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53222"/>
  <bookViews>
    <workbookView xWindow="0" yWindow="0" windowWidth="21570" windowHeight="6915"/>
  </bookViews>
  <sheets>
    <sheet name="Scoring Settings" sheetId="5" r:id="rId1"/>
    <sheet name="Hitter Ranks" sheetId="6" r:id="rId2"/>
    <sheet name="Pitcher Ranks" sheetId="7" r:id="rId3"/>
    <sheet name="Steamer Hitters" sheetId="2" r:id="rId4"/>
    <sheet name="Steamer Pitchers" sheetId="3" r:id="rId5"/>
    <sheet name="PLAYERIDMAP" sheetId="8" r:id="rId6"/>
  </sheets>
  <definedNames>
    <definedName name="CATCHERLIST">PLAYERIDMAP!$AM$2:$AM$2000</definedName>
    <definedName name="CATCHERS">PLAYERIDMAP!$AL$2:$AL$2000</definedName>
    <definedName name="DOLLAR_VALUE_PER_POINT">'Scoring Settings'!$H$24</definedName>
    <definedName name="FIRSTBASE">PLAYERIDMAP!$AN$2:$AN$2000</definedName>
    <definedName name="FIRSTBASELIST">PLAYERIDMAP!$AO$2:$AO$2000</definedName>
    <definedName name="H_PTS_2B">'Scoring Settings'!$B$15</definedName>
    <definedName name="H_PTS_3B">'Scoring Settings'!$B$16</definedName>
    <definedName name="H_PTS_AB">'Scoring Settings'!$B$10</definedName>
    <definedName name="H_PTS_BB">'Scoring Settings'!$B$12</definedName>
    <definedName name="H_PTS_CS">'Scoring Settings'!$B$21</definedName>
    <definedName name="H_PTS_H">'Scoring Settings'!$B$11</definedName>
    <definedName name="H_PTS_HBP">'Scoring Settings'!$B$13</definedName>
    <definedName name="H_PTS_HR">'Scoring Settings'!$B$17</definedName>
    <definedName name="H_PTS_PA">'Scoring Settings'!$B$9</definedName>
    <definedName name="H_PTS_R">'Scoring Settings'!$B$18</definedName>
    <definedName name="H_PTS_RBI">'Scoring Settings'!$B$19</definedName>
    <definedName name="H_PTS_SB">'Scoring Settings'!$B$20</definedName>
    <definedName name="H_PTS_SO">'Scoring Settings'!$B$14</definedName>
    <definedName name="HITTERLIST">PLAYERIDMAP!$AY$2:$AY$2000</definedName>
    <definedName name="HITTERS">PLAYERIDMAP!$AX$2:$AX$2000</definedName>
    <definedName name="HITTERS_BELOW_REPL_DRAFTED">'Scoring Settings'!$K$13</definedName>
    <definedName name="LEAGUE_BUDGET">'Scoring Settings'!$H$11</definedName>
    <definedName name="OUTFIELD">PLAYERIDMAP!$AV$2:$AV$2000</definedName>
    <definedName name="OUTFIELDLIST">PLAYERIDMAP!$AW$2:$AW$2000</definedName>
    <definedName name="P_PTS_BB">'Scoring Settings'!$E$13</definedName>
    <definedName name="P_PTS_ER">'Scoring Settings'!$E$18</definedName>
    <definedName name="P_PTS_HA">'Scoring Settings'!$E$14</definedName>
    <definedName name="P_PTS_HBP">'Scoring Settings'!$E$19</definedName>
    <definedName name="P_PTS_HD">'Scoring Settings'!$E$16</definedName>
    <definedName name="P_PTS_HRA">'Scoring Settings'!$E$17</definedName>
    <definedName name="P_PTS_IP">'Scoring Settings'!$E$9</definedName>
    <definedName name="P_PTS_K">'Scoring Settings'!$E$12</definedName>
    <definedName name="P_PTS_L">'Scoring Settings'!$E$11</definedName>
    <definedName name="P_PTS_SV">'Scoring Settings'!$E$15</definedName>
    <definedName name="P_PTS_W">'Scoring Settings'!$E$10</definedName>
    <definedName name="PITCHERLIST">PLAYERIDMAP!$BA$2:$BA$2000</definedName>
    <definedName name="PITCHERS">PLAYERIDMAP!$AZ$2:$AZ$2000</definedName>
    <definedName name="PITCHERS_BELOW_REPL_DRAFTED">'Scoring Settings'!$K$14</definedName>
    <definedName name="PLAYERIDMAPCSV" localSheetId="5" hidden="1">PLAYERIDMAP!$A$1:$AH$1617</definedName>
    <definedName name="REMAINING_DOLLAR_VALUE_PER_POINT">'Scoring Settings'!$K$24</definedName>
    <definedName name="REMAINING_HITTERS_TO_DRAFT">'Scoring Settings'!$K$16</definedName>
    <definedName name="REMAINING_PITCHERS_TO_DRAFT">'Scoring Settings'!$K$17</definedName>
    <definedName name="SECONDBASE">PLAYERIDMAP!$AP$2:$AP$2000</definedName>
    <definedName name="SECONDBASELIST">PLAYERIDMAP!$AQ$2:$AQ$2000</definedName>
    <definedName name="SHORTSTOP">PLAYERIDMAP!$AT$2:$AT$2000</definedName>
    <definedName name="SHORTSTOPLIST">PLAYERIDMAP!$AU$2:$AU$2000</definedName>
    <definedName name="THIRDBASE">PLAYERIDMAP!$AR$2:$AR$2000</definedName>
    <definedName name="THIRDBASELIST">PLAYERIDMAP!$AS$2:$AS$2000</definedName>
    <definedName name="TOTAL_HITTERS_DRAFTED">'Scoring Settings'!$H$16</definedName>
    <definedName name="TOTAL_PITCHERS_DRAFTED">'Scoring Settings'!$H$17</definedName>
    <definedName name="VALUE_OF_DRAFTED_HITTERS">'Scoring Settings'!$K$10</definedName>
    <definedName name="VALUE_OF_DRAFTED_PITCHERS">'Scoring Settings'!$K$11</definedName>
  </definedNames>
  <calcPr calcId="152511"/>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PLAYERIDMAPCSV-2ccbd434-2006-4b2e-b661-f33a9071980f" name="PLAYERIDMAPCSV" connection="PLAYERIDMAPCSV"/>
        </x15:modelTables>
      </x15:dataModel>
    </ext>
  </extLst>
</workbook>
</file>

<file path=xl/calcChain.xml><?xml version="1.0" encoding="utf-8"?>
<calcChain xmlns="http://schemas.openxmlformats.org/spreadsheetml/2006/main">
  <c r="AZ3" i="8" l="1"/>
  <c r="BA3" i="8" s="1"/>
  <c r="AZ4" i="8"/>
  <c r="AZ5" i="8"/>
  <c r="AZ6" i="8"/>
  <c r="AZ9" i="8"/>
  <c r="AZ10" i="8"/>
  <c r="AZ11" i="8"/>
  <c r="AZ12" i="8"/>
  <c r="AZ15" i="8"/>
  <c r="AZ16" i="8"/>
  <c r="AZ20" i="8"/>
  <c r="AZ21" i="8"/>
  <c r="AZ23" i="8"/>
  <c r="AZ24" i="8"/>
  <c r="AZ25" i="8"/>
  <c r="AZ26" i="8"/>
  <c r="AZ27" i="8"/>
  <c r="AZ28" i="8"/>
  <c r="AZ31" i="8"/>
  <c r="AZ32" i="8"/>
  <c r="AZ35" i="8"/>
  <c r="AZ38" i="8"/>
  <c r="AZ39" i="8"/>
  <c r="AZ41" i="8"/>
  <c r="AZ42" i="8"/>
  <c r="AZ43" i="8"/>
  <c r="AZ44" i="8"/>
  <c r="AZ47" i="8"/>
  <c r="AZ48" i="8"/>
  <c r="AZ49" i="8"/>
  <c r="AZ50" i="8"/>
  <c r="AZ54" i="8"/>
  <c r="AZ56" i="8"/>
  <c r="AZ58" i="8"/>
  <c r="AZ59" i="8"/>
  <c r="AZ61" i="8"/>
  <c r="AZ65" i="8"/>
  <c r="AZ67" i="8"/>
  <c r="AZ71" i="8"/>
  <c r="AZ72" i="8"/>
  <c r="AZ77" i="8"/>
  <c r="AZ79" i="8"/>
  <c r="AZ80" i="8"/>
  <c r="AZ81" i="8"/>
  <c r="AZ83" i="8"/>
  <c r="AZ85" i="8"/>
  <c r="AZ86" i="8"/>
  <c r="AZ92" i="8"/>
  <c r="AZ93" i="8"/>
  <c r="AZ94" i="8"/>
  <c r="AZ99" i="8"/>
  <c r="AZ100" i="8"/>
  <c r="AZ108" i="8"/>
  <c r="AZ110" i="8"/>
  <c r="AZ111" i="8"/>
  <c r="AZ112" i="8"/>
  <c r="AZ114" i="8"/>
  <c r="AZ115" i="8"/>
  <c r="AZ116" i="8"/>
  <c r="AZ118" i="8"/>
  <c r="AZ121" i="8"/>
  <c r="AZ122" i="8"/>
  <c r="AZ123" i="8"/>
  <c r="AZ125" i="8"/>
  <c r="AZ126" i="8"/>
  <c r="AZ128" i="8"/>
  <c r="AZ129" i="8"/>
  <c r="AZ130" i="8"/>
  <c r="AZ135" i="8"/>
  <c r="AZ136" i="8"/>
  <c r="AZ137" i="8"/>
  <c r="AZ138" i="8"/>
  <c r="AZ139" i="8"/>
  <c r="AZ142" i="8"/>
  <c r="AZ143" i="8"/>
  <c r="AZ144" i="8"/>
  <c r="AZ146" i="8"/>
  <c r="AZ149" i="8"/>
  <c r="AZ150" i="8"/>
  <c r="AZ151" i="8"/>
  <c r="AZ152" i="8"/>
  <c r="AZ153" i="8"/>
  <c r="AZ154" i="8"/>
  <c r="AZ155" i="8"/>
  <c r="AZ163" i="8"/>
  <c r="AZ164" i="8"/>
  <c r="AZ165" i="8"/>
  <c r="AZ166" i="8"/>
  <c r="AZ167" i="8"/>
  <c r="AZ168" i="8"/>
  <c r="AZ169" i="8"/>
  <c r="AZ171" i="8"/>
  <c r="AZ175" i="8"/>
  <c r="AZ177" i="8"/>
  <c r="AZ178" i="8"/>
  <c r="AZ180" i="8"/>
  <c r="AZ181" i="8"/>
  <c r="AZ184" i="8"/>
  <c r="AZ192" i="8"/>
  <c r="AZ193" i="8"/>
  <c r="AZ195" i="8"/>
  <c r="AZ196" i="8"/>
  <c r="AZ198" i="8"/>
  <c r="AZ199" i="8"/>
  <c r="AZ201" i="8"/>
  <c r="AZ202" i="8"/>
  <c r="AZ203" i="8"/>
  <c r="AZ204" i="8"/>
  <c r="AZ205" i="8"/>
  <c r="AZ206" i="8"/>
  <c r="AZ208" i="8"/>
  <c r="AZ210" i="8"/>
  <c r="AZ211" i="8"/>
  <c r="AZ212" i="8"/>
  <c r="AZ214" i="8"/>
  <c r="AZ215" i="8"/>
  <c r="AZ217" i="8"/>
  <c r="AZ218" i="8"/>
  <c r="AZ219" i="8"/>
  <c r="AZ220" i="8"/>
  <c r="AZ224" i="8"/>
  <c r="AZ232" i="8"/>
  <c r="AZ233" i="8"/>
  <c r="AZ236" i="8"/>
  <c r="AZ238" i="8"/>
  <c r="AZ240" i="8"/>
  <c r="AZ241" i="8"/>
  <c r="AZ243" i="8"/>
  <c r="AZ246" i="8"/>
  <c r="AZ247" i="8"/>
  <c r="AZ248" i="8"/>
  <c r="AZ249" i="8"/>
  <c r="AZ250" i="8"/>
  <c r="AZ252" i="8"/>
  <c r="AZ253" i="8"/>
  <c r="AZ254" i="8"/>
  <c r="AZ256" i="8"/>
  <c r="AZ258" i="8"/>
  <c r="AZ259" i="8"/>
  <c r="AZ262" i="8"/>
  <c r="AZ266" i="8"/>
  <c r="AZ267" i="8"/>
  <c r="AZ271" i="8"/>
  <c r="AZ272" i="8"/>
  <c r="AZ274" i="8"/>
  <c r="AZ275" i="8"/>
  <c r="AZ278" i="8"/>
  <c r="AZ280" i="8"/>
  <c r="AZ283" i="8"/>
  <c r="AZ288" i="8"/>
  <c r="AZ290" i="8"/>
  <c r="AZ295" i="8"/>
  <c r="AZ299" i="8"/>
  <c r="AZ300" i="8"/>
  <c r="AZ301" i="8"/>
  <c r="AZ302" i="8"/>
  <c r="AZ303" i="8"/>
  <c r="AZ307" i="8"/>
  <c r="AZ310" i="8"/>
  <c r="AZ311" i="8"/>
  <c r="AZ314" i="8"/>
  <c r="AZ316" i="8"/>
  <c r="AZ317" i="8"/>
  <c r="AZ318" i="8"/>
  <c r="AZ319" i="8"/>
  <c r="AZ320" i="8"/>
  <c r="AZ322" i="8"/>
  <c r="AZ323" i="8"/>
  <c r="AZ325" i="8"/>
  <c r="AZ327" i="8"/>
  <c r="AZ328" i="8"/>
  <c r="AZ331" i="8"/>
  <c r="AZ332" i="8"/>
  <c r="AZ333" i="8"/>
  <c r="AZ335" i="8"/>
  <c r="AZ336" i="8"/>
  <c r="AZ338" i="8"/>
  <c r="AZ340" i="8"/>
  <c r="AZ341" i="8"/>
  <c r="AZ342" i="8"/>
  <c r="AZ343" i="8"/>
  <c r="AZ345" i="8"/>
  <c r="AZ346" i="8"/>
  <c r="AZ347" i="8"/>
  <c r="AZ348" i="8"/>
  <c r="AZ350" i="8"/>
  <c r="AZ352" i="8"/>
  <c r="AZ354" i="8"/>
  <c r="AZ355" i="8"/>
  <c r="AZ356" i="8"/>
  <c r="AZ358" i="8"/>
  <c r="AZ359" i="8"/>
  <c r="AZ363" i="8"/>
  <c r="AZ364" i="8"/>
  <c r="AZ372" i="8"/>
  <c r="AZ373" i="8"/>
  <c r="AZ374" i="8"/>
  <c r="AZ375" i="8"/>
  <c r="AZ377" i="8"/>
  <c r="AZ378" i="8"/>
  <c r="AZ382" i="8"/>
  <c r="AZ385" i="8"/>
  <c r="AZ386" i="8"/>
  <c r="AZ387" i="8"/>
  <c r="AZ388" i="8"/>
  <c r="AZ392" i="8"/>
  <c r="AZ394" i="8"/>
  <c r="AZ395" i="8"/>
  <c r="AZ396" i="8"/>
  <c r="AZ397" i="8"/>
  <c r="AZ398" i="8"/>
  <c r="AZ402" i="8"/>
  <c r="AZ404" i="8"/>
  <c r="AZ406" i="8"/>
  <c r="AZ408" i="8"/>
  <c r="AZ409" i="8"/>
  <c r="AZ411" i="8"/>
  <c r="AZ415" i="8"/>
  <c r="AZ417" i="8"/>
  <c r="AZ418" i="8"/>
  <c r="AZ421" i="8"/>
  <c r="AZ422" i="8"/>
  <c r="AZ424" i="8"/>
  <c r="AZ425" i="8"/>
  <c r="AZ427" i="8"/>
  <c r="AZ432" i="8"/>
  <c r="AZ433" i="8"/>
  <c r="AZ434" i="8"/>
  <c r="AZ435" i="8"/>
  <c r="AZ437" i="8"/>
  <c r="AZ442" i="8"/>
  <c r="AZ443" i="8"/>
  <c r="AZ444" i="8"/>
  <c r="AZ445" i="8"/>
  <c r="AZ447" i="8"/>
  <c r="AZ448" i="8"/>
  <c r="AZ449" i="8"/>
  <c r="AZ454" i="8"/>
  <c r="AZ455" i="8"/>
  <c r="AZ456" i="8"/>
  <c r="AZ463" i="8"/>
  <c r="AZ467" i="8"/>
  <c r="AZ470" i="8"/>
  <c r="AZ472" i="8"/>
  <c r="AZ473" i="8"/>
  <c r="AZ474" i="8"/>
  <c r="AZ475" i="8"/>
  <c r="AZ476" i="8"/>
  <c r="AZ477" i="8"/>
  <c r="AZ482" i="8"/>
  <c r="AZ483" i="8"/>
  <c r="AZ484" i="8"/>
  <c r="AZ485" i="8"/>
  <c r="AZ488" i="8"/>
  <c r="AZ489" i="8"/>
  <c r="AZ490" i="8"/>
  <c r="AZ491" i="8"/>
  <c r="AZ492" i="8"/>
  <c r="AZ495" i="8"/>
  <c r="AZ496" i="8"/>
  <c r="AZ497" i="8"/>
  <c r="AZ499" i="8"/>
  <c r="AZ504" i="8"/>
  <c r="AZ506" i="8"/>
  <c r="AZ507" i="8"/>
  <c r="AZ509" i="8"/>
  <c r="AZ512" i="8"/>
  <c r="AZ513" i="8"/>
  <c r="AZ514" i="8"/>
  <c r="AZ515" i="8"/>
  <c r="AZ516" i="8"/>
  <c r="AZ521" i="8"/>
  <c r="AZ523" i="8"/>
  <c r="AZ525" i="8"/>
  <c r="AZ531" i="8"/>
  <c r="AZ532" i="8"/>
  <c r="AZ534" i="8"/>
  <c r="AZ535" i="8"/>
  <c r="AZ536" i="8"/>
  <c r="AZ539" i="8"/>
  <c r="AZ540" i="8"/>
  <c r="AZ541" i="8"/>
  <c r="AZ542" i="8"/>
  <c r="AZ545" i="8"/>
  <c r="AZ547" i="8"/>
  <c r="AZ548" i="8"/>
  <c r="AZ549" i="8"/>
  <c r="AZ550" i="8"/>
  <c r="AZ551" i="8"/>
  <c r="AZ553" i="8"/>
  <c r="AZ554" i="8"/>
  <c r="AZ555" i="8"/>
  <c r="AZ556" i="8"/>
  <c r="AZ557" i="8"/>
  <c r="AZ560" i="8"/>
  <c r="AZ566" i="8"/>
  <c r="AZ567" i="8"/>
  <c r="AZ568" i="8"/>
  <c r="AZ569" i="8"/>
  <c r="AZ572" i="8"/>
  <c r="AZ573" i="8"/>
  <c r="AZ574" i="8"/>
  <c r="AZ575" i="8"/>
  <c r="AZ576" i="8"/>
  <c r="AZ580" i="8"/>
  <c r="AZ582" i="8"/>
  <c r="AZ583" i="8"/>
  <c r="AZ586" i="8"/>
  <c r="AZ588" i="8"/>
  <c r="AZ592" i="8"/>
  <c r="AZ593" i="8"/>
  <c r="AZ596" i="8"/>
  <c r="AZ597" i="8"/>
  <c r="AZ598" i="8"/>
  <c r="AZ600" i="8"/>
  <c r="AZ601" i="8"/>
  <c r="AZ602" i="8"/>
  <c r="AZ603" i="8"/>
  <c r="AZ604" i="8"/>
  <c r="AZ605" i="8"/>
  <c r="AZ608" i="8"/>
  <c r="AZ609" i="8"/>
  <c r="AZ612" i="8"/>
  <c r="AZ614" i="8"/>
  <c r="AZ615" i="8"/>
  <c r="AZ618" i="8"/>
  <c r="AZ619" i="8"/>
  <c r="AZ621" i="8"/>
  <c r="AZ626" i="8"/>
  <c r="AZ628" i="8"/>
  <c r="AZ630" i="8"/>
  <c r="AZ633" i="8"/>
  <c r="AZ636" i="8"/>
  <c r="AZ638" i="8"/>
  <c r="AZ640" i="8"/>
  <c r="AZ641" i="8"/>
  <c r="AZ643" i="8"/>
  <c r="AZ644" i="8"/>
  <c r="AZ646" i="8"/>
  <c r="AZ648" i="8"/>
  <c r="AZ653" i="8"/>
  <c r="AZ655" i="8"/>
  <c r="AZ657" i="8"/>
  <c r="AZ659" i="8"/>
  <c r="AZ660" i="8"/>
  <c r="AZ661" i="8"/>
  <c r="AZ662" i="8"/>
  <c r="AZ664" i="8"/>
  <c r="AZ665" i="8"/>
  <c r="AZ666" i="8"/>
  <c r="AZ668" i="8"/>
  <c r="AZ669" i="8"/>
  <c r="AZ670" i="8"/>
  <c r="AZ671" i="8"/>
  <c r="AZ674" i="8"/>
  <c r="AZ675" i="8"/>
  <c r="AZ677" i="8"/>
  <c r="AZ680" i="8"/>
  <c r="AZ683" i="8"/>
  <c r="AZ685" i="8"/>
  <c r="AZ688" i="8"/>
  <c r="AZ690" i="8"/>
  <c r="AZ693" i="8"/>
  <c r="AZ695" i="8"/>
  <c r="AZ698" i="8"/>
  <c r="AZ702" i="8"/>
  <c r="AZ703" i="8"/>
  <c r="AZ706" i="8"/>
  <c r="AZ707" i="8"/>
  <c r="AZ709" i="8"/>
  <c r="AZ711" i="8"/>
  <c r="AZ712" i="8"/>
  <c r="AZ713" i="8"/>
  <c r="AZ714" i="8"/>
  <c r="AZ717" i="8"/>
  <c r="AZ718" i="8"/>
  <c r="AZ719" i="8"/>
  <c r="AZ720" i="8"/>
  <c r="AZ721" i="8"/>
  <c r="AZ722" i="8"/>
  <c r="AZ724" i="8"/>
  <c r="AZ725" i="8"/>
  <c r="AZ726" i="8"/>
  <c r="AZ729" i="8"/>
  <c r="AZ730" i="8"/>
  <c r="AZ735" i="8"/>
  <c r="AZ737" i="8"/>
  <c r="AZ738" i="8"/>
  <c r="AZ739" i="8"/>
  <c r="AZ741" i="8"/>
  <c r="AZ742" i="8"/>
  <c r="AZ743" i="8"/>
  <c r="AZ747" i="8"/>
  <c r="AZ748" i="8"/>
  <c r="AZ749" i="8"/>
  <c r="AZ750" i="8"/>
  <c r="AZ751" i="8"/>
  <c r="AZ753" i="8"/>
  <c r="AZ754" i="8"/>
  <c r="AZ755" i="8"/>
  <c r="AZ756" i="8"/>
  <c r="AZ757" i="8"/>
  <c r="AZ760" i="8"/>
  <c r="AZ761" i="8"/>
  <c r="AZ762" i="8"/>
  <c r="AZ763" i="8"/>
  <c r="AZ766" i="8"/>
  <c r="AZ767" i="8"/>
  <c r="AZ768" i="8"/>
  <c r="AZ771" i="8"/>
  <c r="AZ773" i="8"/>
  <c r="AZ777" i="8"/>
  <c r="AZ779" i="8"/>
  <c r="AZ780" i="8"/>
  <c r="AZ781" i="8"/>
  <c r="AZ783" i="8"/>
  <c r="AZ785" i="8"/>
  <c r="AZ788" i="8"/>
  <c r="AZ791" i="8"/>
  <c r="AZ793" i="8"/>
  <c r="AZ798" i="8"/>
  <c r="AZ801" i="8"/>
  <c r="AZ802" i="8"/>
  <c r="AZ803" i="8"/>
  <c r="AZ804" i="8"/>
  <c r="AZ805" i="8"/>
  <c r="AZ806" i="8"/>
  <c r="AZ807" i="8"/>
  <c r="AZ808" i="8"/>
  <c r="AZ813" i="8"/>
  <c r="AZ814" i="8"/>
  <c r="AZ815" i="8"/>
  <c r="AZ816" i="8"/>
  <c r="AZ817" i="8"/>
  <c r="AZ818" i="8"/>
  <c r="AZ819" i="8"/>
  <c r="AZ821" i="8"/>
  <c r="AZ822" i="8"/>
  <c r="AZ824" i="8"/>
  <c r="AZ825" i="8"/>
  <c r="AZ826" i="8"/>
  <c r="AZ828" i="8"/>
  <c r="AZ829" i="8"/>
  <c r="AZ834" i="8"/>
  <c r="AZ836" i="8"/>
  <c r="AZ837" i="8"/>
  <c r="AZ839" i="8"/>
  <c r="AZ843" i="8"/>
  <c r="AZ844" i="8"/>
  <c r="AZ846" i="8"/>
  <c r="AZ850" i="8"/>
  <c r="AZ852" i="8"/>
  <c r="AZ855" i="8"/>
  <c r="AZ856" i="8"/>
  <c r="AZ862" i="8"/>
  <c r="AZ863" i="8"/>
  <c r="AZ864" i="8"/>
  <c r="AZ865" i="8"/>
  <c r="AZ867" i="8"/>
  <c r="AZ870" i="8"/>
  <c r="AZ874" i="8"/>
  <c r="AZ875" i="8"/>
  <c r="AZ876" i="8"/>
  <c r="AZ879" i="8"/>
  <c r="AZ880" i="8"/>
  <c r="AZ885" i="8"/>
  <c r="AZ889" i="8"/>
  <c r="AZ890" i="8"/>
  <c r="AZ893" i="8"/>
  <c r="AZ896" i="8"/>
  <c r="AZ897" i="8"/>
  <c r="AZ903" i="8"/>
  <c r="AZ904" i="8"/>
  <c r="AZ905" i="8"/>
  <c r="AZ907" i="8"/>
  <c r="AZ912" i="8"/>
  <c r="AZ913" i="8"/>
  <c r="AZ914" i="8"/>
  <c r="AZ915" i="8"/>
  <c r="AZ916" i="8"/>
  <c r="AZ918" i="8"/>
  <c r="AZ919" i="8"/>
  <c r="AZ922" i="8"/>
  <c r="AZ923" i="8"/>
  <c r="AZ924" i="8"/>
  <c r="AZ926" i="8"/>
  <c r="AZ927" i="8"/>
  <c r="AZ932" i="8"/>
  <c r="AZ934" i="8"/>
  <c r="AZ935" i="8"/>
  <c r="AZ936" i="8"/>
  <c r="AZ937" i="8"/>
  <c r="AZ940" i="8"/>
  <c r="AZ941" i="8"/>
  <c r="AZ942" i="8"/>
  <c r="AZ946" i="8"/>
  <c r="AZ948" i="8"/>
  <c r="AZ949" i="8"/>
  <c r="AZ951" i="8"/>
  <c r="AZ953" i="8"/>
  <c r="AZ955" i="8"/>
  <c r="AZ957" i="8"/>
  <c r="AZ958" i="8"/>
  <c r="AZ960" i="8"/>
  <c r="AZ962" i="8"/>
  <c r="AZ966" i="8"/>
  <c r="AZ970" i="8"/>
  <c r="AZ971" i="8"/>
  <c r="AZ972" i="8"/>
  <c r="AZ973" i="8"/>
  <c r="AZ975" i="8"/>
  <c r="AZ977" i="8"/>
  <c r="AZ980" i="8"/>
  <c r="AZ983" i="8"/>
  <c r="AZ990" i="8"/>
  <c r="AZ991" i="8"/>
  <c r="AZ992" i="8"/>
  <c r="AZ993" i="8"/>
  <c r="AZ995" i="8"/>
  <c r="AZ996" i="8"/>
  <c r="AZ999" i="8"/>
  <c r="AZ1001" i="8"/>
  <c r="AZ1002" i="8"/>
  <c r="AZ1004" i="8"/>
  <c r="AZ1005" i="8"/>
  <c r="AZ1006" i="8"/>
  <c r="AZ1007" i="8"/>
  <c r="AZ1009" i="8"/>
  <c r="AZ1010" i="8"/>
  <c r="AZ1012" i="8"/>
  <c r="AZ1014" i="8"/>
  <c r="AZ1018" i="8"/>
  <c r="AZ1021" i="8"/>
  <c r="AZ1022" i="8"/>
  <c r="AZ1025" i="8"/>
  <c r="AZ1026" i="8"/>
  <c r="AZ1027" i="8"/>
  <c r="AZ1028" i="8"/>
  <c r="AZ1030" i="8"/>
  <c r="AZ1031" i="8"/>
  <c r="AZ1032" i="8"/>
  <c r="AZ1033" i="8"/>
  <c r="AZ1036" i="8"/>
  <c r="AZ1037" i="8"/>
  <c r="AZ1038" i="8"/>
  <c r="AZ1039" i="8"/>
  <c r="AZ1040" i="8"/>
  <c r="AZ1041" i="8"/>
  <c r="AZ1045" i="8"/>
  <c r="AZ1049" i="8"/>
  <c r="AZ1050" i="8"/>
  <c r="AZ1051" i="8"/>
  <c r="AZ1052" i="8"/>
  <c r="AZ1053" i="8"/>
  <c r="AZ1054" i="8"/>
  <c r="AZ1062" i="8"/>
  <c r="AZ1064" i="8"/>
  <c r="AZ1069" i="8"/>
  <c r="AZ1073" i="8"/>
  <c r="AZ1075" i="8"/>
  <c r="AZ1076" i="8"/>
  <c r="AZ1078" i="8"/>
  <c r="AZ1079" i="8"/>
  <c r="AZ1080" i="8"/>
  <c r="AZ1081" i="8"/>
  <c r="AZ1082" i="8"/>
  <c r="AZ1088" i="8"/>
  <c r="AZ1091" i="8"/>
  <c r="AZ1093" i="8"/>
  <c r="AZ1094" i="8"/>
  <c r="AZ1096" i="8"/>
  <c r="AZ1097" i="8"/>
  <c r="AZ1099" i="8"/>
  <c r="AZ1100" i="8"/>
  <c r="AZ1102" i="8"/>
  <c r="AZ1103" i="8"/>
  <c r="AZ1104" i="8"/>
  <c r="AZ1106" i="8"/>
  <c r="AZ1108" i="8"/>
  <c r="AZ1109" i="8"/>
  <c r="AZ1112" i="8"/>
  <c r="AZ1114" i="8"/>
  <c r="AZ1115" i="8"/>
  <c r="AZ1116" i="8"/>
  <c r="AZ1120" i="8"/>
  <c r="AZ1122" i="8"/>
  <c r="AZ1123" i="8"/>
  <c r="AZ1124" i="8"/>
  <c r="AZ1125" i="8"/>
  <c r="AZ1127" i="8"/>
  <c r="AZ1128" i="8"/>
  <c r="AZ1129" i="8"/>
  <c r="AZ1130" i="8"/>
  <c r="AZ1131" i="8"/>
  <c r="AZ1133" i="8"/>
  <c r="AZ1134" i="8"/>
  <c r="AZ1137" i="8"/>
  <c r="AZ1139" i="8"/>
  <c r="AZ1141" i="8"/>
  <c r="AZ1142" i="8"/>
  <c r="AZ1143" i="8"/>
  <c r="AZ1147" i="8"/>
  <c r="AZ1148" i="8"/>
  <c r="AZ1152" i="8"/>
  <c r="AZ1153" i="8"/>
  <c r="AZ1154" i="8"/>
  <c r="AZ1159" i="8"/>
  <c r="AZ1160" i="8"/>
  <c r="AZ1161" i="8"/>
  <c r="AZ1163" i="8"/>
  <c r="AZ1164" i="8"/>
  <c r="AZ1165" i="8"/>
  <c r="AZ1166" i="8"/>
  <c r="AZ1167" i="8"/>
  <c r="AZ1168" i="8"/>
  <c r="AZ1169" i="8"/>
  <c r="AZ1170" i="8"/>
  <c r="AZ1173" i="8"/>
  <c r="AZ1174" i="8"/>
  <c r="AZ1175" i="8"/>
  <c r="AZ1176" i="8"/>
  <c r="AZ1177" i="8"/>
  <c r="AZ1178" i="8"/>
  <c r="AZ1179" i="8"/>
  <c r="AZ1180" i="8"/>
  <c r="AZ1181" i="8"/>
  <c r="AZ1184" i="8"/>
  <c r="AZ1186" i="8"/>
  <c r="AZ1187" i="8"/>
  <c r="AZ1188" i="8"/>
  <c r="AZ1189" i="8"/>
  <c r="AZ1191" i="8"/>
  <c r="AZ1192" i="8"/>
  <c r="AZ1193" i="8"/>
  <c r="AZ1195" i="8"/>
  <c r="AZ1196" i="8"/>
  <c r="AZ1197" i="8"/>
  <c r="AZ1202" i="8"/>
  <c r="AZ1203" i="8"/>
  <c r="AZ1205" i="8"/>
  <c r="AZ1206" i="8"/>
  <c r="AZ1207" i="8"/>
  <c r="AZ1208" i="8"/>
  <c r="AZ1211" i="8"/>
  <c r="AZ1212" i="8"/>
  <c r="AZ1213" i="8"/>
  <c r="AZ1218" i="8"/>
  <c r="AZ1220" i="8"/>
  <c r="AZ1225" i="8"/>
  <c r="AZ1226" i="8"/>
  <c r="AZ1227" i="8"/>
  <c r="AZ1230" i="8"/>
  <c r="AZ1231" i="8"/>
  <c r="AZ1232" i="8"/>
  <c r="AZ1233" i="8"/>
  <c r="AZ1235" i="8"/>
  <c r="AZ1236" i="8"/>
  <c r="AZ1237" i="8"/>
  <c r="AZ1240" i="8"/>
  <c r="AZ1245" i="8"/>
  <c r="AZ1246" i="8"/>
  <c r="AZ1248" i="8"/>
  <c r="AZ1249" i="8"/>
  <c r="AZ1251" i="8"/>
  <c r="AZ1253" i="8"/>
  <c r="AZ1255" i="8"/>
  <c r="AZ1256" i="8"/>
  <c r="AZ1257" i="8"/>
  <c r="AZ1260" i="8"/>
  <c r="AZ1266" i="8"/>
  <c r="AZ1267" i="8"/>
  <c r="AZ1268" i="8"/>
  <c r="AZ1272" i="8"/>
  <c r="AZ1274" i="8"/>
  <c r="AZ1275" i="8"/>
  <c r="AZ1277" i="8"/>
  <c r="AZ1278" i="8"/>
  <c r="AZ1283" i="8"/>
  <c r="AZ1284" i="8"/>
  <c r="AZ1285" i="8"/>
  <c r="AZ1288" i="8"/>
  <c r="AZ1289" i="8"/>
  <c r="AZ1293" i="8"/>
  <c r="AZ1295" i="8"/>
  <c r="AZ1296" i="8"/>
  <c r="AZ1297" i="8"/>
  <c r="AZ1298" i="8"/>
  <c r="AZ1300" i="8"/>
  <c r="AZ1302" i="8"/>
  <c r="AZ1304" i="8"/>
  <c r="AZ1305" i="8"/>
  <c r="AZ1310" i="8"/>
  <c r="AZ1314" i="8"/>
  <c r="AZ1319" i="8"/>
  <c r="AZ1321" i="8"/>
  <c r="AZ1322" i="8"/>
  <c r="AZ1323" i="8"/>
  <c r="AZ1324" i="8"/>
  <c r="AZ1326" i="8"/>
  <c r="AZ1327" i="8"/>
  <c r="AZ1328" i="8"/>
  <c r="AZ1329" i="8"/>
  <c r="AZ1330" i="8"/>
  <c r="AZ1331" i="8"/>
  <c r="AZ1332" i="8"/>
  <c r="AZ1336" i="8"/>
  <c r="AZ1338" i="8"/>
  <c r="AZ1339" i="8"/>
  <c r="AZ1340" i="8"/>
  <c r="AZ1342" i="8"/>
  <c r="AZ1343" i="8"/>
  <c r="AZ1344" i="8"/>
  <c r="AZ1347" i="8"/>
  <c r="AZ1348" i="8"/>
  <c r="AZ1349" i="8"/>
  <c r="AZ1350" i="8"/>
  <c r="AZ1352" i="8"/>
  <c r="AZ1354" i="8"/>
  <c r="AZ1355" i="8"/>
  <c r="AZ1356" i="8"/>
  <c r="AZ1357" i="8"/>
  <c r="AZ1358" i="8"/>
  <c r="AZ1360" i="8"/>
  <c r="AZ1362" i="8"/>
  <c r="AZ1368" i="8"/>
  <c r="AZ1370" i="8"/>
  <c r="AZ1372" i="8"/>
  <c r="AZ1374" i="8"/>
  <c r="AZ1376" i="8"/>
  <c r="AZ1378" i="8"/>
  <c r="AZ1379" i="8"/>
  <c r="AZ1381" i="8"/>
  <c r="AZ1385" i="8"/>
  <c r="AZ1387" i="8"/>
  <c r="AZ1388" i="8"/>
  <c r="AZ1391" i="8"/>
  <c r="AZ1392" i="8"/>
  <c r="AZ1393" i="8"/>
  <c r="AZ1394" i="8"/>
  <c r="AZ1395" i="8"/>
  <c r="AZ1396" i="8"/>
  <c r="AZ1397" i="8"/>
  <c r="AZ1398" i="8"/>
  <c r="AZ1399" i="8"/>
  <c r="AZ1402" i="8"/>
  <c r="AZ1403" i="8"/>
  <c r="AZ1404" i="8"/>
  <c r="AZ1405" i="8"/>
  <c r="AZ1406" i="8"/>
  <c r="AZ1407" i="8"/>
  <c r="AZ1409" i="8"/>
  <c r="AZ1410" i="8"/>
  <c r="AZ1413" i="8"/>
  <c r="AZ1414" i="8"/>
  <c r="AZ1426" i="8"/>
  <c r="AZ1428" i="8"/>
  <c r="AZ1429" i="8"/>
  <c r="AZ1430" i="8"/>
  <c r="AZ1431" i="8"/>
  <c r="AZ1433" i="8"/>
  <c r="AZ1434" i="8"/>
  <c r="AZ1435" i="8"/>
  <c r="AZ1437" i="8"/>
  <c r="AZ1439" i="8"/>
  <c r="AZ1440" i="8"/>
  <c r="AZ1446" i="8"/>
  <c r="AZ1448" i="8"/>
  <c r="AZ1449" i="8"/>
  <c r="AZ1451" i="8"/>
  <c r="AZ1452" i="8"/>
  <c r="AZ1454" i="8"/>
  <c r="AZ1455" i="8"/>
  <c r="AZ1456" i="8"/>
  <c r="AZ1457" i="8"/>
  <c r="AZ1459" i="8"/>
  <c r="AZ1462" i="8"/>
  <c r="AZ1463" i="8"/>
  <c r="AZ1465" i="8"/>
  <c r="AZ1466" i="8"/>
  <c r="AZ1471" i="8"/>
  <c r="AZ1472" i="8"/>
  <c r="AZ1474" i="8"/>
  <c r="AZ1476" i="8"/>
  <c r="AZ1478" i="8"/>
  <c r="AZ1479" i="8"/>
  <c r="AZ1480" i="8"/>
  <c r="AZ1481" i="8"/>
  <c r="AZ1482" i="8"/>
  <c r="AZ1484" i="8"/>
  <c r="AZ1485" i="8"/>
  <c r="AZ1486" i="8"/>
  <c r="AZ1487" i="8"/>
  <c r="AZ1489" i="8"/>
  <c r="AZ1490" i="8"/>
  <c r="AZ1492" i="8"/>
  <c r="AZ1493" i="8"/>
  <c r="AZ1494" i="8"/>
  <c r="AZ1496" i="8"/>
  <c r="AZ1497" i="8"/>
  <c r="AZ1498" i="8"/>
  <c r="AZ1499" i="8"/>
  <c r="AZ1500" i="8"/>
  <c r="AZ1502" i="8"/>
  <c r="AZ1504" i="8"/>
  <c r="AZ1505" i="8"/>
  <c r="AZ1508" i="8"/>
  <c r="AZ1510" i="8"/>
  <c r="AZ1513" i="8"/>
  <c r="AZ1516" i="8"/>
  <c r="AZ1521" i="8"/>
  <c r="AZ1522" i="8"/>
  <c r="AZ1525" i="8"/>
  <c r="AZ1527" i="8"/>
  <c r="AZ1529" i="8"/>
  <c r="AZ1531" i="8"/>
  <c r="AZ1534" i="8"/>
  <c r="AZ1542" i="8"/>
  <c r="AZ1543" i="8"/>
  <c r="AZ1545" i="8"/>
  <c r="AZ1546" i="8"/>
  <c r="AZ1549" i="8"/>
  <c r="AZ1558" i="8"/>
  <c r="AZ1559" i="8"/>
  <c r="AZ1561" i="8"/>
  <c r="AZ1563" i="8"/>
  <c r="AZ1564" i="8"/>
  <c r="AZ1566" i="8"/>
  <c r="AZ1571" i="8"/>
  <c r="AZ1572" i="8"/>
  <c r="AZ1576" i="8"/>
  <c r="AZ1577" i="8"/>
  <c r="AZ1579" i="8"/>
  <c r="AZ1583" i="8"/>
  <c r="AZ1584" i="8"/>
  <c r="AZ1587" i="8"/>
  <c r="AZ1589" i="8"/>
  <c r="AZ1595" i="8"/>
  <c r="AZ1596" i="8"/>
  <c r="AZ1601" i="8"/>
  <c r="AZ1602" i="8"/>
  <c r="AZ1604" i="8"/>
  <c r="AZ1605" i="8"/>
  <c r="AZ1606" i="8"/>
  <c r="AZ1607" i="8"/>
  <c r="AZ1608" i="8"/>
  <c r="AZ1613" i="8"/>
  <c r="AZ1615" i="8"/>
  <c r="AZ1616" i="8"/>
  <c r="AZ1617" i="8"/>
  <c r="AZ1618" i="8"/>
  <c r="AZ1619" i="8"/>
  <c r="AZ1620" i="8"/>
  <c r="AZ1621" i="8"/>
  <c r="AZ1622" i="8"/>
  <c r="AZ1623" i="8"/>
  <c r="AZ1624" i="8"/>
  <c r="AZ1625" i="8"/>
  <c r="AZ1626" i="8"/>
  <c r="AZ1627" i="8"/>
  <c r="AZ1628" i="8"/>
  <c r="AZ1629" i="8"/>
  <c r="AZ1630" i="8"/>
  <c r="AZ1631" i="8"/>
  <c r="AZ1632" i="8"/>
  <c r="AZ1633" i="8"/>
  <c r="AZ1634" i="8"/>
  <c r="AZ1635" i="8"/>
  <c r="AZ1636" i="8"/>
  <c r="AZ1637" i="8"/>
  <c r="AZ1638" i="8"/>
  <c r="AZ1639" i="8"/>
  <c r="AZ1640" i="8"/>
  <c r="AZ1641" i="8"/>
  <c r="AZ1642" i="8"/>
  <c r="AZ1643" i="8"/>
  <c r="AZ1644" i="8"/>
  <c r="AZ1645" i="8"/>
  <c r="AZ1646" i="8"/>
  <c r="AZ1647" i="8"/>
  <c r="AZ1648" i="8"/>
  <c r="AZ1649" i="8"/>
  <c r="AZ1650" i="8"/>
  <c r="AZ1651" i="8"/>
  <c r="AZ1652" i="8"/>
  <c r="AZ1653" i="8"/>
  <c r="AZ1654" i="8"/>
  <c r="AZ1655" i="8"/>
  <c r="AZ1656" i="8"/>
  <c r="AZ1657" i="8"/>
  <c r="AZ1658" i="8"/>
  <c r="AZ1659" i="8"/>
  <c r="AZ1660" i="8"/>
  <c r="AZ1661" i="8"/>
  <c r="AZ1662" i="8"/>
  <c r="AZ1663" i="8"/>
  <c r="AZ1664" i="8"/>
  <c r="AZ1665" i="8"/>
  <c r="AZ1666" i="8"/>
  <c r="AZ1667" i="8"/>
  <c r="AZ1668" i="8"/>
  <c r="AZ1669" i="8"/>
  <c r="AZ1670" i="8"/>
  <c r="AZ1671" i="8"/>
  <c r="AZ1672" i="8"/>
  <c r="AZ1673" i="8"/>
  <c r="AZ1674" i="8"/>
  <c r="AZ1675" i="8"/>
  <c r="AZ1676" i="8"/>
  <c r="AZ1677" i="8"/>
  <c r="AZ1678" i="8"/>
  <c r="AZ1679" i="8"/>
  <c r="AZ1680" i="8"/>
  <c r="AZ1681" i="8"/>
  <c r="AZ1682" i="8"/>
  <c r="AZ1683" i="8"/>
  <c r="AZ1684" i="8"/>
  <c r="AZ1685" i="8"/>
  <c r="AZ1686" i="8"/>
  <c r="AZ1687" i="8"/>
  <c r="AZ1688" i="8"/>
  <c r="AZ1689" i="8"/>
  <c r="AZ1690" i="8"/>
  <c r="AZ1691" i="8"/>
  <c r="AZ1692" i="8"/>
  <c r="AZ1693" i="8"/>
  <c r="AZ1694" i="8"/>
  <c r="AZ1695" i="8"/>
  <c r="AZ1696" i="8"/>
  <c r="AZ1697" i="8"/>
  <c r="AZ1698" i="8"/>
  <c r="AZ1699" i="8"/>
  <c r="AZ1700" i="8"/>
  <c r="AZ1701" i="8"/>
  <c r="AZ1702" i="8"/>
  <c r="AZ1703" i="8"/>
  <c r="AZ1704" i="8"/>
  <c r="AZ1705" i="8"/>
  <c r="AZ1706" i="8"/>
  <c r="AZ1707" i="8"/>
  <c r="AZ1708" i="8"/>
  <c r="AZ1709" i="8"/>
  <c r="AZ1710" i="8"/>
  <c r="AZ1711" i="8"/>
  <c r="AZ1712" i="8"/>
  <c r="AZ1713" i="8"/>
  <c r="AZ1714" i="8"/>
  <c r="AZ1715" i="8"/>
  <c r="AZ1716" i="8"/>
  <c r="AZ1717" i="8"/>
  <c r="AZ1718" i="8"/>
  <c r="AZ1719" i="8"/>
  <c r="AZ1720" i="8"/>
  <c r="AZ1721" i="8"/>
  <c r="AZ1722" i="8"/>
  <c r="AZ1723" i="8"/>
  <c r="AZ1724" i="8"/>
  <c r="AZ1725" i="8"/>
  <c r="AZ1726" i="8"/>
  <c r="AZ1727" i="8"/>
  <c r="AZ1728" i="8"/>
  <c r="AZ1729" i="8"/>
  <c r="AZ1730" i="8"/>
  <c r="AZ1731" i="8"/>
  <c r="AZ1732" i="8"/>
  <c r="AZ1733" i="8"/>
  <c r="AZ1734" i="8"/>
  <c r="AZ1735" i="8"/>
  <c r="AZ1736" i="8"/>
  <c r="AZ1737" i="8"/>
  <c r="AZ1738" i="8"/>
  <c r="AZ1739" i="8"/>
  <c r="AZ1740" i="8"/>
  <c r="AZ1741" i="8"/>
  <c r="AZ1742" i="8"/>
  <c r="AZ1743" i="8"/>
  <c r="AZ1744" i="8"/>
  <c r="AZ1745" i="8"/>
  <c r="AZ1746" i="8"/>
  <c r="AZ1747" i="8"/>
  <c r="AZ1748" i="8"/>
  <c r="AZ1749" i="8"/>
  <c r="AZ1750" i="8"/>
  <c r="AZ1751" i="8"/>
  <c r="AZ1752" i="8"/>
  <c r="AZ1753" i="8"/>
  <c r="AZ1754" i="8"/>
  <c r="AZ1755" i="8"/>
  <c r="AZ1756" i="8"/>
  <c r="AZ1757" i="8"/>
  <c r="AZ1758" i="8"/>
  <c r="AZ1759" i="8"/>
  <c r="AZ1760" i="8"/>
  <c r="AZ1761" i="8"/>
  <c r="AZ1762" i="8"/>
  <c r="AZ1763" i="8"/>
  <c r="AZ1764" i="8"/>
  <c r="AZ1765" i="8"/>
  <c r="AZ1766" i="8"/>
  <c r="AZ1767" i="8"/>
  <c r="AZ1768" i="8"/>
  <c r="AZ1769" i="8"/>
  <c r="AZ1770" i="8"/>
  <c r="AZ1771" i="8"/>
  <c r="AZ1772" i="8"/>
  <c r="AZ1773" i="8"/>
  <c r="AZ1774" i="8"/>
  <c r="AZ1775" i="8"/>
  <c r="AZ1776" i="8"/>
  <c r="AZ1777" i="8"/>
  <c r="AZ1778" i="8"/>
  <c r="AZ1779" i="8"/>
  <c r="AZ1780" i="8"/>
  <c r="AZ1781" i="8"/>
  <c r="AZ1782" i="8"/>
  <c r="AZ1783" i="8"/>
  <c r="AZ1784" i="8"/>
  <c r="AZ1785" i="8"/>
  <c r="AZ1786" i="8"/>
  <c r="AZ1787" i="8"/>
  <c r="AZ1788" i="8"/>
  <c r="AZ1789" i="8"/>
  <c r="AZ1790" i="8"/>
  <c r="AZ1791" i="8"/>
  <c r="AZ1792" i="8"/>
  <c r="AZ1793" i="8"/>
  <c r="AZ1794" i="8"/>
  <c r="AZ1795" i="8"/>
  <c r="AZ1796" i="8"/>
  <c r="AZ1797" i="8"/>
  <c r="AZ1798" i="8"/>
  <c r="AZ1799" i="8"/>
  <c r="AZ1800" i="8"/>
  <c r="AZ1801" i="8"/>
  <c r="AZ1802" i="8"/>
  <c r="AZ1803" i="8"/>
  <c r="AZ1804" i="8"/>
  <c r="AZ1805" i="8"/>
  <c r="AZ1806" i="8"/>
  <c r="AZ1807" i="8"/>
  <c r="AZ1808" i="8"/>
  <c r="AZ1809" i="8"/>
  <c r="AZ1810" i="8"/>
  <c r="AZ1811" i="8"/>
  <c r="AZ1812" i="8"/>
  <c r="AZ1813" i="8"/>
  <c r="AZ1814" i="8"/>
  <c r="AZ1815" i="8"/>
  <c r="AZ1816" i="8"/>
  <c r="AZ1817" i="8"/>
  <c r="AZ1818" i="8"/>
  <c r="AZ1819" i="8"/>
  <c r="AZ1820" i="8"/>
  <c r="AZ1821" i="8"/>
  <c r="AZ1822" i="8"/>
  <c r="AZ1823" i="8"/>
  <c r="AZ1824" i="8"/>
  <c r="AZ1825" i="8"/>
  <c r="AZ1826" i="8"/>
  <c r="AZ1827" i="8"/>
  <c r="AZ1828" i="8"/>
  <c r="AZ1829" i="8"/>
  <c r="AZ1830" i="8"/>
  <c r="AZ1831" i="8"/>
  <c r="AZ1832" i="8"/>
  <c r="AZ1833" i="8"/>
  <c r="AZ1834" i="8"/>
  <c r="AZ1835" i="8"/>
  <c r="AZ1836" i="8"/>
  <c r="AZ1837" i="8"/>
  <c r="AZ1838" i="8"/>
  <c r="AZ1839" i="8"/>
  <c r="AZ1840" i="8"/>
  <c r="AZ1841" i="8"/>
  <c r="AZ1842" i="8"/>
  <c r="AZ1843" i="8"/>
  <c r="AZ1844" i="8"/>
  <c r="AZ1845" i="8"/>
  <c r="AZ1846" i="8"/>
  <c r="AZ1847" i="8"/>
  <c r="AZ1848" i="8"/>
  <c r="AZ1849" i="8"/>
  <c r="AZ1850" i="8"/>
  <c r="AZ1851" i="8"/>
  <c r="AZ1852" i="8"/>
  <c r="AZ1853" i="8"/>
  <c r="AZ1854" i="8"/>
  <c r="AZ1855" i="8"/>
  <c r="AZ1856" i="8"/>
  <c r="AZ1857" i="8"/>
  <c r="AZ1858" i="8"/>
  <c r="AZ1859" i="8"/>
  <c r="AZ1860" i="8"/>
  <c r="AZ1861" i="8"/>
  <c r="AZ1862" i="8"/>
  <c r="AZ1863" i="8"/>
  <c r="AZ1864" i="8"/>
  <c r="AZ1865" i="8"/>
  <c r="AZ1866" i="8"/>
  <c r="AZ1867" i="8"/>
  <c r="AZ1868" i="8"/>
  <c r="AZ1869" i="8"/>
  <c r="AZ1870" i="8"/>
  <c r="AZ1871" i="8"/>
  <c r="AZ1872" i="8"/>
  <c r="AZ1873" i="8"/>
  <c r="AZ1874" i="8"/>
  <c r="AZ1875" i="8"/>
  <c r="AZ1876" i="8"/>
  <c r="AZ1877" i="8"/>
  <c r="AZ1878" i="8"/>
  <c r="AZ1879" i="8"/>
  <c r="AZ1880" i="8"/>
  <c r="AZ1881" i="8"/>
  <c r="AZ1882" i="8"/>
  <c r="AZ1883" i="8"/>
  <c r="AZ1884" i="8"/>
  <c r="AZ1885" i="8"/>
  <c r="AZ1886" i="8"/>
  <c r="AZ1887" i="8"/>
  <c r="AZ1888" i="8"/>
  <c r="AZ1889" i="8"/>
  <c r="AZ1890" i="8"/>
  <c r="AZ1891" i="8"/>
  <c r="AZ1892" i="8"/>
  <c r="AZ1893" i="8"/>
  <c r="AZ1894" i="8"/>
  <c r="AZ1895" i="8"/>
  <c r="AZ1896" i="8"/>
  <c r="AZ1897" i="8"/>
  <c r="AZ1898" i="8"/>
  <c r="AZ1899" i="8"/>
  <c r="AZ1900" i="8"/>
  <c r="AZ1901" i="8"/>
  <c r="AZ1902" i="8"/>
  <c r="AZ1903" i="8"/>
  <c r="AZ1904" i="8"/>
  <c r="AZ1905" i="8"/>
  <c r="AZ1906" i="8"/>
  <c r="AZ1907" i="8"/>
  <c r="AZ1908" i="8"/>
  <c r="AZ1909" i="8"/>
  <c r="AZ1910" i="8"/>
  <c r="AZ1911" i="8"/>
  <c r="AZ1912" i="8"/>
  <c r="AZ1913" i="8"/>
  <c r="AZ1914" i="8"/>
  <c r="AZ1915" i="8"/>
  <c r="AZ1916" i="8"/>
  <c r="AZ1917" i="8"/>
  <c r="AZ1918" i="8"/>
  <c r="AZ1919" i="8"/>
  <c r="AZ1920" i="8"/>
  <c r="AZ1921" i="8"/>
  <c r="AZ1922" i="8"/>
  <c r="AZ1923" i="8"/>
  <c r="AZ1924" i="8"/>
  <c r="AZ1925" i="8"/>
  <c r="AZ1926" i="8"/>
  <c r="AZ1927" i="8"/>
  <c r="AZ1928" i="8"/>
  <c r="AZ1929" i="8"/>
  <c r="AZ1930" i="8"/>
  <c r="AZ1931" i="8"/>
  <c r="AZ1932" i="8"/>
  <c r="AZ1933" i="8"/>
  <c r="AZ1934" i="8"/>
  <c r="AZ1935" i="8"/>
  <c r="AZ1936" i="8"/>
  <c r="AZ1937" i="8"/>
  <c r="AZ1938" i="8"/>
  <c r="AZ1939" i="8"/>
  <c r="AZ1940" i="8"/>
  <c r="AZ1941" i="8"/>
  <c r="AZ1942" i="8"/>
  <c r="AZ1943" i="8"/>
  <c r="AZ1944" i="8"/>
  <c r="AZ1945" i="8"/>
  <c r="AZ1946" i="8"/>
  <c r="AZ1947" i="8"/>
  <c r="AZ1948" i="8"/>
  <c r="AZ1949" i="8"/>
  <c r="AZ1950" i="8"/>
  <c r="AZ1951" i="8"/>
  <c r="AZ1952" i="8"/>
  <c r="AZ1953" i="8"/>
  <c r="AZ1954" i="8"/>
  <c r="AZ1955" i="8"/>
  <c r="AZ1956" i="8"/>
  <c r="AZ1957" i="8"/>
  <c r="AZ1958" i="8"/>
  <c r="AZ1959" i="8"/>
  <c r="AZ1960" i="8"/>
  <c r="AZ1961" i="8"/>
  <c r="AZ1962" i="8"/>
  <c r="AZ1963" i="8"/>
  <c r="AZ1964" i="8"/>
  <c r="AZ1965" i="8"/>
  <c r="AZ1966" i="8"/>
  <c r="AZ1967" i="8"/>
  <c r="AZ1968" i="8"/>
  <c r="AZ1969" i="8"/>
  <c r="AZ1970" i="8"/>
  <c r="AZ1971" i="8"/>
  <c r="AZ1972" i="8"/>
  <c r="AZ1973" i="8"/>
  <c r="AZ1974" i="8"/>
  <c r="AZ1975" i="8"/>
  <c r="AZ1976" i="8"/>
  <c r="AZ1977" i="8"/>
  <c r="AZ1978" i="8"/>
  <c r="AZ1979" i="8"/>
  <c r="AZ1980" i="8"/>
  <c r="AZ1981" i="8"/>
  <c r="AZ1982" i="8"/>
  <c r="AZ1983" i="8"/>
  <c r="AZ1984" i="8"/>
  <c r="AZ1985" i="8"/>
  <c r="AZ1986" i="8"/>
  <c r="AZ1987" i="8"/>
  <c r="AZ1988" i="8"/>
  <c r="AZ1989" i="8"/>
  <c r="AZ1990" i="8"/>
  <c r="AZ1991" i="8"/>
  <c r="AZ1992" i="8"/>
  <c r="AZ1993" i="8"/>
  <c r="AZ1994" i="8"/>
  <c r="AZ1995" i="8"/>
  <c r="AZ1996" i="8"/>
  <c r="AZ1997" i="8"/>
  <c r="AZ1998" i="8"/>
  <c r="AZ1999" i="8"/>
  <c r="AZ2000" i="8"/>
  <c r="BA2" i="8"/>
  <c r="AZ2" i="8"/>
  <c r="AX3" i="8"/>
  <c r="AX7" i="8"/>
  <c r="AX8" i="8"/>
  <c r="AX13" i="8"/>
  <c r="AX14" i="8"/>
  <c r="AX17" i="8"/>
  <c r="AX18" i="8"/>
  <c r="AX19" i="8"/>
  <c r="AX22" i="8"/>
  <c r="AX29" i="8"/>
  <c r="AX30" i="8"/>
  <c r="AX33" i="8"/>
  <c r="AX34" i="8"/>
  <c r="AX36" i="8"/>
  <c r="AX37" i="8"/>
  <c r="AX40" i="8"/>
  <c r="AX45" i="8"/>
  <c r="AX46" i="8"/>
  <c r="AX51" i="8"/>
  <c r="AX52" i="8"/>
  <c r="AX53" i="8"/>
  <c r="AX55" i="8"/>
  <c r="AX57" i="8"/>
  <c r="AX60" i="8"/>
  <c r="AX62" i="8"/>
  <c r="AX63" i="8"/>
  <c r="AX64" i="8"/>
  <c r="AX66" i="8"/>
  <c r="AX68" i="8"/>
  <c r="AX69" i="8"/>
  <c r="AX70" i="8"/>
  <c r="AX73" i="8"/>
  <c r="AX74" i="8"/>
  <c r="AX75" i="8"/>
  <c r="AX76" i="8"/>
  <c r="AX78" i="8"/>
  <c r="AX82" i="8"/>
  <c r="AX84" i="8"/>
  <c r="AX87" i="8"/>
  <c r="AX88" i="8"/>
  <c r="AX89" i="8"/>
  <c r="AX90" i="8"/>
  <c r="AX91" i="8"/>
  <c r="AX95" i="8"/>
  <c r="AX96" i="8"/>
  <c r="AX97" i="8"/>
  <c r="AX98" i="8"/>
  <c r="AX101" i="8"/>
  <c r="AX102" i="8"/>
  <c r="AX103" i="8"/>
  <c r="AX104" i="8"/>
  <c r="AX105" i="8"/>
  <c r="AX106" i="8"/>
  <c r="AX107" i="8"/>
  <c r="AX109" i="8"/>
  <c r="AX113" i="8"/>
  <c r="AX117" i="8"/>
  <c r="AX119" i="8"/>
  <c r="AX120" i="8"/>
  <c r="AX124" i="8"/>
  <c r="AX127" i="8"/>
  <c r="AX131" i="8"/>
  <c r="AX132" i="8"/>
  <c r="AX133" i="8"/>
  <c r="AX134" i="8"/>
  <c r="AX140" i="8"/>
  <c r="AX141" i="8"/>
  <c r="AX145" i="8"/>
  <c r="AX147" i="8"/>
  <c r="AX148" i="8"/>
  <c r="AX156" i="8"/>
  <c r="AX157" i="8"/>
  <c r="AX158" i="8"/>
  <c r="AX159" i="8"/>
  <c r="AX160" i="8"/>
  <c r="AX161" i="8"/>
  <c r="AX162" i="8"/>
  <c r="AX170" i="8"/>
  <c r="AX172" i="8"/>
  <c r="AX173" i="8"/>
  <c r="AX174" i="8"/>
  <c r="AX176" i="8"/>
  <c r="AX179" i="8"/>
  <c r="AX182" i="8"/>
  <c r="AX183" i="8"/>
  <c r="AX185" i="8"/>
  <c r="AX186" i="8"/>
  <c r="AX187" i="8"/>
  <c r="AX188" i="8"/>
  <c r="AX189" i="8"/>
  <c r="AX190" i="8"/>
  <c r="AX191" i="8"/>
  <c r="AX194" i="8"/>
  <c r="AX197" i="8"/>
  <c r="AX200" i="8"/>
  <c r="AX207" i="8"/>
  <c r="AX209" i="8"/>
  <c r="AX213" i="8"/>
  <c r="AX216" i="8"/>
  <c r="AX221" i="8"/>
  <c r="AX222" i="8"/>
  <c r="AX223" i="8"/>
  <c r="AX225" i="8"/>
  <c r="AX226" i="8"/>
  <c r="AX227" i="8"/>
  <c r="AX228" i="8"/>
  <c r="AX229" i="8"/>
  <c r="AX230" i="8"/>
  <c r="AX231" i="8"/>
  <c r="AX234" i="8"/>
  <c r="AX235" i="8"/>
  <c r="AX237" i="8"/>
  <c r="AX239" i="8"/>
  <c r="AX242" i="8"/>
  <c r="AX244" i="8"/>
  <c r="AX245" i="8"/>
  <c r="AX251" i="8"/>
  <c r="AX255" i="8"/>
  <c r="AX257" i="8"/>
  <c r="AX260" i="8"/>
  <c r="AX261" i="8"/>
  <c r="AX263" i="8"/>
  <c r="AX264" i="8"/>
  <c r="AX265" i="8"/>
  <c r="AX268" i="8"/>
  <c r="AX269" i="8"/>
  <c r="AX270" i="8"/>
  <c r="AX273" i="8"/>
  <c r="AX276" i="8"/>
  <c r="AX277" i="8"/>
  <c r="AX279" i="8"/>
  <c r="AX281" i="8"/>
  <c r="AX282" i="8"/>
  <c r="AX284" i="8"/>
  <c r="AX285" i="8"/>
  <c r="AX286" i="8"/>
  <c r="AX287" i="8"/>
  <c r="AX289" i="8"/>
  <c r="AX291" i="8"/>
  <c r="AX292" i="8"/>
  <c r="AX293" i="8"/>
  <c r="AX294" i="8"/>
  <c r="AX296" i="8"/>
  <c r="AX297" i="8"/>
  <c r="AX298" i="8"/>
  <c r="AX304" i="8"/>
  <c r="AX305" i="8"/>
  <c r="AX306" i="8"/>
  <c r="AX308" i="8"/>
  <c r="AX309" i="8"/>
  <c r="AX312" i="8"/>
  <c r="AX313" i="8"/>
  <c r="AX315" i="8"/>
  <c r="AX321" i="8"/>
  <c r="AX324" i="8"/>
  <c r="AX326" i="8"/>
  <c r="AX329" i="8"/>
  <c r="AX330" i="8"/>
  <c r="AX334" i="8"/>
  <c r="AX337" i="8"/>
  <c r="AX339" i="8"/>
  <c r="AX344" i="8"/>
  <c r="AX349" i="8"/>
  <c r="AX351" i="8"/>
  <c r="AX353" i="8"/>
  <c r="AX357" i="8"/>
  <c r="AX360" i="8"/>
  <c r="AX361" i="8"/>
  <c r="AX362" i="8"/>
  <c r="AX365" i="8"/>
  <c r="AX366" i="8"/>
  <c r="AX367" i="8"/>
  <c r="AX368" i="8"/>
  <c r="AX369" i="8"/>
  <c r="AX370" i="8"/>
  <c r="AX371" i="8"/>
  <c r="AX376" i="8"/>
  <c r="AX379" i="8"/>
  <c r="AX380" i="8"/>
  <c r="AX381" i="8"/>
  <c r="AX383" i="8"/>
  <c r="AX384" i="8"/>
  <c r="AX389" i="8"/>
  <c r="AX390" i="8"/>
  <c r="AX391" i="8"/>
  <c r="AX393" i="8"/>
  <c r="AX399" i="8"/>
  <c r="AX400" i="8"/>
  <c r="AX401" i="8"/>
  <c r="AX403" i="8"/>
  <c r="AX405" i="8"/>
  <c r="AX407" i="8"/>
  <c r="AX410" i="8"/>
  <c r="AX412" i="8"/>
  <c r="AX413" i="8"/>
  <c r="AX414" i="8"/>
  <c r="AX416" i="8"/>
  <c r="AX419" i="8"/>
  <c r="AX420" i="8"/>
  <c r="AX423" i="8"/>
  <c r="AX426" i="8"/>
  <c r="AX428" i="8"/>
  <c r="AX429" i="8"/>
  <c r="AX430" i="8"/>
  <c r="AX431" i="8"/>
  <c r="AX436" i="8"/>
  <c r="AX438" i="8"/>
  <c r="AX439" i="8"/>
  <c r="AX440" i="8"/>
  <c r="AX441" i="8"/>
  <c r="AX446" i="8"/>
  <c r="AX450" i="8"/>
  <c r="AX451" i="8"/>
  <c r="AX452" i="8"/>
  <c r="AX453" i="8"/>
  <c r="AX457" i="8"/>
  <c r="AX458" i="8"/>
  <c r="AX459" i="8"/>
  <c r="AX460" i="8"/>
  <c r="AX461" i="8"/>
  <c r="AX462" i="8"/>
  <c r="AX464" i="8"/>
  <c r="AX465" i="8"/>
  <c r="AX466" i="8"/>
  <c r="AX468" i="8"/>
  <c r="AX469" i="8"/>
  <c r="AX471" i="8"/>
  <c r="AX478" i="8"/>
  <c r="AX479" i="8"/>
  <c r="AX480" i="8"/>
  <c r="AX481" i="8"/>
  <c r="AX486" i="8"/>
  <c r="AX487" i="8"/>
  <c r="AX493" i="8"/>
  <c r="AX494" i="8"/>
  <c r="AX498" i="8"/>
  <c r="AX500" i="8"/>
  <c r="AX501" i="8"/>
  <c r="AX502" i="8"/>
  <c r="AX503" i="8"/>
  <c r="AX505" i="8"/>
  <c r="AX508" i="8"/>
  <c r="AX510" i="8"/>
  <c r="AX511" i="8"/>
  <c r="AX517" i="8"/>
  <c r="AX518" i="8"/>
  <c r="AX519" i="8"/>
  <c r="AX520" i="8"/>
  <c r="AX522" i="8"/>
  <c r="AX524" i="8"/>
  <c r="AX526" i="8"/>
  <c r="AX527" i="8"/>
  <c r="AX528" i="8"/>
  <c r="AX529" i="8"/>
  <c r="AX530" i="8"/>
  <c r="AX533" i="8"/>
  <c r="AX537" i="8"/>
  <c r="AX538" i="8"/>
  <c r="AX543" i="8"/>
  <c r="AX544" i="8"/>
  <c r="AX546" i="8"/>
  <c r="AX552" i="8"/>
  <c r="AX558" i="8"/>
  <c r="AX559" i="8"/>
  <c r="AX561" i="8"/>
  <c r="AX562" i="8"/>
  <c r="AX563" i="8"/>
  <c r="AX564" i="8"/>
  <c r="AX565" i="8"/>
  <c r="AX570" i="8"/>
  <c r="AX571" i="8"/>
  <c r="AX577" i="8"/>
  <c r="AX578" i="8"/>
  <c r="AX579" i="8"/>
  <c r="AX581" i="8"/>
  <c r="AX584" i="8"/>
  <c r="AX585" i="8"/>
  <c r="AX587" i="8"/>
  <c r="AX589" i="8"/>
  <c r="AX590" i="8"/>
  <c r="AX591" i="8"/>
  <c r="AX594" i="8"/>
  <c r="AX595" i="8"/>
  <c r="AX599" i="8"/>
  <c r="AX606" i="8"/>
  <c r="AX607" i="8"/>
  <c r="AX610" i="8"/>
  <c r="AX611" i="8"/>
  <c r="AX613" i="8"/>
  <c r="AX616" i="8"/>
  <c r="AX617" i="8"/>
  <c r="AX620" i="8"/>
  <c r="AX622" i="8"/>
  <c r="AX623" i="8"/>
  <c r="AX624" i="8"/>
  <c r="AX625" i="8"/>
  <c r="AX627" i="8"/>
  <c r="AX629" i="8"/>
  <c r="AX631" i="8"/>
  <c r="AX632" i="8"/>
  <c r="AX634" i="8"/>
  <c r="AX635" i="8"/>
  <c r="AX637" i="8"/>
  <c r="AX639" i="8"/>
  <c r="AX642" i="8"/>
  <c r="AX645" i="8"/>
  <c r="AX647" i="8"/>
  <c r="AX649" i="8"/>
  <c r="AX650" i="8"/>
  <c r="AX651" i="8"/>
  <c r="AX652" i="8"/>
  <c r="AX654" i="8"/>
  <c r="AX656" i="8"/>
  <c r="AX658" i="8"/>
  <c r="AX663" i="8"/>
  <c r="AX667" i="8"/>
  <c r="AX672" i="8"/>
  <c r="AX673" i="8"/>
  <c r="AX676" i="8"/>
  <c r="AX678" i="8"/>
  <c r="AX679" i="8"/>
  <c r="AX681" i="8"/>
  <c r="AX682" i="8"/>
  <c r="AX684" i="8"/>
  <c r="AX686" i="8"/>
  <c r="AX687" i="8"/>
  <c r="AX689" i="8"/>
  <c r="AX691" i="8"/>
  <c r="AX692" i="8"/>
  <c r="AX694" i="8"/>
  <c r="AX696" i="8"/>
  <c r="AX697" i="8"/>
  <c r="AX699" i="8"/>
  <c r="AX700" i="8"/>
  <c r="AX701" i="8"/>
  <c r="AX704" i="8"/>
  <c r="AX705" i="8"/>
  <c r="AX708" i="8"/>
  <c r="AX710" i="8"/>
  <c r="AX715" i="8"/>
  <c r="AX716" i="8"/>
  <c r="AX723" i="8"/>
  <c r="AX727" i="8"/>
  <c r="AX728" i="8"/>
  <c r="AX731" i="8"/>
  <c r="AX732" i="8"/>
  <c r="AX733" i="8"/>
  <c r="AX734" i="8"/>
  <c r="AX736" i="8"/>
  <c r="AX740" i="8"/>
  <c r="AX744" i="8"/>
  <c r="AX745" i="8"/>
  <c r="AX746" i="8"/>
  <c r="AX752" i="8"/>
  <c r="AX758" i="8"/>
  <c r="AX759" i="8"/>
  <c r="AX764" i="8"/>
  <c r="AX765" i="8"/>
  <c r="AX769" i="8"/>
  <c r="AX770" i="8"/>
  <c r="AX772" i="8"/>
  <c r="AX774" i="8"/>
  <c r="AX775" i="8"/>
  <c r="AX776" i="8"/>
  <c r="AX778" i="8"/>
  <c r="AX782" i="8"/>
  <c r="AX784" i="8"/>
  <c r="AX786" i="8"/>
  <c r="AX787" i="8"/>
  <c r="AX789" i="8"/>
  <c r="AX790" i="8"/>
  <c r="AX792" i="8"/>
  <c r="AX794" i="8"/>
  <c r="AX795" i="8"/>
  <c r="AX796" i="8"/>
  <c r="AX797" i="8"/>
  <c r="AX799" i="8"/>
  <c r="AX800" i="8"/>
  <c r="AX809" i="8"/>
  <c r="AX810" i="8"/>
  <c r="AX811" i="8"/>
  <c r="AX812" i="8"/>
  <c r="AX820" i="8"/>
  <c r="AX823" i="8"/>
  <c r="AX827" i="8"/>
  <c r="AX830" i="8"/>
  <c r="AX831" i="8"/>
  <c r="AX832" i="8"/>
  <c r="AX833" i="8"/>
  <c r="AX835" i="8"/>
  <c r="AX838" i="8"/>
  <c r="AX840" i="8"/>
  <c r="AX841" i="8"/>
  <c r="AX842" i="8"/>
  <c r="AX845" i="8"/>
  <c r="AX847" i="8"/>
  <c r="AX848" i="8"/>
  <c r="AX849" i="8"/>
  <c r="AX851" i="8"/>
  <c r="AX853" i="8"/>
  <c r="AX854" i="8"/>
  <c r="AX857" i="8"/>
  <c r="AX858" i="8"/>
  <c r="AX859" i="8"/>
  <c r="AX860" i="8"/>
  <c r="AX861" i="8"/>
  <c r="AX866" i="8"/>
  <c r="AX868" i="8"/>
  <c r="AX869" i="8"/>
  <c r="AX871" i="8"/>
  <c r="AX872" i="8"/>
  <c r="AX873" i="8"/>
  <c r="AX877" i="8"/>
  <c r="AX878" i="8"/>
  <c r="AX881" i="8"/>
  <c r="AX882" i="8"/>
  <c r="AX883" i="8"/>
  <c r="AX884" i="8"/>
  <c r="AX886" i="8"/>
  <c r="AX887" i="8"/>
  <c r="AX888" i="8"/>
  <c r="AX891" i="8"/>
  <c r="AX892" i="8"/>
  <c r="AX894" i="8"/>
  <c r="AX895" i="8"/>
  <c r="AX898" i="8"/>
  <c r="AX899" i="8"/>
  <c r="AX900" i="8"/>
  <c r="AX901" i="8"/>
  <c r="AX902" i="8"/>
  <c r="AX906" i="8"/>
  <c r="AX908" i="8"/>
  <c r="AX909" i="8"/>
  <c r="AX910" i="8"/>
  <c r="AX911" i="8"/>
  <c r="AX917" i="8"/>
  <c r="AX920" i="8"/>
  <c r="AX921" i="8"/>
  <c r="AX925" i="8"/>
  <c r="AX928" i="8"/>
  <c r="AX929" i="8"/>
  <c r="AX930" i="8"/>
  <c r="AX931" i="8"/>
  <c r="AX933" i="8"/>
  <c r="AX938" i="8"/>
  <c r="AX939" i="8"/>
  <c r="AX943" i="8"/>
  <c r="AX944" i="8"/>
  <c r="AX945" i="8"/>
  <c r="AX947" i="8"/>
  <c r="AX950" i="8"/>
  <c r="AX952" i="8"/>
  <c r="AX954" i="8"/>
  <c r="AX956" i="8"/>
  <c r="AX959" i="8"/>
  <c r="AX961" i="8"/>
  <c r="AX963" i="8"/>
  <c r="AX964" i="8"/>
  <c r="AX965" i="8"/>
  <c r="AX967" i="8"/>
  <c r="AX968" i="8"/>
  <c r="AX969" i="8"/>
  <c r="AX974" i="8"/>
  <c r="AX976" i="8"/>
  <c r="AX978" i="8"/>
  <c r="AX979" i="8"/>
  <c r="AX981" i="8"/>
  <c r="AX982" i="8"/>
  <c r="AX984" i="8"/>
  <c r="AX985" i="8"/>
  <c r="AX986" i="8"/>
  <c r="AX987" i="8"/>
  <c r="AX988" i="8"/>
  <c r="AX989" i="8"/>
  <c r="AX994" i="8"/>
  <c r="AX997" i="8"/>
  <c r="AX998" i="8"/>
  <c r="AX1000" i="8"/>
  <c r="AX1003" i="8"/>
  <c r="AX1008" i="8"/>
  <c r="AX1011" i="8"/>
  <c r="AX1013" i="8"/>
  <c r="AX1015" i="8"/>
  <c r="AX1016" i="8"/>
  <c r="AX1017" i="8"/>
  <c r="AX1019" i="8"/>
  <c r="AX1020" i="8"/>
  <c r="AX1023" i="8"/>
  <c r="AX1024" i="8"/>
  <c r="AX1029" i="8"/>
  <c r="AX1034" i="8"/>
  <c r="AX1035" i="8"/>
  <c r="AX1042" i="8"/>
  <c r="AX1043" i="8"/>
  <c r="AX1044" i="8"/>
  <c r="AX1046" i="8"/>
  <c r="AX1047" i="8"/>
  <c r="AX1048" i="8"/>
  <c r="AX1055" i="8"/>
  <c r="AX1056" i="8"/>
  <c r="AX1057" i="8"/>
  <c r="AX1058" i="8"/>
  <c r="AX1059" i="8"/>
  <c r="AX1060" i="8"/>
  <c r="AX1061" i="8"/>
  <c r="AX1063" i="8"/>
  <c r="AX1065" i="8"/>
  <c r="AX1066" i="8"/>
  <c r="AX1067" i="8"/>
  <c r="AX1068" i="8"/>
  <c r="AX1070" i="8"/>
  <c r="AX1071" i="8"/>
  <c r="AX1072" i="8"/>
  <c r="AX1074" i="8"/>
  <c r="AX1077" i="8"/>
  <c r="AX1083" i="8"/>
  <c r="AX1084" i="8"/>
  <c r="AX1085" i="8"/>
  <c r="AX1086" i="8"/>
  <c r="AX1087" i="8"/>
  <c r="AX1089" i="8"/>
  <c r="AX1090" i="8"/>
  <c r="AX1092" i="8"/>
  <c r="AX1095" i="8"/>
  <c r="AX1098" i="8"/>
  <c r="AX1101" i="8"/>
  <c r="AX1105" i="8"/>
  <c r="AX1107" i="8"/>
  <c r="AX1110" i="8"/>
  <c r="AX1111" i="8"/>
  <c r="AX1113" i="8"/>
  <c r="AX1117" i="8"/>
  <c r="AX1118" i="8"/>
  <c r="AX1119" i="8"/>
  <c r="AX1121" i="8"/>
  <c r="AX1126" i="8"/>
  <c r="AX1132" i="8"/>
  <c r="AX1135" i="8"/>
  <c r="AX1136" i="8"/>
  <c r="AX1138" i="8"/>
  <c r="AX1140" i="8"/>
  <c r="AX1144" i="8"/>
  <c r="AX1145" i="8"/>
  <c r="AX1146" i="8"/>
  <c r="AX1149" i="8"/>
  <c r="AX1150" i="8"/>
  <c r="AX1151" i="8"/>
  <c r="AX1155" i="8"/>
  <c r="AX1156" i="8"/>
  <c r="AX1157" i="8"/>
  <c r="AX1158" i="8"/>
  <c r="AX1162" i="8"/>
  <c r="AX1171" i="8"/>
  <c r="AX1172" i="8"/>
  <c r="AX1182" i="8"/>
  <c r="AX1183" i="8"/>
  <c r="AX1185" i="8"/>
  <c r="AX1190" i="8"/>
  <c r="AX1194" i="8"/>
  <c r="AX1198" i="8"/>
  <c r="AX1199" i="8"/>
  <c r="AX1200" i="8"/>
  <c r="AX1201" i="8"/>
  <c r="AX1204" i="8"/>
  <c r="AX1209" i="8"/>
  <c r="AX1210" i="8"/>
  <c r="AX1214" i="8"/>
  <c r="AX1215" i="8"/>
  <c r="AX1216" i="8"/>
  <c r="AX1217" i="8"/>
  <c r="AX1219" i="8"/>
  <c r="AX1221" i="8"/>
  <c r="AX1222" i="8"/>
  <c r="AX1223" i="8"/>
  <c r="AX1224" i="8"/>
  <c r="AX1228" i="8"/>
  <c r="AX1229" i="8"/>
  <c r="AX1234" i="8"/>
  <c r="AX1238" i="8"/>
  <c r="AX1239" i="8"/>
  <c r="AX1241" i="8"/>
  <c r="AX1242" i="8"/>
  <c r="AX1243" i="8"/>
  <c r="AX1244" i="8"/>
  <c r="AX1247" i="8"/>
  <c r="AX1250" i="8"/>
  <c r="AX1252" i="8"/>
  <c r="AX1254" i="8"/>
  <c r="AX1258" i="8"/>
  <c r="AX1259" i="8"/>
  <c r="AX1261" i="8"/>
  <c r="AX1262" i="8"/>
  <c r="AX1263" i="8"/>
  <c r="AX1264" i="8"/>
  <c r="AX1265" i="8"/>
  <c r="AX1269" i="8"/>
  <c r="AX1270" i="8"/>
  <c r="AX1271" i="8"/>
  <c r="AX1273" i="8"/>
  <c r="AX1276" i="8"/>
  <c r="AX1279" i="8"/>
  <c r="AX1280" i="8"/>
  <c r="AX1281" i="8"/>
  <c r="AX1282" i="8"/>
  <c r="AX1286" i="8"/>
  <c r="AX1287" i="8"/>
  <c r="AX1290" i="8"/>
  <c r="AX1291" i="8"/>
  <c r="AX1292" i="8"/>
  <c r="AX1294" i="8"/>
  <c r="AX1299" i="8"/>
  <c r="AX1301" i="8"/>
  <c r="AX1303" i="8"/>
  <c r="AX1306" i="8"/>
  <c r="AX1307" i="8"/>
  <c r="AX1308" i="8"/>
  <c r="AX1309" i="8"/>
  <c r="AX1311" i="8"/>
  <c r="AX1312" i="8"/>
  <c r="AX1313" i="8"/>
  <c r="AX1315" i="8"/>
  <c r="AX1316" i="8"/>
  <c r="AX1317" i="8"/>
  <c r="AX1318" i="8"/>
  <c r="AX1320" i="8"/>
  <c r="AX1325" i="8"/>
  <c r="AX1333" i="8"/>
  <c r="AX1334" i="8"/>
  <c r="AX1335" i="8"/>
  <c r="AX1337" i="8"/>
  <c r="AX1341" i="8"/>
  <c r="AX1345" i="8"/>
  <c r="AX1346" i="8"/>
  <c r="AX1351" i="8"/>
  <c r="AX1353" i="8"/>
  <c r="AX1359" i="8"/>
  <c r="AX1361" i="8"/>
  <c r="AX1363" i="8"/>
  <c r="AX1364" i="8"/>
  <c r="AX1365" i="8"/>
  <c r="AX1366" i="8"/>
  <c r="AX1367" i="8"/>
  <c r="AX1369" i="8"/>
  <c r="AX1371" i="8"/>
  <c r="AX1373" i="8"/>
  <c r="AX1375" i="8"/>
  <c r="AX1377" i="8"/>
  <c r="AX1380" i="8"/>
  <c r="AX1382" i="8"/>
  <c r="AX1383" i="8"/>
  <c r="AX1384" i="8"/>
  <c r="AX1386" i="8"/>
  <c r="AX1389" i="8"/>
  <c r="AX1390" i="8"/>
  <c r="AX1400" i="8"/>
  <c r="AX1401" i="8"/>
  <c r="AX1408" i="8"/>
  <c r="AX1411" i="8"/>
  <c r="AX1412" i="8"/>
  <c r="AX1415" i="8"/>
  <c r="AX1416" i="8"/>
  <c r="AX1417" i="8"/>
  <c r="AX1418" i="8"/>
  <c r="AX1419" i="8"/>
  <c r="AX1420" i="8"/>
  <c r="AX1421" i="8"/>
  <c r="AX1422" i="8"/>
  <c r="AX1423" i="8"/>
  <c r="AX1424" i="8"/>
  <c r="AX1425" i="8"/>
  <c r="AX1427" i="8"/>
  <c r="AX1432" i="8"/>
  <c r="AX1436" i="8"/>
  <c r="AX1438" i="8"/>
  <c r="AX1441" i="8"/>
  <c r="AX1442" i="8"/>
  <c r="AX1443" i="8"/>
  <c r="AX1444" i="8"/>
  <c r="AX1445" i="8"/>
  <c r="AX1447" i="8"/>
  <c r="AX1450" i="8"/>
  <c r="AX1453" i="8"/>
  <c r="AX1458" i="8"/>
  <c r="AX1460" i="8"/>
  <c r="AX1461" i="8"/>
  <c r="AX1464" i="8"/>
  <c r="AX1467" i="8"/>
  <c r="AX1468" i="8"/>
  <c r="AX1469" i="8"/>
  <c r="AX1470" i="8"/>
  <c r="AX1473" i="8"/>
  <c r="AX1475" i="8"/>
  <c r="AX1477" i="8"/>
  <c r="AX1483" i="8"/>
  <c r="AX1488" i="8"/>
  <c r="AX1491" i="8"/>
  <c r="AX1495" i="8"/>
  <c r="AX1501" i="8"/>
  <c r="AX1503" i="8"/>
  <c r="AX1506" i="8"/>
  <c r="AX1507" i="8"/>
  <c r="AX1509" i="8"/>
  <c r="AX1511" i="8"/>
  <c r="AX1512" i="8"/>
  <c r="AX1514" i="8"/>
  <c r="AX1515" i="8"/>
  <c r="AX1517" i="8"/>
  <c r="AX1518" i="8"/>
  <c r="AX1519" i="8"/>
  <c r="AX1520" i="8"/>
  <c r="AX1523" i="8"/>
  <c r="AX1524" i="8"/>
  <c r="AX1526" i="8"/>
  <c r="AX1528" i="8"/>
  <c r="AX1530" i="8"/>
  <c r="AX1532" i="8"/>
  <c r="AX1533" i="8"/>
  <c r="AX1535" i="8"/>
  <c r="AX1536" i="8"/>
  <c r="AX1537" i="8"/>
  <c r="AX1538" i="8"/>
  <c r="AX1539" i="8"/>
  <c r="AX1540" i="8"/>
  <c r="AX1541" i="8"/>
  <c r="AX1544" i="8"/>
  <c r="AX1547" i="8"/>
  <c r="AX1548" i="8"/>
  <c r="AX1550" i="8"/>
  <c r="AX1551" i="8"/>
  <c r="AX1552" i="8"/>
  <c r="AX1553" i="8"/>
  <c r="AX1554" i="8"/>
  <c r="AX1555" i="8"/>
  <c r="AX1556" i="8"/>
  <c r="AX1557" i="8"/>
  <c r="AX1560" i="8"/>
  <c r="AX1562" i="8"/>
  <c r="AX1565" i="8"/>
  <c r="AX1567" i="8"/>
  <c r="AX1568" i="8"/>
  <c r="AX1569" i="8"/>
  <c r="AX1570" i="8"/>
  <c r="AX1573" i="8"/>
  <c r="AX1574" i="8"/>
  <c r="AX1575" i="8"/>
  <c r="AX1578" i="8"/>
  <c r="AX1580" i="8"/>
  <c r="AX1581" i="8"/>
  <c r="AX1582" i="8"/>
  <c r="AX1585" i="8"/>
  <c r="AX1586" i="8"/>
  <c r="AX1588" i="8"/>
  <c r="AX1590" i="8"/>
  <c r="AX1591" i="8"/>
  <c r="AX1592" i="8"/>
  <c r="AX1593" i="8"/>
  <c r="AX1594" i="8"/>
  <c r="AX1597" i="8"/>
  <c r="AX1598" i="8"/>
  <c r="AX1599" i="8"/>
  <c r="AX1600" i="8"/>
  <c r="AX1603" i="8"/>
  <c r="AX1609" i="8"/>
  <c r="AX1610" i="8"/>
  <c r="AX1611" i="8"/>
  <c r="AX1612" i="8"/>
  <c r="AX1614" i="8"/>
  <c r="AX1618" i="8"/>
  <c r="AX1619" i="8"/>
  <c r="AX1620" i="8"/>
  <c r="AX1621" i="8"/>
  <c r="AX1622" i="8"/>
  <c r="AX1623" i="8"/>
  <c r="AX1624" i="8"/>
  <c r="AX1625" i="8"/>
  <c r="AX1626" i="8"/>
  <c r="AX1627" i="8"/>
  <c r="AX1628" i="8"/>
  <c r="AX1629" i="8"/>
  <c r="AX1630" i="8"/>
  <c r="AX1631" i="8"/>
  <c r="AX1632" i="8"/>
  <c r="AX1633" i="8"/>
  <c r="AX1634" i="8"/>
  <c r="AX1635" i="8"/>
  <c r="AX1636" i="8"/>
  <c r="AX1637" i="8"/>
  <c r="AX1638" i="8"/>
  <c r="AX1639" i="8"/>
  <c r="AX1640" i="8"/>
  <c r="AX1641" i="8"/>
  <c r="AX1642" i="8"/>
  <c r="AX1643" i="8"/>
  <c r="AX1644" i="8"/>
  <c r="AX1645" i="8"/>
  <c r="AX1646" i="8"/>
  <c r="AX1647" i="8"/>
  <c r="AX1648" i="8"/>
  <c r="AX1649" i="8"/>
  <c r="AX1650" i="8"/>
  <c r="AX1651" i="8"/>
  <c r="AX1652" i="8"/>
  <c r="AX1653" i="8"/>
  <c r="AX1654" i="8"/>
  <c r="AX1655" i="8"/>
  <c r="AX1656" i="8"/>
  <c r="AX1657" i="8"/>
  <c r="AX1658" i="8"/>
  <c r="AX1659" i="8"/>
  <c r="AX1660" i="8"/>
  <c r="AX1661" i="8"/>
  <c r="AX1662" i="8"/>
  <c r="AX1663" i="8"/>
  <c r="AX1664" i="8"/>
  <c r="AX1665" i="8"/>
  <c r="AX1666" i="8"/>
  <c r="AX1667" i="8"/>
  <c r="AX1668" i="8"/>
  <c r="AX1669" i="8"/>
  <c r="AX1670" i="8"/>
  <c r="AX1671" i="8"/>
  <c r="AX1672" i="8"/>
  <c r="AX1673" i="8"/>
  <c r="AX1674" i="8"/>
  <c r="AX1675" i="8"/>
  <c r="AX1676" i="8"/>
  <c r="AX1677" i="8"/>
  <c r="AX1678" i="8"/>
  <c r="AX1679" i="8"/>
  <c r="AX1680" i="8"/>
  <c r="AX1681" i="8"/>
  <c r="AX1682" i="8"/>
  <c r="AX1683" i="8"/>
  <c r="AX1684" i="8"/>
  <c r="AX1685" i="8"/>
  <c r="AX1686" i="8"/>
  <c r="AX1687" i="8"/>
  <c r="AX1688" i="8"/>
  <c r="AX1689" i="8"/>
  <c r="AX1690" i="8"/>
  <c r="AX1691" i="8"/>
  <c r="AX1692" i="8"/>
  <c r="AX1693" i="8"/>
  <c r="AX1694" i="8"/>
  <c r="AX1695" i="8"/>
  <c r="AX1696" i="8"/>
  <c r="AX1697" i="8"/>
  <c r="AX1698" i="8"/>
  <c r="AX1699" i="8"/>
  <c r="AX1700" i="8"/>
  <c r="AX1701" i="8"/>
  <c r="AX1702" i="8"/>
  <c r="AX1703" i="8"/>
  <c r="AX1704" i="8"/>
  <c r="AX1705" i="8"/>
  <c r="AX1706" i="8"/>
  <c r="AX1707" i="8"/>
  <c r="AX1708" i="8"/>
  <c r="AX1709" i="8"/>
  <c r="AX1710" i="8"/>
  <c r="AX1711" i="8"/>
  <c r="AX1712" i="8"/>
  <c r="AX1713" i="8"/>
  <c r="AX1714" i="8"/>
  <c r="AX1715" i="8"/>
  <c r="AX1716" i="8"/>
  <c r="AX1717" i="8"/>
  <c r="AX1718" i="8"/>
  <c r="AX1719" i="8"/>
  <c r="AX1720" i="8"/>
  <c r="AX1721" i="8"/>
  <c r="AX1722" i="8"/>
  <c r="AX1723" i="8"/>
  <c r="AX1724" i="8"/>
  <c r="AX1725" i="8"/>
  <c r="AX1726" i="8"/>
  <c r="AX1727" i="8"/>
  <c r="AX1728" i="8"/>
  <c r="AX1729" i="8"/>
  <c r="AX1730" i="8"/>
  <c r="AX1731" i="8"/>
  <c r="AX1732" i="8"/>
  <c r="AX1733" i="8"/>
  <c r="AX1734" i="8"/>
  <c r="AX1735" i="8"/>
  <c r="AX1736" i="8"/>
  <c r="AX1737" i="8"/>
  <c r="AX1738" i="8"/>
  <c r="AX1739" i="8"/>
  <c r="AX1740" i="8"/>
  <c r="AX1741" i="8"/>
  <c r="AX1742" i="8"/>
  <c r="AX1743" i="8"/>
  <c r="AX1744" i="8"/>
  <c r="AX1745" i="8"/>
  <c r="AX1746" i="8"/>
  <c r="AX1747" i="8"/>
  <c r="AX1748" i="8"/>
  <c r="AX1749" i="8"/>
  <c r="AX1750" i="8"/>
  <c r="AX1751" i="8"/>
  <c r="AX1752" i="8"/>
  <c r="AX1753" i="8"/>
  <c r="AX1754" i="8"/>
  <c r="AX1755" i="8"/>
  <c r="AX1756" i="8"/>
  <c r="AX1757" i="8"/>
  <c r="AX1758" i="8"/>
  <c r="AX1759" i="8"/>
  <c r="AX1760" i="8"/>
  <c r="AX1761" i="8"/>
  <c r="AX1762" i="8"/>
  <c r="AX1763" i="8"/>
  <c r="AX1764" i="8"/>
  <c r="AX1765" i="8"/>
  <c r="AX1766" i="8"/>
  <c r="AX1767" i="8"/>
  <c r="AX1768" i="8"/>
  <c r="AX1769" i="8"/>
  <c r="AX1770" i="8"/>
  <c r="AX1771" i="8"/>
  <c r="AX1772" i="8"/>
  <c r="AX1773" i="8"/>
  <c r="AX1774" i="8"/>
  <c r="AX1775" i="8"/>
  <c r="AX1776" i="8"/>
  <c r="AX1777" i="8"/>
  <c r="AX1778" i="8"/>
  <c r="AX1779" i="8"/>
  <c r="AX1780" i="8"/>
  <c r="AX1781" i="8"/>
  <c r="AX1782" i="8"/>
  <c r="AX1783" i="8"/>
  <c r="AX1784" i="8"/>
  <c r="AX1785" i="8"/>
  <c r="AX1786" i="8"/>
  <c r="AX1787" i="8"/>
  <c r="AX1788" i="8"/>
  <c r="AX1789" i="8"/>
  <c r="AX1790" i="8"/>
  <c r="AX1791" i="8"/>
  <c r="AX1792" i="8"/>
  <c r="AX1793" i="8"/>
  <c r="AX1794" i="8"/>
  <c r="AX1795" i="8"/>
  <c r="AX1796" i="8"/>
  <c r="AX1797" i="8"/>
  <c r="AX1798" i="8"/>
  <c r="AX1799" i="8"/>
  <c r="AX1800" i="8"/>
  <c r="AX1801" i="8"/>
  <c r="AX1802" i="8"/>
  <c r="AX1803" i="8"/>
  <c r="AX1804" i="8"/>
  <c r="AX1805" i="8"/>
  <c r="AX1806" i="8"/>
  <c r="AX1807" i="8"/>
  <c r="AX1808" i="8"/>
  <c r="AX1809" i="8"/>
  <c r="AX1810" i="8"/>
  <c r="AX1811" i="8"/>
  <c r="AX1812" i="8"/>
  <c r="AX1813" i="8"/>
  <c r="AX1814" i="8"/>
  <c r="AX1815" i="8"/>
  <c r="AX1816" i="8"/>
  <c r="AX1817" i="8"/>
  <c r="AX1818" i="8"/>
  <c r="AX1819" i="8"/>
  <c r="AX1820" i="8"/>
  <c r="AX1821" i="8"/>
  <c r="AX1822" i="8"/>
  <c r="AX1823" i="8"/>
  <c r="AX1824" i="8"/>
  <c r="AX1825" i="8"/>
  <c r="AX1826" i="8"/>
  <c r="AX1827" i="8"/>
  <c r="AX1828" i="8"/>
  <c r="AX1829" i="8"/>
  <c r="AX1830" i="8"/>
  <c r="AX1831" i="8"/>
  <c r="AX1832" i="8"/>
  <c r="AX1833" i="8"/>
  <c r="AX1834" i="8"/>
  <c r="AX1835" i="8"/>
  <c r="AX1836" i="8"/>
  <c r="AX1837" i="8"/>
  <c r="AX1838" i="8"/>
  <c r="AX1839" i="8"/>
  <c r="AX1840" i="8"/>
  <c r="AX1841" i="8"/>
  <c r="AX1842" i="8"/>
  <c r="AX1843" i="8"/>
  <c r="AX1844" i="8"/>
  <c r="AX1845" i="8"/>
  <c r="AX1846" i="8"/>
  <c r="AX1847" i="8"/>
  <c r="AX1848" i="8"/>
  <c r="AX1849" i="8"/>
  <c r="AX1850" i="8"/>
  <c r="AX1851" i="8"/>
  <c r="AX1852" i="8"/>
  <c r="AX1853" i="8"/>
  <c r="AX1854" i="8"/>
  <c r="AX1855" i="8"/>
  <c r="AX1856" i="8"/>
  <c r="AX1857" i="8"/>
  <c r="AX1858" i="8"/>
  <c r="AX1859" i="8"/>
  <c r="AX1860" i="8"/>
  <c r="AX1861" i="8"/>
  <c r="AX1862" i="8"/>
  <c r="AX1863" i="8"/>
  <c r="AX1864" i="8"/>
  <c r="AX1865" i="8"/>
  <c r="AX1866" i="8"/>
  <c r="AX1867" i="8"/>
  <c r="AX1868" i="8"/>
  <c r="AX1869" i="8"/>
  <c r="AX1870" i="8"/>
  <c r="AX1871" i="8"/>
  <c r="AX1872" i="8"/>
  <c r="AX1873" i="8"/>
  <c r="AX1874" i="8"/>
  <c r="AX1875" i="8"/>
  <c r="AX1876" i="8"/>
  <c r="AX1877" i="8"/>
  <c r="AX1878" i="8"/>
  <c r="AX1879" i="8"/>
  <c r="AX1880" i="8"/>
  <c r="AX1881" i="8"/>
  <c r="AX1882" i="8"/>
  <c r="AX1883" i="8"/>
  <c r="AX1884" i="8"/>
  <c r="AX1885" i="8"/>
  <c r="AX1886" i="8"/>
  <c r="AX1887" i="8"/>
  <c r="AX1888" i="8"/>
  <c r="AX1889" i="8"/>
  <c r="AX1890" i="8"/>
  <c r="AX1891" i="8"/>
  <c r="AX1892" i="8"/>
  <c r="AX1893" i="8"/>
  <c r="AX1894" i="8"/>
  <c r="AX1895" i="8"/>
  <c r="AX1896" i="8"/>
  <c r="AX1897" i="8"/>
  <c r="AX1898" i="8"/>
  <c r="AX1899" i="8"/>
  <c r="AX1900" i="8"/>
  <c r="AX1901" i="8"/>
  <c r="AX1902" i="8"/>
  <c r="AX1903" i="8"/>
  <c r="AX1904" i="8"/>
  <c r="AX1905" i="8"/>
  <c r="AX1906" i="8"/>
  <c r="AX1907" i="8"/>
  <c r="AX1908" i="8"/>
  <c r="AX1909" i="8"/>
  <c r="AX1910" i="8"/>
  <c r="AX1911" i="8"/>
  <c r="AX1912" i="8"/>
  <c r="AX1913" i="8"/>
  <c r="AX1914" i="8"/>
  <c r="AX1915" i="8"/>
  <c r="AX1916" i="8"/>
  <c r="AX1917" i="8"/>
  <c r="AX1918" i="8"/>
  <c r="AX1919" i="8"/>
  <c r="AX1920" i="8"/>
  <c r="AX1921" i="8"/>
  <c r="AX1922" i="8"/>
  <c r="AX1923" i="8"/>
  <c r="AX1924" i="8"/>
  <c r="AX1925" i="8"/>
  <c r="AX1926" i="8"/>
  <c r="AX1927" i="8"/>
  <c r="AX1928" i="8"/>
  <c r="AX1929" i="8"/>
  <c r="AX1930" i="8"/>
  <c r="AX1931" i="8"/>
  <c r="AX1932" i="8"/>
  <c r="AX1933" i="8"/>
  <c r="AX1934" i="8"/>
  <c r="AX1935" i="8"/>
  <c r="AX1936" i="8"/>
  <c r="AX1937" i="8"/>
  <c r="AX1938" i="8"/>
  <c r="AX1939" i="8"/>
  <c r="AX1940" i="8"/>
  <c r="AX1941" i="8"/>
  <c r="AX1942" i="8"/>
  <c r="AX1943" i="8"/>
  <c r="AX1944" i="8"/>
  <c r="AX1945" i="8"/>
  <c r="AX1946" i="8"/>
  <c r="AX1947" i="8"/>
  <c r="AX1948" i="8"/>
  <c r="AX1949" i="8"/>
  <c r="AX1950" i="8"/>
  <c r="AX1951" i="8"/>
  <c r="AX1952" i="8"/>
  <c r="AX1953" i="8"/>
  <c r="AX1954" i="8"/>
  <c r="AX1955" i="8"/>
  <c r="AX1956" i="8"/>
  <c r="AX1957" i="8"/>
  <c r="AX1958" i="8"/>
  <c r="AX1959" i="8"/>
  <c r="AX1960" i="8"/>
  <c r="AX1961" i="8"/>
  <c r="AX1962" i="8"/>
  <c r="AX1963" i="8"/>
  <c r="AX1964" i="8"/>
  <c r="AX1965" i="8"/>
  <c r="AX1966" i="8"/>
  <c r="AX1967" i="8"/>
  <c r="AX1968" i="8"/>
  <c r="AX1969" i="8"/>
  <c r="AX1970" i="8"/>
  <c r="AX1971" i="8"/>
  <c r="AX1972" i="8"/>
  <c r="AX1973" i="8"/>
  <c r="AX1974" i="8"/>
  <c r="AX1975" i="8"/>
  <c r="AX1976" i="8"/>
  <c r="AX1977" i="8"/>
  <c r="AX1978" i="8"/>
  <c r="AX1979" i="8"/>
  <c r="AX1980" i="8"/>
  <c r="AX1981" i="8"/>
  <c r="AX1982" i="8"/>
  <c r="AX1983" i="8"/>
  <c r="AX1984" i="8"/>
  <c r="AX1985" i="8"/>
  <c r="AX1986" i="8"/>
  <c r="AX1987" i="8"/>
  <c r="AX1988" i="8"/>
  <c r="AX1989" i="8"/>
  <c r="AX1990" i="8"/>
  <c r="AX1991" i="8"/>
  <c r="AX1992" i="8"/>
  <c r="AX1993" i="8"/>
  <c r="AX1994" i="8"/>
  <c r="AX1995" i="8"/>
  <c r="AX1996" i="8"/>
  <c r="AX1997" i="8"/>
  <c r="AX1998" i="8"/>
  <c r="AX1999" i="8"/>
  <c r="AX2000" i="8"/>
  <c r="AX2" i="8"/>
  <c r="AV3" i="8"/>
  <c r="AV4" i="8" s="1"/>
  <c r="AV5" i="8"/>
  <c r="AV6" i="8"/>
  <c r="AV7" i="8"/>
  <c r="AV8" i="8"/>
  <c r="AV10" i="8"/>
  <c r="AV11" i="8"/>
  <c r="AV12" i="8"/>
  <c r="AV13" i="8"/>
  <c r="AV14" i="8"/>
  <c r="AV15" i="8"/>
  <c r="AV16" i="8"/>
  <c r="AV17" i="8"/>
  <c r="AV18" i="8"/>
  <c r="AV19" i="8"/>
  <c r="AV20" i="8"/>
  <c r="AV21" i="8"/>
  <c r="AV22" i="8"/>
  <c r="AV26" i="8"/>
  <c r="AV28" i="8"/>
  <c r="AV29" i="8"/>
  <c r="AV30" i="8"/>
  <c r="AV31" i="8"/>
  <c r="AV32" i="8"/>
  <c r="AV33" i="8"/>
  <c r="AV34" i="8"/>
  <c r="AV35" i="8"/>
  <c r="AV36" i="8"/>
  <c r="AV37" i="8"/>
  <c r="AV38" i="8"/>
  <c r="AV39" i="8"/>
  <c r="AV40" i="8"/>
  <c r="AV41" i="8"/>
  <c r="AV43" i="8"/>
  <c r="AV45" i="8"/>
  <c r="AV46" i="8"/>
  <c r="AV48" i="8"/>
  <c r="AV49" i="8"/>
  <c r="AV50" i="8"/>
  <c r="AV51" i="8"/>
  <c r="AV52" i="8"/>
  <c r="AV53" i="8"/>
  <c r="AV54" i="8"/>
  <c r="AV55" i="8"/>
  <c r="AV56" i="8"/>
  <c r="AV57" i="8"/>
  <c r="AV59" i="8"/>
  <c r="AV60" i="8"/>
  <c r="AV61" i="8"/>
  <c r="AV62" i="8"/>
  <c r="AV63" i="8"/>
  <c r="AV64" i="8"/>
  <c r="AV65" i="8"/>
  <c r="AV66" i="8"/>
  <c r="AV67" i="8"/>
  <c r="AV68" i="8"/>
  <c r="AV69" i="8"/>
  <c r="AV70" i="8"/>
  <c r="AV71" i="8"/>
  <c r="AV72" i="8"/>
  <c r="AV73" i="8"/>
  <c r="AV74" i="8"/>
  <c r="AV75" i="8"/>
  <c r="AV76" i="8"/>
  <c r="AV77" i="8"/>
  <c r="AV78" i="8"/>
  <c r="AV79" i="8"/>
  <c r="AV81" i="8"/>
  <c r="AV82" i="8"/>
  <c r="AV83" i="8"/>
  <c r="AV84" i="8"/>
  <c r="AV85" i="8"/>
  <c r="AV86" i="8"/>
  <c r="AV87" i="8"/>
  <c r="AV88" i="8"/>
  <c r="AV89" i="8"/>
  <c r="AV90" i="8"/>
  <c r="AV91" i="8"/>
  <c r="AV95" i="8"/>
  <c r="AV96" i="8"/>
  <c r="AV97" i="8"/>
  <c r="AV98" i="8"/>
  <c r="AV99" i="8"/>
  <c r="AV100" i="8"/>
  <c r="AV101" i="8"/>
  <c r="AV102" i="8"/>
  <c r="AV103" i="8"/>
  <c r="AV104" i="8"/>
  <c r="AV105" i="8"/>
  <c r="AV106" i="8"/>
  <c r="AV107" i="8"/>
  <c r="AV108" i="8"/>
  <c r="AV109" i="8"/>
  <c r="AV110" i="8"/>
  <c r="AV111" i="8"/>
  <c r="AV113" i="8"/>
  <c r="AV115" i="8"/>
  <c r="AV117" i="8"/>
  <c r="AV119" i="8"/>
  <c r="AV120" i="8"/>
  <c r="AV121" i="8"/>
  <c r="AV122" i="8"/>
  <c r="AV123" i="8"/>
  <c r="AV124" i="8"/>
  <c r="AV126" i="8"/>
  <c r="AV127" i="8"/>
  <c r="AV128" i="8"/>
  <c r="AV129" i="8"/>
  <c r="AV131" i="8"/>
  <c r="AV132" i="8"/>
  <c r="AV133" i="8"/>
  <c r="AV134" i="8"/>
  <c r="AV135" i="8"/>
  <c r="AV136" i="8"/>
  <c r="AV138" i="8"/>
  <c r="AV139" i="8"/>
  <c r="AV140" i="8"/>
  <c r="AV141" i="8"/>
  <c r="AV142" i="8"/>
  <c r="AV144" i="8"/>
  <c r="AV145" i="8"/>
  <c r="AV147" i="8"/>
  <c r="AV148" i="8"/>
  <c r="AV149" i="8"/>
  <c r="AV151" i="8"/>
  <c r="AV154" i="8"/>
  <c r="AV156" i="8"/>
  <c r="AV157" i="8"/>
  <c r="AV158" i="8"/>
  <c r="AV159" i="8"/>
  <c r="AV160" i="8"/>
  <c r="AV161" i="8"/>
  <c r="AV162" i="8"/>
  <c r="AV167" i="8"/>
  <c r="AV168" i="8"/>
  <c r="AV170" i="8"/>
  <c r="AV171" i="8"/>
  <c r="AV172" i="8"/>
  <c r="AV173" i="8"/>
  <c r="AV174" i="8"/>
  <c r="AV176" i="8"/>
  <c r="AV179" i="8"/>
  <c r="AV181" i="8"/>
  <c r="AV182" i="8"/>
  <c r="AV183" i="8"/>
  <c r="AV184" i="8"/>
  <c r="AV185" i="8"/>
  <c r="AV186" i="8"/>
  <c r="AV187" i="8"/>
  <c r="AV188" i="8"/>
  <c r="AV189" i="8"/>
  <c r="AV190" i="8"/>
  <c r="AV191" i="8"/>
  <c r="AV194" i="8"/>
  <c r="AV195" i="8"/>
  <c r="AV196" i="8"/>
  <c r="AV197" i="8"/>
  <c r="AV200" i="8"/>
  <c r="AV202" i="8"/>
  <c r="AV203" i="8"/>
  <c r="AV205" i="8"/>
  <c r="AV206" i="8"/>
  <c r="AV207" i="8"/>
  <c r="AV209" i="8"/>
  <c r="AV211" i="8"/>
  <c r="AV213" i="8"/>
  <c r="AV216" i="8"/>
  <c r="AV218" i="8"/>
  <c r="AV219" i="8"/>
  <c r="AV220" i="8"/>
  <c r="AV221" i="8"/>
  <c r="AV222" i="8"/>
  <c r="AV223" i="8"/>
  <c r="AV224" i="8"/>
  <c r="AV225" i="8"/>
  <c r="AV226" i="8"/>
  <c r="AV227" i="8"/>
  <c r="AV228" i="8"/>
  <c r="AV229" i="8"/>
  <c r="AV230" i="8"/>
  <c r="AV231" i="8"/>
  <c r="AV232" i="8"/>
  <c r="AV233" i="8"/>
  <c r="AV234" i="8"/>
  <c r="AV235" i="8"/>
  <c r="AV237" i="8"/>
  <c r="AV238" i="8"/>
  <c r="AV239" i="8"/>
  <c r="AV241" i="8"/>
  <c r="AV242" i="8"/>
  <c r="AV243" i="8"/>
  <c r="AV244" i="8"/>
  <c r="AV245" i="8"/>
  <c r="AV247" i="8"/>
  <c r="AV249" i="8"/>
  <c r="AV250" i="8"/>
  <c r="AV251" i="8"/>
  <c r="AV252" i="8"/>
  <c r="AV254" i="8"/>
  <c r="AV255" i="8"/>
  <c r="AV256" i="8"/>
  <c r="AV257" i="8"/>
  <c r="AV258" i="8"/>
  <c r="AV260" i="8"/>
  <c r="AV261" i="8"/>
  <c r="AV263" i="8"/>
  <c r="AV264" i="8"/>
  <c r="AV265" i="8"/>
  <c r="AV267" i="8"/>
  <c r="AV268" i="8"/>
  <c r="AV269" i="8"/>
  <c r="AV270" i="8"/>
  <c r="AV271" i="8"/>
  <c r="AV272" i="8"/>
  <c r="AV273" i="8"/>
  <c r="AV276" i="8"/>
  <c r="AV277" i="8"/>
  <c r="AV278" i="8"/>
  <c r="AV279" i="8"/>
  <c r="AV280" i="8"/>
  <c r="AV281" i="8"/>
  <c r="AV282" i="8"/>
  <c r="AV283" i="8"/>
  <c r="AV284" i="8"/>
  <c r="AV285" i="8"/>
  <c r="AV286" i="8"/>
  <c r="AV287" i="8"/>
  <c r="AV289" i="8"/>
  <c r="AV290" i="8"/>
  <c r="AV291" i="8"/>
  <c r="AV292" i="8"/>
  <c r="AV293" i="8"/>
  <c r="AV294" i="8"/>
  <c r="AV296" i="8"/>
  <c r="AV297" i="8"/>
  <c r="AV298" i="8"/>
  <c r="AV299" i="8"/>
  <c r="AV302" i="8"/>
  <c r="AV304" i="8"/>
  <c r="AV305" i="8"/>
  <c r="AV306" i="8"/>
  <c r="AV307" i="8"/>
  <c r="AV308" i="8"/>
  <c r="AV309" i="8"/>
  <c r="AV310" i="8"/>
  <c r="AV311" i="8"/>
  <c r="AV312" i="8"/>
  <c r="AV313" i="8"/>
  <c r="AV314" i="8"/>
  <c r="AV315" i="8"/>
  <c r="AV316" i="8"/>
  <c r="AV318" i="8"/>
  <c r="AV319" i="8"/>
  <c r="AV321" i="8"/>
  <c r="AV322" i="8"/>
  <c r="AV324" i="8"/>
  <c r="AV325" i="8"/>
  <c r="AV326" i="8"/>
  <c r="AV328" i="8"/>
  <c r="AV329" i="8"/>
  <c r="AV330" i="8"/>
  <c r="AV332" i="8"/>
  <c r="AV334" i="8"/>
  <c r="AV335" i="8"/>
  <c r="AV337" i="8"/>
  <c r="AV338" i="8"/>
  <c r="AV339" i="8"/>
  <c r="AV344" i="8"/>
  <c r="AV346" i="8"/>
  <c r="AV347" i="8"/>
  <c r="AV348" i="8"/>
  <c r="AV349" i="8"/>
  <c r="AV350" i="8"/>
  <c r="AV351" i="8"/>
  <c r="AV352" i="8"/>
  <c r="AV353" i="8"/>
  <c r="AV354" i="8"/>
  <c r="AV357" i="8"/>
  <c r="AV360" i="8"/>
  <c r="AV361" i="8"/>
  <c r="AV362" i="8"/>
  <c r="AV364" i="8"/>
  <c r="AV365" i="8"/>
  <c r="AV366" i="8"/>
  <c r="AV367" i="8"/>
  <c r="AV368" i="8"/>
  <c r="AV369" i="8"/>
  <c r="AV370" i="8"/>
  <c r="AV371" i="8"/>
  <c r="AV374" i="8"/>
  <c r="AV375" i="8"/>
  <c r="AV376" i="8"/>
  <c r="AV378" i="8"/>
  <c r="AV379" i="8"/>
  <c r="AV380" i="8"/>
  <c r="AV381" i="8"/>
  <c r="AV382" i="8"/>
  <c r="AV383" i="8"/>
  <c r="AV384" i="8"/>
  <c r="AV385" i="8"/>
  <c r="AV389" i="8"/>
  <c r="AV390" i="8"/>
  <c r="AV391" i="8"/>
  <c r="AV392" i="8"/>
  <c r="AV393" i="8"/>
  <c r="AV395" i="8"/>
  <c r="AV396" i="8"/>
  <c r="AV397" i="8"/>
  <c r="AV398" i="8"/>
  <c r="AV399" i="8"/>
  <c r="AV400" i="8"/>
  <c r="AV401" i="8"/>
  <c r="AV403" i="8"/>
  <c r="AV404" i="8"/>
  <c r="AV405" i="8"/>
  <c r="AV406" i="8"/>
  <c r="AV407" i="8"/>
  <c r="AV409" i="8"/>
  <c r="AV410" i="8"/>
  <c r="AV411" i="8"/>
  <c r="AV412" i="8"/>
  <c r="AV413" i="8"/>
  <c r="AV414" i="8"/>
  <c r="AV415" i="8"/>
  <c r="AV416" i="8"/>
  <c r="AV418" i="8"/>
  <c r="AV419" i="8"/>
  <c r="AV420" i="8"/>
  <c r="AV423" i="8"/>
  <c r="AV425" i="8"/>
  <c r="AV426" i="8"/>
  <c r="AV428" i="8"/>
  <c r="AV429" i="8"/>
  <c r="AV430" i="8"/>
  <c r="AV431" i="8"/>
  <c r="AV432" i="8"/>
  <c r="AV433" i="8"/>
  <c r="AV435" i="8"/>
  <c r="AV436" i="8"/>
  <c r="AV437" i="8"/>
  <c r="AV438" i="8"/>
  <c r="AV439" i="8"/>
  <c r="AV440" i="8"/>
  <c r="AV441" i="8"/>
  <c r="AV442" i="8"/>
  <c r="AV443" i="8"/>
  <c r="AV444" i="8"/>
  <c r="AV445" i="8"/>
  <c r="AV446" i="8"/>
  <c r="AV448" i="8"/>
  <c r="AV449" i="8"/>
  <c r="AV450" i="8"/>
  <c r="AV451" i="8"/>
  <c r="AV452" i="8"/>
  <c r="AV453" i="8"/>
  <c r="AV454" i="8"/>
  <c r="AV455" i="8"/>
  <c r="AV456" i="8"/>
  <c r="AV457" i="8"/>
  <c r="AV458" i="8"/>
  <c r="AV459" i="8"/>
  <c r="AV460" i="8"/>
  <c r="AV461" i="8"/>
  <c r="AV462" i="8"/>
  <c r="AV463" i="8"/>
  <c r="AV464" i="8"/>
  <c r="AV465" i="8"/>
  <c r="AV466" i="8"/>
  <c r="AV467" i="8"/>
  <c r="AV468" i="8"/>
  <c r="AV469" i="8"/>
  <c r="AV471" i="8"/>
  <c r="AV472" i="8"/>
  <c r="AV473" i="8"/>
  <c r="AV475" i="8"/>
  <c r="AV476" i="8"/>
  <c r="AV477" i="8"/>
  <c r="AV478" i="8"/>
  <c r="AV479" i="8"/>
  <c r="AV480" i="8"/>
  <c r="AV481" i="8"/>
  <c r="AV483" i="8"/>
  <c r="AV486" i="8"/>
  <c r="AV487" i="8"/>
  <c r="AV489" i="8"/>
  <c r="AV490" i="8"/>
  <c r="AV492" i="8"/>
  <c r="AV493" i="8"/>
  <c r="AV494" i="8"/>
  <c r="AV496" i="8"/>
  <c r="AV497" i="8"/>
  <c r="AV498" i="8"/>
  <c r="AV499" i="8"/>
  <c r="AV500" i="8"/>
  <c r="AV501" i="8"/>
  <c r="AV502" i="8"/>
  <c r="AV503" i="8"/>
  <c r="AV505" i="8"/>
  <c r="AV508" i="8"/>
  <c r="AV509" i="8"/>
  <c r="AV510" i="8"/>
  <c r="AV511" i="8"/>
  <c r="AV512" i="8"/>
  <c r="AV513" i="8"/>
  <c r="AV514" i="8"/>
  <c r="AV515" i="8"/>
  <c r="AV517" i="8"/>
  <c r="AV518" i="8"/>
  <c r="AV519" i="8"/>
  <c r="AV520" i="8"/>
  <c r="AV522" i="8"/>
  <c r="AV523" i="8"/>
  <c r="AV524" i="8"/>
  <c r="AV526" i="8"/>
  <c r="AV527" i="8"/>
  <c r="AV528" i="8"/>
  <c r="AV529" i="8"/>
  <c r="AV530" i="8"/>
  <c r="AV531" i="8"/>
  <c r="AV533" i="8"/>
  <c r="AV534" i="8"/>
  <c r="AV535" i="8"/>
  <c r="AV536" i="8"/>
  <c r="AV537" i="8"/>
  <c r="AV538" i="8"/>
  <c r="AV539" i="8"/>
  <c r="AV540" i="8"/>
  <c r="AV541" i="8"/>
  <c r="AV543" i="8"/>
  <c r="AV544" i="8"/>
  <c r="AV545" i="8"/>
  <c r="AV546" i="8"/>
  <c r="AV547" i="8"/>
  <c r="AV548" i="8"/>
  <c r="AV550" i="8"/>
  <c r="AV552" i="8"/>
  <c r="AV553" i="8"/>
  <c r="AV554" i="8"/>
  <c r="AV555" i="8"/>
  <c r="AV556" i="8"/>
  <c r="AV558" i="8"/>
  <c r="AV559" i="8"/>
  <c r="AV560" i="8"/>
  <c r="AV561" i="8"/>
  <c r="AV562" i="8"/>
  <c r="AV563" i="8"/>
  <c r="AV564" i="8"/>
  <c r="AV565" i="8"/>
  <c r="AV567" i="8"/>
  <c r="AV568" i="8"/>
  <c r="AV570" i="8"/>
  <c r="AV571" i="8"/>
  <c r="AV573" i="8"/>
  <c r="AV574" i="8"/>
  <c r="AV576" i="8"/>
  <c r="AV577" i="8"/>
  <c r="AV578" i="8"/>
  <c r="AV579" i="8"/>
  <c r="AV581" i="8"/>
  <c r="AV582" i="8"/>
  <c r="AV583" i="8"/>
  <c r="AV584" i="8"/>
  <c r="AV585" i="8"/>
  <c r="AV586" i="8"/>
  <c r="AV587" i="8"/>
  <c r="AV589" i="8"/>
  <c r="AV590" i="8"/>
  <c r="AV591" i="8"/>
  <c r="AV593" i="8"/>
  <c r="AV594" i="8"/>
  <c r="AV595" i="8"/>
  <c r="AV597" i="8"/>
  <c r="AV599" i="8"/>
  <c r="AV602" i="8"/>
  <c r="AV604" i="8"/>
  <c r="AV605" i="8"/>
  <c r="AV606" i="8"/>
  <c r="AV607" i="8"/>
  <c r="AV608" i="8"/>
  <c r="AV610" i="8"/>
  <c r="AV611" i="8"/>
  <c r="AV612" i="8"/>
  <c r="AV613" i="8"/>
  <c r="AV616" i="8"/>
  <c r="AV617" i="8"/>
  <c r="AV618" i="8"/>
  <c r="AV619" i="8"/>
  <c r="AV620" i="8"/>
  <c r="AV621" i="8"/>
  <c r="AV622" i="8"/>
  <c r="AV623" i="8"/>
  <c r="AV624" i="8"/>
  <c r="AV625" i="8"/>
  <c r="AV626" i="8"/>
  <c r="AV627" i="8"/>
  <c r="AV629" i="8"/>
  <c r="AV630" i="8"/>
  <c r="AV631" i="8"/>
  <c r="AV632" i="8"/>
  <c r="AV634" i="8"/>
  <c r="AV635" i="8"/>
  <c r="AV637" i="8"/>
  <c r="AV638" i="8"/>
  <c r="AV639" i="8"/>
  <c r="AV641" i="8"/>
  <c r="AV642" i="8"/>
  <c r="AV643" i="8"/>
  <c r="AV644" i="8"/>
  <c r="AV645" i="8"/>
  <c r="AV647" i="8"/>
  <c r="AV648" i="8"/>
  <c r="AV649" i="8"/>
  <c r="AV650" i="8"/>
  <c r="AV651" i="8"/>
  <c r="AV652" i="8"/>
  <c r="AV653" i="8"/>
  <c r="AV654" i="8"/>
  <c r="AV655" i="8"/>
  <c r="AV656" i="8"/>
  <c r="AV658" i="8"/>
  <c r="AV659" i="8"/>
  <c r="AV660" i="8"/>
  <c r="AV661" i="8"/>
  <c r="AV662" i="8"/>
  <c r="AV663" i="8"/>
  <c r="AV666" i="8"/>
  <c r="AV667" i="8"/>
  <c r="AV670" i="8"/>
  <c r="AV671" i="8"/>
  <c r="AV672" i="8"/>
  <c r="AV673" i="8"/>
  <c r="AV674" i="8"/>
  <c r="AV676" i="8"/>
  <c r="AV678" i="8"/>
  <c r="AV679" i="8"/>
  <c r="AV680" i="8"/>
  <c r="AV681" i="8"/>
  <c r="AV682" i="8"/>
  <c r="AV684" i="8"/>
  <c r="AV685" i="8"/>
  <c r="AV686" i="8"/>
  <c r="AV687" i="8"/>
  <c r="AV688" i="8"/>
  <c r="AV689" i="8"/>
  <c r="AV690" i="8"/>
  <c r="AV691" i="8"/>
  <c r="AV692" i="8"/>
  <c r="AV693" i="8"/>
  <c r="AV694" i="8"/>
  <c r="AV696" i="8"/>
  <c r="AV697" i="8"/>
  <c r="AV698" i="8"/>
  <c r="AV699" i="8"/>
  <c r="AV700" i="8"/>
  <c r="AV701" i="8"/>
  <c r="AV702" i="8"/>
  <c r="AV704" i="8"/>
  <c r="AV705" i="8"/>
  <c r="AV706" i="8"/>
  <c r="AV708" i="8"/>
  <c r="AV709" i="8"/>
  <c r="AV710" i="8"/>
  <c r="AV712" i="8"/>
  <c r="AV713" i="8"/>
  <c r="AV714" i="8"/>
  <c r="AV715" i="8"/>
  <c r="AV716" i="8"/>
  <c r="AV717" i="8"/>
  <c r="AV718" i="8"/>
  <c r="AV723" i="8"/>
  <c r="AV724" i="8"/>
  <c r="AV725" i="8"/>
  <c r="AV726" i="8"/>
  <c r="AV727" i="8"/>
  <c r="AV728" i="8"/>
  <c r="AV729" i="8"/>
  <c r="AV731" i="8"/>
  <c r="AV732" i="8"/>
  <c r="AV733" i="8"/>
  <c r="AV734" i="8"/>
  <c r="AV736" i="8"/>
  <c r="AV737" i="8"/>
  <c r="AV738" i="8"/>
  <c r="AV739" i="8"/>
  <c r="AV740" i="8"/>
  <c r="AV741" i="8"/>
  <c r="AV742" i="8"/>
  <c r="AV744" i="8"/>
  <c r="AV745" i="8"/>
  <c r="AV746" i="8"/>
  <c r="AV747" i="8"/>
  <c r="AV748" i="8"/>
  <c r="AV749" i="8"/>
  <c r="AV751" i="8"/>
  <c r="AV752" i="8"/>
  <c r="AV755" i="8"/>
  <c r="AV756" i="8"/>
  <c r="AV758" i="8"/>
  <c r="AV759" i="8"/>
  <c r="AV760" i="8"/>
  <c r="AV761" i="8"/>
  <c r="AV764" i="8"/>
  <c r="AV765" i="8"/>
  <c r="AV766" i="8"/>
  <c r="AV768" i="8"/>
  <c r="AV769" i="8"/>
  <c r="AV770" i="8"/>
  <c r="AV771" i="8"/>
  <c r="AV772" i="8"/>
  <c r="AV774" i="8"/>
  <c r="AV775" i="8"/>
  <c r="AV776" i="8"/>
  <c r="AV777" i="8"/>
  <c r="AV778" i="8"/>
  <c r="AV780" i="8"/>
  <c r="AV781" i="8"/>
  <c r="AV782" i="8"/>
  <c r="AV783" i="8"/>
  <c r="AV784" i="8"/>
  <c r="AV785" i="8"/>
  <c r="AV786" i="8"/>
  <c r="AV787" i="8"/>
  <c r="AV789" i="8"/>
  <c r="AV790" i="8"/>
  <c r="AV791" i="8"/>
  <c r="AV792" i="8"/>
  <c r="AV793" i="8"/>
  <c r="AV794" i="8"/>
  <c r="AV795" i="8"/>
  <c r="AV796" i="8"/>
  <c r="AV797" i="8"/>
  <c r="AV798" i="8"/>
  <c r="AV799" i="8"/>
  <c r="AV800" i="8"/>
  <c r="AV801" i="8"/>
  <c r="AV803" i="8"/>
  <c r="AV804" i="8"/>
  <c r="AV805" i="8"/>
  <c r="AV806" i="8"/>
  <c r="AV808" i="8"/>
  <c r="AV809" i="8"/>
  <c r="AV810" i="8"/>
  <c r="AV811" i="8"/>
  <c r="AV812" i="8"/>
  <c r="AV814" i="8"/>
  <c r="AV815" i="8"/>
  <c r="AV816" i="8"/>
  <c r="AV818" i="8"/>
  <c r="AV819" i="8"/>
  <c r="AV820" i="8"/>
  <c r="AV823" i="8"/>
  <c r="AV825" i="8"/>
  <c r="AV826" i="8"/>
  <c r="AV827" i="8"/>
  <c r="AV828" i="8"/>
  <c r="AV829" i="8"/>
  <c r="AV830" i="8"/>
  <c r="AV831" i="8"/>
  <c r="AV832" i="8"/>
  <c r="AV833" i="8"/>
  <c r="AV834" i="8"/>
  <c r="AV835" i="8"/>
  <c r="AV836" i="8"/>
  <c r="AV837" i="8"/>
  <c r="AV838" i="8"/>
  <c r="AV839" i="8"/>
  <c r="AV840" i="8"/>
  <c r="AV841" i="8"/>
  <c r="AV842" i="8"/>
  <c r="AV844" i="8"/>
  <c r="AV845" i="8"/>
  <c r="AV847" i="8"/>
  <c r="AV848" i="8"/>
  <c r="AV849" i="8"/>
  <c r="AV850" i="8"/>
  <c r="AV851" i="8"/>
  <c r="AV852" i="8"/>
  <c r="AV853" i="8"/>
  <c r="AV854" i="8"/>
  <c r="AV856" i="8"/>
  <c r="AV857" i="8"/>
  <c r="AV858" i="8"/>
  <c r="AV859" i="8"/>
  <c r="AV860" i="8"/>
  <c r="AV861" i="8"/>
  <c r="AV862" i="8"/>
  <c r="AV863" i="8"/>
  <c r="AV864" i="8"/>
  <c r="AV865" i="8"/>
  <c r="AV866" i="8"/>
  <c r="AV867" i="8"/>
  <c r="AV868" i="8"/>
  <c r="AV869" i="8"/>
  <c r="AV871" i="8"/>
  <c r="AV872" i="8"/>
  <c r="AV873" i="8"/>
  <c r="AV874" i="8"/>
  <c r="AV875" i="8"/>
  <c r="AV877" i="8"/>
  <c r="AV878" i="8"/>
  <c r="AV880" i="8"/>
  <c r="AV881" i="8"/>
  <c r="AV882" i="8"/>
  <c r="AV883" i="8"/>
  <c r="AV884" i="8"/>
  <c r="AV885" i="8"/>
  <c r="AV886" i="8"/>
  <c r="AV887" i="8"/>
  <c r="AV888" i="8"/>
  <c r="AV891" i="8"/>
  <c r="AV892" i="8"/>
  <c r="AV893" i="8"/>
  <c r="AV894" i="8"/>
  <c r="AV895" i="8"/>
  <c r="AV898" i="8"/>
  <c r="AV899" i="8"/>
  <c r="AV900" i="8"/>
  <c r="AV901" i="8"/>
  <c r="AV902" i="8"/>
  <c r="AV903" i="8"/>
  <c r="AV904" i="8"/>
  <c r="AV905" i="8"/>
  <c r="AV906" i="8"/>
  <c r="AV908" i="8"/>
  <c r="AV909" i="8"/>
  <c r="AV910" i="8"/>
  <c r="AV911" i="8"/>
  <c r="AV915" i="8"/>
  <c r="AV917" i="8"/>
  <c r="AV918" i="8"/>
  <c r="AV919" i="8"/>
  <c r="AV920" i="8"/>
  <c r="AV921" i="8"/>
  <c r="AV924" i="8"/>
  <c r="AV925" i="8"/>
  <c r="AV927" i="8"/>
  <c r="AV928" i="8"/>
  <c r="AV929" i="8"/>
  <c r="AV930" i="8"/>
  <c r="AV931" i="8"/>
  <c r="AV932" i="8"/>
  <c r="AV933" i="8"/>
  <c r="AV937" i="8"/>
  <c r="AV938" i="8"/>
  <c r="AV939" i="8"/>
  <c r="AV940" i="8"/>
  <c r="AV941" i="8"/>
  <c r="AV942" i="8"/>
  <c r="AV943" i="8"/>
  <c r="AV944" i="8"/>
  <c r="AV945" i="8"/>
  <c r="AV946" i="8"/>
  <c r="AV947" i="8"/>
  <c r="AV950" i="8"/>
  <c r="AV951" i="8"/>
  <c r="AV952" i="8"/>
  <c r="AV953" i="8"/>
  <c r="AV954" i="8"/>
  <c r="AV955" i="8"/>
  <c r="AV956" i="8"/>
  <c r="AV957" i="8"/>
  <c r="AV959" i="8"/>
  <c r="AV961" i="8"/>
  <c r="AV963" i="8"/>
  <c r="AV964" i="8"/>
  <c r="AV965" i="8"/>
  <c r="AV966" i="8"/>
  <c r="AV967" i="8"/>
  <c r="AV968" i="8"/>
  <c r="AV969" i="8"/>
  <c r="AV970" i="8"/>
  <c r="AV971" i="8"/>
  <c r="AV973" i="8"/>
  <c r="AV974" i="8"/>
  <c r="AV975" i="8"/>
  <c r="AV976" i="8"/>
  <c r="AV977" i="8"/>
  <c r="AV978" i="8"/>
  <c r="AV979" i="8"/>
  <c r="AV980" i="8"/>
  <c r="AV981" i="8"/>
  <c r="AV982" i="8"/>
  <c r="AV984" i="8"/>
  <c r="AV985" i="8"/>
  <c r="AV986" i="8"/>
  <c r="AV987" i="8"/>
  <c r="AV988" i="8"/>
  <c r="AV989" i="8"/>
  <c r="AV990" i="8"/>
  <c r="AV991" i="8"/>
  <c r="AV992" i="8"/>
  <c r="AV993" i="8"/>
  <c r="AV994" i="8"/>
  <c r="AV996" i="8"/>
  <c r="AV997" i="8"/>
  <c r="AV998" i="8"/>
  <c r="AV999" i="8"/>
  <c r="AV1000" i="8"/>
  <c r="AV1001" i="8"/>
  <c r="AV1002" i="8"/>
  <c r="AV1003" i="8"/>
  <c r="AV1004" i="8"/>
  <c r="AV1005" i="8"/>
  <c r="AV1006" i="8"/>
  <c r="AV1007" i="8"/>
  <c r="AV1008" i="8"/>
  <c r="AV1010" i="8"/>
  <c r="AV1011" i="8"/>
  <c r="AV1012" i="8"/>
  <c r="AV1013" i="8"/>
  <c r="AV1015" i="8"/>
  <c r="AV1016" i="8"/>
  <c r="AV1017" i="8"/>
  <c r="AV1019" i="8"/>
  <c r="AV1020" i="8"/>
  <c r="AV1021" i="8"/>
  <c r="AV1023" i="8"/>
  <c r="AV1024" i="8"/>
  <c r="AV1026" i="8"/>
  <c r="AV1027" i="8"/>
  <c r="AV1028" i="8"/>
  <c r="AV1029" i="8"/>
  <c r="AV1032" i="8"/>
  <c r="AV1033" i="8"/>
  <c r="AV1034" i="8"/>
  <c r="AV1035" i="8"/>
  <c r="AV1037" i="8"/>
  <c r="AV1040" i="8"/>
  <c r="AV1041" i="8"/>
  <c r="AV1042" i="8"/>
  <c r="AV1043" i="8"/>
  <c r="AV1044" i="8"/>
  <c r="AV1045" i="8"/>
  <c r="AV1046" i="8"/>
  <c r="AV1047" i="8"/>
  <c r="AV1048" i="8"/>
  <c r="AV1050" i="8"/>
  <c r="AV1052" i="8"/>
  <c r="AV1053" i="8"/>
  <c r="AV1055" i="8"/>
  <c r="AV1056" i="8"/>
  <c r="AV1057" i="8"/>
  <c r="AV1058" i="8"/>
  <c r="AV1059" i="8"/>
  <c r="AV1060" i="8"/>
  <c r="AV1061" i="8"/>
  <c r="AV1062" i="8"/>
  <c r="AV1063" i="8"/>
  <c r="AV1064" i="8"/>
  <c r="AV1065" i="8"/>
  <c r="AV1066" i="8"/>
  <c r="AV1067" i="8"/>
  <c r="AV1068" i="8"/>
  <c r="AV1069" i="8"/>
  <c r="AV1070" i="8"/>
  <c r="AV1071" i="8"/>
  <c r="AV1072" i="8"/>
  <c r="AV1073" i="8"/>
  <c r="AV1074" i="8"/>
  <c r="AV1075" i="8"/>
  <c r="AV1076" i="8"/>
  <c r="AV1077" i="8"/>
  <c r="AV1080" i="8"/>
  <c r="AV1082" i="8"/>
  <c r="AV1083" i="8"/>
  <c r="AV1084" i="8"/>
  <c r="AV1085" i="8"/>
  <c r="AV1086" i="8"/>
  <c r="AV1087" i="8"/>
  <c r="AV1088" i="8"/>
  <c r="AV1089" i="8"/>
  <c r="AV1090" i="8"/>
  <c r="AV1091" i="8"/>
  <c r="AV1092" i="8"/>
  <c r="AV1094" i="8"/>
  <c r="AV1095" i="8"/>
  <c r="AV1097" i="8"/>
  <c r="AV1098" i="8"/>
  <c r="AV1099" i="8"/>
  <c r="AV1100" i="8"/>
  <c r="AV1101" i="8"/>
  <c r="AV1105" i="8"/>
  <c r="AV1107" i="8"/>
  <c r="AV1108" i="8"/>
  <c r="AV1110" i="8"/>
  <c r="AV1111" i="8"/>
  <c r="AV1112" i="8"/>
  <c r="AV1113" i="8"/>
  <c r="AV1114" i="8"/>
  <c r="AV1115" i="8"/>
  <c r="AV1117" i="8"/>
  <c r="AV1118" i="8"/>
  <c r="AV1119" i="8"/>
  <c r="AV1120" i="8"/>
  <c r="AV1121" i="8"/>
  <c r="AV1123" i="8"/>
  <c r="AV1126" i="8"/>
  <c r="AV1127" i="8"/>
  <c r="AV1128" i="8"/>
  <c r="AV1129" i="8"/>
  <c r="AV1131" i="8"/>
  <c r="AV1132" i="8"/>
  <c r="AV1134" i="8"/>
  <c r="AV1135" i="8"/>
  <c r="AV1136" i="8"/>
  <c r="AV1137" i="8"/>
  <c r="AV1138" i="8"/>
  <c r="AV1139" i="8"/>
  <c r="AV1140" i="8"/>
  <c r="AV1142" i="8"/>
  <c r="AV1144" i="8"/>
  <c r="AV1145" i="8"/>
  <c r="AV1146" i="8"/>
  <c r="AV1147" i="8"/>
  <c r="AV1148" i="8"/>
  <c r="AV1149" i="8"/>
  <c r="AV1150" i="8"/>
  <c r="AV1151" i="8"/>
  <c r="AV1153" i="8"/>
  <c r="AV1155" i="8"/>
  <c r="AV1156" i="8"/>
  <c r="AV1157" i="8"/>
  <c r="AV1158" i="8"/>
  <c r="AV1160" i="8"/>
  <c r="AV1161" i="8"/>
  <c r="AV1162" i="8"/>
  <c r="AV1163" i="8"/>
  <c r="AV1167" i="8"/>
  <c r="AV1169" i="8"/>
  <c r="AV1170" i="8"/>
  <c r="AV1171" i="8"/>
  <c r="AV1172" i="8"/>
  <c r="AV1173" i="8"/>
  <c r="AV1174" i="8"/>
  <c r="AV1176" i="8"/>
  <c r="AV1177" i="8"/>
  <c r="AV1180" i="8"/>
  <c r="AV1182" i="8"/>
  <c r="AV1183" i="8"/>
  <c r="AV1185" i="8"/>
  <c r="AV1186" i="8"/>
  <c r="AV1187" i="8"/>
  <c r="AV1188" i="8"/>
  <c r="AV1190" i="8"/>
  <c r="AV1193" i="8"/>
  <c r="AV1194" i="8"/>
  <c r="AV1196" i="8"/>
  <c r="AV1197" i="8"/>
  <c r="AV1198" i="8"/>
  <c r="AV1199" i="8"/>
  <c r="AV1200" i="8"/>
  <c r="AV1201" i="8"/>
  <c r="AV1203" i="8"/>
  <c r="AV1204" i="8"/>
  <c r="AV1205" i="8"/>
  <c r="AV1207" i="8"/>
  <c r="AV1208" i="8"/>
  <c r="AV1209" i="8"/>
  <c r="AV1210" i="8"/>
  <c r="AV1211" i="8"/>
  <c r="AV1212" i="8"/>
  <c r="AV1214" i="8"/>
  <c r="AV1215" i="8"/>
  <c r="AV1216" i="8"/>
  <c r="AV1217" i="8"/>
  <c r="AV1218" i="8"/>
  <c r="AV1219" i="8"/>
  <c r="AV1221" i="8"/>
  <c r="AV1222" i="8"/>
  <c r="AV1223" i="8"/>
  <c r="AV1224" i="8"/>
  <c r="AV1225" i="8"/>
  <c r="AV1226" i="8"/>
  <c r="AV1228" i="8"/>
  <c r="AV1229" i="8"/>
  <c r="AV1230" i="8"/>
  <c r="AV1232" i="8"/>
  <c r="AV1234" i="8"/>
  <c r="AV1236" i="8"/>
  <c r="AV1237" i="8"/>
  <c r="AV1238" i="8"/>
  <c r="AV1239" i="8"/>
  <c r="AV1240" i="8"/>
  <c r="AV1241" i="8"/>
  <c r="AV1242" i="8"/>
  <c r="AV1243" i="8"/>
  <c r="AV1244" i="8"/>
  <c r="AV1247" i="8"/>
  <c r="AV1248" i="8"/>
  <c r="AV1249" i="8"/>
  <c r="AV1250" i="8"/>
  <c r="AV1251" i="8"/>
  <c r="AV1252" i="8"/>
  <c r="AV1253" i="8"/>
  <c r="AV1254" i="8"/>
  <c r="AV1258" i="8"/>
  <c r="AV1259" i="8"/>
  <c r="AV1260" i="8"/>
  <c r="AV1261" i="8"/>
  <c r="AV1262" i="8"/>
  <c r="AV1263" i="8"/>
  <c r="AV1264" i="8"/>
  <c r="AV1265" i="8"/>
  <c r="AV1266" i="8"/>
  <c r="AV1267" i="8"/>
  <c r="AV1268" i="8"/>
  <c r="AV1269" i="8"/>
  <c r="AV1270" i="8"/>
  <c r="AV1271" i="8"/>
  <c r="AV1272" i="8"/>
  <c r="AV1273" i="8"/>
  <c r="AV1274" i="8"/>
  <c r="AV1275" i="8"/>
  <c r="AV1276" i="8"/>
  <c r="AV1278" i="8"/>
  <c r="AV1279" i="8"/>
  <c r="AV1280" i="8"/>
  <c r="AV1281" i="8"/>
  <c r="AV1282" i="8"/>
  <c r="AV1283" i="8"/>
  <c r="AV1285" i="8"/>
  <c r="AV1286" i="8"/>
  <c r="AV1287" i="8"/>
  <c r="AV1289" i="8"/>
  <c r="AV1290" i="8"/>
  <c r="AV1291" i="8"/>
  <c r="AV1292" i="8"/>
  <c r="AV1294" i="8"/>
  <c r="AV1296" i="8"/>
  <c r="AV1298" i="8"/>
  <c r="AV1299" i="8"/>
  <c r="AV1300" i="8"/>
  <c r="AV1301" i="8"/>
  <c r="AV1302" i="8"/>
  <c r="AV1303" i="8"/>
  <c r="AV1304" i="8"/>
  <c r="AV1305" i="8"/>
  <c r="AV1306" i="8"/>
  <c r="AV1307" i="8"/>
  <c r="AV1308" i="8"/>
  <c r="AV1309" i="8"/>
  <c r="AV1310" i="8"/>
  <c r="AV1311" i="8"/>
  <c r="AV1312" i="8"/>
  <c r="AV1313" i="8"/>
  <c r="AV1314" i="8"/>
  <c r="AV1315" i="8"/>
  <c r="AV1316" i="8"/>
  <c r="AV1317" i="8"/>
  <c r="AV1318" i="8"/>
  <c r="AV1319" i="8"/>
  <c r="AV1320" i="8"/>
  <c r="AV1321" i="8"/>
  <c r="AV1322" i="8"/>
  <c r="AV1323" i="8"/>
  <c r="AV1324" i="8"/>
  <c r="AV1325" i="8"/>
  <c r="AV1326" i="8"/>
  <c r="AV1327" i="8"/>
  <c r="AV1329" i="8"/>
  <c r="AV1330" i="8"/>
  <c r="AV1331" i="8"/>
  <c r="AV1333" i="8"/>
  <c r="AV1334" i="8"/>
  <c r="AV1335" i="8"/>
  <c r="AV1336" i="8"/>
  <c r="AV1337" i="8"/>
  <c r="AV1339" i="8"/>
  <c r="AV1340" i="8"/>
  <c r="AV1341" i="8"/>
  <c r="AV1345" i="8"/>
  <c r="AV1346" i="8"/>
  <c r="AV1348" i="8"/>
  <c r="AV1350" i="8"/>
  <c r="AV1351" i="8"/>
  <c r="AV1352" i="8"/>
  <c r="AV1353" i="8"/>
  <c r="AV1354" i="8"/>
  <c r="AV1355" i="8"/>
  <c r="AV1356" i="8"/>
  <c r="AV1357" i="8"/>
  <c r="AV1358" i="8"/>
  <c r="AV1359" i="8"/>
  <c r="AV1360" i="8"/>
  <c r="AV1361" i="8"/>
  <c r="AV1362" i="8"/>
  <c r="AV1363" i="8"/>
  <c r="AV1364" i="8"/>
  <c r="AV1365" i="8"/>
  <c r="AV1366" i="8"/>
  <c r="AV1367" i="8"/>
  <c r="AV1368" i="8"/>
  <c r="AV1369" i="8"/>
  <c r="AV1371" i="8"/>
  <c r="AV1373" i="8"/>
  <c r="AV1374" i="8"/>
  <c r="AV1375" i="8"/>
  <c r="AV1376" i="8"/>
  <c r="AV1377" i="8"/>
  <c r="AV1379" i="8"/>
  <c r="AV1380" i="8"/>
  <c r="AV1381" i="8"/>
  <c r="AV1382" i="8"/>
  <c r="AV1383" i="8"/>
  <c r="AV1384" i="8"/>
  <c r="AV1386" i="8"/>
  <c r="AV1387" i="8"/>
  <c r="AV1389" i="8"/>
  <c r="AV1390" i="8"/>
  <c r="AV1392" i="8"/>
  <c r="AV1393" i="8"/>
  <c r="AV1394" i="8"/>
  <c r="AV1395" i="8"/>
  <c r="AV1396" i="8"/>
  <c r="AV1398" i="8"/>
  <c r="AV1400" i="8"/>
  <c r="AV1401" i="8"/>
  <c r="AV1402" i="8"/>
  <c r="AV1405" i="8"/>
  <c r="AV1408" i="8"/>
  <c r="AV1411" i="8"/>
  <c r="AV1412" i="8"/>
  <c r="AV1413" i="8"/>
  <c r="AV1414" i="8"/>
  <c r="AV1415" i="8"/>
  <c r="AV1416" i="8"/>
  <c r="AV1417" i="8"/>
  <c r="AV1418" i="8"/>
  <c r="AV1419" i="8"/>
  <c r="AV1420" i="8"/>
  <c r="AV1421" i="8"/>
  <c r="AV1422" i="8"/>
  <c r="AV1423" i="8"/>
  <c r="AV1424" i="8"/>
  <c r="AV1425" i="8"/>
  <c r="AV1427" i="8"/>
  <c r="AV1428" i="8"/>
  <c r="AV1429" i="8"/>
  <c r="AV1431" i="8"/>
  <c r="AV1432" i="8"/>
  <c r="AV1433" i="8"/>
  <c r="AV1435" i="8"/>
  <c r="AV1436" i="8"/>
  <c r="AV1437" i="8"/>
  <c r="AV1438" i="8"/>
  <c r="AV1441" i="8"/>
  <c r="AV1442" i="8"/>
  <c r="AV1443" i="8"/>
  <c r="AV1444" i="8"/>
  <c r="AV1445" i="8"/>
  <c r="AV1447" i="8"/>
  <c r="AV1448" i="8"/>
  <c r="AV1450" i="8"/>
  <c r="AV1451" i="8"/>
  <c r="AV1452" i="8"/>
  <c r="AV1453" i="8"/>
  <c r="AV1454" i="8"/>
  <c r="AV1455" i="8"/>
  <c r="AV1456" i="8"/>
  <c r="AV1458" i="8"/>
  <c r="AV1460" i="8"/>
  <c r="AV1461" i="8"/>
  <c r="AV1462" i="8"/>
  <c r="AV1463" i="8"/>
  <c r="AV1464" i="8"/>
  <c r="AV1465" i="8"/>
  <c r="AV1467" i="8"/>
  <c r="AV1468" i="8"/>
  <c r="AV1469" i="8"/>
  <c r="AV1470" i="8"/>
  <c r="AV1473" i="8"/>
  <c r="AV1474" i="8"/>
  <c r="AV1475" i="8"/>
  <c r="AV1477" i="8"/>
  <c r="AV1478" i="8"/>
  <c r="AV1479" i="8"/>
  <c r="AV1480" i="8"/>
  <c r="AV1481" i="8"/>
  <c r="AV1482" i="8"/>
  <c r="AV1483" i="8"/>
  <c r="AV1487" i="8"/>
  <c r="AV1488" i="8"/>
  <c r="AV1489" i="8"/>
  <c r="AV1490" i="8"/>
  <c r="AV1491" i="8"/>
  <c r="AV1492" i="8"/>
  <c r="AV1495" i="8"/>
  <c r="AV1496" i="8"/>
  <c r="AV1498" i="8"/>
  <c r="AV1499" i="8"/>
  <c r="AV1500" i="8"/>
  <c r="AV1501" i="8"/>
  <c r="AV1502" i="8"/>
  <c r="AV1503" i="8"/>
  <c r="AV1504" i="8"/>
  <c r="AV1505" i="8"/>
  <c r="AV1506" i="8"/>
  <c r="AV1507" i="8"/>
  <c r="AV1509" i="8"/>
  <c r="AV1510" i="8"/>
  <c r="AV1511" i="8"/>
  <c r="AV1512" i="8"/>
  <c r="AV1513" i="8"/>
  <c r="AV1514" i="8"/>
  <c r="AV1515" i="8"/>
  <c r="AV1517" i="8"/>
  <c r="AV1518" i="8"/>
  <c r="AV1519" i="8"/>
  <c r="AV1520" i="8"/>
  <c r="AV1523" i="8"/>
  <c r="AV1524" i="8"/>
  <c r="AV1525" i="8"/>
  <c r="AV1526" i="8"/>
  <c r="AV1527" i="8"/>
  <c r="AV1528" i="8"/>
  <c r="AV1529" i="8"/>
  <c r="AV1530" i="8"/>
  <c r="AV1531" i="8"/>
  <c r="AV1532" i="8"/>
  <c r="AV1533" i="8"/>
  <c r="AV1534" i="8"/>
  <c r="AV1535" i="8"/>
  <c r="AV1536" i="8"/>
  <c r="AV1537" i="8"/>
  <c r="AV1538" i="8"/>
  <c r="AV1539" i="8"/>
  <c r="AV1540" i="8"/>
  <c r="AV1541" i="8"/>
  <c r="AV1542" i="8"/>
  <c r="AV1543" i="8"/>
  <c r="AV1544" i="8"/>
  <c r="AV1545" i="8"/>
  <c r="AV1546" i="8"/>
  <c r="AV1547" i="8"/>
  <c r="AV1548" i="8"/>
  <c r="AV1550" i="8"/>
  <c r="AV1551" i="8"/>
  <c r="AV1552" i="8"/>
  <c r="AV1553" i="8"/>
  <c r="AV1554" i="8"/>
  <c r="AV1555" i="8"/>
  <c r="AV1556" i="8"/>
  <c r="AV1557" i="8"/>
  <c r="AV1558" i="8"/>
  <c r="AV1559" i="8"/>
  <c r="AV1560" i="8"/>
  <c r="AV1562" i="8"/>
  <c r="AV1565" i="8"/>
  <c r="AV1566" i="8"/>
  <c r="AV1567" i="8"/>
  <c r="AV1568" i="8"/>
  <c r="AV1569" i="8"/>
  <c r="AV1570" i="8"/>
  <c r="AV1571" i="8"/>
  <c r="AV1572" i="8"/>
  <c r="AV1573" i="8"/>
  <c r="AV1574" i="8"/>
  <c r="AV1575" i="8"/>
  <c r="AV1578" i="8"/>
  <c r="AV1579" i="8"/>
  <c r="AV1580" i="8"/>
  <c r="AV1581" i="8"/>
  <c r="AV1582" i="8"/>
  <c r="AV1585" i="8"/>
  <c r="AV1586" i="8"/>
  <c r="AV1587" i="8"/>
  <c r="AV1588" i="8"/>
  <c r="AV1589" i="8"/>
  <c r="AV1590" i="8"/>
  <c r="AV1591" i="8"/>
  <c r="AV1592" i="8"/>
  <c r="AV1593" i="8"/>
  <c r="AV1594" i="8"/>
  <c r="AV1595" i="8"/>
  <c r="AV1596" i="8"/>
  <c r="AV1597" i="8"/>
  <c r="AV1598" i="8"/>
  <c r="AV1599" i="8"/>
  <c r="AV1600" i="8"/>
  <c r="AV1602" i="8"/>
  <c r="AV1603" i="8"/>
  <c r="AV1608" i="8"/>
  <c r="AV1609" i="8"/>
  <c r="AV1610" i="8"/>
  <c r="AV1611" i="8"/>
  <c r="AV1612" i="8"/>
  <c r="AV1613" i="8"/>
  <c r="AV1614" i="8"/>
  <c r="AV1615" i="8"/>
  <c r="AV1616" i="8"/>
  <c r="AV1618" i="8"/>
  <c r="AV1619" i="8"/>
  <c r="AV1620" i="8"/>
  <c r="AV1621" i="8"/>
  <c r="AV1622" i="8"/>
  <c r="AV1623" i="8"/>
  <c r="AV1624" i="8"/>
  <c r="AV1625" i="8"/>
  <c r="AV1626" i="8"/>
  <c r="AV1627" i="8"/>
  <c r="AV1628" i="8"/>
  <c r="AV1629" i="8"/>
  <c r="AV1630" i="8"/>
  <c r="AV1631" i="8"/>
  <c r="AV1632" i="8"/>
  <c r="AV1633" i="8"/>
  <c r="AV1634" i="8"/>
  <c r="AV1635" i="8"/>
  <c r="AV1636" i="8"/>
  <c r="AV1637" i="8"/>
  <c r="AV1638" i="8"/>
  <c r="AV1639" i="8"/>
  <c r="AV1640" i="8"/>
  <c r="AV1641" i="8"/>
  <c r="AV1642" i="8"/>
  <c r="AV1643" i="8"/>
  <c r="AV1644" i="8"/>
  <c r="AV1645" i="8"/>
  <c r="AV1646" i="8"/>
  <c r="AV1647" i="8"/>
  <c r="AV1648" i="8"/>
  <c r="AV1649" i="8"/>
  <c r="AV1650" i="8"/>
  <c r="AV1651" i="8"/>
  <c r="AV1652" i="8"/>
  <c r="AV1653" i="8"/>
  <c r="AV1654" i="8"/>
  <c r="AV1655" i="8"/>
  <c r="AV1656" i="8"/>
  <c r="AV1657" i="8"/>
  <c r="AV1658" i="8"/>
  <c r="AV1659" i="8"/>
  <c r="AV1660" i="8"/>
  <c r="AV1661" i="8"/>
  <c r="AV1662" i="8"/>
  <c r="AV1663" i="8"/>
  <c r="AV1664" i="8"/>
  <c r="AV1665" i="8"/>
  <c r="AV1666" i="8"/>
  <c r="AV1667" i="8"/>
  <c r="AV1668" i="8"/>
  <c r="AV1669" i="8"/>
  <c r="AV1670" i="8"/>
  <c r="AV1671" i="8"/>
  <c r="AV1672" i="8"/>
  <c r="AV1673" i="8"/>
  <c r="AV1674" i="8"/>
  <c r="AV1675" i="8"/>
  <c r="AV1676" i="8"/>
  <c r="AV1677" i="8"/>
  <c r="AV1678" i="8"/>
  <c r="AV1679" i="8"/>
  <c r="AV1680" i="8"/>
  <c r="AV1681" i="8"/>
  <c r="AV1682" i="8"/>
  <c r="AV1683" i="8"/>
  <c r="AV1684" i="8"/>
  <c r="AV1685" i="8"/>
  <c r="AV1686" i="8"/>
  <c r="AV1687" i="8"/>
  <c r="AV1688" i="8"/>
  <c r="AV1689" i="8"/>
  <c r="AV1690" i="8"/>
  <c r="AV1691" i="8"/>
  <c r="AV1692" i="8"/>
  <c r="AV1693" i="8"/>
  <c r="AV1694" i="8"/>
  <c r="AV1695" i="8"/>
  <c r="AV1696" i="8"/>
  <c r="AV1697" i="8"/>
  <c r="AV1698" i="8"/>
  <c r="AV1699" i="8"/>
  <c r="AV1700" i="8"/>
  <c r="AV1701" i="8"/>
  <c r="AV1702" i="8"/>
  <c r="AV1703" i="8"/>
  <c r="AV1704" i="8"/>
  <c r="AV1705" i="8"/>
  <c r="AV1706" i="8"/>
  <c r="AV1707" i="8"/>
  <c r="AV1708" i="8"/>
  <c r="AV1709" i="8"/>
  <c r="AV1710" i="8"/>
  <c r="AV1711" i="8"/>
  <c r="AV1712" i="8"/>
  <c r="AV1713" i="8"/>
  <c r="AV1714" i="8"/>
  <c r="AV1715" i="8"/>
  <c r="AV1716" i="8"/>
  <c r="AV1717" i="8"/>
  <c r="AV1718" i="8"/>
  <c r="AV1719" i="8"/>
  <c r="AV1720" i="8"/>
  <c r="AV1721" i="8"/>
  <c r="AV1722" i="8"/>
  <c r="AV1723" i="8"/>
  <c r="AV1724" i="8"/>
  <c r="AV1725" i="8"/>
  <c r="AV1726" i="8"/>
  <c r="AV1727" i="8"/>
  <c r="AV1728" i="8"/>
  <c r="AV1729" i="8"/>
  <c r="AV1730" i="8"/>
  <c r="AV1731" i="8"/>
  <c r="AV1732" i="8"/>
  <c r="AV1733" i="8"/>
  <c r="AV1734" i="8"/>
  <c r="AV1735" i="8"/>
  <c r="AV1736" i="8"/>
  <c r="AV1737" i="8"/>
  <c r="AV1738" i="8"/>
  <c r="AV1739" i="8"/>
  <c r="AV1740" i="8"/>
  <c r="AV1741" i="8"/>
  <c r="AV1742" i="8"/>
  <c r="AV1743" i="8"/>
  <c r="AV1744" i="8"/>
  <c r="AV1745" i="8"/>
  <c r="AV1746" i="8"/>
  <c r="AV1747" i="8"/>
  <c r="AV1748" i="8"/>
  <c r="AV1749" i="8"/>
  <c r="AV1750" i="8"/>
  <c r="AV1751" i="8"/>
  <c r="AV1752" i="8"/>
  <c r="AV1753" i="8"/>
  <c r="AV1754" i="8"/>
  <c r="AV1755" i="8"/>
  <c r="AV1756" i="8"/>
  <c r="AV1757" i="8"/>
  <c r="AV1758" i="8"/>
  <c r="AV1759" i="8"/>
  <c r="AV1760" i="8"/>
  <c r="AV1761" i="8"/>
  <c r="AV1762" i="8"/>
  <c r="AV1763" i="8"/>
  <c r="AV1764" i="8"/>
  <c r="AV1765" i="8"/>
  <c r="AV1766" i="8"/>
  <c r="AV1767" i="8"/>
  <c r="AV1768" i="8"/>
  <c r="AV1769" i="8"/>
  <c r="AV1770" i="8"/>
  <c r="AV1771" i="8"/>
  <c r="AV1772" i="8"/>
  <c r="AV1773" i="8"/>
  <c r="AV1774" i="8"/>
  <c r="AV1775" i="8"/>
  <c r="AV1776" i="8"/>
  <c r="AV1777" i="8"/>
  <c r="AV1778" i="8"/>
  <c r="AV1779" i="8"/>
  <c r="AV1780" i="8"/>
  <c r="AV1781" i="8"/>
  <c r="AV1782" i="8"/>
  <c r="AV1783" i="8"/>
  <c r="AV1784" i="8"/>
  <c r="AV1785" i="8"/>
  <c r="AV1786" i="8"/>
  <c r="AV1787" i="8"/>
  <c r="AV1788" i="8"/>
  <c r="AV1789" i="8"/>
  <c r="AV1790" i="8"/>
  <c r="AV1791" i="8"/>
  <c r="AV1792" i="8"/>
  <c r="AV1793" i="8"/>
  <c r="AV1794" i="8"/>
  <c r="AV1795" i="8"/>
  <c r="AV1796" i="8"/>
  <c r="AV1797" i="8"/>
  <c r="AV1798" i="8"/>
  <c r="AV1799" i="8"/>
  <c r="AV1800" i="8"/>
  <c r="AV1801" i="8"/>
  <c r="AV1802" i="8"/>
  <c r="AV1803" i="8"/>
  <c r="AV1804" i="8"/>
  <c r="AV1805" i="8"/>
  <c r="AV1806" i="8"/>
  <c r="AV1807" i="8"/>
  <c r="AV1808" i="8"/>
  <c r="AV1809" i="8"/>
  <c r="AV1810" i="8"/>
  <c r="AV1811" i="8"/>
  <c r="AV1812" i="8"/>
  <c r="AV1813" i="8"/>
  <c r="AV1814" i="8"/>
  <c r="AV1815" i="8"/>
  <c r="AV1816" i="8"/>
  <c r="AV1817" i="8"/>
  <c r="AV1818" i="8"/>
  <c r="AV1819" i="8"/>
  <c r="AV1820" i="8"/>
  <c r="AV1821" i="8"/>
  <c r="AV1822" i="8"/>
  <c r="AV1823" i="8"/>
  <c r="AV1824" i="8"/>
  <c r="AV1825" i="8"/>
  <c r="AV1826" i="8"/>
  <c r="AV1827" i="8"/>
  <c r="AV1828" i="8"/>
  <c r="AV1829" i="8"/>
  <c r="AV1830" i="8"/>
  <c r="AV1831" i="8"/>
  <c r="AV1832" i="8"/>
  <c r="AV1833" i="8"/>
  <c r="AV1834" i="8"/>
  <c r="AV1835" i="8"/>
  <c r="AV1836" i="8"/>
  <c r="AV1837" i="8"/>
  <c r="AV1838" i="8"/>
  <c r="AV1839" i="8"/>
  <c r="AV1840" i="8"/>
  <c r="AV1841" i="8"/>
  <c r="AV1842" i="8"/>
  <c r="AV1843" i="8"/>
  <c r="AV1844" i="8"/>
  <c r="AV1845" i="8"/>
  <c r="AV1846" i="8"/>
  <c r="AV1847" i="8"/>
  <c r="AV1848" i="8"/>
  <c r="AV1849" i="8"/>
  <c r="AV1850" i="8"/>
  <c r="AV1851" i="8"/>
  <c r="AV1852" i="8"/>
  <c r="AV1853" i="8"/>
  <c r="AV1854" i="8"/>
  <c r="AV1855" i="8"/>
  <c r="AV1856" i="8"/>
  <c r="AV1857" i="8"/>
  <c r="AV1858" i="8"/>
  <c r="AV1859" i="8"/>
  <c r="AV1860" i="8"/>
  <c r="AV1861" i="8"/>
  <c r="AV1862" i="8"/>
  <c r="AV1863" i="8"/>
  <c r="AV1864" i="8"/>
  <c r="AV1865" i="8"/>
  <c r="AV1866" i="8"/>
  <c r="AV1867" i="8"/>
  <c r="AV1868" i="8"/>
  <c r="AV1869" i="8"/>
  <c r="AV1870" i="8"/>
  <c r="AV1871" i="8"/>
  <c r="AV1872" i="8"/>
  <c r="AV1873" i="8"/>
  <c r="AV1874" i="8"/>
  <c r="AV1875" i="8"/>
  <c r="AV1876" i="8"/>
  <c r="AV1877" i="8"/>
  <c r="AV1878" i="8"/>
  <c r="AV1879" i="8"/>
  <c r="AV1880" i="8"/>
  <c r="AV1881" i="8"/>
  <c r="AV1882" i="8"/>
  <c r="AV1883" i="8"/>
  <c r="AV1884" i="8"/>
  <c r="AV1885" i="8"/>
  <c r="AV1886" i="8"/>
  <c r="AV1887" i="8"/>
  <c r="AV1888" i="8"/>
  <c r="AV1889" i="8"/>
  <c r="AV1890" i="8"/>
  <c r="AV1891" i="8"/>
  <c r="AV1892" i="8"/>
  <c r="AV1893" i="8"/>
  <c r="AV1894" i="8"/>
  <c r="AV1895" i="8"/>
  <c r="AV1896" i="8"/>
  <c r="AV1897" i="8"/>
  <c r="AV1898" i="8"/>
  <c r="AV1899" i="8"/>
  <c r="AV1900" i="8"/>
  <c r="AV1901" i="8"/>
  <c r="AV1902" i="8"/>
  <c r="AV1903" i="8"/>
  <c r="AV1904" i="8"/>
  <c r="AV1905" i="8"/>
  <c r="AV1906" i="8"/>
  <c r="AV1907" i="8"/>
  <c r="AV1908" i="8"/>
  <c r="AV1909" i="8"/>
  <c r="AV1910" i="8"/>
  <c r="AV1911" i="8"/>
  <c r="AV1912" i="8"/>
  <c r="AV1913" i="8"/>
  <c r="AV1914" i="8"/>
  <c r="AV1915" i="8"/>
  <c r="AV1916" i="8"/>
  <c r="AV1917" i="8"/>
  <c r="AV1918" i="8"/>
  <c r="AV1919" i="8"/>
  <c r="AV1920" i="8"/>
  <c r="AV1921" i="8"/>
  <c r="AV1922" i="8"/>
  <c r="AV1923" i="8"/>
  <c r="AV1924" i="8"/>
  <c r="AV1925" i="8"/>
  <c r="AV1926" i="8"/>
  <c r="AV1927" i="8"/>
  <c r="AV1928" i="8"/>
  <c r="AV1929" i="8"/>
  <c r="AV1930" i="8"/>
  <c r="AV1931" i="8"/>
  <c r="AV1932" i="8"/>
  <c r="AV1933" i="8"/>
  <c r="AV1934" i="8"/>
  <c r="AV1935" i="8"/>
  <c r="AV1936" i="8"/>
  <c r="AV1937" i="8"/>
  <c r="AV1938" i="8"/>
  <c r="AV1939" i="8"/>
  <c r="AV1940" i="8"/>
  <c r="AV1941" i="8"/>
  <c r="AV1942" i="8"/>
  <c r="AV1943" i="8"/>
  <c r="AV1944" i="8"/>
  <c r="AV1945" i="8"/>
  <c r="AV1946" i="8"/>
  <c r="AV1947" i="8"/>
  <c r="AV1948" i="8"/>
  <c r="AV1949" i="8"/>
  <c r="AV1950" i="8"/>
  <c r="AV1951" i="8"/>
  <c r="AV1952" i="8"/>
  <c r="AV1953" i="8"/>
  <c r="AV1954" i="8"/>
  <c r="AV1955" i="8"/>
  <c r="AV1956" i="8"/>
  <c r="AV1957" i="8"/>
  <c r="AV1958" i="8"/>
  <c r="AV1959" i="8"/>
  <c r="AV1960" i="8"/>
  <c r="AV1961" i="8"/>
  <c r="AV1962" i="8"/>
  <c r="AV1963" i="8"/>
  <c r="AV1964" i="8"/>
  <c r="AV1965" i="8"/>
  <c r="AV1966" i="8"/>
  <c r="AV1967" i="8"/>
  <c r="AV1968" i="8"/>
  <c r="AV1969" i="8"/>
  <c r="AV1970" i="8"/>
  <c r="AV1971" i="8"/>
  <c r="AV1972" i="8"/>
  <c r="AV1973" i="8"/>
  <c r="AV1974" i="8"/>
  <c r="AV1975" i="8"/>
  <c r="AV1976" i="8"/>
  <c r="AV1977" i="8"/>
  <c r="AV1978" i="8"/>
  <c r="AV1979" i="8"/>
  <c r="AV1980" i="8"/>
  <c r="AV1981" i="8"/>
  <c r="AV1982" i="8"/>
  <c r="AV1983" i="8"/>
  <c r="AV1984" i="8"/>
  <c r="AV1985" i="8"/>
  <c r="AV1986" i="8"/>
  <c r="AV1987" i="8"/>
  <c r="AV1988" i="8"/>
  <c r="AV1989" i="8"/>
  <c r="AV1990" i="8"/>
  <c r="AV1991" i="8"/>
  <c r="AV1992" i="8"/>
  <c r="AV1993" i="8"/>
  <c r="AV1994" i="8"/>
  <c r="AV1995" i="8"/>
  <c r="AV1996" i="8"/>
  <c r="AV1997" i="8"/>
  <c r="AV1998" i="8"/>
  <c r="AV1999" i="8"/>
  <c r="AV2000" i="8"/>
  <c r="AW2" i="8"/>
  <c r="AV2" i="8"/>
  <c r="AT3" i="8"/>
  <c r="AT4" i="8"/>
  <c r="AU4" i="8"/>
  <c r="AT5" i="8"/>
  <c r="AU3" i="8" s="1"/>
  <c r="AT6" i="8"/>
  <c r="AT7" i="8"/>
  <c r="AT8" i="8"/>
  <c r="AT9" i="8"/>
  <c r="AT10" i="8"/>
  <c r="AT11" i="8"/>
  <c r="AT12" i="8"/>
  <c r="AT13" i="8"/>
  <c r="AT14" i="8"/>
  <c r="AT15" i="8"/>
  <c r="AT16" i="8"/>
  <c r="AT17" i="8"/>
  <c r="AT18" i="8"/>
  <c r="AT19" i="8"/>
  <c r="AT20" i="8"/>
  <c r="AT21" i="8"/>
  <c r="AT22" i="8"/>
  <c r="AT23" i="8"/>
  <c r="AT24" i="8"/>
  <c r="AT25" i="8"/>
  <c r="AT26" i="8"/>
  <c r="AT27" i="8"/>
  <c r="AT28" i="8"/>
  <c r="AT29" i="8"/>
  <c r="AT30" i="8"/>
  <c r="AT31" i="8"/>
  <c r="AT32" i="8"/>
  <c r="AT33" i="8"/>
  <c r="AT34" i="8"/>
  <c r="AT41" i="8" s="1"/>
  <c r="AT35" i="8"/>
  <c r="AT36" i="8"/>
  <c r="AT37" i="8"/>
  <c r="AT38" i="8"/>
  <c r="AT39" i="8"/>
  <c r="AT40" i="8"/>
  <c r="AT42" i="8"/>
  <c r="AT44" i="8"/>
  <c r="AT45" i="8"/>
  <c r="AT46" i="8"/>
  <c r="AT47" i="8"/>
  <c r="AT48" i="8"/>
  <c r="AT49" i="8"/>
  <c r="AT50" i="8"/>
  <c r="AT51" i="8"/>
  <c r="AT52" i="8"/>
  <c r="AT53" i="8"/>
  <c r="AT54" i="8"/>
  <c r="AT55" i="8"/>
  <c r="AT56" i="8"/>
  <c r="AT57" i="8"/>
  <c r="AT58" i="8"/>
  <c r="AT59" i="8"/>
  <c r="AT60" i="8"/>
  <c r="AT61" i="8"/>
  <c r="AT62" i="8"/>
  <c r="AT63" i="8"/>
  <c r="AT64" i="8"/>
  <c r="AT66" i="8"/>
  <c r="AT68" i="8"/>
  <c r="AT69" i="8"/>
  <c r="AT70" i="8"/>
  <c r="AT71" i="8"/>
  <c r="AT72" i="8"/>
  <c r="AT73" i="8"/>
  <c r="AT74" i="8"/>
  <c r="AT75" i="8"/>
  <c r="AT76" i="8"/>
  <c r="AT77" i="8"/>
  <c r="AT78" i="8"/>
  <c r="AT80" i="8"/>
  <c r="AT81" i="8"/>
  <c r="AT82" i="8"/>
  <c r="AT83" i="8"/>
  <c r="AT84" i="8"/>
  <c r="AT86" i="8"/>
  <c r="AT87" i="8"/>
  <c r="AT88" i="8"/>
  <c r="AT89" i="8"/>
  <c r="AT90" i="8"/>
  <c r="AT91" i="8"/>
  <c r="AT92" i="8"/>
  <c r="AT93" i="8"/>
  <c r="AT94" i="8"/>
  <c r="AT95" i="8"/>
  <c r="AT96" i="8"/>
  <c r="AT97" i="8"/>
  <c r="AT98" i="8"/>
  <c r="AT99" i="8"/>
  <c r="AT100" i="8"/>
  <c r="AT101" i="8"/>
  <c r="AT102" i="8"/>
  <c r="AT103" i="8"/>
  <c r="AT104" i="8"/>
  <c r="AT105" i="8"/>
  <c r="AT106" i="8"/>
  <c r="AT107" i="8"/>
  <c r="AT108" i="8"/>
  <c r="AT109" i="8"/>
  <c r="AT110" i="8"/>
  <c r="AT111" i="8"/>
  <c r="AT112" i="8"/>
  <c r="AT113" i="8"/>
  <c r="AT114" i="8"/>
  <c r="AT115" i="8"/>
  <c r="AT116" i="8"/>
  <c r="AT117" i="8"/>
  <c r="AT118" i="8"/>
  <c r="AT119" i="8"/>
  <c r="AT120" i="8"/>
  <c r="AT121" i="8"/>
  <c r="AT122" i="8"/>
  <c r="AT123" i="8"/>
  <c r="AT124" i="8"/>
  <c r="AT125" i="8"/>
  <c r="AT127" i="8"/>
  <c r="AT128" i="8"/>
  <c r="AT129" i="8"/>
  <c r="AT130" i="8"/>
  <c r="AT131" i="8"/>
  <c r="AT132" i="8"/>
  <c r="AT133" i="8"/>
  <c r="AT134" i="8"/>
  <c r="AT135" i="8"/>
  <c r="AT137" i="8"/>
  <c r="AT138" i="8"/>
  <c r="AT139" i="8"/>
  <c r="AT140" i="8"/>
  <c r="AT141" i="8"/>
  <c r="AT143" i="8"/>
  <c r="AT145" i="8"/>
  <c r="AT146" i="8"/>
  <c r="AT147" i="8"/>
  <c r="AT148" i="8"/>
  <c r="AT149" i="8"/>
  <c r="AT150" i="8"/>
  <c r="AT151" i="8"/>
  <c r="AT152" i="8"/>
  <c r="AT153" i="8"/>
  <c r="AT154" i="8"/>
  <c r="AT155" i="8"/>
  <c r="AT156" i="8"/>
  <c r="AT157" i="8"/>
  <c r="AT158" i="8"/>
  <c r="AT159" i="8"/>
  <c r="AT160" i="8"/>
  <c r="AT161" i="8"/>
  <c r="AT162" i="8"/>
  <c r="AT163" i="8"/>
  <c r="AT164" i="8"/>
  <c r="AT165" i="8"/>
  <c r="AT166" i="8"/>
  <c r="AT167" i="8"/>
  <c r="AT168" i="8"/>
  <c r="AT169" i="8"/>
  <c r="AT170" i="8"/>
  <c r="AT171" i="8"/>
  <c r="AT172" i="8"/>
  <c r="AT173" i="8"/>
  <c r="AT174" i="8"/>
  <c r="AT175" i="8"/>
  <c r="AT176" i="8"/>
  <c r="AT177" i="8"/>
  <c r="AT178" i="8"/>
  <c r="AT179" i="8"/>
  <c r="AT180" i="8"/>
  <c r="AT181" i="8"/>
  <c r="AT182" i="8"/>
  <c r="AT183" i="8"/>
  <c r="AT184" i="8"/>
  <c r="AT185" i="8"/>
  <c r="AT186" i="8"/>
  <c r="AT187" i="8"/>
  <c r="AT188" i="8"/>
  <c r="AT189" i="8"/>
  <c r="AT190" i="8"/>
  <c r="AT191" i="8"/>
  <c r="AT192" i="8"/>
  <c r="AT193" i="8"/>
  <c r="AT194" i="8"/>
  <c r="AT195" i="8"/>
  <c r="AT196" i="8"/>
  <c r="AT197" i="8"/>
  <c r="AT198" i="8"/>
  <c r="AT199" i="8"/>
  <c r="AT200" i="8"/>
  <c r="AT201" i="8"/>
  <c r="AT204" i="8"/>
  <c r="AT205" i="8"/>
  <c r="AT207" i="8"/>
  <c r="AT208" i="8"/>
  <c r="AT209" i="8"/>
  <c r="AT210" i="8"/>
  <c r="AT211" i="8"/>
  <c r="AT212" i="8"/>
  <c r="AT213" i="8"/>
  <c r="AT214" i="8"/>
  <c r="AT215" i="8"/>
  <c r="AT216" i="8"/>
  <c r="AT217" i="8"/>
  <c r="AT218" i="8"/>
  <c r="AT219" i="8"/>
  <c r="AT220" i="8"/>
  <c r="AT221" i="8"/>
  <c r="AT222" i="8"/>
  <c r="AT223" i="8"/>
  <c r="AT224" i="8"/>
  <c r="AT225" i="8"/>
  <c r="AT226" i="8"/>
  <c r="AT227" i="8"/>
  <c r="AT228" i="8"/>
  <c r="AT229" i="8"/>
  <c r="AT230" i="8"/>
  <c r="AT231" i="8"/>
  <c r="AT232" i="8"/>
  <c r="AT233" i="8"/>
  <c r="AT234" i="8"/>
  <c r="AT235" i="8"/>
  <c r="AT236" i="8"/>
  <c r="AT237" i="8"/>
  <c r="AT239" i="8"/>
  <c r="AT240" i="8"/>
  <c r="AT241" i="8"/>
  <c r="AT242" i="8"/>
  <c r="AT243" i="8"/>
  <c r="AT244" i="8"/>
  <c r="AT245" i="8"/>
  <c r="AT246" i="8"/>
  <c r="AT247" i="8"/>
  <c r="AT248" i="8"/>
  <c r="AT249" i="8"/>
  <c r="AT250" i="8"/>
  <c r="AT251" i="8"/>
  <c r="AT253" i="8"/>
  <c r="AT254" i="8"/>
  <c r="AT255" i="8"/>
  <c r="AT257" i="8"/>
  <c r="AT258" i="8"/>
  <c r="AT259" i="8"/>
  <c r="AT260" i="8"/>
  <c r="AT261" i="8"/>
  <c r="AT262" i="8"/>
  <c r="AT263" i="8"/>
  <c r="AT264" i="8"/>
  <c r="AT265" i="8"/>
  <c r="AT266" i="8"/>
  <c r="AT267" i="8"/>
  <c r="AT268" i="8"/>
  <c r="AT269" i="8"/>
  <c r="AT270" i="8"/>
  <c r="AT271" i="8"/>
  <c r="AT272" i="8"/>
  <c r="AT273" i="8"/>
  <c r="AT274" i="8"/>
  <c r="AT275" i="8"/>
  <c r="AT276" i="8"/>
  <c r="AT277" i="8"/>
  <c r="AT278" i="8"/>
  <c r="AT279" i="8"/>
  <c r="AT280" i="8"/>
  <c r="AT281" i="8"/>
  <c r="AT282" i="8"/>
  <c r="AT283" i="8"/>
  <c r="AT284" i="8"/>
  <c r="AT285" i="8"/>
  <c r="AT286" i="8"/>
  <c r="AT287" i="8"/>
  <c r="AT288" i="8"/>
  <c r="AT289" i="8"/>
  <c r="AT290" i="8"/>
  <c r="AT291" i="8"/>
  <c r="AT292" i="8"/>
  <c r="AT293" i="8"/>
  <c r="AT294" i="8"/>
  <c r="AT295" i="8"/>
  <c r="AT296" i="8"/>
  <c r="AT297" i="8"/>
  <c r="AT298" i="8"/>
  <c r="AT299" i="8"/>
  <c r="AT300" i="8"/>
  <c r="AT301" i="8"/>
  <c r="AT302" i="8"/>
  <c r="AT303" i="8"/>
  <c r="AT304" i="8"/>
  <c r="AT305" i="8"/>
  <c r="AT306" i="8"/>
  <c r="AT307" i="8"/>
  <c r="AT308" i="8"/>
  <c r="AT309" i="8"/>
  <c r="AT310" i="8"/>
  <c r="AT312" i="8"/>
  <c r="AT313" i="8"/>
  <c r="AT314" i="8"/>
  <c r="AT315" i="8"/>
  <c r="AT316" i="8"/>
  <c r="AT317" i="8"/>
  <c r="AT318" i="8"/>
  <c r="AT320" i="8"/>
  <c r="AT321" i="8"/>
  <c r="AT323" i="8"/>
  <c r="AT324" i="8"/>
  <c r="AT326" i="8"/>
  <c r="AT327" i="8"/>
  <c r="AT328" i="8"/>
  <c r="AT329" i="8"/>
  <c r="AT330" i="8"/>
  <c r="AT331" i="8"/>
  <c r="AT333" i="8"/>
  <c r="AT334" i="8"/>
  <c r="AT335" i="8"/>
  <c r="AT336" i="8"/>
  <c r="AT337" i="8"/>
  <c r="AT338" i="8"/>
  <c r="AT339" i="8"/>
  <c r="AT340" i="8"/>
  <c r="AT341" i="8"/>
  <c r="AT342" i="8"/>
  <c r="AT343" i="8"/>
  <c r="AT344" i="8"/>
  <c r="AT345" i="8"/>
  <c r="AT347" i="8"/>
  <c r="AT348" i="8"/>
  <c r="AT349" i="8"/>
  <c r="AT350" i="8"/>
  <c r="AT351" i="8"/>
  <c r="AT352" i="8"/>
  <c r="AT353" i="8"/>
  <c r="AT354" i="8"/>
  <c r="AT355" i="8"/>
  <c r="AT356" i="8"/>
  <c r="AT357" i="8"/>
  <c r="AT358" i="8"/>
  <c r="AT359" i="8"/>
  <c r="AT360" i="8"/>
  <c r="AT361" i="8"/>
  <c r="AT362" i="8"/>
  <c r="AT363" i="8"/>
  <c r="AT364" i="8"/>
  <c r="AT365" i="8"/>
  <c r="AT366" i="8"/>
  <c r="AT367" i="8"/>
  <c r="AT368" i="8"/>
  <c r="AT369" i="8"/>
  <c r="AT370" i="8"/>
  <c r="AT371" i="8"/>
  <c r="AT372" i="8"/>
  <c r="AT373" i="8"/>
  <c r="AT374" i="8"/>
  <c r="AT375" i="8"/>
  <c r="AT376" i="8"/>
  <c r="AT377" i="8"/>
  <c r="AT379" i="8"/>
  <c r="AT380" i="8"/>
  <c r="AT381" i="8"/>
  <c r="AT382" i="8"/>
  <c r="AT383" i="8"/>
  <c r="AT384" i="8"/>
  <c r="AT386" i="8"/>
  <c r="AT387" i="8"/>
  <c r="AT388" i="8"/>
  <c r="AT389" i="8"/>
  <c r="AT390" i="8"/>
  <c r="AT391" i="8"/>
  <c r="AT392" i="8"/>
  <c r="AT393" i="8"/>
  <c r="AT394" i="8"/>
  <c r="AT395" i="8"/>
  <c r="AT396" i="8"/>
  <c r="AT398" i="8"/>
  <c r="AT399" i="8"/>
  <c r="AT400" i="8"/>
  <c r="AT401" i="8"/>
  <c r="AT402" i="8"/>
  <c r="AT403" i="8"/>
  <c r="AT404" i="8"/>
  <c r="AT405" i="8"/>
  <c r="AT406" i="8"/>
  <c r="AT407" i="8"/>
  <c r="AT408" i="8"/>
  <c r="AT410" i="8"/>
  <c r="AT411" i="8"/>
  <c r="AT412" i="8"/>
  <c r="AT413" i="8"/>
  <c r="AT414" i="8"/>
  <c r="AT415" i="8"/>
  <c r="AT416" i="8"/>
  <c r="AT417" i="8"/>
  <c r="AT418" i="8"/>
  <c r="AT419" i="8"/>
  <c r="AT420" i="8"/>
  <c r="AT421" i="8"/>
  <c r="AT422" i="8"/>
  <c r="AT423" i="8"/>
  <c r="AT424" i="8"/>
  <c r="AT426" i="8"/>
  <c r="AT427" i="8"/>
  <c r="AT428" i="8"/>
  <c r="AT429" i="8"/>
  <c r="AT430" i="8"/>
  <c r="AT431" i="8"/>
  <c r="AT432" i="8"/>
  <c r="AT433" i="8"/>
  <c r="AT434" i="8"/>
  <c r="AT436" i="8"/>
  <c r="AT437" i="8"/>
  <c r="AT438" i="8"/>
  <c r="AT439" i="8"/>
  <c r="AT440" i="8"/>
  <c r="AT441" i="8"/>
  <c r="AT445" i="8"/>
  <c r="AT446" i="8"/>
  <c r="AT447" i="8"/>
  <c r="AT448" i="8"/>
  <c r="AT449" i="8"/>
  <c r="AT450" i="8"/>
  <c r="AT451" i="8"/>
  <c r="AT452" i="8"/>
  <c r="AT453" i="8"/>
  <c r="AT454" i="8"/>
  <c r="AT455" i="8"/>
  <c r="AT456" i="8"/>
  <c r="AT457" i="8"/>
  <c r="AT458" i="8"/>
  <c r="AT459" i="8"/>
  <c r="AT460" i="8"/>
  <c r="AT461" i="8"/>
  <c r="AT462" i="8"/>
  <c r="AT463" i="8"/>
  <c r="AT464" i="8"/>
  <c r="AT465" i="8"/>
  <c r="AT466" i="8"/>
  <c r="AT467" i="8"/>
  <c r="AT468" i="8"/>
  <c r="AT469" i="8"/>
  <c r="AT470" i="8"/>
  <c r="AT471" i="8"/>
  <c r="AT473" i="8"/>
  <c r="AT474" i="8"/>
  <c r="AT477" i="8"/>
  <c r="AT478" i="8"/>
  <c r="AT479" i="8"/>
  <c r="AT480" i="8"/>
  <c r="AT481" i="8"/>
  <c r="AT482" i="8"/>
  <c r="AT483" i="8"/>
  <c r="AT484" i="8"/>
  <c r="AT485" i="8"/>
  <c r="AT486" i="8"/>
  <c r="AT487" i="8"/>
  <c r="AT488" i="8"/>
  <c r="AT489" i="8"/>
  <c r="AT490" i="8"/>
  <c r="AT491" i="8"/>
  <c r="AT492" i="8"/>
  <c r="AT493" i="8"/>
  <c r="AT494" i="8"/>
  <c r="AT495" i="8"/>
  <c r="AT496" i="8"/>
  <c r="AT497" i="8"/>
  <c r="AT498" i="8"/>
  <c r="AT499" i="8"/>
  <c r="AT500" i="8"/>
  <c r="AT501" i="8"/>
  <c r="AT502" i="8"/>
  <c r="AT503" i="8"/>
  <c r="AT504" i="8"/>
  <c r="AT505" i="8"/>
  <c r="AT506" i="8"/>
  <c r="AT507" i="8"/>
  <c r="AT508" i="8"/>
  <c r="AT509" i="8"/>
  <c r="AT510" i="8"/>
  <c r="AT511" i="8"/>
  <c r="AT512" i="8"/>
  <c r="AT514" i="8"/>
  <c r="AT515" i="8"/>
  <c r="AT516" i="8"/>
  <c r="AT517" i="8"/>
  <c r="AT518" i="8"/>
  <c r="AT519" i="8"/>
  <c r="AT520" i="8"/>
  <c r="AT521" i="8"/>
  <c r="AT522" i="8"/>
  <c r="AT523" i="8"/>
  <c r="AT524" i="8"/>
  <c r="AT525" i="8"/>
  <c r="AT526" i="8"/>
  <c r="AT527" i="8"/>
  <c r="AT528" i="8"/>
  <c r="AT529" i="8"/>
  <c r="AT530" i="8"/>
  <c r="AT531" i="8"/>
  <c r="AT532" i="8"/>
  <c r="AT533" i="8"/>
  <c r="AT534" i="8"/>
  <c r="AT535" i="8"/>
  <c r="AT536" i="8"/>
  <c r="AT537" i="8"/>
  <c r="AT538" i="8"/>
  <c r="AT539" i="8"/>
  <c r="AT540" i="8"/>
  <c r="AT541" i="8"/>
  <c r="AT542" i="8"/>
  <c r="AT543" i="8"/>
  <c r="AT544" i="8"/>
  <c r="AT545" i="8"/>
  <c r="AT546" i="8"/>
  <c r="AT547" i="8"/>
  <c r="AT548" i="8"/>
  <c r="AT549" i="8"/>
  <c r="AT550" i="8"/>
  <c r="AT551" i="8"/>
  <c r="AT552" i="8"/>
  <c r="AT553" i="8"/>
  <c r="AT554" i="8"/>
  <c r="AT556" i="8"/>
  <c r="AT557" i="8"/>
  <c r="AT558" i="8"/>
  <c r="AT559" i="8"/>
  <c r="AT561" i="8"/>
  <c r="AT562" i="8"/>
  <c r="AT563" i="8"/>
  <c r="AT564" i="8"/>
  <c r="AT565" i="8"/>
  <c r="AT566" i="8"/>
  <c r="AT567" i="8"/>
  <c r="AT569" i="8"/>
  <c r="AT570" i="8"/>
  <c r="AT571" i="8"/>
  <c r="AT572" i="8"/>
  <c r="AT573" i="8"/>
  <c r="AT574" i="8"/>
  <c r="AT575" i="8"/>
  <c r="AT576" i="8"/>
  <c r="AT577" i="8"/>
  <c r="AT578" i="8"/>
  <c r="AT579" i="8"/>
  <c r="AT580" i="8"/>
  <c r="AT581" i="8"/>
  <c r="AT582" i="8"/>
  <c r="AT583" i="8"/>
  <c r="AT584" i="8"/>
  <c r="AT585" i="8"/>
  <c r="AT587" i="8"/>
  <c r="AT588" i="8"/>
  <c r="AT589" i="8"/>
  <c r="AT590" i="8"/>
  <c r="AT591" i="8"/>
  <c r="AT592" i="8"/>
  <c r="AT593" i="8"/>
  <c r="AT594" i="8"/>
  <c r="AT595" i="8"/>
  <c r="AT596" i="8"/>
  <c r="AT597" i="8"/>
  <c r="AT598" i="8"/>
  <c r="AT599" i="8"/>
  <c r="AT600" i="8"/>
  <c r="AT601" i="8"/>
  <c r="AT602" i="8"/>
  <c r="AT603" i="8"/>
  <c r="AT604" i="8"/>
  <c r="AT605" i="8"/>
  <c r="AT606" i="8"/>
  <c r="AT607" i="8"/>
  <c r="AT609" i="8"/>
  <c r="AT610" i="8"/>
  <c r="AT611" i="8"/>
  <c r="AT612" i="8"/>
  <c r="AT613" i="8"/>
  <c r="AT614" i="8"/>
  <c r="AT615" i="8"/>
  <c r="AT616" i="8"/>
  <c r="AT617" i="8"/>
  <c r="AT618" i="8"/>
  <c r="AT619" i="8"/>
  <c r="AT620" i="8"/>
  <c r="AT622" i="8"/>
  <c r="AT623" i="8"/>
  <c r="AT624" i="8"/>
  <c r="AT625" i="8"/>
  <c r="AT627" i="8"/>
  <c r="AT628" i="8"/>
  <c r="AT629" i="8"/>
  <c r="AT630" i="8"/>
  <c r="AT631" i="8"/>
  <c r="AT632" i="8"/>
  <c r="AT633" i="8"/>
  <c r="AT634" i="8"/>
  <c r="AT635" i="8"/>
  <c r="AT636" i="8"/>
  <c r="AT637" i="8"/>
  <c r="AT638" i="8"/>
  <c r="AT639" i="8"/>
  <c r="AT640" i="8"/>
  <c r="AT641" i="8"/>
  <c r="AT642" i="8"/>
  <c r="AT644" i="8"/>
  <c r="AT645" i="8"/>
  <c r="AT646" i="8"/>
  <c r="AT647" i="8"/>
  <c r="AT648" i="8"/>
  <c r="AT649" i="8"/>
  <c r="AT650" i="8"/>
  <c r="AT651" i="8"/>
  <c r="AT652" i="8"/>
  <c r="AT653" i="8"/>
  <c r="AT654" i="8"/>
  <c r="AT656" i="8"/>
  <c r="AT657" i="8"/>
  <c r="AT658" i="8"/>
  <c r="AT660" i="8"/>
  <c r="AT661" i="8"/>
  <c r="AT663" i="8"/>
  <c r="AT664" i="8"/>
  <c r="AT665" i="8"/>
  <c r="AT666" i="8"/>
  <c r="AT667" i="8"/>
  <c r="AT668" i="8"/>
  <c r="AT669" i="8"/>
  <c r="AT670" i="8"/>
  <c r="AT671" i="8"/>
  <c r="AT672" i="8"/>
  <c r="AT673" i="8"/>
  <c r="AT674" i="8"/>
  <c r="AT675" i="8"/>
  <c r="AT676" i="8"/>
  <c r="AT677" i="8"/>
  <c r="AT678" i="8"/>
  <c r="AT679" i="8"/>
  <c r="AT680" i="8"/>
  <c r="AT681" i="8"/>
  <c r="AT682" i="8"/>
  <c r="AT683" i="8"/>
  <c r="AT684" i="8"/>
  <c r="AT685" i="8"/>
  <c r="AT686" i="8"/>
  <c r="AT687" i="8"/>
  <c r="AT688" i="8"/>
  <c r="AT689" i="8"/>
  <c r="AT690" i="8"/>
  <c r="AT691" i="8"/>
  <c r="AT692" i="8"/>
  <c r="AT693" i="8"/>
  <c r="AT694" i="8"/>
  <c r="AT695" i="8"/>
  <c r="AT696" i="8"/>
  <c r="AT697" i="8"/>
  <c r="AT698" i="8"/>
  <c r="AT699" i="8"/>
  <c r="AT700" i="8"/>
  <c r="AT701" i="8"/>
  <c r="AT702" i="8"/>
  <c r="AT703" i="8"/>
  <c r="AT704" i="8"/>
  <c r="AT705" i="8"/>
  <c r="AT706" i="8"/>
  <c r="AT707" i="8"/>
  <c r="AT708" i="8"/>
  <c r="AT710" i="8"/>
  <c r="AT711" i="8"/>
  <c r="AT712" i="8"/>
  <c r="AT713" i="8"/>
  <c r="AT714" i="8"/>
  <c r="AT715" i="8"/>
  <c r="AT716" i="8"/>
  <c r="AT717" i="8"/>
  <c r="AT718" i="8"/>
  <c r="AT719" i="8"/>
  <c r="AT720" i="8"/>
  <c r="AT721" i="8"/>
  <c r="AT722" i="8"/>
  <c r="AT723" i="8"/>
  <c r="AT725" i="8"/>
  <c r="AT727" i="8"/>
  <c r="AT728" i="8"/>
  <c r="AT729" i="8"/>
  <c r="AT730" i="8"/>
  <c r="AT731" i="8"/>
  <c r="AT732" i="8"/>
  <c r="AT733" i="8"/>
  <c r="AT734" i="8"/>
  <c r="AT735" i="8"/>
  <c r="AT736" i="8"/>
  <c r="AT738" i="8"/>
  <c r="AT739" i="8"/>
  <c r="AT740" i="8"/>
  <c r="AT741" i="8"/>
  <c r="AT742" i="8"/>
  <c r="AT743" i="8"/>
  <c r="AT744" i="8"/>
  <c r="AT745" i="8"/>
  <c r="AT746" i="8"/>
  <c r="AT747" i="8"/>
  <c r="AT748" i="8"/>
  <c r="AT749" i="8"/>
  <c r="AT750" i="8"/>
  <c r="AT751" i="8"/>
  <c r="AT752" i="8"/>
  <c r="AT753" i="8"/>
  <c r="AT754" i="8"/>
  <c r="AT755" i="8"/>
  <c r="AT756" i="8"/>
  <c r="AT757" i="8"/>
  <c r="AT758" i="8"/>
  <c r="AT759" i="8"/>
  <c r="AT760" i="8"/>
  <c r="AT761" i="8"/>
  <c r="AT762" i="8"/>
  <c r="AT763" i="8"/>
  <c r="AT764" i="8"/>
  <c r="AT765" i="8"/>
  <c r="AT766" i="8"/>
  <c r="AT767" i="8"/>
  <c r="AT769" i="8"/>
  <c r="AT770" i="8"/>
  <c r="AT771" i="8"/>
  <c r="AT772" i="8"/>
  <c r="AT773" i="8"/>
  <c r="AT774" i="8"/>
  <c r="AT775" i="8"/>
  <c r="AT776" i="8"/>
  <c r="AT777" i="8"/>
  <c r="AT778" i="8"/>
  <c r="AT779" i="8"/>
  <c r="AT780" i="8"/>
  <c r="AT781" i="8"/>
  <c r="AT782" i="8"/>
  <c r="AT783" i="8"/>
  <c r="AT784" i="8"/>
  <c r="AT785" i="8"/>
  <c r="AT786" i="8"/>
  <c r="AT787" i="8"/>
  <c r="AT788" i="8"/>
  <c r="AT789" i="8"/>
  <c r="AT790" i="8"/>
  <c r="AT791" i="8"/>
  <c r="AT792" i="8"/>
  <c r="AT793" i="8"/>
  <c r="AT794" i="8"/>
  <c r="AT795" i="8"/>
  <c r="AT796" i="8"/>
  <c r="AT797" i="8"/>
  <c r="AT798" i="8"/>
  <c r="AT799" i="8"/>
  <c r="AT800" i="8"/>
  <c r="AT801" i="8"/>
  <c r="AT802" i="8"/>
  <c r="AT803" i="8"/>
  <c r="AT804" i="8"/>
  <c r="AT806" i="8"/>
  <c r="AT807" i="8"/>
  <c r="AT808" i="8"/>
  <c r="AT809" i="8"/>
  <c r="AT810" i="8"/>
  <c r="AT811" i="8"/>
  <c r="AT812" i="8"/>
  <c r="AT813" i="8"/>
  <c r="AT814" i="8"/>
  <c r="AT815" i="8"/>
  <c r="AT816" i="8"/>
  <c r="AT817" i="8"/>
  <c r="AT818" i="8"/>
  <c r="AT819" i="8"/>
  <c r="AT820" i="8"/>
  <c r="AT821" i="8"/>
  <c r="AT822" i="8"/>
  <c r="AT823" i="8"/>
  <c r="AT824" i="8"/>
  <c r="AT825" i="8"/>
  <c r="AT826" i="8"/>
  <c r="AT827" i="8"/>
  <c r="AT828" i="8"/>
  <c r="AT829" i="8"/>
  <c r="AT830" i="8"/>
  <c r="AT831" i="8"/>
  <c r="AT832" i="8"/>
  <c r="AT833" i="8"/>
  <c r="AT834" i="8"/>
  <c r="AT835" i="8"/>
  <c r="AT836" i="8"/>
  <c r="AT837" i="8"/>
  <c r="AT838" i="8"/>
  <c r="AT839" i="8"/>
  <c r="AT840" i="8"/>
  <c r="AT841" i="8"/>
  <c r="AT842" i="8"/>
  <c r="AT843" i="8"/>
  <c r="AT844" i="8"/>
  <c r="AT845" i="8"/>
  <c r="AT846" i="8"/>
  <c r="AT847" i="8"/>
  <c r="AT848" i="8"/>
  <c r="AT849" i="8"/>
  <c r="AT850" i="8"/>
  <c r="AT851" i="8"/>
  <c r="AT853" i="8"/>
  <c r="AT854" i="8"/>
  <c r="AT855" i="8"/>
  <c r="AT856" i="8"/>
  <c r="AT857" i="8"/>
  <c r="AT858" i="8"/>
  <c r="AT859" i="8"/>
  <c r="AT860" i="8"/>
  <c r="AT861" i="8"/>
  <c r="AT862" i="8"/>
  <c r="AT863" i="8"/>
  <c r="AT864" i="8"/>
  <c r="AT866" i="8"/>
  <c r="AT867" i="8"/>
  <c r="AT868" i="8"/>
  <c r="AT869" i="8"/>
  <c r="AT870" i="8"/>
  <c r="AT871" i="8"/>
  <c r="AT872" i="8"/>
  <c r="AT873" i="8"/>
  <c r="AT875" i="8"/>
  <c r="AT876" i="8"/>
  <c r="AT877" i="8"/>
  <c r="AT878" i="8"/>
  <c r="AT879" i="8"/>
  <c r="AT880" i="8"/>
  <c r="AT881" i="8"/>
  <c r="AT882" i="8"/>
  <c r="AT883" i="8"/>
  <c r="AT884" i="8"/>
  <c r="AT885" i="8"/>
  <c r="AT886" i="8"/>
  <c r="AT887" i="8"/>
  <c r="AT888" i="8"/>
  <c r="AT889" i="8"/>
  <c r="AT890" i="8"/>
  <c r="AT891" i="8"/>
  <c r="AT892" i="8"/>
  <c r="AT893" i="8"/>
  <c r="AT894" i="8"/>
  <c r="AT895" i="8"/>
  <c r="AT896" i="8"/>
  <c r="AT897" i="8"/>
  <c r="AT898" i="8"/>
  <c r="AT899" i="8"/>
  <c r="AT900" i="8"/>
  <c r="AT901" i="8"/>
  <c r="AT902" i="8"/>
  <c r="AT903" i="8"/>
  <c r="AT904" i="8"/>
  <c r="AT906" i="8"/>
  <c r="AT907" i="8"/>
  <c r="AT908" i="8"/>
  <c r="AT909" i="8"/>
  <c r="AT910" i="8"/>
  <c r="AT911" i="8"/>
  <c r="AT912" i="8"/>
  <c r="AT913" i="8"/>
  <c r="AT914" i="8"/>
  <c r="AT915" i="8"/>
  <c r="AT916" i="8"/>
  <c r="AT917" i="8"/>
  <c r="AT918" i="8"/>
  <c r="AT919" i="8"/>
  <c r="AT920" i="8"/>
  <c r="AT921" i="8"/>
  <c r="AT922" i="8"/>
  <c r="AT923" i="8"/>
  <c r="AT924" i="8"/>
  <c r="AT925" i="8"/>
  <c r="AT926" i="8"/>
  <c r="AT927" i="8"/>
  <c r="AT928" i="8"/>
  <c r="AT929" i="8"/>
  <c r="AT930" i="8"/>
  <c r="AT931" i="8"/>
  <c r="AT932" i="8"/>
  <c r="AT933" i="8"/>
  <c r="AT934" i="8"/>
  <c r="AT935" i="8"/>
  <c r="AT936" i="8"/>
  <c r="AT937" i="8"/>
  <c r="AT938" i="8"/>
  <c r="AT939" i="8"/>
  <c r="AT940" i="8"/>
  <c r="AT941" i="8"/>
  <c r="AT942" i="8"/>
  <c r="AT943" i="8"/>
  <c r="AT944" i="8"/>
  <c r="AT945" i="8"/>
  <c r="AT946" i="8"/>
  <c r="AT947" i="8"/>
  <c r="AT948" i="8"/>
  <c r="AT949" i="8"/>
  <c r="AT950" i="8"/>
  <c r="AT951" i="8"/>
  <c r="AT952" i="8"/>
  <c r="AT953" i="8"/>
  <c r="AT954" i="8"/>
  <c r="AT955" i="8"/>
  <c r="AT956" i="8"/>
  <c r="AT957" i="8"/>
  <c r="AT958" i="8"/>
  <c r="AT959" i="8"/>
  <c r="AT960" i="8"/>
  <c r="AT961" i="8"/>
  <c r="AT962" i="8"/>
  <c r="AT963" i="8"/>
  <c r="AT964" i="8"/>
  <c r="AT965" i="8"/>
  <c r="AT966" i="8"/>
  <c r="AT967" i="8"/>
  <c r="AT968" i="8"/>
  <c r="AT969" i="8"/>
  <c r="AT972" i="8"/>
  <c r="AT973" i="8"/>
  <c r="AT974" i="8"/>
  <c r="AT975" i="8"/>
  <c r="AT976" i="8"/>
  <c r="AT977" i="8"/>
  <c r="AT978" i="8"/>
  <c r="AT979" i="8"/>
  <c r="AT981" i="8"/>
  <c r="AT982" i="8"/>
  <c r="AT983" i="8"/>
  <c r="AT984" i="8"/>
  <c r="AT985" i="8"/>
  <c r="AT986" i="8"/>
  <c r="AT987" i="8"/>
  <c r="AT988" i="8"/>
  <c r="AT989" i="8"/>
  <c r="AT990" i="8"/>
  <c r="AT991" i="8"/>
  <c r="AT992" i="8"/>
  <c r="AT994" i="8"/>
  <c r="AT995" i="8"/>
  <c r="AT996" i="8"/>
  <c r="AT997" i="8"/>
  <c r="AT998" i="8"/>
  <c r="AT999" i="8"/>
  <c r="AT1000" i="8"/>
  <c r="AT1001" i="8"/>
  <c r="AT1002" i="8"/>
  <c r="AT1003" i="8"/>
  <c r="AT1004" i="8"/>
  <c r="AT1005" i="8"/>
  <c r="AT1006" i="8"/>
  <c r="AT1007" i="8"/>
  <c r="AT1008" i="8"/>
  <c r="AT1009" i="8"/>
  <c r="AT1010" i="8"/>
  <c r="AT1011" i="8"/>
  <c r="AT1012" i="8"/>
  <c r="AT1013" i="8"/>
  <c r="AT1014" i="8"/>
  <c r="AT1015" i="8"/>
  <c r="AT1016" i="8"/>
  <c r="AT1017" i="8"/>
  <c r="AT1018" i="8"/>
  <c r="AT1019" i="8"/>
  <c r="AT1020" i="8"/>
  <c r="AT1021" i="8"/>
  <c r="AT1022" i="8"/>
  <c r="AT1023" i="8"/>
  <c r="AT1024" i="8"/>
  <c r="AT1025" i="8"/>
  <c r="AT1026" i="8"/>
  <c r="AT1027" i="8"/>
  <c r="AT1028" i="8"/>
  <c r="AT1029" i="8"/>
  <c r="AT1030" i="8"/>
  <c r="AT1031" i="8"/>
  <c r="AT1033" i="8"/>
  <c r="AT1034" i="8"/>
  <c r="AT1035" i="8"/>
  <c r="AT1036" i="8"/>
  <c r="AT1037" i="8"/>
  <c r="AT1038" i="8"/>
  <c r="AT1039" i="8"/>
  <c r="AT1040" i="8"/>
  <c r="AT1041" i="8"/>
  <c r="AT1042" i="8"/>
  <c r="AT1043" i="8"/>
  <c r="AT1044" i="8"/>
  <c r="AT1045" i="8"/>
  <c r="AT1046" i="8"/>
  <c r="AT1047" i="8"/>
  <c r="AT1048" i="8"/>
  <c r="AT1049" i="8"/>
  <c r="AT1050" i="8"/>
  <c r="AT1051" i="8"/>
  <c r="AT1053" i="8"/>
  <c r="AT1054" i="8"/>
  <c r="AT1055" i="8"/>
  <c r="AT1056" i="8"/>
  <c r="AT1057" i="8"/>
  <c r="AT1058" i="8"/>
  <c r="AT1059" i="8"/>
  <c r="AT1060" i="8"/>
  <c r="AT1061" i="8"/>
  <c r="AT1062" i="8"/>
  <c r="AT1063" i="8"/>
  <c r="AT1065" i="8"/>
  <c r="AT1066" i="8"/>
  <c r="AT1067" i="8"/>
  <c r="AT1068" i="8"/>
  <c r="AT1069" i="8"/>
  <c r="AT1070" i="8"/>
  <c r="AT1071" i="8"/>
  <c r="AT1072" i="8"/>
  <c r="AT1073" i="8"/>
  <c r="AT1074" i="8"/>
  <c r="AT1075" i="8"/>
  <c r="AT1076" i="8"/>
  <c r="AT1077" i="8"/>
  <c r="AT1078" i="8"/>
  <c r="AT1079" i="8"/>
  <c r="AT1080" i="8"/>
  <c r="AT1081" i="8"/>
  <c r="AT1082" i="8"/>
  <c r="AT1083" i="8"/>
  <c r="AT1084" i="8"/>
  <c r="AT1085" i="8"/>
  <c r="AT1086" i="8"/>
  <c r="AT1087" i="8"/>
  <c r="AT1088" i="8"/>
  <c r="AT1089" i="8"/>
  <c r="AT1090" i="8"/>
  <c r="AT1092" i="8"/>
  <c r="AT1093" i="8"/>
  <c r="AT1094" i="8"/>
  <c r="AT1095" i="8"/>
  <c r="AT1096" i="8"/>
  <c r="AT1097" i="8"/>
  <c r="AT1098" i="8"/>
  <c r="AT1099" i="8"/>
  <c r="AT1100" i="8"/>
  <c r="AT1101" i="8"/>
  <c r="AT1102" i="8"/>
  <c r="AT1103" i="8"/>
  <c r="AT1104" i="8"/>
  <c r="AT1105" i="8"/>
  <c r="AT1106" i="8"/>
  <c r="AT1107" i="8"/>
  <c r="AT1108" i="8"/>
  <c r="AT1109" i="8"/>
  <c r="AT1110" i="8"/>
  <c r="AT1111" i="8"/>
  <c r="AT1113" i="8"/>
  <c r="AT1114" i="8"/>
  <c r="AT1115" i="8"/>
  <c r="AT1116" i="8"/>
  <c r="AT1117" i="8"/>
  <c r="AT1118" i="8"/>
  <c r="AT1119" i="8"/>
  <c r="AT1120" i="8"/>
  <c r="AT1121" i="8"/>
  <c r="AT1122" i="8"/>
  <c r="AT1123" i="8"/>
  <c r="AT1124" i="8"/>
  <c r="AT1125" i="8"/>
  <c r="AT1126" i="8"/>
  <c r="AT1127" i="8"/>
  <c r="AT1128" i="8"/>
  <c r="AT1129" i="8"/>
  <c r="AT1130" i="8"/>
  <c r="AT1132" i="8"/>
  <c r="AT1133" i="8"/>
  <c r="AT1135" i="8"/>
  <c r="AT1136" i="8"/>
  <c r="AT1138" i="8"/>
  <c r="AT1139" i="8"/>
  <c r="AT1140" i="8"/>
  <c r="AT1141" i="8"/>
  <c r="AT1142" i="8"/>
  <c r="AT1143" i="8"/>
  <c r="AT1144" i="8"/>
  <c r="AT1145" i="8"/>
  <c r="AT1146" i="8"/>
  <c r="AT1147" i="8"/>
  <c r="AT1148" i="8"/>
  <c r="AT1149" i="8"/>
  <c r="AT1150" i="8"/>
  <c r="AT1151" i="8"/>
  <c r="AT1152" i="8"/>
  <c r="AT1153" i="8"/>
  <c r="AT1154" i="8"/>
  <c r="AT1155" i="8"/>
  <c r="AT1156" i="8"/>
  <c r="AT1157" i="8"/>
  <c r="AT1158" i="8"/>
  <c r="AT1159" i="8"/>
  <c r="AT1160" i="8"/>
  <c r="AT1161" i="8"/>
  <c r="AT1162" i="8"/>
  <c r="AT1163" i="8"/>
  <c r="AT1164" i="8"/>
  <c r="AT1165" i="8"/>
  <c r="AT1166" i="8"/>
  <c r="AT1167" i="8"/>
  <c r="AT1168" i="8"/>
  <c r="AT1169" i="8"/>
  <c r="AT1170" i="8"/>
  <c r="AT1171" i="8"/>
  <c r="AT1172" i="8"/>
  <c r="AT1173" i="8"/>
  <c r="AT1174" i="8"/>
  <c r="AT1175" i="8"/>
  <c r="AT1176" i="8"/>
  <c r="AT1177" i="8"/>
  <c r="AT1178" i="8"/>
  <c r="AT1179" i="8"/>
  <c r="AT1180" i="8"/>
  <c r="AT1181" i="8"/>
  <c r="AT1182" i="8"/>
  <c r="AT1183" i="8"/>
  <c r="AT1184" i="8"/>
  <c r="AT1185" i="8"/>
  <c r="AT1186" i="8"/>
  <c r="AT1187" i="8"/>
  <c r="AT1188" i="8"/>
  <c r="AT1189" i="8"/>
  <c r="AT1190" i="8"/>
  <c r="AT1191" i="8"/>
  <c r="AT1192" i="8"/>
  <c r="AT1193" i="8"/>
  <c r="AT1194" i="8"/>
  <c r="AT1195" i="8"/>
  <c r="AT1196" i="8"/>
  <c r="AT1197" i="8"/>
  <c r="AT1198" i="8"/>
  <c r="AT1199" i="8"/>
  <c r="AT1200" i="8"/>
  <c r="AT1201" i="8"/>
  <c r="AT1202" i="8"/>
  <c r="AT1203" i="8"/>
  <c r="AT1204" i="8"/>
  <c r="AT1206" i="8"/>
  <c r="AT1208" i="8"/>
  <c r="AT1209" i="8"/>
  <c r="AT1210" i="8"/>
  <c r="AT1213" i="8"/>
  <c r="AT1214" i="8"/>
  <c r="AT1215" i="8"/>
  <c r="AT1216" i="8"/>
  <c r="AT1217" i="8"/>
  <c r="AT1218" i="8"/>
  <c r="AT1219" i="8"/>
  <c r="AT1220" i="8"/>
  <c r="AT1221" i="8"/>
  <c r="AT1222" i="8"/>
  <c r="AT1223" i="8"/>
  <c r="AT1224" i="8"/>
  <c r="AT1225" i="8"/>
  <c r="AT1226" i="8"/>
  <c r="AT1227" i="8"/>
  <c r="AT1228" i="8"/>
  <c r="AT1229" i="8"/>
  <c r="AT1230" i="8"/>
  <c r="AT1231" i="8"/>
  <c r="AT1232" i="8"/>
  <c r="AT1233" i="8"/>
  <c r="AT1234" i="8"/>
  <c r="AT1235" i="8"/>
  <c r="AT1237" i="8"/>
  <c r="AT1238" i="8"/>
  <c r="AT1239" i="8"/>
  <c r="AT1240" i="8"/>
  <c r="AT1241" i="8"/>
  <c r="AT1242" i="8"/>
  <c r="AT1243" i="8"/>
  <c r="AT1244" i="8"/>
  <c r="AT1245" i="8"/>
  <c r="AT1246" i="8"/>
  <c r="AT1247" i="8"/>
  <c r="AT1248" i="8"/>
  <c r="AT1249" i="8"/>
  <c r="AT1250" i="8"/>
  <c r="AT1251" i="8"/>
  <c r="AT1252" i="8"/>
  <c r="AT1253" i="8"/>
  <c r="AT1254" i="8"/>
  <c r="AT1255" i="8"/>
  <c r="AT1256" i="8"/>
  <c r="AT1257" i="8"/>
  <c r="AT1258" i="8"/>
  <c r="AT1259" i="8"/>
  <c r="AT1260" i="8"/>
  <c r="AT1261" i="8"/>
  <c r="AT1262" i="8"/>
  <c r="AT1263" i="8"/>
  <c r="AT1264" i="8"/>
  <c r="AT1265" i="8"/>
  <c r="AT1266" i="8"/>
  <c r="AT1267" i="8"/>
  <c r="AT1268" i="8"/>
  <c r="AT1269" i="8"/>
  <c r="AT1270" i="8"/>
  <c r="AT1271" i="8"/>
  <c r="AT1272" i="8"/>
  <c r="AT1273" i="8"/>
  <c r="AT1274" i="8"/>
  <c r="AT1276" i="8"/>
  <c r="AT1277" i="8"/>
  <c r="AT1279" i="8"/>
  <c r="AT1280" i="8"/>
  <c r="AT1281" i="8"/>
  <c r="AT1282" i="8"/>
  <c r="AT1283" i="8"/>
  <c r="AT1284" i="8"/>
  <c r="AT1285" i="8"/>
  <c r="AT1286" i="8"/>
  <c r="AT1287" i="8"/>
  <c r="AT1288" i="8"/>
  <c r="AT1289" i="8"/>
  <c r="AT1290" i="8"/>
  <c r="AT1291" i="8"/>
  <c r="AT1292" i="8"/>
  <c r="AT1293" i="8"/>
  <c r="AT1294" i="8"/>
  <c r="AT1295" i="8"/>
  <c r="AT1296" i="8"/>
  <c r="AT1297" i="8"/>
  <c r="AT1298" i="8"/>
  <c r="AT1299" i="8"/>
  <c r="AT1300" i="8"/>
  <c r="AT1301" i="8"/>
  <c r="AT1303" i="8"/>
  <c r="AT1306" i="8"/>
  <c r="AT1307" i="8"/>
  <c r="AT1308" i="8"/>
  <c r="AT1309" i="8"/>
  <c r="AT1310" i="8"/>
  <c r="AT1311" i="8"/>
  <c r="AT1312" i="8"/>
  <c r="AT1313" i="8"/>
  <c r="AT1314" i="8"/>
  <c r="AT1315" i="8"/>
  <c r="AT1316" i="8"/>
  <c r="AT1317" i="8"/>
  <c r="AT1318" i="8"/>
  <c r="AT1319" i="8"/>
  <c r="AT1320" i="8"/>
  <c r="AT1322" i="8"/>
  <c r="AT1323" i="8"/>
  <c r="AT1324" i="8"/>
  <c r="AT1325" i="8"/>
  <c r="AT1326" i="8"/>
  <c r="AT1327" i="8"/>
  <c r="AT1328" i="8"/>
  <c r="AT1329" i="8"/>
  <c r="AT1330" i="8"/>
  <c r="AT1332" i="8"/>
  <c r="AT1333" i="8"/>
  <c r="AT1334" i="8"/>
  <c r="AT1335" i="8"/>
  <c r="AT1337" i="8"/>
  <c r="AT1338" i="8"/>
  <c r="AT1340" i="8"/>
  <c r="AT1341" i="8"/>
  <c r="AT1342" i="8"/>
  <c r="AT1343" i="8"/>
  <c r="AT1344" i="8"/>
  <c r="AT1345" i="8"/>
  <c r="AT1346" i="8"/>
  <c r="AT1347" i="8"/>
  <c r="AT1348" i="8"/>
  <c r="AT1349" i="8"/>
  <c r="AT1350" i="8"/>
  <c r="AT1351" i="8"/>
  <c r="AT1352" i="8"/>
  <c r="AT1353" i="8"/>
  <c r="AT1354" i="8"/>
  <c r="AT1356" i="8"/>
  <c r="AT1358" i="8"/>
  <c r="AT1359" i="8"/>
  <c r="AT1360" i="8"/>
  <c r="AT1361" i="8"/>
  <c r="AT1362" i="8"/>
  <c r="AT1363" i="8"/>
  <c r="AT1364" i="8"/>
  <c r="AT1365" i="8"/>
  <c r="AT1366" i="8"/>
  <c r="AT1367" i="8"/>
  <c r="AT1368" i="8"/>
  <c r="AT1369" i="8"/>
  <c r="AT1370" i="8"/>
  <c r="AT1371" i="8"/>
  <c r="AT1372" i="8"/>
  <c r="AT1373" i="8"/>
  <c r="AT1375" i="8"/>
  <c r="AT1376" i="8"/>
  <c r="AT1377" i="8"/>
  <c r="AT1378" i="8"/>
  <c r="AT1379" i="8"/>
  <c r="AT1380" i="8"/>
  <c r="AT1381" i="8"/>
  <c r="AT1382" i="8"/>
  <c r="AT1383" i="8"/>
  <c r="AT1384" i="8"/>
  <c r="AT1385" i="8"/>
  <c r="AT1386" i="8"/>
  <c r="AT1387" i="8"/>
  <c r="AT1388" i="8"/>
  <c r="AT1389" i="8"/>
  <c r="AT1390" i="8"/>
  <c r="AT1391" i="8"/>
  <c r="AT1392" i="8"/>
  <c r="AT1393" i="8"/>
  <c r="AT1394" i="8"/>
  <c r="AT1395" i="8"/>
  <c r="AT1396" i="8"/>
  <c r="AT1397" i="8"/>
  <c r="AT1398" i="8"/>
  <c r="AT1399" i="8"/>
  <c r="AT1400" i="8"/>
  <c r="AT1401" i="8"/>
  <c r="AT1402" i="8"/>
  <c r="AT1403" i="8"/>
  <c r="AT1404" i="8"/>
  <c r="AT1405" i="8"/>
  <c r="AT1406" i="8"/>
  <c r="AT1407" i="8"/>
  <c r="AT1408" i="8"/>
  <c r="AT1409" i="8"/>
  <c r="AT1410" i="8"/>
  <c r="AT1411" i="8"/>
  <c r="AT1412" i="8"/>
  <c r="AT1413" i="8"/>
  <c r="AT1414" i="8"/>
  <c r="AT1415" i="8"/>
  <c r="AT1416" i="8"/>
  <c r="AT1417" i="8"/>
  <c r="AT1418" i="8"/>
  <c r="AT1419" i="8"/>
  <c r="AT1420" i="8"/>
  <c r="AT1421" i="8"/>
  <c r="AT1422" i="8"/>
  <c r="AT1423" i="8"/>
  <c r="AT1424" i="8"/>
  <c r="AT1425" i="8"/>
  <c r="AT1426" i="8"/>
  <c r="AT1427" i="8"/>
  <c r="AT1429" i="8"/>
  <c r="AT1430" i="8"/>
  <c r="AT1431" i="8"/>
  <c r="AT1432" i="8"/>
  <c r="AT1433" i="8"/>
  <c r="AT1434" i="8"/>
  <c r="AT1435" i="8"/>
  <c r="AT1436" i="8"/>
  <c r="AT1437" i="8"/>
  <c r="AT1438" i="8"/>
  <c r="AT1439" i="8"/>
  <c r="AT1440" i="8"/>
  <c r="AT1441" i="8"/>
  <c r="AT1442" i="8"/>
  <c r="AT1443" i="8"/>
  <c r="AT1444" i="8"/>
  <c r="AT1445" i="8"/>
  <c r="AT1446" i="8"/>
  <c r="AT1447" i="8"/>
  <c r="AT1449" i="8"/>
  <c r="AT1450" i="8"/>
  <c r="AT1451" i="8"/>
  <c r="AT1452" i="8"/>
  <c r="AT1453" i="8"/>
  <c r="AT1454" i="8"/>
  <c r="AT1457" i="8"/>
  <c r="AT1458" i="8"/>
  <c r="AT1459" i="8"/>
  <c r="AT1460" i="8"/>
  <c r="AT1461" i="8"/>
  <c r="AT1462" i="8"/>
  <c r="AT1463" i="8"/>
  <c r="AT1464" i="8"/>
  <c r="AT1465" i="8"/>
  <c r="AT1466" i="8"/>
  <c r="AT1467" i="8"/>
  <c r="AT1468" i="8"/>
  <c r="AT1469" i="8"/>
  <c r="AT1470" i="8"/>
  <c r="AT1471" i="8"/>
  <c r="AT1472" i="8"/>
  <c r="AT1473" i="8"/>
  <c r="AT1474" i="8"/>
  <c r="AT1475" i="8"/>
  <c r="AT1476" i="8"/>
  <c r="AT1477" i="8"/>
  <c r="AT1478" i="8"/>
  <c r="AT1480" i="8"/>
  <c r="AT1481" i="8"/>
  <c r="AT1483" i="8"/>
  <c r="AT1484" i="8"/>
  <c r="AT1485" i="8"/>
  <c r="AT1486" i="8"/>
  <c r="AT1488" i="8"/>
  <c r="AT1489" i="8"/>
  <c r="AT1491" i="8"/>
  <c r="AT1492" i="8"/>
  <c r="AT1493" i="8"/>
  <c r="AT1494" i="8"/>
  <c r="AT1495" i="8"/>
  <c r="AT1496" i="8"/>
  <c r="AT1497" i="8"/>
  <c r="AT1498" i="8"/>
  <c r="AT1499" i="8"/>
  <c r="AT1500" i="8"/>
  <c r="AT1501" i="8"/>
  <c r="AT1502" i="8"/>
  <c r="AT1503" i="8"/>
  <c r="AT1505" i="8"/>
  <c r="AT1506" i="8"/>
  <c r="AT1507" i="8"/>
  <c r="AT1508" i="8"/>
  <c r="AT1509" i="8"/>
  <c r="AT1510" i="8"/>
  <c r="AT1511" i="8"/>
  <c r="AT1512" i="8"/>
  <c r="AT1513" i="8"/>
  <c r="AT1514" i="8"/>
  <c r="AT1515" i="8"/>
  <c r="AT1516" i="8"/>
  <c r="AT1517" i="8"/>
  <c r="AT1518" i="8"/>
  <c r="AT1519" i="8"/>
  <c r="AT1520" i="8"/>
  <c r="AT1521" i="8"/>
  <c r="AT1522" i="8"/>
  <c r="AT1523" i="8"/>
  <c r="AT1524" i="8"/>
  <c r="AT1526" i="8"/>
  <c r="AT1527" i="8"/>
  <c r="AT1528" i="8"/>
  <c r="AT1530" i="8"/>
  <c r="AT1531" i="8"/>
  <c r="AT1532" i="8"/>
  <c r="AT1533" i="8"/>
  <c r="AT1534" i="8"/>
  <c r="AT1535" i="8"/>
  <c r="AT1536" i="8"/>
  <c r="AT1537" i="8"/>
  <c r="AT1538" i="8"/>
  <c r="AT1539" i="8"/>
  <c r="AT1540" i="8"/>
  <c r="AT1541" i="8"/>
  <c r="AT1542" i="8"/>
  <c r="AT1543" i="8"/>
  <c r="AT1544" i="8"/>
  <c r="AT1545" i="8"/>
  <c r="AT1546" i="8"/>
  <c r="AT1547" i="8"/>
  <c r="AT1548" i="8"/>
  <c r="AT1549" i="8"/>
  <c r="AT1550" i="8"/>
  <c r="AT1551" i="8"/>
  <c r="AT1552" i="8"/>
  <c r="AT1553" i="8"/>
  <c r="AT1554" i="8"/>
  <c r="AT1555" i="8"/>
  <c r="AT1556" i="8"/>
  <c r="AT1557" i="8"/>
  <c r="AT1558" i="8"/>
  <c r="AT1559" i="8"/>
  <c r="AT1560" i="8"/>
  <c r="AT1561" i="8"/>
  <c r="AT1562" i="8"/>
  <c r="AT1563" i="8"/>
  <c r="AT1564" i="8"/>
  <c r="AT1565" i="8"/>
  <c r="AT1566" i="8"/>
  <c r="AT1567" i="8"/>
  <c r="AT1568" i="8"/>
  <c r="AT1569" i="8"/>
  <c r="AT1570" i="8"/>
  <c r="AT1571" i="8"/>
  <c r="AT1572" i="8"/>
  <c r="AT1573" i="8"/>
  <c r="AT1574" i="8"/>
  <c r="AT1575" i="8"/>
  <c r="AT1576" i="8"/>
  <c r="AT1577" i="8"/>
  <c r="AT1578" i="8"/>
  <c r="AT1579" i="8"/>
  <c r="AT1580" i="8"/>
  <c r="AT1581" i="8"/>
  <c r="AT1582" i="8"/>
  <c r="AT1583" i="8"/>
  <c r="AT1584" i="8"/>
  <c r="AT1585" i="8"/>
  <c r="AT1586" i="8"/>
  <c r="AT1587" i="8"/>
  <c r="AT1588" i="8"/>
  <c r="AT1589" i="8"/>
  <c r="AT1590" i="8"/>
  <c r="AT1591" i="8"/>
  <c r="AT1592" i="8"/>
  <c r="AT1593" i="8"/>
  <c r="AT1594" i="8"/>
  <c r="AT1596" i="8"/>
  <c r="AT1597" i="8"/>
  <c r="AT1598" i="8"/>
  <c r="AT1599" i="8"/>
  <c r="AT1600" i="8"/>
  <c r="AT1601" i="8"/>
  <c r="AT1602" i="8"/>
  <c r="AT1603" i="8"/>
  <c r="AT1604" i="8"/>
  <c r="AT1605" i="8"/>
  <c r="AT1606" i="8"/>
  <c r="AT1607" i="8"/>
  <c r="AT1608" i="8"/>
  <c r="AT1609" i="8"/>
  <c r="AT1610" i="8"/>
  <c r="AT1611" i="8"/>
  <c r="AT1612" i="8"/>
  <c r="AT1613" i="8"/>
  <c r="AT1614" i="8"/>
  <c r="AT1616" i="8"/>
  <c r="AT1617" i="8"/>
  <c r="AT1618" i="8"/>
  <c r="AT1619" i="8"/>
  <c r="AT1620" i="8"/>
  <c r="AT1621" i="8"/>
  <c r="AT1622" i="8"/>
  <c r="AT1623" i="8"/>
  <c r="AT1624" i="8"/>
  <c r="AT1625" i="8"/>
  <c r="AT1626" i="8"/>
  <c r="AT1627" i="8"/>
  <c r="AT1628" i="8"/>
  <c r="AT1629" i="8"/>
  <c r="AT1630" i="8"/>
  <c r="AT1631" i="8"/>
  <c r="AT1632" i="8"/>
  <c r="AT1633" i="8"/>
  <c r="AT1634" i="8"/>
  <c r="AT1635" i="8"/>
  <c r="AT1636" i="8"/>
  <c r="AT1637" i="8"/>
  <c r="AT1638" i="8"/>
  <c r="AT1639" i="8"/>
  <c r="AT1640" i="8"/>
  <c r="AT1641" i="8"/>
  <c r="AT1642" i="8"/>
  <c r="AT1643" i="8"/>
  <c r="AT1644" i="8"/>
  <c r="AT1645" i="8"/>
  <c r="AT1646" i="8"/>
  <c r="AT1647" i="8"/>
  <c r="AT1648" i="8"/>
  <c r="AT1649" i="8"/>
  <c r="AT1650" i="8"/>
  <c r="AT1651" i="8"/>
  <c r="AT1652" i="8"/>
  <c r="AT1653" i="8"/>
  <c r="AT1654" i="8"/>
  <c r="AT1655" i="8"/>
  <c r="AT1656" i="8"/>
  <c r="AT1657" i="8"/>
  <c r="AT1658" i="8"/>
  <c r="AT1659" i="8"/>
  <c r="AT1660" i="8"/>
  <c r="AT1661" i="8"/>
  <c r="AT1662" i="8"/>
  <c r="AT1663" i="8"/>
  <c r="AT1664" i="8"/>
  <c r="AT1665" i="8"/>
  <c r="AT1666" i="8"/>
  <c r="AT1667" i="8"/>
  <c r="AT1668" i="8"/>
  <c r="AT1669" i="8"/>
  <c r="AT1670" i="8"/>
  <c r="AT1671" i="8"/>
  <c r="AT1672" i="8"/>
  <c r="AT1673" i="8"/>
  <c r="AT1674" i="8"/>
  <c r="AT1675" i="8"/>
  <c r="AT1676" i="8"/>
  <c r="AT1677" i="8"/>
  <c r="AT1678" i="8"/>
  <c r="AT1679" i="8"/>
  <c r="AT1680" i="8"/>
  <c r="AT1681" i="8"/>
  <c r="AT1682" i="8"/>
  <c r="AT1683" i="8"/>
  <c r="AT1684" i="8"/>
  <c r="AT1685" i="8"/>
  <c r="AT1686" i="8"/>
  <c r="AT1687" i="8"/>
  <c r="AT1688" i="8"/>
  <c r="AT1689" i="8"/>
  <c r="AT1690" i="8"/>
  <c r="AT1691" i="8"/>
  <c r="AT1692" i="8"/>
  <c r="AT1693" i="8"/>
  <c r="AT1694" i="8"/>
  <c r="AT1695" i="8"/>
  <c r="AT1696" i="8"/>
  <c r="AT1697" i="8"/>
  <c r="AT1698" i="8"/>
  <c r="AT1699" i="8"/>
  <c r="AT1700" i="8"/>
  <c r="AT1701" i="8"/>
  <c r="AT1702" i="8"/>
  <c r="AT1703" i="8"/>
  <c r="AT1704" i="8"/>
  <c r="AT1705" i="8"/>
  <c r="AT1706" i="8"/>
  <c r="AT1707" i="8"/>
  <c r="AT1708" i="8"/>
  <c r="AT1709" i="8"/>
  <c r="AT1710" i="8"/>
  <c r="AT1711" i="8"/>
  <c r="AT1712" i="8"/>
  <c r="AT1713" i="8"/>
  <c r="AT1714" i="8"/>
  <c r="AT1715" i="8"/>
  <c r="AT1716" i="8"/>
  <c r="AT1717" i="8"/>
  <c r="AT1718" i="8"/>
  <c r="AT1719" i="8"/>
  <c r="AT1720" i="8"/>
  <c r="AT1721" i="8"/>
  <c r="AT1722" i="8"/>
  <c r="AT1723" i="8"/>
  <c r="AT1724" i="8"/>
  <c r="AT1725" i="8"/>
  <c r="AT1726" i="8"/>
  <c r="AT1727" i="8"/>
  <c r="AT1728" i="8"/>
  <c r="AT1729" i="8"/>
  <c r="AT1730" i="8"/>
  <c r="AT1731" i="8"/>
  <c r="AT1732" i="8"/>
  <c r="AT1733" i="8"/>
  <c r="AT1734" i="8"/>
  <c r="AT1735" i="8"/>
  <c r="AT1736" i="8"/>
  <c r="AT1737" i="8"/>
  <c r="AT1738" i="8"/>
  <c r="AT1739" i="8"/>
  <c r="AT1740" i="8"/>
  <c r="AT1741" i="8"/>
  <c r="AT1742" i="8"/>
  <c r="AT1743" i="8"/>
  <c r="AT1744" i="8"/>
  <c r="AT1745" i="8"/>
  <c r="AT1746" i="8"/>
  <c r="AT1747" i="8"/>
  <c r="AT1748" i="8"/>
  <c r="AT1749" i="8"/>
  <c r="AT1750" i="8"/>
  <c r="AT1751" i="8"/>
  <c r="AT1752" i="8"/>
  <c r="AT1753" i="8"/>
  <c r="AT1754" i="8"/>
  <c r="AT1755" i="8"/>
  <c r="AT1756" i="8"/>
  <c r="AT1757" i="8"/>
  <c r="AT1758" i="8"/>
  <c r="AT1759" i="8"/>
  <c r="AT1760" i="8"/>
  <c r="AT1761" i="8"/>
  <c r="AT1762" i="8"/>
  <c r="AT1763" i="8"/>
  <c r="AT1764" i="8"/>
  <c r="AT1765" i="8"/>
  <c r="AT1766" i="8"/>
  <c r="AT1767" i="8"/>
  <c r="AT1768" i="8"/>
  <c r="AT1769" i="8"/>
  <c r="AT1770" i="8"/>
  <c r="AT1771" i="8"/>
  <c r="AT1772" i="8"/>
  <c r="AT1773" i="8"/>
  <c r="AT1774" i="8"/>
  <c r="AT1775" i="8"/>
  <c r="AT1776" i="8"/>
  <c r="AT1777" i="8"/>
  <c r="AT1778" i="8"/>
  <c r="AT1779" i="8"/>
  <c r="AT1780" i="8"/>
  <c r="AT1781" i="8"/>
  <c r="AT1782" i="8"/>
  <c r="AT1783" i="8"/>
  <c r="AT1784" i="8"/>
  <c r="AT1785" i="8"/>
  <c r="AT1786" i="8"/>
  <c r="AT1787" i="8"/>
  <c r="AT1788" i="8"/>
  <c r="AT1789" i="8"/>
  <c r="AT1790" i="8"/>
  <c r="AT1791" i="8"/>
  <c r="AT1792" i="8"/>
  <c r="AT1793" i="8"/>
  <c r="AT1794" i="8"/>
  <c r="AT1795" i="8"/>
  <c r="AT1796" i="8"/>
  <c r="AT1797" i="8"/>
  <c r="AT1798" i="8"/>
  <c r="AT1799" i="8"/>
  <c r="AT1800" i="8"/>
  <c r="AT1801" i="8"/>
  <c r="AT1802" i="8"/>
  <c r="AT1803" i="8"/>
  <c r="AT1804" i="8"/>
  <c r="AT1805" i="8"/>
  <c r="AT1806" i="8"/>
  <c r="AT1807" i="8"/>
  <c r="AT1808" i="8"/>
  <c r="AT1809" i="8"/>
  <c r="AT1810" i="8"/>
  <c r="AT1811" i="8"/>
  <c r="AT1812" i="8"/>
  <c r="AT1813" i="8"/>
  <c r="AT1814" i="8"/>
  <c r="AT1815" i="8"/>
  <c r="AT1816" i="8"/>
  <c r="AT1817" i="8"/>
  <c r="AT1818" i="8"/>
  <c r="AT1819" i="8"/>
  <c r="AT1820" i="8"/>
  <c r="AT1821" i="8"/>
  <c r="AT1822" i="8"/>
  <c r="AT1823" i="8"/>
  <c r="AT1824" i="8"/>
  <c r="AT1825" i="8"/>
  <c r="AT1826" i="8"/>
  <c r="AT1827" i="8"/>
  <c r="AT1828" i="8"/>
  <c r="AT1829" i="8"/>
  <c r="AT1830" i="8"/>
  <c r="AT1831" i="8"/>
  <c r="AT1832" i="8"/>
  <c r="AT1833" i="8"/>
  <c r="AT1834" i="8"/>
  <c r="AT1835" i="8"/>
  <c r="AT1836" i="8"/>
  <c r="AT1837" i="8"/>
  <c r="AT1838" i="8"/>
  <c r="AT1839" i="8"/>
  <c r="AT1840" i="8"/>
  <c r="AT1841" i="8"/>
  <c r="AT1842" i="8"/>
  <c r="AT1843" i="8"/>
  <c r="AT1844" i="8"/>
  <c r="AT1845" i="8"/>
  <c r="AT1846" i="8"/>
  <c r="AT1847" i="8"/>
  <c r="AT1848" i="8"/>
  <c r="AT1849" i="8"/>
  <c r="AT1850" i="8"/>
  <c r="AT1851" i="8"/>
  <c r="AT1852" i="8"/>
  <c r="AT1853" i="8"/>
  <c r="AT1854" i="8"/>
  <c r="AT1855" i="8"/>
  <c r="AT1856" i="8"/>
  <c r="AT1857" i="8"/>
  <c r="AT1858" i="8"/>
  <c r="AT1859" i="8"/>
  <c r="AT1860" i="8"/>
  <c r="AT1861" i="8"/>
  <c r="AT1862" i="8"/>
  <c r="AT1863" i="8"/>
  <c r="AT1864" i="8"/>
  <c r="AT1865" i="8"/>
  <c r="AT1866" i="8"/>
  <c r="AT1867" i="8"/>
  <c r="AT1868" i="8"/>
  <c r="AT1869" i="8"/>
  <c r="AT1870" i="8"/>
  <c r="AT1871" i="8"/>
  <c r="AT1872" i="8"/>
  <c r="AT1873" i="8"/>
  <c r="AT1874" i="8"/>
  <c r="AT1875" i="8"/>
  <c r="AT1876" i="8"/>
  <c r="AT1877" i="8"/>
  <c r="AT1878" i="8"/>
  <c r="AT1879" i="8"/>
  <c r="AT1880" i="8"/>
  <c r="AT1881" i="8"/>
  <c r="AT1882" i="8"/>
  <c r="AT1883" i="8"/>
  <c r="AT1884" i="8"/>
  <c r="AT1885" i="8"/>
  <c r="AT1886" i="8"/>
  <c r="AT1887" i="8"/>
  <c r="AT1888" i="8"/>
  <c r="AT1889" i="8"/>
  <c r="AT1890" i="8"/>
  <c r="AT1891" i="8"/>
  <c r="AT1892" i="8"/>
  <c r="AT1893" i="8"/>
  <c r="AT1894" i="8"/>
  <c r="AT1895" i="8"/>
  <c r="AT1896" i="8"/>
  <c r="AT1897" i="8"/>
  <c r="AT1898" i="8"/>
  <c r="AT1899" i="8"/>
  <c r="AT1900" i="8"/>
  <c r="AT1901" i="8"/>
  <c r="AT1902" i="8"/>
  <c r="AT1903" i="8"/>
  <c r="AT1904" i="8"/>
  <c r="AT1905" i="8"/>
  <c r="AT1906" i="8"/>
  <c r="AT1907" i="8"/>
  <c r="AT1908" i="8"/>
  <c r="AT1909" i="8"/>
  <c r="AT1910" i="8"/>
  <c r="AT1911" i="8"/>
  <c r="AT1912" i="8"/>
  <c r="AT1913" i="8"/>
  <c r="AT1914" i="8"/>
  <c r="AT1915" i="8"/>
  <c r="AT1916" i="8"/>
  <c r="AT1917" i="8"/>
  <c r="AT1918" i="8"/>
  <c r="AT1919" i="8"/>
  <c r="AT1920" i="8"/>
  <c r="AT1921" i="8"/>
  <c r="AT1922" i="8"/>
  <c r="AT1923" i="8"/>
  <c r="AT1924" i="8"/>
  <c r="AT1925" i="8"/>
  <c r="AT1926" i="8"/>
  <c r="AT1927" i="8"/>
  <c r="AT1928" i="8"/>
  <c r="AT1929" i="8"/>
  <c r="AT1930" i="8"/>
  <c r="AT1931" i="8"/>
  <c r="AT1932" i="8"/>
  <c r="AT1933" i="8"/>
  <c r="AT1934" i="8"/>
  <c r="AT1935" i="8"/>
  <c r="AT1936" i="8"/>
  <c r="AT1937" i="8"/>
  <c r="AT1938" i="8"/>
  <c r="AT1939" i="8"/>
  <c r="AT1940" i="8"/>
  <c r="AT1941" i="8"/>
  <c r="AT1942" i="8"/>
  <c r="AT1943" i="8"/>
  <c r="AT1944" i="8"/>
  <c r="AT1945" i="8"/>
  <c r="AT1946" i="8"/>
  <c r="AT1947" i="8"/>
  <c r="AT1948" i="8"/>
  <c r="AT1949" i="8"/>
  <c r="AT1950" i="8"/>
  <c r="AT1951" i="8"/>
  <c r="AT1952" i="8"/>
  <c r="AT1953" i="8"/>
  <c r="AT1954" i="8"/>
  <c r="AT1955" i="8"/>
  <c r="AT1956" i="8"/>
  <c r="AT1957" i="8"/>
  <c r="AT1958" i="8"/>
  <c r="AT1959" i="8"/>
  <c r="AT1960" i="8"/>
  <c r="AT1961" i="8"/>
  <c r="AT1962" i="8"/>
  <c r="AT1963" i="8"/>
  <c r="AT1964" i="8"/>
  <c r="AT1965" i="8"/>
  <c r="AT1966" i="8"/>
  <c r="AT1967" i="8"/>
  <c r="AT1968" i="8"/>
  <c r="AT1969" i="8"/>
  <c r="AT1970" i="8"/>
  <c r="AT1971" i="8"/>
  <c r="AT1972" i="8"/>
  <c r="AT1973" i="8"/>
  <c r="AT1974" i="8"/>
  <c r="AT1975" i="8"/>
  <c r="AT1976" i="8"/>
  <c r="AT1977" i="8"/>
  <c r="AT1978" i="8"/>
  <c r="AT1979" i="8"/>
  <c r="AT1980" i="8"/>
  <c r="AT1981" i="8"/>
  <c r="AT1982" i="8"/>
  <c r="AT1983" i="8"/>
  <c r="AT1984" i="8"/>
  <c r="AT1985" i="8"/>
  <c r="AT1986" i="8"/>
  <c r="AT1987" i="8"/>
  <c r="AT1988" i="8"/>
  <c r="AT1989" i="8"/>
  <c r="AT1990" i="8"/>
  <c r="AT1991" i="8"/>
  <c r="AT1992" i="8"/>
  <c r="AT1993" i="8"/>
  <c r="AT1994" i="8"/>
  <c r="AT1995" i="8"/>
  <c r="AT1996" i="8"/>
  <c r="AT1997" i="8"/>
  <c r="AT1998" i="8"/>
  <c r="AT1999" i="8"/>
  <c r="AT2000" i="8"/>
  <c r="AU2" i="8"/>
  <c r="AT2" i="8"/>
  <c r="AS3" i="8"/>
  <c r="AS4" i="8"/>
  <c r="AS5" i="8"/>
  <c r="AS6" i="8"/>
  <c r="AS7" i="8"/>
  <c r="AS8" i="8"/>
  <c r="AS9" i="8"/>
  <c r="AS10" i="8"/>
  <c r="AS11" i="8"/>
  <c r="AS12" i="8"/>
  <c r="AS13" i="8"/>
  <c r="AS14" i="8"/>
  <c r="AS15" i="8"/>
  <c r="AS16" i="8"/>
  <c r="AS17" i="8"/>
  <c r="AS18" i="8"/>
  <c r="AS19" i="8"/>
  <c r="AS20" i="8"/>
  <c r="AS21" i="8"/>
  <c r="AS22" i="8"/>
  <c r="AS23" i="8"/>
  <c r="AS24" i="8"/>
  <c r="AS25" i="8"/>
  <c r="AS26" i="8"/>
  <c r="AS27" i="8"/>
  <c r="AS28" i="8"/>
  <c r="AS29" i="8"/>
  <c r="AS30" i="8"/>
  <c r="AS31" i="8"/>
  <c r="AS32" i="8"/>
  <c r="AS33" i="8"/>
  <c r="AS34" i="8"/>
  <c r="AS35" i="8"/>
  <c r="AS36" i="8"/>
  <c r="AS37" i="8"/>
  <c r="AS38" i="8"/>
  <c r="AS39" i="8"/>
  <c r="AS40" i="8"/>
  <c r="AS41" i="8"/>
  <c r="AS42" i="8"/>
  <c r="AS43" i="8"/>
  <c r="AS44" i="8"/>
  <c r="AS45" i="8"/>
  <c r="AS46" i="8"/>
  <c r="AS47" i="8"/>
  <c r="AS48" i="8"/>
  <c r="AS49" i="8"/>
  <c r="AS50" i="8"/>
  <c r="AS51" i="8"/>
  <c r="AS52" i="8"/>
  <c r="AS53" i="8"/>
  <c r="AS54" i="8"/>
  <c r="AS55" i="8"/>
  <c r="AS56" i="8"/>
  <c r="AS57" i="8"/>
  <c r="AS58" i="8"/>
  <c r="AS59" i="8"/>
  <c r="AS60" i="8"/>
  <c r="AS61" i="8"/>
  <c r="AS62" i="8"/>
  <c r="AS63" i="8"/>
  <c r="AS64" i="8"/>
  <c r="AS65" i="8"/>
  <c r="AS66" i="8"/>
  <c r="AS67" i="8"/>
  <c r="AS68" i="8"/>
  <c r="AS69" i="8"/>
  <c r="AS70" i="8"/>
  <c r="AS71" i="8"/>
  <c r="AS72" i="8"/>
  <c r="AS73" i="8"/>
  <c r="AS74" i="8"/>
  <c r="AS75" i="8"/>
  <c r="AS76" i="8"/>
  <c r="AS77" i="8"/>
  <c r="AS78" i="8"/>
  <c r="AS79" i="8"/>
  <c r="AS80" i="8"/>
  <c r="AS81" i="8"/>
  <c r="AS82" i="8"/>
  <c r="AS83" i="8"/>
  <c r="AS84" i="8"/>
  <c r="AS85" i="8"/>
  <c r="AS86" i="8"/>
  <c r="AS87" i="8"/>
  <c r="AS88" i="8"/>
  <c r="AS89" i="8"/>
  <c r="AS90" i="8"/>
  <c r="AS91" i="8"/>
  <c r="AS92" i="8"/>
  <c r="AS93" i="8"/>
  <c r="AS94" i="8"/>
  <c r="AS95" i="8"/>
  <c r="AS96" i="8"/>
  <c r="AS97" i="8"/>
  <c r="AS98" i="8"/>
  <c r="AS99" i="8"/>
  <c r="AS100" i="8"/>
  <c r="AS101" i="8"/>
  <c r="AS102" i="8"/>
  <c r="AS103" i="8"/>
  <c r="AS104" i="8"/>
  <c r="AS105" i="8"/>
  <c r="AS106" i="8"/>
  <c r="AS107" i="8"/>
  <c r="AS108" i="8"/>
  <c r="AS109" i="8"/>
  <c r="AS110" i="8"/>
  <c r="AS111" i="8"/>
  <c r="AS112" i="8"/>
  <c r="AS113" i="8"/>
  <c r="AS114" i="8"/>
  <c r="AS115" i="8"/>
  <c r="AS116" i="8"/>
  <c r="AS117" i="8"/>
  <c r="AS118" i="8"/>
  <c r="AS119" i="8"/>
  <c r="AS120" i="8"/>
  <c r="AS121" i="8"/>
  <c r="AS122" i="8"/>
  <c r="AS123" i="8"/>
  <c r="AS124" i="8"/>
  <c r="AS125" i="8"/>
  <c r="AS126" i="8"/>
  <c r="AS127" i="8"/>
  <c r="AS128" i="8"/>
  <c r="AS129" i="8"/>
  <c r="AS130" i="8"/>
  <c r="AS131" i="8"/>
  <c r="AS132" i="8"/>
  <c r="AS133" i="8"/>
  <c r="AS134" i="8"/>
  <c r="AS135" i="8"/>
  <c r="AS136" i="8"/>
  <c r="AS137" i="8"/>
  <c r="AS138" i="8"/>
  <c r="AS139" i="8"/>
  <c r="AS140" i="8"/>
  <c r="AS141" i="8"/>
  <c r="AS142" i="8"/>
  <c r="AS143" i="8"/>
  <c r="AS144" i="8"/>
  <c r="AS145" i="8"/>
  <c r="AS146" i="8"/>
  <c r="AS147" i="8"/>
  <c r="AS148" i="8"/>
  <c r="AS149" i="8"/>
  <c r="AS150" i="8"/>
  <c r="AS151" i="8"/>
  <c r="AS152" i="8"/>
  <c r="AS153" i="8"/>
  <c r="AS154" i="8"/>
  <c r="AS155" i="8"/>
  <c r="AS156" i="8"/>
  <c r="AS157" i="8"/>
  <c r="AS158" i="8"/>
  <c r="AS159" i="8"/>
  <c r="AS160" i="8"/>
  <c r="AS161" i="8"/>
  <c r="AS162" i="8"/>
  <c r="AS163" i="8"/>
  <c r="AS164" i="8"/>
  <c r="AS165" i="8"/>
  <c r="AS166" i="8"/>
  <c r="AS167" i="8"/>
  <c r="AS168" i="8"/>
  <c r="AS169" i="8"/>
  <c r="AS170" i="8"/>
  <c r="AS171" i="8"/>
  <c r="AS172" i="8"/>
  <c r="AS173" i="8"/>
  <c r="AS174" i="8"/>
  <c r="AS175" i="8"/>
  <c r="AS176" i="8"/>
  <c r="AS177" i="8"/>
  <c r="AS178" i="8"/>
  <c r="AS179" i="8"/>
  <c r="AS180" i="8"/>
  <c r="AS181" i="8"/>
  <c r="AS182" i="8"/>
  <c r="AS183" i="8"/>
  <c r="AS184" i="8"/>
  <c r="AS185" i="8"/>
  <c r="AS186" i="8"/>
  <c r="AS187" i="8"/>
  <c r="AS188" i="8"/>
  <c r="AS189" i="8"/>
  <c r="AS190" i="8"/>
  <c r="AS191" i="8"/>
  <c r="AS192" i="8"/>
  <c r="AS193" i="8"/>
  <c r="AS194" i="8"/>
  <c r="AS195" i="8"/>
  <c r="AS196" i="8"/>
  <c r="AS197" i="8"/>
  <c r="AS198" i="8"/>
  <c r="AS199" i="8"/>
  <c r="AS200" i="8"/>
  <c r="AS201" i="8"/>
  <c r="AS202" i="8"/>
  <c r="AS203" i="8"/>
  <c r="AS204" i="8"/>
  <c r="AS205" i="8"/>
  <c r="AS206" i="8"/>
  <c r="AS207" i="8"/>
  <c r="AS208" i="8"/>
  <c r="AS209" i="8"/>
  <c r="AS210" i="8"/>
  <c r="AS211" i="8"/>
  <c r="AS212" i="8"/>
  <c r="AS213" i="8"/>
  <c r="AS214" i="8"/>
  <c r="AS215" i="8"/>
  <c r="AS216" i="8"/>
  <c r="AS217" i="8"/>
  <c r="AS218" i="8"/>
  <c r="AS219" i="8"/>
  <c r="AS220" i="8"/>
  <c r="AS221" i="8"/>
  <c r="AS222" i="8"/>
  <c r="AS223" i="8"/>
  <c r="AS224" i="8"/>
  <c r="AS225" i="8"/>
  <c r="AS226" i="8"/>
  <c r="AS227" i="8"/>
  <c r="AS228" i="8"/>
  <c r="AS229" i="8"/>
  <c r="AS230" i="8"/>
  <c r="AS231" i="8"/>
  <c r="AS232" i="8"/>
  <c r="AS233" i="8"/>
  <c r="AS234" i="8"/>
  <c r="AS235" i="8"/>
  <c r="AS236" i="8"/>
  <c r="AS237" i="8"/>
  <c r="AS238" i="8"/>
  <c r="AS239" i="8"/>
  <c r="AS240" i="8"/>
  <c r="AS241" i="8"/>
  <c r="AS242" i="8"/>
  <c r="AS243" i="8"/>
  <c r="AS244" i="8"/>
  <c r="AS245" i="8"/>
  <c r="AS246" i="8"/>
  <c r="AS247" i="8"/>
  <c r="AS248" i="8"/>
  <c r="AS249" i="8"/>
  <c r="AS250" i="8"/>
  <c r="AS251" i="8"/>
  <c r="AS252" i="8"/>
  <c r="AS253" i="8"/>
  <c r="AS254" i="8"/>
  <c r="AS255" i="8"/>
  <c r="AS256" i="8"/>
  <c r="AS257" i="8"/>
  <c r="AS258" i="8"/>
  <c r="AS259" i="8"/>
  <c r="AS260" i="8"/>
  <c r="AS261" i="8"/>
  <c r="AS262" i="8"/>
  <c r="AS263" i="8"/>
  <c r="AS264" i="8"/>
  <c r="AS265" i="8"/>
  <c r="AS266" i="8"/>
  <c r="AS267" i="8"/>
  <c r="AS268" i="8"/>
  <c r="AS269" i="8"/>
  <c r="AS270" i="8"/>
  <c r="AS271" i="8"/>
  <c r="AS272" i="8"/>
  <c r="AS273" i="8"/>
  <c r="AS274" i="8"/>
  <c r="AS275" i="8"/>
  <c r="AS276" i="8"/>
  <c r="AS277" i="8"/>
  <c r="AS278" i="8"/>
  <c r="AS279" i="8"/>
  <c r="AS280" i="8"/>
  <c r="AS281" i="8"/>
  <c r="AS282" i="8"/>
  <c r="AS283" i="8"/>
  <c r="AS284" i="8"/>
  <c r="AS285" i="8"/>
  <c r="AS286" i="8"/>
  <c r="AS287" i="8"/>
  <c r="AS288" i="8"/>
  <c r="AS289" i="8"/>
  <c r="AS290" i="8"/>
  <c r="AS291" i="8"/>
  <c r="AS292" i="8"/>
  <c r="AS293" i="8"/>
  <c r="AS294" i="8"/>
  <c r="AS295" i="8"/>
  <c r="AS296" i="8"/>
  <c r="AS297" i="8"/>
  <c r="AS298" i="8"/>
  <c r="AS299" i="8"/>
  <c r="AS300" i="8"/>
  <c r="AS301" i="8"/>
  <c r="AS302" i="8"/>
  <c r="AS303" i="8"/>
  <c r="AS304" i="8"/>
  <c r="AS305" i="8"/>
  <c r="AS306" i="8"/>
  <c r="AS307" i="8"/>
  <c r="AS308" i="8"/>
  <c r="AS309" i="8"/>
  <c r="AS310" i="8"/>
  <c r="AS311" i="8"/>
  <c r="AS312" i="8"/>
  <c r="AS313" i="8"/>
  <c r="AS314" i="8"/>
  <c r="AS315" i="8"/>
  <c r="AS316" i="8"/>
  <c r="AS317" i="8"/>
  <c r="AS318" i="8"/>
  <c r="AS319" i="8"/>
  <c r="AS320" i="8"/>
  <c r="AS321" i="8"/>
  <c r="AS322" i="8"/>
  <c r="AS323" i="8"/>
  <c r="AS324" i="8"/>
  <c r="AS325" i="8"/>
  <c r="AS326" i="8"/>
  <c r="AS327" i="8"/>
  <c r="AS328" i="8"/>
  <c r="AS329" i="8"/>
  <c r="AS330" i="8"/>
  <c r="AS331" i="8"/>
  <c r="AS332" i="8"/>
  <c r="AS333" i="8"/>
  <c r="AS334" i="8"/>
  <c r="AS335" i="8"/>
  <c r="AS336" i="8"/>
  <c r="AS337" i="8"/>
  <c r="AS338" i="8"/>
  <c r="AS339" i="8"/>
  <c r="AS340" i="8"/>
  <c r="AS341" i="8"/>
  <c r="AS342" i="8"/>
  <c r="AS343" i="8"/>
  <c r="AS344" i="8"/>
  <c r="AS345" i="8"/>
  <c r="AS346" i="8"/>
  <c r="AS347" i="8"/>
  <c r="AS348" i="8"/>
  <c r="AS349" i="8"/>
  <c r="AS350" i="8"/>
  <c r="AS351" i="8"/>
  <c r="AS352" i="8"/>
  <c r="AS353" i="8"/>
  <c r="AS354" i="8"/>
  <c r="AS355" i="8"/>
  <c r="AS356" i="8"/>
  <c r="AS357" i="8"/>
  <c r="AS358" i="8"/>
  <c r="AS359" i="8"/>
  <c r="AS360" i="8"/>
  <c r="AS361" i="8"/>
  <c r="AS362" i="8"/>
  <c r="AS363" i="8"/>
  <c r="AS364" i="8"/>
  <c r="AS365" i="8"/>
  <c r="AS366" i="8"/>
  <c r="AS367" i="8"/>
  <c r="AS368" i="8"/>
  <c r="AS369" i="8"/>
  <c r="AS370" i="8"/>
  <c r="AS371" i="8"/>
  <c r="AS372" i="8"/>
  <c r="AS373" i="8"/>
  <c r="AS374" i="8"/>
  <c r="AS375" i="8"/>
  <c r="AS376" i="8"/>
  <c r="AS377" i="8"/>
  <c r="AS378" i="8"/>
  <c r="AS379" i="8"/>
  <c r="AS380" i="8"/>
  <c r="AS381" i="8"/>
  <c r="AS382" i="8"/>
  <c r="AS383" i="8"/>
  <c r="AS384" i="8"/>
  <c r="AS385" i="8"/>
  <c r="AS386" i="8"/>
  <c r="AS387" i="8"/>
  <c r="AS388" i="8"/>
  <c r="AS389" i="8"/>
  <c r="AS390" i="8"/>
  <c r="AS391" i="8"/>
  <c r="AS392" i="8"/>
  <c r="AS393" i="8"/>
  <c r="AS394" i="8"/>
  <c r="AS395" i="8"/>
  <c r="AS396" i="8"/>
  <c r="AS397" i="8"/>
  <c r="AS398" i="8"/>
  <c r="AS399" i="8"/>
  <c r="AS400" i="8"/>
  <c r="AS401" i="8"/>
  <c r="AS402" i="8"/>
  <c r="AS403" i="8"/>
  <c r="AS404" i="8"/>
  <c r="AS405" i="8"/>
  <c r="AS406" i="8"/>
  <c r="AS407" i="8"/>
  <c r="AS408" i="8"/>
  <c r="AS409" i="8"/>
  <c r="AS410" i="8"/>
  <c r="AS411" i="8"/>
  <c r="AS412" i="8"/>
  <c r="AS413" i="8"/>
  <c r="AS414" i="8"/>
  <c r="AS415" i="8"/>
  <c r="AS416" i="8"/>
  <c r="AS417" i="8"/>
  <c r="AS418" i="8"/>
  <c r="AS419" i="8"/>
  <c r="AS420" i="8"/>
  <c r="AS421" i="8"/>
  <c r="AS422" i="8"/>
  <c r="AS423" i="8"/>
  <c r="AS424" i="8"/>
  <c r="AS425" i="8"/>
  <c r="AS426" i="8"/>
  <c r="AS427" i="8"/>
  <c r="AS428" i="8"/>
  <c r="AS429" i="8"/>
  <c r="AS430" i="8"/>
  <c r="AS431" i="8"/>
  <c r="AS432" i="8"/>
  <c r="AS433" i="8"/>
  <c r="AS434" i="8"/>
  <c r="AS435" i="8"/>
  <c r="AS436" i="8"/>
  <c r="AS437" i="8"/>
  <c r="AS438" i="8"/>
  <c r="AS439" i="8"/>
  <c r="AS440" i="8"/>
  <c r="AS441" i="8"/>
  <c r="AS442" i="8"/>
  <c r="AS443" i="8"/>
  <c r="AS444" i="8"/>
  <c r="AS445" i="8"/>
  <c r="AS446" i="8"/>
  <c r="AS447" i="8"/>
  <c r="AS448" i="8"/>
  <c r="AS449" i="8"/>
  <c r="AS450" i="8"/>
  <c r="AS451" i="8"/>
  <c r="AS452" i="8"/>
  <c r="AS453" i="8"/>
  <c r="AS454" i="8"/>
  <c r="AS455" i="8"/>
  <c r="AS456" i="8"/>
  <c r="AS457" i="8"/>
  <c r="AS458" i="8"/>
  <c r="AS459" i="8"/>
  <c r="AS460" i="8"/>
  <c r="AS461" i="8"/>
  <c r="AS462" i="8"/>
  <c r="AS463" i="8"/>
  <c r="AS464" i="8"/>
  <c r="AS465" i="8"/>
  <c r="AS466" i="8"/>
  <c r="AS467" i="8"/>
  <c r="AS468" i="8"/>
  <c r="AS469" i="8"/>
  <c r="AS470" i="8"/>
  <c r="AS471" i="8"/>
  <c r="AS472" i="8"/>
  <c r="AS473" i="8"/>
  <c r="AS474" i="8"/>
  <c r="AS475" i="8"/>
  <c r="AS476" i="8"/>
  <c r="AS477" i="8"/>
  <c r="AS478" i="8"/>
  <c r="AS479" i="8"/>
  <c r="AS480" i="8"/>
  <c r="AS481" i="8"/>
  <c r="AS482" i="8"/>
  <c r="AS483" i="8"/>
  <c r="AS484" i="8"/>
  <c r="AS485" i="8"/>
  <c r="AS486" i="8"/>
  <c r="AS487" i="8"/>
  <c r="AS488" i="8"/>
  <c r="AS489" i="8"/>
  <c r="AS490" i="8"/>
  <c r="AS491" i="8"/>
  <c r="AS492" i="8"/>
  <c r="AS493" i="8"/>
  <c r="AS494" i="8"/>
  <c r="AS495" i="8"/>
  <c r="AS496" i="8"/>
  <c r="AS497" i="8"/>
  <c r="AS498" i="8"/>
  <c r="AS499" i="8"/>
  <c r="AS500" i="8"/>
  <c r="AS501" i="8"/>
  <c r="AS502" i="8"/>
  <c r="AS503" i="8"/>
  <c r="AS504" i="8"/>
  <c r="AS505" i="8"/>
  <c r="AS506" i="8"/>
  <c r="AS507" i="8"/>
  <c r="AS508" i="8"/>
  <c r="AS509" i="8"/>
  <c r="AS510" i="8"/>
  <c r="AS511" i="8"/>
  <c r="AS512" i="8"/>
  <c r="AS513" i="8"/>
  <c r="AS514" i="8"/>
  <c r="AS515" i="8"/>
  <c r="AS516" i="8"/>
  <c r="AS517" i="8"/>
  <c r="AS518" i="8"/>
  <c r="AS519" i="8"/>
  <c r="AS520" i="8"/>
  <c r="AS521" i="8"/>
  <c r="AS522" i="8"/>
  <c r="AS523" i="8"/>
  <c r="AS524" i="8"/>
  <c r="AS525" i="8"/>
  <c r="AS526" i="8"/>
  <c r="AS527" i="8"/>
  <c r="AS528" i="8"/>
  <c r="AS529" i="8"/>
  <c r="AS530" i="8"/>
  <c r="AS531" i="8"/>
  <c r="AS532" i="8"/>
  <c r="AS533" i="8"/>
  <c r="AS534" i="8"/>
  <c r="AS535" i="8"/>
  <c r="AS536" i="8"/>
  <c r="AS537" i="8"/>
  <c r="AS538" i="8"/>
  <c r="AS539" i="8"/>
  <c r="AS540" i="8"/>
  <c r="AS541" i="8"/>
  <c r="AS542" i="8"/>
  <c r="AS543" i="8"/>
  <c r="AS544" i="8"/>
  <c r="AS545" i="8"/>
  <c r="AS546" i="8"/>
  <c r="AS547" i="8"/>
  <c r="AS548" i="8"/>
  <c r="AS549" i="8"/>
  <c r="AS550" i="8"/>
  <c r="AS551" i="8"/>
  <c r="AS552" i="8"/>
  <c r="AS553" i="8"/>
  <c r="AS554" i="8"/>
  <c r="AS555" i="8"/>
  <c r="AS556" i="8"/>
  <c r="AS557" i="8"/>
  <c r="AS558" i="8"/>
  <c r="AS559" i="8"/>
  <c r="AS560" i="8"/>
  <c r="AS561" i="8"/>
  <c r="AS562" i="8"/>
  <c r="AS563" i="8"/>
  <c r="AS564" i="8"/>
  <c r="AS565" i="8"/>
  <c r="AS566" i="8"/>
  <c r="AS567" i="8"/>
  <c r="AS568" i="8"/>
  <c r="AS569" i="8"/>
  <c r="AS570" i="8"/>
  <c r="AS571" i="8"/>
  <c r="AS572" i="8"/>
  <c r="AS573" i="8"/>
  <c r="AS574" i="8"/>
  <c r="AS575" i="8"/>
  <c r="AS576" i="8"/>
  <c r="AS577" i="8"/>
  <c r="AS578" i="8"/>
  <c r="AS579" i="8"/>
  <c r="AS580" i="8"/>
  <c r="AS581" i="8"/>
  <c r="AS582" i="8"/>
  <c r="AS583" i="8"/>
  <c r="AS584" i="8"/>
  <c r="AS585" i="8"/>
  <c r="AS586" i="8"/>
  <c r="AS587" i="8"/>
  <c r="AS588" i="8"/>
  <c r="AS589" i="8"/>
  <c r="AS590" i="8"/>
  <c r="AS591" i="8"/>
  <c r="AS592" i="8"/>
  <c r="AS593" i="8"/>
  <c r="AS594" i="8"/>
  <c r="AS595" i="8"/>
  <c r="AS596" i="8"/>
  <c r="AS597" i="8"/>
  <c r="AS598" i="8"/>
  <c r="AS599" i="8"/>
  <c r="AS600" i="8"/>
  <c r="AS601" i="8"/>
  <c r="AS602" i="8"/>
  <c r="AS603" i="8"/>
  <c r="AS604" i="8"/>
  <c r="AS605" i="8"/>
  <c r="AS606" i="8"/>
  <c r="AS607" i="8"/>
  <c r="AS608" i="8"/>
  <c r="AS609" i="8"/>
  <c r="AS610" i="8"/>
  <c r="AS611" i="8"/>
  <c r="AS612" i="8"/>
  <c r="AS613" i="8"/>
  <c r="AS614" i="8"/>
  <c r="AS615" i="8"/>
  <c r="AS616" i="8"/>
  <c r="AS617" i="8"/>
  <c r="AS618" i="8"/>
  <c r="AS619" i="8"/>
  <c r="AS620" i="8"/>
  <c r="AS621" i="8"/>
  <c r="AS622" i="8"/>
  <c r="AS623" i="8"/>
  <c r="AS624" i="8"/>
  <c r="AS625" i="8"/>
  <c r="AS626" i="8"/>
  <c r="AS627" i="8"/>
  <c r="AS628" i="8"/>
  <c r="AS629" i="8"/>
  <c r="AS630" i="8"/>
  <c r="AS631" i="8"/>
  <c r="AS632" i="8"/>
  <c r="AS633" i="8"/>
  <c r="AS634" i="8"/>
  <c r="AS635" i="8"/>
  <c r="AS636" i="8"/>
  <c r="AS637" i="8"/>
  <c r="AS638" i="8"/>
  <c r="AS639" i="8"/>
  <c r="AS640" i="8"/>
  <c r="AS641" i="8"/>
  <c r="AS642" i="8"/>
  <c r="AS643" i="8"/>
  <c r="AS644" i="8"/>
  <c r="AS645" i="8"/>
  <c r="AS646" i="8"/>
  <c r="AS647" i="8"/>
  <c r="AS648" i="8"/>
  <c r="AS649" i="8"/>
  <c r="AS650" i="8"/>
  <c r="AS651" i="8"/>
  <c r="AS652" i="8"/>
  <c r="AS653" i="8"/>
  <c r="AS654" i="8"/>
  <c r="AS655" i="8"/>
  <c r="AS656" i="8"/>
  <c r="AS657" i="8"/>
  <c r="AS658" i="8"/>
  <c r="AS659" i="8"/>
  <c r="AS660" i="8"/>
  <c r="AS661" i="8"/>
  <c r="AS662" i="8"/>
  <c r="AS663" i="8"/>
  <c r="AS664" i="8"/>
  <c r="AS665" i="8"/>
  <c r="AS666" i="8"/>
  <c r="AS667" i="8"/>
  <c r="AS668" i="8"/>
  <c r="AS669" i="8"/>
  <c r="AS670" i="8"/>
  <c r="AS671" i="8"/>
  <c r="AS672" i="8"/>
  <c r="AS673" i="8"/>
  <c r="AS674" i="8"/>
  <c r="AS675" i="8"/>
  <c r="AS676" i="8"/>
  <c r="AS677" i="8"/>
  <c r="AS678" i="8"/>
  <c r="AS679" i="8"/>
  <c r="AS680" i="8"/>
  <c r="AS681" i="8"/>
  <c r="AS682" i="8"/>
  <c r="AS683" i="8"/>
  <c r="AS684" i="8"/>
  <c r="AS685" i="8"/>
  <c r="AS686" i="8"/>
  <c r="AS687" i="8"/>
  <c r="AS688" i="8"/>
  <c r="AS689" i="8"/>
  <c r="AS690" i="8"/>
  <c r="AS691" i="8"/>
  <c r="AS692" i="8"/>
  <c r="AS693" i="8"/>
  <c r="AS694" i="8"/>
  <c r="AS695" i="8"/>
  <c r="AS696" i="8"/>
  <c r="AS697" i="8"/>
  <c r="AS698" i="8"/>
  <c r="AS699" i="8"/>
  <c r="AS700" i="8"/>
  <c r="AS701" i="8"/>
  <c r="AS702" i="8"/>
  <c r="AS703" i="8"/>
  <c r="AS704" i="8"/>
  <c r="AS705" i="8"/>
  <c r="AS706" i="8"/>
  <c r="AS707" i="8"/>
  <c r="AS708" i="8"/>
  <c r="AS709" i="8"/>
  <c r="AS710" i="8"/>
  <c r="AS711" i="8"/>
  <c r="AS712" i="8"/>
  <c r="AS713" i="8"/>
  <c r="AS714" i="8"/>
  <c r="AS715" i="8"/>
  <c r="AS716" i="8"/>
  <c r="AS717" i="8"/>
  <c r="AS718" i="8"/>
  <c r="AS719" i="8"/>
  <c r="AS720" i="8"/>
  <c r="AS721" i="8"/>
  <c r="AS722" i="8"/>
  <c r="AS723" i="8"/>
  <c r="AS724" i="8"/>
  <c r="AS725" i="8"/>
  <c r="AS726" i="8"/>
  <c r="AS727" i="8"/>
  <c r="AS728" i="8"/>
  <c r="AS729" i="8"/>
  <c r="AS730" i="8"/>
  <c r="AS731" i="8"/>
  <c r="AS732" i="8"/>
  <c r="AS733" i="8"/>
  <c r="AS734" i="8"/>
  <c r="AS735" i="8"/>
  <c r="AS736" i="8"/>
  <c r="AS737" i="8"/>
  <c r="AS738" i="8"/>
  <c r="AS739" i="8"/>
  <c r="AS740" i="8"/>
  <c r="AS741" i="8"/>
  <c r="AS742" i="8"/>
  <c r="AS743" i="8"/>
  <c r="AS744" i="8"/>
  <c r="AS745" i="8"/>
  <c r="AS746" i="8"/>
  <c r="AS747" i="8"/>
  <c r="AS748" i="8"/>
  <c r="AS749" i="8"/>
  <c r="AS750" i="8"/>
  <c r="AS751" i="8"/>
  <c r="AS752" i="8"/>
  <c r="AS753" i="8"/>
  <c r="AS754" i="8"/>
  <c r="AS755" i="8"/>
  <c r="AS756" i="8"/>
  <c r="AS757" i="8"/>
  <c r="AS758" i="8"/>
  <c r="AS759" i="8"/>
  <c r="AS760" i="8"/>
  <c r="AS761" i="8"/>
  <c r="AS762" i="8"/>
  <c r="AS763" i="8"/>
  <c r="AS764" i="8"/>
  <c r="AS765" i="8"/>
  <c r="AS766" i="8"/>
  <c r="AS767" i="8"/>
  <c r="AS768" i="8"/>
  <c r="AS769" i="8"/>
  <c r="AS770" i="8"/>
  <c r="AS771" i="8"/>
  <c r="AS772" i="8"/>
  <c r="AS773" i="8"/>
  <c r="AS774" i="8"/>
  <c r="AS775" i="8"/>
  <c r="AS776" i="8"/>
  <c r="AS777" i="8"/>
  <c r="AS778" i="8"/>
  <c r="AS779" i="8"/>
  <c r="AS780" i="8"/>
  <c r="AS781" i="8"/>
  <c r="AS782" i="8"/>
  <c r="AS783" i="8"/>
  <c r="AS784" i="8"/>
  <c r="AS785" i="8"/>
  <c r="AS786" i="8"/>
  <c r="AS787" i="8"/>
  <c r="AS788" i="8"/>
  <c r="AS789" i="8"/>
  <c r="AS790" i="8"/>
  <c r="AS791" i="8"/>
  <c r="AS792" i="8"/>
  <c r="AS793" i="8"/>
  <c r="AS794" i="8"/>
  <c r="AS795" i="8"/>
  <c r="AS796" i="8"/>
  <c r="AS797" i="8"/>
  <c r="AS798" i="8"/>
  <c r="AS799" i="8"/>
  <c r="AS800" i="8"/>
  <c r="AS801" i="8"/>
  <c r="AS802" i="8"/>
  <c r="AS803" i="8"/>
  <c r="AS804" i="8"/>
  <c r="AS805" i="8"/>
  <c r="AS806" i="8"/>
  <c r="AS807" i="8"/>
  <c r="AS808" i="8"/>
  <c r="AS809" i="8"/>
  <c r="AS810" i="8"/>
  <c r="AS811" i="8"/>
  <c r="AS812" i="8"/>
  <c r="AS813" i="8"/>
  <c r="AS814" i="8"/>
  <c r="AS815" i="8"/>
  <c r="AS816" i="8"/>
  <c r="AS817" i="8"/>
  <c r="AS818" i="8"/>
  <c r="AS819" i="8"/>
  <c r="AS820" i="8"/>
  <c r="AS821" i="8"/>
  <c r="AS822" i="8"/>
  <c r="AS823" i="8"/>
  <c r="AS824" i="8"/>
  <c r="AS825" i="8"/>
  <c r="AS826" i="8"/>
  <c r="AS827" i="8"/>
  <c r="AS828" i="8"/>
  <c r="AS829" i="8"/>
  <c r="AS830" i="8"/>
  <c r="AS831" i="8"/>
  <c r="AS832" i="8"/>
  <c r="AS833" i="8"/>
  <c r="AS834" i="8"/>
  <c r="AS835" i="8"/>
  <c r="AS836" i="8"/>
  <c r="AS837" i="8"/>
  <c r="AS838" i="8"/>
  <c r="AS839" i="8"/>
  <c r="AS840" i="8"/>
  <c r="AS841" i="8"/>
  <c r="AS842" i="8"/>
  <c r="AS843" i="8"/>
  <c r="AS844" i="8"/>
  <c r="AS845" i="8"/>
  <c r="AS846" i="8"/>
  <c r="AS847" i="8"/>
  <c r="AS848" i="8"/>
  <c r="AS849" i="8"/>
  <c r="AS850" i="8"/>
  <c r="AS851" i="8"/>
  <c r="AS852" i="8"/>
  <c r="AS853" i="8"/>
  <c r="AS854" i="8"/>
  <c r="AS855" i="8"/>
  <c r="AS856" i="8"/>
  <c r="AS857" i="8"/>
  <c r="AS858" i="8"/>
  <c r="AS859" i="8"/>
  <c r="AS860" i="8"/>
  <c r="AS861" i="8"/>
  <c r="AS862" i="8"/>
  <c r="AS863" i="8"/>
  <c r="AS864" i="8"/>
  <c r="AS865" i="8"/>
  <c r="AS866" i="8"/>
  <c r="AS867" i="8"/>
  <c r="AS868" i="8"/>
  <c r="AS869" i="8"/>
  <c r="AS870" i="8"/>
  <c r="AS871" i="8"/>
  <c r="AS872" i="8"/>
  <c r="AS873" i="8"/>
  <c r="AS874" i="8"/>
  <c r="AS875" i="8"/>
  <c r="AS876" i="8"/>
  <c r="AS877" i="8"/>
  <c r="AS878" i="8"/>
  <c r="AS879" i="8"/>
  <c r="AS880" i="8"/>
  <c r="AS881" i="8"/>
  <c r="AS882" i="8"/>
  <c r="AS883" i="8"/>
  <c r="AS884" i="8"/>
  <c r="AS885" i="8"/>
  <c r="AS886" i="8"/>
  <c r="AS887" i="8"/>
  <c r="AS888" i="8"/>
  <c r="AS889" i="8"/>
  <c r="AS890" i="8"/>
  <c r="AS891" i="8"/>
  <c r="AS892" i="8"/>
  <c r="AS893" i="8"/>
  <c r="AS894" i="8"/>
  <c r="AS895" i="8"/>
  <c r="AS896" i="8"/>
  <c r="AS897" i="8"/>
  <c r="AS898" i="8"/>
  <c r="AS899" i="8"/>
  <c r="AS900" i="8"/>
  <c r="AS901" i="8"/>
  <c r="AS902" i="8"/>
  <c r="AS903" i="8"/>
  <c r="AS904" i="8"/>
  <c r="AS905" i="8"/>
  <c r="AS906" i="8"/>
  <c r="AS907" i="8"/>
  <c r="AS908" i="8"/>
  <c r="AS909" i="8"/>
  <c r="AS910" i="8"/>
  <c r="AS911" i="8"/>
  <c r="AS912" i="8"/>
  <c r="AS913" i="8"/>
  <c r="AS914" i="8"/>
  <c r="AS915" i="8"/>
  <c r="AS916" i="8"/>
  <c r="AS917" i="8"/>
  <c r="AS918" i="8"/>
  <c r="AS919" i="8"/>
  <c r="AS920" i="8"/>
  <c r="AS921" i="8"/>
  <c r="AS922" i="8"/>
  <c r="AS923" i="8"/>
  <c r="AS924" i="8"/>
  <c r="AS925" i="8"/>
  <c r="AS926" i="8"/>
  <c r="AS927" i="8"/>
  <c r="AS928" i="8"/>
  <c r="AS929" i="8"/>
  <c r="AS930" i="8"/>
  <c r="AS931" i="8"/>
  <c r="AS932" i="8"/>
  <c r="AS933" i="8"/>
  <c r="AS934" i="8"/>
  <c r="AS935" i="8"/>
  <c r="AS936" i="8"/>
  <c r="AS937" i="8"/>
  <c r="AS938" i="8"/>
  <c r="AS939" i="8"/>
  <c r="AS940" i="8"/>
  <c r="AS941" i="8"/>
  <c r="AS942" i="8"/>
  <c r="AS943" i="8"/>
  <c r="AS944" i="8"/>
  <c r="AS945" i="8"/>
  <c r="AS946" i="8"/>
  <c r="AS947" i="8"/>
  <c r="AS948" i="8"/>
  <c r="AS949" i="8"/>
  <c r="AS950" i="8"/>
  <c r="AS951" i="8"/>
  <c r="AS952" i="8"/>
  <c r="AS953" i="8"/>
  <c r="AS954" i="8"/>
  <c r="AS955" i="8"/>
  <c r="AS956" i="8"/>
  <c r="AS957" i="8"/>
  <c r="AS958" i="8"/>
  <c r="AS959" i="8"/>
  <c r="AS960" i="8"/>
  <c r="AS961" i="8"/>
  <c r="AS962" i="8"/>
  <c r="AS963" i="8"/>
  <c r="AS964" i="8"/>
  <c r="AS965" i="8"/>
  <c r="AS966" i="8"/>
  <c r="AS967" i="8"/>
  <c r="AS968" i="8"/>
  <c r="AS969" i="8"/>
  <c r="AS970" i="8"/>
  <c r="AS971" i="8"/>
  <c r="AS972" i="8"/>
  <c r="AS973" i="8"/>
  <c r="AS974" i="8"/>
  <c r="AS975" i="8"/>
  <c r="AS976" i="8"/>
  <c r="AS977" i="8"/>
  <c r="AS978" i="8"/>
  <c r="AS979" i="8"/>
  <c r="AS980" i="8"/>
  <c r="AS981" i="8"/>
  <c r="AS982" i="8"/>
  <c r="AS983" i="8"/>
  <c r="AS984" i="8"/>
  <c r="AS985" i="8"/>
  <c r="AS986" i="8"/>
  <c r="AS987" i="8"/>
  <c r="AS988" i="8"/>
  <c r="AS989" i="8"/>
  <c r="AS990" i="8"/>
  <c r="AS991" i="8"/>
  <c r="AS992" i="8"/>
  <c r="AS993" i="8"/>
  <c r="AS994" i="8"/>
  <c r="AS995" i="8"/>
  <c r="AS996" i="8"/>
  <c r="AS997" i="8"/>
  <c r="AS998" i="8"/>
  <c r="AS999" i="8"/>
  <c r="AS1000" i="8"/>
  <c r="AS1001" i="8"/>
  <c r="AS1002" i="8"/>
  <c r="AS1003" i="8"/>
  <c r="AS1004" i="8"/>
  <c r="AS1005" i="8"/>
  <c r="AS1006" i="8"/>
  <c r="AS1007" i="8"/>
  <c r="AS1008" i="8"/>
  <c r="AS1009" i="8"/>
  <c r="AS1010" i="8"/>
  <c r="AS1011" i="8"/>
  <c r="AS1012" i="8"/>
  <c r="AS1013" i="8"/>
  <c r="AS1014" i="8"/>
  <c r="AS1015" i="8"/>
  <c r="AS1016" i="8"/>
  <c r="AS1017" i="8"/>
  <c r="AS1018" i="8"/>
  <c r="AS1019" i="8"/>
  <c r="AS1020" i="8"/>
  <c r="AS1021" i="8"/>
  <c r="AS1022" i="8"/>
  <c r="AS1023" i="8"/>
  <c r="AS1024" i="8"/>
  <c r="AS1025" i="8"/>
  <c r="AS1026" i="8"/>
  <c r="AS1027" i="8"/>
  <c r="AS1028" i="8"/>
  <c r="AS1029" i="8"/>
  <c r="AS1030" i="8"/>
  <c r="AS1031" i="8"/>
  <c r="AS1032" i="8"/>
  <c r="AS1033" i="8"/>
  <c r="AS1034" i="8"/>
  <c r="AS1035" i="8"/>
  <c r="AS1036" i="8"/>
  <c r="AS1037" i="8"/>
  <c r="AS1038" i="8"/>
  <c r="AS1039" i="8"/>
  <c r="AS1040" i="8"/>
  <c r="AS1041" i="8"/>
  <c r="AS1042" i="8"/>
  <c r="AS1043" i="8"/>
  <c r="AS1044" i="8"/>
  <c r="AS1045" i="8"/>
  <c r="AS1046" i="8"/>
  <c r="AS1047" i="8"/>
  <c r="AS1048" i="8"/>
  <c r="AS1049" i="8"/>
  <c r="AS1050" i="8"/>
  <c r="AS1051" i="8"/>
  <c r="AS1052" i="8"/>
  <c r="AS1053" i="8"/>
  <c r="AS1054" i="8"/>
  <c r="AS1055" i="8"/>
  <c r="AS1056" i="8"/>
  <c r="AS1057" i="8"/>
  <c r="AS1058" i="8"/>
  <c r="AS1059" i="8"/>
  <c r="AS1060" i="8"/>
  <c r="AS1061" i="8"/>
  <c r="AS1062" i="8"/>
  <c r="AS1063" i="8"/>
  <c r="AS1064" i="8"/>
  <c r="AS1065" i="8"/>
  <c r="AS1066" i="8"/>
  <c r="AS1067" i="8"/>
  <c r="AS1068" i="8"/>
  <c r="AS1069" i="8"/>
  <c r="AS1070" i="8"/>
  <c r="AS1071" i="8"/>
  <c r="AS1072" i="8"/>
  <c r="AS1073" i="8"/>
  <c r="AS1074" i="8"/>
  <c r="AS1075" i="8"/>
  <c r="AS1076" i="8"/>
  <c r="AS1077" i="8"/>
  <c r="AS1078" i="8"/>
  <c r="AS1079" i="8"/>
  <c r="AS1080" i="8"/>
  <c r="AS1081" i="8"/>
  <c r="AS1082" i="8"/>
  <c r="AS1083" i="8"/>
  <c r="AS1084" i="8"/>
  <c r="AS1085" i="8"/>
  <c r="AS1086" i="8"/>
  <c r="AS1087" i="8"/>
  <c r="AS1088" i="8"/>
  <c r="AS1089" i="8"/>
  <c r="AS1090" i="8"/>
  <c r="AS1091" i="8"/>
  <c r="AS1092" i="8"/>
  <c r="AS1093" i="8"/>
  <c r="AS1094" i="8"/>
  <c r="AS1095" i="8"/>
  <c r="AS1096" i="8"/>
  <c r="AS1097" i="8"/>
  <c r="AS1098" i="8"/>
  <c r="AS1099" i="8"/>
  <c r="AS1100" i="8"/>
  <c r="AS1101" i="8"/>
  <c r="AS1102" i="8"/>
  <c r="AS1103" i="8"/>
  <c r="AS1104" i="8"/>
  <c r="AS1105" i="8"/>
  <c r="AS1106" i="8"/>
  <c r="AS1107" i="8"/>
  <c r="AS1108" i="8"/>
  <c r="AS1109" i="8"/>
  <c r="AS1110" i="8"/>
  <c r="AS1111" i="8"/>
  <c r="AS1112" i="8"/>
  <c r="AS1113" i="8"/>
  <c r="AS1114" i="8"/>
  <c r="AS1115" i="8"/>
  <c r="AS1116" i="8"/>
  <c r="AS1117" i="8"/>
  <c r="AS1118" i="8"/>
  <c r="AS1119" i="8"/>
  <c r="AS1120" i="8"/>
  <c r="AS1121" i="8"/>
  <c r="AS1122" i="8"/>
  <c r="AS1123" i="8"/>
  <c r="AS1124" i="8"/>
  <c r="AS1125" i="8"/>
  <c r="AS1126" i="8"/>
  <c r="AS1127" i="8"/>
  <c r="AS1128" i="8"/>
  <c r="AS1129" i="8"/>
  <c r="AS1130" i="8"/>
  <c r="AS1131" i="8"/>
  <c r="AS1132" i="8"/>
  <c r="AS1133" i="8"/>
  <c r="AS1134" i="8"/>
  <c r="AS1135" i="8"/>
  <c r="AS1136" i="8"/>
  <c r="AS1137" i="8"/>
  <c r="AS1138" i="8"/>
  <c r="AS1139" i="8"/>
  <c r="AS1140" i="8"/>
  <c r="AS1141" i="8"/>
  <c r="AS1142" i="8"/>
  <c r="AS1143" i="8"/>
  <c r="AS1144" i="8"/>
  <c r="AS1145" i="8"/>
  <c r="AS1146" i="8"/>
  <c r="AS1147" i="8"/>
  <c r="AS1148" i="8"/>
  <c r="AS1149" i="8"/>
  <c r="AS1150" i="8"/>
  <c r="AS1151" i="8"/>
  <c r="AS1152" i="8"/>
  <c r="AS1153" i="8"/>
  <c r="AS1154" i="8"/>
  <c r="AS1155" i="8"/>
  <c r="AS1156" i="8"/>
  <c r="AS1157" i="8"/>
  <c r="AS1158" i="8"/>
  <c r="AS1159" i="8"/>
  <c r="AS1160" i="8"/>
  <c r="AS1161" i="8"/>
  <c r="AS1162" i="8"/>
  <c r="AS1163" i="8"/>
  <c r="AS1164" i="8"/>
  <c r="AS1165" i="8"/>
  <c r="AS1166" i="8"/>
  <c r="AS1167" i="8"/>
  <c r="AS1168" i="8"/>
  <c r="AS1169" i="8"/>
  <c r="AS1170" i="8"/>
  <c r="AS1171" i="8"/>
  <c r="AS1172" i="8"/>
  <c r="AS1173" i="8"/>
  <c r="AS1174" i="8"/>
  <c r="AS1175" i="8"/>
  <c r="AS1176" i="8"/>
  <c r="AS1177" i="8"/>
  <c r="AS1178" i="8"/>
  <c r="AS1179" i="8"/>
  <c r="AS1180" i="8"/>
  <c r="AS1181" i="8"/>
  <c r="AS1182" i="8"/>
  <c r="AS1183" i="8"/>
  <c r="AS1184" i="8"/>
  <c r="AS1185" i="8"/>
  <c r="AS1186" i="8"/>
  <c r="AS1187" i="8"/>
  <c r="AS1188" i="8"/>
  <c r="AS1189" i="8"/>
  <c r="AS1190" i="8"/>
  <c r="AS1191" i="8"/>
  <c r="AS1192" i="8"/>
  <c r="AS1193" i="8"/>
  <c r="AS1194" i="8"/>
  <c r="AS1195" i="8"/>
  <c r="AS1196" i="8"/>
  <c r="AS1197" i="8"/>
  <c r="AS1198" i="8"/>
  <c r="AS1199" i="8"/>
  <c r="AS1200" i="8"/>
  <c r="AS1201" i="8"/>
  <c r="AS1202" i="8"/>
  <c r="AS1203" i="8"/>
  <c r="AS1204" i="8"/>
  <c r="AS1205" i="8"/>
  <c r="AS1206" i="8"/>
  <c r="AS1207" i="8"/>
  <c r="AS1208" i="8"/>
  <c r="AS1209" i="8"/>
  <c r="AS1210" i="8"/>
  <c r="AS1211" i="8"/>
  <c r="AS1212" i="8"/>
  <c r="AS1213" i="8"/>
  <c r="AS1214" i="8"/>
  <c r="AS1215" i="8"/>
  <c r="AS1216" i="8"/>
  <c r="AS1217" i="8"/>
  <c r="AS1218" i="8"/>
  <c r="AS1219" i="8"/>
  <c r="AS1220" i="8"/>
  <c r="AS1221" i="8"/>
  <c r="AS1222" i="8"/>
  <c r="AS1223" i="8"/>
  <c r="AS1224" i="8"/>
  <c r="AS1225" i="8"/>
  <c r="AS1226" i="8"/>
  <c r="AS1227" i="8"/>
  <c r="AS1228" i="8"/>
  <c r="AS1229" i="8"/>
  <c r="AS1230" i="8"/>
  <c r="AS1231" i="8"/>
  <c r="AS1232" i="8"/>
  <c r="AS1233" i="8"/>
  <c r="AS1234" i="8"/>
  <c r="AS1235" i="8"/>
  <c r="AS1236" i="8"/>
  <c r="AS1237" i="8"/>
  <c r="AS1238" i="8"/>
  <c r="AS1239" i="8"/>
  <c r="AS1240" i="8"/>
  <c r="AS1241" i="8"/>
  <c r="AS1242" i="8"/>
  <c r="AS1243" i="8"/>
  <c r="AS1244" i="8"/>
  <c r="AS1245" i="8"/>
  <c r="AS1246" i="8"/>
  <c r="AS1247" i="8"/>
  <c r="AS1248" i="8"/>
  <c r="AS1249" i="8"/>
  <c r="AS1250" i="8"/>
  <c r="AS1251" i="8"/>
  <c r="AS1252" i="8"/>
  <c r="AS1253" i="8"/>
  <c r="AS1254" i="8"/>
  <c r="AS1255" i="8"/>
  <c r="AS1256" i="8"/>
  <c r="AS1257" i="8"/>
  <c r="AS1258" i="8"/>
  <c r="AS1259" i="8"/>
  <c r="AS1260" i="8"/>
  <c r="AS1261" i="8"/>
  <c r="AS1262" i="8"/>
  <c r="AS1263" i="8"/>
  <c r="AS1264" i="8"/>
  <c r="AS1265" i="8"/>
  <c r="AS1266" i="8"/>
  <c r="AS1267" i="8"/>
  <c r="AS1268" i="8"/>
  <c r="AS1269" i="8"/>
  <c r="AS1270" i="8"/>
  <c r="AS1271" i="8"/>
  <c r="AS1272" i="8"/>
  <c r="AS1273" i="8"/>
  <c r="AS1274" i="8"/>
  <c r="AS1275" i="8"/>
  <c r="AS1276" i="8"/>
  <c r="AS1277" i="8"/>
  <c r="AS1278" i="8"/>
  <c r="AS1279" i="8"/>
  <c r="AS1280" i="8"/>
  <c r="AS1281" i="8"/>
  <c r="AS1282" i="8"/>
  <c r="AS1283" i="8"/>
  <c r="AS1284" i="8"/>
  <c r="AS1285" i="8"/>
  <c r="AS1286" i="8"/>
  <c r="AS1287" i="8"/>
  <c r="AS1288" i="8"/>
  <c r="AS1289" i="8"/>
  <c r="AS1290" i="8"/>
  <c r="AS1291" i="8"/>
  <c r="AS1292" i="8"/>
  <c r="AS1293" i="8"/>
  <c r="AS1294" i="8"/>
  <c r="AS1295" i="8"/>
  <c r="AS1296" i="8"/>
  <c r="AS1297" i="8"/>
  <c r="AS1298" i="8"/>
  <c r="AS1299" i="8"/>
  <c r="AS1300" i="8"/>
  <c r="AS1301" i="8"/>
  <c r="AS1302" i="8"/>
  <c r="AS1303" i="8"/>
  <c r="AS1304" i="8"/>
  <c r="AS1305" i="8"/>
  <c r="AS1306" i="8"/>
  <c r="AS1307" i="8"/>
  <c r="AS1308" i="8"/>
  <c r="AS1309" i="8"/>
  <c r="AS1310" i="8"/>
  <c r="AS1311" i="8"/>
  <c r="AS1312" i="8"/>
  <c r="AS1313" i="8"/>
  <c r="AS1314" i="8"/>
  <c r="AS1315" i="8"/>
  <c r="AS1316" i="8"/>
  <c r="AS1317" i="8"/>
  <c r="AS1318" i="8"/>
  <c r="AS1319" i="8"/>
  <c r="AS1320" i="8"/>
  <c r="AS1321" i="8"/>
  <c r="AS1322" i="8"/>
  <c r="AS1323" i="8"/>
  <c r="AS1324" i="8"/>
  <c r="AS1325" i="8"/>
  <c r="AS1326" i="8"/>
  <c r="AS1327" i="8"/>
  <c r="AS1328" i="8"/>
  <c r="AS1329" i="8"/>
  <c r="AS1330" i="8"/>
  <c r="AS1331" i="8"/>
  <c r="AS1332" i="8"/>
  <c r="AS1333" i="8"/>
  <c r="AS1334" i="8"/>
  <c r="AS1335" i="8"/>
  <c r="AS1336" i="8"/>
  <c r="AS1337" i="8"/>
  <c r="AS1338" i="8"/>
  <c r="AS1339" i="8"/>
  <c r="AS1340" i="8"/>
  <c r="AS1341" i="8"/>
  <c r="AS1342" i="8"/>
  <c r="AS1343" i="8"/>
  <c r="AS1344" i="8"/>
  <c r="AS1345" i="8"/>
  <c r="AS1346" i="8"/>
  <c r="AS1347" i="8"/>
  <c r="AS1348" i="8"/>
  <c r="AS1349" i="8"/>
  <c r="AS1350" i="8"/>
  <c r="AS1351" i="8"/>
  <c r="AS1352" i="8"/>
  <c r="AS1353" i="8"/>
  <c r="AS1354" i="8"/>
  <c r="AS1355" i="8"/>
  <c r="AS1356" i="8"/>
  <c r="AS1357" i="8"/>
  <c r="AS1358" i="8"/>
  <c r="AS1359" i="8"/>
  <c r="AS1360" i="8"/>
  <c r="AS1361" i="8"/>
  <c r="AS1362" i="8"/>
  <c r="AS1363" i="8"/>
  <c r="AS1364" i="8"/>
  <c r="AS1365" i="8"/>
  <c r="AS1366" i="8"/>
  <c r="AS1367" i="8"/>
  <c r="AS1368" i="8"/>
  <c r="AS1369" i="8"/>
  <c r="AS1370" i="8"/>
  <c r="AS1371" i="8"/>
  <c r="AS1372" i="8"/>
  <c r="AS1373" i="8"/>
  <c r="AS1374" i="8"/>
  <c r="AS1375" i="8"/>
  <c r="AS1376" i="8"/>
  <c r="AS1377" i="8"/>
  <c r="AS1378" i="8"/>
  <c r="AS1379" i="8"/>
  <c r="AS1380" i="8"/>
  <c r="AS1381" i="8"/>
  <c r="AS1382" i="8"/>
  <c r="AS1383" i="8"/>
  <c r="AS1384" i="8"/>
  <c r="AS1385" i="8"/>
  <c r="AS1386" i="8"/>
  <c r="AS1387" i="8"/>
  <c r="AS1388" i="8"/>
  <c r="AS1389" i="8"/>
  <c r="AS1390" i="8"/>
  <c r="AS1391" i="8"/>
  <c r="AS1392" i="8"/>
  <c r="AS1393" i="8"/>
  <c r="AS1394" i="8"/>
  <c r="AS1395" i="8"/>
  <c r="AS1396" i="8"/>
  <c r="AS1397" i="8"/>
  <c r="AS1398" i="8"/>
  <c r="AS1399" i="8"/>
  <c r="AS1400" i="8"/>
  <c r="AS1401" i="8"/>
  <c r="AS1402" i="8"/>
  <c r="AS1403" i="8"/>
  <c r="AS1404" i="8"/>
  <c r="AS1405" i="8"/>
  <c r="AS1406" i="8"/>
  <c r="AS1407" i="8"/>
  <c r="AS1408" i="8"/>
  <c r="AS1409" i="8"/>
  <c r="AS1410" i="8"/>
  <c r="AS1411" i="8"/>
  <c r="AS1412" i="8"/>
  <c r="AS1413" i="8"/>
  <c r="AS1414" i="8"/>
  <c r="AS1415" i="8"/>
  <c r="AS1416" i="8"/>
  <c r="AS1417" i="8"/>
  <c r="AS1418" i="8"/>
  <c r="AS1419" i="8"/>
  <c r="AS1420" i="8"/>
  <c r="AS1421" i="8"/>
  <c r="AS1422" i="8"/>
  <c r="AS1423" i="8"/>
  <c r="AS1424" i="8"/>
  <c r="AS1425" i="8"/>
  <c r="AS1426" i="8"/>
  <c r="AS1427" i="8"/>
  <c r="AS1428" i="8"/>
  <c r="AS1429" i="8"/>
  <c r="AS1430" i="8"/>
  <c r="AS1431" i="8"/>
  <c r="AS1432" i="8"/>
  <c r="AS1433" i="8"/>
  <c r="AS1434" i="8"/>
  <c r="AS1435" i="8"/>
  <c r="AS1436" i="8"/>
  <c r="AS1437" i="8"/>
  <c r="AS1438" i="8"/>
  <c r="AS1439" i="8"/>
  <c r="AS1440" i="8"/>
  <c r="AS1441" i="8"/>
  <c r="AS1442" i="8"/>
  <c r="AS1443" i="8"/>
  <c r="AS1444" i="8"/>
  <c r="AS1445" i="8"/>
  <c r="AS1446" i="8"/>
  <c r="AS1447" i="8"/>
  <c r="AS1448" i="8"/>
  <c r="AS1449" i="8"/>
  <c r="AS1450" i="8"/>
  <c r="AS1451" i="8"/>
  <c r="AS1452" i="8"/>
  <c r="AS1453" i="8"/>
  <c r="AS1454" i="8"/>
  <c r="AS1455" i="8"/>
  <c r="AS1456" i="8"/>
  <c r="AS1457" i="8"/>
  <c r="AS1458" i="8"/>
  <c r="AS1459" i="8"/>
  <c r="AS1460" i="8"/>
  <c r="AS1461" i="8"/>
  <c r="AS1462" i="8"/>
  <c r="AS1463" i="8"/>
  <c r="AS1464" i="8"/>
  <c r="AS1465" i="8"/>
  <c r="AS1466" i="8"/>
  <c r="AS1467" i="8"/>
  <c r="AS1468" i="8"/>
  <c r="AS1469" i="8"/>
  <c r="AS1470" i="8"/>
  <c r="AS1471" i="8"/>
  <c r="AS1472" i="8"/>
  <c r="AS1473" i="8"/>
  <c r="AS1474" i="8"/>
  <c r="AS1475" i="8"/>
  <c r="AS1476" i="8"/>
  <c r="AS1477" i="8"/>
  <c r="AS1478" i="8"/>
  <c r="AS1479" i="8"/>
  <c r="AS1480" i="8"/>
  <c r="AS1481" i="8"/>
  <c r="AS1482" i="8"/>
  <c r="AS1483" i="8"/>
  <c r="AS1484" i="8"/>
  <c r="AS1485" i="8"/>
  <c r="AS1486" i="8"/>
  <c r="AS1487" i="8"/>
  <c r="AS1488" i="8"/>
  <c r="AS1489" i="8"/>
  <c r="AS1490" i="8"/>
  <c r="AS1491" i="8"/>
  <c r="AS1492" i="8"/>
  <c r="AS1493" i="8"/>
  <c r="AS1494" i="8"/>
  <c r="AS1495" i="8"/>
  <c r="AS1496" i="8"/>
  <c r="AS1497" i="8"/>
  <c r="AS1498" i="8"/>
  <c r="AS1499" i="8"/>
  <c r="AS1500" i="8"/>
  <c r="AS1501" i="8"/>
  <c r="AS1502" i="8"/>
  <c r="AS1503" i="8"/>
  <c r="AS1504" i="8"/>
  <c r="AS1505" i="8"/>
  <c r="AS1506" i="8"/>
  <c r="AS1507" i="8"/>
  <c r="AS1508" i="8"/>
  <c r="AS1509" i="8"/>
  <c r="AS1510" i="8"/>
  <c r="AS1511" i="8"/>
  <c r="AS1512" i="8"/>
  <c r="AS1513" i="8"/>
  <c r="AS1514" i="8"/>
  <c r="AS1515" i="8"/>
  <c r="AS1516" i="8"/>
  <c r="AS1517" i="8"/>
  <c r="AS1518" i="8"/>
  <c r="AS1519" i="8"/>
  <c r="AS1520" i="8"/>
  <c r="AS1521" i="8"/>
  <c r="AS1522" i="8"/>
  <c r="AS1523" i="8"/>
  <c r="AS1524" i="8"/>
  <c r="AS1525" i="8"/>
  <c r="AS1526" i="8"/>
  <c r="AS1527" i="8"/>
  <c r="AS1528" i="8"/>
  <c r="AS1529" i="8"/>
  <c r="AS1530" i="8"/>
  <c r="AS1531" i="8"/>
  <c r="AS1532" i="8"/>
  <c r="AS1533" i="8"/>
  <c r="AS1534" i="8"/>
  <c r="AS1535" i="8"/>
  <c r="AS1536" i="8"/>
  <c r="AS1537" i="8"/>
  <c r="AS1538" i="8"/>
  <c r="AS1539" i="8"/>
  <c r="AS1540" i="8"/>
  <c r="AS1541" i="8"/>
  <c r="AS1542" i="8"/>
  <c r="AS1543" i="8"/>
  <c r="AS1544" i="8"/>
  <c r="AS1545" i="8"/>
  <c r="AS1546" i="8"/>
  <c r="AS1547" i="8"/>
  <c r="AS1548" i="8"/>
  <c r="AS1549" i="8"/>
  <c r="AS1550" i="8"/>
  <c r="AS1551" i="8"/>
  <c r="AS1552" i="8"/>
  <c r="AS1553" i="8"/>
  <c r="AS1554" i="8"/>
  <c r="AS1555" i="8"/>
  <c r="AS1556" i="8"/>
  <c r="AS1557" i="8"/>
  <c r="AS1558" i="8"/>
  <c r="AS1559" i="8"/>
  <c r="AS1560" i="8"/>
  <c r="AS1561" i="8"/>
  <c r="AS1562" i="8"/>
  <c r="AS1563" i="8"/>
  <c r="AS1564" i="8"/>
  <c r="AS1565" i="8"/>
  <c r="AS1566" i="8"/>
  <c r="AS1567" i="8"/>
  <c r="AS1568" i="8"/>
  <c r="AS1569" i="8"/>
  <c r="AS1570" i="8"/>
  <c r="AS1571" i="8"/>
  <c r="AS1572" i="8"/>
  <c r="AS1573" i="8"/>
  <c r="AS1574" i="8"/>
  <c r="AS1575" i="8"/>
  <c r="AS1576" i="8"/>
  <c r="AS1577" i="8"/>
  <c r="AS1578" i="8"/>
  <c r="AS1579" i="8"/>
  <c r="AS1580" i="8"/>
  <c r="AS1581" i="8"/>
  <c r="AS1582" i="8"/>
  <c r="AS1583" i="8"/>
  <c r="AS1584" i="8"/>
  <c r="AS1585" i="8"/>
  <c r="AS1586" i="8"/>
  <c r="AS1587" i="8"/>
  <c r="AS1588" i="8"/>
  <c r="AS1589" i="8"/>
  <c r="AS1590" i="8"/>
  <c r="AS1591" i="8"/>
  <c r="AS1592" i="8"/>
  <c r="AS1593" i="8"/>
  <c r="AS1594" i="8"/>
  <c r="AS1595" i="8"/>
  <c r="AS1596" i="8"/>
  <c r="AS1597" i="8"/>
  <c r="AS1598" i="8"/>
  <c r="AS1599" i="8"/>
  <c r="AS1600" i="8"/>
  <c r="AS1601" i="8"/>
  <c r="AS1602" i="8"/>
  <c r="AS1603" i="8"/>
  <c r="AS1604" i="8"/>
  <c r="AS1605" i="8"/>
  <c r="AS1606" i="8"/>
  <c r="AS1607" i="8"/>
  <c r="AS1608" i="8"/>
  <c r="AS1609" i="8"/>
  <c r="AS1610" i="8"/>
  <c r="AS1611" i="8"/>
  <c r="AS1612" i="8"/>
  <c r="AS1613" i="8"/>
  <c r="AS1614" i="8"/>
  <c r="AS1615" i="8"/>
  <c r="AS1616" i="8"/>
  <c r="AS1617" i="8"/>
  <c r="AS1618" i="8"/>
  <c r="AS1619" i="8"/>
  <c r="AS1620" i="8"/>
  <c r="AS1621" i="8"/>
  <c r="AS1622" i="8"/>
  <c r="AS1623" i="8"/>
  <c r="AS1624" i="8"/>
  <c r="AS1625" i="8"/>
  <c r="AS1626" i="8"/>
  <c r="AS1627" i="8"/>
  <c r="AS1628" i="8"/>
  <c r="AS1629" i="8"/>
  <c r="AS1630" i="8"/>
  <c r="AS1631" i="8"/>
  <c r="AS1632" i="8"/>
  <c r="AS1633" i="8"/>
  <c r="AS1634" i="8"/>
  <c r="AS1635" i="8"/>
  <c r="AS1636" i="8"/>
  <c r="AS1637" i="8"/>
  <c r="AS1638" i="8"/>
  <c r="AS1639" i="8"/>
  <c r="AS1640" i="8"/>
  <c r="AS1641" i="8"/>
  <c r="AS1642" i="8"/>
  <c r="AS1643" i="8"/>
  <c r="AS1644" i="8"/>
  <c r="AS1645" i="8"/>
  <c r="AS1646" i="8"/>
  <c r="AS1647" i="8"/>
  <c r="AS1648" i="8"/>
  <c r="AS1649" i="8"/>
  <c r="AS1650" i="8"/>
  <c r="AS1651" i="8"/>
  <c r="AS1652" i="8"/>
  <c r="AS1653" i="8"/>
  <c r="AS1654" i="8"/>
  <c r="AS1655" i="8"/>
  <c r="AS1656" i="8"/>
  <c r="AS1657" i="8"/>
  <c r="AS1658" i="8"/>
  <c r="AS1659" i="8"/>
  <c r="AS1660" i="8"/>
  <c r="AS1661" i="8"/>
  <c r="AS1662" i="8"/>
  <c r="AS1663" i="8"/>
  <c r="AS1664" i="8"/>
  <c r="AS1665" i="8"/>
  <c r="AS1666" i="8"/>
  <c r="AS1667" i="8"/>
  <c r="AS1668" i="8"/>
  <c r="AS1669" i="8"/>
  <c r="AS1670" i="8"/>
  <c r="AS1671" i="8"/>
  <c r="AS1672" i="8"/>
  <c r="AS1673" i="8"/>
  <c r="AS1674" i="8"/>
  <c r="AS1675" i="8"/>
  <c r="AS1676" i="8"/>
  <c r="AS1677" i="8"/>
  <c r="AS1678" i="8"/>
  <c r="AS1679" i="8"/>
  <c r="AS1680" i="8"/>
  <c r="AS1681" i="8"/>
  <c r="AS1682" i="8"/>
  <c r="AS1683" i="8"/>
  <c r="AS1684" i="8"/>
  <c r="AS1685" i="8"/>
  <c r="AS1686" i="8"/>
  <c r="AS1687" i="8"/>
  <c r="AS1688" i="8"/>
  <c r="AS1689" i="8"/>
  <c r="AS1690" i="8"/>
  <c r="AS1691" i="8"/>
  <c r="AS1692" i="8"/>
  <c r="AS1693" i="8"/>
  <c r="AS1694" i="8"/>
  <c r="AS1695" i="8"/>
  <c r="AS1696" i="8"/>
  <c r="AS1697" i="8"/>
  <c r="AS1698" i="8"/>
  <c r="AS1699" i="8"/>
  <c r="AS1700" i="8"/>
  <c r="AS1701" i="8"/>
  <c r="AS1702" i="8"/>
  <c r="AS1703" i="8"/>
  <c r="AS1704" i="8"/>
  <c r="AS1705" i="8"/>
  <c r="AS1706" i="8"/>
  <c r="AS1707" i="8"/>
  <c r="AS1708" i="8"/>
  <c r="AS1709" i="8"/>
  <c r="AS1710" i="8"/>
  <c r="AS1711" i="8"/>
  <c r="AS1712" i="8"/>
  <c r="AS1713" i="8"/>
  <c r="AS1714" i="8"/>
  <c r="AS1715" i="8"/>
  <c r="AS1716" i="8"/>
  <c r="AS1717" i="8"/>
  <c r="AS1718" i="8"/>
  <c r="AS1719" i="8"/>
  <c r="AS1720" i="8"/>
  <c r="AS1721" i="8"/>
  <c r="AS1722" i="8"/>
  <c r="AS1723" i="8"/>
  <c r="AS1724" i="8"/>
  <c r="AS1725" i="8"/>
  <c r="AS1726" i="8"/>
  <c r="AS1727" i="8"/>
  <c r="AS1728" i="8"/>
  <c r="AS1729" i="8"/>
  <c r="AS1730" i="8"/>
  <c r="AS1731" i="8"/>
  <c r="AS1732" i="8"/>
  <c r="AS1733" i="8"/>
  <c r="AS1734" i="8"/>
  <c r="AS1735" i="8"/>
  <c r="AS1736" i="8"/>
  <c r="AS1737" i="8"/>
  <c r="AS1738" i="8"/>
  <c r="AS1739" i="8"/>
  <c r="AS1740" i="8"/>
  <c r="AS1741" i="8"/>
  <c r="AS1742" i="8"/>
  <c r="AS1743" i="8"/>
  <c r="AS1744" i="8"/>
  <c r="AS1745" i="8"/>
  <c r="AS1746" i="8"/>
  <c r="AS1747" i="8"/>
  <c r="AS1748" i="8"/>
  <c r="AS1749" i="8"/>
  <c r="AS1750" i="8"/>
  <c r="AS1751" i="8"/>
  <c r="AS1752" i="8"/>
  <c r="AS1753" i="8"/>
  <c r="AS1754" i="8"/>
  <c r="AS1755" i="8"/>
  <c r="AS1756" i="8"/>
  <c r="AS1757" i="8"/>
  <c r="AS1758" i="8"/>
  <c r="AS1759" i="8"/>
  <c r="AS1760" i="8"/>
  <c r="AS1761" i="8"/>
  <c r="AS1762" i="8"/>
  <c r="AS1763" i="8"/>
  <c r="AS1764" i="8"/>
  <c r="AS1765" i="8"/>
  <c r="AS1766" i="8"/>
  <c r="AS1767" i="8"/>
  <c r="AS1768" i="8"/>
  <c r="AS1769" i="8"/>
  <c r="AS1770" i="8"/>
  <c r="AS1771" i="8"/>
  <c r="AS1772" i="8"/>
  <c r="AS1773" i="8"/>
  <c r="AS1774" i="8"/>
  <c r="AS1775" i="8"/>
  <c r="AS1776" i="8"/>
  <c r="AS1777" i="8"/>
  <c r="AS1778" i="8"/>
  <c r="AS1779" i="8"/>
  <c r="AS1780" i="8"/>
  <c r="AS1781" i="8"/>
  <c r="AS1782" i="8"/>
  <c r="AS1783" i="8"/>
  <c r="AS1784" i="8"/>
  <c r="AS1785" i="8"/>
  <c r="AS1786" i="8"/>
  <c r="AS1787" i="8"/>
  <c r="AS1788" i="8"/>
  <c r="AS1789" i="8"/>
  <c r="AS1790" i="8"/>
  <c r="AS1791" i="8"/>
  <c r="AS1792" i="8"/>
  <c r="AS1793" i="8"/>
  <c r="AS1794" i="8"/>
  <c r="AS1795" i="8"/>
  <c r="AS1796" i="8"/>
  <c r="AS1797" i="8"/>
  <c r="AS1798" i="8"/>
  <c r="AS1799" i="8"/>
  <c r="AS1800" i="8"/>
  <c r="AS1801" i="8"/>
  <c r="AS1802" i="8"/>
  <c r="AS1803" i="8"/>
  <c r="AS1804" i="8"/>
  <c r="AS1805" i="8"/>
  <c r="AS1806" i="8"/>
  <c r="AS1807" i="8"/>
  <c r="AS1808" i="8"/>
  <c r="AS1809" i="8"/>
  <c r="AS1810" i="8"/>
  <c r="AS1811" i="8"/>
  <c r="AS1812" i="8"/>
  <c r="AS1813" i="8"/>
  <c r="AS1814" i="8"/>
  <c r="AS1815" i="8"/>
  <c r="AS1816" i="8"/>
  <c r="AS1817" i="8"/>
  <c r="AS1818" i="8"/>
  <c r="AS1819" i="8"/>
  <c r="AS1820" i="8"/>
  <c r="AS1821" i="8"/>
  <c r="AS1822" i="8"/>
  <c r="AS1823" i="8"/>
  <c r="AS1824" i="8"/>
  <c r="AS1825" i="8"/>
  <c r="AS1826" i="8"/>
  <c r="AS1827" i="8"/>
  <c r="AS1828" i="8"/>
  <c r="AS1829" i="8"/>
  <c r="AS1830" i="8"/>
  <c r="AS1831" i="8"/>
  <c r="AS1832" i="8"/>
  <c r="AS1833" i="8"/>
  <c r="AS1834" i="8"/>
  <c r="AS1835" i="8"/>
  <c r="AS1836" i="8"/>
  <c r="AS1837" i="8"/>
  <c r="AS1838" i="8"/>
  <c r="AS1839" i="8"/>
  <c r="AS1840" i="8"/>
  <c r="AS1841" i="8"/>
  <c r="AS1842" i="8"/>
  <c r="AS1843" i="8"/>
  <c r="AS1844" i="8"/>
  <c r="AS1845" i="8"/>
  <c r="AS1846" i="8"/>
  <c r="AS1847" i="8"/>
  <c r="AS1848" i="8"/>
  <c r="AS1849" i="8"/>
  <c r="AS1850" i="8"/>
  <c r="AS1851" i="8"/>
  <c r="AS1852" i="8"/>
  <c r="AS1853" i="8"/>
  <c r="AS1854" i="8"/>
  <c r="AS1855" i="8"/>
  <c r="AS1856" i="8"/>
  <c r="AS1857" i="8"/>
  <c r="AS1858" i="8"/>
  <c r="AS1859" i="8"/>
  <c r="AS1860" i="8"/>
  <c r="AS1861" i="8"/>
  <c r="AS1862" i="8"/>
  <c r="AS1863" i="8"/>
  <c r="AS1864" i="8"/>
  <c r="AS1865" i="8"/>
  <c r="AS1866" i="8"/>
  <c r="AS1867" i="8"/>
  <c r="AS1868" i="8"/>
  <c r="AS1869" i="8"/>
  <c r="AS1870" i="8"/>
  <c r="AS1871" i="8"/>
  <c r="AS1872" i="8"/>
  <c r="AS1873" i="8"/>
  <c r="AS1874" i="8"/>
  <c r="AS1875" i="8"/>
  <c r="AS1876" i="8"/>
  <c r="AS1877" i="8"/>
  <c r="AS1878" i="8"/>
  <c r="AS1879" i="8"/>
  <c r="AS1880" i="8"/>
  <c r="AS1881" i="8"/>
  <c r="AS1882" i="8"/>
  <c r="AS1883" i="8"/>
  <c r="AS1884" i="8"/>
  <c r="AS1885" i="8"/>
  <c r="AS1886" i="8"/>
  <c r="AS1887" i="8"/>
  <c r="AS1888" i="8"/>
  <c r="AS1889" i="8"/>
  <c r="AS1890" i="8"/>
  <c r="AS1891" i="8"/>
  <c r="AS1892" i="8"/>
  <c r="AS1893" i="8"/>
  <c r="AS1894" i="8"/>
  <c r="AS1895" i="8"/>
  <c r="AS1896" i="8"/>
  <c r="AS1897" i="8"/>
  <c r="AS1898" i="8"/>
  <c r="AS1899" i="8"/>
  <c r="AS1900" i="8"/>
  <c r="AS1901" i="8"/>
  <c r="AS1902" i="8"/>
  <c r="AS1903" i="8"/>
  <c r="AS1904" i="8"/>
  <c r="AS1905" i="8"/>
  <c r="AS1906" i="8"/>
  <c r="AS1907" i="8"/>
  <c r="AS1908" i="8"/>
  <c r="AS1909" i="8"/>
  <c r="AS1910" i="8"/>
  <c r="AS1911" i="8"/>
  <c r="AS1912" i="8"/>
  <c r="AS1913" i="8"/>
  <c r="AS1914" i="8"/>
  <c r="AS1915" i="8"/>
  <c r="AS1916" i="8"/>
  <c r="AS1917" i="8"/>
  <c r="AS1918" i="8"/>
  <c r="AS1919" i="8"/>
  <c r="AS1920" i="8"/>
  <c r="AS1921" i="8"/>
  <c r="AS1922" i="8"/>
  <c r="AS1923" i="8"/>
  <c r="AS1924" i="8"/>
  <c r="AS1925" i="8"/>
  <c r="AS1926" i="8"/>
  <c r="AS1927" i="8"/>
  <c r="AS1928" i="8"/>
  <c r="AS1929" i="8"/>
  <c r="AS1930" i="8"/>
  <c r="AS1931" i="8"/>
  <c r="AS1932" i="8"/>
  <c r="AS1933" i="8"/>
  <c r="AS1934" i="8"/>
  <c r="AS1935" i="8"/>
  <c r="AS1936" i="8"/>
  <c r="AS1937" i="8"/>
  <c r="AS1938" i="8"/>
  <c r="AS1939" i="8"/>
  <c r="AS1940" i="8"/>
  <c r="AS1941" i="8"/>
  <c r="AS1942" i="8"/>
  <c r="AS1943" i="8"/>
  <c r="AS1944" i="8"/>
  <c r="AS1945" i="8"/>
  <c r="AS1946" i="8"/>
  <c r="AS1947" i="8"/>
  <c r="AS1948" i="8"/>
  <c r="AS1949" i="8"/>
  <c r="AS1950" i="8"/>
  <c r="AS1951" i="8"/>
  <c r="AS1952" i="8"/>
  <c r="AS1953" i="8"/>
  <c r="AS1954" i="8"/>
  <c r="AS1955" i="8"/>
  <c r="AS1956" i="8"/>
  <c r="AS1957" i="8"/>
  <c r="AS1958" i="8"/>
  <c r="AS1959" i="8"/>
  <c r="AS1960" i="8"/>
  <c r="AS1961" i="8"/>
  <c r="AS1962" i="8"/>
  <c r="AS1963" i="8"/>
  <c r="AS1964" i="8"/>
  <c r="AS1965" i="8"/>
  <c r="AS1966" i="8"/>
  <c r="AS1967" i="8"/>
  <c r="AS1968" i="8"/>
  <c r="AS1969" i="8"/>
  <c r="AS1970" i="8"/>
  <c r="AS1971" i="8"/>
  <c r="AS1972" i="8"/>
  <c r="AS1973" i="8"/>
  <c r="AS1974" i="8"/>
  <c r="AS1975" i="8"/>
  <c r="AS1976" i="8"/>
  <c r="AS1977" i="8"/>
  <c r="AS1978" i="8"/>
  <c r="AS1979" i="8"/>
  <c r="AS1980" i="8"/>
  <c r="AS1981" i="8"/>
  <c r="AS1982" i="8"/>
  <c r="AS1983" i="8"/>
  <c r="AS1984" i="8"/>
  <c r="AS1985" i="8"/>
  <c r="AS1986" i="8"/>
  <c r="AS1987" i="8"/>
  <c r="AS1988" i="8"/>
  <c r="AS1989" i="8"/>
  <c r="AS1990" i="8"/>
  <c r="AS1991" i="8"/>
  <c r="AS1992" i="8"/>
  <c r="AS1993" i="8"/>
  <c r="AS1994" i="8"/>
  <c r="AS1995" i="8"/>
  <c r="AS1996" i="8"/>
  <c r="AS1997" i="8"/>
  <c r="AS1998" i="8"/>
  <c r="AS1999" i="8"/>
  <c r="AS2000" i="8"/>
  <c r="AS2" i="8"/>
  <c r="AR3" i="8"/>
  <c r="AR48" i="8" s="1"/>
  <c r="AR4" i="8"/>
  <c r="AR5" i="8"/>
  <c r="AR6" i="8"/>
  <c r="AR7" i="8"/>
  <c r="AR8" i="8"/>
  <c r="AR9" i="8"/>
  <c r="AR10" i="8"/>
  <c r="AR11" i="8"/>
  <c r="AR12" i="8"/>
  <c r="AR13" i="8"/>
  <c r="AR14" i="8"/>
  <c r="AR15" i="8"/>
  <c r="AR16" i="8"/>
  <c r="AR17" i="8"/>
  <c r="AR18" i="8"/>
  <c r="AR19" i="8"/>
  <c r="AR20" i="8"/>
  <c r="AR21" i="8"/>
  <c r="AR22" i="8"/>
  <c r="AR23" i="8"/>
  <c r="AR24" i="8"/>
  <c r="AR25" i="8"/>
  <c r="AR26" i="8"/>
  <c r="AR27" i="8"/>
  <c r="AR28" i="8"/>
  <c r="AR29" i="8"/>
  <c r="AR30" i="8"/>
  <c r="AR31" i="8"/>
  <c r="AR32" i="8"/>
  <c r="AR33" i="8"/>
  <c r="AR34" i="8"/>
  <c r="AR35" i="8"/>
  <c r="AR36" i="8"/>
  <c r="AR37" i="8"/>
  <c r="AR38" i="8"/>
  <c r="AR39" i="8"/>
  <c r="AR40" i="8"/>
  <c r="AR41" i="8"/>
  <c r="AR42" i="8"/>
  <c r="AR43" i="8"/>
  <c r="AR44" i="8"/>
  <c r="AR45" i="8"/>
  <c r="AR46" i="8"/>
  <c r="AR47" i="8"/>
  <c r="AR49" i="8"/>
  <c r="AR51" i="8"/>
  <c r="AR52" i="8"/>
  <c r="AR53" i="8"/>
  <c r="AR55" i="8"/>
  <c r="AR57" i="8"/>
  <c r="AR58" i="8"/>
  <c r="AR59" i="8"/>
  <c r="AR60" i="8"/>
  <c r="AR61" i="8"/>
  <c r="AR62" i="8"/>
  <c r="AR63" i="8"/>
  <c r="AR64" i="8"/>
  <c r="AR65" i="8"/>
  <c r="AR66" i="8"/>
  <c r="AR67" i="8"/>
  <c r="AR68" i="8"/>
  <c r="AR69" i="8"/>
  <c r="AR70" i="8"/>
  <c r="AR71" i="8"/>
  <c r="AR72" i="8"/>
  <c r="AR73" i="8"/>
  <c r="AR74" i="8"/>
  <c r="AR75" i="8"/>
  <c r="AR76" i="8"/>
  <c r="AR77" i="8"/>
  <c r="AR78" i="8"/>
  <c r="AR79" i="8"/>
  <c r="AR80" i="8"/>
  <c r="AR81" i="8"/>
  <c r="AR82" i="8"/>
  <c r="AR83" i="8"/>
  <c r="AR84" i="8"/>
  <c r="AR85" i="8"/>
  <c r="AR86" i="8"/>
  <c r="AR87" i="8"/>
  <c r="AR88" i="8"/>
  <c r="AR89" i="8"/>
  <c r="AR90" i="8"/>
  <c r="AR91" i="8"/>
  <c r="AR92" i="8"/>
  <c r="AR93" i="8"/>
  <c r="AR94" i="8"/>
  <c r="AR95" i="8"/>
  <c r="AR96" i="8"/>
  <c r="AR97" i="8"/>
  <c r="AR98" i="8"/>
  <c r="AR99" i="8"/>
  <c r="AR100" i="8"/>
  <c r="AR101" i="8"/>
  <c r="AR102" i="8"/>
  <c r="AR103" i="8"/>
  <c r="AR104" i="8"/>
  <c r="AR105" i="8"/>
  <c r="AR106" i="8"/>
  <c r="AR107" i="8"/>
  <c r="AR109" i="8"/>
  <c r="AR110" i="8"/>
  <c r="AR112" i="8"/>
  <c r="AR113" i="8"/>
  <c r="AR114" i="8"/>
  <c r="AR115" i="8"/>
  <c r="AR116" i="8"/>
  <c r="AR117" i="8"/>
  <c r="AR118" i="8"/>
  <c r="AR119" i="8"/>
  <c r="AR120" i="8"/>
  <c r="AR121" i="8"/>
  <c r="AR123" i="8"/>
  <c r="AR124" i="8"/>
  <c r="AR125" i="8"/>
  <c r="AR126" i="8"/>
  <c r="AR127" i="8"/>
  <c r="AR128" i="8"/>
  <c r="AR129" i="8"/>
  <c r="AR130" i="8"/>
  <c r="AR131" i="8"/>
  <c r="AR132" i="8"/>
  <c r="AR133" i="8"/>
  <c r="AR134" i="8"/>
  <c r="AR136" i="8"/>
  <c r="AR137" i="8"/>
  <c r="AR138" i="8"/>
  <c r="AR139" i="8"/>
  <c r="AR140" i="8"/>
  <c r="AR141" i="8"/>
  <c r="AR142" i="8"/>
  <c r="AR143" i="8"/>
  <c r="AR144" i="8"/>
  <c r="AR145" i="8"/>
  <c r="AR146" i="8"/>
  <c r="AR147" i="8"/>
  <c r="AR148" i="8"/>
  <c r="AR149" i="8"/>
  <c r="AR150" i="8"/>
  <c r="AR151" i="8"/>
  <c r="AR152" i="8"/>
  <c r="AR153" i="8"/>
  <c r="AR154" i="8"/>
  <c r="AR155" i="8"/>
  <c r="AR156" i="8"/>
  <c r="AR157" i="8"/>
  <c r="AR158" i="8"/>
  <c r="AR159" i="8"/>
  <c r="AR160" i="8"/>
  <c r="AR161" i="8"/>
  <c r="AR162" i="8"/>
  <c r="AR163" i="8"/>
  <c r="AR164" i="8"/>
  <c r="AR165" i="8"/>
  <c r="AR166" i="8"/>
  <c r="AR167" i="8"/>
  <c r="AR168" i="8"/>
  <c r="AR169" i="8"/>
  <c r="AR170" i="8"/>
  <c r="AR172" i="8"/>
  <c r="AR173" i="8"/>
  <c r="AR174" i="8"/>
  <c r="AR175" i="8"/>
  <c r="AR176" i="8"/>
  <c r="AR177" i="8"/>
  <c r="AR178" i="8"/>
  <c r="AR179" i="8"/>
  <c r="AR180" i="8"/>
  <c r="AR182" i="8"/>
  <c r="AR183" i="8"/>
  <c r="AR184" i="8"/>
  <c r="AR185" i="8"/>
  <c r="AR186" i="8"/>
  <c r="AR187" i="8"/>
  <c r="AR188" i="8"/>
  <c r="AR189" i="8"/>
  <c r="AR190" i="8"/>
  <c r="AR191" i="8"/>
  <c r="AR192" i="8"/>
  <c r="AR193" i="8"/>
  <c r="AR194" i="8"/>
  <c r="AR195" i="8"/>
  <c r="AR196" i="8"/>
  <c r="AR197" i="8"/>
  <c r="AR198" i="8"/>
  <c r="AR199" i="8"/>
  <c r="AR200" i="8"/>
  <c r="AR201" i="8"/>
  <c r="AR202" i="8"/>
  <c r="AR203" i="8"/>
  <c r="AR204" i="8"/>
  <c r="AR205" i="8"/>
  <c r="AR206" i="8"/>
  <c r="AR207" i="8"/>
  <c r="AR208" i="8"/>
  <c r="AR209" i="8"/>
  <c r="AR210" i="8"/>
  <c r="AR211" i="8"/>
  <c r="AR212" i="8"/>
  <c r="AR213" i="8"/>
  <c r="AR214" i="8"/>
  <c r="AR215" i="8"/>
  <c r="AR216" i="8"/>
  <c r="AR217" i="8"/>
  <c r="AR218" i="8"/>
  <c r="AR221" i="8"/>
  <c r="AR222" i="8"/>
  <c r="AR223" i="8"/>
  <c r="AR224" i="8"/>
  <c r="AR225" i="8"/>
  <c r="AR226" i="8"/>
  <c r="AR227" i="8"/>
  <c r="AR228" i="8"/>
  <c r="AR229" i="8"/>
  <c r="AR230" i="8"/>
  <c r="AR231" i="8"/>
  <c r="AR233" i="8"/>
  <c r="AR234" i="8"/>
  <c r="AR235" i="8"/>
  <c r="AR236" i="8"/>
  <c r="AR237" i="8"/>
  <c r="AR238" i="8"/>
  <c r="AR239" i="8"/>
  <c r="AR240" i="8"/>
  <c r="AR241" i="8"/>
  <c r="AR242" i="8"/>
  <c r="AR243" i="8"/>
  <c r="AR244" i="8"/>
  <c r="AR245" i="8"/>
  <c r="AR246" i="8"/>
  <c r="AR248" i="8"/>
  <c r="AR249" i="8"/>
  <c r="AR250" i="8"/>
  <c r="AR251" i="8"/>
  <c r="AR252" i="8"/>
  <c r="AR253" i="8"/>
  <c r="AR255" i="8"/>
  <c r="AR256" i="8"/>
  <c r="AR257" i="8"/>
  <c r="AR258" i="8"/>
  <c r="AR259" i="8"/>
  <c r="AR260" i="8"/>
  <c r="AR261" i="8"/>
  <c r="AR262" i="8"/>
  <c r="AR263" i="8"/>
  <c r="AR264" i="8"/>
  <c r="AR265" i="8"/>
  <c r="AR266" i="8"/>
  <c r="AR268" i="8"/>
  <c r="AR269" i="8"/>
  <c r="AR270" i="8"/>
  <c r="AR271" i="8"/>
  <c r="AR273" i="8"/>
  <c r="AR274" i="8"/>
  <c r="AR275" i="8"/>
  <c r="AR276" i="8"/>
  <c r="AR277" i="8"/>
  <c r="AR278" i="8"/>
  <c r="AR279" i="8"/>
  <c r="AR280" i="8"/>
  <c r="AR281" i="8"/>
  <c r="AR282" i="8"/>
  <c r="AR283" i="8"/>
  <c r="AR284" i="8"/>
  <c r="AR285" i="8"/>
  <c r="AR286" i="8"/>
  <c r="AR287" i="8"/>
  <c r="AR288" i="8"/>
  <c r="AR289" i="8"/>
  <c r="AR290" i="8"/>
  <c r="AR291" i="8"/>
  <c r="AR292" i="8"/>
  <c r="AR293" i="8"/>
  <c r="AR294" i="8"/>
  <c r="AR295" i="8"/>
  <c r="AR296" i="8"/>
  <c r="AR297" i="8"/>
  <c r="AR298" i="8"/>
  <c r="AR299" i="8"/>
  <c r="AR300" i="8"/>
  <c r="AR301" i="8"/>
  <c r="AR302" i="8"/>
  <c r="AR303" i="8"/>
  <c r="AR304" i="8"/>
  <c r="AR305" i="8"/>
  <c r="AR306" i="8"/>
  <c r="AR307" i="8"/>
  <c r="AR308" i="8"/>
  <c r="AR309" i="8"/>
  <c r="AR310" i="8"/>
  <c r="AR311" i="8"/>
  <c r="AR312" i="8"/>
  <c r="AR313" i="8"/>
  <c r="AR315" i="8"/>
  <c r="AR317" i="8"/>
  <c r="AR319" i="8"/>
  <c r="AR320" i="8"/>
  <c r="AR321" i="8"/>
  <c r="AR322" i="8"/>
  <c r="AR323" i="8"/>
  <c r="AR324" i="8"/>
  <c r="AR325" i="8"/>
  <c r="AR326" i="8"/>
  <c r="AR327" i="8"/>
  <c r="AR328" i="8"/>
  <c r="AR329" i="8"/>
  <c r="AR330" i="8"/>
  <c r="AR331" i="8"/>
  <c r="AR332" i="8"/>
  <c r="AR333" i="8"/>
  <c r="AR334" i="8"/>
  <c r="AR335" i="8"/>
  <c r="AR336" i="8"/>
  <c r="AR337" i="8"/>
  <c r="AR338" i="8"/>
  <c r="AR339" i="8"/>
  <c r="AR340" i="8"/>
  <c r="AR341" i="8"/>
  <c r="AR342" i="8"/>
  <c r="AR343" i="8"/>
  <c r="AR344" i="8"/>
  <c r="AR345" i="8"/>
  <c r="AR346" i="8"/>
  <c r="AR347" i="8"/>
  <c r="AR349" i="8"/>
  <c r="AR351" i="8"/>
  <c r="AR353" i="8"/>
  <c r="AR354" i="8"/>
  <c r="AR355" i="8"/>
  <c r="AR356" i="8"/>
  <c r="AR357" i="8"/>
  <c r="AR358" i="8"/>
  <c r="AR359" i="8"/>
  <c r="AR360" i="8"/>
  <c r="AR361" i="8"/>
  <c r="AR362" i="8"/>
  <c r="AR363" i="8"/>
  <c r="AR364" i="8"/>
  <c r="AR365" i="8"/>
  <c r="AR366" i="8"/>
  <c r="AR367" i="8"/>
  <c r="AR368" i="8"/>
  <c r="AR369" i="8"/>
  <c r="AR370" i="8"/>
  <c r="AR371" i="8"/>
  <c r="AR372" i="8"/>
  <c r="AR373" i="8"/>
  <c r="AR375" i="8"/>
  <c r="AR376" i="8"/>
  <c r="AR377" i="8"/>
  <c r="AR378" i="8"/>
  <c r="AR379" i="8"/>
  <c r="AR380" i="8"/>
  <c r="AR381" i="8"/>
  <c r="AR383" i="8"/>
  <c r="AR384" i="8"/>
  <c r="AR385" i="8"/>
  <c r="AR386" i="8"/>
  <c r="AR387" i="8"/>
  <c r="AR388" i="8"/>
  <c r="AR389" i="8"/>
  <c r="AR390" i="8"/>
  <c r="AR391" i="8"/>
  <c r="AR392" i="8"/>
  <c r="AR393" i="8"/>
  <c r="AR394" i="8"/>
  <c r="AR395" i="8"/>
  <c r="AR397" i="8"/>
  <c r="AR399" i="8"/>
  <c r="AR400" i="8"/>
  <c r="AR401" i="8"/>
  <c r="AR402" i="8"/>
  <c r="AR403" i="8"/>
  <c r="AR404" i="8"/>
  <c r="AR405" i="8"/>
  <c r="AR406" i="8"/>
  <c r="AR407" i="8"/>
  <c r="AR408" i="8"/>
  <c r="AR409" i="8"/>
  <c r="AR410" i="8"/>
  <c r="AR411" i="8"/>
  <c r="AR412" i="8"/>
  <c r="AR413" i="8"/>
  <c r="AR414" i="8"/>
  <c r="AR415" i="8"/>
  <c r="AR416" i="8"/>
  <c r="AR417" i="8"/>
  <c r="AR418" i="8"/>
  <c r="AR419" i="8"/>
  <c r="AR420" i="8"/>
  <c r="AR421" i="8"/>
  <c r="AR422" i="8"/>
  <c r="AR423" i="8"/>
  <c r="AR424" i="8"/>
  <c r="AR425" i="8"/>
  <c r="AR426" i="8"/>
  <c r="AR427" i="8"/>
  <c r="AR428" i="8"/>
  <c r="AR429" i="8"/>
  <c r="AR430" i="8"/>
  <c r="AR431" i="8"/>
  <c r="AR432" i="8"/>
  <c r="AR433" i="8"/>
  <c r="AR434" i="8"/>
  <c r="AR435" i="8"/>
  <c r="AR436" i="8"/>
  <c r="AR437" i="8"/>
  <c r="AR438" i="8"/>
  <c r="AR439" i="8"/>
  <c r="AR440" i="8"/>
  <c r="AR441" i="8"/>
  <c r="AR442" i="8"/>
  <c r="AR443" i="8"/>
  <c r="AR444" i="8"/>
  <c r="AR445" i="8"/>
  <c r="AR446" i="8"/>
  <c r="AR447" i="8"/>
  <c r="AR448" i="8"/>
  <c r="AR449" i="8"/>
  <c r="AR450" i="8"/>
  <c r="AR451" i="8"/>
  <c r="AR452" i="8"/>
  <c r="AR453" i="8"/>
  <c r="AR454" i="8"/>
  <c r="AR455" i="8"/>
  <c r="AR456" i="8"/>
  <c r="AR457" i="8"/>
  <c r="AR458" i="8"/>
  <c r="AR459" i="8"/>
  <c r="AR460" i="8"/>
  <c r="AR461" i="8"/>
  <c r="AR462" i="8"/>
  <c r="AR463" i="8"/>
  <c r="AR464" i="8"/>
  <c r="AR465" i="8"/>
  <c r="AR466" i="8"/>
  <c r="AR468" i="8"/>
  <c r="AR469" i="8"/>
  <c r="AR470" i="8"/>
  <c r="AR471" i="8"/>
  <c r="AR472" i="8"/>
  <c r="AR473" i="8"/>
  <c r="AR474" i="8"/>
  <c r="AR475" i="8"/>
  <c r="AR476" i="8"/>
  <c r="AR477" i="8"/>
  <c r="AR478" i="8"/>
  <c r="AR479" i="8"/>
  <c r="AR480" i="8"/>
  <c r="AR481" i="8"/>
  <c r="AR482" i="8"/>
  <c r="AR483" i="8"/>
  <c r="AR484" i="8"/>
  <c r="AR485" i="8"/>
  <c r="AR486" i="8"/>
  <c r="AR487" i="8"/>
  <c r="AR488" i="8"/>
  <c r="AR491" i="8"/>
  <c r="AR492" i="8"/>
  <c r="AR493" i="8"/>
  <c r="AR494" i="8"/>
  <c r="AR495" i="8"/>
  <c r="AR497" i="8"/>
  <c r="AR498" i="8"/>
  <c r="AR500" i="8"/>
  <c r="AR501" i="8"/>
  <c r="AR502" i="8"/>
  <c r="AR503" i="8"/>
  <c r="AR504" i="8"/>
  <c r="AR505" i="8"/>
  <c r="AR506" i="8"/>
  <c r="AR507" i="8"/>
  <c r="AR508" i="8"/>
  <c r="AR509" i="8"/>
  <c r="AR510" i="8"/>
  <c r="AR511" i="8"/>
  <c r="AR513" i="8"/>
  <c r="AR514" i="8"/>
  <c r="AR516" i="8"/>
  <c r="AR517" i="8"/>
  <c r="AR518" i="8"/>
  <c r="AR519" i="8"/>
  <c r="AR520" i="8"/>
  <c r="AR521" i="8"/>
  <c r="AR522" i="8"/>
  <c r="AR523" i="8"/>
  <c r="AR524" i="8"/>
  <c r="AR525" i="8"/>
  <c r="AR526" i="8"/>
  <c r="AR527" i="8"/>
  <c r="AR528" i="8"/>
  <c r="AR529" i="8"/>
  <c r="AR530" i="8"/>
  <c r="AR531" i="8"/>
  <c r="AR532" i="8"/>
  <c r="AR533" i="8"/>
  <c r="AR534" i="8"/>
  <c r="AR535" i="8"/>
  <c r="AR536" i="8"/>
  <c r="AR537" i="8"/>
  <c r="AR538" i="8"/>
  <c r="AR540" i="8"/>
  <c r="AR541" i="8"/>
  <c r="AR542" i="8"/>
  <c r="AR543" i="8"/>
  <c r="AR544" i="8"/>
  <c r="AR546" i="8"/>
  <c r="AR547" i="8"/>
  <c r="AR548" i="8"/>
  <c r="AR549" i="8"/>
  <c r="AR550" i="8"/>
  <c r="AR551" i="8"/>
  <c r="AR552" i="8"/>
  <c r="AR553" i="8"/>
  <c r="AR554" i="8"/>
  <c r="AR555" i="8"/>
  <c r="AR556" i="8"/>
  <c r="AR557" i="8"/>
  <c r="AR558" i="8"/>
  <c r="AR559" i="8"/>
  <c r="AR560" i="8"/>
  <c r="AR561" i="8"/>
  <c r="AR562" i="8"/>
  <c r="AR563" i="8"/>
  <c r="AR564" i="8"/>
  <c r="AR565" i="8"/>
  <c r="AR566" i="8"/>
  <c r="AR567" i="8"/>
  <c r="AR568" i="8"/>
  <c r="AR569" i="8"/>
  <c r="AR570" i="8"/>
  <c r="AR571" i="8"/>
  <c r="AR572" i="8"/>
  <c r="AR573" i="8"/>
  <c r="AR574" i="8"/>
  <c r="AR575" i="8"/>
  <c r="AR576" i="8"/>
  <c r="AR577" i="8"/>
  <c r="AR578" i="8"/>
  <c r="AR579" i="8"/>
  <c r="AR580" i="8"/>
  <c r="AR581" i="8"/>
  <c r="AR583" i="8"/>
  <c r="AR584" i="8"/>
  <c r="AR585" i="8"/>
  <c r="AR586" i="8"/>
  <c r="AR587" i="8"/>
  <c r="AR588" i="8"/>
  <c r="AR589" i="8"/>
  <c r="AR590" i="8"/>
  <c r="AR591" i="8"/>
  <c r="AR592" i="8"/>
  <c r="AR593" i="8"/>
  <c r="AR594" i="8"/>
  <c r="AR595" i="8"/>
  <c r="AR596" i="8"/>
  <c r="AR597" i="8"/>
  <c r="AR598" i="8"/>
  <c r="AR599" i="8"/>
  <c r="AR600" i="8"/>
  <c r="AR601" i="8"/>
  <c r="AR602" i="8"/>
  <c r="AR603" i="8"/>
  <c r="AR604" i="8"/>
  <c r="AR605" i="8"/>
  <c r="AR606" i="8"/>
  <c r="AR607" i="8"/>
  <c r="AR608" i="8"/>
  <c r="AR609" i="8"/>
  <c r="AR610" i="8"/>
  <c r="AR611" i="8"/>
  <c r="AR612" i="8"/>
  <c r="AR613" i="8"/>
  <c r="AR614" i="8"/>
  <c r="AR615" i="8"/>
  <c r="AR616" i="8"/>
  <c r="AR617" i="8"/>
  <c r="AR618" i="8"/>
  <c r="AR619" i="8"/>
  <c r="AR620" i="8"/>
  <c r="AR621" i="8"/>
  <c r="AR622" i="8"/>
  <c r="AR623" i="8"/>
  <c r="AR624" i="8"/>
  <c r="AR625" i="8"/>
  <c r="AR626" i="8"/>
  <c r="AR627" i="8"/>
  <c r="AR628" i="8"/>
  <c r="AR629" i="8"/>
  <c r="AR631" i="8"/>
  <c r="AR632" i="8"/>
  <c r="AR633" i="8"/>
  <c r="AR634" i="8"/>
  <c r="AR635" i="8"/>
  <c r="AR636" i="8"/>
  <c r="AR637" i="8"/>
  <c r="AR638" i="8"/>
  <c r="AR639" i="8"/>
  <c r="AR640" i="8"/>
  <c r="AR642" i="8"/>
  <c r="AR643" i="8"/>
  <c r="AR644" i="8"/>
  <c r="AR645" i="8"/>
  <c r="AR646" i="8"/>
  <c r="AR647" i="8"/>
  <c r="AR648" i="8"/>
  <c r="AR649" i="8"/>
  <c r="AR650" i="8"/>
  <c r="AR651" i="8"/>
  <c r="AR652" i="8"/>
  <c r="AR654" i="8"/>
  <c r="AR655" i="8"/>
  <c r="AR656" i="8"/>
  <c r="AR657" i="8"/>
  <c r="AR658" i="8"/>
  <c r="AR659" i="8"/>
  <c r="AR660" i="8"/>
  <c r="AR661" i="8"/>
  <c r="AR662" i="8"/>
  <c r="AR663" i="8"/>
  <c r="AR664" i="8"/>
  <c r="AR665" i="8"/>
  <c r="AR666" i="8"/>
  <c r="AR667" i="8"/>
  <c r="AR668" i="8"/>
  <c r="AR669" i="8"/>
  <c r="AR670" i="8"/>
  <c r="AR671" i="8"/>
  <c r="AR672" i="8"/>
  <c r="AR673" i="8"/>
  <c r="AR674" i="8"/>
  <c r="AR675" i="8"/>
  <c r="AR676" i="8"/>
  <c r="AR677" i="8"/>
  <c r="AR678" i="8"/>
  <c r="AR679" i="8"/>
  <c r="AR680" i="8"/>
  <c r="AR681" i="8"/>
  <c r="AR682" i="8"/>
  <c r="AR683" i="8"/>
  <c r="AR684" i="8"/>
  <c r="AR686" i="8"/>
  <c r="AR687" i="8"/>
  <c r="AR688" i="8"/>
  <c r="AR689" i="8"/>
  <c r="AR690" i="8"/>
  <c r="AR691" i="8"/>
  <c r="AR692" i="8"/>
  <c r="AR693" i="8"/>
  <c r="AR694" i="8"/>
  <c r="AR695" i="8"/>
  <c r="AR696" i="8"/>
  <c r="AR697" i="8"/>
  <c r="AR698" i="8"/>
  <c r="AR699" i="8"/>
  <c r="AR700" i="8"/>
  <c r="AR701" i="8"/>
  <c r="AR702" i="8"/>
  <c r="AR703" i="8"/>
  <c r="AR704" i="8"/>
  <c r="AR705" i="8"/>
  <c r="AR706" i="8"/>
  <c r="AR707" i="8"/>
  <c r="AR708" i="8"/>
  <c r="AR709" i="8"/>
  <c r="AR710" i="8"/>
  <c r="AR711" i="8"/>
  <c r="AR712" i="8"/>
  <c r="AR714" i="8"/>
  <c r="AR715" i="8"/>
  <c r="AR716" i="8"/>
  <c r="AR717" i="8"/>
  <c r="AR718" i="8"/>
  <c r="AR719" i="8"/>
  <c r="AR720" i="8"/>
  <c r="AR721" i="8"/>
  <c r="AR722" i="8"/>
  <c r="AR723" i="8"/>
  <c r="AR724" i="8"/>
  <c r="AR725" i="8"/>
  <c r="AR726" i="8"/>
  <c r="AR727" i="8"/>
  <c r="AR728" i="8"/>
  <c r="AR729" i="8"/>
  <c r="AR730" i="8"/>
  <c r="AR731" i="8"/>
  <c r="AR732" i="8"/>
  <c r="AR733" i="8"/>
  <c r="AR734" i="8"/>
  <c r="AR735" i="8"/>
  <c r="AR736" i="8"/>
  <c r="AR737" i="8"/>
  <c r="AR738" i="8"/>
  <c r="AR740" i="8"/>
  <c r="AR742" i="8"/>
  <c r="AR743" i="8"/>
  <c r="AR744" i="8"/>
  <c r="AR745" i="8"/>
  <c r="AR746" i="8"/>
  <c r="AR748" i="8"/>
  <c r="AR749" i="8"/>
  <c r="AR750" i="8"/>
  <c r="AR751" i="8"/>
  <c r="AR752" i="8"/>
  <c r="AR753" i="8"/>
  <c r="AR754" i="8"/>
  <c r="AR756" i="8"/>
  <c r="AR757" i="8"/>
  <c r="AR758" i="8"/>
  <c r="AR759" i="8"/>
  <c r="AR760" i="8"/>
  <c r="AR761" i="8"/>
  <c r="AR762" i="8"/>
  <c r="AR763" i="8"/>
  <c r="AR764" i="8"/>
  <c r="AR765" i="8"/>
  <c r="AR766" i="8"/>
  <c r="AR767" i="8"/>
  <c r="AR768" i="8"/>
  <c r="AR769" i="8"/>
  <c r="AR770" i="8"/>
  <c r="AR771" i="8"/>
  <c r="AR772" i="8"/>
  <c r="AR773" i="8"/>
  <c r="AR774" i="8"/>
  <c r="AR775" i="8"/>
  <c r="AR776" i="8"/>
  <c r="AR778" i="8"/>
  <c r="AR779" i="8"/>
  <c r="AR780" i="8"/>
  <c r="AR781" i="8"/>
  <c r="AR782" i="8"/>
  <c r="AR783" i="8"/>
  <c r="AR784" i="8"/>
  <c r="AR785" i="8"/>
  <c r="AR786" i="8"/>
  <c r="AR787" i="8"/>
  <c r="AR788" i="8"/>
  <c r="AR789" i="8"/>
  <c r="AR790" i="8"/>
  <c r="AR791" i="8"/>
  <c r="AR792" i="8"/>
  <c r="AR793" i="8"/>
  <c r="AR794" i="8"/>
  <c r="AR795" i="8"/>
  <c r="AR796" i="8"/>
  <c r="AR797" i="8"/>
  <c r="AR798" i="8"/>
  <c r="AR799" i="8"/>
  <c r="AR800" i="8"/>
  <c r="AR801" i="8"/>
  <c r="AR802" i="8"/>
  <c r="AR803" i="8"/>
  <c r="AR805" i="8"/>
  <c r="AR806" i="8"/>
  <c r="AR807" i="8"/>
  <c r="AR809" i="8"/>
  <c r="AR810" i="8"/>
  <c r="AR811" i="8"/>
  <c r="AR812" i="8"/>
  <c r="AR813" i="8"/>
  <c r="AR814" i="8"/>
  <c r="AR816" i="8"/>
  <c r="AR817" i="8"/>
  <c r="AR818" i="8"/>
  <c r="AR820" i="8"/>
  <c r="AR821" i="8"/>
  <c r="AR822" i="8"/>
  <c r="AR823" i="8"/>
  <c r="AR824" i="8"/>
  <c r="AR825" i="8"/>
  <c r="AR826" i="8"/>
  <c r="AR827" i="8"/>
  <c r="AR828" i="8"/>
  <c r="AR829" i="8"/>
  <c r="AR830" i="8"/>
  <c r="AR831" i="8"/>
  <c r="AR832" i="8"/>
  <c r="AR833" i="8"/>
  <c r="AR834" i="8"/>
  <c r="AR835" i="8"/>
  <c r="AR836" i="8"/>
  <c r="AR837" i="8"/>
  <c r="AR838" i="8"/>
  <c r="AR839" i="8"/>
  <c r="AR840" i="8"/>
  <c r="AR841" i="8"/>
  <c r="AR842" i="8"/>
  <c r="AR843" i="8"/>
  <c r="AR845" i="8"/>
  <c r="AR846" i="8"/>
  <c r="AR847" i="8"/>
  <c r="AR848" i="8"/>
  <c r="AR849" i="8"/>
  <c r="AR850" i="8"/>
  <c r="AR851" i="8"/>
  <c r="AR852" i="8"/>
  <c r="AR853" i="8"/>
  <c r="AR854" i="8"/>
  <c r="AR855" i="8"/>
  <c r="AR856" i="8"/>
  <c r="AR857" i="8"/>
  <c r="AR858" i="8"/>
  <c r="AR859" i="8"/>
  <c r="AR860" i="8"/>
  <c r="AR861" i="8"/>
  <c r="AR862" i="8"/>
  <c r="AR863" i="8"/>
  <c r="AR865" i="8"/>
  <c r="AR866" i="8"/>
  <c r="AR867" i="8"/>
  <c r="AR868" i="8"/>
  <c r="AR869" i="8"/>
  <c r="AR870" i="8"/>
  <c r="AR871" i="8"/>
  <c r="AR872" i="8"/>
  <c r="AR873" i="8"/>
  <c r="AR874" i="8"/>
  <c r="AR875" i="8"/>
  <c r="AR876" i="8"/>
  <c r="AR877" i="8"/>
  <c r="AR878" i="8"/>
  <c r="AR879" i="8"/>
  <c r="AR881" i="8"/>
  <c r="AR882" i="8"/>
  <c r="AR883" i="8"/>
  <c r="AR884" i="8"/>
  <c r="AR886" i="8"/>
  <c r="AR887" i="8"/>
  <c r="AR888" i="8"/>
  <c r="AR889" i="8"/>
  <c r="AR890" i="8"/>
  <c r="AR891" i="8"/>
  <c r="AR892" i="8"/>
  <c r="AR893" i="8"/>
  <c r="AR894" i="8"/>
  <c r="AR895" i="8"/>
  <c r="AR896" i="8"/>
  <c r="AR897" i="8"/>
  <c r="AR898" i="8"/>
  <c r="AR899" i="8"/>
  <c r="AR900" i="8"/>
  <c r="AR901" i="8"/>
  <c r="AR902" i="8"/>
  <c r="AR903" i="8"/>
  <c r="AR904" i="8"/>
  <c r="AR905" i="8"/>
  <c r="AR906" i="8"/>
  <c r="AR907" i="8"/>
  <c r="AR908" i="8"/>
  <c r="AR909" i="8"/>
  <c r="AR910" i="8"/>
  <c r="AR911" i="8"/>
  <c r="AR912" i="8"/>
  <c r="AR913" i="8"/>
  <c r="AR914" i="8"/>
  <c r="AR915" i="8"/>
  <c r="AR916" i="8"/>
  <c r="AR917" i="8"/>
  <c r="AR918" i="8"/>
  <c r="AR919" i="8"/>
  <c r="AR920" i="8"/>
  <c r="AR921" i="8"/>
  <c r="AR922" i="8"/>
  <c r="AR923" i="8"/>
  <c r="AR924" i="8"/>
  <c r="AR925" i="8"/>
  <c r="AR926" i="8"/>
  <c r="AR927" i="8"/>
  <c r="AR928" i="8"/>
  <c r="AR929" i="8"/>
  <c r="AR930" i="8"/>
  <c r="AR931" i="8"/>
  <c r="AR932" i="8"/>
  <c r="AR933" i="8"/>
  <c r="AR934" i="8"/>
  <c r="AR935" i="8"/>
  <c r="AR936" i="8"/>
  <c r="AR937" i="8"/>
  <c r="AR938" i="8"/>
  <c r="AR939" i="8"/>
  <c r="AR940" i="8"/>
  <c r="AR941" i="8"/>
  <c r="AR942" i="8"/>
  <c r="AR943" i="8"/>
  <c r="AR944" i="8"/>
  <c r="AR945" i="8"/>
  <c r="AR946" i="8"/>
  <c r="AR947" i="8"/>
  <c r="AR948" i="8"/>
  <c r="AR949" i="8"/>
  <c r="AR950" i="8"/>
  <c r="AR952" i="8"/>
  <c r="AR954" i="8"/>
  <c r="AR955" i="8"/>
  <c r="AR956" i="8"/>
  <c r="AR957" i="8"/>
  <c r="AR958" i="8"/>
  <c r="AR959" i="8"/>
  <c r="AR960" i="8"/>
  <c r="AR961" i="8"/>
  <c r="AR962" i="8"/>
  <c r="AR963" i="8"/>
  <c r="AR964" i="8"/>
  <c r="AR965" i="8"/>
  <c r="AR966" i="8"/>
  <c r="AR967" i="8"/>
  <c r="AR968" i="8"/>
  <c r="AR969" i="8"/>
  <c r="AR970" i="8"/>
  <c r="AR971" i="8"/>
  <c r="AR972" i="8"/>
  <c r="AR973" i="8"/>
  <c r="AR974" i="8"/>
  <c r="AR976" i="8"/>
  <c r="AR977" i="8"/>
  <c r="AR978" i="8"/>
  <c r="AR979" i="8"/>
  <c r="AR980" i="8"/>
  <c r="AR981" i="8"/>
  <c r="AR982" i="8"/>
  <c r="AR983" i="8"/>
  <c r="AR984" i="8"/>
  <c r="AR985" i="8"/>
  <c r="AR986" i="8"/>
  <c r="AR987" i="8"/>
  <c r="AR988" i="8"/>
  <c r="AR989" i="8"/>
  <c r="AR990" i="8"/>
  <c r="AR991" i="8"/>
  <c r="AR992" i="8"/>
  <c r="AR993" i="8"/>
  <c r="AR994" i="8"/>
  <c r="AR995" i="8"/>
  <c r="AR996" i="8"/>
  <c r="AR997" i="8"/>
  <c r="AR998" i="8"/>
  <c r="AR999" i="8"/>
  <c r="AR1000" i="8"/>
  <c r="AR1002" i="8"/>
  <c r="AR1003" i="8"/>
  <c r="AR1004" i="8"/>
  <c r="AR1007" i="8"/>
  <c r="AR1008" i="8"/>
  <c r="AR1009" i="8"/>
  <c r="AR1010" i="8"/>
  <c r="AR1011" i="8"/>
  <c r="AR1012" i="8"/>
  <c r="AR1013" i="8"/>
  <c r="AR1014" i="8"/>
  <c r="AR1015" i="8"/>
  <c r="AR1016" i="8"/>
  <c r="AR1017" i="8"/>
  <c r="AR1018" i="8"/>
  <c r="AR1019" i="8"/>
  <c r="AR1020" i="8"/>
  <c r="AR1022" i="8"/>
  <c r="AR1023" i="8"/>
  <c r="AR1024" i="8"/>
  <c r="AR1025" i="8"/>
  <c r="AR1026" i="8"/>
  <c r="AR1027" i="8"/>
  <c r="AR1029" i="8"/>
  <c r="AR1030" i="8"/>
  <c r="AR1031" i="8"/>
  <c r="AR1032" i="8"/>
  <c r="AR1033" i="8"/>
  <c r="AR1034" i="8"/>
  <c r="AR1035" i="8"/>
  <c r="AR1036" i="8"/>
  <c r="AR1037" i="8"/>
  <c r="AR1038" i="8"/>
  <c r="AR1039" i="8"/>
  <c r="AR1040" i="8"/>
  <c r="AR1042" i="8"/>
  <c r="AR1043" i="8"/>
  <c r="AR1044" i="8"/>
  <c r="AR1045" i="8"/>
  <c r="AR1046" i="8"/>
  <c r="AR1047" i="8"/>
  <c r="AR1048" i="8"/>
  <c r="AR1049" i="8"/>
  <c r="AR1050" i="8"/>
  <c r="AR1051" i="8"/>
  <c r="AR1052" i="8"/>
  <c r="AR1054" i="8"/>
  <c r="AR1055" i="8"/>
  <c r="AR1056" i="8"/>
  <c r="AR1057" i="8"/>
  <c r="AR1058" i="8"/>
  <c r="AR1059" i="8"/>
  <c r="AR1060" i="8"/>
  <c r="AR1061" i="8"/>
  <c r="AR1062" i="8"/>
  <c r="AR1063" i="8"/>
  <c r="AR1064" i="8"/>
  <c r="AR1065" i="8"/>
  <c r="AR1066" i="8"/>
  <c r="AR1067" i="8"/>
  <c r="AR1068" i="8"/>
  <c r="AR1069" i="8"/>
  <c r="AR1070" i="8"/>
  <c r="AR1071" i="8"/>
  <c r="AR1072" i="8"/>
  <c r="AR1074" i="8"/>
  <c r="AR1075" i="8"/>
  <c r="AR1077" i="8"/>
  <c r="AR1078" i="8"/>
  <c r="AR1079" i="8"/>
  <c r="AR1080" i="8"/>
  <c r="AR1081" i="8"/>
  <c r="AR1082" i="8"/>
  <c r="AR1083" i="8"/>
  <c r="AR1084" i="8"/>
  <c r="AR1085" i="8"/>
  <c r="AR1086" i="8"/>
  <c r="AR1087" i="8"/>
  <c r="AR1088" i="8"/>
  <c r="AR1089" i="8"/>
  <c r="AR1090" i="8"/>
  <c r="AR1091" i="8"/>
  <c r="AR1092" i="8"/>
  <c r="AR1093" i="8"/>
  <c r="AR1094" i="8"/>
  <c r="AR1095" i="8"/>
  <c r="AR1096" i="8"/>
  <c r="AR1097" i="8"/>
  <c r="AR1098" i="8"/>
  <c r="AR1100" i="8"/>
  <c r="AR1101" i="8"/>
  <c r="AR1102" i="8"/>
  <c r="AR1103" i="8"/>
  <c r="AR1104" i="8"/>
  <c r="AR1105" i="8"/>
  <c r="AR1106" i="8"/>
  <c r="AR1107" i="8"/>
  <c r="AR1108" i="8"/>
  <c r="AR1109" i="8"/>
  <c r="AR1110" i="8"/>
  <c r="AR1111" i="8"/>
  <c r="AR1112" i="8"/>
  <c r="AR1113" i="8"/>
  <c r="AR1114" i="8"/>
  <c r="AR1115" i="8"/>
  <c r="AR1116" i="8"/>
  <c r="AR1117" i="8"/>
  <c r="AR1118" i="8"/>
  <c r="AR1119" i="8"/>
  <c r="AR1120" i="8"/>
  <c r="AR1121" i="8"/>
  <c r="AR1122" i="8"/>
  <c r="AR1123" i="8"/>
  <c r="AR1124" i="8"/>
  <c r="AR1125" i="8"/>
  <c r="AR1126" i="8"/>
  <c r="AR1127" i="8"/>
  <c r="AR1128" i="8"/>
  <c r="AR1129" i="8"/>
  <c r="AR1130" i="8"/>
  <c r="AR1131" i="8"/>
  <c r="AR1132" i="8"/>
  <c r="AR1133" i="8"/>
  <c r="AR1134" i="8"/>
  <c r="AR1135" i="8"/>
  <c r="AR1136" i="8"/>
  <c r="AR1137" i="8"/>
  <c r="AR1138" i="8"/>
  <c r="AR1139" i="8"/>
  <c r="AR1140" i="8"/>
  <c r="AR1141" i="8"/>
  <c r="AR1142" i="8"/>
  <c r="AR1143" i="8"/>
  <c r="AR1144" i="8"/>
  <c r="AR1145" i="8"/>
  <c r="AR1146" i="8"/>
  <c r="AR1147" i="8"/>
  <c r="AR1148" i="8"/>
  <c r="AR1149" i="8"/>
  <c r="AR1150" i="8"/>
  <c r="AR1151" i="8"/>
  <c r="AR1152" i="8"/>
  <c r="AR1153" i="8"/>
  <c r="AR1154" i="8"/>
  <c r="AR1155" i="8"/>
  <c r="AR1156" i="8"/>
  <c r="AR1157" i="8"/>
  <c r="AR1158" i="8"/>
  <c r="AR1159" i="8"/>
  <c r="AR1160" i="8"/>
  <c r="AR1161" i="8"/>
  <c r="AR1162" i="8"/>
  <c r="AR1163" i="8"/>
  <c r="AR1164" i="8"/>
  <c r="AR1165" i="8"/>
  <c r="AR1166" i="8"/>
  <c r="AR1167" i="8"/>
  <c r="AR1168" i="8"/>
  <c r="AR1169" i="8"/>
  <c r="AR1170" i="8"/>
  <c r="AR1171" i="8"/>
  <c r="AR1172" i="8"/>
  <c r="AR1173" i="8"/>
  <c r="AR1174" i="8"/>
  <c r="AR1175" i="8"/>
  <c r="AR1176" i="8"/>
  <c r="AR1178" i="8"/>
  <c r="AR1179" i="8"/>
  <c r="AR1181" i="8"/>
  <c r="AR1182" i="8"/>
  <c r="AR1183" i="8"/>
  <c r="AR1184" i="8"/>
  <c r="AR1185" i="8"/>
  <c r="AR1186" i="8"/>
  <c r="AR1187" i="8"/>
  <c r="AR1188" i="8"/>
  <c r="AR1189" i="8"/>
  <c r="AR1190" i="8"/>
  <c r="AR1191" i="8"/>
  <c r="AR1192" i="8"/>
  <c r="AR1193" i="8"/>
  <c r="AR1194" i="8"/>
  <c r="AR1195" i="8"/>
  <c r="AR1196" i="8"/>
  <c r="AR1197" i="8"/>
  <c r="AR1198" i="8"/>
  <c r="AR1199" i="8"/>
  <c r="AR1200" i="8"/>
  <c r="AR1201" i="8"/>
  <c r="AR1202" i="8"/>
  <c r="AR1203" i="8"/>
  <c r="AR1204" i="8"/>
  <c r="AR1205" i="8"/>
  <c r="AR1206" i="8"/>
  <c r="AR1207" i="8"/>
  <c r="AR1209" i="8"/>
  <c r="AR1210" i="8"/>
  <c r="AR1211" i="8"/>
  <c r="AR1212" i="8"/>
  <c r="AR1213" i="8"/>
  <c r="AR1214" i="8"/>
  <c r="AR1215" i="8"/>
  <c r="AR1216" i="8"/>
  <c r="AR1217" i="8"/>
  <c r="AR1218" i="8"/>
  <c r="AR1219" i="8"/>
  <c r="AR1220" i="8"/>
  <c r="AR1221" i="8"/>
  <c r="AR1222" i="8"/>
  <c r="AR1223" i="8"/>
  <c r="AR1224" i="8"/>
  <c r="AR1225" i="8"/>
  <c r="AR1226" i="8"/>
  <c r="AR1227" i="8"/>
  <c r="AR1228" i="8"/>
  <c r="AR1229" i="8"/>
  <c r="AR1230" i="8"/>
  <c r="AR1231" i="8"/>
  <c r="AR1232" i="8"/>
  <c r="AR1233" i="8"/>
  <c r="AR1234" i="8"/>
  <c r="AR1235" i="8"/>
  <c r="AR1236" i="8"/>
  <c r="AR1238" i="8"/>
  <c r="AR1239" i="8"/>
  <c r="AR1240" i="8"/>
  <c r="AR1241" i="8"/>
  <c r="AR1242" i="8"/>
  <c r="AR1243" i="8"/>
  <c r="AR1244" i="8"/>
  <c r="AR1245" i="8"/>
  <c r="AR1246" i="8"/>
  <c r="AR1247" i="8"/>
  <c r="AR1248" i="8"/>
  <c r="AR1249" i="8"/>
  <c r="AR1250" i="8"/>
  <c r="AR1251" i="8"/>
  <c r="AR1252" i="8"/>
  <c r="AR1254" i="8"/>
  <c r="AR1255" i="8"/>
  <c r="AR1256" i="8"/>
  <c r="AR1257" i="8"/>
  <c r="AR1258" i="8"/>
  <c r="AR1259" i="8"/>
  <c r="AR1261" i="8"/>
  <c r="AR1262" i="8"/>
  <c r="AR1263" i="8"/>
  <c r="AR1264" i="8"/>
  <c r="AR1265" i="8"/>
  <c r="AR1266" i="8"/>
  <c r="AR1267" i="8"/>
  <c r="AR1268" i="8"/>
  <c r="AR1269" i="8"/>
  <c r="AR1270" i="8"/>
  <c r="AR1271" i="8"/>
  <c r="AR1272" i="8"/>
  <c r="AR1273" i="8"/>
  <c r="AR1275" i="8"/>
  <c r="AR1276" i="8"/>
  <c r="AR1277" i="8"/>
  <c r="AR1278" i="8"/>
  <c r="AR1279" i="8"/>
  <c r="AR1280" i="8"/>
  <c r="AR1281" i="8"/>
  <c r="AR1282" i="8"/>
  <c r="AR1283" i="8"/>
  <c r="AR1284" i="8"/>
  <c r="AR1285" i="8"/>
  <c r="AR1286" i="8"/>
  <c r="AR1287" i="8"/>
  <c r="AR1288" i="8"/>
  <c r="AR1289" i="8"/>
  <c r="AR1290" i="8"/>
  <c r="AR1291" i="8"/>
  <c r="AR1292" i="8"/>
  <c r="AR1293" i="8"/>
  <c r="AR1294" i="8"/>
  <c r="AR1295" i="8"/>
  <c r="AR1296" i="8"/>
  <c r="AR1297" i="8"/>
  <c r="AR1298" i="8"/>
  <c r="AR1299" i="8"/>
  <c r="AR1300" i="8"/>
  <c r="AR1301" i="8"/>
  <c r="AR1302" i="8"/>
  <c r="AR1303" i="8"/>
  <c r="AR1304" i="8"/>
  <c r="AR1305" i="8"/>
  <c r="AR1306" i="8"/>
  <c r="AR1307" i="8"/>
  <c r="AR1308" i="8"/>
  <c r="AR1309" i="8"/>
  <c r="AR1311" i="8"/>
  <c r="AR1312" i="8"/>
  <c r="AR1313" i="8"/>
  <c r="AR1314" i="8"/>
  <c r="AR1315" i="8"/>
  <c r="AR1316" i="8"/>
  <c r="AR1317" i="8"/>
  <c r="AR1318" i="8"/>
  <c r="AR1319" i="8"/>
  <c r="AR1320" i="8"/>
  <c r="AR1321" i="8"/>
  <c r="AR1322" i="8"/>
  <c r="AR1323" i="8"/>
  <c r="AR1324" i="8"/>
  <c r="AR1325" i="8"/>
  <c r="AR1326" i="8"/>
  <c r="AR1328" i="8"/>
  <c r="AR1331" i="8"/>
  <c r="AR1332" i="8"/>
  <c r="AR1333" i="8"/>
  <c r="AR1334" i="8"/>
  <c r="AR1335" i="8"/>
  <c r="AR1336" i="8"/>
  <c r="AR1337" i="8"/>
  <c r="AR1338" i="8"/>
  <c r="AR1339" i="8"/>
  <c r="AR1340" i="8"/>
  <c r="AR1341" i="8"/>
  <c r="AR1342" i="8"/>
  <c r="AR1343" i="8"/>
  <c r="AR1344" i="8"/>
  <c r="AR1345" i="8"/>
  <c r="AR1346" i="8"/>
  <c r="AR1347" i="8"/>
  <c r="AR1348" i="8"/>
  <c r="AR1349" i="8"/>
  <c r="AR1350" i="8"/>
  <c r="AR1351" i="8"/>
  <c r="AR1352" i="8"/>
  <c r="AR1353" i="8"/>
  <c r="AR1354" i="8"/>
  <c r="AR1355" i="8"/>
  <c r="AR1357" i="8"/>
  <c r="AR1358" i="8"/>
  <c r="AR1359" i="8"/>
  <c r="AR1361" i="8"/>
  <c r="AR1362" i="8"/>
  <c r="AR1363" i="8"/>
  <c r="AR1364" i="8"/>
  <c r="AR1365" i="8"/>
  <c r="AR1366" i="8"/>
  <c r="AR1367" i="8"/>
  <c r="AR1368" i="8"/>
  <c r="AR1369" i="8"/>
  <c r="AR1370" i="8"/>
  <c r="AR1371" i="8"/>
  <c r="AR1372" i="8"/>
  <c r="AR1373" i="8"/>
  <c r="AR1374" i="8"/>
  <c r="AR1375" i="8"/>
  <c r="AR1376" i="8"/>
  <c r="AR1377" i="8"/>
  <c r="AR1378" i="8"/>
  <c r="AR1380" i="8"/>
  <c r="AR1381" i="8"/>
  <c r="AR1382" i="8"/>
  <c r="AR1383" i="8"/>
  <c r="AR1384" i="8"/>
  <c r="AR1385" i="8"/>
  <c r="AR1386" i="8"/>
  <c r="AR1387" i="8"/>
  <c r="AR1388" i="8"/>
  <c r="AR1389" i="8"/>
  <c r="AR1390" i="8"/>
  <c r="AR1391" i="8"/>
  <c r="AR1392" i="8"/>
  <c r="AR1393" i="8"/>
  <c r="AR1394" i="8"/>
  <c r="AR1395" i="8"/>
  <c r="AR1396" i="8"/>
  <c r="AR1397" i="8"/>
  <c r="AR1398" i="8"/>
  <c r="AR1399" i="8"/>
  <c r="AR1400" i="8"/>
  <c r="AR1401" i="8"/>
  <c r="AR1402" i="8"/>
  <c r="AR1403" i="8"/>
  <c r="AR1404" i="8"/>
  <c r="AR1405" i="8"/>
  <c r="AR1406" i="8"/>
  <c r="AR1407" i="8"/>
  <c r="AR1408" i="8"/>
  <c r="AR1409" i="8"/>
  <c r="AR1410" i="8"/>
  <c r="AR1411" i="8"/>
  <c r="AR1412" i="8"/>
  <c r="AR1413" i="8"/>
  <c r="AR1415" i="8"/>
  <c r="AR1416" i="8"/>
  <c r="AR1417" i="8"/>
  <c r="AR1418" i="8"/>
  <c r="AR1419" i="8"/>
  <c r="AR1420" i="8"/>
  <c r="AR1421" i="8"/>
  <c r="AR1422" i="8"/>
  <c r="AR1423" i="8"/>
  <c r="AR1424" i="8"/>
  <c r="AR1425" i="8"/>
  <c r="AR1426" i="8"/>
  <c r="AR1427" i="8"/>
  <c r="AR1428" i="8"/>
  <c r="AR1429" i="8"/>
  <c r="AR1430" i="8"/>
  <c r="AR1431" i="8"/>
  <c r="AR1432" i="8"/>
  <c r="AR1433" i="8"/>
  <c r="AR1434" i="8"/>
  <c r="AR1435" i="8"/>
  <c r="AR1436" i="8"/>
  <c r="AR1437" i="8"/>
  <c r="AR1438" i="8"/>
  <c r="AR1439" i="8"/>
  <c r="AR1440" i="8"/>
  <c r="AR1441" i="8"/>
  <c r="AR1442" i="8"/>
  <c r="AR1443" i="8"/>
  <c r="AR1444" i="8"/>
  <c r="AR1445" i="8"/>
  <c r="AR1446" i="8"/>
  <c r="AR1447" i="8"/>
  <c r="AR1448" i="8"/>
  <c r="AR1449" i="8"/>
  <c r="AR1450" i="8"/>
  <c r="AR1451" i="8"/>
  <c r="AR1453" i="8"/>
  <c r="AR1454" i="8"/>
  <c r="AR1455" i="8"/>
  <c r="AR1456" i="8"/>
  <c r="AR1457" i="8"/>
  <c r="AR1458" i="8"/>
  <c r="AR1459" i="8"/>
  <c r="AR1460" i="8"/>
  <c r="AR1461" i="8"/>
  <c r="AR1462" i="8"/>
  <c r="AR1463" i="8"/>
  <c r="AR1464" i="8"/>
  <c r="AR1465" i="8"/>
  <c r="AR1466" i="8"/>
  <c r="AR1467" i="8"/>
  <c r="AR1468" i="8"/>
  <c r="AR1469" i="8"/>
  <c r="AR1470" i="8"/>
  <c r="AR1471" i="8"/>
  <c r="AR1472" i="8"/>
  <c r="AR1473" i="8"/>
  <c r="AR1474" i="8"/>
  <c r="AR1475" i="8"/>
  <c r="AR1476" i="8"/>
  <c r="AR1477" i="8"/>
  <c r="AR1478" i="8"/>
  <c r="AR1479" i="8"/>
  <c r="AR1481" i="8"/>
  <c r="AR1482" i="8"/>
  <c r="AR1483" i="8"/>
  <c r="AR1484" i="8"/>
  <c r="AR1485" i="8"/>
  <c r="AR1486" i="8"/>
  <c r="AR1487" i="8"/>
  <c r="AR1488" i="8"/>
  <c r="AR1490" i="8"/>
  <c r="AR1491" i="8"/>
  <c r="AR1492" i="8"/>
  <c r="AR1493" i="8"/>
  <c r="AR1494" i="8"/>
  <c r="AR1495" i="8"/>
  <c r="AR1497" i="8"/>
  <c r="AR1499" i="8"/>
  <c r="AR1500" i="8"/>
  <c r="AR1501" i="8"/>
  <c r="AR1502" i="8"/>
  <c r="AR1503" i="8"/>
  <c r="AR1504" i="8"/>
  <c r="AR1506" i="8"/>
  <c r="AR1507" i="8"/>
  <c r="AR1508" i="8"/>
  <c r="AR1509" i="8"/>
  <c r="AR1510" i="8"/>
  <c r="AR1511" i="8"/>
  <c r="AR1512" i="8"/>
  <c r="AR1513" i="8"/>
  <c r="AR1514" i="8"/>
  <c r="AR1515" i="8"/>
  <c r="AR1516" i="8"/>
  <c r="AR1517" i="8"/>
  <c r="AR1518" i="8"/>
  <c r="AR1519" i="8"/>
  <c r="AR1520" i="8"/>
  <c r="AR1521" i="8"/>
  <c r="AR1522" i="8"/>
  <c r="AR1523" i="8"/>
  <c r="AR1524" i="8"/>
  <c r="AR1525" i="8"/>
  <c r="AR1526" i="8"/>
  <c r="AR1528" i="8"/>
  <c r="AR1529" i="8"/>
  <c r="AR1530" i="8"/>
  <c r="AR1531" i="8"/>
  <c r="AR1532" i="8"/>
  <c r="AR1533" i="8"/>
  <c r="AR1534" i="8"/>
  <c r="AR1535" i="8"/>
  <c r="AR1536" i="8"/>
  <c r="AR1537" i="8"/>
  <c r="AR1538" i="8"/>
  <c r="AR1539" i="8"/>
  <c r="AR1540" i="8"/>
  <c r="AR1541" i="8"/>
  <c r="AR1542" i="8"/>
  <c r="AR1543" i="8"/>
  <c r="AR1544" i="8"/>
  <c r="AR1545" i="8"/>
  <c r="AR1546" i="8"/>
  <c r="AR1547" i="8"/>
  <c r="AR1548" i="8"/>
  <c r="AR1549" i="8"/>
  <c r="AR1550" i="8"/>
  <c r="AR1551" i="8"/>
  <c r="AR1552" i="8"/>
  <c r="AR1553" i="8"/>
  <c r="AR1554" i="8"/>
  <c r="AR1555" i="8"/>
  <c r="AR1556" i="8"/>
  <c r="AR1557" i="8"/>
  <c r="AR1558" i="8"/>
  <c r="AR1559" i="8"/>
  <c r="AR1560" i="8"/>
  <c r="AR1561" i="8"/>
  <c r="AR1562" i="8"/>
  <c r="AR1563" i="8"/>
  <c r="AR1564" i="8"/>
  <c r="AR1565" i="8"/>
  <c r="AR1567" i="8"/>
  <c r="AR1568" i="8"/>
  <c r="AR1569" i="8"/>
  <c r="AR1570" i="8"/>
  <c r="AR1571" i="8"/>
  <c r="AR1572" i="8"/>
  <c r="AR1573" i="8"/>
  <c r="AR1574" i="8"/>
  <c r="AR1575" i="8"/>
  <c r="AR1576" i="8"/>
  <c r="AR1577" i="8"/>
  <c r="AR1578" i="8"/>
  <c r="AR1579" i="8"/>
  <c r="AR1580" i="8"/>
  <c r="AR1581" i="8"/>
  <c r="AR1582" i="8"/>
  <c r="AR1583" i="8"/>
  <c r="AR1584" i="8"/>
  <c r="AR1585" i="8"/>
  <c r="AR1586" i="8"/>
  <c r="AR1587" i="8"/>
  <c r="AR1588" i="8"/>
  <c r="AR1590" i="8"/>
  <c r="AR1591" i="8"/>
  <c r="AR1592" i="8"/>
  <c r="AR1593" i="8"/>
  <c r="AR1594" i="8"/>
  <c r="AR1595" i="8"/>
  <c r="AR1597" i="8"/>
  <c r="AR1598" i="8"/>
  <c r="AR1599" i="8"/>
  <c r="AR1600" i="8"/>
  <c r="AR1601" i="8"/>
  <c r="AR1603" i="8"/>
  <c r="AR1604" i="8"/>
  <c r="AR1605" i="8"/>
  <c r="AR1606" i="8"/>
  <c r="AR1607" i="8"/>
  <c r="AR1608" i="8"/>
  <c r="AR1609" i="8"/>
  <c r="AR1610" i="8"/>
  <c r="AR1611" i="8"/>
  <c r="AR1612" i="8"/>
  <c r="AR1614" i="8"/>
  <c r="AR1615" i="8"/>
  <c r="AR1616" i="8"/>
  <c r="AR1617" i="8"/>
  <c r="AR1618" i="8"/>
  <c r="AR1619" i="8"/>
  <c r="AR1620" i="8"/>
  <c r="AR1621" i="8"/>
  <c r="AR1622" i="8"/>
  <c r="AR1623" i="8"/>
  <c r="AR1624" i="8"/>
  <c r="AR1625" i="8"/>
  <c r="AR1626" i="8"/>
  <c r="AR1627" i="8"/>
  <c r="AR1628" i="8"/>
  <c r="AR1629" i="8"/>
  <c r="AR1630" i="8"/>
  <c r="AR1631" i="8"/>
  <c r="AR1632" i="8"/>
  <c r="AR1633" i="8"/>
  <c r="AR1634" i="8"/>
  <c r="AR1635" i="8"/>
  <c r="AR1636" i="8"/>
  <c r="AR1637" i="8"/>
  <c r="AR1638" i="8"/>
  <c r="AR1639" i="8"/>
  <c r="AR1640" i="8"/>
  <c r="AR1641" i="8"/>
  <c r="AR1642" i="8"/>
  <c r="AR1643" i="8"/>
  <c r="AR1644" i="8"/>
  <c r="AR1645" i="8"/>
  <c r="AR1646" i="8"/>
  <c r="AR1647" i="8"/>
  <c r="AR1648" i="8"/>
  <c r="AR1649" i="8"/>
  <c r="AR1650" i="8"/>
  <c r="AR1651" i="8"/>
  <c r="AR1652" i="8"/>
  <c r="AR1653" i="8"/>
  <c r="AR1654" i="8"/>
  <c r="AR1655" i="8"/>
  <c r="AR1656" i="8"/>
  <c r="AR1657" i="8"/>
  <c r="AR1658" i="8"/>
  <c r="AR1659" i="8"/>
  <c r="AR1660" i="8"/>
  <c r="AR1661" i="8"/>
  <c r="AR1662" i="8"/>
  <c r="AR1663" i="8"/>
  <c r="AR1664" i="8"/>
  <c r="AR1665" i="8"/>
  <c r="AR1666" i="8"/>
  <c r="AR1667" i="8"/>
  <c r="AR1668" i="8"/>
  <c r="AR1669" i="8"/>
  <c r="AR1670" i="8"/>
  <c r="AR1671" i="8"/>
  <c r="AR1672" i="8"/>
  <c r="AR1673" i="8"/>
  <c r="AR1674" i="8"/>
  <c r="AR1675" i="8"/>
  <c r="AR1676" i="8"/>
  <c r="AR1677" i="8"/>
  <c r="AR1678" i="8"/>
  <c r="AR1679" i="8"/>
  <c r="AR1680" i="8"/>
  <c r="AR1681" i="8"/>
  <c r="AR1682" i="8"/>
  <c r="AR1683" i="8"/>
  <c r="AR1684" i="8"/>
  <c r="AR1685" i="8"/>
  <c r="AR1686" i="8"/>
  <c r="AR1687" i="8"/>
  <c r="AR1688" i="8"/>
  <c r="AR1689" i="8"/>
  <c r="AR1690" i="8"/>
  <c r="AR1691" i="8"/>
  <c r="AR1692" i="8"/>
  <c r="AR1693" i="8"/>
  <c r="AR1694" i="8"/>
  <c r="AR1695" i="8"/>
  <c r="AR1696" i="8"/>
  <c r="AR1697" i="8"/>
  <c r="AR1698" i="8"/>
  <c r="AR1699" i="8"/>
  <c r="AR1700" i="8"/>
  <c r="AR1701" i="8"/>
  <c r="AR1702" i="8"/>
  <c r="AR1703" i="8"/>
  <c r="AR1704" i="8"/>
  <c r="AR1705" i="8"/>
  <c r="AR1706" i="8"/>
  <c r="AR1707" i="8"/>
  <c r="AR1708" i="8"/>
  <c r="AR1709" i="8"/>
  <c r="AR1710" i="8"/>
  <c r="AR1711" i="8"/>
  <c r="AR1712" i="8"/>
  <c r="AR1713" i="8"/>
  <c r="AR1714" i="8"/>
  <c r="AR1715" i="8"/>
  <c r="AR1716" i="8"/>
  <c r="AR1717" i="8"/>
  <c r="AR1718" i="8"/>
  <c r="AR1719" i="8"/>
  <c r="AR1720" i="8"/>
  <c r="AR1721" i="8"/>
  <c r="AR1722" i="8"/>
  <c r="AR1723" i="8"/>
  <c r="AR1724" i="8"/>
  <c r="AR1725" i="8"/>
  <c r="AR1726" i="8"/>
  <c r="AR1727" i="8"/>
  <c r="AR1728" i="8"/>
  <c r="AR1729" i="8"/>
  <c r="AR1730" i="8"/>
  <c r="AR1731" i="8"/>
  <c r="AR1732" i="8"/>
  <c r="AR1733" i="8"/>
  <c r="AR1734" i="8"/>
  <c r="AR1735" i="8"/>
  <c r="AR1736" i="8"/>
  <c r="AR1737" i="8"/>
  <c r="AR1738" i="8"/>
  <c r="AR1739" i="8"/>
  <c r="AR1740" i="8"/>
  <c r="AR1741" i="8"/>
  <c r="AR1742" i="8"/>
  <c r="AR1743" i="8"/>
  <c r="AR1744" i="8"/>
  <c r="AR1745" i="8"/>
  <c r="AR1746" i="8"/>
  <c r="AR1747" i="8"/>
  <c r="AR1748" i="8"/>
  <c r="AR1749" i="8"/>
  <c r="AR1750" i="8"/>
  <c r="AR1751" i="8"/>
  <c r="AR1752" i="8"/>
  <c r="AR1753" i="8"/>
  <c r="AR1754" i="8"/>
  <c r="AR1755" i="8"/>
  <c r="AR1756" i="8"/>
  <c r="AR1757" i="8"/>
  <c r="AR1758" i="8"/>
  <c r="AR1759" i="8"/>
  <c r="AR1760" i="8"/>
  <c r="AR1761" i="8"/>
  <c r="AR1762" i="8"/>
  <c r="AR1763" i="8"/>
  <c r="AR1764" i="8"/>
  <c r="AR1765" i="8"/>
  <c r="AR1766" i="8"/>
  <c r="AR1767" i="8"/>
  <c r="AR1768" i="8"/>
  <c r="AR1769" i="8"/>
  <c r="AR1770" i="8"/>
  <c r="AR1771" i="8"/>
  <c r="AR1772" i="8"/>
  <c r="AR1773" i="8"/>
  <c r="AR1774" i="8"/>
  <c r="AR1775" i="8"/>
  <c r="AR1776" i="8"/>
  <c r="AR1777" i="8"/>
  <c r="AR1778" i="8"/>
  <c r="AR1779" i="8"/>
  <c r="AR1780" i="8"/>
  <c r="AR1781" i="8"/>
  <c r="AR1782" i="8"/>
  <c r="AR1783" i="8"/>
  <c r="AR1784" i="8"/>
  <c r="AR1785" i="8"/>
  <c r="AR1786" i="8"/>
  <c r="AR1787" i="8"/>
  <c r="AR1788" i="8"/>
  <c r="AR1789" i="8"/>
  <c r="AR1790" i="8"/>
  <c r="AR1791" i="8"/>
  <c r="AR1792" i="8"/>
  <c r="AR1793" i="8"/>
  <c r="AR1794" i="8"/>
  <c r="AR1795" i="8"/>
  <c r="AR1796" i="8"/>
  <c r="AR1797" i="8"/>
  <c r="AR1798" i="8"/>
  <c r="AR1799" i="8"/>
  <c r="AR1800" i="8"/>
  <c r="AR1801" i="8"/>
  <c r="AR1802" i="8"/>
  <c r="AR1803" i="8"/>
  <c r="AR1804" i="8"/>
  <c r="AR1805" i="8"/>
  <c r="AR1806" i="8"/>
  <c r="AR1807" i="8"/>
  <c r="AR1808" i="8"/>
  <c r="AR1809" i="8"/>
  <c r="AR1810" i="8"/>
  <c r="AR1811" i="8"/>
  <c r="AR1812" i="8"/>
  <c r="AR1813" i="8"/>
  <c r="AR1814" i="8"/>
  <c r="AR1815" i="8"/>
  <c r="AR1816" i="8"/>
  <c r="AR1817" i="8"/>
  <c r="AR1818" i="8"/>
  <c r="AR1819" i="8"/>
  <c r="AR1820" i="8"/>
  <c r="AR1821" i="8"/>
  <c r="AR1822" i="8"/>
  <c r="AR1823" i="8"/>
  <c r="AR1824" i="8"/>
  <c r="AR1825" i="8"/>
  <c r="AR1826" i="8"/>
  <c r="AR1827" i="8"/>
  <c r="AR1828" i="8"/>
  <c r="AR1829" i="8"/>
  <c r="AR1830" i="8"/>
  <c r="AR1831" i="8"/>
  <c r="AR1832" i="8"/>
  <c r="AR1833" i="8"/>
  <c r="AR1834" i="8"/>
  <c r="AR1835" i="8"/>
  <c r="AR1836" i="8"/>
  <c r="AR1837" i="8"/>
  <c r="AR1838" i="8"/>
  <c r="AR1839" i="8"/>
  <c r="AR1840" i="8"/>
  <c r="AR1841" i="8"/>
  <c r="AR1842" i="8"/>
  <c r="AR1843" i="8"/>
  <c r="AR1844" i="8"/>
  <c r="AR1845" i="8"/>
  <c r="AR1846" i="8"/>
  <c r="AR1847" i="8"/>
  <c r="AR1848" i="8"/>
  <c r="AR1849" i="8"/>
  <c r="AR1850" i="8"/>
  <c r="AR1851" i="8"/>
  <c r="AR1852" i="8"/>
  <c r="AR1853" i="8"/>
  <c r="AR1854" i="8"/>
  <c r="AR1855" i="8"/>
  <c r="AR1856" i="8"/>
  <c r="AR1857" i="8"/>
  <c r="AR1858" i="8"/>
  <c r="AR1859" i="8"/>
  <c r="AR1860" i="8"/>
  <c r="AR1861" i="8"/>
  <c r="AR1862" i="8"/>
  <c r="AR1863" i="8"/>
  <c r="AR1864" i="8"/>
  <c r="AR1865" i="8"/>
  <c r="AR1866" i="8"/>
  <c r="AR1867" i="8"/>
  <c r="AR1868" i="8"/>
  <c r="AR1869" i="8"/>
  <c r="AR1870" i="8"/>
  <c r="AR1871" i="8"/>
  <c r="AR1872" i="8"/>
  <c r="AR1873" i="8"/>
  <c r="AR1874" i="8"/>
  <c r="AR1875" i="8"/>
  <c r="AR1876" i="8"/>
  <c r="AR1877" i="8"/>
  <c r="AR1878" i="8"/>
  <c r="AR1879" i="8"/>
  <c r="AR1880" i="8"/>
  <c r="AR1881" i="8"/>
  <c r="AR1882" i="8"/>
  <c r="AR1883" i="8"/>
  <c r="AR1884" i="8"/>
  <c r="AR1885" i="8"/>
  <c r="AR1886" i="8"/>
  <c r="AR1887" i="8"/>
  <c r="AR1888" i="8"/>
  <c r="AR1889" i="8"/>
  <c r="AR1890" i="8"/>
  <c r="AR1891" i="8"/>
  <c r="AR1892" i="8"/>
  <c r="AR1893" i="8"/>
  <c r="AR1894" i="8"/>
  <c r="AR1895" i="8"/>
  <c r="AR1896" i="8"/>
  <c r="AR1897" i="8"/>
  <c r="AR1898" i="8"/>
  <c r="AR1899" i="8"/>
  <c r="AR1900" i="8"/>
  <c r="AR1901" i="8"/>
  <c r="AR1902" i="8"/>
  <c r="AR1903" i="8"/>
  <c r="AR1904" i="8"/>
  <c r="AR1905" i="8"/>
  <c r="AR1906" i="8"/>
  <c r="AR1907" i="8"/>
  <c r="AR1908" i="8"/>
  <c r="AR1909" i="8"/>
  <c r="AR1910" i="8"/>
  <c r="AR1911" i="8"/>
  <c r="AR1912" i="8"/>
  <c r="AR1913" i="8"/>
  <c r="AR1914" i="8"/>
  <c r="AR1915" i="8"/>
  <c r="AR1916" i="8"/>
  <c r="AR1917" i="8"/>
  <c r="AR1918" i="8"/>
  <c r="AR1919" i="8"/>
  <c r="AR1920" i="8"/>
  <c r="AR1921" i="8"/>
  <c r="AR1922" i="8"/>
  <c r="AR1923" i="8"/>
  <c r="AR1924" i="8"/>
  <c r="AR1925" i="8"/>
  <c r="AR1926" i="8"/>
  <c r="AR1927" i="8"/>
  <c r="AR1928" i="8"/>
  <c r="AR1929" i="8"/>
  <c r="AR1930" i="8"/>
  <c r="AR1931" i="8"/>
  <c r="AR1932" i="8"/>
  <c r="AR1933" i="8"/>
  <c r="AR1934" i="8"/>
  <c r="AR1935" i="8"/>
  <c r="AR1936" i="8"/>
  <c r="AR1937" i="8"/>
  <c r="AR1938" i="8"/>
  <c r="AR1939" i="8"/>
  <c r="AR1940" i="8"/>
  <c r="AR1941" i="8"/>
  <c r="AR1942" i="8"/>
  <c r="AR1943" i="8"/>
  <c r="AR1944" i="8"/>
  <c r="AR1945" i="8"/>
  <c r="AR1946" i="8"/>
  <c r="AR1947" i="8"/>
  <c r="AR1948" i="8"/>
  <c r="AR1949" i="8"/>
  <c r="AR1950" i="8"/>
  <c r="AR1951" i="8"/>
  <c r="AR1952" i="8"/>
  <c r="AR1953" i="8"/>
  <c r="AR1954" i="8"/>
  <c r="AR1955" i="8"/>
  <c r="AR1956" i="8"/>
  <c r="AR1957" i="8"/>
  <c r="AR1958" i="8"/>
  <c r="AR1959" i="8"/>
  <c r="AR1960" i="8"/>
  <c r="AR1961" i="8"/>
  <c r="AR1962" i="8"/>
  <c r="AR1963" i="8"/>
  <c r="AR1964" i="8"/>
  <c r="AR1965" i="8"/>
  <c r="AR1966" i="8"/>
  <c r="AR1967" i="8"/>
  <c r="AR1968" i="8"/>
  <c r="AR1969" i="8"/>
  <c r="AR1970" i="8"/>
  <c r="AR1971" i="8"/>
  <c r="AR1972" i="8"/>
  <c r="AR1973" i="8"/>
  <c r="AR1974" i="8"/>
  <c r="AR1975" i="8"/>
  <c r="AR1976" i="8"/>
  <c r="AR1977" i="8"/>
  <c r="AR1978" i="8"/>
  <c r="AR1979" i="8"/>
  <c r="AR1980" i="8"/>
  <c r="AR1981" i="8"/>
  <c r="AR1982" i="8"/>
  <c r="AR1983" i="8"/>
  <c r="AR1984" i="8"/>
  <c r="AR1985" i="8"/>
  <c r="AR1986" i="8"/>
  <c r="AR1987" i="8"/>
  <c r="AR1988" i="8"/>
  <c r="AR1989" i="8"/>
  <c r="AR1990" i="8"/>
  <c r="AR1991" i="8"/>
  <c r="AR1992" i="8"/>
  <c r="AR1993" i="8"/>
  <c r="AR1994" i="8"/>
  <c r="AR1995" i="8"/>
  <c r="AR1996" i="8"/>
  <c r="AR1997" i="8"/>
  <c r="AR1998" i="8"/>
  <c r="AR1999" i="8"/>
  <c r="AR2000" i="8"/>
  <c r="AR2" i="8"/>
  <c r="AQ3" i="8"/>
  <c r="AQ4" i="8"/>
  <c r="AQ5" i="8"/>
  <c r="AQ6" i="8"/>
  <c r="AQ7" i="8"/>
  <c r="AQ8" i="8"/>
  <c r="AQ9" i="8"/>
  <c r="AQ10" i="8"/>
  <c r="AQ11" i="8"/>
  <c r="AQ12" i="8"/>
  <c r="AQ13" i="8"/>
  <c r="AQ14" i="8"/>
  <c r="AQ15" i="8"/>
  <c r="AQ16" i="8"/>
  <c r="AQ17" i="8"/>
  <c r="AQ18" i="8"/>
  <c r="AQ19" i="8"/>
  <c r="AQ20" i="8"/>
  <c r="AQ21" i="8"/>
  <c r="AQ22" i="8"/>
  <c r="AQ23" i="8"/>
  <c r="AQ24" i="8"/>
  <c r="AQ25" i="8"/>
  <c r="AQ26" i="8"/>
  <c r="AQ27" i="8"/>
  <c r="AQ28" i="8"/>
  <c r="AQ29" i="8"/>
  <c r="AQ30" i="8"/>
  <c r="AQ31" i="8"/>
  <c r="AQ32" i="8"/>
  <c r="AQ33" i="8"/>
  <c r="AQ34" i="8"/>
  <c r="AQ35" i="8"/>
  <c r="AQ36" i="8"/>
  <c r="AQ37" i="8"/>
  <c r="AQ38" i="8"/>
  <c r="AQ39" i="8"/>
  <c r="AQ40" i="8"/>
  <c r="AQ41" i="8"/>
  <c r="AQ42" i="8"/>
  <c r="AQ43" i="8"/>
  <c r="AQ44" i="8"/>
  <c r="AQ45" i="8"/>
  <c r="AQ46" i="8"/>
  <c r="AQ47" i="8"/>
  <c r="AQ48" i="8"/>
  <c r="AQ49" i="8"/>
  <c r="AQ50" i="8"/>
  <c r="AQ51" i="8"/>
  <c r="AQ52" i="8"/>
  <c r="AQ53" i="8"/>
  <c r="AQ54" i="8"/>
  <c r="AQ55" i="8"/>
  <c r="AQ56" i="8"/>
  <c r="AQ57" i="8"/>
  <c r="AQ58" i="8"/>
  <c r="AQ59" i="8"/>
  <c r="AQ60" i="8"/>
  <c r="AQ61" i="8"/>
  <c r="AQ62" i="8"/>
  <c r="AQ63" i="8"/>
  <c r="AQ64" i="8"/>
  <c r="AQ65" i="8"/>
  <c r="AQ66" i="8"/>
  <c r="AQ67" i="8"/>
  <c r="AQ68" i="8"/>
  <c r="AQ69" i="8"/>
  <c r="AQ70" i="8"/>
  <c r="AQ71" i="8"/>
  <c r="AQ72" i="8"/>
  <c r="AQ73" i="8"/>
  <c r="AQ74" i="8"/>
  <c r="AQ75" i="8"/>
  <c r="AQ76" i="8"/>
  <c r="AQ77" i="8"/>
  <c r="AQ78" i="8"/>
  <c r="AQ79" i="8"/>
  <c r="AQ80" i="8"/>
  <c r="AQ81" i="8"/>
  <c r="AQ82" i="8"/>
  <c r="AQ83" i="8"/>
  <c r="AQ84" i="8"/>
  <c r="AQ85" i="8"/>
  <c r="AQ86" i="8"/>
  <c r="AQ87" i="8"/>
  <c r="AQ88" i="8"/>
  <c r="AQ89" i="8"/>
  <c r="AQ90" i="8"/>
  <c r="AQ91" i="8"/>
  <c r="AQ92" i="8"/>
  <c r="AQ93" i="8"/>
  <c r="AQ94" i="8"/>
  <c r="AQ95" i="8"/>
  <c r="AQ96" i="8"/>
  <c r="AQ97" i="8"/>
  <c r="AQ98" i="8"/>
  <c r="AQ99" i="8"/>
  <c r="AQ100" i="8"/>
  <c r="AQ101" i="8"/>
  <c r="AQ102" i="8"/>
  <c r="AQ103" i="8"/>
  <c r="AQ104" i="8"/>
  <c r="AQ105" i="8"/>
  <c r="AQ106" i="8"/>
  <c r="AQ107" i="8"/>
  <c r="AQ108" i="8"/>
  <c r="AQ109" i="8"/>
  <c r="AQ110" i="8"/>
  <c r="AQ111" i="8"/>
  <c r="AQ112" i="8"/>
  <c r="AQ113" i="8"/>
  <c r="AQ114" i="8"/>
  <c r="AQ115" i="8"/>
  <c r="AQ116" i="8"/>
  <c r="AQ117" i="8"/>
  <c r="AQ118" i="8"/>
  <c r="AQ119" i="8"/>
  <c r="AQ120" i="8"/>
  <c r="AQ121" i="8"/>
  <c r="AQ122" i="8"/>
  <c r="AQ123" i="8"/>
  <c r="AQ124" i="8"/>
  <c r="AQ125" i="8"/>
  <c r="AQ126" i="8"/>
  <c r="AQ127" i="8"/>
  <c r="AQ128" i="8"/>
  <c r="AQ129" i="8"/>
  <c r="AQ130" i="8"/>
  <c r="AQ131" i="8"/>
  <c r="AQ132" i="8"/>
  <c r="AQ133" i="8"/>
  <c r="AQ134" i="8"/>
  <c r="AQ135" i="8"/>
  <c r="AQ136" i="8"/>
  <c r="AQ137" i="8"/>
  <c r="AQ138" i="8"/>
  <c r="AQ139" i="8"/>
  <c r="AQ140" i="8"/>
  <c r="AQ141" i="8"/>
  <c r="AQ142" i="8"/>
  <c r="AQ143" i="8"/>
  <c r="AQ144" i="8"/>
  <c r="AQ145" i="8"/>
  <c r="AQ146" i="8"/>
  <c r="AQ147" i="8"/>
  <c r="AQ148" i="8"/>
  <c r="AQ149" i="8"/>
  <c r="AQ150" i="8"/>
  <c r="AQ151" i="8"/>
  <c r="AQ152" i="8"/>
  <c r="AQ153" i="8"/>
  <c r="AQ154" i="8"/>
  <c r="AQ155" i="8"/>
  <c r="AQ156" i="8"/>
  <c r="AQ157" i="8"/>
  <c r="AQ158" i="8"/>
  <c r="AQ159" i="8"/>
  <c r="AQ160" i="8"/>
  <c r="AQ161" i="8"/>
  <c r="AQ162" i="8"/>
  <c r="AQ163" i="8"/>
  <c r="AQ164" i="8"/>
  <c r="AQ165" i="8"/>
  <c r="AQ166" i="8"/>
  <c r="AQ167" i="8"/>
  <c r="AQ168" i="8"/>
  <c r="AQ169" i="8"/>
  <c r="AQ170" i="8"/>
  <c r="AQ171" i="8"/>
  <c r="AQ172" i="8"/>
  <c r="AQ173" i="8"/>
  <c r="AQ174" i="8"/>
  <c r="AQ175" i="8"/>
  <c r="AQ176" i="8"/>
  <c r="AQ177" i="8"/>
  <c r="AQ178" i="8"/>
  <c r="AQ179" i="8"/>
  <c r="AQ180" i="8"/>
  <c r="AQ181" i="8"/>
  <c r="AQ182" i="8"/>
  <c r="AQ183" i="8"/>
  <c r="AQ184" i="8"/>
  <c r="AQ185" i="8"/>
  <c r="AQ186" i="8"/>
  <c r="AQ187" i="8"/>
  <c r="AQ188" i="8"/>
  <c r="AQ189" i="8"/>
  <c r="AQ190" i="8"/>
  <c r="AQ191" i="8"/>
  <c r="AQ192" i="8"/>
  <c r="AQ193" i="8"/>
  <c r="AQ194" i="8"/>
  <c r="AQ195" i="8"/>
  <c r="AQ196" i="8"/>
  <c r="AQ197" i="8"/>
  <c r="AQ198" i="8"/>
  <c r="AQ199" i="8"/>
  <c r="AQ200" i="8"/>
  <c r="AQ201" i="8"/>
  <c r="AQ202" i="8"/>
  <c r="AQ203" i="8"/>
  <c r="AQ204" i="8"/>
  <c r="AQ205" i="8"/>
  <c r="AQ206" i="8"/>
  <c r="AQ207" i="8"/>
  <c r="AQ208" i="8"/>
  <c r="AQ209" i="8"/>
  <c r="AQ210" i="8"/>
  <c r="AQ211" i="8"/>
  <c r="AQ212" i="8"/>
  <c r="AQ213" i="8"/>
  <c r="AQ214" i="8"/>
  <c r="AQ215" i="8"/>
  <c r="AQ216" i="8"/>
  <c r="AQ217" i="8"/>
  <c r="AQ218" i="8"/>
  <c r="AQ219" i="8"/>
  <c r="AQ220" i="8"/>
  <c r="AQ221" i="8"/>
  <c r="AQ222" i="8"/>
  <c r="AQ223" i="8"/>
  <c r="AQ224" i="8"/>
  <c r="AQ225" i="8"/>
  <c r="AQ226" i="8"/>
  <c r="AQ227" i="8"/>
  <c r="AQ228" i="8"/>
  <c r="AQ229" i="8"/>
  <c r="AQ230" i="8"/>
  <c r="AQ231" i="8"/>
  <c r="AQ232" i="8"/>
  <c r="AQ233" i="8"/>
  <c r="AQ234" i="8"/>
  <c r="AQ235" i="8"/>
  <c r="AQ236" i="8"/>
  <c r="AQ237" i="8"/>
  <c r="AQ238" i="8"/>
  <c r="AQ239" i="8"/>
  <c r="AQ240" i="8"/>
  <c r="AQ241" i="8"/>
  <c r="AQ242" i="8"/>
  <c r="AQ243" i="8"/>
  <c r="AQ244" i="8"/>
  <c r="AQ245" i="8"/>
  <c r="AQ246" i="8"/>
  <c r="AQ247" i="8"/>
  <c r="AQ248" i="8"/>
  <c r="AQ249" i="8"/>
  <c r="AQ250" i="8"/>
  <c r="AQ251" i="8"/>
  <c r="AQ252" i="8"/>
  <c r="AQ253" i="8"/>
  <c r="AQ254" i="8"/>
  <c r="AQ255" i="8"/>
  <c r="AQ256" i="8"/>
  <c r="AQ257" i="8"/>
  <c r="AQ258" i="8"/>
  <c r="AQ259" i="8"/>
  <c r="AQ260" i="8"/>
  <c r="AQ261" i="8"/>
  <c r="AQ262" i="8"/>
  <c r="AQ263" i="8"/>
  <c r="AQ264" i="8"/>
  <c r="AQ265" i="8"/>
  <c r="AQ266" i="8"/>
  <c r="AQ267" i="8"/>
  <c r="AQ268" i="8"/>
  <c r="AQ269" i="8"/>
  <c r="AQ270" i="8"/>
  <c r="AQ271" i="8"/>
  <c r="AQ272" i="8"/>
  <c r="AQ273" i="8"/>
  <c r="AQ274" i="8"/>
  <c r="AQ275" i="8"/>
  <c r="AQ276" i="8"/>
  <c r="AQ277" i="8"/>
  <c r="AQ278" i="8"/>
  <c r="AQ279" i="8"/>
  <c r="AQ280" i="8"/>
  <c r="AQ281" i="8"/>
  <c r="AQ282" i="8"/>
  <c r="AQ283" i="8"/>
  <c r="AQ284" i="8"/>
  <c r="AQ285" i="8"/>
  <c r="AQ286" i="8"/>
  <c r="AQ287" i="8"/>
  <c r="AQ288" i="8"/>
  <c r="AQ289" i="8"/>
  <c r="AQ290" i="8"/>
  <c r="AQ291" i="8"/>
  <c r="AQ292" i="8"/>
  <c r="AQ293" i="8"/>
  <c r="AQ294" i="8"/>
  <c r="AQ295" i="8"/>
  <c r="AQ296" i="8"/>
  <c r="AQ297" i="8"/>
  <c r="AQ298" i="8"/>
  <c r="AQ299" i="8"/>
  <c r="AQ300" i="8"/>
  <c r="AQ301" i="8"/>
  <c r="AQ302" i="8"/>
  <c r="AQ303" i="8"/>
  <c r="AQ304" i="8"/>
  <c r="AQ305" i="8"/>
  <c r="AQ306" i="8"/>
  <c r="AQ307" i="8"/>
  <c r="AQ308" i="8"/>
  <c r="AQ309" i="8"/>
  <c r="AQ310" i="8"/>
  <c r="AQ311" i="8"/>
  <c r="AQ312" i="8"/>
  <c r="AQ313" i="8"/>
  <c r="AQ314" i="8"/>
  <c r="AQ315" i="8"/>
  <c r="AQ316" i="8"/>
  <c r="AQ317" i="8"/>
  <c r="AQ318" i="8"/>
  <c r="AQ319" i="8"/>
  <c r="AQ320" i="8"/>
  <c r="AQ321" i="8"/>
  <c r="AQ322" i="8"/>
  <c r="AQ323" i="8"/>
  <c r="AQ324" i="8"/>
  <c r="AQ325" i="8"/>
  <c r="AQ326" i="8"/>
  <c r="AQ327" i="8"/>
  <c r="AQ328" i="8"/>
  <c r="AQ329" i="8"/>
  <c r="AQ330" i="8"/>
  <c r="AQ331" i="8"/>
  <c r="AQ332" i="8"/>
  <c r="AQ333" i="8"/>
  <c r="AQ334" i="8"/>
  <c r="AQ335" i="8"/>
  <c r="AQ336" i="8"/>
  <c r="AQ337" i="8"/>
  <c r="AQ338" i="8"/>
  <c r="AQ339" i="8"/>
  <c r="AQ340" i="8"/>
  <c r="AQ341" i="8"/>
  <c r="AQ342" i="8"/>
  <c r="AQ343" i="8"/>
  <c r="AQ344" i="8"/>
  <c r="AQ345" i="8"/>
  <c r="AQ346" i="8"/>
  <c r="AQ347" i="8"/>
  <c r="AQ348" i="8"/>
  <c r="AQ349" i="8"/>
  <c r="AQ350" i="8"/>
  <c r="AQ351" i="8"/>
  <c r="AQ352" i="8"/>
  <c r="AQ353" i="8"/>
  <c r="AQ354" i="8"/>
  <c r="AQ355" i="8"/>
  <c r="AQ356" i="8"/>
  <c r="AQ357" i="8"/>
  <c r="AQ358" i="8"/>
  <c r="AQ359" i="8"/>
  <c r="AQ360" i="8"/>
  <c r="AQ361" i="8"/>
  <c r="AQ362" i="8"/>
  <c r="AQ363" i="8"/>
  <c r="AQ364" i="8"/>
  <c r="AQ365" i="8"/>
  <c r="AQ366" i="8"/>
  <c r="AQ367" i="8"/>
  <c r="AQ368" i="8"/>
  <c r="AQ369" i="8"/>
  <c r="AQ370" i="8"/>
  <c r="AQ371" i="8"/>
  <c r="AQ372" i="8"/>
  <c r="AQ373" i="8"/>
  <c r="AQ374" i="8"/>
  <c r="AQ375" i="8"/>
  <c r="AQ376" i="8"/>
  <c r="AQ377" i="8"/>
  <c r="AQ378" i="8"/>
  <c r="AQ379" i="8"/>
  <c r="AQ380" i="8"/>
  <c r="AQ381" i="8"/>
  <c r="AQ382" i="8"/>
  <c r="AQ383" i="8"/>
  <c r="AQ384" i="8"/>
  <c r="AQ385" i="8"/>
  <c r="AQ386" i="8"/>
  <c r="AQ387" i="8"/>
  <c r="AQ388" i="8"/>
  <c r="AQ389" i="8"/>
  <c r="AQ390" i="8"/>
  <c r="AQ391" i="8"/>
  <c r="AQ392" i="8"/>
  <c r="AQ393" i="8"/>
  <c r="AQ394" i="8"/>
  <c r="AQ395" i="8"/>
  <c r="AQ396" i="8"/>
  <c r="AQ397" i="8"/>
  <c r="AQ398" i="8"/>
  <c r="AQ399" i="8"/>
  <c r="AQ400" i="8"/>
  <c r="AQ401" i="8"/>
  <c r="AQ402" i="8"/>
  <c r="AQ403" i="8"/>
  <c r="AQ404" i="8"/>
  <c r="AQ405" i="8"/>
  <c r="AQ406" i="8"/>
  <c r="AQ407" i="8"/>
  <c r="AQ408" i="8"/>
  <c r="AQ409" i="8"/>
  <c r="AQ410" i="8"/>
  <c r="AQ411" i="8"/>
  <c r="AQ412" i="8"/>
  <c r="AQ413" i="8"/>
  <c r="AQ414" i="8"/>
  <c r="AQ415" i="8"/>
  <c r="AQ416" i="8"/>
  <c r="AQ417" i="8"/>
  <c r="AQ418" i="8"/>
  <c r="AQ419" i="8"/>
  <c r="AQ420" i="8"/>
  <c r="AQ421" i="8"/>
  <c r="AQ422" i="8"/>
  <c r="AQ423" i="8"/>
  <c r="AQ424" i="8"/>
  <c r="AQ425" i="8"/>
  <c r="AQ426" i="8"/>
  <c r="AQ427" i="8"/>
  <c r="AQ428" i="8"/>
  <c r="AQ429" i="8"/>
  <c r="AQ430" i="8"/>
  <c r="AQ431" i="8"/>
  <c r="AQ432" i="8"/>
  <c r="AQ433" i="8"/>
  <c r="AQ434" i="8"/>
  <c r="AQ435" i="8"/>
  <c r="AQ436" i="8"/>
  <c r="AQ437" i="8"/>
  <c r="AQ438" i="8"/>
  <c r="AQ439" i="8"/>
  <c r="AQ440" i="8"/>
  <c r="AQ441" i="8"/>
  <c r="AQ442" i="8"/>
  <c r="AQ443" i="8"/>
  <c r="AQ444" i="8"/>
  <c r="AQ445" i="8"/>
  <c r="AQ446" i="8"/>
  <c r="AQ447" i="8"/>
  <c r="AQ448" i="8"/>
  <c r="AQ449" i="8"/>
  <c r="AQ450" i="8"/>
  <c r="AQ451" i="8"/>
  <c r="AQ452" i="8"/>
  <c r="AQ453" i="8"/>
  <c r="AQ454" i="8"/>
  <c r="AQ455" i="8"/>
  <c r="AQ456" i="8"/>
  <c r="AQ457" i="8"/>
  <c r="AQ458" i="8"/>
  <c r="AQ459" i="8"/>
  <c r="AQ460" i="8"/>
  <c r="AQ461" i="8"/>
  <c r="AQ462" i="8"/>
  <c r="AQ463" i="8"/>
  <c r="AQ464" i="8"/>
  <c r="AQ465" i="8"/>
  <c r="AQ466" i="8"/>
  <c r="AQ467" i="8"/>
  <c r="AQ468" i="8"/>
  <c r="AQ469" i="8"/>
  <c r="AQ470" i="8"/>
  <c r="AQ471" i="8"/>
  <c r="AQ472" i="8"/>
  <c r="AQ473" i="8"/>
  <c r="AQ474" i="8"/>
  <c r="AQ475" i="8"/>
  <c r="AQ476" i="8"/>
  <c r="AQ477" i="8"/>
  <c r="AQ478" i="8"/>
  <c r="AQ479" i="8"/>
  <c r="AQ480" i="8"/>
  <c r="AQ481" i="8"/>
  <c r="AQ482" i="8"/>
  <c r="AQ483" i="8"/>
  <c r="AQ484" i="8"/>
  <c r="AQ485" i="8"/>
  <c r="AQ486" i="8"/>
  <c r="AQ487" i="8"/>
  <c r="AQ488" i="8"/>
  <c r="AQ489" i="8"/>
  <c r="AQ490" i="8"/>
  <c r="AQ491" i="8"/>
  <c r="AQ492" i="8"/>
  <c r="AQ493" i="8"/>
  <c r="AQ494" i="8"/>
  <c r="AQ495" i="8"/>
  <c r="AQ496" i="8"/>
  <c r="AQ497" i="8"/>
  <c r="AQ498" i="8"/>
  <c r="AQ499" i="8"/>
  <c r="AQ500" i="8"/>
  <c r="AQ501" i="8"/>
  <c r="AQ502" i="8"/>
  <c r="AQ503" i="8"/>
  <c r="AQ504" i="8"/>
  <c r="AQ505" i="8"/>
  <c r="AQ506" i="8"/>
  <c r="AQ507" i="8"/>
  <c r="AQ508" i="8"/>
  <c r="AQ509" i="8"/>
  <c r="AQ510" i="8"/>
  <c r="AQ511" i="8"/>
  <c r="AQ512" i="8"/>
  <c r="AQ513" i="8"/>
  <c r="AQ514" i="8"/>
  <c r="AQ515" i="8"/>
  <c r="AQ516" i="8"/>
  <c r="AQ517" i="8"/>
  <c r="AQ518" i="8"/>
  <c r="AQ519" i="8"/>
  <c r="AQ520" i="8"/>
  <c r="AQ521" i="8"/>
  <c r="AQ522" i="8"/>
  <c r="AQ523" i="8"/>
  <c r="AQ524" i="8"/>
  <c r="AQ525" i="8"/>
  <c r="AQ526" i="8"/>
  <c r="AQ527" i="8"/>
  <c r="AQ528" i="8"/>
  <c r="AQ529" i="8"/>
  <c r="AQ530" i="8"/>
  <c r="AQ531" i="8"/>
  <c r="AQ532" i="8"/>
  <c r="AQ533" i="8"/>
  <c r="AQ534" i="8"/>
  <c r="AQ535" i="8"/>
  <c r="AQ536" i="8"/>
  <c r="AQ537" i="8"/>
  <c r="AQ538" i="8"/>
  <c r="AQ539" i="8"/>
  <c r="AQ540" i="8"/>
  <c r="AQ541" i="8"/>
  <c r="AQ542" i="8"/>
  <c r="AQ543" i="8"/>
  <c r="AQ544" i="8"/>
  <c r="AQ545" i="8"/>
  <c r="AQ546" i="8"/>
  <c r="AQ547" i="8"/>
  <c r="AQ548" i="8"/>
  <c r="AQ549" i="8"/>
  <c r="AQ550" i="8"/>
  <c r="AQ551" i="8"/>
  <c r="AQ552" i="8"/>
  <c r="AQ553" i="8"/>
  <c r="AQ554" i="8"/>
  <c r="AQ555" i="8"/>
  <c r="AQ556" i="8"/>
  <c r="AQ557" i="8"/>
  <c r="AQ558" i="8"/>
  <c r="AQ559" i="8"/>
  <c r="AQ560" i="8"/>
  <c r="AQ561" i="8"/>
  <c r="AQ562" i="8"/>
  <c r="AQ563" i="8"/>
  <c r="AQ564" i="8"/>
  <c r="AQ565" i="8"/>
  <c r="AQ566" i="8"/>
  <c r="AQ567" i="8"/>
  <c r="AQ568" i="8"/>
  <c r="AQ569" i="8"/>
  <c r="AQ570" i="8"/>
  <c r="AQ571" i="8"/>
  <c r="AQ572" i="8"/>
  <c r="AQ573" i="8"/>
  <c r="AQ574" i="8"/>
  <c r="AQ575" i="8"/>
  <c r="AQ576" i="8"/>
  <c r="AQ577" i="8"/>
  <c r="AQ578" i="8"/>
  <c r="AQ579" i="8"/>
  <c r="AQ580" i="8"/>
  <c r="AQ581" i="8"/>
  <c r="AQ582" i="8"/>
  <c r="AQ583" i="8"/>
  <c r="AQ584" i="8"/>
  <c r="AQ585" i="8"/>
  <c r="AQ586" i="8"/>
  <c r="AQ587" i="8"/>
  <c r="AQ588" i="8"/>
  <c r="AQ589" i="8"/>
  <c r="AQ590" i="8"/>
  <c r="AQ591" i="8"/>
  <c r="AQ592" i="8"/>
  <c r="AQ593" i="8"/>
  <c r="AQ594" i="8"/>
  <c r="AQ595" i="8"/>
  <c r="AQ596" i="8"/>
  <c r="AQ597" i="8"/>
  <c r="AQ598" i="8"/>
  <c r="AQ599" i="8"/>
  <c r="AQ600" i="8"/>
  <c r="AQ601" i="8"/>
  <c r="AQ602" i="8"/>
  <c r="AQ603" i="8"/>
  <c r="AQ604" i="8"/>
  <c r="AQ605" i="8"/>
  <c r="AQ606" i="8"/>
  <c r="AQ607" i="8"/>
  <c r="AQ608" i="8"/>
  <c r="AQ609" i="8"/>
  <c r="AQ610" i="8"/>
  <c r="AQ611" i="8"/>
  <c r="AQ612" i="8"/>
  <c r="AQ613" i="8"/>
  <c r="AQ614" i="8"/>
  <c r="AQ615" i="8"/>
  <c r="AQ616" i="8"/>
  <c r="AQ617" i="8"/>
  <c r="AQ618" i="8"/>
  <c r="AQ619" i="8"/>
  <c r="AQ620" i="8"/>
  <c r="AQ621" i="8"/>
  <c r="AQ622" i="8"/>
  <c r="AQ623" i="8"/>
  <c r="AQ624" i="8"/>
  <c r="AQ625" i="8"/>
  <c r="AQ626" i="8"/>
  <c r="AQ627" i="8"/>
  <c r="AQ628" i="8"/>
  <c r="AQ629" i="8"/>
  <c r="AQ630" i="8"/>
  <c r="AQ631" i="8"/>
  <c r="AQ632" i="8"/>
  <c r="AQ633" i="8"/>
  <c r="AQ634" i="8"/>
  <c r="AQ635" i="8"/>
  <c r="AQ636" i="8"/>
  <c r="AQ637" i="8"/>
  <c r="AQ638" i="8"/>
  <c r="AQ639" i="8"/>
  <c r="AQ640" i="8"/>
  <c r="AQ641" i="8"/>
  <c r="AQ642" i="8"/>
  <c r="AQ643" i="8"/>
  <c r="AQ644" i="8"/>
  <c r="AQ645" i="8"/>
  <c r="AQ646" i="8"/>
  <c r="AQ647" i="8"/>
  <c r="AQ648" i="8"/>
  <c r="AQ649" i="8"/>
  <c r="AQ650" i="8"/>
  <c r="AQ651" i="8"/>
  <c r="AQ652" i="8"/>
  <c r="AQ653" i="8"/>
  <c r="AQ654" i="8"/>
  <c r="AQ655" i="8"/>
  <c r="AQ656" i="8"/>
  <c r="AQ657" i="8"/>
  <c r="AQ658" i="8"/>
  <c r="AQ659" i="8"/>
  <c r="AQ660" i="8"/>
  <c r="AQ661" i="8"/>
  <c r="AQ662" i="8"/>
  <c r="AQ663" i="8"/>
  <c r="AQ664" i="8"/>
  <c r="AQ665" i="8"/>
  <c r="AQ666" i="8"/>
  <c r="AQ667" i="8"/>
  <c r="AQ668" i="8"/>
  <c r="AQ669" i="8"/>
  <c r="AQ670" i="8"/>
  <c r="AQ671" i="8"/>
  <c r="AQ672" i="8"/>
  <c r="AQ673" i="8"/>
  <c r="AQ674" i="8"/>
  <c r="AQ675" i="8"/>
  <c r="AQ676" i="8"/>
  <c r="AQ677" i="8"/>
  <c r="AQ678" i="8"/>
  <c r="AQ679" i="8"/>
  <c r="AQ680" i="8"/>
  <c r="AQ681" i="8"/>
  <c r="AQ682" i="8"/>
  <c r="AQ683" i="8"/>
  <c r="AQ684" i="8"/>
  <c r="AQ685" i="8"/>
  <c r="AQ686" i="8"/>
  <c r="AQ687" i="8"/>
  <c r="AQ688" i="8"/>
  <c r="AQ689" i="8"/>
  <c r="AQ690" i="8"/>
  <c r="AQ691" i="8"/>
  <c r="AQ692" i="8"/>
  <c r="AQ693" i="8"/>
  <c r="AQ694" i="8"/>
  <c r="AQ695" i="8"/>
  <c r="AQ696" i="8"/>
  <c r="AQ697" i="8"/>
  <c r="AQ698" i="8"/>
  <c r="AQ699" i="8"/>
  <c r="AQ700" i="8"/>
  <c r="AQ701" i="8"/>
  <c r="AQ702" i="8"/>
  <c r="AQ703" i="8"/>
  <c r="AQ704" i="8"/>
  <c r="AQ705" i="8"/>
  <c r="AQ706" i="8"/>
  <c r="AQ707" i="8"/>
  <c r="AQ708" i="8"/>
  <c r="AQ709" i="8"/>
  <c r="AQ710" i="8"/>
  <c r="AQ711" i="8"/>
  <c r="AQ712" i="8"/>
  <c r="AQ713" i="8"/>
  <c r="AQ714" i="8"/>
  <c r="AQ715" i="8"/>
  <c r="AQ716" i="8"/>
  <c r="AQ717" i="8"/>
  <c r="AQ718" i="8"/>
  <c r="AQ719" i="8"/>
  <c r="AQ720" i="8"/>
  <c r="AQ721" i="8"/>
  <c r="AQ722" i="8"/>
  <c r="AQ723" i="8"/>
  <c r="AQ724" i="8"/>
  <c r="AQ725" i="8"/>
  <c r="AQ726" i="8"/>
  <c r="AQ727" i="8"/>
  <c r="AQ728" i="8"/>
  <c r="AQ729" i="8"/>
  <c r="AQ730" i="8"/>
  <c r="AQ731" i="8"/>
  <c r="AQ732" i="8"/>
  <c r="AQ733" i="8"/>
  <c r="AQ734" i="8"/>
  <c r="AQ735" i="8"/>
  <c r="AQ736" i="8"/>
  <c r="AQ737" i="8"/>
  <c r="AQ738" i="8"/>
  <c r="AQ739" i="8"/>
  <c r="AQ740" i="8"/>
  <c r="AQ741" i="8"/>
  <c r="AQ742" i="8"/>
  <c r="AQ743" i="8"/>
  <c r="AQ744" i="8"/>
  <c r="AQ745" i="8"/>
  <c r="AQ746" i="8"/>
  <c r="AQ747" i="8"/>
  <c r="AQ748" i="8"/>
  <c r="AQ749" i="8"/>
  <c r="AQ750" i="8"/>
  <c r="AQ751" i="8"/>
  <c r="AQ752" i="8"/>
  <c r="AQ753" i="8"/>
  <c r="AQ754" i="8"/>
  <c r="AQ755" i="8"/>
  <c r="AQ756" i="8"/>
  <c r="AQ757" i="8"/>
  <c r="AQ758" i="8"/>
  <c r="AQ759" i="8"/>
  <c r="AQ760" i="8"/>
  <c r="AQ761" i="8"/>
  <c r="AQ762" i="8"/>
  <c r="AQ763" i="8"/>
  <c r="AQ764" i="8"/>
  <c r="AQ765" i="8"/>
  <c r="AQ766" i="8"/>
  <c r="AQ767" i="8"/>
  <c r="AQ768" i="8"/>
  <c r="AQ769" i="8"/>
  <c r="AQ770" i="8"/>
  <c r="AQ771" i="8"/>
  <c r="AQ772" i="8"/>
  <c r="AQ773" i="8"/>
  <c r="AQ774" i="8"/>
  <c r="AQ775" i="8"/>
  <c r="AQ776" i="8"/>
  <c r="AQ777" i="8"/>
  <c r="AQ778" i="8"/>
  <c r="AQ779" i="8"/>
  <c r="AQ780" i="8"/>
  <c r="AQ781" i="8"/>
  <c r="AQ782" i="8"/>
  <c r="AQ783" i="8"/>
  <c r="AQ784" i="8"/>
  <c r="AQ785" i="8"/>
  <c r="AQ786" i="8"/>
  <c r="AQ787" i="8"/>
  <c r="AQ788" i="8"/>
  <c r="AQ789" i="8"/>
  <c r="AQ790" i="8"/>
  <c r="AQ791" i="8"/>
  <c r="AQ792" i="8"/>
  <c r="AQ793" i="8"/>
  <c r="AQ794" i="8"/>
  <c r="AQ795" i="8"/>
  <c r="AQ796" i="8"/>
  <c r="AQ797" i="8"/>
  <c r="AQ798" i="8"/>
  <c r="AQ799" i="8"/>
  <c r="AQ800" i="8"/>
  <c r="AQ801" i="8"/>
  <c r="AQ802" i="8"/>
  <c r="AQ803" i="8"/>
  <c r="AQ804" i="8"/>
  <c r="AQ805" i="8"/>
  <c r="AQ806" i="8"/>
  <c r="AQ807" i="8"/>
  <c r="AQ808" i="8"/>
  <c r="AQ809" i="8"/>
  <c r="AQ810" i="8"/>
  <c r="AQ811" i="8"/>
  <c r="AQ812" i="8"/>
  <c r="AQ813" i="8"/>
  <c r="AQ814" i="8"/>
  <c r="AQ815" i="8"/>
  <c r="AQ816" i="8"/>
  <c r="AQ817" i="8"/>
  <c r="AQ818" i="8"/>
  <c r="AQ819" i="8"/>
  <c r="AQ820" i="8"/>
  <c r="AQ821" i="8"/>
  <c r="AQ822" i="8"/>
  <c r="AQ823" i="8"/>
  <c r="AQ824" i="8"/>
  <c r="AQ825" i="8"/>
  <c r="AQ826" i="8"/>
  <c r="AQ827" i="8"/>
  <c r="AQ828" i="8"/>
  <c r="AQ829" i="8"/>
  <c r="AQ830" i="8"/>
  <c r="AQ831" i="8"/>
  <c r="AQ832" i="8"/>
  <c r="AQ833" i="8"/>
  <c r="AQ834" i="8"/>
  <c r="AQ835" i="8"/>
  <c r="AQ836" i="8"/>
  <c r="AQ837" i="8"/>
  <c r="AQ838" i="8"/>
  <c r="AQ839" i="8"/>
  <c r="AQ840" i="8"/>
  <c r="AQ841" i="8"/>
  <c r="AQ842" i="8"/>
  <c r="AQ843" i="8"/>
  <c r="AQ844" i="8"/>
  <c r="AQ845" i="8"/>
  <c r="AQ846" i="8"/>
  <c r="AQ847" i="8"/>
  <c r="AQ848" i="8"/>
  <c r="AQ849" i="8"/>
  <c r="AQ850" i="8"/>
  <c r="AQ851" i="8"/>
  <c r="AQ852" i="8"/>
  <c r="AQ853" i="8"/>
  <c r="AQ854" i="8"/>
  <c r="AQ855" i="8"/>
  <c r="AQ856" i="8"/>
  <c r="AQ857" i="8"/>
  <c r="AQ858" i="8"/>
  <c r="AQ859" i="8"/>
  <c r="AQ860" i="8"/>
  <c r="AQ861" i="8"/>
  <c r="AQ862" i="8"/>
  <c r="AQ863" i="8"/>
  <c r="AQ864" i="8"/>
  <c r="AQ865" i="8"/>
  <c r="AQ866" i="8"/>
  <c r="AQ867" i="8"/>
  <c r="AQ868" i="8"/>
  <c r="AQ869" i="8"/>
  <c r="AQ870" i="8"/>
  <c r="AQ871" i="8"/>
  <c r="AQ872" i="8"/>
  <c r="AQ873" i="8"/>
  <c r="AQ874" i="8"/>
  <c r="AQ875" i="8"/>
  <c r="AQ876" i="8"/>
  <c r="AQ877" i="8"/>
  <c r="AQ878" i="8"/>
  <c r="AQ879" i="8"/>
  <c r="AQ880" i="8"/>
  <c r="AQ881" i="8"/>
  <c r="AQ882" i="8"/>
  <c r="AQ883" i="8"/>
  <c r="AQ884" i="8"/>
  <c r="AQ885" i="8"/>
  <c r="AQ886" i="8"/>
  <c r="AQ887" i="8"/>
  <c r="AQ888" i="8"/>
  <c r="AQ889" i="8"/>
  <c r="AQ890" i="8"/>
  <c r="AQ891" i="8"/>
  <c r="AQ892" i="8"/>
  <c r="AQ893" i="8"/>
  <c r="AQ894" i="8"/>
  <c r="AQ895" i="8"/>
  <c r="AQ896" i="8"/>
  <c r="AQ897" i="8"/>
  <c r="AQ898" i="8"/>
  <c r="AQ899" i="8"/>
  <c r="AQ900" i="8"/>
  <c r="AQ901" i="8"/>
  <c r="AQ902" i="8"/>
  <c r="AQ903" i="8"/>
  <c r="AQ904" i="8"/>
  <c r="AQ905" i="8"/>
  <c r="AQ906" i="8"/>
  <c r="AQ907" i="8"/>
  <c r="AQ908" i="8"/>
  <c r="AQ909" i="8"/>
  <c r="AQ910" i="8"/>
  <c r="AQ911" i="8"/>
  <c r="AQ912" i="8"/>
  <c r="AQ913" i="8"/>
  <c r="AQ914" i="8"/>
  <c r="AQ915" i="8"/>
  <c r="AQ916" i="8"/>
  <c r="AQ917" i="8"/>
  <c r="AQ918" i="8"/>
  <c r="AQ919" i="8"/>
  <c r="AQ920" i="8"/>
  <c r="AQ921" i="8"/>
  <c r="AQ922" i="8"/>
  <c r="AQ923" i="8"/>
  <c r="AQ924" i="8"/>
  <c r="AQ925" i="8"/>
  <c r="AQ926" i="8"/>
  <c r="AQ927" i="8"/>
  <c r="AQ928" i="8"/>
  <c r="AQ929" i="8"/>
  <c r="AQ930" i="8"/>
  <c r="AQ931" i="8"/>
  <c r="AQ932" i="8"/>
  <c r="AQ933" i="8"/>
  <c r="AQ934" i="8"/>
  <c r="AQ935" i="8"/>
  <c r="AQ936" i="8"/>
  <c r="AQ937" i="8"/>
  <c r="AQ938" i="8"/>
  <c r="AQ939" i="8"/>
  <c r="AQ940" i="8"/>
  <c r="AQ941" i="8"/>
  <c r="AQ942" i="8"/>
  <c r="AQ943" i="8"/>
  <c r="AQ944" i="8"/>
  <c r="AQ945" i="8"/>
  <c r="AQ946" i="8"/>
  <c r="AQ947" i="8"/>
  <c r="AQ948" i="8"/>
  <c r="AQ949" i="8"/>
  <c r="AQ950" i="8"/>
  <c r="AQ951" i="8"/>
  <c r="AQ952" i="8"/>
  <c r="AQ953" i="8"/>
  <c r="AQ954" i="8"/>
  <c r="AQ955" i="8"/>
  <c r="AQ956" i="8"/>
  <c r="AQ957" i="8"/>
  <c r="AQ958" i="8"/>
  <c r="AQ959" i="8"/>
  <c r="AQ960" i="8"/>
  <c r="AQ961" i="8"/>
  <c r="AQ962" i="8"/>
  <c r="AQ963" i="8"/>
  <c r="AQ964" i="8"/>
  <c r="AQ965" i="8"/>
  <c r="AQ966" i="8"/>
  <c r="AQ967" i="8"/>
  <c r="AQ968" i="8"/>
  <c r="AQ969" i="8"/>
  <c r="AQ970" i="8"/>
  <c r="AQ971" i="8"/>
  <c r="AQ972" i="8"/>
  <c r="AQ973" i="8"/>
  <c r="AQ974" i="8"/>
  <c r="AQ975" i="8"/>
  <c r="AQ976" i="8"/>
  <c r="AQ977" i="8"/>
  <c r="AQ978" i="8"/>
  <c r="AQ979" i="8"/>
  <c r="AQ980" i="8"/>
  <c r="AQ981" i="8"/>
  <c r="AQ982" i="8"/>
  <c r="AQ983" i="8"/>
  <c r="AQ984" i="8"/>
  <c r="AQ985" i="8"/>
  <c r="AQ986" i="8"/>
  <c r="AQ987" i="8"/>
  <c r="AQ988" i="8"/>
  <c r="AQ989" i="8"/>
  <c r="AQ990" i="8"/>
  <c r="AQ991" i="8"/>
  <c r="AQ992" i="8"/>
  <c r="AQ993" i="8"/>
  <c r="AQ994" i="8"/>
  <c r="AQ995" i="8"/>
  <c r="AQ996" i="8"/>
  <c r="AQ997" i="8"/>
  <c r="AQ998" i="8"/>
  <c r="AQ999" i="8"/>
  <c r="AQ1000" i="8"/>
  <c r="AQ1001" i="8"/>
  <c r="AQ1002" i="8"/>
  <c r="AQ1003" i="8"/>
  <c r="AQ1004" i="8"/>
  <c r="AQ1005" i="8"/>
  <c r="AQ1006" i="8"/>
  <c r="AQ1007" i="8"/>
  <c r="AQ1008" i="8"/>
  <c r="AQ1009" i="8"/>
  <c r="AQ1010" i="8"/>
  <c r="AQ1011" i="8"/>
  <c r="AQ1012" i="8"/>
  <c r="AQ1013" i="8"/>
  <c r="AQ1014" i="8"/>
  <c r="AQ1015" i="8"/>
  <c r="AQ1016" i="8"/>
  <c r="AQ1017" i="8"/>
  <c r="AQ1018" i="8"/>
  <c r="AQ1019" i="8"/>
  <c r="AQ1020" i="8"/>
  <c r="AQ1021" i="8"/>
  <c r="AQ1022" i="8"/>
  <c r="AQ1023" i="8"/>
  <c r="AQ1024" i="8"/>
  <c r="AQ1025" i="8"/>
  <c r="AQ1026" i="8"/>
  <c r="AQ1027" i="8"/>
  <c r="AQ1028" i="8"/>
  <c r="AQ1029" i="8"/>
  <c r="AQ1030" i="8"/>
  <c r="AQ1031" i="8"/>
  <c r="AQ1032" i="8"/>
  <c r="AQ1033" i="8"/>
  <c r="AQ1034" i="8"/>
  <c r="AQ1035" i="8"/>
  <c r="AQ1036" i="8"/>
  <c r="AQ1037" i="8"/>
  <c r="AQ1038" i="8"/>
  <c r="AQ1039" i="8"/>
  <c r="AQ1040" i="8"/>
  <c r="AQ1041" i="8"/>
  <c r="AQ1042" i="8"/>
  <c r="AQ1043" i="8"/>
  <c r="AQ1044" i="8"/>
  <c r="AQ1045" i="8"/>
  <c r="AQ1046" i="8"/>
  <c r="AQ1047" i="8"/>
  <c r="AQ1048" i="8"/>
  <c r="AQ1049" i="8"/>
  <c r="AQ1050" i="8"/>
  <c r="AQ1051" i="8"/>
  <c r="AQ1052" i="8"/>
  <c r="AQ1053" i="8"/>
  <c r="AQ1054" i="8"/>
  <c r="AQ1055" i="8"/>
  <c r="AQ1056" i="8"/>
  <c r="AQ1057" i="8"/>
  <c r="AQ1058" i="8"/>
  <c r="AQ1059" i="8"/>
  <c r="AQ1060" i="8"/>
  <c r="AQ1061" i="8"/>
  <c r="AQ1062" i="8"/>
  <c r="AQ1063" i="8"/>
  <c r="AQ1064" i="8"/>
  <c r="AQ1065" i="8"/>
  <c r="AQ1066" i="8"/>
  <c r="AQ1067" i="8"/>
  <c r="AQ1068" i="8"/>
  <c r="AQ1069" i="8"/>
  <c r="AQ1070" i="8"/>
  <c r="AQ1071" i="8"/>
  <c r="AQ1072" i="8"/>
  <c r="AQ1073" i="8"/>
  <c r="AQ1074" i="8"/>
  <c r="AQ1075" i="8"/>
  <c r="AQ1076" i="8"/>
  <c r="AQ1077" i="8"/>
  <c r="AQ1078" i="8"/>
  <c r="AQ1079" i="8"/>
  <c r="AQ1080" i="8"/>
  <c r="AQ1081" i="8"/>
  <c r="AQ1082" i="8"/>
  <c r="AQ1083" i="8"/>
  <c r="AQ1084" i="8"/>
  <c r="AQ1085" i="8"/>
  <c r="AQ1086" i="8"/>
  <c r="AQ1087" i="8"/>
  <c r="AQ1088" i="8"/>
  <c r="AQ1089" i="8"/>
  <c r="AQ1090" i="8"/>
  <c r="AQ1091" i="8"/>
  <c r="AQ1092" i="8"/>
  <c r="AQ1093" i="8"/>
  <c r="AQ1094" i="8"/>
  <c r="AQ1095" i="8"/>
  <c r="AQ1096" i="8"/>
  <c r="AQ1097" i="8"/>
  <c r="AQ1098" i="8"/>
  <c r="AQ1099" i="8"/>
  <c r="AQ1100" i="8"/>
  <c r="AQ1101" i="8"/>
  <c r="AQ1102" i="8"/>
  <c r="AQ1103" i="8"/>
  <c r="AQ1104" i="8"/>
  <c r="AQ1105" i="8"/>
  <c r="AQ1106" i="8"/>
  <c r="AQ1107" i="8"/>
  <c r="AQ1108" i="8"/>
  <c r="AQ1109" i="8"/>
  <c r="AQ1110" i="8"/>
  <c r="AQ1111" i="8"/>
  <c r="AQ1112" i="8"/>
  <c r="AQ1113" i="8"/>
  <c r="AQ1114" i="8"/>
  <c r="AQ1115" i="8"/>
  <c r="AQ1116" i="8"/>
  <c r="AQ1117" i="8"/>
  <c r="AQ1118" i="8"/>
  <c r="AQ1119" i="8"/>
  <c r="AQ1120" i="8"/>
  <c r="AQ1121" i="8"/>
  <c r="AQ1122" i="8"/>
  <c r="AQ1123" i="8"/>
  <c r="AQ1124" i="8"/>
  <c r="AQ1125" i="8"/>
  <c r="AQ1126" i="8"/>
  <c r="AQ1127" i="8"/>
  <c r="AQ1128" i="8"/>
  <c r="AQ1129" i="8"/>
  <c r="AQ1130" i="8"/>
  <c r="AQ1131" i="8"/>
  <c r="AQ1132" i="8"/>
  <c r="AQ1133" i="8"/>
  <c r="AQ1134" i="8"/>
  <c r="AQ1135" i="8"/>
  <c r="AQ1136" i="8"/>
  <c r="AQ1137" i="8"/>
  <c r="AQ1138" i="8"/>
  <c r="AQ1139" i="8"/>
  <c r="AQ1140" i="8"/>
  <c r="AQ1141" i="8"/>
  <c r="AQ1142" i="8"/>
  <c r="AQ1143" i="8"/>
  <c r="AQ1144" i="8"/>
  <c r="AQ1145" i="8"/>
  <c r="AQ1146" i="8"/>
  <c r="AQ1147" i="8"/>
  <c r="AQ1148" i="8"/>
  <c r="AQ1149" i="8"/>
  <c r="AQ1150" i="8"/>
  <c r="AQ1151" i="8"/>
  <c r="AQ1152" i="8"/>
  <c r="AQ1153" i="8"/>
  <c r="AQ1154" i="8"/>
  <c r="AQ1155" i="8"/>
  <c r="AQ1156" i="8"/>
  <c r="AQ1157" i="8"/>
  <c r="AQ1158" i="8"/>
  <c r="AQ1159" i="8"/>
  <c r="AQ1160" i="8"/>
  <c r="AQ1161" i="8"/>
  <c r="AQ1162" i="8"/>
  <c r="AQ1163" i="8"/>
  <c r="AQ1164" i="8"/>
  <c r="AQ1165" i="8"/>
  <c r="AQ1166" i="8"/>
  <c r="AQ1167" i="8"/>
  <c r="AQ1168" i="8"/>
  <c r="AQ1169" i="8"/>
  <c r="AQ1170" i="8"/>
  <c r="AQ1171" i="8"/>
  <c r="AQ1172" i="8"/>
  <c r="AQ1173" i="8"/>
  <c r="AQ1174" i="8"/>
  <c r="AQ1175" i="8"/>
  <c r="AQ1176" i="8"/>
  <c r="AQ1177" i="8"/>
  <c r="AQ1178" i="8"/>
  <c r="AQ1179" i="8"/>
  <c r="AQ1180" i="8"/>
  <c r="AQ1181" i="8"/>
  <c r="AQ1182" i="8"/>
  <c r="AQ1183" i="8"/>
  <c r="AQ1184" i="8"/>
  <c r="AQ1185" i="8"/>
  <c r="AQ1186" i="8"/>
  <c r="AQ1187" i="8"/>
  <c r="AQ1188" i="8"/>
  <c r="AQ1189" i="8"/>
  <c r="AQ1190" i="8"/>
  <c r="AQ1191" i="8"/>
  <c r="AQ1192" i="8"/>
  <c r="AQ1193" i="8"/>
  <c r="AQ1194" i="8"/>
  <c r="AQ1195" i="8"/>
  <c r="AQ1196" i="8"/>
  <c r="AQ1197" i="8"/>
  <c r="AQ1198" i="8"/>
  <c r="AQ1199" i="8"/>
  <c r="AQ1200" i="8"/>
  <c r="AQ1201" i="8"/>
  <c r="AQ1202" i="8"/>
  <c r="AQ1203" i="8"/>
  <c r="AQ1204" i="8"/>
  <c r="AQ1205" i="8"/>
  <c r="AQ1206" i="8"/>
  <c r="AQ1207" i="8"/>
  <c r="AQ1208" i="8"/>
  <c r="AQ1209" i="8"/>
  <c r="AQ1210" i="8"/>
  <c r="AQ1211" i="8"/>
  <c r="AQ1212" i="8"/>
  <c r="AQ1213" i="8"/>
  <c r="AQ1214" i="8"/>
  <c r="AQ1215" i="8"/>
  <c r="AQ1216" i="8"/>
  <c r="AQ1217" i="8"/>
  <c r="AQ1218" i="8"/>
  <c r="AQ1219" i="8"/>
  <c r="AQ1220" i="8"/>
  <c r="AQ1221" i="8"/>
  <c r="AQ1222" i="8"/>
  <c r="AQ1223" i="8"/>
  <c r="AQ1224" i="8"/>
  <c r="AQ1225" i="8"/>
  <c r="AQ1226" i="8"/>
  <c r="AQ1227" i="8"/>
  <c r="AQ1228" i="8"/>
  <c r="AQ1229" i="8"/>
  <c r="AQ1230" i="8"/>
  <c r="AQ1231" i="8"/>
  <c r="AQ1232" i="8"/>
  <c r="AQ1233" i="8"/>
  <c r="AQ1234" i="8"/>
  <c r="AQ1235" i="8"/>
  <c r="AQ1236" i="8"/>
  <c r="AQ1237" i="8"/>
  <c r="AQ1238" i="8"/>
  <c r="AQ1239" i="8"/>
  <c r="AQ1240" i="8"/>
  <c r="AQ1241" i="8"/>
  <c r="AQ1242" i="8"/>
  <c r="AQ1243" i="8"/>
  <c r="AQ1244" i="8"/>
  <c r="AQ1245" i="8"/>
  <c r="AQ1246" i="8"/>
  <c r="AQ1247" i="8"/>
  <c r="AQ1248" i="8"/>
  <c r="AQ1249" i="8"/>
  <c r="AQ1250" i="8"/>
  <c r="AQ1251" i="8"/>
  <c r="AQ1252" i="8"/>
  <c r="AQ1253" i="8"/>
  <c r="AQ1254" i="8"/>
  <c r="AQ1255" i="8"/>
  <c r="AQ1256" i="8"/>
  <c r="AQ1257" i="8"/>
  <c r="AQ1258" i="8"/>
  <c r="AQ1259" i="8"/>
  <c r="AQ1260" i="8"/>
  <c r="AQ1261" i="8"/>
  <c r="AQ1262" i="8"/>
  <c r="AQ1263" i="8"/>
  <c r="AQ1264" i="8"/>
  <c r="AQ1265" i="8"/>
  <c r="AQ1266" i="8"/>
  <c r="AQ1267" i="8"/>
  <c r="AQ1268" i="8"/>
  <c r="AQ1269" i="8"/>
  <c r="AQ1270" i="8"/>
  <c r="AQ1271" i="8"/>
  <c r="AQ1272" i="8"/>
  <c r="AQ1273" i="8"/>
  <c r="AQ1274" i="8"/>
  <c r="AQ1275" i="8"/>
  <c r="AQ1276" i="8"/>
  <c r="AQ1277" i="8"/>
  <c r="AQ1278" i="8"/>
  <c r="AQ1279" i="8"/>
  <c r="AQ1280" i="8"/>
  <c r="AQ1281" i="8"/>
  <c r="AQ1282" i="8"/>
  <c r="AQ1283" i="8"/>
  <c r="AQ1284" i="8"/>
  <c r="AQ1285" i="8"/>
  <c r="AQ1286" i="8"/>
  <c r="AQ1287" i="8"/>
  <c r="AQ1288" i="8"/>
  <c r="AQ1289" i="8"/>
  <c r="AQ1290" i="8"/>
  <c r="AQ1291" i="8"/>
  <c r="AQ1292" i="8"/>
  <c r="AQ1293" i="8"/>
  <c r="AQ1294" i="8"/>
  <c r="AQ1295" i="8"/>
  <c r="AQ1296" i="8"/>
  <c r="AQ1297" i="8"/>
  <c r="AQ1298" i="8"/>
  <c r="AQ1299" i="8"/>
  <c r="AQ1300" i="8"/>
  <c r="AQ1301" i="8"/>
  <c r="AQ1302" i="8"/>
  <c r="AQ1303" i="8"/>
  <c r="AQ1304" i="8"/>
  <c r="AQ1305" i="8"/>
  <c r="AQ1306" i="8"/>
  <c r="AQ1307" i="8"/>
  <c r="AQ1308" i="8"/>
  <c r="AQ1309" i="8"/>
  <c r="AQ1310" i="8"/>
  <c r="AQ1311" i="8"/>
  <c r="AQ1312" i="8"/>
  <c r="AQ1313" i="8"/>
  <c r="AQ1314" i="8"/>
  <c r="AQ1315" i="8"/>
  <c r="AQ1316" i="8"/>
  <c r="AQ1317" i="8"/>
  <c r="AQ1318" i="8"/>
  <c r="AQ1319" i="8"/>
  <c r="AQ1320" i="8"/>
  <c r="AQ1321" i="8"/>
  <c r="AQ1322" i="8"/>
  <c r="AQ1323" i="8"/>
  <c r="AQ1324" i="8"/>
  <c r="AQ1325" i="8"/>
  <c r="AQ1326" i="8"/>
  <c r="AQ1327" i="8"/>
  <c r="AQ1328" i="8"/>
  <c r="AQ1329" i="8"/>
  <c r="AQ1330" i="8"/>
  <c r="AQ1331" i="8"/>
  <c r="AQ1332" i="8"/>
  <c r="AQ1333" i="8"/>
  <c r="AQ1334" i="8"/>
  <c r="AQ1335" i="8"/>
  <c r="AQ1336" i="8"/>
  <c r="AQ1337" i="8"/>
  <c r="AQ1338" i="8"/>
  <c r="AQ1339" i="8"/>
  <c r="AQ1340" i="8"/>
  <c r="AQ1341" i="8"/>
  <c r="AQ1342" i="8"/>
  <c r="AQ1343" i="8"/>
  <c r="AQ1344" i="8"/>
  <c r="AQ1345" i="8"/>
  <c r="AQ1346" i="8"/>
  <c r="AQ1347" i="8"/>
  <c r="AQ1348" i="8"/>
  <c r="AQ1349" i="8"/>
  <c r="AQ1350" i="8"/>
  <c r="AQ1351" i="8"/>
  <c r="AQ1352" i="8"/>
  <c r="AQ1353" i="8"/>
  <c r="AQ1354" i="8"/>
  <c r="AQ1355" i="8"/>
  <c r="AQ1356" i="8"/>
  <c r="AQ1357" i="8"/>
  <c r="AQ1358" i="8"/>
  <c r="AQ1359" i="8"/>
  <c r="AQ1360" i="8"/>
  <c r="AQ1361" i="8"/>
  <c r="AQ1362" i="8"/>
  <c r="AQ1363" i="8"/>
  <c r="AQ1364" i="8"/>
  <c r="AQ1365" i="8"/>
  <c r="AQ1366" i="8"/>
  <c r="AQ1367" i="8"/>
  <c r="AQ1368" i="8"/>
  <c r="AQ1369" i="8"/>
  <c r="AQ1370" i="8"/>
  <c r="AQ1371" i="8"/>
  <c r="AQ1372" i="8"/>
  <c r="AQ1373" i="8"/>
  <c r="AQ1374" i="8"/>
  <c r="AQ1375" i="8"/>
  <c r="AQ1376" i="8"/>
  <c r="AQ1377" i="8"/>
  <c r="AQ1378" i="8"/>
  <c r="AQ1379" i="8"/>
  <c r="AQ1380" i="8"/>
  <c r="AQ1381" i="8"/>
  <c r="AQ1382" i="8"/>
  <c r="AQ1383" i="8"/>
  <c r="AQ1384" i="8"/>
  <c r="AQ1385" i="8"/>
  <c r="AQ1386" i="8"/>
  <c r="AQ1387" i="8"/>
  <c r="AQ1388" i="8"/>
  <c r="AQ1389" i="8"/>
  <c r="AQ1390" i="8"/>
  <c r="AQ1391" i="8"/>
  <c r="AQ1392" i="8"/>
  <c r="AQ1393" i="8"/>
  <c r="AQ1394" i="8"/>
  <c r="AQ1395" i="8"/>
  <c r="AQ1396" i="8"/>
  <c r="AQ1397" i="8"/>
  <c r="AQ1398" i="8"/>
  <c r="AQ1399" i="8"/>
  <c r="AQ1400" i="8"/>
  <c r="AQ1401" i="8"/>
  <c r="AQ1402" i="8"/>
  <c r="AQ1403" i="8"/>
  <c r="AQ1404" i="8"/>
  <c r="AQ1405" i="8"/>
  <c r="AQ1406" i="8"/>
  <c r="AQ1407" i="8"/>
  <c r="AQ1408" i="8"/>
  <c r="AQ1409" i="8"/>
  <c r="AQ1410" i="8"/>
  <c r="AQ1411" i="8"/>
  <c r="AQ1412" i="8"/>
  <c r="AQ1413" i="8"/>
  <c r="AQ1414" i="8"/>
  <c r="AQ1415" i="8"/>
  <c r="AQ1416" i="8"/>
  <c r="AQ1417" i="8"/>
  <c r="AQ1418" i="8"/>
  <c r="AQ1419" i="8"/>
  <c r="AQ1420" i="8"/>
  <c r="AQ1421" i="8"/>
  <c r="AQ1422" i="8"/>
  <c r="AQ1423" i="8"/>
  <c r="AQ1424" i="8"/>
  <c r="AQ1425" i="8"/>
  <c r="AQ1426" i="8"/>
  <c r="AQ1427" i="8"/>
  <c r="AQ1428" i="8"/>
  <c r="AQ1429" i="8"/>
  <c r="AQ1430" i="8"/>
  <c r="AQ1431" i="8"/>
  <c r="AQ1432" i="8"/>
  <c r="AQ1433" i="8"/>
  <c r="AQ1434" i="8"/>
  <c r="AQ1435" i="8"/>
  <c r="AQ1436" i="8"/>
  <c r="AQ1437" i="8"/>
  <c r="AQ1438" i="8"/>
  <c r="AQ1439" i="8"/>
  <c r="AQ1440" i="8"/>
  <c r="AQ1441" i="8"/>
  <c r="AQ1442" i="8"/>
  <c r="AQ1443" i="8"/>
  <c r="AQ1444" i="8"/>
  <c r="AQ1445" i="8"/>
  <c r="AQ1446" i="8"/>
  <c r="AQ1447" i="8"/>
  <c r="AQ1448" i="8"/>
  <c r="AQ1449" i="8"/>
  <c r="AQ1450" i="8"/>
  <c r="AQ1451" i="8"/>
  <c r="AQ1452" i="8"/>
  <c r="AQ1453" i="8"/>
  <c r="AQ1454" i="8"/>
  <c r="AQ1455" i="8"/>
  <c r="AQ1456" i="8"/>
  <c r="AQ1457" i="8"/>
  <c r="AQ1458" i="8"/>
  <c r="AQ1459" i="8"/>
  <c r="AQ1460" i="8"/>
  <c r="AQ1461" i="8"/>
  <c r="AQ1462" i="8"/>
  <c r="AQ1463" i="8"/>
  <c r="AQ1464" i="8"/>
  <c r="AQ1465" i="8"/>
  <c r="AQ1466" i="8"/>
  <c r="AQ1467" i="8"/>
  <c r="AQ1468" i="8"/>
  <c r="AQ1469" i="8"/>
  <c r="AQ1470" i="8"/>
  <c r="AQ1471" i="8"/>
  <c r="AQ1472" i="8"/>
  <c r="AQ1473" i="8"/>
  <c r="AQ1474" i="8"/>
  <c r="AQ1475" i="8"/>
  <c r="AQ1476" i="8"/>
  <c r="AQ1477" i="8"/>
  <c r="AQ1478" i="8"/>
  <c r="AQ1479" i="8"/>
  <c r="AQ1480" i="8"/>
  <c r="AQ1481" i="8"/>
  <c r="AQ1482" i="8"/>
  <c r="AQ1483" i="8"/>
  <c r="AQ1484" i="8"/>
  <c r="AQ1485" i="8"/>
  <c r="AQ1486" i="8"/>
  <c r="AQ1487" i="8"/>
  <c r="AQ1488" i="8"/>
  <c r="AQ1489" i="8"/>
  <c r="AQ1490" i="8"/>
  <c r="AQ1491" i="8"/>
  <c r="AQ1492" i="8"/>
  <c r="AQ1493" i="8"/>
  <c r="AQ1494" i="8"/>
  <c r="AQ1495" i="8"/>
  <c r="AQ1496" i="8"/>
  <c r="AQ1497" i="8"/>
  <c r="AQ1498" i="8"/>
  <c r="AQ1499" i="8"/>
  <c r="AQ1500" i="8"/>
  <c r="AQ1501" i="8"/>
  <c r="AQ1502" i="8"/>
  <c r="AQ1503" i="8"/>
  <c r="AQ1504" i="8"/>
  <c r="AQ1505" i="8"/>
  <c r="AQ1506" i="8"/>
  <c r="AQ1507" i="8"/>
  <c r="AQ1508" i="8"/>
  <c r="AQ1509" i="8"/>
  <c r="AQ1510" i="8"/>
  <c r="AQ1511" i="8"/>
  <c r="AQ1512" i="8"/>
  <c r="AQ1513" i="8"/>
  <c r="AQ1514" i="8"/>
  <c r="AQ1515" i="8"/>
  <c r="AQ1516" i="8"/>
  <c r="AQ1517" i="8"/>
  <c r="AQ1518" i="8"/>
  <c r="AQ1519" i="8"/>
  <c r="AQ1520" i="8"/>
  <c r="AQ1521" i="8"/>
  <c r="AQ1522" i="8"/>
  <c r="AQ1523" i="8"/>
  <c r="AQ1524" i="8"/>
  <c r="AQ1525" i="8"/>
  <c r="AQ1526" i="8"/>
  <c r="AQ1527" i="8"/>
  <c r="AQ1528" i="8"/>
  <c r="AQ1529" i="8"/>
  <c r="AQ1530" i="8"/>
  <c r="AQ1531" i="8"/>
  <c r="AQ1532" i="8"/>
  <c r="AQ1533" i="8"/>
  <c r="AQ1534" i="8"/>
  <c r="AQ1535" i="8"/>
  <c r="AQ1536" i="8"/>
  <c r="AQ1537" i="8"/>
  <c r="AQ1538" i="8"/>
  <c r="AQ1539" i="8"/>
  <c r="AQ1540" i="8"/>
  <c r="AQ1541" i="8"/>
  <c r="AQ1542" i="8"/>
  <c r="AQ1543" i="8"/>
  <c r="AQ1544" i="8"/>
  <c r="AQ1545" i="8"/>
  <c r="AQ1546" i="8"/>
  <c r="AQ1547" i="8"/>
  <c r="AQ1548" i="8"/>
  <c r="AQ1549" i="8"/>
  <c r="AQ1550" i="8"/>
  <c r="AQ1551" i="8"/>
  <c r="AQ1552" i="8"/>
  <c r="AQ1553" i="8"/>
  <c r="AQ1554" i="8"/>
  <c r="AQ1555" i="8"/>
  <c r="AQ1556" i="8"/>
  <c r="AQ1557" i="8"/>
  <c r="AQ1558" i="8"/>
  <c r="AQ1559" i="8"/>
  <c r="AQ1560" i="8"/>
  <c r="AQ1561" i="8"/>
  <c r="AQ1562" i="8"/>
  <c r="AQ1563" i="8"/>
  <c r="AQ1564" i="8"/>
  <c r="AQ1565" i="8"/>
  <c r="AQ1566" i="8"/>
  <c r="AQ1567" i="8"/>
  <c r="AQ1568" i="8"/>
  <c r="AQ1569" i="8"/>
  <c r="AQ1570" i="8"/>
  <c r="AQ1571" i="8"/>
  <c r="AQ1572" i="8"/>
  <c r="AQ1573" i="8"/>
  <c r="AQ1574" i="8"/>
  <c r="AQ1575" i="8"/>
  <c r="AQ1576" i="8"/>
  <c r="AQ1577" i="8"/>
  <c r="AQ1578" i="8"/>
  <c r="AQ1579" i="8"/>
  <c r="AQ1580" i="8"/>
  <c r="AQ1581" i="8"/>
  <c r="AQ1582" i="8"/>
  <c r="AQ1583" i="8"/>
  <c r="AQ1584" i="8"/>
  <c r="AQ1585" i="8"/>
  <c r="AQ1586" i="8"/>
  <c r="AQ1587" i="8"/>
  <c r="AQ1588" i="8"/>
  <c r="AQ1589" i="8"/>
  <c r="AQ1590" i="8"/>
  <c r="AQ1591" i="8"/>
  <c r="AQ1592" i="8"/>
  <c r="AQ1593" i="8"/>
  <c r="AQ1594" i="8"/>
  <c r="AQ1595" i="8"/>
  <c r="AQ1596" i="8"/>
  <c r="AQ1597" i="8"/>
  <c r="AQ1598" i="8"/>
  <c r="AQ1599" i="8"/>
  <c r="AQ1600" i="8"/>
  <c r="AQ1601" i="8"/>
  <c r="AQ1602" i="8"/>
  <c r="AQ1603" i="8"/>
  <c r="AQ1604" i="8"/>
  <c r="AQ1605" i="8"/>
  <c r="AQ1606" i="8"/>
  <c r="AQ1607" i="8"/>
  <c r="AQ1608" i="8"/>
  <c r="AQ1609" i="8"/>
  <c r="AQ1610" i="8"/>
  <c r="AQ1611" i="8"/>
  <c r="AQ1612" i="8"/>
  <c r="AQ1613" i="8"/>
  <c r="AQ1614" i="8"/>
  <c r="AQ1615" i="8"/>
  <c r="AQ1616" i="8"/>
  <c r="AQ1617" i="8"/>
  <c r="AQ1618" i="8"/>
  <c r="AQ1619" i="8"/>
  <c r="AQ1620" i="8"/>
  <c r="AQ1621" i="8"/>
  <c r="AQ1622" i="8"/>
  <c r="AQ1623" i="8"/>
  <c r="AQ1624" i="8"/>
  <c r="AQ1625" i="8"/>
  <c r="AQ1626" i="8"/>
  <c r="AQ1627" i="8"/>
  <c r="AQ1628" i="8"/>
  <c r="AQ1629" i="8"/>
  <c r="AQ1630" i="8"/>
  <c r="AQ1631" i="8"/>
  <c r="AQ1632" i="8"/>
  <c r="AQ1633" i="8"/>
  <c r="AQ1634" i="8"/>
  <c r="AQ1635" i="8"/>
  <c r="AQ1636" i="8"/>
  <c r="AQ1637" i="8"/>
  <c r="AQ1638" i="8"/>
  <c r="AQ1639" i="8"/>
  <c r="AQ1640" i="8"/>
  <c r="AQ1641" i="8"/>
  <c r="AQ1642" i="8"/>
  <c r="AQ1643" i="8"/>
  <c r="AQ1644" i="8"/>
  <c r="AQ1645" i="8"/>
  <c r="AQ1646" i="8"/>
  <c r="AQ1647" i="8"/>
  <c r="AQ1648" i="8"/>
  <c r="AQ1649" i="8"/>
  <c r="AQ1650" i="8"/>
  <c r="AQ1651" i="8"/>
  <c r="AQ1652" i="8"/>
  <c r="AQ1653" i="8"/>
  <c r="AQ1654" i="8"/>
  <c r="AQ1655" i="8"/>
  <c r="AQ1656" i="8"/>
  <c r="AQ1657" i="8"/>
  <c r="AQ1658" i="8"/>
  <c r="AQ1659" i="8"/>
  <c r="AQ1660" i="8"/>
  <c r="AQ1661" i="8"/>
  <c r="AQ1662" i="8"/>
  <c r="AQ1663" i="8"/>
  <c r="AQ1664" i="8"/>
  <c r="AQ1665" i="8"/>
  <c r="AQ1666" i="8"/>
  <c r="AQ1667" i="8"/>
  <c r="AQ1668" i="8"/>
  <c r="AQ1669" i="8"/>
  <c r="AQ1670" i="8"/>
  <c r="AQ1671" i="8"/>
  <c r="AQ1672" i="8"/>
  <c r="AQ1673" i="8"/>
  <c r="AQ1674" i="8"/>
  <c r="AQ1675" i="8"/>
  <c r="AQ1676" i="8"/>
  <c r="AQ1677" i="8"/>
  <c r="AQ1678" i="8"/>
  <c r="AQ1679" i="8"/>
  <c r="AQ1680" i="8"/>
  <c r="AQ1681" i="8"/>
  <c r="AQ1682" i="8"/>
  <c r="AQ1683" i="8"/>
  <c r="AQ1684" i="8"/>
  <c r="AQ1685" i="8"/>
  <c r="AQ1686" i="8"/>
  <c r="AQ1687" i="8"/>
  <c r="AQ1688" i="8"/>
  <c r="AQ1689" i="8"/>
  <c r="AQ1690" i="8"/>
  <c r="AQ1691" i="8"/>
  <c r="AQ1692" i="8"/>
  <c r="AQ1693" i="8"/>
  <c r="AQ1694" i="8"/>
  <c r="AQ1695" i="8"/>
  <c r="AQ1696" i="8"/>
  <c r="AQ1697" i="8"/>
  <c r="AQ1698" i="8"/>
  <c r="AQ1699" i="8"/>
  <c r="AQ1700" i="8"/>
  <c r="AQ1701" i="8"/>
  <c r="AQ1702" i="8"/>
  <c r="AQ1703" i="8"/>
  <c r="AQ1704" i="8"/>
  <c r="AQ1705" i="8"/>
  <c r="AQ1706" i="8"/>
  <c r="AQ1707" i="8"/>
  <c r="AQ1708" i="8"/>
  <c r="AQ1709" i="8"/>
  <c r="AQ1710" i="8"/>
  <c r="AQ1711" i="8"/>
  <c r="AQ1712" i="8"/>
  <c r="AQ1713" i="8"/>
  <c r="AQ1714" i="8"/>
  <c r="AQ1715" i="8"/>
  <c r="AQ1716" i="8"/>
  <c r="AQ1717" i="8"/>
  <c r="AQ1718" i="8"/>
  <c r="AQ1719" i="8"/>
  <c r="AQ1720" i="8"/>
  <c r="AQ1721" i="8"/>
  <c r="AQ1722" i="8"/>
  <c r="AQ1723" i="8"/>
  <c r="AQ1724" i="8"/>
  <c r="AQ1725" i="8"/>
  <c r="AQ1726" i="8"/>
  <c r="AQ1727" i="8"/>
  <c r="AQ1728" i="8"/>
  <c r="AQ1729" i="8"/>
  <c r="AQ1730" i="8"/>
  <c r="AQ1731" i="8"/>
  <c r="AQ1732" i="8"/>
  <c r="AQ1733" i="8"/>
  <c r="AQ1734" i="8"/>
  <c r="AQ1735" i="8"/>
  <c r="AQ1736" i="8"/>
  <c r="AQ1737" i="8"/>
  <c r="AQ1738" i="8"/>
  <c r="AQ1739" i="8"/>
  <c r="AQ1740" i="8"/>
  <c r="AQ1741" i="8"/>
  <c r="AQ1742" i="8"/>
  <c r="AQ1743" i="8"/>
  <c r="AQ1744" i="8"/>
  <c r="AQ1745" i="8"/>
  <c r="AQ1746" i="8"/>
  <c r="AQ1747" i="8"/>
  <c r="AQ1748" i="8"/>
  <c r="AQ1749" i="8"/>
  <c r="AQ1750" i="8"/>
  <c r="AQ1751" i="8"/>
  <c r="AQ1752" i="8"/>
  <c r="AQ1753" i="8"/>
  <c r="AQ1754" i="8"/>
  <c r="AQ1755" i="8"/>
  <c r="AQ1756" i="8"/>
  <c r="AQ1757" i="8"/>
  <c r="AQ1758" i="8"/>
  <c r="AQ1759" i="8"/>
  <c r="AQ1760" i="8"/>
  <c r="AQ1761" i="8"/>
  <c r="AQ1762" i="8"/>
  <c r="AQ1763" i="8"/>
  <c r="AQ1764" i="8"/>
  <c r="AQ1765" i="8"/>
  <c r="AQ1766" i="8"/>
  <c r="AQ1767" i="8"/>
  <c r="AQ1768" i="8"/>
  <c r="AQ1769" i="8"/>
  <c r="AQ1770" i="8"/>
  <c r="AQ1771" i="8"/>
  <c r="AQ1772" i="8"/>
  <c r="AQ1773" i="8"/>
  <c r="AQ1774" i="8"/>
  <c r="AQ1775" i="8"/>
  <c r="AQ1776" i="8"/>
  <c r="AQ1777" i="8"/>
  <c r="AQ1778" i="8"/>
  <c r="AQ1779" i="8"/>
  <c r="AQ1780" i="8"/>
  <c r="AQ1781" i="8"/>
  <c r="AQ1782" i="8"/>
  <c r="AQ1783" i="8"/>
  <c r="AQ1784" i="8"/>
  <c r="AQ1785" i="8"/>
  <c r="AQ1786" i="8"/>
  <c r="AQ1787" i="8"/>
  <c r="AQ1788" i="8"/>
  <c r="AQ1789" i="8"/>
  <c r="AQ1790" i="8"/>
  <c r="AQ1791" i="8"/>
  <c r="AQ1792" i="8"/>
  <c r="AQ1793" i="8"/>
  <c r="AQ1794" i="8"/>
  <c r="AQ1795" i="8"/>
  <c r="AQ1796" i="8"/>
  <c r="AQ1797" i="8"/>
  <c r="AQ1798" i="8"/>
  <c r="AQ1799" i="8"/>
  <c r="AQ1800" i="8"/>
  <c r="AQ1801" i="8"/>
  <c r="AQ1802" i="8"/>
  <c r="AQ1803" i="8"/>
  <c r="AQ1804" i="8"/>
  <c r="AQ1805" i="8"/>
  <c r="AQ1806" i="8"/>
  <c r="AQ1807" i="8"/>
  <c r="AQ1808" i="8"/>
  <c r="AQ1809" i="8"/>
  <c r="AQ1810" i="8"/>
  <c r="AQ1811" i="8"/>
  <c r="AQ1812" i="8"/>
  <c r="AQ1813" i="8"/>
  <c r="AQ1814" i="8"/>
  <c r="AQ1815" i="8"/>
  <c r="AQ1816" i="8"/>
  <c r="AQ1817" i="8"/>
  <c r="AQ1818" i="8"/>
  <c r="AQ1819" i="8"/>
  <c r="AQ1820" i="8"/>
  <c r="AQ1821" i="8"/>
  <c r="AQ1822" i="8"/>
  <c r="AQ1823" i="8"/>
  <c r="AQ1824" i="8"/>
  <c r="AQ1825" i="8"/>
  <c r="AQ1826" i="8"/>
  <c r="AQ1827" i="8"/>
  <c r="AQ1828" i="8"/>
  <c r="AQ1829" i="8"/>
  <c r="AQ1830" i="8"/>
  <c r="AQ1831" i="8"/>
  <c r="AQ1832" i="8"/>
  <c r="AQ1833" i="8"/>
  <c r="AQ1834" i="8"/>
  <c r="AQ1835" i="8"/>
  <c r="AQ1836" i="8"/>
  <c r="AQ1837" i="8"/>
  <c r="AQ1838" i="8"/>
  <c r="AQ1839" i="8"/>
  <c r="AQ1840" i="8"/>
  <c r="AQ1841" i="8"/>
  <c r="AQ1842" i="8"/>
  <c r="AQ1843" i="8"/>
  <c r="AQ1844" i="8"/>
  <c r="AQ1845" i="8"/>
  <c r="AQ1846" i="8"/>
  <c r="AQ1847" i="8"/>
  <c r="AQ1848" i="8"/>
  <c r="AQ1849" i="8"/>
  <c r="AQ1850" i="8"/>
  <c r="AQ1851" i="8"/>
  <c r="AQ1852" i="8"/>
  <c r="AQ1853" i="8"/>
  <c r="AQ1854" i="8"/>
  <c r="AQ1855" i="8"/>
  <c r="AQ1856" i="8"/>
  <c r="AQ1857" i="8"/>
  <c r="AQ1858" i="8"/>
  <c r="AQ1859" i="8"/>
  <c r="AQ1860" i="8"/>
  <c r="AQ1861" i="8"/>
  <c r="AQ1862" i="8"/>
  <c r="AQ1863" i="8"/>
  <c r="AQ1864" i="8"/>
  <c r="AQ1865" i="8"/>
  <c r="AQ1866" i="8"/>
  <c r="AQ1867" i="8"/>
  <c r="AQ1868" i="8"/>
  <c r="AQ1869" i="8"/>
  <c r="AQ1870" i="8"/>
  <c r="AQ1871" i="8"/>
  <c r="AQ1872" i="8"/>
  <c r="AQ1873" i="8"/>
  <c r="AQ1874" i="8"/>
  <c r="AQ1875" i="8"/>
  <c r="AQ1876" i="8"/>
  <c r="AQ1877" i="8"/>
  <c r="AQ1878" i="8"/>
  <c r="AQ1879" i="8"/>
  <c r="AQ1880" i="8"/>
  <c r="AQ1881" i="8"/>
  <c r="AQ1882" i="8"/>
  <c r="AQ1883" i="8"/>
  <c r="AQ1884" i="8"/>
  <c r="AQ1885" i="8"/>
  <c r="AQ1886" i="8"/>
  <c r="AQ1887" i="8"/>
  <c r="AQ1888" i="8"/>
  <c r="AQ1889" i="8"/>
  <c r="AQ1890" i="8"/>
  <c r="AQ1891" i="8"/>
  <c r="AQ1892" i="8"/>
  <c r="AQ1893" i="8"/>
  <c r="AQ1894" i="8"/>
  <c r="AQ1895" i="8"/>
  <c r="AQ1896" i="8"/>
  <c r="AQ1897" i="8"/>
  <c r="AQ1898" i="8"/>
  <c r="AQ1899" i="8"/>
  <c r="AQ1900" i="8"/>
  <c r="AQ1901" i="8"/>
  <c r="AQ1902" i="8"/>
  <c r="AQ1903" i="8"/>
  <c r="AQ1904" i="8"/>
  <c r="AQ1905" i="8"/>
  <c r="AQ1906" i="8"/>
  <c r="AQ1907" i="8"/>
  <c r="AQ1908" i="8"/>
  <c r="AQ1909" i="8"/>
  <c r="AQ1910" i="8"/>
  <c r="AQ1911" i="8"/>
  <c r="AQ1912" i="8"/>
  <c r="AQ1913" i="8"/>
  <c r="AQ1914" i="8"/>
  <c r="AQ1915" i="8"/>
  <c r="AQ1916" i="8"/>
  <c r="AQ1917" i="8"/>
  <c r="AQ1918" i="8"/>
  <c r="AQ1919" i="8"/>
  <c r="AQ1920" i="8"/>
  <c r="AQ1921" i="8"/>
  <c r="AQ1922" i="8"/>
  <c r="AQ1923" i="8"/>
  <c r="AQ1924" i="8"/>
  <c r="AQ1925" i="8"/>
  <c r="AQ1926" i="8"/>
  <c r="AQ1927" i="8"/>
  <c r="AQ1928" i="8"/>
  <c r="AQ1929" i="8"/>
  <c r="AQ1930" i="8"/>
  <c r="AQ1931" i="8"/>
  <c r="AQ1932" i="8"/>
  <c r="AQ1933" i="8"/>
  <c r="AQ1934" i="8"/>
  <c r="AQ1935" i="8"/>
  <c r="AQ1936" i="8"/>
  <c r="AQ1937" i="8"/>
  <c r="AQ1938" i="8"/>
  <c r="AQ1939" i="8"/>
  <c r="AQ1940" i="8"/>
  <c r="AQ1941" i="8"/>
  <c r="AQ1942" i="8"/>
  <c r="AQ1943" i="8"/>
  <c r="AQ1944" i="8"/>
  <c r="AQ1945" i="8"/>
  <c r="AQ1946" i="8"/>
  <c r="AQ1947" i="8"/>
  <c r="AQ1948" i="8"/>
  <c r="AQ1949" i="8"/>
  <c r="AQ1950" i="8"/>
  <c r="AQ1951" i="8"/>
  <c r="AQ1952" i="8"/>
  <c r="AQ1953" i="8"/>
  <c r="AQ1954" i="8"/>
  <c r="AQ1955" i="8"/>
  <c r="AQ1956" i="8"/>
  <c r="AQ1957" i="8"/>
  <c r="AQ1958" i="8"/>
  <c r="AQ1959" i="8"/>
  <c r="AQ1960" i="8"/>
  <c r="AQ1961" i="8"/>
  <c r="AQ1962" i="8"/>
  <c r="AQ1963" i="8"/>
  <c r="AQ1964" i="8"/>
  <c r="AQ1965" i="8"/>
  <c r="AQ1966" i="8"/>
  <c r="AQ1967" i="8"/>
  <c r="AQ1968" i="8"/>
  <c r="AQ1969" i="8"/>
  <c r="AQ1970" i="8"/>
  <c r="AQ1971" i="8"/>
  <c r="AQ1972" i="8"/>
  <c r="AQ1973" i="8"/>
  <c r="AQ1974" i="8"/>
  <c r="AQ1975" i="8"/>
  <c r="AQ1976" i="8"/>
  <c r="AQ1977" i="8"/>
  <c r="AQ1978" i="8"/>
  <c r="AQ1979" i="8"/>
  <c r="AQ1980" i="8"/>
  <c r="AQ1981" i="8"/>
  <c r="AQ1982" i="8"/>
  <c r="AQ1983" i="8"/>
  <c r="AQ1984" i="8"/>
  <c r="AQ1985" i="8"/>
  <c r="AQ1986" i="8"/>
  <c r="AQ1987" i="8"/>
  <c r="AQ1988" i="8"/>
  <c r="AQ1989" i="8"/>
  <c r="AQ1990" i="8"/>
  <c r="AQ1991" i="8"/>
  <c r="AQ1992" i="8"/>
  <c r="AQ1993" i="8"/>
  <c r="AQ1994" i="8"/>
  <c r="AQ1995" i="8"/>
  <c r="AQ1996" i="8"/>
  <c r="AQ1997" i="8"/>
  <c r="AQ1998" i="8"/>
  <c r="AQ1999" i="8"/>
  <c r="AQ2000" i="8"/>
  <c r="AQ2" i="8"/>
  <c r="AP3" i="8"/>
  <c r="AP6" i="8" s="1"/>
  <c r="AP4" i="8"/>
  <c r="AP5" i="8"/>
  <c r="AP11" i="8" s="1"/>
  <c r="AP7" i="8"/>
  <c r="AP8" i="8"/>
  <c r="AP9" i="8"/>
  <c r="AP10" i="8"/>
  <c r="AP12" i="8"/>
  <c r="AP13" i="8"/>
  <c r="AP14" i="8"/>
  <c r="AP15" i="8"/>
  <c r="AP16" i="8"/>
  <c r="AP17" i="8"/>
  <c r="AP18" i="8"/>
  <c r="AP19" i="8"/>
  <c r="AP21" i="8"/>
  <c r="AP22" i="8"/>
  <c r="AP23" i="8"/>
  <c r="AP24" i="8"/>
  <c r="AP25" i="8"/>
  <c r="AP26" i="8"/>
  <c r="AP27" i="8"/>
  <c r="AP29" i="8"/>
  <c r="AP30" i="8"/>
  <c r="AP31" i="8"/>
  <c r="AP32" i="8"/>
  <c r="AP33" i="8"/>
  <c r="AP34" i="8"/>
  <c r="AP35" i="8"/>
  <c r="AP36" i="8"/>
  <c r="AP37" i="8"/>
  <c r="AP38" i="8"/>
  <c r="AP40" i="8"/>
  <c r="AP41" i="8"/>
  <c r="AP42" i="8"/>
  <c r="AP43" i="8"/>
  <c r="AP44" i="8"/>
  <c r="AP45" i="8"/>
  <c r="AP46" i="8"/>
  <c r="AP47" i="8"/>
  <c r="AP48" i="8"/>
  <c r="AP49" i="8"/>
  <c r="AP50" i="8"/>
  <c r="AP51" i="8"/>
  <c r="AP52" i="8"/>
  <c r="AP53" i="8"/>
  <c r="AP54" i="8"/>
  <c r="AP55" i="8"/>
  <c r="AP56" i="8"/>
  <c r="AP57" i="8"/>
  <c r="AP58" i="8"/>
  <c r="AP59" i="8"/>
  <c r="AP60" i="8"/>
  <c r="AP62" i="8"/>
  <c r="AP63" i="8"/>
  <c r="AP64" i="8"/>
  <c r="AP65" i="8"/>
  <c r="AP66" i="8"/>
  <c r="AP67" i="8"/>
  <c r="AP68" i="8"/>
  <c r="AP69" i="8"/>
  <c r="AP70" i="8"/>
  <c r="AP72" i="8"/>
  <c r="AP73" i="8"/>
  <c r="AP74" i="8"/>
  <c r="AP75" i="8"/>
  <c r="AP76" i="8"/>
  <c r="AP77" i="8"/>
  <c r="AP78" i="8"/>
  <c r="AP79" i="8"/>
  <c r="AP80" i="8"/>
  <c r="AP82" i="8"/>
  <c r="AP83" i="8"/>
  <c r="AP84" i="8"/>
  <c r="AP85" i="8"/>
  <c r="AP86" i="8"/>
  <c r="AP87" i="8"/>
  <c r="AP88" i="8"/>
  <c r="AP89" i="8"/>
  <c r="AP90" i="8"/>
  <c r="AP91" i="8"/>
  <c r="AP92" i="8"/>
  <c r="AP93" i="8"/>
  <c r="AP94" i="8"/>
  <c r="AP95" i="8"/>
  <c r="AP96" i="8"/>
  <c r="AP97" i="8"/>
  <c r="AP98" i="8"/>
  <c r="AP101" i="8"/>
  <c r="AP102" i="8"/>
  <c r="AP103" i="8"/>
  <c r="AP104" i="8"/>
  <c r="AP105" i="8"/>
  <c r="AP106" i="8"/>
  <c r="AP107" i="8"/>
  <c r="AP108" i="8"/>
  <c r="AP109" i="8"/>
  <c r="AP110" i="8"/>
  <c r="AP111" i="8"/>
  <c r="AP112" i="8"/>
  <c r="AP113" i="8"/>
  <c r="AP114" i="8"/>
  <c r="AP115" i="8"/>
  <c r="AP116" i="8"/>
  <c r="AP117" i="8"/>
  <c r="AP118" i="8"/>
  <c r="AP119" i="8"/>
  <c r="AP120" i="8"/>
  <c r="AP122" i="8"/>
  <c r="AP123" i="8"/>
  <c r="AP124" i="8"/>
  <c r="AP125" i="8"/>
  <c r="AP126" i="8"/>
  <c r="AP127" i="8"/>
  <c r="AP128" i="8"/>
  <c r="AP130" i="8"/>
  <c r="AP131" i="8"/>
  <c r="AP132" i="8"/>
  <c r="AP133" i="8"/>
  <c r="AP134" i="8"/>
  <c r="AP135" i="8"/>
  <c r="AP136" i="8"/>
  <c r="AP137" i="8"/>
  <c r="AP138" i="8"/>
  <c r="AP139" i="8"/>
  <c r="AP140" i="8"/>
  <c r="AP141" i="8"/>
  <c r="AP142" i="8"/>
  <c r="AP143" i="8"/>
  <c r="AP144" i="8"/>
  <c r="AP145" i="8"/>
  <c r="AP146" i="8"/>
  <c r="AP147" i="8"/>
  <c r="AP148" i="8"/>
  <c r="AP150" i="8"/>
  <c r="AP151" i="8"/>
  <c r="AP152" i="8"/>
  <c r="AP153" i="8"/>
  <c r="AP154" i="8"/>
  <c r="AP155" i="8"/>
  <c r="AP156" i="8"/>
  <c r="AP157" i="8"/>
  <c r="AP158" i="8"/>
  <c r="AP159" i="8"/>
  <c r="AP160" i="8"/>
  <c r="AP161" i="8"/>
  <c r="AP162" i="8"/>
  <c r="AP163" i="8"/>
  <c r="AP164" i="8"/>
  <c r="AP165" i="8"/>
  <c r="AP166" i="8"/>
  <c r="AP167" i="8"/>
  <c r="AP168" i="8"/>
  <c r="AP169" i="8"/>
  <c r="AP170" i="8"/>
  <c r="AP171" i="8"/>
  <c r="AP172" i="8"/>
  <c r="AP173" i="8"/>
  <c r="AP174" i="8"/>
  <c r="AP175" i="8"/>
  <c r="AP176" i="8"/>
  <c r="AP177" i="8"/>
  <c r="AP178" i="8"/>
  <c r="AP179" i="8"/>
  <c r="AP180" i="8"/>
  <c r="AP181" i="8"/>
  <c r="AP182" i="8"/>
  <c r="AP183" i="8"/>
  <c r="AP184" i="8"/>
  <c r="AP185" i="8"/>
  <c r="AP186" i="8"/>
  <c r="AP187" i="8"/>
  <c r="AP188" i="8"/>
  <c r="AP189" i="8"/>
  <c r="AP190" i="8"/>
  <c r="AP191" i="8"/>
  <c r="AP192" i="8"/>
  <c r="AP193" i="8"/>
  <c r="AP194" i="8"/>
  <c r="AP195" i="8"/>
  <c r="AP196" i="8"/>
  <c r="AP197" i="8"/>
  <c r="AP198" i="8"/>
  <c r="AP199" i="8"/>
  <c r="AP200" i="8"/>
  <c r="AP201" i="8"/>
  <c r="AP202" i="8"/>
  <c r="AP203" i="8"/>
  <c r="AP204" i="8"/>
  <c r="AP205" i="8"/>
  <c r="AP206" i="8"/>
  <c r="AP207" i="8"/>
  <c r="AP208" i="8"/>
  <c r="AP209" i="8"/>
  <c r="AP210" i="8"/>
  <c r="AP212" i="8"/>
  <c r="AP213" i="8"/>
  <c r="AP214" i="8"/>
  <c r="AP215" i="8"/>
  <c r="AP216" i="8"/>
  <c r="AP217" i="8"/>
  <c r="AP219" i="8"/>
  <c r="AP220" i="8"/>
  <c r="AP221" i="8"/>
  <c r="AP222" i="8"/>
  <c r="AP223" i="8"/>
  <c r="AP225" i="8"/>
  <c r="AP226" i="8"/>
  <c r="AP227" i="8"/>
  <c r="AP228" i="8"/>
  <c r="AP229" i="8"/>
  <c r="AP230" i="8"/>
  <c r="AP231" i="8"/>
  <c r="AP232" i="8"/>
  <c r="AP233" i="8"/>
  <c r="AP234" i="8"/>
  <c r="AP235" i="8"/>
  <c r="AP236" i="8"/>
  <c r="AP237" i="8"/>
  <c r="AP238" i="8"/>
  <c r="AP239" i="8"/>
  <c r="AP240" i="8"/>
  <c r="AP241" i="8"/>
  <c r="AP242" i="8"/>
  <c r="AP244" i="8"/>
  <c r="AP245" i="8"/>
  <c r="AP246" i="8"/>
  <c r="AP247" i="8"/>
  <c r="AP248" i="8"/>
  <c r="AP249" i="8"/>
  <c r="AP250" i="8"/>
  <c r="AP251" i="8"/>
  <c r="AP252" i="8"/>
  <c r="AP253" i="8"/>
  <c r="AP254" i="8"/>
  <c r="AP255" i="8"/>
  <c r="AP256" i="8"/>
  <c r="AP257" i="8"/>
  <c r="AP258" i="8"/>
  <c r="AP259" i="8"/>
  <c r="AP260" i="8"/>
  <c r="AP261" i="8"/>
  <c r="AP262" i="8"/>
  <c r="AP263" i="8"/>
  <c r="AP264" i="8"/>
  <c r="AP265" i="8"/>
  <c r="AP266" i="8"/>
  <c r="AP267" i="8"/>
  <c r="AP268" i="8"/>
  <c r="AP269" i="8"/>
  <c r="AP270" i="8"/>
  <c r="AP271" i="8"/>
  <c r="AP272" i="8"/>
  <c r="AP273" i="8"/>
  <c r="AP274" i="8"/>
  <c r="AP275" i="8"/>
  <c r="AP276" i="8"/>
  <c r="AP277" i="8"/>
  <c r="AP279" i="8"/>
  <c r="AP280" i="8"/>
  <c r="AP281" i="8"/>
  <c r="AP282" i="8"/>
  <c r="AP283" i="8"/>
  <c r="AP284" i="8"/>
  <c r="AP285" i="8"/>
  <c r="AP286" i="8"/>
  <c r="AP287" i="8"/>
  <c r="AP288" i="8"/>
  <c r="AP289" i="8"/>
  <c r="AP290" i="8"/>
  <c r="AP291" i="8"/>
  <c r="AP292" i="8"/>
  <c r="AP293" i="8"/>
  <c r="AP294" i="8"/>
  <c r="AP295" i="8"/>
  <c r="AP296" i="8"/>
  <c r="AP297" i="8"/>
  <c r="AP298" i="8"/>
  <c r="AP300" i="8"/>
  <c r="AP301" i="8"/>
  <c r="AP302" i="8"/>
  <c r="AP303" i="8"/>
  <c r="AP304" i="8"/>
  <c r="AP305" i="8"/>
  <c r="AP306" i="8"/>
  <c r="AP307" i="8"/>
  <c r="AP308" i="8"/>
  <c r="AP309" i="8"/>
  <c r="AP310" i="8"/>
  <c r="AP311" i="8"/>
  <c r="AP312" i="8"/>
  <c r="AP313" i="8"/>
  <c r="AP314" i="8"/>
  <c r="AP315" i="8"/>
  <c r="AP316" i="8"/>
  <c r="AP317" i="8"/>
  <c r="AP318" i="8"/>
  <c r="AP319" i="8"/>
  <c r="AP320" i="8"/>
  <c r="AP321" i="8"/>
  <c r="AP322" i="8"/>
  <c r="AP323" i="8"/>
  <c r="AP324" i="8"/>
  <c r="AP325" i="8"/>
  <c r="AP326" i="8"/>
  <c r="AP327" i="8"/>
  <c r="AP328" i="8"/>
  <c r="AP329" i="8"/>
  <c r="AP330" i="8"/>
  <c r="AP331" i="8"/>
  <c r="AP332" i="8"/>
  <c r="AP333" i="8"/>
  <c r="AP334" i="8"/>
  <c r="AP335" i="8"/>
  <c r="AP336" i="8"/>
  <c r="AP337" i="8"/>
  <c r="AP339" i="8"/>
  <c r="AP340" i="8"/>
  <c r="AP341" i="8"/>
  <c r="AP342" i="8"/>
  <c r="AP343" i="8"/>
  <c r="AP344" i="8"/>
  <c r="AP345" i="8"/>
  <c r="AP346" i="8"/>
  <c r="AP347" i="8"/>
  <c r="AP348" i="8"/>
  <c r="AP349" i="8"/>
  <c r="AP350" i="8"/>
  <c r="AP351" i="8"/>
  <c r="AP352" i="8"/>
  <c r="AP353" i="8"/>
  <c r="AP354" i="8"/>
  <c r="AP355" i="8"/>
  <c r="AP356" i="8"/>
  <c r="AP357" i="8"/>
  <c r="AP358" i="8"/>
  <c r="AP359" i="8"/>
  <c r="AP360" i="8"/>
  <c r="AP361" i="8"/>
  <c r="AP362" i="8"/>
  <c r="AP363" i="8"/>
  <c r="AP365" i="8"/>
  <c r="AP366" i="8"/>
  <c r="AP367" i="8"/>
  <c r="AP368" i="8"/>
  <c r="AP369" i="8"/>
  <c r="AP370" i="8"/>
  <c r="AP371" i="8"/>
  <c r="AP372" i="8"/>
  <c r="AP373" i="8"/>
  <c r="AP374" i="8"/>
  <c r="AP376" i="8"/>
  <c r="AP377" i="8"/>
  <c r="AP378" i="8"/>
  <c r="AP379" i="8"/>
  <c r="AP380" i="8"/>
  <c r="AP381" i="8"/>
  <c r="AP382" i="8"/>
  <c r="AP383" i="8"/>
  <c r="AP384" i="8"/>
  <c r="AP385" i="8"/>
  <c r="AP386" i="8"/>
  <c r="AP387" i="8"/>
  <c r="AP388" i="8"/>
  <c r="AP389" i="8"/>
  <c r="AP390" i="8"/>
  <c r="AP391" i="8"/>
  <c r="AP393" i="8"/>
  <c r="AP394" i="8"/>
  <c r="AP395" i="8"/>
  <c r="AP396" i="8"/>
  <c r="AP397" i="8"/>
  <c r="AP398" i="8"/>
  <c r="AP399" i="8"/>
  <c r="AP400" i="8"/>
  <c r="AP401" i="8"/>
  <c r="AP402" i="8"/>
  <c r="AP403" i="8"/>
  <c r="AP405" i="8"/>
  <c r="AP407" i="8"/>
  <c r="AP408" i="8"/>
  <c r="AP409" i="8"/>
  <c r="AP410" i="8"/>
  <c r="AP411" i="8"/>
  <c r="AP412" i="8"/>
  <c r="AP413" i="8"/>
  <c r="AP414" i="8"/>
  <c r="AP416" i="8"/>
  <c r="AP417" i="8"/>
  <c r="AP418" i="8"/>
  <c r="AP419" i="8"/>
  <c r="AP420" i="8"/>
  <c r="AP421" i="8"/>
  <c r="AP422" i="8"/>
  <c r="AP423" i="8"/>
  <c r="AP424" i="8"/>
  <c r="AP425" i="8"/>
  <c r="AP426" i="8"/>
  <c r="AP427" i="8"/>
  <c r="AP428" i="8"/>
  <c r="AP429" i="8"/>
  <c r="AP430" i="8"/>
  <c r="AP431" i="8"/>
  <c r="AP432" i="8"/>
  <c r="AP434" i="8"/>
  <c r="AP435" i="8"/>
  <c r="AP436" i="8"/>
  <c r="AP437" i="8"/>
  <c r="AP438" i="8"/>
  <c r="AP439" i="8"/>
  <c r="AP440" i="8"/>
  <c r="AP441" i="8"/>
  <c r="AP442" i="8"/>
  <c r="AP443" i="8"/>
  <c r="AP444" i="8"/>
  <c r="AP446" i="8"/>
  <c r="AP447" i="8"/>
  <c r="AP448" i="8"/>
  <c r="AP450" i="8"/>
  <c r="AP451" i="8"/>
  <c r="AP452" i="8"/>
  <c r="AP453" i="8"/>
  <c r="AP456" i="8"/>
  <c r="AP457" i="8"/>
  <c r="AP458" i="8"/>
  <c r="AP459" i="8"/>
  <c r="AP460" i="8"/>
  <c r="AP461" i="8"/>
  <c r="AP462" i="8"/>
  <c r="AP463" i="8"/>
  <c r="AP464" i="8"/>
  <c r="AP465" i="8"/>
  <c r="AP466" i="8"/>
  <c r="AP467" i="8"/>
  <c r="AP468" i="8"/>
  <c r="AP469" i="8"/>
  <c r="AP470" i="8"/>
  <c r="AP471" i="8"/>
  <c r="AP472" i="8"/>
  <c r="AP473" i="8"/>
  <c r="AP474" i="8"/>
  <c r="AP475" i="8"/>
  <c r="AP476" i="8"/>
  <c r="AP477" i="8"/>
  <c r="AP478" i="8"/>
  <c r="AP479" i="8"/>
  <c r="AP480" i="8"/>
  <c r="AP481" i="8"/>
  <c r="AP482" i="8"/>
  <c r="AP484" i="8"/>
  <c r="AP485" i="8"/>
  <c r="AP486" i="8"/>
  <c r="AP487" i="8"/>
  <c r="AP488" i="8"/>
  <c r="AP489" i="8"/>
  <c r="AP490" i="8"/>
  <c r="AP491" i="8"/>
  <c r="AP493" i="8"/>
  <c r="AP494" i="8"/>
  <c r="AP495" i="8"/>
  <c r="AP496" i="8"/>
  <c r="AP497" i="8"/>
  <c r="AP498" i="8"/>
  <c r="AP499" i="8"/>
  <c r="AP500" i="8"/>
  <c r="AP501" i="8"/>
  <c r="AP502" i="8"/>
  <c r="AP503" i="8"/>
  <c r="AP504" i="8"/>
  <c r="AP505" i="8"/>
  <c r="AP506" i="8"/>
  <c r="AP507" i="8"/>
  <c r="AP508" i="8"/>
  <c r="AP510" i="8"/>
  <c r="AP511" i="8"/>
  <c r="AP512" i="8"/>
  <c r="AP513" i="8"/>
  <c r="AP514" i="8"/>
  <c r="AP515" i="8"/>
  <c r="AP516" i="8"/>
  <c r="AP517" i="8"/>
  <c r="AP518" i="8"/>
  <c r="AP519" i="8"/>
  <c r="AP520" i="8"/>
  <c r="AP521" i="8"/>
  <c r="AP522" i="8"/>
  <c r="AP523" i="8"/>
  <c r="AP524" i="8"/>
  <c r="AP525" i="8"/>
  <c r="AP526" i="8"/>
  <c r="AP527" i="8"/>
  <c r="AP528" i="8"/>
  <c r="AP529" i="8"/>
  <c r="AP530" i="8"/>
  <c r="AP532" i="8"/>
  <c r="AP533" i="8"/>
  <c r="AP535" i="8"/>
  <c r="AP537" i="8"/>
  <c r="AP538" i="8"/>
  <c r="AP539" i="8"/>
  <c r="AP540" i="8"/>
  <c r="AP541" i="8"/>
  <c r="AP542" i="8"/>
  <c r="AP543" i="8"/>
  <c r="AP544" i="8"/>
  <c r="AP545" i="8"/>
  <c r="AP546" i="8"/>
  <c r="AP548" i="8"/>
  <c r="AP549" i="8"/>
  <c r="AP550" i="8"/>
  <c r="AP551" i="8"/>
  <c r="AP552" i="8"/>
  <c r="AP553" i="8"/>
  <c r="AP554" i="8"/>
  <c r="AP555" i="8"/>
  <c r="AP557" i="8"/>
  <c r="AP558" i="8"/>
  <c r="AP559" i="8"/>
  <c r="AP560" i="8"/>
  <c r="AP561" i="8"/>
  <c r="AP562" i="8"/>
  <c r="AP563" i="8"/>
  <c r="AP564" i="8"/>
  <c r="AP565" i="8"/>
  <c r="AP566" i="8"/>
  <c r="AP568" i="8"/>
  <c r="AP569" i="8"/>
  <c r="AP570" i="8"/>
  <c r="AP571" i="8"/>
  <c r="AP572" i="8"/>
  <c r="AP573" i="8"/>
  <c r="AP575" i="8"/>
  <c r="AP576" i="8"/>
  <c r="AP577" i="8"/>
  <c r="AP578" i="8"/>
  <c r="AP579" i="8"/>
  <c r="AP580" i="8"/>
  <c r="AP581" i="8"/>
  <c r="AP582" i="8"/>
  <c r="AP584" i="8"/>
  <c r="AP585" i="8"/>
  <c r="AP586" i="8"/>
  <c r="AP587" i="8"/>
  <c r="AP588" i="8"/>
  <c r="AP589" i="8"/>
  <c r="AP590" i="8"/>
  <c r="AP591" i="8"/>
  <c r="AP592" i="8"/>
  <c r="AP594" i="8"/>
  <c r="AP595" i="8"/>
  <c r="AP596" i="8"/>
  <c r="AP598" i="8"/>
  <c r="AP599" i="8"/>
  <c r="AP600" i="8"/>
  <c r="AP601" i="8"/>
  <c r="AP602" i="8"/>
  <c r="AP603" i="8"/>
  <c r="AP605" i="8"/>
  <c r="AP606" i="8"/>
  <c r="AP607" i="8"/>
  <c r="AP608" i="8"/>
  <c r="AP609" i="8"/>
  <c r="AP610" i="8"/>
  <c r="AP611" i="8"/>
  <c r="AP613" i="8"/>
  <c r="AP614" i="8"/>
  <c r="AP615" i="8"/>
  <c r="AP616" i="8"/>
  <c r="AP617" i="8"/>
  <c r="AP618" i="8"/>
  <c r="AP619" i="8"/>
  <c r="AP620" i="8"/>
  <c r="AP621" i="8"/>
  <c r="AP622" i="8"/>
  <c r="AP623" i="8"/>
  <c r="AP624" i="8"/>
  <c r="AP625" i="8"/>
  <c r="AP626" i="8"/>
  <c r="AP627" i="8"/>
  <c r="AP628" i="8"/>
  <c r="AP629" i="8"/>
  <c r="AP630" i="8"/>
  <c r="AP631" i="8"/>
  <c r="AP632" i="8"/>
  <c r="AP633" i="8"/>
  <c r="AP634" i="8"/>
  <c r="AP635" i="8"/>
  <c r="AP636" i="8"/>
  <c r="AP637" i="8"/>
  <c r="AP639" i="8"/>
  <c r="AP640" i="8"/>
  <c r="AP641" i="8"/>
  <c r="AP642" i="8"/>
  <c r="AP643" i="8"/>
  <c r="AP644" i="8"/>
  <c r="AP645" i="8"/>
  <c r="AP646" i="8"/>
  <c r="AP647" i="8"/>
  <c r="AP648" i="8"/>
  <c r="AP649" i="8"/>
  <c r="AP650" i="8"/>
  <c r="AP651" i="8"/>
  <c r="AP652" i="8"/>
  <c r="AP653" i="8"/>
  <c r="AP654" i="8"/>
  <c r="AP655" i="8"/>
  <c r="AP656" i="8"/>
  <c r="AP657" i="8"/>
  <c r="AP658" i="8"/>
  <c r="AP659" i="8"/>
  <c r="AP660" i="8"/>
  <c r="AP662" i="8"/>
  <c r="AP663" i="8"/>
  <c r="AP664" i="8"/>
  <c r="AP665" i="8"/>
  <c r="AP666" i="8"/>
  <c r="AP667" i="8"/>
  <c r="AP668" i="8"/>
  <c r="AP669" i="8"/>
  <c r="AP672" i="8"/>
  <c r="AP673" i="8"/>
  <c r="AP674" i="8"/>
  <c r="AP675" i="8"/>
  <c r="AP676" i="8"/>
  <c r="AP677" i="8"/>
  <c r="AP678" i="8"/>
  <c r="AP679" i="8"/>
  <c r="AP680" i="8"/>
  <c r="AP681" i="8"/>
  <c r="AP682" i="8"/>
  <c r="AP683" i="8"/>
  <c r="AP684" i="8"/>
  <c r="AP685" i="8"/>
  <c r="AP686" i="8"/>
  <c r="AP687" i="8"/>
  <c r="AP688" i="8"/>
  <c r="AP689" i="8"/>
  <c r="AP690" i="8"/>
  <c r="AP691" i="8"/>
  <c r="AP692" i="8"/>
  <c r="AP694" i="8"/>
  <c r="AP695" i="8"/>
  <c r="AP696" i="8"/>
  <c r="AP697" i="8"/>
  <c r="AP699" i="8"/>
  <c r="AP700" i="8"/>
  <c r="AP701" i="8"/>
  <c r="AP702" i="8"/>
  <c r="AP703" i="8"/>
  <c r="AP704" i="8"/>
  <c r="AP705" i="8"/>
  <c r="AP706" i="8"/>
  <c r="AP707" i="8"/>
  <c r="AP708" i="8"/>
  <c r="AP709" i="8"/>
  <c r="AP710" i="8"/>
  <c r="AP711" i="8"/>
  <c r="AP713" i="8"/>
  <c r="AP714" i="8"/>
  <c r="AP715" i="8"/>
  <c r="AP716" i="8"/>
  <c r="AP719" i="8"/>
  <c r="AP720" i="8"/>
  <c r="AP721" i="8"/>
  <c r="AP722" i="8"/>
  <c r="AP723" i="8"/>
  <c r="AP724" i="8"/>
  <c r="AP725" i="8"/>
  <c r="AP726" i="8"/>
  <c r="AP727" i="8"/>
  <c r="AP728" i="8"/>
  <c r="AP729" i="8"/>
  <c r="AP730" i="8"/>
  <c r="AP731" i="8"/>
  <c r="AP732" i="8"/>
  <c r="AP733" i="8"/>
  <c r="AP734" i="8"/>
  <c r="AP735" i="8"/>
  <c r="AP736" i="8"/>
  <c r="AP737" i="8"/>
  <c r="AP738" i="8"/>
  <c r="AP739" i="8"/>
  <c r="AP740" i="8"/>
  <c r="AP741" i="8"/>
  <c r="AP742" i="8"/>
  <c r="AP743" i="8"/>
  <c r="AP744" i="8"/>
  <c r="AP745" i="8"/>
  <c r="AP746" i="8"/>
  <c r="AP747" i="8"/>
  <c r="AP749" i="8"/>
  <c r="AP750" i="8"/>
  <c r="AP751" i="8"/>
  <c r="AP752" i="8"/>
  <c r="AP753" i="8"/>
  <c r="AP754" i="8"/>
  <c r="AP755" i="8"/>
  <c r="AP756" i="8"/>
  <c r="AP757" i="8"/>
  <c r="AP758" i="8"/>
  <c r="AP759" i="8"/>
  <c r="AP760" i="8"/>
  <c r="AP762" i="8"/>
  <c r="AP763" i="8"/>
  <c r="AP764" i="8"/>
  <c r="AP765" i="8"/>
  <c r="AP766" i="8"/>
  <c r="AP767" i="8"/>
  <c r="AP768" i="8"/>
  <c r="AP769" i="8"/>
  <c r="AP770" i="8"/>
  <c r="AP772" i="8"/>
  <c r="AP773" i="8"/>
  <c r="AP774" i="8"/>
  <c r="AP775" i="8"/>
  <c r="AP776" i="8"/>
  <c r="AP777" i="8"/>
  <c r="AP778" i="8"/>
  <c r="AP779" i="8"/>
  <c r="AP780" i="8"/>
  <c r="AP782" i="8"/>
  <c r="AP784" i="8"/>
  <c r="AP786" i="8"/>
  <c r="AP787" i="8"/>
  <c r="AP788" i="8"/>
  <c r="AP789" i="8"/>
  <c r="AP790" i="8"/>
  <c r="AP792" i="8"/>
  <c r="AP794" i="8"/>
  <c r="AP795" i="8"/>
  <c r="AP796" i="8"/>
  <c r="AP797" i="8"/>
  <c r="AP798" i="8"/>
  <c r="AP799" i="8"/>
  <c r="AP800" i="8"/>
  <c r="AP801" i="8"/>
  <c r="AP802" i="8"/>
  <c r="AP803" i="8"/>
  <c r="AP804" i="8"/>
  <c r="AP805" i="8"/>
  <c r="AP806" i="8"/>
  <c r="AP807" i="8"/>
  <c r="AP808" i="8"/>
  <c r="AP809" i="8"/>
  <c r="AP810" i="8"/>
  <c r="AP811" i="8"/>
  <c r="AP812" i="8"/>
  <c r="AP813" i="8"/>
  <c r="AP814" i="8"/>
  <c r="AP815" i="8"/>
  <c r="AP816" i="8"/>
  <c r="AP817" i="8"/>
  <c r="AP818" i="8"/>
  <c r="AP819" i="8"/>
  <c r="AP820" i="8"/>
  <c r="AP821" i="8"/>
  <c r="AP822" i="8"/>
  <c r="AP823" i="8"/>
  <c r="AP824" i="8"/>
  <c r="AP825" i="8"/>
  <c r="AP827" i="8"/>
  <c r="AP828" i="8"/>
  <c r="AP830" i="8"/>
  <c r="AP831" i="8"/>
  <c r="AP832" i="8"/>
  <c r="AP833" i="8"/>
  <c r="AP834" i="8"/>
  <c r="AP835" i="8"/>
  <c r="AP836" i="8"/>
  <c r="AP838" i="8"/>
  <c r="AP839" i="8"/>
  <c r="AP840" i="8"/>
  <c r="AP841" i="8"/>
  <c r="AP842" i="8"/>
  <c r="AP843" i="8"/>
  <c r="AP844" i="8"/>
  <c r="AP845" i="8"/>
  <c r="AP846" i="8"/>
  <c r="AP847" i="8"/>
  <c r="AP848" i="8"/>
  <c r="AP849" i="8"/>
  <c r="AP850" i="8"/>
  <c r="AP851" i="8"/>
  <c r="AP852" i="8"/>
  <c r="AP853" i="8"/>
  <c r="AP854" i="8"/>
  <c r="AP855" i="8"/>
  <c r="AP856" i="8"/>
  <c r="AP857" i="8"/>
  <c r="AP858" i="8"/>
  <c r="AP859" i="8"/>
  <c r="AP860" i="8"/>
  <c r="AP861" i="8"/>
  <c r="AP863" i="8"/>
  <c r="AP864" i="8"/>
  <c r="AP865" i="8"/>
  <c r="AP866" i="8"/>
  <c r="AP868" i="8"/>
  <c r="AP869" i="8"/>
  <c r="AP870" i="8"/>
  <c r="AP871" i="8"/>
  <c r="AP872" i="8"/>
  <c r="AP873" i="8"/>
  <c r="AP874" i="8"/>
  <c r="AP875" i="8"/>
  <c r="AP876" i="8"/>
  <c r="AP877" i="8"/>
  <c r="AP878" i="8"/>
  <c r="AP879" i="8"/>
  <c r="AP880" i="8"/>
  <c r="AP881" i="8"/>
  <c r="AP882" i="8"/>
  <c r="AP883" i="8"/>
  <c r="AP884" i="8"/>
  <c r="AP885" i="8"/>
  <c r="AP886" i="8"/>
  <c r="AP887" i="8"/>
  <c r="AP888" i="8"/>
  <c r="AP889" i="8"/>
  <c r="AP890" i="8"/>
  <c r="AP891" i="8"/>
  <c r="AP892" i="8"/>
  <c r="AP893" i="8"/>
  <c r="AP894" i="8"/>
  <c r="AP895" i="8"/>
  <c r="AP896" i="8"/>
  <c r="AP897" i="8"/>
  <c r="AP898" i="8"/>
  <c r="AP899" i="8"/>
  <c r="AP900" i="8"/>
  <c r="AP901" i="8"/>
  <c r="AP902" i="8"/>
  <c r="AP903" i="8"/>
  <c r="AP904" i="8"/>
  <c r="AP905" i="8"/>
  <c r="AP906" i="8"/>
  <c r="AP907" i="8"/>
  <c r="AP908" i="8"/>
  <c r="AP909" i="8"/>
  <c r="AP910" i="8"/>
  <c r="AP911" i="8"/>
  <c r="AP912" i="8"/>
  <c r="AP913" i="8"/>
  <c r="AP914" i="8"/>
  <c r="AP915" i="8"/>
  <c r="AP916" i="8"/>
  <c r="AP917" i="8"/>
  <c r="AP918" i="8"/>
  <c r="AP919" i="8"/>
  <c r="AP920" i="8"/>
  <c r="AP921" i="8"/>
  <c r="AP922" i="8"/>
  <c r="AP923" i="8"/>
  <c r="AP924" i="8"/>
  <c r="AP925" i="8"/>
  <c r="AP926" i="8"/>
  <c r="AP928" i="8"/>
  <c r="AP929" i="8"/>
  <c r="AP930" i="8"/>
  <c r="AP931" i="8"/>
  <c r="AP932" i="8"/>
  <c r="AP933" i="8"/>
  <c r="AP934" i="8"/>
  <c r="AP935" i="8"/>
  <c r="AP936" i="8"/>
  <c r="AP938" i="8"/>
  <c r="AP939" i="8"/>
  <c r="AP940" i="8"/>
  <c r="AP941" i="8"/>
  <c r="AP942" i="8"/>
  <c r="AP943" i="8"/>
  <c r="AP944" i="8"/>
  <c r="AP945" i="8"/>
  <c r="AP947" i="8"/>
  <c r="AP948" i="8"/>
  <c r="AP949" i="8"/>
  <c r="AP950" i="8"/>
  <c r="AP951" i="8"/>
  <c r="AP952" i="8"/>
  <c r="AP953" i="8"/>
  <c r="AP954" i="8"/>
  <c r="AP955" i="8"/>
  <c r="AP956" i="8"/>
  <c r="AP957" i="8"/>
  <c r="AP958" i="8"/>
  <c r="AP959" i="8"/>
  <c r="AP960" i="8"/>
  <c r="AP961" i="8"/>
  <c r="AP962" i="8"/>
  <c r="AP963" i="8"/>
  <c r="AP964" i="8"/>
  <c r="AP965" i="8"/>
  <c r="AP966" i="8"/>
  <c r="AP967" i="8"/>
  <c r="AP968" i="8"/>
  <c r="AP969" i="8"/>
  <c r="AP970" i="8"/>
  <c r="AP971" i="8"/>
  <c r="AP972" i="8"/>
  <c r="AP973" i="8"/>
  <c r="AP974" i="8"/>
  <c r="AP975" i="8"/>
  <c r="AP976" i="8"/>
  <c r="AP978" i="8"/>
  <c r="AP979" i="8"/>
  <c r="AP980" i="8"/>
  <c r="AP981" i="8"/>
  <c r="AP982" i="8"/>
  <c r="AP983" i="8"/>
  <c r="AP984" i="8"/>
  <c r="AP985" i="8"/>
  <c r="AP986" i="8"/>
  <c r="AP987" i="8"/>
  <c r="AP988" i="8"/>
  <c r="AP989" i="8"/>
  <c r="AP990" i="8"/>
  <c r="AP991" i="8"/>
  <c r="AP993" i="8"/>
  <c r="AP994" i="8"/>
  <c r="AP995" i="8"/>
  <c r="AP996" i="8"/>
  <c r="AP997" i="8"/>
  <c r="AP998" i="8"/>
  <c r="AP999" i="8"/>
  <c r="AP1000" i="8"/>
  <c r="AP1001" i="8"/>
  <c r="AP1002" i="8"/>
  <c r="AP1003" i="8"/>
  <c r="AP1004" i="8"/>
  <c r="AP1005" i="8"/>
  <c r="AP1006" i="8"/>
  <c r="AP1007" i="8"/>
  <c r="AP1008" i="8"/>
  <c r="AP1009" i="8"/>
  <c r="AP1010" i="8"/>
  <c r="AP1011" i="8"/>
  <c r="AP1012" i="8"/>
  <c r="AP1013" i="8"/>
  <c r="AP1014" i="8"/>
  <c r="AP1015" i="8"/>
  <c r="AP1016" i="8"/>
  <c r="AP1017" i="8"/>
  <c r="AP1018" i="8"/>
  <c r="AP1019" i="8"/>
  <c r="AP1020" i="8"/>
  <c r="AP1021" i="8"/>
  <c r="AP1022" i="8"/>
  <c r="AP1023" i="8"/>
  <c r="AP1024" i="8"/>
  <c r="AP1025" i="8"/>
  <c r="AP1027" i="8"/>
  <c r="AP1028" i="8"/>
  <c r="AP1029" i="8"/>
  <c r="AP1030" i="8"/>
  <c r="AP1031" i="8"/>
  <c r="AP1032" i="8"/>
  <c r="AP1033" i="8"/>
  <c r="AP1034" i="8"/>
  <c r="AP1035" i="8"/>
  <c r="AP1036" i="8"/>
  <c r="AP1037" i="8"/>
  <c r="AP1038" i="8"/>
  <c r="AP1039" i="8"/>
  <c r="AP1041" i="8"/>
  <c r="AP1042" i="8"/>
  <c r="AP1043" i="8"/>
  <c r="AP1044" i="8"/>
  <c r="AP1045" i="8"/>
  <c r="AP1046" i="8"/>
  <c r="AP1047" i="8"/>
  <c r="AP1048" i="8"/>
  <c r="AP1049" i="8"/>
  <c r="AP1050" i="8"/>
  <c r="AP1051" i="8"/>
  <c r="AP1052" i="8"/>
  <c r="AP1053" i="8"/>
  <c r="AP1054" i="8"/>
  <c r="AP1055" i="8"/>
  <c r="AP1056" i="8"/>
  <c r="AP1057" i="8"/>
  <c r="AP1058" i="8"/>
  <c r="AP1059" i="8"/>
  <c r="AP1060" i="8"/>
  <c r="AP1061" i="8"/>
  <c r="AP1062" i="8"/>
  <c r="AP1063" i="8"/>
  <c r="AP1064" i="8"/>
  <c r="AP1065" i="8"/>
  <c r="AP1066" i="8"/>
  <c r="AP1067" i="8"/>
  <c r="AP1068" i="8"/>
  <c r="AP1070" i="8"/>
  <c r="AP1071" i="8"/>
  <c r="AP1072" i="8"/>
  <c r="AP1073" i="8"/>
  <c r="AP1074" i="8"/>
  <c r="AP1075" i="8"/>
  <c r="AP1076" i="8"/>
  <c r="AP1077" i="8"/>
  <c r="AP1078" i="8"/>
  <c r="AP1079" i="8"/>
  <c r="AP1081" i="8"/>
  <c r="AP1082" i="8"/>
  <c r="AP1083" i="8"/>
  <c r="AP1084" i="8"/>
  <c r="AP1085" i="8"/>
  <c r="AP1086" i="8"/>
  <c r="AP1087" i="8"/>
  <c r="AP1088" i="8"/>
  <c r="AP1089" i="8"/>
  <c r="AP1090" i="8"/>
  <c r="AP1091" i="8"/>
  <c r="AP1092" i="8"/>
  <c r="AP1093" i="8"/>
  <c r="AP1094" i="8"/>
  <c r="AP1095" i="8"/>
  <c r="AP1096" i="8"/>
  <c r="AP1098" i="8"/>
  <c r="AP1099" i="8"/>
  <c r="AP1100" i="8"/>
  <c r="AP1101" i="8"/>
  <c r="AP1102" i="8"/>
  <c r="AP1103" i="8"/>
  <c r="AP1104" i="8"/>
  <c r="AP1105" i="8"/>
  <c r="AP1106" i="8"/>
  <c r="AP1107" i="8"/>
  <c r="AP1109" i="8"/>
  <c r="AP1110" i="8"/>
  <c r="AP1111" i="8"/>
  <c r="AP1112" i="8"/>
  <c r="AP1113" i="8"/>
  <c r="AP1114" i="8"/>
  <c r="AP1115" i="8"/>
  <c r="AP1116" i="8"/>
  <c r="AP1117" i="8"/>
  <c r="AP1118" i="8"/>
  <c r="AP1119" i="8"/>
  <c r="AP1120" i="8"/>
  <c r="AP1121" i="8"/>
  <c r="AP1122" i="8"/>
  <c r="AP1124" i="8"/>
  <c r="AP1125" i="8"/>
  <c r="AP1126" i="8"/>
  <c r="AP1127" i="8"/>
  <c r="AP1128" i="8"/>
  <c r="AP1130" i="8"/>
  <c r="AP1131" i="8"/>
  <c r="AP1132" i="8"/>
  <c r="AP1133" i="8"/>
  <c r="AP1134" i="8"/>
  <c r="AP1135" i="8"/>
  <c r="AP1136" i="8"/>
  <c r="AP1137" i="8"/>
  <c r="AP1138" i="8"/>
  <c r="AP1139" i="8"/>
  <c r="AP1140" i="8"/>
  <c r="AP1141" i="8"/>
  <c r="AP1143" i="8"/>
  <c r="AP1144" i="8"/>
  <c r="AP1145" i="8"/>
  <c r="AP1146" i="8"/>
  <c r="AP1147" i="8"/>
  <c r="AP1148" i="8"/>
  <c r="AP1149" i="8"/>
  <c r="AP1150" i="8"/>
  <c r="AP1151" i="8"/>
  <c r="AP1152" i="8"/>
  <c r="AP1154" i="8"/>
  <c r="AP1155" i="8"/>
  <c r="AP1156" i="8"/>
  <c r="AP1157" i="8"/>
  <c r="AP1158" i="8"/>
  <c r="AP1159" i="8"/>
  <c r="AP1160" i="8"/>
  <c r="AP1162" i="8"/>
  <c r="AP1164" i="8"/>
  <c r="AP1165" i="8"/>
  <c r="AP1166" i="8"/>
  <c r="AP1167" i="8"/>
  <c r="AP1168" i="8"/>
  <c r="AP1169" i="8"/>
  <c r="AP1170" i="8"/>
  <c r="AP1171" i="8"/>
  <c r="AP1172" i="8"/>
  <c r="AP1173" i="8"/>
  <c r="AP1175" i="8"/>
  <c r="AP1176" i="8"/>
  <c r="AP1177" i="8"/>
  <c r="AP1178" i="8"/>
  <c r="AP1179" i="8"/>
  <c r="AP1180" i="8"/>
  <c r="AP1181" i="8"/>
  <c r="AP1182" i="8"/>
  <c r="AP1183" i="8"/>
  <c r="AP1184" i="8"/>
  <c r="AP1185" i="8"/>
  <c r="AP1186" i="8"/>
  <c r="AP1187" i="8"/>
  <c r="AP1189" i="8"/>
  <c r="AP1190" i="8"/>
  <c r="AP1191" i="8"/>
  <c r="AP1192" i="8"/>
  <c r="AP1194" i="8"/>
  <c r="AP1195" i="8"/>
  <c r="AP1196" i="8"/>
  <c r="AP1198" i="8"/>
  <c r="AP1199" i="8"/>
  <c r="AP1200" i="8"/>
  <c r="AP1201" i="8"/>
  <c r="AP1202" i="8"/>
  <c r="AP1203" i="8"/>
  <c r="AP1204" i="8"/>
  <c r="AP1205" i="8"/>
  <c r="AP1206" i="8"/>
  <c r="AP1207" i="8"/>
  <c r="AP1208" i="8"/>
  <c r="AP1209" i="8"/>
  <c r="AP1210" i="8"/>
  <c r="AP1211" i="8"/>
  <c r="AP1212" i="8"/>
  <c r="AP1213" i="8"/>
  <c r="AP1214" i="8"/>
  <c r="AP1215" i="8"/>
  <c r="AP1216" i="8"/>
  <c r="AP1217" i="8"/>
  <c r="AP1218" i="8"/>
  <c r="AP1219" i="8"/>
  <c r="AP1220" i="8"/>
  <c r="AP1221" i="8"/>
  <c r="AP1222" i="8"/>
  <c r="AP1223" i="8"/>
  <c r="AP1224" i="8"/>
  <c r="AP1225" i="8"/>
  <c r="AP1226" i="8"/>
  <c r="AP1227" i="8"/>
  <c r="AP1228" i="8"/>
  <c r="AP1229" i="8"/>
  <c r="AP1231" i="8"/>
  <c r="AP1233" i="8"/>
  <c r="AP1234" i="8"/>
  <c r="AP1235" i="8"/>
  <c r="AP1236" i="8"/>
  <c r="AP1237" i="8"/>
  <c r="AP1238" i="8"/>
  <c r="AP1239" i="8"/>
  <c r="AP1241" i="8"/>
  <c r="AP1242" i="8"/>
  <c r="AP1243" i="8"/>
  <c r="AP1244" i="8"/>
  <c r="AP1245" i="8"/>
  <c r="AP1246" i="8"/>
  <c r="AP1247" i="8"/>
  <c r="AP1248" i="8"/>
  <c r="AP1249" i="8"/>
  <c r="AP1250" i="8"/>
  <c r="AP1252" i="8"/>
  <c r="AP1253" i="8"/>
  <c r="AP1254" i="8"/>
  <c r="AP1255" i="8"/>
  <c r="AP1256" i="8"/>
  <c r="AP1257" i="8"/>
  <c r="AP1258" i="8"/>
  <c r="AP1259" i="8"/>
  <c r="AP1260" i="8"/>
  <c r="AP1261" i="8"/>
  <c r="AP1262" i="8"/>
  <c r="AP1263" i="8"/>
  <c r="AP1264" i="8"/>
  <c r="AP1265" i="8"/>
  <c r="AP1267" i="8"/>
  <c r="AP1269" i="8"/>
  <c r="AP1270" i="8"/>
  <c r="AP1271" i="8"/>
  <c r="AP1272" i="8"/>
  <c r="AP1273" i="8"/>
  <c r="AP1274" i="8"/>
  <c r="AP1275" i="8"/>
  <c r="AP1276" i="8"/>
  <c r="AP1277" i="8"/>
  <c r="AP1278" i="8"/>
  <c r="AP1279" i="8"/>
  <c r="AP1280" i="8"/>
  <c r="AP1281" i="8"/>
  <c r="AP1282" i="8"/>
  <c r="AP1283" i="8"/>
  <c r="AP1284" i="8"/>
  <c r="AP1285" i="8"/>
  <c r="AP1286" i="8"/>
  <c r="AP1287" i="8"/>
  <c r="AP1288" i="8"/>
  <c r="AP1289" i="8"/>
  <c r="AP1290" i="8"/>
  <c r="AP1291" i="8"/>
  <c r="AP1292" i="8"/>
  <c r="AP1293" i="8"/>
  <c r="AP1294" i="8"/>
  <c r="AP1295" i="8"/>
  <c r="AP1296" i="8"/>
  <c r="AP1297" i="8"/>
  <c r="AP1298" i="8"/>
  <c r="AP1299" i="8"/>
  <c r="AP1300" i="8"/>
  <c r="AP1301" i="8"/>
  <c r="AP1302" i="8"/>
  <c r="AP1303" i="8"/>
  <c r="AP1304" i="8"/>
  <c r="AP1305" i="8"/>
  <c r="AP1306" i="8"/>
  <c r="AP1307" i="8"/>
  <c r="AP1308" i="8"/>
  <c r="AP1309" i="8"/>
  <c r="AP1310" i="8"/>
  <c r="AP1311" i="8"/>
  <c r="AP1312" i="8"/>
  <c r="AP1313" i="8"/>
  <c r="AP1314" i="8"/>
  <c r="AP1315" i="8"/>
  <c r="AP1316" i="8"/>
  <c r="AP1317" i="8"/>
  <c r="AP1318" i="8"/>
  <c r="AP1320" i="8"/>
  <c r="AP1321" i="8"/>
  <c r="AP1322" i="8"/>
  <c r="AP1323" i="8"/>
  <c r="AP1324" i="8"/>
  <c r="AP1325" i="8"/>
  <c r="AP1326" i="8"/>
  <c r="AP1327" i="8"/>
  <c r="AP1328" i="8"/>
  <c r="AP1329" i="8"/>
  <c r="AP1330" i="8"/>
  <c r="AP1331" i="8"/>
  <c r="AP1332" i="8"/>
  <c r="AP1333" i="8"/>
  <c r="AP1334" i="8"/>
  <c r="AP1335" i="8"/>
  <c r="AP1336" i="8"/>
  <c r="AP1337" i="8"/>
  <c r="AP1338" i="8"/>
  <c r="AP1339" i="8"/>
  <c r="AP1340" i="8"/>
  <c r="AP1341" i="8"/>
  <c r="AP1342" i="8"/>
  <c r="AP1343" i="8"/>
  <c r="AP1344" i="8"/>
  <c r="AP1345" i="8"/>
  <c r="AP1346" i="8"/>
  <c r="AP1347" i="8"/>
  <c r="AP1349" i="8"/>
  <c r="AP1350" i="8"/>
  <c r="AP1351" i="8"/>
  <c r="AP1352" i="8"/>
  <c r="AP1353" i="8"/>
  <c r="AP1355" i="8"/>
  <c r="AP1356" i="8"/>
  <c r="AP1357" i="8"/>
  <c r="AP1359" i="8"/>
  <c r="AP1360" i="8"/>
  <c r="AP1361" i="8"/>
  <c r="AP1362" i="8"/>
  <c r="AP1363" i="8"/>
  <c r="AP1364" i="8"/>
  <c r="AP1365" i="8"/>
  <c r="AP1366" i="8"/>
  <c r="AP1367" i="8"/>
  <c r="AP1368" i="8"/>
  <c r="AP1369" i="8"/>
  <c r="AP1370" i="8"/>
  <c r="AP1371" i="8"/>
  <c r="AP1372" i="8"/>
  <c r="AP1373" i="8"/>
  <c r="AP1374" i="8"/>
  <c r="AP1375" i="8"/>
  <c r="AP1376" i="8"/>
  <c r="AP1377" i="8"/>
  <c r="AP1378" i="8"/>
  <c r="AP1379" i="8"/>
  <c r="AP1380" i="8"/>
  <c r="AP1381" i="8"/>
  <c r="AP1382" i="8"/>
  <c r="AP1383" i="8"/>
  <c r="AP1384" i="8"/>
  <c r="AP1385" i="8"/>
  <c r="AP1386" i="8"/>
  <c r="AP1387" i="8"/>
  <c r="AP1388" i="8"/>
  <c r="AP1389" i="8"/>
  <c r="AP1390" i="8"/>
  <c r="AP1391" i="8"/>
  <c r="AP1392" i="8"/>
  <c r="AP1393" i="8"/>
  <c r="AP1397" i="8"/>
  <c r="AP1398" i="8"/>
  <c r="AP1399" i="8"/>
  <c r="AP1400" i="8"/>
  <c r="AP1401" i="8"/>
  <c r="AP1402" i="8"/>
  <c r="AP1403" i="8"/>
  <c r="AP1404" i="8"/>
  <c r="AP1406" i="8"/>
  <c r="AP1407" i="8"/>
  <c r="AP1408" i="8"/>
  <c r="AP1409" i="8"/>
  <c r="AP1410" i="8"/>
  <c r="AP1411" i="8"/>
  <c r="AP1412" i="8"/>
  <c r="AP1413" i="8"/>
  <c r="AP1414" i="8"/>
  <c r="AP1415" i="8"/>
  <c r="AP1416" i="8"/>
  <c r="AP1417" i="8"/>
  <c r="AP1418" i="8"/>
  <c r="AP1419" i="8"/>
  <c r="AP1420" i="8"/>
  <c r="AP1421" i="8"/>
  <c r="AP1422" i="8"/>
  <c r="AP1423" i="8"/>
  <c r="AP1424" i="8"/>
  <c r="AP1425" i="8"/>
  <c r="AP1426" i="8"/>
  <c r="AP1427" i="8"/>
  <c r="AP1428" i="8"/>
  <c r="AP1429" i="8"/>
  <c r="AP1430" i="8"/>
  <c r="AP1431" i="8"/>
  <c r="AP1432" i="8"/>
  <c r="AP1434" i="8"/>
  <c r="AP1435" i="8"/>
  <c r="AP1436" i="8"/>
  <c r="AP1437" i="8"/>
  <c r="AP1438" i="8"/>
  <c r="AP1439" i="8"/>
  <c r="AP1440" i="8"/>
  <c r="AP1441" i="8"/>
  <c r="AP1442" i="8"/>
  <c r="AP1443" i="8"/>
  <c r="AP1444" i="8"/>
  <c r="AP1445" i="8"/>
  <c r="AP1446" i="8"/>
  <c r="AP1447" i="8"/>
  <c r="AP1448" i="8"/>
  <c r="AP1449" i="8"/>
  <c r="AP1450" i="8"/>
  <c r="AP1451" i="8"/>
  <c r="AP1452" i="8"/>
  <c r="AP1453" i="8"/>
  <c r="AP1454" i="8"/>
  <c r="AP1455" i="8"/>
  <c r="AP1456" i="8"/>
  <c r="AP1457" i="8"/>
  <c r="AP1458" i="8"/>
  <c r="AP1459" i="8"/>
  <c r="AP1460" i="8"/>
  <c r="AP1461" i="8"/>
  <c r="AP1463" i="8"/>
  <c r="AP1464" i="8"/>
  <c r="AP1465" i="8"/>
  <c r="AP1466" i="8"/>
  <c r="AP1467" i="8"/>
  <c r="AP1468" i="8"/>
  <c r="AP1469" i="8"/>
  <c r="AP1470" i="8"/>
  <c r="AP1471" i="8"/>
  <c r="AP1472" i="8"/>
  <c r="AP1473" i="8"/>
  <c r="AP1475" i="8"/>
  <c r="AP1476" i="8"/>
  <c r="AP1477" i="8"/>
  <c r="AP1478" i="8"/>
  <c r="AP1479" i="8"/>
  <c r="AP1480" i="8"/>
  <c r="AP1482" i="8"/>
  <c r="AP1483" i="8"/>
  <c r="AP1484" i="8"/>
  <c r="AP1485" i="8"/>
  <c r="AP1486" i="8"/>
  <c r="AP1487" i="8"/>
  <c r="AP1488" i="8"/>
  <c r="AP1489" i="8"/>
  <c r="AP1490" i="8"/>
  <c r="AP1491" i="8"/>
  <c r="AP1493" i="8"/>
  <c r="AP1494" i="8"/>
  <c r="AP1495" i="8"/>
  <c r="AP1496" i="8"/>
  <c r="AP1497" i="8"/>
  <c r="AP1498" i="8"/>
  <c r="AP1501" i="8"/>
  <c r="AP1503" i="8"/>
  <c r="AP1504" i="8"/>
  <c r="AP1505" i="8"/>
  <c r="AP1506" i="8"/>
  <c r="AP1507" i="8"/>
  <c r="AP1508" i="8"/>
  <c r="AP1509" i="8"/>
  <c r="AP1510" i="8"/>
  <c r="AP1511" i="8"/>
  <c r="AP1512" i="8"/>
  <c r="AP1513" i="8"/>
  <c r="AP1514" i="8"/>
  <c r="AP1515" i="8"/>
  <c r="AP1516" i="8"/>
  <c r="AP1517" i="8"/>
  <c r="AP1518" i="8"/>
  <c r="AP1519" i="8"/>
  <c r="AP1520" i="8"/>
  <c r="AP1521" i="8"/>
  <c r="AP1522" i="8"/>
  <c r="AP1523" i="8"/>
  <c r="AP1524" i="8"/>
  <c r="AP1525" i="8"/>
  <c r="AP1526" i="8"/>
  <c r="AP1527" i="8"/>
  <c r="AP1528" i="8"/>
  <c r="AP1529" i="8"/>
  <c r="AP1530" i="8"/>
  <c r="AP1531" i="8"/>
  <c r="AP1532" i="8"/>
  <c r="AP1533" i="8"/>
  <c r="AP1534" i="8"/>
  <c r="AP1535" i="8"/>
  <c r="AP1536" i="8"/>
  <c r="AP1537" i="8"/>
  <c r="AP1538" i="8"/>
  <c r="AP1539" i="8"/>
  <c r="AP1540" i="8"/>
  <c r="AP1541" i="8"/>
  <c r="AP1542" i="8"/>
  <c r="AP1544" i="8"/>
  <c r="AP1545" i="8"/>
  <c r="AP1547" i="8"/>
  <c r="AP1548" i="8"/>
  <c r="AP1549" i="8"/>
  <c r="AP1550" i="8"/>
  <c r="AP1551" i="8"/>
  <c r="AP1552" i="8"/>
  <c r="AP1553" i="8"/>
  <c r="AP1554" i="8"/>
  <c r="AP1555" i="8"/>
  <c r="AP1556" i="8"/>
  <c r="AP1557" i="8"/>
  <c r="AP1560" i="8"/>
  <c r="AP1561" i="8"/>
  <c r="AP1562" i="8"/>
  <c r="AP1563" i="8"/>
  <c r="AP1564" i="8"/>
  <c r="AP1565" i="8"/>
  <c r="AP1566" i="8"/>
  <c r="AP1567" i="8"/>
  <c r="AP1568" i="8"/>
  <c r="AP1569" i="8"/>
  <c r="AP1570" i="8"/>
  <c r="AP1571" i="8"/>
  <c r="AP1572" i="8"/>
  <c r="AP1573" i="8"/>
  <c r="AP1574" i="8"/>
  <c r="AP1575" i="8"/>
  <c r="AP1576" i="8"/>
  <c r="AP1577" i="8"/>
  <c r="AP1578" i="8"/>
  <c r="AP1579" i="8"/>
  <c r="AP1580" i="8"/>
  <c r="AP1581" i="8"/>
  <c r="AP1582" i="8"/>
  <c r="AP1583" i="8"/>
  <c r="AP1584" i="8"/>
  <c r="AP1585" i="8"/>
  <c r="AP1586" i="8"/>
  <c r="AP1588" i="8"/>
  <c r="AP1589" i="8"/>
  <c r="AP1590" i="8"/>
  <c r="AP1591" i="8"/>
  <c r="AP1592" i="8"/>
  <c r="AP1593" i="8"/>
  <c r="AP1594" i="8"/>
  <c r="AP1595" i="8"/>
  <c r="AP1596" i="8"/>
  <c r="AP1597" i="8"/>
  <c r="AP1598" i="8"/>
  <c r="AP1599" i="8"/>
  <c r="AP1600" i="8"/>
  <c r="AP1601" i="8"/>
  <c r="AP1602" i="8"/>
  <c r="AP1603" i="8"/>
  <c r="AP1604" i="8"/>
  <c r="AP1605" i="8"/>
  <c r="AP1606" i="8"/>
  <c r="AP1607" i="8"/>
  <c r="AP1608" i="8"/>
  <c r="AP1609" i="8"/>
  <c r="AP1610" i="8"/>
  <c r="AP1611" i="8"/>
  <c r="AP1612" i="8"/>
  <c r="AP1613" i="8"/>
  <c r="AP1614" i="8"/>
  <c r="AP1615" i="8"/>
  <c r="AP1616" i="8"/>
  <c r="AP1617" i="8"/>
  <c r="AP1618" i="8"/>
  <c r="AP1619" i="8"/>
  <c r="AP1620" i="8"/>
  <c r="AP1621" i="8"/>
  <c r="AP1622" i="8"/>
  <c r="AP1623" i="8"/>
  <c r="AP1624" i="8"/>
  <c r="AP1625" i="8"/>
  <c r="AP1626" i="8"/>
  <c r="AP1627" i="8"/>
  <c r="AP1628" i="8"/>
  <c r="AP1629" i="8"/>
  <c r="AP1630" i="8"/>
  <c r="AP1631" i="8"/>
  <c r="AP1632" i="8"/>
  <c r="AP1633" i="8"/>
  <c r="AP1634" i="8"/>
  <c r="AP1635" i="8"/>
  <c r="AP1636" i="8"/>
  <c r="AP1637" i="8"/>
  <c r="AP1638" i="8"/>
  <c r="AP1639" i="8"/>
  <c r="AP1640" i="8"/>
  <c r="AP1641" i="8"/>
  <c r="AP1642" i="8"/>
  <c r="AP1643" i="8"/>
  <c r="AP1644" i="8"/>
  <c r="AP1645" i="8"/>
  <c r="AP1646" i="8"/>
  <c r="AP1647" i="8"/>
  <c r="AP1648" i="8"/>
  <c r="AP1649" i="8"/>
  <c r="AP1650" i="8"/>
  <c r="AP1651" i="8"/>
  <c r="AP1652" i="8"/>
  <c r="AP1653" i="8"/>
  <c r="AP1654" i="8"/>
  <c r="AP1655" i="8"/>
  <c r="AP1656" i="8"/>
  <c r="AP1657" i="8"/>
  <c r="AP1658" i="8"/>
  <c r="AP1659" i="8"/>
  <c r="AP1660" i="8"/>
  <c r="AP1661" i="8"/>
  <c r="AP1662" i="8"/>
  <c r="AP1663" i="8"/>
  <c r="AP1664" i="8"/>
  <c r="AP1665" i="8"/>
  <c r="AP1666" i="8"/>
  <c r="AP1667" i="8"/>
  <c r="AP1668" i="8"/>
  <c r="AP1669" i="8"/>
  <c r="AP1670" i="8"/>
  <c r="AP1671" i="8"/>
  <c r="AP1672" i="8"/>
  <c r="AP1673" i="8"/>
  <c r="AP1674" i="8"/>
  <c r="AP1675" i="8"/>
  <c r="AP1676" i="8"/>
  <c r="AP1677" i="8"/>
  <c r="AP1678" i="8"/>
  <c r="AP1679" i="8"/>
  <c r="AP1680" i="8"/>
  <c r="AP1681" i="8"/>
  <c r="AP1682" i="8"/>
  <c r="AP1683" i="8"/>
  <c r="AP1684" i="8"/>
  <c r="AP1685" i="8"/>
  <c r="AP1686" i="8"/>
  <c r="AP1687" i="8"/>
  <c r="AP1688" i="8"/>
  <c r="AP1689" i="8"/>
  <c r="AP1690" i="8"/>
  <c r="AP1691" i="8"/>
  <c r="AP1692" i="8"/>
  <c r="AP1693" i="8"/>
  <c r="AP1694" i="8"/>
  <c r="AP1695" i="8"/>
  <c r="AP1696" i="8"/>
  <c r="AP1697" i="8"/>
  <c r="AP1698" i="8"/>
  <c r="AP1699" i="8"/>
  <c r="AP1700" i="8"/>
  <c r="AP1701" i="8"/>
  <c r="AP1702" i="8"/>
  <c r="AP1703" i="8"/>
  <c r="AP1704" i="8"/>
  <c r="AP1705" i="8"/>
  <c r="AP1706" i="8"/>
  <c r="AP1707" i="8"/>
  <c r="AP1708" i="8"/>
  <c r="AP1709" i="8"/>
  <c r="AP1710" i="8"/>
  <c r="AP1711" i="8"/>
  <c r="AP1712" i="8"/>
  <c r="AP1713" i="8"/>
  <c r="AP1714" i="8"/>
  <c r="AP1715" i="8"/>
  <c r="AP1716" i="8"/>
  <c r="AP1717" i="8"/>
  <c r="AP1718" i="8"/>
  <c r="AP1719" i="8"/>
  <c r="AP1720" i="8"/>
  <c r="AP1721" i="8"/>
  <c r="AP1722" i="8"/>
  <c r="AP1723" i="8"/>
  <c r="AP1724" i="8"/>
  <c r="AP1725" i="8"/>
  <c r="AP1726" i="8"/>
  <c r="AP1727" i="8"/>
  <c r="AP1728" i="8"/>
  <c r="AP1729" i="8"/>
  <c r="AP1730" i="8"/>
  <c r="AP1731" i="8"/>
  <c r="AP1732" i="8"/>
  <c r="AP1733" i="8"/>
  <c r="AP1734" i="8"/>
  <c r="AP1735" i="8"/>
  <c r="AP1736" i="8"/>
  <c r="AP1737" i="8"/>
  <c r="AP1738" i="8"/>
  <c r="AP1739" i="8"/>
  <c r="AP1740" i="8"/>
  <c r="AP1741" i="8"/>
  <c r="AP1742" i="8"/>
  <c r="AP1743" i="8"/>
  <c r="AP1744" i="8"/>
  <c r="AP1745" i="8"/>
  <c r="AP1746" i="8"/>
  <c r="AP1747" i="8"/>
  <c r="AP1748" i="8"/>
  <c r="AP1749" i="8"/>
  <c r="AP1750" i="8"/>
  <c r="AP1751" i="8"/>
  <c r="AP1752" i="8"/>
  <c r="AP1753" i="8"/>
  <c r="AP1754" i="8"/>
  <c r="AP1755" i="8"/>
  <c r="AP1756" i="8"/>
  <c r="AP1757" i="8"/>
  <c r="AP1758" i="8"/>
  <c r="AP1759" i="8"/>
  <c r="AP1760" i="8"/>
  <c r="AP1761" i="8"/>
  <c r="AP1762" i="8"/>
  <c r="AP1763" i="8"/>
  <c r="AP1764" i="8"/>
  <c r="AP1765" i="8"/>
  <c r="AP1766" i="8"/>
  <c r="AP1767" i="8"/>
  <c r="AP1768" i="8"/>
  <c r="AP1769" i="8"/>
  <c r="AP1770" i="8"/>
  <c r="AP1771" i="8"/>
  <c r="AP1772" i="8"/>
  <c r="AP1773" i="8"/>
  <c r="AP1774" i="8"/>
  <c r="AP1775" i="8"/>
  <c r="AP1776" i="8"/>
  <c r="AP1777" i="8"/>
  <c r="AP1778" i="8"/>
  <c r="AP1779" i="8"/>
  <c r="AP1780" i="8"/>
  <c r="AP1781" i="8"/>
  <c r="AP1782" i="8"/>
  <c r="AP1783" i="8"/>
  <c r="AP1784" i="8"/>
  <c r="AP1785" i="8"/>
  <c r="AP1786" i="8"/>
  <c r="AP1787" i="8"/>
  <c r="AP1788" i="8"/>
  <c r="AP1789" i="8"/>
  <c r="AP1790" i="8"/>
  <c r="AP1791" i="8"/>
  <c r="AP1792" i="8"/>
  <c r="AP1793" i="8"/>
  <c r="AP1794" i="8"/>
  <c r="AP1795" i="8"/>
  <c r="AP1796" i="8"/>
  <c r="AP1797" i="8"/>
  <c r="AP1798" i="8"/>
  <c r="AP1799" i="8"/>
  <c r="AP1800" i="8"/>
  <c r="AP1801" i="8"/>
  <c r="AP1802" i="8"/>
  <c r="AP1803" i="8"/>
  <c r="AP1804" i="8"/>
  <c r="AP1805" i="8"/>
  <c r="AP1806" i="8"/>
  <c r="AP1807" i="8"/>
  <c r="AP1808" i="8"/>
  <c r="AP1809" i="8"/>
  <c r="AP1810" i="8"/>
  <c r="AP1811" i="8"/>
  <c r="AP1812" i="8"/>
  <c r="AP1813" i="8"/>
  <c r="AP1814" i="8"/>
  <c r="AP1815" i="8"/>
  <c r="AP1816" i="8"/>
  <c r="AP1817" i="8"/>
  <c r="AP1818" i="8"/>
  <c r="AP1819" i="8"/>
  <c r="AP1820" i="8"/>
  <c r="AP1821" i="8"/>
  <c r="AP1822" i="8"/>
  <c r="AP1823" i="8"/>
  <c r="AP1824" i="8"/>
  <c r="AP1825" i="8"/>
  <c r="AP1826" i="8"/>
  <c r="AP1827" i="8"/>
  <c r="AP1828" i="8"/>
  <c r="AP1829" i="8"/>
  <c r="AP1830" i="8"/>
  <c r="AP1831" i="8"/>
  <c r="AP1832" i="8"/>
  <c r="AP1833" i="8"/>
  <c r="AP1834" i="8"/>
  <c r="AP1835" i="8"/>
  <c r="AP1836" i="8"/>
  <c r="AP1837" i="8"/>
  <c r="AP1838" i="8"/>
  <c r="AP1839" i="8"/>
  <c r="AP1840" i="8"/>
  <c r="AP1841" i="8"/>
  <c r="AP1842" i="8"/>
  <c r="AP1843" i="8"/>
  <c r="AP1844" i="8"/>
  <c r="AP1845" i="8"/>
  <c r="AP1846" i="8"/>
  <c r="AP1847" i="8"/>
  <c r="AP1848" i="8"/>
  <c r="AP1849" i="8"/>
  <c r="AP1850" i="8"/>
  <c r="AP1851" i="8"/>
  <c r="AP1852" i="8"/>
  <c r="AP1853" i="8"/>
  <c r="AP1854" i="8"/>
  <c r="AP1855" i="8"/>
  <c r="AP1856" i="8"/>
  <c r="AP1857" i="8"/>
  <c r="AP1858" i="8"/>
  <c r="AP1859" i="8"/>
  <c r="AP1860" i="8"/>
  <c r="AP1861" i="8"/>
  <c r="AP1862" i="8"/>
  <c r="AP1863" i="8"/>
  <c r="AP1864" i="8"/>
  <c r="AP1865" i="8"/>
  <c r="AP1866" i="8"/>
  <c r="AP1867" i="8"/>
  <c r="AP1868" i="8"/>
  <c r="AP1869" i="8"/>
  <c r="AP1870" i="8"/>
  <c r="AP1871" i="8"/>
  <c r="AP1872" i="8"/>
  <c r="AP1873" i="8"/>
  <c r="AP1874" i="8"/>
  <c r="AP1875" i="8"/>
  <c r="AP1876" i="8"/>
  <c r="AP1877" i="8"/>
  <c r="AP1878" i="8"/>
  <c r="AP1879" i="8"/>
  <c r="AP1880" i="8"/>
  <c r="AP1881" i="8"/>
  <c r="AP1882" i="8"/>
  <c r="AP1883" i="8"/>
  <c r="AP1884" i="8"/>
  <c r="AP1885" i="8"/>
  <c r="AP1886" i="8"/>
  <c r="AP1887" i="8"/>
  <c r="AP1888" i="8"/>
  <c r="AP1889" i="8"/>
  <c r="AP1890" i="8"/>
  <c r="AP1891" i="8"/>
  <c r="AP1892" i="8"/>
  <c r="AP1893" i="8"/>
  <c r="AP1894" i="8"/>
  <c r="AP1895" i="8"/>
  <c r="AP1896" i="8"/>
  <c r="AP1897" i="8"/>
  <c r="AP1898" i="8"/>
  <c r="AP1899" i="8"/>
  <c r="AP1900" i="8"/>
  <c r="AP1901" i="8"/>
  <c r="AP1902" i="8"/>
  <c r="AP1903" i="8"/>
  <c r="AP1904" i="8"/>
  <c r="AP1905" i="8"/>
  <c r="AP1906" i="8"/>
  <c r="AP1907" i="8"/>
  <c r="AP1908" i="8"/>
  <c r="AP1909" i="8"/>
  <c r="AP1910" i="8"/>
  <c r="AP1911" i="8"/>
  <c r="AP1912" i="8"/>
  <c r="AP1913" i="8"/>
  <c r="AP1914" i="8"/>
  <c r="AP1915" i="8"/>
  <c r="AP1916" i="8"/>
  <c r="AP1917" i="8"/>
  <c r="AP1918" i="8"/>
  <c r="AP1919" i="8"/>
  <c r="AP1920" i="8"/>
  <c r="AP1921" i="8"/>
  <c r="AP1922" i="8"/>
  <c r="AP1923" i="8"/>
  <c r="AP1924" i="8"/>
  <c r="AP1925" i="8"/>
  <c r="AP1926" i="8"/>
  <c r="AP1927" i="8"/>
  <c r="AP1928" i="8"/>
  <c r="AP1929" i="8"/>
  <c r="AP1930" i="8"/>
  <c r="AP1931" i="8"/>
  <c r="AP1932" i="8"/>
  <c r="AP1933" i="8"/>
  <c r="AP1934" i="8"/>
  <c r="AP1935" i="8"/>
  <c r="AP1936" i="8"/>
  <c r="AP1937" i="8"/>
  <c r="AP1938" i="8"/>
  <c r="AP1939" i="8"/>
  <c r="AP1940" i="8"/>
  <c r="AP1941" i="8"/>
  <c r="AP1942" i="8"/>
  <c r="AP1943" i="8"/>
  <c r="AP1944" i="8"/>
  <c r="AP1945" i="8"/>
  <c r="AP1946" i="8"/>
  <c r="AP1947" i="8"/>
  <c r="AP1948" i="8"/>
  <c r="AP1949" i="8"/>
  <c r="AP1950" i="8"/>
  <c r="AP1951" i="8"/>
  <c r="AP1952" i="8"/>
  <c r="AP1953" i="8"/>
  <c r="AP1954" i="8"/>
  <c r="AP1955" i="8"/>
  <c r="AP1956" i="8"/>
  <c r="AP1957" i="8"/>
  <c r="AP1958" i="8"/>
  <c r="AP1959" i="8"/>
  <c r="AP1960" i="8"/>
  <c r="AP1961" i="8"/>
  <c r="AP1962" i="8"/>
  <c r="AP1963" i="8"/>
  <c r="AP1964" i="8"/>
  <c r="AP1965" i="8"/>
  <c r="AP1966" i="8"/>
  <c r="AP1967" i="8"/>
  <c r="AP1968" i="8"/>
  <c r="AP1969" i="8"/>
  <c r="AP1970" i="8"/>
  <c r="AP1971" i="8"/>
  <c r="AP1972" i="8"/>
  <c r="AP1973" i="8"/>
  <c r="AP1974" i="8"/>
  <c r="AP1975" i="8"/>
  <c r="AP1976" i="8"/>
  <c r="AP1977" i="8"/>
  <c r="AP1978" i="8"/>
  <c r="AP1979" i="8"/>
  <c r="AP1980" i="8"/>
  <c r="AP1981" i="8"/>
  <c r="AP1982" i="8"/>
  <c r="AP1983" i="8"/>
  <c r="AP1984" i="8"/>
  <c r="AP1985" i="8"/>
  <c r="AP1986" i="8"/>
  <c r="AP1987" i="8"/>
  <c r="AP1988" i="8"/>
  <c r="AP1989" i="8"/>
  <c r="AP1990" i="8"/>
  <c r="AP1991" i="8"/>
  <c r="AP1992" i="8"/>
  <c r="AP1993" i="8"/>
  <c r="AP1994" i="8"/>
  <c r="AP1995" i="8"/>
  <c r="AP1996" i="8"/>
  <c r="AP1997" i="8"/>
  <c r="AP1998" i="8"/>
  <c r="AP1999" i="8"/>
  <c r="AP2000" i="8"/>
  <c r="AP2" i="8"/>
  <c r="AO3" i="8"/>
  <c r="AO4" i="8"/>
  <c r="AO5" i="8"/>
  <c r="AO6" i="8"/>
  <c r="AO7" i="8"/>
  <c r="AO8" i="8"/>
  <c r="AO9" i="8"/>
  <c r="AO10" i="8"/>
  <c r="AO11" i="8"/>
  <c r="AO12" i="8"/>
  <c r="AO13" i="8"/>
  <c r="AO14" i="8"/>
  <c r="AO15" i="8"/>
  <c r="AO16" i="8"/>
  <c r="AO17" i="8"/>
  <c r="AO18" i="8"/>
  <c r="AO19" i="8"/>
  <c r="AO20" i="8"/>
  <c r="AO21" i="8"/>
  <c r="AO22" i="8"/>
  <c r="AO23" i="8"/>
  <c r="AO24" i="8"/>
  <c r="AO25" i="8"/>
  <c r="AO26" i="8"/>
  <c r="AO27" i="8"/>
  <c r="AO28" i="8"/>
  <c r="AO29" i="8"/>
  <c r="AO30" i="8"/>
  <c r="AO31" i="8"/>
  <c r="AO32" i="8"/>
  <c r="AO33" i="8"/>
  <c r="AO34" i="8"/>
  <c r="AO35" i="8"/>
  <c r="AO36" i="8"/>
  <c r="AO37" i="8"/>
  <c r="AO38" i="8"/>
  <c r="AO39" i="8"/>
  <c r="AO40" i="8"/>
  <c r="AO41" i="8"/>
  <c r="AO42" i="8"/>
  <c r="AO43" i="8"/>
  <c r="AO44" i="8"/>
  <c r="AO45" i="8"/>
  <c r="AO46" i="8"/>
  <c r="AO47" i="8"/>
  <c r="AO48" i="8"/>
  <c r="AO49" i="8"/>
  <c r="AO50" i="8"/>
  <c r="AO51" i="8"/>
  <c r="AO52" i="8"/>
  <c r="AO53" i="8"/>
  <c r="AO54" i="8"/>
  <c r="AO55" i="8"/>
  <c r="AO56" i="8"/>
  <c r="AO57" i="8"/>
  <c r="AO58" i="8"/>
  <c r="AO59" i="8"/>
  <c r="AO60" i="8"/>
  <c r="AO61" i="8"/>
  <c r="AO62" i="8"/>
  <c r="AO63" i="8"/>
  <c r="AO64" i="8"/>
  <c r="AO65" i="8"/>
  <c r="AO66" i="8"/>
  <c r="AO67" i="8"/>
  <c r="AO68" i="8"/>
  <c r="AO69" i="8"/>
  <c r="AO70" i="8"/>
  <c r="AO71" i="8"/>
  <c r="AO72" i="8"/>
  <c r="AO73" i="8"/>
  <c r="AO74" i="8"/>
  <c r="AO75" i="8"/>
  <c r="AO76" i="8"/>
  <c r="AO77" i="8"/>
  <c r="AO78" i="8"/>
  <c r="AO79" i="8"/>
  <c r="AO80" i="8"/>
  <c r="AO81" i="8"/>
  <c r="AO82" i="8"/>
  <c r="AO83" i="8"/>
  <c r="AO84" i="8"/>
  <c r="AO85" i="8"/>
  <c r="AO86" i="8"/>
  <c r="AO87" i="8"/>
  <c r="AO88" i="8"/>
  <c r="AO89" i="8"/>
  <c r="AO90" i="8"/>
  <c r="AO91" i="8"/>
  <c r="AO92" i="8"/>
  <c r="AO93" i="8"/>
  <c r="AO94" i="8"/>
  <c r="AO95" i="8"/>
  <c r="AO96" i="8"/>
  <c r="AO97" i="8"/>
  <c r="AO98" i="8"/>
  <c r="AO99" i="8"/>
  <c r="AO100" i="8"/>
  <c r="AO101" i="8"/>
  <c r="AO102" i="8"/>
  <c r="AO103" i="8"/>
  <c r="AO104" i="8"/>
  <c r="AO105" i="8"/>
  <c r="AO106" i="8"/>
  <c r="AO107" i="8"/>
  <c r="AO108" i="8"/>
  <c r="AO109" i="8"/>
  <c r="AO110" i="8"/>
  <c r="AO111" i="8"/>
  <c r="AO112" i="8"/>
  <c r="AO113" i="8"/>
  <c r="AO114" i="8"/>
  <c r="AO115" i="8"/>
  <c r="AO116" i="8"/>
  <c r="AO117" i="8"/>
  <c r="AO118" i="8"/>
  <c r="AO119" i="8"/>
  <c r="AO120" i="8"/>
  <c r="AO121" i="8"/>
  <c r="AO122" i="8"/>
  <c r="AO123" i="8"/>
  <c r="AO124" i="8"/>
  <c r="AO125" i="8"/>
  <c r="AO126" i="8"/>
  <c r="AO127" i="8"/>
  <c r="AO128" i="8"/>
  <c r="AO129" i="8"/>
  <c r="AO130" i="8"/>
  <c r="AO131" i="8"/>
  <c r="AO132" i="8"/>
  <c r="AO133" i="8"/>
  <c r="AO134" i="8"/>
  <c r="AO135" i="8"/>
  <c r="AO136" i="8"/>
  <c r="AO137" i="8"/>
  <c r="AO138" i="8"/>
  <c r="AO139" i="8"/>
  <c r="AO140" i="8"/>
  <c r="AO141" i="8"/>
  <c r="AO142" i="8"/>
  <c r="AO143" i="8"/>
  <c r="AO144" i="8"/>
  <c r="AO145" i="8"/>
  <c r="AO146" i="8"/>
  <c r="AO147" i="8"/>
  <c r="AO148" i="8"/>
  <c r="AO149" i="8"/>
  <c r="AO150" i="8"/>
  <c r="AO151" i="8"/>
  <c r="AO152" i="8"/>
  <c r="AO153" i="8"/>
  <c r="AO154" i="8"/>
  <c r="AO155" i="8"/>
  <c r="AO156" i="8"/>
  <c r="AO157" i="8"/>
  <c r="AO158" i="8"/>
  <c r="AO159" i="8"/>
  <c r="AO160" i="8"/>
  <c r="AO161" i="8"/>
  <c r="AO162" i="8"/>
  <c r="AO163" i="8"/>
  <c r="AO164" i="8"/>
  <c r="AO165" i="8"/>
  <c r="AO166" i="8"/>
  <c r="AO167" i="8"/>
  <c r="AO168" i="8"/>
  <c r="AO169" i="8"/>
  <c r="AO170" i="8"/>
  <c r="AO171" i="8"/>
  <c r="AO172" i="8"/>
  <c r="AO173" i="8"/>
  <c r="AO174" i="8"/>
  <c r="AO175" i="8"/>
  <c r="AO176" i="8"/>
  <c r="AO177" i="8"/>
  <c r="AO178" i="8"/>
  <c r="AO179" i="8"/>
  <c r="AO180" i="8"/>
  <c r="AO181" i="8"/>
  <c r="AO182" i="8"/>
  <c r="AO183" i="8"/>
  <c r="AO184" i="8"/>
  <c r="AO185" i="8"/>
  <c r="AO186" i="8"/>
  <c r="AO187" i="8"/>
  <c r="AO188" i="8"/>
  <c r="AO189" i="8"/>
  <c r="AO190" i="8"/>
  <c r="AO191" i="8"/>
  <c r="AO192" i="8"/>
  <c r="AO193" i="8"/>
  <c r="AO194" i="8"/>
  <c r="AO195" i="8"/>
  <c r="AO196" i="8"/>
  <c r="AO197" i="8"/>
  <c r="AO198" i="8"/>
  <c r="AO199" i="8"/>
  <c r="AO200" i="8"/>
  <c r="AO201" i="8"/>
  <c r="AO202" i="8"/>
  <c r="AO203" i="8"/>
  <c r="AO204" i="8"/>
  <c r="AO205" i="8"/>
  <c r="AO206" i="8"/>
  <c r="AO207" i="8"/>
  <c r="AO208" i="8"/>
  <c r="AO209" i="8"/>
  <c r="AO210" i="8"/>
  <c r="AO211" i="8"/>
  <c r="AO212" i="8"/>
  <c r="AO213" i="8"/>
  <c r="AO214" i="8"/>
  <c r="AO215" i="8"/>
  <c r="AO216" i="8"/>
  <c r="AO217" i="8"/>
  <c r="AO218" i="8"/>
  <c r="AO219" i="8"/>
  <c r="AO220" i="8"/>
  <c r="AO221" i="8"/>
  <c r="AO222" i="8"/>
  <c r="AO223" i="8"/>
  <c r="AO224" i="8"/>
  <c r="AO225" i="8"/>
  <c r="AO226" i="8"/>
  <c r="AO227" i="8"/>
  <c r="AO228" i="8"/>
  <c r="AO229" i="8"/>
  <c r="AO230" i="8"/>
  <c r="AO231" i="8"/>
  <c r="AO232" i="8"/>
  <c r="AO233" i="8"/>
  <c r="AO234" i="8"/>
  <c r="AO235" i="8"/>
  <c r="AO236" i="8"/>
  <c r="AO237" i="8"/>
  <c r="AO238" i="8"/>
  <c r="AO239" i="8"/>
  <c r="AO240" i="8"/>
  <c r="AO241" i="8"/>
  <c r="AO242" i="8"/>
  <c r="AO243" i="8"/>
  <c r="AO244" i="8"/>
  <c r="AO245" i="8"/>
  <c r="AO246" i="8"/>
  <c r="AO247" i="8"/>
  <c r="AO248" i="8"/>
  <c r="AO249" i="8"/>
  <c r="AO250" i="8"/>
  <c r="AO251" i="8"/>
  <c r="AO252" i="8"/>
  <c r="AO253" i="8"/>
  <c r="AO254" i="8"/>
  <c r="AO255" i="8"/>
  <c r="AO256" i="8"/>
  <c r="AO257" i="8"/>
  <c r="AO258" i="8"/>
  <c r="AO259" i="8"/>
  <c r="AO260" i="8"/>
  <c r="AO261" i="8"/>
  <c r="AO262" i="8"/>
  <c r="AO263" i="8"/>
  <c r="AO264" i="8"/>
  <c r="AO265" i="8"/>
  <c r="AO266" i="8"/>
  <c r="AO267" i="8"/>
  <c r="AO268" i="8"/>
  <c r="AO269" i="8"/>
  <c r="AO270" i="8"/>
  <c r="AO271" i="8"/>
  <c r="AO272" i="8"/>
  <c r="AO273" i="8"/>
  <c r="AO274" i="8"/>
  <c r="AO275" i="8"/>
  <c r="AO276" i="8"/>
  <c r="AO277" i="8"/>
  <c r="AO278" i="8"/>
  <c r="AO279" i="8"/>
  <c r="AO280" i="8"/>
  <c r="AO281" i="8"/>
  <c r="AO282" i="8"/>
  <c r="AO283" i="8"/>
  <c r="AO284" i="8"/>
  <c r="AO285" i="8"/>
  <c r="AO286" i="8"/>
  <c r="AO287" i="8"/>
  <c r="AO288" i="8"/>
  <c r="AO289" i="8"/>
  <c r="AO290" i="8"/>
  <c r="AO291" i="8"/>
  <c r="AO292" i="8"/>
  <c r="AO293" i="8"/>
  <c r="AO294" i="8"/>
  <c r="AO295" i="8"/>
  <c r="AO296" i="8"/>
  <c r="AO297" i="8"/>
  <c r="AO298" i="8"/>
  <c r="AO299" i="8"/>
  <c r="AO300" i="8"/>
  <c r="AO301" i="8"/>
  <c r="AO302" i="8"/>
  <c r="AO303" i="8"/>
  <c r="AO304" i="8"/>
  <c r="AO305" i="8"/>
  <c r="AO306" i="8"/>
  <c r="AO307" i="8"/>
  <c r="AO308" i="8"/>
  <c r="AO309" i="8"/>
  <c r="AO310" i="8"/>
  <c r="AO311" i="8"/>
  <c r="AO312" i="8"/>
  <c r="AO313" i="8"/>
  <c r="AO314" i="8"/>
  <c r="AO315" i="8"/>
  <c r="AO316" i="8"/>
  <c r="AO317" i="8"/>
  <c r="AO318" i="8"/>
  <c r="AO319" i="8"/>
  <c r="AO320" i="8"/>
  <c r="AO321" i="8"/>
  <c r="AO322" i="8"/>
  <c r="AO323" i="8"/>
  <c r="AO324" i="8"/>
  <c r="AO325" i="8"/>
  <c r="AO326" i="8"/>
  <c r="AO327" i="8"/>
  <c r="AO328" i="8"/>
  <c r="AO329" i="8"/>
  <c r="AO330" i="8"/>
  <c r="AO331" i="8"/>
  <c r="AO332" i="8"/>
  <c r="AO333" i="8"/>
  <c r="AO334" i="8"/>
  <c r="AO335" i="8"/>
  <c r="AO336" i="8"/>
  <c r="AO337" i="8"/>
  <c r="AO338" i="8"/>
  <c r="AO339" i="8"/>
  <c r="AO340" i="8"/>
  <c r="AO341" i="8"/>
  <c r="AO342" i="8"/>
  <c r="AO343" i="8"/>
  <c r="AO344" i="8"/>
  <c r="AO345" i="8"/>
  <c r="AO346" i="8"/>
  <c r="AO347" i="8"/>
  <c r="AO348" i="8"/>
  <c r="AO349" i="8"/>
  <c r="AO350" i="8"/>
  <c r="AO351" i="8"/>
  <c r="AO352" i="8"/>
  <c r="AO353" i="8"/>
  <c r="AO354" i="8"/>
  <c r="AO355" i="8"/>
  <c r="AO356" i="8"/>
  <c r="AO357" i="8"/>
  <c r="AO358" i="8"/>
  <c r="AO359" i="8"/>
  <c r="AO360" i="8"/>
  <c r="AO361" i="8"/>
  <c r="AO362" i="8"/>
  <c r="AO363" i="8"/>
  <c r="AO364" i="8"/>
  <c r="AO365" i="8"/>
  <c r="AO366" i="8"/>
  <c r="AO367" i="8"/>
  <c r="AO368" i="8"/>
  <c r="AO369" i="8"/>
  <c r="AO370" i="8"/>
  <c r="AO371" i="8"/>
  <c r="AO372" i="8"/>
  <c r="AO373" i="8"/>
  <c r="AO374" i="8"/>
  <c r="AO375" i="8"/>
  <c r="AO376" i="8"/>
  <c r="AO377" i="8"/>
  <c r="AO378" i="8"/>
  <c r="AO379" i="8"/>
  <c r="AO380" i="8"/>
  <c r="AO381" i="8"/>
  <c r="AO382" i="8"/>
  <c r="AO383" i="8"/>
  <c r="AO384" i="8"/>
  <c r="AO385" i="8"/>
  <c r="AO386" i="8"/>
  <c r="AO387" i="8"/>
  <c r="AO388" i="8"/>
  <c r="AO389" i="8"/>
  <c r="AO390" i="8"/>
  <c r="AO391" i="8"/>
  <c r="AO392" i="8"/>
  <c r="AO393" i="8"/>
  <c r="AO394" i="8"/>
  <c r="AO395" i="8"/>
  <c r="AO396" i="8"/>
  <c r="AO397" i="8"/>
  <c r="AO398" i="8"/>
  <c r="AO399" i="8"/>
  <c r="AO400" i="8"/>
  <c r="AO401" i="8"/>
  <c r="AO402" i="8"/>
  <c r="AO403" i="8"/>
  <c r="AO404" i="8"/>
  <c r="AO405" i="8"/>
  <c r="AO406" i="8"/>
  <c r="AO407" i="8"/>
  <c r="AO408" i="8"/>
  <c r="AO409" i="8"/>
  <c r="AO410" i="8"/>
  <c r="AO411" i="8"/>
  <c r="AO412" i="8"/>
  <c r="AO413" i="8"/>
  <c r="AO414" i="8"/>
  <c r="AO415" i="8"/>
  <c r="AO416" i="8"/>
  <c r="AO417" i="8"/>
  <c r="AO418" i="8"/>
  <c r="AO419" i="8"/>
  <c r="AO420" i="8"/>
  <c r="AO421" i="8"/>
  <c r="AO422" i="8"/>
  <c r="AO423" i="8"/>
  <c r="AO424" i="8"/>
  <c r="AO425" i="8"/>
  <c r="AO426" i="8"/>
  <c r="AO427" i="8"/>
  <c r="AO428" i="8"/>
  <c r="AO429" i="8"/>
  <c r="AO430" i="8"/>
  <c r="AO431" i="8"/>
  <c r="AO432" i="8"/>
  <c r="AO433" i="8"/>
  <c r="AO434" i="8"/>
  <c r="AO435" i="8"/>
  <c r="AO436" i="8"/>
  <c r="AO437" i="8"/>
  <c r="AO438" i="8"/>
  <c r="AO439" i="8"/>
  <c r="AO440" i="8"/>
  <c r="AO441" i="8"/>
  <c r="AO442" i="8"/>
  <c r="AO443" i="8"/>
  <c r="AO444" i="8"/>
  <c r="AO445" i="8"/>
  <c r="AO446" i="8"/>
  <c r="AO447" i="8"/>
  <c r="AO448" i="8"/>
  <c r="AO449" i="8"/>
  <c r="AO450" i="8"/>
  <c r="AO451" i="8"/>
  <c r="AO452" i="8"/>
  <c r="AO453" i="8"/>
  <c r="AO454" i="8"/>
  <c r="AO455" i="8"/>
  <c r="AO456" i="8"/>
  <c r="AO457" i="8"/>
  <c r="AO458" i="8"/>
  <c r="AO459" i="8"/>
  <c r="AO460" i="8"/>
  <c r="AO461" i="8"/>
  <c r="AO462" i="8"/>
  <c r="AO463" i="8"/>
  <c r="AO464" i="8"/>
  <c r="AO465" i="8"/>
  <c r="AO466" i="8"/>
  <c r="AO467" i="8"/>
  <c r="AO468" i="8"/>
  <c r="AO469" i="8"/>
  <c r="AO470" i="8"/>
  <c r="AO471" i="8"/>
  <c r="AO472" i="8"/>
  <c r="AO473" i="8"/>
  <c r="AO474" i="8"/>
  <c r="AO475" i="8"/>
  <c r="AO476" i="8"/>
  <c r="AO477" i="8"/>
  <c r="AO478" i="8"/>
  <c r="AO479" i="8"/>
  <c r="AO480" i="8"/>
  <c r="AO481" i="8"/>
  <c r="AO482" i="8"/>
  <c r="AO483" i="8"/>
  <c r="AO484" i="8"/>
  <c r="AO485" i="8"/>
  <c r="AO486" i="8"/>
  <c r="AO487" i="8"/>
  <c r="AO488" i="8"/>
  <c r="AO489" i="8"/>
  <c r="AO490" i="8"/>
  <c r="AO491" i="8"/>
  <c r="AO492" i="8"/>
  <c r="AO493" i="8"/>
  <c r="AO494" i="8"/>
  <c r="AO495" i="8"/>
  <c r="AO496" i="8"/>
  <c r="AO497" i="8"/>
  <c r="AO498" i="8"/>
  <c r="AO499" i="8"/>
  <c r="AO500" i="8"/>
  <c r="AO501" i="8"/>
  <c r="AO502" i="8"/>
  <c r="AO503" i="8"/>
  <c r="AO504" i="8"/>
  <c r="AO505" i="8"/>
  <c r="AO506" i="8"/>
  <c r="AO507" i="8"/>
  <c r="AO508" i="8"/>
  <c r="AO509" i="8"/>
  <c r="AO510" i="8"/>
  <c r="AO511" i="8"/>
  <c r="AO512" i="8"/>
  <c r="AO513" i="8"/>
  <c r="AO514" i="8"/>
  <c r="AO515" i="8"/>
  <c r="AO516" i="8"/>
  <c r="AO517" i="8"/>
  <c r="AO518" i="8"/>
  <c r="AO519" i="8"/>
  <c r="AO520" i="8"/>
  <c r="AO521" i="8"/>
  <c r="AO522" i="8"/>
  <c r="AO523" i="8"/>
  <c r="AO524" i="8"/>
  <c r="AO525" i="8"/>
  <c r="AO526" i="8"/>
  <c r="AO527" i="8"/>
  <c r="AO528" i="8"/>
  <c r="AO529" i="8"/>
  <c r="AO530" i="8"/>
  <c r="AO531" i="8"/>
  <c r="AO532" i="8"/>
  <c r="AO533" i="8"/>
  <c r="AO534" i="8"/>
  <c r="AO535" i="8"/>
  <c r="AO536" i="8"/>
  <c r="AO537" i="8"/>
  <c r="AO538" i="8"/>
  <c r="AO539" i="8"/>
  <c r="AO540" i="8"/>
  <c r="AO541" i="8"/>
  <c r="AO542" i="8"/>
  <c r="AO543" i="8"/>
  <c r="AO544" i="8"/>
  <c r="AO545" i="8"/>
  <c r="AO546" i="8"/>
  <c r="AO547" i="8"/>
  <c r="AO548" i="8"/>
  <c r="AO549" i="8"/>
  <c r="AO550" i="8"/>
  <c r="AO551" i="8"/>
  <c r="AO552" i="8"/>
  <c r="AO553" i="8"/>
  <c r="AO554" i="8"/>
  <c r="AO555" i="8"/>
  <c r="AO556" i="8"/>
  <c r="AO557" i="8"/>
  <c r="AO558" i="8"/>
  <c r="AO559" i="8"/>
  <c r="AO560" i="8"/>
  <c r="AO561" i="8"/>
  <c r="AO562" i="8"/>
  <c r="AO563" i="8"/>
  <c r="AO564" i="8"/>
  <c r="AO565" i="8"/>
  <c r="AO566" i="8"/>
  <c r="AO567" i="8"/>
  <c r="AO568" i="8"/>
  <c r="AO569" i="8"/>
  <c r="AO570" i="8"/>
  <c r="AO571" i="8"/>
  <c r="AO572" i="8"/>
  <c r="AO573" i="8"/>
  <c r="AO574" i="8"/>
  <c r="AO575" i="8"/>
  <c r="AO576" i="8"/>
  <c r="AO577" i="8"/>
  <c r="AO578" i="8"/>
  <c r="AO579" i="8"/>
  <c r="AO580" i="8"/>
  <c r="AO581" i="8"/>
  <c r="AO582" i="8"/>
  <c r="AO583" i="8"/>
  <c r="AO584" i="8"/>
  <c r="AO585" i="8"/>
  <c r="AO586" i="8"/>
  <c r="AO587" i="8"/>
  <c r="AO588" i="8"/>
  <c r="AO589" i="8"/>
  <c r="AO590" i="8"/>
  <c r="AO591" i="8"/>
  <c r="AO592" i="8"/>
  <c r="AO593" i="8"/>
  <c r="AO594" i="8"/>
  <c r="AO595" i="8"/>
  <c r="AO596" i="8"/>
  <c r="AO597" i="8"/>
  <c r="AO598" i="8"/>
  <c r="AO599" i="8"/>
  <c r="AO600" i="8"/>
  <c r="AO601" i="8"/>
  <c r="AO602" i="8"/>
  <c r="AO603" i="8"/>
  <c r="AO604" i="8"/>
  <c r="AO605" i="8"/>
  <c r="AO606" i="8"/>
  <c r="AO607" i="8"/>
  <c r="AO608" i="8"/>
  <c r="AO609" i="8"/>
  <c r="AO610" i="8"/>
  <c r="AO611" i="8"/>
  <c r="AO612" i="8"/>
  <c r="AO613" i="8"/>
  <c r="AO614" i="8"/>
  <c r="AO615" i="8"/>
  <c r="AO616" i="8"/>
  <c r="AO617" i="8"/>
  <c r="AO618" i="8"/>
  <c r="AO619" i="8"/>
  <c r="AO620" i="8"/>
  <c r="AO621" i="8"/>
  <c r="AO622" i="8"/>
  <c r="AO623" i="8"/>
  <c r="AO624" i="8"/>
  <c r="AO625" i="8"/>
  <c r="AO626" i="8"/>
  <c r="AO627" i="8"/>
  <c r="AO628" i="8"/>
  <c r="AO629" i="8"/>
  <c r="AO630" i="8"/>
  <c r="AO631" i="8"/>
  <c r="AO632" i="8"/>
  <c r="AO633" i="8"/>
  <c r="AO634" i="8"/>
  <c r="AO635" i="8"/>
  <c r="AO636" i="8"/>
  <c r="AO637" i="8"/>
  <c r="AO638" i="8"/>
  <c r="AO639" i="8"/>
  <c r="AO640" i="8"/>
  <c r="AO641" i="8"/>
  <c r="AO642" i="8"/>
  <c r="AO643" i="8"/>
  <c r="AO644" i="8"/>
  <c r="AO645" i="8"/>
  <c r="AO646" i="8"/>
  <c r="AO647" i="8"/>
  <c r="AO648" i="8"/>
  <c r="AO649" i="8"/>
  <c r="AO650" i="8"/>
  <c r="AO651" i="8"/>
  <c r="AO652" i="8"/>
  <c r="AO653" i="8"/>
  <c r="AO654" i="8"/>
  <c r="AO655" i="8"/>
  <c r="AO656" i="8"/>
  <c r="AO657" i="8"/>
  <c r="AO658" i="8"/>
  <c r="AO659" i="8"/>
  <c r="AO660" i="8"/>
  <c r="AO661" i="8"/>
  <c r="AO662" i="8"/>
  <c r="AO663" i="8"/>
  <c r="AO664" i="8"/>
  <c r="AO665" i="8"/>
  <c r="AO666" i="8"/>
  <c r="AO667" i="8"/>
  <c r="AO668" i="8"/>
  <c r="AO669" i="8"/>
  <c r="AO670" i="8"/>
  <c r="AO671" i="8"/>
  <c r="AO672" i="8"/>
  <c r="AO673" i="8"/>
  <c r="AO674" i="8"/>
  <c r="AO675" i="8"/>
  <c r="AO676" i="8"/>
  <c r="AO677" i="8"/>
  <c r="AO678" i="8"/>
  <c r="AO679" i="8"/>
  <c r="AO680" i="8"/>
  <c r="AO681" i="8"/>
  <c r="AO682" i="8"/>
  <c r="AO683" i="8"/>
  <c r="AO684" i="8"/>
  <c r="AO685" i="8"/>
  <c r="AO686" i="8"/>
  <c r="AO687" i="8"/>
  <c r="AO688" i="8"/>
  <c r="AO689" i="8"/>
  <c r="AO690" i="8"/>
  <c r="AO691" i="8"/>
  <c r="AO692" i="8"/>
  <c r="AO693" i="8"/>
  <c r="AO694" i="8"/>
  <c r="AO695" i="8"/>
  <c r="AO696" i="8"/>
  <c r="AO697" i="8"/>
  <c r="AO698" i="8"/>
  <c r="AO699" i="8"/>
  <c r="AO700" i="8"/>
  <c r="AO701" i="8"/>
  <c r="AO702" i="8"/>
  <c r="AO703" i="8"/>
  <c r="AO704" i="8"/>
  <c r="AO705" i="8"/>
  <c r="AO706" i="8"/>
  <c r="AO707" i="8"/>
  <c r="AO708" i="8"/>
  <c r="AO709" i="8"/>
  <c r="AO710" i="8"/>
  <c r="AO711" i="8"/>
  <c r="AO712" i="8"/>
  <c r="AO713" i="8"/>
  <c r="AO714" i="8"/>
  <c r="AO715" i="8"/>
  <c r="AO716" i="8"/>
  <c r="AO717" i="8"/>
  <c r="AO718" i="8"/>
  <c r="AO719" i="8"/>
  <c r="AO720" i="8"/>
  <c r="AO721" i="8"/>
  <c r="AO722" i="8"/>
  <c r="AO723" i="8"/>
  <c r="AO724" i="8"/>
  <c r="AO725" i="8"/>
  <c r="AO726" i="8"/>
  <c r="AO727" i="8"/>
  <c r="AO728" i="8"/>
  <c r="AO729" i="8"/>
  <c r="AO730" i="8"/>
  <c r="AO731" i="8"/>
  <c r="AO732" i="8"/>
  <c r="AO733" i="8"/>
  <c r="AO734" i="8"/>
  <c r="AO735" i="8"/>
  <c r="AO736" i="8"/>
  <c r="AO737" i="8"/>
  <c r="AO738" i="8"/>
  <c r="AO739" i="8"/>
  <c r="AO740" i="8"/>
  <c r="AO741" i="8"/>
  <c r="AO742" i="8"/>
  <c r="AO743" i="8"/>
  <c r="AO744" i="8"/>
  <c r="AO745" i="8"/>
  <c r="AO746" i="8"/>
  <c r="AO747" i="8"/>
  <c r="AO748" i="8"/>
  <c r="AO749" i="8"/>
  <c r="AO750" i="8"/>
  <c r="AO751" i="8"/>
  <c r="AO752" i="8"/>
  <c r="AO753" i="8"/>
  <c r="AO754" i="8"/>
  <c r="AO755" i="8"/>
  <c r="AO756" i="8"/>
  <c r="AO757" i="8"/>
  <c r="AO758" i="8"/>
  <c r="AO759" i="8"/>
  <c r="AO760" i="8"/>
  <c r="AO761" i="8"/>
  <c r="AO762" i="8"/>
  <c r="AO763" i="8"/>
  <c r="AO764" i="8"/>
  <c r="AO765" i="8"/>
  <c r="AO766" i="8"/>
  <c r="AO767" i="8"/>
  <c r="AO768" i="8"/>
  <c r="AO769" i="8"/>
  <c r="AO770" i="8"/>
  <c r="AO771" i="8"/>
  <c r="AO772" i="8"/>
  <c r="AO773" i="8"/>
  <c r="AO774" i="8"/>
  <c r="AO775" i="8"/>
  <c r="AO776" i="8"/>
  <c r="AO777" i="8"/>
  <c r="AO778" i="8"/>
  <c r="AO779" i="8"/>
  <c r="AO780" i="8"/>
  <c r="AO781" i="8"/>
  <c r="AO782" i="8"/>
  <c r="AO783" i="8"/>
  <c r="AO784" i="8"/>
  <c r="AO785" i="8"/>
  <c r="AO786" i="8"/>
  <c r="AO787" i="8"/>
  <c r="AO788" i="8"/>
  <c r="AO789" i="8"/>
  <c r="AO790" i="8"/>
  <c r="AO791" i="8"/>
  <c r="AO792" i="8"/>
  <c r="AO793" i="8"/>
  <c r="AO794" i="8"/>
  <c r="AO795" i="8"/>
  <c r="AO796" i="8"/>
  <c r="AO797" i="8"/>
  <c r="AO798" i="8"/>
  <c r="AO799" i="8"/>
  <c r="AO800" i="8"/>
  <c r="AO801" i="8"/>
  <c r="AO802" i="8"/>
  <c r="AO803" i="8"/>
  <c r="AO804" i="8"/>
  <c r="AO805" i="8"/>
  <c r="AO806" i="8"/>
  <c r="AO807" i="8"/>
  <c r="AO808" i="8"/>
  <c r="AO809" i="8"/>
  <c r="AO810" i="8"/>
  <c r="AO811" i="8"/>
  <c r="AO812" i="8"/>
  <c r="AO813" i="8"/>
  <c r="AO814" i="8"/>
  <c r="AO815" i="8"/>
  <c r="AO816" i="8"/>
  <c r="AO817" i="8"/>
  <c r="AO818" i="8"/>
  <c r="AO819" i="8"/>
  <c r="AO820" i="8"/>
  <c r="AO821" i="8"/>
  <c r="AO822" i="8"/>
  <c r="AO823" i="8"/>
  <c r="AO824" i="8"/>
  <c r="AO825" i="8"/>
  <c r="AO826" i="8"/>
  <c r="AO827" i="8"/>
  <c r="AO828" i="8"/>
  <c r="AO829" i="8"/>
  <c r="AO830" i="8"/>
  <c r="AO831" i="8"/>
  <c r="AO832" i="8"/>
  <c r="AO833" i="8"/>
  <c r="AO834" i="8"/>
  <c r="AO835" i="8"/>
  <c r="AO836" i="8"/>
  <c r="AO837" i="8"/>
  <c r="AO838" i="8"/>
  <c r="AO839" i="8"/>
  <c r="AO840" i="8"/>
  <c r="AO841" i="8"/>
  <c r="AO842" i="8"/>
  <c r="AO843" i="8"/>
  <c r="AO844" i="8"/>
  <c r="AO845" i="8"/>
  <c r="AO846" i="8"/>
  <c r="AO847" i="8"/>
  <c r="AO848" i="8"/>
  <c r="AO849" i="8"/>
  <c r="AO850" i="8"/>
  <c r="AO851" i="8"/>
  <c r="AO852" i="8"/>
  <c r="AO853" i="8"/>
  <c r="AO854" i="8"/>
  <c r="AO855" i="8"/>
  <c r="AO856" i="8"/>
  <c r="AO857" i="8"/>
  <c r="AO858" i="8"/>
  <c r="AO859" i="8"/>
  <c r="AO860" i="8"/>
  <c r="AO861" i="8"/>
  <c r="AO862" i="8"/>
  <c r="AO863" i="8"/>
  <c r="AO864" i="8"/>
  <c r="AO865" i="8"/>
  <c r="AO866" i="8"/>
  <c r="AO867" i="8"/>
  <c r="AO868" i="8"/>
  <c r="AO869" i="8"/>
  <c r="AO870" i="8"/>
  <c r="AO871" i="8"/>
  <c r="AO872" i="8"/>
  <c r="AO873" i="8"/>
  <c r="AO874" i="8"/>
  <c r="AO875" i="8"/>
  <c r="AO876" i="8"/>
  <c r="AO877" i="8"/>
  <c r="AO878" i="8"/>
  <c r="AO879" i="8"/>
  <c r="AO880" i="8"/>
  <c r="AO881" i="8"/>
  <c r="AO882" i="8"/>
  <c r="AO883" i="8"/>
  <c r="AO884" i="8"/>
  <c r="AO885" i="8"/>
  <c r="AO886" i="8"/>
  <c r="AO887" i="8"/>
  <c r="AO888" i="8"/>
  <c r="AO889" i="8"/>
  <c r="AO890" i="8"/>
  <c r="AO891" i="8"/>
  <c r="AO892" i="8"/>
  <c r="AO893" i="8"/>
  <c r="AO894" i="8"/>
  <c r="AO895" i="8"/>
  <c r="AO896" i="8"/>
  <c r="AO897" i="8"/>
  <c r="AO898" i="8"/>
  <c r="AO899" i="8"/>
  <c r="AO900" i="8"/>
  <c r="AO901" i="8"/>
  <c r="AO902" i="8"/>
  <c r="AO903" i="8"/>
  <c r="AO904" i="8"/>
  <c r="AO905" i="8"/>
  <c r="AO906" i="8"/>
  <c r="AO907" i="8"/>
  <c r="AO908" i="8"/>
  <c r="AO909" i="8"/>
  <c r="AO910" i="8"/>
  <c r="AO911" i="8"/>
  <c r="AO912" i="8"/>
  <c r="AO913" i="8"/>
  <c r="AO914" i="8"/>
  <c r="AO915" i="8"/>
  <c r="AO916" i="8"/>
  <c r="AO917" i="8"/>
  <c r="AO918" i="8"/>
  <c r="AO919" i="8"/>
  <c r="AO920" i="8"/>
  <c r="AO921" i="8"/>
  <c r="AO922" i="8"/>
  <c r="AO923" i="8"/>
  <c r="AO924" i="8"/>
  <c r="AO925" i="8"/>
  <c r="AO926" i="8"/>
  <c r="AO927" i="8"/>
  <c r="AO928" i="8"/>
  <c r="AO929" i="8"/>
  <c r="AO930" i="8"/>
  <c r="AO931" i="8"/>
  <c r="AO932" i="8"/>
  <c r="AO933" i="8"/>
  <c r="AO934" i="8"/>
  <c r="AO935" i="8"/>
  <c r="AO936" i="8"/>
  <c r="AO937" i="8"/>
  <c r="AO938" i="8"/>
  <c r="AO939" i="8"/>
  <c r="AO940" i="8"/>
  <c r="AO941" i="8"/>
  <c r="AO942" i="8"/>
  <c r="AO943" i="8"/>
  <c r="AO944" i="8"/>
  <c r="AO945" i="8"/>
  <c r="AO946" i="8"/>
  <c r="AO947" i="8"/>
  <c r="AO948" i="8"/>
  <c r="AO949" i="8"/>
  <c r="AO950" i="8"/>
  <c r="AO951" i="8"/>
  <c r="AO952" i="8"/>
  <c r="AO953" i="8"/>
  <c r="AO954" i="8"/>
  <c r="AO955" i="8"/>
  <c r="AO956" i="8"/>
  <c r="AO957" i="8"/>
  <c r="AO958" i="8"/>
  <c r="AO959" i="8"/>
  <c r="AO960" i="8"/>
  <c r="AO961" i="8"/>
  <c r="AO962" i="8"/>
  <c r="AO963" i="8"/>
  <c r="AO964" i="8"/>
  <c r="AO965" i="8"/>
  <c r="AO966" i="8"/>
  <c r="AO967" i="8"/>
  <c r="AO968" i="8"/>
  <c r="AO969" i="8"/>
  <c r="AO970" i="8"/>
  <c r="AO971" i="8"/>
  <c r="AO972" i="8"/>
  <c r="AO973" i="8"/>
  <c r="AO974" i="8"/>
  <c r="AO975" i="8"/>
  <c r="AO976" i="8"/>
  <c r="AO977" i="8"/>
  <c r="AO978" i="8"/>
  <c r="AO979" i="8"/>
  <c r="AO980" i="8"/>
  <c r="AO981" i="8"/>
  <c r="AO982" i="8"/>
  <c r="AO983" i="8"/>
  <c r="AO984" i="8"/>
  <c r="AO985" i="8"/>
  <c r="AO986" i="8"/>
  <c r="AO987" i="8"/>
  <c r="AO988" i="8"/>
  <c r="AO989" i="8"/>
  <c r="AO990" i="8"/>
  <c r="AO991" i="8"/>
  <c r="AO992" i="8"/>
  <c r="AO993" i="8"/>
  <c r="AO994" i="8"/>
  <c r="AO995" i="8"/>
  <c r="AO996" i="8"/>
  <c r="AO997" i="8"/>
  <c r="AO998" i="8"/>
  <c r="AO999" i="8"/>
  <c r="AO1000" i="8"/>
  <c r="AO1001" i="8"/>
  <c r="AO1002" i="8"/>
  <c r="AO1003" i="8"/>
  <c r="AO1004" i="8"/>
  <c r="AO1005" i="8"/>
  <c r="AO1006" i="8"/>
  <c r="AO1007" i="8"/>
  <c r="AO1008" i="8"/>
  <c r="AO1009" i="8"/>
  <c r="AO1010" i="8"/>
  <c r="AO1011" i="8"/>
  <c r="AO1012" i="8"/>
  <c r="AO1013" i="8"/>
  <c r="AO1014" i="8"/>
  <c r="AO1015" i="8"/>
  <c r="AO1016" i="8"/>
  <c r="AO1017" i="8"/>
  <c r="AO1018" i="8"/>
  <c r="AO1019" i="8"/>
  <c r="AO1020" i="8"/>
  <c r="AO1021" i="8"/>
  <c r="AO1022" i="8"/>
  <c r="AO1023" i="8"/>
  <c r="AO1024" i="8"/>
  <c r="AO1025" i="8"/>
  <c r="AO1026" i="8"/>
  <c r="AO1027" i="8"/>
  <c r="AO1028" i="8"/>
  <c r="AO1029" i="8"/>
  <c r="AO1030" i="8"/>
  <c r="AO1031" i="8"/>
  <c r="AO1032" i="8"/>
  <c r="AO1033" i="8"/>
  <c r="AO1034" i="8"/>
  <c r="AO1035" i="8"/>
  <c r="AO1036" i="8"/>
  <c r="AO1037" i="8"/>
  <c r="AO1038" i="8"/>
  <c r="AO1039" i="8"/>
  <c r="AO1040" i="8"/>
  <c r="AO1041" i="8"/>
  <c r="AO1042" i="8"/>
  <c r="AO1043" i="8"/>
  <c r="AO1044" i="8"/>
  <c r="AO1045" i="8"/>
  <c r="AO1046" i="8"/>
  <c r="AO1047" i="8"/>
  <c r="AO1048" i="8"/>
  <c r="AO1049" i="8"/>
  <c r="AO1050" i="8"/>
  <c r="AO1051" i="8"/>
  <c r="AO1052" i="8"/>
  <c r="AO1053" i="8"/>
  <c r="AO1054" i="8"/>
  <c r="AO1055" i="8"/>
  <c r="AO1056" i="8"/>
  <c r="AO1057" i="8"/>
  <c r="AO1058" i="8"/>
  <c r="AO1059" i="8"/>
  <c r="AO1060" i="8"/>
  <c r="AO1061" i="8"/>
  <c r="AO1062" i="8"/>
  <c r="AO1063" i="8"/>
  <c r="AO1064" i="8"/>
  <c r="AO1065" i="8"/>
  <c r="AO1066" i="8"/>
  <c r="AO1067" i="8"/>
  <c r="AO1068" i="8"/>
  <c r="AO1069" i="8"/>
  <c r="AO1070" i="8"/>
  <c r="AO1071" i="8"/>
  <c r="AO1072" i="8"/>
  <c r="AO1073" i="8"/>
  <c r="AO1074" i="8"/>
  <c r="AO1075" i="8"/>
  <c r="AO1076" i="8"/>
  <c r="AO1077" i="8"/>
  <c r="AO1078" i="8"/>
  <c r="AO1079" i="8"/>
  <c r="AO1080" i="8"/>
  <c r="AO1081" i="8"/>
  <c r="AO1082" i="8"/>
  <c r="AO1083" i="8"/>
  <c r="AO1084" i="8"/>
  <c r="AO1085" i="8"/>
  <c r="AO1086" i="8"/>
  <c r="AO1087" i="8"/>
  <c r="AO1088" i="8"/>
  <c r="AO1089" i="8"/>
  <c r="AO1090" i="8"/>
  <c r="AO1091" i="8"/>
  <c r="AO1092" i="8"/>
  <c r="AO1093" i="8"/>
  <c r="AO1094" i="8"/>
  <c r="AO1095" i="8"/>
  <c r="AO1096" i="8"/>
  <c r="AO1097" i="8"/>
  <c r="AO1098" i="8"/>
  <c r="AO1099" i="8"/>
  <c r="AO1100" i="8"/>
  <c r="AO1101" i="8"/>
  <c r="AO1102" i="8"/>
  <c r="AO1103" i="8"/>
  <c r="AO1104" i="8"/>
  <c r="AO1105" i="8"/>
  <c r="AO1106" i="8"/>
  <c r="AO1107" i="8"/>
  <c r="AO1108" i="8"/>
  <c r="AO1109" i="8"/>
  <c r="AO1110" i="8"/>
  <c r="AO1111" i="8"/>
  <c r="AO1112" i="8"/>
  <c r="AO1113" i="8"/>
  <c r="AO1114" i="8"/>
  <c r="AO1115" i="8"/>
  <c r="AO1116" i="8"/>
  <c r="AO1117" i="8"/>
  <c r="AO1118" i="8"/>
  <c r="AO1119" i="8"/>
  <c r="AO1120" i="8"/>
  <c r="AO1121" i="8"/>
  <c r="AO1122" i="8"/>
  <c r="AO1123" i="8"/>
  <c r="AO1124" i="8"/>
  <c r="AO1125" i="8"/>
  <c r="AO1126" i="8"/>
  <c r="AO1127" i="8"/>
  <c r="AO1128" i="8"/>
  <c r="AO1129" i="8"/>
  <c r="AO1130" i="8"/>
  <c r="AO1131" i="8"/>
  <c r="AO1132" i="8"/>
  <c r="AO1133" i="8"/>
  <c r="AO1134" i="8"/>
  <c r="AO1135" i="8"/>
  <c r="AO1136" i="8"/>
  <c r="AO1137" i="8"/>
  <c r="AO1138" i="8"/>
  <c r="AO1139" i="8"/>
  <c r="AO1140" i="8"/>
  <c r="AO1141" i="8"/>
  <c r="AO1142" i="8"/>
  <c r="AO1143" i="8"/>
  <c r="AO1144" i="8"/>
  <c r="AO1145" i="8"/>
  <c r="AO1146" i="8"/>
  <c r="AO1147" i="8"/>
  <c r="AO1148" i="8"/>
  <c r="AO1149" i="8"/>
  <c r="AO1150" i="8"/>
  <c r="AO1151" i="8"/>
  <c r="AO1152" i="8"/>
  <c r="AO1153" i="8"/>
  <c r="AO1154" i="8"/>
  <c r="AO1155" i="8"/>
  <c r="AO1156" i="8"/>
  <c r="AO1157" i="8"/>
  <c r="AO1158" i="8"/>
  <c r="AO1159" i="8"/>
  <c r="AO1160" i="8"/>
  <c r="AO1161" i="8"/>
  <c r="AO1162" i="8"/>
  <c r="AO1163" i="8"/>
  <c r="AO1164" i="8"/>
  <c r="AO1165" i="8"/>
  <c r="AO1166" i="8"/>
  <c r="AO1167" i="8"/>
  <c r="AO1168" i="8"/>
  <c r="AO1169" i="8"/>
  <c r="AO1170" i="8"/>
  <c r="AO1171" i="8"/>
  <c r="AO1172" i="8"/>
  <c r="AO1173" i="8"/>
  <c r="AO1174" i="8"/>
  <c r="AO1175" i="8"/>
  <c r="AO1176" i="8"/>
  <c r="AO1177" i="8"/>
  <c r="AO1178" i="8"/>
  <c r="AO1179" i="8"/>
  <c r="AO1180" i="8"/>
  <c r="AO1181" i="8"/>
  <c r="AO1182" i="8"/>
  <c r="AO1183" i="8"/>
  <c r="AO1184" i="8"/>
  <c r="AO1185" i="8"/>
  <c r="AO1186" i="8"/>
  <c r="AO1187" i="8"/>
  <c r="AO1188" i="8"/>
  <c r="AO1189" i="8"/>
  <c r="AO1190" i="8"/>
  <c r="AO1191" i="8"/>
  <c r="AO1192" i="8"/>
  <c r="AO1193" i="8"/>
  <c r="AO1194" i="8"/>
  <c r="AO1195" i="8"/>
  <c r="AO1196" i="8"/>
  <c r="AO1197" i="8"/>
  <c r="AO1198" i="8"/>
  <c r="AO1199" i="8"/>
  <c r="AO1200" i="8"/>
  <c r="AO1201" i="8"/>
  <c r="AO1202" i="8"/>
  <c r="AO1203" i="8"/>
  <c r="AO1204" i="8"/>
  <c r="AO1205" i="8"/>
  <c r="AO1206" i="8"/>
  <c r="AO1207" i="8"/>
  <c r="AO1208" i="8"/>
  <c r="AO1209" i="8"/>
  <c r="AO1210" i="8"/>
  <c r="AO1211" i="8"/>
  <c r="AO1212" i="8"/>
  <c r="AO1213" i="8"/>
  <c r="AO1214" i="8"/>
  <c r="AO1215" i="8"/>
  <c r="AO1216" i="8"/>
  <c r="AO1217" i="8"/>
  <c r="AO1218" i="8"/>
  <c r="AO1219" i="8"/>
  <c r="AO1220" i="8"/>
  <c r="AO1221" i="8"/>
  <c r="AO1222" i="8"/>
  <c r="AO1223" i="8"/>
  <c r="AO1224" i="8"/>
  <c r="AO1225" i="8"/>
  <c r="AO1226" i="8"/>
  <c r="AO1227" i="8"/>
  <c r="AO1228" i="8"/>
  <c r="AO1229" i="8"/>
  <c r="AO1230" i="8"/>
  <c r="AO1231" i="8"/>
  <c r="AO1232" i="8"/>
  <c r="AO1233" i="8"/>
  <c r="AO1234" i="8"/>
  <c r="AO1235" i="8"/>
  <c r="AO1236" i="8"/>
  <c r="AO1237" i="8"/>
  <c r="AO1238" i="8"/>
  <c r="AO1239" i="8"/>
  <c r="AO1240" i="8"/>
  <c r="AO1241" i="8"/>
  <c r="AO1242" i="8"/>
  <c r="AO1243" i="8"/>
  <c r="AO1244" i="8"/>
  <c r="AO1245" i="8"/>
  <c r="AO1246" i="8"/>
  <c r="AO1247" i="8"/>
  <c r="AO1248" i="8"/>
  <c r="AO1249" i="8"/>
  <c r="AO1250" i="8"/>
  <c r="AO1251" i="8"/>
  <c r="AO1252" i="8"/>
  <c r="AO1253" i="8"/>
  <c r="AO1254" i="8"/>
  <c r="AO1255" i="8"/>
  <c r="AO1256" i="8"/>
  <c r="AO1257" i="8"/>
  <c r="AO1258" i="8"/>
  <c r="AO1259" i="8"/>
  <c r="AO1260" i="8"/>
  <c r="AO1261" i="8"/>
  <c r="AO1262" i="8"/>
  <c r="AO1263" i="8"/>
  <c r="AO1264" i="8"/>
  <c r="AO1265" i="8"/>
  <c r="AO1266" i="8"/>
  <c r="AO1267" i="8"/>
  <c r="AO1268" i="8"/>
  <c r="AO1269" i="8"/>
  <c r="AO1270" i="8"/>
  <c r="AO1271" i="8"/>
  <c r="AO1272" i="8"/>
  <c r="AO1273" i="8"/>
  <c r="AO1274" i="8"/>
  <c r="AO1275" i="8"/>
  <c r="AO1276" i="8"/>
  <c r="AO1277" i="8"/>
  <c r="AO1278" i="8"/>
  <c r="AO1279" i="8"/>
  <c r="AO1280" i="8"/>
  <c r="AO1281" i="8"/>
  <c r="AO1282" i="8"/>
  <c r="AO1283" i="8"/>
  <c r="AO1284" i="8"/>
  <c r="AO1285" i="8"/>
  <c r="AO1286" i="8"/>
  <c r="AO1287" i="8"/>
  <c r="AO1288" i="8"/>
  <c r="AO1289" i="8"/>
  <c r="AO1290" i="8"/>
  <c r="AO1291" i="8"/>
  <c r="AO1292" i="8"/>
  <c r="AO1293" i="8"/>
  <c r="AO1294" i="8"/>
  <c r="AO1295" i="8"/>
  <c r="AO1296" i="8"/>
  <c r="AO1297" i="8"/>
  <c r="AO1298" i="8"/>
  <c r="AO1299" i="8"/>
  <c r="AO1300" i="8"/>
  <c r="AO1301" i="8"/>
  <c r="AO1302" i="8"/>
  <c r="AO1303" i="8"/>
  <c r="AO1304" i="8"/>
  <c r="AO1305" i="8"/>
  <c r="AO1306" i="8"/>
  <c r="AO1307" i="8"/>
  <c r="AO1308" i="8"/>
  <c r="AO1309" i="8"/>
  <c r="AO1310" i="8"/>
  <c r="AO1311" i="8"/>
  <c r="AO1312" i="8"/>
  <c r="AO1313" i="8"/>
  <c r="AO1314" i="8"/>
  <c r="AO1315" i="8"/>
  <c r="AO1316" i="8"/>
  <c r="AO1317" i="8"/>
  <c r="AO1318" i="8"/>
  <c r="AO1319" i="8"/>
  <c r="AO1320" i="8"/>
  <c r="AO1321" i="8"/>
  <c r="AO1322" i="8"/>
  <c r="AO1323" i="8"/>
  <c r="AO1324" i="8"/>
  <c r="AO1325" i="8"/>
  <c r="AO1326" i="8"/>
  <c r="AO1327" i="8"/>
  <c r="AO1328" i="8"/>
  <c r="AO1329" i="8"/>
  <c r="AO1330" i="8"/>
  <c r="AO1331" i="8"/>
  <c r="AO1332" i="8"/>
  <c r="AO1333" i="8"/>
  <c r="AO1334" i="8"/>
  <c r="AO1335" i="8"/>
  <c r="AO1336" i="8"/>
  <c r="AO1337" i="8"/>
  <c r="AO1338" i="8"/>
  <c r="AO1339" i="8"/>
  <c r="AO1340" i="8"/>
  <c r="AO1341" i="8"/>
  <c r="AO1342" i="8"/>
  <c r="AO1343" i="8"/>
  <c r="AO1344" i="8"/>
  <c r="AO1345" i="8"/>
  <c r="AO1346" i="8"/>
  <c r="AO1347" i="8"/>
  <c r="AO1348" i="8"/>
  <c r="AO1349" i="8"/>
  <c r="AO1350" i="8"/>
  <c r="AO1351" i="8"/>
  <c r="AO1352" i="8"/>
  <c r="AO1353" i="8"/>
  <c r="AO1354" i="8"/>
  <c r="AO1355" i="8"/>
  <c r="AO1356" i="8"/>
  <c r="AO1357" i="8"/>
  <c r="AO1358" i="8"/>
  <c r="AO1359" i="8"/>
  <c r="AO1360" i="8"/>
  <c r="AO1361" i="8"/>
  <c r="AO1362" i="8"/>
  <c r="AO1363" i="8"/>
  <c r="AO1364" i="8"/>
  <c r="AO1365" i="8"/>
  <c r="AO1366" i="8"/>
  <c r="AO1367" i="8"/>
  <c r="AO1368" i="8"/>
  <c r="AO1369" i="8"/>
  <c r="AO1370" i="8"/>
  <c r="AO1371" i="8"/>
  <c r="AO1372" i="8"/>
  <c r="AO1373" i="8"/>
  <c r="AO1374" i="8"/>
  <c r="AO1375" i="8"/>
  <c r="AO1376" i="8"/>
  <c r="AO1377" i="8"/>
  <c r="AO1378" i="8"/>
  <c r="AO1379" i="8"/>
  <c r="AO1380" i="8"/>
  <c r="AO1381" i="8"/>
  <c r="AO1382" i="8"/>
  <c r="AO1383" i="8"/>
  <c r="AO1384" i="8"/>
  <c r="AO1385" i="8"/>
  <c r="AO1386" i="8"/>
  <c r="AO1387" i="8"/>
  <c r="AO1388" i="8"/>
  <c r="AO1389" i="8"/>
  <c r="AO1390" i="8"/>
  <c r="AO1391" i="8"/>
  <c r="AO1392" i="8"/>
  <c r="AO1393" i="8"/>
  <c r="AO1394" i="8"/>
  <c r="AO1395" i="8"/>
  <c r="AO1396" i="8"/>
  <c r="AO1397" i="8"/>
  <c r="AO1398" i="8"/>
  <c r="AO1399" i="8"/>
  <c r="AO1400" i="8"/>
  <c r="AO1401" i="8"/>
  <c r="AO1402" i="8"/>
  <c r="AO1403" i="8"/>
  <c r="AO1404" i="8"/>
  <c r="AO1405" i="8"/>
  <c r="AO1406" i="8"/>
  <c r="AO1407" i="8"/>
  <c r="AO1408" i="8"/>
  <c r="AO1409" i="8"/>
  <c r="AO1410" i="8"/>
  <c r="AO1411" i="8"/>
  <c r="AO1412" i="8"/>
  <c r="AO1413" i="8"/>
  <c r="AO1414" i="8"/>
  <c r="AO1415" i="8"/>
  <c r="AO1416" i="8"/>
  <c r="AO1417" i="8"/>
  <c r="AO1418" i="8"/>
  <c r="AO1419" i="8"/>
  <c r="AO1420" i="8"/>
  <c r="AO1421" i="8"/>
  <c r="AO1422" i="8"/>
  <c r="AO1423" i="8"/>
  <c r="AO1424" i="8"/>
  <c r="AO1425" i="8"/>
  <c r="AO1426" i="8"/>
  <c r="AO1427" i="8"/>
  <c r="AO1428" i="8"/>
  <c r="AO1429" i="8"/>
  <c r="AO1430" i="8"/>
  <c r="AO1431" i="8"/>
  <c r="AO1432" i="8"/>
  <c r="AO1433" i="8"/>
  <c r="AO1434" i="8"/>
  <c r="AO1435" i="8"/>
  <c r="AO1436" i="8"/>
  <c r="AO1437" i="8"/>
  <c r="AO1438" i="8"/>
  <c r="AO1439" i="8"/>
  <c r="AO1440" i="8"/>
  <c r="AO1441" i="8"/>
  <c r="AO1442" i="8"/>
  <c r="AO1443" i="8"/>
  <c r="AO1444" i="8"/>
  <c r="AO1445" i="8"/>
  <c r="AO1446" i="8"/>
  <c r="AO1447" i="8"/>
  <c r="AO1448" i="8"/>
  <c r="AO1449" i="8"/>
  <c r="AO1450" i="8"/>
  <c r="AO1451" i="8"/>
  <c r="AO1452" i="8"/>
  <c r="AO1453" i="8"/>
  <c r="AO1454" i="8"/>
  <c r="AO1455" i="8"/>
  <c r="AO1456" i="8"/>
  <c r="AO1457" i="8"/>
  <c r="AO1458" i="8"/>
  <c r="AO1459" i="8"/>
  <c r="AO1460" i="8"/>
  <c r="AO1461" i="8"/>
  <c r="AO1462" i="8"/>
  <c r="AO1463" i="8"/>
  <c r="AO1464" i="8"/>
  <c r="AO1465" i="8"/>
  <c r="AO1466" i="8"/>
  <c r="AO1467" i="8"/>
  <c r="AO1468" i="8"/>
  <c r="AO1469" i="8"/>
  <c r="AO1470" i="8"/>
  <c r="AO1471" i="8"/>
  <c r="AO1472" i="8"/>
  <c r="AO1473" i="8"/>
  <c r="AO1474" i="8"/>
  <c r="AO1475" i="8"/>
  <c r="AO1476" i="8"/>
  <c r="AO1477" i="8"/>
  <c r="AO1478" i="8"/>
  <c r="AO1479" i="8"/>
  <c r="AO1480" i="8"/>
  <c r="AO1481" i="8"/>
  <c r="AO1482" i="8"/>
  <c r="AO1483" i="8"/>
  <c r="AO1484" i="8"/>
  <c r="AO1485" i="8"/>
  <c r="AO1486" i="8"/>
  <c r="AO1487" i="8"/>
  <c r="AO1488" i="8"/>
  <c r="AO1489" i="8"/>
  <c r="AO1490" i="8"/>
  <c r="AO1491" i="8"/>
  <c r="AO1492" i="8"/>
  <c r="AO1493" i="8"/>
  <c r="AO1494" i="8"/>
  <c r="AO1495" i="8"/>
  <c r="AO1496" i="8"/>
  <c r="AO1497" i="8"/>
  <c r="AO1498" i="8"/>
  <c r="AO1499" i="8"/>
  <c r="AO1500" i="8"/>
  <c r="AO1501" i="8"/>
  <c r="AO1502" i="8"/>
  <c r="AO1503" i="8"/>
  <c r="AO1504" i="8"/>
  <c r="AO1505" i="8"/>
  <c r="AO1506" i="8"/>
  <c r="AO1507" i="8"/>
  <c r="AO1508" i="8"/>
  <c r="AO1509" i="8"/>
  <c r="AO1510" i="8"/>
  <c r="AO1511" i="8"/>
  <c r="AO1512" i="8"/>
  <c r="AO1513" i="8"/>
  <c r="AO1514" i="8"/>
  <c r="AO1515" i="8"/>
  <c r="AO1516" i="8"/>
  <c r="AO1517" i="8"/>
  <c r="AO1518" i="8"/>
  <c r="AO1519" i="8"/>
  <c r="AO1520" i="8"/>
  <c r="AO1521" i="8"/>
  <c r="AO1522" i="8"/>
  <c r="AO1523" i="8"/>
  <c r="AO1524" i="8"/>
  <c r="AO1525" i="8"/>
  <c r="AO1526" i="8"/>
  <c r="AO1527" i="8"/>
  <c r="AO1528" i="8"/>
  <c r="AO1529" i="8"/>
  <c r="AO1530" i="8"/>
  <c r="AO1531" i="8"/>
  <c r="AO1532" i="8"/>
  <c r="AO1533" i="8"/>
  <c r="AO1534" i="8"/>
  <c r="AO1535" i="8"/>
  <c r="AO1536" i="8"/>
  <c r="AO1537" i="8"/>
  <c r="AO1538" i="8"/>
  <c r="AO1539" i="8"/>
  <c r="AO1540" i="8"/>
  <c r="AO1541" i="8"/>
  <c r="AO1542" i="8"/>
  <c r="AO1543" i="8"/>
  <c r="AO1544" i="8"/>
  <c r="AO1545" i="8"/>
  <c r="AO1546" i="8"/>
  <c r="AO1547" i="8"/>
  <c r="AO1548" i="8"/>
  <c r="AO1549" i="8"/>
  <c r="AO1550" i="8"/>
  <c r="AO1551" i="8"/>
  <c r="AO1552" i="8"/>
  <c r="AO1553" i="8"/>
  <c r="AO1554" i="8"/>
  <c r="AO1555" i="8"/>
  <c r="AO1556" i="8"/>
  <c r="AO1557" i="8"/>
  <c r="AO1558" i="8"/>
  <c r="AO1559" i="8"/>
  <c r="AO1560" i="8"/>
  <c r="AO1561" i="8"/>
  <c r="AO1562" i="8"/>
  <c r="AO1563" i="8"/>
  <c r="AO1564" i="8"/>
  <c r="AO1565" i="8"/>
  <c r="AO1566" i="8"/>
  <c r="AO1567" i="8"/>
  <c r="AO1568" i="8"/>
  <c r="AO1569" i="8"/>
  <c r="AO1570" i="8"/>
  <c r="AO1571" i="8"/>
  <c r="AO1572" i="8"/>
  <c r="AO1573" i="8"/>
  <c r="AO1574" i="8"/>
  <c r="AO1575" i="8"/>
  <c r="AO1576" i="8"/>
  <c r="AO1577" i="8"/>
  <c r="AO1578" i="8"/>
  <c r="AO1579" i="8"/>
  <c r="AO1580" i="8"/>
  <c r="AO1581" i="8"/>
  <c r="AO1582" i="8"/>
  <c r="AO1583" i="8"/>
  <c r="AO1584" i="8"/>
  <c r="AO1585" i="8"/>
  <c r="AO1586" i="8"/>
  <c r="AO1587" i="8"/>
  <c r="AO1588" i="8"/>
  <c r="AO1589" i="8"/>
  <c r="AO1590" i="8"/>
  <c r="AO1591" i="8"/>
  <c r="AO1592" i="8"/>
  <c r="AO1593" i="8"/>
  <c r="AO1594" i="8"/>
  <c r="AO1595" i="8"/>
  <c r="AO1596" i="8"/>
  <c r="AO1597" i="8"/>
  <c r="AO1598" i="8"/>
  <c r="AO1599" i="8"/>
  <c r="AO1600" i="8"/>
  <c r="AO1601" i="8"/>
  <c r="AO1602" i="8"/>
  <c r="AO1603" i="8"/>
  <c r="AO1604" i="8"/>
  <c r="AO1605" i="8"/>
  <c r="AO1606" i="8"/>
  <c r="AO1607" i="8"/>
  <c r="AO1608" i="8"/>
  <c r="AO1609" i="8"/>
  <c r="AO1610" i="8"/>
  <c r="AO1611" i="8"/>
  <c r="AO1612" i="8"/>
  <c r="AO1613" i="8"/>
  <c r="AO1614" i="8"/>
  <c r="AO1615" i="8"/>
  <c r="AO1616" i="8"/>
  <c r="AO1617" i="8"/>
  <c r="AO1618" i="8"/>
  <c r="AO1619" i="8"/>
  <c r="AO1620" i="8"/>
  <c r="AO1621" i="8"/>
  <c r="AO1622" i="8"/>
  <c r="AO1623" i="8"/>
  <c r="AO1624" i="8"/>
  <c r="AO1625" i="8"/>
  <c r="AO1626" i="8"/>
  <c r="AO1627" i="8"/>
  <c r="AO1628" i="8"/>
  <c r="AO1629" i="8"/>
  <c r="AO1630" i="8"/>
  <c r="AO1631" i="8"/>
  <c r="AO1632" i="8"/>
  <c r="AO1633" i="8"/>
  <c r="AO1634" i="8"/>
  <c r="AO1635" i="8"/>
  <c r="AO1636" i="8"/>
  <c r="AO1637" i="8"/>
  <c r="AO1638" i="8"/>
  <c r="AO1639" i="8"/>
  <c r="AO1640" i="8"/>
  <c r="AO1641" i="8"/>
  <c r="AO1642" i="8"/>
  <c r="AO1643" i="8"/>
  <c r="AO1644" i="8"/>
  <c r="AO1645" i="8"/>
  <c r="AO1646" i="8"/>
  <c r="AO1647" i="8"/>
  <c r="AO1648" i="8"/>
  <c r="AO1649" i="8"/>
  <c r="AO1650" i="8"/>
  <c r="AO1651" i="8"/>
  <c r="AO1652" i="8"/>
  <c r="AO1653" i="8"/>
  <c r="AO1654" i="8"/>
  <c r="AO1655" i="8"/>
  <c r="AO1656" i="8"/>
  <c r="AO1657" i="8"/>
  <c r="AO1658" i="8"/>
  <c r="AO1659" i="8"/>
  <c r="AO1660" i="8"/>
  <c r="AO1661" i="8"/>
  <c r="AO1662" i="8"/>
  <c r="AO1663" i="8"/>
  <c r="AO1664" i="8"/>
  <c r="AO1665" i="8"/>
  <c r="AO1666" i="8"/>
  <c r="AO1667" i="8"/>
  <c r="AO1668" i="8"/>
  <c r="AO1669" i="8"/>
  <c r="AO1670" i="8"/>
  <c r="AO1671" i="8"/>
  <c r="AO1672" i="8"/>
  <c r="AO1673" i="8"/>
  <c r="AO1674" i="8"/>
  <c r="AO1675" i="8"/>
  <c r="AO1676" i="8"/>
  <c r="AO1677" i="8"/>
  <c r="AO1678" i="8"/>
  <c r="AO1679" i="8"/>
  <c r="AO1680" i="8"/>
  <c r="AO1681" i="8"/>
  <c r="AO1682" i="8"/>
  <c r="AO1683" i="8"/>
  <c r="AO1684" i="8"/>
  <c r="AO1685" i="8"/>
  <c r="AO1686" i="8"/>
  <c r="AO1687" i="8"/>
  <c r="AO1688" i="8"/>
  <c r="AO1689" i="8"/>
  <c r="AO1690" i="8"/>
  <c r="AO1691" i="8"/>
  <c r="AO1692" i="8"/>
  <c r="AO1693" i="8"/>
  <c r="AO1694" i="8"/>
  <c r="AO1695" i="8"/>
  <c r="AO1696" i="8"/>
  <c r="AO1697" i="8"/>
  <c r="AO1698" i="8"/>
  <c r="AO1699" i="8"/>
  <c r="AO1700" i="8"/>
  <c r="AO1701" i="8"/>
  <c r="AO1702" i="8"/>
  <c r="AO1703" i="8"/>
  <c r="AO1704" i="8"/>
  <c r="AO1705" i="8"/>
  <c r="AO1706" i="8"/>
  <c r="AO1707" i="8"/>
  <c r="AO1708" i="8"/>
  <c r="AO1709" i="8"/>
  <c r="AO1710" i="8"/>
  <c r="AO1711" i="8"/>
  <c r="AO1712" i="8"/>
  <c r="AO1713" i="8"/>
  <c r="AO1714" i="8"/>
  <c r="AO1715" i="8"/>
  <c r="AO1716" i="8"/>
  <c r="AO1717" i="8"/>
  <c r="AO1718" i="8"/>
  <c r="AO1719" i="8"/>
  <c r="AO1720" i="8"/>
  <c r="AO1721" i="8"/>
  <c r="AO1722" i="8"/>
  <c r="AO1723" i="8"/>
  <c r="AO1724" i="8"/>
  <c r="AO1725" i="8"/>
  <c r="AO1726" i="8"/>
  <c r="AO1727" i="8"/>
  <c r="AO1728" i="8"/>
  <c r="AO1729" i="8"/>
  <c r="AO1730" i="8"/>
  <c r="AO1731" i="8"/>
  <c r="AO1732" i="8"/>
  <c r="AO1733" i="8"/>
  <c r="AO1734" i="8"/>
  <c r="AO1735" i="8"/>
  <c r="AO1736" i="8"/>
  <c r="AO1737" i="8"/>
  <c r="AO1738" i="8"/>
  <c r="AO1739" i="8"/>
  <c r="AO1740" i="8"/>
  <c r="AO1741" i="8"/>
  <c r="AO1742" i="8"/>
  <c r="AO1743" i="8"/>
  <c r="AO1744" i="8"/>
  <c r="AO1745" i="8"/>
  <c r="AO1746" i="8"/>
  <c r="AO1747" i="8"/>
  <c r="AO1748" i="8"/>
  <c r="AO1749" i="8"/>
  <c r="AO1750" i="8"/>
  <c r="AO1751" i="8"/>
  <c r="AO1752" i="8"/>
  <c r="AO1753" i="8"/>
  <c r="AO1754" i="8"/>
  <c r="AO1755" i="8"/>
  <c r="AO1756" i="8"/>
  <c r="AO1757" i="8"/>
  <c r="AO1758" i="8"/>
  <c r="AO1759" i="8"/>
  <c r="AO1760" i="8"/>
  <c r="AO1761" i="8"/>
  <c r="AO1762" i="8"/>
  <c r="AO1763" i="8"/>
  <c r="AO1764" i="8"/>
  <c r="AO1765" i="8"/>
  <c r="AO1766" i="8"/>
  <c r="AO1767" i="8"/>
  <c r="AO1768" i="8"/>
  <c r="AO1769" i="8"/>
  <c r="AO1770" i="8"/>
  <c r="AO1771" i="8"/>
  <c r="AO1772" i="8"/>
  <c r="AO1773" i="8"/>
  <c r="AO1774" i="8"/>
  <c r="AO1775" i="8"/>
  <c r="AO1776" i="8"/>
  <c r="AO1777" i="8"/>
  <c r="AO1778" i="8"/>
  <c r="AO1779" i="8"/>
  <c r="AO1780" i="8"/>
  <c r="AO1781" i="8"/>
  <c r="AO1782" i="8"/>
  <c r="AO1783" i="8"/>
  <c r="AO1784" i="8"/>
  <c r="AO1785" i="8"/>
  <c r="AO1786" i="8"/>
  <c r="AO1787" i="8"/>
  <c r="AO1788" i="8"/>
  <c r="AO1789" i="8"/>
  <c r="AO1790" i="8"/>
  <c r="AO1791" i="8"/>
  <c r="AO1792" i="8"/>
  <c r="AO1793" i="8"/>
  <c r="AO1794" i="8"/>
  <c r="AO1795" i="8"/>
  <c r="AO1796" i="8"/>
  <c r="AO1797" i="8"/>
  <c r="AO1798" i="8"/>
  <c r="AO1799" i="8"/>
  <c r="AO1800" i="8"/>
  <c r="AO1801" i="8"/>
  <c r="AO1802" i="8"/>
  <c r="AO1803" i="8"/>
  <c r="AO1804" i="8"/>
  <c r="AO1805" i="8"/>
  <c r="AO1806" i="8"/>
  <c r="AO1807" i="8"/>
  <c r="AO1808" i="8"/>
  <c r="AO1809" i="8"/>
  <c r="AO1810" i="8"/>
  <c r="AO1811" i="8"/>
  <c r="AO1812" i="8"/>
  <c r="AO1813" i="8"/>
  <c r="AO1814" i="8"/>
  <c r="AO1815" i="8"/>
  <c r="AO1816" i="8"/>
  <c r="AO1817" i="8"/>
  <c r="AO1818" i="8"/>
  <c r="AO1819" i="8"/>
  <c r="AO1820" i="8"/>
  <c r="AO1821" i="8"/>
  <c r="AO1822" i="8"/>
  <c r="AO1823" i="8"/>
  <c r="AO1824" i="8"/>
  <c r="AO1825" i="8"/>
  <c r="AO1826" i="8"/>
  <c r="AO1827" i="8"/>
  <c r="AO1828" i="8"/>
  <c r="AO1829" i="8"/>
  <c r="AO1830" i="8"/>
  <c r="AO1831" i="8"/>
  <c r="AO1832" i="8"/>
  <c r="AO1833" i="8"/>
  <c r="AO1834" i="8"/>
  <c r="AO1835" i="8"/>
  <c r="AO1836" i="8"/>
  <c r="AO1837" i="8"/>
  <c r="AO1838" i="8"/>
  <c r="AO1839" i="8"/>
  <c r="AO1840" i="8"/>
  <c r="AO1841" i="8"/>
  <c r="AO1842" i="8"/>
  <c r="AO1843" i="8"/>
  <c r="AO1844" i="8"/>
  <c r="AO1845" i="8"/>
  <c r="AO1846" i="8"/>
  <c r="AO1847" i="8"/>
  <c r="AO1848" i="8"/>
  <c r="AO1849" i="8"/>
  <c r="AO1850" i="8"/>
  <c r="AO1851" i="8"/>
  <c r="AO1852" i="8"/>
  <c r="AO1853" i="8"/>
  <c r="AO1854" i="8"/>
  <c r="AO1855" i="8"/>
  <c r="AO1856" i="8"/>
  <c r="AO1857" i="8"/>
  <c r="AO1858" i="8"/>
  <c r="AO1859" i="8"/>
  <c r="AO1860" i="8"/>
  <c r="AO1861" i="8"/>
  <c r="AO1862" i="8"/>
  <c r="AO1863" i="8"/>
  <c r="AO1864" i="8"/>
  <c r="AO1865" i="8"/>
  <c r="AO1866" i="8"/>
  <c r="AO1867" i="8"/>
  <c r="AO1868" i="8"/>
  <c r="AO1869" i="8"/>
  <c r="AO1870" i="8"/>
  <c r="AO1871" i="8"/>
  <c r="AO1872" i="8"/>
  <c r="AO1873" i="8"/>
  <c r="AO1874" i="8"/>
  <c r="AO1875" i="8"/>
  <c r="AO1876" i="8"/>
  <c r="AO1877" i="8"/>
  <c r="AO1878" i="8"/>
  <c r="AO1879" i="8"/>
  <c r="AO1880" i="8"/>
  <c r="AO1881" i="8"/>
  <c r="AO1882" i="8"/>
  <c r="AO1883" i="8"/>
  <c r="AO1884" i="8"/>
  <c r="AO1885" i="8"/>
  <c r="AO1886" i="8"/>
  <c r="AO1887" i="8"/>
  <c r="AO1888" i="8"/>
  <c r="AO1889" i="8"/>
  <c r="AO1890" i="8"/>
  <c r="AO1891" i="8"/>
  <c r="AO1892" i="8"/>
  <c r="AO1893" i="8"/>
  <c r="AO1894" i="8"/>
  <c r="AO1895" i="8"/>
  <c r="AO1896" i="8"/>
  <c r="AO1897" i="8"/>
  <c r="AO1898" i="8"/>
  <c r="AO1899" i="8"/>
  <c r="AO1900" i="8"/>
  <c r="AO1901" i="8"/>
  <c r="AO1902" i="8"/>
  <c r="AO1903" i="8"/>
  <c r="AO1904" i="8"/>
  <c r="AO1905" i="8"/>
  <c r="AO1906" i="8"/>
  <c r="AO1907" i="8"/>
  <c r="AO1908" i="8"/>
  <c r="AO1909" i="8"/>
  <c r="AO1910" i="8"/>
  <c r="AO1911" i="8"/>
  <c r="AO1912" i="8"/>
  <c r="AO1913" i="8"/>
  <c r="AO1914" i="8"/>
  <c r="AO1915" i="8"/>
  <c r="AO1916" i="8"/>
  <c r="AO1917" i="8"/>
  <c r="AO1918" i="8"/>
  <c r="AO1919" i="8"/>
  <c r="AO1920" i="8"/>
  <c r="AO1921" i="8"/>
  <c r="AO1922" i="8"/>
  <c r="AO1923" i="8"/>
  <c r="AO1924" i="8"/>
  <c r="AO1925" i="8"/>
  <c r="AO1926" i="8"/>
  <c r="AO1927" i="8"/>
  <c r="AO1928" i="8"/>
  <c r="AO1929" i="8"/>
  <c r="AO1930" i="8"/>
  <c r="AO1931" i="8"/>
  <c r="AO1932" i="8"/>
  <c r="AO1933" i="8"/>
  <c r="AO1934" i="8"/>
  <c r="AO1935" i="8"/>
  <c r="AO1936" i="8"/>
  <c r="AO1937" i="8"/>
  <c r="AO1938" i="8"/>
  <c r="AO1939" i="8"/>
  <c r="AO1940" i="8"/>
  <c r="AO1941" i="8"/>
  <c r="AO1942" i="8"/>
  <c r="AO1943" i="8"/>
  <c r="AO1944" i="8"/>
  <c r="AO1945" i="8"/>
  <c r="AO1946" i="8"/>
  <c r="AO1947" i="8"/>
  <c r="AO1948" i="8"/>
  <c r="AO1949" i="8"/>
  <c r="AO1950" i="8"/>
  <c r="AO1951" i="8"/>
  <c r="AO1952" i="8"/>
  <c r="AO1953" i="8"/>
  <c r="AO1954" i="8"/>
  <c r="AO1955" i="8"/>
  <c r="AO1956" i="8"/>
  <c r="AO1957" i="8"/>
  <c r="AO1958" i="8"/>
  <c r="AO1959" i="8"/>
  <c r="AO1960" i="8"/>
  <c r="AO1961" i="8"/>
  <c r="AO1962" i="8"/>
  <c r="AO1963" i="8"/>
  <c r="AO1964" i="8"/>
  <c r="AO1965" i="8"/>
  <c r="AO1966" i="8"/>
  <c r="AO1967" i="8"/>
  <c r="AO1968" i="8"/>
  <c r="AO1969" i="8"/>
  <c r="AO1970" i="8"/>
  <c r="AO1971" i="8"/>
  <c r="AO1972" i="8"/>
  <c r="AO1973" i="8"/>
  <c r="AO1974" i="8"/>
  <c r="AO1975" i="8"/>
  <c r="AO1976" i="8"/>
  <c r="AO1977" i="8"/>
  <c r="AO1978" i="8"/>
  <c r="AO1979" i="8"/>
  <c r="AO1980" i="8"/>
  <c r="AO1981" i="8"/>
  <c r="AO1982" i="8"/>
  <c r="AO1983" i="8"/>
  <c r="AO1984" i="8"/>
  <c r="AO1985" i="8"/>
  <c r="AO1986" i="8"/>
  <c r="AO1987" i="8"/>
  <c r="AO1988" i="8"/>
  <c r="AO1989" i="8"/>
  <c r="AO1990" i="8"/>
  <c r="AO1991" i="8"/>
  <c r="AO1992" i="8"/>
  <c r="AO1993" i="8"/>
  <c r="AO1994" i="8"/>
  <c r="AO1995" i="8"/>
  <c r="AO1996" i="8"/>
  <c r="AO1997" i="8"/>
  <c r="AO1998" i="8"/>
  <c r="AO1999" i="8"/>
  <c r="AO2000" i="8"/>
  <c r="AO2" i="8"/>
  <c r="AN3" i="8"/>
  <c r="AN4" i="8"/>
  <c r="AN5" i="8"/>
  <c r="AN6" i="8"/>
  <c r="AN7" i="8"/>
  <c r="AN8" i="8"/>
  <c r="AN9" i="8"/>
  <c r="AN10" i="8"/>
  <c r="AN11" i="8"/>
  <c r="AN13" i="8"/>
  <c r="AN14" i="8"/>
  <c r="AN16" i="8"/>
  <c r="AN17" i="8"/>
  <c r="AN18" i="8"/>
  <c r="AN19" i="8"/>
  <c r="AN20" i="8"/>
  <c r="AN21" i="8"/>
  <c r="AN22" i="8"/>
  <c r="AN23" i="8"/>
  <c r="AN24" i="8"/>
  <c r="AN25" i="8"/>
  <c r="AN27" i="8"/>
  <c r="AN28" i="8"/>
  <c r="AN29" i="8"/>
  <c r="AN30" i="8"/>
  <c r="AN31" i="8"/>
  <c r="AN32" i="8"/>
  <c r="AN33" i="8"/>
  <c r="AN34" i="8"/>
  <c r="AN35" i="8"/>
  <c r="AN36" i="8"/>
  <c r="AN37" i="8"/>
  <c r="AN39" i="8"/>
  <c r="AN40" i="8"/>
  <c r="AN41" i="8"/>
  <c r="AN42" i="8"/>
  <c r="AN43" i="8"/>
  <c r="AN44" i="8"/>
  <c r="AN45" i="8"/>
  <c r="AN46" i="8"/>
  <c r="AN47" i="8"/>
  <c r="AN48" i="8"/>
  <c r="AN49" i="8"/>
  <c r="AN50" i="8"/>
  <c r="AN51" i="8"/>
  <c r="AN52" i="8"/>
  <c r="AN53" i="8"/>
  <c r="AN54" i="8"/>
  <c r="AN55" i="8"/>
  <c r="AN56" i="8"/>
  <c r="AN57" i="8"/>
  <c r="AN58" i="8"/>
  <c r="AN59" i="8"/>
  <c r="AN60" i="8"/>
  <c r="AN61" i="8"/>
  <c r="AN62" i="8"/>
  <c r="AN63" i="8"/>
  <c r="AN64" i="8"/>
  <c r="AN65" i="8"/>
  <c r="AN66" i="8"/>
  <c r="AN67" i="8"/>
  <c r="AN68" i="8"/>
  <c r="AN69" i="8"/>
  <c r="AN70" i="8"/>
  <c r="AN71" i="8"/>
  <c r="AN72" i="8"/>
  <c r="AN73" i="8"/>
  <c r="AN74" i="8"/>
  <c r="AN75" i="8"/>
  <c r="AN76" i="8"/>
  <c r="AN77" i="8"/>
  <c r="AN78" i="8"/>
  <c r="AN79" i="8"/>
  <c r="AN80" i="8"/>
  <c r="AN81" i="8"/>
  <c r="AN82" i="8"/>
  <c r="AN83" i="8"/>
  <c r="AN84" i="8"/>
  <c r="AN85" i="8"/>
  <c r="AN87" i="8"/>
  <c r="AN88" i="8"/>
  <c r="AN89" i="8"/>
  <c r="AN90" i="8"/>
  <c r="AN91" i="8"/>
  <c r="AN92" i="8"/>
  <c r="AN93" i="8"/>
  <c r="AN94" i="8"/>
  <c r="AN95" i="8"/>
  <c r="AN96" i="8"/>
  <c r="AN97" i="8"/>
  <c r="AN98" i="8"/>
  <c r="AN99" i="8"/>
  <c r="AN100" i="8"/>
  <c r="AN101" i="8"/>
  <c r="AN102" i="8"/>
  <c r="AN103" i="8"/>
  <c r="AN104" i="8"/>
  <c r="AN105" i="8"/>
  <c r="AN106" i="8"/>
  <c r="AN107" i="8"/>
  <c r="AN108" i="8"/>
  <c r="AN109" i="8"/>
  <c r="AN111" i="8"/>
  <c r="AN112" i="8"/>
  <c r="AN113" i="8"/>
  <c r="AN114" i="8"/>
  <c r="AN116" i="8"/>
  <c r="AN117" i="8"/>
  <c r="AN118" i="8"/>
  <c r="AN119" i="8"/>
  <c r="AN120" i="8"/>
  <c r="AN121" i="8"/>
  <c r="AN122" i="8"/>
  <c r="AN123" i="8"/>
  <c r="AN124" i="8"/>
  <c r="AN125" i="8"/>
  <c r="AN126" i="8"/>
  <c r="AN127" i="8"/>
  <c r="AN129" i="8"/>
  <c r="AN130" i="8"/>
  <c r="AN131" i="8"/>
  <c r="AN132" i="8"/>
  <c r="AN133" i="8"/>
  <c r="AN134" i="8"/>
  <c r="AN135" i="8"/>
  <c r="AN136" i="8"/>
  <c r="AN137" i="8"/>
  <c r="AN138" i="8"/>
  <c r="AN140" i="8"/>
  <c r="AN141" i="8"/>
  <c r="AN142" i="8"/>
  <c r="AN143" i="8"/>
  <c r="AN144" i="8"/>
  <c r="AN145" i="8"/>
  <c r="AN146" i="8"/>
  <c r="AN147" i="8"/>
  <c r="AN148" i="8"/>
  <c r="AN149" i="8"/>
  <c r="AN150" i="8"/>
  <c r="AN151" i="8"/>
  <c r="AN152" i="8"/>
  <c r="AN153" i="8"/>
  <c r="AN155" i="8"/>
  <c r="AN156" i="8"/>
  <c r="AN157" i="8"/>
  <c r="AN158" i="8"/>
  <c r="AN159" i="8"/>
  <c r="AN160" i="8"/>
  <c r="AN161" i="8"/>
  <c r="AN162" i="8"/>
  <c r="AN163" i="8"/>
  <c r="AN164" i="8"/>
  <c r="AN165" i="8"/>
  <c r="AN166" i="8"/>
  <c r="AN167" i="8"/>
  <c r="AN169" i="8"/>
  <c r="AN170" i="8"/>
  <c r="AN171" i="8"/>
  <c r="AN172" i="8"/>
  <c r="AN173" i="8"/>
  <c r="AN174" i="8"/>
  <c r="AN175" i="8"/>
  <c r="AN176" i="8"/>
  <c r="AN177" i="8"/>
  <c r="AN178" i="8"/>
  <c r="AN179" i="8"/>
  <c r="AN180" i="8"/>
  <c r="AN181" i="8"/>
  <c r="AN182" i="8"/>
  <c r="AN183" i="8"/>
  <c r="AN184" i="8"/>
  <c r="AN185" i="8"/>
  <c r="AN186" i="8"/>
  <c r="AN187" i="8"/>
  <c r="AN188" i="8"/>
  <c r="AN189" i="8"/>
  <c r="AN190" i="8"/>
  <c r="AN191" i="8"/>
  <c r="AN192" i="8"/>
  <c r="AN193" i="8"/>
  <c r="AN194" i="8"/>
  <c r="AN195" i="8"/>
  <c r="AN197" i="8"/>
  <c r="AN198" i="8"/>
  <c r="AN199" i="8"/>
  <c r="AN200" i="8"/>
  <c r="AN201" i="8"/>
  <c r="AN202" i="8"/>
  <c r="AN203" i="8"/>
  <c r="AN204" i="8"/>
  <c r="AN206" i="8"/>
  <c r="AN207" i="8"/>
  <c r="AN208" i="8"/>
  <c r="AN209" i="8"/>
  <c r="AN210" i="8"/>
  <c r="AN211" i="8"/>
  <c r="AN212" i="8"/>
  <c r="AN213" i="8"/>
  <c r="AN214" i="8"/>
  <c r="AN215" i="8"/>
  <c r="AN216" i="8"/>
  <c r="AN217" i="8"/>
  <c r="AN218" i="8"/>
  <c r="AN219" i="8"/>
  <c r="AN220" i="8"/>
  <c r="AN221" i="8"/>
  <c r="AN222" i="8"/>
  <c r="AN223" i="8"/>
  <c r="AN224" i="8"/>
  <c r="AN225" i="8"/>
  <c r="AN226" i="8"/>
  <c r="AN227" i="8"/>
  <c r="AN228" i="8"/>
  <c r="AN229" i="8"/>
  <c r="AN230" i="8"/>
  <c r="AN231" i="8"/>
  <c r="AN232" i="8"/>
  <c r="AN234" i="8"/>
  <c r="AN235" i="8"/>
  <c r="AN236" i="8"/>
  <c r="AN237" i="8"/>
  <c r="AN238" i="8"/>
  <c r="AN239" i="8"/>
  <c r="AN240" i="8"/>
  <c r="AN241" i="8"/>
  <c r="AN242" i="8"/>
  <c r="AN243" i="8"/>
  <c r="AN244" i="8"/>
  <c r="AN245" i="8"/>
  <c r="AN246" i="8"/>
  <c r="AN247" i="8"/>
  <c r="AN248" i="8"/>
  <c r="AN249" i="8"/>
  <c r="AN250" i="8"/>
  <c r="AN251" i="8"/>
  <c r="AN252" i="8"/>
  <c r="AN253" i="8"/>
  <c r="AN254" i="8"/>
  <c r="AN255" i="8"/>
  <c r="AN256" i="8"/>
  <c r="AN257" i="8"/>
  <c r="AN258" i="8"/>
  <c r="AN259" i="8"/>
  <c r="AN260" i="8"/>
  <c r="AN261" i="8"/>
  <c r="AN262" i="8"/>
  <c r="AN263" i="8"/>
  <c r="AN264" i="8"/>
  <c r="AN265" i="8"/>
  <c r="AN266" i="8"/>
  <c r="AN267" i="8"/>
  <c r="AN268" i="8"/>
  <c r="AN269" i="8"/>
  <c r="AN270" i="8"/>
  <c r="AN271" i="8"/>
  <c r="AN272" i="8"/>
  <c r="AN273" i="8"/>
  <c r="AN274" i="8"/>
  <c r="AN275" i="8"/>
  <c r="AN276" i="8"/>
  <c r="AN277" i="8"/>
  <c r="AN278" i="8"/>
  <c r="AN279" i="8"/>
  <c r="AN281" i="8"/>
  <c r="AN282" i="8"/>
  <c r="AN283" i="8"/>
  <c r="AN284" i="8"/>
  <c r="AN285" i="8"/>
  <c r="AN286" i="8"/>
  <c r="AN287" i="8"/>
  <c r="AN288" i="8"/>
  <c r="AN289" i="8"/>
  <c r="AN291" i="8"/>
  <c r="AN292" i="8"/>
  <c r="AN293" i="8"/>
  <c r="AN294" i="8"/>
  <c r="AN295" i="8"/>
  <c r="AN296" i="8"/>
  <c r="AN297" i="8"/>
  <c r="AN298" i="8"/>
  <c r="AN299" i="8"/>
  <c r="AN300" i="8"/>
  <c r="AN301" i="8"/>
  <c r="AN302" i="8"/>
  <c r="AN303" i="8"/>
  <c r="AN304" i="8"/>
  <c r="AN305" i="8"/>
  <c r="AN306" i="8"/>
  <c r="AN308" i="8"/>
  <c r="AN309" i="8"/>
  <c r="AN310" i="8"/>
  <c r="AN311" i="8"/>
  <c r="AN312" i="8"/>
  <c r="AN313" i="8"/>
  <c r="AN314" i="8"/>
  <c r="AN315" i="8"/>
  <c r="AN316" i="8"/>
  <c r="AN317" i="8"/>
  <c r="AN318" i="8"/>
  <c r="AN319" i="8"/>
  <c r="AN320" i="8"/>
  <c r="AN321" i="8"/>
  <c r="AN322" i="8"/>
  <c r="AN323" i="8"/>
  <c r="AN324" i="8"/>
  <c r="AN325" i="8"/>
  <c r="AN326" i="8"/>
  <c r="AN327" i="8"/>
  <c r="AN329" i="8"/>
  <c r="AN330" i="8"/>
  <c r="AN331" i="8"/>
  <c r="AN332" i="8"/>
  <c r="AN333" i="8"/>
  <c r="AN334" i="8"/>
  <c r="AN335" i="8"/>
  <c r="AN336" i="8"/>
  <c r="AN337" i="8"/>
  <c r="AN338" i="8"/>
  <c r="AN339" i="8"/>
  <c r="AN340" i="8"/>
  <c r="AN341" i="8"/>
  <c r="AN342" i="8"/>
  <c r="AN343" i="8"/>
  <c r="AN344" i="8"/>
  <c r="AN345" i="8"/>
  <c r="AN346" i="8"/>
  <c r="AN347" i="8"/>
  <c r="AN348" i="8"/>
  <c r="AN349" i="8"/>
  <c r="AN350" i="8"/>
  <c r="AN351" i="8"/>
  <c r="AN352" i="8"/>
  <c r="AN353" i="8"/>
  <c r="AN355" i="8"/>
  <c r="AN356" i="8"/>
  <c r="AN357" i="8"/>
  <c r="AN358" i="8"/>
  <c r="AN359" i="8"/>
  <c r="AN360" i="8"/>
  <c r="AN361" i="8"/>
  <c r="AN362" i="8"/>
  <c r="AN363" i="8"/>
  <c r="AN364" i="8"/>
  <c r="AN365" i="8"/>
  <c r="AN366" i="8"/>
  <c r="AN367" i="8"/>
  <c r="AN368" i="8"/>
  <c r="AN369" i="8"/>
  <c r="AN370" i="8"/>
  <c r="AN371" i="8"/>
  <c r="AN372" i="8"/>
  <c r="AN373" i="8"/>
  <c r="AN374" i="8"/>
  <c r="AN375" i="8"/>
  <c r="AN376" i="8"/>
  <c r="AN377" i="8"/>
  <c r="AN378" i="8"/>
  <c r="AN379" i="8"/>
  <c r="AN380" i="8"/>
  <c r="AN381" i="8"/>
  <c r="AN382" i="8"/>
  <c r="AN383" i="8"/>
  <c r="AN384" i="8"/>
  <c r="AN385" i="8"/>
  <c r="AN386" i="8"/>
  <c r="AN387" i="8"/>
  <c r="AN388" i="8"/>
  <c r="AN389" i="8"/>
  <c r="AN390" i="8"/>
  <c r="AN391" i="8"/>
  <c r="AN392" i="8"/>
  <c r="AN393" i="8"/>
  <c r="AN394" i="8"/>
  <c r="AN396" i="8"/>
  <c r="AN397" i="8"/>
  <c r="AN398" i="8"/>
  <c r="AN399" i="8"/>
  <c r="AN400" i="8"/>
  <c r="AN401" i="8"/>
  <c r="AN402" i="8"/>
  <c r="AN403" i="8"/>
  <c r="AN404" i="8"/>
  <c r="AN405" i="8"/>
  <c r="AN406" i="8"/>
  <c r="AN407" i="8"/>
  <c r="AN408" i="8"/>
  <c r="AN409" i="8"/>
  <c r="AN410" i="8"/>
  <c r="AN412" i="8"/>
  <c r="AN413" i="8"/>
  <c r="AN414" i="8"/>
  <c r="AN415" i="8"/>
  <c r="AN416" i="8"/>
  <c r="AN417" i="8"/>
  <c r="AN419" i="8"/>
  <c r="AN420" i="8"/>
  <c r="AN421" i="8"/>
  <c r="AN422" i="8"/>
  <c r="AN423" i="8"/>
  <c r="AN424" i="8"/>
  <c r="AN425" i="8"/>
  <c r="AN426" i="8"/>
  <c r="AN427" i="8"/>
  <c r="AN428" i="8"/>
  <c r="AN429" i="8"/>
  <c r="AN430" i="8"/>
  <c r="AN431" i="8"/>
  <c r="AN432" i="8"/>
  <c r="AN433" i="8"/>
  <c r="AN434" i="8"/>
  <c r="AN435" i="8"/>
  <c r="AN436" i="8"/>
  <c r="AN438" i="8"/>
  <c r="AN439" i="8"/>
  <c r="AN440" i="8"/>
  <c r="AN441" i="8"/>
  <c r="AN442" i="8"/>
  <c r="AN443" i="8"/>
  <c r="AN444" i="8"/>
  <c r="AN445" i="8"/>
  <c r="AN446" i="8"/>
  <c r="AN447" i="8"/>
  <c r="AN448" i="8"/>
  <c r="AN449" i="8"/>
  <c r="AN450" i="8"/>
  <c r="AN451" i="8"/>
  <c r="AN452" i="8"/>
  <c r="AN453" i="8"/>
  <c r="AN454" i="8"/>
  <c r="AN455" i="8"/>
  <c r="AN456" i="8"/>
  <c r="AN457" i="8"/>
  <c r="AN458" i="8"/>
  <c r="AN459" i="8"/>
  <c r="AN460" i="8"/>
  <c r="AN461" i="8"/>
  <c r="AN462" i="8"/>
  <c r="AN464" i="8"/>
  <c r="AN465" i="8"/>
  <c r="AN466" i="8"/>
  <c r="AN467" i="8"/>
  <c r="AN468" i="8"/>
  <c r="AN469" i="8"/>
  <c r="AN470" i="8"/>
  <c r="AN471" i="8"/>
  <c r="AN472" i="8"/>
  <c r="AN473" i="8"/>
  <c r="AN474" i="8"/>
  <c r="AN475" i="8"/>
  <c r="AN476" i="8"/>
  <c r="AN477" i="8"/>
  <c r="AN478" i="8"/>
  <c r="AN479" i="8"/>
  <c r="AN480" i="8"/>
  <c r="AN481" i="8"/>
  <c r="AN482" i="8"/>
  <c r="AN483" i="8"/>
  <c r="AN484" i="8"/>
  <c r="AN485" i="8"/>
  <c r="AN486" i="8"/>
  <c r="AN487" i="8"/>
  <c r="AN488" i="8"/>
  <c r="AN489" i="8"/>
  <c r="AN490" i="8"/>
  <c r="AN491" i="8"/>
  <c r="AN492" i="8"/>
  <c r="AN493" i="8"/>
  <c r="AN494" i="8"/>
  <c r="AN495" i="8"/>
  <c r="AN496" i="8"/>
  <c r="AN498" i="8"/>
  <c r="AN499" i="8"/>
  <c r="AN500" i="8"/>
  <c r="AN501" i="8"/>
  <c r="AN502" i="8"/>
  <c r="AN503" i="8"/>
  <c r="AN504" i="8"/>
  <c r="AN505" i="8"/>
  <c r="AN506" i="8"/>
  <c r="AN507" i="8"/>
  <c r="AN508" i="8"/>
  <c r="AN509" i="8"/>
  <c r="AN510" i="8"/>
  <c r="AN511" i="8"/>
  <c r="AN512" i="8"/>
  <c r="AN513" i="8"/>
  <c r="AN515" i="8"/>
  <c r="AN516" i="8"/>
  <c r="AN517" i="8"/>
  <c r="AN518" i="8"/>
  <c r="AN519" i="8"/>
  <c r="AN520" i="8"/>
  <c r="AN521" i="8"/>
  <c r="AN522" i="8"/>
  <c r="AN523" i="8"/>
  <c r="AN524" i="8"/>
  <c r="AN525" i="8"/>
  <c r="AN526" i="8"/>
  <c r="AN527" i="8"/>
  <c r="AN528" i="8"/>
  <c r="AN529" i="8"/>
  <c r="AN530" i="8"/>
  <c r="AN531" i="8"/>
  <c r="AN532" i="8"/>
  <c r="AN533" i="8"/>
  <c r="AN534" i="8"/>
  <c r="AN535" i="8"/>
  <c r="AN536" i="8"/>
  <c r="AN537" i="8"/>
  <c r="AN538" i="8"/>
  <c r="AN539" i="8"/>
  <c r="AN540" i="8"/>
  <c r="AN541" i="8"/>
  <c r="AN542" i="8"/>
  <c r="AN543" i="8"/>
  <c r="AN544" i="8"/>
  <c r="AN545" i="8"/>
  <c r="AN546" i="8"/>
  <c r="AN547" i="8"/>
  <c r="AN549" i="8"/>
  <c r="AN550" i="8"/>
  <c r="AN551" i="8"/>
  <c r="AN552" i="8"/>
  <c r="AN555" i="8"/>
  <c r="AN556" i="8"/>
  <c r="AN557" i="8"/>
  <c r="AN558" i="8"/>
  <c r="AN559" i="8"/>
  <c r="AN560" i="8"/>
  <c r="AN561" i="8"/>
  <c r="AN562" i="8"/>
  <c r="AN563" i="8"/>
  <c r="AN564" i="8"/>
  <c r="AN565" i="8"/>
  <c r="AN566" i="8"/>
  <c r="AN567" i="8"/>
  <c r="AN568" i="8"/>
  <c r="AN569" i="8"/>
  <c r="AN570" i="8"/>
  <c r="AN571" i="8"/>
  <c r="AN572" i="8"/>
  <c r="AN573" i="8"/>
  <c r="AN574" i="8"/>
  <c r="AN575" i="8"/>
  <c r="AN576" i="8"/>
  <c r="AN577" i="8"/>
  <c r="AN578" i="8"/>
  <c r="AN579" i="8"/>
  <c r="AN580" i="8"/>
  <c r="AN581" i="8"/>
  <c r="AN582" i="8"/>
  <c r="AN583" i="8"/>
  <c r="AN584" i="8"/>
  <c r="AN585" i="8"/>
  <c r="AN586" i="8"/>
  <c r="AN587" i="8"/>
  <c r="AN588" i="8"/>
  <c r="AN589" i="8"/>
  <c r="AN590" i="8"/>
  <c r="AN591" i="8"/>
  <c r="AN592" i="8"/>
  <c r="AN593" i="8"/>
  <c r="AN594" i="8"/>
  <c r="AN595" i="8"/>
  <c r="AN596" i="8"/>
  <c r="AN597" i="8"/>
  <c r="AN598" i="8"/>
  <c r="AN599" i="8"/>
  <c r="AN600" i="8"/>
  <c r="AN601" i="8"/>
  <c r="AN603" i="8"/>
  <c r="AN604" i="8"/>
  <c r="AN605" i="8"/>
  <c r="AN606" i="8"/>
  <c r="AN607" i="8"/>
  <c r="AN608" i="8"/>
  <c r="AN609" i="8"/>
  <c r="AN610" i="8"/>
  <c r="AN611" i="8"/>
  <c r="AN612" i="8"/>
  <c r="AN613" i="8"/>
  <c r="AN614" i="8"/>
  <c r="AN615" i="8"/>
  <c r="AN616" i="8"/>
  <c r="AN617" i="8"/>
  <c r="AN618" i="8"/>
  <c r="AN620" i="8"/>
  <c r="AN621" i="8"/>
  <c r="AN622" i="8"/>
  <c r="AN623" i="8"/>
  <c r="AN624" i="8"/>
  <c r="AN625" i="8"/>
  <c r="AN626" i="8"/>
  <c r="AN627" i="8"/>
  <c r="AN628" i="8"/>
  <c r="AN629" i="8"/>
  <c r="AN630" i="8"/>
  <c r="AN631" i="8"/>
  <c r="AN632" i="8"/>
  <c r="AN633" i="8"/>
  <c r="AN634" i="8"/>
  <c r="AN635" i="8"/>
  <c r="AN636" i="8"/>
  <c r="AN637" i="8"/>
  <c r="AN638" i="8"/>
  <c r="AN639" i="8"/>
  <c r="AN640" i="8"/>
  <c r="AN641" i="8"/>
  <c r="AN642" i="8"/>
  <c r="AN643" i="8"/>
  <c r="AN644" i="8"/>
  <c r="AN645" i="8"/>
  <c r="AN646" i="8"/>
  <c r="AN647" i="8"/>
  <c r="AN649" i="8"/>
  <c r="AN650" i="8"/>
  <c r="AN651" i="8"/>
  <c r="AN652" i="8"/>
  <c r="AN653" i="8"/>
  <c r="AN654" i="8"/>
  <c r="AN655" i="8"/>
  <c r="AN656" i="8"/>
  <c r="AN657" i="8"/>
  <c r="AN658" i="8"/>
  <c r="AN659" i="8"/>
  <c r="AN660" i="8"/>
  <c r="AN661" i="8"/>
  <c r="AN662" i="8"/>
  <c r="AN663" i="8"/>
  <c r="AN664" i="8"/>
  <c r="AN665" i="8"/>
  <c r="AN666" i="8"/>
  <c r="AN667" i="8"/>
  <c r="AN668" i="8"/>
  <c r="AN669" i="8"/>
  <c r="AN670" i="8"/>
  <c r="AN671" i="8"/>
  <c r="AN672" i="8"/>
  <c r="AN673" i="8"/>
  <c r="AN674" i="8"/>
  <c r="AN675" i="8"/>
  <c r="AN676" i="8"/>
  <c r="AN677" i="8"/>
  <c r="AN678" i="8"/>
  <c r="AN679" i="8"/>
  <c r="AN680" i="8"/>
  <c r="AN681" i="8"/>
  <c r="AN682" i="8"/>
  <c r="AN683" i="8"/>
  <c r="AN684" i="8"/>
  <c r="AN685" i="8"/>
  <c r="AN686" i="8"/>
  <c r="AN687" i="8"/>
  <c r="AN689" i="8"/>
  <c r="AN691" i="8"/>
  <c r="AN692" i="8"/>
  <c r="AN693" i="8"/>
  <c r="AN694" i="8"/>
  <c r="AN695" i="8"/>
  <c r="AN696" i="8"/>
  <c r="AN697" i="8"/>
  <c r="AN698" i="8"/>
  <c r="AN699" i="8"/>
  <c r="AN700" i="8"/>
  <c r="AN701" i="8"/>
  <c r="AN702" i="8"/>
  <c r="AN703" i="8"/>
  <c r="AN704" i="8"/>
  <c r="AN705" i="8"/>
  <c r="AN706" i="8"/>
  <c r="AN707" i="8"/>
  <c r="AN708" i="8"/>
  <c r="AN709" i="8"/>
  <c r="AN710" i="8"/>
  <c r="AN711" i="8"/>
  <c r="AN712" i="8"/>
  <c r="AN713" i="8"/>
  <c r="AN715" i="8"/>
  <c r="AN716" i="8"/>
  <c r="AN717" i="8"/>
  <c r="AN718" i="8"/>
  <c r="AN719" i="8"/>
  <c r="AN720" i="8"/>
  <c r="AN721" i="8"/>
  <c r="AN722" i="8"/>
  <c r="AN723" i="8"/>
  <c r="AN724" i="8"/>
  <c r="AN726" i="8"/>
  <c r="AN727" i="8"/>
  <c r="AN728" i="8"/>
  <c r="AN729" i="8"/>
  <c r="AN730" i="8"/>
  <c r="AN731" i="8"/>
  <c r="AN732" i="8"/>
  <c r="AN733" i="8"/>
  <c r="AN734" i="8"/>
  <c r="AN735" i="8"/>
  <c r="AN736" i="8"/>
  <c r="AN737" i="8"/>
  <c r="AN738" i="8"/>
  <c r="AN739" i="8"/>
  <c r="AN740" i="8"/>
  <c r="AN741" i="8"/>
  <c r="AN743" i="8"/>
  <c r="AN744" i="8"/>
  <c r="AN745" i="8"/>
  <c r="AN746" i="8"/>
  <c r="AN747" i="8"/>
  <c r="AN748" i="8"/>
  <c r="AN750" i="8"/>
  <c r="AN751" i="8"/>
  <c r="AN752" i="8"/>
  <c r="AN753" i="8"/>
  <c r="AN754" i="8"/>
  <c r="AN755" i="8"/>
  <c r="AN757" i="8"/>
  <c r="AN758" i="8"/>
  <c r="AN759" i="8"/>
  <c r="AN760" i="8"/>
  <c r="AN761" i="8"/>
  <c r="AN762" i="8"/>
  <c r="AN763" i="8"/>
  <c r="AN764" i="8"/>
  <c r="AN765" i="8"/>
  <c r="AN767" i="8"/>
  <c r="AN768" i="8"/>
  <c r="AN769" i="8"/>
  <c r="AN770" i="8"/>
  <c r="AN771" i="8"/>
  <c r="AN772" i="8"/>
  <c r="AN773" i="8"/>
  <c r="AN774" i="8"/>
  <c r="AN775" i="8"/>
  <c r="AN776" i="8"/>
  <c r="AN777" i="8"/>
  <c r="AN778" i="8"/>
  <c r="AN779" i="8"/>
  <c r="AN780" i="8"/>
  <c r="AN781" i="8"/>
  <c r="AN782" i="8"/>
  <c r="AN783" i="8"/>
  <c r="AN784" i="8"/>
  <c r="AN785" i="8"/>
  <c r="AN786" i="8"/>
  <c r="AN787" i="8"/>
  <c r="AN788" i="8"/>
  <c r="AN789" i="8"/>
  <c r="AN790" i="8"/>
  <c r="AN791" i="8"/>
  <c r="AN792" i="8"/>
  <c r="AN793" i="8"/>
  <c r="AN794" i="8"/>
  <c r="AN795" i="8"/>
  <c r="AN796" i="8"/>
  <c r="AN797" i="8"/>
  <c r="AN799" i="8"/>
  <c r="AN800" i="8"/>
  <c r="AN802" i="8"/>
  <c r="AN803" i="8"/>
  <c r="AN804" i="8"/>
  <c r="AN805" i="8"/>
  <c r="AN806" i="8"/>
  <c r="AN807" i="8"/>
  <c r="AN808" i="8"/>
  <c r="AN809" i="8"/>
  <c r="AN810" i="8"/>
  <c r="AN811" i="8"/>
  <c r="AN812" i="8"/>
  <c r="AN813" i="8"/>
  <c r="AN815" i="8"/>
  <c r="AN816" i="8"/>
  <c r="AN817" i="8"/>
  <c r="AN818" i="8"/>
  <c r="AN819" i="8"/>
  <c r="AN820" i="8"/>
  <c r="AN821" i="8"/>
  <c r="AN822" i="8"/>
  <c r="AN823" i="8"/>
  <c r="AN824" i="8"/>
  <c r="AN826" i="8"/>
  <c r="AN827" i="8"/>
  <c r="AN829" i="8"/>
  <c r="AN830" i="8"/>
  <c r="AN831" i="8"/>
  <c r="AN832" i="8"/>
  <c r="AN833" i="8"/>
  <c r="AN835" i="8"/>
  <c r="AN837" i="8"/>
  <c r="AN838" i="8"/>
  <c r="AN839" i="8"/>
  <c r="AN840" i="8"/>
  <c r="AN841" i="8"/>
  <c r="AN842" i="8"/>
  <c r="AN843" i="8"/>
  <c r="AN844" i="8"/>
  <c r="AN845" i="8"/>
  <c r="AN846" i="8"/>
  <c r="AN847" i="8"/>
  <c r="AN848" i="8"/>
  <c r="AN849" i="8"/>
  <c r="AN851" i="8"/>
  <c r="AN852" i="8"/>
  <c r="AN853" i="8"/>
  <c r="AN854" i="8"/>
  <c r="AN855" i="8"/>
  <c r="AN856" i="8"/>
  <c r="AN857" i="8"/>
  <c r="AN858" i="8"/>
  <c r="AN859" i="8"/>
  <c r="AN860" i="8"/>
  <c r="AN861" i="8"/>
  <c r="AN862" i="8"/>
  <c r="AN864" i="8"/>
  <c r="AN865" i="8"/>
  <c r="AN866" i="8"/>
  <c r="AN867" i="8"/>
  <c r="AN868" i="8"/>
  <c r="AN869" i="8"/>
  <c r="AN870" i="8"/>
  <c r="AN871" i="8"/>
  <c r="AN872" i="8"/>
  <c r="AN873" i="8"/>
  <c r="AN874" i="8"/>
  <c r="AN875" i="8"/>
  <c r="AN876" i="8"/>
  <c r="AN877" i="8"/>
  <c r="AN878" i="8"/>
  <c r="AN879" i="8"/>
  <c r="AN880" i="8"/>
  <c r="AN881" i="8"/>
  <c r="AN882" i="8"/>
  <c r="AN883" i="8"/>
  <c r="AN884" i="8"/>
  <c r="AN885" i="8"/>
  <c r="AN886" i="8"/>
  <c r="AN887" i="8"/>
  <c r="AN888" i="8"/>
  <c r="AN889" i="8"/>
  <c r="AN890" i="8"/>
  <c r="AN891" i="8"/>
  <c r="AN892" i="8"/>
  <c r="AN893" i="8"/>
  <c r="AN894" i="8"/>
  <c r="AN895" i="8"/>
  <c r="AN896" i="8"/>
  <c r="AN897" i="8"/>
  <c r="AN898" i="8"/>
  <c r="AN899" i="8"/>
  <c r="AN900" i="8"/>
  <c r="AN901" i="8"/>
  <c r="AN902" i="8"/>
  <c r="AN903" i="8"/>
  <c r="AN905" i="8"/>
  <c r="AN906" i="8"/>
  <c r="AN907" i="8"/>
  <c r="AN908" i="8"/>
  <c r="AN909" i="8"/>
  <c r="AN910" i="8"/>
  <c r="AN911" i="8"/>
  <c r="AN912" i="8"/>
  <c r="AN913" i="8"/>
  <c r="AN914" i="8"/>
  <c r="AN915" i="8"/>
  <c r="AN916" i="8"/>
  <c r="AN917" i="8"/>
  <c r="AN918" i="8"/>
  <c r="AN920" i="8"/>
  <c r="AN921" i="8"/>
  <c r="AN922" i="8"/>
  <c r="AN923" i="8"/>
  <c r="AN924" i="8"/>
  <c r="AN925" i="8"/>
  <c r="AN926" i="8"/>
  <c r="AN927" i="8"/>
  <c r="AN928" i="8"/>
  <c r="AN929" i="8"/>
  <c r="AN930" i="8"/>
  <c r="AN931" i="8"/>
  <c r="AN933" i="8"/>
  <c r="AN934" i="8"/>
  <c r="AN935" i="8"/>
  <c r="AN936" i="8"/>
  <c r="AN937" i="8"/>
  <c r="AN938" i="8"/>
  <c r="AN939" i="8"/>
  <c r="AN941" i="8"/>
  <c r="AN942" i="8"/>
  <c r="AN943" i="8"/>
  <c r="AN944" i="8"/>
  <c r="AN945" i="8"/>
  <c r="AN946" i="8"/>
  <c r="AN947" i="8"/>
  <c r="AN948" i="8"/>
  <c r="AN949" i="8"/>
  <c r="AN950" i="8"/>
  <c r="AN951" i="8"/>
  <c r="AN952" i="8"/>
  <c r="AN953" i="8"/>
  <c r="AN954" i="8"/>
  <c r="AN956" i="8"/>
  <c r="AN957" i="8"/>
  <c r="AN958" i="8"/>
  <c r="AN959" i="8"/>
  <c r="AN960" i="8"/>
  <c r="AN961" i="8"/>
  <c r="AN962" i="8"/>
  <c r="AN963" i="8"/>
  <c r="AN964" i="8"/>
  <c r="AN965" i="8"/>
  <c r="AN967" i="8"/>
  <c r="AN968" i="8"/>
  <c r="AN969" i="8"/>
  <c r="AN970" i="8"/>
  <c r="AN971" i="8"/>
  <c r="AN972" i="8"/>
  <c r="AN973" i="8"/>
  <c r="AN974" i="8"/>
  <c r="AN975" i="8"/>
  <c r="AN976" i="8"/>
  <c r="AN977" i="8"/>
  <c r="AN978" i="8"/>
  <c r="AN979" i="8"/>
  <c r="AN980" i="8"/>
  <c r="AN981" i="8"/>
  <c r="AN982" i="8"/>
  <c r="AN983" i="8"/>
  <c r="AN984" i="8"/>
  <c r="AN985" i="8"/>
  <c r="AN986" i="8"/>
  <c r="AN987" i="8"/>
  <c r="AN988" i="8"/>
  <c r="AN989" i="8"/>
  <c r="AN990" i="8"/>
  <c r="AN991" i="8"/>
  <c r="AN992" i="8"/>
  <c r="AN993" i="8"/>
  <c r="AN994" i="8"/>
  <c r="AN995" i="8"/>
  <c r="AN996" i="8"/>
  <c r="AN997" i="8"/>
  <c r="AN998" i="8"/>
  <c r="AN999" i="8"/>
  <c r="AN1000" i="8"/>
  <c r="AN1001" i="8"/>
  <c r="AN1003" i="8"/>
  <c r="AN1005" i="8"/>
  <c r="AN1006" i="8"/>
  <c r="AN1008" i="8"/>
  <c r="AN1009" i="8"/>
  <c r="AN1011" i="8"/>
  <c r="AN1013" i="8"/>
  <c r="AN1014" i="8"/>
  <c r="AN1015" i="8"/>
  <c r="AN1016" i="8"/>
  <c r="AN1017" i="8"/>
  <c r="AN1018" i="8"/>
  <c r="AN1019" i="8"/>
  <c r="AN1020" i="8"/>
  <c r="AN1021" i="8"/>
  <c r="AN1022" i="8"/>
  <c r="AN1023" i="8"/>
  <c r="AN1024" i="8"/>
  <c r="AN1025" i="8"/>
  <c r="AN1026" i="8"/>
  <c r="AN1027" i="8"/>
  <c r="AN1028" i="8"/>
  <c r="AN1029" i="8"/>
  <c r="AN1030" i="8"/>
  <c r="AN1031" i="8"/>
  <c r="AN1032" i="8"/>
  <c r="AN1034" i="8"/>
  <c r="AN1035" i="8"/>
  <c r="AN1036" i="8"/>
  <c r="AN1037" i="8"/>
  <c r="AN1038" i="8"/>
  <c r="AN1039" i="8"/>
  <c r="AN1040" i="8"/>
  <c r="AN1041" i="8"/>
  <c r="AN1042" i="8"/>
  <c r="AN1043" i="8"/>
  <c r="AN1044" i="8"/>
  <c r="AN1045" i="8"/>
  <c r="AN1046" i="8"/>
  <c r="AN1047" i="8"/>
  <c r="AN1048" i="8"/>
  <c r="AN1049" i="8"/>
  <c r="AN1050" i="8"/>
  <c r="AN1051" i="8"/>
  <c r="AN1052" i="8"/>
  <c r="AN1053" i="8"/>
  <c r="AN1054" i="8"/>
  <c r="AN1055" i="8"/>
  <c r="AN1056" i="8"/>
  <c r="AN1057" i="8"/>
  <c r="AN1058" i="8"/>
  <c r="AN1059" i="8"/>
  <c r="AN1060" i="8"/>
  <c r="AN1061" i="8"/>
  <c r="AN1062" i="8"/>
  <c r="AN1063" i="8"/>
  <c r="AN1064" i="8"/>
  <c r="AN1065" i="8"/>
  <c r="AN1066" i="8"/>
  <c r="AN1067" i="8"/>
  <c r="AN1068" i="8"/>
  <c r="AN1069" i="8"/>
  <c r="AN1070" i="8"/>
  <c r="AN1071" i="8"/>
  <c r="AN1072" i="8"/>
  <c r="AN1073" i="8"/>
  <c r="AN1074" i="8"/>
  <c r="AN1075" i="8"/>
  <c r="AN1076" i="8"/>
  <c r="AN1077" i="8"/>
  <c r="AN1078" i="8"/>
  <c r="AN1079" i="8"/>
  <c r="AN1080" i="8"/>
  <c r="AN1081" i="8"/>
  <c r="AN1082" i="8"/>
  <c r="AN1083" i="8"/>
  <c r="AN1084" i="8"/>
  <c r="AN1085" i="8"/>
  <c r="AN1086" i="8"/>
  <c r="AN1087" i="8"/>
  <c r="AN1089" i="8"/>
  <c r="AN1090" i="8"/>
  <c r="AN1091" i="8"/>
  <c r="AN1092" i="8"/>
  <c r="AN1093" i="8"/>
  <c r="AN1094" i="8"/>
  <c r="AN1095" i="8"/>
  <c r="AN1096" i="8"/>
  <c r="AN1097" i="8"/>
  <c r="AN1098" i="8"/>
  <c r="AN1099" i="8"/>
  <c r="AN1101" i="8"/>
  <c r="AN1102" i="8"/>
  <c r="AN1103" i="8"/>
  <c r="AN1104" i="8"/>
  <c r="AN1105" i="8"/>
  <c r="AN1106" i="8"/>
  <c r="AN1107" i="8"/>
  <c r="AN1108" i="8"/>
  <c r="AN1109" i="8"/>
  <c r="AN1110" i="8"/>
  <c r="AN1111" i="8"/>
  <c r="AN1112" i="8"/>
  <c r="AN1113" i="8"/>
  <c r="AN1114" i="8"/>
  <c r="AN1116" i="8"/>
  <c r="AN1117" i="8"/>
  <c r="AN1118" i="8"/>
  <c r="AN1119" i="8"/>
  <c r="AN1121" i="8"/>
  <c r="AN1122" i="8"/>
  <c r="AN1123" i="8"/>
  <c r="AN1124" i="8"/>
  <c r="AN1125" i="8"/>
  <c r="AN1126" i="8"/>
  <c r="AN1127" i="8"/>
  <c r="AN1129" i="8"/>
  <c r="AN1130" i="8"/>
  <c r="AN1131" i="8"/>
  <c r="AN1132" i="8"/>
  <c r="AN1133" i="8"/>
  <c r="AN1134" i="8"/>
  <c r="AN1135" i="8"/>
  <c r="AN1136" i="8"/>
  <c r="AN1137" i="8"/>
  <c r="AN1138" i="8"/>
  <c r="AN1139" i="8"/>
  <c r="AN1140" i="8"/>
  <c r="AN1141" i="8"/>
  <c r="AN1142" i="8"/>
  <c r="AN1143" i="8"/>
  <c r="AN1144" i="8"/>
  <c r="AN1145" i="8"/>
  <c r="AN1146" i="8"/>
  <c r="AN1147" i="8"/>
  <c r="AN1148" i="8"/>
  <c r="AN1149" i="8"/>
  <c r="AN1150" i="8"/>
  <c r="AN1151" i="8"/>
  <c r="AN1152" i="8"/>
  <c r="AN1153" i="8"/>
  <c r="AN1154" i="8"/>
  <c r="AN1155" i="8"/>
  <c r="AN1156" i="8"/>
  <c r="AN1157" i="8"/>
  <c r="AN1158" i="8"/>
  <c r="AN1159" i="8"/>
  <c r="AN1160" i="8"/>
  <c r="AN1161" i="8"/>
  <c r="AN1162" i="8"/>
  <c r="AN1163" i="8"/>
  <c r="AN1164" i="8"/>
  <c r="AN1165" i="8"/>
  <c r="AN1166" i="8"/>
  <c r="AN1167" i="8"/>
  <c r="AN1168" i="8"/>
  <c r="AN1170" i="8"/>
  <c r="AN1171" i="8"/>
  <c r="AN1172" i="8"/>
  <c r="AN1173" i="8"/>
  <c r="AN1174" i="8"/>
  <c r="AN1175" i="8"/>
  <c r="AN1176" i="8"/>
  <c r="AN1177" i="8"/>
  <c r="AN1178" i="8"/>
  <c r="AN1179" i="8"/>
  <c r="AN1180" i="8"/>
  <c r="AN1181" i="8"/>
  <c r="AN1182" i="8"/>
  <c r="AN1183" i="8"/>
  <c r="AN1184" i="8"/>
  <c r="AN1185" i="8"/>
  <c r="AN1186" i="8"/>
  <c r="AN1187" i="8"/>
  <c r="AN1188" i="8"/>
  <c r="AN1189" i="8"/>
  <c r="AN1190" i="8"/>
  <c r="AN1191" i="8"/>
  <c r="AN1192" i="8"/>
  <c r="AN1193" i="8"/>
  <c r="AN1194" i="8"/>
  <c r="AN1195" i="8"/>
  <c r="AN1197" i="8"/>
  <c r="AN1198" i="8"/>
  <c r="AN1199" i="8"/>
  <c r="AN1200" i="8"/>
  <c r="AN1201" i="8"/>
  <c r="AN1202" i="8"/>
  <c r="AN1203" i="8"/>
  <c r="AN1204" i="8"/>
  <c r="AN1205" i="8"/>
  <c r="AN1206" i="8"/>
  <c r="AN1207" i="8"/>
  <c r="AN1208" i="8"/>
  <c r="AN1209" i="8"/>
  <c r="AN1210" i="8"/>
  <c r="AN1211" i="8"/>
  <c r="AN1212" i="8"/>
  <c r="AN1213" i="8"/>
  <c r="AN1214" i="8"/>
  <c r="AN1215" i="8"/>
  <c r="AN1216" i="8"/>
  <c r="AN1217" i="8"/>
  <c r="AN1218" i="8"/>
  <c r="AN1219" i="8"/>
  <c r="AN1220" i="8"/>
  <c r="AN1221" i="8"/>
  <c r="AN1222" i="8"/>
  <c r="AN1223" i="8"/>
  <c r="AN1224" i="8"/>
  <c r="AN1225" i="8"/>
  <c r="AN1226" i="8"/>
  <c r="AN1227" i="8"/>
  <c r="AN1228" i="8"/>
  <c r="AN1229" i="8"/>
  <c r="AN1230" i="8"/>
  <c r="AN1231" i="8"/>
  <c r="AN1232" i="8"/>
  <c r="AN1233" i="8"/>
  <c r="AN1234" i="8"/>
  <c r="AN1235" i="8"/>
  <c r="AN1236" i="8"/>
  <c r="AN1237" i="8"/>
  <c r="AN1238" i="8"/>
  <c r="AN1239" i="8"/>
  <c r="AN1240" i="8"/>
  <c r="AN1241" i="8"/>
  <c r="AN1242" i="8"/>
  <c r="AN1243" i="8"/>
  <c r="AN1244" i="8"/>
  <c r="AN1245" i="8"/>
  <c r="AN1246" i="8"/>
  <c r="AN1247" i="8"/>
  <c r="AN1248" i="8"/>
  <c r="AN1250" i="8"/>
  <c r="AN1251" i="8"/>
  <c r="AN1252" i="8"/>
  <c r="AN1253" i="8"/>
  <c r="AN1254" i="8"/>
  <c r="AN1255" i="8"/>
  <c r="AN1256" i="8"/>
  <c r="AN1257" i="8"/>
  <c r="AN1258" i="8"/>
  <c r="AN1259" i="8"/>
  <c r="AN1260" i="8"/>
  <c r="AN1261" i="8"/>
  <c r="AN1262" i="8"/>
  <c r="AN1263" i="8"/>
  <c r="AN1264" i="8"/>
  <c r="AN1265" i="8"/>
  <c r="AN1266" i="8"/>
  <c r="AN1267" i="8"/>
  <c r="AN1268" i="8"/>
  <c r="AN1269" i="8"/>
  <c r="AN1270" i="8"/>
  <c r="AN1271" i="8"/>
  <c r="AN1273" i="8"/>
  <c r="AN1274" i="8"/>
  <c r="AN1275" i="8"/>
  <c r="AN1276" i="8"/>
  <c r="AN1277" i="8"/>
  <c r="AN1278" i="8"/>
  <c r="AN1279" i="8"/>
  <c r="AN1280" i="8"/>
  <c r="AN1281" i="8"/>
  <c r="AN1282" i="8"/>
  <c r="AN1284" i="8"/>
  <c r="AN1285" i="8"/>
  <c r="AN1286" i="8"/>
  <c r="AN1287" i="8"/>
  <c r="AN1288" i="8"/>
  <c r="AN1289" i="8"/>
  <c r="AN1290" i="8"/>
  <c r="AN1291" i="8"/>
  <c r="AN1292" i="8"/>
  <c r="AN1293" i="8"/>
  <c r="AN1294" i="8"/>
  <c r="AN1295" i="8"/>
  <c r="AN1297" i="8"/>
  <c r="AN1298" i="8"/>
  <c r="AN1299" i="8"/>
  <c r="AN1300" i="8"/>
  <c r="AN1301" i="8"/>
  <c r="AN1302" i="8"/>
  <c r="AN1303" i="8"/>
  <c r="AN1304" i="8"/>
  <c r="AN1305" i="8"/>
  <c r="AN1306" i="8"/>
  <c r="AN1307" i="8"/>
  <c r="AN1308" i="8"/>
  <c r="AN1309" i="8"/>
  <c r="AN1310" i="8"/>
  <c r="AN1311" i="8"/>
  <c r="AN1312" i="8"/>
  <c r="AN1313" i="8"/>
  <c r="AN1314" i="8"/>
  <c r="AN1315" i="8"/>
  <c r="AN1316" i="8"/>
  <c r="AN1317" i="8"/>
  <c r="AN1318" i="8"/>
  <c r="AN1319" i="8"/>
  <c r="AN1320" i="8"/>
  <c r="AN1321" i="8"/>
  <c r="AN1323" i="8"/>
  <c r="AN1324" i="8"/>
  <c r="AN1325" i="8"/>
  <c r="AN1326" i="8"/>
  <c r="AN1327" i="8"/>
  <c r="AN1328" i="8"/>
  <c r="AN1329" i="8"/>
  <c r="AN1330" i="8"/>
  <c r="AN1331" i="8"/>
  <c r="AN1332" i="8"/>
  <c r="AN1333" i="8"/>
  <c r="AN1334" i="8"/>
  <c r="AN1335" i="8"/>
  <c r="AN1336" i="8"/>
  <c r="AN1337" i="8"/>
  <c r="AN1338" i="8"/>
  <c r="AN1339" i="8"/>
  <c r="AN1341" i="8"/>
  <c r="AN1342" i="8"/>
  <c r="AN1343" i="8"/>
  <c r="AN1344" i="8"/>
  <c r="AN1345" i="8"/>
  <c r="AN1346" i="8"/>
  <c r="AN1347" i="8"/>
  <c r="AN1348" i="8"/>
  <c r="AN1349" i="8"/>
  <c r="AN1350" i="8"/>
  <c r="AN1351" i="8"/>
  <c r="AN1352" i="8"/>
  <c r="AN1353" i="8"/>
  <c r="AN1354" i="8"/>
  <c r="AN1355" i="8"/>
  <c r="AN1356" i="8"/>
  <c r="AN1357" i="8"/>
  <c r="AN1358" i="8"/>
  <c r="AN1359" i="8"/>
  <c r="AN1360" i="8"/>
  <c r="AN1361" i="8"/>
  <c r="AN1363" i="8"/>
  <c r="AN1364" i="8"/>
  <c r="AN1365" i="8"/>
  <c r="AN1366" i="8"/>
  <c r="AN1367" i="8"/>
  <c r="AN1368" i="8"/>
  <c r="AN1369" i="8"/>
  <c r="AN1370" i="8"/>
  <c r="AN1371" i="8"/>
  <c r="AN1372" i="8"/>
  <c r="AN1373" i="8"/>
  <c r="AN1374" i="8"/>
  <c r="AN1375" i="8"/>
  <c r="AN1377" i="8"/>
  <c r="AN1378" i="8"/>
  <c r="AN1379" i="8"/>
  <c r="AN1380" i="8"/>
  <c r="AN1381" i="8"/>
  <c r="AN1382" i="8"/>
  <c r="AN1383" i="8"/>
  <c r="AN1384" i="8"/>
  <c r="AN1385" i="8"/>
  <c r="AN1386" i="8"/>
  <c r="AN1388" i="8"/>
  <c r="AN1389" i="8"/>
  <c r="AN1390" i="8"/>
  <c r="AN1391" i="8"/>
  <c r="AN1393" i="8"/>
  <c r="AN1394" i="8"/>
  <c r="AN1395" i="8"/>
  <c r="AN1396" i="8"/>
  <c r="AN1397" i="8"/>
  <c r="AN1398" i="8"/>
  <c r="AN1399" i="8"/>
  <c r="AN1400" i="8"/>
  <c r="AN1401" i="8"/>
  <c r="AN1402" i="8"/>
  <c r="AN1403" i="8"/>
  <c r="AN1404" i="8"/>
  <c r="AN1405" i="8"/>
  <c r="AN1406" i="8"/>
  <c r="AN1407" i="8"/>
  <c r="AN1408" i="8"/>
  <c r="AN1409" i="8"/>
  <c r="AN1410" i="8"/>
  <c r="AN1411" i="8"/>
  <c r="AN1412" i="8"/>
  <c r="AN1413" i="8"/>
  <c r="AN1414" i="8"/>
  <c r="AN1415" i="8"/>
  <c r="AN1416" i="8"/>
  <c r="AN1417" i="8"/>
  <c r="AN1418" i="8"/>
  <c r="AN1419" i="8"/>
  <c r="AN1420" i="8"/>
  <c r="AN1421" i="8"/>
  <c r="AN1422" i="8"/>
  <c r="AN1423" i="8"/>
  <c r="AN1424" i="8"/>
  <c r="AN1425" i="8"/>
  <c r="AN1426" i="8"/>
  <c r="AN1427" i="8"/>
  <c r="AN1428" i="8"/>
  <c r="AN1429" i="8"/>
  <c r="AN1430" i="8"/>
  <c r="AN1431" i="8"/>
  <c r="AN1432" i="8"/>
  <c r="AN1433" i="8"/>
  <c r="AN1434" i="8"/>
  <c r="AN1435" i="8"/>
  <c r="AN1436" i="8"/>
  <c r="AN1438" i="8"/>
  <c r="AN1439" i="8"/>
  <c r="AN1440" i="8"/>
  <c r="AN1441" i="8"/>
  <c r="AN1442" i="8"/>
  <c r="AN1443" i="8"/>
  <c r="AN1444" i="8"/>
  <c r="AN1445" i="8"/>
  <c r="AN1446" i="8"/>
  <c r="AN1447" i="8"/>
  <c r="AN1448" i="8"/>
  <c r="AN1449" i="8"/>
  <c r="AN1450" i="8"/>
  <c r="AN1451" i="8"/>
  <c r="AN1452" i="8"/>
  <c r="AN1453" i="8"/>
  <c r="AN1455" i="8"/>
  <c r="AN1456" i="8"/>
  <c r="AN1457" i="8"/>
  <c r="AN1458" i="8"/>
  <c r="AN1459" i="8"/>
  <c r="AN1460" i="8"/>
  <c r="AN1461" i="8"/>
  <c r="AN1462" i="8"/>
  <c r="AN1463" i="8"/>
  <c r="AN1464" i="8"/>
  <c r="AN1466" i="8"/>
  <c r="AN1467" i="8"/>
  <c r="AN1468" i="8"/>
  <c r="AN1469" i="8"/>
  <c r="AN1470" i="8"/>
  <c r="AN1471" i="8"/>
  <c r="AN1472" i="8"/>
  <c r="AN1473" i="8"/>
  <c r="AN1474" i="8"/>
  <c r="AN1475" i="8"/>
  <c r="AN1476" i="8"/>
  <c r="AN1477" i="8"/>
  <c r="AN1478" i="8"/>
  <c r="AN1479" i="8"/>
  <c r="AN1480" i="8"/>
  <c r="AN1481" i="8"/>
  <c r="AN1482" i="8"/>
  <c r="AN1483" i="8"/>
  <c r="AN1484" i="8"/>
  <c r="AN1485" i="8"/>
  <c r="AN1486" i="8"/>
  <c r="AN1487" i="8"/>
  <c r="AN1488" i="8"/>
  <c r="AN1489" i="8"/>
  <c r="AN1490" i="8"/>
  <c r="AN1491" i="8"/>
  <c r="AN1492" i="8"/>
  <c r="AN1493" i="8"/>
  <c r="AN1494" i="8"/>
  <c r="AN1495" i="8"/>
  <c r="AN1496" i="8"/>
  <c r="AN1497" i="8"/>
  <c r="AN1498" i="8"/>
  <c r="AN1499" i="8"/>
  <c r="AN1500" i="8"/>
  <c r="AN1501" i="8"/>
  <c r="AN1502" i="8"/>
  <c r="AN1503" i="8"/>
  <c r="AN1504" i="8"/>
  <c r="AN1505" i="8"/>
  <c r="AN1506" i="8"/>
  <c r="AN1507" i="8"/>
  <c r="AN1508" i="8"/>
  <c r="AN1509" i="8"/>
  <c r="AN1511" i="8"/>
  <c r="AN1512" i="8"/>
  <c r="AN1513" i="8"/>
  <c r="AN1514" i="8"/>
  <c r="AN1515" i="8"/>
  <c r="AN1516" i="8"/>
  <c r="AN1517" i="8"/>
  <c r="AN1518" i="8"/>
  <c r="AN1519" i="8"/>
  <c r="AN1520" i="8"/>
  <c r="AN1521" i="8"/>
  <c r="AN1522" i="8"/>
  <c r="AN1523" i="8"/>
  <c r="AN1524" i="8"/>
  <c r="AN1525" i="8"/>
  <c r="AN1526" i="8"/>
  <c r="AN1527" i="8"/>
  <c r="AN1528" i="8"/>
  <c r="AN1529" i="8"/>
  <c r="AN1530" i="8"/>
  <c r="AN1532" i="8"/>
  <c r="AN1533" i="8"/>
  <c r="AN1535" i="8"/>
  <c r="AN1536" i="8"/>
  <c r="AN1537" i="8"/>
  <c r="AN1538" i="8"/>
  <c r="AN1539" i="8"/>
  <c r="AN1540" i="8"/>
  <c r="AN1541" i="8"/>
  <c r="AN1543" i="8"/>
  <c r="AN1544" i="8"/>
  <c r="AN1546" i="8"/>
  <c r="AN1547" i="8"/>
  <c r="AN1548" i="8"/>
  <c r="AN1549" i="8"/>
  <c r="AN1550" i="8"/>
  <c r="AN1551" i="8"/>
  <c r="AN1552" i="8"/>
  <c r="AN1553" i="8"/>
  <c r="AN1554" i="8"/>
  <c r="AN1555" i="8"/>
  <c r="AN1556" i="8"/>
  <c r="AN1557" i="8"/>
  <c r="AN1558" i="8"/>
  <c r="AN1559" i="8"/>
  <c r="AN1560" i="8"/>
  <c r="AN1561" i="8"/>
  <c r="AN1562" i="8"/>
  <c r="AN1563" i="8"/>
  <c r="AN1564" i="8"/>
  <c r="AN1565" i="8"/>
  <c r="AN1566" i="8"/>
  <c r="AN1567" i="8"/>
  <c r="AN1568" i="8"/>
  <c r="AN1569" i="8"/>
  <c r="AN1570" i="8"/>
  <c r="AN1571" i="8"/>
  <c r="AN1573" i="8"/>
  <c r="AN1574" i="8"/>
  <c r="AN1575" i="8"/>
  <c r="AN1576" i="8"/>
  <c r="AN1577" i="8"/>
  <c r="AN1578" i="8"/>
  <c r="AN1579" i="8"/>
  <c r="AN1580" i="8"/>
  <c r="AN1581" i="8"/>
  <c r="AN1582" i="8"/>
  <c r="AN1583" i="8"/>
  <c r="AN1584" i="8"/>
  <c r="AN1585" i="8"/>
  <c r="AN1586" i="8"/>
  <c r="AN1587" i="8"/>
  <c r="AN1588" i="8"/>
  <c r="AN1589" i="8"/>
  <c r="AN1590" i="8"/>
  <c r="AN1591" i="8"/>
  <c r="AN1592" i="8"/>
  <c r="AN1593" i="8"/>
  <c r="AN1594" i="8"/>
  <c r="AN1595" i="8"/>
  <c r="AN1596" i="8"/>
  <c r="AN1597" i="8"/>
  <c r="AN1598" i="8"/>
  <c r="AN1599" i="8"/>
  <c r="AN1600" i="8"/>
  <c r="AN1601" i="8"/>
  <c r="AN1602" i="8"/>
  <c r="AN1603" i="8"/>
  <c r="AN1604" i="8"/>
  <c r="AN1605" i="8"/>
  <c r="AN1606" i="8"/>
  <c r="AN1607" i="8"/>
  <c r="AN1609" i="8"/>
  <c r="AN1610" i="8"/>
  <c r="AN1611" i="8"/>
  <c r="AN1612" i="8"/>
  <c r="AN1613" i="8"/>
  <c r="AN1614" i="8"/>
  <c r="AN1615" i="8"/>
  <c r="AN1616" i="8"/>
  <c r="AN1617" i="8"/>
  <c r="AN1618" i="8"/>
  <c r="AN1619" i="8"/>
  <c r="AN1620" i="8"/>
  <c r="AN1621" i="8"/>
  <c r="AN1622" i="8"/>
  <c r="AN1623" i="8"/>
  <c r="AN1624" i="8"/>
  <c r="AN1625" i="8"/>
  <c r="AN1626" i="8"/>
  <c r="AN1627" i="8"/>
  <c r="AN1628" i="8"/>
  <c r="AN1629" i="8"/>
  <c r="AN1630" i="8"/>
  <c r="AN1631" i="8"/>
  <c r="AN1632" i="8"/>
  <c r="AN1633" i="8"/>
  <c r="AN1634" i="8"/>
  <c r="AN1635" i="8"/>
  <c r="AN1636" i="8"/>
  <c r="AN1637" i="8"/>
  <c r="AN1638" i="8"/>
  <c r="AN1639" i="8"/>
  <c r="AN1640" i="8"/>
  <c r="AN1641" i="8"/>
  <c r="AN1642" i="8"/>
  <c r="AN1643" i="8"/>
  <c r="AN1644" i="8"/>
  <c r="AN1645" i="8"/>
  <c r="AN1646" i="8"/>
  <c r="AN1647" i="8"/>
  <c r="AN1648" i="8"/>
  <c r="AN1649" i="8"/>
  <c r="AN1650" i="8"/>
  <c r="AN1651" i="8"/>
  <c r="AN1652" i="8"/>
  <c r="AN1653" i="8"/>
  <c r="AN1654" i="8"/>
  <c r="AN1655" i="8"/>
  <c r="AN1656" i="8"/>
  <c r="AN1657" i="8"/>
  <c r="AN1658" i="8"/>
  <c r="AN1659" i="8"/>
  <c r="AN1660" i="8"/>
  <c r="AN1661" i="8"/>
  <c r="AN1662" i="8"/>
  <c r="AN1663" i="8"/>
  <c r="AN1664" i="8"/>
  <c r="AN1665" i="8"/>
  <c r="AN1666" i="8"/>
  <c r="AN1667" i="8"/>
  <c r="AN1668" i="8"/>
  <c r="AN1669" i="8"/>
  <c r="AN1670" i="8"/>
  <c r="AN1671" i="8"/>
  <c r="AN1672" i="8"/>
  <c r="AN1673" i="8"/>
  <c r="AN1674" i="8"/>
  <c r="AN1675" i="8"/>
  <c r="AN1676" i="8"/>
  <c r="AN1677" i="8"/>
  <c r="AN1678" i="8"/>
  <c r="AN1679" i="8"/>
  <c r="AN1680" i="8"/>
  <c r="AN1681" i="8"/>
  <c r="AN1682" i="8"/>
  <c r="AN1683" i="8"/>
  <c r="AN1684" i="8"/>
  <c r="AN1685" i="8"/>
  <c r="AN1686" i="8"/>
  <c r="AN1687" i="8"/>
  <c r="AN1688" i="8"/>
  <c r="AN1689" i="8"/>
  <c r="AN1690" i="8"/>
  <c r="AN1691" i="8"/>
  <c r="AN1692" i="8"/>
  <c r="AN1693" i="8"/>
  <c r="AN1694" i="8"/>
  <c r="AN1695" i="8"/>
  <c r="AN1696" i="8"/>
  <c r="AN1697" i="8"/>
  <c r="AN1698" i="8"/>
  <c r="AN1699" i="8"/>
  <c r="AN1700" i="8"/>
  <c r="AN1701" i="8"/>
  <c r="AN1702" i="8"/>
  <c r="AN1703" i="8"/>
  <c r="AN1704" i="8"/>
  <c r="AN1705" i="8"/>
  <c r="AN1706" i="8"/>
  <c r="AN1707" i="8"/>
  <c r="AN1708" i="8"/>
  <c r="AN1709" i="8"/>
  <c r="AN1710" i="8"/>
  <c r="AN1711" i="8"/>
  <c r="AN1712" i="8"/>
  <c r="AN1713" i="8"/>
  <c r="AN1714" i="8"/>
  <c r="AN1715" i="8"/>
  <c r="AN1716" i="8"/>
  <c r="AN1717" i="8"/>
  <c r="AN1718" i="8"/>
  <c r="AN1719" i="8"/>
  <c r="AN1720" i="8"/>
  <c r="AN1721" i="8"/>
  <c r="AN1722" i="8"/>
  <c r="AN1723" i="8"/>
  <c r="AN1724" i="8"/>
  <c r="AN1725" i="8"/>
  <c r="AN1726" i="8"/>
  <c r="AN1727" i="8"/>
  <c r="AN1728" i="8"/>
  <c r="AN1729" i="8"/>
  <c r="AN1730" i="8"/>
  <c r="AN1731" i="8"/>
  <c r="AN1732" i="8"/>
  <c r="AN1733" i="8"/>
  <c r="AN1734" i="8"/>
  <c r="AN1735" i="8"/>
  <c r="AN1736" i="8"/>
  <c r="AN1737" i="8"/>
  <c r="AN1738" i="8"/>
  <c r="AN1739" i="8"/>
  <c r="AN1740" i="8"/>
  <c r="AN1741" i="8"/>
  <c r="AN1742" i="8"/>
  <c r="AN1743" i="8"/>
  <c r="AN1744" i="8"/>
  <c r="AN1745" i="8"/>
  <c r="AN1746" i="8"/>
  <c r="AN1747" i="8"/>
  <c r="AN1748" i="8"/>
  <c r="AN1749" i="8"/>
  <c r="AN1750" i="8"/>
  <c r="AN1751" i="8"/>
  <c r="AN1752" i="8"/>
  <c r="AN1753" i="8"/>
  <c r="AN1754" i="8"/>
  <c r="AN1755" i="8"/>
  <c r="AN1756" i="8"/>
  <c r="AN1757" i="8"/>
  <c r="AN1758" i="8"/>
  <c r="AN1759" i="8"/>
  <c r="AN1760" i="8"/>
  <c r="AN1761" i="8"/>
  <c r="AN1762" i="8"/>
  <c r="AN1763" i="8"/>
  <c r="AN1764" i="8"/>
  <c r="AN1765" i="8"/>
  <c r="AN1766" i="8"/>
  <c r="AN1767" i="8"/>
  <c r="AN1768" i="8"/>
  <c r="AN1769" i="8"/>
  <c r="AN1770" i="8"/>
  <c r="AN1771" i="8"/>
  <c r="AN1772" i="8"/>
  <c r="AN1773" i="8"/>
  <c r="AN1774" i="8"/>
  <c r="AN1775" i="8"/>
  <c r="AN1776" i="8"/>
  <c r="AN1777" i="8"/>
  <c r="AN1778" i="8"/>
  <c r="AN1779" i="8"/>
  <c r="AN1780" i="8"/>
  <c r="AN1781" i="8"/>
  <c r="AN1782" i="8"/>
  <c r="AN1783" i="8"/>
  <c r="AN1784" i="8"/>
  <c r="AN1785" i="8"/>
  <c r="AN1786" i="8"/>
  <c r="AN1787" i="8"/>
  <c r="AN1788" i="8"/>
  <c r="AN1789" i="8"/>
  <c r="AN1790" i="8"/>
  <c r="AN1791" i="8"/>
  <c r="AN1792" i="8"/>
  <c r="AN1793" i="8"/>
  <c r="AN1794" i="8"/>
  <c r="AN1795" i="8"/>
  <c r="AN1796" i="8"/>
  <c r="AN1797" i="8"/>
  <c r="AN1798" i="8"/>
  <c r="AN1799" i="8"/>
  <c r="AN1800" i="8"/>
  <c r="AN1801" i="8"/>
  <c r="AN1802" i="8"/>
  <c r="AN1803" i="8"/>
  <c r="AN1804" i="8"/>
  <c r="AN1805" i="8"/>
  <c r="AN1806" i="8"/>
  <c r="AN1807" i="8"/>
  <c r="AN1808" i="8"/>
  <c r="AN1809" i="8"/>
  <c r="AN1810" i="8"/>
  <c r="AN1811" i="8"/>
  <c r="AN1812" i="8"/>
  <c r="AN1813" i="8"/>
  <c r="AN1814" i="8"/>
  <c r="AN1815" i="8"/>
  <c r="AN1816" i="8"/>
  <c r="AN1817" i="8"/>
  <c r="AN1818" i="8"/>
  <c r="AN1819" i="8"/>
  <c r="AN1820" i="8"/>
  <c r="AN1821" i="8"/>
  <c r="AN1822" i="8"/>
  <c r="AN1823" i="8"/>
  <c r="AN1824" i="8"/>
  <c r="AN1825" i="8"/>
  <c r="AN1826" i="8"/>
  <c r="AN1827" i="8"/>
  <c r="AN1828" i="8"/>
  <c r="AN1829" i="8"/>
  <c r="AN1830" i="8"/>
  <c r="AN1831" i="8"/>
  <c r="AN1832" i="8"/>
  <c r="AN1833" i="8"/>
  <c r="AN1834" i="8"/>
  <c r="AN1835" i="8"/>
  <c r="AN1836" i="8"/>
  <c r="AN1837" i="8"/>
  <c r="AN1838" i="8"/>
  <c r="AN1839" i="8"/>
  <c r="AN1840" i="8"/>
  <c r="AN1841" i="8"/>
  <c r="AN1842" i="8"/>
  <c r="AN1843" i="8"/>
  <c r="AN1844" i="8"/>
  <c r="AN1845" i="8"/>
  <c r="AN1846" i="8"/>
  <c r="AN1847" i="8"/>
  <c r="AN1848" i="8"/>
  <c r="AN1849" i="8"/>
  <c r="AN1850" i="8"/>
  <c r="AN1851" i="8"/>
  <c r="AN1852" i="8"/>
  <c r="AN1853" i="8"/>
  <c r="AN1854" i="8"/>
  <c r="AN1855" i="8"/>
  <c r="AN1856" i="8"/>
  <c r="AN1857" i="8"/>
  <c r="AN1858" i="8"/>
  <c r="AN1859" i="8"/>
  <c r="AN1860" i="8"/>
  <c r="AN1861" i="8"/>
  <c r="AN1862" i="8"/>
  <c r="AN1863" i="8"/>
  <c r="AN1864" i="8"/>
  <c r="AN1865" i="8"/>
  <c r="AN1866" i="8"/>
  <c r="AN1867" i="8"/>
  <c r="AN1868" i="8"/>
  <c r="AN1869" i="8"/>
  <c r="AN1870" i="8"/>
  <c r="AN1871" i="8"/>
  <c r="AN1872" i="8"/>
  <c r="AN1873" i="8"/>
  <c r="AN1874" i="8"/>
  <c r="AN1875" i="8"/>
  <c r="AN1876" i="8"/>
  <c r="AN1877" i="8"/>
  <c r="AN1878" i="8"/>
  <c r="AN1879" i="8"/>
  <c r="AN1880" i="8"/>
  <c r="AN1881" i="8"/>
  <c r="AN1882" i="8"/>
  <c r="AN1883" i="8"/>
  <c r="AN1884" i="8"/>
  <c r="AN1885" i="8"/>
  <c r="AN1886" i="8"/>
  <c r="AN1887" i="8"/>
  <c r="AN1888" i="8"/>
  <c r="AN1889" i="8"/>
  <c r="AN1890" i="8"/>
  <c r="AN1891" i="8"/>
  <c r="AN1892" i="8"/>
  <c r="AN1893" i="8"/>
  <c r="AN1894" i="8"/>
  <c r="AN1895" i="8"/>
  <c r="AN1896" i="8"/>
  <c r="AN1897" i="8"/>
  <c r="AN1898" i="8"/>
  <c r="AN1899" i="8"/>
  <c r="AN1900" i="8"/>
  <c r="AN1901" i="8"/>
  <c r="AN1902" i="8"/>
  <c r="AN1903" i="8"/>
  <c r="AN1904" i="8"/>
  <c r="AN1905" i="8"/>
  <c r="AN1906" i="8"/>
  <c r="AN1907" i="8"/>
  <c r="AN1908" i="8"/>
  <c r="AN1909" i="8"/>
  <c r="AN1910" i="8"/>
  <c r="AN1911" i="8"/>
  <c r="AN1912" i="8"/>
  <c r="AN1913" i="8"/>
  <c r="AN1914" i="8"/>
  <c r="AN1915" i="8"/>
  <c r="AN1916" i="8"/>
  <c r="AN1917" i="8"/>
  <c r="AN1918" i="8"/>
  <c r="AN1919" i="8"/>
  <c r="AN1920" i="8"/>
  <c r="AN1921" i="8"/>
  <c r="AN1922" i="8"/>
  <c r="AN1923" i="8"/>
  <c r="AN1924" i="8"/>
  <c r="AN1925" i="8"/>
  <c r="AN1926" i="8"/>
  <c r="AN1927" i="8"/>
  <c r="AN1928" i="8"/>
  <c r="AN1929" i="8"/>
  <c r="AN1930" i="8"/>
  <c r="AN1931" i="8"/>
  <c r="AN1932" i="8"/>
  <c r="AN1933" i="8"/>
  <c r="AN1934" i="8"/>
  <c r="AN1935" i="8"/>
  <c r="AN1936" i="8"/>
  <c r="AN1937" i="8"/>
  <c r="AN1938" i="8"/>
  <c r="AN1939" i="8"/>
  <c r="AN1940" i="8"/>
  <c r="AN1941" i="8"/>
  <c r="AN1942" i="8"/>
  <c r="AN1943" i="8"/>
  <c r="AN1944" i="8"/>
  <c r="AN1945" i="8"/>
  <c r="AN1946" i="8"/>
  <c r="AN1947" i="8"/>
  <c r="AN1948" i="8"/>
  <c r="AN1949" i="8"/>
  <c r="AN1950" i="8"/>
  <c r="AN1951" i="8"/>
  <c r="AN1952" i="8"/>
  <c r="AN1953" i="8"/>
  <c r="AN1954" i="8"/>
  <c r="AN1955" i="8"/>
  <c r="AN1956" i="8"/>
  <c r="AN1957" i="8"/>
  <c r="AN1958" i="8"/>
  <c r="AN1959" i="8"/>
  <c r="AN1960" i="8"/>
  <c r="AN1961" i="8"/>
  <c r="AN1962" i="8"/>
  <c r="AN1963" i="8"/>
  <c r="AN1964" i="8"/>
  <c r="AN1965" i="8"/>
  <c r="AN1966" i="8"/>
  <c r="AN1967" i="8"/>
  <c r="AN1968" i="8"/>
  <c r="AN1969" i="8"/>
  <c r="AN1970" i="8"/>
  <c r="AN1971" i="8"/>
  <c r="AN1972" i="8"/>
  <c r="AN1973" i="8"/>
  <c r="AN1974" i="8"/>
  <c r="AN1975" i="8"/>
  <c r="AN1976" i="8"/>
  <c r="AN1977" i="8"/>
  <c r="AN1978" i="8"/>
  <c r="AN1979" i="8"/>
  <c r="AN1980" i="8"/>
  <c r="AN1981" i="8"/>
  <c r="AN1982" i="8"/>
  <c r="AN1983" i="8"/>
  <c r="AN1984" i="8"/>
  <c r="AN1985" i="8"/>
  <c r="AN1986" i="8"/>
  <c r="AN1987" i="8"/>
  <c r="AN1988" i="8"/>
  <c r="AN1989" i="8"/>
  <c r="AN1990" i="8"/>
  <c r="AN1991" i="8"/>
  <c r="AN1992" i="8"/>
  <c r="AN1993" i="8"/>
  <c r="AN1994" i="8"/>
  <c r="AN1995" i="8"/>
  <c r="AN1996" i="8"/>
  <c r="AN1997" i="8"/>
  <c r="AN1998" i="8"/>
  <c r="AN1999" i="8"/>
  <c r="AN2000" i="8"/>
  <c r="AN2" i="8"/>
  <c r="AM5" i="8"/>
  <c r="AM6" i="8"/>
  <c r="AM7" i="8"/>
  <c r="AM8" i="8"/>
  <c r="AM9" i="8"/>
  <c r="AM10" i="8"/>
  <c r="AM11" i="8"/>
  <c r="AM12" i="8"/>
  <c r="AM13" i="8"/>
  <c r="AM14" i="8"/>
  <c r="AM15" i="8"/>
  <c r="AM16" i="8"/>
  <c r="AM17" i="8"/>
  <c r="AM18" i="8"/>
  <c r="AM19" i="8"/>
  <c r="AM20" i="8"/>
  <c r="AM21" i="8"/>
  <c r="AM22" i="8"/>
  <c r="AM23" i="8"/>
  <c r="AM24" i="8"/>
  <c r="AM25" i="8"/>
  <c r="AM26" i="8"/>
  <c r="AM27" i="8"/>
  <c r="AM28" i="8"/>
  <c r="AM29" i="8"/>
  <c r="AM30" i="8"/>
  <c r="AM31" i="8"/>
  <c r="AM32" i="8"/>
  <c r="AM33" i="8"/>
  <c r="AM34" i="8"/>
  <c r="AM35" i="8"/>
  <c r="AM36" i="8"/>
  <c r="AM37" i="8"/>
  <c r="AM38" i="8"/>
  <c r="AM39" i="8"/>
  <c r="AM40" i="8"/>
  <c r="AM41" i="8"/>
  <c r="AM42" i="8"/>
  <c r="AM43" i="8"/>
  <c r="AM44" i="8"/>
  <c r="AM45" i="8"/>
  <c r="AM46" i="8"/>
  <c r="AM47" i="8"/>
  <c r="AM48" i="8"/>
  <c r="AM49" i="8"/>
  <c r="AM50" i="8"/>
  <c r="AM51" i="8"/>
  <c r="AM52" i="8"/>
  <c r="AM53" i="8"/>
  <c r="AM54" i="8"/>
  <c r="AM55" i="8"/>
  <c r="AM56" i="8"/>
  <c r="AM57" i="8"/>
  <c r="AM58" i="8"/>
  <c r="AM59" i="8"/>
  <c r="AM60" i="8"/>
  <c r="AM61" i="8"/>
  <c r="AM62" i="8"/>
  <c r="AM63" i="8"/>
  <c r="AM64" i="8"/>
  <c r="AM65" i="8"/>
  <c r="AM66" i="8"/>
  <c r="AM67" i="8"/>
  <c r="AM68" i="8"/>
  <c r="AM69" i="8"/>
  <c r="AM70" i="8"/>
  <c r="AM71" i="8"/>
  <c r="AM72" i="8"/>
  <c r="AM73" i="8"/>
  <c r="AM74" i="8"/>
  <c r="AM75" i="8"/>
  <c r="AM76" i="8"/>
  <c r="AM77" i="8"/>
  <c r="AM78" i="8"/>
  <c r="AM79" i="8"/>
  <c r="AM80" i="8"/>
  <c r="AM81" i="8"/>
  <c r="AM82" i="8"/>
  <c r="AM83" i="8"/>
  <c r="AM84" i="8"/>
  <c r="AM85" i="8"/>
  <c r="AM86" i="8"/>
  <c r="AM87" i="8"/>
  <c r="AM88" i="8"/>
  <c r="AM89" i="8"/>
  <c r="AM90" i="8"/>
  <c r="AM91" i="8"/>
  <c r="AM92" i="8"/>
  <c r="AM93" i="8"/>
  <c r="AM94" i="8"/>
  <c r="AM95" i="8"/>
  <c r="AM96" i="8"/>
  <c r="AM97" i="8"/>
  <c r="AM98" i="8"/>
  <c r="AM99" i="8"/>
  <c r="AM100" i="8"/>
  <c r="AM101" i="8"/>
  <c r="AM102" i="8"/>
  <c r="AM103" i="8"/>
  <c r="AM104" i="8"/>
  <c r="AM105" i="8"/>
  <c r="AM106" i="8"/>
  <c r="AM107" i="8"/>
  <c r="AM108" i="8"/>
  <c r="AM109" i="8"/>
  <c r="AM110" i="8"/>
  <c r="AM111" i="8"/>
  <c r="AM112" i="8"/>
  <c r="AM113" i="8"/>
  <c r="AM114" i="8"/>
  <c r="AM115" i="8"/>
  <c r="AM116" i="8"/>
  <c r="AM117" i="8"/>
  <c r="AM118" i="8"/>
  <c r="AM119" i="8"/>
  <c r="AM120" i="8"/>
  <c r="AM121" i="8"/>
  <c r="AM122" i="8"/>
  <c r="AM123" i="8"/>
  <c r="AM124" i="8"/>
  <c r="AM125" i="8"/>
  <c r="AM126" i="8"/>
  <c r="AM127" i="8"/>
  <c r="AM128" i="8"/>
  <c r="AM129" i="8"/>
  <c r="AM130" i="8"/>
  <c r="AM131" i="8"/>
  <c r="AM132" i="8"/>
  <c r="AM133" i="8"/>
  <c r="AM134" i="8"/>
  <c r="AM135" i="8"/>
  <c r="AM136" i="8"/>
  <c r="AM137" i="8"/>
  <c r="AM138" i="8"/>
  <c r="AM139" i="8"/>
  <c r="AM140" i="8"/>
  <c r="AM141" i="8"/>
  <c r="AM142" i="8"/>
  <c r="AM143" i="8"/>
  <c r="AM144" i="8"/>
  <c r="AM145" i="8"/>
  <c r="AM146" i="8"/>
  <c r="AM147" i="8"/>
  <c r="AM148" i="8"/>
  <c r="AM149" i="8"/>
  <c r="AM150" i="8"/>
  <c r="AM151" i="8"/>
  <c r="AM152" i="8"/>
  <c r="AM153" i="8"/>
  <c r="AM154" i="8"/>
  <c r="AM155" i="8"/>
  <c r="AM156" i="8"/>
  <c r="AM157" i="8"/>
  <c r="AM158" i="8"/>
  <c r="AM159" i="8"/>
  <c r="AM160" i="8"/>
  <c r="AM161" i="8"/>
  <c r="AM162" i="8"/>
  <c r="AM163" i="8"/>
  <c r="AM164" i="8"/>
  <c r="AM165" i="8"/>
  <c r="AM166" i="8"/>
  <c r="AM167" i="8"/>
  <c r="AM168" i="8"/>
  <c r="AM169" i="8"/>
  <c r="AM170" i="8"/>
  <c r="AM171" i="8"/>
  <c r="AM172" i="8"/>
  <c r="AM173" i="8"/>
  <c r="AM174" i="8"/>
  <c r="AM175" i="8"/>
  <c r="AM176" i="8"/>
  <c r="AM177" i="8"/>
  <c r="AM178" i="8"/>
  <c r="AM179" i="8"/>
  <c r="AM180" i="8"/>
  <c r="AM181" i="8"/>
  <c r="AM182" i="8"/>
  <c r="AM183" i="8"/>
  <c r="AM184" i="8"/>
  <c r="AM185" i="8"/>
  <c r="AM186" i="8"/>
  <c r="AM187" i="8"/>
  <c r="AM188" i="8"/>
  <c r="AM189" i="8"/>
  <c r="AM190" i="8"/>
  <c r="AM191" i="8"/>
  <c r="AM192" i="8"/>
  <c r="AM193" i="8"/>
  <c r="AM194" i="8"/>
  <c r="AM195" i="8"/>
  <c r="AM196" i="8"/>
  <c r="AM197" i="8"/>
  <c r="AM198" i="8"/>
  <c r="AM199" i="8"/>
  <c r="AM200" i="8"/>
  <c r="AM201" i="8"/>
  <c r="AM202" i="8"/>
  <c r="AM203" i="8"/>
  <c r="AM204" i="8"/>
  <c r="AM205" i="8"/>
  <c r="AM206" i="8"/>
  <c r="AM207" i="8"/>
  <c r="AM208" i="8"/>
  <c r="AM209" i="8"/>
  <c r="AM210" i="8"/>
  <c r="AM211" i="8"/>
  <c r="AM212" i="8"/>
  <c r="AM213" i="8"/>
  <c r="AM214" i="8"/>
  <c r="AM215" i="8"/>
  <c r="AM216" i="8"/>
  <c r="AM217" i="8"/>
  <c r="AM218" i="8"/>
  <c r="AM219" i="8"/>
  <c r="AM220" i="8"/>
  <c r="AM221" i="8"/>
  <c r="AM222" i="8"/>
  <c r="AM223" i="8"/>
  <c r="AM224" i="8"/>
  <c r="AM225" i="8"/>
  <c r="AM226" i="8"/>
  <c r="AM227" i="8"/>
  <c r="AM228" i="8"/>
  <c r="AM229" i="8"/>
  <c r="AM230" i="8"/>
  <c r="AM231" i="8"/>
  <c r="AM232" i="8"/>
  <c r="AM233" i="8"/>
  <c r="AM234" i="8"/>
  <c r="AM235" i="8"/>
  <c r="AM236" i="8"/>
  <c r="AM237" i="8"/>
  <c r="AM238" i="8"/>
  <c r="AM239" i="8"/>
  <c r="AM240" i="8"/>
  <c r="AM241" i="8"/>
  <c r="AM242" i="8"/>
  <c r="AM243" i="8"/>
  <c r="AM244" i="8"/>
  <c r="AM245" i="8"/>
  <c r="AM246" i="8"/>
  <c r="AM247" i="8"/>
  <c r="AM248" i="8"/>
  <c r="AM249" i="8"/>
  <c r="AM250" i="8"/>
  <c r="AM251" i="8"/>
  <c r="AM252" i="8"/>
  <c r="AM253" i="8"/>
  <c r="AM254" i="8"/>
  <c r="AM255" i="8"/>
  <c r="AM256" i="8"/>
  <c r="AM257" i="8"/>
  <c r="AM258" i="8"/>
  <c r="AM259" i="8"/>
  <c r="AM260" i="8"/>
  <c r="AM261" i="8"/>
  <c r="AM262" i="8"/>
  <c r="AM263" i="8"/>
  <c r="AM264" i="8"/>
  <c r="AM265" i="8"/>
  <c r="AM266" i="8"/>
  <c r="AM267" i="8"/>
  <c r="AM268" i="8"/>
  <c r="AM269" i="8"/>
  <c r="AM270" i="8"/>
  <c r="AM271" i="8"/>
  <c r="AM272" i="8"/>
  <c r="AM273" i="8"/>
  <c r="AM274" i="8"/>
  <c r="AM275" i="8"/>
  <c r="AM276" i="8"/>
  <c r="AM277" i="8"/>
  <c r="AM278" i="8"/>
  <c r="AM279" i="8"/>
  <c r="AM280" i="8"/>
  <c r="AM281" i="8"/>
  <c r="AM282" i="8"/>
  <c r="AM283" i="8"/>
  <c r="AM284" i="8"/>
  <c r="AM285" i="8"/>
  <c r="AM286" i="8"/>
  <c r="AM287" i="8"/>
  <c r="AM288" i="8"/>
  <c r="AM289" i="8"/>
  <c r="AM290" i="8"/>
  <c r="AM291" i="8"/>
  <c r="AM292" i="8"/>
  <c r="AM293" i="8"/>
  <c r="AM294" i="8"/>
  <c r="AM295" i="8"/>
  <c r="AM296" i="8"/>
  <c r="AM297" i="8"/>
  <c r="AM298" i="8"/>
  <c r="AM299" i="8"/>
  <c r="AM300" i="8"/>
  <c r="AM301" i="8"/>
  <c r="AM302" i="8"/>
  <c r="AM303" i="8"/>
  <c r="AM304" i="8"/>
  <c r="AM305" i="8"/>
  <c r="AM306" i="8"/>
  <c r="AM307" i="8"/>
  <c r="AM308" i="8"/>
  <c r="AM309" i="8"/>
  <c r="AM310" i="8"/>
  <c r="AM311" i="8"/>
  <c r="AM312" i="8"/>
  <c r="AM313" i="8"/>
  <c r="AM314" i="8"/>
  <c r="AM315" i="8"/>
  <c r="AM316" i="8"/>
  <c r="AM317" i="8"/>
  <c r="AM318" i="8"/>
  <c r="AM319" i="8"/>
  <c r="AM320" i="8"/>
  <c r="AM321" i="8"/>
  <c r="AM322" i="8"/>
  <c r="AM323" i="8"/>
  <c r="AM324" i="8"/>
  <c r="AM325" i="8"/>
  <c r="AM326" i="8"/>
  <c r="AM327" i="8"/>
  <c r="AM328" i="8"/>
  <c r="AM329" i="8"/>
  <c r="AM330" i="8"/>
  <c r="AM331" i="8"/>
  <c r="AM332" i="8"/>
  <c r="AM333" i="8"/>
  <c r="AM334" i="8"/>
  <c r="AM335" i="8"/>
  <c r="AM336" i="8"/>
  <c r="AM337" i="8"/>
  <c r="AM338" i="8"/>
  <c r="AM339" i="8"/>
  <c r="AM340" i="8"/>
  <c r="AM341" i="8"/>
  <c r="AM342" i="8"/>
  <c r="AM343" i="8"/>
  <c r="AM344" i="8"/>
  <c r="AM345" i="8"/>
  <c r="AM346" i="8"/>
  <c r="AM347" i="8"/>
  <c r="AM348" i="8"/>
  <c r="AM349" i="8"/>
  <c r="AM350" i="8"/>
  <c r="AM351" i="8"/>
  <c r="AM352" i="8"/>
  <c r="AM353" i="8"/>
  <c r="AM354" i="8"/>
  <c r="AM355" i="8"/>
  <c r="AM356" i="8"/>
  <c r="AM357" i="8"/>
  <c r="AM358" i="8"/>
  <c r="AM359" i="8"/>
  <c r="AM360" i="8"/>
  <c r="AM361" i="8"/>
  <c r="AM362" i="8"/>
  <c r="AM363" i="8"/>
  <c r="AM364" i="8"/>
  <c r="AM365" i="8"/>
  <c r="AM366" i="8"/>
  <c r="AM367" i="8"/>
  <c r="AM368" i="8"/>
  <c r="AM369" i="8"/>
  <c r="AM370" i="8"/>
  <c r="AM371" i="8"/>
  <c r="AM372" i="8"/>
  <c r="AM373" i="8"/>
  <c r="AM374" i="8"/>
  <c r="AM375" i="8"/>
  <c r="AM376" i="8"/>
  <c r="AM377" i="8"/>
  <c r="AM378" i="8"/>
  <c r="AM379" i="8"/>
  <c r="AM380" i="8"/>
  <c r="AM381" i="8"/>
  <c r="AM382" i="8"/>
  <c r="AM383" i="8"/>
  <c r="AM384" i="8"/>
  <c r="AM385" i="8"/>
  <c r="AM386" i="8"/>
  <c r="AM387" i="8"/>
  <c r="AM388" i="8"/>
  <c r="AM389" i="8"/>
  <c r="AM390" i="8"/>
  <c r="AM391" i="8"/>
  <c r="AM392" i="8"/>
  <c r="AM393" i="8"/>
  <c r="AM394" i="8"/>
  <c r="AM395" i="8"/>
  <c r="AM396" i="8"/>
  <c r="AM397" i="8"/>
  <c r="AM398" i="8"/>
  <c r="AM399" i="8"/>
  <c r="AM400" i="8"/>
  <c r="AM401" i="8"/>
  <c r="AM402" i="8"/>
  <c r="AM403" i="8"/>
  <c r="AM404" i="8"/>
  <c r="AM405" i="8"/>
  <c r="AM406" i="8"/>
  <c r="AM407" i="8"/>
  <c r="AM408" i="8"/>
  <c r="AM409" i="8"/>
  <c r="AM410" i="8"/>
  <c r="AM411" i="8"/>
  <c r="AM412" i="8"/>
  <c r="AM413" i="8"/>
  <c r="AM414" i="8"/>
  <c r="AM415" i="8"/>
  <c r="AM416" i="8"/>
  <c r="AM417" i="8"/>
  <c r="AM418" i="8"/>
  <c r="AM419" i="8"/>
  <c r="AM420" i="8"/>
  <c r="AM421" i="8"/>
  <c r="AM422" i="8"/>
  <c r="AM423" i="8"/>
  <c r="AM424" i="8"/>
  <c r="AM425" i="8"/>
  <c r="AM426" i="8"/>
  <c r="AM427" i="8"/>
  <c r="AM428" i="8"/>
  <c r="AM429" i="8"/>
  <c r="AM430" i="8"/>
  <c r="AM431" i="8"/>
  <c r="AM432" i="8"/>
  <c r="AM433" i="8"/>
  <c r="AM434" i="8"/>
  <c r="AM435" i="8"/>
  <c r="AM436" i="8"/>
  <c r="AM437" i="8"/>
  <c r="AM438" i="8"/>
  <c r="AM439" i="8"/>
  <c r="AM440" i="8"/>
  <c r="AM441" i="8"/>
  <c r="AM442" i="8"/>
  <c r="AM443" i="8"/>
  <c r="AM444" i="8"/>
  <c r="AM445" i="8"/>
  <c r="AM446" i="8"/>
  <c r="AM447" i="8"/>
  <c r="AM448" i="8"/>
  <c r="AM449" i="8"/>
  <c r="AM450" i="8"/>
  <c r="AM451" i="8"/>
  <c r="AM452" i="8"/>
  <c r="AM453" i="8"/>
  <c r="AM454" i="8"/>
  <c r="AM455" i="8"/>
  <c r="AM456" i="8"/>
  <c r="AM457" i="8"/>
  <c r="AM458" i="8"/>
  <c r="AM459" i="8"/>
  <c r="AM460" i="8"/>
  <c r="AM461" i="8"/>
  <c r="AM462" i="8"/>
  <c r="AM463" i="8"/>
  <c r="AM464" i="8"/>
  <c r="AM465" i="8"/>
  <c r="AM466" i="8"/>
  <c r="AM467" i="8"/>
  <c r="AM468" i="8"/>
  <c r="AM469" i="8"/>
  <c r="AM470" i="8"/>
  <c r="AM471" i="8"/>
  <c r="AM472" i="8"/>
  <c r="AM473" i="8"/>
  <c r="AM474" i="8"/>
  <c r="AM475" i="8"/>
  <c r="AM476" i="8"/>
  <c r="AM477" i="8"/>
  <c r="AM478" i="8"/>
  <c r="AM479" i="8"/>
  <c r="AM480" i="8"/>
  <c r="AM481" i="8"/>
  <c r="AM482" i="8"/>
  <c r="AM483" i="8"/>
  <c r="AM484" i="8"/>
  <c r="AM485" i="8"/>
  <c r="AM486" i="8"/>
  <c r="AM487" i="8"/>
  <c r="AM488" i="8"/>
  <c r="AM489" i="8"/>
  <c r="AM490" i="8"/>
  <c r="AM491" i="8"/>
  <c r="AM492" i="8"/>
  <c r="AM493" i="8"/>
  <c r="AM494" i="8"/>
  <c r="AM495" i="8"/>
  <c r="AM496" i="8"/>
  <c r="AM497" i="8"/>
  <c r="AM498" i="8"/>
  <c r="AM499" i="8"/>
  <c r="AM500" i="8"/>
  <c r="AM501" i="8"/>
  <c r="AM502" i="8"/>
  <c r="AM503" i="8"/>
  <c r="AM504" i="8"/>
  <c r="AM505" i="8"/>
  <c r="AM506" i="8"/>
  <c r="AM507" i="8"/>
  <c r="AM508" i="8"/>
  <c r="AM509" i="8"/>
  <c r="AM510" i="8"/>
  <c r="AM511" i="8"/>
  <c r="AM512" i="8"/>
  <c r="AM513" i="8"/>
  <c r="AM514" i="8"/>
  <c r="AM515" i="8"/>
  <c r="AM516" i="8"/>
  <c r="AM517" i="8"/>
  <c r="AM518" i="8"/>
  <c r="AM519" i="8"/>
  <c r="AM520" i="8"/>
  <c r="AM521" i="8"/>
  <c r="AM522" i="8"/>
  <c r="AM523" i="8"/>
  <c r="AM524" i="8"/>
  <c r="AM525" i="8"/>
  <c r="AM526" i="8"/>
  <c r="AM527" i="8"/>
  <c r="AM528" i="8"/>
  <c r="AM529" i="8"/>
  <c r="AM530" i="8"/>
  <c r="AM531" i="8"/>
  <c r="AM532" i="8"/>
  <c r="AM533" i="8"/>
  <c r="AM534" i="8"/>
  <c r="AM535" i="8"/>
  <c r="AM536" i="8"/>
  <c r="AM537" i="8"/>
  <c r="AM538" i="8"/>
  <c r="AM539" i="8"/>
  <c r="AM540" i="8"/>
  <c r="AM541" i="8"/>
  <c r="AM542" i="8"/>
  <c r="AM543" i="8"/>
  <c r="AM544" i="8"/>
  <c r="AM545" i="8"/>
  <c r="AM546" i="8"/>
  <c r="AM547" i="8"/>
  <c r="AM548" i="8"/>
  <c r="AM549" i="8"/>
  <c r="AM550" i="8"/>
  <c r="AM551" i="8"/>
  <c r="AM552" i="8"/>
  <c r="AM553" i="8"/>
  <c r="AM554" i="8"/>
  <c r="AM555" i="8"/>
  <c r="AM556" i="8"/>
  <c r="AM557" i="8"/>
  <c r="AM558" i="8"/>
  <c r="AM559" i="8"/>
  <c r="AM560" i="8"/>
  <c r="AM561" i="8"/>
  <c r="AM562" i="8"/>
  <c r="AM563" i="8"/>
  <c r="AM564" i="8"/>
  <c r="AM565" i="8"/>
  <c r="AM566" i="8"/>
  <c r="AM567" i="8"/>
  <c r="AM568" i="8"/>
  <c r="AM569" i="8"/>
  <c r="AM570" i="8"/>
  <c r="AM571" i="8"/>
  <c r="AM572" i="8"/>
  <c r="AM573" i="8"/>
  <c r="AM574" i="8"/>
  <c r="AM575" i="8"/>
  <c r="AM576" i="8"/>
  <c r="AM577" i="8"/>
  <c r="AM578" i="8"/>
  <c r="AM579" i="8"/>
  <c r="AM580" i="8"/>
  <c r="AM581" i="8"/>
  <c r="AM582" i="8"/>
  <c r="AM583" i="8"/>
  <c r="AM584" i="8"/>
  <c r="AM585" i="8"/>
  <c r="AM586" i="8"/>
  <c r="AM587" i="8"/>
  <c r="AM588" i="8"/>
  <c r="AM589" i="8"/>
  <c r="AM590" i="8"/>
  <c r="AM591" i="8"/>
  <c r="AM592" i="8"/>
  <c r="AM593" i="8"/>
  <c r="AM594" i="8"/>
  <c r="AM595" i="8"/>
  <c r="AM596" i="8"/>
  <c r="AM597" i="8"/>
  <c r="AM598" i="8"/>
  <c r="AM599" i="8"/>
  <c r="AM600" i="8"/>
  <c r="AM601" i="8"/>
  <c r="AM602" i="8"/>
  <c r="AM603" i="8"/>
  <c r="AM604" i="8"/>
  <c r="AM605" i="8"/>
  <c r="AM606" i="8"/>
  <c r="AM607" i="8"/>
  <c r="AM608" i="8"/>
  <c r="AM609" i="8"/>
  <c r="AM610" i="8"/>
  <c r="AM611" i="8"/>
  <c r="AM612" i="8"/>
  <c r="AM613" i="8"/>
  <c r="AM614" i="8"/>
  <c r="AM615" i="8"/>
  <c r="AM616" i="8"/>
  <c r="AM617" i="8"/>
  <c r="AM618" i="8"/>
  <c r="AM619" i="8"/>
  <c r="AM620" i="8"/>
  <c r="AM621" i="8"/>
  <c r="AM622" i="8"/>
  <c r="AM623" i="8"/>
  <c r="AM624" i="8"/>
  <c r="AM625" i="8"/>
  <c r="AM626" i="8"/>
  <c r="AM627" i="8"/>
  <c r="AM628" i="8"/>
  <c r="AM629" i="8"/>
  <c r="AM630" i="8"/>
  <c r="AM631" i="8"/>
  <c r="AM632" i="8"/>
  <c r="AM633" i="8"/>
  <c r="AM634" i="8"/>
  <c r="AM635" i="8"/>
  <c r="AM636" i="8"/>
  <c r="AM637" i="8"/>
  <c r="AM638" i="8"/>
  <c r="AM639" i="8"/>
  <c r="AM640" i="8"/>
  <c r="AM641" i="8"/>
  <c r="AM642" i="8"/>
  <c r="AM643" i="8"/>
  <c r="AM644" i="8"/>
  <c r="AM645" i="8"/>
  <c r="AM646" i="8"/>
  <c r="AM647" i="8"/>
  <c r="AM648" i="8"/>
  <c r="AM649" i="8"/>
  <c r="AM650" i="8"/>
  <c r="AM651" i="8"/>
  <c r="AM652" i="8"/>
  <c r="AM653" i="8"/>
  <c r="AM654" i="8"/>
  <c r="AM655" i="8"/>
  <c r="AM656" i="8"/>
  <c r="AM657" i="8"/>
  <c r="AM658" i="8"/>
  <c r="AM659" i="8"/>
  <c r="AM660" i="8"/>
  <c r="AM661" i="8"/>
  <c r="AM662" i="8"/>
  <c r="AM663" i="8"/>
  <c r="AM664" i="8"/>
  <c r="AM665" i="8"/>
  <c r="AM666" i="8"/>
  <c r="AM667" i="8"/>
  <c r="AM668" i="8"/>
  <c r="AM669" i="8"/>
  <c r="AM670" i="8"/>
  <c r="AM671" i="8"/>
  <c r="AM672" i="8"/>
  <c r="AM673" i="8"/>
  <c r="AM674" i="8"/>
  <c r="AM675" i="8"/>
  <c r="AM676" i="8"/>
  <c r="AM677" i="8"/>
  <c r="AM678" i="8"/>
  <c r="AM679" i="8"/>
  <c r="AM680" i="8"/>
  <c r="AM681" i="8"/>
  <c r="AM682" i="8"/>
  <c r="AM683" i="8"/>
  <c r="AM684" i="8"/>
  <c r="AM685" i="8"/>
  <c r="AM686" i="8"/>
  <c r="AM687" i="8"/>
  <c r="AM688" i="8"/>
  <c r="AM689" i="8"/>
  <c r="AM690" i="8"/>
  <c r="AM691" i="8"/>
  <c r="AM692" i="8"/>
  <c r="AM693" i="8"/>
  <c r="AM694" i="8"/>
  <c r="AM695" i="8"/>
  <c r="AM696" i="8"/>
  <c r="AM697" i="8"/>
  <c r="AM698" i="8"/>
  <c r="AM699" i="8"/>
  <c r="AM700" i="8"/>
  <c r="AM701" i="8"/>
  <c r="AM702" i="8"/>
  <c r="AM703" i="8"/>
  <c r="AM704" i="8"/>
  <c r="AM705" i="8"/>
  <c r="AM706" i="8"/>
  <c r="AM707" i="8"/>
  <c r="AM708" i="8"/>
  <c r="AM709" i="8"/>
  <c r="AM710" i="8"/>
  <c r="AM711" i="8"/>
  <c r="AM712" i="8"/>
  <c r="AM713" i="8"/>
  <c r="AM714" i="8"/>
  <c r="AM715" i="8"/>
  <c r="AM716" i="8"/>
  <c r="AM717" i="8"/>
  <c r="AM718" i="8"/>
  <c r="AM719" i="8"/>
  <c r="AM720" i="8"/>
  <c r="AM721" i="8"/>
  <c r="AM722" i="8"/>
  <c r="AM723" i="8"/>
  <c r="AM724" i="8"/>
  <c r="AM725" i="8"/>
  <c r="AM726" i="8"/>
  <c r="AM727" i="8"/>
  <c r="AM728" i="8"/>
  <c r="AM729" i="8"/>
  <c r="AM730" i="8"/>
  <c r="AM731" i="8"/>
  <c r="AM732" i="8"/>
  <c r="AM733" i="8"/>
  <c r="AM734" i="8"/>
  <c r="AM735" i="8"/>
  <c r="AM736" i="8"/>
  <c r="AM737" i="8"/>
  <c r="AM738" i="8"/>
  <c r="AM739" i="8"/>
  <c r="AM740" i="8"/>
  <c r="AM741" i="8"/>
  <c r="AM742" i="8"/>
  <c r="AM743" i="8"/>
  <c r="AM744" i="8"/>
  <c r="AM745" i="8"/>
  <c r="AM746" i="8"/>
  <c r="AM747" i="8"/>
  <c r="AM748" i="8"/>
  <c r="AM749" i="8"/>
  <c r="AM750" i="8"/>
  <c r="AM751" i="8"/>
  <c r="AM752" i="8"/>
  <c r="AM753" i="8"/>
  <c r="AM754" i="8"/>
  <c r="AM755" i="8"/>
  <c r="AM756" i="8"/>
  <c r="AM757" i="8"/>
  <c r="AM758" i="8"/>
  <c r="AM759" i="8"/>
  <c r="AM760" i="8"/>
  <c r="AM761" i="8"/>
  <c r="AM762" i="8"/>
  <c r="AM763" i="8"/>
  <c r="AM764" i="8"/>
  <c r="AM765" i="8"/>
  <c r="AM766" i="8"/>
  <c r="AM767" i="8"/>
  <c r="AM768" i="8"/>
  <c r="AM769" i="8"/>
  <c r="AM770" i="8"/>
  <c r="AM771" i="8"/>
  <c r="AM772" i="8"/>
  <c r="AM773" i="8"/>
  <c r="AM774" i="8"/>
  <c r="AM775" i="8"/>
  <c r="AM776" i="8"/>
  <c r="AM777" i="8"/>
  <c r="AM778" i="8"/>
  <c r="AM779" i="8"/>
  <c r="AM780" i="8"/>
  <c r="AM781" i="8"/>
  <c r="AM782" i="8"/>
  <c r="AM783" i="8"/>
  <c r="AM784" i="8"/>
  <c r="AM785" i="8"/>
  <c r="AM786" i="8"/>
  <c r="AM787" i="8"/>
  <c r="AM788" i="8"/>
  <c r="AM789" i="8"/>
  <c r="AM790" i="8"/>
  <c r="AM791" i="8"/>
  <c r="AM792" i="8"/>
  <c r="AM793" i="8"/>
  <c r="AM794" i="8"/>
  <c r="AM795" i="8"/>
  <c r="AM796" i="8"/>
  <c r="AM797" i="8"/>
  <c r="AM798" i="8"/>
  <c r="AM799" i="8"/>
  <c r="AM800" i="8"/>
  <c r="AM801" i="8"/>
  <c r="AM802" i="8"/>
  <c r="AM803" i="8"/>
  <c r="AM804" i="8"/>
  <c r="AM805" i="8"/>
  <c r="AM806" i="8"/>
  <c r="AM807" i="8"/>
  <c r="AM808" i="8"/>
  <c r="AM809" i="8"/>
  <c r="AM810" i="8"/>
  <c r="AM811" i="8"/>
  <c r="AM812" i="8"/>
  <c r="AM813" i="8"/>
  <c r="AM814" i="8"/>
  <c r="AM815" i="8"/>
  <c r="AM816" i="8"/>
  <c r="AM817" i="8"/>
  <c r="AM818" i="8"/>
  <c r="AM819" i="8"/>
  <c r="AM820" i="8"/>
  <c r="AM821" i="8"/>
  <c r="AM822" i="8"/>
  <c r="AM823" i="8"/>
  <c r="AM824" i="8"/>
  <c r="AM825" i="8"/>
  <c r="AM826" i="8"/>
  <c r="AM827" i="8"/>
  <c r="AM828" i="8"/>
  <c r="AM829" i="8"/>
  <c r="AM830" i="8"/>
  <c r="AM831" i="8"/>
  <c r="AM832" i="8"/>
  <c r="AM833" i="8"/>
  <c r="AM834" i="8"/>
  <c r="AM835" i="8"/>
  <c r="AM836" i="8"/>
  <c r="AM837" i="8"/>
  <c r="AM838" i="8"/>
  <c r="AM839" i="8"/>
  <c r="AM840" i="8"/>
  <c r="AM841" i="8"/>
  <c r="AM842" i="8"/>
  <c r="AM843" i="8"/>
  <c r="AM844" i="8"/>
  <c r="AM845" i="8"/>
  <c r="AM846" i="8"/>
  <c r="AM847" i="8"/>
  <c r="AM848" i="8"/>
  <c r="AM849" i="8"/>
  <c r="AM850" i="8"/>
  <c r="AM851" i="8"/>
  <c r="AM852" i="8"/>
  <c r="AM853" i="8"/>
  <c r="AM854" i="8"/>
  <c r="AM855" i="8"/>
  <c r="AM856" i="8"/>
  <c r="AM857" i="8"/>
  <c r="AM858" i="8"/>
  <c r="AM859" i="8"/>
  <c r="AM860" i="8"/>
  <c r="AM861" i="8"/>
  <c r="AM862" i="8"/>
  <c r="AM863" i="8"/>
  <c r="AM864" i="8"/>
  <c r="AM865" i="8"/>
  <c r="AM866" i="8"/>
  <c r="AM867" i="8"/>
  <c r="AM868" i="8"/>
  <c r="AM869" i="8"/>
  <c r="AM870" i="8"/>
  <c r="AM871" i="8"/>
  <c r="AM872" i="8"/>
  <c r="AM873" i="8"/>
  <c r="AM874" i="8"/>
  <c r="AM875" i="8"/>
  <c r="AM876" i="8"/>
  <c r="AM877" i="8"/>
  <c r="AM878" i="8"/>
  <c r="AM879" i="8"/>
  <c r="AM880" i="8"/>
  <c r="AM881" i="8"/>
  <c r="AM882" i="8"/>
  <c r="AM883" i="8"/>
  <c r="AM884" i="8"/>
  <c r="AM885" i="8"/>
  <c r="AM886" i="8"/>
  <c r="AM887" i="8"/>
  <c r="AM888" i="8"/>
  <c r="AM889" i="8"/>
  <c r="AM890" i="8"/>
  <c r="AM891" i="8"/>
  <c r="AM892" i="8"/>
  <c r="AM893" i="8"/>
  <c r="AM894" i="8"/>
  <c r="AM895" i="8"/>
  <c r="AM896" i="8"/>
  <c r="AM897" i="8"/>
  <c r="AM898" i="8"/>
  <c r="AM899" i="8"/>
  <c r="AM900" i="8"/>
  <c r="AM901" i="8"/>
  <c r="AM902" i="8"/>
  <c r="AM903" i="8"/>
  <c r="AM904" i="8"/>
  <c r="AM905" i="8"/>
  <c r="AM906" i="8"/>
  <c r="AM907" i="8"/>
  <c r="AM908" i="8"/>
  <c r="AM909" i="8"/>
  <c r="AM910" i="8"/>
  <c r="AM911" i="8"/>
  <c r="AM912" i="8"/>
  <c r="AM913" i="8"/>
  <c r="AM914" i="8"/>
  <c r="AM915" i="8"/>
  <c r="AM916" i="8"/>
  <c r="AM917" i="8"/>
  <c r="AM918" i="8"/>
  <c r="AM919" i="8"/>
  <c r="AM920" i="8"/>
  <c r="AM921" i="8"/>
  <c r="AM922" i="8"/>
  <c r="AM923" i="8"/>
  <c r="AM924" i="8"/>
  <c r="AM925" i="8"/>
  <c r="AM926" i="8"/>
  <c r="AM927" i="8"/>
  <c r="AM928" i="8"/>
  <c r="AM929" i="8"/>
  <c r="AM930" i="8"/>
  <c r="AM931" i="8"/>
  <c r="AM932" i="8"/>
  <c r="AM933" i="8"/>
  <c r="AM934" i="8"/>
  <c r="AM935" i="8"/>
  <c r="AM936" i="8"/>
  <c r="AM937" i="8"/>
  <c r="AM938" i="8"/>
  <c r="AM939" i="8"/>
  <c r="AM940" i="8"/>
  <c r="AM941" i="8"/>
  <c r="AM942" i="8"/>
  <c r="AM943" i="8"/>
  <c r="AM944" i="8"/>
  <c r="AM945" i="8"/>
  <c r="AM946" i="8"/>
  <c r="AM947" i="8"/>
  <c r="AM948" i="8"/>
  <c r="AM949" i="8"/>
  <c r="AM950" i="8"/>
  <c r="AM951" i="8"/>
  <c r="AM952" i="8"/>
  <c r="AM953" i="8"/>
  <c r="AM954" i="8"/>
  <c r="AM955" i="8"/>
  <c r="AM956" i="8"/>
  <c r="AM957" i="8"/>
  <c r="AM958" i="8"/>
  <c r="AM959" i="8"/>
  <c r="AM960" i="8"/>
  <c r="AM961" i="8"/>
  <c r="AM962" i="8"/>
  <c r="AM963" i="8"/>
  <c r="AM964" i="8"/>
  <c r="AM965" i="8"/>
  <c r="AM966" i="8"/>
  <c r="AM967" i="8"/>
  <c r="AM968" i="8"/>
  <c r="AM969" i="8"/>
  <c r="AM970" i="8"/>
  <c r="AM971" i="8"/>
  <c r="AM972" i="8"/>
  <c r="AM973" i="8"/>
  <c r="AM974" i="8"/>
  <c r="AM975" i="8"/>
  <c r="AM976" i="8"/>
  <c r="AM977" i="8"/>
  <c r="AM978" i="8"/>
  <c r="AM979" i="8"/>
  <c r="AM980" i="8"/>
  <c r="AM981" i="8"/>
  <c r="AM982" i="8"/>
  <c r="AM983" i="8"/>
  <c r="AM984" i="8"/>
  <c r="AM985" i="8"/>
  <c r="AM986" i="8"/>
  <c r="AM987" i="8"/>
  <c r="AM988" i="8"/>
  <c r="AM989" i="8"/>
  <c r="AM990" i="8"/>
  <c r="AM991" i="8"/>
  <c r="AM992" i="8"/>
  <c r="AM993" i="8"/>
  <c r="AM994" i="8"/>
  <c r="AM995" i="8"/>
  <c r="AM996" i="8"/>
  <c r="AM997" i="8"/>
  <c r="AM998" i="8"/>
  <c r="AM999" i="8"/>
  <c r="AM1000" i="8"/>
  <c r="AM1001" i="8"/>
  <c r="AM1002" i="8"/>
  <c r="AM1003" i="8"/>
  <c r="AM1004" i="8"/>
  <c r="AM1005" i="8"/>
  <c r="AM1006" i="8"/>
  <c r="AM1007" i="8"/>
  <c r="AM1008" i="8"/>
  <c r="AM1009" i="8"/>
  <c r="AM1010" i="8"/>
  <c r="AM1011" i="8"/>
  <c r="AM1012" i="8"/>
  <c r="AM1013" i="8"/>
  <c r="AM1014" i="8"/>
  <c r="AM1015" i="8"/>
  <c r="AM1016" i="8"/>
  <c r="AM1017" i="8"/>
  <c r="AM1018" i="8"/>
  <c r="AM1019" i="8"/>
  <c r="AM1020" i="8"/>
  <c r="AM1021" i="8"/>
  <c r="AM1022" i="8"/>
  <c r="AM1023" i="8"/>
  <c r="AM1024" i="8"/>
  <c r="AM1025" i="8"/>
  <c r="AM1026" i="8"/>
  <c r="AM1027" i="8"/>
  <c r="AM1028" i="8"/>
  <c r="AM1029" i="8"/>
  <c r="AM1030" i="8"/>
  <c r="AM1031" i="8"/>
  <c r="AM1032" i="8"/>
  <c r="AM1033" i="8"/>
  <c r="AM1034" i="8"/>
  <c r="AM1035" i="8"/>
  <c r="AM1036" i="8"/>
  <c r="AM1037" i="8"/>
  <c r="AM1038" i="8"/>
  <c r="AM1039" i="8"/>
  <c r="AM1040" i="8"/>
  <c r="AM1041" i="8"/>
  <c r="AM1042" i="8"/>
  <c r="AM1043" i="8"/>
  <c r="AM1044" i="8"/>
  <c r="AM1045" i="8"/>
  <c r="AM1046" i="8"/>
  <c r="AM1047" i="8"/>
  <c r="AM1048" i="8"/>
  <c r="AM1049" i="8"/>
  <c r="AM1050" i="8"/>
  <c r="AM1051" i="8"/>
  <c r="AM1052" i="8"/>
  <c r="AM1053" i="8"/>
  <c r="AM1054" i="8"/>
  <c r="AM1055" i="8"/>
  <c r="AM1056" i="8"/>
  <c r="AM1057" i="8"/>
  <c r="AM1058" i="8"/>
  <c r="AM1059" i="8"/>
  <c r="AM1060" i="8"/>
  <c r="AM1061" i="8"/>
  <c r="AM1062" i="8"/>
  <c r="AM1063" i="8"/>
  <c r="AM1064" i="8"/>
  <c r="AM1065" i="8"/>
  <c r="AM1066" i="8"/>
  <c r="AM1067" i="8"/>
  <c r="AM1068" i="8"/>
  <c r="AM1069" i="8"/>
  <c r="AM1070" i="8"/>
  <c r="AM1071" i="8"/>
  <c r="AM1072" i="8"/>
  <c r="AM1073" i="8"/>
  <c r="AM1074" i="8"/>
  <c r="AM1075" i="8"/>
  <c r="AM1076" i="8"/>
  <c r="AM1077" i="8"/>
  <c r="AM1078" i="8"/>
  <c r="AM1079" i="8"/>
  <c r="AM1080" i="8"/>
  <c r="AM1081" i="8"/>
  <c r="AM1082" i="8"/>
  <c r="AM1083" i="8"/>
  <c r="AM1084" i="8"/>
  <c r="AM1085" i="8"/>
  <c r="AM1086" i="8"/>
  <c r="AM1087" i="8"/>
  <c r="AM1088" i="8"/>
  <c r="AM1089" i="8"/>
  <c r="AM1090" i="8"/>
  <c r="AM1091" i="8"/>
  <c r="AM1092" i="8"/>
  <c r="AM1093" i="8"/>
  <c r="AM1094" i="8"/>
  <c r="AM1095" i="8"/>
  <c r="AM1096" i="8"/>
  <c r="AM1097" i="8"/>
  <c r="AM1098" i="8"/>
  <c r="AM1099" i="8"/>
  <c r="AM1100" i="8"/>
  <c r="AM1101" i="8"/>
  <c r="AM1102" i="8"/>
  <c r="AM1103" i="8"/>
  <c r="AM1104" i="8"/>
  <c r="AM1105" i="8"/>
  <c r="AM1106" i="8"/>
  <c r="AM1107" i="8"/>
  <c r="AM1108" i="8"/>
  <c r="AM1109" i="8"/>
  <c r="AM1110" i="8"/>
  <c r="AM1111" i="8"/>
  <c r="AM1112" i="8"/>
  <c r="AM1113" i="8"/>
  <c r="AM1114" i="8"/>
  <c r="AM1115" i="8"/>
  <c r="AM1116" i="8"/>
  <c r="AM1117" i="8"/>
  <c r="AM1118" i="8"/>
  <c r="AM1119" i="8"/>
  <c r="AM1120" i="8"/>
  <c r="AM1121" i="8"/>
  <c r="AM1122" i="8"/>
  <c r="AM1123" i="8"/>
  <c r="AM1124" i="8"/>
  <c r="AM1125" i="8"/>
  <c r="AM1126" i="8"/>
  <c r="AM1127" i="8"/>
  <c r="AM1128" i="8"/>
  <c r="AM1129" i="8"/>
  <c r="AM1130" i="8"/>
  <c r="AM1131" i="8"/>
  <c r="AM1132" i="8"/>
  <c r="AM1133" i="8"/>
  <c r="AM1134" i="8"/>
  <c r="AM1135" i="8"/>
  <c r="AM1136" i="8"/>
  <c r="AM1137" i="8"/>
  <c r="AM1138" i="8"/>
  <c r="AM1139" i="8"/>
  <c r="AM1140" i="8"/>
  <c r="AM1141" i="8"/>
  <c r="AM1142" i="8"/>
  <c r="AM1143" i="8"/>
  <c r="AM1144" i="8"/>
  <c r="AM1145" i="8"/>
  <c r="AM1146" i="8"/>
  <c r="AM1147" i="8"/>
  <c r="AM1148" i="8"/>
  <c r="AM1149" i="8"/>
  <c r="AM1150" i="8"/>
  <c r="AM1151" i="8"/>
  <c r="AM1152" i="8"/>
  <c r="AM1153" i="8"/>
  <c r="AM1154" i="8"/>
  <c r="AM1155" i="8"/>
  <c r="AM1156" i="8"/>
  <c r="AM1157" i="8"/>
  <c r="AM1158" i="8"/>
  <c r="AM1159" i="8"/>
  <c r="AM1160" i="8"/>
  <c r="AM1161" i="8"/>
  <c r="AM1162" i="8"/>
  <c r="AM1163" i="8"/>
  <c r="AM1164" i="8"/>
  <c r="AM1165" i="8"/>
  <c r="AM1166" i="8"/>
  <c r="AM1167" i="8"/>
  <c r="AM1168" i="8"/>
  <c r="AM1169" i="8"/>
  <c r="AM1170" i="8"/>
  <c r="AM1171" i="8"/>
  <c r="AM1172" i="8"/>
  <c r="AM1173" i="8"/>
  <c r="AM1174" i="8"/>
  <c r="AM1175" i="8"/>
  <c r="AM1176" i="8"/>
  <c r="AM1177" i="8"/>
  <c r="AM1178" i="8"/>
  <c r="AM1179" i="8"/>
  <c r="AM1180" i="8"/>
  <c r="AM1181" i="8"/>
  <c r="AM1182" i="8"/>
  <c r="AM1183" i="8"/>
  <c r="AM1184" i="8"/>
  <c r="AM1185" i="8"/>
  <c r="AM1186" i="8"/>
  <c r="AM1187" i="8"/>
  <c r="AM1188" i="8"/>
  <c r="AM1189" i="8"/>
  <c r="AM1190" i="8"/>
  <c r="AM1191" i="8"/>
  <c r="AM1192" i="8"/>
  <c r="AM1193" i="8"/>
  <c r="AM1194" i="8"/>
  <c r="AM1195" i="8"/>
  <c r="AM1196" i="8"/>
  <c r="AM1197" i="8"/>
  <c r="AM1198" i="8"/>
  <c r="AM1199" i="8"/>
  <c r="AM1200" i="8"/>
  <c r="AM1201" i="8"/>
  <c r="AM1202" i="8"/>
  <c r="AM1203" i="8"/>
  <c r="AM1204" i="8"/>
  <c r="AM1205" i="8"/>
  <c r="AM1206" i="8"/>
  <c r="AM1207" i="8"/>
  <c r="AM1208" i="8"/>
  <c r="AM1209" i="8"/>
  <c r="AM1210" i="8"/>
  <c r="AM1211" i="8"/>
  <c r="AM1212" i="8"/>
  <c r="AM1213" i="8"/>
  <c r="AM1214" i="8"/>
  <c r="AM1215" i="8"/>
  <c r="AM1216" i="8"/>
  <c r="AM1217" i="8"/>
  <c r="AM1218" i="8"/>
  <c r="AM1219" i="8"/>
  <c r="AM1220" i="8"/>
  <c r="AM1221" i="8"/>
  <c r="AM1222" i="8"/>
  <c r="AM1223" i="8"/>
  <c r="AM1224" i="8"/>
  <c r="AM1225" i="8"/>
  <c r="AM1226" i="8"/>
  <c r="AM1227" i="8"/>
  <c r="AM1228" i="8"/>
  <c r="AM1229" i="8"/>
  <c r="AM1230" i="8"/>
  <c r="AM1231" i="8"/>
  <c r="AM1232" i="8"/>
  <c r="AM1233" i="8"/>
  <c r="AM1234" i="8"/>
  <c r="AM1235" i="8"/>
  <c r="AM1236" i="8"/>
  <c r="AM1237" i="8"/>
  <c r="AM1238" i="8"/>
  <c r="AM1239" i="8"/>
  <c r="AM1240" i="8"/>
  <c r="AM1241" i="8"/>
  <c r="AM1242" i="8"/>
  <c r="AM1243" i="8"/>
  <c r="AM1244" i="8"/>
  <c r="AM1245" i="8"/>
  <c r="AM1246" i="8"/>
  <c r="AM1247" i="8"/>
  <c r="AM1248" i="8"/>
  <c r="AM1249" i="8"/>
  <c r="AM1250" i="8"/>
  <c r="AM1251" i="8"/>
  <c r="AM1252" i="8"/>
  <c r="AM1253" i="8"/>
  <c r="AM1254" i="8"/>
  <c r="AM1255" i="8"/>
  <c r="AM1256" i="8"/>
  <c r="AM1257" i="8"/>
  <c r="AM1258" i="8"/>
  <c r="AM1259" i="8"/>
  <c r="AM1260" i="8"/>
  <c r="AM1261" i="8"/>
  <c r="AM1262" i="8"/>
  <c r="AM1263" i="8"/>
  <c r="AM1264" i="8"/>
  <c r="AM1265" i="8"/>
  <c r="AM1266" i="8"/>
  <c r="AM1267" i="8"/>
  <c r="AM1268" i="8"/>
  <c r="AM1269" i="8"/>
  <c r="AM1270" i="8"/>
  <c r="AM1271" i="8"/>
  <c r="AM1272" i="8"/>
  <c r="AM1273" i="8"/>
  <c r="AM1274" i="8"/>
  <c r="AM1275" i="8"/>
  <c r="AM1276" i="8"/>
  <c r="AM1277" i="8"/>
  <c r="AM1278" i="8"/>
  <c r="AM1279" i="8"/>
  <c r="AM1280" i="8"/>
  <c r="AM1281" i="8"/>
  <c r="AM1282" i="8"/>
  <c r="AM1283" i="8"/>
  <c r="AM1284" i="8"/>
  <c r="AM1285" i="8"/>
  <c r="AM1286" i="8"/>
  <c r="AM1287" i="8"/>
  <c r="AM1288" i="8"/>
  <c r="AM1289" i="8"/>
  <c r="AM1290" i="8"/>
  <c r="AM1291" i="8"/>
  <c r="AM1292" i="8"/>
  <c r="AM1293" i="8"/>
  <c r="AM1294" i="8"/>
  <c r="AM1295" i="8"/>
  <c r="AM1296" i="8"/>
  <c r="AM1297" i="8"/>
  <c r="AM1298" i="8"/>
  <c r="AM1299" i="8"/>
  <c r="AM1300" i="8"/>
  <c r="AM1301" i="8"/>
  <c r="AM1302" i="8"/>
  <c r="AM1303" i="8"/>
  <c r="AM1304" i="8"/>
  <c r="AM1305" i="8"/>
  <c r="AM1306" i="8"/>
  <c r="AM1307" i="8"/>
  <c r="AM1308" i="8"/>
  <c r="AM1309" i="8"/>
  <c r="AM1310" i="8"/>
  <c r="AM1311" i="8"/>
  <c r="AM1312" i="8"/>
  <c r="AM1313" i="8"/>
  <c r="AM1314" i="8"/>
  <c r="AM1315" i="8"/>
  <c r="AM1316" i="8"/>
  <c r="AM1317" i="8"/>
  <c r="AM1318" i="8"/>
  <c r="AM1319" i="8"/>
  <c r="AM1320" i="8"/>
  <c r="AM1321" i="8"/>
  <c r="AM1322" i="8"/>
  <c r="AM1323" i="8"/>
  <c r="AM1324" i="8"/>
  <c r="AM1325" i="8"/>
  <c r="AM1326" i="8"/>
  <c r="AM1327" i="8"/>
  <c r="AM1328" i="8"/>
  <c r="AM1329" i="8"/>
  <c r="AM1330" i="8"/>
  <c r="AM1331" i="8"/>
  <c r="AM1332" i="8"/>
  <c r="AM1333" i="8"/>
  <c r="AM1334" i="8"/>
  <c r="AM1335" i="8"/>
  <c r="AM1336" i="8"/>
  <c r="AM1337" i="8"/>
  <c r="AM1338" i="8"/>
  <c r="AM1339" i="8"/>
  <c r="AM1340" i="8"/>
  <c r="AM1341" i="8"/>
  <c r="AM1342" i="8"/>
  <c r="AM1343" i="8"/>
  <c r="AM1344" i="8"/>
  <c r="AM1345" i="8"/>
  <c r="AM1346" i="8"/>
  <c r="AM1347" i="8"/>
  <c r="AM1348" i="8"/>
  <c r="AM1349" i="8"/>
  <c r="AM1350" i="8"/>
  <c r="AM1351" i="8"/>
  <c r="AM1352" i="8"/>
  <c r="AM1353" i="8"/>
  <c r="AM1354" i="8"/>
  <c r="AM1355" i="8"/>
  <c r="AM1356" i="8"/>
  <c r="AM1357" i="8"/>
  <c r="AM1358" i="8"/>
  <c r="AM1359" i="8"/>
  <c r="AM1360" i="8"/>
  <c r="AM1361" i="8"/>
  <c r="AM1362" i="8"/>
  <c r="AM1363" i="8"/>
  <c r="AM1364" i="8"/>
  <c r="AM1365" i="8"/>
  <c r="AM1366" i="8"/>
  <c r="AM1367" i="8"/>
  <c r="AM1368" i="8"/>
  <c r="AM1369" i="8"/>
  <c r="AM1370" i="8"/>
  <c r="AM1371" i="8"/>
  <c r="AM1372" i="8"/>
  <c r="AM1373" i="8"/>
  <c r="AM1374" i="8"/>
  <c r="AM1375" i="8"/>
  <c r="AM1376" i="8"/>
  <c r="AM1377" i="8"/>
  <c r="AM1378" i="8"/>
  <c r="AM1379" i="8"/>
  <c r="AM1380" i="8"/>
  <c r="AM1381" i="8"/>
  <c r="AM1382" i="8"/>
  <c r="AM1383" i="8"/>
  <c r="AM1384" i="8"/>
  <c r="AM1385" i="8"/>
  <c r="AM1386" i="8"/>
  <c r="AM1387" i="8"/>
  <c r="AM1388" i="8"/>
  <c r="AM1389" i="8"/>
  <c r="AM1390" i="8"/>
  <c r="AM1391" i="8"/>
  <c r="AM1392" i="8"/>
  <c r="AM1393" i="8"/>
  <c r="AM1394" i="8"/>
  <c r="AM1395" i="8"/>
  <c r="AM1396" i="8"/>
  <c r="AM1397" i="8"/>
  <c r="AM1398" i="8"/>
  <c r="AM1399" i="8"/>
  <c r="AM1400" i="8"/>
  <c r="AM1401" i="8"/>
  <c r="AM1402" i="8"/>
  <c r="AM1403" i="8"/>
  <c r="AM1404" i="8"/>
  <c r="AM1405" i="8"/>
  <c r="AM1406" i="8"/>
  <c r="AM1407" i="8"/>
  <c r="AM1408" i="8"/>
  <c r="AM1409" i="8"/>
  <c r="AM1410" i="8"/>
  <c r="AM1411" i="8"/>
  <c r="AM1412" i="8"/>
  <c r="AM1413" i="8"/>
  <c r="AM1414" i="8"/>
  <c r="AM1415" i="8"/>
  <c r="AM1416" i="8"/>
  <c r="AM1417" i="8"/>
  <c r="AM1418" i="8"/>
  <c r="AM1419" i="8"/>
  <c r="AM1420" i="8"/>
  <c r="AM1421" i="8"/>
  <c r="AM1422" i="8"/>
  <c r="AM1423" i="8"/>
  <c r="AM1424" i="8"/>
  <c r="AM1425" i="8"/>
  <c r="AM1426" i="8"/>
  <c r="AM1427" i="8"/>
  <c r="AM1428" i="8"/>
  <c r="AM1429" i="8"/>
  <c r="AM1430" i="8"/>
  <c r="AM1431" i="8"/>
  <c r="AM1432" i="8"/>
  <c r="AM1433" i="8"/>
  <c r="AM1434" i="8"/>
  <c r="AM1435" i="8"/>
  <c r="AM1436" i="8"/>
  <c r="AM1437" i="8"/>
  <c r="AM1438" i="8"/>
  <c r="AM1439" i="8"/>
  <c r="AM1440" i="8"/>
  <c r="AM1441" i="8"/>
  <c r="AM1442" i="8"/>
  <c r="AM1443" i="8"/>
  <c r="AM1444" i="8"/>
  <c r="AM1445" i="8"/>
  <c r="AM1446" i="8"/>
  <c r="AM1447" i="8"/>
  <c r="AM1448" i="8"/>
  <c r="AM1449" i="8"/>
  <c r="AM1450" i="8"/>
  <c r="AM1451" i="8"/>
  <c r="AM1452" i="8"/>
  <c r="AM1453" i="8"/>
  <c r="AM1454" i="8"/>
  <c r="AM1455" i="8"/>
  <c r="AM1456" i="8"/>
  <c r="AM1457" i="8"/>
  <c r="AM1458" i="8"/>
  <c r="AM1459" i="8"/>
  <c r="AM1460" i="8"/>
  <c r="AM1461" i="8"/>
  <c r="AM1462" i="8"/>
  <c r="AM1463" i="8"/>
  <c r="AM1464" i="8"/>
  <c r="AM1465" i="8"/>
  <c r="AM1466" i="8"/>
  <c r="AM1467" i="8"/>
  <c r="AM1468" i="8"/>
  <c r="AM1469" i="8"/>
  <c r="AM1470" i="8"/>
  <c r="AM1471" i="8"/>
  <c r="AM1472" i="8"/>
  <c r="AM1473" i="8"/>
  <c r="AM1474" i="8"/>
  <c r="AM1475" i="8"/>
  <c r="AM1476" i="8"/>
  <c r="AM1477" i="8"/>
  <c r="AM1478" i="8"/>
  <c r="AM1479" i="8"/>
  <c r="AM1480" i="8"/>
  <c r="AM1481" i="8"/>
  <c r="AM1482" i="8"/>
  <c r="AM1483" i="8"/>
  <c r="AM1484" i="8"/>
  <c r="AM1485" i="8"/>
  <c r="AM1486" i="8"/>
  <c r="AM1487" i="8"/>
  <c r="AM1488" i="8"/>
  <c r="AM1489" i="8"/>
  <c r="AM1490" i="8"/>
  <c r="AM1491" i="8"/>
  <c r="AM1492" i="8"/>
  <c r="AM1493" i="8"/>
  <c r="AM1494" i="8"/>
  <c r="AM1495" i="8"/>
  <c r="AM1496" i="8"/>
  <c r="AM1497" i="8"/>
  <c r="AM1498" i="8"/>
  <c r="AM1499" i="8"/>
  <c r="AM1500" i="8"/>
  <c r="AM1501" i="8"/>
  <c r="AM1502" i="8"/>
  <c r="AM1503" i="8"/>
  <c r="AM1504" i="8"/>
  <c r="AM1505" i="8"/>
  <c r="AM1506" i="8"/>
  <c r="AM1507" i="8"/>
  <c r="AM1508" i="8"/>
  <c r="AM1509" i="8"/>
  <c r="AM1510" i="8"/>
  <c r="AM1511" i="8"/>
  <c r="AM1512" i="8"/>
  <c r="AM1513" i="8"/>
  <c r="AM1514" i="8"/>
  <c r="AM1515" i="8"/>
  <c r="AM1516" i="8"/>
  <c r="AM1517" i="8"/>
  <c r="AM1518" i="8"/>
  <c r="AM1519" i="8"/>
  <c r="AM1520" i="8"/>
  <c r="AM1521" i="8"/>
  <c r="AM1522" i="8"/>
  <c r="AM1523" i="8"/>
  <c r="AM1524" i="8"/>
  <c r="AM1525" i="8"/>
  <c r="AM1526" i="8"/>
  <c r="AM1527" i="8"/>
  <c r="AM1528" i="8"/>
  <c r="AM1529" i="8"/>
  <c r="AM1530" i="8"/>
  <c r="AM1531" i="8"/>
  <c r="AM1532" i="8"/>
  <c r="AM1533" i="8"/>
  <c r="AM1534" i="8"/>
  <c r="AM1535" i="8"/>
  <c r="AM1536" i="8"/>
  <c r="AM1537" i="8"/>
  <c r="AM1538" i="8"/>
  <c r="AM1539" i="8"/>
  <c r="AM1540" i="8"/>
  <c r="AM1541" i="8"/>
  <c r="AM1542" i="8"/>
  <c r="AM1543" i="8"/>
  <c r="AM1544" i="8"/>
  <c r="AM1545" i="8"/>
  <c r="AM1546" i="8"/>
  <c r="AM1547" i="8"/>
  <c r="AM1548" i="8"/>
  <c r="AM1549" i="8"/>
  <c r="AM1550" i="8"/>
  <c r="AM1551" i="8"/>
  <c r="AM1552" i="8"/>
  <c r="AM1553" i="8"/>
  <c r="AM1554" i="8"/>
  <c r="AM1555" i="8"/>
  <c r="AM1556" i="8"/>
  <c r="AM1557" i="8"/>
  <c r="AM1558" i="8"/>
  <c r="AM1559" i="8"/>
  <c r="AM1560" i="8"/>
  <c r="AM1561" i="8"/>
  <c r="AM1562" i="8"/>
  <c r="AM1563" i="8"/>
  <c r="AM1564" i="8"/>
  <c r="AM1565" i="8"/>
  <c r="AM1566" i="8"/>
  <c r="AM1567" i="8"/>
  <c r="AM1568" i="8"/>
  <c r="AM1569" i="8"/>
  <c r="AM1570" i="8"/>
  <c r="AM1571" i="8"/>
  <c r="AM1572" i="8"/>
  <c r="AM1573" i="8"/>
  <c r="AM1574" i="8"/>
  <c r="AM1575" i="8"/>
  <c r="AM1576" i="8"/>
  <c r="AM1577" i="8"/>
  <c r="AM1578" i="8"/>
  <c r="AM1579" i="8"/>
  <c r="AM1580" i="8"/>
  <c r="AM1581" i="8"/>
  <c r="AM1582" i="8"/>
  <c r="AM1583" i="8"/>
  <c r="AM1584" i="8"/>
  <c r="AM1585" i="8"/>
  <c r="AM1586" i="8"/>
  <c r="AM1587" i="8"/>
  <c r="AM1588" i="8"/>
  <c r="AM1589" i="8"/>
  <c r="AM1590" i="8"/>
  <c r="AM1591" i="8"/>
  <c r="AM1592" i="8"/>
  <c r="AM1593" i="8"/>
  <c r="AM1594" i="8"/>
  <c r="AM1595" i="8"/>
  <c r="AM1596" i="8"/>
  <c r="AM1597" i="8"/>
  <c r="AM1598" i="8"/>
  <c r="AM1599" i="8"/>
  <c r="AM1600" i="8"/>
  <c r="AM1601" i="8"/>
  <c r="AM1602" i="8"/>
  <c r="AM1603" i="8"/>
  <c r="AM1604" i="8"/>
  <c r="AM1605" i="8"/>
  <c r="AM1606" i="8"/>
  <c r="AM1607" i="8"/>
  <c r="AM1608" i="8"/>
  <c r="AM1609" i="8"/>
  <c r="AM1610" i="8"/>
  <c r="AM1611" i="8"/>
  <c r="AM1612" i="8"/>
  <c r="AM1613" i="8"/>
  <c r="AM1614" i="8"/>
  <c r="AM1615" i="8"/>
  <c r="AM1616" i="8"/>
  <c r="AM1617" i="8"/>
  <c r="AM1618" i="8"/>
  <c r="AM1619" i="8"/>
  <c r="AM1620" i="8"/>
  <c r="AM1621" i="8"/>
  <c r="AM1622" i="8"/>
  <c r="AM1623" i="8"/>
  <c r="AM1624" i="8"/>
  <c r="AM1625" i="8"/>
  <c r="AM1626" i="8"/>
  <c r="AM1627" i="8"/>
  <c r="AM1628" i="8"/>
  <c r="AM1629" i="8"/>
  <c r="AM1630" i="8"/>
  <c r="AM1631" i="8"/>
  <c r="AM1632" i="8"/>
  <c r="AM1633" i="8"/>
  <c r="AM1634" i="8"/>
  <c r="AM1635" i="8"/>
  <c r="AM1636" i="8"/>
  <c r="AM1637" i="8"/>
  <c r="AM1638" i="8"/>
  <c r="AM1639" i="8"/>
  <c r="AM1640" i="8"/>
  <c r="AM1641" i="8"/>
  <c r="AM1642" i="8"/>
  <c r="AM1643" i="8"/>
  <c r="AM1644" i="8"/>
  <c r="AM1645" i="8"/>
  <c r="AM1646" i="8"/>
  <c r="AM1647" i="8"/>
  <c r="AM1648" i="8"/>
  <c r="AM1649" i="8"/>
  <c r="AM1650" i="8"/>
  <c r="AM1651" i="8"/>
  <c r="AM1652" i="8"/>
  <c r="AM1653" i="8"/>
  <c r="AM1654" i="8"/>
  <c r="AM1655" i="8"/>
  <c r="AM1656" i="8"/>
  <c r="AM1657" i="8"/>
  <c r="AM1658" i="8"/>
  <c r="AM1659" i="8"/>
  <c r="AM1660" i="8"/>
  <c r="AM1661" i="8"/>
  <c r="AM1662" i="8"/>
  <c r="AM1663" i="8"/>
  <c r="AM1664" i="8"/>
  <c r="AM1665" i="8"/>
  <c r="AM1666" i="8"/>
  <c r="AM1667" i="8"/>
  <c r="AM1668" i="8"/>
  <c r="AM1669" i="8"/>
  <c r="AM1670" i="8"/>
  <c r="AM1671" i="8"/>
  <c r="AM1672" i="8"/>
  <c r="AM1673" i="8"/>
  <c r="AM1674" i="8"/>
  <c r="AM1675" i="8"/>
  <c r="AM1676" i="8"/>
  <c r="AM1677" i="8"/>
  <c r="AM1678" i="8"/>
  <c r="AM1679" i="8"/>
  <c r="AM1680" i="8"/>
  <c r="AM1681" i="8"/>
  <c r="AM1682" i="8"/>
  <c r="AM1683" i="8"/>
  <c r="AM1684" i="8"/>
  <c r="AM1685" i="8"/>
  <c r="AM1686" i="8"/>
  <c r="AM1687" i="8"/>
  <c r="AM1688" i="8"/>
  <c r="AM1689" i="8"/>
  <c r="AM1690" i="8"/>
  <c r="AM1691" i="8"/>
  <c r="AM1692" i="8"/>
  <c r="AM1693" i="8"/>
  <c r="AM1694" i="8"/>
  <c r="AM1695" i="8"/>
  <c r="AM1696" i="8"/>
  <c r="AM1697" i="8"/>
  <c r="AM1698" i="8"/>
  <c r="AM1699" i="8"/>
  <c r="AM1700" i="8"/>
  <c r="AM1701" i="8"/>
  <c r="AM1702" i="8"/>
  <c r="AM1703" i="8"/>
  <c r="AM1704" i="8"/>
  <c r="AM1705" i="8"/>
  <c r="AM1706" i="8"/>
  <c r="AM1707" i="8"/>
  <c r="AM1708" i="8"/>
  <c r="AM1709" i="8"/>
  <c r="AM1710" i="8"/>
  <c r="AM1711" i="8"/>
  <c r="AM1712" i="8"/>
  <c r="AM1713" i="8"/>
  <c r="AM1714" i="8"/>
  <c r="AM1715" i="8"/>
  <c r="AM1716" i="8"/>
  <c r="AM1717" i="8"/>
  <c r="AM1718" i="8"/>
  <c r="AM1719" i="8"/>
  <c r="AM1720" i="8"/>
  <c r="AM1721" i="8"/>
  <c r="AM1722" i="8"/>
  <c r="AM1723" i="8"/>
  <c r="AM1724" i="8"/>
  <c r="AM1725" i="8"/>
  <c r="AM1726" i="8"/>
  <c r="AM1727" i="8"/>
  <c r="AM1728" i="8"/>
  <c r="AM1729" i="8"/>
  <c r="AM1730" i="8"/>
  <c r="AM1731" i="8"/>
  <c r="AM1732" i="8"/>
  <c r="AM1733" i="8"/>
  <c r="AM1734" i="8"/>
  <c r="AM1735" i="8"/>
  <c r="AM1736" i="8"/>
  <c r="AM1737" i="8"/>
  <c r="AM1738" i="8"/>
  <c r="AM1739" i="8"/>
  <c r="AM1740" i="8"/>
  <c r="AM1741" i="8"/>
  <c r="AM1742" i="8"/>
  <c r="AM1743" i="8"/>
  <c r="AM1744" i="8"/>
  <c r="AM1745" i="8"/>
  <c r="AM1746" i="8"/>
  <c r="AM1747" i="8"/>
  <c r="AM1748" i="8"/>
  <c r="AM1749" i="8"/>
  <c r="AM1750" i="8"/>
  <c r="AM1751" i="8"/>
  <c r="AM1752" i="8"/>
  <c r="AM1753" i="8"/>
  <c r="AM1754" i="8"/>
  <c r="AM1755" i="8"/>
  <c r="AM1756" i="8"/>
  <c r="AM1757" i="8"/>
  <c r="AM1758" i="8"/>
  <c r="AM1759" i="8"/>
  <c r="AM1760" i="8"/>
  <c r="AM1761" i="8"/>
  <c r="AM1762" i="8"/>
  <c r="AM1763" i="8"/>
  <c r="AM1764" i="8"/>
  <c r="AM1765" i="8"/>
  <c r="AM1766" i="8"/>
  <c r="AM1767" i="8"/>
  <c r="AM1768" i="8"/>
  <c r="AM1769" i="8"/>
  <c r="AM1770" i="8"/>
  <c r="AM1771" i="8"/>
  <c r="AM1772" i="8"/>
  <c r="AM1773" i="8"/>
  <c r="AM1774" i="8"/>
  <c r="AM1775" i="8"/>
  <c r="AM1776" i="8"/>
  <c r="AM1777" i="8"/>
  <c r="AM1778" i="8"/>
  <c r="AM1779" i="8"/>
  <c r="AM1780" i="8"/>
  <c r="AM1781" i="8"/>
  <c r="AM1782" i="8"/>
  <c r="AM1783" i="8"/>
  <c r="AM1784" i="8"/>
  <c r="AM1785" i="8"/>
  <c r="AM1786" i="8"/>
  <c r="AM1787" i="8"/>
  <c r="AM1788" i="8"/>
  <c r="AM1789" i="8"/>
  <c r="AM1790" i="8"/>
  <c r="AM1791" i="8"/>
  <c r="AM1792" i="8"/>
  <c r="AM1793" i="8"/>
  <c r="AM1794" i="8"/>
  <c r="AM1795" i="8"/>
  <c r="AM1796" i="8"/>
  <c r="AM1797" i="8"/>
  <c r="AM1798" i="8"/>
  <c r="AM1799" i="8"/>
  <c r="AM1800" i="8"/>
  <c r="AM1801" i="8"/>
  <c r="AM1802" i="8"/>
  <c r="AM1803" i="8"/>
  <c r="AM1804" i="8"/>
  <c r="AM1805" i="8"/>
  <c r="AM1806" i="8"/>
  <c r="AM1807" i="8"/>
  <c r="AM1808" i="8"/>
  <c r="AM1809" i="8"/>
  <c r="AM1810" i="8"/>
  <c r="AM1811" i="8"/>
  <c r="AM1812" i="8"/>
  <c r="AM1813" i="8"/>
  <c r="AM1814" i="8"/>
  <c r="AM1815" i="8"/>
  <c r="AM1816" i="8"/>
  <c r="AM1817" i="8"/>
  <c r="AM1818" i="8"/>
  <c r="AM1819" i="8"/>
  <c r="AM1820" i="8"/>
  <c r="AM1821" i="8"/>
  <c r="AM1822" i="8"/>
  <c r="AM1823" i="8"/>
  <c r="AM1824" i="8"/>
  <c r="AM1825" i="8"/>
  <c r="AM1826" i="8"/>
  <c r="AM1827" i="8"/>
  <c r="AM1828" i="8"/>
  <c r="AM1829" i="8"/>
  <c r="AM1830" i="8"/>
  <c r="AM1831" i="8"/>
  <c r="AM1832" i="8"/>
  <c r="AM1833" i="8"/>
  <c r="AM1834" i="8"/>
  <c r="AM1835" i="8"/>
  <c r="AM1836" i="8"/>
  <c r="AM1837" i="8"/>
  <c r="AM1838" i="8"/>
  <c r="AM1839" i="8"/>
  <c r="AM1840" i="8"/>
  <c r="AM1841" i="8"/>
  <c r="AM1842" i="8"/>
  <c r="AM1843" i="8"/>
  <c r="AM1844" i="8"/>
  <c r="AM1845" i="8"/>
  <c r="AM1846" i="8"/>
  <c r="AM1847" i="8"/>
  <c r="AM1848" i="8"/>
  <c r="AM1849" i="8"/>
  <c r="AM1850" i="8"/>
  <c r="AM1851" i="8"/>
  <c r="AM1852" i="8"/>
  <c r="AM1853" i="8"/>
  <c r="AM1854" i="8"/>
  <c r="AM1855" i="8"/>
  <c r="AM1856" i="8"/>
  <c r="AM1857" i="8"/>
  <c r="AM1858" i="8"/>
  <c r="AM1859" i="8"/>
  <c r="AM1860" i="8"/>
  <c r="AM1861" i="8"/>
  <c r="AM1862" i="8"/>
  <c r="AM1863" i="8"/>
  <c r="AM1864" i="8"/>
  <c r="AM1865" i="8"/>
  <c r="AM1866" i="8"/>
  <c r="AM1867" i="8"/>
  <c r="AM1868" i="8"/>
  <c r="AM1869" i="8"/>
  <c r="AM1870" i="8"/>
  <c r="AM1871" i="8"/>
  <c r="AM1872" i="8"/>
  <c r="AM1873" i="8"/>
  <c r="AM1874" i="8"/>
  <c r="AM1875" i="8"/>
  <c r="AM1876" i="8"/>
  <c r="AM1877" i="8"/>
  <c r="AM1878" i="8"/>
  <c r="AM1879" i="8"/>
  <c r="AM1880" i="8"/>
  <c r="AM1881" i="8"/>
  <c r="AM1882" i="8"/>
  <c r="AM1883" i="8"/>
  <c r="AM1884" i="8"/>
  <c r="AM1885" i="8"/>
  <c r="AM1886" i="8"/>
  <c r="AM1887" i="8"/>
  <c r="AM1888" i="8"/>
  <c r="AM1889" i="8"/>
  <c r="AM1890" i="8"/>
  <c r="AM1891" i="8"/>
  <c r="AM1892" i="8"/>
  <c r="AM1893" i="8"/>
  <c r="AM1894" i="8"/>
  <c r="AM1895" i="8"/>
  <c r="AM1896" i="8"/>
  <c r="AM1897" i="8"/>
  <c r="AM1898" i="8"/>
  <c r="AM1899" i="8"/>
  <c r="AM1900" i="8"/>
  <c r="AM1901" i="8"/>
  <c r="AM1902" i="8"/>
  <c r="AM1903" i="8"/>
  <c r="AM1904" i="8"/>
  <c r="AM1905" i="8"/>
  <c r="AM1906" i="8"/>
  <c r="AM1907" i="8"/>
  <c r="AM1908" i="8"/>
  <c r="AM1909" i="8"/>
  <c r="AM1910" i="8"/>
  <c r="AM1911" i="8"/>
  <c r="AM1912" i="8"/>
  <c r="AM1913" i="8"/>
  <c r="AM1914" i="8"/>
  <c r="AM1915" i="8"/>
  <c r="AM1916" i="8"/>
  <c r="AM1917" i="8"/>
  <c r="AM1918" i="8"/>
  <c r="AM1919" i="8"/>
  <c r="AM1920" i="8"/>
  <c r="AM1921" i="8"/>
  <c r="AM1922" i="8"/>
  <c r="AM1923" i="8"/>
  <c r="AM1924" i="8"/>
  <c r="AM1925" i="8"/>
  <c r="AM1926" i="8"/>
  <c r="AM1927" i="8"/>
  <c r="AM1928" i="8"/>
  <c r="AM1929" i="8"/>
  <c r="AM1930" i="8"/>
  <c r="AM1931" i="8"/>
  <c r="AM1932" i="8"/>
  <c r="AM1933" i="8"/>
  <c r="AM1934" i="8"/>
  <c r="AM1935" i="8"/>
  <c r="AM1936" i="8"/>
  <c r="AM1937" i="8"/>
  <c r="AM1938" i="8"/>
  <c r="AM1939" i="8"/>
  <c r="AM1940" i="8"/>
  <c r="AM1941" i="8"/>
  <c r="AM1942" i="8"/>
  <c r="AM1943" i="8"/>
  <c r="AM1944" i="8"/>
  <c r="AM1945" i="8"/>
  <c r="AM1946" i="8"/>
  <c r="AM1947" i="8"/>
  <c r="AM1948" i="8"/>
  <c r="AM1949" i="8"/>
  <c r="AM1950" i="8"/>
  <c r="AM1951" i="8"/>
  <c r="AM1952" i="8"/>
  <c r="AM1953" i="8"/>
  <c r="AM1954" i="8"/>
  <c r="AM1955" i="8"/>
  <c r="AM1956" i="8"/>
  <c r="AM1957" i="8"/>
  <c r="AM1958" i="8"/>
  <c r="AM1959" i="8"/>
  <c r="AM1960" i="8"/>
  <c r="AM1961" i="8"/>
  <c r="AM1962" i="8"/>
  <c r="AM1963" i="8"/>
  <c r="AM1964" i="8"/>
  <c r="AM1965" i="8"/>
  <c r="AM1966" i="8"/>
  <c r="AM1967" i="8"/>
  <c r="AM1968" i="8"/>
  <c r="AM1969" i="8"/>
  <c r="AM1970" i="8"/>
  <c r="AM1971" i="8"/>
  <c r="AM1972" i="8"/>
  <c r="AM1973" i="8"/>
  <c r="AM1974" i="8"/>
  <c r="AM1975" i="8"/>
  <c r="AM1976" i="8"/>
  <c r="AM1977" i="8"/>
  <c r="AM1978" i="8"/>
  <c r="AM1979" i="8"/>
  <c r="AM1980" i="8"/>
  <c r="AM1981" i="8"/>
  <c r="AM1982" i="8"/>
  <c r="AM1983" i="8"/>
  <c r="AM1984" i="8"/>
  <c r="AM1985" i="8"/>
  <c r="AM1986" i="8"/>
  <c r="AM1987" i="8"/>
  <c r="AM1988" i="8"/>
  <c r="AM1989" i="8"/>
  <c r="AM1990" i="8"/>
  <c r="AM1991" i="8"/>
  <c r="AM1992" i="8"/>
  <c r="AM1993" i="8"/>
  <c r="AM1994" i="8"/>
  <c r="AM1995" i="8"/>
  <c r="AM1996" i="8"/>
  <c r="AM1997" i="8"/>
  <c r="AM1998" i="8"/>
  <c r="AM1999" i="8"/>
  <c r="AM2000" i="8"/>
  <c r="AM3" i="8"/>
  <c r="AM4" i="8"/>
  <c r="AL3" i="8"/>
  <c r="AL4" i="8"/>
  <c r="AL5" i="8"/>
  <c r="AL6" i="8"/>
  <c r="AL7" i="8"/>
  <c r="AL8" i="8"/>
  <c r="AL9" i="8"/>
  <c r="AL10" i="8"/>
  <c r="AL11" i="8"/>
  <c r="AL12" i="8"/>
  <c r="AL13" i="8"/>
  <c r="AL14" i="8"/>
  <c r="AL15" i="8"/>
  <c r="AL16" i="8"/>
  <c r="AL17" i="8"/>
  <c r="AL18" i="8"/>
  <c r="AL19" i="8"/>
  <c r="AL20" i="8"/>
  <c r="AL22" i="8"/>
  <c r="AL23" i="8"/>
  <c r="AL24" i="8"/>
  <c r="AL25" i="8"/>
  <c r="AL26" i="8"/>
  <c r="AL27" i="8"/>
  <c r="AL28" i="8"/>
  <c r="AL29" i="8"/>
  <c r="AL30" i="8"/>
  <c r="AL31" i="8"/>
  <c r="AL32" i="8"/>
  <c r="AL33" i="8"/>
  <c r="AL34" i="8"/>
  <c r="AL36" i="8"/>
  <c r="AL37" i="8"/>
  <c r="AL38" i="8"/>
  <c r="AL39" i="8"/>
  <c r="AL40" i="8"/>
  <c r="AL41" i="8"/>
  <c r="AL42" i="8"/>
  <c r="AL43" i="8"/>
  <c r="AL44" i="8"/>
  <c r="AL45" i="8"/>
  <c r="AL46" i="8"/>
  <c r="AL47" i="8"/>
  <c r="AL48" i="8"/>
  <c r="AL50" i="8"/>
  <c r="AL51" i="8"/>
  <c r="AL52" i="8"/>
  <c r="AL53" i="8"/>
  <c r="AL54" i="8"/>
  <c r="AL55" i="8"/>
  <c r="AL56" i="8"/>
  <c r="AL57" i="8"/>
  <c r="AL58" i="8"/>
  <c r="AL60" i="8"/>
  <c r="AL61" i="8"/>
  <c r="AL62" i="8"/>
  <c r="AL63" i="8"/>
  <c r="AL64" i="8"/>
  <c r="AL65" i="8"/>
  <c r="AL66" i="8"/>
  <c r="AL67" i="8"/>
  <c r="AL68" i="8"/>
  <c r="AL69" i="8"/>
  <c r="AL70" i="8"/>
  <c r="AL71" i="8"/>
  <c r="AL73" i="8"/>
  <c r="AL74" i="8"/>
  <c r="AL75" i="8"/>
  <c r="AL76" i="8"/>
  <c r="AL78" i="8"/>
  <c r="AL79" i="8"/>
  <c r="AL80" i="8"/>
  <c r="AL81" i="8"/>
  <c r="AL82" i="8"/>
  <c r="AL84" i="8"/>
  <c r="AL85" i="8"/>
  <c r="AL86" i="8"/>
  <c r="AL87" i="8"/>
  <c r="AL88" i="8"/>
  <c r="AL89" i="8"/>
  <c r="AL90" i="8"/>
  <c r="AL91" i="8"/>
  <c r="AL92" i="8"/>
  <c r="AL93" i="8"/>
  <c r="AL94" i="8"/>
  <c r="AL95" i="8"/>
  <c r="AL96" i="8"/>
  <c r="AL97" i="8"/>
  <c r="AL98" i="8"/>
  <c r="AL99" i="8"/>
  <c r="AL100" i="8"/>
  <c r="AL101" i="8"/>
  <c r="AL102" i="8"/>
  <c r="AL103" i="8"/>
  <c r="AL104" i="8"/>
  <c r="AL105" i="8"/>
  <c r="AL106" i="8"/>
  <c r="AL107" i="8"/>
  <c r="AL108" i="8"/>
  <c r="AL109" i="8"/>
  <c r="AL110" i="8"/>
  <c r="AL111" i="8"/>
  <c r="AL112" i="8"/>
  <c r="AL113" i="8"/>
  <c r="AL114" i="8"/>
  <c r="AL115" i="8"/>
  <c r="AL116" i="8"/>
  <c r="AL117" i="8"/>
  <c r="AL118" i="8"/>
  <c r="AL119" i="8"/>
  <c r="AL120" i="8"/>
  <c r="AL121" i="8"/>
  <c r="AL122" i="8"/>
  <c r="AL124" i="8"/>
  <c r="AL125" i="8"/>
  <c r="AL126" i="8"/>
  <c r="AL127" i="8"/>
  <c r="AL128" i="8"/>
  <c r="AL129" i="8"/>
  <c r="AL130" i="8"/>
  <c r="AL131" i="8"/>
  <c r="AL132" i="8"/>
  <c r="AL133" i="8"/>
  <c r="AL134" i="8"/>
  <c r="AL135" i="8"/>
  <c r="AL136" i="8"/>
  <c r="AL137" i="8"/>
  <c r="AL139" i="8"/>
  <c r="AL140" i="8"/>
  <c r="AL141" i="8"/>
  <c r="AL142" i="8"/>
  <c r="AL143" i="8"/>
  <c r="AL144" i="8"/>
  <c r="AL145" i="8"/>
  <c r="AL146" i="8"/>
  <c r="AL147" i="8"/>
  <c r="AL148" i="8"/>
  <c r="AL149" i="8"/>
  <c r="AL150" i="8"/>
  <c r="AL152" i="8"/>
  <c r="AL153" i="8"/>
  <c r="AL154" i="8"/>
  <c r="AL155" i="8"/>
  <c r="AL156" i="8"/>
  <c r="AL157" i="8"/>
  <c r="AL158" i="8"/>
  <c r="AL159" i="8"/>
  <c r="AL160" i="8"/>
  <c r="AL161" i="8"/>
  <c r="AL162" i="8"/>
  <c r="AL163" i="8"/>
  <c r="AL164" i="8"/>
  <c r="AL165" i="8"/>
  <c r="AL166" i="8"/>
  <c r="AL168" i="8"/>
  <c r="AL169" i="8"/>
  <c r="AL170" i="8"/>
  <c r="AL171" i="8"/>
  <c r="AL172" i="8"/>
  <c r="AL173" i="8"/>
  <c r="AL174" i="8"/>
  <c r="AL175" i="8"/>
  <c r="AL176" i="8"/>
  <c r="AL177" i="8"/>
  <c r="AL178" i="8"/>
  <c r="AL179" i="8"/>
  <c r="AL180" i="8"/>
  <c r="AL181" i="8"/>
  <c r="AL182" i="8"/>
  <c r="AL183" i="8"/>
  <c r="AL185" i="8"/>
  <c r="AL186" i="8"/>
  <c r="AL187" i="8"/>
  <c r="AL188" i="8"/>
  <c r="AL189" i="8"/>
  <c r="AL190" i="8"/>
  <c r="AL191" i="8"/>
  <c r="AL192" i="8"/>
  <c r="AL193" i="8"/>
  <c r="AL194" i="8"/>
  <c r="AL196" i="8"/>
  <c r="AL197" i="8"/>
  <c r="AL198" i="8"/>
  <c r="AL199" i="8"/>
  <c r="AL200" i="8"/>
  <c r="AL201" i="8"/>
  <c r="AL202" i="8"/>
  <c r="AL203" i="8"/>
  <c r="AL204" i="8"/>
  <c r="AL205" i="8"/>
  <c r="AL206" i="8"/>
  <c r="AL207" i="8"/>
  <c r="AL208" i="8"/>
  <c r="AL209" i="8"/>
  <c r="AL210" i="8"/>
  <c r="AL211" i="8"/>
  <c r="AL212" i="8"/>
  <c r="AL213" i="8"/>
  <c r="AL214" i="8"/>
  <c r="AL215" i="8"/>
  <c r="AL216" i="8"/>
  <c r="AL217" i="8"/>
  <c r="AL218" i="8"/>
  <c r="AL219" i="8"/>
  <c r="AL220" i="8"/>
  <c r="AL221" i="8"/>
  <c r="AL222" i="8"/>
  <c r="AL223" i="8"/>
  <c r="AL224" i="8"/>
  <c r="AL225" i="8"/>
  <c r="AL226" i="8"/>
  <c r="AL227" i="8"/>
  <c r="AL228" i="8"/>
  <c r="AL229" i="8"/>
  <c r="AL230" i="8"/>
  <c r="AL231" i="8"/>
  <c r="AL232" i="8"/>
  <c r="AL233" i="8"/>
  <c r="AL234" i="8"/>
  <c r="AL235" i="8"/>
  <c r="AL236" i="8"/>
  <c r="AL237" i="8"/>
  <c r="AL238" i="8"/>
  <c r="AL239" i="8"/>
  <c r="AL240" i="8"/>
  <c r="AL242" i="8"/>
  <c r="AL243" i="8"/>
  <c r="AL244" i="8"/>
  <c r="AL245" i="8"/>
  <c r="AL246" i="8"/>
  <c r="AL247" i="8"/>
  <c r="AL248" i="8"/>
  <c r="AL251" i="8"/>
  <c r="AL252" i="8"/>
  <c r="AL253" i="8"/>
  <c r="AL254" i="8"/>
  <c r="AL255" i="8"/>
  <c r="AL256" i="8"/>
  <c r="AL257" i="8"/>
  <c r="AL259" i="8"/>
  <c r="AL260" i="8"/>
  <c r="AL261" i="8"/>
  <c r="AL262" i="8"/>
  <c r="AL263" i="8"/>
  <c r="AL264" i="8"/>
  <c r="AL265" i="8"/>
  <c r="AL266" i="8"/>
  <c r="AL267" i="8"/>
  <c r="AL268" i="8"/>
  <c r="AL269" i="8"/>
  <c r="AL270" i="8"/>
  <c r="AL272" i="8"/>
  <c r="AL273" i="8"/>
  <c r="AL274" i="8"/>
  <c r="AL275" i="8"/>
  <c r="AL276" i="8"/>
  <c r="AL277" i="8"/>
  <c r="AL278" i="8"/>
  <c r="AL279" i="8"/>
  <c r="AL280" i="8"/>
  <c r="AL281" i="8"/>
  <c r="AL282" i="8"/>
  <c r="AL284" i="8"/>
  <c r="AL285" i="8"/>
  <c r="AL286" i="8"/>
  <c r="AL287" i="8"/>
  <c r="AL288" i="8"/>
  <c r="AL289" i="8"/>
  <c r="AL290" i="8"/>
  <c r="AL291" i="8"/>
  <c r="AL292" i="8"/>
  <c r="AL293" i="8"/>
  <c r="AL294" i="8"/>
  <c r="AL295" i="8"/>
  <c r="AL296" i="8"/>
  <c r="AL297" i="8"/>
  <c r="AL298" i="8"/>
  <c r="AL299" i="8"/>
  <c r="AL300" i="8"/>
  <c r="AL301" i="8"/>
  <c r="AL303" i="8"/>
  <c r="AL304" i="8"/>
  <c r="AL305" i="8"/>
  <c r="AL306" i="8"/>
  <c r="AL307" i="8"/>
  <c r="AL308" i="8"/>
  <c r="AL309" i="8"/>
  <c r="AL311" i="8"/>
  <c r="AL312" i="8"/>
  <c r="AL313" i="8"/>
  <c r="AL314" i="8"/>
  <c r="AL315" i="8"/>
  <c r="AL316" i="8"/>
  <c r="AL317" i="8"/>
  <c r="AL318" i="8"/>
  <c r="AL319" i="8"/>
  <c r="AL320" i="8"/>
  <c r="AL321" i="8"/>
  <c r="AL322" i="8"/>
  <c r="AL323" i="8"/>
  <c r="AL324" i="8"/>
  <c r="AL325" i="8"/>
  <c r="AL326" i="8"/>
  <c r="AL327" i="8"/>
  <c r="AL328" i="8"/>
  <c r="AL329" i="8"/>
  <c r="AL330" i="8"/>
  <c r="AL331" i="8"/>
  <c r="AL332" i="8"/>
  <c r="AL333" i="8"/>
  <c r="AL334" i="8"/>
  <c r="AL336" i="8"/>
  <c r="AL337" i="8"/>
  <c r="AL338" i="8"/>
  <c r="AL339" i="8"/>
  <c r="AL340" i="8"/>
  <c r="AL341" i="8"/>
  <c r="AL342" i="8"/>
  <c r="AL343" i="8"/>
  <c r="AL344" i="8"/>
  <c r="AL345" i="8"/>
  <c r="AL346" i="8"/>
  <c r="AL348" i="8"/>
  <c r="AL349" i="8"/>
  <c r="AL350" i="8"/>
  <c r="AL351" i="8"/>
  <c r="AL352" i="8"/>
  <c r="AL353" i="8"/>
  <c r="AL354" i="8"/>
  <c r="AL355" i="8"/>
  <c r="AL356" i="8"/>
  <c r="AL357" i="8"/>
  <c r="AL358" i="8"/>
  <c r="AL359" i="8"/>
  <c r="AL360" i="8"/>
  <c r="AL361" i="8"/>
  <c r="AL362" i="8"/>
  <c r="AL363" i="8"/>
  <c r="AL364" i="8"/>
  <c r="AL365" i="8"/>
  <c r="AL366" i="8"/>
  <c r="AL367" i="8"/>
  <c r="AL368" i="8"/>
  <c r="AL369" i="8"/>
  <c r="AL370" i="8"/>
  <c r="AL371" i="8"/>
  <c r="AL372" i="8"/>
  <c r="AL373" i="8"/>
  <c r="AL374" i="8"/>
  <c r="AL375" i="8"/>
  <c r="AL376" i="8"/>
  <c r="AL377" i="8"/>
  <c r="AL378" i="8"/>
  <c r="AL379" i="8"/>
  <c r="AL380" i="8"/>
  <c r="AL381" i="8"/>
  <c r="AL382" i="8"/>
  <c r="AL383" i="8"/>
  <c r="AL384" i="8"/>
  <c r="AL385" i="8"/>
  <c r="AL386" i="8"/>
  <c r="AL387" i="8"/>
  <c r="AL388" i="8"/>
  <c r="AL389" i="8"/>
  <c r="AL390" i="8"/>
  <c r="AL391" i="8"/>
  <c r="AL392" i="8"/>
  <c r="AL393" i="8"/>
  <c r="AL394" i="8"/>
  <c r="AL395" i="8"/>
  <c r="AL396" i="8"/>
  <c r="AL397" i="8"/>
  <c r="AL398" i="8"/>
  <c r="AL399" i="8"/>
  <c r="AL400" i="8"/>
  <c r="AL401" i="8"/>
  <c r="AL402" i="8"/>
  <c r="AL403" i="8"/>
  <c r="AL404" i="8"/>
  <c r="AL405" i="8"/>
  <c r="AL406" i="8"/>
  <c r="AL407" i="8"/>
  <c r="AL408" i="8"/>
  <c r="AL409" i="8"/>
  <c r="AL410" i="8"/>
  <c r="AL411" i="8"/>
  <c r="AL412" i="8"/>
  <c r="AL413" i="8"/>
  <c r="AL414" i="8"/>
  <c r="AL415" i="8"/>
  <c r="AL416" i="8"/>
  <c r="AL417" i="8"/>
  <c r="AL418" i="8"/>
  <c r="AL419" i="8"/>
  <c r="AL420" i="8"/>
  <c r="AL421" i="8"/>
  <c r="AL422" i="8"/>
  <c r="AL423" i="8"/>
  <c r="AL424" i="8"/>
  <c r="AL425" i="8"/>
  <c r="AL426" i="8"/>
  <c r="AL427" i="8"/>
  <c r="AL428" i="8"/>
  <c r="AL429" i="8"/>
  <c r="AL430" i="8"/>
  <c r="AL431" i="8"/>
  <c r="AL433" i="8"/>
  <c r="AL434" i="8"/>
  <c r="AL435" i="8"/>
  <c r="AL436" i="8"/>
  <c r="AL437" i="8"/>
  <c r="AL438" i="8"/>
  <c r="AL439" i="8"/>
  <c r="AL440" i="8"/>
  <c r="AL441" i="8"/>
  <c r="AL442" i="8"/>
  <c r="AL443" i="8"/>
  <c r="AL444" i="8"/>
  <c r="AL445" i="8"/>
  <c r="AL446" i="8"/>
  <c r="AL447" i="8"/>
  <c r="AL449" i="8"/>
  <c r="AL450" i="8"/>
  <c r="AL451" i="8"/>
  <c r="AL452" i="8"/>
  <c r="AL453" i="8"/>
  <c r="AL454" i="8"/>
  <c r="AL455" i="8"/>
  <c r="AL457" i="8"/>
  <c r="AL458" i="8"/>
  <c r="AL459" i="8"/>
  <c r="AL460" i="8"/>
  <c r="AL461" i="8"/>
  <c r="AL462" i="8"/>
  <c r="AL463" i="8"/>
  <c r="AL464" i="8"/>
  <c r="AL465" i="8"/>
  <c r="AL466" i="8"/>
  <c r="AL467" i="8"/>
  <c r="AL468" i="8"/>
  <c r="AL469" i="8"/>
  <c r="AL470" i="8"/>
  <c r="AL471" i="8"/>
  <c r="AL472" i="8"/>
  <c r="AL474" i="8"/>
  <c r="AL475" i="8"/>
  <c r="AL476" i="8"/>
  <c r="AL478" i="8"/>
  <c r="AL479" i="8"/>
  <c r="AL480" i="8"/>
  <c r="AL481" i="8"/>
  <c r="AL482" i="8"/>
  <c r="AL483" i="8"/>
  <c r="AL484" i="8"/>
  <c r="AL485" i="8"/>
  <c r="AL486" i="8"/>
  <c r="AL487" i="8"/>
  <c r="AL488" i="8"/>
  <c r="AL489" i="8"/>
  <c r="AL490" i="8"/>
  <c r="AL491" i="8"/>
  <c r="AL492" i="8"/>
  <c r="AL493" i="8"/>
  <c r="AL494" i="8"/>
  <c r="AL495" i="8"/>
  <c r="AL496" i="8"/>
  <c r="AL497" i="8"/>
  <c r="AL498" i="8"/>
  <c r="AL499" i="8"/>
  <c r="AL500" i="8"/>
  <c r="AL501" i="8"/>
  <c r="AL502" i="8"/>
  <c r="AL503" i="8"/>
  <c r="AL504" i="8"/>
  <c r="AL505" i="8"/>
  <c r="AL506" i="8"/>
  <c r="AL507" i="8"/>
  <c r="AL508" i="8"/>
  <c r="AL509" i="8"/>
  <c r="AL510" i="8"/>
  <c r="AL511" i="8"/>
  <c r="AL512" i="8"/>
  <c r="AL513" i="8"/>
  <c r="AL514" i="8"/>
  <c r="AL515" i="8"/>
  <c r="AL516" i="8"/>
  <c r="AL517" i="8"/>
  <c r="AL518" i="8"/>
  <c r="AL519" i="8"/>
  <c r="AL520" i="8"/>
  <c r="AL521" i="8"/>
  <c r="AL522" i="8"/>
  <c r="AL524" i="8"/>
  <c r="AL525" i="8"/>
  <c r="AL526" i="8"/>
  <c r="AL527" i="8"/>
  <c r="AL528" i="8"/>
  <c r="AL529" i="8"/>
  <c r="AL530" i="8"/>
  <c r="AL531" i="8"/>
  <c r="AL532" i="8"/>
  <c r="AL533" i="8"/>
  <c r="AL534" i="8"/>
  <c r="AL535" i="8"/>
  <c r="AL536" i="8"/>
  <c r="AL537" i="8"/>
  <c r="AL538" i="8"/>
  <c r="AL539" i="8"/>
  <c r="AL542" i="8"/>
  <c r="AL543" i="8"/>
  <c r="AL544" i="8"/>
  <c r="AL545" i="8"/>
  <c r="AL546" i="8"/>
  <c r="AL547" i="8"/>
  <c r="AL548" i="8"/>
  <c r="AL549" i="8"/>
  <c r="AL551" i="8"/>
  <c r="AL552" i="8"/>
  <c r="AL553" i="8"/>
  <c r="AL554" i="8"/>
  <c r="AL555" i="8"/>
  <c r="AL556" i="8"/>
  <c r="AL557" i="8"/>
  <c r="AL558" i="8"/>
  <c r="AL559" i="8"/>
  <c r="AL560" i="8"/>
  <c r="AL561" i="8"/>
  <c r="AL562" i="8"/>
  <c r="AL563" i="8"/>
  <c r="AL564" i="8"/>
  <c r="AL565" i="8"/>
  <c r="AL566" i="8"/>
  <c r="AL567" i="8"/>
  <c r="AL568" i="8"/>
  <c r="AL569" i="8"/>
  <c r="AL570" i="8"/>
  <c r="AL571" i="8"/>
  <c r="AL572" i="8"/>
  <c r="AL574" i="8"/>
  <c r="AL575" i="8"/>
  <c r="AL577" i="8"/>
  <c r="AL578" i="8"/>
  <c r="AL579" i="8"/>
  <c r="AL580" i="8"/>
  <c r="AL581" i="8"/>
  <c r="AL582" i="8"/>
  <c r="AL583" i="8"/>
  <c r="AL584" i="8"/>
  <c r="AL585" i="8"/>
  <c r="AL586" i="8"/>
  <c r="AL587" i="8"/>
  <c r="AL588" i="8"/>
  <c r="AL589" i="8"/>
  <c r="AL590" i="8"/>
  <c r="AL591" i="8"/>
  <c r="AL592" i="8"/>
  <c r="AL593" i="8"/>
  <c r="AL594" i="8"/>
  <c r="AL595" i="8"/>
  <c r="AL596" i="8"/>
  <c r="AL597" i="8"/>
  <c r="AL598" i="8"/>
  <c r="AL599" i="8"/>
  <c r="AL600" i="8"/>
  <c r="AL601" i="8"/>
  <c r="AL602" i="8"/>
  <c r="AL603" i="8"/>
  <c r="AL604" i="8"/>
  <c r="AL605" i="8"/>
  <c r="AL606" i="8"/>
  <c r="AL607" i="8"/>
  <c r="AL608" i="8"/>
  <c r="AL609" i="8"/>
  <c r="AL610" i="8"/>
  <c r="AL611" i="8"/>
  <c r="AL612" i="8"/>
  <c r="AL613" i="8"/>
  <c r="AL614" i="8"/>
  <c r="AL615" i="8"/>
  <c r="AL616" i="8"/>
  <c r="AL617" i="8"/>
  <c r="AL619" i="8"/>
  <c r="AL620" i="8"/>
  <c r="AL621" i="8"/>
  <c r="AL622" i="8"/>
  <c r="AL623" i="8"/>
  <c r="AL624" i="8"/>
  <c r="AL625" i="8"/>
  <c r="AL626" i="8"/>
  <c r="AL627" i="8"/>
  <c r="AL628" i="8"/>
  <c r="AL629" i="8"/>
  <c r="AL630" i="8"/>
  <c r="AL631" i="8"/>
  <c r="AL632" i="8"/>
  <c r="AL633" i="8"/>
  <c r="AL634" i="8"/>
  <c r="AL635" i="8"/>
  <c r="AL636" i="8"/>
  <c r="AL637" i="8"/>
  <c r="AL638" i="8"/>
  <c r="AL639" i="8"/>
  <c r="AL640" i="8"/>
  <c r="AL641" i="8"/>
  <c r="AL642" i="8"/>
  <c r="AL643" i="8"/>
  <c r="AL645" i="8"/>
  <c r="AL646" i="8"/>
  <c r="AL647" i="8"/>
  <c r="AL648" i="8"/>
  <c r="AL649" i="8"/>
  <c r="AL650" i="8"/>
  <c r="AL651" i="8"/>
  <c r="AL652" i="8"/>
  <c r="AL653" i="8"/>
  <c r="AL654" i="8"/>
  <c r="AL655" i="8"/>
  <c r="AL656" i="8"/>
  <c r="AL657" i="8"/>
  <c r="AL658" i="8"/>
  <c r="AL659" i="8"/>
  <c r="AL661" i="8"/>
  <c r="AL662" i="8"/>
  <c r="AL663" i="8"/>
  <c r="AL664" i="8"/>
  <c r="AL665" i="8"/>
  <c r="AL667" i="8"/>
  <c r="AL668" i="8"/>
  <c r="AL669" i="8"/>
  <c r="AL670" i="8"/>
  <c r="AL671" i="8"/>
  <c r="AL672" i="8"/>
  <c r="AL673" i="8"/>
  <c r="AL675" i="8"/>
  <c r="AL676" i="8"/>
  <c r="AL677" i="8"/>
  <c r="AL678" i="8"/>
  <c r="AL679" i="8"/>
  <c r="AL681" i="8"/>
  <c r="AL682" i="8"/>
  <c r="AL683" i="8"/>
  <c r="AL684" i="8"/>
  <c r="AL685" i="8"/>
  <c r="AL686" i="8"/>
  <c r="AL687" i="8"/>
  <c r="AL688" i="8"/>
  <c r="AL689" i="8"/>
  <c r="AL690" i="8"/>
  <c r="AL691" i="8"/>
  <c r="AL692" i="8"/>
  <c r="AL693" i="8"/>
  <c r="AL694" i="8"/>
  <c r="AL695" i="8"/>
  <c r="AL696" i="8"/>
  <c r="AL697" i="8"/>
  <c r="AL698" i="8"/>
  <c r="AL699" i="8"/>
  <c r="AL700" i="8"/>
  <c r="AL701" i="8"/>
  <c r="AL703" i="8"/>
  <c r="AL704" i="8"/>
  <c r="AL705" i="8"/>
  <c r="AL707" i="8"/>
  <c r="AL708" i="8"/>
  <c r="AL709" i="8"/>
  <c r="AL710" i="8"/>
  <c r="AL711" i="8"/>
  <c r="AL712" i="8"/>
  <c r="AL713" i="8"/>
  <c r="AL714" i="8"/>
  <c r="AL715" i="8"/>
  <c r="AL716" i="8"/>
  <c r="AL717" i="8"/>
  <c r="AL718" i="8"/>
  <c r="AL719" i="8"/>
  <c r="AL720" i="8"/>
  <c r="AL721" i="8"/>
  <c r="AL722" i="8"/>
  <c r="AL723" i="8"/>
  <c r="AL724" i="8"/>
  <c r="AL725" i="8"/>
  <c r="AL726" i="8"/>
  <c r="AL727" i="8"/>
  <c r="AL728" i="8"/>
  <c r="AL730" i="8"/>
  <c r="AL731" i="8"/>
  <c r="AL732" i="8"/>
  <c r="AL733" i="8"/>
  <c r="AL734" i="8"/>
  <c r="AL735" i="8"/>
  <c r="AL736" i="8"/>
  <c r="AL737" i="8"/>
  <c r="AL739" i="8"/>
  <c r="AL740" i="8"/>
  <c r="AL741" i="8"/>
  <c r="AL742" i="8"/>
  <c r="AL743" i="8"/>
  <c r="AL744" i="8"/>
  <c r="AL745" i="8"/>
  <c r="AL746" i="8"/>
  <c r="AL747" i="8"/>
  <c r="AL748" i="8"/>
  <c r="AL749" i="8"/>
  <c r="AL750" i="8"/>
  <c r="AL752" i="8"/>
  <c r="AL753" i="8"/>
  <c r="AL754" i="8"/>
  <c r="AL755" i="8"/>
  <c r="AL756" i="8"/>
  <c r="AL757" i="8"/>
  <c r="AL758" i="8"/>
  <c r="AL759" i="8"/>
  <c r="AL761" i="8"/>
  <c r="AL762" i="8"/>
  <c r="AL763" i="8"/>
  <c r="AL764" i="8"/>
  <c r="AL765" i="8"/>
  <c r="AL766" i="8"/>
  <c r="AL767" i="8"/>
  <c r="AL768" i="8"/>
  <c r="AL769" i="8"/>
  <c r="AL770" i="8"/>
  <c r="AL771" i="8"/>
  <c r="AL772" i="8"/>
  <c r="AL773" i="8"/>
  <c r="AL774" i="8"/>
  <c r="AL775" i="8"/>
  <c r="AL776" i="8"/>
  <c r="AL777" i="8"/>
  <c r="AL778" i="8"/>
  <c r="AL779" i="8"/>
  <c r="AL781" i="8"/>
  <c r="AL782" i="8"/>
  <c r="AL783" i="8"/>
  <c r="AL784" i="8"/>
  <c r="AL785" i="8"/>
  <c r="AL786" i="8"/>
  <c r="AL787" i="8"/>
  <c r="AL788" i="8"/>
  <c r="AL789" i="8"/>
  <c r="AL790" i="8"/>
  <c r="AL791" i="8"/>
  <c r="AL792" i="8"/>
  <c r="AL793" i="8"/>
  <c r="AL794" i="8"/>
  <c r="AL795" i="8"/>
  <c r="AL796" i="8"/>
  <c r="AL797" i="8"/>
  <c r="AL798" i="8"/>
  <c r="AL799" i="8"/>
  <c r="AL800" i="8"/>
  <c r="AL801" i="8"/>
  <c r="AL802" i="8"/>
  <c r="AL804" i="8"/>
  <c r="AL805" i="8"/>
  <c r="AL807" i="8"/>
  <c r="AL808" i="8"/>
  <c r="AL809" i="8"/>
  <c r="AL810" i="8"/>
  <c r="AL811" i="8"/>
  <c r="AL812" i="8"/>
  <c r="AL813" i="8"/>
  <c r="AL814" i="8"/>
  <c r="AL815" i="8"/>
  <c r="AL817" i="8"/>
  <c r="AL819" i="8"/>
  <c r="AL820" i="8"/>
  <c r="AL821" i="8"/>
  <c r="AL822" i="8"/>
  <c r="AL823" i="8"/>
  <c r="AL824" i="8"/>
  <c r="AL825" i="8"/>
  <c r="AL826" i="8"/>
  <c r="AL827" i="8"/>
  <c r="AL828" i="8"/>
  <c r="AL829" i="8"/>
  <c r="AL830" i="8"/>
  <c r="AL831" i="8"/>
  <c r="AL832" i="8"/>
  <c r="AL833" i="8"/>
  <c r="AL834" i="8"/>
  <c r="AL835" i="8"/>
  <c r="AL836" i="8"/>
  <c r="AL837" i="8"/>
  <c r="AL838" i="8"/>
  <c r="AL840" i="8"/>
  <c r="AL841" i="8"/>
  <c r="AL842" i="8"/>
  <c r="AL843" i="8"/>
  <c r="AL844" i="8"/>
  <c r="AL845" i="8"/>
  <c r="AL846" i="8"/>
  <c r="AL847" i="8"/>
  <c r="AL848" i="8"/>
  <c r="AL849" i="8"/>
  <c r="AL850" i="8"/>
  <c r="AL851" i="8"/>
  <c r="AL852" i="8"/>
  <c r="AL853" i="8"/>
  <c r="AL854" i="8"/>
  <c r="AL855" i="8"/>
  <c r="AL857" i="8"/>
  <c r="AL858" i="8"/>
  <c r="AL859" i="8"/>
  <c r="AL860" i="8"/>
  <c r="AL861" i="8"/>
  <c r="AL862" i="8"/>
  <c r="AL863" i="8"/>
  <c r="AL864" i="8"/>
  <c r="AL865" i="8"/>
  <c r="AL866" i="8"/>
  <c r="AL867" i="8"/>
  <c r="AL868" i="8"/>
  <c r="AL869" i="8"/>
  <c r="AL870" i="8"/>
  <c r="AL871" i="8"/>
  <c r="AL872" i="8"/>
  <c r="AL873" i="8"/>
  <c r="AL874" i="8"/>
  <c r="AL876" i="8"/>
  <c r="AL877" i="8"/>
  <c r="AL878" i="8"/>
  <c r="AL879" i="8"/>
  <c r="AL880" i="8"/>
  <c r="AL881" i="8"/>
  <c r="AL882" i="8"/>
  <c r="AL883" i="8"/>
  <c r="AL884" i="8"/>
  <c r="AL885" i="8"/>
  <c r="AL886" i="8"/>
  <c r="AL887" i="8"/>
  <c r="AL888" i="8"/>
  <c r="AL889" i="8"/>
  <c r="AL890" i="8"/>
  <c r="AL891" i="8"/>
  <c r="AL892" i="8"/>
  <c r="AL894" i="8"/>
  <c r="AL895" i="8"/>
  <c r="AL896" i="8"/>
  <c r="AL897" i="8"/>
  <c r="AL898" i="8"/>
  <c r="AL899" i="8"/>
  <c r="AL900" i="8"/>
  <c r="AL901" i="8"/>
  <c r="AL902" i="8"/>
  <c r="AL904" i="8"/>
  <c r="AL905" i="8"/>
  <c r="AL906" i="8"/>
  <c r="AL907" i="8"/>
  <c r="AL908" i="8"/>
  <c r="AL909" i="8"/>
  <c r="AL910" i="8"/>
  <c r="AL911" i="8"/>
  <c r="AL912" i="8"/>
  <c r="AL913" i="8"/>
  <c r="AL914" i="8"/>
  <c r="AL916" i="8"/>
  <c r="AL917" i="8"/>
  <c r="AL919" i="8"/>
  <c r="AL920" i="8"/>
  <c r="AL921" i="8"/>
  <c r="AL922" i="8"/>
  <c r="AL923" i="8"/>
  <c r="AL925" i="8"/>
  <c r="AL926" i="8"/>
  <c r="AL927" i="8"/>
  <c r="AL928" i="8"/>
  <c r="AL929" i="8"/>
  <c r="AL930" i="8"/>
  <c r="AL931" i="8"/>
  <c r="AL932" i="8"/>
  <c r="AL933" i="8"/>
  <c r="AL934" i="8"/>
  <c r="AL935" i="8"/>
  <c r="AL936" i="8"/>
  <c r="AL937" i="8"/>
  <c r="AL938" i="8"/>
  <c r="AL939" i="8"/>
  <c r="AL940" i="8"/>
  <c r="AL943" i="8"/>
  <c r="AL944" i="8"/>
  <c r="AL945" i="8"/>
  <c r="AL946" i="8"/>
  <c r="AL947" i="8"/>
  <c r="AL948" i="8"/>
  <c r="AL949" i="8"/>
  <c r="AL950" i="8"/>
  <c r="AL951" i="8"/>
  <c r="AL952" i="8"/>
  <c r="AL953" i="8"/>
  <c r="AL954" i="8"/>
  <c r="AL955" i="8"/>
  <c r="AL956" i="8"/>
  <c r="AL958" i="8"/>
  <c r="AL959" i="8"/>
  <c r="AL960" i="8"/>
  <c r="AL961" i="8"/>
  <c r="AL962" i="8"/>
  <c r="AL963" i="8"/>
  <c r="AL964" i="8"/>
  <c r="AL965" i="8"/>
  <c r="AL966" i="8"/>
  <c r="AL967" i="8"/>
  <c r="AL968" i="8"/>
  <c r="AL969" i="8"/>
  <c r="AL970" i="8"/>
  <c r="AL971" i="8"/>
  <c r="AL972" i="8"/>
  <c r="AL974" i="8"/>
  <c r="AL975" i="8"/>
  <c r="AL976" i="8"/>
  <c r="AL977" i="8"/>
  <c r="AL978" i="8"/>
  <c r="AL979" i="8"/>
  <c r="AL980" i="8"/>
  <c r="AL981" i="8"/>
  <c r="AL982" i="8"/>
  <c r="AL983" i="8"/>
  <c r="AL984" i="8"/>
  <c r="AL985" i="8"/>
  <c r="AL986" i="8"/>
  <c r="AL987" i="8"/>
  <c r="AL988" i="8"/>
  <c r="AL989" i="8"/>
  <c r="AL992" i="8"/>
  <c r="AL993" i="8"/>
  <c r="AL994" i="8"/>
  <c r="AL995" i="8"/>
  <c r="AL997" i="8"/>
  <c r="AL998" i="8"/>
  <c r="AL1000" i="8"/>
  <c r="AL1001" i="8"/>
  <c r="AL1002" i="8"/>
  <c r="AL1003" i="8"/>
  <c r="AL1004" i="8"/>
  <c r="AL1005" i="8"/>
  <c r="AL1006" i="8"/>
  <c r="AL1007" i="8"/>
  <c r="AL1008" i="8"/>
  <c r="AL1009" i="8"/>
  <c r="AL1010" i="8"/>
  <c r="AL1011" i="8"/>
  <c r="AL1012" i="8"/>
  <c r="AL1013" i="8"/>
  <c r="AL1014" i="8"/>
  <c r="AL1015" i="8"/>
  <c r="AL1016" i="8"/>
  <c r="AL1017" i="8"/>
  <c r="AL1018" i="8"/>
  <c r="AL1019" i="8"/>
  <c r="AL1020" i="8"/>
  <c r="AL1021" i="8"/>
  <c r="AL1022" i="8"/>
  <c r="AL1023" i="8"/>
  <c r="AL1024" i="8"/>
  <c r="AL1025" i="8"/>
  <c r="AL1026" i="8"/>
  <c r="AL1028" i="8"/>
  <c r="AL1029" i="8"/>
  <c r="AL1030" i="8"/>
  <c r="AL1031" i="8"/>
  <c r="AL1032" i="8"/>
  <c r="AL1033" i="8"/>
  <c r="AL1034" i="8"/>
  <c r="AL1035" i="8"/>
  <c r="AL1036" i="8"/>
  <c r="AL1038" i="8"/>
  <c r="AL1039" i="8"/>
  <c r="AL1040" i="8"/>
  <c r="AL1041" i="8"/>
  <c r="AL1042" i="8"/>
  <c r="AL1043" i="8"/>
  <c r="AL1044" i="8"/>
  <c r="AL1046" i="8"/>
  <c r="AL1047" i="8"/>
  <c r="AL1048" i="8"/>
  <c r="AL1049" i="8"/>
  <c r="AL1051" i="8"/>
  <c r="AL1052" i="8"/>
  <c r="AL1053" i="8"/>
  <c r="AL1054" i="8"/>
  <c r="AL1055" i="8"/>
  <c r="AL1056" i="8"/>
  <c r="AL1057" i="8"/>
  <c r="AL1058" i="8"/>
  <c r="AL1059" i="8"/>
  <c r="AL1060" i="8"/>
  <c r="AL1061" i="8"/>
  <c r="AL1063" i="8"/>
  <c r="AL1064" i="8"/>
  <c r="AL1065" i="8"/>
  <c r="AL1066" i="8"/>
  <c r="AL1067" i="8"/>
  <c r="AL1068" i="8"/>
  <c r="AL1069" i="8"/>
  <c r="AL1070" i="8"/>
  <c r="AL1071" i="8"/>
  <c r="AL1072" i="8"/>
  <c r="AL1073" i="8"/>
  <c r="AL1074" i="8"/>
  <c r="AL1076" i="8"/>
  <c r="AL1077" i="8"/>
  <c r="AL1078" i="8"/>
  <c r="AL1079" i="8"/>
  <c r="AL1080" i="8"/>
  <c r="AL1081" i="8"/>
  <c r="AL1082" i="8"/>
  <c r="AL1083" i="8"/>
  <c r="AL1084" i="8"/>
  <c r="AL1085" i="8"/>
  <c r="AL1086" i="8"/>
  <c r="AL1087" i="8"/>
  <c r="AL1088" i="8"/>
  <c r="AL1089" i="8"/>
  <c r="AL1090" i="8"/>
  <c r="AL1091" i="8"/>
  <c r="AL1092" i="8"/>
  <c r="AL1093" i="8"/>
  <c r="AL1095" i="8"/>
  <c r="AL1096" i="8"/>
  <c r="AL1097" i="8"/>
  <c r="AL1098" i="8"/>
  <c r="AL1099" i="8"/>
  <c r="AL1100" i="8"/>
  <c r="AL1101" i="8"/>
  <c r="AL1102" i="8"/>
  <c r="AL1103" i="8"/>
  <c r="AL1104" i="8"/>
  <c r="AL1105" i="8"/>
  <c r="AL1106" i="8"/>
  <c r="AL1107" i="8"/>
  <c r="AL1108" i="8"/>
  <c r="AL1109" i="8"/>
  <c r="AL1110" i="8"/>
  <c r="AL1111" i="8"/>
  <c r="AL1112" i="8"/>
  <c r="AL1113" i="8"/>
  <c r="AL1115" i="8"/>
  <c r="AL1116" i="8"/>
  <c r="AL1117" i="8"/>
  <c r="AL1118" i="8"/>
  <c r="AL1119" i="8"/>
  <c r="AL1120" i="8"/>
  <c r="AL1121" i="8"/>
  <c r="AL1122" i="8"/>
  <c r="AL1123" i="8"/>
  <c r="AL1124" i="8"/>
  <c r="AL1125" i="8"/>
  <c r="AL1126" i="8"/>
  <c r="AL1128" i="8"/>
  <c r="AL1129" i="8"/>
  <c r="AL1130" i="8"/>
  <c r="AL1131" i="8"/>
  <c r="AL1132" i="8"/>
  <c r="AL1133" i="8"/>
  <c r="AL1134" i="8"/>
  <c r="AL1135" i="8"/>
  <c r="AL1136" i="8"/>
  <c r="AL1137" i="8"/>
  <c r="AL1138" i="8"/>
  <c r="AL1140" i="8"/>
  <c r="AL1141" i="8"/>
  <c r="AL1142" i="8"/>
  <c r="AL1143" i="8"/>
  <c r="AL1144" i="8"/>
  <c r="AL1145" i="8"/>
  <c r="AL1146" i="8"/>
  <c r="AL1149" i="8"/>
  <c r="AL1150" i="8"/>
  <c r="AL1151" i="8"/>
  <c r="AL1152" i="8"/>
  <c r="AL1153" i="8"/>
  <c r="AL1154" i="8"/>
  <c r="AL1155" i="8"/>
  <c r="AL1156" i="8"/>
  <c r="AL1157" i="8"/>
  <c r="AL1158" i="8"/>
  <c r="AL1159" i="8"/>
  <c r="AL1161" i="8"/>
  <c r="AL1162" i="8"/>
  <c r="AL1163" i="8"/>
  <c r="AL1164" i="8"/>
  <c r="AL1165" i="8"/>
  <c r="AL1166" i="8"/>
  <c r="AL1168" i="8"/>
  <c r="AL1169" i="8"/>
  <c r="AL1171" i="8"/>
  <c r="AL1172" i="8"/>
  <c r="AL1174" i="8"/>
  <c r="AL1175" i="8"/>
  <c r="AL1177" i="8"/>
  <c r="AL1178" i="8"/>
  <c r="AL1179" i="8"/>
  <c r="AL1180" i="8"/>
  <c r="AL1181" i="8"/>
  <c r="AL1182" i="8"/>
  <c r="AL1183" i="8"/>
  <c r="AL1184" i="8"/>
  <c r="AL1185" i="8"/>
  <c r="AL1188" i="8"/>
  <c r="AL1189" i="8"/>
  <c r="AL1190" i="8"/>
  <c r="AL1191" i="8"/>
  <c r="AL1192" i="8"/>
  <c r="AL1193" i="8"/>
  <c r="AL1194" i="8"/>
  <c r="AL1195" i="8"/>
  <c r="AL1196" i="8"/>
  <c r="AL1197" i="8"/>
  <c r="AL1198" i="8"/>
  <c r="AL1199" i="8"/>
  <c r="AL1200" i="8"/>
  <c r="AL1201" i="8"/>
  <c r="AL1202" i="8"/>
  <c r="AL1204" i="8"/>
  <c r="AL1205" i="8"/>
  <c r="AL1206" i="8"/>
  <c r="AL1207" i="8"/>
  <c r="AL1208" i="8"/>
  <c r="AL1209" i="8"/>
  <c r="AL1210" i="8"/>
  <c r="AL1211" i="8"/>
  <c r="AL1212" i="8"/>
  <c r="AL1213" i="8"/>
  <c r="AL1214" i="8"/>
  <c r="AL1215" i="8"/>
  <c r="AL1216" i="8"/>
  <c r="AL1217" i="8"/>
  <c r="AL1219" i="8"/>
  <c r="AL1220" i="8"/>
  <c r="AL1221" i="8"/>
  <c r="AL1222" i="8"/>
  <c r="AL1223" i="8"/>
  <c r="AL1224" i="8"/>
  <c r="AL1227" i="8"/>
  <c r="AL1228" i="8"/>
  <c r="AL1229" i="8"/>
  <c r="AL1230" i="8"/>
  <c r="AL1231" i="8"/>
  <c r="AL1232" i="8"/>
  <c r="AL1233" i="8"/>
  <c r="AL1234" i="8"/>
  <c r="AL1235" i="8"/>
  <c r="AL1236" i="8"/>
  <c r="AL1237" i="8"/>
  <c r="AL1238" i="8"/>
  <c r="AL1239" i="8"/>
  <c r="AL1240" i="8"/>
  <c r="AL1241" i="8"/>
  <c r="AL1242" i="8"/>
  <c r="AL1243" i="8"/>
  <c r="AL1244" i="8"/>
  <c r="AL1245" i="8"/>
  <c r="AL1246" i="8"/>
  <c r="AL1247" i="8"/>
  <c r="AL1249" i="8"/>
  <c r="AL1250" i="8"/>
  <c r="AL1251" i="8"/>
  <c r="AL1252" i="8"/>
  <c r="AL1253" i="8"/>
  <c r="AL1254" i="8"/>
  <c r="AL1255" i="8"/>
  <c r="AL1256" i="8"/>
  <c r="AL1257" i="8"/>
  <c r="AL1258" i="8"/>
  <c r="AL1259" i="8"/>
  <c r="AL1260" i="8"/>
  <c r="AL1261" i="8"/>
  <c r="AL1262" i="8"/>
  <c r="AL1263" i="8"/>
  <c r="AL1264" i="8"/>
  <c r="AL1265" i="8"/>
  <c r="AL1266" i="8"/>
  <c r="AL1268" i="8"/>
  <c r="AL1269" i="8"/>
  <c r="AL1270" i="8"/>
  <c r="AL1271" i="8"/>
  <c r="AL1272" i="8"/>
  <c r="AL1273" i="8"/>
  <c r="AL1274" i="8"/>
  <c r="AL1275" i="8"/>
  <c r="AL1276" i="8"/>
  <c r="AL1277" i="8"/>
  <c r="AL1278" i="8"/>
  <c r="AL1279" i="8"/>
  <c r="AL1280" i="8"/>
  <c r="AL1281" i="8"/>
  <c r="AL1282" i="8"/>
  <c r="AL1283" i="8"/>
  <c r="AL1284" i="8"/>
  <c r="AL1286" i="8"/>
  <c r="AL1287" i="8"/>
  <c r="AL1288" i="8"/>
  <c r="AL1290" i="8"/>
  <c r="AL1291" i="8"/>
  <c r="AL1292" i="8"/>
  <c r="AL1293" i="8"/>
  <c r="AL1294" i="8"/>
  <c r="AL1295" i="8"/>
  <c r="AL1296" i="8"/>
  <c r="AL1297" i="8"/>
  <c r="AL1299" i="8"/>
  <c r="AL1301" i="8"/>
  <c r="AL1302" i="8"/>
  <c r="AL1303" i="8"/>
  <c r="AL1304" i="8"/>
  <c r="AL1305" i="8"/>
  <c r="AL1306" i="8"/>
  <c r="AL1307" i="8"/>
  <c r="AL1308" i="8"/>
  <c r="AL1309" i="8"/>
  <c r="AL1310" i="8"/>
  <c r="AL1311" i="8"/>
  <c r="AL1312" i="8"/>
  <c r="AL1313" i="8"/>
  <c r="AL1315" i="8"/>
  <c r="AL1316" i="8"/>
  <c r="AL1317" i="8"/>
  <c r="AL1318" i="8"/>
  <c r="AL1319" i="8"/>
  <c r="AL1320" i="8"/>
  <c r="AL1321" i="8"/>
  <c r="AL1322" i="8"/>
  <c r="AL1325" i="8"/>
  <c r="AL1327" i="8"/>
  <c r="AL1328" i="8"/>
  <c r="AL1329" i="8"/>
  <c r="AL1330" i="8"/>
  <c r="AL1331" i="8"/>
  <c r="AL1332" i="8"/>
  <c r="AL1333" i="8"/>
  <c r="AL1334" i="8"/>
  <c r="AL1335" i="8"/>
  <c r="AL1336" i="8"/>
  <c r="AL1337" i="8"/>
  <c r="AL1338" i="8"/>
  <c r="AL1339" i="8"/>
  <c r="AL1340" i="8"/>
  <c r="AL1341" i="8"/>
  <c r="AL1342" i="8"/>
  <c r="AL1343" i="8"/>
  <c r="AL1344" i="8"/>
  <c r="AL1345" i="8"/>
  <c r="AL1346" i="8"/>
  <c r="AL1347" i="8"/>
  <c r="AL1348" i="8"/>
  <c r="AL1349" i="8"/>
  <c r="AL1351" i="8"/>
  <c r="AL1352" i="8"/>
  <c r="AL1353" i="8"/>
  <c r="AL1354" i="8"/>
  <c r="AL1355" i="8"/>
  <c r="AL1356" i="8"/>
  <c r="AL1357" i="8"/>
  <c r="AL1358" i="8"/>
  <c r="AL1359" i="8"/>
  <c r="AL1360" i="8"/>
  <c r="AL1361" i="8"/>
  <c r="AL1362" i="8"/>
  <c r="AL1363" i="8"/>
  <c r="AL1364" i="8"/>
  <c r="AL1365" i="8"/>
  <c r="AL1366" i="8"/>
  <c r="AL1367" i="8"/>
  <c r="AL1369" i="8"/>
  <c r="AL1370" i="8"/>
  <c r="AL1371" i="8"/>
  <c r="AL1372" i="8"/>
  <c r="AL1373" i="8"/>
  <c r="AL1374" i="8"/>
  <c r="AL1375" i="8"/>
  <c r="AL1376" i="8"/>
  <c r="AL1377" i="8"/>
  <c r="AL1378" i="8"/>
  <c r="AL1379" i="8"/>
  <c r="AL1380" i="8"/>
  <c r="AL1382" i="8"/>
  <c r="AL1383" i="8"/>
  <c r="AL1384" i="8"/>
  <c r="AL1385" i="8"/>
  <c r="AL1386" i="8"/>
  <c r="AL1387" i="8"/>
  <c r="AL1388" i="8"/>
  <c r="AL1389" i="8"/>
  <c r="AL1390" i="8"/>
  <c r="AL1391" i="8"/>
  <c r="AL1392" i="8"/>
  <c r="AL1394" i="8"/>
  <c r="AL1395" i="8"/>
  <c r="AL1396" i="8"/>
  <c r="AL1397" i="8"/>
  <c r="AL1399" i="8"/>
  <c r="AL1400" i="8"/>
  <c r="AL1401" i="8"/>
  <c r="AL1403" i="8"/>
  <c r="AL1404" i="8"/>
  <c r="AL1405" i="8"/>
  <c r="AL1406" i="8"/>
  <c r="AL1407" i="8"/>
  <c r="AL1408" i="8"/>
  <c r="AL1409" i="8"/>
  <c r="AL1410" i="8"/>
  <c r="AL1411" i="8"/>
  <c r="AL1412" i="8"/>
  <c r="AL1414" i="8"/>
  <c r="AL1415" i="8"/>
  <c r="AL1416" i="8"/>
  <c r="AL1417" i="8"/>
  <c r="AL1418" i="8"/>
  <c r="AL1419" i="8"/>
  <c r="AL1420" i="8"/>
  <c r="AL1421" i="8"/>
  <c r="AL1422" i="8"/>
  <c r="AL1423" i="8"/>
  <c r="AL1424" i="8"/>
  <c r="AL1425" i="8"/>
  <c r="AL1426" i="8"/>
  <c r="AL1427" i="8"/>
  <c r="AL1428" i="8"/>
  <c r="AL1430" i="8"/>
  <c r="AL1432" i="8"/>
  <c r="AL1433" i="8"/>
  <c r="AL1434" i="8"/>
  <c r="AL1436" i="8"/>
  <c r="AL1437" i="8"/>
  <c r="AL1438" i="8"/>
  <c r="AL1439" i="8"/>
  <c r="AL1440" i="8"/>
  <c r="AL1441" i="8"/>
  <c r="AL1442" i="8"/>
  <c r="AL1443" i="8"/>
  <c r="AL1444" i="8"/>
  <c r="AL1445" i="8"/>
  <c r="AL1446" i="8"/>
  <c r="AL1447" i="8"/>
  <c r="AL1448" i="8"/>
  <c r="AL1449" i="8"/>
  <c r="AL1450" i="8"/>
  <c r="AL1452" i="8"/>
  <c r="AL1453" i="8"/>
  <c r="AL1454" i="8"/>
  <c r="AL1455" i="8"/>
  <c r="AL1456" i="8"/>
  <c r="AL1457" i="8"/>
  <c r="AL1458" i="8"/>
  <c r="AL1459" i="8"/>
  <c r="AL1460" i="8"/>
  <c r="AL1461" i="8"/>
  <c r="AL1462" i="8"/>
  <c r="AL1464" i="8"/>
  <c r="AL1465" i="8"/>
  <c r="AL1466" i="8"/>
  <c r="AL1467" i="8"/>
  <c r="AL1468" i="8"/>
  <c r="AL1469" i="8"/>
  <c r="AL1470" i="8"/>
  <c r="AL1471" i="8"/>
  <c r="AL1472" i="8"/>
  <c r="AL1473" i="8"/>
  <c r="AL1474" i="8"/>
  <c r="AL1475" i="8"/>
  <c r="AL1476" i="8"/>
  <c r="AL1477" i="8"/>
  <c r="AL1479" i="8"/>
  <c r="AL1480" i="8"/>
  <c r="AL1481" i="8"/>
  <c r="AL1482" i="8"/>
  <c r="AL1483" i="8"/>
  <c r="AL1484" i="8"/>
  <c r="AL1485" i="8"/>
  <c r="AL1486" i="8"/>
  <c r="AL1487" i="8"/>
  <c r="AL1488" i="8"/>
  <c r="AL1489" i="8"/>
  <c r="AL1490" i="8"/>
  <c r="AL1491" i="8"/>
  <c r="AL1492" i="8"/>
  <c r="AL1493" i="8"/>
  <c r="AL1494" i="8"/>
  <c r="AL1495" i="8"/>
  <c r="AL1496" i="8"/>
  <c r="AL1497" i="8"/>
  <c r="AL1498" i="8"/>
  <c r="AL1499" i="8"/>
  <c r="AL1500" i="8"/>
  <c r="AL1501" i="8"/>
  <c r="AL1502" i="8"/>
  <c r="AL1503" i="8"/>
  <c r="AL1504" i="8"/>
  <c r="AL1505" i="8"/>
  <c r="AL1506" i="8"/>
  <c r="AL1507" i="8"/>
  <c r="AL1508" i="8"/>
  <c r="AL1509" i="8"/>
  <c r="AL1510" i="8"/>
  <c r="AL1511" i="8"/>
  <c r="AL1512" i="8"/>
  <c r="AL1514" i="8"/>
  <c r="AL1515" i="8"/>
  <c r="AL1516" i="8"/>
  <c r="AL1517" i="8"/>
  <c r="AL1518" i="8"/>
  <c r="AL1519" i="8"/>
  <c r="AL1520" i="8"/>
  <c r="AL1521" i="8"/>
  <c r="AL1522" i="8"/>
  <c r="AL1523" i="8"/>
  <c r="AL1524" i="8"/>
  <c r="AL1525" i="8"/>
  <c r="AL1526" i="8"/>
  <c r="AL1527" i="8"/>
  <c r="AL1528" i="8"/>
  <c r="AL1529" i="8"/>
  <c r="AL1530" i="8"/>
  <c r="AL1531" i="8"/>
  <c r="AL1532" i="8"/>
  <c r="AL1533" i="8"/>
  <c r="AL1534" i="8"/>
  <c r="AL1535" i="8"/>
  <c r="AL1536" i="8"/>
  <c r="AL1537" i="8"/>
  <c r="AL1538" i="8"/>
  <c r="AL1539" i="8"/>
  <c r="AL1540" i="8"/>
  <c r="AL1541" i="8"/>
  <c r="AL1542" i="8"/>
  <c r="AL1543" i="8"/>
  <c r="AL1544" i="8"/>
  <c r="AL1545" i="8"/>
  <c r="AL1546" i="8"/>
  <c r="AL1547" i="8"/>
  <c r="AL1548" i="8"/>
  <c r="AL1549" i="8"/>
  <c r="AL1550" i="8"/>
  <c r="AL1551" i="8"/>
  <c r="AL1552" i="8"/>
  <c r="AL1553" i="8"/>
  <c r="AL1554" i="8"/>
  <c r="AL1555" i="8"/>
  <c r="AL1556" i="8"/>
  <c r="AL1557" i="8"/>
  <c r="AL1558" i="8"/>
  <c r="AL1559" i="8"/>
  <c r="AL1560" i="8"/>
  <c r="AL1561" i="8"/>
  <c r="AL1562" i="8"/>
  <c r="AL1563" i="8"/>
  <c r="AL1564" i="8"/>
  <c r="AL1565" i="8"/>
  <c r="AL1566" i="8"/>
  <c r="AL1567" i="8"/>
  <c r="AL1568" i="8"/>
  <c r="AL1569" i="8"/>
  <c r="AL1570" i="8"/>
  <c r="AL1572" i="8"/>
  <c r="AL1573" i="8"/>
  <c r="AL1574" i="8"/>
  <c r="AL1575" i="8"/>
  <c r="AL1576" i="8"/>
  <c r="AL1577" i="8"/>
  <c r="AL1578" i="8"/>
  <c r="AL1580" i="8"/>
  <c r="AL1581" i="8"/>
  <c r="AL1582" i="8"/>
  <c r="AL1583" i="8"/>
  <c r="AL1584" i="8"/>
  <c r="AL1585" i="8"/>
  <c r="AL1586" i="8"/>
  <c r="AL1587" i="8"/>
  <c r="AL1588" i="8"/>
  <c r="AL1589" i="8"/>
  <c r="AL1590" i="8"/>
  <c r="AL1591" i="8"/>
  <c r="AL1592" i="8"/>
  <c r="AL1593" i="8"/>
  <c r="AL1594" i="8"/>
  <c r="AL1595" i="8"/>
  <c r="AL1596" i="8"/>
  <c r="AL1597" i="8"/>
  <c r="AL1598" i="8"/>
  <c r="AL1599" i="8"/>
  <c r="AL1600" i="8"/>
  <c r="AL1601" i="8"/>
  <c r="AL1602" i="8"/>
  <c r="AL1603" i="8"/>
  <c r="AL1604" i="8"/>
  <c r="AL1605" i="8"/>
  <c r="AL1606" i="8"/>
  <c r="AL1607" i="8"/>
  <c r="AL1608" i="8"/>
  <c r="AL1609" i="8"/>
  <c r="AL1610" i="8"/>
  <c r="AL1611" i="8"/>
  <c r="AL1612" i="8"/>
  <c r="AL1613" i="8"/>
  <c r="AL1614" i="8"/>
  <c r="AL1615" i="8"/>
  <c r="AL1617" i="8"/>
  <c r="AL1618" i="8"/>
  <c r="AL1619" i="8"/>
  <c r="AL1620" i="8"/>
  <c r="AL1621" i="8"/>
  <c r="AL1622" i="8"/>
  <c r="AL1623" i="8"/>
  <c r="AL1624" i="8"/>
  <c r="AL1625" i="8"/>
  <c r="AL1626" i="8"/>
  <c r="AL1627" i="8"/>
  <c r="AL1628" i="8"/>
  <c r="AL1629" i="8"/>
  <c r="AL1630" i="8"/>
  <c r="AL1631" i="8"/>
  <c r="AL1632" i="8"/>
  <c r="AL1633" i="8"/>
  <c r="AL1634" i="8"/>
  <c r="AL1635" i="8"/>
  <c r="AL1636" i="8"/>
  <c r="AL1637" i="8"/>
  <c r="AL1638" i="8"/>
  <c r="AL1639" i="8"/>
  <c r="AL1640" i="8"/>
  <c r="AL1641" i="8"/>
  <c r="AL1642" i="8"/>
  <c r="AL1643" i="8"/>
  <c r="AL1644" i="8"/>
  <c r="AL1645" i="8"/>
  <c r="AL1646" i="8"/>
  <c r="AL1647" i="8"/>
  <c r="AL1648" i="8"/>
  <c r="AL1649" i="8"/>
  <c r="AL1650" i="8"/>
  <c r="AL1651" i="8"/>
  <c r="AL1652" i="8"/>
  <c r="AL1653" i="8"/>
  <c r="AL1654" i="8"/>
  <c r="AL1655" i="8"/>
  <c r="AL1656" i="8"/>
  <c r="AL1657" i="8"/>
  <c r="AL1658" i="8"/>
  <c r="AL1659" i="8"/>
  <c r="AL1660" i="8"/>
  <c r="AL1661" i="8"/>
  <c r="AL1662" i="8"/>
  <c r="AL1663" i="8"/>
  <c r="AL1664" i="8"/>
  <c r="AL1665" i="8"/>
  <c r="AL1666" i="8"/>
  <c r="AL1667" i="8"/>
  <c r="AL1668" i="8"/>
  <c r="AL1669" i="8"/>
  <c r="AL1670" i="8"/>
  <c r="AL1671" i="8"/>
  <c r="AL1672" i="8"/>
  <c r="AL1673" i="8"/>
  <c r="AL1674" i="8"/>
  <c r="AL1675" i="8"/>
  <c r="AL1676" i="8"/>
  <c r="AL1677" i="8"/>
  <c r="AL1678" i="8"/>
  <c r="AL1679" i="8"/>
  <c r="AL1680" i="8"/>
  <c r="AL1681" i="8"/>
  <c r="AL1682" i="8"/>
  <c r="AL1683" i="8"/>
  <c r="AL1684" i="8"/>
  <c r="AL1685" i="8"/>
  <c r="AL1686" i="8"/>
  <c r="AL1687" i="8"/>
  <c r="AL1688" i="8"/>
  <c r="AL1689" i="8"/>
  <c r="AL1690" i="8"/>
  <c r="AL1691" i="8"/>
  <c r="AL1692" i="8"/>
  <c r="AL1693" i="8"/>
  <c r="AL1694" i="8"/>
  <c r="AL1695" i="8"/>
  <c r="AL1696" i="8"/>
  <c r="AL1697" i="8"/>
  <c r="AL1698" i="8"/>
  <c r="AL1699" i="8"/>
  <c r="AL1700" i="8"/>
  <c r="AL1701" i="8"/>
  <c r="AL1702" i="8"/>
  <c r="AL1703" i="8"/>
  <c r="AL1704" i="8"/>
  <c r="AL1705" i="8"/>
  <c r="AL1706" i="8"/>
  <c r="AL1707" i="8"/>
  <c r="AL1708" i="8"/>
  <c r="AL1709" i="8"/>
  <c r="AL1710" i="8"/>
  <c r="AL1711" i="8"/>
  <c r="AL1712" i="8"/>
  <c r="AL1713" i="8"/>
  <c r="AL1714" i="8"/>
  <c r="AL1715" i="8"/>
  <c r="AL1716" i="8"/>
  <c r="AL1717" i="8"/>
  <c r="AL1718" i="8"/>
  <c r="AL1719" i="8"/>
  <c r="AL1720" i="8"/>
  <c r="AL1721" i="8"/>
  <c r="AL1722" i="8"/>
  <c r="AL1723" i="8"/>
  <c r="AL1724" i="8"/>
  <c r="AL1725" i="8"/>
  <c r="AL1726" i="8"/>
  <c r="AL1727" i="8"/>
  <c r="AL1728" i="8"/>
  <c r="AL1729" i="8"/>
  <c r="AL1730" i="8"/>
  <c r="AL1731" i="8"/>
  <c r="AL1732" i="8"/>
  <c r="AL1733" i="8"/>
  <c r="AL1734" i="8"/>
  <c r="AL1735" i="8"/>
  <c r="AL1736" i="8"/>
  <c r="AL1737" i="8"/>
  <c r="AL1738" i="8"/>
  <c r="AL1739" i="8"/>
  <c r="AL1740" i="8"/>
  <c r="AL1741" i="8"/>
  <c r="AL1742" i="8"/>
  <c r="AL1743" i="8"/>
  <c r="AL1744" i="8"/>
  <c r="AL1745" i="8"/>
  <c r="AL1746" i="8"/>
  <c r="AL1747" i="8"/>
  <c r="AL1748" i="8"/>
  <c r="AL1749" i="8"/>
  <c r="AL1750" i="8"/>
  <c r="AL1751" i="8"/>
  <c r="AL1752" i="8"/>
  <c r="AL1753" i="8"/>
  <c r="AL1754" i="8"/>
  <c r="AL1755" i="8"/>
  <c r="AL1756" i="8"/>
  <c r="AL1757" i="8"/>
  <c r="AL1758" i="8"/>
  <c r="AL1759" i="8"/>
  <c r="AL1760" i="8"/>
  <c r="AL1761" i="8"/>
  <c r="AL1762" i="8"/>
  <c r="AL1763" i="8"/>
  <c r="AL1764" i="8"/>
  <c r="AL1765" i="8"/>
  <c r="AL1766" i="8"/>
  <c r="AL1767" i="8"/>
  <c r="AL1768" i="8"/>
  <c r="AL1769" i="8"/>
  <c r="AL1770" i="8"/>
  <c r="AL1771" i="8"/>
  <c r="AL1772" i="8"/>
  <c r="AL1773" i="8"/>
  <c r="AL1774" i="8"/>
  <c r="AL1775" i="8"/>
  <c r="AL1776" i="8"/>
  <c r="AL1777" i="8"/>
  <c r="AL1778" i="8"/>
  <c r="AL1779" i="8"/>
  <c r="AL1780" i="8"/>
  <c r="AL1781" i="8"/>
  <c r="AL1782" i="8"/>
  <c r="AL1783" i="8"/>
  <c r="AL1784" i="8"/>
  <c r="AL1785" i="8"/>
  <c r="AL1786" i="8"/>
  <c r="AL1787" i="8"/>
  <c r="AL1788" i="8"/>
  <c r="AL1789" i="8"/>
  <c r="AL1790" i="8"/>
  <c r="AL1791" i="8"/>
  <c r="AL1792" i="8"/>
  <c r="AL1793" i="8"/>
  <c r="AL1794" i="8"/>
  <c r="AL1795" i="8"/>
  <c r="AL1796" i="8"/>
  <c r="AL1797" i="8"/>
  <c r="AL1798" i="8"/>
  <c r="AL1799" i="8"/>
  <c r="AL1800" i="8"/>
  <c r="AL1801" i="8"/>
  <c r="AL1802" i="8"/>
  <c r="AL1803" i="8"/>
  <c r="AL1804" i="8"/>
  <c r="AL1805" i="8"/>
  <c r="AL1806" i="8"/>
  <c r="AL1807" i="8"/>
  <c r="AL1808" i="8"/>
  <c r="AL1809" i="8"/>
  <c r="AL1810" i="8"/>
  <c r="AL1811" i="8"/>
  <c r="AL1812" i="8"/>
  <c r="AL1813" i="8"/>
  <c r="AL1814" i="8"/>
  <c r="AL1815" i="8"/>
  <c r="AL1816" i="8"/>
  <c r="AL1817" i="8"/>
  <c r="AL1818" i="8"/>
  <c r="AL1819" i="8"/>
  <c r="AL1820" i="8"/>
  <c r="AL1821" i="8"/>
  <c r="AL1822" i="8"/>
  <c r="AL1823" i="8"/>
  <c r="AL1824" i="8"/>
  <c r="AL1825" i="8"/>
  <c r="AL1826" i="8"/>
  <c r="AL1827" i="8"/>
  <c r="AL1828" i="8"/>
  <c r="AL1829" i="8"/>
  <c r="AL1830" i="8"/>
  <c r="AL1831" i="8"/>
  <c r="AL1832" i="8"/>
  <c r="AL1833" i="8"/>
  <c r="AL1834" i="8"/>
  <c r="AL1835" i="8"/>
  <c r="AL1836" i="8"/>
  <c r="AL1837" i="8"/>
  <c r="AL1838" i="8"/>
  <c r="AL1839" i="8"/>
  <c r="AL1840" i="8"/>
  <c r="AL1841" i="8"/>
  <c r="AL1842" i="8"/>
  <c r="AL1843" i="8"/>
  <c r="AL1844" i="8"/>
  <c r="AL1845" i="8"/>
  <c r="AL1846" i="8"/>
  <c r="AL1847" i="8"/>
  <c r="AL1848" i="8"/>
  <c r="AL1849" i="8"/>
  <c r="AL1850" i="8"/>
  <c r="AL1851" i="8"/>
  <c r="AL1852" i="8"/>
  <c r="AL1853" i="8"/>
  <c r="AL1854" i="8"/>
  <c r="AL1855" i="8"/>
  <c r="AL1856" i="8"/>
  <c r="AL1857" i="8"/>
  <c r="AL1858" i="8"/>
  <c r="AL1859" i="8"/>
  <c r="AL1860" i="8"/>
  <c r="AL1861" i="8"/>
  <c r="AL1862" i="8"/>
  <c r="AL1863" i="8"/>
  <c r="AL1864" i="8"/>
  <c r="AL1865" i="8"/>
  <c r="AL1866" i="8"/>
  <c r="AL1867" i="8"/>
  <c r="AL1868" i="8"/>
  <c r="AL1869" i="8"/>
  <c r="AL1870" i="8"/>
  <c r="AL1871" i="8"/>
  <c r="AL1872" i="8"/>
  <c r="AL1873" i="8"/>
  <c r="AL1874" i="8"/>
  <c r="AL1875" i="8"/>
  <c r="AL1876" i="8"/>
  <c r="AL1877" i="8"/>
  <c r="AL1878" i="8"/>
  <c r="AL1879" i="8"/>
  <c r="AL1880" i="8"/>
  <c r="AL1881" i="8"/>
  <c r="AL1882" i="8"/>
  <c r="AL1883" i="8"/>
  <c r="AL1884" i="8"/>
  <c r="AL1885" i="8"/>
  <c r="AL1886" i="8"/>
  <c r="AL1887" i="8"/>
  <c r="AL1888" i="8"/>
  <c r="AL1889" i="8"/>
  <c r="AL1890" i="8"/>
  <c r="AL1891" i="8"/>
  <c r="AL1892" i="8"/>
  <c r="AL1893" i="8"/>
  <c r="AL1894" i="8"/>
  <c r="AL1895" i="8"/>
  <c r="AL1896" i="8"/>
  <c r="AL1897" i="8"/>
  <c r="AL1898" i="8"/>
  <c r="AL1899" i="8"/>
  <c r="AL1900" i="8"/>
  <c r="AL1901" i="8"/>
  <c r="AL1902" i="8"/>
  <c r="AL1903" i="8"/>
  <c r="AL1904" i="8"/>
  <c r="AL1905" i="8"/>
  <c r="AL1906" i="8"/>
  <c r="AL1907" i="8"/>
  <c r="AL1908" i="8"/>
  <c r="AL1909" i="8"/>
  <c r="AL1910" i="8"/>
  <c r="AL1911" i="8"/>
  <c r="AL1912" i="8"/>
  <c r="AL1913" i="8"/>
  <c r="AL1914" i="8"/>
  <c r="AL1915" i="8"/>
  <c r="AL1916" i="8"/>
  <c r="AL1917" i="8"/>
  <c r="AL1918" i="8"/>
  <c r="AL1919" i="8"/>
  <c r="AL1920" i="8"/>
  <c r="AL1921" i="8"/>
  <c r="AL1922" i="8"/>
  <c r="AL1923" i="8"/>
  <c r="AL1924" i="8"/>
  <c r="AL1925" i="8"/>
  <c r="AL1926" i="8"/>
  <c r="AL1927" i="8"/>
  <c r="AL1928" i="8"/>
  <c r="AL1929" i="8"/>
  <c r="AL1930" i="8"/>
  <c r="AL1931" i="8"/>
  <c r="AL1932" i="8"/>
  <c r="AL1933" i="8"/>
  <c r="AL1934" i="8"/>
  <c r="AL1935" i="8"/>
  <c r="AL1936" i="8"/>
  <c r="AL1937" i="8"/>
  <c r="AL1938" i="8"/>
  <c r="AL1939" i="8"/>
  <c r="AL1940" i="8"/>
  <c r="AL1941" i="8"/>
  <c r="AL1942" i="8"/>
  <c r="AL1943" i="8"/>
  <c r="AL1944" i="8"/>
  <c r="AL1945" i="8"/>
  <c r="AL1946" i="8"/>
  <c r="AL1947" i="8"/>
  <c r="AL1948" i="8"/>
  <c r="AL1949" i="8"/>
  <c r="AL1950" i="8"/>
  <c r="AL1951" i="8"/>
  <c r="AL1952" i="8"/>
  <c r="AL1953" i="8"/>
  <c r="AL1954" i="8"/>
  <c r="AL1955" i="8"/>
  <c r="AL1956" i="8"/>
  <c r="AL1957" i="8"/>
  <c r="AL1958" i="8"/>
  <c r="AL1959" i="8"/>
  <c r="AL1960" i="8"/>
  <c r="AL1961" i="8"/>
  <c r="AL1962" i="8"/>
  <c r="AL1963" i="8"/>
  <c r="AL1964" i="8"/>
  <c r="AL1965" i="8"/>
  <c r="AL1966" i="8"/>
  <c r="AL1967" i="8"/>
  <c r="AL1968" i="8"/>
  <c r="AL1969" i="8"/>
  <c r="AL1970" i="8"/>
  <c r="AL1971" i="8"/>
  <c r="AL1972" i="8"/>
  <c r="AL1973" i="8"/>
  <c r="AL1974" i="8"/>
  <c r="AL1975" i="8"/>
  <c r="AL1976" i="8"/>
  <c r="AL1977" i="8"/>
  <c r="AL1978" i="8"/>
  <c r="AL1979" i="8"/>
  <c r="AL1980" i="8"/>
  <c r="AL1981" i="8"/>
  <c r="AL1982" i="8"/>
  <c r="AL1983" i="8"/>
  <c r="AL1984" i="8"/>
  <c r="AL1985" i="8"/>
  <c r="AL1986" i="8"/>
  <c r="AL1987" i="8"/>
  <c r="AL1988" i="8"/>
  <c r="AL1989" i="8"/>
  <c r="AL1990" i="8"/>
  <c r="AL1991" i="8"/>
  <c r="AL1992" i="8"/>
  <c r="AL1993" i="8"/>
  <c r="AL1994" i="8"/>
  <c r="AL1995" i="8"/>
  <c r="AL1996" i="8"/>
  <c r="AL1997" i="8"/>
  <c r="AL1998" i="8"/>
  <c r="AL1999" i="8"/>
  <c r="AL2000" i="8"/>
  <c r="AL2" i="8"/>
  <c r="AZ7" i="8" l="1"/>
  <c r="AY3" i="8"/>
  <c r="AX4" i="8"/>
  <c r="AX5" i="8"/>
  <c r="AV9" i="8"/>
  <c r="AV23" i="8"/>
  <c r="AW3" i="8"/>
  <c r="AV24" i="8"/>
  <c r="AW4" i="8"/>
  <c r="AT65" i="8"/>
  <c r="AU5" i="8"/>
  <c r="AT43" i="8"/>
  <c r="AR56" i="8"/>
  <c r="AR54" i="8"/>
  <c r="AR50" i="8"/>
  <c r="AP20" i="8"/>
  <c r="AN12" i="8"/>
  <c r="AL21" i="8"/>
  <c r="AZ8" i="8" l="1"/>
  <c r="BA4" i="8"/>
  <c r="BA5" i="8"/>
  <c r="AX6" i="8"/>
  <c r="AY2" i="8"/>
  <c r="AV25" i="8"/>
  <c r="AW5" i="8"/>
  <c r="AU6" i="8"/>
  <c r="AU7" i="8"/>
  <c r="AT67" i="8"/>
  <c r="AR108" i="8"/>
  <c r="AR111" i="8"/>
  <c r="AP28" i="8"/>
  <c r="AN15" i="8"/>
  <c r="AL35" i="8"/>
  <c r="AL59" i="8" s="1"/>
  <c r="AL49" i="8"/>
  <c r="AM2" i="8"/>
  <c r="AZ13" i="8" l="1"/>
  <c r="AY4" i="8"/>
  <c r="AX9" i="8"/>
  <c r="AX10" i="8"/>
  <c r="AV27" i="8"/>
  <c r="AW6" i="8"/>
  <c r="AW7" i="8"/>
  <c r="AV42" i="8"/>
  <c r="AU8" i="8"/>
  <c r="AT79" i="8"/>
  <c r="AR122" i="8"/>
  <c r="AR135" i="8"/>
  <c r="AR171" i="8"/>
  <c r="AR181" i="8"/>
  <c r="AP39" i="8"/>
  <c r="AN26" i="8"/>
  <c r="AL72" i="8"/>
  <c r="BA6" i="8" l="1"/>
  <c r="AZ14" i="8"/>
  <c r="AY6" i="8"/>
  <c r="AX11" i="8"/>
  <c r="AY5" i="8"/>
  <c r="AW8" i="8"/>
  <c r="AV44" i="8"/>
  <c r="AT85" i="8"/>
  <c r="AU10" i="8"/>
  <c r="AU9" i="8"/>
  <c r="AR219" i="8"/>
  <c r="AP61" i="8"/>
  <c r="AN38" i="8"/>
  <c r="AL77" i="8"/>
  <c r="AL151" i="8" s="1"/>
  <c r="AL138" i="8"/>
  <c r="AL83" i="8"/>
  <c r="AL123" i="8"/>
  <c r="BA7" i="8" l="1"/>
  <c r="AZ17" i="8"/>
  <c r="BA8" i="8"/>
  <c r="AZ18" i="8"/>
  <c r="AZ19" i="8"/>
  <c r="AZ22" i="8"/>
  <c r="AY8" i="8"/>
  <c r="AX12" i="8"/>
  <c r="AV47" i="8"/>
  <c r="AW9" i="8"/>
  <c r="AT126" i="8"/>
  <c r="AT136" i="8"/>
  <c r="AR220" i="8"/>
  <c r="AP71" i="8"/>
  <c r="AP100" i="8"/>
  <c r="AP81" i="8"/>
  <c r="AP99" i="8" s="1"/>
  <c r="AN86" i="8"/>
  <c r="AL167" i="8"/>
  <c r="AL184" i="8"/>
  <c r="BA9" i="8" l="1"/>
  <c r="BA10" i="8"/>
  <c r="BA11" i="8"/>
  <c r="AZ29" i="8"/>
  <c r="AX15" i="8"/>
  <c r="AW10" i="8"/>
  <c r="AV58" i="8"/>
  <c r="AV80" i="8"/>
  <c r="AT142" i="8"/>
  <c r="AU12" i="8"/>
  <c r="AT144" i="8"/>
  <c r="AT202" i="8" s="1"/>
  <c r="AR232" i="8"/>
  <c r="AP121" i="8"/>
  <c r="AN110" i="8"/>
  <c r="AL241" i="8"/>
  <c r="AL249" i="8" s="1"/>
  <c r="AL195" i="8"/>
  <c r="AL250" i="8"/>
  <c r="AL271" i="8"/>
  <c r="AL258" i="8"/>
  <c r="AZ30" i="8" l="1"/>
  <c r="AX16" i="8"/>
  <c r="AV92" i="8"/>
  <c r="AT203" i="8"/>
  <c r="AR247" i="8"/>
  <c r="AP129" i="8"/>
  <c r="AP149" i="8"/>
  <c r="AN115" i="8"/>
  <c r="AN128" i="8" s="1"/>
  <c r="AL283" i="8"/>
  <c r="AL302" i="8" s="1"/>
  <c r="AL310" i="8" s="1"/>
  <c r="AL335" i="8" s="1"/>
  <c r="AL347" i="8" s="1"/>
  <c r="AL432" i="8" s="1"/>
  <c r="AL448" i="8" s="1"/>
  <c r="AL456" i="8" s="1"/>
  <c r="AL473" i="8" s="1"/>
  <c r="AL477" i="8" s="1"/>
  <c r="AL523" i="8" s="1"/>
  <c r="AL540" i="8" s="1"/>
  <c r="AZ33" i="8" l="1"/>
  <c r="BA14" i="8"/>
  <c r="AX20" i="8"/>
  <c r="AY10" i="8"/>
  <c r="AV93" i="8"/>
  <c r="AT206" i="8"/>
  <c r="AR254" i="8"/>
  <c r="AR267" i="8" s="1"/>
  <c r="AR272" i="8" s="1"/>
  <c r="AR314" i="8" s="1"/>
  <c r="AR316" i="8" s="1"/>
  <c r="AR318" i="8" s="1"/>
  <c r="AR348" i="8" s="1"/>
  <c r="AR350" i="8" s="1"/>
  <c r="AR352" i="8" s="1"/>
  <c r="AR374" i="8" s="1"/>
  <c r="AR382" i="8" s="1"/>
  <c r="AR396" i="8" s="1"/>
  <c r="AR398" i="8" s="1"/>
  <c r="AR467" i="8" s="1"/>
  <c r="AR489" i="8" s="1"/>
  <c r="AR490" i="8" s="1"/>
  <c r="AR496" i="8" s="1"/>
  <c r="AR499" i="8" s="1"/>
  <c r="AR512" i="8" s="1"/>
  <c r="AR515" i="8" s="1"/>
  <c r="AR539" i="8" s="1"/>
  <c r="AR545" i="8" s="1"/>
  <c r="AR582" i="8" s="1"/>
  <c r="AR630" i="8" s="1"/>
  <c r="AR641" i="8" s="1"/>
  <c r="AR653" i="8" s="1"/>
  <c r="AR685" i="8" s="1"/>
  <c r="AR713" i="8" s="1"/>
  <c r="AR739" i="8" s="1"/>
  <c r="AR741" i="8" s="1"/>
  <c r="AR747" i="8" s="1"/>
  <c r="AR755" i="8" s="1"/>
  <c r="AR777" i="8" s="1"/>
  <c r="AR804" i="8" s="1"/>
  <c r="AR808" i="8" s="1"/>
  <c r="AR815" i="8" s="1"/>
  <c r="AR819" i="8" s="1"/>
  <c r="AR844" i="8" s="1"/>
  <c r="AR864" i="8" s="1"/>
  <c r="AR880" i="8" s="1"/>
  <c r="AR885" i="8" s="1"/>
  <c r="AR951" i="8" s="1"/>
  <c r="AR953" i="8" s="1"/>
  <c r="AR975" i="8" s="1"/>
  <c r="AR1001" i="8" s="1"/>
  <c r="AR1005" i="8" s="1"/>
  <c r="AR1006" i="8" s="1"/>
  <c r="AR1021" i="8" s="1"/>
  <c r="AR1028" i="8" s="1"/>
  <c r="AR1041" i="8" s="1"/>
  <c r="AR1053" i="8" s="1"/>
  <c r="AR1073" i="8" s="1"/>
  <c r="AR1076" i="8" s="1"/>
  <c r="AR1099" i="8" s="1"/>
  <c r="AR1177" i="8" s="1"/>
  <c r="AR1180" i="8" s="1"/>
  <c r="AR1208" i="8" s="1"/>
  <c r="AR1237" i="8" s="1"/>
  <c r="AR1253" i="8" s="1"/>
  <c r="AR1260" i="8" s="1"/>
  <c r="AR1274" i="8" s="1"/>
  <c r="AR1310" i="8" s="1"/>
  <c r="AR1327" i="8" s="1"/>
  <c r="AR1329" i="8" s="1"/>
  <c r="AR1330" i="8" s="1"/>
  <c r="AR1356" i="8" s="1"/>
  <c r="AR1360" i="8" s="1"/>
  <c r="AR1379" i="8" s="1"/>
  <c r="AR1414" i="8" s="1"/>
  <c r="AR1452" i="8" s="1"/>
  <c r="AR1480" i="8" s="1"/>
  <c r="AR1489" i="8" s="1"/>
  <c r="AR1496" i="8" s="1"/>
  <c r="AR1498" i="8" s="1"/>
  <c r="AR1505" i="8" s="1"/>
  <c r="AR1527" i="8" s="1"/>
  <c r="AR1566" i="8" s="1"/>
  <c r="AR1589" i="8" s="1"/>
  <c r="AR1596" i="8" s="1"/>
  <c r="AR1602" i="8" s="1"/>
  <c r="AR1613" i="8" s="1"/>
  <c r="AP211" i="8"/>
  <c r="AP218" i="8" s="1"/>
  <c r="AP224" i="8" s="1"/>
  <c r="AP243" i="8" s="1"/>
  <c r="AP278" i="8" s="1"/>
  <c r="AP299" i="8" s="1"/>
  <c r="AP338" i="8" s="1"/>
  <c r="AP364" i="8" s="1"/>
  <c r="AP375" i="8" s="1"/>
  <c r="AP392" i="8" s="1"/>
  <c r="AP404" i="8" s="1"/>
  <c r="AP406" i="8" s="1"/>
  <c r="AP415" i="8" s="1"/>
  <c r="AP433" i="8" s="1"/>
  <c r="AP445" i="8" s="1"/>
  <c r="AP449" i="8" s="1"/>
  <c r="AP454" i="8" s="1"/>
  <c r="AP455" i="8" s="1"/>
  <c r="AP483" i="8" s="1"/>
  <c r="AP492" i="8" s="1"/>
  <c r="AP509" i="8" s="1"/>
  <c r="AP531" i="8" s="1"/>
  <c r="AP534" i="8" s="1"/>
  <c r="AP536" i="8" s="1"/>
  <c r="AP547" i="8" s="1"/>
  <c r="AP556" i="8" s="1"/>
  <c r="AP567" i="8" s="1"/>
  <c r="AP574" i="8" s="1"/>
  <c r="AP583" i="8" s="1"/>
  <c r="AP593" i="8" s="1"/>
  <c r="AP597" i="8" s="1"/>
  <c r="AP604" i="8" s="1"/>
  <c r="AP612" i="8" s="1"/>
  <c r="AP638" i="8" s="1"/>
  <c r="AP661" i="8" s="1"/>
  <c r="AP670" i="8" s="1"/>
  <c r="AP671" i="8" s="1"/>
  <c r="AP693" i="8" s="1"/>
  <c r="AP698" i="8" s="1"/>
  <c r="AP712" i="8" s="1"/>
  <c r="AP717" i="8" s="1"/>
  <c r="AP718" i="8" s="1"/>
  <c r="AP748" i="8" s="1"/>
  <c r="AP761" i="8" s="1"/>
  <c r="AP771" i="8" s="1"/>
  <c r="AP781" i="8" s="1"/>
  <c r="AP783" i="8" s="1"/>
  <c r="AP785" i="8" s="1"/>
  <c r="AP791" i="8" s="1"/>
  <c r="AP793" i="8" s="1"/>
  <c r="AP826" i="8" s="1"/>
  <c r="AP829" i="8" s="1"/>
  <c r="AP837" i="8" s="1"/>
  <c r="AP862" i="8" s="1"/>
  <c r="AP867" i="8" s="1"/>
  <c r="AP927" i="8" s="1"/>
  <c r="AP937" i="8" s="1"/>
  <c r="AP946" i="8" s="1"/>
  <c r="AP977" i="8" s="1"/>
  <c r="AP992" i="8" s="1"/>
  <c r="AP1026" i="8" s="1"/>
  <c r="AP1040" i="8" s="1"/>
  <c r="AP1069" i="8" s="1"/>
  <c r="AP1080" i="8" s="1"/>
  <c r="AP1097" i="8" s="1"/>
  <c r="AP1108" i="8" s="1"/>
  <c r="AP1123" i="8" s="1"/>
  <c r="AP1129" i="8" s="1"/>
  <c r="AP1142" i="8" s="1"/>
  <c r="AP1153" i="8" s="1"/>
  <c r="AP1161" i="8" s="1"/>
  <c r="AP1163" i="8" s="1"/>
  <c r="AP1174" i="8" s="1"/>
  <c r="AP1188" i="8" s="1"/>
  <c r="AP1193" i="8" s="1"/>
  <c r="AP1197" i="8" s="1"/>
  <c r="AP1230" i="8" s="1"/>
  <c r="AP1232" i="8" s="1"/>
  <c r="AP1240" i="8" s="1"/>
  <c r="AP1251" i="8" s="1"/>
  <c r="AP1266" i="8" s="1"/>
  <c r="AP1268" i="8" s="1"/>
  <c r="AP1319" i="8" s="1"/>
  <c r="AP1348" i="8" s="1"/>
  <c r="AP1354" i="8" s="1"/>
  <c r="AP1358" i="8" s="1"/>
  <c r="AP1394" i="8" s="1"/>
  <c r="AP1395" i="8" s="1"/>
  <c r="AP1396" i="8" s="1"/>
  <c r="AP1405" i="8" s="1"/>
  <c r="AP1433" i="8" s="1"/>
  <c r="AP1462" i="8" s="1"/>
  <c r="AP1474" i="8" s="1"/>
  <c r="AP1481" i="8" s="1"/>
  <c r="AP1492" i="8" s="1"/>
  <c r="AP1499" i="8" s="1"/>
  <c r="AP1500" i="8" s="1"/>
  <c r="AP1502" i="8" s="1"/>
  <c r="AP1543" i="8" s="1"/>
  <c r="AP1546" i="8" s="1"/>
  <c r="AP1558" i="8" s="1"/>
  <c r="AP1559" i="8" s="1"/>
  <c r="AP1587" i="8" s="1"/>
  <c r="AN139" i="8"/>
  <c r="AN154" i="8" s="1"/>
  <c r="AN168" i="8" s="1"/>
  <c r="AN196" i="8" s="1"/>
  <c r="AN205" i="8" s="1"/>
  <c r="AN233" i="8" s="1"/>
  <c r="AN280" i="8" s="1"/>
  <c r="AN290" i="8" s="1"/>
  <c r="AN307" i="8" s="1"/>
  <c r="AN328" i="8" s="1"/>
  <c r="AN354" i="8" s="1"/>
  <c r="AN395" i="8" s="1"/>
  <c r="AN411" i="8" s="1"/>
  <c r="AN418" i="8" s="1"/>
  <c r="AN437" i="8" s="1"/>
  <c r="AN463" i="8" s="1"/>
  <c r="AN497" i="8" s="1"/>
  <c r="AN514" i="8" s="1"/>
  <c r="AN548" i="8" s="1"/>
  <c r="AN553" i="8" s="1"/>
  <c r="AL541" i="8"/>
  <c r="AL550" i="8" s="1"/>
  <c r="AL573" i="8" s="1"/>
  <c r="AL576" i="8" s="1"/>
  <c r="AL618" i="8" s="1"/>
  <c r="AL644" i="8" s="1"/>
  <c r="AL660" i="8" s="1"/>
  <c r="AL666" i="8" s="1"/>
  <c r="AL674" i="8" s="1"/>
  <c r="AL680" i="8" s="1"/>
  <c r="AL702" i="8" s="1"/>
  <c r="AL706" i="8" s="1"/>
  <c r="AL729" i="8" s="1"/>
  <c r="AL738" i="8" s="1"/>
  <c r="AL751" i="8" s="1"/>
  <c r="AL760" i="8" s="1"/>
  <c r="AL780" i="8" s="1"/>
  <c r="AL803" i="8" s="1"/>
  <c r="AL806" i="8" s="1"/>
  <c r="AL816" i="8" s="1"/>
  <c r="AL818" i="8" s="1"/>
  <c r="AL839" i="8" s="1"/>
  <c r="AL856" i="8" s="1"/>
  <c r="AL875" i="8" s="1"/>
  <c r="AL893" i="8" s="1"/>
  <c r="AL903" i="8" s="1"/>
  <c r="AL915" i="8" s="1"/>
  <c r="AL918" i="8" s="1"/>
  <c r="AL924" i="8" s="1"/>
  <c r="AL941" i="8" s="1"/>
  <c r="AL942" i="8" s="1"/>
  <c r="AL957" i="8" s="1"/>
  <c r="AL973" i="8" s="1"/>
  <c r="AL990" i="8" s="1"/>
  <c r="AL991" i="8" s="1"/>
  <c r="AL996" i="8" s="1"/>
  <c r="AL999" i="8" s="1"/>
  <c r="AL1027" i="8" s="1"/>
  <c r="AL1037" i="8" s="1"/>
  <c r="AL1045" i="8" s="1"/>
  <c r="AL1050" i="8" s="1"/>
  <c r="AL1062" i="8" s="1"/>
  <c r="AL1075" i="8" s="1"/>
  <c r="AL1094" i="8" s="1"/>
  <c r="AL1114" i="8" s="1"/>
  <c r="AL1127" i="8" s="1"/>
  <c r="AL1139" i="8" s="1"/>
  <c r="AL1147" i="8" s="1"/>
  <c r="AL1148" i="8" s="1"/>
  <c r="AL1160" i="8" s="1"/>
  <c r="AL1167" i="8" s="1"/>
  <c r="AL1170" i="8" s="1"/>
  <c r="AL1173" i="8" s="1"/>
  <c r="AL1176" i="8" s="1"/>
  <c r="AL1186" i="8" s="1"/>
  <c r="AL1187" i="8" s="1"/>
  <c r="AL1203" i="8" s="1"/>
  <c r="AL1218" i="8" s="1"/>
  <c r="AL1225" i="8" s="1"/>
  <c r="AL1226" i="8" s="1"/>
  <c r="AL1248" i="8" s="1"/>
  <c r="AL1267" i="8" s="1"/>
  <c r="AL1285" i="8" s="1"/>
  <c r="AL1289" i="8" s="1"/>
  <c r="AL1298" i="8" s="1"/>
  <c r="AL1300" i="8" s="1"/>
  <c r="AL1314" i="8" s="1"/>
  <c r="AL1323" i="8" s="1"/>
  <c r="AL1324" i="8" s="1"/>
  <c r="AL1326" i="8" s="1"/>
  <c r="AL1350" i="8" s="1"/>
  <c r="AL1368" i="8" s="1"/>
  <c r="AL1381" i="8" s="1"/>
  <c r="AL1393" i="8" s="1"/>
  <c r="AL1398" i="8" s="1"/>
  <c r="AL1402" i="8" s="1"/>
  <c r="AL1413" i="8" s="1"/>
  <c r="AL1429" i="8" s="1"/>
  <c r="AL1431" i="8" s="1"/>
  <c r="AL1435" i="8" s="1"/>
  <c r="AL1451" i="8" s="1"/>
  <c r="AL1463" i="8" s="1"/>
  <c r="AL1478" i="8" s="1"/>
  <c r="AL1513" i="8" s="1"/>
  <c r="AL1571" i="8" s="1"/>
  <c r="AL1579" i="8" s="1"/>
  <c r="AL1616" i="8" s="1"/>
  <c r="AZ34" i="8" l="1"/>
  <c r="AX21" i="8"/>
  <c r="AV94" i="8"/>
  <c r="AV112" i="8" s="1"/>
  <c r="AV114" i="8" s="1"/>
  <c r="AV116" i="8" s="1"/>
  <c r="AV118" i="8" s="1"/>
  <c r="AV125" i="8" s="1"/>
  <c r="AV130" i="8" s="1"/>
  <c r="AV137" i="8" s="1"/>
  <c r="AV143" i="8" s="1"/>
  <c r="AV146" i="8" s="1"/>
  <c r="AV150" i="8" s="1"/>
  <c r="AV152" i="8" s="1"/>
  <c r="AV153" i="8" s="1"/>
  <c r="AV155" i="8" s="1"/>
  <c r="AV163" i="8" s="1"/>
  <c r="AV164" i="8" s="1"/>
  <c r="AV165" i="8" s="1"/>
  <c r="AV166" i="8" s="1"/>
  <c r="AV169" i="8" s="1"/>
  <c r="AV175" i="8" s="1"/>
  <c r="AV177" i="8" s="1"/>
  <c r="AV178" i="8" s="1"/>
  <c r="AV180" i="8" s="1"/>
  <c r="AV192" i="8" s="1"/>
  <c r="AV193" i="8" s="1"/>
  <c r="AV198" i="8" s="1"/>
  <c r="AV199" i="8" s="1"/>
  <c r="AV201" i="8" s="1"/>
  <c r="AV204" i="8" s="1"/>
  <c r="AV208" i="8" s="1"/>
  <c r="AV210" i="8" s="1"/>
  <c r="AV212" i="8" s="1"/>
  <c r="AV214" i="8" s="1"/>
  <c r="AV215" i="8" s="1"/>
  <c r="AV217" i="8" s="1"/>
  <c r="AV236" i="8" s="1"/>
  <c r="AV240" i="8" s="1"/>
  <c r="AV246" i="8" s="1"/>
  <c r="AV248" i="8" s="1"/>
  <c r="AV253" i="8" s="1"/>
  <c r="AV259" i="8" s="1"/>
  <c r="AV262" i="8" s="1"/>
  <c r="AV266" i="8" s="1"/>
  <c r="AV274" i="8" s="1"/>
  <c r="AV275" i="8" s="1"/>
  <c r="AV288" i="8" s="1"/>
  <c r="AV295" i="8" s="1"/>
  <c r="AV300" i="8" s="1"/>
  <c r="AV301" i="8" s="1"/>
  <c r="AV303" i="8" s="1"/>
  <c r="AV317" i="8" s="1"/>
  <c r="AV320" i="8" s="1"/>
  <c r="AV323" i="8" s="1"/>
  <c r="AV327" i="8" s="1"/>
  <c r="AV331" i="8" s="1"/>
  <c r="AV333" i="8" s="1"/>
  <c r="AV336" i="8" s="1"/>
  <c r="AV340" i="8" s="1"/>
  <c r="AV341" i="8" s="1"/>
  <c r="AV342" i="8" s="1"/>
  <c r="AV343" i="8" s="1"/>
  <c r="AV345" i="8" s="1"/>
  <c r="AV355" i="8" s="1"/>
  <c r="AV356" i="8" s="1"/>
  <c r="AV358" i="8" s="1"/>
  <c r="AV359" i="8" s="1"/>
  <c r="AV363" i="8" s="1"/>
  <c r="AV372" i="8" s="1"/>
  <c r="AV373" i="8" s="1"/>
  <c r="AV377" i="8" s="1"/>
  <c r="AV386" i="8" s="1"/>
  <c r="AV387" i="8" s="1"/>
  <c r="AV388" i="8" s="1"/>
  <c r="AV394" i="8" s="1"/>
  <c r="AV402" i="8" s="1"/>
  <c r="AV408" i="8" s="1"/>
  <c r="AV417" i="8" s="1"/>
  <c r="AV421" i="8" s="1"/>
  <c r="AV422" i="8" s="1"/>
  <c r="AV424" i="8" s="1"/>
  <c r="AV427" i="8" s="1"/>
  <c r="AV434" i="8" s="1"/>
  <c r="AV447" i="8" s="1"/>
  <c r="AV470" i="8" s="1"/>
  <c r="AV474" i="8" s="1"/>
  <c r="AV482" i="8" s="1"/>
  <c r="AV484" i="8" s="1"/>
  <c r="AV485" i="8" s="1"/>
  <c r="AV488" i="8" s="1"/>
  <c r="AV491" i="8" s="1"/>
  <c r="AV495" i="8" s="1"/>
  <c r="AV504" i="8" s="1"/>
  <c r="AV506" i="8" s="1"/>
  <c r="AV507" i="8" s="1"/>
  <c r="AV516" i="8" s="1"/>
  <c r="AV521" i="8" s="1"/>
  <c r="AV525" i="8" s="1"/>
  <c r="AV532" i="8" s="1"/>
  <c r="AV542" i="8" s="1"/>
  <c r="AV549" i="8"/>
  <c r="AV551" i="8" s="1"/>
  <c r="AV557" i="8" s="1"/>
  <c r="AV566" i="8" s="1"/>
  <c r="AV569" i="8"/>
  <c r="AV572" i="8" s="1"/>
  <c r="AV575" i="8" s="1"/>
  <c r="AV580" i="8" s="1"/>
  <c r="AV588" i="8" s="1"/>
  <c r="AV592" i="8" s="1"/>
  <c r="AV596" i="8" s="1"/>
  <c r="AV598" i="8" s="1"/>
  <c r="AV600" i="8" s="1"/>
  <c r="AV601" i="8" s="1"/>
  <c r="AV603" i="8" s="1"/>
  <c r="AV609" i="8" s="1"/>
  <c r="AV614" i="8" s="1"/>
  <c r="AV615" i="8" s="1"/>
  <c r="AV628" i="8" s="1"/>
  <c r="AV633" i="8" s="1"/>
  <c r="AV636" i="8" s="1"/>
  <c r="AV640" i="8" s="1"/>
  <c r="AV646" i="8" s="1"/>
  <c r="AV657" i="8" s="1"/>
  <c r="AV664" i="8" s="1"/>
  <c r="AV665" i="8" s="1"/>
  <c r="AV668" i="8" s="1"/>
  <c r="AV669" i="8" s="1"/>
  <c r="AV675" i="8" s="1"/>
  <c r="AV677" i="8" s="1"/>
  <c r="AV683" i="8" s="1"/>
  <c r="AV695" i="8" s="1"/>
  <c r="AV703" i="8" s="1"/>
  <c r="AV707" i="8" s="1"/>
  <c r="AV711" i="8" s="1"/>
  <c r="AV719" i="8" s="1"/>
  <c r="AV720" i="8" s="1"/>
  <c r="AV721" i="8" s="1"/>
  <c r="AV722" i="8" s="1"/>
  <c r="AV730" i="8" s="1"/>
  <c r="AV735" i="8" s="1"/>
  <c r="AV743" i="8" s="1"/>
  <c r="AV750" i="8" s="1"/>
  <c r="AV753" i="8" s="1"/>
  <c r="AV754" i="8" s="1"/>
  <c r="AV757" i="8" s="1"/>
  <c r="AV762" i="8" s="1"/>
  <c r="AV763" i="8" s="1"/>
  <c r="AV767" i="8" s="1"/>
  <c r="AV773" i="8" s="1"/>
  <c r="AV779" i="8" s="1"/>
  <c r="AV788" i="8" s="1"/>
  <c r="AV802" i="8" s="1"/>
  <c r="AV807" i="8" s="1"/>
  <c r="AV813" i="8" s="1"/>
  <c r="AV817" i="8" s="1"/>
  <c r="AV821" i="8" s="1"/>
  <c r="AV822" i="8" s="1"/>
  <c r="AV824" i="8" s="1"/>
  <c r="AV843" i="8" s="1"/>
  <c r="AV846" i="8" s="1"/>
  <c r="AV855" i="8" s="1"/>
  <c r="AV870" i="8" s="1"/>
  <c r="AV876" i="8" s="1"/>
  <c r="AV879" i="8" s="1"/>
  <c r="AV889" i="8" s="1"/>
  <c r="AV890" i="8" s="1"/>
  <c r="AV896" i="8" s="1"/>
  <c r="AV897" i="8" s="1"/>
  <c r="AV907" i="8" s="1"/>
  <c r="AV912" i="8" s="1"/>
  <c r="AV913" i="8" s="1"/>
  <c r="AV914" i="8" s="1"/>
  <c r="AV916" i="8" s="1"/>
  <c r="AV922" i="8" s="1"/>
  <c r="AV923" i="8" s="1"/>
  <c r="AV926" i="8" s="1"/>
  <c r="AV934" i="8" s="1"/>
  <c r="AV935" i="8" s="1"/>
  <c r="AV936" i="8" s="1"/>
  <c r="AV948" i="8" s="1"/>
  <c r="AV949" i="8" s="1"/>
  <c r="AV958" i="8" s="1"/>
  <c r="AV960" i="8" s="1"/>
  <c r="AV962" i="8" s="1"/>
  <c r="AV972" i="8" s="1"/>
  <c r="AV983" i="8" s="1"/>
  <c r="AV995" i="8" s="1"/>
  <c r="AV1009" i="8" s="1"/>
  <c r="AV1014" i="8" s="1"/>
  <c r="AV1018" i="8" s="1"/>
  <c r="AV1022" i="8" s="1"/>
  <c r="AV1025" i="8" s="1"/>
  <c r="AV1030" i="8" s="1"/>
  <c r="AV1031" i="8" s="1"/>
  <c r="AV1036" i="8" s="1"/>
  <c r="AV1038" i="8" s="1"/>
  <c r="AV1039" i="8" s="1"/>
  <c r="AV1049" i="8" s="1"/>
  <c r="AV1051" i="8" s="1"/>
  <c r="AV1054" i="8" s="1"/>
  <c r="AV1078" i="8" s="1"/>
  <c r="AV1079" i="8" s="1"/>
  <c r="AV1081" i="8" s="1"/>
  <c r="AV1093" i="8" s="1"/>
  <c r="AV1096" i="8" s="1"/>
  <c r="AV1102" i="8" s="1"/>
  <c r="AV1103" i="8" s="1"/>
  <c r="AV1104" i="8" s="1"/>
  <c r="AV1106" i="8" s="1"/>
  <c r="AV1109" i="8" s="1"/>
  <c r="AV1116" i="8" s="1"/>
  <c r="AV1122" i="8" s="1"/>
  <c r="AV1124" i="8" s="1"/>
  <c r="AV1125" i="8" s="1"/>
  <c r="AV1130" i="8" s="1"/>
  <c r="AV1133" i="8" s="1"/>
  <c r="AV1141" i="8" s="1"/>
  <c r="AV1143" i="8" s="1"/>
  <c r="AV1152" i="8" s="1"/>
  <c r="AV1154" i="8" s="1"/>
  <c r="AV1159" i="8" s="1"/>
  <c r="AV1164" i="8" s="1"/>
  <c r="AV1165" i="8" s="1"/>
  <c r="AV1166" i="8" s="1"/>
  <c r="AV1168" i="8" s="1"/>
  <c r="AV1175" i="8" s="1"/>
  <c r="AV1178" i="8" s="1"/>
  <c r="AV1179" i="8" s="1"/>
  <c r="AV1181" i="8" s="1"/>
  <c r="AV1184" i="8" s="1"/>
  <c r="AV1189" i="8" s="1"/>
  <c r="AV1191" i="8" s="1"/>
  <c r="AV1192" i="8" s="1"/>
  <c r="AV1195" i="8" s="1"/>
  <c r="AV1202" i="8" s="1"/>
  <c r="AV1206" i="8" s="1"/>
  <c r="AV1213" i="8" s="1"/>
  <c r="AV1220" i="8" s="1"/>
  <c r="AV1227" i="8" s="1"/>
  <c r="AV1231" i="8" s="1"/>
  <c r="AV1233" i="8" s="1"/>
  <c r="AV1235" i="8" s="1"/>
  <c r="AV1245" i="8" s="1"/>
  <c r="AV1246" i="8" s="1"/>
  <c r="AV1255" i="8" s="1"/>
  <c r="AV1256" i="8" s="1"/>
  <c r="AV1257" i="8" s="1"/>
  <c r="AV1277" i="8" s="1"/>
  <c r="AV1284" i="8" s="1"/>
  <c r="AV1288" i="8" s="1"/>
  <c r="AV1293" i="8" s="1"/>
  <c r="AV1295" i="8" s="1"/>
  <c r="AV1297" i="8" s="1"/>
  <c r="AV1328" i="8" s="1"/>
  <c r="AV1332" i="8" s="1"/>
  <c r="AV1338" i="8" s="1"/>
  <c r="AV1342" i="8" s="1"/>
  <c r="AV1343" i="8" s="1"/>
  <c r="AV1344" i="8" s="1"/>
  <c r="AV1347" i="8" s="1"/>
  <c r="AV1349" i="8" s="1"/>
  <c r="AV1370" i="8" s="1"/>
  <c r="AV1372" i="8" s="1"/>
  <c r="AV1378" i="8" s="1"/>
  <c r="AV1385" i="8" s="1"/>
  <c r="AV1388" i="8" s="1"/>
  <c r="AV1391" i="8" s="1"/>
  <c r="AV1397" i="8" s="1"/>
  <c r="AV1399" i="8" s="1"/>
  <c r="AV1403" i="8" s="1"/>
  <c r="AV1404" i="8" s="1"/>
  <c r="AV1406" i="8" s="1"/>
  <c r="AV1407" i="8" s="1"/>
  <c r="AV1409" i="8" s="1"/>
  <c r="AV1410" i="8" s="1"/>
  <c r="AV1426" i="8" s="1"/>
  <c r="AV1430" i="8" s="1"/>
  <c r="AV1434" i="8" s="1"/>
  <c r="AV1439" i="8" s="1"/>
  <c r="AV1440" i="8" s="1"/>
  <c r="AV1446" i="8" s="1"/>
  <c r="AV1449" i="8" s="1"/>
  <c r="AV1457" i="8" s="1"/>
  <c r="AV1459" i="8" s="1"/>
  <c r="AV1466" i="8" s="1"/>
  <c r="AV1471" i="8" s="1"/>
  <c r="AV1472" i="8" s="1"/>
  <c r="AV1476" i="8" s="1"/>
  <c r="AV1484" i="8" s="1"/>
  <c r="AV1485" i="8" s="1"/>
  <c r="AV1486" i="8" s="1"/>
  <c r="AV1493" i="8" s="1"/>
  <c r="AV1494" i="8" s="1"/>
  <c r="AV1497" i="8" s="1"/>
  <c r="AV1508" i="8" s="1"/>
  <c r="AV1516" i="8" s="1"/>
  <c r="AV1521" i="8" s="1"/>
  <c r="AV1522" i="8" s="1"/>
  <c r="AV1549" i="8" s="1"/>
  <c r="AV1561" i="8" s="1"/>
  <c r="AV1563" i="8" s="1"/>
  <c r="AV1564" i="8" s="1"/>
  <c r="AV1576" i="8" s="1"/>
  <c r="AV1577" i="8" s="1"/>
  <c r="AV1583" i="8" s="1"/>
  <c r="AV1584" i="8" s="1"/>
  <c r="AV1601" i="8" s="1"/>
  <c r="AV1604" i="8" s="1"/>
  <c r="AV1605" i="8" s="1"/>
  <c r="AV1606" i="8" s="1"/>
  <c r="AV1607" i="8" s="1"/>
  <c r="AV1617" i="8" s="1"/>
  <c r="AT238" i="8"/>
  <c r="AN554" i="8"/>
  <c r="AN602" i="8" s="1"/>
  <c r="AN619" i="8" s="1"/>
  <c r="AN648" i="8" s="1"/>
  <c r="AN688" i="8" s="1"/>
  <c r="AN690" i="8" s="1"/>
  <c r="AN714" i="8" s="1"/>
  <c r="AN725" i="8" s="1"/>
  <c r="AN742" i="8" s="1"/>
  <c r="AN749" i="8" s="1"/>
  <c r="AN756" i="8" s="1"/>
  <c r="AN766" i="8" s="1"/>
  <c r="AN798" i="8" s="1"/>
  <c r="AN801" i="8" s="1"/>
  <c r="AN814" i="8" s="1"/>
  <c r="AN825" i="8" s="1"/>
  <c r="AN828" i="8" s="1"/>
  <c r="AN834" i="8" s="1"/>
  <c r="AN836" i="8" s="1"/>
  <c r="AN850" i="8" s="1"/>
  <c r="AN863" i="8" s="1"/>
  <c r="AN904" i="8" s="1"/>
  <c r="AN919" i="8" s="1"/>
  <c r="AN932" i="8" s="1"/>
  <c r="AN940" i="8" s="1"/>
  <c r="AN955" i="8" s="1"/>
  <c r="AN966" i="8" s="1"/>
  <c r="AN1002" i="8" s="1"/>
  <c r="AN1004" i="8" s="1"/>
  <c r="AN1007" i="8" s="1"/>
  <c r="AN1010" i="8" s="1"/>
  <c r="AN1012" i="8" s="1"/>
  <c r="AN1033" i="8" s="1"/>
  <c r="AN1088" i="8" s="1"/>
  <c r="AN1100" i="8" s="1"/>
  <c r="AN1115" i="8" s="1"/>
  <c r="AN1120" i="8" s="1"/>
  <c r="AN1128" i="8" s="1"/>
  <c r="AN1169" i="8" s="1"/>
  <c r="AN1196" i="8" s="1"/>
  <c r="AN1249" i="8" s="1"/>
  <c r="AN1272" i="8" s="1"/>
  <c r="AN1283" i="8" s="1"/>
  <c r="AN1296" i="8" s="1"/>
  <c r="AN1322" i="8" s="1"/>
  <c r="AN1340" i="8" s="1"/>
  <c r="AN1362" i="8" s="1"/>
  <c r="AN1376" i="8" s="1"/>
  <c r="AN1387" i="8" s="1"/>
  <c r="AN1392" i="8" s="1"/>
  <c r="AN1437" i="8" s="1"/>
  <c r="AN1454" i="8" s="1"/>
  <c r="AN1465" i="8" s="1"/>
  <c r="AN1510" i="8" s="1"/>
  <c r="AN1531" i="8" s="1"/>
  <c r="AN1534" i="8" s="1"/>
  <c r="AN1542" i="8" s="1"/>
  <c r="AN1545" i="8" s="1"/>
  <c r="AN1572" i="8" s="1"/>
  <c r="AN1608" i="8" s="1"/>
  <c r="AZ36" i="8" l="1"/>
  <c r="AZ37" i="8" s="1"/>
  <c r="AZ40" i="8" s="1"/>
  <c r="AZ45" i="8" s="1"/>
  <c r="AZ46" i="8" s="1"/>
  <c r="AZ51" i="8" s="1"/>
  <c r="AZ52" i="8" s="1"/>
  <c r="AZ53" i="8" s="1"/>
  <c r="AZ55" i="8" s="1"/>
  <c r="AZ57" i="8" s="1"/>
  <c r="AZ60" i="8" s="1"/>
  <c r="AZ62" i="8" s="1"/>
  <c r="AZ63" i="8" s="1"/>
  <c r="AZ64" i="8" s="1"/>
  <c r="AZ66" i="8" s="1"/>
  <c r="AZ68" i="8" s="1"/>
  <c r="AZ69" i="8" s="1"/>
  <c r="AZ70" i="8" s="1"/>
  <c r="AZ73" i="8" s="1"/>
  <c r="AZ74" i="8" s="1"/>
  <c r="AZ75" i="8" s="1"/>
  <c r="AZ76" i="8" s="1"/>
  <c r="AZ78" i="8" s="1"/>
  <c r="AZ82" i="8" s="1"/>
  <c r="AZ84" i="8" s="1"/>
  <c r="AZ87" i="8" s="1"/>
  <c r="AZ88" i="8" s="1"/>
  <c r="AZ89" i="8" s="1"/>
  <c r="AZ90" i="8" s="1"/>
  <c r="AZ91" i="8" s="1"/>
  <c r="AZ95" i="8" s="1"/>
  <c r="AZ96" i="8" s="1"/>
  <c r="AZ97" i="8" s="1"/>
  <c r="AZ98" i="8" s="1"/>
  <c r="AZ101" i="8" s="1"/>
  <c r="AZ102" i="8" s="1"/>
  <c r="AZ103" i="8" s="1"/>
  <c r="AZ104" i="8" s="1"/>
  <c r="AZ105" i="8" s="1"/>
  <c r="AZ106" i="8" s="1"/>
  <c r="AZ107" i="8" s="1"/>
  <c r="AZ109" i="8" s="1"/>
  <c r="AZ113" i="8" s="1"/>
  <c r="AZ117" i="8" s="1"/>
  <c r="AZ119" i="8" s="1"/>
  <c r="AZ120" i="8" s="1"/>
  <c r="AZ124" i="8" s="1"/>
  <c r="AZ127" i="8" s="1"/>
  <c r="AZ131" i="8" s="1"/>
  <c r="AZ132" i="8" s="1"/>
  <c r="AZ133" i="8" s="1"/>
  <c r="AZ134" i="8" s="1"/>
  <c r="AZ140" i="8" s="1"/>
  <c r="AZ141" i="8" s="1"/>
  <c r="AZ145" i="8" s="1"/>
  <c r="AZ147" i="8" s="1"/>
  <c r="AZ148" i="8" s="1"/>
  <c r="AZ156" i="8" s="1"/>
  <c r="AZ157" i="8" s="1"/>
  <c r="AZ158" i="8" s="1"/>
  <c r="AZ159" i="8" s="1"/>
  <c r="AZ160" i="8" s="1"/>
  <c r="AZ161" i="8" s="1"/>
  <c r="AZ162" i="8" s="1"/>
  <c r="AZ170" i="8" s="1"/>
  <c r="AZ172" i="8" s="1"/>
  <c r="AZ173" i="8" s="1"/>
  <c r="AZ174" i="8" s="1"/>
  <c r="AZ176" i="8" s="1"/>
  <c r="AZ179" i="8" s="1"/>
  <c r="AZ182" i="8" s="1"/>
  <c r="AZ183" i="8" s="1"/>
  <c r="AZ185" i="8" s="1"/>
  <c r="AZ186" i="8" s="1"/>
  <c r="AZ187" i="8" s="1"/>
  <c r="AZ188" i="8" s="1"/>
  <c r="AZ189" i="8" s="1"/>
  <c r="AZ190" i="8" s="1"/>
  <c r="AZ191" i="8" s="1"/>
  <c r="AZ194" i="8" s="1"/>
  <c r="AZ197" i="8" s="1"/>
  <c r="AZ200" i="8" s="1"/>
  <c r="AZ207" i="8" s="1"/>
  <c r="AZ209" i="8" s="1"/>
  <c r="AZ213" i="8" s="1"/>
  <c r="AZ216" i="8" s="1"/>
  <c r="AZ221" i="8" s="1"/>
  <c r="AZ222" i="8" s="1"/>
  <c r="AZ223" i="8" s="1"/>
  <c r="AZ225" i="8" s="1"/>
  <c r="AZ226" i="8" s="1"/>
  <c r="AZ227" i="8" s="1"/>
  <c r="AZ228" i="8" s="1"/>
  <c r="AZ229" i="8" s="1"/>
  <c r="AZ230" i="8" s="1"/>
  <c r="AZ231" i="8" s="1"/>
  <c r="AZ234" i="8" s="1"/>
  <c r="AZ235" i="8" s="1"/>
  <c r="AZ237" i="8" s="1"/>
  <c r="AZ239" i="8" s="1"/>
  <c r="AZ242" i="8" s="1"/>
  <c r="AZ244" i="8" s="1"/>
  <c r="AZ245" i="8" s="1"/>
  <c r="AZ251" i="8" s="1"/>
  <c r="AZ255" i="8" s="1"/>
  <c r="AZ257" i="8" s="1"/>
  <c r="AZ260" i="8" s="1"/>
  <c r="AZ261" i="8" s="1"/>
  <c r="AZ263" i="8" s="1"/>
  <c r="AZ264" i="8" s="1"/>
  <c r="AZ265" i="8" s="1"/>
  <c r="AZ268" i="8" s="1"/>
  <c r="AZ269" i="8" s="1"/>
  <c r="AZ270" i="8" s="1"/>
  <c r="AZ273" i="8" s="1"/>
  <c r="AZ276" i="8" s="1"/>
  <c r="AZ277" i="8" s="1"/>
  <c r="AZ279" i="8" s="1"/>
  <c r="AZ281" i="8" s="1"/>
  <c r="AZ282" i="8" s="1"/>
  <c r="AZ284" i="8" s="1"/>
  <c r="AZ285" i="8" s="1"/>
  <c r="AZ286" i="8" s="1"/>
  <c r="AZ287" i="8" s="1"/>
  <c r="AZ289" i="8" s="1"/>
  <c r="AZ291" i="8" s="1"/>
  <c r="AZ292" i="8" s="1"/>
  <c r="AZ293" i="8" s="1"/>
  <c r="AZ294" i="8" s="1"/>
  <c r="AZ296" i="8" s="1"/>
  <c r="AZ297" i="8" s="1"/>
  <c r="AZ298" i="8" s="1"/>
  <c r="AZ304" i="8" s="1"/>
  <c r="AZ305" i="8" s="1"/>
  <c r="AZ306" i="8" s="1"/>
  <c r="AZ308" i="8" s="1"/>
  <c r="AZ309" i="8" s="1"/>
  <c r="AZ312" i="8" s="1"/>
  <c r="AZ313" i="8" s="1"/>
  <c r="AZ315" i="8" s="1"/>
  <c r="AZ321" i="8" s="1"/>
  <c r="AZ324" i="8" s="1"/>
  <c r="AZ326" i="8" s="1"/>
  <c r="AZ329" i="8" s="1"/>
  <c r="AZ330" i="8" s="1"/>
  <c r="AZ334" i="8" s="1"/>
  <c r="AZ337" i="8" s="1"/>
  <c r="AZ339" i="8" s="1"/>
  <c r="AZ344" i="8" s="1"/>
  <c r="AZ349" i="8" s="1"/>
  <c r="AZ351" i="8" s="1"/>
  <c r="AZ353" i="8" s="1"/>
  <c r="AZ357" i="8" s="1"/>
  <c r="AZ360" i="8" s="1"/>
  <c r="AZ361" i="8" s="1"/>
  <c r="AZ362" i="8" s="1"/>
  <c r="AZ365" i="8" s="1"/>
  <c r="AZ366" i="8" s="1"/>
  <c r="AZ367" i="8" s="1"/>
  <c r="AZ368" i="8" s="1"/>
  <c r="AZ369" i="8" s="1"/>
  <c r="AZ370" i="8" s="1"/>
  <c r="AZ371" i="8" s="1"/>
  <c r="AZ376" i="8" s="1"/>
  <c r="AZ379" i="8" s="1"/>
  <c r="AZ380" i="8" s="1"/>
  <c r="AZ381" i="8" s="1"/>
  <c r="AZ383" i="8" s="1"/>
  <c r="AZ384" i="8" s="1"/>
  <c r="AZ389" i="8" s="1"/>
  <c r="AZ390" i="8" s="1"/>
  <c r="AZ391" i="8" s="1"/>
  <c r="AZ393" i="8" s="1"/>
  <c r="AZ399" i="8" s="1"/>
  <c r="AZ400" i="8" s="1"/>
  <c r="AZ401" i="8" s="1"/>
  <c r="AZ403" i="8" s="1"/>
  <c r="AZ405" i="8" s="1"/>
  <c r="AZ407" i="8" s="1"/>
  <c r="AZ410" i="8" s="1"/>
  <c r="AZ412" i="8" s="1"/>
  <c r="AZ413" i="8" s="1"/>
  <c r="AZ414" i="8" s="1"/>
  <c r="AZ416" i="8" s="1"/>
  <c r="AZ419" i="8" s="1"/>
  <c r="AZ420" i="8" s="1"/>
  <c r="AZ423" i="8" s="1"/>
  <c r="AZ426" i="8" s="1"/>
  <c r="AZ428" i="8" s="1"/>
  <c r="AZ429" i="8" s="1"/>
  <c r="AZ430" i="8" s="1"/>
  <c r="AZ431" i="8" s="1"/>
  <c r="AZ436" i="8" s="1"/>
  <c r="AZ438" i="8" s="1"/>
  <c r="AZ439" i="8" s="1"/>
  <c r="AZ440" i="8" s="1"/>
  <c r="AZ441" i="8" s="1"/>
  <c r="AZ446" i="8" s="1"/>
  <c r="AZ450" i="8" s="1"/>
  <c r="AZ451" i="8" s="1"/>
  <c r="AZ452" i="8" s="1"/>
  <c r="AZ453" i="8" s="1"/>
  <c r="AZ457" i="8" s="1"/>
  <c r="AZ458" i="8" s="1"/>
  <c r="AZ459" i="8" s="1"/>
  <c r="AZ460" i="8" s="1"/>
  <c r="AZ461" i="8" s="1"/>
  <c r="AZ462" i="8" s="1"/>
  <c r="AZ464" i="8" s="1"/>
  <c r="AZ465" i="8" s="1"/>
  <c r="AZ466" i="8" s="1"/>
  <c r="AZ468" i="8" s="1"/>
  <c r="AZ469" i="8" s="1"/>
  <c r="AZ471" i="8" s="1"/>
  <c r="AZ478" i="8" s="1"/>
  <c r="AZ479" i="8" s="1"/>
  <c r="AZ480" i="8" s="1"/>
  <c r="AZ481" i="8" s="1"/>
  <c r="AZ486" i="8" s="1"/>
  <c r="AZ487" i="8" s="1"/>
  <c r="AZ493" i="8" s="1"/>
  <c r="AZ494" i="8" s="1"/>
  <c r="AZ498" i="8" s="1"/>
  <c r="AZ500" i="8" s="1"/>
  <c r="AZ501" i="8" s="1"/>
  <c r="AZ502" i="8" s="1"/>
  <c r="AZ503" i="8" s="1"/>
  <c r="AZ505" i="8" s="1"/>
  <c r="AZ508" i="8" s="1"/>
  <c r="AZ510" i="8" s="1"/>
  <c r="AZ511" i="8" s="1"/>
  <c r="AZ517" i="8" s="1"/>
  <c r="AZ518" i="8" s="1"/>
  <c r="AZ519" i="8" s="1"/>
  <c r="AZ520" i="8" s="1"/>
  <c r="AZ522" i="8" s="1"/>
  <c r="AZ524" i="8" s="1"/>
  <c r="AZ526" i="8" s="1"/>
  <c r="AZ527" i="8" s="1"/>
  <c r="AZ528" i="8" s="1"/>
  <c r="AZ529" i="8" s="1"/>
  <c r="AZ530" i="8" s="1"/>
  <c r="AZ533" i="8" s="1"/>
  <c r="AZ537" i="8" s="1"/>
  <c r="AZ538" i="8" s="1"/>
  <c r="AZ543" i="8" s="1"/>
  <c r="AZ544" i="8" s="1"/>
  <c r="AZ546" i="8" s="1"/>
  <c r="AZ552" i="8" s="1"/>
  <c r="AZ558" i="8" s="1"/>
  <c r="AZ559" i="8" s="1"/>
  <c r="AZ561" i="8" s="1"/>
  <c r="AZ562" i="8" s="1"/>
  <c r="AZ563" i="8" s="1"/>
  <c r="AZ564" i="8" s="1"/>
  <c r="AZ565" i="8" s="1"/>
  <c r="AZ570" i="8" s="1"/>
  <c r="AZ571" i="8" s="1"/>
  <c r="AZ577" i="8" s="1"/>
  <c r="AZ578" i="8" s="1"/>
  <c r="AZ579" i="8" s="1"/>
  <c r="AZ581" i="8" s="1"/>
  <c r="AZ584" i="8" s="1"/>
  <c r="AZ585" i="8" s="1"/>
  <c r="AZ587" i="8" s="1"/>
  <c r="AZ589" i="8" s="1"/>
  <c r="AZ590" i="8" s="1"/>
  <c r="AZ591" i="8" s="1"/>
  <c r="AZ594" i="8" s="1"/>
  <c r="AZ595" i="8" s="1"/>
  <c r="AZ599" i="8" s="1"/>
  <c r="AZ606" i="8" s="1"/>
  <c r="AZ607" i="8" s="1"/>
  <c r="AZ610" i="8" s="1"/>
  <c r="AZ611" i="8" s="1"/>
  <c r="AZ613" i="8" s="1"/>
  <c r="AZ616" i="8" s="1"/>
  <c r="AZ617" i="8" s="1"/>
  <c r="AZ620" i="8" s="1"/>
  <c r="AZ622" i="8" s="1"/>
  <c r="AZ623" i="8" s="1"/>
  <c r="AZ624" i="8" s="1"/>
  <c r="AZ625" i="8" s="1"/>
  <c r="AZ627" i="8" s="1"/>
  <c r="AZ629" i="8" s="1"/>
  <c r="AZ631" i="8" s="1"/>
  <c r="AZ632" i="8" s="1"/>
  <c r="AZ634" i="8" s="1"/>
  <c r="AZ635" i="8" s="1"/>
  <c r="AZ637" i="8" s="1"/>
  <c r="AZ639" i="8" s="1"/>
  <c r="AZ642" i="8" s="1"/>
  <c r="AZ645" i="8" s="1"/>
  <c r="AZ647" i="8" s="1"/>
  <c r="AZ649" i="8" s="1"/>
  <c r="AZ650" i="8" s="1"/>
  <c r="AZ651" i="8" s="1"/>
  <c r="AZ652" i="8" s="1"/>
  <c r="AZ654" i="8" s="1"/>
  <c r="AZ656" i="8" s="1"/>
  <c r="AZ658" i="8" s="1"/>
  <c r="AZ663" i="8" s="1"/>
  <c r="AZ667" i="8" s="1"/>
  <c r="AZ672" i="8" s="1"/>
  <c r="AZ673" i="8" s="1"/>
  <c r="AZ676" i="8" s="1"/>
  <c r="AZ678" i="8" s="1"/>
  <c r="AZ679" i="8" s="1"/>
  <c r="AZ681" i="8" s="1"/>
  <c r="AZ682" i="8" s="1"/>
  <c r="AZ684" i="8" s="1"/>
  <c r="AZ686" i="8" s="1"/>
  <c r="AZ687" i="8" s="1"/>
  <c r="AZ689" i="8" s="1"/>
  <c r="AZ691" i="8" s="1"/>
  <c r="AZ692" i="8" s="1"/>
  <c r="AZ694" i="8" s="1"/>
  <c r="AZ696" i="8" s="1"/>
  <c r="AZ697" i="8" s="1"/>
  <c r="AZ699" i="8" s="1"/>
  <c r="AZ700" i="8" s="1"/>
  <c r="AZ701" i="8" s="1"/>
  <c r="AZ704" i="8" s="1"/>
  <c r="AZ705" i="8" s="1"/>
  <c r="AZ708" i="8" s="1"/>
  <c r="AZ710" i="8" s="1"/>
  <c r="AZ715" i="8" s="1"/>
  <c r="AZ716" i="8" s="1"/>
  <c r="AZ723" i="8" s="1"/>
  <c r="AZ727" i="8" s="1"/>
  <c r="AZ728" i="8" s="1"/>
  <c r="AZ731" i="8" s="1"/>
  <c r="AZ732" i="8" s="1"/>
  <c r="AZ733" i="8" s="1"/>
  <c r="AZ734" i="8" s="1"/>
  <c r="AZ736" i="8" s="1"/>
  <c r="AZ740" i="8" s="1"/>
  <c r="AZ744" i="8" s="1"/>
  <c r="AZ745" i="8" s="1"/>
  <c r="AZ746" i="8" s="1"/>
  <c r="AZ752" i="8" s="1"/>
  <c r="AZ758" i="8" s="1"/>
  <c r="AZ759" i="8" s="1"/>
  <c r="AZ764" i="8" s="1"/>
  <c r="AZ765" i="8" s="1"/>
  <c r="AZ769" i="8" s="1"/>
  <c r="AZ770" i="8" s="1"/>
  <c r="AZ772" i="8" s="1"/>
  <c r="AZ774" i="8" s="1"/>
  <c r="AZ775" i="8" s="1"/>
  <c r="AZ776" i="8" s="1"/>
  <c r="AZ778" i="8" s="1"/>
  <c r="AZ782" i="8" s="1"/>
  <c r="AZ784" i="8" s="1"/>
  <c r="AZ786" i="8" s="1"/>
  <c r="AZ787" i="8" s="1"/>
  <c r="AZ789" i="8" s="1"/>
  <c r="AZ790" i="8" s="1"/>
  <c r="AZ792" i="8" s="1"/>
  <c r="AZ794" i="8" s="1"/>
  <c r="AZ795" i="8" s="1"/>
  <c r="AZ796" i="8" s="1"/>
  <c r="AZ797" i="8" s="1"/>
  <c r="AZ799" i="8" s="1"/>
  <c r="AZ800" i="8" s="1"/>
  <c r="AZ809" i="8" s="1"/>
  <c r="AZ810" i="8" s="1"/>
  <c r="AZ811" i="8" s="1"/>
  <c r="AZ812" i="8" s="1"/>
  <c r="AZ820" i="8" s="1"/>
  <c r="AZ823" i="8" s="1"/>
  <c r="AZ827" i="8" s="1"/>
  <c r="AZ830" i="8" s="1"/>
  <c r="AZ831" i="8" s="1"/>
  <c r="AZ832" i="8" s="1"/>
  <c r="AZ833" i="8" s="1"/>
  <c r="AZ835" i="8" s="1"/>
  <c r="AZ838" i="8" s="1"/>
  <c r="AZ840" i="8" s="1"/>
  <c r="AZ841" i="8" s="1"/>
  <c r="AZ842" i="8" s="1"/>
  <c r="AZ845" i="8" s="1"/>
  <c r="AZ847" i="8" s="1"/>
  <c r="AZ848" i="8" s="1"/>
  <c r="AZ849" i="8" s="1"/>
  <c r="AZ851" i="8" s="1"/>
  <c r="AZ853" i="8" s="1"/>
  <c r="AZ854" i="8" s="1"/>
  <c r="AZ857" i="8" s="1"/>
  <c r="AZ858" i="8" s="1"/>
  <c r="AZ859" i="8" s="1"/>
  <c r="AZ860" i="8" s="1"/>
  <c r="AZ861" i="8" s="1"/>
  <c r="AZ866" i="8" s="1"/>
  <c r="AZ868" i="8" s="1"/>
  <c r="AZ869" i="8" s="1"/>
  <c r="AZ871" i="8" s="1"/>
  <c r="AZ872" i="8" s="1"/>
  <c r="AZ873" i="8" s="1"/>
  <c r="AZ877" i="8" s="1"/>
  <c r="AZ878" i="8" s="1"/>
  <c r="AZ881" i="8" s="1"/>
  <c r="AZ882" i="8" s="1"/>
  <c r="AZ883" i="8" s="1"/>
  <c r="AZ884" i="8" s="1"/>
  <c r="AZ886" i="8" s="1"/>
  <c r="AZ887" i="8" s="1"/>
  <c r="AZ888" i="8" s="1"/>
  <c r="AZ891" i="8" s="1"/>
  <c r="AZ892" i="8" s="1"/>
  <c r="AZ894" i="8" s="1"/>
  <c r="AZ895" i="8" s="1"/>
  <c r="AZ898" i="8" s="1"/>
  <c r="AZ899" i="8" s="1"/>
  <c r="AZ900" i="8" s="1"/>
  <c r="AZ901" i="8" s="1"/>
  <c r="AZ902" i="8" s="1"/>
  <c r="AZ906" i="8" s="1"/>
  <c r="AZ908" i="8" s="1"/>
  <c r="AZ909" i="8" s="1"/>
  <c r="AZ910" i="8" s="1"/>
  <c r="AZ911" i="8" s="1"/>
  <c r="AZ917" i="8" s="1"/>
  <c r="AZ920" i="8" s="1"/>
  <c r="AZ921" i="8" s="1"/>
  <c r="AZ925" i="8" s="1"/>
  <c r="AZ928" i="8" s="1"/>
  <c r="AZ929" i="8" s="1"/>
  <c r="AZ930" i="8" s="1"/>
  <c r="AZ931" i="8" s="1"/>
  <c r="AZ933" i="8" s="1"/>
  <c r="AZ938" i="8" s="1"/>
  <c r="AZ939" i="8" s="1"/>
  <c r="AZ943" i="8" s="1"/>
  <c r="AZ944" i="8" s="1"/>
  <c r="AZ945" i="8" s="1"/>
  <c r="AZ947" i="8" s="1"/>
  <c r="AZ950" i="8" s="1"/>
  <c r="AZ952" i="8" s="1"/>
  <c r="AZ954" i="8" s="1"/>
  <c r="AZ956" i="8" s="1"/>
  <c r="AZ959" i="8" s="1"/>
  <c r="AZ961" i="8" s="1"/>
  <c r="AZ963" i="8" s="1"/>
  <c r="AZ964" i="8" s="1"/>
  <c r="AZ965" i="8" s="1"/>
  <c r="AZ967" i="8" s="1"/>
  <c r="AZ968" i="8" s="1"/>
  <c r="AZ969" i="8" s="1"/>
  <c r="AZ974" i="8" s="1"/>
  <c r="AZ976" i="8" s="1"/>
  <c r="AZ978" i="8" s="1"/>
  <c r="AZ979" i="8" s="1"/>
  <c r="AZ981" i="8" s="1"/>
  <c r="AZ982" i="8" s="1"/>
  <c r="AZ984" i="8" s="1"/>
  <c r="AZ985" i="8" s="1"/>
  <c r="AZ986" i="8" s="1"/>
  <c r="AZ987" i="8" s="1"/>
  <c r="AZ988" i="8" s="1"/>
  <c r="AZ989" i="8" s="1"/>
  <c r="AZ994" i="8" s="1"/>
  <c r="AZ997" i="8" s="1"/>
  <c r="AZ998" i="8" s="1"/>
  <c r="AZ1000" i="8" s="1"/>
  <c r="AZ1003" i="8" s="1"/>
  <c r="AZ1008" i="8" s="1"/>
  <c r="AZ1011" i="8" s="1"/>
  <c r="AZ1013" i="8" s="1"/>
  <c r="AZ1015" i="8" s="1"/>
  <c r="AZ1016" i="8" s="1"/>
  <c r="AZ1017" i="8" s="1"/>
  <c r="AZ1019" i="8" s="1"/>
  <c r="AZ1020" i="8" s="1"/>
  <c r="AZ1023" i="8" s="1"/>
  <c r="AZ1024" i="8" s="1"/>
  <c r="AZ1029" i="8" s="1"/>
  <c r="AZ1034" i="8" s="1"/>
  <c r="AZ1035" i="8" s="1"/>
  <c r="AZ1042" i="8" s="1"/>
  <c r="AZ1043" i="8" s="1"/>
  <c r="AZ1044" i="8" s="1"/>
  <c r="AZ1046" i="8" s="1"/>
  <c r="AZ1047" i="8" s="1"/>
  <c r="AZ1048" i="8" s="1"/>
  <c r="AZ1055" i="8" s="1"/>
  <c r="AZ1056" i="8" s="1"/>
  <c r="AZ1057" i="8" s="1"/>
  <c r="AZ1058" i="8" s="1"/>
  <c r="AZ1059" i="8" s="1"/>
  <c r="AZ1060" i="8" s="1"/>
  <c r="AZ1061" i="8" s="1"/>
  <c r="AZ1063" i="8" s="1"/>
  <c r="AZ1065" i="8" s="1"/>
  <c r="AZ1066" i="8" s="1"/>
  <c r="AZ1067" i="8" s="1"/>
  <c r="AZ1068" i="8" s="1"/>
  <c r="AZ1070" i="8" s="1"/>
  <c r="AZ1071" i="8" s="1"/>
  <c r="AZ1072" i="8" s="1"/>
  <c r="AZ1074" i="8" s="1"/>
  <c r="AZ1077" i="8" s="1"/>
  <c r="AZ1083" i="8" s="1"/>
  <c r="AZ1084" i="8" s="1"/>
  <c r="AZ1085" i="8" s="1"/>
  <c r="AZ1086" i="8" s="1"/>
  <c r="AZ1087" i="8" s="1"/>
  <c r="AZ1089" i="8" s="1"/>
  <c r="AZ1090" i="8" s="1"/>
  <c r="AZ1092" i="8" s="1"/>
  <c r="AZ1095" i="8" s="1"/>
  <c r="AZ1098" i="8" s="1"/>
  <c r="AZ1101" i="8" s="1"/>
  <c r="AZ1105" i="8" s="1"/>
  <c r="AZ1107" i="8" s="1"/>
  <c r="AZ1110" i="8" s="1"/>
  <c r="AZ1111" i="8" s="1"/>
  <c r="AZ1113" i="8" s="1"/>
  <c r="AZ1117" i="8" s="1"/>
  <c r="AZ1118" i="8" s="1"/>
  <c r="AZ1119" i="8" s="1"/>
  <c r="AZ1121" i="8" s="1"/>
  <c r="AZ1126" i="8" s="1"/>
  <c r="AZ1132" i="8" s="1"/>
  <c r="AZ1135" i="8" s="1"/>
  <c r="AZ1136" i="8" s="1"/>
  <c r="AZ1138" i="8" s="1"/>
  <c r="AZ1140" i="8" s="1"/>
  <c r="AZ1144" i="8" s="1"/>
  <c r="AZ1145" i="8" s="1"/>
  <c r="AZ1146" i="8" s="1"/>
  <c r="AZ1149" i="8" s="1"/>
  <c r="AZ1150" i="8" s="1"/>
  <c r="AZ1151" i="8" s="1"/>
  <c r="AZ1155" i="8" s="1"/>
  <c r="AZ1156" i="8" s="1"/>
  <c r="AZ1157" i="8" s="1"/>
  <c r="AZ1158" i="8" s="1"/>
  <c r="AZ1162" i="8" s="1"/>
  <c r="AZ1171" i="8" s="1"/>
  <c r="AZ1172" i="8" s="1"/>
  <c r="AZ1182" i="8" s="1"/>
  <c r="AZ1183" i="8" s="1"/>
  <c r="AZ1185" i="8" s="1"/>
  <c r="AZ1190" i="8" s="1"/>
  <c r="AZ1194" i="8" s="1"/>
  <c r="AZ1198" i="8" s="1"/>
  <c r="AZ1199" i="8" s="1"/>
  <c r="AZ1200" i="8" s="1"/>
  <c r="AZ1201" i="8" s="1"/>
  <c r="AZ1204" i="8" s="1"/>
  <c r="AZ1209" i="8" s="1"/>
  <c r="AZ1210" i="8" s="1"/>
  <c r="AZ1214" i="8" s="1"/>
  <c r="AZ1215" i="8" s="1"/>
  <c r="AZ1216" i="8" s="1"/>
  <c r="AZ1217" i="8" s="1"/>
  <c r="AZ1219" i="8" s="1"/>
  <c r="AZ1221" i="8" s="1"/>
  <c r="AZ1222" i="8" s="1"/>
  <c r="AZ1223" i="8" s="1"/>
  <c r="AZ1224" i="8" s="1"/>
  <c r="AZ1228" i="8" s="1"/>
  <c r="AZ1229" i="8" s="1"/>
  <c r="AZ1234" i="8" s="1"/>
  <c r="AZ1238" i="8" s="1"/>
  <c r="AZ1239" i="8" s="1"/>
  <c r="AZ1241" i="8" s="1"/>
  <c r="AZ1242" i="8" s="1"/>
  <c r="AZ1243" i="8" s="1"/>
  <c r="AZ1244" i="8" s="1"/>
  <c r="AZ1247" i="8" s="1"/>
  <c r="AZ1250" i="8" s="1"/>
  <c r="AZ1252" i="8" s="1"/>
  <c r="AZ1254" i="8" s="1"/>
  <c r="AZ1258" i="8" s="1"/>
  <c r="AZ1259" i="8" s="1"/>
  <c r="AZ1261" i="8" s="1"/>
  <c r="AZ1262" i="8" s="1"/>
  <c r="AZ1263" i="8" s="1"/>
  <c r="AZ1264" i="8" s="1"/>
  <c r="AZ1265" i="8" s="1"/>
  <c r="AZ1269" i="8" s="1"/>
  <c r="AZ1270" i="8" s="1"/>
  <c r="AZ1271" i="8" s="1"/>
  <c r="AZ1273" i="8" s="1"/>
  <c r="AZ1276" i="8" s="1"/>
  <c r="AZ1279" i="8" s="1"/>
  <c r="AZ1280" i="8" s="1"/>
  <c r="AZ1281" i="8" s="1"/>
  <c r="AZ1282" i="8" s="1"/>
  <c r="AZ1286" i="8" s="1"/>
  <c r="AZ1287" i="8" s="1"/>
  <c r="AZ1290" i="8" s="1"/>
  <c r="AZ1291" i="8" s="1"/>
  <c r="AZ1292" i="8" s="1"/>
  <c r="AZ1294" i="8" s="1"/>
  <c r="AZ1299" i="8" s="1"/>
  <c r="AZ1301" i="8" s="1"/>
  <c r="AZ1303" i="8" s="1"/>
  <c r="AZ1306" i="8" s="1"/>
  <c r="AZ1307" i="8" s="1"/>
  <c r="AZ1308" i="8" s="1"/>
  <c r="AZ1309" i="8" s="1"/>
  <c r="AZ1311" i="8" s="1"/>
  <c r="AZ1312" i="8" s="1"/>
  <c r="AZ1313" i="8" s="1"/>
  <c r="AZ1315" i="8" s="1"/>
  <c r="AZ1316" i="8" s="1"/>
  <c r="AZ1317" i="8" s="1"/>
  <c r="AZ1318" i="8" s="1"/>
  <c r="AZ1320" i="8" s="1"/>
  <c r="AZ1325" i="8" s="1"/>
  <c r="AZ1333" i="8" s="1"/>
  <c r="AZ1334" i="8" s="1"/>
  <c r="AZ1335" i="8" s="1"/>
  <c r="AZ1337" i="8" s="1"/>
  <c r="AZ1341" i="8" s="1"/>
  <c r="AZ1345" i="8" s="1"/>
  <c r="AZ1346" i="8" s="1"/>
  <c r="AZ1351" i="8" s="1"/>
  <c r="AZ1353" i="8" s="1"/>
  <c r="AZ1359" i="8" s="1"/>
  <c r="AZ1361" i="8" s="1"/>
  <c r="AZ1363" i="8" s="1"/>
  <c r="AZ1364" i="8" s="1"/>
  <c r="AZ1365" i="8" s="1"/>
  <c r="AZ1366" i="8" s="1"/>
  <c r="AZ1367" i="8" s="1"/>
  <c r="AZ1369" i="8" s="1"/>
  <c r="AZ1371" i="8" s="1"/>
  <c r="AZ1373" i="8" s="1"/>
  <c r="AZ1375" i="8" s="1"/>
  <c r="AZ1377" i="8" s="1"/>
  <c r="AZ1380" i="8" s="1"/>
  <c r="AZ1382" i="8" s="1"/>
  <c r="AZ1383" i="8" s="1"/>
  <c r="AZ1384" i="8" s="1"/>
  <c r="AZ1386" i="8" s="1"/>
  <c r="AZ1389" i="8" s="1"/>
  <c r="AZ1390" i="8" s="1"/>
  <c r="AZ1400" i="8" s="1"/>
  <c r="AZ1401" i="8" s="1"/>
  <c r="AZ1408" i="8" s="1"/>
  <c r="AZ1411" i="8" s="1"/>
  <c r="AZ1412" i="8" s="1"/>
  <c r="AZ1415" i="8" s="1"/>
  <c r="AZ1416" i="8" s="1"/>
  <c r="AZ1417" i="8" s="1"/>
  <c r="AZ1418" i="8" s="1"/>
  <c r="AZ1419" i="8" s="1"/>
  <c r="AZ1420" i="8" s="1"/>
  <c r="AZ1421" i="8" s="1"/>
  <c r="AZ1422" i="8" s="1"/>
  <c r="AZ1423" i="8" s="1"/>
  <c r="AZ1424" i="8" s="1"/>
  <c r="AZ1425" i="8" s="1"/>
  <c r="AZ1427" i="8" s="1"/>
  <c r="AZ1432" i="8" s="1"/>
  <c r="AZ1436" i="8" s="1"/>
  <c r="AZ1438" i="8" s="1"/>
  <c r="AZ1441" i="8" s="1"/>
  <c r="AZ1442" i="8" s="1"/>
  <c r="AZ1443" i="8" s="1"/>
  <c r="AZ1444" i="8" s="1"/>
  <c r="AZ1445" i="8" s="1"/>
  <c r="AZ1447" i="8" s="1"/>
  <c r="AZ1450" i="8" s="1"/>
  <c r="AZ1453" i="8" s="1"/>
  <c r="AZ1458" i="8" s="1"/>
  <c r="AZ1460" i="8" s="1"/>
  <c r="AZ1461" i="8" s="1"/>
  <c r="AZ1464" i="8" s="1"/>
  <c r="AZ1467" i="8" s="1"/>
  <c r="AZ1468" i="8" s="1"/>
  <c r="AZ1469" i="8" s="1"/>
  <c r="AZ1470" i="8" s="1"/>
  <c r="AZ1473" i="8" s="1"/>
  <c r="AZ1475" i="8" s="1"/>
  <c r="AZ1477" i="8" s="1"/>
  <c r="AZ1483" i="8" s="1"/>
  <c r="AZ1488" i="8" s="1"/>
  <c r="AZ1491" i="8" s="1"/>
  <c r="AZ1495" i="8" s="1"/>
  <c r="AZ1501" i="8" s="1"/>
  <c r="AZ1503" i="8" s="1"/>
  <c r="AZ1506" i="8" s="1"/>
  <c r="AZ1507" i="8" s="1"/>
  <c r="AZ1509" i="8" s="1"/>
  <c r="AZ1511" i="8" s="1"/>
  <c r="AZ1512" i="8" s="1"/>
  <c r="AZ1514" i="8" s="1"/>
  <c r="AZ1515" i="8" s="1"/>
  <c r="AZ1517" i="8" s="1"/>
  <c r="AZ1518" i="8" s="1"/>
  <c r="AZ1519" i="8" s="1"/>
  <c r="AZ1520" i="8" s="1"/>
  <c r="AZ1523" i="8" s="1"/>
  <c r="AZ1524" i="8" s="1"/>
  <c r="AZ1526" i="8" s="1"/>
  <c r="AZ1528" i="8" s="1"/>
  <c r="AZ1530" i="8" s="1"/>
  <c r="AZ1532" i="8" s="1"/>
  <c r="AZ1533" i="8" s="1"/>
  <c r="AZ1535" i="8" s="1"/>
  <c r="AZ1536" i="8" s="1"/>
  <c r="AZ1537" i="8" s="1"/>
  <c r="AZ1538" i="8" s="1"/>
  <c r="AZ1539" i="8" s="1"/>
  <c r="AZ1540" i="8" s="1"/>
  <c r="AZ1541" i="8" s="1"/>
  <c r="AZ1544" i="8" s="1"/>
  <c r="AZ1547" i="8" s="1"/>
  <c r="AZ1548" i="8" s="1"/>
  <c r="AZ1550" i="8" s="1"/>
  <c r="AZ1551" i="8" s="1"/>
  <c r="AZ1552" i="8" s="1"/>
  <c r="AZ1553" i="8" s="1"/>
  <c r="AZ1554" i="8" s="1"/>
  <c r="AZ1555" i="8" s="1"/>
  <c r="AZ1556" i="8" s="1"/>
  <c r="AZ1557" i="8" s="1"/>
  <c r="AZ1560" i="8" s="1"/>
  <c r="AZ1562" i="8" s="1"/>
  <c r="AZ1565" i="8" s="1"/>
  <c r="AZ1567" i="8" s="1"/>
  <c r="AZ1568" i="8" s="1"/>
  <c r="AZ1569" i="8" s="1"/>
  <c r="AZ1570" i="8" s="1"/>
  <c r="AZ1573" i="8" s="1"/>
  <c r="AZ1574" i="8" s="1"/>
  <c r="AZ1575" i="8" s="1"/>
  <c r="AZ1578" i="8" s="1"/>
  <c r="AZ1580" i="8" s="1"/>
  <c r="AZ1581" i="8" s="1"/>
  <c r="AZ1582" i="8" s="1"/>
  <c r="AZ1585" i="8" s="1"/>
  <c r="AZ1586" i="8" s="1"/>
  <c r="AZ1588" i="8" s="1"/>
  <c r="AZ1590" i="8" s="1"/>
  <c r="AZ1591" i="8" s="1"/>
  <c r="AZ1592" i="8" s="1"/>
  <c r="AZ1593" i="8" s="1"/>
  <c r="AZ1594" i="8" s="1"/>
  <c r="AZ1597" i="8" s="1"/>
  <c r="AZ1598" i="8" s="1"/>
  <c r="AZ1599" i="8" s="1"/>
  <c r="AZ1600" i="8" s="1"/>
  <c r="AZ1603" i="8" s="1"/>
  <c r="AZ1609" i="8" s="1"/>
  <c r="AZ1610" i="8" s="1"/>
  <c r="AZ1611" i="8" s="1"/>
  <c r="AZ1612" i="8" s="1"/>
  <c r="AZ1614" i="8" s="1"/>
  <c r="AX23" i="8"/>
  <c r="AX24" i="8" s="1"/>
  <c r="AX25" i="8" s="1"/>
  <c r="AX26" i="8" s="1"/>
  <c r="AX27" i="8" s="1"/>
  <c r="AX28" i="8" s="1"/>
  <c r="AX31" i="8" s="1"/>
  <c r="AX32" i="8" s="1"/>
  <c r="AX35" i="8" s="1"/>
  <c r="AX38" i="8" s="1"/>
  <c r="AX39" i="8" s="1"/>
  <c r="AX41" i="8" s="1"/>
  <c r="AX42" i="8" s="1"/>
  <c r="AX43" i="8" s="1"/>
  <c r="AX44" i="8" s="1"/>
  <c r="AX47" i="8" s="1"/>
  <c r="AX48" i="8" s="1"/>
  <c r="AX49" i="8" s="1"/>
  <c r="AX50" i="8" s="1"/>
  <c r="AX54" i="8" s="1"/>
  <c r="AX56" i="8" s="1"/>
  <c r="AX58" i="8" s="1"/>
  <c r="AX59" i="8" s="1"/>
  <c r="AX61" i="8" s="1"/>
  <c r="AX65" i="8" s="1"/>
  <c r="AX67" i="8" s="1"/>
  <c r="AX71" i="8" s="1"/>
  <c r="AX72" i="8" s="1"/>
  <c r="AX77" i="8" s="1"/>
  <c r="AX79" i="8" s="1"/>
  <c r="AX80" i="8" s="1"/>
  <c r="AX81" i="8" s="1"/>
  <c r="AX83" i="8" s="1"/>
  <c r="AX85" i="8" s="1"/>
  <c r="AX86" i="8" s="1"/>
  <c r="AX92" i="8" s="1"/>
  <c r="AX93" i="8" s="1"/>
  <c r="AX94" i="8" s="1"/>
  <c r="AX99" i="8" s="1"/>
  <c r="AX100" i="8" s="1"/>
  <c r="AX108" i="8" s="1"/>
  <c r="AX110" i="8" s="1"/>
  <c r="AX111" i="8" s="1"/>
  <c r="AX112" i="8" s="1"/>
  <c r="AX114" i="8" s="1"/>
  <c r="AX115" i="8" s="1"/>
  <c r="AX116" i="8" s="1"/>
  <c r="AX118" i="8" s="1"/>
  <c r="AX121" i="8" s="1"/>
  <c r="AX122" i="8" s="1"/>
  <c r="AX123" i="8" s="1"/>
  <c r="AX125" i="8" s="1"/>
  <c r="AX126" i="8" s="1"/>
  <c r="AX128" i="8" s="1"/>
  <c r="AX129" i="8" s="1"/>
  <c r="AX130" i="8" s="1"/>
  <c r="AX135" i="8" s="1"/>
  <c r="AX136" i="8" s="1"/>
  <c r="AX137" i="8" s="1"/>
  <c r="AX138" i="8" s="1"/>
  <c r="AX139" i="8" s="1"/>
  <c r="AX142" i="8" s="1"/>
  <c r="AX143" i="8" s="1"/>
  <c r="AX144" i="8" s="1"/>
  <c r="AX146" i="8" s="1"/>
  <c r="AX149" i="8" s="1"/>
  <c r="AX150" i="8" s="1"/>
  <c r="AX151" i="8" s="1"/>
  <c r="AX152" i="8" s="1"/>
  <c r="AX153" i="8" s="1"/>
  <c r="AX154" i="8" s="1"/>
  <c r="AX155" i="8" s="1"/>
  <c r="AX163" i="8" s="1"/>
  <c r="AX164" i="8" s="1"/>
  <c r="AX165" i="8" s="1"/>
  <c r="AX166" i="8" s="1"/>
  <c r="AX167" i="8" s="1"/>
  <c r="AX168" i="8" s="1"/>
  <c r="AX169" i="8" s="1"/>
  <c r="AX171" i="8" s="1"/>
  <c r="AX175" i="8" s="1"/>
  <c r="AX177" i="8" s="1"/>
  <c r="AX178" i="8" s="1"/>
  <c r="AX180" i="8" s="1"/>
  <c r="AX181" i="8" s="1"/>
  <c r="AX184" i="8" s="1"/>
  <c r="AX192" i="8" s="1"/>
  <c r="AX193" i="8" s="1"/>
  <c r="AX195" i="8" s="1"/>
  <c r="AX196" i="8" s="1"/>
  <c r="AX198" i="8" s="1"/>
  <c r="AX199" i="8" s="1"/>
  <c r="AX201" i="8" s="1"/>
  <c r="AX202" i="8" s="1"/>
  <c r="AX203" i="8" s="1"/>
  <c r="AX204" i="8" s="1"/>
  <c r="AX205" i="8" s="1"/>
  <c r="AX206" i="8" s="1"/>
  <c r="AX208" i="8" s="1"/>
  <c r="AX210" i="8" s="1"/>
  <c r="AX211" i="8" s="1"/>
  <c r="AX212" i="8" s="1"/>
  <c r="AX214" i="8" s="1"/>
  <c r="AX215" i="8" s="1"/>
  <c r="AX217" i="8" s="1"/>
  <c r="AX218" i="8" s="1"/>
  <c r="AX219" i="8" s="1"/>
  <c r="AX220" i="8" s="1"/>
  <c r="AX224" i="8" s="1"/>
  <c r="AX232" i="8" s="1"/>
  <c r="AX233" i="8" s="1"/>
  <c r="AX236" i="8" s="1"/>
  <c r="AX238" i="8" s="1"/>
  <c r="AX240" i="8" s="1"/>
  <c r="AX241" i="8" s="1"/>
  <c r="AX243" i="8" s="1"/>
  <c r="AX246" i="8" s="1"/>
  <c r="AX247" i="8" s="1"/>
  <c r="AX248" i="8" s="1"/>
  <c r="AX249" i="8" s="1"/>
  <c r="AX250" i="8" s="1"/>
  <c r="AX252" i="8" s="1"/>
  <c r="AX253" i="8" s="1"/>
  <c r="AX254" i="8" s="1"/>
  <c r="AX256" i="8" s="1"/>
  <c r="AX258" i="8" s="1"/>
  <c r="AX259" i="8" s="1"/>
  <c r="AX262" i="8" s="1"/>
  <c r="AX266" i="8" s="1"/>
  <c r="AX267" i="8" s="1"/>
  <c r="AX271" i="8" s="1"/>
  <c r="AX272" i="8" s="1"/>
  <c r="AX274" i="8" s="1"/>
  <c r="AX275" i="8" s="1"/>
  <c r="AX278" i="8" s="1"/>
  <c r="AX280" i="8" s="1"/>
  <c r="AX283" i="8" s="1"/>
  <c r="AX288" i="8" s="1"/>
  <c r="AX290" i="8" s="1"/>
  <c r="AX295" i="8" s="1"/>
  <c r="AX299" i="8" s="1"/>
  <c r="AX300" i="8" s="1"/>
  <c r="AX301" i="8" s="1"/>
  <c r="AX302" i="8" s="1"/>
  <c r="AX303" i="8" s="1"/>
  <c r="AX307" i="8" s="1"/>
  <c r="AX310" i="8" s="1"/>
  <c r="AX311" i="8" s="1"/>
  <c r="AX314" i="8" s="1"/>
  <c r="AX316" i="8" s="1"/>
  <c r="AX317" i="8" s="1"/>
  <c r="AX318" i="8" s="1"/>
  <c r="AX319" i="8" s="1"/>
  <c r="AX320" i="8" s="1"/>
  <c r="AX322" i="8" s="1"/>
  <c r="AX323" i="8" s="1"/>
  <c r="AX325" i="8" s="1"/>
  <c r="AX327" i="8" s="1"/>
  <c r="AX328" i="8" s="1"/>
  <c r="AX331" i="8" s="1"/>
  <c r="AX332" i="8" s="1"/>
  <c r="AX333" i="8" s="1"/>
  <c r="AX335" i="8" s="1"/>
  <c r="AX336" i="8" s="1"/>
  <c r="AX338" i="8" s="1"/>
  <c r="AX340" i="8" s="1"/>
  <c r="AX341" i="8" s="1"/>
  <c r="AX342" i="8" s="1"/>
  <c r="AX343" i="8" s="1"/>
  <c r="AX345" i="8" s="1"/>
  <c r="AX346" i="8" s="1"/>
  <c r="AX347" i="8" s="1"/>
  <c r="AX348" i="8" s="1"/>
  <c r="AX350" i="8" s="1"/>
  <c r="AX352" i="8" s="1"/>
  <c r="AX354" i="8" s="1"/>
  <c r="AX355" i="8" s="1"/>
  <c r="AX356" i="8" s="1"/>
  <c r="AX358" i="8" s="1"/>
  <c r="AX359" i="8" s="1"/>
  <c r="AX363" i="8" s="1"/>
  <c r="AX364" i="8" s="1"/>
  <c r="AX372" i="8" s="1"/>
  <c r="AX373" i="8" s="1"/>
  <c r="AX374" i="8" s="1"/>
  <c r="AX375" i="8" s="1"/>
  <c r="AX377" i="8" s="1"/>
  <c r="AX378" i="8" s="1"/>
  <c r="AX382" i="8" s="1"/>
  <c r="AX385" i="8" s="1"/>
  <c r="AX386" i="8" s="1"/>
  <c r="AX387" i="8" s="1"/>
  <c r="AX388" i="8" s="1"/>
  <c r="AX392" i="8" s="1"/>
  <c r="AX394" i="8" s="1"/>
  <c r="AX395" i="8" s="1"/>
  <c r="AX396" i="8" s="1"/>
  <c r="AX397" i="8" s="1"/>
  <c r="AX398" i="8" s="1"/>
  <c r="AX402" i="8" s="1"/>
  <c r="AX404" i="8" s="1"/>
  <c r="AX406" i="8" s="1"/>
  <c r="AX408" i="8" s="1"/>
  <c r="AX409" i="8" s="1"/>
  <c r="AX411" i="8" s="1"/>
  <c r="AX415" i="8" s="1"/>
  <c r="AX417" i="8" s="1"/>
  <c r="AX418" i="8" s="1"/>
  <c r="AX421" i="8" s="1"/>
  <c r="AX422" i="8" s="1"/>
  <c r="AX424" i="8" s="1"/>
  <c r="AX425" i="8" s="1"/>
  <c r="AX427" i="8" s="1"/>
  <c r="AX432" i="8" s="1"/>
  <c r="AX433" i="8" s="1"/>
  <c r="AX434" i="8" s="1"/>
  <c r="AX435" i="8" s="1"/>
  <c r="AX437" i="8" s="1"/>
  <c r="AX442" i="8" s="1"/>
  <c r="AX443" i="8" s="1"/>
  <c r="AX444" i="8" s="1"/>
  <c r="AX445" i="8" s="1"/>
  <c r="AX447" i="8" s="1"/>
  <c r="AX448" i="8" s="1"/>
  <c r="AX449" i="8" s="1"/>
  <c r="AX454" i="8" s="1"/>
  <c r="AX455" i="8" s="1"/>
  <c r="AX456" i="8" s="1"/>
  <c r="AX463" i="8" s="1"/>
  <c r="AX467" i="8" s="1"/>
  <c r="AX470" i="8" s="1"/>
  <c r="AX472" i="8" s="1"/>
  <c r="AX473" i="8" s="1"/>
  <c r="AX474" i="8" s="1"/>
  <c r="AX475" i="8" s="1"/>
  <c r="AX476" i="8" s="1"/>
  <c r="AX477" i="8" s="1"/>
  <c r="AX482" i="8" s="1"/>
  <c r="AX483" i="8" s="1"/>
  <c r="AX484" i="8" s="1"/>
  <c r="AX485" i="8" s="1"/>
  <c r="AX488" i="8" s="1"/>
  <c r="AX489" i="8" s="1"/>
  <c r="AX490" i="8" s="1"/>
  <c r="AX491" i="8" s="1"/>
  <c r="AX492" i="8" s="1"/>
  <c r="AX495" i="8" s="1"/>
  <c r="AX496" i="8" s="1"/>
  <c r="AX497" i="8" s="1"/>
  <c r="AX499" i="8" s="1"/>
  <c r="AX504" i="8" s="1"/>
  <c r="AX506" i="8" s="1"/>
  <c r="AX507" i="8" s="1"/>
  <c r="AX509" i="8" s="1"/>
  <c r="AX512" i="8" s="1"/>
  <c r="AX513" i="8" s="1"/>
  <c r="AX514" i="8" s="1"/>
  <c r="AX515" i="8" s="1"/>
  <c r="AX516" i="8" s="1"/>
  <c r="AX521" i="8" s="1"/>
  <c r="AX523" i="8" s="1"/>
  <c r="AX525" i="8" s="1"/>
  <c r="AX531" i="8" s="1"/>
  <c r="AX532" i="8" s="1"/>
  <c r="AX534" i="8" s="1"/>
  <c r="AX535" i="8" s="1"/>
  <c r="AX536" i="8" s="1"/>
  <c r="AX539" i="8" s="1"/>
  <c r="AX540" i="8" s="1"/>
  <c r="AX541" i="8" s="1"/>
  <c r="AX542" i="8" s="1"/>
  <c r="AX545" i="8" s="1"/>
  <c r="AX547" i="8" s="1"/>
  <c r="AX548" i="8" s="1"/>
  <c r="AX549" i="8" s="1"/>
  <c r="AX550" i="8" s="1"/>
  <c r="AX551" i="8" s="1"/>
  <c r="AX553" i="8" s="1"/>
  <c r="AX554" i="8" s="1"/>
  <c r="AX555" i="8" s="1"/>
  <c r="AX556" i="8" s="1"/>
  <c r="AX557" i="8" s="1"/>
  <c r="AX560" i="8" s="1"/>
  <c r="AX566" i="8" s="1"/>
  <c r="AX567" i="8" s="1"/>
  <c r="AX568" i="8" s="1"/>
  <c r="AX569" i="8" s="1"/>
  <c r="AX572" i="8" s="1"/>
  <c r="AX573" i="8" s="1"/>
  <c r="AX574" i="8" s="1"/>
  <c r="AX575" i="8" s="1"/>
  <c r="AX576" i="8" s="1"/>
  <c r="AX580" i="8" s="1"/>
  <c r="AX582" i="8" s="1"/>
  <c r="AX583" i="8" s="1"/>
  <c r="AX586" i="8" s="1"/>
  <c r="AX588" i="8" s="1"/>
  <c r="AX592" i="8" s="1"/>
  <c r="AX593" i="8" s="1"/>
  <c r="AX596" i="8" s="1"/>
  <c r="AX597" i="8" s="1"/>
  <c r="AX598" i="8" s="1"/>
  <c r="AX600" i="8" s="1"/>
  <c r="AX601" i="8" s="1"/>
  <c r="AX602" i="8" s="1"/>
  <c r="AX603" i="8" s="1"/>
  <c r="AX604" i="8" s="1"/>
  <c r="AX605" i="8" s="1"/>
  <c r="AX608" i="8" s="1"/>
  <c r="AX609" i="8" s="1"/>
  <c r="AX612" i="8" s="1"/>
  <c r="AX614" i="8" s="1"/>
  <c r="AX615" i="8" s="1"/>
  <c r="AX618" i="8" s="1"/>
  <c r="AX619" i="8" s="1"/>
  <c r="AX621" i="8" s="1"/>
  <c r="AX626" i="8" s="1"/>
  <c r="AX628" i="8" s="1"/>
  <c r="AX630" i="8" s="1"/>
  <c r="AX633" i="8" s="1"/>
  <c r="AX636" i="8" s="1"/>
  <c r="AX638" i="8" s="1"/>
  <c r="AX640" i="8" s="1"/>
  <c r="AX641" i="8" s="1"/>
  <c r="AX643" i="8" s="1"/>
  <c r="AX644" i="8" s="1"/>
  <c r="AX646" i="8" s="1"/>
  <c r="AX648" i="8" s="1"/>
  <c r="AX653" i="8" s="1"/>
  <c r="AX655" i="8" s="1"/>
  <c r="AX657" i="8" s="1"/>
  <c r="AX659" i="8" s="1"/>
  <c r="AX660" i="8" s="1"/>
  <c r="AX661" i="8" s="1"/>
  <c r="AX662" i="8" s="1"/>
  <c r="AX664" i="8" s="1"/>
  <c r="AX665" i="8" s="1"/>
  <c r="AX666" i="8" s="1"/>
  <c r="AX668" i="8" s="1"/>
  <c r="AX669" i="8" s="1"/>
  <c r="AX670" i="8" s="1"/>
  <c r="AX671" i="8" s="1"/>
  <c r="AX674" i="8" s="1"/>
  <c r="AX675" i="8" s="1"/>
  <c r="AX677" i="8" s="1"/>
  <c r="AX680" i="8" s="1"/>
  <c r="AX683" i="8" s="1"/>
  <c r="AX685" i="8" s="1"/>
  <c r="AX688" i="8" s="1"/>
  <c r="AX690" i="8" s="1"/>
  <c r="AX693" i="8" s="1"/>
  <c r="AX695" i="8" s="1"/>
  <c r="AX698" i="8" s="1"/>
  <c r="AX702" i="8" s="1"/>
  <c r="AX703" i="8" s="1"/>
  <c r="AX706" i="8" s="1"/>
  <c r="AX707" i="8" s="1"/>
  <c r="AX709" i="8" s="1"/>
  <c r="AX711" i="8" s="1"/>
  <c r="AX712" i="8" s="1"/>
  <c r="AX713" i="8" s="1"/>
  <c r="AX714" i="8" s="1"/>
  <c r="AX717" i="8" s="1"/>
  <c r="AX718" i="8" s="1"/>
  <c r="AX719" i="8" s="1"/>
  <c r="AX720" i="8" s="1"/>
  <c r="AX721" i="8" s="1"/>
  <c r="AX722" i="8" s="1"/>
  <c r="AX724" i="8" s="1"/>
  <c r="AX725" i="8" s="1"/>
  <c r="AX726" i="8" s="1"/>
  <c r="AX729" i="8" s="1"/>
  <c r="AX730" i="8" s="1"/>
  <c r="AX735" i="8" s="1"/>
  <c r="AX737" i="8" s="1"/>
  <c r="AX738" i="8" s="1"/>
  <c r="AX739" i="8" s="1"/>
  <c r="AX741" i="8" s="1"/>
  <c r="AX742" i="8" s="1"/>
  <c r="AX743" i="8" s="1"/>
  <c r="AX747" i="8" s="1"/>
  <c r="AX748" i="8" s="1"/>
  <c r="AX749" i="8" s="1"/>
  <c r="AX750" i="8" s="1"/>
  <c r="AX751" i="8" s="1"/>
  <c r="AX753" i="8" s="1"/>
  <c r="AX754" i="8" s="1"/>
  <c r="AX755" i="8" s="1"/>
  <c r="AX756" i="8" s="1"/>
  <c r="AX757" i="8" s="1"/>
  <c r="AX760" i="8" s="1"/>
  <c r="AX761" i="8" s="1"/>
  <c r="AX762" i="8" s="1"/>
  <c r="AX763" i="8" s="1"/>
  <c r="AX766" i="8" s="1"/>
  <c r="AX767" i="8" s="1"/>
  <c r="AX768" i="8" s="1"/>
  <c r="AX771" i="8" s="1"/>
  <c r="AX773" i="8" s="1"/>
  <c r="AX777" i="8" s="1"/>
  <c r="AX779" i="8" s="1"/>
  <c r="AX780" i="8" s="1"/>
  <c r="AX781" i="8" s="1"/>
  <c r="AX783" i="8" s="1"/>
  <c r="AX785" i="8" s="1"/>
  <c r="AX788" i="8" s="1"/>
  <c r="AX791" i="8" s="1"/>
  <c r="AX793" i="8" s="1"/>
  <c r="AX798" i="8" s="1"/>
  <c r="AX801" i="8" s="1"/>
  <c r="AX802" i="8" s="1"/>
  <c r="AX803" i="8" s="1"/>
  <c r="AX804" i="8" s="1"/>
  <c r="AX805" i="8" s="1"/>
  <c r="AX806" i="8" s="1"/>
  <c r="AX807" i="8" s="1"/>
  <c r="AX808" i="8" s="1"/>
  <c r="AX813" i="8" s="1"/>
  <c r="AX814" i="8" s="1"/>
  <c r="AX815" i="8" s="1"/>
  <c r="AX816" i="8" s="1"/>
  <c r="AX817" i="8" s="1"/>
  <c r="AX818" i="8" s="1"/>
  <c r="AX819" i="8" s="1"/>
  <c r="AX821" i="8" s="1"/>
  <c r="AX822" i="8" s="1"/>
  <c r="AX824" i="8" s="1"/>
  <c r="AX825" i="8" s="1"/>
  <c r="AX826" i="8" s="1"/>
  <c r="AX828" i="8" s="1"/>
  <c r="AX829" i="8" s="1"/>
  <c r="AX834" i="8" s="1"/>
  <c r="AX836" i="8" s="1"/>
  <c r="AX837" i="8" s="1"/>
  <c r="AX839" i="8" s="1"/>
  <c r="AX843" i="8" s="1"/>
  <c r="AX844" i="8" s="1"/>
  <c r="AX846" i="8" s="1"/>
  <c r="AX850" i="8" s="1"/>
  <c r="AX852" i="8" s="1"/>
  <c r="AX855" i="8" s="1"/>
  <c r="AX856" i="8" s="1"/>
  <c r="AX862" i="8" s="1"/>
  <c r="AX863" i="8" s="1"/>
  <c r="AX864" i="8" s="1"/>
  <c r="AX865" i="8" s="1"/>
  <c r="AX867" i="8" s="1"/>
  <c r="AX870" i="8" s="1"/>
  <c r="AX874" i="8" s="1"/>
  <c r="AX875" i="8" s="1"/>
  <c r="AX876" i="8" s="1"/>
  <c r="AX879" i="8" s="1"/>
  <c r="AX880" i="8" s="1"/>
  <c r="AX885" i="8" s="1"/>
  <c r="AX889" i="8" s="1"/>
  <c r="AX890" i="8" s="1"/>
  <c r="AX893" i="8" s="1"/>
  <c r="AX896" i="8" s="1"/>
  <c r="AX897" i="8" s="1"/>
  <c r="AX903" i="8" s="1"/>
  <c r="AX904" i="8" s="1"/>
  <c r="AX905" i="8" s="1"/>
  <c r="AX907" i="8" s="1"/>
  <c r="AX912" i="8" s="1"/>
  <c r="AX913" i="8" s="1"/>
  <c r="AX914" i="8" s="1"/>
  <c r="AX915" i="8" s="1"/>
  <c r="AX916" i="8" s="1"/>
  <c r="AX918" i="8" s="1"/>
  <c r="AX919" i="8" s="1"/>
  <c r="AX922" i="8" s="1"/>
  <c r="AX923" i="8" s="1"/>
  <c r="AX924" i="8" s="1"/>
  <c r="AX926" i="8" s="1"/>
  <c r="AX927" i="8" s="1"/>
  <c r="AX932" i="8" s="1"/>
  <c r="AX934" i="8" s="1"/>
  <c r="AX935" i="8" s="1"/>
  <c r="AX936" i="8" s="1"/>
  <c r="AX937" i="8" s="1"/>
  <c r="AX940" i="8" s="1"/>
  <c r="AX941" i="8" s="1"/>
  <c r="AX942" i="8" s="1"/>
  <c r="AX946" i="8" s="1"/>
  <c r="AX948" i="8" s="1"/>
  <c r="AX949" i="8" s="1"/>
  <c r="AX951" i="8" s="1"/>
  <c r="AX953" i="8" s="1"/>
  <c r="AX955" i="8" s="1"/>
  <c r="AX957" i="8" s="1"/>
  <c r="AX958" i="8" s="1"/>
  <c r="AX960" i="8" s="1"/>
  <c r="AX962" i="8" s="1"/>
  <c r="AX966" i="8" s="1"/>
  <c r="AX970" i="8" s="1"/>
  <c r="AX971" i="8" s="1"/>
  <c r="AX972" i="8" s="1"/>
  <c r="AX973" i="8" s="1"/>
  <c r="AX975" i="8" s="1"/>
  <c r="AX977" i="8" s="1"/>
  <c r="AX980" i="8" s="1"/>
  <c r="AX983" i="8" s="1"/>
  <c r="AX990" i="8" s="1"/>
  <c r="AX991" i="8" s="1"/>
  <c r="AX992" i="8" s="1"/>
  <c r="AX993" i="8" s="1"/>
  <c r="AX995" i="8" s="1"/>
  <c r="AX996" i="8" s="1"/>
  <c r="AX999" i="8" s="1"/>
  <c r="AX1001" i="8" s="1"/>
  <c r="AX1002" i="8" s="1"/>
  <c r="AX1004" i="8" s="1"/>
  <c r="AX1005" i="8" s="1"/>
  <c r="AX1006" i="8" s="1"/>
  <c r="AX1007" i="8" s="1"/>
  <c r="AX1009" i="8" s="1"/>
  <c r="AX1010" i="8" s="1"/>
  <c r="AX1012" i="8" s="1"/>
  <c r="AX1014" i="8" s="1"/>
  <c r="AX1018" i="8" s="1"/>
  <c r="AX1021" i="8" s="1"/>
  <c r="AX1022" i="8" s="1"/>
  <c r="AX1025" i="8" s="1"/>
  <c r="AX1026" i="8" s="1"/>
  <c r="AX1027" i="8" s="1"/>
  <c r="AX1028" i="8" s="1"/>
  <c r="AX1030" i="8" s="1"/>
  <c r="AX1031" i="8" s="1"/>
  <c r="AX1032" i="8" s="1"/>
  <c r="AX1033" i="8" s="1"/>
  <c r="AX1036" i="8" s="1"/>
  <c r="AX1037" i="8" s="1"/>
  <c r="AX1038" i="8" s="1"/>
  <c r="AX1039" i="8" s="1"/>
  <c r="AX1040" i="8" s="1"/>
  <c r="AX1041" i="8" s="1"/>
  <c r="AX1045" i="8" s="1"/>
  <c r="AX1049" i="8" s="1"/>
  <c r="AX1050" i="8" s="1"/>
  <c r="AX1051" i="8" s="1"/>
  <c r="AX1052" i="8" s="1"/>
  <c r="AX1053" i="8" s="1"/>
  <c r="AX1054" i="8" s="1"/>
  <c r="AX1062" i="8" s="1"/>
  <c r="AX1064" i="8" s="1"/>
  <c r="AX1069" i="8" s="1"/>
  <c r="AX1073" i="8" s="1"/>
  <c r="AX1075" i="8" s="1"/>
  <c r="AX1076" i="8" s="1"/>
  <c r="AX1078" i="8" s="1"/>
  <c r="AX1079" i="8" s="1"/>
  <c r="AX1080" i="8" s="1"/>
  <c r="AX1081" i="8" s="1"/>
  <c r="AX1082" i="8" s="1"/>
  <c r="AX1088" i="8" s="1"/>
  <c r="AX1091" i="8" s="1"/>
  <c r="AX1093" i="8" s="1"/>
  <c r="AX1094" i="8" s="1"/>
  <c r="AX1096" i="8" s="1"/>
  <c r="AX1097" i="8" s="1"/>
  <c r="AX1099" i="8" s="1"/>
  <c r="AX1100" i="8" s="1"/>
  <c r="AX1102" i="8" s="1"/>
  <c r="AX1103" i="8" s="1"/>
  <c r="AX1104" i="8" s="1"/>
  <c r="AX1106" i="8" s="1"/>
  <c r="AX1108" i="8" s="1"/>
  <c r="AX1109" i="8" s="1"/>
  <c r="AX1112" i="8" s="1"/>
  <c r="AX1114" i="8" s="1"/>
  <c r="AX1115" i="8" s="1"/>
  <c r="AX1116" i="8" s="1"/>
  <c r="AX1120" i="8" s="1"/>
  <c r="AX1122" i="8" s="1"/>
  <c r="AX1123" i="8" s="1"/>
  <c r="AX1124" i="8" s="1"/>
  <c r="AX1125" i="8" s="1"/>
  <c r="AX1127" i="8" s="1"/>
  <c r="AX1128" i="8" s="1"/>
  <c r="AX1129" i="8" s="1"/>
  <c r="AX1130" i="8" s="1"/>
  <c r="AX1131" i="8" s="1"/>
  <c r="AX1133" i="8" s="1"/>
  <c r="AX1134" i="8" s="1"/>
  <c r="AX1137" i="8" s="1"/>
  <c r="AX1139" i="8" s="1"/>
  <c r="AX1141" i="8" s="1"/>
  <c r="AX1142" i="8" s="1"/>
  <c r="AX1143" i="8" s="1"/>
  <c r="AX1147" i="8" s="1"/>
  <c r="AX1148" i="8" s="1"/>
  <c r="AX1152" i="8" s="1"/>
  <c r="AX1153" i="8" s="1"/>
  <c r="AX1154" i="8" s="1"/>
  <c r="AX1159" i="8" s="1"/>
  <c r="AX1160" i="8" s="1"/>
  <c r="AX1161" i="8" s="1"/>
  <c r="AX1163" i="8" s="1"/>
  <c r="AX1164" i="8" s="1"/>
  <c r="AX1165" i="8" s="1"/>
  <c r="AX1166" i="8" s="1"/>
  <c r="AX1167" i="8" s="1"/>
  <c r="AX1168" i="8" s="1"/>
  <c r="AX1169" i="8" s="1"/>
  <c r="AX1170" i="8" s="1"/>
  <c r="AX1173" i="8" s="1"/>
  <c r="AX1174" i="8" s="1"/>
  <c r="AX1175" i="8" s="1"/>
  <c r="AX1176" i="8" s="1"/>
  <c r="AX1177" i="8" s="1"/>
  <c r="AX1178" i="8" s="1"/>
  <c r="AX1179" i="8" s="1"/>
  <c r="AX1180" i="8" s="1"/>
  <c r="AX1181" i="8" s="1"/>
  <c r="AX1184" i="8" s="1"/>
  <c r="AX1186" i="8" s="1"/>
  <c r="AX1187" i="8" s="1"/>
  <c r="AX1188" i="8" s="1"/>
  <c r="AX1189" i="8" s="1"/>
  <c r="AX1191" i="8" s="1"/>
  <c r="AX1192" i="8" s="1"/>
  <c r="AX1193" i="8" s="1"/>
  <c r="AX1195" i="8" s="1"/>
  <c r="AX1196" i="8" s="1"/>
  <c r="AX1197" i="8" s="1"/>
  <c r="AX1202" i="8" s="1"/>
  <c r="AX1203" i="8" s="1"/>
  <c r="AX1205" i="8" s="1"/>
  <c r="AX1206" i="8" s="1"/>
  <c r="AX1207" i="8" s="1"/>
  <c r="AX1208" i="8" s="1"/>
  <c r="AX1211" i="8" s="1"/>
  <c r="AX1212" i="8" s="1"/>
  <c r="AX1213" i="8" s="1"/>
  <c r="AX1218" i="8" s="1"/>
  <c r="AX1220" i="8" s="1"/>
  <c r="AX1225" i="8" s="1"/>
  <c r="AX1226" i="8" s="1"/>
  <c r="AX1227" i="8" s="1"/>
  <c r="AX1230" i="8" s="1"/>
  <c r="AX1231" i="8" s="1"/>
  <c r="AX1232" i="8" s="1"/>
  <c r="AX1233" i="8" s="1"/>
  <c r="AX1235" i="8" s="1"/>
  <c r="AX1236" i="8" s="1"/>
  <c r="AX1237" i="8" s="1"/>
  <c r="AX1240" i="8" s="1"/>
  <c r="AX1245" i="8" s="1"/>
  <c r="AX1246" i="8" s="1"/>
  <c r="AX1248" i="8" s="1"/>
  <c r="AX1249" i="8" s="1"/>
  <c r="AX1251" i="8" s="1"/>
  <c r="AX1253" i="8" s="1"/>
  <c r="AX1255" i="8" s="1"/>
  <c r="AX1256" i="8" s="1"/>
  <c r="AX1257" i="8" s="1"/>
  <c r="AX1260" i="8" s="1"/>
  <c r="AX1266" i="8" s="1"/>
  <c r="AX1267" i="8" s="1"/>
  <c r="AX1268" i="8" s="1"/>
  <c r="AX1272" i="8" s="1"/>
  <c r="AX1274" i="8" s="1"/>
  <c r="AX1275" i="8" s="1"/>
  <c r="AX1277" i="8" s="1"/>
  <c r="AX1278" i="8" s="1"/>
  <c r="AX1283" i="8" s="1"/>
  <c r="AX1284" i="8" s="1"/>
  <c r="AX1285" i="8" s="1"/>
  <c r="AX1288" i="8" s="1"/>
  <c r="AX1289" i="8" s="1"/>
  <c r="AX1293" i="8" s="1"/>
  <c r="AX1295" i="8" s="1"/>
  <c r="AX1296" i="8" s="1"/>
  <c r="AX1297" i="8" s="1"/>
  <c r="AX1298" i="8" s="1"/>
  <c r="AX1300" i="8" s="1"/>
  <c r="AX1302" i="8" s="1"/>
  <c r="AX1304" i="8" s="1"/>
  <c r="AX1305" i="8" s="1"/>
  <c r="AX1310" i="8" s="1"/>
  <c r="AX1314" i="8" s="1"/>
  <c r="AX1319" i="8" s="1"/>
  <c r="AX1321" i="8" s="1"/>
  <c r="AX1322" i="8" s="1"/>
  <c r="AX1323" i="8" s="1"/>
  <c r="AX1324" i="8" s="1"/>
  <c r="AX1326" i="8" s="1"/>
  <c r="AX1327" i="8" s="1"/>
  <c r="AX1328" i="8" s="1"/>
  <c r="AX1329" i="8" s="1"/>
  <c r="AX1330" i="8" s="1"/>
  <c r="AX1331" i="8" s="1"/>
  <c r="AX1332" i="8" s="1"/>
  <c r="AX1336" i="8" s="1"/>
  <c r="AX1338" i="8" s="1"/>
  <c r="AX1339" i="8" s="1"/>
  <c r="AX1340" i="8" s="1"/>
  <c r="AX1342" i="8" s="1"/>
  <c r="AX1343" i="8" s="1"/>
  <c r="AX1344" i="8" s="1"/>
  <c r="AX1347" i="8" s="1"/>
  <c r="AX1348" i="8" s="1"/>
  <c r="AX1349" i="8" s="1"/>
  <c r="AX1350" i="8" s="1"/>
  <c r="AX1352" i="8" s="1"/>
  <c r="AX1354" i="8" s="1"/>
  <c r="AX1355" i="8" s="1"/>
  <c r="AX1356" i="8" s="1"/>
  <c r="AX1357" i="8" s="1"/>
  <c r="AX1358" i="8" s="1"/>
  <c r="AX1360" i="8" s="1"/>
  <c r="AX1362" i="8" s="1"/>
  <c r="AX1368" i="8" s="1"/>
  <c r="AX1370" i="8" s="1"/>
  <c r="AX1372" i="8" s="1"/>
  <c r="AX1374" i="8" s="1"/>
  <c r="AX1376" i="8" s="1"/>
  <c r="AX1378" i="8" s="1"/>
  <c r="AX1379" i="8" s="1"/>
  <c r="AX1381" i="8" s="1"/>
  <c r="AX1385" i="8" s="1"/>
  <c r="AX1387" i="8" s="1"/>
  <c r="AX1388" i="8" s="1"/>
  <c r="AX1391" i="8" s="1"/>
  <c r="AX1392" i="8" s="1"/>
  <c r="AX1393" i="8" s="1"/>
  <c r="AX1394" i="8" s="1"/>
  <c r="AX1395" i="8" s="1"/>
  <c r="AX1396" i="8" s="1"/>
  <c r="AX1397" i="8" s="1"/>
  <c r="AX1398" i="8" s="1"/>
  <c r="AX1399" i="8" s="1"/>
  <c r="AX1402" i="8" s="1"/>
  <c r="AX1403" i="8" s="1"/>
  <c r="AX1404" i="8" s="1"/>
  <c r="AX1405" i="8" s="1"/>
  <c r="AX1406" i="8" s="1"/>
  <c r="AX1407" i="8" s="1"/>
  <c r="AX1409" i="8" s="1"/>
  <c r="AX1410" i="8" s="1"/>
  <c r="AX1413" i="8" s="1"/>
  <c r="AX1414" i="8" s="1"/>
  <c r="AX1426" i="8" s="1"/>
  <c r="AX1428" i="8" s="1"/>
  <c r="AX1429" i="8" s="1"/>
  <c r="AX1430" i="8" s="1"/>
  <c r="AX1431" i="8" s="1"/>
  <c r="AX1433" i="8" s="1"/>
  <c r="AX1434" i="8" s="1"/>
  <c r="AX1435" i="8" s="1"/>
  <c r="AX1437" i="8" s="1"/>
  <c r="AX1439" i="8" s="1"/>
  <c r="AX1440" i="8" s="1"/>
  <c r="AX1446" i="8" s="1"/>
  <c r="AX1448" i="8" s="1"/>
  <c r="AX1449" i="8" s="1"/>
  <c r="AX1451" i="8" s="1"/>
  <c r="AX1452" i="8" s="1"/>
  <c r="AX1454" i="8" s="1"/>
  <c r="AX1455" i="8" s="1"/>
  <c r="AX1456" i="8" s="1"/>
  <c r="AX1457" i="8" s="1"/>
  <c r="AX1459" i="8" s="1"/>
  <c r="AX1462" i="8" s="1"/>
  <c r="AX1463" i="8" s="1"/>
  <c r="AX1465" i="8" s="1"/>
  <c r="AX1466" i="8" s="1"/>
  <c r="AX1471" i="8" s="1"/>
  <c r="AX1472" i="8" s="1"/>
  <c r="AX1474" i="8" s="1"/>
  <c r="AX1476" i="8" s="1"/>
  <c r="AX1478" i="8" s="1"/>
  <c r="AX1479" i="8" s="1"/>
  <c r="AX1480" i="8" s="1"/>
  <c r="AX1481" i="8" s="1"/>
  <c r="AX1482" i="8" s="1"/>
  <c r="AX1484" i="8" s="1"/>
  <c r="AX1485" i="8" s="1"/>
  <c r="AX1486" i="8" s="1"/>
  <c r="AX1487" i="8" s="1"/>
  <c r="AX1489" i="8" s="1"/>
  <c r="AX1490" i="8" s="1"/>
  <c r="AX1492" i="8" s="1"/>
  <c r="AX1493" i="8" s="1"/>
  <c r="AX1494" i="8" s="1"/>
  <c r="AX1496" i="8" s="1"/>
  <c r="AX1497" i="8" s="1"/>
  <c r="AX1498" i="8" s="1"/>
  <c r="AX1499" i="8" s="1"/>
  <c r="AX1500" i="8" s="1"/>
  <c r="AX1502" i="8" s="1"/>
  <c r="AX1504" i="8" s="1"/>
  <c r="AX1505" i="8" s="1"/>
  <c r="AX1508" i="8" s="1"/>
  <c r="AX1510" i="8" s="1"/>
  <c r="AX1513" i="8" s="1"/>
  <c r="AX1516" i="8" s="1"/>
  <c r="AX1521" i="8" s="1"/>
  <c r="AX1522" i="8" s="1"/>
  <c r="AX1525" i="8" s="1"/>
  <c r="AX1527" i="8" s="1"/>
  <c r="AX1529" i="8" s="1"/>
  <c r="AX1531" i="8" s="1"/>
  <c r="AX1534" i="8" s="1"/>
  <c r="AX1542" i="8" s="1"/>
  <c r="AX1543" i="8" s="1"/>
  <c r="AX1545" i="8" s="1"/>
  <c r="AX1546" i="8" s="1"/>
  <c r="AX1549" i="8" s="1"/>
  <c r="AX1558" i="8" s="1"/>
  <c r="AX1559" i="8" s="1"/>
  <c r="AX1561" i="8" s="1"/>
  <c r="AX1563" i="8" s="1"/>
  <c r="AX1564" i="8" s="1"/>
  <c r="AX1566" i="8" s="1"/>
  <c r="AX1571" i="8" s="1"/>
  <c r="AX1572" i="8" s="1"/>
  <c r="AX1576" i="8" s="1"/>
  <c r="AX1577" i="8" s="1"/>
  <c r="AX1579" i="8" s="1"/>
  <c r="AX1583" i="8" s="1"/>
  <c r="AX1584" i="8" s="1"/>
  <c r="AX1587" i="8" s="1"/>
  <c r="AX1589" i="8" s="1"/>
  <c r="AX1595" i="8" s="1"/>
  <c r="AX1596" i="8" s="1"/>
  <c r="AX1601" i="8" s="1"/>
  <c r="AX1602" i="8" s="1"/>
  <c r="AX1604" i="8" s="1"/>
  <c r="AX1605" i="8" s="1"/>
  <c r="AX1606" i="8" s="1"/>
  <c r="AX1607" i="8" s="1"/>
  <c r="AX1608" i="8" s="1"/>
  <c r="AX1613" i="8" s="1"/>
  <c r="AX1615" i="8" s="1"/>
  <c r="AX1616" i="8" s="1"/>
  <c r="AX1617" i="8" s="1"/>
  <c r="AW137" i="8"/>
  <c r="AW127" i="8"/>
  <c r="AW145" i="8"/>
  <c r="AW49" i="8"/>
  <c r="AW121" i="8"/>
  <c r="AW105" i="8"/>
  <c r="AW71" i="8"/>
  <c r="AW25" i="8"/>
  <c r="AW73" i="8"/>
  <c r="AW103" i="8"/>
  <c r="AW159" i="8"/>
  <c r="AW119" i="8"/>
  <c r="AW135" i="8"/>
  <c r="AW169" i="8"/>
  <c r="AW57" i="8"/>
  <c r="AW15" i="8"/>
  <c r="AW23" i="8"/>
  <c r="AW167" i="8"/>
  <c r="AW31" i="8"/>
  <c r="AW63" i="8"/>
  <c r="AW151" i="8"/>
  <c r="AW89" i="8"/>
  <c r="AW149" i="8"/>
  <c r="AW95" i="8"/>
  <c r="AW17" i="8"/>
  <c r="AW165" i="8"/>
  <c r="AW153" i="8"/>
  <c r="AW81" i="8"/>
  <c r="AW41" i="8"/>
  <c r="AW87" i="8"/>
  <c r="AW26" i="8"/>
  <c r="AW35" i="8"/>
  <c r="AW12" i="8"/>
  <c r="AW65" i="8"/>
  <c r="AW134" i="8"/>
  <c r="AW166" i="8"/>
  <c r="AW155" i="8"/>
  <c r="AW37" i="8"/>
  <c r="AW53" i="8"/>
  <c r="AW133" i="8"/>
  <c r="AW147" i="8"/>
  <c r="AW106" i="8"/>
  <c r="AW110" i="8"/>
  <c r="AW47" i="8"/>
  <c r="AW143" i="8"/>
  <c r="AW76" i="8"/>
  <c r="AW43" i="8"/>
  <c r="AW11" i="8"/>
  <c r="AW98" i="8"/>
  <c r="AW85" i="8"/>
  <c r="AW32" i="8"/>
  <c r="AW117" i="8"/>
  <c r="AW141" i="8"/>
  <c r="AW154" i="8"/>
  <c r="AW109" i="8"/>
  <c r="AW163" i="8"/>
  <c r="AW44" i="8"/>
  <c r="AW90" i="8"/>
  <c r="AW45" i="8"/>
  <c r="AW99" i="8"/>
  <c r="AW58" i="8"/>
  <c r="AW13" i="8"/>
  <c r="AW67" i="8"/>
  <c r="AW40" i="8"/>
  <c r="AW55" i="8"/>
  <c r="AW79" i="8"/>
  <c r="AW59" i="8"/>
  <c r="AW107" i="8"/>
  <c r="AW19" i="8"/>
  <c r="AW60" i="8"/>
  <c r="AW33" i="8"/>
  <c r="AW51" i="8"/>
  <c r="AW125" i="8"/>
  <c r="AW129" i="8"/>
  <c r="AW122" i="8"/>
  <c r="AW77" i="8"/>
  <c r="AW131" i="8"/>
  <c r="AW29" i="8"/>
  <c r="AW70" i="8"/>
  <c r="AW38" i="8"/>
  <c r="AW27" i="8"/>
  <c r="AW75" i="8"/>
  <c r="AW140" i="8"/>
  <c r="AW108" i="8"/>
  <c r="AW113" i="8"/>
  <c r="AW39" i="8"/>
  <c r="AW111" i="8"/>
  <c r="AW64" i="8"/>
  <c r="AW160" i="8"/>
  <c r="AW115" i="8"/>
  <c r="AW128" i="8"/>
  <c r="AW83" i="8"/>
  <c r="AW96" i="8"/>
  <c r="AW61" i="8"/>
  <c r="AW157" i="8"/>
  <c r="AW161" i="8"/>
  <c r="AW93" i="8"/>
  <c r="AW102" i="8"/>
  <c r="AW21" i="8"/>
  <c r="AW101" i="8"/>
  <c r="AW97" i="8"/>
  <c r="AW69" i="8"/>
  <c r="AW123" i="8"/>
  <c r="AW171" i="8"/>
  <c r="AW91" i="8"/>
  <c r="AW139" i="8"/>
  <c r="AW168" i="8"/>
  <c r="AW52" i="8"/>
  <c r="AW286" i="8"/>
  <c r="AW1247" i="8"/>
  <c r="AW299" i="8"/>
  <c r="AW473" i="8"/>
  <c r="AW614" i="8"/>
  <c r="AW190" i="8"/>
  <c r="AW1231" i="8"/>
  <c r="AW283" i="8"/>
  <c r="AW1255" i="8"/>
  <c r="AW538" i="8"/>
  <c r="AW307" i="8"/>
  <c r="AW999" i="8"/>
  <c r="AW1186" i="8"/>
  <c r="AW718" i="8"/>
  <c r="AW294" i="8"/>
  <c r="AW1335" i="8"/>
  <c r="AW618" i="8"/>
  <c r="AW909" i="8"/>
  <c r="AW433" i="8"/>
  <c r="AW574" i="8"/>
  <c r="AW1540" i="8"/>
  <c r="AW701" i="8"/>
  <c r="AW1125" i="8"/>
  <c r="AW281" i="8"/>
  <c r="AW379" i="8"/>
  <c r="AW1647" i="8"/>
  <c r="AW830" i="8"/>
  <c r="AW938" i="8"/>
  <c r="AW704" i="8"/>
  <c r="AW232" i="8"/>
  <c r="AW84" i="8"/>
  <c r="AW14" i="8"/>
  <c r="AW414" i="8"/>
  <c r="AW426" i="8"/>
  <c r="AW1119" i="8"/>
  <c r="AW1346" i="8"/>
  <c r="AW520" i="8"/>
  <c r="AW475" i="8"/>
  <c r="AW291" i="8"/>
  <c r="AW1083" i="8"/>
  <c r="AW1330" i="8"/>
  <c r="AW504" i="8"/>
  <c r="AW459" i="8"/>
  <c r="AW1196" i="8"/>
  <c r="AW1749" i="8"/>
  <c r="AW471" i="8"/>
  <c r="AW660" i="8"/>
  <c r="AW1412" i="8"/>
  <c r="AW1562" i="8"/>
  <c r="AW723" i="8"/>
  <c r="AW470" i="8"/>
  <c r="AW482" i="8"/>
  <c r="AW1276" i="8"/>
  <c r="AW1451" i="8"/>
  <c r="AW587" i="8"/>
  <c r="AW381" i="8"/>
  <c r="AW740" i="8"/>
  <c r="AW1663" i="8"/>
  <c r="AW846" i="8"/>
  <c r="AW720" i="8"/>
  <c r="AW248" i="8"/>
  <c r="AW872" i="8"/>
  <c r="AW457" i="8"/>
  <c r="AW598" i="8"/>
  <c r="AW1628" i="8"/>
  <c r="AW789" i="8"/>
  <c r="AW1213" i="8"/>
  <c r="AW333" i="8"/>
  <c r="AW150" i="8"/>
  <c r="AW22" i="8"/>
  <c r="AW323" i="8"/>
  <c r="AW1135" i="8"/>
  <c r="AW1362" i="8"/>
  <c r="AW354" i="8"/>
  <c r="AW491" i="8"/>
  <c r="AW1228" i="8"/>
  <c r="AW1781" i="8"/>
  <c r="AW539" i="8"/>
  <c r="AW503" i="8"/>
  <c r="AW692" i="8"/>
  <c r="AW1722" i="8"/>
  <c r="AW893" i="8"/>
  <c r="AW269" i="8"/>
  <c r="AW1042" i="8"/>
  <c r="AW632" i="8"/>
  <c r="AW1548" i="8"/>
  <c r="AW709" i="8"/>
  <c r="AW1133" i="8"/>
  <c r="AW289" i="8"/>
  <c r="AW1572" i="8"/>
  <c r="AW733" i="8"/>
  <c r="AW1157" i="8"/>
  <c r="AW313" i="8"/>
  <c r="AW1679" i="8"/>
  <c r="AW862" i="8"/>
  <c r="AW736" i="8"/>
  <c r="AW264" i="8"/>
  <c r="AW1652" i="8"/>
  <c r="AW813" i="8"/>
  <c r="AW1237" i="8"/>
  <c r="AW1644" i="8"/>
  <c r="AW805" i="8"/>
  <c r="AW1229" i="8"/>
  <c r="AW349" i="8"/>
  <c r="AW1796" i="8"/>
  <c r="AW996" i="8"/>
  <c r="AW1381" i="8"/>
  <c r="AW308" i="8"/>
  <c r="AW275" i="8"/>
  <c r="AW967" i="8"/>
  <c r="AW1154" i="8"/>
  <c r="AW372" i="8"/>
  <c r="AW686" i="8"/>
  <c r="AW262" i="8"/>
  <c r="AW396" i="8"/>
  <c r="AW1464" i="8"/>
  <c r="AW597" i="8"/>
  <c r="AW1061" i="8"/>
  <c r="AW445" i="8"/>
  <c r="AW1141" i="8"/>
  <c r="AW297" i="8"/>
  <c r="AW1442" i="8"/>
  <c r="AW581" i="8"/>
  <c r="AW1045" i="8"/>
  <c r="AW429" i="8"/>
  <c r="AW881" i="8"/>
  <c r="AW489" i="8"/>
  <c r="AW630" i="8"/>
  <c r="AW206" i="8"/>
  <c r="AW821" i="8"/>
  <c r="AW1245" i="8"/>
  <c r="AW452" i="8"/>
  <c r="AW991" i="8"/>
  <c r="AW1178" i="8"/>
  <c r="AW710" i="8"/>
  <c r="AW118" i="8"/>
  <c r="AW124" i="8"/>
  <c r="AW148" i="8"/>
  <c r="AW18" i="8"/>
  <c r="AW164" i="8"/>
  <c r="AW114" i="8"/>
  <c r="AW46" i="8"/>
  <c r="AW112" i="8"/>
  <c r="AW28" i="8"/>
  <c r="AW1516" i="8"/>
  <c r="AW677" i="8"/>
  <c r="AW257" i="8"/>
  <c r="AW525" i="8"/>
  <c r="AW1668" i="8"/>
  <c r="AW829" i="8"/>
  <c r="AW1253" i="8"/>
  <c r="AW180" i="8"/>
  <c r="AW460" i="8"/>
  <c r="AW1084" i="8"/>
  <c r="AW417" i="8"/>
  <c r="AW371" i="8"/>
  <c r="AW104" i="8"/>
  <c r="AW1674" i="8"/>
  <c r="AW1834" i="8"/>
  <c r="AW438" i="8"/>
  <c r="AW1957" i="8"/>
  <c r="AW1020" i="8"/>
  <c r="AW1405" i="8"/>
  <c r="AW332" i="8"/>
  <c r="AW296" i="8"/>
  <c r="AW1053" i="8"/>
  <c r="AW437" i="8"/>
  <c r="AW1804" i="8"/>
  <c r="AW1004" i="8"/>
  <c r="AW1389" i="8"/>
  <c r="AW316" i="8"/>
  <c r="AW280" i="8"/>
  <c r="AW768" i="8"/>
  <c r="AW1028" i="8"/>
  <c r="AW1413" i="8"/>
  <c r="AW340" i="8"/>
  <c r="AW304" i="8"/>
  <c r="AW1532" i="8"/>
  <c r="AW693" i="8"/>
  <c r="AW1117" i="8"/>
  <c r="AW273" i="8"/>
  <c r="AW359" i="8"/>
  <c r="AW856" i="8"/>
  <c r="AW921" i="8"/>
  <c r="AW441" i="8"/>
  <c r="AW582" i="8"/>
  <c r="AW1791" i="8"/>
  <c r="AW549" i="8"/>
  <c r="AW1013" i="8"/>
  <c r="AW397" i="8"/>
  <c r="AW1463" i="8"/>
  <c r="AW1698" i="8"/>
  <c r="AW859" i="8"/>
  <c r="AW245" i="8"/>
  <c r="AW1252" i="8"/>
  <c r="AW1805" i="8"/>
  <c r="AW563" i="8"/>
  <c r="AW527" i="8"/>
  <c r="AW716" i="8"/>
  <c r="AW92" i="8"/>
  <c r="AW80" i="8"/>
  <c r="AW62" i="8"/>
  <c r="AW327" i="8"/>
  <c r="AW339" i="8"/>
  <c r="AW853" i="8"/>
  <c r="AW1277" i="8"/>
  <c r="AW204" i="8"/>
  <c r="AW484" i="8"/>
  <c r="AW324" i="8"/>
  <c r="AW288" i="8"/>
  <c r="AW1676" i="8"/>
  <c r="AW837" i="8"/>
  <c r="AW1261" i="8"/>
  <c r="AW188" i="8"/>
  <c r="AW468" i="8"/>
  <c r="AW1127" i="8"/>
  <c r="AW1354" i="8"/>
  <c r="AW528" i="8"/>
  <c r="AW483" i="8"/>
  <c r="AW1343" i="8"/>
  <c r="AW626" i="8"/>
  <c r="AW1207" i="8"/>
  <c r="AW1089" i="8"/>
  <c r="AW247" i="8"/>
  <c r="AW1268" i="8"/>
  <c r="AW1438" i="8"/>
  <c r="AW579" i="8"/>
  <c r="AW361" i="8"/>
  <c r="AW732" i="8"/>
  <c r="AW1815" i="8"/>
  <c r="AW573" i="8"/>
  <c r="AW1037" i="8"/>
  <c r="AW421" i="8"/>
  <c r="AW1519" i="8"/>
  <c r="AW1786" i="8"/>
  <c r="AW986" i="8"/>
  <c r="AW576" i="8"/>
  <c r="AW588" i="8"/>
  <c r="AW50" i="8"/>
  <c r="AW1708" i="8"/>
  <c r="AW875" i="8"/>
  <c r="AW1293" i="8"/>
  <c r="AW220" i="8"/>
  <c r="AW500" i="8"/>
  <c r="AW187" i="8"/>
  <c r="AW1159" i="8"/>
  <c r="AW1386" i="8"/>
  <c r="AW199" i="8"/>
  <c r="AW515" i="8"/>
  <c r="AW1613" i="8"/>
  <c r="AW794" i="8"/>
  <c r="AW314" i="8"/>
  <c r="AW455" i="8"/>
  <c r="AW644" i="8"/>
  <c r="AW1481" i="8"/>
  <c r="AW1706" i="8"/>
  <c r="AW873" i="8"/>
  <c r="AW253" i="8"/>
  <c r="AW1730" i="8"/>
  <c r="AW902" i="8"/>
  <c r="AW277" i="8"/>
  <c r="AW1284" i="8"/>
  <c r="AW1462" i="8"/>
  <c r="AW595" i="8"/>
  <c r="AW748" i="8"/>
  <c r="AW1543" i="8"/>
  <c r="AW1818" i="8"/>
  <c r="AW1010" i="8"/>
  <c r="AW600" i="8"/>
  <c r="AW612" i="8"/>
  <c r="AW1535" i="8"/>
  <c r="AW1802" i="8"/>
  <c r="AW1002" i="8"/>
  <c r="AW592" i="8"/>
  <c r="AW604" i="8"/>
  <c r="AW1687" i="8"/>
  <c r="AW870" i="8"/>
  <c r="AW879" i="8"/>
  <c r="AW744" i="8"/>
  <c r="AW272" i="8"/>
  <c r="AW1500" i="8"/>
  <c r="AW661" i="8"/>
  <c r="AW241" i="8"/>
  <c r="AW509" i="8"/>
  <c r="AW130" i="8"/>
  <c r="AW132" i="8"/>
  <c r="AW309" i="8"/>
  <c r="AW1103" i="8"/>
  <c r="AW1594" i="8"/>
  <c r="AW755" i="8"/>
  <c r="AW502" i="8"/>
  <c r="AW884" i="8"/>
  <c r="AW261" i="8"/>
  <c r="AW1079" i="8"/>
  <c r="AW1578" i="8"/>
  <c r="AW739" i="8"/>
  <c r="AW486" i="8"/>
  <c r="AW175" i="8"/>
  <c r="AW1480" i="8"/>
  <c r="AW605" i="8"/>
  <c r="AW1069" i="8"/>
  <c r="AW185" i="8"/>
  <c r="AW453" i="8"/>
  <c r="AW1551" i="8"/>
  <c r="AW1826" i="8"/>
  <c r="AW1018" i="8"/>
  <c r="AW608" i="8"/>
  <c r="AW1524" i="8"/>
  <c r="AW685" i="8"/>
  <c r="AW1109" i="8"/>
  <c r="AW265" i="8"/>
  <c r="AW533" i="8"/>
  <c r="AW88" i="8"/>
  <c r="AW42" i="8"/>
  <c r="AW156" i="8"/>
  <c r="AW82" i="8"/>
  <c r="AW78" i="8"/>
  <c r="AW94" i="8"/>
  <c r="AW136" i="8"/>
  <c r="AW158" i="8"/>
  <c r="AW24" i="8"/>
  <c r="AW144" i="8"/>
  <c r="AW221" i="8"/>
  <c r="AW616" i="8"/>
  <c r="AW450" i="8"/>
  <c r="AW1711" i="8"/>
  <c r="AW905" i="8"/>
  <c r="AW364" i="8"/>
  <c r="AW780" i="8"/>
  <c r="AW747" i="8"/>
  <c r="AW494" i="8"/>
  <c r="AW1695" i="8"/>
  <c r="AW887" i="8"/>
  <c r="AW764" i="8"/>
  <c r="AW1719" i="8"/>
  <c r="AW927" i="8"/>
  <c r="AW373" i="8"/>
  <c r="AW788" i="8"/>
  <c r="AW1454" i="8"/>
  <c r="AW1690" i="8"/>
  <c r="AW851" i="8"/>
  <c r="AW237" i="8"/>
  <c r="AW1799" i="8"/>
  <c r="AW557" i="8"/>
  <c r="AW1021" i="8"/>
  <c r="AW405" i="8"/>
  <c r="AW1396" i="8"/>
  <c r="AW1546" i="8"/>
  <c r="AW707" i="8"/>
  <c r="AW454" i="8"/>
  <c r="AW466" i="8"/>
  <c r="AW1589" i="8"/>
  <c r="AW762" i="8"/>
  <c r="AW290" i="8"/>
  <c r="AW1183" i="8"/>
  <c r="AW1410" i="8"/>
  <c r="AW223" i="8"/>
  <c r="AW356" i="8"/>
  <c r="AW120" i="8"/>
  <c r="AW534" i="8"/>
  <c r="AW1583" i="8"/>
  <c r="AW1858" i="8"/>
  <c r="AW1050" i="8"/>
  <c r="AW640" i="8"/>
  <c r="AW897" i="8"/>
  <c r="AW772" i="8"/>
  <c r="AW1567" i="8"/>
  <c r="AW1842" i="8"/>
  <c r="AW1034" i="8"/>
  <c r="AW624" i="8"/>
  <c r="AW1700" i="8"/>
  <c r="AW861" i="8"/>
  <c r="AW1285" i="8"/>
  <c r="AW212" i="8"/>
  <c r="AW492" i="8"/>
  <c r="AW173" i="8"/>
  <c r="AW940" i="8"/>
  <c r="AW449" i="8"/>
  <c r="AW590" i="8"/>
  <c r="AW1780" i="8"/>
  <c r="AW980" i="8"/>
  <c r="AW1365" i="8"/>
  <c r="AW292" i="8"/>
  <c r="AW259" i="8"/>
  <c r="AW1199" i="8"/>
  <c r="AW1426" i="8"/>
  <c r="AW239" i="8"/>
  <c r="AW385" i="8"/>
  <c r="AW1420" i="8"/>
  <c r="AW1570" i="8"/>
  <c r="AW731" i="8"/>
  <c r="AW478" i="8"/>
  <c r="AW490" i="8"/>
  <c r="AW1124" i="8"/>
  <c r="AW1677" i="8"/>
  <c r="AW860" i="8"/>
  <c r="AW399" i="8"/>
  <c r="AW411" i="8"/>
  <c r="AW1599" i="8"/>
  <c r="AW776" i="8"/>
  <c r="AW1066" i="8"/>
  <c r="AW656" i="8"/>
  <c r="AW184" i="8"/>
  <c r="AW1732" i="8"/>
  <c r="AW904" i="8"/>
  <c r="AW1317" i="8"/>
  <c r="AW244" i="8"/>
  <c r="AW524" i="8"/>
  <c r="AW211" i="8"/>
  <c r="AW1031" i="8"/>
  <c r="AW1218" i="8"/>
  <c r="AW392" i="8"/>
  <c r="AW750" i="8"/>
  <c r="AW326" i="8"/>
  <c r="AW512" i="8"/>
  <c r="AW467" i="8"/>
  <c r="AW1597" i="8"/>
  <c r="AW774" i="8"/>
  <c r="AW298" i="8"/>
  <c r="AW1621" i="8"/>
  <c r="AW804" i="8"/>
  <c r="AW322" i="8"/>
  <c r="AW1215" i="8"/>
  <c r="AW1100" i="8"/>
  <c r="AW255" i="8"/>
  <c r="AW1148" i="8"/>
  <c r="AW1701" i="8"/>
  <c r="AW423" i="8"/>
  <c r="AW435" i="8"/>
  <c r="AW1140" i="8"/>
  <c r="AW1693" i="8"/>
  <c r="AW415" i="8"/>
  <c r="AW427" i="8"/>
  <c r="AW1292" i="8"/>
  <c r="AW1478" i="8"/>
  <c r="AW603" i="8"/>
  <c r="AW756" i="8"/>
  <c r="AW1658" i="8"/>
  <c r="AW819" i="8"/>
  <c r="AW205" i="8"/>
  <c r="AW564" i="8"/>
  <c r="AW1375" i="8"/>
  <c r="AW1484" i="8"/>
  <c r="AW658" i="8"/>
  <c r="AW186" i="8"/>
  <c r="AW514" i="8"/>
  <c r="AW784" i="8"/>
  <c r="AW306" i="8"/>
  <c r="AW1359" i="8"/>
  <c r="AW1446" i="8"/>
  <c r="AW642" i="8"/>
  <c r="AW498" i="8"/>
  <c r="AW1602" i="8"/>
  <c r="AW763" i="8"/>
  <c r="AW510" i="8"/>
  <c r="AW1156" i="8"/>
  <c r="AW1709" i="8"/>
  <c r="AW431" i="8"/>
  <c r="AW620" i="8"/>
  <c r="AW1443" i="8"/>
  <c r="AW1682" i="8"/>
  <c r="AW843" i="8"/>
  <c r="AW229" i="8"/>
  <c r="AW36" i="8"/>
  <c r="AW74" i="8"/>
  <c r="AW48" i="8"/>
  <c r="AW34" i="8"/>
  <c r="AW86" i="8"/>
  <c r="AW30" i="8"/>
  <c r="AW16" i="8"/>
  <c r="AW116" i="8"/>
  <c r="AW20" i="8"/>
  <c r="AW56" i="8"/>
  <c r="AW1099" i="8"/>
  <c r="AW1565" i="8"/>
  <c r="AW738" i="8"/>
  <c r="AW266" i="8"/>
  <c r="AW1164" i="8"/>
  <c r="AW1717" i="8"/>
  <c r="AW439" i="8"/>
  <c r="AW628" i="8"/>
  <c r="AW1380" i="8"/>
  <c r="AW1530" i="8"/>
  <c r="AW691" i="8"/>
  <c r="AW351" i="8"/>
  <c r="AW1559" i="8"/>
  <c r="AW1775" i="8"/>
  <c r="AW1316" i="8"/>
  <c r="AW627" i="8"/>
  <c r="AW287" i="8"/>
  <c r="AW650" i="8"/>
  <c r="AW177" i="8"/>
  <c r="AW506" i="8"/>
  <c r="AW1300" i="8"/>
  <c r="AW611" i="8"/>
  <c r="AW271" i="8"/>
  <c r="AW1324" i="8"/>
  <c r="AW1447" i="8"/>
  <c r="AW635" i="8"/>
  <c r="AW295" i="8"/>
  <c r="AW394" i="8"/>
  <c r="AW1581" i="8"/>
  <c r="AW754" i="8"/>
  <c r="AW282" i="8"/>
  <c r="AW1404" i="8"/>
  <c r="AW1554" i="8"/>
  <c r="AW715" i="8"/>
  <c r="AW462" i="8"/>
  <c r="AW474" i="8"/>
  <c r="AW1327" i="8"/>
  <c r="AW1479" i="8"/>
  <c r="AW610" i="8"/>
  <c r="AW1007" i="8"/>
  <c r="AW1194" i="8"/>
  <c r="AW726" i="8"/>
  <c r="AW302" i="8"/>
  <c r="AW956" i="8"/>
  <c r="AW1341" i="8"/>
  <c r="AW268" i="8"/>
  <c r="AW382" i="8"/>
  <c r="AW235" i="8"/>
  <c r="AW336" i="8"/>
  <c r="AW1188" i="8"/>
  <c r="AW1741" i="8"/>
  <c r="AW463" i="8"/>
  <c r="AW652" i="8"/>
  <c r="AW619" i="8"/>
  <c r="AW279" i="8"/>
  <c r="AW368" i="8"/>
  <c r="AW1172" i="8"/>
  <c r="AW1725" i="8"/>
  <c r="AW447" i="8"/>
  <c r="AW636" i="8"/>
  <c r="AW1591" i="8"/>
  <c r="AW766" i="8"/>
  <c r="AW1058" i="8"/>
  <c r="AW648" i="8"/>
  <c r="AW174" i="8"/>
  <c r="AW1807" i="8"/>
  <c r="AW565" i="8"/>
  <c r="AW1029" i="8"/>
  <c r="AW413" i="8"/>
  <c r="AW1671" i="8"/>
  <c r="AW854" i="8"/>
  <c r="AW728" i="8"/>
  <c r="AW256" i="8"/>
  <c r="AW1772" i="8"/>
  <c r="AW972" i="8"/>
  <c r="AW1357" i="8"/>
  <c r="AW284" i="8"/>
  <c r="AW251" i="8"/>
  <c r="AW1351" i="8"/>
  <c r="AW634" i="8"/>
  <c r="AW172" i="8"/>
  <c r="AW925" i="8"/>
  <c r="AW1282" i="8"/>
  <c r="AW456" i="8"/>
  <c r="AW420" i="8"/>
  <c r="AW142" i="8"/>
  <c r="AW138" i="8"/>
  <c r="AW72" i="8"/>
  <c r="AW1204" i="8"/>
  <c r="AW1757" i="8"/>
  <c r="AW479" i="8"/>
  <c r="AW668" i="8"/>
  <c r="AW1623" i="8"/>
  <c r="AW806" i="8"/>
  <c r="AW876" i="8"/>
  <c r="AW680" i="8"/>
  <c r="AW208" i="8"/>
  <c r="AW1564" i="8"/>
  <c r="AW725" i="8"/>
  <c r="AW1149" i="8"/>
  <c r="AW305" i="8"/>
  <c r="AW1269" i="8"/>
  <c r="AW196" i="8"/>
  <c r="AW476" i="8"/>
  <c r="AW1015" i="8"/>
  <c r="AW1202" i="8"/>
  <c r="AW366" i="8"/>
  <c r="AW734" i="8"/>
  <c r="AW310" i="8"/>
  <c r="AW1039" i="8"/>
  <c r="AW1226" i="8"/>
  <c r="AW400" i="8"/>
  <c r="AW758" i="8"/>
  <c r="AW334" i="8"/>
  <c r="AW988" i="8"/>
  <c r="AW1373" i="8"/>
  <c r="AW300" i="8"/>
  <c r="AW267" i="8"/>
  <c r="AW1306" i="8"/>
  <c r="AW480" i="8"/>
  <c r="AW444" i="8"/>
  <c r="AW1298" i="8"/>
  <c r="AW472" i="8"/>
  <c r="AW436" i="8"/>
  <c r="AW170" i="8"/>
  <c r="AW1223" i="8"/>
  <c r="AW263" i="8"/>
  <c r="AW1439" i="8"/>
  <c r="AW1549" i="8"/>
  <c r="AW722" i="8"/>
  <c r="AW250" i="8"/>
  <c r="AW387" i="8"/>
  <c r="AW481" i="8"/>
  <c r="AW622" i="8"/>
  <c r="AW198" i="8"/>
  <c r="AW375" i="8"/>
  <c r="AW742" i="8"/>
  <c r="AW318" i="8"/>
  <c r="AW465" i="8"/>
  <c r="AW606" i="8"/>
  <c r="AW182" i="8"/>
  <c r="AW1383" i="8"/>
  <c r="AW1493" i="8"/>
  <c r="AW666" i="8"/>
  <c r="AW194" i="8"/>
  <c r="AW522" i="8"/>
  <c r="AW1314" i="8"/>
  <c r="AW488" i="8"/>
  <c r="AW178" i="8"/>
  <c r="AW443" i="8"/>
  <c r="AW1573" i="8"/>
  <c r="AW746" i="8"/>
  <c r="AW274" i="8"/>
  <c r="AW152" i="8"/>
  <c r="AW162" i="8"/>
  <c r="AW68" i="8"/>
  <c r="AW100" i="8"/>
  <c r="AW54" i="8"/>
  <c r="AW146" i="8"/>
  <c r="AW126" i="8"/>
  <c r="AW66" i="8"/>
  <c r="AW983" i="8"/>
  <c r="AW1170" i="8"/>
  <c r="AW702" i="8"/>
  <c r="AW278" i="8"/>
  <c r="AW1322" i="8"/>
  <c r="AW496" i="8"/>
  <c r="AW451" i="8"/>
  <c r="AW1311" i="8"/>
  <c r="AW1452" i="8"/>
  <c r="AW594" i="8"/>
  <c r="AW558" i="8"/>
  <c r="AW835" i="8"/>
  <c r="AW1026" i="8"/>
  <c r="AW997" i="8"/>
  <c r="AW432" i="8"/>
  <c r="AW1258" i="8"/>
  <c r="AW1071" i="8"/>
  <c r="AW342" i="8"/>
  <c r="AW330" i="8"/>
  <c r="AW812" i="8"/>
  <c r="AW1629" i="8"/>
  <c r="AW499" i="8"/>
  <c r="AW183" i="8"/>
  <c r="AW378" i="8"/>
  <c r="AW1370" i="8"/>
  <c r="AW1143" i="8"/>
  <c r="AW684" i="8"/>
  <c r="AW495" i="8"/>
  <c r="AW1773" i="8"/>
  <c r="AW1220" i="8"/>
  <c r="AW389" i="8"/>
  <c r="AW425" i="8"/>
  <c r="AW878" i="8"/>
  <c r="AW840" i="8"/>
  <c r="AW216" i="8"/>
  <c r="AW688" i="8"/>
  <c r="AW907" i="8"/>
  <c r="AW814" i="8"/>
  <c r="AW1631" i="8"/>
  <c r="AW708" i="8"/>
  <c r="AW519" i="8"/>
  <c r="AW555" i="8"/>
  <c r="AW1797" i="8"/>
  <c r="AW1244" i="8"/>
  <c r="AW845" i="8"/>
  <c r="AW1367" i="8"/>
  <c r="AW1397" i="8"/>
  <c r="AW1303" i="8"/>
  <c r="AW1850" i="8"/>
  <c r="AW311" i="8"/>
  <c r="AW651" i="8"/>
  <c r="AW1490" i="8"/>
  <c r="AW1340" i="8"/>
  <c r="AW562" i="8"/>
  <c r="AW1279" i="8"/>
  <c r="AW258" i="8"/>
  <c r="AW730" i="8"/>
  <c r="AW1557" i="8"/>
  <c r="AW1088" i="8"/>
  <c r="AW434" i="8"/>
  <c r="AW422" i="8"/>
  <c r="AW981" i="8"/>
  <c r="AW1759" i="8"/>
  <c r="AW550" i="8"/>
  <c r="AW586" i="8"/>
  <c r="AW1076" i="8"/>
  <c r="AW667" i="8"/>
  <c r="AW1506" i="8"/>
  <c r="AW1356" i="8"/>
  <c r="AW402" i="8"/>
  <c r="AW303" i="8"/>
  <c r="AW643" i="8"/>
  <c r="AW1472" i="8"/>
  <c r="AW1332" i="8"/>
  <c r="AW526" i="8"/>
  <c r="AW779" i="8"/>
  <c r="AW1618" i="8"/>
  <c r="AW477" i="8"/>
  <c r="AW209" i="8"/>
  <c r="AW923" i="8"/>
  <c r="AW629" i="8"/>
  <c r="AW1430" i="8"/>
  <c r="AW428" i="8"/>
  <c r="AW464" i="8"/>
  <c r="AW1290" i="8"/>
  <c r="AW941" i="8"/>
  <c r="AW246" i="8"/>
  <c r="AW670" i="8"/>
  <c r="AW529" i="8"/>
  <c r="AW1138" i="8"/>
  <c r="AW951" i="8"/>
  <c r="AW254" i="8"/>
  <c r="AW678" i="8"/>
  <c r="AW353" i="8"/>
  <c r="AW1146" i="8"/>
  <c r="AW959" i="8"/>
  <c r="AW226" i="8"/>
  <c r="AW698" i="8"/>
  <c r="AW1525" i="8"/>
  <c r="AW1415" i="8"/>
  <c r="AW530" i="8"/>
  <c r="AW202" i="8"/>
  <c r="AW674" i="8"/>
  <c r="AW1501" i="8"/>
  <c r="AW1391" i="8"/>
  <c r="AW548" i="8"/>
  <c r="AW536" i="8"/>
  <c r="AW935" i="8"/>
  <c r="AW1746" i="8"/>
  <c r="AW369" i="8"/>
  <c r="AW350" i="8"/>
  <c r="AW828" i="8"/>
  <c r="AW1645" i="8"/>
  <c r="AW377" i="8"/>
  <c r="AW231" i="8"/>
  <c r="AW1418" i="8"/>
  <c r="AW1191" i="8"/>
  <c r="AW395" i="8"/>
  <c r="AW374" i="8"/>
  <c r="AW844" i="8"/>
  <c r="AW1661" i="8"/>
  <c r="AW1105" i="8"/>
  <c r="AW580" i="8"/>
  <c r="AW978" i="8"/>
  <c r="AW1556" i="8"/>
  <c r="AW781" i="8"/>
  <c r="AW1308" i="8"/>
  <c r="AW1714" i="8"/>
  <c r="AW916" i="8"/>
  <c r="AW1239" i="8"/>
  <c r="AW1684" i="8"/>
  <c r="AW1669" i="8"/>
  <c r="AW647" i="8"/>
  <c r="AW1486" i="8"/>
  <c r="AW1400" i="8"/>
  <c r="AW1113" i="8"/>
  <c r="AW753" i="8"/>
  <c r="AW1592" i="8"/>
  <c r="AW1967" i="8"/>
  <c r="AW1964" i="8"/>
  <c r="AW1939" i="8"/>
  <c r="AW1505" i="8"/>
  <c r="AW1107" i="8"/>
  <c r="AW1014" i="8"/>
  <c r="AW792" i="8"/>
  <c r="AW1611" i="8"/>
  <c r="AW1985" i="8"/>
  <c r="AW1878" i="8"/>
  <c r="AW1999" i="8"/>
  <c r="AW1225" i="8"/>
  <c r="AW867" i="8"/>
  <c r="AW1704" i="8"/>
  <c r="AW1761" i="8"/>
  <c r="AW1272" i="8"/>
  <c r="AW1025" i="8"/>
  <c r="AW625" i="8"/>
  <c r="AW1829" i="8"/>
  <c r="AW1893" i="8"/>
  <c r="AW391" i="8"/>
  <c r="AW1577" i="8"/>
  <c r="AW908" i="8"/>
  <c r="AW1147" i="8"/>
  <c r="AW1840" i="8"/>
  <c r="AW1297" i="8"/>
  <c r="AW1403" i="8"/>
  <c r="AW365" i="8"/>
  <c r="AW836" i="8"/>
  <c r="AW1653" i="8"/>
  <c r="AW1077" i="8"/>
  <c r="AW540" i="8"/>
  <c r="AW926" i="8"/>
  <c r="AW1738" i="8"/>
  <c r="AW1448" i="8"/>
  <c r="AW676" i="8"/>
  <c r="AW487" i="8"/>
  <c r="AW1765" i="8"/>
  <c r="AW1212" i="8"/>
  <c r="AW200" i="8"/>
  <c r="AW672" i="8"/>
  <c r="AW1082" i="8"/>
  <c r="AW798" i="8"/>
  <c r="AW1615" i="8"/>
  <c r="AW566" i="8"/>
  <c r="AW602" i="8"/>
  <c r="AW1461" i="8"/>
  <c r="AW1319" i="8"/>
  <c r="AW219" i="8"/>
  <c r="AW532" i="8"/>
  <c r="AW252" i="8"/>
  <c r="AW1325" i="8"/>
  <c r="AW928" i="8"/>
  <c r="AW1740" i="8"/>
  <c r="AW224" i="8"/>
  <c r="AW696" i="8"/>
  <c r="AW919" i="8"/>
  <c r="AW822" i="8"/>
  <c r="AW1639" i="8"/>
  <c r="AW1703" i="8"/>
  <c r="AW1468" i="8"/>
  <c r="AW683" i="8"/>
  <c r="AW1767" i="8"/>
  <c r="AW410" i="8"/>
  <c r="AW398" i="8"/>
  <c r="AW957" i="8"/>
  <c r="AW331" i="8"/>
  <c r="AW319" i="8"/>
  <c r="AW659" i="8"/>
  <c r="AW1498" i="8"/>
  <c r="AW1348" i="8"/>
  <c r="AW213" i="8"/>
  <c r="AW827" i="8"/>
  <c r="AW1666" i="8"/>
  <c r="AW344" i="8"/>
  <c r="AW401" i="8"/>
  <c r="AW1097" i="8"/>
  <c r="AW1068" i="8"/>
  <c r="AW179" i="8"/>
  <c r="AW343" i="8"/>
  <c r="AW989" i="8"/>
  <c r="AW1372" i="8"/>
  <c r="AW973" i="8"/>
  <c r="AW1751" i="8"/>
  <c r="AW796" i="8"/>
  <c r="AW390" i="8"/>
  <c r="AW949" i="8"/>
  <c r="AW1727" i="8"/>
  <c r="AW469" i="8"/>
  <c r="AW201" i="8"/>
  <c r="AW913" i="8"/>
  <c r="AW621" i="8"/>
  <c r="AW230" i="8"/>
  <c r="AW654" i="8"/>
  <c r="AW513" i="8"/>
  <c r="AW1122" i="8"/>
  <c r="AW912" i="8"/>
  <c r="AW419" i="8"/>
  <c r="AW407" i="8"/>
  <c r="AW868" i="8"/>
  <c r="AW1685" i="8"/>
  <c r="AW1132" i="8"/>
  <c r="AW234" i="8"/>
  <c r="AW706" i="8"/>
  <c r="AW1533" i="8"/>
  <c r="AW1423" i="8"/>
  <c r="AW242" i="8"/>
  <c r="AW714" i="8"/>
  <c r="AW1541" i="8"/>
  <c r="AW1431" i="8"/>
  <c r="AW181" i="8"/>
  <c r="AW362" i="8"/>
  <c r="AW795" i="8"/>
  <c r="AW1634" i="8"/>
  <c r="AW518" i="8"/>
  <c r="AW771" i="8"/>
  <c r="AW1610" i="8"/>
  <c r="AW293" i="8"/>
  <c r="AW329" i="8"/>
  <c r="AW1173" i="8"/>
  <c r="AW749" i="8"/>
  <c r="AW556" i="8"/>
  <c r="AW544" i="8"/>
  <c r="AW954" i="8"/>
  <c r="AW1754" i="8"/>
  <c r="AW1487" i="8"/>
  <c r="AW724" i="8"/>
  <c r="AW348" i="8"/>
  <c r="AW571" i="8"/>
  <c r="AW1813" i="8"/>
  <c r="AW1260" i="8"/>
  <c r="AW572" i="8"/>
  <c r="AW560" i="8"/>
  <c r="AW970" i="8"/>
  <c r="AW1770" i="8"/>
  <c r="AW1503" i="8"/>
  <c r="AW325" i="8"/>
  <c r="AW1778" i="8"/>
  <c r="AW1575" i="8"/>
  <c r="AW1492" i="8"/>
  <c r="AW1605" i="8"/>
  <c r="AW1620" i="8"/>
  <c r="AW1210" i="8"/>
  <c r="AW1180" i="8"/>
  <c r="AW1607" i="8"/>
  <c r="AW1116" i="8"/>
  <c r="AW953" i="8"/>
  <c r="AW553" i="8"/>
  <c r="AW1795" i="8"/>
  <c r="AW1182" i="8"/>
  <c r="AW1059" i="8"/>
  <c r="AW1947" i="8"/>
  <c r="AW1839" i="8"/>
  <c r="AW1989" i="8"/>
  <c r="AW775" i="8"/>
  <c r="AW1614" i="8"/>
  <c r="AW1241" i="8"/>
  <c r="AW891" i="8"/>
  <c r="AW1720" i="8"/>
  <c r="AW1977" i="8"/>
  <c r="AW1925" i="8"/>
  <c r="AW1935" i="8"/>
  <c r="AW1294" i="8"/>
  <c r="AW1131" i="8"/>
  <c r="AW1882" i="8"/>
  <c r="AW1070" i="8"/>
  <c r="AW850" i="8"/>
  <c r="AW1667" i="8"/>
  <c r="AW903" i="8"/>
  <c r="AW1820" i="8"/>
  <c r="AW1936" i="8"/>
  <c r="AW1942" i="8"/>
  <c r="AW1520" i="8"/>
  <c r="AW1828" i="8"/>
  <c r="AW1831" i="8"/>
  <c r="AW1776" i="8"/>
  <c r="AW552" i="8"/>
  <c r="AW962" i="8"/>
  <c r="AW1762" i="8"/>
  <c r="AW1495" i="8"/>
  <c r="AW285" i="8"/>
  <c r="AW321" i="8"/>
  <c r="AW1165" i="8"/>
  <c r="AW741" i="8"/>
  <c r="AW1580" i="8"/>
  <c r="AW192" i="8"/>
  <c r="AW664" i="8"/>
  <c r="AW1074" i="8"/>
  <c r="AW786" i="8"/>
  <c r="AW203" i="8"/>
  <c r="AW516" i="8"/>
  <c r="AW236" i="8"/>
  <c r="AW1309" i="8"/>
  <c r="AW895" i="8"/>
  <c r="AW699" i="8"/>
  <c r="AW1538" i="8"/>
  <c r="AW1388" i="8"/>
  <c r="AW523" i="8"/>
  <c r="AW207" i="8"/>
  <c r="AW1394" i="8"/>
  <c r="AW1167" i="8"/>
  <c r="AW227" i="8"/>
  <c r="AW360" i="8"/>
  <c r="AW260" i="8"/>
  <c r="AW1333" i="8"/>
  <c r="AW948" i="8"/>
  <c r="AW1748" i="8"/>
  <c r="AW717" i="8"/>
  <c r="AW1453" i="8"/>
  <c r="AW1434" i="8"/>
  <c r="AW824" i="8"/>
  <c r="AW320" i="8"/>
  <c r="AW367" i="8"/>
  <c r="AW1429" i="8"/>
  <c r="AW1044" i="8"/>
  <c r="AW418" i="8"/>
  <c r="AW406" i="8"/>
  <c r="AW965" i="8"/>
  <c r="AW1743" i="8"/>
  <c r="AW517" i="8"/>
  <c r="AW249" i="8"/>
  <c r="AW669" i="8"/>
  <c r="AW1508" i="8"/>
  <c r="AW542" i="8"/>
  <c r="AW578" i="8"/>
  <c r="AW1295" i="8"/>
  <c r="AW442" i="8"/>
  <c r="AW430" i="8"/>
  <c r="AW393" i="8"/>
  <c r="AW1086" i="8"/>
  <c r="AW1060" i="8"/>
  <c r="AW808" i="8"/>
  <c r="AW312" i="8"/>
  <c r="AW355" i="8"/>
  <c r="AW1421" i="8"/>
  <c r="AW1036" i="8"/>
  <c r="AW222" i="8"/>
  <c r="AW646" i="8"/>
  <c r="AW505" i="8"/>
  <c r="AW1114" i="8"/>
  <c r="AW899" i="8"/>
  <c r="AW380" i="8"/>
  <c r="AW218" i="8"/>
  <c r="AW690" i="8"/>
  <c r="AW1517" i="8"/>
  <c r="AW1407" i="8"/>
  <c r="AW596" i="8"/>
  <c r="AW584" i="8"/>
  <c r="AW994" i="8"/>
  <c r="AW1794" i="8"/>
  <c r="AW1527" i="8"/>
  <c r="AW189" i="8"/>
  <c r="AW384" i="8"/>
  <c r="AW803" i="8"/>
  <c r="AW1642" i="8"/>
  <c r="AW197" i="8"/>
  <c r="AW811" i="8"/>
  <c r="AW1650" i="8"/>
  <c r="AW485" i="8"/>
  <c r="AW217" i="8"/>
  <c r="AW939" i="8"/>
  <c r="AW637" i="8"/>
  <c r="AW1458" i="8"/>
  <c r="AW461" i="8"/>
  <c r="AW193" i="8"/>
  <c r="AW869" i="8"/>
  <c r="AW613" i="8"/>
  <c r="AW370" i="8"/>
  <c r="AW416" i="8"/>
  <c r="AW1242" i="8"/>
  <c r="AW1055" i="8"/>
  <c r="AW301" i="8"/>
  <c r="AW337" i="8"/>
  <c r="AW1181" i="8"/>
  <c r="AW757" i="8"/>
  <c r="AW1596" i="8"/>
  <c r="AW240" i="8"/>
  <c r="AW712" i="8"/>
  <c r="AW946" i="8"/>
  <c r="AW838" i="8"/>
  <c r="AW1655" i="8"/>
  <c r="AW317" i="8"/>
  <c r="AW176" i="8"/>
  <c r="AW1197" i="8"/>
  <c r="AW773" i="8"/>
  <c r="AW1612" i="8"/>
  <c r="AW412" i="8"/>
  <c r="AW1511" i="8"/>
  <c r="AW790" i="8"/>
  <c r="AW1091" i="8"/>
  <c r="AW1023" i="8"/>
  <c r="AW448" i="8"/>
  <c r="AW1425" i="8"/>
  <c r="AW1908" i="8"/>
  <c r="AW681" i="8"/>
  <c r="AW1898" i="8"/>
  <c r="AW1689" i="8"/>
  <c r="AW976" i="8"/>
  <c r="AW1913" i="8"/>
  <c r="AW345" i="8"/>
  <c r="AW1189" i="8"/>
  <c r="AW765" i="8"/>
  <c r="AW1604" i="8"/>
  <c r="AW346" i="8"/>
  <c r="AW408" i="8"/>
  <c r="AW1234" i="8"/>
  <c r="AW1047" i="8"/>
  <c r="AW195" i="8"/>
  <c r="AW508" i="8"/>
  <c r="AW228" i="8"/>
  <c r="AW1301" i="8"/>
  <c r="AW886" i="8"/>
  <c r="AW507" i="8"/>
  <c r="AW191" i="8"/>
  <c r="AW386" i="8"/>
  <c r="AW1378" i="8"/>
  <c r="AW1151" i="8"/>
  <c r="AW458" i="8"/>
  <c r="AW446" i="8"/>
  <c r="AW1005" i="8"/>
  <c r="AW541" i="8"/>
  <c r="AW1783" i="8"/>
  <c r="AW700" i="8"/>
  <c r="AW511" i="8"/>
  <c r="AW547" i="8"/>
  <c r="AW1789" i="8"/>
  <c r="AW1236" i="8"/>
  <c r="AW531" i="8"/>
  <c r="AW215" i="8"/>
  <c r="AW1402" i="8"/>
  <c r="AW1175" i="8"/>
  <c r="AW1735" i="8"/>
  <c r="AW1716" i="8"/>
  <c r="AW1012" i="8"/>
  <c r="AW1470" i="8"/>
  <c r="AW554" i="8"/>
  <c r="AW1271" i="8"/>
  <c r="AW328" i="8"/>
  <c r="AW376" i="8"/>
  <c r="AW1437" i="8"/>
  <c r="AW1052" i="8"/>
  <c r="AW270" i="8"/>
  <c r="AW694" i="8"/>
  <c r="AW383" i="8"/>
  <c r="AW1162" i="8"/>
  <c r="AW975" i="8"/>
  <c r="AW347" i="8"/>
  <c r="AW335" i="8"/>
  <c r="AW675" i="8"/>
  <c r="AW1514" i="8"/>
  <c r="AW1364" i="8"/>
  <c r="AW363" i="8"/>
  <c r="AW409" i="8"/>
  <c r="AW1522" i="8"/>
  <c r="AW570" i="8"/>
  <c r="AW1287" i="8"/>
  <c r="AW315" i="8"/>
  <c r="AW546" i="8"/>
  <c r="AW1263" i="8"/>
  <c r="AW357" i="8"/>
  <c r="AW210" i="8"/>
  <c r="AW682" i="8"/>
  <c r="AW1509" i="8"/>
  <c r="AW1399" i="8"/>
  <c r="AW352" i="8"/>
  <c r="AW787" i="8"/>
  <c r="AW1626" i="8"/>
  <c r="AW341" i="8"/>
  <c r="AW1221" i="8"/>
  <c r="AW797" i="8"/>
  <c r="AW1636" i="8"/>
  <c r="AW493" i="8"/>
  <c r="AW225" i="8"/>
  <c r="AW947" i="8"/>
  <c r="AW645" i="8"/>
  <c r="AW1474" i="8"/>
  <c r="AW501" i="8"/>
  <c r="AW233" i="8"/>
  <c r="AW653" i="8"/>
  <c r="AW238" i="8"/>
  <c r="AW662" i="8"/>
  <c r="AW521" i="8"/>
  <c r="AW1130" i="8"/>
  <c r="AW929" i="8"/>
  <c r="AW214" i="8"/>
  <c r="AW638" i="8"/>
  <c r="AW497" i="8"/>
  <c r="AW1102" i="8"/>
  <c r="AW890" i="8"/>
  <c r="AW358" i="8"/>
  <c r="AW338" i="8"/>
  <c r="AW820" i="8"/>
  <c r="AW1637" i="8"/>
  <c r="AW388" i="8"/>
  <c r="AW424" i="8"/>
  <c r="AW1250" i="8"/>
  <c r="AW1063" i="8"/>
  <c r="AW243" i="8"/>
  <c r="AW276" i="8"/>
  <c r="AW1349" i="8"/>
  <c r="AW964" i="8"/>
  <c r="AW1764" i="8"/>
  <c r="AW404" i="8"/>
  <c r="AW440" i="8"/>
  <c r="AW1266" i="8"/>
  <c r="AW877" i="8"/>
  <c r="AW403" i="8"/>
  <c r="AW568" i="8"/>
  <c r="AW1111" i="8"/>
  <c r="AW1205" i="8"/>
  <c r="AW1733" i="8"/>
  <c r="AW589" i="8"/>
  <c r="AW1274" i="8"/>
  <c r="AW1338" i="8"/>
  <c r="AW852" i="8"/>
  <c r="AW1586" i="8"/>
  <c r="AW1331" i="8"/>
  <c r="AW847" i="8"/>
  <c r="AW1686" i="8"/>
  <c r="AW1475" i="8"/>
  <c r="AW1857" i="8"/>
  <c r="AW1868" i="8"/>
  <c r="AW1902" i="8"/>
  <c r="AW1110" i="8"/>
  <c r="AW987" i="8"/>
  <c r="AW864" i="8"/>
  <c r="AW1705" i="8"/>
  <c r="AW1216" i="8"/>
  <c r="AW1847" i="8"/>
  <c r="AW1945" i="8"/>
  <c r="AW1974" i="8"/>
  <c r="AW998" i="8"/>
  <c r="AW770" i="8"/>
  <c r="AW1595" i="8"/>
  <c r="AW1969" i="8"/>
  <c r="AW1366" i="8"/>
  <c r="AW1203" i="8"/>
  <c r="AW719" i="8"/>
  <c r="AW1558" i="8"/>
  <c r="AW1918" i="8"/>
  <c r="AW1932" i="8"/>
  <c r="AW1819" i="8"/>
  <c r="AW1588" i="8"/>
  <c r="AW917" i="8"/>
  <c r="AW1903" i="8"/>
  <c r="AW1310" i="8"/>
  <c r="AW1814" i="8"/>
  <c r="AW1200" i="8"/>
  <c r="AW1965" i="8"/>
  <c r="AW1854" i="8"/>
  <c r="AW1024" i="8"/>
  <c r="AW1345" i="8"/>
  <c r="AW1994" i="8"/>
  <c r="AW1243" i="8"/>
  <c r="AW1406" i="8"/>
  <c r="AW1616" i="8"/>
  <c r="AW777" i="8"/>
  <c r="AW1137" i="8"/>
  <c r="AW1917" i="8"/>
  <c r="AW1355" i="8"/>
  <c r="AW1919" i="8"/>
  <c r="AW1288" i="8"/>
  <c r="AW1777" i="8"/>
  <c r="AW535" i="8"/>
  <c r="AW1656" i="8"/>
  <c r="AW817" i="8"/>
  <c r="AW1177" i="8"/>
  <c r="AW1550" i="8"/>
  <c r="AW711" i="8"/>
  <c r="AW1787" i="8"/>
  <c r="AW545" i="8"/>
  <c r="AW931" i="8"/>
  <c r="AW1987" i="8"/>
  <c r="AW937" i="8"/>
  <c r="AW1222" i="8"/>
  <c r="AW1792" i="8"/>
  <c r="AW1376" i="8"/>
  <c r="AW623" i="8"/>
  <c r="AW1104" i="8"/>
  <c r="AW1270" i="8"/>
  <c r="AW1934" i="8"/>
  <c r="AW1574" i="8"/>
  <c r="AW735" i="8"/>
  <c r="AW1955" i="8"/>
  <c r="AW1067" i="8"/>
  <c r="AW1190" i="8"/>
  <c r="AW1910" i="8"/>
  <c r="AW1291" i="8"/>
  <c r="AW1926" i="8"/>
  <c r="AW1033" i="8"/>
  <c r="AW1739" i="8"/>
  <c r="AW1144" i="8"/>
  <c r="AW1633" i="8"/>
  <c r="AW1724" i="8"/>
  <c r="AW1576" i="8"/>
  <c r="AW737" i="8"/>
  <c r="AW1823" i="8"/>
  <c r="AW1192" i="8"/>
  <c r="AW1681" i="8"/>
  <c r="AW816" i="8"/>
  <c r="AW1688" i="8"/>
  <c r="AW849" i="8"/>
  <c r="AW1209" i="8"/>
  <c r="AW1582" i="8"/>
  <c r="AW743" i="8"/>
  <c r="AW1822" i="8"/>
  <c r="AW1000" i="8"/>
  <c r="AW1321" i="8"/>
  <c r="AW1980" i="8"/>
  <c r="AW1160" i="8"/>
  <c r="AW1649" i="8"/>
  <c r="AW1788" i="8"/>
  <c r="AW1528" i="8"/>
  <c r="AW689" i="8"/>
  <c r="AW918" i="8"/>
  <c r="AW1336" i="8"/>
  <c r="AW1444" i="8"/>
  <c r="AW583" i="8"/>
  <c r="AW1659" i="8"/>
  <c r="AW842" i="8"/>
  <c r="AW1062" i="8"/>
  <c r="AW1859" i="8"/>
  <c r="AW971" i="8"/>
  <c r="AW1930" i="8"/>
  <c r="AW1179" i="8"/>
  <c r="AW1342" i="8"/>
  <c r="AW1552" i="8"/>
  <c r="AW713" i="8"/>
  <c r="AW1896" i="8"/>
  <c r="AW1385" i="8"/>
  <c r="AW633" i="8"/>
  <c r="AW1485" i="8"/>
  <c r="AW609" i="8"/>
  <c r="AW1009" i="8"/>
  <c r="AW1884" i="8"/>
  <c r="AW1553" i="8"/>
  <c r="AW1825" i="8"/>
  <c r="AW1654" i="8"/>
  <c r="AW815" i="8"/>
  <c r="AW1299" i="8"/>
  <c r="AW1937" i="8"/>
  <c r="AW1563" i="8"/>
  <c r="AW1766" i="8"/>
  <c r="AW966" i="8"/>
  <c r="AW1891" i="8"/>
  <c r="AW1003" i="8"/>
  <c r="AW1126" i="8"/>
  <c r="AW1901" i="8"/>
  <c r="AW1339" i="8"/>
  <c r="AW1712" i="8"/>
  <c r="AW882" i="8"/>
  <c r="AW1233" i="8"/>
  <c r="AW1956" i="8"/>
  <c r="AW1136" i="8"/>
  <c r="AW1625" i="8"/>
  <c r="AW1692" i="8"/>
  <c r="AW1779" i="8"/>
  <c r="AW537" i="8"/>
  <c r="AW915" i="8"/>
  <c r="AW1979" i="8"/>
  <c r="AW920" i="8"/>
  <c r="AW1214" i="8"/>
  <c r="AW1449" i="8"/>
  <c r="AW585" i="8"/>
  <c r="AW985" i="8"/>
  <c r="AW1914" i="8"/>
  <c r="AW1163" i="8"/>
  <c r="AW1326" i="8"/>
  <c r="AW1983" i="8"/>
  <c r="AW1352" i="8"/>
  <c r="AW1471" i="8"/>
  <c r="AW599" i="8"/>
  <c r="AW1900" i="8"/>
  <c r="AW1723" i="8"/>
  <c r="AW1984" i="8"/>
  <c r="AW874" i="8"/>
  <c r="AW1933" i="8"/>
  <c r="AW1371" i="8"/>
  <c r="AW1445" i="8"/>
  <c r="AW1744" i="8"/>
  <c r="AW932" i="8"/>
  <c r="AW1265" i="8"/>
  <c r="AW1860" i="8"/>
  <c r="AW1529" i="8"/>
  <c r="AW1856" i="8"/>
  <c r="AW1811" i="8"/>
  <c r="AW569" i="8"/>
  <c r="AW969" i="8"/>
  <c r="AW1784" i="8"/>
  <c r="AW984" i="8"/>
  <c r="AW1305" i="8"/>
  <c r="AW1466" i="8"/>
  <c r="AW1678" i="8"/>
  <c r="AW839" i="8"/>
  <c r="AW1867" i="8"/>
  <c r="AW979" i="8"/>
  <c r="AW1887" i="8"/>
  <c r="AW1496" i="8"/>
  <c r="AW1304" i="8"/>
  <c r="AW1608" i="8"/>
  <c r="AW1855" i="8"/>
  <c r="AW832" i="8"/>
  <c r="AW1715" i="8"/>
  <c r="AW942" i="8"/>
  <c r="AW1844" i="8"/>
  <c r="AW1016" i="8"/>
  <c r="AW1337" i="8"/>
  <c r="AW1507" i="8"/>
  <c r="AW1710" i="8"/>
  <c r="AW880" i="8"/>
  <c r="AW1960" i="8"/>
  <c r="AW1090" i="8"/>
  <c r="AW1970" i="8"/>
  <c r="AW1219" i="8"/>
  <c r="AW1382" i="8"/>
  <c r="AW1921" i="8"/>
  <c r="AW1547" i="8"/>
  <c r="AW1750" i="8"/>
  <c r="AW950" i="8"/>
  <c r="AW1395" i="8"/>
  <c r="AW1483" i="8"/>
  <c r="AW1830" i="8"/>
  <c r="AW1392" i="8"/>
  <c r="AW1467" i="8"/>
  <c r="AW639" i="8"/>
  <c r="AW1632" i="8"/>
  <c r="AW793" i="8"/>
  <c r="AW1153" i="8"/>
  <c r="AW1869" i="8"/>
  <c r="AW1307" i="8"/>
  <c r="AW1680" i="8"/>
  <c r="AW841" i="8"/>
  <c r="AW1201" i="8"/>
  <c r="AW1981" i="8"/>
  <c r="AW1419" i="8"/>
  <c r="AW1907" i="8"/>
  <c r="AW1600" i="8"/>
  <c r="AW761" i="8"/>
  <c r="AW1121" i="8"/>
  <c r="AW1861" i="8"/>
  <c r="AW1440" i="8"/>
  <c r="AW1975" i="8"/>
  <c r="AW1344" i="8"/>
  <c r="AW1455" i="8"/>
  <c r="AW591" i="8"/>
  <c r="AW1238" i="8"/>
  <c r="AW1841" i="8"/>
  <c r="AW1428" i="8"/>
  <c r="AW1670" i="8"/>
  <c r="AW831" i="8"/>
  <c r="AW1874" i="8"/>
  <c r="AW1123" i="8"/>
  <c r="AW1286" i="8"/>
  <c r="AW1953" i="8"/>
  <c r="AW1579" i="8"/>
  <c r="AW1782" i="8"/>
  <c r="AW982" i="8"/>
  <c r="AW1427" i="8"/>
  <c r="AW1457" i="8"/>
  <c r="AW1875" i="8"/>
  <c r="AW1691" i="8"/>
  <c r="AW889" i="8"/>
  <c r="AW1836" i="8"/>
  <c r="AW1254" i="8"/>
  <c r="AW1982" i="8"/>
  <c r="AW1450" i="8"/>
  <c r="AW1622" i="8"/>
  <c r="AW783" i="8"/>
  <c r="AW1267" i="8"/>
  <c r="AW1085" i="8"/>
  <c r="AW1895" i="8"/>
  <c r="AW1264" i="8"/>
  <c r="AW1753" i="8"/>
  <c r="AW1504" i="8"/>
  <c r="AW665" i="8"/>
  <c r="AW1065" i="8"/>
  <c r="AW1752" i="8"/>
  <c r="AW952" i="8"/>
  <c r="AW1273" i="8"/>
  <c r="AW1646" i="8"/>
  <c r="AW807" i="8"/>
  <c r="AW1360" i="8"/>
  <c r="AW607" i="8"/>
  <c r="AW1542" i="8"/>
  <c r="AW703" i="8"/>
  <c r="AW1923" i="8"/>
  <c r="AW1035" i="8"/>
  <c r="AW1158" i="8"/>
  <c r="AW1876" i="8"/>
  <c r="AW1545" i="8"/>
  <c r="AW1904" i="8"/>
  <c r="AW1072" i="8"/>
  <c r="AW1393" i="8"/>
  <c r="AW1988" i="8"/>
  <c r="AW1168" i="8"/>
  <c r="AW1657" i="8"/>
  <c r="AW752" i="8"/>
  <c r="AW1536" i="8"/>
  <c r="AW697" i="8"/>
  <c r="AW934" i="8"/>
  <c r="AW1944" i="8"/>
  <c r="AW936" i="8"/>
  <c r="AW1433" i="8"/>
  <c r="AW1603" i="8"/>
  <c r="AW782" i="8"/>
  <c r="AW1006" i="8"/>
  <c r="AW1995" i="8"/>
  <c r="AW945" i="8"/>
  <c r="AW1230" i="8"/>
  <c r="AW1810" i="8"/>
  <c r="AW1384" i="8"/>
  <c r="AW1436" i="8"/>
  <c r="AW631" i="8"/>
  <c r="AW1624" i="8"/>
  <c r="AW785" i="8"/>
  <c r="AW1145" i="8"/>
  <c r="AW1087" i="8"/>
  <c r="AW1518" i="8"/>
  <c r="AW679" i="8"/>
  <c r="AW1736" i="8"/>
  <c r="AW914" i="8"/>
  <c r="AW1257" i="8"/>
  <c r="AW1845" i="8"/>
  <c r="AW1283" i="8"/>
  <c r="AW1106" i="8"/>
  <c r="AW2000" i="8"/>
  <c r="AW1959" i="8"/>
  <c r="AW1328" i="8"/>
  <c r="AW1817" i="8"/>
  <c r="AW575" i="8"/>
  <c r="AW1476" i="8"/>
  <c r="AW601" i="8"/>
  <c r="AW1001" i="8"/>
  <c r="AW1976" i="8"/>
  <c r="AW1635" i="8"/>
  <c r="AW818" i="8"/>
  <c r="AW1038" i="8"/>
  <c r="AW1899" i="8"/>
  <c r="AW1011" i="8"/>
  <c r="AW1134" i="8"/>
  <c r="AW1862" i="8"/>
  <c r="AW1416" i="8"/>
  <c r="AW1502" i="8"/>
  <c r="AW663" i="8"/>
  <c r="AW1675" i="8"/>
  <c r="AW858" i="8"/>
  <c r="AW1078" i="8"/>
  <c r="AW1569" i="8"/>
  <c r="AW1890" i="8"/>
  <c r="AW1512" i="8"/>
  <c r="AW673" i="8"/>
  <c r="AW1073" i="8"/>
  <c r="AW1938" i="8"/>
  <c r="AW1187" i="8"/>
  <c r="AW1350" i="8"/>
  <c r="AW1950" i="8"/>
  <c r="AW1590" i="8"/>
  <c r="AW751" i="8"/>
  <c r="AW1235" i="8"/>
  <c r="AW1398" i="8"/>
  <c r="AW1873" i="8"/>
  <c r="AW1499" i="8"/>
  <c r="AW1702" i="8"/>
  <c r="AW863" i="8"/>
  <c r="AW1906" i="8"/>
  <c r="AW1155" i="8"/>
  <c r="AW1318" i="8"/>
  <c r="AW1871" i="8"/>
  <c r="AW727" i="8"/>
  <c r="AW1951" i="8"/>
  <c r="AW1320" i="8"/>
  <c r="AW1809" i="8"/>
  <c r="AW567" i="8"/>
  <c r="AW1707" i="8"/>
  <c r="AW924" i="8"/>
  <c r="AW1112" i="8"/>
  <c r="AW1601" i="8"/>
  <c r="AW1954" i="8"/>
  <c r="AW1432" i="8"/>
  <c r="AW577" i="8"/>
  <c r="AW977" i="8"/>
  <c r="AW1798" i="8"/>
  <c r="AW992" i="8"/>
  <c r="AW1313" i="8"/>
  <c r="AW1972" i="8"/>
  <c r="AW1152" i="8"/>
  <c r="AW1641" i="8"/>
  <c r="AW1756" i="8"/>
  <c r="AW894" i="8"/>
  <c r="AW1885" i="8"/>
  <c r="AW1323" i="8"/>
  <c r="AW1897" i="8"/>
  <c r="AW1523" i="8"/>
  <c r="AW1726" i="8"/>
  <c r="AW898" i="8"/>
  <c r="AW1912" i="8"/>
  <c r="AW1080" i="8"/>
  <c r="AW1401" i="8"/>
  <c r="AW1571" i="8"/>
  <c r="AW1774" i="8"/>
  <c r="AW974" i="8"/>
  <c r="AW1835" i="8"/>
  <c r="AW933" i="8"/>
  <c r="AW1865" i="8"/>
  <c r="AW1491" i="8"/>
  <c r="AW1694" i="8"/>
  <c r="AW855" i="8"/>
  <c r="AW1853" i="8"/>
  <c r="AW1411" i="8"/>
  <c r="AW1837" i="8"/>
  <c r="AW1275" i="8"/>
  <c r="AW1096" i="8"/>
  <c r="AW1648" i="8"/>
  <c r="AW809" i="8"/>
  <c r="AW1169" i="8"/>
  <c r="AW1892" i="8"/>
  <c r="AW1561" i="8"/>
  <c r="AW1922" i="8"/>
  <c r="AW1696" i="8"/>
  <c r="AW857" i="8"/>
  <c r="AW1217" i="8"/>
  <c r="AW1816" i="8"/>
  <c r="AW1184" i="8"/>
  <c r="AW1673" i="8"/>
  <c r="AW800" i="8"/>
  <c r="AW955" i="8"/>
  <c r="AW1927" i="8"/>
  <c r="AW1296" i="8"/>
  <c r="AW1785" i="8"/>
  <c r="AW543" i="8"/>
  <c r="AW1664" i="8"/>
  <c r="AW825" i="8"/>
  <c r="AW1185" i="8"/>
  <c r="AW1838" i="8"/>
  <c r="AW1513" i="8"/>
  <c r="AW1872" i="8"/>
  <c r="AW1040" i="8"/>
  <c r="AW1361" i="8"/>
  <c r="AW1946" i="8"/>
  <c r="AW1195" i="8"/>
  <c r="AW1358" i="8"/>
  <c r="AW1958" i="8"/>
  <c r="AW1598" i="8"/>
  <c r="AW759" i="8"/>
  <c r="AW1643" i="8"/>
  <c r="AW826" i="8"/>
  <c r="AW1046" i="8"/>
  <c r="AW1537" i="8"/>
  <c r="AW1800" i="8"/>
  <c r="AW1064" i="8"/>
  <c r="AW1973" i="8"/>
  <c r="AW1949" i="8"/>
  <c r="AW1387" i="8"/>
  <c r="AW1465" i="8"/>
  <c r="AW1843" i="8"/>
  <c r="AW1568" i="8"/>
  <c r="AW729" i="8"/>
  <c r="AW1915" i="8"/>
  <c r="AW1027" i="8"/>
  <c r="AW1150" i="8"/>
  <c r="AW1763" i="8"/>
  <c r="AW892" i="8"/>
  <c r="AW1846" i="8"/>
  <c r="AW1262" i="8"/>
  <c r="AW1990" i="8"/>
  <c r="AW1459" i="8"/>
  <c r="AW1630" i="8"/>
  <c r="AW791" i="8"/>
  <c r="AW1803" i="8"/>
  <c r="AW561" i="8"/>
  <c r="AW961" i="8"/>
  <c r="AW1208" i="8"/>
  <c r="AW1697" i="8"/>
  <c r="AW848" i="8"/>
  <c r="AW1640" i="8"/>
  <c r="AW801" i="8"/>
  <c r="AW1161" i="8"/>
  <c r="AW1877" i="8"/>
  <c r="AW1315" i="8"/>
  <c r="AW1889" i="8"/>
  <c r="AW1515" i="8"/>
  <c r="AW1718" i="8"/>
  <c r="AW888" i="8"/>
  <c r="AW1363" i="8"/>
  <c r="AW1812" i="8"/>
  <c r="AW1627" i="8"/>
  <c r="AW810" i="8"/>
  <c r="AW1030" i="8"/>
  <c r="AW1888" i="8"/>
  <c r="AW1056" i="8"/>
  <c r="AW1377" i="8"/>
  <c r="AW1881" i="8"/>
  <c r="AW1821" i="8"/>
  <c r="AW1259" i="8"/>
  <c r="AW1422" i="8"/>
  <c r="AW1894" i="8"/>
  <c r="AW1108" i="8"/>
  <c r="AW1534" i="8"/>
  <c r="AW695" i="8"/>
  <c r="AW1460" i="8"/>
  <c r="AW593" i="8"/>
  <c r="AW993" i="8"/>
  <c r="AW1240" i="8"/>
  <c r="AW1729" i="8"/>
  <c r="AW1544" i="8"/>
  <c r="AW705" i="8"/>
  <c r="AW943" i="8"/>
  <c r="AW1909" i="8"/>
  <c r="AW1347" i="8"/>
  <c r="AW1911" i="8"/>
  <c r="AW1280" i="8"/>
  <c r="AW1769" i="8"/>
  <c r="AW1051" i="8"/>
  <c r="AW1174" i="8"/>
  <c r="AW1966" i="8"/>
  <c r="AW1606" i="8"/>
  <c r="AW767" i="8"/>
  <c r="AW1760" i="8"/>
  <c r="AW960" i="8"/>
  <c r="AW1281" i="8"/>
  <c r="AW1997" i="8"/>
  <c r="AW1435" i="8"/>
  <c r="AW1473" i="8"/>
  <c r="AW1832" i="8"/>
  <c r="AW1008" i="8"/>
  <c r="AW1329" i="8"/>
  <c r="AW1924" i="8"/>
  <c r="AW1095" i="8"/>
  <c r="AW1593" i="8"/>
  <c r="AW1986" i="8"/>
  <c r="AW1728" i="8"/>
  <c r="AW900" i="8"/>
  <c r="AW1249" i="8"/>
  <c r="AW1827" i="8"/>
  <c r="AW1256" i="8"/>
  <c r="AW657" i="8"/>
  <c r="AW1793" i="8"/>
  <c r="AW769" i="8"/>
  <c r="AW1224" i="8"/>
  <c r="AW1808" i="8"/>
  <c r="AW1251" i="8"/>
  <c r="AW1414" i="8"/>
  <c r="AW1943" i="8"/>
  <c r="AW1312" i="8"/>
  <c r="AW1801" i="8"/>
  <c r="AW559" i="8"/>
  <c r="AW910" i="8"/>
  <c r="AW1206" i="8"/>
  <c r="AW1870" i="8"/>
  <c r="AW1424" i="8"/>
  <c r="AW1510" i="8"/>
  <c r="AW671" i="8"/>
  <c r="AW1683" i="8"/>
  <c r="AW866" i="8"/>
  <c r="AW865" i="8"/>
  <c r="AW1824" i="8"/>
  <c r="AW1246" i="8"/>
  <c r="AW617" i="8"/>
  <c r="AW1017" i="8"/>
  <c r="AW1928" i="8"/>
  <c r="AW896" i="8"/>
  <c r="AW1417" i="8"/>
  <c r="AW1948" i="8"/>
  <c r="AW1128" i="8"/>
  <c r="AW1617" i="8"/>
  <c r="AW1660" i="8"/>
  <c r="AW1771" i="8"/>
  <c r="AW901" i="8"/>
  <c r="AW1176" i="8"/>
  <c r="AW1665" i="8"/>
  <c r="AW778" i="8"/>
  <c r="AW1469" i="8"/>
  <c r="AW641" i="8"/>
  <c r="AW1041" i="8"/>
  <c r="AW1916" i="8"/>
  <c r="AW1585" i="8"/>
  <c r="AW1849" i="8"/>
  <c r="AW1755" i="8"/>
  <c r="AW883" i="8"/>
  <c r="AW1566" i="8"/>
  <c r="AW1880" i="8"/>
  <c r="AW1048" i="8"/>
  <c r="AW1369" i="8"/>
  <c r="AW1539" i="8"/>
  <c r="AW1742" i="8"/>
  <c r="AW930" i="8"/>
  <c r="AW1931" i="8"/>
  <c r="AW1043" i="8"/>
  <c r="AW1166" i="8"/>
  <c r="AW1961" i="8"/>
  <c r="AW1587" i="8"/>
  <c r="AW760" i="8"/>
  <c r="AW990" i="8"/>
  <c r="AW1866" i="8"/>
  <c r="AW1115" i="8"/>
  <c r="AW1278" i="8"/>
  <c r="AW1488" i="8"/>
  <c r="AW649" i="8"/>
  <c r="AW1049" i="8"/>
  <c r="AW1978" i="8"/>
  <c r="AW1227" i="8"/>
  <c r="AW1390" i="8"/>
  <c r="AW1929" i="8"/>
  <c r="AW1555" i="8"/>
  <c r="AW1758" i="8"/>
  <c r="AW958" i="8"/>
  <c r="AW1883" i="8"/>
  <c r="AW995" i="8"/>
  <c r="AW1118" i="8"/>
  <c r="AW1731" i="8"/>
  <c r="AW1768" i="8"/>
  <c r="AW968" i="8"/>
  <c r="AW1289" i="8"/>
  <c r="AW1790" i="8"/>
  <c r="AW1081" i="8"/>
  <c r="AW1489" i="8"/>
  <c r="AW1879" i="8"/>
  <c r="AW1248" i="8"/>
  <c r="AW1737" i="8"/>
  <c r="AW1019" i="8"/>
  <c r="AW1142" i="8"/>
  <c r="AW1991" i="8"/>
  <c r="AW1482" i="8"/>
  <c r="AW1992" i="8"/>
  <c r="AW885" i="8"/>
  <c r="AW1833" i="8"/>
  <c r="AW1662" i="8"/>
  <c r="AW823" i="8"/>
  <c r="AW1560" i="8"/>
  <c r="AW721" i="8"/>
  <c r="AW1368" i="8"/>
  <c r="AW615" i="8"/>
  <c r="AW1672" i="8"/>
  <c r="AW833" i="8"/>
  <c r="AW1193" i="8"/>
  <c r="AW1848" i="8"/>
  <c r="AW1521" i="8"/>
  <c r="AW1852" i="8"/>
  <c r="AW1408" i="8"/>
  <c r="AW1494" i="8"/>
  <c r="AW655" i="8"/>
  <c r="AW1139" i="8"/>
  <c r="AW1302" i="8"/>
  <c r="AW1905" i="8"/>
  <c r="AW1531" i="8"/>
  <c r="AW1734" i="8"/>
  <c r="AW906" i="8"/>
  <c r="AW1920" i="8"/>
  <c r="AW871" i="8"/>
  <c r="AW1409" i="8"/>
  <c r="AW1940" i="8"/>
  <c r="AW1120" i="8"/>
  <c r="AW1609" i="8"/>
  <c r="AW1968" i="8"/>
  <c r="AW1101" i="8"/>
  <c r="AW1863" i="8"/>
  <c r="AW1232" i="8"/>
  <c r="AW1721" i="8"/>
  <c r="AW1747" i="8"/>
  <c r="AW1996" i="8"/>
  <c r="AW1864" i="8"/>
  <c r="AW1032" i="8"/>
  <c r="AW1353" i="8"/>
  <c r="AW1941" i="8"/>
  <c r="AW1379" i="8"/>
  <c r="AW1456" i="8"/>
  <c r="AW1886" i="8"/>
  <c r="AW1098" i="8"/>
  <c r="AW1526" i="8"/>
  <c r="AW687" i="8"/>
  <c r="AW1171" i="8"/>
  <c r="AW1334" i="8"/>
  <c r="AW1998" i="8"/>
  <c r="AW1477" i="8"/>
  <c r="AW1638" i="8"/>
  <c r="AW799" i="8"/>
  <c r="AW1952" i="8"/>
  <c r="AW944" i="8"/>
  <c r="AW1441" i="8"/>
  <c r="AW1962" i="8"/>
  <c r="AW1211" i="8"/>
  <c r="AW1374" i="8"/>
  <c r="AW1584" i="8"/>
  <c r="AW745" i="8"/>
  <c r="AW1094" i="8"/>
  <c r="AW1806" i="8"/>
  <c r="AW1092" i="8"/>
  <c r="AW1497" i="8"/>
  <c r="AW1971" i="8"/>
  <c r="AW1651" i="8"/>
  <c r="AW834" i="8"/>
  <c r="AW1054" i="8"/>
  <c r="AW1851" i="8"/>
  <c r="AW963" i="8"/>
  <c r="AW1699" i="8"/>
  <c r="AW911" i="8"/>
  <c r="AW1963" i="8"/>
  <c r="AW1075" i="8"/>
  <c r="AW1198" i="8"/>
  <c r="AW1993" i="8"/>
  <c r="AW1619" i="8"/>
  <c r="AW802" i="8"/>
  <c r="AW1022" i="8"/>
  <c r="AW922" i="8"/>
  <c r="AW1093" i="8"/>
  <c r="AW1745" i="8"/>
  <c r="AW1057" i="8"/>
  <c r="AW551" i="8"/>
  <c r="AW1129" i="8"/>
  <c r="AW1713" i="8"/>
  <c r="AT252" i="8"/>
  <c r="AT256" i="8" s="1"/>
  <c r="AT311" i="8" s="1"/>
  <c r="AT319" i="8" s="1"/>
  <c r="AT322" i="8" s="1"/>
  <c r="AT325" i="8" s="1"/>
  <c r="AT332" i="8" s="1"/>
  <c r="AT346" i="8" s="1"/>
  <c r="AT378" i="8" s="1"/>
  <c r="AT385" i="8" s="1"/>
  <c r="AT397" i="8" s="1"/>
  <c r="AT409" i="8" s="1"/>
  <c r="AT425" i="8" s="1"/>
  <c r="AT435" i="8" s="1"/>
  <c r="AT442" i="8" s="1"/>
  <c r="AT443" i="8" s="1"/>
  <c r="AT444" i="8" s="1"/>
  <c r="AT472" i="8" s="1"/>
  <c r="AT475" i="8" s="1"/>
  <c r="AT476" i="8" s="1"/>
  <c r="AT513" i="8" s="1"/>
  <c r="AT555" i="8" s="1"/>
  <c r="AT560" i="8" s="1"/>
  <c r="AT568" i="8" s="1"/>
  <c r="AT586" i="8" s="1"/>
  <c r="AT608" i="8" s="1"/>
  <c r="AT621" i="8" s="1"/>
  <c r="AT626" i="8" s="1"/>
  <c r="AT643" i="8" s="1"/>
  <c r="AT655" i="8" s="1"/>
  <c r="AT659" i="8" s="1"/>
  <c r="AT662" i="8" s="1"/>
  <c r="AT709" i="8" s="1"/>
  <c r="AT724" i="8" s="1"/>
  <c r="AT726" i="8" s="1"/>
  <c r="AT737" i="8" s="1"/>
  <c r="AT768" i="8" s="1"/>
  <c r="AT805" i="8" s="1"/>
  <c r="AT852" i="8" s="1"/>
  <c r="AT865" i="8" s="1"/>
  <c r="AT874" i="8" s="1"/>
  <c r="AT905" i="8" s="1"/>
  <c r="AT970" i="8" s="1"/>
  <c r="AT971" i="8" s="1"/>
  <c r="AT980" i="8" s="1"/>
  <c r="AT993" i="8" s="1"/>
  <c r="AT1032" i="8" s="1"/>
  <c r="AT1052" i="8" s="1"/>
  <c r="AT1064" i="8" s="1"/>
  <c r="AT1091" i="8" s="1"/>
  <c r="AT1112" i="8" s="1"/>
  <c r="AT1131" i="8" s="1"/>
  <c r="AT1134" i="8" s="1"/>
  <c r="AT1137" i="8" s="1"/>
  <c r="AT1205" i="8" s="1"/>
  <c r="AT1207" i="8" s="1"/>
  <c r="AT1211" i="8" s="1"/>
  <c r="AT1212" i="8" s="1"/>
  <c r="AT1236" i="8" s="1"/>
  <c r="AT1275" i="8" s="1"/>
  <c r="AT1278" i="8" s="1"/>
  <c r="AT1302" i="8" s="1"/>
  <c r="AT1304" i="8" s="1"/>
  <c r="AT1305" i="8" s="1"/>
  <c r="AT1321" i="8" s="1"/>
  <c r="AT1331" i="8" s="1"/>
  <c r="AT1336" i="8" s="1"/>
  <c r="AT1339" i="8" s="1"/>
  <c r="AT1355" i="8" s="1"/>
  <c r="AT1357" i="8" s="1"/>
  <c r="AT1374" i="8" s="1"/>
  <c r="AT1428" i="8" s="1"/>
  <c r="AT1448" i="8" s="1"/>
  <c r="AT1455" i="8" s="1"/>
  <c r="AT1456" i="8" s="1"/>
  <c r="AT1479" i="8" s="1"/>
  <c r="AT1482" i="8" s="1"/>
  <c r="AT1487" i="8" s="1"/>
  <c r="AT1490" i="8" s="1"/>
  <c r="AT1504" i="8" s="1"/>
  <c r="AT1525" i="8" s="1"/>
  <c r="AT1529" i="8" s="1"/>
  <c r="AT1595" i="8" s="1"/>
  <c r="AT1615" i="8" s="1"/>
  <c r="AU977" i="8" s="1"/>
  <c r="BA485" i="8" l="1"/>
  <c r="BA217" i="8"/>
  <c r="BA103" i="8"/>
  <c r="BA35" i="8"/>
  <c r="BA101" i="8"/>
  <c r="BA55" i="8"/>
  <c r="BA163" i="8"/>
  <c r="BA67" i="8"/>
  <c r="BA53" i="8"/>
  <c r="BA85" i="8"/>
  <c r="BA109" i="8"/>
  <c r="BA45" i="8"/>
  <c r="BA491" i="8"/>
  <c r="BA123" i="8"/>
  <c r="BA523" i="8"/>
  <c r="BA43" i="8"/>
  <c r="BA91" i="8"/>
  <c r="BA61" i="8"/>
  <c r="BA499" i="8"/>
  <c r="BA115" i="8"/>
  <c r="BA294" i="8"/>
  <c r="BA13" i="8"/>
  <c r="BA262" i="8"/>
  <c r="BA165" i="8"/>
  <c r="BA403" i="8"/>
  <c r="BA462" i="8"/>
  <c r="BA133" i="8"/>
  <c r="BA48" i="8"/>
  <c r="BA139" i="8"/>
  <c r="BA435" i="8"/>
  <c r="BA19" i="8"/>
  <c r="BA155" i="8"/>
  <c r="BA117" i="8"/>
  <c r="BA124" i="8"/>
  <c r="BA149" i="8"/>
  <c r="BA141" i="8"/>
  <c r="BA1737" i="8"/>
  <c r="BA75" i="8"/>
  <c r="BA361" i="8"/>
  <c r="BA157" i="8"/>
  <c r="BA131" i="8"/>
  <c r="BA125" i="8"/>
  <c r="BA147" i="8"/>
  <c r="BA1723" i="8"/>
  <c r="BA99" i="8"/>
  <c r="BA371" i="8"/>
  <c r="BA171" i="8"/>
  <c r="BA37" i="8"/>
  <c r="BA395" i="8"/>
  <c r="BA69" i="8"/>
  <c r="BA27" i="8"/>
  <c r="BA531" i="8"/>
  <c r="BA459" i="8"/>
  <c r="BA167" i="8"/>
  <c r="BA12" i="8"/>
  <c r="BA77" i="8"/>
  <c r="BA59" i="8"/>
  <c r="BA107" i="8"/>
  <c r="BA144" i="8"/>
  <c r="BA74" i="8"/>
  <c r="BA21" i="8"/>
  <c r="BA83" i="8"/>
  <c r="BA1288" i="8"/>
  <c r="BA219" i="8"/>
  <c r="BA633" i="8"/>
  <c r="BA1658" i="8"/>
  <c r="BA76" i="8"/>
  <c r="BA1936" i="8"/>
  <c r="BA38" i="8"/>
  <c r="BA731" i="8"/>
  <c r="BA732" i="8"/>
  <c r="BA772" i="8"/>
  <c r="BA944" i="8"/>
  <c r="BA1147" i="8"/>
  <c r="BA370" i="8"/>
  <c r="BA1850" i="8"/>
  <c r="BA564" i="8"/>
  <c r="BA1575" i="8"/>
  <c r="BA457" i="8"/>
  <c r="BA1013" i="8"/>
  <c r="BA1647" i="8"/>
  <c r="BA1645" i="8"/>
  <c r="BA907" i="8"/>
  <c r="BA200" i="8"/>
  <c r="BA256" i="8"/>
  <c r="BA1480" i="8"/>
  <c r="BA1469" i="8"/>
  <c r="BA23" i="8"/>
  <c r="BA1756" i="8"/>
  <c r="BA1377" i="8"/>
  <c r="BA956" i="8"/>
  <c r="BA1828" i="8"/>
  <c r="BA355" i="8"/>
  <c r="BA1005" i="8"/>
  <c r="BA1904" i="8"/>
  <c r="BA315" i="8"/>
  <c r="BA1779" i="8"/>
  <c r="BA113" i="8"/>
  <c r="BA873" i="8"/>
  <c r="BA1211" i="8"/>
  <c r="BA1679" i="8"/>
  <c r="BA1621" i="8"/>
  <c r="BA964" i="8"/>
  <c r="BA1258" i="8"/>
  <c r="BA1613" i="8"/>
  <c r="BA1970" i="8"/>
  <c r="BA1011" i="8"/>
  <c r="BA323" i="8"/>
  <c r="BA1922" i="8"/>
  <c r="BA366" i="8"/>
  <c r="BA136" i="8"/>
  <c r="BA415" i="8"/>
  <c r="BA251" i="8"/>
  <c r="BA672" i="8"/>
  <c r="BA1298" i="8"/>
  <c r="BA1289" i="8"/>
  <c r="BA1125" i="8"/>
  <c r="BA1256" i="8"/>
  <c r="BA738" i="8"/>
  <c r="BA1382" i="8"/>
  <c r="BA1028" i="8"/>
  <c r="BA1618" i="8"/>
  <c r="BA688" i="8"/>
  <c r="BA446" i="8"/>
  <c r="BA140" i="8"/>
  <c r="BA1793" i="8"/>
  <c r="BA275" i="8"/>
  <c r="BA660" i="8"/>
  <c r="BA306" i="8"/>
  <c r="BA1171" i="8"/>
  <c r="BA670" i="8"/>
  <c r="BA715" i="8"/>
  <c r="BA568" i="8"/>
  <c r="BA1176" i="8"/>
  <c r="BA243" i="8"/>
  <c r="BA1237" i="8"/>
  <c r="BA1078" i="8"/>
  <c r="BA387" i="8"/>
  <c r="BA33" i="8"/>
  <c r="BA627" i="8"/>
  <c r="BA1769" i="8"/>
  <c r="BA503" i="8"/>
  <c r="BA1130" i="8"/>
  <c r="BA1016" i="8"/>
  <c r="BA248" i="8"/>
  <c r="BA1732" i="8"/>
  <c r="BA116" i="8"/>
  <c r="BA204" i="8"/>
  <c r="BA271" i="8"/>
  <c r="BA1559" i="8"/>
  <c r="BA90" i="8"/>
  <c r="BA1842" i="8"/>
  <c r="BA1526" i="8"/>
  <c r="BA1818" i="8"/>
  <c r="BA896" i="8"/>
  <c r="BA1577" i="8"/>
  <c r="BA44" i="8"/>
  <c r="BA1624" i="8"/>
  <c r="BA80" i="8"/>
  <c r="BA1774" i="8"/>
  <c r="BA555" i="8"/>
  <c r="BA512" i="8"/>
  <c r="BA214" i="8"/>
  <c r="BA930" i="8"/>
  <c r="BA774" i="8"/>
  <c r="BA47" i="8"/>
  <c r="BA1234" i="8"/>
  <c r="BA654" i="8"/>
  <c r="BA567" i="8"/>
  <c r="BA587" i="8"/>
  <c r="BA218" i="8"/>
  <c r="BA646" i="8"/>
  <c r="BA550" i="8"/>
  <c r="BA793" i="8"/>
  <c r="BA455" i="8"/>
  <c r="BA121" i="8"/>
  <c r="BA445" i="8"/>
  <c r="BA1515" i="8"/>
  <c r="BA1841" i="8"/>
  <c r="BA1908" i="8"/>
  <c r="BA618" i="8"/>
  <c r="BA1840" i="8"/>
  <c r="BA662" i="8"/>
  <c r="BA1869" i="8"/>
  <c r="BA891" i="8"/>
  <c r="BA406" i="8"/>
  <c r="BA464" i="8"/>
  <c r="BA1490" i="8"/>
  <c r="BA1187" i="8"/>
  <c r="BA1036" i="8"/>
  <c r="BA1574" i="8"/>
  <c r="BA1267" i="8"/>
  <c r="BA681" i="8"/>
  <c r="BA223" i="8"/>
  <c r="BA32" i="8"/>
  <c r="BA1750" i="8"/>
  <c r="BA879" i="8"/>
  <c r="BA1188" i="8"/>
  <c r="BA328" i="8"/>
  <c r="BA1100" i="8"/>
  <c r="BA488" i="8"/>
  <c r="BA307" i="8"/>
  <c r="BA1244" i="8"/>
  <c r="BA1684" i="8"/>
  <c r="BA898" i="8"/>
  <c r="BA874" i="8"/>
  <c r="BA252" i="8"/>
  <c r="BA1409" i="8"/>
  <c r="BA36" i="8"/>
  <c r="BA692" i="8"/>
  <c r="BA434" i="8"/>
  <c r="BA686" i="8"/>
  <c r="BA1279" i="8"/>
  <c r="BA948" i="8"/>
  <c r="BA362" i="8"/>
  <c r="BA1914" i="8"/>
  <c r="BA619" i="8"/>
  <c r="BA1272" i="8"/>
  <c r="BA93" i="8"/>
  <c r="BA1136" i="8"/>
  <c r="BA1986" i="8"/>
  <c r="BA986" i="8"/>
  <c r="BA719" i="8"/>
  <c r="BA1953" i="8"/>
  <c r="BA1086" i="8"/>
  <c r="BA791" i="8"/>
  <c r="BA1837" i="8"/>
  <c r="BA1090" i="8"/>
  <c r="BA1295" i="8"/>
  <c r="BA277" i="8"/>
  <c r="BA951" i="8"/>
  <c r="BA1477" i="8"/>
  <c r="BA553" i="8"/>
  <c r="BA1880" i="8"/>
  <c r="BA1546" i="8"/>
  <c r="BA1169" i="8"/>
  <c r="BA1314" i="8"/>
  <c r="BA162" i="8"/>
  <c r="BA653" i="8"/>
  <c r="BA1201" i="8"/>
  <c r="BA1113" i="8"/>
  <c r="BA1348" i="8"/>
  <c r="BA1650" i="8"/>
  <c r="BA1861" i="8"/>
  <c r="BA914" i="8"/>
  <c r="BA49" i="8"/>
  <c r="BA392" i="8"/>
  <c r="BA1995" i="8"/>
  <c r="BA1450" i="8"/>
  <c r="BA596" i="8"/>
  <c r="BA1672" i="8"/>
  <c r="BA1431" i="8"/>
  <c r="BA1954" i="8"/>
  <c r="BA911" i="8"/>
  <c r="BA1278" i="8"/>
  <c r="BA1599" i="8"/>
  <c r="BA288" i="8"/>
  <c r="BA65" i="8"/>
  <c r="BA1180" i="8"/>
  <c r="BA1971" i="8"/>
  <c r="BA1948" i="8"/>
  <c r="BA1419" i="8"/>
  <c r="BA209" i="8"/>
  <c r="BA1722" i="8"/>
  <c r="BA1525" i="8"/>
  <c r="BA1080" i="8"/>
  <c r="BA743" i="8"/>
  <c r="BA1634" i="8"/>
  <c r="BA397" i="8"/>
  <c r="BA1325" i="8"/>
  <c r="BA1517" i="8"/>
  <c r="BA1675" i="8"/>
  <c r="BA1533" i="8"/>
  <c r="BA985" i="8"/>
  <c r="BA159" i="8"/>
  <c r="BA574" i="8"/>
  <c r="BA813" i="8"/>
  <c r="BA1204" i="8"/>
  <c r="BA1360" i="8"/>
  <c r="BA1984" i="8"/>
  <c r="BA1778" i="8"/>
  <c r="BA333" i="8"/>
  <c r="BA729" i="8"/>
  <c r="BA79" i="8"/>
  <c r="BA241" i="8"/>
  <c r="BA1983" i="8"/>
  <c r="BA62" i="8"/>
  <c r="BA41" i="8"/>
  <c r="BA1010" i="8"/>
  <c r="BA1045" i="8"/>
  <c r="BA700" i="8"/>
  <c r="BA495" i="8"/>
  <c r="BA1994" i="8"/>
  <c r="BA887" i="8"/>
  <c r="BA1190" i="8"/>
  <c r="BA1375" i="8"/>
  <c r="BA1068" i="8"/>
  <c r="BA1501" i="8"/>
  <c r="BA1243" i="8"/>
  <c r="BA1702" i="8"/>
  <c r="BA1428" i="8"/>
  <c r="BA1543" i="8"/>
  <c r="BA615" i="8"/>
  <c r="BA984" i="8"/>
  <c r="BA656" i="8"/>
  <c r="BA1586" i="8"/>
  <c r="BA1371" i="8"/>
  <c r="BA1623" i="8"/>
  <c r="BA1489" i="8"/>
  <c r="BA1227" i="8"/>
  <c r="BA877" i="8"/>
  <c r="BA129" i="8"/>
  <c r="BA534" i="8"/>
  <c r="BA1372" i="8"/>
  <c r="BA533" i="8"/>
  <c r="BA66" i="8"/>
  <c r="BA1076" i="8"/>
  <c r="BA1860" i="8"/>
  <c r="BA506" i="8"/>
  <c r="BA1326" i="8"/>
  <c r="BA1999" i="8"/>
  <c r="BA1831" i="8"/>
  <c r="BA60" i="8"/>
  <c r="BA926" i="8"/>
  <c r="BA1903" i="8"/>
  <c r="BA1989" i="8"/>
  <c r="BA1706" i="8"/>
  <c r="BA925" i="8"/>
  <c r="BA1127" i="8"/>
  <c r="BA438" i="8"/>
  <c r="BA1220" i="8"/>
  <c r="BA1644" i="8"/>
  <c r="BA181" i="8"/>
  <c r="BA782" i="8"/>
  <c r="BA519" i="8"/>
  <c r="BA71" i="8"/>
  <c r="BA905" i="8"/>
  <c r="BA787" i="8"/>
  <c r="BA575" i="8"/>
  <c r="BA1301" i="8"/>
  <c r="BA280" i="8"/>
  <c r="BA884" i="8"/>
  <c r="BA1927" i="8"/>
  <c r="BA1703" i="8"/>
  <c r="BA750" i="8"/>
  <c r="BA994" i="8"/>
  <c r="BA993" i="8"/>
  <c r="BA463" i="8"/>
  <c r="BA448" i="8"/>
  <c r="BA1330" i="8"/>
  <c r="BA661" i="8"/>
  <c r="BA30" i="8"/>
  <c r="BA1746" i="8"/>
  <c r="BA265" i="8"/>
  <c r="BA206" i="8"/>
  <c r="BA1410" i="8"/>
  <c r="BA444" i="8"/>
  <c r="BA1960" i="8"/>
  <c r="BA600" i="8"/>
  <c r="BA1030" i="8"/>
  <c r="BA1167" i="8"/>
  <c r="BA1352" i="8"/>
  <c r="BA417" i="8"/>
  <c r="BA1077" i="8"/>
  <c r="BA1422" i="8"/>
  <c r="BA960" i="8"/>
  <c r="BA1061" i="8"/>
  <c r="BA122" i="8"/>
  <c r="BA1794" i="8"/>
  <c r="BA667" i="8"/>
  <c r="BA1321" i="8"/>
  <c r="BA1214" i="8"/>
  <c r="BA378" i="8"/>
  <c r="BA694" i="8"/>
  <c r="BA225" i="8"/>
  <c r="BA338" i="8"/>
  <c r="BA723" i="8"/>
  <c r="BA1820" i="8"/>
  <c r="BA327" i="8"/>
  <c r="BA1461" i="8"/>
  <c r="BA971" i="8"/>
  <c r="BA602" i="8"/>
  <c r="BA1310" i="8"/>
  <c r="BA1082" i="8"/>
  <c r="BA810" i="8"/>
  <c r="BA383" i="8"/>
  <c r="BA1200" i="8"/>
  <c r="BA1718" i="8"/>
  <c r="BA1320" i="8"/>
  <c r="BA25" i="8"/>
  <c r="BA1500" i="8"/>
  <c r="BA1196" i="8"/>
  <c r="BA1066" i="8"/>
  <c r="BA913" i="8"/>
  <c r="BA309" i="8"/>
  <c r="BA585" i="8"/>
  <c r="BA389" i="8"/>
  <c r="BA768" i="8"/>
  <c r="BA958" i="8"/>
  <c r="BA817" i="8"/>
  <c r="BA804" i="8"/>
  <c r="BA1465" i="8"/>
  <c r="BA401" i="8"/>
  <c r="BA359" i="8"/>
  <c r="BA1556" i="8"/>
  <c r="BA1897" i="8"/>
  <c r="BA1394" i="8"/>
  <c r="BA1907" i="8"/>
  <c r="BA1691" i="8"/>
  <c r="BA1456" i="8"/>
  <c r="BA983" i="8"/>
  <c r="BA350" i="8"/>
  <c r="BA1193" i="8"/>
  <c r="BA272" i="8"/>
  <c r="BA1336" i="8"/>
  <c r="BA473" i="8"/>
  <c r="BA762" i="8"/>
  <c r="BA1221" i="8"/>
  <c r="BA863" i="8"/>
  <c r="BA540" i="8"/>
  <c r="BA807" i="8"/>
  <c r="BA450" i="8"/>
  <c r="BA579" i="8"/>
  <c r="BA291" i="8"/>
  <c r="BA1955" i="8"/>
  <c r="BA517" i="8"/>
  <c r="BA1063" i="8"/>
  <c r="BA1494" i="8"/>
  <c r="BA150" i="8"/>
  <c r="BA1385" i="8"/>
  <c r="BA230" i="8"/>
  <c r="BA1680" i="8"/>
  <c r="BA146" i="8"/>
  <c r="BA684" i="8"/>
  <c r="BA1299" i="8"/>
  <c r="BA1114" i="8"/>
  <c r="BA1359" i="8"/>
  <c r="BA1975" i="8"/>
  <c r="BA968" i="8"/>
  <c r="BA1580" i="8"/>
  <c r="BA1228" i="8"/>
  <c r="BA1716" i="8"/>
  <c r="BA471" i="8"/>
  <c r="BA22" i="8"/>
  <c r="BA1055" i="8"/>
  <c r="BA261" i="8"/>
  <c r="BA1423" i="8"/>
  <c r="BA1246" i="8"/>
  <c r="BA1159" i="8"/>
  <c r="BA279" i="8"/>
  <c r="BA1261" i="8"/>
  <c r="BA835" i="8"/>
  <c r="BA841" i="8"/>
  <c r="BA128" i="8"/>
  <c r="BA1715" i="8"/>
  <c r="BA1859" i="8"/>
  <c r="BA1226" i="8"/>
  <c r="BA1520" i="8"/>
  <c r="BA757" i="8"/>
  <c r="BA822" i="8"/>
  <c r="BA695" i="8"/>
  <c r="BA17" i="8"/>
  <c r="BA612" i="8"/>
  <c r="BA1739" i="8"/>
  <c r="BA1871" i="8"/>
  <c r="BA532" i="8"/>
  <c r="BA867" i="8"/>
  <c r="BA334" i="8"/>
  <c r="BA1617" i="8"/>
  <c r="BA1172" i="8"/>
  <c r="BA1584" i="8"/>
  <c r="BA1939" i="8"/>
  <c r="BA1304" i="8"/>
  <c r="BA1075" i="8"/>
  <c r="BA1399" i="8"/>
  <c r="BA888" i="8"/>
  <c r="BA614" i="8"/>
  <c r="BA1626" i="8"/>
  <c r="BA515" i="8"/>
  <c r="BA26" i="8"/>
  <c r="BA1084" i="8"/>
  <c r="BA1786" i="8"/>
  <c r="BA1612" i="8"/>
  <c r="BA1697" i="8"/>
  <c r="BA594" i="8"/>
  <c r="BA1363" i="8"/>
  <c r="BA1335" i="8"/>
  <c r="BA151" i="8"/>
  <c r="BA1487" i="8"/>
  <c r="BA160" i="8"/>
  <c r="BA292" i="8"/>
  <c r="BA1652" i="8"/>
  <c r="BA980" i="8"/>
  <c r="BA955" i="8"/>
  <c r="BA1022" i="8"/>
  <c r="BA312" i="8"/>
  <c r="BA745" i="8"/>
  <c r="BA613" i="8"/>
  <c r="BA982" i="8"/>
  <c r="BA152" i="8"/>
  <c r="BA1593" i="8"/>
  <c r="BA707" i="8"/>
  <c r="BA314" i="8"/>
  <c r="BA1530" i="8"/>
  <c r="BA1333" i="8"/>
  <c r="BA1856" i="8"/>
  <c r="BA904" i="8"/>
  <c r="BA643" i="8"/>
  <c r="BA1052" i="8"/>
  <c r="BA484" i="8"/>
  <c r="BA1491" i="8"/>
  <c r="BA1182" i="8"/>
  <c r="BA1374" i="8"/>
  <c r="BA1601" i="8"/>
  <c r="BA846" i="8"/>
  <c r="BA710" i="8"/>
  <c r="BA1452" i="8"/>
  <c r="BA40" i="8"/>
  <c r="BA1319" i="8"/>
  <c r="BA1760" i="8"/>
  <c r="BA264" i="8"/>
  <c r="BA106" i="8"/>
  <c r="BA1276" i="8"/>
  <c r="BA1967" i="8"/>
  <c r="BA479" i="8"/>
  <c r="BA421" i="8"/>
  <c r="BA391" i="8"/>
  <c r="BA538" i="8"/>
  <c r="BA591" i="8"/>
  <c r="BA1724" i="8"/>
  <c r="BA1260" i="8"/>
  <c r="BA827" i="8"/>
  <c r="BA987" i="8"/>
  <c r="BA245" i="8"/>
  <c r="BA94" i="8"/>
  <c r="BA1162" i="8"/>
  <c r="BA1315" i="8"/>
  <c r="BA558" i="8"/>
  <c r="BA1173" i="8"/>
  <c r="BA1387" i="8"/>
  <c r="BA1087" i="8"/>
  <c r="BA1654" i="8"/>
  <c r="BA716" i="8"/>
  <c r="BA1578" i="8"/>
  <c r="BA893" i="8"/>
  <c r="BA369" i="8"/>
  <c r="BA1105" i="8"/>
  <c r="BA814" i="8"/>
  <c r="BA1479" i="8"/>
  <c r="BA1797" i="8"/>
  <c r="BA1798" i="8"/>
  <c r="BA1457" i="8"/>
  <c r="BA1492" i="8"/>
  <c r="BA1369" i="8"/>
  <c r="BA1145" i="8"/>
  <c r="BA477" i="8"/>
  <c r="BA1012" i="8"/>
  <c r="BA790" i="8"/>
  <c r="BA849" i="8"/>
  <c r="BA954" i="8"/>
  <c r="BA1923" i="8"/>
  <c r="BA1297" i="8"/>
  <c r="BA586" i="8"/>
  <c r="BA1980" i="8"/>
  <c r="BA1212" i="8"/>
  <c r="BA1628" i="8"/>
  <c r="BA423" i="8"/>
  <c r="BA678" i="8"/>
  <c r="BA518" i="8"/>
  <c r="BA1585" i="8"/>
  <c r="BA632" i="8"/>
  <c r="BA1857" i="8"/>
  <c r="BA1915" i="8"/>
  <c r="BA1174" i="8"/>
  <c r="BA1529" i="8"/>
  <c r="BA1208" i="8"/>
  <c r="BA1698" i="8"/>
  <c r="BA1810" i="8"/>
  <c r="BA1302" i="8"/>
  <c r="BA855" i="8"/>
  <c r="BA483" i="8"/>
  <c r="BA1464" i="8"/>
  <c r="BA1027" i="8"/>
  <c r="BA201" i="8"/>
  <c r="BA1800" i="8"/>
  <c r="BA815" i="8"/>
  <c r="BA1415" i="8"/>
  <c r="BA740" i="8"/>
  <c r="BA1824" i="8"/>
  <c r="BA1303" i="8"/>
  <c r="BA1534" i="8"/>
  <c r="BA1717" i="8"/>
  <c r="BA1761" i="8"/>
  <c r="BA299" i="8"/>
  <c r="BA1829" i="8"/>
  <c r="BA393" i="8"/>
  <c r="BA1561" i="8"/>
  <c r="BA1286" i="8"/>
  <c r="BA1570" i="8"/>
  <c r="BA733" i="8"/>
  <c r="BA63" i="8"/>
  <c r="BA1688" i="8"/>
  <c r="BA236" i="8"/>
  <c r="BA535" i="8"/>
  <c r="BA864" i="8"/>
  <c r="BA616" i="8"/>
  <c r="BA577" i="8"/>
  <c r="BA1140" i="8"/>
  <c r="BA278" i="8"/>
  <c r="BA430" i="8"/>
  <c r="BA1956" i="8"/>
  <c r="BA957" i="8"/>
  <c r="BA1791" i="8"/>
  <c r="BA1091" i="8"/>
  <c r="BA720" i="8"/>
  <c r="BA1216" i="8"/>
  <c r="BA1191" i="8"/>
  <c r="BA795" i="8"/>
  <c r="BA505" i="8"/>
  <c r="BA778" i="8"/>
  <c r="BA1564" i="8"/>
  <c r="BA347" i="8"/>
  <c r="BA843" i="8"/>
  <c r="BA992" i="8"/>
  <c r="BA663" i="8"/>
  <c r="BA1777" i="8"/>
  <c r="BA659" i="8"/>
  <c r="BA1340" i="8"/>
  <c r="BA1770" i="8"/>
  <c r="BA611" i="8"/>
  <c r="BA1916" i="8"/>
  <c r="BA989" i="8"/>
  <c r="BA1447" i="8"/>
  <c r="BA1440" i="8"/>
  <c r="BA1959" i="8"/>
  <c r="BA901" i="8"/>
  <c r="BA589" i="8"/>
  <c r="BA1391" i="8"/>
  <c r="BA1189" i="8"/>
  <c r="BA1524" i="8"/>
  <c r="BA705" i="8"/>
  <c r="BA130" i="8"/>
  <c r="BA437" i="8"/>
  <c r="BA486" i="8"/>
  <c r="BA1758" i="8"/>
  <c r="BA224" i="8"/>
  <c r="BA802" i="8"/>
  <c r="BA1604" i="8"/>
  <c r="BA475" i="8"/>
  <c r="BA145" i="8"/>
  <c r="BA221" i="8"/>
  <c r="BA883" i="8"/>
  <c r="BA767" i="8"/>
  <c r="BA1152" i="8"/>
  <c r="BA1134" i="8"/>
  <c r="BA1677" i="8"/>
  <c r="BA54" i="8"/>
  <c r="BA1745" i="8"/>
  <c r="BA1186" i="8"/>
  <c r="BA1448" i="8"/>
  <c r="BA1271" i="8"/>
  <c r="BA747" i="8"/>
  <c r="BA1183" i="8"/>
  <c r="BA1602" i="8"/>
  <c r="BA593" i="8"/>
  <c r="BA313" i="8"/>
  <c r="BA296" i="8"/>
  <c r="BA1920" i="8"/>
  <c r="BA548" i="8"/>
  <c r="BA196" i="8"/>
  <c r="BA239" i="8"/>
  <c r="BA1849" i="8"/>
  <c r="BA203" i="8"/>
  <c r="BA668" i="8"/>
  <c r="BA773" i="8"/>
  <c r="BA1088" i="8"/>
  <c r="BA1942" i="8"/>
  <c r="BA368" i="8"/>
  <c r="BA127" i="8"/>
  <c r="BA1802" i="8"/>
  <c r="BA669" i="8"/>
  <c r="BA1910" i="8"/>
  <c r="BA1864" i="8"/>
  <c r="BA604" i="8"/>
  <c r="BA1616" i="8"/>
  <c r="BA1163" i="8"/>
  <c r="BA382" i="8"/>
  <c r="BA1285" i="8"/>
  <c r="BA1035" i="8"/>
  <c r="BA671" i="8"/>
  <c r="BA1513" i="8"/>
  <c r="BA609" i="8"/>
  <c r="BA1224" i="8"/>
  <c r="BA282" i="8"/>
  <c r="BA1438" i="8"/>
  <c r="BA739" i="8"/>
  <c r="BA981" i="8"/>
  <c r="BA496" i="8"/>
  <c r="BA335" i="8"/>
  <c r="BA1210" i="8"/>
  <c r="BA1021" i="8"/>
  <c r="BA701" i="8"/>
  <c r="BA1854" i="8"/>
  <c r="BA1318" i="8"/>
  <c r="BA215" i="8"/>
  <c r="BA537" i="8"/>
  <c r="BA528" i="8"/>
  <c r="BA255" i="8"/>
  <c r="BA1898" i="8"/>
  <c r="BA1277" i="8"/>
  <c r="BA682" i="8"/>
  <c r="BA1978" i="8"/>
  <c r="BA1062" i="8"/>
  <c r="BA651" i="8"/>
  <c r="BA336" i="8"/>
  <c r="BA922" i="8"/>
  <c r="BA818" i="8"/>
  <c r="BA242" i="8"/>
  <c r="BA1156" i="8"/>
  <c r="BA1568" i="8"/>
  <c r="BA1900" i="8"/>
  <c r="BA665" i="8"/>
  <c r="BA711" i="8"/>
  <c r="BA1341" i="8"/>
  <c r="BA1549" i="8"/>
  <c r="BA1356" i="8"/>
  <c r="BA308" i="8"/>
  <c r="BA332" i="8"/>
  <c r="BA725" i="8"/>
  <c r="BA785" i="8"/>
  <c r="BA1439" i="8"/>
  <c r="BA1460" i="8"/>
  <c r="BA451" i="8"/>
  <c r="BA713" i="8"/>
  <c r="BA569" i="8"/>
  <c r="BA1025" i="8"/>
  <c r="BA943" i="8"/>
  <c r="BA1157" i="8"/>
  <c r="BA1825" i="8"/>
  <c r="BA1346" i="8"/>
  <c r="BA1026" i="8"/>
  <c r="BA1949" i="8"/>
  <c r="BA1266" i="8"/>
  <c r="BA1151" i="8"/>
  <c r="BA273" i="8"/>
  <c r="BA1405" i="8"/>
  <c r="BA1247" i="8"/>
  <c r="BA249" i="8"/>
  <c r="BA1535" i="8"/>
  <c r="BA344" i="8"/>
  <c r="BA840" i="8"/>
  <c r="BA96" i="8"/>
  <c r="BA1420" i="8"/>
  <c r="BA571" i="8"/>
  <c r="BA18" i="8"/>
  <c r="BA1096" i="8"/>
  <c r="BA1109" i="8"/>
  <c r="BA1370" i="8"/>
  <c r="BA1031" i="8"/>
  <c r="BA1351" i="8"/>
  <c r="BA494" i="8"/>
  <c r="BA513" i="8"/>
  <c r="BA1733" i="8"/>
  <c r="BA414" i="8"/>
  <c r="BA1728" i="8"/>
  <c r="BA1097" i="8"/>
  <c r="BA788" i="8"/>
  <c r="BA1899" i="8"/>
  <c r="BA1407" i="8"/>
  <c r="BA1185" i="8"/>
  <c r="BA1470" i="8"/>
  <c r="BA1531" i="8"/>
  <c r="BA730" i="8"/>
  <c r="BA442" i="8"/>
  <c r="BA1217" i="8"/>
  <c r="BA212" i="8"/>
  <c r="BA1175" i="8"/>
  <c r="BA837" i="8"/>
  <c r="BA426" i="8"/>
  <c r="BA777" i="8"/>
  <c r="BA952" i="8"/>
  <c r="BA469" i="8"/>
  <c r="BA424" i="8"/>
  <c r="BA1366" i="8"/>
  <c r="BA1395" i="8"/>
  <c r="BA1844" i="8"/>
  <c r="BA400" i="8"/>
  <c r="BA620" i="8"/>
  <c r="BA1057" i="8"/>
  <c r="BA454" i="8"/>
  <c r="BA1273" i="8"/>
  <c r="BA1073" i="8"/>
  <c r="BA329" i="8"/>
  <c r="BA945" i="8"/>
  <c r="BA525" i="8"/>
  <c r="BA1347" i="8"/>
  <c r="BA1255" i="8"/>
  <c r="BA433" i="8"/>
  <c r="BA237" i="8"/>
  <c r="BA148" i="8"/>
  <c r="BA1843" i="8"/>
  <c r="BA1206" i="8"/>
  <c r="BA1128" i="8"/>
  <c r="BA257" i="8"/>
  <c r="BA1181" i="8"/>
  <c r="BA638" i="8"/>
  <c r="BA1252" i="8"/>
  <c r="BA1700" i="8"/>
  <c r="BA1497" i="8"/>
  <c r="BA1238" i="8"/>
  <c r="BA1177" i="8"/>
  <c r="BA758" i="8"/>
  <c r="BA330" i="8"/>
  <c r="BA582" i="8"/>
  <c r="BA1168" i="8"/>
  <c r="BA1742" i="8"/>
  <c r="BA1033" i="8"/>
  <c r="BA1563" i="8"/>
  <c r="BA1935" i="8"/>
  <c r="BA1083" i="8"/>
  <c r="BA650" i="8"/>
  <c r="BA1427" i="8"/>
  <c r="BA942" i="8"/>
  <c r="BA134" i="8"/>
  <c r="BA1925" i="8"/>
  <c r="BA561" i="8"/>
  <c r="BA172" i="8"/>
  <c r="BA1998" i="8"/>
  <c r="BA529" i="8"/>
  <c r="BA649" i="8"/>
  <c r="BA1692" i="8"/>
  <c r="BA453" i="8"/>
  <c r="BA1248" i="8"/>
  <c r="BA508" i="8"/>
  <c r="BA783" i="8"/>
  <c r="BA1184" i="8"/>
  <c r="BA1749" i="8"/>
  <c r="BA235" i="8"/>
  <c r="BA1809" i="8"/>
  <c r="BA1154" i="8"/>
  <c r="BA422" i="8"/>
  <c r="BA801" i="8"/>
  <c r="BA1160" i="8"/>
  <c r="BA418" i="8"/>
  <c r="BA1306" i="8"/>
  <c r="BA34" i="8"/>
  <c r="BA1218" i="8"/>
  <c r="BA1946" i="8"/>
  <c r="BA1641" i="8"/>
  <c r="BA838" i="8"/>
  <c r="BA689" i="8"/>
  <c r="BA1389" i="8"/>
  <c r="BA31" i="8"/>
  <c r="BA216" i="8"/>
  <c r="BA1615" i="8"/>
  <c r="BA551" i="8"/>
  <c r="BA514" i="8"/>
  <c r="BA966" i="8"/>
  <c r="BA240" i="8"/>
  <c r="BA427" i="8"/>
  <c r="BA1118" i="8"/>
  <c r="BA658" i="8"/>
  <c r="BA367" i="8"/>
  <c r="BA998" i="8"/>
  <c r="BA542" i="8"/>
  <c r="BA1408" i="8"/>
  <c r="BA560" i="8"/>
  <c r="BA737" i="8"/>
  <c r="BA142" i="8"/>
  <c r="BA1838" i="8"/>
  <c r="BA1567" i="8"/>
  <c r="BA295" i="8"/>
  <c r="BA480" i="8"/>
  <c r="BA1768" i="8"/>
  <c r="BA1264" i="8"/>
  <c r="BA1784" i="8"/>
  <c r="BA1103" i="8"/>
  <c r="BA687" i="8"/>
  <c r="BA1054" i="8"/>
  <c r="BA284" i="8"/>
  <c r="BA1592" i="8"/>
  <c r="BA1040" i="8"/>
  <c r="BA1065" i="8"/>
  <c r="BA674" i="8"/>
  <c r="BA429" i="8"/>
  <c r="BA640" i="8"/>
  <c r="BA625" i="8"/>
  <c r="BA1952" i="8"/>
  <c r="BA1636" i="8"/>
  <c r="BA1653" i="8"/>
  <c r="BA1239" i="8"/>
  <c r="BA1041" i="8"/>
  <c r="BA631" i="8"/>
  <c r="BA1659" i="8"/>
  <c r="BA1194" i="8"/>
  <c r="BA474" i="8"/>
  <c r="BA1964" i="8"/>
  <c r="BA967" i="8"/>
  <c r="BA143" i="8"/>
  <c r="BA441" i="8"/>
  <c r="BA848" i="8"/>
  <c r="BA552" i="8"/>
  <c r="BA1482" i="8"/>
  <c r="BA1551" i="8"/>
  <c r="BA1887" i="8"/>
  <c r="BA1043" i="8"/>
  <c r="BA833" i="8"/>
  <c r="BA1015" i="8"/>
  <c r="BA510" i="8"/>
  <c r="BA680" i="8"/>
  <c r="BA374" i="8"/>
  <c r="BA1231" i="8"/>
  <c r="BA1311" i="8"/>
  <c r="BA156" i="8"/>
  <c r="BA1640" i="8"/>
  <c r="BA380" i="8"/>
  <c r="BA180" i="8"/>
  <c r="BA1229" i="8"/>
  <c r="BA1611" i="8"/>
  <c r="BA345" i="8"/>
  <c r="BA1731" i="8"/>
  <c r="BA1060" i="8"/>
  <c r="BA1527" i="8"/>
  <c r="BA828" i="8"/>
  <c r="BA1413" i="8"/>
  <c r="BA1339" i="8"/>
  <c r="BA595" i="8"/>
  <c r="BA816" i="8"/>
  <c r="BA337" i="8"/>
  <c r="BA1108" i="8"/>
  <c r="BA1741" i="8"/>
  <c r="BA458" i="8"/>
  <c r="BA527" i="8"/>
  <c r="BA118" i="8"/>
  <c r="BA1308" i="8"/>
  <c r="BA1720" i="8"/>
  <c r="BA1432" i="8"/>
  <c r="BA500" i="8"/>
  <c r="BA1502" i="8"/>
  <c r="BA735" i="8"/>
  <c r="BA1104" i="8"/>
  <c r="BA1973" i="8"/>
  <c r="BA641" i="8"/>
  <c r="BA1265" i="8"/>
  <c r="BA114" i="8"/>
  <c r="BA753" i="8"/>
  <c r="BA635" i="8"/>
  <c r="BA1508" i="8"/>
  <c r="BA722" i="8"/>
  <c r="BA1270" i="8"/>
  <c r="BA1883" i="8"/>
  <c r="BA1596" i="8"/>
  <c r="BA498" i="8"/>
  <c r="BA425" i="8"/>
  <c r="BA1202" i="8"/>
  <c r="BA353" i="8"/>
  <c r="BA1759" i="8"/>
  <c r="BA1835" i="8"/>
  <c r="BA990" i="8"/>
  <c r="BA608" i="8"/>
  <c r="BA82" i="8"/>
  <c r="BA1205" i="8"/>
  <c r="BA478" i="8"/>
  <c r="BA865" i="8"/>
  <c r="BA1404" i="8"/>
  <c r="BA346" i="8"/>
  <c r="BA1098" i="8"/>
  <c r="BA1313" i="8"/>
  <c r="BA432" i="8"/>
  <c r="BA655" i="8"/>
  <c r="BA999" i="8"/>
  <c r="BA234" i="8"/>
  <c r="BA1148" i="8"/>
  <c r="BA1560" i="8"/>
  <c r="BA1819" i="8"/>
  <c r="BA1651" i="8"/>
  <c r="BA630" i="8"/>
  <c r="BA372" i="8"/>
  <c r="BA866" i="8"/>
  <c r="BA1858" i="8"/>
  <c r="BA796" i="8"/>
  <c r="BA351" i="8"/>
  <c r="BA502" i="8"/>
  <c r="BA493" i="8"/>
  <c r="BA340" i="8"/>
  <c r="BA1280" i="8"/>
  <c r="BA1614" i="8"/>
  <c r="BA1751" i="8"/>
  <c r="BA1331" i="8"/>
  <c r="BA481" i="8"/>
  <c r="BA775" i="8"/>
  <c r="BA1390" i="8"/>
  <c r="BA1471" i="8"/>
  <c r="BA1067" i="8"/>
  <c r="BA1345" i="8"/>
  <c r="BA1934" i="8"/>
  <c r="BA56" i="8"/>
  <c r="BA543" i="8"/>
  <c r="BA1909" i="8"/>
  <c r="BA1674" i="8"/>
  <c r="BA748" i="8"/>
  <c r="BA675" i="8"/>
  <c r="BA939" i="8"/>
  <c r="BA1522" i="8"/>
  <c r="BA1544" i="8"/>
  <c r="BA281" i="8"/>
  <c r="BA1594" i="8"/>
  <c r="BA1892" i="8"/>
  <c r="BA1852" i="8"/>
  <c r="BA755" i="8"/>
  <c r="BA1368" i="8"/>
  <c r="BA803" i="8"/>
  <c r="BA823" i="8"/>
  <c r="BA467" i="8"/>
  <c r="BA1403" i="8"/>
  <c r="BA1573" i="8"/>
  <c r="BA1131" i="8"/>
  <c r="BA826" i="8"/>
  <c r="BA1545" i="8"/>
  <c r="BA286" i="8"/>
  <c r="BA1817" i="8"/>
  <c r="BA270" i="8"/>
  <c r="BA1498" i="8"/>
  <c r="BA1417" i="8"/>
  <c r="BA490" i="8"/>
  <c r="BA1968" i="8"/>
  <c r="BA1505" i="8"/>
  <c r="BA1048" i="8"/>
  <c r="BA1059" i="8"/>
  <c r="BA1542" i="8"/>
  <c r="BA407" i="8"/>
  <c r="BA135" i="8"/>
  <c r="BA1006" i="8"/>
  <c r="BA1355" i="8"/>
  <c r="BA1488" i="8"/>
  <c r="BA584" i="8"/>
  <c r="BA276" i="8"/>
  <c r="BA1846" i="8"/>
  <c r="BA566" i="8"/>
  <c r="BA1446" i="8"/>
  <c r="BA1826" i="8"/>
  <c r="BA699" i="8"/>
  <c r="BA876" i="8"/>
  <c r="BA749" i="8"/>
  <c r="BA1588" i="8"/>
  <c r="BA1789" i="8"/>
  <c r="BA87" i="8"/>
  <c r="BA726" i="8"/>
  <c r="BA390" i="8"/>
  <c r="BA530" i="8"/>
  <c r="BA839" i="8"/>
  <c r="BA226" i="8"/>
  <c r="BA1393" i="8"/>
  <c r="BA853" i="8"/>
  <c r="BA1412" i="8"/>
  <c r="BA821" i="8"/>
  <c r="BA1312" i="8"/>
  <c r="BA476" i="8"/>
  <c r="BA1378" i="8"/>
  <c r="BA857" i="8"/>
  <c r="BA1085" i="8"/>
  <c r="BA1879" i="8"/>
  <c r="BA188" i="8"/>
  <c r="BA72" i="8"/>
  <c r="BA1435" i="8"/>
  <c r="BA1195" i="8"/>
  <c r="BA1411" i="8"/>
  <c r="BA468" i="8"/>
  <c r="BA461" i="8"/>
  <c r="BA949" i="8"/>
  <c r="BA1710" i="8"/>
  <c r="BA610" i="8"/>
  <c r="BA1830" i="8"/>
  <c r="BA195" i="8"/>
  <c r="BA1116" i="8"/>
  <c r="BA1894" i="8"/>
  <c r="BA388" i="8"/>
  <c r="BA64" i="8"/>
  <c r="BA950" i="8"/>
  <c r="BA229" i="8"/>
  <c r="BA1667" i="8"/>
  <c r="BA799" i="8"/>
  <c r="BA1219" i="8"/>
  <c r="BA1170" i="8"/>
  <c r="BA466" i="8"/>
  <c r="BA1638" i="8"/>
  <c r="BA1965" i="8"/>
  <c r="BA1466" i="8"/>
  <c r="BA800" i="8"/>
  <c r="BA1507" i="8"/>
  <c r="BA396" i="8"/>
  <c r="BA1245" i="8"/>
  <c r="BA511" i="8"/>
  <c r="BA254" i="8"/>
  <c r="BA919" i="8"/>
  <c r="BA1254" i="8"/>
  <c r="BA1565" i="8"/>
  <c r="BA1693" i="8"/>
  <c r="BA394" i="8"/>
  <c r="BA991" i="8"/>
  <c r="BA1595" i="8"/>
  <c r="BA497" i="8"/>
  <c r="BA563" i="8"/>
  <c r="BA903" i="8"/>
  <c r="BA199" i="8"/>
  <c r="BA132" i="8"/>
  <c r="BA358" i="8"/>
  <c r="BA780" i="8"/>
  <c r="BA1550" i="8"/>
  <c r="BA1685" i="8"/>
  <c r="BA1007" i="8"/>
  <c r="BA298" i="8"/>
  <c r="BA752" i="8"/>
  <c r="BA805" i="8"/>
  <c r="BA1571" i="8"/>
  <c r="BA250" i="8"/>
  <c r="BA742" i="8"/>
  <c r="BA1787" i="8"/>
  <c r="BA73" i="8"/>
  <c r="BA244" i="8"/>
  <c r="BA1866" i="8"/>
  <c r="BA1782" i="8"/>
  <c r="BA889" i="8"/>
  <c r="BA1343" i="8"/>
  <c r="BA1361" i="8"/>
  <c r="BA1161" i="8"/>
  <c r="BA1552" i="8"/>
  <c r="BA1988" i="8"/>
  <c r="BA1047" i="8"/>
  <c r="BA946" i="8"/>
  <c r="BA1072" i="8"/>
  <c r="BA1458" i="8"/>
  <c r="BA918" i="8"/>
  <c r="BA963" i="8"/>
  <c r="BA504" i="8"/>
  <c r="BA1294" i="8"/>
  <c r="BA557" i="8"/>
  <c r="BA1823" i="8"/>
  <c r="BA1719" i="8"/>
  <c r="BA836" i="8"/>
  <c r="BA1708" i="8"/>
  <c r="BA449" i="8"/>
  <c r="BA995" i="8"/>
  <c r="BA1889" i="8"/>
  <c r="BA1199" i="8"/>
  <c r="BA365" i="8"/>
  <c r="BA844" i="8"/>
  <c r="BA697" i="8"/>
  <c r="BA331" i="8"/>
  <c r="BA1146" i="8"/>
  <c r="BA1222" i="8"/>
  <c r="BA193" i="8"/>
  <c r="BA1930" i="8"/>
  <c r="BA1481" i="8"/>
  <c r="BA190" i="8"/>
  <c r="BA470" i="8"/>
  <c r="BA1816" i="8"/>
  <c r="BA1213" i="8"/>
  <c r="BA1149" i="8"/>
  <c r="BA1268" i="8"/>
  <c r="BA1350" i="8"/>
  <c r="BA996" i="8"/>
  <c r="BA343" i="8"/>
  <c r="BA850" i="8"/>
  <c r="BA1961" i="8"/>
  <c r="BA691" i="8"/>
  <c r="BA1631" i="8"/>
  <c r="BA1178" i="8"/>
  <c r="BA492" i="8"/>
  <c r="BA175" i="8"/>
  <c r="BA320" i="8"/>
  <c r="BA825" i="8"/>
  <c r="BA628" i="8"/>
  <c r="BA622" i="8"/>
  <c r="BA539" i="8"/>
  <c r="BA1812" i="8"/>
  <c r="BA1814" i="8"/>
  <c r="BA1102" i="8"/>
  <c r="BA1290" i="8"/>
  <c r="BA197" i="8"/>
  <c r="BA629" i="8"/>
  <c r="BA908" i="8"/>
  <c r="BA317" i="8"/>
  <c r="BA1766" i="8"/>
  <c r="BA1071" i="8"/>
  <c r="BA1418" i="8"/>
  <c r="BA97" i="8"/>
  <c r="BA1834" i="8"/>
  <c r="BA1928" i="8"/>
  <c r="BA1855" i="8"/>
  <c r="BA1137" i="8"/>
  <c r="BA794" i="8"/>
  <c r="BA1992" i="8"/>
  <c r="BA1609" i="8"/>
  <c r="BA89" i="8"/>
  <c r="BA1902" i="8"/>
  <c r="BA1683" i="8"/>
  <c r="BA1642" i="8"/>
  <c r="BA562" i="8"/>
  <c r="BA509" i="8"/>
  <c r="BA860" i="8"/>
  <c r="BA187" i="8"/>
  <c r="BA1241" i="8"/>
  <c r="BA824" i="8"/>
  <c r="BA607" i="8"/>
  <c r="BA859" i="8"/>
  <c r="BA318" i="8"/>
  <c r="BA1402" i="8"/>
  <c r="BA626" i="8"/>
  <c r="BA58" i="8"/>
  <c r="BA1566" i="8"/>
  <c r="BA940" i="8"/>
  <c r="BA1704" i="8"/>
  <c r="BA198" i="8"/>
  <c r="BA1912" i="8"/>
  <c r="BA1122" i="8"/>
  <c r="BA158" i="8"/>
  <c r="BA1682" i="8"/>
  <c r="BA356" i="8"/>
  <c r="BA1884" i="8"/>
  <c r="BA770" i="8"/>
  <c r="BA1664" i="8"/>
  <c r="BA892" i="8"/>
  <c r="BA1443" i="8"/>
  <c r="BA246" i="8"/>
  <c r="BA384" i="8"/>
  <c r="BA1364" i="8"/>
  <c r="BA648" i="8"/>
  <c r="BA1528" i="8"/>
  <c r="BA1293" i="8"/>
  <c r="BA1380" i="8"/>
  <c r="BA1232" i="8"/>
  <c r="BA364" i="8"/>
  <c r="BA184" i="8"/>
  <c r="BA1034" i="8"/>
  <c r="BA1506" i="8"/>
  <c r="BA549" i="8"/>
  <c r="BA690" i="8"/>
  <c r="BA842" i="8"/>
  <c r="BA1771" i="8"/>
  <c r="BA1656" i="8"/>
  <c r="BA902" i="8"/>
  <c r="BA899" i="8"/>
  <c r="BA1748" i="8"/>
  <c r="BA1129" i="8"/>
  <c r="BA108" i="8"/>
  <c r="BA1119" i="8"/>
  <c r="BA1792" i="8"/>
  <c r="BA1886" i="8"/>
  <c r="BA1905" i="8"/>
  <c r="BA811" i="8"/>
  <c r="BA1467" i="8"/>
  <c r="BA1932" i="8"/>
  <c r="BA1400" i="8"/>
  <c r="BA1727" i="8"/>
  <c r="BA153" i="8"/>
  <c r="BA405" i="8"/>
  <c r="BA1044" i="8"/>
  <c r="BA283" i="8"/>
  <c r="BA1292" i="8"/>
  <c r="BA937" i="8"/>
  <c r="BA1309" i="8"/>
  <c r="BA1538" i="8"/>
  <c r="BA1632" i="8"/>
  <c r="BA1327" i="8"/>
  <c r="BA95" i="8"/>
  <c r="BA1665" i="8"/>
  <c r="BA1001" i="8"/>
  <c r="BA1985" i="8"/>
  <c r="BA1815" i="8"/>
  <c r="BA1540" i="8"/>
  <c r="BA1274" i="8"/>
  <c r="BA1875" i="8"/>
  <c r="BA413" i="8"/>
  <c r="BA1637" i="8"/>
  <c r="BA1017" i="8"/>
  <c r="BA1744" i="8"/>
  <c r="BA460" i="8"/>
  <c r="BA1483" i="8"/>
  <c r="BA220" i="8"/>
  <c r="BA583" i="8"/>
  <c r="BA1424" i="8"/>
  <c r="BA1938" i="8"/>
  <c r="BA385" i="8"/>
  <c r="BA1738" i="8"/>
  <c r="BA1788" i="8"/>
  <c r="BA1388" i="8"/>
  <c r="BA1666" i="8"/>
  <c r="BA1813" i="8"/>
  <c r="BA1619" i="8"/>
  <c r="BA84" i="8"/>
  <c r="BA820" i="8"/>
  <c r="BA302" i="8"/>
  <c r="BA1225" i="8"/>
  <c r="BA1635" i="8"/>
  <c r="BA207" i="8"/>
  <c r="BA1873" i="8"/>
  <c r="BA1729" i="8"/>
  <c r="BA1474" i="8"/>
  <c r="BA1695" i="8"/>
  <c r="BA1509" i="8"/>
  <c r="BA1687" i="8"/>
  <c r="BA354" i="8"/>
  <c r="BA679" i="8"/>
  <c r="BA1597" i="8"/>
  <c r="BA639" i="8"/>
  <c r="BA541" i="8"/>
  <c r="BA1004" i="8"/>
  <c r="BA1396" i="8"/>
  <c r="BA935" i="8"/>
  <c r="BA1705" i="8"/>
  <c r="BA177" i="8"/>
  <c r="BA1981" i="8"/>
  <c r="BA363" i="8"/>
  <c r="BA1165" i="8"/>
  <c r="BA1143" i="8"/>
  <c r="BA321" i="8"/>
  <c r="BA797" i="8"/>
  <c r="BA741" i="8"/>
  <c r="BA1603" i="8"/>
  <c r="BA657" i="8"/>
  <c r="BA399" i="8"/>
  <c r="BA776" i="8"/>
  <c r="BA1895" i="8"/>
  <c r="BA1069" i="8"/>
  <c r="BA1166" i="8"/>
  <c r="BA1976" i="8"/>
  <c r="BA1117" i="8"/>
  <c r="BA1018" i="8"/>
  <c r="BA1150" i="8"/>
  <c r="BA1111" i="8"/>
  <c r="BA882" i="8"/>
  <c r="BA419" i="8"/>
  <c r="BA1532" i="8"/>
  <c r="BA746" i="8"/>
  <c r="BA1539" i="8"/>
  <c r="BA1911" i="8"/>
  <c r="BA516" i="8"/>
  <c r="BA869" i="8"/>
  <c r="BA305" i="8"/>
  <c r="BA1997" i="8"/>
  <c r="BA977" i="8"/>
  <c r="BA447" i="8"/>
  <c r="BA927" i="8"/>
  <c r="BA1657" i="8"/>
  <c r="BA178" i="8"/>
  <c r="BA623" i="8"/>
  <c r="BA1625" i="8"/>
  <c r="BA408" i="8"/>
  <c r="BA806" i="8"/>
  <c r="BA1392" i="8"/>
  <c r="BA677" i="8"/>
  <c r="BA375" i="8"/>
  <c r="BA1463" i="8"/>
  <c r="BA890" i="8"/>
  <c r="BA972" i="8"/>
  <c r="BA819" i="8"/>
  <c r="BA924" i="8"/>
  <c r="BA1112" i="8"/>
  <c r="BA379" i="8"/>
  <c r="BA274" i="8"/>
  <c r="BA326" i="8"/>
  <c r="BA834" i="8"/>
  <c r="BA1406" i="8"/>
  <c r="BA39" i="8"/>
  <c r="BA975" i="8"/>
  <c r="BA1334" i="8"/>
  <c r="BA1881" i="8"/>
  <c r="BA1049" i="8"/>
  <c r="BA809" i="8"/>
  <c r="BA761" i="8"/>
  <c r="BA1397" i="8"/>
  <c r="BA1906" i="8"/>
  <c r="BA1434" i="8"/>
  <c r="BA590" i="8"/>
  <c r="BA1799" i="8"/>
  <c r="BA1263" i="8"/>
  <c r="BA1947" i="8"/>
  <c r="BA301" i="8"/>
  <c r="BA933" i="8"/>
  <c r="BA953" i="8"/>
  <c r="BA1805" i="8"/>
  <c r="BA166" i="8"/>
  <c r="BA1762" i="8"/>
  <c r="BA297" i="8"/>
  <c r="BA1801" i="8"/>
  <c r="BA1064" i="8"/>
  <c r="BA1003" i="8"/>
  <c r="BA1496" i="8"/>
  <c r="BA698" i="8"/>
  <c r="BA410" i="8"/>
  <c r="BA376" i="8"/>
  <c r="BA1038" i="8"/>
  <c r="BA285" i="8"/>
  <c r="BA303" i="8"/>
  <c r="BA858" i="8"/>
  <c r="BA1754" i="8"/>
  <c r="BA929" i="8"/>
  <c r="BA862" i="8"/>
  <c r="BA974" i="8"/>
  <c r="BA1155" i="8"/>
  <c r="BA673" i="8"/>
  <c r="BA962" i="8"/>
  <c r="BA1430" i="8"/>
  <c r="BA1504" i="8"/>
  <c r="BA789" i="8"/>
  <c r="BA708" i="8"/>
  <c r="BA769" i="8"/>
  <c r="BA1342" i="8"/>
  <c r="BA759" i="8"/>
  <c r="BA428" i="8"/>
  <c r="BA1929" i="8"/>
  <c r="BA847" i="8"/>
  <c r="BA360" i="8"/>
  <c r="BA290" i="8"/>
  <c r="BA1058" i="8"/>
  <c r="BA1110" i="8"/>
  <c r="BA191" i="8"/>
  <c r="BA24" i="8"/>
  <c r="BA98" i="8"/>
  <c r="BA126" i="8"/>
  <c r="BA526" i="8"/>
  <c r="BA213" i="8"/>
  <c r="BA342" i="8"/>
  <c r="BA784" i="8"/>
  <c r="BA1558" i="8"/>
  <c r="BA120" i="8"/>
  <c r="BA1671" i="8"/>
  <c r="BA1207" i="8"/>
  <c r="BA1764" i="8"/>
  <c r="BA1643" i="8"/>
  <c r="BA260" i="8"/>
  <c r="BA578" i="8"/>
  <c r="BA1796" i="8"/>
  <c r="BA1712" i="8"/>
  <c r="BA1328" i="8"/>
  <c r="BA556" i="8"/>
  <c r="BA1051" i="8"/>
  <c r="BA1781" i="8"/>
  <c r="BA1662" i="8"/>
  <c r="BA1941" i="8"/>
  <c r="BA1537" i="8"/>
  <c r="BA324" i="8"/>
  <c r="BA105" i="8"/>
  <c r="BA1123" i="8"/>
  <c r="BA1282" i="8"/>
  <c r="BA1516" i="8"/>
  <c r="BA88" i="8"/>
  <c r="BA352" i="8"/>
  <c r="BA1924" i="8"/>
  <c r="BA1743" i="8"/>
  <c r="BA420" i="8"/>
  <c r="BA941" i="8"/>
  <c r="BA1024" i="8"/>
  <c r="BA851" i="8"/>
  <c r="BA507" i="8"/>
  <c r="BA1493" i="8"/>
  <c r="BA1365" i="8"/>
  <c r="BA1332" i="8"/>
  <c r="BA931" i="8"/>
  <c r="BA685" i="8"/>
  <c r="BA1376" i="8"/>
  <c r="BA947" i="8"/>
  <c r="BA325" i="8"/>
  <c r="BA1579" i="8"/>
  <c r="BA1896" i="8"/>
  <c r="BA601" i="8"/>
  <c r="BA1305" i="8"/>
  <c r="BA1836" i="8"/>
  <c r="BA1714" i="8"/>
  <c r="BA1877" i="8"/>
  <c r="BA1242" i="8"/>
  <c r="BA1349" i="8"/>
  <c r="BA1476" i="8"/>
  <c r="BA51" i="8"/>
  <c r="BA119" i="8"/>
  <c r="BA194" i="8"/>
  <c r="BA472" i="8"/>
  <c r="BA1203" i="8"/>
  <c r="BA1803" i="8"/>
  <c r="BA1433" i="8"/>
  <c r="BA886" i="8"/>
  <c r="BA1020" i="8"/>
  <c r="BA489" i="8"/>
  <c r="BA645" i="8"/>
  <c r="BA959" i="8"/>
  <c r="BA1142" i="8"/>
  <c r="BA1144" i="8"/>
  <c r="BA763" i="8"/>
  <c r="BA917" i="8"/>
  <c r="BA1300" i="8"/>
  <c r="BA1436" i="8"/>
  <c r="BA253" i="8"/>
  <c r="BA377" i="8"/>
  <c r="BA208" i="8"/>
  <c r="BA1660" i="8"/>
  <c r="BA1209" i="8"/>
  <c r="BA970" i="8"/>
  <c r="BA1121" i="8"/>
  <c r="BA222" i="8"/>
  <c r="BA169" i="8"/>
  <c r="BA1918" i="8"/>
  <c r="BA267" i="8"/>
  <c r="BA1124" i="8"/>
  <c r="BA1730" i="8"/>
  <c r="BA928" i="8"/>
  <c r="BA1510" i="8"/>
  <c r="BA1039" i="8"/>
  <c r="BA1944" i="8"/>
  <c r="BA617" i="8"/>
  <c r="BA621" i="8"/>
  <c r="BA304" i="8"/>
  <c r="BA934" i="8"/>
  <c r="BA1454" i="8"/>
  <c r="BA1943" i="8"/>
  <c r="BA605" i="8"/>
  <c r="BA570" i="8"/>
  <c r="BA1694" i="8"/>
  <c r="BA1686" i="8"/>
  <c r="BA1807" i="8"/>
  <c r="BA1607" i="8"/>
  <c r="BA1606" i="8"/>
  <c r="BA1957" i="8"/>
  <c r="BA1587" i="8"/>
  <c r="BA900" i="8"/>
  <c r="BA1937" i="8"/>
  <c r="BA1790" i="8"/>
  <c r="BA845" i="8"/>
  <c r="BA1449" i="8"/>
  <c r="BA1629" i="8"/>
  <c r="BA173" i="8"/>
  <c r="BA110" i="8"/>
  <c r="BA1919" i="8"/>
  <c r="BA465" i="8"/>
  <c r="BA878" i="8"/>
  <c r="BA706" i="8"/>
  <c r="BA1475" i="8"/>
  <c r="BA1678" i="8"/>
  <c r="BA192" i="8"/>
  <c r="BA341" i="8"/>
  <c r="BA727" i="8"/>
  <c r="BA1253" i="8"/>
  <c r="BA1259" i="8"/>
  <c r="BA885" i="8"/>
  <c r="BA881" i="8"/>
  <c r="BA559" i="8"/>
  <c r="BA1833" i="8"/>
  <c r="BA202" i="8"/>
  <c r="BA138" i="8"/>
  <c r="BA1296" i="8"/>
  <c r="BA176" i="8"/>
  <c r="BA247" i="8"/>
  <c r="BA812" i="8"/>
  <c r="BA1776" i="8"/>
  <c r="BA1821" i="8"/>
  <c r="BA916" i="8"/>
  <c r="BA736" i="8"/>
  <c r="BA310" i="8"/>
  <c r="BA961" i="8"/>
  <c r="BA1583" i="8"/>
  <c r="BA78" i="8"/>
  <c r="BA894" i="8"/>
  <c r="BA764" i="8"/>
  <c r="BA1673" i="8"/>
  <c r="BA721" i="8"/>
  <c r="BA696" i="8"/>
  <c r="BA1324" i="8"/>
  <c r="BA1249" i="8"/>
  <c r="BA1032" i="8"/>
  <c r="BA1281" i="8"/>
  <c r="BA1991" i="8"/>
  <c r="BA683" i="8"/>
  <c r="BA1863" i="8"/>
  <c r="BA1591" i="8"/>
  <c r="BA1135" i="8"/>
  <c r="BA1442" i="8"/>
  <c r="BA676" i="8"/>
  <c r="BA100" i="8"/>
  <c r="BA871" i="8"/>
  <c r="BA830" i="8"/>
  <c r="BA1627" i="8"/>
  <c r="BA536" i="8"/>
  <c r="BA1251" i="8"/>
  <c r="BA1519" i="8"/>
  <c r="BA1358" i="8"/>
  <c r="BA870" i="8"/>
  <c r="BA373" i="8"/>
  <c r="BA573" i="8"/>
  <c r="BA1547" i="8"/>
  <c r="BA440" i="8"/>
  <c r="BA1901" i="8"/>
  <c r="BA1484" i="8"/>
  <c r="BA1721" i="8"/>
  <c r="BA829" i="8"/>
  <c r="BA102" i="8"/>
  <c r="BA852" i="8"/>
  <c r="BA1648" i="8"/>
  <c r="BA1429" i="8"/>
  <c r="BA1322" i="8"/>
  <c r="BA1106" i="8"/>
  <c r="BA1192" i="8"/>
  <c r="BA693" i="8"/>
  <c r="BA1050" i="8"/>
  <c r="BA2000" i="8"/>
  <c r="BA880" i="8"/>
  <c r="BA906" i="8"/>
  <c r="BA137" i="8"/>
  <c r="BA1987" i="8"/>
  <c r="BA522" i="8"/>
  <c r="BA1874" i="8"/>
  <c r="BA316" i="8"/>
  <c r="BA232" i="8"/>
  <c r="BA1275" i="8"/>
  <c r="BA1958" i="8"/>
  <c r="BA1933" i="8"/>
  <c r="BA1132" i="8"/>
  <c r="BA1215" i="8"/>
  <c r="BA1373" i="8"/>
  <c r="BA268" i="8"/>
  <c r="BA1198" i="8"/>
  <c r="BA1485" i="8"/>
  <c r="BA831" i="8"/>
  <c r="BA920" i="8"/>
  <c r="BA1832" i="8"/>
  <c r="BA1878" i="8"/>
  <c r="BA228" i="8"/>
  <c r="BA1646" i="8"/>
  <c r="BA832" i="8"/>
  <c r="BA1785" i="8"/>
  <c r="BA1070" i="8"/>
  <c r="BA644" i="8"/>
  <c r="BA521" i="8"/>
  <c r="BA1753" i="8"/>
  <c r="BA1931" i="8"/>
  <c r="BA1600" i="8"/>
  <c r="BA1872" i="8"/>
  <c r="BA1598" i="8"/>
  <c r="BA112" i="8"/>
  <c r="BA1557" i="8"/>
  <c r="BA895" i="8"/>
  <c r="BA1468" i="8"/>
  <c r="BA1773" i="8"/>
  <c r="BA1307" i="8"/>
  <c r="BA1536" i="8"/>
  <c r="BA1811" i="8"/>
  <c r="BA52" i="8"/>
  <c r="BA875" i="8"/>
  <c r="BA1780" i="8"/>
  <c r="BA1053" i="8"/>
  <c r="BA1023" i="8"/>
  <c r="BA547" i="8"/>
  <c r="BA1329" i="8"/>
  <c r="BA1853" i="8"/>
  <c r="BA1521" i="8"/>
  <c r="BA938" i="8"/>
  <c r="BA973" i="8"/>
  <c r="BA111" i="8"/>
  <c r="BA1783" i="8"/>
  <c r="BA263" i="8"/>
  <c r="BA703" i="8"/>
  <c r="BA854" i="8"/>
  <c r="BA702" i="8"/>
  <c r="BA416" i="8"/>
  <c r="BA1669" i="8"/>
  <c r="BA1240" i="8"/>
  <c r="BA1736" i="8"/>
  <c r="BA1401" i="8"/>
  <c r="BA164" i="8"/>
  <c r="BA1381" i="8"/>
  <c r="BA728" i="8"/>
  <c r="BA1416" i="8"/>
  <c r="BA482" i="8"/>
  <c r="BA936" i="8"/>
  <c r="BA1865" i="8"/>
  <c r="BA1283" i="8"/>
  <c r="BA1179" i="8"/>
  <c r="BA1726" i="8"/>
  <c r="BA1940" i="8"/>
  <c r="BA1713" i="8"/>
  <c r="BA1462" i="8"/>
  <c r="BA909" i="8"/>
  <c r="BA1115" i="8"/>
  <c r="BA910" i="8"/>
  <c r="BA402" i="8"/>
  <c r="BA170" i="8"/>
  <c r="BA1676" i="8"/>
  <c r="BA1236" i="8"/>
  <c r="BA1913" i="8"/>
  <c r="BA452" i="8"/>
  <c r="BA1709" i="8"/>
  <c r="BA266" i="8"/>
  <c r="BA988" i="8"/>
  <c r="BA1425" i="8"/>
  <c r="BA1670" i="8"/>
  <c r="BA1451" i="8"/>
  <c r="BA868" i="8"/>
  <c r="BA704" i="8"/>
  <c r="BA997" i="8"/>
  <c r="BA709" i="8"/>
  <c r="BA637" i="8"/>
  <c r="BA1379" i="8"/>
  <c r="BA1867" i="8"/>
  <c r="BA185" i="8"/>
  <c r="BA443" i="8"/>
  <c r="BA15" i="8"/>
  <c r="BA734" i="8"/>
  <c r="BA168" i="8"/>
  <c r="BA1605" i="8"/>
  <c r="BA1765" i="8"/>
  <c r="BA1095" i="8"/>
  <c r="BA1735" i="8"/>
  <c r="BA718" i="8"/>
  <c r="BA1233" i="8"/>
  <c r="BA1284" i="8"/>
  <c r="BA712" i="8"/>
  <c r="BA1890" i="8"/>
  <c r="BA287" i="8"/>
  <c r="BA581" i="8"/>
  <c r="BA1512" i="8"/>
  <c r="BA1250" i="8"/>
  <c r="BA1153" i="8"/>
  <c r="BA576" i="8"/>
  <c r="BA760" i="8"/>
  <c r="BA1848" i="8"/>
  <c r="BA915" i="8"/>
  <c r="BA174" i="8"/>
  <c r="BA411" i="8"/>
  <c r="BA1099" i="8"/>
  <c r="BA1503" i="8"/>
  <c r="BA1888" i="8"/>
  <c r="BA339" i="8"/>
  <c r="BA1963" i="8"/>
  <c r="BA1139" i="8"/>
  <c r="BA1459" i="8"/>
  <c r="BA969" i="8"/>
  <c r="BA1868" i="8"/>
  <c r="BA1690" i="8"/>
  <c r="BA269" i="8"/>
  <c r="BA1398" i="8"/>
  <c r="BA70" i="8"/>
  <c r="BA1257" i="8"/>
  <c r="BA1649" i="8"/>
  <c r="BA1655" i="8"/>
  <c r="BA1074" i="8"/>
  <c r="BA1763" i="8"/>
  <c r="BA1562" i="8"/>
  <c r="BA1000" i="8"/>
  <c r="BA781" i="8"/>
  <c r="BA1107" i="8"/>
  <c r="BA68" i="8"/>
  <c r="BA456" i="8"/>
  <c r="BA186" i="8"/>
  <c r="BA624" i="8"/>
  <c r="BA322" i="8"/>
  <c r="BA1590" i="8"/>
  <c r="BA1473" i="8"/>
  <c r="BA664" i="8"/>
  <c r="BA606" i="8"/>
  <c r="BA1421" i="8"/>
  <c r="BA259" i="8"/>
  <c r="BA28" i="8"/>
  <c r="BA409" i="8"/>
  <c r="BA1982" i="8"/>
  <c r="BA1518" i="8"/>
  <c r="BA1885" i="8"/>
  <c r="BA652" i="8"/>
  <c r="BA544" i="8"/>
  <c r="BA779" i="8"/>
  <c r="BA205" i="8"/>
  <c r="BA1757" i="8"/>
  <c r="BA1042" i="8"/>
  <c r="BA714" i="8"/>
  <c r="BA311" i="8"/>
  <c r="BA431" i="8"/>
  <c r="BA57" i="8"/>
  <c r="BA1775" i="8"/>
  <c r="BA1572" i="8"/>
  <c r="BA756" i="8"/>
  <c r="BA717" i="8"/>
  <c r="BA1951" i="8"/>
  <c r="BA300" i="8"/>
  <c r="BA1893" i="8"/>
  <c r="BA231" i="8"/>
  <c r="BA524" i="8"/>
  <c r="BA412" i="8"/>
  <c r="BA603" i="8"/>
  <c r="BA597" i="8"/>
  <c r="BA29" i="8"/>
  <c r="BA1002" i="8"/>
  <c r="BA1337" i="8"/>
  <c r="BA1620" i="8"/>
  <c r="BA1610" i="8"/>
  <c r="BA1357" i="8"/>
  <c r="BA293" i="8"/>
  <c r="BA545" i="8"/>
  <c r="BA808" i="8"/>
  <c r="BA1511" i="8"/>
  <c r="BA554" i="8"/>
  <c r="BA1827" i="8"/>
  <c r="BA1639" i="8"/>
  <c r="BA766" i="8"/>
  <c r="BA1966" i="8"/>
  <c r="BA1486" i="8"/>
  <c r="BA724" i="8"/>
  <c r="BA1689" i="8"/>
  <c r="BA1553" i="8"/>
  <c r="BA1945" i="8"/>
  <c r="BA1235" i="8"/>
  <c r="BA1576" i="8"/>
  <c r="BA1772" i="8"/>
  <c r="BA1092" i="8"/>
  <c r="BA1523" i="8"/>
  <c r="BA1437" i="8"/>
  <c r="BA979" i="8"/>
  <c r="BA1426" i="8"/>
  <c r="BA923" i="8"/>
  <c r="BA1661" i="8"/>
  <c r="BA1608" i="8"/>
  <c r="BA744" i="8"/>
  <c r="BA1752" i="8"/>
  <c r="BA46" i="8"/>
  <c r="BA1950" i="8"/>
  <c r="BA921" i="8"/>
  <c r="BA1384" i="8"/>
  <c r="BA1696" i="8"/>
  <c r="BA1633" i="8"/>
  <c r="BA897" i="8"/>
  <c r="BA1323" i="8"/>
  <c r="BA1979" i="8"/>
  <c r="BA1514" i="8"/>
  <c r="BA598" i="8"/>
  <c r="BA92" i="8"/>
  <c r="BA1554" i="8"/>
  <c r="BA978" i="8"/>
  <c r="BA386" i="8"/>
  <c r="BA1962" i="8"/>
  <c r="BA1972" i="8"/>
  <c r="BA182" i="8"/>
  <c r="BA1663" i="8"/>
  <c r="BA1344" i="8"/>
  <c r="BA1223" i="8"/>
  <c r="BA1548" i="8"/>
  <c r="BA1269" i="8"/>
  <c r="BA1926" i="8"/>
  <c r="BA565" i="8"/>
  <c r="BA965" i="8"/>
  <c r="BA1711" i="8"/>
  <c r="BA647" i="8"/>
  <c r="BA580" i="8"/>
  <c r="BA81" i="8"/>
  <c r="BA1969" i="8"/>
  <c r="BA771" i="8"/>
  <c r="BA1707" i="8"/>
  <c r="BA572" i="8"/>
  <c r="BA258" i="8"/>
  <c r="BA1445" i="8"/>
  <c r="BA1921" i="8"/>
  <c r="BA1133" i="8"/>
  <c r="BA1230" i="8"/>
  <c r="BA912" i="8"/>
  <c r="BA1747" i="8"/>
  <c r="BA751" i="8"/>
  <c r="BA104" i="8"/>
  <c r="BA1353" i="8"/>
  <c r="BA798" i="8"/>
  <c r="BA16" i="8"/>
  <c r="BA872" i="8"/>
  <c r="BA1287" i="8"/>
  <c r="BA588" i="8"/>
  <c r="BA20" i="8"/>
  <c r="BA1851" i="8"/>
  <c r="BA1478" i="8"/>
  <c r="BA1977" i="8"/>
  <c r="BA1581" i="8"/>
  <c r="BA1164" i="8"/>
  <c r="BA1093" i="8"/>
  <c r="BA1081" i="8"/>
  <c r="BA179" i="8"/>
  <c r="BA289" i="8"/>
  <c r="BA636" i="8"/>
  <c r="BA1056" i="8"/>
  <c r="BA1472" i="8"/>
  <c r="BA1414" i="8"/>
  <c r="BA348" i="8"/>
  <c r="BA1079" i="8"/>
  <c r="BA1876" i="8"/>
  <c r="BA976" i="8"/>
  <c r="BA786" i="8"/>
  <c r="BA1870" i="8"/>
  <c r="BA183" i="8"/>
  <c r="BA1262" i="8"/>
  <c r="BA211" i="8"/>
  <c r="BA238" i="8"/>
  <c r="BA1014" i="8"/>
  <c r="BA1444" i="8"/>
  <c r="BA546" i="8"/>
  <c r="BA154" i="8"/>
  <c r="BA1808" i="8"/>
  <c r="BA765" i="8"/>
  <c r="BA319" i="8"/>
  <c r="BA1158" i="8"/>
  <c r="BA381" i="8"/>
  <c r="BA161" i="8"/>
  <c r="BA227" i="8"/>
  <c r="BA1882" i="8"/>
  <c r="BA398" i="8"/>
  <c r="BA1386" i="8"/>
  <c r="BA86" i="8"/>
  <c r="BA1582" i="8"/>
  <c r="BA349" i="8"/>
  <c r="BA1291" i="8"/>
  <c r="BA1699" i="8"/>
  <c r="BA1316" i="8"/>
  <c r="BA856" i="8"/>
  <c r="BA1847" i="8"/>
  <c r="BA436" i="8"/>
  <c r="BA189" i="8"/>
  <c r="BA754" i="8"/>
  <c r="BA1138" i="8"/>
  <c r="BA210" i="8"/>
  <c r="BA1734" i="8"/>
  <c r="BA1681" i="8"/>
  <c r="BA1795" i="8"/>
  <c r="BA1141" i="8"/>
  <c r="BA1767" i="8"/>
  <c r="BA1126" i="8"/>
  <c r="BA50" i="8"/>
  <c r="BA599" i="8"/>
  <c r="BA1974" i="8"/>
  <c r="BA1589" i="8"/>
  <c r="BA861" i="8"/>
  <c r="BA1891" i="8"/>
  <c r="BA1089" i="8"/>
  <c r="BA1362" i="8"/>
  <c r="BA1630" i="8"/>
  <c r="BA1990" i="8"/>
  <c r="BA1441" i="8"/>
  <c r="BA1338" i="8"/>
  <c r="BA233" i="8"/>
  <c r="BA1029" i="8"/>
  <c r="BA1725" i="8"/>
  <c r="BA1839" i="8"/>
  <c r="BA592" i="8"/>
  <c r="BA666" i="8"/>
  <c r="BA487" i="8"/>
  <c r="BA1367" i="8"/>
  <c r="BA1094" i="8"/>
  <c r="BA1845" i="8"/>
  <c r="BA792" i="8"/>
  <c r="BA1453" i="8"/>
  <c r="BA642" i="8"/>
  <c r="BA1354" i="8"/>
  <c r="BA1009" i="8"/>
  <c r="BA1804" i="8"/>
  <c r="BA1008" i="8"/>
  <c r="BA501" i="8"/>
  <c r="BA1120" i="8"/>
  <c r="BA404" i="8"/>
  <c r="BA520" i="8"/>
  <c r="BA1996" i="8"/>
  <c r="BA1755" i="8"/>
  <c r="BA1555" i="8"/>
  <c r="BA357" i="8"/>
  <c r="BA1740" i="8"/>
  <c r="BA1499" i="8"/>
  <c r="BA1101" i="8"/>
  <c r="BA42" i="8"/>
  <c r="BA1806" i="8"/>
  <c r="BA1455" i="8"/>
  <c r="BA1822" i="8"/>
  <c r="BA1993" i="8"/>
  <c r="BA634" i="8"/>
  <c r="BA1197" i="8"/>
  <c r="BA1019" i="8"/>
  <c r="BA1862" i="8"/>
  <c r="BA1383" i="8"/>
  <c r="BA1495" i="8"/>
  <c r="BA1037" i="8"/>
  <c r="BA1701" i="8"/>
  <c r="BA1622" i="8"/>
  <c r="BA932" i="8"/>
  <c r="BA1541" i="8"/>
  <c r="BA1569" i="8"/>
  <c r="BA439" i="8"/>
  <c r="BA1046" i="8"/>
  <c r="BA1917" i="8"/>
  <c r="BA1668" i="8"/>
  <c r="BA1317" i="8"/>
  <c r="AY38" i="8"/>
  <c r="AY7" i="8"/>
  <c r="AY172" i="8"/>
  <c r="AY1197" i="8"/>
  <c r="AY145" i="8"/>
  <c r="AY14" i="8"/>
  <c r="AY105" i="8"/>
  <c r="AY49" i="8"/>
  <c r="AY17" i="8"/>
  <c r="AY12" i="8"/>
  <c r="AY41" i="8"/>
  <c r="AY76" i="8"/>
  <c r="AY119" i="8"/>
  <c r="AY134" i="8"/>
  <c r="AY140" i="8"/>
  <c r="AY113" i="8"/>
  <c r="AY102" i="8"/>
  <c r="AY137" i="8"/>
  <c r="AY20" i="8"/>
  <c r="AY9" i="8"/>
  <c r="AY44" i="8"/>
  <c r="AY148" i="8"/>
  <c r="AY116" i="8"/>
  <c r="AY73" i="8"/>
  <c r="AY52" i="8"/>
  <c r="AY87" i="8"/>
  <c r="AY108" i="8"/>
  <c r="AY142" i="8"/>
  <c r="AY70" i="8"/>
  <c r="AY46" i="8"/>
  <c r="AY169" i="8"/>
  <c r="AY1627" i="8"/>
  <c r="AY763" i="8"/>
  <c r="AY1414" i="8"/>
  <c r="AY339" i="8"/>
  <c r="AY1014" i="8"/>
  <c r="AY222" i="8"/>
  <c r="AY80" i="8"/>
  <c r="AY884" i="8"/>
  <c r="AY1899" i="8"/>
  <c r="AY1660" i="8"/>
  <c r="AY1531" i="8"/>
  <c r="AY1169" i="8"/>
  <c r="AY1210" i="8"/>
  <c r="AY1651" i="8"/>
  <c r="AY1063" i="8"/>
  <c r="AY1782" i="8"/>
  <c r="AY1417" i="8"/>
  <c r="AY1458" i="8"/>
  <c r="AY793" i="8"/>
  <c r="AY59" i="8"/>
  <c r="AY812" i="8"/>
  <c r="AY1126" i="8"/>
  <c r="AY198" i="8"/>
  <c r="AY618" i="8"/>
  <c r="AY633" i="8"/>
  <c r="AY1909" i="8"/>
  <c r="AY1678" i="8"/>
  <c r="AY1521" i="8"/>
  <c r="AY1562" i="8"/>
  <c r="AY905" i="8"/>
  <c r="AY1661" i="8"/>
  <c r="AY1792" i="8"/>
  <c r="AY846" i="8"/>
  <c r="AY1112" i="8"/>
  <c r="AY636" i="8"/>
  <c r="AY1478" i="8"/>
  <c r="AY487" i="8"/>
  <c r="AY207" i="8"/>
  <c r="AY782" i="8"/>
  <c r="AY948" i="8"/>
  <c r="AY1710" i="8"/>
  <c r="AY1489" i="8"/>
  <c r="AY1530" i="8"/>
  <c r="AY873" i="8"/>
  <c r="AY1821" i="8"/>
  <c r="AY1577" i="8"/>
  <c r="AY1952" i="8"/>
  <c r="AY993" i="8"/>
  <c r="AY295" i="8"/>
  <c r="AY1004" i="8"/>
  <c r="AY1318" i="8"/>
  <c r="AY451" i="8"/>
  <c r="AY667" i="8"/>
  <c r="AY131" i="8"/>
  <c r="AY270" i="8"/>
  <c r="AY788" i="8"/>
  <c r="AY1582" i="8"/>
  <c r="AY2000" i="8"/>
  <c r="AY1638" i="8"/>
  <c r="AY1869" i="8"/>
  <c r="AY1387" i="8"/>
  <c r="AY1804" i="8"/>
  <c r="AY1288" i="8"/>
  <c r="AY933" i="8"/>
  <c r="AY1823" i="8"/>
  <c r="AY372" i="8"/>
  <c r="AY1354" i="8"/>
  <c r="AY1313" i="8"/>
  <c r="AY1886" i="8"/>
  <c r="AY1067" i="8"/>
  <c r="AY1755" i="8"/>
  <c r="AY1735" i="8"/>
  <c r="AY1598" i="8"/>
  <c r="AY1021" i="8"/>
  <c r="AY1408" i="8"/>
  <c r="AY1359" i="8"/>
  <c r="AY1849" i="8"/>
  <c r="AY1228" i="8"/>
  <c r="AY791" i="8"/>
  <c r="AY402" i="8"/>
  <c r="AY278" i="8"/>
  <c r="AY932" i="8"/>
  <c r="AY546" i="8"/>
  <c r="AY303" i="8"/>
  <c r="AY1192" i="8"/>
  <c r="AY1463" i="8"/>
  <c r="AY1101" i="8"/>
  <c r="AY1745" i="8"/>
  <c r="AY1332" i="8"/>
  <c r="AY1850" i="8"/>
  <c r="AY1349" i="8"/>
  <c r="AY1580" i="8"/>
  <c r="AY419" i="8"/>
  <c r="AY1102" i="8"/>
  <c r="AY128" i="8"/>
  <c r="AY594" i="8"/>
  <c r="AY571" i="8"/>
  <c r="AY35" i="8"/>
  <c r="AY1406" i="8"/>
  <c r="AY748" i="8"/>
  <c r="AY927" i="8"/>
  <c r="AY830" i="8"/>
  <c r="AY1777" i="8"/>
  <c r="AY1300" i="8"/>
  <c r="AY1600" i="8"/>
  <c r="AY1860" i="8"/>
  <c r="AY1331" i="8"/>
  <c r="AY1051" i="8"/>
  <c r="AY1454" i="8"/>
  <c r="AY580" i="8"/>
  <c r="AY51" i="8"/>
  <c r="AY705" i="8"/>
  <c r="AY1238" i="8"/>
  <c r="AY730" i="8"/>
  <c r="AY1544" i="8"/>
  <c r="AY1116" i="8"/>
  <c r="AY1961" i="8"/>
  <c r="AY1593" i="8"/>
  <c r="AY1247" i="8"/>
  <c r="AY1520" i="8"/>
  <c r="AY1092" i="8"/>
  <c r="AY1985" i="8"/>
  <c r="AY1623" i="8"/>
  <c r="AY1223" i="8"/>
  <c r="AY1963" i="8"/>
  <c r="AY1968" i="8"/>
  <c r="AY1837" i="8"/>
  <c r="AY825" i="8"/>
  <c r="AY1482" i="8"/>
  <c r="AY1441" i="8"/>
  <c r="AY1758" i="8"/>
  <c r="AY1989" i="8"/>
  <c r="AY97" i="8"/>
  <c r="AY121" i="8"/>
  <c r="AY132" i="8"/>
  <c r="AY92" i="8"/>
  <c r="AY100" i="8"/>
  <c r="AY68" i="8"/>
  <c r="AY84" i="8"/>
  <c r="AY54" i="8"/>
  <c r="AY62" i="8"/>
  <c r="AY455" i="8"/>
  <c r="AY484" i="8"/>
  <c r="AY349" i="8"/>
  <c r="AY673" i="8"/>
  <c r="AY1206" i="8"/>
  <c r="AY247" i="8"/>
  <c r="AY698" i="8"/>
  <c r="AY1916" i="8"/>
  <c r="AY1275" i="8"/>
  <c r="AY995" i="8"/>
  <c r="AY1907" i="8"/>
  <c r="AY1668" i="8"/>
  <c r="AY1523" i="8"/>
  <c r="AY1161" i="8"/>
  <c r="AY1202" i="8"/>
  <c r="AY593" i="8"/>
  <c r="AY911" i="8"/>
  <c r="AY860" i="8"/>
  <c r="AY1430" i="8"/>
  <c r="AY1803" i="8"/>
  <c r="AY1934" i="8"/>
  <c r="AY1265" i="8"/>
  <c r="AY1306" i="8"/>
  <c r="AY1071" i="8"/>
  <c r="AY1775" i="8"/>
  <c r="AY981" i="8"/>
  <c r="AY1368" i="8"/>
  <c r="AY286" i="8"/>
  <c r="AY681" i="8"/>
  <c r="AY807" i="8"/>
  <c r="AY418" i="8"/>
  <c r="AY393" i="8"/>
  <c r="AY1966" i="8"/>
  <c r="AY1233" i="8"/>
  <c r="AY1274" i="8"/>
  <c r="AY1935" i="8"/>
  <c r="AY1696" i="8"/>
  <c r="AY821" i="8"/>
  <c r="AY1208" i="8"/>
  <c r="AY449" i="8"/>
  <c r="AY437" i="8"/>
  <c r="AY1574" i="8"/>
  <c r="AY838" i="8"/>
  <c r="AY521" i="8"/>
  <c r="AY340" i="8"/>
  <c r="AY452" i="8"/>
  <c r="AY817" i="8"/>
  <c r="AY1044" i="8"/>
  <c r="AY1346" i="8"/>
  <c r="AY1305" i="8"/>
  <c r="AY1763" i="8"/>
  <c r="AY1131" i="8"/>
  <c r="AY1698" i="8"/>
  <c r="AY1429" i="8"/>
  <c r="AY1508" i="8"/>
  <c r="AY1922" i="8"/>
  <c r="AY1357" i="8"/>
  <c r="AY1585" i="8"/>
  <c r="AY1235" i="8"/>
  <c r="AY1358" i="8"/>
  <c r="AY356" i="8"/>
  <c r="AY1142" i="8"/>
  <c r="AY634" i="8"/>
  <c r="AY628" i="8"/>
  <c r="AY1445" i="8"/>
  <c r="AY795" i="8"/>
  <c r="AY215" i="8"/>
  <c r="AY918" i="8"/>
  <c r="AY351" i="8"/>
  <c r="AY1003" i="8"/>
  <c r="AY1348" i="8"/>
  <c r="AY1479" i="8"/>
  <c r="AY1712" i="8"/>
  <c r="AY1185" i="8"/>
  <c r="AY625" i="8"/>
  <c r="AY943" i="8"/>
  <c r="AY894" i="8"/>
  <c r="AY112" i="8"/>
  <c r="AY892" i="8"/>
  <c r="AY1462" i="8"/>
  <c r="AY1810" i="8"/>
  <c r="AY1389" i="8"/>
  <c r="AY1924" i="8"/>
  <c r="AY1267" i="8"/>
  <c r="AY987" i="8"/>
  <c r="AY1390" i="8"/>
  <c r="AY684" i="8"/>
  <c r="AY468" i="8"/>
  <c r="AY641" i="8"/>
  <c r="AY1174" i="8"/>
  <c r="AY666" i="8"/>
  <c r="AY1820" i="8"/>
  <c r="AY1371" i="8"/>
  <c r="AY1811" i="8"/>
  <c r="AY1942" i="8"/>
  <c r="AY1257" i="8"/>
  <c r="AY1298" i="8"/>
  <c r="AY777" i="8"/>
  <c r="AY689" i="8"/>
  <c r="AY1007" i="8"/>
  <c r="AY371" i="8"/>
  <c r="AY956" i="8"/>
  <c r="AY1526" i="8"/>
  <c r="AY683" i="8"/>
  <c r="AY443" i="8"/>
  <c r="AY1339" i="8"/>
  <c r="AY1971" i="8"/>
  <c r="AY1732" i="8"/>
  <c r="AY1459" i="8"/>
  <c r="AY1097" i="8"/>
  <c r="AY1138" i="8"/>
  <c r="AY493" i="8"/>
  <c r="AY870" i="8"/>
  <c r="AY529" i="8"/>
  <c r="AY847" i="8"/>
  <c r="AY547" i="8"/>
  <c r="AY458" i="8"/>
  <c r="AY302" i="8"/>
  <c r="AY796" i="8"/>
  <c r="AY1366" i="8"/>
  <c r="AY588" i="8"/>
  <c r="AY1416" i="8"/>
  <c r="AY1029" i="8"/>
  <c r="AY1727" i="8"/>
  <c r="AY1119" i="8"/>
  <c r="AY921" i="8"/>
  <c r="AY1578" i="8"/>
  <c r="AY1537" i="8"/>
  <c r="AY1662" i="8"/>
  <c r="AY1893" i="8"/>
  <c r="AY1404" i="8"/>
  <c r="AY1673" i="8"/>
  <c r="AY1173" i="8"/>
  <c r="AY1535" i="8"/>
  <c r="AY1168" i="8"/>
  <c r="AY779" i="8"/>
  <c r="AY1736" i="8"/>
  <c r="AY1975" i="8"/>
  <c r="AY1604" i="8"/>
  <c r="AY1877" i="8"/>
  <c r="AY1646" i="8"/>
  <c r="AY1553" i="8"/>
  <c r="AY937" i="8"/>
  <c r="AY1629" i="8"/>
  <c r="AY1999" i="8"/>
  <c r="AY1760" i="8"/>
  <c r="AY1144" i="8"/>
  <c r="AY764" i="8"/>
  <c r="AY1510" i="8"/>
  <c r="AY619" i="8"/>
  <c r="AY387" i="8"/>
  <c r="AY199" i="8"/>
  <c r="AY980" i="8"/>
  <c r="AY724" i="8"/>
  <c r="AY1895" i="8"/>
  <c r="AY1656" i="8"/>
  <c r="AY861" i="8"/>
  <c r="AY1248" i="8"/>
  <c r="AY1199" i="8"/>
  <c r="AY1647" i="8"/>
  <c r="AY1496" i="8"/>
  <c r="AY223" i="8"/>
  <c r="AY388" i="8"/>
  <c r="AY206" i="8"/>
  <c r="AY765" i="8"/>
  <c r="AY935" i="8"/>
  <c r="AY862" i="8"/>
  <c r="AY391" i="8"/>
  <c r="AY1927" i="8"/>
  <c r="AY1688" i="8"/>
  <c r="AY829" i="8"/>
  <c r="AY1216" i="8"/>
  <c r="AY1551" i="8"/>
  <c r="AY1189" i="8"/>
  <c r="AY1657" i="8"/>
  <c r="AY1420" i="8"/>
  <c r="AY983" i="8"/>
  <c r="AY1054" i="8"/>
  <c r="AY433" i="8"/>
  <c r="AY1246" i="8"/>
  <c r="AY738" i="8"/>
  <c r="AY110" i="8"/>
  <c r="AY1397" i="8"/>
  <c r="AY1802" i="8"/>
  <c r="AY814" i="8"/>
  <c r="AY1373" i="8"/>
  <c r="AY1826" i="8"/>
  <c r="AY1448" i="8"/>
  <c r="AY1695" i="8"/>
  <c r="AY1151" i="8"/>
  <c r="AY1296" i="8"/>
  <c r="AY909" i="8"/>
  <c r="AY1608" i="8"/>
  <c r="AY1847" i="8"/>
  <c r="AY161" i="8"/>
  <c r="AY30" i="8"/>
  <c r="AY126" i="8"/>
  <c r="AY57" i="8"/>
  <c r="AY65" i="8"/>
  <c r="AY33" i="8"/>
  <c r="AY167" i="8"/>
  <c r="AY153" i="8"/>
  <c r="AY81" i="8"/>
  <c r="AY129" i="8"/>
  <c r="AY926" i="8"/>
  <c r="AY321" i="8"/>
  <c r="AY1214" i="8"/>
  <c r="AY279" i="8"/>
  <c r="AY706" i="8"/>
  <c r="AY1006" i="8"/>
  <c r="AY644" i="8"/>
  <c r="AY1224" i="8"/>
  <c r="AY1495" i="8"/>
  <c r="AY1133" i="8"/>
  <c r="AY1713" i="8"/>
  <c r="AY1364" i="8"/>
  <c r="AY1818" i="8"/>
  <c r="AY1381" i="8"/>
  <c r="AY942" i="8"/>
  <c r="AY1134" i="8"/>
  <c r="AY230" i="8"/>
  <c r="AY626" i="8"/>
  <c r="AY699" i="8"/>
  <c r="AY163" i="8"/>
  <c r="AY1438" i="8"/>
  <c r="AY959" i="8"/>
  <c r="AY958" i="8"/>
  <c r="AY1714" i="8"/>
  <c r="AY1485" i="8"/>
  <c r="AY1115" i="8"/>
  <c r="AY835" i="8"/>
  <c r="AY1917" i="8"/>
  <c r="AY1686" i="8"/>
  <c r="AY1513" i="8"/>
  <c r="AY1554" i="8"/>
  <c r="AY897" i="8"/>
  <c r="AY182" i="8"/>
  <c r="AY908" i="8"/>
  <c r="AY1222" i="8"/>
  <c r="AY311" i="8"/>
  <c r="AY714" i="8"/>
  <c r="AY147" i="8"/>
  <c r="AY729" i="8"/>
  <c r="AY1083" i="8"/>
  <c r="AY803" i="8"/>
  <c r="AY1715" i="8"/>
  <c r="AY1846" i="8"/>
  <c r="AY1353" i="8"/>
  <c r="AY1394" i="8"/>
  <c r="AY563" i="8"/>
  <c r="AY136" i="8"/>
  <c r="AY554" i="8"/>
  <c r="AY348" i="8"/>
  <c r="AY1052" i="8"/>
  <c r="AY1030" i="8"/>
  <c r="AY569" i="8"/>
  <c r="AY809" i="8"/>
  <c r="AY1744" i="8"/>
  <c r="AY1983" i="8"/>
  <c r="AY1613" i="8"/>
  <c r="AY1322" i="8"/>
  <c r="AY1281" i="8"/>
  <c r="AY1918" i="8"/>
  <c r="AY1787" i="8"/>
  <c r="AY1250" i="8"/>
  <c r="AY1209" i="8"/>
  <c r="AY1990" i="8"/>
  <c r="AY1620" i="8"/>
  <c r="AY1859" i="8"/>
  <c r="AY1098" i="8"/>
  <c r="AY1419" i="8"/>
  <c r="AY1772" i="8"/>
  <c r="AY1207" i="8"/>
  <c r="AY1639" i="8"/>
  <c r="AY1076" i="8"/>
  <c r="AY1504" i="8"/>
  <c r="AY1455" i="8"/>
  <c r="AY1093" i="8"/>
  <c r="AY1753" i="8"/>
  <c r="AY1324" i="8"/>
  <c r="AY887" i="8"/>
  <c r="AY707" i="8"/>
  <c r="AY1028" i="8"/>
  <c r="AY1150" i="8"/>
  <c r="AY294" i="8"/>
  <c r="AY642" i="8"/>
  <c r="AY564" i="8"/>
  <c r="AY1671" i="8"/>
  <c r="AY1472" i="8"/>
  <c r="AY1295" i="8"/>
  <c r="AY1913" i="8"/>
  <c r="AY1164" i="8"/>
  <c r="AY878" i="8"/>
  <c r="AY612" i="8"/>
  <c r="AY338" i="8"/>
  <c r="AY16" i="8"/>
  <c r="AY868" i="8"/>
  <c r="AY1031" i="8"/>
  <c r="AY475" i="8"/>
  <c r="AY318" i="8"/>
  <c r="AY1559" i="8"/>
  <c r="AY1474" i="8"/>
  <c r="AY1433" i="8"/>
  <c r="AY1766" i="8"/>
  <c r="AY1997" i="8"/>
  <c r="AY1635" i="8"/>
  <c r="AY979" i="8"/>
  <c r="AY1259" i="8"/>
  <c r="AY1932" i="8"/>
  <c r="AY1276" i="8"/>
  <c r="AY1801" i="8"/>
  <c r="AY1407" i="8"/>
  <c r="AY436" i="8"/>
  <c r="AY1864" i="8"/>
  <c r="AY1733" i="8"/>
  <c r="AY1903" i="8"/>
  <c r="AY853" i="8"/>
  <c r="AY603" i="8"/>
  <c r="AY966" i="8"/>
  <c r="AY692" i="8"/>
  <c r="AY1944" i="8"/>
  <c r="AY1693" i="8"/>
  <c r="AY1080" i="8"/>
  <c r="AY1446" i="8"/>
  <c r="AY916" i="8"/>
  <c r="AY901" i="8"/>
  <c r="AY1855" i="8"/>
  <c r="AY1450" i="8"/>
  <c r="AY1790" i="8"/>
  <c r="AY907" i="8"/>
  <c r="AY1557" i="8"/>
  <c r="AY1552" i="8"/>
  <c r="AY1953" i="8"/>
  <c r="AY1255" i="8"/>
  <c r="AY587" i="8"/>
  <c r="AY1166" i="8"/>
  <c r="AY658" i="8"/>
  <c r="AY790" i="8"/>
  <c r="AY24" i="8"/>
  <c r="AY1470" i="8"/>
  <c r="AY395" i="8"/>
  <c r="AY991" i="8"/>
  <c r="AY1239" i="8"/>
  <c r="AY1607" i="8"/>
  <c r="AY1969" i="8"/>
  <c r="AY1108" i="8"/>
  <c r="AY1536" i="8"/>
  <c r="AY1487" i="8"/>
  <c r="AY1125" i="8"/>
  <c r="AY1721" i="8"/>
  <c r="AY1356" i="8"/>
  <c r="AY919" i="8"/>
  <c r="AY798" i="8"/>
  <c r="AY380" i="8"/>
  <c r="AY1060" i="8"/>
  <c r="AY1182" i="8"/>
  <c r="AY674" i="8"/>
  <c r="AY531" i="8"/>
  <c r="AY516" i="8"/>
  <c r="AY1320" i="8"/>
  <c r="AY1970" i="8"/>
  <c r="AY1229" i="8"/>
  <c r="AY1617" i="8"/>
  <c r="AY1460" i="8"/>
  <c r="AY1722" i="8"/>
  <c r="AY1477" i="8"/>
  <c r="AY1107" i="8"/>
  <c r="AY827" i="8"/>
  <c r="AY1230" i="8"/>
  <c r="AY323" i="8"/>
  <c r="AY722" i="8"/>
  <c r="AY1046" i="8"/>
  <c r="AY254" i="8"/>
  <c r="AY1534" i="8"/>
  <c r="AY715" i="8"/>
  <c r="AY473" i="8"/>
  <c r="AY445" i="8"/>
  <c r="AY43" i="8"/>
  <c r="AY506" i="8"/>
  <c r="AY1649" i="8"/>
  <c r="AY1428" i="8"/>
  <c r="AY1882" i="8"/>
  <c r="AY1317" i="8"/>
  <c r="AY1548" i="8"/>
  <c r="AY500" i="8"/>
  <c r="AY1070" i="8"/>
  <c r="AY562" i="8"/>
  <c r="AY325" i="8"/>
  <c r="AY1374" i="8"/>
  <c r="AY620" i="8"/>
  <c r="AY895" i="8"/>
  <c r="AY739" i="8"/>
  <c r="AY1500" i="8"/>
  <c r="AY1269" i="8"/>
  <c r="AY1930" i="8"/>
  <c r="AY1392" i="8"/>
  <c r="AY1005" i="8"/>
  <c r="AY1751" i="8"/>
  <c r="AY1095" i="8"/>
  <c r="AY1325" i="8"/>
  <c r="AY1035" i="8"/>
  <c r="AY1315" i="8"/>
  <c r="AY1876" i="8"/>
  <c r="AY1252" i="8"/>
  <c r="AY1825" i="8"/>
  <c r="AY1383" i="8"/>
  <c r="AY1788" i="8"/>
  <c r="AY1403" i="8"/>
  <c r="AY1082" i="8"/>
  <c r="AY1779" i="8"/>
  <c r="AY1910" i="8"/>
  <c r="AY1289" i="8"/>
  <c r="AY1330" i="8"/>
  <c r="AY115" i="8"/>
  <c r="AY721" i="8"/>
  <c r="AY1039" i="8"/>
  <c r="AY486" i="8"/>
  <c r="AY231" i="8"/>
  <c r="AY988" i="8"/>
  <c r="AY1558" i="8"/>
  <c r="AY774" i="8"/>
  <c r="AY505" i="8"/>
  <c r="AY1675" i="8"/>
  <c r="AY1806" i="8"/>
  <c r="AY1393" i="8"/>
  <c r="AY1434" i="8"/>
  <c r="AY1789" i="8"/>
  <c r="AY1920" i="8"/>
  <c r="AY1025" i="8"/>
  <c r="AY1036" i="8"/>
  <c r="AY1350" i="8"/>
  <c r="AY524" i="8"/>
  <c r="AY91" i="8"/>
  <c r="AY820" i="8"/>
  <c r="AY1838" i="8"/>
  <c r="AY1361" i="8"/>
  <c r="AY1402" i="8"/>
  <c r="AY691" i="8"/>
  <c r="AY1807" i="8"/>
  <c r="AY949" i="8"/>
  <c r="AY1336" i="8"/>
  <c r="AY950" i="8"/>
  <c r="AY457" i="8"/>
  <c r="AY649" i="8"/>
  <c r="AY435" i="8"/>
  <c r="AY386" i="8"/>
  <c r="AY668" i="8"/>
  <c r="AY1941" i="8"/>
  <c r="AY1218" i="8"/>
  <c r="AY1177" i="8"/>
  <c r="AY1539" i="8"/>
  <c r="AY1652" i="8"/>
  <c r="AY1891" i="8"/>
  <c r="AY1194" i="8"/>
  <c r="AY1153" i="8"/>
  <c r="AY1515" i="8"/>
  <c r="AY1676" i="8"/>
  <c r="AY1915" i="8"/>
  <c r="AY404" i="8"/>
  <c r="AY1532" i="8"/>
  <c r="AY1301" i="8"/>
  <c r="AY1898" i="8"/>
  <c r="AY1380" i="8"/>
  <c r="AY1697" i="8"/>
  <c r="AY1149" i="8"/>
  <c r="AY1511" i="8"/>
  <c r="AY164" i="8"/>
  <c r="AY150" i="8"/>
  <c r="AY118" i="8"/>
  <c r="AY166" i="8"/>
  <c r="AY36" i="8"/>
  <c r="AY22" i="8"/>
  <c r="AY124" i="8"/>
  <c r="AY94" i="8"/>
  <c r="AY156" i="8"/>
  <c r="AY86" i="8"/>
  <c r="AY25" i="8"/>
  <c r="AY56" i="8"/>
  <c r="AY617" i="8"/>
  <c r="AY676" i="8"/>
  <c r="AY354" i="8"/>
  <c r="AY540" i="8"/>
  <c r="AY910" i="8"/>
  <c r="AY1863" i="8"/>
  <c r="AY1624" i="8"/>
  <c r="AY893" i="8"/>
  <c r="AY1280" i="8"/>
  <c r="AY1231" i="8"/>
  <c r="AY1615" i="8"/>
  <c r="AY1977" i="8"/>
  <c r="AY1100" i="8"/>
  <c r="AY1528" i="8"/>
  <c r="AY27" i="8"/>
  <c r="AY804" i="8"/>
  <c r="AY967" i="8"/>
  <c r="AY990" i="8"/>
  <c r="AY854" i="8"/>
  <c r="AY88" i="8"/>
  <c r="AY1059" i="8"/>
  <c r="AY1335" i="8"/>
  <c r="AY1873" i="8"/>
  <c r="AY1204" i="8"/>
  <c r="AY1828" i="8"/>
  <c r="AY1363" i="8"/>
  <c r="AY1486" i="8"/>
  <c r="AY523" i="8"/>
  <c r="AY708" i="8"/>
  <c r="AY737" i="8"/>
  <c r="AY1270" i="8"/>
  <c r="AY364" i="8"/>
  <c r="AY762" i="8"/>
  <c r="AY1905" i="8"/>
  <c r="AY1172" i="8"/>
  <c r="AY1626" i="8"/>
  <c r="AY1988" i="8"/>
  <c r="AY1203" i="8"/>
  <c r="AY923" i="8"/>
  <c r="AY1326" i="8"/>
  <c r="AY476" i="8"/>
  <c r="AY337" i="8"/>
  <c r="AY577" i="8"/>
  <c r="AY1110" i="8"/>
  <c r="AY160" i="8"/>
  <c r="AY602" i="8"/>
  <c r="AY1244" i="8"/>
  <c r="AY1833" i="8"/>
  <c r="AY1375" i="8"/>
  <c r="AY1136" i="8"/>
  <c r="AY1768" i="8"/>
  <c r="AY1637" i="8"/>
  <c r="AY1813" i="8"/>
  <c r="AY660" i="8"/>
  <c r="AY1840" i="8"/>
  <c r="AY1709" i="8"/>
  <c r="AY953" i="8"/>
  <c r="AY1992" i="8"/>
  <c r="AY1630" i="8"/>
  <c r="AY1861" i="8"/>
  <c r="AY977" i="8"/>
  <c r="AY1781" i="8"/>
  <c r="AY1912" i="8"/>
  <c r="AY1033" i="8"/>
  <c r="AY1664" i="8"/>
  <c r="AY1240" i="8"/>
  <c r="AY67" i="8"/>
  <c r="AY553" i="8"/>
  <c r="AY444" i="8"/>
  <c r="AY1001" i="8"/>
  <c r="AY1824" i="8"/>
  <c r="AY508" i="8"/>
  <c r="AY214" i="8"/>
  <c r="AY1256" i="8"/>
  <c r="AY1616" i="8"/>
  <c r="AY767" i="8"/>
  <c r="AY1409" i="8"/>
  <c r="AY1659" i="8"/>
  <c r="AY1187" i="8"/>
  <c r="AY1642" i="8"/>
  <c r="AY1124" i="8"/>
  <c r="AY1584" i="8"/>
  <c r="AY152" i="8"/>
  <c r="AY429" i="8"/>
  <c r="AY1908" i="8"/>
  <c r="AY1117" i="8"/>
  <c r="AY805" i="8"/>
  <c r="AY1226" i="8"/>
  <c r="AY1883" i="8"/>
  <c r="AY478" i="8"/>
  <c r="AY155" i="8"/>
  <c r="AY836" i="8"/>
  <c r="AY999" i="8"/>
  <c r="AY982" i="8"/>
  <c r="AY190" i="8"/>
  <c r="AY1009" i="8"/>
  <c r="AY1749" i="8"/>
  <c r="AY1880" i="8"/>
  <c r="AY319" i="8"/>
  <c r="AY1871" i="8"/>
  <c r="AY1632" i="8"/>
  <c r="AY885" i="8"/>
  <c r="AY1272" i="8"/>
  <c r="AY731" i="8"/>
  <c r="AY1062" i="8"/>
  <c r="AY585" i="8"/>
  <c r="AY659" i="8"/>
  <c r="AY548" i="8"/>
  <c r="AY849" i="8"/>
  <c r="AY1079" i="8"/>
  <c r="AY1767" i="8"/>
  <c r="AY989" i="8"/>
  <c r="AY1376" i="8"/>
  <c r="AY1327" i="8"/>
  <c r="AY1881" i="8"/>
  <c r="AY1196" i="8"/>
  <c r="AY425" i="8"/>
  <c r="AY740" i="8"/>
  <c r="AY370" i="8"/>
  <c r="AY144" i="8"/>
  <c r="AY900" i="8"/>
  <c r="AY75" i="8"/>
  <c r="AY514" i="8"/>
  <c r="AY175" i="8"/>
  <c r="AY1799" i="8"/>
  <c r="AY957" i="8"/>
  <c r="AY1344" i="8"/>
  <c r="AY1167" i="8"/>
  <c r="AY1679" i="8"/>
  <c r="AY1464" i="8"/>
  <c r="AY104" i="8"/>
  <c r="AY903" i="8"/>
  <c r="AY488" i="8"/>
  <c r="AY329" i="8"/>
  <c r="AY635" i="8"/>
  <c r="AY99" i="8"/>
  <c r="AY1852" i="8"/>
  <c r="AY1090" i="8"/>
  <c r="AY1411" i="8"/>
  <c r="AY1780" i="8"/>
  <c r="AY1476" i="8"/>
  <c r="AY1245" i="8"/>
  <c r="AY1954" i="8"/>
  <c r="AY1874" i="8"/>
  <c r="AY1506" i="8"/>
  <c r="AY1465" i="8"/>
  <c r="AY1734" i="8"/>
  <c r="AY1965" i="8"/>
  <c r="AY1602" i="8"/>
  <c r="AY883" i="8"/>
  <c r="AY1163" i="8"/>
  <c r="AY1533" i="8"/>
  <c r="AY1666" i="8"/>
  <c r="AY1261" i="8"/>
  <c r="AY1569" i="8"/>
  <c r="AY1492" i="8"/>
  <c r="AY1690" i="8"/>
  <c r="AY1509" i="8"/>
  <c r="AY1139" i="8"/>
  <c r="AY859" i="8"/>
  <c r="AY1262" i="8"/>
  <c r="AY326" i="8"/>
  <c r="AY754" i="8"/>
  <c r="AY1566" i="8"/>
  <c r="AY806" i="8"/>
  <c r="AY513" i="8"/>
  <c r="AY171" i="8"/>
  <c r="AY538" i="8"/>
  <c r="AY1565" i="8"/>
  <c r="AY1948" i="8"/>
  <c r="AY1243" i="8"/>
  <c r="AY963" i="8"/>
  <c r="AY1939" i="8"/>
  <c r="AY1700" i="8"/>
  <c r="AY1491" i="8"/>
  <c r="AY1129" i="8"/>
  <c r="AY1170" i="8"/>
  <c r="AY998" i="8"/>
  <c r="AY561" i="8"/>
  <c r="AY879" i="8"/>
  <c r="AY675" i="8"/>
  <c r="AY123" i="8"/>
  <c r="AY828" i="8"/>
  <c r="AY1398" i="8"/>
  <c r="AY716" i="8"/>
  <c r="AY1211" i="8"/>
  <c r="AY931" i="8"/>
  <c r="AY1575" i="8"/>
  <c r="AY1949" i="8"/>
  <c r="AY1718" i="8"/>
  <c r="AY1481" i="8"/>
  <c r="AY1522" i="8"/>
  <c r="AY865" i="8"/>
  <c r="AY48" i="8"/>
  <c r="AY876" i="8"/>
  <c r="AY1190" i="8"/>
  <c r="AY183" i="8"/>
  <c r="AY682" i="8"/>
  <c r="AY700" i="8"/>
  <c r="AY19" i="8"/>
  <c r="AY697" i="8"/>
  <c r="AY1872" i="8"/>
  <c r="AY1741" i="8"/>
  <c r="AY1049" i="8"/>
  <c r="AY1896" i="8"/>
  <c r="AY1765" i="8"/>
  <c r="AY1724" i="8"/>
  <c r="AY1122" i="8"/>
  <c r="AY1081" i="8"/>
  <c r="AY1443" i="8"/>
  <c r="AY1748" i="8"/>
  <c r="AY1987" i="8"/>
  <c r="AY1011" i="8"/>
  <c r="AY1291" i="8"/>
  <c r="AY1900" i="8"/>
  <c r="AY60" i="8"/>
  <c r="AY28" i="8"/>
  <c r="AY89" i="8"/>
  <c r="AY158" i="8"/>
  <c r="AY151" i="8"/>
  <c r="AY844" i="8"/>
  <c r="AY1158" i="8"/>
  <c r="AY650" i="8"/>
  <c r="AY572" i="8"/>
  <c r="AY665" i="8"/>
  <c r="AY1643" i="8"/>
  <c r="AY1774" i="8"/>
  <c r="AY1425" i="8"/>
  <c r="AY1466" i="8"/>
  <c r="AY801" i="8"/>
  <c r="AY1757" i="8"/>
  <c r="AY1888" i="8"/>
  <c r="AY191" i="8"/>
  <c r="AY412" i="8"/>
  <c r="AY482" i="8"/>
  <c r="AY1382" i="8"/>
  <c r="AY652" i="8"/>
  <c r="AY886" i="8"/>
  <c r="AY120" i="8"/>
  <c r="AY852" i="8"/>
  <c r="AY1653" i="8"/>
  <c r="AY1784" i="8"/>
  <c r="AY974" i="8"/>
  <c r="AY1120" i="8"/>
  <c r="AY1978" i="8"/>
  <c r="AY1221" i="8"/>
  <c r="AY1625" i="8"/>
  <c r="AY1452" i="8"/>
  <c r="AY1015" i="8"/>
  <c r="AY405" i="8"/>
  <c r="AY604" i="8"/>
  <c r="AY1278" i="8"/>
  <c r="AY396" i="8"/>
  <c r="AY770" i="8"/>
  <c r="AY799" i="8"/>
  <c r="AY1816" i="8"/>
  <c r="AY499" i="8"/>
  <c r="AY1088" i="8"/>
  <c r="AY1423" i="8"/>
  <c r="AY1785" i="8"/>
  <c r="AY1292" i="8"/>
  <c r="AY855" i="8"/>
  <c r="AY579" i="8"/>
  <c r="AY466" i="8"/>
  <c r="AY263" i="8"/>
  <c r="AY996" i="8"/>
  <c r="AY1118" i="8"/>
  <c r="AY610" i="8"/>
  <c r="AY420" i="8"/>
  <c r="AY78" i="8"/>
  <c r="AY875" i="8"/>
  <c r="AY1155" i="8"/>
  <c r="AY1525" i="8"/>
  <c r="AY1674" i="8"/>
  <c r="AY1220" i="8"/>
  <c r="AY1857" i="8"/>
  <c r="AY1351" i="8"/>
  <c r="AY1576" i="8"/>
  <c r="AY1148" i="8"/>
  <c r="AY1929" i="8"/>
  <c r="AY1279" i="8"/>
  <c r="AY1424" i="8"/>
  <c r="AY1037" i="8"/>
  <c r="AY1719" i="8"/>
  <c r="AY1127" i="8"/>
  <c r="AY1931" i="8"/>
  <c r="AY1692" i="8"/>
  <c r="AY1499" i="8"/>
  <c r="AY1137" i="8"/>
  <c r="AY1178" i="8"/>
  <c r="AY1683" i="8"/>
  <c r="AY1814" i="8"/>
  <c r="AY1385" i="8"/>
  <c r="AY1426" i="8"/>
  <c r="AY238" i="8"/>
  <c r="AY780" i="8"/>
  <c r="AY1094" i="8"/>
  <c r="AY96" i="8"/>
  <c r="AY586" i="8"/>
  <c r="AY601" i="8"/>
  <c r="AY1467" i="8"/>
  <c r="AY1105" i="8"/>
  <c r="AY1146" i="8"/>
  <c r="AY1843" i="8"/>
  <c r="AY1603" i="8"/>
  <c r="AY1974" i="8"/>
  <c r="AY1225" i="8"/>
  <c r="AY1266" i="8"/>
  <c r="AY657" i="8"/>
  <c r="AY975" i="8"/>
  <c r="AY1022" i="8"/>
  <c r="AY246" i="8"/>
  <c r="AY924" i="8"/>
  <c r="AY1494" i="8"/>
  <c r="AY555" i="8"/>
  <c r="AY1372" i="8"/>
  <c r="AY1705" i="8"/>
  <c r="AY1141" i="8"/>
  <c r="AY1503" i="8"/>
  <c r="AY1264" i="8"/>
  <c r="AY877" i="8"/>
  <c r="AY1640" i="8"/>
  <c r="AY1879" i="8"/>
  <c r="AY761" i="8"/>
  <c r="AY1175" i="8"/>
  <c r="AY1378" i="8"/>
  <c r="AY1337" i="8"/>
  <c r="AY1862" i="8"/>
  <c r="AY1587" i="8"/>
  <c r="AY1731" i="8"/>
  <c r="AY1057" i="8"/>
  <c r="AY1405" i="8"/>
  <c r="AY1794" i="8"/>
  <c r="AY1894" i="8"/>
  <c r="AY851" i="8"/>
  <c r="AY1501" i="8"/>
  <c r="AY775" i="8"/>
  <c r="AY1770" i="8"/>
  <c r="AY1277" i="8"/>
  <c r="AY1842" i="8"/>
  <c r="AY595" i="8"/>
  <c r="AY1956" i="8"/>
  <c r="AY955" i="8"/>
  <c r="AY556" i="8"/>
  <c r="AY609" i="8"/>
  <c r="AY262" i="8"/>
  <c r="AY1556" i="8"/>
  <c r="AY1754" i="8"/>
  <c r="AY1075" i="8"/>
  <c r="AY1198" i="8"/>
  <c r="AY690" i="8"/>
  <c r="AY1502" i="8"/>
  <c r="AY1023" i="8"/>
  <c r="AY1283" i="8"/>
  <c r="AY1729" i="8"/>
  <c r="AY945" i="8"/>
  <c r="AY1951" i="8"/>
  <c r="AY1547" i="8"/>
  <c r="AY1644" i="8"/>
  <c r="AY631" i="8"/>
  <c r="AY653" i="8"/>
  <c r="AY361" i="8"/>
  <c r="AY40" i="8"/>
  <c r="AY746" i="8"/>
  <c r="AY1254" i="8"/>
  <c r="AY940" i="8"/>
  <c r="AY310" i="8"/>
  <c r="AY929" i="8"/>
  <c r="AY1545" i="8"/>
  <c r="AY1654" i="8"/>
  <c r="AY1885" i="8"/>
  <c r="AY867" i="8"/>
  <c r="AY1147" i="8"/>
  <c r="AY1517" i="8"/>
  <c r="AY1682" i="8"/>
  <c r="AY570" i="8"/>
  <c r="AY32" i="8"/>
  <c r="AY1078" i="8"/>
  <c r="AY545" i="8"/>
  <c r="AY934" i="8"/>
  <c r="AY771" i="8"/>
  <c r="AY239" i="8"/>
  <c r="AY363" i="8"/>
  <c r="AY460" i="8"/>
  <c r="AY413" i="8"/>
  <c r="AY1362" i="8"/>
  <c r="AY1321" i="8"/>
  <c r="AY1878" i="8"/>
  <c r="AY1747" i="8"/>
  <c r="AY1114" i="8"/>
  <c r="AY1073" i="8"/>
  <c r="AY1435" i="8"/>
  <c r="AY1756" i="8"/>
  <c r="AY1995" i="8"/>
  <c r="AY1191" i="8"/>
  <c r="AY1655" i="8"/>
  <c r="AY1488" i="8"/>
  <c r="AY1343" i="8"/>
  <c r="AY1865" i="8"/>
  <c r="AY1212" i="8"/>
  <c r="AY1064" i="8"/>
  <c r="AY333" i="8"/>
  <c r="AY1829" i="8"/>
  <c r="AY1592" i="8"/>
  <c r="AY1960" i="8"/>
  <c r="AY1066" i="8"/>
  <c r="AY985" i="8"/>
  <c r="AY1677" i="8"/>
  <c r="AY1808" i="8"/>
  <c r="AY627" i="8"/>
  <c r="AY1422" i="8"/>
  <c r="AY1019" i="8"/>
  <c r="AY1299" i="8"/>
  <c r="AY1892" i="8"/>
  <c r="AY1568" i="8"/>
  <c r="AY1140" i="8"/>
  <c r="AY1937" i="8"/>
  <c r="AY1271" i="8"/>
  <c r="AY1925" i="8"/>
  <c r="AY1694" i="8"/>
  <c r="AY1505" i="8"/>
  <c r="AY1546" i="8"/>
  <c r="AY889" i="8"/>
  <c r="AY1773" i="8"/>
  <c r="AY1904" i="8"/>
  <c r="AY1707" i="8"/>
  <c r="AY1868" i="8"/>
  <c r="AY1323" i="8"/>
  <c r="AY383" i="8"/>
  <c r="AY1043" i="8"/>
  <c r="AY1955" i="8"/>
  <c r="AY1716" i="8"/>
  <c r="AY1475" i="8"/>
  <c r="AY1113" i="8"/>
  <c r="AY1154" i="8"/>
  <c r="AY1590" i="8"/>
  <c r="AY507" i="8"/>
  <c r="AY643" i="8"/>
  <c r="AY871" i="8"/>
  <c r="AY745" i="8"/>
  <c r="AY271" i="8"/>
  <c r="AY332" i="8"/>
  <c r="AY1432" i="8"/>
  <c r="AY1045" i="8"/>
  <c r="AY1711" i="8"/>
  <c r="AY1135" i="8"/>
  <c r="AY1184" i="8"/>
  <c r="AY797" i="8"/>
  <c r="AY1720" i="8"/>
  <c r="AY1959" i="8"/>
  <c r="AY1579" i="8"/>
  <c r="AY1447" i="8"/>
  <c r="AY1085" i="8"/>
  <c r="AY1761" i="8"/>
  <c r="AY1316" i="8"/>
  <c r="AY1812" i="8"/>
  <c r="AY1379" i="8"/>
  <c r="AY1980" i="8"/>
  <c r="AY1415" i="8"/>
  <c r="AY1793" i="8"/>
  <c r="AY1284" i="8"/>
  <c r="AY1561" i="8"/>
  <c r="AY1844" i="8"/>
  <c r="AY1347" i="8"/>
  <c r="AY1453" i="8"/>
  <c r="AY1234" i="8"/>
  <c r="AY1193" i="8"/>
  <c r="AY1555" i="8"/>
  <c r="AY1636" i="8"/>
  <c r="AY1875" i="8"/>
  <c r="AY1027" i="8"/>
  <c r="AY1307" i="8"/>
  <c r="AY1884" i="8"/>
  <c r="AY1730" i="8"/>
  <c r="AY1469" i="8"/>
  <c r="AY1099" i="8"/>
  <c r="AY819" i="8"/>
  <c r="AY1667" i="8"/>
  <c r="AY1798" i="8"/>
  <c r="AY1401" i="8"/>
  <c r="AY1442" i="8"/>
  <c r="AY1431" i="8"/>
  <c r="AY1762" i="8"/>
  <c r="AY1437" i="8"/>
  <c r="AY1055" i="8"/>
  <c r="AY787" i="8"/>
  <c r="AY1699" i="8"/>
  <c r="AY1830" i="8"/>
  <c r="AY1369" i="8"/>
  <c r="AY1410" i="8"/>
  <c r="AY759" i="8"/>
  <c r="AY276" i="8"/>
  <c r="AY629" i="8"/>
  <c r="AY1800" i="8"/>
  <c r="AY1109" i="8"/>
  <c r="AY1832" i="8"/>
  <c r="AY1077" i="8"/>
  <c r="AY541" i="8"/>
  <c r="AY195" i="8"/>
  <c r="AY232" i="8"/>
  <c r="AY874" i="8"/>
  <c r="AY664" i="8"/>
  <c r="AY450" i="8"/>
  <c r="AY515" i="8"/>
  <c r="AY839" i="8"/>
  <c r="AY713" i="8"/>
  <c r="AY83" i="8"/>
  <c r="AY1400" i="8"/>
  <c r="AY1013" i="8"/>
  <c r="AY1743" i="8"/>
  <c r="AY1103" i="8"/>
  <c r="AY255" i="8"/>
  <c r="AY1338" i="8"/>
  <c r="AY1297" i="8"/>
  <c r="AY1902" i="8"/>
  <c r="AY1771" i="8"/>
  <c r="AY537" i="8"/>
  <c r="AY902" i="8"/>
  <c r="AY1020" i="8"/>
  <c r="AY522" i="8"/>
  <c r="AY107" i="8"/>
  <c r="AY753" i="8"/>
  <c r="AY1176" i="8"/>
  <c r="AY789" i="8"/>
  <c r="AY1728" i="8"/>
  <c r="AY1967" i="8"/>
  <c r="AY1591" i="8"/>
  <c r="AY969" i="8"/>
  <c r="AY1976" i="8"/>
  <c r="AY1614" i="8"/>
  <c r="AY1845" i="8"/>
  <c r="AY913" i="8"/>
  <c r="AY1797" i="8"/>
  <c r="AY1928" i="8"/>
  <c r="AY1017" i="8"/>
  <c r="AY1645" i="8"/>
  <c r="AY1776" i="8"/>
  <c r="AY1979" i="8"/>
  <c r="AY1740" i="8"/>
  <c r="AY1451" i="8"/>
  <c r="AY1089" i="8"/>
  <c r="AY1130" i="8"/>
  <c r="AY1827" i="8"/>
  <c r="AY1571" i="8"/>
  <c r="AY1958" i="8"/>
  <c r="AY1241" i="8"/>
  <c r="AY1282" i="8"/>
  <c r="AY1685" i="8"/>
  <c r="AY833" i="8"/>
  <c r="AY1490" i="8"/>
  <c r="AY1449" i="8"/>
  <c r="AY1750" i="8"/>
  <c r="AY1981" i="8"/>
  <c r="AY1619" i="8"/>
  <c r="AY1421" i="8"/>
  <c r="AY1778" i="8"/>
  <c r="AY1836" i="8"/>
  <c r="AY1355" i="8"/>
  <c r="AY1923" i="8"/>
  <c r="AY1684" i="8"/>
  <c r="AY1507" i="8"/>
  <c r="AY1145" i="8"/>
  <c r="AY1186" i="8"/>
  <c r="AY1543" i="8"/>
  <c r="AY1181" i="8"/>
  <c r="AY1665" i="8"/>
  <c r="AY1412" i="8"/>
  <c r="AY1866" i="8"/>
  <c r="AY1333" i="8"/>
  <c r="AY1564" i="8"/>
  <c r="AY756" i="8"/>
  <c r="AY1111" i="8"/>
  <c r="AY881" i="8"/>
  <c r="AY611" i="8"/>
  <c r="AY863" i="8"/>
  <c r="AY1342" i="8"/>
  <c r="AY530" i="8"/>
  <c r="AY139" i="8"/>
  <c r="AY287" i="8"/>
  <c r="AY1516" i="8"/>
  <c r="AY1285" i="8"/>
  <c r="AY1914" i="8"/>
  <c r="AY1268" i="8"/>
  <c r="AY1809" i="8"/>
  <c r="AY1399" i="8"/>
  <c r="AY1128" i="8"/>
  <c r="AY1911" i="8"/>
  <c r="AY1672" i="8"/>
  <c r="AY845" i="8"/>
  <c r="AY1232" i="8"/>
  <c r="AY1962" i="8"/>
  <c r="AY1237" i="8"/>
  <c r="AY1609" i="8"/>
  <c r="AY1468" i="8"/>
  <c r="AY1943" i="8"/>
  <c r="AY1704" i="8"/>
  <c r="AY813" i="8"/>
  <c r="AY1200" i="8"/>
  <c r="AY1994" i="8"/>
  <c r="AY1205" i="8"/>
  <c r="AY1641" i="8"/>
  <c r="AY1436" i="8"/>
  <c r="AY1856" i="8"/>
  <c r="AY1596" i="8"/>
  <c r="AY1725" i="8"/>
  <c r="AY841" i="8"/>
  <c r="AY1498" i="8"/>
  <c r="AY1457" i="8"/>
  <c r="AY1742" i="8"/>
  <c r="AY1973" i="8"/>
  <c r="AY1611" i="8"/>
  <c r="AY1319" i="8"/>
  <c r="AY1889" i="8"/>
  <c r="AY1188" i="8"/>
  <c r="AY1940" i="8"/>
  <c r="AY1251" i="8"/>
  <c r="AY971" i="8"/>
  <c r="AY1069" i="8"/>
  <c r="AY1287" i="8"/>
  <c r="AY1921" i="8"/>
  <c r="AY1156" i="8"/>
  <c r="AY1610" i="8"/>
  <c r="AY1972" i="8"/>
  <c r="AY1219" i="8"/>
  <c r="AY939" i="8"/>
  <c r="AY495" i="8"/>
  <c r="AY818" i="8"/>
  <c r="AY574" i="8"/>
  <c r="AY378" i="8"/>
  <c r="AY138" i="8"/>
  <c r="AY26" i="8"/>
  <c r="AY1024" i="8"/>
  <c r="AY688" i="8"/>
  <c r="AY208" i="8"/>
  <c r="AY769" i="8"/>
  <c r="AY850" i="8"/>
  <c r="AY1345" i="8"/>
  <c r="AY965" i="8"/>
  <c r="AY1560" i="8"/>
  <c r="AY1945" i="8"/>
  <c r="AY1312" i="8"/>
  <c r="AY1583" i="8"/>
  <c r="AY1669" i="8"/>
  <c r="AY1471" i="8"/>
  <c r="AY221" i="8"/>
  <c r="AY1072" i="8"/>
  <c r="AY1308" i="8"/>
  <c r="AY872" i="8"/>
  <c r="AY331" i="8"/>
  <c r="AY219" i="8"/>
  <c r="AY848" i="8"/>
  <c r="AY477" i="8"/>
  <c r="AY831" i="8"/>
  <c r="AY427" i="8"/>
  <c r="AY1310" i="8"/>
  <c r="AY732" i="8"/>
  <c r="AY498" i="8"/>
  <c r="AY11" i="8"/>
  <c r="AY1047" i="8"/>
  <c r="AY1484" i="8"/>
  <c r="AY1586" i="8"/>
  <c r="AY1253" i="8"/>
  <c r="AY1946" i="8"/>
  <c r="AY1152" i="8"/>
  <c r="AY1752" i="8"/>
  <c r="AY1991" i="8"/>
  <c r="AY1621" i="8"/>
  <c r="AY1012" i="8"/>
  <c r="AY785" i="8"/>
  <c r="AY781" i="8"/>
  <c r="AY485" i="8"/>
  <c r="AY747" i="8"/>
  <c r="AY1542" i="8"/>
  <c r="AY823" i="8"/>
  <c r="AY1260" i="8"/>
  <c r="AY1817" i="8"/>
  <c r="AY365" i="8"/>
  <c r="AY1391" i="8"/>
  <c r="AY1440" i="8"/>
  <c r="AY343" i="8"/>
  <c r="AY1703" i="8"/>
  <c r="AY1143" i="8"/>
  <c r="AY1947" i="8"/>
  <c r="AY1708" i="8"/>
  <c r="AY1483" i="8"/>
  <c r="AY1121" i="8"/>
  <c r="AY1162" i="8"/>
  <c r="AY1795" i="8"/>
  <c r="AY1926" i="8"/>
  <c r="AY1273" i="8"/>
  <c r="AY1314" i="8"/>
  <c r="AY1890" i="8"/>
  <c r="AY1309" i="8"/>
  <c r="AY1540" i="8"/>
  <c r="AY1738" i="8"/>
  <c r="AY1461" i="8"/>
  <c r="AY1091" i="8"/>
  <c r="AY811" i="8"/>
  <c r="AY822" i="8"/>
  <c r="AY1304" i="8"/>
  <c r="AY917" i="8"/>
  <c r="AY1594" i="8"/>
  <c r="AY1839" i="8"/>
  <c r="AY1242" i="8"/>
  <c r="AY1201" i="8"/>
  <c r="AY1998" i="8"/>
  <c r="AY1628" i="8"/>
  <c r="AY1867" i="8"/>
  <c r="AY1986" i="8"/>
  <c r="AY1213" i="8"/>
  <c r="AY1633" i="8"/>
  <c r="AY1444" i="8"/>
  <c r="AY1834" i="8"/>
  <c r="AY1365" i="8"/>
  <c r="AY723" i="8"/>
  <c r="AY236" i="8"/>
  <c r="AY1815" i="8"/>
  <c r="AY941" i="8"/>
  <c r="AY1328" i="8"/>
  <c r="AY1183" i="8"/>
  <c r="AY1663" i="8"/>
  <c r="AY1480" i="8"/>
  <c r="AY1938" i="8"/>
  <c r="AY494" i="8"/>
  <c r="AY377" i="8"/>
  <c r="AY1334" i="8"/>
  <c r="AY174" i="8"/>
  <c r="AY426" i="8"/>
  <c r="AY815" i="8"/>
  <c r="AY497" i="8"/>
  <c r="AY1550" i="8"/>
  <c r="AY1106" i="8"/>
  <c r="AY1427" i="8"/>
  <c r="AY1764" i="8"/>
  <c r="AY899" i="8"/>
  <c r="AY1179" i="8"/>
  <c r="AY1549" i="8"/>
  <c r="AY1650" i="8"/>
  <c r="AY1691" i="8"/>
  <c r="AY1822" i="8"/>
  <c r="AY1377" i="8"/>
  <c r="AY1418" i="8"/>
  <c r="AY1038" i="8"/>
  <c r="AY1087" i="8"/>
  <c r="AY1759" i="8"/>
  <c r="AY997" i="8"/>
  <c r="AY1384" i="8"/>
  <c r="AY1723" i="8"/>
  <c r="AY1567" i="8"/>
  <c r="AY1854" i="8"/>
  <c r="AY1386" i="8"/>
  <c r="AY1791" i="8"/>
  <c r="AY1352" i="8"/>
  <c r="AY1132" i="8"/>
  <c r="AY1263" i="8"/>
  <c r="AY925" i="8"/>
  <c r="AY1831" i="8"/>
  <c r="AY1104" i="8"/>
  <c r="AY1340" i="8"/>
  <c r="AY369" i="8"/>
  <c r="AY1769" i="8"/>
  <c r="AY284" i="8"/>
  <c r="AY686" i="8"/>
  <c r="AY193" i="8"/>
  <c r="AY210" i="8"/>
  <c r="AY385" i="8"/>
  <c r="AY1302" i="8"/>
  <c r="AY474" i="8"/>
  <c r="AY72" i="8"/>
  <c r="AY394" i="8"/>
  <c r="AY783" i="8"/>
  <c r="AY415" i="8"/>
  <c r="AY651" i="8"/>
  <c r="AY1518" i="8"/>
  <c r="AY1074" i="8"/>
  <c r="AY1395" i="8"/>
  <c r="AY1796" i="8"/>
  <c r="AY1236" i="8"/>
  <c r="AY1841" i="8"/>
  <c r="AY1367" i="8"/>
  <c r="AY1096" i="8"/>
  <c r="AY773" i="8"/>
  <c r="AY578" i="8"/>
  <c r="AY64" i="8"/>
  <c r="AY1086" i="8"/>
  <c r="AY964" i="8"/>
  <c r="AY434" i="8"/>
  <c r="AY367" i="8"/>
  <c r="AY1294" i="8"/>
  <c r="AY891" i="8"/>
  <c r="AY1171" i="8"/>
  <c r="AY1541" i="8"/>
  <c r="AY1658" i="8"/>
  <c r="AY1524" i="8"/>
  <c r="AY1293" i="8"/>
  <c r="AY1906" i="8"/>
  <c r="AY1858" i="8"/>
  <c r="AY1341" i="8"/>
  <c r="AY1572" i="8"/>
  <c r="AY1706" i="8"/>
  <c r="AY1493" i="8"/>
  <c r="AY1123" i="8"/>
  <c r="AY843" i="8"/>
  <c r="AY772" i="8"/>
  <c r="AY1159" i="8"/>
  <c r="AY1687" i="8"/>
  <c r="AY1456" i="8"/>
  <c r="AY1311" i="8"/>
  <c r="AY1897" i="8"/>
  <c r="AY1180" i="8"/>
  <c r="AY951" i="8"/>
  <c r="AY1388" i="8"/>
  <c r="AY1689" i="8"/>
  <c r="AY1157" i="8"/>
  <c r="AY1519" i="8"/>
  <c r="AY532" i="8"/>
  <c r="AY1848" i="8"/>
  <c r="AY1573" i="8"/>
  <c r="AY1717" i="8"/>
  <c r="AY1041" i="8"/>
  <c r="AY1783" i="8"/>
  <c r="AY973" i="8"/>
  <c r="AY1360" i="8"/>
  <c r="AY1215" i="8"/>
  <c r="AY1631" i="8"/>
  <c r="AY1993" i="8"/>
  <c r="AY1084" i="8"/>
  <c r="AY1512" i="8"/>
  <c r="AY1589" i="8"/>
  <c r="AY1957" i="8"/>
  <c r="AY1726" i="8"/>
  <c r="AY1473" i="8"/>
  <c r="AY1514" i="8"/>
  <c r="AY857" i="8"/>
  <c r="AY1805" i="8"/>
  <c r="AY1936" i="8"/>
  <c r="AY1835" i="8"/>
  <c r="AY168" i="8"/>
  <c r="AY539" i="8"/>
  <c r="AY335" i="8"/>
  <c r="AY428" i="8"/>
  <c r="AY1286" i="8"/>
  <c r="AY972" i="8"/>
  <c r="AY961" i="8"/>
  <c r="AY1984" i="8"/>
  <c r="AY1622" i="8"/>
  <c r="AY1853" i="8"/>
  <c r="AY596" i="8"/>
  <c r="AY1370" i="8"/>
  <c r="AY1329" i="8"/>
  <c r="AY1870" i="8"/>
  <c r="AY1605" i="8"/>
  <c r="AY1739" i="8"/>
  <c r="AY1601" i="8"/>
  <c r="AY1964" i="8"/>
  <c r="AY1227" i="8"/>
  <c r="AY947" i="8"/>
  <c r="AY1901" i="8"/>
  <c r="AY1670" i="8"/>
  <c r="AY1529" i="8"/>
  <c r="AY1570" i="8"/>
  <c r="AY1618" i="8"/>
  <c r="AY1634" i="8"/>
  <c r="AY1996" i="8"/>
  <c r="AY1195" i="8"/>
  <c r="AY915" i="8"/>
  <c r="AY1933" i="8"/>
  <c r="AY1702" i="8"/>
  <c r="AY1497" i="8"/>
  <c r="AY1538" i="8"/>
  <c r="AY1746" i="8"/>
  <c r="AY1068" i="8"/>
  <c r="AY1413" i="8"/>
  <c r="AY1786" i="8"/>
  <c r="AY1396" i="8"/>
  <c r="AY1681" i="8"/>
  <c r="AY1165" i="8"/>
  <c r="AY1527" i="8"/>
  <c r="AY1819" i="8"/>
  <c r="AY1950" i="8"/>
  <c r="AY1249" i="8"/>
  <c r="AY1290" i="8"/>
  <c r="AY1887" i="8"/>
  <c r="AY1648" i="8"/>
  <c r="AY869" i="8"/>
  <c r="AY1160" i="8"/>
  <c r="AY1851" i="8"/>
  <c r="AY1612" i="8"/>
  <c r="AY1982" i="8"/>
  <c r="AY1217" i="8"/>
  <c r="AY1258" i="8"/>
  <c r="AY1919" i="8"/>
  <c r="AY1680" i="8"/>
  <c r="AY837" i="8"/>
  <c r="AY623" i="8"/>
  <c r="AY630" i="8"/>
  <c r="AY201" i="8"/>
  <c r="AY1016" i="8"/>
  <c r="AY176" i="8"/>
  <c r="AY82" i="8"/>
  <c r="AY582" i="8"/>
  <c r="AY217" i="8"/>
  <c r="AY234" i="8"/>
  <c r="AY662" i="8"/>
  <c r="AY1303" i="8"/>
  <c r="AY597" i="8"/>
  <c r="AY549" i="8"/>
  <c r="AY336" i="8"/>
  <c r="AY755" i="8"/>
  <c r="AY1737" i="8"/>
  <c r="AY1701" i="8"/>
  <c r="AY1439" i="8"/>
  <c r="AY656" i="8"/>
  <c r="AY655" i="8"/>
  <c r="AY438" i="8"/>
  <c r="AY1000" i="8"/>
  <c r="AY243" i="8"/>
  <c r="AY358" i="8"/>
  <c r="AY15" i="8"/>
  <c r="AY127" i="8"/>
  <c r="AY890" i="8"/>
  <c r="AY248" i="8"/>
  <c r="AY439" i="8"/>
  <c r="AY725" i="8"/>
  <c r="AY432" i="8"/>
  <c r="AY526" i="8"/>
  <c r="AY645" i="8"/>
  <c r="AY122" i="8"/>
  <c r="AY39" i="8"/>
  <c r="AY346" i="8"/>
  <c r="AY448" i="8"/>
  <c r="AY542" i="8"/>
  <c r="AY565" i="8"/>
  <c r="AY409" i="8"/>
  <c r="AY424" i="8"/>
  <c r="AY518" i="8"/>
  <c r="AY18" i="8"/>
  <c r="AY130" i="8"/>
  <c r="AY735" i="8"/>
  <c r="AY952" i="8"/>
  <c r="AY227" i="8"/>
  <c r="AY342" i="8"/>
  <c r="AY687" i="8"/>
  <c r="AY904" i="8"/>
  <c r="AY316" i="8"/>
  <c r="AY573" i="8"/>
  <c r="AY840" i="8"/>
  <c r="AY252" i="8"/>
  <c r="AY672" i="8"/>
  <c r="AY728" i="8"/>
  <c r="AY938" i="8"/>
  <c r="AY296" i="8"/>
  <c r="AY648" i="8"/>
  <c r="AY61" i="8"/>
  <c r="AY141" i="8"/>
  <c r="AY186" i="8"/>
  <c r="AY492" i="8"/>
  <c r="AY533" i="8"/>
  <c r="AY1034" i="8"/>
  <c r="AY392" i="8"/>
  <c r="AY480" i="8"/>
  <c r="AY98" i="8"/>
  <c r="AY703" i="8"/>
  <c r="AY920" i="8"/>
  <c r="AY976" i="8"/>
  <c r="AY245" i="8"/>
  <c r="AY330" i="8"/>
  <c r="AY462" i="8"/>
  <c r="AY679" i="8"/>
  <c r="AY896" i="8"/>
  <c r="AY352" i="8"/>
  <c r="AY727" i="8"/>
  <c r="AY944" i="8"/>
  <c r="AY213" i="8"/>
  <c r="AY315" i="8"/>
  <c r="AY430" i="8"/>
  <c r="AY647" i="8"/>
  <c r="AY864" i="8"/>
  <c r="AY229" i="8"/>
  <c r="AY600" i="8"/>
  <c r="AY810" i="8"/>
  <c r="AY357" i="8"/>
  <c r="AY205" i="8"/>
  <c r="AY307" i="8"/>
  <c r="AY422" i="8"/>
  <c r="AY79" i="8"/>
  <c r="AY13" i="8"/>
  <c r="AY954" i="8"/>
  <c r="AY312" i="8"/>
  <c r="AY696" i="8"/>
  <c r="AY906" i="8"/>
  <c r="AY264" i="8"/>
  <c r="AY616" i="8"/>
  <c r="AY29" i="8"/>
  <c r="AY109" i="8"/>
  <c r="AY1050" i="8"/>
  <c r="AY584" i="8"/>
  <c r="AY143" i="8"/>
  <c r="AY77" i="8"/>
  <c r="AY1018" i="8"/>
  <c r="AY632" i="8"/>
  <c r="AY842" i="8"/>
  <c r="AY200" i="8"/>
  <c r="AY552" i="8"/>
  <c r="AY441" i="8"/>
  <c r="AY203" i="8"/>
  <c r="AY421" i="8"/>
  <c r="AY726" i="8"/>
  <c r="AY196" i="8"/>
  <c r="AY298" i="8"/>
  <c r="AY281" i="8"/>
  <c r="AY646" i="8"/>
  <c r="AY568" i="8"/>
  <c r="AY489" i="8"/>
  <c r="AY778" i="8"/>
  <c r="AY1032" i="8"/>
  <c r="AY173" i="8"/>
  <c r="AY275" i="8"/>
  <c r="AY390" i="8"/>
  <c r="AY47" i="8"/>
  <c r="AY159" i="8"/>
  <c r="AY922" i="8"/>
  <c r="AY576" i="8"/>
  <c r="AY637" i="8"/>
  <c r="AY403" i="8"/>
  <c r="AY1010" i="8"/>
  <c r="AY709" i="8"/>
  <c r="AY734" i="8"/>
  <c r="AY978" i="8"/>
  <c r="AY471" i="8"/>
  <c r="AY525" i="8"/>
  <c r="AY898" i="8"/>
  <c r="AY256" i="8"/>
  <c r="AY669" i="8"/>
  <c r="AY446" i="8"/>
  <c r="AY504" i="8"/>
  <c r="AY758" i="8"/>
  <c r="AY228" i="8"/>
  <c r="AY313" i="8"/>
  <c r="AY678" i="8"/>
  <c r="AY244" i="8"/>
  <c r="AY598" i="8"/>
  <c r="AY591" i="8"/>
  <c r="AY808" i="8"/>
  <c r="AY220" i="8"/>
  <c r="AY322" i="8"/>
  <c r="AY305" i="8"/>
  <c r="AY768" i="8"/>
  <c r="AY459" i="8"/>
  <c r="AY882" i="8"/>
  <c r="AY240" i="8"/>
  <c r="AY720" i="8"/>
  <c r="AY802" i="8"/>
  <c r="AY1056" i="8"/>
  <c r="AY58" i="8"/>
  <c r="AY170" i="8"/>
  <c r="AY410" i="8"/>
  <c r="AY327" i="8"/>
  <c r="AY606" i="8"/>
  <c r="AY992" i="8"/>
  <c r="AY106" i="8"/>
  <c r="AY376" i="8"/>
  <c r="AY417" i="8"/>
  <c r="AY407" i="8"/>
  <c r="AY717" i="8"/>
  <c r="AY607" i="8"/>
  <c r="AY824" i="8"/>
  <c r="AY280" i="8"/>
  <c r="AY472" i="8"/>
  <c r="AY566" i="8"/>
  <c r="AY559" i="8"/>
  <c r="AY776" i="8"/>
  <c r="AY188" i="8"/>
  <c r="AY290" i="8"/>
  <c r="AY273" i="8"/>
  <c r="AY736" i="8"/>
  <c r="AY341" i="8"/>
  <c r="AY381" i="8"/>
  <c r="AY501" i="8"/>
  <c r="AY1002" i="8"/>
  <c r="AY397" i="8"/>
  <c r="AY712" i="8"/>
  <c r="AY125" i="8"/>
  <c r="AY250" i="8"/>
  <c r="AY233" i="8"/>
  <c r="AY760" i="8"/>
  <c r="AY423" i="8"/>
  <c r="AY970" i="8"/>
  <c r="AY680" i="8"/>
  <c r="AY93" i="8"/>
  <c r="AY986" i="8"/>
  <c r="AY285" i="8"/>
  <c r="AY589" i="8"/>
  <c r="AY962" i="8"/>
  <c r="AY320" i="8"/>
  <c r="AY465" i="8"/>
  <c r="AY733" i="8"/>
  <c r="AY344" i="8"/>
  <c r="AY685" i="8"/>
  <c r="AY301" i="8"/>
  <c r="AY334" i="8"/>
  <c r="AY575" i="8"/>
  <c r="AY792" i="8"/>
  <c r="AY269" i="8"/>
  <c r="AY543" i="8"/>
  <c r="AY317" i="8"/>
  <c r="AY621" i="8"/>
  <c r="AY237" i="8"/>
  <c r="AY454" i="8"/>
  <c r="AY111" i="8"/>
  <c r="AY45" i="8"/>
  <c r="AY858" i="8"/>
  <c r="AY259" i="8"/>
  <c r="AY374" i="8"/>
  <c r="AY719" i="8"/>
  <c r="AY936" i="8"/>
  <c r="AY179" i="8"/>
  <c r="AY146" i="8"/>
  <c r="AY63" i="8"/>
  <c r="AY826" i="8"/>
  <c r="AY253" i="8"/>
  <c r="AY470" i="8"/>
  <c r="AY557" i="8"/>
  <c r="AY930" i="8"/>
  <c r="AY288" i="8"/>
  <c r="AY347" i="8"/>
  <c r="AY701" i="8"/>
  <c r="AY766" i="8"/>
  <c r="AY225" i="8"/>
  <c r="AY718" i="8"/>
  <c r="AY85" i="8"/>
  <c r="AY1026" i="8"/>
  <c r="AY165" i="8"/>
  <c r="AY994" i="8"/>
  <c r="AY752" i="8"/>
  <c r="AY192" i="8"/>
  <c r="AY590" i="8"/>
  <c r="AY69" i="8"/>
  <c r="AY503" i="8"/>
  <c r="AY757" i="8"/>
  <c r="AY362" i="8"/>
  <c r="AY464" i="8"/>
  <c r="AY558" i="8"/>
  <c r="AY677" i="8"/>
  <c r="AY154" i="8"/>
  <c r="AY71" i="8"/>
  <c r="AY37" i="8"/>
  <c r="AY702" i="8"/>
  <c r="AY189" i="8"/>
  <c r="AY291" i="8"/>
  <c r="AY406" i="8"/>
  <c r="AY751" i="8"/>
  <c r="AY968" i="8"/>
  <c r="AY211" i="8"/>
  <c r="AY95" i="8"/>
  <c r="AY463" i="8"/>
  <c r="AY984" i="8"/>
  <c r="AY300" i="8"/>
  <c r="AY624" i="8"/>
  <c r="AY743" i="8"/>
  <c r="AY960" i="8"/>
  <c r="AY74" i="8"/>
  <c r="AY416" i="8"/>
  <c r="AY510" i="8"/>
  <c r="AY661" i="8"/>
  <c r="AY368" i="8"/>
  <c r="AY389" i="8"/>
  <c r="AY581" i="8"/>
  <c r="AY308" i="8"/>
  <c r="AY447" i="8"/>
  <c r="AY517" i="8"/>
  <c r="AY218" i="8"/>
  <c r="AY274" i="8"/>
  <c r="AY257" i="8"/>
  <c r="AY496" i="8"/>
  <c r="AY750" i="8"/>
  <c r="AY194" i="8"/>
  <c r="AY177" i="8"/>
  <c r="AY117" i="8"/>
  <c r="AY640" i="8"/>
  <c r="AY268" i="8"/>
  <c r="AY592" i="8"/>
  <c r="AY711" i="8"/>
  <c r="AY928" i="8"/>
  <c r="AY42" i="8"/>
  <c r="AY384" i="8"/>
  <c r="AY453" i="8"/>
  <c r="AY440" i="8"/>
  <c r="AY534" i="8"/>
  <c r="AY527" i="8"/>
  <c r="AY360" i="8"/>
  <c r="AY353" i="8"/>
  <c r="AY66" i="8"/>
  <c r="AY671" i="8"/>
  <c r="AY888" i="8"/>
  <c r="AY216" i="8"/>
  <c r="AY408" i="8"/>
  <c r="AY502" i="8"/>
  <c r="AY749" i="8"/>
  <c r="AY34" i="8"/>
  <c r="AY511" i="8"/>
  <c r="AY431" i="8"/>
  <c r="AY1042" i="8"/>
  <c r="AY622" i="8"/>
  <c r="AY481" i="8"/>
  <c r="AY741" i="8"/>
  <c r="AY23" i="8"/>
  <c r="AY135" i="8"/>
  <c r="AY101" i="8"/>
  <c r="AY512" i="8"/>
  <c r="AY242" i="8"/>
  <c r="AY401" i="8"/>
  <c r="AY1058" i="8"/>
  <c r="AY608" i="8"/>
  <c r="AY53" i="8"/>
  <c r="AY654" i="8"/>
  <c r="AY272" i="8"/>
  <c r="AY605" i="8"/>
  <c r="AY379" i="8"/>
  <c r="AY467" i="8"/>
  <c r="AY536" i="8"/>
  <c r="AY373" i="8"/>
  <c r="AY260" i="8"/>
  <c r="AY328" i="8"/>
  <c r="AY359" i="8"/>
  <c r="AY710" i="8"/>
  <c r="AY235" i="8"/>
  <c r="AY350" i="8"/>
  <c r="AY946" i="8"/>
  <c r="AY304" i="8"/>
  <c r="AY355" i="8"/>
  <c r="AY490" i="8"/>
  <c r="AY866" i="8"/>
  <c r="AY224" i="8"/>
  <c r="AY411" i="8"/>
  <c r="AY509" i="8"/>
  <c r="AY786" i="8"/>
  <c r="AY1040" i="8"/>
  <c r="AY309" i="8"/>
  <c r="AY479" i="8"/>
  <c r="AY212" i="8"/>
  <c r="AY314" i="8"/>
  <c r="AY297" i="8"/>
  <c r="AY694" i="8"/>
  <c r="AY266" i="8"/>
  <c r="AY249" i="8"/>
  <c r="AY614" i="8"/>
  <c r="AY114" i="8"/>
  <c r="AY31" i="8"/>
  <c r="AY794" i="8"/>
  <c r="AY1048" i="8"/>
  <c r="AY202" i="8"/>
  <c r="AY185" i="8"/>
  <c r="AY456" i="8"/>
  <c r="AY550" i="8"/>
  <c r="AY50" i="8"/>
  <c r="AY162" i="8"/>
  <c r="AY639" i="8"/>
  <c r="AY856" i="8"/>
  <c r="AY695" i="8"/>
  <c r="AY912" i="8"/>
  <c r="AY181" i="8"/>
  <c r="AY283" i="8"/>
  <c r="AY398" i="8"/>
  <c r="AY615" i="8"/>
  <c r="AY832" i="8"/>
  <c r="AY1008" i="8"/>
  <c r="AY277" i="8"/>
  <c r="AY744" i="8"/>
  <c r="AY375" i="8"/>
  <c r="AY157" i="8"/>
  <c r="AY180" i="8"/>
  <c r="AY282" i="8"/>
  <c r="AY265" i="8"/>
  <c r="AY560" i="8"/>
  <c r="AY461" i="8"/>
  <c r="AY258" i="8"/>
  <c r="AY241" i="8"/>
  <c r="AY704" i="8"/>
  <c r="AY204" i="8"/>
  <c r="AY306" i="8"/>
  <c r="AY289" i="8"/>
  <c r="AY528" i="8"/>
  <c r="AY345" i="8"/>
  <c r="AY226" i="8"/>
  <c r="AY209" i="8"/>
  <c r="AY149" i="8"/>
  <c r="AY544" i="8"/>
  <c r="AY399" i="8"/>
  <c r="AY567" i="8"/>
  <c r="AY784" i="8"/>
  <c r="AY520" i="8"/>
  <c r="AY197" i="8"/>
  <c r="AY299" i="8"/>
  <c r="AY414" i="8"/>
  <c r="AY663" i="8"/>
  <c r="AY880" i="8"/>
  <c r="AY251" i="8"/>
  <c r="AY366" i="8"/>
  <c r="AY583" i="8"/>
  <c r="AY800" i="8"/>
  <c r="AY293" i="8"/>
  <c r="AY324" i="8"/>
  <c r="AY551" i="8"/>
  <c r="AY261" i="8"/>
  <c r="AY599" i="8"/>
  <c r="AY816" i="8"/>
  <c r="AY187" i="8"/>
  <c r="AY519" i="8"/>
  <c r="AY55" i="8"/>
  <c r="AY21" i="8"/>
  <c r="AY133" i="8"/>
  <c r="AY670" i="8"/>
  <c r="AY693" i="8"/>
  <c r="AY400" i="8"/>
  <c r="AY491" i="8"/>
  <c r="AY613" i="8"/>
  <c r="AY90" i="8"/>
  <c r="AY184" i="8"/>
  <c r="AY442" i="8"/>
  <c r="AY638" i="8"/>
  <c r="AY535" i="8"/>
  <c r="AY292" i="8"/>
  <c r="AY483" i="8"/>
  <c r="AY742" i="8"/>
  <c r="AY267" i="8"/>
  <c r="AY382" i="8"/>
  <c r="AY178" i="8"/>
  <c r="AY914" i="8"/>
  <c r="AY834" i="8"/>
  <c r="AY469" i="8"/>
  <c r="AY103" i="8"/>
  <c r="AY1581" i="8"/>
  <c r="AY1065" i="8"/>
  <c r="AY1588" i="8"/>
  <c r="AY1595" i="8"/>
  <c r="AY1606" i="8"/>
  <c r="AY1563" i="8"/>
  <c r="AY1053" i="8"/>
  <c r="AY1597" i="8"/>
  <c r="AY1061" i="8"/>
  <c r="AY1599" i="8"/>
  <c r="AU1971" i="8"/>
  <c r="AU1639" i="8"/>
  <c r="AU979" i="8"/>
  <c r="AU1631" i="8"/>
  <c r="AU1632" i="8"/>
  <c r="AU1894" i="8"/>
  <c r="AU1910" i="8"/>
  <c r="AU1683" i="8"/>
  <c r="AU1778" i="8"/>
  <c r="AU871" i="8"/>
  <c r="AU1786" i="8"/>
  <c r="AU1437" i="8"/>
  <c r="AU1846" i="8"/>
  <c r="AU1302" i="8"/>
  <c r="AU1591" i="8"/>
  <c r="AU1807" i="8"/>
  <c r="AU1707" i="8"/>
  <c r="AU683" i="8"/>
  <c r="AU1186" i="8"/>
  <c r="AU1730" i="8"/>
  <c r="AU17" i="8"/>
  <c r="AU23" i="8"/>
  <c r="AU15" i="8"/>
  <c r="AU24" i="8"/>
  <c r="AU13" i="8"/>
  <c r="AU19" i="8"/>
  <c r="AU11" i="8"/>
  <c r="AU529" i="8"/>
  <c r="AU153" i="8"/>
  <c r="AU119" i="8"/>
  <c r="AU1927" i="8"/>
  <c r="AU143" i="8"/>
  <c r="AU149" i="8"/>
  <c r="AU79" i="8"/>
  <c r="AU47" i="8"/>
  <c r="AU117" i="8"/>
  <c r="AU141" i="8"/>
  <c r="AU21" i="8"/>
  <c r="AU14" i="8"/>
  <c r="AU33" i="8"/>
  <c r="AU77" i="8"/>
  <c r="AU69" i="8"/>
  <c r="AU161" i="8"/>
  <c r="AU113" i="8"/>
  <c r="AU97" i="8"/>
  <c r="AU63" i="8"/>
  <c r="AU55" i="8"/>
  <c r="AU145" i="8"/>
  <c r="AU1275" i="8"/>
  <c r="AU95" i="8"/>
  <c r="AU53" i="8"/>
  <c r="AU159" i="8"/>
  <c r="AU111" i="8"/>
  <c r="AU165" i="8"/>
  <c r="AU81" i="8"/>
  <c r="AU151" i="8"/>
  <c r="AU121" i="8"/>
  <c r="AU89" i="8"/>
  <c r="AU49" i="8"/>
  <c r="AU127" i="8"/>
  <c r="AU109" i="8"/>
  <c r="AU85" i="8"/>
  <c r="AU40" i="8"/>
  <c r="AU129" i="8"/>
  <c r="AU28" i="8"/>
  <c r="AU20" i="8"/>
  <c r="AU101" i="8"/>
  <c r="AU37" i="8"/>
  <c r="AU57" i="8"/>
  <c r="AU31" i="8"/>
  <c r="AU133" i="8"/>
  <c r="AU16" i="8"/>
  <c r="AU65" i="8"/>
  <c r="AU45" i="8"/>
  <c r="AU186" i="8"/>
  <c r="AU1828" i="8"/>
  <c r="AU948" i="8"/>
  <c r="AU522" i="8"/>
  <c r="AU688" i="8"/>
  <c r="AU915" i="8"/>
  <c r="AU176" i="8"/>
  <c r="AU844" i="8"/>
  <c r="AU542" i="8"/>
  <c r="AU181" i="8"/>
  <c r="AU1625" i="8"/>
  <c r="AU741" i="8"/>
  <c r="AU1194" i="8"/>
  <c r="AU1634" i="8"/>
  <c r="AU786" i="8"/>
  <c r="AU1837" i="8"/>
  <c r="AU405" i="8"/>
  <c r="AU1669" i="8"/>
  <c r="AU1239" i="8"/>
  <c r="AU378" i="8"/>
  <c r="AU343" i="8"/>
  <c r="AU177" i="8"/>
  <c r="AU367" i="8"/>
  <c r="AU1981" i="8"/>
  <c r="AU1549" i="8"/>
  <c r="AU223" i="8"/>
  <c r="AU178" i="8"/>
  <c r="AU664" i="8"/>
  <c r="AU294" i="8"/>
  <c r="AU675" i="8"/>
  <c r="AU1099" i="8"/>
  <c r="AU990" i="8"/>
  <c r="AU41" i="8"/>
  <c r="AU1883" i="8"/>
  <c r="AU138" i="8"/>
  <c r="AU779" i="8"/>
  <c r="AU1207" i="8"/>
  <c r="AU1546" i="8"/>
  <c r="AU371" i="8"/>
  <c r="AU1366" i="8"/>
  <c r="AU1742" i="8"/>
  <c r="AU1733" i="8"/>
  <c r="AU1541" i="8"/>
  <c r="AU825" i="8"/>
  <c r="AU1245" i="8"/>
  <c r="AU112" i="8"/>
  <c r="AU846" i="8"/>
  <c r="AU783" i="8"/>
  <c r="AU1141" i="8"/>
  <c r="AU1491" i="8"/>
  <c r="AU722" i="8"/>
  <c r="AU199" i="8"/>
  <c r="AU998" i="8"/>
  <c r="AU306" i="8"/>
  <c r="AU1912" i="8"/>
  <c r="AU502" i="8"/>
  <c r="AU428" i="8"/>
  <c r="AU725" i="8"/>
  <c r="AU22" i="8"/>
  <c r="AU1539" i="8"/>
  <c r="AU684" i="8"/>
  <c r="AU1482" i="8"/>
  <c r="AU424" i="8"/>
  <c r="AU217" i="8"/>
  <c r="AU976" i="8"/>
  <c r="AU1928" i="8"/>
  <c r="AU1356" i="8"/>
  <c r="AU516" i="8"/>
  <c r="AU1101" i="8"/>
  <c r="AU484" i="8"/>
  <c r="AU1237" i="8"/>
  <c r="AU802" i="8"/>
  <c r="AU82" i="8"/>
  <c r="AU1444" i="8"/>
  <c r="AU1760" i="8"/>
  <c r="AU1758" i="8"/>
  <c r="AU1900" i="8"/>
  <c r="AU1068" i="8"/>
  <c r="AU1202" i="8"/>
  <c r="AU1519" i="8"/>
  <c r="AU867" i="8"/>
  <c r="AU971" i="8"/>
  <c r="AU755" i="8"/>
  <c r="AU259" i="8"/>
  <c r="AU929" i="8"/>
  <c r="AU1007" i="8"/>
  <c r="AU1613" i="8"/>
  <c r="AU317" i="8"/>
  <c r="AU1638" i="8"/>
  <c r="AU1536" i="8"/>
  <c r="AU59" i="8"/>
  <c r="AU508" i="8"/>
  <c r="AU344" i="8"/>
  <c r="AU1147" i="8"/>
  <c r="AU1188" i="8"/>
  <c r="AU352" i="8"/>
  <c r="AU878" i="8"/>
  <c r="AU385" i="8"/>
  <c r="AU1423" i="8"/>
  <c r="AU1453" i="8"/>
  <c r="AU34" i="8"/>
  <c r="AU889" i="8"/>
  <c r="AU1166" i="8"/>
  <c r="AU1529" i="8"/>
  <c r="AU1476" i="8"/>
  <c r="AU1182" i="8"/>
  <c r="AU1909" i="8"/>
  <c r="AU1911" i="8"/>
  <c r="AU956" i="8"/>
  <c r="AU1433" i="8"/>
  <c r="AU1932" i="8"/>
  <c r="AU1826" i="8"/>
  <c r="AU1649" i="8"/>
  <c r="AU1736" i="8"/>
  <c r="AU1881" i="8"/>
  <c r="AU276" i="8"/>
  <c r="AU796" i="8"/>
  <c r="AU803" i="8"/>
  <c r="AU671" i="8"/>
  <c r="AU1173" i="8"/>
  <c r="AU719" i="8"/>
  <c r="AU1931" i="8"/>
  <c r="AU510" i="8"/>
  <c r="AU676" i="8"/>
  <c r="AU132" i="8"/>
  <c r="AU1531" i="8"/>
  <c r="AU888" i="8"/>
  <c r="AU163" i="8"/>
  <c r="AU156" i="8"/>
  <c r="AU670" i="8"/>
  <c r="AU923" i="8"/>
  <c r="AU1223" i="8"/>
  <c r="AU1905" i="8"/>
  <c r="AU80" i="8"/>
  <c r="AU1127" i="8"/>
  <c r="AU1719" i="8"/>
  <c r="AU1091" i="8"/>
  <c r="AU1349" i="8"/>
  <c r="AU130" i="8"/>
  <c r="AU708" i="8"/>
  <c r="AU507" i="8"/>
  <c r="AU422" i="8"/>
  <c r="AU231" i="8"/>
  <c r="AU472" i="8"/>
  <c r="AU1193" i="8"/>
  <c r="AU1515" i="8"/>
  <c r="AU260" i="8"/>
  <c r="AU780" i="8"/>
  <c r="AU787" i="8"/>
  <c r="AU577" i="8"/>
  <c r="AU1784" i="8"/>
  <c r="AU1334" i="8"/>
  <c r="AU842" i="8"/>
  <c r="AU1406" i="8"/>
  <c r="AU488" i="8"/>
  <c r="AU213" i="8"/>
  <c r="AU751" i="8"/>
  <c r="AU682" i="8"/>
  <c r="AU248" i="8"/>
  <c r="AU1105" i="8"/>
  <c r="AU271" i="8"/>
  <c r="AU919" i="8"/>
  <c r="AU514" i="8"/>
  <c r="AU1028" i="8"/>
  <c r="AU560" i="8"/>
  <c r="AU275" i="8"/>
  <c r="AU211" i="8"/>
  <c r="AU945" i="8"/>
  <c r="AU1029" i="8"/>
  <c r="AU742" i="8"/>
  <c r="AU52" i="8"/>
  <c r="AU1247" i="8"/>
  <c r="AU297" i="8"/>
  <c r="AU1257" i="8"/>
  <c r="AU546" i="8"/>
  <c r="AU386" i="8"/>
  <c r="AU1144" i="8"/>
  <c r="AU1463" i="8"/>
  <c r="AU1580" i="8"/>
  <c r="AU1052" i="8"/>
  <c r="AU1339" i="8"/>
  <c r="AU1458" i="8"/>
  <c r="AU1299" i="8"/>
  <c r="AU1996" i="8"/>
  <c r="AU612" i="8"/>
  <c r="AU628" i="8"/>
  <c r="AU1833" i="8"/>
  <c r="AU404" i="8"/>
  <c r="AU245" i="8"/>
  <c r="AU721" i="8"/>
  <c r="AU1035" i="8"/>
  <c r="AU1205" i="8"/>
  <c r="AU396" i="8"/>
  <c r="AU1123" i="8"/>
  <c r="AU1111" i="8"/>
  <c r="AU1293" i="8"/>
  <c r="AU25" i="8"/>
  <c r="AU263" i="8"/>
  <c r="AU911" i="8"/>
  <c r="AU466" i="8"/>
  <c r="AU1020" i="8"/>
  <c r="AU523" i="8"/>
  <c r="AU198" i="8"/>
  <c r="AU237" i="8"/>
  <c r="AU905" i="8"/>
  <c r="AU910" i="8"/>
  <c r="AU1533" i="8"/>
  <c r="AU1751" i="8"/>
  <c r="AU321" i="8"/>
  <c r="AU1950" i="8"/>
  <c r="AU1171" i="8"/>
  <c r="AU1565" i="8"/>
  <c r="AU839" i="8"/>
  <c r="AU175" i="8"/>
  <c r="AU648" i="8"/>
  <c r="AU660" i="8"/>
  <c r="AU1473" i="8"/>
  <c r="AU1295" i="8"/>
  <c r="AU1224" i="8"/>
  <c r="AU266" i="8"/>
  <c r="AU625" i="8"/>
  <c r="AU887" i="8"/>
  <c r="AU1265" i="8"/>
  <c r="AU1283" i="8"/>
  <c r="AU195" i="8"/>
  <c r="AU653" i="8"/>
  <c r="AU980" i="8"/>
  <c r="AU1494" i="8"/>
  <c r="AU1979" i="8"/>
  <c r="AU585" i="8"/>
  <c r="AU1597" i="8"/>
  <c r="AU536" i="8"/>
  <c r="AU241" i="8"/>
  <c r="AU733" i="8"/>
  <c r="AU771" i="8"/>
  <c r="AU413" i="8"/>
  <c r="AU1380" i="8"/>
  <c r="AU960" i="8"/>
  <c r="AU557" i="8"/>
  <c r="AU439" i="8"/>
  <c r="AU1155" i="8"/>
  <c r="AU1156" i="8"/>
  <c r="AU992" i="8"/>
  <c r="AU681" i="8"/>
  <c r="AU964" i="8"/>
  <c r="AU429" i="8"/>
  <c r="AU115" i="8"/>
  <c r="AU483" i="8"/>
  <c r="AU849" i="8"/>
  <c r="AU692" i="8"/>
  <c r="AU1876" i="8"/>
  <c r="AU1344" i="8"/>
  <c r="AU752" i="8"/>
  <c r="AU228" i="8"/>
  <c r="AU1870" i="8"/>
  <c r="AU1255" i="8"/>
  <c r="AU652" i="8"/>
  <c r="AU678" i="8"/>
  <c r="AU1610" i="8"/>
  <c r="AU310" i="8"/>
  <c r="AU917" i="8"/>
  <c r="AU255" i="8"/>
  <c r="AU1394" i="8"/>
  <c r="AU851" i="8"/>
  <c r="AU931" i="8"/>
  <c r="AU1235" i="8"/>
  <c r="AU925" i="8"/>
  <c r="AU1768" i="8"/>
  <c r="AU903" i="8"/>
  <c r="AU1352" i="8"/>
  <c r="AU478" i="8"/>
  <c r="AU1054" i="8"/>
  <c r="AU619" i="8"/>
  <c r="AU962" i="8"/>
  <c r="AU1789" i="8"/>
  <c r="AU1582" i="8"/>
  <c r="AU897" i="8"/>
  <c r="AU118" i="8"/>
  <c r="AU1408" i="8"/>
  <c r="AU1727" i="8"/>
  <c r="AU1484" i="8"/>
  <c r="AU543" i="8"/>
  <c r="AU64" i="8"/>
  <c r="AU1201" i="8"/>
  <c r="AU389" i="8"/>
  <c r="AU757" i="8"/>
  <c r="AU584" i="8"/>
  <c r="AU1060" i="8"/>
  <c r="AU550" i="8"/>
  <c r="AU530" i="8"/>
  <c r="AU924" i="8"/>
  <c r="AU886" i="8"/>
  <c r="AU1370" i="8"/>
  <c r="AU703" i="8"/>
  <c r="AU804" i="8"/>
  <c r="AU1537" i="8"/>
  <c r="AU453" i="8"/>
  <c r="AU305" i="8"/>
  <c r="AU1129" i="8"/>
  <c r="AU745" i="8"/>
  <c r="AU772" i="8"/>
  <c r="AU1078" i="8"/>
  <c r="AU1908" i="8"/>
  <c r="AU1322" i="8"/>
  <c r="AU1106" i="8"/>
  <c r="AU1256" i="8"/>
  <c r="AU1241" i="8"/>
  <c r="AU622" i="8"/>
  <c r="AU1426" i="8"/>
  <c r="AU1478" i="8"/>
  <c r="AU402" i="8"/>
  <c r="AU1031" i="8"/>
  <c r="AU1763" i="8"/>
  <c r="AU336" i="8"/>
  <c r="AU221" i="8"/>
  <c r="AU1977" i="8"/>
  <c r="AU539" i="8"/>
  <c r="AU1304" i="8"/>
  <c r="AU1907" i="8"/>
  <c r="AU462" i="8"/>
  <c r="AU1447" i="8"/>
  <c r="AU769" i="8"/>
  <c r="AU1336" i="8"/>
  <c r="AU1032" i="8"/>
  <c r="AU298" i="8"/>
  <c r="AU1522" i="8"/>
  <c r="AU866" i="8"/>
  <c r="AU190" i="8"/>
  <c r="AU1893" i="8"/>
  <c r="AU1233" i="8"/>
  <c r="AU698" i="8"/>
  <c r="AU355" i="8"/>
  <c r="AU1325" i="8"/>
  <c r="AU455" i="8"/>
  <c r="AU1179" i="8"/>
  <c r="AU611" i="8"/>
  <c r="AU91" i="8"/>
  <c r="AU1459" i="8"/>
  <c r="AU87" i="8"/>
  <c r="AU1949" i="8"/>
  <c r="AU1708" i="8"/>
  <c r="AU489" i="8"/>
  <c r="AU1651" i="8"/>
  <c r="AU1378" i="8"/>
  <c r="AU677" i="8"/>
  <c r="AU1750" i="8"/>
  <c r="AU302" i="8"/>
  <c r="AU440" i="8"/>
  <c r="AU1989" i="8"/>
  <c r="AU893" i="8"/>
  <c r="AU630" i="8"/>
  <c r="AU209" i="8"/>
  <c r="AU1455" i="8"/>
  <c r="AU1332" i="8"/>
  <c r="AU1310" i="8"/>
  <c r="AU1441" i="8"/>
  <c r="AU1404" i="8"/>
  <c r="AU137" i="8"/>
  <c r="AU308" i="8"/>
  <c r="AU884" i="8"/>
  <c r="AU891" i="8"/>
  <c r="AU908" i="8"/>
  <c r="AU1466" i="8"/>
  <c r="AU170" i="8"/>
  <c r="AU468" i="8"/>
  <c r="AU513" i="8"/>
  <c r="AU1326" i="8"/>
  <c r="AU1022" i="8"/>
  <c r="AU1601" i="8"/>
  <c r="AU173" i="8"/>
  <c r="AU534" i="8"/>
  <c r="AU724" i="8"/>
  <c r="AU963" i="8"/>
  <c r="AU1800" i="8"/>
  <c r="AU1585" i="8"/>
  <c r="AU1991" i="8"/>
  <c r="AU1382" i="8"/>
  <c r="AU1190" i="8"/>
  <c r="AU1809" i="8"/>
  <c r="AU1780" i="8"/>
  <c r="AU1851" i="8"/>
  <c r="AU1713" i="8"/>
  <c r="AU1375" i="8"/>
  <c r="AU1629" i="8"/>
  <c r="AU1358" i="8"/>
  <c r="AU154" i="8"/>
  <c r="AU447" i="8"/>
  <c r="AU654" i="8"/>
  <c r="AU1805" i="8"/>
  <c r="AU1674" i="8"/>
  <c r="AU1000" i="8"/>
  <c r="AU411" i="8"/>
  <c r="AU941" i="8"/>
  <c r="AU1116" i="8"/>
  <c r="AU576" i="8"/>
  <c r="AU1982" i="8"/>
  <c r="AU695" i="8"/>
  <c r="AU370" i="8"/>
  <c r="AU1080" i="8"/>
  <c r="AU1089" i="8"/>
  <c r="AU1161" i="8"/>
  <c r="AU1214" i="8"/>
  <c r="AU191" i="8"/>
  <c r="AU714" i="8"/>
  <c r="AU1024" i="8"/>
  <c r="AU1993" i="8"/>
  <c r="AU989" i="8"/>
  <c r="AU1061" i="8"/>
  <c r="AU706" i="8"/>
  <c r="AU495" i="8"/>
  <c r="AU636" i="8"/>
  <c r="AU1767" i="8"/>
  <c r="AU932" i="8"/>
  <c r="AU256" i="8"/>
  <c r="AU730" i="8"/>
  <c r="AU1043" i="8"/>
  <c r="AU1094" i="8"/>
  <c r="AU1337" i="8"/>
  <c r="AU84" i="8"/>
  <c r="AU408" i="8"/>
  <c r="AU621" i="8"/>
  <c r="AU1285" i="8"/>
  <c r="AU1681" i="8"/>
  <c r="AU1287" i="8"/>
  <c r="AU1574" i="8"/>
  <c r="AU1788" i="8"/>
  <c r="AU73" i="8"/>
  <c r="AU328" i="8"/>
  <c r="AU861" i="8"/>
  <c r="AU1122" i="8"/>
  <c r="AU1415" i="8"/>
  <c r="AU1424" i="8"/>
  <c r="AU1027" i="8"/>
  <c r="AU817" i="8"/>
  <c r="AU552" i="8"/>
  <c r="AU1199" i="8"/>
  <c r="AU657" i="8"/>
  <c r="AU753" i="8"/>
  <c r="AU150" i="8"/>
  <c r="AU251" i="8"/>
  <c r="AU606" i="8"/>
  <c r="AU353" i="8"/>
  <c r="AU1272" i="8"/>
  <c r="AU1242" i="8"/>
  <c r="AU381" i="8"/>
  <c r="AU1021" i="8"/>
  <c r="AU1773" i="8"/>
  <c r="AU812" i="8"/>
  <c r="AU1139" i="8"/>
  <c r="AU1588" i="8"/>
  <c r="AU1262" i="8"/>
  <c r="AU767" i="8"/>
  <c r="AU1892" i="8"/>
  <c r="AU1642" i="8"/>
  <c r="AU1197" i="8"/>
  <c r="AU901" i="8"/>
  <c r="AU210" i="8"/>
  <c r="AU388" i="8"/>
  <c r="AU562" i="8"/>
  <c r="AU1590" i="8"/>
  <c r="AU1804" i="8"/>
  <c r="AU565" i="8"/>
  <c r="AU1920" i="8"/>
  <c r="AU646" i="8"/>
  <c r="AU1019" i="8"/>
  <c r="AU809" i="8"/>
  <c r="AU520" i="8"/>
  <c r="AU1191" i="8"/>
  <c r="AU375" i="8"/>
  <c r="AU578" i="8"/>
  <c r="AU243" i="8"/>
  <c r="AU1371" i="8"/>
  <c r="AU407" i="8"/>
  <c r="AU139" i="8"/>
  <c r="AU227" i="8"/>
  <c r="AU632" i="8"/>
  <c r="AU1885" i="8"/>
  <c r="AU582" i="8"/>
  <c r="AU1543" i="8"/>
  <c r="AU930" i="8"/>
  <c r="AU135" i="8"/>
  <c r="AU295" i="8"/>
  <c r="AU943" i="8"/>
  <c r="AU538" i="8"/>
  <c r="AU1211" i="8"/>
  <c r="AU789" i="8"/>
  <c r="AU267" i="8"/>
  <c r="AU937" i="8"/>
  <c r="AU1017" i="8"/>
  <c r="AU575" i="8"/>
  <c r="AU1701" i="8"/>
  <c r="AU122" i="8"/>
  <c r="AU341" i="8"/>
  <c r="AU541" i="8"/>
  <c r="AU1329" i="8"/>
  <c r="AU1377" i="8"/>
  <c r="AU361" i="8"/>
  <c r="AU1398" i="8"/>
  <c r="AU1440" i="8"/>
  <c r="AU39" i="8"/>
  <c r="AU327" i="8"/>
  <c r="AU342" i="8"/>
  <c r="AU592" i="8"/>
  <c r="AU1266" i="8"/>
  <c r="AU1120" i="8"/>
  <c r="AU96" i="8"/>
  <c r="AU892" i="8"/>
  <c r="AU899" i="8"/>
  <c r="AU940" i="8"/>
  <c r="AU1474" i="8"/>
  <c r="AU548" i="8"/>
  <c r="AU553" i="8"/>
  <c r="AU1405" i="8"/>
  <c r="AU571" i="8"/>
  <c r="AU972" i="8"/>
  <c r="AU1709" i="8"/>
  <c r="AU863" i="8"/>
  <c r="AU1065" i="8"/>
  <c r="AU1425" i="8"/>
  <c r="AU393" i="8"/>
  <c r="AU1969" i="8"/>
  <c r="AU104" i="8"/>
  <c r="AU1844" i="8"/>
  <c r="AU1389" i="8"/>
  <c r="AU364" i="8"/>
  <c r="AU200" i="8"/>
  <c r="AU955" i="8"/>
  <c r="AU1847" i="8"/>
  <c r="AU172" i="8"/>
  <c r="AU1333" i="8"/>
  <c r="AU778" i="8"/>
  <c r="AU242" i="8"/>
  <c r="AU1038" i="8"/>
  <c r="AU473" i="8"/>
  <c r="AU72" i="8"/>
  <c r="AU750" i="8"/>
  <c r="AU537" i="8"/>
  <c r="AU1901" i="8"/>
  <c r="AU220" i="8"/>
  <c r="AU705" i="8"/>
  <c r="AU669" i="8"/>
  <c r="AU110" i="8"/>
  <c r="AU1617" i="8"/>
  <c r="AU76" i="8"/>
  <c r="AU1873" i="8"/>
  <c r="AU1013" i="8"/>
  <c r="AU555" i="8"/>
  <c r="AU359" i="8"/>
  <c r="AU978" i="8"/>
  <c r="AU746" i="8"/>
  <c r="AU659" i="8"/>
  <c r="AU1376" i="8"/>
  <c r="AU967" i="8"/>
  <c r="AU597" i="8"/>
  <c r="AU226" i="8"/>
  <c r="AU806" i="8"/>
  <c r="AU202" i="8"/>
  <c r="AU99" i="8"/>
  <c r="AU1363" i="8"/>
  <c r="AU570" i="8"/>
  <c r="AU29" i="8"/>
  <c r="AU1249" i="8"/>
  <c r="AU726" i="8"/>
  <c r="AU873" i="8"/>
  <c r="AU819" i="8"/>
  <c r="AU1430" i="8"/>
  <c r="AU957" i="8"/>
  <c r="AU244" i="8"/>
  <c r="AU608" i="8"/>
  <c r="AU1036" i="8"/>
  <c r="AU158" i="8"/>
  <c r="AU1305" i="8"/>
  <c r="AU1388" i="8"/>
  <c r="AU249" i="8"/>
  <c r="AU785" i="8"/>
  <c r="AU776" i="8"/>
  <c r="AU740" i="8"/>
  <c r="AU1986" i="8"/>
  <c r="AU1965" i="8"/>
  <c r="AU1501" i="8"/>
  <c r="AU1353" i="8"/>
  <c r="AU602" i="8"/>
  <c r="AU857" i="8"/>
  <c r="AU1467" i="8"/>
  <c r="AU623" i="8"/>
  <c r="AU1206" i="8"/>
  <c r="AU1874" i="8"/>
  <c r="AU78" i="8"/>
  <c r="AU142" i="8"/>
  <c r="AU419" i="8"/>
  <c r="AU379" i="8"/>
  <c r="AU715" i="8"/>
  <c r="AU56" i="8"/>
  <c r="AU1633" i="8"/>
  <c r="AU587" i="8"/>
  <c r="AU206" i="8"/>
  <c r="AU1033" i="8"/>
  <c r="AU369" i="8"/>
  <c r="AU1848" i="8"/>
  <c r="AU970" i="8"/>
  <c r="AU862" i="8"/>
  <c r="AU1988" i="8"/>
  <c r="AU1654" i="8"/>
  <c r="AU521" i="8"/>
  <c r="AU212" i="8"/>
  <c r="AU896" i="8"/>
  <c r="AU1418" i="8"/>
  <c r="AU551" i="8"/>
  <c r="AU1160" i="8"/>
  <c r="AU1603" i="8"/>
  <c r="AU1413" i="8"/>
  <c r="AU1935" i="8"/>
  <c r="AU1755" i="8"/>
  <c r="AU1385" i="8"/>
  <c r="AU781" i="8"/>
  <c r="AU1289" i="8"/>
  <c r="AU1306" i="8"/>
  <c r="AU549" i="8"/>
  <c r="AU366" i="8"/>
  <c r="AU1050" i="8"/>
  <c r="AU496" i="8"/>
  <c r="AU1535" i="8"/>
  <c r="AU1897" i="8"/>
  <c r="AU293" i="8"/>
  <c r="AU1835" i="8"/>
  <c r="AU631" i="8"/>
  <c r="AU93" i="8"/>
  <c r="AU232" i="8"/>
  <c r="AU519" i="8"/>
  <c r="AU770" i="8"/>
  <c r="AU1386" i="8"/>
  <c r="AU1015" i="8"/>
  <c r="AU164" i="8"/>
  <c r="AU811" i="8"/>
  <c r="AU384" i="8"/>
  <c r="AU830" i="8"/>
  <c r="AU738" i="8"/>
  <c r="AU174" i="8"/>
  <c r="AU372" i="8"/>
  <c r="AU837" i="8"/>
  <c r="AU1436" i="8"/>
  <c r="AU445" i="8"/>
  <c r="AU1697" i="8"/>
  <c r="AU1059" i="8"/>
  <c r="AU528" i="8"/>
  <c r="AU1867" i="8"/>
  <c r="AU920" i="8"/>
  <c r="AU215" i="8"/>
  <c r="AU764" i="8"/>
  <c r="AU1023" i="8"/>
  <c r="AU729" i="8"/>
  <c r="AU1048" i="8"/>
  <c r="AU1916" i="8"/>
  <c r="AU1177" i="8"/>
  <c r="AU157" i="8"/>
  <c r="AU205" i="8"/>
  <c r="AU262" i="8"/>
  <c r="AU949" i="8"/>
  <c r="AU616" i="8"/>
  <c r="AU1018" i="8"/>
  <c r="AU1761" i="8"/>
  <c r="AU1724" i="8"/>
  <c r="AU290" i="8"/>
  <c r="AU716" i="8"/>
  <c r="AU985" i="8"/>
  <c r="AU1292" i="8"/>
  <c r="AU1323" i="8"/>
  <c r="AU187" i="8"/>
  <c r="AU645" i="8"/>
  <c r="AU898" i="8"/>
  <c r="AU1483" i="8"/>
  <c r="AU1280" i="8"/>
  <c r="AU311" i="8"/>
  <c r="AU959" i="8"/>
  <c r="AU1752" i="8"/>
  <c r="AU836" i="8"/>
  <c r="AU907" i="8"/>
  <c r="AU1756" i="8"/>
  <c r="AU322" i="8"/>
  <c r="AU782" i="8"/>
  <c r="AU1069" i="8"/>
  <c r="AU1383" i="8"/>
  <c r="AU1392" i="8"/>
  <c r="AU218" i="8"/>
  <c r="AU397" i="8"/>
  <c r="AU589" i="8"/>
  <c r="AU1083" i="8"/>
  <c r="AU865" i="8"/>
  <c r="AU188" i="8"/>
  <c r="AU134" i="8"/>
  <c r="AU933" i="8"/>
  <c r="AU986" i="8"/>
  <c r="AU1939" i="8"/>
  <c r="AU1465" i="8"/>
  <c r="AU627" i="8"/>
  <c r="AU392" i="8"/>
  <c r="AU128" i="8"/>
  <c r="AU460" i="8"/>
  <c r="AU465" i="8"/>
  <c r="AU1298" i="8"/>
  <c r="AU1014" i="8"/>
  <c r="AU1609" i="8"/>
  <c r="AU1066" i="8"/>
  <c r="AU201" i="8"/>
  <c r="AU421" i="8"/>
  <c r="AU1131" i="8"/>
  <c r="AU1079" i="8"/>
  <c r="AU512" i="8"/>
  <c r="AU1324" i="8"/>
  <c r="AU618" i="8"/>
  <c r="AU805" i="8"/>
  <c r="AU1868" i="8"/>
  <c r="AU1825" i="8"/>
  <c r="AU303" i="8"/>
  <c r="AU877" i="8"/>
  <c r="AU666" i="8"/>
  <c r="AU1506" i="8"/>
  <c r="AU1820" i="8"/>
  <c r="AU1652" i="8"/>
  <c r="AU1469" i="8"/>
  <c r="AU583" i="8"/>
  <c r="AU1766" i="8"/>
  <c r="AU1100" i="8"/>
  <c r="AU1933" i="8"/>
  <c r="AU1384" i="8"/>
  <c r="AU1956" i="8"/>
  <c r="AU1562" i="8"/>
  <c r="AU155" i="8"/>
  <c r="AU301" i="8"/>
  <c r="AU694" i="8"/>
  <c r="AU459" i="8"/>
  <c r="AU1096" i="8"/>
  <c r="AU1419" i="8"/>
  <c r="AU1277" i="8"/>
  <c r="AU1898" i="8"/>
  <c r="AU71" i="8"/>
  <c r="AU1047" i="8"/>
  <c r="AU106" i="8"/>
  <c r="AU1526" i="8"/>
  <c r="AU973" i="8"/>
  <c r="AU987" i="8"/>
  <c r="AU441" i="8"/>
  <c r="AU1864" i="8"/>
  <c r="AU1493" i="8"/>
  <c r="AU346" i="8"/>
  <c r="AU1045" i="8"/>
  <c r="AU1508" i="8"/>
  <c r="AU968" i="8"/>
  <c r="AU1157" i="8"/>
  <c r="AU1723" i="8"/>
  <c r="AU401" i="8"/>
  <c r="AU44" i="8"/>
  <c r="AU240" i="8"/>
  <c r="AU841" i="8"/>
  <c r="AU784" i="8"/>
  <c r="AU1227" i="8"/>
  <c r="AU638" i="8"/>
  <c r="AU505" i="8"/>
  <c r="AU1396" i="8"/>
  <c r="AU356" i="8"/>
  <c r="AU1187" i="8"/>
  <c r="AU148" i="8"/>
  <c r="AU1678" i="8"/>
  <c r="AU1354" i="8"/>
  <c r="AU1490" i="8"/>
  <c r="AU845" i="8"/>
  <c r="AU182" i="8"/>
  <c r="AU1102" i="8"/>
  <c r="AU735" i="8"/>
  <c r="AU485" i="8"/>
  <c r="AU1057" i="8"/>
  <c r="AU433" i="8"/>
  <c r="AU503" i="8"/>
  <c r="AU2000" i="8"/>
  <c r="AU1124" i="8"/>
  <c r="AU1240" i="8"/>
  <c r="AU791" i="8"/>
  <c r="AU189" i="8"/>
  <c r="AU1658" i="8"/>
  <c r="AU1970" i="8"/>
  <c r="AU436" i="8"/>
  <c r="AU360" i="8"/>
  <c r="AU1420" i="8"/>
  <c r="AU858" i="8"/>
  <c r="AU284" i="8"/>
  <c r="AU427" i="8"/>
  <c r="AU1626" i="8"/>
  <c r="AU798" i="8"/>
  <c r="AU493" i="8"/>
  <c r="AU1395" i="8"/>
  <c r="AU280" i="8"/>
  <c r="AU1251" i="8"/>
  <c r="AU958" i="8"/>
  <c r="AU988" i="8"/>
  <c r="AU1686" i="8"/>
  <c r="AU1731" i="8"/>
  <c r="AU464" i="8"/>
  <c r="AU1457" i="8"/>
  <c r="AU126" i="8"/>
  <c r="AU564" i="8"/>
  <c r="AU1290" i="8"/>
  <c r="AU315" i="8"/>
  <c r="AU1666" i="8"/>
  <c r="AU1888" i="8"/>
  <c r="AU166" i="8"/>
  <c r="AU319" i="8"/>
  <c r="AU983" i="8"/>
  <c r="AU874" i="8"/>
  <c r="AU233" i="8"/>
  <c r="AU838" i="8"/>
  <c r="AU1271" i="8"/>
  <c r="AU1051" i="8"/>
  <c r="AU264" i="8"/>
  <c r="AU1300" i="8"/>
  <c r="AU727" i="8"/>
  <c r="AU1775" i="8"/>
  <c r="AU826" i="8"/>
  <c r="AU1264" i="8"/>
  <c r="AU1128" i="8"/>
  <c r="AU270" i="8"/>
  <c r="AU850" i="8"/>
  <c r="AU942" i="8"/>
  <c r="AU712" i="8"/>
  <c r="AU208" i="8"/>
  <c r="AU642" i="8"/>
  <c r="AU1966" i="8"/>
  <c r="AU1511" i="8"/>
  <c r="AU1135" i="8"/>
  <c r="AU1598" i="8"/>
  <c r="AU1976" i="8"/>
  <c r="AU1612" i="8"/>
  <c r="AU1558" i="8"/>
  <c r="AU1772" i="8"/>
  <c r="AU1915" i="8"/>
  <c r="AU1690" i="8"/>
  <c r="AU258" i="8"/>
  <c r="AU604" i="8"/>
  <c r="AU879" i="8"/>
  <c r="AU1718" i="8"/>
  <c r="AU1813" i="8"/>
  <c r="AU477" i="8"/>
  <c r="AU699" i="8"/>
  <c r="AU795" i="8"/>
  <c r="AU273" i="8"/>
  <c r="AU398" i="8"/>
  <c r="AU823" i="8"/>
  <c r="AU1489" i="8"/>
  <c r="AU347" i="8"/>
  <c r="AU818" i="8"/>
  <c r="AU690" i="8"/>
  <c r="AU222" i="8"/>
  <c r="AU1132" i="8"/>
  <c r="AU351" i="8"/>
  <c r="AU506" i="8"/>
  <c r="AU48" i="8"/>
  <c r="AU1706" i="8"/>
  <c r="AU547" i="8"/>
  <c r="AU1381" i="8"/>
  <c r="AU1999" i="8"/>
  <c r="AU1446" i="8"/>
  <c r="AU1524" i="8"/>
  <c r="AU1636" i="8"/>
  <c r="AU1974" i="8"/>
  <c r="AU1222" i="8"/>
  <c r="AU1309" i="8"/>
  <c r="AU814" i="8"/>
  <c r="AU1945" i="8"/>
  <c r="AU1126" i="8"/>
  <c r="AU476" i="8"/>
  <c r="AU855" i="8"/>
  <c r="AU1941" i="8"/>
  <c r="AU966" i="8"/>
  <c r="AU1980" i="8"/>
  <c r="AU1361" i="8"/>
  <c r="AU291" i="8"/>
  <c r="AU339" i="8"/>
  <c r="AU961" i="8"/>
  <c r="AU1134" i="8"/>
  <c r="AU739" i="8"/>
  <c r="AU1677" i="8"/>
  <c r="AU90" i="8"/>
  <c r="AU330" i="8"/>
  <c r="AU533" i="8"/>
  <c r="AU773" i="8"/>
  <c r="AU656" i="8"/>
  <c r="AU116" i="8"/>
  <c r="AU309" i="8"/>
  <c r="AU1645" i="8"/>
  <c r="AU1496" i="8"/>
  <c r="AU1530" i="8"/>
  <c r="AU1151" i="8"/>
  <c r="AU323" i="8"/>
  <c r="AU403" i="8"/>
  <c r="AU425" i="8"/>
  <c r="AU1263" i="8"/>
  <c r="AU938" i="8"/>
  <c r="AU1641" i="8"/>
  <c r="AU38" i="8"/>
  <c r="AU702" i="8"/>
  <c r="AU531" i="8"/>
  <c r="AU1320" i="8"/>
  <c r="AU43" i="8"/>
  <c r="AU365" i="8"/>
  <c r="AU420" i="8"/>
  <c r="AU710" i="8"/>
  <c r="AU1390" i="8"/>
  <c r="AU1092" i="8"/>
  <c r="AU647" i="8"/>
  <c r="AU704" i="8"/>
  <c r="AU1896" i="8"/>
  <c r="AU169" i="8"/>
  <c r="AU136" i="8"/>
  <c r="AU766" i="8"/>
  <c r="AU345" i="8"/>
  <c r="AU763" i="8"/>
  <c r="AU680" i="8"/>
  <c r="AU299" i="8"/>
  <c r="AU594" i="8"/>
  <c r="AU601" i="8"/>
  <c r="AU1448" i="8"/>
  <c r="AU1268" i="8"/>
  <c r="AU1509" i="8"/>
  <c r="AU274" i="8"/>
  <c r="AU650" i="8"/>
  <c r="AU895" i="8"/>
  <c r="AU183" i="8"/>
  <c r="AU494" i="8"/>
  <c r="AU615" i="8"/>
  <c r="AU1919" i="8"/>
  <c r="AU1416" i="8"/>
  <c r="AU951" i="8"/>
  <c r="AU307" i="8"/>
  <c r="AU1282" i="8"/>
  <c r="AU1001" i="8"/>
  <c r="AU1735" i="8"/>
  <c r="AU1628" i="8"/>
  <c r="AU1872" i="8"/>
  <c r="AU1661" i="8"/>
  <c r="AU474" i="8"/>
  <c r="AU1849" i="8"/>
  <c r="AU1745" i="8"/>
  <c r="AU1922" i="8"/>
  <c r="AU1303" i="8"/>
  <c r="AU103" i="8"/>
  <c r="AU1125" i="8"/>
  <c r="AU415" i="8"/>
  <c r="AU1185" i="8"/>
  <c r="AU860" i="8"/>
  <c r="AU1439" i="8"/>
  <c r="AU1140" i="8"/>
  <c r="AU810" i="8"/>
  <c r="AU68" i="8"/>
  <c r="AU586" i="8"/>
  <c r="AU593" i="8"/>
  <c r="AU1421" i="8"/>
  <c r="AU1260" i="8"/>
  <c r="AU1542" i="8"/>
  <c r="AU197" i="8"/>
  <c r="AU563" i="8"/>
  <c r="AU799" i="8"/>
  <c r="AU1136" i="8"/>
  <c r="AU1248" i="8"/>
  <c r="AU140" i="8"/>
  <c r="AU591" i="8"/>
  <c r="AU1653" i="8"/>
  <c r="AU1578" i="8"/>
  <c r="AU1670" i="8"/>
  <c r="AU1958" i="8"/>
  <c r="AU1090" i="8"/>
  <c r="AU46" i="8"/>
  <c r="AU639" i="8"/>
  <c r="AU1230" i="8"/>
  <c r="AU374" i="8"/>
  <c r="AU1071" i="8"/>
  <c r="AU504" i="8"/>
  <c r="AU1930" i="8"/>
  <c r="AU569" i="8"/>
  <c r="AU1088" i="8"/>
  <c r="AU1118" i="8"/>
  <c r="AU1169" i="8"/>
  <c r="AU1753" i="8"/>
  <c r="AU1200" i="8"/>
  <c r="AU1702" i="8"/>
  <c r="AU1765" i="8"/>
  <c r="AU61" i="8"/>
  <c r="AU349" i="8"/>
  <c r="AU391" i="8"/>
  <c r="AU544" i="8"/>
  <c r="AU840" i="8"/>
  <c r="AU1532" i="8"/>
  <c r="AU281" i="8"/>
  <c r="AU406" i="8"/>
  <c r="AU868" i="8"/>
  <c r="AU1510" i="8"/>
  <c r="AU1003" i="8"/>
  <c r="AU756" i="8"/>
  <c r="AU822" i="8"/>
  <c r="AU1791" i="8"/>
  <c r="AU981" i="8"/>
  <c r="AU1056" i="8"/>
  <c r="AU1407" i="8"/>
  <c r="AU277" i="8"/>
  <c r="AU60" i="8"/>
  <c r="AU794" i="8"/>
  <c r="AU66" i="8"/>
  <c r="AU734" i="8"/>
  <c r="AU1434" i="8"/>
  <c r="AU532" i="8"/>
  <c r="AU1296" i="8"/>
  <c r="AU1547" i="8"/>
  <c r="AU1882" i="8"/>
  <c r="AU180" i="8"/>
  <c r="AU1787" i="8"/>
  <c r="AU1178" i="8"/>
  <c r="AU1012" i="8"/>
  <c r="AU334" i="8"/>
  <c r="AU1504" i="8"/>
  <c r="AU171" i="8"/>
  <c r="AU1827" i="8"/>
  <c r="AU1367" i="8"/>
  <c r="AU214" i="8"/>
  <c r="AU1113" i="8"/>
  <c r="AU527" i="8"/>
  <c r="AU1025" i="8"/>
  <c r="AU450" i="8"/>
  <c r="AU655" i="8"/>
  <c r="AU580" i="8"/>
  <c r="AU469" i="8"/>
  <c r="AU1357" i="8"/>
  <c r="AU1053" i="8"/>
  <c r="AU269" i="8"/>
  <c r="AU686" i="8"/>
  <c r="AU1350" i="8"/>
  <c r="AU517" i="8"/>
  <c r="AU613" i="8"/>
  <c r="AU383" i="8"/>
  <c r="AU900" i="8"/>
  <c r="AU1816" i="8"/>
  <c r="AU620" i="8"/>
  <c r="AU410" i="8"/>
  <c r="AU880" i="8"/>
  <c r="AU1732" i="8"/>
  <c r="AU1163" i="8"/>
  <c r="AU936" i="8"/>
  <c r="AU1387" i="8"/>
  <c r="AU1904" i="8"/>
  <c r="AU1668" i="8"/>
  <c r="AU658" i="8"/>
  <c r="AU1566" i="8"/>
  <c r="AU1692" i="8"/>
  <c r="AU816" i="8"/>
  <c r="AU1737" i="8"/>
  <c r="AU1556" i="8"/>
  <c r="AU1926" i="8"/>
  <c r="AU1964" i="8"/>
  <c r="AU1983" i="8"/>
  <c r="AU1679" i="8"/>
  <c r="AU1779" i="8"/>
  <c r="AU105" i="8"/>
  <c r="AU426" i="8"/>
  <c r="AU1665" i="8"/>
  <c r="AU1836" i="8"/>
  <c r="AU598" i="8"/>
  <c r="AU641" i="8"/>
  <c r="AU1461" i="8"/>
  <c r="AU864" i="8"/>
  <c r="AU524" i="8"/>
  <c r="AU969" i="8"/>
  <c r="AU1967" i="8"/>
  <c r="AU1073" i="8"/>
  <c r="AU482" i="8"/>
  <c r="AU1412" i="8"/>
  <c r="AU340" i="8"/>
  <c r="AU696" i="8"/>
  <c r="AU1438" i="8"/>
  <c r="AU1011" i="8"/>
  <c r="AU1776" i="8"/>
  <c r="AU1133" i="8"/>
  <c r="AU1076" i="8"/>
  <c r="AU1705" i="8"/>
  <c r="AU1084" i="8"/>
  <c r="AU1196" i="8"/>
  <c r="AU1879" i="8"/>
  <c r="AU1785" i="8"/>
  <c r="AU1725" i="8"/>
  <c r="AU1863" i="8"/>
  <c r="AU831" i="8"/>
  <c r="AU635" i="8"/>
  <c r="AU1987" i="8"/>
  <c r="AU1138" i="8"/>
  <c r="AU451" i="8"/>
  <c r="AU1884" i="8"/>
  <c r="AU1811" i="8"/>
  <c r="AU1606" i="8"/>
  <c r="AU30" i="8"/>
  <c r="AU1890" i="8"/>
  <c r="AU446" i="8"/>
  <c r="AU50" i="8"/>
  <c r="AU511" i="8"/>
  <c r="AU1452" i="8"/>
  <c r="AU102" i="8"/>
  <c r="AU325" i="8"/>
  <c r="AU160" i="8"/>
  <c r="AU236" i="8"/>
  <c r="AU1236" i="8"/>
  <c r="AU854" i="8"/>
  <c r="AU1741" i="8"/>
  <c r="AU362" i="8"/>
  <c r="AU1184" i="8"/>
  <c r="AU797" i="8"/>
  <c r="AU326" i="8"/>
  <c r="AU1210" i="8"/>
  <c r="AU1085" i="8"/>
  <c r="AU354" i="8"/>
  <c r="AU1739" i="8"/>
  <c r="AU416" i="8"/>
  <c r="AU313" i="8"/>
  <c r="AU711" i="8"/>
  <c r="AU1593" i="8"/>
  <c r="AU193" i="8"/>
  <c r="AU815" i="8"/>
  <c r="AU1301" i="8"/>
  <c r="AU1379" i="8"/>
  <c r="AU348" i="8"/>
  <c r="AU1498" i="8"/>
  <c r="AU456" i="8"/>
  <c r="AU1877" i="8"/>
  <c r="AU792" i="8"/>
  <c r="AU1564" i="8"/>
  <c r="AU491" i="8"/>
  <c r="AU238" i="8"/>
  <c r="AU179" i="8"/>
  <c r="AU1041" i="8"/>
  <c r="AU853" i="8"/>
  <c r="AU693" i="8"/>
  <c r="AU1208" i="8"/>
  <c r="AU492" i="8"/>
  <c r="AU1521" i="8"/>
  <c r="AU247" i="8"/>
  <c r="AU535" i="8"/>
  <c r="AU1944" i="8"/>
  <c r="AU1869" i="8"/>
  <c r="AU1075" i="8"/>
  <c r="AU748" i="8"/>
  <c r="AU609" i="8"/>
  <c r="AU1219" i="8"/>
  <c r="AU525" i="8"/>
  <c r="AU793" i="8"/>
  <c r="AU292" i="8"/>
  <c r="AU790" i="8"/>
  <c r="AU590" i="8"/>
  <c r="AU1327" i="8"/>
  <c r="AU939" i="8"/>
  <c r="AU1189" i="8"/>
  <c r="AU467" i="8"/>
  <c r="AU1450" i="8"/>
  <c r="AU373" i="8"/>
  <c r="AU1857" i="8"/>
  <c r="AU856" i="8"/>
  <c r="AU1335" i="8"/>
  <c r="AU423" i="8"/>
  <c r="AU224" i="8"/>
  <c r="AU1797" i="8"/>
  <c r="AU918" i="8"/>
  <c r="AU1861" i="8"/>
  <c r="AU573" i="8"/>
  <c r="AU672" i="8"/>
  <c r="AU1819" i="8"/>
  <c r="AU1946" i="8"/>
  <c r="AU1662" i="8"/>
  <c r="AU1359" i="8"/>
  <c r="AU1918" i="8"/>
  <c r="AU950" i="8"/>
  <c r="AU1269" i="8"/>
  <c r="AU74" i="8"/>
  <c r="AU1659" i="8"/>
  <c r="AU617" i="8"/>
  <c r="AU775" i="8"/>
  <c r="AU1067" i="8"/>
  <c r="AU1838" i="8"/>
  <c r="AU1170" i="8"/>
  <c r="AU633" i="8"/>
  <c r="AU1034" i="8"/>
  <c r="AU1858" i="8"/>
  <c r="AU123" i="8"/>
  <c r="AU1215" i="8"/>
  <c r="AU834" i="8"/>
  <c r="AU720" i="8"/>
  <c r="AU501" i="8"/>
  <c r="AU254" i="8"/>
  <c r="AU98" i="8"/>
  <c r="AU457" i="8"/>
  <c r="AU743" i="8"/>
  <c r="AU229" i="8"/>
  <c r="AU1115" i="8"/>
  <c r="AU246" i="8"/>
  <c r="AU921" i="8"/>
  <c r="AU1464" i="8"/>
  <c r="AU1841" i="8"/>
  <c r="AU387" i="8"/>
  <c r="AU1165" i="8"/>
  <c r="AU304" i="8"/>
  <c r="AU1660" i="8"/>
  <c r="AU1695" i="8"/>
  <c r="AU1650" i="8"/>
  <c r="AU1058" i="8"/>
  <c r="AU566" i="8"/>
  <c r="AU377" i="8"/>
  <c r="AU890" i="8"/>
  <c r="AU1400" i="8"/>
  <c r="AU1605" i="8"/>
  <c r="AU1055" i="8"/>
  <c r="AU1528" i="8"/>
  <c r="AU605" i="8"/>
  <c r="AU1712" i="8"/>
  <c r="AU1839" i="8"/>
  <c r="AU1630" i="8"/>
  <c r="AU1957" i="8"/>
  <c r="AU1005" i="8"/>
  <c r="AU1924" i="8"/>
  <c r="AU952" i="8"/>
  <c r="AU1842" i="8"/>
  <c r="AU673" i="8"/>
  <c r="AU1351" i="8"/>
  <c r="AU1815" i="8"/>
  <c r="AU1146" i="8"/>
  <c r="AU1586" i="8"/>
  <c r="AU1762" i="8"/>
  <c r="AU1559" i="8"/>
  <c r="AU1158" i="8"/>
  <c r="AU1192" i="8"/>
  <c r="AU1689" i="8"/>
  <c r="AU1947" i="8"/>
  <c r="AU1822" i="8"/>
  <c r="AU1770" i="8"/>
  <c r="AU1954" i="8"/>
  <c r="AU1238" i="8"/>
  <c r="AU1729" i="8"/>
  <c r="AU882" i="8"/>
  <c r="AU1607" i="8"/>
  <c r="AU1647" i="8"/>
  <c r="AU1728" i="8"/>
  <c r="AU637" i="8"/>
  <c r="AU1667" i="8"/>
  <c r="AU1117" i="8"/>
  <c r="AU1963" i="8"/>
  <c r="AU1698" i="8"/>
  <c r="AU1456" i="8"/>
  <c r="AU470" i="8"/>
  <c r="AU1369" i="8"/>
  <c r="AU1540" i="8"/>
  <c r="AU723" i="8"/>
  <c r="AU1273" i="8"/>
  <c r="AU1291" i="8"/>
  <c r="AU272" i="8"/>
  <c r="AU777" i="8"/>
  <c r="AU1343" i="8"/>
  <c r="AU1316" i="8"/>
  <c r="AU1518" i="8"/>
  <c r="AU1749" i="8"/>
  <c r="AU626" i="8"/>
  <c r="AU1938" i="8"/>
  <c r="AU1563" i="8"/>
  <c r="AU1644" i="8"/>
  <c r="AU1374" i="8"/>
  <c r="AU1587" i="8"/>
  <c r="AU1284" i="8"/>
  <c r="AU442" i="8"/>
  <c r="AU1422" i="8"/>
  <c r="AU1902" i="8"/>
  <c r="AU1618" i="8"/>
  <c r="AU1682" i="8"/>
  <c r="AU1228" i="8"/>
  <c r="AU1997" i="8"/>
  <c r="AU749" i="8"/>
  <c r="AU974" i="8"/>
  <c r="AU418" i="8"/>
  <c r="AU35" i="8"/>
  <c r="AU916" i="8"/>
  <c r="AU1622" i="8"/>
  <c r="AU487" i="8"/>
  <c r="AU124" i="8"/>
  <c r="AU821" i="8"/>
  <c r="AU827" i="8"/>
  <c r="AU1744" i="8"/>
  <c r="AU1953" i="8"/>
  <c r="AU1373" i="8"/>
  <c r="AU515" i="8"/>
  <c r="AU1502" i="8"/>
  <c r="AU1480" i="8"/>
  <c r="AU554" i="8"/>
  <c r="AU1109" i="8"/>
  <c r="AU1315" i="8"/>
  <c r="AU1039" i="8"/>
  <c r="AU1673" i="8"/>
  <c r="AU1355" i="8"/>
  <c r="AU1368" i="8"/>
  <c r="AU1006" i="8"/>
  <c r="AU1414" i="8"/>
  <c r="AU1694" i="8"/>
  <c r="AU1795" i="8"/>
  <c r="AU1990" i="8"/>
  <c r="AU1685" i="8"/>
  <c r="AU1121" i="8"/>
  <c r="AU1572" i="8"/>
  <c r="AU1806" i="8"/>
  <c r="AU1252" i="8"/>
  <c r="AU1372" i="8"/>
  <c r="AU747" i="8"/>
  <c r="AU1347" i="8"/>
  <c r="AU1635" i="8"/>
  <c r="AU1834" i="8"/>
  <c r="AU376" i="8"/>
  <c r="AU1895" i="8"/>
  <c r="AU643" i="8"/>
  <c r="AU400" i="8"/>
  <c r="AU70" i="8"/>
  <c r="AU1410" i="8"/>
  <c r="AU120" i="8"/>
  <c r="AU728" i="8"/>
  <c r="AU1026" i="8"/>
  <c r="AU540" i="8"/>
  <c r="AU1569" i="8"/>
  <c r="AU414" i="8"/>
  <c r="AU390" i="8"/>
  <c r="AU1072" i="8"/>
  <c r="AU1929" i="8"/>
  <c r="AU1365" i="8"/>
  <c r="AU965" i="8"/>
  <c r="AU1499" i="8"/>
  <c r="AU1399" i="8"/>
  <c r="AU329" i="8"/>
  <c r="AU1917" i="8"/>
  <c r="AU700" i="8"/>
  <c r="AU461" i="8"/>
  <c r="AU1817" i="8"/>
  <c r="AU268" i="8"/>
  <c r="AU1342" i="8"/>
  <c r="AU1485" i="8"/>
  <c r="AU331" i="8"/>
  <c r="AU395" i="8"/>
  <c r="AU300" i="8"/>
  <c r="AU1246" i="8"/>
  <c r="AU475" i="8"/>
  <c r="AU1621" i="8"/>
  <c r="AU1818" i="8"/>
  <c r="AU1164" i="8"/>
  <c r="AU1925" i="8"/>
  <c r="AU448" i="8"/>
  <c r="AU913" i="8"/>
  <c r="AU1472" i="8"/>
  <c r="AU1040" i="8"/>
  <c r="AU1514" i="8"/>
  <c r="AU596" i="8"/>
  <c r="AU1348" i="8"/>
  <c r="AU1119" i="8"/>
  <c r="AU634" i="8"/>
  <c r="AU1209" i="8"/>
  <c r="AU1244" i="8"/>
  <c r="AU1168" i="8"/>
  <c r="AU1364" i="8"/>
  <c r="AU1871" i="8"/>
  <c r="AU235" i="8"/>
  <c r="AU278" i="8"/>
  <c r="AU1856" i="8"/>
  <c r="AU709" i="8"/>
  <c r="AU1086" i="8"/>
  <c r="AU859" i="8"/>
  <c r="AU296" i="8"/>
  <c r="AU382" i="8"/>
  <c r="AU1063" i="8"/>
  <c r="AU599" i="8"/>
  <c r="AU1796" i="8"/>
  <c r="AU335" i="8"/>
  <c r="AU279" i="8"/>
  <c r="AU807" i="8"/>
  <c r="AU431" i="8"/>
  <c r="AU1570" i="8"/>
  <c r="AU1764" i="8"/>
  <c r="AU107" i="8"/>
  <c r="AU1722" i="8"/>
  <c r="AU1955" i="8"/>
  <c r="AU92" i="8"/>
  <c r="AU1853" i="8"/>
  <c r="AU1341" i="8"/>
  <c r="AU1281" i="8"/>
  <c r="AU663" i="8"/>
  <c r="AU1451" i="8"/>
  <c r="AU1008" i="8"/>
  <c r="AU1959" i="8"/>
  <c r="AU1903" i="8"/>
  <c r="AU203" i="8"/>
  <c r="AU1740" i="8"/>
  <c r="AU435" i="8"/>
  <c r="AU1137" i="8"/>
  <c r="AU1037" i="8"/>
  <c r="AU1824" i="8"/>
  <c r="AU1175" i="8"/>
  <c r="AU1972" i="8"/>
  <c r="AU1676" i="8"/>
  <c r="AU1507" i="8"/>
  <c r="AU1475" i="8"/>
  <c r="AU480" i="8"/>
  <c r="AU1717" i="8"/>
  <c r="AU337" i="8"/>
  <c r="AU36" i="8"/>
  <c r="AU1002" i="8"/>
  <c r="AU1312" i="8"/>
  <c r="AU1808" i="8"/>
  <c r="AU904" i="8"/>
  <c r="AU18" i="8"/>
  <c r="AU1710" i="8"/>
  <c r="AU314" i="8"/>
  <c r="AU1044" i="8"/>
  <c r="AU1338" i="8"/>
  <c r="AU358" i="8"/>
  <c r="AU1614" i="8"/>
  <c r="AU1328" i="8"/>
  <c r="AU1860" i="8"/>
  <c r="AU230" i="8"/>
  <c r="AU409" i="8"/>
  <c r="AU1087" i="8"/>
  <c r="AU1914" i="8"/>
  <c r="AU1810" i="8"/>
  <c r="AU1684" i="8"/>
  <c r="AU832" i="8"/>
  <c r="AU1481" i="8"/>
  <c r="AU1887" i="8"/>
  <c r="AU1198" i="8"/>
  <c r="AU1429" i="8"/>
  <c r="AU316" i="8"/>
  <c r="AU1114" i="8"/>
  <c r="AU1082" i="8"/>
  <c r="AU1393" i="8"/>
  <c r="AU62" i="8"/>
  <c r="AU443" i="8"/>
  <c r="AU1975" i="8"/>
  <c r="AU667" i="8"/>
  <c r="AU1968" i="8"/>
  <c r="AU1620" i="8"/>
  <c r="AU1821" i="8"/>
  <c r="AU1575" i="8"/>
  <c r="AU1362" i="8"/>
  <c r="AU707" i="8"/>
  <c r="AU1984" i="8"/>
  <c r="AU848" i="8"/>
  <c r="AU1513" i="8"/>
  <c r="AU1267" i="8"/>
  <c r="AU1195" i="8"/>
  <c r="AU691" i="8"/>
  <c r="AU1331" i="8"/>
  <c r="AU1180" i="8"/>
  <c r="AU1216" i="8"/>
  <c r="AU1062" i="8"/>
  <c r="AU204" i="8"/>
  <c r="AU713" i="8"/>
  <c r="AU1108" i="8"/>
  <c r="AU499" i="8"/>
  <c r="AU624" i="8"/>
  <c r="AU1443" i="8"/>
  <c r="AU320" i="8"/>
  <c r="AU1454" i="8"/>
  <c r="AU870" i="8"/>
  <c r="AU629" i="8"/>
  <c r="AU1693" i="8"/>
  <c r="AU234" i="8"/>
  <c r="AU430" i="8"/>
  <c r="AU1172" i="8"/>
  <c r="AU1049" i="8"/>
  <c r="AU1112" i="8"/>
  <c r="AU1479" i="8"/>
  <c r="AU954" i="8"/>
  <c r="AU1409" i="8"/>
  <c r="AU1517" i="8"/>
  <c r="AU1176" i="8"/>
  <c r="AU1782" i="8"/>
  <c r="AU1840" i="8"/>
  <c r="AU1548" i="8"/>
  <c r="AU1748" i="8"/>
  <c r="AU1803" i="8"/>
  <c r="AU184" i="8"/>
  <c r="AU1757" i="8"/>
  <c r="AU946" i="8"/>
  <c r="AU1243" i="8"/>
  <c r="AU194" i="8"/>
  <c r="AU207" i="8"/>
  <c r="AU665" i="8"/>
  <c r="AU357" i="8"/>
  <c r="AU1812" i="8"/>
  <c r="AU1866" i="8"/>
  <c r="AU312" i="8"/>
  <c r="AU363" i="8"/>
  <c r="AU926" i="8"/>
  <c r="AU1637" i="8"/>
  <c r="AU1152" i="8"/>
  <c r="AU1010" i="8"/>
  <c r="AU1254" i="8"/>
  <c r="AU252" i="8"/>
  <c r="AU1845" i="8"/>
  <c r="AU432" i="8"/>
  <c r="AU1449" i="8"/>
  <c r="AU42" i="8"/>
  <c r="AU561" i="8"/>
  <c r="AU399" i="8"/>
  <c r="AU1891" i="8"/>
  <c r="AU1503" i="8"/>
  <c r="AU88" i="8"/>
  <c r="AU1906" i="8"/>
  <c r="AU1790" i="8"/>
  <c r="AU1921" i="8"/>
  <c r="AU1942" i="8"/>
  <c r="AU717" i="8"/>
  <c r="AU579" i="8"/>
  <c r="AU1557" i="8"/>
  <c r="AU558" i="8"/>
  <c r="AU1703" i="8"/>
  <c r="AU1259" i="8"/>
  <c r="AU1477" i="8"/>
  <c r="AU1734" i="8"/>
  <c r="AU1962" i="8"/>
  <c r="AU1581" i="8"/>
  <c r="AU902" i="8"/>
  <c r="AU1270" i="8"/>
  <c r="AU759" i="8"/>
  <c r="AU600" i="8"/>
  <c r="AU444" i="8"/>
  <c r="AU1801" i="8"/>
  <c r="AU125" i="8"/>
  <c r="AU490" i="8"/>
  <c r="AU1318" i="8"/>
  <c r="AU67" i="8"/>
  <c r="AU545" i="8"/>
  <c r="AU239" i="8"/>
  <c r="AU914" i="8"/>
  <c r="AU1081" i="8"/>
  <c r="AU185" i="8"/>
  <c r="AU1943" i="8"/>
  <c r="AU1391" i="8"/>
  <c r="AU1253" i="8"/>
  <c r="AU1064" i="8"/>
  <c r="AU1460" i="8"/>
  <c r="AU1220" i="8"/>
  <c r="AU1545" i="8"/>
  <c r="AU1030" i="8"/>
  <c r="AU196" i="8"/>
  <c r="AU1936" i="8"/>
  <c r="AU146" i="8"/>
  <c r="AU1402" i="8"/>
  <c r="AU265" i="8"/>
  <c r="AU1994" i="8"/>
  <c r="AU1411" i="8"/>
  <c r="AU458" i="8"/>
  <c r="AU1527" i="8"/>
  <c r="AU1103" i="8"/>
  <c r="AU1595" i="8"/>
  <c r="AU94" i="8"/>
  <c r="AU1401" i="8"/>
  <c r="AU192" i="8"/>
  <c r="AU1159" i="8"/>
  <c r="AU1261" i="8"/>
  <c r="AU1671" i="8"/>
  <c r="AU1308" i="8"/>
  <c r="AU332" i="8"/>
  <c r="AU824" i="8"/>
  <c r="AU1095" i="8"/>
  <c r="AU1843" i="8"/>
  <c r="AU1167" i="8"/>
  <c r="AU1432" i="8"/>
  <c r="AU1445" i="8"/>
  <c r="AU58" i="8"/>
  <c r="AU610" i="8"/>
  <c r="AU1311" i="8"/>
  <c r="AU875" i="8"/>
  <c r="AU1512" i="8"/>
  <c r="AU394" i="8"/>
  <c r="AU147" i="8"/>
  <c r="AU640" i="8"/>
  <c r="AU1832" i="8"/>
  <c r="AU1577" i="8"/>
  <c r="AU261" i="8"/>
  <c r="AU1462" i="8"/>
  <c r="AU437" i="8"/>
  <c r="AU1203" i="8"/>
  <c r="AU869" i="8"/>
  <c r="AU572" i="8"/>
  <c r="AU922" i="8"/>
  <c r="AU471" i="8"/>
  <c r="AU1602" i="8"/>
  <c r="AU479" i="8"/>
  <c r="AU285" i="8"/>
  <c r="AU1183" i="8"/>
  <c r="AU1046" i="8"/>
  <c r="AU1700" i="8"/>
  <c r="AU1520" i="8"/>
  <c r="AU1952" i="8"/>
  <c r="AU1553" i="8"/>
  <c r="AU1992" i="8"/>
  <c r="AU843" i="8"/>
  <c r="AU997" i="8"/>
  <c r="AU75" i="8"/>
  <c r="AU108" i="8"/>
  <c r="AU1074" i="8"/>
  <c r="AU286" i="8"/>
  <c r="AU282" i="8"/>
  <c r="AU1523" i="8"/>
  <c r="AU761" i="8"/>
  <c r="AU1492" i="8"/>
  <c r="AU1880" i="8"/>
  <c r="AU662" i="8"/>
  <c r="AU454" i="8"/>
  <c r="AU216" i="8"/>
  <c r="AU1077" i="8"/>
  <c r="AU131" i="8"/>
  <c r="AU574" i="8"/>
  <c r="AU452" i="8"/>
  <c r="AU762" i="8"/>
  <c r="AU1573" i="8"/>
  <c r="AU820" i="8"/>
  <c r="AU1231" i="8"/>
  <c r="AU1330" i="8"/>
  <c r="AU152" i="8"/>
  <c r="AU526" i="8"/>
  <c r="AU1346" i="8"/>
  <c r="AU283" i="8"/>
  <c r="AU953" i="8"/>
  <c r="AU1258" i="8"/>
  <c r="AU828" i="8"/>
  <c r="AU603" i="8"/>
  <c r="AU1774" i="8"/>
  <c r="AU1721" i="8"/>
  <c r="AU1181" i="8"/>
  <c r="AU1427" i="8"/>
  <c r="AU559" i="8"/>
  <c r="AU1229" i="8"/>
  <c r="AU1561" i="8"/>
  <c r="AU1552" i="8"/>
  <c r="AU1568" i="8"/>
  <c r="AU1488" i="8"/>
  <c r="AU1769" i="8"/>
  <c r="AU1691" i="8"/>
  <c r="AU162" i="8"/>
  <c r="AU380" i="8"/>
  <c r="AU497" i="8"/>
  <c r="AU595" i="8"/>
  <c r="AU1098" i="8"/>
  <c r="AU1097" i="8"/>
  <c r="AU881" i="8"/>
  <c r="AU324" i="8"/>
  <c r="AU1495" i="8"/>
  <c r="AU768" i="8"/>
  <c r="AU32" i="8"/>
  <c r="AU253" i="8"/>
  <c r="AU744" i="8"/>
  <c r="AU685" i="8"/>
  <c r="AU909" i="8"/>
  <c r="AU935" i="8"/>
  <c r="AU934" i="8"/>
  <c r="AU1234" i="8"/>
  <c r="AU1149" i="8"/>
  <c r="AU1497" i="8"/>
  <c r="AU1886" i="8"/>
  <c r="AU1314" i="8"/>
  <c r="AU1859" i="8"/>
  <c r="AU1854" i="8"/>
  <c r="AU1435" i="8"/>
  <c r="AU568" i="8"/>
  <c r="AU1579" i="8"/>
  <c r="AU944" i="8"/>
  <c r="AU731" i="8"/>
  <c r="AU1225" i="8"/>
  <c r="AU481" i="8"/>
  <c r="AU835" i="8"/>
  <c r="AU991" i="8"/>
  <c r="AU27" i="8"/>
  <c r="AU1221" i="8"/>
  <c r="AU412" i="8"/>
  <c r="AU1110" i="8"/>
  <c r="AU318" i="8"/>
  <c r="AU368" i="8"/>
  <c r="AU894" i="8"/>
  <c r="AU1960" i="8"/>
  <c r="AU1145" i="8"/>
  <c r="AU287" i="8"/>
  <c r="AU674" i="8"/>
  <c r="AU829" i="8"/>
  <c r="AU289" i="8"/>
  <c r="AU1004" i="8"/>
  <c r="AU993" i="8"/>
  <c r="AU250" i="8"/>
  <c r="AU872" i="8"/>
  <c r="AU1321" i="8"/>
  <c r="AU912" i="8"/>
  <c r="AU1948" i="8"/>
  <c r="AU774" i="8"/>
  <c r="AU1554" i="8"/>
  <c r="AU1687" i="8"/>
  <c r="AU1213" i="8"/>
  <c r="AU1070" i="8"/>
  <c r="AU1278" i="8"/>
  <c r="AU1951" i="8"/>
  <c r="AU1663" i="8"/>
  <c r="AU649" i="8"/>
  <c r="AU1781" i="8"/>
  <c r="AU1596" i="8"/>
  <c r="AU509" i="8"/>
  <c r="AU1627" i="8"/>
  <c r="AU1714" i="8"/>
  <c r="AU906" i="8"/>
  <c r="AU556" i="8"/>
  <c r="AU1594" i="8"/>
  <c r="AU994" i="8"/>
  <c r="AU1274" i="8"/>
  <c r="AU449" i="8"/>
  <c r="AU1470" i="8"/>
  <c r="AU518" i="8"/>
  <c r="AU999" i="8"/>
  <c r="AU1442" i="8"/>
  <c r="AU1397" i="8"/>
  <c r="AU588" i="8"/>
  <c r="AU833" i="8"/>
  <c r="AU167" i="8"/>
  <c r="AU1153" i="8"/>
  <c r="AU760" i="8"/>
  <c r="AU257" i="8"/>
  <c r="AU1345" i="8"/>
  <c r="AU1823" i="8"/>
  <c r="AU26" i="8"/>
  <c r="AU1471" i="8"/>
  <c r="AU1130" i="8"/>
  <c r="AU927" i="8"/>
  <c r="AU1143" i="8"/>
  <c r="AU788" i="8"/>
  <c r="AU697" i="8"/>
  <c r="AU1550" i="8"/>
  <c r="AU86" i="8"/>
  <c r="AU1340" i="8"/>
  <c r="AU876" i="8"/>
  <c r="AU1286" i="8"/>
  <c r="AU338" i="8"/>
  <c r="AU1771" i="8"/>
  <c r="AU644" i="8"/>
  <c r="AU800" i="8"/>
  <c r="AU1217" i="8"/>
  <c r="AU434" i="8"/>
  <c r="AU1852" i="8"/>
  <c r="AU1162" i="8"/>
  <c r="AU885" i="8"/>
  <c r="AU732" i="8"/>
  <c r="AU1232" i="8"/>
  <c r="AU758" i="8"/>
  <c r="AU1319" i="8"/>
  <c r="AU144" i="8"/>
  <c r="AU668" i="8"/>
  <c r="AU1798" i="8"/>
  <c r="AU1294" i="8"/>
  <c r="AU995" i="8"/>
  <c r="AU1204" i="8"/>
  <c r="AU219" i="8"/>
  <c r="AU288" i="8"/>
  <c r="AU1403" i="8"/>
  <c r="AU765" i="8"/>
  <c r="AU982" i="8"/>
  <c r="AU1250" i="8"/>
  <c r="AU168" i="8"/>
  <c r="AU417" i="8"/>
  <c r="AU100" i="8"/>
  <c r="AU1276" i="8"/>
  <c r="AU114" i="8"/>
  <c r="AU1978" i="8"/>
  <c r="AU567" i="8"/>
  <c r="AU498" i="8"/>
  <c r="AU614" i="8"/>
  <c r="AU83" i="8"/>
  <c r="AU500" i="8"/>
  <c r="AU808" i="8"/>
  <c r="AU701" i="8"/>
  <c r="AU1317" i="8"/>
  <c r="AU1544" i="8"/>
  <c r="AU883" i="8"/>
  <c r="AU1726" i="8"/>
  <c r="AU1829" i="8"/>
  <c r="AU1604" i="8"/>
  <c r="AU1619" i="8"/>
  <c r="AU947" i="8"/>
  <c r="AU607" i="8"/>
  <c r="AU54" i="8"/>
  <c r="AU1487" i="8"/>
  <c r="AU51" i="8"/>
  <c r="AU736" i="8"/>
  <c r="AU687" i="8"/>
  <c r="AU1297" i="8"/>
  <c r="AU1417" i="8"/>
  <c r="AU984" i="8"/>
  <c r="AU350" i="8"/>
  <c r="AU718" i="8"/>
  <c r="AU847" i="8"/>
  <c r="AU651" i="8"/>
  <c r="AU463" i="8"/>
  <c r="AU801" i="8"/>
  <c r="AU679" i="8"/>
  <c r="AU1431" i="8"/>
  <c r="AU689" i="8"/>
  <c r="AU1799" i="8"/>
  <c r="AU1288" i="8"/>
  <c r="AU1042" i="8"/>
  <c r="AU1850" i="8"/>
  <c r="AU813" i="8"/>
  <c r="AU1009" i="8"/>
  <c r="AU1486" i="8"/>
  <c r="AU1646" i="8"/>
  <c r="AU1279" i="8"/>
  <c r="AU754" i="8"/>
  <c r="AU1468" i="8"/>
  <c r="AU1643" i="8"/>
  <c r="AU1792" i="8"/>
  <c r="AU1571" i="8"/>
  <c r="AU996" i="8"/>
  <c r="AU225" i="8"/>
  <c r="AU852" i="8"/>
  <c r="AU1093" i="8"/>
  <c r="AU661" i="8"/>
  <c r="AU1150" i="8"/>
  <c r="AU1655" i="8"/>
  <c r="AU1738" i="8"/>
  <c r="AU1743" i="8"/>
  <c r="AU1716" i="8"/>
  <c r="AU1428" i="8"/>
  <c r="AU1623" i="8"/>
  <c r="AU1711" i="8"/>
  <c r="AU975" i="8"/>
  <c r="AU1516" i="8"/>
  <c r="AU1624" i="8"/>
  <c r="AU1560" i="8"/>
  <c r="AU1973" i="8"/>
  <c r="AU1777" i="8"/>
  <c r="AU1212" i="8"/>
  <c r="AU438" i="8"/>
  <c r="AU1998" i="8"/>
  <c r="AU333" i="8"/>
  <c r="AU486" i="8"/>
  <c r="AU1538" i="8"/>
  <c r="AU1589" i="8"/>
  <c r="AU1746" i="8"/>
  <c r="AU1226" i="8"/>
  <c r="AU1107" i="8"/>
  <c r="AU1555" i="8"/>
  <c r="AU1934" i="8"/>
  <c r="AU1505" i="8"/>
  <c r="AU1611" i="8"/>
  <c r="AU1016" i="8"/>
  <c r="AU1648" i="8"/>
  <c r="AU1154" i="8"/>
  <c r="AU1148" i="8"/>
  <c r="AU1307" i="8"/>
  <c r="AU1600" i="8"/>
  <c r="AU1174" i="8"/>
  <c r="AU1360" i="8"/>
  <c r="AU1940" i="8"/>
  <c r="AU1759" i="8"/>
  <c r="AU1985" i="8"/>
  <c r="AU1599" i="8"/>
  <c r="AU1551" i="8"/>
  <c r="AU1699" i="8"/>
  <c r="AU1793" i="8"/>
  <c r="AU1500" i="8"/>
  <c r="AU1688" i="8"/>
  <c r="AU1995" i="8"/>
  <c r="AU1720" i="8"/>
  <c r="AU1937" i="8"/>
  <c r="AU1142" i="8"/>
  <c r="AU1889" i="8"/>
  <c r="AU1878" i="8"/>
  <c r="AU928" i="8"/>
  <c r="AU1802" i="8"/>
  <c r="AU1794" i="8"/>
  <c r="AU1913" i="8"/>
  <c r="AU1923" i="8"/>
  <c r="AU1656" i="8"/>
  <c r="AU1783" i="8"/>
  <c r="AU1704" i="8"/>
  <c r="AU1672" i="8"/>
  <c r="AU1615" i="8"/>
  <c r="AU1534" i="8"/>
  <c r="AU1680" i="8"/>
  <c r="AU1875" i="8"/>
  <c r="AU1218" i="8"/>
  <c r="AU1584" i="8"/>
  <c r="AU1616" i="8"/>
  <c r="AU1657" i="8"/>
  <c r="AU1830" i="8"/>
  <c r="AU1583" i="8"/>
  <c r="AU1592" i="8"/>
  <c r="AU1715" i="8"/>
  <c r="AU581" i="8"/>
  <c r="AU1675" i="8"/>
  <c r="AU1104" i="8"/>
  <c r="AU1313" i="8"/>
  <c r="AU1862" i="8"/>
  <c r="AU1865" i="8"/>
  <c r="AU1608" i="8"/>
  <c r="AU1754" i="8"/>
  <c r="AU1961" i="8"/>
  <c r="AU1525" i="8"/>
  <c r="AU1899" i="8"/>
  <c r="AU1640" i="8"/>
  <c r="AU1567" i="8"/>
  <c r="AU1576" i="8"/>
  <c r="AU1831" i="8"/>
  <c r="AU1814" i="8"/>
  <c r="AU1664" i="8"/>
  <c r="AU1855" i="8"/>
  <c r="AU737" i="8"/>
  <c r="AU1696" i="8"/>
  <c r="AU1747" i="8"/>
  <c r="H460" i="6" l="1"/>
  <c r="R695" i="6"/>
  <c r="N706" i="6"/>
  <c r="R711" i="6"/>
  <c r="J717" i="6"/>
  <c r="N722" i="6"/>
  <c r="N738" i="6"/>
  <c r="N754" i="6"/>
  <c r="R759" i="6"/>
  <c r="N770" i="6"/>
  <c r="R775" i="6"/>
  <c r="J781" i="6"/>
  <c r="N786" i="6"/>
  <c r="R791" i="6"/>
  <c r="L805" i="6"/>
  <c r="H806" i="6"/>
  <c r="L806" i="6"/>
  <c r="P806" i="6"/>
  <c r="H807" i="6"/>
  <c r="L807" i="6"/>
  <c r="P807" i="6"/>
  <c r="H808" i="6"/>
  <c r="L808" i="6"/>
  <c r="P808" i="6"/>
  <c r="H809" i="6"/>
  <c r="L809" i="6"/>
  <c r="P809" i="6"/>
  <c r="H810" i="6"/>
  <c r="L810" i="6"/>
  <c r="P810" i="6"/>
  <c r="H811" i="6"/>
  <c r="L811" i="6"/>
  <c r="P811" i="6"/>
  <c r="H812" i="6"/>
  <c r="H813" i="6"/>
  <c r="L813" i="6"/>
  <c r="P813" i="6"/>
  <c r="P814" i="6"/>
  <c r="H815" i="6"/>
  <c r="L815" i="6"/>
  <c r="P815" i="6"/>
  <c r="H816" i="6"/>
  <c r="L816" i="6"/>
  <c r="P816" i="6"/>
  <c r="H817" i="6"/>
  <c r="L817" i="6"/>
  <c r="P817" i="6"/>
  <c r="H818" i="6"/>
  <c r="L818" i="6"/>
  <c r="P818" i="6"/>
  <c r="H819" i="6"/>
  <c r="L819" i="6"/>
  <c r="P819" i="6"/>
  <c r="H820" i="6"/>
  <c r="L820" i="6"/>
  <c r="P820" i="6"/>
  <c r="L821" i="6"/>
  <c r="H822" i="6"/>
  <c r="L822" i="6"/>
  <c r="P822" i="6"/>
  <c r="H823" i="6"/>
  <c r="L823" i="6"/>
  <c r="P823" i="6"/>
  <c r="H824" i="6"/>
  <c r="L824" i="6"/>
  <c r="P824" i="6"/>
  <c r="H825" i="6"/>
  <c r="L825" i="6"/>
  <c r="P825" i="6"/>
  <c r="P826" i="6"/>
  <c r="H828" i="6"/>
  <c r="L828" i="6"/>
  <c r="P828" i="6"/>
  <c r="H829" i="6"/>
  <c r="L829" i="6"/>
  <c r="P829" i="6"/>
  <c r="P830" i="6"/>
  <c r="H831" i="6"/>
  <c r="L831" i="6"/>
  <c r="P831" i="6"/>
  <c r="H832" i="6"/>
  <c r="H833" i="6"/>
  <c r="L833" i="6"/>
  <c r="P833" i="6"/>
  <c r="H834" i="6"/>
  <c r="L834" i="6"/>
  <c r="P834" i="6"/>
  <c r="H835" i="6"/>
  <c r="L835" i="6"/>
  <c r="P835" i="6"/>
  <c r="H836" i="6"/>
  <c r="L836" i="6"/>
  <c r="P836" i="6"/>
  <c r="H837" i="6"/>
  <c r="L837" i="6"/>
  <c r="P837" i="6"/>
  <c r="H838" i="6"/>
  <c r="L838" i="6"/>
  <c r="P838" i="6"/>
  <c r="H839" i="6"/>
  <c r="L839" i="6"/>
  <c r="P839" i="6"/>
  <c r="H840" i="6"/>
  <c r="L840" i="6"/>
  <c r="P840" i="6"/>
  <c r="H841" i="6"/>
  <c r="L841" i="6"/>
  <c r="P841" i="6"/>
  <c r="H842" i="6"/>
  <c r="L842" i="6"/>
  <c r="P842" i="6"/>
  <c r="H843" i="6"/>
  <c r="L843" i="6"/>
  <c r="P843" i="6"/>
  <c r="H844" i="6"/>
  <c r="H845" i="6"/>
  <c r="L845" i="6"/>
  <c r="P845" i="6"/>
  <c r="H846" i="6"/>
  <c r="L846" i="6"/>
  <c r="P846" i="6"/>
  <c r="H848" i="6"/>
  <c r="L848" i="6"/>
  <c r="P848" i="6"/>
  <c r="H849" i="6"/>
  <c r="L849" i="6"/>
  <c r="P849" i="6"/>
  <c r="K2" i="6"/>
  <c r="B187" i="6"/>
  <c r="B61" i="6"/>
  <c r="B849" i="6"/>
  <c r="C187" i="6"/>
  <c r="C61" i="6"/>
  <c r="D61" i="6" s="1"/>
  <c r="C849" i="6"/>
  <c r="D849" i="6" s="1"/>
  <c r="E187" i="6"/>
  <c r="E61" i="6"/>
  <c r="E849" i="6"/>
  <c r="F187" i="6"/>
  <c r="F61" i="6"/>
  <c r="F849" i="6"/>
  <c r="G187" i="6"/>
  <c r="G61" i="6"/>
  <c r="G849" i="6"/>
  <c r="I849" i="6" s="1"/>
  <c r="B88" i="6"/>
  <c r="C88" i="6"/>
  <c r="E88" i="6"/>
  <c r="F88" i="6"/>
  <c r="G88" i="6"/>
  <c r="B140" i="6"/>
  <c r="B229" i="6"/>
  <c r="B417" i="6"/>
  <c r="B847" i="6"/>
  <c r="B848" i="6"/>
  <c r="C140" i="6"/>
  <c r="C229" i="6"/>
  <c r="C417" i="6"/>
  <c r="D417" i="6" s="1"/>
  <c r="C847" i="6"/>
  <c r="C848" i="6"/>
  <c r="E140" i="6"/>
  <c r="E229" i="6"/>
  <c r="E417" i="6"/>
  <c r="E847" i="6"/>
  <c r="E848" i="6"/>
  <c r="F140" i="6"/>
  <c r="F229" i="6"/>
  <c r="F417" i="6"/>
  <c r="F847" i="6"/>
  <c r="F848" i="6"/>
  <c r="G140" i="6"/>
  <c r="G229" i="6"/>
  <c r="G417" i="6"/>
  <c r="G847" i="6"/>
  <c r="G848" i="6"/>
  <c r="I848" i="6" s="1"/>
  <c r="B139" i="6"/>
  <c r="B846" i="6"/>
  <c r="C139" i="6"/>
  <c r="C846" i="6"/>
  <c r="E139" i="6"/>
  <c r="E846" i="6"/>
  <c r="F139" i="6"/>
  <c r="F846" i="6"/>
  <c r="G139" i="6"/>
  <c r="G846" i="6"/>
  <c r="I846" i="6" s="1"/>
  <c r="B845" i="6"/>
  <c r="B128" i="6"/>
  <c r="C845" i="6"/>
  <c r="D845" i="6" s="1"/>
  <c r="C128" i="6"/>
  <c r="E845" i="6"/>
  <c r="E128" i="6"/>
  <c r="F845" i="6"/>
  <c r="F128" i="6"/>
  <c r="G845" i="6"/>
  <c r="I845" i="6" s="1"/>
  <c r="G128" i="6"/>
  <c r="B844" i="6"/>
  <c r="D844" i="6" s="1"/>
  <c r="C844" i="6"/>
  <c r="E844" i="6"/>
  <c r="F844" i="6"/>
  <c r="G844" i="6"/>
  <c r="B186" i="6"/>
  <c r="C186" i="6"/>
  <c r="E186" i="6"/>
  <c r="F186" i="6"/>
  <c r="G186" i="6"/>
  <c r="B842" i="6"/>
  <c r="B843" i="6"/>
  <c r="C842" i="6"/>
  <c r="D842" i="6" s="1"/>
  <c r="C843" i="6"/>
  <c r="E842" i="6"/>
  <c r="E843" i="6"/>
  <c r="F842" i="6"/>
  <c r="F843" i="6"/>
  <c r="G842" i="6"/>
  <c r="I842" i="6" s="1"/>
  <c r="G843" i="6"/>
  <c r="I843" i="6" s="1"/>
  <c r="B464" i="6"/>
  <c r="C464" i="6"/>
  <c r="E464" i="6"/>
  <c r="F464" i="6"/>
  <c r="G464" i="6"/>
  <c r="H464" i="6" s="1"/>
  <c r="B840" i="6"/>
  <c r="B841" i="6"/>
  <c r="C840" i="6"/>
  <c r="C841" i="6"/>
  <c r="E840" i="6"/>
  <c r="E841" i="6"/>
  <c r="F840" i="6"/>
  <c r="F841" i="6"/>
  <c r="G840" i="6"/>
  <c r="I840" i="6" s="1"/>
  <c r="G841" i="6"/>
  <c r="I841" i="6" s="1"/>
  <c r="B116" i="6"/>
  <c r="B839" i="6"/>
  <c r="C116" i="6"/>
  <c r="C839" i="6"/>
  <c r="E116" i="6"/>
  <c r="E839" i="6"/>
  <c r="F116" i="6"/>
  <c r="F839" i="6"/>
  <c r="G116" i="6"/>
  <c r="G839" i="6"/>
  <c r="I839" i="6" s="1"/>
  <c r="B463" i="6"/>
  <c r="C463" i="6"/>
  <c r="E463" i="6"/>
  <c r="F463" i="6"/>
  <c r="G463" i="6"/>
  <c r="B838" i="6"/>
  <c r="B115" i="6"/>
  <c r="C838" i="6"/>
  <c r="C115" i="6"/>
  <c r="E838" i="6"/>
  <c r="E115" i="6"/>
  <c r="F838" i="6"/>
  <c r="F115" i="6"/>
  <c r="G838" i="6"/>
  <c r="I838" i="6" s="1"/>
  <c r="G115" i="6"/>
  <c r="B837" i="6"/>
  <c r="C837" i="6"/>
  <c r="E837" i="6"/>
  <c r="F837" i="6"/>
  <c r="G837" i="6"/>
  <c r="I837" i="6" s="1"/>
  <c r="B836" i="6"/>
  <c r="B291" i="6"/>
  <c r="C836" i="6"/>
  <c r="C291" i="6"/>
  <c r="E836" i="6"/>
  <c r="E291" i="6"/>
  <c r="F836" i="6"/>
  <c r="F291" i="6"/>
  <c r="G836" i="6"/>
  <c r="I836" i="6" s="1"/>
  <c r="G291" i="6"/>
  <c r="B339" i="6"/>
  <c r="D339" i="6" s="1"/>
  <c r="C339" i="6"/>
  <c r="E339" i="6"/>
  <c r="F339" i="6"/>
  <c r="G339" i="6"/>
  <c r="B834" i="6"/>
  <c r="B835" i="6"/>
  <c r="C834" i="6"/>
  <c r="C835" i="6"/>
  <c r="E834" i="6"/>
  <c r="E835" i="6"/>
  <c r="F834" i="6"/>
  <c r="F835" i="6"/>
  <c r="G834" i="6"/>
  <c r="I834" i="6" s="1"/>
  <c r="G835" i="6"/>
  <c r="I835" i="6" s="1"/>
  <c r="B377" i="6"/>
  <c r="B154" i="6"/>
  <c r="C377" i="6"/>
  <c r="C154" i="6"/>
  <c r="E377" i="6"/>
  <c r="E154" i="6"/>
  <c r="F377" i="6"/>
  <c r="F154" i="6"/>
  <c r="G377" i="6"/>
  <c r="G154" i="6"/>
  <c r="B68" i="6"/>
  <c r="C68" i="6"/>
  <c r="D68" i="6" s="1"/>
  <c r="E68" i="6"/>
  <c r="F68" i="6"/>
  <c r="G68" i="6"/>
  <c r="B185" i="6"/>
  <c r="C185" i="6"/>
  <c r="E185" i="6"/>
  <c r="F185" i="6"/>
  <c r="G185" i="6"/>
  <c r="B833" i="6"/>
  <c r="C833" i="6"/>
  <c r="E833" i="6"/>
  <c r="F833" i="6"/>
  <c r="G833" i="6"/>
  <c r="I833" i="6" s="1"/>
  <c r="B832" i="6"/>
  <c r="C832" i="6"/>
  <c r="E832" i="6"/>
  <c r="F832" i="6"/>
  <c r="G832" i="6"/>
  <c r="P832" i="6" s="1"/>
  <c r="B462" i="6"/>
  <c r="C462" i="6"/>
  <c r="E462" i="6"/>
  <c r="F462" i="6"/>
  <c r="G462" i="6"/>
  <c r="P462" i="6" s="1"/>
  <c r="B831" i="6"/>
  <c r="B249" i="6"/>
  <c r="C831" i="6"/>
  <c r="D831" i="6" s="1"/>
  <c r="C249" i="6"/>
  <c r="E831" i="6"/>
  <c r="E249" i="6"/>
  <c r="F831" i="6"/>
  <c r="F249" i="6"/>
  <c r="G831" i="6"/>
  <c r="I831" i="6" s="1"/>
  <c r="G249" i="6"/>
  <c r="B248" i="6"/>
  <c r="C248" i="6"/>
  <c r="E248" i="6"/>
  <c r="F248" i="6"/>
  <c r="G248" i="6"/>
  <c r="B315" i="6"/>
  <c r="C315" i="6"/>
  <c r="D315" i="6" s="1"/>
  <c r="E315" i="6"/>
  <c r="F315" i="6"/>
  <c r="G315" i="6"/>
  <c r="B54" i="6"/>
  <c r="C54" i="6"/>
  <c r="E54" i="6"/>
  <c r="F54" i="6"/>
  <c r="G54" i="6"/>
  <c r="B209" i="6"/>
  <c r="C209" i="6"/>
  <c r="D209" i="6" s="1"/>
  <c r="E209" i="6"/>
  <c r="F209" i="6"/>
  <c r="G209" i="6"/>
  <c r="B830" i="6"/>
  <c r="B376" i="6"/>
  <c r="C830" i="6"/>
  <c r="C376" i="6"/>
  <c r="D376" i="6" s="1"/>
  <c r="E830" i="6"/>
  <c r="E376" i="6"/>
  <c r="F830" i="6"/>
  <c r="F376" i="6"/>
  <c r="G830" i="6"/>
  <c r="H830" i="6" s="1"/>
  <c r="G376" i="6"/>
  <c r="B829" i="6"/>
  <c r="C829" i="6"/>
  <c r="E829" i="6"/>
  <c r="F829" i="6"/>
  <c r="G829" i="6"/>
  <c r="I829" i="6" s="1"/>
  <c r="B184" i="6"/>
  <c r="B461" i="6"/>
  <c r="B828" i="6"/>
  <c r="B153" i="6"/>
  <c r="B208" i="6"/>
  <c r="C184" i="6"/>
  <c r="C461" i="6"/>
  <c r="C828" i="6"/>
  <c r="D828" i="6" s="1"/>
  <c r="C153" i="6"/>
  <c r="C208" i="6"/>
  <c r="E184" i="6"/>
  <c r="E461" i="6"/>
  <c r="E828" i="6"/>
  <c r="E153" i="6"/>
  <c r="E208" i="6"/>
  <c r="F184" i="6"/>
  <c r="F461" i="6"/>
  <c r="F828" i="6"/>
  <c r="F153" i="6"/>
  <c r="F208" i="6"/>
  <c r="G184" i="6"/>
  <c r="G461" i="6"/>
  <c r="G828" i="6"/>
  <c r="I828" i="6" s="1"/>
  <c r="G153" i="6"/>
  <c r="G208" i="6"/>
  <c r="B827" i="6"/>
  <c r="D827" i="6" s="1"/>
  <c r="B127" i="6"/>
  <c r="B41" i="6"/>
  <c r="C827" i="6"/>
  <c r="C127" i="6"/>
  <c r="C41" i="6"/>
  <c r="E827" i="6"/>
  <c r="E127" i="6"/>
  <c r="E41" i="6"/>
  <c r="F827" i="6"/>
  <c r="F127" i="6"/>
  <c r="F41" i="6"/>
  <c r="G827" i="6"/>
  <c r="L827" i="6" s="1"/>
  <c r="G127" i="6"/>
  <c r="G41" i="6"/>
  <c r="B314" i="6"/>
  <c r="B826" i="6"/>
  <c r="C314" i="6"/>
  <c r="C826" i="6"/>
  <c r="E314" i="6"/>
  <c r="E826" i="6"/>
  <c r="F314" i="6"/>
  <c r="F826" i="6"/>
  <c r="G314" i="6"/>
  <c r="G826" i="6"/>
  <c r="H826" i="6" s="1"/>
  <c r="B8" i="6"/>
  <c r="B14" i="6"/>
  <c r="B825" i="6"/>
  <c r="B21" i="6"/>
  <c r="C8" i="6"/>
  <c r="C14" i="6"/>
  <c r="C825" i="6"/>
  <c r="C21" i="6"/>
  <c r="D8" i="6"/>
  <c r="D14" i="6"/>
  <c r="D825" i="6"/>
  <c r="D21" i="6"/>
  <c r="E8" i="6"/>
  <c r="E14" i="6"/>
  <c r="E825" i="6"/>
  <c r="E21" i="6"/>
  <c r="F8" i="6"/>
  <c r="F14" i="6"/>
  <c r="F825" i="6"/>
  <c r="F21" i="6"/>
  <c r="G8" i="6"/>
  <c r="G14" i="6"/>
  <c r="G825" i="6"/>
  <c r="I825" i="6" s="1"/>
  <c r="G21" i="6"/>
  <c r="B820" i="6"/>
  <c r="B821" i="6"/>
  <c r="B822" i="6"/>
  <c r="B823" i="6"/>
  <c r="B824" i="6"/>
  <c r="C820" i="6"/>
  <c r="D820" i="6" s="1"/>
  <c r="C821" i="6"/>
  <c r="C822" i="6"/>
  <c r="C823" i="6"/>
  <c r="C824" i="6"/>
  <c r="E820" i="6"/>
  <c r="E821" i="6"/>
  <c r="E822" i="6"/>
  <c r="E823" i="6"/>
  <c r="E824" i="6"/>
  <c r="F820" i="6"/>
  <c r="F821" i="6"/>
  <c r="F822" i="6"/>
  <c r="F823" i="6"/>
  <c r="F824" i="6"/>
  <c r="G820" i="6"/>
  <c r="I820" i="6" s="1"/>
  <c r="G821" i="6"/>
  <c r="H821" i="6" s="1"/>
  <c r="G822" i="6"/>
  <c r="I822" i="6" s="1"/>
  <c r="G823" i="6"/>
  <c r="I823" i="6" s="1"/>
  <c r="G824" i="6"/>
  <c r="I824" i="6" s="1"/>
  <c r="B819" i="6"/>
  <c r="C819" i="6"/>
  <c r="E819" i="6"/>
  <c r="F819" i="6"/>
  <c r="G819" i="6"/>
  <c r="I819" i="6" s="1"/>
  <c r="B818" i="6"/>
  <c r="C818" i="6"/>
  <c r="E818" i="6"/>
  <c r="F818" i="6"/>
  <c r="G818" i="6"/>
  <c r="I818" i="6" s="1"/>
  <c r="B460" i="6"/>
  <c r="B99" i="6"/>
  <c r="C460" i="6"/>
  <c r="C99" i="6"/>
  <c r="E460" i="6"/>
  <c r="E99" i="6"/>
  <c r="F460" i="6"/>
  <c r="F99" i="6"/>
  <c r="G460" i="6"/>
  <c r="G99" i="6"/>
  <c r="B816" i="6"/>
  <c r="B817" i="6"/>
  <c r="C816" i="6"/>
  <c r="D816" i="6" s="1"/>
  <c r="C817" i="6"/>
  <c r="E816" i="6"/>
  <c r="E817" i="6"/>
  <c r="F816" i="6"/>
  <c r="F817" i="6"/>
  <c r="G816" i="6"/>
  <c r="I816" i="6" s="1"/>
  <c r="G817" i="6"/>
  <c r="I817" i="6" s="1"/>
  <c r="B814" i="6"/>
  <c r="B815" i="6"/>
  <c r="C814" i="6"/>
  <c r="C815" i="6"/>
  <c r="E814" i="6"/>
  <c r="E815" i="6"/>
  <c r="F814" i="6"/>
  <c r="F815" i="6"/>
  <c r="G814" i="6"/>
  <c r="G815" i="6"/>
  <c r="I815" i="6" s="1"/>
  <c r="B813" i="6"/>
  <c r="C813" i="6"/>
  <c r="D813" i="6" s="1"/>
  <c r="E813" i="6"/>
  <c r="F813" i="6"/>
  <c r="G813" i="6"/>
  <c r="I813" i="6" s="1"/>
  <c r="B48" i="6"/>
  <c r="B811" i="6"/>
  <c r="B416" i="6"/>
  <c r="B812" i="6"/>
  <c r="C48" i="6"/>
  <c r="C811" i="6"/>
  <c r="C416" i="6"/>
  <c r="D416" i="6" s="1"/>
  <c r="C812" i="6"/>
  <c r="D812" i="6" s="1"/>
  <c r="D48" i="6"/>
  <c r="D811" i="6"/>
  <c r="E48" i="6"/>
  <c r="E811" i="6"/>
  <c r="E416" i="6"/>
  <c r="E812" i="6"/>
  <c r="F48" i="6"/>
  <c r="F811" i="6"/>
  <c r="F416" i="6"/>
  <c r="F812" i="6"/>
  <c r="G48" i="6"/>
  <c r="G811" i="6"/>
  <c r="I811" i="6" s="1"/>
  <c r="G416" i="6"/>
  <c r="G812" i="6"/>
  <c r="B809" i="6"/>
  <c r="B810" i="6"/>
  <c r="C809" i="6"/>
  <c r="D809" i="6" s="1"/>
  <c r="C810" i="6"/>
  <c r="E809" i="6"/>
  <c r="E810" i="6"/>
  <c r="F809" i="6"/>
  <c r="F810" i="6"/>
  <c r="G809" i="6"/>
  <c r="I809" i="6" s="1"/>
  <c r="G810" i="6"/>
  <c r="I810" i="6" s="1"/>
  <c r="B375" i="6"/>
  <c r="B247" i="6"/>
  <c r="C375" i="6"/>
  <c r="C247" i="6"/>
  <c r="D375" i="6"/>
  <c r="E375" i="6"/>
  <c r="E247" i="6"/>
  <c r="F375" i="6"/>
  <c r="F247" i="6"/>
  <c r="G375" i="6"/>
  <c r="G247" i="6"/>
  <c r="B808" i="6"/>
  <c r="C808" i="6"/>
  <c r="D808" i="6" s="1"/>
  <c r="E808" i="6"/>
  <c r="F808" i="6"/>
  <c r="G808" i="6"/>
  <c r="I808" i="6" s="1"/>
  <c r="B807" i="6"/>
  <c r="B459" i="6"/>
  <c r="C807" i="6"/>
  <c r="C459" i="6"/>
  <c r="D459" i="6"/>
  <c r="E807" i="6"/>
  <c r="E459" i="6"/>
  <c r="F807" i="6"/>
  <c r="F459" i="6"/>
  <c r="G807" i="6"/>
  <c r="I807" i="6" s="1"/>
  <c r="G459" i="6"/>
  <c r="B152" i="6"/>
  <c r="C152" i="6"/>
  <c r="E152" i="6"/>
  <c r="F152" i="6"/>
  <c r="G152" i="6"/>
  <c r="B805" i="6"/>
  <c r="B415" i="6"/>
  <c r="B806" i="6"/>
  <c r="C805" i="6"/>
  <c r="C415" i="6"/>
  <c r="C806" i="6"/>
  <c r="E805" i="6"/>
  <c r="E415" i="6"/>
  <c r="E806" i="6"/>
  <c r="F805" i="6"/>
  <c r="F415" i="6"/>
  <c r="F806" i="6"/>
  <c r="G805" i="6"/>
  <c r="H805" i="6" s="1"/>
  <c r="G415" i="6"/>
  <c r="G806" i="6"/>
  <c r="I806" i="6" s="1"/>
  <c r="B373" i="6"/>
  <c r="B374" i="6"/>
  <c r="B414" i="6"/>
  <c r="B290" i="6"/>
  <c r="C373" i="6"/>
  <c r="C374" i="6"/>
  <c r="C414" i="6"/>
  <c r="C290" i="6"/>
  <c r="D373" i="6"/>
  <c r="D374" i="6"/>
  <c r="D414" i="6"/>
  <c r="D290" i="6"/>
  <c r="E373" i="6"/>
  <c r="E374" i="6"/>
  <c r="E414" i="6"/>
  <c r="E290" i="6"/>
  <c r="F373" i="6"/>
  <c r="F374" i="6"/>
  <c r="F414" i="6"/>
  <c r="F290" i="6"/>
  <c r="G373" i="6"/>
  <c r="G374" i="6"/>
  <c r="G414" i="6"/>
  <c r="G290" i="6"/>
  <c r="B151" i="6"/>
  <c r="C151" i="6"/>
  <c r="E151" i="6"/>
  <c r="F151" i="6"/>
  <c r="G151" i="6"/>
  <c r="B668" i="7"/>
  <c r="C668" i="7"/>
  <c r="E668" i="7"/>
  <c r="F668" i="7"/>
  <c r="G668" i="7"/>
  <c r="B729" i="7"/>
  <c r="B315" i="7"/>
  <c r="B61" i="7"/>
  <c r="B769" i="7"/>
  <c r="C729" i="7"/>
  <c r="C315" i="7"/>
  <c r="C61" i="7"/>
  <c r="C769" i="7"/>
  <c r="D729" i="7"/>
  <c r="D315" i="7"/>
  <c r="D61" i="7"/>
  <c r="D769" i="7"/>
  <c r="E729" i="7"/>
  <c r="E315" i="7"/>
  <c r="E61" i="7"/>
  <c r="E769" i="7"/>
  <c r="F729" i="7"/>
  <c r="F315" i="7"/>
  <c r="F61" i="7"/>
  <c r="F769" i="7"/>
  <c r="G729" i="7"/>
  <c r="G315" i="7"/>
  <c r="G61" i="7"/>
  <c r="G769" i="7"/>
  <c r="B108" i="7"/>
  <c r="C108" i="7"/>
  <c r="E108" i="7"/>
  <c r="F108" i="7"/>
  <c r="G108" i="7"/>
  <c r="B525" i="7"/>
  <c r="B370" i="7"/>
  <c r="B399" i="7"/>
  <c r="B438" i="7"/>
  <c r="C525" i="7"/>
  <c r="C370" i="7"/>
  <c r="C399" i="7"/>
  <c r="D399" i="7" s="1"/>
  <c r="C438" i="7"/>
  <c r="D525" i="7"/>
  <c r="D370" i="7"/>
  <c r="D438" i="7"/>
  <c r="E525" i="7"/>
  <c r="E370" i="7"/>
  <c r="E399" i="7"/>
  <c r="E438" i="7"/>
  <c r="F525" i="7"/>
  <c r="F370" i="7"/>
  <c r="F399" i="7"/>
  <c r="F438" i="7"/>
  <c r="G525" i="7"/>
  <c r="G370" i="7"/>
  <c r="G399" i="7"/>
  <c r="G438" i="7"/>
  <c r="B768" i="7"/>
  <c r="B728" i="7"/>
  <c r="B225" i="7"/>
  <c r="B447" i="7"/>
  <c r="B320" i="7"/>
  <c r="C768" i="7"/>
  <c r="C728" i="7"/>
  <c r="C225" i="7"/>
  <c r="C447" i="7"/>
  <c r="C320" i="7"/>
  <c r="E768" i="7"/>
  <c r="E728" i="7"/>
  <c r="E225" i="7"/>
  <c r="E447" i="7"/>
  <c r="E320" i="7"/>
  <c r="F768" i="7"/>
  <c r="F728" i="7"/>
  <c r="F225" i="7"/>
  <c r="F447" i="7"/>
  <c r="F320" i="7"/>
  <c r="G768" i="7"/>
  <c r="G728" i="7"/>
  <c r="G225" i="7"/>
  <c r="G447" i="7"/>
  <c r="G320" i="7"/>
  <c r="B90" i="7"/>
  <c r="C90" i="7"/>
  <c r="E90" i="7"/>
  <c r="F90" i="7"/>
  <c r="G90" i="7"/>
  <c r="B79" i="7"/>
  <c r="B667" i="7"/>
  <c r="C79" i="7"/>
  <c r="C667" i="7"/>
  <c r="E79" i="7"/>
  <c r="E667" i="7"/>
  <c r="F79" i="7"/>
  <c r="F667" i="7"/>
  <c r="G79" i="7"/>
  <c r="H79" i="7" s="1"/>
  <c r="G667" i="7"/>
  <c r="B483" i="7"/>
  <c r="B65" i="7"/>
  <c r="B268" i="7"/>
  <c r="D268" i="7" s="1"/>
  <c r="C483" i="7"/>
  <c r="C65" i="7"/>
  <c r="C268" i="7"/>
  <c r="E483" i="7"/>
  <c r="E65" i="7"/>
  <c r="E268" i="7"/>
  <c r="F483" i="7"/>
  <c r="F65" i="7"/>
  <c r="F268" i="7"/>
  <c r="G483" i="7"/>
  <c r="G65" i="7"/>
  <c r="G268" i="7"/>
  <c r="B336" i="7"/>
  <c r="C336" i="7"/>
  <c r="E336" i="7"/>
  <c r="F336" i="7"/>
  <c r="G336" i="7"/>
  <c r="B291" i="7"/>
  <c r="B767" i="7"/>
  <c r="B490" i="7"/>
  <c r="C291" i="7"/>
  <c r="C767" i="7"/>
  <c r="C490" i="7"/>
  <c r="E291" i="7"/>
  <c r="E767" i="7"/>
  <c r="E490" i="7"/>
  <c r="F291" i="7"/>
  <c r="F767" i="7"/>
  <c r="F490" i="7"/>
  <c r="G291" i="7"/>
  <c r="G767" i="7"/>
  <c r="I767" i="7" s="1"/>
  <c r="G490" i="7"/>
  <c r="M490" i="7" s="1"/>
  <c r="B212" i="7"/>
  <c r="B517" i="7"/>
  <c r="B392" i="7"/>
  <c r="B372" i="7"/>
  <c r="C212" i="7"/>
  <c r="C517" i="7"/>
  <c r="C392" i="7"/>
  <c r="D392" i="7" s="1"/>
  <c r="C372" i="7"/>
  <c r="D372" i="7" s="1"/>
  <c r="D212" i="7"/>
  <c r="D517" i="7"/>
  <c r="E212" i="7"/>
  <c r="E517" i="7"/>
  <c r="E392" i="7"/>
  <c r="E372" i="7"/>
  <c r="F212" i="7"/>
  <c r="F517" i="7"/>
  <c r="F392" i="7"/>
  <c r="F372" i="7"/>
  <c r="G212" i="7"/>
  <c r="G517" i="7"/>
  <c r="G392" i="7"/>
  <c r="G372" i="7"/>
  <c r="B666" i="7"/>
  <c r="C666" i="7"/>
  <c r="E666" i="7"/>
  <c r="F666" i="7"/>
  <c r="G666" i="7"/>
  <c r="B727" i="7"/>
  <c r="C727" i="7"/>
  <c r="E727" i="7"/>
  <c r="F727" i="7"/>
  <c r="G727" i="7"/>
  <c r="I727" i="7" s="1"/>
  <c r="B766" i="7"/>
  <c r="C766" i="7"/>
  <c r="E766" i="7"/>
  <c r="F766" i="7"/>
  <c r="G766" i="7"/>
  <c r="B764" i="7"/>
  <c r="B334" i="7"/>
  <c r="B237" i="7"/>
  <c r="B131" i="7"/>
  <c r="B765" i="7"/>
  <c r="B393" i="7"/>
  <c r="B398" i="7"/>
  <c r="B468" i="7"/>
  <c r="C764" i="7"/>
  <c r="C334" i="7"/>
  <c r="C237" i="7"/>
  <c r="D237" i="7" s="1"/>
  <c r="C131" i="7"/>
  <c r="C765" i="7"/>
  <c r="C393" i="7"/>
  <c r="D393" i="7" s="1"/>
  <c r="C398" i="7"/>
  <c r="D398" i="7" s="1"/>
  <c r="C468" i="7"/>
  <c r="D764" i="7"/>
  <c r="D334" i="7"/>
  <c r="D131" i="7"/>
  <c r="D765" i="7"/>
  <c r="D468" i="7"/>
  <c r="E764" i="7"/>
  <c r="E334" i="7"/>
  <c r="E237" i="7"/>
  <c r="E131" i="7"/>
  <c r="E765" i="7"/>
  <c r="E393" i="7"/>
  <c r="E398" i="7"/>
  <c r="E468" i="7"/>
  <c r="F764" i="7"/>
  <c r="F334" i="7"/>
  <c r="F237" i="7"/>
  <c r="F131" i="7"/>
  <c r="F765" i="7"/>
  <c r="F393" i="7"/>
  <c r="F398" i="7"/>
  <c r="F468" i="7"/>
  <c r="G764" i="7"/>
  <c r="G334" i="7"/>
  <c r="G237" i="7"/>
  <c r="G131" i="7"/>
  <c r="G765" i="7"/>
  <c r="G393" i="7"/>
  <c r="G398" i="7"/>
  <c r="G468" i="7"/>
  <c r="B664" i="7"/>
  <c r="B665" i="7"/>
  <c r="C664" i="7"/>
  <c r="C665" i="7"/>
  <c r="E664" i="7"/>
  <c r="E665" i="7"/>
  <c r="F664" i="7"/>
  <c r="F665" i="7"/>
  <c r="G664" i="7"/>
  <c r="G665" i="7"/>
  <c r="B36" i="7"/>
  <c r="C36" i="7"/>
  <c r="E36" i="7"/>
  <c r="F36" i="7"/>
  <c r="G36" i="7"/>
  <c r="B58" i="7"/>
  <c r="B469" i="7"/>
  <c r="B663" i="7"/>
  <c r="B763" i="7"/>
  <c r="B46" i="7"/>
  <c r="B235" i="7"/>
  <c r="B726" i="7"/>
  <c r="C58" i="7"/>
  <c r="C469" i="7"/>
  <c r="C663" i="7"/>
  <c r="C763" i="7"/>
  <c r="C46" i="7"/>
  <c r="C235" i="7"/>
  <c r="C726" i="7"/>
  <c r="E58" i="7"/>
  <c r="E469" i="7"/>
  <c r="E663" i="7"/>
  <c r="E763" i="7"/>
  <c r="E46" i="7"/>
  <c r="E235" i="7"/>
  <c r="E726" i="7"/>
  <c r="F58" i="7"/>
  <c r="F469" i="7"/>
  <c r="F663" i="7"/>
  <c r="F763" i="7"/>
  <c r="F46" i="7"/>
  <c r="F235" i="7"/>
  <c r="F726" i="7"/>
  <c r="G58" i="7"/>
  <c r="G469" i="7"/>
  <c r="G663" i="7"/>
  <c r="G763" i="7"/>
  <c r="G46" i="7"/>
  <c r="G235" i="7"/>
  <c r="G726" i="7"/>
  <c r="B76" i="7"/>
  <c r="B662" i="7"/>
  <c r="C76" i="7"/>
  <c r="C662" i="7"/>
  <c r="E76" i="7"/>
  <c r="E662" i="7"/>
  <c r="F76" i="7"/>
  <c r="F662" i="7"/>
  <c r="G76" i="7"/>
  <c r="G662" i="7"/>
  <c r="J662" i="7" s="1"/>
  <c r="B169" i="7"/>
  <c r="C169" i="7"/>
  <c r="E169" i="7"/>
  <c r="F169" i="7"/>
  <c r="G169" i="7"/>
  <c r="B178" i="7"/>
  <c r="C178" i="7"/>
  <c r="E178" i="7"/>
  <c r="F178" i="7"/>
  <c r="G178" i="7"/>
  <c r="B256" i="7"/>
  <c r="C256" i="7"/>
  <c r="E256" i="7"/>
  <c r="F256" i="7"/>
  <c r="G256" i="7"/>
  <c r="B661" i="7"/>
  <c r="B406" i="7"/>
  <c r="C661" i="7"/>
  <c r="C406" i="7"/>
  <c r="E661" i="7"/>
  <c r="E406" i="7"/>
  <c r="F661" i="7"/>
  <c r="F406" i="7"/>
  <c r="G661" i="7"/>
  <c r="I661" i="7" s="1"/>
  <c r="G406" i="7"/>
  <c r="B725" i="7"/>
  <c r="B27" i="7"/>
  <c r="B660" i="7"/>
  <c r="B49" i="7"/>
  <c r="C725" i="7"/>
  <c r="C27" i="7"/>
  <c r="C660" i="7"/>
  <c r="D660" i="7" s="1"/>
  <c r="C49" i="7"/>
  <c r="D49" i="7" s="1"/>
  <c r="D725" i="7"/>
  <c r="D27" i="7"/>
  <c r="E725" i="7"/>
  <c r="E27" i="7"/>
  <c r="E660" i="7"/>
  <c r="E49" i="7"/>
  <c r="F725" i="7"/>
  <c r="F27" i="7"/>
  <c r="F660" i="7"/>
  <c r="F49" i="7"/>
  <c r="G725" i="7"/>
  <c r="K725" i="7" s="1"/>
  <c r="G27" i="7"/>
  <c r="G660" i="7"/>
  <c r="G49" i="7"/>
  <c r="B762" i="7"/>
  <c r="B360" i="7"/>
  <c r="C762" i="7"/>
  <c r="C360" i="7"/>
  <c r="E762" i="7"/>
  <c r="E360" i="7"/>
  <c r="F762" i="7"/>
  <c r="F360" i="7"/>
  <c r="G762" i="7"/>
  <c r="K762" i="7" s="1"/>
  <c r="G360" i="7"/>
  <c r="B500" i="7"/>
  <c r="B724" i="7"/>
  <c r="C500" i="7"/>
  <c r="C724" i="7"/>
  <c r="E500" i="7"/>
  <c r="E724" i="7"/>
  <c r="F500" i="7"/>
  <c r="F724" i="7"/>
  <c r="G500" i="7"/>
  <c r="G724" i="7"/>
  <c r="B465" i="7"/>
  <c r="C465" i="7"/>
  <c r="E465" i="7"/>
  <c r="F465" i="7"/>
  <c r="G465" i="7"/>
  <c r="B659" i="7"/>
  <c r="B723" i="7"/>
  <c r="C659" i="7"/>
  <c r="C723" i="7"/>
  <c r="E659" i="7"/>
  <c r="E723" i="7"/>
  <c r="F659" i="7"/>
  <c r="F723" i="7"/>
  <c r="G659" i="7"/>
  <c r="G723" i="7"/>
  <c r="B658" i="7"/>
  <c r="C658" i="7"/>
  <c r="E658" i="7"/>
  <c r="F658" i="7"/>
  <c r="G658" i="7"/>
  <c r="B657" i="7"/>
  <c r="C657" i="7"/>
  <c r="E657" i="7"/>
  <c r="F657" i="7"/>
  <c r="G657" i="7"/>
  <c r="H657" i="7" s="1"/>
  <c r="B428" i="7"/>
  <c r="C428" i="7"/>
  <c r="E428" i="7"/>
  <c r="F428" i="7"/>
  <c r="G428" i="7"/>
  <c r="B207" i="7"/>
  <c r="C207" i="7"/>
  <c r="E207" i="7"/>
  <c r="F207" i="7"/>
  <c r="G207" i="7"/>
  <c r="B205" i="7"/>
  <c r="C205" i="7"/>
  <c r="E205" i="7"/>
  <c r="F205" i="7"/>
  <c r="G205" i="7"/>
  <c r="B280" i="7"/>
  <c r="C280" i="7"/>
  <c r="E280" i="7"/>
  <c r="F280" i="7"/>
  <c r="G280" i="7"/>
  <c r="B293" i="7"/>
  <c r="C293" i="7"/>
  <c r="E293" i="7"/>
  <c r="F293" i="7"/>
  <c r="G293" i="7"/>
  <c r="B476" i="7"/>
  <c r="C476" i="7"/>
  <c r="E476" i="7"/>
  <c r="F476" i="7"/>
  <c r="G476" i="7"/>
  <c r="B143" i="7"/>
  <c r="C143" i="7"/>
  <c r="E143" i="7"/>
  <c r="F143" i="7"/>
  <c r="G143" i="7"/>
  <c r="B400" i="7"/>
  <c r="B304" i="7"/>
  <c r="B73" i="7"/>
  <c r="B220" i="7"/>
  <c r="C400" i="7"/>
  <c r="D400" i="7" s="1"/>
  <c r="C304" i="7"/>
  <c r="D304" i="7" s="1"/>
  <c r="C73" i="7"/>
  <c r="D73" i="7" s="1"/>
  <c r="C220" i="7"/>
  <c r="E400" i="7"/>
  <c r="E304" i="7"/>
  <c r="E73" i="7"/>
  <c r="E220" i="7"/>
  <c r="F400" i="7"/>
  <c r="F304" i="7"/>
  <c r="F73" i="7"/>
  <c r="F220" i="7"/>
  <c r="G400" i="7"/>
  <c r="G304" i="7"/>
  <c r="G73" i="7"/>
  <c r="G220" i="7"/>
  <c r="B656" i="7"/>
  <c r="C656" i="7"/>
  <c r="E656" i="7"/>
  <c r="F656" i="7"/>
  <c r="G656" i="7"/>
  <c r="B382" i="7"/>
  <c r="B439" i="7"/>
  <c r="C382" i="7"/>
  <c r="C439" i="7"/>
  <c r="E382" i="7"/>
  <c r="E439" i="7"/>
  <c r="F382" i="7"/>
  <c r="F439" i="7"/>
  <c r="G382" i="7"/>
  <c r="G439" i="7"/>
  <c r="B454" i="7"/>
  <c r="C454" i="7"/>
  <c r="E454" i="7"/>
  <c r="F454" i="7"/>
  <c r="G454" i="7"/>
  <c r="B39" i="7"/>
  <c r="C39" i="7"/>
  <c r="E39" i="7"/>
  <c r="F39" i="7"/>
  <c r="G39" i="7"/>
  <c r="B290" i="7"/>
  <c r="C290" i="7"/>
  <c r="E290" i="7"/>
  <c r="F290" i="7"/>
  <c r="G290" i="7"/>
  <c r="B437" i="7"/>
  <c r="C437" i="7"/>
  <c r="E437" i="7"/>
  <c r="F437" i="7"/>
  <c r="B676" i="7"/>
  <c r="C676" i="7"/>
  <c r="E676" i="7"/>
  <c r="F676" i="7"/>
  <c r="B528" i="7"/>
  <c r="C528" i="7"/>
  <c r="E528" i="7"/>
  <c r="F528" i="7"/>
  <c r="B529" i="7"/>
  <c r="C529" i="7"/>
  <c r="E529" i="7"/>
  <c r="F529" i="7"/>
  <c r="B491" i="7"/>
  <c r="C491" i="7"/>
  <c r="E491" i="7"/>
  <c r="F491" i="7"/>
  <c r="B530" i="7"/>
  <c r="C530" i="7"/>
  <c r="E530" i="7"/>
  <c r="F530" i="7"/>
  <c r="B442" i="7"/>
  <c r="C442" i="7"/>
  <c r="E442" i="7"/>
  <c r="F442" i="7"/>
  <c r="B411" i="7"/>
  <c r="C411" i="7"/>
  <c r="E411" i="7"/>
  <c r="F411" i="7"/>
  <c r="B165" i="7"/>
  <c r="C165" i="7"/>
  <c r="E165" i="7"/>
  <c r="F165" i="7"/>
  <c r="B324" i="7"/>
  <c r="C324" i="7"/>
  <c r="E324" i="7"/>
  <c r="F324" i="7"/>
  <c r="B341" i="7"/>
  <c r="C341" i="7"/>
  <c r="E341" i="7"/>
  <c r="F341" i="7"/>
  <c r="B531" i="7"/>
  <c r="C531" i="7"/>
  <c r="E531" i="7"/>
  <c r="F531" i="7"/>
  <c r="B95" i="7"/>
  <c r="C95" i="7"/>
  <c r="E95" i="7"/>
  <c r="F95" i="7"/>
  <c r="B241" i="7"/>
  <c r="C241" i="7"/>
  <c r="E241" i="7"/>
  <c r="F241" i="7"/>
  <c r="B309" i="7"/>
  <c r="C309" i="7"/>
  <c r="E309" i="7"/>
  <c r="F309" i="7"/>
  <c r="B333" i="7"/>
  <c r="C333" i="7"/>
  <c r="E333" i="7"/>
  <c r="F333" i="7"/>
  <c r="B376" i="7"/>
  <c r="C376" i="7"/>
  <c r="E376" i="7"/>
  <c r="F376" i="7"/>
  <c r="B13" i="7"/>
  <c r="C13" i="7"/>
  <c r="E13" i="7"/>
  <c r="F13" i="7"/>
  <c r="B677" i="7"/>
  <c r="C677" i="7"/>
  <c r="E677" i="7"/>
  <c r="F677" i="7"/>
  <c r="B7" i="7"/>
  <c r="C7" i="7"/>
  <c r="E7" i="7"/>
  <c r="F7" i="7"/>
  <c r="B294" i="7"/>
  <c r="C294" i="7"/>
  <c r="E294" i="7"/>
  <c r="F294" i="7"/>
  <c r="B494" i="7"/>
  <c r="C494" i="7"/>
  <c r="E494" i="7"/>
  <c r="F494" i="7"/>
  <c r="B532" i="7"/>
  <c r="C532" i="7"/>
  <c r="E532" i="7"/>
  <c r="F532" i="7"/>
  <c r="B348" i="7"/>
  <c r="C348" i="7"/>
  <c r="E348" i="7"/>
  <c r="F348" i="7"/>
  <c r="B492" i="7"/>
  <c r="C492" i="7"/>
  <c r="E492" i="7"/>
  <c r="F492" i="7"/>
  <c r="B307" i="7"/>
  <c r="C307" i="7"/>
  <c r="E307" i="7"/>
  <c r="F307" i="7"/>
  <c r="B533" i="7"/>
  <c r="C533" i="7"/>
  <c r="E533" i="7"/>
  <c r="F533" i="7"/>
  <c r="B455" i="7"/>
  <c r="C455" i="7"/>
  <c r="E455" i="7"/>
  <c r="F455" i="7"/>
  <c r="B301" i="7"/>
  <c r="C301" i="7"/>
  <c r="E301" i="7"/>
  <c r="F301" i="7"/>
  <c r="B416" i="7"/>
  <c r="C416" i="7"/>
  <c r="E416" i="7"/>
  <c r="F416" i="7"/>
  <c r="B140" i="7"/>
  <c r="C140" i="7"/>
  <c r="E140" i="7"/>
  <c r="F140" i="7"/>
  <c r="B534" i="7"/>
  <c r="C534" i="7"/>
  <c r="E534" i="7"/>
  <c r="F534" i="7"/>
  <c r="B535" i="7"/>
  <c r="C535" i="7"/>
  <c r="E535" i="7"/>
  <c r="F535" i="7"/>
  <c r="B485" i="7"/>
  <c r="C485" i="7"/>
  <c r="E485" i="7"/>
  <c r="F485" i="7"/>
  <c r="B180" i="7"/>
  <c r="C180" i="7"/>
  <c r="E180" i="7"/>
  <c r="F180" i="7"/>
  <c r="B678" i="7"/>
  <c r="C678" i="7"/>
  <c r="E678" i="7"/>
  <c r="F678" i="7"/>
  <c r="B521" i="7"/>
  <c r="C521" i="7"/>
  <c r="E521" i="7"/>
  <c r="F521" i="7"/>
  <c r="B495" i="7"/>
  <c r="C495" i="7"/>
  <c r="E495" i="7"/>
  <c r="F495" i="7"/>
  <c r="B345" i="7"/>
  <c r="C345" i="7"/>
  <c r="E345" i="7"/>
  <c r="F345" i="7"/>
  <c r="B156" i="7"/>
  <c r="C156" i="7"/>
  <c r="E156" i="7"/>
  <c r="F156" i="7"/>
  <c r="B311" i="7"/>
  <c r="C311" i="7"/>
  <c r="E311" i="7"/>
  <c r="F311" i="7"/>
  <c r="B679" i="7"/>
  <c r="C679" i="7"/>
  <c r="E679" i="7"/>
  <c r="F679" i="7"/>
  <c r="B89" i="7"/>
  <c r="C89" i="7"/>
  <c r="E89" i="7"/>
  <c r="F89" i="7"/>
  <c r="B204" i="7"/>
  <c r="C204" i="7"/>
  <c r="E204" i="7"/>
  <c r="F204" i="7"/>
  <c r="B669" i="7"/>
  <c r="C669" i="7"/>
  <c r="E669" i="7"/>
  <c r="F669" i="7"/>
  <c r="B680" i="7"/>
  <c r="C680" i="7"/>
  <c r="E680" i="7"/>
  <c r="F680" i="7"/>
  <c r="B536" i="7"/>
  <c r="C536" i="7"/>
  <c r="E536" i="7"/>
  <c r="F536" i="7"/>
  <c r="B537" i="7"/>
  <c r="C537" i="7"/>
  <c r="E537" i="7"/>
  <c r="F537" i="7"/>
  <c r="B322" i="7"/>
  <c r="C322" i="7"/>
  <c r="E322" i="7"/>
  <c r="F322" i="7"/>
  <c r="B458" i="7"/>
  <c r="C458" i="7"/>
  <c r="E458" i="7"/>
  <c r="F458" i="7"/>
  <c r="B450" i="7"/>
  <c r="C450" i="7"/>
  <c r="E450" i="7"/>
  <c r="F450" i="7"/>
  <c r="B538" i="7"/>
  <c r="C538" i="7"/>
  <c r="E538" i="7"/>
  <c r="F538" i="7"/>
  <c r="B499" i="7"/>
  <c r="C499" i="7"/>
  <c r="E499" i="7"/>
  <c r="F499" i="7"/>
  <c r="B539" i="7"/>
  <c r="C539" i="7"/>
  <c r="E539" i="7"/>
  <c r="F539" i="7"/>
  <c r="B540" i="7"/>
  <c r="C540" i="7"/>
  <c r="E540" i="7"/>
  <c r="F540" i="7"/>
  <c r="B216" i="7"/>
  <c r="C216" i="7"/>
  <c r="E216" i="7"/>
  <c r="F216" i="7"/>
  <c r="B261" i="7"/>
  <c r="C261" i="7"/>
  <c r="E261" i="7"/>
  <c r="F261" i="7"/>
  <c r="B170" i="7"/>
  <c r="C170" i="7"/>
  <c r="E170" i="7"/>
  <c r="F170" i="7"/>
  <c r="B425" i="7"/>
  <c r="C425" i="7"/>
  <c r="E425" i="7"/>
  <c r="F425" i="7"/>
  <c r="B94" i="7"/>
  <c r="C94" i="7"/>
  <c r="E94" i="7"/>
  <c r="F94" i="7"/>
  <c r="B272" i="7"/>
  <c r="C272" i="7"/>
  <c r="E272" i="7"/>
  <c r="F272" i="7"/>
  <c r="B451" i="7"/>
  <c r="C451" i="7"/>
  <c r="E451" i="7"/>
  <c r="F451" i="7"/>
  <c r="B681" i="7"/>
  <c r="C681" i="7"/>
  <c r="E681" i="7"/>
  <c r="F681" i="7"/>
  <c r="B541" i="7"/>
  <c r="C541" i="7"/>
  <c r="E541" i="7"/>
  <c r="F541" i="7"/>
  <c r="B478" i="7"/>
  <c r="C478" i="7"/>
  <c r="E478" i="7"/>
  <c r="F478" i="7"/>
  <c r="B231" i="7"/>
  <c r="C231" i="7"/>
  <c r="E231" i="7"/>
  <c r="F231" i="7"/>
  <c r="B412" i="7"/>
  <c r="C412" i="7"/>
  <c r="E412" i="7"/>
  <c r="F412" i="7"/>
  <c r="B542" i="7"/>
  <c r="C542" i="7"/>
  <c r="E542" i="7"/>
  <c r="F542" i="7"/>
  <c r="B163" i="7"/>
  <c r="C163" i="7"/>
  <c r="E163" i="7"/>
  <c r="F163" i="7"/>
  <c r="B543" i="7"/>
  <c r="C543" i="7"/>
  <c r="E543" i="7"/>
  <c r="F543" i="7"/>
  <c r="B544" i="7"/>
  <c r="C544" i="7"/>
  <c r="E544" i="7"/>
  <c r="F544" i="7"/>
  <c r="B173" i="7"/>
  <c r="C173" i="7"/>
  <c r="E173" i="7"/>
  <c r="F173" i="7"/>
  <c r="B302" i="7"/>
  <c r="C302" i="7"/>
  <c r="E302" i="7"/>
  <c r="F302" i="7"/>
  <c r="B452" i="7"/>
  <c r="C452" i="7"/>
  <c r="E452" i="7"/>
  <c r="F452" i="7"/>
  <c r="B248" i="7"/>
  <c r="C248" i="7"/>
  <c r="E248" i="7"/>
  <c r="F248" i="7"/>
  <c r="B730" i="7"/>
  <c r="C730" i="7"/>
  <c r="E730" i="7"/>
  <c r="F730" i="7"/>
  <c r="B391" i="7"/>
  <c r="C391" i="7"/>
  <c r="E391" i="7"/>
  <c r="F391" i="7"/>
  <c r="B436" i="7"/>
  <c r="C436" i="7"/>
  <c r="E436" i="7"/>
  <c r="F436" i="7"/>
  <c r="B188" i="7"/>
  <c r="C188" i="7"/>
  <c r="E188" i="7"/>
  <c r="F188" i="7"/>
  <c r="B389" i="7"/>
  <c r="C389" i="7"/>
  <c r="E389" i="7"/>
  <c r="F389" i="7"/>
  <c r="B377" i="7"/>
  <c r="C377" i="7"/>
  <c r="E377" i="7"/>
  <c r="F377" i="7"/>
  <c r="B682" i="7"/>
  <c r="C682" i="7"/>
  <c r="E682" i="7"/>
  <c r="F682" i="7"/>
  <c r="B287" i="7"/>
  <c r="C287" i="7"/>
  <c r="E287" i="7"/>
  <c r="F287" i="7"/>
  <c r="B460" i="7"/>
  <c r="C460" i="7"/>
  <c r="E460" i="7"/>
  <c r="F460" i="7"/>
  <c r="B70" i="7"/>
  <c r="C70" i="7"/>
  <c r="E70" i="7"/>
  <c r="F70" i="7"/>
  <c r="B121" i="7"/>
  <c r="C121" i="7"/>
  <c r="E121" i="7"/>
  <c r="F121" i="7"/>
  <c r="B8" i="7"/>
  <c r="C8" i="7"/>
  <c r="E8" i="7"/>
  <c r="F8" i="7"/>
  <c r="B167" i="7"/>
  <c r="C167" i="7"/>
  <c r="E167" i="7"/>
  <c r="F167" i="7"/>
  <c r="B523" i="7"/>
  <c r="C523" i="7"/>
  <c r="E523" i="7"/>
  <c r="F523" i="7"/>
  <c r="B462" i="7"/>
  <c r="C462" i="7"/>
  <c r="E462" i="7"/>
  <c r="F462" i="7"/>
  <c r="B683" i="7"/>
  <c r="C683" i="7"/>
  <c r="E683" i="7"/>
  <c r="F683" i="7"/>
  <c r="B673" i="7"/>
  <c r="C673" i="7"/>
  <c r="E673" i="7"/>
  <c r="F673" i="7"/>
  <c r="B524" i="7"/>
  <c r="C524" i="7"/>
  <c r="E524" i="7"/>
  <c r="F524" i="7"/>
  <c r="B288" i="7"/>
  <c r="C288" i="7"/>
  <c r="E288" i="7"/>
  <c r="F288" i="7"/>
  <c r="B684" i="7"/>
  <c r="C684" i="7"/>
  <c r="E684" i="7"/>
  <c r="F684" i="7"/>
  <c r="B289" i="7"/>
  <c r="C289" i="7"/>
  <c r="E289" i="7"/>
  <c r="F289" i="7"/>
  <c r="B144" i="7"/>
  <c r="C144" i="7"/>
  <c r="E144" i="7"/>
  <c r="F144" i="7"/>
  <c r="B270" i="7"/>
  <c r="C270" i="7"/>
  <c r="E270" i="7"/>
  <c r="F270" i="7"/>
  <c r="B545" i="7"/>
  <c r="C545" i="7"/>
  <c r="E545" i="7"/>
  <c r="F545" i="7"/>
  <c r="B155" i="7"/>
  <c r="C155" i="7"/>
  <c r="E155" i="7"/>
  <c r="F155" i="7"/>
  <c r="B731" i="7"/>
  <c r="C731" i="7"/>
  <c r="E731" i="7"/>
  <c r="F731" i="7"/>
  <c r="B418" i="7"/>
  <c r="C418" i="7"/>
  <c r="E418" i="7"/>
  <c r="F418" i="7"/>
  <c r="B546" i="7"/>
  <c r="C546" i="7"/>
  <c r="E546" i="7"/>
  <c r="F546" i="7"/>
  <c r="B190" i="7"/>
  <c r="C190" i="7"/>
  <c r="E190" i="7"/>
  <c r="F190" i="7"/>
  <c r="B547" i="7"/>
  <c r="C547" i="7"/>
  <c r="E547" i="7"/>
  <c r="F547" i="7"/>
  <c r="B732" i="7"/>
  <c r="C732" i="7"/>
  <c r="E732" i="7"/>
  <c r="F732" i="7"/>
  <c r="B548" i="7"/>
  <c r="C548" i="7"/>
  <c r="E548" i="7"/>
  <c r="F548" i="7"/>
  <c r="B352" i="7"/>
  <c r="C352" i="7"/>
  <c r="E352" i="7"/>
  <c r="F352" i="7"/>
  <c r="B549" i="7"/>
  <c r="C549" i="7"/>
  <c r="E549" i="7"/>
  <c r="F549" i="7"/>
  <c r="B18" i="7"/>
  <c r="C18" i="7"/>
  <c r="E18" i="7"/>
  <c r="F18" i="7"/>
  <c r="B733" i="7"/>
  <c r="C733" i="7"/>
  <c r="E733" i="7"/>
  <c r="F733" i="7"/>
  <c r="B550" i="7"/>
  <c r="C550" i="7"/>
  <c r="E550" i="7"/>
  <c r="F550" i="7"/>
  <c r="B551" i="7"/>
  <c r="C551" i="7"/>
  <c r="E551" i="7"/>
  <c r="F551" i="7"/>
  <c r="B47" i="7"/>
  <c r="C47" i="7"/>
  <c r="E47" i="7"/>
  <c r="F47" i="7"/>
  <c r="B229" i="7"/>
  <c r="C229" i="7"/>
  <c r="E229" i="7"/>
  <c r="F229" i="7"/>
  <c r="B685" i="7"/>
  <c r="C685" i="7"/>
  <c r="E685" i="7"/>
  <c r="F685" i="7"/>
  <c r="B330" i="7"/>
  <c r="C330" i="7"/>
  <c r="E330" i="7"/>
  <c r="F330" i="7"/>
  <c r="B174" i="7"/>
  <c r="C174" i="7"/>
  <c r="E174" i="7"/>
  <c r="F174" i="7"/>
  <c r="B318" i="7"/>
  <c r="C318" i="7"/>
  <c r="E318" i="7"/>
  <c r="F318" i="7"/>
  <c r="B444" i="7"/>
  <c r="C444" i="7"/>
  <c r="E444" i="7"/>
  <c r="F444" i="7"/>
  <c r="B358" i="7"/>
  <c r="C358" i="7"/>
  <c r="E358" i="7"/>
  <c r="F358" i="7"/>
  <c r="B487" i="7"/>
  <c r="C487" i="7"/>
  <c r="E487" i="7"/>
  <c r="F487" i="7"/>
  <c r="B138" i="7"/>
  <c r="C138" i="7"/>
  <c r="E138" i="7"/>
  <c r="F138" i="7"/>
  <c r="B172" i="7"/>
  <c r="C172" i="7"/>
  <c r="E172" i="7"/>
  <c r="F172" i="7"/>
  <c r="B97" i="7"/>
  <c r="C97" i="7"/>
  <c r="E97" i="7"/>
  <c r="F97" i="7"/>
  <c r="B552" i="7"/>
  <c r="C552" i="7"/>
  <c r="E552" i="7"/>
  <c r="F552" i="7"/>
  <c r="B53" i="7"/>
  <c r="C53" i="7"/>
  <c r="E53" i="7"/>
  <c r="F53" i="7"/>
  <c r="B433" i="7"/>
  <c r="C433" i="7"/>
  <c r="E433" i="7"/>
  <c r="F433" i="7"/>
  <c r="B734" i="7"/>
  <c r="C734" i="7"/>
  <c r="E734" i="7"/>
  <c r="F734" i="7"/>
  <c r="B176" i="7"/>
  <c r="C176" i="7"/>
  <c r="E176" i="7"/>
  <c r="F176" i="7"/>
  <c r="B251" i="7"/>
  <c r="C251" i="7"/>
  <c r="E251" i="7"/>
  <c r="F251" i="7"/>
  <c r="B553" i="7"/>
  <c r="C553" i="7"/>
  <c r="E553" i="7"/>
  <c r="F553" i="7"/>
  <c r="B504" i="7"/>
  <c r="C504" i="7"/>
  <c r="E504" i="7"/>
  <c r="F504" i="7"/>
  <c r="B227" i="7"/>
  <c r="C227" i="7"/>
  <c r="E227" i="7"/>
  <c r="F227" i="7"/>
  <c r="B554" i="7"/>
  <c r="C554" i="7"/>
  <c r="E554" i="7"/>
  <c r="F554" i="7"/>
  <c r="B328" i="7"/>
  <c r="C328" i="7"/>
  <c r="E328" i="7"/>
  <c r="F328" i="7"/>
  <c r="B555" i="7"/>
  <c r="C555" i="7"/>
  <c r="E555" i="7"/>
  <c r="F555" i="7"/>
  <c r="B513" i="7"/>
  <c r="C513" i="7"/>
  <c r="E513" i="7"/>
  <c r="F513" i="7"/>
  <c r="B453" i="7"/>
  <c r="C453" i="7"/>
  <c r="E453" i="7"/>
  <c r="F453" i="7"/>
  <c r="B20" i="7"/>
  <c r="C20" i="7"/>
  <c r="E20" i="7"/>
  <c r="F20" i="7"/>
  <c r="B340" i="7"/>
  <c r="C340" i="7"/>
  <c r="E340" i="7"/>
  <c r="F340" i="7"/>
  <c r="B388" i="7"/>
  <c r="C388" i="7"/>
  <c r="E388" i="7"/>
  <c r="F388" i="7"/>
  <c r="B295" i="7"/>
  <c r="C295" i="7"/>
  <c r="E295" i="7"/>
  <c r="F295" i="7"/>
  <c r="B215" i="7"/>
  <c r="C215" i="7"/>
  <c r="E215" i="7"/>
  <c r="F215" i="7"/>
  <c r="B152" i="7"/>
  <c r="C152" i="7"/>
  <c r="E152" i="7"/>
  <c r="F152" i="7"/>
  <c r="B556" i="7"/>
  <c r="C556" i="7"/>
  <c r="E556" i="7"/>
  <c r="F556" i="7"/>
  <c r="B686" i="7"/>
  <c r="C686" i="7"/>
  <c r="E686" i="7"/>
  <c r="F686" i="7"/>
  <c r="B474" i="7"/>
  <c r="C474" i="7"/>
  <c r="E474" i="7"/>
  <c r="F474" i="7"/>
  <c r="B86" i="7"/>
  <c r="C86" i="7"/>
  <c r="E86" i="7"/>
  <c r="F86" i="7"/>
  <c r="B735" i="7"/>
  <c r="C735" i="7"/>
  <c r="E735" i="7"/>
  <c r="F735" i="7"/>
  <c r="B470" i="7"/>
  <c r="C470" i="7"/>
  <c r="E470" i="7"/>
  <c r="F470" i="7"/>
  <c r="B104" i="7"/>
  <c r="C104" i="7"/>
  <c r="E104" i="7"/>
  <c r="F104" i="7"/>
  <c r="B424" i="7"/>
  <c r="C424" i="7"/>
  <c r="E424" i="7"/>
  <c r="F424" i="7"/>
  <c r="B687" i="7"/>
  <c r="C687" i="7"/>
  <c r="E687" i="7"/>
  <c r="F687" i="7"/>
  <c r="B557" i="7"/>
  <c r="C557" i="7"/>
  <c r="E557" i="7"/>
  <c r="F557" i="7"/>
  <c r="B396" i="7"/>
  <c r="C396" i="7"/>
  <c r="E396" i="7"/>
  <c r="F396" i="7"/>
  <c r="B558" i="7"/>
  <c r="C558" i="7"/>
  <c r="E558" i="7"/>
  <c r="F558" i="7"/>
  <c r="B506" i="7"/>
  <c r="C506" i="7"/>
  <c r="E506" i="7"/>
  <c r="F506" i="7"/>
  <c r="B559" i="7"/>
  <c r="C559" i="7"/>
  <c r="E559" i="7"/>
  <c r="F559" i="7"/>
  <c r="B28" i="7"/>
  <c r="C28" i="7"/>
  <c r="E28" i="7"/>
  <c r="F28" i="7"/>
  <c r="B386" i="7"/>
  <c r="C386" i="7"/>
  <c r="E386" i="7"/>
  <c r="F386" i="7"/>
  <c r="B141" i="7"/>
  <c r="C141" i="7"/>
  <c r="E141" i="7"/>
  <c r="F141" i="7"/>
  <c r="B10" i="7"/>
  <c r="C10" i="7"/>
  <c r="E10" i="7"/>
  <c r="F10" i="7"/>
  <c r="B560" i="7"/>
  <c r="C560" i="7"/>
  <c r="E560" i="7"/>
  <c r="F560" i="7"/>
  <c r="B688" i="7"/>
  <c r="C688" i="7"/>
  <c r="E688" i="7"/>
  <c r="F688" i="7"/>
  <c r="B184" i="7"/>
  <c r="C184" i="7"/>
  <c r="E184" i="7"/>
  <c r="F184" i="7"/>
  <c r="B488" i="7"/>
  <c r="C488" i="7"/>
  <c r="E488" i="7"/>
  <c r="F488" i="7"/>
  <c r="B402" i="7"/>
  <c r="C402" i="7"/>
  <c r="E402" i="7"/>
  <c r="F402" i="7"/>
  <c r="B12" i="7"/>
  <c r="C12" i="7"/>
  <c r="E12" i="7"/>
  <c r="F12" i="7"/>
  <c r="B368" i="7"/>
  <c r="C368" i="7"/>
  <c r="E368" i="7"/>
  <c r="F368" i="7"/>
  <c r="B561" i="7"/>
  <c r="C561" i="7"/>
  <c r="E561" i="7"/>
  <c r="F561" i="7"/>
  <c r="B107" i="7"/>
  <c r="C107" i="7"/>
  <c r="E107" i="7"/>
  <c r="F107" i="7"/>
  <c r="B277" i="7"/>
  <c r="C277" i="7"/>
  <c r="E277" i="7"/>
  <c r="F277" i="7"/>
  <c r="B689" i="7"/>
  <c r="C689" i="7"/>
  <c r="E689" i="7"/>
  <c r="F689" i="7"/>
  <c r="B690" i="7"/>
  <c r="C690" i="7"/>
  <c r="E690" i="7"/>
  <c r="F690" i="7"/>
  <c r="B562" i="7"/>
  <c r="C562" i="7"/>
  <c r="E562" i="7"/>
  <c r="F562" i="7"/>
  <c r="B57" i="7"/>
  <c r="C57" i="7"/>
  <c r="E57" i="7"/>
  <c r="F57" i="7"/>
  <c r="B214" i="7"/>
  <c r="C214" i="7"/>
  <c r="E214" i="7"/>
  <c r="F214" i="7"/>
  <c r="B445" i="7"/>
  <c r="C445" i="7"/>
  <c r="E445" i="7"/>
  <c r="F445" i="7"/>
  <c r="B563" i="7"/>
  <c r="C563" i="7"/>
  <c r="E563" i="7"/>
  <c r="F563" i="7"/>
  <c r="B736" i="7"/>
  <c r="C736" i="7"/>
  <c r="E736" i="7"/>
  <c r="F736" i="7"/>
  <c r="B356" i="7"/>
  <c r="C356" i="7"/>
  <c r="E356" i="7"/>
  <c r="F356" i="7"/>
  <c r="B83" i="7"/>
  <c r="C83" i="7"/>
  <c r="E83" i="7"/>
  <c r="F83" i="7"/>
  <c r="B691" i="7"/>
  <c r="C691" i="7"/>
  <c r="E691" i="7"/>
  <c r="F691" i="7"/>
  <c r="B233" i="7"/>
  <c r="C233" i="7"/>
  <c r="E233" i="7"/>
  <c r="F233" i="7"/>
  <c r="B564" i="7"/>
  <c r="C564" i="7"/>
  <c r="E564" i="7"/>
  <c r="F564" i="7"/>
  <c r="B193" i="7"/>
  <c r="C193" i="7"/>
  <c r="E193" i="7"/>
  <c r="F193" i="7"/>
  <c r="B692" i="7"/>
  <c r="C692" i="7"/>
  <c r="E692" i="7"/>
  <c r="F692" i="7"/>
  <c r="B385" i="7"/>
  <c r="C385" i="7"/>
  <c r="E385" i="7"/>
  <c r="F385" i="7"/>
  <c r="B522" i="7"/>
  <c r="C522" i="7"/>
  <c r="E522" i="7"/>
  <c r="F522" i="7"/>
  <c r="B565" i="7"/>
  <c r="C565" i="7"/>
  <c r="E565" i="7"/>
  <c r="F565" i="7"/>
  <c r="B516" i="7"/>
  <c r="C516" i="7"/>
  <c r="E516" i="7"/>
  <c r="F516" i="7"/>
  <c r="B737" i="7"/>
  <c r="C737" i="7"/>
  <c r="E737" i="7"/>
  <c r="F737" i="7"/>
  <c r="B449" i="7"/>
  <c r="C449" i="7"/>
  <c r="E449" i="7"/>
  <c r="F449" i="7"/>
  <c r="B274" i="7"/>
  <c r="C274" i="7"/>
  <c r="E274" i="7"/>
  <c r="F274" i="7"/>
  <c r="B103" i="7"/>
  <c r="C103" i="7"/>
  <c r="E103" i="7"/>
  <c r="F103" i="7"/>
  <c r="B211" i="7"/>
  <c r="C211" i="7"/>
  <c r="E211" i="7"/>
  <c r="F211" i="7"/>
  <c r="B226" i="7"/>
  <c r="C226" i="7"/>
  <c r="E226" i="7"/>
  <c r="F226" i="7"/>
  <c r="B693" i="7"/>
  <c r="C693" i="7"/>
  <c r="E693" i="7"/>
  <c r="F693" i="7"/>
  <c r="B257" i="7"/>
  <c r="C257" i="7"/>
  <c r="E257" i="7"/>
  <c r="F257" i="7"/>
  <c r="B413" i="7"/>
  <c r="C413" i="7"/>
  <c r="E413" i="7"/>
  <c r="F413" i="7"/>
  <c r="B429" i="7"/>
  <c r="C429" i="7"/>
  <c r="E429" i="7"/>
  <c r="F429" i="7"/>
  <c r="B123" i="7"/>
  <c r="C123" i="7"/>
  <c r="E123" i="7"/>
  <c r="F123" i="7"/>
  <c r="B566" i="7"/>
  <c r="C566" i="7"/>
  <c r="E566" i="7"/>
  <c r="F566" i="7"/>
  <c r="B135" i="7"/>
  <c r="C135" i="7"/>
  <c r="E135" i="7"/>
  <c r="F135" i="7"/>
  <c r="B567" i="7"/>
  <c r="C567" i="7"/>
  <c r="E567" i="7"/>
  <c r="F567" i="7"/>
  <c r="B568" i="7"/>
  <c r="C568" i="7"/>
  <c r="E568" i="7"/>
  <c r="F568" i="7"/>
  <c r="B112" i="7"/>
  <c r="C112" i="7"/>
  <c r="E112" i="7"/>
  <c r="F112" i="7"/>
  <c r="B569" i="7"/>
  <c r="C569" i="7"/>
  <c r="E569" i="7"/>
  <c r="F569" i="7"/>
  <c r="B130" i="7"/>
  <c r="C130" i="7"/>
  <c r="E130" i="7"/>
  <c r="F130" i="7"/>
  <c r="B88" i="7"/>
  <c r="C88" i="7"/>
  <c r="E88" i="7"/>
  <c r="F88" i="7"/>
  <c r="B201" i="7"/>
  <c r="C201" i="7"/>
  <c r="E201" i="7"/>
  <c r="F201" i="7"/>
  <c r="B407" i="7"/>
  <c r="C407" i="7"/>
  <c r="E407" i="7"/>
  <c r="F407" i="7"/>
  <c r="B570" i="7"/>
  <c r="C570" i="7"/>
  <c r="E570" i="7"/>
  <c r="F570" i="7"/>
  <c r="B279" i="7"/>
  <c r="C279" i="7"/>
  <c r="E279" i="7"/>
  <c r="F279" i="7"/>
  <c r="B145" i="7"/>
  <c r="C145" i="7"/>
  <c r="E145" i="7"/>
  <c r="F145" i="7"/>
  <c r="B571" i="7"/>
  <c r="C571" i="7"/>
  <c r="E571" i="7"/>
  <c r="F571" i="7"/>
  <c r="B419" i="7"/>
  <c r="C419" i="7"/>
  <c r="E419" i="7"/>
  <c r="F419" i="7"/>
  <c r="B9" i="7"/>
  <c r="C9" i="7"/>
  <c r="E9" i="7"/>
  <c r="F9" i="7"/>
  <c r="B694" i="7"/>
  <c r="C694" i="7"/>
  <c r="E694" i="7"/>
  <c r="F694" i="7"/>
  <c r="B238" i="7"/>
  <c r="C238" i="7"/>
  <c r="E238" i="7"/>
  <c r="F238" i="7"/>
  <c r="B312" i="7"/>
  <c r="C312" i="7"/>
  <c r="E312" i="7"/>
  <c r="F312" i="7"/>
  <c r="B60" i="7"/>
  <c r="C60" i="7"/>
  <c r="E60" i="7"/>
  <c r="F60" i="7"/>
  <c r="B572" i="7"/>
  <c r="C572" i="7"/>
  <c r="E572" i="7"/>
  <c r="F572" i="7"/>
  <c r="B573" i="7"/>
  <c r="C573" i="7"/>
  <c r="E573" i="7"/>
  <c r="F573" i="7"/>
  <c r="B115" i="7"/>
  <c r="C115" i="7"/>
  <c r="E115" i="7"/>
  <c r="F115" i="7"/>
  <c r="B148" i="7"/>
  <c r="C148" i="7"/>
  <c r="E148" i="7"/>
  <c r="F148" i="7"/>
  <c r="B471" i="7"/>
  <c r="C471" i="7"/>
  <c r="E471" i="7"/>
  <c r="F471" i="7"/>
  <c r="B199" i="7"/>
  <c r="C199" i="7"/>
  <c r="E199" i="7"/>
  <c r="F199" i="7"/>
  <c r="B29" i="7"/>
  <c r="C29" i="7"/>
  <c r="E29" i="7"/>
  <c r="F29" i="7"/>
  <c r="B574" i="7"/>
  <c r="C574" i="7"/>
  <c r="E574" i="7"/>
  <c r="F574" i="7"/>
  <c r="B695" i="7"/>
  <c r="C695" i="7"/>
  <c r="E695" i="7"/>
  <c r="F695" i="7"/>
  <c r="B426" i="7"/>
  <c r="C426" i="7"/>
  <c r="E426" i="7"/>
  <c r="F426" i="7"/>
  <c r="B738" i="7"/>
  <c r="C738" i="7"/>
  <c r="E738" i="7"/>
  <c r="F738" i="7"/>
  <c r="B332" i="7"/>
  <c r="C332" i="7"/>
  <c r="E332" i="7"/>
  <c r="F332" i="7"/>
  <c r="B354" i="7"/>
  <c r="C354" i="7"/>
  <c r="E354" i="7"/>
  <c r="F354" i="7"/>
  <c r="B364" i="7"/>
  <c r="C364" i="7"/>
  <c r="E364" i="7"/>
  <c r="F364" i="7"/>
  <c r="B383" i="7"/>
  <c r="C383" i="7"/>
  <c r="E383" i="7"/>
  <c r="F383" i="7"/>
  <c r="B404" i="7"/>
  <c r="C404" i="7"/>
  <c r="E404" i="7"/>
  <c r="F404" i="7"/>
  <c r="B739" i="7"/>
  <c r="C739" i="7"/>
  <c r="E739" i="7"/>
  <c r="F739" i="7"/>
  <c r="B509" i="7"/>
  <c r="C509" i="7"/>
  <c r="E509" i="7"/>
  <c r="F509" i="7"/>
  <c r="B264" i="7"/>
  <c r="C264" i="7"/>
  <c r="E264" i="7"/>
  <c r="F264" i="7"/>
  <c r="B575" i="7"/>
  <c r="C575" i="7"/>
  <c r="E575" i="7"/>
  <c r="F575" i="7"/>
  <c r="B93" i="7"/>
  <c r="C93" i="7"/>
  <c r="E93" i="7"/>
  <c r="F93" i="7"/>
  <c r="B696" i="7"/>
  <c r="C696" i="7"/>
  <c r="E696" i="7"/>
  <c r="F696" i="7"/>
  <c r="B576" i="7"/>
  <c r="C576" i="7"/>
  <c r="E576" i="7"/>
  <c r="F576" i="7"/>
  <c r="B149" i="7"/>
  <c r="C149" i="7"/>
  <c r="E149" i="7"/>
  <c r="F149" i="7"/>
  <c r="B240" i="7"/>
  <c r="C240" i="7"/>
  <c r="E240" i="7"/>
  <c r="F240" i="7"/>
  <c r="B577" i="7"/>
  <c r="C577" i="7"/>
  <c r="E577" i="7"/>
  <c r="F577" i="7"/>
  <c r="B92" i="7"/>
  <c r="C92" i="7"/>
  <c r="E92" i="7"/>
  <c r="F92" i="7"/>
  <c r="B578" i="7"/>
  <c r="C578" i="7"/>
  <c r="E578" i="7"/>
  <c r="F578" i="7"/>
  <c r="B75" i="7"/>
  <c r="C75" i="7"/>
  <c r="E75" i="7"/>
  <c r="F75" i="7"/>
  <c r="B375" i="7"/>
  <c r="C375" i="7"/>
  <c r="E375" i="7"/>
  <c r="F375" i="7"/>
  <c r="B472" i="7"/>
  <c r="C472" i="7"/>
  <c r="E472" i="7"/>
  <c r="F472" i="7"/>
  <c r="B350" i="7"/>
  <c r="C350" i="7"/>
  <c r="E350" i="7"/>
  <c r="F350" i="7"/>
  <c r="B518" i="7"/>
  <c r="C518" i="7"/>
  <c r="E518" i="7"/>
  <c r="F518" i="7"/>
  <c r="B101" i="7"/>
  <c r="C101" i="7"/>
  <c r="E101" i="7"/>
  <c r="F101" i="7"/>
  <c r="B181" i="7"/>
  <c r="C181" i="7"/>
  <c r="E181" i="7"/>
  <c r="F181" i="7"/>
  <c r="B384" i="7"/>
  <c r="C384" i="7"/>
  <c r="E384" i="7"/>
  <c r="F384" i="7"/>
  <c r="B262" i="7"/>
  <c r="C262" i="7"/>
  <c r="E262" i="7"/>
  <c r="F262" i="7"/>
  <c r="B579" i="7"/>
  <c r="C579" i="7"/>
  <c r="E579" i="7"/>
  <c r="F579" i="7"/>
  <c r="B329" i="7"/>
  <c r="C329" i="7"/>
  <c r="E329" i="7"/>
  <c r="F329" i="7"/>
  <c r="B314" i="7"/>
  <c r="C314" i="7"/>
  <c r="E314" i="7"/>
  <c r="F314" i="7"/>
  <c r="B51" i="7"/>
  <c r="C51" i="7"/>
  <c r="E51" i="7"/>
  <c r="F51" i="7"/>
  <c r="B259" i="7"/>
  <c r="C259" i="7"/>
  <c r="E259" i="7"/>
  <c r="F259" i="7"/>
  <c r="B580" i="7"/>
  <c r="C580" i="7"/>
  <c r="E580" i="7"/>
  <c r="F580" i="7"/>
  <c r="B122" i="7"/>
  <c r="C122" i="7"/>
  <c r="E122" i="7"/>
  <c r="F122" i="7"/>
  <c r="B473" i="7"/>
  <c r="C473" i="7"/>
  <c r="E473" i="7"/>
  <c r="F473" i="7"/>
  <c r="B380" i="7"/>
  <c r="C380" i="7"/>
  <c r="E380" i="7"/>
  <c r="F380" i="7"/>
  <c r="B581" i="7"/>
  <c r="C581" i="7"/>
  <c r="E581" i="7"/>
  <c r="F581" i="7"/>
  <c r="B414" i="7"/>
  <c r="C414" i="7"/>
  <c r="E414" i="7"/>
  <c r="F414" i="7"/>
  <c r="B139" i="7"/>
  <c r="C139" i="7"/>
  <c r="E139" i="7"/>
  <c r="F139" i="7"/>
  <c r="B64" i="7"/>
  <c r="C64" i="7"/>
  <c r="E64" i="7"/>
  <c r="F64" i="7"/>
  <c r="B34" i="7"/>
  <c r="C34" i="7"/>
  <c r="E34" i="7"/>
  <c r="F34" i="7"/>
  <c r="B299" i="7"/>
  <c r="C299" i="7"/>
  <c r="E299" i="7"/>
  <c r="F299" i="7"/>
  <c r="B245" i="7"/>
  <c r="C245" i="7"/>
  <c r="E245" i="7"/>
  <c r="F245" i="7"/>
  <c r="B582" i="7"/>
  <c r="C582" i="7"/>
  <c r="E582" i="7"/>
  <c r="F582" i="7"/>
  <c r="B19" i="7"/>
  <c r="C19" i="7"/>
  <c r="E19" i="7"/>
  <c r="F19" i="7"/>
  <c r="B448" i="7"/>
  <c r="C448" i="7"/>
  <c r="E448" i="7"/>
  <c r="F448" i="7"/>
  <c r="B217" i="7"/>
  <c r="C217" i="7"/>
  <c r="E217" i="7"/>
  <c r="F217" i="7"/>
  <c r="B224" i="7"/>
  <c r="C224" i="7"/>
  <c r="E224" i="7"/>
  <c r="F224" i="7"/>
  <c r="B498" i="7"/>
  <c r="C498" i="7"/>
  <c r="E498" i="7"/>
  <c r="F498" i="7"/>
  <c r="B583" i="7"/>
  <c r="C583" i="7"/>
  <c r="E583" i="7"/>
  <c r="F583" i="7"/>
  <c r="B153" i="7"/>
  <c r="C153" i="7"/>
  <c r="E153" i="7"/>
  <c r="F153" i="7"/>
  <c r="B496" i="7"/>
  <c r="C496" i="7"/>
  <c r="E496" i="7"/>
  <c r="F496" i="7"/>
  <c r="B133" i="7"/>
  <c r="C133" i="7"/>
  <c r="E133" i="7"/>
  <c r="F133" i="7"/>
  <c r="B367" i="7"/>
  <c r="C367" i="7"/>
  <c r="E367" i="7"/>
  <c r="F367" i="7"/>
  <c r="B584" i="7"/>
  <c r="C584" i="7"/>
  <c r="E584" i="7"/>
  <c r="F584" i="7"/>
  <c r="B24" i="7"/>
  <c r="C24" i="7"/>
  <c r="E24" i="7"/>
  <c r="F24" i="7"/>
  <c r="B68" i="7"/>
  <c r="C68" i="7"/>
  <c r="E68" i="7"/>
  <c r="F68" i="7"/>
  <c r="B361" i="7"/>
  <c r="C361" i="7"/>
  <c r="E361" i="7"/>
  <c r="F361" i="7"/>
  <c r="B672" i="7"/>
  <c r="C672" i="7"/>
  <c r="E672" i="7"/>
  <c r="F672" i="7"/>
  <c r="B585" i="7"/>
  <c r="C585" i="7"/>
  <c r="E585" i="7"/>
  <c r="F585" i="7"/>
  <c r="B87" i="7"/>
  <c r="C87" i="7"/>
  <c r="E87" i="7"/>
  <c r="F87" i="7"/>
  <c r="B127" i="7"/>
  <c r="C127" i="7"/>
  <c r="E127" i="7"/>
  <c r="F127" i="7"/>
  <c r="B740" i="7"/>
  <c r="C740" i="7"/>
  <c r="E740" i="7"/>
  <c r="F740" i="7"/>
  <c r="B464" i="7"/>
  <c r="C464" i="7"/>
  <c r="E464" i="7"/>
  <c r="F464" i="7"/>
  <c r="B586" i="7"/>
  <c r="C586" i="7"/>
  <c r="E586" i="7"/>
  <c r="F586" i="7"/>
  <c r="B222" i="7"/>
  <c r="C222" i="7"/>
  <c r="E222" i="7"/>
  <c r="F222" i="7"/>
  <c r="B275" i="7"/>
  <c r="C275" i="7"/>
  <c r="E275" i="7"/>
  <c r="F275" i="7"/>
  <c r="B587" i="7"/>
  <c r="C587" i="7"/>
  <c r="E587" i="7"/>
  <c r="F587" i="7"/>
  <c r="B14" i="7"/>
  <c r="C14" i="7"/>
  <c r="E14" i="7"/>
  <c r="F14" i="7"/>
  <c r="B198" i="7"/>
  <c r="C198" i="7"/>
  <c r="E198" i="7"/>
  <c r="F198" i="7"/>
  <c r="B486" i="7"/>
  <c r="C486" i="7"/>
  <c r="E486" i="7"/>
  <c r="F486" i="7"/>
  <c r="B136" i="7"/>
  <c r="C136" i="7"/>
  <c r="E136" i="7"/>
  <c r="F136" i="7"/>
  <c r="B588" i="7"/>
  <c r="C588" i="7"/>
  <c r="E588" i="7"/>
  <c r="F588" i="7"/>
  <c r="B63" i="7"/>
  <c r="C63" i="7"/>
  <c r="E63" i="7"/>
  <c r="F63" i="7"/>
  <c r="B475" i="7"/>
  <c r="C475" i="7"/>
  <c r="E475" i="7"/>
  <c r="F475" i="7"/>
  <c r="B78" i="7"/>
  <c r="C78" i="7"/>
  <c r="E78" i="7"/>
  <c r="F78" i="7"/>
  <c r="B276" i="7"/>
  <c r="C276" i="7"/>
  <c r="E276" i="7"/>
  <c r="F276" i="7"/>
  <c r="B697" i="7"/>
  <c r="C697" i="7"/>
  <c r="E697" i="7"/>
  <c r="F697" i="7"/>
  <c r="B206" i="7"/>
  <c r="C206" i="7"/>
  <c r="E206" i="7"/>
  <c r="F206" i="7"/>
  <c r="B17" i="7"/>
  <c r="C17" i="7"/>
  <c r="E17" i="7"/>
  <c r="F17" i="7"/>
  <c r="B698" i="7"/>
  <c r="C698" i="7"/>
  <c r="E698" i="7"/>
  <c r="F698" i="7"/>
  <c r="B260" i="7"/>
  <c r="C260" i="7"/>
  <c r="E260" i="7"/>
  <c r="F260" i="7"/>
  <c r="B195" i="7"/>
  <c r="C195" i="7"/>
  <c r="E195" i="7"/>
  <c r="F195" i="7"/>
  <c r="B32" i="7"/>
  <c r="C32" i="7"/>
  <c r="E32" i="7"/>
  <c r="F32" i="7"/>
  <c r="B589" i="7"/>
  <c r="C589" i="7"/>
  <c r="E589" i="7"/>
  <c r="F589" i="7"/>
  <c r="B292" i="7"/>
  <c r="C292" i="7"/>
  <c r="E292" i="7"/>
  <c r="F292" i="7"/>
  <c r="B670" i="7"/>
  <c r="C670" i="7"/>
  <c r="E670" i="7"/>
  <c r="F670" i="7"/>
  <c r="B741" i="7"/>
  <c r="C741" i="7"/>
  <c r="E741" i="7"/>
  <c r="F741" i="7"/>
  <c r="B80" i="7"/>
  <c r="C80" i="7"/>
  <c r="E80" i="7"/>
  <c r="F80" i="7"/>
  <c r="B409" i="7"/>
  <c r="C409" i="7"/>
  <c r="E409" i="7"/>
  <c r="F409" i="7"/>
  <c r="B671" i="7"/>
  <c r="C671" i="7"/>
  <c r="E671" i="7"/>
  <c r="F671" i="7"/>
  <c r="B223" i="7"/>
  <c r="C223" i="7"/>
  <c r="E223" i="7"/>
  <c r="F223" i="7"/>
  <c r="B590" i="7"/>
  <c r="C590" i="7"/>
  <c r="E590" i="7"/>
  <c r="F590" i="7"/>
  <c r="B387" i="7"/>
  <c r="C387" i="7"/>
  <c r="E387" i="7"/>
  <c r="F387" i="7"/>
  <c r="B303" i="7"/>
  <c r="C303" i="7"/>
  <c r="E303" i="7"/>
  <c r="F303" i="7"/>
  <c r="B197" i="7"/>
  <c r="C197" i="7"/>
  <c r="E197" i="7"/>
  <c r="F197" i="7"/>
  <c r="B466" i="7"/>
  <c r="C466" i="7"/>
  <c r="E466" i="7"/>
  <c r="F466" i="7"/>
  <c r="B591" i="7"/>
  <c r="C591" i="7"/>
  <c r="E591" i="7"/>
  <c r="F591" i="7"/>
  <c r="B344" i="7"/>
  <c r="C344" i="7"/>
  <c r="E344" i="7"/>
  <c r="F344" i="7"/>
  <c r="B84" i="7"/>
  <c r="C84" i="7"/>
  <c r="E84" i="7"/>
  <c r="F84" i="7"/>
  <c r="B675" i="7"/>
  <c r="C675" i="7"/>
  <c r="E675" i="7"/>
  <c r="F675" i="7"/>
  <c r="B592" i="7"/>
  <c r="C592" i="7"/>
  <c r="E592" i="7"/>
  <c r="F592" i="7"/>
  <c r="B379" i="7"/>
  <c r="C379" i="7"/>
  <c r="E379" i="7"/>
  <c r="F379" i="7"/>
  <c r="B186" i="7"/>
  <c r="C186" i="7"/>
  <c r="E186" i="7"/>
  <c r="F186" i="7"/>
  <c r="B699" i="7"/>
  <c r="C699" i="7"/>
  <c r="E699" i="7"/>
  <c r="F699" i="7"/>
  <c r="B37" i="7"/>
  <c r="C37" i="7"/>
  <c r="E37" i="7"/>
  <c r="F37" i="7"/>
  <c r="B742" i="7"/>
  <c r="C742" i="7"/>
  <c r="E742" i="7"/>
  <c r="F742" i="7"/>
  <c r="B81" i="7"/>
  <c r="C81" i="7"/>
  <c r="E81" i="7"/>
  <c r="F81" i="7"/>
  <c r="B168" i="7"/>
  <c r="C168" i="7"/>
  <c r="E168" i="7"/>
  <c r="F168" i="7"/>
  <c r="B159" i="7"/>
  <c r="C159" i="7"/>
  <c r="E159" i="7"/>
  <c r="F159" i="7"/>
  <c r="B446" i="7"/>
  <c r="C446" i="7"/>
  <c r="E446" i="7"/>
  <c r="F446" i="7"/>
  <c r="B230" i="7"/>
  <c r="C230" i="7"/>
  <c r="E230" i="7"/>
  <c r="F230" i="7"/>
  <c r="B390" i="7"/>
  <c r="C390" i="7"/>
  <c r="E390" i="7"/>
  <c r="F390" i="7"/>
  <c r="B743" i="7"/>
  <c r="C743" i="7"/>
  <c r="E743" i="7"/>
  <c r="F743" i="7"/>
  <c r="B349" i="7"/>
  <c r="C349" i="7"/>
  <c r="E349" i="7"/>
  <c r="F349" i="7"/>
  <c r="B236" i="7"/>
  <c r="C236" i="7"/>
  <c r="E236" i="7"/>
  <c r="F236" i="7"/>
  <c r="B55" i="7"/>
  <c r="C55" i="7"/>
  <c r="E55" i="7"/>
  <c r="F55" i="7"/>
  <c r="B146" i="7"/>
  <c r="C146" i="7"/>
  <c r="E146" i="7"/>
  <c r="F146" i="7"/>
  <c r="B378" i="7"/>
  <c r="C378" i="7"/>
  <c r="E378" i="7"/>
  <c r="F378" i="7"/>
  <c r="B194" i="7"/>
  <c r="C194" i="7"/>
  <c r="E194" i="7"/>
  <c r="F194" i="7"/>
  <c r="B417" i="7"/>
  <c r="C417" i="7"/>
  <c r="E417" i="7"/>
  <c r="F417" i="7"/>
  <c r="B285" i="7"/>
  <c r="C285" i="7"/>
  <c r="E285" i="7"/>
  <c r="F285" i="7"/>
  <c r="B457" i="7"/>
  <c r="C457" i="7"/>
  <c r="E457" i="7"/>
  <c r="F457" i="7"/>
  <c r="B105" i="7"/>
  <c r="C105" i="7"/>
  <c r="E105" i="7"/>
  <c r="F105" i="7"/>
  <c r="B593" i="7"/>
  <c r="C593" i="7"/>
  <c r="E593" i="7"/>
  <c r="F593" i="7"/>
  <c r="B113" i="7"/>
  <c r="C113" i="7"/>
  <c r="E113" i="7"/>
  <c r="F113" i="7"/>
  <c r="B700" i="7"/>
  <c r="C700" i="7"/>
  <c r="E700" i="7"/>
  <c r="F700" i="7"/>
  <c r="B59" i="7"/>
  <c r="C59" i="7"/>
  <c r="E59" i="7"/>
  <c r="F59" i="7"/>
  <c r="B297" i="7"/>
  <c r="C297" i="7"/>
  <c r="E297" i="7"/>
  <c r="F297" i="7"/>
  <c r="B242" i="7"/>
  <c r="C242" i="7"/>
  <c r="E242" i="7"/>
  <c r="F242" i="7"/>
  <c r="B408" i="7"/>
  <c r="C408" i="7"/>
  <c r="E408" i="7"/>
  <c r="F408" i="7"/>
  <c r="B192" i="7"/>
  <c r="C192" i="7"/>
  <c r="E192" i="7"/>
  <c r="F192" i="7"/>
  <c r="B158" i="7"/>
  <c r="C158" i="7"/>
  <c r="E158" i="7"/>
  <c r="F158" i="7"/>
  <c r="B38" i="7"/>
  <c r="C38" i="7"/>
  <c r="E38" i="7"/>
  <c r="F38" i="7"/>
  <c r="B2" i="7"/>
  <c r="C2" i="7"/>
  <c r="E2" i="7"/>
  <c r="F2" i="7"/>
  <c r="B26" i="7"/>
  <c r="C26" i="7"/>
  <c r="E26" i="7"/>
  <c r="F26" i="7"/>
  <c r="B157" i="7"/>
  <c r="C157" i="7"/>
  <c r="E157" i="7"/>
  <c r="F157" i="7"/>
  <c r="B594" i="7"/>
  <c r="C594" i="7"/>
  <c r="E594" i="7"/>
  <c r="F594" i="7"/>
  <c r="B508" i="7"/>
  <c r="C508" i="7"/>
  <c r="E508" i="7"/>
  <c r="F508" i="7"/>
  <c r="B595" i="7"/>
  <c r="C595" i="7"/>
  <c r="E595" i="7"/>
  <c r="F595" i="7"/>
  <c r="B5" i="7"/>
  <c r="C5" i="7"/>
  <c r="E5" i="7"/>
  <c r="F5" i="7"/>
  <c r="B284" i="7"/>
  <c r="C284" i="7"/>
  <c r="E284" i="7"/>
  <c r="F284" i="7"/>
  <c r="B71" i="7"/>
  <c r="C71" i="7"/>
  <c r="E71" i="7"/>
  <c r="F71" i="7"/>
  <c r="B317" i="7"/>
  <c r="C317" i="7"/>
  <c r="E317" i="7"/>
  <c r="F317" i="7"/>
  <c r="B596" i="7"/>
  <c r="C596" i="7"/>
  <c r="E596" i="7"/>
  <c r="F596" i="7"/>
  <c r="B744" i="7"/>
  <c r="C744" i="7"/>
  <c r="E744" i="7"/>
  <c r="F744" i="7"/>
  <c r="B597" i="7"/>
  <c r="C597" i="7"/>
  <c r="E597" i="7"/>
  <c r="F597" i="7"/>
  <c r="B44" i="7"/>
  <c r="C44" i="7"/>
  <c r="E44" i="7"/>
  <c r="F44" i="7"/>
  <c r="B598" i="7"/>
  <c r="C598" i="7"/>
  <c r="E598" i="7"/>
  <c r="F598" i="7"/>
  <c r="B99" i="7"/>
  <c r="C99" i="7"/>
  <c r="E99" i="7"/>
  <c r="F99" i="7"/>
  <c r="B599" i="7"/>
  <c r="C599" i="7"/>
  <c r="E599" i="7"/>
  <c r="F599" i="7"/>
  <c r="B91" i="7"/>
  <c r="C91" i="7"/>
  <c r="E91" i="7"/>
  <c r="F91" i="7"/>
  <c r="B497" i="7"/>
  <c r="C497" i="7"/>
  <c r="E497" i="7"/>
  <c r="F497" i="7"/>
  <c r="B82" i="7"/>
  <c r="C82" i="7"/>
  <c r="E82" i="7"/>
  <c r="F82" i="7"/>
  <c r="B600" i="7"/>
  <c r="C600" i="7"/>
  <c r="E600" i="7"/>
  <c r="F600" i="7"/>
  <c r="B481" i="7"/>
  <c r="C481" i="7"/>
  <c r="E481" i="7"/>
  <c r="F481" i="7"/>
  <c r="B430" i="7"/>
  <c r="C430" i="7"/>
  <c r="E430" i="7"/>
  <c r="F430" i="7"/>
  <c r="B423" i="7"/>
  <c r="C423" i="7"/>
  <c r="E423" i="7"/>
  <c r="F423" i="7"/>
  <c r="B601" i="7"/>
  <c r="C601" i="7"/>
  <c r="E601" i="7"/>
  <c r="F601" i="7"/>
  <c r="B15" i="7"/>
  <c r="C15" i="7"/>
  <c r="E15" i="7"/>
  <c r="F15" i="7"/>
  <c r="B202" i="7"/>
  <c r="C202" i="7"/>
  <c r="E202" i="7"/>
  <c r="F202" i="7"/>
  <c r="B745" i="7"/>
  <c r="C745" i="7"/>
  <c r="E745" i="7"/>
  <c r="F745" i="7"/>
  <c r="B701" i="7"/>
  <c r="C701" i="7"/>
  <c r="E701" i="7"/>
  <c r="F701" i="7"/>
  <c r="B137" i="7"/>
  <c r="C137" i="7"/>
  <c r="E137" i="7"/>
  <c r="F137" i="7"/>
  <c r="B602" i="7"/>
  <c r="C602" i="7"/>
  <c r="E602" i="7"/>
  <c r="F602" i="7"/>
  <c r="B603" i="7"/>
  <c r="C603" i="7"/>
  <c r="E603" i="7"/>
  <c r="F603" i="7"/>
  <c r="B526" i="7"/>
  <c r="C526" i="7"/>
  <c r="E526" i="7"/>
  <c r="F526" i="7"/>
  <c r="B23" i="7"/>
  <c r="C23" i="7"/>
  <c r="E23" i="7"/>
  <c r="F23" i="7"/>
  <c r="B456" i="7"/>
  <c r="C456" i="7"/>
  <c r="E456" i="7"/>
  <c r="F456" i="7"/>
  <c r="B117" i="7"/>
  <c r="C117" i="7"/>
  <c r="E117" i="7"/>
  <c r="F117" i="7"/>
  <c r="B604" i="7"/>
  <c r="C604" i="7"/>
  <c r="E604" i="7"/>
  <c r="F604" i="7"/>
  <c r="B305" i="7"/>
  <c r="C305" i="7"/>
  <c r="E305" i="7"/>
  <c r="F305" i="7"/>
  <c r="B132" i="7"/>
  <c r="C132" i="7"/>
  <c r="E132" i="7"/>
  <c r="F132" i="7"/>
  <c r="B374" i="7"/>
  <c r="C374" i="7"/>
  <c r="E374" i="7"/>
  <c r="F374" i="7"/>
  <c r="B605" i="7"/>
  <c r="C605" i="7"/>
  <c r="E605" i="7"/>
  <c r="F605" i="7"/>
  <c r="B106" i="7"/>
  <c r="C106" i="7"/>
  <c r="E106" i="7"/>
  <c r="F106" i="7"/>
  <c r="B326" i="7"/>
  <c r="C326" i="7"/>
  <c r="E326" i="7"/>
  <c r="F326" i="7"/>
  <c r="B702" i="7"/>
  <c r="C702" i="7"/>
  <c r="E702" i="7"/>
  <c r="F702" i="7"/>
  <c r="B232" i="7"/>
  <c r="C232" i="7"/>
  <c r="E232" i="7"/>
  <c r="F232" i="7"/>
  <c r="B746" i="7"/>
  <c r="C746" i="7"/>
  <c r="E746" i="7"/>
  <c r="F746" i="7"/>
  <c r="B514" i="7"/>
  <c r="C514" i="7"/>
  <c r="E514" i="7"/>
  <c r="F514" i="7"/>
  <c r="B162" i="7"/>
  <c r="C162" i="7"/>
  <c r="E162" i="7"/>
  <c r="F162" i="7"/>
  <c r="B461" i="7"/>
  <c r="C461" i="7"/>
  <c r="E461" i="7"/>
  <c r="F461" i="7"/>
  <c r="B606" i="7"/>
  <c r="C606" i="7"/>
  <c r="E606" i="7"/>
  <c r="F606" i="7"/>
  <c r="B255" i="7"/>
  <c r="C255" i="7"/>
  <c r="E255" i="7"/>
  <c r="F255" i="7"/>
  <c r="B502" i="7"/>
  <c r="C502" i="7"/>
  <c r="E502" i="7"/>
  <c r="F502" i="7"/>
  <c r="B244" i="7"/>
  <c r="C244" i="7"/>
  <c r="E244" i="7"/>
  <c r="F244" i="7"/>
  <c r="B503" i="7"/>
  <c r="C503" i="7"/>
  <c r="E503" i="7"/>
  <c r="F503" i="7"/>
  <c r="B703" i="7"/>
  <c r="C703" i="7"/>
  <c r="E703" i="7"/>
  <c r="F703" i="7"/>
  <c r="B704" i="7"/>
  <c r="C704" i="7"/>
  <c r="E704" i="7"/>
  <c r="F704" i="7"/>
  <c r="B362" i="7"/>
  <c r="C362" i="7"/>
  <c r="E362" i="7"/>
  <c r="F362" i="7"/>
  <c r="B160" i="7"/>
  <c r="C160" i="7"/>
  <c r="E160" i="7"/>
  <c r="F160" i="7"/>
  <c r="B607" i="7"/>
  <c r="C607" i="7"/>
  <c r="E607" i="7"/>
  <c r="F607" i="7"/>
  <c r="B608" i="7"/>
  <c r="C608" i="7"/>
  <c r="E608" i="7"/>
  <c r="F608" i="7"/>
  <c r="B609" i="7"/>
  <c r="C609" i="7"/>
  <c r="E609" i="7"/>
  <c r="F609" i="7"/>
  <c r="B405" i="7"/>
  <c r="C405" i="7"/>
  <c r="E405" i="7"/>
  <c r="F405" i="7"/>
  <c r="B674" i="7"/>
  <c r="C674" i="7"/>
  <c r="E674" i="7"/>
  <c r="F674" i="7"/>
  <c r="B747" i="7"/>
  <c r="C747" i="7"/>
  <c r="E747" i="7"/>
  <c r="F747" i="7"/>
  <c r="B610" i="7"/>
  <c r="C610" i="7"/>
  <c r="E610" i="7"/>
  <c r="F610" i="7"/>
  <c r="B54" i="7"/>
  <c r="C54" i="7"/>
  <c r="E54" i="7"/>
  <c r="F54" i="7"/>
  <c r="B365" i="7"/>
  <c r="C365" i="7"/>
  <c r="E365" i="7"/>
  <c r="F365" i="7"/>
  <c r="B705" i="7"/>
  <c r="C705" i="7"/>
  <c r="E705" i="7"/>
  <c r="F705" i="7"/>
  <c r="B357" i="7"/>
  <c r="C357" i="7"/>
  <c r="E357" i="7"/>
  <c r="F357" i="7"/>
  <c r="B443" i="7"/>
  <c r="C443" i="7"/>
  <c r="E443" i="7"/>
  <c r="F443" i="7"/>
  <c r="B154" i="7"/>
  <c r="C154" i="7"/>
  <c r="E154" i="7"/>
  <c r="F154" i="7"/>
  <c r="B611" i="7"/>
  <c r="C611" i="7"/>
  <c r="E611" i="7"/>
  <c r="F611" i="7"/>
  <c r="B612" i="7"/>
  <c r="C612" i="7"/>
  <c r="E612" i="7"/>
  <c r="F612" i="7"/>
  <c r="B267" i="7"/>
  <c r="C267" i="7"/>
  <c r="E267" i="7"/>
  <c r="F267" i="7"/>
  <c r="B310" i="7"/>
  <c r="C310" i="7"/>
  <c r="E310" i="7"/>
  <c r="F310" i="7"/>
  <c r="B69" i="7"/>
  <c r="C69" i="7"/>
  <c r="E69" i="7"/>
  <c r="F69" i="7"/>
  <c r="B234" i="7"/>
  <c r="C234" i="7"/>
  <c r="E234" i="7"/>
  <c r="F234" i="7"/>
  <c r="B191" i="7"/>
  <c r="C191" i="7"/>
  <c r="E191" i="7"/>
  <c r="F191" i="7"/>
  <c r="B263" i="7"/>
  <c r="C263" i="7"/>
  <c r="E263" i="7"/>
  <c r="F263" i="7"/>
  <c r="B319" i="7"/>
  <c r="C319" i="7"/>
  <c r="E319" i="7"/>
  <c r="F319" i="7"/>
  <c r="B706" i="7"/>
  <c r="C706" i="7"/>
  <c r="E706" i="7"/>
  <c r="F706" i="7"/>
  <c r="B613" i="7"/>
  <c r="C613" i="7"/>
  <c r="E613" i="7"/>
  <c r="F613" i="7"/>
  <c r="B33" i="7"/>
  <c r="C33" i="7"/>
  <c r="E33" i="7"/>
  <c r="F33" i="7"/>
  <c r="B614" i="7"/>
  <c r="C614" i="7"/>
  <c r="E614" i="7"/>
  <c r="F614" i="7"/>
  <c r="B177" i="7"/>
  <c r="C177" i="7"/>
  <c r="E177" i="7"/>
  <c r="F177" i="7"/>
  <c r="B505" i="7"/>
  <c r="C505" i="7"/>
  <c r="E505" i="7"/>
  <c r="F505" i="7"/>
  <c r="B48" i="7"/>
  <c r="C48" i="7"/>
  <c r="E48" i="7"/>
  <c r="F48" i="7"/>
  <c r="B615" i="7"/>
  <c r="C615" i="7"/>
  <c r="E615" i="7"/>
  <c r="F615" i="7"/>
  <c r="B748" i="7"/>
  <c r="C748" i="7"/>
  <c r="E748" i="7"/>
  <c r="F748" i="7"/>
  <c r="B371" i="7"/>
  <c r="C371" i="7"/>
  <c r="E371" i="7"/>
  <c r="F371" i="7"/>
  <c r="B109" i="7"/>
  <c r="C109" i="7"/>
  <c r="E109" i="7"/>
  <c r="F109" i="7"/>
  <c r="B527" i="7"/>
  <c r="C527" i="7"/>
  <c r="E527" i="7"/>
  <c r="F527" i="7"/>
  <c r="B410" i="7"/>
  <c r="C410" i="7"/>
  <c r="E410" i="7"/>
  <c r="F410" i="7"/>
  <c r="B252" i="7"/>
  <c r="C252" i="7"/>
  <c r="E252" i="7"/>
  <c r="F252" i="7"/>
  <c r="B616" i="7"/>
  <c r="C616" i="7"/>
  <c r="E616" i="7"/>
  <c r="F616" i="7"/>
  <c r="B209" i="7"/>
  <c r="C209" i="7"/>
  <c r="E209" i="7"/>
  <c r="F209" i="7"/>
  <c r="B617" i="7"/>
  <c r="C617" i="7"/>
  <c r="E617" i="7"/>
  <c r="F617" i="7"/>
  <c r="B85" i="7"/>
  <c r="C85" i="7"/>
  <c r="E85" i="7"/>
  <c r="F85" i="7"/>
  <c r="B151" i="7"/>
  <c r="C151" i="7"/>
  <c r="E151" i="7"/>
  <c r="F151" i="7"/>
  <c r="B618" i="7"/>
  <c r="C618" i="7"/>
  <c r="E618" i="7"/>
  <c r="F618" i="7"/>
  <c r="B273" i="7"/>
  <c r="C273" i="7"/>
  <c r="E273" i="7"/>
  <c r="F273" i="7"/>
  <c r="B56" i="7"/>
  <c r="C56" i="7"/>
  <c r="E56" i="7"/>
  <c r="F56" i="7"/>
  <c r="B619" i="7"/>
  <c r="C619" i="7"/>
  <c r="E619" i="7"/>
  <c r="F619" i="7"/>
  <c r="B707" i="7"/>
  <c r="C707" i="7"/>
  <c r="E707" i="7"/>
  <c r="F707" i="7"/>
  <c r="B196" i="7"/>
  <c r="C196" i="7"/>
  <c r="E196" i="7"/>
  <c r="F196" i="7"/>
  <c r="B463" i="7"/>
  <c r="C463" i="7"/>
  <c r="E463" i="7"/>
  <c r="F463" i="7"/>
  <c r="B620" i="7"/>
  <c r="C620" i="7"/>
  <c r="E620" i="7"/>
  <c r="F620" i="7"/>
  <c r="B373" i="7"/>
  <c r="C373" i="7"/>
  <c r="E373" i="7"/>
  <c r="F373" i="7"/>
  <c r="B296" i="7"/>
  <c r="C296" i="7"/>
  <c r="E296" i="7"/>
  <c r="F296" i="7"/>
  <c r="B403" i="7"/>
  <c r="C403" i="7"/>
  <c r="E403" i="7"/>
  <c r="F403" i="7"/>
  <c r="B126" i="7"/>
  <c r="C126" i="7"/>
  <c r="E126" i="7"/>
  <c r="F126" i="7"/>
  <c r="B323" i="7"/>
  <c r="C323" i="7"/>
  <c r="E323" i="7"/>
  <c r="F323" i="7"/>
  <c r="B359" i="7"/>
  <c r="C359" i="7"/>
  <c r="E359" i="7"/>
  <c r="F359" i="7"/>
  <c r="B313" i="7"/>
  <c r="C313" i="7"/>
  <c r="E313" i="7"/>
  <c r="F313" i="7"/>
  <c r="B366" i="7"/>
  <c r="C366" i="7"/>
  <c r="E366" i="7"/>
  <c r="F366" i="7"/>
  <c r="B114" i="7"/>
  <c r="C114" i="7"/>
  <c r="E114" i="7"/>
  <c r="F114" i="7"/>
  <c r="B621" i="7"/>
  <c r="C621" i="7"/>
  <c r="E621" i="7"/>
  <c r="F621" i="7"/>
  <c r="B708" i="7"/>
  <c r="C708" i="7"/>
  <c r="E708" i="7"/>
  <c r="F708" i="7"/>
  <c r="B749" i="7"/>
  <c r="C749" i="7"/>
  <c r="E749" i="7"/>
  <c r="F749" i="7"/>
  <c r="B282" i="7"/>
  <c r="C282" i="7"/>
  <c r="E282" i="7"/>
  <c r="F282" i="7"/>
  <c r="B394" i="7"/>
  <c r="C394" i="7"/>
  <c r="E394" i="7"/>
  <c r="F394" i="7"/>
  <c r="B435" i="7"/>
  <c r="C435" i="7"/>
  <c r="E435" i="7"/>
  <c r="F435" i="7"/>
  <c r="B709" i="7"/>
  <c r="C709" i="7"/>
  <c r="E709" i="7"/>
  <c r="F709" i="7"/>
  <c r="B622" i="7"/>
  <c r="C622" i="7"/>
  <c r="E622" i="7"/>
  <c r="F622" i="7"/>
  <c r="B420" i="7"/>
  <c r="C420" i="7"/>
  <c r="E420" i="7"/>
  <c r="F420" i="7"/>
  <c r="B45" i="7"/>
  <c r="C45" i="7"/>
  <c r="E45" i="7"/>
  <c r="F45" i="7"/>
  <c r="B331" i="7"/>
  <c r="C331" i="7"/>
  <c r="E331" i="7"/>
  <c r="F331" i="7"/>
  <c r="B316" i="7"/>
  <c r="C316" i="7"/>
  <c r="E316" i="7"/>
  <c r="F316" i="7"/>
  <c r="B306" i="7"/>
  <c r="C306" i="7"/>
  <c r="E306" i="7"/>
  <c r="F306" i="7"/>
  <c r="B750" i="7"/>
  <c r="C750" i="7"/>
  <c r="E750" i="7"/>
  <c r="F750" i="7"/>
  <c r="B128" i="7"/>
  <c r="C128" i="7"/>
  <c r="E128" i="7"/>
  <c r="F128" i="7"/>
  <c r="B467" i="7"/>
  <c r="C467" i="7"/>
  <c r="E467" i="7"/>
  <c r="F467" i="7"/>
  <c r="B77" i="7"/>
  <c r="C77" i="7"/>
  <c r="E77" i="7"/>
  <c r="F77" i="7"/>
  <c r="B183" i="7"/>
  <c r="C183" i="7"/>
  <c r="E183" i="7"/>
  <c r="F183" i="7"/>
  <c r="B335" i="7"/>
  <c r="C335" i="7"/>
  <c r="E335" i="7"/>
  <c r="F335" i="7"/>
  <c r="B623" i="7"/>
  <c r="C623" i="7"/>
  <c r="E623" i="7"/>
  <c r="F623" i="7"/>
  <c r="B250" i="7"/>
  <c r="C250" i="7"/>
  <c r="E250" i="7"/>
  <c r="F250" i="7"/>
  <c r="B120" i="7"/>
  <c r="C120" i="7"/>
  <c r="E120" i="7"/>
  <c r="F120" i="7"/>
  <c r="B187" i="7"/>
  <c r="C187" i="7"/>
  <c r="E187" i="7"/>
  <c r="F187" i="7"/>
  <c r="B347" i="7"/>
  <c r="C347" i="7"/>
  <c r="E347" i="7"/>
  <c r="F347" i="7"/>
  <c r="B351" i="7"/>
  <c r="C351" i="7"/>
  <c r="E351" i="7"/>
  <c r="F351" i="7"/>
  <c r="B200" i="7"/>
  <c r="C200" i="7"/>
  <c r="E200" i="7"/>
  <c r="F200" i="7"/>
  <c r="B42" i="7"/>
  <c r="C42" i="7"/>
  <c r="E42" i="7"/>
  <c r="F42" i="7"/>
  <c r="B440" i="7"/>
  <c r="C440" i="7"/>
  <c r="E440" i="7"/>
  <c r="F440" i="7"/>
  <c r="B507" i="7"/>
  <c r="C507" i="7"/>
  <c r="E507" i="7"/>
  <c r="F507" i="7"/>
  <c r="B710" i="7"/>
  <c r="C710" i="7"/>
  <c r="E710" i="7"/>
  <c r="F710" i="7"/>
  <c r="B512" i="7"/>
  <c r="C512" i="7"/>
  <c r="E512" i="7"/>
  <c r="F512" i="7"/>
  <c r="B624" i="7"/>
  <c r="C624" i="7"/>
  <c r="E624" i="7"/>
  <c r="F624" i="7"/>
  <c r="B185" i="7"/>
  <c r="C185" i="7"/>
  <c r="E185" i="7"/>
  <c r="F185" i="7"/>
  <c r="B625" i="7"/>
  <c r="C625" i="7"/>
  <c r="E625" i="7"/>
  <c r="F625" i="7"/>
  <c r="B401" i="7"/>
  <c r="C401" i="7"/>
  <c r="E401" i="7"/>
  <c r="F401" i="7"/>
  <c r="B479" i="7"/>
  <c r="C479" i="7"/>
  <c r="E479" i="7"/>
  <c r="F479" i="7"/>
  <c r="B626" i="7"/>
  <c r="C626" i="7"/>
  <c r="E626" i="7"/>
  <c r="F626" i="7"/>
  <c r="B519" i="7"/>
  <c r="C519" i="7"/>
  <c r="E519" i="7"/>
  <c r="F519" i="7"/>
  <c r="B369" i="7"/>
  <c r="C369" i="7"/>
  <c r="E369" i="7"/>
  <c r="F369" i="7"/>
  <c r="B751" i="7"/>
  <c r="C751" i="7"/>
  <c r="E751" i="7"/>
  <c r="F751" i="7"/>
  <c r="B711" i="7"/>
  <c r="C711" i="7"/>
  <c r="E711" i="7"/>
  <c r="F711" i="7"/>
  <c r="B253" i="7"/>
  <c r="C253" i="7"/>
  <c r="E253" i="7"/>
  <c r="F253" i="7"/>
  <c r="B395" i="7"/>
  <c r="C395" i="7"/>
  <c r="E395" i="7"/>
  <c r="F395" i="7"/>
  <c r="B431" i="7"/>
  <c r="C431" i="7"/>
  <c r="E431" i="7"/>
  <c r="F431" i="7"/>
  <c r="B422" i="7"/>
  <c r="C422" i="7"/>
  <c r="E422" i="7"/>
  <c r="F422" i="7"/>
  <c r="B627" i="7"/>
  <c r="C627" i="7"/>
  <c r="E627" i="7"/>
  <c r="F627" i="7"/>
  <c r="B712" i="7"/>
  <c r="C712" i="7"/>
  <c r="E712" i="7"/>
  <c r="F712" i="7"/>
  <c r="B628" i="7"/>
  <c r="C628" i="7"/>
  <c r="E628" i="7"/>
  <c r="F628" i="7"/>
  <c r="B713" i="7"/>
  <c r="C713" i="7"/>
  <c r="E713" i="7"/>
  <c r="F713" i="7"/>
  <c r="B249" i="7"/>
  <c r="C249" i="7"/>
  <c r="E249" i="7"/>
  <c r="F249" i="7"/>
  <c r="B337" i="7"/>
  <c r="C337" i="7"/>
  <c r="E337" i="7"/>
  <c r="F337" i="7"/>
  <c r="B111" i="7"/>
  <c r="C111" i="7"/>
  <c r="E111" i="7"/>
  <c r="F111" i="7"/>
  <c r="B189" i="7"/>
  <c r="C189" i="7"/>
  <c r="E189" i="7"/>
  <c r="F189" i="7"/>
  <c r="B629" i="7"/>
  <c r="C629" i="7"/>
  <c r="E629" i="7"/>
  <c r="F629" i="7"/>
  <c r="B421" i="7"/>
  <c r="C421" i="7"/>
  <c r="E421" i="7"/>
  <c r="F421" i="7"/>
  <c r="B96" i="7"/>
  <c r="C96" i="7"/>
  <c r="E96" i="7"/>
  <c r="F96" i="7"/>
  <c r="B630" i="7"/>
  <c r="C630" i="7"/>
  <c r="E630" i="7"/>
  <c r="F630" i="7"/>
  <c r="B631" i="7"/>
  <c r="C631" i="7"/>
  <c r="E631" i="7"/>
  <c r="F631" i="7"/>
  <c r="B632" i="7"/>
  <c r="C632" i="7"/>
  <c r="E632" i="7"/>
  <c r="F632" i="7"/>
  <c r="B98" i="7"/>
  <c r="C98" i="7"/>
  <c r="E98" i="7"/>
  <c r="F98" i="7"/>
  <c r="B286" i="7"/>
  <c r="C286" i="7"/>
  <c r="E286" i="7"/>
  <c r="F286" i="7"/>
  <c r="B124" i="7"/>
  <c r="C124" i="7"/>
  <c r="E124" i="7"/>
  <c r="F124" i="7"/>
  <c r="B218" i="7"/>
  <c r="C218" i="7"/>
  <c r="E218" i="7"/>
  <c r="F218" i="7"/>
  <c r="B482" i="7"/>
  <c r="C482" i="7"/>
  <c r="E482" i="7"/>
  <c r="F482" i="7"/>
  <c r="B150" i="7"/>
  <c r="C150" i="7"/>
  <c r="E150" i="7"/>
  <c r="F150" i="7"/>
  <c r="B321" i="7"/>
  <c r="C321" i="7"/>
  <c r="E321" i="7"/>
  <c r="F321" i="7"/>
  <c r="B633" i="7"/>
  <c r="C633" i="7"/>
  <c r="E633" i="7"/>
  <c r="F633" i="7"/>
  <c r="B520" i="7"/>
  <c r="C520" i="7"/>
  <c r="E520" i="7"/>
  <c r="F520" i="7"/>
  <c r="B147" i="7"/>
  <c r="C147" i="7"/>
  <c r="E147" i="7"/>
  <c r="F147" i="7"/>
  <c r="B52" i="7"/>
  <c r="C52" i="7"/>
  <c r="E52" i="7"/>
  <c r="F52" i="7"/>
  <c r="B714" i="7"/>
  <c r="C714" i="7"/>
  <c r="E714" i="7"/>
  <c r="F714" i="7"/>
  <c r="B171" i="7"/>
  <c r="C171" i="7"/>
  <c r="E171" i="7"/>
  <c r="F171" i="7"/>
  <c r="B752" i="7"/>
  <c r="C752" i="7"/>
  <c r="E752" i="7"/>
  <c r="F752" i="7"/>
  <c r="B62" i="7"/>
  <c r="C62" i="7"/>
  <c r="E62" i="7"/>
  <c r="F62" i="7"/>
  <c r="B6" i="7"/>
  <c r="C6" i="7"/>
  <c r="E6" i="7"/>
  <c r="F6" i="7"/>
  <c r="B511" i="7"/>
  <c r="C511" i="7"/>
  <c r="E511" i="7"/>
  <c r="F511" i="7"/>
  <c r="B254" i="7"/>
  <c r="C254" i="7"/>
  <c r="E254" i="7"/>
  <c r="F254" i="7"/>
  <c r="B634" i="7"/>
  <c r="C634" i="7"/>
  <c r="E634" i="7"/>
  <c r="F634" i="7"/>
  <c r="B221" i="7"/>
  <c r="C221" i="7"/>
  <c r="E221" i="7"/>
  <c r="F221" i="7"/>
  <c r="B269" i="7"/>
  <c r="C269" i="7"/>
  <c r="E269" i="7"/>
  <c r="F269" i="7"/>
  <c r="B35" i="7"/>
  <c r="C35" i="7"/>
  <c r="E35" i="7"/>
  <c r="F35" i="7"/>
  <c r="B635" i="7"/>
  <c r="C635" i="7"/>
  <c r="E635" i="7"/>
  <c r="F635" i="7"/>
  <c r="B134" i="7"/>
  <c r="C134" i="7"/>
  <c r="E134" i="7"/>
  <c r="F134" i="7"/>
  <c r="B339" i="7"/>
  <c r="C339" i="7"/>
  <c r="E339" i="7"/>
  <c r="F339" i="7"/>
  <c r="B427" i="7"/>
  <c r="C427" i="7"/>
  <c r="E427" i="7"/>
  <c r="F427" i="7"/>
  <c r="B182" i="7"/>
  <c r="C182" i="7"/>
  <c r="E182" i="7"/>
  <c r="F182" i="7"/>
  <c r="B441" i="7"/>
  <c r="C441" i="7"/>
  <c r="E441" i="7"/>
  <c r="F441" i="7"/>
  <c r="B636" i="7"/>
  <c r="C636" i="7"/>
  <c r="E636" i="7"/>
  <c r="F636" i="7"/>
  <c r="B343" i="7"/>
  <c r="C343" i="7"/>
  <c r="E343" i="7"/>
  <c r="F343" i="7"/>
  <c r="B715" i="7"/>
  <c r="C715" i="7"/>
  <c r="E715" i="7"/>
  <c r="F715" i="7"/>
  <c r="B110" i="7"/>
  <c r="C110" i="7"/>
  <c r="E110" i="7"/>
  <c r="F110" i="7"/>
  <c r="B119" i="7"/>
  <c r="C119" i="7"/>
  <c r="E119" i="7"/>
  <c r="F119" i="7"/>
  <c r="B493" i="7"/>
  <c r="C493" i="7"/>
  <c r="E493" i="7"/>
  <c r="F493" i="7"/>
  <c r="B219" i="7"/>
  <c r="C219" i="7"/>
  <c r="E219" i="7"/>
  <c r="F219" i="7"/>
  <c r="B637" i="7"/>
  <c r="C637" i="7"/>
  <c r="E637" i="7"/>
  <c r="F637" i="7"/>
  <c r="B363" i="7"/>
  <c r="C363" i="7"/>
  <c r="E363" i="7"/>
  <c r="F363" i="7"/>
  <c r="B753" i="7"/>
  <c r="C753" i="7"/>
  <c r="E753" i="7"/>
  <c r="F753" i="7"/>
  <c r="B397" i="7"/>
  <c r="C397" i="7"/>
  <c r="E397" i="7"/>
  <c r="F397" i="7"/>
  <c r="B40" i="7"/>
  <c r="C40" i="7"/>
  <c r="E40" i="7"/>
  <c r="F40" i="7"/>
  <c r="B638" i="7"/>
  <c r="C638" i="7"/>
  <c r="E638" i="7"/>
  <c r="F638" i="7"/>
  <c r="B338" i="7"/>
  <c r="C338" i="7"/>
  <c r="E338" i="7"/>
  <c r="F338" i="7"/>
  <c r="B639" i="7"/>
  <c r="C639" i="7"/>
  <c r="E639" i="7"/>
  <c r="F639" i="7"/>
  <c r="B142" i="7"/>
  <c r="C142" i="7"/>
  <c r="E142" i="7"/>
  <c r="F142" i="7"/>
  <c r="B164" i="7"/>
  <c r="C164" i="7"/>
  <c r="E164" i="7"/>
  <c r="F164" i="7"/>
  <c r="B640" i="7"/>
  <c r="C640" i="7"/>
  <c r="E640" i="7"/>
  <c r="F640" i="7"/>
  <c r="B278" i="7"/>
  <c r="C278" i="7"/>
  <c r="E278" i="7"/>
  <c r="F278" i="7"/>
  <c r="B25" i="7"/>
  <c r="C25" i="7"/>
  <c r="E25" i="7"/>
  <c r="F25" i="7"/>
  <c r="B716" i="7"/>
  <c r="C716" i="7"/>
  <c r="E716" i="7"/>
  <c r="F716" i="7"/>
  <c r="B118" i="7"/>
  <c r="C118" i="7"/>
  <c r="E118" i="7"/>
  <c r="F118" i="7"/>
  <c r="B258" i="7"/>
  <c r="C258" i="7"/>
  <c r="E258" i="7"/>
  <c r="F258" i="7"/>
  <c r="B246" i="7"/>
  <c r="C246" i="7"/>
  <c r="E246" i="7"/>
  <c r="F246" i="7"/>
  <c r="B754" i="7"/>
  <c r="C754" i="7"/>
  <c r="E754" i="7"/>
  <c r="F754" i="7"/>
  <c r="B510" i="7"/>
  <c r="C510" i="7"/>
  <c r="E510" i="7"/>
  <c r="F510" i="7"/>
  <c r="B484" i="7"/>
  <c r="C484" i="7"/>
  <c r="E484" i="7"/>
  <c r="F484" i="7"/>
  <c r="B501" i="7"/>
  <c r="C501" i="7"/>
  <c r="E501" i="7"/>
  <c r="F501" i="7"/>
  <c r="B717" i="7"/>
  <c r="C717" i="7"/>
  <c r="E717" i="7"/>
  <c r="F717" i="7"/>
  <c r="B641" i="7"/>
  <c r="C641" i="7"/>
  <c r="E641" i="7"/>
  <c r="F641" i="7"/>
  <c r="B208" i="7"/>
  <c r="C208" i="7"/>
  <c r="E208" i="7"/>
  <c r="F208" i="7"/>
  <c r="B300" i="7"/>
  <c r="C300" i="7"/>
  <c r="E300" i="7"/>
  <c r="F300" i="7"/>
  <c r="B210" i="7"/>
  <c r="C210" i="7"/>
  <c r="E210" i="7"/>
  <c r="F210" i="7"/>
  <c r="B50" i="7"/>
  <c r="C50" i="7"/>
  <c r="E50" i="7"/>
  <c r="F50" i="7"/>
  <c r="B642" i="7"/>
  <c r="C642" i="7"/>
  <c r="E642" i="7"/>
  <c r="F642" i="7"/>
  <c r="B166" i="7"/>
  <c r="C166" i="7"/>
  <c r="E166" i="7"/>
  <c r="F166" i="7"/>
  <c r="B125" i="7"/>
  <c r="C125" i="7"/>
  <c r="E125" i="7"/>
  <c r="F125" i="7"/>
  <c r="B355" i="7"/>
  <c r="C355" i="7"/>
  <c r="E355" i="7"/>
  <c r="F355" i="7"/>
  <c r="B16" i="7"/>
  <c r="C16" i="7"/>
  <c r="E16" i="7"/>
  <c r="F16" i="7"/>
  <c r="B643" i="7"/>
  <c r="C643" i="7"/>
  <c r="E643" i="7"/>
  <c r="F643" i="7"/>
  <c r="B644" i="7"/>
  <c r="C644" i="7"/>
  <c r="E644" i="7"/>
  <c r="F644" i="7"/>
  <c r="B459" i="7"/>
  <c r="C459" i="7"/>
  <c r="E459" i="7"/>
  <c r="F459" i="7"/>
  <c r="B434" i="7"/>
  <c r="C434" i="7"/>
  <c r="E434" i="7"/>
  <c r="F434" i="7"/>
  <c r="B102" i="7"/>
  <c r="C102" i="7"/>
  <c r="E102" i="7"/>
  <c r="F102" i="7"/>
  <c r="B342" i="7"/>
  <c r="C342" i="7"/>
  <c r="E342" i="7"/>
  <c r="F342" i="7"/>
  <c r="B116" i="7"/>
  <c r="C116" i="7"/>
  <c r="E116" i="7"/>
  <c r="F116" i="7"/>
  <c r="B755" i="7"/>
  <c r="C755" i="7"/>
  <c r="E755" i="7"/>
  <c r="F755" i="7"/>
  <c r="B283" i="7"/>
  <c r="C283" i="7"/>
  <c r="E283" i="7"/>
  <c r="F283" i="7"/>
  <c r="B31" i="7"/>
  <c r="C31" i="7"/>
  <c r="E31" i="7"/>
  <c r="F31" i="7"/>
  <c r="B3" i="7"/>
  <c r="C3" i="7"/>
  <c r="E3" i="7"/>
  <c r="F3" i="7"/>
  <c r="B43" i="7"/>
  <c r="C43" i="7"/>
  <c r="E43" i="7"/>
  <c r="F43" i="7"/>
  <c r="B645" i="7"/>
  <c r="C645" i="7"/>
  <c r="E645" i="7"/>
  <c r="F645" i="7"/>
  <c r="B298" i="7"/>
  <c r="C298" i="7"/>
  <c r="E298" i="7"/>
  <c r="F298" i="7"/>
  <c r="B74" i="7"/>
  <c r="C74" i="7"/>
  <c r="E74" i="7"/>
  <c r="F74" i="7"/>
  <c r="B646" i="7"/>
  <c r="C646" i="7"/>
  <c r="E646" i="7"/>
  <c r="F646" i="7"/>
  <c r="B647" i="7"/>
  <c r="C647" i="7"/>
  <c r="E647" i="7"/>
  <c r="F647" i="7"/>
  <c r="B66" i="7"/>
  <c r="C66" i="7"/>
  <c r="E66" i="7"/>
  <c r="F66" i="7"/>
  <c r="B718" i="7"/>
  <c r="C718" i="7"/>
  <c r="E718" i="7"/>
  <c r="F718" i="7"/>
  <c r="B100" i="7"/>
  <c r="C100" i="7"/>
  <c r="E100" i="7"/>
  <c r="F100" i="7"/>
  <c r="B648" i="7"/>
  <c r="C648" i="7"/>
  <c r="E648" i="7"/>
  <c r="F648" i="7"/>
  <c r="B515" i="7"/>
  <c r="C515" i="7"/>
  <c r="E515" i="7"/>
  <c r="F515" i="7"/>
  <c r="B353" i="7"/>
  <c r="C353" i="7"/>
  <c r="E353" i="7"/>
  <c r="F353" i="7"/>
  <c r="B4" i="7"/>
  <c r="C4" i="7"/>
  <c r="E4" i="7"/>
  <c r="F4" i="7"/>
  <c r="B649" i="7"/>
  <c r="C649" i="7"/>
  <c r="E649" i="7"/>
  <c r="F649" i="7"/>
  <c r="B308" i="7"/>
  <c r="C308" i="7"/>
  <c r="E308" i="7"/>
  <c r="F308" i="7"/>
  <c r="B72" i="7"/>
  <c r="C72" i="7"/>
  <c r="E72" i="7"/>
  <c r="F72" i="7"/>
  <c r="B281" i="7"/>
  <c r="C281" i="7"/>
  <c r="E281" i="7"/>
  <c r="F281" i="7"/>
  <c r="B719" i="7"/>
  <c r="C719" i="7"/>
  <c r="E719" i="7"/>
  <c r="F719" i="7"/>
  <c r="B756" i="7"/>
  <c r="C756" i="7"/>
  <c r="E756" i="7"/>
  <c r="F756" i="7"/>
  <c r="B21" i="7"/>
  <c r="C21" i="7"/>
  <c r="E21" i="7"/>
  <c r="F21" i="7"/>
  <c r="B650" i="7"/>
  <c r="C650" i="7"/>
  <c r="E650" i="7"/>
  <c r="F650" i="7"/>
  <c r="B213" i="7"/>
  <c r="C213" i="7"/>
  <c r="E213" i="7"/>
  <c r="F213" i="7"/>
  <c r="B271" i="7"/>
  <c r="C271" i="7"/>
  <c r="E271" i="7"/>
  <c r="F271" i="7"/>
  <c r="B175" i="7"/>
  <c r="C175" i="7"/>
  <c r="E175" i="7"/>
  <c r="F175" i="7"/>
  <c r="B757" i="7"/>
  <c r="C757" i="7"/>
  <c r="E757" i="7"/>
  <c r="F757" i="7"/>
  <c r="B129" i="7"/>
  <c r="C129" i="7"/>
  <c r="E129" i="7"/>
  <c r="F129" i="7"/>
  <c r="B325" i="7"/>
  <c r="C325" i="7"/>
  <c r="E325" i="7"/>
  <c r="F325" i="7"/>
  <c r="B327" i="7"/>
  <c r="C327" i="7"/>
  <c r="E327" i="7"/>
  <c r="F327" i="7"/>
  <c r="B477" i="7"/>
  <c r="C477" i="7"/>
  <c r="E477" i="7"/>
  <c r="F477" i="7"/>
  <c r="B243" i="7"/>
  <c r="C243" i="7"/>
  <c r="E243" i="7"/>
  <c r="F243" i="7"/>
  <c r="B266" i="7"/>
  <c r="C266" i="7"/>
  <c r="E266" i="7"/>
  <c r="F266" i="7"/>
  <c r="B161" i="7"/>
  <c r="C161" i="7"/>
  <c r="E161" i="7"/>
  <c r="F161" i="7"/>
  <c r="B67" i="7"/>
  <c r="C67" i="7"/>
  <c r="E67" i="7"/>
  <c r="F67" i="7"/>
  <c r="B758" i="7"/>
  <c r="C758" i="7"/>
  <c r="E758" i="7"/>
  <c r="F758" i="7"/>
  <c r="B228" i="7"/>
  <c r="C228" i="7"/>
  <c r="E228" i="7"/>
  <c r="F228" i="7"/>
  <c r="B480" i="7"/>
  <c r="C480" i="7"/>
  <c r="E480" i="7"/>
  <c r="F480" i="7"/>
  <c r="B489" i="7"/>
  <c r="C489" i="7"/>
  <c r="E489" i="7"/>
  <c r="F489" i="7"/>
  <c r="B432" i="7"/>
  <c r="C432" i="7"/>
  <c r="E432" i="7"/>
  <c r="F432" i="7"/>
  <c r="B346" i="7"/>
  <c r="C346" i="7"/>
  <c r="E346" i="7"/>
  <c r="F346" i="7"/>
  <c r="B759" i="7"/>
  <c r="C759" i="7"/>
  <c r="E759" i="7"/>
  <c r="F759" i="7"/>
  <c r="B651" i="7"/>
  <c r="C651" i="7"/>
  <c r="E651" i="7"/>
  <c r="F651" i="7"/>
  <c r="B203" i="7"/>
  <c r="C203" i="7"/>
  <c r="E203" i="7"/>
  <c r="F203" i="7"/>
  <c r="B652" i="7"/>
  <c r="C652" i="7"/>
  <c r="E652" i="7"/>
  <c r="F652" i="7"/>
  <c r="B247" i="7"/>
  <c r="C247" i="7"/>
  <c r="E247" i="7"/>
  <c r="F247" i="7"/>
  <c r="B11" i="7"/>
  <c r="C11" i="7"/>
  <c r="E11" i="7"/>
  <c r="F11" i="7"/>
  <c r="B265" i="7"/>
  <c r="C265" i="7"/>
  <c r="E265" i="7"/>
  <c r="F265" i="7"/>
  <c r="B239" i="7"/>
  <c r="C239" i="7"/>
  <c r="E239" i="7"/>
  <c r="F239" i="7"/>
  <c r="B41" i="7"/>
  <c r="C41" i="7"/>
  <c r="E41" i="7"/>
  <c r="F41" i="7"/>
  <c r="B179" i="7"/>
  <c r="C179" i="7"/>
  <c r="E179" i="7"/>
  <c r="F179" i="7"/>
  <c r="B720" i="7"/>
  <c r="C720" i="7"/>
  <c r="E720" i="7"/>
  <c r="F720" i="7"/>
  <c r="B653" i="7"/>
  <c r="C653" i="7"/>
  <c r="E653" i="7"/>
  <c r="F653" i="7"/>
  <c r="B654" i="7"/>
  <c r="C654" i="7"/>
  <c r="E654" i="7"/>
  <c r="F654" i="7"/>
  <c r="B760" i="7"/>
  <c r="C760" i="7"/>
  <c r="E760" i="7"/>
  <c r="F760" i="7"/>
  <c r="B22" i="7"/>
  <c r="C22" i="7"/>
  <c r="E22" i="7"/>
  <c r="F22" i="7"/>
  <c r="B381" i="7"/>
  <c r="C381" i="7"/>
  <c r="E381" i="7"/>
  <c r="F381" i="7"/>
  <c r="B721" i="7"/>
  <c r="C721" i="7"/>
  <c r="E721" i="7"/>
  <c r="F721" i="7"/>
  <c r="B761" i="7"/>
  <c r="C761" i="7"/>
  <c r="E761" i="7"/>
  <c r="F761" i="7"/>
  <c r="B30" i="7"/>
  <c r="C30" i="7"/>
  <c r="E30" i="7"/>
  <c r="F30" i="7"/>
  <c r="B655" i="7"/>
  <c r="C655" i="7"/>
  <c r="E655" i="7"/>
  <c r="F655" i="7"/>
  <c r="B722" i="7"/>
  <c r="C722" i="7"/>
  <c r="E722" i="7"/>
  <c r="F722" i="7"/>
  <c r="G437" i="7"/>
  <c r="G676" i="7"/>
  <c r="G528" i="7"/>
  <c r="G529" i="7"/>
  <c r="G491" i="7"/>
  <c r="G530" i="7"/>
  <c r="G442" i="7"/>
  <c r="G411" i="7"/>
  <c r="G165" i="7"/>
  <c r="G324" i="7"/>
  <c r="G341" i="7"/>
  <c r="G531" i="7"/>
  <c r="G95" i="7"/>
  <c r="G241" i="7"/>
  <c r="G309" i="7"/>
  <c r="G333" i="7"/>
  <c r="G376" i="7"/>
  <c r="G13" i="7"/>
  <c r="G677" i="7"/>
  <c r="G7" i="7"/>
  <c r="G294" i="7"/>
  <c r="G494" i="7"/>
  <c r="G532" i="7"/>
  <c r="G348" i="7"/>
  <c r="G492" i="7"/>
  <c r="G307" i="7"/>
  <c r="G533" i="7"/>
  <c r="G455" i="7"/>
  <c r="G301" i="7"/>
  <c r="G416" i="7"/>
  <c r="G140" i="7"/>
  <c r="G534" i="7"/>
  <c r="G535" i="7"/>
  <c r="G485" i="7"/>
  <c r="G180" i="7"/>
  <c r="G678" i="7"/>
  <c r="N678" i="7" s="1"/>
  <c r="G521" i="7"/>
  <c r="G495" i="7"/>
  <c r="G345" i="7"/>
  <c r="G156" i="7"/>
  <c r="G311" i="7"/>
  <c r="G679" i="7"/>
  <c r="G89" i="7"/>
  <c r="G204" i="7"/>
  <c r="G669" i="7"/>
  <c r="G680" i="7"/>
  <c r="G536" i="7"/>
  <c r="G537" i="7"/>
  <c r="G322" i="7"/>
  <c r="G458" i="7"/>
  <c r="G450" i="7"/>
  <c r="G538" i="7"/>
  <c r="O538" i="7" s="1"/>
  <c r="G499" i="7"/>
  <c r="G539" i="7"/>
  <c r="G540" i="7"/>
  <c r="G216" i="7"/>
  <c r="G261" i="7"/>
  <c r="G170" i="7"/>
  <c r="G425" i="7"/>
  <c r="G94" i="7"/>
  <c r="G272" i="7"/>
  <c r="G451" i="7"/>
  <c r="G681" i="7"/>
  <c r="G541" i="7"/>
  <c r="G478" i="7"/>
  <c r="G231" i="7"/>
  <c r="G412" i="7"/>
  <c r="G542" i="7"/>
  <c r="G163" i="7"/>
  <c r="G543" i="7"/>
  <c r="G544" i="7"/>
  <c r="G173" i="7"/>
  <c r="G302" i="7"/>
  <c r="G452" i="7"/>
  <c r="G248" i="7"/>
  <c r="G730" i="7"/>
  <c r="G391" i="7"/>
  <c r="G436" i="7"/>
  <c r="G188" i="7"/>
  <c r="G389" i="7"/>
  <c r="G377" i="7"/>
  <c r="G682" i="7"/>
  <c r="G287" i="7"/>
  <c r="G460" i="7"/>
  <c r="G70" i="7"/>
  <c r="G121" i="7"/>
  <c r="G8" i="7"/>
  <c r="G167" i="7"/>
  <c r="G523" i="7"/>
  <c r="G462" i="7"/>
  <c r="G683" i="7"/>
  <c r="P683" i="7" s="1"/>
  <c r="G673" i="7"/>
  <c r="G524" i="7"/>
  <c r="G288" i="7"/>
  <c r="G684" i="7"/>
  <c r="G289" i="7"/>
  <c r="G144" i="7"/>
  <c r="G270" i="7"/>
  <c r="G545" i="7"/>
  <c r="N545" i="7" s="1"/>
  <c r="G155" i="7"/>
  <c r="G731" i="7"/>
  <c r="G418" i="7"/>
  <c r="G546" i="7"/>
  <c r="G190" i="7"/>
  <c r="G547" i="7"/>
  <c r="G732" i="7"/>
  <c r="K732" i="7" s="1"/>
  <c r="G548" i="7"/>
  <c r="G352" i="7"/>
  <c r="G549" i="7"/>
  <c r="G18" i="7"/>
  <c r="G733" i="7"/>
  <c r="G550" i="7"/>
  <c r="G551" i="7"/>
  <c r="G47" i="7"/>
  <c r="G229" i="7"/>
  <c r="G685" i="7"/>
  <c r="O685" i="7" s="1"/>
  <c r="G330" i="7"/>
  <c r="G174" i="7"/>
  <c r="G318" i="7"/>
  <c r="G444" i="7"/>
  <c r="G358" i="7"/>
  <c r="G487" i="7"/>
  <c r="G138" i="7"/>
  <c r="G172" i="7"/>
  <c r="G97" i="7"/>
  <c r="G552" i="7"/>
  <c r="G53" i="7"/>
  <c r="G433" i="7"/>
  <c r="G734" i="7"/>
  <c r="G176" i="7"/>
  <c r="G251" i="7"/>
  <c r="G553" i="7"/>
  <c r="G504" i="7"/>
  <c r="G227" i="7"/>
  <c r="G554" i="7"/>
  <c r="K554" i="7" s="1"/>
  <c r="G328" i="7"/>
  <c r="G555" i="7"/>
  <c r="G513" i="7"/>
  <c r="G453" i="7"/>
  <c r="G20" i="7"/>
  <c r="G340" i="7"/>
  <c r="G388" i="7"/>
  <c r="G295" i="7"/>
  <c r="G215" i="7"/>
  <c r="G152" i="7"/>
  <c r="G556" i="7"/>
  <c r="I556" i="7" s="1"/>
  <c r="G686" i="7"/>
  <c r="P686" i="7" s="1"/>
  <c r="G474" i="7"/>
  <c r="G86" i="7"/>
  <c r="G735" i="7"/>
  <c r="J735" i="7" s="1"/>
  <c r="G470" i="7"/>
  <c r="G104" i="7"/>
  <c r="G424" i="7"/>
  <c r="G687" i="7"/>
  <c r="G557" i="7"/>
  <c r="G396" i="7"/>
  <c r="G558" i="7"/>
  <c r="G506" i="7"/>
  <c r="G559" i="7"/>
  <c r="G28" i="7"/>
  <c r="G386" i="7"/>
  <c r="G141" i="7"/>
  <c r="G10" i="7"/>
  <c r="G560" i="7"/>
  <c r="J560" i="7" s="1"/>
  <c r="G688" i="7"/>
  <c r="G184" i="7"/>
  <c r="G488" i="7"/>
  <c r="G402" i="7"/>
  <c r="G12" i="7"/>
  <c r="G368" i="7"/>
  <c r="G561" i="7"/>
  <c r="H561" i="7" s="1"/>
  <c r="G107" i="7"/>
  <c r="G277" i="7"/>
  <c r="G689" i="7"/>
  <c r="G690" i="7"/>
  <c r="G562" i="7"/>
  <c r="G57" i="7"/>
  <c r="G214" i="7"/>
  <c r="G445" i="7"/>
  <c r="G563" i="7"/>
  <c r="G736" i="7"/>
  <c r="G356" i="7"/>
  <c r="G83" i="7"/>
  <c r="G691" i="7"/>
  <c r="K691" i="7" s="1"/>
  <c r="G233" i="7"/>
  <c r="G564" i="7"/>
  <c r="G193" i="7"/>
  <c r="G692" i="7"/>
  <c r="I692" i="7" s="1"/>
  <c r="G385" i="7"/>
  <c r="G522" i="7"/>
  <c r="G565" i="7"/>
  <c r="G516" i="7"/>
  <c r="G737" i="7"/>
  <c r="G449" i="7"/>
  <c r="G274" i="7"/>
  <c r="G103" i="7"/>
  <c r="G211" i="7"/>
  <c r="G226" i="7"/>
  <c r="G693" i="7"/>
  <c r="G257" i="7"/>
  <c r="G413" i="7"/>
  <c r="G429" i="7"/>
  <c r="J429" i="7" s="1"/>
  <c r="G123" i="7"/>
  <c r="G566" i="7"/>
  <c r="G135" i="7"/>
  <c r="G567" i="7"/>
  <c r="G568" i="7"/>
  <c r="G112" i="7"/>
  <c r="G569" i="7"/>
  <c r="G130" i="7"/>
  <c r="G88" i="7"/>
  <c r="G201" i="7"/>
  <c r="G407" i="7"/>
  <c r="G570" i="7"/>
  <c r="I570" i="7" s="1"/>
  <c r="G279" i="7"/>
  <c r="G145" i="7"/>
  <c r="G571" i="7"/>
  <c r="G419" i="7"/>
  <c r="G9" i="7"/>
  <c r="G694" i="7"/>
  <c r="K694" i="7" s="1"/>
  <c r="G238" i="7"/>
  <c r="G312" i="7"/>
  <c r="G60" i="7"/>
  <c r="G572" i="7"/>
  <c r="N572" i="7" s="1"/>
  <c r="G573" i="7"/>
  <c r="I573" i="7" s="1"/>
  <c r="G115" i="7"/>
  <c r="G148" i="7"/>
  <c r="G471" i="7"/>
  <c r="G199" i="7"/>
  <c r="G29" i="7"/>
  <c r="G574" i="7"/>
  <c r="G695" i="7"/>
  <c r="G426" i="7"/>
  <c r="N426" i="7" s="1"/>
  <c r="G738" i="7"/>
  <c r="H738" i="7" s="1"/>
  <c r="G332" i="7"/>
  <c r="G354" i="7"/>
  <c r="G364" i="7"/>
  <c r="G383" i="7"/>
  <c r="G404" i="7"/>
  <c r="G739" i="7"/>
  <c r="G509" i="7"/>
  <c r="G264" i="7"/>
  <c r="G575" i="7"/>
  <c r="G93" i="7"/>
  <c r="G696" i="7"/>
  <c r="G576" i="7"/>
  <c r="J576" i="7" s="1"/>
  <c r="G149" i="7"/>
  <c r="G240" i="7"/>
  <c r="O240" i="7" s="1"/>
  <c r="G577" i="7"/>
  <c r="G92" i="7"/>
  <c r="G578" i="7"/>
  <c r="G75" i="7"/>
  <c r="G375" i="7"/>
  <c r="G472" i="7"/>
  <c r="G350" i="7"/>
  <c r="G518" i="7"/>
  <c r="G101" i="7"/>
  <c r="G181" i="7"/>
  <c r="G384" i="7"/>
  <c r="G262" i="7"/>
  <c r="G579" i="7"/>
  <c r="M579" i="7" s="1"/>
  <c r="G329" i="7"/>
  <c r="P329" i="7" s="1"/>
  <c r="G314" i="7"/>
  <c r="G51" i="7"/>
  <c r="G259" i="7"/>
  <c r="G580" i="7"/>
  <c r="G122" i="7"/>
  <c r="G473" i="7"/>
  <c r="G380" i="7"/>
  <c r="G581" i="7"/>
  <c r="J581" i="7" s="1"/>
  <c r="G414" i="7"/>
  <c r="G139" i="7"/>
  <c r="G64" i="7"/>
  <c r="G34" i="7"/>
  <c r="G299" i="7"/>
  <c r="G245" i="7"/>
  <c r="G582" i="7"/>
  <c r="I582" i="7" s="1"/>
  <c r="G19" i="7"/>
  <c r="G448" i="7"/>
  <c r="G217" i="7"/>
  <c r="G224" i="7"/>
  <c r="G498" i="7"/>
  <c r="G583" i="7"/>
  <c r="G153" i="7"/>
  <c r="G496" i="7"/>
  <c r="G133" i="7"/>
  <c r="G367" i="7"/>
  <c r="G584" i="7"/>
  <c r="G24" i="7"/>
  <c r="G68" i="7"/>
  <c r="G361" i="7"/>
  <c r="G672" i="7"/>
  <c r="G585" i="7"/>
  <c r="N585" i="7" s="1"/>
  <c r="G87" i="7"/>
  <c r="G127" i="7"/>
  <c r="G740" i="7"/>
  <c r="G464" i="7"/>
  <c r="G586" i="7"/>
  <c r="G222" i="7"/>
  <c r="G275" i="7"/>
  <c r="G587" i="7"/>
  <c r="L587" i="7" s="1"/>
  <c r="G14" i="7"/>
  <c r="G198" i="7"/>
  <c r="G486" i="7"/>
  <c r="G136" i="7"/>
  <c r="G588" i="7"/>
  <c r="K588" i="7" s="1"/>
  <c r="G63" i="7"/>
  <c r="G475" i="7"/>
  <c r="G78" i="7"/>
  <c r="G276" i="7"/>
  <c r="G697" i="7"/>
  <c r="J697" i="7" s="1"/>
  <c r="G206" i="7"/>
  <c r="G17" i="7"/>
  <c r="G698" i="7"/>
  <c r="M698" i="7" s="1"/>
  <c r="G260" i="7"/>
  <c r="G195" i="7"/>
  <c r="H195" i="7" s="1"/>
  <c r="G32" i="7"/>
  <c r="G589" i="7"/>
  <c r="O589" i="7" s="1"/>
  <c r="G292" i="7"/>
  <c r="I292" i="7" s="1"/>
  <c r="G670" i="7"/>
  <c r="G741" i="7"/>
  <c r="G80" i="7"/>
  <c r="G409" i="7"/>
  <c r="G671" i="7"/>
  <c r="G223" i="7"/>
  <c r="G590" i="7"/>
  <c r="G387" i="7"/>
  <c r="G303" i="7"/>
  <c r="G197" i="7"/>
  <c r="G466" i="7"/>
  <c r="G591" i="7"/>
  <c r="G344" i="7"/>
  <c r="G84" i="7"/>
  <c r="G675" i="7"/>
  <c r="G592" i="7"/>
  <c r="L592" i="7" s="1"/>
  <c r="G379" i="7"/>
  <c r="G186" i="7"/>
  <c r="G699" i="7"/>
  <c r="G37" i="7"/>
  <c r="G742" i="7"/>
  <c r="G81" i="7"/>
  <c r="G168" i="7"/>
  <c r="G159" i="7"/>
  <c r="G446" i="7"/>
  <c r="G230" i="7"/>
  <c r="G390" i="7"/>
  <c r="G743" i="7"/>
  <c r="G349" i="7"/>
  <c r="G236" i="7"/>
  <c r="G55" i="7"/>
  <c r="G146" i="7"/>
  <c r="G378" i="7"/>
  <c r="G194" i="7"/>
  <c r="G417" i="7"/>
  <c r="G285" i="7"/>
  <c r="G457" i="7"/>
  <c r="G105" i="7"/>
  <c r="G593" i="7"/>
  <c r="G113" i="7"/>
  <c r="G700" i="7"/>
  <c r="G59" i="7"/>
  <c r="G297" i="7"/>
  <c r="K297" i="7" s="1"/>
  <c r="G242" i="7"/>
  <c r="G408" i="7"/>
  <c r="G192" i="7"/>
  <c r="G158" i="7"/>
  <c r="G38" i="7"/>
  <c r="G2" i="7"/>
  <c r="G26" i="7"/>
  <c r="G157" i="7"/>
  <c r="G594" i="7"/>
  <c r="O594" i="7" s="1"/>
  <c r="G508" i="7"/>
  <c r="G595" i="7"/>
  <c r="N595" i="7" s="1"/>
  <c r="G5" i="7"/>
  <c r="G284" i="7"/>
  <c r="N284" i="7" s="1"/>
  <c r="G71" i="7"/>
  <c r="G317" i="7"/>
  <c r="G596" i="7"/>
  <c r="G744" i="7"/>
  <c r="G597" i="7"/>
  <c r="G44" i="7"/>
  <c r="G598" i="7"/>
  <c r="O598" i="7" s="1"/>
  <c r="G99" i="7"/>
  <c r="G599" i="7"/>
  <c r="J599" i="7" s="1"/>
  <c r="G91" i="7"/>
  <c r="G497" i="7"/>
  <c r="G82" i="7"/>
  <c r="G600" i="7"/>
  <c r="M600" i="7" s="1"/>
  <c r="G481" i="7"/>
  <c r="G430" i="7"/>
  <c r="G423" i="7"/>
  <c r="G601" i="7"/>
  <c r="H601" i="7" s="1"/>
  <c r="G15" i="7"/>
  <c r="G202" i="7"/>
  <c r="G745" i="7"/>
  <c r="G701" i="7"/>
  <c r="G137" i="7"/>
  <c r="G602" i="7"/>
  <c r="N602" i="7" s="1"/>
  <c r="G603" i="7"/>
  <c r="G526" i="7"/>
  <c r="G23" i="7"/>
  <c r="G456" i="7"/>
  <c r="G117" i="7"/>
  <c r="G604" i="7"/>
  <c r="P604" i="7" s="1"/>
  <c r="G305" i="7"/>
  <c r="G132" i="7"/>
  <c r="G374" i="7"/>
  <c r="G605" i="7"/>
  <c r="K605" i="7" s="1"/>
  <c r="G106" i="7"/>
  <c r="G326" i="7"/>
  <c r="G702" i="7"/>
  <c r="J702" i="7" s="1"/>
  <c r="G232" i="7"/>
  <c r="I232" i="7" s="1"/>
  <c r="G746" i="7"/>
  <c r="G514" i="7"/>
  <c r="G162" i="7"/>
  <c r="G461" i="7"/>
  <c r="G606" i="7"/>
  <c r="P606" i="7" s="1"/>
  <c r="G255" i="7"/>
  <c r="G502" i="7"/>
  <c r="G244" i="7"/>
  <c r="G503" i="7"/>
  <c r="G703" i="7"/>
  <c r="O703" i="7" s="1"/>
  <c r="G704" i="7"/>
  <c r="G362" i="7"/>
  <c r="G160" i="7"/>
  <c r="G607" i="7"/>
  <c r="G608" i="7"/>
  <c r="K608" i="7" s="1"/>
  <c r="G609" i="7"/>
  <c r="J609" i="7" s="1"/>
  <c r="G405" i="7"/>
  <c r="G674" i="7"/>
  <c r="G747" i="7"/>
  <c r="G610" i="7"/>
  <c r="M610" i="7" s="1"/>
  <c r="G54" i="7"/>
  <c r="G365" i="7"/>
  <c r="K365" i="7" s="1"/>
  <c r="G705" i="7"/>
  <c r="G357" i="7"/>
  <c r="P357" i="7" s="1"/>
  <c r="G443" i="7"/>
  <c r="O443" i="7" s="1"/>
  <c r="G154" i="7"/>
  <c r="G611" i="7"/>
  <c r="N611" i="7" s="1"/>
  <c r="G612" i="7"/>
  <c r="G267" i="7"/>
  <c r="G310" i="7"/>
  <c r="G69" i="7"/>
  <c r="G234" i="7"/>
  <c r="G191" i="7"/>
  <c r="K191" i="7" s="1"/>
  <c r="G263" i="7"/>
  <c r="G319" i="7"/>
  <c r="G706" i="7"/>
  <c r="P706" i="7" s="1"/>
  <c r="G613" i="7"/>
  <c r="K613" i="7" s="1"/>
  <c r="G33" i="7"/>
  <c r="I33" i="7" s="1"/>
  <c r="G614" i="7"/>
  <c r="J614" i="7" s="1"/>
  <c r="G177" i="7"/>
  <c r="G505" i="7"/>
  <c r="G48" i="7"/>
  <c r="G615" i="7"/>
  <c r="I615" i="7" s="1"/>
  <c r="G748" i="7"/>
  <c r="G371" i="7"/>
  <c r="G109" i="7"/>
  <c r="G527" i="7"/>
  <c r="G410" i="7"/>
  <c r="G252" i="7"/>
  <c r="G616" i="7"/>
  <c r="H616" i="7" s="1"/>
  <c r="G209" i="7"/>
  <c r="G617" i="7"/>
  <c r="G85" i="7"/>
  <c r="G151" i="7"/>
  <c r="G618" i="7"/>
  <c r="G273" i="7"/>
  <c r="G56" i="7"/>
  <c r="G619" i="7"/>
  <c r="G707" i="7"/>
  <c r="K707" i="7" s="1"/>
  <c r="G196" i="7"/>
  <c r="G463" i="7"/>
  <c r="G620" i="7"/>
  <c r="J620" i="7" s="1"/>
  <c r="G373" i="7"/>
  <c r="G296" i="7"/>
  <c r="G403" i="7"/>
  <c r="G126" i="7"/>
  <c r="G323" i="7"/>
  <c r="I323" i="7" s="1"/>
  <c r="G359" i="7"/>
  <c r="G313" i="7"/>
  <c r="G366" i="7"/>
  <c r="G114" i="7"/>
  <c r="G621" i="7"/>
  <c r="H621" i="7" s="1"/>
  <c r="G708" i="7"/>
  <c r="G749" i="7"/>
  <c r="K749" i="7" s="1"/>
  <c r="G282" i="7"/>
  <c r="G394" i="7"/>
  <c r="G435" i="7"/>
  <c r="H435" i="7" s="1"/>
  <c r="G709" i="7"/>
  <c r="M709" i="7" s="1"/>
  <c r="G622" i="7"/>
  <c r="L622" i="7" s="1"/>
  <c r="G420" i="7"/>
  <c r="G45" i="7"/>
  <c r="G331" i="7"/>
  <c r="G316" i="7"/>
  <c r="G306" i="7"/>
  <c r="G750" i="7"/>
  <c r="G128" i="7"/>
  <c r="G467" i="7"/>
  <c r="G77" i="7"/>
  <c r="G183" i="7"/>
  <c r="G335" i="7"/>
  <c r="K335" i="7" s="1"/>
  <c r="G623" i="7"/>
  <c r="K623" i="7" s="1"/>
  <c r="G250" i="7"/>
  <c r="G120" i="7"/>
  <c r="G187" i="7"/>
  <c r="G347" i="7"/>
  <c r="G351" i="7"/>
  <c r="G200" i="7"/>
  <c r="G42" i="7"/>
  <c r="G440" i="7"/>
  <c r="L440" i="7" s="1"/>
  <c r="G507" i="7"/>
  <c r="G710" i="7"/>
  <c r="N710" i="7" s="1"/>
  <c r="G512" i="7"/>
  <c r="G624" i="7"/>
  <c r="I624" i="7" s="1"/>
  <c r="G185" i="7"/>
  <c r="G625" i="7"/>
  <c r="P625" i="7" s="1"/>
  <c r="G401" i="7"/>
  <c r="G479" i="7"/>
  <c r="G626" i="7"/>
  <c r="G519" i="7"/>
  <c r="G369" i="7"/>
  <c r="J369" i="7" s="1"/>
  <c r="G751" i="7"/>
  <c r="G711" i="7"/>
  <c r="G253" i="7"/>
  <c r="G395" i="7"/>
  <c r="G431" i="7"/>
  <c r="G422" i="7"/>
  <c r="G627" i="7"/>
  <c r="G712" i="7"/>
  <c r="H712" i="7" s="1"/>
  <c r="G628" i="7"/>
  <c r="K628" i="7" s="1"/>
  <c r="G713" i="7"/>
  <c r="J713" i="7" s="1"/>
  <c r="G249" i="7"/>
  <c r="G337" i="7"/>
  <c r="G111" i="7"/>
  <c r="G189" i="7"/>
  <c r="G629" i="7"/>
  <c r="M629" i="7" s="1"/>
  <c r="G421" i="7"/>
  <c r="G96" i="7"/>
  <c r="G630" i="7"/>
  <c r="H630" i="7" s="1"/>
  <c r="G631" i="7"/>
  <c r="O631" i="7" s="1"/>
  <c r="G632" i="7"/>
  <c r="G98" i="7"/>
  <c r="G286" i="7"/>
  <c r="G124" i="7"/>
  <c r="G218" i="7"/>
  <c r="G482" i="7"/>
  <c r="G150" i="7"/>
  <c r="G321" i="7"/>
  <c r="G633" i="7"/>
  <c r="G520" i="7"/>
  <c r="I520" i="7" s="1"/>
  <c r="G147" i="7"/>
  <c r="G52" i="7"/>
  <c r="G714" i="7"/>
  <c r="P714" i="7" s="1"/>
  <c r="G171" i="7"/>
  <c r="G752" i="7"/>
  <c r="G62" i="7"/>
  <c r="G6" i="7"/>
  <c r="G511" i="7"/>
  <c r="G254" i="7"/>
  <c r="G634" i="7"/>
  <c r="K634" i="7" s="1"/>
  <c r="G221" i="7"/>
  <c r="G269" i="7"/>
  <c r="G35" i="7"/>
  <c r="G635" i="7"/>
  <c r="G134" i="7"/>
  <c r="G339" i="7"/>
  <c r="G427" i="7"/>
  <c r="I427" i="7" s="1"/>
  <c r="G182" i="7"/>
  <c r="G441" i="7"/>
  <c r="G636" i="7"/>
  <c r="G343" i="7"/>
  <c r="G715" i="7"/>
  <c r="G110" i="7"/>
  <c r="G119" i="7"/>
  <c r="G493" i="7"/>
  <c r="G219" i="7"/>
  <c r="G637" i="7"/>
  <c r="J637" i="7" s="1"/>
  <c r="G363" i="7"/>
  <c r="G753" i="7"/>
  <c r="G397" i="7"/>
  <c r="G40" i="7"/>
  <c r="G638" i="7"/>
  <c r="G338" i="7"/>
  <c r="G639" i="7"/>
  <c r="O639" i="7" s="1"/>
  <c r="G142" i="7"/>
  <c r="G164" i="7"/>
  <c r="G640" i="7"/>
  <c r="J640" i="7" s="1"/>
  <c r="G278" i="7"/>
  <c r="G25" i="7"/>
  <c r="H25" i="7" s="1"/>
  <c r="G716" i="7"/>
  <c r="I716" i="7" s="1"/>
  <c r="G118" i="7"/>
  <c r="G258" i="7"/>
  <c r="H258" i="7" s="1"/>
  <c r="G246" i="7"/>
  <c r="G754" i="7"/>
  <c r="G510" i="7"/>
  <c r="G484" i="7"/>
  <c r="G501" i="7"/>
  <c r="G717" i="7"/>
  <c r="G641" i="7"/>
  <c r="G208" i="7"/>
  <c r="G300" i="7"/>
  <c r="G210" i="7"/>
  <c r="G50" i="7"/>
  <c r="G642" i="7"/>
  <c r="G166" i="7"/>
  <c r="G125" i="7"/>
  <c r="G355" i="7"/>
  <c r="G16" i="7"/>
  <c r="G643" i="7"/>
  <c r="G644" i="7"/>
  <c r="K644" i="7" s="1"/>
  <c r="G459" i="7"/>
  <c r="N459" i="7" s="1"/>
  <c r="G434" i="7"/>
  <c r="G102" i="7"/>
  <c r="G342" i="7"/>
  <c r="G116" i="7"/>
  <c r="G755" i="7"/>
  <c r="G283" i="7"/>
  <c r="G31" i="7"/>
  <c r="G3" i="7"/>
  <c r="G43" i="7"/>
  <c r="G645" i="7"/>
  <c r="G298" i="7"/>
  <c r="G74" i="7"/>
  <c r="G646" i="7"/>
  <c r="P646" i="7" s="1"/>
  <c r="G647" i="7"/>
  <c r="G66" i="7"/>
  <c r="G718" i="7"/>
  <c r="G100" i="7"/>
  <c r="G648" i="7"/>
  <c r="M648" i="7" s="1"/>
  <c r="G515" i="7"/>
  <c r="G353" i="7"/>
  <c r="G4" i="7"/>
  <c r="G649" i="7"/>
  <c r="G308" i="7"/>
  <c r="G72" i="7"/>
  <c r="G281" i="7"/>
  <c r="G719" i="7"/>
  <c r="O719" i="7" s="1"/>
  <c r="G756" i="7"/>
  <c r="G21" i="7"/>
  <c r="G650" i="7"/>
  <c r="J650" i="7" s="1"/>
  <c r="G213" i="7"/>
  <c r="G271" i="7"/>
  <c r="G175" i="7"/>
  <c r="G757" i="7"/>
  <c r="G129" i="7"/>
  <c r="G325" i="7"/>
  <c r="G327" i="7"/>
  <c r="G477" i="7"/>
  <c r="G243" i="7"/>
  <c r="G266" i="7"/>
  <c r="G161" i="7"/>
  <c r="G67" i="7"/>
  <c r="G758" i="7"/>
  <c r="H758" i="7" s="1"/>
  <c r="G228" i="7"/>
  <c r="G480" i="7"/>
  <c r="G489" i="7"/>
  <c r="G432" i="7"/>
  <c r="G346" i="7"/>
  <c r="I346" i="7" s="1"/>
  <c r="G759" i="7"/>
  <c r="G651" i="7"/>
  <c r="H651" i="7" s="1"/>
  <c r="G203" i="7"/>
  <c r="G652" i="7"/>
  <c r="G247" i="7"/>
  <c r="G11" i="7"/>
  <c r="G265" i="7"/>
  <c r="G239" i="7"/>
  <c r="G41" i="7"/>
  <c r="G179" i="7"/>
  <c r="G720" i="7"/>
  <c r="G653" i="7"/>
  <c r="G654" i="7"/>
  <c r="P654" i="7" s="1"/>
  <c r="G760" i="7"/>
  <c r="G22" i="7"/>
  <c r="I22" i="7" s="1"/>
  <c r="G381" i="7"/>
  <c r="G721" i="7"/>
  <c r="K721" i="7" s="1"/>
  <c r="G761" i="7"/>
  <c r="G30" i="7"/>
  <c r="G655" i="7"/>
  <c r="G722" i="7"/>
  <c r="G415" i="7"/>
  <c r="F415" i="7"/>
  <c r="E415" i="7"/>
  <c r="C415" i="7"/>
  <c r="B415" i="7"/>
  <c r="G3" i="6"/>
  <c r="G466" i="6"/>
  <c r="G155" i="6"/>
  <c r="G467" i="6"/>
  <c r="G468" i="6"/>
  <c r="G55" i="6"/>
  <c r="G418" i="6"/>
  <c r="G419" i="6"/>
  <c r="G230" i="6"/>
  <c r="G469" i="6"/>
  <c r="G420" i="6"/>
  <c r="G263" i="6"/>
  <c r="G470" i="6"/>
  <c r="G129" i="6"/>
  <c r="G421" i="6"/>
  <c r="G210" i="6"/>
  <c r="G26" i="6"/>
  <c r="G264" i="6"/>
  <c r="G471" i="6"/>
  <c r="G472" i="6"/>
  <c r="G473" i="6"/>
  <c r="G316" i="6"/>
  <c r="G474" i="6"/>
  <c r="G422" i="6"/>
  <c r="G292" i="6"/>
  <c r="G34" i="6"/>
  <c r="G49" i="6"/>
  <c r="G423" i="6"/>
  <c r="G378" i="6"/>
  <c r="G130" i="6"/>
  <c r="G475" i="6"/>
  <c r="G476" i="6"/>
  <c r="G188" i="6"/>
  <c r="G293" i="6"/>
  <c r="G250" i="6"/>
  <c r="G15" i="6"/>
  <c r="G294" i="6"/>
  <c r="G477" i="6"/>
  <c r="G478" i="6"/>
  <c r="G340" i="6"/>
  <c r="G341" i="6"/>
  <c r="G424" i="6"/>
  <c r="G479" i="6"/>
  <c r="G480" i="6"/>
  <c r="G481" i="6"/>
  <c r="G4" i="6"/>
  <c r="G482" i="6"/>
  <c r="G483" i="6"/>
  <c r="G251" i="6"/>
  <c r="G484" i="6"/>
  <c r="G485" i="6"/>
  <c r="G56" i="6"/>
  <c r="G27" i="6"/>
  <c r="G100" i="6"/>
  <c r="G486" i="6"/>
  <c r="G487" i="6"/>
  <c r="G488" i="6"/>
  <c r="G489" i="6"/>
  <c r="G490" i="6"/>
  <c r="G491" i="6"/>
  <c r="G211" i="6"/>
  <c r="G231" i="6"/>
  <c r="G492" i="6"/>
  <c r="G493" i="6"/>
  <c r="G494" i="6"/>
  <c r="G101" i="6"/>
  <c r="G495" i="6"/>
  <c r="G496" i="6"/>
  <c r="G317" i="6"/>
  <c r="G497" i="6"/>
  <c r="G265" i="6"/>
  <c r="G425" i="6"/>
  <c r="G426" i="6"/>
  <c r="G69" i="6"/>
  <c r="G498" i="6"/>
  <c r="G318" i="6"/>
  <c r="G499" i="6"/>
  <c r="G500" i="6"/>
  <c r="G427" i="6"/>
  <c r="G252" i="6"/>
  <c r="G295" i="6"/>
  <c r="G266" i="6"/>
  <c r="G501" i="6"/>
  <c r="G502" i="6"/>
  <c r="G503" i="6"/>
  <c r="G131" i="6"/>
  <c r="G428" i="6"/>
  <c r="G504" i="6"/>
  <c r="G28" i="6"/>
  <c r="G505" i="6"/>
  <c r="G342" i="6"/>
  <c r="G102" i="6"/>
  <c r="G506" i="6"/>
  <c r="G42" i="6"/>
  <c r="G507" i="6"/>
  <c r="G508" i="6"/>
  <c r="G509" i="6"/>
  <c r="G510" i="6"/>
  <c r="G379" i="6"/>
  <c r="G117" i="6"/>
  <c r="G511" i="6"/>
  <c r="G512" i="6"/>
  <c r="G89" i="6"/>
  <c r="G141" i="6"/>
  <c r="G380" i="6"/>
  <c r="G118" i="6"/>
  <c r="G9" i="6"/>
  <c r="G513" i="6"/>
  <c r="G232" i="6"/>
  <c r="G57" i="6"/>
  <c r="G233" i="6"/>
  <c r="G514" i="6"/>
  <c r="G515" i="6"/>
  <c r="G319" i="6"/>
  <c r="G516" i="6"/>
  <c r="G70" i="6"/>
  <c r="G517" i="6"/>
  <c r="G518" i="6"/>
  <c r="G519" i="6"/>
  <c r="G189" i="6"/>
  <c r="G381" i="6"/>
  <c r="G520" i="6"/>
  <c r="G521" i="6"/>
  <c r="G6" i="6"/>
  <c r="G429" i="6"/>
  <c r="G522" i="6"/>
  <c r="G523" i="6"/>
  <c r="G132" i="6"/>
  <c r="G142" i="6"/>
  <c r="G343" i="6"/>
  <c r="G170" i="6"/>
  <c r="G156" i="6"/>
  <c r="G524" i="6"/>
  <c r="G525" i="6"/>
  <c r="G526" i="6"/>
  <c r="G320" i="6"/>
  <c r="G35" i="6"/>
  <c r="G527" i="6"/>
  <c r="G528" i="6"/>
  <c r="G529" i="6"/>
  <c r="G157" i="6"/>
  <c r="G119" i="6"/>
  <c r="G296" i="6"/>
  <c r="G103" i="6"/>
  <c r="G530" i="6"/>
  <c r="G531" i="6"/>
  <c r="G430" i="6"/>
  <c r="G234" i="6"/>
  <c r="G321" i="6"/>
  <c r="G322" i="6"/>
  <c r="G323" i="6"/>
  <c r="G532" i="6"/>
  <c r="G533" i="6"/>
  <c r="G297" i="6"/>
  <c r="G534" i="6"/>
  <c r="G535" i="6"/>
  <c r="G324" i="6"/>
  <c r="G536" i="6"/>
  <c r="G537" i="6"/>
  <c r="G538" i="6"/>
  <c r="G325" i="6"/>
  <c r="G539" i="6"/>
  <c r="G235" i="6"/>
  <c r="G236" i="6"/>
  <c r="G237" i="6"/>
  <c r="G190" i="6"/>
  <c r="G540" i="6"/>
  <c r="G143" i="6"/>
  <c r="G144" i="6"/>
  <c r="G541" i="6"/>
  <c r="G542" i="6"/>
  <c r="G18" i="6"/>
  <c r="G344" i="6"/>
  <c r="G71" i="6"/>
  <c r="G543" i="6"/>
  <c r="G431" i="6"/>
  <c r="G544" i="6"/>
  <c r="G545" i="6"/>
  <c r="G546" i="6"/>
  <c r="G432" i="6"/>
  <c r="G547" i="6"/>
  <c r="G72" i="6"/>
  <c r="G548" i="6"/>
  <c r="G345" i="6"/>
  <c r="G10" i="6"/>
  <c r="G104" i="6"/>
  <c r="G73" i="6"/>
  <c r="G267" i="6"/>
  <c r="G191" i="6"/>
  <c r="G549" i="6"/>
  <c r="G253" i="6"/>
  <c r="G550" i="6"/>
  <c r="G346" i="6"/>
  <c r="G298" i="6"/>
  <c r="G551" i="6"/>
  <c r="G347" i="6"/>
  <c r="G552" i="6"/>
  <c r="G74" i="6"/>
  <c r="G553" i="6"/>
  <c r="G554" i="6"/>
  <c r="G555" i="6"/>
  <c r="G556" i="6"/>
  <c r="G50" i="6"/>
  <c r="G348" i="6"/>
  <c r="G557" i="6"/>
  <c r="G558" i="6"/>
  <c r="G171" i="6"/>
  <c r="G559" i="6"/>
  <c r="G16" i="6"/>
  <c r="G238" i="6"/>
  <c r="G560" i="6"/>
  <c r="G90" i="6"/>
  <c r="G561" i="6"/>
  <c r="G172" i="6"/>
  <c r="G29" i="6"/>
  <c r="G433" i="6"/>
  <c r="G562" i="6"/>
  <c r="G563" i="6"/>
  <c r="G382" i="6"/>
  <c r="G383" i="6"/>
  <c r="G268" i="6"/>
  <c r="G564" i="6"/>
  <c r="G565" i="6"/>
  <c r="G349" i="6"/>
  <c r="G566" i="6"/>
  <c r="G105" i="6"/>
  <c r="G567" i="6"/>
  <c r="G5" i="6"/>
  <c r="G299" i="6"/>
  <c r="G350" i="6"/>
  <c r="G254" i="6"/>
  <c r="G326" i="6"/>
  <c r="G327" i="6"/>
  <c r="G568" i="6"/>
  <c r="G569" i="6"/>
  <c r="G570" i="6"/>
  <c r="G571" i="6"/>
  <c r="G328" i="6"/>
  <c r="G36" i="6"/>
  <c r="G572" i="6"/>
  <c r="G573" i="6"/>
  <c r="G329" i="6"/>
  <c r="G574" i="6"/>
  <c r="G575" i="6"/>
  <c r="G120" i="6"/>
  <c r="G434" i="6"/>
  <c r="G192" i="6"/>
  <c r="G576" i="6"/>
  <c r="G300" i="6"/>
  <c r="G193" i="6"/>
  <c r="G577" i="6"/>
  <c r="G384" i="6"/>
  <c r="G578" i="6"/>
  <c r="G91" i="6"/>
  <c r="G385" i="6"/>
  <c r="G158" i="6"/>
  <c r="G579" i="6"/>
  <c r="G51" i="6"/>
  <c r="G30" i="6"/>
  <c r="G159" i="6"/>
  <c r="G386" i="6"/>
  <c r="G580" i="6"/>
  <c r="G301" i="6"/>
  <c r="G351" i="6"/>
  <c r="G581" i="6"/>
  <c r="G212" i="6"/>
  <c r="G582" i="6"/>
  <c r="G583" i="6"/>
  <c r="G75" i="6"/>
  <c r="G145" i="6"/>
  <c r="G584" i="6"/>
  <c r="G12" i="6"/>
  <c r="G194" i="6"/>
  <c r="G352" i="6"/>
  <c r="G585" i="6"/>
  <c r="G586" i="6"/>
  <c r="G387" i="6"/>
  <c r="G173" i="6"/>
  <c r="G587" i="6"/>
  <c r="G588" i="6"/>
  <c r="G589" i="6"/>
  <c r="G590" i="6"/>
  <c r="G435" i="6"/>
  <c r="G11" i="6"/>
  <c r="G195" i="6"/>
  <c r="G106" i="6"/>
  <c r="G43" i="6"/>
  <c r="G591" i="6"/>
  <c r="G31" i="6"/>
  <c r="G592" i="6"/>
  <c r="G593" i="6"/>
  <c r="G32" i="6"/>
  <c r="G388" i="6"/>
  <c r="G76" i="6"/>
  <c r="G389" i="6"/>
  <c r="G594" i="6"/>
  <c r="G595" i="6"/>
  <c r="G269" i="6"/>
  <c r="G270" i="6"/>
  <c r="G390" i="6"/>
  <c r="G62" i="6"/>
  <c r="G133" i="6"/>
  <c r="G353" i="6"/>
  <c r="G596" i="6"/>
  <c r="G597" i="6"/>
  <c r="G271" i="6"/>
  <c r="G239" i="6"/>
  <c r="G391" i="6"/>
  <c r="G354" i="6"/>
  <c r="G598" i="6"/>
  <c r="G599" i="6"/>
  <c r="G600" i="6"/>
  <c r="G601" i="6"/>
  <c r="G272" i="6"/>
  <c r="G602" i="6"/>
  <c r="G436" i="6"/>
  <c r="G63" i="6"/>
  <c r="G603" i="6"/>
  <c r="G604" i="6"/>
  <c r="G213" i="6"/>
  <c r="G605" i="6"/>
  <c r="G255" i="6"/>
  <c r="G160" i="6"/>
  <c r="G355" i="6"/>
  <c r="G606" i="6"/>
  <c r="G607" i="6"/>
  <c r="G134" i="6"/>
  <c r="G22" i="6"/>
  <c r="G161" i="6"/>
  <c r="G196" i="6"/>
  <c r="G608" i="6"/>
  <c r="G609" i="6"/>
  <c r="G610" i="6"/>
  <c r="G107" i="6"/>
  <c r="G330" i="6"/>
  <c r="G611" i="6"/>
  <c r="G356" i="6"/>
  <c r="G612" i="6"/>
  <c r="G392" i="6"/>
  <c r="G437" i="6"/>
  <c r="G613" i="6"/>
  <c r="G614" i="6"/>
  <c r="G615" i="6"/>
  <c r="G438" i="6"/>
  <c r="G616" i="6"/>
  <c r="G617" i="6"/>
  <c r="G439" i="6"/>
  <c r="G618" i="6"/>
  <c r="G64" i="6"/>
  <c r="G273" i="6"/>
  <c r="G619" i="6"/>
  <c r="G146" i="6"/>
  <c r="G620" i="6"/>
  <c r="G621" i="6"/>
  <c r="G622" i="6"/>
  <c r="G393" i="6"/>
  <c r="G65" i="6"/>
  <c r="G394" i="6"/>
  <c r="G77" i="6"/>
  <c r="G92" i="6"/>
  <c r="G623" i="6"/>
  <c r="G624" i="6"/>
  <c r="G625" i="6"/>
  <c r="G240" i="6"/>
  <c r="G121" i="6"/>
  <c r="G197" i="6"/>
  <c r="G626" i="6"/>
  <c r="G302" i="6"/>
  <c r="G274" i="6"/>
  <c r="G256" i="6"/>
  <c r="G627" i="6"/>
  <c r="G440" i="6"/>
  <c r="G628" i="6"/>
  <c r="G331" i="6"/>
  <c r="G629" i="6"/>
  <c r="G214" i="6"/>
  <c r="G630" i="6"/>
  <c r="G631" i="6"/>
  <c r="G632" i="6"/>
  <c r="G633" i="6"/>
  <c r="G634" i="6"/>
  <c r="G198" i="6"/>
  <c r="G303" i="6"/>
  <c r="G135" i="6"/>
  <c r="G635" i="6"/>
  <c r="G636" i="6"/>
  <c r="G304" i="6"/>
  <c r="G215" i="6"/>
  <c r="G637" i="6"/>
  <c r="G638" i="6"/>
  <c r="G395" i="6"/>
  <c r="G639" i="6"/>
  <c r="G640" i="6"/>
  <c r="G396" i="6"/>
  <c r="G641" i="6"/>
  <c r="G17" i="6"/>
  <c r="G642" i="6"/>
  <c r="G643" i="6"/>
  <c r="G136" i="6"/>
  <c r="G644" i="6"/>
  <c r="G332" i="6"/>
  <c r="G645" i="6"/>
  <c r="G122" i="6"/>
  <c r="G646" i="6"/>
  <c r="G647" i="6"/>
  <c r="G648" i="6"/>
  <c r="G174" i="6"/>
  <c r="G649" i="6"/>
  <c r="G650" i="6"/>
  <c r="G651" i="6"/>
  <c r="G58" i="6"/>
  <c r="G652" i="6"/>
  <c r="G216" i="6"/>
  <c r="G653" i="6"/>
  <c r="G654" i="6"/>
  <c r="G217" i="6"/>
  <c r="G108" i="6"/>
  <c r="G147" i="6"/>
  <c r="G655" i="6"/>
  <c r="G656" i="6"/>
  <c r="G657" i="6"/>
  <c r="G658" i="6"/>
  <c r="G659" i="6"/>
  <c r="G357" i="6"/>
  <c r="G358" i="6"/>
  <c r="G199" i="6"/>
  <c r="G660" i="6"/>
  <c r="G241" i="6"/>
  <c r="G661" i="6"/>
  <c r="G662" i="6"/>
  <c r="G441" i="6"/>
  <c r="G359" i="6"/>
  <c r="G663" i="6"/>
  <c r="G275" i="6"/>
  <c r="G200" i="6"/>
  <c r="G664" i="6"/>
  <c r="G665" i="6"/>
  <c r="G23" i="6"/>
  <c r="G397" i="6"/>
  <c r="G666" i="6"/>
  <c r="G93" i="6"/>
  <c r="G667" i="6"/>
  <c r="G668" i="6"/>
  <c r="G305" i="6"/>
  <c r="G442" i="6"/>
  <c r="G669" i="6"/>
  <c r="G670" i="6"/>
  <c r="G671" i="6"/>
  <c r="G59" i="6"/>
  <c r="G672" i="6"/>
  <c r="G443" i="6"/>
  <c r="G398" i="6"/>
  <c r="G673" i="6"/>
  <c r="G218" i="6"/>
  <c r="G24" i="6"/>
  <c r="G674" i="6"/>
  <c r="G675" i="6"/>
  <c r="G306" i="6"/>
  <c r="G162" i="6"/>
  <c r="G148" i="6"/>
  <c r="G276" i="6"/>
  <c r="G219" i="6"/>
  <c r="G676" i="6"/>
  <c r="G78" i="6"/>
  <c r="G677" i="6"/>
  <c r="G678" i="6"/>
  <c r="G277" i="6"/>
  <c r="G163" i="6"/>
  <c r="G164" i="6"/>
  <c r="G679" i="6"/>
  <c r="G680" i="6"/>
  <c r="G681" i="6"/>
  <c r="G137" i="6"/>
  <c r="G682" i="6"/>
  <c r="G37" i="6"/>
  <c r="G201" i="6"/>
  <c r="G683" i="6"/>
  <c r="G684" i="6"/>
  <c r="G109" i="6"/>
  <c r="G79" i="6"/>
  <c r="G685" i="6"/>
  <c r="G686" i="6"/>
  <c r="G444" i="6"/>
  <c r="G687" i="6"/>
  <c r="G688" i="6"/>
  <c r="G220" i="6"/>
  <c r="G689" i="6"/>
  <c r="G278" i="6"/>
  <c r="G690" i="6"/>
  <c r="G691" i="6"/>
  <c r="G692" i="6"/>
  <c r="G38" i="6"/>
  <c r="G693" i="6"/>
  <c r="G694" i="6"/>
  <c r="G39" i="6"/>
  <c r="G695" i="6"/>
  <c r="G696" i="6"/>
  <c r="G242" i="6"/>
  <c r="G697" i="6"/>
  <c r="G279" i="6"/>
  <c r="G360" i="6"/>
  <c r="G698" i="6"/>
  <c r="G280" i="6"/>
  <c r="G699" i="6"/>
  <c r="R699" i="6" s="1"/>
  <c r="G221" i="6"/>
  <c r="G700" i="6"/>
  <c r="G701" i="6"/>
  <c r="G66" i="6"/>
  <c r="G165" i="6"/>
  <c r="G702" i="6"/>
  <c r="G202" i="6"/>
  <c r="G703" i="6"/>
  <c r="R703" i="6" s="1"/>
  <c r="G704" i="6"/>
  <c r="G222" i="6"/>
  <c r="G705" i="6"/>
  <c r="G706" i="6"/>
  <c r="G399" i="6"/>
  <c r="G223" i="6"/>
  <c r="G707" i="6"/>
  <c r="G708" i="6"/>
  <c r="G333" i="6"/>
  <c r="G110" i="6"/>
  <c r="G709" i="6"/>
  <c r="G710" i="6"/>
  <c r="N710" i="6" s="1"/>
  <c r="G123" i="6"/>
  <c r="G711" i="6"/>
  <c r="G80" i="6"/>
  <c r="G81" i="6"/>
  <c r="G94" i="6"/>
  <c r="G19" i="6"/>
  <c r="G95" i="6"/>
  <c r="G361" i="6"/>
  <c r="G281" i="6"/>
  <c r="G224" i="6"/>
  <c r="G362" i="6"/>
  <c r="G712" i="6"/>
  <c r="G82" i="6"/>
  <c r="G713" i="6"/>
  <c r="G714" i="6"/>
  <c r="G44" i="6"/>
  <c r="G363" i="6"/>
  <c r="G257" i="6"/>
  <c r="G445" i="6"/>
  <c r="G715" i="6"/>
  <c r="R715" i="6" s="1"/>
  <c r="G282" i="6"/>
  <c r="G364" i="6"/>
  <c r="G716" i="6"/>
  <c r="G334" i="6"/>
  <c r="G717" i="6"/>
  <c r="G718" i="6"/>
  <c r="G719" i="6"/>
  <c r="G720" i="6"/>
  <c r="G721" i="6"/>
  <c r="J721" i="6" s="1"/>
  <c r="G166" i="6"/>
  <c r="G400" i="6"/>
  <c r="G149" i="6"/>
  <c r="G722" i="6"/>
  <c r="G723" i="6"/>
  <c r="G203" i="6"/>
  <c r="G724" i="6"/>
  <c r="G725" i="6"/>
  <c r="G726" i="6"/>
  <c r="G727" i="6"/>
  <c r="G20" i="6"/>
  <c r="G283" i="6"/>
  <c r="G258" i="6"/>
  <c r="G40" i="6"/>
  <c r="G446" i="6"/>
  <c r="G284" i="6"/>
  <c r="G307" i="6"/>
  <c r="G365" i="6"/>
  <c r="G728" i="6"/>
  <c r="G729" i="6"/>
  <c r="G447" i="6"/>
  <c r="G730" i="6"/>
  <c r="G285" i="6"/>
  <c r="G731" i="6"/>
  <c r="R731" i="6" s="1"/>
  <c r="G732" i="6"/>
  <c r="G733" i="6"/>
  <c r="G734" i="6"/>
  <c r="G448" i="6"/>
  <c r="G735" i="6"/>
  <c r="G52" i="6"/>
  <c r="G60" i="6"/>
  <c r="G175" i="6"/>
  <c r="G736" i="6"/>
  <c r="G737" i="6"/>
  <c r="J737" i="6" s="1"/>
  <c r="G308" i="6"/>
  <c r="G738" i="6"/>
  <c r="G739" i="6"/>
  <c r="G96" i="6"/>
  <c r="G335" i="6"/>
  <c r="G259" i="6"/>
  <c r="G124" i="6"/>
  <c r="G740" i="6"/>
  <c r="G741" i="6"/>
  <c r="J741" i="6" s="1"/>
  <c r="G742" i="6"/>
  <c r="N742" i="6" s="1"/>
  <c r="G401" i="6"/>
  <c r="G743" i="6"/>
  <c r="G402" i="6"/>
  <c r="G125" i="6"/>
  <c r="G744" i="6"/>
  <c r="G403" i="6"/>
  <c r="G449" i="6"/>
  <c r="G745" i="6"/>
  <c r="G286" i="6"/>
  <c r="G746" i="6"/>
  <c r="G176" i="6"/>
  <c r="G747" i="6"/>
  <c r="R747" i="6" s="1"/>
  <c r="G748" i="6"/>
  <c r="G749" i="6"/>
  <c r="G336" i="6"/>
  <c r="G260" i="6"/>
  <c r="G750" i="6"/>
  <c r="G751" i="6"/>
  <c r="R751" i="6" s="1"/>
  <c r="G204" i="6"/>
  <c r="G404" i="6"/>
  <c r="G752" i="6"/>
  <c r="G753" i="6"/>
  <c r="J753" i="6" s="1"/>
  <c r="G111" i="6"/>
  <c r="G754" i="6"/>
  <c r="G150" i="6"/>
  <c r="G755" i="6"/>
  <c r="G225" i="6"/>
  <c r="G261" i="6"/>
  <c r="G756" i="6"/>
  <c r="G83" i="6"/>
  <c r="G177" i="6"/>
  <c r="G405" i="6"/>
  <c r="G757" i="6"/>
  <c r="G758" i="6"/>
  <c r="N758" i="6" s="1"/>
  <c r="G759" i="6"/>
  <c r="G45" i="6"/>
  <c r="G25" i="6"/>
  <c r="G760" i="6"/>
  <c r="G309" i="6"/>
  <c r="G761" i="6"/>
  <c r="G762" i="6"/>
  <c r="G310" i="6"/>
  <c r="G178" i="6"/>
  <c r="G97" i="6"/>
  <c r="G84" i="6"/>
  <c r="G287" i="6"/>
  <c r="G763" i="6"/>
  <c r="R763" i="6" s="1"/>
  <c r="G112" i="6"/>
  <c r="G46" i="6"/>
  <c r="G406" i="6"/>
  <c r="G407" i="6"/>
  <c r="G98" i="6"/>
  <c r="G764" i="6"/>
  <c r="G765" i="6"/>
  <c r="J765" i="6" s="1"/>
  <c r="G67" i="6"/>
  <c r="G766" i="6"/>
  <c r="G366" i="6"/>
  <c r="G179" i="6"/>
  <c r="G226" i="6"/>
  <c r="G767" i="6"/>
  <c r="G205" i="6"/>
  <c r="G768" i="6"/>
  <c r="G206" i="6"/>
  <c r="G7" i="6"/>
  <c r="G769" i="6"/>
  <c r="G408" i="6"/>
  <c r="G770" i="6"/>
  <c r="G771" i="6"/>
  <c r="G772" i="6"/>
  <c r="G180" i="6"/>
  <c r="G773" i="6"/>
  <c r="J773" i="6" s="1"/>
  <c r="G774" i="6"/>
  <c r="N774" i="6" s="1"/>
  <c r="G337" i="6"/>
  <c r="G450" i="6"/>
  <c r="G775" i="6"/>
  <c r="G167" i="6"/>
  <c r="G776" i="6"/>
  <c r="G409" i="6"/>
  <c r="G338" i="6"/>
  <c r="G777" i="6"/>
  <c r="G138" i="6"/>
  <c r="G311" i="6"/>
  <c r="G367" i="6"/>
  <c r="G778" i="6"/>
  <c r="G243" i="6"/>
  <c r="G168" i="6"/>
  <c r="G227" i="6"/>
  <c r="G244" i="6"/>
  <c r="G368" i="6"/>
  <c r="G779" i="6"/>
  <c r="R779" i="6" s="1"/>
  <c r="G228" i="6"/>
  <c r="G369" i="6"/>
  <c r="G780" i="6"/>
  <c r="G169" i="6"/>
  <c r="G410" i="6"/>
  <c r="G781" i="6"/>
  <c r="G782" i="6"/>
  <c r="G783" i="6"/>
  <c r="G451" i="6"/>
  <c r="G452" i="6"/>
  <c r="G85" i="6"/>
  <c r="G784" i="6"/>
  <c r="G785" i="6"/>
  <c r="J785" i="6" s="1"/>
  <c r="G47" i="6"/>
  <c r="G288" i="6"/>
  <c r="G411" i="6"/>
  <c r="G453" i="6"/>
  <c r="G786" i="6"/>
  <c r="G454" i="6"/>
  <c r="G455" i="6"/>
  <c r="G113" i="6"/>
  <c r="G370" i="6"/>
  <c r="G371" i="6"/>
  <c r="G262" i="6"/>
  <c r="G126" i="6"/>
  <c r="G412" i="6"/>
  <c r="G787" i="6"/>
  <c r="G788" i="6"/>
  <c r="G789" i="6"/>
  <c r="J789" i="6" s="1"/>
  <c r="G790" i="6"/>
  <c r="N790" i="6" s="1"/>
  <c r="G53" i="6"/>
  <c r="G245" i="6"/>
  <c r="G86" i="6"/>
  <c r="G791" i="6"/>
  <c r="G792" i="6"/>
  <c r="G793" i="6"/>
  <c r="G456" i="6"/>
  <c r="G794" i="6"/>
  <c r="G181" i="6"/>
  <c r="G207" i="6"/>
  <c r="G246" i="6"/>
  <c r="G795" i="6"/>
  <c r="R795" i="6" s="1"/>
  <c r="G796" i="6"/>
  <c r="G182" i="6"/>
  <c r="G114" i="6"/>
  <c r="G457" i="6"/>
  <c r="G183" i="6"/>
  <c r="G797" i="6"/>
  <c r="J797" i="6" s="1"/>
  <c r="G798" i="6"/>
  <c r="G372" i="6"/>
  <c r="G799" i="6"/>
  <c r="G312" i="6"/>
  <c r="G33" i="6"/>
  <c r="G800" i="6"/>
  <c r="G801" i="6"/>
  <c r="G289" i="6"/>
  <c r="G87" i="6"/>
  <c r="G313" i="6"/>
  <c r="G458" i="6"/>
  <c r="G802" i="6"/>
  <c r="N802" i="6" s="1"/>
  <c r="G13" i="6"/>
  <c r="G2" i="6"/>
  <c r="O2" i="6" s="1"/>
  <c r="G803" i="6"/>
  <c r="G413" i="6"/>
  <c r="G804" i="6"/>
  <c r="P804" i="6" s="1"/>
  <c r="G465" i="6"/>
  <c r="B465" i="6"/>
  <c r="B3" i="6"/>
  <c r="C3" i="6"/>
  <c r="E3" i="6"/>
  <c r="F3" i="6"/>
  <c r="B466" i="6"/>
  <c r="C466" i="6"/>
  <c r="E466" i="6"/>
  <c r="F466" i="6"/>
  <c r="B155" i="6"/>
  <c r="C155" i="6"/>
  <c r="E155" i="6"/>
  <c r="F155" i="6"/>
  <c r="B467" i="6"/>
  <c r="C467" i="6"/>
  <c r="E467" i="6"/>
  <c r="F467" i="6"/>
  <c r="B468" i="6"/>
  <c r="C468" i="6"/>
  <c r="E468" i="6"/>
  <c r="F468" i="6"/>
  <c r="B55" i="6"/>
  <c r="C55" i="6"/>
  <c r="E55" i="6"/>
  <c r="F55" i="6"/>
  <c r="B418" i="6"/>
  <c r="C418" i="6"/>
  <c r="E418" i="6"/>
  <c r="F418" i="6"/>
  <c r="B419" i="6"/>
  <c r="C419" i="6"/>
  <c r="E419" i="6"/>
  <c r="F419" i="6"/>
  <c r="B230" i="6"/>
  <c r="C230" i="6"/>
  <c r="E230" i="6"/>
  <c r="F230" i="6"/>
  <c r="B469" i="6"/>
  <c r="C469" i="6"/>
  <c r="E469" i="6"/>
  <c r="F469" i="6"/>
  <c r="B420" i="6"/>
  <c r="C420" i="6"/>
  <c r="E420" i="6"/>
  <c r="F420" i="6"/>
  <c r="B263" i="6"/>
  <c r="C263" i="6"/>
  <c r="E263" i="6"/>
  <c r="F263" i="6"/>
  <c r="B470" i="6"/>
  <c r="C470" i="6"/>
  <c r="E470" i="6"/>
  <c r="F470" i="6"/>
  <c r="B129" i="6"/>
  <c r="C129" i="6"/>
  <c r="E129" i="6"/>
  <c r="F129" i="6"/>
  <c r="B421" i="6"/>
  <c r="C421" i="6"/>
  <c r="E421" i="6"/>
  <c r="F421" i="6"/>
  <c r="B210" i="6"/>
  <c r="C210" i="6"/>
  <c r="E210" i="6"/>
  <c r="F210" i="6"/>
  <c r="B26" i="6"/>
  <c r="C26" i="6"/>
  <c r="E26" i="6"/>
  <c r="F26" i="6"/>
  <c r="B264" i="6"/>
  <c r="C264" i="6"/>
  <c r="E264" i="6"/>
  <c r="F264" i="6"/>
  <c r="B471" i="6"/>
  <c r="C471" i="6"/>
  <c r="E471" i="6"/>
  <c r="F471" i="6"/>
  <c r="B472" i="6"/>
  <c r="C472" i="6"/>
  <c r="E472" i="6"/>
  <c r="F472" i="6"/>
  <c r="B473" i="6"/>
  <c r="C473" i="6"/>
  <c r="E473" i="6"/>
  <c r="F473" i="6"/>
  <c r="B316" i="6"/>
  <c r="C316" i="6"/>
  <c r="E316" i="6"/>
  <c r="F316" i="6"/>
  <c r="B474" i="6"/>
  <c r="C474" i="6"/>
  <c r="E474" i="6"/>
  <c r="F474" i="6"/>
  <c r="B422" i="6"/>
  <c r="C422" i="6"/>
  <c r="E422" i="6"/>
  <c r="F422" i="6"/>
  <c r="B292" i="6"/>
  <c r="C292" i="6"/>
  <c r="E292" i="6"/>
  <c r="F292" i="6"/>
  <c r="B34" i="6"/>
  <c r="C34" i="6"/>
  <c r="E34" i="6"/>
  <c r="F34" i="6"/>
  <c r="B49" i="6"/>
  <c r="C49" i="6"/>
  <c r="E49" i="6"/>
  <c r="F49" i="6"/>
  <c r="B423" i="6"/>
  <c r="C423" i="6"/>
  <c r="E423" i="6"/>
  <c r="F423" i="6"/>
  <c r="B378" i="6"/>
  <c r="C378" i="6"/>
  <c r="E378" i="6"/>
  <c r="F378" i="6"/>
  <c r="B130" i="6"/>
  <c r="C130" i="6"/>
  <c r="E130" i="6"/>
  <c r="F130" i="6"/>
  <c r="B475" i="6"/>
  <c r="C475" i="6"/>
  <c r="E475" i="6"/>
  <c r="F475" i="6"/>
  <c r="B476" i="6"/>
  <c r="C476" i="6"/>
  <c r="E476" i="6"/>
  <c r="F476" i="6"/>
  <c r="B188" i="6"/>
  <c r="C188" i="6"/>
  <c r="E188" i="6"/>
  <c r="F188" i="6"/>
  <c r="B293" i="6"/>
  <c r="C293" i="6"/>
  <c r="E293" i="6"/>
  <c r="F293" i="6"/>
  <c r="B250" i="6"/>
  <c r="C250" i="6"/>
  <c r="E250" i="6"/>
  <c r="F250" i="6"/>
  <c r="B15" i="6"/>
  <c r="C15" i="6"/>
  <c r="E15" i="6"/>
  <c r="F15" i="6"/>
  <c r="B294" i="6"/>
  <c r="C294" i="6"/>
  <c r="E294" i="6"/>
  <c r="F294" i="6"/>
  <c r="B477" i="6"/>
  <c r="C477" i="6"/>
  <c r="E477" i="6"/>
  <c r="F477" i="6"/>
  <c r="B478" i="6"/>
  <c r="C478" i="6"/>
  <c r="E478" i="6"/>
  <c r="F478" i="6"/>
  <c r="B340" i="6"/>
  <c r="C340" i="6"/>
  <c r="E340" i="6"/>
  <c r="F340" i="6"/>
  <c r="B341" i="6"/>
  <c r="C341" i="6"/>
  <c r="E341" i="6"/>
  <c r="F341" i="6"/>
  <c r="B424" i="6"/>
  <c r="C424" i="6"/>
  <c r="E424" i="6"/>
  <c r="F424" i="6"/>
  <c r="B479" i="6"/>
  <c r="C479" i="6"/>
  <c r="E479" i="6"/>
  <c r="F479" i="6"/>
  <c r="B480" i="6"/>
  <c r="C480" i="6"/>
  <c r="E480" i="6"/>
  <c r="F480" i="6"/>
  <c r="B481" i="6"/>
  <c r="C481" i="6"/>
  <c r="E481" i="6"/>
  <c r="F481" i="6"/>
  <c r="B4" i="6"/>
  <c r="C4" i="6"/>
  <c r="E4" i="6"/>
  <c r="F4" i="6"/>
  <c r="B482" i="6"/>
  <c r="C482" i="6"/>
  <c r="E482" i="6"/>
  <c r="F482" i="6"/>
  <c r="B483" i="6"/>
  <c r="C483" i="6"/>
  <c r="E483" i="6"/>
  <c r="F483" i="6"/>
  <c r="B251" i="6"/>
  <c r="C251" i="6"/>
  <c r="E251" i="6"/>
  <c r="F251" i="6"/>
  <c r="B484" i="6"/>
  <c r="C484" i="6"/>
  <c r="E484" i="6"/>
  <c r="F484" i="6"/>
  <c r="B485" i="6"/>
  <c r="C485" i="6"/>
  <c r="E485" i="6"/>
  <c r="F485" i="6"/>
  <c r="B56" i="6"/>
  <c r="C56" i="6"/>
  <c r="E56" i="6"/>
  <c r="F56" i="6"/>
  <c r="B27" i="6"/>
  <c r="C27" i="6"/>
  <c r="E27" i="6"/>
  <c r="F27" i="6"/>
  <c r="B100" i="6"/>
  <c r="C100" i="6"/>
  <c r="E100" i="6"/>
  <c r="F100" i="6"/>
  <c r="B486" i="6"/>
  <c r="C486" i="6"/>
  <c r="E486" i="6"/>
  <c r="F486" i="6"/>
  <c r="B487" i="6"/>
  <c r="C487" i="6"/>
  <c r="E487" i="6"/>
  <c r="F487" i="6"/>
  <c r="B488" i="6"/>
  <c r="C488" i="6"/>
  <c r="E488" i="6"/>
  <c r="F488" i="6"/>
  <c r="B489" i="6"/>
  <c r="C489" i="6"/>
  <c r="E489" i="6"/>
  <c r="F489" i="6"/>
  <c r="B490" i="6"/>
  <c r="C490" i="6"/>
  <c r="E490" i="6"/>
  <c r="F490" i="6"/>
  <c r="B491" i="6"/>
  <c r="C491" i="6"/>
  <c r="E491" i="6"/>
  <c r="F491" i="6"/>
  <c r="B211" i="6"/>
  <c r="C211" i="6"/>
  <c r="E211" i="6"/>
  <c r="F211" i="6"/>
  <c r="B231" i="6"/>
  <c r="C231" i="6"/>
  <c r="E231" i="6"/>
  <c r="F231" i="6"/>
  <c r="B492" i="6"/>
  <c r="C492" i="6"/>
  <c r="E492" i="6"/>
  <c r="F492" i="6"/>
  <c r="B493" i="6"/>
  <c r="C493" i="6"/>
  <c r="E493" i="6"/>
  <c r="F493" i="6"/>
  <c r="B494" i="6"/>
  <c r="C494" i="6"/>
  <c r="E494" i="6"/>
  <c r="F494" i="6"/>
  <c r="B101" i="6"/>
  <c r="C101" i="6"/>
  <c r="E101" i="6"/>
  <c r="F101" i="6"/>
  <c r="B495" i="6"/>
  <c r="C495" i="6"/>
  <c r="E495" i="6"/>
  <c r="F495" i="6"/>
  <c r="B496" i="6"/>
  <c r="C496" i="6"/>
  <c r="E496" i="6"/>
  <c r="F496" i="6"/>
  <c r="B317" i="6"/>
  <c r="C317" i="6"/>
  <c r="E317" i="6"/>
  <c r="F317" i="6"/>
  <c r="B497" i="6"/>
  <c r="C497" i="6"/>
  <c r="E497" i="6"/>
  <c r="F497" i="6"/>
  <c r="B265" i="6"/>
  <c r="C265" i="6"/>
  <c r="E265" i="6"/>
  <c r="F265" i="6"/>
  <c r="B425" i="6"/>
  <c r="C425" i="6"/>
  <c r="E425" i="6"/>
  <c r="F425" i="6"/>
  <c r="B426" i="6"/>
  <c r="C426" i="6"/>
  <c r="E426" i="6"/>
  <c r="F426" i="6"/>
  <c r="B69" i="6"/>
  <c r="C69" i="6"/>
  <c r="E69" i="6"/>
  <c r="F69" i="6"/>
  <c r="B498" i="6"/>
  <c r="C498" i="6"/>
  <c r="E498" i="6"/>
  <c r="F498" i="6"/>
  <c r="B318" i="6"/>
  <c r="C318" i="6"/>
  <c r="E318" i="6"/>
  <c r="F318" i="6"/>
  <c r="B499" i="6"/>
  <c r="C499" i="6"/>
  <c r="E499" i="6"/>
  <c r="F499" i="6"/>
  <c r="B500" i="6"/>
  <c r="C500" i="6"/>
  <c r="E500" i="6"/>
  <c r="F500" i="6"/>
  <c r="B427" i="6"/>
  <c r="C427" i="6"/>
  <c r="E427" i="6"/>
  <c r="F427" i="6"/>
  <c r="B252" i="6"/>
  <c r="C252" i="6"/>
  <c r="E252" i="6"/>
  <c r="F252" i="6"/>
  <c r="B295" i="6"/>
  <c r="C295" i="6"/>
  <c r="E295" i="6"/>
  <c r="F295" i="6"/>
  <c r="B266" i="6"/>
  <c r="C266" i="6"/>
  <c r="E266" i="6"/>
  <c r="F266" i="6"/>
  <c r="B501" i="6"/>
  <c r="C501" i="6"/>
  <c r="E501" i="6"/>
  <c r="F501" i="6"/>
  <c r="B502" i="6"/>
  <c r="C502" i="6"/>
  <c r="E502" i="6"/>
  <c r="F502" i="6"/>
  <c r="B503" i="6"/>
  <c r="C503" i="6"/>
  <c r="E503" i="6"/>
  <c r="F503" i="6"/>
  <c r="B131" i="6"/>
  <c r="C131" i="6"/>
  <c r="E131" i="6"/>
  <c r="F131" i="6"/>
  <c r="B428" i="6"/>
  <c r="C428" i="6"/>
  <c r="E428" i="6"/>
  <c r="F428" i="6"/>
  <c r="B504" i="6"/>
  <c r="C504" i="6"/>
  <c r="E504" i="6"/>
  <c r="F504" i="6"/>
  <c r="B28" i="6"/>
  <c r="C28" i="6"/>
  <c r="E28" i="6"/>
  <c r="F28" i="6"/>
  <c r="B505" i="6"/>
  <c r="C505" i="6"/>
  <c r="E505" i="6"/>
  <c r="F505" i="6"/>
  <c r="B342" i="6"/>
  <c r="C342" i="6"/>
  <c r="E342" i="6"/>
  <c r="F342" i="6"/>
  <c r="B102" i="6"/>
  <c r="C102" i="6"/>
  <c r="E102" i="6"/>
  <c r="F102" i="6"/>
  <c r="B506" i="6"/>
  <c r="C506" i="6"/>
  <c r="E506" i="6"/>
  <c r="F506" i="6"/>
  <c r="B42" i="6"/>
  <c r="C42" i="6"/>
  <c r="E42" i="6"/>
  <c r="F42" i="6"/>
  <c r="B507" i="6"/>
  <c r="C507" i="6"/>
  <c r="E507" i="6"/>
  <c r="F507" i="6"/>
  <c r="B508" i="6"/>
  <c r="C508" i="6"/>
  <c r="E508" i="6"/>
  <c r="F508" i="6"/>
  <c r="B509" i="6"/>
  <c r="C509" i="6"/>
  <c r="E509" i="6"/>
  <c r="F509" i="6"/>
  <c r="B510" i="6"/>
  <c r="C510" i="6"/>
  <c r="E510" i="6"/>
  <c r="F510" i="6"/>
  <c r="B379" i="6"/>
  <c r="C379" i="6"/>
  <c r="E379" i="6"/>
  <c r="F379" i="6"/>
  <c r="B117" i="6"/>
  <c r="C117" i="6"/>
  <c r="E117" i="6"/>
  <c r="F117" i="6"/>
  <c r="B511" i="6"/>
  <c r="C511" i="6"/>
  <c r="E511" i="6"/>
  <c r="F511" i="6"/>
  <c r="B512" i="6"/>
  <c r="C512" i="6"/>
  <c r="E512" i="6"/>
  <c r="F512" i="6"/>
  <c r="B89" i="6"/>
  <c r="C89" i="6"/>
  <c r="E89" i="6"/>
  <c r="F89" i="6"/>
  <c r="B141" i="6"/>
  <c r="C141" i="6"/>
  <c r="E141" i="6"/>
  <c r="F141" i="6"/>
  <c r="B380" i="6"/>
  <c r="C380" i="6"/>
  <c r="E380" i="6"/>
  <c r="F380" i="6"/>
  <c r="B118" i="6"/>
  <c r="C118" i="6"/>
  <c r="E118" i="6"/>
  <c r="F118" i="6"/>
  <c r="B9" i="6"/>
  <c r="C9" i="6"/>
  <c r="E9" i="6"/>
  <c r="F9" i="6"/>
  <c r="B513" i="6"/>
  <c r="C513" i="6"/>
  <c r="E513" i="6"/>
  <c r="F513" i="6"/>
  <c r="B232" i="6"/>
  <c r="C232" i="6"/>
  <c r="E232" i="6"/>
  <c r="F232" i="6"/>
  <c r="B57" i="6"/>
  <c r="C57" i="6"/>
  <c r="E57" i="6"/>
  <c r="F57" i="6"/>
  <c r="B233" i="6"/>
  <c r="C233" i="6"/>
  <c r="E233" i="6"/>
  <c r="F233" i="6"/>
  <c r="B514" i="6"/>
  <c r="C514" i="6"/>
  <c r="E514" i="6"/>
  <c r="F514" i="6"/>
  <c r="B515" i="6"/>
  <c r="C515" i="6"/>
  <c r="E515" i="6"/>
  <c r="F515" i="6"/>
  <c r="B319" i="6"/>
  <c r="C319" i="6"/>
  <c r="E319" i="6"/>
  <c r="F319" i="6"/>
  <c r="B516" i="6"/>
  <c r="C516" i="6"/>
  <c r="E516" i="6"/>
  <c r="F516" i="6"/>
  <c r="B70" i="6"/>
  <c r="C70" i="6"/>
  <c r="E70" i="6"/>
  <c r="F70" i="6"/>
  <c r="B517" i="6"/>
  <c r="C517" i="6"/>
  <c r="E517" i="6"/>
  <c r="F517" i="6"/>
  <c r="B518" i="6"/>
  <c r="C518" i="6"/>
  <c r="E518" i="6"/>
  <c r="F518" i="6"/>
  <c r="B519" i="6"/>
  <c r="C519" i="6"/>
  <c r="E519" i="6"/>
  <c r="F519" i="6"/>
  <c r="B189" i="6"/>
  <c r="C189" i="6"/>
  <c r="E189" i="6"/>
  <c r="F189" i="6"/>
  <c r="B381" i="6"/>
  <c r="C381" i="6"/>
  <c r="E381" i="6"/>
  <c r="F381" i="6"/>
  <c r="B520" i="6"/>
  <c r="C520" i="6"/>
  <c r="E520" i="6"/>
  <c r="F520" i="6"/>
  <c r="B521" i="6"/>
  <c r="C521" i="6"/>
  <c r="E521" i="6"/>
  <c r="F521" i="6"/>
  <c r="B6" i="6"/>
  <c r="C6" i="6"/>
  <c r="E6" i="6"/>
  <c r="F6" i="6"/>
  <c r="B429" i="6"/>
  <c r="C429" i="6"/>
  <c r="E429" i="6"/>
  <c r="F429" i="6"/>
  <c r="B522" i="6"/>
  <c r="C522" i="6"/>
  <c r="E522" i="6"/>
  <c r="F522" i="6"/>
  <c r="B523" i="6"/>
  <c r="C523" i="6"/>
  <c r="E523" i="6"/>
  <c r="F523" i="6"/>
  <c r="B132" i="6"/>
  <c r="C132" i="6"/>
  <c r="E132" i="6"/>
  <c r="F132" i="6"/>
  <c r="B142" i="6"/>
  <c r="C142" i="6"/>
  <c r="E142" i="6"/>
  <c r="F142" i="6"/>
  <c r="B343" i="6"/>
  <c r="C343" i="6"/>
  <c r="E343" i="6"/>
  <c r="F343" i="6"/>
  <c r="B170" i="6"/>
  <c r="C170" i="6"/>
  <c r="E170" i="6"/>
  <c r="F170" i="6"/>
  <c r="B156" i="6"/>
  <c r="C156" i="6"/>
  <c r="E156" i="6"/>
  <c r="F156" i="6"/>
  <c r="B524" i="6"/>
  <c r="C524" i="6"/>
  <c r="E524" i="6"/>
  <c r="F524" i="6"/>
  <c r="B525" i="6"/>
  <c r="C525" i="6"/>
  <c r="E525" i="6"/>
  <c r="F525" i="6"/>
  <c r="B526" i="6"/>
  <c r="C526" i="6"/>
  <c r="E526" i="6"/>
  <c r="F526" i="6"/>
  <c r="B320" i="6"/>
  <c r="C320" i="6"/>
  <c r="E320" i="6"/>
  <c r="F320" i="6"/>
  <c r="B35" i="6"/>
  <c r="C35" i="6"/>
  <c r="E35" i="6"/>
  <c r="F35" i="6"/>
  <c r="B527" i="6"/>
  <c r="C527" i="6"/>
  <c r="E527" i="6"/>
  <c r="F527" i="6"/>
  <c r="B528" i="6"/>
  <c r="C528" i="6"/>
  <c r="E528" i="6"/>
  <c r="F528" i="6"/>
  <c r="B529" i="6"/>
  <c r="C529" i="6"/>
  <c r="E529" i="6"/>
  <c r="F529" i="6"/>
  <c r="B157" i="6"/>
  <c r="C157" i="6"/>
  <c r="E157" i="6"/>
  <c r="F157" i="6"/>
  <c r="B119" i="6"/>
  <c r="C119" i="6"/>
  <c r="E119" i="6"/>
  <c r="F119" i="6"/>
  <c r="B296" i="6"/>
  <c r="C296" i="6"/>
  <c r="E296" i="6"/>
  <c r="F296" i="6"/>
  <c r="B103" i="6"/>
  <c r="C103" i="6"/>
  <c r="E103" i="6"/>
  <c r="F103" i="6"/>
  <c r="B530" i="6"/>
  <c r="C530" i="6"/>
  <c r="E530" i="6"/>
  <c r="F530" i="6"/>
  <c r="B531" i="6"/>
  <c r="C531" i="6"/>
  <c r="E531" i="6"/>
  <c r="F531" i="6"/>
  <c r="B430" i="6"/>
  <c r="C430" i="6"/>
  <c r="E430" i="6"/>
  <c r="F430" i="6"/>
  <c r="B234" i="6"/>
  <c r="C234" i="6"/>
  <c r="E234" i="6"/>
  <c r="F234" i="6"/>
  <c r="B321" i="6"/>
  <c r="C321" i="6"/>
  <c r="E321" i="6"/>
  <c r="F321" i="6"/>
  <c r="B322" i="6"/>
  <c r="C322" i="6"/>
  <c r="E322" i="6"/>
  <c r="F322" i="6"/>
  <c r="B323" i="6"/>
  <c r="C323" i="6"/>
  <c r="E323" i="6"/>
  <c r="F323" i="6"/>
  <c r="B532" i="6"/>
  <c r="C532" i="6"/>
  <c r="E532" i="6"/>
  <c r="F532" i="6"/>
  <c r="B533" i="6"/>
  <c r="C533" i="6"/>
  <c r="E533" i="6"/>
  <c r="F533" i="6"/>
  <c r="B297" i="6"/>
  <c r="C297" i="6"/>
  <c r="E297" i="6"/>
  <c r="F297" i="6"/>
  <c r="B534" i="6"/>
  <c r="C534" i="6"/>
  <c r="E534" i="6"/>
  <c r="F534" i="6"/>
  <c r="B535" i="6"/>
  <c r="C535" i="6"/>
  <c r="E535" i="6"/>
  <c r="F535" i="6"/>
  <c r="B324" i="6"/>
  <c r="C324" i="6"/>
  <c r="E324" i="6"/>
  <c r="F324" i="6"/>
  <c r="B536" i="6"/>
  <c r="C536" i="6"/>
  <c r="E536" i="6"/>
  <c r="F536" i="6"/>
  <c r="B537" i="6"/>
  <c r="C537" i="6"/>
  <c r="E537" i="6"/>
  <c r="F537" i="6"/>
  <c r="B538" i="6"/>
  <c r="C538" i="6"/>
  <c r="E538" i="6"/>
  <c r="F538" i="6"/>
  <c r="B325" i="6"/>
  <c r="C325" i="6"/>
  <c r="E325" i="6"/>
  <c r="F325" i="6"/>
  <c r="B539" i="6"/>
  <c r="C539" i="6"/>
  <c r="E539" i="6"/>
  <c r="F539" i="6"/>
  <c r="B235" i="6"/>
  <c r="C235" i="6"/>
  <c r="E235" i="6"/>
  <c r="F235" i="6"/>
  <c r="B236" i="6"/>
  <c r="C236" i="6"/>
  <c r="E236" i="6"/>
  <c r="F236" i="6"/>
  <c r="B237" i="6"/>
  <c r="C237" i="6"/>
  <c r="E237" i="6"/>
  <c r="F237" i="6"/>
  <c r="B190" i="6"/>
  <c r="C190" i="6"/>
  <c r="E190" i="6"/>
  <c r="F190" i="6"/>
  <c r="B540" i="6"/>
  <c r="C540" i="6"/>
  <c r="E540" i="6"/>
  <c r="F540" i="6"/>
  <c r="B143" i="6"/>
  <c r="C143" i="6"/>
  <c r="E143" i="6"/>
  <c r="F143" i="6"/>
  <c r="B144" i="6"/>
  <c r="C144" i="6"/>
  <c r="E144" i="6"/>
  <c r="F144" i="6"/>
  <c r="B541" i="6"/>
  <c r="C541" i="6"/>
  <c r="E541" i="6"/>
  <c r="F541" i="6"/>
  <c r="B542" i="6"/>
  <c r="C542" i="6"/>
  <c r="E542" i="6"/>
  <c r="F542" i="6"/>
  <c r="B18" i="6"/>
  <c r="C18" i="6"/>
  <c r="E18" i="6"/>
  <c r="F18" i="6"/>
  <c r="B344" i="6"/>
  <c r="C344" i="6"/>
  <c r="E344" i="6"/>
  <c r="F344" i="6"/>
  <c r="B71" i="6"/>
  <c r="C71" i="6"/>
  <c r="E71" i="6"/>
  <c r="F71" i="6"/>
  <c r="B543" i="6"/>
  <c r="C543" i="6"/>
  <c r="E543" i="6"/>
  <c r="F543" i="6"/>
  <c r="B431" i="6"/>
  <c r="C431" i="6"/>
  <c r="E431" i="6"/>
  <c r="F431" i="6"/>
  <c r="B544" i="6"/>
  <c r="C544" i="6"/>
  <c r="E544" i="6"/>
  <c r="F544" i="6"/>
  <c r="B545" i="6"/>
  <c r="C545" i="6"/>
  <c r="E545" i="6"/>
  <c r="F545" i="6"/>
  <c r="B546" i="6"/>
  <c r="C546" i="6"/>
  <c r="E546" i="6"/>
  <c r="F546" i="6"/>
  <c r="B432" i="6"/>
  <c r="C432" i="6"/>
  <c r="E432" i="6"/>
  <c r="F432" i="6"/>
  <c r="B547" i="6"/>
  <c r="C547" i="6"/>
  <c r="E547" i="6"/>
  <c r="F547" i="6"/>
  <c r="B72" i="6"/>
  <c r="C72" i="6"/>
  <c r="E72" i="6"/>
  <c r="F72" i="6"/>
  <c r="B548" i="6"/>
  <c r="C548" i="6"/>
  <c r="E548" i="6"/>
  <c r="F548" i="6"/>
  <c r="B345" i="6"/>
  <c r="C345" i="6"/>
  <c r="E345" i="6"/>
  <c r="F345" i="6"/>
  <c r="B10" i="6"/>
  <c r="C10" i="6"/>
  <c r="E10" i="6"/>
  <c r="F10" i="6"/>
  <c r="B104" i="6"/>
  <c r="C104" i="6"/>
  <c r="E104" i="6"/>
  <c r="F104" i="6"/>
  <c r="B73" i="6"/>
  <c r="C73" i="6"/>
  <c r="E73" i="6"/>
  <c r="F73" i="6"/>
  <c r="B267" i="6"/>
  <c r="C267" i="6"/>
  <c r="E267" i="6"/>
  <c r="F267" i="6"/>
  <c r="B191" i="6"/>
  <c r="C191" i="6"/>
  <c r="E191" i="6"/>
  <c r="F191" i="6"/>
  <c r="B549" i="6"/>
  <c r="C549" i="6"/>
  <c r="E549" i="6"/>
  <c r="F549" i="6"/>
  <c r="B253" i="6"/>
  <c r="C253" i="6"/>
  <c r="E253" i="6"/>
  <c r="F253" i="6"/>
  <c r="B550" i="6"/>
  <c r="C550" i="6"/>
  <c r="E550" i="6"/>
  <c r="F550" i="6"/>
  <c r="B346" i="6"/>
  <c r="C346" i="6"/>
  <c r="E346" i="6"/>
  <c r="F346" i="6"/>
  <c r="B298" i="6"/>
  <c r="C298" i="6"/>
  <c r="E298" i="6"/>
  <c r="F298" i="6"/>
  <c r="B551" i="6"/>
  <c r="C551" i="6"/>
  <c r="E551" i="6"/>
  <c r="F551" i="6"/>
  <c r="B347" i="6"/>
  <c r="C347" i="6"/>
  <c r="E347" i="6"/>
  <c r="F347" i="6"/>
  <c r="B552" i="6"/>
  <c r="C552" i="6"/>
  <c r="E552" i="6"/>
  <c r="F552" i="6"/>
  <c r="B74" i="6"/>
  <c r="C74" i="6"/>
  <c r="E74" i="6"/>
  <c r="F74" i="6"/>
  <c r="B553" i="6"/>
  <c r="C553" i="6"/>
  <c r="E553" i="6"/>
  <c r="F553" i="6"/>
  <c r="B554" i="6"/>
  <c r="C554" i="6"/>
  <c r="E554" i="6"/>
  <c r="F554" i="6"/>
  <c r="B555" i="6"/>
  <c r="C555" i="6"/>
  <c r="E555" i="6"/>
  <c r="F555" i="6"/>
  <c r="B556" i="6"/>
  <c r="C556" i="6"/>
  <c r="E556" i="6"/>
  <c r="F556" i="6"/>
  <c r="B50" i="6"/>
  <c r="C50" i="6"/>
  <c r="E50" i="6"/>
  <c r="F50" i="6"/>
  <c r="B348" i="6"/>
  <c r="C348" i="6"/>
  <c r="E348" i="6"/>
  <c r="F348" i="6"/>
  <c r="B557" i="6"/>
  <c r="C557" i="6"/>
  <c r="E557" i="6"/>
  <c r="F557" i="6"/>
  <c r="B558" i="6"/>
  <c r="C558" i="6"/>
  <c r="E558" i="6"/>
  <c r="F558" i="6"/>
  <c r="B171" i="6"/>
  <c r="C171" i="6"/>
  <c r="E171" i="6"/>
  <c r="F171" i="6"/>
  <c r="B559" i="6"/>
  <c r="C559" i="6"/>
  <c r="E559" i="6"/>
  <c r="F559" i="6"/>
  <c r="B16" i="6"/>
  <c r="C16" i="6"/>
  <c r="E16" i="6"/>
  <c r="F16" i="6"/>
  <c r="B238" i="6"/>
  <c r="C238" i="6"/>
  <c r="E238" i="6"/>
  <c r="F238" i="6"/>
  <c r="B560" i="6"/>
  <c r="C560" i="6"/>
  <c r="E560" i="6"/>
  <c r="F560" i="6"/>
  <c r="B90" i="6"/>
  <c r="C90" i="6"/>
  <c r="E90" i="6"/>
  <c r="F90" i="6"/>
  <c r="B561" i="6"/>
  <c r="C561" i="6"/>
  <c r="E561" i="6"/>
  <c r="F561" i="6"/>
  <c r="B172" i="6"/>
  <c r="C172" i="6"/>
  <c r="E172" i="6"/>
  <c r="F172" i="6"/>
  <c r="B29" i="6"/>
  <c r="C29" i="6"/>
  <c r="E29" i="6"/>
  <c r="F29" i="6"/>
  <c r="B433" i="6"/>
  <c r="C433" i="6"/>
  <c r="E433" i="6"/>
  <c r="F433" i="6"/>
  <c r="B562" i="6"/>
  <c r="C562" i="6"/>
  <c r="E562" i="6"/>
  <c r="F562" i="6"/>
  <c r="B563" i="6"/>
  <c r="C563" i="6"/>
  <c r="E563" i="6"/>
  <c r="F563" i="6"/>
  <c r="B382" i="6"/>
  <c r="C382" i="6"/>
  <c r="E382" i="6"/>
  <c r="F382" i="6"/>
  <c r="B383" i="6"/>
  <c r="C383" i="6"/>
  <c r="E383" i="6"/>
  <c r="F383" i="6"/>
  <c r="B268" i="6"/>
  <c r="C268" i="6"/>
  <c r="E268" i="6"/>
  <c r="F268" i="6"/>
  <c r="B564" i="6"/>
  <c r="C564" i="6"/>
  <c r="E564" i="6"/>
  <c r="F564" i="6"/>
  <c r="B565" i="6"/>
  <c r="C565" i="6"/>
  <c r="E565" i="6"/>
  <c r="F565" i="6"/>
  <c r="B349" i="6"/>
  <c r="C349" i="6"/>
  <c r="E349" i="6"/>
  <c r="F349" i="6"/>
  <c r="B566" i="6"/>
  <c r="C566" i="6"/>
  <c r="E566" i="6"/>
  <c r="F566" i="6"/>
  <c r="B105" i="6"/>
  <c r="C105" i="6"/>
  <c r="E105" i="6"/>
  <c r="F105" i="6"/>
  <c r="B567" i="6"/>
  <c r="C567" i="6"/>
  <c r="E567" i="6"/>
  <c r="F567" i="6"/>
  <c r="B5" i="6"/>
  <c r="C5" i="6"/>
  <c r="E5" i="6"/>
  <c r="F5" i="6"/>
  <c r="B299" i="6"/>
  <c r="C299" i="6"/>
  <c r="E299" i="6"/>
  <c r="F299" i="6"/>
  <c r="B350" i="6"/>
  <c r="C350" i="6"/>
  <c r="E350" i="6"/>
  <c r="F350" i="6"/>
  <c r="B254" i="6"/>
  <c r="C254" i="6"/>
  <c r="E254" i="6"/>
  <c r="F254" i="6"/>
  <c r="B326" i="6"/>
  <c r="C326" i="6"/>
  <c r="E326" i="6"/>
  <c r="F326" i="6"/>
  <c r="B327" i="6"/>
  <c r="C327" i="6"/>
  <c r="E327" i="6"/>
  <c r="F327" i="6"/>
  <c r="B568" i="6"/>
  <c r="C568" i="6"/>
  <c r="E568" i="6"/>
  <c r="F568" i="6"/>
  <c r="B569" i="6"/>
  <c r="C569" i="6"/>
  <c r="E569" i="6"/>
  <c r="F569" i="6"/>
  <c r="B570" i="6"/>
  <c r="C570" i="6"/>
  <c r="E570" i="6"/>
  <c r="F570" i="6"/>
  <c r="B571" i="6"/>
  <c r="C571" i="6"/>
  <c r="E571" i="6"/>
  <c r="F571" i="6"/>
  <c r="B328" i="6"/>
  <c r="C328" i="6"/>
  <c r="E328" i="6"/>
  <c r="F328" i="6"/>
  <c r="B36" i="6"/>
  <c r="C36" i="6"/>
  <c r="E36" i="6"/>
  <c r="F36" i="6"/>
  <c r="B572" i="6"/>
  <c r="C572" i="6"/>
  <c r="E572" i="6"/>
  <c r="F572" i="6"/>
  <c r="B573" i="6"/>
  <c r="C573" i="6"/>
  <c r="E573" i="6"/>
  <c r="F573" i="6"/>
  <c r="B329" i="6"/>
  <c r="C329" i="6"/>
  <c r="E329" i="6"/>
  <c r="F329" i="6"/>
  <c r="B574" i="6"/>
  <c r="C574" i="6"/>
  <c r="E574" i="6"/>
  <c r="F574" i="6"/>
  <c r="B575" i="6"/>
  <c r="C575" i="6"/>
  <c r="E575" i="6"/>
  <c r="F575" i="6"/>
  <c r="B120" i="6"/>
  <c r="C120" i="6"/>
  <c r="E120" i="6"/>
  <c r="F120" i="6"/>
  <c r="B434" i="6"/>
  <c r="C434" i="6"/>
  <c r="E434" i="6"/>
  <c r="F434" i="6"/>
  <c r="B192" i="6"/>
  <c r="C192" i="6"/>
  <c r="E192" i="6"/>
  <c r="F192" i="6"/>
  <c r="B576" i="6"/>
  <c r="C576" i="6"/>
  <c r="E576" i="6"/>
  <c r="F576" i="6"/>
  <c r="B300" i="6"/>
  <c r="C300" i="6"/>
  <c r="E300" i="6"/>
  <c r="F300" i="6"/>
  <c r="B193" i="6"/>
  <c r="C193" i="6"/>
  <c r="E193" i="6"/>
  <c r="F193" i="6"/>
  <c r="B577" i="6"/>
  <c r="C577" i="6"/>
  <c r="E577" i="6"/>
  <c r="F577" i="6"/>
  <c r="B384" i="6"/>
  <c r="C384" i="6"/>
  <c r="E384" i="6"/>
  <c r="F384" i="6"/>
  <c r="B578" i="6"/>
  <c r="C578" i="6"/>
  <c r="E578" i="6"/>
  <c r="F578" i="6"/>
  <c r="B91" i="6"/>
  <c r="C91" i="6"/>
  <c r="E91" i="6"/>
  <c r="F91" i="6"/>
  <c r="B385" i="6"/>
  <c r="C385" i="6"/>
  <c r="E385" i="6"/>
  <c r="F385" i="6"/>
  <c r="B158" i="6"/>
  <c r="C158" i="6"/>
  <c r="E158" i="6"/>
  <c r="F158" i="6"/>
  <c r="B579" i="6"/>
  <c r="C579" i="6"/>
  <c r="E579" i="6"/>
  <c r="F579" i="6"/>
  <c r="B51" i="6"/>
  <c r="C51" i="6"/>
  <c r="E51" i="6"/>
  <c r="F51" i="6"/>
  <c r="B30" i="6"/>
  <c r="C30" i="6"/>
  <c r="E30" i="6"/>
  <c r="F30" i="6"/>
  <c r="B159" i="6"/>
  <c r="C159" i="6"/>
  <c r="E159" i="6"/>
  <c r="F159" i="6"/>
  <c r="B386" i="6"/>
  <c r="C386" i="6"/>
  <c r="E386" i="6"/>
  <c r="F386" i="6"/>
  <c r="B580" i="6"/>
  <c r="C580" i="6"/>
  <c r="E580" i="6"/>
  <c r="F580" i="6"/>
  <c r="B301" i="6"/>
  <c r="C301" i="6"/>
  <c r="E301" i="6"/>
  <c r="F301" i="6"/>
  <c r="B351" i="6"/>
  <c r="C351" i="6"/>
  <c r="E351" i="6"/>
  <c r="F351" i="6"/>
  <c r="B581" i="6"/>
  <c r="C581" i="6"/>
  <c r="E581" i="6"/>
  <c r="F581" i="6"/>
  <c r="B212" i="6"/>
  <c r="C212" i="6"/>
  <c r="E212" i="6"/>
  <c r="F212" i="6"/>
  <c r="B582" i="6"/>
  <c r="C582" i="6"/>
  <c r="E582" i="6"/>
  <c r="F582" i="6"/>
  <c r="B583" i="6"/>
  <c r="C583" i="6"/>
  <c r="E583" i="6"/>
  <c r="F583" i="6"/>
  <c r="B75" i="6"/>
  <c r="C75" i="6"/>
  <c r="E75" i="6"/>
  <c r="F75" i="6"/>
  <c r="B145" i="6"/>
  <c r="C145" i="6"/>
  <c r="E145" i="6"/>
  <c r="F145" i="6"/>
  <c r="B584" i="6"/>
  <c r="C584" i="6"/>
  <c r="E584" i="6"/>
  <c r="F584" i="6"/>
  <c r="B12" i="6"/>
  <c r="C12" i="6"/>
  <c r="E12" i="6"/>
  <c r="F12" i="6"/>
  <c r="B194" i="6"/>
  <c r="C194" i="6"/>
  <c r="E194" i="6"/>
  <c r="F194" i="6"/>
  <c r="B352" i="6"/>
  <c r="C352" i="6"/>
  <c r="E352" i="6"/>
  <c r="F352" i="6"/>
  <c r="B585" i="6"/>
  <c r="C585" i="6"/>
  <c r="E585" i="6"/>
  <c r="F585" i="6"/>
  <c r="B586" i="6"/>
  <c r="C586" i="6"/>
  <c r="E586" i="6"/>
  <c r="F586" i="6"/>
  <c r="B387" i="6"/>
  <c r="C387" i="6"/>
  <c r="E387" i="6"/>
  <c r="F387" i="6"/>
  <c r="B173" i="6"/>
  <c r="C173" i="6"/>
  <c r="E173" i="6"/>
  <c r="F173" i="6"/>
  <c r="B587" i="6"/>
  <c r="C587" i="6"/>
  <c r="E587" i="6"/>
  <c r="F587" i="6"/>
  <c r="B588" i="6"/>
  <c r="C588" i="6"/>
  <c r="E588" i="6"/>
  <c r="F588" i="6"/>
  <c r="B589" i="6"/>
  <c r="C589" i="6"/>
  <c r="E589" i="6"/>
  <c r="F589" i="6"/>
  <c r="B590" i="6"/>
  <c r="C590" i="6"/>
  <c r="E590" i="6"/>
  <c r="F590" i="6"/>
  <c r="B435" i="6"/>
  <c r="C435" i="6"/>
  <c r="E435" i="6"/>
  <c r="F435" i="6"/>
  <c r="B11" i="6"/>
  <c r="C11" i="6"/>
  <c r="E11" i="6"/>
  <c r="F11" i="6"/>
  <c r="B195" i="6"/>
  <c r="C195" i="6"/>
  <c r="E195" i="6"/>
  <c r="F195" i="6"/>
  <c r="B106" i="6"/>
  <c r="C106" i="6"/>
  <c r="E106" i="6"/>
  <c r="F106" i="6"/>
  <c r="B43" i="6"/>
  <c r="C43" i="6"/>
  <c r="E43" i="6"/>
  <c r="F43" i="6"/>
  <c r="B591" i="6"/>
  <c r="C591" i="6"/>
  <c r="E591" i="6"/>
  <c r="F591" i="6"/>
  <c r="B31" i="6"/>
  <c r="C31" i="6"/>
  <c r="E31" i="6"/>
  <c r="F31" i="6"/>
  <c r="B592" i="6"/>
  <c r="C592" i="6"/>
  <c r="E592" i="6"/>
  <c r="F592" i="6"/>
  <c r="B593" i="6"/>
  <c r="C593" i="6"/>
  <c r="E593" i="6"/>
  <c r="F593" i="6"/>
  <c r="B32" i="6"/>
  <c r="C32" i="6"/>
  <c r="E32" i="6"/>
  <c r="F32" i="6"/>
  <c r="B388" i="6"/>
  <c r="C388" i="6"/>
  <c r="E388" i="6"/>
  <c r="F388" i="6"/>
  <c r="B76" i="6"/>
  <c r="C76" i="6"/>
  <c r="E76" i="6"/>
  <c r="F76" i="6"/>
  <c r="B389" i="6"/>
  <c r="C389" i="6"/>
  <c r="E389" i="6"/>
  <c r="F389" i="6"/>
  <c r="B594" i="6"/>
  <c r="C594" i="6"/>
  <c r="E594" i="6"/>
  <c r="F594" i="6"/>
  <c r="B595" i="6"/>
  <c r="C595" i="6"/>
  <c r="E595" i="6"/>
  <c r="F595" i="6"/>
  <c r="B269" i="6"/>
  <c r="C269" i="6"/>
  <c r="E269" i="6"/>
  <c r="F269" i="6"/>
  <c r="B270" i="6"/>
  <c r="C270" i="6"/>
  <c r="E270" i="6"/>
  <c r="F270" i="6"/>
  <c r="B390" i="6"/>
  <c r="C390" i="6"/>
  <c r="E390" i="6"/>
  <c r="F390" i="6"/>
  <c r="B62" i="6"/>
  <c r="C62" i="6"/>
  <c r="E62" i="6"/>
  <c r="F62" i="6"/>
  <c r="B133" i="6"/>
  <c r="C133" i="6"/>
  <c r="E133" i="6"/>
  <c r="F133" i="6"/>
  <c r="B353" i="6"/>
  <c r="C353" i="6"/>
  <c r="E353" i="6"/>
  <c r="F353" i="6"/>
  <c r="B596" i="6"/>
  <c r="C596" i="6"/>
  <c r="E596" i="6"/>
  <c r="F596" i="6"/>
  <c r="B597" i="6"/>
  <c r="C597" i="6"/>
  <c r="E597" i="6"/>
  <c r="F597" i="6"/>
  <c r="B271" i="6"/>
  <c r="C271" i="6"/>
  <c r="E271" i="6"/>
  <c r="F271" i="6"/>
  <c r="B239" i="6"/>
  <c r="C239" i="6"/>
  <c r="E239" i="6"/>
  <c r="F239" i="6"/>
  <c r="B391" i="6"/>
  <c r="C391" i="6"/>
  <c r="E391" i="6"/>
  <c r="F391" i="6"/>
  <c r="B354" i="6"/>
  <c r="C354" i="6"/>
  <c r="E354" i="6"/>
  <c r="F354" i="6"/>
  <c r="B598" i="6"/>
  <c r="C598" i="6"/>
  <c r="E598" i="6"/>
  <c r="F598" i="6"/>
  <c r="B599" i="6"/>
  <c r="C599" i="6"/>
  <c r="E599" i="6"/>
  <c r="F599" i="6"/>
  <c r="B600" i="6"/>
  <c r="C600" i="6"/>
  <c r="E600" i="6"/>
  <c r="F600" i="6"/>
  <c r="B601" i="6"/>
  <c r="C601" i="6"/>
  <c r="E601" i="6"/>
  <c r="F601" i="6"/>
  <c r="B272" i="6"/>
  <c r="C272" i="6"/>
  <c r="E272" i="6"/>
  <c r="F272" i="6"/>
  <c r="B602" i="6"/>
  <c r="C602" i="6"/>
  <c r="E602" i="6"/>
  <c r="F602" i="6"/>
  <c r="B436" i="6"/>
  <c r="C436" i="6"/>
  <c r="E436" i="6"/>
  <c r="F436" i="6"/>
  <c r="B63" i="6"/>
  <c r="C63" i="6"/>
  <c r="E63" i="6"/>
  <c r="F63" i="6"/>
  <c r="B603" i="6"/>
  <c r="C603" i="6"/>
  <c r="E603" i="6"/>
  <c r="F603" i="6"/>
  <c r="B604" i="6"/>
  <c r="C604" i="6"/>
  <c r="E604" i="6"/>
  <c r="F604" i="6"/>
  <c r="B213" i="6"/>
  <c r="C213" i="6"/>
  <c r="E213" i="6"/>
  <c r="F213" i="6"/>
  <c r="B605" i="6"/>
  <c r="C605" i="6"/>
  <c r="E605" i="6"/>
  <c r="F605" i="6"/>
  <c r="B255" i="6"/>
  <c r="C255" i="6"/>
  <c r="E255" i="6"/>
  <c r="F255" i="6"/>
  <c r="B160" i="6"/>
  <c r="C160" i="6"/>
  <c r="E160" i="6"/>
  <c r="F160" i="6"/>
  <c r="B355" i="6"/>
  <c r="C355" i="6"/>
  <c r="E355" i="6"/>
  <c r="F355" i="6"/>
  <c r="B606" i="6"/>
  <c r="C606" i="6"/>
  <c r="E606" i="6"/>
  <c r="F606" i="6"/>
  <c r="B607" i="6"/>
  <c r="C607" i="6"/>
  <c r="E607" i="6"/>
  <c r="F607" i="6"/>
  <c r="B134" i="6"/>
  <c r="C134" i="6"/>
  <c r="E134" i="6"/>
  <c r="F134" i="6"/>
  <c r="B22" i="6"/>
  <c r="C22" i="6"/>
  <c r="E22" i="6"/>
  <c r="F22" i="6"/>
  <c r="B161" i="6"/>
  <c r="C161" i="6"/>
  <c r="E161" i="6"/>
  <c r="F161" i="6"/>
  <c r="B196" i="6"/>
  <c r="C196" i="6"/>
  <c r="E196" i="6"/>
  <c r="F196" i="6"/>
  <c r="B608" i="6"/>
  <c r="C608" i="6"/>
  <c r="E608" i="6"/>
  <c r="F608" i="6"/>
  <c r="B609" i="6"/>
  <c r="C609" i="6"/>
  <c r="E609" i="6"/>
  <c r="F609" i="6"/>
  <c r="B610" i="6"/>
  <c r="C610" i="6"/>
  <c r="E610" i="6"/>
  <c r="F610" i="6"/>
  <c r="B107" i="6"/>
  <c r="C107" i="6"/>
  <c r="E107" i="6"/>
  <c r="F107" i="6"/>
  <c r="B330" i="6"/>
  <c r="C330" i="6"/>
  <c r="E330" i="6"/>
  <c r="F330" i="6"/>
  <c r="B611" i="6"/>
  <c r="C611" i="6"/>
  <c r="E611" i="6"/>
  <c r="F611" i="6"/>
  <c r="B356" i="6"/>
  <c r="C356" i="6"/>
  <c r="E356" i="6"/>
  <c r="F356" i="6"/>
  <c r="B612" i="6"/>
  <c r="C612" i="6"/>
  <c r="E612" i="6"/>
  <c r="F612" i="6"/>
  <c r="B392" i="6"/>
  <c r="C392" i="6"/>
  <c r="E392" i="6"/>
  <c r="F392" i="6"/>
  <c r="B437" i="6"/>
  <c r="C437" i="6"/>
  <c r="E437" i="6"/>
  <c r="F437" i="6"/>
  <c r="B613" i="6"/>
  <c r="C613" i="6"/>
  <c r="E613" i="6"/>
  <c r="F613" i="6"/>
  <c r="B614" i="6"/>
  <c r="C614" i="6"/>
  <c r="E614" i="6"/>
  <c r="F614" i="6"/>
  <c r="B615" i="6"/>
  <c r="C615" i="6"/>
  <c r="E615" i="6"/>
  <c r="F615" i="6"/>
  <c r="B438" i="6"/>
  <c r="C438" i="6"/>
  <c r="E438" i="6"/>
  <c r="F438" i="6"/>
  <c r="B616" i="6"/>
  <c r="C616" i="6"/>
  <c r="E616" i="6"/>
  <c r="F616" i="6"/>
  <c r="B617" i="6"/>
  <c r="C617" i="6"/>
  <c r="E617" i="6"/>
  <c r="F617" i="6"/>
  <c r="B439" i="6"/>
  <c r="C439" i="6"/>
  <c r="E439" i="6"/>
  <c r="F439" i="6"/>
  <c r="B618" i="6"/>
  <c r="C618" i="6"/>
  <c r="E618" i="6"/>
  <c r="F618" i="6"/>
  <c r="B64" i="6"/>
  <c r="C64" i="6"/>
  <c r="E64" i="6"/>
  <c r="F64" i="6"/>
  <c r="B273" i="6"/>
  <c r="C273" i="6"/>
  <c r="E273" i="6"/>
  <c r="F273" i="6"/>
  <c r="B619" i="6"/>
  <c r="C619" i="6"/>
  <c r="E619" i="6"/>
  <c r="F619" i="6"/>
  <c r="B146" i="6"/>
  <c r="C146" i="6"/>
  <c r="E146" i="6"/>
  <c r="F146" i="6"/>
  <c r="B620" i="6"/>
  <c r="C620" i="6"/>
  <c r="E620" i="6"/>
  <c r="F620" i="6"/>
  <c r="B621" i="6"/>
  <c r="C621" i="6"/>
  <c r="E621" i="6"/>
  <c r="F621" i="6"/>
  <c r="B622" i="6"/>
  <c r="C622" i="6"/>
  <c r="E622" i="6"/>
  <c r="F622" i="6"/>
  <c r="B393" i="6"/>
  <c r="C393" i="6"/>
  <c r="E393" i="6"/>
  <c r="F393" i="6"/>
  <c r="B65" i="6"/>
  <c r="C65" i="6"/>
  <c r="E65" i="6"/>
  <c r="F65" i="6"/>
  <c r="B394" i="6"/>
  <c r="C394" i="6"/>
  <c r="E394" i="6"/>
  <c r="F394" i="6"/>
  <c r="B77" i="6"/>
  <c r="C77" i="6"/>
  <c r="E77" i="6"/>
  <c r="F77" i="6"/>
  <c r="B92" i="6"/>
  <c r="C92" i="6"/>
  <c r="E92" i="6"/>
  <c r="F92" i="6"/>
  <c r="B623" i="6"/>
  <c r="C623" i="6"/>
  <c r="E623" i="6"/>
  <c r="F623" i="6"/>
  <c r="B624" i="6"/>
  <c r="C624" i="6"/>
  <c r="E624" i="6"/>
  <c r="F624" i="6"/>
  <c r="B625" i="6"/>
  <c r="C625" i="6"/>
  <c r="E625" i="6"/>
  <c r="F625" i="6"/>
  <c r="B240" i="6"/>
  <c r="C240" i="6"/>
  <c r="E240" i="6"/>
  <c r="F240" i="6"/>
  <c r="B121" i="6"/>
  <c r="C121" i="6"/>
  <c r="E121" i="6"/>
  <c r="F121" i="6"/>
  <c r="B197" i="6"/>
  <c r="C197" i="6"/>
  <c r="E197" i="6"/>
  <c r="F197" i="6"/>
  <c r="B626" i="6"/>
  <c r="C626" i="6"/>
  <c r="E626" i="6"/>
  <c r="F626" i="6"/>
  <c r="B302" i="6"/>
  <c r="C302" i="6"/>
  <c r="E302" i="6"/>
  <c r="F302" i="6"/>
  <c r="B274" i="6"/>
  <c r="C274" i="6"/>
  <c r="E274" i="6"/>
  <c r="F274" i="6"/>
  <c r="B256" i="6"/>
  <c r="C256" i="6"/>
  <c r="E256" i="6"/>
  <c r="F256" i="6"/>
  <c r="B627" i="6"/>
  <c r="C627" i="6"/>
  <c r="E627" i="6"/>
  <c r="F627" i="6"/>
  <c r="B440" i="6"/>
  <c r="C440" i="6"/>
  <c r="E440" i="6"/>
  <c r="F440" i="6"/>
  <c r="B628" i="6"/>
  <c r="C628" i="6"/>
  <c r="E628" i="6"/>
  <c r="F628" i="6"/>
  <c r="B331" i="6"/>
  <c r="C331" i="6"/>
  <c r="E331" i="6"/>
  <c r="F331" i="6"/>
  <c r="B629" i="6"/>
  <c r="C629" i="6"/>
  <c r="E629" i="6"/>
  <c r="F629" i="6"/>
  <c r="B214" i="6"/>
  <c r="C214" i="6"/>
  <c r="E214" i="6"/>
  <c r="F214" i="6"/>
  <c r="B630" i="6"/>
  <c r="C630" i="6"/>
  <c r="E630" i="6"/>
  <c r="F630" i="6"/>
  <c r="B631" i="6"/>
  <c r="C631" i="6"/>
  <c r="E631" i="6"/>
  <c r="F631" i="6"/>
  <c r="B632" i="6"/>
  <c r="C632" i="6"/>
  <c r="E632" i="6"/>
  <c r="F632" i="6"/>
  <c r="B633" i="6"/>
  <c r="C633" i="6"/>
  <c r="E633" i="6"/>
  <c r="F633" i="6"/>
  <c r="B634" i="6"/>
  <c r="C634" i="6"/>
  <c r="E634" i="6"/>
  <c r="F634" i="6"/>
  <c r="B198" i="6"/>
  <c r="C198" i="6"/>
  <c r="E198" i="6"/>
  <c r="F198" i="6"/>
  <c r="B303" i="6"/>
  <c r="C303" i="6"/>
  <c r="E303" i="6"/>
  <c r="F303" i="6"/>
  <c r="B135" i="6"/>
  <c r="C135" i="6"/>
  <c r="E135" i="6"/>
  <c r="F135" i="6"/>
  <c r="B635" i="6"/>
  <c r="C635" i="6"/>
  <c r="E635" i="6"/>
  <c r="F635" i="6"/>
  <c r="B636" i="6"/>
  <c r="C636" i="6"/>
  <c r="E636" i="6"/>
  <c r="F636" i="6"/>
  <c r="B304" i="6"/>
  <c r="C304" i="6"/>
  <c r="E304" i="6"/>
  <c r="F304" i="6"/>
  <c r="B215" i="6"/>
  <c r="C215" i="6"/>
  <c r="E215" i="6"/>
  <c r="F215" i="6"/>
  <c r="B637" i="6"/>
  <c r="C637" i="6"/>
  <c r="E637" i="6"/>
  <c r="F637" i="6"/>
  <c r="B638" i="6"/>
  <c r="C638" i="6"/>
  <c r="E638" i="6"/>
  <c r="F638" i="6"/>
  <c r="B395" i="6"/>
  <c r="C395" i="6"/>
  <c r="E395" i="6"/>
  <c r="F395" i="6"/>
  <c r="B639" i="6"/>
  <c r="C639" i="6"/>
  <c r="E639" i="6"/>
  <c r="F639" i="6"/>
  <c r="B640" i="6"/>
  <c r="C640" i="6"/>
  <c r="E640" i="6"/>
  <c r="F640" i="6"/>
  <c r="B396" i="6"/>
  <c r="C396" i="6"/>
  <c r="E396" i="6"/>
  <c r="F396" i="6"/>
  <c r="B641" i="6"/>
  <c r="C641" i="6"/>
  <c r="E641" i="6"/>
  <c r="F641" i="6"/>
  <c r="B17" i="6"/>
  <c r="C17" i="6"/>
  <c r="E17" i="6"/>
  <c r="F17" i="6"/>
  <c r="B642" i="6"/>
  <c r="C642" i="6"/>
  <c r="E642" i="6"/>
  <c r="F642" i="6"/>
  <c r="B643" i="6"/>
  <c r="C643" i="6"/>
  <c r="E643" i="6"/>
  <c r="F643" i="6"/>
  <c r="B136" i="6"/>
  <c r="C136" i="6"/>
  <c r="E136" i="6"/>
  <c r="F136" i="6"/>
  <c r="B644" i="6"/>
  <c r="C644" i="6"/>
  <c r="E644" i="6"/>
  <c r="F644" i="6"/>
  <c r="B332" i="6"/>
  <c r="C332" i="6"/>
  <c r="E332" i="6"/>
  <c r="F332" i="6"/>
  <c r="B645" i="6"/>
  <c r="C645" i="6"/>
  <c r="E645" i="6"/>
  <c r="F645" i="6"/>
  <c r="B122" i="6"/>
  <c r="C122" i="6"/>
  <c r="E122" i="6"/>
  <c r="F122" i="6"/>
  <c r="B646" i="6"/>
  <c r="C646" i="6"/>
  <c r="E646" i="6"/>
  <c r="F646" i="6"/>
  <c r="B647" i="6"/>
  <c r="C647" i="6"/>
  <c r="E647" i="6"/>
  <c r="F647" i="6"/>
  <c r="B648" i="6"/>
  <c r="C648" i="6"/>
  <c r="E648" i="6"/>
  <c r="F648" i="6"/>
  <c r="B174" i="6"/>
  <c r="C174" i="6"/>
  <c r="E174" i="6"/>
  <c r="F174" i="6"/>
  <c r="B649" i="6"/>
  <c r="C649" i="6"/>
  <c r="E649" i="6"/>
  <c r="F649" i="6"/>
  <c r="B650" i="6"/>
  <c r="C650" i="6"/>
  <c r="E650" i="6"/>
  <c r="F650" i="6"/>
  <c r="B651" i="6"/>
  <c r="C651" i="6"/>
  <c r="E651" i="6"/>
  <c r="F651" i="6"/>
  <c r="B58" i="6"/>
  <c r="C58" i="6"/>
  <c r="E58" i="6"/>
  <c r="F58" i="6"/>
  <c r="B652" i="6"/>
  <c r="C652" i="6"/>
  <c r="E652" i="6"/>
  <c r="F652" i="6"/>
  <c r="B216" i="6"/>
  <c r="C216" i="6"/>
  <c r="E216" i="6"/>
  <c r="F216" i="6"/>
  <c r="B653" i="6"/>
  <c r="C653" i="6"/>
  <c r="E653" i="6"/>
  <c r="F653" i="6"/>
  <c r="B654" i="6"/>
  <c r="C654" i="6"/>
  <c r="E654" i="6"/>
  <c r="F654" i="6"/>
  <c r="B217" i="6"/>
  <c r="C217" i="6"/>
  <c r="E217" i="6"/>
  <c r="F217" i="6"/>
  <c r="B108" i="6"/>
  <c r="C108" i="6"/>
  <c r="E108" i="6"/>
  <c r="F108" i="6"/>
  <c r="B147" i="6"/>
  <c r="C147" i="6"/>
  <c r="E147" i="6"/>
  <c r="F147" i="6"/>
  <c r="B655" i="6"/>
  <c r="C655" i="6"/>
  <c r="E655" i="6"/>
  <c r="F655" i="6"/>
  <c r="B656" i="6"/>
  <c r="C656" i="6"/>
  <c r="E656" i="6"/>
  <c r="F656" i="6"/>
  <c r="B657" i="6"/>
  <c r="C657" i="6"/>
  <c r="E657" i="6"/>
  <c r="F657" i="6"/>
  <c r="B658" i="6"/>
  <c r="C658" i="6"/>
  <c r="E658" i="6"/>
  <c r="F658" i="6"/>
  <c r="B659" i="6"/>
  <c r="C659" i="6"/>
  <c r="E659" i="6"/>
  <c r="F659" i="6"/>
  <c r="B357" i="6"/>
  <c r="C357" i="6"/>
  <c r="E357" i="6"/>
  <c r="F357" i="6"/>
  <c r="B358" i="6"/>
  <c r="C358" i="6"/>
  <c r="E358" i="6"/>
  <c r="F358" i="6"/>
  <c r="B199" i="6"/>
  <c r="C199" i="6"/>
  <c r="E199" i="6"/>
  <c r="F199" i="6"/>
  <c r="B660" i="6"/>
  <c r="C660" i="6"/>
  <c r="E660" i="6"/>
  <c r="F660" i="6"/>
  <c r="B241" i="6"/>
  <c r="C241" i="6"/>
  <c r="E241" i="6"/>
  <c r="F241" i="6"/>
  <c r="B661" i="6"/>
  <c r="C661" i="6"/>
  <c r="E661" i="6"/>
  <c r="F661" i="6"/>
  <c r="B662" i="6"/>
  <c r="C662" i="6"/>
  <c r="E662" i="6"/>
  <c r="F662" i="6"/>
  <c r="B441" i="6"/>
  <c r="C441" i="6"/>
  <c r="E441" i="6"/>
  <c r="F441" i="6"/>
  <c r="B359" i="6"/>
  <c r="C359" i="6"/>
  <c r="E359" i="6"/>
  <c r="F359" i="6"/>
  <c r="B663" i="6"/>
  <c r="C663" i="6"/>
  <c r="E663" i="6"/>
  <c r="F663" i="6"/>
  <c r="B275" i="6"/>
  <c r="C275" i="6"/>
  <c r="E275" i="6"/>
  <c r="F275" i="6"/>
  <c r="B200" i="6"/>
  <c r="C200" i="6"/>
  <c r="E200" i="6"/>
  <c r="F200" i="6"/>
  <c r="B664" i="6"/>
  <c r="C664" i="6"/>
  <c r="E664" i="6"/>
  <c r="F664" i="6"/>
  <c r="B665" i="6"/>
  <c r="C665" i="6"/>
  <c r="E665" i="6"/>
  <c r="F665" i="6"/>
  <c r="B23" i="6"/>
  <c r="C23" i="6"/>
  <c r="E23" i="6"/>
  <c r="F23" i="6"/>
  <c r="B397" i="6"/>
  <c r="C397" i="6"/>
  <c r="E397" i="6"/>
  <c r="F397" i="6"/>
  <c r="B666" i="6"/>
  <c r="C666" i="6"/>
  <c r="E666" i="6"/>
  <c r="F666" i="6"/>
  <c r="B93" i="6"/>
  <c r="C93" i="6"/>
  <c r="E93" i="6"/>
  <c r="F93" i="6"/>
  <c r="B667" i="6"/>
  <c r="C667" i="6"/>
  <c r="E667" i="6"/>
  <c r="F667" i="6"/>
  <c r="B668" i="6"/>
  <c r="C668" i="6"/>
  <c r="E668" i="6"/>
  <c r="F668" i="6"/>
  <c r="B305" i="6"/>
  <c r="C305" i="6"/>
  <c r="E305" i="6"/>
  <c r="F305" i="6"/>
  <c r="B442" i="6"/>
  <c r="C442" i="6"/>
  <c r="E442" i="6"/>
  <c r="F442" i="6"/>
  <c r="B669" i="6"/>
  <c r="C669" i="6"/>
  <c r="E669" i="6"/>
  <c r="F669" i="6"/>
  <c r="B670" i="6"/>
  <c r="C670" i="6"/>
  <c r="E670" i="6"/>
  <c r="F670" i="6"/>
  <c r="B671" i="6"/>
  <c r="C671" i="6"/>
  <c r="E671" i="6"/>
  <c r="F671" i="6"/>
  <c r="B59" i="6"/>
  <c r="C59" i="6"/>
  <c r="E59" i="6"/>
  <c r="F59" i="6"/>
  <c r="B672" i="6"/>
  <c r="C672" i="6"/>
  <c r="E672" i="6"/>
  <c r="F672" i="6"/>
  <c r="B443" i="6"/>
  <c r="C443" i="6"/>
  <c r="E443" i="6"/>
  <c r="F443" i="6"/>
  <c r="B398" i="6"/>
  <c r="C398" i="6"/>
  <c r="E398" i="6"/>
  <c r="F398" i="6"/>
  <c r="B673" i="6"/>
  <c r="C673" i="6"/>
  <c r="E673" i="6"/>
  <c r="F673" i="6"/>
  <c r="B218" i="6"/>
  <c r="C218" i="6"/>
  <c r="E218" i="6"/>
  <c r="F218" i="6"/>
  <c r="B24" i="6"/>
  <c r="C24" i="6"/>
  <c r="E24" i="6"/>
  <c r="F24" i="6"/>
  <c r="B674" i="6"/>
  <c r="C674" i="6"/>
  <c r="E674" i="6"/>
  <c r="F674" i="6"/>
  <c r="B675" i="6"/>
  <c r="C675" i="6"/>
  <c r="E675" i="6"/>
  <c r="F675" i="6"/>
  <c r="B306" i="6"/>
  <c r="C306" i="6"/>
  <c r="E306" i="6"/>
  <c r="F306" i="6"/>
  <c r="B162" i="6"/>
  <c r="C162" i="6"/>
  <c r="E162" i="6"/>
  <c r="F162" i="6"/>
  <c r="B148" i="6"/>
  <c r="C148" i="6"/>
  <c r="E148" i="6"/>
  <c r="F148" i="6"/>
  <c r="B276" i="6"/>
  <c r="C276" i="6"/>
  <c r="E276" i="6"/>
  <c r="F276" i="6"/>
  <c r="B219" i="6"/>
  <c r="C219" i="6"/>
  <c r="E219" i="6"/>
  <c r="F219" i="6"/>
  <c r="B676" i="6"/>
  <c r="C676" i="6"/>
  <c r="E676" i="6"/>
  <c r="F676" i="6"/>
  <c r="B78" i="6"/>
  <c r="C78" i="6"/>
  <c r="E78" i="6"/>
  <c r="F78" i="6"/>
  <c r="B677" i="6"/>
  <c r="C677" i="6"/>
  <c r="E677" i="6"/>
  <c r="F677" i="6"/>
  <c r="B678" i="6"/>
  <c r="C678" i="6"/>
  <c r="E678" i="6"/>
  <c r="F678" i="6"/>
  <c r="B277" i="6"/>
  <c r="C277" i="6"/>
  <c r="E277" i="6"/>
  <c r="F277" i="6"/>
  <c r="B163" i="6"/>
  <c r="C163" i="6"/>
  <c r="E163" i="6"/>
  <c r="F163" i="6"/>
  <c r="B164" i="6"/>
  <c r="C164" i="6"/>
  <c r="E164" i="6"/>
  <c r="F164" i="6"/>
  <c r="B679" i="6"/>
  <c r="C679" i="6"/>
  <c r="E679" i="6"/>
  <c r="F679" i="6"/>
  <c r="B680" i="6"/>
  <c r="C680" i="6"/>
  <c r="E680" i="6"/>
  <c r="F680" i="6"/>
  <c r="B681" i="6"/>
  <c r="C681" i="6"/>
  <c r="E681" i="6"/>
  <c r="F681" i="6"/>
  <c r="B137" i="6"/>
  <c r="C137" i="6"/>
  <c r="E137" i="6"/>
  <c r="F137" i="6"/>
  <c r="B682" i="6"/>
  <c r="C682" i="6"/>
  <c r="E682" i="6"/>
  <c r="F682" i="6"/>
  <c r="B37" i="6"/>
  <c r="C37" i="6"/>
  <c r="E37" i="6"/>
  <c r="F37" i="6"/>
  <c r="B201" i="6"/>
  <c r="C201" i="6"/>
  <c r="E201" i="6"/>
  <c r="F201" i="6"/>
  <c r="B683" i="6"/>
  <c r="C683" i="6"/>
  <c r="E683" i="6"/>
  <c r="F683" i="6"/>
  <c r="B684" i="6"/>
  <c r="C684" i="6"/>
  <c r="E684" i="6"/>
  <c r="F684" i="6"/>
  <c r="B109" i="6"/>
  <c r="C109" i="6"/>
  <c r="E109" i="6"/>
  <c r="F109" i="6"/>
  <c r="B79" i="6"/>
  <c r="C79" i="6"/>
  <c r="E79" i="6"/>
  <c r="F79" i="6"/>
  <c r="B685" i="6"/>
  <c r="C685" i="6"/>
  <c r="E685" i="6"/>
  <c r="F685" i="6"/>
  <c r="B686" i="6"/>
  <c r="C686" i="6"/>
  <c r="E686" i="6"/>
  <c r="F686" i="6"/>
  <c r="B444" i="6"/>
  <c r="C444" i="6"/>
  <c r="E444" i="6"/>
  <c r="F444" i="6"/>
  <c r="B687" i="6"/>
  <c r="C687" i="6"/>
  <c r="E687" i="6"/>
  <c r="F687" i="6"/>
  <c r="B688" i="6"/>
  <c r="C688" i="6"/>
  <c r="E688" i="6"/>
  <c r="F688" i="6"/>
  <c r="B220" i="6"/>
  <c r="C220" i="6"/>
  <c r="E220" i="6"/>
  <c r="F220" i="6"/>
  <c r="B689" i="6"/>
  <c r="C689" i="6"/>
  <c r="E689" i="6"/>
  <c r="F689" i="6"/>
  <c r="B278" i="6"/>
  <c r="C278" i="6"/>
  <c r="E278" i="6"/>
  <c r="F278" i="6"/>
  <c r="B690" i="6"/>
  <c r="C690" i="6"/>
  <c r="E690" i="6"/>
  <c r="F690" i="6"/>
  <c r="B691" i="6"/>
  <c r="C691" i="6"/>
  <c r="E691" i="6"/>
  <c r="F691" i="6"/>
  <c r="B692" i="6"/>
  <c r="C692" i="6"/>
  <c r="E692" i="6"/>
  <c r="F692" i="6"/>
  <c r="B38" i="6"/>
  <c r="C38" i="6"/>
  <c r="E38" i="6"/>
  <c r="F38" i="6"/>
  <c r="B693" i="6"/>
  <c r="C693" i="6"/>
  <c r="E693" i="6"/>
  <c r="F693" i="6"/>
  <c r="B694" i="6"/>
  <c r="C694" i="6"/>
  <c r="E694" i="6"/>
  <c r="F694" i="6"/>
  <c r="B39" i="6"/>
  <c r="C39" i="6"/>
  <c r="E39" i="6"/>
  <c r="F39" i="6"/>
  <c r="B695" i="6"/>
  <c r="C695" i="6"/>
  <c r="E695" i="6"/>
  <c r="F695" i="6"/>
  <c r="B696" i="6"/>
  <c r="C696" i="6"/>
  <c r="E696" i="6"/>
  <c r="F696" i="6"/>
  <c r="B242" i="6"/>
  <c r="C242" i="6"/>
  <c r="E242" i="6"/>
  <c r="F242" i="6"/>
  <c r="B697" i="6"/>
  <c r="C697" i="6"/>
  <c r="E697" i="6"/>
  <c r="F697" i="6"/>
  <c r="B279" i="6"/>
  <c r="C279" i="6"/>
  <c r="E279" i="6"/>
  <c r="F279" i="6"/>
  <c r="B360" i="6"/>
  <c r="C360" i="6"/>
  <c r="E360" i="6"/>
  <c r="F360" i="6"/>
  <c r="B698" i="6"/>
  <c r="C698" i="6"/>
  <c r="E698" i="6"/>
  <c r="F698" i="6"/>
  <c r="B280" i="6"/>
  <c r="C280" i="6"/>
  <c r="E280" i="6"/>
  <c r="F280" i="6"/>
  <c r="B699" i="6"/>
  <c r="C699" i="6"/>
  <c r="E699" i="6"/>
  <c r="F699" i="6"/>
  <c r="B221" i="6"/>
  <c r="C221" i="6"/>
  <c r="E221" i="6"/>
  <c r="F221" i="6"/>
  <c r="B700" i="6"/>
  <c r="C700" i="6"/>
  <c r="E700" i="6"/>
  <c r="F700" i="6"/>
  <c r="B701" i="6"/>
  <c r="C701" i="6"/>
  <c r="E701" i="6"/>
  <c r="F701" i="6"/>
  <c r="B66" i="6"/>
  <c r="C66" i="6"/>
  <c r="E66" i="6"/>
  <c r="F66" i="6"/>
  <c r="B165" i="6"/>
  <c r="C165" i="6"/>
  <c r="E165" i="6"/>
  <c r="F165" i="6"/>
  <c r="B702" i="6"/>
  <c r="C702" i="6"/>
  <c r="E702" i="6"/>
  <c r="F702" i="6"/>
  <c r="B202" i="6"/>
  <c r="C202" i="6"/>
  <c r="E202" i="6"/>
  <c r="F202" i="6"/>
  <c r="B703" i="6"/>
  <c r="C703" i="6"/>
  <c r="E703" i="6"/>
  <c r="F703" i="6"/>
  <c r="B704" i="6"/>
  <c r="C704" i="6"/>
  <c r="E704" i="6"/>
  <c r="F704" i="6"/>
  <c r="B222" i="6"/>
  <c r="C222" i="6"/>
  <c r="E222" i="6"/>
  <c r="F222" i="6"/>
  <c r="B705" i="6"/>
  <c r="C705" i="6"/>
  <c r="E705" i="6"/>
  <c r="F705" i="6"/>
  <c r="B706" i="6"/>
  <c r="C706" i="6"/>
  <c r="E706" i="6"/>
  <c r="F706" i="6"/>
  <c r="B399" i="6"/>
  <c r="C399" i="6"/>
  <c r="E399" i="6"/>
  <c r="F399" i="6"/>
  <c r="B223" i="6"/>
  <c r="C223" i="6"/>
  <c r="E223" i="6"/>
  <c r="F223" i="6"/>
  <c r="B707" i="6"/>
  <c r="C707" i="6"/>
  <c r="E707" i="6"/>
  <c r="F707" i="6"/>
  <c r="B708" i="6"/>
  <c r="C708" i="6"/>
  <c r="E708" i="6"/>
  <c r="F708" i="6"/>
  <c r="B333" i="6"/>
  <c r="C333" i="6"/>
  <c r="E333" i="6"/>
  <c r="F333" i="6"/>
  <c r="B110" i="6"/>
  <c r="C110" i="6"/>
  <c r="E110" i="6"/>
  <c r="F110" i="6"/>
  <c r="B709" i="6"/>
  <c r="C709" i="6"/>
  <c r="E709" i="6"/>
  <c r="F709" i="6"/>
  <c r="B710" i="6"/>
  <c r="C710" i="6"/>
  <c r="E710" i="6"/>
  <c r="F710" i="6"/>
  <c r="B123" i="6"/>
  <c r="C123" i="6"/>
  <c r="E123" i="6"/>
  <c r="F123" i="6"/>
  <c r="B711" i="6"/>
  <c r="C711" i="6"/>
  <c r="E711" i="6"/>
  <c r="F711" i="6"/>
  <c r="B80" i="6"/>
  <c r="C80" i="6"/>
  <c r="E80" i="6"/>
  <c r="F80" i="6"/>
  <c r="B81" i="6"/>
  <c r="C81" i="6"/>
  <c r="E81" i="6"/>
  <c r="F81" i="6"/>
  <c r="B94" i="6"/>
  <c r="C94" i="6"/>
  <c r="E94" i="6"/>
  <c r="F94" i="6"/>
  <c r="B19" i="6"/>
  <c r="C19" i="6"/>
  <c r="E19" i="6"/>
  <c r="F19" i="6"/>
  <c r="B95" i="6"/>
  <c r="C95" i="6"/>
  <c r="E95" i="6"/>
  <c r="F95" i="6"/>
  <c r="B361" i="6"/>
  <c r="C361" i="6"/>
  <c r="E361" i="6"/>
  <c r="F361" i="6"/>
  <c r="B281" i="6"/>
  <c r="C281" i="6"/>
  <c r="E281" i="6"/>
  <c r="F281" i="6"/>
  <c r="B224" i="6"/>
  <c r="C224" i="6"/>
  <c r="E224" i="6"/>
  <c r="F224" i="6"/>
  <c r="B362" i="6"/>
  <c r="C362" i="6"/>
  <c r="E362" i="6"/>
  <c r="F362" i="6"/>
  <c r="B712" i="6"/>
  <c r="C712" i="6"/>
  <c r="E712" i="6"/>
  <c r="F712" i="6"/>
  <c r="B82" i="6"/>
  <c r="C82" i="6"/>
  <c r="E82" i="6"/>
  <c r="F82" i="6"/>
  <c r="B713" i="6"/>
  <c r="C713" i="6"/>
  <c r="E713" i="6"/>
  <c r="F713" i="6"/>
  <c r="B714" i="6"/>
  <c r="C714" i="6"/>
  <c r="E714" i="6"/>
  <c r="F714" i="6"/>
  <c r="B44" i="6"/>
  <c r="C44" i="6"/>
  <c r="E44" i="6"/>
  <c r="F44" i="6"/>
  <c r="B363" i="6"/>
  <c r="C363" i="6"/>
  <c r="E363" i="6"/>
  <c r="F363" i="6"/>
  <c r="B257" i="6"/>
  <c r="C257" i="6"/>
  <c r="E257" i="6"/>
  <c r="F257" i="6"/>
  <c r="B445" i="6"/>
  <c r="C445" i="6"/>
  <c r="E445" i="6"/>
  <c r="F445" i="6"/>
  <c r="B715" i="6"/>
  <c r="C715" i="6"/>
  <c r="E715" i="6"/>
  <c r="F715" i="6"/>
  <c r="B282" i="6"/>
  <c r="C282" i="6"/>
  <c r="E282" i="6"/>
  <c r="F282" i="6"/>
  <c r="B364" i="6"/>
  <c r="C364" i="6"/>
  <c r="E364" i="6"/>
  <c r="F364" i="6"/>
  <c r="B716" i="6"/>
  <c r="C716" i="6"/>
  <c r="E716" i="6"/>
  <c r="F716" i="6"/>
  <c r="B334" i="6"/>
  <c r="C334" i="6"/>
  <c r="E334" i="6"/>
  <c r="F334" i="6"/>
  <c r="B717" i="6"/>
  <c r="C717" i="6"/>
  <c r="E717" i="6"/>
  <c r="F717" i="6"/>
  <c r="B718" i="6"/>
  <c r="C718" i="6"/>
  <c r="E718" i="6"/>
  <c r="F718" i="6"/>
  <c r="B719" i="6"/>
  <c r="C719" i="6"/>
  <c r="E719" i="6"/>
  <c r="F719" i="6"/>
  <c r="B720" i="6"/>
  <c r="C720" i="6"/>
  <c r="E720" i="6"/>
  <c r="F720" i="6"/>
  <c r="B721" i="6"/>
  <c r="C721" i="6"/>
  <c r="E721" i="6"/>
  <c r="F721" i="6"/>
  <c r="B166" i="6"/>
  <c r="C166" i="6"/>
  <c r="E166" i="6"/>
  <c r="F166" i="6"/>
  <c r="B400" i="6"/>
  <c r="C400" i="6"/>
  <c r="E400" i="6"/>
  <c r="F400" i="6"/>
  <c r="B149" i="6"/>
  <c r="C149" i="6"/>
  <c r="E149" i="6"/>
  <c r="F149" i="6"/>
  <c r="B722" i="6"/>
  <c r="C722" i="6"/>
  <c r="E722" i="6"/>
  <c r="F722" i="6"/>
  <c r="B723" i="6"/>
  <c r="C723" i="6"/>
  <c r="E723" i="6"/>
  <c r="F723" i="6"/>
  <c r="B203" i="6"/>
  <c r="C203" i="6"/>
  <c r="E203" i="6"/>
  <c r="F203" i="6"/>
  <c r="B724" i="6"/>
  <c r="C724" i="6"/>
  <c r="E724" i="6"/>
  <c r="F724" i="6"/>
  <c r="B725" i="6"/>
  <c r="C725" i="6"/>
  <c r="E725" i="6"/>
  <c r="F725" i="6"/>
  <c r="B726" i="6"/>
  <c r="C726" i="6"/>
  <c r="E726" i="6"/>
  <c r="F726" i="6"/>
  <c r="B727" i="6"/>
  <c r="C727" i="6"/>
  <c r="E727" i="6"/>
  <c r="F727" i="6"/>
  <c r="B20" i="6"/>
  <c r="C20" i="6"/>
  <c r="E20" i="6"/>
  <c r="F20" i="6"/>
  <c r="B283" i="6"/>
  <c r="C283" i="6"/>
  <c r="E283" i="6"/>
  <c r="F283" i="6"/>
  <c r="B258" i="6"/>
  <c r="C258" i="6"/>
  <c r="E258" i="6"/>
  <c r="F258" i="6"/>
  <c r="B40" i="6"/>
  <c r="C40" i="6"/>
  <c r="E40" i="6"/>
  <c r="F40" i="6"/>
  <c r="B446" i="6"/>
  <c r="C446" i="6"/>
  <c r="E446" i="6"/>
  <c r="F446" i="6"/>
  <c r="B284" i="6"/>
  <c r="C284" i="6"/>
  <c r="E284" i="6"/>
  <c r="F284" i="6"/>
  <c r="B307" i="6"/>
  <c r="C307" i="6"/>
  <c r="E307" i="6"/>
  <c r="F307" i="6"/>
  <c r="B365" i="6"/>
  <c r="C365" i="6"/>
  <c r="E365" i="6"/>
  <c r="F365" i="6"/>
  <c r="B728" i="6"/>
  <c r="C728" i="6"/>
  <c r="E728" i="6"/>
  <c r="F728" i="6"/>
  <c r="B729" i="6"/>
  <c r="C729" i="6"/>
  <c r="E729" i="6"/>
  <c r="F729" i="6"/>
  <c r="B447" i="6"/>
  <c r="C447" i="6"/>
  <c r="E447" i="6"/>
  <c r="F447" i="6"/>
  <c r="B730" i="6"/>
  <c r="C730" i="6"/>
  <c r="E730" i="6"/>
  <c r="F730" i="6"/>
  <c r="B285" i="6"/>
  <c r="C285" i="6"/>
  <c r="E285" i="6"/>
  <c r="F285" i="6"/>
  <c r="B731" i="6"/>
  <c r="C731" i="6"/>
  <c r="E731" i="6"/>
  <c r="F731" i="6"/>
  <c r="B732" i="6"/>
  <c r="C732" i="6"/>
  <c r="E732" i="6"/>
  <c r="F732" i="6"/>
  <c r="B733" i="6"/>
  <c r="C733" i="6"/>
  <c r="E733" i="6"/>
  <c r="F733" i="6"/>
  <c r="B734" i="6"/>
  <c r="C734" i="6"/>
  <c r="E734" i="6"/>
  <c r="F734" i="6"/>
  <c r="B448" i="6"/>
  <c r="C448" i="6"/>
  <c r="E448" i="6"/>
  <c r="F448" i="6"/>
  <c r="B735" i="6"/>
  <c r="C735" i="6"/>
  <c r="E735" i="6"/>
  <c r="F735" i="6"/>
  <c r="B52" i="6"/>
  <c r="C52" i="6"/>
  <c r="E52" i="6"/>
  <c r="F52" i="6"/>
  <c r="B60" i="6"/>
  <c r="C60" i="6"/>
  <c r="E60" i="6"/>
  <c r="F60" i="6"/>
  <c r="B175" i="6"/>
  <c r="C175" i="6"/>
  <c r="E175" i="6"/>
  <c r="F175" i="6"/>
  <c r="B736" i="6"/>
  <c r="C736" i="6"/>
  <c r="E736" i="6"/>
  <c r="F736" i="6"/>
  <c r="B737" i="6"/>
  <c r="C737" i="6"/>
  <c r="E737" i="6"/>
  <c r="F737" i="6"/>
  <c r="B308" i="6"/>
  <c r="C308" i="6"/>
  <c r="E308" i="6"/>
  <c r="F308" i="6"/>
  <c r="B738" i="6"/>
  <c r="C738" i="6"/>
  <c r="E738" i="6"/>
  <c r="F738" i="6"/>
  <c r="B739" i="6"/>
  <c r="C739" i="6"/>
  <c r="E739" i="6"/>
  <c r="F739" i="6"/>
  <c r="B96" i="6"/>
  <c r="C96" i="6"/>
  <c r="E96" i="6"/>
  <c r="F96" i="6"/>
  <c r="B335" i="6"/>
  <c r="C335" i="6"/>
  <c r="E335" i="6"/>
  <c r="F335" i="6"/>
  <c r="B259" i="6"/>
  <c r="C259" i="6"/>
  <c r="E259" i="6"/>
  <c r="F259" i="6"/>
  <c r="B124" i="6"/>
  <c r="C124" i="6"/>
  <c r="E124" i="6"/>
  <c r="F124" i="6"/>
  <c r="B740" i="6"/>
  <c r="C740" i="6"/>
  <c r="E740" i="6"/>
  <c r="F740" i="6"/>
  <c r="B741" i="6"/>
  <c r="C741" i="6"/>
  <c r="E741" i="6"/>
  <c r="F741" i="6"/>
  <c r="B742" i="6"/>
  <c r="C742" i="6"/>
  <c r="E742" i="6"/>
  <c r="F742" i="6"/>
  <c r="B401" i="6"/>
  <c r="C401" i="6"/>
  <c r="E401" i="6"/>
  <c r="F401" i="6"/>
  <c r="B743" i="6"/>
  <c r="C743" i="6"/>
  <c r="E743" i="6"/>
  <c r="F743" i="6"/>
  <c r="B402" i="6"/>
  <c r="C402" i="6"/>
  <c r="E402" i="6"/>
  <c r="F402" i="6"/>
  <c r="B125" i="6"/>
  <c r="C125" i="6"/>
  <c r="E125" i="6"/>
  <c r="F125" i="6"/>
  <c r="B744" i="6"/>
  <c r="C744" i="6"/>
  <c r="E744" i="6"/>
  <c r="F744" i="6"/>
  <c r="B403" i="6"/>
  <c r="C403" i="6"/>
  <c r="E403" i="6"/>
  <c r="F403" i="6"/>
  <c r="B449" i="6"/>
  <c r="C449" i="6"/>
  <c r="E449" i="6"/>
  <c r="F449" i="6"/>
  <c r="B745" i="6"/>
  <c r="C745" i="6"/>
  <c r="E745" i="6"/>
  <c r="F745" i="6"/>
  <c r="B286" i="6"/>
  <c r="C286" i="6"/>
  <c r="E286" i="6"/>
  <c r="F286" i="6"/>
  <c r="B746" i="6"/>
  <c r="C746" i="6"/>
  <c r="E746" i="6"/>
  <c r="F746" i="6"/>
  <c r="B176" i="6"/>
  <c r="C176" i="6"/>
  <c r="E176" i="6"/>
  <c r="F176" i="6"/>
  <c r="B747" i="6"/>
  <c r="C747" i="6"/>
  <c r="E747" i="6"/>
  <c r="F747" i="6"/>
  <c r="B748" i="6"/>
  <c r="C748" i="6"/>
  <c r="E748" i="6"/>
  <c r="F748" i="6"/>
  <c r="B749" i="6"/>
  <c r="C749" i="6"/>
  <c r="E749" i="6"/>
  <c r="F749" i="6"/>
  <c r="B336" i="6"/>
  <c r="C336" i="6"/>
  <c r="E336" i="6"/>
  <c r="F336" i="6"/>
  <c r="B260" i="6"/>
  <c r="C260" i="6"/>
  <c r="E260" i="6"/>
  <c r="F260" i="6"/>
  <c r="B750" i="6"/>
  <c r="C750" i="6"/>
  <c r="E750" i="6"/>
  <c r="F750" i="6"/>
  <c r="B751" i="6"/>
  <c r="C751" i="6"/>
  <c r="E751" i="6"/>
  <c r="F751" i="6"/>
  <c r="B204" i="6"/>
  <c r="C204" i="6"/>
  <c r="E204" i="6"/>
  <c r="F204" i="6"/>
  <c r="B404" i="6"/>
  <c r="C404" i="6"/>
  <c r="E404" i="6"/>
  <c r="F404" i="6"/>
  <c r="B752" i="6"/>
  <c r="C752" i="6"/>
  <c r="E752" i="6"/>
  <c r="F752" i="6"/>
  <c r="B753" i="6"/>
  <c r="C753" i="6"/>
  <c r="E753" i="6"/>
  <c r="F753" i="6"/>
  <c r="B111" i="6"/>
  <c r="C111" i="6"/>
  <c r="E111" i="6"/>
  <c r="F111" i="6"/>
  <c r="B754" i="6"/>
  <c r="C754" i="6"/>
  <c r="E754" i="6"/>
  <c r="F754" i="6"/>
  <c r="B150" i="6"/>
  <c r="C150" i="6"/>
  <c r="E150" i="6"/>
  <c r="F150" i="6"/>
  <c r="B755" i="6"/>
  <c r="C755" i="6"/>
  <c r="E755" i="6"/>
  <c r="F755" i="6"/>
  <c r="B225" i="6"/>
  <c r="C225" i="6"/>
  <c r="E225" i="6"/>
  <c r="F225" i="6"/>
  <c r="B261" i="6"/>
  <c r="C261" i="6"/>
  <c r="E261" i="6"/>
  <c r="F261" i="6"/>
  <c r="B756" i="6"/>
  <c r="C756" i="6"/>
  <c r="E756" i="6"/>
  <c r="F756" i="6"/>
  <c r="B83" i="6"/>
  <c r="C83" i="6"/>
  <c r="E83" i="6"/>
  <c r="F83" i="6"/>
  <c r="B177" i="6"/>
  <c r="C177" i="6"/>
  <c r="E177" i="6"/>
  <c r="F177" i="6"/>
  <c r="B405" i="6"/>
  <c r="C405" i="6"/>
  <c r="E405" i="6"/>
  <c r="F405" i="6"/>
  <c r="B757" i="6"/>
  <c r="C757" i="6"/>
  <c r="E757" i="6"/>
  <c r="F757" i="6"/>
  <c r="B758" i="6"/>
  <c r="C758" i="6"/>
  <c r="E758" i="6"/>
  <c r="F758" i="6"/>
  <c r="B759" i="6"/>
  <c r="C759" i="6"/>
  <c r="E759" i="6"/>
  <c r="F759" i="6"/>
  <c r="B45" i="6"/>
  <c r="C45" i="6"/>
  <c r="E45" i="6"/>
  <c r="F45" i="6"/>
  <c r="B25" i="6"/>
  <c r="C25" i="6"/>
  <c r="E25" i="6"/>
  <c r="F25" i="6"/>
  <c r="B760" i="6"/>
  <c r="C760" i="6"/>
  <c r="E760" i="6"/>
  <c r="F760" i="6"/>
  <c r="B309" i="6"/>
  <c r="C309" i="6"/>
  <c r="E309" i="6"/>
  <c r="F309" i="6"/>
  <c r="B761" i="6"/>
  <c r="C761" i="6"/>
  <c r="E761" i="6"/>
  <c r="F761" i="6"/>
  <c r="B762" i="6"/>
  <c r="C762" i="6"/>
  <c r="E762" i="6"/>
  <c r="F762" i="6"/>
  <c r="B310" i="6"/>
  <c r="C310" i="6"/>
  <c r="E310" i="6"/>
  <c r="F310" i="6"/>
  <c r="B178" i="6"/>
  <c r="C178" i="6"/>
  <c r="E178" i="6"/>
  <c r="F178" i="6"/>
  <c r="B97" i="6"/>
  <c r="C97" i="6"/>
  <c r="E97" i="6"/>
  <c r="F97" i="6"/>
  <c r="B84" i="6"/>
  <c r="C84" i="6"/>
  <c r="E84" i="6"/>
  <c r="F84" i="6"/>
  <c r="B287" i="6"/>
  <c r="C287" i="6"/>
  <c r="E287" i="6"/>
  <c r="F287" i="6"/>
  <c r="B763" i="6"/>
  <c r="C763" i="6"/>
  <c r="E763" i="6"/>
  <c r="F763" i="6"/>
  <c r="B112" i="6"/>
  <c r="C112" i="6"/>
  <c r="E112" i="6"/>
  <c r="F112" i="6"/>
  <c r="B46" i="6"/>
  <c r="C46" i="6"/>
  <c r="E46" i="6"/>
  <c r="F46" i="6"/>
  <c r="B406" i="6"/>
  <c r="C406" i="6"/>
  <c r="E406" i="6"/>
  <c r="F406" i="6"/>
  <c r="B407" i="6"/>
  <c r="C407" i="6"/>
  <c r="E407" i="6"/>
  <c r="F407" i="6"/>
  <c r="B98" i="6"/>
  <c r="C98" i="6"/>
  <c r="E98" i="6"/>
  <c r="F98" i="6"/>
  <c r="B764" i="6"/>
  <c r="C764" i="6"/>
  <c r="E764" i="6"/>
  <c r="F764" i="6"/>
  <c r="B765" i="6"/>
  <c r="C765" i="6"/>
  <c r="E765" i="6"/>
  <c r="F765" i="6"/>
  <c r="B67" i="6"/>
  <c r="C67" i="6"/>
  <c r="E67" i="6"/>
  <c r="F67" i="6"/>
  <c r="B766" i="6"/>
  <c r="C766" i="6"/>
  <c r="E766" i="6"/>
  <c r="F766" i="6"/>
  <c r="B366" i="6"/>
  <c r="C366" i="6"/>
  <c r="E366" i="6"/>
  <c r="F366" i="6"/>
  <c r="B179" i="6"/>
  <c r="C179" i="6"/>
  <c r="E179" i="6"/>
  <c r="F179" i="6"/>
  <c r="B226" i="6"/>
  <c r="C226" i="6"/>
  <c r="E226" i="6"/>
  <c r="F226" i="6"/>
  <c r="B767" i="6"/>
  <c r="C767" i="6"/>
  <c r="E767" i="6"/>
  <c r="F767" i="6"/>
  <c r="B205" i="6"/>
  <c r="C205" i="6"/>
  <c r="E205" i="6"/>
  <c r="F205" i="6"/>
  <c r="B768" i="6"/>
  <c r="C768" i="6"/>
  <c r="E768" i="6"/>
  <c r="F768" i="6"/>
  <c r="B206" i="6"/>
  <c r="C206" i="6"/>
  <c r="E206" i="6"/>
  <c r="F206" i="6"/>
  <c r="B7" i="6"/>
  <c r="C7" i="6"/>
  <c r="E7" i="6"/>
  <c r="F7" i="6"/>
  <c r="B769" i="6"/>
  <c r="C769" i="6"/>
  <c r="E769" i="6"/>
  <c r="F769" i="6"/>
  <c r="B408" i="6"/>
  <c r="C408" i="6"/>
  <c r="E408" i="6"/>
  <c r="F408" i="6"/>
  <c r="B770" i="6"/>
  <c r="C770" i="6"/>
  <c r="E770" i="6"/>
  <c r="F770" i="6"/>
  <c r="B771" i="6"/>
  <c r="C771" i="6"/>
  <c r="E771" i="6"/>
  <c r="F771" i="6"/>
  <c r="B772" i="6"/>
  <c r="C772" i="6"/>
  <c r="E772" i="6"/>
  <c r="F772" i="6"/>
  <c r="B180" i="6"/>
  <c r="C180" i="6"/>
  <c r="E180" i="6"/>
  <c r="F180" i="6"/>
  <c r="B773" i="6"/>
  <c r="C773" i="6"/>
  <c r="E773" i="6"/>
  <c r="F773" i="6"/>
  <c r="B774" i="6"/>
  <c r="C774" i="6"/>
  <c r="E774" i="6"/>
  <c r="F774" i="6"/>
  <c r="B337" i="6"/>
  <c r="C337" i="6"/>
  <c r="E337" i="6"/>
  <c r="F337" i="6"/>
  <c r="B450" i="6"/>
  <c r="C450" i="6"/>
  <c r="E450" i="6"/>
  <c r="F450" i="6"/>
  <c r="B775" i="6"/>
  <c r="C775" i="6"/>
  <c r="E775" i="6"/>
  <c r="F775" i="6"/>
  <c r="B167" i="6"/>
  <c r="C167" i="6"/>
  <c r="E167" i="6"/>
  <c r="F167" i="6"/>
  <c r="B776" i="6"/>
  <c r="C776" i="6"/>
  <c r="E776" i="6"/>
  <c r="F776" i="6"/>
  <c r="B409" i="6"/>
  <c r="C409" i="6"/>
  <c r="E409" i="6"/>
  <c r="F409" i="6"/>
  <c r="B338" i="6"/>
  <c r="C338" i="6"/>
  <c r="E338" i="6"/>
  <c r="F338" i="6"/>
  <c r="B777" i="6"/>
  <c r="C777" i="6"/>
  <c r="E777" i="6"/>
  <c r="F777" i="6"/>
  <c r="B138" i="6"/>
  <c r="C138" i="6"/>
  <c r="E138" i="6"/>
  <c r="F138" i="6"/>
  <c r="B311" i="6"/>
  <c r="C311" i="6"/>
  <c r="E311" i="6"/>
  <c r="F311" i="6"/>
  <c r="B367" i="6"/>
  <c r="C367" i="6"/>
  <c r="E367" i="6"/>
  <c r="F367" i="6"/>
  <c r="B778" i="6"/>
  <c r="C778" i="6"/>
  <c r="E778" i="6"/>
  <c r="F778" i="6"/>
  <c r="B243" i="6"/>
  <c r="C243" i="6"/>
  <c r="E243" i="6"/>
  <c r="F243" i="6"/>
  <c r="B168" i="6"/>
  <c r="C168" i="6"/>
  <c r="E168" i="6"/>
  <c r="F168" i="6"/>
  <c r="B227" i="6"/>
  <c r="C227" i="6"/>
  <c r="E227" i="6"/>
  <c r="F227" i="6"/>
  <c r="B244" i="6"/>
  <c r="C244" i="6"/>
  <c r="E244" i="6"/>
  <c r="F244" i="6"/>
  <c r="B368" i="6"/>
  <c r="C368" i="6"/>
  <c r="E368" i="6"/>
  <c r="F368" i="6"/>
  <c r="B779" i="6"/>
  <c r="C779" i="6"/>
  <c r="E779" i="6"/>
  <c r="F779" i="6"/>
  <c r="B228" i="6"/>
  <c r="C228" i="6"/>
  <c r="E228" i="6"/>
  <c r="F228" i="6"/>
  <c r="B369" i="6"/>
  <c r="C369" i="6"/>
  <c r="E369" i="6"/>
  <c r="F369" i="6"/>
  <c r="B780" i="6"/>
  <c r="C780" i="6"/>
  <c r="E780" i="6"/>
  <c r="F780" i="6"/>
  <c r="B169" i="6"/>
  <c r="C169" i="6"/>
  <c r="E169" i="6"/>
  <c r="F169" i="6"/>
  <c r="B410" i="6"/>
  <c r="C410" i="6"/>
  <c r="E410" i="6"/>
  <c r="F410" i="6"/>
  <c r="B781" i="6"/>
  <c r="C781" i="6"/>
  <c r="E781" i="6"/>
  <c r="F781" i="6"/>
  <c r="B782" i="6"/>
  <c r="C782" i="6"/>
  <c r="E782" i="6"/>
  <c r="F782" i="6"/>
  <c r="B783" i="6"/>
  <c r="C783" i="6"/>
  <c r="E783" i="6"/>
  <c r="F783" i="6"/>
  <c r="B451" i="6"/>
  <c r="C451" i="6"/>
  <c r="E451" i="6"/>
  <c r="F451" i="6"/>
  <c r="B452" i="6"/>
  <c r="C452" i="6"/>
  <c r="E452" i="6"/>
  <c r="F452" i="6"/>
  <c r="B85" i="6"/>
  <c r="C85" i="6"/>
  <c r="E85" i="6"/>
  <c r="F85" i="6"/>
  <c r="B784" i="6"/>
  <c r="C784" i="6"/>
  <c r="E784" i="6"/>
  <c r="F784" i="6"/>
  <c r="B785" i="6"/>
  <c r="C785" i="6"/>
  <c r="E785" i="6"/>
  <c r="F785" i="6"/>
  <c r="B47" i="6"/>
  <c r="C47" i="6"/>
  <c r="E47" i="6"/>
  <c r="F47" i="6"/>
  <c r="B288" i="6"/>
  <c r="C288" i="6"/>
  <c r="E288" i="6"/>
  <c r="F288" i="6"/>
  <c r="B411" i="6"/>
  <c r="C411" i="6"/>
  <c r="E411" i="6"/>
  <c r="F411" i="6"/>
  <c r="B453" i="6"/>
  <c r="C453" i="6"/>
  <c r="E453" i="6"/>
  <c r="F453" i="6"/>
  <c r="B786" i="6"/>
  <c r="C786" i="6"/>
  <c r="E786" i="6"/>
  <c r="F786" i="6"/>
  <c r="B454" i="6"/>
  <c r="C454" i="6"/>
  <c r="E454" i="6"/>
  <c r="F454" i="6"/>
  <c r="B455" i="6"/>
  <c r="C455" i="6"/>
  <c r="E455" i="6"/>
  <c r="F455" i="6"/>
  <c r="B113" i="6"/>
  <c r="C113" i="6"/>
  <c r="E113" i="6"/>
  <c r="F113" i="6"/>
  <c r="B370" i="6"/>
  <c r="C370" i="6"/>
  <c r="E370" i="6"/>
  <c r="F370" i="6"/>
  <c r="B371" i="6"/>
  <c r="C371" i="6"/>
  <c r="E371" i="6"/>
  <c r="F371" i="6"/>
  <c r="B262" i="6"/>
  <c r="C262" i="6"/>
  <c r="E262" i="6"/>
  <c r="F262" i="6"/>
  <c r="B126" i="6"/>
  <c r="C126" i="6"/>
  <c r="E126" i="6"/>
  <c r="F126" i="6"/>
  <c r="B412" i="6"/>
  <c r="C412" i="6"/>
  <c r="E412" i="6"/>
  <c r="F412" i="6"/>
  <c r="B787" i="6"/>
  <c r="C787" i="6"/>
  <c r="E787" i="6"/>
  <c r="F787" i="6"/>
  <c r="B788" i="6"/>
  <c r="C788" i="6"/>
  <c r="E788" i="6"/>
  <c r="F788" i="6"/>
  <c r="B789" i="6"/>
  <c r="C789" i="6"/>
  <c r="E789" i="6"/>
  <c r="F789" i="6"/>
  <c r="B790" i="6"/>
  <c r="C790" i="6"/>
  <c r="E790" i="6"/>
  <c r="F790" i="6"/>
  <c r="B53" i="6"/>
  <c r="C53" i="6"/>
  <c r="E53" i="6"/>
  <c r="F53" i="6"/>
  <c r="B245" i="6"/>
  <c r="C245" i="6"/>
  <c r="E245" i="6"/>
  <c r="F245" i="6"/>
  <c r="B86" i="6"/>
  <c r="C86" i="6"/>
  <c r="E86" i="6"/>
  <c r="F86" i="6"/>
  <c r="B791" i="6"/>
  <c r="C791" i="6"/>
  <c r="E791" i="6"/>
  <c r="F791" i="6"/>
  <c r="B792" i="6"/>
  <c r="C792" i="6"/>
  <c r="E792" i="6"/>
  <c r="F792" i="6"/>
  <c r="B793" i="6"/>
  <c r="C793" i="6"/>
  <c r="E793" i="6"/>
  <c r="F793" i="6"/>
  <c r="B456" i="6"/>
  <c r="C456" i="6"/>
  <c r="E456" i="6"/>
  <c r="F456" i="6"/>
  <c r="B794" i="6"/>
  <c r="C794" i="6"/>
  <c r="E794" i="6"/>
  <c r="F794" i="6"/>
  <c r="B181" i="6"/>
  <c r="C181" i="6"/>
  <c r="E181" i="6"/>
  <c r="F181" i="6"/>
  <c r="B207" i="6"/>
  <c r="C207" i="6"/>
  <c r="E207" i="6"/>
  <c r="F207" i="6"/>
  <c r="B246" i="6"/>
  <c r="C246" i="6"/>
  <c r="E246" i="6"/>
  <c r="F246" i="6"/>
  <c r="B795" i="6"/>
  <c r="C795" i="6"/>
  <c r="E795" i="6"/>
  <c r="F795" i="6"/>
  <c r="B796" i="6"/>
  <c r="C796" i="6"/>
  <c r="E796" i="6"/>
  <c r="F796" i="6"/>
  <c r="B182" i="6"/>
  <c r="C182" i="6"/>
  <c r="E182" i="6"/>
  <c r="F182" i="6"/>
  <c r="B114" i="6"/>
  <c r="C114" i="6"/>
  <c r="E114" i="6"/>
  <c r="F114" i="6"/>
  <c r="B457" i="6"/>
  <c r="C457" i="6"/>
  <c r="E457" i="6"/>
  <c r="F457" i="6"/>
  <c r="B183" i="6"/>
  <c r="C183" i="6"/>
  <c r="E183" i="6"/>
  <c r="F183" i="6"/>
  <c r="B797" i="6"/>
  <c r="C797" i="6"/>
  <c r="E797" i="6"/>
  <c r="F797" i="6"/>
  <c r="B798" i="6"/>
  <c r="C798" i="6"/>
  <c r="E798" i="6"/>
  <c r="F798" i="6"/>
  <c r="B372" i="6"/>
  <c r="C372" i="6"/>
  <c r="E372" i="6"/>
  <c r="F372" i="6"/>
  <c r="B799" i="6"/>
  <c r="C799" i="6"/>
  <c r="E799" i="6"/>
  <c r="F799" i="6"/>
  <c r="B312" i="6"/>
  <c r="C312" i="6"/>
  <c r="E312" i="6"/>
  <c r="F312" i="6"/>
  <c r="B33" i="6"/>
  <c r="C33" i="6"/>
  <c r="E33" i="6"/>
  <c r="F33" i="6"/>
  <c r="B800" i="6"/>
  <c r="C800" i="6"/>
  <c r="E800" i="6"/>
  <c r="F800" i="6"/>
  <c r="B801" i="6"/>
  <c r="C801" i="6"/>
  <c r="E801" i="6"/>
  <c r="F801" i="6"/>
  <c r="B289" i="6"/>
  <c r="C289" i="6"/>
  <c r="E289" i="6"/>
  <c r="F289" i="6"/>
  <c r="B87" i="6"/>
  <c r="C87" i="6"/>
  <c r="E87" i="6"/>
  <c r="F87" i="6"/>
  <c r="B313" i="6"/>
  <c r="C313" i="6"/>
  <c r="E313" i="6"/>
  <c r="F313" i="6"/>
  <c r="B458" i="6"/>
  <c r="C458" i="6"/>
  <c r="E458" i="6"/>
  <c r="F458" i="6"/>
  <c r="B802" i="6"/>
  <c r="C802" i="6"/>
  <c r="E802" i="6"/>
  <c r="F802" i="6"/>
  <c r="B13" i="6"/>
  <c r="C13" i="6"/>
  <c r="E13" i="6"/>
  <c r="F13" i="6"/>
  <c r="B2" i="6"/>
  <c r="C2" i="6"/>
  <c r="E2" i="6"/>
  <c r="F2" i="6"/>
  <c r="B803" i="6"/>
  <c r="C803" i="6"/>
  <c r="E803" i="6"/>
  <c r="F803" i="6"/>
  <c r="B413" i="6"/>
  <c r="C413" i="6"/>
  <c r="E413" i="6"/>
  <c r="F413" i="6"/>
  <c r="B804" i="6"/>
  <c r="C804" i="6"/>
  <c r="E804" i="6"/>
  <c r="F804" i="6"/>
  <c r="F465" i="6"/>
  <c r="E465" i="6"/>
  <c r="C465" i="6"/>
  <c r="I289" i="6" l="1"/>
  <c r="M289" i="6"/>
  <c r="Q289" i="6"/>
  <c r="J289" i="6"/>
  <c r="N289" i="6"/>
  <c r="R289" i="6"/>
  <c r="K289" i="6"/>
  <c r="O289" i="6"/>
  <c r="S289" i="6"/>
  <c r="P289" i="6"/>
  <c r="H289" i="6"/>
  <c r="L289" i="6"/>
  <c r="K182" i="6"/>
  <c r="O182" i="6"/>
  <c r="S182" i="6"/>
  <c r="H182" i="6"/>
  <c r="L182" i="6"/>
  <c r="P182" i="6"/>
  <c r="I182" i="6"/>
  <c r="M182" i="6"/>
  <c r="Q182" i="6"/>
  <c r="J182" i="6"/>
  <c r="N182" i="6"/>
  <c r="R182" i="6"/>
  <c r="K245" i="6"/>
  <c r="O245" i="6"/>
  <c r="S245" i="6"/>
  <c r="H245" i="6"/>
  <c r="L245" i="6"/>
  <c r="P245" i="6"/>
  <c r="I245" i="6"/>
  <c r="M245" i="6"/>
  <c r="Q245" i="6"/>
  <c r="R245" i="6"/>
  <c r="J245" i="6"/>
  <c r="N245" i="6"/>
  <c r="I455" i="6"/>
  <c r="M455" i="6"/>
  <c r="Q455" i="6"/>
  <c r="J455" i="6"/>
  <c r="N455" i="6"/>
  <c r="R455" i="6"/>
  <c r="K455" i="6"/>
  <c r="O455" i="6"/>
  <c r="S455" i="6"/>
  <c r="H455" i="6"/>
  <c r="L455" i="6"/>
  <c r="P455" i="6"/>
  <c r="K783" i="6"/>
  <c r="O783" i="6"/>
  <c r="S783" i="6"/>
  <c r="H783" i="6"/>
  <c r="L783" i="6"/>
  <c r="P783" i="6"/>
  <c r="I783" i="6"/>
  <c r="M783" i="6"/>
  <c r="Q783" i="6"/>
  <c r="J783" i="6"/>
  <c r="N783" i="6"/>
  <c r="K168" i="6"/>
  <c r="O168" i="6"/>
  <c r="S168" i="6"/>
  <c r="H168" i="6"/>
  <c r="L168" i="6"/>
  <c r="P168" i="6"/>
  <c r="I168" i="6"/>
  <c r="M168" i="6"/>
  <c r="Q168" i="6"/>
  <c r="N168" i="6"/>
  <c r="R168" i="6"/>
  <c r="J168" i="6"/>
  <c r="I450" i="6"/>
  <c r="M450" i="6"/>
  <c r="Q450" i="6"/>
  <c r="J450" i="6"/>
  <c r="N450" i="6"/>
  <c r="R450" i="6"/>
  <c r="K450" i="6"/>
  <c r="O450" i="6"/>
  <c r="S450" i="6"/>
  <c r="H450" i="6"/>
  <c r="L450" i="6"/>
  <c r="P450" i="6"/>
  <c r="K768" i="6"/>
  <c r="O768" i="6"/>
  <c r="S768" i="6"/>
  <c r="H768" i="6"/>
  <c r="L768" i="6"/>
  <c r="P768" i="6"/>
  <c r="I768" i="6"/>
  <c r="M768" i="6"/>
  <c r="Q768" i="6"/>
  <c r="J768" i="6"/>
  <c r="N768" i="6"/>
  <c r="R768" i="6"/>
  <c r="H406" i="6"/>
  <c r="L406" i="6"/>
  <c r="P406" i="6"/>
  <c r="I406" i="6"/>
  <c r="M406" i="6"/>
  <c r="Q406" i="6"/>
  <c r="J406" i="6"/>
  <c r="N406" i="6"/>
  <c r="R406" i="6"/>
  <c r="S406" i="6"/>
  <c r="K406" i="6"/>
  <c r="O406" i="6"/>
  <c r="K760" i="6"/>
  <c r="O760" i="6"/>
  <c r="S760" i="6"/>
  <c r="H760" i="6"/>
  <c r="L760" i="6"/>
  <c r="P760" i="6"/>
  <c r="I760" i="6"/>
  <c r="M760" i="6"/>
  <c r="Q760" i="6"/>
  <c r="J760" i="6"/>
  <c r="N760" i="6"/>
  <c r="R760" i="6"/>
  <c r="K755" i="6"/>
  <c r="O755" i="6"/>
  <c r="S755" i="6"/>
  <c r="H755" i="6"/>
  <c r="L755" i="6"/>
  <c r="P755" i="6"/>
  <c r="I755" i="6"/>
  <c r="M755" i="6"/>
  <c r="Q755" i="6"/>
  <c r="J755" i="6"/>
  <c r="N755" i="6"/>
  <c r="K749" i="6"/>
  <c r="O749" i="6"/>
  <c r="S749" i="6"/>
  <c r="H749" i="6"/>
  <c r="L749" i="6"/>
  <c r="P749" i="6"/>
  <c r="I749" i="6"/>
  <c r="M749" i="6"/>
  <c r="Q749" i="6"/>
  <c r="N749" i="6"/>
  <c r="R749" i="6"/>
  <c r="K743" i="6"/>
  <c r="O743" i="6"/>
  <c r="S743" i="6"/>
  <c r="H743" i="6"/>
  <c r="L743" i="6"/>
  <c r="P743" i="6"/>
  <c r="I743" i="6"/>
  <c r="M743" i="6"/>
  <c r="Q743" i="6"/>
  <c r="J743" i="6"/>
  <c r="N743" i="6"/>
  <c r="K733" i="6"/>
  <c r="O733" i="6"/>
  <c r="S733" i="6"/>
  <c r="H733" i="6"/>
  <c r="L733" i="6"/>
  <c r="P733" i="6"/>
  <c r="I733" i="6"/>
  <c r="M733" i="6"/>
  <c r="Q733" i="6"/>
  <c r="N733" i="6"/>
  <c r="R733" i="6"/>
  <c r="I40" i="6"/>
  <c r="M40" i="6"/>
  <c r="Q40" i="6"/>
  <c r="J40" i="6"/>
  <c r="N40" i="6"/>
  <c r="R40" i="6"/>
  <c r="K40" i="6"/>
  <c r="O40" i="6"/>
  <c r="S40" i="6"/>
  <c r="H40" i="6"/>
  <c r="L40" i="6"/>
  <c r="P40" i="6"/>
  <c r="H400" i="6"/>
  <c r="L400" i="6"/>
  <c r="P400" i="6"/>
  <c r="I400" i="6"/>
  <c r="M400" i="6"/>
  <c r="Q400" i="6"/>
  <c r="J400" i="6"/>
  <c r="N400" i="6"/>
  <c r="R400" i="6"/>
  <c r="K400" i="6"/>
  <c r="O400" i="6"/>
  <c r="S400" i="6"/>
  <c r="I445" i="6"/>
  <c r="M445" i="6"/>
  <c r="Q445" i="6"/>
  <c r="J445" i="6"/>
  <c r="N445" i="6"/>
  <c r="R445" i="6"/>
  <c r="K445" i="6"/>
  <c r="O445" i="6"/>
  <c r="S445" i="6"/>
  <c r="P445" i="6"/>
  <c r="H445" i="6"/>
  <c r="L445" i="6"/>
  <c r="K705" i="6"/>
  <c r="O705" i="6"/>
  <c r="S705" i="6"/>
  <c r="H705" i="6"/>
  <c r="L705" i="6"/>
  <c r="P705" i="6"/>
  <c r="I705" i="6"/>
  <c r="M705" i="6"/>
  <c r="Q705" i="6"/>
  <c r="N705" i="6"/>
  <c r="R705" i="6"/>
  <c r="I280" i="6"/>
  <c r="M280" i="6"/>
  <c r="Q280" i="6"/>
  <c r="J280" i="6"/>
  <c r="N280" i="6"/>
  <c r="R280" i="6"/>
  <c r="K280" i="6"/>
  <c r="O280" i="6"/>
  <c r="S280" i="6"/>
  <c r="L280" i="6"/>
  <c r="P280" i="6"/>
  <c r="H280" i="6"/>
  <c r="K692" i="6"/>
  <c r="O692" i="6"/>
  <c r="S692" i="6"/>
  <c r="H692" i="6"/>
  <c r="L692" i="6"/>
  <c r="P692" i="6"/>
  <c r="I692" i="6"/>
  <c r="M692" i="6"/>
  <c r="Q692" i="6"/>
  <c r="J692" i="6"/>
  <c r="N692" i="6"/>
  <c r="R692" i="6"/>
  <c r="K109" i="6"/>
  <c r="O109" i="6"/>
  <c r="S109" i="6"/>
  <c r="H109" i="6"/>
  <c r="L109" i="6"/>
  <c r="P109" i="6"/>
  <c r="I109" i="6"/>
  <c r="M109" i="6"/>
  <c r="Q109" i="6"/>
  <c r="J109" i="6"/>
  <c r="N109" i="6"/>
  <c r="R109" i="6"/>
  <c r="I277" i="6"/>
  <c r="M277" i="6"/>
  <c r="Q277" i="6"/>
  <c r="J277" i="6"/>
  <c r="N277" i="6"/>
  <c r="R277" i="6"/>
  <c r="K277" i="6"/>
  <c r="O277" i="6"/>
  <c r="S277" i="6"/>
  <c r="P277" i="6"/>
  <c r="H277" i="6"/>
  <c r="L277" i="6"/>
  <c r="K24" i="6"/>
  <c r="O24" i="6"/>
  <c r="S24" i="6"/>
  <c r="H24" i="6"/>
  <c r="L24" i="6"/>
  <c r="P24" i="6"/>
  <c r="I24" i="6"/>
  <c r="M24" i="6"/>
  <c r="Q24" i="6"/>
  <c r="R24" i="6"/>
  <c r="J24" i="6"/>
  <c r="N24" i="6"/>
  <c r="K668" i="6"/>
  <c r="O668" i="6"/>
  <c r="S668" i="6"/>
  <c r="H668" i="6"/>
  <c r="L668" i="6"/>
  <c r="P668" i="6"/>
  <c r="I668" i="6"/>
  <c r="M668" i="6"/>
  <c r="Q668" i="6"/>
  <c r="J668" i="6"/>
  <c r="N668" i="6"/>
  <c r="R668" i="6"/>
  <c r="I441" i="6"/>
  <c r="M441" i="6"/>
  <c r="Q441" i="6"/>
  <c r="J441" i="6"/>
  <c r="N441" i="6"/>
  <c r="R441" i="6"/>
  <c r="K441" i="6"/>
  <c r="O441" i="6"/>
  <c r="S441" i="6"/>
  <c r="P441" i="6"/>
  <c r="H441" i="6"/>
  <c r="L441" i="6"/>
  <c r="K655" i="6"/>
  <c r="O655" i="6"/>
  <c r="S655" i="6"/>
  <c r="H655" i="6"/>
  <c r="L655" i="6"/>
  <c r="P655" i="6"/>
  <c r="I655" i="6"/>
  <c r="M655" i="6"/>
  <c r="Q655" i="6"/>
  <c r="J655" i="6"/>
  <c r="N655" i="6"/>
  <c r="R655" i="6"/>
  <c r="K174" i="6"/>
  <c r="O174" i="6"/>
  <c r="S174" i="6"/>
  <c r="H174" i="6"/>
  <c r="L174" i="6"/>
  <c r="P174" i="6"/>
  <c r="I174" i="6"/>
  <c r="M174" i="6"/>
  <c r="Q174" i="6"/>
  <c r="J174" i="6"/>
  <c r="N174" i="6"/>
  <c r="R174" i="6"/>
  <c r="K641" i="6"/>
  <c r="O641" i="6"/>
  <c r="S641" i="6"/>
  <c r="H641" i="6"/>
  <c r="L641" i="6"/>
  <c r="P641" i="6"/>
  <c r="I641" i="6"/>
  <c r="M641" i="6"/>
  <c r="Q641" i="6"/>
  <c r="N641" i="6"/>
  <c r="R641" i="6"/>
  <c r="J641" i="6"/>
  <c r="I629" i="6"/>
  <c r="M629" i="6"/>
  <c r="Q629" i="6"/>
  <c r="J629" i="6"/>
  <c r="N629" i="6"/>
  <c r="R629" i="6"/>
  <c r="K629" i="6"/>
  <c r="O629" i="6"/>
  <c r="S629" i="6"/>
  <c r="P629" i="6"/>
  <c r="H629" i="6"/>
  <c r="L629" i="6"/>
  <c r="I625" i="6"/>
  <c r="M625" i="6"/>
  <c r="Q625" i="6"/>
  <c r="J625" i="6"/>
  <c r="N625" i="6"/>
  <c r="R625" i="6"/>
  <c r="K625" i="6"/>
  <c r="O625" i="6"/>
  <c r="S625" i="6"/>
  <c r="P625" i="6"/>
  <c r="H625" i="6"/>
  <c r="L625" i="6"/>
  <c r="I619" i="6"/>
  <c r="M619" i="6"/>
  <c r="Q619" i="6"/>
  <c r="J619" i="6"/>
  <c r="N619" i="6"/>
  <c r="R619" i="6"/>
  <c r="K619" i="6"/>
  <c r="O619" i="6"/>
  <c r="S619" i="6"/>
  <c r="H619" i="6"/>
  <c r="L619" i="6"/>
  <c r="P619" i="6"/>
  <c r="H392" i="6"/>
  <c r="L392" i="6"/>
  <c r="P392" i="6"/>
  <c r="I392" i="6"/>
  <c r="M392" i="6"/>
  <c r="Q392" i="6"/>
  <c r="J392" i="6"/>
  <c r="N392" i="6"/>
  <c r="R392" i="6"/>
  <c r="K392" i="6"/>
  <c r="O392" i="6"/>
  <c r="S392" i="6"/>
  <c r="I134" i="6"/>
  <c r="M134" i="6"/>
  <c r="Q134" i="6"/>
  <c r="J134" i="6"/>
  <c r="N134" i="6"/>
  <c r="R134" i="6"/>
  <c r="K134" i="6"/>
  <c r="O134" i="6"/>
  <c r="S134" i="6"/>
  <c r="H134" i="6"/>
  <c r="L134" i="6"/>
  <c r="P134" i="6"/>
  <c r="I602" i="6"/>
  <c r="M602" i="6"/>
  <c r="Q602" i="6"/>
  <c r="J602" i="6"/>
  <c r="N602" i="6"/>
  <c r="R602" i="6"/>
  <c r="K602" i="6"/>
  <c r="O602" i="6"/>
  <c r="S602" i="6"/>
  <c r="H602" i="6"/>
  <c r="L602" i="6"/>
  <c r="P602" i="6"/>
  <c r="H353" i="6"/>
  <c r="L353" i="6"/>
  <c r="P353" i="6"/>
  <c r="I353" i="6"/>
  <c r="M353" i="6"/>
  <c r="Q353" i="6"/>
  <c r="J353" i="6"/>
  <c r="N353" i="6"/>
  <c r="R353" i="6"/>
  <c r="O353" i="6"/>
  <c r="S353" i="6"/>
  <c r="K353" i="6"/>
  <c r="I593" i="6"/>
  <c r="M593" i="6"/>
  <c r="Q593" i="6"/>
  <c r="J593" i="6"/>
  <c r="N593" i="6"/>
  <c r="R593" i="6"/>
  <c r="K593" i="6"/>
  <c r="O593" i="6"/>
  <c r="S593" i="6"/>
  <c r="P593" i="6"/>
  <c r="H593" i="6"/>
  <c r="L593" i="6"/>
  <c r="I587" i="6"/>
  <c r="M587" i="6"/>
  <c r="Q587" i="6"/>
  <c r="J587" i="6"/>
  <c r="N587" i="6"/>
  <c r="R587" i="6"/>
  <c r="K587" i="6"/>
  <c r="O587" i="6"/>
  <c r="S587" i="6"/>
  <c r="H587" i="6"/>
  <c r="L587" i="6"/>
  <c r="P587" i="6"/>
  <c r="I582" i="6"/>
  <c r="M582" i="6"/>
  <c r="Q582" i="6"/>
  <c r="J582" i="6"/>
  <c r="N582" i="6"/>
  <c r="R582" i="6"/>
  <c r="K582" i="6"/>
  <c r="O582" i="6"/>
  <c r="S582" i="6"/>
  <c r="H582" i="6"/>
  <c r="L582" i="6"/>
  <c r="P582" i="6"/>
  <c r="H385" i="6"/>
  <c r="L385" i="6"/>
  <c r="P385" i="6"/>
  <c r="I385" i="6"/>
  <c r="M385" i="6"/>
  <c r="Q385" i="6"/>
  <c r="J385" i="6"/>
  <c r="N385" i="6"/>
  <c r="R385" i="6"/>
  <c r="O385" i="6"/>
  <c r="S385" i="6"/>
  <c r="K385" i="6"/>
  <c r="I574" i="6"/>
  <c r="M574" i="6"/>
  <c r="Q574" i="6"/>
  <c r="J574" i="6"/>
  <c r="N574" i="6"/>
  <c r="R574" i="6"/>
  <c r="K574" i="6"/>
  <c r="O574" i="6"/>
  <c r="S574" i="6"/>
  <c r="H574" i="6"/>
  <c r="L574" i="6"/>
  <c r="P574" i="6"/>
  <c r="K254" i="6"/>
  <c r="O254" i="6"/>
  <c r="S254" i="6"/>
  <c r="H254" i="6"/>
  <c r="L254" i="6"/>
  <c r="P254" i="6"/>
  <c r="I254" i="6"/>
  <c r="M254" i="6"/>
  <c r="Q254" i="6"/>
  <c r="J254" i="6"/>
  <c r="N254" i="6"/>
  <c r="R254" i="6"/>
  <c r="H382" i="6"/>
  <c r="L382" i="6"/>
  <c r="P382" i="6"/>
  <c r="I382" i="6"/>
  <c r="M382" i="6"/>
  <c r="Q382" i="6"/>
  <c r="J382" i="6"/>
  <c r="N382" i="6"/>
  <c r="R382" i="6"/>
  <c r="S382" i="6"/>
  <c r="K382" i="6"/>
  <c r="O382" i="6"/>
  <c r="K171" i="6"/>
  <c r="O171" i="6"/>
  <c r="S171" i="6"/>
  <c r="H171" i="6"/>
  <c r="L171" i="6"/>
  <c r="P171" i="6"/>
  <c r="I171" i="6"/>
  <c r="M171" i="6"/>
  <c r="Q171" i="6"/>
  <c r="J171" i="6"/>
  <c r="N171" i="6"/>
  <c r="R171" i="6"/>
  <c r="I551" i="6"/>
  <c r="M551" i="6"/>
  <c r="Q551" i="6"/>
  <c r="J551" i="6"/>
  <c r="N551" i="6"/>
  <c r="R551" i="6"/>
  <c r="K551" i="6"/>
  <c r="O551" i="6"/>
  <c r="S551" i="6"/>
  <c r="H551" i="6"/>
  <c r="L551" i="6"/>
  <c r="P551" i="6"/>
  <c r="I548" i="6"/>
  <c r="M548" i="6"/>
  <c r="Q548" i="6"/>
  <c r="J548" i="6"/>
  <c r="N548" i="6"/>
  <c r="R548" i="6"/>
  <c r="K548" i="6"/>
  <c r="O548" i="6"/>
  <c r="S548" i="6"/>
  <c r="L548" i="6"/>
  <c r="P548" i="6"/>
  <c r="H548" i="6"/>
  <c r="I543" i="6"/>
  <c r="M543" i="6"/>
  <c r="Q543" i="6"/>
  <c r="J543" i="6"/>
  <c r="N543" i="6"/>
  <c r="R543" i="6"/>
  <c r="K543" i="6"/>
  <c r="O543" i="6"/>
  <c r="S543" i="6"/>
  <c r="H543" i="6"/>
  <c r="L543" i="6"/>
  <c r="P543" i="6"/>
  <c r="K235" i="6"/>
  <c r="O235" i="6"/>
  <c r="S235" i="6"/>
  <c r="H235" i="6"/>
  <c r="L235" i="6"/>
  <c r="P235" i="6"/>
  <c r="I235" i="6"/>
  <c r="M235" i="6"/>
  <c r="Q235" i="6"/>
  <c r="J235" i="6"/>
  <c r="N235" i="6"/>
  <c r="R235" i="6"/>
  <c r="I323" i="6"/>
  <c r="M323" i="6"/>
  <c r="Q323" i="6"/>
  <c r="J323" i="6"/>
  <c r="N323" i="6"/>
  <c r="R323" i="6"/>
  <c r="K323" i="6"/>
  <c r="O323" i="6"/>
  <c r="S323" i="6"/>
  <c r="H323" i="6"/>
  <c r="L323" i="6"/>
  <c r="P323" i="6"/>
  <c r="I528" i="6"/>
  <c r="M528" i="6"/>
  <c r="Q528" i="6"/>
  <c r="J528" i="6"/>
  <c r="N528" i="6"/>
  <c r="R528" i="6"/>
  <c r="K528" i="6"/>
  <c r="O528" i="6"/>
  <c r="S528" i="6"/>
  <c r="L528" i="6"/>
  <c r="P528" i="6"/>
  <c r="H528" i="6"/>
  <c r="I523" i="6"/>
  <c r="M523" i="6"/>
  <c r="Q523" i="6"/>
  <c r="J523" i="6"/>
  <c r="N523" i="6"/>
  <c r="R523" i="6"/>
  <c r="K523" i="6"/>
  <c r="O523" i="6"/>
  <c r="S523" i="6"/>
  <c r="H523" i="6"/>
  <c r="L523" i="6"/>
  <c r="P523" i="6"/>
  <c r="I516" i="6"/>
  <c r="M516" i="6"/>
  <c r="Q516" i="6"/>
  <c r="J516" i="6"/>
  <c r="N516" i="6"/>
  <c r="R516" i="6"/>
  <c r="K516" i="6"/>
  <c r="O516" i="6"/>
  <c r="S516" i="6"/>
  <c r="L516" i="6"/>
  <c r="P516" i="6"/>
  <c r="H516" i="6"/>
  <c r="K89" i="6"/>
  <c r="O89" i="6"/>
  <c r="S89" i="6"/>
  <c r="H89" i="6"/>
  <c r="L89" i="6"/>
  <c r="P89" i="6"/>
  <c r="I89" i="6"/>
  <c r="M89" i="6"/>
  <c r="Q89" i="6"/>
  <c r="J89" i="6"/>
  <c r="N89" i="6"/>
  <c r="R89" i="6"/>
  <c r="I342" i="6"/>
  <c r="M342" i="6"/>
  <c r="Q342" i="6"/>
  <c r="J342" i="6"/>
  <c r="N342" i="6"/>
  <c r="R342" i="6"/>
  <c r="K342" i="6"/>
  <c r="O342" i="6"/>
  <c r="S342" i="6"/>
  <c r="H342" i="6"/>
  <c r="L342" i="6"/>
  <c r="P342" i="6"/>
  <c r="I501" i="6"/>
  <c r="M501" i="6"/>
  <c r="Q501" i="6"/>
  <c r="J501" i="6"/>
  <c r="N501" i="6"/>
  <c r="R501" i="6"/>
  <c r="K501" i="6"/>
  <c r="O501" i="6"/>
  <c r="S501" i="6"/>
  <c r="P501" i="6"/>
  <c r="H501" i="6"/>
  <c r="L501" i="6"/>
  <c r="H427" i="6"/>
  <c r="L427" i="6"/>
  <c r="P427" i="6"/>
  <c r="I427" i="6"/>
  <c r="M427" i="6"/>
  <c r="Q427" i="6"/>
  <c r="J427" i="6"/>
  <c r="N427" i="6"/>
  <c r="R427" i="6"/>
  <c r="K427" i="6"/>
  <c r="O427" i="6"/>
  <c r="S427" i="6"/>
  <c r="I265" i="6"/>
  <c r="M265" i="6"/>
  <c r="Q265" i="6"/>
  <c r="J265" i="6"/>
  <c r="N265" i="6"/>
  <c r="R265" i="6"/>
  <c r="K265" i="6"/>
  <c r="O265" i="6"/>
  <c r="S265" i="6"/>
  <c r="P265" i="6"/>
  <c r="H265" i="6"/>
  <c r="L265" i="6"/>
  <c r="I492" i="6"/>
  <c r="M492" i="6"/>
  <c r="Q492" i="6"/>
  <c r="J492" i="6"/>
  <c r="N492" i="6"/>
  <c r="R492" i="6"/>
  <c r="K492" i="6"/>
  <c r="O492" i="6"/>
  <c r="S492" i="6"/>
  <c r="L492" i="6"/>
  <c r="P492" i="6"/>
  <c r="H492" i="6"/>
  <c r="I486" i="6"/>
  <c r="M486" i="6"/>
  <c r="Q486" i="6"/>
  <c r="J486" i="6"/>
  <c r="N486" i="6"/>
  <c r="R486" i="6"/>
  <c r="K486" i="6"/>
  <c r="O486" i="6"/>
  <c r="S486" i="6"/>
  <c r="H486" i="6"/>
  <c r="L486" i="6"/>
  <c r="P486" i="6"/>
  <c r="I482" i="6"/>
  <c r="M482" i="6"/>
  <c r="Q482" i="6"/>
  <c r="J482" i="6"/>
  <c r="N482" i="6"/>
  <c r="R482" i="6"/>
  <c r="K482" i="6"/>
  <c r="O482" i="6"/>
  <c r="S482" i="6"/>
  <c r="H482" i="6"/>
  <c r="L482" i="6"/>
  <c r="P482" i="6"/>
  <c r="I478" i="6"/>
  <c r="M478" i="6"/>
  <c r="Q478" i="6"/>
  <c r="J478" i="6"/>
  <c r="N478" i="6"/>
  <c r="R478" i="6"/>
  <c r="K478" i="6"/>
  <c r="O478" i="6"/>
  <c r="S478" i="6"/>
  <c r="H478" i="6"/>
  <c r="L478" i="6"/>
  <c r="P478" i="6"/>
  <c r="I475" i="6"/>
  <c r="M475" i="6"/>
  <c r="Q475" i="6"/>
  <c r="J475" i="6"/>
  <c r="N475" i="6"/>
  <c r="R475" i="6"/>
  <c r="K475" i="6"/>
  <c r="O475" i="6"/>
  <c r="S475" i="6"/>
  <c r="H475" i="6"/>
  <c r="L475" i="6"/>
  <c r="P475" i="6"/>
  <c r="I471" i="6"/>
  <c r="M471" i="6"/>
  <c r="Q471" i="6"/>
  <c r="J471" i="6"/>
  <c r="N471" i="6"/>
  <c r="R471" i="6"/>
  <c r="K471" i="6"/>
  <c r="O471" i="6"/>
  <c r="S471" i="6"/>
  <c r="H471" i="6"/>
  <c r="L471" i="6"/>
  <c r="P471" i="6"/>
  <c r="J718" i="7"/>
  <c r="N718" i="7"/>
  <c r="K118" i="7"/>
  <c r="J118" i="7"/>
  <c r="N118" i="7"/>
  <c r="I753" i="7"/>
  <c r="L753" i="7"/>
  <c r="P753" i="7"/>
  <c r="H753" i="7"/>
  <c r="K752" i="7"/>
  <c r="N752" i="7"/>
  <c r="J752" i="7"/>
  <c r="J711" i="7"/>
  <c r="N711" i="7"/>
  <c r="H77" i="7"/>
  <c r="K77" i="7"/>
  <c r="O77" i="7"/>
  <c r="H597" i="7"/>
  <c r="L597" i="7"/>
  <c r="P2" i="7"/>
  <c r="M2" i="7"/>
  <c r="I2" i="7"/>
  <c r="K739" i="7"/>
  <c r="J739" i="7"/>
  <c r="N739" i="7"/>
  <c r="J659" i="7"/>
  <c r="M659" i="7"/>
  <c r="I659" i="7"/>
  <c r="J360" i="7"/>
  <c r="I360" i="7"/>
  <c r="M360" i="7"/>
  <c r="I847" i="6"/>
  <c r="M847" i="6"/>
  <c r="Q847" i="6"/>
  <c r="J847" i="6"/>
  <c r="N847" i="6"/>
  <c r="R847" i="6"/>
  <c r="K847" i="6"/>
  <c r="O847" i="6"/>
  <c r="S847" i="6"/>
  <c r="K803" i="6"/>
  <c r="O803" i="6"/>
  <c r="S803" i="6"/>
  <c r="H803" i="6"/>
  <c r="L803" i="6"/>
  <c r="P803" i="6"/>
  <c r="I803" i="6"/>
  <c r="M803" i="6"/>
  <c r="Q803" i="6"/>
  <c r="J803" i="6"/>
  <c r="N803" i="6"/>
  <c r="I458" i="6"/>
  <c r="M458" i="6"/>
  <c r="Q458" i="6"/>
  <c r="J458" i="6"/>
  <c r="N458" i="6"/>
  <c r="R458" i="6"/>
  <c r="K458" i="6"/>
  <c r="O458" i="6"/>
  <c r="S458" i="6"/>
  <c r="H458" i="6"/>
  <c r="L458" i="6"/>
  <c r="P458" i="6"/>
  <c r="K801" i="6"/>
  <c r="O801" i="6"/>
  <c r="S801" i="6"/>
  <c r="H801" i="6"/>
  <c r="L801" i="6"/>
  <c r="P801" i="6"/>
  <c r="I801" i="6"/>
  <c r="M801" i="6"/>
  <c r="Q801" i="6"/>
  <c r="N801" i="6"/>
  <c r="R801" i="6"/>
  <c r="K799" i="6"/>
  <c r="O799" i="6"/>
  <c r="S799" i="6"/>
  <c r="H799" i="6"/>
  <c r="L799" i="6"/>
  <c r="P799" i="6"/>
  <c r="I799" i="6"/>
  <c r="M799" i="6"/>
  <c r="Q799" i="6"/>
  <c r="J799" i="6"/>
  <c r="N799" i="6"/>
  <c r="K183" i="6"/>
  <c r="O183" i="6"/>
  <c r="S183" i="6"/>
  <c r="H183" i="6"/>
  <c r="L183" i="6"/>
  <c r="P183" i="6"/>
  <c r="I183" i="6"/>
  <c r="M183" i="6"/>
  <c r="Q183" i="6"/>
  <c r="J183" i="6"/>
  <c r="N183" i="6"/>
  <c r="R183" i="6"/>
  <c r="K796" i="6"/>
  <c r="O796" i="6"/>
  <c r="S796" i="6"/>
  <c r="H796" i="6"/>
  <c r="L796" i="6"/>
  <c r="P796" i="6"/>
  <c r="I796" i="6"/>
  <c r="M796" i="6"/>
  <c r="Q796" i="6"/>
  <c r="J796" i="6"/>
  <c r="N796" i="6"/>
  <c r="R796" i="6"/>
  <c r="K181" i="6"/>
  <c r="O181" i="6"/>
  <c r="S181" i="6"/>
  <c r="H181" i="6"/>
  <c r="L181" i="6"/>
  <c r="P181" i="6"/>
  <c r="I181" i="6"/>
  <c r="M181" i="6"/>
  <c r="Q181" i="6"/>
  <c r="R181" i="6"/>
  <c r="J181" i="6"/>
  <c r="N181" i="6"/>
  <c r="K792" i="6"/>
  <c r="O792" i="6"/>
  <c r="S792" i="6"/>
  <c r="H792" i="6"/>
  <c r="L792" i="6"/>
  <c r="P792" i="6"/>
  <c r="I792" i="6"/>
  <c r="M792" i="6"/>
  <c r="Q792" i="6"/>
  <c r="J792" i="6"/>
  <c r="N792" i="6"/>
  <c r="R792" i="6"/>
  <c r="I53" i="6"/>
  <c r="M53" i="6"/>
  <c r="Q53" i="6"/>
  <c r="J53" i="6"/>
  <c r="N53" i="6"/>
  <c r="R53" i="6"/>
  <c r="K53" i="6"/>
  <c r="O53" i="6"/>
  <c r="S53" i="6"/>
  <c r="H53" i="6"/>
  <c r="L53" i="6"/>
  <c r="P53" i="6"/>
  <c r="K787" i="6"/>
  <c r="O787" i="6"/>
  <c r="S787" i="6"/>
  <c r="H787" i="6"/>
  <c r="L787" i="6"/>
  <c r="P787" i="6"/>
  <c r="I787" i="6"/>
  <c r="M787" i="6"/>
  <c r="Q787" i="6"/>
  <c r="J787" i="6"/>
  <c r="N787" i="6"/>
  <c r="H371" i="6"/>
  <c r="L371" i="6"/>
  <c r="P371" i="6"/>
  <c r="I371" i="6"/>
  <c r="M371" i="6"/>
  <c r="Q371" i="6"/>
  <c r="J371" i="6"/>
  <c r="N371" i="6"/>
  <c r="R371" i="6"/>
  <c r="K371" i="6"/>
  <c r="O371" i="6"/>
  <c r="S371" i="6"/>
  <c r="I454" i="6"/>
  <c r="M454" i="6"/>
  <c r="Q454" i="6"/>
  <c r="J454" i="6"/>
  <c r="N454" i="6"/>
  <c r="R454" i="6"/>
  <c r="K454" i="6"/>
  <c r="O454" i="6"/>
  <c r="S454" i="6"/>
  <c r="H454" i="6"/>
  <c r="L454" i="6"/>
  <c r="P454" i="6"/>
  <c r="I288" i="6"/>
  <c r="M288" i="6"/>
  <c r="Q288" i="6"/>
  <c r="J288" i="6"/>
  <c r="N288" i="6"/>
  <c r="R288" i="6"/>
  <c r="K288" i="6"/>
  <c r="O288" i="6"/>
  <c r="S288" i="6"/>
  <c r="L288" i="6"/>
  <c r="P288" i="6"/>
  <c r="H288" i="6"/>
  <c r="K85" i="6"/>
  <c r="O85" i="6"/>
  <c r="S85" i="6"/>
  <c r="H85" i="6"/>
  <c r="L85" i="6"/>
  <c r="P85" i="6"/>
  <c r="I85" i="6"/>
  <c r="M85" i="6"/>
  <c r="Q85" i="6"/>
  <c r="J85" i="6"/>
  <c r="N85" i="6"/>
  <c r="R85" i="6"/>
  <c r="K782" i="6"/>
  <c r="O782" i="6"/>
  <c r="S782" i="6"/>
  <c r="H782" i="6"/>
  <c r="L782" i="6"/>
  <c r="P782" i="6"/>
  <c r="I782" i="6"/>
  <c r="M782" i="6"/>
  <c r="Q782" i="6"/>
  <c r="R782" i="6"/>
  <c r="J782" i="6"/>
  <c r="K780" i="6"/>
  <c r="O780" i="6"/>
  <c r="S780" i="6"/>
  <c r="H780" i="6"/>
  <c r="L780" i="6"/>
  <c r="P780" i="6"/>
  <c r="I780" i="6"/>
  <c r="M780" i="6"/>
  <c r="Q780" i="6"/>
  <c r="J780" i="6"/>
  <c r="N780" i="6"/>
  <c r="R780" i="6"/>
  <c r="H368" i="6"/>
  <c r="L368" i="6"/>
  <c r="P368" i="6"/>
  <c r="I368" i="6"/>
  <c r="M368" i="6"/>
  <c r="Q368" i="6"/>
  <c r="J368" i="6"/>
  <c r="N368" i="6"/>
  <c r="R368" i="6"/>
  <c r="K368" i="6"/>
  <c r="O368" i="6"/>
  <c r="S368" i="6"/>
  <c r="K243" i="6"/>
  <c r="O243" i="6"/>
  <c r="S243" i="6"/>
  <c r="H243" i="6"/>
  <c r="L243" i="6"/>
  <c r="P243" i="6"/>
  <c r="I243" i="6"/>
  <c r="M243" i="6"/>
  <c r="Q243" i="6"/>
  <c r="J243" i="6"/>
  <c r="N243" i="6"/>
  <c r="R243" i="6"/>
  <c r="I138" i="6"/>
  <c r="M138" i="6"/>
  <c r="Q138" i="6"/>
  <c r="J138" i="6"/>
  <c r="N138" i="6"/>
  <c r="R138" i="6"/>
  <c r="K138" i="6"/>
  <c r="O138" i="6"/>
  <c r="S138" i="6"/>
  <c r="H138" i="6"/>
  <c r="L138" i="6"/>
  <c r="P138" i="6"/>
  <c r="K776" i="6"/>
  <c r="O776" i="6"/>
  <c r="S776" i="6"/>
  <c r="H776" i="6"/>
  <c r="L776" i="6"/>
  <c r="P776" i="6"/>
  <c r="I776" i="6"/>
  <c r="M776" i="6"/>
  <c r="Q776" i="6"/>
  <c r="J776" i="6"/>
  <c r="N776" i="6"/>
  <c r="R776" i="6"/>
  <c r="I337" i="6"/>
  <c r="M337" i="6"/>
  <c r="Q337" i="6"/>
  <c r="J337" i="6"/>
  <c r="N337" i="6"/>
  <c r="R337" i="6"/>
  <c r="K337" i="6"/>
  <c r="O337" i="6"/>
  <c r="S337" i="6"/>
  <c r="P337" i="6"/>
  <c r="H337" i="6"/>
  <c r="L337" i="6"/>
  <c r="K772" i="6"/>
  <c r="O772" i="6"/>
  <c r="S772" i="6"/>
  <c r="H772" i="6"/>
  <c r="L772" i="6"/>
  <c r="P772" i="6"/>
  <c r="I772" i="6"/>
  <c r="M772" i="6"/>
  <c r="Q772" i="6"/>
  <c r="J772" i="6"/>
  <c r="N772" i="6"/>
  <c r="R772" i="6"/>
  <c r="K769" i="6"/>
  <c r="O769" i="6"/>
  <c r="S769" i="6"/>
  <c r="H769" i="6"/>
  <c r="L769" i="6"/>
  <c r="P769" i="6"/>
  <c r="I769" i="6"/>
  <c r="M769" i="6"/>
  <c r="Q769" i="6"/>
  <c r="N769" i="6"/>
  <c r="R769" i="6"/>
  <c r="K205" i="6"/>
  <c r="O205" i="6"/>
  <c r="S205" i="6"/>
  <c r="H205" i="6"/>
  <c r="L205" i="6"/>
  <c r="P205" i="6"/>
  <c r="I205" i="6"/>
  <c r="M205" i="6"/>
  <c r="Q205" i="6"/>
  <c r="R205" i="6"/>
  <c r="J205" i="6"/>
  <c r="N205" i="6"/>
  <c r="H366" i="6"/>
  <c r="L366" i="6"/>
  <c r="P366" i="6"/>
  <c r="I366" i="6"/>
  <c r="M366" i="6"/>
  <c r="Q366" i="6"/>
  <c r="J366" i="6"/>
  <c r="N366" i="6"/>
  <c r="R366" i="6"/>
  <c r="S366" i="6"/>
  <c r="K366" i="6"/>
  <c r="O366" i="6"/>
  <c r="K764" i="6"/>
  <c r="O764" i="6"/>
  <c r="S764" i="6"/>
  <c r="H764" i="6"/>
  <c r="L764" i="6"/>
  <c r="P764" i="6"/>
  <c r="I764" i="6"/>
  <c r="M764" i="6"/>
  <c r="Q764" i="6"/>
  <c r="J764" i="6"/>
  <c r="N764" i="6"/>
  <c r="R764" i="6"/>
  <c r="I46" i="6"/>
  <c r="M46" i="6"/>
  <c r="Q46" i="6"/>
  <c r="J46" i="6"/>
  <c r="N46" i="6"/>
  <c r="R46" i="6"/>
  <c r="K46" i="6"/>
  <c r="O46" i="6"/>
  <c r="S46" i="6"/>
  <c r="L46" i="6"/>
  <c r="P46" i="6"/>
  <c r="H46" i="6"/>
  <c r="K84" i="6"/>
  <c r="O84" i="6"/>
  <c r="S84" i="6"/>
  <c r="H84" i="6"/>
  <c r="L84" i="6"/>
  <c r="P84" i="6"/>
  <c r="I84" i="6"/>
  <c r="M84" i="6"/>
  <c r="Q84" i="6"/>
  <c r="R84" i="6"/>
  <c r="J84" i="6"/>
  <c r="N84" i="6"/>
  <c r="K762" i="6"/>
  <c r="O762" i="6"/>
  <c r="S762" i="6"/>
  <c r="H762" i="6"/>
  <c r="L762" i="6"/>
  <c r="P762" i="6"/>
  <c r="I762" i="6"/>
  <c r="M762" i="6"/>
  <c r="Q762" i="6"/>
  <c r="R762" i="6"/>
  <c r="J762" i="6"/>
  <c r="K25" i="6"/>
  <c r="O25" i="6"/>
  <c r="S25" i="6"/>
  <c r="H25" i="6"/>
  <c r="L25" i="6"/>
  <c r="P25" i="6"/>
  <c r="I25" i="6"/>
  <c r="M25" i="6"/>
  <c r="Q25" i="6"/>
  <c r="J25" i="6"/>
  <c r="N25" i="6"/>
  <c r="R25" i="6"/>
  <c r="K757" i="6"/>
  <c r="O757" i="6"/>
  <c r="S757" i="6"/>
  <c r="H757" i="6"/>
  <c r="L757" i="6"/>
  <c r="P757" i="6"/>
  <c r="I757" i="6"/>
  <c r="M757" i="6"/>
  <c r="Q757" i="6"/>
  <c r="N757" i="6"/>
  <c r="R757" i="6"/>
  <c r="K756" i="6"/>
  <c r="O756" i="6"/>
  <c r="S756" i="6"/>
  <c r="H756" i="6"/>
  <c r="L756" i="6"/>
  <c r="P756" i="6"/>
  <c r="I756" i="6"/>
  <c r="M756" i="6"/>
  <c r="Q756" i="6"/>
  <c r="J756" i="6"/>
  <c r="N756" i="6"/>
  <c r="R756" i="6"/>
  <c r="I150" i="6"/>
  <c r="M150" i="6"/>
  <c r="Q150" i="6"/>
  <c r="J150" i="6"/>
  <c r="N150" i="6"/>
  <c r="R150" i="6"/>
  <c r="K150" i="6"/>
  <c r="O150" i="6"/>
  <c r="S150" i="6"/>
  <c r="H150" i="6"/>
  <c r="L150" i="6"/>
  <c r="P150" i="6"/>
  <c r="K752" i="6"/>
  <c r="O752" i="6"/>
  <c r="S752" i="6"/>
  <c r="H752" i="6"/>
  <c r="L752" i="6"/>
  <c r="P752" i="6"/>
  <c r="I752" i="6"/>
  <c r="M752" i="6"/>
  <c r="Q752" i="6"/>
  <c r="J752" i="6"/>
  <c r="N752" i="6"/>
  <c r="R752" i="6"/>
  <c r="K750" i="6"/>
  <c r="O750" i="6"/>
  <c r="S750" i="6"/>
  <c r="H750" i="6"/>
  <c r="L750" i="6"/>
  <c r="P750" i="6"/>
  <c r="I750" i="6"/>
  <c r="M750" i="6"/>
  <c r="Q750" i="6"/>
  <c r="R750" i="6"/>
  <c r="J750" i="6"/>
  <c r="K748" i="6"/>
  <c r="O748" i="6"/>
  <c r="S748" i="6"/>
  <c r="H748" i="6"/>
  <c r="L748" i="6"/>
  <c r="P748" i="6"/>
  <c r="I748" i="6"/>
  <c r="M748" i="6"/>
  <c r="Q748" i="6"/>
  <c r="J748" i="6"/>
  <c r="N748" i="6"/>
  <c r="R748" i="6"/>
  <c r="I286" i="6"/>
  <c r="M286" i="6"/>
  <c r="Q286" i="6"/>
  <c r="J286" i="6"/>
  <c r="N286" i="6"/>
  <c r="R286" i="6"/>
  <c r="K286" i="6"/>
  <c r="O286" i="6"/>
  <c r="S286" i="6"/>
  <c r="H286" i="6"/>
  <c r="L286" i="6"/>
  <c r="P286" i="6"/>
  <c r="K744" i="6"/>
  <c r="O744" i="6"/>
  <c r="S744" i="6"/>
  <c r="H744" i="6"/>
  <c r="L744" i="6"/>
  <c r="P744" i="6"/>
  <c r="I744" i="6"/>
  <c r="M744" i="6"/>
  <c r="Q744" i="6"/>
  <c r="J744" i="6"/>
  <c r="N744" i="6"/>
  <c r="R744" i="6"/>
  <c r="H401" i="6"/>
  <c r="L401" i="6"/>
  <c r="P401" i="6"/>
  <c r="I401" i="6"/>
  <c r="M401" i="6"/>
  <c r="Q401" i="6"/>
  <c r="J401" i="6"/>
  <c r="N401" i="6"/>
  <c r="R401" i="6"/>
  <c r="O401" i="6"/>
  <c r="S401" i="6"/>
  <c r="K401" i="6"/>
  <c r="I124" i="6"/>
  <c r="M124" i="6"/>
  <c r="Q124" i="6"/>
  <c r="J124" i="6"/>
  <c r="N124" i="6"/>
  <c r="R124" i="6"/>
  <c r="K124" i="6"/>
  <c r="O124" i="6"/>
  <c r="S124" i="6"/>
  <c r="P124" i="6"/>
  <c r="H124" i="6"/>
  <c r="L124" i="6"/>
  <c r="K739" i="6"/>
  <c r="O739" i="6"/>
  <c r="S739" i="6"/>
  <c r="H739" i="6"/>
  <c r="L739" i="6"/>
  <c r="P739" i="6"/>
  <c r="I739" i="6"/>
  <c r="M739" i="6"/>
  <c r="Q739" i="6"/>
  <c r="J739" i="6"/>
  <c r="N739" i="6"/>
  <c r="K736" i="6"/>
  <c r="O736" i="6"/>
  <c r="S736" i="6"/>
  <c r="H736" i="6"/>
  <c r="L736" i="6"/>
  <c r="P736" i="6"/>
  <c r="I736" i="6"/>
  <c r="M736" i="6"/>
  <c r="Q736" i="6"/>
  <c r="J736" i="6"/>
  <c r="N736" i="6"/>
  <c r="R736" i="6"/>
  <c r="K735" i="6"/>
  <c r="O735" i="6"/>
  <c r="S735" i="6"/>
  <c r="H735" i="6"/>
  <c r="L735" i="6"/>
  <c r="P735" i="6"/>
  <c r="I735" i="6"/>
  <c r="M735" i="6"/>
  <c r="Q735" i="6"/>
  <c r="J735" i="6"/>
  <c r="N735" i="6"/>
  <c r="K732" i="6"/>
  <c r="O732" i="6"/>
  <c r="S732" i="6"/>
  <c r="H732" i="6"/>
  <c r="L732" i="6"/>
  <c r="P732" i="6"/>
  <c r="I732" i="6"/>
  <c r="M732" i="6"/>
  <c r="Q732" i="6"/>
  <c r="J732" i="6"/>
  <c r="N732" i="6"/>
  <c r="R732" i="6"/>
  <c r="I447" i="6"/>
  <c r="M447" i="6"/>
  <c r="Q447" i="6"/>
  <c r="J447" i="6"/>
  <c r="N447" i="6"/>
  <c r="R447" i="6"/>
  <c r="K447" i="6"/>
  <c r="O447" i="6"/>
  <c r="S447" i="6"/>
  <c r="H447" i="6"/>
  <c r="L447" i="6"/>
  <c r="P447" i="6"/>
  <c r="I307" i="6"/>
  <c r="M307" i="6"/>
  <c r="Q307" i="6"/>
  <c r="J307" i="6"/>
  <c r="N307" i="6"/>
  <c r="R307" i="6"/>
  <c r="K307" i="6"/>
  <c r="O307" i="6"/>
  <c r="S307" i="6"/>
  <c r="H307" i="6"/>
  <c r="L307" i="6"/>
  <c r="P307" i="6"/>
  <c r="K258" i="6"/>
  <c r="O258" i="6"/>
  <c r="S258" i="6"/>
  <c r="H258" i="6"/>
  <c r="L258" i="6"/>
  <c r="P258" i="6"/>
  <c r="I258" i="6"/>
  <c r="M258" i="6"/>
  <c r="Q258" i="6"/>
  <c r="J258" i="6"/>
  <c r="N258" i="6"/>
  <c r="R258" i="6"/>
  <c r="K726" i="6"/>
  <c r="O726" i="6"/>
  <c r="S726" i="6"/>
  <c r="H726" i="6"/>
  <c r="L726" i="6"/>
  <c r="P726" i="6"/>
  <c r="I726" i="6"/>
  <c r="M726" i="6"/>
  <c r="Q726" i="6"/>
  <c r="R726" i="6"/>
  <c r="J726" i="6"/>
  <c r="K723" i="6"/>
  <c r="O723" i="6"/>
  <c r="S723" i="6"/>
  <c r="H723" i="6"/>
  <c r="L723" i="6"/>
  <c r="P723" i="6"/>
  <c r="I723" i="6"/>
  <c r="M723" i="6"/>
  <c r="Q723" i="6"/>
  <c r="J723" i="6"/>
  <c r="N723" i="6"/>
  <c r="K166" i="6"/>
  <c r="O166" i="6"/>
  <c r="S166" i="6"/>
  <c r="H166" i="6"/>
  <c r="L166" i="6"/>
  <c r="P166" i="6"/>
  <c r="I166" i="6"/>
  <c r="M166" i="6"/>
  <c r="Q166" i="6"/>
  <c r="J166" i="6"/>
  <c r="N166" i="6"/>
  <c r="R166" i="6"/>
  <c r="K718" i="6"/>
  <c r="O718" i="6"/>
  <c r="S718" i="6"/>
  <c r="H718" i="6"/>
  <c r="L718" i="6"/>
  <c r="P718" i="6"/>
  <c r="I718" i="6"/>
  <c r="M718" i="6"/>
  <c r="Q718" i="6"/>
  <c r="R718" i="6"/>
  <c r="J718" i="6"/>
  <c r="H364" i="6"/>
  <c r="L364" i="6"/>
  <c r="P364" i="6"/>
  <c r="I364" i="6"/>
  <c r="M364" i="6"/>
  <c r="Q364" i="6"/>
  <c r="J364" i="6"/>
  <c r="N364" i="6"/>
  <c r="R364" i="6"/>
  <c r="K364" i="6"/>
  <c r="O364" i="6"/>
  <c r="S364" i="6"/>
  <c r="K257" i="6"/>
  <c r="O257" i="6"/>
  <c r="S257" i="6"/>
  <c r="H257" i="6"/>
  <c r="L257" i="6"/>
  <c r="P257" i="6"/>
  <c r="I257" i="6"/>
  <c r="M257" i="6"/>
  <c r="Q257" i="6"/>
  <c r="R257" i="6"/>
  <c r="J257" i="6"/>
  <c r="N257" i="6"/>
  <c r="K713" i="6"/>
  <c r="O713" i="6"/>
  <c r="S713" i="6"/>
  <c r="H713" i="6"/>
  <c r="L713" i="6"/>
  <c r="P713" i="6"/>
  <c r="I713" i="6"/>
  <c r="M713" i="6"/>
  <c r="Q713" i="6"/>
  <c r="N713" i="6"/>
  <c r="R713" i="6"/>
  <c r="K224" i="6"/>
  <c r="O224" i="6"/>
  <c r="S224" i="6"/>
  <c r="H224" i="6"/>
  <c r="L224" i="6"/>
  <c r="P224" i="6"/>
  <c r="I224" i="6"/>
  <c r="M224" i="6"/>
  <c r="Q224" i="6"/>
  <c r="N224" i="6"/>
  <c r="R224" i="6"/>
  <c r="J224" i="6"/>
  <c r="K19" i="6"/>
  <c r="O19" i="6"/>
  <c r="S19" i="6"/>
  <c r="H19" i="6"/>
  <c r="L19" i="6"/>
  <c r="P19" i="6"/>
  <c r="I19" i="6"/>
  <c r="M19" i="6"/>
  <c r="Q19" i="6"/>
  <c r="N19" i="6"/>
  <c r="R19" i="6"/>
  <c r="J19" i="6"/>
  <c r="K711" i="6"/>
  <c r="O711" i="6"/>
  <c r="S711" i="6"/>
  <c r="H711" i="6"/>
  <c r="L711" i="6"/>
  <c r="P711" i="6"/>
  <c r="I711" i="6"/>
  <c r="M711" i="6"/>
  <c r="Q711" i="6"/>
  <c r="J711" i="6"/>
  <c r="N711" i="6"/>
  <c r="K110" i="6"/>
  <c r="O110" i="6"/>
  <c r="S110" i="6"/>
  <c r="H110" i="6"/>
  <c r="L110" i="6"/>
  <c r="P110" i="6"/>
  <c r="I110" i="6"/>
  <c r="M110" i="6"/>
  <c r="Q110" i="6"/>
  <c r="J110" i="6"/>
  <c r="N110" i="6"/>
  <c r="R110" i="6"/>
  <c r="K223" i="6"/>
  <c r="O223" i="6"/>
  <c r="S223" i="6"/>
  <c r="H223" i="6"/>
  <c r="L223" i="6"/>
  <c r="P223" i="6"/>
  <c r="I223" i="6"/>
  <c r="M223" i="6"/>
  <c r="Q223" i="6"/>
  <c r="J223" i="6"/>
  <c r="N223" i="6"/>
  <c r="R223" i="6"/>
  <c r="K222" i="6"/>
  <c r="O222" i="6"/>
  <c r="S222" i="6"/>
  <c r="H222" i="6"/>
  <c r="L222" i="6"/>
  <c r="P222" i="6"/>
  <c r="I222" i="6"/>
  <c r="M222" i="6"/>
  <c r="Q222" i="6"/>
  <c r="J222" i="6"/>
  <c r="N222" i="6"/>
  <c r="R222" i="6"/>
  <c r="K702" i="6"/>
  <c r="O702" i="6"/>
  <c r="S702" i="6"/>
  <c r="H702" i="6"/>
  <c r="L702" i="6"/>
  <c r="P702" i="6"/>
  <c r="I702" i="6"/>
  <c r="M702" i="6"/>
  <c r="Q702" i="6"/>
  <c r="R702" i="6"/>
  <c r="J702" i="6"/>
  <c r="K700" i="6"/>
  <c r="O700" i="6"/>
  <c r="S700" i="6"/>
  <c r="H700" i="6"/>
  <c r="L700" i="6"/>
  <c r="P700" i="6"/>
  <c r="I700" i="6"/>
  <c r="M700" i="6"/>
  <c r="Q700" i="6"/>
  <c r="J700" i="6"/>
  <c r="N700" i="6"/>
  <c r="R700" i="6"/>
  <c r="K698" i="6"/>
  <c r="O698" i="6"/>
  <c r="S698" i="6"/>
  <c r="H698" i="6"/>
  <c r="L698" i="6"/>
  <c r="P698" i="6"/>
  <c r="I698" i="6"/>
  <c r="M698" i="6"/>
  <c r="Q698" i="6"/>
  <c r="R698" i="6"/>
  <c r="J698" i="6"/>
  <c r="K242" i="6"/>
  <c r="O242" i="6"/>
  <c r="S242" i="6"/>
  <c r="H242" i="6"/>
  <c r="L242" i="6"/>
  <c r="P242" i="6"/>
  <c r="I242" i="6"/>
  <c r="M242" i="6"/>
  <c r="Q242" i="6"/>
  <c r="J242" i="6"/>
  <c r="N242" i="6"/>
  <c r="R242" i="6"/>
  <c r="K694" i="6"/>
  <c r="O694" i="6"/>
  <c r="S694" i="6"/>
  <c r="H694" i="6"/>
  <c r="L694" i="6"/>
  <c r="P694" i="6"/>
  <c r="I694" i="6"/>
  <c r="M694" i="6"/>
  <c r="Q694" i="6"/>
  <c r="R694" i="6"/>
  <c r="J694" i="6"/>
  <c r="K691" i="6"/>
  <c r="O691" i="6"/>
  <c r="S691" i="6"/>
  <c r="H691" i="6"/>
  <c r="L691" i="6"/>
  <c r="P691" i="6"/>
  <c r="I691" i="6"/>
  <c r="M691" i="6"/>
  <c r="Q691" i="6"/>
  <c r="J691" i="6"/>
  <c r="N691" i="6"/>
  <c r="K220" i="6"/>
  <c r="O220" i="6"/>
  <c r="S220" i="6"/>
  <c r="H220" i="6"/>
  <c r="L220" i="6"/>
  <c r="P220" i="6"/>
  <c r="I220" i="6"/>
  <c r="M220" i="6"/>
  <c r="Q220" i="6"/>
  <c r="N220" i="6"/>
  <c r="R220" i="6"/>
  <c r="J220" i="6"/>
  <c r="K686" i="6"/>
  <c r="O686" i="6"/>
  <c r="S686" i="6"/>
  <c r="H686" i="6"/>
  <c r="L686" i="6"/>
  <c r="P686" i="6"/>
  <c r="I686" i="6"/>
  <c r="M686" i="6"/>
  <c r="Q686" i="6"/>
  <c r="R686" i="6"/>
  <c r="J686" i="6"/>
  <c r="N686" i="6"/>
  <c r="K684" i="6"/>
  <c r="O684" i="6"/>
  <c r="S684" i="6"/>
  <c r="H684" i="6"/>
  <c r="L684" i="6"/>
  <c r="P684" i="6"/>
  <c r="I684" i="6"/>
  <c r="M684" i="6"/>
  <c r="Q684" i="6"/>
  <c r="J684" i="6"/>
  <c r="N684" i="6"/>
  <c r="R684" i="6"/>
  <c r="K682" i="6"/>
  <c r="O682" i="6"/>
  <c r="S682" i="6"/>
  <c r="H682" i="6"/>
  <c r="L682" i="6"/>
  <c r="P682" i="6"/>
  <c r="I682" i="6"/>
  <c r="M682" i="6"/>
  <c r="Q682" i="6"/>
  <c r="R682" i="6"/>
  <c r="J682" i="6"/>
  <c r="N682" i="6"/>
  <c r="K679" i="6"/>
  <c r="O679" i="6"/>
  <c r="S679" i="6"/>
  <c r="H679" i="6"/>
  <c r="L679" i="6"/>
  <c r="P679" i="6"/>
  <c r="I679" i="6"/>
  <c r="M679" i="6"/>
  <c r="Q679" i="6"/>
  <c r="J679" i="6"/>
  <c r="N679" i="6"/>
  <c r="R679" i="6"/>
  <c r="K678" i="6"/>
  <c r="O678" i="6"/>
  <c r="S678" i="6"/>
  <c r="H678" i="6"/>
  <c r="L678" i="6"/>
  <c r="P678" i="6"/>
  <c r="I678" i="6"/>
  <c r="M678" i="6"/>
  <c r="Q678" i="6"/>
  <c r="R678" i="6"/>
  <c r="J678" i="6"/>
  <c r="N678" i="6"/>
  <c r="K219" i="6"/>
  <c r="O219" i="6"/>
  <c r="S219" i="6"/>
  <c r="H219" i="6"/>
  <c r="L219" i="6"/>
  <c r="P219" i="6"/>
  <c r="I219" i="6"/>
  <c r="M219" i="6"/>
  <c r="Q219" i="6"/>
  <c r="J219" i="6"/>
  <c r="N219" i="6"/>
  <c r="R219" i="6"/>
  <c r="I306" i="6"/>
  <c r="M306" i="6"/>
  <c r="Q306" i="6"/>
  <c r="J306" i="6"/>
  <c r="N306" i="6"/>
  <c r="R306" i="6"/>
  <c r="K306" i="6"/>
  <c r="O306" i="6"/>
  <c r="S306" i="6"/>
  <c r="H306" i="6"/>
  <c r="L306" i="6"/>
  <c r="P306" i="6"/>
  <c r="K218" i="6"/>
  <c r="O218" i="6"/>
  <c r="S218" i="6"/>
  <c r="H218" i="6"/>
  <c r="L218" i="6"/>
  <c r="P218" i="6"/>
  <c r="I218" i="6"/>
  <c r="M218" i="6"/>
  <c r="Q218" i="6"/>
  <c r="J218" i="6"/>
  <c r="N218" i="6"/>
  <c r="R218" i="6"/>
  <c r="K672" i="6"/>
  <c r="O672" i="6"/>
  <c r="S672" i="6"/>
  <c r="H672" i="6"/>
  <c r="L672" i="6"/>
  <c r="P672" i="6"/>
  <c r="I672" i="6"/>
  <c r="M672" i="6"/>
  <c r="Q672" i="6"/>
  <c r="J672" i="6"/>
  <c r="N672" i="6"/>
  <c r="R672" i="6"/>
  <c r="K669" i="6"/>
  <c r="O669" i="6"/>
  <c r="S669" i="6"/>
  <c r="H669" i="6"/>
  <c r="L669" i="6"/>
  <c r="P669" i="6"/>
  <c r="I669" i="6"/>
  <c r="M669" i="6"/>
  <c r="Q669" i="6"/>
  <c r="N669" i="6"/>
  <c r="R669" i="6"/>
  <c r="J669" i="6"/>
  <c r="K667" i="6"/>
  <c r="O667" i="6"/>
  <c r="S667" i="6"/>
  <c r="H667" i="6"/>
  <c r="L667" i="6"/>
  <c r="P667" i="6"/>
  <c r="I667" i="6"/>
  <c r="M667" i="6"/>
  <c r="Q667" i="6"/>
  <c r="J667" i="6"/>
  <c r="N667" i="6"/>
  <c r="R667" i="6"/>
  <c r="K23" i="6"/>
  <c r="O23" i="6"/>
  <c r="S23" i="6"/>
  <c r="H23" i="6"/>
  <c r="L23" i="6"/>
  <c r="P23" i="6"/>
  <c r="I23" i="6"/>
  <c r="M23" i="6"/>
  <c r="Q23" i="6"/>
  <c r="N23" i="6"/>
  <c r="R23" i="6"/>
  <c r="J23" i="6"/>
  <c r="I275" i="6"/>
  <c r="M275" i="6"/>
  <c r="Q275" i="6"/>
  <c r="J275" i="6"/>
  <c r="N275" i="6"/>
  <c r="R275" i="6"/>
  <c r="K275" i="6"/>
  <c r="O275" i="6"/>
  <c r="S275" i="6"/>
  <c r="H275" i="6"/>
  <c r="L275" i="6"/>
  <c r="P275" i="6"/>
  <c r="K662" i="6"/>
  <c r="O662" i="6"/>
  <c r="S662" i="6"/>
  <c r="H662" i="6"/>
  <c r="L662" i="6"/>
  <c r="P662" i="6"/>
  <c r="I662" i="6"/>
  <c r="M662" i="6"/>
  <c r="Q662" i="6"/>
  <c r="R662" i="6"/>
  <c r="J662" i="6"/>
  <c r="N662" i="6"/>
  <c r="K199" i="6"/>
  <c r="O199" i="6"/>
  <c r="S199" i="6"/>
  <c r="H199" i="6"/>
  <c r="L199" i="6"/>
  <c r="P199" i="6"/>
  <c r="I199" i="6"/>
  <c r="M199" i="6"/>
  <c r="Q199" i="6"/>
  <c r="J199" i="6"/>
  <c r="N199" i="6"/>
  <c r="R199" i="6"/>
  <c r="K658" i="6"/>
  <c r="O658" i="6"/>
  <c r="S658" i="6"/>
  <c r="H658" i="6"/>
  <c r="L658" i="6"/>
  <c r="P658" i="6"/>
  <c r="I658" i="6"/>
  <c r="M658" i="6"/>
  <c r="Q658" i="6"/>
  <c r="R658" i="6"/>
  <c r="J658" i="6"/>
  <c r="N658" i="6"/>
  <c r="I147" i="6"/>
  <c r="M147" i="6"/>
  <c r="Q147" i="6"/>
  <c r="J147" i="6"/>
  <c r="N147" i="6"/>
  <c r="R147" i="6"/>
  <c r="K147" i="6"/>
  <c r="O147" i="6"/>
  <c r="S147" i="6"/>
  <c r="L147" i="6"/>
  <c r="P147" i="6"/>
  <c r="H147" i="6"/>
  <c r="K653" i="6"/>
  <c r="O653" i="6"/>
  <c r="S653" i="6"/>
  <c r="H653" i="6"/>
  <c r="L653" i="6"/>
  <c r="P653" i="6"/>
  <c r="I653" i="6"/>
  <c r="M653" i="6"/>
  <c r="Q653" i="6"/>
  <c r="N653" i="6"/>
  <c r="R653" i="6"/>
  <c r="J653" i="6"/>
  <c r="K651" i="6"/>
  <c r="O651" i="6"/>
  <c r="S651" i="6"/>
  <c r="H651" i="6"/>
  <c r="L651" i="6"/>
  <c r="P651" i="6"/>
  <c r="I651" i="6"/>
  <c r="M651" i="6"/>
  <c r="Q651" i="6"/>
  <c r="J651" i="6"/>
  <c r="N651" i="6"/>
  <c r="R651" i="6"/>
  <c r="K648" i="6"/>
  <c r="O648" i="6"/>
  <c r="S648" i="6"/>
  <c r="H648" i="6"/>
  <c r="L648" i="6"/>
  <c r="P648" i="6"/>
  <c r="I648" i="6"/>
  <c r="M648" i="6"/>
  <c r="Q648" i="6"/>
  <c r="J648" i="6"/>
  <c r="N648" i="6"/>
  <c r="R648" i="6"/>
  <c r="K645" i="6"/>
  <c r="O645" i="6"/>
  <c r="S645" i="6"/>
  <c r="H645" i="6"/>
  <c r="L645" i="6"/>
  <c r="P645" i="6"/>
  <c r="I645" i="6"/>
  <c r="M645" i="6"/>
  <c r="Q645" i="6"/>
  <c r="N645" i="6"/>
  <c r="R645" i="6"/>
  <c r="J645" i="6"/>
  <c r="K643" i="6"/>
  <c r="O643" i="6"/>
  <c r="S643" i="6"/>
  <c r="H643" i="6"/>
  <c r="L643" i="6"/>
  <c r="P643" i="6"/>
  <c r="I643" i="6"/>
  <c r="M643" i="6"/>
  <c r="Q643" i="6"/>
  <c r="J643" i="6"/>
  <c r="N643" i="6"/>
  <c r="R643" i="6"/>
  <c r="H396" i="6"/>
  <c r="L396" i="6"/>
  <c r="P396" i="6"/>
  <c r="I396" i="6"/>
  <c r="M396" i="6"/>
  <c r="Q396" i="6"/>
  <c r="J396" i="6"/>
  <c r="N396" i="6"/>
  <c r="R396" i="6"/>
  <c r="K396" i="6"/>
  <c r="O396" i="6"/>
  <c r="S396" i="6"/>
  <c r="K638" i="6"/>
  <c r="O638" i="6"/>
  <c r="S638" i="6"/>
  <c r="H638" i="6"/>
  <c r="L638" i="6"/>
  <c r="P638" i="6"/>
  <c r="I638" i="6"/>
  <c r="M638" i="6"/>
  <c r="Q638" i="6"/>
  <c r="R638" i="6"/>
  <c r="J638" i="6"/>
  <c r="N638" i="6"/>
  <c r="K636" i="6"/>
  <c r="O636" i="6"/>
  <c r="S636" i="6"/>
  <c r="H636" i="6"/>
  <c r="L636" i="6"/>
  <c r="P636" i="6"/>
  <c r="I636" i="6"/>
  <c r="M636" i="6"/>
  <c r="Q636" i="6"/>
  <c r="J636" i="6"/>
  <c r="N636" i="6"/>
  <c r="R636" i="6"/>
  <c r="K198" i="6"/>
  <c r="O198" i="6"/>
  <c r="S198" i="6"/>
  <c r="H198" i="6"/>
  <c r="L198" i="6"/>
  <c r="P198" i="6"/>
  <c r="I198" i="6"/>
  <c r="M198" i="6"/>
  <c r="Q198" i="6"/>
  <c r="J198" i="6"/>
  <c r="N198" i="6"/>
  <c r="R198" i="6"/>
  <c r="I631" i="6"/>
  <c r="M631" i="6"/>
  <c r="Q631" i="6"/>
  <c r="J631" i="6"/>
  <c r="N631" i="6"/>
  <c r="R631" i="6"/>
  <c r="K631" i="6"/>
  <c r="O631" i="6"/>
  <c r="S631" i="6"/>
  <c r="H631" i="6"/>
  <c r="L631" i="6"/>
  <c r="P631" i="6"/>
  <c r="I331" i="6"/>
  <c r="M331" i="6"/>
  <c r="Q331" i="6"/>
  <c r="J331" i="6"/>
  <c r="N331" i="6"/>
  <c r="R331" i="6"/>
  <c r="K331" i="6"/>
  <c r="O331" i="6"/>
  <c r="S331" i="6"/>
  <c r="H331" i="6"/>
  <c r="L331" i="6"/>
  <c r="P331" i="6"/>
  <c r="K256" i="6"/>
  <c r="O256" i="6"/>
  <c r="S256" i="6"/>
  <c r="H256" i="6"/>
  <c r="L256" i="6"/>
  <c r="P256" i="6"/>
  <c r="I256" i="6"/>
  <c r="M256" i="6"/>
  <c r="Q256" i="6"/>
  <c r="N256" i="6"/>
  <c r="R256" i="6"/>
  <c r="J256" i="6"/>
  <c r="K197" i="6"/>
  <c r="O197" i="6"/>
  <c r="S197" i="6"/>
  <c r="H197" i="6"/>
  <c r="L197" i="6"/>
  <c r="P197" i="6"/>
  <c r="I197" i="6"/>
  <c r="M197" i="6"/>
  <c r="Q197" i="6"/>
  <c r="R197" i="6"/>
  <c r="J197" i="6"/>
  <c r="N197" i="6"/>
  <c r="I624" i="6"/>
  <c r="M624" i="6"/>
  <c r="Q624" i="6"/>
  <c r="J624" i="6"/>
  <c r="N624" i="6"/>
  <c r="R624" i="6"/>
  <c r="K624" i="6"/>
  <c r="O624" i="6"/>
  <c r="S624" i="6"/>
  <c r="L624" i="6"/>
  <c r="P624" i="6"/>
  <c r="H624" i="6"/>
  <c r="H394" i="6"/>
  <c r="L394" i="6"/>
  <c r="P394" i="6"/>
  <c r="I394" i="6"/>
  <c r="M394" i="6"/>
  <c r="Q394" i="6"/>
  <c r="J394" i="6"/>
  <c r="N394" i="6"/>
  <c r="R394" i="6"/>
  <c r="S394" i="6"/>
  <c r="K394" i="6"/>
  <c r="O394" i="6"/>
  <c r="I621" i="6"/>
  <c r="M621" i="6"/>
  <c r="Q621" i="6"/>
  <c r="J621" i="6"/>
  <c r="N621" i="6"/>
  <c r="R621" i="6"/>
  <c r="K621" i="6"/>
  <c r="O621" i="6"/>
  <c r="S621" i="6"/>
  <c r="P621" i="6"/>
  <c r="H621" i="6"/>
  <c r="L621" i="6"/>
  <c r="I273" i="6"/>
  <c r="M273" i="6"/>
  <c r="Q273" i="6"/>
  <c r="J273" i="6"/>
  <c r="N273" i="6"/>
  <c r="R273" i="6"/>
  <c r="K273" i="6"/>
  <c r="O273" i="6"/>
  <c r="S273" i="6"/>
  <c r="P273" i="6"/>
  <c r="H273" i="6"/>
  <c r="L273" i="6"/>
  <c r="I617" i="6"/>
  <c r="M617" i="6"/>
  <c r="Q617" i="6"/>
  <c r="J617" i="6"/>
  <c r="N617" i="6"/>
  <c r="R617" i="6"/>
  <c r="K617" i="6"/>
  <c r="O617" i="6"/>
  <c r="S617" i="6"/>
  <c r="P617" i="6"/>
  <c r="H617" i="6"/>
  <c r="L617" i="6"/>
  <c r="I614" i="6"/>
  <c r="M614" i="6"/>
  <c r="Q614" i="6"/>
  <c r="J614" i="6"/>
  <c r="N614" i="6"/>
  <c r="R614" i="6"/>
  <c r="K614" i="6"/>
  <c r="O614" i="6"/>
  <c r="S614" i="6"/>
  <c r="H614" i="6"/>
  <c r="L614" i="6"/>
  <c r="P614" i="6"/>
  <c r="I612" i="6"/>
  <c r="M612" i="6"/>
  <c r="Q612" i="6"/>
  <c r="J612" i="6"/>
  <c r="N612" i="6"/>
  <c r="R612" i="6"/>
  <c r="K612" i="6"/>
  <c r="O612" i="6"/>
  <c r="S612" i="6"/>
  <c r="L612" i="6"/>
  <c r="P612" i="6"/>
  <c r="H612" i="6"/>
  <c r="K107" i="6"/>
  <c r="O107" i="6"/>
  <c r="S107" i="6"/>
  <c r="H107" i="6"/>
  <c r="L107" i="6"/>
  <c r="P107" i="6"/>
  <c r="I107" i="6"/>
  <c r="M107" i="6"/>
  <c r="Q107" i="6"/>
  <c r="N107" i="6"/>
  <c r="R107" i="6"/>
  <c r="J107" i="6"/>
  <c r="K196" i="6"/>
  <c r="O196" i="6"/>
  <c r="S196" i="6"/>
  <c r="H196" i="6"/>
  <c r="L196" i="6"/>
  <c r="P196" i="6"/>
  <c r="I196" i="6"/>
  <c r="M196" i="6"/>
  <c r="Q196" i="6"/>
  <c r="N196" i="6"/>
  <c r="R196" i="6"/>
  <c r="J196" i="6"/>
  <c r="I607" i="6"/>
  <c r="M607" i="6"/>
  <c r="Q607" i="6"/>
  <c r="J607" i="6"/>
  <c r="N607" i="6"/>
  <c r="R607" i="6"/>
  <c r="K607" i="6"/>
  <c r="O607" i="6"/>
  <c r="S607" i="6"/>
  <c r="H607" i="6"/>
  <c r="L607" i="6"/>
  <c r="P607" i="6"/>
  <c r="K255" i="6"/>
  <c r="O255" i="6"/>
  <c r="S255" i="6"/>
  <c r="H255" i="6"/>
  <c r="L255" i="6"/>
  <c r="P255" i="6"/>
  <c r="I255" i="6"/>
  <c r="M255" i="6"/>
  <c r="Q255" i="6"/>
  <c r="J255" i="6"/>
  <c r="N255" i="6"/>
  <c r="R255" i="6"/>
  <c r="I603" i="6"/>
  <c r="M603" i="6"/>
  <c r="Q603" i="6"/>
  <c r="J603" i="6"/>
  <c r="N603" i="6"/>
  <c r="R603" i="6"/>
  <c r="K603" i="6"/>
  <c r="O603" i="6"/>
  <c r="S603" i="6"/>
  <c r="H603" i="6"/>
  <c r="L603" i="6"/>
  <c r="P603" i="6"/>
  <c r="I272" i="6"/>
  <c r="M272" i="6"/>
  <c r="Q272" i="6"/>
  <c r="J272" i="6"/>
  <c r="N272" i="6"/>
  <c r="R272" i="6"/>
  <c r="K272" i="6"/>
  <c r="O272" i="6"/>
  <c r="S272" i="6"/>
  <c r="L272" i="6"/>
  <c r="P272" i="6"/>
  <c r="H272" i="6"/>
  <c r="I598" i="6"/>
  <c r="M598" i="6"/>
  <c r="Q598" i="6"/>
  <c r="J598" i="6"/>
  <c r="N598" i="6"/>
  <c r="R598" i="6"/>
  <c r="K598" i="6"/>
  <c r="O598" i="6"/>
  <c r="S598" i="6"/>
  <c r="H598" i="6"/>
  <c r="L598" i="6"/>
  <c r="P598" i="6"/>
  <c r="I271" i="6"/>
  <c r="M271" i="6"/>
  <c r="Q271" i="6"/>
  <c r="J271" i="6"/>
  <c r="N271" i="6"/>
  <c r="R271" i="6"/>
  <c r="K271" i="6"/>
  <c r="O271" i="6"/>
  <c r="S271" i="6"/>
  <c r="H271" i="6"/>
  <c r="L271" i="6"/>
  <c r="P271" i="6"/>
  <c r="I133" i="6"/>
  <c r="M133" i="6"/>
  <c r="Q133" i="6"/>
  <c r="J133" i="6"/>
  <c r="N133" i="6"/>
  <c r="R133" i="6"/>
  <c r="K133" i="6"/>
  <c r="O133" i="6"/>
  <c r="S133" i="6"/>
  <c r="H133" i="6"/>
  <c r="L133" i="6"/>
  <c r="P133" i="6"/>
  <c r="I269" i="6"/>
  <c r="M269" i="6"/>
  <c r="Q269" i="6"/>
  <c r="J269" i="6"/>
  <c r="N269" i="6"/>
  <c r="R269" i="6"/>
  <c r="K269" i="6"/>
  <c r="O269" i="6"/>
  <c r="S269" i="6"/>
  <c r="P269" i="6"/>
  <c r="H269" i="6"/>
  <c r="L269" i="6"/>
  <c r="I76" i="6"/>
  <c r="M76" i="6"/>
  <c r="Q76" i="6"/>
  <c r="J76" i="6"/>
  <c r="N76" i="6"/>
  <c r="R76" i="6"/>
  <c r="K76" i="6"/>
  <c r="O76" i="6"/>
  <c r="S76" i="6"/>
  <c r="H76" i="6"/>
  <c r="L76" i="6"/>
  <c r="P76" i="6"/>
  <c r="I592" i="6"/>
  <c r="M592" i="6"/>
  <c r="Q592" i="6"/>
  <c r="J592" i="6"/>
  <c r="N592" i="6"/>
  <c r="R592" i="6"/>
  <c r="K592" i="6"/>
  <c r="O592" i="6"/>
  <c r="S592" i="6"/>
  <c r="L592" i="6"/>
  <c r="P592" i="6"/>
  <c r="H592" i="6"/>
  <c r="K106" i="6"/>
  <c r="O106" i="6"/>
  <c r="S106" i="6"/>
  <c r="H106" i="6"/>
  <c r="L106" i="6"/>
  <c r="P106" i="6"/>
  <c r="I106" i="6"/>
  <c r="M106" i="6"/>
  <c r="Q106" i="6"/>
  <c r="J106" i="6"/>
  <c r="N106" i="6"/>
  <c r="R106" i="6"/>
  <c r="I590" i="6"/>
  <c r="M590" i="6"/>
  <c r="Q590" i="6"/>
  <c r="J590" i="6"/>
  <c r="N590" i="6"/>
  <c r="R590" i="6"/>
  <c r="K590" i="6"/>
  <c r="O590" i="6"/>
  <c r="S590" i="6"/>
  <c r="H590" i="6"/>
  <c r="L590" i="6"/>
  <c r="P590" i="6"/>
  <c r="K173" i="6"/>
  <c r="O173" i="6"/>
  <c r="S173" i="6"/>
  <c r="H173" i="6"/>
  <c r="L173" i="6"/>
  <c r="P173" i="6"/>
  <c r="I173" i="6"/>
  <c r="M173" i="6"/>
  <c r="Q173" i="6"/>
  <c r="R173" i="6"/>
  <c r="J173" i="6"/>
  <c r="N173" i="6"/>
  <c r="H352" i="6"/>
  <c r="L352" i="6"/>
  <c r="P352" i="6"/>
  <c r="I352" i="6"/>
  <c r="M352" i="6"/>
  <c r="Q352" i="6"/>
  <c r="J352" i="6"/>
  <c r="N352" i="6"/>
  <c r="R352" i="6"/>
  <c r="K352" i="6"/>
  <c r="O352" i="6"/>
  <c r="S352" i="6"/>
  <c r="I145" i="6"/>
  <c r="M145" i="6"/>
  <c r="Q145" i="6"/>
  <c r="J145" i="6"/>
  <c r="N145" i="6"/>
  <c r="R145" i="6"/>
  <c r="K145" i="6"/>
  <c r="O145" i="6"/>
  <c r="S145" i="6"/>
  <c r="H145" i="6"/>
  <c r="L145" i="6"/>
  <c r="P145" i="6"/>
  <c r="K212" i="6"/>
  <c r="O212" i="6"/>
  <c r="S212" i="6"/>
  <c r="H212" i="6"/>
  <c r="L212" i="6"/>
  <c r="P212" i="6"/>
  <c r="I212" i="6"/>
  <c r="M212" i="6"/>
  <c r="Q212" i="6"/>
  <c r="N212" i="6"/>
  <c r="R212" i="6"/>
  <c r="J212" i="6"/>
  <c r="I580" i="6"/>
  <c r="M580" i="6"/>
  <c r="Q580" i="6"/>
  <c r="J580" i="6"/>
  <c r="N580" i="6"/>
  <c r="R580" i="6"/>
  <c r="K580" i="6"/>
  <c r="O580" i="6"/>
  <c r="S580" i="6"/>
  <c r="L580" i="6"/>
  <c r="P580" i="6"/>
  <c r="H580" i="6"/>
  <c r="I51" i="6"/>
  <c r="M51" i="6"/>
  <c r="Q51" i="6"/>
  <c r="J51" i="6"/>
  <c r="N51" i="6"/>
  <c r="R51" i="6"/>
  <c r="K51" i="6"/>
  <c r="O51" i="6"/>
  <c r="S51" i="6"/>
  <c r="P51" i="6"/>
  <c r="H51" i="6"/>
  <c r="L51" i="6"/>
  <c r="K91" i="6"/>
  <c r="O91" i="6"/>
  <c r="S91" i="6"/>
  <c r="H91" i="6"/>
  <c r="L91" i="6"/>
  <c r="P91" i="6"/>
  <c r="I91" i="6"/>
  <c r="M91" i="6"/>
  <c r="Q91" i="6"/>
  <c r="N91" i="6"/>
  <c r="R91" i="6"/>
  <c r="J91" i="6"/>
  <c r="K193" i="6"/>
  <c r="O193" i="6"/>
  <c r="S193" i="6"/>
  <c r="H193" i="6"/>
  <c r="L193" i="6"/>
  <c r="P193" i="6"/>
  <c r="I193" i="6"/>
  <c r="M193" i="6"/>
  <c r="Q193" i="6"/>
  <c r="R193" i="6"/>
  <c r="J193" i="6"/>
  <c r="N193" i="6"/>
  <c r="H434" i="6"/>
  <c r="L434" i="6"/>
  <c r="P434" i="6"/>
  <c r="I434" i="6"/>
  <c r="M434" i="6"/>
  <c r="Q434" i="6"/>
  <c r="J434" i="6"/>
  <c r="N434" i="6"/>
  <c r="R434" i="6"/>
  <c r="S434" i="6"/>
  <c r="K434" i="6"/>
  <c r="O434" i="6"/>
  <c r="I329" i="6"/>
  <c r="M329" i="6"/>
  <c r="Q329" i="6"/>
  <c r="J329" i="6"/>
  <c r="N329" i="6"/>
  <c r="R329" i="6"/>
  <c r="K329" i="6"/>
  <c r="O329" i="6"/>
  <c r="S329" i="6"/>
  <c r="P329" i="6"/>
  <c r="H329" i="6"/>
  <c r="L329" i="6"/>
  <c r="I328" i="6"/>
  <c r="M328" i="6"/>
  <c r="Q328" i="6"/>
  <c r="J328" i="6"/>
  <c r="N328" i="6"/>
  <c r="R328" i="6"/>
  <c r="K328" i="6"/>
  <c r="O328" i="6"/>
  <c r="S328" i="6"/>
  <c r="L328" i="6"/>
  <c r="P328" i="6"/>
  <c r="H328" i="6"/>
  <c r="I568" i="6"/>
  <c r="M568" i="6"/>
  <c r="Q568" i="6"/>
  <c r="J568" i="6"/>
  <c r="N568" i="6"/>
  <c r="R568" i="6"/>
  <c r="K568" i="6"/>
  <c r="O568" i="6"/>
  <c r="S568" i="6"/>
  <c r="L568" i="6"/>
  <c r="P568" i="6"/>
  <c r="H568" i="6"/>
  <c r="H350" i="6"/>
  <c r="L350" i="6"/>
  <c r="P350" i="6"/>
  <c r="I350" i="6"/>
  <c r="M350" i="6"/>
  <c r="Q350" i="6"/>
  <c r="J350" i="6"/>
  <c r="N350" i="6"/>
  <c r="R350" i="6"/>
  <c r="S350" i="6"/>
  <c r="K350" i="6"/>
  <c r="O350" i="6"/>
  <c r="K105" i="6"/>
  <c r="O105" i="6"/>
  <c r="S105" i="6"/>
  <c r="H105" i="6"/>
  <c r="L105" i="6"/>
  <c r="P105" i="6"/>
  <c r="I105" i="6"/>
  <c r="M105" i="6"/>
  <c r="Q105" i="6"/>
  <c r="J105" i="6"/>
  <c r="N105" i="6"/>
  <c r="R105" i="6"/>
  <c r="I564" i="6"/>
  <c r="M564" i="6"/>
  <c r="Q564" i="6"/>
  <c r="J564" i="6"/>
  <c r="N564" i="6"/>
  <c r="R564" i="6"/>
  <c r="K564" i="6"/>
  <c r="O564" i="6"/>
  <c r="S564" i="6"/>
  <c r="L564" i="6"/>
  <c r="P564" i="6"/>
  <c r="H564" i="6"/>
  <c r="I563" i="6"/>
  <c r="M563" i="6"/>
  <c r="Q563" i="6"/>
  <c r="J563" i="6"/>
  <c r="N563" i="6"/>
  <c r="R563" i="6"/>
  <c r="K563" i="6"/>
  <c r="O563" i="6"/>
  <c r="S563" i="6"/>
  <c r="H563" i="6"/>
  <c r="L563" i="6"/>
  <c r="P563" i="6"/>
  <c r="K172" i="6"/>
  <c r="O172" i="6"/>
  <c r="S172" i="6"/>
  <c r="H172" i="6"/>
  <c r="L172" i="6"/>
  <c r="P172" i="6"/>
  <c r="I172" i="6"/>
  <c r="M172" i="6"/>
  <c r="Q172" i="6"/>
  <c r="N172" i="6"/>
  <c r="R172" i="6"/>
  <c r="J172" i="6"/>
  <c r="K238" i="6"/>
  <c r="O238" i="6"/>
  <c r="S238" i="6"/>
  <c r="H238" i="6"/>
  <c r="L238" i="6"/>
  <c r="P238" i="6"/>
  <c r="I238" i="6"/>
  <c r="M238" i="6"/>
  <c r="Q238" i="6"/>
  <c r="J238" i="6"/>
  <c r="N238" i="6"/>
  <c r="R238" i="6"/>
  <c r="I558" i="6"/>
  <c r="M558" i="6"/>
  <c r="Q558" i="6"/>
  <c r="J558" i="6"/>
  <c r="N558" i="6"/>
  <c r="R558" i="6"/>
  <c r="K558" i="6"/>
  <c r="O558" i="6"/>
  <c r="S558" i="6"/>
  <c r="H558" i="6"/>
  <c r="L558" i="6"/>
  <c r="P558" i="6"/>
  <c r="I556" i="6"/>
  <c r="M556" i="6"/>
  <c r="Q556" i="6"/>
  <c r="J556" i="6"/>
  <c r="N556" i="6"/>
  <c r="R556" i="6"/>
  <c r="K556" i="6"/>
  <c r="O556" i="6"/>
  <c r="S556" i="6"/>
  <c r="L556" i="6"/>
  <c r="P556" i="6"/>
  <c r="H556" i="6"/>
  <c r="I74" i="6"/>
  <c r="M74" i="6"/>
  <c r="Q74" i="6"/>
  <c r="J74" i="6"/>
  <c r="N74" i="6"/>
  <c r="R74" i="6"/>
  <c r="K74" i="6"/>
  <c r="O74" i="6"/>
  <c r="S74" i="6"/>
  <c r="L74" i="6"/>
  <c r="P74" i="6"/>
  <c r="H74" i="6"/>
  <c r="I298" i="6"/>
  <c r="M298" i="6"/>
  <c r="Q298" i="6"/>
  <c r="J298" i="6"/>
  <c r="N298" i="6"/>
  <c r="R298" i="6"/>
  <c r="K298" i="6"/>
  <c r="O298" i="6"/>
  <c r="S298" i="6"/>
  <c r="H298" i="6"/>
  <c r="L298" i="6"/>
  <c r="P298" i="6"/>
  <c r="I549" i="6"/>
  <c r="M549" i="6"/>
  <c r="Q549" i="6"/>
  <c r="J549" i="6"/>
  <c r="N549" i="6"/>
  <c r="R549" i="6"/>
  <c r="K549" i="6"/>
  <c r="O549" i="6"/>
  <c r="S549" i="6"/>
  <c r="P549" i="6"/>
  <c r="H549" i="6"/>
  <c r="L549" i="6"/>
  <c r="K104" i="6"/>
  <c r="O104" i="6"/>
  <c r="S104" i="6"/>
  <c r="H104" i="6"/>
  <c r="L104" i="6"/>
  <c r="P104" i="6"/>
  <c r="I104" i="6"/>
  <c r="M104" i="6"/>
  <c r="Q104" i="6"/>
  <c r="R104" i="6"/>
  <c r="J104" i="6"/>
  <c r="N104" i="6"/>
  <c r="I72" i="6"/>
  <c r="M72" i="6"/>
  <c r="Q72" i="6"/>
  <c r="J72" i="6"/>
  <c r="N72" i="6"/>
  <c r="R72" i="6"/>
  <c r="K72" i="6"/>
  <c r="O72" i="6"/>
  <c r="S72" i="6"/>
  <c r="H72" i="6"/>
  <c r="L72" i="6"/>
  <c r="P72" i="6"/>
  <c r="I545" i="6"/>
  <c r="M545" i="6"/>
  <c r="Q545" i="6"/>
  <c r="J545" i="6"/>
  <c r="N545" i="6"/>
  <c r="R545" i="6"/>
  <c r="K545" i="6"/>
  <c r="O545" i="6"/>
  <c r="S545" i="6"/>
  <c r="P545" i="6"/>
  <c r="H545" i="6"/>
  <c r="L545" i="6"/>
  <c r="I71" i="6"/>
  <c r="M71" i="6"/>
  <c r="Q71" i="6"/>
  <c r="J71" i="6"/>
  <c r="N71" i="6"/>
  <c r="R71" i="6"/>
  <c r="K71" i="6"/>
  <c r="O71" i="6"/>
  <c r="S71" i="6"/>
  <c r="P71" i="6"/>
  <c r="H71" i="6"/>
  <c r="L71" i="6"/>
  <c r="I541" i="6"/>
  <c r="M541" i="6"/>
  <c r="Q541" i="6"/>
  <c r="J541" i="6"/>
  <c r="N541" i="6"/>
  <c r="R541" i="6"/>
  <c r="K541" i="6"/>
  <c r="O541" i="6"/>
  <c r="S541" i="6"/>
  <c r="P541" i="6"/>
  <c r="H541" i="6"/>
  <c r="L541" i="6"/>
  <c r="K190" i="6"/>
  <c r="O190" i="6"/>
  <c r="S190" i="6"/>
  <c r="H190" i="6"/>
  <c r="L190" i="6"/>
  <c r="P190" i="6"/>
  <c r="I190" i="6"/>
  <c r="M190" i="6"/>
  <c r="Q190" i="6"/>
  <c r="J190" i="6"/>
  <c r="N190" i="6"/>
  <c r="R190" i="6"/>
  <c r="I539" i="6"/>
  <c r="M539" i="6"/>
  <c r="Q539" i="6"/>
  <c r="J539" i="6"/>
  <c r="N539" i="6"/>
  <c r="R539" i="6"/>
  <c r="K539" i="6"/>
  <c r="O539" i="6"/>
  <c r="S539" i="6"/>
  <c r="H539" i="6"/>
  <c r="L539" i="6"/>
  <c r="P539" i="6"/>
  <c r="I536" i="6"/>
  <c r="M536" i="6"/>
  <c r="Q536" i="6"/>
  <c r="J536" i="6"/>
  <c r="N536" i="6"/>
  <c r="R536" i="6"/>
  <c r="K536" i="6"/>
  <c r="O536" i="6"/>
  <c r="S536" i="6"/>
  <c r="L536" i="6"/>
  <c r="P536" i="6"/>
  <c r="H536" i="6"/>
  <c r="I297" i="6"/>
  <c r="M297" i="6"/>
  <c r="Q297" i="6"/>
  <c r="J297" i="6"/>
  <c r="N297" i="6"/>
  <c r="R297" i="6"/>
  <c r="K297" i="6"/>
  <c r="O297" i="6"/>
  <c r="S297" i="6"/>
  <c r="P297" i="6"/>
  <c r="H297" i="6"/>
  <c r="L297" i="6"/>
  <c r="I322" i="6"/>
  <c r="M322" i="6"/>
  <c r="Q322" i="6"/>
  <c r="J322" i="6"/>
  <c r="N322" i="6"/>
  <c r="R322" i="6"/>
  <c r="K322" i="6"/>
  <c r="O322" i="6"/>
  <c r="S322" i="6"/>
  <c r="H322" i="6"/>
  <c r="L322" i="6"/>
  <c r="P322" i="6"/>
  <c r="I531" i="6"/>
  <c r="M531" i="6"/>
  <c r="Q531" i="6"/>
  <c r="J531" i="6"/>
  <c r="N531" i="6"/>
  <c r="R531" i="6"/>
  <c r="K531" i="6"/>
  <c r="O531" i="6"/>
  <c r="S531" i="6"/>
  <c r="H531" i="6"/>
  <c r="L531" i="6"/>
  <c r="P531" i="6"/>
  <c r="K119" i="6"/>
  <c r="O119" i="6"/>
  <c r="S119" i="6"/>
  <c r="H119" i="6"/>
  <c r="L119" i="6"/>
  <c r="P119" i="6"/>
  <c r="I119" i="6"/>
  <c r="M119" i="6"/>
  <c r="Q119" i="6"/>
  <c r="N119" i="6"/>
  <c r="R119" i="6"/>
  <c r="J119" i="6"/>
  <c r="I527" i="6"/>
  <c r="M527" i="6"/>
  <c r="Q527" i="6"/>
  <c r="J527" i="6"/>
  <c r="N527" i="6"/>
  <c r="R527" i="6"/>
  <c r="K527" i="6"/>
  <c r="O527" i="6"/>
  <c r="S527" i="6"/>
  <c r="H527" i="6"/>
  <c r="L527" i="6"/>
  <c r="P527" i="6"/>
  <c r="I525" i="6"/>
  <c r="M525" i="6"/>
  <c r="Q525" i="6"/>
  <c r="J525" i="6"/>
  <c r="N525" i="6"/>
  <c r="R525" i="6"/>
  <c r="K525" i="6"/>
  <c r="O525" i="6"/>
  <c r="S525" i="6"/>
  <c r="P525" i="6"/>
  <c r="H525" i="6"/>
  <c r="L525" i="6"/>
  <c r="I343" i="6"/>
  <c r="M343" i="6"/>
  <c r="Q343" i="6"/>
  <c r="J343" i="6"/>
  <c r="N343" i="6"/>
  <c r="R343" i="6"/>
  <c r="K343" i="6"/>
  <c r="O343" i="6"/>
  <c r="S343" i="6"/>
  <c r="H343" i="6"/>
  <c r="L343" i="6"/>
  <c r="P343" i="6"/>
  <c r="I522" i="6"/>
  <c r="M522" i="6"/>
  <c r="Q522" i="6"/>
  <c r="J522" i="6"/>
  <c r="N522" i="6"/>
  <c r="R522" i="6"/>
  <c r="K522" i="6"/>
  <c r="O522" i="6"/>
  <c r="S522" i="6"/>
  <c r="H522" i="6"/>
  <c r="L522" i="6"/>
  <c r="P522" i="6"/>
  <c r="I520" i="6"/>
  <c r="M520" i="6"/>
  <c r="Q520" i="6"/>
  <c r="J520" i="6"/>
  <c r="N520" i="6"/>
  <c r="R520" i="6"/>
  <c r="K520" i="6"/>
  <c r="O520" i="6"/>
  <c r="S520" i="6"/>
  <c r="L520" i="6"/>
  <c r="P520" i="6"/>
  <c r="H520" i="6"/>
  <c r="I518" i="6"/>
  <c r="M518" i="6"/>
  <c r="Q518" i="6"/>
  <c r="J518" i="6"/>
  <c r="N518" i="6"/>
  <c r="R518" i="6"/>
  <c r="K518" i="6"/>
  <c r="O518" i="6"/>
  <c r="S518" i="6"/>
  <c r="H518" i="6"/>
  <c r="L518" i="6"/>
  <c r="P518" i="6"/>
  <c r="I319" i="6"/>
  <c r="M319" i="6"/>
  <c r="Q319" i="6"/>
  <c r="J319" i="6"/>
  <c r="N319" i="6"/>
  <c r="R319" i="6"/>
  <c r="K319" i="6"/>
  <c r="O319" i="6"/>
  <c r="S319" i="6"/>
  <c r="H319" i="6"/>
  <c r="L319" i="6"/>
  <c r="P319" i="6"/>
  <c r="I57" i="6"/>
  <c r="M57" i="6"/>
  <c r="Q57" i="6"/>
  <c r="J57" i="6"/>
  <c r="N57" i="6"/>
  <c r="R57" i="6"/>
  <c r="K57" i="6"/>
  <c r="O57" i="6"/>
  <c r="S57" i="6"/>
  <c r="H57" i="6"/>
  <c r="L57" i="6"/>
  <c r="P57" i="6"/>
  <c r="K118" i="6"/>
  <c r="O118" i="6"/>
  <c r="S118" i="6"/>
  <c r="H118" i="6"/>
  <c r="L118" i="6"/>
  <c r="P118" i="6"/>
  <c r="I118" i="6"/>
  <c r="M118" i="6"/>
  <c r="Q118" i="6"/>
  <c r="J118" i="6"/>
  <c r="N118" i="6"/>
  <c r="R118" i="6"/>
  <c r="I512" i="6"/>
  <c r="M512" i="6"/>
  <c r="Q512" i="6"/>
  <c r="J512" i="6"/>
  <c r="N512" i="6"/>
  <c r="R512" i="6"/>
  <c r="K512" i="6"/>
  <c r="O512" i="6"/>
  <c r="S512" i="6"/>
  <c r="L512" i="6"/>
  <c r="P512" i="6"/>
  <c r="H512" i="6"/>
  <c r="I510" i="6"/>
  <c r="M510" i="6"/>
  <c r="Q510" i="6"/>
  <c r="J510" i="6"/>
  <c r="N510" i="6"/>
  <c r="R510" i="6"/>
  <c r="K510" i="6"/>
  <c r="O510" i="6"/>
  <c r="S510" i="6"/>
  <c r="H510" i="6"/>
  <c r="L510" i="6"/>
  <c r="P510" i="6"/>
  <c r="I42" i="6"/>
  <c r="M42" i="6"/>
  <c r="Q42" i="6"/>
  <c r="J42" i="6"/>
  <c r="N42" i="6"/>
  <c r="R42" i="6"/>
  <c r="K42" i="6"/>
  <c r="O42" i="6"/>
  <c r="S42" i="6"/>
  <c r="L42" i="6"/>
  <c r="P42" i="6"/>
  <c r="H42" i="6"/>
  <c r="I505" i="6"/>
  <c r="M505" i="6"/>
  <c r="Q505" i="6"/>
  <c r="J505" i="6"/>
  <c r="N505" i="6"/>
  <c r="R505" i="6"/>
  <c r="K505" i="6"/>
  <c r="O505" i="6"/>
  <c r="S505" i="6"/>
  <c r="P505" i="6"/>
  <c r="H505" i="6"/>
  <c r="L505" i="6"/>
  <c r="I131" i="6"/>
  <c r="M131" i="6"/>
  <c r="Q131" i="6"/>
  <c r="J131" i="6"/>
  <c r="N131" i="6"/>
  <c r="R131" i="6"/>
  <c r="K131" i="6"/>
  <c r="O131" i="6"/>
  <c r="S131" i="6"/>
  <c r="L131" i="6"/>
  <c r="P131" i="6"/>
  <c r="H131" i="6"/>
  <c r="I266" i="6"/>
  <c r="M266" i="6"/>
  <c r="Q266" i="6"/>
  <c r="J266" i="6"/>
  <c r="N266" i="6"/>
  <c r="R266" i="6"/>
  <c r="K266" i="6"/>
  <c r="O266" i="6"/>
  <c r="S266" i="6"/>
  <c r="H266" i="6"/>
  <c r="L266" i="6"/>
  <c r="P266" i="6"/>
  <c r="I500" i="6"/>
  <c r="M500" i="6"/>
  <c r="Q500" i="6"/>
  <c r="J500" i="6"/>
  <c r="N500" i="6"/>
  <c r="R500" i="6"/>
  <c r="K500" i="6"/>
  <c r="O500" i="6"/>
  <c r="S500" i="6"/>
  <c r="L500" i="6"/>
  <c r="P500" i="6"/>
  <c r="H500" i="6"/>
  <c r="I69" i="6"/>
  <c r="M69" i="6"/>
  <c r="Q69" i="6"/>
  <c r="J69" i="6"/>
  <c r="N69" i="6"/>
  <c r="R69" i="6"/>
  <c r="K69" i="6"/>
  <c r="O69" i="6"/>
  <c r="S69" i="6"/>
  <c r="H69" i="6"/>
  <c r="L69" i="6"/>
  <c r="P69" i="6"/>
  <c r="I497" i="6"/>
  <c r="M497" i="6"/>
  <c r="Q497" i="6"/>
  <c r="J497" i="6"/>
  <c r="N497" i="6"/>
  <c r="R497" i="6"/>
  <c r="K497" i="6"/>
  <c r="O497" i="6"/>
  <c r="S497" i="6"/>
  <c r="P497" i="6"/>
  <c r="H497" i="6"/>
  <c r="L497" i="6"/>
  <c r="K101" i="6"/>
  <c r="O101" i="6"/>
  <c r="S101" i="6"/>
  <c r="H101" i="6"/>
  <c r="L101" i="6"/>
  <c r="P101" i="6"/>
  <c r="I101" i="6"/>
  <c r="M101" i="6"/>
  <c r="Q101" i="6"/>
  <c r="J101" i="6"/>
  <c r="N101" i="6"/>
  <c r="R101" i="6"/>
  <c r="K231" i="6"/>
  <c r="O231" i="6"/>
  <c r="S231" i="6"/>
  <c r="H231" i="6"/>
  <c r="L231" i="6"/>
  <c r="P231" i="6"/>
  <c r="I231" i="6"/>
  <c r="M231" i="6"/>
  <c r="Q231" i="6"/>
  <c r="J231" i="6"/>
  <c r="N231" i="6"/>
  <c r="R231" i="6"/>
  <c r="I489" i="6"/>
  <c r="M489" i="6"/>
  <c r="Q489" i="6"/>
  <c r="J489" i="6"/>
  <c r="N489" i="6"/>
  <c r="R489" i="6"/>
  <c r="K489" i="6"/>
  <c r="O489" i="6"/>
  <c r="S489" i="6"/>
  <c r="P489" i="6"/>
  <c r="H489" i="6"/>
  <c r="L489" i="6"/>
  <c r="K100" i="6"/>
  <c r="O100" i="6"/>
  <c r="S100" i="6"/>
  <c r="H100" i="6"/>
  <c r="L100" i="6"/>
  <c r="P100" i="6"/>
  <c r="I100" i="6"/>
  <c r="M100" i="6"/>
  <c r="Q100" i="6"/>
  <c r="R100" i="6"/>
  <c r="J100" i="6"/>
  <c r="N100" i="6"/>
  <c r="I484" i="6"/>
  <c r="M484" i="6"/>
  <c r="Q484" i="6"/>
  <c r="J484" i="6"/>
  <c r="N484" i="6"/>
  <c r="R484" i="6"/>
  <c r="K484" i="6"/>
  <c r="O484" i="6"/>
  <c r="S484" i="6"/>
  <c r="L484" i="6"/>
  <c r="P484" i="6"/>
  <c r="H484" i="6"/>
  <c r="H4" i="6"/>
  <c r="L4" i="6"/>
  <c r="P4" i="6"/>
  <c r="I4" i="6"/>
  <c r="M4" i="6"/>
  <c r="Q4" i="6"/>
  <c r="J4" i="6"/>
  <c r="N4" i="6"/>
  <c r="R4" i="6"/>
  <c r="S4" i="6"/>
  <c r="K4" i="6"/>
  <c r="O4" i="6"/>
  <c r="H424" i="6"/>
  <c r="L424" i="6"/>
  <c r="P424" i="6"/>
  <c r="I424" i="6"/>
  <c r="M424" i="6"/>
  <c r="Q424" i="6"/>
  <c r="J424" i="6"/>
  <c r="N424" i="6"/>
  <c r="R424" i="6"/>
  <c r="K424" i="6"/>
  <c r="O424" i="6"/>
  <c r="S424" i="6"/>
  <c r="I477" i="6"/>
  <c r="M477" i="6"/>
  <c r="Q477" i="6"/>
  <c r="J477" i="6"/>
  <c r="N477" i="6"/>
  <c r="R477" i="6"/>
  <c r="K477" i="6"/>
  <c r="O477" i="6"/>
  <c r="S477" i="6"/>
  <c r="P477" i="6"/>
  <c r="H477" i="6"/>
  <c r="L477" i="6"/>
  <c r="I293" i="6"/>
  <c r="M293" i="6"/>
  <c r="Q293" i="6"/>
  <c r="J293" i="6"/>
  <c r="N293" i="6"/>
  <c r="R293" i="6"/>
  <c r="K293" i="6"/>
  <c r="O293" i="6"/>
  <c r="S293" i="6"/>
  <c r="P293" i="6"/>
  <c r="H293" i="6"/>
  <c r="L293" i="6"/>
  <c r="I130" i="6"/>
  <c r="M130" i="6"/>
  <c r="Q130" i="6"/>
  <c r="J130" i="6"/>
  <c r="N130" i="6"/>
  <c r="R130" i="6"/>
  <c r="K130" i="6"/>
  <c r="O130" i="6"/>
  <c r="S130" i="6"/>
  <c r="H130" i="6"/>
  <c r="L130" i="6"/>
  <c r="P130" i="6"/>
  <c r="I34" i="6"/>
  <c r="M34" i="6"/>
  <c r="Q34" i="6"/>
  <c r="J34" i="6"/>
  <c r="N34" i="6"/>
  <c r="R34" i="6"/>
  <c r="K34" i="6"/>
  <c r="O34" i="6"/>
  <c r="S34" i="6"/>
  <c r="L34" i="6"/>
  <c r="P34" i="6"/>
  <c r="H34" i="6"/>
  <c r="I316" i="6"/>
  <c r="M316" i="6"/>
  <c r="Q316" i="6"/>
  <c r="J316" i="6"/>
  <c r="N316" i="6"/>
  <c r="R316" i="6"/>
  <c r="K316" i="6"/>
  <c r="O316" i="6"/>
  <c r="S316" i="6"/>
  <c r="L316" i="6"/>
  <c r="P316" i="6"/>
  <c r="H316" i="6"/>
  <c r="K264" i="6"/>
  <c r="H264" i="6"/>
  <c r="L264" i="6"/>
  <c r="I264" i="6"/>
  <c r="M264" i="6"/>
  <c r="Q264" i="6"/>
  <c r="N264" i="6"/>
  <c r="R264" i="6"/>
  <c r="O264" i="6"/>
  <c r="S264" i="6"/>
  <c r="J264" i="6"/>
  <c r="P264" i="6"/>
  <c r="I129" i="6"/>
  <c r="M129" i="6"/>
  <c r="Q129" i="6"/>
  <c r="J129" i="6"/>
  <c r="N129" i="6"/>
  <c r="R129" i="6"/>
  <c r="K129" i="6"/>
  <c r="O129" i="6"/>
  <c r="S129" i="6"/>
  <c r="H129" i="6"/>
  <c r="L129" i="6"/>
  <c r="P129" i="6"/>
  <c r="I469" i="6"/>
  <c r="M469" i="6"/>
  <c r="Q469" i="6"/>
  <c r="J469" i="6"/>
  <c r="N469" i="6"/>
  <c r="R469" i="6"/>
  <c r="K469" i="6"/>
  <c r="O469" i="6"/>
  <c r="S469" i="6"/>
  <c r="P469" i="6"/>
  <c r="H469" i="6"/>
  <c r="L469" i="6"/>
  <c r="I55" i="6"/>
  <c r="M55" i="6"/>
  <c r="Q55" i="6"/>
  <c r="J55" i="6"/>
  <c r="N55" i="6"/>
  <c r="R55" i="6"/>
  <c r="K55" i="6"/>
  <c r="O55" i="6"/>
  <c r="S55" i="6"/>
  <c r="P55" i="6"/>
  <c r="H55" i="6"/>
  <c r="L55" i="6"/>
  <c r="I466" i="6"/>
  <c r="M466" i="6"/>
  <c r="Q466" i="6"/>
  <c r="J466" i="6"/>
  <c r="N466" i="6"/>
  <c r="R466" i="6"/>
  <c r="K466" i="6"/>
  <c r="O466" i="6"/>
  <c r="S466" i="6"/>
  <c r="H466" i="6"/>
  <c r="L466" i="6"/>
  <c r="P466" i="6"/>
  <c r="H655" i="7"/>
  <c r="K655" i="7"/>
  <c r="O655" i="7"/>
  <c r="I653" i="7"/>
  <c r="M653" i="7"/>
  <c r="K652" i="7"/>
  <c r="O652" i="7"/>
  <c r="J756" i="7"/>
  <c r="I756" i="7"/>
  <c r="M756" i="7"/>
  <c r="I125" i="7"/>
  <c r="P125" i="7"/>
  <c r="H125" i="7"/>
  <c r="L125" i="7"/>
  <c r="K717" i="7"/>
  <c r="O717" i="7"/>
  <c r="J754" i="7"/>
  <c r="I754" i="7"/>
  <c r="M754" i="7"/>
  <c r="H638" i="7"/>
  <c r="L638" i="7"/>
  <c r="J119" i="7"/>
  <c r="I119" i="7"/>
  <c r="M119" i="7"/>
  <c r="H636" i="7"/>
  <c r="P636" i="7"/>
  <c r="I751" i="7"/>
  <c r="P751" i="7"/>
  <c r="H751" i="7"/>
  <c r="L751" i="7"/>
  <c r="J373" i="7"/>
  <c r="I373" i="7"/>
  <c r="M373" i="7"/>
  <c r="J618" i="7"/>
  <c r="N618" i="7"/>
  <c r="K209" i="7"/>
  <c r="J209" i="7"/>
  <c r="N209" i="7"/>
  <c r="J69" i="7"/>
  <c r="I69" i="7"/>
  <c r="M69" i="7"/>
  <c r="P705" i="7"/>
  <c r="H705" i="7"/>
  <c r="H747" i="7"/>
  <c r="K747" i="7"/>
  <c r="O747" i="7"/>
  <c r="J704" i="7"/>
  <c r="N704" i="7"/>
  <c r="I603" i="7"/>
  <c r="M603" i="7"/>
  <c r="H745" i="7"/>
  <c r="K745" i="7"/>
  <c r="O745" i="7"/>
  <c r="I99" i="7"/>
  <c r="P99" i="7"/>
  <c r="H99" i="7"/>
  <c r="L99" i="7"/>
  <c r="J744" i="7"/>
  <c r="I744" i="7"/>
  <c r="M744" i="7"/>
  <c r="I743" i="7"/>
  <c r="L743" i="7"/>
  <c r="P743" i="7"/>
  <c r="H743" i="7"/>
  <c r="K37" i="7"/>
  <c r="N37" i="7"/>
  <c r="J37" i="7"/>
  <c r="I591" i="7"/>
  <c r="M591" i="7"/>
  <c r="H583" i="7"/>
  <c r="P583" i="7"/>
  <c r="J314" i="7"/>
  <c r="M314" i="7"/>
  <c r="I314" i="7"/>
  <c r="K384" i="7"/>
  <c r="O384" i="7"/>
  <c r="P578" i="7"/>
  <c r="H578" i="7"/>
  <c r="H575" i="7"/>
  <c r="L575" i="7"/>
  <c r="H574" i="7"/>
  <c r="P574" i="7"/>
  <c r="H568" i="7"/>
  <c r="N568" i="7"/>
  <c r="I123" i="7"/>
  <c r="P123" i="7"/>
  <c r="H123" i="7"/>
  <c r="L123" i="7"/>
  <c r="K274" i="7"/>
  <c r="J274" i="7"/>
  <c r="N274" i="7"/>
  <c r="K453" i="7"/>
  <c r="J453" i="7"/>
  <c r="N453" i="7"/>
  <c r="J733" i="7"/>
  <c r="I733" i="7"/>
  <c r="M733" i="7"/>
  <c r="I180" i="7"/>
  <c r="H180" i="7"/>
  <c r="L180" i="7"/>
  <c r="P180" i="7"/>
  <c r="K309" i="7"/>
  <c r="J309" i="7"/>
  <c r="N309" i="7"/>
  <c r="H375" i="6"/>
  <c r="L375" i="6"/>
  <c r="P375" i="6"/>
  <c r="I375" i="6"/>
  <c r="M375" i="6"/>
  <c r="Q375" i="6"/>
  <c r="J375" i="6"/>
  <c r="T375" i="6" s="1"/>
  <c r="N375" i="6"/>
  <c r="R375" i="6"/>
  <c r="K375" i="6"/>
  <c r="O375" i="6"/>
  <c r="S375" i="6"/>
  <c r="I812" i="6"/>
  <c r="M812" i="6"/>
  <c r="Q812" i="6"/>
  <c r="J812" i="6"/>
  <c r="N812" i="6"/>
  <c r="R812" i="6"/>
  <c r="K812" i="6"/>
  <c r="O812" i="6"/>
  <c r="S812" i="6"/>
  <c r="I814" i="6"/>
  <c r="M814" i="6"/>
  <c r="Q814" i="6"/>
  <c r="J814" i="6"/>
  <c r="N814" i="6"/>
  <c r="R814" i="6"/>
  <c r="K814" i="6"/>
  <c r="O814" i="6"/>
  <c r="S814" i="6"/>
  <c r="D464" i="6"/>
  <c r="P847" i="6"/>
  <c r="L830" i="6"/>
  <c r="P827" i="6"/>
  <c r="L826" i="6"/>
  <c r="L814" i="6"/>
  <c r="J801" i="6"/>
  <c r="J769" i="6"/>
  <c r="N726" i="6"/>
  <c r="J705" i="6"/>
  <c r="N694" i="6"/>
  <c r="H413" i="6"/>
  <c r="L413" i="6"/>
  <c r="P413" i="6"/>
  <c r="I413" i="6"/>
  <c r="M413" i="6"/>
  <c r="Q413" i="6"/>
  <c r="J413" i="6"/>
  <c r="N413" i="6"/>
  <c r="R413" i="6"/>
  <c r="O413" i="6"/>
  <c r="S413" i="6"/>
  <c r="K413" i="6"/>
  <c r="I312" i="6"/>
  <c r="M312" i="6"/>
  <c r="Q312" i="6"/>
  <c r="J312" i="6"/>
  <c r="N312" i="6"/>
  <c r="R312" i="6"/>
  <c r="K312" i="6"/>
  <c r="O312" i="6"/>
  <c r="S312" i="6"/>
  <c r="L312" i="6"/>
  <c r="P312" i="6"/>
  <c r="H312" i="6"/>
  <c r="K207" i="6"/>
  <c r="O207" i="6"/>
  <c r="S207" i="6"/>
  <c r="H207" i="6"/>
  <c r="L207" i="6"/>
  <c r="P207" i="6"/>
  <c r="I207" i="6"/>
  <c r="M207" i="6"/>
  <c r="Q207" i="6"/>
  <c r="J207" i="6"/>
  <c r="N207" i="6"/>
  <c r="R207" i="6"/>
  <c r="K788" i="6"/>
  <c r="O788" i="6"/>
  <c r="S788" i="6"/>
  <c r="H788" i="6"/>
  <c r="L788" i="6"/>
  <c r="P788" i="6"/>
  <c r="I788" i="6"/>
  <c r="M788" i="6"/>
  <c r="Q788" i="6"/>
  <c r="J788" i="6"/>
  <c r="N788" i="6"/>
  <c r="R788" i="6"/>
  <c r="H411" i="6"/>
  <c r="L411" i="6"/>
  <c r="P411" i="6"/>
  <c r="I411" i="6"/>
  <c r="M411" i="6"/>
  <c r="Q411" i="6"/>
  <c r="J411" i="6"/>
  <c r="N411" i="6"/>
  <c r="R411" i="6"/>
  <c r="K411" i="6"/>
  <c r="O411" i="6"/>
  <c r="S411" i="6"/>
  <c r="K169" i="6"/>
  <c r="O169" i="6"/>
  <c r="S169" i="6"/>
  <c r="H169" i="6"/>
  <c r="L169" i="6"/>
  <c r="P169" i="6"/>
  <c r="I169" i="6"/>
  <c r="M169" i="6"/>
  <c r="Q169" i="6"/>
  <c r="R169" i="6"/>
  <c r="J169" i="6"/>
  <c r="N169" i="6"/>
  <c r="I311" i="6"/>
  <c r="M311" i="6"/>
  <c r="Q311" i="6"/>
  <c r="J311" i="6"/>
  <c r="N311" i="6"/>
  <c r="R311" i="6"/>
  <c r="K311" i="6"/>
  <c r="O311" i="6"/>
  <c r="S311" i="6"/>
  <c r="H311" i="6"/>
  <c r="L311" i="6"/>
  <c r="P311" i="6"/>
  <c r="K180" i="6"/>
  <c r="O180" i="6"/>
  <c r="S180" i="6"/>
  <c r="H180" i="6"/>
  <c r="L180" i="6"/>
  <c r="P180" i="6"/>
  <c r="I180" i="6"/>
  <c r="M180" i="6"/>
  <c r="Q180" i="6"/>
  <c r="N180" i="6"/>
  <c r="R180" i="6"/>
  <c r="J180" i="6"/>
  <c r="K179" i="6"/>
  <c r="O179" i="6"/>
  <c r="S179" i="6"/>
  <c r="H179" i="6"/>
  <c r="L179" i="6"/>
  <c r="P179" i="6"/>
  <c r="I179" i="6"/>
  <c r="M179" i="6"/>
  <c r="Q179" i="6"/>
  <c r="J179" i="6"/>
  <c r="N179" i="6"/>
  <c r="R179" i="6"/>
  <c r="I287" i="6"/>
  <c r="M287" i="6"/>
  <c r="Q287" i="6"/>
  <c r="J287" i="6"/>
  <c r="N287" i="6"/>
  <c r="R287" i="6"/>
  <c r="K287" i="6"/>
  <c r="O287" i="6"/>
  <c r="S287" i="6"/>
  <c r="H287" i="6"/>
  <c r="L287" i="6"/>
  <c r="P287" i="6"/>
  <c r="K758" i="6"/>
  <c r="O758" i="6"/>
  <c r="S758" i="6"/>
  <c r="H758" i="6"/>
  <c r="L758" i="6"/>
  <c r="P758" i="6"/>
  <c r="I758" i="6"/>
  <c r="M758" i="6"/>
  <c r="Q758" i="6"/>
  <c r="R758" i="6"/>
  <c r="J758" i="6"/>
  <c r="K753" i="6"/>
  <c r="O753" i="6"/>
  <c r="S753" i="6"/>
  <c r="H753" i="6"/>
  <c r="L753" i="6"/>
  <c r="P753" i="6"/>
  <c r="I753" i="6"/>
  <c r="M753" i="6"/>
  <c r="Q753" i="6"/>
  <c r="N753" i="6"/>
  <c r="R753" i="6"/>
  <c r="K746" i="6"/>
  <c r="O746" i="6"/>
  <c r="S746" i="6"/>
  <c r="H746" i="6"/>
  <c r="L746" i="6"/>
  <c r="P746" i="6"/>
  <c r="I746" i="6"/>
  <c r="M746" i="6"/>
  <c r="Q746" i="6"/>
  <c r="R746" i="6"/>
  <c r="J746" i="6"/>
  <c r="K740" i="6"/>
  <c r="O740" i="6"/>
  <c r="S740" i="6"/>
  <c r="H740" i="6"/>
  <c r="L740" i="6"/>
  <c r="P740" i="6"/>
  <c r="I740" i="6"/>
  <c r="M740" i="6"/>
  <c r="Q740" i="6"/>
  <c r="J740" i="6"/>
  <c r="N740" i="6"/>
  <c r="R740" i="6"/>
  <c r="K737" i="6"/>
  <c r="O737" i="6"/>
  <c r="S737" i="6"/>
  <c r="H737" i="6"/>
  <c r="L737" i="6"/>
  <c r="P737" i="6"/>
  <c r="I737" i="6"/>
  <c r="M737" i="6"/>
  <c r="Q737" i="6"/>
  <c r="N737" i="6"/>
  <c r="R737" i="6"/>
  <c r="K730" i="6"/>
  <c r="O730" i="6"/>
  <c r="S730" i="6"/>
  <c r="H730" i="6"/>
  <c r="L730" i="6"/>
  <c r="P730" i="6"/>
  <c r="I730" i="6"/>
  <c r="M730" i="6"/>
  <c r="Q730" i="6"/>
  <c r="R730" i="6"/>
  <c r="J730" i="6"/>
  <c r="K727" i="6"/>
  <c r="O727" i="6"/>
  <c r="S727" i="6"/>
  <c r="H727" i="6"/>
  <c r="L727" i="6"/>
  <c r="P727" i="6"/>
  <c r="I727" i="6"/>
  <c r="M727" i="6"/>
  <c r="Q727" i="6"/>
  <c r="J727" i="6"/>
  <c r="N727" i="6"/>
  <c r="K719" i="6"/>
  <c r="O719" i="6"/>
  <c r="S719" i="6"/>
  <c r="H719" i="6"/>
  <c r="L719" i="6"/>
  <c r="P719" i="6"/>
  <c r="I719" i="6"/>
  <c r="M719" i="6"/>
  <c r="Q719" i="6"/>
  <c r="J719" i="6"/>
  <c r="N719" i="6"/>
  <c r="K714" i="6"/>
  <c r="O714" i="6"/>
  <c r="S714" i="6"/>
  <c r="H714" i="6"/>
  <c r="L714" i="6"/>
  <c r="P714" i="6"/>
  <c r="I714" i="6"/>
  <c r="M714" i="6"/>
  <c r="Q714" i="6"/>
  <c r="R714" i="6"/>
  <c r="J714" i="6"/>
  <c r="K95" i="6"/>
  <c r="O95" i="6"/>
  <c r="S95" i="6"/>
  <c r="H95" i="6"/>
  <c r="L95" i="6"/>
  <c r="P95" i="6"/>
  <c r="I95" i="6"/>
  <c r="M95" i="6"/>
  <c r="Q95" i="6"/>
  <c r="N95" i="6"/>
  <c r="R95" i="6"/>
  <c r="J95" i="6"/>
  <c r="K709" i="6"/>
  <c r="O709" i="6"/>
  <c r="S709" i="6"/>
  <c r="H709" i="6"/>
  <c r="L709" i="6"/>
  <c r="P709" i="6"/>
  <c r="I709" i="6"/>
  <c r="M709" i="6"/>
  <c r="Q709" i="6"/>
  <c r="N709" i="6"/>
  <c r="R709" i="6"/>
  <c r="K202" i="6"/>
  <c r="O202" i="6"/>
  <c r="S202" i="6"/>
  <c r="H202" i="6"/>
  <c r="L202" i="6"/>
  <c r="P202" i="6"/>
  <c r="I202" i="6"/>
  <c r="M202" i="6"/>
  <c r="Q202" i="6"/>
  <c r="J202" i="6"/>
  <c r="N202" i="6"/>
  <c r="R202" i="6"/>
  <c r="K697" i="6"/>
  <c r="O697" i="6"/>
  <c r="S697" i="6"/>
  <c r="H697" i="6"/>
  <c r="L697" i="6"/>
  <c r="P697" i="6"/>
  <c r="I697" i="6"/>
  <c r="M697" i="6"/>
  <c r="Q697" i="6"/>
  <c r="N697" i="6"/>
  <c r="R697" i="6"/>
  <c r="K689" i="6"/>
  <c r="O689" i="6"/>
  <c r="S689" i="6"/>
  <c r="H689" i="6"/>
  <c r="L689" i="6"/>
  <c r="P689" i="6"/>
  <c r="I689" i="6"/>
  <c r="M689" i="6"/>
  <c r="Q689" i="6"/>
  <c r="N689" i="6"/>
  <c r="R689" i="6"/>
  <c r="J689" i="6"/>
  <c r="I37" i="6"/>
  <c r="M37" i="6"/>
  <c r="Q37" i="6"/>
  <c r="J37" i="6"/>
  <c r="N37" i="6"/>
  <c r="R37" i="6"/>
  <c r="K37" i="6"/>
  <c r="O37" i="6"/>
  <c r="S37" i="6"/>
  <c r="H37" i="6"/>
  <c r="L37" i="6"/>
  <c r="P37" i="6"/>
  <c r="K676" i="6"/>
  <c r="O676" i="6"/>
  <c r="S676" i="6"/>
  <c r="H676" i="6"/>
  <c r="L676" i="6"/>
  <c r="P676" i="6"/>
  <c r="I676" i="6"/>
  <c r="M676" i="6"/>
  <c r="Q676" i="6"/>
  <c r="J676" i="6"/>
  <c r="N676" i="6"/>
  <c r="R676" i="6"/>
  <c r="I443" i="6"/>
  <c r="M443" i="6"/>
  <c r="Q443" i="6"/>
  <c r="J443" i="6"/>
  <c r="N443" i="6"/>
  <c r="R443" i="6"/>
  <c r="K443" i="6"/>
  <c r="O443" i="6"/>
  <c r="S443" i="6"/>
  <c r="H443" i="6"/>
  <c r="L443" i="6"/>
  <c r="P443" i="6"/>
  <c r="H397" i="6"/>
  <c r="L397" i="6"/>
  <c r="P397" i="6"/>
  <c r="I397" i="6"/>
  <c r="M397" i="6"/>
  <c r="Q397" i="6"/>
  <c r="J397" i="6"/>
  <c r="N397" i="6"/>
  <c r="R397" i="6"/>
  <c r="O397" i="6"/>
  <c r="S397" i="6"/>
  <c r="K397" i="6"/>
  <c r="K660" i="6"/>
  <c r="O660" i="6"/>
  <c r="S660" i="6"/>
  <c r="H660" i="6"/>
  <c r="L660" i="6"/>
  <c r="P660" i="6"/>
  <c r="I660" i="6"/>
  <c r="M660" i="6"/>
  <c r="Q660" i="6"/>
  <c r="J660" i="6"/>
  <c r="N660" i="6"/>
  <c r="R660" i="6"/>
  <c r="K654" i="6"/>
  <c r="O654" i="6"/>
  <c r="S654" i="6"/>
  <c r="H654" i="6"/>
  <c r="L654" i="6"/>
  <c r="P654" i="6"/>
  <c r="I654" i="6"/>
  <c r="M654" i="6"/>
  <c r="Q654" i="6"/>
  <c r="R654" i="6"/>
  <c r="J654" i="6"/>
  <c r="N654" i="6"/>
  <c r="K122" i="6"/>
  <c r="H122" i="6"/>
  <c r="L122" i="6"/>
  <c r="I122" i="6"/>
  <c r="M122" i="6"/>
  <c r="J122" i="6"/>
  <c r="Q122" i="6"/>
  <c r="N122" i="6"/>
  <c r="R122" i="6"/>
  <c r="O122" i="6"/>
  <c r="S122" i="6"/>
  <c r="P122" i="6"/>
  <c r="H395" i="6"/>
  <c r="L395" i="6"/>
  <c r="P395" i="6"/>
  <c r="I395" i="6"/>
  <c r="M395" i="6"/>
  <c r="Q395" i="6"/>
  <c r="J395" i="6"/>
  <c r="N395" i="6"/>
  <c r="R395" i="6"/>
  <c r="K395" i="6"/>
  <c r="O395" i="6"/>
  <c r="S395" i="6"/>
  <c r="I303" i="6"/>
  <c r="M303" i="6"/>
  <c r="Q303" i="6"/>
  <c r="J303" i="6"/>
  <c r="N303" i="6"/>
  <c r="R303" i="6"/>
  <c r="K303" i="6"/>
  <c r="O303" i="6"/>
  <c r="S303" i="6"/>
  <c r="H303" i="6"/>
  <c r="L303" i="6"/>
  <c r="P303" i="6"/>
  <c r="I627" i="6"/>
  <c r="M627" i="6"/>
  <c r="Q627" i="6"/>
  <c r="J627" i="6"/>
  <c r="N627" i="6"/>
  <c r="R627" i="6"/>
  <c r="K627" i="6"/>
  <c r="O627" i="6"/>
  <c r="S627" i="6"/>
  <c r="H627" i="6"/>
  <c r="L627" i="6"/>
  <c r="P627" i="6"/>
  <c r="I77" i="6"/>
  <c r="M77" i="6"/>
  <c r="Q77" i="6"/>
  <c r="J77" i="6"/>
  <c r="N77" i="6"/>
  <c r="R77" i="6"/>
  <c r="K77" i="6"/>
  <c r="O77" i="6"/>
  <c r="S77" i="6"/>
  <c r="H77" i="6"/>
  <c r="L77" i="6"/>
  <c r="P77" i="6"/>
  <c r="I439" i="6"/>
  <c r="M439" i="6"/>
  <c r="Q439" i="6"/>
  <c r="J439" i="6"/>
  <c r="N439" i="6"/>
  <c r="R439" i="6"/>
  <c r="K439" i="6"/>
  <c r="O439" i="6"/>
  <c r="S439" i="6"/>
  <c r="H439" i="6"/>
  <c r="L439" i="6"/>
  <c r="P439" i="6"/>
  <c r="I330" i="6"/>
  <c r="M330" i="6"/>
  <c r="Q330" i="6"/>
  <c r="J330" i="6"/>
  <c r="N330" i="6"/>
  <c r="R330" i="6"/>
  <c r="K330" i="6"/>
  <c r="O330" i="6"/>
  <c r="S330" i="6"/>
  <c r="H330" i="6"/>
  <c r="L330" i="6"/>
  <c r="P330" i="6"/>
  <c r="I160" i="6"/>
  <c r="M160" i="6"/>
  <c r="Q160" i="6"/>
  <c r="J160" i="6"/>
  <c r="N160" i="6"/>
  <c r="R160" i="6"/>
  <c r="K160" i="6"/>
  <c r="O160" i="6"/>
  <c r="S160" i="6"/>
  <c r="P160" i="6"/>
  <c r="H160" i="6"/>
  <c r="L160" i="6"/>
  <c r="I599" i="6"/>
  <c r="M599" i="6"/>
  <c r="Q599" i="6"/>
  <c r="J599" i="6"/>
  <c r="N599" i="6"/>
  <c r="R599" i="6"/>
  <c r="K599" i="6"/>
  <c r="O599" i="6"/>
  <c r="S599" i="6"/>
  <c r="H599" i="6"/>
  <c r="L599" i="6"/>
  <c r="P599" i="6"/>
  <c r="I270" i="6"/>
  <c r="M270" i="6"/>
  <c r="Q270" i="6"/>
  <c r="J270" i="6"/>
  <c r="N270" i="6"/>
  <c r="R270" i="6"/>
  <c r="K270" i="6"/>
  <c r="O270" i="6"/>
  <c r="S270" i="6"/>
  <c r="H270" i="6"/>
  <c r="L270" i="6"/>
  <c r="P270" i="6"/>
  <c r="I43" i="6"/>
  <c r="M43" i="6"/>
  <c r="Q43" i="6"/>
  <c r="J43" i="6"/>
  <c r="N43" i="6"/>
  <c r="R43" i="6"/>
  <c r="K43" i="6"/>
  <c r="O43" i="6"/>
  <c r="S43" i="6"/>
  <c r="P43" i="6"/>
  <c r="H43" i="6"/>
  <c r="L43" i="6"/>
  <c r="I585" i="6"/>
  <c r="M585" i="6"/>
  <c r="Q585" i="6"/>
  <c r="J585" i="6"/>
  <c r="N585" i="6"/>
  <c r="R585" i="6"/>
  <c r="K585" i="6"/>
  <c r="O585" i="6"/>
  <c r="S585" i="6"/>
  <c r="P585" i="6"/>
  <c r="H585" i="6"/>
  <c r="L585" i="6"/>
  <c r="I301" i="6"/>
  <c r="M301" i="6"/>
  <c r="Q301" i="6"/>
  <c r="J301" i="6"/>
  <c r="N301" i="6"/>
  <c r="R301" i="6"/>
  <c r="K301" i="6"/>
  <c r="O301" i="6"/>
  <c r="S301" i="6"/>
  <c r="P301" i="6"/>
  <c r="H301" i="6"/>
  <c r="L301" i="6"/>
  <c r="I577" i="6"/>
  <c r="M577" i="6"/>
  <c r="Q577" i="6"/>
  <c r="J577" i="6"/>
  <c r="N577" i="6"/>
  <c r="R577" i="6"/>
  <c r="K577" i="6"/>
  <c r="O577" i="6"/>
  <c r="S577" i="6"/>
  <c r="P577" i="6"/>
  <c r="H577" i="6"/>
  <c r="L577" i="6"/>
  <c r="I36" i="6"/>
  <c r="M36" i="6"/>
  <c r="Q36" i="6"/>
  <c r="J36" i="6"/>
  <c r="N36" i="6"/>
  <c r="R36" i="6"/>
  <c r="K36" i="6"/>
  <c r="O36" i="6"/>
  <c r="S36" i="6"/>
  <c r="H36" i="6"/>
  <c r="L36" i="6"/>
  <c r="P36" i="6"/>
  <c r="I567" i="6"/>
  <c r="M567" i="6"/>
  <c r="Q567" i="6"/>
  <c r="J567" i="6"/>
  <c r="N567" i="6"/>
  <c r="R567" i="6"/>
  <c r="K567" i="6"/>
  <c r="O567" i="6"/>
  <c r="S567" i="6"/>
  <c r="H567" i="6"/>
  <c r="L567" i="6"/>
  <c r="P567" i="6"/>
  <c r="K29" i="6"/>
  <c r="O29" i="6"/>
  <c r="S29" i="6"/>
  <c r="H29" i="6"/>
  <c r="L29" i="6"/>
  <c r="P29" i="6"/>
  <c r="I29" i="6"/>
  <c r="M29" i="6"/>
  <c r="Q29" i="6"/>
  <c r="J29" i="6"/>
  <c r="N29" i="6"/>
  <c r="R29" i="6"/>
  <c r="I50" i="6"/>
  <c r="M50" i="6"/>
  <c r="Q50" i="6"/>
  <c r="J50" i="6"/>
  <c r="N50" i="6"/>
  <c r="R50" i="6"/>
  <c r="K50" i="6"/>
  <c r="O50" i="6"/>
  <c r="S50" i="6"/>
  <c r="L50" i="6"/>
  <c r="P50" i="6"/>
  <c r="H50" i="6"/>
  <c r="K253" i="6"/>
  <c r="O253" i="6"/>
  <c r="S253" i="6"/>
  <c r="H253" i="6"/>
  <c r="L253" i="6"/>
  <c r="P253" i="6"/>
  <c r="I253" i="6"/>
  <c r="M253" i="6"/>
  <c r="Q253" i="6"/>
  <c r="R253" i="6"/>
  <c r="J253" i="6"/>
  <c r="N253" i="6"/>
  <c r="I546" i="6"/>
  <c r="M546" i="6"/>
  <c r="Q546" i="6"/>
  <c r="J546" i="6"/>
  <c r="N546" i="6"/>
  <c r="R546" i="6"/>
  <c r="K546" i="6"/>
  <c r="O546" i="6"/>
  <c r="S546" i="6"/>
  <c r="H546" i="6"/>
  <c r="L546" i="6"/>
  <c r="P546" i="6"/>
  <c r="I542" i="6"/>
  <c r="M542" i="6"/>
  <c r="Q542" i="6"/>
  <c r="J542" i="6"/>
  <c r="N542" i="6"/>
  <c r="R542" i="6"/>
  <c r="K542" i="6"/>
  <c r="O542" i="6"/>
  <c r="S542" i="6"/>
  <c r="H542" i="6"/>
  <c r="L542" i="6"/>
  <c r="P542" i="6"/>
  <c r="I537" i="6"/>
  <c r="M537" i="6"/>
  <c r="Q537" i="6"/>
  <c r="J537" i="6"/>
  <c r="N537" i="6"/>
  <c r="R537" i="6"/>
  <c r="K537" i="6"/>
  <c r="O537" i="6"/>
  <c r="S537" i="6"/>
  <c r="P537" i="6"/>
  <c r="H537" i="6"/>
  <c r="L537" i="6"/>
  <c r="H430" i="6"/>
  <c r="L430" i="6"/>
  <c r="P430" i="6"/>
  <c r="I430" i="6"/>
  <c r="M430" i="6"/>
  <c r="Q430" i="6"/>
  <c r="J430" i="6"/>
  <c r="N430" i="6"/>
  <c r="R430" i="6"/>
  <c r="S430" i="6"/>
  <c r="K430" i="6"/>
  <c r="O430" i="6"/>
  <c r="I526" i="6"/>
  <c r="M526" i="6"/>
  <c r="Q526" i="6"/>
  <c r="J526" i="6"/>
  <c r="N526" i="6"/>
  <c r="R526" i="6"/>
  <c r="K526" i="6"/>
  <c r="O526" i="6"/>
  <c r="S526" i="6"/>
  <c r="H526" i="6"/>
  <c r="L526" i="6"/>
  <c r="P526" i="6"/>
  <c r="I521" i="6"/>
  <c r="M521" i="6"/>
  <c r="Q521" i="6"/>
  <c r="J521" i="6"/>
  <c r="N521" i="6"/>
  <c r="R521" i="6"/>
  <c r="K521" i="6"/>
  <c r="O521" i="6"/>
  <c r="S521" i="6"/>
  <c r="P521" i="6"/>
  <c r="H521" i="6"/>
  <c r="L521" i="6"/>
  <c r="K233" i="6"/>
  <c r="O233" i="6"/>
  <c r="S233" i="6"/>
  <c r="H233" i="6"/>
  <c r="L233" i="6"/>
  <c r="P233" i="6"/>
  <c r="I233" i="6"/>
  <c r="M233" i="6"/>
  <c r="Q233" i="6"/>
  <c r="R233" i="6"/>
  <c r="J233" i="6"/>
  <c r="N233" i="6"/>
  <c r="H379" i="6"/>
  <c r="L379" i="6"/>
  <c r="P379" i="6"/>
  <c r="I379" i="6"/>
  <c r="M379" i="6"/>
  <c r="Q379" i="6"/>
  <c r="J379" i="6"/>
  <c r="N379" i="6"/>
  <c r="R379" i="6"/>
  <c r="K379" i="6"/>
  <c r="O379" i="6"/>
  <c r="S379" i="6"/>
  <c r="H428" i="6"/>
  <c r="L428" i="6"/>
  <c r="P428" i="6"/>
  <c r="I428" i="6"/>
  <c r="M428" i="6"/>
  <c r="Q428" i="6"/>
  <c r="J428" i="6"/>
  <c r="N428" i="6"/>
  <c r="R428" i="6"/>
  <c r="K428" i="6"/>
  <c r="O428" i="6"/>
  <c r="S428" i="6"/>
  <c r="I498" i="6"/>
  <c r="M498" i="6"/>
  <c r="Q498" i="6"/>
  <c r="J498" i="6"/>
  <c r="N498" i="6"/>
  <c r="R498" i="6"/>
  <c r="K498" i="6"/>
  <c r="O498" i="6"/>
  <c r="S498" i="6"/>
  <c r="H498" i="6"/>
  <c r="L498" i="6"/>
  <c r="P498" i="6"/>
  <c r="I495" i="6"/>
  <c r="M495" i="6"/>
  <c r="Q495" i="6"/>
  <c r="J495" i="6"/>
  <c r="N495" i="6"/>
  <c r="R495" i="6"/>
  <c r="K495" i="6"/>
  <c r="O495" i="6"/>
  <c r="S495" i="6"/>
  <c r="H495" i="6"/>
  <c r="L495" i="6"/>
  <c r="P495" i="6"/>
  <c r="I490" i="6"/>
  <c r="M490" i="6"/>
  <c r="Q490" i="6"/>
  <c r="J490" i="6"/>
  <c r="N490" i="6"/>
  <c r="R490" i="6"/>
  <c r="K490" i="6"/>
  <c r="O490" i="6"/>
  <c r="S490" i="6"/>
  <c r="H490" i="6"/>
  <c r="L490" i="6"/>
  <c r="P490" i="6"/>
  <c r="I485" i="6"/>
  <c r="M485" i="6"/>
  <c r="Q485" i="6"/>
  <c r="J485" i="6"/>
  <c r="N485" i="6"/>
  <c r="R485" i="6"/>
  <c r="K485" i="6"/>
  <c r="O485" i="6"/>
  <c r="S485" i="6"/>
  <c r="P485" i="6"/>
  <c r="H485" i="6"/>
  <c r="L485" i="6"/>
  <c r="I479" i="6"/>
  <c r="M479" i="6"/>
  <c r="Q479" i="6"/>
  <c r="J479" i="6"/>
  <c r="N479" i="6"/>
  <c r="R479" i="6"/>
  <c r="K479" i="6"/>
  <c r="O479" i="6"/>
  <c r="S479" i="6"/>
  <c r="H479" i="6"/>
  <c r="L479" i="6"/>
  <c r="P479" i="6"/>
  <c r="K250" i="6"/>
  <c r="O250" i="6"/>
  <c r="S250" i="6"/>
  <c r="H250" i="6"/>
  <c r="L250" i="6"/>
  <c r="P250" i="6"/>
  <c r="I250" i="6"/>
  <c r="M250" i="6"/>
  <c r="Q250" i="6"/>
  <c r="J250" i="6"/>
  <c r="N250" i="6"/>
  <c r="R250" i="6"/>
  <c r="I49" i="6"/>
  <c r="M49" i="6"/>
  <c r="Q49" i="6"/>
  <c r="J49" i="6"/>
  <c r="N49" i="6"/>
  <c r="R49" i="6"/>
  <c r="K49" i="6"/>
  <c r="O49" i="6"/>
  <c r="S49" i="6"/>
  <c r="H49" i="6"/>
  <c r="L49" i="6"/>
  <c r="P49" i="6"/>
  <c r="I474" i="6"/>
  <c r="M474" i="6"/>
  <c r="Q474" i="6"/>
  <c r="J474" i="6"/>
  <c r="N474" i="6"/>
  <c r="R474" i="6"/>
  <c r="K474" i="6"/>
  <c r="O474" i="6"/>
  <c r="S474" i="6"/>
  <c r="H474" i="6"/>
  <c r="L474" i="6"/>
  <c r="P474" i="6"/>
  <c r="H421" i="6"/>
  <c r="L421" i="6"/>
  <c r="P421" i="6"/>
  <c r="I421" i="6"/>
  <c r="M421" i="6"/>
  <c r="Q421" i="6"/>
  <c r="J421" i="6"/>
  <c r="N421" i="6"/>
  <c r="R421" i="6"/>
  <c r="O421" i="6"/>
  <c r="S421" i="6"/>
  <c r="K421" i="6"/>
  <c r="H420" i="6"/>
  <c r="L420" i="6"/>
  <c r="P420" i="6"/>
  <c r="I420" i="6"/>
  <c r="M420" i="6"/>
  <c r="Q420" i="6"/>
  <c r="J420" i="6"/>
  <c r="N420" i="6"/>
  <c r="R420" i="6"/>
  <c r="K420" i="6"/>
  <c r="O420" i="6"/>
  <c r="S420" i="6"/>
  <c r="H418" i="6"/>
  <c r="L418" i="6"/>
  <c r="P418" i="6"/>
  <c r="I418" i="6"/>
  <c r="M418" i="6"/>
  <c r="Q418" i="6"/>
  <c r="J418" i="6"/>
  <c r="N418" i="6"/>
  <c r="R418" i="6"/>
  <c r="S418" i="6"/>
  <c r="K418" i="6"/>
  <c r="O418" i="6"/>
  <c r="I155" i="6"/>
  <c r="M155" i="6"/>
  <c r="Q155" i="6"/>
  <c r="J155" i="6"/>
  <c r="N155" i="6"/>
  <c r="R155" i="6"/>
  <c r="K155" i="6"/>
  <c r="O155" i="6"/>
  <c r="S155" i="6"/>
  <c r="L155" i="6"/>
  <c r="P155" i="6"/>
  <c r="H155" i="6"/>
  <c r="K722" i="7"/>
  <c r="J722" i="7"/>
  <c r="N722" i="7"/>
  <c r="K185" i="7"/>
  <c r="J185" i="7"/>
  <c r="N185" i="7"/>
  <c r="H359" i="7"/>
  <c r="O359" i="7"/>
  <c r="K359" i="7"/>
  <c r="I612" i="7"/>
  <c r="M612" i="7"/>
  <c r="I244" i="7"/>
  <c r="L244" i="7"/>
  <c r="P244" i="7"/>
  <c r="H244" i="7"/>
  <c r="K701" i="7"/>
  <c r="O701" i="7"/>
  <c r="L700" i="7"/>
  <c r="P700" i="7"/>
  <c r="J670" i="7"/>
  <c r="I670" i="7"/>
  <c r="M670" i="7"/>
  <c r="K740" i="7"/>
  <c r="J740" i="7"/>
  <c r="N740" i="7"/>
  <c r="J730" i="7"/>
  <c r="M730" i="7"/>
  <c r="I730" i="7"/>
  <c r="H406" i="7"/>
  <c r="K406" i="7"/>
  <c r="O406" i="7"/>
  <c r="H764" i="7"/>
  <c r="K764" i="7"/>
  <c r="O764" i="7"/>
  <c r="K99" i="6"/>
  <c r="O99" i="6"/>
  <c r="S99" i="6"/>
  <c r="H99" i="6"/>
  <c r="L99" i="6"/>
  <c r="P99" i="6"/>
  <c r="I99" i="6"/>
  <c r="M99" i="6"/>
  <c r="Q99" i="6"/>
  <c r="N99" i="6"/>
  <c r="R99" i="6"/>
  <c r="J99" i="6"/>
  <c r="I465" i="6"/>
  <c r="M465" i="6"/>
  <c r="Q465" i="6"/>
  <c r="J465" i="6"/>
  <c r="N465" i="6"/>
  <c r="R465" i="6"/>
  <c r="K465" i="6"/>
  <c r="O465" i="6"/>
  <c r="S465" i="6"/>
  <c r="P465" i="6"/>
  <c r="H465" i="6"/>
  <c r="L465" i="6"/>
  <c r="R2" i="6"/>
  <c r="N2" i="6"/>
  <c r="J2" i="6"/>
  <c r="Q2" i="6"/>
  <c r="M2" i="6"/>
  <c r="I2" i="6"/>
  <c r="P2" i="6"/>
  <c r="L2" i="6"/>
  <c r="H2" i="6"/>
  <c r="I313" i="6"/>
  <c r="M313" i="6"/>
  <c r="Q313" i="6"/>
  <c r="J313" i="6"/>
  <c r="N313" i="6"/>
  <c r="R313" i="6"/>
  <c r="K313" i="6"/>
  <c r="O313" i="6"/>
  <c r="S313" i="6"/>
  <c r="P313" i="6"/>
  <c r="H313" i="6"/>
  <c r="L313" i="6"/>
  <c r="K800" i="6"/>
  <c r="O800" i="6"/>
  <c r="S800" i="6"/>
  <c r="H800" i="6"/>
  <c r="L800" i="6"/>
  <c r="P800" i="6"/>
  <c r="I800" i="6"/>
  <c r="M800" i="6"/>
  <c r="Q800" i="6"/>
  <c r="J800" i="6"/>
  <c r="N800" i="6"/>
  <c r="R800" i="6"/>
  <c r="H372" i="6"/>
  <c r="L372" i="6"/>
  <c r="P372" i="6"/>
  <c r="I372" i="6"/>
  <c r="M372" i="6"/>
  <c r="Q372" i="6"/>
  <c r="J372" i="6"/>
  <c r="N372" i="6"/>
  <c r="R372" i="6"/>
  <c r="K372" i="6"/>
  <c r="O372" i="6"/>
  <c r="S372" i="6"/>
  <c r="I457" i="6"/>
  <c r="M457" i="6"/>
  <c r="Q457" i="6"/>
  <c r="J457" i="6"/>
  <c r="N457" i="6"/>
  <c r="R457" i="6"/>
  <c r="K457" i="6"/>
  <c r="O457" i="6"/>
  <c r="S457" i="6"/>
  <c r="P457" i="6"/>
  <c r="H457" i="6"/>
  <c r="L457" i="6"/>
  <c r="K795" i="6"/>
  <c r="O795" i="6"/>
  <c r="S795" i="6"/>
  <c r="H795" i="6"/>
  <c r="L795" i="6"/>
  <c r="P795" i="6"/>
  <c r="I795" i="6"/>
  <c r="M795" i="6"/>
  <c r="Q795" i="6"/>
  <c r="J795" i="6"/>
  <c r="N795" i="6"/>
  <c r="K794" i="6"/>
  <c r="O794" i="6"/>
  <c r="S794" i="6"/>
  <c r="H794" i="6"/>
  <c r="L794" i="6"/>
  <c r="P794" i="6"/>
  <c r="I794" i="6"/>
  <c r="M794" i="6"/>
  <c r="Q794" i="6"/>
  <c r="R794" i="6"/>
  <c r="J794" i="6"/>
  <c r="K791" i="6"/>
  <c r="O791" i="6"/>
  <c r="S791" i="6"/>
  <c r="H791" i="6"/>
  <c r="L791" i="6"/>
  <c r="P791" i="6"/>
  <c r="I791" i="6"/>
  <c r="M791" i="6"/>
  <c r="Q791" i="6"/>
  <c r="J791" i="6"/>
  <c r="N791" i="6"/>
  <c r="K790" i="6"/>
  <c r="O790" i="6"/>
  <c r="S790" i="6"/>
  <c r="H790" i="6"/>
  <c r="L790" i="6"/>
  <c r="P790" i="6"/>
  <c r="I790" i="6"/>
  <c r="M790" i="6"/>
  <c r="Q790" i="6"/>
  <c r="R790" i="6"/>
  <c r="J790" i="6"/>
  <c r="H412" i="6"/>
  <c r="L412" i="6"/>
  <c r="P412" i="6"/>
  <c r="I412" i="6"/>
  <c r="M412" i="6"/>
  <c r="Q412" i="6"/>
  <c r="J412" i="6"/>
  <c r="N412" i="6"/>
  <c r="R412" i="6"/>
  <c r="K412" i="6"/>
  <c r="O412" i="6"/>
  <c r="S412" i="6"/>
  <c r="H370" i="6"/>
  <c r="L370" i="6"/>
  <c r="P370" i="6"/>
  <c r="I370" i="6"/>
  <c r="M370" i="6"/>
  <c r="Q370" i="6"/>
  <c r="J370" i="6"/>
  <c r="N370" i="6"/>
  <c r="R370" i="6"/>
  <c r="S370" i="6"/>
  <c r="K370" i="6"/>
  <c r="O370" i="6"/>
  <c r="K786" i="6"/>
  <c r="O786" i="6"/>
  <c r="S786" i="6"/>
  <c r="H786" i="6"/>
  <c r="L786" i="6"/>
  <c r="P786" i="6"/>
  <c r="I786" i="6"/>
  <c r="M786" i="6"/>
  <c r="Q786" i="6"/>
  <c r="R786" i="6"/>
  <c r="J786" i="6"/>
  <c r="I47" i="6"/>
  <c r="M47" i="6"/>
  <c r="Q47" i="6"/>
  <c r="J47" i="6"/>
  <c r="N47" i="6"/>
  <c r="R47" i="6"/>
  <c r="K47" i="6"/>
  <c r="O47" i="6"/>
  <c r="S47" i="6"/>
  <c r="P47" i="6"/>
  <c r="H47" i="6"/>
  <c r="L47" i="6"/>
  <c r="I452" i="6"/>
  <c r="M452" i="6"/>
  <c r="Q452" i="6"/>
  <c r="J452" i="6"/>
  <c r="N452" i="6"/>
  <c r="R452" i="6"/>
  <c r="K452" i="6"/>
  <c r="O452" i="6"/>
  <c r="S452" i="6"/>
  <c r="L452" i="6"/>
  <c r="P452" i="6"/>
  <c r="H452" i="6"/>
  <c r="K781" i="6"/>
  <c r="O781" i="6"/>
  <c r="S781" i="6"/>
  <c r="H781" i="6"/>
  <c r="L781" i="6"/>
  <c r="P781" i="6"/>
  <c r="I781" i="6"/>
  <c r="M781" i="6"/>
  <c r="Q781" i="6"/>
  <c r="N781" i="6"/>
  <c r="R781" i="6"/>
  <c r="H369" i="6"/>
  <c r="L369" i="6"/>
  <c r="P369" i="6"/>
  <c r="I369" i="6"/>
  <c r="M369" i="6"/>
  <c r="Q369" i="6"/>
  <c r="J369" i="6"/>
  <c r="N369" i="6"/>
  <c r="R369" i="6"/>
  <c r="O369" i="6"/>
  <c r="S369" i="6"/>
  <c r="K369" i="6"/>
  <c r="K244" i="6"/>
  <c r="O244" i="6"/>
  <c r="S244" i="6"/>
  <c r="H244" i="6"/>
  <c r="L244" i="6"/>
  <c r="P244" i="6"/>
  <c r="I244" i="6"/>
  <c r="M244" i="6"/>
  <c r="Q244" i="6"/>
  <c r="N244" i="6"/>
  <c r="R244" i="6"/>
  <c r="J244" i="6"/>
  <c r="K778" i="6"/>
  <c r="O778" i="6"/>
  <c r="S778" i="6"/>
  <c r="H778" i="6"/>
  <c r="L778" i="6"/>
  <c r="P778" i="6"/>
  <c r="I778" i="6"/>
  <c r="M778" i="6"/>
  <c r="Q778" i="6"/>
  <c r="R778" i="6"/>
  <c r="J778" i="6"/>
  <c r="K777" i="6"/>
  <c r="O777" i="6"/>
  <c r="S777" i="6"/>
  <c r="H777" i="6"/>
  <c r="L777" i="6"/>
  <c r="P777" i="6"/>
  <c r="I777" i="6"/>
  <c r="M777" i="6"/>
  <c r="Q777" i="6"/>
  <c r="N777" i="6"/>
  <c r="R777" i="6"/>
  <c r="K167" i="6"/>
  <c r="O167" i="6"/>
  <c r="S167" i="6"/>
  <c r="H167" i="6"/>
  <c r="L167" i="6"/>
  <c r="P167" i="6"/>
  <c r="I167" i="6"/>
  <c r="M167" i="6"/>
  <c r="Q167" i="6"/>
  <c r="J167" i="6"/>
  <c r="N167" i="6"/>
  <c r="R167" i="6"/>
  <c r="K774" i="6"/>
  <c r="O774" i="6"/>
  <c r="S774" i="6"/>
  <c r="H774" i="6"/>
  <c r="L774" i="6"/>
  <c r="P774" i="6"/>
  <c r="I774" i="6"/>
  <c r="M774" i="6"/>
  <c r="Q774" i="6"/>
  <c r="R774" i="6"/>
  <c r="J774" i="6"/>
  <c r="K771" i="6"/>
  <c r="O771" i="6"/>
  <c r="S771" i="6"/>
  <c r="H771" i="6"/>
  <c r="L771" i="6"/>
  <c r="P771" i="6"/>
  <c r="I771" i="6"/>
  <c r="M771" i="6"/>
  <c r="Q771" i="6"/>
  <c r="J771" i="6"/>
  <c r="N771" i="6"/>
  <c r="H7" i="6"/>
  <c r="L7" i="6"/>
  <c r="P7" i="6"/>
  <c r="I7" i="6"/>
  <c r="M7" i="6"/>
  <c r="Q7" i="6"/>
  <c r="J7" i="6"/>
  <c r="N7" i="6"/>
  <c r="R7" i="6"/>
  <c r="O7" i="6"/>
  <c r="S7" i="6"/>
  <c r="K7" i="6"/>
  <c r="K767" i="6"/>
  <c r="O767" i="6"/>
  <c r="S767" i="6"/>
  <c r="H767" i="6"/>
  <c r="L767" i="6"/>
  <c r="P767" i="6"/>
  <c r="I767" i="6"/>
  <c r="M767" i="6"/>
  <c r="Q767" i="6"/>
  <c r="J767" i="6"/>
  <c r="N767" i="6"/>
  <c r="K766" i="6"/>
  <c r="O766" i="6"/>
  <c r="S766" i="6"/>
  <c r="H766" i="6"/>
  <c r="L766" i="6"/>
  <c r="P766" i="6"/>
  <c r="I766" i="6"/>
  <c r="M766" i="6"/>
  <c r="Q766" i="6"/>
  <c r="R766" i="6"/>
  <c r="J766" i="6"/>
  <c r="K98" i="6"/>
  <c r="O98" i="6"/>
  <c r="S98" i="6"/>
  <c r="H98" i="6"/>
  <c r="L98" i="6"/>
  <c r="P98" i="6"/>
  <c r="I98" i="6"/>
  <c r="M98" i="6"/>
  <c r="Q98" i="6"/>
  <c r="J98" i="6"/>
  <c r="N98" i="6"/>
  <c r="R98" i="6"/>
  <c r="K112" i="6"/>
  <c r="O112" i="6"/>
  <c r="S112" i="6"/>
  <c r="H112" i="6"/>
  <c r="L112" i="6"/>
  <c r="P112" i="6"/>
  <c r="I112" i="6"/>
  <c r="M112" i="6"/>
  <c r="Q112" i="6"/>
  <c r="R112" i="6"/>
  <c r="J112" i="6"/>
  <c r="N112" i="6"/>
  <c r="K97" i="6"/>
  <c r="O97" i="6"/>
  <c r="S97" i="6"/>
  <c r="H97" i="6"/>
  <c r="L97" i="6"/>
  <c r="P97" i="6"/>
  <c r="I97" i="6"/>
  <c r="M97" i="6"/>
  <c r="Q97" i="6"/>
  <c r="J97" i="6"/>
  <c r="N97" i="6"/>
  <c r="R97" i="6"/>
  <c r="K761" i="6"/>
  <c r="O761" i="6"/>
  <c r="S761" i="6"/>
  <c r="H761" i="6"/>
  <c r="L761" i="6"/>
  <c r="P761" i="6"/>
  <c r="I761" i="6"/>
  <c r="M761" i="6"/>
  <c r="Q761" i="6"/>
  <c r="N761" i="6"/>
  <c r="R761" i="6"/>
  <c r="I45" i="6"/>
  <c r="M45" i="6"/>
  <c r="Q45" i="6"/>
  <c r="J45" i="6"/>
  <c r="N45" i="6"/>
  <c r="R45" i="6"/>
  <c r="K45" i="6"/>
  <c r="O45" i="6"/>
  <c r="S45" i="6"/>
  <c r="H45" i="6"/>
  <c r="L45" i="6"/>
  <c r="P45" i="6"/>
  <c r="H405" i="6"/>
  <c r="L405" i="6"/>
  <c r="P405" i="6"/>
  <c r="I405" i="6"/>
  <c r="M405" i="6"/>
  <c r="Q405" i="6"/>
  <c r="J405" i="6"/>
  <c r="N405" i="6"/>
  <c r="R405" i="6"/>
  <c r="O405" i="6"/>
  <c r="S405" i="6"/>
  <c r="K405" i="6"/>
  <c r="K261" i="6"/>
  <c r="O261" i="6"/>
  <c r="S261" i="6"/>
  <c r="H261" i="6"/>
  <c r="L261" i="6"/>
  <c r="P261" i="6"/>
  <c r="I261" i="6"/>
  <c r="M261" i="6"/>
  <c r="Q261" i="6"/>
  <c r="R261" i="6"/>
  <c r="J261" i="6"/>
  <c r="N261" i="6"/>
  <c r="K754" i="6"/>
  <c r="O754" i="6"/>
  <c r="S754" i="6"/>
  <c r="H754" i="6"/>
  <c r="L754" i="6"/>
  <c r="P754" i="6"/>
  <c r="I754" i="6"/>
  <c r="M754" i="6"/>
  <c r="Q754" i="6"/>
  <c r="R754" i="6"/>
  <c r="J754" i="6"/>
  <c r="H404" i="6"/>
  <c r="L404" i="6"/>
  <c r="P404" i="6"/>
  <c r="I404" i="6"/>
  <c r="M404" i="6"/>
  <c r="Q404" i="6"/>
  <c r="J404" i="6"/>
  <c r="N404" i="6"/>
  <c r="R404" i="6"/>
  <c r="K404" i="6"/>
  <c r="O404" i="6"/>
  <c r="S404" i="6"/>
  <c r="K260" i="6"/>
  <c r="O260" i="6"/>
  <c r="S260" i="6"/>
  <c r="H260" i="6"/>
  <c r="L260" i="6"/>
  <c r="P260" i="6"/>
  <c r="I260" i="6"/>
  <c r="M260" i="6"/>
  <c r="Q260" i="6"/>
  <c r="N260" i="6"/>
  <c r="R260" i="6"/>
  <c r="J260" i="6"/>
  <c r="K747" i="6"/>
  <c r="O747" i="6"/>
  <c r="S747" i="6"/>
  <c r="H747" i="6"/>
  <c r="L747" i="6"/>
  <c r="P747" i="6"/>
  <c r="I747" i="6"/>
  <c r="M747" i="6"/>
  <c r="Q747" i="6"/>
  <c r="J747" i="6"/>
  <c r="N747" i="6"/>
  <c r="K745" i="6"/>
  <c r="O745" i="6"/>
  <c r="S745" i="6"/>
  <c r="H745" i="6"/>
  <c r="L745" i="6"/>
  <c r="P745" i="6"/>
  <c r="I745" i="6"/>
  <c r="M745" i="6"/>
  <c r="Q745" i="6"/>
  <c r="N745" i="6"/>
  <c r="R745" i="6"/>
  <c r="I125" i="6"/>
  <c r="M125" i="6"/>
  <c r="Q125" i="6"/>
  <c r="J125" i="6"/>
  <c r="N125" i="6"/>
  <c r="R125" i="6"/>
  <c r="K125" i="6"/>
  <c r="O125" i="6"/>
  <c r="S125" i="6"/>
  <c r="H125" i="6"/>
  <c r="L125" i="6"/>
  <c r="P125" i="6"/>
  <c r="K742" i="6"/>
  <c r="O742" i="6"/>
  <c r="S742" i="6"/>
  <c r="H742" i="6"/>
  <c r="L742" i="6"/>
  <c r="P742" i="6"/>
  <c r="I742" i="6"/>
  <c r="M742" i="6"/>
  <c r="Q742" i="6"/>
  <c r="R742" i="6"/>
  <c r="J742" i="6"/>
  <c r="K259" i="6"/>
  <c r="O259" i="6"/>
  <c r="S259" i="6"/>
  <c r="H259" i="6"/>
  <c r="L259" i="6"/>
  <c r="P259" i="6"/>
  <c r="I259" i="6"/>
  <c r="M259" i="6"/>
  <c r="Q259" i="6"/>
  <c r="J259" i="6"/>
  <c r="N259" i="6"/>
  <c r="R259" i="6"/>
  <c r="K738" i="6"/>
  <c r="O738" i="6"/>
  <c r="S738" i="6"/>
  <c r="H738" i="6"/>
  <c r="L738" i="6"/>
  <c r="P738" i="6"/>
  <c r="I738" i="6"/>
  <c r="M738" i="6"/>
  <c r="Q738" i="6"/>
  <c r="R738" i="6"/>
  <c r="J738" i="6"/>
  <c r="K175" i="6"/>
  <c r="O175" i="6"/>
  <c r="S175" i="6"/>
  <c r="H175" i="6"/>
  <c r="L175" i="6"/>
  <c r="P175" i="6"/>
  <c r="I175" i="6"/>
  <c r="M175" i="6"/>
  <c r="Q175" i="6"/>
  <c r="J175" i="6"/>
  <c r="N175" i="6"/>
  <c r="R175" i="6"/>
  <c r="I448" i="6"/>
  <c r="M448" i="6"/>
  <c r="Q448" i="6"/>
  <c r="J448" i="6"/>
  <c r="N448" i="6"/>
  <c r="R448" i="6"/>
  <c r="K448" i="6"/>
  <c r="O448" i="6"/>
  <c r="S448" i="6"/>
  <c r="L448" i="6"/>
  <c r="P448" i="6"/>
  <c r="H448" i="6"/>
  <c r="K731" i="6"/>
  <c r="O731" i="6"/>
  <c r="S731" i="6"/>
  <c r="H731" i="6"/>
  <c r="L731" i="6"/>
  <c r="P731" i="6"/>
  <c r="I731" i="6"/>
  <c r="M731" i="6"/>
  <c r="Q731" i="6"/>
  <c r="J731" i="6"/>
  <c r="N731" i="6"/>
  <c r="K729" i="6"/>
  <c r="O729" i="6"/>
  <c r="S729" i="6"/>
  <c r="H729" i="6"/>
  <c r="L729" i="6"/>
  <c r="P729" i="6"/>
  <c r="I729" i="6"/>
  <c r="M729" i="6"/>
  <c r="Q729" i="6"/>
  <c r="N729" i="6"/>
  <c r="R729" i="6"/>
  <c r="I284" i="6"/>
  <c r="M284" i="6"/>
  <c r="Q284" i="6"/>
  <c r="J284" i="6"/>
  <c r="N284" i="6"/>
  <c r="R284" i="6"/>
  <c r="K284" i="6"/>
  <c r="O284" i="6"/>
  <c r="S284" i="6"/>
  <c r="L284" i="6"/>
  <c r="P284" i="6"/>
  <c r="H284" i="6"/>
  <c r="I283" i="6"/>
  <c r="M283" i="6"/>
  <c r="Q283" i="6"/>
  <c r="J283" i="6"/>
  <c r="N283" i="6"/>
  <c r="R283" i="6"/>
  <c r="K283" i="6"/>
  <c r="O283" i="6"/>
  <c r="S283" i="6"/>
  <c r="H283" i="6"/>
  <c r="L283" i="6"/>
  <c r="P283" i="6"/>
  <c r="K725" i="6"/>
  <c r="O725" i="6"/>
  <c r="S725" i="6"/>
  <c r="H725" i="6"/>
  <c r="L725" i="6"/>
  <c r="P725" i="6"/>
  <c r="I725" i="6"/>
  <c r="M725" i="6"/>
  <c r="Q725" i="6"/>
  <c r="N725" i="6"/>
  <c r="R725" i="6"/>
  <c r="K722" i="6"/>
  <c r="O722" i="6"/>
  <c r="S722" i="6"/>
  <c r="H722" i="6"/>
  <c r="L722" i="6"/>
  <c r="P722" i="6"/>
  <c r="I722" i="6"/>
  <c r="M722" i="6"/>
  <c r="Q722" i="6"/>
  <c r="R722" i="6"/>
  <c r="J722" i="6"/>
  <c r="K721" i="6"/>
  <c r="O721" i="6"/>
  <c r="S721" i="6"/>
  <c r="H721" i="6"/>
  <c r="L721" i="6"/>
  <c r="P721" i="6"/>
  <c r="I721" i="6"/>
  <c r="M721" i="6"/>
  <c r="Q721" i="6"/>
  <c r="N721" i="6"/>
  <c r="R721" i="6"/>
  <c r="K717" i="6"/>
  <c r="O717" i="6"/>
  <c r="S717" i="6"/>
  <c r="H717" i="6"/>
  <c r="L717" i="6"/>
  <c r="P717" i="6"/>
  <c r="I717" i="6"/>
  <c r="M717" i="6"/>
  <c r="Q717" i="6"/>
  <c r="N717" i="6"/>
  <c r="R717" i="6"/>
  <c r="I282" i="6"/>
  <c r="M282" i="6"/>
  <c r="Q282" i="6"/>
  <c r="J282" i="6"/>
  <c r="N282" i="6"/>
  <c r="R282" i="6"/>
  <c r="K282" i="6"/>
  <c r="O282" i="6"/>
  <c r="S282" i="6"/>
  <c r="H282" i="6"/>
  <c r="L282" i="6"/>
  <c r="P282" i="6"/>
  <c r="H363" i="6"/>
  <c r="L363" i="6"/>
  <c r="P363" i="6"/>
  <c r="I363" i="6"/>
  <c r="M363" i="6"/>
  <c r="Q363" i="6"/>
  <c r="J363" i="6"/>
  <c r="N363" i="6"/>
  <c r="R363" i="6"/>
  <c r="K363" i="6"/>
  <c r="O363" i="6"/>
  <c r="S363" i="6"/>
  <c r="K82" i="6"/>
  <c r="O82" i="6"/>
  <c r="S82" i="6"/>
  <c r="H82" i="6"/>
  <c r="L82" i="6"/>
  <c r="P82" i="6"/>
  <c r="I82" i="6"/>
  <c r="M82" i="6"/>
  <c r="Q82" i="6"/>
  <c r="J82" i="6"/>
  <c r="N82" i="6"/>
  <c r="R82" i="6"/>
  <c r="I281" i="6"/>
  <c r="M281" i="6"/>
  <c r="Q281" i="6"/>
  <c r="J281" i="6"/>
  <c r="N281" i="6"/>
  <c r="R281" i="6"/>
  <c r="K281" i="6"/>
  <c r="O281" i="6"/>
  <c r="S281" i="6"/>
  <c r="P281" i="6"/>
  <c r="H281" i="6"/>
  <c r="L281" i="6"/>
  <c r="K94" i="6"/>
  <c r="O94" i="6"/>
  <c r="S94" i="6"/>
  <c r="H94" i="6"/>
  <c r="L94" i="6"/>
  <c r="P94" i="6"/>
  <c r="I94" i="6"/>
  <c r="M94" i="6"/>
  <c r="Q94" i="6"/>
  <c r="J94" i="6"/>
  <c r="N94" i="6"/>
  <c r="R94" i="6"/>
  <c r="I123" i="6"/>
  <c r="M123" i="6"/>
  <c r="Q123" i="6"/>
  <c r="J123" i="6"/>
  <c r="N123" i="6"/>
  <c r="R123" i="6"/>
  <c r="K123" i="6"/>
  <c r="O123" i="6"/>
  <c r="S123" i="6"/>
  <c r="L123" i="6"/>
  <c r="P123" i="6"/>
  <c r="H123" i="6"/>
  <c r="I333" i="6"/>
  <c r="M333" i="6"/>
  <c r="Q333" i="6"/>
  <c r="J333" i="6"/>
  <c r="N333" i="6"/>
  <c r="R333" i="6"/>
  <c r="K333" i="6"/>
  <c r="O333" i="6"/>
  <c r="S333" i="6"/>
  <c r="P333" i="6"/>
  <c r="H333" i="6"/>
  <c r="L333" i="6"/>
  <c r="H399" i="6"/>
  <c r="L399" i="6"/>
  <c r="P399" i="6"/>
  <c r="I399" i="6"/>
  <c r="M399" i="6"/>
  <c r="Q399" i="6"/>
  <c r="J399" i="6"/>
  <c r="N399" i="6"/>
  <c r="R399" i="6"/>
  <c r="K399" i="6"/>
  <c r="O399" i="6"/>
  <c r="S399" i="6"/>
  <c r="K704" i="6"/>
  <c r="O704" i="6"/>
  <c r="S704" i="6"/>
  <c r="H704" i="6"/>
  <c r="L704" i="6"/>
  <c r="P704" i="6"/>
  <c r="I704" i="6"/>
  <c r="M704" i="6"/>
  <c r="Q704" i="6"/>
  <c r="J704" i="6"/>
  <c r="N704" i="6"/>
  <c r="R704" i="6"/>
  <c r="K165" i="6"/>
  <c r="O165" i="6"/>
  <c r="S165" i="6"/>
  <c r="H165" i="6"/>
  <c r="L165" i="6"/>
  <c r="P165" i="6"/>
  <c r="I165" i="6"/>
  <c r="M165" i="6"/>
  <c r="Q165" i="6"/>
  <c r="R165" i="6"/>
  <c r="J165" i="6"/>
  <c r="N165" i="6"/>
  <c r="K221" i="6"/>
  <c r="O221" i="6"/>
  <c r="S221" i="6"/>
  <c r="H221" i="6"/>
  <c r="L221" i="6"/>
  <c r="P221" i="6"/>
  <c r="I221" i="6"/>
  <c r="M221" i="6"/>
  <c r="Q221" i="6"/>
  <c r="R221" i="6"/>
  <c r="J221" i="6"/>
  <c r="N221" i="6"/>
  <c r="H360" i="6"/>
  <c r="L360" i="6"/>
  <c r="P360" i="6"/>
  <c r="I360" i="6"/>
  <c r="M360" i="6"/>
  <c r="Q360" i="6"/>
  <c r="J360" i="6"/>
  <c r="N360" i="6"/>
  <c r="R360" i="6"/>
  <c r="K360" i="6"/>
  <c r="O360" i="6"/>
  <c r="S360" i="6"/>
  <c r="K696" i="6"/>
  <c r="O696" i="6"/>
  <c r="S696" i="6"/>
  <c r="H696" i="6"/>
  <c r="L696" i="6"/>
  <c r="P696" i="6"/>
  <c r="I696" i="6"/>
  <c r="M696" i="6"/>
  <c r="Q696" i="6"/>
  <c r="J696" i="6"/>
  <c r="N696" i="6"/>
  <c r="R696" i="6"/>
  <c r="K693" i="6"/>
  <c r="O693" i="6"/>
  <c r="S693" i="6"/>
  <c r="H693" i="6"/>
  <c r="L693" i="6"/>
  <c r="P693" i="6"/>
  <c r="I693" i="6"/>
  <c r="M693" i="6"/>
  <c r="Q693" i="6"/>
  <c r="N693" i="6"/>
  <c r="R693" i="6"/>
  <c r="K690" i="6"/>
  <c r="O690" i="6"/>
  <c r="S690" i="6"/>
  <c r="H690" i="6"/>
  <c r="L690" i="6"/>
  <c r="P690" i="6"/>
  <c r="I690" i="6"/>
  <c r="M690" i="6"/>
  <c r="Q690" i="6"/>
  <c r="R690" i="6"/>
  <c r="J690" i="6"/>
  <c r="N690" i="6"/>
  <c r="K688" i="6"/>
  <c r="O688" i="6"/>
  <c r="S688" i="6"/>
  <c r="H688" i="6"/>
  <c r="L688" i="6"/>
  <c r="P688" i="6"/>
  <c r="I688" i="6"/>
  <c r="M688" i="6"/>
  <c r="Q688" i="6"/>
  <c r="J688" i="6"/>
  <c r="N688" i="6"/>
  <c r="R688" i="6"/>
  <c r="K685" i="6"/>
  <c r="O685" i="6"/>
  <c r="S685" i="6"/>
  <c r="H685" i="6"/>
  <c r="L685" i="6"/>
  <c r="P685" i="6"/>
  <c r="I685" i="6"/>
  <c r="M685" i="6"/>
  <c r="Q685" i="6"/>
  <c r="N685" i="6"/>
  <c r="R685" i="6"/>
  <c r="J685" i="6"/>
  <c r="K683" i="6"/>
  <c r="O683" i="6"/>
  <c r="S683" i="6"/>
  <c r="H683" i="6"/>
  <c r="L683" i="6"/>
  <c r="P683" i="6"/>
  <c r="I683" i="6"/>
  <c r="M683" i="6"/>
  <c r="Q683" i="6"/>
  <c r="J683" i="6"/>
  <c r="N683" i="6"/>
  <c r="R683" i="6"/>
  <c r="I137" i="6"/>
  <c r="M137" i="6"/>
  <c r="Q137" i="6"/>
  <c r="J137" i="6"/>
  <c r="N137" i="6"/>
  <c r="R137" i="6"/>
  <c r="K137" i="6"/>
  <c r="O137" i="6"/>
  <c r="S137" i="6"/>
  <c r="H137" i="6"/>
  <c r="L137" i="6"/>
  <c r="P137" i="6"/>
  <c r="I164" i="6"/>
  <c r="M164" i="6"/>
  <c r="Q164" i="6"/>
  <c r="J164" i="6"/>
  <c r="N164" i="6"/>
  <c r="R164" i="6"/>
  <c r="K164" i="6"/>
  <c r="O164" i="6"/>
  <c r="S164" i="6"/>
  <c r="P164" i="6"/>
  <c r="H164" i="6"/>
  <c r="L164" i="6"/>
  <c r="K677" i="6"/>
  <c r="O677" i="6"/>
  <c r="S677" i="6"/>
  <c r="H677" i="6"/>
  <c r="L677" i="6"/>
  <c r="P677" i="6"/>
  <c r="I677" i="6"/>
  <c r="M677" i="6"/>
  <c r="Q677" i="6"/>
  <c r="N677" i="6"/>
  <c r="R677" i="6"/>
  <c r="J677" i="6"/>
  <c r="I276" i="6"/>
  <c r="M276" i="6"/>
  <c r="Q276" i="6"/>
  <c r="J276" i="6"/>
  <c r="N276" i="6"/>
  <c r="R276" i="6"/>
  <c r="K276" i="6"/>
  <c r="O276" i="6"/>
  <c r="S276" i="6"/>
  <c r="L276" i="6"/>
  <c r="P276" i="6"/>
  <c r="H276" i="6"/>
  <c r="K675" i="6"/>
  <c r="O675" i="6"/>
  <c r="S675" i="6"/>
  <c r="H675" i="6"/>
  <c r="L675" i="6"/>
  <c r="P675" i="6"/>
  <c r="I675" i="6"/>
  <c r="M675" i="6"/>
  <c r="Q675" i="6"/>
  <c r="J675" i="6"/>
  <c r="N675" i="6"/>
  <c r="R675" i="6"/>
  <c r="K673" i="6"/>
  <c r="O673" i="6"/>
  <c r="S673" i="6"/>
  <c r="H673" i="6"/>
  <c r="L673" i="6"/>
  <c r="P673" i="6"/>
  <c r="I673" i="6"/>
  <c r="M673" i="6"/>
  <c r="Q673" i="6"/>
  <c r="N673" i="6"/>
  <c r="R673" i="6"/>
  <c r="J673" i="6"/>
  <c r="I59" i="6"/>
  <c r="M59" i="6"/>
  <c r="Q59" i="6"/>
  <c r="J59" i="6"/>
  <c r="N59" i="6"/>
  <c r="R59" i="6"/>
  <c r="K59" i="6"/>
  <c r="O59" i="6"/>
  <c r="S59" i="6"/>
  <c r="P59" i="6"/>
  <c r="H59" i="6"/>
  <c r="L59" i="6"/>
  <c r="I442" i="6"/>
  <c r="M442" i="6"/>
  <c r="Q442" i="6"/>
  <c r="J442" i="6"/>
  <c r="N442" i="6"/>
  <c r="R442" i="6"/>
  <c r="K442" i="6"/>
  <c r="O442" i="6"/>
  <c r="S442" i="6"/>
  <c r="H442" i="6"/>
  <c r="L442" i="6"/>
  <c r="P442" i="6"/>
  <c r="K93" i="6"/>
  <c r="O93" i="6"/>
  <c r="S93" i="6"/>
  <c r="H93" i="6"/>
  <c r="L93" i="6"/>
  <c r="P93" i="6"/>
  <c r="I93" i="6"/>
  <c r="M93" i="6"/>
  <c r="Q93" i="6"/>
  <c r="J93" i="6"/>
  <c r="N93" i="6"/>
  <c r="R93" i="6"/>
  <c r="K665" i="6"/>
  <c r="O665" i="6"/>
  <c r="S665" i="6"/>
  <c r="H665" i="6"/>
  <c r="L665" i="6"/>
  <c r="P665" i="6"/>
  <c r="I665" i="6"/>
  <c r="M665" i="6"/>
  <c r="Q665" i="6"/>
  <c r="N665" i="6"/>
  <c r="R665" i="6"/>
  <c r="J665" i="6"/>
  <c r="K663" i="6"/>
  <c r="O663" i="6"/>
  <c r="S663" i="6"/>
  <c r="H663" i="6"/>
  <c r="L663" i="6"/>
  <c r="P663" i="6"/>
  <c r="I663" i="6"/>
  <c r="M663" i="6"/>
  <c r="Q663" i="6"/>
  <c r="J663" i="6"/>
  <c r="N663" i="6"/>
  <c r="R663" i="6"/>
  <c r="K661" i="6"/>
  <c r="O661" i="6"/>
  <c r="S661" i="6"/>
  <c r="H661" i="6"/>
  <c r="L661" i="6"/>
  <c r="P661" i="6"/>
  <c r="I661" i="6"/>
  <c r="M661" i="6"/>
  <c r="Q661" i="6"/>
  <c r="N661" i="6"/>
  <c r="R661" i="6"/>
  <c r="J661" i="6"/>
  <c r="H358" i="6"/>
  <c r="L358" i="6"/>
  <c r="P358" i="6"/>
  <c r="I358" i="6"/>
  <c r="M358" i="6"/>
  <c r="Q358" i="6"/>
  <c r="J358" i="6"/>
  <c r="N358" i="6"/>
  <c r="R358" i="6"/>
  <c r="S358" i="6"/>
  <c r="K358" i="6"/>
  <c r="O358" i="6"/>
  <c r="K657" i="6"/>
  <c r="O657" i="6"/>
  <c r="S657" i="6"/>
  <c r="H657" i="6"/>
  <c r="L657" i="6"/>
  <c r="P657" i="6"/>
  <c r="I657" i="6"/>
  <c r="M657" i="6"/>
  <c r="Q657" i="6"/>
  <c r="N657" i="6"/>
  <c r="R657" i="6"/>
  <c r="J657" i="6"/>
  <c r="K108" i="6"/>
  <c r="O108" i="6"/>
  <c r="S108" i="6"/>
  <c r="H108" i="6"/>
  <c r="L108" i="6"/>
  <c r="P108" i="6"/>
  <c r="I108" i="6"/>
  <c r="M108" i="6"/>
  <c r="Q108" i="6"/>
  <c r="R108" i="6"/>
  <c r="J108" i="6"/>
  <c r="N108" i="6"/>
  <c r="K216" i="6"/>
  <c r="O216" i="6"/>
  <c r="S216" i="6"/>
  <c r="H216" i="6"/>
  <c r="L216" i="6"/>
  <c r="P216" i="6"/>
  <c r="I216" i="6"/>
  <c r="M216" i="6"/>
  <c r="Q216" i="6"/>
  <c r="N216" i="6"/>
  <c r="R216" i="6"/>
  <c r="J216" i="6"/>
  <c r="K650" i="6"/>
  <c r="O650" i="6"/>
  <c r="S650" i="6"/>
  <c r="H650" i="6"/>
  <c r="L650" i="6"/>
  <c r="P650" i="6"/>
  <c r="I650" i="6"/>
  <c r="M650" i="6"/>
  <c r="Q650" i="6"/>
  <c r="R650" i="6"/>
  <c r="J650" i="6"/>
  <c r="N650" i="6"/>
  <c r="K647" i="6"/>
  <c r="O647" i="6"/>
  <c r="S647" i="6"/>
  <c r="H647" i="6"/>
  <c r="L647" i="6"/>
  <c r="P647" i="6"/>
  <c r="I647" i="6"/>
  <c r="M647" i="6"/>
  <c r="Q647" i="6"/>
  <c r="J647" i="6"/>
  <c r="N647" i="6"/>
  <c r="R647" i="6"/>
  <c r="I332" i="6"/>
  <c r="M332" i="6"/>
  <c r="Q332" i="6"/>
  <c r="J332" i="6"/>
  <c r="N332" i="6"/>
  <c r="R332" i="6"/>
  <c r="K332" i="6"/>
  <c r="O332" i="6"/>
  <c r="S332" i="6"/>
  <c r="L332" i="6"/>
  <c r="P332" i="6"/>
  <c r="H332" i="6"/>
  <c r="K642" i="6"/>
  <c r="O642" i="6"/>
  <c r="S642" i="6"/>
  <c r="H642" i="6"/>
  <c r="L642" i="6"/>
  <c r="P642" i="6"/>
  <c r="I642" i="6"/>
  <c r="M642" i="6"/>
  <c r="Q642" i="6"/>
  <c r="R642" i="6"/>
  <c r="J642" i="6"/>
  <c r="N642" i="6"/>
  <c r="K640" i="6"/>
  <c r="O640" i="6"/>
  <c r="S640" i="6"/>
  <c r="H640" i="6"/>
  <c r="L640" i="6"/>
  <c r="P640" i="6"/>
  <c r="I640" i="6"/>
  <c r="M640" i="6"/>
  <c r="Q640" i="6"/>
  <c r="J640" i="6"/>
  <c r="N640" i="6"/>
  <c r="R640" i="6"/>
  <c r="K637" i="6"/>
  <c r="O637" i="6"/>
  <c r="S637" i="6"/>
  <c r="H637" i="6"/>
  <c r="L637" i="6"/>
  <c r="P637" i="6"/>
  <c r="I637" i="6"/>
  <c r="M637" i="6"/>
  <c r="Q637" i="6"/>
  <c r="N637" i="6"/>
  <c r="R637" i="6"/>
  <c r="J637" i="6"/>
  <c r="K635" i="6"/>
  <c r="O635" i="6"/>
  <c r="S635" i="6"/>
  <c r="H635" i="6"/>
  <c r="L635" i="6"/>
  <c r="P635" i="6"/>
  <c r="I635" i="6"/>
  <c r="M635" i="6"/>
  <c r="Q635" i="6"/>
  <c r="J635" i="6"/>
  <c r="N635" i="6"/>
  <c r="R635" i="6"/>
  <c r="K634" i="6"/>
  <c r="O634" i="6"/>
  <c r="S634" i="6"/>
  <c r="H634" i="6"/>
  <c r="L634" i="6"/>
  <c r="P634" i="6"/>
  <c r="I634" i="6"/>
  <c r="M634" i="6"/>
  <c r="Q634" i="6"/>
  <c r="R634" i="6"/>
  <c r="J634" i="6"/>
  <c r="N634" i="6"/>
  <c r="I630" i="6"/>
  <c r="M630" i="6"/>
  <c r="Q630" i="6"/>
  <c r="J630" i="6"/>
  <c r="N630" i="6"/>
  <c r="R630" i="6"/>
  <c r="K630" i="6"/>
  <c r="O630" i="6"/>
  <c r="S630" i="6"/>
  <c r="H630" i="6"/>
  <c r="L630" i="6"/>
  <c r="P630" i="6"/>
  <c r="I628" i="6"/>
  <c r="M628" i="6"/>
  <c r="Q628" i="6"/>
  <c r="J628" i="6"/>
  <c r="N628" i="6"/>
  <c r="R628" i="6"/>
  <c r="K628" i="6"/>
  <c r="O628" i="6"/>
  <c r="S628" i="6"/>
  <c r="L628" i="6"/>
  <c r="P628" i="6"/>
  <c r="H628" i="6"/>
  <c r="I274" i="6"/>
  <c r="M274" i="6"/>
  <c r="Q274" i="6"/>
  <c r="J274" i="6"/>
  <c r="N274" i="6"/>
  <c r="R274" i="6"/>
  <c r="K274" i="6"/>
  <c r="O274" i="6"/>
  <c r="S274" i="6"/>
  <c r="H274" i="6"/>
  <c r="L274" i="6"/>
  <c r="P274" i="6"/>
  <c r="K121" i="6"/>
  <c r="O121" i="6"/>
  <c r="S121" i="6"/>
  <c r="H121" i="6"/>
  <c r="L121" i="6"/>
  <c r="P121" i="6"/>
  <c r="I121" i="6"/>
  <c r="M121" i="6"/>
  <c r="Q121" i="6"/>
  <c r="J121" i="6"/>
  <c r="N121" i="6"/>
  <c r="R121" i="6"/>
  <c r="I623" i="6"/>
  <c r="M623" i="6"/>
  <c r="Q623" i="6"/>
  <c r="J623" i="6"/>
  <c r="N623" i="6"/>
  <c r="R623" i="6"/>
  <c r="K623" i="6"/>
  <c r="O623" i="6"/>
  <c r="S623" i="6"/>
  <c r="H623" i="6"/>
  <c r="L623" i="6"/>
  <c r="P623" i="6"/>
  <c r="I65" i="6"/>
  <c r="M65" i="6"/>
  <c r="Q65" i="6"/>
  <c r="J65" i="6"/>
  <c r="N65" i="6"/>
  <c r="R65" i="6"/>
  <c r="K65" i="6"/>
  <c r="O65" i="6"/>
  <c r="S65" i="6"/>
  <c r="H65" i="6"/>
  <c r="L65" i="6"/>
  <c r="P65" i="6"/>
  <c r="I620" i="6"/>
  <c r="M620" i="6"/>
  <c r="Q620" i="6"/>
  <c r="J620" i="6"/>
  <c r="N620" i="6"/>
  <c r="R620" i="6"/>
  <c r="K620" i="6"/>
  <c r="O620" i="6"/>
  <c r="S620" i="6"/>
  <c r="L620" i="6"/>
  <c r="P620" i="6"/>
  <c r="H620" i="6"/>
  <c r="I64" i="6"/>
  <c r="M64" i="6"/>
  <c r="Q64" i="6"/>
  <c r="J64" i="6"/>
  <c r="N64" i="6"/>
  <c r="R64" i="6"/>
  <c r="K64" i="6"/>
  <c r="O64" i="6"/>
  <c r="S64" i="6"/>
  <c r="H64" i="6"/>
  <c r="L64" i="6"/>
  <c r="P64" i="6"/>
  <c r="I616" i="6"/>
  <c r="M616" i="6"/>
  <c r="Q616" i="6"/>
  <c r="J616" i="6"/>
  <c r="N616" i="6"/>
  <c r="R616" i="6"/>
  <c r="K616" i="6"/>
  <c r="O616" i="6"/>
  <c r="S616" i="6"/>
  <c r="L616" i="6"/>
  <c r="P616" i="6"/>
  <c r="H616" i="6"/>
  <c r="I613" i="6"/>
  <c r="M613" i="6"/>
  <c r="Q613" i="6"/>
  <c r="J613" i="6"/>
  <c r="N613" i="6"/>
  <c r="R613" i="6"/>
  <c r="K613" i="6"/>
  <c r="O613" i="6"/>
  <c r="S613" i="6"/>
  <c r="P613" i="6"/>
  <c r="H613" i="6"/>
  <c r="L613" i="6"/>
  <c r="H356" i="6"/>
  <c r="L356" i="6"/>
  <c r="P356" i="6"/>
  <c r="I356" i="6"/>
  <c r="M356" i="6"/>
  <c r="Q356" i="6"/>
  <c r="J356" i="6"/>
  <c r="N356" i="6"/>
  <c r="R356" i="6"/>
  <c r="K356" i="6"/>
  <c r="O356" i="6"/>
  <c r="S356" i="6"/>
  <c r="I610" i="6"/>
  <c r="M610" i="6"/>
  <c r="Q610" i="6"/>
  <c r="J610" i="6"/>
  <c r="N610" i="6"/>
  <c r="R610" i="6"/>
  <c r="K610" i="6"/>
  <c r="O610" i="6"/>
  <c r="S610" i="6"/>
  <c r="H610" i="6"/>
  <c r="L610" i="6"/>
  <c r="P610" i="6"/>
  <c r="I161" i="6"/>
  <c r="M161" i="6"/>
  <c r="Q161" i="6"/>
  <c r="J161" i="6"/>
  <c r="N161" i="6"/>
  <c r="R161" i="6"/>
  <c r="K161" i="6"/>
  <c r="O161" i="6"/>
  <c r="S161" i="6"/>
  <c r="H161" i="6"/>
  <c r="L161" i="6"/>
  <c r="P161" i="6"/>
  <c r="I606" i="6"/>
  <c r="M606" i="6"/>
  <c r="Q606" i="6"/>
  <c r="J606" i="6"/>
  <c r="N606" i="6"/>
  <c r="R606" i="6"/>
  <c r="K606" i="6"/>
  <c r="O606" i="6"/>
  <c r="S606" i="6"/>
  <c r="H606" i="6"/>
  <c r="L606" i="6"/>
  <c r="P606" i="6"/>
  <c r="I605" i="6"/>
  <c r="M605" i="6"/>
  <c r="Q605" i="6"/>
  <c r="J605" i="6"/>
  <c r="N605" i="6"/>
  <c r="R605" i="6"/>
  <c r="K605" i="6"/>
  <c r="O605" i="6"/>
  <c r="S605" i="6"/>
  <c r="P605" i="6"/>
  <c r="H605" i="6"/>
  <c r="L605" i="6"/>
  <c r="I63" i="6"/>
  <c r="M63" i="6"/>
  <c r="Q63" i="6"/>
  <c r="J63" i="6"/>
  <c r="N63" i="6"/>
  <c r="R63" i="6"/>
  <c r="K63" i="6"/>
  <c r="O63" i="6"/>
  <c r="S63" i="6"/>
  <c r="P63" i="6"/>
  <c r="H63" i="6"/>
  <c r="L63" i="6"/>
  <c r="I601" i="6"/>
  <c r="M601" i="6"/>
  <c r="Q601" i="6"/>
  <c r="J601" i="6"/>
  <c r="N601" i="6"/>
  <c r="R601" i="6"/>
  <c r="K601" i="6"/>
  <c r="O601" i="6"/>
  <c r="S601" i="6"/>
  <c r="P601" i="6"/>
  <c r="H601" i="6"/>
  <c r="L601" i="6"/>
  <c r="H354" i="6"/>
  <c r="L354" i="6"/>
  <c r="P354" i="6"/>
  <c r="I354" i="6"/>
  <c r="M354" i="6"/>
  <c r="Q354" i="6"/>
  <c r="J354" i="6"/>
  <c r="N354" i="6"/>
  <c r="R354" i="6"/>
  <c r="S354" i="6"/>
  <c r="K354" i="6"/>
  <c r="O354" i="6"/>
  <c r="I597" i="6"/>
  <c r="M597" i="6"/>
  <c r="Q597" i="6"/>
  <c r="J597" i="6"/>
  <c r="N597" i="6"/>
  <c r="R597" i="6"/>
  <c r="K597" i="6"/>
  <c r="O597" i="6"/>
  <c r="S597" i="6"/>
  <c r="P597" i="6"/>
  <c r="H597" i="6"/>
  <c r="L597" i="6"/>
  <c r="I62" i="6"/>
  <c r="M62" i="6"/>
  <c r="Q62" i="6"/>
  <c r="J62" i="6"/>
  <c r="N62" i="6"/>
  <c r="R62" i="6"/>
  <c r="K62" i="6"/>
  <c r="O62" i="6"/>
  <c r="S62" i="6"/>
  <c r="L62" i="6"/>
  <c r="P62" i="6"/>
  <c r="H62" i="6"/>
  <c r="I595" i="6"/>
  <c r="M595" i="6"/>
  <c r="Q595" i="6"/>
  <c r="J595" i="6"/>
  <c r="N595" i="6"/>
  <c r="R595" i="6"/>
  <c r="K595" i="6"/>
  <c r="O595" i="6"/>
  <c r="S595" i="6"/>
  <c r="H595" i="6"/>
  <c r="L595" i="6"/>
  <c r="P595" i="6"/>
  <c r="H388" i="6"/>
  <c r="L388" i="6"/>
  <c r="P388" i="6"/>
  <c r="I388" i="6"/>
  <c r="M388" i="6"/>
  <c r="Q388" i="6"/>
  <c r="J388" i="6"/>
  <c r="N388" i="6"/>
  <c r="R388" i="6"/>
  <c r="K388" i="6"/>
  <c r="O388" i="6"/>
  <c r="S388" i="6"/>
  <c r="I31" i="6"/>
  <c r="M31" i="6"/>
  <c r="Q31" i="6"/>
  <c r="J31" i="6"/>
  <c r="N31" i="6"/>
  <c r="R31" i="6"/>
  <c r="K31" i="6"/>
  <c r="O31" i="6"/>
  <c r="S31" i="6"/>
  <c r="P31" i="6"/>
  <c r="H31" i="6"/>
  <c r="L31" i="6"/>
  <c r="K195" i="6"/>
  <c r="O195" i="6"/>
  <c r="S195" i="6"/>
  <c r="H195" i="6"/>
  <c r="L195" i="6"/>
  <c r="P195" i="6"/>
  <c r="I195" i="6"/>
  <c r="M195" i="6"/>
  <c r="Q195" i="6"/>
  <c r="J195" i="6"/>
  <c r="N195" i="6"/>
  <c r="R195" i="6"/>
  <c r="I589" i="6"/>
  <c r="M589" i="6"/>
  <c r="Q589" i="6"/>
  <c r="J589" i="6"/>
  <c r="N589" i="6"/>
  <c r="R589" i="6"/>
  <c r="K589" i="6"/>
  <c r="O589" i="6"/>
  <c r="S589" i="6"/>
  <c r="P589" i="6"/>
  <c r="H589" i="6"/>
  <c r="L589" i="6"/>
  <c r="H387" i="6"/>
  <c r="L387" i="6"/>
  <c r="P387" i="6"/>
  <c r="I387" i="6"/>
  <c r="M387" i="6"/>
  <c r="Q387" i="6"/>
  <c r="J387" i="6"/>
  <c r="N387" i="6"/>
  <c r="R387" i="6"/>
  <c r="K387" i="6"/>
  <c r="O387" i="6"/>
  <c r="S387" i="6"/>
  <c r="K194" i="6"/>
  <c r="O194" i="6"/>
  <c r="S194" i="6"/>
  <c r="H194" i="6"/>
  <c r="L194" i="6"/>
  <c r="P194" i="6"/>
  <c r="I194" i="6"/>
  <c r="M194" i="6"/>
  <c r="Q194" i="6"/>
  <c r="J194" i="6"/>
  <c r="N194" i="6"/>
  <c r="R194" i="6"/>
  <c r="I75" i="6"/>
  <c r="M75" i="6"/>
  <c r="Q75" i="6"/>
  <c r="J75" i="6"/>
  <c r="N75" i="6"/>
  <c r="R75" i="6"/>
  <c r="K75" i="6"/>
  <c r="O75" i="6"/>
  <c r="S75" i="6"/>
  <c r="P75" i="6"/>
  <c r="H75" i="6"/>
  <c r="L75" i="6"/>
  <c r="I581" i="6"/>
  <c r="M581" i="6"/>
  <c r="Q581" i="6"/>
  <c r="J581" i="6"/>
  <c r="N581" i="6"/>
  <c r="R581" i="6"/>
  <c r="K581" i="6"/>
  <c r="O581" i="6"/>
  <c r="S581" i="6"/>
  <c r="P581" i="6"/>
  <c r="H581" i="6"/>
  <c r="L581" i="6"/>
  <c r="H386" i="6"/>
  <c r="L386" i="6"/>
  <c r="P386" i="6"/>
  <c r="I386" i="6"/>
  <c r="M386" i="6"/>
  <c r="Q386" i="6"/>
  <c r="J386" i="6"/>
  <c r="N386" i="6"/>
  <c r="R386" i="6"/>
  <c r="S386" i="6"/>
  <c r="K386" i="6"/>
  <c r="O386" i="6"/>
  <c r="I579" i="6"/>
  <c r="M579" i="6"/>
  <c r="Q579" i="6"/>
  <c r="J579" i="6"/>
  <c r="N579" i="6"/>
  <c r="R579" i="6"/>
  <c r="K579" i="6"/>
  <c r="O579" i="6"/>
  <c r="S579" i="6"/>
  <c r="H579" i="6"/>
  <c r="L579" i="6"/>
  <c r="P579" i="6"/>
  <c r="I578" i="6"/>
  <c r="M578" i="6"/>
  <c r="Q578" i="6"/>
  <c r="J578" i="6"/>
  <c r="N578" i="6"/>
  <c r="R578" i="6"/>
  <c r="K578" i="6"/>
  <c r="O578" i="6"/>
  <c r="S578" i="6"/>
  <c r="H578" i="6"/>
  <c r="L578" i="6"/>
  <c r="P578" i="6"/>
  <c r="I300" i="6"/>
  <c r="M300" i="6"/>
  <c r="Q300" i="6"/>
  <c r="J300" i="6"/>
  <c r="N300" i="6"/>
  <c r="R300" i="6"/>
  <c r="K300" i="6"/>
  <c r="O300" i="6"/>
  <c r="S300" i="6"/>
  <c r="L300" i="6"/>
  <c r="P300" i="6"/>
  <c r="H300" i="6"/>
  <c r="K120" i="6"/>
  <c r="O120" i="6"/>
  <c r="S120" i="6"/>
  <c r="H120" i="6"/>
  <c r="L120" i="6"/>
  <c r="P120" i="6"/>
  <c r="I120" i="6"/>
  <c r="M120" i="6"/>
  <c r="Q120" i="6"/>
  <c r="R120" i="6"/>
  <c r="J120" i="6"/>
  <c r="N120" i="6"/>
  <c r="I573" i="6"/>
  <c r="M573" i="6"/>
  <c r="Q573" i="6"/>
  <c r="J573" i="6"/>
  <c r="N573" i="6"/>
  <c r="R573" i="6"/>
  <c r="K573" i="6"/>
  <c r="O573" i="6"/>
  <c r="S573" i="6"/>
  <c r="P573" i="6"/>
  <c r="H573" i="6"/>
  <c r="L573" i="6"/>
  <c r="I571" i="6"/>
  <c r="M571" i="6"/>
  <c r="Q571" i="6"/>
  <c r="J571" i="6"/>
  <c r="N571" i="6"/>
  <c r="R571" i="6"/>
  <c r="K571" i="6"/>
  <c r="O571" i="6"/>
  <c r="S571" i="6"/>
  <c r="H571" i="6"/>
  <c r="L571" i="6"/>
  <c r="P571" i="6"/>
  <c r="I327" i="6"/>
  <c r="M327" i="6"/>
  <c r="Q327" i="6"/>
  <c r="J327" i="6"/>
  <c r="N327" i="6"/>
  <c r="R327" i="6"/>
  <c r="K327" i="6"/>
  <c r="O327" i="6"/>
  <c r="S327" i="6"/>
  <c r="H327" i="6"/>
  <c r="L327" i="6"/>
  <c r="P327" i="6"/>
  <c r="I299" i="6"/>
  <c r="M299" i="6"/>
  <c r="Q299" i="6"/>
  <c r="J299" i="6"/>
  <c r="N299" i="6"/>
  <c r="R299" i="6"/>
  <c r="K299" i="6"/>
  <c r="O299" i="6"/>
  <c r="S299" i="6"/>
  <c r="H299" i="6"/>
  <c r="L299" i="6"/>
  <c r="P299" i="6"/>
  <c r="I566" i="6"/>
  <c r="M566" i="6"/>
  <c r="Q566" i="6"/>
  <c r="J566" i="6"/>
  <c r="N566" i="6"/>
  <c r="R566" i="6"/>
  <c r="K566" i="6"/>
  <c r="O566" i="6"/>
  <c r="S566" i="6"/>
  <c r="H566" i="6"/>
  <c r="L566" i="6"/>
  <c r="P566" i="6"/>
  <c r="I268" i="6"/>
  <c r="M268" i="6"/>
  <c r="Q268" i="6"/>
  <c r="J268" i="6"/>
  <c r="N268" i="6"/>
  <c r="R268" i="6"/>
  <c r="K268" i="6"/>
  <c r="O268" i="6"/>
  <c r="S268" i="6"/>
  <c r="L268" i="6"/>
  <c r="P268" i="6"/>
  <c r="H268" i="6"/>
  <c r="I562" i="6"/>
  <c r="M562" i="6"/>
  <c r="Q562" i="6"/>
  <c r="J562" i="6"/>
  <c r="N562" i="6"/>
  <c r="R562" i="6"/>
  <c r="K562" i="6"/>
  <c r="O562" i="6"/>
  <c r="S562" i="6"/>
  <c r="H562" i="6"/>
  <c r="L562" i="6"/>
  <c r="P562" i="6"/>
  <c r="I561" i="6"/>
  <c r="M561" i="6"/>
  <c r="Q561" i="6"/>
  <c r="J561" i="6"/>
  <c r="N561" i="6"/>
  <c r="R561" i="6"/>
  <c r="K561" i="6"/>
  <c r="O561" i="6"/>
  <c r="S561" i="6"/>
  <c r="P561" i="6"/>
  <c r="H561" i="6"/>
  <c r="L561" i="6"/>
  <c r="K16" i="6"/>
  <c r="O16" i="6"/>
  <c r="S16" i="6"/>
  <c r="H16" i="6"/>
  <c r="L16" i="6"/>
  <c r="P16" i="6"/>
  <c r="I16" i="6"/>
  <c r="M16" i="6"/>
  <c r="Q16" i="6"/>
  <c r="R16" i="6"/>
  <c r="J16" i="6"/>
  <c r="N16" i="6"/>
  <c r="I557" i="6"/>
  <c r="M557" i="6"/>
  <c r="Q557" i="6"/>
  <c r="J557" i="6"/>
  <c r="N557" i="6"/>
  <c r="R557" i="6"/>
  <c r="K557" i="6"/>
  <c r="O557" i="6"/>
  <c r="S557" i="6"/>
  <c r="P557" i="6"/>
  <c r="H557" i="6"/>
  <c r="L557" i="6"/>
  <c r="I555" i="6"/>
  <c r="M555" i="6"/>
  <c r="Q555" i="6"/>
  <c r="J555" i="6"/>
  <c r="N555" i="6"/>
  <c r="R555" i="6"/>
  <c r="K555" i="6"/>
  <c r="O555" i="6"/>
  <c r="S555" i="6"/>
  <c r="H555" i="6"/>
  <c r="L555" i="6"/>
  <c r="P555" i="6"/>
  <c r="I552" i="6"/>
  <c r="M552" i="6"/>
  <c r="Q552" i="6"/>
  <c r="J552" i="6"/>
  <c r="N552" i="6"/>
  <c r="R552" i="6"/>
  <c r="K552" i="6"/>
  <c r="O552" i="6"/>
  <c r="S552" i="6"/>
  <c r="L552" i="6"/>
  <c r="P552" i="6"/>
  <c r="H552" i="6"/>
  <c r="I346" i="6"/>
  <c r="M346" i="6"/>
  <c r="Q346" i="6"/>
  <c r="J346" i="6"/>
  <c r="N346" i="6"/>
  <c r="R346" i="6"/>
  <c r="K346" i="6"/>
  <c r="O346" i="6"/>
  <c r="S346" i="6"/>
  <c r="H346" i="6"/>
  <c r="L346" i="6"/>
  <c r="P346" i="6"/>
  <c r="K191" i="6"/>
  <c r="O191" i="6"/>
  <c r="S191" i="6"/>
  <c r="H191" i="6"/>
  <c r="L191" i="6"/>
  <c r="P191" i="6"/>
  <c r="I191" i="6"/>
  <c r="M191" i="6"/>
  <c r="Q191" i="6"/>
  <c r="J191" i="6"/>
  <c r="N191" i="6"/>
  <c r="R191" i="6"/>
  <c r="K10" i="6"/>
  <c r="O10" i="6"/>
  <c r="S10" i="6"/>
  <c r="H10" i="6"/>
  <c r="L10" i="6"/>
  <c r="P10" i="6"/>
  <c r="I10" i="6"/>
  <c r="M10" i="6"/>
  <c r="Q10" i="6"/>
  <c r="J10" i="6"/>
  <c r="N10" i="6"/>
  <c r="R10" i="6"/>
  <c r="I547" i="6"/>
  <c r="M547" i="6"/>
  <c r="Q547" i="6"/>
  <c r="J547" i="6"/>
  <c r="N547" i="6"/>
  <c r="R547" i="6"/>
  <c r="K547" i="6"/>
  <c r="O547" i="6"/>
  <c r="S547" i="6"/>
  <c r="H547" i="6"/>
  <c r="L547" i="6"/>
  <c r="P547" i="6"/>
  <c r="I544" i="6"/>
  <c r="M544" i="6"/>
  <c r="Q544" i="6"/>
  <c r="J544" i="6"/>
  <c r="N544" i="6"/>
  <c r="R544" i="6"/>
  <c r="K544" i="6"/>
  <c r="O544" i="6"/>
  <c r="S544" i="6"/>
  <c r="L544" i="6"/>
  <c r="P544" i="6"/>
  <c r="H544" i="6"/>
  <c r="I344" i="6"/>
  <c r="M344" i="6"/>
  <c r="Q344" i="6"/>
  <c r="J344" i="6"/>
  <c r="N344" i="6"/>
  <c r="R344" i="6"/>
  <c r="K344" i="6"/>
  <c r="O344" i="6"/>
  <c r="S344" i="6"/>
  <c r="L344" i="6"/>
  <c r="P344" i="6"/>
  <c r="H344" i="6"/>
  <c r="I144" i="6"/>
  <c r="M144" i="6"/>
  <c r="Q144" i="6"/>
  <c r="J144" i="6"/>
  <c r="N144" i="6"/>
  <c r="R144" i="6"/>
  <c r="K144" i="6"/>
  <c r="O144" i="6"/>
  <c r="S144" i="6"/>
  <c r="P144" i="6"/>
  <c r="H144" i="6"/>
  <c r="L144" i="6"/>
  <c r="K237" i="6"/>
  <c r="O237" i="6"/>
  <c r="S237" i="6"/>
  <c r="H237" i="6"/>
  <c r="L237" i="6"/>
  <c r="P237" i="6"/>
  <c r="I237" i="6"/>
  <c r="M237" i="6"/>
  <c r="Q237" i="6"/>
  <c r="R237" i="6"/>
  <c r="J237" i="6"/>
  <c r="N237" i="6"/>
  <c r="I325" i="6"/>
  <c r="M325" i="6"/>
  <c r="Q325" i="6"/>
  <c r="J325" i="6"/>
  <c r="N325" i="6"/>
  <c r="R325" i="6"/>
  <c r="K325" i="6"/>
  <c r="O325" i="6"/>
  <c r="S325" i="6"/>
  <c r="P325" i="6"/>
  <c r="H325" i="6"/>
  <c r="L325" i="6"/>
  <c r="I324" i="6"/>
  <c r="M324" i="6"/>
  <c r="Q324" i="6"/>
  <c r="J324" i="6"/>
  <c r="N324" i="6"/>
  <c r="R324" i="6"/>
  <c r="K324" i="6"/>
  <c r="O324" i="6"/>
  <c r="S324" i="6"/>
  <c r="L324" i="6"/>
  <c r="P324" i="6"/>
  <c r="H324" i="6"/>
  <c r="I533" i="6"/>
  <c r="M533" i="6"/>
  <c r="Q533" i="6"/>
  <c r="J533" i="6"/>
  <c r="N533" i="6"/>
  <c r="R533" i="6"/>
  <c r="K533" i="6"/>
  <c r="O533" i="6"/>
  <c r="S533" i="6"/>
  <c r="P533" i="6"/>
  <c r="H533" i="6"/>
  <c r="L533" i="6"/>
  <c r="I321" i="6"/>
  <c r="M321" i="6"/>
  <c r="Q321" i="6"/>
  <c r="J321" i="6"/>
  <c r="N321" i="6"/>
  <c r="R321" i="6"/>
  <c r="K321" i="6"/>
  <c r="O321" i="6"/>
  <c r="S321" i="6"/>
  <c r="P321" i="6"/>
  <c r="H321" i="6"/>
  <c r="L321" i="6"/>
  <c r="I530" i="6"/>
  <c r="M530" i="6"/>
  <c r="Q530" i="6"/>
  <c r="J530" i="6"/>
  <c r="N530" i="6"/>
  <c r="R530" i="6"/>
  <c r="K530" i="6"/>
  <c r="O530" i="6"/>
  <c r="S530" i="6"/>
  <c r="H530" i="6"/>
  <c r="L530" i="6"/>
  <c r="P530" i="6"/>
  <c r="I157" i="6"/>
  <c r="M157" i="6"/>
  <c r="Q157" i="6"/>
  <c r="J157" i="6"/>
  <c r="N157" i="6"/>
  <c r="R157" i="6"/>
  <c r="K157" i="6"/>
  <c r="O157" i="6"/>
  <c r="S157" i="6"/>
  <c r="H157" i="6"/>
  <c r="L157" i="6"/>
  <c r="P157" i="6"/>
  <c r="I35" i="6"/>
  <c r="M35" i="6"/>
  <c r="Q35" i="6"/>
  <c r="J35" i="6"/>
  <c r="N35" i="6"/>
  <c r="R35" i="6"/>
  <c r="K35" i="6"/>
  <c r="O35" i="6"/>
  <c r="S35" i="6"/>
  <c r="P35" i="6"/>
  <c r="H35" i="6"/>
  <c r="L35" i="6"/>
  <c r="I524" i="6"/>
  <c r="M524" i="6"/>
  <c r="Q524" i="6"/>
  <c r="J524" i="6"/>
  <c r="N524" i="6"/>
  <c r="R524" i="6"/>
  <c r="K524" i="6"/>
  <c r="O524" i="6"/>
  <c r="S524" i="6"/>
  <c r="L524" i="6"/>
  <c r="P524" i="6"/>
  <c r="H524" i="6"/>
  <c r="I142" i="6"/>
  <c r="M142" i="6"/>
  <c r="Q142" i="6"/>
  <c r="J142" i="6"/>
  <c r="N142" i="6"/>
  <c r="R142" i="6"/>
  <c r="K142" i="6"/>
  <c r="O142" i="6"/>
  <c r="S142" i="6"/>
  <c r="H142" i="6"/>
  <c r="L142" i="6"/>
  <c r="P142" i="6"/>
  <c r="H429" i="6"/>
  <c r="L429" i="6"/>
  <c r="P429" i="6"/>
  <c r="I429" i="6"/>
  <c r="M429" i="6"/>
  <c r="Q429" i="6"/>
  <c r="J429" i="6"/>
  <c r="N429" i="6"/>
  <c r="R429" i="6"/>
  <c r="O429" i="6"/>
  <c r="S429" i="6"/>
  <c r="K429" i="6"/>
  <c r="H381" i="6"/>
  <c r="L381" i="6"/>
  <c r="P381" i="6"/>
  <c r="I381" i="6"/>
  <c r="M381" i="6"/>
  <c r="Q381" i="6"/>
  <c r="J381" i="6"/>
  <c r="N381" i="6"/>
  <c r="R381" i="6"/>
  <c r="O381" i="6"/>
  <c r="S381" i="6"/>
  <c r="K381" i="6"/>
  <c r="I517" i="6"/>
  <c r="M517" i="6"/>
  <c r="Q517" i="6"/>
  <c r="J517" i="6"/>
  <c r="N517" i="6"/>
  <c r="R517" i="6"/>
  <c r="K517" i="6"/>
  <c r="O517" i="6"/>
  <c r="S517" i="6"/>
  <c r="P517" i="6"/>
  <c r="H517" i="6"/>
  <c r="L517" i="6"/>
  <c r="I515" i="6"/>
  <c r="M515" i="6"/>
  <c r="Q515" i="6"/>
  <c r="J515" i="6"/>
  <c r="N515" i="6"/>
  <c r="R515" i="6"/>
  <c r="K515" i="6"/>
  <c r="O515" i="6"/>
  <c r="S515" i="6"/>
  <c r="H515" i="6"/>
  <c r="L515" i="6"/>
  <c r="P515" i="6"/>
  <c r="K232" i="6"/>
  <c r="O232" i="6"/>
  <c r="S232" i="6"/>
  <c r="H232" i="6"/>
  <c r="L232" i="6"/>
  <c r="P232" i="6"/>
  <c r="I232" i="6"/>
  <c r="M232" i="6"/>
  <c r="Q232" i="6"/>
  <c r="N232" i="6"/>
  <c r="R232" i="6"/>
  <c r="J232" i="6"/>
  <c r="H380" i="6"/>
  <c r="L380" i="6"/>
  <c r="P380" i="6"/>
  <c r="I380" i="6"/>
  <c r="M380" i="6"/>
  <c r="Q380" i="6"/>
  <c r="J380" i="6"/>
  <c r="N380" i="6"/>
  <c r="R380" i="6"/>
  <c r="K380" i="6"/>
  <c r="O380" i="6"/>
  <c r="S380" i="6"/>
  <c r="I511" i="6"/>
  <c r="M511" i="6"/>
  <c r="Q511" i="6"/>
  <c r="J511" i="6"/>
  <c r="N511" i="6"/>
  <c r="R511" i="6"/>
  <c r="K511" i="6"/>
  <c r="O511" i="6"/>
  <c r="S511" i="6"/>
  <c r="H511" i="6"/>
  <c r="L511" i="6"/>
  <c r="P511" i="6"/>
  <c r="I509" i="6"/>
  <c r="M509" i="6"/>
  <c r="Q509" i="6"/>
  <c r="J509" i="6"/>
  <c r="N509" i="6"/>
  <c r="R509" i="6"/>
  <c r="K509" i="6"/>
  <c r="O509" i="6"/>
  <c r="S509" i="6"/>
  <c r="P509" i="6"/>
  <c r="H509" i="6"/>
  <c r="L509" i="6"/>
  <c r="I506" i="6"/>
  <c r="M506" i="6"/>
  <c r="Q506" i="6"/>
  <c r="J506" i="6"/>
  <c r="N506" i="6"/>
  <c r="R506" i="6"/>
  <c r="K506" i="6"/>
  <c r="O506" i="6"/>
  <c r="S506" i="6"/>
  <c r="H506" i="6"/>
  <c r="L506" i="6"/>
  <c r="P506" i="6"/>
  <c r="K28" i="6"/>
  <c r="O28" i="6"/>
  <c r="S28" i="6"/>
  <c r="H28" i="6"/>
  <c r="L28" i="6"/>
  <c r="P28" i="6"/>
  <c r="I28" i="6"/>
  <c r="M28" i="6"/>
  <c r="Q28" i="6"/>
  <c r="R28" i="6"/>
  <c r="J28" i="6"/>
  <c r="N28" i="6"/>
  <c r="I503" i="6"/>
  <c r="M503" i="6"/>
  <c r="Q503" i="6"/>
  <c r="J503" i="6"/>
  <c r="N503" i="6"/>
  <c r="R503" i="6"/>
  <c r="K503" i="6"/>
  <c r="O503" i="6"/>
  <c r="S503" i="6"/>
  <c r="H503" i="6"/>
  <c r="L503" i="6"/>
  <c r="P503" i="6"/>
  <c r="I295" i="6"/>
  <c r="M295" i="6"/>
  <c r="Q295" i="6"/>
  <c r="J295" i="6"/>
  <c r="N295" i="6"/>
  <c r="R295" i="6"/>
  <c r="K295" i="6"/>
  <c r="O295" i="6"/>
  <c r="S295" i="6"/>
  <c r="H295" i="6"/>
  <c r="L295" i="6"/>
  <c r="P295" i="6"/>
  <c r="I499" i="6"/>
  <c r="M499" i="6"/>
  <c r="Q499" i="6"/>
  <c r="J499" i="6"/>
  <c r="N499" i="6"/>
  <c r="R499" i="6"/>
  <c r="K499" i="6"/>
  <c r="O499" i="6"/>
  <c r="S499" i="6"/>
  <c r="H499" i="6"/>
  <c r="L499" i="6"/>
  <c r="P499" i="6"/>
  <c r="H426" i="6"/>
  <c r="L426" i="6"/>
  <c r="P426" i="6"/>
  <c r="I426" i="6"/>
  <c r="M426" i="6"/>
  <c r="Q426" i="6"/>
  <c r="J426" i="6"/>
  <c r="N426" i="6"/>
  <c r="R426" i="6"/>
  <c r="S426" i="6"/>
  <c r="K426" i="6"/>
  <c r="O426" i="6"/>
  <c r="I317" i="6"/>
  <c r="M317" i="6"/>
  <c r="Q317" i="6"/>
  <c r="J317" i="6"/>
  <c r="N317" i="6"/>
  <c r="R317" i="6"/>
  <c r="K317" i="6"/>
  <c r="O317" i="6"/>
  <c r="S317" i="6"/>
  <c r="P317" i="6"/>
  <c r="H317" i="6"/>
  <c r="L317" i="6"/>
  <c r="I494" i="6"/>
  <c r="M494" i="6"/>
  <c r="Q494" i="6"/>
  <c r="J494" i="6"/>
  <c r="N494" i="6"/>
  <c r="R494" i="6"/>
  <c r="K494" i="6"/>
  <c r="O494" i="6"/>
  <c r="S494" i="6"/>
  <c r="H494" i="6"/>
  <c r="L494" i="6"/>
  <c r="P494" i="6"/>
  <c r="K211" i="6"/>
  <c r="O211" i="6"/>
  <c r="S211" i="6"/>
  <c r="H211" i="6"/>
  <c r="L211" i="6"/>
  <c r="P211" i="6"/>
  <c r="I211" i="6"/>
  <c r="M211" i="6"/>
  <c r="Q211" i="6"/>
  <c r="J211" i="6"/>
  <c r="N211" i="6"/>
  <c r="R211" i="6"/>
  <c r="I488" i="6"/>
  <c r="M488" i="6"/>
  <c r="Q488" i="6"/>
  <c r="J488" i="6"/>
  <c r="N488" i="6"/>
  <c r="R488" i="6"/>
  <c r="K488" i="6"/>
  <c r="O488" i="6"/>
  <c r="S488" i="6"/>
  <c r="L488" i="6"/>
  <c r="P488" i="6"/>
  <c r="H488" i="6"/>
  <c r="K27" i="6"/>
  <c r="O27" i="6"/>
  <c r="S27" i="6"/>
  <c r="H27" i="6"/>
  <c r="L27" i="6"/>
  <c r="P27" i="6"/>
  <c r="I27" i="6"/>
  <c r="M27" i="6"/>
  <c r="Q27" i="6"/>
  <c r="N27" i="6"/>
  <c r="R27" i="6"/>
  <c r="J27" i="6"/>
  <c r="K251" i="6"/>
  <c r="O251" i="6"/>
  <c r="S251" i="6"/>
  <c r="H251" i="6"/>
  <c r="L251" i="6"/>
  <c r="P251" i="6"/>
  <c r="I251" i="6"/>
  <c r="M251" i="6"/>
  <c r="Q251" i="6"/>
  <c r="J251" i="6"/>
  <c r="N251" i="6"/>
  <c r="R251" i="6"/>
  <c r="I481" i="6"/>
  <c r="M481" i="6"/>
  <c r="Q481" i="6"/>
  <c r="J481" i="6"/>
  <c r="N481" i="6"/>
  <c r="R481" i="6"/>
  <c r="K481" i="6"/>
  <c r="O481" i="6"/>
  <c r="S481" i="6"/>
  <c r="P481" i="6"/>
  <c r="H481" i="6"/>
  <c r="L481" i="6"/>
  <c r="I341" i="6"/>
  <c r="M341" i="6"/>
  <c r="Q341" i="6"/>
  <c r="J341" i="6"/>
  <c r="N341" i="6"/>
  <c r="R341" i="6"/>
  <c r="K341" i="6"/>
  <c r="O341" i="6"/>
  <c r="S341" i="6"/>
  <c r="P341" i="6"/>
  <c r="H341" i="6"/>
  <c r="L341" i="6"/>
  <c r="I294" i="6"/>
  <c r="M294" i="6"/>
  <c r="Q294" i="6"/>
  <c r="J294" i="6"/>
  <c r="N294" i="6"/>
  <c r="R294" i="6"/>
  <c r="K294" i="6"/>
  <c r="O294" i="6"/>
  <c r="S294" i="6"/>
  <c r="H294" i="6"/>
  <c r="L294" i="6"/>
  <c r="P294" i="6"/>
  <c r="K188" i="6"/>
  <c r="O188" i="6"/>
  <c r="S188" i="6"/>
  <c r="H188" i="6"/>
  <c r="L188" i="6"/>
  <c r="P188" i="6"/>
  <c r="I188" i="6"/>
  <c r="M188" i="6"/>
  <c r="Q188" i="6"/>
  <c r="N188" i="6"/>
  <c r="R188" i="6"/>
  <c r="J188" i="6"/>
  <c r="H378" i="6"/>
  <c r="L378" i="6"/>
  <c r="P378" i="6"/>
  <c r="I378" i="6"/>
  <c r="M378" i="6"/>
  <c r="Q378" i="6"/>
  <c r="J378" i="6"/>
  <c r="N378" i="6"/>
  <c r="R378" i="6"/>
  <c r="S378" i="6"/>
  <c r="K378" i="6"/>
  <c r="O378" i="6"/>
  <c r="I292" i="6"/>
  <c r="M292" i="6"/>
  <c r="Q292" i="6"/>
  <c r="J292" i="6"/>
  <c r="N292" i="6"/>
  <c r="R292" i="6"/>
  <c r="K292" i="6"/>
  <c r="O292" i="6"/>
  <c r="S292" i="6"/>
  <c r="L292" i="6"/>
  <c r="P292" i="6"/>
  <c r="H292" i="6"/>
  <c r="I473" i="6"/>
  <c r="M473" i="6"/>
  <c r="Q473" i="6"/>
  <c r="J473" i="6"/>
  <c r="N473" i="6"/>
  <c r="R473" i="6"/>
  <c r="K473" i="6"/>
  <c r="O473" i="6"/>
  <c r="S473" i="6"/>
  <c r="P473" i="6"/>
  <c r="H473" i="6"/>
  <c r="L473" i="6"/>
  <c r="K26" i="6"/>
  <c r="O26" i="6"/>
  <c r="S26" i="6"/>
  <c r="H26" i="6"/>
  <c r="L26" i="6"/>
  <c r="P26" i="6"/>
  <c r="I26" i="6"/>
  <c r="M26" i="6"/>
  <c r="Q26" i="6"/>
  <c r="J26" i="6"/>
  <c r="N26" i="6"/>
  <c r="R26" i="6"/>
  <c r="I470" i="6"/>
  <c r="M470" i="6"/>
  <c r="Q470" i="6"/>
  <c r="J470" i="6"/>
  <c r="N470" i="6"/>
  <c r="R470" i="6"/>
  <c r="K470" i="6"/>
  <c r="O470" i="6"/>
  <c r="S470" i="6"/>
  <c r="H470" i="6"/>
  <c r="L470" i="6"/>
  <c r="P470" i="6"/>
  <c r="K230" i="6"/>
  <c r="O230" i="6"/>
  <c r="S230" i="6"/>
  <c r="H230" i="6"/>
  <c r="L230" i="6"/>
  <c r="P230" i="6"/>
  <c r="I230" i="6"/>
  <c r="M230" i="6"/>
  <c r="Q230" i="6"/>
  <c r="J230" i="6"/>
  <c r="N230" i="6"/>
  <c r="R230" i="6"/>
  <c r="I468" i="6"/>
  <c r="M468" i="6"/>
  <c r="Q468" i="6"/>
  <c r="J468" i="6"/>
  <c r="N468" i="6"/>
  <c r="R468" i="6"/>
  <c r="K468" i="6"/>
  <c r="O468" i="6"/>
  <c r="S468" i="6"/>
  <c r="L468" i="6"/>
  <c r="P468" i="6"/>
  <c r="H468" i="6"/>
  <c r="H3" i="6"/>
  <c r="L3" i="6"/>
  <c r="P3" i="6"/>
  <c r="I3" i="6"/>
  <c r="M3" i="6"/>
  <c r="Q3" i="6"/>
  <c r="J3" i="6"/>
  <c r="N3" i="6"/>
  <c r="R3" i="6"/>
  <c r="O3" i="6"/>
  <c r="S3" i="6"/>
  <c r="K3" i="6"/>
  <c r="K667" i="7"/>
  <c r="N667" i="7"/>
  <c r="J667" i="7"/>
  <c r="I769" i="7"/>
  <c r="L769" i="7"/>
  <c r="P769" i="7"/>
  <c r="H769" i="7"/>
  <c r="H668" i="7"/>
  <c r="K668" i="7"/>
  <c r="O668" i="7"/>
  <c r="H374" i="6"/>
  <c r="L374" i="6"/>
  <c r="W374" i="6" s="1"/>
  <c r="P374" i="6"/>
  <c r="I374" i="6"/>
  <c r="M374" i="6"/>
  <c r="Q374" i="6"/>
  <c r="U374" i="6" s="1"/>
  <c r="J374" i="6"/>
  <c r="N374" i="6"/>
  <c r="R374" i="6"/>
  <c r="S374" i="6"/>
  <c r="K374" i="6"/>
  <c r="O374" i="6"/>
  <c r="I805" i="6"/>
  <c r="M805" i="6"/>
  <c r="Q805" i="6"/>
  <c r="J805" i="6"/>
  <c r="N805" i="6"/>
  <c r="R805" i="6"/>
  <c r="K805" i="6"/>
  <c r="O805" i="6"/>
  <c r="S805" i="6"/>
  <c r="D819" i="6"/>
  <c r="I844" i="6"/>
  <c r="M844" i="6"/>
  <c r="Q844" i="6"/>
  <c r="J844" i="6"/>
  <c r="W844" i="6" s="1"/>
  <c r="N844" i="6"/>
  <c r="R844" i="6"/>
  <c r="K844" i="6"/>
  <c r="O844" i="6"/>
  <c r="S844" i="6"/>
  <c r="I139" i="6"/>
  <c r="M139" i="6"/>
  <c r="Q139" i="6"/>
  <c r="J139" i="6"/>
  <c r="N139" i="6"/>
  <c r="R139" i="6"/>
  <c r="K139" i="6"/>
  <c r="O139" i="6"/>
  <c r="S139" i="6"/>
  <c r="L139" i="6"/>
  <c r="P139" i="6"/>
  <c r="H139" i="6"/>
  <c r="S2" i="6"/>
  <c r="L847" i="6"/>
  <c r="P844" i="6"/>
  <c r="H814" i="6"/>
  <c r="P812" i="6"/>
  <c r="R799" i="6"/>
  <c r="N794" i="6"/>
  <c r="R783" i="6"/>
  <c r="N778" i="6"/>
  <c r="R767" i="6"/>
  <c r="N762" i="6"/>
  <c r="J757" i="6"/>
  <c r="N746" i="6"/>
  <c r="R735" i="6"/>
  <c r="N730" i="6"/>
  <c r="J725" i="6"/>
  <c r="R719" i="6"/>
  <c r="N714" i="6"/>
  <c r="J709" i="6"/>
  <c r="N698" i="6"/>
  <c r="J693" i="6"/>
  <c r="K802" i="6"/>
  <c r="O802" i="6"/>
  <c r="S802" i="6"/>
  <c r="H802" i="6"/>
  <c r="L802" i="6"/>
  <c r="P802" i="6"/>
  <c r="I802" i="6"/>
  <c r="M802" i="6"/>
  <c r="Q802" i="6"/>
  <c r="R802" i="6"/>
  <c r="J802" i="6"/>
  <c r="K797" i="6"/>
  <c r="O797" i="6"/>
  <c r="S797" i="6"/>
  <c r="H797" i="6"/>
  <c r="L797" i="6"/>
  <c r="P797" i="6"/>
  <c r="I797" i="6"/>
  <c r="M797" i="6"/>
  <c r="Q797" i="6"/>
  <c r="N797" i="6"/>
  <c r="R797" i="6"/>
  <c r="K793" i="6"/>
  <c r="O793" i="6"/>
  <c r="S793" i="6"/>
  <c r="H793" i="6"/>
  <c r="L793" i="6"/>
  <c r="P793" i="6"/>
  <c r="I793" i="6"/>
  <c r="M793" i="6"/>
  <c r="Q793" i="6"/>
  <c r="N793" i="6"/>
  <c r="R793" i="6"/>
  <c r="K262" i="6"/>
  <c r="O262" i="6"/>
  <c r="S262" i="6"/>
  <c r="H262" i="6"/>
  <c r="L262" i="6"/>
  <c r="P262" i="6"/>
  <c r="I262" i="6"/>
  <c r="M262" i="6"/>
  <c r="Q262" i="6"/>
  <c r="J262" i="6"/>
  <c r="N262" i="6"/>
  <c r="R262" i="6"/>
  <c r="K784" i="6"/>
  <c r="O784" i="6"/>
  <c r="S784" i="6"/>
  <c r="H784" i="6"/>
  <c r="L784" i="6"/>
  <c r="P784" i="6"/>
  <c r="I784" i="6"/>
  <c r="M784" i="6"/>
  <c r="Q784" i="6"/>
  <c r="J784" i="6"/>
  <c r="N784" i="6"/>
  <c r="R784" i="6"/>
  <c r="K779" i="6"/>
  <c r="O779" i="6"/>
  <c r="S779" i="6"/>
  <c r="H779" i="6"/>
  <c r="L779" i="6"/>
  <c r="P779" i="6"/>
  <c r="I779" i="6"/>
  <c r="M779" i="6"/>
  <c r="Q779" i="6"/>
  <c r="J779" i="6"/>
  <c r="N779" i="6"/>
  <c r="H409" i="6"/>
  <c r="L409" i="6"/>
  <c r="P409" i="6"/>
  <c r="I409" i="6"/>
  <c r="M409" i="6"/>
  <c r="Q409" i="6"/>
  <c r="J409" i="6"/>
  <c r="N409" i="6"/>
  <c r="R409" i="6"/>
  <c r="O409" i="6"/>
  <c r="S409" i="6"/>
  <c r="K409" i="6"/>
  <c r="H408" i="6"/>
  <c r="L408" i="6"/>
  <c r="P408" i="6"/>
  <c r="I408" i="6"/>
  <c r="M408" i="6"/>
  <c r="Q408" i="6"/>
  <c r="J408" i="6"/>
  <c r="N408" i="6"/>
  <c r="R408" i="6"/>
  <c r="K408" i="6"/>
  <c r="O408" i="6"/>
  <c r="S408" i="6"/>
  <c r="K765" i="6"/>
  <c r="O765" i="6"/>
  <c r="S765" i="6"/>
  <c r="H765" i="6"/>
  <c r="L765" i="6"/>
  <c r="P765" i="6"/>
  <c r="I765" i="6"/>
  <c r="M765" i="6"/>
  <c r="Q765" i="6"/>
  <c r="N765" i="6"/>
  <c r="R765" i="6"/>
  <c r="I310" i="6"/>
  <c r="M310" i="6"/>
  <c r="Q310" i="6"/>
  <c r="J310" i="6"/>
  <c r="N310" i="6"/>
  <c r="R310" i="6"/>
  <c r="K310" i="6"/>
  <c r="O310" i="6"/>
  <c r="S310" i="6"/>
  <c r="H310" i="6"/>
  <c r="L310" i="6"/>
  <c r="P310" i="6"/>
  <c r="K83" i="6"/>
  <c r="O83" i="6"/>
  <c r="S83" i="6"/>
  <c r="H83" i="6"/>
  <c r="L83" i="6"/>
  <c r="P83" i="6"/>
  <c r="I83" i="6"/>
  <c r="M83" i="6"/>
  <c r="Q83" i="6"/>
  <c r="N83" i="6"/>
  <c r="R83" i="6"/>
  <c r="J83" i="6"/>
  <c r="K751" i="6"/>
  <c r="O751" i="6"/>
  <c r="S751" i="6"/>
  <c r="H751" i="6"/>
  <c r="L751" i="6"/>
  <c r="P751" i="6"/>
  <c r="I751" i="6"/>
  <c r="M751" i="6"/>
  <c r="Q751" i="6"/>
  <c r="J751" i="6"/>
  <c r="N751" i="6"/>
  <c r="H403" i="6"/>
  <c r="L403" i="6"/>
  <c r="P403" i="6"/>
  <c r="I403" i="6"/>
  <c r="M403" i="6"/>
  <c r="Q403" i="6"/>
  <c r="J403" i="6"/>
  <c r="N403" i="6"/>
  <c r="R403" i="6"/>
  <c r="K403" i="6"/>
  <c r="O403" i="6"/>
  <c r="S403" i="6"/>
  <c r="K96" i="6"/>
  <c r="O96" i="6"/>
  <c r="S96" i="6"/>
  <c r="H96" i="6"/>
  <c r="L96" i="6"/>
  <c r="P96" i="6"/>
  <c r="I96" i="6"/>
  <c r="M96" i="6"/>
  <c r="Q96" i="6"/>
  <c r="R96" i="6"/>
  <c r="J96" i="6"/>
  <c r="N96" i="6"/>
  <c r="I52" i="6"/>
  <c r="M52" i="6"/>
  <c r="Q52" i="6"/>
  <c r="J52" i="6"/>
  <c r="N52" i="6"/>
  <c r="R52" i="6"/>
  <c r="K52" i="6"/>
  <c r="O52" i="6"/>
  <c r="S52" i="6"/>
  <c r="H52" i="6"/>
  <c r="L52" i="6"/>
  <c r="P52" i="6"/>
  <c r="H365" i="6"/>
  <c r="L365" i="6"/>
  <c r="P365" i="6"/>
  <c r="I365" i="6"/>
  <c r="M365" i="6"/>
  <c r="Q365" i="6"/>
  <c r="J365" i="6"/>
  <c r="N365" i="6"/>
  <c r="R365" i="6"/>
  <c r="O365" i="6"/>
  <c r="S365" i="6"/>
  <c r="K365" i="6"/>
  <c r="K203" i="6"/>
  <c r="O203" i="6"/>
  <c r="S203" i="6"/>
  <c r="H203" i="6"/>
  <c r="L203" i="6"/>
  <c r="P203" i="6"/>
  <c r="I203" i="6"/>
  <c r="M203" i="6"/>
  <c r="Q203" i="6"/>
  <c r="J203" i="6"/>
  <c r="N203" i="6"/>
  <c r="R203" i="6"/>
  <c r="K716" i="6"/>
  <c r="O716" i="6"/>
  <c r="S716" i="6"/>
  <c r="H716" i="6"/>
  <c r="L716" i="6"/>
  <c r="P716" i="6"/>
  <c r="I716" i="6"/>
  <c r="M716" i="6"/>
  <c r="Q716" i="6"/>
  <c r="J716" i="6"/>
  <c r="N716" i="6"/>
  <c r="R716" i="6"/>
  <c r="H362" i="6"/>
  <c r="L362" i="6"/>
  <c r="P362" i="6"/>
  <c r="I362" i="6"/>
  <c r="M362" i="6"/>
  <c r="Q362" i="6"/>
  <c r="J362" i="6"/>
  <c r="N362" i="6"/>
  <c r="R362" i="6"/>
  <c r="S362" i="6"/>
  <c r="K362" i="6"/>
  <c r="O362" i="6"/>
  <c r="K80" i="6"/>
  <c r="O80" i="6"/>
  <c r="S80" i="6"/>
  <c r="H80" i="6"/>
  <c r="L80" i="6"/>
  <c r="P80" i="6"/>
  <c r="I80" i="6"/>
  <c r="M80" i="6"/>
  <c r="Q80" i="6"/>
  <c r="R80" i="6"/>
  <c r="J80" i="6"/>
  <c r="N80" i="6"/>
  <c r="K707" i="6"/>
  <c r="O707" i="6"/>
  <c r="S707" i="6"/>
  <c r="H707" i="6"/>
  <c r="L707" i="6"/>
  <c r="P707" i="6"/>
  <c r="I707" i="6"/>
  <c r="M707" i="6"/>
  <c r="Q707" i="6"/>
  <c r="J707" i="6"/>
  <c r="N707" i="6"/>
  <c r="K701" i="6"/>
  <c r="O701" i="6"/>
  <c r="S701" i="6"/>
  <c r="H701" i="6"/>
  <c r="L701" i="6"/>
  <c r="P701" i="6"/>
  <c r="I701" i="6"/>
  <c r="M701" i="6"/>
  <c r="Q701" i="6"/>
  <c r="N701" i="6"/>
  <c r="R701" i="6"/>
  <c r="I39" i="6"/>
  <c r="M39" i="6"/>
  <c r="Q39" i="6"/>
  <c r="J39" i="6"/>
  <c r="N39" i="6"/>
  <c r="R39" i="6"/>
  <c r="K39" i="6"/>
  <c r="O39" i="6"/>
  <c r="S39" i="6"/>
  <c r="P39" i="6"/>
  <c r="H39" i="6"/>
  <c r="L39" i="6"/>
  <c r="I444" i="6"/>
  <c r="M444" i="6"/>
  <c r="Q444" i="6"/>
  <c r="J444" i="6"/>
  <c r="N444" i="6"/>
  <c r="R444" i="6"/>
  <c r="K444" i="6"/>
  <c r="O444" i="6"/>
  <c r="S444" i="6"/>
  <c r="L444" i="6"/>
  <c r="P444" i="6"/>
  <c r="H444" i="6"/>
  <c r="K680" i="6"/>
  <c r="O680" i="6"/>
  <c r="S680" i="6"/>
  <c r="H680" i="6"/>
  <c r="L680" i="6"/>
  <c r="P680" i="6"/>
  <c r="I680" i="6"/>
  <c r="M680" i="6"/>
  <c r="Q680" i="6"/>
  <c r="J680" i="6"/>
  <c r="N680" i="6"/>
  <c r="R680" i="6"/>
  <c r="I162" i="6"/>
  <c r="M162" i="6"/>
  <c r="Q162" i="6"/>
  <c r="J162" i="6"/>
  <c r="N162" i="6"/>
  <c r="R162" i="6"/>
  <c r="K162" i="6"/>
  <c r="O162" i="6"/>
  <c r="S162" i="6"/>
  <c r="H162" i="6"/>
  <c r="L162" i="6"/>
  <c r="P162" i="6"/>
  <c r="K670" i="6"/>
  <c r="O670" i="6"/>
  <c r="S670" i="6"/>
  <c r="H670" i="6"/>
  <c r="L670" i="6"/>
  <c r="P670" i="6"/>
  <c r="I670" i="6"/>
  <c r="M670" i="6"/>
  <c r="Q670" i="6"/>
  <c r="R670" i="6"/>
  <c r="J670" i="6"/>
  <c r="N670" i="6"/>
  <c r="K200" i="6"/>
  <c r="O200" i="6"/>
  <c r="S200" i="6"/>
  <c r="H200" i="6"/>
  <c r="L200" i="6"/>
  <c r="P200" i="6"/>
  <c r="I200" i="6"/>
  <c r="M200" i="6"/>
  <c r="Q200" i="6"/>
  <c r="N200" i="6"/>
  <c r="R200" i="6"/>
  <c r="J200" i="6"/>
  <c r="K659" i="6"/>
  <c r="O659" i="6"/>
  <c r="S659" i="6"/>
  <c r="H659" i="6"/>
  <c r="L659" i="6"/>
  <c r="P659" i="6"/>
  <c r="I659" i="6"/>
  <c r="M659" i="6"/>
  <c r="Q659" i="6"/>
  <c r="J659" i="6"/>
  <c r="N659" i="6"/>
  <c r="R659" i="6"/>
  <c r="I58" i="6"/>
  <c r="M58" i="6"/>
  <c r="Q58" i="6"/>
  <c r="J58" i="6"/>
  <c r="N58" i="6"/>
  <c r="R58" i="6"/>
  <c r="K58" i="6"/>
  <c r="O58" i="6"/>
  <c r="S58" i="6"/>
  <c r="L58" i="6"/>
  <c r="P58" i="6"/>
  <c r="H58" i="6"/>
  <c r="I136" i="6"/>
  <c r="M136" i="6"/>
  <c r="Q136" i="6"/>
  <c r="J136" i="6"/>
  <c r="N136" i="6"/>
  <c r="R136" i="6"/>
  <c r="K136" i="6"/>
  <c r="O136" i="6"/>
  <c r="S136" i="6"/>
  <c r="P136" i="6"/>
  <c r="H136" i="6"/>
  <c r="L136" i="6"/>
  <c r="I304" i="6"/>
  <c r="M304" i="6"/>
  <c r="Q304" i="6"/>
  <c r="J304" i="6"/>
  <c r="N304" i="6"/>
  <c r="R304" i="6"/>
  <c r="K304" i="6"/>
  <c r="O304" i="6"/>
  <c r="S304" i="6"/>
  <c r="L304" i="6"/>
  <c r="P304" i="6"/>
  <c r="H304" i="6"/>
  <c r="I632" i="6"/>
  <c r="M632" i="6"/>
  <c r="Q632" i="6"/>
  <c r="J632" i="6"/>
  <c r="N632" i="6"/>
  <c r="R632" i="6"/>
  <c r="K632" i="6"/>
  <c r="O632" i="6"/>
  <c r="S632" i="6"/>
  <c r="L632" i="6"/>
  <c r="P632" i="6"/>
  <c r="H632" i="6"/>
  <c r="I626" i="6"/>
  <c r="M626" i="6"/>
  <c r="Q626" i="6"/>
  <c r="J626" i="6"/>
  <c r="N626" i="6"/>
  <c r="R626" i="6"/>
  <c r="K626" i="6"/>
  <c r="O626" i="6"/>
  <c r="S626" i="6"/>
  <c r="H626" i="6"/>
  <c r="L626" i="6"/>
  <c r="P626" i="6"/>
  <c r="I622" i="6"/>
  <c r="M622" i="6"/>
  <c r="Q622" i="6"/>
  <c r="J622" i="6"/>
  <c r="N622" i="6"/>
  <c r="R622" i="6"/>
  <c r="K622" i="6"/>
  <c r="O622" i="6"/>
  <c r="S622" i="6"/>
  <c r="H622" i="6"/>
  <c r="L622" i="6"/>
  <c r="P622" i="6"/>
  <c r="I615" i="6"/>
  <c r="M615" i="6"/>
  <c r="Q615" i="6"/>
  <c r="J615" i="6"/>
  <c r="N615" i="6"/>
  <c r="R615" i="6"/>
  <c r="K615" i="6"/>
  <c r="O615" i="6"/>
  <c r="S615" i="6"/>
  <c r="H615" i="6"/>
  <c r="L615" i="6"/>
  <c r="P615" i="6"/>
  <c r="I608" i="6"/>
  <c r="M608" i="6"/>
  <c r="Q608" i="6"/>
  <c r="J608" i="6"/>
  <c r="N608" i="6"/>
  <c r="R608" i="6"/>
  <c r="K608" i="6"/>
  <c r="O608" i="6"/>
  <c r="S608" i="6"/>
  <c r="L608" i="6"/>
  <c r="P608" i="6"/>
  <c r="H608" i="6"/>
  <c r="I604" i="6"/>
  <c r="M604" i="6"/>
  <c r="Q604" i="6"/>
  <c r="J604" i="6"/>
  <c r="N604" i="6"/>
  <c r="R604" i="6"/>
  <c r="K604" i="6"/>
  <c r="O604" i="6"/>
  <c r="S604" i="6"/>
  <c r="L604" i="6"/>
  <c r="P604" i="6"/>
  <c r="H604" i="6"/>
  <c r="K239" i="6"/>
  <c r="O239" i="6"/>
  <c r="S239" i="6"/>
  <c r="H239" i="6"/>
  <c r="L239" i="6"/>
  <c r="P239" i="6"/>
  <c r="I239" i="6"/>
  <c r="M239" i="6"/>
  <c r="Q239" i="6"/>
  <c r="J239" i="6"/>
  <c r="N239" i="6"/>
  <c r="R239" i="6"/>
  <c r="H389" i="6"/>
  <c r="L389" i="6"/>
  <c r="P389" i="6"/>
  <c r="I389" i="6"/>
  <c r="M389" i="6"/>
  <c r="Q389" i="6"/>
  <c r="J389" i="6"/>
  <c r="N389" i="6"/>
  <c r="R389" i="6"/>
  <c r="O389" i="6"/>
  <c r="S389" i="6"/>
  <c r="K389" i="6"/>
  <c r="H435" i="6"/>
  <c r="J435" i="6"/>
  <c r="M435" i="6"/>
  <c r="Q435" i="6"/>
  <c r="I435" i="6"/>
  <c r="N435" i="6"/>
  <c r="R435" i="6"/>
  <c r="K435" i="6"/>
  <c r="O435" i="6"/>
  <c r="S435" i="6"/>
  <c r="L435" i="6"/>
  <c r="P435" i="6"/>
  <c r="I584" i="6"/>
  <c r="M584" i="6"/>
  <c r="Q584" i="6"/>
  <c r="J584" i="6"/>
  <c r="N584" i="6"/>
  <c r="R584" i="6"/>
  <c r="K584" i="6"/>
  <c r="O584" i="6"/>
  <c r="S584" i="6"/>
  <c r="L584" i="6"/>
  <c r="P584" i="6"/>
  <c r="H584" i="6"/>
  <c r="K30" i="6"/>
  <c r="O30" i="6"/>
  <c r="H30" i="6"/>
  <c r="L30" i="6"/>
  <c r="I30" i="6"/>
  <c r="J30" i="6"/>
  <c r="Q30" i="6"/>
  <c r="M30" i="6"/>
  <c r="R30" i="6"/>
  <c r="N30" i="6"/>
  <c r="S30" i="6"/>
  <c r="P30" i="6"/>
  <c r="K192" i="6"/>
  <c r="O192" i="6"/>
  <c r="S192" i="6"/>
  <c r="H192" i="6"/>
  <c r="L192" i="6"/>
  <c r="P192" i="6"/>
  <c r="I192" i="6"/>
  <c r="M192" i="6"/>
  <c r="Q192" i="6"/>
  <c r="N192" i="6"/>
  <c r="R192" i="6"/>
  <c r="J192" i="6"/>
  <c r="I569" i="6"/>
  <c r="M569" i="6"/>
  <c r="Q569" i="6"/>
  <c r="J569" i="6"/>
  <c r="N569" i="6"/>
  <c r="R569" i="6"/>
  <c r="K569" i="6"/>
  <c r="O569" i="6"/>
  <c r="S569" i="6"/>
  <c r="P569" i="6"/>
  <c r="H569" i="6"/>
  <c r="L569" i="6"/>
  <c r="I565" i="6"/>
  <c r="M565" i="6"/>
  <c r="Q565" i="6"/>
  <c r="J565" i="6"/>
  <c r="N565" i="6"/>
  <c r="R565" i="6"/>
  <c r="K565" i="6"/>
  <c r="O565" i="6"/>
  <c r="S565" i="6"/>
  <c r="P565" i="6"/>
  <c r="H565" i="6"/>
  <c r="L565" i="6"/>
  <c r="I560" i="6"/>
  <c r="M560" i="6"/>
  <c r="Q560" i="6"/>
  <c r="J560" i="6"/>
  <c r="N560" i="6"/>
  <c r="R560" i="6"/>
  <c r="K560" i="6"/>
  <c r="O560" i="6"/>
  <c r="S560" i="6"/>
  <c r="L560" i="6"/>
  <c r="P560" i="6"/>
  <c r="H560" i="6"/>
  <c r="I553" i="6"/>
  <c r="M553" i="6"/>
  <c r="Q553" i="6"/>
  <c r="J553" i="6"/>
  <c r="N553" i="6"/>
  <c r="R553" i="6"/>
  <c r="K553" i="6"/>
  <c r="O553" i="6"/>
  <c r="S553" i="6"/>
  <c r="P553" i="6"/>
  <c r="H553" i="6"/>
  <c r="L553" i="6"/>
  <c r="I73" i="6"/>
  <c r="M73" i="6"/>
  <c r="Q73" i="6"/>
  <c r="J73" i="6"/>
  <c r="N73" i="6"/>
  <c r="R73" i="6"/>
  <c r="K73" i="6"/>
  <c r="O73" i="6"/>
  <c r="S73" i="6"/>
  <c r="H73" i="6"/>
  <c r="L73" i="6"/>
  <c r="P73" i="6"/>
  <c r="I540" i="6"/>
  <c r="M540" i="6"/>
  <c r="Q540" i="6"/>
  <c r="J540" i="6"/>
  <c r="N540" i="6"/>
  <c r="R540" i="6"/>
  <c r="K540" i="6"/>
  <c r="O540" i="6"/>
  <c r="S540" i="6"/>
  <c r="L540" i="6"/>
  <c r="P540" i="6"/>
  <c r="H540" i="6"/>
  <c r="I534" i="6"/>
  <c r="M534" i="6"/>
  <c r="Q534" i="6"/>
  <c r="J534" i="6"/>
  <c r="N534" i="6"/>
  <c r="R534" i="6"/>
  <c r="K534" i="6"/>
  <c r="O534" i="6"/>
  <c r="S534" i="6"/>
  <c r="H534" i="6"/>
  <c r="L534" i="6"/>
  <c r="P534" i="6"/>
  <c r="I296" i="6"/>
  <c r="M296" i="6"/>
  <c r="Q296" i="6"/>
  <c r="J296" i="6"/>
  <c r="N296" i="6"/>
  <c r="R296" i="6"/>
  <c r="K296" i="6"/>
  <c r="O296" i="6"/>
  <c r="S296" i="6"/>
  <c r="L296" i="6"/>
  <c r="P296" i="6"/>
  <c r="H296" i="6"/>
  <c r="K170" i="6"/>
  <c r="O170" i="6"/>
  <c r="S170" i="6"/>
  <c r="H170" i="6"/>
  <c r="L170" i="6"/>
  <c r="P170" i="6"/>
  <c r="I170" i="6"/>
  <c r="M170" i="6"/>
  <c r="Q170" i="6"/>
  <c r="J170" i="6"/>
  <c r="N170" i="6"/>
  <c r="R170" i="6"/>
  <c r="I519" i="6"/>
  <c r="M519" i="6"/>
  <c r="Q519" i="6"/>
  <c r="J519" i="6"/>
  <c r="N519" i="6"/>
  <c r="R519" i="6"/>
  <c r="K519" i="6"/>
  <c r="O519" i="6"/>
  <c r="S519" i="6"/>
  <c r="H519" i="6"/>
  <c r="L519" i="6"/>
  <c r="P519" i="6"/>
  <c r="K9" i="6"/>
  <c r="O9" i="6"/>
  <c r="S9" i="6"/>
  <c r="H9" i="6"/>
  <c r="L9" i="6"/>
  <c r="P9" i="6"/>
  <c r="I9" i="6"/>
  <c r="M9" i="6"/>
  <c r="Q9" i="6"/>
  <c r="J9" i="6"/>
  <c r="N9" i="6"/>
  <c r="R9" i="6"/>
  <c r="I507" i="6"/>
  <c r="M507" i="6"/>
  <c r="Q507" i="6"/>
  <c r="J507" i="6"/>
  <c r="N507" i="6"/>
  <c r="R507" i="6"/>
  <c r="K507" i="6"/>
  <c r="O507" i="6"/>
  <c r="S507" i="6"/>
  <c r="H507" i="6"/>
  <c r="L507" i="6"/>
  <c r="P507" i="6"/>
  <c r="K759" i="7"/>
  <c r="J759" i="7"/>
  <c r="N759" i="7"/>
  <c r="K72" i="7"/>
  <c r="N72" i="7"/>
  <c r="J72" i="7"/>
  <c r="J306" i="7"/>
  <c r="I306" i="7"/>
  <c r="M306" i="7"/>
  <c r="H748" i="7"/>
  <c r="K748" i="7"/>
  <c r="O748" i="7"/>
  <c r="J742" i="7"/>
  <c r="I742" i="7"/>
  <c r="M742" i="7"/>
  <c r="H671" i="7"/>
  <c r="K671" i="7"/>
  <c r="O671" i="7"/>
  <c r="J333" i="7"/>
  <c r="I333" i="7"/>
  <c r="M333" i="7"/>
  <c r="I428" i="7"/>
  <c r="P428" i="7"/>
  <c r="H428" i="7"/>
  <c r="L428" i="7"/>
  <c r="K664" i="7"/>
  <c r="J664" i="7"/>
  <c r="N664" i="7"/>
  <c r="K765" i="7"/>
  <c r="N765" i="7"/>
  <c r="J765" i="7"/>
  <c r="J749" i="6"/>
  <c r="R743" i="6"/>
  <c r="J733" i="6"/>
  <c r="R727" i="6"/>
  <c r="J701" i="6"/>
  <c r="K804" i="6"/>
  <c r="O804" i="6"/>
  <c r="H804" i="6"/>
  <c r="L804" i="6"/>
  <c r="I804" i="6"/>
  <c r="J804" i="6"/>
  <c r="Q804" i="6"/>
  <c r="M804" i="6"/>
  <c r="R804" i="6"/>
  <c r="N804" i="6"/>
  <c r="S804" i="6"/>
  <c r="K13" i="6"/>
  <c r="O13" i="6"/>
  <c r="S13" i="6"/>
  <c r="H13" i="6"/>
  <c r="L13" i="6"/>
  <c r="P13" i="6"/>
  <c r="I13" i="6"/>
  <c r="M13" i="6"/>
  <c r="Q13" i="6"/>
  <c r="J13" i="6"/>
  <c r="N13" i="6"/>
  <c r="R13" i="6"/>
  <c r="K87" i="6"/>
  <c r="O87" i="6"/>
  <c r="S87" i="6"/>
  <c r="H87" i="6"/>
  <c r="L87" i="6"/>
  <c r="P87" i="6"/>
  <c r="I87" i="6"/>
  <c r="M87" i="6"/>
  <c r="Q87" i="6"/>
  <c r="N87" i="6"/>
  <c r="R87" i="6"/>
  <c r="J87" i="6"/>
  <c r="I33" i="6"/>
  <c r="M33" i="6"/>
  <c r="Q33" i="6"/>
  <c r="J33" i="6"/>
  <c r="N33" i="6"/>
  <c r="R33" i="6"/>
  <c r="K33" i="6"/>
  <c r="O33" i="6"/>
  <c r="S33" i="6"/>
  <c r="H33" i="6"/>
  <c r="L33" i="6"/>
  <c r="P33" i="6"/>
  <c r="K798" i="6"/>
  <c r="O798" i="6"/>
  <c r="S798" i="6"/>
  <c r="H798" i="6"/>
  <c r="L798" i="6"/>
  <c r="P798" i="6"/>
  <c r="I798" i="6"/>
  <c r="M798" i="6"/>
  <c r="Q798" i="6"/>
  <c r="R798" i="6"/>
  <c r="J798" i="6"/>
  <c r="K114" i="6"/>
  <c r="O114" i="6"/>
  <c r="S114" i="6"/>
  <c r="H114" i="6"/>
  <c r="L114" i="6"/>
  <c r="P114" i="6"/>
  <c r="I114" i="6"/>
  <c r="M114" i="6"/>
  <c r="Q114" i="6"/>
  <c r="J114" i="6"/>
  <c r="N114" i="6"/>
  <c r="R114" i="6"/>
  <c r="K246" i="6"/>
  <c r="O246" i="6"/>
  <c r="S246" i="6"/>
  <c r="H246" i="6"/>
  <c r="L246" i="6"/>
  <c r="P246" i="6"/>
  <c r="I246" i="6"/>
  <c r="M246" i="6"/>
  <c r="Q246" i="6"/>
  <c r="J246" i="6"/>
  <c r="N246" i="6"/>
  <c r="R246" i="6"/>
  <c r="I456" i="6"/>
  <c r="M456" i="6"/>
  <c r="Q456" i="6"/>
  <c r="J456" i="6"/>
  <c r="N456" i="6"/>
  <c r="R456" i="6"/>
  <c r="K456" i="6"/>
  <c r="O456" i="6"/>
  <c r="S456" i="6"/>
  <c r="L456" i="6"/>
  <c r="P456" i="6"/>
  <c r="H456" i="6"/>
  <c r="K86" i="6"/>
  <c r="O86" i="6"/>
  <c r="S86" i="6"/>
  <c r="H86" i="6"/>
  <c r="L86" i="6"/>
  <c r="P86" i="6"/>
  <c r="I86" i="6"/>
  <c r="M86" i="6"/>
  <c r="Q86" i="6"/>
  <c r="J86" i="6"/>
  <c r="N86" i="6"/>
  <c r="R86" i="6"/>
  <c r="K789" i="6"/>
  <c r="O789" i="6"/>
  <c r="S789" i="6"/>
  <c r="H789" i="6"/>
  <c r="L789" i="6"/>
  <c r="P789" i="6"/>
  <c r="I789" i="6"/>
  <c r="M789" i="6"/>
  <c r="Q789" i="6"/>
  <c r="N789" i="6"/>
  <c r="R789" i="6"/>
  <c r="I126" i="6"/>
  <c r="M126" i="6"/>
  <c r="Q126" i="6"/>
  <c r="J126" i="6"/>
  <c r="N126" i="6"/>
  <c r="R126" i="6"/>
  <c r="K126" i="6"/>
  <c r="O126" i="6"/>
  <c r="S126" i="6"/>
  <c r="H126" i="6"/>
  <c r="L126" i="6"/>
  <c r="P126" i="6"/>
  <c r="K113" i="6"/>
  <c r="O113" i="6"/>
  <c r="S113" i="6"/>
  <c r="H113" i="6"/>
  <c r="L113" i="6"/>
  <c r="P113" i="6"/>
  <c r="I113" i="6"/>
  <c r="M113" i="6"/>
  <c r="Q113" i="6"/>
  <c r="J113" i="6"/>
  <c r="N113" i="6"/>
  <c r="R113" i="6"/>
  <c r="I453" i="6"/>
  <c r="M453" i="6"/>
  <c r="Q453" i="6"/>
  <c r="J453" i="6"/>
  <c r="N453" i="6"/>
  <c r="R453" i="6"/>
  <c r="K453" i="6"/>
  <c r="O453" i="6"/>
  <c r="S453" i="6"/>
  <c r="P453" i="6"/>
  <c r="H453" i="6"/>
  <c r="L453" i="6"/>
  <c r="K785" i="6"/>
  <c r="O785" i="6"/>
  <c r="S785" i="6"/>
  <c r="H785" i="6"/>
  <c r="L785" i="6"/>
  <c r="P785" i="6"/>
  <c r="I785" i="6"/>
  <c r="M785" i="6"/>
  <c r="Q785" i="6"/>
  <c r="N785" i="6"/>
  <c r="R785" i="6"/>
  <c r="I451" i="6"/>
  <c r="M451" i="6"/>
  <c r="Q451" i="6"/>
  <c r="J451" i="6"/>
  <c r="N451" i="6"/>
  <c r="R451" i="6"/>
  <c r="K451" i="6"/>
  <c r="O451" i="6"/>
  <c r="S451" i="6"/>
  <c r="H451" i="6"/>
  <c r="L451" i="6"/>
  <c r="P451" i="6"/>
  <c r="H410" i="6"/>
  <c r="L410" i="6"/>
  <c r="P410" i="6"/>
  <c r="I410" i="6"/>
  <c r="M410" i="6"/>
  <c r="Q410" i="6"/>
  <c r="J410" i="6"/>
  <c r="N410" i="6"/>
  <c r="R410" i="6"/>
  <c r="S410" i="6"/>
  <c r="K410" i="6"/>
  <c r="O410" i="6"/>
  <c r="K228" i="6"/>
  <c r="O228" i="6"/>
  <c r="S228" i="6"/>
  <c r="H228" i="6"/>
  <c r="L228" i="6"/>
  <c r="P228" i="6"/>
  <c r="I228" i="6"/>
  <c r="M228" i="6"/>
  <c r="Q228" i="6"/>
  <c r="N228" i="6"/>
  <c r="R228" i="6"/>
  <c r="J228" i="6"/>
  <c r="K227" i="6"/>
  <c r="O227" i="6"/>
  <c r="S227" i="6"/>
  <c r="H227" i="6"/>
  <c r="L227" i="6"/>
  <c r="P227" i="6"/>
  <c r="I227" i="6"/>
  <c r="M227" i="6"/>
  <c r="Q227" i="6"/>
  <c r="J227" i="6"/>
  <c r="N227" i="6"/>
  <c r="R227" i="6"/>
  <c r="H367" i="6"/>
  <c r="L367" i="6"/>
  <c r="P367" i="6"/>
  <c r="I367" i="6"/>
  <c r="M367" i="6"/>
  <c r="Q367" i="6"/>
  <c r="J367" i="6"/>
  <c r="N367" i="6"/>
  <c r="R367" i="6"/>
  <c r="K367" i="6"/>
  <c r="O367" i="6"/>
  <c r="S367" i="6"/>
  <c r="I338" i="6"/>
  <c r="M338" i="6"/>
  <c r="Q338" i="6"/>
  <c r="J338" i="6"/>
  <c r="N338" i="6"/>
  <c r="R338" i="6"/>
  <c r="K338" i="6"/>
  <c r="O338" i="6"/>
  <c r="S338" i="6"/>
  <c r="H338" i="6"/>
  <c r="L338" i="6"/>
  <c r="P338" i="6"/>
  <c r="K775" i="6"/>
  <c r="O775" i="6"/>
  <c r="S775" i="6"/>
  <c r="H775" i="6"/>
  <c r="L775" i="6"/>
  <c r="P775" i="6"/>
  <c r="I775" i="6"/>
  <c r="M775" i="6"/>
  <c r="Q775" i="6"/>
  <c r="J775" i="6"/>
  <c r="N775" i="6"/>
  <c r="K773" i="6"/>
  <c r="O773" i="6"/>
  <c r="S773" i="6"/>
  <c r="H773" i="6"/>
  <c r="L773" i="6"/>
  <c r="P773" i="6"/>
  <c r="I773" i="6"/>
  <c r="M773" i="6"/>
  <c r="Q773" i="6"/>
  <c r="N773" i="6"/>
  <c r="R773" i="6"/>
  <c r="K770" i="6"/>
  <c r="O770" i="6"/>
  <c r="S770" i="6"/>
  <c r="H770" i="6"/>
  <c r="L770" i="6"/>
  <c r="P770" i="6"/>
  <c r="I770" i="6"/>
  <c r="M770" i="6"/>
  <c r="Q770" i="6"/>
  <c r="R770" i="6"/>
  <c r="J770" i="6"/>
  <c r="K206" i="6"/>
  <c r="O206" i="6"/>
  <c r="S206" i="6"/>
  <c r="H206" i="6"/>
  <c r="L206" i="6"/>
  <c r="P206" i="6"/>
  <c r="I206" i="6"/>
  <c r="M206" i="6"/>
  <c r="Q206" i="6"/>
  <c r="J206" i="6"/>
  <c r="N206" i="6"/>
  <c r="R206" i="6"/>
  <c r="K226" i="6"/>
  <c r="O226" i="6"/>
  <c r="S226" i="6"/>
  <c r="H226" i="6"/>
  <c r="L226" i="6"/>
  <c r="P226" i="6"/>
  <c r="I226" i="6"/>
  <c r="M226" i="6"/>
  <c r="Q226" i="6"/>
  <c r="J226" i="6"/>
  <c r="N226" i="6"/>
  <c r="R226" i="6"/>
  <c r="I67" i="6"/>
  <c r="M67" i="6"/>
  <c r="Q67" i="6"/>
  <c r="J67" i="6"/>
  <c r="N67" i="6"/>
  <c r="R67" i="6"/>
  <c r="K67" i="6"/>
  <c r="O67" i="6"/>
  <c r="S67" i="6"/>
  <c r="P67" i="6"/>
  <c r="H67" i="6"/>
  <c r="L67" i="6"/>
  <c r="H407" i="6"/>
  <c r="L407" i="6"/>
  <c r="P407" i="6"/>
  <c r="I407" i="6"/>
  <c r="M407" i="6"/>
  <c r="Q407" i="6"/>
  <c r="J407" i="6"/>
  <c r="N407" i="6"/>
  <c r="R407" i="6"/>
  <c r="K407" i="6"/>
  <c r="O407" i="6"/>
  <c r="S407" i="6"/>
  <c r="K763" i="6"/>
  <c r="O763" i="6"/>
  <c r="S763" i="6"/>
  <c r="H763" i="6"/>
  <c r="L763" i="6"/>
  <c r="P763" i="6"/>
  <c r="I763" i="6"/>
  <c r="M763" i="6"/>
  <c r="Q763" i="6"/>
  <c r="J763" i="6"/>
  <c r="N763" i="6"/>
  <c r="K178" i="6"/>
  <c r="O178" i="6"/>
  <c r="S178" i="6"/>
  <c r="H178" i="6"/>
  <c r="L178" i="6"/>
  <c r="P178" i="6"/>
  <c r="I178" i="6"/>
  <c r="M178" i="6"/>
  <c r="Q178" i="6"/>
  <c r="J178" i="6"/>
  <c r="N178" i="6"/>
  <c r="R178" i="6"/>
  <c r="I309" i="6"/>
  <c r="M309" i="6"/>
  <c r="Q309" i="6"/>
  <c r="J309" i="6"/>
  <c r="N309" i="6"/>
  <c r="R309" i="6"/>
  <c r="K309" i="6"/>
  <c r="O309" i="6"/>
  <c r="S309" i="6"/>
  <c r="P309" i="6"/>
  <c r="H309" i="6"/>
  <c r="L309" i="6"/>
  <c r="K759" i="6"/>
  <c r="O759" i="6"/>
  <c r="S759" i="6"/>
  <c r="H759" i="6"/>
  <c r="L759" i="6"/>
  <c r="P759" i="6"/>
  <c r="I759" i="6"/>
  <c r="M759" i="6"/>
  <c r="Q759" i="6"/>
  <c r="J759" i="6"/>
  <c r="N759" i="6"/>
  <c r="K177" i="6"/>
  <c r="O177" i="6"/>
  <c r="S177" i="6"/>
  <c r="H177" i="6"/>
  <c r="L177" i="6"/>
  <c r="P177" i="6"/>
  <c r="I177" i="6"/>
  <c r="M177" i="6"/>
  <c r="Q177" i="6"/>
  <c r="R177" i="6"/>
  <c r="J177" i="6"/>
  <c r="N177" i="6"/>
  <c r="K225" i="6"/>
  <c r="O225" i="6"/>
  <c r="S225" i="6"/>
  <c r="H225" i="6"/>
  <c r="L225" i="6"/>
  <c r="P225" i="6"/>
  <c r="I225" i="6"/>
  <c r="M225" i="6"/>
  <c r="Q225" i="6"/>
  <c r="R225" i="6"/>
  <c r="J225" i="6"/>
  <c r="N225" i="6"/>
  <c r="K111" i="6"/>
  <c r="O111" i="6"/>
  <c r="S111" i="6"/>
  <c r="H111" i="6"/>
  <c r="L111" i="6"/>
  <c r="P111" i="6"/>
  <c r="I111" i="6"/>
  <c r="M111" i="6"/>
  <c r="Q111" i="6"/>
  <c r="N111" i="6"/>
  <c r="R111" i="6"/>
  <c r="J111" i="6"/>
  <c r="K204" i="6"/>
  <c r="O204" i="6"/>
  <c r="S204" i="6"/>
  <c r="H204" i="6"/>
  <c r="L204" i="6"/>
  <c r="P204" i="6"/>
  <c r="I204" i="6"/>
  <c r="M204" i="6"/>
  <c r="Q204" i="6"/>
  <c r="N204" i="6"/>
  <c r="R204" i="6"/>
  <c r="J204" i="6"/>
  <c r="I336" i="6"/>
  <c r="M336" i="6"/>
  <c r="Q336" i="6"/>
  <c r="J336" i="6"/>
  <c r="N336" i="6"/>
  <c r="R336" i="6"/>
  <c r="K336" i="6"/>
  <c r="O336" i="6"/>
  <c r="S336" i="6"/>
  <c r="L336" i="6"/>
  <c r="P336" i="6"/>
  <c r="H336" i="6"/>
  <c r="K176" i="6"/>
  <c r="O176" i="6"/>
  <c r="S176" i="6"/>
  <c r="H176" i="6"/>
  <c r="L176" i="6"/>
  <c r="P176" i="6"/>
  <c r="I176" i="6"/>
  <c r="M176" i="6"/>
  <c r="Q176" i="6"/>
  <c r="N176" i="6"/>
  <c r="R176" i="6"/>
  <c r="J176" i="6"/>
  <c r="I449" i="6"/>
  <c r="M449" i="6"/>
  <c r="Q449" i="6"/>
  <c r="J449" i="6"/>
  <c r="N449" i="6"/>
  <c r="R449" i="6"/>
  <c r="K449" i="6"/>
  <c r="O449" i="6"/>
  <c r="S449" i="6"/>
  <c r="P449" i="6"/>
  <c r="H449" i="6"/>
  <c r="L449" i="6"/>
  <c r="H402" i="6"/>
  <c r="L402" i="6"/>
  <c r="P402" i="6"/>
  <c r="I402" i="6"/>
  <c r="M402" i="6"/>
  <c r="Q402" i="6"/>
  <c r="J402" i="6"/>
  <c r="N402" i="6"/>
  <c r="R402" i="6"/>
  <c r="S402" i="6"/>
  <c r="K402" i="6"/>
  <c r="O402" i="6"/>
  <c r="K741" i="6"/>
  <c r="O741" i="6"/>
  <c r="S741" i="6"/>
  <c r="H741" i="6"/>
  <c r="L741" i="6"/>
  <c r="P741" i="6"/>
  <c r="I741" i="6"/>
  <c r="M741" i="6"/>
  <c r="Q741" i="6"/>
  <c r="N741" i="6"/>
  <c r="R741" i="6"/>
  <c r="I335" i="6"/>
  <c r="M335" i="6"/>
  <c r="Q335" i="6"/>
  <c r="J335" i="6"/>
  <c r="N335" i="6"/>
  <c r="R335" i="6"/>
  <c r="K335" i="6"/>
  <c r="O335" i="6"/>
  <c r="S335" i="6"/>
  <c r="H335" i="6"/>
  <c r="L335" i="6"/>
  <c r="P335" i="6"/>
  <c r="I308" i="6"/>
  <c r="M308" i="6"/>
  <c r="Q308" i="6"/>
  <c r="J308" i="6"/>
  <c r="N308" i="6"/>
  <c r="R308" i="6"/>
  <c r="K308" i="6"/>
  <c r="O308" i="6"/>
  <c r="S308" i="6"/>
  <c r="L308" i="6"/>
  <c r="P308" i="6"/>
  <c r="H308" i="6"/>
  <c r="I60" i="6"/>
  <c r="M60" i="6"/>
  <c r="Q60" i="6"/>
  <c r="J60" i="6"/>
  <c r="N60" i="6"/>
  <c r="R60" i="6"/>
  <c r="K60" i="6"/>
  <c r="O60" i="6"/>
  <c r="S60" i="6"/>
  <c r="H60" i="6"/>
  <c r="L60" i="6"/>
  <c r="P60" i="6"/>
  <c r="K734" i="6"/>
  <c r="O734" i="6"/>
  <c r="S734" i="6"/>
  <c r="H734" i="6"/>
  <c r="L734" i="6"/>
  <c r="P734" i="6"/>
  <c r="I734" i="6"/>
  <c r="M734" i="6"/>
  <c r="Q734" i="6"/>
  <c r="R734" i="6"/>
  <c r="J734" i="6"/>
  <c r="I285" i="6"/>
  <c r="M285" i="6"/>
  <c r="Q285" i="6"/>
  <c r="J285" i="6"/>
  <c r="N285" i="6"/>
  <c r="R285" i="6"/>
  <c r="K285" i="6"/>
  <c r="O285" i="6"/>
  <c r="S285" i="6"/>
  <c r="P285" i="6"/>
  <c r="H285" i="6"/>
  <c r="L285" i="6"/>
  <c r="K728" i="6"/>
  <c r="O728" i="6"/>
  <c r="S728" i="6"/>
  <c r="H728" i="6"/>
  <c r="L728" i="6"/>
  <c r="P728" i="6"/>
  <c r="I728" i="6"/>
  <c r="M728" i="6"/>
  <c r="Q728" i="6"/>
  <c r="J728" i="6"/>
  <c r="N728" i="6"/>
  <c r="R728" i="6"/>
  <c r="I446" i="6"/>
  <c r="M446" i="6"/>
  <c r="Q446" i="6"/>
  <c r="J446" i="6"/>
  <c r="N446" i="6"/>
  <c r="R446" i="6"/>
  <c r="K446" i="6"/>
  <c r="O446" i="6"/>
  <c r="S446" i="6"/>
  <c r="H446" i="6"/>
  <c r="L446" i="6"/>
  <c r="P446" i="6"/>
  <c r="K20" i="6"/>
  <c r="O20" i="6"/>
  <c r="S20" i="6"/>
  <c r="H20" i="6"/>
  <c r="L20" i="6"/>
  <c r="P20" i="6"/>
  <c r="I20" i="6"/>
  <c r="M20" i="6"/>
  <c r="Q20" i="6"/>
  <c r="R20" i="6"/>
  <c r="J20" i="6"/>
  <c r="N20" i="6"/>
  <c r="K724" i="6"/>
  <c r="O724" i="6"/>
  <c r="S724" i="6"/>
  <c r="H724" i="6"/>
  <c r="L724" i="6"/>
  <c r="P724" i="6"/>
  <c r="I724" i="6"/>
  <c r="M724" i="6"/>
  <c r="Q724" i="6"/>
  <c r="J724" i="6"/>
  <c r="N724" i="6"/>
  <c r="R724" i="6"/>
  <c r="I149" i="6"/>
  <c r="M149" i="6"/>
  <c r="Q149" i="6"/>
  <c r="J149" i="6"/>
  <c r="N149" i="6"/>
  <c r="R149" i="6"/>
  <c r="K149" i="6"/>
  <c r="O149" i="6"/>
  <c r="S149" i="6"/>
  <c r="H149" i="6"/>
  <c r="L149" i="6"/>
  <c r="P149" i="6"/>
  <c r="K720" i="6"/>
  <c r="O720" i="6"/>
  <c r="S720" i="6"/>
  <c r="H720" i="6"/>
  <c r="L720" i="6"/>
  <c r="P720" i="6"/>
  <c r="I720" i="6"/>
  <c r="M720" i="6"/>
  <c r="Q720" i="6"/>
  <c r="J720" i="6"/>
  <c r="N720" i="6"/>
  <c r="R720" i="6"/>
  <c r="I334" i="6"/>
  <c r="M334" i="6"/>
  <c r="Q334" i="6"/>
  <c r="J334" i="6"/>
  <c r="N334" i="6"/>
  <c r="R334" i="6"/>
  <c r="K334" i="6"/>
  <c r="O334" i="6"/>
  <c r="S334" i="6"/>
  <c r="H334" i="6"/>
  <c r="L334" i="6"/>
  <c r="P334" i="6"/>
  <c r="K715" i="6"/>
  <c r="O715" i="6"/>
  <c r="S715" i="6"/>
  <c r="H715" i="6"/>
  <c r="L715" i="6"/>
  <c r="P715" i="6"/>
  <c r="I715" i="6"/>
  <c r="M715" i="6"/>
  <c r="Q715" i="6"/>
  <c r="J715" i="6"/>
  <c r="N715" i="6"/>
  <c r="I44" i="6"/>
  <c r="M44" i="6"/>
  <c r="Q44" i="6"/>
  <c r="J44" i="6"/>
  <c r="N44" i="6"/>
  <c r="R44" i="6"/>
  <c r="K44" i="6"/>
  <c r="O44" i="6"/>
  <c r="S44" i="6"/>
  <c r="H44" i="6"/>
  <c r="L44" i="6"/>
  <c r="P44" i="6"/>
  <c r="K712" i="6"/>
  <c r="O712" i="6"/>
  <c r="S712" i="6"/>
  <c r="H712" i="6"/>
  <c r="L712" i="6"/>
  <c r="P712" i="6"/>
  <c r="I712" i="6"/>
  <c r="M712" i="6"/>
  <c r="Q712" i="6"/>
  <c r="J712" i="6"/>
  <c r="N712" i="6"/>
  <c r="R712" i="6"/>
  <c r="H361" i="6"/>
  <c r="L361" i="6"/>
  <c r="P361" i="6"/>
  <c r="I361" i="6"/>
  <c r="M361" i="6"/>
  <c r="Q361" i="6"/>
  <c r="J361" i="6"/>
  <c r="N361" i="6"/>
  <c r="R361" i="6"/>
  <c r="O361" i="6"/>
  <c r="S361" i="6"/>
  <c r="K361" i="6"/>
  <c r="K81" i="6"/>
  <c r="O81" i="6"/>
  <c r="S81" i="6"/>
  <c r="H81" i="6"/>
  <c r="L81" i="6"/>
  <c r="P81" i="6"/>
  <c r="I81" i="6"/>
  <c r="M81" i="6"/>
  <c r="Q81" i="6"/>
  <c r="J81" i="6"/>
  <c r="N81" i="6"/>
  <c r="R81" i="6"/>
  <c r="K710" i="6"/>
  <c r="O710" i="6"/>
  <c r="S710" i="6"/>
  <c r="H710" i="6"/>
  <c r="L710" i="6"/>
  <c r="P710" i="6"/>
  <c r="I710" i="6"/>
  <c r="M710" i="6"/>
  <c r="Q710" i="6"/>
  <c r="R710" i="6"/>
  <c r="J710" i="6"/>
  <c r="K708" i="6"/>
  <c r="O708" i="6"/>
  <c r="S708" i="6"/>
  <c r="H708" i="6"/>
  <c r="L708" i="6"/>
  <c r="P708" i="6"/>
  <c r="I708" i="6"/>
  <c r="M708" i="6"/>
  <c r="Q708" i="6"/>
  <c r="J708" i="6"/>
  <c r="N708" i="6"/>
  <c r="R708" i="6"/>
  <c r="K706" i="6"/>
  <c r="O706" i="6"/>
  <c r="S706" i="6"/>
  <c r="H706" i="6"/>
  <c r="L706" i="6"/>
  <c r="P706" i="6"/>
  <c r="I706" i="6"/>
  <c r="M706" i="6"/>
  <c r="Q706" i="6"/>
  <c r="R706" i="6"/>
  <c r="J706" i="6"/>
  <c r="K703" i="6"/>
  <c r="O703" i="6"/>
  <c r="S703" i="6"/>
  <c r="H703" i="6"/>
  <c r="L703" i="6"/>
  <c r="P703" i="6"/>
  <c r="I703" i="6"/>
  <c r="M703" i="6"/>
  <c r="Q703" i="6"/>
  <c r="J703" i="6"/>
  <c r="N703" i="6"/>
  <c r="I66" i="6"/>
  <c r="M66" i="6"/>
  <c r="Q66" i="6"/>
  <c r="J66" i="6"/>
  <c r="N66" i="6"/>
  <c r="R66" i="6"/>
  <c r="K66" i="6"/>
  <c r="O66" i="6"/>
  <c r="S66" i="6"/>
  <c r="L66" i="6"/>
  <c r="P66" i="6"/>
  <c r="H66" i="6"/>
  <c r="K699" i="6"/>
  <c r="O699" i="6"/>
  <c r="S699" i="6"/>
  <c r="H699" i="6"/>
  <c r="L699" i="6"/>
  <c r="P699" i="6"/>
  <c r="I699" i="6"/>
  <c r="M699" i="6"/>
  <c r="Q699" i="6"/>
  <c r="J699" i="6"/>
  <c r="N699" i="6"/>
  <c r="I279" i="6"/>
  <c r="M279" i="6"/>
  <c r="Q279" i="6"/>
  <c r="J279" i="6"/>
  <c r="N279" i="6"/>
  <c r="R279" i="6"/>
  <c r="K279" i="6"/>
  <c r="O279" i="6"/>
  <c r="S279" i="6"/>
  <c r="H279" i="6"/>
  <c r="L279" i="6"/>
  <c r="P279" i="6"/>
  <c r="K695" i="6"/>
  <c r="O695" i="6"/>
  <c r="S695" i="6"/>
  <c r="H695" i="6"/>
  <c r="L695" i="6"/>
  <c r="P695" i="6"/>
  <c r="I695" i="6"/>
  <c r="M695" i="6"/>
  <c r="Q695" i="6"/>
  <c r="J695" i="6"/>
  <c r="N695" i="6"/>
  <c r="I38" i="6"/>
  <c r="M38" i="6"/>
  <c r="Q38" i="6"/>
  <c r="J38" i="6"/>
  <c r="N38" i="6"/>
  <c r="R38" i="6"/>
  <c r="K38" i="6"/>
  <c r="O38" i="6"/>
  <c r="S38" i="6"/>
  <c r="L38" i="6"/>
  <c r="P38" i="6"/>
  <c r="H38" i="6"/>
  <c r="I278" i="6"/>
  <c r="M278" i="6"/>
  <c r="Q278" i="6"/>
  <c r="J278" i="6"/>
  <c r="N278" i="6"/>
  <c r="R278" i="6"/>
  <c r="K278" i="6"/>
  <c r="O278" i="6"/>
  <c r="S278" i="6"/>
  <c r="H278" i="6"/>
  <c r="L278" i="6"/>
  <c r="P278" i="6"/>
  <c r="K687" i="6"/>
  <c r="O687" i="6"/>
  <c r="S687" i="6"/>
  <c r="H687" i="6"/>
  <c r="L687" i="6"/>
  <c r="P687" i="6"/>
  <c r="I687" i="6"/>
  <c r="M687" i="6"/>
  <c r="Q687" i="6"/>
  <c r="J687" i="6"/>
  <c r="N687" i="6"/>
  <c r="R687" i="6"/>
  <c r="I79" i="6"/>
  <c r="M79" i="6"/>
  <c r="Q79" i="6"/>
  <c r="J79" i="6"/>
  <c r="N79" i="6"/>
  <c r="R79" i="6"/>
  <c r="K79" i="6"/>
  <c r="O79" i="6"/>
  <c r="S79" i="6"/>
  <c r="P79" i="6"/>
  <c r="H79" i="6"/>
  <c r="L79" i="6"/>
  <c r="K201" i="6"/>
  <c r="O201" i="6"/>
  <c r="S201" i="6"/>
  <c r="H201" i="6"/>
  <c r="L201" i="6"/>
  <c r="P201" i="6"/>
  <c r="I201" i="6"/>
  <c r="M201" i="6"/>
  <c r="Q201" i="6"/>
  <c r="R201" i="6"/>
  <c r="J201" i="6"/>
  <c r="N201" i="6"/>
  <c r="K681" i="6"/>
  <c r="O681" i="6"/>
  <c r="S681" i="6"/>
  <c r="H681" i="6"/>
  <c r="L681" i="6"/>
  <c r="P681" i="6"/>
  <c r="I681" i="6"/>
  <c r="M681" i="6"/>
  <c r="Q681" i="6"/>
  <c r="N681" i="6"/>
  <c r="R681" i="6"/>
  <c r="J681" i="6"/>
  <c r="I163" i="6"/>
  <c r="M163" i="6"/>
  <c r="Q163" i="6"/>
  <c r="J163" i="6"/>
  <c r="N163" i="6"/>
  <c r="R163" i="6"/>
  <c r="K163" i="6"/>
  <c r="O163" i="6"/>
  <c r="S163" i="6"/>
  <c r="L163" i="6"/>
  <c r="P163" i="6"/>
  <c r="H163" i="6"/>
  <c r="I78" i="6"/>
  <c r="M78" i="6"/>
  <c r="Q78" i="6"/>
  <c r="J78" i="6"/>
  <c r="N78" i="6"/>
  <c r="R78" i="6"/>
  <c r="K78" i="6"/>
  <c r="O78" i="6"/>
  <c r="S78" i="6"/>
  <c r="L78" i="6"/>
  <c r="P78" i="6"/>
  <c r="H78" i="6"/>
  <c r="I148" i="6"/>
  <c r="M148" i="6"/>
  <c r="Q148" i="6"/>
  <c r="J148" i="6"/>
  <c r="N148" i="6"/>
  <c r="R148" i="6"/>
  <c r="K148" i="6"/>
  <c r="O148" i="6"/>
  <c r="S148" i="6"/>
  <c r="P148" i="6"/>
  <c r="H148" i="6"/>
  <c r="L148" i="6"/>
  <c r="K674" i="6"/>
  <c r="O674" i="6"/>
  <c r="S674" i="6"/>
  <c r="H674" i="6"/>
  <c r="L674" i="6"/>
  <c r="P674" i="6"/>
  <c r="I674" i="6"/>
  <c r="M674" i="6"/>
  <c r="Q674" i="6"/>
  <c r="R674" i="6"/>
  <c r="J674" i="6"/>
  <c r="N674" i="6"/>
  <c r="H398" i="6"/>
  <c r="L398" i="6"/>
  <c r="P398" i="6"/>
  <c r="I398" i="6"/>
  <c r="M398" i="6"/>
  <c r="Q398" i="6"/>
  <c r="J398" i="6"/>
  <c r="N398" i="6"/>
  <c r="R398" i="6"/>
  <c r="S398" i="6"/>
  <c r="K398" i="6"/>
  <c r="O398" i="6"/>
  <c r="K671" i="6"/>
  <c r="O671" i="6"/>
  <c r="S671" i="6"/>
  <c r="H671" i="6"/>
  <c r="L671" i="6"/>
  <c r="P671" i="6"/>
  <c r="I671" i="6"/>
  <c r="M671" i="6"/>
  <c r="Q671" i="6"/>
  <c r="J671" i="6"/>
  <c r="N671" i="6"/>
  <c r="R671" i="6"/>
  <c r="I305" i="6"/>
  <c r="M305" i="6"/>
  <c r="Q305" i="6"/>
  <c r="J305" i="6"/>
  <c r="N305" i="6"/>
  <c r="R305" i="6"/>
  <c r="K305" i="6"/>
  <c r="O305" i="6"/>
  <c r="S305" i="6"/>
  <c r="P305" i="6"/>
  <c r="H305" i="6"/>
  <c r="L305" i="6"/>
  <c r="K666" i="6"/>
  <c r="O666" i="6"/>
  <c r="S666" i="6"/>
  <c r="H666" i="6"/>
  <c r="L666" i="6"/>
  <c r="P666" i="6"/>
  <c r="I666" i="6"/>
  <c r="M666" i="6"/>
  <c r="Q666" i="6"/>
  <c r="R666" i="6"/>
  <c r="J666" i="6"/>
  <c r="N666" i="6"/>
  <c r="K664" i="6"/>
  <c r="O664" i="6"/>
  <c r="S664" i="6"/>
  <c r="H664" i="6"/>
  <c r="L664" i="6"/>
  <c r="P664" i="6"/>
  <c r="I664" i="6"/>
  <c r="M664" i="6"/>
  <c r="Q664" i="6"/>
  <c r="J664" i="6"/>
  <c r="N664" i="6"/>
  <c r="R664" i="6"/>
  <c r="H359" i="6"/>
  <c r="L359" i="6"/>
  <c r="P359" i="6"/>
  <c r="I359" i="6"/>
  <c r="M359" i="6"/>
  <c r="Q359" i="6"/>
  <c r="J359" i="6"/>
  <c r="N359" i="6"/>
  <c r="R359" i="6"/>
  <c r="K359" i="6"/>
  <c r="O359" i="6"/>
  <c r="S359" i="6"/>
  <c r="K241" i="6"/>
  <c r="O241" i="6"/>
  <c r="S241" i="6"/>
  <c r="H241" i="6"/>
  <c r="L241" i="6"/>
  <c r="P241" i="6"/>
  <c r="I241" i="6"/>
  <c r="M241" i="6"/>
  <c r="Q241" i="6"/>
  <c r="R241" i="6"/>
  <c r="J241" i="6"/>
  <c r="N241" i="6"/>
  <c r="H357" i="6"/>
  <c r="L357" i="6"/>
  <c r="P357" i="6"/>
  <c r="I357" i="6"/>
  <c r="M357" i="6"/>
  <c r="Q357" i="6"/>
  <c r="J357" i="6"/>
  <c r="N357" i="6"/>
  <c r="R357" i="6"/>
  <c r="O357" i="6"/>
  <c r="S357" i="6"/>
  <c r="K357" i="6"/>
  <c r="K656" i="6"/>
  <c r="O656" i="6"/>
  <c r="S656" i="6"/>
  <c r="H656" i="6"/>
  <c r="L656" i="6"/>
  <c r="P656" i="6"/>
  <c r="I656" i="6"/>
  <c r="M656" i="6"/>
  <c r="Q656" i="6"/>
  <c r="J656" i="6"/>
  <c r="N656" i="6"/>
  <c r="R656" i="6"/>
  <c r="K217" i="6"/>
  <c r="O217" i="6"/>
  <c r="S217" i="6"/>
  <c r="H217" i="6"/>
  <c r="L217" i="6"/>
  <c r="P217" i="6"/>
  <c r="I217" i="6"/>
  <c r="M217" i="6"/>
  <c r="Q217" i="6"/>
  <c r="R217" i="6"/>
  <c r="J217" i="6"/>
  <c r="N217" i="6"/>
  <c r="K652" i="6"/>
  <c r="O652" i="6"/>
  <c r="S652" i="6"/>
  <c r="H652" i="6"/>
  <c r="L652" i="6"/>
  <c r="P652" i="6"/>
  <c r="I652" i="6"/>
  <c r="M652" i="6"/>
  <c r="Q652" i="6"/>
  <c r="J652" i="6"/>
  <c r="N652" i="6"/>
  <c r="R652" i="6"/>
  <c r="K649" i="6"/>
  <c r="O649" i="6"/>
  <c r="S649" i="6"/>
  <c r="H649" i="6"/>
  <c r="L649" i="6"/>
  <c r="P649" i="6"/>
  <c r="I649" i="6"/>
  <c r="M649" i="6"/>
  <c r="Q649" i="6"/>
  <c r="N649" i="6"/>
  <c r="R649" i="6"/>
  <c r="J649" i="6"/>
  <c r="K646" i="6"/>
  <c r="O646" i="6"/>
  <c r="S646" i="6"/>
  <c r="H646" i="6"/>
  <c r="L646" i="6"/>
  <c r="P646" i="6"/>
  <c r="I646" i="6"/>
  <c r="M646" i="6"/>
  <c r="Q646" i="6"/>
  <c r="R646" i="6"/>
  <c r="J646" i="6"/>
  <c r="N646" i="6"/>
  <c r="K644" i="6"/>
  <c r="O644" i="6"/>
  <c r="S644" i="6"/>
  <c r="H644" i="6"/>
  <c r="L644" i="6"/>
  <c r="P644" i="6"/>
  <c r="I644" i="6"/>
  <c r="M644" i="6"/>
  <c r="Q644" i="6"/>
  <c r="J644" i="6"/>
  <c r="N644" i="6"/>
  <c r="R644" i="6"/>
  <c r="K17" i="6"/>
  <c r="O17" i="6"/>
  <c r="S17" i="6"/>
  <c r="H17" i="6"/>
  <c r="L17" i="6"/>
  <c r="P17" i="6"/>
  <c r="I17" i="6"/>
  <c r="M17" i="6"/>
  <c r="Q17" i="6"/>
  <c r="J17" i="6"/>
  <c r="N17" i="6"/>
  <c r="R17" i="6"/>
  <c r="K639" i="6"/>
  <c r="O639" i="6"/>
  <c r="S639" i="6"/>
  <c r="H639" i="6"/>
  <c r="L639" i="6"/>
  <c r="P639" i="6"/>
  <c r="I639" i="6"/>
  <c r="M639" i="6"/>
  <c r="Q639" i="6"/>
  <c r="J639" i="6"/>
  <c r="N639" i="6"/>
  <c r="R639" i="6"/>
  <c r="K215" i="6"/>
  <c r="O215" i="6"/>
  <c r="S215" i="6"/>
  <c r="H215" i="6"/>
  <c r="L215" i="6"/>
  <c r="P215" i="6"/>
  <c r="I215" i="6"/>
  <c r="M215" i="6"/>
  <c r="Q215" i="6"/>
  <c r="J215" i="6"/>
  <c r="N215" i="6"/>
  <c r="R215" i="6"/>
  <c r="I135" i="6"/>
  <c r="M135" i="6"/>
  <c r="Q135" i="6"/>
  <c r="J135" i="6"/>
  <c r="N135" i="6"/>
  <c r="R135" i="6"/>
  <c r="K135" i="6"/>
  <c r="O135" i="6"/>
  <c r="S135" i="6"/>
  <c r="L135" i="6"/>
  <c r="P135" i="6"/>
  <c r="H135" i="6"/>
  <c r="I633" i="6"/>
  <c r="M633" i="6"/>
  <c r="Q633" i="6"/>
  <c r="J633" i="6"/>
  <c r="N633" i="6"/>
  <c r="R633" i="6"/>
  <c r="K633" i="6"/>
  <c r="O633" i="6"/>
  <c r="S633" i="6"/>
  <c r="P633" i="6"/>
  <c r="H633" i="6"/>
  <c r="L633" i="6"/>
  <c r="K214" i="6"/>
  <c r="O214" i="6"/>
  <c r="S214" i="6"/>
  <c r="H214" i="6"/>
  <c r="L214" i="6"/>
  <c r="P214" i="6"/>
  <c r="I214" i="6"/>
  <c r="M214" i="6"/>
  <c r="Q214" i="6"/>
  <c r="J214" i="6"/>
  <c r="N214" i="6"/>
  <c r="R214" i="6"/>
  <c r="I440" i="6"/>
  <c r="M440" i="6"/>
  <c r="Q440" i="6"/>
  <c r="J440" i="6"/>
  <c r="N440" i="6"/>
  <c r="R440" i="6"/>
  <c r="K440" i="6"/>
  <c r="O440" i="6"/>
  <c r="S440" i="6"/>
  <c r="L440" i="6"/>
  <c r="P440" i="6"/>
  <c r="H440" i="6"/>
  <c r="I302" i="6"/>
  <c r="M302" i="6"/>
  <c r="Q302" i="6"/>
  <c r="J302" i="6"/>
  <c r="N302" i="6"/>
  <c r="R302" i="6"/>
  <c r="K302" i="6"/>
  <c r="O302" i="6"/>
  <c r="S302" i="6"/>
  <c r="H302" i="6"/>
  <c r="L302" i="6"/>
  <c r="P302" i="6"/>
  <c r="K240" i="6"/>
  <c r="O240" i="6"/>
  <c r="S240" i="6"/>
  <c r="H240" i="6"/>
  <c r="L240" i="6"/>
  <c r="P240" i="6"/>
  <c r="I240" i="6"/>
  <c r="M240" i="6"/>
  <c r="Q240" i="6"/>
  <c r="N240" i="6"/>
  <c r="R240" i="6"/>
  <c r="J240" i="6"/>
  <c r="K92" i="6"/>
  <c r="O92" i="6"/>
  <c r="S92" i="6"/>
  <c r="H92" i="6"/>
  <c r="L92" i="6"/>
  <c r="P92" i="6"/>
  <c r="I92" i="6"/>
  <c r="M92" i="6"/>
  <c r="Q92" i="6"/>
  <c r="R92" i="6"/>
  <c r="J92" i="6"/>
  <c r="N92" i="6"/>
  <c r="H393" i="6"/>
  <c r="L393" i="6"/>
  <c r="P393" i="6"/>
  <c r="I393" i="6"/>
  <c r="M393" i="6"/>
  <c r="Q393" i="6"/>
  <c r="J393" i="6"/>
  <c r="N393" i="6"/>
  <c r="R393" i="6"/>
  <c r="O393" i="6"/>
  <c r="S393" i="6"/>
  <c r="K393" i="6"/>
  <c r="I146" i="6"/>
  <c r="M146" i="6"/>
  <c r="Q146" i="6"/>
  <c r="J146" i="6"/>
  <c r="N146" i="6"/>
  <c r="R146" i="6"/>
  <c r="K146" i="6"/>
  <c r="O146" i="6"/>
  <c r="S146" i="6"/>
  <c r="H146" i="6"/>
  <c r="L146" i="6"/>
  <c r="P146" i="6"/>
  <c r="I618" i="6"/>
  <c r="M618" i="6"/>
  <c r="Q618" i="6"/>
  <c r="J618" i="6"/>
  <c r="N618" i="6"/>
  <c r="R618" i="6"/>
  <c r="K618" i="6"/>
  <c r="O618" i="6"/>
  <c r="S618" i="6"/>
  <c r="H618" i="6"/>
  <c r="L618" i="6"/>
  <c r="P618" i="6"/>
  <c r="I438" i="6"/>
  <c r="M438" i="6"/>
  <c r="Q438" i="6"/>
  <c r="J438" i="6"/>
  <c r="N438" i="6"/>
  <c r="R438" i="6"/>
  <c r="K438" i="6"/>
  <c r="O438" i="6"/>
  <c r="S438" i="6"/>
  <c r="H438" i="6"/>
  <c r="L438" i="6"/>
  <c r="P438" i="6"/>
  <c r="I437" i="6"/>
  <c r="M437" i="6"/>
  <c r="Q437" i="6"/>
  <c r="J437" i="6"/>
  <c r="N437" i="6"/>
  <c r="R437" i="6"/>
  <c r="K437" i="6"/>
  <c r="O437" i="6"/>
  <c r="S437" i="6"/>
  <c r="P437" i="6"/>
  <c r="H437" i="6"/>
  <c r="L437" i="6"/>
  <c r="I611" i="6"/>
  <c r="M611" i="6"/>
  <c r="Q611" i="6"/>
  <c r="J611" i="6"/>
  <c r="N611" i="6"/>
  <c r="R611" i="6"/>
  <c r="K611" i="6"/>
  <c r="O611" i="6"/>
  <c r="S611" i="6"/>
  <c r="H611" i="6"/>
  <c r="L611" i="6"/>
  <c r="P611" i="6"/>
  <c r="I609" i="6"/>
  <c r="M609" i="6"/>
  <c r="Q609" i="6"/>
  <c r="J609" i="6"/>
  <c r="N609" i="6"/>
  <c r="R609" i="6"/>
  <c r="K609" i="6"/>
  <c r="O609" i="6"/>
  <c r="S609" i="6"/>
  <c r="P609" i="6"/>
  <c r="H609" i="6"/>
  <c r="L609" i="6"/>
  <c r="K22" i="6"/>
  <c r="O22" i="6"/>
  <c r="S22" i="6"/>
  <c r="H22" i="6"/>
  <c r="L22" i="6"/>
  <c r="P22" i="6"/>
  <c r="I22" i="6"/>
  <c r="M22" i="6"/>
  <c r="Q22" i="6"/>
  <c r="J22" i="6"/>
  <c r="N22" i="6"/>
  <c r="R22" i="6"/>
  <c r="H355" i="6"/>
  <c r="L355" i="6"/>
  <c r="P355" i="6"/>
  <c r="I355" i="6"/>
  <c r="M355" i="6"/>
  <c r="Q355" i="6"/>
  <c r="J355" i="6"/>
  <c r="N355" i="6"/>
  <c r="R355" i="6"/>
  <c r="K355" i="6"/>
  <c r="O355" i="6"/>
  <c r="S355" i="6"/>
  <c r="K213" i="6"/>
  <c r="O213" i="6"/>
  <c r="S213" i="6"/>
  <c r="H213" i="6"/>
  <c r="L213" i="6"/>
  <c r="P213" i="6"/>
  <c r="I213" i="6"/>
  <c r="M213" i="6"/>
  <c r="Q213" i="6"/>
  <c r="R213" i="6"/>
  <c r="J213" i="6"/>
  <c r="N213" i="6"/>
  <c r="I436" i="6"/>
  <c r="M436" i="6"/>
  <c r="Q436" i="6"/>
  <c r="J436" i="6"/>
  <c r="N436" i="6"/>
  <c r="R436" i="6"/>
  <c r="K436" i="6"/>
  <c r="O436" i="6"/>
  <c r="S436" i="6"/>
  <c r="L436" i="6"/>
  <c r="P436" i="6"/>
  <c r="H436" i="6"/>
  <c r="I600" i="6"/>
  <c r="M600" i="6"/>
  <c r="Q600" i="6"/>
  <c r="J600" i="6"/>
  <c r="N600" i="6"/>
  <c r="R600" i="6"/>
  <c r="K600" i="6"/>
  <c r="O600" i="6"/>
  <c r="S600" i="6"/>
  <c r="L600" i="6"/>
  <c r="P600" i="6"/>
  <c r="H600" i="6"/>
  <c r="H391" i="6"/>
  <c r="L391" i="6"/>
  <c r="P391" i="6"/>
  <c r="I391" i="6"/>
  <c r="M391" i="6"/>
  <c r="Q391" i="6"/>
  <c r="J391" i="6"/>
  <c r="N391" i="6"/>
  <c r="R391" i="6"/>
  <c r="K391" i="6"/>
  <c r="O391" i="6"/>
  <c r="S391" i="6"/>
  <c r="I596" i="6"/>
  <c r="M596" i="6"/>
  <c r="Q596" i="6"/>
  <c r="J596" i="6"/>
  <c r="N596" i="6"/>
  <c r="R596" i="6"/>
  <c r="K596" i="6"/>
  <c r="O596" i="6"/>
  <c r="S596" i="6"/>
  <c r="L596" i="6"/>
  <c r="P596" i="6"/>
  <c r="H596" i="6"/>
  <c r="H390" i="6"/>
  <c r="L390" i="6"/>
  <c r="P390" i="6"/>
  <c r="I390" i="6"/>
  <c r="M390" i="6"/>
  <c r="Q390" i="6"/>
  <c r="J390" i="6"/>
  <c r="N390" i="6"/>
  <c r="R390" i="6"/>
  <c r="S390" i="6"/>
  <c r="K390" i="6"/>
  <c r="O390" i="6"/>
  <c r="I594" i="6"/>
  <c r="M594" i="6"/>
  <c r="Q594" i="6"/>
  <c r="J594" i="6"/>
  <c r="N594" i="6"/>
  <c r="R594" i="6"/>
  <c r="K594" i="6"/>
  <c r="O594" i="6"/>
  <c r="S594" i="6"/>
  <c r="H594" i="6"/>
  <c r="L594" i="6"/>
  <c r="P594" i="6"/>
  <c r="I32" i="6"/>
  <c r="M32" i="6"/>
  <c r="Q32" i="6"/>
  <c r="J32" i="6"/>
  <c r="N32" i="6"/>
  <c r="R32" i="6"/>
  <c r="K32" i="6"/>
  <c r="O32" i="6"/>
  <c r="S32" i="6"/>
  <c r="H32" i="6"/>
  <c r="L32" i="6"/>
  <c r="P32" i="6"/>
  <c r="I591" i="6"/>
  <c r="M591" i="6"/>
  <c r="Q591" i="6"/>
  <c r="J591" i="6"/>
  <c r="N591" i="6"/>
  <c r="R591" i="6"/>
  <c r="K591" i="6"/>
  <c r="O591" i="6"/>
  <c r="S591" i="6"/>
  <c r="H591" i="6"/>
  <c r="L591" i="6"/>
  <c r="P591" i="6"/>
  <c r="K11" i="6"/>
  <c r="O11" i="6"/>
  <c r="S11" i="6"/>
  <c r="H11" i="6"/>
  <c r="L11" i="6"/>
  <c r="P11" i="6"/>
  <c r="I11" i="6"/>
  <c r="M11" i="6"/>
  <c r="Q11" i="6"/>
  <c r="N11" i="6"/>
  <c r="R11" i="6"/>
  <c r="J11" i="6"/>
  <c r="I588" i="6"/>
  <c r="M588" i="6"/>
  <c r="Q588" i="6"/>
  <c r="J588" i="6"/>
  <c r="N588" i="6"/>
  <c r="R588" i="6"/>
  <c r="K588" i="6"/>
  <c r="O588" i="6"/>
  <c r="S588" i="6"/>
  <c r="L588" i="6"/>
  <c r="P588" i="6"/>
  <c r="H588" i="6"/>
  <c r="I586" i="6"/>
  <c r="M586" i="6"/>
  <c r="Q586" i="6"/>
  <c r="J586" i="6"/>
  <c r="N586" i="6"/>
  <c r="R586" i="6"/>
  <c r="K586" i="6"/>
  <c r="O586" i="6"/>
  <c r="S586" i="6"/>
  <c r="H586" i="6"/>
  <c r="L586" i="6"/>
  <c r="P586" i="6"/>
  <c r="K12" i="6"/>
  <c r="O12" i="6"/>
  <c r="S12" i="6"/>
  <c r="H12" i="6"/>
  <c r="L12" i="6"/>
  <c r="P12" i="6"/>
  <c r="I12" i="6"/>
  <c r="M12" i="6"/>
  <c r="Q12" i="6"/>
  <c r="R12" i="6"/>
  <c r="J12" i="6"/>
  <c r="N12" i="6"/>
  <c r="I583" i="6"/>
  <c r="M583" i="6"/>
  <c r="Q583" i="6"/>
  <c r="J583" i="6"/>
  <c r="N583" i="6"/>
  <c r="R583" i="6"/>
  <c r="K583" i="6"/>
  <c r="O583" i="6"/>
  <c r="S583" i="6"/>
  <c r="H583" i="6"/>
  <c r="L583" i="6"/>
  <c r="P583" i="6"/>
  <c r="H351" i="6"/>
  <c r="L351" i="6"/>
  <c r="P351" i="6"/>
  <c r="I351" i="6"/>
  <c r="M351" i="6"/>
  <c r="Q351" i="6"/>
  <c r="J351" i="6"/>
  <c r="N351" i="6"/>
  <c r="R351" i="6"/>
  <c r="K351" i="6"/>
  <c r="O351" i="6"/>
  <c r="S351" i="6"/>
  <c r="I159" i="6"/>
  <c r="M159" i="6"/>
  <c r="Q159" i="6"/>
  <c r="J159" i="6"/>
  <c r="N159" i="6"/>
  <c r="R159" i="6"/>
  <c r="K159" i="6"/>
  <c r="O159" i="6"/>
  <c r="S159" i="6"/>
  <c r="L159" i="6"/>
  <c r="P159" i="6"/>
  <c r="H159" i="6"/>
  <c r="I158" i="6"/>
  <c r="M158" i="6"/>
  <c r="Q158" i="6"/>
  <c r="J158" i="6"/>
  <c r="N158" i="6"/>
  <c r="R158" i="6"/>
  <c r="K158" i="6"/>
  <c r="O158" i="6"/>
  <c r="S158" i="6"/>
  <c r="H158" i="6"/>
  <c r="L158" i="6"/>
  <c r="P158" i="6"/>
  <c r="H384" i="6"/>
  <c r="L384" i="6"/>
  <c r="P384" i="6"/>
  <c r="I384" i="6"/>
  <c r="M384" i="6"/>
  <c r="Q384" i="6"/>
  <c r="J384" i="6"/>
  <c r="N384" i="6"/>
  <c r="R384" i="6"/>
  <c r="K384" i="6"/>
  <c r="O384" i="6"/>
  <c r="S384" i="6"/>
  <c r="I576" i="6"/>
  <c r="M576" i="6"/>
  <c r="Q576" i="6"/>
  <c r="J576" i="6"/>
  <c r="N576" i="6"/>
  <c r="R576" i="6"/>
  <c r="K576" i="6"/>
  <c r="O576" i="6"/>
  <c r="S576" i="6"/>
  <c r="L576" i="6"/>
  <c r="P576" i="6"/>
  <c r="H576" i="6"/>
  <c r="I575" i="6"/>
  <c r="M575" i="6"/>
  <c r="Q575" i="6"/>
  <c r="J575" i="6"/>
  <c r="N575" i="6"/>
  <c r="R575" i="6"/>
  <c r="K575" i="6"/>
  <c r="O575" i="6"/>
  <c r="S575" i="6"/>
  <c r="H575" i="6"/>
  <c r="L575" i="6"/>
  <c r="P575" i="6"/>
  <c r="I572" i="6"/>
  <c r="M572" i="6"/>
  <c r="Q572" i="6"/>
  <c r="J572" i="6"/>
  <c r="N572" i="6"/>
  <c r="R572" i="6"/>
  <c r="K572" i="6"/>
  <c r="O572" i="6"/>
  <c r="S572" i="6"/>
  <c r="L572" i="6"/>
  <c r="P572" i="6"/>
  <c r="H572" i="6"/>
  <c r="I570" i="6"/>
  <c r="M570" i="6"/>
  <c r="Q570" i="6"/>
  <c r="J570" i="6"/>
  <c r="N570" i="6"/>
  <c r="R570" i="6"/>
  <c r="K570" i="6"/>
  <c r="O570" i="6"/>
  <c r="S570" i="6"/>
  <c r="H570" i="6"/>
  <c r="L570" i="6"/>
  <c r="P570" i="6"/>
  <c r="I326" i="6"/>
  <c r="M326" i="6"/>
  <c r="Q326" i="6"/>
  <c r="J326" i="6"/>
  <c r="N326" i="6"/>
  <c r="R326" i="6"/>
  <c r="K326" i="6"/>
  <c r="O326" i="6"/>
  <c r="S326" i="6"/>
  <c r="H326" i="6"/>
  <c r="L326" i="6"/>
  <c r="P326" i="6"/>
  <c r="H5" i="6"/>
  <c r="L5" i="6"/>
  <c r="P5" i="6"/>
  <c r="I5" i="6"/>
  <c r="M5" i="6"/>
  <c r="Q5" i="6"/>
  <c r="J5" i="6"/>
  <c r="N5" i="6"/>
  <c r="R5" i="6"/>
  <c r="K5" i="6"/>
  <c r="O5" i="6"/>
  <c r="S5" i="6"/>
  <c r="I349" i="6"/>
  <c r="M349" i="6"/>
  <c r="J349" i="6"/>
  <c r="N349" i="6"/>
  <c r="K349" i="6"/>
  <c r="O349" i="6"/>
  <c r="P349" i="6"/>
  <c r="Q349" i="6"/>
  <c r="H349" i="6"/>
  <c r="R349" i="6"/>
  <c r="L349" i="6"/>
  <c r="S349" i="6"/>
  <c r="H383" i="6"/>
  <c r="L383" i="6"/>
  <c r="P383" i="6"/>
  <c r="I383" i="6"/>
  <c r="M383" i="6"/>
  <c r="Q383" i="6"/>
  <c r="J383" i="6"/>
  <c r="N383" i="6"/>
  <c r="R383" i="6"/>
  <c r="K383" i="6"/>
  <c r="O383" i="6"/>
  <c r="S383" i="6"/>
  <c r="H433" i="6"/>
  <c r="L433" i="6"/>
  <c r="P433" i="6"/>
  <c r="I433" i="6"/>
  <c r="M433" i="6"/>
  <c r="Q433" i="6"/>
  <c r="J433" i="6"/>
  <c r="N433" i="6"/>
  <c r="R433" i="6"/>
  <c r="O433" i="6"/>
  <c r="S433" i="6"/>
  <c r="K433" i="6"/>
  <c r="K90" i="6"/>
  <c r="O90" i="6"/>
  <c r="S90" i="6"/>
  <c r="H90" i="6"/>
  <c r="L90" i="6"/>
  <c r="P90" i="6"/>
  <c r="I90" i="6"/>
  <c r="M90" i="6"/>
  <c r="Q90" i="6"/>
  <c r="J90" i="6"/>
  <c r="N90" i="6"/>
  <c r="R90" i="6"/>
  <c r="I559" i="6"/>
  <c r="M559" i="6"/>
  <c r="Q559" i="6"/>
  <c r="J559" i="6"/>
  <c r="N559" i="6"/>
  <c r="R559" i="6"/>
  <c r="K559" i="6"/>
  <c r="O559" i="6"/>
  <c r="S559" i="6"/>
  <c r="H559" i="6"/>
  <c r="L559" i="6"/>
  <c r="P559" i="6"/>
  <c r="I348" i="6"/>
  <c r="M348" i="6"/>
  <c r="Q348" i="6"/>
  <c r="J348" i="6"/>
  <c r="N348" i="6"/>
  <c r="R348" i="6"/>
  <c r="K348" i="6"/>
  <c r="O348" i="6"/>
  <c r="S348" i="6"/>
  <c r="L348" i="6"/>
  <c r="P348" i="6"/>
  <c r="H348" i="6"/>
  <c r="I554" i="6"/>
  <c r="M554" i="6"/>
  <c r="Q554" i="6"/>
  <c r="J554" i="6"/>
  <c r="N554" i="6"/>
  <c r="R554" i="6"/>
  <c r="K554" i="6"/>
  <c r="O554" i="6"/>
  <c r="S554" i="6"/>
  <c r="H554" i="6"/>
  <c r="L554" i="6"/>
  <c r="P554" i="6"/>
  <c r="I347" i="6"/>
  <c r="M347" i="6"/>
  <c r="Q347" i="6"/>
  <c r="J347" i="6"/>
  <c r="N347" i="6"/>
  <c r="R347" i="6"/>
  <c r="K347" i="6"/>
  <c r="O347" i="6"/>
  <c r="S347" i="6"/>
  <c r="H347" i="6"/>
  <c r="L347" i="6"/>
  <c r="P347" i="6"/>
  <c r="I550" i="6"/>
  <c r="M550" i="6"/>
  <c r="Q550" i="6"/>
  <c r="J550" i="6"/>
  <c r="N550" i="6"/>
  <c r="R550" i="6"/>
  <c r="K550" i="6"/>
  <c r="O550" i="6"/>
  <c r="S550" i="6"/>
  <c r="H550" i="6"/>
  <c r="L550" i="6"/>
  <c r="P550" i="6"/>
  <c r="I267" i="6"/>
  <c r="M267" i="6"/>
  <c r="Q267" i="6"/>
  <c r="J267" i="6"/>
  <c r="N267" i="6"/>
  <c r="R267" i="6"/>
  <c r="K267" i="6"/>
  <c r="O267" i="6"/>
  <c r="S267" i="6"/>
  <c r="H267" i="6"/>
  <c r="L267" i="6"/>
  <c r="P267" i="6"/>
  <c r="I345" i="6"/>
  <c r="M345" i="6"/>
  <c r="Q345" i="6"/>
  <c r="J345" i="6"/>
  <c r="N345" i="6"/>
  <c r="R345" i="6"/>
  <c r="K345" i="6"/>
  <c r="O345" i="6"/>
  <c r="S345" i="6"/>
  <c r="P345" i="6"/>
  <c r="H345" i="6"/>
  <c r="L345" i="6"/>
  <c r="H432" i="6"/>
  <c r="L432" i="6"/>
  <c r="P432" i="6"/>
  <c r="I432" i="6"/>
  <c r="M432" i="6"/>
  <c r="Q432" i="6"/>
  <c r="J432" i="6"/>
  <c r="N432" i="6"/>
  <c r="R432" i="6"/>
  <c r="K432" i="6"/>
  <c r="O432" i="6"/>
  <c r="S432" i="6"/>
  <c r="H431" i="6"/>
  <c r="L431" i="6"/>
  <c r="P431" i="6"/>
  <c r="I431" i="6"/>
  <c r="M431" i="6"/>
  <c r="Q431" i="6"/>
  <c r="J431" i="6"/>
  <c r="N431" i="6"/>
  <c r="R431" i="6"/>
  <c r="K431" i="6"/>
  <c r="O431" i="6"/>
  <c r="S431" i="6"/>
  <c r="K18" i="6"/>
  <c r="O18" i="6"/>
  <c r="S18" i="6"/>
  <c r="H18" i="6"/>
  <c r="L18" i="6"/>
  <c r="P18" i="6"/>
  <c r="I18" i="6"/>
  <c r="M18" i="6"/>
  <c r="Q18" i="6"/>
  <c r="J18" i="6"/>
  <c r="N18" i="6"/>
  <c r="R18" i="6"/>
  <c r="I143" i="6"/>
  <c r="M143" i="6"/>
  <c r="Q143" i="6"/>
  <c r="J143" i="6"/>
  <c r="N143" i="6"/>
  <c r="R143" i="6"/>
  <c r="K143" i="6"/>
  <c r="O143" i="6"/>
  <c r="S143" i="6"/>
  <c r="L143" i="6"/>
  <c r="P143" i="6"/>
  <c r="H143" i="6"/>
  <c r="K236" i="6"/>
  <c r="O236" i="6"/>
  <c r="S236" i="6"/>
  <c r="H236" i="6"/>
  <c r="L236" i="6"/>
  <c r="P236" i="6"/>
  <c r="I236" i="6"/>
  <c r="M236" i="6"/>
  <c r="Q236" i="6"/>
  <c r="N236" i="6"/>
  <c r="R236" i="6"/>
  <c r="J236" i="6"/>
  <c r="I538" i="6"/>
  <c r="M538" i="6"/>
  <c r="Q538" i="6"/>
  <c r="J538" i="6"/>
  <c r="N538" i="6"/>
  <c r="R538" i="6"/>
  <c r="K538" i="6"/>
  <c r="O538" i="6"/>
  <c r="S538" i="6"/>
  <c r="H538" i="6"/>
  <c r="L538" i="6"/>
  <c r="P538" i="6"/>
  <c r="I535" i="6"/>
  <c r="M535" i="6"/>
  <c r="Q535" i="6"/>
  <c r="J535" i="6"/>
  <c r="N535" i="6"/>
  <c r="R535" i="6"/>
  <c r="K535" i="6"/>
  <c r="O535" i="6"/>
  <c r="S535" i="6"/>
  <c r="H535" i="6"/>
  <c r="L535" i="6"/>
  <c r="P535" i="6"/>
  <c r="I532" i="6"/>
  <c r="M532" i="6"/>
  <c r="Q532" i="6"/>
  <c r="J532" i="6"/>
  <c r="N532" i="6"/>
  <c r="R532" i="6"/>
  <c r="K532" i="6"/>
  <c r="O532" i="6"/>
  <c r="S532" i="6"/>
  <c r="L532" i="6"/>
  <c r="P532" i="6"/>
  <c r="H532" i="6"/>
  <c r="K234" i="6"/>
  <c r="O234" i="6"/>
  <c r="S234" i="6"/>
  <c r="H234" i="6"/>
  <c r="L234" i="6"/>
  <c r="P234" i="6"/>
  <c r="I234" i="6"/>
  <c r="M234" i="6"/>
  <c r="Q234" i="6"/>
  <c r="J234" i="6"/>
  <c r="N234" i="6"/>
  <c r="R234" i="6"/>
  <c r="K103" i="6"/>
  <c r="O103" i="6"/>
  <c r="S103" i="6"/>
  <c r="H103" i="6"/>
  <c r="L103" i="6"/>
  <c r="P103" i="6"/>
  <c r="I103" i="6"/>
  <c r="M103" i="6"/>
  <c r="Q103" i="6"/>
  <c r="N103" i="6"/>
  <c r="R103" i="6"/>
  <c r="J103" i="6"/>
  <c r="I529" i="6"/>
  <c r="M529" i="6"/>
  <c r="Q529" i="6"/>
  <c r="J529" i="6"/>
  <c r="N529" i="6"/>
  <c r="R529" i="6"/>
  <c r="K529" i="6"/>
  <c r="O529" i="6"/>
  <c r="S529" i="6"/>
  <c r="P529" i="6"/>
  <c r="H529" i="6"/>
  <c r="L529" i="6"/>
  <c r="I320" i="6"/>
  <c r="M320" i="6"/>
  <c r="Q320" i="6"/>
  <c r="J320" i="6"/>
  <c r="N320" i="6"/>
  <c r="R320" i="6"/>
  <c r="K320" i="6"/>
  <c r="O320" i="6"/>
  <c r="S320" i="6"/>
  <c r="L320" i="6"/>
  <c r="P320" i="6"/>
  <c r="H320" i="6"/>
  <c r="I156" i="6"/>
  <c r="M156" i="6"/>
  <c r="Q156" i="6"/>
  <c r="J156" i="6"/>
  <c r="N156" i="6"/>
  <c r="R156" i="6"/>
  <c r="K156" i="6"/>
  <c r="O156" i="6"/>
  <c r="S156" i="6"/>
  <c r="P156" i="6"/>
  <c r="H156" i="6"/>
  <c r="L156" i="6"/>
  <c r="I132" i="6"/>
  <c r="M132" i="6"/>
  <c r="Q132" i="6"/>
  <c r="J132" i="6"/>
  <c r="N132" i="6"/>
  <c r="R132" i="6"/>
  <c r="K132" i="6"/>
  <c r="O132" i="6"/>
  <c r="S132" i="6"/>
  <c r="P132" i="6"/>
  <c r="H132" i="6"/>
  <c r="L132" i="6"/>
  <c r="H6" i="6"/>
  <c r="L6" i="6"/>
  <c r="P6" i="6"/>
  <c r="I6" i="6"/>
  <c r="M6" i="6"/>
  <c r="Q6" i="6"/>
  <c r="J6" i="6"/>
  <c r="N6" i="6"/>
  <c r="R6" i="6"/>
  <c r="K6" i="6"/>
  <c r="O6" i="6"/>
  <c r="S6" i="6"/>
  <c r="K189" i="6"/>
  <c r="O189" i="6"/>
  <c r="S189" i="6"/>
  <c r="H189" i="6"/>
  <c r="L189" i="6"/>
  <c r="P189" i="6"/>
  <c r="I189" i="6"/>
  <c r="M189" i="6"/>
  <c r="Q189" i="6"/>
  <c r="R189" i="6"/>
  <c r="J189" i="6"/>
  <c r="N189" i="6"/>
  <c r="I70" i="6"/>
  <c r="M70" i="6"/>
  <c r="Q70" i="6"/>
  <c r="J70" i="6"/>
  <c r="N70" i="6"/>
  <c r="R70" i="6"/>
  <c r="K70" i="6"/>
  <c r="O70" i="6"/>
  <c r="S70" i="6"/>
  <c r="L70" i="6"/>
  <c r="P70" i="6"/>
  <c r="H70" i="6"/>
  <c r="I514" i="6"/>
  <c r="M514" i="6"/>
  <c r="Q514" i="6"/>
  <c r="J514" i="6"/>
  <c r="N514" i="6"/>
  <c r="R514" i="6"/>
  <c r="K514" i="6"/>
  <c r="O514" i="6"/>
  <c r="S514" i="6"/>
  <c r="H514" i="6"/>
  <c r="L514" i="6"/>
  <c r="P514" i="6"/>
  <c r="I513" i="6"/>
  <c r="M513" i="6"/>
  <c r="Q513" i="6"/>
  <c r="J513" i="6"/>
  <c r="N513" i="6"/>
  <c r="R513" i="6"/>
  <c r="K513" i="6"/>
  <c r="O513" i="6"/>
  <c r="S513" i="6"/>
  <c r="P513" i="6"/>
  <c r="H513" i="6"/>
  <c r="L513" i="6"/>
  <c r="I141" i="6"/>
  <c r="M141" i="6"/>
  <c r="Q141" i="6"/>
  <c r="J141" i="6"/>
  <c r="N141" i="6"/>
  <c r="R141" i="6"/>
  <c r="K141" i="6"/>
  <c r="O141" i="6"/>
  <c r="S141" i="6"/>
  <c r="H141" i="6"/>
  <c r="L141" i="6"/>
  <c r="P141" i="6"/>
  <c r="K117" i="6"/>
  <c r="O117" i="6"/>
  <c r="S117" i="6"/>
  <c r="H117" i="6"/>
  <c r="L117" i="6"/>
  <c r="P117" i="6"/>
  <c r="I117" i="6"/>
  <c r="M117" i="6"/>
  <c r="Q117" i="6"/>
  <c r="J117" i="6"/>
  <c r="N117" i="6"/>
  <c r="R117" i="6"/>
  <c r="I508" i="6"/>
  <c r="M508" i="6"/>
  <c r="Q508" i="6"/>
  <c r="J508" i="6"/>
  <c r="N508" i="6"/>
  <c r="R508" i="6"/>
  <c r="K508" i="6"/>
  <c r="O508" i="6"/>
  <c r="S508" i="6"/>
  <c r="L508" i="6"/>
  <c r="P508" i="6"/>
  <c r="H508" i="6"/>
  <c r="K102" i="6"/>
  <c r="O102" i="6"/>
  <c r="S102" i="6"/>
  <c r="H102" i="6"/>
  <c r="L102" i="6"/>
  <c r="P102" i="6"/>
  <c r="I102" i="6"/>
  <c r="M102" i="6"/>
  <c r="Q102" i="6"/>
  <c r="J102" i="6"/>
  <c r="N102" i="6"/>
  <c r="R102" i="6"/>
  <c r="I504" i="6"/>
  <c r="M504" i="6"/>
  <c r="Q504" i="6"/>
  <c r="J504" i="6"/>
  <c r="N504" i="6"/>
  <c r="R504" i="6"/>
  <c r="K504" i="6"/>
  <c r="O504" i="6"/>
  <c r="S504" i="6"/>
  <c r="L504" i="6"/>
  <c r="P504" i="6"/>
  <c r="H504" i="6"/>
  <c r="I502" i="6"/>
  <c r="M502" i="6"/>
  <c r="Q502" i="6"/>
  <c r="J502" i="6"/>
  <c r="N502" i="6"/>
  <c r="R502" i="6"/>
  <c r="K502" i="6"/>
  <c r="O502" i="6"/>
  <c r="S502" i="6"/>
  <c r="H502" i="6"/>
  <c r="L502" i="6"/>
  <c r="P502" i="6"/>
  <c r="K252" i="6"/>
  <c r="O252" i="6"/>
  <c r="S252" i="6"/>
  <c r="H252" i="6"/>
  <c r="L252" i="6"/>
  <c r="P252" i="6"/>
  <c r="I252" i="6"/>
  <c r="M252" i="6"/>
  <c r="Q252" i="6"/>
  <c r="N252" i="6"/>
  <c r="R252" i="6"/>
  <c r="J252" i="6"/>
  <c r="I318" i="6"/>
  <c r="M318" i="6"/>
  <c r="Q318" i="6"/>
  <c r="J318" i="6"/>
  <c r="N318" i="6"/>
  <c r="R318" i="6"/>
  <c r="K318" i="6"/>
  <c r="O318" i="6"/>
  <c r="S318" i="6"/>
  <c r="H318" i="6"/>
  <c r="L318" i="6"/>
  <c r="P318" i="6"/>
  <c r="H425" i="6"/>
  <c r="L425" i="6"/>
  <c r="P425" i="6"/>
  <c r="I425" i="6"/>
  <c r="M425" i="6"/>
  <c r="Q425" i="6"/>
  <c r="J425" i="6"/>
  <c r="N425" i="6"/>
  <c r="R425" i="6"/>
  <c r="O425" i="6"/>
  <c r="S425" i="6"/>
  <c r="K425" i="6"/>
  <c r="I496" i="6"/>
  <c r="M496" i="6"/>
  <c r="Q496" i="6"/>
  <c r="J496" i="6"/>
  <c r="N496" i="6"/>
  <c r="R496" i="6"/>
  <c r="K496" i="6"/>
  <c r="O496" i="6"/>
  <c r="S496" i="6"/>
  <c r="L496" i="6"/>
  <c r="P496" i="6"/>
  <c r="H496" i="6"/>
  <c r="I493" i="6"/>
  <c r="M493" i="6"/>
  <c r="Q493" i="6"/>
  <c r="J493" i="6"/>
  <c r="N493" i="6"/>
  <c r="R493" i="6"/>
  <c r="K493" i="6"/>
  <c r="O493" i="6"/>
  <c r="S493" i="6"/>
  <c r="P493" i="6"/>
  <c r="H493" i="6"/>
  <c r="L493" i="6"/>
  <c r="I491" i="6"/>
  <c r="M491" i="6"/>
  <c r="Q491" i="6"/>
  <c r="J491" i="6"/>
  <c r="N491" i="6"/>
  <c r="R491" i="6"/>
  <c r="K491" i="6"/>
  <c r="O491" i="6"/>
  <c r="S491" i="6"/>
  <c r="H491" i="6"/>
  <c r="L491" i="6"/>
  <c r="P491" i="6"/>
  <c r="I487" i="6"/>
  <c r="M487" i="6"/>
  <c r="Q487" i="6"/>
  <c r="J487" i="6"/>
  <c r="N487" i="6"/>
  <c r="R487" i="6"/>
  <c r="K487" i="6"/>
  <c r="O487" i="6"/>
  <c r="S487" i="6"/>
  <c r="H487" i="6"/>
  <c r="L487" i="6"/>
  <c r="P487" i="6"/>
  <c r="I56" i="6"/>
  <c r="M56" i="6"/>
  <c r="Q56" i="6"/>
  <c r="J56" i="6"/>
  <c r="N56" i="6"/>
  <c r="R56" i="6"/>
  <c r="K56" i="6"/>
  <c r="O56" i="6"/>
  <c r="S56" i="6"/>
  <c r="H56" i="6"/>
  <c r="L56" i="6"/>
  <c r="P56" i="6"/>
  <c r="I483" i="6"/>
  <c r="M483" i="6"/>
  <c r="Q483" i="6"/>
  <c r="J483" i="6"/>
  <c r="N483" i="6"/>
  <c r="R483" i="6"/>
  <c r="K483" i="6"/>
  <c r="O483" i="6"/>
  <c r="S483" i="6"/>
  <c r="H483" i="6"/>
  <c r="L483" i="6"/>
  <c r="P483" i="6"/>
  <c r="I480" i="6"/>
  <c r="M480" i="6"/>
  <c r="Q480" i="6"/>
  <c r="J480" i="6"/>
  <c r="N480" i="6"/>
  <c r="R480" i="6"/>
  <c r="K480" i="6"/>
  <c r="O480" i="6"/>
  <c r="S480" i="6"/>
  <c r="L480" i="6"/>
  <c r="P480" i="6"/>
  <c r="H480" i="6"/>
  <c r="I340" i="6"/>
  <c r="M340" i="6"/>
  <c r="Q340" i="6"/>
  <c r="J340" i="6"/>
  <c r="N340" i="6"/>
  <c r="R340" i="6"/>
  <c r="K340" i="6"/>
  <c r="O340" i="6"/>
  <c r="S340" i="6"/>
  <c r="L340" i="6"/>
  <c r="P340" i="6"/>
  <c r="H340" i="6"/>
  <c r="K15" i="6"/>
  <c r="O15" i="6"/>
  <c r="S15" i="6"/>
  <c r="H15" i="6"/>
  <c r="L15" i="6"/>
  <c r="P15" i="6"/>
  <c r="I15" i="6"/>
  <c r="M15" i="6"/>
  <c r="Q15" i="6"/>
  <c r="N15" i="6"/>
  <c r="R15" i="6"/>
  <c r="J15" i="6"/>
  <c r="I476" i="6"/>
  <c r="M476" i="6"/>
  <c r="Q476" i="6"/>
  <c r="J476" i="6"/>
  <c r="N476" i="6"/>
  <c r="R476" i="6"/>
  <c r="K476" i="6"/>
  <c r="O476" i="6"/>
  <c r="S476" i="6"/>
  <c r="L476" i="6"/>
  <c r="P476" i="6"/>
  <c r="H476" i="6"/>
  <c r="H423" i="6"/>
  <c r="L423" i="6"/>
  <c r="P423" i="6"/>
  <c r="I423" i="6"/>
  <c r="M423" i="6"/>
  <c r="Q423" i="6"/>
  <c r="J423" i="6"/>
  <c r="N423" i="6"/>
  <c r="R423" i="6"/>
  <c r="K423" i="6"/>
  <c r="O423" i="6"/>
  <c r="S423" i="6"/>
  <c r="H422" i="6"/>
  <c r="L422" i="6"/>
  <c r="P422" i="6"/>
  <c r="I422" i="6"/>
  <c r="M422" i="6"/>
  <c r="Q422" i="6"/>
  <c r="J422" i="6"/>
  <c r="N422" i="6"/>
  <c r="R422" i="6"/>
  <c r="S422" i="6"/>
  <c r="K422" i="6"/>
  <c r="O422" i="6"/>
  <c r="I472" i="6"/>
  <c r="M472" i="6"/>
  <c r="Q472" i="6"/>
  <c r="J472" i="6"/>
  <c r="N472" i="6"/>
  <c r="R472" i="6"/>
  <c r="K472" i="6"/>
  <c r="O472" i="6"/>
  <c r="S472" i="6"/>
  <c r="L472" i="6"/>
  <c r="P472" i="6"/>
  <c r="H472" i="6"/>
  <c r="K210" i="6"/>
  <c r="O210" i="6"/>
  <c r="S210" i="6"/>
  <c r="H210" i="6"/>
  <c r="L210" i="6"/>
  <c r="P210" i="6"/>
  <c r="I210" i="6"/>
  <c r="M210" i="6"/>
  <c r="Q210" i="6"/>
  <c r="J210" i="6"/>
  <c r="N210" i="6"/>
  <c r="R210" i="6"/>
  <c r="K263" i="6"/>
  <c r="O263" i="6"/>
  <c r="S263" i="6"/>
  <c r="H263" i="6"/>
  <c r="L263" i="6"/>
  <c r="P263" i="6"/>
  <c r="I263" i="6"/>
  <c r="M263" i="6"/>
  <c r="Q263" i="6"/>
  <c r="J263" i="6"/>
  <c r="N263" i="6"/>
  <c r="R263" i="6"/>
  <c r="H419" i="6"/>
  <c r="L419" i="6"/>
  <c r="P419" i="6"/>
  <c r="I419" i="6"/>
  <c r="M419" i="6"/>
  <c r="Q419" i="6"/>
  <c r="J419" i="6"/>
  <c r="N419" i="6"/>
  <c r="R419" i="6"/>
  <c r="K419" i="6"/>
  <c r="O419" i="6"/>
  <c r="S419" i="6"/>
  <c r="I467" i="6"/>
  <c r="M467" i="6"/>
  <c r="Q467" i="6"/>
  <c r="J467" i="6"/>
  <c r="N467" i="6"/>
  <c r="R467" i="6"/>
  <c r="K467" i="6"/>
  <c r="O467" i="6"/>
  <c r="S467" i="6"/>
  <c r="H467" i="6"/>
  <c r="L467" i="6"/>
  <c r="P467" i="6"/>
  <c r="H761" i="7"/>
  <c r="K761" i="7"/>
  <c r="O761" i="7"/>
  <c r="J760" i="7"/>
  <c r="I760" i="7"/>
  <c r="M760" i="7"/>
  <c r="I757" i="7"/>
  <c r="L757" i="7"/>
  <c r="P757" i="7"/>
  <c r="H757" i="7"/>
  <c r="H755" i="7"/>
  <c r="K755" i="7"/>
  <c r="O755" i="7"/>
  <c r="I642" i="7"/>
  <c r="M642" i="7"/>
  <c r="H124" i="7"/>
  <c r="K124" i="7"/>
  <c r="O124" i="7"/>
  <c r="I750" i="7"/>
  <c r="L750" i="7"/>
  <c r="P750" i="7"/>
  <c r="H750" i="7"/>
  <c r="K708" i="7"/>
  <c r="O708" i="7"/>
  <c r="I403" i="7"/>
  <c r="H403" i="7"/>
  <c r="L403" i="7"/>
  <c r="P403" i="7"/>
  <c r="J746" i="7"/>
  <c r="I746" i="7"/>
  <c r="M746" i="7"/>
  <c r="K106" i="7"/>
  <c r="N106" i="7"/>
  <c r="J106" i="7"/>
  <c r="H105" i="7"/>
  <c r="K105" i="7"/>
  <c r="O105" i="7"/>
  <c r="I741" i="7"/>
  <c r="P741" i="7"/>
  <c r="H741" i="7"/>
  <c r="L741" i="7"/>
  <c r="H64" i="7"/>
  <c r="K64" i="7"/>
  <c r="O64" i="7"/>
  <c r="I380" i="7"/>
  <c r="H380" i="7"/>
  <c r="L380" i="7"/>
  <c r="P380" i="7"/>
  <c r="H737" i="7"/>
  <c r="K737" i="7"/>
  <c r="O737" i="7"/>
  <c r="I736" i="7"/>
  <c r="L736" i="7"/>
  <c r="P736" i="7"/>
  <c r="H736" i="7"/>
  <c r="H734" i="7"/>
  <c r="O734" i="7"/>
  <c r="K734" i="7"/>
  <c r="I330" i="7"/>
  <c r="H330" i="7"/>
  <c r="L330" i="7"/>
  <c r="P330" i="7"/>
  <c r="H731" i="7"/>
  <c r="K731" i="7"/>
  <c r="O731" i="7"/>
  <c r="I391" i="7"/>
  <c r="H391" i="7"/>
  <c r="L391" i="7"/>
  <c r="P391" i="7"/>
  <c r="K302" i="7"/>
  <c r="J302" i="7"/>
  <c r="N302" i="7"/>
  <c r="H669" i="7"/>
  <c r="O669" i="7"/>
  <c r="K669" i="7"/>
  <c r="I821" i="6"/>
  <c r="M821" i="6"/>
  <c r="Q821" i="6"/>
  <c r="J821" i="6"/>
  <c r="V821" i="6" s="1"/>
  <c r="N821" i="6"/>
  <c r="R821" i="6"/>
  <c r="K821" i="6"/>
  <c r="O821" i="6"/>
  <c r="S821" i="6"/>
  <c r="K21" i="6"/>
  <c r="O21" i="6"/>
  <c r="S21" i="6"/>
  <c r="H21" i="6"/>
  <c r="L21" i="6"/>
  <c r="P21" i="6"/>
  <c r="I21" i="6"/>
  <c r="M21" i="6"/>
  <c r="Q21" i="6"/>
  <c r="J21" i="6"/>
  <c r="N21" i="6"/>
  <c r="R21" i="6"/>
  <c r="I826" i="6"/>
  <c r="M826" i="6"/>
  <c r="Q826" i="6"/>
  <c r="J826" i="6"/>
  <c r="N826" i="6"/>
  <c r="R826" i="6"/>
  <c r="K826" i="6"/>
  <c r="O826" i="6"/>
  <c r="S826" i="6"/>
  <c r="I827" i="6"/>
  <c r="T827" i="6" s="1"/>
  <c r="M827" i="6"/>
  <c r="Q827" i="6"/>
  <c r="J827" i="6"/>
  <c r="N827" i="6"/>
  <c r="R827" i="6"/>
  <c r="K827" i="6"/>
  <c r="O827" i="6"/>
  <c r="S827" i="6"/>
  <c r="I461" i="6"/>
  <c r="U461" i="6" s="1"/>
  <c r="M461" i="6"/>
  <c r="Q461" i="6"/>
  <c r="J461" i="6"/>
  <c r="V461" i="6" s="1"/>
  <c r="N461" i="6"/>
  <c r="R461" i="6"/>
  <c r="K461" i="6"/>
  <c r="O461" i="6"/>
  <c r="S461" i="6"/>
  <c r="P461" i="6"/>
  <c r="H461" i="6"/>
  <c r="L461" i="6"/>
  <c r="I830" i="6"/>
  <c r="M830" i="6"/>
  <c r="Q830" i="6"/>
  <c r="J830" i="6"/>
  <c r="N830" i="6"/>
  <c r="R830" i="6"/>
  <c r="K830" i="6"/>
  <c r="O830" i="6"/>
  <c r="S830" i="6"/>
  <c r="K248" i="6"/>
  <c r="O248" i="6"/>
  <c r="S248" i="6"/>
  <c r="H248" i="6"/>
  <c r="L248" i="6"/>
  <c r="P248" i="6"/>
  <c r="I248" i="6"/>
  <c r="M248" i="6"/>
  <c r="Q248" i="6"/>
  <c r="N248" i="6"/>
  <c r="R248" i="6"/>
  <c r="J248" i="6"/>
  <c r="I832" i="6"/>
  <c r="M832" i="6"/>
  <c r="Q832" i="6"/>
  <c r="J832" i="6"/>
  <c r="U832" i="6" s="1"/>
  <c r="N832" i="6"/>
  <c r="R832" i="6"/>
  <c r="K832" i="6"/>
  <c r="O832" i="6"/>
  <c r="S832" i="6"/>
  <c r="I154" i="6"/>
  <c r="M154" i="6"/>
  <c r="Q154" i="6"/>
  <c r="J154" i="6"/>
  <c r="N154" i="6"/>
  <c r="R154" i="6"/>
  <c r="K154" i="6"/>
  <c r="O154" i="6"/>
  <c r="S154" i="6"/>
  <c r="H154" i="6"/>
  <c r="L154" i="6"/>
  <c r="P154" i="6"/>
  <c r="I339" i="6"/>
  <c r="M339" i="6"/>
  <c r="Q339" i="6"/>
  <c r="J339" i="6"/>
  <c r="N339" i="6"/>
  <c r="R339" i="6"/>
  <c r="K339" i="6"/>
  <c r="O339" i="6"/>
  <c r="S339" i="6"/>
  <c r="H339" i="6"/>
  <c r="L339" i="6"/>
  <c r="P339" i="6"/>
  <c r="K115" i="6"/>
  <c r="O115" i="6"/>
  <c r="S115" i="6"/>
  <c r="H115" i="6"/>
  <c r="L115" i="6"/>
  <c r="P115" i="6"/>
  <c r="I115" i="6"/>
  <c r="M115" i="6"/>
  <c r="Q115" i="6"/>
  <c r="N115" i="6"/>
  <c r="R115" i="6"/>
  <c r="J115" i="6"/>
  <c r="K116" i="6"/>
  <c r="O116" i="6"/>
  <c r="S116" i="6"/>
  <c r="H116" i="6"/>
  <c r="L116" i="6"/>
  <c r="P116" i="6"/>
  <c r="I116" i="6"/>
  <c r="M116" i="6"/>
  <c r="Q116" i="6"/>
  <c r="R116" i="6"/>
  <c r="J116" i="6"/>
  <c r="U116" i="6" s="1"/>
  <c r="N116" i="6"/>
  <c r="K187" i="6"/>
  <c r="O187" i="6"/>
  <c r="S187" i="6"/>
  <c r="H187" i="6"/>
  <c r="L187" i="6"/>
  <c r="P187" i="6"/>
  <c r="I187" i="6"/>
  <c r="T187" i="6" s="1"/>
  <c r="M187" i="6"/>
  <c r="Q187" i="6"/>
  <c r="J187" i="6"/>
  <c r="N187" i="6"/>
  <c r="R187" i="6"/>
  <c r="H847" i="6"/>
  <c r="L844" i="6"/>
  <c r="L832" i="6"/>
  <c r="H827" i="6"/>
  <c r="P821" i="6"/>
  <c r="L812" i="6"/>
  <c r="P805" i="6"/>
  <c r="U805" i="6" s="1"/>
  <c r="R803" i="6"/>
  <c r="N798" i="6"/>
  <c r="J793" i="6"/>
  <c r="R787" i="6"/>
  <c r="N782" i="6"/>
  <c r="J777" i="6"/>
  <c r="R771" i="6"/>
  <c r="N766" i="6"/>
  <c r="J761" i="6"/>
  <c r="R755" i="6"/>
  <c r="N750" i="6"/>
  <c r="J745" i="6"/>
  <c r="R739" i="6"/>
  <c r="N734" i="6"/>
  <c r="J729" i="6"/>
  <c r="R723" i="6"/>
  <c r="N718" i="6"/>
  <c r="J713" i="6"/>
  <c r="R707" i="6"/>
  <c r="N702" i="6"/>
  <c r="J697" i="6"/>
  <c r="R691" i="6"/>
  <c r="J656" i="7"/>
  <c r="I656" i="7"/>
  <c r="M656" i="7"/>
  <c r="H666" i="7"/>
  <c r="K666" i="7"/>
  <c r="O666" i="7"/>
  <c r="I151" i="6"/>
  <c r="M151" i="6"/>
  <c r="Q151" i="6"/>
  <c r="J151" i="6"/>
  <c r="V151" i="6" s="1"/>
  <c r="N151" i="6"/>
  <c r="R151" i="6"/>
  <c r="K151" i="6"/>
  <c r="O151" i="6"/>
  <c r="S151" i="6"/>
  <c r="L151" i="6"/>
  <c r="P151" i="6"/>
  <c r="H151" i="6"/>
  <c r="W151" i="6" s="1"/>
  <c r="D151" i="6"/>
  <c r="H373" i="6"/>
  <c r="L373" i="6"/>
  <c r="P373" i="6"/>
  <c r="I373" i="6"/>
  <c r="M373" i="6"/>
  <c r="Q373" i="6"/>
  <c r="J373" i="6"/>
  <c r="U373" i="6" s="1"/>
  <c r="N373" i="6"/>
  <c r="R373" i="6"/>
  <c r="O373" i="6"/>
  <c r="S373" i="6"/>
  <c r="K373" i="6"/>
  <c r="I152" i="6"/>
  <c r="M152" i="6"/>
  <c r="Q152" i="6"/>
  <c r="U152" i="6" s="1"/>
  <c r="J152" i="6"/>
  <c r="N152" i="6"/>
  <c r="R152" i="6"/>
  <c r="K152" i="6"/>
  <c r="V152" i="6" s="1"/>
  <c r="O152" i="6"/>
  <c r="S152" i="6"/>
  <c r="P152" i="6"/>
  <c r="H152" i="6"/>
  <c r="W152" i="6" s="1"/>
  <c r="L152" i="6"/>
  <c r="H416" i="6"/>
  <c r="L416" i="6"/>
  <c r="P416" i="6"/>
  <c r="I416" i="6"/>
  <c r="M416" i="6"/>
  <c r="Q416" i="6"/>
  <c r="J416" i="6"/>
  <c r="N416" i="6"/>
  <c r="R416" i="6"/>
  <c r="K416" i="6"/>
  <c r="O416" i="6"/>
  <c r="S416" i="6"/>
  <c r="I460" i="6"/>
  <c r="M460" i="6"/>
  <c r="Q460" i="6"/>
  <c r="J460" i="6"/>
  <c r="N460" i="6"/>
  <c r="R460" i="6"/>
  <c r="K460" i="6"/>
  <c r="V460" i="6" s="1"/>
  <c r="O460" i="6"/>
  <c r="S460" i="6"/>
  <c r="L460" i="6"/>
  <c r="P460" i="6"/>
  <c r="I314" i="6"/>
  <c r="M314" i="6"/>
  <c r="Q314" i="6"/>
  <c r="J314" i="6"/>
  <c r="V314" i="6" s="1"/>
  <c r="N314" i="6"/>
  <c r="R314" i="6"/>
  <c r="K314" i="6"/>
  <c r="O314" i="6"/>
  <c r="S314" i="6"/>
  <c r="H314" i="6"/>
  <c r="L314" i="6"/>
  <c r="P314" i="6"/>
  <c r="K208" i="6"/>
  <c r="O208" i="6"/>
  <c r="S208" i="6"/>
  <c r="H208" i="6"/>
  <c r="L208" i="6"/>
  <c r="P208" i="6"/>
  <c r="I208" i="6"/>
  <c r="M208" i="6"/>
  <c r="Q208" i="6"/>
  <c r="N208" i="6"/>
  <c r="R208" i="6"/>
  <c r="J208" i="6"/>
  <c r="T208" i="6" s="1"/>
  <c r="K184" i="6"/>
  <c r="O184" i="6"/>
  <c r="S184" i="6"/>
  <c r="H184" i="6"/>
  <c r="L184" i="6"/>
  <c r="P184" i="6"/>
  <c r="I184" i="6"/>
  <c r="M184" i="6"/>
  <c r="Q184" i="6"/>
  <c r="N184" i="6"/>
  <c r="R184" i="6"/>
  <c r="J184" i="6"/>
  <c r="U184" i="6" s="1"/>
  <c r="K209" i="6"/>
  <c r="O209" i="6"/>
  <c r="S209" i="6"/>
  <c r="H209" i="6"/>
  <c r="L209" i="6"/>
  <c r="P209" i="6"/>
  <c r="I209" i="6"/>
  <c r="M209" i="6"/>
  <c r="V209" i="6" s="1"/>
  <c r="Q209" i="6"/>
  <c r="R209" i="6"/>
  <c r="J209" i="6"/>
  <c r="N209" i="6"/>
  <c r="K249" i="6"/>
  <c r="O249" i="6"/>
  <c r="S249" i="6"/>
  <c r="H249" i="6"/>
  <c r="L249" i="6"/>
  <c r="P249" i="6"/>
  <c r="I249" i="6"/>
  <c r="M249" i="6"/>
  <c r="Q249" i="6"/>
  <c r="R249" i="6"/>
  <c r="J249" i="6"/>
  <c r="N249" i="6"/>
  <c r="H377" i="6"/>
  <c r="L377" i="6"/>
  <c r="P377" i="6"/>
  <c r="I377" i="6"/>
  <c r="W377" i="6" s="1"/>
  <c r="M377" i="6"/>
  <c r="Q377" i="6"/>
  <c r="J377" i="6"/>
  <c r="N377" i="6"/>
  <c r="R377" i="6"/>
  <c r="O377" i="6"/>
  <c r="S377" i="6"/>
  <c r="K377" i="6"/>
  <c r="V377" i="6" s="1"/>
  <c r="I291" i="6"/>
  <c r="M291" i="6"/>
  <c r="Q291" i="6"/>
  <c r="J291" i="6"/>
  <c r="N291" i="6"/>
  <c r="R291" i="6"/>
  <c r="K291" i="6"/>
  <c r="O291" i="6"/>
  <c r="S291" i="6"/>
  <c r="H291" i="6"/>
  <c r="L291" i="6"/>
  <c r="P291" i="6"/>
  <c r="I128" i="6"/>
  <c r="M128" i="6"/>
  <c r="Q128" i="6"/>
  <c r="J128" i="6"/>
  <c r="U128" i="6" s="1"/>
  <c r="N128" i="6"/>
  <c r="R128" i="6"/>
  <c r="K128" i="6"/>
  <c r="O128" i="6"/>
  <c r="S128" i="6"/>
  <c r="P128" i="6"/>
  <c r="H128" i="6"/>
  <c r="L128" i="6"/>
  <c r="H417" i="6"/>
  <c r="L417" i="6"/>
  <c r="P417" i="6"/>
  <c r="I417" i="6"/>
  <c r="M417" i="6"/>
  <c r="Q417" i="6"/>
  <c r="J417" i="6"/>
  <c r="N417" i="6"/>
  <c r="R417" i="6"/>
  <c r="O417" i="6"/>
  <c r="S417" i="6"/>
  <c r="K88" i="6"/>
  <c r="O88" i="6"/>
  <c r="S88" i="6"/>
  <c r="H88" i="6"/>
  <c r="L88" i="6"/>
  <c r="P88" i="6"/>
  <c r="I88" i="6"/>
  <c r="M88" i="6"/>
  <c r="Q88" i="6"/>
  <c r="R88" i="6"/>
  <c r="J88" i="6"/>
  <c r="N88" i="6"/>
  <c r="D187" i="6"/>
  <c r="S849" i="6"/>
  <c r="O849" i="6"/>
  <c r="K849" i="6"/>
  <c r="S848" i="6"/>
  <c r="O848" i="6"/>
  <c r="K848" i="6"/>
  <c r="S846" i="6"/>
  <c r="O846" i="6"/>
  <c r="K846" i="6"/>
  <c r="S845" i="6"/>
  <c r="O845" i="6"/>
  <c r="K845" i="6"/>
  <c r="V845" i="6" s="1"/>
  <c r="S843" i="6"/>
  <c r="O843" i="6"/>
  <c r="K843" i="6"/>
  <c r="S842" i="6"/>
  <c r="O842" i="6"/>
  <c r="K842" i="6"/>
  <c r="S841" i="6"/>
  <c r="O841" i="6"/>
  <c r="K841" i="6"/>
  <c r="S840" i="6"/>
  <c r="O840" i="6"/>
  <c r="K840" i="6"/>
  <c r="S839" i="6"/>
  <c r="O839" i="6"/>
  <c r="K839" i="6"/>
  <c r="S838" i="6"/>
  <c r="O838" i="6"/>
  <c r="K838" i="6"/>
  <c r="S837" i="6"/>
  <c r="O837" i="6"/>
  <c r="K837" i="6"/>
  <c r="S836" i="6"/>
  <c r="O836" i="6"/>
  <c r="K836" i="6"/>
  <c r="S835" i="6"/>
  <c r="O835" i="6"/>
  <c r="K835" i="6"/>
  <c r="S834" i="6"/>
  <c r="O834" i="6"/>
  <c r="K834" i="6"/>
  <c r="S833" i="6"/>
  <c r="O833" i="6"/>
  <c r="K833" i="6"/>
  <c r="S831" i="6"/>
  <c r="O831" i="6"/>
  <c r="K831" i="6"/>
  <c r="S829" i="6"/>
  <c r="O829" i="6"/>
  <c r="K829" i="6"/>
  <c r="V829" i="6" s="1"/>
  <c r="S828" i="6"/>
  <c r="O828" i="6"/>
  <c r="K828" i="6"/>
  <c r="S825" i="6"/>
  <c r="O825" i="6"/>
  <c r="K825" i="6"/>
  <c r="S824" i="6"/>
  <c r="O824" i="6"/>
  <c r="K824" i="6"/>
  <c r="S823" i="6"/>
  <c r="O823" i="6"/>
  <c r="K823" i="6"/>
  <c r="S822" i="6"/>
  <c r="O822" i="6"/>
  <c r="K822" i="6"/>
  <c r="S820" i="6"/>
  <c r="O820" i="6"/>
  <c r="K820" i="6"/>
  <c r="S819" i="6"/>
  <c r="O819" i="6"/>
  <c r="K819" i="6"/>
  <c r="V819" i="6" s="1"/>
  <c r="S818" i="6"/>
  <c r="O818" i="6"/>
  <c r="K818" i="6"/>
  <c r="S817" i="6"/>
  <c r="O817" i="6"/>
  <c r="K817" i="6"/>
  <c r="S816" i="6"/>
  <c r="O816" i="6"/>
  <c r="K816" i="6"/>
  <c r="S815" i="6"/>
  <c r="O815" i="6"/>
  <c r="K815" i="6"/>
  <c r="S813" i="6"/>
  <c r="O813" i="6"/>
  <c r="K813" i="6"/>
  <c r="V813" i="6" s="1"/>
  <c r="S811" i="6"/>
  <c r="O811" i="6"/>
  <c r="K811" i="6"/>
  <c r="S810" i="6"/>
  <c r="O810" i="6"/>
  <c r="K810" i="6"/>
  <c r="S809" i="6"/>
  <c r="O809" i="6"/>
  <c r="K809" i="6"/>
  <c r="S808" i="6"/>
  <c r="O808" i="6"/>
  <c r="K808" i="6"/>
  <c r="S807" i="6"/>
  <c r="O807" i="6"/>
  <c r="K807" i="6"/>
  <c r="S806" i="6"/>
  <c r="O806" i="6"/>
  <c r="K806" i="6"/>
  <c r="K658" i="7"/>
  <c r="J658" i="7"/>
  <c r="N658" i="7"/>
  <c r="H724" i="7"/>
  <c r="K724" i="7"/>
  <c r="O724" i="7"/>
  <c r="I763" i="7"/>
  <c r="P763" i="7"/>
  <c r="H763" i="7"/>
  <c r="L763" i="7"/>
  <c r="J728" i="7"/>
  <c r="I728" i="7"/>
  <c r="M728" i="7"/>
  <c r="J370" i="7"/>
  <c r="I370" i="7"/>
  <c r="M370" i="7"/>
  <c r="I290" i="6"/>
  <c r="M290" i="6"/>
  <c r="Q290" i="6"/>
  <c r="J290" i="6"/>
  <c r="N290" i="6"/>
  <c r="R290" i="6"/>
  <c r="K290" i="6"/>
  <c r="O290" i="6"/>
  <c r="S290" i="6"/>
  <c r="H290" i="6"/>
  <c r="L290" i="6"/>
  <c r="P290" i="6"/>
  <c r="I459" i="6"/>
  <c r="M459" i="6"/>
  <c r="Q459" i="6"/>
  <c r="U459" i="6" s="1"/>
  <c r="J459" i="6"/>
  <c r="N459" i="6"/>
  <c r="R459" i="6"/>
  <c r="K459" i="6"/>
  <c r="O459" i="6"/>
  <c r="S459" i="6"/>
  <c r="H459" i="6"/>
  <c r="L459" i="6"/>
  <c r="P459" i="6"/>
  <c r="D247" i="6"/>
  <c r="K14" i="6"/>
  <c r="O14" i="6"/>
  <c r="S14" i="6"/>
  <c r="H14" i="6"/>
  <c r="L14" i="6"/>
  <c r="P14" i="6"/>
  <c r="I14" i="6"/>
  <c r="M14" i="6"/>
  <c r="Q14" i="6"/>
  <c r="J14" i="6"/>
  <c r="N14" i="6"/>
  <c r="R14" i="6"/>
  <c r="D826" i="6"/>
  <c r="I41" i="6"/>
  <c r="W41" i="6" s="1"/>
  <c r="M41" i="6"/>
  <c r="Q41" i="6"/>
  <c r="J41" i="6"/>
  <c r="N41" i="6"/>
  <c r="R41" i="6"/>
  <c r="K41" i="6"/>
  <c r="O41" i="6"/>
  <c r="S41" i="6"/>
  <c r="H41" i="6"/>
  <c r="L41" i="6"/>
  <c r="P41" i="6"/>
  <c r="I153" i="6"/>
  <c r="V153" i="6" s="1"/>
  <c r="M153" i="6"/>
  <c r="Q153" i="6"/>
  <c r="J153" i="6"/>
  <c r="N153" i="6"/>
  <c r="R153" i="6"/>
  <c r="K153" i="6"/>
  <c r="O153" i="6"/>
  <c r="S153" i="6"/>
  <c r="H153" i="6"/>
  <c r="L153" i="6"/>
  <c r="P153" i="6"/>
  <c r="I54" i="6"/>
  <c r="T54" i="6" s="1"/>
  <c r="M54" i="6"/>
  <c r="Q54" i="6"/>
  <c r="J54" i="6"/>
  <c r="U54" i="6" s="1"/>
  <c r="N54" i="6"/>
  <c r="R54" i="6"/>
  <c r="K54" i="6"/>
  <c r="O54" i="6"/>
  <c r="S54" i="6"/>
  <c r="L54" i="6"/>
  <c r="P54" i="6"/>
  <c r="H54" i="6"/>
  <c r="D54" i="6"/>
  <c r="K185" i="6"/>
  <c r="O185" i="6"/>
  <c r="S185" i="6"/>
  <c r="H185" i="6"/>
  <c r="L185" i="6"/>
  <c r="P185" i="6"/>
  <c r="I185" i="6"/>
  <c r="M185" i="6"/>
  <c r="Q185" i="6"/>
  <c r="R185" i="6"/>
  <c r="J185" i="6"/>
  <c r="U185" i="6" s="1"/>
  <c r="N185" i="6"/>
  <c r="D185" i="6"/>
  <c r="I463" i="6"/>
  <c r="M463" i="6"/>
  <c r="Q463" i="6"/>
  <c r="U463" i="6" s="1"/>
  <c r="J463" i="6"/>
  <c r="N463" i="6"/>
  <c r="R463" i="6"/>
  <c r="K463" i="6"/>
  <c r="O463" i="6"/>
  <c r="S463" i="6"/>
  <c r="H463" i="6"/>
  <c r="L463" i="6"/>
  <c r="P463" i="6"/>
  <c r="D116" i="6"/>
  <c r="K229" i="6"/>
  <c r="V229" i="6" s="1"/>
  <c r="O229" i="6"/>
  <c r="S229" i="6"/>
  <c r="H229" i="6"/>
  <c r="L229" i="6"/>
  <c r="P229" i="6"/>
  <c r="W229" i="6" s="1"/>
  <c r="I229" i="6"/>
  <c r="M229" i="6"/>
  <c r="Q229" i="6"/>
  <c r="R229" i="6"/>
  <c r="J229" i="6"/>
  <c r="N229" i="6"/>
  <c r="R849" i="6"/>
  <c r="N849" i="6"/>
  <c r="J849" i="6"/>
  <c r="R848" i="6"/>
  <c r="N848" i="6"/>
  <c r="J848" i="6"/>
  <c r="V848" i="6" s="1"/>
  <c r="R846" i="6"/>
  <c r="N846" i="6"/>
  <c r="J846" i="6"/>
  <c r="R845" i="6"/>
  <c r="N845" i="6"/>
  <c r="J845" i="6"/>
  <c r="R843" i="6"/>
  <c r="N843" i="6"/>
  <c r="J843" i="6"/>
  <c r="R842" i="6"/>
  <c r="N842" i="6"/>
  <c r="J842" i="6"/>
  <c r="R841" i="6"/>
  <c r="N841" i="6"/>
  <c r="J841" i="6"/>
  <c r="T841" i="6" s="1"/>
  <c r="R840" i="6"/>
  <c r="N840" i="6"/>
  <c r="J840" i="6"/>
  <c r="R839" i="6"/>
  <c r="N839" i="6"/>
  <c r="J839" i="6"/>
  <c r="R838" i="6"/>
  <c r="N838" i="6"/>
  <c r="J838" i="6"/>
  <c r="R837" i="6"/>
  <c r="N837" i="6"/>
  <c r="J837" i="6"/>
  <c r="T837" i="6" s="1"/>
  <c r="R836" i="6"/>
  <c r="N836" i="6"/>
  <c r="J836" i="6"/>
  <c r="R835" i="6"/>
  <c r="N835" i="6"/>
  <c r="J835" i="6"/>
  <c r="R834" i="6"/>
  <c r="N834" i="6"/>
  <c r="J834" i="6"/>
  <c r="R833" i="6"/>
  <c r="N833" i="6"/>
  <c r="J833" i="6"/>
  <c r="V833" i="6" s="1"/>
  <c r="R831" i="6"/>
  <c r="N831" i="6"/>
  <c r="J831" i="6"/>
  <c r="R829" i="6"/>
  <c r="N829" i="6"/>
  <c r="J829" i="6"/>
  <c r="R828" i="6"/>
  <c r="N828" i="6"/>
  <c r="J828" i="6"/>
  <c r="R825" i="6"/>
  <c r="N825" i="6"/>
  <c r="J825" i="6"/>
  <c r="R824" i="6"/>
  <c r="N824" i="6"/>
  <c r="J824" i="6"/>
  <c r="R823" i="6"/>
  <c r="N823" i="6"/>
  <c r="J823" i="6"/>
  <c r="R822" i="6"/>
  <c r="N822" i="6"/>
  <c r="J822" i="6"/>
  <c r="T822" i="6" s="1"/>
  <c r="R820" i="6"/>
  <c r="N820" i="6"/>
  <c r="J820" i="6"/>
  <c r="R819" i="6"/>
  <c r="N819" i="6"/>
  <c r="J819" i="6"/>
  <c r="R818" i="6"/>
  <c r="N818" i="6"/>
  <c r="J818" i="6"/>
  <c r="R817" i="6"/>
  <c r="N817" i="6"/>
  <c r="J817" i="6"/>
  <c r="R816" i="6"/>
  <c r="N816" i="6"/>
  <c r="J816" i="6"/>
  <c r="V816" i="6" s="1"/>
  <c r="R815" i="6"/>
  <c r="N815" i="6"/>
  <c r="J815" i="6"/>
  <c r="R813" i="6"/>
  <c r="N813" i="6"/>
  <c r="J813" i="6"/>
  <c r="R811" i="6"/>
  <c r="N811" i="6"/>
  <c r="J811" i="6"/>
  <c r="U811" i="6" s="1"/>
  <c r="R810" i="6"/>
  <c r="N810" i="6"/>
  <c r="J810" i="6"/>
  <c r="V810" i="6" s="1"/>
  <c r="R809" i="6"/>
  <c r="N809" i="6"/>
  <c r="J809" i="6"/>
  <c r="R808" i="6"/>
  <c r="N808" i="6"/>
  <c r="J808" i="6"/>
  <c r="R807" i="6"/>
  <c r="N807" i="6"/>
  <c r="J807" i="6"/>
  <c r="R806" i="6"/>
  <c r="N806" i="6"/>
  <c r="J806" i="6"/>
  <c r="K417" i="6"/>
  <c r="I723" i="7"/>
  <c r="H723" i="7"/>
  <c r="L723" i="7"/>
  <c r="P723" i="7"/>
  <c r="J660" i="7"/>
  <c r="I660" i="7"/>
  <c r="M660" i="7"/>
  <c r="K178" i="7"/>
  <c r="J178" i="7"/>
  <c r="N178" i="7"/>
  <c r="H726" i="7"/>
  <c r="O726" i="7"/>
  <c r="K726" i="7"/>
  <c r="I663" i="7"/>
  <c r="H663" i="7"/>
  <c r="L663" i="7"/>
  <c r="P663" i="7"/>
  <c r="J665" i="7"/>
  <c r="M665" i="7"/>
  <c r="I665" i="7"/>
  <c r="J766" i="7"/>
  <c r="I766" i="7"/>
  <c r="M766" i="7"/>
  <c r="K768" i="7"/>
  <c r="N768" i="7"/>
  <c r="J768" i="7"/>
  <c r="D447" i="7"/>
  <c r="I729" i="7"/>
  <c r="L729" i="7"/>
  <c r="P729" i="7"/>
  <c r="H729" i="7"/>
  <c r="D668" i="7"/>
  <c r="H414" i="6"/>
  <c r="L414" i="6"/>
  <c r="P414" i="6"/>
  <c r="I414" i="6"/>
  <c r="M414" i="6"/>
  <c r="Q414" i="6"/>
  <c r="J414" i="6"/>
  <c r="N414" i="6"/>
  <c r="R414" i="6"/>
  <c r="S414" i="6"/>
  <c r="K414" i="6"/>
  <c r="O414" i="6"/>
  <c r="H415" i="6"/>
  <c r="L415" i="6"/>
  <c r="P415" i="6"/>
  <c r="I415" i="6"/>
  <c r="U415" i="6" s="1"/>
  <c r="M415" i="6"/>
  <c r="Q415" i="6"/>
  <c r="J415" i="6"/>
  <c r="N415" i="6"/>
  <c r="R415" i="6"/>
  <c r="K415" i="6"/>
  <c r="O415" i="6"/>
  <c r="S415" i="6"/>
  <c r="D415" i="6"/>
  <c r="K247" i="6"/>
  <c r="O247" i="6"/>
  <c r="S247" i="6"/>
  <c r="H247" i="6"/>
  <c r="L247" i="6"/>
  <c r="P247" i="6"/>
  <c r="I247" i="6"/>
  <c r="M247" i="6"/>
  <c r="Q247" i="6"/>
  <c r="J247" i="6"/>
  <c r="N247" i="6"/>
  <c r="R247" i="6"/>
  <c r="I48" i="6"/>
  <c r="M48" i="6"/>
  <c r="Q48" i="6"/>
  <c r="J48" i="6"/>
  <c r="N48" i="6"/>
  <c r="R48" i="6"/>
  <c r="K48" i="6"/>
  <c r="W48" i="6" s="1"/>
  <c r="O48" i="6"/>
  <c r="S48" i="6"/>
  <c r="H48" i="6"/>
  <c r="L48" i="6"/>
  <c r="P48" i="6"/>
  <c r="D460" i="6"/>
  <c r="H8" i="6"/>
  <c r="W8" i="6" s="1"/>
  <c r="L8" i="6"/>
  <c r="P8" i="6"/>
  <c r="I8" i="6"/>
  <c r="M8" i="6"/>
  <c r="Q8" i="6"/>
  <c r="J8" i="6"/>
  <c r="N8" i="6"/>
  <c r="R8" i="6"/>
  <c r="S8" i="6"/>
  <c r="K8" i="6"/>
  <c r="O8" i="6"/>
  <c r="D314" i="6"/>
  <c r="I127" i="6"/>
  <c r="M127" i="6"/>
  <c r="Q127" i="6"/>
  <c r="J127" i="6"/>
  <c r="N127" i="6"/>
  <c r="R127" i="6"/>
  <c r="K127" i="6"/>
  <c r="O127" i="6"/>
  <c r="S127" i="6"/>
  <c r="L127" i="6"/>
  <c r="P127" i="6"/>
  <c r="H127" i="6"/>
  <c r="H376" i="6"/>
  <c r="L376" i="6"/>
  <c r="P376" i="6"/>
  <c r="I376" i="6"/>
  <c r="T376" i="6" s="1"/>
  <c r="M376" i="6"/>
  <c r="V376" i="6" s="1"/>
  <c r="Q376" i="6"/>
  <c r="J376" i="6"/>
  <c r="N376" i="6"/>
  <c r="R376" i="6"/>
  <c r="K376" i="6"/>
  <c r="O376" i="6"/>
  <c r="S376" i="6"/>
  <c r="I315" i="6"/>
  <c r="M315" i="6"/>
  <c r="Q315" i="6"/>
  <c r="J315" i="6"/>
  <c r="N315" i="6"/>
  <c r="R315" i="6"/>
  <c r="K315" i="6"/>
  <c r="O315" i="6"/>
  <c r="S315" i="6"/>
  <c r="H315" i="6"/>
  <c r="L315" i="6"/>
  <c r="P315" i="6"/>
  <c r="D249" i="6"/>
  <c r="I462" i="6"/>
  <c r="M462" i="6"/>
  <c r="Q462" i="6"/>
  <c r="J462" i="6"/>
  <c r="N462" i="6"/>
  <c r="R462" i="6"/>
  <c r="K462" i="6"/>
  <c r="O462" i="6"/>
  <c r="S462" i="6"/>
  <c r="H462" i="6"/>
  <c r="L462" i="6"/>
  <c r="I68" i="6"/>
  <c r="M68" i="6"/>
  <c r="Q68" i="6"/>
  <c r="J68" i="6"/>
  <c r="N68" i="6"/>
  <c r="R68" i="6"/>
  <c r="K68" i="6"/>
  <c r="O68" i="6"/>
  <c r="S68" i="6"/>
  <c r="H68" i="6"/>
  <c r="L68" i="6"/>
  <c r="P68" i="6"/>
  <c r="D377" i="6"/>
  <c r="D291" i="6"/>
  <c r="D838" i="6"/>
  <c r="I464" i="6"/>
  <c r="M464" i="6"/>
  <c r="Q464" i="6"/>
  <c r="J464" i="6"/>
  <c r="N464" i="6"/>
  <c r="R464" i="6"/>
  <c r="K464" i="6"/>
  <c r="O464" i="6"/>
  <c r="S464" i="6"/>
  <c r="L464" i="6"/>
  <c r="P464" i="6"/>
  <c r="D843" i="6"/>
  <c r="K186" i="6"/>
  <c r="O186" i="6"/>
  <c r="S186" i="6"/>
  <c r="H186" i="6"/>
  <c r="L186" i="6"/>
  <c r="P186" i="6"/>
  <c r="I186" i="6"/>
  <c r="M186" i="6"/>
  <c r="Q186" i="6"/>
  <c r="J186" i="6"/>
  <c r="N186" i="6"/>
  <c r="R186" i="6"/>
  <c r="I140" i="6"/>
  <c r="T140" i="6" s="1"/>
  <c r="M140" i="6"/>
  <c r="Q140" i="6"/>
  <c r="J140" i="6"/>
  <c r="N140" i="6"/>
  <c r="R140" i="6"/>
  <c r="K140" i="6"/>
  <c r="O140" i="6"/>
  <c r="S140" i="6"/>
  <c r="P140" i="6"/>
  <c r="H140" i="6"/>
  <c r="L140" i="6"/>
  <c r="I61" i="6"/>
  <c r="M61" i="6"/>
  <c r="Q61" i="6"/>
  <c r="J61" i="6"/>
  <c r="N61" i="6"/>
  <c r="R61" i="6"/>
  <c r="K61" i="6"/>
  <c r="O61" i="6"/>
  <c r="S61" i="6"/>
  <c r="H61" i="6"/>
  <c r="L61" i="6"/>
  <c r="P61" i="6"/>
  <c r="Q849" i="6"/>
  <c r="M849" i="6"/>
  <c r="V849" i="6" s="1"/>
  <c r="Q848" i="6"/>
  <c r="M848" i="6"/>
  <c r="Q846" i="6"/>
  <c r="M846" i="6"/>
  <c r="Q845" i="6"/>
  <c r="M845" i="6"/>
  <c r="Q843" i="6"/>
  <c r="M843" i="6"/>
  <c r="Q842" i="6"/>
  <c r="M842" i="6"/>
  <c r="Q841" i="6"/>
  <c r="U841" i="6" s="1"/>
  <c r="M841" i="6"/>
  <c r="Q840" i="6"/>
  <c r="M840" i="6"/>
  <c r="Q839" i="6"/>
  <c r="M839" i="6"/>
  <c r="Q838" i="6"/>
  <c r="M838" i="6"/>
  <c r="Q837" i="6"/>
  <c r="M837" i="6"/>
  <c r="Q836" i="6"/>
  <c r="M836" i="6"/>
  <c r="Q835" i="6"/>
  <c r="M835" i="6"/>
  <c r="Q834" i="6"/>
  <c r="M834" i="6"/>
  <c r="Q833" i="6"/>
  <c r="M833" i="6"/>
  <c r="Q831" i="6"/>
  <c r="M831" i="6"/>
  <c r="Q829" i="6"/>
  <c r="U829" i="6" s="1"/>
  <c r="M829" i="6"/>
  <c r="Q828" i="6"/>
  <c r="M828" i="6"/>
  <c r="Q825" i="6"/>
  <c r="M825" i="6"/>
  <c r="Q824" i="6"/>
  <c r="M824" i="6"/>
  <c r="Q823" i="6"/>
  <c r="U823" i="6" s="1"/>
  <c r="M823" i="6"/>
  <c r="V823" i="6" s="1"/>
  <c r="Q822" i="6"/>
  <c r="M822" i="6"/>
  <c r="Q820" i="6"/>
  <c r="M820" i="6"/>
  <c r="Q819" i="6"/>
  <c r="M819" i="6"/>
  <c r="Q818" i="6"/>
  <c r="M818" i="6"/>
  <c r="Q817" i="6"/>
  <c r="M817" i="6"/>
  <c r="Q816" i="6"/>
  <c r="M816" i="6"/>
  <c r="Q815" i="6"/>
  <c r="M815" i="6"/>
  <c r="Q813" i="6"/>
  <c r="U813" i="6" s="1"/>
  <c r="M813" i="6"/>
  <c r="Q811" i="6"/>
  <c r="M811" i="6"/>
  <c r="Q810" i="6"/>
  <c r="M810" i="6"/>
  <c r="Q809" i="6"/>
  <c r="M809" i="6"/>
  <c r="Q808" i="6"/>
  <c r="M808" i="6"/>
  <c r="Q807" i="6"/>
  <c r="M807" i="6"/>
  <c r="Q806" i="6"/>
  <c r="M806" i="6"/>
  <c r="I265" i="7"/>
  <c r="M265" i="7"/>
  <c r="J265" i="7"/>
  <c r="N265" i="7"/>
  <c r="K265" i="7"/>
  <c r="O265" i="7"/>
  <c r="L265" i="7"/>
  <c r="P265" i="7"/>
  <c r="H265" i="7"/>
  <c r="K432" i="7"/>
  <c r="O432" i="7"/>
  <c r="H432" i="7"/>
  <c r="L432" i="7"/>
  <c r="P432" i="7"/>
  <c r="I432" i="7"/>
  <c r="M432" i="7"/>
  <c r="J432" i="7"/>
  <c r="N432" i="7"/>
  <c r="J129" i="7"/>
  <c r="N129" i="7"/>
  <c r="K129" i="7"/>
  <c r="O129" i="7"/>
  <c r="H129" i="7"/>
  <c r="L129" i="7"/>
  <c r="P129" i="7"/>
  <c r="I129" i="7"/>
  <c r="M129" i="7"/>
  <c r="J649" i="7"/>
  <c r="N649" i="7"/>
  <c r="K649" i="7"/>
  <c r="O649" i="7"/>
  <c r="I649" i="7"/>
  <c r="M649" i="7"/>
  <c r="K645" i="7"/>
  <c r="O645" i="7"/>
  <c r="H645" i="7"/>
  <c r="L645" i="7"/>
  <c r="P645" i="7"/>
  <c r="J645" i="7"/>
  <c r="N645" i="7"/>
  <c r="J643" i="7"/>
  <c r="N643" i="7"/>
  <c r="K643" i="7"/>
  <c r="O643" i="7"/>
  <c r="I643" i="7"/>
  <c r="M643" i="7"/>
  <c r="I300" i="7"/>
  <c r="M300" i="7"/>
  <c r="J300" i="7"/>
  <c r="N300" i="7"/>
  <c r="K300" i="7"/>
  <c r="O300" i="7"/>
  <c r="H300" i="7"/>
  <c r="L300" i="7"/>
  <c r="P300" i="7"/>
  <c r="K501" i="7"/>
  <c r="O501" i="7"/>
  <c r="H501" i="7"/>
  <c r="L501" i="7"/>
  <c r="P501" i="7"/>
  <c r="I501" i="7"/>
  <c r="M501" i="7"/>
  <c r="N501" i="7"/>
  <c r="J501" i="7"/>
  <c r="J40" i="7"/>
  <c r="N40" i="7"/>
  <c r="K40" i="7"/>
  <c r="O40" i="7"/>
  <c r="L40" i="7"/>
  <c r="H40" i="7"/>
  <c r="P40" i="7"/>
  <c r="I40" i="7"/>
  <c r="M40" i="7"/>
  <c r="H110" i="7"/>
  <c r="L110" i="7"/>
  <c r="P110" i="7"/>
  <c r="I110" i="7"/>
  <c r="M110" i="7"/>
  <c r="J110" i="7"/>
  <c r="N110" i="7"/>
  <c r="K110" i="7"/>
  <c r="O110" i="7"/>
  <c r="I134" i="7"/>
  <c r="M134" i="7"/>
  <c r="J134" i="7"/>
  <c r="N134" i="7"/>
  <c r="K134" i="7"/>
  <c r="O134" i="7"/>
  <c r="P134" i="7"/>
  <c r="L134" i="7"/>
  <c r="H134" i="7"/>
  <c r="I6" i="7"/>
  <c r="M6" i="7"/>
  <c r="J6" i="7"/>
  <c r="N6" i="7"/>
  <c r="K6" i="7"/>
  <c r="O6" i="7"/>
  <c r="H6" i="7"/>
  <c r="P6" i="7"/>
  <c r="L6" i="7"/>
  <c r="K633" i="7"/>
  <c r="O633" i="7"/>
  <c r="H633" i="7"/>
  <c r="L633" i="7"/>
  <c r="P633" i="7"/>
  <c r="J633" i="7"/>
  <c r="N633" i="7"/>
  <c r="H632" i="7"/>
  <c r="L632" i="7"/>
  <c r="P632" i="7"/>
  <c r="I632" i="7"/>
  <c r="M632" i="7"/>
  <c r="K632" i="7"/>
  <c r="O632" i="7"/>
  <c r="I337" i="7"/>
  <c r="M337" i="7"/>
  <c r="J337" i="7"/>
  <c r="N337" i="7"/>
  <c r="L337" i="7"/>
  <c r="H337" i="7"/>
  <c r="K337" i="7"/>
  <c r="O337" i="7"/>
  <c r="P337" i="7"/>
  <c r="I42" i="7"/>
  <c r="M42" i="7"/>
  <c r="K42" i="7"/>
  <c r="O42" i="7"/>
  <c r="J42" i="7"/>
  <c r="L42" i="7"/>
  <c r="N42" i="7"/>
  <c r="P42" i="7"/>
  <c r="H42" i="7"/>
  <c r="H331" i="7"/>
  <c r="L331" i="7"/>
  <c r="P331" i="7"/>
  <c r="I331" i="7"/>
  <c r="M331" i="7"/>
  <c r="J331" i="7"/>
  <c r="N331" i="7"/>
  <c r="K331" i="7"/>
  <c r="O331" i="7"/>
  <c r="I366" i="7"/>
  <c r="M366" i="7"/>
  <c r="J366" i="7"/>
  <c r="N366" i="7"/>
  <c r="K366" i="7"/>
  <c r="O366" i="7"/>
  <c r="H366" i="7"/>
  <c r="L366" i="7"/>
  <c r="P366" i="7"/>
  <c r="J619" i="7"/>
  <c r="N619" i="7"/>
  <c r="K619" i="7"/>
  <c r="O619" i="7"/>
  <c r="I619" i="7"/>
  <c r="M619" i="7"/>
  <c r="J109" i="7"/>
  <c r="N109" i="7"/>
  <c r="K109" i="7"/>
  <c r="O109" i="7"/>
  <c r="H109" i="7"/>
  <c r="L109" i="7"/>
  <c r="P109" i="7"/>
  <c r="I109" i="7"/>
  <c r="M109" i="7"/>
  <c r="J154" i="7"/>
  <c r="N154" i="7"/>
  <c r="K154" i="7"/>
  <c r="O154" i="7"/>
  <c r="L154" i="7"/>
  <c r="H154" i="7"/>
  <c r="P154" i="7"/>
  <c r="I154" i="7"/>
  <c r="M154" i="7"/>
  <c r="J607" i="7"/>
  <c r="N607" i="7"/>
  <c r="K607" i="7"/>
  <c r="O607" i="7"/>
  <c r="I607" i="7"/>
  <c r="M607" i="7"/>
  <c r="H514" i="7"/>
  <c r="L514" i="7"/>
  <c r="P514" i="7"/>
  <c r="I514" i="7"/>
  <c r="M514" i="7"/>
  <c r="J514" i="7"/>
  <c r="N514" i="7"/>
  <c r="O514" i="7"/>
  <c r="K514" i="7"/>
  <c r="I456" i="7"/>
  <c r="M456" i="7"/>
  <c r="J456" i="7"/>
  <c r="N456" i="7"/>
  <c r="K456" i="7"/>
  <c r="O456" i="7"/>
  <c r="H456" i="7"/>
  <c r="L456" i="7"/>
  <c r="P456" i="7"/>
  <c r="J430" i="7"/>
  <c r="N430" i="7"/>
  <c r="H430" i="7"/>
  <c r="L430" i="7"/>
  <c r="P430" i="7"/>
  <c r="K430" i="7"/>
  <c r="M430" i="7"/>
  <c r="O430" i="7"/>
  <c r="I430" i="7"/>
  <c r="K596" i="7"/>
  <c r="O596" i="7"/>
  <c r="H596" i="7"/>
  <c r="L596" i="7"/>
  <c r="P596" i="7"/>
  <c r="J596" i="7"/>
  <c r="N596" i="7"/>
  <c r="K158" i="7"/>
  <c r="O158" i="7"/>
  <c r="H158" i="7"/>
  <c r="L158" i="7"/>
  <c r="P158" i="7"/>
  <c r="I158" i="7"/>
  <c r="M158" i="7"/>
  <c r="J158" i="7"/>
  <c r="N158" i="7"/>
  <c r="H417" i="7"/>
  <c r="L417" i="7"/>
  <c r="P417" i="7"/>
  <c r="I417" i="7"/>
  <c r="M417" i="7"/>
  <c r="K417" i="7"/>
  <c r="O417" i="7"/>
  <c r="I675" i="7"/>
  <c r="M675" i="7"/>
  <c r="J675" i="7"/>
  <c r="N675" i="7"/>
  <c r="K675" i="7"/>
  <c r="O675" i="7"/>
  <c r="P675" i="7"/>
  <c r="L675" i="7"/>
  <c r="H675" i="7"/>
  <c r="K80" i="7"/>
  <c r="O80" i="7"/>
  <c r="H80" i="7"/>
  <c r="L80" i="7"/>
  <c r="P80" i="7"/>
  <c r="I80" i="7"/>
  <c r="M80" i="7"/>
  <c r="J80" i="7"/>
  <c r="N80" i="7"/>
  <c r="K276" i="7"/>
  <c r="O276" i="7"/>
  <c r="H276" i="7"/>
  <c r="L276" i="7"/>
  <c r="P276" i="7"/>
  <c r="I276" i="7"/>
  <c r="M276" i="7"/>
  <c r="N276" i="7"/>
  <c r="J276" i="7"/>
  <c r="K586" i="7"/>
  <c r="O586" i="7"/>
  <c r="H586" i="7"/>
  <c r="L586" i="7"/>
  <c r="P586" i="7"/>
  <c r="J586" i="7"/>
  <c r="N586" i="7"/>
  <c r="H133" i="7"/>
  <c r="L133" i="7"/>
  <c r="P133" i="7"/>
  <c r="I133" i="7"/>
  <c r="M133" i="7"/>
  <c r="O133" i="7"/>
  <c r="N133" i="7"/>
  <c r="J133" i="7"/>
  <c r="K133" i="7"/>
  <c r="J19" i="7"/>
  <c r="N19" i="7"/>
  <c r="K19" i="7"/>
  <c r="O19" i="7"/>
  <c r="H19" i="7"/>
  <c r="L19" i="7"/>
  <c r="P19" i="7"/>
  <c r="I19" i="7"/>
  <c r="M19" i="7"/>
  <c r="I580" i="7"/>
  <c r="M580" i="7"/>
  <c r="J580" i="7"/>
  <c r="N580" i="7"/>
  <c r="H580" i="7"/>
  <c r="L580" i="7"/>
  <c r="P580" i="7"/>
  <c r="J472" i="7"/>
  <c r="N472" i="7"/>
  <c r="K472" i="7"/>
  <c r="O472" i="7"/>
  <c r="H472" i="7"/>
  <c r="L472" i="7"/>
  <c r="P472" i="7"/>
  <c r="I472" i="7"/>
  <c r="M472" i="7"/>
  <c r="I264" i="7"/>
  <c r="M264" i="7"/>
  <c r="J264" i="7"/>
  <c r="N264" i="7"/>
  <c r="K264" i="7"/>
  <c r="O264" i="7"/>
  <c r="H264" i="7"/>
  <c r="L264" i="7"/>
  <c r="P264" i="7"/>
  <c r="K29" i="7"/>
  <c r="O29" i="7"/>
  <c r="H29" i="7"/>
  <c r="L29" i="7"/>
  <c r="P29" i="7"/>
  <c r="I29" i="7"/>
  <c r="M29" i="7"/>
  <c r="J29" i="7"/>
  <c r="N29" i="7"/>
  <c r="J419" i="7"/>
  <c r="N419" i="7"/>
  <c r="K419" i="7"/>
  <c r="O419" i="7"/>
  <c r="H419" i="7"/>
  <c r="L419" i="7"/>
  <c r="P419" i="7"/>
  <c r="I419" i="7"/>
  <c r="M419" i="7"/>
  <c r="K567" i="7"/>
  <c r="H567" i="7"/>
  <c r="L567" i="7"/>
  <c r="P567" i="7"/>
  <c r="J567" i="7"/>
  <c r="N567" i="7"/>
  <c r="M567" i="7"/>
  <c r="O567" i="7"/>
  <c r="I567" i="7"/>
  <c r="J449" i="7"/>
  <c r="N449" i="7"/>
  <c r="K449" i="7"/>
  <c r="O449" i="7"/>
  <c r="H449" i="7"/>
  <c r="L449" i="7"/>
  <c r="P449" i="7"/>
  <c r="I449" i="7"/>
  <c r="M449" i="7"/>
  <c r="K356" i="7"/>
  <c r="O356" i="7"/>
  <c r="H356" i="7"/>
  <c r="L356" i="7"/>
  <c r="P356" i="7"/>
  <c r="I356" i="7"/>
  <c r="M356" i="7"/>
  <c r="J356" i="7"/>
  <c r="N356" i="7"/>
  <c r="I368" i="7"/>
  <c r="M368" i="7"/>
  <c r="J368" i="7"/>
  <c r="N368" i="7"/>
  <c r="K368" i="7"/>
  <c r="O368" i="7"/>
  <c r="H368" i="7"/>
  <c r="L368" i="7"/>
  <c r="P368" i="7"/>
  <c r="H506" i="7"/>
  <c r="L506" i="7"/>
  <c r="P506" i="7"/>
  <c r="I506" i="7"/>
  <c r="M506" i="7"/>
  <c r="J506" i="7"/>
  <c r="N506" i="7"/>
  <c r="K506" i="7"/>
  <c r="O506" i="7"/>
  <c r="K513" i="7"/>
  <c r="O513" i="7"/>
  <c r="H513" i="7"/>
  <c r="L513" i="7"/>
  <c r="P513" i="7"/>
  <c r="I513" i="7"/>
  <c r="M513" i="7"/>
  <c r="J513" i="7"/>
  <c r="N513" i="7"/>
  <c r="K552" i="7"/>
  <c r="O552" i="7"/>
  <c r="H552" i="7"/>
  <c r="L552" i="7"/>
  <c r="P552" i="7"/>
  <c r="J552" i="7"/>
  <c r="N552" i="7"/>
  <c r="I552" i="7"/>
  <c r="J47" i="7"/>
  <c r="N47" i="7"/>
  <c r="K47" i="7"/>
  <c r="O47" i="7"/>
  <c r="H47" i="7"/>
  <c r="P47" i="7"/>
  <c r="L47" i="7"/>
  <c r="M47" i="7"/>
  <c r="I47" i="7"/>
  <c r="K418" i="7"/>
  <c r="O418" i="7"/>
  <c r="H418" i="7"/>
  <c r="L418" i="7"/>
  <c r="P418" i="7"/>
  <c r="I418" i="7"/>
  <c r="M418" i="7"/>
  <c r="J418" i="7"/>
  <c r="N418" i="7"/>
  <c r="K462" i="7"/>
  <c r="O462" i="7"/>
  <c r="I462" i="7"/>
  <c r="M462" i="7"/>
  <c r="L462" i="7"/>
  <c r="N462" i="7"/>
  <c r="P462" i="7"/>
  <c r="H462" i="7"/>
  <c r="J462" i="7"/>
  <c r="J436" i="7"/>
  <c r="N436" i="7"/>
  <c r="K436" i="7"/>
  <c r="O436" i="7"/>
  <c r="H436" i="7"/>
  <c r="L436" i="7"/>
  <c r="P436" i="7"/>
  <c r="I436" i="7"/>
  <c r="M436" i="7"/>
  <c r="J543" i="7"/>
  <c r="N543" i="7"/>
  <c r="K543" i="7"/>
  <c r="O543" i="7"/>
  <c r="H543" i="7"/>
  <c r="L543" i="7"/>
  <c r="P543" i="7"/>
  <c r="M543" i="7"/>
  <c r="I543" i="7"/>
  <c r="K58" i="7"/>
  <c r="O58" i="7"/>
  <c r="H58" i="7"/>
  <c r="L58" i="7"/>
  <c r="P58" i="7"/>
  <c r="M58" i="7"/>
  <c r="I58" i="7"/>
  <c r="J58" i="7"/>
  <c r="N58" i="7"/>
  <c r="J237" i="7"/>
  <c r="N237" i="7"/>
  <c r="K237" i="7"/>
  <c r="O237" i="7"/>
  <c r="H237" i="7"/>
  <c r="L237" i="7"/>
  <c r="P237" i="7"/>
  <c r="I237" i="7"/>
  <c r="M237" i="7"/>
  <c r="N762" i="7"/>
  <c r="J762" i="7"/>
  <c r="M369" i="7"/>
  <c r="P33" i="7"/>
  <c r="L33" i="7"/>
  <c r="H33" i="7"/>
  <c r="N365" i="7"/>
  <c r="J365" i="7"/>
  <c r="I735" i="7"/>
  <c r="N732" i="7"/>
  <c r="J732" i="7"/>
  <c r="P661" i="7"/>
  <c r="L661" i="7"/>
  <c r="H661" i="7"/>
  <c r="N725" i="7"/>
  <c r="J725" i="7"/>
  <c r="O657" i="7"/>
  <c r="K657" i="7"/>
  <c r="I645" i="7"/>
  <c r="L619" i="7"/>
  <c r="H11" i="7"/>
  <c r="L11" i="7"/>
  <c r="P11" i="7"/>
  <c r="I11" i="7"/>
  <c r="M11" i="7"/>
  <c r="J11" i="7"/>
  <c r="N11" i="7"/>
  <c r="O11" i="7"/>
  <c r="K11" i="7"/>
  <c r="H489" i="7"/>
  <c r="L489" i="7"/>
  <c r="P489" i="7"/>
  <c r="I489" i="7"/>
  <c r="M489" i="7"/>
  <c r="J489" i="7"/>
  <c r="N489" i="7"/>
  <c r="K489" i="7"/>
  <c r="O489" i="7"/>
  <c r="K477" i="7"/>
  <c r="O477" i="7"/>
  <c r="H477" i="7"/>
  <c r="L477" i="7"/>
  <c r="P477" i="7"/>
  <c r="I477" i="7"/>
  <c r="M477" i="7"/>
  <c r="J477" i="7"/>
  <c r="N477" i="7"/>
  <c r="H281" i="7"/>
  <c r="L281" i="7"/>
  <c r="P281" i="7"/>
  <c r="I281" i="7"/>
  <c r="M281" i="7"/>
  <c r="J281" i="7"/>
  <c r="N281" i="7"/>
  <c r="K281" i="7"/>
  <c r="O281" i="7"/>
  <c r="J646" i="7"/>
  <c r="N646" i="7"/>
  <c r="K646" i="7"/>
  <c r="O646" i="7"/>
  <c r="I646" i="7"/>
  <c r="M646" i="7"/>
  <c r="K434" i="7"/>
  <c r="O434" i="7"/>
  <c r="H434" i="7"/>
  <c r="L434" i="7"/>
  <c r="P434" i="7"/>
  <c r="I434" i="7"/>
  <c r="M434" i="7"/>
  <c r="J434" i="7"/>
  <c r="N434" i="7"/>
  <c r="J208" i="7"/>
  <c r="N208" i="7"/>
  <c r="K208" i="7"/>
  <c r="O208" i="7"/>
  <c r="H208" i="7"/>
  <c r="L208" i="7"/>
  <c r="P208" i="7"/>
  <c r="I208" i="7"/>
  <c r="M208" i="7"/>
  <c r="H278" i="7"/>
  <c r="L278" i="7"/>
  <c r="P278" i="7"/>
  <c r="I278" i="7"/>
  <c r="M278" i="7"/>
  <c r="J278" i="7"/>
  <c r="N278" i="7"/>
  <c r="O278" i="7"/>
  <c r="K278" i="7"/>
  <c r="K397" i="7"/>
  <c r="O397" i="7"/>
  <c r="H397" i="7"/>
  <c r="L397" i="7"/>
  <c r="P397" i="7"/>
  <c r="J397" i="7"/>
  <c r="N397" i="7"/>
  <c r="I715" i="7"/>
  <c r="M715" i="7"/>
  <c r="J715" i="7"/>
  <c r="N715" i="7"/>
  <c r="H715" i="7"/>
  <c r="L715" i="7"/>
  <c r="P715" i="7"/>
  <c r="H635" i="7"/>
  <c r="L635" i="7"/>
  <c r="P635" i="7"/>
  <c r="I635" i="7"/>
  <c r="M635" i="7"/>
  <c r="K635" i="7"/>
  <c r="O635" i="7"/>
  <c r="H62" i="7"/>
  <c r="L62" i="7"/>
  <c r="P62" i="7"/>
  <c r="I62" i="7"/>
  <c r="M62" i="7"/>
  <c r="J62" i="7"/>
  <c r="N62" i="7"/>
  <c r="O62" i="7"/>
  <c r="K62" i="7"/>
  <c r="H321" i="7"/>
  <c r="L321" i="7"/>
  <c r="P321" i="7"/>
  <c r="I321" i="7"/>
  <c r="M321" i="7"/>
  <c r="J321" i="7"/>
  <c r="N321" i="7"/>
  <c r="O321" i="7"/>
  <c r="K321" i="7"/>
  <c r="I631" i="7"/>
  <c r="M631" i="7"/>
  <c r="J631" i="7"/>
  <c r="N631" i="7"/>
  <c r="H631" i="7"/>
  <c r="L631" i="7"/>
  <c r="P631" i="7"/>
  <c r="K249" i="7"/>
  <c r="O249" i="7"/>
  <c r="I249" i="7"/>
  <c r="M249" i="7"/>
  <c r="H249" i="7"/>
  <c r="P249" i="7"/>
  <c r="J249" i="7"/>
  <c r="L249" i="7"/>
  <c r="N249" i="7"/>
  <c r="K253" i="7"/>
  <c r="O253" i="7"/>
  <c r="H253" i="7"/>
  <c r="L253" i="7"/>
  <c r="P253" i="7"/>
  <c r="I253" i="7"/>
  <c r="M253" i="7"/>
  <c r="N253" i="7"/>
  <c r="J253" i="7"/>
  <c r="J625" i="7"/>
  <c r="N625" i="7"/>
  <c r="K625" i="7"/>
  <c r="O625" i="7"/>
  <c r="I625" i="7"/>
  <c r="M625" i="7"/>
  <c r="K200" i="7"/>
  <c r="O200" i="7"/>
  <c r="H200" i="7"/>
  <c r="L200" i="7"/>
  <c r="P200" i="7"/>
  <c r="I200" i="7"/>
  <c r="M200" i="7"/>
  <c r="J200" i="7"/>
  <c r="N200" i="7"/>
  <c r="H183" i="7"/>
  <c r="L183" i="7"/>
  <c r="P183" i="7"/>
  <c r="I183" i="7"/>
  <c r="M183" i="7"/>
  <c r="N183" i="7"/>
  <c r="O183" i="7"/>
  <c r="J183" i="7"/>
  <c r="K183" i="7"/>
  <c r="I313" i="7"/>
  <c r="M313" i="7"/>
  <c r="J313" i="7"/>
  <c r="N313" i="7"/>
  <c r="K313" i="7"/>
  <c r="O313" i="7"/>
  <c r="P313" i="7"/>
  <c r="H313" i="7"/>
  <c r="L313" i="7"/>
  <c r="J463" i="7"/>
  <c r="N463" i="7"/>
  <c r="H463" i="7"/>
  <c r="L463" i="7"/>
  <c r="P463" i="7"/>
  <c r="O463" i="7"/>
  <c r="I463" i="7"/>
  <c r="K463" i="7"/>
  <c r="M463" i="7"/>
  <c r="I56" i="7"/>
  <c r="M56" i="7"/>
  <c r="K56" i="7"/>
  <c r="O56" i="7"/>
  <c r="J56" i="7"/>
  <c r="L56" i="7"/>
  <c r="N56" i="7"/>
  <c r="H56" i="7"/>
  <c r="P56" i="7"/>
  <c r="I85" i="7"/>
  <c r="M85" i="7"/>
  <c r="J85" i="7"/>
  <c r="N85" i="7"/>
  <c r="O85" i="7"/>
  <c r="K85" i="7"/>
  <c r="L85" i="7"/>
  <c r="H85" i="7"/>
  <c r="P85" i="7"/>
  <c r="J252" i="7"/>
  <c r="N252" i="7"/>
  <c r="K252" i="7"/>
  <c r="O252" i="7"/>
  <c r="H252" i="7"/>
  <c r="L252" i="7"/>
  <c r="P252" i="7"/>
  <c r="I252" i="7"/>
  <c r="M252" i="7"/>
  <c r="K371" i="7"/>
  <c r="O371" i="7"/>
  <c r="H371" i="7"/>
  <c r="L371" i="7"/>
  <c r="P371" i="7"/>
  <c r="I371" i="7"/>
  <c r="M371" i="7"/>
  <c r="J371" i="7"/>
  <c r="N371" i="7"/>
  <c r="K505" i="7"/>
  <c r="O505" i="7"/>
  <c r="H505" i="7"/>
  <c r="L505" i="7"/>
  <c r="P505" i="7"/>
  <c r="I505" i="7"/>
  <c r="M505" i="7"/>
  <c r="J505" i="7"/>
  <c r="N505" i="7"/>
  <c r="I613" i="7"/>
  <c r="M613" i="7"/>
  <c r="J613" i="7"/>
  <c r="N613" i="7"/>
  <c r="H613" i="7"/>
  <c r="L613" i="7"/>
  <c r="P613" i="7"/>
  <c r="H191" i="7"/>
  <c r="L191" i="7"/>
  <c r="P191" i="7"/>
  <c r="I191" i="7"/>
  <c r="M191" i="7"/>
  <c r="J191" i="7"/>
  <c r="N191" i="7"/>
  <c r="O191" i="7"/>
  <c r="J267" i="7"/>
  <c r="N267" i="7"/>
  <c r="K267" i="7"/>
  <c r="O267" i="7"/>
  <c r="H267" i="7"/>
  <c r="L267" i="7"/>
  <c r="P267" i="7"/>
  <c r="I267" i="7"/>
  <c r="M267" i="7"/>
  <c r="I443" i="7"/>
  <c r="M443" i="7"/>
  <c r="J443" i="7"/>
  <c r="N443" i="7"/>
  <c r="H443" i="7"/>
  <c r="L443" i="7"/>
  <c r="P443" i="7"/>
  <c r="K54" i="7"/>
  <c r="O54" i="7"/>
  <c r="H54" i="7"/>
  <c r="L54" i="7"/>
  <c r="P54" i="7"/>
  <c r="J54" i="7"/>
  <c r="M54" i="7"/>
  <c r="N54" i="7"/>
  <c r="I54" i="7"/>
  <c r="J405" i="7"/>
  <c r="N405" i="7"/>
  <c r="K405" i="7"/>
  <c r="O405" i="7"/>
  <c r="H405" i="7"/>
  <c r="L405" i="7"/>
  <c r="P405" i="7"/>
  <c r="I405" i="7"/>
  <c r="M405" i="7"/>
  <c r="K160" i="7"/>
  <c r="O160" i="7"/>
  <c r="H160" i="7"/>
  <c r="L160" i="7"/>
  <c r="P160" i="7"/>
  <c r="J160" i="7"/>
  <c r="N160" i="7"/>
  <c r="J503" i="7"/>
  <c r="N503" i="7"/>
  <c r="K503" i="7"/>
  <c r="O503" i="7"/>
  <c r="H503" i="7"/>
  <c r="L503" i="7"/>
  <c r="P503" i="7"/>
  <c r="I503" i="7"/>
  <c r="M503" i="7"/>
  <c r="J606" i="7"/>
  <c r="N606" i="7"/>
  <c r="K606" i="7"/>
  <c r="O606" i="7"/>
  <c r="I606" i="7"/>
  <c r="M606" i="7"/>
  <c r="K305" i="7"/>
  <c r="O305" i="7"/>
  <c r="H305" i="7"/>
  <c r="L305" i="7"/>
  <c r="P305" i="7"/>
  <c r="I305" i="7"/>
  <c r="M305" i="7"/>
  <c r="J305" i="7"/>
  <c r="N305" i="7"/>
  <c r="K23" i="7"/>
  <c r="O23" i="7"/>
  <c r="H23" i="7"/>
  <c r="L23" i="7"/>
  <c r="P23" i="7"/>
  <c r="I23" i="7"/>
  <c r="M23" i="7"/>
  <c r="N23" i="7"/>
  <c r="J23" i="7"/>
  <c r="K137" i="7"/>
  <c r="O137" i="7"/>
  <c r="H137" i="7"/>
  <c r="L137" i="7"/>
  <c r="P137" i="7"/>
  <c r="M137" i="7"/>
  <c r="I137" i="7"/>
  <c r="J137" i="7"/>
  <c r="N137" i="7"/>
  <c r="K15" i="7"/>
  <c r="O15" i="7"/>
  <c r="H15" i="7"/>
  <c r="L15" i="7"/>
  <c r="P15" i="7"/>
  <c r="I15" i="7"/>
  <c r="M15" i="7"/>
  <c r="J15" i="7"/>
  <c r="N15" i="7"/>
  <c r="H481" i="7"/>
  <c r="L481" i="7"/>
  <c r="P481" i="7"/>
  <c r="I481" i="7"/>
  <c r="M481" i="7"/>
  <c r="J481" i="7"/>
  <c r="N481" i="7"/>
  <c r="K481" i="7"/>
  <c r="O481" i="7"/>
  <c r="J91" i="7"/>
  <c r="N91" i="7"/>
  <c r="K91" i="7"/>
  <c r="O91" i="7"/>
  <c r="H91" i="7"/>
  <c r="P91" i="7"/>
  <c r="L91" i="7"/>
  <c r="M91" i="7"/>
  <c r="I91" i="7"/>
  <c r="I44" i="7"/>
  <c r="M44" i="7"/>
  <c r="K44" i="7"/>
  <c r="O44" i="7"/>
  <c r="J44" i="7"/>
  <c r="L44" i="7"/>
  <c r="N44" i="7"/>
  <c r="P44" i="7"/>
  <c r="H44" i="7"/>
  <c r="K317" i="7"/>
  <c r="H317" i="7"/>
  <c r="L317" i="7"/>
  <c r="I317" i="7"/>
  <c r="M317" i="7"/>
  <c r="N317" i="7"/>
  <c r="O317" i="7"/>
  <c r="P317" i="7"/>
  <c r="J317" i="7"/>
  <c r="H595" i="7"/>
  <c r="L595" i="7"/>
  <c r="P595" i="7"/>
  <c r="I595" i="7"/>
  <c r="M595" i="7"/>
  <c r="K595" i="7"/>
  <c r="O595" i="7"/>
  <c r="H26" i="7"/>
  <c r="L26" i="7"/>
  <c r="P26" i="7"/>
  <c r="I26" i="7"/>
  <c r="M26" i="7"/>
  <c r="N26" i="7"/>
  <c r="J26" i="7"/>
  <c r="K26" i="7"/>
  <c r="O26" i="7"/>
  <c r="K192" i="7"/>
  <c r="O192" i="7"/>
  <c r="H192" i="7"/>
  <c r="L192" i="7"/>
  <c r="P192" i="7"/>
  <c r="I192" i="7"/>
  <c r="M192" i="7"/>
  <c r="J192" i="7"/>
  <c r="N192" i="7"/>
  <c r="H59" i="7"/>
  <c r="L59" i="7"/>
  <c r="P59" i="7"/>
  <c r="J59" i="7"/>
  <c r="N59" i="7"/>
  <c r="I59" i="7"/>
  <c r="K59" i="7"/>
  <c r="M59" i="7"/>
  <c r="O59" i="7"/>
  <c r="I194" i="7"/>
  <c r="M194" i="7"/>
  <c r="J194" i="7"/>
  <c r="N194" i="7"/>
  <c r="K194" i="7"/>
  <c r="O194" i="7"/>
  <c r="P194" i="7"/>
  <c r="H194" i="7"/>
  <c r="L194" i="7"/>
  <c r="J236" i="7"/>
  <c r="N236" i="7"/>
  <c r="K236" i="7"/>
  <c r="O236" i="7"/>
  <c r="H236" i="7"/>
  <c r="L236" i="7"/>
  <c r="P236" i="7"/>
  <c r="I236" i="7"/>
  <c r="M236" i="7"/>
  <c r="J230" i="7"/>
  <c r="N230" i="7"/>
  <c r="K230" i="7"/>
  <c r="O230" i="7"/>
  <c r="H230" i="7"/>
  <c r="L230" i="7"/>
  <c r="P230" i="7"/>
  <c r="M230" i="7"/>
  <c r="I230" i="7"/>
  <c r="H81" i="7"/>
  <c r="L81" i="7"/>
  <c r="P81" i="7"/>
  <c r="J81" i="7"/>
  <c r="N81" i="7"/>
  <c r="M81" i="7"/>
  <c r="O81" i="7"/>
  <c r="I81" i="7"/>
  <c r="K81" i="7"/>
  <c r="I186" i="7"/>
  <c r="M186" i="7"/>
  <c r="J186" i="7"/>
  <c r="N186" i="7"/>
  <c r="K186" i="7"/>
  <c r="O186" i="7"/>
  <c r="L186" i="7"/>
  <c r="H186" i="7"/>
  <c r="P186" i="7"/>
  <c r="I84" i="7"/>
  <c r="M84" i="7"/>
  <c r="J84" i="7"/>
  <c r="N84" i="7"/>
  <c r="K84" i="7"/>
  <c r="O84" i="7"/>
  <c r="L84" i="7"/>
  <c r="H84" i="7"/>
  <c r="P84" i="7"/>
  <c r="J197" i="7"/>
  <c r="N197" i="7"/>
  <c r="K197" i="7"/>
  <c r="O197" i="7"/>
  <c r="H197" i="7"/>
  <c r="L197" i="7"/>
  <c r="P197" i="7"/>
  <c r="I197" i="7"/>
  <c r="M197" i="7"/>
  <c r="J223" i="7"/>
  <c r="N223" i="7"/>
  <c r="K223" i="7"/>
  <c r="O223" i="7"/>
  <c r="H223" i="7"/>
  <c r="L223" i="7"/>
  <c r="P223" i="7"/>
  <c r="M223" i="7"/>
  <c r="I223" i="7"/>
  <c r="J32" i="7"/>
  <c r="N32" i="7"/>
  <c r="K32" i="7"/>
  <c r="O32" i="7"/>
  <c r="H32" i="7"/>
  <c r="L32" i="7"/>
  <c r="P32" i="7"/>
  <c r="I32" i="7"/>
  <c r="J17" i="7"/>
  <c r="N17" i="7"/>
  <c r="K17" i="7"/>
  <c r="O17" i="7"/>
  <c r="H17" i="7"/>
  <c r="L17" i="7"/>
  <c r="P17" i="7"/>
  <c r="M17" i="7"/>
  <c r="I17" i="7"/>
  <c r="K78" i="7"/>
  <c r="O78" i="7"/>
  <c r="H78" i="7"/>
  <c r="L78" i="7"/>
  <c r="P78" i="7"/>
  <c r="I78" i="7"/>
  <c r="M78" i="7"/>
  <c r="N78" i="7"/>
  <c r="J78" i="7"/>
  <c r="I136" i="7"/>
  <c r="M136" i="7"/>
  <c r="J136" i="7"/>
  <c r="N136" i="7"/>
  <c r="K136" i="7"/>
  <c r="O136" i="7"/>
  <c r="P136" i="7"/>
  <c r="H136" i="7"/>
  <c r="L136" i="7"/>
  <c r="J587" i="7"/>
  <c r="N587" i="7"/>
  <c r="K587" i="7"/>
  <c r="O587" i="7"/>
  <c r="I587" i="7"/>
  <c r="M587" i="7"/>
  <c r="J464" i="7"/>
  <c r="N464" i="7"/>
  <c r="K464" i="7"/>
  <c r="O464" i="7"/>
  <c r="L464" i="7"/>
  <c r="H464" i="7"/>
  <c r="P464" i="7"/>
  <c r="I464" i="7"/>
  <c r="M464" i="7"/>
  <c r="H585" i="7"/>
  <c r="L585" i="7"/>
  <c r="P585" i="7"/>
  <c r="I585" i="7"/>
  <c r="M585" i="7"/>
  <c r="K585" i="7"/>
  <c r="O585" i="7"/>
  <c r="I24" i="7"/>
  <c r="M24" i="7"/>
  <c r="J24" i="7"/>
  <c r="N24" i="7"/>
  <c r="K24" i="7"/>
  <c r="O24" i="7"/>
  <c r="L24" i="7"/>
  <c r="P24" i="7"/>
  <c r="H24" i="7"/>
  <c r="K496" i="7"/>
  <c r="O496" i="7"/>
  <c r="H496" i="7"/>
  <c r="L496" i="7"/>
  <c r="P496" i="7"/>
  <c r="I496" i="7"/>
  <c r="M496" i="7"/>
  <c r="J496" i="7"/>
  <c r="N496" i="7"/>
  <c r="H224" i="7"/>
  <c r="L224" i="7"/>
  <c r="P224" i="7"/>
  <c r="I224" i="7"/>
  <c r="M224" i="7"/>
  <c r="J224" i="7"/>
  <c r="N224" i="7"/>
  <c r="O224" i="7"/>
  <c r="K224" i="7"/>
  <c r="K582" i="7"/>
  <c r="O582" i="7"/>
  <c r="H582" i="7"/>
  <c r="L582" i="7"/>
  <c r="P582" i="7"/>
  <c r="J582" i="7"/>
  <c r="N582" i="7"/>
  <c r="H259" i="7"/>
  <c r="L259" i="7"/>
  <c r="P259" i="7"/>
  <c r="I259" i="7"/>
  <c r="M259" i="7"/>
  <c r="J259" i="7"/>
  <c r="N259" i="7"/>
  <c r="K259" i="7"/>
  <c r="O259" i="7"/>
  <c r="K579" i="7"/>
  <c r="O579" i="7"/>
  <c r="H579" i="7"/>
  <c r="L579" i="7"/>
  <c r="P579" i="7"/>
  <c r="J579" i="7"/>
  <c r="N579" i="7"/>
  <c r="J101" i="7"/>
  <c r="N101" i="7"/>
  <c r="K101" i="7"/>
  <c r="O101" i="7"/>
  <c r="H101" i="7"/>
  <c r="L101" i="7"/>
  <c r="P101" i="7"/>
  <c r="I101" i="7"/>
  <c r="M101" i="7"/>
  <c r="K375" i="7"/>
  <c r="O375" i="7"/>
  <c r="H375" i="7"/>
  <c r="L375" i="7"/>
  <c r="P375" i="7"/>
  <c r="I375" i="7"/>
  <c r="M375" i="7"/>
  <c r="N375" i="7"/>
  <c r="J375" i="7"/>
  <c r="K577" i="7"/>
  <c r="O577" i="7"/>
  <c r="H577" i="7"/>
  <c r="L577" i="7"/>
  <c r="P577" i="7"/>
  <c r="J577" i="7"/>
  <c r="N577" i="7"/>
  <c r="I696" i="7"/>
  <c r="M696" i="7"/>
  <c r="J696" i="7"/>
  <c r="N696" i="7"/>
  <c r="H696" i="7"/>
  <c r="L696" i="7"/>
  <c r="P696" i="7"/>
  <c r="K509" i="7"/>
  <c r="O509" i="7"/>
  <c r="H509" i="7"/>
  <c r="L509" i="7"/>
  <c r="P509" i="7"/>
  <c r="I509" i="7"/>
  <c r="M509" i="7"/>
  <c r="N509" i="7"/>
  <c r="J509" i="7"/>
  <c r="J364" i="7"/>
  <c r="N364" i="7"/>
  <c r="K364" i="7"/>
  <c r="O364" i="7"/>
  <c r="H364" i="7"/>
  <c r="L364" i="7"/>
  <c r="P364" i="7"/>
  <c r="M364" i="7"/>
  <c r="I364" i="7"/>
  <c r="H426" i="7"/>
  <c r="L426" i="7"/>
  <c r="P426" i="7"/>
  <c r="I426" i="7"/>
  <c r="M426" i="7"/>
  <c r="K426" i="7"/>
  <c r="O426" i="7"/>
  <c r="H199" i="7"/>
  <c r="L199" i="7"/>
  <c r="P199" i="7"/>
  <c r="I199" i="7"/>
  <c r="M199" i="7"/>
  <c r="J199" i="7"/>
  <c r="N199" i="7"/>
  <c r="K199" i="7"/>
  <c r="O199" i="7"/>
  <c r="K573" i="7"/>
  <c r="O573" i="7"/>
  <c r="H573" i="7"/>
  <c r="L573" i="7"/>
  <c r="P573" i="7"/>
  <c r="J573" i="7"/>
  <c r="N573" i="7"/>
  <c r="H238" i="7"/>
  <c r="L238" i="7"/>
  <c r="P238" i="7"/>
  <c r="I238" i="7"/>
  <c r="M238" i="7"/>
  <c r="J238" i="7"/>
  <c r="N238" i="7"/>
  <c r="K238" i="7"/>
  <c r="O238" i="7"/>
  <c r="J571" i="7"/>
  <c r="N571" i="7"/>
  <c r="K571" i="7"/>
  <c r="O571" i="7"/>
  <c r="I571" i="7"/>
  <c r="M571" i="7"/>
  <c r="I407" i="7"/>
  <c r="M407" i="7"/>
  <c r="J407" i="7"/>
  <c r="N407" i="7"/>
  <c r="K407" i="7"/>
  <c r="O407" i="7"/>
  <c r="L407" i="7"/>
  <c r="P407" i="7"/>
  <c r="H407" i="7"/>
  <c r="H569" i="7"/>
  <c r="L569" i="7"/>
  <c r="P569" i="7"/>
  <c r="I569" i="7"/>
  <c r="M569" i="7"/>
  <c r="K569" i="7"/>
  <c r="O569" i="7"/>
  <c r="J135" i="7"/>
  <c r="N135" i="7"/>
  <c r="K135" i="7"/>
  <c r="O135" i="7"/>
  <c r="L135" i="7"/>
  <c r="H135" i="7"/>
  <c r="P135" i="7"/>
  <c r="I135" i="7"/>
  <c r="M135" i="7"/>
  <c r="H413" i="7"/>
  <c r="L413" i="7"/>
  <c r="P413" i="7"/>
  <c r="I413" i="7"/>
  <c r="M413" i="7"/>
  <c r="J413" i="7"/>
  <c r="N413" i="7"/>
  <c r="K413" i="7"/>
  <c r="O413" i="7"/>
  <c r="H211" i="7"/>
  <c r="L211" i="7"/>
  <c r="P211" i="7"/>
  <c r="I211" i="7"/>
  <c r="M211" i="7"/>
  <c r="J211" i="7"/>
  <c r="N211" i="7"/>
  <c r="O211" i="7"/>
  <c r="K211" i="7"/>
  <c r="H385" i="7"/>
  <c r="L385" i="7"/>
  <c r="P385" i="7"/>
  <c r="I385" i="7"/>
  <c r="M385" i="7"/>
  <c r="J385" i="7"/>
  <c r="N385" i="7"/>
  <c r="K385" i="7"/>
  <c r="O385" i="7"/>
  <c r="K233" i="7"/>
  <c r="O233" i="7"/>
  <c r="H233" i="7"/>
  <c r="L233" i="7"/>
  <c r="P233" i="7"/>
  <c r="I233" i="7"/>
  <c r="M233" i="7"/>
  <c r="J233" i="7"/>
  <c r="N233" i="7"/>
  <c r="K57" i="7"/>
  <c r="O57" i="7"/>
  <c r="H57" i="7"/>
  <c r="L57" i="7"/>
  <c r="P57" i="7"/>
  <c r="M57" i="7"/>
  <c r="N57" i="7"/>
  <c r="I57" i="7"/>
  <c r="J57" i="7"/>
  <c r="J277" i="7"/>
  <c r="N277" i="7"/>
  <c r="K277" i="7"/>
  <c r="O277" i="7"/>
  <c r="H277" i="7"/>
  <c r="L277" i="7"/>
  <c r="P277" i="7"/>
  <c r="I277" i="7"/>
  <c r="M277" i="7"/>
  <c r="J12" i="7"/>
  <c r="N12" i="7"/>
  <c r="H12" i="7"/>
  <c r="L12" i="7"/>
  <c r="P12" i="7"/>
  <c r="K12" i="7"/>
  <c r="M12" i="7"/>
  <c r="O12" i="7"/>
  <c r="I12" i="7"/>
  <c r="K688" i="7"/>
  <c r="O688" i="7"/>
  <c r="H688" i="7"/>
  <c r="L688" i="7"/>
  <c r="P688" i="7"/>
  <c r="J688" i="7"/>
  <c r="N688" i="7"/>
  <c r="I688" i="7"/>
  <c r="M688" i="7"/>
  <c r="H386" i="7"/>
  <c r="L386" i="7"/>
  <c r="P386" i="7"/>
  <c r="I386" i="7"/>
  <c r="M386" i="7"/>
  <c r="J386" i="7"/>
  <c r="N386" i="7"/>
  <c r="K386" i="7"/>
  <c r="O386" i="7"/>
  <c r="J558" i="7"/>
  <c r="N558" i="7"/>
  <c r="K558" i="7"/>
  <c r="O558" i="7"/>
  <c r="I558" i="7"/>
  <c r="M558" i="7"/>
  <c r="H558" i="7"/>
  <c r="P558" i="7"/>
  <c r="I424" i="7"/>
  <c r="M424" i="7"/>
  <c r="J424" i="7"/>
  <c r="N424" i="7"/>
  <c r="K424" i="7"/>
  <c r="O424" i="7"/>
  <c r="P424" i="7"/>
  <c r="H424" i="7"/>
  <c r="L424" i="7"/>
  <c r="J86" i="7"/>
  <c r="N86" i="7"/>
  <c r="K86" i="7"/>
  <c r="O86" i="7"/>
  <c r="H86" i="7"/>
  <c r="L86" i="7"/>
  <c r="P86" i="7"/>
  <c r="I86" i="7"/>
  <c r="M86" i="7"/>
  <c r="I152" i="7"/>
  <c r="M152" i="7"/>
  <c r="J152" i="7"/>
  <c r="N152" i="7"/>
  <c r="L152" i="7"/>
  <c r="P152" i="7"/>
  <c r="H152" i="7"/>
  <c r="K152" i="7"/>
  <c r="O152" i="7"/>
  <c r="K340" i="7"/>
  <c r="O340" i="7"/>
  <c r="H340" i="7"/>
  <c r="L340" i="7"/>
  <c r="P340" i="7"/>
  <c r="I340" i="7"/>
  <c r="M340" i="7"/>
  <c r="J340" i="7"/>
  <c r="N340" i="7"/>
  <c r="H555" i="7"/>
  <c r="L555" i="7"/>
  <c r="P555" i="7"/>
  <c r="I555" i="7"/>
  <c r="M555" i="7"/>
  <c r="K555" i="7"/>
  <c r="O555" i="7"/>
  <c r="J555" i="7"/>
  <c r="N555" i="7"/>
  <c r="K504" i="7"/>
  <c r="O504" i="7"/>
  <c r="H504" i="7"/>
  <c r="L504" i="7"/>
  <c r="P504" i="7"/>
  <c r="I504" i="7"/>
  <c r="M504" i="7"/>
  <c r="J504" i="7"/>
  <c r="N504" i="7"/>
  <c r="K97" i="7"/>
  <c r="O97" i="7"/>
  <c r="H97" i="7"/>
  <c r="L97" i="7"/>
  <c r="P97" i="7"/>
  <c r="I97" i="7"/>
  <c r="M97" i="7"/>
  <c r="J97" i="7"/>
  <c r="N97" i="7"/>
  <c r="K358" i="7"/>
  <c r="O358" i="7"/>
  <c r="H358" i="7"/>
  <c r="L358" i="7"/>
  <c r="P358" i="7"/>
  <c r="I358" i="7"/>
  <c r="M358" i="7"/>
  <c r="N358" i="7"/>
  <c r="J551" i="7"/>
  <c r="N551" i="7"/>
  <c r="K551" i="7"/>
  <c r="O551" i="7"/>
  <c r="I551" i="7"/>
  <c r="M551" i="7"/>
  <c r="P551" i="7"/>
  <c r="L551" i="7"/>
  <c r="H549" i="7"/>
  <c r="L549" i="7"/>
  <c r="P549" i="7"/>
  <c r="I549" i="7"/>
  <c r="M549" i="7"/>
  <c r="K549" i="7"/>
  <c r="O549" i="7"/>
  <c r="N549" i="7"/>
  <c r="J547" i="7"/>
  <c r="N547" i="7"/>
  <c r="K547" i="7"/>
  <c r="O547" i="7"/>
  <c r="I547" i="7"/>
  <c r="M547" i="7"/>
  <c r="H547" i="7"/>
  <c r="P547" i="7"/>
  <c r="H144" i="7"/>
  <c r="L144" i="7"/>
  <c r="P144" i="7"/>
  <c r="I144" i="7"/>
  <c r="M144" i="7"/>
  <c r="J144" i="7"/>
  <c r="N144" i="7"/>
  <c r="O144" i="7"/>
  <c r="K144" i="7"/>
  <c r="I524" i="7"/>
  <c r="M524" i="7"/>
  <c r="J524" i="7"/>
  <c r="N524" i="7"/>
  <c r="K524" i="7"/>
  <c r="O524" i="7"/>
  <c r="L524" i="7"/>
  <c r="P524" i="7"/>
  <c r="H524" i="7"/>
  <c r="J523" i="7"/>
  <c r="N523" i="7"/>
  <c r="K523" i="7"/>
  <c r="O523" i="7"/>
  <c r="H523" i="7"/>
  <c r="L523" i="7"/>
  <c r="P523" i="7"/>
  <c r="I523" i="7"/>
  <c r="M523" i="7"/>
  <c r="I70" i="7"/>
  <c r="M70" i="7"/>
  <c r="J70" i="7"/>
  <c r="N70" i="7"/>
  <c r="K70" i="7"/>
  <c r="O70" i="7"/>
  <c r="H70" i="7"/>
  <c r="P70" i="7"/>
  <c r="L70" i="7"/>
  <c r="J377" i="7"/>
  <c r="N377" i="7"/>
  <c r="K377" i="7"/>
  <c r="O377" i="7"/>
  <c r="H377" i="7"/>
  <c r="L377" i="7"/>
  <c r="P377" i="7"/>
  <c r="I377" i="7"/>
  <c r="M377" i="7"/>
  <c r="I163" i="7"/>
  <c r="M163" i="7"/>
  <c r="J163" i="7"/>
  <c r="N163" i="7"/>
  <c r="K163" i="7"/>
  <c r="O163" i="7"/>
  <c r="P163" i="7"/>
  <c r="L163" i="7"/>
  <c r="H478" i="7"/>
  <c r="L478" i="7"/>
  <c r="P478" i="7"/>
  <c r="I478" i="7"/>
  <c r="M478" i="7"/>
  <c r="J478" i="7"/>
  <c r="N478" i="7"/>
  <c r="O478" i="7"/>
  <c r="K478" i="7"/>
  <c r="H272" i="7"/>
  <c r="L272" i="7"/>
  <c r="P272" i="7"/>
  <c r="I272" i="7"/>
  <c r="M272" i="7"/>
  <c r="J272" i="7"/>
  <c r="N272" i="7"/>
  <c r="O272" i="7"/>
  <c r="K272" i="7"/>
  <c r="I261" i="7"/>
  <c r="M261" i="7"/>
  <c r="J261" i="7"/>
  <c r="N261" i="7"/>
  <c r="K261" i="7"/>
  <c r="O261" i="7"/>
  <c r="L261" i="7"/>
  <c r="P261" i="7"/>
  <c r="H261" i="7"/>
  <c r="I499" i="7"/>
  <c r="M499" i="7"/>
  <c r="J499" i="7"/>
  <c r="N499" i="7"/>
  <c r="K499" i="7"/>
  <c r="O499" i="7"/>
  <c r="H499" i="7"/>
  <c r="L499" i="7"/>
  <c r="P499" i="7"/>
  <c r="I322" i="7"/>
  <c r="M322" i="7"/>
  <c r="J322" i="7"/>
  <c r="N322" i="7"/>
  <c r="K322" i="7"/>
  <c r="O322" i="7"/>
  <c r="L322" i="7"/>
  <c r="P322" i="7"/>
  <c r="H322" i="7"/>
  <c r="K311" i="7"/>
  <c r="O311" i="7"/>
  <c r="H311" i="7"/>
  <c r="L311" i="7"/>
  <c r="P311" i="7"/>
  <c r="I311" i="7"/>
  <c r="M311" i="7"/>
  <c r="J311" i="7"/>
  <c r="N311" i="7"/>
  <c r="I521" i="7"/>
  <c r="M521" i="7"/>
  <c r="J521" i="7"/>
  <c r="N521" i="7"/>
  <c r="K521" i="7"/>
  <c r="O521" i="7"/>
  <c r="H521" i="7"/>
  <c r="P521" i="7"/>
  <c r="L521" i="7"/>
  <c r="H535" i="7"/>
  <c r="L535" i="7"/>
  <c r="P535" i="7"/>
  <c r="I535" i="7"/>
  <c r="M535" i="7"/>
  <c r="J535" i="7"/>
  <c r="N535" i="7"/>
  <c r="O535" i="7"/>
  <c r="K535" i="7"/>
  <c r="H301" i="7"/>
  <c r="L301" i="7"/>
  <c r="P301" i="7"/>
  <c r="I301" i="7"/>
  <c r="M301" i="7"/>
  <c r="J301" i="7"/>
  <c r="N301" i="7"/>
  <c r="K301" i="7"/>
  <c r="O301" i="7"/>
  <c r="H492" i="7"/>
  <c r="L492" i="7"/>
  <c r="P492" i="7"/>
  <c r="I492" i="7"/>
  <c r="M492" i="7"/>
  <c r="J492" i="7"/>
  <c r="N492" i="7"/>
  <c r="K492" i="7"/>
  <c r="O492" i="7"/>
  <c r="K294" i="7"/>
  <c r="O294" i="7"/>
  <c r="H294" i="7"/>
  <c r="L294" i="7"/>
  <c r="P294" i="7"/>
  <c r="I294" i="7"/>
  <c r="M294" i="7"/>
  <c r="J294" i="7"/>
  <c r="N294" i="7"/>
  <c r="J376" i="7"/>
  <c r="N376" i="7"/>
  <c r="K376" i="7"/>
  <c r="O376" i="7"/>
  <c r="H376" i="7"/>
  <c r="L376" i="7"/>
  <c r="P376" i="7"/>
  <c r="I376" i="7"/>
  <c r="I95" i="7"/>
  <c r="L95" i="7"/>
  <c r="P95" i="7"/>
  <c r="H95" i="7"/>
  <c r="M95" i="7"/>
  <c r="J95" i="7"/>
  <c r="N95" i="7"/>
  <c r="K95" i="7"/>
  <c r="O95" i="7"/>
  <c r="H165" i="7"/>
  <c r="L165" i="7"/>
  <c r="P165" i="7"/>
  <c r="I165" i="7"/>
  <c r="M165" i="7"/>
  <c r="J165" i="7"/>
  <c r="N165" i="7"/>
  <c r="O165" i="7"/>
  <c r="K165" i="7"/>
  <c r="I491" i="7"/>
  <c r="M491" i="7"/>
  <c r="J491" i="7"/>
  <c r="N491" i="7"/>
  <c r="K491" i="7"/>
  <c r="O491" i="7"/>
  <c r="H491" i="7"/>
  <c r="L491" i="7"/>
  <c r="P491" i="7"/>
  <c r="K437" i="7"/>
  <c r="O437" i="7"/>
  <c r="H437" i="7"/>
  <c r="L437" i="7"/>
  <c r="P437" i="7"/>
  <c r="I437" i="7"/>
  <c r="M437" i="7"/>
  <c r="J437" i="7"/>
  <c r="N437" i="7"/>
  <c r="J439" i="7"/>
  <c r="N439" i="7"/>
  <c r="K439" i="7"/>
  <c r="O439" i="7"/>
  <c r="H439" i="7"/>
  <c r="L439" i="7"/>
  <c r="P439" i="7"/>
  <c r="I439" i="7"/>
  <c r="M439" i="7"/>
  <c r="I73" i="7"/>
  <c r="M73" i="7"/>
  <c r="K73" i="7"/>
  <c r="O73" i="7"/>
  <c r="J73" i="7"/>
  <c r="L73" i="7"/>
  <c r="N73" i="7"/>
  <c r="H73" i="7"/>
  <c r="P73" i="7"/>
  <c r="K143" i="7"/>
  <c r="O143" i="7"/>
  <c r="H143" i="7"/>
  <c r="L143" i="7"/>
  <c r="P143" i="7"/>
  <c r="I143" i="7"/>
  <c r="M143" i="7"/>
  <c r="N143" i="7"/>
  <c r="J143" i="7"/>
  <c r="J205" i="7"/>
  <c r="N205" i="7"/>
  <c r="K205" i="7"/>
  <c r="O205" i="7"/>
  <c r="H205" i="7"/>
  <c r="L205" i="7"/>
  <c r="P205" i="7"/>
  <c r="I205" i="7"/>
  <c r="M205" i="7"/>
  <c r="H49" i="7"/>
  <c r="L49" i="7"/>
  <c r="P49" i="7"/>
  <c r="J49" i="7"/>
  <c r="N49" i="7"/>
  <c r="I49" i="7"/>
  <c r="K49" i="7"/>
  <c r="M49" i="7"/>
  <c r="Q49" i="7" s="1"/>
  <c r="O49" i="7"/>
  <c r="H256" i="7"/>
  <c r="L256" i="7"/>
  <c r="P256" i="7"/>
  <c r="I256" i="7"/>
  <c r="M256" i="7"/>
  <c r="J256" i="7"/>
  <c r="N256" i="7"/>
  <c r="O256" i="7"/>
  <c r="K256" i="7"/>
  <c r="I76" i="7"/>
  <c r="M76" i="7"/>
  <c r="J76" i="7"/>
  <c r="N76" i="7"/>
  <c r="O76" i="7"/>
  <c r="H76" i="7"/>
  <c r="P76" i="7"/>
  <c r="K76" i="7"/>
  <c r="L76" i="7"/>
  <c r="H36" i="7"/>
  <c r="L36" i="7"/>
  <c r="P36" i="7"/>
  <c r="I36" i="7"/>
  <c r="M36" i="7"/>
  <c r="J36" i="7"/>
  <c r="N36" i="7"/>
  <c r="O36" i="7"/>
  <c r="K36" i="7"/>
  <c r="J393" i="7"/>
  <c r="N393" i="7"/>
  <c r="K393" i="7"/>
  <c r="O393" i="7"/>
  <c r="H393" i="7"/>
  <c r="L393" i="7"/>
  <c r="P393" i="7"/>
  <c r="R393" i="7" s="1"/>
  <c r="I393" i="7"/>
  <c r="M393" i="7"/>
  <c r="K334" i="7"/>
  <c r="O334" i="7"/>
  <c r="H334" i="7"/>
  <c r="L334" i="7"/>
  <c r="P334" i="7"/>
  <c r="I334" i="7"/>
  <c r="M334" i="7"/>
  <c r="Q334" i="7" s="1"/>
  <c r="J334" i="7"/>
  <c r="N334" i="7"/>
  <c r="J517" i="7"/>
  <c r="N517" i="7"/>
  <c r="K517" i="7"/>
  <c r="O517" i="7"/>
  <c r="H517" i="7"/>
  <c r="L517" i="7"/>
  <c r="P517" i="7"/>
  <c r="I517" i="7"/>
  <c r="M517" i="7"/>
  <c r="K291" i="7"/>
  <c r="O291" i="7"/>
  <c r="H291" i="7"/>
  <c r="L291" i="7"/>
  <c r="P291" i="7"/>
  <c r="R291" i="7" s="1"/>
  <c r="I291" i="7"/>
  <c r="M291" i="7"/>
  <c r="J291" i="7"/>
  <c r="N291" i="7"/>
  <c r="D336" i="7"/>
  <c r="K483" i="7"/>
  <c r="O483" i="7"/>
  <c r="H483" i="7"/>
  <c r="L483" i="7"/>
  <c r="P483" i="7"/>
  <c r="I483" i="7"/>
  <c r="M483" i="7"/>
  <c r="J483" i="7"/>
  <c r="N483" i="7"/>
  <c r="D65" i="7"/>
  <c r="K90" i="7"/>
  <c r="Q90" i="7" s="1"/>
  <c r="O90" i="7"/>
  <c r="H90" i="7"/>
  <c r="L90" i="7"/>
  <c r="P90" i="7"/>
  <c r="I90" i="7"/>
  <c r="M90" i="7"/>
  <c r="J90" i="7"/>
  <c r="N90" i="7"/>
  <c r="J2" i="7"/>
  <c r="N2" i="7"/>
  <c r="O769" i="7"/>
  <c r="K769" i="7"/>
  <c r="R769" i="7" s="1"/>
  <c r="P370" i="7"/>
  <c r="L370" i="7"/>
  <c r="H370" i="7"/>
  <c r="M768" i="7"/>
  <c r="I768" i="7"/>
  <c r="N79" i="7"/>
  <c r="J79" i="7"/>
  <c r="O767" i="7"/>
  <c r="K767" i="7"/>
  <c r="P766" i="7"/>
  <c r="L766" i="7"/>
  <c r="H766" i="7"/>
  <c r="M765" i="7"/>
  <c r="Q765" i="7" s="1"/>
  <c r="I765" i="7"/>
  <c r="N764" i="7"/>
  <c r="J764" i="7"/>
  <c r="O763" i="7"/>
  <c r="K763" i="7"/>
  <c r="P360" i="7"/>
  <c r="L360" i="7"/>
  <c r="H360" i="7"/>
  <c r="M762" i="7"/>
  <c r="I762" i="7"/>
  <c r="N761" i="7"/>
  <c r="J761" i="7"/>
  <c r="O22" i="7"/>
  <c r="K22" i="7"/>
  <c r="P760" i="7"/>
  <c r="L760" i="7"/>
  <c r="H760" i="7"/>
  <c r="M759" i="7"/>
  <c r="I759" i="7"/>
  <c r="N758" i="7"/>
  <c r="J758" i="7"/>
  <c r="O757" i="7"/>
  <c r="K757" i="7"/>
  <c r="P756" i="7"/>
  <c r="L756" i="7"/>
  <c r="H756" i="7"/>
  <c r="M72" i="7"/>
  <c r="I72" i="7"/>
  <c r="N755" i="7"/>
  <c r="J755" i="7"/>
  <c r="O125" i="7"/>
  <c r="K125" i="7"/>
  <c r="P754" i="7"/>
  <c r="L754" i="7"/>
  <c r="H754" i="7"/>
  <c r="M118" i="7"/>
  <c r="I118" i="7"/>
  <c r="N25" i="7"/>
  <c r="J25" i="7"/>
  <c r="O753" i="7"/>
  <c r="K753" i="7"/>
  <c r="P119" i="7"/>
  <c r="L119" i="7"/>
  <c r="H119" i="7"/>
  <c r="M752" i="7"/>
  <c r="I752" i="7"/>
  <c r="N124" i="7"/>
  <c r="J124" i="7"/>
  <c r="O751" i="7"/>
  <c r="K751" i="7"/>
  <c r="P369" i="7"/>
  <c r="L369" i="7"/>
  <c r="H369" i="7"/>
  <c r="M185" i="7"/>
  <c r="I185" i="7"/>
  <c r="N77" i="7"/>
  <c r="J77" i="7"/>
  <c r="O750" i="7"/>
  <c r="K750" i="7"/>
  <c r="P306" i="7"/>
  <c r="L306" i="7"/>
  <c r="H306" i="7"/>
  <c r="M749" i="7"/>
  <c r="I749" i="7"/>
  <c r="N359" i="7"/>
  <c r="J359" i="7"/>
  <c r="O403" i="7"/>
  <c r="K403" i="7"/>
  <c r="P373" i="7"/>
  <c r="L373" i="7"/>
  <c r="H373" i="7"/>
  <c r="M209" i="7"/>
  <c r="I209" i="7"/>
  <c r="N748" i="7"/>
  <c r="J748" i="7"/>
  <c r="O33" i="7"/>
  <c r="K33" i="7"/>
  <c r="P69" i="7"/>
  <c r="L69" i="7"/>
  <c r="H69" i="7"/>
  <c r="M365" i="7"/>
  <c r="I365" i="7"/>
  <c r="N747" i="7"/>
  <c r="J747" i="7"/>
  <c r="O244" i="7"/>
  <c r="K244" i="7"/>
  <c r="P746" i="7"/>
  <c r="L746" i="7"/>
  <c r="H746" i="7"/>
  <c r="M106" i="7"/>
  <c r="I106" i="7"/>
  <c r="N745" i="7"/>
  <c r="J745" i="7"/>
  <c r="O99" i="7"/>
  <c r="K99" i="7"/>
  <c r="P744" i="7"/>
  <c r="L744" i="7"/>
  <c r="H744" i="7"/>
  <c r="M297" i="7"/>
  <c r="I297" i="7"/>
  <c r="N105" i="7"/>
  <c r="J105" i="7"/>
  <c r="O743" i="7"/>
  <c r="K743" i="7"/>
  <c r="P742" i="7"/>
  <c r="L742" i="7"/>
  <c r="H742" i="7"/>
  <c r="M37" i="7"/>
  <c r="I37" i="7"/>
  <c r="N671" i="7"/>
  <c r="J671" i="7"/>
  <c r="O741" i="7"/>
  <c r="K741" i="7"/>
  <c r="P670" i="7"/>
  <c r="L670" i="7"/>
  <c r="H670" i="7"/>
  <c r="M740" i="7"/>
  <c r="I740" i="7"/>
  <c r="N64" i="7"/>
  <c r="J64" i="7"/>
  <c r="O380" i="7"/>
  <c r="K380" i="7"/>
  <c r="P314" i="7"/>
  <c r="L314" i="7"/>
  <c r="H314" i="7"/>
  <c r="M739" i="7"/>
  <c r="I739" i="7"/>
  <c r="N738" i="7"/>
  <c r="J738" i="7"/>
  <c r="O123" i="7"/>
  <c r="K123" i="7"/>
  <c r="P429" i="7"/>
  <c r="L429" i="7"/>
  <c r="H429" i="7"/>
  <c r="M274" i="7"/>
  <c r="I274" i="7"/>
  <c r="N737" i="7"/>
  <c r="J737" i="7"/>
  <c r="O736" i="7"/>
  <c r="K736" i="7"/>
  <c r="P735" i="7"/>
  <c r="L735" i="7"/>
  <c r="H735" i="7"/>
  <c r="M453" i="7"/>
  <c r="I453" i="7"/>
  <c r="N734" i="7"/>
  <c r="J734" i="7"/>
  <c r="O330" i="7"/>
  <c r="K330" i="7"/>
  <c r="P733" i="7"/>
  <c r="L733" i="7"/>
  <c r="H733" i="7"/>
  <c r="M732" i="7"/>
  <c r="I732" i="7"/>
  <c r="N731" i="7"/>
  <c r="J731" i="7"/>
  <c r="O391" i="7"/>
  <c r="K391" i="7"/>
  <c r="P730" i="7"/>
  <c r="L730" i="7"/>
  <c r="H730" i="7"/>
  <c r="M302" i="7"/>
  <c r="I302" i="7"/>
  <c r="N669" i="7"/>
  <c r="J669" i="7"/>
  <c r="O180" i="7"/>
  <c r="K180" i="7"/>
  <c r="P333" i="7"/>
  <c r="L333" i="7"/>
  <c r="H333" i="7"/>
  <c r="M309" i="7"/>
  <c r="I309" i="7"/>
  <c r="N668" i="7"/>
  <c r="J668" i="7"/>
  <c r="O729" i="7"/>
  <c r="K729" i="7"/>
  <c r="P728" i="7"/>
  <c r="L728" i="7"/>
  <c r="H728" i="7"/>
  <c r="M667" i="7"/>
  <c r="I667" i="7"/>
  <c r="N666" i="7"/>
  <c r="J666" i="7"/>
  <c r="O727" i="7"/>
  <c r="K727" i="7"/>
  <c r="P665" i="7"/>
  <c r="L665" i="7"/>
  <c r="H665" i="7"/>
  <c r="M664" i="7"/>
  <c r="I664" i="7"/>
  <c r="N726" i="7"/>
  <c r="J726" i="7"/>
  <c r="O663" i="7"/>
  <c r="K663" i="7"/>
  <c r="P662" i="7"/>
  <c r="L662" i="7"/>
  <c r="H662" i="7"/>
  <c r="M178" i="7"/>
  <c r="I178" i="7"/>
  <c r="N406" i="7"/>
  <c r="J406" i="7"/>
  <c r="O661" i="7"/>
  <c r="K661" i="7"/>
  <c r="P660" i="7"/>
  <c r="R660" i="7" s="1"/>
  <c r="L660" i="7"/>
  <c r="H660" i="7"/>
  <c r="M725" i="7"/>
  <c r="I725" i="7"/>
  <c r="N724" i="7"/>
  <c r="J724" i="7"/>
  <c r="O723" i="7"/>
  <c r="K723" i="7"/>
  <c r="P659" i="7"/>
  <c r="L659" i="7"/>
  <c r="H659" i="7"/>
  <c r="M658" i="7"/>
  <c r="Q658" i="7" s="1"/>
  <c r="I658" i="7"/>
  <c r="N657" i="7"/>
  <c r="J657" i="7"/>
  <c r="O428" i="7"/>
  <c r="K428" i="7"/>
  <c r="P656" i="7"/>
  <c r="L656" i="7"/>
  <c r="H656" i="7"/>
  <c r="M722" i="7"/>
  <c r="I722" i="7"/>
  <c r="N655" i="7"/>
  <c r="J655" i="7"/>
  <c r="M346" i="7"/>
  <c r="H649" i="7"/>
  <c r="L646" i="7"/>
  <c r="P643" i="7"/>
  <c r="M716" i="7"/>
  <c r="L636" i="7"/>
  <c r="N635" i="7"/>
  <c r="I633" i="7"/>
  <c r="K631" i="7"/>
  <c r="O628" i="7"/>
  <c r="L625" i="7"/>
  <c r="P622" i="7"/>
  <c r="I709" i="7"/>
  <c r="M323" i="7"/>
  <c r="O707" i="7"/>
  <c r="H619" i="7"/>
  <c r="L616" i="7"/>
  <c r="N614" i="7"/>
  <c r="K443" i="7"/>
  <c r="O608" i="7"/>
  <c r="H607" i="7"/>
  <c r="L606" i="7"/>
  <c r="N702" i="7"/>
  <c r="J595" i="7"/>
  <c r="N417" i="7"/>
  <c r="P592" i="7"/>
  <c r="K589" i="7"/>
  <c r="O588" i="7"/>
  <c r="H587" i="7"/>
  <c r="J585" i="7"/>
  <c r="L583" i="7"/>
  <c r="N581" i="7"/>
  <c r="I579" i="7"/>
  <c r="M577" i="7"/>
  <c r="O696" i="7"/>
  <c r="J426" i="7"/>
  <c r="L574" i="7"/>
  <c r="P571" i="7"/>
  <c r="H551" i="7"/>
  <c r="J358" i="7"/>
  <c r="I30" i="7"/>
  <c r="M30" i="7"/>
  <c r="J30" i="7"/>
  <c r="N30" i="7"/>
  <c r="K30" i="7"/>
  <c r="O30" i="7"/>
  <c r="P30" i="7"/>
  <c r="H30" i="7"/>
  <c r="L30" i="7"/>
  <c r="H720" i="7"/>
  <c r="L720" i="7"/>
  <c r="P720" i="7"/>
  <c r="I720" i="7"/>
  <c r="M720" i="7"/>
  <c r="K720" i="7"/>
  <c r="O720" i="7"/>
  <c r="I203" i="7"/>
  <c r="M203" i="7"/>
  <c r="J203" i="7"/>
  <c r="N203" i="7"/>
  <c r="K203" i="7"/>
  <c r="O203" i="7"/>
  <c r="H203" i="7"/>
  <c r="L203" i="7"/>
  <c r="P203" i="7"/>
  <c r="I243" i="7"/>
  <c r="M243" i="7"/>
  <c r="J243" i="7"/>
  <c r="N243" i="7"/>
  <c r="K243" i="7"/>
  <c r="O243" i="7"/>
  <c r="H243" i="7"/>
  <c r="L243" i="7"/>
  <c r="P243" i="7"/>
  <c r="I719" i="7"/>
  <c r="M719" i="7"/>
  <c r="J719" i="7"/>
  <c r="N719" i="7"/>
  <c r="H719" i="7"/>
  <c r="L719" i="7"/>
  <c r="P719" i="7"/>
  <c r="I647" i="7"/>
  <c r="M647" i="7"/>
  <c r="J647" i="7"/>
  <c r="N647" i="7"/>
  <c r="H647" i="7"/>
  <c r="L647" i="7"/>
  <c r="P647" i="7"/>
  <c r="J102" i="7"/>
  <c r="N102" i="7"/>
  <c r="K102" i="7"/>
  <c r="O102" i="7"/>
  <c r="H102" i="7"/>
  <c r="L102" i="7"/>
  <c r="P102" i="7"/>
  <c r="I102" i="7"/>
  <c r="M102" i="7"/>
  <c r="J166" i="7"/>
  <c r="N166" i="7"/>
  <c r="K166" i="7"/>
  <c r="O166" i="7"/>
  <c r="H166" i="7"/>
  <c r="L166" i="7"/>
  <c r="P166" i="7"/>
  <c r="M166" i="7"/>
  <c r="I166" i="7"/>
  <c r="J246" i="7"/>
  <c r="N246" i="7"/>
  <c r="K246" i="7"/>
  <c r="O246" i="7"/>
  <c r="H246" i="7"/>
  <c r="L246" i="7"/>
  <c r="P246" i="7"/>
  <c r="M246" i="7"/>
  <c r="I246" i="7"/>
  <c r="H142" i="7"/>
  <c r="K142" i="7"/>
  <c r="O142" i="7"/>
  <c r="L142" i="7"/>
  <c r="P142" i="7"/>
  <c r="I142" i="7"/>
  <c r="M142" i="7"/>
  <c r="J142" i="7"/>
  <c r="H637" i="7"/>
  <c r="L637" i="7"/>
  <c r="P637" i="7"/>
  <c r="I637" i="7"/>
  <c r="M637" i="7"/>
  <c r="K637" i="7"/>
  <c r="O637" i="7"/>
  <c r="I441" i="7"/>
  <c r="M441" i="7"/>
  <c r="J441" i="7"/>
  <c r="N441" i="7"/>
  <c r="K441" i="7"/>
  <c r="O441" i="7"/>
  <c r="H441" i="7"/>
  <c r="P441" i="7"/>
  <c r="L441" i="7"/>
  <c r="J221" i="7"/>
  <c r="N221" i="7"/>
  <c r="K221" i="7"/>
  <c r="O221" i="7"/>
  <c r="H221" i="7"/>
  <c r="L221" i="7"/>
  <c r="P221" i="7"/>
  <c r="I221" i="7"/>
  <c r="M221" i="7"/>
  <c r="J714" i="7"/>
  <c r="N714" i="7"/>
  <c r="K714" i="7"/>
  <c r="O714" i="7"/>
  <c r="I714" i="7"/>
  <c r="M714" i="7"/>
  <c r="I218" i="7"/>
  <c r="M218" i="7"/>
  <c r="J218" i="7"/>
  <c r="N218" i="7"/>
  <c r="K218" i="7"/>
  <c r="O218" i="7"/>
  <c r="H218" i="7"/>
  <c r="L218" i="7"/>
  <c r="P218" i="7"/>
  <c r="J421" i="7"/>
  <c r="N421" i="7"/>
  <c r="K421" i="7"/>
  <c r="O421" i="7"/>
  <c r="H421" i="7"/>
  <c r="L421" i="7"/>
  <c r="P421" i="7"/>
  <c r="I421" i="7"/>
  <c r="M421" i="7"/>
  <c r="J712" i="7"/>
  <c r="N712" i="7"/>
  <c r="K712" i="7"/>
  <c r="O712" i="7"/>
  <c r="I712" i="7"/>
  <c r="M712" i="7"/>
  <c r="H401" i="7"/>
  <c r="L401" i="7"/>
  <c r="P401" i="7"/>
  <c r="I401" i="7"/>
  <c r="M401" i="7"/>
  <c r="J401" i="7"/>
  <c r="N401" i="7"/>
  <c r="K401" i="7"/>
  <c r="O401" i="7"/>
  <c r="K187" i="7"/>
  <c r="O187" i="7"/>
  <c r="H187" i="7"/>
  <c r="L187" i="7"/>
  <c r="P187" i="7"/>
  <c r="I187" i="7"/>
  <c r="M187" i="7"/>
  <c r="J187" i="7"/>
  <c r="N187" i="7"/>
  <c r="H128" i="7"/>
  <c r="L128" i="7"/>
  <c r="P128" i="7"/>
  <c r="I128" i="7"/>
  <c r="M128" i="7"/>
  <c r="N128" i="7"/>
  <c r="J128" i="7"/>
  <c r="K128" i="7"/>
  <c r="O128" i="7"/>
  <c r="H126" i="7"/>
  <c r="L126" i="7"/>
  <c r="P126" i="7"/>
  <c r="J126" i="7"/>
  <c r="N126" i="7"/>
  <c r="I126" i="7"/>
  <c r="K126" i="7"/>
  <c r="M126" i="7"/>
  <c r="O126" i="7"/>
  <c r="J151" i="7"/>
  <c r="N151" i="7"/>
  <c r="K151" i="7"/>
  <c r="O151" i="7"/>
  <c r="H151" i="7"/>
  <c r="L151" i="7"/>
  <c r="P151" i="7"/>
  <c r="I151" i="7"/>
  <c r="M151" i="7"/>
  <c r="K48" i="7"/>
  <c r="O48" i="7"/>
  <c r="H48" i="7"/>
  <c r="L48" i="7"/>
  <c r="P48" i="7"/>
  <c r="I48" i="7"/>
  <c r="M48" i="7"/>
  <c r="J48" i="7"/>
  <c r="N48" i="7"/>
  <c r="I310" i="7"/>
  <c r="K310" i="7"/>
  <c r="O310" i="7"/>
  <c r="L310" i="7"/>
  <c r="P310" i="7"/>
  <c r="H310" i="7"/>
  <c r="M310" i="7"/>
  <c r="J310" i="7"/>
  <c r="N310" i="7"/>
  <c r="I674" i="7"/>
  <c r="M674" i="7"/>
  <c r="J674" i="7"/>
  <c r="N674" i="7"/>
  <c r="K674" i="7"/>
  <c r="O674" i="7"/>
  <c r="H674" i="7"/>
  <c r="L674" i="7"/>
  <c r="P674" i="7"/>
  <c r="H255" i="7"/>
  <c r="L255" i="7"/>
  <c r="P255" i="7"/>
  <c r="I255" i="7"/>
  <c r="M255" i="7"/>
  <c r="J255" i="7"/>
  <c r="N255" i="7"/>
  <c r="K255" i="7"/>
  <c r="O255" i="7"/>
  <c r="I132" i="7"/>
  <c r="M132" i="7"/>
  <c r="J132" i="7"/>
  <c r="N132" i="7"/>
  <c r="K132" i="7"/>
  <c r="O132" i="7"/>
  <c r="H132" i="7"/>
  <c r="P132" i="7"/>
  <c r="L132" i="7"/>
  <c r="H202" i="7"/>
  <c r="L202" i="7"/>
  <c r="P202" i="7"/>
  <c r="I202" i="7"/>
  <c r="M202" i="7"/>
  <c r="J202" i="7"/>
  <c r="N202" i="7"/>
  <c r="K202" i="7"/>
  <c r="O202" i="7"/>
  <c r="I598" i="7"/>
  <c r="M598" i="7"/>
  <c r="J598" i="7"/>
  <c r="N598" i="7"/>
  <c r="H598" i="7"/>
  <c r="L598" i="7"/>
  <c r="P598" i="7"/>
  <c r="H157" i="7"/>
  <c r="L157" i="7"/>
  <c r="P157" i="7"/>
  <c r="I157" i="7"/>
  <c r="M157" i="7"/>
  <c r="J157" i="7"/>
  <c r="N157" i="7"/>
  <c r="O157" i="7"/>
  <c r="K157" i="7"/>
  <c r="K593" i="7"/>
  <c r="O593" i="7"/>
  <c r="H593" i="7"/>
  <c r="L593" i="7"/>
  <c r="P593" i="7"/>
  <c r="J593" i="7"/>
  <c r="N593" i="7"/>
  <c r="H390" i="7"/>
  <c r="L390" i="7"/>
  <c r="P390" i="7"/>
  <c r="I390" i="7"/>
  <c r="M390" i="7"/>
  <c r="J390" i="7"/>
  <c r="N390" i="7"/>
  <c r="K390" i="7"/>
  <c r="O390" i="7"/>
  <c r="I699" i="7"/>
  <c r="M699" i="7"/>
  <c r="J699" i="7"/>
  <c r="N699" i="7"/>
  <c r="H699" i="7"/>
  <c r="L699" i="7"/>
  <c r="P699" i="7"/>
  <c r="H590" i="7"/>
  <c r="L590" i="7"/>
  <c r="P590" i="7"/>
  <c r="I590" i="7"/>
  <c r="M590" i="7"/>
  <c r="K590" i="7"/>
  <c r="O590" i="7"/>
  <c r="K698" i="7"/>
  <c r="O698" i="7"/>
  <c r="H698" i="7"/>
  <c r="L698" i="7"/>
  <c r="P698" i="7"/>
  <c r="J698" i="7"/>
  <c r="N698" i="7"/>
  <c r="K14" i="7"/>
  <c r="H14" i="7"/>
  <c r="L14" i="7"/>
  <c r="I14" i="7"/>
  <c r="M14" i="7"/>
  <c r="N14" i="7"/>
  <c r="P14" i="7"/>
  <c r="J14" i="7"/>
  <c r="O14" i="7"/>
  <c r="I87" i="7"/>
  <c r="M87" i="7"/>
  <c r="J87" i="7"/>
  <c r="N87" i="7"/>
  <c r="K87" i="7"/>
  <c r="O87" i="7"/>
  <c r="H87" i="7"/>
  <c r="P87" i="7"/>
  <c r="L87" i="7"/>
  <c r="K498" i="7"/>
  <c r="O498" i="7"/>
  <c r="H498" i="7"/>
  <c r="L498" i="7"/>
  <c r="P498" i="7"/>
  <c r="I498" i="7"/>
  <c r="M498" i="7"/>
  <c r="J498" i="7"/>
  <c r="N498" i="7"/>
  <c r="H34" i="7"/>
  <c r="L34" i="7"/>
  <c r="P34" i="7"/>
  <c r="I34" i="7"/>
  <c r="M34" i="7"/>
  <c r="J34" i="7"/>
  <c r="N34" i="7"/>
  <c r="K34" i="7"/>
  <c r="O34" i="7"/>
  <c r="J329" i="7"/>
  <c r="N329" i="7"/>
  <c r="K329" i="7"/>
  <c r="O329" i="7"/>
  <c r="I329" i="7"/>
  <c r="M329" i="7"/>
  <c r="H92" i="7"/>
  <c r="L92" i="7"/>
  <c r="P92" i="7"/>
  <c r="J92" i="7"/>
  <c r="N92" i="7"/>
  <c r="M92" i="7"/>
  <c r="O92" i="7"/>
  <c r="I92" i="7"/>
  <c r="K92" i="7"/>
  <c r="K383" i="7"/>
  <c r="O383" i="7"/>
  <c r="H383" i="7"/>
  <c r="L383" i="7"/>
  <c r="P383" i="7"/>
  <c r="J383" i="7"/>
  <c r="N383" i="7"/>
  <c r="I115" i="7"/>
  <c r="M115" i="7"/>
  <c r="J115" i="7"/>
  <c r="N115" i="7"/>
  <c r="K115" i="7"/>
  <c r="O115" i="7"/>
  <c r="H115" i="7"/>
  <c r="L115" i="7"/>
  <c r="P115" i="7"/>
  <c r="K570" i="7"/>
  <c r="O570" i="7"/>
  <c r="H570" i="7"/>
  <c r="L570" i="7"/>
  <c r="P570" i="7"/>
  <c r="J570" i="7"/>
  <c r="N570" i="7"/>
  <c r="J522" i="7"/>
  <c r="N522" i="7"/>
  <c r="K522" i="7"/>
  <c r="O522" i="7"/>
  <c r="H522" i="7"/>
  <c r="L522" i="7"/>
  <c r="P522" i="7"/>
  <c r="I522" i="7"/>
  <c r="M522" i="7"/>
  <c r="K214" i="7"/>
  <c r="O214" i="7"/>
  <c r="H214" i="7"/>
  <c r="L214" i="7"/>
  <c r="P214" i="7"/>
  <c r="I214" i="7"/>
  <c r="M214" i="7"/>
  <c r="J214" i="7"/>
  <c r="N214" i="7"/>
  <c r="K184" i="7"/>
  <c r="O184" i="7"/>
  <c r="H184" i="7"/>
  <c r="L184" i="7"/>
  <c r="P184" i="7"/>
  <c r="I184" i="7"/>
  <c r="M184" i="7"/>
  <c r="J184" i="7"/>
  <c r="N184" i="7"/>
  <c r="I687" i="7"/>
  <c r="M687" i="7"/>
  <c r="J687" i="7"/>
  <c r="N687" i="7"/>
  <c r="H687" i="7"/>
  <c r="L687" i="7"/>
  <c r="P687" i="7"/>
  <c r="O687" i="7"/>
  <c r="K687" i="7"/>
  <c r="K388" i="7"/>
  <c r="O388" i="7"/>
  <c r="H388" i="7"/>
  <c r="L388" i="7"/>
  <c r="P388" i="7"/>
  <c r="I388" i="7"/>
  <c r="M388" i="7"/>
  <c r="J388" i="7"/>
  <c r="N388" i="7"/>
  <c r="J176" i="7"/>
  <c r="N176" i="7"/>
  <c r="K176" i="7"/>
  <c r="O176" i="7"/>
  <c r="H176" i="7"/>
  <c r="L176" i="7"/>
  <c r="P176" i="7"/>
  <c r="I176" i="7"/>
  <c r="M176" i="7"/>
  <c r="H174" i="7"/>
  <c r="L174" i="7"/>
  <c r="P174" i="7"/>
  <c r="I174" i="7"/>
  <c r="M174" i="7"/>
  <c r="J174" i="7"/>
  <c r="N174" i="7"/>
  <c r="K174" i="7"/>
  <c r="O174" i="7"/>
  <c r="I288" i="7"/>
  <c r="M288" i="7"/>
  <c r="J288" i="7"/>
  <c r="N288" i="7"/>
  <c r="K288" i="7"/>
  <c r="O288" i="7"/>
  <c r="L288" i="7"/>
  <c r="P288" i="7"/>
  <c r="H288" i="7"/>
  <c r="K682" i="7"/>
  <c r="O682" i="7"/>
  <c r="H682" i="7"/>
  <c r="L682" i="7"/>
  <c r="P682" i="7"/>
  <c r="J682" i="7"/>
  <c r="N682" i="7"/>
  <c r="M682" i="7"/>
  <c r="H452" i="7"/>
  <c r="I452" i="7"/>
  <c r="J452" i="7"/>
  <c r="N452" i="7"/>
  <c r="K452" i="7"/>
  <c r="P452" i="7"/>
  <c r="L452" i="7"/>
  <c r="O452" i="7"/>
  <c r="M452" i="7"/>
  <c r="H231" i="7"/>
  <c r="L231" i="7"/>
  <c r="P231" i="7"/>
  <c r="I231" i="7"/>
  <c r="M231" i="7"/>
  <c r="J231" i="7"/>
  <c r="N231" i="7"/>
  <c r="O231" i="7"/>
  <c r="K231" i="7"/>
  <c r="H170" i="7"/>
  <c r="L170" i="7"/>
  <c r="P170" i="7"/>
  <c r="I170" i="7"/>
  <c r="M170" i="7"/>
  <c r="J170" i="7"/>
  <c r="N170" i="7"/>
  <c r="O170" i="7"/>
  <c r="K170" i="7"/>
  <c r="K539" i="7"/>
  <c r="O539" i="7"/>
  <c r="H539" i="7"/>
  <c r="L539" i="7"/>
  <c r="P539" i="7"/>
  <c r="I539" i="7"/>
  <c r="M539" i="7"/>
  <c r="N539" i="7"/>
  <c r="J539" i="7"/>
  <c r="I458" i="7"/>
  <c r="M458" i="7"/>
  <c r="J458" i="7"/>
  <c r="N458" i="7"/>
  <c r="K458" i="7"/>
  <c r="O458" i="7"/>
  <c r="P458" i="7"/>
  <c r="L458" i="7"/>
  <c r="H458" i="7"/>
  <c r="H680" i="7"/>
  <c r="L680" i="7"/>
  <c r="P680" i="7"/>
  <c r="I680" i="7"/>
  <c r="M680" i="7"/>
  <c r="J680" i="7"/>
  <c r="N680" i="7"/>
  <c r="K680" i="7"/>
  <c r="O680" i="7"/>
  <c r="I679" i="7"/>
  <c r="M679" i="7"/>
  <c r="J679" i="7"/>
  <c r="N679" i="7"/>
  <c r="K679" i="7"/>
  <c r="O679" i="7"/>
  <c r="H679" i="7"/>
  <c r="P679" i="7"/>
  <c r="L679" i="7"/>
  <c r="J495" i="7"/>
  <c r="N495" i="7"/>
  <c r="K495" i="7"/>
  <c r="O495" i="7"/>
  <c r="H495" i="7"/>
  <c r="L495" i="7"/>
  <c r="P495" i="7"/>
  <c r="I495" i="7"/>
  <c r="M495" i="7"/>
  <c r="J485" i="7"/>
  <c r="N485" i="7"/>
  <c r="K485" i="7"/>
  <c r="O485" i="7"/>
  <c r="H485" i="7"/>
  <c r="L485" i="7"/>
  <c r="P485" i="7"/>
  <c r="I485" i="7"/>
  <c r="M485" i="7"/>
  <c r="J416" i="7"/>
  <c r="N416" i="7"/>
  <c r="K416" i="7"/>
  <c r="O416" i="7"/>
  <c r="H416" i="7"/>
  <c r="L416" i="7"/>
  <c r="P416" i="7"/>
  <c r="M416" i="7"/>
  <c r="I416" i="7"/>
  <c r="H307" i="7"/>
  <c r="L307" i="7"/>
  <c r="P307" i="7"/>
  <c r="I307" i="7"/>
  <c r="M307" i="7"/>
  <c r="J307" i="7"/>
  <c r="N307" i="7"/>
  <c r="K307" i="7"/>
  <c r="O307" i="7"/>
  <c r="I494" i="7"/>
  <c r="M494" i="7"/>
  <c r="J494" i="7"/>
  <c r="N494" i="7"/>
  <c r="K494" i="7"/>
  <c r="O494" i="7"/>
  <c r="P494" i="7"/>
  <c r="H494" i="7"/>
  <c r="L494" i="7"/>
  <c r="H13" i="7"/>
  <c r="L13" i="7"/>
  <c r="P13" i="7"/>
  <c r="I13" i="7"/>
  <c r="M13" i="7"/>
  <c r="J13" i="7"/>
  <c r="N13" i="7"/>
  <c r="O13" i="7"/>
  <c r="K13" i="7"/>
  <c r="I241" i="7"/>
  <c r="M241" i="7"/>
  <c r="J241" i="7"/>
  <c r="N241" i="7"/>
  <c r="K241" i="7"/>
  <c r="O241" i="7"/>
  <c r="L241" i="7"/>
  <c r="P241" i="7"/>
  <c r="H241" i="7"/>
  <c r="I324" i="7"/>
  <c r="M324" i="7"/>
  <c r="J324" i="7"/>
  <c r="N324" i="7"/>
  <c r="K324" i="7"/>
  <c r="O324" i="7"/>
  <c r="P324" i="7"/>
  <c r="H324" i="7"/>
  <c r="L324" i="7"/>
  <c r="J530" i="7"/>
  <c r="N530" i="7"/>
  <c r="K530" i="7"/>
  <c r="O530" i="7"/>
  <c r="H530" i="7"/>
  <c r="L530" i="7"/>
  <c r="P530" i="7"/>
  <c r="I530" i="7"/>
  <c r="M530" i="7"/>
  <c r="I676" i="7"/>
  <c r="M676" i="7"/>
  <c r="J676" i="7"/>
  <c r="N676" i="7"/>
  <c r="K676" i="7"/>
  <c r="O676" i="7"/>
  <c r="H676" i="7"/>
  <c r="P676" i="7"/>
  <c r="H220" i="7"/>
  <c r="L220" i="7"/>
  <c r="P220" i="7"/>
  <c r="I220" i="7"/>
  <c r="M220" i="7"/>
  <c r="J220" i="7"/>
  <c r="N220" i="7"/>
  <c r="K220" i="7"/>
  <c r="O220" i="7"/>
  <c r="J280" i="7"/>
  <c r="N280" i="7"/>
  <c r="K280" i="7"/>
  <c r="Q280" i="7" s="1"/>
  <c r="O280" i="7"/>
  <c r="H280" i="7"/>
  <c r="L280" i="7"/>
  <c r="P280" i="7"/>
  <c r="M280" i="7"/>
  <c r="I280" i="7"/>
  <c r="K398" i="7"/>
  <c r="O398" i="7"/>
  <c r="H398" i="7"/>
  <c r="L398" i="7"/>
  <c r="P398" i="7"/>
  <c r="R398" i="7" s="1"/>
  <c r="I398" i="7"/>
  <c r="M398" i="7"/>
  <c r="N398" i="7"/>
  <c r="J398" i="7"/>
  <c r="I65" i="7"/>
  <c r="M65" i="7"/>
  <c r="J65" i="7"/>
  <c r="N65" i="7"/>
  <c r="K65" i="7"/>
  <c r="Q65" i="7" s="1"/>
  <c r="O65" i="7"/>
  <c r="H65" i="7"/>
  <c r="P65" i="7"/>
  <c r="L65" i="7"/>
  <c r="O79" i="7"/>
  <c r="K79" i="7"/>
  <c r="Q79" i="7" s="1"/>
  <c r="P767" i="7"/>
  <c r="L767" i="7"/>
  <c r="H767" i="7"/>
  <c r="O25" i="7"/>
  <c r="K25" i="7"/>
  <c r="I369" i="7"/>
  <c r="M429" i="7"/>
  <c r="I429" i="7"/>
  <c r="M735" i="7"/>
  <c r="P727" i="7"/>
  <c r="L727" i="7"/>
  <c r="H727" i="7"/>
  <c r="N637" i="7"/>
  <c r="M633" i="7"/>
  <c r="L607" i="7"/>
  <c r="I593" i="7"/>
  <c r="K699" i="7"/>
  <c r="J651" i="7"/>
  <c r="N651" i="7"/>
  <c r="K651" i="7"/>
  <c r="O651" i="7"/>
  <c r="I651" i="7"/>
  <c r="M651" i="7"/>
  <c r="H67" i="7"/>
  <c r="L67" i="7"/>
  <c r="P67" i="7"/>
  <c r="I67" i="7"/>
  <c r="M67" i="7"/>
  <c r="K67" i="7"/>
  <c r="J67" i="7"/>
  <c r="N67" i="7"/>
  <c r="O67" i="7"/>
  <c r="K4" i="7"/>
  <c r="O4" i="7"/>
  <c r="H4" i="7"/>
  <c r="L4" i="7"/>
  <c r="P4" i="7"/>
  <c r="I4" i="7"/>
  <c r="M4" i="7"/>
  <c r="J4" i="7"/>
  <c r="N4" i="7"/>
  <c r="H43" i="7"/>
  <c r="L43" i="7"/>
  <c r="P43" i="7"/>
  <c r="I43" i="7"/>
  <c r="M43" i="7"/>
  <c r="J43" i="7"/>
  <c r="N43" i="7"/>
  <c r="O43" i="7"/>
  <c r="K43" i="7"/>
  <c r="K642" i="7"/>
  <c r="O642" i="7"/>
  <c r="H642" i="7"/>
  <c r="L642" i="7"/>
  <c r="P642" i="7"/>
  <c r="J642" i="7"/>
  <c r="N642" i="7"/>
  <c r="J258" i="7"/>
  <c r="N258" i="7"/>
  <c r="K258" i="7"/>
  <c r="O258" i="7"/>
  <c r="I258" i="7"/>
  <c r="M258" i="7"/>
  <c r="I639" i="7"/>
  <c r="M639" i="7"/>
  <c r="J639" i="7"/>
  <c r="N639" i="7"/>
  <c r="H639" i="7"/>
  <c r="L639" i="7"/>
  <c r="P639" i="7"/>
  <c r="H219" i="7"/>
  <c r="L219" i="7"/>
  <c r="P219" i="7"/>
  <c r="I219" i="7"/>
  <c r="M219" i="7"/>
  <c r="J219" i="7"/>
  <c r="N219" i="7"/>
  <c r="K219" i="7"/>
  <c r="O219" i="7"/>
  <c r="J182" i="7"/>
  <c r="N182" i="7"/>
  <c r="K182" i="7"/>
  <c r="O182" i="7"/>
  <c r="H182" i="7"/>
  <c r="L182" i="7"/>
  <c r="P182" i="7"/>
  <c r="I182" i="7"/>
  <c r="M182" i="7"/>
  <c r="I634" i="7"/>
  <c r="M634" i="7"/>
  <c r="J634" i="7"/>
  <c r="N634" i="7"/>
  <c r="H634" i="7"/>
  <c r="L634" i="7"/>
  <c r="P634" i="7"/>
  <c r="K52" i="7"/>
  <c r="O52" i="7"/>
  <c r="H52" i="7"/>
  <c r="L52" i="7"/>
  <c r="P52" i="7"/>
  <c r="I52" i="7"/>
  <c r="M52" i="7"/>
  <c r="N52" i="7"/>
  <c r="J52" i="7"/>
  <c r="K629" i="7"/>
  <c r="O629" i="7"/>
  <c r="H629" i="7"/>
  <c r="L629" i="7"/>
  <c r="P629" i="7"/>
  <c r="J629" i="7"/>
  <c r="N629" i="7"/>
  <c r="K627" i="7"/>
  <c r="O627" i="7"/>
  <c r="H627" i="7"/>
  <c r="L627" i="7"/>
  <c r="P627" i="7"/>
  <c r="J627" i="7"/>
  <c r="N627" i="7"/>
  <c r="K519" i="7"/>
  <c r="O519" i="7"/>
  <c r="H519" i="7"/>
  <c r="L519" i="7"/>
  <c r="P519" i="7"/>
  <c r="I519" i="7"/>
  <c r="M519" i="7"/>
  <c r="J519" i="7"/>
  <c r="N519" i="7"/>
  <c r="H710" i="7"/>
  <c r="L710" i="7"/>
  <c r="P710" i="7"/>
  <c r="I710" i="7"/>
  <c r="M710" i="7"/>
  <c r="K710" i="7"/>
  <c r="O710" i="7"/>
  <c r="I120" i="7"/>
  <c r="M120" i="7"/>
  <c r="J120" i="7"/>
  <c r="N120" i="7"/>
  <c r="K120" i="7"/>
  <c r="O120" i="7"/>
  <c r="L120" i="7"/>
  <c r="P120" i="7"/>
  <c r="H120" i="7"/>
  <c r="H45" i="7"/>
  <c r="L45" i="7"/>
  <c r="I45" i="7"/>
  <c r="N45" i="7"/>
  <c r="J45" i="7"/>
  <c r="O45" i="7"/>
  <c r="K45" i="7"/>
  <c r="P45" i="7"/>
  <c r="M45" i="7"/>
  <c r="I435" i="7"/>
  <c r="M435" i="7"/>
  <c r="J435" i="7"/>
  <c r="N435" i="7"/>
  <c r="K435" i="7"/>
  <c r="O435" i="7"/>
  <c r="L435" i="7"/>
  <c r="P435" i="7"/>
  <c r="I708" i="7"/>
  <c r="M708" i="7"/>
  <c r="J708" i="7"/>
  <c r="N708" i="7"/>
  <c r="H708" i="7"/>
  <c r="L708" i="7"/>
  <c r="P708" i="7"/>
  <c r="I721" i="7"/>
  <c r="M721" i="7"/>
  <c r="J721" i="7"/>
  <c r="N721" i="7"/>
  <c r="H721" i="7"/>
  <c r="L721" i="7"/>
  <c r="P721" i="7"/>
  <c r="J654" i="7"/>
  <c r="N654" i="7"/>
  <c r="K654" i="7"/>
  <c r="O654" i="7"/>
  <c r="I654" i="7"/>
  <c r="M654" i="7"/>
  <c r="H41" i="7"/>
  <c r="L41" i="7"/>
  <c r="P41" i="7"/>
  <c r="I41" i="7"/>
  <c r="M41" i="7"/>
  <c r="J41" i="7"/>
  <c r="N41" i="7"/>
  <c r="O41" i="7"/>
  <c r="K41" i="7"/>
  <c r="H247" i="7"/>
  <c r="L247" i="7"/>
  <c r="P247" i="7"/>
  <c r="I247" i="7"/>
  <c r="M247" i="7"/>
  <c r="J247" i="7"/>
  <c r="N247" i="7"/>
  <c r="K247" i="7"/>
  <c r="O247" i="7"/>
  <c r="J480" i="7"/>
  <c r="N480" i="7"/>
  <c r="K480" i="7"/>
  <c r="O480" i="7"/>
  <c r="H480" i="7"/>
  <c r="L480" i="7"/>
  <c r="P480" i="7"/>
  <c r="I480" i="7"/>
  <c r="M480" i="7"/>
  <c r="I161" i="7"/>
  <c r="M161" i="7"/>
  <c r="J161" i="7"/>
  <c r="N161" i="7"/>
  <c r="K161" i="7"/>
  <c r="O161" i="7"/>
  <c r="H161" i="7"/>
  <c r="L161" i="7"/>
  <c r="P161" i="7"/>
  <c r="H327" i="7"/>
  <c r="L327" i="7"/>
  <c r="P327" i="7"/>
  <c r="I327" i="7"/>
  <c r="M327" i="7"/>
  <c r="J327" i="7"/>
  <c r="N327" i="7"/>
  <c r="K327" i="7"/>
  <c r="O327" i="7"/>
  <c r="K175" i="7"/>
  <c r="O175" i="7"/>
  <c r="H175" i="7"/>
  <c r="L175" i="7"/>
  <c r="P175" i="7"/>
  <c r="I175" i="7"/>
  <c r="M175" i="7"/>
  <c r="J175" i="7"/>
  <c r="N175" i="7"/>
  <c r="I21" i="7"/>
  <c r="M21" i="7"/>
  <c r="J21" i="7"/>
  <c r="N21" i="7"/>
  <c r="K21" i="7"/>
  <c r="O21" i="7"/>
  <c r="L21" i="7"/>
  <c r="H21" i="7"/>
  <c r="P21" i="7"/>
  <c r="I353" i="7"/>
  <c r="M353" i="7"/>
  <c r="J353" i="7"/>
  <c r="N353" i="7"/>
  <c r="K353" i="7"/>
  <c r="O353" i="7"/>
  <c r="H353" i="7"/>
  <c r="L353" i="7"/>
  <c r="P353" i="7"/>
  <c r="H718" i="7"/>
  <c r="L718" i="7"/>
  <c r="P718" i="7"/>
  <c r="I718" i="7"/>
  <c r="M718" i="7"/>
  <c r="K718" i="7"/>
  <c r="O718" i="7"/>
  <c r="I74" i="7"/>
  <c r="M74" i="7"/>
  <c r="J74" i="7"/>
  <c r="N74" i="7"/>
  <c r="O74" i="7"/>
  <c r="K74" i="7"/>
  <c r="L74" i="7"/>
  <c r="P74" i="7"/>
  <c r="H74" i="7"/>
  <c r="J3" i="7"/>
  <c r="N3" i="7"/>
  <c r="K3" i="7"/>
  <c r="O3" i="7"/>
  <c r="H3" i="7"/>
  <c r="L3" i="7"/>
  <c r="P3" i="7"/>
  <c r="I3" i="7"/>
  <c r="M3" i="7"/>
  <c r="K116" i="7"/>
  <c r="O116" i="7"/>
  <c r="I116" i="7"/>
  <c r="M116" i="7"/>
  <c r="H116" i="7"/>
  <c r="P116" i="7"/>
  <c r="J116" i="7"/>
  <c r="L116" i="7"/>
  <c r="N116" i="7"/>
  <c r="H459" i="7"/>
  <c r="L459" i="7"/>
  <c r="P459" i="7"/>
  <c r="I459" i="7"/>
  <c r="M459" i="7"/>
  <c r="K459" i="7"/>
  <c r="O459" i="7"/>
  <c r="J355" i="7"/>
  <c r="N355" i="7"/>
  <c r="K355" i="7"/>
  <c r="O355" i="7"/>
  <c r="H355" i="7"/>
  <c r="L355" i="7"/>
  <c r="P355" i="7"/>
  <c r="I355" i="7"/>
  <c r="M355" i="7"/>
  <c r="J50" i="7"/>
  <c r="N50" i="7"/>
  <c r="H50" i="7"/>
  <c r="L50" i="7"/>
  <c r="P50" i="7"/>
  <c r="O50" i="7"/>
  <c r="I50" i="7"/>
  <c r="K50" i="7"/>
  <c r="M50" i="7"/>
  <c r="H641" i="7"/>
  <c r="L641" i="7"/>
  <c r="P641" i="7"/>
  <c r="I641" i="7"/>
  <c r="M641" i="7"/>
  <c r="K641" i="7"/>
  <c r="O641" i="7"/>
  <c r="I510" i="7"/>
  <c r="M510" i="7"/>
  <c r="J510" i="7"/>
  <c r="N510" i="7"/>
  <c r="K510" i="7"/>
  <c r="O510" i="7"/>
  <c r="L510" i="7"/>
  <c r="P510" i="7"/>
  <c r="H510" i="7"/>
  <c r="H640" i="7"/>
  <c r="L640" i="7"/>
  <c r="P640" i="7"/>
  <c r="I640" i="7"/>
  <c r="M640" i="7"/>
  <c r="K640" i="7"/>
  <c r="O640" i="7"/>
  <c r="I338" i="7"/>
  <c r="M338" i="7"/>
  <c r="J338" i="7"/>
  <c r="N338" i="7"/>
  <c r="K338" i="7"/>
  <c r="O338" i="7"/>
  <c r="P338" i="7"/>
  <c r="H338" i="7"/>
  <c r="L338" i="7"/>
  <c r="K493" i="7"/>
  <c r="O493" i="7"/>
  <c r="H493" i="7"/>
  <c r="L493" i="7"/>
  <c r="P493" i="7"/>
  <c r="I493" i="7"/>
  <c r="M493" i="7"/>
  <c r="J493" i="7"/>
  <c r="N493" i="7"/>
  <c r="K343" i="7"/>
  <c r="O343" i="7"/>
  <c r="H343" i="7"/>
  <c r="L343" i="7"/>
  <c r="P343" i="7"/>
  <c r="I343" i="7"/>
  <c r="M343" i="7"/>
  <c r="N343" i="7"/>
  <c r="J343" i="7"/>
  <c r="K427" i="7"/>
  <c r="O427" i="7"/>
  <c r="H427" i="7"/>
  <c r="L427" i="7"/>
  <c r="P427" i="7"/>
  <c r="J427" i="7"/>
  <c r="N427" i="7"/>
  <c r="J35" i="7"/>
  <c r="N35" i="7"/>
  <c r="H35" i="7"/>
  <c r="L35" i="7"/>
  <c r="P35" i="7"/>
  <c r="O35" i="7"/>
  <c r="I35" i="7"/>
  <c r="K35" i="7"/>
  <c r="M35" i="7"/>
  <c r="K254" i="7"/>
  <c r="O254" i="7"/>
  <c r="H254" i="7"/>
  <c r="L254" i="7"/>
  <c r="P254" i="7"/>
  <c r="I254" i="7"/>
  <c r="M254" i="7"/>
  <c r="J254" i="7"/>
  <c r="N254" i="7"/>
  <c r="H147" i="7"/>
  <c r="L147" i="7"/>
  <c r="P147" i="7"/>
  <c r="I147" i="7"/>
  <c r="M147" i="7"/>
  <c r="J147" i="7"/>
  <c r="N147" i="7"/>
  <c r="K147" i="7"/>
  <c r="O147" i="7"/>
  <c r="J150" i="7"/>
  <c r="N150" i="7"/>
  <c r="K150" i="7"/>
  <c r="O150" i="7"/>
  <c r="H150" i="7"/>
  <c r="L150" i="7"/>
  <c r="P150" i="7"/>
  <c r="M150" i="7"/>
  <c r="I150" i="7"/>
  <c r="I286" i="7"/>
  <c r="M286" i="7"/>
  <c r="J286" i="7"/>
  <c r="N286" i="7"/>
  <c r="K286" i="7"/>
  <c r="O286" i="7"/>
  <c r="L286" i="7"/>
  <c r="P286" i="7"/>
  <c r="H286" i="7"/>
  <c r="J630" i="7"/>
  <c r="N630" i="7"/>
  <c r="K630" i="7"/>
  <c r="O630" i="7"/>
  <c r="I630" i="7"/>
  <c r="M630" i="7"/>
  <c r="K189" i="7"/>
  <c r="O189" i="7"/>
  <c r="H189" i="7"/>
  <c r="L189" i="7"/>
  <c r="P189" i="7"/>
  <c r="I189" i="7"/>
  <c r="M189" i="7"/>
  <c r="N189" i="7"/>
  <c r="J189" i="7"/>
  <c r="H713" i="7"/>
  <c r="L713" i="7"/>
  <c r="P713" i="7"/>
  <c r="I713" i="7"/>
  <c r="M713" i="7"/>
  <c r="K713" i="7"/>
  <c r="O713" i="7"/>
  <c r="K422" i="7"/>
  <c r="O422" i="7"/>
  <c r="H422" i="7"/>
  <c r="L422" i="7"/>
  <c r="P422" i="7"/>
  <c r="I422" i="7"/>
  <c r="M422" i="7"/>
  <c r="J422" i="7"/>
  <c r="N422" i="7"/>
  <c r="H711" i="7"/>
  <c r="L711" i="7"/>
  <c r="P711" i="7"/>
  <c r="I711" i="7"/>
  <c r="M711" i="7"/>
  <c r="K711" i="7"/>
  <c r="O711" i="7"/>
  <c r="I626" i="7"/>
  <c r="M626" i="7"/>
  <c r="J626" i="7"/>
  <c r="N626" i="7"/>
  <c r="H626" i="7"/>
  <c r="L626" i="7"/>
  <c r="P626" i="7"/>
  <c r="I507" i="7"/>
  <c r="M507" i="7"/>
  <c r="J507" i="7"/>
  <c r="N507" i="7"/>
  <c r="K507" i="7"/>
  <c r="O507" i="7"/>
  <c r="P507" i="7"/>
  <c r="L507" i="7"/>
  <c r="H507" i="7"/>
  <c r="I351" i="7"/>
  <c r="M351" i="7"/>
  <c r="J351" i="7"/>
  <c r="N351" i="7"/>
  <c r="H351" i="7"/>
  <c r="P351" i="7"/>
  <c r="L351" i="7"/>
  <c r="O351" i="7"/>
  <c r="K351" i="7"/>
  <c r="H250" i="7"/>
  <c r="L250" i="7"/>
  <c r="P250" i="7"/>
  <c r="I250" i="7"/>
  <c r="M250" i="7"/>
  <c r="K250" i="7"/>
  <c r="J250" i="7"/>
  <c r="N250" i="7"/>
  <c r="O250" i="7"/>
  <c r="H420" i="7"/>
  <c r="L420" i="7"/>
  <c r="P420" i="7"/>
  <c r="I420" i="7"/>
  <c r="M420" i="7"/>
  <c r="J420" i="7"/>
  <c r="N420" i="7"/>
  <c r="K420" i="7"/>
  <c r="O420" i="7"/>
  <c r="H394" i="7"/>
  <c r="L394" i="7"/>
  <c r="P394" i="7"/>
  <c r="I394" i="7"/>
  <c r="M394" i="7"/>
  <c r="K394" i="7"/>
  <c r="O394" i="7"/>
  <c r="J621" i="7"/>
  <c r="N621" i="7"/>
  <c r="K621" i="7"/>
  <c r="O621" i="7"/>
  <c r="I621" i="7"/>
  <c r="M621" i="7"/>
  <c r="K296" i="7"/>
  <c r="O296" i="7"/>
  <c r="H296" i="7"/>
  <c r="L296" i="7"/>
  <c r="P296" i="7"/>
  <c r="I296" i="7"/>
  <c r="M296" i="7"/>
  <c r="J296" i="7"/>
  <c r="N296" i="7"/>
  <c r="H196" i="7"/>
  <c r="L196" i="7"/>
  <c r="P196" i="7"/>
  <c r="I196" i="7"/>
  <c r="M196" i="7"/>
  <c r="J196" i="7"/>
  <c r="N196" i="7"/>
  <c r="K196" i="7"/>
  <c r="O196" i="7"/>
  <c r="K273" i="7"/>
  <c r="O273" i="7"/>
  <c r="H273" i="7"/>
  <c r="L273" i="7"/>
  <c r="P273" i="7"/>
  <c r="J273" i="7"/>
  <c r="N273" i="7"/>
  <c r="I617" i="7"/>
  <c r="M617" i="7"/>
  <c r="J617" i="7"/>
  <c r="N617" i="7"/>
  <c r="H617" i="7"/>
  <c r="L617" i="7"/>
  <c r="P617" i="7"/>
  <c r="I410" i="7"/>
  <c r="M410" i="7"/>
  <c r="J410" i="7"/>
  <c r="N410" i="7"/>
  <c r="K410" i="7"/>
  <c r="O410" i="7"/>
  <c r="L410" i="7"/>
  <c r="P410" i="7"/>
  <c r="H410" i="7"/>
  <c r="I177" i="7"/>
  <c r="M177" i="7"/>
  <c r="J177" i="7"/>
  <c r="N177" i="7"/>
  <c r="K177" i="7"/>
  <c r="O177" i="7"/>
  <c r="L177" i="7"/>
  <c r="P177" i="7"/>
  <c r="H177" i="7"/>
  <c r="J706" i="7"/>
  <c r="N706" i="7"/>
  <c r="K706" i="7"/>
  <c r="O706" i="7"/>
  <c r="I706" i="7"/>
  <c r="M706" i="7"/>
  <c r="H234" i="7"/>
  <c r="L234" i="7"/>
  <c r="P234" i="7"/>
  <c r="I234" i="7"/>
  <c r="M234" i="7"/>
  <c r="J234" i="7"/>
  <c r="N234" i="7"/>
  <c r="O234" i="7"/>
  <c r="K234" i="7"/>
  <c r="K612" i="7"/>
  <c r="O612" i="7"/>
  <c r="H612" i="7"/>
  <c r="L612" i="7"/>
  <c r="P612" i="7"/>
  <c r="J612" i="7"/>
  <c r="N612" i="7"/>
  <c r="I357" i="7"/>
  <c r="M357" i="7"/>
  <c r="J357" i="7"/>
  <c r="N357" i="7"/>
  <c r="K357" i="7"/>
  <c r="O357" i="7"/>
  <c r="H357" i="7"/>
  <c r="L357" i="7"/>
  <c r="K610" i="7"/>
  <c r="O610" i="7"/>
  <c r="H610" i="7"/>
  <c r="L610" i="7"/>
  <c r="P610" i="7"/>
  <c r="J610" i="7"/>
  <c r="N610" i="7"/>
  <c r="H609" i="7"/>
  <c r="L609" i="7"/>
  <c r="P609" i="7"/>
  <c r="I609" i="7"/>
  <c r="M609" i="7"/>
  <c r="K609" i="7"/>
  <c r="O609" i="7"/>
  <c r="H362" i="7"/>
  <c r="L362" i="7"/>
  <c r="P362" i="7"/>
  <c r="I362" i="7"/>
  <c r="M362" i="7"/>
  <c r="J362" i="7"/>
  <c r="N362" i="7"/>
  <c r="K362" i="7"/>
  <c r="O362" i="7"/>
  <c r="H461" i="7"/>
  <c r="L461" i="7"/>
  <c r="P461" i="7"/>
  <c r="I461" i="7"/>
  <c r="M461" i="7"/>
  <c r="J461" i="7"/>
  <c r="N461" i="7"/>
  <c r="K461" i="7"/>
  <c r="O461" i="7"/>
  <c r="K232" i="7"/>
  <c r="O232" i="7"/>
  <c r="H232" i="7"/>
  <c r="L232" i="7"/>
  <c r="P232" i="7"/>
  <c r="J232" i="7"/>
  <c r="N232" i="7"/>
  <c r="I605" i="7"/>
  <c r="M605" i="7"/>
  <c r="J605" i="7"/>
  <c r="N605" i="7"/>
  <c r="H605" i="7"/>
  <c r="L605" i="7"/>
  <c r="P605" i="7"/>
  <c r="J604" i="7"/>
  <c r="N604" i="7"/>
  <c r="K604" i="7"/>
  <c r="O604" i="7"/>
  <c r="I604" i="7"/>
  <c r="M604" i="7"/>
  <c r="I526" i="7"/>
  <c r="M526" i="7"/>
  <c r="J526" i="7"/>
  <c r="N526" i="7"/>
  <c r="K526" i="7"/>
  <c r="O526" i="7"/>
  <c r="H526" i="7"/>
  <c r="L526" i="7"/>
  <c r="P526" i="7"/>
  <c r="I701" i="7"/>
  <c r="M701" i="7"/>
  <c r="J701" i="7"/>
  <c r="N701" i="7"/>
  <c r="H701" i="7"/>
  <c r="L701" i="7"/>
  <c r="P701" i="7"/>
  <c r="J601" i="7"/>
  <c r="N601" i="7"/>
  <c r="K601" i="7"/>
  <c r="O601" i="7"/>
  <c r="I601" i="7"/>
  <c r="M601" i="7"/>
  <c r="K600" i="7"/>
  <c r="O600" i="7"/>
  <c r="H600" i="7"/>
  <c r="L600" i="7"/>
  <c r="P600" i="7"/>
  <c r="J600" i="7"/>
  <c r="N600" i="7"/>
  <c r="H599" i="7"/>
  <c r="L599" i="7"/>
  <c r="P599" i="7"/>
  <c r="I599" i="7"/>
  <c r="M599" i="7"/>
  <c r="K599" i="7"/>
  <c r="O599" i="7"/>
  <c r="J597" i="7"/>
  <c r="N597" i="7"/>
  <c r="K597" i="7"/>
  <c r="O597" i="7"/>
  <c r="I597" i="7"/>
  <c r="M597" i="7"/>
  <c r="H71" i="7"/>
  <c r="L71" i="7"/>
  <c r="P71" i="7"/>
  <c r="I71" i="7"/>
  <c r="M71" i="7"/>
  <c r="J71" i="7"/>
  <c r="N71" i="7"/>
  <c r="O71" i="7"/>
  <c r="K71" i="7"/>
  <c r="I508" i="7"/>
  <c r="M508" i="7"/>
  <c r="J508" i="7"/>
  <c r="N508" i="7"/>
  <c r="K508" i="7"/>
  <c r="O508" i="7"/>
  <c r="L508" i="7"/>
  <c r="P508" i="7"/>
  <c r="H508" i="7"/>
  <c r="J408" i="7"/>
  <c r="N408" i="7"/>
  <c r="K408" i="7"/>
  <c r="O408" i="7"/>
  <c r="H408" i="7"/>
  <c r="L408" i="7"/>
  <c r="P408" i="7"/>
  <c r="M408" i="7"/>
  <c r="I408" i="7"/>
  <c r="J700" i="7"/>
  <c r="N700" i="7"/>
  <c r="K700" i="7"/>
  <c r="O700" i="7"/>
  <c r="I700" i="7"/>
  <c r="M700" i="7"/>
  <c r="K457" i="7"/>
  <c r="O457" i="7"/>
  <c r="H457" i="7"/>
  <c r="L457" i="7"/>
  <c r="P457" i="7"/>
  <c r="I457" i="7"/>
  <c r="M457" i="7"/>
  <c r="N457" i="7"/>
  <c r="J457" i="7"/>
  <c r="J378" i="7"/>
  <c r="N378" i="7"/>
  <c r="K378" i="7"/>
  <c r="O378" i="7"/>
  <c r="H378" i="7"/>
  <c r="L378" i="7"/>
  <c r="P378" i="7"/>
  <c r="I378" i="7"/>
  <c r="M378" i="7"/>
  <c r="H349" i="7"/>
  <c r="L349" i="7"/>
  <c r="P349" i="7"/>
  <c r="I349" i="7"/>
  <c r="M349" i="7"/>
  <c r="J349" i="7"/>
  <c r="N349" i="7"/>
  <c r="K349" i="7"/>
  <c r="O349" i="7"/>
  <c r="I446" i="7"/>
  <c r="M446" i="7"/>
  <c r="J446" i="7"/>
  <c r="N446" i="7"/>
  <c r="K446" i="7"/>
  <c r="O446" i="7"/>
  <c r="H446" i="7"/>
  <c r="L446" i="7"/>
  <c r="P446" i="7"/>
  <c r="H379" i="7"/>
  <c r="L379" i="7"/>
  <c r="P379" i="7"/>
  <c r="I379" i="7"/>
  <c r="M379" i="7"/>
  <c r="J379" i="7"/>
  <c r="N379" i="7"/>
  <c r="O379" i="7"/>
  <c r="K379" i="7"/>
  <c r="J344" i="7"/>
  <c r="N344" i="7"/>
  <c r="K344" i="7"/>
  <c r="O344" i="7"/>
  <c r="H344" i="7"/>
  <c r="L344" i="7"/>
  <c r="P344" i="7"/>
  <c r="M344" i="7"/>
  <c r="I344" i="7"/>
  <c r="K303" i="7"/>
  <c r="O303" i="7"/>
  <c r="H303" i="7"/>
  <c r="L303" i="7"/>
  <c r="P303" i="7"/>
  <c r="I303" i="7"/>
  <c r="M303" i="7"/>
  <c r="N303" i="7"/>
  <c r="J303" i="7"/>
  <c r="J195" i="7"/>
  <c r="N195" i="7"/>
  <c r="K195" i="7"/>
  <c r="O195" i="7"/>
  <c r="I195" i="7"/>
  <c r="M195" i="7"/>
  <c r="K206" i="7"/>
  <c r="O206" i="7"/>
  <c r="H206" i="7"/>
  <c r="L206" i="7"/>
  <c r="P206" i="7"/>
  <c r="I206" i="7"/>
  <c r="M206" i="7"/>
  <c r="J206" i="7"/>
  <c r="N206" i="7"/>
  <c r="I475" i="7"/>
  <c r="M475" i="7"/>
  <c r="J475" i="7"/>
  <c r="N475" i="7"/>
  <c r="K475" i="7"/>
  <c r="O475" i="7"/>
  <c r="H475" i="7"/>
  <c r="L475" i="7"/>
  <c r="P475" i="7"/>
  <c r="J486" i="7"/>
  <c r="N486" i="7"/>
  <c r="K486" i="7"/>
  <c r="O486" i="7"/>
  <c r="H486" i="7"/>
  <c r="L486" i="7"/>
  <c r="P486" i="7"/>
  <c r="I486" i="7"/>
  <c r="M486" i="7"/>
  <c r="I275" i="7"/>
  <c r="M275" i="7"/>
  <c r="J275" i="7"/>
  <c r="N275" i="7"/>
  <c r="K275" i="7"/>
  <c r="O275" i="7"/>
  <c r="P275" i="7"/>
  <c r="H275" i="7"/>
  <c r="I672" i="7"/>
  <c r="M672" i="7"/>
  <c r="J672" i="7"/>
  <c r="N672" i="7"/>
  <c r="K672" i="7"/>
  <c r="O672" i="7"/>
  <c r="H672" i="7"/>
  <c r="L672" i="7"/>
  <c r="P672" i="7"/>
  <c r="I584" i="7"/>
  <c r="M584" i="7"/>
  <c r="J584" i="7"/>
  <c r="N584" i="7"/>
  <c r="H584" i="7"/>
  <c r="L584" i="7"/>
  <c r="P584" i="7"/>
  <c r="K153" i="7"/>
  <c r="O153" i="7"/>
  <c r="H153" i="7"/>
  <c r="L153" i="7"/>
  <c r="P153" i="7"/>
  <c r="J153" i="7"/>
  <c r="I153" i="7"/>
  <c r="M153" i="7"/>
  <c r="N153" i="7"/>
  <c r="H217" i="7"/>
  <c r="L217" i="7"/>
  <c r="P217" i="7"/>
  <c r="I217" i="7"/>
  <c r="M217" i="7"/>
  <c r="J217" i="7"/>
  <c r="N217" i="7"/>
  <c r="K217" i="7"/>
  <c r="O217" i="7"/>
  <c r="J245" i="7"/>
  <c r="N245" i="7"/>
  <c r="K245" i="7"/>
  <c r="O245" i="7"/>
  <c r="H245" i="7"/>
  <c r="L245" i="7"/>
  <c r="P245" i="7"/>
  <c r="I245" i="7"/>
  <c r="M245" i="7"/>
  <c r="J139" i="7"/>
  <c r="N139" i="7"/>
  <c r="K139" i="7"/>
  <c r="O139" i="7"/>
  <c r="H139" i="7"/>
  <c r="L139" i="7"/>
  <c r="P139" i="7"/>
  <c r="I139" i="7"/>
  <c r="M139" i="7"/>
  <c r="I473" i="7"/>
  <c r="M473" i="7"/>
  <c r="J473" i="7"/>
  <c r="N473" i="7"/>
  <c r="K473" i="7"/>
  <c r="O473" i="7"/>
  <c r="H473" i="7"/>
  <c r="L473" i="7"/>
  <c r="P473" i="7"/>
  <c r="I51" i="7"/>
  <c r="M51" i="7"/>
  <c r="J51" i="7"/>
  <c r="N51" i="7"/>
  <c r="K51" i="7"/>
  <c r="O51" i="7"/>
  <c r="P51" i="7"/>
  <c r="H51" i="7"/>
  <c r="L51" i="7"/>
  <c r="H262" i="7"/>
  <c r="L262" i="7"/>
  <c r="P262" i="7"/>
  <c r="I262" i="7"/>
  <c r="M262" i="7"/>
  <c r="K262" i="7"/>
  <c r="O262" i="7"/>
  <c r="I518" i="7"/>
  <c r="M518" i="7"/>
  <c r="J518" i="7"/>
  <c r="N518" i="7"/>
  <c r="K518" i="7"/>
  <c r="O518" i="7"/>
  <c r="L518" i="7"/>
  <c r="P518" i="7"/>
  <c r="H518" i="7"/>
  <c r="K75" i="7"/>
  <c r="O75" i="7"/>
  <c r="H75" i="7"/>
  <c r="L75" i="7"/>
  <c r="P75" i="7"/>
  <c r="I75" i="7"/>
  <c r="M75" i="7"/>
  <c r="N75" i="7"/>
  <c r="J75" i="7"/>
  <c r="H240" i="7"/>
  <c r="L240" i="7"/>
  <c r="P240" i="7"/>
  <c r="I240" i="7"/>
  <c r="M240" i="7"/>
  <c r="J240" i="7"/>
  <c r="N240" i="7"/>
  <c r="K240" i="7"/>
  <c r="K93" i="7"/>
  <c r="O93" i="7"/>
  <c r="H93" i="7"/>
  <c r="L93" i="7"/>
  <c r="P93" i="7"/>
  <c r="I93" i="7"/>
  <c r="M93" i="7"/>
  <c r="N93" i="7"/>
  <c r="J93" i="7"/>
  <c r="H354" i="7"/>
  <c r="L354" i="7"/>
  <c r="P354" i="7"/>
  <c r="I354" i="7"/>
  <c r="M354" i="7"/>
  <c r="J354" i="7"/>
  <c r="N354" i="7"/>
  <c r="O354" i="7"/>
  <c r="K354" i="7"/>
  <c r="I695" i="7"/>
  <c r="M695" i="7"/>
  <c r="J695" i="7"/>
  <c r="N695" i="7"/>
  <c r="H695" i="7"/>
  <c r="L695" i="7"/>
  <c r="P695" i="7"/>
  <c r="H471" i="7"/>
  <c r="L471" i="7"/>
  <c r="P471" i="7"/>
  <c r="I471" i="7"/>
  <c r="M471" i="7"/>
  <c r="J471" i="7"/>
  <c r="N471" i="7"/>
  <c r="K471" i="7"/>
  <c r="O471" i="7"/>
  <c r="H572" i="7"/>
  <c r="L572" i="7"/>
  <c r="P572" i="7"/>
  <c r="I572" i="7"/>
  <c r="M572" i="7"/>
  <c r="K572" i="7"/>
  <c r="O572" i="7"/>
  <c r="I694" i="7"/>
  <c r="M694" i="7"/>
  <c r="J694" i="7"/>
  <c r="N694" i="7"/>
  <c r="H694" i="7"/>
  <c r="L694" i="7"/>
  <c r="P694" i="7"/>
  <c r="J145" i="7"/>
  <c r="N145" i="7"/>
  <c r="K145" i="7"/>
  <c r="O145" i="7"/>
  <c r="M145" i="7"/>
  <c r="H145" i="7"/>
  <c r="I145" i="7"/>
  <c r="L145" i="7"/>
  <c r="P145" i="7"/>
  <c r="I201" i="7"/>
  <c r="M201" i="7"/>
  <c r="J201" i="7"/>
  <c r="N201" i="7"/>
  <c r="K201" i="7"/>
  <c r="O201" i="7"/>
  <c r="H201" i="7"/>
  <c r="L201" i="7"/>
  <c r="P201" i="7"/>
  <c r="J112" i="7"/>
  <c r="N112" i="7"/>
  <c r="K112" i="7"/>
  <c r="O112" i="7"/>
  <c r="L112" i="7"/>
  <c r="M112" i="7"/>
  <c r="H112" i="7"/>
  <c r="I112" i="7"/>
  <c r="P112" i="7"/>
  <c r="H566" i="7"/>
  <c r="L566" i="7"/>
  <c r="P566" i="7"/>
  <c r="I566" i="7"/>
  <c r="M566" i="7"/>
  <c r="K566" i="7"/>
  <c r="O566" i="7"/>
  <c r="J566" i="7"/>
  <c r="J257" i="7"/>
  <c r="N257" i="7"/>
  <c r="K257" i="7"/>
  <c r="O257" i="7"/>
  <c r="H257" i="7"/>
  <c r="L257" i="7"/>
  <c r="P257" i="7"/>
  <c r="I257" i="7"/>
  <c r="M257" i="7"/>
  <c r="K103" i="7"/>
  <c r="O103" i="7"/>
  <c r="H103" i="7"/>
  <c r="L103" i="7"/>
  <c r="P103" i="7"/>
  <c r="I103" i="7"/>
  <c r="J103" i="7"/>
  <c r="M103" i="7"/>
  <c r="N103" i="7"/>
  <c r="H516" i="7"/>
  <c r="L516" i="7"/>
  <c r="P516" i="7"/>
  <c r="I516" i="7"/>
  <c r="M516" i="7"/>
  <c r="J516" i="7"/>
  <c r="N516" i="7"/>
  <c r="K516" i="7"/>
  <c r="O516" i="7"/>
  <c r="K692" i="7"/>
  <c r="O692" i="7"/>
  <c r="H692" i="7"/>
  <c r="L692" i="7"/>
  <c r="P692" i="7"/>
  <c r="J692" i="7"/>
  <c r="N692" i="7"/>
  <c r="M692" i="7"/>
  <c r="I691" i="7"/>
  <c r="M691" i="7"/>
  <c r="J691" i="7"/>
  <c r="N691" i="7"/>
  <c r="H691" i="7"/>
  <c r="L691" i="7"/>
  <c r="P691" i="7"/>
  <c r="O691" i="7"/>
  <c r="J563" i="7"/>
  <c r="N563" i="7"/>
  <c r="K563" i="7"/>
  <c r="O563" i="7"/>
  <c r="I563" i="7"/>
  <c r="M563" i="7"/>
  <c r="L563" i="7"/>
  <c r="P563" i="7"/>
  <c r="H563" i="7"/>
  <c r="K562" i="7"/>
  <c r="O562" i="7"/>
  <c r="H562" i="7"/>
  <c r="L562" i="7"/>
  <c r="P562" i="7"/>
  <c r="J562" i="7"/>
  <c r="N562" i="7"/>
  <c r="I562" i="7"/>
  <c r="J107" i="7"/>
  <c r="N107" i="7"/>
  <c r="K107" i="7"/>
  <c r="O107" i="7"/>
  <c r="H107" i="7"/>
  <c r="P107" i="7"/>
  <c r="I107" i="7"/>
  <c r="L107" i="7"/>
  <c r="M107" i="7"/>
  <c r="I402" i="7"/>
  <c r="M402" i="7"/>
  <c r="J402" i="7"/>
  <c r="N402" i="7"/>
  <c r="K402" i="7"/>
  <c r="O402" i="7"/>
  <c r="H402" i="7"/>
  <c r="L402" i="7"/>
  <c r="P402" i="7"/>
  <c r="H560" i="7"/>
  <c r="L560" i="7"/>
  <c r="P560" i="7"/>
  <c r="I560" i="7"/>
  <c r="M560" i="7"/>
  <c r="K560" i="7"/>
  <c r="O560" i="7"/>
  <c r="N560" i="7"/>
  <c r="H28" i="7"/>
  <c r="L28" i="7"/>
  <c r="P28" i="7"/>
  <c r="I28" i="7"/>
  <c r="M28" i="7"/>
  <c r="J28" i="7"/>
  <c r="N28" i="7"/>
  <c r="K28" i="7"/>
  <c r="O28" i="7"/>
  <c r="K396" i="7"/>
  <c r="O396" i="7"/>
  <c r="H396" i="7"/>
  <c r="L396" i="7"/>
  <c r="P396" i="7"/>
  <c r="J396" i="7"/>
  <c r="N396" i="7"/>
  <c r="M396" i="7"/>
  <c r="I396" i="7"/>
  <c r="I104" i="7"/>
  <c r="M104" i="7"/>
  <c r="J104" i="7"/>
  <c r="N104" i="7"/>
  <c r="K104" i="7"/>
  <c r="O104" i="7"/>
  <c r="H104" i="7"/>
  <c r="L104" i="7"/>
  <c r="P104" i="7"/>
  <c r="K474" i="7"/>
  <c r="O474" i="7"/>
  <c r="H474" i="7"/>
  <c r="L474" i="7"/>
  <c r="P474" i="7"/>
  <c r="I474" i="7"/>
  <c r="M474" i="7"/>
  <c r="N474" i="7"/>
  <c r="J474" i="7"/>
  <c r="K215" i="7"/>
  <c r="O215" i="7"/>
  <c r="H215" i="7"/>
  <c r="L215" i="7"/>
  <c r="P215" i="7"/>
  <c r="I215" i="7"/>
  <c r="M215" i="7"/>
  <c r="N215" i="7"/>
  <c r="J215" i="7"/>
  <c r="H20" i="7"/>
  <c r="L20" i="7"/>
  <c r="P20" i="7"/>
  <c r="I20" i="7"/>
  <c r="M20" i="7"/>
  <c r="J20" i="7"/>
  <c r="N20" i="7"/>
  <c r="O20" i="7"/>
  <c r="K20" i="7"/>
  <c r="K328" i="7"/>
  <c r="O328" i="7"/>
  <c r="H328" i="7"/>
  <c r="L328" i="7"/>
  <c r="P328" i="7"/>
  <c r="I328" i="7"/>
  <c r="M328" i="7"/>
  <c r="N328" i="7"/>
  <c r="J328" i="7"/>
  <c r="J553" i="7"/>
  <c r="N553" i="7"/>
  <c r="K553" i="7"/>
  <c r="O553" i="7"/>
  <c r="I553" i="7"/>
  <c r="M553" i="7"/>
  <c r="L553" i="7"/>
  <c r="P553" i="7"/>
  <c r="H553" i="7"/>
  <c r="J433" i="7"/>
  <c r="N433" i="7"/>
  <c r="K433" i="7"/>
  <c r="O433" i="7"/>
  <c r="H433" i="7"/>
  <c r="L433" i="7"/>
  <c r="P433" i="7"/>
  <c r="I433" i="7"/>
  <c r="M433" i="7"/>
  <c r="H172" i="7"/>
  <c r="L172" i="7"/>
  <c r="P172" i="7"/>
  <c r="I172" i="7"/>
  <c r="M172" i="7"/>
  <c r="K172" i="7"/>
  <c r="O172" i="7"/>
  <c r="N172" i="7"/>
  <c r="J172" i="7"/>
  <c r="J444" i="7"/>
  <c r="N444" i="7"/>
  <c r="K444" i="7"/>
  <c r="O444" i="7"/>
  <c r="I444" i="7"/>
  <c r="L444" i="7"/>
  <c r="M444" i="7"/>
  <c r="P444" i="7"/>
  <c r="H444" i="7"/>
  <c r="I685" i="7"/>
  <c r="M685" i="7"/>
  <c r="J685" i="7"/>
  <c r="N685" i="7"/>
  <c r="H685" i="7"/>
  <c r="L685" i="7"/>
  <c r="P685" i="7"/>
  <c r="K685" i="7"/>
  <c r="K550" i="7"/>
  <c r="O550" i="7"/>
  <c r="H550" i="7"/>
  <c r="L550" i="7"/>
  <c r="P550" i="7"/>
  <c r="J550" i="7"/>
  <c r="N550" i="7"/>
  <c r="I550" i="7"/>
  <c r="M550" i="7"/>
  <c r="I352" i="7"/>
  <c r="M352" i="7"/>
  <c r="J352" i="7"/>
  <c r="N352" i="7"/>
  <c r="K352" i="7"/>
  <c r="O352" i="7"/>
  <c r="H352" i="7"/>
  <c r="L352" i="7"/>
  <c r="P352" i="7"/>
  <c r="J190" i="7"/>
  <c r="N190" i="7"/>
  <c r="K190" i="7"/>
  <c r="O190" i="7"/>
  <c r="H190" i="7"/>
  <c r="L190" i="7"/>
  <c r="P190" i="7"/>
  <c r="I190" i="7"/>
  <c r="M190" i="7"/>
  <c r="I155" i="7"/>
  <c r="M155" i="7"/>
  <c r="J155" i="7"/>
  <c r="N155" i="7"/>
  <c r="K155" i="7"/>
  <c r="O155" i="7"/>
  <c r="H155" i="7"/>
  <c r="L155" i="7"/>
  <c r="P155" i="7"/>
  <c r="I289" i="7"/>
  <c r="M289" i="7"/>
  <c r="J289" i="7"/>
  <c r="N289" i="7"/>
  <c r="K289" i="7"/>
  <c r="O289" i="7"/>
  <c r="H289" i="7"/>
  <c r="L289" i="7"/>
  <c r="P289" i="7"/>
  <c r="K673" i="7"/>
  <c r="O673" i="7"/>
  <c r="H673" i="7"/>
  <c r="L673" i="7"/>
  <c r="P673" i="7"/>
  <c r="I673" i="7"/>
  <c r="M673" i="7"/>
  <c r="J673" i="7"/>
  <c r="N673" i="7"/>
  <c r="H167" i="7"/>
  <c r="L167" i="7"/>
  <c r="P167" i="7"/>
  <c r="I167" i="7"/>
  <c r="M167" i="7"/>
  <c r="J167" i="7"/>
  <c r="N167" i="7"/>
  <c r="K167" i="7"/>
  <c r="O167" i="7"/>
  <c r="K460" i="7"/>
  <c r="O460" i="7"/>
  <c r="H460" i="7"/>
  <c r="L460" i="7"/>
  <c r="P460" i="7"/>
  <c r="I460" i="7"/>
  <c r="M460" i="7"/>
  <c r="J460" i="7"/>
  <c r="N460" i="7"/>
  <c r="H389" i="7"/>
  <c r="L389" i="7"/>
  <c r="P389" i="7"/>
  <c r="I389" i="7"/>
  <c r="M389" i="7"/>
  <c r="J389" i="7"/>
  <c r="N389" i="7"/>
  <c r="O389" i="7"/>
  <c r="K389" i="7"/>
  <c r="H173" i="7"/>
  <c r="L173" i="7"/>
  <c r="P173" i="7"/>
  <c r="I173" i="7"/>
  <c r="M173" i="7"/>
  <c r="J173" i="7"/>
  <c r="N173" i="7"/>
  <c r="K173" i="7"/>
  <c r="O173" i="7"/>
  <c r="K542" i="7"/>
  <c r="O542" i="7"/>
  <c r="H542" i="7"/>
  <c r="L542" i="7"/>
  <c r="P542" i="7"/>
  <c r="I542" i="7"/>
  <c r="M542" i="7"/>
  <c r="J542" i="7"/>
  <c r="N542" i="7"/>
  <c r="I541" i="7"/>
  <c r="M541" i="7"/>
  <c r="J541" i="7"/>
  <c r="N541" i="7"/>
  <c r="K541" i="7"/>
  <c r="O541" i="7"/>
  <c r="H541" i="7"/>
  <c r="L541" i="7"/>
  <c r="K94" i="7"/>
  <c r="O94" i="7"/>
  <c r="H94" i="7"/>
  <c r="L94" i="7"/>
  <c r="P94" i="7"/>
  <c r="I94" i="7"/>
  <c r="M94" i="7"/>
  <c r="N94" i="7"/>
  <c r="K216" i="7"/>
  <c r="O216" i="7"/>
  <c r="H216" i="7"/>
  <c r="L216" i="7"/>
  <c r="P216" i="7"/>
  <c r="I216" i="7"/>
  <c r="M216" i="7"/>
  <c r="J216" i="7"/>
  <c r="N216" i="7"/>
  <c r="H538" i="7"/>
  <c r="L538" i="7"/>
  <c r="P538" i="7"/>
  <c r="I538" i="7"/>
  <c r="M538" i="7"/>
  <c r="J538" i="7"/>
  <c r="N538" i="7"/>
  <c r="K538" i="7"/>
  <c r="J537" i="7"/>
  <c r="N537" i="7"/>
  <c r="K537" i="7"/>
  <c r="O537" i="7"/>
  <c r="H537" i="7"/>
  <c r="L537" i="7"/>
  <c r="P537" i="7"/>
  <c r="I537" i="7"/>
  <c r="M537" i="7"/>
  <c r="H204" i="7"/>
  <c r="L204" i="7"/>
  <c r="P204" i="7"/>
  <c r="I204" i="7"/>
  <c r="M204" i="7"/>
  <c r="J204" i="7"/>
  <c r="N204" i="7"/>
  <c r="K204" i="7"/>
  <c r="O204" i="7"/>
  <c r="I156" i="7"/>
  <c r="M156" i="7"/>
  <c r="J156" i="7"/>
  <c r="N156" i="7"/>
  <c r="K156" i="7"/>
  <c r="O156" i="7"/>
  <c r="H156" i="7"/>
  <c r="P156" i="7"/>
  <c r="L156" i="7"/>
  <c r="K678" i="7"/>
  <c r="O678" i="7"/>
  <c r="H678" i="7"/>
  <c r="L678" i="7"/>
  <c r="P678" i="7"/>
  <c r="I678" i="7"/>
  <c r="M678" i="7"/>
  <c r="J678" i="7"/>
  <c r="I534" i="7"/>
  <c r="M534" i="7"/>
  <c r="J534" i="7"/>
  <c r="N534" i="7"/>
  <c r="K534" i="7"/>
  <c r="O534" i="7"/>
  <c r="H534" i="7"/>
  <c r="L534" i="7"/>
  <c r="P534" i="7"/>
  <c r="J455" i="7"/>
  <c r="N455" i="7"/>
  <c r="K455" i="7"/>
  <c r="O455" i="7"/>
  <c r="H455" i="7"/>
  <c r="L455" i="7"/>
  <c r="P455" i="7"/>
  <c r="I455" i="7"/>
  <c r="M455" i="7"/>
  <c r="J348" i="7"/>
  <c r="N348" i="7"/>
  <c r="K348" i="7"/>
  <c r="O348" i="7"/>
  <c r="H348" i="7"/>
  <c r="L348" i="7"/>
  <c r="P348" i="7"/>
  <c r="I348" i="7"/>
  <c r="M348" i="7"/>
  <c r="J7" i="7"/>
  <c r="N7" i="7"/>
  <c r="K7" i="7"/>
  <c r="O7" i="7"/>
  <c r="H7" i="7"/>
  <c r="L7" i="7"/>
  <c r="P7" i="7"/>
  <c r="M7" i="7"/>
  <c r="I7" i="7"/>
  <c r="K531" i="7"/>
  <c r="O531" i="7"/>
  <c r="H531" i="7"/>
  <c r="L531" i="7"/>
  <c r="P531" i="7"/>
  <c r="I531" i="7"/>
  <c r="M531" i="7"/>
  <c r="N531" i="7"/>
  <c r="J531" i="7"/>
  <c r="J411" i="7"/>
  <c r="N411" i="7"/>
  <c r="K411" i="7"/>
  <c r="O411" i="7"/>
  <c r="H411" i="7"/>
  <c r="L411" i="7"/>
  <c r="P411" i="7"/>
  <c r="M411" i="7"/>
  <c r="I411" i="7"/>
  <c r="K529" i="7"/>
  <c r="O529" i="7"/>
  <c r="H529" i="7"/>
  <c r="L529" i="7"/>
  <c r="P529" i="7"/>
  <c r="I529" i="7"/>
  <c r="M529" i="7"/>
  <c r="N529" i="7"/>
  <c r="J529" i="7"/>
  <c r="H290" i="7"/>
  <c r="L290" i="7"/>
  <c r="P290" i="7"/>
  <c r="I290" i="7"/>
  <c r="M290" i="7"/>
  <c r="Q290" i="7" s="1"/>
  <c r="J290" i="7"/>
  <c r="N290" i="7"/>
  <c r="K290" i="7"/>
  <c r="O290" i="7"/>
  <c r="H382" i="7"/>
  <c r="L382" i="7"/>
  <c r="P382" i="7"/>
  <c r="I382" i="7"/>
  <c r="M382" i="7"/>
  <c r="J382" i="7"/>
  <c r="N382" i="7"/>
  <c r="O382" i="7"/>
  <c r="K382" i="7"/>
  <c r="I304" i="7"/>
  <c r="M304" i="7"/>
  <c r="J304" i="7"/>
  <c r="N304" i="7"/>
  <c r="K304" i="7"/>
  <c r="Q304" i="7" s="1"/>
  <c r="O304" i="7"/>
  <c r="P304" i="7"/>
  <c r="H304" i="7"/>
  <c r="L304" i="7"/>
  <c r="I476" i="7"/>
  <c r="M476" i="7"/>
  <c r="J476" i="7"/>
  <c r="N476" i="7"/>
  <c r="K476" i="7"/>
  <c r="O476" i="7"/>
  <c r="L476" i="7"/>
  <c r="P476" i="7"/>
  <c r="H476" i="7"/>
  <c r="J207" i="7"/>
  <c r="N207" i="7"/>
  <c r="K207" i="7"/>
  <c r="O207" i="7"/>
  <c r="H207" i="7"/>
  <c r="L207" i="7"/>
  <c r="P207" i="7"/>
  <c r="I207" i="7"/>
  <c r="M207" i="7"/>
  <c r="K500" i="7"/>
  <c r="O500" i="7"/>
  <c r="H500" i="7"/>
  <c r="L500" i="7"/>
  <c r="P500" i="7"/>
  <c r="I500" i="7"/>
  <c r="M500" i="7"/>
  <c r="J500" i="7"/>
  <c r="N500" i="7"/>
  <c r="H212" i="7"/>
  <c r="L212" i="7"/>
  <c r="P212" i="7"/>
  <c r="J212" i="7"/>
  <c r="N212" i="7"/>
  <c r="I212" i="7"/>
  <c r="K212" i="7"/>
  <c r="M212" i="7"/>
  <c r="O212" i="7"/>
  <c r="H336" i="7"/>
  <c r="L336" i="7"/>
  <c r="P336" i="7"/>
  <c r="I336" i="7"/>
  <c r="M336" i="7"/>
  <c r="J336" i="7"/>
  <c r="N336" i="7"/>
  <c r="O336" i="7"/>
  <c r="K336" i="7"/>
  <c r="J320" i="7"/>
  <c r="N320" i="7"/>
  <c r="K320" i="7"/>
  <c r="O320" i="7"/>
  <c r="H320" i="7"/>
  <c r="L320" i="7"/>
  <c r="P320" i="7"/>
  <c r="I320" i="7"/>
  <c r="M320" i="7"/>
  <c r="K525" i="7"/>
  <c r="O525" i="7"/>
  <c r="H525" i="7"/>
  <c r="L525" i="7"/>
  <c r="P525" i="7"/>
  <c r="I525" i="7"/>
  <c r="M525" i="7"/>
  <c r="J525" i="7"/>
  <c r="N525" i="7"/>
  <c r="K2" i="7"/>
  <c r="O2" i="7"/>
  <c r="N769" i="7"/>
  <c r="J769" i="7"/>
  <c r="O370" i="7"/>
  <c r="K370" i="7"/>
  <c r="Q370" i="7" s="1"/>
  <c r="P768" i="7"/>
  <c r="L768" i="7"/>
  <c r="H768" i="7"/>
  <c r="M79" i="7"/>
  <c r="I79" i="7"/>
  <c r="N767" i="7"/>
  <c r="J767" i="7"/>
  <c r="O766" i="7"/>
  <c r="K766" i="7"/>
  <c r="P765" i="7"/>
  <c r="L765" i="7"/>
  <c r="H765" i="7"/>
  <c r="M764" i="7"/>
  <c r="Q764" i="7" s="1"/>
  <c r="I764" i="7"/>
  <c r="S764" i="7" s="1"/>
  <c r="N763" i="7"/>
  <c r="J763" i="7"/>
  <c r="O360" i="7"/>
  <c r="K360" i="7"/>
  <c r="P762" i="7"/>
  <c r="L762" i="7"/>
  <c r="H762" i="7"/>
  <c r="M761" i="7"/>
  <c r="I761" i="7"/>
  <c r="N22" i="7"/>
  <c r="J22" i="7"/>
  <c r="O760" i="7"/>
  <c r="K760" i="7"/>
  <c r="P759" i="7"/>
  <c r="L759" i="7"/>
  <c r="H759" i="7"/>
  <c r="M758" i="7"/>
  <c r="I758" i="7"/>
  <c r="N757" i="7"/>
  <c r="J757" i="7"/>
  <c r="O756" i="7"/>
  <c r="K756" i="7"/>
  <c r="P72" i="7"/>
  <c r="L72" i="7"/>
  <c r="H72" i="7"/>
  <c r="M755" i="7"/>
  <c r="I755" i="7"/>
  <c r="N125" i="7"/>
  <c r="J125" i="7"/>
  <c r="O754" i="7"/>
  <c r="K754" i="7"/>
  <c r="P118" i="7"/>
  <c r="L118" i="7"/>
  <c r="H118" i="7"/>
  <c r="M25" i="7"/>
  <c r="I25" i="7"/>
  <c r="N753" i="7"/>
  <c r="J753" i="7"/>
  <c r="O119" i="7"/>
  <c r="K119" i="7"/>
  <c r="P752" i="7"/>
  <c r="L752" i="7"/>
  <c r="H752" i="7"/>
  <c r="M124" i="7"/>
  <c r="I124" i="7"/>
  <c r="N751" i="7"/>
  <c r="J751" i="7"/>
  <c r="O369" i="7"/>
  <c r="K369" i="7"/>
  <c r="P185" i="7"/>
  <c r="L185" i="7"/>
  <c r="H185" i="7"/>
  <c r="M77" i="7"/>
  <c r="I77" i="7"/>
  <c r="N750" i="7"/>
  <c r="J750" i="7"/>
  <c r="O306" i="7"/>
  <c r="K306" i="7"/>
  <c r="P749" i="7"/>
  <c r="L749" i="7"/>
  <c r="H749" i="7"/>
  <c r="M359" i="7"/>
  <c r="I359" i="7"/>
  <c r="N403" i="7"/>
  <c r="J403" i="7"/>
  <c r="O373" i="7"/>
  <c r="K373" i="7"/>
  <c r="P209" i="7"/>
  <c r="L209" i="7"/>
  <c r="H209" i="7"/>
  <c r="M748" i="7"/>
  <c r="I748" i="7"/>
  <c r="N33" i="7"/>
  <c r="J33" i="7"/>
  <c r="O69" i="7"/>
  <c r="K69" i="7"/>
  <c r="P365" i="7"/>
  <c r="L365" i="7"/>
  <c r="H365" i="7"/>
  <c r="M747" i="7"/>
  <c r="I747" i="7"/>
  <c r="N244" i="7"/>
  <c r="J244" i="7"/>
  <c r="O746" i="7"/>
  <c r="K746" i="7"/>
  <c r="P106" i="7"/>
  <c r="L106" i="7"/>
  <c r="H106" i="7"/>
  <c r="M745" i="7"/>
  <c r="I745" i="7"/>
  <c r="N99" i="7"/>
  <c r="J99" i="7"/>
  <c r="O744" i="7"/>
  <c r="K744" i="7"/>
  <c r="P297" i="7"/>
  <c r="L297" i="7"/>
  <c r="H297" i="7"/>
  <c r="M105" i="7"/>
  <c r="I105" i="7"/>
  <c r="N743" i="7"/>
  <c r="J743" i="7"/>
  <c r="O742" i="7"/>
  <c r="K742" i="7"/>
  <c r="P37" i="7"/>
  <c r="L37" i="7"/>
  <c r="H37" i="7"/>
  <c r="M671" i="7"/>
  <c r="I671" i="7"/>
  <c r="N741" i="7"/>
  <c r="J741" i="7"/>
  <c r="O670" i="7"/>
  <c r="K670" i="7"/>
  <c r="P740" i="7"/>
  <c r="L740" i="7"/>
  <c r="H740" i="7"/>
  <c r="M64" i="7"/>
  <c r="I64" i="7"/>
  <c r="N380" i="7"/>
  <c r="J380" i="7"/>
  <c r="O314" i="7"/>
  <c r="K314" i="7"/>
  <c r="P739" i="7"/>
  <c r="L739" i="7"/>
  <c r="H739" i="7"/>
  <c r="M738" i="7"/>
  <c r="I738" i="7"/>
  <c r="N123" i="7"/>
  <c r="J123" i="7"/>
  <c r="O429" i="7"/>
  <c r="K429" i="7"/>
  <c r="P274" i="7"/>
  <c r="L274" i="7"/>
  <c r="H274" i="7"/>
  <c r="M737" i="7"/>
  <c r="I737" i="7"/>
  <c r="N736" i="7"/>
  <c r="J736" i="7"/>
  <c r="O735" i="7"/>
  <c r="K735" i="7"/>
  <c r="P453" i="7"/>
  <c r="L453" i="7"/>
  <c r="H453" i="7"/>
  <c r="M734" i="7"/>
  <c r="I734" i="7"/>
  <c r="N330" i="7"/>
  <c r="J330" i="7"/>
  <c r="O733" i="7"/>
  <c r="K733" i="7"/>
  <c r="P732" i="7"/>
  <c r="L732" i="7"/>
  <c r="H732" i="7"/>
  <c r="M731" i="7"/>
  <c r="I731" i="7"/>
  <c r="N391" i="7"/>
  <c r="J391" i="7"/>
  <c r="O730" i="7"/>
  <c r="K730" i="7"/>
  <c r="P302" i="7"/>
  <c r="L302" i="7"/>
  <c r="H302" i="7"/>
  <c r="M669" i="7"/>
  <c r="I669" i="7"/>
  <c r="N180" i="7"/>
  <c r="J180" i="7"/>
  <c r="O333" i="7"/>
  <c r="K333" i="7"/>
  <c r="P309" i="7"/>
  <c r="L309" i="7"/>
  <c r="H309" i="7"/>
  <c r="M668" i="7"/>
  <c r="I668" i="7"/>
  <c r="N729" i="7"/>
  <c r="J729" i="7"/>
  <c r="O728" i="7"/>
  <c r="K728" i="7"/>
  <c r="R728" i="7" s="1"/>
  <c r="P667" i="7"/>
  <c r="L667" i="7"/>
  <c r="H667" i="7"/>
  <c r="M666" i="7"/>
  <c r="I666" i="7"/>
  <c r="N727" i="7"/>
  <c r="J727" i="7"/>
  <c r="O665" i="7"/>
  <c r="K665" i="7"/>
  <c r="P664" i="7"/>
  <c r="L664" i="7"/>
  <c r="H664" i="7"/>
  <c r="M726" i="7"/>
  <c r="I726" i="7"/>
  <c r="N663" i="7"/>
  <c r="J663" i="7"/>
  <c r="O662" i="7"/>
  <c r="K662" i="7"/>
  <c r="P178" i="7"/>
  <c r="L178" i="7"/>
  <c r="H178" i="7"/>
  <c r="M406" i="7"/>
  <c r="I406" i="7"/>
  <c r="N661" i="7"/>
  <c r="J661" i="7"/>
  <c r="O660" i="7"/>
  <c r="K660" i="7"/>
  <c r="P725" i="7"/>
  <c r="L725" i="7"/>
  <c r="H725" i="7"/>
  <c r="M724" i="7"/>
  <c r="I724" i="7"/>
  <c r="N723" i="7"/>
  <c r="J723" i="7"/>
  <c r="O659" i="7"/>
  <c r="K659" i="7"/>
  <c r="P658" i="7"/>
  <c r="L658" i="7"/>
  <c r="H658" i="7"/>
  <c r="M657" i="7"/>
  <c r="I657" i="7"/>
  <c r="N428" i="7"/>
  <c r="J428" i="7"/>
  <c r="O656" i="7"/>
  <c r="K656" i="7"/>
  <c r="P722" i="7"/>
  <c r="L722" i="7"/>
  <c r="H722" i="7"/>
  <c r="M655" i="7"/>
  <c r="I655" i="7"/>
  <c r="L654" i="7"/>
  <c r="N720" i="7"/>
  <c r="P651" i="7"/>
  <c r="K719" i="7"/>
  <c r="O647" i="7"/>
  <c r="H646" i="7"/>
  <c r="J459" i="7"/>
  <c r="L643" i="7"/>
  <c r="N641" i="7"/>
  <c r="P258" i="7"/>
  <c r="K639" i="7"/>
  <c r="M397" i="7"/>
  <c r="O715" i="7"/>
  <c r="J635" i="7"/>
  <c r="L714" i="7"/>
  <c r="N632" i="7"/>
  <c r="P630" i="7"/>
  <c r="I629" i="7"/>
  <c r="M627" i="7"/>
  <c r="O626" i="7"/>
  <c r="H625" i="7"/>
  <c r="J710" i="7"/>
  <c r="N394" i="7"/>
  <c r="P621" i="7"/>
  <c r="M273" i="7"/>
  <c r="O617" i="7"/>
  <c r="L706" i="7"/>
  <c r="I610" i="7"/>
  <c r="M160" i="7"/>
  <c r="H606" i="7"/>
  <c r="L604" i="7"/>
  <c r="P601" i="7"/>
  <c r="I600" i="7"/>
  <c r="K598" i="7"/>
  <c r="M596" i="7"/>
  <c r="H700" i="7"/>
  <c r="J417" i="7"/>
  <c r="N590" i="7"/>
  <c r="P195" i="7"/>
  <c r="I698" i="7"/>
  <c r="M586" i="7"/>
  <c r="O584" i="7"/>
  <c r="L329" i="7"/>
  <c r="N262" i="7"/>
  <c r="I577" i="7"/>
  <c r="K696" i="7"/>
  <c r="M383" i="7"/>
  <c r="O695" i="7"/>
  <c r="J572" i="7"/>
  <c r="L571" i="7"/>
  <c r="N569" i="7"/>
  <c r="N566" i="7"/>
  <c r="M562" i="7"/>
  <c r="L558" i="7"/>
  <c r="J549" i="7"/>
  <c r="I682" i="7"/>
  <c r="M376" i="7"/>
  <c r="J94" i="7"/>
  <c r="I213" i="7"/>
  <c r="M213" i="7"/>
  <c r="K213" i="7"/>
  <c r="O213" i="7"/>
  <c r="N213" i="7"/>
  <c r="H213" i="7"/>
  <c r="P213" i="7"/>
  <c r="J213" i="7"/>
  <c r="L213" i="7"/>
  <c r="K648" i="7"/>
  <c r="O648" i="7"/>
  <c r="H648" i="7"/>
  <c r="L648" i="7"/>
  <c r="P648" i="7"/>
  <c r="J648" i="7"/>
  <c r="N648" i="7"/>
  <c r="J283" i="7"/>
  <c r="N283" i="7"/>
  <c r="K283" i="7"/>
  <c r="O283" i="7"/>
  <c r="H283" i="7"/>
  <c r="L283" i="7"/>
  <c r="P283" i="7"/>
  <c r="M283" i="7"/>
  <c r="I283" i="7"/>
  <c r="H395" i="7"/>
  <c r="L395" i="7"/>
  <c r="P395" i="7"/>
  <c r="I395" i="7"/>
  <c r="M395" i="7"/>
  <c r="J395" i="7"/>
  <c r="N395" i="7"/>
  <c r="K395" i="7"/>
  <c r="O395" i="7"/>
  <c r="I512" i="7"/>
  <c r="M512" i="7"/>
  <c r="J512" i="7"/>
  <c r="N512" i="7"/>
  <c r="K512" i="7"/>
  <c r="O512" i="7"/>
  <c r="L512" i="7"/>
  <c r="P512" i="7"/>
  <c r="H512" i="7"/>
  <c r="H335" i="7"/>
  <c r="L335" i="7"/>
  <c r="P335" i="7"/>
  <c r="I335" i="7"/>
  <c r="M335" i="7"/>
  <c r="J335" i="7"/>
  <c r="N335" i="7"/>
  <c r="O335" i="7"/>
  <c r="K709" i="7"/>
  <c r="O709" i="7"/>
  <c r="H709" i="7"/>
  <c r="L709" i="7"/>
  <c r="P709" i="7"/>
  <c r="J709" i="7"/>
  <c r="N709" i="7"/>
  <c r="H620" i="7"/>
  <c r="L620" i="7"/>
  <c r="P620" i="7"/>
  <c r="I620" i="7"/>
  <c r="M620" i="7"/>
  <c r="K620" i="7"/>
  <c r="O620" i="7"/>
  <c r="J616" i="7"/>
  <c r="N616" i="7"/>
  <c r="K616" i="7"/>
  <c r="O616" i="7"/>
  <c r="I616" i="7"/>
  <c r="M616" i="7"/>
  <c r="I263" i="7"/>
  <c r="M263" i="7"/>
  <c r="J263" i="7"/>
  <c r="N263" i="7"/>
  <c r="K263" i="7"/>
  <c r="O263" i="7"/>
  <c r="H263" i="7"/>
  <c r="L263" i="7"/>
  <c r="P263" i="7"/>
  <c r="I703" i="7"/>
  <c r="M703" i="7"/>
  <c r="J703" i="7"/>
  <c r="N703" i="7"/>
  <c r="H703" i="7"/>
  <c r="L703" i="7"/>
  <c r="P703" i="7"/>
  <c r="I326" i="7"/>
  <c r="M326" i="7"/>
  <c r="J326" i="7"/>
  <c r="N326" i="7"/>
  <c r="K326" i="7"/>
  <c r="O326" i="7"/>
  <c r="P326" i="7"/>
  <c r="H326" i="7"/>
  <c r="L326" i="7"/>
  <c r="H602" i="7"/>
  <c r="L602" i="7"/>
  <c r="P602" i="7"/>
  <c r="I602" i="7"/>
  <c r="M602" i="7"/>
  <c r="K602" i="7"/>
  <c r="O602" i="7"/>
  <c r="K497" i="7"/>
  <c r="O497" i="7"/>
  <c r="H497" i="7"/>
  <c r="L497" i="7"/>
  <c r="P497" i="7"/>
  <c r="I497" i="7"/>
  <c r="M497" i="7"/>
  <c r="J497" i="7"/>
  <c r="N497" i="7"/>
  <c r="K5" i="7"/>
  <c r="O5" i="7"/>
  <c r="H5" i="7"/>
  <c r="L5" i="7"/>
  <c r="P5" i="7"/>
  <c r="I5" i="7"/>
  <c r="M5" i="7"/>
  <c r="N5" i="7"/>
  <c r="J5" i="7"/>
  <c r="I55" i="7"/>
  <c r="M55" i="7"/>
  <c r="J55" i="7"/>
  <c r="N55" i="7"/>
  <c r="K55" i="7"/>
  <c r="O55" i="7"/>
  <c r="H55" i="7"/>
  <c r="L55" i="7"/>
  <c r="P55" i="7"/>
  <c r="I168" i="7"/>
  <c r="M168" i="7"/>
  <c r="J168" i="7"/>
  <c r="N168" i="7"/>
  <c r="K168" i="7"/>
  <c r="O168" i="7"/>
  <c r="H168" i="7"/>
  <c r="L168" i="7"/>
  <c r="P168" i="7"/>
  <c r="K466" i="7"/>
  <c r="O466" i="7"/>
  <c r="H466" i="7"/>
  <c r="L466" i="7"/>
  <c r="P466" i="7"/>
  <c r="N466" i="7"/>
  <c r="I466" i="7"/>
  <c r="J466" i="7"/>
  <c r="M466" i="7"/>
  <c r="I589" i="7"/>
  <c r="M589" i="7"/>
  <c r="J589" i="7"/>
  <c r="N589" i="7"/>
  <c r="H589" i="7"/>
  <c r="L589" i="7"/>
  <c r="P589" i="7"/>
  <c r="I588" i="7"/>
  <c r="M588" i="7"/>
  <c r="J588" i="7"/>
  <c r="N588" i="7"/>
  <c r="H588" i="7"/>
  <c r="L588" i="7"/>
  <c r="P588" i="7"/>
  <c r="I68" i="7"/>
  <c r="M68" i="7"/>
  <c r="L68" i="7"/>
  <c r="H68" i="7"/>
  <c r="N68" i="7"/>
  <c r="J68" i="7"/>
  <c r="O68" i="7"/>
  <c r="P68" i="7"/>
  <c r="K68" i="7"/>
  <c r="H581" i="7"/>
  <c r="L581" i="7"/>
  <c r="P581" i="7"/>
  <c r="I581" i="7"/>
  <c r="M581" i="7"/>
  <c r="K581" i="7"/>
  <c r="O581" i="7"/>
  <c r="K181" i="7"/>
  <c r="O181" i="7"/>
  <c r="H181" i="7"/>
  <c r="L181" i="7"/>
  <c r="P181" i="7"/>
  <c r="I181" i="7"/>
  <c r="M181" i="7"/>
  <c r="J181" i="7"/>
  <c r="N181" i="7"/>
  <c r="H576" i="7"/>
  <c r="L576" i="7"/>
  <c r="P576" i="7"/>
  <c r="I576" i="7"/>
  <c r="M576" i="7"/>
  <c r="K576" i="7"/>
  <c r="O576" i="7"/>
  <c r="J312" i="7"/>
  <c r="N312" i="7"/>
  <c r="K312" i="7"/>
  <c r="O312" i="7"/>
  <c r="H312" i="7"/>
  <c r="L312" i="7"/>
  <c r="P312" i="7"/>
  <c r="I312" i="7"/>
  <c r="M312" i="7"/>
  <c r="K130" i="7"/>
  <c r="O130" i="7"/>
  <c r="H130" i="7"/>
  <c r="L130" i="7"/>
  <c r="P130" i="7"/>
  <c r="I130" i="7"/>
  <c r="M130" i="7"/>
  <c r="N130" i="7"/>
  <c r="J130" i="7"/>
  <c r="K226" i="7"/>
  <c r="O226" i="7"/>
  <c r="H226" i="7"/>
  <c r="L226" i="7"/>
  <c r="P226" i="7"/>
  <c r="I226" i="7"/>
  <c r="M226" i="7"/>
  <c r="N226" i="7"/>
  <c r="J226" i="7"/>
  <c r="H564" i="7"/>
  <c r="L564" i="7"/>
  <c r="P564" i="7"/>
  <c r="I564" i="7"/>
  <c r="M564" i="7"/>
  <c r="K564" i="7"/>
  <c r="O564" i="7"/>
  <c r="J564" i="7"/>
  <c r="N564" i="7"/>
  <c r="I689" i="7"/>
  <c r="M689" i="7"/>
  <c r="J689" i="7"/>
  <c r="N689" i="7"/>
  <c r="H689" i="7"/>
  <c r="L689" i="7"/>
  <c r="P689" i="7"/>
  <c r="K689" i="7"/>
  <c r="I141" i="7"/>
  <c r="M141" i="7"/>
  <c r="J141" i="7"/>
  <c r="N141" i="7"/>
  <c r="K141" i="7"/>
  <c r="O141" i="7"/>
  <c r="P141" i="7"/>
  <c r="H141" i="7"/>
  <c r="L141" i="7"/>
  <c r="K556" i="7"/>
  <c r="O556" i="7"/>
  <c r="H556" i="7"/>
  <c r="L556" i="7"/>
  <c r="P556" i="7"/>
  <c r="J556" i="7"/>
  <c r="N556" i="7"/>
  <c r="M556" i="7"/>
  <c r="I227" i="7"/>
  <c r="M227" i="7"/>
  <c r="J227" i="7"/>
  <c r="N227" i="7"/>
  <c r="K227" i="7"/>
  <c r="O227" i="7"/>
  <c r="P227" i="7"/>
  <c r="H227" i="7"/>
  <c r="L227" i="7"/>
  <c r="H487" i="7"/>
  <c r="L487" i="7"/>
  <c r="P487" i="7"/>
  <c r="I487" i="7"/>
  <c r="M487" i="7"/>
  <c r="J487" i="7"/>
  <c r="N487" i="7"/>
  <c r="K487" i="7"/>
  <c r="O487" i="7"/>
  <c r="K18" i="7"/>
  <c r="O18" i="7"/>
  <c r="I18" i="7"/>
  <c r="M18" i="7"/>
  <c r="H18" i="7"/>
  <c r="P18" i="7"/>
  <c r="J18" i="7"/>
  <c r="L18" i="7"/>
  <c r="N18" i="7"/>
  <c r="H270" i="7"/>
  <c r="L270" i="7"/>
  <c r="P270" i="7"/>
  <c r="I270" i="7"/>
  <c r="M270" i="7"/>
  <c r="J270" i="7"/>
  <c r="N270" i="7"/>
  <c r="K270" i="7"/>
  <c r="O270" i="7"/>
  <c r="H121" i="7"/>
  <c r="L121" i="7"/>
  <c r="P121" i="7"/>
  <c r="I121" i="7"/>
  <c r="M121" i="7"/>
  <c r="N121" i="7"/>
  <c r="O121" i="7"/>
  <c r="J121" i="7"/>
  <c r="K121" i="7"/>
  <c r="K451" i="7"/>
  <c r="O451" i="7"/>
  <c r="H451" i="7"/>
  <c r="L451" i="7"/>
  <c r="P451" i="7"/>
  <c r="I451" i="7"/>
  <c r="M451" i="7"/>
  <c r="J451" i="7"/>
  <c r="N451" i="7"/>
  <c r="I454" i="7"/>
  <c r="M454" i="7"/>
  <c r="J454" i="7"/>
  <c r="N454" i="7"/>
  <c r="K454" i="7"/>
  <c r="O454" i="7"/>
  <c r="H454" i="7"/>
  <c r="P454" i="7"/>
  <c r="L454" i="7"/>
  <c r="I465" i="7"/>
  <c r="M465" i="7"/>
  <c r="J465" i="7"/>
  <c r="N465" i="7"/>
  <c r="K465" i="7"/>
  <c r="O465" i="7"/>
  <c r="H465" i="7"/>
  <c r="P465" i="7"/>
  <c r="L465" i="7"/>
  <c r="J46" i="7"/>
  <c r="N46" i="7"/>
  <c r="K46" i="7"/>
  <c r="O46" i="7"/>
  <c r="H46" i="7"/>
  <c r="P46" i="7"/>
  <c r="L46" i="7"/>
  <c r="M46" i="7"/>
  <c r="I46" i="7"/>
  <c r="J392" i="7"/>
  <c r="N392" i="7"/>
  <c r="K392" i="7"/>
  <c r="O392" i="7"/>
  <c r="H392" i="7"/>
  <c r="L392" i="7"/>
  <c r="P392" i="7"/>
  <c r="I392" i="7"/>
  <c r="M392" i="7"/>
  <c r="H225" i="7"/>
  <c r="L225" i="7"/>
  <c r="P225" i="7"/>
  <c r="I225" i="7"/>
  <c r="M225" i="7"/>
  <c r="J225" i="7"/>
  <c r="K225" i="7"/>
  <c r="N225" i="7"/>
  <c r="O225" i="7"/>
  <c r="J399" i="7"/>
  <c r="N399" i="7"/>
  <c r="K399" i="7"/>
  <c r="O399" i="7"/>
  <c r="H399" i="7"/>
  <c r="L399" i="7"/>
  <c r="P399" i="7"/>
  <c r="M399" i="7"/>
  <c r="I399" i="7"/>
  <c r="H315" i="7"/>
  <c r="L315" i="7"/>
  <c r="P315" i="7"/>
  <c r="I315" i="7"/>
  <c r="M315" i="7"/>
  <c r="Q315" i="7" s="1"/>
  <c r="J315" i="7"/>
  <c r="N315" i="7"/>
  <c r="K315" i="7"/>
  <c r="O315" i="7"/>
  <c r="P22" i="7"/>
  <c r="L22" i="7"/>
  <c r="H22" i="7"/>
  <c r="O758" i="7"/>
  <c r="K758" i="7"/>
  <c r="N749" i="7"/>
  <c r="J749" i="7"/>
  <c r="N297" i="7"/>
  <c r="J297" i="7"/>
  <c r="O738" i="7"/>
  <c r="K738" i="7"/>
  <c r="M662" i="7"/>
  <c r="I662" i="7"/>
  <c r="L649" i="7"/>
  <c r="L712" i="7"/>
  <c r="P616" i="7"/>
  <c r="K580" i="7"/>
  <c r="M570" i="7"/>
  <c r="J415" i="7"/>
  <c r="N415" i="7"/>
  <c r="K415" i="7"/>
  <c r="O415" i="7"/>
  <c r="H415" i="7"/>
  <c r="L415" i="7"/>
  <c r="P415" i="7"/>
  <c r="M415" i="7"/>
  <c r="I415" i="7"/>
  <c r="I179" i="7"/>
  <c r="M179" i="7"/>
  <c r="J179" i="7"/>
  <c r="N179" i="7"/>
  <c r="K179" i="7"/>
  <c r="O179" i="7"/>
  <c r="L179" i="7"/>
  <c r="P179" i="7"/>
  <c r="H179" i="7"/>
  <c r="H650" i="7"/>
  <c r="L650" i="7"/>
  <c r="P650" i="7"/>
  <c r="I650" i="7"/>
  <c r="M650" i="7"/>
  <c r="K650" i="7"/>
  <c r="O650" i="7"/>
  <c r="K100" i="7"/>
  <c r="O100" i="7"/>
  <c r="H100" i="7"/>
  <c r="L100" i="7"/>
  <c r="P100" i="7"/>
  <c r="M100" i="7"/>
  <c r="N100" i="7"/>
  <c r="I100" i="7"/>
  <c r="J100" i="7"/>
  <c r="K16" i="7"/>
  <c r="O16" i="7"/>
  <c r="I16" i="7"/>
  <c r="M16" i="7"/>
  <c r="L16" i="7"/>
  <c r="N16" i="7"/>
  <c r="P16" i="7"/>
  <c r="H16" i="7"/>
  <c r="J16" i="7"/>
  <c r="H484" i="7"/>
  <c r="L484" i="7"/>
  <c r="P484" i="7"/>
  <c r="I484" i="7"/>
  <c r="M484" i="7"/>
  <c r="J484" i="7"/>
  <c r="N484" i="7"/>
  <c r="K484" i="7"/>
  <c r="O484" i="7"/>
  <c r="I381" i="7"/>
  <c r="M381" i="7"/>
  <c r="J381" i="7"/>
  <c r="N381" i="7"/>
  <c r="K381" i="7"/>
  <c r="O381" i="7"/>
  <c r="H381" i="7"/>
  <c r="L381" i="7"/>
  <c r="P381" i="7"/>
  <c r="K653" i="7"/>
  <c r="O653" i="7"/>
  <c r="H653" i="7"/>
  <c r="L653" i="7"/>
  <c r="P653" i="7"/>
  <c r="J653" i="7"/>
  <c r="N653" i="7"/>
  <c r="J239" i="7"/>
  <c r="N239" i="7"/>
  <c r="K239" i="7"/>
  <c r="O239" i="7"/>
  <c r="H239" i="7"/>
  <c r="L239" i="7"/>
  <c r="P239" i="7"/>
  <c r="M239" i="7"/>
  <c r="I239" i="7"/>
  <c r="I652" i="7"/>
  <c r="M652" i="7"/>
  <c r="J652" i="7"/>
  <c r="N652" i="7"/>
  <c r="H652" i="7"/>
  <c r="L652" i="7"/>
  <c r="P652" i="7"/>
  <c r="K346" i="7"/>
  <c r="O346" i="7"/>
  <c r="H346" i="7"/>
  <c r="L346" i="7"/>
  <c r="P346" i="7"/>
  <c r="J346" i="7"/>
  <c r="N346" i="7"/>
  <c r="K228" i="7"/>
  <c r="O228" i="7"/>
  <c r="H228" i="7"/>
  <c r="L228" i="7"/>
  <c r="P228" i="7"/>
  <c r="I228" i="7"/>
  <c r="M228" i="7"/>
  <c r="J228" i="7"/>
  <c r="N228" i="7"/>
  <c r="K266" i="7"/>
  <c r="O266" i="7"/>
  <c r="H266" i="7"/>
  <c r="L266" i="7"/>
  <c r="P266" i="7"/>
  <c r="I266" i="7"/>
  <c r="M266" i="7"/>
  <c r="J266" i="7"/>
  <c r="N266" i="7"/>
  <c r="K325" i="7"/>
  <c r="O325" i="7"/>
  <c r="H325" i="7"/>
  <c r="L325" i="7"/>
  <c r="P325" i="7"/>
  <c r="I325" i="7"/>
  <c r="M325" i="7"/>
  <c r="J325" i="7"/>
  <c r="N325" i="7"/>
  <c r="H271" i="7"/>
  <c r="L271" i="7"/>
  <c r="P271" i="7"/>
  <c r="I271" i="7"/>
  <c r="M271" i="7"/>
  <c r="J271" i="7"/>
  <c r="N271" i="7"/>
  <c r="K271" i="7"/>
  <c r="O271" i="7"/>
  <c r="K308" i="7"/>
  <c r="O308" i="7"/>
  <c r="H308" i="7"/>
  <c r="L308" i="7"/>
  <c r="P308" i="7"/>
  <c r="I308" i="7"/>
  <c r="M308" i="7"/>
  <c r="J308" i="7"/>
  <c r="N308" i="7"/>
  <c r="K515" i="7"/>
  <c r="O515" i="7"/>
  <c r="H515" i="7"/>
  <c r="L515" i="7"/>
  <c r="P515" i="7"/>
  <c r="I515" i="7"/>
  <c r="M515" i="7"/>
  <c r="J515" i="7"/>
  <c r="N515" i="7"/>
  <c r="K66" i="7"/>
  <c r="O66" i="7"/>
  <c r="I66" i="7"/>
  <c r="M66" i="7"/>
  <c r="L66" i="7"/>
  <c r="N66" i="7"/>
  <c r="H66" i="7"/>
  <c r="P66" i="7"/>
  <c r="J66" i="7"/>
  <c r="K298" i="7"/>
  <c r="O298" i="7"/>
  <c r="H298" i="7"/>
  <c r="L298" i="7"/>
  <c r="P298" i="7"/>
  <c r="M298" i="7"/>
  <c r="I298" i="7"/>
  <c r="J298" i="7"/>
  <c r="N298" i="7"/>
  <c r="K31" i="7"/>
  <c r="O31" i="7"/>
  <c r="H31" i="7"/>
  <c r="L31" i="7"/>
  <c r="P31" i="7"/>
  <c r="I31" i="7"/>
  <c r="M31" i="7"/>
  <c r="N31" i="7"/>
  <c r="J31" i="7"/>
  <c r="K342" i="7"/>
  <c r="O342" i="7"/>
  <c r="H342" i="7"/>
  <c r="L342" i="7"/>
  <c r="P342" i="7"/>
  <c r="I342" i="7"/>
  <c r="M342" i="7"/>
  <c r="J342" i="7"/>
  <c r="N342" i="7"/>
  <c r="I644" i="7"/>
  <c r="M644" i="7"/>
  <c r="J644" i="7"/>
  <c r="N644" i="7"/>
  <c r="H644" i="7"/>
  <c r="L644" i="7"/>
  <c r="P644" i="7"/>
  <c r="I210" i="7"/>
  <c r="M210" i="7"/>
  <c r="J210" i="7"/>
  <c r="N210" i="7"/>
  <c r="K210" i="7"/>
  <c r="O210" i="7"/>
  <c r="H210" i="7"/>
  <c r="L210" i="7"/>
  <c r="P210" i="7"/>
  <c r="I717" i="7"/>
  <c r="M717" i="7"/>
  <c r="J717" i="7"/>
  <c r="N717" i="7"/>
  <c r="H717" i="7"/>
  <c r="L717" i="7"/>
  <c r="P717" i="7"/>
  <c r="K716" i="7"/>
  <c r="O716" i="7"/>
  <c r="H716" i="7"/>
  <c r="L716" i="7"/>
  <c r="P716" i="7"/>
  <c r="J716" i="7"/>
  <c r="N716" i="7"/>
  <c r="H164" i="7"/>
  <c r="L164" i="7"/>
  <c r="P164" i="7"/>
  <c r="I164" i="7"/>
  <c r="M164" i="7"/>
  <c r="J164" i="7"/>
  <c r="N164" i="7"/>
  <c r="K164" i="7"/>
  <c r="O164" i="7"/>
  <c r="J638" i="7"/>
  <c r="N638" i="7"/>
  <c r="K638" i="7"/>
  <c r="O638" i="7"/>
  <c r="I638" i="7"/>
  <c r="M638" i="7"/>
  <c r="H363" i="7"/>
  <c r="L363" i="7"/>
  <c r="P363" i="7"/>
  <c r="I363" i="7"/>
  <c r="M363" i="7"/>
  <c r="J363" i="7"/>
  <c r="N363" i="7"/>
  <c r="K363" i="7"/>
  <c r="O363" i="7"/>
  <c r="J636" i="7"/>
  <c r="N636" i="7"/>
  <c r="K636" i="7"/>
  <c r="O636" i="7"/>
  <c r="I636" i="7"/>
  <c r="M636" i="7"/>
  <c r="H339" i="7"/>
  <c r="L339" i="7"/>
  <c r="P339" i="7"/>
  <c r="I339" i="7"/>
  <c r="M339" i="7"/>
  <c r="J339" i="7"/>
  <c r="N339" i="7"/>
  <c r="K339" i="7"/>
  <c r="O339" i="7"/>
  <c r="I269" i="7"/>
  <c r="M269" i="7"/>
  <c r="J269" i="7"/>
  <c r="N269" i="7"/>
  <c r="K269" i="7"/>
  <c r="O269" i="7"/>
  <c r="H269" i="7"/>
  <c r="L269" i="7"/>
  <c r="P269" i="7"/>
  <c r="I511" i="7"/>
  <c r="M511" i="7"/>
  <c r="J511" i="7"/>
  <c r="N511" i="7"/>
  <c r="K511" i="7"/>
  <c r="O511" i="7"/>
  <c r="P511" i="7"/>
  <c r="L511" i="7"/>
  <c r="H511" i="7"/>
  <c r="I171" i="7"/>
  <c r="M171" i="7"/>
  <c r="J171" i="7"/>
  <c r="N171" i="7"/>
  <c r="K171" i="7"/>
  <c r="O171" i="7"/>
  <c r="H171" i="7"/>
  <c r="P171" i="7"/>
  <c r="L171" i="7"/>
  <c r="J520" i="7"/>
  <c r="N520" i="7"/>
  <c r="K520" i="7"/>
  <c r="O520" i="7"/>
  <c r="H520" i="7"/>
  <c r="L520" i="7"/>
  <c r="P520" i="7"/>
  <c r="M520" i="7"/>
  <c r="K482" i="7"/>
  <c r="O482" i="7"/>
  <c r="H482" i="7"/>
  <c r="L482" i="7"/>
  <c r="P482" i="7"/>
  <c r="I482" i="7"/>
  <c r="M482" i="7"/>
  <c r="N482" i="7"/>
  <c r="J482" i="7"/>
  <c r="J98" i="7"/>
  <c r="N98" i="7"/>
  <c r="K98" i="7"/>
  <c r="O98" i="7"/>
  <c r="H98" i="7"/>
  <c r="L98" i="7"/>
  <c r="P98" i="7"/>
  <c r="I98" i="7"/>
  <c r="M98" i="7"/>
  <c r="H96" i="7"/>
  <c r="L96" i="7"/>
  <c r="P96" i="7"/>
  <c r="J96" i="7"/>
  <c r="N96" i="7"/>
  <c r="M96" i="7"/>
  <c r="O96" i="7"/>
  <c r="I96" i="7"/>
  <c r="K96" i="7"/>
  <c r="H111" i="7"/>
  <c r="L111" i="7"/>
  <c r="P111" i="7"/>
  <c r="I111" i="7"/>
  <c r="M111" i="7"/>
  <c r="N111" i="7"/>
  <c r="J111" i="7"/>
  <c r="K111" i="7"/>
  <c r="O111" i="7"/>
  <c r="I628" i="7"/>
  <c r="M628" i="7"/>
  <c r="J628" i="7"/>
  <c r="N628" i="7"/>
  <c r="H628" i="7"/>
  <c r="L628" i="7"/>
  <c r="P628" i="7"/>
  <c r="H431" i="7"/>
  <c r="L431" i="7"/>
  <c r="P431" i="7"/>
  <c r="I431" i="7"/>
  <c r="M431" i="7"/>
  <c r="J431" i="7"/>
  <c r="N431" i="7"/>
  <c r="K431" i="7"/>
  <c r="O431" i="7"/>
  <c r="I479" i="7"/>
  <c r="M479" i="7"/>
  <c r="J479" i="7"/>
  <c r="N479" i="7"/>
  <c r="K479" i="7"/>
  <c r="O479" i="7"/>
  <c r="H479" i="7"/>
  <c r="L479" i="7"/>
  <c r="P479" i="7"/>
  <c r="K624" i="7"/>
  <c r="O624" i="7"/>
  <c r="H624" i="7"/>
  <c r="L624" i="7"/>
  <c r="P624" i="7"/>
  <c r="J624" i="7"/>
  <c r="N624" i="7"/>
  <c r="I440" i="7"/>
  <c r="M440" i="7"/>
  <c r="J440" i="7"/>
  <c r="N440" i="7"/>
  <c r="K440" i="7"/>
  <c r="O440" i="7"/>
  <c r="H440" i="7"/>
  <c r="P440" i="7"/>
  <c r="I347" i="7"/>
  <c r="M347" i="7"/>
  <c r="J347" i="7"/>
  <c r="N347" i="7"/>
  <c r="K347" i="7"/>
  <c r="O347" i="7"/>
  <c r="P347" i="7"/>
  <c r="H347" i="7"/>
  <c r="L347" i="7"/>
  <c r="I623" i="7"/>
  <c r="M623" i="7"/>
  <c r="J623" i="7"/>
  <c r="N623" i="7"/>
  <c r="H623" i="7"/>
  <c r="L623" i="7"/>
  <c r="P623" i="7"/>
  <c r="J467" i="7"/>
  <c r="N467" i="7"/>
  <c r="K467" i="7"/>
  <c r="O467" i="7"/>
  <c r="H467" i="7"/>
  <c r="L467" i="7"/>
  <c r="P467" i="7"/>
  <c r="I467" i="7"/>
  <c r="M467" i="7"/>
  <c r="H316" i="7"/>
  <c r="L316" i="7"/>
  <c r="P316" i="7"/>
  <c r="I316" i="7"/>
  <c r="M316" i="7"/>
  <c r="J316" i="7"/>
  <c r="N316" i="7"/>
  <c r="K316" i="7"/>
  <c r="O316" i="7"/>
  <c r="J622" i="7"/>
  <c r="N622" i="7"/>
  <c r="K622" i="7"/>
  <c r="O622" i="7"/>
  <c r="I622" i="7"/>
  <c r="M622" i="7"/>
  <c r="I282" i="7"/>
  <c r="M282" i="7"/>
  <c r="J282" i="7"/>
  <c r="N282" i="7"/>
  <c r="K282" i="7"/>
  <c r="O282" i="7"/>
  <c r="L282" i="7"/>
  <c r="P282" i="7"/>
  <c r="H282" i="7"/>
  <c r="I114" i="7"/>
  <c r="M114" i="7"/>
  <c r="J114" i="7"/>
  <c r="N114" i="7"/>
  <c r="K114" i="7"/>
  <c r="O114" i="7"/>
  <c r="H114" i="7"/>
  <c r="L114" i="7"/>
  <c r="P114" i="7"/>
  <c r="K323" i="7"/>
  <c r="O323" i="7"/>
  <c r="H323" i="7"/>
  <c r="L323" i="7"/>
  <c r="P323" i="7"/>
  <c r="J323" i="7"/>
  <c r="N323" i="7"/>
  <c r="I707" i="7"/>
  <c r="M707" i="7"/>
  <c r="J707" i="7"/>
  <c r="N707" i="7"/>
  <c r="H707" i="7"/>
  <c r="L707" i="7"/>
  <c r="P707" i="7"/>
  <c r="H618" i="7"/>
  <c r="L618" i="7"/>
  <c r="P618" i="7"/>
  <c r="I618" i="7"/>
  <c r="M618" i="7"/>
  <c r="K618" i="7"/>
  <c r="O618" i="7"/>
  <c r="H527" i="7"/>
  <c r="L527" i="7"/>
  <c r="P527" i="7"/>
  <c r="I527" i="7"/>
  <c r="M527" i="7"/>
  <c r="J527" i="7"/>
  <c r="N527" i="7"/>
  <c r="O527" i="7"/>
  <c r="K527" i="7"/>
  <c r="K615" i="7"/>
  <c r="O615" i="7"/>
  <c r="H615" i="7"/>
  <c r="L615" i="7"/>
  <c r="P615" i="7"/>
  <c r="J615" i="7"/>
  <c r="N615" i="7"/>
  <c r="H614" i="7"/>
  <c r="L614" i="7"/>
  <c r="P614" i="7"/>
  <c r="I614" i="7"/>
  <c r="M614" i="7"/>
  <c r="K614" i="7"/>
  <c r="O614" i="7"/>
  <c r="I319" i="7"/>
  <c r="M319" i="7"/>
  <c r="J319" i="7"/>
  <c r="N319" i="7"/>
  <c r="O319" i="7"/>
  <c r="K319" i="7"/>
  <c r="L319" i="7"/>
  <c r="H319" i="7"/>
  <c r="P319" i="7"/>
  <c r="H611" i="7"/>
  <c r="L611" i="7"/>
  <c r="P611" i="7"/>
  <c r="I611" i="7"/>
  <c r="M611" i="7"/>
  <c r="K611" i="7"/>
  <c r="O611" i="7"/>
  <c r="J705" i="7"/>
  <c r="N705" i="7"/>
  <c r="K705" i="7"/>
  <c r="O705" i="7"/>
  <c r="I705" i="7"/>
  <c r="M705" i="7"/>
  <c r="I608" i="7"/>
  <c r="M608" i="7"/>
  <c r="J608" i="7"/>
  <c r="N608" i="7"/>
  <c r="H608" i="7"/>
  <c r="L608" i="7"/>
  <c r="P608" i="7"/>
  <c r="H704" i="7"/>
  <c r="L704" i="7"/>
  <c r="P704" i="7"/>
  <c r="I704" i="7"/>
  <c r="M704" i="7"/>
  <c r="K704" i="7"/>
  <c r="O704" i="7"/>
  <c r="K502" i="7"/>
  <c r="O502" i="7"/>
  <c r="H502" i="7"/>
  <c r="L502" i="7"/>
  <c r="P502" i="7"/>
  <c r="I502" i="7"/>
  <c r="M502" i="7"/>
  <c r="J502" i="7"/>
  <c r="N502" i="7"/>
  <c r="J162" i="7"/>
  <c r="N162" i="7"/>
  <c r="K162" i="7"/>
  <c r="O162" i="7"/>
  <c r="H162" i="7"/>
  <c r="L162" i="7"/>
  <c r="P162" i="7"/>
  <c r="I162" i="7"/>
  <c r="M162" i="7"/>
  <c r="H702" i="7"/>
  <c r="L702" i="7"/>
  <c r="P702" i="7"/>
  <c r="I702" i="7"/>
  <c r="M702" i="7"/>
  <c r="K702" i="7"/>
  <c r="O702" i="7"/>
  <c r="I374" i="7"/>
  <c r="M374" i="7"/>
  <c r="J374" i="7"/>
  <c r="N374" i="7"/>
  <c r="K374" i="7"/>
  <c r="O374" i="7"/>
  <c r="H374" i="7"/>
  <c r="L374" i="7"/>
  <c r="P374" i="7"/>
  <c r="I117" i="7"/>
  <c r="M117" i="7"/>
  <c r="J117" i="7"/>
  <c r="N117" i="7"/>
  <c r="K117" i="7"/>
  <c r="L117" i="7"/>
  <c r="O117" i="7"/>
  <c r="P117" i="7"/>
  <c r="H117" i="7"/>
  <c r="K603" i="7"/>
  <c r="O603" i="7"/>
  <c r="H603" i="7"/>
  <c r="L603" i="7"/>
  <c r="P603" i="7"/>
  <c r="J603" i="7"/>
  <c r="N603" i="7"/>
  <c r="J423" i="7"/>
  <c r="N423" i="7"/>
  <c r="K423" i="7"/>
  <c r="O423" i="7"/>
  <c r="H423" i="7"/>
  <c r="L423" i="7"/>
  <c r="P423" i="7"/>
  <c r="M423" i="7"/>
  <c r="I423" i="7"/>
  <c r="K82" i="7"/>
  <c r="O82" i="7"/>
  <c r="H82" i="7"/>
  <c r="L82" i="7"/>
  <c r="P82" i="7"/>
  <c r="I82" i="7"/>
  <c r="M82" i="7"/>
  <c r="N82" i="7"/>
  <c r="J82" i="7"/>
  <c r="K284" i="7"/>
  <c r="O284" i="7"/>
  <c r="H284" i="7"/>
  <c r="L284" i="7"/>
  <c r="P284" i="7"/>
  <c r="I284" i="7"/>
  <c r="M284" i="7"/>
  <c r="J284" i="7"/>
  <c r="I594" i="7"/>
  <c r="M594" i="7"/>
  <c r="J594" i="7"/>
  <c r="N594" i="7"/>
  <c r="H594" i="7"/>
  <c r="L594" i="7"/>
  <c r="P594" i="7"/>
  <c r="H38" i="7"/>
  <c r="L38" i="7"/>
  <c r="P38" i="7"/>
  <c r="I38" i="7"/>
  <c r="M38" i="7"/>
  <c r="J38" i="7"/>
  <c r="N38" i="7"/>
  <c r="K38" i="7"/>
  <c r="O38" i="7"/>
  <c r="J242" i="7"/>
  <c r="N242" i="7"/>
  <c r="K242" i="7"/>
  <c r="O242" i="7"/>
  <c r="H242" i="7"/>
  <c r="L242" i="7"/>
  <c r="P242" i="7"/>
  <c r="I242" i="7"/>
  <c r="M242" i="7"/>
  <c r="I113" i="7"/>
  <c r="M113" i="7"/>
  <c r="J113" i="7"/>
  <c r="N113" i="7"/>
  <c r="K113" i="7"/>
  <c r="O113" i="7"/>
  <c r="P113" i="7"/>
  <c r="H113" i="7"/>
  <c r="L113" i="7"/>
  <c r="J285" i="7"/>
  <c r="N285" i="7"/>
  <c r="K285" i="7"/>
  <c r="O285" i="7"/>
  <c r="H285" i="7"/>
  <c r="L285" i="7"/>
  <c r="P285" i="7"/>
  <c r="M285" i="7"/>
  <c r="I285" i="7"/>
  <c r="H146" i="7"/>
  <c r="L146" i="7"/>
  <c r="P146" i="7"/>
  <c r="I146" i="7"/>
  <c r="M146" i="7"/>
  <c r="J146" i="7"/>
  <c r="N146" i="7"/>
  <c r="K146" i="7"/>
  <c r="O146" i="7"/>
  <c r="H159" i="7"/>
  <c r="L159" i="7"/>
  <c r="P159" i="7"/>
  <c r="I159" i="7"/>
  <c r="M159" i="7"/>
  <c r="J159" i="7"/>
  <c r="N159" i="7"/>
  <c r="K159" i="7"/>
  <c r="O159" i="7"/>
  <c r="J592" i="7"/>
  <c r="N592" i="7"/>
  <c r="K592" i="7"/>
  <c r="O592" i="7"/>
  <c r="I592" i="7"/>
  <c r="M592" i="7"/>
  <c r="K591" i="7"/>
  <c r="O591" i="7"/>
  <c r="H591" i="7"/>
  <c r="L591" i="7"/>
  <c r="P591" i="7"/>
  <c r="J591" i="7"/>
  <c r="N591" i="7"/>
  <c r="J387" i="7"/>
  <c r="N387" i="7"/>
  <c r="K387" i="7"/>
  <c r="O387" i="7"/>
  <c r="H387" i="7"/>
  <c r="L387" i="7"/>
  <c r="P387" i="7"/>
  <c r="M387" i="7"/>
  <c r="I387" i="7"/>
  <c r="J409" i="7"/>
  <c r="N409" i="7"/>
  <c r="K409" i="7"/>
  <c r="O409" i="7"/>
  <c r="H409" i="7"/>
  <c r="L409" i="7"/>
  <c r="P409" i="7"/>
  <c r="M409" i="7"/>
  <c r="I409" i="7"/>
  <c r="J292" i="7"/>
  <c r="N292" i="7"/>
  <c r="K292" i="7"/>
  <c r="O292" i="7"/>
  <c r="H292" i="7"/>
  <c r="L292" i="7"/>
  <c r="P292" i="7"/>
  <c r="M292" i="7"/>
  <c r="H260" i="7"/>
  <c r="L260" i="7"/>
  <c r="P260" i="7"/>
  <c r="I260" i="7"/>
  <c r="M260" i="7"/>
  <c r="J260" i="7"/>
  <c r="N260" i="7"/>
  <c r="O260" i="7"/>
  <c r="K260" i="7"/>
  <c r="H697" i="7"/>
  <c r="L697" i="7"/>
  <c r="P697" i="7"/>
  <c r="I697" i="7"/>
  <c r="M697" i="7"/>
  <c r="K697" i="7"/>
  <c r="O697" i="7"/>
  <c r="K63" i="7"/>
  <c r="O63" i="7"/>
  <c r="H63" i="7"/>
  <c r="L63" i="7"/>
  <c r="P63" i="7"/>
  <c r="M63" i="7"/>
  <c r="I63" i="7"/>
  <c r="J63" i="7"/>
  <c r="N63" i="7"/>
  <c r="H198" i="7"/>
  <c r="L198" i="7"/>
  <c r="P198" i="7"/>
  <c r="I198" i="7"/>
  <c r="M198" i="7"/>
  <c r="J198" i="7"/>
  <c r="N198" i="7"/>
  <c r="K198" i="7"/>
  <c r="O198" i="7"/>
  <c r="H222" i="7"/>
  <c r="L222" i="7"/>
  <c r="P222" i="7"/>
  <c r="I222" i="7"/>
  <c r="M222" i="7"/>
  <c r="J222" i="7"/>
  <c r="N222" i="7"/>
  <c r="O222" i="7"/>
  <c r="K222" i="7"/>
  <c r="I127" i="7"/>
  <c r="M127" i="7"/>
  <c r="J127" i="7"/>
  <c r="N127" i="7"/>
  <c r="O127" i="7"/>
  <c r="K127" i="7"/>
  <c r="L127" i="7"/>
  <c r="H127" i="7"/>
  <c r="P127" i="7"/>
  <c r="J361" i="7"/>
  <c r="N361" i="7"/>
  <c r="K361" i="7"/>
  <c r="O361" i="7"/>
  <c r="H361" i="7"/>
  <c r="L361" i="7"/>
  <c r="P361" i="7"/>
  <c r="M361" i="7"/>
  <c r="I361" i="7"/>
  <c r="J367" i="7"/>
  <c r="N367" i="7"/>
  <c r="K367" i="7"/>
  <c r="O367" i="7"/>
  <c r="H367" i="7"/>
  <c r="L367" i="7"/>
  <c r="P367" i="7"/>
  <c r="M367" i="7"/>
  <c r="I367" i="7"/>
  <c r="J583" i="7"/>
  <c r="N583" i="7"/>
  <c r="K583" i="7"/>
  <c r="O583" i="7"/>
  <c r="I583" i="7"/>
  <c r="M583" i="7"/>
  <c r="I448" i="7"/>
  <c r="M448" i="7"/>
  <c r="J448" i="7"/>
  <c r="N448" i="7"/>
  <c r="K448" i="7"/>
  <c r="O448" i="7"/>
  <c r="P448" i="7"/>
  <c r="H448" i="7"/>
  <c r="L448" i="7"/>
  <c r="H299" i="7"/>
  <c r="L299" i="7"/>
  <c r="P299" i="7"/>
  <c r="I299" i="7"/>
  <c r="M299" i="7"/>
  <c r="J299" i="7"/>
  <c r="N299" i="7"/>
  <c r="K299" i="7"/>
  <c r="O299" i="7"/>
  <c r="I414" i="7"/>
  <c r="M414" i="7"/>
  <c r="J414" i="7"/>
  <c r="N414" i="7"/>
  <c r="K414" i="7"/>
  <c r="O414" i="7"/>
  <c r="L414" i="7"/>
  <c r="P414" i="7"/>
  <c r="H414" i="7"/>
  <c r="I122" i="7"/>
  <c r="M122" i="7"/>
  <c r="J122" i="7"/>
  <c r="N122" i="7"/>
  <c r="K122" i="7"/>
  <c r="O122" i="7"/>
  <c r="H122" i="7"/>
  <c r="L122" i="7"/>
  <c r="P122" i="7"/>
  <c r="I384" i="7"/>
  <c r="M384" i="7"/>
  <c r="J384" i="7"/>
  <c r="N384" i="7"/>
  <c r="H384" i="7"/>
  <c r="L384" i="7"/>
  <c r="P384" i="7"/>
  <c r="J350" i="7"/>
  <c r="N350" i="7"/>
  <c r="K350" i="7"/>
  <c r="O350" i="7"/>
  <c r="H350" i="7"/>
  <c r="L350" i="7"/>
  <c r="P350" i="7"/>
  <c r="I350" i="7"/>
  <c r="M350" i="7"/>
  <c r="J578" i="7"/>
  <c r="N578" i="7"/>
  <c r="K578" i="7"/>
  <c r="O578" i="7"/>
  <c r="I578" i="7"/>
  <c r="M578" i="7"/>
  <c r="J149" i="7"/>
  <c r="N149" i="7"/>
  <c r="K149" i="7"/>
  <c r="O149" i="7"/>
  <c r="H149" i="7"/>
  <c r="L149" i="7"/>
  <c r="P149" i="7"/>
  <c r="M149" i="7"/>
  <c r="I149" i="7"/>
  <c r="J575" i="7"/>
  <c r="N575" i="7"/>
  <c r="K575" i="7"/>
  <c r="O575" i="7"/>
  <c r="I575" i="7"/>
  <c r="M575" i="7"/>
  <c r="K404" i="7"/>
  <c r="O404" i="7"/>
  <c r="H404" i="7"/>
  <c r="L404" i="7"/>
  <c r="P404" i="7"/>
  <c r="I404" i="7"/>
  <c r="M404" i="7"/>
  <c r="N404" i="7"/>
  <c r="J404" i="7"/>
  <c r="K332" i="7"/>
  <c r="O332" i="7"/>
  <c r="H332" i="7"/>
  <c r="L332" i="7"/>
  <c r="P332" i="7"/>
  <c r="I332" i="7"/>
  <c r="M332" i="7"/>
  <c r="N332" i="7"/>
  <c r="J332" i="7"/>
  <c r="J574" i="7"/>
  <c r="N574" i="7"/>
  <c r="K574" i="7"/>
  <c r="O574" i="7"/>
  <c r="I574" i="7"/>
  <c r="M574" i="7"/>
  <c r="J148" i="7"/>
  <c r="N148" i="7"/>
  <c r="K148" i="7"/>
  <c r="O148" i="7"/>
  <c r="H148" i="7"/>
  <c r="P148" i="7"/>
  <c r="L148" i="7"/>
  <c r="M148" i="7"/>
  <c r="I148" i="7"/>
  <c r="J60" i="7"/>
  <c r="N60" i="7"/>
  <c r="K60" i="7"/>
  <c r="O60" i="7"/>
  <c r="H60" i="7"/>
  <c r="L60" i="7"/>
  <c r="P60" i="7"/>
  <c r="M60" i="7"/>
  <c r="I60" i="7"/>
  <c r="H9" i="7"/>
  <c r="L9" i="7"/>
  <c r="P9" i="7"/>
  <c r="I9" i="7"/>
  <c r="M9" i="7"/>
  <c r="J9" i="7"/>
  <c r="N9" i="7"/>
  <c r="O9" i="7"/>
  <c r="K9" i="7"/>
  <c r="J279" i="7"/>
  <c r="N279" i="7"/>
  <c r="K279" i="7"/>
  <c r="O279" i="7"/>
  <c r="H279" i="7"/>
  <c r="L279" i="7"/>
  <c r="P279" i="7"/>
  <c r="M279" i="7"/>
  <c r="I279" i="7"/>
  <c r="J88" i="7"/>
  <c r="N88" i="7"/>
  <c r="K88" i="7"/>
  <c r="O88" i="7"/>
  <c r="H88" i="7"/>
  <c r="L88" i="7"/>
  <c r="P88" i="7"/>
  <c r="I88" i="7"/>
  <c r="M88" i="7"/>
  <c r="K568" i="7"/>
  <c r="O568" i="7"/>
  <c r="I568" i="7"/>
  <c r="L568" i="7"/>
  <c r="M568" i="7"/>
  <c r="J568" i="7"/>
  <c r="P568" i="7"/>
  <c r="I693" i="7"/>
  <c r="M693" i="7"/>
  <c r="J693" i="7"/>
  <c r="N693" i="7"/>
  <c r="H693" i="7"/>
  <c r="L693" i="7"/>
  <c r="P693" i="7"/>
  <c r="O693" i="7"/>
  <c r="K693" i="7"/>
  <c r="J565" i="7"/>
  <c r="N565" i="7"/>
  <c r="K565" i="7"/>
  <c r="O565" i="7"/>
  <c r="I565" i="7"/>
  <c r="M565" i="7"/>
  <c r="H565" i="7"/>
  <c r="L565" i="7"/>
  <c r="K193" i="7"/>
  <c r="O193" i="7"/>
  <c r="H193" i="7"/>
  <c r="L193" i="7"/>
  <c r="P193" i="7"/>
  <c r="I193" i="7"/>
  <c r="M193" i="7"/>
  <c r="J193" i="7"/>
  <c r="N193" i="7"/>
  <c r="I83" i="7"/>
  <c r="M83" i="7"/>
  <c r="K83" i="7"/>
  <c r="O83" i="7"/>
  <c r="N83" i="7"/>
  <c r="H83" i="7"/>
  <c r="P83" i="7"/>
  <c r="J83" i="7"/>
  <c r="L83" i="7"/>
  <c r="K445" i="7"/>
  <c r="O445" i="7"/>
  <c r="H445" i="7"/>
  <c r="L445" i="7"/>
  <c r="P445" i="7"/>
  <c r="I445" i="7"/>
  <c r="M445" i="7"/>
  <c r="J445" i="7"/>
  <c r="N445" i="7"/>
  <c r="H690" i="7"/>
  <c r="L690" i="7"/>
  <c r="P690" i="7"/>
  <c r="I690" i="7"/>
  <c r="M690" i="7"/>
  <c r="K690" i="7"/>
  <c r="O690" i="7"/>
  <c r="N690" i="7"/>
  <c r="J690" i="7"/>
  <c r="J561" i="7"/>
  <c r="N561" i="7"/>
  <c r="K561" i="7"/>
  <c r="O561" i="7"/>
  <c r="I561" i="7"/>
  <c r="M561" i="7"/>
  <c r="P561" i="7"/>
  <c r="L561" i="7"/>
  <c r="I488" i="7"/>
  <c r="M488" i="7"/>
  <c r="J488" i="7"/>
  <c r="N488" i="7"/>
  <c r="K488" i="7"/>
  <c r="O488" i="7"/>
  <c r="L488" i="7"/>
  <c r="P488" i="7"/>
  <c r="H488" i="7"/>
  <c r="H10" i="7"/>
  <c r="L10" i="7"/>
  <c r="P10" i="7"/>
  <c r="I10" i="7"/>
  <c r="M10" i="7"/>
  <c r="J10" i="7"/>
  <c r="N10" i="7"/>
  <c r="K10" i="7"/>
  <c r="O10" i="7"/>
  <c r="I559" i="7"/>
  <c r="M559" i="7"/>
  <c r="J559" i="7"/>
  <c r="N559" i="7"/>
  <c r="H559" i="7"/>
  <c r="L559" i="7"/>
  <c r="P559" i="7"/>
  <c r="K559" i="7"/>
  <c r="O559" i="7"/>
  <c r="H557" i="7"/>
  <c r="L557" i="7"/>
  <c r="P557" i="7"/>
  <c r="I557" i="7"/>
  <c r="M557" i="7"/>
  <c r="K557" i="7"/>
  <c r="O557" i="7"/>
  <c r="J557" i="7"/>
  <c r="J470" i="7"/>
  <c r="N470" i="7"/>
  <c r="K470" i="7"/>
  <c r="O470" i="7"/>
  <c r="H470" i="7"/>
  <c r="L470" i="7"/>
  <c r="P470" i="7"/>
  <c r="I470" i="7"/>
  <c r="M470" i="7"/>
  <c r="J686" i="7"/>
  <c r="N686" i="7"/>
  <c r="K686" i="7"/>
  <c r="O686" i="7"/>
  <c r="I686" i="7"/>
  <c r="M686" i="7"/>
  <c r="H686" i="7"/>
  <c r="L686" i="7"/>
  <c r="H295" i="7"/>
  <c r="L295" i="7"/>
  <c r="P295" i="7"/>
  <c r="I295" i="7"/>
  <c r="M295" i="7"/>
  <c r="J295" i="7"/>
  <c r="N295" i="7"/>
  <c r="O295" i="7"/>
  <c r="K295" i="7"/>
  <c r="I554" i="7"/>
  <c r="M554" i="7"/>
  <c r="J554" i="7"/>
  <c r="N554" i="7"/>
  <c r="H554" i="7"/>
  <c r="L554" i="7"/>
  <c r="P554" i="7"/>
  <c r="O554" i="7"/>
  <c r="H251" i="7"/>
  <c r="L251" i="7"/>
  <c r="P251" i="7"/>
  <c r="I251" i="7"/>
  <c r="M251" i="7"/>
  <c r="J251" i="7"/>
  <c r="N251" i="7"/>
  <c r="O251" i="7"/>
  <c r="K251" i="7"/>
  <c r="H53" i="7"/>
  <c r="L53" i="7"/>
  <c r="P53" i="7"/>
  <c r="I53" i="7"/>
  <c r="M53" i="7"/>
  <c r="N53" i="7"/>
  <c r="J53" i="7"/>
  <c r="K53" i="7"/>
  <c r="O53" i="7"/>
  <c r="J138" i="7"/>
  <c r="N138" i="7"/>
  <c r="K138" i="7"/>
  <c r="O138" i="7"/>
  <c r="L138" i="7"/>
  <c r="M138" i="7"/>
  <c r="P138" i="7"/>
  <c r="H138" i="7"/>
  <c r="I138" i="7"/>
  <c r="K318" i="7"/>
  <c r="O318" i="7"/>
  <c r="H318" i="7"/>
  <c r="L318" i="7"/>
  <c r="P318" i="7"/>
  <c r="I318" i="7"/>
  <c r="M318" i="7"/>
  <c r="N318" i="7"/>
  <c r="J318" i="7"/>
  <c r="K229" i="7"/>
  <c r="O229" i="7"/>
  <c r="H229" i="7"/>
  <c r="L229" i="7"/>
  <c r="P229" i="7"/>
  <c r="I229" i="7"/>
  <c r="M229" i="7"/>
  <c r="J229" i="7"/>
  <c r="N229" i="7"/>
  <c r="I548" i="7"/>
  <c r="M548" i="7"/>
  <c r="J548" i="7"/>
  <c r="N548" i="7"/>
  <c r="H548" i="7"/>
  <c r="L548" i="7"/>
  <c r="P548" i="7"/>
  <c r="K548" i="7"/>
  <c r="O548" i="7"/>
  <c r="K546" i="7"/>
  <c r="O546" i="7"/>
  <c r="H546" i="7"/>
  <c r="L546" i="7"/>
  <c r="P546" i="7"/>
  <c r="J546" i="7"/>
  <c r="N546" i="7"/>
  <c r="M546" i="7"/>
  <c r="I546" i="7"/>
  <c r="H545" i="7"/>
  <c r="L545" i="7"/>
  <c r="P545" i="7"/>
  <c r="I545" i="7"/>
  <c r="M545" i="7"/>
  <c r="K545" i="7"/>
  <c r="O545" i="7"/>
  <c r="J545" i="7"/>
  <c r="I684" i="7"/>
  <c r="M684" i="7"/>
  <c r="J684" i="7"/>
  <c r="N684" i="7"/>
  <c r="H684" i="7"/>
  <c r="L684" i="7"/>
  <c r="P684" i="7"/>
  <c r="O684" i="7"/>
  <c r="K684" i="7"/>
  <c r="J683" i="7"/>
  <c r="N683" i="7"/>
  <c r="K683" i="7"/>
  <c r="O683" i="7"/>
  <c r="I683" i="7"/>
  <c r="M683" i="7"/>
  <c r="H683" i="7"/>
  <c r="L683" i="7"/>
  <c r="I8" i="7"/>
  <c r="M8" i="7"/>
  <c r="J8" i="7"/>
  <c r="N8" i="7"/>
  <c r="K8" i="7"/>
  <c r="O8" i="7"/>
  <c r="P8" i="7"/>
  <c r="H8" i="7"/>
  <c r="L8" i="7"/>
  <c r="I287" i="7"/>
  <c r="M287" i="7"/>
  <c r="J287" i="7"/>
  <c r="N287" i="7"/>
  <c r="K287" i="7"/>
  <c r="O287" i="7"/>
  <c r="P287" i="7"/>
  <c r="H287" i="7"/>
  <c r="L287" i="7"/>
  <c r="H188" i="7"/>
  <c r="L188" i="7"/>
  <c r="P188" i="7"/>
  <c r="I188" i="7"/>
  <c r="M188" i="7"/>
  <c r="J188" i="7"/>
  <c r="N188" i="7"/>
  <c r="K188" i="7"/>
  <c r="O188" i="7"/>
  <c r="J248" i="7"/>
  <c r="N248" i="7"/>
  <c r="K248" i="7"/>
  <c r="O248" i="7"/>
  <c r="H248" i="7"/>
  <c r="L248" i="7"/>
  <c r="P248" i="7"/>
  <c r="I248" i="7"/>
  <c r="M248" i="7"/>
  <c r="I544" i="7"/>
  <c r="M544" i="7"/>
  <c r="J544" i="7"/>
  <c r="N544" i="7"/>
  <c r="K544" i="7"/>
  <c r="O544" i="7"/>
  <c r="H544" i="7"/>
  <c r="P544" i="7"/>
  <c r="L544" i="7"/>
  <c r="K412" i="7"/>
  <c r="O412" i="7"/>
  <c r="H412" i="7"/>
  <c r="L412" i="7"/>
  <c r="P412" i="7"/>
  <c r="I412" i="7"/>
  <c r="M412" i="7"/>
  <c r="J412" i="7"/>
  <c r="N412" i="7"/>
  <c r="J681" i="7"/>
  <c r="N681" i="7"/>
  <c r="K681" i="7"/>
  <c r="O681" i="7"/>
  <c r="H681" i="7"/>
  <c r="L681" i="7"/>
  <c r="P681" i="7"/>
  <c r="M681" i="7"/>
  <c r="I681" i="7"/>
  <c r="K425" i="7"/>
  <c r="O425" i="7"/>
  <c r="H425" i="7"/>
  <c r="L425" i="7"/>
  <c r="P425" i="7"/>
  <c r="I425" i="7"/>
  <c r="M425" i="7"/>
  <c r="N425" i="7"/>
  <c r="J425" i="7"/>
  <c r="J540" i="7"/>
  <c r="N540" i="7"/>
  <c r="K540" i="7"/>
  <c r="O540" i="7"/>
  <c r="H540" i="7"/>
  <c r="L540" i="7"/>
  <c r="P540" i="7"/>
  <c r="I540" i="7"/>
  <c r="M540" i="7"/>
  <c r="H450" i="7"/>
  <c r="L450" i="7"/>
  <c r="P450" i="7"/>
  <c r="I450" i="7"/>
  <c r="M450" i="7"/>
  <c r="J450" i="7"/>
  <c r="N450" i="7"/>
  <c r="O450" i="7"/>
  <c r="K450" i="7"/>
  <c r="K536" i="7"/>
  <c r="O536" i="7"/>
  <c r="H536" i="7"/>
  <c r="L536" i="7"/>
  <c r="P536" i="7"/>
  <c r="I536" i="7"/>
  <c r="M536" i="7"/>
  <c r="N536" i="7"/>
  <c r="J536" i="7"/>
  <c r="J89" i="7"/>
  <c r="N89" i="7"/>
  <c r="K89" i="7"/>
  <c r="O89" i="7"/>
  <c r="H89" i="7"/>
  <c r="L89" i="7"/>
  <c r="P89" i="7"/>
  <c r="M89" i="7"/>
  <c r="I89" i="7"/>
  <c r="J345" i="7"/>
  <c r="N345" i="7"/>
  <c r="K345" i="7"/>
  <c r="O345" i="7"/>
  <c r="H345" i="7"/>
  <c r="L345" i="7"/>
  <c r="P345" i="7"/>
  <c r="M345" i="7"/>
  <c r="I345" i="7"/>
  <c r="I140" i="7"/>
  <c r="M140" i="7"/>
  <c r="K140" i="7"/>
  <c r="O140" i="7"/>
  <c r="N140" i="7"/>
  <c r="H140" i="7"/>
  <c r="P140" i="7"/>
  <c r="J140" i="7"/>
  <c r="L140" i="7"/>
  <c r="K533" i="7"/>
  <c r="O533" i="7"/>
  <c r="H533" i="7"/>
  <c r="L533" i="7"/>
  <c r="P533" i="7"/>
  <c r="I533" i="7"/>
  <c r="M533" i="7"/>
  <c r="J533" i="7"/>
  <c r="N533" i="7"/>
  <c r="H532" i="7"/>
  <c r="L532" i="7"/>
  <c r="P532" i="7"/>
  <c r="I532" i="7"/>
  <c r="M532" i="7"/>
  <c r="J532" i="7"/>
  <c r="N532" i="7"/>
  <c r="O532" i="7"/>
  <c r="K532" i="7"/>
  <c r="I677" i="7"/>
  <c r="M677" i="7"/>
  <c r="J677" i="7"/>
  <c r="N677" i="7"/>
  <c r="K677" i="7"/>
  <c r="O677" i="7"/>
  <c r="L677" i="7"/>
  <c r="P677" i="7"/>
  <c r="H677" i="7"/>
  <c r="H341" i="7"/>
  <c r="L341" i="7"/>
  <c r="P341" i="7"/>
  <c r="I341" i="7"/>
  <c r="M341" i="7"/>
  <c r="J341" i="7"/>
  <c r="N341" i="7"/>
  <c r="K341" i="7"/>
  <c r="O341" i="7"/>
  <c r="I442" i="7"/>
  <c r="M442" i="7"/>
  <c r="J442" i="7"/>
  <c r="N442" i="7"/>
  <c r="K442" i="7"/>
  <c r="O442" i="7"/>
  <c r="P442" i="7"/>
  <c r="L442" i="7"/>
  <c r="H442" i="7"/>
  <c r="H528" i="7"/>
  <c r="L528" i="7"/>
  <c r="P528" i="7"/>
  <c r="I528" i="7"/>
  <c r="M528" i="7"/>
  <c r="J528" i="7"/>
  <c r="N528" i="7"/>
  <c r="K528" i="7"/>
  <c r="O528" i="7"/>
  <c r="J39" i="7"/>
  <c r="N39" i="7"/>
  <c r="K39" i="7"/>
  <c r="O39" i="7"/>
  <c r="H39" i="7"/>
  <c r="L39" i="7"/>
  <c r="P39" i="7"/>
  <c r="I39" i="7"/>
  <c r="M39" i="7"/>
  <c r="K400" i="7"/>
  <c r="O400" i="7"/>
  <c r="H400" i="7"/>
  <c r="L400" i="7"/>
  <c r="P400" i="7"/>
  <c r="I400" i="7"/>
  <c r="M400" i="7"/>
  <c r="N400" i="7"/>
  <c r="J400" i="7"/>
  <c r="J293" i="7"/>
  <c r="N293" i="7"/>
  <c r="K293" i="7"/>
  <c r="O293" i="7"/>
  <c r="H293" i="7"/>
  <c r="L293" i="7"/>
  <c r="P293" i="7"/>
  <c r="I293" i="7"/>
  <c r="M293" i="7"/>
  <c r="J27" i="7"/>
  <c r="N27" i="7"/>
  <c r="H27" i="7"/>
  <c r="L27" i="7"/>
  <c r="P27" i="7"/>
  <c r="O27" i="7"/>
  <c r="I27" i="7"/>
  <c r="K27" i="7"/>
  <c r="M27" i="7"/>
  <c r="K169" i="7"/>
  <c r="O169" i="7"/>
  <c r="H169" i="7"/>
  <c r="L169" i="7"/>
  <c r="P169" i="7"/>
  <c r="I169" i="7"/>
  <c r="M169" i="7"/>
  <c r="J169" i="7"/>
  <c r="N169" i="7"/>
  <c r="J235" i="7"/>
  <c r="N235" i="7"/>
  <c r="K235" i="7"/>
  <c r="O235" i="7"/>
  <c r="H235" i="7"/>
  <c r="L235" i="7"/>
  <c r="P235" i="7"/>
  <c r="M235" i="7"/>
  <c r="I235" i="7"/>
  <c r="K469" i="7"/>
  <c r="O469" i="7"/>
  <c r="H469" i="7"/>
  <c r="L469" i="7"/>
  <c r="P469" i="7"/>
  <c r="I469" i="7"/>
  <c r="M469" i="7"/>
  <c r="N469" i="7"/>
  <c r="J469" i="7"/>
  <c r="J468" i="7"/>
  <c r="N468" i="7"/>
  <c r="K468" i="7"/>
  <c r="O468" i="7"/>
  <c r="H468" i="7"/>
  <c r="L468" i="7"/>
  <c r="P468" i="7"/>
  <c r="I468" i="7"/>
  <c r="M468" i="7"/>
  <c r="K131" i="7"/>
  <c r="O131" i="7"/>
  <c r="I131" i="7"/>
  <c r="M131" i="7"/>
  <c r="H131" i="7"/>
  <c r="P131" i="7"/>
  <c r="J131" i="7"/>
  <c r="L131" i="7"/>
  <c r="N131" i="7"/>
  <c r="H372" i="7"/>
  <c r="L372" i="7"/>
  <c r="P372" i="7"/>
  <c r="I372" i="7"/>
  <c r="M372" i="7"/>
  <c r="J372" i="7"/>
  <c r="N372" i="7"/>
  <c r="K372" i="7"/>
  <c r="O372" i="7"/>
  <c r="J490" i="7"/>
  <c r="N490" i="7"/>
  <c r="K490" i="7"/>
  <c r="Q490" i="7" s="1"/>
  <c r="O490" i="7"/>
  <c r="H490" i="7"/>
  <c r="L490" i="7"/>
  <c r="P490" i="7"/>
  <c r="I490" i="7"/>
  <c r="J268" i="7"/>
  <c r="N268" i="7"/>
  <c r="K268" i="7"/>
  <c r="O268" i="7"/>
  <c r="H268" i="7"/>
  <c r="L268" i="7"/>
  <c r="P268" i="7"/>
  <c r="M268" i="7"/>
  <c r="I268" i="7"/>
  <c r="H447" i="7"/>
  <c r="L447" i="7"/>
  <c r="P447" i="7"/>
  <c r="I447" i="7"/>
  <c r="M447" i="7"/>
  <c r="J447" i="7"/>
  <c r="N447" i="7"/>
  <c r="K447" i="7"/>
  <c r="O447" i="7"/>
  <c r="D225" i="7"/>
  <c r="H438" i="7"/>
  <c r="L438" i="7"/>
  <c r="P438" i="7"/>
  <c r="I438" i="7"/>
  <c r="M438" i="7"/>
  <c r="J438" i="7"/>
  <c r="N438" i="7"/>
  <c r="O438" i="7"/>
  <c r="K438" i="7"/>
  <c r="H108" i="7"/>
  <c r="L108" i="7"/>
  <c r="P108" i="7"/>
  <c r="I108" i="7"/>
  <c r="M108" i="7"/>
  <c r="J108" i="7"/>
  <c r="N108" i="7"/>
  <c r="K108" i="7"/>
  <c r="O108" i="7"/>
  <c r="J61" i="7"/>
  <c r="N61" i="7"/>
  <c r="H61" i="7"/>
  <c r="L61" i="7"/>
  <c r="P61" i="7"/>
  <c r="K61" i="7"/>
  <c r="M61" i="7"/>
  <c r="O61" i="7"/>
  <c r="I61" i="7"/>
  <c r="H2" i="7"/>
  <c r="L2" i="7"/>
  <c r="M769" i="7"/>
  <c r="N370" i="7"/>
  <c r="O768" i="7"/>
  <c r="P79" i="7"/>
  <c r="L79" i="7"/>
  <c r="M767" i="7"/>
  <c r="N766" i="7"/>
  <c r="O765" i="7"/>
  <c r="P764" i="7"/>
  <c r="L764" i="7"/>
  <c r="M763" i="7"/>
  <c r="N360" i="7"/>
  <c r="O762" i="7"/>
  <c r="P761" i="7"/>
  <c r="L761" i="7"/>
  <c r="M22" i="7"/>
  <c r="N760" i="7"/>
  <c r="O759" i="7"/>
  <c r="P758" i="7"/>
  <c r="L758" i="7"/>
  <c r="M757" i="7"/>
  <c r="N756" i="7"/>
  <c r="O72" i="7"/>
  <c r="P755" i="7"/>
  <c r="L755" i="7"/>
  <c r="M125" i="7"/>
  <c r="N754" i="7"/>
  <c r="O118" i="7"/>
  <c r="P25" i="7"/>
  <c r="L25" i="7"/>
  <c r="M753" i="7"/>
  <c r="N119" i="7"/>
  <c r="O752" i="7"/>
  <c r="P124" i="7"/>
  <c r="L124" i="7"/>
  <c r="M751" i="7"/>
  <c r="N369" i="7"/>
  <c r="O185" i="7"/>
  <c r="P77" i="7"/>
  <c r="L77" i="7"/>
  <c r="M750" i="7"/>
  <c r="N306" i="7"/>
  <c r="O749" i="7"/>
  <c r="P359" i="7"/>
  <c r="L359" i="7"/>
  <c r="M403" i="7"/>
  <c r="N373" i="7"/>
  <c r="O209" i="7"/>
  <c r="P748" i="7"/>
  <c r="L748" i="7"/>
  <c r="M33" i="7"/>
  <c r="N69" i="7"/>
  <c r="O365" i="7"/>
  <c r="P747" i="7"/>
  <c r="L747" i="7"/>
  <c r="M244" i="7"/>
  <c r="N746" i="7"/>
  <c r="O106" i="7"/>
  <c r="P745" i="7"/>
  <c r="L745" i="7"/>
  <c r="M99" i="7"/>
  <c r="N744" i="7"/>
  <c r="O297" i="7"/>
  <c r="P105" i="7"/>
  <c r="L105" i="7"/>
  <c r="M743" i="7"/>
  <c r="N742" i="7"/>
  <c r="O37" i="7"/>
  <c r="P671" i="7"/>
  <c r="L671" i="7"/>
  <c r="M741" i="7"/>
  <c r="N670" i="7"/>
  <c r="O740" i="7"/>
  <c r="P64" i="7"/>
  <c r="L64" i="7"/>
  <c r="M380" i="7"/>
  <c r="N314" i="7"/>
  <c r="O739" i="7"/>
  <c r="P738" i="7"/>
  <c r="L738" i="7"/>
  <c r="M123" i="7"/>
  <c r="N429" i="7"/>
  <c r="O274" i="7"/>
  <c r="P737" i="7"/>
  <c r="L737" i="7"/>
  <c r="M736" i="7"/>
  <c r="N735" i="7"/>
  <c r="O453" i="7"/>
  <c r="P734" i="7"/>
  <c r="L734" i="7"/>
  <c r="M330" i="7"/>
  <c r="N733" i="7"/>
  <c r="O732" i="7"/>
  <c r="P731" i="7"/>
  <c r="L731" i="7"/>
  <c r="M391" i="7"/>
  <c r="N730" i="7"/>
  <c r="O302" i="7"/>
  <c r="P669" i="7"/>
  <c r="L669" i="7"/>
  <c r="M180" i="7"/>
  <c r="N333" i="7"/>
  <c r="O309" i="7"/>
  <c r="P668" i="7"/>
  <c r="L668" i="7"/>
  <c r="M729" i="7"/>
  <c r="N728" i="7"/>
  <c r="O667" i="7"/>
  <c r="P666" i="7"/>
  <c r="L666" i="7"/>
  <c r="M727" i="7"/>
  <c r="N665" i="7"/>
  <c r="O664" i="7"/>
  <c r="P726" i="7"/>
  <c r="L726" i="7"/>
  <c r="M663" i="7"/>
  <c r="N662" i="7"/>
  <c r="O178" i="7"/>
  <c r="P406" i="7"/>
  <c r="L406" i="7"/>
  <c r="M661" i="7"/>
  <c r="N660" i="7"/>
  <c r="O725" i="7"/>
  <c r="P724" i="7"/>
  <c r="L724" i="7"/>
  <c r="M723" i="7"/>
  <c r="N659" i="7"/>
  <c r="O658" i="7"/>
  <c r="P657" i="7"/>
  <c r="L657" i="7"/>
  <c r="M428" i="7"/>
  <c r="N656" i="7"/>
  <c r="O722" i="7"/>
  <c r="P655" i="7"/>
  <c r="L655" i="7"/>
  <c r="O721" i="7"/>
  <c r="H654" i="7"/>
  <c r="J720" i="7"/>
  <c r="L651" i="7"/>
  <c r="N650" i="7"/>
  <c r="P649" i="7"/>
  <c r="I648" i="7"/>
  <c r="K647" i="7"/>
  <c r="M645" i="7"/>
  <c r="O644" i="7"/>
  <c r="H643" i="7"/>
  <c r="J641" i="7"/>
  <c r="L258" i="7"/>
  <c r="N640" i="7"/>
  <c r="P638" i="7"/>
  <c r="I397" i="7"/>
  <c r="K715" i="7"/>
  <c r="M427" i="7"/>
  <c r="O634" i="7"/>
  <c r="H714" i="7"/>
  <c r="J632" i="7"/>
  <c r="L630" i="7"/>
  <c r="N713" i="7"/>
  <c r="P712" i="7"/>
  <c r="I627" i="7"/>
  <c r="K626" i="7"/>
  <c r="M624" i="7"/>
  <c r="O623" i="7"/>
  <c r="H622" i="7"/>
  <c r="J394" i="7"/>
  <c r="L621" i="7"/>
  <c r="N620" i="7"/>
  <c r="P619" i="7"/>
  <c r="I273" i="7"/>
  <c r="K617" i="7"/>
  <c r="M615" i="7"/>
  <c r="O613" i="7"/>
  <c r="H706" i="7"/>
  <c r="J611" i="7"/>
  <c r="L705" i="7"/>
  <c r="N609" i="7"/>
  <c r="P607" i="7"/>
  <c r="I160" i="7"/>
  <c r="K703" i="7"/>
  <c r="M232" i="7"/>
  <c r="O605" i="7"/>
  <c r="H604" i="7"/>
  <c r="J602" i="7"/>
  <c r="L601" i="7"/>
  <c r="N599" i="7"/>
  <c r="P597" i="7"/>
  <c r="I596" i="7"/>
  <c r="K594" i="7"/>
  <c r="M593" i="7"/>
  <c r="O699" i="7"/>
  <c r="H592" i="7"/>
  <c r="J590" i="7"/>
  <c r="L195" i="7"/>
  <c r="N697" i="7"/>
  <c r="P587" i="7"/>
  <c r="I586" i="7"/>
  <c r="K584" i="7"/>
  <c r="M582" i="7"/>
  <c r="O580" i="7"/>
  <c r="H329" i="7"/>
  <c r="J262" i="7"/>
  <c r="L578" i="7"/>
  <c r="N576" i="7"/>
  <c r="P575" i="7"/>
  <c r="I383" i="7"/>
  <c r="K695" i="7"/>
  <c r="M573" i="7"/>
  <c r="O694" i="7"/>
  <c r="H571" i="7"/>
  <c r="J569" i="7"/>
  <c r="P565" i="7"/>
  <c r="O689" i="7"/>
  <c r="N557" i="7"/>
  <c r="M552" i="7"/>
  <c r="L547" i="7"/>
  <c r="P541" i="7"/>
  <c r="L676" i="7"/>
  <c r="H163" i="7"/>
  <c r="M32" i="7"/>
  <c r="L275" i="7"/>
  <c r="N142" i="7"/>
  <c r="D806" i="6"/>
  <c r="T813" i="6"/>
  <c r="D824" i="6"/>
  <c r="T459" i="6"/>
  <c r="D807" i="6"/>
  <c r="V48" i="6"/>
  <c r="D815" i="6"/>
  <c r="D99" i="6"/>
  <c r="D483" i="7"/>
  <c r="D667" i="7"/>
  <c r="D805" i="6"/>
  <c r="D152" i="6"/>
  <c r="T810" i="6"/>
  <c r="D810" i="6"/>
  <c r="D817" i="6"/>
  <c r="D484" i="6"/>
  <c r="D55" i="6"/>
  <c r="D823" i="6"/>
  <c r="D832" i="6"/>
  <c r="D835" i="6"/>
  <c r="D836" i="6"/>
  <c r="T843" i="6"/>
  <c r="T845" i="6"/>
  <c r="D139" i="6"/>
  <c r="D814" i="6"/>
  <c r="D818" i="6"/>
  <c r="D821" i="6"/>
  <c r="D461" i="6"/>
  <c r="D154" i="6"/>
  <c r="D834" i="6"/>
  <c r="D839" i="6"/>
  <c r="D186" i="6"/>
  <c r="D128" i="6"/>
  <c r="D462" i="6"/>
  <c r="D833" i="6"/>
  <c r="D229" i="6"/>
  <c r="T374" i="6"/>
  <c r="T415" i="6"/>
  <c r="T48" i="6"/>
  <c r="T823" i="6"/>
  <c r="U844" i="6"/>
  <c r="T844" i="6"/>
  <c r="U464" i="6"/>
  <c r="D291" i="7"/>
  <c r="D490" i="7"/>
  <c r="D767" i="7"/>
  <c r="R268" i="7"/>
  <c r="D79" i="7"/>
  <c r="D108" i="7"/>
  <c r="T805" i="6"/>
  <c r="D293" i="6"/>
  <c r="D130" i="6"/>
  <c r="D422" i="6"/>
  <c r="D316" i="6"/>
  <c r="V805" i="6"/>
  <c r="T460" i="6"/>
  <c r="U849" i="6"/>
  <c r="D804" i="6"/>
  <c r="D803" i="6"/>
  <c r="D2" i="6"/>
  <c r="D13" i="6"/>
  <c r="D86" i="6"/>
  <c r="D789" i="6"/>
  <c r="D788" i="6"/>
  <c r="D787" i="6"/>
  <c r="D412" i="6"/>
  <c r="D455" i="6"/>
  <c r="D454" i="6"/>
  <c r="D786" i="6"/>
  <c r="D785" i="6"/>
  <c r="D784" i="6"/>
  <c r="D85" i="6"/>
  <c r="D452" i="6"/>
  <c r="D410" i="6"/>
  <c r="D169" i="6"/>
  <c r="D780" i="6"/>
  <c r="D228" i="6"/>
  <c r="D779" i="6"/>
  <c r="D368" i="6"/>
  <c r="D227" i="6"/>
  <c r="D309" i="6"/>
  <c r="D733" i="6"/>
  <c r="D732" i="6"/>
  <c r="D731" i="6"/>
  <c r="D698" i="6"/>
  <c r="D242" i="6"/>
  <c r="D696" i="6"/>
  <c r="D79" i="6"/>
  <c r="D277" i="6"/>
  <c r="D676" i="6"/>
  <c r="D162" i="6"/>
  <c r="D629" i="6"/>
  <c r="D272" i="6"/>
  <c r="D391" i="6"/>
  <c r="D271" i="6"/>
  <c r="D269" i="6"/>
  <c r="D32" i="6"/>
  <c r="D592" i="6"/>
  <c r="D212" i="6"/>
  <c r="D159" i="6"/>
  <c r="D51" i="6"/>
  <c r="D577" i="6"/>
  <c r="D568" i="6"/>
  <c r="D556" i="6"/>
  <c r="D267" i="6"/>
  <c r="D297" i="6"/>
  <c r="D533" i="6"/>
  <c r="D323" i="6"/>
  <c r="D321" i="6"/>
  <c r="D234" i="6"/>
  <c r="D319" i="6"/>
  <c r="D510" i="6"/>
  <c r="D101" i="6"/>
  <c r="D491" i="6"/>
  <c r="D56" i="6"/>
  <c r="D485" i="6"/>
  <c r="T152" i="6"/>
  <c r="U814" i="6"/>
  <c r="T819" i="6"/>
  <c r="D822" i="6"/>
  <c r="D127" i="6"/>
  <c r="T818" i="6"/>
  <c r="D208" i="6"/>
  <c r="D184" i="6"/>
  <c r="D248" i="6"/>
  <c r="D41" i="6"/>
  <c r="T248" i="6"/>
  <c r="D848" i="6"/>
  <c r="D140" i="6"/>
  <c r="D153" i="6"/>
  <c r="D830" i="6"/>
  <c r="U831" i="6"/>
  <c r="D840" i="6"/>
  <c r="D829" i="6"/>
  <c r="U376" i="6"/>
  <c r="T831" i="6"/>
  <c r="D837" i="6"/>
  <c r="D115" i="6"/>
  <c r="D463" i="6"/>
  <c r="D841" i="6"/>
  <c r="D846" i="6"/>
  <c r="D88" i="6"/>
  <c r="D798" i="6"/>
  <c r="D775" i="6"/>
  <c r="D111" i="6"/>
  <c r="D204" i="6"/>
  <c r="D724" i="6"/>
  <c r="D671" i="6"/>
  <c r="D667" i="6"/>
  <c r="D23" i="6"/>
  <c r="D275" i="6"/>
  <c r="D645" i="6"/>
  <c r="D396" i="6"/>
  <c r="D638" i="6"/>
  <c r="D5" i="6"/>
  <c r="D345" i="6"/>
  <c r="D431" i="6"/>
  <c r="D343" i="6"/>
  <c r="D132" i="6"/>
  <c r="U375" i="6"/>
  <c r="W375" i="6"/>
  <c r="U810" i="6"/>
  <c r="V375" i="6"/>
  <c r="U815" i="6"/>
  <c r="D522" i="6"/>
  <c r="D502" i="6"/>
  <c r="T829" i="6"/>
  <c r="T209" i="6"/>
  <c r="T185" i="6"/>
  <c r="U836" i="6"/>
  <c r="T836" i="6"/>
  <c r="T463" i="6"/>
  <c r="U153" i="6"/>
  <c r="U209" i="6"/>
  <c r="U833" i="6"/>
  <c r="V116" i="6"/>
  <c r="V841" i="6"/>
  <c r="U843" i="6"/>
  <c r="V844" i="6"/>
  <c r="V463" i="6"/>
  <c r="D847" i="6"/>
  <c r="T88" i="6"/>
  <c r="V843" i="6"/>
  <c r="U845" i="6"/>
  <c r="D413" i="6"/>
  <c r="D113" i="6"/>
  <c r="D369" i="6"/>
  <c r="D244" i="6"/>
  <c r="D770" i="6"/>
  <c r="D402" i="6"/>
  <c r="D734" i="6"/>
  <c r="D703" i="6"/>
  <c r="D701" i="6"/>
  <c r="D680" i="6"/>
  <c r="D78" i="6"/>
  <c r="D148" i="6"/>
  <c r="D669" i="6"/>
  <c r="D217" i="6"/>
  <c r="D174" i="6"/>
  <c r="D648" i="6"/>
  <c r="D77" i="6"/>
  <c r="D394" i="6"/>
  <c r="D621" i="6"/>
  <c r="D273" i="6"/>
  <c r="D614" i="6"/>
  <c r="D611" i="6"/>
  <c r="D11" i="6"/>
  <c r="D435" i="6"/>
  <c r="D384" i="6"/>
  <c r="D570" i="6"/>
  <c r="D569" i="6"/>
  <c r="D563" i="6"/>
  <c r="D90" i="6"/>
  <c r="D104" i="6"/>
  <c r="D72" i="6"/>
  <c r="D71" i="6"/>
  <c r="D236" i="6"/>
  <c r="D235" i="6"/>
  <c r="D476" i="6"/>
  <c r="D802" i="6"/>
  <c r="D458" i="6"/>
  <c r="D313" i="6"/>
  <c r="D33" i="6"/>
  <c r="D312" i="6"/>
  <c r="D799" i="6"/>
  <c r="D372" i="6"/>
  <c r="D114" i="6"/>
  <c r="D182" i="6"/>
  <c r="D796" i="6"/>
  <c r="D795" i="6"/>
  <c r="D456" i="6"/>
  <c r="D793" i="6"/>
  <c r="D792" i="6"/>
  <c r="D791" i="6"/>
  <c r="D168" i="6"/>
  <c r="D243" i="6"/>
  <c r="D778" i="6"/>
  <c r="D338" i="6"/>
  <c r="D409" i="6"/>
  <c r="D776" i="6"/>
  <c r="D167" i="6"/>
  <c r="D773" i="6"/>
  <c r="D67" i="6"/>
  <c r="D765" i="6"/>
  <c r="D764" i="6"/>
  <c r="D98" i="6"/>
  <c r="D763" i="6"/>
  <c r="D178" i="6"/>
  <c r="D310" i="6"/>
  <c r="D762" i="6"/>
  <c r="D761" i="6"/>
  <c r="D695" i="6"/>
  <c r="D694" i="6"/>
  <c r="D691" i="6"/>
  <c r="D684" i="6"/>
  <c r="D682" i="6"/>
  <c r="D674" i="6"/>
  <c r="D24" i="6"/>
  <c r="D443" i="6"/>
  <c r="D59" i="6"/>
  <c r="D397" i="6"/>
  <c r="D660" i="6"/>
  <c r="D357" i="6"/>
  <c r="D659" i="6"/>
  <c r="D655" i="6"/>
  <c r="D108" i="6"/>
  <c r="D590" i="6"/>
  <c r="D588" i="6"/>
  <c r="D173" i="6"/>
  <c r="D12" i="6"/>
  <c r="D145" i="6"/>
  <c r="D193" i="6"/>
  <c r="D575" i="6"/>
  <c r="D383" i="6"/>
  <c r="D382" i="6"/>
  <c r="D348" i="6"/>
  <c r="D50" i="6"/>
  <c r="D430" i="6"/>
  <c r="D527" i="6"/>
  <c r="D156" i="6"/>
  <c r="D170" i="6"/>
  <c r="D70" i="6"/>
  <c r="D516" i="6"/>
  <c r="D480" i="6"/>
  <c r="D15" i="6"/>
  <c r="D250" i="6"/>
  <c r="D264" i="6"/>
  <c r="D129" i="6"/>
  <c r="D470" i="6"/>
  <c r="D469" i="6"/>
  <c r="D230" i="6"/>
  <c r="D419" i="6"/>
  <c r="D418" i="6"/>
  <c r="D453" i="6"/>
  <c r="D245" i="6"/>
  <c r="D53" i="6"/>
  <c r="D790" i="6"/>
  <c r="D760" i="6"/>
  <c r="D25" i="6"/>
  <c r="D45" i="6"/>
  <c r="D177" i="6"/>
  <c r="D225" i="6"/>
  <c r="D755" i="6"/>
  <c r="D150" i="6"/>
  <c r="D754" i="6"/>
  <c r="D449" i="6"/>
  <c r="D60" i="6"/>
  <c r="D52" i="6"/>
  <c r="D735" i="6"/>
  <c r="D448" i="6"/>
  <c r="D654" i="6"/>
  <c r="D58" i="6"/>
  <c r="D649" i="6"/>
  <c r="D641" i="6"/>
  <c r="D135" i="6"/>
  <c r="D303" i="6"/>
  <c r="D632" i="6"/>
  <c r="D214" i="6"/>
  <c r="D347" i="6"/>
  <c r="D298" i="6"/>
  <c r="D346" i="6"/>
  <c r="D253" i="6"/>
  <c r="D191" i="6"/>
  <c r="D117" i="6"/>
  <c r="D379" i="6"/>
  <c r="D466" i="6"/>
  <c r="D20" i="6"/>
  <c r="D727" i="6"/>
  <c r="D726" i="6"/>
  <c r="D725" i="6"/>
  <c r="D715" i="6"/>
  <c r="D81" i="6"/>
  <c r="D710" i="6"/>
  <c r="D708" i="6"/>
  <c r="D706" i="6"/>
  <c r="D705" i="6"/>
  <c r="D222" i="6"/>
  <c r="D704" i="6"/>
  <c r="D627" i="6"/>
  <c r="D626" i="6"/>
  <c r="D625" i="6"/>
  <c r="D92" i="6"/>
  <c r="D615" i="6"/>
  <c r="D22" i="6"/>
  <c r="D355" i="6"/>
  <c r="D255" i="6"/>
  <c r="D436" i="6"/>
  <c r="D602" i="6"/>
  <c r="D73" i="6"/>
  <c r="D541" i="6"/>
  <c r="D144" i="6"/>
  <c r="D540" i="6"/>
  <c r="D237" i="6"/>
  <c r="D505" i="6"/>
  <c r="D28" i="6"/>
  <c r="D428" i="6"/>
  <c r="D503" i="6"/>
  <c r="D266" i="6"/>
  <c r="D318" i="6"/>
  <c r="D496" i="6"/>
  <c r="D495" i="6"/>
  <c r="D180" i="6"/>
  <c r="D772" i="6"/>
  <c r="D771" i="6"/>
  <c r="D206" i="6"/>
  <c r="D226" i="6"/>
  <c r="D179" i="6"/>
  <c r="D366" i="6"/>
  <c r="D766" i="6"/>
  <c r="D403" i="6"/>
  <c r="D744" i="6"/>
  <c r="D125" i="6"/>
  <c r="D741" i="6"/>
  <c r="D335" i="6"/>
  <c r="D308" i="6"/>
  <c r="D737" i="6"/>
  <c r="D736" i="6"/>
  <c r="D175" i="6"/>
  <c r="D44" i="6"/>
  <c r="D712" i="6"/>
  <c r="D361" i="6"/>
  <c r="D95" i="6"/>
  <c r="D19" i="6"/>
  <c r="D94" i="6"/>
  <c r="D109" i="6"/>
  <c r="D37" i="6"/>
  <c r="D681" i="6"/>
  <c r="D200" i="6"/>
  <c r="D359" i="6"/>
  <c r="D441" i="6"/>
  <c r="D241" i="6"/>
  <c r="D639" i="6"/>
  <c r="D395" i="6"/>
  <c r="D304" i="6"/>
  <c r="D635" i="6"/>
  <c r="D612" i="6"/>
  <c r="D356" i="6"/>
  <c r="D610" i="6"/>
  <c r="D161" i="6"/>
  <c r="D451" i="6"/>
  <c r="D407" i="6"/>
  <c r="D679" i="6"/>
  <c r="D678" i="6"/>
  <c r="D199" i="6"/>
  <c r="D658" i="6"/>
  <c r="D198" i="6"/>
  <c r="D631" i="6"/>
  <c r="D607" i="6"/>
  <c r="D213" i="6"/>
  <c r="D603" i="6"/>
  <c r="D246" i="6"/>
  <c r="D87" i="6"/>
  <c r="D797" i="6"/>
  <c r="D183" i="6"/>
  <c r="D457" i="6"/>
  <c r="D126" i="6"/>
  <c r="D411" i="6"/>
  <c r="D288" i="6"/>
  <c r="D47" i="6"/>
  <c r="D367" i="6"/>
  <c r="D450" i="6"/>
  <c r="D337" i="6"/>
  <c r="D774" i="6"/>
  <c r="D759" i="6"/>
  <c r="D753" i="6"/>
  <c r="D752" i="6"/>
  <c r="D404" i="6"/>
  <c r="D336" i="6"/>
  <c r="D176" i="6"/>
  <c r="D746" i="6"/>
  <c r="D286" i="6"/>
  <c r="D745" i="6"/>
  <c r="D285" i="6"/>
  <c r="D149" i="6"/>
  <c r="D720" i="6"/>
  <c r="D334" i="6"/>
  <c r="D716" i="6"/>
  <c r="D364" i="6"/>
  <c r="D282" i="6"/>
  <c r="D700" i="6"/>
  <c r="D692" i="6"/>
  <c r="D220" i="6"/>
  <c r="D686" i="6"/>
  <c r="D685" i="6"/>
  <c r="D306" i="6"/>
  <c r="D218" i="6"/>
  <c r="D670" i="6"/>
  <c r="D668" i="6"/>
  <c r="D666" i="6"/>
  <c r="D653" i="6"/>
  <c r="D651" i="6"/>
  <c r="D122" i="6"/>
  <c r="D644" i="6"/>
  <c r="D136" i="6"/>
  <c r="D17" i="6"/>
  <c r="D331" i="6"/>
  <c r="D256" i="6"/>
  <c r="D197" i="6"/>
  <c r="D622" i="6"/>
  <c r="D619" i="6"/>
  <c r="D439" i="6"/>
  <c r="D438" i="6"/>
  <c r="D600" i="6"/>
  <c r="D598" i="6"/>
  <c r="D596" i="6"/>
  <c r="D133" i="6"/>
  <c r="D594" i="6"/>
  <c r="D76" i="6"/>
  <c r="D591" i="6"/>
  <c r="D106" i="6"/>
  <c r="D586" i="6"/>
  <c r="D352" i="6"/>
  <c r="D583" i="6"/>
  <c r="D582" i="6"/>
  <c r="D327" i="6"/>
  <c r="D254" i="6"/>
  <c r="D299" i="6"/>
  <c r="D105" i="6"/>
  <c r="D566" i="6"/>
  <c r="D565" i="6"/>
  <c r="D268" i="6"/>
  <c r="D252" i="6"/>
  <c r="D500" i="6"/>
  <c r="D425" i="6"/>
  <c r="D497" i="6"/>
  <c r="D210" i="6"/>
  <c r="D263" i="6"/>
  <c r="R49" i="7"/>
  <c r="D320" i="7"/>
  <c r="D768" i="7"/>
  <c r="D728" i="7"/>
  <c r="D554" i="6"/>
  <c r="D74" i="6"/>
  <c r="D539" i="6"/>
  <c r="D538" i="6"/>
  <c r="D536" i="6"/>
  <c r="D514" i="6"/>
  <c r="D57" i="6"/>
  <c r="D141" i="6"/>
  <c r="D512" i="6"/>
  <c r="D493" i="6"/>
  <c r="D231" i="6"/>
  <c r="D487" i="6"/>
  <c r="D100" i="6"/>
  <c r="D390" i="6"/>
  <c r="D270" i="6"/>
  <c r="D351" i="6"/>
  <c r="D580" i="6"/>
  <c r="D158" i="6"/>
  <c r="D91" i="6"/>
  <c r="D300" i="6"/>
  <c r="D192" i="6"/>
  <c r="D120" i="6"/>
  <c r="D329" i="6"/>
  <c r="D573" i="6"/>
  <c r="D36" i="6"/>
  <c r="D571" i="6"/>
  <c r="D562" i="6"/>
  <c r="D29" i="6"/>
  <c r="D561" i="6"/>
  <c r="D238" i="6"/>
  <c r="D16" i="6"/>
  <c r="D171" i="6"/>
  <c r="D557" i="6"/>
  <c r="D432" i="6"/>
  <c r="D545" i="6"/>
  <c r="D18" i="6"/>
  <c r="D542" i="6"/>
  <c r="D531" i="6"/>
  <c r="D103" i="6"/>
  <c r="D119" i="6"/>
  <c r="D320" i="6"/>
  <c r="D525" i="6"/>
  <c r="D6" i="6"/>
  <c r="D520" i="6"/>
  <c r="D381" i="6"/>
  <c r="D519" i="6"/>
  <c r="D517" i="6"/>
  <c r="D508" i="6"/>
  <c r="D42" i="6"/>
  <c r="D501" i="6"/>
  <c r="D483" i="6"/>
  <c r="D4" i="6"/>
  <c r="D340" i="6"/>
  <c r="D477" i="6"/>
  <c r="D423" i="6"/>
  <c r="D472" i="6"/>
  <c r="D471" i="6"/>
  <c r="D666" i="7"/>
  <c r="Q336" i="7"/>
  <c r="D90" i="7"/>
  <c r="D727" i="7"/>
  <c r="Q660" i="7"/>
  <c r="D76" i="7"/>
  <c r="D766" i="7"/>
  <c r="D664" i="7"/>
  <c r="D169" i="7"/>
  <c r="D235" i="7"/>
  <c r="D469" i="7"/>
  <c r="D665" i="7"/>
  <c r="D46" i="7"/>
  <c r="D58" i="7"/>
  <c r="D36" i="7"/>
  <c r="D662" i="7"/>
  <c r="D726" i="7"/>
  <c r="D663" i="7"/>
  <c r="D256" i="7"/>
  <c r="D763" i="7"/>
  <c r="Q256" i="7"/>
  <c r="D178" i="7"/>
  <c r="D661" i="7"/>
  <c r="D406" i="7"/>
  <c r="D500" i="7"/>
  <c r="D360" i="7"/>
  <c r="D762" i="7"/>
  <c r="D723" i="7"/>
  <c r="Q500" i="7"/>
  <c r="D724" i="7"/>
  <c r="D465" i="7"/>
  <c r="D659" i="7"/>
  <c r="Q465" i="7"/>
  <c r="D280" i="7"/>
  <c r="D658" i="7"/>
  <c r="D657" i="7"/>
  <c r="D428" i="7"/>
  <c r="D207" i="7"/>
  <c r="D205" i="7"/>
  <c r="D293" i="7"/>
  <c r="D656" i="7"/>
  <c r="D476" i="7"/>
  <c r="D382" i="7"/>
  <c r="D143" i="7"/>
  <c r="D439" i="7"/>
  <c r="D220" i="7"/>
  <c r="D499" i="7"/>
  <c r="D538" i="7"/>
  <c r="D537" i="7"/>
  <c r="D204" i="7"/>
  <c r="D39" i="7"/>
  <c r="D454" i="7"/>
  <c r="D203" i="7"/>
  <c r="D100" i="7"/>
  <c r="D646" i="7"/>
  <c r="D208" i="7"/>
  <c r="D484" i="7"/>
  <c r="D258" i="7"/>
  <c r="D441" i="7"/>
  <c r="D714" i="7"/>
  <c r="D633" i="7"/>
  <c r="D321" i="7"/>
  <c r="D124" i="7"/>
  <c r="D200" i="7"/>
  <c r="D489" i="7"/>
  <c r="D651" i="7"/>
  <c r="D396" i="7"/>
  <c r="D340" i="7"/>
  <c r="D20" i="7"/>
  <c r="D453" i="7"/>
  <c r="D251" i="7"/>
  <c r="D734" i="7"/>
  <c r="D358" i="7"/>
  <c r="D330" i="7"/>
  <c r="D550" i="7"/>
  <c r="D352" i="7"/>
  <c r="D144" i="7"/>
  <c r="D524" i="7"/>
  <c r="D523" i="7"/>
  <c r="D121" i="7"/>
  <c r="D163" i="7"/>
  <c r="D478" i="7"/>
  <c r="D272" i="7"/>
  <c r="D261" i="7"/>
  <c r="D539" i="7"/>
  <c r="D290" i="7"/>
  <c r="D265" i="7"/>
  <c r="D126" i="7"/>
  <c r="D56" i="7"/>
  <c r="D614" i="7"/>
  <c r="D267" i="7"/>
  <c r="D606" i="7"/>
  <c r="D106" i="7"/>
  <c r="D99" i="7"/>
  <c r="D59" i="7"/>
  <c r="D194" i="7"/>
  <c r="D146" i="7"/>
  <c r="D303" i="7"/>
  <c r="D80" i="7"/>
  <c r="D486" i="7"/>
  <c r="D586" i="7"/>
  <c r="D740" i="7"/>
  <c r="D672" i="7"/>
  <c r="D68" i="7"/>
  <c r="D473" i="7"/>
  <c r="D579" i="7"/>
  <c r="D262" i="7"/>
  <c r="D181" i="7"/>
  <c r="D738" i="7"/>
  <c r="D695" i="7"/>
  <c r="D135" i="7"/>
  <c r="D566" i="7"/>
  <c r="D563" i="7"/>
  <c r="D214" i="7"/>
  <c r="D277" i="7"/>
  <c r="D474" i="7"/>
  <c r="D556" i="7"/>
  <c r="D433" i="7"/>
  <c r="D190" i="7"/>
  <c r="D155" i="7"/>
  <c r="D70" i="7"/>
  <c r="D460" i="7"/>
  <c r="D389" i="7"/>
  <c r="D730" i="7"/>
  <c r="D156" i="7"/>
  <c r="D521" i="7"/>
  <c r="D535" i="7"/>
  <c r="D534" i="7"/>
  <c r="D140" i="7"/>
  <c r="D416" i="7"/>
  <c r="D294" i="7"/>
  <c r="D7" i="7"/>
  <c r="D376" i="7"/>
  <c r="D333" i="7"/>
  <c r="D309" i="7"/>
  <c r="D241" i="7"/>
  <c r="D95" i="7"/>
  <c r="D491" i="7"/>
  <c r="D529" i="7"/>
  <c r="D437" i="7"/>
  <c r="D30" i="7"/>
  <c r="D22" i="7"/>
  <c r="D720" i="7"/>
  <c r="D41" i="7"/>
  <c r="D239" i="7"/>
  <c r="D243" i="7"/>
  <c r="D327" i="7"/>
  <c r="D72" i="7"/>
  <c r="D308" i="7"/>
  <c r="D102" i="7"/>
  <c r="D300" i="7"/>
  <c r="D142" i="7"/>
  <c r="D637" i="7"/>
  <c r="D171" i="7"/>
  <c r="D421" i="7"/>
  <c r="D712" i="7"/>
  <c r="D711" i="7"/>
  <c r="D369" i="7"/>
  <c r="D626" i="7"/>
  <c r="D479" i="7"/>
  <c r="D512" i="7"/>
  <c r="D507" i="7"/>
  <c r="D440" i="7"/>
  <c r="D42" i="7"/>
  <c r="D709" i="7"/>
  <c r="D394" i="7"/>
  <c r="D282" i="7"/>
  <c r="D366" i="7"/>
  <c r="D359" i="7"/>
  <c r="D323" i="7"/>
  <c r="D616" i="7"/>
  <c r="D748" i="7"/>
  <c r="D505" i="7"/>
  <c r="D177" i="7"/>
  <c r="D54" i="7"/>
  <c r="D674" i="7"/>
  <c r="D609" i="7"/>
  <c r="D607" i="7"/>
  <c r="D704" i="7"/>
  <c r="D703" i="7"/>
  <c r="D91" i="7"/>
  <c r="D595" i="7"/>
  <c r="D157" i="7"/>
  <c r="D192" i="7"/>
  <c r="D408" i="7"/>
  <c r="D297" i="7"/>
  <c r="D230" i="7"/>
  <c r="D81" i="7"/>
  <c r="D742" i="7"/>
  <c r="D37" i="7"/>
  <c r="D84" i="7"/>
  <c r="D591" i="7"/>
  <c r="D466" i="7"/>
  <c r="D32" i="7"/>
  <c r="D276" i="7"/>
  <c r="D475" i="7"/>
  <c r="D63" i="7"/>
  <c r="D136" i="7"/>
  <c r="D498" i="7"/>
  <c r="D139" i="7"/>
  <c r="D581" i="7"/>
  <c r="D380" i="7"/>
  <c r="D92" i="7"/>
  <c r="D577" i="7"/>
  <c r="D576" i="7"/>
  <c r="D509" i="7"/>
  <c r="D572" i="7"/>
  <c r="D238" i="7"/>
  <c r="D419" i="7"/>
  <c r="D571" i="7"/>
  <c r="D407" i="7"/>
  <c r="D211" i="7"/>
  <c r="D516" i="7"/>
  <c r="D522" i="7"/>
  <c r="D233" i="7"/>
  <c r="D356" i="7"/>
  <c r="D368" i="7"/>
  <c r="D688" i="7"/>
  <c r="D10" i="7"/>
  <c r="D325" i="7"/>
  <c r="D213" i="7"/>
  <c r="D719" i="7"/>
  <c r="D649" i="7"/>
  <c r="D4" i="7"/>
  <c r="D283" i="7"/>
  <c r="D643" i="7"/>
  <c r="D166" i="7"/>
  <c r="D50" i="7"/>
  <c r="D210" i="7"/>
  <c r="D338" i="7"/>
  <c r="D638" i="7"/>
  <c r="D110" i="7"/>
  <c r="D343" i="7"/>
  <c r="D636" i="7"/>
  <c r="D221" i="7"/>
  <c r="D6" i="7"/>
  <c r="D752" i="7"/>
  <c r="D189" i="7"/>
  <c r="D111" i="7"/>
  <c r="D395" i="7"/>
  <c r="D751" i="7"/>
  <c r="D335" i="7"/>
  <c r="D183" i="7"/>
  <c r="D331" i="7"/>
  <c r="D403" i="7"/>
  <c r="D619" i="7"/>
  <c r="D109" i="7"/>
  <c r="D747" i="7"/>
  <c r="D244" i="7"/>
  <c r="D255" i="7"/>
  <c r="D23" i="7"/>
  <c r="D15" i="7"/>
  <c r="D601" i="7"/>
  <c r="D481" i="7"/>
  <c r="D600" i="7"/>
  <c r="D497" i="7"/>
  <c r="D317" i="7"/>
  <c r="D508" i="7"/>
  <c r="D113" i="7"/>
  <c r="D186" i="7"/>
  <c r="D671" i="7"/>
  <c r="D698" i="7"/>
  <c r="D17" i="7"/>
  <c r="D153" i="7"/>
  <c r="D375" i="7"/>
  <c r="D93" i="7"/>
  <c r="D575" i="7"/>
  <c r="D739" i="7"/>
  <c r="D201" i="7"/>
  <c r="D570" i="7"/>
  <c r="D130" i="7"/>
  <c r="D564" i="7"/>
  <c r="D736" i="7"/>
  <c r="D386" i="7"/>
  <c r="D558" i="7"/>
  <c r="D86" i="7"/>
  <c r="D504" i="7"/>
  <c r="D549" i="7"/>
  <c r="D288" i="7"/>
  <c r="D540" i="7"/>
  <c r="D301" i="7"/>
  <c r="D761" i="7"/>
  <c r="D760" i="7"/>
  <c r="D247" i="7"/>
  <c r="D652" i="7"/>
  <c r="D432" i="7"/>
  <c r="D758" i="7"/>
  <c r="D161" i="7"/>
  <c r="D266" i="7"/>
  <c r="D755" i="7"/>
  <c r="D434" i="7"/>
  <c r="D16" i="7"/>
  <c r="D501" i="7"/>
  <c r="D246" i="7"/>
  <c r="D25" i="7"/>
  <c r="D640" i="7"/>
  <c r="D164" i="7"/>
  <c r="D337" i="7"/>
  <c r="D249" i="7"/>
  <c r="D627" i="7"/>
  <c r="D129" i="7"/>
  <c r="D757" i="7"/>
  <c r="D650" i="7"/>
  <c r="D648" i="7"/>
  <c r="D647" i="7"/>
  <c r="D645" i="7"/>
  <c r="D3" i="7"/>
  <c r="D31" i="7"/>
  <c r="D40" i="7"/>
  <c r="D397" i="7"/>
  <c r="D219" i="7"/>
  <c r="D427" i="7"/>
  <c r="D339" i="7"/>
  <c r="D401" i="7"/>
  <c r="D625" i="7"/>
  <c r="D187" i="7"/>
  <c r="D250" i="7"/>
  <c r="D623" i="7"/>
  <c r="D128" i="7"/>
  <c r="D306" i="7"/>
  <c r="D316" i="7"/>
  <c r="D252" i="7"/>
  <c r="D615" i="7"/>
  <c r="D319" i="7"/>
  <c r="D263" i="7"/>
  <c r="D234" i="7"/>
  <c r="D310" i="7"/>
  <c r="D611" i="7"/>
  <c r="D154" i="7"/>
  <c r="D357" i="7"/>
  <c r="D365" i="7"/>
  <c r="D603" i="7"/>
  <c r="D745" i="7"/>
  <c r="D44" i="7"/>
  <c r="D597" i="7"/>
  <c r="D596" i="7"/>
  <c r="D159" i="7"/>
  <c r="D379" i="7"/>
  <c r="D223" i="7"/>
  <c r="D670" i="7"/>
  <c r="D589" i="7"/>
  <c r="D217" i="7"/>
  <c r="D582" i="7"/>
  <c r="D245" i="7"/>
  <c r="D34" i="7"/>
  <c r="D580" i="7"/>
  <c r="D259" i="7"/>
  <c r="D329" i="7"/>
  <c r="D518" i="7"/>
  <c r="D472" i="7"/>
  <c r="D694" i="7"/>
  <c r="D112" i="7"/>
  <c r="D567" i="7"/>
  <c r="D429" i="7"/>
  <c r="D413" i="7"/>
  <c r="D226" i="7"/>
  <c r="D402" i="7"/>
  <c r="D28" i="7"/>
  <c r="D687" i="7"/>
  <c r="D424" i="7"/>
  <c r="D735" i="7"/>
  <c r="D215" i="7"/>
  <c r="D388" i="7"/>
  <c r="D444" i="7"/>
  <c r="D685" i="7"/>
  <c r="D47" i="7"/>
  <c r="D732" i="7"/>
  <c r="D731" i="7"/>
  <c r="D270" i="7"/>
  <c r="D542" i="7"/>
  <c r="D541" i="7"/>
  <c r="D94" i="7"/>
  <c r="D322" i="7"/>
  <c r="D669" i="7"/>
  <c r="D311" i="7"/>
  <c r="D531" i="7"/>
  <c r="D165" i="7"/>
  <c r="D411" i="7"/>
  <c r="D442" i="7"/>
  <c r="D530" i="7"/>
  <c r="D134" i="7"/>
  <c r="D635" i="7"/>
  <c r="D634" i="7"/>
  <c r="D147" i="7"/>
  <c r="D520" i="7"/>
  <c r="D218" i="7"/>
  <c r="D632" i="7"/>
  <c r="D630" i="7"/>
  <c r="D96" i="7"/>
  <c r="D45" i="7"/>
  <c r="D749" i="7"/>
  <c r="D708" i="7"/>
  <c r="D620" i="7"/>
  <c r="D196" i="7"/>
  <c r="D707" i="7"/>
  <c r="D151" i="7"/>
  <c r="D617" i="7"/>
  <c r="D209" i="7"/>
  <c r="D160" i="7"/>
  <c r="D162" i="7"/>
  <c r="D514" i="7"/>
  <c r="D232" i="7"/>
  <c r="D326" i="7"/>
  <c r="D374" i="7"/>
  <c r="D132" i="7"/>
  <c r="D604" i="7"/>
  <c r="D456" i="7"/>
  <c r="D284" i="7"/>
  <c r="D26" i="7"/>
  <c r="D38" i="7"/>
  <c r="D105" i="7"/>
  <c r="D457" i="7"/>
  <c r="D417" i="7"/>
  <c r="D236" i="7"/>
  <c r="D349" i="7"/>
  <c r="D390" i="7"/>
  <c r="D195" i="7"/>
  <c r="D78" i="7"/>
  <c r="D587" i="7"/>
  <c r="D222" i="7"/>
  <c r="D585" i="7"/>
  <c r="D584" i="7"/>
  <c r="D496" i="7"/>
  <c r="D75" i="7"/>
  <c r="D696" i="7"/>
  <c r="D364" i="7"/>
  <c r="D332" i="7"/>
  <c r="D199" i="7"/>
  <c r="D148" i="7"/>
  <c r="D573" i="7"/>
  <c r="D103" i="7"/>
  <c r="D449" i="7"/>
  <c r="D385" i="7"/>
  <c r="D692" i="7"/>
  <c r="D562" i="7"/>
  <c r="D689" i="7"/>
  <c r="D107" i="7"/>
  <c r="D561" i="7"/>
  <c r="D513" i="7"/>
  <c r="D328" i="7"/>
  <c r="D97" i="7"/>
  <c r="D172" i="7"/>
  <c r="D487" i="7"/>
  <c r="D289" i="7"/>
  <c r="D673" i="7"/>
  <c r="D377" i="7"/>
  <c r="D391" i="7"/>
  <c r="D302" i="7"/>
  <c r="D543" i="7"/>
  <c r="D678" i="7"/>
  <c r="D455" i="7"/>
  <c r="D492" i="7"/>
  <c r="D348" i="7"/>
  <c r="D532" i="7"/>
  <c r="D494" i="7"/>
  <c r="D289" i="6"/>
  <c r="D801" i="6"/>
  <c r="D800" i="6"/>
  <c r="D207" i="6"/>
  <c r="D181" i="6"/>
  <c r="D794" i="6"/>
  <c r="D262" i="6"/>
  <c r="D371" i="6"/>
  <c r="D370" i="6"/>
  <c r="D783" i="6"/>
  <c r="D782" i="6"/>
  <c r="D781" i="6"/>
  <c r="D311" i="6"/>
  <c r="D138" i="6"/>
  <c r="D777" i="6"/>
  <c r="D408" i="6"/>
  <c r="D769" i="6"/>
  <c r="D7" i="6"/>
  <c r="D406" i="6"/>
  <c r="D46" i="6"/>
  <c r="D112" i="6"/>
  <c r="D758" i="6"/>
  <c r="D757" i="6"/>
  <c r="D405" i="6"/>
  <c r="D751" i="6"/>
  <c r="D750" i="6"/>
  <c r="D260" i="6"/>
  <c r="D743" i="6"/>
  <c r="D401" i="6"/>
  <c r="D742" i="6"/>
  <c r="D768" i="6"/>
  <c r="D205" i="6"/>
  <c r="D767" i="6"/>
  <c r="D287" i="6"/>
  <c r="D84" i="6"/>
  <c r="D97" i="6"/>
  <c r="D83" i="6"/>
  <c r="D756" i="6"/>
  <c r="D261" i="6"/>
  <c r="D749" i="6"/>
  <c r="D748" i="6"/>
  <c r="D747" i="6"/>
  <c r="D740" i="6"/>
  <c r="D124" i="6"/>
  <c r="D259" i="6"/>
  <c r="D728" i="6"/>
  <c r="D365" i="6"/>
  <c r="D446" i="6"/>
  <c r="D40" i="6"/>
  <c r="D258" i="6"/>
  <c r="D283" i="6"/>
  <c r="D719" i="6"/>
  <c r="D718" i="6"/>
  <c r="D717" i="6"/>
  <c r="D362" i="6"/>
  <c r="D224" i="6"/>
  <c r="D281" i="6"/>
  <c r="D707" i="6"/>
  <c r="D223" i="6"/>
  <c r="D399" i="6"/>
  <c r="D279" i="6"/>
  <c r="D697" i="6"/>
  <c r="D687" i="6"/>
  <c r="D444" i="6"/>
  <c r="D137" i="6"/>
  <c r="D398" i="6"/>
  <c r="D93" i="6"/>
  <c r="D656" i="6"/>
  <c r="D650" i="6"/>
  <c r="D215" i="6"/>
  <c r="D630" i="6"/>
  <c r="D240" i="6"/>
  <c r="D618" i="6"/>
  <c r="D107" i="6"/>
  <c r="D605" i="6"/>
  <c r="D604" i="6"/>
  <c r="D63" i="6"/>
  <c r="D597" i="6"/>
  <c r="D353" i="6"/>
  <c r="D62" i="6"/>
  <c r="D31" i="6"/>
  <c r="D43" i="6"/>
  <c r="D195" i="6"/>
  <c r="D194" i="6"/>
  <c r="D584" i="6"/>
  <c r="D75" i="6"/>
  <c r="D579" i="6"/>
  <c r="D385" i="6"/>
  <c r="D578" i="6"/>
  <c r="D489" i="6"/>
  <c r="D572" i="6"/>
  <c r="D328" i="6"/>
  <c r="D349" i="6"/>
  <c r="D564" i="6"/>
  <c r="D559" i="6"/>
  <c r="D558" i="6"/>
  <c r="D550" i="6"/>
  <c r="D549" i="6"/>
  <c r="D532" i="6"/>
  <c r="D322" i="6"/>
  <c r="D102" i="6"/>
  <c r="D424" i="6"/>
  <c r="D96" i="6"/>
  <c r="D739" i="6"/>
  <c r="D738" i="6"/>
  <c r="D730" i="6"/>
  <c r="D447" i="6"/>
  <c r="D729" i="6"/>
  <c r="D203" i="6"/>
  <c r="D723" i="6"/>
  <c r="D722" i="6"/>
  <c r="D445" i="6"/>
  <c r="D257" i="6"/>
  <c r="D363" i="6"/>
  <c r="D80" i="6"/>
  <c r="D711" i="6"/>
  <c r="D123" i="6"/>
  <c r="D202" i="6"/>
  <c r="D702" i="6"/>
  <c r="D66" i="6"/>
  <c r="D39" i="6"/>
  <c r="D38" i="6"/>
  <c r="D163" i="6"/>
  <c r="D219" i="6"/>
  <c r="D675" i="6"/>
  <c r="D672" i="6"/>
  <c r="D664" i="6"/>
  <c r="D662" i="6"/>
  <c r="D358" i="6"/>
  <c r="D147" i="6"/>
  <c r="D646" i="6"/>
  <c r="D643" i="6"/>
  <c r="D640" i="6"/>
  <c r="D636" i="6"/>
  <c r="D440" i="6"/>
  <c r="D624" i="6"/>
  <c r="D393" i="6"/>
  <c r="D617" i="6"/>
  <c r="D437" i="6"/>
  <c r="D392" i="6"/>
  <c r="D609" i="6"/>
  <c r="D134" i="6"/>
  <c r="D606" i="6"/>
  <c r="D601" i="6"/>
  <c r="D599" i="6"/>
  <c r="D354" i="6"/>
  <c r="D595" i="6"/>
  <c r="D389" i="6"/>
  <c r="D388" i="6"/>
  <c r="D589" i="6"/>
  <c r="D587" i="6"/>
  <c r="D387" i="6"/>
  <c r="D581" i="6"/>
  <c r="D301" i="6"/>
  <c r="D386" i="6"/>
  <c r="D555" i="6"/>
  <c r="D553" i="6"/>
  <c r="D552" i="6"/>
  <c r="D10" i="6"/>
  <c r="D548" i="6"/>
  <c r="D547" i="6"/>
  <c r="D143" i="6"/>
  <c r="D190" i="6"/>
  <c r="D529" i="6"/>
  <c r="D528" i="6"/>
  <c r="D189" i="6"/>
  <c r="D518" i="6"/>
  <c r="D504" i="6"/>
  <c r="D131" i="6"/>
  <c r="D34" i="6"/>
  <c r="D307" i="6"/>
  <c r="D284" i="6"/>
  <c r="D400" i="6"/>
  <c r="D166" i="6"/>
  <c r="D721" i="6"/>
  <c r="D714" i="6"/>
  <c r="D713" i="6"/>
  <c r="D82" i="6"/>
  <c r="D709" i="6"/>
  <c r="D110" i="6"/>
  <c r="D333" i="6"/>
  <c r="D699" i="6"/>
  <c r="D280" i="6"/>
  <c r="D278" i="6"/>
  <c r="D689" i="6"/>
  <c r="D201" i="6"/>
  <c r="D677" i="6"/>
  <c r="D305" i="6"/>
  <c r="D663" i="6"/>
  <c r="D652" i="6"/>
  <c r="D332" i="6"/>
  <c r="D633" i="6"/>
  <c r="D274" i="6"/>
  <c r="D302" i="6"/>
  <c r="D620" i="6"/>
  <c r="D146" i="6"/>
  <c r="D160" i="6"/>
  <c r="D239" i="6"/>
  <c r="D593" i="6"/>
  <c r="D585" i="6"/>
  <c r="D30" i="6"/>
  <c r="D576" i="6"/>
  <c r="D434" i="6"/>
  <c r="D574" i="6"/>
  <c r="D326" i="6"/>
  <c r="D350" i="6"/>
  <c r="D567" i="6"/>
  <c r="D433" i="6"/>
  <c r="D172" i="6"/>
  <c r="D560" i="6"/>
  <c r="D551" i="6"/>
  <c r="D546" i="6"/>
  <c r="D535" i="6"/>
  <c r="D534" i="6"/>
  <c r="D35" i="6"/>
  <c r="D526" i="6"/>
  <c r="D524" i="6"/>
  <c r="D513" i="6"/>
  <c r="D118" i="6"/>
  <c r="D380" i="6"/>
  <c r="D89" i="6"/>
  <c r="D511" i="6"/>
  <c r="D69" i="6"/>
  <c r="D426" i="6"/>
  <c r="D265" i="6"/>
  <c r="D317" i="6"/>
  <c r="D488" i="6"/>
  <c r="D486" i="6"/>
  <c r="D27" i="6"/>
  <c r="D341" i="6"/>
  <c r="D478" i="6"/>
  <c r="D294" i="6"/>
  <c r="D292" i="6"/>
  <c r="D474" i="6"/>
  <c r="D473" i="6"/>
  <c r="D420" i="6"/>
  <c r="D654" i="7"/>
  <c r="D653" i="7"/>
  <c r="D480" i="7"/>
  <c r="D228" i="7"/>
  <c r="D21" i="7"/>
  <c r="D756" i="7"/>
  <c r="D74" i="7"/>
  <c r="D298" i="7"/>
  <c r="D355" i="7"/>
  <c r="D125" i="7"/>
  <c r="D118" i="7"/>
  <c r="D716" i="7"/>
  <c r="D493" i="7"/>
  <c r="D119" i="7"/>
  <c r="D254" i="7"/>
  <c r="D511" i="7"/>
  <c r="D286" i="7"/>
  <c r="D98" i="7"/>
  <c r="D422" i="7"/>
  <c r="D431" i="7"/>
  <c r="D710" i="7"/>
  <c r="D351" i="7"/>
  <c r="D347" i="7"/>
  <c r="D750" i="7"/>
  <c r="D420" i="7"/>
  <c r="D622" i="7"/>
  <c r="D313" i="7"/>
  <c r="D296" i="7"/>
  <c r="D373" i="7"/>
  <c r="D85" i="7"/>
  <c r="D410" i="7"/>
  <c r="D527" i="7"/>
  <c r="D613" i="7"/>
  <c r="D706" i="7"/>
  <c r="D443" i="7"/>
  <c r="D705" i="7"/>
  <c r="D610" i="7"/>
  <c r="D503" i="7"/>
  <c r="D502" i="7"/>
  <c r="D461" i="7"/>
  <c r="D305" i="7"/>
  <c r="D117" i="7"/>
  <c r="D526" i="7"/>
  <c r="D602" i="7"/>
  <c r="D137" i="7"/>
  <c r="D701" i="7"/>
  <c r="D202" i="7"/>
  <c r="D544" i="6"/>
  <c r="D543" i="6"/>
  <c r="D344" i="6"/>
  <c r="D325" i="6"/>
  <c r="D537" i="6"/>
  <c r="D324" i="6"/>
  <c r="D530" i="6"/>
  <c r="D296" i="6"/>
  <c r="D157" i="6"/>
  <c r="D142" i="6"/>
  <c r="D523" i="6"/>
  <c r="D429" i="6"/>
  <c r="D515" i="6"/>
  <c r="D233" i="6"/>
  <c r="D232" i="6"/>
  <c r="D509" i="6"/>
  <c r="D507" i="6"/>
  <c r="D506" i="6"/>
  <c r="D295" i="6"/>
  <c r="D427" i="6"/>
  <c r="D499" i="6"/>
  <c r="D494" i="6"/>
  <c r="D492" i="6"/>
  <c r="D211" i="6"/>
  <c r="D251" i="6"/>
  <c r="D482" i="6"/>
  <c r="D481" i="6"/>
  <c r="D188" i="6"/>
  <c r="D475" i="6"/>
  <c r="D378" i="6"/>
  <c r="D26" i="6"/>
  <c r="D421" i="6"/>
  <c r="D468" i="6"/>
  <c r="D467" i="6"/>
  <c r="D155" i="6"/>
  <c r="D722" i="7"/>
  <c r="D655" i="7"/>
  <c r="D179" i="7"/>
  <c r="D67" i="7"/>
  <c r="D281" i="7"/>
  <c r="D353" i="7"/>
  <c r="D515" i="7"/>
  <c r="D43" i="7"/>
  <c r="D116" i="7"/>
  <c r="D342" i="7"/>
  <c r="D642" i="7"/>
  <c r="D641" i="7"/>
  <c r="D717" i="7"/>
  <c r="D278" i="7"/>
  <c r="D715" i="7"/>
  <c r="D62" i="7"/>
  <c r="D631" i="7"/>
  <c r="D253" i="7"/>
  <c r="D430" i="7"/>
  <c r="D521" i="6"/>
  <c r="D9" i="6"/>
  <c r="D342" i="6"/>
  <c r="D498" i="6"/>
  <c r="D490" i="6"/>
  <c r="D479" i="6"/>
  <c r="D49" i="6"/>
  <c r="D3" i="6"/>
  <c r="D721" i="7"/>
  <c r="D381" i="7"/>
  <c r="D11" i="7"/>
  <c r="D759" i="7"/>
  <c r="D346" i="7"/>
  <c r="D477" i="7"/>
  <c r="D175" i="7"/>
  <c r="D271" i="7"/>
  <c r="D718" i="7"/>
  <c r="D66" i="7"/>
  <c r="D459" i="7"/>
  <c r="D644" i="7"/>
  <c r="D510" i="7"/>
  <c r="D754" i="7"/>
  <c r="D639" i="7"/>
  <c r="D753" i="7"/>
  <c r="D363" i="7"/>
  <c r="D182" i="7"/>
  <c r="D35" i="7"/>
  <c r="D269" i="7"/>
  <c r="D52" i="7"/>
  <c r="D150" i="7"/>
  <c r="D482" i="7"/>
  <c r="D629" i="7"/>
  <c r="D713" i="7"/>
  <c r="D628" i="7"/>
  <c r="D519" i="7"/>
  <c r="D185" i="7"/>
  <c r="D624" i="7"/>
  <c r="D120" i="7"/>
  <c r="D77" i="7"/>
  <c r="D467" i="7"/>
  <c r="D435" i="7"/>
  <c r="D621" i="7"/>
  <c r="D114" i="7"/>
  <c r="D463" i="7"/>
  <c r="D273" i="7"/>
  <c r="D618" i="7"/>
  <c r="D371" i="7"/>
  <c r="D48" i="7"/>
  <c r="D191" i="7"/>
  <c r="D69" i="7"/>
  <c r="D612" i="7"/>
  <c r="D405" i="7"/>
  <c r="D608" i="7"/>
  <c r="D362" i="7"/>
  <c r="D746" i="7"/>
  <c r="D702" i="7"/>
  <c r="D605" i="7"/>
  <c r="D423" i="7"/>
  <c r="D82" i="7"/>
  <c r="D599" i="7"/>
  <c r="D598" i="7"/>
  <c r="D594" i="7"/>
  <c r="D2" i="7"/>
  <c r="D158" i="7"/>
  <c r="D285" i="7"/>
  <c r="D378" i="7"/>
  <c r="D55" i="7"/>
  <c r="D699" i="7"/>
  <c r="D675" i="7"/>
  <c r="D409" i="7"/>
  <c r="D741" i="7"/>
  <c r="D206" i="7"/>
  <c r="D275" i="7"/>
  <c r="D464" i="7"/>
  <c r="D87" i="7"/>
  <c r="D583" i="7"/>
  <c r="D122" i="7"/>
  <c r="D578" i="7"/>
  <c r="D264" i="7"/>
  <c r="D383" i="7"/>
  <c r="D471" i="7"/>
  <c r="D115" i="7"/>
  <c r="D312" i="7"/>
  <c r="D145" i="7"/>
  <c r="D88" i="7"/>
  <c r="D569" i="7"/>
  <c r="D257" i="7"/>
  <c r="D274" i="7"/>
  <c r="D737" i="7"/>
  <c r="D691" i="7"/>
  <c r="D445" i="7"/>
  <c r="D57" i="7"/>
  <c r="D12" i="7"/>
  <c r="D184" i="7"/>
  <c r="D557" i="7"/>
  <c r="D553" i="7"/>
  <c r="D176" i="7"/>
  <c r="D552" i="7"/>
  <c r="D174" i="7"/>
  <c r="D548" i="7"/>
  <c r="D684" i="7"/>
  <c r="D167" i="7"/>
  <c r="D287" i="7"/>
  <c r="D682" i="7"/>
  <c r="D173" i="7"/>
  <c r="D412" i="7"/>
  <c r="D231" i="7"/>
  <c r="D216" i="7"/>
  <c r="D450" i="7"/>
  <c r="D458" i="7"/>
  <c r="D345" i="7"/>
  <c r="D495" i="7"/>
  <c r="D361" i="7"/>
  <c r="D24" i="7"/>
  <c r="D224" i="7"/>
  <c r="D19" i="7"/>
  <c r="D229" i="7"/>
  <c r="D551" i="7"/>
  <c r="D547" i="7"/>
  <c r="D418" i="7"/>
  <c r="D436" i="7"/>
  <c r="D681" i="7"/>
  <c r="D451" i="7"/>
  <c r="D536" i="7"/>
  <c r="D680" i="7"/>
  <c r="D180" i="7"/>
  <c r="D485" i="7"/>
  <c r="D533" i="7"/>
  <c r="D307" i="7"/>
  <c r="D677" i="7"/>
  <c r="D13" i="7"/>
  <c r="D341" i="7"/>
  <c r="D324" i="7"/>
  <c r="D528" i="7"/>
  <c r="D676" i="7"/>
  <c r="D744" i="7"/>
  <c r="D71" i="7"/>
  <c r="D5" i="7"/>
  <c r="D242" i="7"/>
  <c r="D700" i="7"/>
  <c r="D593" i="7"/>
  <c r="D743" i="7"/>
  <c r="D446" i="7"/>
  <c r="D168" i="7"/>
  <c r="D344" i="7"/>
  <c r="D197" i="7"/>
  <c r="D590" i="7"/>
  <c r="D260" i="7"/>
  <c r="D588" i="7"/>
  <c r="D14" i="7"/>
  <c r="D133" i="7"/>
  <c r="D299" i="7"/>
  <c r="D64" i="7"/>
  <c r="D51" i="7"/>
  <c r="D384" i="7"/>
  <c r="D101" i="7"/>
  <c r="D240" i="7"/>
  <c r="D354" i="7"/>
  <c r="D426" i="7"/>
  <c r="D29" i="7"/>
  <c r="D9" i="7"/>
  <c r="D123" i="7"/>
  <c r="D193" i="7"/>
  <c r="D560" i="7"/>
  <c r="D141" i="7"/>
  <c r="D506" i="7"/>
  <c r="D104" i="7"/>
  <c r="D686" i="7"/>
  <c r="D152" i="7"/>
  <c r="D555" i="7"/>
  <c r="D227" i="7"/>
  <c r="D138" i="7"/>
  <c r="D18" i="7"/>
  <c r="D545" i="7"/>
  <c r="D683" i="7"/>
  <c r="D462" i="7"/>
  <c r="D248" i="7"/>
  <c r="D452" i="7"/>
  <c r="D425" i="7"/>
  <c r="D170" i="7"/>
  <c r="D89" i="7"/>
  <c r="D679" i="7"/>
  <c r="D33" i="7"/>
  <c r="D592" i="7"/>
  <c r="D292" i="7"/>
  <c r="D198" i="7"/>
  <c r="D367" i="7"/>
  <c r="D414" i="7"/>
  <c r="D350" i="7"/>
  <c r="D404" i="7"/>
  <c r="D60" i="7"/>
  <c r="D568" i="7"/>
  <c r="D565" i="7"/>
  <c r="D690" i="7"/>
  <c r="D559" i="7"/>
  <c r="D295" i="7"/>
  <c r="D53" i="7"/>
  <c r="D733" i="7"/>
  <c r="D188" i="7"/>
  <c r="D387" i="7"/>
  <c r="D697" i="7"/>
  <c r="D127" i="7"/>
  <c r="D448" i="7"/>
  <c r="D314" i="7"/>
  <c r="D149" i="7"/>
  <c r="D574" i="7"/>
  <c r="D279" i="7"/>
  <c r="D693" i="7"/>
  <c r="D83" i="7"/>
  <c r="D488" i="7"/>
  <c r="D470" i="7"/>
  <c r="D554" i="7"/>
  <c r="D318" i="7"/>
  <c r="D546" i="7"/>
  <c r="D8" i="7"/>
  <c r="D544" i="7"/>
  <c r="D360" i="6"/>
  <c r="D688" i="6"/>
  <c r="D121" i="6"/>
  <c r="D64" i="6"/>
  <c r="D221" i="6"/>
  <c r="D690" i="6"/>
  <c r="D683" i="6"/>
  <c r="D164" i="6"/>
  <c r="D276" i="6"/>
  <c r="D673" i="6"/>
  <c r="D442" i="6"/>
  <c r="D665" i="6"/>
  <c r="D661" i="6"/>
  <c r="D657" i="6"/>
  <c r="D216" i="6"/>
  <c r="D647" i="6"/>
  <c r="D642" i="6"/>
  <c r="D637" i="6"/>
  <c r="D634" i="6"/>
  <c r="D628" i="6"/>
  <c r="D623" i="6"/>
  <c r="D616" i="6"/>
  <c r="D196" i="6"/>
  <c r="D165" i="6"/>
  <c r="D693" i="6"/>
  <c r="D65" i="6"/>
  <c r="D613" i="6"/>
  <c r="D608" i="6"/>
  <c r="D330" i="6"/>
  <c r="W810" i="6" l="1"/>
  <c r="W815" i="6"/>
  <c r="W836" i="6"/>
  <c r="R767" i="7"/>
  <c r="Q768" i="7"/>
  <c r="S517" i="7"/>
  <c r="V464" i="6"/>
  <c r="W848" i="6"/>
  <c r="T833" i="6"/>
  <c r="T184" i="6"/>
  <c r="V815" i="6"/>
  <c r="W461" i="6"/>
  <c r="T848" i="6"/>
  <c r="T461" i="6"/>
  <c r="V811" i="6"/>
  <c r="T816" i="6"/>
  <c r="V374" i="6"/>
  <c r="Q729" i="7"/>
  <c r="Q767" i="7"/>
  <c r="R225" i="7"/>
  <c r="Q657" i="7"/>
  <c r="Q666" i="7"/>
  <c r="Q320" i="7"/>
  <c r="V836" i="6"/>
  <c r="R79" i="7"/>
  <c r="R392" i="7"/>
  <c r="W823" i="6"/>
  <c r="W831" i="6"/>
  <c r="W841" i="6"/>
  <c r="W845" i="6"/>
  <c r="W116" i="6"/>
  <c r="W21" i="6"/>
  <c r="W843" i="6"/>
  <c r="V459" i="6"/>
  <c r="W816" i="6"/>
  <c r="U377" i="6"/>
  <c r="T151" i="6"/>
  <c r="R765" i="7"/>
  <c r="S398" i="7"/>
  <c r="S49" i="7"/>
  <c r="Q225" i="7"/>
  <c r="Q517" i="7"/>
  <c r="Q237" i="7"/>
  <c r="T464" i="6"/>
  <c r="T14" i="6"/>
  <c r="U14" i="6"/>
  <c r="S525" i="7"/>
  <c r="R336" i="7"/>
  <c r="U816" i="6"/>
  <c r="V825" i="6"/>
  <c r="T825" i="6"/>
  <c r="U825" i="6"/>
  <c r="V14" i="6"/>
  <c r="T21" i="6"/>
  <c r="U21" i="6"/>
  <c r="T116" i="6"/>
  <c r="V184" i="6"/>
  <c r="V140" i="6"/>
  <c r="T153" i="6"/>
  <c r="T314" i="6"/>
  <c r="V415" i="6"/>
  <c r="U41" i="6"/>
  <c r="V832" i="6"/>
  <c r="W459" i="6"/>
  <c r="T373" i="6"/>
  <c r="R764" i="7"/>
  <c r="Q769" i="7"/>
  <c r="S438" i="7"/>
  <c r="R372" i="7"/>
  <c r="S468" i="7"/>
  <c r="Q469" i="7"/>
  <c r="Q293" i="7"/>
  <c r="Q525" i="7"/>
  <c r="V21" i="6"/>
  <c r="W825" i="6"/>
  <c r="W464" i="6"/>
  <c r="W832" i="6"/>
  <c r="T832" i="6"/>
  <c r="W14" i="6"/>
  <c r="Q131" i="7"/>
  <c r="U848" i="6"/>
  <c r="U314" i="6"/>
  <c r="T377" i="6"/>
  <c r="W314" i="6"/>
  <c r="S765" i="7"/>
  <c r="Q61" i="7"/>
  <c r="Q372" i="7"/>
  <c r="R131" i="7"/>
  <c r="R468" i="7"/>
  <c r="Q468" i="7"/>
  <c r="Q399" i="7"/>
  <c r="S729" i="7"/>
  <c r="V8" i="6"/>
  <c r="T8" i="6"/>
  <c r="U8" i="6"/>
  <c r="T229" i="6"/>
  <c r="U229" i="6"/>
  <c r="R212" i="7"/>
  <c r="Q728" i="7"/>
  <c r="S61" i="7"/>
  <c r="Q438" i="7"/>
  <c r="S399" i="7"/>
  <c r="S370" i="7"/>
  <c r="S334" i="7"/>
  <c r="S237" i="7"/>
  <c r="R729" i="7"/>
  <c r="S372" i="7"/>
  <c r="S131" i="7"/>
  <c r="R315" i="7"/>
  <c r="S212" i="7"/>
  <c r="S769" i="7"/>
  <c r="Q398" i="7"/>
  <c r="R334" i="7"/>
  <c r="R61" i="7"/>
  <c r="R438" i="7"/>
  <c r="S315" i="7"/>
  <c r="R399" i="7"/>
  <c r="Q392" i="7"/>
  <c r="S392" i="7"/>
  <c r="R525" i="7"/>
  <c r="Q212" i="7"/>
  <c r="R370" i="7"/>
  <c r="R517" i="7"/>
  <c r="Q393" i="7"/>
  <c r="S393" i="7"/>
  <c r="R237" i="7"/>
  <c r="Q268" i="7"/>
  <c r="S728" i="7"/>
  <c r="S291" i="7"/>
  <c r="U187" i="6"/>
  <c r="R447" i="7"/>
  <c r="U48" i="6"/>
  <c r="U151" i="6"/>
  <c r="U821" i="6"/>
  <c r="W128" i="6"/>
  <c r="U842" i="6"/>
  <c r="U826" i="6"/>
  <c r="W808" i="6"/>
  <c r="W806" i="6"/>
  <c r="V373" i="6"/>
  <c r="V831" i="6"/>
  <c r="T41" i="6"/>
  <c r="V41" i="6"/>
  <c r="T815" i="6"/>
  <c r="V187" i="6"/>
  <c r="W249" i="6"/>
  <c r="U837" i="6"/>
  <c r="V208" i="6"/>
  <c r="V822" i="6"/>
  <c r="W824" i="6"/>
  <c r="W835" i="6"/>
  <c r="W814" i="6"/>
  <c r="V414" i="6"/>
  <c r="W460" i="6"/>
  <c r="U460" i="6"/>
  <c r="T849" i="6"/>
  <c r="V826" i="6"/>
  <c r="W813" i="6"/>
  <c r="U809" i="6"/>
  <c r="W805" i="6"/>
  <c r="W414" i="6"/>
  <c r="U414" i="6"/>
  <c r="W415" i="6"/>
  <c r="W849" i="6"/>
  <c r="S79" i="7"/>
  <c r="R483" i="7"/>
  <c r="R490" i="7"/>
  <c r="Q108" i="7"/>
  <c r="Q447" i="7"/>
  <c r="Q291" i="7"/>
  <c r="R90" i="7"/>
  <c r="Q763" i="7"/>
  <c r="Q483" i="7"/>
  <c r="Q668" i="7"/>
  <c r="S483" i="7"/>
  <c r="S767" i="7"/>
  <c r="S668" i="7"/>
  <c r="S65" i="7"/>
  <c r="S235" i="7"/>
  <c r="S660" i="7"/>
  <c r="R320" i="7"/>
  <c r="S490" i="7"/>
  <c r="S225" i="7"/>
  <c r="Q667" i="7"/>
  <c r="S90" i="7"/>
  <c r="R65" i="7"/>
  <c r="S447" i="7"/>
  <c r="T842" i="6"/>
  <c r="V842" i="6"/>
  <c r="T807" i="6"/>
  <c r="U807" i="6"/>
  <c r="V807" i="6"/>
  <c r="W99" i="6"/>
  <c r="U247" i="6"/>
  <c r="V247" i="6"/>
  <c r="T247" i="6"/>
  <c r="W807" i="6"/>
  <c r="V88" i="6"/>
  <c r="W417" i="6"/>
  <c r="W842" i="6"/>
  <c r="U838" i="6"/>
  <c r="V185" i="6"/>
  <c r="U208" i="6"/>
  <c r="U140" i="6"/>
  <c r="U822" i="6"/>
  <c r="W809" i="6"/>
  <c r="U99" i="6"/>
  <c r="T99" i="6"/>
  <c r="V99" i="6"/>
  <c r="W54" i="6"/>
  <c r="V812" i="6"/>
  <c r="U812" i="6"/>
  <c r="W812" i="6"/>
  <c r="T812" i="6"/>
  <c r="W247" i="6"/>
  <c r="W818" i="6"/>
  <c r="T172" i="6"/>
  <c r="W140" i="6"/>
  <c r="V248" i="6"/>
  <c r="W339" i="6"/>
  <c r="V827" i="6"/>
  <c r="V814" i="6"/>
  <c r="W290" i="6"/>
  <c r="V809" i="6"/>
  <c r="T128" i="6"/>
  <c r="V128" i="6"/>
  <c r="V818" i="6"/>
  <c r="U835" i="6"/>
  <c r="T835" i="6"/>
  <c r="V835" i="6"/>
  <c r="T814" i="6"/>
  <c r="W826" i="6"/>
  <c r="T826" i="6"/>
  <c r="T808" i="6"/>
  <c r="U808" i="6"/>
  <c r="V808" i="6"/>
  <c r="T806" i="6"/>
  <c r="U806" i="6"/>
  <c r="V806" i="6"/>
  <c r="W376" i="6"/>
  <c r="U818" i="6"/>
  <c r="U88" i="6"/>
  <c r="W186" i="6"/>
  <c r="U248" i="6"/>
  <c r="W834" i="6"/>
  <c r="U827" i="6"/>
  <c r="W416" i="6"/>
  <c r="T809" i="6"/>
  <c r="W811" i="6"/>
  <c r="T811" i="6"/>
  <c r="V54" i="6"/>
  <c r="U819" i="6"/>
  <c r="W819" i="6"/>
  <c r="W373" i="6"/>
  <c r="T414" i="6"/>
  <c r="U846" i="6"/>
  <c r="W840" i="6"/>
  <c r="W463" i="6"/>
  <c r="W837" i="6"/>
  <c r="W61" i="6"/>
  <c r="W839" i="6"/>
  <c r="U154" i="6"/>
  <c r="W315" i="6"/>
  <c r="U127" i="6"/>
  <c r="W822" i="6"/>
  <c r="W153" i="6"/>
  <c r="W248" i="6"/>
  <c r="T290" i="6"/>
  <c r="U290" i="6"/>
  <c r="V290" i="6"/>
  <c r="T416" i="6"/>
  <c r="U416" i="6"/>
  <c r="V416" i="6"/>
  <c r="W846" i="6"/>
  <c r="W847" i="6"/>
  <c r="W209" i="6"/>
  <c r="V837" i="6"/>
  <c r="U291" i="6"/>
  <c r="W154" i="6"/>
  <c r="W462" i="6"/>
  <c r="U830" i="6"/>
  <c r="W828" i="6"/>
  <c r="T821" i="6"/>
  <c r="W821" i="6"/>
  <c r="W827" i="6"/>
  <c r="W139" i="6"/>
  <c r="W88" i="6"/>
  <c r="W187" i="6"/>
  <c r="W838" i="6"/>
  <c r="W833" i="6"/>
  <c r="W184" i="6"/>
  <c r="W291" i="6"/>
  <c r="W68" i="6"/>
  <c r="W830" i="6"/>
  <c r="V820" i="6"/>
  <c r="T820" i="6"/>
  <c r="U820" i="6"/>
  <c r="W820" i="6"/>
  <c r="W829" i="6"/>
  <c r="T817" i="6"/>
  <c r="V817" i="6"/>
  <c r="W817" i="6"/>
  <c r="U817" i="6"/>
  <c r="W115" i="6"/>
  <c r="W208" i="6"/>
  <c r="W127" i="6"/>
  <c r="V824" i="6"/>
  <c r="U824" i="6"/>
  <c r="T824" i="6"/>
  <c r="W185" i="6"/>
  <c r="T139" i="6"/>
  <c r="V139" i="6"/>
  <c r="U139" i="6"/>
  <c r="U417" i="6"/>
  <c r="V417" i="6"/>
  <c r="T417" i="6"/>
  <c r="T847" i="6"/>
  <c r="U847" i="6"/>
  <c r="V847" i="6"/>
  <c r="T846" i="6"/>
  <c r="V846" i="6"/>
  <c r="U186" i="6"/>
  <c r="V186" i="6"/>
  <c r="T186" i="6"/>
  <c r="T840" i="6"/>
  <c r="V840" i="6"/>
  <c r="U840" i="6"/>
  <c r="T249" i="6"/>
  <c r="V249" i="6"/>
  <c r="U249" i="6"/>
  <c r="T838" i="6"/>
  <c r="V838" i="6"/>
  <c r="V61" i="6"/>
  <c r="U61" i="6"/>
  <c r="T61" i="6"/>
  <c r="T115" i="6"/>
  <c r="V115" i="6"/>
  <c r="U115" i="6"/>
  <c r="U339" i="6"/>
  <c r="V339" i="6"/>
  <c r="T339" i="6"/>
  <c r="U834" i="6"/>
  <c r="T834" i="6"/>
  <c r="V834" i="6"/>
  <c r="U839" i="6"/>
  <c r="T839" i="6"/>
  <c r="V839" i="6"/>
  <c r="T291" i="6"/>
  <c r="V291" i="6"/>
  <c r="T154" i="6"/>
  <c r="V154" i="6"/>
  <c r="T68" i="6"/>
  <c r="U68" i="6"/>
  <c r="V68" i="6"/>
  <c r="T462" i="6"/>
  <c r="U462" i="6"/>
  <c r="V462" i="6"/>
  <c r="T315" i="6"/>
  <c r="U315" i="6"/>
  <c r="V315" i="6"/>
  <c r="T830" i="6"/>
  <c r="V830" i="6"/>
  <c r="T828" i="6"/>
  <c r="U828" i="6"/>
  <c r="V828" i="6"/>
  <c r="T127" i="6"/>
  <c r="V127" i="6"/>
  <c r="T90" i="6"/>
  <c r="Q76" i="7"/>
  <c r="R667" i="7"/>
  <c r="R108" i="7"/>
  <c r="S336" i="7"/>
  <c r="Q726" i="7"/>
  <c r="S768" i="7"/>
  <c r="S268" i="7"/>
  <c r="R668" i="7"/>
  <c r="R763" i="7"/>
  <c r="Q663" i="7"/>
  <c r="Q665" i="7"/>
  <c r="Q27" i="7"/>
  <c r="R768" i="7"/>
  <c r="S320" i="7"/>
  <c r="S108" i="7"/>
  <c r="S667" i="7"/>
  <c r="S27" i="7"/>
  <c r="Q235" i="7"/>
  <c r="R666" i="7"/>
  <c r="R469" i="7"/>
  <c r="R27" i="7"/>
  <c r="R665" i="7"/>
  <c r="Q766" i="7"/>
  <c r="S725" i="7"/>
  <c r="R727" i="7"/>
  <c r="Q727" i="7"/>
  <c r="S666" i="7"/>
  <c r="R726" i="7"/>
  <c r="Q58" i="7"/>
  <c r="R725" i="7"/>
  <c r="Q725" i="7"/>
  <c r="S727" i="7"/>
  <c r="R766" i="7"/>
  <c r="Q664" i="7"/>
  <c r="S766" i="7"/>
  <c r="Q46" i="7"/>
  <c r="S469" i="7"/>
  <c r="S664" i="7"/>
  <c r="Q36" i="7"/>
  <c r="S665" i="7"/>
  <c r="Q178" i="7"/>
  <c r="S663" i="7"/>
  <c r="Q662" i="7"/>
  <c r="R36" i="7"/>
  <c r="R664" i="7"/>
  <c r="R235" i="7"/>
  <c r="Q406" i="7"/>
  <c r="S36" i="7"/>
  <c r="Q400" i="7"/>
  <c r="Q661" i="7"/>
  <c r="R256" i="7"/>
  <c r="R76" i="7"/>
  <c r="S58" i="7"/>
  <c r="R58" i="7"/>
  <c r="S726" i="7"/>
  <c r="S763" i="7"/>
  <c r="R663" i="7"/>
  <c r="S46" i="7"/>
  <c r="R46" i="7"/>
  <c r="R73" i="7"/>
  <c r="R662" i="7"/>
  <c r="Q169" i="7"/>
  <c r="S76" i="7"/>
  <c r="S662" i="7"/>
  <c r="Q73" i="7"/>
  <c r="Q360" i="7"/>
  <c r="S256" i="7"/>
  <c r="R169" i="7"/>
  <c r="S169" i="7"/>
  <c r="Q762" i="7"/>
  <c r="R178" i="7"/>
  <c r="Q207" i="7"/>
  <c r="Q428" i="7"/>
  <c r="R400" i="7"/>
  <c r="Q724" i="7"/>
  <c r="R661" i="7"/>
  <c r="R406" i="7"/>
  <c r="S178" i="7"/>
  <c r="Q659" i="7"/>
  <c r="R280" i="7"/>
  <c r="Q723" i="7"/>
  <c r="S661" i="7"/>
  <c r="S400" i="7"/>
  <c r="S406" i="7"/>
  <c r="R762" i="7"/>
  <c r="R360" i="7"/>
  <c r="S762" i="7"/>
  <c r="R500" i="7"/>
  <c r="R724" i="7"/>
  <c r="S360" i="7"/>
  <c r="R465" i="7"/>
  <c r="S723" i="7"/>
  <c r="S500" i="7"/>
  <c r="S724" i="7"/>
  <c r="R657" i="7"/>
  <c r="S465" i="7"/>
  <c r="R723" i="7"/>
  <c r="R659" i="7"/>
  <c r="S658" i="7"/>
  <c r="S659" i="7"/>
  <c r="S220" i="7"/>
  <c r="Q220" i="7"/>
  <c r="R207" i="7"/>
  <c r="R658" i="7"/>
  <c r="S657" i="7"/>
  <c r="R304" i="7"/>
  <c r="Q205" i="7"/>
  <c r="S304" i="7"/>
  <c r="S428" i="7"/>
  <c r="S73" i="7"/>
  <c r="R428" i="7"/>
  <c r="Q476" i="7"/>
  <c r="R205" i="7"/>
  <c r="S207" i="7"/>
  <c r="Q382" i="7"/>
  <c r="S280" i="7"/>
  <c r="S205" i="7"/>
  <c r="R220" i="7"/>
  <c r="R39" i="7"/>
  <c r="Q656" i="7"/>
  <c r="R293" i="7"/>
  <c r="S143" i="7"/>
  <c r="S293" i="7"/>
  <c r="S476" i="7"/>
  <c r="R439" i="7"/>
  <c r="Q143" i="7"/>
  <c r="R143" i="7"/>
  <c r="R476" i="7"/>
  <c r="R290" i="7"/>
  <c r="Q39" i="7"/>
  <c r="Q439" i="7"/>
  <c r="R656" i="7"/>
  <c r="S39" i="7"/>
  <c r="S656" i="7"/>
  <c r="R382" i="7"/>
  <c r="Q454" i="7"/>
  <c r="S382" i="7"/>
  <c r="S439" i="7"/>
  <c r="R454" i="7"/>
  <c r="S454" i="7"/>
  <c r="S290" i="7"/>
  <c r="V32" i="6"/>
  <c r="T258" i="6"/>
  <c r="V172" i="6"/>
  <c r="U258" i="6"/>
  <c r="T200" i="6"/>
  <c r="U803" i="6"/>
  <c r="Q285" i="7"/>
  <c r="Q29" i="7"/>
  <c r="U323" i="6"/>
  <c r="V323" i="6"/>
  <c r="T289" i="6"/>
  <c r="T803" i="6"/>
  <c r="T313" i="6"/>
  <c r="U200" i="6"/>
  <c r="V200" i="6"/>
  <c r="U90" i="6"/>
  <c r="V90" i="6"/>
  <c r="W90" i="6"/>
  <c r="V258" i="6"/>
  <c r="T323" i="6"/>
  <c r="W323" i="6"/>
  <c r="W258" i="6"/>
  <c r="U172" i="6"/>
  <c r="W172" i="6"/>
  <c r="U32" i="6"/>
  <c r="W32" i="6"/>
  <c r="T32" i="6"/>
  <c r="U313" i="6"/>
  <c r="V313" i="6"/>
  <c r="W803" i="6" l="1"/>
  <c r="W200" i="6"/>
  <c r="U425" i="6"/>
  <c r="V289" i="6"/>
  <c r="R29" i="7"/>
  <c r="Q703" i="7"/>
  <c r="Q722" i="7"/>
  <c r="Q74" i="7"/>
  <c r="Q532" i="7"/>
  <c r="U413" i="6"/>
  <c r="U802" i="6"/>
  <c r="Q17" i="7"/>
  <c r="R298" i="7"/>
  <c r="V425" i="6"/>
  <c r="T804" i="6"/>
  <c r="V488" i="6"/>
  <c r="W425" i="6"/>
  <c r="W71" i="6"/>
  <c r="U267" i="6"/>
  <c r="W422" i="6"/>
  <c r="Q298" i="7"/>
  <c r="R646" i="7"/>
  <c r="Q646" i="7"/>
  <c r="S298" i="7"/>
  <c r="W802" i="6"/>
  <c r="W488" i="6"/>
  <c r="V267" i="6"/>
  <c r="W267" i="6"/>
  <c r="T425" i="6"/>
  <c r="U488" i="6"/>
  <c r="V803" i="6"/>
  <c r="V804" i="6"/>
  <c r="U804" i="6"/>
  <c r="U422" i="6"/>
  <c r="T422" i="6"/>
  <c r="V422" i="6"/>
  <c r="W492" i="6"/>
  <c r="V802" i="6"/>
  <c r="T802" i="6"/>
  <c r="U71" i="6"/>
  <c r="W413" i="6"/>
  <c r="T488" i="6"/>
  <c r="V413" i="6"/>
  <c r="W804" i="6"/>
  <c r="V492" i="6"/>
  <c r="U492" i="6"/>
  <c r="T492" i="6"/>
  <c r="S646" i="7"/>
  <c r="S722" i="7"/>
  <c r="Q474" i="7"/>
  <c r="R516" i="7"/>
  <c r="R597" i="7"/>
  <c r="R532" i="7"/>
  <c r="R74" i="7"/>
  <c r="Q455" i="7"/>
  <c r="Q516" i="7"/>
  <c r="Q433" i="7"/>
  <c r="S74" i="7"/>
  <c r="S532" i="7"/>
  <c r="S29" i="7"/>
  <c r="R285" i="7"/>
  <c r="Q597" i="7"/>
  <c r="S474" i="7"/>
  <c r="R722" i="7"/>
  <c r="R474" i="7"/>
  <c r="S516" i="7"/>
  <c r="R433" i="7"/>
  <c r="S703" i="7"/>
  <c r="S285" i="7"/>
  <c r="S433" i="7"/>
  <c r="R17" i="7"/>
  <c r="R703" i="7"/>
  <c r="S597" i="7"/>
  <c r="S17" i="7"/>
  <c r="S455" i="7"/>
  <c r="R455" i="7"/>
  <c r="W87" i="6"/>
  <c r="T413" i="6"/>
  <c r="V71" i="6"/>
  <c r="W458" i="6"/>
  <c r="T71" i="6"/>
  <c r="T267" i="6"/>
  <c r="V283" i="6"/>
  <c r="T283" i="6"/>
  <c r="U283" i="6"/>
  <c r="T269" i="6"/>
  <c r="V269" i="6"/>
  <c r="U269" i="6"/>
  <c r="U289" i="6"/>
  <c r="W317" i="6"/>
  <c r="U635" i="6"/>
  <c r="T635" i="6"/>
  <c r="V635" i="6"/>
  <c r="V87" i="6"/>
  <c r="T87" i="6"/>
  <c r="U87" i="6"/>
  <c r="T658" i="6"/>
  <c r="V658" i="6"/>
  <c r="U658" i="6"/>
  <c r="T2" i="6"/>
  <c r="V2" i="6"/>
  <c r="U2" i="6"/>
  <c r="W283" i="6"/>
  <c r="T13" i="6"/>
  <c r="V13" i="6"/>
  <c r="U13" i="6"/>
  <c r="W269" i="6"/>
  <c r="W635" i="6"/>
  <c r="V194" i="6"/>
  <c r="T194" i="6"/>
  <c r="U194" i="6"/>
  <c r="W313" i="6"/>
  <c r="W2" i="6"/>
  <c r="T458" i="6"/>
  <c r="V458" i="6"/>
  <c r="U458" i="6"/>
  <c r="T317" i="6"/>
  <c r="V317" i="6"/>
  <c r="U317" i="6"/>
  <c r="W13" i="6"/>
  <c r="W289" i="6"/>
  <c r="W658" i="6"/>
  <c r="W194" i="6"/>
  <c r="B5" i="5" l="1"/>
  <c r="K10" i="5" l="1"/>
  <c r="K11" i="5"/>
  <c r="H17" i="5" l="1"/>
  <c r="H16" i="5"/>
  <c r="H11" i="5"/>
  <c r="H23" i="5" l="1"/>
  <c r="K16" i="5"/>
  <c r="K17" i="5"/>
  <c r="K23" i="5" l="1"/>
  <c r="Q282" i="7" l="1"/>
  <c r="Q730" i="7"/>
  <c r="Q124" i="7"/>
  <c r="Q252" i="7"/>
  <c r="Q603" i="7" l="1"/>
  <c r="Q303" i="7"/>
  <c r="Q638" i="7"/>
  <c r="Q688" i="7"/>
  <c r="Q279" i="7"/>
  <c r="Q748" i="7"/>
  <c r="Q340" i="7"/>
  <c r="Q680" i="7"/>
  <c r="Q270" i="7"/>
  <c r="Q329" i="7"/>
  <c r="Q209" i="7"/>
  <c r="Q737" i="7"/>
  <c r="Q12" i="7"/>
  <c r="Q48" i="7"/>
  <c r="Q523" i="7"/>
  <c r="Q217" i="7"/>
  <c r="Q187" i="7"/>
  <c r="Q196" i="7"/>
  <c r="Q395" i="7"/>
  <c r="Q590" i="7"/>
  <c r="Q704" i="7"/>
  <c r="Q558" i="7"/>
  <c r="Q62" i="7"/>
  <c r="Q87" i="7"/>
  <c r="Q432" i="7"/>
  <c r="Q54" i="7"/>
  <c r="Q519" i="7"/>
  <c r="R54" i="7"/>
  <c r="Q512" i="7"/>
  <c r="Q566" i="7"/>
  <c r="Q643" i="7"/>
  <c r="Q277" i="7"/>
  <c r="Q160" i="7"/>
  <c r="Q228" i="7"/>
  <c r="Q278" i="7"/>
  <c r="Q620" i="7"/>
  <c r="Q89" i="7"/>
  <c r="Q385" i="7"/>
  <c r="Q699" i="7"/>
  <c r="Q16" i="7"/>
  <c r="Q231" i="7"/>
  <c r="Q68" i="7"/>
  <c r="Q625" i="7"/>
  <c r="Q482" i="7"/>
  <c r="Q162" i="7"/>
  <c r="Q405" i="7"/>
  <c r="R395" i="7"/>
  <c r="Q152" i="7"/>
  <c r="Q93" i="7"/>
  <c r="Q598" i="7"/>
  <c r="Q505" i="7"/>
  <c r="Q499" i="7"/>
  <c r="Q266" i="7"/>
  <c r="Q616" i="7"/>
  <c r="Q203" i="7"/>
  <c r="Q174" i="7"/>
  <c r="Q246" i="7"/>
  <c r="R199" i="7"/>
  <c r="R96" i="7"/>
  <c r="Q565" i="7"/>
  <c r="Q127" i="7"/>
  <c r="R718" i="7"/>
  <c r="Q484" i="7"/>
  <c r="R166" i="7"/>
  <c r="R512" i="7"/>
  <c r="Q239" i="7"/>
  <c r="Q44" i="7"/>
  <c r="Q38" i="7"/>
  <c r="Q66" i="7"/>
  <c r="Q418" i="7"/>
  <c r="R598" i="7"/>
  <c r="Q557" i="7"/>
  <c r="R303" i="7"/>
  <c r="Q141" i="7"/>
  <c r="Q712" i="7"/>
  <c r="S127" i="7"/>
  <c r="S53" i="7"/>
  <c r="S440" i="7"/>
  <c r="S3" i="7"/>
  <c r="S147" i="7"/>
  <c r="S592" i="7"/>
  <c r="S250" i="7"/>
  <c r="S617" i="7"/>
  <c r="S286" i="7"/>
  <c r="S744" i="7"/>
  <c r="S603" i="7"/>
  <c r="S71" i="7"/>
  <c r="S718" i="7"/>
  <c r="S614" i="7"/>
  <c r="S673" i="7"/>
  <c r="S144" i="7"/>
  <c r="S448" i="7"/>
  <c r="S563" i="7"/>
  <c r="S222" i="7"/>
  <c r="S523" i="7"/>
  <c r="S259" i="7"/>
  <c r="S319" i="7"/>
  <c r="S697" i="7"/>
  <c r="S70" i="7"/>
  <c r="S453" i="7"/>
  <c r="S201" i="7"/>
  <c r="S594" i="7"/>
  <c r="S106" i="7"/>
  <c r="S445" i="7"/>
  <c r="S452" i="7"/>
  <c r="S719" i="7"/>
  <c r="S328" i="7"/>
  <c r="S341" i="7"/>
  <c r="S430" i="7"/>
  <c r="S704" i="7"/>
  <c r="S260" i="7"/>
  <c r="S102" i="7"/>
  <c r="S14" i="7"/>
  <c r="S415" i="7"/>
  <c r="S451" i="7"/>
  <c r="S202" i="7"/>
  <c r="S64" i="7"/>
  <c r="S367" i="7"/>
  <c r="S714" i="7"/>
  <c r="S171" i="7"/>
  <c r="S369" i="7"/>
  <c r="S427" i="7"/>
  <c r="S185" i="7"/>
  <c r="S218" i="7"/>
  <c r="S637" i="7"/>
  <c r="S755" i="7"/>
  <c r="S223" i="7"/>
  <c r="S40" i="7"/>
  <c r="S306" i="7"/>
  <c r="S356" i="7"/>
  <c r="S545" i="7"/>
  <c r="S491" i="7"/>
  <c r="S435" i="7"/>
  <c r="S422" i="7"/>
  <c r="S411" i="7"/>
  <c r="S543" i="7"/>
  <c r="S210" i="7"/>
  <c r="S541" i="7"/>
  <c r="S431" i="7"/>
  <c r="S671" i="7"/>
  <c r="S579" i="7"/>
  <c r="S720" i="7"/>
  <c r="S357" i="7"/>
  <c r="S45" i="7"/>
  <c r="S195" i="7"/>
  <c r="S685" i="7"/>
  <c r="S343" i="7"/>
  <c r="S733" i="7"/>
  <c r="S213" i="7"/>
  <c r="S510" i="7"/>
  <c r="S645" i="7"/>
  <c r="S564" i="7"/>
  <c r="S524" i="7"/>
  <c r="S390" i="7"/>
  <c r="S305" i="7"/>
  <c r="S702" i="7"/>
  <c r="S638" i="7"/>
  <c r="S604" i="7"/>
  <c r="S338" i="7"/>
  <c r="S146" i="7"/>
  <c r="S750" i="7"/>
  <c r="S347" i="7"/>
  <c r="S95" i="7"/>
  <c r="S641" i="7"/>
  <c r="S480" i="7"/>
  <c r="S113" i="7"/>
  <c r="S255" i="7"/>
  <c r="S267" i="7"/>
  <c r="S175" i="7"/>
  <c r="S101" i="7"/>
  <c r="S424" i="7"/>
  <c r="S361" i="7"/>
  <c r="S655" i="7"/>
  <c r="S265" i="7"/>
  <c r="S756" i="7"/>
  <c r="S585" i="7"/>
  <c r="S138" i="7"/>
  <c r="S457" i="7"/>
  <c r="S133" i="7"/>
  <c r="S292" i="7"/>
  <c r="S193" i="7"/>
  <c r="S481" i="7"/>
  <c r="S181" i="7"/>
  <c r="S574" i="7"/>
  <c r="S534" i="7"/>
  <c r="S690" i="7"/>
  <c r="S595" i="7"/>
  <c r="S682" i="7"/>
  <c r="S751" i="7"/>
  <c r="S640" i="7"/>
  <c r="S300" i="7"/>
  <c r="S121" i="7"/>
  <c r="S692" i="7"/>
  <c r="S140" i="7"/>
  <c r="S694" i="7"/>
  <c r="S531" i="7"/>
  <c r="S683" i="7"/>
  <c r="S122" i="7"/>
  <c r="S168" i="7"/>
  <c r="S590" i="7"/>
  <c r="S105" i="7"/>
  <c r="S625" i="7"/>
  <c r="S624" i="7"/>
  <c r="S348" i="7"/>
  <c r="S385" i="7"/>
  <c r="S675" i="7"/>
  <c r="S610" i="7"/>
  <c r="S352" i="7"/>
  <c r="S48" i="7"/>
  <c r="S221" i="7"/>
  <c r="S582" i="7"/>
  <c r="S179" i="7"/>
  <c r="S114" i="7"/>
  <c r="S316" i="7"/>
  <c r="S112" i="7"/>
  <c r="S150" i="7"/>
  <c r="S403" i="7"/>
  <c r="S475" i="7"/>
  <c r="S203" i="7"/>
  <c r="S405" i="7"/>
  <c r="S699" i="7"/>
  <c r="S80" i="7"/>
  <c r="S72" i="7"/>
  <c r="S182" i="7"/>
  <c r="S441" i="7"/>
  <c r="S16" i="7"/>
  <c r="S436" i="7"/>
  <c r="S231" i="7"/>
  <c r="S616" i="7"/>
  <c r="S493" i="7"/>
  <c r="S502" i="7"/>
  <c r="S249" i="7"/>
  <c r="S135" i="7"/>
  <c r="S145" i="7"/>
  <c r="S142" i="7"/>
  <c r="S738" i="7"/>
  <c r="S152" i="7"/>
  <c r="S546" i="7"/>
  <c r="S711" i="7"/>
  <c r="S710" i="7"/>
  <c r="S693" i="7"/>
  <c r="S35" i="7"/>
  <c r="S496" i="7"/>
  <c r="S340" i="7"/>
  <c r="S701" i="7"/>
  <c r="S752" i="7"/>
  <c r="S705" i="7"/>
  <c r="S580" i="7"/>
  <c r="S60" i="7"/>
  <c r="S317" i="7"/>
  <c r="S407" i="7"/>
  <c r="S342" i="7"/>
  <c r="S301" i="7"/>
  <c r="S575" i="7"/>
  <c r="S88" i="7"/>
  <c r="S504" i="7"/>
  <c r="S587" i="7"/>
  <c r="S533" i="7"/>
  <c r="S219" i="7"/>
  <c r="S515" i="7"/>
  <c r="S470" i="7"/>
  <c r="S569" i="7"/>
  <c r="S137" i="7"/>
  <c r="S514" i="7"/>
  <c r="S21" i="7"/>
  <c r="S446" i="7"/>
  <c r="S583" i="7"/>
  <c r="S26" i="7"/>
  <c r="S536" i="7"/>
  <c r="S434" i="7"/>
  <c r="S97" i="7"/>
  <c r="S717" i="7"/>
  <c r="S463" i="7"/>
  <c r="S107" i="7"/>
  <c r="S241" i="7"/>
  <c r="S676" i="7"/>
  <c r="S473" i="7"/>
  <c r="S509" i="7"/>
  <c r="S551" i="7"/>
  <c r="S310" i="7"/>
  <c r="S384" i="7"/>
  <c r="S118" i="7"/>
  <c r="S607" i="7"/>
  <c r="S544" i="7"/>
  <c r="S602" i="7"/>
  <c r="S344" i="7"/>
  <c r="S326" i="7"/>
  <c r="S413" i="7"/>
  <c r="S460" i="7"/>
  <c r="S429" i="7"/>
  <c r="S325" i="7"/>
  <c r="S412" i="7"/>
  <c r="S365" i="7"/>
  <c r="S530" i="7"/>
  <c r="S600" i="7"/>
  <c r="S598" i="7"/>
  <c r="S456" i="7"/>
  <c r="S458" i="7"/>
  <c r="S505" i="7"/>
  <c r="S157" i="7"/>
  <c r="S215" i="7"/>
  <c r="S47" i="7"/>
  <c r="S311" i="7"/>
  <c r="S419" i="7"/>
  <c r="S740" i="7"/>
  <c r="S519" i="7"/>
  <c r="S650" i="7"/>
  <c r="S567" i="7"/>
  <c r="S6" i="7"/>
  <c r="S632" i="7"/>
  <c r="S559" i="7"/>
  <c r="S528" i="7"/>
  <c r="S709" i="7"/>
  <c r="S377" i="7"/>
  <c r="S299" i="7"/>
  <c r="S383" i="7"/>
  <c r="S52" i="7"/>
  <c r="S242" i="7"/>
  <c r="S477" i="7"/>
  <c r="S69" i="7"/>
  <c r="S628" i="7"/>
  <c r="S276" i="7"/>
  <c r="S485" i="7"/>
  <c r="S371" i="7"/>
  <c r="S28" i="7"/>
  <c r="S43" i="7"/>
  <c r="S257" i="7"/>
  <c r="S501" i="7"/>
  <c r="S191" i="7"/>
  <c r="S572" i="7"/>
  <c r="S376" i="7"/>
  <c r="S620" i="7"/>
  <c r="S166" i="7"/>
  <c r="S721" i="7"/>
  <c r="S167" i="7"/>
  <c r="S199" i="7"/>
  <c r="S562" i="7"/>
  <c r="S229" i="7"/>
  <c r="S92" i="7"/>
  <c r="Q401" i="7"/>
  <c r="S618" i="7"/>
  <c r="S350" i="7"/>
  <c r="S613" i="7"/>
  <c r="S239" i="7"/>
  <c r="S507" i="7"/>
  <c r="S57" i="7"/>
  <c r="S269" i="7"/>
  <c r="S335" i="7"/>
  <c r="S677" i="7"/>
  <c r="S264" i="7"/>
  <c r="S38" i="7"/>
  <c r="S197" i="7"/>
  <c r="S696" i="7"/>
  <c r="S635" i="7"/>
  <c r="S211" i="7"/>
  <c r="S134" i="7"/>
  <c r="S124" i="7"/>
  <c r="S554" i="7"/>
  <c r="S273" i="7"/>
  <c r="S149" i="7"/>
  <c r="S56" i="7"/>
  <c r="S9" i="7"/>
  <c r="S746" i="7"/>
  <c r="S66" i="7"/>
  <c r="S538" i="7"/>
  <c r="S680" i="7"/>
  <c r="S68" i="7"/>
  <c r="S272" i="7"/>
  <c r="S31" i="7"/>
  <c r="S633" i="7"/>
  <c r="S506" i="7"/>
  <c r="S606" i="7"/>
  <c r="S209" i="7"/>
  <c r="S742" i="7"/>
  <c r="S226" i="7"/>
  <c r="S81" i="7"/>
  <c r="S734" i="7"/>
  <c r="S129" i="7"/>
  <c r="S136" i="7"/>
  <c r="S337" i="7"/>
  <c r="S670" i="7"/>
  <c r="S104" i="7"/>
  <c r="S307" i="7"/>
  <c r="S248" i="7"/>
  <c r="S217" i="7"/>
  <c r="S686" i="7"/>
  <c r="S467" i="7"/>
  <c r="S359" i="7"/>
  <c r="S339" i="7"/>
  <c r="S540" i="7"/>
  <c r="S309" i="7"/>
  <c r="S20" i="7"/>
  <c r="S110" i="7"/>
  <c r="S11" i="7"/>
  <c r="S749" i="7"/>
  <c r="S308" i="7"/>
  <c r="S313" i="7"/>
  <c r="S644" i="7"/>
  <c r="S503" i="7"/>
  <c r="S695" i="7"/>
  <c r="S345" i="7"/>
  <c r="S206" i="7"/>
  <c r="S353" i="7"/>
  <c r="S586" i="7"/>
  <c r="S216" i="7"/>
  <c r="S539" i="7"/>
  <c r="S84" i="7"/>
  <c r="S30" i="7"/>
  <c r="S77" i="7"/>
  <c r="S59" i="7"/>
  <c r="S647" i="7"/>
  <c r="S449" i="7"/>
  <c r="S109" i="7"/>
  <c r="S302" i="7"/>
  <c r="S132" i="7"/>
  <c r="S708" i="7"/>
  <c r="S623" i="7"/>
  <c r="S753" i="7"/>
  <c r="S555" i="7"/>
  <c r="S691" i="7"/>
  <c r="S426" i="7"/>
  <c r="S164" i="7"/>
  <c r="S615" i="7"/>
  <c r="S240" i="7"/>
  <c r="S333" i="7"/>
  <c r="S251" i="7"/>
  <c r="S294" i="7"/>
  <c r="S489" i="7"/>
  <c r="S568" i="7"/>
  <c r="S404" i="7"/>
  <c r="S577" i="7"/>
  <c r="S527" i="7"/>
  <c r="S627" i="7"/>
  <c r="S275" i="7"/>
  <c r="S593" i="7"/>
  <c r="S330" i="7"/>
  <c r="S754" i="7"/>
  <c r="S188" i="7"/>
  <c r="S653" i="7"/>
  <c r="S139" i="7"/>
  <c r="S758" i="7"/>
  <c r="S117" i="7"/>
  <c r="S687" i="7"/>
  <c r="S379" i="7"/>
  <c r="S619" i="7"/>
  <c r="S698" i="7"/>
  <c r="S162" i="7"/>
  <c r="S32" i="7"/>
  <c r="S125" i="7"/>
  <c r="S636" i="7"/>
  <c r="S78" i="7"/>
  <c r="S284" i="7"/>
  <c r="S41" i="7"/>
  <c r="S732" i="7"/>
  <c r="S748" i="7"/>
  <c r="S368" i="7"/>
  <c r="S297" i="7"/>
  <c r="S190" i="7"/>
  <c r="S116" i="7"/>
  <c r="S529" i="7"/>
  <c r="S246" i="7"/>
  <c r="S561" i="7"/>
  <c r="S484" i="7"/>
  <c r="S86" i="7"/>
  <c r="S194" i="7"/>
  <c r="S713" i="7"/>
  <c r="S323" i="7"/>
  <c r="S631" i="7"/>
  <c r="S459" i="7"/>
  <c r="S556" i="7"/>
  <c r="S560" i="7"/>
  <c r="S10" i="7"/>
  <c r="S745" i="7"/>
  <c r="S296" i="7"/>
  <c r="S497" i="7"/>
  <c r="S13" i="7"/>
  <c r="S643" i="7"/>
  <c r="S277" i="7"/>
  <c r="S165" i="7"/>
  <c r="S271" i="7"/>
  <c r="S128" i="7"/>
  <c r="S373" i="7"/>
  <c r="S381" i="7"/>
  <c r="S245" i="7"/>
  <c r="S482" i="7"/>
  <c r="S402" i="7"/>
  <c r="S189" i="7"/>
  <c r="S262" i="7"/>
  <c r="S148" i="7"/>
  <c r="S227" i="7"/>
  <c r="S378" i="7"/>
  <c r="S461" i="7"/>
  <c r="S5" i="7"/>
  <c r="S234" i="7"/>
  <c r="S111" i="7"/>
  <c r="S487" i="7"/>
  <c r="S94" i="7"/>
  <c r="S520" i="7"/>
  <c r="S7" i="7"/>
  <c r="S103" i="7"/>
  <c r="S289" i="7"/>
  <c r="S161" i="7"/>
  <c r="S154" i="7"/>
  <c r="S741" i="7"/>
  <c r="S492" i="7"/>
  <c r="S18" i="7"/>
  <c r="S54" i="7"/>
  <c r="S566" i="7"/>
  <c r="S630" i="7"/>
  <c r="S228" i="7"/>
  <c r="S634" i="7"/>
  <c r="S274" i="7"/>
  <c r="S649" i="7"/>
  <c r="S51" i="7"/>
  <c r="S366" i="7"/>
  <c r="S126" i="7"/>
  <c r="S688" i="7"/>
  <c r="S488" i="7"/>
  <c r="S170" i="7"/>
  <c r="S204" i="7"/>
  <c r="S324" i="7"/>
  <c r="S462" i="7"/>
  <c r="S757" i="7"/>
  <c r="S418" i="7"/>
  <c r="S444" i="7"/>
  <c r="S437" i="7"/>
  <c r="S232" i="7"/>
  <c r="S55" i="7"/>
  <c r="S612" i="7"/>
  <c r="S549" i="7"/>
  <c r="S486" i="7"/>
  <c r="S258" i="7"/>
  <c r="S416" i="7"/>
  <c r="S420" i="7"/>
  <c r="S174" i="7"/>
  <c r="S737" i="7"/>
  <c r="S158" i="7"/>
  <c r="S22" i="7"/>
  <c r="S499" i="7"/>
  <c r="S707" i="7"/>
  <c r="S354" i="7"/>
  <c r="S254" i="7"/>
  <c r="S396" i="7"/>
  <c r="S238" i="7"/>
  <c r="S747" i="7"/>
  <c r="S513" i="7"/>
  <c r="S479" i="7"/>
  <c r="S151" i="7"/>
  <c r="S472" i="7"/>
  <c r="S731" i="7"/>
  <c r="S596" i="7"/>
  <c r="S184" i="7"/>
  <c r="S100" i="7"/>
  <c r="S700" i="7"/>
  <c r="S130" i="7"/>
  <c r="S735" i="7"/>
  <c r="S23" i="7"/>
  <c r="S684" i="7"/>
  <c r="S196" i="7"/>
  <c r="S432" i="7"/>
  <c r="S739" i="7"/>
  <c r="S674" i="7"/>
  <c r="S236" i="7"/>
  <c r="S318" i="7"/>
  <c r="S214" i="7"/>
  <c r="S571" i="7"/>
  <c r="S243" i="7"/>
  <c r="S50" i="7"/>
  <c r="S233" i="7"/>
  <c r="S89" i="7"/>
  <c r="S578" i="7"/>
  <c r="S512" i="7"/>
  <c r="S743" i="7"/>
  <c r="S253" i="7"/>
  <c r="S123" i="7"/>
  <c r="S159" i="7"/>
  <c r="S230" i="7"/>
  <c r="S198" i="7"/>
  <c r="S96" i="7"/>
  <c r="S327" i="7"/>
  <c r="S621" i="7"/>
  <c r="S386" i="7"/>
  <c r="S115" i="7"/>
  <c r="S588" i="7"/>
  <c r="S450" i="7"/>
  <c r="S380" i="7"/>
  <c r="S557" i="7"/>
  <c r="S172" i="7"/>
  <c r="S565" i="7"/>
  <c r="S648" i="7"/>
  <c r="S395" i="7"/>
  <c r="S173" i="7"/>
  <c r="S535" i="7"/>
  <c r="S389" i="7"/>
  <c r="S279" i="7"/>
  <c r="S730" i="7"/>
  <c r="S681" i="7"/>
  <c r="S119" i="7"/>
  <c r="S156" i="7"/>
  <c r="S689" i="7"/>
  <c r="S270" i="7"/>
  <c r="S387" i="7"/>
  <c r="S605" i="7"/>
  <c r="S706" i="7"/>
  <c r="S283" i="7"/>
  <c r="S2" i="7"/>
  <c r="S263" i="7"/>
  <c r="S329" i="7"/>
  <c r="S281" i="7"/>
  <c r="S67" i="7"/>
  <c r="S192" i="7"/>
  <c r="S34" i="7"/>
  <c r="S200" i="7"/>
  <c r="S176" i="7"/>
  <c r="S652" i="7"/>
  <c r="S443" i="7"/>
  <c r="S552" i="7"/>
  <c r="S508" i="7"/>
  <c r="S715" i="7"/>
  <c r="S629" i="7"/>
  <c r="S417" i="7"/>
  <c r="S581" i="7"/>
  <c r="S548" i="7"/>
  <c r="S321" i="7"/>
  <c r="S679" i="7"/>
  <c r="S394" i="7"/>
  <c r="S24" i="7"/>
  <c r="S15" i="7"/>
  <c r="S331" i="7"/>
  <c r="S75" i="7"/>
  <c r="S91" i="7"/>
  <c r="S312" i="7"/>
  <c r="S37" i="7"/>
  <c r="S19" i="7"/>
  <c r="S669" i="7"/>
  <c r="S163" i="7"/>
  <c r="S471" i="7"/>
  <c r="S611" i="7"/>
  <c r="S608" i="7"/>
  <c r="S98" i="7"/>
  <c r="S224" i="7"/>
  <c r="S425" i="7"/>
  <c r="S85" i="7"/>
  <c r="S42" i="7"/>
  <c r="S584" i="7"/>
  <c r="S244" i="7"/>
  <c r="S672" i="7"/>
  <c r="S464" i="7"/>
  <c r="S414" i="7"/>
  <c r="S761" i="7"/>
  <c r="S25" i="7"/>
  <c r="S678" i="7"/>
  <c r="S187" i="7"/>
  <c r="S609" i="7"/>
  <c r="S332" i="7"/>
  <c r="S537" i="7"/>
  <c r="S180" i="7"/>
  <c r="S362" i="7"/>
  <c r="S760" i="7"/>
  <c r="S591" i="7"/>
  <c r="S642" i="7"/>
  <c r="S153" i="7"/>
  <c r="S570" i="7"/>
  <c r="S498" i="7"/>
  <c r="S409" i="7"/>
  <c r="S183" i="7"/>
  <c r="S759" i="7"/>
  <c r="S351" i="7"/>
  <c r="S654" i="7"/>
  <c r="S518" i="7"/>
  <c r="S346" i="7"/>
  <c r="S421" i="7"/>
  <c r="S573" i="7"/>
  <c r="S494" i="7"/>
  <c r="S99" i="7"/>
  <c r="S295" i="7"/>
  <c r="S322" i="7"/>
  <c r="S599" i="7"/>
  <c r="S408" i="7"/>
  <c r="S495" i="7"/>
  <c r="S364" i="7"/>
  <c r="S83" i="7"/>
  <c r="S375" i="7"/>
  <c r="S601" i="7"/>
  <c r="S442" i="7"/>
  <c r="S466" i="7"/>
  <c r="S410" i="7"/>
  <c r="S626" i="7"/>
  <c r="S160" i="7"/>
  <c r="S278" i="7"/>
  <c r="S521" i="7"/>
  <c r="S208" i="7"/>
  <c r="S712" i="7"/>
  <c r="S589" i="7"/>
  <c r="S736" i="7"/>
  <c r="S622" i="7"/>
  <c r="S526" i="7"/>
  <c r="S651" i="7"/>
  <c r="S716" i="7"/>
  <c r="S33" i="7"/>
  <c r="S252" i="7"/>
  <c r="S349" i="7"/>
  <c r="S303" i="7"/>
  <c r="S141" i="7"/>
  <c r="S553" i="7"/>
  <c r="S12" i="7"/>
  <c r="S478" i="7"/>
  <c r="S355" i="7"/>
  <c r="S282" i="7"/>
  <c r="S287" i="7"/>
  <c r="S547" i="7"/>
  <c r="S558" i="7"/>
  <c r="S542" i="7"/>
  <c r="S266" i="7"/>
  <c r="S82" i="7"/>
  <c r="S44" i="7"/>
  <c r="S87" i="7"/>
  <c r="S511" i="7"/>
  <c r="S314" i="7"/>
  <c r="S120" i="7"/>
  <c r="S374" i="7"/>
  <c r="S423" i="7"/>
  <c r="S288" i="7"/>
  <c r="S363" i="7"/>
  <c r="S388" i="7"/>
  <c r="S391" i="7"/>
  <c r="S576" i="7"/>
  <c r="S177" i="7"/>
  <c r="S550" i="7"/>
  <c r="S186" i="7"/>
  <c r="S62" i="7"/>
  <c r="S247" i="7"/>
  <c r="S4" i="7"/>
  <c r="S401" i="7"/>
  <c r="S639" i="7"/>
  <c r="S155" i="7"/>
  <c r="S522" i="7"/>
  <c r="S261" i="7"/>
  <c r="S63" i="7"/>
  <c r="S8" i="7"/>
  <c r="S358" i="7"/>
  <c r="S397" i="7"/>
  <c r="S93" i="7"/>
  <c r="Q122" i="7"/>
  <c r="Q441" i="7"/>
  <c r="Q624" i="7"/>
  <c r="Q585" i="7"/>
  <c r="Q32" i="7"/>
  <c r="Q655" i="7"/>
  <c r="Q338" i="7"/>
  <c r="R196" i="7"/>
  <c r="R323" i="7"/>
  <c r="R739" i="7"/>
  <c r="Q547" i="7"/>
  <c r="Q269" i="7"/>
  <c r="R526" i="7"/>
  <c r="Q528" i="7"/>
  <c r="R632" i="7"/>
  <c r="R479" i="7"/>
  <c r="Q563" i="7"/>
  <c r="R560" i="7"/>
  <c r="R266" i="7"/>
  <c r="Q696" i="7"/>
  <c r="Q149" i="7"/>
  <c r="Q375" i="7"/>
  <c r="R482" i="7"/>
  <c r="Q194" i="7"/>
  <c r="R141" i="7"/>
  <c r="R253" i="7"/>
  <c r="Q253" i="7"/>
  <c r="Q380" i="7"/>
  <c r="R186" i="7"/>
  <c r="R547" i="7"/>
  <c r="R165" i="7"/>
  <c r="Q684" i="7"/>
  <c r="Q138" i="7"/>
  <c r="R71" i="7"/>
  <c r="R651" i="7"/>
  <c r="R246" i="7"/>
  <c r="Q236" i="7"/>
  <c r="R713" i="7"/>
  <c r="Q761" i="7"/>
  <c r="Q397" i="7"/>
  <c r="Q542" i="7"/>
  <c r="R386" i="7"/>
  <c r="R23" i="7"/>
  <c r="Q618" i="7"/>
  <c r="R38" i="7"/>
  <c r="Q635" i="7"/>
  <c r="Q554" i="7"/>
  <c r="R445" i="7"/>
  <c r="Q493" i="7"/>
  <c r="R410" i="7"/>
  <c r="Q123" i="7"/>
  <c r="R457" i="7"/>
  <c r="R172" i="7"/>
  <c r="R349" i="7"/>
  <c r="Q746" i="7"/>
  <c r="R230" i="7"/>
  <c r="R92" i="7"/>
  <c r="R123" i="7"/>
  <c r="R355" i="7"/>
  <c r="R747" i="7"/>
  <c r="R751" i="7"/>
  <c r="R743" i="7"/>
  <c r="R674" i="7"/>
  <c r="R318" i="7"/>
  <c r="Q349" i="7"/>
  <c r="R673" i="7"/>
  <c r="Q319" i="7"/>
  <c r="R104" i="7"/>
  <c r="Q325" i="7"/>
  <c r="Q229" i="7"/>
  <c r="R247" i="7"/>
  <c r="R296" i="7"/>
  <c r="Q716" i="7"/>
  <c r="R286" i="7"/>
  <c r="R677" i="7"/>
  <c r="Q436" i="7"/>
  <c r="R746" i="7"/>
  <c r="Q430" i="7"/>
  <c r="R742" i="7"/>
  <c r="Q226" i="7"/>
  <c r="R81" i="7"/>
  <c r="Q649" i="7"/>
  <c r="Q675" i="7"/>
  <c r="R340" i="7"/>
  <c r="Q531" i="7"/>
  <c r="Q63" i="7"/>
  <c r="Q637" i="7"/>
  <c r="Q19" i="7"/>
  <c r="Q40" i="7"/>
  <c r="Q383" i="7"/>
  <c r="Q313" i="7"/>
  <c r="Q695" i="7"/>
  <c r="Q335" i="7"/>
  <c r="Q471" i="7"/>
  <c r="Q216" i="7"/>
  <c r="Q700" i="7"/>
  <c r="Q26" i="7"/>
  <c r="Q3" i="7"/>
  <c r="Q77" i="7"/>
  <c r="Q578" i="7"/>
  <c r="Q717" i="7"/>
  <c r="Q103" i="7"/>
  <c r="Q210" i="7"/>
  <c r="Q431" i="7"/>
  <c r="Q164" i="7"/>
  <c r="Q118" i="7"/>
  <c r="Q347" i="7"/>
  <c r="R325" i="7"/>
  <c r="R641" i="7"/>
  <c r="Q147" i="7"/>
  <c r="Q593" i="7"/>
  <c r="Q549" i="7"/>
  <c r="Q458" i="7"/>
  <c r="R330" i="7"/>
  <c r="Q754" i="7"/>
  <c r="R754" i="7"/>
  <c r="Q311" i="7"/>
  <c r="Q653" i="7"/>
  <c r="Q619" i="7"/>
  <c r="Q650" i="7"/>
  <c r="Q287" i="7"/>
  <c r="Q247" i="7"/>
  <c r="Q115" i="7"/>
  <c r="Q492" i="7"/>
  <c r="Q457" i="7"/>
  <c r="Q371" i="7"/>
  <c r="R28" i="7"/>
  <c r="Q233" i="7"/>
  <c r="Q249" i="7"/>
  <c r="R745" i="7"/>
  <c r="R41" i="7"/>
  <c r="R144" i="7"/>
  <c r="Q641" i="7"/>
  <c r="R316" i="7"/>
  <c r="Q296" i="7"/>
  <c r="R721" i="7"/>
  <c r="Q92" i="7"/>
  <c r="R401" i="7"/>
  <c r="Q292" i="7"/>
  <c r="R277" i="7"/>
  <c r="Q450" i="7"/>
  <c r="R300" i="7"/>
  <c r="Q402" i="7"/>
  <c r="R376" i="7"/>
  <c r="R571" i="7"/>
  <c r="Q731" i="7"/>
  <c r="Q744" i="7"/>
  <c r="Q588" i="7"/>
  <c r="R167" i="7"/>
  <c r="R373" i="7"/>
  <c r="R756" i="7"/>
  <c r="R50" i="7"/>
  <c r="Q756" i="7"/>
  <c r="Q674" i="7"/>
  <c r="R565" i="7"/>
  <c r="R485" i="7"/>
  <c r="R86" i="7"/>
  <c r="R553" i="7"/>
  <c r="R574" i="7"/>
  <c r="R534" i="7"/>
  <c r="R690" i="7"/>
  <c r="Q105" i="7"/>
  <c r="R37" i="7"/>
  <c r="R648" i="7"/>
  <c r="R451" i="7"/>
  <c r="R21" i="7"/>
  <c r="R732" i="7"/>
  <c r="R84" i="7"/>
  <c r="R97" i="7"/>
  <c r="R154" i="7"/>
  <c r="R415" i="7"/>
  <c r="R589" i="7"/>
  <c r="R418" i="7"/>
  <c r="R544" i="7"/>
  <c r="R600" i="7"/>
  <c r="R592" i="7"/>
  <c r="R183" i="7"/>
  <c r="R456" i="7"/>
  <c r="R458" i="7"/>
  <c r="R157" i="7"/>
  <c r="R759" i="7"/>
  <c r="R47" i="7"/>
  <c r="R175" i="7"/>
  <c r="R599" i="7"/>
  <c r="R601" i="7"/>
  <c r="Q327" i="7"/>
  <c r="Q71" i="7"/>
  <c r="R271" i="7"/>
  <c r="Q721" i="7"/>
  <c r="Q350" i="7"/>
  <c r="Q507" i="7"/>
  <c r="R529" i="7"/>
  <c r="Q134" i="7"/>
  <c r="R381" i="7"/>
  <c r="R130" i="7"/>
  <c r="Q284" i="7"/>
  <c r="Q639" i="7"/>
  <c r="Q299" i="7"/>
  <c r="Q200" i="7"/>
  <c r="Q513" i="7"/>
  <c r="R595" i="7"/>
  <c r="R197" i="7"/>
  <c r="Q197" i="7"/>
  <c r="R80" i="7"/>
  <c r="Q182" i="7"/>
  <c r="R135" i="7"/>
  <c r="R272" i="7"/>
  <c r="Q506" i="7"/>
  <c r="R738" i="7"/>
  <c r="R136" i="7"/>
  <c r="Q677" i="7"/>
  <c r="R150" i="7"/>
  <c r="R710" i="7"/>
  <c r="Q652" i="7"/>
  <c r="Q685" i="7"/>
  <c r="Q348" i="7"/>
  <c r="R222" i="7"/>
  <c r="R403" i="7"/>
  <c r="R748" i="7"/>
  <c r="R261" i="7"/>
  <c r="R343" i="7"/>
  <c r="R51" i="7"/>
  <c r="Q337" i="7"/>
  <c r="R733" i="7"/>
  <c r="R181" i="7"/>
  <c r="R521" i="7"/>
  <c r="R52" i="7"/>
  <c r="Q171" i="7"/>
  <c r="R752" i="7"/>
  <c r="R548" i="7"/>
  <c r="R60" i="7"/>
  <c r="Q42" i="7"/>
  <c r="Q736" i="7"/>
  <c r="Q301" i="7"/>
  <c r="R190" i="7"/>
  <c r="Q309" i="7"/>
  <c r="Q20" i="7"/>
  <c r="Q374" i="7"/>
  <c r="Q11" i="7"/>
  <c r="R218" i="7"/>
  <c r="R204" i="7"/>
  <c r="R696" i="7"/>
  <c r="R211" i="7"/>
  <c r="R124" i="7"/>
  <c r="R554" i="7"/>
  <c r="R273" i="7"/>
  <c r="Q273" i="7"/>
  <c r="Q445" i="7"/>
  <c r="R119" i="7"/>
  <c r="R680" i="7"/>
  <c r="R68" i="7"/>
  <c r="R506" i="7"/>
  <c r="Q606" i="7"/>
  <c r="R226" i="7"/>
  <c r="Q448" i="7"/>
  <c r="Q692" i="7"/>
  <c r="Q176" i="7"/>
  <c r="Q192" i="7"/>
  <c r="Q711" i="7"/>
  <c r="Q714" i="7"/>
  <c r="Q548" i="7"/>
  <c r="Q511" i="7"/>
  <c r="Q368" i="7"/>
  <c r="Q60" i="7"/>
  <c r="Q14" i="7"/>
  <c r="R301" i="7"/>
  <c r="R20" i="7"/>
  <c r="Q331" i="7"/>
  <c r="R11" i="7"/>
  <c r="Q705" i="7"/>
  <c r="Q312" i="7"/>
  <c r="Q363" i="7"/>
  <c r="R383" i="7"/>
  <c r="R471" i="7"/>
  <c r="Q551" i="7"/>
  <c r="Q605" i="7"/>
  <c r="Q283" i="7"/>
  <c r="Q211" i="7"/>
  <c r="Q140" i="7"/>
  <c r="Q753" i="7"/>
  <c r="R413" i="7"/>
  <c r="R671" i="7"/>
  <c r="R384" i="7"/>
  <c r="R460" i="7"/>
  <c r="R615" i="7"/>
  <c r="R244" i="7"/>
  <c r="R412" i="7"/>
  <c r="R275" i="7"/>
  <c r="R567" i="7"/>
  <c r="Q10" i="7"/>
  <c r="R13" i="7"/>
  <c r="Q556" i="7"/>
  <c r="Q96" i="7"/>
  <c r="Q582" i="7"/>
  <c r="Q330" i="7"/>
  <c r="R653" i="7"/>
  <c r="Q687" i="7"/>
  <c r="Q158" i="7"/>
  <c r="R83" i="7"/>
  <c r="Q614" i="7"/>
  <c r="Q167" i="7"/>
  <c r="Q128" i="7"/>
  <c r="Q195" i="7"/>
  <c r="Q479" i="7"/>
  <c r="Q718" i="7"/>
  <c r="Q18" i="7"/>
  <c r="Q410" i="7"/>
  <c r="Q25" i="7"/>
  <c r="Q577" i="7"/>
  <c r="Q172" i="7"/>
  <c r="Q621" i="7"/>
  <c r="Q355" i="7"/>
  <c r="Q4" i="7"/>
  <c r="Q165" i="7"/>
  <c r="Q632" i="7"/>
  <c r="R125" i="7"/>
  <c r="R396" i="7"/>
  <c r="R245" i="7"/>
  <c r="R735" i="7"/>
  <c r="Q265" i="7"/>
  <c r="R618" i="7"/>
  <c r="R228" i="7"/>
  <c r="R377" i="7"/>
  <c r="Q245" i="7"/>
  <c r="R614" i="7"/>
  <c r="Q191" i="7"/>
  <c r="Q323" i="7"/>
  <c r="Q697" i="7"/>
  <c r="Q683" i="7"/>
  <c r="Q70" i="7"/>
  <c r="R453" i="7"/>
  <c r="Q453" i="7"/>
  <c r="Q201" i="7"/>
  <c r="Q264" i="7"/>
  <c r="Q106" i="7"/>
  <c r="R635" i="7"/>
  <c r="R699" i="7"/>
  <c r="R182" i="7"/>
  <c r="R56" i="7"/>
  <c r="R9" i="7"/>
  <c r="Q9" i="7"/>
  <c r="R436" i="7"/>
  <c r="Q452" i="7"/>
  <c r="R231" i="7"/>
  <c r="R493" i="7"/>
  <c r="Q168" i="7"/>
  <c r="R387" i="7"/>
  <c r="R590" i="7"/>
  <c r="R430" i="7"/>
  <c r="R633" i="7"/>
  <c r="R142" i="7"/>
  <c r="Q81" i="7"/>
  <c r="R152" i="7"/>
  <c r="R734" i="7"/>
  <c r="Q129" i="7"/>
  <c r="R624" i="7"/>
  <c r="Q222" i="7"/>
  <c r="Q710" i="7"/>
  <c r="Q104" i="7"/>
  <c r="R443" i="7"/>
  <c r="R140" i="7"/>
  <c r="R35" i="7"/>
  <c r="R193" i="7"/>
  <c r="R274" i="7"/>
  <c r="Q694" i="7"/>
  <c r="R649" i="7"/>
  <c r="Q496" i="7"/>
  <c r="R481" i="7"/>
  <c r="Q596" i="7"/>
  <c r="Q51" i="7"/>
  <c r="R531" i="7"/>
  <c r="R63" i="7"/>
  <c r="R8" i="7"/>
  <c r="R640" i="7"/>
  <c r="R602" i="7"/>
  <c r="R621" i="7"/>
  <c r="Q198" i="7"/>
  <c r="Q78" i="7"/>
  <c r="Q254" i="7"/>
  <c r="R128" i="7"/>
  <c r="Q274" i="7"/>
  <c r="R117" i="7"/>
  <c r="Q221" i="7"/>
  <c r="Q416" i="7"/>
  <c r="R18" i="7"/>
  <c r="R630" i="7"/>
  <c r="R380" i="7"/>
  <c r="Q238" i="7"/>
  <c r="R159" i="7"/>
  <c r="R115" i="7"/>
  <c r="R643" i="7"/>
  <c r="R78" i="7"/>
  <c r="R639" i="7"/>
  <c r="R179" i="7"/>
  <c r="Q377" i="7"/>
  <c r="R556" i="7"/>
  <c r="R82" i="7"/>
  <c r="R371" i="7"/>
  <c r="R684" i="7"/>
  <c r="R432" i="7"/>
  <c r="R352" i="7"/>
  <c r="R264" i="7"/>
  <c r="R72" i="7"/>
  <c r="Q535" i="7"/>
  <c r="R16" i="7"/>
  <c r="R249" i="7"/>
  <c r="Q135" i="7"/>
  <c r="R31" i="7"/>
  <c r="R145" i="7"/>
  <c r="R670" i="7"/>
  <c r="R744" i="7"/>
  <c r="R596" i="7"/>
  <c r="Q351" i="7"/>
  <c r="Q759" i="7"/>
  <c r="R505" i="7"/>
  <c r="R310" i="7"/>
  <c r="R440" i="7"/>
  <c r="R187" i="7"/>
  <c r="R609" i="7"/>
  <c r="R180" i="7"/>
  <c r="R607" i="7"/>
  <c r="R362" i="7"/>
  <c r="R591" i="7"/>
  <c r="R617" i="7"/>
  <c r="R642" i="7"/>
  <c r="R464" i="7"/>
  <c r="R758" i="7"/>
  <c r="R650" i="7"/>
  <c r="Q125" i="7"/>
  <c r="Q41" i="7"/>
  <c r="Q159" i="7"/>
  <c r="R254" i="7"/>
  <c r="R542" i="7"/>
  <c r="Q559" i="7"/>
  <c r="Q271" i="7"/>
  <c r="R626" i="7"/>
  <c r="Q743" i="7"/>
  <c r="R191" i="7"/>
  <c r="Q181" i="7"/>
  <c r="R508" i="7"/>
  <c r="Q148" i="7"/>
  <c r="R42" i="7"/>
  <c r="R321" i="7"/>
  <c r="R736" i="7"/>
  <c r="Q686" i="7"/>
  <c r="Q679" i="7"/>
  <c r="Q227" i="7"/>
  <c r="Q100" i="7"/>
  <c r="R309" i="7"/>
  <c r="Q24" i="7"/>
  <c r="Q120" i="7"/>
  <c r="Q116" i="7"/>
  <c r="Q533" i="7"/>
  <c r="Q749" i="7"/>
  <c r="Q288" i="7"/>
  <c r="Q755" i="7"/>
  <c r="Q470" i="7"/>
  <c r="Q629" i="7"/>
  <c r="Q69" i="7"/>
  <c r="R313" i="7"/>
  <c r="R163" i="7"/>
  <c r="Q569" i="7"/>
  <c r="Q137" i="7"/>
  <c r="Q503" i="7"/>
  <c r="R695" i="7"/>
  <c r="Q514" i="7"/>
  <c r="Q487" i="7"/>
  <c r="Q206" i="7"/>
  <c r="Q446" i="7"/>
  <c r="Q586" i="7"/>
  <c r="R216" i="7"/>
  <c r="Q576" i="7"/>
  <c r="R26" i="7"/>
  <c r="R3" i="7"/>
  <c r="R77" i="7"/>
  <c r="Q536" i="7"/>
  <c r="R717" i="7"/>
  <c r="Q7" i="7"/>
  <c r="R611" i="7"/>
  <c r="Q463" i="7"/>
  <c r="Q208" i="7"/>
  <c r="R98" i="7"/>
  <c r="Q224" i="7"/>
  <c r="R210" i="7"/>
  <c r="R425" i="7"/>
  <c r="Q241" i="7"/>
  <c r="Q676" i="7"/>
  <c r="Q473" i="7"/>
  <c r="R622" i="7"/>
  <c r="Q139" i="7"/>
  <c r="Q45" i="7"/>
  <c r="R623" i="7"/>
  <c r="R390" i="7"/>
  <c r="Q390" i="7"/>
  <c r="Q326" i="7"/>
  <c r="Q615" i="7"/>
  <c r="Q333" i="7"/>
  <c r="R126" i="7"/>
  <c r="Q409" i="7"/>
  <c r="Q188" i="7"/>
  <c r="R709" i="7"/>
  <c r="R198" i="7"/>
  <c r="Q442" i="7"/>
  <c r="R6" i="7"/>
  <c r="R585" i="7"/>
  <c r="R716" i="7"/>
  <c r="R236" i="7"/>
  <c r="R620" i="7"/>
  <c r="R582" i="7"/>
  <c r="Q640" i="7"/>
  <c r="Q562" i="7"/>
  <c r="R10" i="7"/>
  <c r="Q6" i="7"/>
  <c r="R32" i="7"/>
  <c r="Q230" i="7"/>
  <c r="Q466" i="7"/>
  <c r="Q630" i="7"/>
  <c r="Q13" i="7"/>
  <c r="R87" i="7"/>
  <c r="Q709" i="7"/>
  <c r="R402" i="7"/>
  <c r="R88" i="7"/>
  <c r="R431" i="7"/>
  <c r="R278" i="7"/>
  <c r="R572" i="7"/>
  <c r="Q574" i="7"/>
  <c r="R259" i="7"/>
  <c r="R319" i="7"/>
  <c r="R683" i="7"/>
  <c r="R70" i="7"/>
  <c r="R201" i="7"/>
  <c r="R48" i="7"/>
  <c r="R389" i="7"/>
  <c r="R149" i="7"/>
  <c r="R681" i="7"/>
  <c r="Q119" i="7"/>
  <c r="R682" i="7"/>
  <c r="R66" i="7"/>
  <c r="Q719" i="7"/>
  <c r="R341" i="7"/>
  <c r="R168" i="7"/>
  <c r="Q387" i="7"/>
  <c r="R605" i="7"/>
  <c r="R263" i="7"/>
  <c r="Q145" i="7"/>
  <c r="R105" i="7"/>
  <c r="R67" i="7"/>
  <c r="R129" i="7"/>
  <c r="R200" i="7"/>
  <c r="R176" i="7"/>
  <c r="R731" i="7"/>
  <c r="R685" i="7"/>
  <c r="R348" i="7"/>
  <c r="Q35" i="7"/>
  <c r="Q552" i="7"/>
  <c r="R552" i="7"/>
  <c r="Q193" i="7"/>
  <c r="R385" i="7"/>
  <c r="Q57" i="7"/>
  <c r="R192" i="7"/>
  <c r="R496" i="7"/>
  <c r="R675" i="7"/>
  <c r="Q481" i="7"/>
  <c r="Q366" i="7"/>
  <c r="R701" i="7"/>
  <c r="Q8" i="7"/>
  <c r="Q610" i="7"/>
  <c r="R358" i="7"/>
  <c r="R714" i="7"/>
  <c r="Q508" i="7"/>
  <c r="R171" i="7"/>
  <c r="Q581" i="7"/>
  <c r="R511" i="7"/>
  <c r="R580" i="7"/>
  <c r="R170" i="7"/>
  <c r="Q317" i="7"/>
  <c r="Q321" i="7"/>
  <c r="Q407" i="7"/>
  <c r="R14" i="7"/>
  <c r="R394" i="7"/>
  <c r="R227" i="7"/>
  <c r="R427" i="7"/>
  <c r="R100" i="7"/>
  <c r="R378" i="7"/>
  <c r="R24" i="7"/>
  <c r="Q715" i="7"/>
  <c r="R120" i="7"/>
  <c r="R116" i="7"/>
  <c r="R423" i="7"/>
  <c r="R329" i="7"/>
  <c r="R292" i="7"/>
  <c r="R634" i="7"/>
  <c r="R57" i="7"/>
  <c r="R307" i="7"/>
  <c r="R610" i="7"/>
  <c r="R524" i="7"/>
  <c r="R359" i="7"/>
  <c r="R314" i="7"/>
  <c r="R477" i="7"/>
  <c r="R374" i="7"/>
  <c r="R637" i="7"/>
  <c r="R515" i="7"/>
  <c r="R234" i="7"/>
  <c r="R19" i="7"/>
  <c r="R40" i="7"/>
  <c r="R422" i="7"/>
  <c r="R103" i="7"/>
  <c r="R89" i="7"/>
  <c r="R513" i="7"/>
  <c r="R276" i="7"/>
  <c r="R203" i="7"/>
  <c r="R697" i="7"/>
  <c r="R405" i="7"/>
  <c r="R594" i="7"/>
  <c r="R221" i="7"/>
  <c r="R106" i="7"/>
  <c r="R441" i="7"/>
  <c r="R730" i="7"/>
  <c r="R156" i="7"/>
  <c r="R616" i="7"/>
  <c r="R122" i="7"/>
  <c r="R719" i="7"/>
  <c r="R689" i="7"/>
  <c r="R283" i="7"/>
  <c r="R704" i="7"/>
  <c r="R625" i="7"/>
  <c r="R546" i="7"/>
  <c r="R448" i="7"/>
  <c r="R155" i="7"/>
  <c r="R563" i="7"/>
  <c r="R693" i="7"/>
  <c r="R694" i="7"/>
  <c r="R522" i="7"/>
  <c r="R711" i="7"/>
  <c r="R603" i="7"/>
  <c r="R189" i="7"/>
  <c r="R712" i="7"/>
  <c r="R262" i="7"/>
  <c r="R581" i="7"/>
  <c r="R148" i="7"/>
  <c r="R151" i="7"/>
  <c r="R368" i="7"/>
  <c r="R317" i="7"/>
  <c r="R478" i="7"/>
  <c r="R407" i="7"/>
  <c r="R679" i="7"/>
  <c r="R342" i="7"/>
  <c r="R369" i="7"/>
  <c r="R715" i="7"/>
  <c r="R15" i="7"/>
  <c r="R331" i="7"/>
  <c r="R461" i="7"/>
  <c r="R184" i="7"/>
  <c r="R363" i="7"/>
  <c r="R223" i="7"/>
  <c r="R669" i="7"/>
  <c r="R297" i="7"/>
  <c r="R306" i="7"/>
  <c r="R388" i="7"/>
  <c r="R356" i="7"/>
  <c r="R111" i="7"/>
  <c r="R391" i="7"/>
  <c r="R520" i="7"/>
  <c r="R539" i="7"/>
  <c r="R491" i="7"/>
  <c r="R411" i="7"/>
  <c r="R472" i="7"/>
  <c r="R628" i="7"/>
  <c r="R7" i="7"/>
  <c r="R463" i="7"/>
  <c r="R417" i="7"/>
  <c r="R608" i="7"/>
  <c r="R161" i="7"/>
  <c r="R541" i="7"/>
  <c r="R550" i="7"/>
  <c r="R741" i="7"/>
  <c r="R509" i="7"/>
  <c r="R85" i="7"/>
  <c r="R45" i="7"/>
  <c r="R414" i="7"/>
  <c r="R326" i="7"/>
  <c r="R257" i="7"/>
  <c r="R501" i="7"/>
  <c r="R562" i="7"/>
  <c r="Q82" i="7"/>
  <c r="R507" i="7"/>
  <c r="R523" i="7"/>
  <c r="R475" i="7"/>
  <c r="R134" i="7"/>
  <c r="R173" i="7"/>
  <c r="R535" i="7"/>
  <c r="R279" i="7"/>
  <c r="R502" i="7"/>
  <c r="R538" i="7"/>
  <c r="R328" i="7"/>
  <c r="R270" i="7"/>
  <c r="R706" i="7"/>
  <c r="R2" i="7"/>
  <c r="R606" i="7"/>
  <c r="R281" i="7"/>
  <c r="R34" i="7"/>
  <c r="R133" i="7"/>
  <c r="R692" i="7"/>
  <c r="R652" i="7"/>
  <c r="R102" i="7"/>
  <c r="R366" i="7"/>
  <c r="R337" i="7"/>
  <c r="R248" i="7"/>
  <c r="R260" i="7"/>
  <c r="R217" i="7"/>
  <c r="R686" i="7"/>
  <c r="R339" i="7"/>
  <c r="R540" i="7"/>
  <c r="R575" i="7"/>
  <c r="R185" i="7"/>
  <c r="R110" i="7"/>
  <c r="R504" i="7"/>
  <c r="R587" i="7"/>
  <c r="R91" i="7"/>
  <c r="R219" i="7"/>
  <c r="R308" i="7"/>
  <c r="R644" i="7"/>
  <c r="R345" i="7"/>
  <c r="R545" i="7"/>
  <c r="R94" i="7"/>
  <c r="R353" i="7"/>
  <c r="R467" i="7"/>
  <c r="R583" i="7"/>
  <c r="R30" i="7"/>
  <c r="R435" i="7"/>
  <c r="R434" i="7"/>
  <c r="R543" i="7"/>
  <c r="R107" i="7"/>
  <c r="R289" i="7"/>
  <c r="R59" i="7"/>
  <c r="R367" i="7"/>
  <c r="R242" i="7"/>
  <c r="R551" i="7"/>
  <c r="R344" i="7"/>
  <c r="R449" i="7"/>
  <c r="Q294" i="7"/>
  <c r="R365" i="7"/>
  <c r="R568" i="7"/>
  <c r="R486" i="7"/>
  <c r="R424" i="7"/>
  <c r="R99" i="7"/>
  <c r="R528" i="7"/>
  <c r="Q560" i="7"/>
  <c r="R209" i="7"/>
  <c r="Q344" i="7"/>
  <c r="R324" i="7"/>
  <c r="Q449" i="7"/>
  <c r="R397" i="7"/>
  <c r="R691" i="7"/>
  <c r="R604" i="7"/>
  <c r="R53" i="7"/>
  <c r="R338" i="7"/>
  <c r="R426" i="7"/>
  <c r="R462" i="7"/>
  <c r="R164" i="7"/>
  <c r="R93" i="7"/>
  <c r="R109" i="7"/>
  <c r="Q750" i="7"/>
  <c r="Q240" i="7"/>
  <c r="Q213" i="7"/>
  <c r="R25" i="7"/>
  <c r="R757" i="7"/>
  <c r="R251" i="7"/>
  <c r="R118" i="7"/>
  <c r="R444" i="7"/>
  <c r="Q489" i="7"/>
  <c r="Q202" i="7"/>
  <c r="R720" i="7"/>
  <c r="Q95" i="7"/>
  <c r="R232" i="7"/>
  <c r="Q672" i="7"/>
  <c r="Q537" i="7"/>
  <c r="R64" i="7"/>
  <c r="R404" i="7"/>
  <c r="Q480" i="7"/>
  <c r="Q760" i="7"/>
  <c r="Q55" i="7"/>
  <c r="R612" i="7"/>
  <c r="R577" i="7"/>
  <c r="R255" i="7"/>
  <c r="Q527" i="7"/>
  <c r="R645" i="7"/>
  <c r="Q645" i="7"/>
  <c r="R570" i="7"/>
  <c r="Q627" i="7"/>
  <c r="Q275" i="7"/>
  <c r="Q258" i="7"/>
  <c r="R416" i="7"/>
  <c r="R267" i="7"/>
  <c r="Q101" i="7"/>
  <c r="R101" i="7"/>
  <c r="R419" i="7"/>
  <c r="R420" i="7"/>
  <c r="Q420" i="7"/>
  <c r="R174" i="7"/>
  <c r="R737" i="7"/>
  <c r="R573" i="7"/>
  <c r="Q494" i="7"/>
  <c r="Q364" i="7"/>
  <c r="R492" i="7"/>
  <c r="Q186" i="7"/>
  <c r="Q381" i="7"/>
  <c r="Q751" i="7"/>
  <c r="Q745" i="7"/>
  <c r="R269" i="7"/>
  <c r="Q497" i="7"/>
  <c r="R239" i="7"/>
  <c r="R33" i="7"/>
  <c r="R252" i="7"/>
  <c r="R43" i="7"/>
  <c r="R138" i="7"/>
  <c r="R214" i="7"/>
  <c r="Q673" i="7"/>
  <c r="R194" i="7"/>
  <c r="Q166" i="7"/>
  <c r="R121" i="7"/>
  <c r="R44" i="7"/>
  <c r="R466" i="7"/>
  <c r="R497" i="7"/>
  <c r="R588" i="7"/>
  <c r="Q373" i="7"/>
  <c r="R557" i="7"/>
  <c r="R350" i="7"/>
  <c r="R294" i="7"/>
  <c r="R533" i="7"/>
  <c r="R705" i="7"/>
  <c r="R75" i="7"/>
  <c r="R749" i="7"/>
  <c r="R5" i="7"/>
  <c r="R312" i="7"/>
  <c r="R288" i="7"/>
  <c r="Q219" i="7"/>
  <c r="R755" i="7"/>
  <c r="R470" i="7"/>
  <c r="R629" i="7"/>
  <c r="Q669" i="7"/>
  <c r="Q306" i="7"/>
  <c r="R69" i="7"/>
  <c r="Q388" i="7"/>
  <c r="R569" i="7"/>
  <c r="Q648" i="7"/>
  <c r="R137" i="7"/>
  <c r="R503" i="7"/>
  <c r="R514" i="7"/>
  <c r="R335" i="7"/>
  <c r="R487" i="7"/>
  <c r="R206" i="7"/>
  <c r="Q94" i="7"/>
  <c r="R446" i="7"/>
  <c r="R586" i="7"/>
  <c r="Q539" i="7"/>
  <c r="R700" i="7"/>
  <c r="R576" i="7"/>
  <c r="R459" i="7"/>
  <c r="Q411" i="7"/>
  <c r="Q472" i="7"/>
  <c r="R536" i="7"/>
  <c r="R578" i="7"/>
  <c r="R177" i="7"/>
  <c r="Q608" i="7"/>
  <c r="R208" i="7"/>
  <c r="R224" i="7"/>
  <c r="Q161" i="7"/>
  <c r="R241" i="7"/>
  <c r="Q154" i="7"/>
  <c r="R676" i="7"/>
  <c r="R647" i="7"/>
  <c r="R473" i="7"/>
  <c r="Q414" i="7"/>
  <c r="Q324" i="7"/>
  <c r="R753" i="7"/>
  <c r="R638" i="7"/>
  <c r="Q604" i="7"/>
  <c r="R305" i="7"/>
  <c r="R146" i="7"/>
  <c r="R584" i="7"/>
  <c r="Q584" i="7"/>
  <c r="Q462" i="7"/>
  <c r="R750" i="7"/>
  <c r="R240" i="7"/>
  <c r="R213" i="7"/>
  <c r="R678" i="7"/>
  <c r="R579" i="7"/>
  <c r="Q579" i="7"/>
  <c r="Q757" i="7"/>
  <c r="R347" i="7"/>
  <c r="R489" i="7"/>
  <c r="R437" i="7"/>
  <c r="Q510" i="7"/>
  <c r="Q302" i="7"/>
  <c r="R332" i="7"/>
  <c r="R95" i="7"/>
  <c r="R702" i="7"/>
  <c r="Q702" i="7"/>
  <c r="Q365" i="7"/>
  <c r="Q568" i="7"/>
  <c r="R132" i="7"/>
  <c r="R688" i="7"/>
  <c r="R357" i="7"/>
  <c r="R480" i="7"/>
  <c r="R113" i="7"/>
  <c r="R147" i="7"/>
  <c r="R55" i="7"/>
  <c r="Q612" i="7"/>
  <c r="R488" i="7"/>
  <c r="R708" i="7"/>
  <c r="Q153" i="7"/>
  <c r="R527" i="7"/>
  <c r="R593" i="7"/>
  <c r="Q498" i="7"/>
  <c r="R409" i="7"/>
  <c r="R549" i="7"/>
  <c r="Q486" i="7"/>
  <c r="R188" i="7"/>
  <c r="R215" i="7"/>
  <c r="R311" i="7"/>
  <c r="R654" i="7"/>
  <c r="R139" i="7"/>
  <c r="R361" i="7"/>
  <c r="R740" i="7"/>
  <c r="R687" i="7"/>
  <c r="R158" i="7"/>
  <c r="R421" i="7"/>
  <c r="R379" i="7"/>
  <c r="Q573" i="7"/>
  <c r="R655" i="7"/>
  <c r="R295" i="7"/>
  <c r="Q295" i="7"/>
  <c r="R619" i="7"/>
  <c r="Q322" i="7"/>
  <c r="R499" i="7"/>
  <c r="R707" i="7"/>
  <c r="R495" i="7"/>
  <c r="R698" i="7"/>
  <c r="R162" i="7"/>
  <c r="R364" i="7"/>
  <c r="Q354" i="7"/>
  <c r="Q83" i="7"/>
  <c r="R375" i="7"/>
  <c r="R62" i="7"/>
  <c r="Q396" i="7"/>
  <c r="R636" i="7"/>
  <c r="R284" i="7"/>
  <c r="R160" i="7"/>
  <c r="Q259" i="7"/>
  <c r="R250" i="7"/>
  <c r="Q286" i="7"/>
  <c r="R561" i="7"/>
  <c r="R484" i="7"/>
  <c r="Q86" i="7"/>
  <c r="R112" i="7"/>
  <c r="R631" i="7"/>
  <c r="Q121" i="7"/>
  <c r="Q144" i="7"/>
  <c r="Q553" i="7"/>
  <c r="Q199" i="7"/>
  <c r="R287" i="7"/>
  <c r="R442" i="7"/>
  <c r="R558" i="7"/>
  <c r="Q636" i="7"/>
  <c r="R4" i="7"/>
  <c r="R282" i="7"/>
  <c r="R265" i="7"/>
  <c r="R299" i="7"/>
  <c r="R555" i="7"/>
  <c r="R761" i="7"/>
  <c r="R333" i="7"/>
  <c r="R202" i="7"/>
  <c r="R510" i="7"/>
  <c r="R302" i="7"/>
  <c r="R429" i="7"/>
  <c r="R672" i="7"/>
  <c r="R537" i="7"/>
  <c r="R530" i="7"/>
  <c r="R760" i="7"/>
  <c r="R153" i="7"/>
  <c r="R627" i="7"/>
  <c r="R498" i="7"/>
  <c r="R258" i="7"/>
  <c r="R351" i="7"/>
  <c r="R518" i="7"/>
  <c r="R346" i="7"/>
  <c r="R494" i="7"/>
  <c r="R519" i="7"/>
  <c r="R22" i="7"/>
  <c r="R322" i="7"/>
  <c r="R408" i="7"/>
  <c r="R354" i="7"/>
  <c r="R238" i="7"/>
  <c r="Q747" i="7"/>
  <c r="R566" i="7"/>
  <c r="R452" i="7"/>
  <c r="Q485" i="7"/>
  <c r="R114" i="7"/>
  <c r="R127" i="7"/>
  <c r="R564" i="7"/>
  <c r="R243" i="7"/>
  <c r="Q112" i="7"/>
  <c r="Q713" i="7"/>
  <c r="R233" i="7"/>
  <c r="R12" i="7"/>
  <c r="R327" i="7"/>
  <c r="R559" i="7"/>
  <c r="Q386" i="7"/>
  <c r="R229" i="7"/>
  <c r="R450" i="7"/>
  <c r="R195" i="7"/>
  <c r="R613" i="7"/>
  <c r="Q522" i="7"/>
  <c r="Q698" i="7"/>
  <c r="Q43" i="7"/>
  <c r="Q214" i="7"/>
  <c r="Q50" i="7"/>
  <c r="Q647" i="7"/>
  <c r="Q244" i="7"/>
  <c r="Q609" i="7"/>
  <c r="Q232" i="7"/>
  <c r="Q642" i="7"/>
  <c r="Q592" i="7"/>
  <c r="Q361" i="7"/>
  <c r="Q243" i="7"/>
  <c r="Q681" i="7"/>
  <c r="Q689" i="7"/>
  <c r="Q328" i="7"/>
  <c r="Q67" i="7"/>
  <c r="Q546" i="7"/>
  <c r="Q102" i="7"/>
  <c r="Q634" i="7"/>
  <c r="Q343" i="7"/>
  <c r="Q151" i="7"/>
  <c r="Q478" i="7"/>
  <c r="Q342" i="7"/>
  <c r="Q369" i="7"/>
  <c r="Q15" i="7"/>
  <c r="Q461" i="7"/>
  <c r="Q184" i="7"/>
  <c r="Q223" i="7"/>
  <c r="Q297" i="7"/>
  <c r="Q356" i="7"/>
  <c r="Q644" i="7"/>
  <c r="Q111" i="7"/>
  <c r="Q391" i="7"/>
  <c r="Q353" i="7"/>
  <c r="Q520" i="7"/>
  <c r="Q491" i="7"/>
  <c r="Q628" i="7"/>
  <c r="Q417" i="7"/>
  <c r="Q289" i="7"/>
  <c r="Q541" i="7"/>
  <c r="Q59" i="7"/>
  <c r="Q550" i="7"/>
  <c r="Q741" i="7"/>
  <c r="Q509" i="7"/>
  <c r="Q602" i="7"/>
  <c r="Q720" i="7"/>
  <c r="Q412" i="7"/>
  <c r="Q362" i="7"/>
  <c r="Q591" i="7"/>
  <c r="Q255" i="7"/>
  <c r="Q183" i="7"/>
  <c r="Q175" i="7"/>
  <c r="Q654" i="7"/>
  <c r="Q518" i="7"/>
  <c r="Q424" i="7"/>
  <c r="Q346" i="7"/>
  <c r="Q421" i="7"/>
  <c r="Q22" i="7"/>
  <c r="Q599" i="7"/>
  <c r="Q408" i="7"/>
  <c r="Q443" i="7"/>
  <c r="Q735" i="7"/>
  <c r="Q352" i="7"/>
  <c r="Q318" i="7"/>
  <c r="Q571" i="7"/>
  <c r="Q631" i="7"/>
  <c r="Q34" i="7"/>
  <c r="Q177" i="7"/>
  <c r="Q267" i="7"/>
  <c r="Q379" i="7"/>
  <c r="Q613" i="7"/>
  <c r="Q594" i="7"/>
  <c r="Q389" i="7"/>
  <c r="Q156" i="7"/>
  <c r="Q502" i="7"/>
  <c r="Q263" i="7"/>
  <c r="Q281" i="7"/>
  <c r="Q733" i="7"/>
  <c r="Q257" i="7"/>
  <c r="Q23" i="7"/>
  <c r="Q739" i="7"/>
  <c r="Q682" i="7"/>
  <c r="Q475" i="7"/>
  <c r="Q534" i="7"/>
  <c r="Q690" i="7"/>
  <c r="Q595" i="7"/>
  <c r="Q80" i="7"/>
  <c r="Q72" i="7"/>
  <c r="Q173" i="7"/>
  <c r="Q706" i="7"/>
  <c r="Q2" i="7"/>
  <c r="Q272" i="7"/>
  <c r="Q633" i="7"/>
  <c r="Q142" i="7"/>
  <c r="Q738" i="7"/>
  <c r="Q670" i="7"/>
  <c r="Q133" i="7"/>
  <c r="Q693" i="7"/>
  <c r="Q307" i="7"/>
  <c r="Q248" i="7"/>
  <c r="Q260" i="7"/>
  <c r="Q358" i="7"/>
  <c r="Q524" i="7"/>
  <c r="Q52" i="7"/>
  <c r="Q752" i="7"/>
  <c r="Q580" i="7"/>
  <c r="Q170" i="7"/>
  <c r="Q314" i="7"/>
  <c r="Q339" i="7"/>
  <c r="Q190" i="7"/>
  <c r="Q540" i="7"/>
  <c r="Q575" i="7"/>
  <c r="Q88" i="7"/>
  <c r="Q185" i="7"/>
  <c r="Q477" i="7"/>
  <c r="Q110" i="7"/>
  <c r="Q504" i="7"/>
  <c r="Q587" i="7"/>
  <c r="Q218" i="7"/>
  <c r="Q91" i="7"/>
  <c r="Q37" i="7"/>
  <c r="Q308" i="7"/>
  <c r="Q451" i="7"/>
  <c r="Q345" i="7"/>
  <c r="Q21" i="7"/>
  <c r="Q545" i="7"/>
  <c r="Q467" i="7"/>
  <c r="Q732" i="7"/>
  <c r="Q84" i="7"/>
  <c r="Q583" i="7"/>
  <c r="Q30" i="7"/>
  <c r="Q435" i="7"/>
  <c r="Q422" i="7"/>
  <c r="Q434" i="7"/>
  <c r="Q97" i="7"/>
  <c r="Q543" i="7"/>
  <c r="Q204" i="7"/>
  <c r="Q107" i="7"/>
  <c r="Q367" i="7"/>
  <c r="Q622" i="7"/>
  <c r="Q242" i="7"/>
  <c r="Q623" i="7"/>
  <c r="Q415" i="7"/>
  <c r="Q413" i="7"/>
  <c r="Q671" i="7"/>
  <c r="Q53" i="7"/>
  <c r="Q305" i="7"/>
  <c r="Q109" i="7"/>
  <c r="Q440" i="7"/>
  <c r="Q251" i="7"/>
  <c r="Q180" i="7"/>
  <c r="Q132" i="7"/>
  <c r="Q113" i="7"/>
  <c r="Q464" i="7"/>
  <c r="Q600" i="7"/>
  <c r="Q488" i="7"/>
  <c r="Q570" i="7"/>
  <c r="Q456" i="7"/>
  <c r="Q157" i="7"/>
  <c r="Q47" i="7"/>
  <c r="Q117" i="7"/>
  <c r="Q740" i="7"/>
  <c r="Q99" i="7"/>
  <c r="Q495" i="7"/>
  <c r="Q567" i="7"/>
  <c r="Q601" i="7"/>
  <c r="Q626" i="7"/>
  <c r="Q521" i="7"/>
  <c r="Q501" i="7"/>
  <c r="Q179" i="7"/>
  <c r="Q529" i="7"/>
  <c r="Q651" i="7"/>
  <c r="Q250" i="7"/>
  <c r="Q114" i="7"/>
  <c r="Q28" i="7"/>
  <c r="Q316" i="7"/>
  <c r="Q572" i="7"/>
  <c r="Q376" i="7"/>
  <c r="Q300" i="7"/>
  <c r="Q155" i="7"/>
  <c r="Q189" i="7"/>
  <c r="Q33" i="7"/>
  <c r="Q56" i="7"/>
  <c r="Q538" i="7"/>
  <c r="Q341" i="7"/>
  <c r="Q31" i="7"/>
  <c r="Q742" i="7"/>
  <c r="Q734" i="7"/>
  <c r="Q136" i="7"/>
  <c r="Q150" i="7"/>
  <c r="Q403" i="7"/>
  <c r="Q261" i="7"/>
  <c r="Q701" i="7"/>
  <c r="Q262" i="7"/>
  <c r="Q359" i="7"/>
  <c r="Q394" i="7"/>
  <c r="Q427" i="7"/>
  <c r="Q378" i="7"/>
  <c r="Q423" i="7"/>
  <c r="Q75" i="7"/>
  <c r="Q5" i="7"/>
  <c r="Q515" i="7"/>
  <c r="Q234" i="7"/>
  <c r="Q163" i="7"/>
  <c r="Q459" i="7"/>
  <c r="Q611" i="7"/>
  <c r="Q98" i="7"/>
  <c r="Q425" i="7"/>
  <c r="Q85" i="7"/>
  <c r="Q310" i="7"/>
  <c r="Q555" i="7"/>
  <c r="Q691" i="7"/>
  <c r="Q426" i="7"/>
  <c r="Q146" i="7"/>
  <c r="Q384" i="7"/>
  <c r="Q460" i="7"/>
  <c r="Q678" i="7"/>
  <c r="Q589" i="7"/>
  <c r="Q444" i="7"/>
  <c r="Q437" i="7"/>
  <c r="Q332" i="7"/>
  <c r="Q126" i="7"/>
  <c r="Q429" i="7"/>
  <c r="Q64" i="7"/>
  <c r="Q607" i="7"/>
  <c r="Q530" i="7"/>
  <c r="Q404" i="7"/>
  <c r="Q357" i="7"/>
  <c r="Q617" i="7"/>
  <c r="Q544" i="7"/>
  <c r="Q708" i="7"/>
  <c r="Q215" i="7"/>
  <c r="Q419" i="7"/>
  <c r="Q758" i="7"/>
  <c r="Q707" i="7"/>
  <c r="Q561" i="7"/>
  <c r="Q276" i="7"/>
  <c r="Q564" i="7"/>
  <c r="Q130" i="7"/>
  <c r="Q526" i="7"/>
  <c r="D415" i="7" l="1"/>
  <c r="D465" i="6"/>
  <c r="W577" i="6"/>
  <c r="W103" i="6"/>
  <c r="W583" i="6"/>
  <c r="W457" i="6"/>
  <c r="W653" i="6"/>
  <c r="W213" i="6"/>
  <c r="W450" i="6"/>
  <c r="W578" i="6"/>
  <c r="W499" i="6"/>
  <c r="W455" i="6"/>
  <c r="W600" i="6"/>
  <c r="W52" i="6"/>
  <c r="W147" i="6"/>
  <c r="W311" i="6"/>
  <c r="W404" i="6"/>
  <c r="W708" i="6"/>
  <c r="W768" i="6"/>
  <c r="W734" i="6"/>
  <c r="W84" i="6"/>
  <c r="W758" i="6"/>
  <c r="W33" i="6"/>
  <c r="W228" i="6"/>
  <c r="W685" i="6"/>
  <c r="W104" i="6"/>
  <c r="W30" i="6"/>
  <c r="W647" i="6"/>
  <c r="W483" i="6"/>
  <c r="W439" i="6"/>
  <c r="W297" i="6"/>
  <c r="W427" i="6"/>
  <c r="W475" i="6"/>
  <c r="W574" i="6"/>
  <c r="W548" i="6"/>
  <c r="W146" i="6"/>
  <c r="W37" i="6"/>
  <c r="W155" i="6"/>
  <c r="W389" i="6"/>
  <c r="W307" i="6"/>
  <c r="W630" i="6"/>
  <c r="W733" i="6"/>
  <c r="W77" i="6"/>
  <c r="W718" i="6"/>
  <c r="W710" i="6"/>
  <c r="W767" i="6"/>
  <c r="W525" i="6"/>
  <c r="W342" i="6"/>
  <c r="W757" i="6"/>
  <c r="W372" i="6"/>
  <c r="W487" i="6"/>
  <c r="W471" i="6"/>
  <c r="W236" i="6"/>
  <c r="W514" i="6"/>
  <c r="W160" i="6"/>
  <c r="W526" i="6"/>
  <c r="W19" i="6"/>
  <c r="W157" i="6"/>
  <c r="W275" i="6"/>
  <c r="W118" i="6"/>
  <c r="W536" i="6"/>
  <c r="W394" i="6"/>
  <c r="W451" i="6"/>
  <c r="W779" i="6"/>
  <c r="W664" i="6"/>
  <c r="W562" i="6"/>
  <c r="W216" i="6"/>
  <c r="W607" i="6"/>
  <c r="W327" i="6"/>
  <c r="W712" i="6"/>
  <c r="W452" i="6"/>
  <c r="W5" i="6"/>
  <c r="W725" i="6"/>
  <c r="W245" i="6"/>
  <c r="W743" i="6"/>
  <c r="W405" i="6"/>
  <c r="W571" i="6"/>
  <c r="W747" i="6"/>
  <c r="W113" i="6"/>
  <c r="W278" i="6"/>
  <c r="W505" i="6"/>
  <c r="W67" i="6"/>
  <c r="W678" i="6"/>
  <c r="W421" i="6"/>
  <c r="W182" i="6"/>
  <c r="W582" i="6"/>
  <c r="W331" i="6"/>
  <c r="W580" i="6"/>
  <c r="W3" i="6"/>
  <c r="W354" i="6"/>
  <c r="W586" i="6"/>
  <c r="W192" i="6"/>
  <c r="W545" i="6"/>
  <c r="W634" i="6"/>
  <c r="W432" i="6"/>
  <c r="W799" i="6"/>
  <c r="W276" i="6"/>
  <c r="W72" i="6"/>
  <c r="W503" i="6"/>
  <c r="W207" i="6"/>
  <c r="W742" i="6"/>
  <c r="W22" i="6"/>
  <c r="W446" i="6"/>
  <c r="W500" i="6"/>
  <c r="W667" i="6"/>
  <c r="W620" i="6"/>
  <c r="W386" i="6"/>
  <c r="W36" i="6"/>
  <c r="W702" i="6"/>
  <c r="W703" i="6"/>
  <c r="W351" i="6"/>
  <c r="W85" i="6"/>
  <c r="W264" i="6"/>
  <c r="W407" i="6"/>
  <c r="W615" i="6"/>
  <c r="W613" i="6"/>
  <c r="W395" i="6"/>
  <c r="W173" i="6"/>
  <c r="W150" i="6"/>
  <c r="W735" i="6"/>
  <c r="W619" i="6"/>
  <c r="W704" i="6"/>
  <c r="W713" i="6"/>
  <c r="W572" i="6"/>
  <c r="W517" i="6"/>
  <c r="W699" i="6"/>
  <c r="W170" i="6"/>
  <c r="W788" i="6"/>
  <c r="W716" i="6"/>
  <c r="W162" i="6"/>
  <c r="W645" i="6"/>
  <c r="W223" i="6"/>
  <c r="W260" i="6"/>
  <c r="W224" i="6"/>
  <c r="W559" i="6"/>
  <c r="W142" i="6"/>
  <c r="W42" i="6"/>
  <c r="W148" i="6"/>
  <c r="W143" i="6"/>
  <c r="W343" i="6"/>
  <c r="W183" i="6"/>
  <c r="W333" i="6"/>
  <c r="W570" i="6"/>
  <c r="W296" i="6"/>
  <c r="W649" i="6"/>
  <c r="W332" i="6"/>
  <c r="W328" i="6"/>
  <c r="W528" i="6"/>
  <c r="W660" i="6"/>
  <c r="W129" i="6"/>
  <c r="W638" i="6"/>
  <c r="W753" i="6"/>
  <c r="W739" i="6"/>
  <c r="W383" i="6"/>
  <c r="W682" i="6"/>
  <c r="W456" i="6"/>
  <c r="W553" i="6"/>
  <c r="W159" i="6"/>
  <c r="W561" i="6"/>
  <c r="W498" i="6"/>
  <c r="W56" i="6"/>
  <c r="W119" i="6"/>
  <c r="W533" i="6"/>
  <c r="W608" i="6"/>
  <c r="W480" i="6"/>
  <c r="W318" i="6"/>
  <c r="W308" i="6"/>
  <c r="W491" i="6"/>
  <c r="W628" i="6"/>
  <c r="W294" i="6"/>
  <c r="W720" i="6"/>
  <c r="W239" i="6"/>
  <c r="W547" i="6"/>
  <c r="W195" i="6"/>
  <c r="W17" i="6"/>
  <c r="W650" i="6"/>
  <c r="W575" i="6"/>
  <c r="W50" i="6"/>
  <c r="W217" i="6"/>
  <c r="W368" i="6"/>
  <c r="W616" i="6"/>
  <c r="W136" i="6"/>
  <c r="W605" i="6"/>
  <c r="W681" i="6"/>
  <c r="W271" i="6"/>
  <c r="W251" i="6"/>
  <c r="W671" i="6"/>
  <c r="W527" i="6"/>
  <c r="W341" i="6"/>
  <c r="W334" i="6"/>
  <c r="W675" i="6"/>
  <c r="W273" i="6"/>
  <c r="W309" i="6"/>
  <c r="W392" i="6"/>
  <c r="W25" i="6"/>
  <c r="W581" i="6"/>
  <c r="W532" i="6"/>
  <c r="W255" i="6"/>
  <c r="W610" i="6"/>
  <c r="W695" i="6"/>
  <c r="W385" i="6"/>
  <c r="W418" i="6"/>
  <c r="W410" i="6"/>
  <c r="W641" i="6"/>
  <c r="W640" i="6"/>
  <c r="W203" i="6"/>
  <c r="W795" i="6"/>
  <c r="W193" i="6"/>
  <c r="W366" i="6"/>
  <c r="W39" i="6"/>
  <c r="W349" i="6"/>
  <c r="W335" i="6"/>
  <c r="W663" i="6"/>
  <c r="W175" i="6"/>
  <c r="W644" i="6"/>
  <c r="W80" i="6"/>
  <c r="W518" i="6"/>
  <c r="W34" i="6"/>
  <c r="W400" i="6"/>
  <c r="W568" i="6"/>
  <c r="W324" i="6"/>
  <c r="W138" i="6"/>
  <c r="W778" i="6"/>
  <c r="W741" i="6"/>
  <c r="W775" i="6"/>
  <c r="W322" i="6"/>
  <c r="W29" i="6"/>
  <c r="W564" i="6"/>
  <c r="W384" i="6"/>
  <c r="W540" i="6"/>
  <c r="W796" i="6"/>
  <c r="W657" i="6"/>
  <c r="W45" i="6"/>
  <c r="W401" i="6"/>
  <c r="W549" i="6"/>
  <c r="W453" i="6"/>
  <c r="W759" i="6"/>
  <c r="W158" i="6"/>
  <c r="W312" i="6"/>
  <c r="W790" i="6"/>
  <c r="W123" i="6"/>
  <c r="W97" i="6"/>
  <c r="W286" i="6"/>
  <c r="W633" i="6"/>
  <c r="W254" i="6"/>
  <c r="W381" i="6"/>
  <c r="W347" i="6"/>
  <c r="W109" i="6"/>
  <c r="W481" i="6"/>
  <c r="W205" i="6"/>
  <c r="W669" i="6"/>
  <c r="W226" i="6"/>
  <c r="W637" i="6"/>
  <c r="W196" i="6"/>
  <c r="W569" i="6"/>
  <c r="W321" i="6"/>
  <c r="W651" i="6"/>
  <c r="W204" i="6"/>
  <c r="W303" i="6"/>
  <c r="W274" i="6"/>
  <c r="W534" i="6"/>
  <c r="W426" i="6"/>
  <c r="W593" i="6"/>
  <c r="W391" i="6"/>
  <c r="W764" i="6"/>
  <c r="W746" i="6"/>
  <c r="W167" i="6"/>
  <c r="W469" i="6"/>
  <c r="W662" i="6"/>
  <c r="W627" i="6"/>
  <c r="W542" i="6"/>
  <c r="W265" i="6"/>
  <c r="W100" i="6"/>
  <c r="W726" i="6"/>
  <c r="W468" i="6"/>
  <c r="W449" i="6"/>
  <c r="W18" i="6"/>
  <c r="W112" i="6"/>
  <c r="W252" i="6"/>
  <c r="W82" i="6"/>
  <c r="W506" i="6"/>
  <c r="W612" i="6"/>
  <c r="W352" i="6"/>
  <c r="W473" i="6"/>
  <c r="W23" i="6"/>
  <c r="W178" i="6"/>
  <c r="W689" i="6"/>
  <c r="W250" i="6"/>
  <c r="W687" i="6"/>
  <c r="W24" i="6"/>
  <c r="W777" i="6"/>
  <c r="W474" i="6"/>
  <c r="W134" i="6"/>
  <c r="W31" i="6"/>
  <c r="W552" i="6"/>
  <c r="W798" i="6"/>
  <c r="W211" i="6"/>
  <c r="W738" i="6"/>
  <c r="W299" i="6"/>
  <c r="W188" i="6"/>
  <c r="W337" i="6"/>
  <c r="W769" i="6"/>
  <c r="W44" i="6"/>
  <c r="W614" i="6"/>
  <c r="W220" i="6"/>
  <c r="W522" i="6"/>
  <c r="W465" i="6"/>
  <c r="W89" i="6"/>
  <c r="W330" i="6"/>
  <c r="W238" i="6"/>
  <c r="W502" i="6"/>
  <c r="W234" i="6"/>
  <c r="W546" i="6"/>
  <c r="W15" i="6"/>
  <c r="W551" i="6"/>
  <c r="W652" i="6"/>
  <c r="W629" i="6"/>
  <c r="W557" i="6"/>
  <c r="W655" i="6"/>
  <c r="W436" i="6"/>
  <c r="W78" i="6"/>
  <c r="W319" i="6"/>
  <c r="W792" i="6"/>
  <c r="W684" i="6"/>
  <c r="W786" i="6"/>
  <c r="W511" i="6"/>
  <c r="W656" i="6"/>
  <c r="W709" i="6"/>
  <c r="W365" i="6"/>
  <c r="W93" i="6"/>
  <c r="W429" i="6"/>
  <c r="W174" i="6"/>
  <c r="W774" i="6"/>
  <c r="W320" i="6"/>
  <c r="W496" i="6"/>
  <c r="W149" i="6"/>
  <c r="W326" i="6"/>
  <c r="W132" i="6"/>
  <c r="W190" i="6"/>
  <c r="W579" i="6"/>
  <c r="W719" i="6"/>
  <c r="W371" i="6"/>
  <c r="W729" i="6"/>
  <c r="W609" i="6"/>
  <c r="W79" i="6"/>
  <c r="W696" i="6"/>
  <c r="W27" i="6"/>
  <c r="W555" i="6"/>
  <c r="W443" i="6"/>
  <c r="W246" i="6"/>
  <c r="W219" i="6"/>
  <c r="W539" i="6"/>
  <c r="W676" i="6"/>
  <c r="W108" i="6"/>
  <c r="W225" i="6"/>
  <c r="W242" i="6"/>
  <c r="W168" i="6"/>
  <c r="W550" i="6"/>
  <c r="W125" i="6"/>
  <c r="W55" i="6"/>
  <c r="W740" i="6"/>
  <c r="W73" i="6"/>
  <c r="W727" i="6"/>
  <c r="W783" i="6"/>
  <c r="W9" i="6"/>
  <c r="W96" i="6"/>
  <c r="W698" i="6"/>
  <c r="W145" i="6"/>
  <c r="W584" i="6"/>
  <c r="W697" i="6"/>
  <c r="W75" i="6"/>
  <c r="W393" i="6"/>
  <c r="W479" i="6"/>
  <c r="W433" i="6"/>
  <c r="W65" i="6"/>
  <c r="W11" i="6"/>
  <c r="W732" i="6"/>
  <c r="W411" i="6"/>
  <c r="W266" i="6"/>
  <c r="W231" i="6"/>
  <c r="W390" i="6"/>
  <c r="W38" i="6"/>
  <c r="W519" i="6"/>
  <c r="W680" i="6"/>
  <c r="W617" i="6"/>
  <c r="W745" i="6"/>
  <c r="W679" i="6"/>
  <c r="W776" i="6"/>
  <c r="W624" i="6"/>
  <c r="W677" i="6"/>
  <c r="W364" i="6"/>
  <c r="W497" i="6"/>
  <c r="W800" i="6"/>
  <c r="W388" i="6"/>
  <c r="W235" i="6"/>
  <c r="W293" i="6"/>
  <c r="W360" i="6"/>
  <c r="W46" i="6"/>
  <c r="W298" i="6"/>
  <c r="W176" i="6"/>
  <c r="W419" i="6"/>
  <c r="W794" i="6"/>
  <c r="W181" i="6"/>
  <c r="W165" i="6"/>
  <c r="W694" i="6"/>
  <c r="W262" i="6"/>
  <c r="W476" i="6"/>
  <c r="W191" i="6"/>
  <c r="W292" i="6"/>
  <c r="W177" i="6"/>
  <c r="W509" i="6"/>
  <c r="W512" i="6"/>
  <c r="W70" i="6"/>
  <c r="W106" i="6"/>
  <c r="W206" i="6"/>
  <c r="W232" i="6"/>
  <c r="W544" i="6"/>
  <c r="W304" i="6"/>
  <c r="W107" i="6"/>
  <c r="W693" i="6"/>
  <c r="W520" i="6"/>
  <c r="W279" i="6"/>
  <c r="W310" i="6"/>
  <c r="W587" i="6"/>
  <c r="W752" i="6"/>
  <c r="W755" i="6"/>
  <c r="W126" i="6"/>
  <c r="W489" i="6"/>
  <c r="W686" i="6"/>
  <c r="W161" i="6"/>
  <c r="W35" i="6"/>
  <c r="W490" i="6"/>
  <c r="W472" i="6"/>
  <c r="W670" i="6"/>
  <c r="W597" i="6"/>
  <c r="W287" i="6"/>
  <c r="W563" i="6"/>
  <c r="W763" i="6"/>
  <c r="W723" i="6"/>
  <c r="W781" i="6"/>
  <c r="W428" i="6"/>
  <c r="W344" i="6"/>
  <c r="W749" i="6"/>
  <c r="W62" i="6"/>
  <c r="W256" i="6"/>
  <c r="W761" i="6"/>
  <c r="W12" i="6"/>
  <c r="W576" i="6"/>
  <c r="W43" i="6"/>
  <c r="W762" i="6"/>
  <c r="W750" i="6"/>
  <c r="W240" i="6"/>
  <c r="W748" i="6"/>
  <c r="W435" i="6"/>
  <c r="W787" i="6"/>
  <c r="W646" i="6"/>
  <c r="W40" i="6"/>
  <c r="W690" i="6"/>
  <c r="W631" i="6"/>
  <c r="W604" i="6"/>
  <c r="W243" i="6"/>
  <c r="W441" i="6"/>
  <c r="W721" i="6"/>
  <c r="W516" i="6"/>
  <c r="W218" i="6"/>
  <c r="W437" i="6"/>
  <c r="W668" i="6"/>
  <c r="W691" i="6"/>
  <c r="W382" i="6"/>
  <c r="W588" i="6"/>
  <c r="W141" i="6"/>
  <c r="W64" i="6"/>
  <c r="W482" i="6"/>
  <c r="W268" i="6"/>
  <c r="W791" i="6"/>
  <c r="W537" i="6"/>
  <c r="W406" i="6"/>
  <c r="W706" i="6"/>
  <c r="W565" i="6"/>
  <c r="W180" i="6"/>
  <c r="W237" i="6"/>
  <c r="W782" i="6"/>
  <c r="W692" i="6"/>
  <c r="W361" i="6"/>
  <c r="W736" i="6"/>
  <c r="W94" i="6"/>
  <c r="W363" i="6"/>
  <c r="W674" i="6"/>
  <c r="W797" i="6"/>
  <c r="W611" i="6"/>
  <c r="W447" i="6"/>
  <c r="W765" i="6"/>
  <c r="W445" i="6"/>
  <c r="W300" i="6"/>
  <c r="W722" i="6"/>
  <c r="W53" i="6"/>
  <c r="W199" i="6"/>
  <c r="W387" i="6"/>
  <c r="W666" i="6"/>
  <c r="W529" i="6"/>
  <c r="W643" i="6"/>
  <c r="W285" i="6"/>
  <c r="W766" i="6"/>
  <c r="W688" i="6"/>
  <c r="W353" i="6"/>
  <c r="W133" i="6"/>
  <c r="W673" i="6"/>
  <c r="W316" i="6"/>
  <c r="W508" i="6"/>
  <c r="W724" i="6"/>
  <c r="W244" i="6"/>
  <c r="W222" i="6"/>
  <c r="W531" i="6"/>
  <c r="W730" i="6"/>
  <c r="W642" i="6"/>
  <c r="W494" i="6"/>
  <c r="W86" i="6"/>
  <c r="W504" i="6"/>
  <c r="W430" i="6"/>
  <c r="W4" i="6"/>
  <c r="W114" i="6"/>
  <c r="W120" i="6"/>
  <c r="W49" i="6"/>
  <c r="W714" i="6"/>
  <c r="W7" i="6"/>
  <c r="W510" i="6"/>
  <c r="W346" i="6"/>
  <c r="W700" i="6"/>
  <c r="W467" i="6"/>
  <c r="W661" i="6"/>
  <c r="W659" i="6"/>
  <c r="W356" i="6"/>
  <c r="W135" i="6"/>
  <c r="W773" i="6"/>
  <c r="W137" i="6"/>
  <c r="W277" i="6"/>
  <c r="W801" i="6"/>
  <c r="W379" i="6"/>
  <c r="W122" i="6"/>
  <c r="W281" i="6"/>
  <c r="W345" i="6"/>
  <c r="W227" i="6"/>
  <c r="W440" i="6"/>
  <c r="W431" i="6"/>
  <c r="W117" i="6"/>
  <c r="W477" i="6"/>
  <c r="W591" i="6"/>
  <c r="W380" i="6"/>
  <c r="W606" i="6"/>
  <c r="W110" i="6"/>
  <c r="W744" i="6"/>
  <c r="W715" i="6"/>
  <c r="W230" i="6"/>
  <c r="W751" i="6"/>
  <c r="W241" i="6"/>
  <c r="W625" i="6"/>
  <c r="W301" i="6"/>
  <c r="W454" i="6"/>
  <c r="W701" i="6"/>
  <c r="W601" i="6"/>
  <c r="W626" i="6"/>
  <c r="W632" i="6"/>
  <c r="W295" i="6"/>
  <c r="W336" i="6"/>
  <c r="W329" i="6"/>
  <c r="W357" i="6"/>
  <c r="W507" i="6"/>
  <c r="W355" i="6"/>
  <c r="W63" i="6"/>
  <c r="W202" i="6"/>
  <c r="W51" i="6"/>
  <c r="W20" i="6"/>
  <c r="W567" i="6"/>
  <c r="W513" i="6"/>
  <c r="W515" i="6"/>
  <c r="W305" i="6"/>
  <c r="W288" i="6"/>
  <c r="W603" i="6"/>
  <c r="W408" i="6"/>
  <c r="W707" i="6"/>
  <c r="W189" i="6"/>
  <c r="W556" i="6"/>
  <c r="W409" i="6"/>
  <c r="W448" i="6"/>
  <c r="W179" i="6"/>
  <c r="W257" i="6"/>
  <c r="W169" i="6"/>
  <c r="W592" i="6"/>
  <c r="W760" i="6"/>
  <c r="W424" i="6"/>
  <c r="W280" i="6"/>
  <c r="W261" i="6"/>
  <c r="W784" i="6"/>
  <c r="W541" i="6"/>
  <c r="W558" i="6"/>
  <c r="W728" i="6"/>
  <c r="W434" i="6"/>
  <c r="W370" i="6"/>
  <c r="W639" i="6"/>
  <c r="W76" i="6"/>
  <c r="W111" i="6"/>
  <c r="W26" i="6"/>
  <c r="W771" i="6"/>
  <c r="W359" i="6"/>
  <c r="W585" i="6"/>
  <c r="W423" i="6"/>
  <c r="W717" i="6"/>
  <c r="W210" i="6"/>
  <c r="W399" i="6"/>
  <c r="W98" i="6"/>
  <c r="W466" i="6"/>
  <c r="W164" i="6"/>
  <c r="W272" i="6"/>
  <c r="W573" i="6"/>
  <c r="W598" i="6"/>
  <c r="W705" i="6"/>
  <c r="W789" i="6"/>
  <c r="W485" i="6"/>
  <c r="W259" i="6"/>
  <c r="W523" i="6"/>
  <c r="W367" i="6"/>
  <c r="W535" i="6"/>
  <c r="W270" i="6"/>
  <c r="W622" i="6"/>
  <c r="W282" i="6"/>
  <c r="W92" i="6"/>
  <c r="W398" i="6"/>
  <c r="W397" i="6"/>
  <c r="W772" i="6"/>
  <c r="W672" i="6"/>
  <c r="W69" i="6"/>
  <c r="W350" i="6"/>
  <c r="W263" i="6"/>
  <c r="W91" i="6"/>
  <c r="W369" i="6"/>
  <c r="W566" i="6"/>
  <c r="W785" i="6"/>
  <c r="W28" i="6"/>
  <c r="W221" i="6"/>
  <c r="W444" i="6"/>
  <c r="W495" i="6"/>
  <c r="W402" i="6"/>
  <c r="W166" i="6"/>
  <c r="W478" i="6"/>
  <c r="W521" i="6"/>
  <c r="W102" i="6"/>
  <c r="W420" i="6"/>
  <c r="W83" i="6"/>
  <c r="W770" i="6"/>
  <c r="W66" i="6"/>
  <c r="W780" i="6"/>
  <c r="W599" i="6"/>
  <c r="W57" i="6"/>
  <c r="W793" i="6"/>
  <c r="W131" i="6"/>
  <c r="W754" i="6"/>
  <c r="W594" i="6"/>
  <c r="W484" i="6"/>
  <c r="W596" i="6"/>
  <c r="W589" i="6"/>
  <c r="W654" i="6"/>
  <c r="W197" i="6"/>
  <c r="W306" i="6"/>
  <c r="W253" i="6"/>
  <c r="W16" i="6"/>
  <c r="W595" i="6"/>
  <c r="W95" i="6"/>
  <c r="W711" i="6"/>
  <c r="W530" i="6"/>
  <c r="W623" i="6"/>
  <c r="W618" i="6"/>
  <c r="W378" i="6"/>
  <c r="W130" i="6"/>
  <c r="W501" i="6"/>
  <c r="W362" i="6"/>
  <c r="W621" i="6"/>
  <c r="W198" i="6"/>
  <c r="W58" i="6"/>
  <c r="W470" i="6"/>
  <c r="W81" i="6"/>
  <c r="W554" i="6"/>
  <c r="W74" i="6"/>
  <c r="W396" i="6"/>
  <c r="W731" i="6"/>
  <c r="W214" i="6"/>
  <c r="W560" i="6"/>
  <c r="W105" i="6"/>
  <c r="W538" i="6"/>
  <c r="W171" i="6"/>
  <c r="W486" i="6"/>
  <c r="W524" i="6"/>
  <c r="W340" i="6"/>
  <c r="W442" i="6"/>
  <c r="W403" i="6"/>
  <c r="W338" i="6"/>
  <c r="W124" i="6"/>
  <c r="W665" i="6"/>
  <c r="W636" i="6"/>
  <c r="W302" i="6"/>
  <c r="W493" i="6"/>
  <c r="W648" i="6"/>
  <c r="W6" i="6"/>
  <c r="W101" i="6"/>
  <c r="W201" i="6"/>
  <c r="W543" i="6"/>
  <c r="W233" i="6"/>
  <c r="W358" i="6"/>
  <c r="W602" i="6"/>
  <c r="W47" i="6"/>
  <c r="W412" i="6"/>
  <c r="W438" i="6"/>
  <c r="W756" i="6"/>
  <c r="W215" i="6"/>
  <c r="W284" i="6"/>
  <c r="W683" i="6"/>
  <c r="W60" i="6"/>
  <c r="W212" i="6"/>
  <c r="W348" i="6"/>
  <c r="W144" i="6"/>
  <c r="W737" i="6"/>
  <c r="W163" i="6"/>
  <c r="W10" i="6"/>
  <c r="W325" i="6"/>
  <c r="W121" i="6"/>
  <c r="W156" i="6"/>
  <c r="W590" i="6"/>
  <c r="W59" i="6"/>
  <c r="T474" i="6"/>
  <c r="V704" i="6"/>
  <c r="U704" i="6"/>
  <c r="T704" i="6"/>
  <c r="V508" i="6"/>
  <c r="U508" i="6"/>
  <c r="T508" i="6"/>
  <c r="V168" i="6"/>
  <c r="U168" i="6"/>
  <c r="T168" i="6"/>
  <c r="V345" i="6"/>
  <c r="U345" i="6"/>
  <c r="T345" i="6"/>
  <c r="V560" i="6"/>
  <c r="T560" i="6"/>
  <c r="U560" i="6"/>
  <c r="U97" i="6"/>
  <c r="V97" i="6"/>
  <c r="T97" i="6"/>
  <c r="V370" i="6"/>
  <c r="U370" i="6"/>
  <c r="T370" i="6"/>
  <c r="V759" i="6"/>
  <c r="T759" i="6"/>
  <c r="U759" i="6"/>
  <c r="V286" i="6"/>
  <c r="U286" i="6"/>
  <c r="T286" i="6"/>
  <c r="V244" i="6"/>
  <c r="U244" i="6"/>
  <c r="T244" i="6"/>
  <c r="V158" i="6"/>
  <c r="U158" i="6"/>
  <c r="T158" i="6"/>
  <c r="V312" i="6"/>
  <c r="T312" i="6"/>
  <c r="U312" i="6"/>
  <c r="V69" i="6"/>
  <c r="U69" i="6"/>
  <c r="T69" i="6"/>
  <c r="V598" i="6"/>
  <c r="U598" i="6"/>
  <c r="T598" i="6"/>
  <c r="V467" i="6"/>
  <c r="U467" i="6"/>
  <c r="T467" i="6"/>
  <c r="V486" i="6"/>
  <c r="T486" i="6"/>
  <c r="U486" i="6"/>
  <c r="V661" i="6"/>
  <c r="T661" i="6"/>
  <c r="U661" i="6"/>
  <c r="V163" i="6"/>
  <c r="U163" i="6"/>
  <c r="T163" i="6"/>
  <c r="V369" i="6"/>
  <c r="T369" i="6"/>
  <c r="U369" i="6"/>
  <c r="V233" i="6"/>
  <c r="U233" i="6"/>
  <c r="T233" i="6"/>
  <c r="U380" i="6"/>
  <c r="T380" i="6"/>
  <c r="V380" i="6"/>
  <c r="V717" i="6"/>
  <c r="U717" i="6"/>
  <c r="T717" i="6"/>
  <c r="V430" i="6"/>
  <c r="T430" i="6"/>
  <c r="U430" i="6"/>
  <c r="V785" i="6"/>
  <c r="U785" i="6"/>
  <c r="T785" i="6"/>
  <c r="V713" i="6"/>
  <c r="U713" i="6"/>
  <c r="T713" i="6"/>
  <c r="V156" i="6"/>
  <c r="U156" i="6"/>
  <c r="T156" i="6"/>
  <c r="V114" i="6"/>
  <c r="T114" i="6"/>
  <c r="U114" i="6"/>
  <c r="V221" i="6"/>
  <c r="U221" i="6"/>
  <c r="T221" i="6"/>
  <c r="V636" i="6"/>
  <c r="U636" i="6"/>
  <c r="T636" i="6"/>
  <c r="V622" i="6"/>
  <c r="U622" i="6"/>
  <c r="T622" i="6"/>
  <c r="U584" i="6"/>
  <c r="T584" i="6"/>
  <c r="V584" i="6"/>
  <c r="V230" i="6"/>
  <c r="U230" i="6"/>
  <c r="T230" i="6"/>
  <c r="V302" i="6"/>
  <c r="U302" i="6"/>
  <c r="T302" i="6"/>
  <c r="V282" i="6"/>
  <c r="U282" i="6"/>
  <c r="T282" i="6"/>
  <c r="V497" i="6"/>
  <c r="U497" i="6"/>
  <c r="T497" i="6"/>
  <c r="T800" i="6"/>
  <c r="V800" i="6"/>
  <c r="U800" i="6"/>
  <c r="V482" i="6"/>
  <c r="U482" i="6"/>
  <c r="T482" i="6"/>
  <c r="V626" i="6"/>
  <c r="U626" i="6"/>
  <c r="T626" i="6"/>
  <c r="V780" i="6"/>
  <c r="T780" i="6"/>
  <c r="U780" i="6"/>
  <c r="V555" i="6"/>
  <c r="U555" i="6"/>
  <c r="T555" i="6"/>
  <c r="V599" i="6"/>
  <c r="U599" i="6"/>
  <c r="T599" i="6"/>
  <c r="U398" i="6"/>
  <c r="T398" i="6"/>
  <c r="V398" i="6"/>
  <c r="U434" i="6"/>
  <c r="T434" i="6"/>
  <c r="V434" i="6"/>
  <c r="U284" i="6"/>
  <c r="V284" i="6"/>
  <c r="T284" i="6"/>
  <c r="V538" i="6"/>
  <c r="U538" i="6"/>
  <c r="T538" i="6"/>
  <c r="V573" i="6"/>
  <c r="U573" i="6"/>
  <c r="T573" i="6"/>
  <c r="V171" i="6"/>
  <c r="T171" i="6"/>
  <c r="U171" i="6"/>
  <c r="V700" i="6"/>
  <c r="U700" i="6"/>
  <c r="T700" i="6"/>
  <c r="V615" i="6"/>
  <c r="U615" i="6"/>
  <c r="T615" i="6"/>
  <c r="T350" i="6"/>
  <c r="U350" i="6"/>
  <c r="V350" i="6"/>
  <c r="V531" i="6"/>
  <c r="U531" i="6"/>
  <c r="T531" i="6"/>
  <c r="V26" i="6"/>
  <c r="U26" i="6"/>
  <c r="T26" i="6"/>
  <c r="U263" i="6"/>
  <c r="T263" i="6"/>
  <c r="V263" i="6"/>
  <c r="V201" i="6"/>
  <c r="U201" i="6"/>
  <c r="T201" i="6"/>
  <c r="V264" i="6"/>
  <c r="T264" i="6"/>
  <c r="U264" i="6"/>
  <c r="V381" i="6"/>
  <c r="U381" i="6"/>
  <c r="T381" i="6"/>
  <c r="V771" i="6"/>
  <c r="U771" i="6"/>
  <c r="T771" i="6"/>
  <c r="T91" i="6"/>
  <c r="V91" i="6"/>
  <c r="U91" i="6"/>
  <c r="V340" i="6"/>
  <c r="T340" i="6"/>
  <c r="U340" i="6"/>
  <c r="V356" i="6"/>
  <c r="U356" i="6"/>
  <c r="T356" i="6"/>
  <c r="V585" i="6"/>
  <c r="U585" i="6"/>
  <c r="T585" i="6"/>
  <c r="V566" i="6"/>
  <c r="T566" i="6"/>
  <c r="U566" i="6"/>
  <c r="V86" i="6"/>
  <c r="U86" i="6"/>
  <c r="T86" i="6"/>
  <c r="V606" i="6"/>
  <c r="U606" i="6"/>
  <c r="T606" i="6"/>
  <c r="V55" i="6"/>
  <c r="T55" i="6"/>
  <c r="U55" i="6"/>
  <c r="V403" i="6"/>
  <c r="U403" i="6"/>
  <c r="T403" i="6"/>
  <c r="V395" i="6"/>
  <c r="T395" i="6"/>
  <c r="U395" i="6"/>
  <c r="V602" i="6"/>
  <c r="U602" i="6"/>
  <c r="T602" i="6"/>
  <c r="V740" i="6"/>
  <c r="U740" i="6"/>
  <c r="T740" i="6"/>
  <c r="V367" i="6"/>
  <c r="T367" i="6"/>
  <c r="U367" i="6"/>
  <c r="T338" i="6"/>
  <c r="U338" i="6"/>
  <c r="V338" i="6"/>
  <c r="V773" i="6"/>
  <c r="U773" i="6"/>
  <c r="T773" i="6"/>
  <c r="U173" i="6"/>
  <c r="T173" i="6"/>
  <c r="V173" i="6"/>
  <c r="V407" i="6"/>
  <c r="U407" i="6"/>
  <c r="T407" i="6"/>
  <c r="U47" i="6"/>
  <c r="T47" i="6"/>
  <c r="V47" i="6"/>
  <c r="V210" i="6"/>
  <c r="U210" i="6"/>
  <c r="T210" i="6"/>
  <c r="V137" i="6"/>
  <c r="U137" i="6"/>
  <c r="T137" i="6"/>
  <c r="V4" i="6"/>
  <c r="T4" i="6"/>
  <c r="U4" i="6"/>
  <c r="V399" i="6"/>
  <c r="T399" i="6"/>
  <c r="U399" i="6"/>
  <c r="U123" i="6"/>
  <c r="T123" i="6"/>
  <c r="V123" i="6"/>
  <c r="T715" i="6"/>
  <c r="U715" i="6"/>
  <c r="V715" i="6"/>
  <c r="V98" i="6"/>
  <c r="T98" i="6"/>
  <c r="U98" i="6"/>
  <c r="V590" i="6"/>
  <c r="U590" i="6"/>
  <c r="T590" i="6"/>
  <c r="V332" i="6"/>
  <c r="U332" i="6"/>
  <c r="T332" i="6"/>
  <c r="V66" i="6"/>
  <c r="U66" i="6"/>
  <c r="T66" i="6"/>
  <c r="V568" i="6"/>
  <c r="U568" i="6"/>
  <c r="T568" i="6"/>
  <c r="V268" i="6"/>
  <c r="T268" i="6"/>
  <c r="U268" i="6"/>
  <c r="V632" i="6"/>
  <c r="U632" i="6"/>
  <c r="T632" i="6"/>
  <c r="V443" i="6"/>
  <c r="U443" i="6"/>
  <c r="T443" i="6"/>
  <c r="V791" i="6"/>
  <c r="U791" i="6"/>
  <c r="T791" i="6"/>
  <c r="V295" i="6"/>
  <c r="U295" i="6"/>
  <c r="T295" i="6"/>
  <c r="V57" i="6"/>
  <c r="T57" i="6"/>
  <c r="U57" i="6"/>
  <c r="V72" i="6"/>
  <c r="U72" i="6"/>
  <c r="T72" i="6"/>
  <c r="V537" i="6"/>
  <c r="T537" i="6"/>
  <c r="U537" i="6"/>
  <c r="V336" i="6"/>
  <c r="U336" i="6"/>
  <c r="T336" i="6"/>
  <c r="V793" i="6"/>
  <c r="U793" i="6"/>
  <c r="T793" i="6"/>
  <c r="V324" i="6"/>
  <c r="U324" i="6"/>
  <c r="T324" i="6"/>
  <c r="V406" i="6"/>
  <c r="U406" i="6"/>
  <c r="T406" i="6"/>
  <c r="V329" i="6"/>
  <c r="U329" i="6"/>
  <c r="T329" i="6"/>
  <c r="V131" i="6"/>
  <c r="T131" i="6"/>
  <c r="U131" i="6"/>
  <c r="V503" i="6"/>
  <c r="U503" i="6"/>
  <c r="T503" i="6"/>
  <c r="V706" i="6"/>
  <c r="T706" i="6"/>
  <c r="U706" i="6"/>
  <c r="V357" i="6"/>
  <c r="U357" i="6"/>
  <c r="T357" i="6"/>
  <c r="V754" i="6"/>
  <c r="U754" i="6"/>
  <c r="T754" i="6"/>
  <c r="V207" i="6"/>
  <c r="U207" i="6"/>
  <c r="T207" i="6"/>
  <c r="V565" i="6"/>
  <c r="U565" i="6"/>
  <c r="T565" i="6"/>
  <c r="V507" i="6"/>
  <c r="U507" i="6"/>
  <c r="T507" i="6"/>
  <c r="V594" i="6"/>
  <c r="T594" i="6"/>
  <c r="U594" i="6"/>
  <c r="V246" i="6"/>
  <c r="U246" i="6"/>
  <c r="T246" i="6"/>
  <c r="V180" i="6"/>
  <c r="T180" i="6"/>
  <c r="U180" i="6"/>
  <c r="V355" i="6"/>
  <c r="U355" i="6"/>
  <c r="T355" i="6"/>
  <c r="V484" i="6"/>
  <c r="U484" i="6"/>
  <c r="T484" i="6"/>
  <c r="V742" i="6"/>
  <c r="U742" i="6"/>
  <c r="T742" i="6"/>
  <c r="V237" i="6"/>
  <c r="U237" i="6"/>
  <c r="T237" i="6"/>
  <c r="V63" i="6"/>
  <c r="U63" i="6"/>
  <c r="T63" i="6"/>
  <c r="V596" i="6"/>
  <c r="T596" i="6"/>
  <c r="U596" i="6"/>
  <c r="V219" i="6"/>
  <c r="U219" i="6"/>
  <c r="T219" i="6"/>
  <c r="V782" i="6"/>
  <c r="T782" i="6"/>
  <c r="U782" i="6"/>
  <c r="V202" i="6"/>
  <c r="U202" i="6"/>
  <c r="T202" i="6"/>
  <c r="V589" i="6"/>
  <c r="U589" i="6"/>
  <c r="T589" i="6"/>
  <c r="V138" i="6"/>
  <c r="U138" i="6"/>
  <c r="T138" i="6"/>
  <c r="V692" i="6"/>
  <c r="U692" i="6"/>
  <c r="T692" i="6"/>
  <c r="V51" i="6"/>
  <c r="U51" i="6"/>
  <c r="T51" i="6"/>
  <c r="V654" i="6"/>
  <c r="T654" i="6"/>
  <c r="U654" i="6"/>
  <c r="V778" i="6"/>
  <c r="U778" i="6"/>
  <c r="T778" i="6"/>
  <c r="V361" i="6"/>
  <c r="T361" i="6"/>
  <c r="U361" i="6"/>
  <c r="V20" i="6"/>
  <c r="U20" i="6"/>
  <c r="T20" i="6"/>
  <c r="V49" i="6"/>
  <c r="U49" i="6"/>
  <c r="T49" i="6"/>
  <c r="V92" i="6"/>
  <c r="U92" i="6"/>
  <c r="T92" i="6"/>
  <c r="V205" i="6"/>
  <c r="U205" i="6"/>
  <c r="T205" i="6"/>
  <c r="V577" i="6"/>
  <c r="U577" i="6"/>
  <c r="T577" i="6"/>
  <c r="V517" i="6"/>
  <c r="U517" i="6"/>
  <c r="T517" i="6"/>
  <c r="V669" i="6"/>
  <c r="U669" i="6"/>
  <c r="T669" i="6"/>
  <c r="V103" i="6"/>
  <c r="U103" i="6"/>
  <c r="T103" i="6"/>
  <c r="V226" i="6"/>
  <c r="U226" i="6"/>
  <c r="T226" i="6"/>
  <c r="V583" i="6"/>
  <c r="U583" i="6"/>
  <c r="T583" i="6"/>
  <c r="V170" i="6"/>
  <c r="U170" i="6"/>
  <c r="T170" i="6"/>
  <c r="V637" i="6"/>
  <c r="U637" i="6"/>
  <c r="T637" i="6"/>
  <c r="V457" i="6"/>
  <c r="U457" i="6"/>
  <c r="T457" i="6"/>
  <c r="V196" i="6"/>
  <c r="T196" i="6"/>
  <c r="U196" i="6"/>
  <c r="V653" i="6"/>
  <c r="U653" i="6"/>
  <c r="T653" i="6"/>
  <c r="V716" i="6"/>
  <c r="U716" i="6"/>
  <c r="T716" i="6"/>
  <c r="V569" i="6"/>
  <c r="T569" i="6"/>
  <c r="U569" i="6"/>
  <c r="V213" i="6"/>
  <c r="U213" i="6"/>
  <c r="T213" i="6"/>
  <c r="V321" i="6"/>
  <c r="U321" i="6"/>
  <c r="T321" i="6"/>
  <c r="V450" i="6"/>
  <c r="U450" i="6"/>
  <c r="T450" i="6"/>
  <c r="V645" i="6"/>
  <c r="U645" i="6"/>
  <c r="T645" i="6"/>
  <c r="V651" i="6"/>
  <c r="U651" i="6"/>
  <c r="T651" i="6"/>
  <c r="V578" i="6"/>
  <c r="U578" i="6"/>
  <c r="T578" i="6"/>
  <c r="V204" i="6"/>
  <c r="U204" i="6"/>
  <c r="T204" i="6"/>
  <c r="V499" i="6"/>
  <c r="U499" i="6"/>
  <c r="T499" i="6"/>
  <c r="V260" i="6"/>
  <c r="U260" i="6"/>
  <c r="T260" i="6"/>
  <c r="V303" i="6"/>
  <c r="U303" i="6"/>
  <c r="T303" i="6"/>
  <c r="V455" i="6"/>
  <c r="U455" i="6"/>
  <c r="T455" i="6"/>
  <c r="V274" i="6"/>
  <c r="U274" i="6"/>
  <c r="T274" i="6"/>
  <c r="V600" i="6"/>
  <c r="U600" i="6"/>
  <c r="T600" i="6"/>
  <c r="V559" i="6"/>
  <c r="U559" i="6"/>
  <c r="T559" i="6"/>
  <c r="V534" i="6"/>
  <c r="T534" i="6"/>
  <c r="U534" i="6"/>
  <c r="V52" i="6"/>
  <c r="U52" i="6"/>
  <c r="T52" i="6"/>
  <c r="V426" i="6"/>
  <c r="U426" i="6"/>
  <c r="T426" i="6"/>
  <c r="V147" i="6"/>
  <c r="U147" i="6"/>
  <c r="T147" i="6"/>
  <c r="V644" i="6"/>
  <c r="U644" i="6"/>
  <c r="T644" i="6"/>
  <c r="T736" i="6"/>
  <c r="V736" i="6"/>
  <c r="U736" i="6"/>
  <c r="V441" i="6"/>
  <c r="T441" i="6"/>
  <c r="U441" i="6"/>
  <c r="T567" i="6"/>
  <c r="V567" i="6"/>
  <c r="U567" i="6"/>
  <c r="V719" i="6"/>
  <c r="U719" i="6"/>
  <c r="T719" i="6"/>
  <c r="T197" i="6"/>
  <c r="V197" i="6"/>
  <c r="U197" i="6"/>
  <c r="T243" i="6"/>
  <c r="V243" i="6"/>
  <c r="U243" i="6"/>
  <c r="T741" i="6"/>
  <c r="V741" i="6"/>
  <c r="U741" i="6"/>
  <c r="V545" i="6"/>
  <c r="U545" i="6"/>
  <c r="T545" i="6"/>
  <c r="V94" i="6"/>
  <c r="T94" i="6"/>
  <c r="U94" i="6"/>
  <c r="T721" i="6"/>
  <c r="V721" i="6"/>
  <c r="U721" i="6"/>
  <c r="V513" i="6"/>
  <c r="T513" i="6"/>
  <c r="U513" i="6"/>
  <c r="V371" i="6"/>
  <c r="T371" i="6"/>
  <c r="U371" i="6"/>
  <c r="T306" i="6"/>
  <c r="U306" i="6"/>
  <c r="V306" i="6"/>
  <c r="T495" i="6"/>
  <c r="U495" i="6"/>
  <c r="V495" i="6"/>
  <c r="T22" i="6"/>
  <c r="V22" i="6"/>
  <c r="U22" i="6"/>
  <c r="V634" i="6"/>
  <c r="T634" i="6"/>
  <c r="U634" i="6"/>
  <c r="T363" i="6"/>
  <c r="V363" i="6"/>
  <c r="U363" i="6"/>
  <c r="V516" i="6"/>
  <c r="T516" i="6"/>
  <c r="U516" i="6"/>
  <c r="T515" i="6"/>
  <c r="U515" i="6"/>
  <c r="V515" i="6"/>
  <c r="V729" i="6"/>
  <c r="T729" i="6"/>
  <c r="U729" i="6"/>
  <c r="T402" i="6"/>
  <c r="V402" i="6"/>
  <c r="U402" i="6"/>
  <c r="V432" i="6"/>
  <c r="T432" i="6"/>
  <c r="U432" i="6"/>
  <c r="T218" i="6"/>
  <c r="V218" i="6"/>
  <c r="U218" i="6"/>
  <c r="V609" i="6"/>
  <c r="T609" i="6"/>
  <c r="U609" i="6"/>
  <c r="T166" i="6"/>
  <c r="V166" i="6"/>
  <c r="U166" i="6"/>
  <c r="V799" i="6"/>
  <c r="T799" i="6"/>
  <c r="U799" i="6"/>
  <c r="V437" i="6"/>
  <c r="T437" i="6"/>
  <c r="U437" i="6"/>
  <c r="V79" i="6"/>
  <c r="T79" i="6"/>
  <c r="U79" i="6"/>
  <c r="T478" i="6"/>
  <c r="U478" i="6"/>
  <c r="V478" i="6"/>
  <c r="V276" i="6"/>
  <c r="T276" i="6"/>
  <c r="U276" i="6"/>
  <c r="U668" i="6"/>
  <c r="T668" i="6"/>
  <c r="V668" i="6"/>
  <c r="V696" i="6"/>
  <c r="U696" i="6"/>
  <c r="T696" i="6"/>
  <c r="V521" i="6"/>
  <c r="T521" i="6"/>
  <c r="U521" i="6"/>
  <c r="V80" i="6"/>
  <c r="U80" i="6"/>
  <c r="T80" i="6"/>
  <c r="V691" i="6"/>
  <c r="T691" i="6"/>
  <c r="U691" i="6"/>
  <c r="V625" i="6"/>
  <c r="U625" i="6"/>
  <c r="T625" i="6"/>
  <c r="V102" i="6"/>
  <c r="U102" i="6"/>
  <c r="T102" i="6"/>
  <c r="V518" i="6"/>
  <c r="U518" i="6"/>
  <c r="T518" i="6"/>
  <c r="V382" i="6"/>
  <c r="U382" i="6"/>
  <c r="T382" i="6"/>
  <c r="V301" i="6"/>
  <c r="U301" i="6"/>
  <c r="T301" i="6"/>
  <c r="V420" i="6"/>
  <c r="T420" i="6"/>
  <c r="U420" i="6"/>
  <c r="V34" i="6"/>
  <c r="U34" i="6"/>
  <c r="T34" i="6"/>
  <c r="V588" i="6"/>
  <c r="T588" i="6"/>
  <c r="U588" i="6"/>
  <c r="V454" i="6"/>
  <c r="U454" i="6"/>
  <c r="T454" i="6"/>
  <c r="V83" i="6"/>
  <c r="U83" i="6"/>
  <c r="T83" i="6"/>
  <c r="V400" i="6"/>
  <c r="U400" i="6"/>
  <c r="T400" i="6"/>
  <c r="V141" i="6"/>
  <c r="U141" i="6"/>
  <c r="T141" i="6"/>
  <c r="V701" i="6"/>
  <c r="U701" i="6"/>
  <c r="T701" i="6"/>
  <c r="V770" i="6"/>
  <c r="T770" i="6"/>
  <c r="U770" i="6"/>
  <c r="V27" i="6"/>
  <c r="U27" i="6"/>
  <c r="T27" i="6"/>
  <c r="V64" i="6"/>
  <c r="T64" i="6"/>
  <c r="U64" i="6"/>
  <c r="V601" i="6"/>
  <c r="U601" i="6"/>
  <c r="T601" i="6"/>
  <c r="V378" i="6"/>
  <c r="U378" i="6"/>
  <c r="T378" i="6"/>
  <c r="V225" i="6"/>
  <c r="T225" i="6"/>
  <c r="U225" i="6"/>
  <c r="V53" i="6"/>
  <c r="U53" i="6"/>
  <c r="T53" i="6"/>
  <c r="V448" i="6"/>
  <c r="T448" i="6"/>
  <c r="U448" i="6"/>
  <c r="V130" i="6"/>
  <c r="U130" i="6"/>
  <c r="T130" i="6"/>
  <c r="V242" i="6"/>
  <c r="U242" i="6"/>
  <c r="T242" i="6"/>
  <c r="V199" i="6"/>
  <c r="U199" i="6"/>
  <c r="T199" i="6"/>
  <c r="V179" i="6"/>
  <c r="T179" i="6"/>
  <c r="U179" i="6"/>
  <c r="V501" i="6"/>
  <c r="U501" i="6"/>
  <c r="T501" i="6"/>
  <c r="V29" i="6"/>
  <c r="T29" i="6"/>
  <c r="U29" i="6"/>
  <c r="V387" i="6"/>
  <c r="U387" i="6"/>
  <c r="T387" i="6"/>
  <c r="V257" i="6"/>
  <c r="T257" i="6"/>
  <c r="U257" i="6"/>
  <c r="V362" i="6"/>
  <c r="U362" i="6"/>
  <c r="T362" i="6"/>
  <c r="V620" i="6"/>
  <c r="U620" i="6"/>
  <c r="T620" i="6"/>
  <c r="V666" i="6"/>
  <c r="U666" i="6"/>
  <c r="T666" i="6"/>
  <c r="V169" i="6"/>
  <c r="T169" i="6"/>
  <c r="U169" i="6"/>
  <c r="V621" i="6"/>
  <c r="U621" i="6"/>
  <c r="T621" i="6"/>
  <c r="V386" i="6"/>
  <c r="T386" i="6"/>
  <c r="U386" i="6"/>
  <c r="V529" i="6"/>
  <c r="U529" i="6"/>
  <c r="T529" i="6"/>
  <c r="V592" i="6"/>
  <c r="T592" i="6"/>
  <c r="U592" i="6"/>
  <c r="V198" i="6"/>
  <c r="U198" i="6"/>
  <c r="T198" i="6"/>
  <c r="V36" i="6"/>
  <c r="U36" i="6"/>
  <c r="T36" i="6"/>
  <c r="V643" i="6"/>
  <c r="U643" i="6"/>
  <c r="T643" i="6"/>
  <c r="V760" i="6"/>
  <c r="T760" i="6"/>
  <c r="U760" i="6"/>
  <c r="V58" i="6"/>
  <c r="U58" i="6"/>
  <c r="T58" i="6"/>
  <c r="V564" i="6"/>
  <c r="T564" i="6"/>
  <c r="U564" i="6"/>
  <c r="V285" i="6"/>
  <c r="U285" i="6"/>
  <c r="T285" i="6"/>
  <c r="V424" i="6"/>
  <c r="T424" i="6"/>
  <c r="U424" i="6"/>
  <c r="V470" i="6"/>
  <c r="U470" i="6"/>
  <c r="T470" i="6"/>
  <c r="V384" i="6"/>
  <c r="U384" i="6"/>
  <c r="T384" i="6"/>
  <c r="V766" i="6"/>
  <c r="U766" i="6"/>
  <c r="T766" i="6"/>
  <c r="V280" i="6"/>
  <c r="T280" i="6"/>
  <c r="U280" i="6"/>
  <c r="V81" i="6"/>
  <c r="U81" i="6"/>
  <c r="T81" i="6"/>
  <c r="V540" i="6"/>
  <c r="T540" i="6"/>
  <c r="U540" i="6"/>
  <c r="V688" i="6"/>
  <c r="U688" i="6"/>
  <c r="T688" i="6"/>
  <c r="V261" i="6"/>
  <c r="T261" i="6"/>
  <c r="U261" i="6"/>
  <c r="V554" i="6"/>
  <c r="U554" i="6"/>
  <c r="T554" i="6"/>
  <c r="V702" i="6"/>
  <c r="U702" i="6"/>
  <c r="T702" i="6"/>
  <c r="V353" i="6"/>
  <c r="U353" i="6"/>
  <c r="T353" i="6"/>
  <c r="V784" i="6"/>
  <c r="T784" i="6"/>
  <c r="U784" i="6"/>
  <c r="V74" i="6"/>
  <c r="U74" i="6"/>
  <c r="T74" i="6"/>
  <c r="V796" i="6"/>
  <c r="T796" i="6"/>
  <c r="U796" i="6"/>
  <c r="V133" i="6"/>
  <c r="U133" i="6"/>
  <c r="T133" i="6"/>
  <c r="V541" i="6"/>
  <c r="T541" i="6"/>
  <c r="U541" i="6"/>
  <c r="V396" i="6"/>
  <c r="U396" i="6"/>
  <c r="T396" i="6"/>
  <c r="V703" i="6"/>
  <c r="U703" i="6"/>
  <c r="T703" i="6"/>
  <c r="V673" i="6"/>
  <c r="U673" i="6"/>
  <c r="T673" i="6"/>
  <c r="V558" i="6"/>
  <c r="T558" i="6"/>
  <c r="U558" i="6"/>
  <c r="V122" i="6"/>
  <c r="U122" i="6"/>
  <c r="T122" i="6"/>
  <c r="V214" i="6"/>
  <c r="U214" i="6"/>
  <c r="T214" i="6"/>
  <c r="U7" i="6"/>
  <c r="T7" i="6"/>
  <c r="V7" i="6"/>
  <c r="V724" i="6"/>
  <c r="U724" i="6"/>
  <c r="T724" i="6"/>
  <c r="V105" i="6"/>
  <c r="U105" i="6"/>
  <c r="T105" i="6"/>
  <c r="V272" i="6"/>
  <c r="U272" i="6"/>
  <c r="T272" i="6"/>
  <c r="V672" i="6"/>
  <c r="U672" i="6"/>
  <c r="T672" i="6"/>
  <c r="V96" i="6"/>
  <c r="U96" i="6"/>
  <c r="T96" i="6"/>
  <c r="V222" i="6"/>
  <c r="U222" i="6"/>
  <c r="T222" i="6"/>
  <c r="V117" i="6"/>
  <c r="T117" i="6"/>
  <c r="U117" i="6"/>
  <c r="V359" i="6"/>
  <c r="U359" i="6"/>
  <c r="T359" i="6"/>
  <c r="V494" i="6"/>
  <c r="U494" i="6"/>
  <c r="T494" i="6"/>
  <c r="V698" i="6"/>
  <c r="U698" i="6"/>
  <c r="T698" i="6"/>
  <c r="V442" i="6"/>
  <c r="T442" i="6"/>
  <c r="U442" i="6"/>
  <c r="V358" i="6"/>
  <c r="U358" i="6"/>
  <c r="T358" i="6"/>
  <c r="U145" i="6"/>
  <c r="V145" i="6"/>
  <c r="T145" i="6"/>
  <c r="V523" i="6"/>
  <c r="U523" i="6"/>
  <c r="T523" i="6"/>
  <c r="T150" i="6"/>
  <c r="V150" i="6"/>
  <c r="U150" i="6"/>
  <c r="V28" i="6"/>
  <c r="U28" i="6"/>
  <c r="T28" i="6"/>
  <c r="V549" i="6"/>
  <c r="U549" i="6"/>
  <c r="T549" i="6"/>
  <c r="U293" i="6"/>
  <c r="T293" i="6"/>
  <c r="V293" i="6"/>
  <c r="V364" i="6"/>
  <c r="T364" i="6"/>
  <c r="U364" i="6"/>
  <c r="V104" i="6"/>
  <c r="U104" i="6"/>
  <c r="T104" i="6"/>
  <c r="U647" i="6"/>
  <c r="V647" i="6"/>
  <c r="T647" i="6"/>
  <c r="V18" i="6"/>
  <c r="T18" i="6"/>
  <c r="U18" i="6"/>
  <c r="U252" i="6"/>
  <c r="T252" i="6"/>
  <c r="V252" i="6"/>
  <c r="V506" i="6"/>
  <c r="T506" i="6"/>
  <c r="U506" i="6"/>
  <c r="U548" i="6"/>
  <c r="V548" i="6"/>
  <c r="T548" i="6"/>
  <c r="V352" i="6"/>
  <c r="U352" i="6"/>
  <c r="T352" i="6"/>
  <c r="V37" i="6"/>
  <c r="U37" i="6"/>
  <c r="T37" i="6"/>
  <c r="V389" i="6"/>
  <c r="U389" i="6"/>
  <c r="T389" i="6"/>
  <c r="V307" i="6"/>
  <c r="U307" i="6"/>
  <c r="T307" i="6"/>
  <c r="V250" i="6"/>
  <c r="T250" i="6"/>
  <c r="U250" i="6"/>
  <c r="V630" i="6"/>
  <c r="U630" i="6"/>
  <c r="T630" i="6"/>
  <c r="V687" i="6"/>
  <c r="T687" i="6"/>
  <c r="U687" i="6"/>
  <c r="V24" i="6"/>
  <c r="U24" i="6"/>
  <c r="T24" i="6"/>
  <c r="U77" i="6"/>
  <c r="V77" i="6"/>
  <c r="T77" i="6"/>
  <c r="V777" i="6"/>
  <c r="U777" i="6"/>
  <c r="T777" i="6"/>
  <c r="U718" i="6"/>
  <c r="V718" i="6"/>
  <c r="T718" i="6"/>
  <c r="V474" i="6"/>
  <c r="U474" i="6"/>
  <c r="V710" i="6"/>
  <c r="U710" i="6"/>
  <c r="T710" i="6"/>
  <c r="V134" i="6"/>
  <c r="T134" i="6"/>
  <c r="U134" i="6"/>
  <c r="U552" i="6"/>
  <c r="T552" i="6"/>
  <c r="V552" i="6"/>
  <c r="V572" i="6"/>
  <c r="U572" i="6"/>
  <c r="T572" i="6"/>
  <c r="V697" i="6"/>
  <c r="U697" i="6"/>
  <c r="T697" i="6"/>
  <c r="V75" i="6"/>
  <c r="U75" i="6"/>
  <c r="T75" i="6"/>
  <c r="V699" i="6"/>
  <c r="U699" i="6"/>
  <c r="T699" i="6"/>
  <c r="V393" i="6"/>
  <c r="T393" i="6"/>
  <c r="U393" i="6"/>
  <c r="V479" i="6"/>
  <c r="U479" i="6"/>
  <c r="T479" i="6"/>
  <c r="V788" i="6"/>
  <c r="U788" i="6"/>
  <c r="T788" i="6"/>
  <c r="V433" i="6"/>
  <c r="U433" i="6"/>
  <c r="T433" i="6"/>
  <c r="V65" i="6"/>
  <c r="U65" i="6"/>
  <c r="T65" i="6"/>
  <c r="V162" i="6"/>
  <c r="U162" i="6"/>
  <c r="T162" i="6"/>
  <c r="V11" i="6"/>
  <c r="U11" i="6"/>
  <c r="T11" i="6"/>
  <c r="V732" i="6"/>
  <c r="U732" i="6"/>
  <c r="T732" i="6"/>
  <c r="V223" i="6"/>
  <c r="U223" i="6"/>
  <c r="T223" i="6"/>
  <c r="V411" i="6"/>
  <c r="U411" i="6"/>
  <c r="T411" i="6"/>
  <c r="V266" i="6"/>
  <c r="U266" i="6"/>
  <c r="T266" i="6"/>
  <c r="V224" i="6"/>
  <c r="U224" i="6"/>
  <c r="T224" i="6"/>
  <c r="V231" i="6"/>
  <c r="U231" i="6"/>
  <c r="T231" i="6"/>
  <c r="V390" i="6"/>
  <c r="T390" i="6"/>
  <c r="U390" i="6"/>
  <c r="V142" i="6"/>
  <c r="U142" i="6"/>
  <c r="T142" i="6"/>
  <c r="V38" i="6"/>
  <c r="T38" i="6"/>
  <c r="U38" i="6"/>
  <c r="V42" i="6"/>
  <c r="U42" i="6"/>
  <c r="T42" i="6"/>
  <c r="V593" i="6"/>
  <c r="U593" i="6"/>
  <c r="T593" i="6"/>
  <c r="V311" i="6"/>
  <c r="U311" i="6"/>
  <c r="T311" i="6"/>
  <c r="V391" i="6"/>
  <c r="T391" i="6"/>
  <c r="U391" i="6"/>
  <c r="V404" i="6"/>
  <c r="U404" i="6"/>
  <c r="T404" i="6"/>
  <c r="V143" i="6"/>
  <c r="U143" i="6"/>
  <c r="T143" i="6"/>
  <c r="V764" i="6"/>
  <c r="T764" i="6"/>
  <c r="U764" i="6"/>
  <c r="V708" i="6"/>
  <c r="U708" i="6"/>
  <c r="T708" i="6"/>
  <c r="V746" i="6"/>
  <c r="U746" i="6"/>
  <c r="T746" i="6"/>
  <c r="V768" i="6"/>
  <c r="U768" i="6"/>
  <c r="T768" i="6"/>
  <c r="V183" i="6"/>
  <c r="U183" i="6"/>
  <c r="T183" i="6"/>
  <c r="V167" i="6"/>
  <c r="U167" i="6"/>
  <c r="T167" i="6"/>
  <c r="V734" i="6"/>
  <c r="U734" i="6"/>
  <c r="T734" i="6"/>
  <c r="V469" i="6"/>
  <c r="T469" i="6"/>
  <c r="U469" i="6"/>
  <c r="V84" i="6"/>
  <c r="U84" i="6"/>
  <c r="T84" i="6"/>
  <c r="V570" i="6"/>
  <c r="U570" i="6"/>
  <c r="T570" i="6"/>
  <c r="V662" i="6"/>
  <c r="T662" i="6"/>
  <c r="U662" i="6"/>
  <c r="V758" i="6"/>
  <c r="U758" i="6"/>
  <c r="T758" i="6"/>
  <c r="V627" i="6"/>
  <c r="U627" i="6"/>
  <c r="T627" i="6"/>
  <c r="V33" i="6"/>
  <c r="U33" i="6"/>
  <c r="T33" i="6"/>
  <c r="V649" i="6"/>
  <c r="U649" i="6"/>
  <c r="T649" i="6"/>
  <c r="U542" i="6"/>
  <c r="T542" i="6"/>
  <c r="V542" i="6"/>
  <c r="V228" i="6"/>
  <c r="U228" i="6"/>
  <c r="T228" i="6"/>
  <c r="V265" i="6"/>
  <c r="T265" i="6"/>
  <c r="U265" i="6"/>
  <c r="V685" i="6"/>
  <c r="U685" i="6"/>
  <c r="T685" i="6"/>
  <c r="V100" i="6"/>
  <c r="T100" i="6"/>
  <c r="U100" i="6"/>
  <c r="V726" i="6"/>
  <c r="U726" i="6"/>
  <c r="T726" i="6"/>
  <c r="U30" i="6"/>
  <c r="V30" i="6"/>
  <c r="T30" i="6"/>
  <c r="V468" i="6"/>
  <c r="U468" i="6"/>
  <c r="T468" i="6"/>
  <c r="V449" i="6"/>
  <c r="T449" i="6"/>
  <c r="U449" i="6"/>
  <c r="V483" i="6"/>
  <c r="U483" i="6"/>
  <c r="T483" i="6"/>
  <c r="V439" i="6"/>
  <c r="U439" i="6"/>
  <c r="T439" i="6"/>
  <c r="U112" i="6"/>
  <c r="T112" i="6"/>
  <c r="V112" i="6"/>
  <c r="V297" i="6"/>
  <c r="U297" i="6"/>
  <c r="T297" i="6"/>
  <c r="V427" i="6"/>
  <c r="U427" i="6"/>
  <c r="T427" i="6"/>
  <c r="V82" i="6"/>
  <c r="T82" i="6"/>
  <c r="U82" i="6"/>
  <c r="V475" i="6"/>
  <c r="U475" i="6"/>
  <c r="T475" i="6"/>
  <c r="V612" i="6"/>
  <c r="U612" i="6"/>
  <c r="T612" i="6"/>
  <c r="U146" i="6"/>
  <c r="V146" i="6"/>
  <c r="T146" i="6"/>
  <c r="V473" i="6"/>
  <c r="T473" i="6"/>
  <c r="U473" i="6"/>
  <c r="V23" i="6"/>
  <c r="T23" i="6"/>
  <c r="U23" i="6"/>
  <c r="U178" i="6"/>
  <c r="T178" i="6"/>
  <c r="V178" i="6"/>
  <c r="U31" i="6"/>
  <c r="T31" i="6"/>
  <c r="V31" i="6"/>
  <c r="V525" i="6"/>
  <c r="U525" i="6"/>
  <c r="T525" i="6"/>
  <c r="T253" i="6"/>
  <c r="U253" i="6"/>
  <c r="V253" i="6"/>
  <c r="T446" i="6"/>
  <c r="V446" i="6"/>
  <c r="U446" i="6"/>
  <c r="V674" i="6"/>
  <c r="T674" i="6"/>
  <c r="U674" i="6"/>
  <c r="V305" i="6"/>
  <c r="T305" i="6"/>
  <c r="U305" i="6"/>
  <c r="T16" i="6"/>
  <c r="V16" i="6"/>
  <c r="U16" i="6"/>
  <c r="T500" i="6"/>
  <c r="U500" i="6"/>
  <c r="V500" i="6"/>
  <c r="T797" i="6"/>
  <c r="U797" i="6"/>
  <c r="V797" i="6"/>
  <c r="T288" i="6"/>
  <c r="V288" i="6"/>
  <c r="U288" i="6"/>
  <c r="T595" i="6"/>
  <c r="U595" i="6"/>
  <c r="V595" i="6"/>
  <c r="T775" i="6"/>
  <c r="V775" i="6"/>
  <c r="U775" i="6"/>
  <c r="V611" i="6"/>
  <c r="T611" i="6"/>
  <c r="U611" i="6"/>
  <c r="V603" i="6"/>
  <c r="T603" i="6"/>
  <c r="U603" i="6"/>
  <c r="U95" i="6"/>
  <c r="V95" i="6"/>
  <c r="T95" i="6"/>
  <c r="U667" i="6"/>
  <c r="T667" i="6"/>
  <c r="V667" i="6"/>
  <c r="U447" i="6"/>
  <c r="V447" i="6"/>
  <c r="T447" i="6"/>
  <c r="V408" i="6"/>
  <c r="T408" i="6"/>
  <c r="U408" i="6"/>
  <c r="U711" i="6"/>
  <c r="V711" i="6"/>
  <c r="T711" i="6"/>
  <c r="V539" i="6"/>
  <c r="T539" i="6"/>
  <c r="U539" i="6"/>
  <c r="V765" i="6"/>
  <c r="U765" i="6"/>
  <c r="T765" i="6"/>
  <c r="V707" i="6"/>
  <c r="T707" i="6"/>
  <c r="U707" i="6"/>
  <c r="U530" i="6"/>
  <c r="V530" i="6"/>
  <c r="T530" i="6"/>
  <c r="U445" i="6"/>
  <c r="V445" i="6"/>
  <c r="T445" i="6"/>
  <c r="V189" i="6"/>
  <c r="T189" i="6"/>
  <c r="U189" i="6"/>
  <c r="V623" i="6"/>
  <c r="U623" i="6"/>
  <c r="T623" i="6"/>
  <c r="T676" i="6"/>
  <c r="U676" i="6"/>
  <c r="V676" i="6"/>
  <c r="V300" i="6"/>
  <c r="U300" i="6"/>
  <c r="T300" i="6"/>
  <c r="V556" i="6"/>
  <c r="T556" i="6"/>
  <c r="U556" i="6"/>
  <c r="U618" i="6"/>
  <c r="V618" i="6"/>
  <c r="T618" i="6"/>
  <c r="V108" i="6"/>
  <c r="U108" i="6"/>
  <c r="T108" i="6"/>
  <c r="V722" i="6"/>
  <c r="U722" i="6"/>
  <c r="T722" i="6"/>
  <c r="T409" i="6"/>
  <c r="V409" i="6"/>
  <c r="U409" i="6"/>
  <c r="V206" i="6"/>
  <c r="U206" i="6"/>
  <c r="T206" i="6"/>
  <c r="V342" i="6"/>
  <c r="U342" i="6"/>
  <c r="T342" i="6"/>
  <c r="U294" i="6"/>
  <c r="V294" i="6"/>
  <c r="T294" i="6"/>
  <c r="V798" i="6"/>
  <c r="T798" i="6"/>
  <c r="U798" i="6"/>
  <c r="U232" i="6"/>
  <c r="V232" i="6"/>
  <c r="T232" i="6"/>
  <c r="V757" i="6"/>
  <c r="U757" i="6"/>
  <c r="T757" i="6"/>
  <c r="V720" i="6"/>
  <c r="T720" i="6"/>
  <c r="U720" i="6"/>
  <c r="V211" i="6"/>
  <c r="U211" i="6"/>
  <c r="T211" i="6"/>
  <c r="V544" i="6"/>
  <c r="U544" i="6"/>
  <c r="T544" i="6"/>
  <c r="V372" i="6"/>
  <c r="U372" i="6"/>
  <c r="T372" i="6"/>
  <c r="U239" i="6"/>
  <c r="V239" i="6"/>
  <c r="T239" i="6"/>
  <c r="U738" i="6"/>
  <c r="V738" i="6"/>
  <c r="T738" i="6"/>
  <c r="U304" i="6"/>
  <c r="V304" i="6"/>
  <c r="T304" i="6"/>
  <c r="V487" i="6"/>
  <c r="U487" i="6"/>
  <c r="T487" i="6"/>
  <c r="V547" i="6"/>
  <c r="U547" i="6"/>
  <c r="T547" i="6"/>
  <c r="U299" i="6"/>
  <c r="V299" i="6"/>
  <c r="T299" i="6"/>
  <c r="V107" i="6"/>
  <c r="U107" i="6"/>
  <c r="T107" i="6"/>
  <c r="V471" i="6"/>
  <c r="U471" i="6"/>
  <c r="T471" i="6"/>
  <c r="U195" i="6"/>
  <c r="V195" i="6"/>
  <c r="T195" i="6"/>
  <c r="U188" i="6"/>
  <c r="V188" i="6"/>
  <c r="T188" i="6"/>
  <c r="U693" i="6"/>
  <c r="V693" i="6"/>
  <c r="T693" i="6"/>
  <c r="V236" i="6"/>
  <c r="U236" i="6"/>
  <c r="T236" i="6"/>
  <c r="U17" i="6"/>
  <c r="V17" i="6"/>
  <c r="T17" i="6"/>
  <c r="V337" i="6"/>
  <c r="U337" i="6"/>
  <c r="T337" i="6"/>
  <c r="U520" i="6"/>
  <c r="V520" i="6"/>
  <c r="T520" i="6"/>
  <c r="V514" i="6"/>
  <c r="U514" i="6"/>
  <c r="T514" i="6"/>
  <c r="U650" i="6"/>
  <c r="V650" i="6"/>
  <c r="T650" i="6"/>
  <c r="U769" i="6"/>
  <c r="V769" i="6"/>
  <c r="T769" i="6"/>
  <c r="U279" i="6"/>
  <c r="T279" i="6"/>
  <c r="V279" i="6"/>
  <c r="V160" i="6"/>
  <c r="U160" i="6"/>
  <c r="T160" i="6"/>
  <c r="V575" i="6"/>
  <c r="U575" i="6"/>
  <c r="T575" i="6"/>
  <c r="U44" i="6"/>
  <c r="V44" i="6"/>
  <c r="T44" i="6"/>
  <c r="V310" i="6"/>
  <c r="U310" i="6"/>
  <c r="T310" i="6"/>
  <c r="V526" i="6"/>
  <c r="U526" i="6"/>
  <c r="T526" i="6"/>
  <c r="U50" i="6"/>
  <c r="V50" i="6"/>
  <c r="T50" i="6"/>
  <c r="U614" i="6"/>
  <c r="V614" i="6"/>
  <c r="T614" i="6"/>
  <c r="U587" i="6"/>
  <c r="V587" i="6"/>
  <c r="T587" i="6"/>
  <c r="V19" i="6"/>
  <c r="U19" i="6"/>
  <c r="T19" i="6"/>
  <c r="U217" i="6"/>
  <c r="V217" i="6"/>
  <c r="T217" i="6"/>
  <c r="V220" i="6"/>
  <c r="U220" i="6"/>
  <c r="T220" i="6"/>
  <c r="U752" i="6"/>
  <c r="T752" i="6"/>
  <c r="V752" i="6"/>
  <c r="V157" i="6"/>
  <c r="U157" i="6"/>
  <c r="T157" i="6"/>
  <c r="U368" i="6"/>
  <c r="T368" i="6"/>
  <c r="V368" i="6"/>
  <c r="U522" i="6"/>
  <c r="V522" i="6"/>
  <c r="T522" i="6"/>
  <c r="U755" i="6"/>
  <c r="T755" i="6"/>
  <c r="V755" i="6"/>
  <c r="V275" i="6"/>
  <c r="U275" i="6"/>
  <c r="T275" i="6"/>
  <c r="V616" i="6"/>
  <c r="U616" i="6"/>
  <c r="T616" i="6"/>
  <c r="U465" i="6"/>
  <c r="T465" i="6"/>
  <c r="V465" i="6"/>
  <c r="V126" i="6"/>
  <c r="U126" i="6"/>
  <c r="T126" i="6"/>
  <c r="V118" i="6"/>
  <c r="U118" i="6"/>
  <c r="T118" i="6"/>
  <c r="U136" i="6"/>
  <c r="V136" i="6"/>
  <c r="T136" i="6"/>
  <c r="U89" i="6"/>
  <c r="T89" i="6"/>
  <c r="V89" i="6"/>
  <c r="U489" i="6"/>
  <c r="T489" i="6"/>
  <c r="V489" i="6"/>
  <c r="U686" i="6"/>
  <c r="T686" i="6"/>
  <c r="V686" i="6"/>
  <c r="U161" i="6"/>
  <c r="T161" i="6"/>
  <c r="V161" i="6"/>
  <c r="V35" i="6"/>
  <c r="U35" i="6"/>
  <c r="T35" i="6"/>
  <c r="U490" i="6"/>
  <c r="T490" i="6"/>
  <c r="V490" i="6"/>
  <c r="U472" i="6"/>
  <c r="T472" i="6"/>
  <c r="V472" i="6"/>
  <c r="U670" i="6"/>
  <c r="V670" i="6"/>
  <c r="T670" i="6"/>
  <c r="V597" i="6"/>
  <c r="U597" i="6"/>
  <c r="T597" i="6"/>
  <c r="U287" i="6"/>
  <c r="T287" i="6"/>
  <c r="V287" i="6"/>
  <c r="U563" i="6"/>
  <c r="T563" i="6"/>
  <c r="V563" i="6"/>
  <c r="U763" i="6"/>
  <c r="T763" i="6"/>
  <c r="V763" i="6"/>
  <c r="U723" i="6"/>
  <c r="V723" i="6"/>
  <c r="T723" i="6"/>
  <c r="U781" i="6"/>
  <c r="T781" i="6"/>
  <c r="V781" i="6"/>
  <c r="U428" i="6"/>
  <c r="T428" i="6"/>
  <c r="V428" i="6"/>
  <c r="U344" i="6"/>
  <c r="T344" i="6"/>
  <c r="V344" i="6"/>
  <c r="U749" i="6"/>
  <c r="V749" i="6"/>
  <c r="T749" i="6"/>
  <c r="U62" i="6"/>
  <c r="T62" i="6"/>
  <c r="V62" i="6"/>
  <c r="U256" i="6"/>
  <c r="T256" i="6"/>
  <c r="V256" i="6"/>
  <c r="U761" i="6"/>
  <c r="T761" i="6"/>
  <c r="V761" i="6"/>
  <c r="U12" i="6"/>
  <c r="V12" i="6"/>
  <c r="T12" i="6"/>
  <c r="U576" i="6"/>
  <c r="T576" i="6"/>
  <c r="V576" i="6"/>
  <c r="U43" i="6"/>
  <c r="T43" i="6"/>
  <c r="V43" i="6"/>
  <c r="U762" i="6"/>
  <c r="T762" i="6"/>
  <c r="V762" i="6"/>
  <c r="U750" i="6"/>
  <c r="V750" i="6"/>
  <c r="T750" i="6"/>
  <c r="U240" i="6"/>
  <c r="T240" i="6"/>
  <c r="V240" i="6"/>
  <c r="U748" i="6"/>
  <c r="T748" i="6"/>
  <c r="V748" i="6"/>
  <c r="U435" i="6"/>
  <c r="T435" i="6"/>
  <c r="V435" i="6"/>
  <c r="U787" i="6"/>
  <c r="V787" i="6"/>
  <c r="T787" i="6"/>
  <c r="U646" i="6"/>
  <c r="T646" i="6"/>
  <c r="V646" i="6"/>
  <c r="U40" i="6"/>
  <c r="T40" i="6"/>
  <c r="V40" i="6"/>
  <c r="U690" i="6"/>
  <c r="T690" i="6"/>
  <c r="V690" i="6"/>
  <c r="U631" i="6"/>
  <c r="V631" i="6"/>
  <c r="T631" i="6"/>
  <c r="U604" i="6"/>
  <c r="T604" i="6"/>
  <c r="V604" i="6"/>
  <c r="V619" i="6"/>
  <c r="U619" i="6"/>
  <c r="T619" i="6"/>
  <c r="V215" i="6"/>
  <c r="U215" i="6"/>
  <c r="T215" i="6"/>
  <c r="V281" i="6"/>
  <c r="U281" i="6"/>
  <c r="T281" i="6"/>
  <c r="V772" i="6"/>
  <c r="U772" i="6"/>
  <c r="T772" i="6"/>
  <c r="V543" i="6"/>
  <c r="U543" i="6"/>
  <c r="T543" i="6"/>
  <c r="U550" i="6"/>
  <c r="T550" i="6"/>
  <c r="V550" i="6"/>
  <c r="V485" i="6"/>
  <c r="U485" i="6"/>
  <c r="T485" i="6"/>
  <c r="V347" i="6"/>
  <c r="U347" i="6"/>
  <c r="T347" i="6"/>
  <c r="T659" i="6"/>
  <c r="U659" i="6"/>
  <c r="V659" i="6"/>
  <c r="U9" i="6"/>
  <c r="T9" i="6"/>
  <c r="V9" i="6"/>
  <c r="V125" i="6"/>
  <c r="T125" i="6"/>
  <c r="U125" i="6"/>
  <c r="V259" i="6"/>
  <c r="U259" i="6"/>
  <c r="T259" i="6"/>
  <c r="V10" i="6"/>
  <c r="U10" i="6"/>
  <c r="T10" i="6"/>
  <c r="T613" i="6"/>
  <c r="V613" i="6"/>
  <c r="U613" i="6"/>
  <c r="V325" i="6"/>
  <c r="T325" i="6"/>
  <c r="U325" i="6"/>
  <c r="U135" i="6"/>
  <c r="V135" i="6"/>
  <c r="T135" i="6"/>
  <c r="V423" i="6"/>
  <c r="U423" i="6"/>
  <c r="T423" i="6"/>
  <c r="U504" i="6"/>
  <c r="T504" i="6"/>
  <c r="V504" i="6"/>
  <c r="V110" i="6"/>
  <c r="T110" i="6"/>
  <c r="U110" i="6"/>
  <c r="V124" i="6"/>
  <c r="U124" i="6"/>
  <c r="T124" i="6"/>
  <c r="V535" i="6"/>
  <c r="U535" i="6"/>
  <c r="T535" i="6"/>
  <c r="V109" i="6"/>
  <c r="T109" i="6"/>
  <c r="U109" i="6"/>
  <c r="V121" i="6"/>
  <c r="U121" i="6"/>
  <c r="T121" i="6"/>
  <c r="V412" i="6"/>
  <c r="U412" i="6"/>
  <c r="T412" i="6"/>
  <c r="V744" i="6"/>
  <c r="T744" i="6"/>
  <c r="U744" i="6"/>
  <c r="U665" i="6"/>
  <c r="V665" i="6"/>
  <c r="T665" i="6"/>
  <c r="V270" i="6"/>
  <c r="U270" i="6"/>
  <c r="T270" i="6"/>
  <c r="U277" i="6"/>
  <c r="V277" i="6"/>
  <c r="T277" i="6"/>
  <c r="V73" i="6"/>
  <c r="U73" i="6"/>
  <c r="T73" i="6"/>
  <c r="V438" i="6"/>
  <c r="T438" i="6"/>
  <c r="U438" i="6"/>
  <c r="V801" i="6"/>
  <c r="U801" i="6"/>
  <c r="T801" i="6"/>
  <c r="U120" i="6"/>
  <c r="T120" i="6"/>
  <c r="V120" i="6"/>
  <c r="V735" i="6"/>
  <c r="T735" i="6"/>
  <c r="U735" i="6"/>
  <c r="V444" i="6"/>
  <c r="U444" i="6"/>
  <c r="T444" i="6"/>
  <c r="V453" i="6"/>
  <c r="U453" i="6"/>
  <c r="T453" i="6"/>
  <c r="V756" i="6"/>
  <c r="T756" i="6"/>
  <c r="U756" i="6"/>
  <c r="V481" i="6"/>
  <c r="T481" i="6"/>
  <c r="U481" i="6"/>
  <c r="T466" i="6"/>
  <c r="V466" i="6"/>
  <c r="U466" i="6"/>
  <c r="V379" i="6"/>
  <c r="U379" i="6"/>
  <c r="T379" i="6"/>
  <c r="V316" i="6"/>
  <c r="U316" i="6"/>
  <c r="T316" i="6"/>
  <c r="V59" i="6"/>
  <c r="T59" i="6"/>
  <c r="U59" i="6"/>
  <c r="U751" i="6"/>
  <c r="V751" i="6"/>
  <c r="T751" i="6"/>
  <c r="V241" i="6"/>
  <c r="U241" i="6"/>
  <c r="T241" i="6"/>
  <c r="V727" i="6"/>
  <c r="T727" i="6"/>
  <c r="U727" i="6"/>
  <c r="U164" i="6"/>
  <c r="V164" i="6"/>
  <c r="T164" i="6"/>
  <c r="V728" i="6"/>
  <c r="U728" i="6"/>
  <c r="T728" i="6"/>
  <c r="V714" i="6"/>
  <c r="T714" i="6"/>
  <c r="U714" i="6"/>
  <c r="U731" i="6"/>
  <c r="T731" i="6"/>
  <c r="V731" i="6"/>
  <c r="V657" i="6"/>
  <c r="U657" i="6"/>
  <c r="T657" i="6"/>
  <c r="T397" i="6"/>
  <c r="V397" i="6"/>
  <c r="U397" i="6"/>
  <c r="V683" i="6"/>
  <c r="U683" i="6"/>
  <c r="T683" i="6"/>
  <c r="V351" i="6"/>
  <c r="U351" i="6"/>
  <c r="T351" i="6"/>
  <c r="V493" i="6"/>
  <c r="U493" i="6"/>
  <c r="T493" i="6"/>
  <c r="V227" i="6"/>
  <c r="U227" i="6"/>
  <c r="T227" i="6"/>
  <c r="U639" i="6"/>
  <c r="T639" i="6"/>
  <c r="V639" i="6"/>
  <c r="V510" i="6"/>
  <c r="U510" i="6"/>
  <c r="T510" i="6"/>
  <c r="V60" i="6"/>
  <c r="U60" i="6"/>
  <c r="T60" i="6"/>
  <c r="V45" i="6"/>
  <c r="U45" i="6"/>
  <c r="T45" i="6"/>
  <c r="V648" i="6"/>
  <c r="U648" i="6"/>
  <c r="T648" i="6"/>
  <c r="V440" i="6"/>
  <c r="U440" i="6"/>
  <c r="T440" i="6"/>
  <c r="V76" i="6"/>
  <c r="U76" i="6"/>
  <c r="T76" i="6"/>
  <c r="V346" i="6"/>
  <c r="U346" i="6"/>
  <c r="T346" i="6"/>
  <c r="V212" i="6"/>
  <c r="U212" i="6"/>
  <c r="T212" i="6"/>
  <c r="V85" i="6"/>
  <c r="U85" i="6"/>
  <c r="T85" i="6"/>
  <c r="V6" i="6"/>
  <c r="U6" i="6"/>
  <c r="T6" i="6"/>
  <c r="V431" i="6"/>
  <c r="U431" i="6"/>
  <c r="T431" i="6"/>
  <c r="V633" i="6"/>
  <c r="T633" i="6"/>
  <c r="U633" i="6"/>
  <c r="V348" i="6"/>
  <c r="U348" i="6"/>
  <c r="T348" i="6"/>
  <c r="V111" i="6"/>
  <c r="T111" i="6"/>
  <c r="U111" i="6"/>
  <c r="V101" i="6"/>
  <c r="U101" i="6"/>
  <c r="T101" i="6"/>
  <c r="V705" i="6"/>
  <c r="U705" i="6"/>
  <c r="T705" i="6"/>
  <c r="U401" i="6"/>
  <c r="V401" i="6"/>
  <c r="T401" i="6"/>
  <c r="V254" i="6"/>
  <c r="U254" i="6"/>
  <c r="T254" i="6"/>
  <c r="U144" i="6"/>
  <c r="V144" i="6"/>
  <c r="T144" i="6"/>
  <c r="V783" i="6"/>
  <c r="T783" i="6"/>
  <c r="U783" i="6"/>
  <c r="V730" i="6"/>
  <c r="U730" i="6"/>
  <c r="T730" i="6"/>
  <c r="V477" i="6"/>
  <c r="T477" i="6"/>
  <c r="U477" i="6"/>
  <c r="V789" i="6"/>
  <c r="U789" i="6"/>
  <c r="T789" i="6"/>
  <c r="U524" i="6"/>
  <c r="T524" i="6"/>
  <c r="V524" i="6"/>
  <c r="V737" i="6"/>
  <c r="U737" i="6"/>
  <c r="T737" i="6"/>
  <c r="U790" i="6"/>
  <c r="T790" i="6"/>
  <c r="V790" i="6"/>
  <c r="V642" i="6"/>
  <c r="U642" i="6"/>
  <c r="T642" i="6"/>
  <c r="V591" i="6"/>
  <c r="T591" i="6"/>
  <c r="U591" i="6"/>
  <c r="V328" i="6"/>
  <c r="U328" i="6"/>
  <c r="T328" i="6"/>
  <c r="V388" i="6"/>
  <c r="T388" i="6"/>
  <c r="U388" i="6"/>
  <c r="V660" i="6"/>
  <c r="U660" i="6"/>
  <c r="T660" i="6"/>
  <c r="V753" i="6"/>
  <c r="U753" i="6"/>
  <c r="T753" i="6"/>
  <c r="V46" i="6"/>
  <c r="T46" i="6"/>
  <c r="U46" i="6"/>
  <c r="V383" i="6"/>
  <c r="U383" i="6"/>
  <c r="T383" i="6"/>
  <c r="V176" i="6"/>
  <c r="U176" i="6"/>
  <c r="T176" i="6"/>
  <c r="V456" i="6"/>
  <c r="U456" i="6"/>
  <c r="T456" i="6"/>
  <c r="V159" i="6"/>
  <c r="U159" i="6"/>
  <c r="T159" i="6"/>
  <c r="T694" i="6"/>
  <c r="U694" i="6"/>
  <c r="V694" i="6"/>
  <c r="V498" i="6"/>
  <c r="U498" i="6"/>
  <c r="T498" i="6"/>
  <c r="V733" i="6"/>
  <c r="U733" i="6"/>
  <c r="T733" i="6"/>
  <c r="T70" i="6"/>
  <c r="U70" i="6"/>
  <c r="V70" i="6"/>
  <c r="V491" i="6"/>
  <c r="U491" i="6"/>
  <c r="T491" i="6"/>
  <c r="V106" i="6"/>
  <c r="T106" i="6"/>
  <c r="U106" i="6"/>
  <c r="V519" i="6"/>
  <c r="T519" i="6"/>
  <c r="U519" i="6"/>
  <c r="V148" i="6"/>
  <c r="U148" i="6"/>
  <c r="T148" i="6"/>
  <c r="V680" i="6"/>
  <c r="U680" i="6"/>
  <c r="T680" i="6"/>
  <c r="V617" i="6"/>
  <c r="T617" i="6"/>
  <c r="U617" i="6"/>
  <c r="V343" i="6"/>
  <c r="U343" i="6"/>
  <c r="T343" i="6"/>
  <c r="V745" i="6"/>
  <c r="T745" i="6"/>
  <c r="U745" i="6"/>
  <c r="V679" i="6"/>
  <c r="T679" i="6"/>
  <c r="U679" i="6"/>
  <c r="V333" i="6"/>
  <c r="U333" i="6"/>
  <c r="T333" i="6"/>
  <c r="V776" i="6"/>
  <c r="U776" i="6"/>
  <c r="T776" i="6"/>
  <c r="V624" i="6"/>
  <c r="T624" i="6"/>
  <c r="U624" i="6"/>
  <c r="V296" i="6"/>
  <c r="U296" i="6"/>
  <c r="T296" i="6"/>
  <c r="V677" i="6"/>
  <c r="T677" i="6"/>
  <c r="U677" i="6"/>
  <c r="V528" i="6"/>
  <c r="U528" i="6"/>
  <c r="T528" i="6"/>
  <c r="V235" i="6"/>
  <c r="T235" i="6"/>
  <c r="U235" i="6"/>
  <c r="V129" i="6"/>
  <c r="U129" i="6"/>
  <c r="T129" i="6"/>
  <c r="V638" i="6"/>
  <c r="U638" i="6"/>
  <c r="T638" i="6"/>
  <c r="T360" i="6"/>
  <c r="U360" i="6"/>
  <c r="V360" i="6"/>
  <c r="V739" i="6"/>
  <c r="U739" i="6"/>
  <c r="T739" i="6"/>
  <c r="V298" i="6"/>
  <c r="T298" i="6"/>
  <c r="U298" i="6"/>
  <c r="V682" i="6"/>
  <c r="U682" i="6"/>
  <c r="T682" i="6"/>
  <c r="T419" i="6"/>
  <c r="V419" i="6"/>
  <c r="U419" i="6"/>
  <c r="V574" i="6"/>
  <c r="U574" i="6"/>
  <c r="T574" i="6"/>
  <c r="V794" i="6"/>
  <c r="T794" i="6"/>
  <c r="U794" i="6"/>
  <c r="V553" i="6"/>
  <c r="U553" i="6"/>
  <c r="T553" i="6"/>
  <c r="V181" i="6"/>
  <c r="T181" i="6"/>
  <c r="U181" i="6"/>
  <c r="U165" i="6"/>
  <c r="T165" i="6"/>
  <c r="V165" i="6"/>
  <c r="V561" i="6"/>
  <c r="U561" i="6"/>
  <c r="T561" i="6"/>
  <c r="V155" i="6"/>
  <c r="U155" i="6"/>
  <c r="T155" i="6"/>
  <c r="V262" i="6"/>
  <c r="T262" i="6"/>
  <c r="U262" i="6"/>
  <c r="V56" i="6"/>
  <c r="U56" i="6"/>
  <c r="T56" i="6"/>
  <c r="U689" i="6"/>
  <c r="T689" i="6"/>
  <c r="V689" i="6"/>
  <c r="V476" i="6"/>
  <c r="T476" i="6"/>
  <c r="U476" i="6"/>
  <c r="V119" i="6"/>
  <c r="U119" i="6"/>
  <c r="T119" i="6"/>
  <c r="V191" i="6"/>
  <c r="U191" i="6"/>
  <c r="T191" i="6"/>
  <c r="V533" i="6"/>
  <c r="U533" i="6"/>
  <c r="T533" i="6"/>
  <c r="T292" i="6"/>
  <c r="V292" i="6"/>
  <c r="U292" i="6"/>
  <c r="V608" i="6"/>
  <c r="U608" i="6"/>
  <c r="T608" i="6"/>
  <c r="V177" i="6"/>
  <c r="T177" i="6"/>
  <c r="U177" i="6"/>
  <c r="V480" i="6"/>
  <c r="U480" i="6"/>
  <c r="T480" i="6"/>
  <c r="V509" i="6"/>
  <c r="T509" i="6"/>
  <c r="U509" i="6"/>
  <c r="V318" i="6"/>
  <c r="U318" i="6"/>
  <c r="T318" i="6"/>
  <c r="U512" i="6"/>
  <c r="T512" i="6"/>
  <c r="V512" i="6"/>
  <c r="V308" i="6"/>
  <c r="U308" i="6"/>
  <c r="T308" i="6"/>
  <c r="V767" i="6"/>
  <c r="U767" i="6"/>
  <c r="T767" i="6"/>
  <c r="V628" i="6"/>
  <c r="U628" i="6"/>
  <c r="T628" i="6"/>
  <c r="V322" i="6"/>
  <c r="U322" i="6"/>
  <c r="T322" i="6"/>
  <c r="V536" i="6"/>
  <c r="U536" i="6"/>
  <c r="T536" i="6"/>
  <c r="U605" i="6"/>
  <c r="T605" i="6"/>
  <c r="V605" i="6"/>
  <c r="V330" i="6"/>
  <c r="U330" i="6"/>
  <c r="T330" i="6"/>
  <c r="V394" i="6"/>
  <c r="U394" i="6"/>
  <c r="T394" i="6"/>
  <c r="U681" i="6"/>
  <c r="T681" i="6"/>
  <c r="V681" i="6"/>
  <c r="U238" i="6"/>
  <c r="T238" i="6"/>
  <c r="V238" i="6"/>
  <c r="V451" i="6"/>
  <c r="U451" i="6"/>
  <c r="T451" i="6"/>
  <c r="V271" i="6"/>
  <c r="U271" i="6"/>
  <c r="T271" i="6"/>
  <c r="U502" i="6"/>
  <c r="T502" i="6"/>
  <c r="V502" i="6"/>
  <c r="V779" i="6"/>
  <c r="U779" i="6"/>
  <c r="T779" i="6"/>
  <c r="U251" i="6"/>
  <c r="T251" i="6"/>
  <c r="V251" i="6"/>
  <c r="U234" i="6"/>
  <c r="T234" i="6"/>
  <c r="V234" i="6"/>
  <c r="V664" i="6"/>
  <c r="U664" i="6"/>
  <c r="T664" i="6"/>
  <c r="U671" i="6"/>
  <c r="T671" i="6"/>
  <c r="V671" i="6"/>
  <c r="V546" i="6"/>
  <c r="U546" i="6"/>
  <c r="T546" i="6"/>
  <c r="V562" i="6"/>
  <c r="U562" i="6"/>
  <c r="T562" i="6"/>
  <c r="U527" i="6"/>
  <c r="T527" i="6"/>
  <c r="V527" i="6"/>
  <c r="U15" i="6"/>
  <c r="T15" i="6"/>
  <c r="V15" i="6"/>
  <c r="V216" i="6"/>
  <c r="U216" i="6"/>
  <c r="T216" i="6"/>
  <c r="V341" i="6"/>
  <c r="U341" i="6"/>
  <c r="T341" i="6"/>
  <c r="U551" i="6"/>
  <c r="T551" i="6"/>
  <c r="V551" i="6"/>
  <c r="V607" i="6"/>
  <c r="U607" i="6"/>
  <c r="T607" i="6"/>
  <c r="U334" i="6"/>
  <c r="T334" i="6"/>
  <c r="V334" i="6"/>
  <c r="U652" i="6"/>
  <c r="V652" i="6"/>
  <c r="T652" i="6"/>
  <c r="V327" i="6"/>
  <c r="U327" i="6"/>
  <c r="T327" i="6"/>
  <c r="U675" i="6"/>
  <c r="T675" i="6"/>
  <c r="V675" i="6"/>
  <c r="U629" i="6"/>
  <c r="V629" i="6"/>
  <c r="T629" i="6"/>
  <c r="V712" i="6"/>
  <c r="U712" i="6"/>
  <c r="T712" i="6"/>
  <c r="U273" i="6"/>
  <c r="T273" i="6"/>
  <c r="V273" i="6"/>
  <c r="U557" i="6"/>
  <c r="T557" i="6"/>
  <c r="V557" i="6"/>
  <c r="V452" i="6"/>
  <c r="U452" i="6"/>
  <c r="T452" i="6"/>
  <c r="U309" i="6"/>
  <c r="V309" i="6"/>
  <c r="T309" i="6"/>
  <c r="U655" i="6"/>
  <c r="T655" i="6"/>
  <c r="V655" i="6"/>
  <c r="V5" i="6"/>
  <c r="U5" i="6"/>
  <c r="T5" i="6"/>
  <c r="U392" i="6"/>
  <c r="T392" i="6"/>
  <c r="V392" i="6"/>
  <c r="U436" i="6"/>
  <c r="T436" i="6"/>
  <c r="V436" i="6"/>
  <c r="V725" i="6"/>
  <c r="U725" i="6"/>
  <c r="T725" i="6"/>
  <c r="U25" i="6"/>
  <c r="T25" i="6"/>
  <c r="V25" i="6"/>
  <c r="U78" i="6"/>
  <c r="V78" i="6"/>
  <c r="T78" i="6"/>
  <c r="V245" i="6"/>
  <c r="U245" i="6"/>
  <c r="T245" i="6"/>
  <c r="U581" i="6"/>
  <c r="T581" i="6"/>
  <c r="V581" i="6"/>
  <c r="U319" i="6"/>
  <c r="T319" i="6"/>
  <c r="V319" i="6"/>
  <c r="V743" i="6"/>
  <c r="U743" i="6"/>
  <c r="T743" i="6"/>
  <c r="U532" i="6"/>
  <c r="V532" i="6"/>
  <c r="T532" i="6"/>
  <c r="U792" i="6"/>
  <c r="T792" i="6"/>
  <c r="V792" i="6"/>
  <c r="V405" i="6"/>
  <c r="U405" i="6"/>
  <c r="T405" i="6"/>
  <c r="U255" i="6"/>
  <c r="T255" i="6"/>
  <c r="V255" i="6"/>
  <c r="U684" i="6"/>
  <c r="T684" i="6"/>
  <c r="V684" i="6"/>
  <c r="V571" i="6"/>
  <c r="U571" i="6"/>
  <c r="T571" i="6"/>
  <c r="U610" i="6"/>
  <c r="T610" i="6"/>
  <c r="V610" i="6"/>
  <c r="U786" i="6"/>
  <c r="V786" i="6"/>
  <c r="T786" i="6"/>
  <c r="V747" i="6"/>
  <c r="U747" i="6"/>
  <c r="T747" i="6"/>
  <c r="U695" i="6"/>
  <c r="T695" i="6"/>
  <c r="V695" i="6"/>
  <c r="U511" i="6"/>
  <c r="T511" i="6"/>
  <c r="V511" i="6"/>
  <c r="V113" i="6"/>
  <c r="U113" i="6"/>
  <c r="T113" i="6"/>
  <c r="U385" i="6"/>
  <c r="V385" i="6"/>
  <c r="T385" i="6"/>
  <c r="U656" i="6"/>
  <c r="T656" i="6"/>
  <c r="V656" i="6"/>
  <c r="V278" i="6"/>
  <c r="U278" i="6"/>
  <c r="T278" i="6"/>
  <c r="U418" i="6"/>
  <c r="T418" i="6"/>
  <c r="V418" i="6"/>
  <c r="U709" i="6"/>
  <c r="T709" i="6"/>
  <c r="V709" i="6"/>
  <c r="V505" i="6"/>
  <c r="U505" i="6"/>
  <c r="T505" i="6"/>
  <c r="U410" i="6"/>
  <c r="T410" i="6"/>
  <c r="V410" i="6"/>
  <c r="U365" i="6"/>
  <c r="V365" i="6"/>
  <c r="T365" i="6"/>
  <c r="V67" i="6"/>
  <c r="U67" i="6"/>
  <c r="T67" i="6"/>
  <c r="U641" i="6"/>
  <c r="T641" i="6"/>
  <c r="V641" i="6"/>
  <c r="U93" i="6"/>
  <c r="T93" i="6"/>
  <c r="V93" i="6"/>
  <c r="V678" i="6"/>
  <c r="U678" i="6"/>
  <c r="T678" i="6"/>
  <c r="U640" i="6"/>
  <c r="V640" i="6"/>
  <c r="T640" i="6"/>
  <c r="U429" i="6"/>
  <c r="T429" i="6"/>
  <c r="V429" i="6"/>
  <c r="V421" i="6"/>
  <c r="U421" i="6"/>
  <c r="T421" i="6"/>
  <c r="U203" i="6"/>
  <c r="T203" i="6"/>
  <c r="V203" i="6"/>
  <c r="U174" i="6"/>
  <c r="T174" i="6"/>
  <c r="V174" i="6"/>
  <c r="V182" i="6"/>
  <c r="U182" i="6"/>
  <c r="T182" i="6"/>
  <c r="U795" i="6"/>
  <c r="T795" i="6"/>
  <c r="V795" i="6"/>
  <c r="U774" i="6"/>
  <c r="V774" i="6"/>
  <c r="T774" i="6"/>
  <c r="V582" i="6"/>
  <c r="U582" i="6"/>
  <c r="T582" i="6"/>
  <c r="U193" i="6"/>
  <c r="T193" i="6"/>
  <c r="V193" i="6"/>
  <c r="U320" i="6"/>
  <c r="T320" i="6"/>
  <c r="V320" i="6"/>
  <c r="V331" i="6"/>
  <c r="U331" i="6"/>
  <c r="T331" i="6"/>
  <c r="U366" i="6"/>
  <c r="V366" i="6"/>
  <c r="T366" i="6"/>
  <c r="U496" i="6"/>
  <c r="T496" i="6"/>
  <c r="V496" i="6"/>
  <c r="V580" i="6"/>
  <c r="U580" i="6"/>
  <c r="T580" i="6"/>
  <c r="U39" i="6"/>
  <c r="T39" i="6"/>
  <c r="V39" i="6"/>
  <c r="U149" i="6"/>
  <c r="T149" i="6"/>
  <c r="V149" i="6"/>
  <c r="V3" i="6"/>
  <c r="U3" i="6"/>
  <c r="T3" i="6"/>
  <c r="U349" i="6"/>
  <c r="T349" i="6"/>
  <c r="V349" i="6"/>
  <c r="U326" i="6"/>
  <c r="V326" i="6"/>
  <c r="T326" i="6"/>
  <c r="V354" i="6"/>
  <c r="U354" i="6"/>
  <c r="T354" i="6"/>
  <c r="U335" i="6"/>
  <c r="T335" i="6"/>
  <c r="V335" i="6"/>
  <c r="U132" i="6"/>
  <c r="T132" i="6"/>
  <c r="V132" i="6"/>
  <c r="V586" i="6"/>
  <c r="U586" i="6"/>
  <c r="T586" i="6"/>
  <c r="U663" i="6"/>
  <c r="V663" i="6"/>
  <c r="T663" i="6"/>
  <c r="U190" i="6"/>
  <c r="T190" i="6"/>
  <c r="V190" i="6"/>
  <c r="V192" i="6"/>
  <c r="U192" i="6"/>
  <c r="T192" i="6"/>
  <c r="U175" i="6"/>
  <c r="T175" i="6"/>
  <c r="V175" i="6"/>
  <c r="U579" i="6"/>
  <c r="T579" i="6"/>
  <c r="V579" i="6"/>
  <c r="D34" i="5" l="1"/>
  <c r="D31" i="5"/>
  <c r="D29" i="5"/>
  <c r="D28" i="5"/>
  <c r="X816" i="6" l="1"/>
  <c r="Y816" i="6" s="1"/>
  <c r="X48" i="6"/>
  <c r="Y48" i="6" s="1"/>
  <c r="X152" i="6"/>
  <c r="Y152" i="6" s="1"/>
  <c r="X54" i="6"/>
  <c r="Y54" i="6" s="1"/>
  <c r="X848" i="6"/>
  <c r="Y848" i="6" s="1"/>
  <c r="X185" i="6"/>
  <c r="Y185" i="6" s="1"/>
  <c r="X835" i="6"/>
  <c r="Y835" i="6" s="1"/>
  <c r="X823" i="6"/>
  <c r="Y823" i="6" s="1"/>
  <c r="X827" i="6"/>
  <c r="Y827" i="6" s="1"/>
  <c r="X814" i="6"/>
  <c r="Y814" i="6" s="1"/>
  <c r="X818" i="6"/>
  <c r="Y818" i="6" s="1"/>
  <c r="X805" i="6"/>
  <c r="Y805" i="6" s="1"/>
  <c r="X153" i="6"/>
  <c r="Y153" i="6" s="1"/>
  <c r="X829" i="6"/>
  <c r="Y829" i="6" s="1"/>
  <c r="X208" i="6"/>
  <c r="Y208" i="6" s="1"/>
  <c r="X836" i="6"/>
  <c r="Y836" i="6" s="1"/>
  <c r="X832" i="6"/>
  <c r="Y832" i="6" s="1"/>
  <c r="X810" i="6"/>
  <c r="Y810" i="6" s="1"/>
  <c r="X822" i="6"/>
  <c r="Y822" i="6" s="1"/>
  <c r="X184" i="6"/>
  <c r="Y184" i="6" s="1"/>
  <c r="X88" i="6"/>
  <c r="Y88" i="6" s="1"/>
  <c r="X463" i="6"/>
  <c r="Y463" i="6" s="1"/>
  <c r="X839" i="6"/>
  <c r="Y839" i="6" s="1"/>
  <c r="X377" i="6"/>
  <c r="Y377" i="6" s="1"/>
  <c r="X68" i="6"/>
  <c r="Y68" i="6" s="1"/>
  <c r="X834" i="6"/>
  <c r="Y834" i="6" s="1"/>
  <c r="X291" i="6"/>
  <c r="Y291" i="6" s="1"/>
  <c r="X186" i="6"/>
  <c r="Y186" i="6" s="1"/>
  <c r="X154" i="6"/>
  <c r="Y154" i="6" s="1"/>
  <c r="X846" i="6"/>
  <c r="Y846" i="6" s="1"/>
  <c r="X844" i="6"/>
  <c r="Y844" i="6" s="1"/>
  <c r="X128" i="6"/>
  <c r="Y128" i="6" s="1"/>
  <c r="X828" i="6"/>
  <c r="Y828" i="6" s="1"/>
  <c r="X314" i="6"/>
  <c r="Y314" i="6" s="1"/>
  <c r="X376" i="6"/>
  <c r="Y376" i="6" s="1"/>
  <c r="T666" i="7"/>
  <c r="U666" i="7" s="1"/>
  <c r="T769" i="7"/>
  <c r="U769" i="7" s="1"/>
  <c r="T399" i="7"/>
  <c r="U399" i="7" s="1"/>
  <c r="T768" i="7"/>
  <c r="U768" i="7" s="1"/>
  <c r="T320" i="7"/>
  <c r="U320" i="7" s="1"/>
  <c r="T79" i="7"/>
  <c r="U79" i="7" s="1"/>
  <c r="T483" i="7"/>
  <c r="U483" i="7" s="1"/>
  <c r="T291" i="7"/>
  <c r="U291" i="7" s="1"/>
  <c r="T372" i="7"/>
  <c r="U372" i="7" s="1"/>
  <c r="T729" i="7"/>
  <c r="U729" i="7" s="1"/>
  <c r="T438" i="7"/>
  <c r="U438" i="7" s="1"/>
  <c r="T667" i="7"/>
  <c r="U667" i="7" s="1"/>
  <c r="T212" i="7"/>
  <c r="U212" i="7" s="1"/>
  <c r="T668" i="7"/>
  <c r="U668" i="7" s="1"/>
  <c r="T315" i="7"/>
  <c r="U315" i="7" s="1"/>
  <c r="T525" i="7"/>
  <c r="U525" i="7" s="1"/>
  <c r="T225" i="7"/>
  <c r="U225" i="7" s="1"/>
  <c r="T268" i="7"/>
  <c r="U268" i="7" s="1"/>
  <c r="T490" i="7"/>
  <c r="U490" i="7" s="1"/>
  <c r="T517" i="7"/>
  <c r="U517" i="7" s="1"/>
  <c r="T61" i="7"/>
  <c r="U61" i="7" s="1"/>
  <c r="T108" i="7"/>
  <c r="U108" i="7" s="1"/>
  <c r="T370" i="7"/>
  <c r="U370" i="7" s="1"/>
  <c r="T447" i="7"/>
  <c r="U447" i="7" s="1"/>
  <c r="T336" i="7"/>
  <c r="U336" i="7" s="1"/>
  <c r="T392" i="7"/>
  <c r="U392" i="7" s="1"/>
  <c r="T65" i="7"/>
  <c r="U65" i="7" s="1"/>
  <c r="T767" i="7"/>
  <c r="U767" i="7" s="1"/>
  <c r="T90" i="7"/>
  <c r="U90" i="7" s="1"/>
  <c r="T728" i="7"/>
  <c r="U728" i="7" s="1"/>
  <c r="T766" i="7"/>
  <c r="U766" i="7" s="1"/>
  <c r="T727" i="7"/>
  <c r="U727" i="7" s="1"/>
  <c r="T764" i="7"/>
  <c r="U764" i="7" s="1"/>
  <c r="T765" i="7"/>
  <c r="U765" i="7" s="1"/>
  <c r="T334" i="7"/>
  <c r="U334" i="7" s="1"/>
  <c r="T393" i="7"/>
  <c r="U393" i="7" s="1"/>
  <c r="T237" i="7"/>
  <c r="U237" i="7" s="1"/>
  <c r="T398" i="7"/>
  <c r="U398" i="7" s="1"/>
  <c r="T131" i="7"/>
  <c r="U131" i="7" s="1"/>
  <c r="T468" i="7"/>
  <c r="U468" i="7" s="1"/>
  <c r="T36" i="7"/>
  <c r="U36" i="7" s="1"/>
  <c r="T664" i="7"/>
  <c r="U664" i="7" s="1"/>
  <c r="T665" i="7"/>
  <c r="U665" i="7" s="1"/>
  <c r="T58" i="7"/>
  <c r="U58" i="7" s="1"/>
  <c r="T46" i="7"/>
  <c r="U46" i="7" s="1"/>
  <c r="T469" i="7"/>
  <c r="U469" i="7" s="1"/>
  <c r="T235" i="7"/>
  <c r="U235" i="7" s="1"/>
  <c r="T726" i="7"/>
  <c r="U726" i="7" s="1"/>
  <c r="T663" i="7"/>
  <c r="U663" i="7" s="1"/>
  <c r="T763" i="7"/>
  <c r="U763" i="7" s="1"/>
  <c r="T169" i="7"/>
  <c r="U169" i="7" s="1"/>
  <c r="T76" i="7"/>
  <c r="U76" i="7" s="1"/>
  <c r="T662" i="7"/>
  <c r="U662" i="7" s="1"/>
  <c r="T256" i="7"/>
  <c r="U256" i="7" s="1"/>
  <c r="T178" i="7"/>
  <c r="U178" i="7" s="1"/>
  <c r="T661" i="7"/>
  <c r="U661" i="7" s="1"/>
  <c r="T406" i="7"/>
  <c r="U406" i="7" s="1"/>
  <c r="T725" i="7"/>
  <c r="U725" i="7" s="1"/>
  <c r="T27" i="7"/>
  <c r="U27" i="7" s="1"/>
  <c r="T660" i="7"/>
  <c r="U660" i="7" s="1"/>
  <c r="T49" i="7"/>
  <c r="U49" i="7" s="1"/>
  <c r="T762" i="7"/>
  <c r="U762" i="7" s="1"/>
  <c r="T360" i="7"/>
  <c r="U360" i="7" s="1"/>
  <c r="T465" i="7"/>
  <c r="U465" i="7" s="1"/>
  <c r="T500" i="7"/>
  <c r="U500" i="7" s="1"/>
  <c r="T724" i="7"/>
  <c r="U724" i="7" s="1"/>
  <c r="T658" i="7"/>
  <c r="U658" i="7" s="1"/>
  <c r="T659" i="7"/>
  <c r="U659" i="7" s="1"/>
  <c r="T723" i="7"/>
  <c r="U723" i="7" s="1"/>
  <c r="T428" i="7"/>
  <c r="U428" i="7" s="1"/>
  <c r="T657" i="7"/>
  <c r="U657" i="7" s="1"/>
  <c r="T205" i="7"/>
  <c r="U205" i="7" s="1"/>
  <c r="T207" i="7"/>
  <c r="U207" i="7" s="1"/>
  <c r="T293" i="7"/>
  <c r="U293" i="7" s="1"/>
  <c r="T280" i="7"/>
  <c r="U280" i="7" s="1"/>
  <c r="T143" i="7"/>
  <c r="U143" i="7" s="1"/>
  <c r="T476" i="7"/>
  <c r="U476" i="7" s="1"/>
  <c r="T656" i="7"/>
  <c r="U656" i="7" s="1"/>
  <c r="T400" i="7"/>
  <c r="U400" i="7" s="1"/>
  <c r="T304" i="7"/>
  <c r="U304" i="7" s="1"/>
  <c r="T73" i="7"/>
  <c r="U73" i="7" s="1"/>
  <c r="T220" i="7"/>
  <c r="U220" i="7" s="1"/>
  <c r="T382" i="7"/>
  <c r="U382" i="7" s="1"/>
  <c r="T439" i="7"/>
  <c r="U439" i="7" s="1"/>
  <c r="T39" i="7"/>
  <c r="U39" i="7" s="1"/>
  <c r="T454" i="7"/>
  <c r="U454" i="7" s="1"/>
  <c r="T646" i="7"/>
  <c r="U646" i="7" s="1"/>
  <c r="T290" i="7"/>
  <c r="U290" i="7" s="1"/>
  <c r="T516" i="7"/>
  <c r="U516" i="7" s="1"/>
  <c r="T532" i="7"/>
  <c r="U532" i="7" s="1"/>
  <c r="T74" i="7"/>
  <c r="U74" i="7" s="1"/>
  <c r="T29" i="7"/>
  <c r="U29" i="7" s="1"/>
  <c r="T285" i="7"/>
  <c r="U285" i="7" s="1"/>
  <c r="T703" i="7"/>
  <c r="U703" i="7" s="1"/>
  <c r="T597" i="7"/>
  <c r="U597" i="7" s="1"/>
  <c r="T298" i="7"/>
  <c r="U298" i="7" s="1"/>
  <c r="T433" i="7"/>
  <c r="U433" i="7" s="1"/>
  <c r="T722" i="7"/>
  <c r="U722" i="7" s="1"/>
  <c r="T474" i="7"/>
  <c r="U474" i="7" s="1"/>
  <c r="T17" i="7"/>
  <c r="U17" i="7" s="1"/>
  <c r="T269" i="7"/>
  <c r="U269" i="7" s="1"/>
  <c r="T455" i="7"/>
  <c r="U455" i="7" s="1"/>
  <c r="D32" i="5"/>
  <c r="X370" i="6" s="1"/>
  <c r="Y370" i="6" s="1"/>
  <c r="X283" i="6"/>
  <c r="Y283" i="6" s="1"/>
  <c r="X804" i="6"/>
  <c r="Y804" i="6" s="1"/>
  <c r="X323" i="6"/>
  <c r="Y323" i="6" s="1"/>
  <c r="D30" i="5"/>
  <c r="D27" i="5"/>
  <c r="X796" i="6" s="1"/>
  <c r="Y796" i="6" s="1"/>
  <c r="T201" i="7"/>
  <c r="U201" i="7" s="1"/>
  <c r="T20" i="7"/>
  <c r="U20" i="7" s="1"/>
  <c r="T732" i="7"/>
  <c r="U732" i="7" s="1"/>
  <c r="T655" i="7"/>
  <c r="U655" i="7" s="1"/>
  <c r="T156" i="7"/>
  <c r="U156" i="7" s="1"/>
  <c r="T515" i="7"/>
  <c r="U515" i="7" s="1"/>
  <c r="T139" i="7"/>
  <c r="U139" i="7" s="1"/>
  <c r="T18" i="7"/>
  <c r="U18" i="7" s="1"/>
  <c r="T562" i="7"/>
  <c r="U562" i="7" s="1"/>
  <c r="T154" i="7"/>
  <c r="U154" i="7" s="1"/>
  <c r="T75" i="7"/>
  <c r="U75" i="7" s="1"/>
  <c r="T294" i="7"/>
  <c r="U294" i="7" s="1"/>
  <c r="T7" i="7"/>
  <c r="U7" i="7" s="1"/>
  <c r="T353" i="7"/>
  <c r="U353" i="7" s="1"/>
  <c r="T40" i="7"/>
  <c r="U40" i="7" s="1"/>
  <c r="T537" i="7"/>
  <c r="U537" i="7" s="1"/>
  <c r="T150" i="7"/>
  <c r="U150" i="7" s="1"/>
  <c r="T135" i="7"/>
  <c r="U135" i="7" s="1"/>
  <c r="T373" i="7"/>
  <c r="U373" i="7" s="1"/>
  <c r="T621" i="7"/>
  <c r="U621" i="7" s="1"/>
  <c r="T11" i="7"/>
  <c r="U11" i="7" s="1"/>
  <c r="T502" i="7"/>
  <c r="U502" i="7" s="1"/>
  <c r="T698" i="7"/>
  <c r="U698" i="7" s="1"/>
  <c r="T161" i="7"/>
  <c r="U161" i="7" s="1"/>
  <c r="T165" i="7"/>
  <c r="U165" i="7" s="1"/>
  <c r="T486" i="7"/>
  <c r="U486" i="7" s="1"/>
  <c r="T104" i="7"/>
  <c r="U104" i="7" s="1"/>
  <c r="T501" i="7"/>
  <c r="U501" i="7" s="1"/>
  <c r="T482" i="7"/>
  <c r="U482" i="7" s="1"/>
  <c r="T759" i="7"/>
  <c r="U759" i="7" s="1"/>
  <c r="T362" i="7"/>
  <c r="U362" i="7" s="1"/>
  <c r="T37" i="7"/>
  <c r="U37" i="7" s="1"/>
  <c r="T653" i="7"/>
  <c r="U653" i="7" s="1"/>
  <c r="T554" i="7"/>
  <c r="U554" i="7" s="1"/>
  <c r="T251" i="7"/>
  <c r="U251" i="7" s="1"/>
  <c r="T26" i="7"/>
  <c r="U26" i="7" s="1"/>
  <c r="T243" i="7"/>
  <c r="U243" i="7" s="1"/>
  <c r="T218" i="7"/>
  <c r="U218" i="7" s="1"/>
  <c r="T321" i="7"/>
  <c r="U321" i="7" s="1"/>
  <c r="T153" i="7"/>
  <c r="U153" i="7" s="1"/>
  <c r="T751" i="7"/>
  <c r="U751" i="7" s="1"/>
  <c r="T85" i="7"/>
  <c r="U85" i="7" s="1"/>
  <c r="T695" i="7"/>
  <c r="U695" i="7" s="1"/>
  <c r="T4" i="7"/>
  <c r="U4" i="7" s="1"/>
  <c r="T648" i="7"/>
  <c r="U648" i="7" s="1"/>
  <c r="T458" i="7"/>
  <c r="U458" i="7" s="1"/>
  <c r="T273" i="7"/>
  <c r="U273" i="7" s="1"/>
  <c r="T147" i="7"/>
  <c r="U147" i="7" s="1"/>
  <c r="T250" i="7"/>
  <c r="U250" i="7" s="1"/>
  <c r="T561" i="7"/>
  <c r="U561" i="7" s="1"/>
  <c r="T601" i="7"/>
  <c r="U601" i="7" s="1"/>
  <c r="T160" i="7"/>
  <c r="U160" i="7" s="1"/>
  <c r="T19" i="7"/>
  <c r="U19" i="7" s="1"/>
  <c r="T118" i="7"/>
  <c r="U118" i="7" s="1"/>
  <c r="T622" i="7"/>
  <c r="U622" i="7" s="1"/>
  <c r="T690" i="7"/>
  <c r="U690" i="7" s="1"/>
  <c r="T699" i="7"/>
  <c r="U699" i="7" s="1"/>
  <c r="T231" i="7"/>
  <c r="U231" i="7" s="1"/>
  <c r="T567" i="7"/>
  <c r="U567" i="7" s="1"/>
  <c r="T184" i="7"/>
  <c r="U184" i="7" s="1"/>
  <c r="T223" i="7"/>
  <c r="U223" i="7" s="1"/>
  <c r="T448" i="7"/>
  <c r="U448" i="7" s="1"/>
  <c r="T647" i="7"/>
  <c r="U647" i="7" s="1"/>
  <c r="T112" i="7"/>
  <c r="U112" i="7" s="1"/>
  <c r="T408" i="7"/>
  <c r="U408" i="7" s="1"/>
  <c r="T265" i="7"/>
  <c r="U265" i="7" s="1"/>
  <c r="T213" i="7"/>
  <c r="U213" i="7" s="1"/>
  <c r="T171" i="7"/>
  <c r="U171" i="7" s="1"/>
  <c r="T536" i="7"/>
  <c r="U536" i="7" s="1"/>
  <c r="T531" i="7"/>
  <c r="U531" i="7" s="1"/>
  <c r="T432" i="7"/>
  <c r="U432" i="7" s="1"/>
  <c r="T691" i="7"/>
  <c r="U691" i="7" s="1"/>
  <c r="T140" i="7"/>
  <c r="U140" i="7" s="1"/>
  <c r="T325" i="7"/>
  <c r="U325" i="7" s="1"/>
  <c r="T327" i="7"/>
  <c r="U327" i="7" s="1"/>
  <c r="T15" i="7"/>
  <c r="U15" i="7" s="1"/>
  <c r="T295" i="7"/>
  <c r="U295" i="7" s="1"/>
  <c r="T609" i="7"/>
  <c r="U609" i="7" s="1"/>
  <c r="T119" i="7"/>
  <c r="U119" i="7" s="1"/>
  <c r="T704" i="7"/>
  <c r="U704" i="7" s="1"/>
  <c r="T262" i="7"/>
  <c r="U262" i="7" s="1"/>
  <c r="T527" i="7"/>
  <c r="U527" i="7" s="1"/>
  <c r="T128" i="7"/>
  <c r="U128" i="7" s="1"/>
  <c r="T420" i="7"/>
  <c r="U420" i="7" s="1"/>
  <c r="T503" i="7"/>
  <c r="U503" i="7" s="1"/>
  <c r="T145" i="7"/>
  <c r="U145" i="7" s="1"/>
  <c r="T354" i="7"/>
  <c r="U354" i="7" s="1"/>
  <c r="T475" i="7"/>
  <c r="U475" i="7" s="1"/>
  <c r="T202" i="7"/>
  <c r="U202" i="7" s="1"/>
  <c r="T560" i="7"/>
  <c r="U560" i="7" s="1"/>
  <c r="T123" i="7"/>
  <c r="U123" i="7" s="1"/>
  <c r="T343" i="7"/>
  <c r="U343" i="7" s="1"/>
  <c r="T737" i="7"/>
  <c r="U737" i="7" s="1"/>
  <c r="T424" i="7"/>
  <c r="U424" i="7" s="1"/>
  <c r="T557" i="7"/>
  <c r="U557" i="7" s="1"/>
  <c r="T526" i="7"/>
  <c r="U526" i="7" s="1"/>
  <c r="T110" i="7"/>
  <c r="U110" i="7" s="1"/>
  <c r="T736" i="7"/>
  <c r="U736" i="7" s="1"/>
  <c r="T705" i="7"/>
  <c r="U705" i="7" s="1"/>
  <c r="T687" i="7"/>
  <c r="U687" i="7" s="1"/>
  <c r="T613" i="7"/>
  <c r="U613" i="7" s="1"/>
  <c r="T643" i="7"/>
  <c r="U643" i="7" s="1"/>
  <c r="T652" i="7"/>
  <c r="U652" i="7" s="1"/>
  <c r="T421" i="7"/>
  <c r="U421" i="7" s="1"/>
  <c r="T351" i="7"/>
  <c r="U351" i="7" s="1"/>
  <c r="T579" i="7"/>
  <c r="U579" i="7" s="1"/>
  <c r="T553" i="7"/>
  <c r="U553" i="7" s="1"/>
  <c r="T8" i="7"/>
  <c r="U8" i="7" s="1"/>
  <c r="T697" i="7"/>
  <c r="U697" i="7" s="1"/>
  <c r="T152" i="7"/>
  <c r="U152" i="7" s="1"/>
  <c r="T113" i="7"/>
  <c r="U113" i="7" s="1"/>
  <c r="T5" i="7"/>
  <c r="U5" i="7" s="1"/>
  <c r="T403" i="7"/>
  <c r="U403" i="7" s="1"/>
  <c r="T456" i="7"/>
  <c r="U456" i="7" s="1"/>
  <c r="T357" i="7"/>
  <c r="U357" i="7" s="1"/>
  <c r="T520" i="7"/>
  <c r="U520" i="7" s="1"/>
  <c r="T86" i="7"/>
  <c r="U86" i="7" s="1"/>
  <c r="T635" i="7"/>
  <c r="U635" i="7" s="1"/>
  <c r="T183" i="7"/>
  <c r="U183" i="7" s="1"/>
  <c r="T136" i="7"/>
  <c r="U136" i="7" s="1"/>
  <c r="T638" i="7"/>
  <c r="U638" i="7" s="1"/>
  <c r="T55" i="7"/>
  <c r="U55" i="7" s="1"/>
  <c r="T21" i="7"/>
  <c r="U21" i="7" s="1"/>
  <c r="T446" i="7"/>
  <c r="U446" i="7" s="1"/>
  <c r="T581" i="7"/>
  <c r="U581" i="7" s="1"/>
  <c r="T677" i="7"/>
  <c r="U677" i="7" s="1"/>
  <c r="T197" i="7"/>
  <c r="U197" i="7" s="1"/>
  <c r="T498" i="7"/>
  <c r="U498" i="7" s="1"/>
  <c r="T88" i="7"/>
  <c r="U88" i="7" s="1"/>
  <c r="T682" i="7"/>
  <c r="U682" i="7" s="1"/>
  <c r="T87" i="7"/>
  <c r="U87" i="7" s="1"/>
  <c r="T99" i="7"/>
  <c r="U99" i="7" s="1"/>
  <c r="T740" i="7"/>
  <c r="U740" i="7" s="1"/>
  <c r="T430" i="7"/>
  <c r="U430" i="7" s="1"/>
  <c r="T628" i="7"/>
  <c r="U628" i="7" s="1"/>
  <c r="T540" i="7"/>
  <c r="U540" i="7" s="1"/>
  <c r="T672" i="7"/>
  <c r="U672" i="7" s="1"/>
  <c r="T614" i="7"/>
  <c r="U614" i="7" s="1"/>
  <c r="T604" i="7"/>
  <c r="U604" i="7" s="1"/>
  <c r="T227" i="7"/>
  <c r="U227" i="7" s="1"/>
  <c r="T326" i="7"/>
  <c r="U326" i="7" s="1"/>
  <c r="T572" i="7"/>
  <c r="U572" i="7" s="1"/>
  <c r="T410" i="7"/>
  <c r="U410" i="7" s="1"/>
  <c r="T142" i="7"/>
  <c r="U142" i="7" s="1"/>
  <c r="T322" i="7"/>
  <c r="U322" i="7" s="1"/>
  <c r="T279" i="7"/>
  <c r="U279" i="7" s="1"/>
  <c r="T543" i="7"/>
  <c r="U543" i="7" s="1"/>
  <c r="T236" i="7"/>
  <c r="U236" i="7" s="1"/>
  <c r="T752" i="7"/>
  <c r="U752" i="7" s="1"/>
  <c r="T141" i="7"/>
  <c r="U141" i="7" s="1"/>
  <c r="T66" i="7"/>
  <c r="U66" i="7" s="1"/>
  <c r="T522" i="7"/>
  <c r="U522" i="7" s="1"/>
  <c r="T318" i="7"/>
  <c r="U318" i="7" s="1"/>
  <c r="T733" i="7"/>
  <c r="U733" i="7" s="1"/>
  <c r="T264" i="7"/>
  <c r="U264" i="7" s="1"/>
  <c r="T550" i="7"/>
  <c r="U550" i="7" s="1"/>
  <c r="T78" i="7"/>
  <c r="U78" i="7" s="1"/>
  <c r="T449" i="7"/>
  <c r="U449" i="7" s="1"/>
  <c r="T133" i="7"/>
  <c r="U133" i="7" s="1"/>
  <c r="T545" i="7"/>
  <c r="U545" i="7" s="1"/>
  <c r="T721" i="7"/>
  <c r="U721" i="7" s="1"/>
  <c r="T599" i="7"/>
  <c r="U599" i="7" s="1"/>
  <c r="T569" i="7"/>
  <c r="U569" i="7" s="1"/>
  <c r="T194" i="7"/>
  <c r="U194" i="7" s="1"/>
  <c r="T215" i="7"/>
  <c r="U215" i="7" s="1"/>
  <c r="T198" i="7"/>
  <c r="U198" i="7" s="1"/>
  <c r="T6" i="7"/>
  <c r="U6" i="7" s="1"/>
  <c r="T451" i="7"/>
  <c r="U451" i="7" s="1"/>
  <c r="T63" i="7"/>
  <c r="U63" i="7" s="1"/>
  <c r="T514" i="7"/>
  <c r="U514" i="7" s="1"/>
  <c r="T758" i="7"/>
  <c r="U758" i="7" s="1"/>
  <c r="T673" i="7"/>
  <c r="U673" i="7" s="1"/>
  <c r="T701" i="7"/>
  <c r="U701" i="7" s="1"/>
  <c r="T463" i="7"/>
  <c r="U463" i="7" s="1"/>
  <c r="T310" i="7"/>
  <c r="U310" i="7" s="1"/>
  <c r="T333" i="7"/>
  <c r="U333" i="7" s="1"/>
  <c r="T103" i="7"/>
  <c r="U103" i="7" s="1"/>
  <c r="T187" i="7"/>
  <c r="U187" i="7" s="1"/>
  <c r="T45" i="7"/>
  <c r="U45" i="7" s="1"/>
  <c r="T491" i="7"/>
  <c r="U491" i="7" s="1"/>
  <c r="T551" i="7"/>
  <c r="U551" i="7" s="1"/>
  <c r="T386" i="7"/>
  <c r="U386" i="7" s="1"/>
  <c r="T229" i="7"/>
  <c r="U229" i="7" s="1"/>
  <c r="T492" i="7"/>
  <c r="U492" i="7" s="1"/>
  <c r="T228" i="7"/>
  <c r="U228" i="7" s="1"/>
  <c r="T499" i="7"/>
  <c r="U499" i="7" s="1"/>
  <c r="T487" i="7"/>
  <c r="U487" i="7" s="1"/>
  <c r="T564" i="7"/>
  <c r="U564" i="7" s="1"/>
  <c r="T442" i="7"/>
  <c r="U442" i="7" s="1"/>
  <c r="T186" i="7"/>
  <c r="U186" i="7" s="1"/>
  <c r="T746" i="7"/>
  <c r="U746" i="7" s="1"/>
  <c r="T556" i="7"/>
  <c r="U556" i="7" s="1"/>
  <c r="T602" i="7"/>
  <c r="U602" i="7" s="1"/>
  <c r="T625" i="7"/>
  <c r="U625" i="7" s="1"/>
  <c r="T568" i="7"/>
  <c r="U568" i="7" s="1"/>
  <c r="T47" i="7"/>
  <c r="U47" i="7" s="1"/>
  <c r="T391" i="7"/>
  <c r="U391" i="7" s="1"/>
  <c r="T607" i="7"/>
  <c r="U607" i="7" s="1"/>
  <c r="T148" i="7"/>
  <c r="U148" i="7" s="1"/>
  <c r="T620" i="7"/>
  <c r="U620" i="7" s="1"/>
  <c r="T637" i="7"/>
  <c r="U637" i="7" s="1"/>
  <c r="T159" i="7"/>
  <c r="U159" i="7" s="1"/>
  <c r="T394" i="7"/>
  <c r="U394" i="7" s="1"/>
  <c r="T301" i="7"/>
  <c r="U301" i="7" s="1"/>
  <c r="T163" i="7"/>
  <c r="U163" i="7" s="1"/>
  <c r="T632" i="7"/>
  <c r="U632" i="7" s="1"/>
  <c r="T626" i="7"/>
  <c r="U626" i="7" s="1"/>
  <c r="T612" i="7"/>
  <c r="U612" i="7" s="1"/>
  <c r="T302" i="7"/>
  <c r="U302" i="7" s="1"/>
  <c r="T681" i="7"/>
  <c r="U681" i="7" s="1"/>
  <c r="T364" i="7"/>
  <c r="U364" i="7" s="1"/>
  <c r="T257" i="7"/>
  <c r="U257" i="7" s="1"/>
  <c r="T25" i="7"/>
  <c r="U25" i="7" s="1"/>
  <c r="T571" i="7"/>
  <c r="U571" i="7" s="1"/>
  <c r="T700" i="7"/>
  <c r="U700" i="7" s="1"/>
  <c r="T606" i="7"/>
  <c r="U606" i="7" s="1"/>
  <c r="T670" i="7"/>
  <c r="U670" i="7" s="1"/>
  <c r="T193" i="7"/>
  <c r="U193" i="7" s="1"/>
  <c r="T575" i="7"/>
  <c r="U575" i="7" s="1"/>
  <c r="T381" i="7"/>
  <c r="U381" i="7" s="1"/>
  <c r="T96" i="7"/>
  <c r="U96" i="7" s="1"/>
  <c r="T555" i="7"/>
  <c r="U555" i="7" s="1"/>
  <c r="T210" i="7"/>
  <c r="U210" i="7" s="1"/>
  <c r="T317" i="7"/>
  <c r="U317" i="7" s="1"/>
  <c r="T504" i="7"/>
  <c r="U504" i="7" s="1"/>
  <c r="T42" i="7"/>
  <c r="U42" i="7" s="1"/>
  <c r="T191" i="7"/>
  <c r="U191" i="7" s="1"/>
  <c r="T529" i="7"/>
  <c r="U529" i="7" s="1"/>
  <c r="T105" i="7"/>
  <c r="U105" i="7" s="1"/>
  <c r="T641" i="7"/>
  <c r="U641" i="7" s="1"/>
  <c r="T278" i="7"/>
  <c r="U278" i="7" s="1"/>
  <c r="T590" i="7"/>
  <c r="U590" i="7" s="1"/>
  <c r="T239" i="7"/>
  <c r="U239" i="7" s="1"/>
  <c r="T390" i="7"/>
  <c r="U390" i="7" s="1"/>
  <c r="T132" i="7"/>
  <c r="U132" i="7" s="1"/>
  <c r="T275" i="7"/>
  <c r="U275" i="7" s="1"/>
  <c r="T182" i="7"/>
  <c r="U182" i="7" s="1"/>
  <c r="T283" i="7"/>
  <c r="U283" i="7" s="1"/>
  <c r="T216" i="7"/>
  <c r="U216" i="7" s="1"/>
  <c r="T3" i="7"/>
  <c r="U3" i="7" s="1"/>
  <c r="T101" i="7"/>
  <c r="U101" i="7" s="1"/>
  <c r="T81" i="7"/>
  <c r="U81" i="7" s="1"/>
  <c r="T731" i="7"/>
  <c r="U731" i="7" s="1"/>
  <c r="T168" i="7"/>
  <c r="U168" i="7" s="1"/>
  <c r="T54" i="7"/>
  <c r="U54" i="7" s="1"/>
  <c r="T371" i="7"/>
  <c r="U371" i="7" s="1"/>
  <c r="T741" i="7"/>
  <c r="U741" i="7" s="1"/>
  <c r="T718" i="7"/>
  <c r="U718" i="7" s="1"/>
  <c r="T680" i="7"/>
  <c r="U680" i="7" s="1"/>
  <c r="T102" i="7"/>
  <c r="U102" i="7" s="1"/>
  <c r="T352" i="7"/>
  <c r="U352" i="7" s="1"/>
  <c r="T308" i="7"/>
  <c r="U308" i="7" s="1"/>
  <c r="T494" i="7"/>
  <c r="U494" i="7" s="1"/>
  <c r="T316" i="7"/>
  <c r="U316" i="7" s="1"/>
  <c r="T77" i="7"/>
  <c r="U77" i="7" s="1"/>
  <c r="T149" i="7"/>
  <c r="U149" i="7" s="1"/>
  <c r="T757" i="7"/>
  <c r="U757" i="7" s="1"/>
  <c r="T387" i="7"/>
  <c r="U387" i="7" s="1"/>
  <c r="T125" i="7"/>
  <c r="U125" i="7" s="1"/>
  <c r="T52" i="7"/>
  <c r="U52" i="7" s="1"/>
  <c r="T506" i="7"/>
  <c r="U506" i="7" s="1"/>
  <c r="T43" i="7"/>
  <c r="U43" i="7" s="1"/>
  <c r="T675" i="7"/>
  <c r="U675" i="7" s="1"/>
  <c r="T559" i="7"/>
  <c r="U559" i="7" s="1"/>
  <c r="T548" i="7"/>
  <c r="U548" i="7" s="1"/>
  <c r="T344" i="7"/>
  <c r="U344" i="7" s="1"/>
  <c r="T706" i="7"/>
  <c r="U706" i="7" s="1"/>
  <c r="T720" i="7"/>
  <c r="U720" i="7" s="1"/>
  <c r="T35" i="7"/>
  <c r="U35" i="7" s="1"/>
  <c r="T106" i="7"/>
  <c r="U106" i="7" s="1"/>
  <c r="T631" i="7"/>
  <c r="U631" i="7" s="1"/>
  <c r="T512" i="7"/>
  <c r="U512" i="7" s="1"/>
  <c r="T693" i="7"/>
  <c r="U693" i="7" s="1"/>
  <c r="T460" i="7"/>
  <c r="U460" i="7" s="1"/>
  <c r="T417" i="7"/>
  <c r="U417" i="7" s="1"/>
  <c r="T598" i="7"/>
  <c r="U598" i="7" s="1"/>
  <c r="T440" i="7"/>
  <c r="U440" i="7" s="1"/>
  <c r="T31" i="7"/>
  <c r="U31" i="7" s="1"/>
  <c r="T538" i="7"/>
  <c r="U538" i="7" s="1"/>
  <c r="T263" i="7"/>
  <c r="U263" i="7" s="1"/>
  <c r="T541" i="7"/>
  <c r="U541" i="7" s="1"/>
  <c r="T313" i="7"/>
  <c r="U313" i="7" s="1"/>
  <c r="T72" i="7"/>
  <c r="U72" i="7" s="1"/>
  <c r="T473" i="7"/>
  <c r="U473" i="7" s="1"/>
  <c r="T281" i="7"/>
  <c r="U281" i="7" s="1"/>
  <c r="T592" i="7"/>
  <c r="U592" i="7" s="1"/>
  <c r="T489" i="7"/>
  <c r="U489" i="7" s="1"/>
  <c r="T323" i="7"/>
  <c r="U323" i="7" s="1"/>
  <c r="T130" i="7"/>
  <c r="U130" i="7" s="1"/>
  <c r="T300" i="7"/>
  <c r="U300" i="7" s="1"/>
  <c r="T345" i="7"/>
  <c r="U345" i="7" s="1"/>
  <c r="T219" i="7"/>
  <c r="U219" i="7" s="1"/>
  <c r="T640" i="7"/>
  <c r="U640" i="7" s="1"/>
  <c r="T577" i="7"/>
  <c r="U577" i="7" s="1"/>
  <c r="T462" i="7"/>
  <c r="U462" i="7" s="1"/>
  <c r="T287" i="7"/>
  <c r="U287" i="7" s="1"/>
  <c r="T595" i="7"/>
  <c r="U595" i="7" s="1"/>
  <c r="T151" i="7"/>
  <c r="U151" i="7" s="1"/>
  <c r="T748" i="7"/>
  <c r="U748" i="7" s="1"/>
  <c r="T380" i="7"/>
  <c r="U380" i="7" s="1"/>
  <c r="T208" i="7"/>
  <c r="U208" i="7" s="1"/>
  <c r="T307" i="7"/>
  <c r="U307" i="7" s="1"/>
  <c r="T518" i="7"/>
  <c r="U518" i="7" s="1"/>
  <c r="T366" i="7"/>
  <c r="U366" i="7" s="1"/>
  <c r="T335" i="7"/>
  <c r="U335" i="7" s="1"/>
  <c r="T80" i="7"/>
  <c r="U80" i="7" s="1"/>
  <c r="T750" i="7"/>
  <c r="U750" i="7" s="1"/>
  <c r="T91" i="7"/>
  <c r="U91" i="7" s="1"/>
  <c r="T82" i="7"/>
  <c r="U82" i="7" s="1"/>
  <c r="T33" i="7"/>
  <c r="U33" i="7" s="1"/>
  <c r="T233" i="7"/>
  <c r="U233" i="7" s="1"/>
  <c r="T580" i="7"/>
  <c r="U580" i="7" s="1"/>
  <c r="T41" i="7"/>
  <c r="U41" i="7" s="1"/>
  <c r="T211" i="7"/>
  <c r="U211" i="7" s="1"/>
  <c r="T414" i="7"/>
  <c r="U414" i="7" s="1"/>
  <c r="T167" i="7"/>
  <c r="U167" i="7" s="1"/>
  <c r="T760" i="7"/>
  <c r="U760" i="7" s="1"/>
  <c r="T259" i="7"/>
  <c r="U259" i="7" s="1"/>
  <c r="T289" i="7"/>
  <c r="U289" i="7" s="1"/>
  <c r="T12" i="7"/>
  <c r="U12" i="7" s="1"/>
  <c r="T342" i="7"/>
  <c r="U342" i="7" s="1"/>
  <c r="T389" i="7"/>
  <c r="U389" i="7" s="1"/>
  <c r="T14" i="7"/>
  <c r="U14" i="7" s="1"/>
  <c r="T38" i="7"/>
  <c r="U38" i="7" s="1"/>
  <c r="T203" i="7"/>
  <c r="U203" i="7" s="1"/>
  <c r="T552" i="7"/>
  <c r="U552" i="7" s="1"/>
  <c r="T303" i="7"/>
  <c r="U303" i="7" s="1"/>
  <c r="T224" i="7"/>
  <c r="U224" i="7" s="1"/>
  <c r="T28" i="7"/>
  <c r="U28" i="7" s="1"/>
  <c r="T477" i="7"/>
  <c r="U477" i="7" s="1"/>
  <c r="T404" i="7"/>
  <c r="U404" i="7" s="1"/>
  <c r="T689" i="7"/>
  <c r="U689" i="7" s="1"/>
  <c r="T83" i="7"/>
  <c r="U83" i="7" s="1"/>
  <c r="T593" i="7"/>
  <c r="U593" i="7" s="1"/>
  <c r="T686" i="7"/>
  <c r="U686" i="7" s="1"/>
  <c r="T674" i="7"/>
  <c r="U674" i="7" s="1"/>
  <c r="T114" i="7"/>
  <c r="U114" i="7" s="1"/>
  <c r="T644" i="7"/>
  <c r="U644" i="7" s="1"/>
  <c r="T255" i="7"/>
  <c r="U255" i="7" s="1"/>
  <c r="T429" i="7"/>
  <c r="U429" i="7" s="1"/>
  <c r="T13" i="7"/>
  <c r="U13" i="7" s="1"/>
  <c r="T546" i="7"/>
  <c r="U546" i="7" s="1"/>
  <c r="T624" i="7"/>
  <c r="U624" i="7" s="1"/>
  <c r="T549" i="7"/>
  <c r="U549" i="7" s="1"/>
  <c r="T272" i="7"/>
  <c r="U272" i="7" s="1"/>
  <c r="T172" i="7"/>
  <c r="U172" i="7" s="1"/>
  <c r="T309" i="7"/>
  <c r="U309" i="7" s="1"/>
  <c r="T443" i="7"/>
  <c r="U443" i="7" s="1"/>
  <c r="T544" i="7"/>
  <c r="U544" i="7" s="1"/>
  <c r="T339" i="7"/>
  <c r="U339" i="7" s="1"/>
  <c r="T282" i="7"/>
  <c r="U282" i="7" s="1"/>
  <c r="T639" i="7"/>
  <c r="U639" i="7" s="1"/>
  <c r="T761" i="7"/>
  <c r="U761" i="7" s="1"/>
  <c r="T346" i="7"/>
  <c r="U346" i="7" s="1"/>
  <c r="T188" i="7"/>
  <c r="U188" i="7" s="1"/>
  <c r="T511" i="7"/>
  <c r="U511" i="7" s="1"/>
  <c r="T524" i="7"/>
  <c r="U524" i="7" s="1"/>
  <c r="T715" i="7"/>
  <c r="U715" i="7" s="1"/>
  <c r="T181" i="7"/>
  <c r="U181" i="7" s="1"/>
  <c r="T162" i="7"/>
  <c r="U162" i="7" s="1"/>
  <c r="T16" i="7"/>
  <c r="U16" i="7" s="1"/>
  <c r="T521" i="7"/>
  <c r="U521" i="7" s="1"/>
  <c r="T64" i="7"/>
  <c r="U64" i="7" s="1"/>
  <c r="T107" i="7"/>
  <c r="U107" i="7" s="1"/>
  <c r="T319" i="7"/>
  <c r="U319" i="7" s="1"/>
  <c r="T586" i="7"/>
  <c r="U586" i="7" s="1"/>
  <c r="T445" i="7"/>
  <c r="U445" i="7" s="1"/>
  <c r="T146" i="7"/>
  <c r="U146" i="7" s="1"/>
  <c r="T288" i="7"/>
  <c r="U288" i="7" s="1"/>
  <c r="T566" i="7"/>
  <c r="U566" i="7" s="1"/>
  <c r="T694" i="7"/>
  <c r="U694" i="7" s="1"/>
  <c r="T341" i="7"/>
  <c r="U341" i="7" s="1"/>
  <c r="T170" i="7"/>
  <c r="U170" i="7" s="1"/>
  <c r="T679" i="7"/>
  <c r="U679" i="7" s="1"/>
  <c r="T230" i="7"/>
  <c r="U230" i="7" s="1"/>
  <c r="T411" i="7"/>
  <c r="U411" i="7" s="1"/>
  <c r="T34" i="7"/>
  <c r="U34" i="7" s="1"/>
  <c r="T164" i="7"/>
  <c r="U164" i="7" s="1"/>
  <c r="T214" i="7"/>
  <c r="U214" i="7" s="1"/>
  <c r="T23" i="7"/>
  <c r="U23" i="7" s="1"/>
  <c r="T619" i="7"/>
  <c r="U619" i="7" s="1"/>
  <c r="T755" i="7"/>
  <c r="U755" i="7" s="1"/>
  <c r="T623" i="7"/>
  <c r="U623" i="7" s="1"/>
  <c r="T62" i="7"/>
  <c r="U62" i="7" s="1"/>
  <c r="T347" i="7"/>
  <c r="U347" i="7" s="1"/>
  <c r="T245" i="7"/>
  <c r="U245" i="7" s="1"/>
  <c r="T570" i="7"/>
  <c r="U570" i="7" s="1"/>
  <c r="T350" i="7"/>
  <c r="U350" i="7" s="1"/>
  <c r="T69" i="7"/>
  <c r="U69" i="7" s="1"/>
  <c r="T378" i="7"/>
  <c r="U378" i="7" s="1"/>
  <c r="T199" i="7"/>
  <c r="U199" i="7" s="1"/>
  <c r="T53" i="7"/>
  <c r="U53" i="7" s="1"/>
  <c r="T115" i="7"/>
  <c r="U115" i="7" s="1"/>
  <c r="T358" i="7"/>
  <c r="U358" i="7" s="1"/>
  <c r="T185" i="7"/>
  <c r="U185" i="7" s="1"/>
  <c r="T376" i="7"/>
  <c r="U376" i="7" s="1"/>
  <c r="T179" i="7"/>
  <c r="U179" i="7" s="1"/>
  <c r="T242" i="7"/>
  <c r="U242" i="7" s="1"/>
  <c r="T730" i="7"/>
  <c r="U730" i="7" s="1"/>
  <c r="T206" i="7"/>
  <c r="U206" i="7" s="1"/>
  <c r="T121" i="7"/>
  <c r="U121" i="7" s="1"/>
  <c r="T359" i="7"/>
  <c r="U359" i="7" s="1"/>
  <c r="T246" i="7"/>
  <c r="U246" i="7" s="1"/>
  <c r="T436" i="7"/>
  <c r="U436" i="7" s="1"/>
  <c r="T2" i="7"/>
  <c r="U2" i="7" s="1"/>
  <c r="T608" i="7"/>
  <c r="U608" i="7" s="1"/>
  <c r="T431" i="7"/>
  <c r="U431" i="7" s="1"/>
  <c r="T249" i="7"/>
  <c r="U249" i="7" s="1"/>
  <c r="T611" i="7"/>
  <c r="U611" i="7" s="1"/>
  <c r="T44" i="7"/>
  <c r="U44" i="7" s="1"/>
  <c r="T618" i="7"/>
  <c r="U618" i="7" s="1"/>
  <c r="T457" i="7"/>
  <c r="U457" i="7" s="1"/>
  <c r="T749" i="7"/>
  <c r="U749" i="7" s="1"/>
  <c r="T84" i="7"/>
  <c r="U84" i="7" s="1"/>
  <c r="T426" i="7"/>
  <c r="U426" i="7" s="1"/>
  <c r="T22" i="7"/>
  <c r="U22" i="7" s="1"/>
  <c r="T240" i="7"/>
  <c r="U240" i="7" s="1"/>
  <c r="T427" i="7"/>
  <c r="U427" i="7" s="1"/>
  <c r="T530" i="7"/>
  <c r="U530" i="7" s="1"/>
  <c r="T348" i="7"/>
  <c r="U348" i="7" s="1"/>
  <c r="T261" i="7"/>
  <c r="U261" i="7" s="1"/>
  <c r="T384" i="7"/>
  <c r="U384" i="7" s="1"/>
  <c r="T328" i="7"/>
  <c r="U328" i="7" s="1"/>
  <c r="T633" i="7"/>
  <c r="U633" i="7" s="1"/>
  <c r="T254" i="7"/>
  <c r="U254" i="7" s="1"/>
  <c r="T173" i="7"/>
  <c r="U173" i="7" s="1"/>
  <c r="T92" i="7"/>
  <c r="U92" i="7" s="1"/>
  <c r="T578" i="7"/>
  <c r="U578" i="7" s="1"/>
  <c r="T459" i="7"/>
  <c r="U459" i="7" s="1"/>
  <c r="T67" i="7"/>
  <c r="U67" i="7" s="1"/>
  <c r="T329" i="7"/>
  <c r="U329" i="7" s="1"/>
  <c r="T332" i="7"/>
  <c r="U332" i="7" s="1"/>
  <c r="T158" i="7"/>
  <c r="U158" i="7" s="1"/>
  <c r="T209" i="7"/>
  <c r="U209" i="7" s="1"/>
  <c r="T117" i="7"/>
  <c r="U117" i="7" s="1"/>
  <c r="T629" i="7"/>
  <c r="U629" i="7" s="1"/>
  <c r="T481" i="7"/>
  <c r="U481" i="7" s="1"/>
  <c r="T627" i="7"/>
  <c r="U627" i="7" s="1"/>
  <c r="T605" i="7"/>
  <c r="U605" i="7" s="1"/>
  <c r="T60" i="7"/>
  <c r="U60" i="7" s="1"/>
  <c r="T505" i="7"/>
  <c r="U505" i="7" s="1"/>
  <c r="T70" i="7"/>
  <c r="U70" i="7" s="1"/>
  <c r="T232" i="7"/>
  <c r="U232" i="7" s="1"/>
  <c r="T685" i="7"/>
  <c r="U685" i="7" s="1"/>
  <c r="T508" i="7"/>
  <c r="U508" i="7" s="1"/>
  <c r="T200" i="7"/>
  <c r="U200" i="7" s="1"/>
  <c r="T385" i="7"/>
  <c r="U385" i="7" s="1"/>
  <c r="T248" i="7"/>
  <c r="U248" i="7" s="1"/>
  <c r="T413" i="7"/>
  <c r="U413" i="7" s="1"/>
  <c r="T338" i="7"/>
  <c r="U338" i="7" s="1"/>
  <c r="T266" i="7"/>
  <c r="U266" i="7" s="1"/>
  <c r="T513" i="7"/>
  <c r="U513" i="7" s="1"/>
  <c r="T528" i="7"/>
  <c r="U528" i="7" s="1"/>
  <c r="T485" i="7"/>
  <c r="U485" i="7" s="1"/>
  <c r="T587" i="7"/>
  <c r="U587" i="7" s="1"/>
  <c r="T739" i="7"/>
  <c r="U739" i="7" s="1"/>
  <c r="T226" i="7"/>
  <c r="U226" i="7" s="1"/>
  <c r="T134" i="7"/>
  <c r="U134" i="7" s="1"/>
  <c r="T535" i="7"/>
  <c r="U535" i="7" s="1"/>
  <c r="T388" i="7"/>
  <c r="U388" i="7" s="1"/>
  <c r="T636" i="7"/>
  <c r="U636" i="7" s="1"/>
  <c r="T576" i="7"/>
  <c r="U576" i="7" s="1"/>
  <c r="T361" i="7"/>
  <c r="U361" i="7" s="1"/>
  <c r="T260" i="7"/>
  <c r="U260" i="7" s="1"/>
  <c r="T688" i="7"/>
  <c r="U688" i="7" s="1"/>
  <c r="T712" i="7"/>
  <c r="U712" i="7" s="1"/>
  <c r="T174" i="7"/>
  <c r="U174" i="7" s="1"/>
  <c r="T594" i="7"/>
  <c r="U594" i="7" s="1"/>
  <c r="T253" i="7"/>
  <c r="U253" i="7" s="1"/>
  <c r="T717" i="7"/>
  <c r="U717" i="7" s="1"/>
  <c r="T286" i="7"/>
  <c r="U286" i="7" s="1"/>
  <c r="T97" i="7"/>
  <c r="U97" i="7" s="1"/>
  <c r="T195" i="7"/>
  <c r="U195" i="7" s="1"/>
  <c r="T745" i="7"/>
  <c r="U745" i="7" s="1"/>
  <c r="T742" i="7"/>
  <c r="U742" i="7" s="1"/>
  <c r="T714" i="7"/>
  <c r="U714" i="7" s="1"/>
  <c r="T177" i="7"/>
  <c r="U177" i="7" s="1"/>
  <c r="T407" i="7"/>
  <c r="U407" i="7" s="1"/>
  <c r="T120" i="7"/>
  <c r="U120" i="7" s="1"/>
  <c r="T696" i="7"/>
  <c r="U696" i="7" s="1"/>
  <c r="T649" i="7"/>
  <c r="U649" i="7" s="1"/>
  <c r="T716" i="7"/>
  <c r="U716" i="7" s="1"/>
  <c r="T753" i="7"/>
  <c r="U753" i="7" s="1"/>
  <c r="T241" i="7"/>
  <c r="U241" i="7" s="1"/>
  <c r="T95" i="7"/>
  <c r="U95" i="7" s="1"/>
  <c r="T71" i="7"/>
  <c r="U71" i="7" s="1"/>
  <c r="T488" i="7"/>
  <c r="U488" i="7" s="1"/>
  <c r="T68" i="7"/>
  <c r="U68" i="7" s="1"/>
  <c r="T415" i="7"/>
  <c r="U415" i="7" s="1"/>
  <c r="T375" i="7"/>
  <c r="U375" i="7" s="1"/>
  <c r="T138" i="7"/>
  <c r="U138" i="7" s="1"/>
  <c r="T297" i="7"/>
  <c r="U297" i="7" s="1"/>
  <c r="T654" i="7"/>
  <c r="U654" i="7" s="1"/>
  <c r="T671" i="7"/>
  <c r="U671" i="7" s="1"/>
  <c r="T418" i="7"/>
  <c r="U418" i="7" s="1"/>
  <c r="T166" i="7"/>
  <c r="U166" i="7" s="1"/>
  <c r="T324" i="7"/>
  <c r="U324" i="7" s="1"/>
  <c r="T100" i="7"/>
  <c r="U100" i="7" s="1"/>
  <c r="T583" i="7"/>
  <c r="U583" i="7" s="1"/>
  <c r="T444" i="7"/>
  <c r="U444" i="7" s="1"/>
  <c r="T204" i="7"/>
  <c r="U204" i="7" s="1"/>
  <c r="T32" i="7"/>
  <c r="U32" i="7" s="1"/>
  <c r="T412" i="7"/>
  <c r="U412" i="7" s="1"/>
  <c r="T534" i="7"/>
  <c r="U534" i="7" s="1"/>
  <c r="T129" i="7"/>
  <c r="U129" i="7" s="1"/>
  <c r="T574" i="7"/>
  <c r="U574" i="7" s="1"/>
  <c r="T495" i="7"/>
  <c r="U495" i="7" s="1"/>
  <c r="T271" i="7"/>
  <c r="U271" i="7" s="1"/>
  <c r="T155" i="7"/>
  <c r="U155" i="7" s="1"/>
  <c r="T471" i="7"/>
  <c r="U471" i="7" s="1"/>
  <c r="T367" i="7"/>
  <c r="U367" i="7" s="1"/>
  <c r="T419" i="7"/>
  <c r="U419" i="7" s="1"/>
  <c r="T192" i="7"/>
  <c r="U192" i="7" s="1"/>
  <c r="T252" i="7"/>
  <c r="U252" i="7" s="1"/>
  <c r="T305" i="7"/>
  <c r="U305" i="7" s="1"/>
  <c r="T368" i="7"/>
  <c r="U368" i="7" s="1"/>
  <c r="T416" i="7"/>
  <c r="U416" i="7" s="1"/>
  <c r="T217" i="7"/>
  <c r="U217" i="7" s="1"/>
  <c r="T676" i="7"/>
  <c r="U676" i="7" s="1"/>
  <c r="T111" i="7"/>
  <c r="U111" i="7" s="1"/>
  <c r="T480" i="7"/>
  <c r="U480" i="7" s="1"/>
  <c r="T363" i="7"/>
  <c r="U363" i="7" s="1"/>
  <c r="T189" i="7"/>
  <c r="U189" i="7" s="1"/>
  <c r="T137" i="7"/>
  <c r="U137" i="7" s="1"/>
  <c r="T493" i="7"/>
  <c r="U493" i="7" s="1"/>
  <c r="T533" i="7"/>
  <c r="U533" i="7" s="1"/>
  <c r="T126" i="7"/>
  <c r="U126" i="7" s="1"/>
  <c r="T589" i="7"/>
  <c r="U589" i="7" s="1"/>
  <c r="T650" i="7"/>
  <c r="U650" i="7" s="1"/>
  <c r="T93" i="7"/>
  <c r="U93" i="7" s="1"/>
  <c r="T234" i="7"/>
  <c r="U234" i="7" s="1"/>
  <c r="T374" i="7"/>
  <c r="U374" i="7" s="1"/>
  <c r="T395" i="7"/>
  <c r="U395" i="7" s="1"/>
  <c r="T397" i="7"/>
  <c r="U397" i="7" s="1"/>
  <c r="T478" i="7"/>
  <c r="U478" i="7" s="1"/>
  <c r="T591" i="7"/>
  <c r="U591" i="7" s="1"/>
  <c r="T708" i="7"/>
  <c r="U708" i="7" s="1"/>
  <c r="T600" i="7"/>
  <c r="U600" i="7" s="1"/>
  <c r="T276" i="7"/>
  <c r="U276" i="7" s="1"/>
  <c r="T617" i="7"/>
  <c r="U617" i="7" s="1"/>
  <c r="T50" i="7"/>
  <c r="U50" i="7" s="1"/>
  <c r="T10" i="7"/>
  <c r="U10" i="7" s="1"/>
  <c r="T450" i="7"/>
  <c r="U450" i="7" s="1"/>
  <c r="T558" i="7"/>
  <c r="U558" i="7" s="1"/>
  <c r="T365" i="7"/>
  <c r="U365" i="7" s="1"/>
  <c r="T651" i="7"/>
  <c r="U651" i="7" s="1"/>
  <c r="T337" i="7"/>
  <c r="U337" i="7" s="1"/>
  <c r="T48" i="7"/>
  <c r="U48" i="7" s="1"/>
  <c r="T306" i="7"/>
  <c r="U306" i="7" s="1"/>
  <c r="T710" i="7"/>
  <c r="U710" i="7" s="1"/>
  <c r="T743" i="7"/>
  <c r="U743" i="7" s="1"/>
  <c r="T299" i="7"/>
  <c r="U299" i="7" s="1"/>
  <c r="T30" i="7"/>
  <c r="U30" i="7" s="1"/>
  <c r="T453" i="7"/>
  <c r="U453" i="7" s="1"/>
  <c r="T284" i="7"/>
  <c r="U284" i="7" s="1"/>
  <c r="T510" i="7"/>
  <c r="U510" i="7" s="1"/>
  <c r="T678" i="7"/>
  <c r="U678" i="7" s="1"/>
  <c r="T683" i="7"/>
  <c r="U683" i="7" s="1"/>
  <c r="T437" i="7"/>
  <c r="U437" i="7" s="1"/>
  <c r="T472" i="7"/>
  <c r="U472" i="7" s="1"/>
  <c r="T539" i="7"/>
  <c r="U539" i="7" s="1"/>
  <c r="T369" i="7"/>
  <c r="U369" i="7" s="1"/>
  <c r="T258" i="7"/>
  <c r="U258" i="7" s="1"/>
  <c r="T754" i="7"/>
  <c r="U754" i="7" s="1"/>
  <c r="T51" i="7"/>
  <c r="U51" i="7" s="1"/>
  <c r="T470" i="7"/>
  <c r="U470" i="7" s="1"/>
  <c r="T57" i="7"/>
  <c r="U57" i="7" s="1"/>
  <c r="T247" i="7"/>
  <c r="U247" i="7" s="1"/>
  <c r="T221" i="7"/>
  <c r="U221" i="7" s="1"/>
  <c r="T24" i="7"/>
  <c r="U24" i="7" s="1"/>
  <c r="T634" i="7"/>
  <c r="U634" i="7" s="1"/>
  <c r="T356" i="7"/>
  <c r="U356" i="7" s="1"/>
  <c r="T584" i="7"/>
  <c r="U584" i="7" s="1"/>
  <c r="T713" i="7"/>
  <c r="U713" i="7" s="1"/>
  <c r="T312" i="7"/>
  <c r="U312" i="7" s="1"/>
  <c r="T330" i="7"/>
  <c r="U330" i="7" s="1"/>
  <c r="T355" i="7"/>
  <c r="U355" i="7" s="1"/>
  <c r="T669" i="7"/>
  <c r="U669" i="7" s="1"/>
  <c r="T157" i="7"/>
  <c r="U157" i="7" s="1"/>
  <c r="T396" i="7"/>
  <c r="U396" i="7" s="1"/>
  <c r="T56" i="7"/>
  <c r="U56" i="7" s="1"/>
  <c r="T180" i="7"/>
  <c r="U180" i="7" s="1"/>
  <c r="T509" i="7"/>
  <c r="U509" i="7" s="1"/>
  <c r="T422" i="7"/>
  <c r="U422" i="7" s="1"/>
  <c r="T383" i="7"/>
  <c r="U383" i="7" s="1"/>
  <c r="T642" i="7"/>
  <c r="U642" i="7" s="1"/>
  <c r="T59" i="7"/>
  <c r="U59" i="7" s="1"/>
  <c r="T405" i="7"/>
  <c r="U405" i="7" s="1"/>
  <c r="T270" i="7"/>
  <c r="U270" i="7" s="1"/>
  <c r="T542" i="7"/>
  <c r="U542" i="7" s="1"/>
  <c r="T756" i="7"/>
  <c r="U756" i="7" s="1"/>
  <c r="T9" i="7"/>
  <c r="U9" i="7" s="1"/>
  <c r="T479" i="7"/>
  <c r="U479" i="7" s="1"/>
  <c r="T377" i="7"/>
  <c r="U377" i="7" s="1"/>
  <c r="T585" i="7"/>
  <c r="U585" i="7" s="1"/>
  <c r="T464" i="7"/>
  <c r="U464" i="7" s="1"/>
  <c r="T523" i="7"/>
  <c r="U523" i="7" s="1"/>
  <c r="T296" i="7"/>
  <c r="U296" i="7" s="1"/>
  <c r="T190" i="7"/>
  <c r="U190" i="7" s="1"/>
  <c r="T349" i="7"/>
  <c r="U349" i="7" s="1"/>
  <c r="T94" i="7"/>
  <c r="U94" i="7" s="1"/>
  <c r="T645" i="7"/>
  <c r="U645" i="7" s="1"/>
  <c r="T588" i="7"/>
  <c r="U588" i="7" s="1"/>
  <c r="T274" i="7"/>
  <c r="U274" i="7" s="1"/>
  <c r="T519" i="7"/>
  <c r="U519" i="7" s="1"/>
  <c r="T707" i="7"/>
  <c r="U707" i="7" s="1"/>
  <c r="T744" i="7"/>
  <c r="U744" i="7" s="1"/>
  <c r="T89" i="7"/>
  <c r="U89" i="7" s="1"/>
  <c r="T563" i="7"/>
  <c r="U563" i="7" s="1"/>
  <c r="T314" i="7"/>
  <c r="U314" i="7" s="1"/>
  <c r="T565" i="7"/>
  <c r="U565" i="7" s="1"/>
  <c r="T466" i="7"/>
  <c r="U466" i="7" s="1"/>
  <c r="T244" i="7"/>
  <c r="U244" i="7" s="1"/>
  <c r="T340" i="7"/>
  <c r="U340" i="7" s="1"/>
  <c r="T402" i="7"/>
  <c r="U402" i="7" s="1"/>
  <c r="T573" i="7"/>
  <c r="U573" i="7" s="1"/>
  <c r="T238" i="7"/>
  <c r="U238" i="7" s="1"/>
  <c r="T144" i="7"/>
  <c r="U144" i="7" s="1"/>
  <c r="T610" i="7"/>
  <c r="U610" i="7" s="1"/>
  <c r="T423" i="7"/>
  <c r="U423" i="7" s="1"/>
  <c r="T484" i="7"/>
  <c r="U484" i="7" s="1"/>
  <c r="T596" i="7"/>
  <c r="U596" i="7" s="1"/>
  <c r="T176" i="7"/>
  <c r="U176" i="7" s="1"/>
  <c r="T122" i="7"/>
  <c r="U122" i="7" s="1"/>
  <c r="T98" i="7"/>
  <c r="U98" i="7" s="1"/>
  <c r="T734" i="7"/>
  <c r="U734" i="7" s="1"/>
  <c r="T738" i="7"/>
  <c r="U738" i="7" s="1"/>
  <c r="T109" i="7"/>
  <c r="U109" i="7" s="1"/>
  <c r="T496" i="7"/>
  <c r="U496" i="7" s="1"/>
  <c r="T630" i="7"/>
  <c r="U630" i="7" s="1"/>
  <c r="T684" i="7"/>
  <c r="U684" i="7" s="1"/>
  <c r="T719" i="7"/>
  <c r="U719" i="7" s="1"/>
  <c r="T267" i="7"/>
  <c r="U267" i="7" s="1"/>
  <c r="T692" i="7"/>
  <c r="U692" i="7" s="1"/>
  <c r="T461" i="7"/>
  <c r="U461" i="7" s="1"/>
  <c r="T582" i="7"/>
  <c r="U582" i="7" s="1"/>
  <c r="T127" i="7"/>
  <c r="U127" i="7" s="1"/>
  <c r="T409" i="7"/>
  <c r="U409" i="7" s="1"/>
  <c r="T603" i="7"/>
  <c r="U603" i="7" s="1"/>
  <c r="T311" i="7"/>
  <c r="U311" i="7" s="1"/>
  <c r="T434" i="7"/>
  <c r="U434" i="7" s="1"/>
  <c r="T547" i="7"/>
  <c r="U547" i="7" s="1"/>
  <c r="T425" i="7"/>
  <c r="U425" i="7" s="1"/>
  <c r="T116" i="7"/>
  <c r="U116" i="7" s="1"/>
  <c r="T735" i="7"/>
  <c r="U735" i="7" s="1"/>
  <c r="T702" i="7"/>
  <c r="U702" i="7" s="1"/>
  <c r="T497" i="7"/>
  <c r="U497" i="7" s="1"/>
  <c r="T507" i="7"/>
  <c r="U507" i="7" s="1"/>
  <c r="T452" i="7"/>
  <c r="U452" i="7" s="1"/>
  <c r="T747" i="7"/>
  <c r="U747" i="7" s="1"/>
  <c r="T175" i="7"/>
  <c r="U175" i="7" s="1"/>
  <c r="T196" i="7"/>
  <c r="U196" i="7" s="1"/>
  <c r="T615" i="7"/>
  <c r="U615" i="7" s="1"/>
  <c r="T711" i="7"/>
  <c r="U711" i="7" s="1"/>
  <c r="T331" i="7"/>
  <c r="U331" i="7" s="1"/>
  <c r="T222" i="7"/>
  <c r="U222" i="7" s="1"/>
  <c r="T379" i="7"/>
  <c r="U379" i="7" s="1"/>
  <c r="T709" i="7"/>
  <c r="U709" i="7" s="1"/>
  <c r="T467" i="7"/>
  <c r="U467" i="7" s="1"/>
  <c r="T435" i="7"/>
  <c r="U435" i="7" s="1"/>
  <c r="T124" i="7"/>
  <c r="U124" i="7" s="1"/>
  <c r="T292" i="7"/>
  <c r="U292" i="7" s="1"/>
  <c r="T616" i="7"/>
  <c r="U616" i="7" s="1"/>
  <c r="T441" i="7"/>
  <c r="U441" i="7" s="1"/>
  <c r="T401" i="7"/>
  <c r="U401" i="7" s="1"/>
  <c r="T277" i="7"/>
  <c r="U277" i="7" s="1"/>
  <c r="X387" i="6"/>
  <c r="Y387" i="6" s="1"/>
  <c r="X336" i="6"/>
  <c r="Y336" i="6" s="1"/>
  <c r="X518" i="6"/>
  <c r="Y518" i="6" s="1"/>
  <c r="X606" i="6"/>
  <c r="Y606" i="6" s="1"/>
  <c r="X799" i="6"/>
  <c r="Y799" i="6" s="1"/>
  <c r="X300" i="6"/>
  <c r="Y300" i="6" s="1"/>
  <c r="X9" i="6"/>
  <c r="Y9" i="6" s="1"/>
  <c r="X583" i="6"/>
  <c r="Y583" i="6" s="1"/>
  <c r="X230" i="6"/>
  <c r="Y230" i="6" s="1"/>
  <c r="X119" i="6"/>
  <c r="Y119" i="6" s="1"/>
  <c r="X563" i="6"/>
  <c r="Y563" i="6" s="1"/>
  <c r="X722" i="6"/>
  <c r="Y722" i="6" s="1"/>
  <c r="X203" i="6"/>
  <c r="Y203" i="6" s="1"/>
  <c r="X612" i="6"/>
  <c r="Y612" i="6" s="1"/>
  <c r="X491" i="6"/>
  <c r="Y491" i="6" s="1"/>
  <c r="X649" i="6"/>
  <c r="Y649" i="6" s="1"/>
  <c r="X404" i="6"/>
  <c r="Y404" i="6" s="1"/>
  <c r="X755" i="6"/>
  <c r="Y755" i="6" s="1"/>
  <c r="X55" i="6"/>
  <c r="Y55" i="6" s="1"/>
  <c r="X675" i="6"/>
  <c r="Y675" i="6" s="1"/>
  <c r="X78" i="6"/>
  <c r="Y78" i="6" s="1"/>
  <c r="X493" i="6"/>
  <c r="Y493" i="6" s="1"/>
  <c r="X494" i="6"/>
  <c r="Y494" i="6" s="1"/>
  <c r="X558" i="6"/>
  <c r="Y558" i="6" s="1"/>
  <c r="X47" i="6"/>
  <c r="Y47" i="6" s="1"/>
  <c r="X597" i="6"/>
  <c r="Y597" i="6" s="1"/>
  <c r="X655" i="6"/>
  <c r="Y655" i="6" s="1"/>
  <c r="X86" i="6"/>
  <c r="Y86" i="6" s="1"/>
  <c r="X23" i="6"/>
  <c r="Y23" i="6" s="1"/>
  <c r="X24" i="6"/>
  <c r="Y24" i="6" s="1"/>
  <c r="X473" i="6"/>
  <c r="Y473" i="6" s="1"/>
  <c r="X680" i="6"/>
  <c r="Y680" i="6" s="1"/>
  <c r="X697" i="6"/>
  <c r="Y697" i="6" s="1"/>
  <c r="X331" i="6"/>
  <c r="Y331" i="6" s="1"/>
  <c r="X591" i="6"/>
  <c r="Y591" i="6" s="1"/>
  <c r="X782" i="6"/>
  <c r="Y782" i="6" s="1"/>
  <c r="X418" i="6"/>
  <c r="Y418" i="6" s="1"/>
  <c r="X572" i="6"/>
  <c r="Y572" i="6" s="1"/>
  <c r="X161" i="6"/>
  <c r="Y161" i="6" s="1"/>
  <c r="X129" i="6"/>
  <c r="Y129" i="6" s="1"/>
  <c r="X85" i="6"/>
  <c r="Y85" i="6" s="1"/>
  <c r="X566" i="6"/>
  <c r="Y566" i="6" s="1"/>
  <c r="X653" i="6"/>
  <c r="Y653" i="6" s="1"/>
  <c r="X623" i="6"/>
  <c r="Y623" i="6" s="1"/>
  <c r="X26" i="6"/>
  <c r="Y26" i="6" s="1"/>
  <c r="X553" i="6"/>
  <c r="Y553" i="6" s="1"/>
  <c r="X466" i="6"/>
  <c r="Y466" i="6" s="1"/>
  <c r="X381" i="6"/>
  <c r="Y381" i="6" s="1"/>
  <c r="X789" i="6"/>
  <c r="Y789" i="6" s="1"/>
  <c r="X378" i="6"/>
  <c r="Y378" i="6" s="1"/>
  <c r="X294" i="6"/>
  <c r="Y294" i="6" s="1"/>
  <c r="X408" i="6"/>
  <c r="Y408" i="6" s="1"/>
  <c r="X144" i="6"/>
  <c r="Y144" i="6" s="1"/>
  <c r="X226" i="6"/>
  <c r="Y226" i="6" s="1"/>
  <c r="X708" i="6"/>
  <c r="Y708" i="6" s="1"/>
  <c r="X265" i="6"/>
  <c r="Y265" i="6" s="1"/>
  <c r="X531" i="6"/>
  <c r="Y531" i="6" s="1"/>
  <c r="X390" i="6"/>
  <c r="Y390" i="6" s="1"/>
  <c r="X696" i="6"/>
  <c r="Y696" i="6" s="1"/>
  <c r="X251" i="6"/>
  <c r="Y251" i="6" s="1"/>
  <c r="X475" i="6"/>
  <c r="Y475" i="6" s="1"/>
  <c r="X709" i="6"/>
  <c r="Y709" i="6" s="1"/>
  <c r="X394" i="6"/>
  <c r="Y394" i="6" s="1"/>
  <c r="X95" i="6"/>
  <c r="Y95" i="6" s="1"/>
  <c r="X543" i="6"/>
  <c r="Y543" i="6" s="1"/>
  <c r="X481" i="6"/>
  <c r="Y481" i="6" s="1"/>
  <c r="X338" i="6"/>
  <c r="Y338" i="6" s="1"/>
  <c r="X775" i="6"/>
  <c r="Y775" i="6" s="1"/>
  <c r="X691" i="6"/>
  <c r="Y691" i="6" s="1"/>
  <c r="X424" i="6"/>
  <c r="Y424" i="6" s="1"/>
  <c r="X487" i="6"/>
  <c r="Y487" i="6" s="1"/>
  <c r="X307" i="6"/>
  <c r="Y307" i="6" s="1"/>
  <c r="X750" i="6"/>
  <c r="Y750" i="6" s="1"/>
  <c r="X16" i="6"/>
  <c r="Y16" i="6" s="1"/>
  <c r="X537" i="6"/>
  <c r="Y537" i="6" s="1"/>
  <c r="X410" i="6"/>
  <c r="Y410" i="6" s="1"/>
  <c r="X694" i="6"/>
  <c r="Y694" i="6" s="1"/>
  <c r="X625" i="6"/>
  <c r="Y625" i="6" s="1"/>
  <c r="X602" i="6"/>
  <c r="Y602" i="6" s="1"/>
  <c r="X435" i="6"/>
  <c r="Y435" i="6" s="1"/>
  <c r="X224" i="6"/>
  <c r="Y224" i="6" s="1"/>
  <c r="X495" i="6"/>
  <c r="Y495" i="6" s="1"/>
  <c r="X168" i="6"/>
  <c r="Y168" i="6" s="1"/>
  <c r="X132" i="6"/>
  <c r="Y132" i="6" s="1"/>
  <c r="X326" i="6"/>
  <c r="Y326" i="6" s="1"/>
  <c r="X736" i="6" l="1"/>
  <c r="Y736" i="6" s="1"/>
  <c r="X800" i="6"/>
  <c r="Y800" i="6" s="1"/>
  <c r="X206" i="6"/>
  <c r="Y206" i="6" s="1"/>
  <c r="X820" i="6"/>
  <c r="Y820" i="6" s="1"/>
  <c r="X374" i="6"/>
  <c r="Y374" i="6" s="1"/>
  <c r="X809" i="6"/>
  <c r="Y809" i="6" s="1"/>
  <c r="X806" i="6"/>
  <c r="Y806" i="6" s="1"/>
  <c r="X116" i="6"/>
  <c r="Y116" i="6" s="1"/>
  <c r="X815" i="6"/>
  <c r="Y815" i="6" s="1"/>
  <c r="X290" i="6"/>
  <c r="Y290" i="6" s="1"/>
  <c r="X315" i="6"/>
  <c r="Y315" i="6" s="1"/>
  <c r="X21" i="6"/>
  <c r="Y21" i="6" s="1"/>
  <c r="X826" i="6"/>
  <c r="Y826" i="6" s="1"/>
  <c r="X821" i="6"/>
  <c r="Y821" i="6" s="1"/>
  <c r="X824" i="6"/>
  <c r="Y824" i="6" s="1"/>
  <c r="X811" i="6"/>
  <c r="Y811" i="6" s="1"/>
  <c r="X373" i="6"/>
  <c r="Y373" i="6" s="1"/>
  <c r="X375" i="6"/>
  <c r="Y375" i="6" s="1"/>
  <c r="X833" i="6"/>
  <c r="Y833" i="6" s="1"/>
  <c r="X187" i="6"/>
  <c r="Y187" i="6" s="1"/>
  <c r="X416" i="6"/>
  <c r="Y416" i="6" s="1"/>
  <c r="X339" i="6"/>
  <c r="Y339" i="6" s="1"/>
  <c r="X831" i="6"/>
  <c r="Y831" i="6" s="1"/>
  <c r="X248" i="6"/>
  <c r="Y248" i="6" s="1"/>
  <c r="X461" i="6"/>
  <c r="Y461" i="6" s="1"/>
  <c r="X812" i="6"/>
  <c r="Y812" i="6" s="1"/>
  <c r="X247" i="6"/>
  <c r="Y247" i="6" s="1"/>
  <c r="X41" i="6"/>
  <c r="Y41" i="6" s="1"/>
  <c r="X825" i="6"/>
  <c r="Y825" i="6" s="1"/>
  <c r="X14" i="6"/>
  <c r="Y14" i="6" s="1"/>
  <c r="X819" i="6"/>
  <c r="Y819" i="6" s="1"/>
  <c r="X817" i="6"/>
  <c r="Y817" i="6" s="1"/>
  <c r="X813" i="6"/>
  <c r="Y813" i="6" s="1"/>
  <c r="X460" i="6"/>
  <c r="Y460" i="6" s="1"/>
  <c r="X807" i="6"/>
  <c r="Y807" i="6" s="1"/>
  <c r="X414" i="6"/>
  <c r="Y414" i="6" s="1"/>
  <c r="X151" i="6"/>
  <c r="Y151" i="6" s="1"/>
  <c r="X415" i="6"/>
  <c r="Y415" i="6" s="1"/>
  <c r="X808" i="6"/>
  <c r="Y808" i="6" s="1"/>
  <c r="X459" i="6"/>
  <c r="Y459" i="6" s="1"/>
  <c r="X99" i="6"/>
  <c r="Y99" i="6" s="1"/>
  <c r="X140" i="6"/>
  <c r="Y140" i="6" s="1"/>
  <c r="X837" i="6"/>
  <c r="Y837" i="6" s="1"/>
  <c r="X847" i="6"/>
  <c r="Y847" i="6" s="1"/>
  <c r="X398" i="6"/>
  <c r="Y398" i="6" s="1"/>
  <c r="X464" i="6"/>
  <c r="Y464" i="6" s="1"/>
  <c r="X61" i="6"/>
  <c r="Y61" i="6" s="1"/>
  <c r="X437" i="6"/>
  <c r="Y437" i="6" s="1"/>
  <c r="X845" i="6"/>
  <c r="Y845" i="6" s="1"/>
  <c r="X462" i="6"/>
  <c r="Y462" i="6" s="1"/>
  <c r="X830" i="6"/>
  <c r="Y830" i="6" s="1"/>
  <c r="X43" i="6"/>
  <c r="Y43" i="6" s="1"/>
  <c r="X139" i="6"/>
  <c r="Y139" i="6" s="1"/>
  <c r="X840" i="6"/>
  <c r="Y840" i="6" s="1"/>
  <c r="X849" i="6"/>
  <c r="Y849" i="6" s="1"/>
  <c r="X838" i="6"/>
  <c r="Y838" i="6" s="1"/>
  <c r="X842" i="6"/>
  <c r="Y842" i="6" s="1"/>
  <c r="X115" i="6"/>
  <c r="Y115" i="6" s="1"/>
  <c r="X229" i="6"/>
  <c r="Y229" i="6" s="1"/>
  <c r="X843" i="6"/>
  <c r="Y843" i="6" s="1"/>
  <c r="X841" i="6"/>
  <c r="Y841" i="6" s="1"/>
  <c r="X417" i="6"/>
  <c r="Y417" i="6" s="1"/>
  <c r="X249" i="6"/>
  <c r="Y249" i="6" s="1"/>
  <c r="X127" i="6"/>
  <c r="Y127" i="6" s="1"/>
  <c r="X209" i="6"/>
  <c r="Y209" i="6" s="1"/>
  <c r="X8" i="6"/>
  <c r="Y8" i="6" s="1"/>
  <c r="X453" i="6"/>
  <c r="Y453" i="6" s="1"/>
  <c r="X413" i="6"/>
  <c r="Y413" i="6" s="1"/>
  <c r="X786" i="6"/>
  <c r="Y786" i="6" s="1"/>
  <c r="X456" i="6"/>
  <c r="Y456" i="6" s="1"/>
  <c r="X113" i="6"/>
  <c r="Y113" i="6" s="1"/>
  <c r="X289" i="6"/>
  <c r="Y289" i="6" s="1"/>
  <c r="X784" i="6"/>
  <c r="Y784" i="6" s="1"/>
  <c r="X33" i="6"/>
  <c r="Y33" i="6" s="1"/>
  <c r="X802" i="6"/>
  <c r="Y802" i="6" s="1"/>
  <c r="X369" i="6"/>
  <c r="Y369" i="6" s="1"/>
  <c r="X412" i="6"/>
  <c r="Y412" i="6" s="1"/>
  <c r="X181" i="6"/>
  <c r="Y181" i="6" s="1"/>
  <c r="X87" i="6"/>
  <c r="Y87" i="6" s="1"/>
  <c r="X772" i="6"/>
  <c r="Y772" i="6" s="1"/>
  <c r="X770" i="6"/>
  <c r="Y770" i="6" s="1"/>
  <c r="X409" i="6"/>
  <c r="Y409" i="6" s="1"/>
  <c r="X776" i="6"/>
  <c r="Y776" i="6" s="1"/>
  <c r="X778" i="6"/>
  <c r="Y778" i="6" s="1"/>
  <c r="X366" i="6"/>
  <c r="Y366" i="6" s="1"/>
  <c r="X768" i="6"/>
  <c r="Y768" i="6" s="1"/>
  <c r="X179" i="6"/>
  <c r="Y179" i="6" s="1"/>
  <c r="X765" i="6"/>
  <c r="Y765" i="6" s="1"/>
  <c r="X766" i="6"/>
  <c r="Y766" i="6" s="1"/>
  <c r="X405" i="6"/>
  <c r="Y405" i="6" s="1"/>
  <c r="X733" i="6"/>
  <c r="Y733" i="6" s="1"/>
  <c r="X742" i="6"/>
  <c r="Y742" i="6" s="1"/>
  <c r="X96" i="6"/>
  <c r="Y96" i="6" s="1"/>
  <c r="X402" i="6"/>
  <c r="Y402" i="6" s="1"/>
  <c r="X756" i="6"/>
  <c r="Y756" i="6" s="1"/>
  <c r="X204" i="6"/>
  <c r="Y204" i="6" s="1"/>
  <c r="X734" i="6"/>
  <c r="Y734" i="6" s="1"/>
  <c r="X749" i="6"/>
  <c r="Y749" i="6" s="1"/>
  <c r="X745" i="6"/>
  <c r="Y745" i="6" s="1"/>
  <c r="X225" i="6"/>
  <c r="Y225" i="6" s="1"/>
  <c r="X260" i="6"/>
  <c r="Y260" i="6" s="1"/>
  <c r="X752" i="6"/>
  <c r="Y752" i="6" s="1"/>
  <c r="X741" i="6"/>
  <c r="Y741" i="6" s="1"/>
  <c r="X719" i="6"/>
  <c r="Y719" i="6" s="1"/>
  <c r="X721" i="6"/>
  <c r="Y721" i="6" s="1"/>
  <c r="X285" i="6"/>
  <c r="Y285" i="6" s="1"/>
  <c r="X729" i="6"/>
  <c r="Y729" i="6" s="1"/>
  <c r="X727" i="6"/>
  <c r="Y727" i="6" s="1"/>
  <c r="X334" i="6"/>
  <c r="Y334" i="6" s="1"/>
  <c r="X724" i="6"/>
  <c r="Y724" i="6" s="1"/>
  <c r="X446" i="6"/>
  <c r="Y446" i="6" s="1"/>
  <c r="X38" i="6"/>
  <c r="Y38" i="6" s="1"/>
  <c r="X704" i="6"/>
  <c r="Y704" i="6" s="1"/>
  <c r="X693" i="6"/>
  <c r="Y693" i="6" s="1"/>
  <c r="X66" i="6"/>
  <c r="Y66" i="6" s="1"/>
  <c r="X707" i="6"/>
  <c r="Y707" i="6" s="1"/>
  <c r="X362" i="6"/>
  <c r="Y362" i="6" s="1"/>
  <c r="X361" i="6"/>
  <c r="Y361" i="6" s="1"/>
  <c r="X703" i="6"/>
  <c r="Y703" i="6" s="1"/>
  <c r="X19" i="6"/>
  <c r="Y19" i="6" s="1"/>
  <c r="X94" i="6"/>
  <c r="Y94" i="6" s="1"/>
  <c r="X399" i="6"/>
  <c r="Y399" i="6" s="1"/>
  <c r="X706" i="6"/>
  <c r="Y706" i="6" s="1"/>
  <c r="X280" i="6"/>
  <c r="Y280" i="6" s="1"/>
  <c r="X686" i="6"/>
  <c r="Y686" i="6" s="1"/>
  <c r="X109" i="6"/>
  <c r="Y109" i="6" s="1"/>
  <c r="X683" i="6"/>
  <c r="Y683" i="6" s="1"/>
  <c r="X679" i="6"/>
  <c r="Y679" i="6" s="1"/>
  <c r="X148" i="6"/>
  <c r="Y148" i="6" s="1"/>
  <c r="X198" i="6"/>
  <c r="Y198" i="6" s="1"/>
  <c r="X358" i="6"/>
  <c r="Y358" i="6" s="1"/>
  <c r="X682" i="6"/>
  <c r="Y682" i="6" s="1"/>
  <c r="X137" i="6"/>
  <c r="Y137" i="6" s="1"/>
  <c r="X164" i="6"/>
  <c r="Y164" i="6" s="1"/>
  <c r="X276" i="6"/>
  <c r="Y276" i="6" s="1"/>
  <c r="X674" i="6"/>
  <c r="Y674" i="6" s="1"/>
  <c r="X219" i="6"/>
  <c r="Y219" i="6" s="1"/>
  <c r="X443" i="6"/>
  <c r="Y443" i="6" s="1"/>
  <c r="X671" i="6"/>
  <c r="Y671" i="6" s="1"/>
  <c r="X200" i="6"/>
  <c r="Y200" i="6" s="1"/>
  <c r="X58" i="6"/>
  <c r="Y58" i="6" s="1"/>
  <c r="X174" i="6"/>
  <c r="Y174" i="6" s="1"/>
  <c r="X648" i="6"/>
  <c r="Y648" i="6" s="1"/>
  <c r="X122" i="6"/>
  <c r="Y122" i="6" s="1"/>
  <c r="X642" i="6"/>
  <c r="Y642" i="6" s="1"/>
  <c r="X638" i="6"/>
  <c r="Y638" i="6" s="1"/>
  <c r="X270" i="6"/>
  <c r="Y270" i="6" s="1"/>
  <c r="X328" i="6"/>
  <c r="Y328" i="6" s="1"/>
  <c r="X393" i="6"/>
  <c r="Y393" i="6" s="1"/>
  <c r="X587" i="6"/>
  <c r="Y587" i="6" s="1"/>
  <c r="X568" i="6"/>
  <c r="Y568" i="6" s="1"/>
  <c r="X624" i="6"/>
  <c r="Y624" i="6" s="1"/>
  <c r="X629" i="6"/>
  <c r="Y629" i="6" s="1"/>
  <c r="X303" i="6"/>
  <c r="Y303" i="6" s="1"/>
  <c r="X135" i="6"/>
  <c r="Y135" i="6" s="1"/>
  <c r="X64" i="6"/>
  <c r="Y64" i="6" s="1"/>
  <c r="X616" i="6"/>
  <c r="Y616" i="6" s="1"/>
  <c r="X196" i="6"/>
  <c r="Y196" i="6" s="1"/>
  <c r="X255" i="6"/>
  <c r="Y255" i="6" s="1"/>
  <c r="X239" i="6"/>
  <c r="Y239" i="6" s="1"/>
  <c r="X391" i="6"/>
  <c r="Y391" i="6" s="1"/>
  <c r="X600" i="6"/>
  <c r="Y600" i="6" s="1"/>
  <c r="X436" i="6"/>
  <c r="Y436" i="6" s="1"/>
  <c r="X271" i="6"/>
  <c r="Y271" i="6" s="1"/>
  <c r="X353" i="6"/>
  <c r="Y353" i="6" s="1"/>
  <c r="X573" i="6"/>
  <c r="Y573" i="6" s="1"/>
  <c r="X554" i="6"/>
  <c r="Y554" i="6" s="1"/>
  <c r="X592" i="6"/>
  <c r="Y592" i="6" s="1"/>
  <c r="X269" i="6"/>
  <c r="Y269" i="6" s="1"/>
  <c r="X349" i="6"/>
  <c r="Y349" i="6" s="1"/>
  <c r="X556" i="6"/>
  <c r="Y556" i="6" s="1"/>
  <c r="X552" i="6"/>
  <c r="Y552" i="6" s="1"/>
  <c r="X382" i="6"/>
  <c r="Y382" i="6" s="1"/>
  <c r="X383" i="6"/>
  <c r="Y383" i="6" s="1"/>
  <c r="X344" i="6"/>
  <c r="Y344" i="6" s="1"/>
  <c r="X549" i="6"/>
  <c r="Y549" i="6" s="1"/>
  <c r="X346" i="6"/>
  <c r="Y346" i="6" s="1"/>
  <c r="X471" i="6"/>
  <c r="Y471" i="6" s="1"/>
  <c r="X431" i="6"/>
  <c r="Y431" i="6" s="1"/>
  <c r="X546" i="6"/>
  <c r="Y546" i="6" s="1"/>
  <c r="X533" i="6"/>
  <c r="Y533" i="6" s="1"/>
  <c r="X523" i="6"/>
  <c r="Y523" i="6" s="1"/>
  <c r="X118" i="6"/>
  <c r="Y118" i="6" s="1"/>
  <c r="X296" i="6"/>
  <c r="Y296" i="6" s="1"/>
  <c r="X524" i="6"/>
  <c r="Y524" i="6" s="1"/>
  <c r="X71" i="6"/>
  <c r="Y71" i="6" s="1"/>
  <c r="X322" i="6"/>
  <c r="Y322" i="6" s="1"/>
  <c r="X297" i="6"/>
  <c r="Y297" i="6" s="1"/>
  <c r="X324" i="6"/>
  <c r="Y324" i="6" s="1"/>
  <c r="X35" i="6"/>
  <c r="Y35" i="6" s="1"/>
  <c r="X514" i="6"/>
  <c r="Y514" i="6" s="1"/>
  <c r="X89" i="6"/>
  <c r="Y89" i="6" s="1"/>
  <c r="X156" i="6"/>
  <c r="Y156" i="6" s="1"/>
  <c r="X508" i="6"/>
  <c r="Y508" i="6" s="1"/>
  <c r="X512" i="6"/>
  <c r="Y512" i="6" s="1"/>
  <c r="X57" i="6"/>
  <c r="Y57" i="6" s="1"/>
  <c r="X500" i="6"/>
  <c r="Y500" i="6" s="1"/>
  <c r="X483" i="6"/>
  <c r="Y483" i="6" s="1"/>
  <c r="X28" i="6"/>
  <c r="Y28" i="6" s="1"/>
  <c r="X131" i="6"/>
  <c r="Y131" i="6" s="1"/>
  <c r="X69" i="6"/>
  <c r="Y69" i="6" s="1"/>
  <c r="X425" i="6"/>
  <c r="Y425" i="6" s="1"/>
  <c r="X231" i="6"/>
  <c r="Y231" i="6" s="1"/>
  <c r="X266" i="6"/>
  <c r="Y266" i="6" s="1"/>
  <c r="X499" i="6"/>
  <c r="Y499" i="6" s="1"/>
  <c r="X427" i="6"/>
  <c r="Y427" i="6" s="1"/>
  <c r="X317" i="6"/>
  <c r="Y317" i="6" s="1"/>
  <c r="X482" i="6"/>
  <c r="Y482" i="6" s="1"/>
  <c r="X341" i="6"/>
  <c r="Y341" i="6" s="1"/>
  <c r="X250" i="6"/>
  <c r="Y250" i="6" s="1"/>
  <c r="X15" i="6"/>
  <c r="Y15" i="6" s="1"/>
  <c r="X470" i="6"/>
  <c r="Y470" i="6" s="1"/>
  <c r="X316" i="6"/>
  <c r="Y316" i="6" s="1"/>
  <c r="X264" i="6"/>
  <c r="Y264" i="6" s="1"/>
  <c r="X419" i="6"/>
  <c r="Y419" i="6" s="1"/>
  <c r="V666" i="7"/>
  <c r="W666" i="7" s="1"/>
  <c r="V728" i="7"/>
  <c r="W728" i="7" s="1"/>
  <c r="V90" i="7"/>
  <c r="W90" i="7" s="1"/>
  <c r="V767" i="7"/>
  <c r="W767" i="7" s="1"/>
  <c r="V65" i="7"/>
  <c r="W65" i="7" s="1"/>
  <c r="V392" i="7"/>
  <c r="W392" i="7" s="1"/>
  <c r="V336" i="7"/>
  <c r="W336" i="7" s="1"/>
  <c r="V447" i="7"/>
  <c r="W447" i="7" s="1"/>
  <c r="V370" i="7"/>
  <c r="W370" i="7" s="1"/>
  <c r="V108" i="7"/>
  <c r="W108" i="7" s="1"/>
  <c r="V61" i="7"/>
  <c r="W61" i="7" s="1"/>
  <c r="V517" i="7"/>
  <c r="W517" i="7" s="1"/>
  <c r="V490" i="7"/>
  <c r="W490" i="7" s="1"/>
  <c r="V268" i="7"/>
  <c r="W268" i="7" s="1"/>
  <c r="V225" i="7"/>
  <c r="W225" i="7" s="1"/>
  <c r="V525" i="7"/>
  <c r="W525" i="7" s="1"/>
  <c r="V315" i="7"/>
  <c r="W315" i="7" s="1"/>
  <c r="V668" i="7"/>
  <c r="W668" i="7" s="1"/>
  <c r="V212" i="7"/>
  <c r="W212" i="7" s="1"/>
  <c r="V667" i="7"/>
  <c r="W667" i="7" s="1"/>
  <c r="V438" i="7"/>
  <c r="W438" i="7" s="1"/>
  <c r="V729" i="7"/>
  <c r="W729" i="7" s="1"/>
  <c r="V372" i="7"/>
  <c r="W372" i="7" s="1"/>
  <c r="V291" i="7"/>
  <c r="W291" i="7" s="1"/>
  <c r="V483" i="7"/>
  <c r="W483" i="7" s="1"/>
  <c r="V79" i="7"/>
  <c r="W79" i="7" s="1"/>
  <c r="V320" i="7"/>
  <c r="W320" i="7" s="1"/>
  <c r="V768" i="7"/>
  <c r="W768" i="7" s="1"/>
  <c r="V399" i="7"/>
  <c r="W399" i="7" s="1"/>
  <c r="V769" i="7"/>
  <c r="W769" i="7" s="1"/>
  <c r="V766" i="7"/>
  <c r="W766" i="7" s="1"/>
  <c r="V727" i="7"/>
  <c r="W727" i="7" s="1"/>
  <c r="V468" i="7"/>
  <c r="W468" i="7" s="1"/>
  <c r="V131" i="7"/>
  <c r="W131" i="7" s="1"/>
  <c r="V334" i="7"/>
  <c r="W334" i="7" s="1"/>
  <c r="V398" i="7"/>
  <c r="W398" i="7" s="1"/>
  <c r="V765" i="7"/>
  <c r="W765" i="7" s="1"/>
  <c r="V393" i="7"/>
  <c r="W393" i="7" s="1"/>
  <c r="V237" i="7"/>
  <c r="W237" i="7" s="1"/>
  <c r="V764" i="7"/>
  <c r="W764" i="7" s="1"/>
  <c r="V665" i="7"/>
  <c r="W665" i="7" s="1"/>
  <c r="V36" i="7"/>
  <c r="W36" i="7" s="1"/>
  <c r="V664" i="7"/>
  <c r="W664" i="7" s="1"/>
  <c r="V235" i="7"/>
  <c r="W235" i="7" s="1"/>
  <c r="V763" i="7"/>
  <c r="W763" i="7" s="1"/>
  <c r="V469" i="7"/>
  <c r="W469" i="7" s="1"/>
  <c r="V663" i="7"/>
  <c r="W663" i="7" s="1"/>
  <c r="V46" i="7"/>
  <c r="W46" i="7" s="1"/>
  <c r="V726" i="7"/>
  <c r="W726" i="7" s="1"/>
  <c r="V58" i="7"/>
  <c r="W58" i="7" s="1"/>
  <c r="V169" i="7"/>
  <c r="W169" i="7" s="1"/>
  <c r="V662" i="7"/>
  <c r="W662" i="7" s="1"/>
  <c r="V76" i="7"/>
  <c r="W76" i="7" s="1"/>
  <c r="V178" i="7"/>
  <c r="W178" i="7" s="1"/>
  <c r="V256" i="7"/>
  <c r="W256" i="7" s="1"/>
  <c r="V406" i="7"/>
  <c r="W406" i="7" s="1"/>
  <c r="V661" i="7"/>
  <c r="W661" i="7" s="1"/>
  <c r="V49" i="7"/>
  <c r="W49" i="7" s="1"/>
  <c r="V660" i="7"/>
  <c r="W660" i="7" s="1"/>
  <c r="V27" i="7"/>
  <c r="W27" i="7" s="1"/>
  <c r="V725" i="7"/>
  <c r="W725" i="7" s="1"/>
  <c r="V360" i="7"/>
  <c r="W360" i="7" s="1"/>
  <c r="V762" i="7"/>
  <c r="W762" i="7" s="1"/>
  <c r="V465" i="7"/>
  <c r="W465" i="7" s="1"/>
  <c r="V724" i="7"/>
  <c r="W724" i="7" s="1"/>
  <c r="V500" i="7"/>
  <c r="W500" i="7" s="1"/>
  <c r="V723" i="7"/>
  <c r="W723" i="7" s="1"/>
  <c r="V659" i="7"/>
  <c r="W659" i="7" s="1"/>
  <c r="V658" i="7"/>
  <c r="W658" i="7" s="1"/>
  <c r="V657" i="7"/>
  <c r="W657" i="7" s="1"/>
  <c r="V428" i="7"/>
  <c r="W428" i="7" s="1"/>
  <c r="V205" i="7"/>
  <c r="W205" i="7" s="1"/>
  <c r="V207" i="7"/>
  <c r="W207" i="7" s="1"/>
  <c r="V280" i="7"/>
  <c r="W280" i="7" s="1"/>
  <c r="V293" i="7"/>
  <c r="W293" i="7" s="1"/>
  <c r="V143" i="7"/>
  <c r="W143" i="7" s="1"/>
  <c r="V476" i="7"/>
  <c r="W476" i="7" s="1"/>
  <c r="V73" i="7"/>
  <c r="W73" i="7" s="1"/>
  <c r="V304" i="7"/>
  <c r="W304" i="7" s="1"/>
  <c r="V400" i="7"/>
  <c r="W400" i="7" s="1"/>
  <c r="V656" i="7"/>
  <c r="W656" i="7" s="1"/>
  <c r="V220" i="7"/>
  <c r="W220" i="7" s="1"/>
  <c r="V439" i="7"/>
  <c r="W439" i="7" s="1"/>
  <c r="V382" i="7"/>
  <c r="W382" i="7" s="1"/>
  <c r="V39" i="7"/>
  <c r="W39" i="7" s="1"/>
  <c r="V454" i="7"/>
  <c r="W454" i="7" s="1"/>
  <c r="V290" i="7"/>
  <c r="W290" i="7" s="1"/>
  <c r="X710" i="6"/>
  <c r="Y710" i="6" s="1"/>
  <c r="V646" i="7"/>
  <c r="W646" i="7" s="1"/>
  <c r="V29" i="7"/>
  <c r="W29" i="7" s="1"/>
  <c r="V74" i="7"/>
  <c r="W74" i="7" s="1"/>
  <c r="V532" i="7"/>
  <c r="W532" i="7" s="1"/>
  <c r="V516" i="7"/>
  <c r="W516" i="7" s="1"/>
  <c r="V597" i="7"/>
  <c r="W597" i="7" s="1"/>
  <c r="V703" i="7"/>
  <c r="W703" i="7" s="1"/>
  <c r="V285" i="7"/>
  <c r="W285" i="7" s="1"/>
  <c r="V474" i="7"/>
  <c r="W474" i="7" s="1"/>
  <c r="V722" i="7"/>
  <c r="W722" i="7" s="1"/>
  <c r="V433" i="7"/>
  <c r="W433" i="7" s="1"/>
  <c r="V17" i="7"/>
  <c r="W17" i="7" s="1"/>
  <c r="V298" i="7"/>
  <c r="W298" i="7" s="1"/>
  <c r="V455" i="7"/>
  <c r="W455" i="7" s="1"/>
  <c r="X207" i="6"/>
  <c r="Y207" i="6" s="1"/>
  <c r="X559" i="6"/>
  <c r="Y559" i="6" s="1"/>
  <c r="X720" i="6"/>
  <c r="Y720" i="6" s="1"/>
  <c r="X73" i="6"/>
  <c r="Y73" i="6" s="1"/>
  <c r="X134" i="6"/>
  <c r="Y134" i="6" s="1"/>
  <c r="X705" i="6"/>
  <c r="Y705" i="6" s="1"/>
  <c r="X191" i="6"/>
  <c r="Y191" i="6" s="1"/>
  <c r="X350" i="6"/>
  <c r="Y350" i="6" s="1"/>
  <c r="X330" i="6"/>
  <c r="Y330" i="6" s="1"/>
  <c r="X794" i="6"/>
  <c r="Y794" i="6" s="1"/>
  <c r="X25" i="6"/>
  <c r="Y25" i="6" s="1"/>
  <c r="X76" i="6"/>
  <c r="Y76" i="6" s="1"/>
  <c r="X527" i="6"/>
  <c r="Y527" i="6" s="1"/>
  <c r="X7" i="6"/>
  <c r="Y7" i="6" s="1"/>
  <c r="X509" i="6"/>
  <c r="Y509" i="6" s="1"/>
  <c r="X522" i="6"/>
  <c r="Y522" i="6" s="1"/>
  <c r="X711" i="6"/>
  <c r="Y711" i="6" s="1"/>
  <c r="X364" i="6"/>
  <c r="Y364" i="6" s="1"/>
  <c r="X170" i="6"/>
  <c r="Y170" i="6" s="1"/>
  <c r="X605" i="6"/>
  <c r="Y605" i="6" s="1"/>
  <c r="X676" i="6"/>
  <c r="Y676" i="6" s="1"/>
  <c r="X75" i="6"/>
  <c r="Y75" i="6" s="1"/>
  <c r="X519" i="6"/>
  <c r="Y519" i="6" s="1"/>
  <c r="X564" i="6"/>
  <c r="Y564" i="6" s="1"/>
  <c r="X311" i="6"/>
  <c r="Y311" i="6" s="1"/>
  <c r="X601" i="6"/>
  <c r="Y601" i="6" s="1"/>
  <c r="X332" i="6"/>
  <c r="Y332" i="6" s="1"/>
  <c r="X657" i="6"/>
  <c r="Y657" i="6" s="1"/>
  <c r="X385" i="6"/>
  <c r="Y385" i="6" s="1"/>
  <c r="X715" i="6"/>
  <c r="Y715" i="6" s="1"/>
  <c r="X12" i="6"/>
  <c r="Y12" i="6" s="1"/>
  <c r="X434" i="6"/>
  <c r="Y434" i="6" s="1"/>
  <c r="X253" i="6"/>
  <c r="Y253" i="6" s="1"/>
  <c r="X389" i="6"/>
  <c r="Y389" i="6" s="1"/>
  <c r="X188" i="6"/>
  <c r="Y188" i="6" s="1"/>
  <c r="X457" i="6"/>
  <c r="Y457" i="6" s="1"/>
  <c r="X347" i="6"/>
  <c r="Y347" i="6" s="1"/>
  <c r="X544" i="6"/>
  <c r="Y544" i="6" s="1"/>
  <c r="X319" i="6"/>
  <c r="Y319" i="6" s="1"/>
  <c r="X92" i="6"/>
  <c r="Y92" i="6" s="1"/>
  <c r="X582" i="6"/>
  <c r="Y582" i="6" s="1"/>
  <c r="X74" i="6"/>
  <c r="Y74" i="6" s="1"/>
  <c r="X227" i="6"/>
  <c r="Y227" i="6" s="1"/>
  <c r="X337" i="6"/>
  <c r="Y337" i="6" s="1"/>
  <c r="X478" i="6"/>
  <c r="Y478" i="6" s="1"/>
  <c r="X780" i="6"/>
  <c r="Y780" i="6" s="1"/>
  <c r="X223" i="6"/>
  <c r="Y223" i="6" s="1"/>
  <c r="X256" i="6"/>
  <c r="Y256" i="6" s="1"/>
  <c r="X228" i="6"/>
  <c r="Y228" i="6" s="1"/>
  <c r="X169" i="6"/>
  <c r="Y169" i="6" s="1"/>
  <c r="X268" i="6"/>
  <c r="Y268" i="6" s="1"/>
  <c r="X396" i="6"/>
  <c r="Y396" i="6" s="1"/>
  <c r="X133" i="6"/>
  <c r="Y133" i="6" s="1"/>
  <c r="X180" i="6"/>
  <c r="Y180" i="6" s="1"/>
  <c r="X541" i="6"/>
  <c r="Y541" i="6" s="1"/>
  <c r="X22" i="6"/>
  <c r="Y22" i="6" s="1"/>
  <c r="X632" i="6"/>
  <c r="Y632" i="6" s="1"/>
  <c r="X205" i="6"/>
  <c r="Y205" i="6" s="1"/>
  <c r="X634" i="6"/>
  <c r="Y634" i="6" s="1"/>
  <c r="X246" i="6"/>
  <c r="Y246" i="6" s="1"/>
  <c r="X321" i="6"/>
  <c r="Y321" i="6" s="1"/>
  <c r="X792" i="6"/>
  <c r="Y792" i="6" s="1"/>
  <c r="X217" i="6"/>
  <c r="Y217" i="6" s="1"/>
  <c r="X302" i="6"/>
  <c r="Y302" i="6" s="1"/>
  <c r="X670" i="6"/>
  <c r="Y670" i="6" s="1"/>
  <c r="X44" i="6"/>
  <c r="Y44" i="6" s="1"/>
  <c r="X639" i="6"/>
  <c r="Y639" i="6" s="1"/>
  <c r="X371" i="6"/>
  <c r="Y371" i="6" s="1"/>
  <c r="X192" i="6"/>
  <c r="Y192" i="6" s="1"/>
  <c r="X372" i="6"/>
  <c r="Y372" i="6" s="1"/>
  <c r="X367" i="6"/>
  <c r="Y367" i="6" s="1"/>
  <c r="X562" i="6"/>
  <c r="Y562" i="6" s="1"/>
  <c r="X779" i="6"/>
  <c r="Y779" i="6" s="1"/>
  <c r="X660" i="6"/>
  <c r="Y660" i="6" s="1"/>
  <c r="X664" i="6"/>
  <c r="Y664" i="6" s="1"/>
  <c r="X661" i="6"/>
  <c r="Y661" i="6" s="1"/>
  <c r="X438" i="6"/>
  <c r="Y438" i="6" s="1"/>
  <c r="X569" i="6"/>
  <c r="Y569" i="6" s="1"/>
  <c r="X65" i="6"/>
  <c r="Y65" i="6" s="1"/>
  <c r="X441" i="6"/>
  <c r="Y441" i="6" s="1"/>
  <c r="X295" i="6"/>
  <c r="Y295" i="6" s="1"/>
  <c r="X701" i="6"/>
  <c r="Y701" i="6" s="1"/>
  <c r="X318" i="6"/>
  <c r="Y318" i="6" s="1"/>
  <c r="X275" i="6"/>
  <c r="Y275" i="6" s="1"/>
  <c r="X472" i="6"/>
  <c r="Y472" i="6" s="1"/>
  <c r="X201" i="6"/>
  <c r="Y201" i="6" s="1"/>
  <c r="X216" i="6"/>
  <c r="Y216" i="6" s="1"/>
  <c r="X731" i="6"/>
  <c r="Y731" i="6" s="1"/>
  <c r="X354" i="6"/>
  <c r="Y354" i="6" s="1"/>
  <c r="X91" i="6"/>
  <c r="Y91" i="6" s="1"/>
  <c r="X575" i="6"/>
  <c r="Y575" i="6" s="1"/>
  <c r="X598" i="6"/>
  <c r="Y598" i="6" s="1"/>
  <c r="X627" i="6"/>
  <c r="Y627" i="6" s="1"/>
  <c r="X614" i="6"/>
  <c r="Y614" i="6" s="1"/>
  <c r="X37" i="6"/>
  <c r="Y37" i="6" s="1"/>
  <c r="X160" i="6"/>
  <c r="Y160" i="6" s="1"/>
  <c r="X343" i="6"/>
  <c r="Y343" i="6" s="1"/>
  <c r="X654" i="6"/>
  <c r="Y654" i="6" s="1"/>
  <c r="X771" i="6"/>
  <c r="Y771" i="6" s="1"/>
  <c r="X581" i="6"/>
  <c r="Y581" i="6" s="1"/>
  <c r="X595" i="6"/>
  <c r="Y595" i="6" s="1"/>
  <c r="X641" i="6"/>
  <c r="Y641" i="6" s="1"/>
  <c r="X6" i="6"/>
  <c r="Y6" i="6" s="1"/>
  <c r="X717" i="6"/>
  <c r="Y717" i="6" s="1"/>
  <c r="X716" i="6"/>
  <c r="Y716" i="6" s="1"/>
  <c r="X507" i="6"/>
  <c r="Y507" i="6" s="1"/>
  <c r="X56" i="6"/>
  <c r="Y56" i="6" s="1"/>
  <c r="X525" i="6"/>
  <c r="Y525" i="6" s="1"/>
  <c r="X197" i="6"/>
  <c r="Y197" i="6" s="1"/>
  <c r="X143" i="6"/>
  <c r="Y143" i="6" s="1"/>
  <c r="X646" i="6"/>
  <c r="Y646" i="6" s="1"/>
  <c r="X713" i="6"/>
  <c r="Y713" i="6" s="1"/>
  <c r="X604" i="6"/>
  <c r="Y604" i="6" s="1"/>
  <c r="X100" i="6"/>
  <c r="Y100" i="6" s="1"/>
  <c r="X540" i="6"/>
  <c r="Y540" i="6" s="1"/>
  <c r="X590" i="6"/>
  <c r="Y590" i="6" s="1"/>
  <c r="X136" i="6"/>
  <c r="Y136" i="6" s="1"/>
  <c r="X594" i="6"/>
  <c r="Y594" i="6" s="1"/>
  <c r="X571" i="6"/>
  <c r="Y571" i="6" s="1"/>
  <c r="X557" i="6"/>
  <c r="Y557" i="6" s="1"/>
  <c r="X596" i="6"/>
  <c r="Y596" i="6" s="1"/>
  <c r="X5" i="6"/>
  <c r="Y5" i="6" s="1"/>
  <c r="X31" i="6"/>
  <c r="Y31" i="6" s="1"/>
  <c r="X288" i="6"/>
  <c r="Y288" i="6" s="1"/>
  <c r="X325" i="6"/>
  <c r="Y325" i="6" s="1"/>
  <c r="X790" i="6"/>
  <c r="Y790" i="6" s="1"/>
  <c r="X272" i="6"/>
  <c r="Y272" i="6" s="1"/>
  <c r="X306" i="6"/>
  <c r="Y306" i="6" s="1"/>
  <c r="X423" i="6"/>
  <c r="Y423" i="6" s="1"/>
  <c r="X465" i="6"/>
  <c r="Y465" i="6" s="1"/>
  <c r="X515" i="6"/>
  <c r="Y515" i="6" s="1"/>
  <c r="X106" i="6"/>
  <c r="Y106" i="6" s="1"/>
  <c r="X534" i="6"/>
  <c r="Y534" i="6" s="1"/>
  <c r="X468" i="6"/>
  <c r="Y468" i="6" s="1"/>
  <c r="X117" i="6"/>
  <c r="Y117" i="6" s="1"/>
  <c r="X550" i="6"/>
  <c r="Y550" i="6" s="1"/>
  <c r="X620" i="6"/>
  <c r="Y620" i="6" s="1"/>
  <c r="X124" i="6"/>
  <c r="Y124" i="6" s="1"/>
  <c r="X517" i="6"/>
  <c r="Y517" i="6" s="1"/>
  <c r="X773" i="6"/>
  <c r="Y773" i="6" s="1"/>
  <c r="X232" i="6"/>
  <c r="Y232" i="6" s="1"/>
  <c r="X240" i="6"/>
  <c r="Y240" i="6" s="1"/>
  <c r="X672" i="6"/>
  <c r="Y672" i="6" s="1"/>
  <c r="X489" i="6"/>
  <c r="Y489" i="6" s="1"/>
  <c r="X474" i="6"/>
  <c r="Y474" i="6" s="1"/>
  <c r="X561" i="6"/>
  <c r="Y561" i="6" s="1"/>
  <c r="X141" i="6"/>
  <c r="Y141" i="6" s="1"/>
  <c r="X368" i="6"/>
  <c r="Y368" i="6" s="1"/>
  <c r="X281" i="6"/>
  <c r="Y281" i="6" s="1"/>
  <c r="X215" i="6"/>
  <c r="Y215" i="6" s="1"/>
  <c r="X81" i="6"/>
  <c r="Y81" i="6" s="1"/>
  <c r="X467" i="6"/>
  <c r="Y467" i="6" s="1"/>
  <c r="X123" i="6"/>
  <c r="Y123" i="6" s="1"/>
  <c r="X502" i="6"/>
  <c r="Y502" i="6" s="1"/>
  <c r="X138" i="6"/>
  <c r="Y138" i="6" s="1"/>
  <c r="X560" i="6"/>
  <c r="Y560" i="6" s="1"/>
  <c r="X103" i="6"/>
  <c r="Y103" i="6" s="1"/>
  <c r="X176" i="6"/>
  <c r="Y176" i="6" s="1"/>
  <c r="X304" i="6"/>
  <c r="Y304" i="6" s="1"/>
  <c r="X67" i="6"/>
  <c r="Y67" i="6" s="1"/>
  <c r="X335" i="6"/>
  <c r="Y335" i="6" s="1"/>
  <c r="X718" i="6"/>
  <c r="Y718" i="6" s="1"/>
  <c r="X121" i="6"/>
  <c r="Y121" i="6" s="1"/>
  <c r="X190" i="6"/>
  <c r="Y190" i="6" s="1"/>
  <c r="X258" i="6"/>
  <c r="Y258" i="6" s="1"/>
  <c r="X308" i="6"/>
  <c r="Y308" i="6" s="1"/>
  <c r="X798" i="6"/>
  <c r="Y798" i="6" s="1"/>
  <c r="X684" i="6"/>
  <c r="Y684" i="6" s="1"/>
  <c r="X725" i="6"/>
  <c r="Y725" i="6" s="1"/>
  <c r="X101" i="6"/>
  <c r="Y101" i="6" s="1"/>
  <c r="X669" i="6"/>
  <c r="Y669" i="6" s="1"/>
  <c r="X379" i="6"/>
  <c r="Y379" i="6" s="1"/>
  <c r="X59" i="6"/>
  <c r="Y59" i="6" s="1"/>
  <c r="X611" i="6"/>
  <c r="Y611" i="6" s="1"/>
  <c r="X242" i="6"/>
  <c r="Y242" i="6" s="1"/>
  <c r="X451" i="6"/>
  <c r="Y451" i="6" s="1"/>
  <c r="X411" i="6"/>
  <c r="Y411" i="6" s="1"/>
  <c r="X454" i="6"/>
  <c r="Y454" i="6" s="1"/>
  <c r="X795" i="6"/>
  <c r="Y795" i="6" s="1"/>
  <c r="X34" i="6"/>
  <c r="Y34" i="6" s="1"/>
  <c r="X714" i="6"/>
  <c r="Y714" i="6" s="1"/>
  <c r="X608" i="6"/>
  <c r="Y608" i="6" s="1"/>
  <c r="X299" i="6"/>
  <c r="Y299" i="6" s="1"/>
  <c r="X257" i="6"/>
  <c r="Y257" i="6" s="1"/>
  <c r="X395" i="6"/>
  <c r="Y395" i="6" s="1"/>
  <c r="X496" i="6"/>
  <c r="Y496" i="6" s="1"/>
  <c r="X585" i="6"/>
  <c r="Y585" i="6" s="1"/>
  <c r="X615" i="6"/>
  <c r="Y615" i="6" s="1"/>
  <c r="X548" i="6"/>
  <c r="Y548" i="6" s="1"/>
  <c r="X380" i="6"/>
  <c r="Y380" i="6" s="1"/>
  <c r="X480" i="6"/>
  <c r="Y480" i="6" s="1"/>
  <c r="X189" i="6"/>
  <c r="Y189" i="6" s="1"/>
  <c r="X628" i="6"/>
  <c r="Y628" i="6" s="1"/>
  <c r="X485" i="6"/>
  <c r="Y485" i="6" s="1"/>
  <c r="X740" i="6"/>
  <c r="Y740" i="6" s="1"/>
  <c r="X797" i="6"/>
  <c r="Y797" i="6" s="1"/>
  <c r="X52" i="6"/>
  <c r="Y52" i="6" s="1"/>
  <c r="X528" i="6"/>
  <c r="Y528" i="6" s="1"/>
  <c r="X723" i="6"/>
  <c r="Y723" i="6" s="1"/>
  <c r="X352" i="6"/>
  <c r="Y352" i="6" s="1"/>
  <c r="X732" i="6"/>
  <c r="Y732" i="6" s="1"/>
  <c r="X163" i="6"/>
  <c r="Y163" i="6" s="1"/>
  <c r="X430" i="6"/>
  <c r="Y430" i="6" s="1"/>
  <c r="X754" i="6"/>
  <c r="Y754" i="6" s="1"/>
  <c r="X617" i="6"/>
  <c r="Y617" i="6" s="1"/>
  <c r="X678" i="6"/>
  <c r="Y678" i="6" s="1"/>
  <c r="X51" i="6"/>
  <c r="Y51" i="6" s="1"/>
  <c r="X579" i="6"/>
  <c r="Y579" i="6" s="1"/>
  <c r="X363" i="6"/>
  <c r="Y363" i="6" s="1"/>
  <c r="X532" i="6"/>
  <c r="Y532" i="6" s="1"/>
  <c r="X520" i="6"/>
  <c r="Y520" i="6" s="1"/>
  <c r="X787" i="6"/>
  <c r="Y787" i="6" s="1"/>
  <c r="X599" i="6"/>
  <c r="Y599" i="6" s="1"/>
  <c r="X576" i="6"/>
  <c r="Y576" i="6" s="1"/>
  <c r="X486" i="6"/>
  <c r="Y486" i="6" s="1"/>
  <c r="X501" i="6"/>
  <c r="Y501" i="6" s="1"/>
  <c r="X730" i="6"/>
  <c r="Y730" i="6" s="1"/>
  <c r="X108" i="6"/>
  <c r="Y108" i="6" s="1"/>
  <c r="X452" i="6"/>
  <c r="Y452" i="6" s="1"/>
  <c r="X282" i="6"/>
  <c r="Y282" i="6" s="1"/>
  <c r="X157" i="6"/>
  <c r="Y157" i="6" s="1"/>
  <c r="X53" i="6"/>
  <c r="Y53" i="6" s="1"/>
  <c r="X158" i="6"/>
  <c r="Y158" i="6" s="1"/>
  <c r="X49" i="6"/>
  <c r="Y49" i="6" s="1"/>
  <c r="X234" i="6"/>
  <c r="Y234" i="6" s="1"/>
  <c r="X574" i="6"/>
  <c r="Y574" i="6" s="1"/>
  <c r="X538" i="6"/>
  <c r="Y538" i="6" s="1"/>
  <c r="X105" i="6"/>
  <c r="Y105" i="6" s="1"/>
  <c r="X613" i="6"/>
  <c r="Y613" i="6" s="1"/>
  <c r="X320" i="6"/>
  <c r="Y320" i="6" s="1"/>
  <c r="X447" i="6"/>
  <c r="Y447" i="6" s="1"/>
  <c r="X748" i="6"/>
  <c r="Y748" i="6" s="1"/>
  <c r="X455" i="6"/>
  <c r="Y455" i="6" s="1"/>
  <c r="X388" i="6"/>
  <c r="Y388" i="6" s="1"/>
  <c r="X342" i="6"/>
  <c r="Y342" i="6" s="1"/>
  <c r="X769" i="6"/>
  <c r="Y769" i="6" s="1"/>
  <c r="X490" i="6"/>
  <c r="Y490" i="6" s="1"/>
  <c r="X622" i="6"/>
  <c r="Y622" i="6" s="1"/>
  <c r="X767" i="6"/>
  <c r="Y767" i="6" s="1"/>
  <c r="X359" i="6"/>
  <c r="Y359" i="6" s="1"/>
  <c r="X125" i="6"/>
  <c r="Y125" i="6" s="1"/>
  <c r="X555" i="6"/>
  <c r="Y555" i="6" s="1"/>
  <c r="X333" i="6"/>
  <c r="Y333" i="6" s="1"/>
  <c r="X11" i="6"/>
  <c r="Y11" i="6" s="1"/>
  <c r="X426" i="6"/>
  <c r="Y426" i="6" s="1"/>
  <c r="X72" i="6"/>
  <c r="Y72" i="6" s="1"/>
  <c r="X10" i="6"/>
  <c r="Y10" i="6" s="1"/>
  <c r="X93" i="6"/>
  <c r="Y93" i="6" s="1"/>
  <c r="X610" i="6"/>
  <c r="Y610" i="6" s="1"/>
  <c r="X450" i="6"/>
  <c r="Y450" i="6" s="1"/>
  <c r="X211" i="6"/>
  <c r="Y211" i="6" s="1"/>
  <c r="X643" i="6"/>
  <c r="Y643" i="6" s="1"/>
  <c r="X167" i="6"/>
  <c r="Y167" i="6" s="1"/>
  <c r="X577" i="6"/>
  <c r="Y577" i="6" s="1"/>
  <c r="X484" i="6"/>
  <c r="Y484" i="6" s="1"/>
  <c r="X692" i="6"/>
  <c r="Y692" i="6" s="1"/>
  <c r="X237" i="6"/>
  <c r="Y237" i="6" s="1"/>
  <c r="X695" i="6"/>
  <c r="Y695" i="6" s="1"/>
  <c r="X539" i="6"/>
  <c r="Y539" i="6" s="1"/>
  <c r="X82" i="6"/>
  <c r="Y82" i="6" s="1"/>
  <c r="X662" i="6"/>
  <c r="Y662" i="6" s="1"/>
  <c r="X40" i="6"/>
  <c r="Y40" i="6" s="1"/>
  <c r="X785" i="6"/>
  <c r="Y785" i="6" s="1"/>
  <c r="X305" i="6"/>
  <c r="Y305" i="6" s="1"/>
  <c r="X159" i="6"/>
  <c r="Y159" i="6" s="1"/>
  <c r="X498" i="6"/>
  <c r="Y498" i="6" s="1"/>
  <c r="X469" i="6"/>
  <c r="Y469" i="6" s="1"/>
  <c r="X668" i="6"/>
  <c r="Y668" i="6" s="1"/>
  <c r="X738" i="6"/>
  <c r="Y738" i="6" s="1"/>
  <c r="X781" i="6"/>
  <c r="Y781" i="6" s="1"/>
  <c r="X619" i="6"/>
  <c r="Y619" i="6" s="1"/>
  <c r="X166" i="6"/>
  <c r="Y166" i="6" s="1"/>
  <c r="X526" i="6"/>
  <c r="Y526" i="6" s="1"/>
  <c r="X212" i="6"/>
  <c r="Y212" i="6" s="1"/>
  <c r="X3" i="6"/>
  <c r="Y3" i="6" s="1"/>
  <c r="X656" i="6"/>
  <c r="Y656" i="6" s="1"/>
  <c r="X506" i="6"/>
  <c r="Y506" i="6" s="1"/>
  <c r="X764" i="6"/>
  <c r="Y764" i="6" s="1"/>
  <c r="X199" i="6"/>
  <c r="Y199" i="6" s="1"/>
  <c r="X145" i="6"/>
  <c r="Y145" i="6" s="1"/>
  <c r="X751" i="6"/>
  <c r="Y751" i="6" s="1"/>
  <c r="X542" i="6"/>
  <c r="Y542" i="6" s="1"/>
  <c r="X182" i="6"/>
  <c r="Y182" i="6" s="1"/>
  <c r="X801" i="6"/>
  <c r="Y801" i="6" s="1"/>
  <c r="X444" i="6"/>
  <c r="Y444" i="6" s="1"/>
  <c r="X690" i="6"/>
  <c r="Y690" i="6" s="1"/>
  <c r="X60" i="6"/>
  <c r="Y60" i="6" s="1"/>
  <c r="X479" i="6"/>
  <c r="Y479" i="6" s="1"/>
  <c r="X146" i="6"/>
  <c r="Y146" i="6" s="1"/>
  <c r="X783" i="6"/>
  <c r="Y783" i="6" s="1"/>
  <c r="X126" i="6"/>
  <c r="Y126" i="6" s="1"/>
  <c r="X261" i="6"/>
  <c r="Y261" i="6" s="1"/>
  <c r="X392" i="6"/>
  <c r="Y392" i="6" s="1"/>
  <c r="X243" i="6"/>
  <c r="Y243" i="6" s="1"/>
  <c r="X513" i="6"/>
  <c r="Y513" i="6" s="1"/>
  <c r="X774" i="6"/>
  <c r="Y774" i="6" s="1"/>
  <c r="X593" i="6"/>
  <c r="Y593" i="6" s="1"/>
  <c r="X80" i="6"/>
  <c r="Y80" i="6" s="1"/>
  <c r="X17" i="6"/>
  <c r="Y17" i="6" s="1"/>
  <c r="X4" i="6"/>
  <c r="Y4" i="6" s="1"/>
  <c r="X521" i="6"/>
  <c r="Y521" i="6" s="1"/>
  <c r="X688" i="6"/>
  <c r="Y688" i="6" s="1"/>
  <c r="X357" i="6"/>
  <c r="Y357" i="6" s="1"/>
  <c r="X793" i="6"/>
  <c r="Y793" i="6" s="1"/>
  <c r="X63" i="6"/>
  <c r="Y63" i="6" s="1"/>
  <c r="X445" i="6"/>
  <c r="Y445" i="6" s="1"/>
  <c r="X149" i="6"/>
  <c r="Y149" i="6" s="1"/>
  <c r="X677" i="6"/>
  <c r="Y677" i="6" s="1"/>
  <c r="X647" i="6"/>
  <c r="Y647" i="6" s="1"/>
  <c r="X530" i="6"/>
  <c r="Y530" i="6" s="1"/>
  <c r="X114" i="6"/>
  <c r="Y114" i="6" s="1"/>
  <c r="X650" i="6"/>
  <c r="Y650" i="6" s="1"/>
  <c r="X287" i="6"/>
  <c r="Y287" i="6" s="1"/>
  <c r="X107" i="6"/>
  <c r="Y107" i="6" s="1"/>
  <c r="X588" i="6"/>
  <c r="Y588" i="6" s="1"/>
  <c r="X659" i="6"/>
  <c r="Y659" i="6" s="1"/>
  <c r="X241" i="6"/>
  <c r="Y241" i="6" s="1"/>
  <c r="X791" i="6"/>
  <c r="Y791" i="6" s="1"/>
  <c r="X433" i="6"/>
  <c r="Y433" i="6" s="1"/>
  <c r="X477" i="6"/>
  <c r="Y477" i="6" s="1"/>
  <c r="X397" i="6"/>
  <c r="Y397" i="6" s="1"/>
  <c r="X183" i="6"/>
  <c r="Y183" i="6" s="1"/>
  <c r="X36" i="6"/>
  <c r="Y36" i="6" s="1"/>
  <c r="X488" i="6"/>
  <c r="Y488" i="6" s="1"/>
  <c r="X360" i="6"/>
  <c r="Y360" i="6" s="1"/>
  <c r="X580" i="6"/>
  <c r="Y580" i="6" s="1"/>
  <c r="X327" i="6"/>
  <c r="Y327" i="6" s="1"/>
  <c r="X222" i="6"/>
  <c r="Y222" i="6" s="1"/>
  <c r="X173" i="6"/>
  <c r="Y173" i="6" s="1"/>
  <c r="X760" i="6"/>
  <c r="Y760" i="6" s="1"/>
  <c r="X712" i="6"/>
  <c r="Y712" i="6" s="1"/>
  <c r="X356" i="6"/>
  <c r="Y356" i="6" s="1"/>
  <c r="X607" i="6"/>
  <c r="Y607" i="6" s="1"/>
  <c r="X110" i="6"/>
  <c r="Y110" i="6" s="1"/>
  <c r="X626" i="6"/>
  <c r="Y626" i="6" s="1"/>
  <c r="X400" i="6"/>
  <c r="Y400" i="6" s="1"/>
  <c r="X262" i="6"/>
  <c r="Y262" i="6" s="1"/>
  <c r="X244" i="6"/>
  <c r="Y244" i="6" s="1"/>
  <c r="X177" i="6"/>
  <c r="Y177" i="6" s="1"/>
  <c r="X777" i="6"/>
  <c r="Y777" i="6" s="1"/>
  <c r="X565" i="6"/>
  <c r="Y565" i="6" s="1"/>
  <c r="X273" i="6"/>
  <c r="Y273" i="6" s="1"/>
  <c r="X429" i="6"/>
  <c r="Y429" i="6" s="1"/>
  <c r="X18" i="6"/>
  <c r="Y18" i="6" s="1"/>
  <c r="X667" i="6"/>
  <c r="Y667" i="6" s="1"/>
  <c r="X27" i="6"/>
  <c r="Y27" i="6" s="1"/>
  <c r="X529" i="6"/>
  <c r="Y529" i="6" s="1"/>
  <c r="X348" i="6"/>
  <c r="Y348" i="6" s="1"/>
  <c r="X233" i="6"/>
  <c r="Y233" i="6" s="1"/>
  <c r="X726" i="6"/>
  <c r="Y726" i="6" s="1"/>
  <c r="X312" i="6"/>
  <c r="Y312" i="6" s="1"/>
  <c r="X663" i="6"/>
  <c r="Y663" i="6" s="1"/>
  <c r="X420" i="6"/>
  <c r="Y420" i="6" s="1"/>
  <c r="X422" i="6"/>
  <c r="Y422" i="6" s="1"/>
  <c r="X313" i="6"/>
  <c r="Y313" i="6" s="1"/>
  <c r="X458" i="6"/>
  <c r="Y458" i="6" s="1"/>
  <c r="X13" i="6"/>
  <c r="Y13" i="6" s="1"/>
  <c r="X635" i="6"/>
  <c r="Y635" i="6" s="1"/>
  <c r="X90" i="6"/>
  <c r="Y90" i="6" s="1"/>
  <c r="X2" i="6"/>
  <c r="Y2" i="6" s="1"/>
  <c r="X32" i="6"/>
  <c r="Y32" i="6" s="1"/>
  <c r="X194" i="6"/>
  <c r="Y194" i="6" s="1"/>
  <c r="X567" i="6"/>
  <c r="Y567" i="6" s="1"/>
  <c r="X658" i="6"/>
  <c r="Y658" i="6" s="1"/>
  <c r="X172" i="6"/>
  <c r="Y172" i="6" s="1"/>
  <c r="X267" i="6"/>
  <c r="Y267" i="6" s="1"/>
  <c r="X42" i="6"/>
  <c r="Y42" i="6" s="1"/>
  <c r="X492" i="6"/>
  <c r="Y492" i="6" s="1"/>
  <c r="X803" i="6"/>
  <c r="Y803" i="6" s="1"/>
  <c r="X150" i="6"/>
  <c r="Y150" i="6" s="1"/>
  <c r="X547" i="6"/>
  <c r="Y547" i="6" s="1"/>
  <c r="X505" i="6"/>
  <c r="Y505" i="6" s="1"/>
  <c r="X111" i="6"/>
  <c r="Y111" i="6" s="1"/>
  <c r="X77" i="6"/>
  <c r="Y77" i="6" s="1"/>
  <c r="X62" i="6"/>
  <c r="Y62" i="6" s="1"/>
  <c r="X278" i="6"/>
  <c r="Y278" i="6" s="1"/>
  <c r="X235" i="6"/>
  <c r="Y235" i="6" s="1"/>
  <c r="X432" i="6"/>
  <c r="Y432" i="6" s="1"/>
  <c r="X259" i="6"/>
  <c r="Y259" i="6" s="1"/>
  <c r="X621" i="6"/>
  <c r="Y621" i="6" s="1"/>
  <c r="X298" i="6"/>
  <c r="Y298" i="6" s="1"/>
  <c r="X504" i="6"/>
  <c r="Y504" i="6" s="1"/>
  <c r="X79" i="6"/>
  <c r="Y79" i="6" s="1"/>
  <c r="X687" i="6"/>
  <c r="Y687" i="6" s="1"/>
  <c r="X213" i="6"/>
  <c r="Y213" i="6" s="1"/>
  <c r="X685" i="6"/>
  <c r="Y685" i="6" s="1"/>
  <c r="X102" i="6"/>
  <c r="Y102" i="6" s="1"/>
  <c r="X252" i="6"/>
  <c r="Y252" i="6" s="1"/>
  <c r="X142" i="6"/>
  <c r="Y142" i="6" s="1"/>
  <c r="X739" i="6"/>
  <c r="Y739" i="6" s="1"/>
  <c r="X274" i="6"/>
  <c r="Y274" i="6" s="1"/>
  <c r="X277" i="6"/>
  <c r="Y277" i="6" s="1"/>
  <c r="X744" i="6"/>
  <c r="Y744" i="6" s="1"/>
  <c r="X743" i="6"/>
  <c r="Y743" i="6" s="1"/>
  <c r="X439" i="6"/>
  <c r="Y439" i="6" s="1"/>
  <c r="X609" i="6"/>
  <c r="Y609" i="6" s="1"/>
  <c r="X193" i="6"/>
  <c r="Y193" i="6" s="1"/>
  <c r="X70" i="6"/>
  <c r="Y70" i="6" s="1"/>
  <c r="X645" i="6"/>
  <c r="Y645" i="6" s="1"/>
  <c r="X570" i="6"/>
  <c r="Y570" i="6" s="1"/>
  <c r="X584" i="6"/>
  <c r="Y584" i="6" s="1"/>
  <c r="X329" i="6"/>
  <c r="Y329" i="6" s="1"/>
  <c r="X640" i="6"/>
  <c r="Y640" i="6" s="1"/>
  <c r="X651" i="6"/>
  <c r="Y651" i="6" s="1"/>
  <c r="X737" i="6"/>
  <c r="Y737" i="6" s="1"/>
  <c r="X644" i="6"/>
  <c r="Y644" i="6" s="1"/>
  <c r="X384" i="6"/>
  <c r="Y384" i="6" s="1"/>
  <c r="X448" i="6"/>
  <c r="Y448" i="6" s="1"/>
  <c r="X618" i="6"/>
  <c r="Y618" i="6" s="1"/>
  <c r="X728" i="6"/>
  <c r="Y728" i="6" s="1"/>
  <c r="X735" i="6"/>
  <c r="Y735" i="6" s="1"/>
  <c r="X175" i="6"/>
  <c r="Y175" i="6" s="1"/>
  <c r="X440" i="6"/>
  <c r="Y440" i="6" s="1"/>
  <c r="X516" i="6"/>
  <c r="Y516" i="6" s="1"/>
  <c r="X665" i="6"/>
  <c r="Y665" i="6" s="1"/>
  <c r="X351" i="6"/>
  <c r="Y351" i="6" s="1"/>
  <c r="X442" i="6"/>
  <c r="Y442" i="6" s="1"/>
  <c r="X218" i="6"/>
  <c r="Y218" i="6" s="1"/>
  <c r="X254" i="6"/>
  <c r="Y254" i="6" s="1"/>
  <c r="X162" i="6"/>
  <c r="Y162" i="6" s="1"/>
  <c r="X284" i="6"/>
  <c r="Y284" i="6" s="1"/>
  <c r="X386" i="6"/>
  <c r="Y386" i="6" s="1"/>
  <c r="X758" i="6"/>
  <c r="Y758" i="6" s="1"/>
  <c r="X345" i="6"/>
  <c r="Y345" i="6" s="1"/>
  <c r="X178" i="6"/>
  <c r="Y178" i="6" s="1"/>
  <c r="X292" i="6"/>
  <c r="Y292" i="6" s="1"/>
  <c r="X401" i="6"/>
  <c r="Y401" i="6" s="1"/>
  <c r="X50" i="6"/>
  <c r="Y50" i="6" s="1"/>
  <c r="X652" i="6"/>
  <c r="Y652" i="6" s="1"/>
  <c r="X476" i="6"/>
  <c r="Y476" i="6" s="1"/>
  <c r="X631" i="6"/>
  <c r="Y631" i="6" s="1"/>
  <c r="X112" i="6"/>
  <c r="Y112" i="6" s="1"/>
  <c r="X689" i="6"/>
  <c r="Y689" i="6" s="1"/>
  <c r="X221" i="6"/>
  <c r="Y221" i="6" s="1"/>
  <c r="X630" i="6"/>
  <c r="Y630" i="6" s="1"/>
  <c r="X536" i="6"/>
  <c r="Y536" i="6" s="1"/>
  <c r="X236" i="6"/>
  <c r="Y236" i="6" s="1"/>
  <c r="X202" i="6"/>
  <c r="Y202" i="6" s="1"/>
  <c r="X293" i="6"/>
  <c r="Y293" i="6" s="1"/>
  <c r="X155" i="6"/>
  <c r="Y155" i="6" s="1"/>
  <c r="X98" i="6"/>
  <c r="Y98" i="6" s="1"/>
  <c r="X195" i="6"/>
  <c r="Y195" i="6" s="1"/>
  <c r="X355" i="6"/>
  <c r="Y355" i="6" s="1"/>
  <c r="X407" i="6"/>
  <c r="Y407" i="6" s="1"/>
  <c r="X699" i="6"/>
  <c r="Y699" i="6" s="1"/>
  <c r="X210" i="6"/>
  <c r="Y210" i="6" s="1"/>
  <c r="X702" i="6"/>
  <c r="Y702" i="6" s="1"/>
  <c r="X84" i="6"/>
  <c r="Y84" i="6" s="1"/>
  <c r="X310" i="6"/>
  <c r="Y310" i="6" s="1"/>
  <c r="X120" i="6"/>
  <c r="Y120" i="6" s="1"/>
  <c r="X535" i="6"/>
  <c r="Y535" i="6" s="1"/>
  <c r="X545" i="6"/>
  <c r="Y545" i="6" s="1"/>
  <c r="X698" i="6"/>
  <c r="Y698" i="6" s="1"/>
  <c r="X759" i="6"/>
  <c r="Y759" i="6" s="1"/>
  <c r="X578" i="6"/>
  <c r="Y578" i="6" s="1"/>
  <c r="X681" i="6"/>
  <c r="Y681" i="6" s="1"/>
  <c r="X673" i="6"/>
  <c r="Y673" i="6" s="1"/>
  <c r="X220" i="6"/>
  <c r="Y220" i="6" s="1"/>
  <c r="X510" i="6"/>
  <c r="Y510" i="6" s="1"/>
  <c r="X403" i="6"/>
  <c r="Y403" i="6" s="1"/>
  <c r="X551" i="6"/>
  <c r="Y551" i="6" s="1"/>
  <c r="X633" i="6"/>
  <c r="Y633" i="6" s="1"/>
  <c r="X29" i="6"/>
  <c r="Y29" i="6" s="1"/>
  <c r="X171" i="6"/>
  <c r="Y171" i="6" s="1"/>
  <c r="X700" i="6"/>
  <c r="Y700" i="6" s="1"/>
  <c r="X45" i="6"/>
  <c r="Y45" i="6" s="1"/>
  <c r="X666" i="6"/>
  <c r="Y666" i="6" s="1"/>
  <c r="D33" i="5"/>
  <c r="X20" i="6" s="1"/>
  <c r="Y20" i="6" s="1"/>
  <c r="X589" i="6"/>
  <c r="Y589" i="6" s="1"/>
  <c r="X449" i="6"/>
  <c r="Y449" i="6" s="1"/>
  <c r="X279" i="6"/>
  <c r="Y279" i="6" s="1"/>
  <c r="X301" i="6"/>
  <c r="Y301" i="6" s="1"/>
  <c r="X747" i="6"/>
  <c r="Y747" i="6" s="1"/>
  <c r="X757" i="6"/>
  <c r="Y757" i="6" s="1"/>
  <c r="X406" i="6"/>
  <c r="Y406" i="6" s="1"/>
  <c r="X761" i="6"/>
  <c r="Y761" i="6" s="1"/>
  <c r="X214" i="6"/>
  <c r="Y214" i="6" s="1"/>
  <c r="X46" i="6"/>
  <c r="Y46" i="6" s="1"/>
  <c r="X309" i="6"/>
  <c r="Y309" i="6" s="1"/>
  <c r="X746" i="6"/>
  <c r="Y746" i="6" s="1"/>
  <c r="X428" i="6"/>
  <c r="Y428" i="6" s="1"/>
  <c r="X762" i="6"/>
  <c r="Y762" i="6" s="1"/>
  <c r="X340" i="6"/>
  <c r="Y340" i="6" s="1"/>
  <c r="X165" i="6"/>
  <c r="Y165" i="6" s="1"/>
  <c r="X97" i="6"/>
  <c r="Y97" i="6" s="1"/>
  <c r="X30" i="6"/>
  <c r="Y30" i="6" s="1"/>
  <c r="X39" i="6"/>
  <c r="Y39" i="6" s="1"/>
  <c r="X104" i="6"/>
  <c r="Y104" i="6" s="1"/>
  <c r="X497" i="6"/>
  <c r="Y497" i="6" s="1"/>
  <c r="X130" i="6"/>
  <c r="Y130" i="6" s="1"/>
  <c r="X503" i="6"/>
  <c r="Y503" i="6" s="1"/>
  <c r="X286" i="6"/>
  <c r="Y286" i="6" s="1"/>
  <c r="X365" i="6"/>
  <c r="Y365" i="6" s="1"/>
  <c r="X763" i="6"/>
  <c r="Y763" i="6" s="1"/>
  <c r="X147" i="6"/>
  <c r="Y147" i="6" s="1"/>
  <c r="X637" i="6"/>
  <c r="Y637" i="6" s="1"/>
  <c r="V535" i="7"/>
  <c r="W535" i="7" s="1"/>
  <c r="V168" i="7"/>
  <c r="W168" i="7" s="1"/>
  <c r="V707" i="7"/>
  <c r="W707" i="7" s="1"/>
  <c r="V217" i="7"/>
  <c r="W217" i="7" s="1"/>
  <c r="V511" i="7"/>
  <c r="W511" i="7" s="1"/>
  <c r="V562" i="7"/>
  <c r="W562" i="7" s="1"/>
  <c r="V613" i="7"/>
  <c r="W613" i="7" s="1"/>
  <c r="V415" i="7"/>
  <c r="W415" i="7" s="1"/>
  <c r="V496" i="7"/>
  <c r="W496" i="7" s="1"/>
  <c r="V487" i="7"/>
  <c r="W487" i="7" s="1"/>
  <c r="V522" i="7"/>
  <c r="W522" i="7" s="1"/>
  <c r="V59" i="7"/>
  <c r="W59" i="7" s="1"/>
  <c r="V283" i="7"/>
  <c r="W283" i="7" s="1"/>
  <c r="V148" i="7"/>
  <c r="W148" i="7" s="1"/>
  <c r="V498" i="7"/>
  <c r="W498" i="7" s="1"/>
  <c r="V711" i="7"/>
  <c r="W711" i="7" s="1"/>
  <c r="V501" i="7"/>
  <c r="W501" i="7" s="1"/>
  <c r="V154" i="7"/>
  <c r="W154" i="7" s="1"/>
  <c r="V385" i="7"/>
  <c r="W385" i="7" s="1"/>
  <c r="V755" i="7"/>
  <c r="W755" i="7" s="1"/>
  <c r="V158" i="7"/>
  <c r="W158" i="7" s="1"/>
  <c r="V341" i="7"/>
  <c r="W341" i="7" s="1"/>
  <c r="V564" i="7"/>
  <c r="W564" i="7" s="1"/>
  <c r="V718" i="7"/>
  <c r="W718" i="7" s="1"/>
  <c r="V611" i="7"/>
  <c r="W611" i="7" s="1"/>
  <c r="V99" i="7"/>
  <c r="W99" i="7" s="1"/>
  <c r="V456" i="7"/>
  <c r="W456" i="7" s="1"/>
  <c r="V508" i="7"/>
  <c r="W508" i="7" s="1"/>
  <c r="V176" i="7"/>
  <c r="W176" i="7" s="1"/>
  <c r="V530" i="7"/>
  <c r="W530" i="7" s="1"/>
  <c r="V228" i="7"/>
  <c r="W228" i="7" s="1"/>
  <c r="V165" i="7"/>
  <c r="W165" i="7" s="1"/>
  <c r="V128" i="7"/>
  <c r="W128" i="7" s="1"/>
  <c r="V278" i="7"/>
  <c r="W278" i="7" s="1"/>
  <c r="V731" i="7"/>
  <c r="W731" i="7" s="1"/>
  <c r="V98" i="7"/>
  <c r="W98" i="7" s="1"/>
  <c r="V149" i="7"/>
  <c r="W149" i="7" s="1"/>
  <c r="V295" i="7"/>
  <c r="W295" i="7" s="1"/>
  <c r="V352" i="7"/>
  <c r="W352" i="7" s="1"/>
  <c r="V520" i="7"/>
  <c r="W520" i="7" s="1"/>
  <c r="V376" i="7"/>
  <c r="W376" i="7" s="1"/>
  <c r="V675" i="7"/>
  <c r="W675" i="7" s="1"/>
  <c r="V332" i="7"/>
  <c r="W332" i="7" s="1"/>
  <c r="V170" i="7"/>
  <c r="W170" i="7" s="1"/>
  <c r="V387" i="7"/>
  <c r="W387" i="7" s="1"/>
  <c r="V460" i="7"/>
  <c r="W460" i="7" s="1"/>
  <c r="V184" i="7"/>
  <c r="W184" i="7" s="1"/>
  <c r="V534" i="7"/>
  <c r="W534" i="7" s="1"/>
  <c r="V122" i="7"/>
  <c r="W122" i="7" s="1"/>
  <c r="V745" i="7"/>
  <c r="W745" i="7" s="1"/>
  <c r="V86" i="7"/>
  <c r="W86" i="7" s="1"/>
  <c r="V610" i="7"/>
  <c r="W610" i="7" s="1"/>
  <c r="V259" i="7"/>
  <c r="W259" i="7" s="1"/>
  <c r="V329" i="7"/>
  <c r="W329" i="7" s="1"/>
  <c r="V337" i="7"/>
  <c r="W337" i="7" s="1"/>
  <c r="V357" i="7"/>
  <c r="W357" i="7" s="1"/>
  <c r="V288" i="7"/>
  <c r="W288" i="7" s="1"/>
  <c r="V265" i="7"/>
  <c r="W265" i="7" s="1"/>
  <c r="V749" i="7"/>
  <c r="W749" i="7" s="1"/>
  <c r="V234" i="7"/>
  <c r="W234" i="7" s="1"/>
  <c r="V567" i="7"/>
  <c r="W567" i="7" s="1"/>
  <c r="V243" i="7"/>
  <c r="W243" i="7" s="1"/>
  <c r="V390" i="7"/>
  <c r="W390" i="7" s="1"/>
  <c r="V25" i="7"/>
  <c r="W25" i="7" s="1"/>
  <c r="V557" i="7"/>
  <c r="W557" i="7" s="1"/>
  <c r="V12" i="7"/>
  <c r="W12" i="7" s="1"/>
  <c r="V488" i="7"/>
  <c r="W488" i="7" s="1"/>
  <c r="V414" i="7"/>
  <c r="W414" i="7" s="1"/>
  <c r="V117" i="7"/>
  <c r="W117" i="7" s="1"/>
  <c r="V702" i="7"/>
  <c r="W702" i="7" s="1"/>
  <c r="V156" i="7"/>
  <c r="W156" i="7" s="1"/>
  <c r="V222" i="7"/>
  <c r="W222" i="7" s="1"/>
  <c r="V195" i="7"/>
  <c r="W195" i="7" s="1"/>
  <c r="V721" i="7"/>
  <c r="W721" i="7" s="1"/>
  <c r="V537" i="7"/>
  <c r="W537" i="7" s="1"/>
  <c r="V409" i="7"/>
  <c r="W409" i="7" s="1"/>
  <c r="V678" i="7"/>
  <c r="W678" i="7" s="1"/>
  <c r="V229" i="7"/>
  <c r="W229" i="7" s="1"/>
  <c r="V250" i="7"/>
  <c r="W250" i="7" s="1"/>
  <c r="V192" i="7"/>
  <c r="W192" i="7" s="1"/>
  <c r="V338" i="7"/>
  <c r="W338" i="7" s="1"/>
  <c r="V648" i="7"/>
  <c r="W648" i="7" s="1"/>
  <c r="V461" i="7"/>
  <c r="W461" i="7" s="1"/>
  <c r="V247" i="7"/>
  <c r="W247" i="7" s="1"/>
  <c r="V40" i="7"/>
  <c r="W40" i="7" s="1"/>
  <c r="V706" i="7"/>
  <c r="W706" i="7" s="1"/>
  <c r="V705" i="7"/>
  <c r="W705" i="7" s="1"/>
  <c r="V123" i="7"/>
  <c r="W123" i="7" s="1"/>
  <c r="V451" i="7"/>
  <c r="W451" i="7" s="1"/>
  <c r="V630" i="7"/>
  <c r="W630" i="7" s="1"/>
  <c r="V57" i="7"/>
  <c r="W57" i="7" s="1"/>
  <c r="V201" i="7"/>
  <c r="W201" i="7" s="1"/>
  <c r="V505" i="7"/>
  <c r="W505" i="7" s="1"/>
  <c r="V242" i="7"/>
  <c r="W242" i="7" s="1"/>
  <c r="V466" i="7"/>
  <c r="W466" i="7" s="1"/>
  <c r="V274" i="7"/>
  <c r="W274" i="7" s="1"/>
  <c r="V602" i="7"/>
  <c r="W602" i="7" s="1"/>
  <c r="V84" i="7"/>
  <c r="W84" i="7" s="1"/>
  <c r="V403" i="7"/>
  <c r="W403" i="7" s="1"/>
  <c r="V266" i="7"/>
  <c r="W266" i="7" s="1"/>
  <c r="V605" i="7"/>
  <c r="W605" i="7" s="1"/>
  <c r="V223" i="7"/>
  <c r="W223" i="7" s="1"/>
  <c r="V129" i="7"/>
  <c r="W129" i="7" s="1"/>
  <c r="V202" i="7"/>
  <c r="W202" i="7" s="1"/>
  <c r="V715" i="7"/>
  <c r="W715" i="7" s="1"/>
  <c r="V442" i="7"/>
  <c r="W442" i="7" s="1"/>
  <c r="V179" i="7"/>
  <c r="W179" i="7" s="1"/>
  <c r="V91" i="7"/>
  <c r="W91" i="7" s="1"/>
  <c r="V358" i="7"/>
  <c r="W358" i="7" s="1"/>
  <c r="V519" i="7"/>
  <c r="W519" i="7" s="1"/>
  <c r="V246" i="7"/>
  <c r="W246" i="7" s="1"/>
  <c r="V708" i="7"/>
  <c r="W708" i="7" s="1"/>
  <c r="V643" i="7"/>
  <c r="W643" i="7" s="1"/>
  <c r="V214" i="7"/>
  <c r="W214" i="7" s="1"/>
  <c r="V232" i="7"/>
  <c r="W232" i="7" s="1"/>
  <c r="V419" i="7"/>
  <c r="W419" i="7" s="1"/>
  <c r="V252" i="7"/>
  <c r="W252" i="7" s="1"/>
  <c r="V95" i="7"/>
  <c r="W95" i="7" s="1"/>
  <c r="V110" i="7"/>
  <c r="W110" i="7" s="1"/>
  <c r="V573" i="7"/>
  <c r="W573" i="7" s="1"/>
  <c r="V750" i="7"/>
  <c r="W750" i="7" s="1"/>
  <c r="V322" i="7"/>
  <c r="W322" i="7" s="1"/>
  <c r="V493" i="7"/>
  <c r="W493" i="7" s="1"/>
  <c r="V624" i="7"/>
  <c r="W624" i="7" s="1"/>
  <c r="V209" i="7"/>
  <c r="W209" i="7" s="1"/>
  <c r="V353" i="7"/>
  <c r="W353" i="7" s="1"/>
  <c r="V240" i="7"/>
  <c r="W240" i="7" s="1"/>
  <c r="V401" i="7"/>
  <c r="W401" i="7" s="1"/>
  <c r="V124" i="7"/>
  <c r="W124" i="7" s="1"/>
  <c r="V38" i="7"/>
  <c r="W38" i="7" s="1"/>
  <c r="V600" i="7"/>
  <c r="W600" i="7" s="1"/>
  <c r="V106" i="7"/>
  <c r="W106" i="7" s="1"/>
  <c r="V139" i="7"/>
  <c r="W139" i="7" s="1"/>
  <c r="V586" i="7"/>
  <c r="W586" i="7" s="1"/>
  <c r="V739" i="7"/>
  <c r="W739" i="7" s="1"/>
  <c r="V408" i="7"/>
  <c r="W408" i="7" s="1"/>
  <c r="V507" i="7"/>
  <c r="W507" i="7" s="1"/>
  <c r="V216" i="7"/>
  <c r="W216" i="7" s="1"/>
  <c r="V155" i="7"/>
  <c r="W155" i="7" s="1"/>
  <c r="V543" i="7"/>
  <c r="W543" i="7" s="1"/>
  <c r="V691" i="7"/>
  <c r="W691" i="7" s="1"/>
  <c r="V448" i="7"/>
  <c r="W448" i="7" s="1"/>
  <c r="V75" i="7"/>
  <c r="W75" i="7" s="1"/>
  <c r="V279" i="7"/>
  <c r="W279" i="7" s="1"/>
  <c r="V515" i="7"/>
  <c r="W515" i="7" s="1"/>
  <c r="V587" i="7"/>
  <c r="W587" i="7" s="1"/>
  <c r="V560" i="7"/>
  <c r="W560" i="7" s="1"/>
  <c r="V70" i="7"/>
  <c r="W70" i="7" s="1"/>
  <c r="V548" i="7"/>
  <c r="W548" i="7" s="1"/>
  <c r="V627" i="7"/>
  <c r="W627" i="7" s="1"/>
  <c r="V271" i="7"/>
  <c r="W271" i="7" s="1"/>
  <c r="V328" i="7"/>
  <c r="W328" i="7" s="1"/>
  <c r="V673" i="7"/>
  <c r="W673" i="7" s="1"/>
  <c r="V166" i="7"/>
  <c r="W166" i="7" s="1"/>
  <c r="V733" i="7"/>
  <c r="W733" i="7" s="1"/>
  <c r="V253" i="7"/>
  <c r="W253" i="7" s="1"/>
  <c r="V714" i="7"/>
  <c r="W714" i="7" s="1"/>
  <c r="V381" i="7"/>
  <c r="W381" i="7" s="1"/>
  <c r="V67" i="7"/>
  <c r="W67" i="7" s="1"/>
  <c r="V747" i="7"/>
  <c r="W747" i="7" s="1"/>
  <c r="V427" i="7"/>
  <c r="W427" i="7" s="1"/>
  <c r="V307" i="7"/>
  <c r="W307" i="7" s="1"/>
  <c r="V318" i="7"/>
  <c r="W318" i="7" s="1"/>
  <c r="V396" i="7"/>
  <c r="W396" i="7" s="1"/>
  <c r="V550" i="7"/>
  <c r="W550" i="7" s="1"/>
  <c r="V481" i="7"/>
  <c r="W481" i="7" s="1"/>
  <c r="V282" i="7"/>
  <c r="W282" i="7" s="1"/>
  <c r="V302" i="7"/>
  <c r="W302" i="7" s="1"/>
  <c r="V66" i="7"/>
  <c r="W66" i="7" s="1"/>
  <c r="V696" i="7"/>
  <c r="W696" i="7" s="1"/>
  <c r="V126" i="7"/>
  <c r="W126" i="7" s="1"/>
  <c r="V34" i="7"/>
  <c r="W34" i="7" s="1"/>
  <c r="V305" i="7"/>
  <c r="W305" i="7" s="1"/>
  <c r="V575" i="7"/>
  <c r="W575" i="7" s="1"/>
  <c r="V649" i="7"/>
  <c r="W649" i="7" s="1"/>
  <c r="V502" i="7"/>
  <c r="W502" i="7" s="1"/>
  <c r="V162" i="7"/>
  <c r="W162" i="7" s="1"/>
  <c r="V386" i="7"/>
  <c r="W386" i="7" s="1"/>
  <c r="V354" i="7"/>
  <c r="W354" i="7" s="1"/>
  <c r="V167" i="7"/>
  <c r="W167" i="7" s="1"/>
  <c r="V272" i="7"/>
  <c r="W272" i="7" s="1"/>
  <c r="V556" i="7"/>
  <c r="W556" i="7" s="1"/>
  <c r="V132" i="7"/>
  <c r="W132" i="7" s="1"/>
  <c r="V752" i="7"/>
  <c r="W752" i="7" s="1"/>
  <c r="V344" i="7"/>
  <c r="W344" i="7" s="1"/>
  <c r="V182" i="7"/>
  <c r="W182" i="7" s="1"/>
  <c r="V425" i="7"/>
  <c r="W425" i="7" s="1"/>
  <c r="V31" i="7"/>
  <c r="W31" i="7" s="1"/>
  <c r="V321" i="7"/>
  <c r="W321" i="7" s="1"/>
  <c r="V80" i="7"/>
  <c r="W80" i="7" s="1"/>
  <c r="V72" i="7"/>
  <c r="W72" i="7" s="1"/>
  <c r="V219" i="7"/>
  <c r="W219" i="7" s="1"/>
  <c r="V470" i="7"/>
  <c r="W470" i="7" s="1"/>
  <c r="V669" i="7"/>
  <c r="W669" i="7" s="1"/>
  <c r="V146" i="7"/>
  <c r="W146" i="7" s="1"/>
  <c r="V260" i="7"/>
  <c r="W260" i="7" s="1"/>
  <c r="V349" i="7"/>
  <c r="W349" i="7" s="1"/>
  <c r="V33" i="7"/>
  <c r="W33" i="7" s="1"/>
  <c r="V177" i="7"/>
  <c r="W177" i="7" s="1"/>
  <c r="V710" i="7"/>
  <c r="W710" i="7" s="1"/>
  <c r="V389" i="7"/>
  <c r="W389" i="7" s="1"/>
  <c r="V188" i="7"/>
  <c r="W188" i="7" s="1"/>
  <c r="V738" i="7"/>
  <c r="W738" i="7" s="1"/>
  <c r="V112" i="7"/>
  <c r="W112" i="7" s="1"/>
  <c r="V410" i="7"/>
  <c r="W410" i="7" s="1"/>
  <c r="V671" i="7"/>
  <c r="W671" i="7" s="1"/>
  <c r="V32" i="7"/>
  <c r="W32" i="7" s="1"/>
  <c r="V694" i="7"/>
  <c r="W694" i="7" s="1"/>
  <c r="V191" i="7"/>
  <c r="W191" i="7" s="1"/>
  <c r="V373" i="7"/>
  <c r="W373" i="7" s="1"/>
  <c r="V89" i="7"/>
  <c r="W89" i="7" s="1"/>
  <c r="V324" i="7"/>
  <c r="W324" i="7" s="1"/>
  <c r="V371" i="7"/>
  <c r="W371" i="7" s="1"/>
  <c r="V553" i="7"/>
  <c r="W553" i="7" s="1"/>
  <c r="V551" i="7"/>
  <c r="W551" i="7" s="1"/>
  <c r="V257" i="7"/>
  <c r="W257" i="7" s="1"/>
  <c r="V174" i="7"/>
  <c r="W174" i="7" s="1"/>
  <c r="V604" i="7"/>
  <c r="W604" i="7" s="1"/>
  <c r="V245" i="7"/>
  <c r="W245" i="7" s="1"/>
  <c r="V261" i="7"/>
  <c r="W261" i="7" s="1"/>
  <c r="V299" i="7"/>
  <c r="W299" i="7" s="1"/>
  <c r="V514" i="7"/>
  <c r="W514" i="7" s="1"/>
  <c r="V351" i="7"/>
  <c r="W351" i="7" s="1"/>
  <c r="V263" i="7"/>
  <c r="W263" i="7" s="1"/>
  <c r="V416" i="7"/>
  <c r="W416" i="7" s="1"/>
  <c r="V538" i="7"/>
  <c r="W538" i="7" s="1"/>
  <c r="V47" i="7"/>
  <c r="W47" i="7" s="1"/>
  <c r="V330" i="7"/>
  <c r="W330" i="7" s="1"/>
  <c r="V471" i="7"/>
  <c r="W471" i="7" s="1"/>
  <c r="V636" i="7"/>
  <c r="W636" i="7" s="1"/>
  <c r="V3" i="7"/>
  <c r="W3" i="7" s="1"/>
  <c r="V652" i="7"/>
  <c r="W652" i="7" s="1"/>
  <c r="V693" i="7"/>
  <c r="W693" i="7" s="1"/>
  <c r="V582" i="7"/>
  <c r="W582" i="7" s="1"/>
  <c r="V436" i="7"/>
  <c r="W436" i="7" s="1"/>
  <c r="V102" i="7"/>
  <c r="W102" i="7" s="1"/>
  <c r="V491" i="7"/>
  <c r="W491" i="7" s="1"/>
  <c r="V628" i="7"/>
  <c r="W628" i="7" s="1"/>
  <c r="V236" i="7"/>
  <c r="W236" i="7" s="1"/>
  <c r="V486" i="7"/>
  <c r="W486" i="7" s="1"/>
  <c r="V289" i="7"/>
  <c r="W289" i="7" s="1"/>
  <c r="V512" i="7"/>
  <c r="W512" i="7" s="1"/>
  <c r="V499" i="7"/>
  <c r="W499" i="7" s="1"/>
  <c r="V133" i="7"/>
  <c r="W133" i="7" s="1"/>
  <c r="V686" i="7"/>
  <c r="W686" i="7" s="1"/>
  <c r="V473" i="7"/>
  <c r="W473" i="7" s="1"/>
  <c r="V119" i="7"/>
  <c r="W119" i="7" s="1"/>
  <c r="V348" i="7"/>
  <c r="W348" i="7" s="1"/>
  <c r="V583" i="7"/>
  <c r="W583" i="7" s="1"/>
  <c r="V135" i="7"/>
  <c r="W135" i="7" s="1"/>
  <c r="V142" i="7"/>
  <c r="W142" i="7" s="1"/>
  <c r="V578" i="7"/>
  <c r="W578" i="7" s="1"/>
  <c r="V77" i="7"/>
  <c r="W77" i="7" s="1"/>
  <c r="V356" i="7"/>
  <c r="W356" i="7" s="1"/>
  <c r="V443" i="7"/>
  <c r="W443" i="7" s="1"/>
  <c r="V367" i="7"/>
  <c r="W367" i="7" s="1"/>
  <c r="V601" i="7"/>
  <c r="W601" i="7" s="1"/>
  <c r="V238" i="7"/>
  <c r="W238" i="7" s="1"/>
  <c r="V287" i="7"/>
  <c r="W287" i="7" s="1"/>
  <c r="V4" i="7"/>
  <c r="W4" i="7" s="1"/>
  <c r="V450" i="7"/>
  <c r="W450" i="7" s="1"/>
  <c r="V161" i="7"/>
  <c r="W161" i="7" s="1"/>
  <c r="V303" i="7"/>
  <c r="W303" i="7" s="1"/>
  <c r="V326" i="7"/>
  <c r="W326" i="7" s="1"/>
  <c r="V445" i="7"/>
  <c r="W445" i="7" s="1"/>
  <c r="V554" i="7"/>
  <c r="W554" i="7" s="1"/>
  <c r="V701" i="7"/>
  <c r="W701" i="7" s="1"/>
  <c r="V719" i="7"/>
  <c r="W719" i="7" s="1"/>
  <c r="V78" i="7"/>
  <c r="W78" i="7" s="1"/>
  <c r="V566" i="7"/>
  <c r="W566" i="7" s="1"/>
  <c r="V709" i="7"/>
  <c r="W709" i="7" s="1"/>
  <c r="V173" i="7"/>
  <c r="W173" i="7" s="1"/>
  <c r="V118" i="7"/>
  <c r="W118" i="7" s="1"/>
  <c r="V171" i="7"/>
  <c r="W171" i="7" s="1"/>
  <c r="V262" i="7"/>
  <c r="W262" i="7" s="1"/>
  <c r="V359" i="7"/>
  <c r="W359" i="7" s="1"/>
  <c r="V592" i="7"/>
  <c r="W592" i="7" s="1"/>
  <c r="V87" i="7"/>
  <c r="W87" i="7" s="1"/>
  <c r="V350" i="7"/>
  <c r="W350" i="7" s="1"/>
  <c r="V743" i="7"/>
  <c r="W743" i="7" s="1"/>
  <c r="V479" i="7"/>
  <c r="W479" i="7" s="1"/>
  <c r="V218" i="7"/>
  <c r="W218" i="7" s="1"/>
  <c r="V275" i="7"/>
  <c r="W275" i="7" s="1"/>
  <c r="V127" i="7"/>
  <c r="W127" i="7" s="1"/>
  <c r="V227" i="7"/>
  <c r="W227" i="7" s="1"/>
  <c r="V480" i="7"/>
  <c r="W480" i="7" s="1"/>
  <c r="V248" i="7"/>
  <c r="W248" i="7" s="1"/>
  <c r="V333" i="7"/>
  <c r="W333" i="7" s="1"/>
  <c r="V413" i="7"/>
  <c r="W413" i="7" s="1"/>
  <c r="V730" i="7"/>
  <c r="W730" i="7" s="1"/>
  <c r="V458" i="7"/>
  <c r="W458" i="7" s="1"/>
  <c r="V14" i="7"/>
  <c r="W14" i="7" s="1"/>
  <c r="V681" i="7"/>
  <c r="W681" i="7" s="1"/>
  <c r="V362" i="7"/>
  <c r="W362" i="7" s="1"/>
  <c r="V704" i="7"/>
  <c r="W704" i="7" s="1"/>
  <c r="V213" i="7"/>
  <c r="W213" i="7" s="1"/>
  <c r="V152" i="7"/>
  <c r="W152" i="7" s="1"/>
  <c r="V294" i="7"/>
  <c r="W294" i="7" s="1"/>
  <c r="V452" i="7"/>
  <c r="W452" i="7" s="1"/>
  <c r="V503" i="7"/>
  <c r="W503" i="7" s="1"/>
  <c r="V650" i="7"/>
  <c r="W650" i="7" s="1"/>
  <c r="V20" i="7"/>
  <c r="W20" i="7" s="1"/>
  <c r="V453" i="7"/>
  <c r="W453" i="7" s="1"/>
  <c r="V105" i="7"/>
  <c r="W105" i="7" s="1"/>
  <c r="V417" i="7"/>
  <c r="W417" i="7" s="1"/>
  <c r="V430" i="7"/>
  <c r="W430" i="7" s="1"/>
  <c r="V306" i="7"/>
  <c r="W306" i="7" s="1"/>
  <c r="V284" i="7"/>
  <c r="W284" i="7" s="1"/>
  <c r="V595" i="7"/>
  <c r="W595" i="7" s="1"/>
  <c r="V744" i="7"/>
  <c r="W744" i="7" s="1"/>
  <c r="V435" i="7"/>
  <c r="W435" i="7" s="1"/>
  <c r="V264" i="7"/>
  <c r="W264" i="7" s="1"/>
  <c r="V62" i="7"/>
  <c r="W62" i="7" s="1"/>
  <c r="V444" i="7"/>
  <c r="W444" i="7" s="1"/>
  <c r="V402" i="7"/>
  <c r="W402" i="7" s="1"/>
  <c r="V68" i="7"/>
  <c r="W68" i="7" s="1"/>
  <c r="V52" i="7"/>
  <c r="W52" i="7" s="1"/>
  <c r="V96" i="7"/>
  <c r="W96" i="7" s="1"/>
  <c r="V463" i="7"/>
  <c r="W463" i="7" s="1"/>
  <c r="V754" i="7"/>
  <c r="W754" i="7" s="1"/>
  <c r="V374" i="7"/>
  <c r="W374" i="7" s="1"/>
  <c r="V608" i="7"/>
  <c r="W608" i="7" s="1"/>
  <c r="V464" i="7"/>
  <c r="W464" i="7" s="1"/>
  <c r="V281" i="7"/>
  <c r="W281" i="7" s="1"/>
  <c r="V618" i="7"/>
  <c r="W618" i="7" s="1"/>
  <c r="V313" i="7"/>
  <c r="W313" i="7" s="1"/>
  <c r="V672" i="7"/>
  <c r="W672" i="7" s="1"/>
  <c r="V346" i="7"/>
  <c r="W346" i="7" s="1"/>
  <c r="V342" i="7"/>
  <c r="W342" i="7" s="1"/>
  <c r="V641" i="7"/>
  <c r="W641" i="7" s="1"/>
  <c r="V489" i="7"/>
  <c r="W489" i="7" s="1"/>
  <c r="V331" i="7"/>
  <c r="W331" i="7" s="1"/>
  <c r="V510" i="7"/>
  <c r="W510" i="7" s="1"/>
  <c r="V632" i="7"/>
  <c r="W632" i="7" s="1"/>
  <c r="V540" i="7"/>
  <c r="W540" i="7" s="1"/>
  <c r="V19" i="7"/>
  <c r="W19" i="7" s="1"/>
  <c r="V504" i="7"/>
  <c r="W504" i="7" s="1"/>
  <c r="V312" i="7"/>
  <c r="W312" i="7" s="1"/>
  <c r="V296" i="7"/>
  <c r="W296" i="7" s="1"/>
  <c r="V431" i="7"/>
  <c r="W431" i="7" s="1"/>
  <c r="V159" i="7"/>
  <c r="W159" i="7" s="1"/>
  <c r="V509" i="7"/>
  <c r="W509" i="7" s="1"/>
  <c r="V684" i="7"/>
  <c r="W684" i="7" s="1"/>
  <c r="V145" i="7"/>
  <c r="W145" i="7" s="1"/>
  <c r="V426" i="7"/>
  <c r="W426" i="7" s="1"/>
  <c r="V411" i="7"/>
  <c r="W411" i="7" s="1"/>
  <c r="V355" i="7"/>
  <c r="W355" i="7" s="1"/>
  <c r="V211" i="7"/>
  <c r="W211" i="7" s="1"/>
  <c r="V92" i="7"/>
  <c r="W92" i="7" s="1"/>
  <c r="V85" i="7"/>
  <c r="W85" i="7" s="1"/>
  <c r="V549" i="7"/>
  <c r="W549" i="7" s="1"/>
  <c r="V647" i="7"/>
  <c r="W647" i="7" s="1"/>
  <c r="V64" i="7"/>
  <c r="W64" i="7" s="1"/>
  <c r="V574" i="7"/>
  <c r="W574" i="7" s="1"/>
  <c r="V524" i="7"/>
  <c r="W524" i="7" s="1"/>
  <c r="V230" i="7"/>
  <c r="W230" i="7" s="1"/>
  <c r="V494" i="7"/>
  <c r="W494" i="7" s="1"/>
  <c r="V475" i="7"/>
  <c r="W475" i="7" s="1"/>
  <c r="V654" i="7"/>
  <c r="W654" i="7" s="1"/>
  <c r="V88" i="7"/>
  <c r="W88" i="7" s="1"/>
  <c r="V343" i="7"/>
  <c r="W343" i="7" s="1"/>
  <c r="V10" i="7"/>
  <c r="W10" i="7" s="1"/>
  <c r="V482" i="7"/>
  <c r="W482" i="7" s="1"/>
  <c r="V559" i="7"/>
  <c r="W559" i="7" s="1"/>
  <c r="V623" i="7"/>
  <c r="W623" i="7" s="1"/>
  <c r="V633" i="7"/>
  <c r="W633" i="7" s="1"/>
  <c r="V368" i="7"/>
  <c r="W368" i="7" s="1"/>
  <c r="V300" i="7"/>
  <c r="W300" i="7" s="1"/>
  <c r="V97" i="7"/>
  <c r="W97" i="7" s="1"/>
  <c r="V172" i="7"/>
  <c r="W172" i="7" s="1"/>
  <c r="V732" i="7"/>
  <c r="W732" i="7" s="1"/>
  <c r="V758" i="7"/>
  <c r="W758" i="7" s="1"/>
  <c r="V206" i="7"/>
  <c r="W206" i="7" s="1"/>
  <c r="V187" i="7"/>
  <c r="W187" i="7" s="1"/>
  <c r="V241" i="7"/>
  <c r="W241" i="7" s="1"/>
  <c r="V316" i="7"/>
  <c r="W316" i="7" s="1"/>
  <c r="V609" i="7"/>
  <c r="W609" i="7" s="1"/>
  <c r="V563" i="7"/>
  <c r="W563" i="7" s="1"/>
  <c r="V136" i="7"/>
  <c r="W136" i="7" s="1"/>
  <c r="V692" i="7"/>
  <c r="W692" i="7" s="1"/>
  <c r="V286" i="7"/>
  <c r="W286" i="7" s="1"/>
  <c r="V42" i="7"/>
  <c r="W42" i="7" s="1"/>
  <c r="V51" i="7"/>
  <c r="W51" i="7" s="1"/>
  <c r="V140" i="7"/>
  <c r="W140" i="7" s="1"/>
  <c r="V527" i="7"/>
  <c r="W527" i="7" s="1"/>
  <c r="V606" i="7"/>
  <c r="W606" i="7" s="1"/>
  <c r="V642" i="7"/>
  <c r="W642" i="7" s="1"/>
  <c r="V378" i="7"/>
  <c r="W378" i="7" s="1"/>
  <c r="V394" i="7"/>
  <c r="W394" i="7" s="1"/>
  <c r="V125" i="7"/>
  <c r="W125" i="7" s="1"/>
  <c r="V364" i="7"/>
  <c r="W364" i="7" s="1"/>
  <c r="V94" i="7"/>
  <c r="W94" i="7" s="1"/>
  <c r="V104" i="7"/>
  <c r="W104" i="7" s="1"/>
  <c r="V542" i="7"/>
  <c r="W542" i="7" s="1"/>
  <c r="V423" i="7"/>
  <c r="W423" i="7" s="1"/>
  <c r="V380" i="7"/>
  <c r="W380" i="7" s="1"/>
  <c r="V26" i="7"/>
  <c r="W26" i="7" s="1"/>
  <c r="V589" i="7"/>
  <c r="W589" i="7" s="1"/>
  <c r="V44" i="7"/>
  <c r="W44" i="7" s="1"/>
  <c r="V134" i="7"/>
  <c r="W134" i="7" s="1"/>
  <c r="V424" i="7"/>
  <c r="W424" i="7" s="1"/>
  <c r="V130" i="7"/>
  <c r="W130" i="7" s="1"/>
  <c r="V255" i="7"/>
  <c r="W255" i="7" s="1"/>
  <c r="V521" i="7"/>
  <c r="W521" i="7" s="1"/>
  <c r="V7" i="7"/>
  <c r="W7" i="7" s="1"/>
  <c r="V138" i="7"/>
  <c r="W138" i="7" s="1"/>
  <c r="V523" i="7"/>
  <c r="W523" i="7" s="1"/>
  <c r="V388" i="7"/>
  <c r="W388" i="7" s="1"/>
  <c r="V593" i="7"/>
  <c r="W593" i="7" s="1"/>
  <c r="V546" i="7"/>
  <c r="W546" i="7" s="1"/>
  <c r="V183" i="7"/>
  <c r="W183" i="7" s="1"/>
  <c r="V22" i="7"/>
  <c r="W22" i="7" s="1"/>
  <c r="V585" i="7"/>
  <c r="W585" i="7" s="1"/>
  <c r="V215" i="7"/>
  <c r="W215" i="7" s="1"/>
  <c r="V429" i="7"/>
  <c r="W429" i="7" s="1"/>
  <c r="V449" i="7"/>
  <c r="W449" i="7" s="1"/>
  <c r="V457" i="7"/>
  <c r="W457" i="7" s="1"/>
  <c r="V327" i="7"/>
  <c r="W327" i="7" s="1"/>
  <c r="V690" i="7"/>
  <c r="W690" i="7" s="1"/>
  <c r="V544" i="7"/>
  <c r="W544" i="7" s="1"/>
  <c r="V528" i="7"/>
  <c r="W528" i="7" s="1"/>
  <c r="V180" i="7"/>
  <c r="W180" i="7" s="1"/>
  <c r="V588" i="7"/>
  <c r="W588" i="7" s="1"/>
  <c r="V617" i="7"/>
  <c r="W617" i="7" s="1"/>
  <c r="V249" i="7"/>
  <c r="W249" i="7" s="1"/>
  <c r="V441" i="7"/>
  <c r="W441" i="7" s="1"/>
  <c r="V375" i="7"/>
  <c r="W375" i="7" s="1"/>
  <c r="V698" i="7"/>
  <c r="W698" i="7" s="1"/>
  <c r="V676" i="7"/>
  <c r="W676" i="7" s="1"/>
  <c r="V309" i="7"/>
  <c r="W309" i="7" s="1"/>
  <c r="V607" i="7"/>
  <c r="W607" i="7" s="1"/>
  <c r="V121" i="7"/>
  <c r="W121" i="7" s="1"/>
  <c r="V467" i="7"/>
  <c r="W467" i="7" s="1"/>
  <c r="V621" i="7"/>
  <c r="W621" i="7" s="1"/>
  <c r="V226" i="7"/>
  <c r="W226" i="7" s="1"/>
  <c r="V377" i="7"/>
  <c r="W377" i="7" s="1"/>
  <c r="V620" i="7"/>
  <c r="W620" i="7" s="1"/>
  <c r="V756" i="7"/>
  <c r="W756" i="7" s="1"/>
  <c r="V13" i="7"/>
  <c r="W13" i="7" s="1"/>
  <c r="V484" i="7"/>
  <c r="W484" i="7" s="1"/>
  <c r="V603" i="7"/>
  <c r="W603" i="7" s="1"/>
  <c r="V638" i="7"/>
  <c r="W638" i="7" s="1"/>
  <c r="V239" i="7"/>
  <c r="W239" i="7" s="1"/>
  <c r="V231" i="7"/>
  <c r="W231" i="7" s="1"/>
  <c r="V153" i="7"/>
  <c r="W153" i="7" s="1"/>
  <c r="V301" i="7"/>
  <c r="W301" i="7" s="1"/>
  <c r="V345" i="7"/>
  <c r="W345" i="7" s="1"/>
  <c r="V761" i="7"/>
  <c r="W761" i="7" s="1"/>
  <c r="V753" i="7"/>
  <c r="W753" i="7" s="1"/>
  <c r="V492" i="7"/>
  <c r="W492" i="7" s="1"/>
  <c r="V404" i="7"/>
  <c r="W404" i="7" s="1"/>
  <c r="V270" i="7"/>
  <c r="W270" i="7" s="1"/>
  <c r="V568" i="7"/>
  <c r="W568" i="7" s="1"/>
  <c r="V244" i="7"/>
  <c r="W244" i="7" s="1"/>
  <c r="V558" i="7"/>
  <c r="W558" i="7" s="1"/>
  <c r="V335" i="7"/>
  <c r="W335" i="7" s="1"/>
  <c r="V688" i="7"/>
  <c r="W688" i="7" s="1"/>
  <c r="V599" i="7"/>
  <c r="W599" i="7" s="1"/>
  <c r="V339" i="7"/>
  <c r="W339" i="7" s="1"/>
  <c r="V233" i="7"/>
  <c r="W233" i="7" s="1"/>
  <c r="V103" i="7"/>
  <c r="W103" i="7" s="1"/>
  <c r="V735" i="7"/>
  <c r="W735" i="7" s="1"/>
  <c r="V277" i="7"/>
  <c r="W277" i="7" s="1"/>
  <c r="V644" i="7"/>
  <c r="W644" i="7" s="1"/>
  <c r="V189" i="7"/>
  <c r="W189" i="7" s="1"/>
  <c r="V689" i="7"/>
  <c r="W689" i="7" s="1"/>
  <c r="V28" i="7"/>
  <c r="W28" i="7" s="1"/>
  <c r="V590" i="7"/>
  <c r="W590" i="7" s="1"/>
  <c r="V18" i="7"/>
  <c r="W18" i="7" s="1"/>
  <c r="V163" i="7"/>
  <c r="W163" i="7" s="1"/>
  <c r="V190" i="7"/>
  <c r="W190" i="7" s="1"/>
  <c r="V325" i="7"/>
  <c r="W325" i="7" s="1"/>
  <c r="V208" i="7"/>
  <c r="W208" i="7" s="1"/>
  <c r="V269" i="7"/>
  <c r="W269" i="7" s="1"/>
  <c r="V310" i="7"/>
  <c r="W310" i="7" s="1"/>
  <c r="V569" i="7"/>
  <c r="W569" i="7" s="1"/>
  <c r="V740" i="7"/>
  <c r="W740" i="7" s="1"/>
  <c r="V15" i="7"/>
  <c r="W15" i="7" s="1"/>
  <c r="V570" i="7"/>
  <c r="W570" i="7" s="1"/>
  <c r="V531" i="7"/>
  <c r="W531" i="7" s="1"/>
  <c r="V598" i="7"/>
  <c r="W598" i="7" s="1"/>
  <c r="V626" i="7"/>
  <c r="W626" i="7" s="1"/>
  <c r="V297" i="7"/>
  <c r="W297" i="7" s="1"/>
  <c r="V687" i="7"/>
  <c r="W687" i="7" s="1"/>
  <c r="V736" i="7"/>
  <c r="W736" i="7" s="1"/>
  <c r="V631" i="7"/>
  <c r="W631" i="7" s="1"/>
  <c r="V16" i="7"/>
  <c r="W16" i="7" s="1"/>
  <c r="V267" i="7"/>
  <c r="W267" i="7" s="1"/>
  <c r="V314" i="7"/>
  <c r="W314" i="7" s="1"/>
  <c r="V109" i="7"/>
  <c r="W109" i="7" s="1"/>
  <c r="V459" i="7"/>
  <c r="W459" i="7" s="1"/>
  <c r="V437" i="7"/>
  <c r="W437" i="7" s="1"/>
  <c r="V45" i="7"/>
  <c r="W45" i="7" s="1"/>
  <c r="V157" i="7"/>
  <c r="W157" i="7" s="1"/>
  <c r="V581" i="7"/>
  <c r="W581" i="7" s="1"/>
  <c r="V748" i="7"/>
  <c r="W748" i="7" s="1"/>
  <c r="V596" i="7"/>
  <c r="W596" i="7" s="1"/>
  <c r="V200" i="7"/>
  <c r="W200" i="7" s="1"/>
  <c r="V203" i="7"/>
  <c r="W203" i="7" s="1"/>
  <c r="V160" i="7"/>
  <c r="W160" i="7" s="1"/>
  <c r="V682" i="7"/>
  <c r="W682" i="7" s="1"/>
  <c r="V737" i="7"/>
  <c r="W737" i="7" s="1"/>
  <c r="V594" i="7"/>
  <c r="W594" i="7" s="1"/>
  <c r="V751" i="7"/>
  <c r="W751" i="7" s="1"/>
  <c r="V9" i="7"/>
  <c r="W9" i="7" s="1"/>
  <c r="V421" i="7"/>
  <c r="W421" i="7" s="1"/>
  <c r="V513" i="7"/>
  <c r="W513" i="7" s="1"/>
  <c r="V420" i="7"/>
  <c r="W420" i="7" s="1"/>
  <c r="V695" i="7"/>
  <c r="W695" i="7" s="1"/>
  <c r="V319" i="7"/>
  <c r="W319" i="7" s="1"/>
  <c r="V60" i="7"/>
  <c r="W60" i="7" s="1"/>
  <c r="V43" i="7"/>
  <c r="W43" i="7" s="1"/>
  <c r="V53" i="7"/>
  <c r="W53" i="7" s="1"/>
  <c r="V35" i="7"/>
  <c r="W35" i="7" s="1"/>
  <c r="V147" i="7"/>
  <c r="W147" i="7" s="1"/>
  <c r="V637" i="7"/>
  <c r="W637" i="7" s="1"/>
  <c r="V639" i="7"/>
  <c r="W639" i="7" s="1"/>
  <c r="V759" i="7"/>
  <c r="W759" i="7" s="1"/>
  <c r="V5" i="7"/>
  <c r="W5" i="7" s="1"/>
  <c r="V221" i="7"/>
  <c r="W221" i="7" s="1"/>
  <c r="V713" i="7"/>
  <c r="W713" i="7" s="1"/>
  <c r="V407" i="7"/>
  <c r="W407" i="7" s="1"/>
  <c r="V640" i="7"/>
  <c r="W640" i="7" s="1"/>
  <c r="V24" i="7"/>
  <c r="W24" i="7" s="1"/>
  <c r="V720" i="7"/>
  <c r="W720" i="7" s="1"/>
  <c r="V276" i="7"/>
  <c r="W276" i="7" s="1"/>
  <c r="V591" i="7"/>
  <c r="W591" i="7" s="1"/>
  <c r="V258" i="7"/>
  <c r="W258" i="7" s="1"/>
  <c r="V518" i="7"/>
  <c r="W518" i="7" s="1"/>
  <c r="V622" i="7"/>
  <c r="W622" i="7" s="1"/>
  <c r="V54" i="7"/>
  <c r="W54" i="7" s="1"/>
  <c r="V432" i="7"/>
  <c r="W432" i="7" s="1"/>
  <c r="V571" i="7"/>
  <c r="W571" i="7" s="1"/>
  <c r="V679" i="7"/>
  <c r="W679" i="7" s="1"/>
  <c r="V674" i="7"/>
  <c r="W674" i="7" s="1"/>
  <c r="V340" i="7"/>
  <c r="W340" i="7" s="1"/>
  <c r="V614" i="7"/>
  <c r="W614" i="7" s="1"/>
  <c r="V100" i="7"/>
  <c r="W100" i="7" s="1"/>
  <c r="V323" i="7"/>
  <c r="W323" i="7" s="1"/>
  <c r="V116" i="7"/>
  <c r="W116" i="7" s="1"/>
  <c r="V379" i="7"/>
  <c r="W379" i="7" s="1"/>
  <c r="V69" i="7"/>
  <c r="W69" i="7" s="1"/>
  <c r="V366" i="7"/>
  <c r="W366" i="7" s="1"/>
  <c r="V55" i="7"/>
  <c r="W55" i="7" s="1"/>
  <c r="V552" i="7"/>
  <c r="W552" i="7" s="1"/>
  <c r="V612" i="7"/>
  <c r="W612" i="7" s="1"/>
  <c r="V746" i="7"/>
  <c r="W746" i="7" s="1"/>
  <c r="V391" i="7"/>
  <c r="W391" i="7" s="1"/>
  <c r="V196" i="7"/>
  <c r="W196" i="7" s="1"/>
  <c r="V347" i="7"/>
  <c r="W347" i="7" s="1"/>
  <c r="V615" i="7"/>
  <c r="W615" i="7" s="1"/>
  <c r="V555" i="7"/>
  <c r="W555" i="7" s="1"/>
  <c r="V680" i="7"/>
  <c r="W680" i="7" s="1"/>
  <c r="V144" i="7"/>
  <c r="W144" i="7" s="1"/>
  <c r="V2" i="7"/>
  <c r="W2" i="7" s="1"/>
  <c r="V311" i="7"/>
  <c r="W311" i="7" s="1"/>
  <c r="V536" i="7"/>
  <c r="W536" i="7" s="1"/>
  <c r="V716" i="7"/>
  <c r="W716" i="7" s="1"/>
  <c r="V204" i="7"/>
  <c r="W204" i="7" s="1"/>
  <c r="V194" i="7"/>
  <c r="W194" i="7" s="1"/>
  <c r="V120" i="7"/>
  <c r="W120" i="7" s="1"/>
  <c r="V82" i="7"/>
  <c r="W82" i="7" s="1"/>
  <c r="V405" i="7"/>
  <c r="W405" i="7" s="1"/>
  <c r="V111" i="7"/>
  <c r="W111" i="7" s="1"/>
  <c r="V495" i="7"/>
  <c r="W495" i="7" s="1"/>
  <c r="V224" i="7"/>
  <c r="W224" i="7" s="1"/>
  <c r="V8" i="7"/>
  <c r="W8" i="7" s="1"/>
  <c r="V645" i="7"/>
  <c r="W645" i="7" s="1"/>
  <c r="V561" i="7"/>
  <c r="W561" i="7" s="1"/>
  <c r="V757" i="7"/>
  <c r="W757" i="7" s="1"/>
  <c r="V462" i="7"/>
  <c r="W462" i="7" s="1"/>
  <c r="V712" i="7"/>
  <c r="W712" i="7" s="1"/>
  <c r="V579" i="7"/>
  <c r="W579" i="7" s="1"/>
  <c r="V541" i="7"/>
  <c r="W541" i="7" s="1"/>
  <c r="V485" i="7"/>
  <c r="W485" i="7" s="1"/>
  <c r="V50" i="7"/>
  <c r="W50" i="7" s="1"/>
  <c r="V81" i="7"/>
  <c r="W81" i="7" s="1"/>
  <c r="V56" i="7"/>
  <c r="W56" i="7" s="1"/>
  <c r="V685" i="7"/>
  <c r="W685" i="7" s="1"/>
  <c r="V181" i="7"/>
  <c r="W181" i="7" s="1"/>
  <c r="V397" i="7"/>
  <c r="W397" i="7" s="1"/>
  <c r="V210" i="7"/>
  <c r="W210" i="7" s="1"/>
  <c r="V369" i="7"/>
  <c r="W369" i="7" s="1"/>
  <c r="V383" i="7"/>
  <c r="W383" i="7" s="1"/>
  <c r="V619" i="7"/>
  <c r="W619" i="7" s="1"/>
  <c r="V317" i="7"/>
  <c r="W317" i="7" s="1"/>
  <c r="V741" i="7"/>
  <c r="W741" i="7" s="1"/>
  <c r="V497" i="7"/>
  <c r="W497" i="7" s="1"/>
  <c r="V37" i="7"/>
  <c r="W37" i="7" s="1"/>
  <c r="V577" i="7"/>
  <c r="W577" i="7" s="1"/>
  <c r="V629" i="7"/>
  <c r="W629" i="7" s="1"/>
  <c r="V446" i="7"/>
  <c r="W446" i="7" s="1"/>
  <c r="V760" i="7"/>
  <c r="W760" i="7" s="1"/>
  <c r="V655" i="7"/>
  <c r="W655" i="7" s="1"/>
  <c r="V93" i="7"/>
  <c r="W93" i="7" s="1"/>
  <c r="V625" i="7"/>
  <c r="W625" i="7" s="1"/>
  <c r="V634" i="7"/>
  <c r="W634" i="7" s="1"/>
  <c r="V199" i="7"/>
  <c r="W199" i="7" s="1"/>
  <c r="V137" i="7"/>
  <c r="W137" i="7" s="1"/>
  <c r="V113" i="7"/>
  <c r="W113" i="7" s="1"/>
  <c r="V150" i="7"/>
  <c r="W150" i="7" s="1"/>
  <c r="V506" i="7"/>
  <c r="W506" i="7" s="1"/>
  <c r="V478" i="7"/>
  <c r="W478" i="7" s="1"/>
  <c r="V6" i="7"/>
  <c r="W6" i="7" s="1"/>
  <c r="V734" i="7"/>
  <c r="W734" i="7" s="1"/>
  <c r="V576" i="7"/>
  <c r="W576" i="7" s="1"/>
  <c r="V164" i="7"/>
  <c r="W164" i="7" s="1"/>
  <c r="V175" i="7"/>
  <c r="W175" i="7" s="1"/>
  <c r="V365" i="7"/>
  <c r="W365" i="7" s="1"/>
  <c r="V477" i="7"/>
  <c r="W477" i="7" s="1"/>
  <c r="V697" i="7"/>
  <c r="W697" i="7" s="1"/>
  <c r="V48" i="7"/>
  <c r="W48" i="7" s="1"/>
  <c r="V699" i="7"/>
  <c r="W699" i="7" s="1"/>
  <c r="V197" i="7"/>
  <c r="W197" i="7" s="1"/>
  <c r="V23" i="7"/>
  <c r="W23" i="7" s="1"/>
  <c r="V742" i="7"/>
  <c r="W742" i="7" s="1"/>
  <c r="V547" i="7"/>
  <c r="W547" i="7" s="1"/>
  <c r="V141" i="7"/>
  <c r="W141" i="7" s="1"/>
  <c r="V83" i="7"/>
  <c r="W83" i="7" s="1"/>
  <c r="V361" i="7"/>
  <c r="W361" i="7" s="1"/>
  <c r="V584" i="7"/>
  <c r="W584" i="7" s="1"/>
  <c r="V114" i="7"/>
  <c r="W114" i="7" s="1"/>
  <c r="V418" i="7"/>
  <c r="W418" i="7" s="1"/>
  <c r="V185" i="7"/>
  <c r="W185" i="7" s="1"/>
  <c r="V677" i="7"/>
  <c r="W677" i="7" s="1"/>
  <c r="V21" i="7"/>
  <c r="W21" i="7" s="1"/>
  <c r="V565" i="7"/>
  <c r="W565" i="7" s="1"/>
  <c r="V572" i="7"/>
  <c r="W572" i="7" s="1"/>
  <c r="V186" i="7"/>
  <c r="W186" i="7" s="1"/>
  <c r="V30" i="7"/>
  <c r="W30" i="7" s="1"/>
  <c r="V41" i="7"/>
  <c r="W41" i="7" s="1"/>
  <c r="V384" i="7"/>
  <c r="W384" i="7" s="1"/>
  <c r="V107" i="7"/>
  <c r="W107" i="7" s="1"/>
  <c r="V254" i="7"/>
  <c r="W254" i="7" s="1"/>
  <c r="V717" i="7"/>
  <c r="W717" i="7" s="1"/>
  <c r="V412" i="7"/>
  <c r="W412" i="7" s="1"/>
  <c r="V422" i="7"/>
  <c r="W422" i="7" s="1"/>
  <c r="V292" i="7"/>
  <c r="W292" i="7" s="1"/>
  <c r="V101" i="7"/>
  <c r="W101" i="7" s="1"/>
  <c r="V193" i="7"/>
  <c r="W193" i="7" s="1"/>
  <c r="V539" i="7"/>
  <c r="W539" i="7" s="1"/>
  <c r="V635" i="7"/>
  <c r="W635" i="7" s="1"/>
  <c r="V533" i="7"/>
  <c r="W533" i="7" s="1"/>
  <c r="V251" i="7"/>
  <c r="W251" i="7" s="1"/>
  <c r="V434" i="7"/>
  <c r="W434" i="7" s="1"/>
  <c r="V198" i="7"/>
  <c r="W198" i="7" s="1"/>
  <c r="V115" i="7"/>
  <c r="W115" i="7" s="1"/>
  <c r="V440" i="7"/>
  <c r="W440" i="7" s="1"/>
  <c r="V526" i="7"/>
  <c r="W526" i="7" s="1"/>
  <c r="V63" i="7"/>
  <c r="W63" i="7" s="1"/>
  <c r="V700" i="7"/>
  <c r="W700" i="7" s="1"/>
  <c r="V683" i="7"/>
  <c r="W683" i="7" s="1"/>
  <c r="V670" i="7"/>
  <c r="W670" i="7" s="1"/>
  <c r="V472" i="7"/>
  <c r="W472" i="7" s="1"/>
  <c r="V529" i="7"/>
  <c r="W529" i="7" s="1"/>
  <c r="V616" i="7"/>
  <c r="W616" i="7" s="1"/>
  <c r="V71" i="7"/>
  <c r="W71" i="7" s="1"/>
  <c r="V651" i="7"/>
  <c r="W651" i="7" s="1"/>
  <c r="V395" i="7"/>
  <c r="W395" i="7" s="1"/>
  <c r="V273" i="7"/>
  <c r="W273" i="7" s="1"/>
  <c r="V11" i="7"/>
  <c r="W11" i="7" s="1"/>
  <c r="V151" i="7"/>
  <c r="W151" i="7" s="1"/>
  <c r="V580" i="7"/>
  <c r="W580" i="7" s="1"/>
  <c r="V363" i="7"/>
  <c r="W363" i="7" s="1"/>
  <c r="V545" i="7"/>
  <c r="W545" i="7" s="1"/>
  <c r="V308" i="7"/>
  <c r="W308" i="7" s="1"/>
  <c r="V653" i="7"/>
  <c r="W653" i="7" s="1"/>
  <c r="X238" i="6"/>
  <c r="Y238" i="6" s="1"/>
  <c r="X636" i="6"/>
  <c r="Y636" i="6" s="1"/>
  <c r="X511" i="6"/>
  <c r="Y511" i="6" s="1"/>
  <c r="X263" i="6"/>
  <c r="Y263" i="6" s="1"/>
  <c r="K14" i="5"/>
  <c r="X788" i="6" l="1"/>
  <c r="Y788" i="6" s="1"/>
  <c r="X586" i="6"/>
  <c r="Y586" i="6" s="1"/>
  <c r="X603" i="6"/>
  <c r="Y603" i="6" s="1"/>
  <c r="Z666" i="7"/>
  <c r="Z769" i="7"/>
  <c r="Z108" i="7"/>
  <c r="Z399" i="7"/>
  <c r="Z447" i="7"/>
  <c r="Z65" i="7"/>
  <c r="Z336" i="7"/>
  <c r="Z767" i="7"/>
  <c r="Z372" i="7"/>
  <c r="Z729" i="7"/>
  <c r="Z438" i="7"/>
  <c r="Z768" i="7"/>
  <c r="Z320" i="7"/>
  <c r="Z268" i="7"/>
  <c r="Z490" i="7"/>
  <c r="Z212" i="7"/>
  <c r="Z315" i="7"/>
  <c r="Z525" i="7"/>
  <c r="Z728" i="7"/>
  <c r="Z90" i="7"/>
  <c r="Z79" i="7"/>
  <c r="Z517" i="7"/>
  <c r="Z668" i="7"/>
  <c r="Z61" i="7"/>
  <c r="Z370" i="7"/>
  <c r="Z225" i="7"/>
  <c r="Z667" i="7"/>
  <c r="Z483" i="7"/>
  <c r="Z291" i="7"/>
  <c r="Z392" i="7"/>
  <c r="Z766" i="7"/>
  <c r="Z727" i="7"/>
  <c r="Z764" i="7"/>
  <c r="Z765" i="7"/>
  <c r="Z334" i="7"/>
  <c r="Z393" i="7"/>
  <c r="Z237" i="7"/>
  <c r="Z398" i="7"/>
  <c r="Z131" i="7"/>
  <c r="Z468" i="7"/>
  <c r="Z36" i="7"/>
  <c r="Z664" i="7"/>
  <c r="Z665" i="7"/>
  <c r="Z763" i="7"/>
  <c r="Z58" i="7"/>
  <c r="Z46" i="7"/>
  <c r="Z469" i="7"/>
  <c r="Z235" i="7"/>
  <c r="Z663" i="7"/>
  <c r="Z726" i="7"/>
  <c r="Z169" i="7"/>
  <c r="Z76" i="7"/>
  <c r="Z662" i="7"/>
  <c r="Z256" i="7"/>
  <c r="Z178" i="7"/>
  <c r="Z661" i="7"/>
  <c r="Z406" i="7"/>
  <c r="Z725" i="7"/>
  <c r="Z27" i="7"/>
  <c r="Z660" i="7"/>
  <c r="Z49" i="7"/>
  <c r="Z762" i="7"/>
  <c r="Z360" i="7"/>
  <c r="Z465" i="7"/>
  <c r="Z500" i="7"/>
  <c r="Z724" i="7"/>
  <c r="Z658" i="7"/>
  <c r="Z659" i="7"/>
  <c r="Z723" i="7"/>
  <c r="Z428" i="7"/>
  <c r="Z657" i="7"/>
  <c r="Z205" i="7"/>
  <c r="Z207" i="7"/>
  <c r="Z293" i="7"/>
  <c r="Z280" i="7"/>
  <c r="Z143" i="7"/>
  <c r="Z476" i="7"/>
  <c r="Z656" i="7"/>
  <c r="Z400" i="7"/>
  <c r="Z304" i="7"/>
  <c r="Z73" i="7"/>
  <c r="Z220" i="7"/>
  <c r="Z454" i="7"/>
  <c r="Z382" i="7"/>
  <c r="Z439" i="7"/>
  <c r="Z290" i="7"/>
  <c r="Z39" i="7"/>
  <c r="Z646" i="7"/>
  <c r="Z516" i="7"/>
  <c r="Z74" i="7"/>
  <c r="Z29" i="7"/>
  <c r="Z532" i="7"/>
  <c r="Z703" i="7"/>
  <c r="Z597" i="7"/>
  <c r="Z285" i="7"/>
  <c r="Z455" i="7"/>
  <c r="Z433" i="7"/>
  <c r="Z17" i="7"/>
  <c r="Z722" i="7"/>
  <c r="Z474" i="7"/>
  <c r="Z298" i="7"/>
  <c r="X753" i="6"/>
  <c r="Y753" i="6" s="1"/>
  <c r="X421" i="6"/>
  <c r="Y421" i="6" s="1"/>
  <c r="X245" i="6"/>
  <c r="Y245" i="6" s="1"/>
  <c r="X83" i="6"/>
  <c r="Y83" i="6" s="1"/>
  <c r="H20" i="5"/>
  <c r="Z277" i="7"/>
  <c r="Z186" i="7"/>
  <c r="Z569" i="7"/>
  <c r="Z31" i="7"/>
  <c r="Z533" i="7"/>
  <c r="Z591" i="7"/>
  <c r="Z323" i="7"/>
  <c r="Z218" i="7"/>
  <c r="Z154" i="7"/>
  <c r="Z715" i="7"/>
  <c r="Z260" i="7"/>
  <c r="Z48" i="7"/>
  <c r="Z430" i="7"/>
  <c r="Z162" i="7"/>
  <c r="Z694" i="7"/>
  <c r="Z542" i="7"/>
  <c r="Z159" i="7"/>
  <c r="Z269" i="7"/>
  <c r="Z526" i="7"/>
  <c r="Z419" i="7"/>
  <c r="Z112" i="7"/>
  <c r="Z150" i="7"/>
  <c r="Z411" i="7"/>
  <c r="Z676" i="7"/>
  <c r="Z37" i="7"/>
  <c r="Z195" i="7"/>
  <c r="Z147" i="7"/>
  <c r="Z230" i="7"/>
  <c r="Z527" i="7"/>
  <c r="Z19" i="7"/>
  <c r="Z271" i="7"/>
  <c r="Z462" i="7"/>
  <c r="Z530" i="7"/>
  <c r="Z635" i="7"/>
  <c r="Z754" i="7"/>
  <c r="Z698" i="7"/>
  <c r="Z365" i="7"/>
  <c r="Z549" i="7"/>
  <c r="Z672" i="7"/>
  <c r="Z464" i="7"/>
  <c r="Z613" i="7"/>
  <c r="Z693" i="7"/>
  <c r="Z649" i="7"/>
  <c r="Z674" i="7"/>
  <c r="Z485" i="7"/>
  <c r="Z177" i="7"/>
  <c r="Z481" i="7"/>
  <c r="Z193" i="7"/>
  <c r="Z50" i="7"/>
  <c r="Z306" i="7"/>
  <c r="Z245" i="7"/>
  <c r="Z609" i="7"/>
  <c r="Z619" i="7"/>
  <c r="Z288" i="7"/>
  <c r="Z174" i="7"/>
  <c r="Z587" i="7"/>
  <c r="Z254" i="7"/>
  <c r="Z437" i="7"/>
  <c r="Z348" i="7"/>
  <c r="Z639" i="7"/>
  <c r="Z163" i="7"/>
  <c r="Z313" i="7"/>
  <c r="Z733" i="7"/>
  <c r="Z745" i="7"/>
  <c r="Z98" i="7"/>
  <c r="Z144" i="7"/>
  <c r="Z209" i="7"/>
  <c r="Z496" i="7"/>
  <c r="Z757" i="7"/>
  <c r="Z652" i="7"/>
  <c r="Z712" i="7"/>
  <c r="Z369" i="7"/>
  <c r="Z621" i="7"/>
  <c r="Z403" i="7"/>
  <c r="Z387" i="7"/>
  <c r="Z190" i="7"/>
  <c r="Z149" i="7"/>
  <c r="Z719" i="7"/>
  <c r="Z558" i="7"/>
  <c r="Z264" i="7"/>
  <c r="Z711" i="7"/>
  <c r="Z519" i="7"/>
  <c r="Z279" i="7"/>
  <c r="Z536" i="7"/>
  <c r="Z227" i="7"/>
  <c r="Z295" i="7"/>
  <c r="Z60" i="7"/>
  <c r="Z401" i="7"/>
  <c r="Z20" i="7"/>
  <c r="Z128" i="7"/>
  <c r="Z366" i="7"/>
  <c r="Z239" i="7"/>
  <c r="Z106" i="7"/>
  <c r="Z82" i="7"/>
  <c r="Z339" i="7"/>
  <c r="Z67" i="7"/>
  <c r="Z573" i="7"/>
  <c r="Z431" i="7"/>
  <c r="Z94" i="7"/>
  <c r="Z64" i="7"/>
  <c r="Z388" i="7"/>
  <c r="Z507" i="7"/>
  <c r="Z552" i="7"/>
  <c r="Z648" i="7"/>
  <c r="Z286" i="7"/>
  <c r="Z12" i="7"/>
  <c r="Z451" i="7"/>
  <c r="Z69" i="7"/>
  <c r="Z688" i="7"/>
  <c r="Z634" i="7"/>
  <c r="Z114" i="7"/>
  <c r="Z695" i="7"/>
  <c r="Z53" i="7"/>
  <c r="Z669" i="7"/>
  <c r="Z602" i="7"/>
  <c r="Z671" i="7"/>
  <c r="Z281" i="7"/>
  <c r="Z414" i="7"/>
  <c r="Z550" i="7"/>
  <c r="Z650" i="7"/>
  <c r="Z730" i="7"/>
  <c r="Z300" i="7"/>
  <c r="Z305" i="7"/>
  <c r="Z299" i="7"/>
  <c r="Z394" i="7"/>
  <c r="Z568" i="7"/>
  <c r="Z55" i="7"/>
  <c r="Z318" i="7"/>
  <c r="Z512" i="7"/>
  <c r="Z443" i="7"/>
  <c r="Z206" i="7"/>
  <c r="Z332" i="7"/>
  <c r="Z57" i="7"/>
  <c r="Z355" i="7"/>
  <c r="Z718" i="7"/>
  <c r="Z297" i="7"/>
  <c r="Z244" i="7"/>
  <c r="Z119" i="7"/>
  <c r="Z353" i="7"/>
  <c r="Z547" i="7"/>
  <c r="Z259" i="7"/>
  <c r="Z557" i="7"/>
  <c r="Z166" i="7"/>
  <c r="Z495" i="7"/>
  <c r="Z593" i="7"/>
  <c r="Z710" i="7"/>
  <c r="Z136" i="7"/>
  <c r="Z105" i="7"/>
  <c r="Z503" i="7"/>
  <c r="Z15" i="7"/>
  <c r="Z116" i="7"/>
  <c r="Z548" i="7"/>
  <c r="Z54" i="7"/>
  <c r="Z654" i="7"/>
  <c r="Z603" i="7"/>
  <c r="Z223" i="7"/>
  <c r="Z270" i="7"/>
  <c r="Z478" i="7"/>
  <c r="Z181" i="7"/>
  <c r="Z35" i="7"/>
  <c r="Z221" i="7"/>
  <c r="Z444" i="7"/>
  <c r="Z743" i="7"/>
  <c r="Z472" i="7"/>
  <c r="Z301" i="7"/>
  <c r="Z617" i="7"/>
  <c r="Z601" i="7"/>
  <c r="Z28" i="7"/>
  <c r="Z744" i="7"/>
  <c r="Z675" i="7"/>
  <c r="Z642" i="7"/>
  <c r="Z211" i="7"/>
  <c r="Z261" i="7"/>
  <c r="Z322" i="7"/>
  <c r="Z477" i="7"/>
  <c r="Z566" i="7"/>
  <c r="Z10" i="7"/>
  <c r="Z171" i="7"/>
  <c r="Z607" i="7"/>
  <c r="Z685" i="7"/>
  <c r="Z294" i="7"/>
  <c r="Z749" i="7"/>
  <c r="Z501" i="7"/>
  <c r="Z691" i="7"/>
  <c r="Z252" i="7"/>
  <c r="Z735" i="7"/>
  <c r="Z45" i="7"/>
  <c r="Z450" i="7"/>
  <c r="Z9" i="7"/>
  <c r="Z229" i="7"/>
  <c r="Z282" i="7"/>
  <c r="Z731" i="7"/>
  <c r="Z359" i="7"/>
  <c r="Z3" i="7"/>
  <c r="Z40" i="7"/>
  <c r="Z194" i="7"/>
  <c r="Z471" i="7"/>
  <c r="Z101" i="7"/>
  <c r="Z584" i="7"/>
  <c r="Z324" i="7"/>
  <c r="Z418" i="7"/>
  <c r="Z134" i="7"/>
  <c r="Z118" i="7"/>
  <c r="Z748" i="7"/>
  <c r="Z197" i="7"/>
  <c r="Z709" i="7"/>
  <c r="Z138" i="7"/>
  <c r="Z402" i="7"/>
  <c r="Z523" i="7"/>
  <c r="Z546" i="7"/>
  <c r="Z157" i="7"/>
  <c r="Z579" i="7"/>
  <c r="Z624" i="7"/>
  <c r="Z80" i="7"/>
  <c r="Z158" i="7"/>
  <c r="Z758" i="7"/>
  <c r="Z97" i="7"/>
  <c r="Z543" i="7"/>
  <c r="Z702" i="7"/>
  <c r="Z487" i="7"/>
  <c r="Z379" i="7"/>
  <c r="Z129" i="7"/>
  <c r="Z692" i="7"/>
  <c r="Z258" i="7"/>
  <c r="Z52" i="7"/>
  <c r="Z146" i="7"/>
  <c r="Z215" i="7"/>
  <c r="Z626" i="7"/>
  <c r="Z586" i="7"/>
  <c r="Z337" i="7"/>
  <c r="Z214" i="7"/>
  <c r="Z328" i="7"/>
  <c r="Z655" i="7"/>
  <c r="Z13" i="7"/>
  <c r="Z25" i="7"/>
  <c r="Z378" i="7"/>
  <c r="Z243" i="7"/>
  <c r="Z390" i="7"/>
  <c r="Z489" i="7"/>
  <c r="Z497" i="7"/>
  <c r="Z125" i="7"/>
  <c r="Z72" i="7"/>
  <c r="Z606" i="7"/>
  <c r="Z135" i="7"/>
  <c r="Z183" i="7"/>
  <c r="Z188" i="7"/>
  <c r="Z581" i="7"/>
  <c r="Z358" i="7"/>
  <c r="Z367" i="7"/>
  <c r="Z6" i="7"/>
  <c r="Z75" i="7"/>
  <c r="Z321" i="7"/>
  <c r="Z753" i="7"/>
  <c r="Z115" i="7"/>
  <c r="Z241" i="7"/>
  <c r="Z625" i="7"/>
  <c r="Z563" i="7"/>
  <c r="Z397" i="7"/>
  <c r="Z492" i="7"/>
  <c r="Z62" i="7"/>
  <c r="Z287" i="7"/>
  <c r="Z201" i="7"/>
  <c r="Z312" i="7"/>
  <c r="Z582" i="7"/>
  <c r="Z307" i="7"/>
  <c r="Z311" i="7"/>
  <c r="Z140" i="7"/>
  <c r="Z246" i="7"/>
  <c r="Z167" i="7"/>
  <c r="Z638" i="7"/>
  <c r="Z697" i="7"/>
  <c r="Z85" i="7"/>
  <c r="Z466" i="7"/>
  <c r="Z340" i="7"/>
  <c r="Z104" i="7"/>
  <c r="Z224" i="7"/>
  <c r="Z589" i="7"/>
  <c r="Z47" i="7"/>
  <c r="Z717" i="7"/>
  <c r="Z386" i="7"/>
  <c r="Z70" i="7"/>
  <c r="Z331" i="7"/>
  <c r="Z361" i="7"/>
  <c r="Z673" i="7"/>
  <c r="Z755" i="7"/>
  <c r="Z319" i="7"/>
  <c r="Z184" i="7"/>
  <c r="Z633" i="7"/>
  <c r="Z732" i="7"/>
  <c r="Z681" i="7"/>
  <c r="Z413" i="7"/>
  <c r="Z93" i="7"/>
  <c r="Z87" i="7"/>
  <c r="Z708" i="7"/>
  <c r="Z151" i="7"/>
  <c r="Z643" i="7"/>
  <c r="Z616" i="7"/>
  <c r="Z583" i="7"/>
  <c r="Z77" i="7"/>
  <c r="Z683" i="7"/>
  <c r="Z651" i="7"/>
  <c r="Z172" i="7"/>
  <c r="Z4" i="7"/>
  <c r="Z760" i="7"/>
  <c r="Z412" i="7"/>
  <c r="Z160" i="7"/>
  <c r="Z509" i="7"/>
  <c r="Z219" i="7"/>
  <c r="Z541" i="7"/>
  <c r="Z528" i="7"/>
  <c r="Z133" i="7"/>
  <c r="Z113" i="7"/>
  <c r="Z338" i="7"/>
  <c r="Z585" i="7"/>
  <c r="Z426" i="7"/>
  <c r="Z407" i="7"/>
  <c r="Z89" i="7"/>
  <c r="Z479" i="7"/>
  <c r="Z192" i="7"/>
  <c r="Z2" i="7"/>
  <c r="Z309" i="7"/>
  <c r="Z427" i="7"/>
  <c r="Z463" i="7"/>
  <c r="Z420" i="7"/>
  <c r="Z24" i="7"/>
  <c r="Z347" i="7"/>
  <c r="Z628" i="7"/>
  <c r="Z576" i="7"/>
  <c r="Z71" i="7"/>
  <c r="Z594" i="7"/>
  <c r="Z189" i="7"/>
  <c r="Z325" i="7"/>
  <c r="Z44" i="7"/>
  <c r="Z751" i="7"/>
  <c r="Z200" i="7"/>
  <c r="Z459" i="7"/>
  <c r="Z345" i="7"/>
  <c r="Z292" i="7"/>
  <c r="Z356" i="7"/>
  <c r="Z278" i="7"/>
  <c r="Z467" i="7"/>
  <c r="Z59" i="7"/>
  <c r="Z198" i="7"/>
  <c r="Z132" i="7"/>
  <c r="Z421" i="7"/>
  <c r="Z316" i="7"/>
  <c r="Z756" i="7"/>
  <c r="Z458" i="7"/>
  <c r="Z689" i="7"/>
  <c r="Z374" i="7"/>
  <c r="Z173" i="7"/>
  <c r="Z452" i="7"/>
  <c r="Z210" i="7"/>
  <c r="Z242" i="7"/>
  <c r="Z275" i="7"/>
  <c r="Z734" i="7"/>
  <c r="Z384" i="7"/>
  <c r="Z283" i="7"/>
  <c r="Z653" i="7"/>
  <c r="Z553" i="7"/>
  <c r="Z636" i="7"/>
  <c r="Z236" i="7"/>
  <c r="Z504" i="7"/>
  <c r="Z228" i="7"/>
  <c r="Z647" i="7"/>
  <c r="Z96" i="7"/>
  <c r="Z677" i="7"/>
  <c r="Z371" i="7"/>
  <c r="Z580" i="7"/>
  <c r="Z91" i="7"/>
  <c r="Z637" i="7"/>
  <c r="Z156" i="7"/>
  <c r="Z314" i="7"/>
  <c r="Z38" i="7"/>
  <c r="Z170" i="7"/>
  <c r="Z701" i="7"/>
  <c r="Z253" i="7"/>
  <c r="Z377" i="7"/>
  <c r="Z148" i="7"/>
  <c r="Z456" i="7"/>
  <c r="Z216" i="7"/>
  <c r="Z335" i="7"/>
  <c r="Z434" i="7"/>
  <c r="Z333" i="7"/>
  <c r="Z608" i="7"/>
  <c r="Z644" i="7"/>
  <c r="Z222" i="7"/>
  <c r="Z343" i="7"/>
  <c r="Z21" i="7"/>
  <c r="Z554" i="7"/>
  <c r="Z738" i="7"/>
  <c r="Z505" i="7"/>
  <c r="Z18" i="7"/>
  <c r="Z565" i="7"/>
  <c r="Z168" i="7"/>
  <c r="Z250" i="7"/>
  <c r="Z537" i="7"/>
  <c r="Z248" i="7"/>
  <c r="Z445" i="7"/>
  <c r="Z383" i="7"/>
  <c r="Z680" i="7"/>
  <c r="Z363" i="7"/>
  <c r="Z191" i="7"/>
  <c r="Z640" i="7"/>
  <c r="Z127" i="7"/>
  <c r="Z704" i="7"/>
  <c r="Z395" i="7"/>
  <c r="Z153" i="7"/>
  <c r="Z600" i="7"/>
  <c r="Z22" i="7"/>
  <c r="Z257" i="7"/>
  <c r="Z272" i="7"/>
  <c r="Z103" i="7"/>
  <c r="Z686" i="7"/>
  <c r="Z51" i="7"/>
  <c r="Z16" i="7"/>
  <c r="Z296" i="7"/>
  <c r="Z739" i="7"/>
  <c r="Z561" i="7"/>
  <c r="Z346" i="7"/>
  <c r="Z518" i="7"/>
  <c r="Z329" i="7"/>
  <c r="Z92" i="7"/>
  <c r="Z122" i="7"/>
  <c r="Z493" i="7"/>
  <c r="Z203" i="7"/>
  <c r="Z551" i="7"/>
  <c r="Z130" i="7"/>
  <c r="Z441" i="7"/>
  <c r="Z514" i="7"/>
  <c r="Z381" i="7"/>
  <c r="Z263" i="7"/>
  <c r="Z612" i="7"/>
  <c r="Z385" i="7"/>
  <c r="Z26" i="7"/>
  <c r="Z716" i="7"/>
  <c r="Z460" i="7"/>
  <c r="Z508" i="7"/>
  <c r="Z448" i="7"/>
  <c r="Z141" i="7"/>
  <c r="Z480" i="7"/>
  <c r="Z68" i="7"/>
  <c r="Z102" i="7"/>
  <c r="Z41" i="7"/>
  <c r="Z564" i="7"/>
  <c r="Z417" i="7"/>
  <c r="Z629" i="7"/>
  <c r="Z255" i="7"/>
  <c r="Z5" i="7"/>
  <c r="Z327" i="7"/>
  <c r="Z699" i="7"/>
  <c r="Z511" i="7"/>
  <c r="Z78" i="7"/>
  <c r="Z599" i="7"/>
  <c r="Z14" i="7"/>
  <c r="Z208" i="7"/>
  <c r="Z240" i="7"/>
  <c r="Z213" i="7"/>
  <c r="Z630" i="7"/>
  <c r="Z396" i="7"/>
  <c r="Z276" i="7"/>
  <c r="Z742" i="7"/>
  <c r="Z233" i="7"/>
  <c r="Z610" i="7"/>
  <c r="Z342" i="7"/>
  <c r="Z63" i="7"/>
  <c r="Z196" i="7"/>
  <c r="Z284" i="7"/>
  <c r="Z251" i="7"/>
  <c r="Z645" i="7"/>
  <c r="Z234" i="7"/>
  <c r="Z350" i="7"/>
  <c r="Z461" i="7"/>
  <c r="Z226" i="7"/>
  <c r="Z442" i="7"/>
  <c r="Z410" i="7"/>
  <c r="Z137" i="7"/>
  <c r="Z145" i="7"/>
  <c r="Z457" i="7"/>
  <c r="Z747" i="7"/>
  <c r="Z274" i="7"/>
  <c r="Z176" i="7"/>
  <c r="Z42" i="7"/>
  <c r="Z627" i="7"/>
  <c r="Z83" i="7"/>
  <c r="Z99" i="7"/>
  <c r="Z175" i="7"/>
  <c r="Z84" i="7"/>
  <c r="Z750" i="7"/>
  <c r="Z759" i="7"/>
  <c r="Z354" i="7"/>
  <c r="Z204" i="7"/>
  <c r="Z615" i="7"/>
  <c r="Z187" i="7"/>
  <c r="Z310" i="7"/>
  <c r="Z435" i="7"/>
  <c r="Z440" i="7"/>
  <c r="Z714" i="7"/>
  <c r="Z577" i="7"/>
  <c r="Z491" i="7"/>
  <c r="Z556" i="7"/>
  <c r="Z598" i="7"/>
  <c r="Z405" i="7"/>
  <c r="Z544" i="7"/>
  <c r="Z721" i="7"/>
  <c r="Z510" i="7"/>
  <c r="Z368" i="7"/>
  <c r="Z706" i="7"/>
  <c r="Z231" i="7"/>
  <c r="Z539" i="7"/>
  <c r="Z408" i="7"/>
  <c r="Z752" i="7"/>
  <c r="Z120" i="7"/>
  <c r="Z502" i="7"/>
  <c r="Z308" i="7"/>
  <c r="Z66" i="7"/>
  <c r="Z155" i="7"/>
  <c r="Z165" i="7"/>
  <c r="Z515" i="7"/>
  <c r="Z344" i="7"/>
  <c r="Z513" i="7"/>
  <c r="Z317" i="7"/>
  <c r="Z534" i="7"/>
  <c r="Z375" i="7"/>
  <c r="Z95" i="7"/>
  <c r="Z540" i="7"/>
  <c r="Z86" i="7"/>
  <c r="Z560" i="7"/>
  <c r="Z123" i="7"/>
  <c r="Z232" i="7"/>
  <c r="Z7" i="7"/>
  <c r="Z614" i="7"/>
  <c r="Z389" i="7"/>
  <c r="Z486" i="7"/>
  <c r="Z604" i="7"/>
  <c r="Z475" i="7"/>
  <c r="Z267" i="7"/>
  <c r="Z736" i="7"/>
  <c r="Z109" i="7"/>
  <c r="Z720" i="7"/>
  <c r="Z436" i="7"/>
  <c r="Z179" i="7"/>
  <c r="Z185" i="7"/>
  <c r="Z559" i="7"/>
  <c r="Z142" i="7"/>
  <c r="Z380" i="7"/>
  <c r="Z596" i="7"/>
  <c r="Z330" i="7"/>
  <c r="Z121" i="7"/>
  <c r="Z376" i="7"/>
  <c r="Z124" i="7"/>
  <c r="Z538" i="7"/>
  <c r="Z429" i="7"/>
  <c r="Z707" i="7"/>
  <c r="Z705" i="7"/>
  <c r="Z139" i="7"/>
  <c r="Z423" i="7"/>
  <c r="Z303" i="7"/>
  <c r="Z88" i="7"/>
  <c r="Z273" i="7"/>
  <c r="Z687" i="7"/>
  <c r="Z524" i="7"/>
  <c r="Z741" i="7"/>
  <c r="Z415" i="7"/>
  <c r="Z740" i="7"/>
  <c r="Z56" i="7"/>
  <c r="Z535" i="7"/>
  <c r="Z409" i="7"/>
  <c r="Z262" i="7"/>
  <c r="Z571" i="7"/>
  <c r="Z737" i="7"/>
  <c r="Z33" i="7"/>
  <c r="Z266" i="7"/>
  <c r="Z32" i="7"/>
  <c r="Z202" i="7"/>
  <c r="Z545" i="7"/>
  <c r="Z746" i="7"/>
  <c r="Z506" i="7"/>
  <c r="Z631" i="7"/>
  <c r="Z592" i="7"/>
  <c r="Z152" i="7"/>
  <c r="Z470" i="7"/>
  <c r="Z494" i="7"/>
  <c r="Z373" i="7"/>
  <c r="Z111" i="7"/>
  <c r="Z678" i="7"/>
  <c r="Z690" i="7"/>
  <c r="Z117" i="7"/>
  <c r="Z422" i="7"/>
  <c r="Z605" i="7"/>
  <c r="Z567" i="7"/>
  <c r="Z425" i="7"/>
  <c r="Z449" i="7"/>
  <c r="Z357" i="7"/>
  <c r="Z700" i="7"/>
  <c r="Z11" i="7"/>
  <c r="Z696" i="7"/>
  <c r="Z364" i="7"/>
  <c r="Z590" i="7"/>
  <c r="Z446" i="7"/>
  <c r="Z249" i="7"/>
  <c r="Z522" i="7"/>
  <c r="Z30" i="7"/>
  <c r="Z611" i="7"/>
  <c r="Z632" i="7"/>
  <c r="Z164" i="7"/>
  <c r="Z8" i="7"/>
  <c r="Z574" i="7"/>
  <c r="Z570" i="7"/>
  <c r="Z488" i="7"/>
  <c r="Z351" i="7"/>
  <c r="Z352" i="7"/>
  <c r="Z81" i="7"/>
  <c r="Z473" i="7"/>
  <c r="Z265" i="7"/>
  <c r="Z424" i="7"/>
  <c r="Z620" i="7"/>
  <c r="Z484" i="7"/>
  <c r="Z572" i="7"/>
  <c r="Z713" i="7"/>
  <c r="Z100" i="7"/>
  <c r="Z670" i="7"/>
  <c r="Z34" i="7"/>
  <c r="Z555" i="7"/>
  <c r="Z199" i="7"/>
  <c r="Z110" i="7"/>
  <c r="Z529" i="7"/>
  <c r="Z641" i="7"/>
  <c r="Z43" i="7"/>
  <c r="Z182" i="7"/>
  <c r="Z326" i="7"/>
  <c r="Z404" i="7"/>
  <c r="Z107" i="7"/>
  <c r="Z520" i="7"/>
  <c r="Z161" i="7"/>
  <c r="Z217" i="7"/>
  <c r="Z562" i="7"/>
  <c r="Z391" i="7"/>
  <c r="Z623" i="7"/>
  <c r="Z622" i="7"/>
  <c r="Z341" i="7"/>
  <c r="Z575" i="7"/>
  <c r="Z482" i="7"/>
  <c r="Z498" i="7"/>
  <c r="Z578" i="7"/>
  <c r="Z362" i="7"/>
  <c r="Z126" i="7"/>
  <c r="Z588" i="7"/>
  <c r="Z432" i="7"/>
  <c r="Z289" i="7"/>
  <c r="Z521" i="7"/>
  <c r="Z238" i="7"/>
  <c r="Z531" i="7"/>
  <c r="Z349" i="7"/>
  <c r="Z453" i="7"/>
  <c r="Z761" i="7"/>
  <c r="Z247" i="7"/>
  <c r="Z416" i="7"/>
  <c r="Z499" i="7"/>
  <c r="Z618" i="7"/>
  <c r="Z302" i="7"/>
  <c r="Z595" i="7"/>
  <c r="Z679" i="7"/>
  <c r="Z682" i="7"/>
  <c r="Z684" i="7"/>
  <c r="Z23" i="7"/>
  <c r="Z180" i="7"/>
  <c r="Z128" i="6" l="1"/>
  <c r="AA128" i="6" s="1"/>
  <c r="Z836" i="6"/>
  <c r="AA836" i="6" s="1"/>
  <c r="Z835" i="6"/>
  <c r="AA835" i="6" s="1"/>
  <c r="Z811" i="6"/>
  <c r="AA811" i="6" s="1"/>
  <c r="Z248" i="6"/>
  <c r="AA248" i="6" s="1"/>
  <c r="Z829" i="6"/>
  <c r="AA829" i="6" s="1"/>
  <c r="Z127" i="6"/>
  <c r="AA127" i="6" s="1"/>
  <c r="Z810" i="6"/>
  <c r="AA810" i="6" s="1"/>
  <c r="Z845" i="6"/>
  <c r="AA845" i="6" s="1"/>
  <c r="Z54" i="6"/>
  <c r="AA54" i="6" s="1"/>
  <c r="Z290" i="6"/>
  <c r="AA290" i="6" s="1"/>
  <c r="Z153" i="6"/>
  <c r="AA153" i="6" s="1"/>
  <c r="Z115" i="6"/>
  <c r="AA115" i="6" s="1"/>
  <c r="Z822" i="6"/>
  <c r="AA822" i="6" s="1"/>
  <c r="Z831" i="6"/>
  <c r="AA831" i="6" s="1"/>
  <c r="Z819" i="6"/>
  <c r="AA819" i="6" s="1"/>
  <c r="Z185" i="6"/>
  <c r="AA185" i="6" s="1"/>
  <c r="Z61" i="6"/>
  <c r="AA61" i="6" s="1"/>
  <c r="Z849" i="6"/>
  <c r="AA849" i="6" s="1"/>
  <c r="Z844" i="6"/>
  <c r="AA844" i="6" s="1"/>
  <c r="Z187" i="6"/>
  <c r="AA187" i="6" s="1"/>
  <c r="Z41" i="6"/>
  <c r="AA41" i="6" s="1"/>
  <c r="Z68" i="6"/>
  <c r="AA68" i="6" s="1"/>
  <c r="Z843" i="6"/>
  <c r="AA843" i="6" s="1"/>
  <c r="Z823" i="6"/>
  <c r="AA823" i="6" s="1"/>
  <c r="Z815" i="6"/>
  <c r="AA815" i="6" s="1"/>
  <c r="Z373" i="6"/>
  <c r="AA373" i="6" s="1"/>
  <c r="Z461" i="6"/>
  <c r="AA461" i="6" s="1"/>
  <c r="Z813" i="6"/>
  <c r="AA813" i="6" s="1"/>
  <c r="Z99" i="6"/>
  <c r="AA99" i="6" s="1"/>
  <c r="Z48" i="6"/>
  <c r="AA48" i="6" s="1"/>
  <c r="Z186" i="6"/>
  <c r="AA186" i="6" s="1"/>
  <c r="Z809" i="6"/>
  <c r="AA809" i="6" s="1"/>
  <c r="Z291" i="6"/>
  <c r="AA291" i="6" s="1"/>
  <c r="Z375" i="6"/>
  <c r="AA375" i="6" s="1"/>
  <c r="Z812" i="6"/>
  <c r="AA812" i="6" s="1"/>
  <c r="Z460" i="6"/>
  <c r="AA460" i="6" s="1"/>
  <c r="Z140" i="6"/>
  <c r="AA140" i="6" s="1"/>
  <c r="Z848" i="6"/>
  <c r="AA848" i="6" s="1"/>
  <c r="Z462" i="6"/>
  <c r="AA462" i="6" s="1"/>
  <c r="Z806" i="6"/>
  <c r="AA806" i="6" s="1"/>
  <c r="Z818" i="6"/>
  <c r="AA818" i="6" s="1"/>
  <c r="Z837" i="6"/>
  <c r="AA837" i="6" s="1"/>
  <c r="Z828" i="6"/>
  <c r="AA828" i="6" s="1"/>
  <c r="Z249" i="6"/>
  <c r="AA249" i="6" s="1"/>
  <c r="Z8" i="6"/>
  <c r="AA8" i="6" s="1"/>
  <c r="Z820" i="6"/>
  <c r="AA820" i="6" s="1"/>
  <c r="Z839" i="6"/>
  <c r="AA839" i="6" s="1"/>
  <c r="Z21" i="6"/>
  <c r="AA21" i="6" s="1"/>
  <c r="Z414" i="6"/>
  <c r="AA414" i="6" s="1"/>
  <c r="Z847" i="6"/>
  <c r="AA847" i="6" s="1"/>
  <c r="Z832" i="6"/>
  <c r="AA832" i="6" s="1"/>
  <c r="Z825" i="6"/>
  <c r="AA825" i="6" s="1"/>
  <c r="Z151" i="6"/>
  <c r="AA151" i="6" s="1"/>
  <c r="Z314" i="6"/>
  <c r="AA314" i="6" s="1"/>
  <c r="Z154" i="6"/>
  <c r="AA154" i="6" s="1"/>
  <c r="Z139" i="6"/>
  <c r="AA139" i="6" s="1"/>
  <c r="Z841" i="6"/>
  <c r="AA841" i="6" s="1"/>
  <c r="Z184" i="6"/>
  <c r="AA184" i="6" s="1"/>
  <c r="Z814" i="6"/>
  <c r="AA814" i="6" s="1"/>
  <c r="Z840" i="6"/>
  <c r="AA840" i="6" s="1"/>
  <c r="Z152" i="6"/>
  <c r="AA152" i="6" s="1"/>
  <c r="Z833" i="6"/>
  <c r="AA833" i="6" s="1"/>
  <c r="Z247" i="6"/>
  <c r="AA247" i="6" s="1"/>
  <c r="Z807" i="6"/>
  <c r="AA807" i="6" s="1"/>
  <c r="Z827" i="6"/>
  <c r="AA827" i="6" s="1"/>
  <c r="Z830" i="6"/>
  <c r="AA830" i="6" s="1"/>
  <c r="Z229" i="6"/>
  <c r="AA229" i="6" s="1"/>
  <c r="Z376" i="6"/>
  <c r="AA376" i="6" s="1"/>
  <c r="Z377" i="6"/>
  <c r="AA377" i="6" s="1"/>
  <c r="Z116" i="6"/>
  <c r="AA116" i="6" s="1"/>
  <c r="Z208" i="6"/>
  <c r="AA208" i="6" s="1"/>
  <c r="Z817" i="6"/>
  <c r="AA817" i="6" s="1"/>
  <c r="Z459" i="6"/>
  <c r="AA459" i="6" s="1"/>
  <c r="Z463" i="6"/>
  <c r="AA463" i="6" s="1"/>
  <c r="Z838" i="6"/>
  <c r="AA838" i="6" s="1"/>
  <c r="Z374" i="6"/>
  <c r="AA374" i="6" s="1"/>
  <c r="Z826" i="6"/>
  <c r="AA826" i="6" s="1"/>
  <c r="Z416" i="6"/>
  <c r="AA416" i="6" s="1"/>
  <c r="Z834" i="6"/>
  <c r="AA834" i="6" s="1"/>
  <c r="Z842" i="6"/>
  <c r="AA842" i="6" s="1"/>
  <c r="Z209" i="6"/>
  <c r="AA209" i="6" s="1"/>
  <c r="Z805" i="6"/>
  <c r="AA805" i="6" s="1"/>
  <c r="Z821" i="6"/>
  <c r="AA821" i="6" s="1"/>
  <c r="Z339" i="6"/>
  <c r="AA339" i="6" s="1"/>
  <c r="Z14" i="6"/>
  <c r="AA14" i="6" s="1"/>
  <c r="Z415" i="6"/>
  <c r="AA415" i="6" s="1"/>
  <c r="Z88" i="6"/>
  <c r="AA88" i="6" s="1"/>
  <c r="Z464" i="6"/>
  <c r="AA464" i="6" s="1"/>
  <c r="Z417" i="6"/>
  <c r="AA417" i="6" s="1"/>
  <c r="Z315" i="6"/>
  <c r="AA315" i="6" s="1"/>
  <c r="Z824" i="6"/>
  <c r="AA824" i="6" s="1"/>
  <c r="Z808" i="6"/>
  <c r="AA808" i="6" s="1"/>
  <c r="Z846" i="6"/>
  <c r="AA846" i="6" s="1"/>
  <c r="Z816" i="6"/>
  <c r="AA816" i="6" s="1"/>
  <c r="Z610" i="6"/>
  <c r="AA610" i="6" s="1"/>
  <c r="Z523" i="6"/>
  <c r="AA523" i="6" s="1"/>
  <c r="Z445" i="6"/>
  <c r="AA445" i="6" s="1"/>
  <c r="Z129" i="6"/>
  <c r="AA129" i="6" s="1"/>
  <c r="Z177" i="6"/>
  <c r="AA177" i="6" s="1"/>
  <c r="Z494" i="6"/>
  <c r="AA494" i="6" s="1"/>
  <c r="Z643" i="6"/>
  <c r="AA643" i="6" s="1"/>
  <c r="Z749" i="6"/>
  <c r="AA749" i="6" s="1"/>
  <c r="Z84" i="6"/>
  <c r="AA84" i="6" s="1"/>
  <c r="Z471" i="6"/>
  <c r="AA471" i="6" s="1"/>
  <c r="Z92" i="6"/>
  <c r="AA92" i="6" s="1"/>
  <c r="Z691" i="6"/>
  <c r="AA691" i="6" s="1"/>
  <c r="Z327" i="6"/>
  <c r="AA327" i="6" s="1"/>
  <c r="Z779" i="6"/>
  <c r="AA779" i="6" s="1"/>
  <c r="Z52" i="6"/>
  <c r="AA52" i="6" s="1"/>
  <c r="Z58" i="6"/>
  <c r="AA58" i="6" s="1"/>
  <c r="Z81" i="6"/>
  <c r="AA81" i="6" s="1"/>
  <c r="Z354" i="6"/>
  <c r="AA354" i="6" s="1"/>
  <c r="Z702" i="6"/>
  <c r="AA702" i="6" s="1"/>
  <c r="Z163" i="6"/>
  <c r="AA163" i="6" s="1"/>
  <c r="Z436" i="6"/>
  <c r="AA436" i="6" s="1"/>
  <c r="Z109" i="6"/>
  <c r="AA109" i="6" s="1"/>
  <c r="Z197" i="6"/>
  <c r="AA197" i="6" s="1"/>
  <c r="Z673" i="6"/>
  <c r="AA673" i="6" s="1"/>
  <c r="Z243" i="6"/>
  <c r="AA243" i="6" s="1"/>
  <c r="Z271" i="6"/>
  <c r="AA271" i="6" s="1"/>
  <c r="Z611" i="6"/>
  <c r="AA611" i="6" s="1"/>
  <c r="Z288" i="6"/>
  <c r="AA288" i="6" s="1"/>
  <c r="Z596" i="6"/>
  <c r="AA596" i="6" s="1"/>
  <c r="Z468" i="6"/>
  <c r="AA468" i="6" s="1"/>
  <c r="Z495" i="6"/>
  <c r="AA495" i="6" s="1"/>
  <c r="Z700" i="6"/>
  <c r="AA700" i="6" s="1"/>
  <c r="Z556" i="6"/>
  <c r="AA556" i="6" s="1"/>
  <c r="Z624" i="6"/>
  <c r="AA624" i="6" s="1"/>
  <c r="Z746" i="6"/>
  <c r="AA746" i="6" s="1"/>
  <c r="Z362" i="6"/>
  <c r="AA362" i="6" s="1"/>
  <c r="Z741" i="6"/>
  <c r="AA741" i="6" s="1"/>
  <c r="Z487" i="6"/>
  <c r="AA487" i="6" s="1"/>
  <c r="Z188" i="6"/>
  <c r="AA188" i="6" s="1"/>
  <c r="Z118" i="6"/>
  <c r="AA118" i="6" s="1"/>
  <c r="Z222" i="6"/>
  <c r="AA222" i="6" s="1"/>
  <c r="Z634" i="6"/>
  <c r="AA634" i="6" s="1"/>
  <c r="Z668" i="6"/>
  <c r="AA668" i="6" s="1"/>
  <c r="Z298" i="6"/>
  <c r="AA298" i="6" s="1"/>
  <c r="Z720" i="6"/>
  <c r="AA720" i="6" s="1"/>
  <c r="Z572" i="6"/>
  <c r="AA572" i="6" s="1"/>
  <c r="Z792" i="6"/>
  <c r="AA792" i="6" s="1"/>
  <c r="Z656" i="6"/>
  <c r="AA656" i="6" s="1"/>
  <c r="Z195" i="6"/>
  <c r="AA195" i="6" s="1"/>
  <c r="Z469" i="6"/>
  <c r="AA469" i="6" s="1"/>
  <c r="Z467" i="6"/>
  <c r="AA467" i="6" s="1"/>
  <c r="Z698" i="6"/>
  <c r="AA698" i="6" s="1"/>
  <c r="Z97" i="6"/>
  <c r="AA97" i="6" s="1"/>
  <c r="Z381" i="6"/>
  <c r="AA381" i="6" s="1"/>
  <c r="Z16" i="6"/>
  <c r="AA16" i="6" s="1"/>
  <c r="Z491" i="6"/>
  <c r="AA491" i="6" s="1"/>
  <c r="Z752" i="6"/>
  <c r="AA752" i="6" s="1"/>
  <c r="Z108" i="6"/>
  <c r="AA108" i="6" s="1"/>
  <c r="Z760" i="6"/>
  <c r="AA760" i="6" s="1"/>
  <c r="Z631" i="6"/>
  <c r="AA631" i="6" s="1"/>
  <c r="Z353" i="6"/>
  <c r="AA353" i="6" s="1"/>
  <c r="Z138" i="6"/>
  <c r="AA138" i="6" s="1"/>
  <c r="Z276" i="6"/>
  <c r="AA276" i="6" s="1"/>
  <c r="Z565" i="6"/>
  <c r="AA565" i="6" s="1"/>
  <c r="Z76" i="6"/>
  <c r="AA76" i="6" s="1"/>
  <c r="Z394" i="6"/>
  <c r="AA394" i="6" s="1"/>
  <c r="Z605" i="6"/>
  <c r="AA605" i="6" s="1"/>
  <c r="Z696" i="6"/>
  <c r="AA696" i="6" s="1"/>
  <c r="Z507" i="6"/>
  <c r="AA507" i="6" s="1"/>
  <c r="Z225" i="6"/>
  <c r="AA225" i="6" s="1"/>
  <c r="Z589" i="6"/>
  <c r="AA589" i="6" s="1"/>
  <c r="Z309" i="6"/>
  <c r="AA309" i="6" s="1"/>
  <c r="Z268" i="6"/>
  <c r="AA268" i="6" s="1"/>
  <c r="Z603" i="6"/>
  <c r="AA603" i="6" s="1"/>
  <c r="Z296" i="6"/>
  <c r="AA296" i="6" s="1"/>
  <c r="Z121" i="6"/>
  <c r="AA121" i="6" s="1"/>
  <c r="Z144" i="6"/>
  <c r="AA144" i="6" s="1"/>
  <c r="Z329" i="6"/>
  <c r="AA329" i="6" s="1"/>
  <c r="Z541" i="6"/>
  <c r="AA541" i="6" s="1"/>
  <c r="Z212" i="6"/>
  <c r="AA212" i="6" s="1"/>
  <c r="Z437" i="6"/>
  <c r="AA437" i="6" s="1"/>
  <c r="Z783" i="6"/>
  <c r="AA783" i="6" s="1"/>
  <c r="Z454" i="6"/>
  <c r="AA454" i="6" s="1"/>
  <c r="Z654" i="6"/>
  <c r="AA654" i="6" s="1"/>
  <c r="Z661" i="6"/>
  <c r="AA661" i="6" s="1"/>
  <c r="Z658" i="6"/>
  <c r="AA658" i="6" s="1"/>
  <c r="Z498" i="6"/>
  <c r="AA498" i="6" s="1"/>
  <c r="Z646" i="6"/>
  <c r="AA646" i="6" s="1"/>
  <c r="Z737" i="6"/>
  <c r="AA737" i="6" s="1"/>
  <c r="Z645" i="6"/>
  <c r="AA645" i="6" s="1"/>
  <c r="Z706" i="6"/>
  <c r="AA706" i="6" s="1"/>
  <c r="Z593" i="6"/>
  <c r="AA593" i="6" s="1"/>
  <c r="Z648" i="6"/>
  <c r="AA648" i="6" s="1"/>
  <c r="Z303" i="6"/>
  <c r="AA303" i="6" s="1"/>
  <c r="Z347" i="6"/>
  <c r="AA347" i="6" s="1"/>
  <c r="Z265" i="6"/>
  <c r="AA265" i="6" s="1"/>
  <c r="Z372" i="6"/>
  <c r="AA372" i="6" s="1"/>
  <c r="Z204" i="6"/>
  <c r="AA204" i="6" s="1"/>
  <c r="Z321" i="6"/>
  <c r="AA321" i="6" s="1"/>
  <c r="Z674" i="6"/>
  <c r="AA674" i="6" s="1"/>
  <c r="Z206" i="6"/>
  <c r="AA206" i="6" s="1"/>
  <c r="Z771" i="6"/>
  <c r="AA771" i="6" s="1"/>
  <c r="Z168" i="6"/>
  <c r="AA168" i="6" s="1"/>
  <c r="Z666" i="6"/>
  <c r="AA666" i="6" s="1"/>
  <c r="Z335" i="6"/>
  <c r="AA335" i="6" s="1"/>
  <c r="Z675" i="6"/>
  <c r="AA675" i="6" s="1"/>
  <c r="Z574" i="6"/>
  <c r="AA574" i="6" s="1"/>
  <c r="Z676" i="6"/>
  <c r="AA676" i="6" s="1"/>
  <c r="Z509" i="6"/>
  <c r="AA509" i="6" s="1"/>
  <c r="Z119" i="6"/>
  <c r="AA119" i="6" s="1"/>
  <c r="Z53" i="6"/>
  <c r="AA53" i="6" s="1"/>
  <c r="Z475" i="6"/>
  <c r="AA475" i="6" s="1"/>
  <c r="Z530" i="6"/>
  <c r="AA530" i="6" s="1"/>
  <c r="Z754" i="6"/>
  <c r="AA754" i="6" s="1"/>
  <c r="Z477" i="6"/>
  <c r="AA477" i="6" s="1"/>
  <c r="Z272" i="6"/>
  <c r="AA272" i="6" s="1"/>
  <c r="Z82" i="6"/>
  <c r="AA82" i="6" s="1"/>
  <c r="Z600" i="6"/>
  <c r="AA600" i="6" s="1"/>
  <c r="Z770" i="6"/>
  <c r="AA770" i="6" s="1"/>
  <c r="Z183" i="6"/>
  <c r="AA183" i="6" s="1"/>
  <c r="Z105" i="6"/>
  <c r="AA105" i="6" s="1"/>
  <c r="Z478" i="6"/>
  <c r="AA478" i="6" s="1"/>
  <c r="Z72" i="6"/>
  <c r="AA72" i="6" s="1"/>
  <c r="Z308" i="6"/>
  <c r="AA308" i="6" s="1"/>
  <c r="Z284" i="6"/>
  <c r="AA284" i="6" s="1"/>
  <c r="Z402" i="6"/>
  <c r="AA402" i="6" s="1"/>
  <c r="Z344" i="6"/>
  <c r="AA344" i="6" s="1"/>
  <c r="Z12" i="6"/>
  <c r="AA12" i="6" s="1"/>
  <c r="Z697" i="6"/>
  <c r="AA697" i="6" s="1"/>
  <c r="Z393" i="6"/>
  <c r="AA393" i="6" s="1"/>
  <c r="Z617" i="6"/>
  <c r="AA617" i="6" s="1"/>
  <c r="Z419" i="6"/>
  <c r="AA419" i="6" s="1"/>
  <c r="Z625" i="6"/>
  <c r="AA625" i="6" s="1"/>
  <c r="Z227" i="6"/>
  <c r="AA227" i="6" s="1"/>
  <c r="Z95" i="6"/>
  <c r="AA95" i="6" s="1"/>
  <c r="Z561" i="6"/>
  <c r="AA561" i="6" s="1"/>
  <c r="Z102" i="6"/>
  <c r="AA102" i="6" s="1"/>
  <c r="Z307" i="6"/>
  <c r="AA307" i="6" s="1"/>
  <c r="Z750" i="6"/>
  <c r="AA750" i="6" s="1"/>
  <c r="Z160" i="6"/>
  <c r="AA160" i="6" s="1"/>
  <c r="Z346" i="6"/>
  <c r="AA346" i="6" s="1"/>
  <c r="Z744" i="6"/>
  <c r="AA744" i="6" s="1"/>
  <c r="Z753" i="6"/>
  <c r="AA753" i="6" s="1"/>
  <c r="Z134" i="6"/>
  <c r="AA134" i="6" s="1"/>
  <c r="Z292" i="6"/>
  <c r="AA292" i="6" s="1"/>
  <c r="Z474" i="6"/>
  <c r="AA474" i="6" s="1"/>
  <c r="Z112" i="6"/>
  <c r="AA112" i="6" s="1"/>
  <c r="Z552" i="6"/>
  <c r="AA552" i="6" s="1"/>
  <c r="Z293" i="6"/>
  <c r="AA293" i="6" s="1"/>
  <c r="Z505" i="6"/>
  <c r="AA505" i="6" s="1"/>
  <c r="Z590" i="6"/>
  <c r="AA590" i="6" s="1"/>
  <c r="Z86" i="6"/>
  <c r="AA86" i="6" s="1"/>
  <c r="Z218" i="6"/>
  <c r="AA218" i="6" s="1"/>
  <c r="Z798" i="6"/>
  <c r="AA798" i="6" s="1"/>
  <c r="Z659" i="6"/>
  <c r="AA659" i="6" s="1"/>
  <c r="Z622" i="6"/>
  <c r="AA622" i="6" s="1"/>
  <c r="Z20" i="6"/>
  <c r="AA20" i="6" s="1"/>
  <c r="Z441" i="6"/>
  <c r="AA441" i="6" s="1"/>
  <c r="Z6" i="6"/>
  <c r="AA6" i="6" s="1"/>
  <c r="Z790" i="6"/>
  <c r="AA790" i="6" s="1"/>
  <c r="Z426" i="6"/>
  <c r="AA426" i="6" s="1"/>
  <c r="Z704" i="6"/>
  <c r="AA704" i="6" s="1"/>
  <c r="Z173" i="6"/>
  <c r="AA173" i="6" s="1"/>
  <c r="Z411" i="6"/>
  <c r="AA411" i="6" s="1"/>
  <c r="Z404" i="6"/>
  <c r="AA404" i="6" s="1"/>
  <c r="Z685" i="6"/>
  <c r="AA685" i="6" s="1"/>
  <c r="Z31" i="6"/>
  <c r="AA31" i="6" s="1"/>
  <c r="Z550" i="6"/>
  <c r="AA550" i="6" s="1"/>
  <c r="Z499" i="6"/>
  <c r="AA499" i="6" s="1"/>
  <c r="Z10" i="6"/>
  <c r="AA10" i="6" s="1"/>
  <c r="Z721" i="6"/>
  <c r="AA721" i="6" s="1"/>
  <c r="Z733" i="6"/>
  <c r="AA733" i="6" s="1"/>
  <c r="Z279" i="6"/>
  <c r="AA279" i="6" s="1"/>
  <c r="Z17" i="6"/>
  <c r="AA17" i="6" s="1"/>
  <c r="Z216" i="6"/>
  <c r="AA216" i="6" s="1"/>
  <c r="Z251" i="6"/>
  <c r="AA251" i="6" s="1"/>
  <c r="Z221" i="6"/>
  <c r="AA221" i="6" s="1"/>
  <c r="Z174" i="6"/>
  <c r="AA174" i="6" s="1"/>
  <c r="Z516" i="6"/>
  <c r="AA516" i="6" s="1"/>
  <c r="Z370" i="6"/>
  <c r="AA370" i="6" s="1"/>
  <c r="Z366" i="6"/>
  <c r="AA366" i="6" s="1"/>
  <c r="Z27" i="6"/>
  <c r="AA27" i="6" s="1"/>
  <c r="Z662" i="6"/>
  <c r="AA662" i="6" s="1"/>
  <c r="Z793" i="6"/>
  <c r="AA793" i="6" s="1"/>
  <c r="Z649" i="6"/>
  <c r="AA649" i="6" s="1"/>
  <c r="Z785" i="6"/>
  <c r="AA785" i="6" s="1"/>
  <c r="Z237" i="6"/>
  <c r="AA237" i="6" s="1"/>
  <c r="Z506" i="6"/>
  <c r="AA506" i="6" s="1"/>
  <c r="Z349" i="6"/>
  <c r="AA349" i="6" s="1"/>
  <c r="Z456" i="6"/>
  <c r="AA456" i="6" s="1"/>
  <c r="Z388" i="6"/>
  <c r="AA388" i="6" s="1"/>
  <c r="Z137" i="6"/>
  <c r="AA137" i="6" s="1"/>
  <c r="Z769" i="6"/>
  <c r="AA769" i="6" s="1"/>
  <c r="Z18" i="6"/>
  <c r="AA18" i="6" s="1"/>
  <c r="Z263" i="6"/>
  <c r="AA263" i="6" s="1"/>
  <c r="Z358" i="6"/>
  <c r="AA358" i="6" s="1"/>
  <c r="Z465" i="6"/>
  <c r="AA465" i="6" s="1"/>
  <c r="Z623" i="6"/>
  <c r="AA623" i="6" s="1"/>
  <c r="Z320" i="6"/>
  <c r="AA320" i="6" s="1"/>
  <c r="Z569" i="6"/>
  <c r="AA569" i="6" s="1"/>
  <c r="Z525" i="6"/>
  <c r="AA525" i="6" s="1"/>
  <c r="Z294" i="6"/>
  <c r="AA294" i="6" s="1"/>
  <c r="Z70" i="6"/>
  <c r="AA70" i="6" s="1"/>
  <c r="Z618" i="6"/>
  <c r="AA618" i="6" s="1"/>
  <c r="Z742" i="6"/>
  <c r="AA742" i="6" s="1"/>
  <c r="Z332" i="6"/>
  <c r="AA332" i="6" s="1"/>
  <c r="Z799" i="6"/>
  <c r="AA799" i="6" s="1"/>
  <c r="Z609" i="6"/>
  <c r="AA609" i="6" s="1"/>
  <c r="Z299" i="6"/>
  <c r="AA299" i="6" s="1"/>
  <c r="Z91" i="6"/>
  <c r="AA91" i="6" s="1"/>
  <c r="Z671" i="6"/>
  <c r="AA671" i="6" s="1"/>
  <c r="Z351" i="6"/>
  <c r="AA351" i="6" s="1"/>
  <c r="Z261" i="6"/>
  <c r="AA261" i="6" s="1"/>
  <c r="Z357" i="6"/>
  <c r="AA357" i="6" s="1"/>
  <c r="Z350" i="6"/>
  <c r="AA350" i="6" s="1"/>
  <c r="Z379" i="6"/>
  <c r="AA379" i="6" s="1"/>
  <c r="Z175" i="6"/>
  <c r="AA175" i="6" s="1"/>
  <c r="Z682" i="6"/>
  <c r="AA682" i="6" s="1"/>
  <c r="Z428" i="6"/>
  <c r="AA428" i="6" s="1"/>
  <c r="Z547" i="6"/>
  <c r="AA547" i="6" s="1"/>
  <c r="Z679" i="6"/>
  <c r="AA679" i="6" s="1"/>
  <c r="Z693" i="6"/>
  <c r="AA693" i="6" s="1"/>
  <c r="Z338" i="6"/>
  <c r="AA338" i="6" s="1"/>
  <c r="Z260" i="6"/>
  <c r="AA260" i="6" s="1"/>
  <c r="Z149" i="6"/>
  <c r="AA149" i="6" s="1"/>
  <c r="Z515" i="6"/>
  <c r="AA515" i="6" s="1"/>
  <c r="Z527" i="6"/>
  <c r="AA527" i="6" s="1"/>
  <c r="Z586" i="6"/>
  <c r="AA586" i="6" s="1"/>
  <c r="Z652" i="6"/>
  <c r="AA652" i="6" s="1"/>
  <c r="Z280" i="6"/>
  <c r="AA280" i="6" s="1"/>
  <c r="Z326" i="6"/>
  <c r="AA326" i="6" s="1"/>
  <c r="Z147" i="6"/>
  <c r="AA147" i="6" s="1"/>
  <c r="Z439" i="6"/>
  <c r="AA439" i="6" s="1"/>
  <c r="Z29" i="6"/>
  <c r="AA29" i="6" s="1"/>
  <c r="Z678" i="6"/>
  <c r="AA678" i="6" s="1"/>
  <c r="Z447" i="6"/>
  <c r="AA447" i="6" s="1"/>
  <c r="Z67" i="6"/>
  <c r="AA67" i="6" s="1"/>
  <c r="Z788" i="6"/>
  <c r="AA788" i="6" s="1"/>
  <c r="Z273" i="6"/>
  <c r="AA273" i="6" s="1"/>
  <c r="Z710" i="6"/>
  <c r="AA710" i="6" s="1"/>
  <c r="Z36" i="6"/>
  <c r="AA36" i="6" s="1"/>
  <c r="Z496" i="6"/>
  <c r="AA496" i="6" s="1"/>
  <c r="Z319" i="6"/>
  <c r="AA319" i="6" s="1"/>
  <c r="Z192" i="6"/>
  <c r="AA192" i="6" s="1"/>
  <c r="Z432" i="6"/>
  <c r="AA432" i="6" s="1"/>
  <c r="Z42" i="6"/>
  <c r="AA42" i="6" s="1"/>
  <c r="Z751" i="6"/>
  <c r="AA751" i="6" s="1"/>
  <c r="Z579" i="6"/>
  <c r="AA579" i="6" s="1"/>
  <c r="Z434" i="6"/>
  <c r="AA434" i="6" s="1"/>
  <c r="Z613" i="6"/>
  <c r="AA613" i="6" s="1"/>
  <c r="Z234" i="6"/>
  <c r="AA234" i="6" s="1"/>
  <c r="Z484" i="6"/>
  <c r="AA484" i="6" s="1"/>
  <c r="Z601" i="6"/>
  <c r="AA601" i="6" s="1"/>
  <c r="Z45" i="6"/>
  <c r="AA45" i="6" s="1"/>
  <c r="Z126" i="6"/>
  <c r="AA126" i="6" s="1"/>
  <c r="Z512" i="6"/>
  <c r="AA512" i="6" s="1"/>
  <c r="Z562" i="6"/>
  <c r="AA562" i="6" s="1"/>
  <c r="Z544" i="6"/>
  <c r="AA544" i="6" s="1"/>
  <c r="Z560" i="6"/>
  <c r="AA560" i="6" s="1"/>
  <c r="Z794" i="6"/>
  <c r="AA794" i="6" s="1"/>
  <c r="Z778" i="6"/>
  <c r="AA778" i="6" s="1"/>
  <c r="Z442" i="6"/>
  <c r="AA442" i="6" s="1"/>
  <c r="Z772" i="6"/>
  <c r="AA772" i="6" s="1"/>
  <c r="Z360" i="6"/>
  <c r="AA360" i="6" s="1"/>
  <c r="Z345" i="6"/>
  <c r="AA345" i="6" s="1"/>
  <c r="Z497" i="6"/>
  <c r="AA497" i="6" s="1"/>
  <c r="Z637" i="6"/>
  <c r="AA637" i="6" s="1"/>
  <c r="Z201" i="6"/>
  <c r="AA201" i="6" s="1"/>
  <c r="Z759" i="6"/>
  <c r="AA759" i="6" s="1"/>
  <c r="Z594" i="6"/>
  <c r="AA594" i="6" s="1"/>
  <c r="Z582" i="6"/>
  <c r="AA582" i="6" s="1"/>
  <c r="Z719" i="6"/>
  <c r="AA719" i="6" s="1"/>
  <c r="Z64" i="6"/>
  <c r="AA64" i="6" s="1"/>
  <c r="Z472" i="6"/>
  <c r="AA472" i="6" s="1"/>
  <c r="Z672" i="6"/>
  <c r="AA672" i="6" s="1"/>
  <c r="Z380" i="6"/>
  <c r="AA380" i="6" s="1"/>
  <c r="Z410" i="6"/>
  <c r="AA410" i="6" s="1"/>
  <c r="Z450" i="6"/>
  <c r="AA450" i="6" s="1"/>
  <c r="Z687" i="6"/>
  <c r="AA687" i="6" s="1"/>
  <c r="Z712" i="6"/>
  <c r="AA712" i="6" s="1"/>
  <c r="Z337" i="6"/>
  <c r="AA337" i="6" s="1"/>
  <c r="Z286" i="6"/>
  <c r="AA286" i="6" s="1"/>
  <c r="Z383" i="6"/>
  <c r="AA383" i="6" s="1"/>
  <c r="Z584" i="6"/>
  <c r="AA584" i="6" s="1"/>
  <c r="Z535" i="6"/>
  <c r="AA535" i="6" s="1"/>
  <c r="Z202" i="6"/>
  <c r="AA202" i="6" s="1"/>
  <c r="Z150" i="6"/>
  <c r="AA150" i="6" s="1"/>
  <c r="Z705" i="6"/>
  <c r="AA705" i="6" s="1"/>
  <c r="Z155" i="6"/>
  <c r="AA155" i="6" s="1"/>
  <c r="Z591" i="6"/>
  <c r="AA591" i="6" s="1"/>
  <c r="Z508" i="6"/>
  <c r="AA508" i="6" s="1"/>
  <c r="Z178" i="6"/>
  <c r="AA178" i="6" s="1"/>
  <c r="Z331" i="6"/>
  <c r="AA331" i="6" s="1"/>
  <c r="Z766" i="6"/>
  <c r="AA766" i="6" s="1"/>
  <c r="Z164" i="6"/>
  <c r="AA164" i="6" s="1"/>
  <c r="Z5" i="6"/>
  <c r="AA5" i="6" s="1"/>
  <c r="Z732" i="6"/>
  <c r="AA732" i="6" s="1"/>
  <c r="Z421" i="6"/>
  <c r="AA421" i="6" s="1"/>
  <c r="Z776" i="6"/>
  <c r="AA776" i="6" s="1"/>
  <c r="Z714" i="6"/>
  <c r="AA714" i="6" s="1"/>
  <c r="Z49" i="6"/>
  <c r="AA49" i="6" s="1"/>
  <c r="Z38" i="6"/>
  <c r="AA38" i="6" s="1"/>
  <c r="Z633" i="6"/>
  <c r="AA633" i="6" s="1"/>
  <c r="Z581" i="6"/>
  <c r="AA581" i="6" s="1"/>
  <c r="Z663" i="6"/>
  <c r="AA663" i="6" s="1"/>
  <c r="Z568" i="6"/>
  <c r="AA568" i="6" s="1"/>
  <c r="Z391" i="6"/>
  <c r="AA391" i="6" s="1"/>
  <c r="Z602" i="6"/>
  <c r="AA602" i="6" s="1"/>
  <c r="Z722" i="6"/>
  <c r="AA722" i="6" s="1"/>
  <c r="Z254" i="6"/>
  <c r="AA254" i="6" s="1"/>
  <c r="Z11" i="6"/>
  <c r="AA11" i="6" s="1"/>
  <c r="Z739" i="6"/>
  <c r="AA739" i="6" s="1"/>
  <c r="Z729" i="6"/>
  <c r="AA729" i="6" s="1"/>
  <c r="Z219" i="6"/>
  <c r="AA219" i="6" s="1"/>
  <c r="Z453" i="6"/>
  <c r="AA453" i="6" s="1"/>
  <c r="Z566" i="6"/>
  <c r="AA566" i="6" s="1"/>
  <c r="Z133" i="6"/>
  <c r="AA133" i="6" s="1"/>
  <c r="Z703" i="6"/>
  <c r="AA703" i="6" s="1"/>
  <c r="Z606" i="6"/>
  <c r="AA606" i="6" s="1"/>
  <c r="Z278" i="6"/>
  <c r="AA278" i="6" s="1"/>
  <c r="Z26" i="6"/>
  <c r="AA26" i="6" s="1"/>
  <c r="Z359" i="6"/>
  <c r="AA359" i="6" s="1"/>
  <c r="Z230" i="6"/>
  <c r="AA230" i="6" s="1"/>
  <c r="Z466" i="6"/>
  <c r="AA466" i="6" s="1"/>
  <c r="Z573" i="6"/>
  <c r="AA573" i="6" s="1"/>
  <c r="Z408" i="6"/>
  <c r="AA408" i="6" s="1"/>
  <c r="Z684" i="6"/>
  <c r="AA684" i="6" s="1"/>
  <c r="Z599" i="6"/>
  <c r="AA599" i="6" s="1"/>
  <c r="Z159" i="6"/>
  <c r="AA159" i="6" s="1"/>
  <c r="Z146" i="6"/>
  <c r="AA146" i="6" s="1"/>
  <c r="Z382" i="6"/>
  <c r="AA382" i="6" s="1"/>
  <c r="Z132" i="6"/>
  <c r="AA132" i="6" s="1"/>
  <c r="Z215" i="6"/>
  <c r="AA215" i="6" s="1"/>
  <c r="Z540" i="6"/>
  <c r="AA540" i="6" s="1"/>
  <c r="Z98" i="6"/>
  <c r="AA98" i="6" s="1"/>
  <c r="Z598" i="6"/>
  <c r="AA598" i="6" s="1"/>
  <c r="Z302" i="6"/>
  <c r="AA302" i="6" s="1"/>
  <c r="Z106" i="6"/>
  <c r="AA106" i="6" s="1"/>
  <c r="Z549" i="6"/>
  <c r="AA549" i="6" s="1"/>
  <c r="Z728" i="6"/>
  <c r="AA728" i="6" s="1"/>
  <c r="Z142" i="6"/>
  <c r="AA142" i="6" s="1"/>
  <c r="Z275" i="6"/>
  <c r="AA275" i="6" s="1"/>
  <c r="Z19" i="6"/>
  <c r="AA19" i="6" s="1"/>
  <c r="Z773" i="6"/>
  <c r="AA773" i="6" s="1"/>
  <c r="Z46" i="6"/>
  <c r="AA46" i="6" s="1"/>
  <c r="Z141" i="6"/>
  <c r="AA141" i="6" s="1"/>
  <c r="Z355" i="6"/>
  <c r="AA355" i="6" s="1"/>
  <c r="Z699" i="6"/>
  <c r="AA699" i="6" s="1"/>
  <c r="Z689" i="6"/>
  <c r="AA689" i="6" s="1"/>
  <c r="Z607" i="6"/>
  <c r="AA607" i="6" s="1"/>
  <c r="Z501" i="6"/>
  <c r="AA501" i="6" s="1"/>
  <c r="Z444" i="6"/>
  <c r="AA444" i="6" s="1"/>
  <c r="Z304" i="6"/>
  <c r="AA304" i="6" s="1"/>
  <c r="Z427" i="6"/>
  <c r="AA427" i="6" s="1"/>
  <c r="Z657" i="6"/>
  <c r="AA657" i="6" s="1"/>
  <c r="Z342" i="6"/>
  <c r="AA342" i="6" s="1"/>
  <c r="Z533" i="6"/>
  <c r="AA533" i="6" s="1"/>
  <c r="Z781" i="6"/>
  <c r="AA781" i="6" s="1"/>
  <c r="Z330" i="6"/>
  <c r="AA330" i="6" s="1"/>
  <c r="Z521" i="6"/>
  <c r="AA521" i="6" s="1"/>
  <c r="Z446" i="6"/>
  <c r="AA446" i="6" s="1"/>
  <c r="Z51" i="6"/>
  <c r="AA51" i="6" s="1"/>
  <c r="Z538" i="6"/>
  <c r="AA538" i="6" s="1"/>
  <c r="Z50" i="6"/>
  <c r="AA50" i="6" s="1"/>
  <c r="Z217" i="6"/>
  <c r="AA217" i="6" s="1"/>
  <c r="Z520" i="6"/>
  <c r="AA520" i="6" s="1"/>
  <c r="Z100" i="6"/>
  <c r="AA100" i="6" s="1"/>
  <c r="Z310" i="6"/>
  <c r="AA310" i="6" s="1"/>
  <c r="Z763" i="6"/>
  <c r="AA763" i="6" s="1"/>
  <c r="Z400" i="6"/>
  <c r="AA400" i="6" s="1"/>
  <c r="Z406" i="6"/>
  <c r="AA406" i="6" s="1"/>
  <c r="Z301" i="6"/>
  <c r="AA301" i="6" s="1"/>
  <c r="Z117" i="6"/>
  <c r="AA117" i="6" s="1"/>
  <c r="Z322" i="6"/>
  <c r="AA322" i="6" s="1"/>
  <c r="Z74" i="6"/>
  <c r="AA74" i="6" s="1"/>
  <c r="Z250" i="6"/>
  <c r="AA250" i="6" s="1"/>
  <c r="Z694" i="6"/>
  <c r="AA694" i="6" s="1"/>
  <c r="Z430" i="6"/>
  <c r="AA430" i="6" s="1"/>
  <c r="Z34" i="6"/>
  <c r="AA34" i="6" s="1"/>
  <c r="Z642" i="6"/>
  <c r="AA642" i="6" s="1"/>
  <c r="Z274" i="6"/>
  <c r="AA274" i="6" s="1"/>
  <c r="Z630" i="6"/>
  <c r="AA630" i="6" s="1"/>
  <c r="Z660" i="6"/>
  <c r="AA660" i="6" s="1"/>
  <c r="Z651" i="6"/>
  <c r="AA651" i="6" s="1"/>
  <c r="Z287" i="6"/>
  <c r="AA287" i="6" s="1"/>
  <c r="Z262" i="6"/>
  <c r="AA262" i="6" s="1"/>
  <c r="Z9" i="6"/>
  <c r="AA9" i="6" s="1"/>
  <c r="Z725" i="6"/>
  <c r="AA725" i="6" s="1"/>
  <c r="Z800" i="6"/>
  <c r="AA800" i="6" s="1"/>
  <c r="Z363" i="6"/>
  <c r="AA363" i="6" s="1"/>
  <c r="Z223" i="6"/>
  <c r="AA223" i="6" s="1"/>
  <c r="Z311" i="6"/>
  <c r="AA311" i="6" s="1"/>
  <c r="Z403" i="6"/>
  <c r="AA403" i="6" s="1"/>
  <c r="Z726" i="6"/>
  <c r="AA726" i="6" s="1"/>
  <c r="Z15" i="6"/>
  <c r="AA15" i="6" s="1"/>
  <c r="Z392" i="6"/>
  <c r="AA392" i="6" s="1"/>
  <c r="Z522" i="6"/>
  <c r="AA522" i="6" s="1"/>
  <c r="Z422" i="6"/>
  <c r="AA422" i="6" s="1"/>
  <c r="Z425" i="6"/>
  <c r="AA425" i="6" s="1"/>
  <c r="Z199" i="6"/>
  <c r="AA199" i="6" s="1"/>
  <c r="Z24" i="6"/>
  <c r="AA24" i="6" s="1"/>
  <c r="Z145" i="6"/>
  <c r="AA145" i="6" s="1"/>
  <c r="Z688" i="6"/>
  <c r="AA688" i="6" s="1"/>
  <c r="Z711" i="6"/>
  <c r="AA711" i="6" s="1"/>
  <c r="Z664" i="6"/>
  <c r="AA664" i="6" s="1"/>
  <c r="Z189" i="6"/>
  <c r="AA189" i="6" s="1"/>
  <c r="Z193" i="6"/>
  <c r="AA193" i="6" s="1"/>
  <c r="Z398" i="6"/>
  <c r="AA398" i="6" s="1"/>
  <c r="Z35" i="6"/>
  <c r="AA35" i="6" s="1"/>
  <c r="Z156" i="6"/>
  <c r="AA156" i="6" s="1"/>
  <c r="Z762" i="6"/>
  <c r="AA762" i="6" s="1"/>
  <c r="Z196" i="6"/>
  <c r="AA196" i="6" s="1"/>
  <c r="Z730" i="6"/>
  <c r="AA730" i="6" s="1"/>
  <c r="Z780" i="6"/>
  <c r="AA780" i="6" s="1"/>
  <c r="Z385" i="6"/>
  <c r="AA385" i="6" s="1"/>
  <c r="Z476" i="6"/>
  <c r="AA476" i="6" s="1"/>
  <c r="Z104" i="6"/>
  <c r="AA104" i="6" s="1"/>
  <c r="Z604" i="6"/>
  <c r="AA604" i="6" s="1"/>
  <c r="Z580" i="6"/>
  <c r="AA580" i="6" s="1"/>
  <c r="Z756" i="6"/>
  <c r="AA756" i="6" s="1"/>
  <c r="Z166" i="6"/>
  <c r="AA166" i="6" s="1"/>
  <c r="Z707" i="6"/>
  <c r="AA707" i="6" s="1"/>
  <c r="Z130" i="6"/>
  <c r="AA130" i="6" s="1"/>
  <c r="Z224" i="6"/>
  <c r="AA224" i="6" s="1"/>
  <c r="Z167" i="6"/>
  <c r="AA167" i="6" s="1"/>
  <c r="Z449" i="6"/>
  <c r="AA449" i="6" s="1"/>
  <c r="Z28" i="6"/>
  <c r="AA28" i="6" s="1"/>
  <c r="Z77" i="6"/>
  <c r="AA77" i="6" s="1"/>
  <c r="Z473" i="6"/>
  <c r="AA473" i="6" s="1"/>
  <c r="Z653" i="6"/>
  <c r="AA653" i="6" s="1"/>
  <c r="Z316" i="6"/>
  <c r="AA316" i="6" s="1"/>
  <c r="Z677" i="6"/>
  <c r="AA677" i="6" s="1"/>
  <c r="Z89" i="6"/>
  <c r="AA89" i="6" s="1"/>
  <c r="Z755" i="6"/>
  <c r="AA755" i="6" s="1"/>
  <c r="Z518" i="6"/>
  <c r="AA518" i="6" s="1"/>
  <c r="Z285" i="6"/>
  <c r="AA285" i="6" s="1"/>
  <c r="Z65" i="6"/>
  <c r="AA65" i="6" s="1"/>
  <c r="Z510" i="6"/>
  <c r="AA510" i="6" s="1"/>
  <c r="Z110" i="6"/>
  <c r="AA110" i="6" s="1"/>
  <c r="Z107" i="6"/>
  <c r="AA107" i="6" s="1"/>
  <c r="Z179" i="6"/>
  <c r="AA179" i="6" s="1"/>
  <c r="Z504" i="6"/>
  <c r="AA504" i="6" s="1"/>
  <c r="Z727" i="6"/>
  <c r="AA727" i="6" s="1"/>
  <c r="Z747" i="6"/>
  <c r="AA747" i="6" s="1"/>
  <c r="Z80" i="6"/>
  <c r="AA80" i="6" s="1"/>
  <c r="Z731" i="6"/>
  <c r="AA731" i="6" s="1"/>
  <c r="Z563" i="6"/>
  <c r="AA563" i="6" s="1"/>
  <c r="Z23" i="6"/>
  <c r="AA23" i="6" s="1"/>
  <c r="Z801" i="6"/>
  <c r="AA801" i="6" s="1"/>
  <c r="Z364" i="6"/>
  <c r="AA364" i="6" s="1"/>
  <c r="Z194" i="6"/>
  <c r="AA194" i="6" s="1"/>
  <c r="Z616" i="6"/>
  <c r="AA616" i="6" s="1"/>
  <c r="Z670" i="6"/>
  <c r="AA670" i="6" s="1"/>
  <c r="Z543" i="6"/>
  <c r="AA543" i="6" s="1"/>
  <c r="Z305" i="6"/>
  <c r="AA305" i="6" s="1"/>
  <c r="Z352" i="6"/>
  <c r="AA352" i="6" s="1"/>
  <c r="Z650" i="6"/>
  <c r="AA650" i="6" s="1"/>
  <c r="Z7" i="6"/>
  <c r="AA7" i="6" s="1"/>
  <c r="Z636" i="6"/>
  <c r="AA636" i="6" s="1"/>
  <c r="Z592" i="6"/>
  <c r="AA592" i="6" s="1"/>
  <c r="Z39" i="6"/>
  <c r="AA39" i="6" s="1"/>
  <c r="Z214" i="6"/>
  <c r="AA214" i="6" s="1"/>
  <c r="Z777" i="6"/>
  <c r="AA777" i="6" s="1"/>
  <c r="Z489" i="6"/>
  <c r="AA489" i="6" s="1"/>
  <c r="Z433" i="6"/>
  <c r="AA433" i="6" s="1"/>
  <c r="Z559" i="6"/>
  <c r="AA559" i="6" s="1"/>
  <c r="Z797" i="6"/>
  <c r="AA797" i="6" s="1"/>
  <c r="Z536" i="6"/>
  <c r="AA536" i="6" s="1"/>
  <c r="Z761" i="6"/>
  <c r="AA761" i="6" s="1"/>
  <c r="Z245" i="6"/>
  <c r="AA245" i="6" s="1"/>
  <c r="Z782" i="6"/>
  <c r="AA782" i="6" s="1"/>
  <c r="Z537" i="6"/>
  <c r="AA537" i="6" s="1"/>
  <c r="Z59" i="6"/>
  <c r="AA59" i="6" s="1"/>
  <c r="Z503" i="6"/>
  <c r="AA503" i="6" s="1"/>
  <c r="Z578" i="6"/>
  <c r="AA578" i="6" s="1"/>
  <c r="Z546" i="6"/>
  <c r="AA546" i="6" s="1"/>
  <c r="Z60" i="6"/>
  <c r="AA60" i="6" s="1"/>
  <c r="Z252" i="6"/>
  <c r="AA252" i="6" s="1"/>
  <c r="Z257" i="6"/>
  <c r="AA257" i="6" s="1"/>
  <c r="Z399" i="6"/>
  <c r="AA399" i="6" s="1"/>
  <c r="Z191" i="6"/>
  <c r="AA191" i="6" s="1"/>
  <c r="Z312" i="6"/>
  <c r="AA312" i="6" s="1"/>
  <c r="Z743" i="6"/>
  <c r="AA743" i="6" s="1"/>
  <c r="Z795" i="6"/>
  <c r="AA795" i="6" s="1"/>
  <c r="Z101" i="6"/>
  <c r="AA101" i="6" s="1"/>
  <c r="Z235" i="6"/>
  <c r="AA235" i="6" s="1"/>
  <c r="Z43" i="6"/>
  <c r="AA43" i="6" s="1"/>
  <c r="Z207" i="6"/>
  <c r="AA207" i="6" s="1"/>
  <c r="Z253" i="6"/>
  <c r="AA253" i="6" s="1"/>
  <c r="Z120" i="6"/>
  <c r="AA120" i="6" s="1"/>
  <c r="Z4" i="6"/>
  <c r="AA4" i="6" s="1"/>
  <c r="Z56" i="6"/>
  <c r="AA56" i="6" s="1"/>
  <c r="Z267" i="6"/>
  <c r="AA267" i="6" s="1"/>
  <c r="Z136" i="6"/>
  <c r="AA136" i="6" s="1"/>
  <c r="Z367" i="6"/>
  <c r="AA367" i="6" s="1"/>
  <c r="Z340" i="6"/>
  <c r="AA340" i="6" s="1"/>
  <c r="Z639" i="6"/>
  <c r="AA639" i="6" s="1"/>
  <c r="Z669" i="6"/>
  <c r="AA669" i="6" s="1"/>
  <c r="Z384" i="6"/>
  <c r="AA384" i="6" s="1"/>
  <c r="Z371" i="6"/>
  <c r="AA371" i="6" s="1"/>
  <c r="Z767" i="6"/>
  <c r="AA767" i="6" s="1"/>
  <c r="Z148" i="6"/>
  <c r="AA148" i="6" s="1"/>
  <c r="Z481" i="6"/>
  <c r="AA481" i="6" s="1"/>
  <c r="Z25" i="6"/>
  <c r="AA25" i="6" s="1"/>
  <c r="Z123" i="6"/>
  <c r="AA123" i="6" s="1"/>
  <c r="Z409" i="6"/>
  <c r="AA409" i="6" s="1"/>
  <c r="Z386" i="6"/>
  <c r="AA386" i="6" s="1"/>
  <c r="Z595" i="6"/>
  <c r="AA595" i="6" s="1"/>
  <c r="Z328" i="6"/>
  <c r="AA328" i="6" s="1"/>
  <c r="Z171" i="6"/>
  <c r="AA171" i="6" s="1"/>
  <c r="Z502" i="6"/>
  <c r="AA502" i="6" s="1"/>
  <c r="Z161" i="6"/>
  <c r="AA161" i="6" s="1"/>
  <c r="Z47" i="6"/>
  <c r="AA47" i="6" s="1"/>
  <c r="Z789" i="6"/>
  <c r="AA789" i="6" s="1"/>
  <c r="Z588" i="6"/>
  <c r="AA588" i="6" s="1"/>
  <c r="Z277" i="6"/>
  <c r="AA277" i="6" s="1"/>
  <c r="Z236" i="6"/>
  <c r="AA236" i="6" s="1"/>
  <c r="Z791" i="6"/>
  <c r="AA791" i="6" s="1"/>
  <c r="Z63" i="6"/>
  <c r="AA63" i="6" s="1"/>
  <c r="Z369" i="6"/>
  <c r="AA369" i="6" s="1"/>
  <c r="Z683" i="6"/>
  <c r="AA683" i="6" s="1"/>
  <c r="Z548" i="6"/>
  <c r="AA548" i="6" s="1"/>
  <c r="Z125" i="6"/>
  <c r="AA125" i="6" s="1"/>
  <c r="Z724" i="6"/>
  <c r="AA724" i="6" s="1"/>
  <c r="Z368" i="6"/>
  <c r="AA368" i="6" s="1"/>
  <c r="Z716" i="6"/>
  <c r="AA716" i="6" s="1"/>
  <c r="Z558" i="6"/>
  <c r="AA558" i="6" s="1"/>
  <c r="Z198" i="6"/>
  <c r="AA198" i="6" s="1"/>
  <c r="Z270" i="6"/>
  <c r="AA270" i="6" s="1"/>
  <c r="Z190" i="6"/>
  <c r="AA190" i="6" s="1"/>
  <c r="Z73" i="6"/>
  <c r="AA73" i="6" s="1"/>
  <c r="Z165" i="6"/>
  <c r="AA165" i="6" s="1"/>
  <c r="Z638" i="6"/>
  <c r="AA638" i="6" s="1"/>
  <c r="Z493" i="6"/>
  <c r="AA493" i="6" s="1"/>
  <c r="Z457" i="6"/>
  <c r="AA457" i="6" s="1"/>
  <c r="Z621" i="6"/>
  <c r="AA621" i="6" s="1"/>
  <c r="Z440" i="6"/>
  <c r="AA440" i="6" s="1"/>
  <c r="Z775" i="6"/>
  <c r="AA775" i="6" s="1"/>
  <c r="Z551" i="6"/>
  <c r="AA551" i="6" s="1"/>
  <c r="Z390" i="6"/>
  <c r="AA390" i="6" s="1"/>
  <c r="Z122" i="6"/>
  <c r="AA122" i="6" s="1"/>
  <c r="Z111" i="6"/>
  <c r="AA111" i="6" s="1"/>
  <c r="Z529" i="6"/>
  <c r="AA529" i="6" s="1"/>
  <c r="Z641" i="6"/>
  <c r="AA641" i="6" s="1"/>
  <c r="Z282" i="6"/>
  <c r="AA282" i="6" s="1"/>
  <c r="Z745" i="6"/>
  <c r="AA745" i="6" s="1"/>
  <c r="Z765" i="6"/>
  <c r="AA765" i="6" s="1"/>
  <c r="Z736" i="6"/>
  <c r="AA736" i="6" s="1"/>
  <c r="Z378" i="6"/>
  <c r="AA378" i="6" s="1"/>
  <c r="Z655" i="6"/>
  <c r="AA655" i="6" s="1"/>
  <c r="Z85" i="6"/>
  <c r="AA85" i="6" s="1"/>
  <c r="Z244" i="6"/>
  <c r="AA244" i="6" s="1"/>
  <c r="Z22" i="6"/>
  <c r="AA22" i="6" s="1"/>
  <c r="Z519" i="6"/>
  <c r="AA519" i="6" s="1"/>
  <c r="Z40" i="6"/>
  <c r="AA40" i="6" s="1"/>
  <c r="Z341" i="6"/>
  <c r="AA341" i="6" s="1"/>
  <c r="Z632" i="6"/>
  <c r="AA632" i="6" s="1"/>
  <c r="Z709" i="6"/>
  <c r="AA709" i="6" s="1"/>
  <c r="Z528" i="6"/>
  <c r="AA528" i="6" s="1"/>
  <c r="Z44" i="6"/>
  <c r="AA44" i="6" s="1"/>
  <c r="Z157" i="6"/>
  <c r="AA157" i="6" s="1"/>
  <c r="Z479" i="6"/>
  <c r="AA479" i="6" s="1"/>
  <c r="Z786" i="6"/>
  <c r="AA786" i="6" s="1"/>
  <c r="Z500" i="6"/>
  <c r="AA500" i="6" s="1"/>
  <c r="Z281" i="6"/>
  <c r="AA281" i="6" s="1"/>
  <c r="Z131" i="6"/>
  <c r="AA131" i="6" s="1"/>
  <c r="Z205" i="6"/>
  <c r="AA205" i="6" s="1"/>
  <c r="Z255" i="6"/>
  <c r="AA255" i="6" s="1"/>
  <c r="Z597" i="6"/>
  <c r="AA597" i="6" s="1"/>
  <c r="Z587" i="6"/>
  <c r="AA587" i="6" s="1"/>
  <c r="Z555" i="6"/>
  <c r="AA555" i="6" s="1"/>
  <c r="Z482" i="6"/>
  <c r="AA482" i="6" s="1"/>
  <c r="Z33" i="6"/>
  <c r="AA33" i="6" s="1"/>
  <c r="Z784" i="6"/>
  <c r="AA784" i="6" s="1"/>
  <c r="Z628" i="6"/>
  <c r="AA628" i="6" s="1"/>
  <c r="Z242" i="6"/>
  <c r="AA242" i="6" s="1"/>
  <c r="Z103" i="6"/>
  <c r="AA103" i="6" s="1"/>
  <c r="Z488" i="6"/>
  <c r="AA488" i="6" s="1"/>
  <c r="Z269" i="6"/>
  <c r="AA269" i="6" s="1"/>
  <c r="Z90" i="6"/>
  <c r="AA90" i="6" s="1"/>
  <c r="Z71" i="6"/>
  <c r="AA71" i="6" s="1"/>
  <c r="Z803" i="6"/>
  <c r="AA803" i="6" s="1"/>
  <c r="Z317" i="6"/>
  <c r="AA317" i="6" s="1"/>
  <c r="Z323" i="6"/>
  <c r="AA323" i="6" s="1"/>
  <c r="Z32" i="6"/>
  <c r="AA32" i="6" s="1"/>
  <c r="Z413" i="6"/>
  <c r="AA413" i="6" s="1"/>
  <c r="Z258" i="6"/>
  <c r="AA258" i="6" s="1"/>
  <c r="Z539" i="6"/>
  <c r="AA539" i="6" s="1"/>
  <c r="Z412" i="6"/>
  <c r="AA412" i="6" s="1"/>
  <c r="Z387" i="6"/>
  <c r="AA387" i="6" s="1"/>
  <c r="Z57" i="6"/>
  <c r="AA57" i="6" s="1"/>
  <c r="Z93" i="6"/>
  <c r="AA93" i="6" s="1"/>
  <c r="Z576" i="6"/>
  <c r="AA576" i="6" s="1"/>
  <c r="Z238" i="6"/>
  <c r="AA238" i="6" s="1"/>
  <c r="Z336" i="6"/>
  <c r="AA336" i="6" s="1"/>
  <c r="Z717" i="6"/>
  <c r="AA717" i="6" s="1"/>
  <c r="Z470" i="6"/>
  <c r="AA470" i="6" s="1"/>
  <c r="Z451" i="6"/>
  <c r="AA451" i="6" s="1"/>
  <c r="Z524" i="6"/>
  <c r="AA524" i="6" s="1"/>
  <c r="Z735" i="6"/>
  <c r="AA735" i="6" s="1"/>
  <c r="Z619" i="6"/>
  <c r="AA619" i="6" s="1"/>
  <c r="Z764" i="6"/>
  <c r="AA764" i="6" s="1"/>
  <c r="Z233" i="6"/>
  <c r="AA233" i="6" s="1"/>
  <c r="Z226" i="6"/>
  <c r="AA226" i="6" s="1"/>
  <c r="Z715" i="6"/>
  <c r="AA715" i="6" s="1"/>
  <c r="Z534" i="6"/>
  <c r="AA534" i="6" s="1"/>
  <c r="Z3" i="6"/>
  <c r="AA3" i="6" s="1"/>
  <c r="Z511" i="6"/>
  <c r="AA511" i="6" s="1"/>
  <c r="Z424" i="6"/>
  <c r="AA424" i="6" s="1"/>
  <c r="Z210" i="6"/>
  <c r="AA210" i="6" s="1"/>
  <c r="Z135" i="6"/>
  <c r="AA135" i="6" s="1"/>
  <c r="Z37" i="6"/>
  <c r="AA37" i="6" s="1"/>
  <c r="Z306" i="6"/>
  <c r="AA306" i="6" s="1"/>
  <c r="Z620" i="6"/>
  <c r="AA620" i="6" s="1"/>
  <c r="Z418" i="6"/>
  <c r="AA418" i="6" s="1"/>
  <c r="Z431" i="6"/>
  <c r="AA431" i="6" s="1"/>
  <c r="Z514" i="6"/>
  <c r="AA514" i="6" s="1"/>
  <c r="Z241" i="6"/>
  <c r="AA241" i="6" s="1"/>
  <c r="Z615" i="6"/>
  <c r="AA615" i="6" s="1"/>
  <c r="Z420" i="6"/>
  <c r="AA420" i="6" s="1"/>
  <c r="Z220" i="6"/>
  <c r="AA220" i="6" s="1"/>
  <c r="Z564" i="6"/>
  <c r="AA564" i="6" s="1"/>
  <c r="Z567" i="6"/>
  <c r="AA567" i="6" s="1"/>
  <c r="Z69" i="6"/>
  <c r="AA69" i="6" s="1"/>
  <c r="Z96" i="6"/>
  <c r="AA96" i="6" s="1"/>
  <c r="Z94" i="6"/>
  <c r="AA94" i="6" s="1"/>
  <c r="Z686" i="6"/>
  <c r="AA686" i="6" s="1"/>
  <c r="Z30" i="6"/>
  <c r="AA30" i="6" s="1"/>
  <c r="Z79" i="6"/>
  <c r="AA79" i="6" s="1"/>
  <c r="Z796" i="6"/>
  <c r="AA796" i="6" s="1"/>
  <c r="Z575" i="6"/>
  <c r="AA575" i="6" s="1"/>
  <c r="Z554" i="6"/>
  <c r="AA554" i="6" s="1"/>
  <c r="Z239" i="6"/>
  <c r="AA239" i="6" s="1"/>
  <c r="Z701" i="6"/>
  <c r="AA701" i="6" s="1"/>
  <c r="Z757" i="6"/>
  <c r="AA757" i="6" s="1"/>
  <c r="Z266" i="6"/>
  <c r="AA266" i="6" s="1"/>
  <c r="Z396" i="6"/>
  <c r="AA396" i="6" s="1"/>
  <c r="Z55" i="6"/>
  <c r="AA55" i="6" s="1"/>
  <c r="Z435" i="6"/>
  <c r="AA435" i="6" s="1"/>
  <c r="Z640" i="6"/>
  <c r="AA640" i="6" s="1"/>
  <c r="Z517" i="6"/>
  <c r="AA517" i="6" s="1"/>
  <c r="Z75" i="6"/>
  <c r="AA75" i="6" s="1"/>
  <c r="Z443" i="6"/>
  <c r="AA443" i="6" s="1"/>
  <c r="Z532" i="6"/>
  <c r="AA532" i="6" s="1"/>
  <c r="Z557" i="6"/>
  <c r="AA557" i="6" s="1"/>
  <c r="Z395" i="6"/>
  <c r="AA395" i="6" s="1"/>
  <c r="Z397" i="6"/>
  <c r="AA397" i="6" s="1"/>
  <c r="Z768" i="6"/>
  <c r="AA768" i="6" s="1"/>
  <c r="Z405" i="6"/>
  <c r="AA405" i="6" s="1"/>
  <c r="Z723" i="6"/>
  <c r="AA723" i="6" s="1"/>
  <c r="Z264" i="6"/>
  <c r="AA264" i="6" s="1"/>
  <c r="Z526" i="6"/>
  <c r="AA526" i="6" s="1"/>
  <c r="Z787" i="6"/>
  <c r="AA787" i="6" s="1"/>
  <c r="Z78" i="6"/>
  <c r="AA78" i="6" s="1"/>
  <c r="Z176" i="6"/>
  <c r="AA176" i="6" s="1"/>
  <c r="Z585" i="6"/>
  <c r="AA585" i="6" s="1"/>
  <c r="Z246" i="6"/>
  <c r="AA246" i="6" s="1"/>
  <c r="Z211" i="6"/>
  <c r="AA211" i="6" s="1"/>
  <c r="Z423" i="6"/>
  <c r="AA423" i="6" s="1"/>
  <c r="Z389" i="6"/>
  <c r="AA389" i="6" s="1"/>
  <c r="Z485" i="6"/>
  <c r="AA485" i="6" s="1"/>
  <c r="Z680" i="6"/>
  <c r="AA680" i="6" s="1"/>
  <c r="Z513" i="6"/>
  <c r="AA513" i="6" s="1"/>
  <c r="Z635" i="6"/>
  <c r="AA635" i="6" s="1"/>
  <c r="Z804" i="6"/>
  <c r="AA804" i="6" s="1"/>
  <c r="Z2" i="6"/>
  <c r="AA2" i="6" s="1"/>
  <c r="Z492" i="6"/>
  <c r="AA492" i="6" s="1"/>
  <c r="Z172" i="6"/>
  <c r="AA172" i="6" s="1"/>
  <c r="Z228" i="6"/>
  <c r="AA228" i="6" s="1"/>
  <c r="Z325" i="6"/>
  <c r="AA325" i="6" s="1"/>
  <c r="Z740" i="6"/>
  <c r="AA740" i="6" s="1"/>
  <c r="Z113" i="6"/>
  <c r="AA113" i="6" s="1"/>
  <c r="Z114" i="6"/>
  <c r="AA114" i="6" s="1"/>
  <c r="Z748" i="6"/>
  <c r="AA748" i="6" s="1"/>
  <c r="Z571" i="6"/>
  <c r="AA571" i="6" s="1"/>
  <c r="Z612" i="6"/>
  <c r="AA612" i="6" s="1"/>
  <c r="Z480" i="6"/>
  <c r="AA480" i="6" s="1"/>
  <c r="Z608" i="6"/>
  <c r="AA608" i="6" s="1"/>
  <c r="Z143" i="6"/>
  <c r="AA143" i="6" s="1"/>
  <c r="Z531" i="6"/>
  <c r="AA531" i="6" s="1"/>
  <c r="Z738" i="6"/>
  <c r="AA738" i="6" s="1"/>
  <c r="Z695" i="6"/>
  <c r="AA695" i="6" s="1"/>
  <c r="Z62" i="6"/>
  <c r="AA62" i="6" s="1"/>
  <c r="Z66" i="6"/>
  <c r="AA66" i="6" s="1"/>
  <c r="Z182" i="6"/>
  <c r="AA182" i="6" s="1"/>
  <c r="Z334" i="6"/>
  <c r="AA334" i="6" s="1"/>
  <c r="Z570" i="6"/>
  <c r="AA570" i="6" s="1"/>
  <c r="Z203" i="6"/>
  <c r="AA203" i="6" s="1"/>
  <c r="Z343" i="6"/>
  <c r="AA343" i="6" s="1"/>
  <c r="Z401" i="6"/>
  <c r="AA401" i="6" s="1"/>
  <c r="Z295" i="6"/>
  <c r="AA295" i="6" s="1"/>
  <c r="Z681" i="6"/>
  <c r="AA681" i="6" s="1"/>
  <c r="Z356" i="6"/>
  <c r="AA356" i="6" s="1"/>
  <c r="Z438" i="6"/>
  <c r="AA438" i="6" s="1"/>
  <c r="Z614" i="6"/>
  <c r="AA614" i="6" s="1"/>
  <c r="Z158" i="6"/>
  <c r="AA158" i="6" s="1"/>
  <c r="Z361" i="6"/>
  <c r="AA361" i="6" s="1"/>
  <c r="Z318" i="6"/>
  <c r="AA318" i="6" s="1"/>
  <c r="Z483" i="6"/>
  <c r="AA483" i="6" s="1"/>
  <c r="Z647" i="6"/>
  <c r="AA647" i="6" s="1"/>
  <c r="Z448" i="6"/>
  <c r="AA448" i="6" s="1"/>
  <c r="Z577" i="6"/>
  <c r="AA577" i="6" s="1"/>
  <c r="Z256" i="6"/>
  <c r="AA256" i="6" s="1"/>
  <c r="Z365" i="6"/>
  <c r="AA365" i="6" s="1"/>
  <c r="Z774" i="6"/>
  <c r="AA774" i="6" s="1"/>
  <c r="Z626" i="6"/>
  <c r="AA626" i="6" s="1"/>
  <c r="Z240" i="6"/>
  <c r="AA240" i="6" s="1"/>
  <c r="Z629" i="6"/>
  <c r="AA629" i="6" s="1"/>
  <c r="Z758" i="6"/>
  <c r="AA758" i="6" s="1"/>
  <c r="Z169" i="6"/>
  <c r="AA169" i="6" s="1"/>
  <c r="Z690" i="6"/>
  <c r="AA690" i="6" s="1"/>
  <c r="Z667" i="6"/>
  <c r="AA667" i="6" s="1"/>
  <c r="Z259" i="6"/>
  <c r="AA259" i="6" s="1"/>
  <c r="Z83" i="6"/>
  <c r="AA83" i="6" s="1"/>
  <c r="Z545" i="6"/>
  <c r="AA545" i="6" s="1"/>
  <c r="Z407" i="6"/>
  <c r="AA407" i="6" s="1"/>
  <c r="Z665" i="6"/>
  <c r="AA665" i="6" s="1"/>
  <c r="Z713" i="6"/>
  <c r="AA713" i="6" s="1"/>
  <c r="Z232" i="6"/>
  <c r="AA232" i="6" s="1"/>
  <c r="Z297" i="6"/>
  <c r="AA297" i="6" s="1"/>
  <c r="Z452" i="6"/>
  <c r="AA452" i="6" s="1"/>
  <c r="Z124" i="6"/>
  <c r="AA124" i="6" s="1"/>
  <c r="Z170" i="6"/>
  <c r="AA170" i="6" s="1"/>
  <c r="Z348" i="6"/>
  <c r="AA348" i="6" s="1"/>
  <c r="Z542" i="6"/>
  <c r="AA542" i="6" s="1"/>
  <c r="Z708" i="6"/>
  <c r="AA708" i="6" s="1"/>
  <c r="Z553" i="6"/>
  <c r="AA553" i="6" s="1"/>
  <c r="Z644" i="6"/>
  <c r="AA644" i="6" s="1"/>
  <c r="Z734" i="6"/>
  <c r="AA734" i="6" s="1"/>
  <c r="Z455" i="6"/>
  <c r="AA455" i="6" s="1"/>
  <c r="Z429" i="6"/>
  <c r="AA429" i="6" s="1"/>
  <c r="Z627" i="6"/>
  <c r="AA627" i="6" s="1"/>
  <c r="Z181" i="6"/>
  <c r="AA181" i="6" s="1"/>
  <c r="Z213" i="6"/>
  <c r="AA213" i="6" s="1"/>
  <c r="Z300" i="6"/>
  <c r="AA300" i="6" s="1"/>
  <c r="Z583" i="6"/>
  <c r="AA583" i="6" s="1"/>
  <c r="Z718" i="6"/>
  <c r="AA718" i="6" s="1"/>
  <c r="Z486" i="6"/>
  <c r="AA486" i="6" s="1"/>
  <c r="Z231" i="6"/>
  <c r="AA231" i="6" s="1"/>
  <c r="Z324" i="6"/>
  <c r="AA324" i="6" s="1"/>
  <c r="Z490" i="6"/>
  <c r="AA490" i="6" s="1"/>
  <c r="Z162" i="6"/>
  <c r="AA162" i="6" s="1"/>
  <c r="Z333" i="6"/>
  <c r="AA333" i="6" s="1"/>
  <c r="Z180" i="6"/>
  <c r="AA180" i="6" s="1"/>
  <c r="Z692" i="6"/>
  <c r="AA692" i="6" s="1"/>
  <c r="Z313" i="6"/>
  <c r="AA313" i="6" s="1"/>
  <c r="Z283" i="6"/>
  <c r="AA283" i="6" s="1"/>
  <c r="Z87" i="6"/>
  <c r="AA87" i="6" s="1"/>
  <c r="Z13" i="6"/>
  <c r="AA13" i="6" s="1"/>
  <c r="Z802" i="6"/>
  <c r="AA802" i="6" s="1"/>
  <c r="Z289" i="6"/>
  <c r="AA289" i="6" s="1"/>
  <c r="Z458" i="6"/>
  <c r="AA458" i="6" s="1"/>
  <c r="Z200" i="6"/>
  <c r="AA200" i="6" s="1"/>
  <c r="K20" i="5"/>
  <c r="K13" i="5"/>
  <c r="AD833" i="6" l="1"/>
  <c r="AD826" i="6"/>
  <c r="AD822" i="6"/>
  <c r="AD818" i="6"/>
  <c r="AD460" i="6"/>
  <c r="AD814" i="6"/>
  <c r="AD812" i="6"/>
  <c r="AD810" i="6"/>
  <c r="AD844" i="6"/>
  <c r="AD463" i="6"/>
  <c r="AD209" i="6"/>
  <c r="AD229" i="6"/>
  <c r="AD838" i="6"/>
  <c r="AD184" i="6"/>
  <c r="AD127" i="6"/>
  <c r="AD291" i="6"/>
  <c r="AD154" i="6"/>
  <c r="AD830" i="6"/>
  <c r="AD208" i="6"/>
  <c r="AD21" i="6"/>
  <c r="AD825" i="6"/>
  <c r="AD821" i="6"/>
  <c r="AD819" i="6"/>
  <c r="AD817" i="6"/>
  <c r="AD815" i="6"/>
  <c r="AD813" i="6"/>
  <c r="AD48" i="6"/>
  <c r="AD823" i="6"/>
  <c r="AD99" i="6"/>
  <c r="AD811" i="6"/>
  <c r="AD247" i="6"/>
  <c r="AD805" i="6"/>
  <c r="AD414" i="6"/>
  <c r="AD824" i="6"/>
  <c r="AD14" i="6"/>
  <c r="AD820" i="6"/>
  <c r="AD806" i="6"/>
  <c r="AD290" i="6"/>
  <c r="AD151" i="6"/>
  <c r="AD816" i="6"/>
  <c r="AD416" i="6"/>
  <c r="AD375" i="6"/>
  <c r="AD808" i="6"/>
  <c r="AD152" i="6"/>
  <c r="AD373" i="6"/>
  <c r="AD809" i="6"/>
  <c r="AD807" i="6"/>
  <c r="AD415" i="6"/>
  <c r="AD374" i="6"/>
  <c r="AD459" i="6"/>
  <c r="AD187" i="6"/>
  <c r="AD417" i="6"/>
  <c r="AD845" i="6"/>
  <c r="AD186" i="6"/>
  <c r="AD842" i="6"/>
  <c r="AD841" i="6"/>
  <c r="AD61" i="6"/>
  <c r="AD88" i="6"/>
  <c r="AD847" i="6"/>
  <c r="AD128" i="6"/>
  <c r="AD843" i="6"/>
  <c r="AD848" i="6"/>
  <c r="AD464" i="6"/>
  <c r="AD839" i="6"/>
  <c r="AD339" i="6"/>
  <c r="AD837" i="6"/>
  <c r="AD836" i="6"/>
  <c r="AD140" i="6"/>
  <c r="AD139" i="6"/>
  <c r="AD849" i="6"/>
  <c r="AD840" i="6"/>
  <c r="AD116" i="6"/>
  <c r="AD115" i="6"/>
  <c r="AD834" i="6"/>
  <c r="AD832" i="6"/>
  <c r="AD248" i="6"/>
  <c r="AD376" i="6"/>
  <c r="AD461" i="6"/>
  <c r="AD41" i="6"/>
  <c r="AD846" i="6"/>
  <c r="AD835" i="6"/>
  <c r="AD68" i="6"/>
  <c r="AD462" i="6"/>
  <c r="AD831" i="6"/>
  <c r="AD315" i="6"/>
  <c r="AD828" i="6"/>
  <c r="AD377" i="6"/>
  <c r="AD185" i="6"/>
  <c r="AD249" i="6"/>
  <c r="AD54" i="6"/>
  <c r="AD829" i="6"/>
  <c r="AD153" i="6"/>
  <c r="AD827" i="6"/>
  <c r="AD314" i="6"/>
  <c r="AD8" i="6"/>
  <c r="AD600" i="6"/>
  <c r="AD32" i="6"/>
  <c r="AD803" i="6"/>
  <c r="AD71" i="6"/>
  <c r="AD802" i="6"/>
  <c r="AD635" i="6"/>
  <c r="AD492" i="6"/>
  <c r="AD90" i="6"/>
  <c r="AD804" i="6"/>
  <c r="AD422" i="6"/>
  <c r="AD658" i="6"/>
  <c r="AD200" i="6"/>
  <c r="AD458" i="6"/>
  <c r="AD172" i="6"/>
  <c r="AD194" i="6"/>
  <c r="AD413" i="6"/>
  <c r="AD283" i="6"/>
  <c r="AD267" i="6"/>
  <c r="AD488" i="6"/>
  <c r="AD269" i="6"/>
  <c r="AD323" i="6"/>
  <c r="AD313" i="6"/>
  <c r="AD317" i="6"/>
  <c r="AD2" i="6"/>
  <c r="AD289" i="6"/>
  <c r="AD425" i="6"/>
  <c r="AD258" i="6"/>
  <c r="AD13" i="6"/>
  <c r="AD87" i="6"/>
  <c r="AD275" i="6"/>
  <c r="AD496" i="6"/>
  <c r="AD296" i="6"/>
  <c r="AD718" i="6"/>
  <c r="AD515" i="6"/>
  <c r="AD505" i="6"/>
  <c r="AD716" i="6"/>
  <c r="AD763" i="6"/>
  <c r="AD427" i="6"/>
  <c r="AD58" i="6"/>
  <c r="AD529" i="6"/>
  <c r="AD266" i="6"/>
  <c r="AD507" i="6"/>
  <c r="AD3" i="6"/>
  <c r="AD564" i="6"/>
  <c r="AD22" i="6"/>
  <c r="AD346" i="6"/>
  <c r="AD483" i="6"/>
  <c r="AD581" i="6"/>
  <c r="AD378" i="6"/>
  <c r="AD125" i="6"/>
  <c r="AD751" i="6"/>
  <c r="AD156" i="6"/>
  <c r="AD69" i="6"/>
  <c r="AD614" i="6"/>
  <c r="AD640" i="6"/>
  <c r="AD445" i="6"/>
  <c r="AD518" i="6"/>
  <c r="AD399" i="6"/>
  <c r="AD489" i="6"/>
  <c r="AD434" i="6"/>
  <c r="AD605" i="6"/>
  <c r="AD660" i="6"/>
  <c r="AD274" i="6"/>
  <c r="AD433" i="6"/>
  <c r="AD306" i="6"/>
  <c r="AD484" i="6"/>
  <c r="AD550" i="6"/>
  <c r="AD196" i="6"/>
  <c r="AD782" i="6"/>
  <c r="AD277" i="6"/>
  <c r="AD389" i="6"/>
  <c r="AD100" i="6"/>
  <c r="AD123" i="6"/>
  <c r="AD107" i="6"/>
  <c r="AD353" i="6"/>
  <c r="AD594" i="6"/>
  <c r="AD693" i="6"/>
  <c r="AD536" i="6"/>
  <c r="AD303" i="6"/>
  <c r="AD392" i="6"/>
  <c r="AD522" i="6"/>
  <c r="AD264" i="6"/>
  <c r="AD53" i="6"/>
  <c r="AD713" i="6"/>
  <c r="AD446" i="6"/>
  <c r="AD606" i="6"/>
  <c r="AD162" i="6"/>
  <c r="AD387" i="6"/>
  <c r="AD535" i="6"/>
  <c r="AD745" i="6"/>
  <c r="AD168" i="6"/>
  <c r="AD130" i="6"/>
  <c r="AD626" i="6"/>
  <c r="AD633" i="6"/>
  <c r="AD576" i="6"/>
  <c r="AD659" i="6"/>
  <c r="AD555" i="6"/>
  <c r="AD596" i="6"/>
  <c r="AD722" i="6"/>
  <c r="AD340" i="6"/>
  <c r="AD583" i="6"/>
  <c r="AD210" i="6"/>
  <c r="AD739" i="6"/>
  <c r="AD738" i="6"/>
  <c r="AD612" i="6"/>
  <c r="AD352" i="6"/>
  <c r="AD542" i="6"/>
  <c r="AD790" i="6"/>
  <c r="AD654" i="6"/>
  <c r="AD637" i="6"/>
  <c r="AD336" i="6"/>
  <c r="AD7" i="6"/>
  <c r="AD673" i="6"/>
  <c r="AD495" i="6"/>
  <c r="AD157" i="6"/>
  <c r="AD609" i="6"/>
  <c r="AD430" i="6"/>
  <c r="AD519" i="6"/>
  <c r="AD574" i="6"/>
  <c r="AD584" i="6"/>
  <c r="AD781" i="6"/>
  <c r="AD199" i="6"/>
  <c r="AD17" i="6"/>
  <c r="AD404" i="6"/>
  <c r="AD308" i="6"/>
  <c r="AD81" i="6"/>
  <c r="AD211" i="6"/>
  <c r="AD75" i="6"/>
  <c r="AD237" i="6"/>
  <c r="AD25" i="6"/>
  <c r="AD700" i="6"/>
  <c r="AD268" i="6"/>
  <c r="AD613" i="6"/>
  <c r="AD431" i="6"/>
  <c r="AD438" i="6"/>
  <c r="AD451" i="6"/>
  <c r="AD384" i="6"/>
  <c r="AD124" i="6"/>
  <c r="AD30" i="6"/>
  <c r="AD548" i="6"/>
  <c r="AD504" i="6"/>
  <c r="AD706" i="6"/>
  <c r="AD730" i="6"/>
  <c r="AD798" i="6"/>
  <c r="AD530" i="6"/>
  <c r="AD117" i="6"/>
  <c r="AD644" i="6"/>
  <c r="AD52" i="6"/>
  <c r="AD521" i="6"/>
  <c r="AD692" i="6"/>
  <c r="AD135" i="6"/>
  <c r="AD561" i="6"/>
  <c r="AD113" i="6"/>
  <c r="AD549" i="6"/>
  <c r="AD642" i="6"/>
  <c r="AD398" i="6"/>
  <c r="AD325" i="6"/>
  <c r="AD711" i="6"/>
  <c r="AD449" i="6"/>
  <c r="AD412" i="6"/>
  <c r="AD179" i="6"/>
  <c r="AD517" i="6"/>
  <c r="AD106" i="6"/>
  <c r="AD171" i="6"/>
  <c r="AD206" i="6"/>
  <c r="AD180" i="6"/>
  <c r="AD715" i="6"/>
  <c r="AD159" i="6"/>
  <c r="AD668" i="6"/>
  <c r="AD717" i="6"/>
  <c r="AD728" i="6"/>
  <c r="AD304" i="6"/>
  <c r="AD167" i="6"/>
  <c r="AD639" i="6"/>
  <c r="AD190" i="6"/>
  <c r="AD86" i="6"/>
  <c r="AD255" i="6"/>
  <c r="AD293" i="6"/>
  <c r="AD537" i="6"/>
  <c r="AD242" i="6"/>
  <c r="AD369" i="6"/>
  <c r="AD371" i="6"/>
  <c r="AD513" i="6"/>
  <c r="AD579" i="6"/>
  <c r="AD628" i="6"/>
  <c r="AD444" i="6"/>
  <c r="AD724" i="6"/>
  <c r="AD233" i="6"/>
  <c r="AD651" i="6"/>
  <c r="AD214" i="6"/>
  <c r="AD312" i="6"/>
  <c r="AD602" i="6"/>
  <c r="AD789" i="6"/>
  <c r="AD47" i="6"/>
  <c r="AD611" i="6"/>
  <c r="AD779" i="6"/>
  <c r="AD472" i="6"/>
  <c r="AD784" i="6"/>
  <c r="AD102" i="6"/>
  <c r="AD544" i="6"/>
  <c r="AD382" i="6"/>
  <c r="AD448" i="6"/>
  <c r="AD666" i="6"/>
  <c r="AD361" i="6"/>
  <c r="AD533" i="6"/>
  <c r="AD330" i="6"/>
  <c r="AD197" i="6"/>
  <c r="AD737" i="6"/>
  <c r="AD31" i="6"/>
  <c r="AD593" i="6"/>
  <c r="AD362" i="6"/>
  <c r="AD601" i="6"/>
  <c r="AD604" i="6"/>
  <c r="AD457" i="6"/>
  <c r="AD310" i="6"/>
  <c r="AD545" i="6"/>
  <c r="AD712" i="6"/>
  <c r="AD420" i="6"/>
  <c r="AD447" i="6"/>
  <c r="AD343" i="6"/>
  <c r="AD356" i="6"/>
  <c r="AD331" i="6"/>
  <c r="AD731" i="6"/>
  <c r="AD568" i="6"/>
  <c r="AD405" i="6"/>
  <c r="AD195" i="6"/>
  <c r="AD120" i="6"/>
  <c r="AD365" i="6"/>
  <c r="AD300" i="6"/>
  <c r="AD591" i="6"/>
  <c r="AD674" i="6"/>
  <c r="AD764" i="6"/>
  <c r="AD33" i="6"/>
  <c r="AD78" i="6"/>
  <c r="AD114" i="6"/>
  <c r="AD687" i="6"/>
  <c r="AD56" i="6"/>
  <c r="AD552" i="6"/>
  <c r="AD301" i="6"/>
  <c r="AD372" i="6"/>
  <c r="AD697" i="6"/>
  <c r="AD222" i="6"/>
  <c r="AD638" i="6"/>
  <c r="AD685" i="6"/>
  <c r="AD4" i="6"/>
  <c r="AD493" i="6"/>
  <c r="AD36" i="6"/>
  <c r="AD453" i="6"/>
  <c r="AD794" i="6"/>
  <c r="AD603" i="6"/>
  <c r="AD77" i="6"/>
  <c r="AD181" i="6"/>
  <c r="AD470" i="6"/>
  <c r="AD622" i="6"/>
  <c r="AD683" i="6"/>
  <c r="AD649" i="6"/>
  <c r="AD710" i="6"/>
  <c r="AD98" i="6"/>
  <c r="AD279" i="6"/>
  <c r="AD84" i="6"/>
  <c r="AD230" i="6"/>
  <c r="AD541" i="6"/>
  <c r="AD76" i="6"/>
  <c r="AD60" i="6"/>
  <c r="AD512" i="6"/>
  <c r="AD419" i="6"/>
  <c r="AD74" i="6"/>
  <c r="AD322" i="6"/>
  <c r="AD749" i="6"/>
  <c r="AD616" i="6"/>
  <c r="AD326" i="6"/>
  <c r="AD743" i="6"/>
  <c r="AD643" i="6"/>
  <c r="AD38" i="6"/>
  <c r="AD426" i="6"/>
  <c r="AD51" i="6"/>
  <c r="AD538" i="6"/>
  <c r="AD432" i="6"/>
  <c r="AD96" i="6"/>
  <c r="AD337" i="6"/>
  <c r="AD270" i="6"/>
  <c r="AD744" i="6"/>
  <c r="AD450" i="6"/>
  <c r="AD572" i="6"/>
  <c r="AD351" i="6"/>
  <c r="AD262" i="6"/>
  <c r="AD149" i="6"/>
  <c r="AD543" i="6"/>
  <c r="AD501" i="6"/>
  <c r="AD509" i="6"/>
  <c r="AD714" i="6"/>
  <c r="AD490" i="6"/>
  <c r="AD487" i="6"/>
  <c r="AD469" i="6"/>
  <c r="AD18" i="6"/>
  <c r="AD241" i="6"/>
  <c r="AD780" i="6"/>
  <c r="AD198" i="6"/>
  <c r="AD320" i="6"/>
  <c r="AD746" i="6"/>
  <c r="AD402" i="6"/>
  <c r="AD778" i="6"/>
  <c r="AD473" i="6"/>
  <c r="AD82" i="6"/>
  <c r="AD109" i="6"/>
  <c r="AD765" i="6"/>
  <c r="AD92" i="6"/>
  <c r="AD44" i="6"/>
  <c r="AD193" i="6"/>
  <c r="AD465" i="6"/>
  <c r="AD360" i="6"/>
  <c r="AD625" i="6"/>
  <c r="AD70" i="6"/>
  <c r="AD215" i="6"/>
  <c r="AD318" i="6"/>
  <c r="AD285" i="6"/>
  <c r="AD281" i="6"/>
  <c r="AD752" i="6"/>
  <c r="AD646" i="6"/>
  <c r="AD669" i="6"/>
  <c r="AD679" i="6"/>
  <c r="AD586" i="6"/>
  <c r="AD589" i="6"/>
  <c r="AD758" i="6"/>
  <c r="AD607" i="6"/>
  <c r="AD144" i="6"/>
  <c r="AD456" i="6"/>
  <c r="AD55" i="6"/>
  <c r="AD508" i="6"/>
  <c r="AD6" i="6"/>
  <c r="AD143" i="6"/>
  <c r="AD10" i="6"/>
  <c r="AD91" i="6"/>
  <c r="AD145" i="6"/>
  <c r="AD524" i="6"/>
  <c r="AD164" i="6"/>
  <c r="AD298" i="6"/>
  <c r="AD252" i="6"/>
  <c r="AD775" i="6"/>
  <c r="AD785" i="6"/>
  <c r="AD409" i="6"/>
  <c r="AD795" i="6"/>
  <c r="AD701" i="6"/>
  <c r="AD238" i="6"/>
  <c r="AD621" i="6"/>
  <c r="AD316" i="6"/>
  <c r="AD580" i="6"/>
  <c r="AD261" i="6"/>
  <c r="AD259" i="6"/>
  <c r="AD682" i="6"/>
  <c r="AD676" i="6"/>
  <c r="AD35" i="6"/>
  <c r="AD118" i="6"/>
  <c r="AD246" i="6"/>
  <c r="AD468" i="6"/>
  <c r="AD401" i="6"/>
  <c r="AD599" i="6"/>
  <c r="AD132" i="6"/>
  <c r="AD476" i="6"/>
  <c r="AD287" i="6"/>
  <c r="AD357" i="6"/>
  <c r="AD655" i="6"/>
  <c r="AD571" i="6"/>
  <c r="AD525" i="6"/>
  <c r="AD486" i="6"/>
  <c r="AD615" i="6"/>
  <c r="AD797" i="6"/>
  <c r="AD703" i="6"/>
  <c r="AD418" i="6"/>
  <c r="AD756" i="6"/>
  <c r="AD334" i="6"/>
  <c r="AD696" i="6"/>
  <c r="AD403" i="6"/>
  <c r="AD226" i="6"/>
  <c r="AD708" i="6"/>
  <c r="AD24" i="6"/>
  <c r="AD28" i="6"/>
  <c r="AD148" i="6"/>
  <c r="AD394" i="6"/>
  <c r="AD557" i="6"/>
  <c r="AD256" i="6"/>
  <c r="AD534" i="6"/>
  <c r="AD253" i="6"/>
  <c r="AD284" i="6"/>
  <c r="AD380" i="6"/>
  <c r="AD119" i="6"/>
  <c r="AD260" i="6"/>
  <c r="AD141" i="6"/>
  <c r="AD667" i="6"/>
  <c r="AD79" i="6"/>
  <c r="AD201" i="6"/>
  <c r="AD101" i="6"/>
  <c r="AD547" i="6"/>
  <c r="AD63" i="6"/>
  <c r="AD280" i="6"/>
  <c r="AD516" i="6"/>
  <c r="AD776" i="6"/>
  <c r="AD585" i="6"/>
  <c r="AD558" i="6"/>
  <c r="AD569" i="6"/>
  <c r="AD629" i="6"/>
  <c r="AD276" i="6"/>
  <c r="AD647" i="6"/>
  <c r="AD595" i="6"/>
  <c r="AD243" i="6"/>
  <c r="AD587" i="6"/>
  <c r="AD147" i="6"/>
  <c r="AD66" i="6"/>
  <c r="AD225" i="6"/>
  <c r="AD786" i="6"/>
  <c r="AD94" i="6"/>
  <c r="AD324" i="6"/>
  <c r="AD311" i="6"/>
  <c r="AD528" i="6"/>
  <c r="AD342" i="6"/>
  <c r="AD46" i="6"/>
  <c r="AD482" i="6"/>
  <c r="AD754" i="6"/>
  <c r="AD390" i="6"/>
  <c r="AD672" i="6"/>
  <c r="AD250" i="6"/>
  <c r="AD793" i="6"/>
  <c r="AD272" i="6"/>
  <c r="AD632" i="6"/>
  <c r="AD221" i="6"/>
  <c r="AD618" i="6"/>
  <c r="AD273" i="6"/>
  <c r="AD443" i="6"/>
  <c r="AD563" i="6"/>
  <c r="AD767" i="6"/>
  <c r="AD757" i="6"/>
  <c r="AD768" i="6"/>
  <c r="AD727" i="6"/>
  <c r="AD173" i="6"/>
  <c r="AD526" i="6"/>
  <c r="AD657" i="6"/>
  <c r="AD498" i="6"/>
  <c r="AD566" i="6"/>
  <c r="AD329" i="6"/>
  <c r="AD761" i="6"/>
  <c r="AD299" i="6"/>
  <c r="AD690" i="6"/>
  <c r="AD520" i="6"/>
  <c r="AD562" i="6"/>
  <c r="AD169" i="6"/>
  <c r="AD575" i="6"/>
  <c r="AD105" i="6"/>
  <c r="AD742" i="6"/>
  <c r="AD254" i="6"/>
  <c r="AD709" i="6"/>
  <c r="AD121" i="6"/>
  <c r="AD366" i="6"/>
  <c r="AD588" i="6"/>
  <c r="AD423" i="6"/>
  <c r="AD341" i="6"/>
  <c r="AD732" i="6"/>
  <c r="AD158" i="6"/>
  <c r="AD136" i="6"/>
  <c r="AD442" i="6"/>
  <c r="AD174" i="6"/>
  <c r="AD207" i="6"/>
  <c r="AD244" i="6"/>
  <c r="AD397" i="6"/>
  <c r="AD650" i="6"/>
  <c r="AD560" i="6"/>
  <c r="AD735" i="6"/>
  <c r="AD726" i="6"/>
  <c r="AD474" i="6"/>
  <c r="AD766" i="6"/>
  <c r="AD236" i="6"/>
  <c r="AD72" i="6"/>
  <c r="AD42" i="6"/>
  <c r="AD67" i="6"/>
  <c r="AD108" i="6"/>
  <c r="AD358" i="6"/>
  <c r="AD736" i="6"/>
  <c r="AD441" i="6"/>
  <c r="AD150" i="6"/>
  <c r="AD705" i="6"/>
  <c r="AD282" i="6"/>
  <c r="AD617" i="6"/>
  <c r="AD429" i="6"/>
  <c r="AD83" i="6"/>
  <c r="AD704" i="6"/>
  <c r="AD783" i="6"/>
  <c r="AD664" i="6"/>
  <c r="AD381" i="6"/>
  <c r="AD400" i="6"/>
  <c r="AD688" i="6"/>
  <c r="AD182" i="6"/>
  <c r="AD570" i="6"/>
  <c r="AD240" i="6"/>
  <c r="AD698" i="6"/>
  <c r="AD224" i="6"/>
  <c r="AD532" i="6"/>
  <c r="AD12" i="6"/>
  <c r="AD302" i="6"/>
  <c r="AD684" i="6"/>
  <c r="AD64" i="6"/>
  <c r="AD760" i="6"/>
  <c r="AD770" i="6"/>
  <c r="AD218" i="6"/>
  <c r="AD393" i="6"/>
  <c r="AD344" i="6"/>
  <c r="AD383" i="6"/>
  <c r="AD309" i="6"/>
  <c r="AD477" i="6"/>
  <c r="AD263" i="6"/>
  <c r="AD203" i="6"/>
  <c r="AD503" i="6"/>
  <c r="AD45" i="6"/>
  <c r="AD111" i="6"/>
  <c r="AD97" i="6"/>
  <c r="AD677" i="6"/>
  <c r="AD220" i="6"/>
  <c r="AD29" i="6"/>
  <c r="AD733" i="6"/>
  <c r="AD681" i="6"/>
  <c r="AD345" i="6"/>
  <c r="AD567" i="6"/>
  <c r="AD510" i="6"/>
  <c r="AD479" i="6"/>
  <c r="AD297" i="6"/>
  <c r="AD327" i="6"/>
  <c r="AD368" i="6"/>
  <c r="AD348" i="6"/>
  <c r="AD631" i="6"/>
  <c r="AD202" i="6"/>
  <c r="AD627" i="6"/>
  <c r="AD178" i="6"/>
  <c r="AD386" i="6"/>
  <c r="AD165" i="6"/>
  <c r="AD104" i="6"/>
  <c r="AD39" i="6"/>
  <c r="AD759" i="6"/>
  <c r="AD408" i="6"/>
  <c r="AD350" i="6"/>
  <c r="AD34" i="6"/>
  <c r="AD590" i="6"/>
  <c r="AD239" i="6"/>
  <c r="AD747" i="6"/>
  <c r="AD65" i="6"/>
  <c r="AD734" i="6"/>
  <c r="AD662" i="6"/>
  <c r="AD454" i="6"/>
  <c r="AD485" i="6"/>
  <c r="AD620" i="6"/>
  <c r="AD295" i="6"/>
  <c r="AD689" i="6"/>
  <c r="AD636" i="6"/>
  <c r="AD480" i="6"/>
  <c r="AD491" i="6"/>
  <c r="AD59" i="6"/>
  <c r="AD723" i="6"/>
  <c r="AD204" i="6"/>
  <c r="AD112" i="6"/>
  <c r="AD245" i="6"/>
  <c r="AD641" i="6"/>
  <c r="AD85" i="6"/>
  <c r="AD228" i="6"/>
  <c r="AD126" i="6"/>
  <c r="AD725" i="6"/>
  <c r="AD648" i="6"/>
  <c r="AD103" i="6"/>
  <c r="AD691" i="6"/>
  <c r="AD695" i="6"/>
  <c r="AD129" i="6"/>
  <c r="AD652" i="6"/>
  <c r="AD680" i="6"/>
  <c r="AD411" i="6"/>
  <c r="AD653" i="6"/>
  <c r="AD511" i="6"/>
  <c r="AD16" i="6"/>
  <c r="AD319" i="6"/>
  <c r="AD546" i="6"/>
  <c r="AD619" i="6"/>
  <c r="AD475" i="6"/>
  <c r="AD138" i="6"/>
  <c r="AD671" i="6"/>
  <c r="AD656" i="6"/>
  <c r="AD440" i="6"/>
  <c r="AD436" i="6"/>
  <c r="AD288" i="6"/>
  <c r="AD788" i="6"/>
  <c r="AD370" i="6"/>
  <c r="AD216" i="6"/>
  <c r="AD597" i="6"/>
  <c r="AD719" i="6"/>
  <c r="AD702" i="6"/>
  <c r="AD95" i="6"/>
  <c r="AD93" i="6"/>
  <c r="AD452" i="6"/>
  <c r="AD332" i="6"/>
  <c r="AD661" i="6"/>
  <c r="AD741" i="6"/>
  <c r="AD565" i="6"/>
  <c r="AD396" i="6"/>
  <c r="AD49" i="6"/>
  <c r="AD234" i="6"/>
  <c r="AD80" i="6"/>
  <c r="AD665" i="6"/>
  <c r="AD294" i="6"/>
  <c r="AD663" i="6"/>
  <c r="AD73" i="6"/>
  <c r="AD40" i="6"/>
  <c r="AD217" i="6"/>
  <c r="AD391" i="6"/>
  <c r="AD792" i="6"/>
  <c r="AD160" i="6"/>
  <c r="AD527" i="6"/>
  <c r="AD773" i="6"/>
  <c r="AD189" i="6"/>
  <c r="AD349" i="6"/>
  <c r="AD37" i="6"/>
  <c r="AD307" i="6"/>
  <c r="AD455" i="6"/>
  <c r="AD750" i="6"/>
  <c r="AD363" i="6"/>
  <c r="AD191" i="6"/>
  <c r="AD478" i="6"/>
  <c r="AD577" i="6"/>
  <c r="AD406" i="6"/>
  <c r="AD410" i="6"/>
  <c r="AD257" i="6"/>
  <c r="AD645" i="6"/>
  <c r="AD175" i="6"/>
  <c r="AD137" i="6"/>
  <c r="AD223" i="6"/>
  <c r="AD421" i="6"/>
  <c r="AD213" i="6"/>
  <c r="AD385" i="6"/>
  <c r="AD630" i="6"/>
  <c r="AD11" i="6"/>
  <c r="AD347" i="6"/>
  <c r="AD437" i="6"/>
  <c r="AD271" i="6"/>
  <c r="AD251" i="6"/>
  <c r="AD176" i="6"/>
  <c r="AD471" i="6"/>
  <c r="AD771" i="6"/>
  <c r="AD721" i="6"/>
  <c r="AD539" i="6"/>
  <c r="AD578" i="6"/>
  <c r="AD494" i="6"/>
  <c r="AD598" i="6"/>
  <c r="AD729" i="6"/>
  <c r="AD439" i="6"/>
  <c r="AD499" i="6"/>
  <c r="AD753" i="6"/>
  <c r="AD467" i="6"/>
  <c r="AD481" i="6"/>
  <c r="AD286" i="6"/>
  <c r="AD62" i="6"/>
  <c r="AD500" i="6"/>
  <c r="AD634" i="6"/>
  <c r="AD166" i="6"/>
  <c r="AD573" i="6"/>
  <c r="AD227" i="6"/>
  <c r="AD559" i="6"/>
  <c r="AD787" i="6"/>
  <c r="AD791" i="6"/>
  <c r="AD592" i="6"/>
  <c r="AD231" i="6"/>
  <c r="AD219" i="6"/>
  <c r="AD748" i="6"/>
  <c r="AD278" i="6"/>
  <c r="AD335" i="6"/>
  <c r="AD707" i="6"/>
  <c r="AD333" i="6"/>
  <c r="AD800" i="6"/>
  <c r="AD801" i="6"/>
  <c r="AD161" i="6"/>
  <c r="AD531" i="6"/>
  <c r="AD540" i="6"/>
  <c r="AD134" i="6"/>
  <c r="AD15" i="6"/>
  <c r="AD205" i="6"/>
  <c r="AD623" i="6"/>
  <c r="AD192" i="6"/>
  <c r="AD146" i="6"/>
  <c r="AD610" i="6"/>
  <c r="AD338" i="6"/>
  <c r="AD183" i="6"/>
  <c r="AD694" i="6"/>
  <c r="AD305" i="6"/>
  <c r="AD556" i="6"/>
  <c r="AD497" i="6"/>
  <c r="AD769" i="6"/>
  <c r="AD20" i="6"/>
  <c r="AD796" i="6"/>
  <c r="AD57" i="6"/>
  <c r="AD142" i="6"/>
  <c r="AD23" i="6"/>
  <c r="AD388" i="6"/>
  <c r="AD188" i="6"/>
  <c r="AD424" i="6"/>
  <c r="AD110" i="6"/>
  <c r="AD9" i="6"/>
  <c r="AD799" i="6"/>
  <c r="AD321" i="6"/>
  <c r="AD359" i="6"/>
  <c r="AD670" i="6"/>
  <c r="AD407" i="6"/>
  <c r="AD155" i="6"/>
  <c r="AD428" i="6"/>
  <c r="AD523" i="6"/>
  <c r="AD19" i="6"/>
  <c r="AD367" i="6"/>
  <c r="AD163" i="6"/>
  <c r="AD553" i="6"/>
  <c r="AD232" i="6"/>
  <c r="AD43" i="6"/>
  <c r="AD122" i="6"/>
  <c r="AD170" i="6"/>
  <c r="H19" i="5"/>
  <c r="H21" i="5" s="1"/>
  <c r="H24" i="5" s="1"/>
  <c r="AD364" i="6"/>
  <c r="AD265" i="6"/>
  <c r="AD551" i="6"/>
  <c r="AD740" i="6"/>
  <c r="AD235" i="6"/>
  <c r="AD582" i="6"/>
  <c r="AD395" i="6"/>
  <c r="AD774" i="6"/>
  <c r="AD89" i="6"/>
  <c r="AD177" i="6"/>
  <c r="AD699" i="6"/>
  <c r="AD762" i="6"/>
  <c r="AD131" i="6"/>
  <c r="AD514" i="6"/>
  <c r="AD554" i="6"/>
  <c r="AD686" i="6"/>
  <c r="AD624" i="6"/>
  <c r="AD26" i="6"/>
  <c r="AD27" i="6"/>
  <c r="AD675" i="6"/>
  <c r="AD678" i="6"/>
  <c r="AD379" i="6"/>
  <c r="AD466" i="6"/>
  <c r="AD506" i="6"/>
  <c r="AD772" i="6"/>
  <c r="AD777" i="6"/>
  <c r="AD50" i="6"/>
  <c r="AD355" i="6"/>
  <c r="AD292" i="6"/>
  <c r="AD502" i="6"/>
  <c r="AD435" i="6"/>
  <c r="AD608" i="6"/>
  <c r="AD133" i="6"/>
  <c r="AD755" i="6"/>
  <c r="AD212" i="6"/>
  <c r="AD328" i="6"/>
  <c r="AD354" i="6"/>
  <c r="AD720" i="6"/>
  <c r="AD5" i="6"/>
  <c r="AB827" i="6" l="1"/>
  <c r="AB21" i="6"/>
  <c r="AB823" i="6"/>
  <c r="AB816" i="6"/>
  <c r="AB812" i="6"/>
  <c r="AB832" i="6"/>
  <c r="AB248" i="6"/>
  <c r="AB461" i="6"/>
  <c r="AB41" i="6"/>
  <c r="AB835" i="6"/>
  <c r="AB831" i="6"/>
  <c r="AB826" i="6"/>
  <c r="AB825" i="6"/>
  <c r="AB821" i="6"/>
  <c r="AB99" i="6"/>
  <c r="AB822" i="6"/>
  <c r="AB818" i="6"/>
  <c r="AB48" i="6"/>
  <c r="AB807" i="6"/>
  <c r="AB152" i="6"/>
  <c r="AB414" i="6"/>
  <c r="AB151" i="6"/>
  <c r="AB14" i="6"/>
  <c r="AB824" i="6"/>
  <c r="AB817" i="6"/>
  <c r="AB814" i="6"/>
  <c r="AB820" i="6"/>
  <c r="AB819" i="6"/>
  <c r="AB460" i="6"/>
  <c r="AB375" i="6"/>
  <c r="AB805" i="6"/>
  <c r="AB374" i="6"/>
  <c r="AB813" i="6"/>
  <c r="AB416" i="6"/>
  <c r="AB809" i="6"/>
  <c r="AB247" i="6"/>
  <c r="AB808" i="6"/>
  <c r="AB415" i="6"/>
  <c r="AB290" i="6"/>
  <c r="AB810" i="6"/>
  <c r="AB459" i="6"/>
  <c r="AB806" i="6"/>
  <c r="AB815" i="6"/>
  <c r="AB373" i="6"/>
  <c r="AB811" i="6"/>
  <c r="AB88" i="6"/>
  <c r="AB847" i="6"/>
  <c r="AB139" i="6"/>
  <c r="AB187" i="6"/>
  <c r="AB140" i="6"/>
  <c r="AB848" i="6"/>
  <c r="AB846" i="6"/>
  <c r="AB840" i="6"/>
  <c r="AB229" i="6"/>
  <c r="AB845" i="6"/>
  <c r="AB186" i="6"/>
  <c r="AB838" i="6"/>
  <c r="AB837" i="6"/>
  <c r="AB291" i="6"/>
  <c r="AB61" i="6"/>
  <c r="AB417" i="6"/>
  <c r="AB128" i="6"/>
  <c r="AB842" i="6"/>
  <c r="AB116" i="6"/>
  <c r="AB463" i="6"/>
  <c r="AB115" i="6"/>
  <c r="AB849" i="6"/>
  <c r="AB844" i="6"/>
  <c r="AB843" i="6"/>
  <c r="AB841" i="6"/>
  <c r="AB839" i="6"/>
  <c r="AB377" i="6"/>
  <c r="AB68" i="6"/>
  <c r="AB462" i="6"/>
  <c r="AB249" i="6"/>
  <c r="AB315" i="6"/>
  <c r="AB828" i="6"/>
  <c r="AB127" i="6"/>
  <c r="AB314" i="6"/>
  <c r="AB464" i="6"/>
  <c r="AB339" i="6"/>
  <c r="AB154" i="6"/>
  <c r="AB185" i="6"/>
  <c r="AB54" i="6"/>
  <c r="AB830" i="6"/>
  <c r="AB829" i="6"/>
  <c r="AB153" i="6"/>
  <c r="AB836" i="6"/>
  <c r="AB834" i="6"/>
  <c r="AB833" i="6"/>
  <c r="AB209" i="6"/>
  <c r="AB376" i="6"/>
  <c r="AB184" i="6"/>
  <c r="AB208" i="6"/>
  <c r="AB8" i="6"/>
  <c r="X666" i="7"/>
  <c r="X769" i="7"/>
  <c r="X399" i="7"/>
  <c r="X768" i="7"/>
  <c r="X320" i="7"/>
  <c r="X79" i="7"/>
  <c r="X483" i="7"/>
  <c r="X291" i="7"/>
  <c r="X372" i="7"/>
  <c r="X729" i="7"/>
  <c r="X438" i="7"/>
  <c r="X728" i="7"/>
  <c r="X90" i="7"/>
  <c r="X667" i="7"/>
  <c r="X65" i="7"/>
  <c r="X767" i="7"/>
  <c r="X212" i="7"/>
  <c r="X668" i="7"/>
  <c r="X315" i="7"/>
  <c r="X525" i="7"/>
  <c r="X225" i="7"/>
  <c r="X268" i="7"/>
  <c r="X490" i="7"/>
  <c r="X517" i="7"/>
  <c r="X61" i="7"/>
  <c r="X108" i="7"/>
  <c r="X370" i="7"/>
  <c r="X447" i="7"/>
  <c r="X336" i="7"/>
  <c r="X392" i="7"/>
  <c r="X766" i="7"/>
  <c r="X727" i="7"/>
  <c r="X764" i="7"/>
  <c r="X765" i="7"/>
  <c r="X334" i="7"/>
  <c r="X393" i="7"/>
  <c r="X237" i="7"/>
  <c r="X398" i="7"/>
  <c r="X131" i="7"/>
  <c r="X468" i="7"/>
  <c r="X36" i="7"/>
  <c r="X664" i="7"/>
  <c r="X665" i="7"/>
  <c r="X663" i="7"/>
  <c r="X726" i="7"/>
  <c r="X763" i="7"/>
  <c r="X58" i="7"/>
  <c r="X46" i="7"/>
  <c r="X469" i="7"/>
  <c r="X235" i="7"/>
  <c r="X169" i="7"/>
  <c r="X76" i="7"/>
  <c r="X662" i="7"/>
  <c r="X256" i="7"/>
  <c r="X178" i="7"/>
  <c r="X661" i="7"/>
  <c r="X406" i="7"/>
  <c r="X725" i="7"/>
  <c r="X27" i="7"/>
  <c r="X660" i="7"/>
  <c r="X49" i="7"/>
  <c r="X762" i="7"/>
  <c r="X360" i="7"/>
  <c r="X465" i="7"/>
  <c r="X500" i="7"/>
  <c r="X724" i="7"/>
  <c r="X658" i="7"/>
  <c r="X659" i="7"/>
  <c r="X723" i="7"/>
  <c r="X428" i="7"/>
  <c r="X657" i="7"/>
  <c r="X205" i="7"/>
  <c r="X207" i="7"/>
  <c r="X293" i="7"/>
  <c r="X280" i="7"/>
  <c r="X143" i="7"/>
  <c r="X476" i="7"/>
  <c r="X656" i="7"/>
  <c r="X400" i="7"/>
  <c r="X304" i="7"/>
  <c r="X73" i="7"/>
  <c r="X220" i="7"/>
  <c r="X382" i="7"/>
  <c r="X439" i="7"/>
  <c r="X39" i="7"/>
  <c r="X454" i="7"/>
  <c r="X646" i="7"/>
  <c r="X290" i="7"/>
  <c r="X516" i="7"/>
  <c r="X532" i="7"/>
  <c r="X74" i="7"/>
  <c r="X29" i="7"/>
  <c r="X285" i="7"/>
  <c r="X703" i="7"/>
  <c r="X597" i="7"/>
  <c r="X455" i="7"/>
  <c r="X17" i="7"/>
  <c r="X722" i="7"/>
  <c r="X474" i="7"/>
  <c r="X298" i="7"/>
  <c r="X433" i="7"/>
  <c r="AB492" i="6"/>
  <c r="AB425" i="6"/>
  <c r="AB258" i="6"/>
  <c r="AB422" i="6"/>
  <c r="AB2" i="6"/>
  <c r="AB658" i="6"/>
  <c r="AB458" i="6"/>
  <c r="AB313" i="6"/>
  <c r="AB269" i="6"/>
  <c r="AB289" i="6"/>
  <c r="AB194" i="6"/>
  <c r="AB803" i="6"/>
  <c r="AB283" i="6"/>
  <c r="AB802" i="6"/>
  <c r="AB32" i="6"/>
  <c r="AB317" i="6"/>
  <c r="AB71" i="6"/>
  <c r="AB13" i="6"/>
  <c r="AB172" i="6"/>
  <c r="AB90" i="6"/>
  <c r="AB413" i="6"/>
  <c r="AB267" i="6"/>
  <c r="AB635" i="6"/>
  <c r="AB323" i="6"/>
  <c r="AB804" i="6"/>
  <c r="AB488" i="6"/>
  <c r="AB200" i="6"/>
  <c r="AB87" i="6"/>
  <c r="K19" i="5"/>
  <c r="K21" i="5" s="1"/>
  <c r="K24" i="5" s="1"/>
  <c r="X305" i="7"/>
  <c r="X281" i="7"/>
  <c r="X731" i="7"/>
  <c r="X57" i="7"/>
  <c r="X582" i="7"/>
  <c r="X624" i="7"/>
  <c r="X625" i="7"/>
  <c r="X153" i="7"/>
  <c r="X78" i="7"/>
  <c r="X576" i="7"/>
  <c r="X513" i="7"/>
  <c r="X485" i="7"/>
  <c r="X201" i="7"/>
  <c r="X611" i="7"/>
  <c r="X739" i="7"/>
  <c r="X755" i="7"/>
  <c r="X557" i="7"/>
  <c r="X462" i="7"/>
  <c r="X232" i="7"/>
  <c r="X177" i="7"/>
  <c r="X231" i="7"/>
  <c r="X426" i="7"/>
  <c r="X218" i="7"/>
  <c r="X128" i="7"/>
  <c r="X214" i="7"/>
  <c r="X26" i="7"/>
  <c r="X135" i="7"/>
  <c r="X3" i="7"/>
  <c r="X300" i="7"/>
  <c r="X329" i="7"/>
  <c r="X640" i="7"/>
  <c r="X357" i="7"/>
  <c r="X140" i="7"/>
  <c r="X194" i="7"/>
  <c r="X120" i="7"/>
  <c r="X82" i="7"/>
  <c r="X701" i="7"/>
  <c r="X550" i="7"/>
  <c r="X719" i="7"/>
  <c r="X702" i="7"/>
  <c r="X11" i="7"/>
  <c r="X322" i="7"/>
  <c r="X635" i="7"/>
  <c r="X695" i="7"/>
  <c r="X20" i="7"/>
  <c r="X129" i="7"/>
  <c r="X647" i="7"/>
  <c r="X600" i="7"/>
  <c r="X350" i="7"/>
  <c r="X519" i="7"/>
  <c r="X35" i="7"/>
  <c r="X716" i="7"/>
  <c r="X244" i="7"/>
  <c r="X353" i="7"/>
  <c r="X432" i="7"/>
  <c r="X574" i="7"/>
  <c r="X717" i="7"/>
  <c r="X319" i="7"/>
  <c r="X385" i="7"/>
  <c r="X64" i="7"/>
  <c r="X416" i="7"/>
  <c r="X578" i="7"/>
  <c r="X282" i="7"/>
  <c r="X652" i="7"/>
  <c r="X257" i="7"/>
  <c r="X331" i="7"/>
  <c r="X489" i="7"/>
  <c r="X680" i="7"/>
  <c r="X332" i="7"/>
  <c r="X341" i="7"/>
  <c r="X720" i="7"/>
  <c r="X193" i="7"/>
  <c r="X368" i="7"/>
  <c r="X627" i="7"/>
  <c r="X508" i="7"/>
  <c r="X560" i="7"/>
  <c r="X457" i="7"/>
  <c r="X541" i="7"/>
  <c r="X327" i="7"/>
  <c r="X708" i="7"/>
  <c r="X675" i="7"/>
  <c r="X253" i="7"/>
  <c r="X288" i="7"/>
  <c r="X643" i="7"/>
  <c r="X272" i="7"/>
  <c r="X738" i="7"/>
  <c r="X413" i="7"/>
  <c r="X333" i="7"/>
  <c r="X248" i="7"/>
  <c r="X754" i="7"/>
  <c r="X715" i="7"/>
  <c r="X236" i="7"/>
  <c r="X166" i="7"/>
  <c r="X534" i="7"/>
  <c r="X549" i="7"/>
  <c r="X68" i="7"/>
  <c r="X402" i="7"/>
  <c r="X704" i="7"/>
  <c r="X362" i="7"/>
  <c r="X681" i="7"/>
  <c r="X14" i="7"/>
  <c r="X458" i="7"/>
  <c r="X706" i="7"/>
  <c r="X404" i="7"/>
  <c r="X213" i="7"/>
  <c r="X276" i="7"/>
  <c r="X470" i="7"/>
  <c r="X713" i="7"/>
  <c r="X221" i="7"/>
  <c r="X5" i="7"/>
  <c r="X759" i="7"/>
  <c r="X163" i="7"/>
  <c r="X18" i="7"/>
  <c r="X590" i="7"/>
  <c r="X28" i="7"/>
  <c r="X567" i="7"/>
  <c r="X110" i="7"/>
  <c r="X379" i="7"/>
  <c r="X69" i="7"/>
  <c r="X366" i="7"/>
  <c r="X55" i="7"/>
  <c r="X317" i="7"/>
  <c r="X566" i="7"/>
  <c r="X13" i="7"/>
  <c r="X741" i="7"/>
  <c r="X709" i="7"/>
  <c r="X99" i="7"/>
  <c r="X381" i="7"/>
  <c r="X630" i="7"/>
  <c r="X602" i="7"/>
  <c r="X753" i="7"/>
  <c r="X616" i="7"/>
  <c r="X528" i="7"/>
  <c r="X411" i="7"/>
  <c r="X150" i="7"/>
  <c r="X388" i="7"/>
  <c r="X188" i="7"/>
  <c r="X112" i="7"/>
  <c r="X86" i="7"/>
  <c r="X449" i="7"/>
  <c r="X224" i="7"/>
  <c r="X638" i="7"/>
  <c r="X464" i="7"/>
  <c r="X446" i="7"/>
  <c r="X250" i="7"/>
  <c r="X346" i="7"/>
  <c r="X429" i="7"/>
  <c r="X682" i="7"/>
  <c r="X144" i="7"/>
  <c r="X636" i="7"/>
  <c r="X302" i="7"/>
  <c r="X252" i="7"/>
  <c r="X137" i="7"/>
  <c r="X628" i="7"/>
  <c r="X245" i="7"/>
  <c r="X258" i="7"/>
  <c r="X745" i="7"/>
  <c r="X405" i="7"/>
  <c r="X15" i="7"/>
  <c r="X263" i="7"/>
  <c r="X591" i="7"/>
  <c r="X297" i="7"/>
  <c r="X610" i="7"/>
  <c r="X684" i="7"/>
  <c r="X423" i="7"/>
  <c r="X472" i="7"/>
  <c r="X238" i="7"/>
  <c r="AB384" i="6"/>
  <c r="AB513" i="6"/>
  <c r="AB516" i="6"/>
  <c r="AB479" i="6"/>
  <c r="AB343" i="6"/>
  <c r="AB163" i="6"/>
  <c r="AB329" i="6"/>
  <c r="AB747" i="6"/>
  <c r="AB651" i="6"/>
  <c r="AB430" i="6"/>
  <c r="AB742" i="6"/>
  <c r="AB505" i="6"/>
  <c r="AB554" i="6"/>
  <c r="AB758" i="6"/>
  <c r="AB346" i="6"/>
  <c r="AB682" i="6"/>
  <c r="AB500" i="6"/>
  <c r="AB309" i="6"/>
  <c r="AB111" i="6"/>
  <c r="AB310" i="6"/>
  <c r="AB114" i="6"/>
  <c r="AB118" i="6"/>
  <c r="AB728" i="6"/>
  <c r="AB675" i="6"/>
  <c r="AB162" i="6"/>
  <c r="AB336" i="6"/>
  <c r="AB669" i="6"/>
  <c r="AB736" i="6"/>
  <c r="AB560" i="6"/>
  <c r="AB493" i="6"/>
  <c r="AB379" i="6"/>
  <c r="AB278" i="6"/>
  <c r="AB634" i="6"/>
  <c r="AB93" i="6"/>
  <c r="AB714" i="6"/>
  <c r="AB176" i="6"/>
  <c r="AB501" i="6"/>
  <c r="AB545" i="6"/>
  <c r="AB112" i="6"/>
  <c r="AB241" i="6"/>
  <c r="AB426" i="6"/>
  <c r="AB773" i="6"/>
  <c r="AB715" i="6"/>
  <c r="AB203" i="6"/>
  <c r="AB641" i="6"/>
  <c r="AB778" i="6"/>
  <c r="AB485" i="6"/>
  <c r="AB205" i="6"/>
  <c r="AB390" i="6"/>
  <c r="AB475" i="6"/>
  <c r="AB487" i="6"/>
  <c r="AB338" i="6"/>
  <c r="AB217" i="6"/>
  <c r="AB718" i="6"/>
  <c r="AB212" i="6"/>
  <c r="AB659" i="6"/>
  <c r="AB792" i="6"/>
  <c r="AB23" i="6"/>
  <c r="AB192" i="6"/>
  <c r="AB614" i="6"/>
  <c r="AB602" i="6"/>
  <c r="AB474" i="6"/>
  <c r="AB737" i="6"/>
  <c r="AB307" i="6"/>
  <c r="AB285" i="6"/>
  <c r="AB403" i="6"/>
  <c r="AB676" i="6"/>
  <c r="AB214" i="6"/>
  <c r="AB679" i="6"/>
  <c r="AB210" i="6"/>
  <c r="AB91" i="6"/>
  <c r="AB688" i="6"/>
  <c r="AB25" i="6"/>
  <c r="AB643" i="6"/>
  <c r="AB784" i="6"/>
  <c r="AB147" i="6"/>
  <c r="AB292" i="6"/>
  <c r="AB502" i="6"/>
  <c r="AB562" i="6"/>
  <c r="AB527" i="6"/>
  <c r="AB191" i="6"/>
  <c r="AB725" i="6"/>
  <c r="AB12" i="6"/>
  <c r="AB223" i="6"/>
  <c r="AB594" i="6"/>
  <c r="AB449" i="6"/>
  <c r="AB213" i="6"/>
  <c r="AB540" i="6"/>
  <c r="AB62" i="6"/>
  <c r="AB193" i="6"/>
  <c r="AB534" i="6"/>
  <c r="AB360" i="6"/>
  <c r="AB761" i="6"/>
  <c r="AB260" i="6"/>
  <c r="AB630" i="6"/>
  <c r="AB330" i="6"/>
  <c r="AB706" i="6"/>
  <c r="AB28" i="6"/>
  <c r="AB465" i="6"/>
  <c r="AB399" i="6"/>
  <c r="AB709" i="6"/>
  <c r="AB776" i="6"/>
  <c r="AB609" i="6"/>
  <c r="AB721" i="6"/>
  <c r="AB661" i="6"/>
  <c r="AB57" i="6"/>
  <c r="AB438" i="6"/>
  <c r="AB508" i="6"/>
  <c r="AB169" i="6"/>
  <c r="AB294" i="6"/>
  <c r="AB218" i="6"/>
  <c r="X598" i="7"/>
  <c r="X650" i="7"/>
  <c r="X425" i="7"/>
  <c r="X371" i="7"/>
  <c r="X700" i="7"/>
  <c r="X383" i="7"/>
  <c r="X463" i="7"/>
  <c r="X587" i="7"/>
  <c r="X271" i="7"/>
  <c r="X644" i="7"/>
  <c r="X430" i="7"/>
  <c r="X80" i="7"/>
  <c r="X233" i="7"/>
  <c r="X42" i="7"/>
  <c r="X114" i="7"/>
  <c r="X444" i="7"/>
  <c r="X63" i="7"/>
  <c r="X585" i="7"/>
  <c r="X326" i="7"/>
  <c r="X45" i="7"/>
  <c r="X316" i="7"/>
  <c r="X594" i="7"/>
  <c r="X109" i="7"/>
  <c r="X67" i="7"/>
  <c r="X228" i="7"/>
  <c r="X356" i="7"/>
  <c r="X138" i="7"/>
  <c r="X124" i="7"/>
  <c r="X651" i="7"/>
  <c r="X369" i="7"/>
  <c r="X690" i="7"/>
  <c r="X395" i="7"/>
  <c r="X299" i="7"/>
  <c r="X376" i="7"/>
  <c r="X119" i="7"/>
  <c r="X386" i="7"/>
  <c r="X37" i="7"/>
  <c r="X494" i="7"/>
  <c r="X502" i="7"/>
  <c r="X581" i="7"/>
  <c r="X352" i="7"/>
  <c r="X509" i="7"/>
  <c r="X54" i="7"/>
  <c r="X711" i="7"/>
  <c r="X159" i="7"/>
  <c r="X434" i="7"/>
  <c r="X696" i="7"/>
  <c r="X496" i="7"/>
  <c r="X84" i="7"/>
  <c r="X32" i="7"/>
  <c r="X563" i="7"/>
  <c r="X247" i="7"/>
  <c r="X437" i="7"/>
  <c r="X358" i="7"/>
  <c r="X737" i="7"/>
  <c r="X524" i="7"/>
  <c r="X401" i="7"/>
  <c r="X273" i="7"/>
  <c r="X397" i="7"/>
  <c r="X133" i="7"/>
  <c r="X125" i="7"/>
  <c r="X391" i="7"/>
  <c r="X526" i="7"/>
  <c r="X354" i="7"/>
  <c r="X167" i="7"/>
  <c r="X34" i="7"/>
  <c r="X466" i="7"/>
  <c r="X88" i="7"/>
  <c r="X100" i="7"/>
  <c r="X710" i="7"/>
  <c r="X324" i="7"/>
  <c r="X325" i="7"/>
  <c r="X387" i="7"/>
  <c r="X132" i="7"/>
  <c r="X575" i="7"/>
  <c r="X718" i="7"/>
  <c r="X56" i="7"/>
  <c r="X310" i="7"/>
  <c r="X107" i="7"/>
  <c r="X520" i="7"/>
  <c r="X559" i="7"/>
  <c r="X292" i="7"/>
  <c r="X498" i="7"/>
  <c r="X62" i="7"/>
  <c r="X146" i="7"/>
  <c r="X408" i="7"/>
  <c r="X501" i="7"/>
  <c r="X246" i="7"/>
  <c r="X512" i="7"/>
  <c r="X642" i="7"/>
  <c r="X87" i="7"/>
  <c r="X592" i="7"/>
  <c r="X243" i="7"/>
  <c r="X678" i="7"/>
  <c r="X155" i="7"/>
  <c r="X192" i="7"/>
  <c r="X148" i="7"/>
  <c r="X479" i="7"/>
  <c r="X41" i="7"/>
  <c r="X174" i="7"/>
  <c r="X345" i="7"/>
  <c r="X546" i="7"/>
  <c r="X410" i="7"/>
  <c r="X363" i="7"/>
  <c r="X38" i="7"/>
  <c r="X533" i="7"/>
  <c r="X608" i="7"/>
  <c r="X412" i="7"/>
  <c r="X342" i="7"/>
  <c r="X294" i="7"/>
  <c r="X203" i="7"/>
  <c r="X24" i="7"/>
  <c r="X309" i="7"/>
  <c r="X427" i="7"/>
  <c r="X136" i="7"/>
  <c r="X21" i="7"/>
  <c r="X113" i="7"/>
  <c r="X168" i="7"/>
  <c r="X452" i="7"/>
  <c r="X344" i="7"/>
  <c r="X687" i="7"/>
  <c r="X504" i="7"/>
  <c r="X673" i="7"/>
  <c r="X151" i="7"/>
  <c r="X287" i="7"/>
  <c r="AB424" i="6"/>
  <c r="AB220" i="6"/>
  <c r="AB52" i="6"/>
  <c r="AB561" i="6"/>
  <c r="AB259" i="6"/>
  <c r="AB441" i="6"/>
  <c r="AB549" i="6"/>
  <c r="AB685" i="6"/>
  <c r="AB444" i="6"/>
  <c r="AB503" i="6"/>
  <c r="AB240" i="6"/>
  <c r="AB608" i="6"/>
  <c r="AB662" i="6"/>
  <c r="AB526" i="6"/>
  <c r="AB38" i="6"/>
  <c r="AB457" i="6"/>
  <c r="AB271" i="6"/>
  <c r="AB612" i="6"/>
  <c r="AB382" i="6"/>
  <c r="AB4" i="6"/>
  <c r="AB398" i="6"/>
  <c r="AB749" i="6"/>
  <c r="AB56" i="6"/>
  <c r="AB59" i="6"/>
  <c r="AB753" i="6"/>
  <c r="AB650" i="6"/>
  <c r="AB745" i="6"/>
  <c r="AB687" i="6"/>
  <c r="AB763" i="6"/>
  <c r="AB363" i="6"/>
  <c r="AB489" i="6"/>
  <c r="AB65" i="6"/>
  <c r="AB786" i="6"/>
  <c r="AB15" i="6"/>
  <c r="AB420" i="6"/>
  <c r="AB581" i="6"/>
  <c r="AB770" i="6"/>
  <c r="AB80" i="6"/>
  <c r="AB138" i="6"/>
  <c r="AB334" i="6"/>
  <c r="AB639" i="6"/>
  <c r="AB380" i="6"/>
  <c r="AB794" i="6"/>
  <c r="AB796" i="6"/>
  <c r="AB625" i="6"/>
  <c r="AB318" i="6"/>
  <c r="AB681" i="6"/>
  <c r="AB40" i="6"/>
  <c r="AB197" i="6"/>
  <c r="AB440" i="6"/>
  <c r="AB17" i="6"/>
  <c r="AB37" i="6"/>
  <c r="AB686" i="6"/>
  <c r="AB146" i="6"/>
  <c r="AB299" i="6"/>
  <c r="AB85" i="6"/>
  <c r="AB701" i="6"/>
  <c r="AB623" i="6"/>
  <c r="AB544" i="6"/>
  <c r="AB723" i="6"/>
  <c r="AB481" i="6"/>
  <c r="AB328" i="6"/>
  <c r="AB707" i="6"/>
  <c r="AB284" i="6"/>
  <c r="AB401" i="6"/>
  <c r="AB647" i="6"/>
  <c r="AB342" i="6"/>
  <c r="AB536" i="6"/>
  <c r="AB394" i="6"/>
  <c r="AB293" i="6"/>
  <c r="AB46" i="6"/>
  <c r="AB546" i="6"/>
  <c r="AB532" i="6"/>
  <c r="AB199" i="6"/>
  <c r="AB769" i="6"/>
  <c r="AB94" i="6"/>
  <c r="AB16" i="6"/>
  <c r="AB569" i="6"/>
  <c r="AB388" i="6"/>
  <c r="AB43" i="6"/>
  <c r="AB499" i="6"/>
  <c r="AB525" i="6"/>
  <c r="AB468" i="6"/>
  <c r="AB215" i="6"/>
  <c r="AB316" i="6"/>
  <c r="AB584" i="6"/>
  <c r="AB137" i="6"/>
  <c r="AB633" i="6"/>
  <c r="AB451" i="6"/>
  <c r="AB103" i="6"/>
  <c r="AB383" i="6"/>
  <c r="AB180" i="6"/>
  <c r="AB590" i="6"/>
  <c r="AB261" i="6"/>
  <c r="AB372" i="6"/>
  <c r="AB768" i="6"/>
  <c r="AB632" i="6"/>
  <c r="AB522" i="6"/>
  <c r="AB433" i="6"/>
  <c r="AB518" i="6"/>
  <c r="AB235" i="6"/>
  <c r="AB486" i="6"/>
  <c r="AB692" i="6"/>
  <c r="AB550" i="6"/>
  <c r="AB74" i="6"/>
  <c r="AB251" i="6"/>
  <c r="AB801" i="6"/>
  <c r="AB160" i="6"/>
  <c r="AB412" i="6"/>
  <c r="AB670" i="6"/>
  <c r="AB574" i="6"/>
  <c r="AB243" i="6"/>
  <c r="AB537" i="6"/>
  <c r="AB512" i="6"/>
  <c r="AB298" i="6"/>
  <c r="AB593" i="6"/>
  <c r="AB427" i="6"/>
  <c r="AB428" i="6"/>
  <c r="AB242" i="6"/>
  <c r="AB724" i="6"/>
  <c r="AB265" i="6"/>
  <c r="AB477" i="6"/>
  <c r="AB166" i="6"/>
  <c r="AB613" i="6"/>
  <c r="AB320" i="6"/>
  <c r="AB368" i="6"/>
  <c r="AB295" i="6"/>
  <c r="AB108" i="6"/>
  <c r="AB432" i="6"/>
  <c r="AB353" i="6"/>
  <c r="AB765" i="6"/>
  <c r="AB694" i="6"/>
  <c r="AB364" i="6"/>
  <c r="AB607" i="6"/>
  <c r="AB95" i="6"/>
  <c r="AB572" i="6"/>
  <c r="AB64" i="6"/>
  <c r="AB548" i="6"/>
  <c r="AB117" i="6"/>
  <c r="AB410" i="6"/>
  <c r="AB78" i="6"/>
  <c r="AB744" i="6"/>
  <c r="AB684" i="6"/>
  <c r="AB327" i="6"/>
  <c r="AB165" i="6"/>
  <c r="AB453" i="6"/>
  <c r="AB799" i="6"/>
  <c r="AB110" i="6"/>
  <c r="AB520" i="6"/>
  <c r="AB559" i="6"/>
  <c r="AB483" i="6"/>
  <c r="AB480" i="6"/>
  <c r="AB263" i="6"/>
  <c r="X614" i="7"/>
  <c r="X127" i="7"/>
  <c r="X158" i="7"/>
  <c r="X306" i="7"/>
  <c r="X103" i="7"/>
  <c r="X620" i="7"/>
  <c r="X296" i="7"/>
  <c r="X101" i="7"/>
  <c r="X573" i="7"/>
  <c r="X239" i="7"/>
  <c r="X59" i="7"/>
  <c r="X448" i="7"/>
  <c r="X226" i="7"/>
  <c r="X670" i="7"/>
  <c r="X7" i="7"/>
  <c r="X493" i="7"/>
  <c r="X375" i="7"/>
  <c r="X467" i="7"/>
  <c r="X453" i="7"/>
  <c r="X30" i="7"/>
  <c r="X431" i="7"/>
  <c r="X589" i="7"/>
  <c r="X588" i="7"/>
  <c r="X152" i="7"/>
  <c r="X85" i="7"/>
  <c r="X436" i="7"/>
  <c r="X691" i="7"/>
  <c r="X259" i="7"/>
  <c r="X222" i="7"/>
  <c r="X555" i="7"/>
  <c r="X565" i="7"/>
  <c r="X757" i="7"/>
  <c r="X403" i="7"/>
  <c r="X118" i="7"/>
  <c r="X634" i="7"/>
  <c r="X514" i="7"/>
  <c r="X249" i="7"/>
  <c r="X171" i="7"/>
  <c r="X531" i="7"/>
  <c r="X31" i="7"/>
  <c r="X335" i="7"/>
  <c r="X537" i="7"/>
  <c r="X424" i="7"/>
  <c r="X732" i="7"/>
  <c r="X72" i="7"/>
  <c r="X492" i="7"/>
  <c r="X707" i="7"/>
  <c r="X721" i="7"/>
  <c r="X603" i="7"/>
  <c r="X747" i="7"/>
  <c r="X460" i="7"/>
  <c r="X734" i="7"/>
  <c r="X265" i="7"/>
  <c r="X279" i="7"/>
  <c r="X295" i="7"/>
  <c r="X261" i="7"/>
  <c r="X16" i="7"/>
  <c r="X515" i="7"/>
  <c r="X750" i="7"/>
  <c r="X730" i="7"/>
  <c r="X688" i="7"/>
  <c r="X81" i="7"/>
  <c r="X486" i="7"/>
  <c r="X312" i="7"/>
  <c r="X141" i="7"/>
  <c r="X105" i="7"/>
  <c r="X278" i="7"/>
  <c r="X694" i="7"/>
  <c r="X629" i="7"/>
  <c r="X211" i="7"/>
  <c r="X117" i="7"/>
  <c r="X579" i="7"/>
  <c r="X648" i="7"/>
  <c r="X210" i="7"/>
  <c r="X484" i="7"/>
  <c r="X339" i="7"/>
  <c r="X266" i="7"/>
  <c r="X340" i="7"/>
  <c r="X564" i="7"/>
  <c r="X539" i="7"/>
  <c r="X641" i="7"/>
  <c r="X187" i="7"/>
  <c r="X182" i="7"/>
  <c r="X407" i="7"/>
  <c r="X50" i="7"/>
  <c r="X348" i="7"/>
  <c r="X632" i="7"/>
  <c r="X60" i="7"/>
  <c r="X161" i="7"/>
  <c r="X552" i="7"/>
  <c r="X746" i="7"/>
  <c r="X94" i="7"/>
  <c r="X48" i="7"/>
  <c r="X164" i="7"/>
  <c r="X418" i="7"/>
  <c r="X639" i="7"/>
  <c r="X536" i="7"/>
  <c r="X705" i="7"/>
  <c r="X584" i="7"/>
  <c r="X752" i="7"/>
  <c r="X229" i="7"/>
  <c r="X175" i="7"/>
  <c r="X308" i="7"/>
  <c r="X22" i="7"/>
  <c r="X595" i="7"/>
  <c r="X330" i="7"/>
  <c r="X10" i="7"/>
  <c r="X511" i="7"/>
  <c r="X184" i="7"/>
  <c r="X83" i="7"/>
  <c r="X40" i="7"/>
  <c r="X606" i="7"/>
  <c r="X115" i="7"/>
  <c r="X301" i="7"/>
  <c r="X156" i="7"/>
  <c r="X121" i="7"/>
  <c r="X180" i="7"/>
  <c r="X122" i="7"/>
  <c r="X95" i="7"/>
  <c r="X751" i="7"/>
  <c r="X743" i="7"/>
  <c r="X33" i="7"/>
  <c r="X633" i="7"/>
  <c r="X111" i="7"/>
  <c r="X619" i="7"/>
  <c r="X147" i="7"/>
  <c r="X672" i="7"/>
  <c r="X9" i="7"/>
  <c r="X179" i="7"/>
  <c r="X653" i="7"/>
  <c r="X389" i="7"/>
  <c r="X283" i="7"/>
  <c r="X6" i="7"/>
  <c r="X8" i="7"/>
  <c r="X202" i="7"/>
  <c r="X626" i="7"/>
  <c r="X145" i="7"/>
  <c r="X77" i="7"/>
  <c r="AB446" i="6"/>
  <c r="AB734" i="6"/>
  <c r="AB606" i="6"/>
  <c r="AB600" i="6"/>
  <c r="AB148" i="6"/>
  <c r="AB741" i="6"/>
  <c r="AB308" i="6"/>
  <c r="AB568" i="6"/>
  <c r="AB143" i="6"/>
  <c r="AB519" i="6"/>
  <c r="AB44" i="6"/>
  <c r="AB239" i="6"/>
  <c r="AB24" i="6"/>
  <c r="AB583" i="6"/>
  <c r="AB129" i="6"/>
  <c r="AB571" i="6"/>
  <c r="AB122" i="6"/>
  <c r="AB506" i="6"/>
  <c r="AB136" i="6"/>
  <c r="AB34" i="6"/>
  <c r="AB452" i="6"/>
  <c r="AB497" i="6"/>
  <c r="AB98" i="6"/>
  <c r="AB257" i="6"/>
  <c r="AB797" i="6"/>
  <c r="AB188" i="6"/>
  <c r="AB437" i="6"/>
  <c r="AB206" i="6"/>
  <c r="AB429" i="6"/>
  <c r="AB409" i="6"/>
  <c r="AB418" i="6"/>
  <c r="AB789" i="6"/>
  <c r="AB529" i="6"/>
  <c r="AB514" i="6"/>
  <c r="AB268" i="6"/>
  <c r="AB653" i="6"/>
  <c r="AB644" i="6"/>
  <c r="AB740" i="6"/>
  <c r="AB533" i="6"/>
  <c r="AB5" i="6"/>
  <c r="AB331" i="6"/>
  <c r="AB419" i="6"/>
  <c r="AB280" i="6"/>
  <c r="AB406" i="6"/>
  <c r="AB216" i="6"/>
  <c r="AB198" i="6"/>
  <c r="AB312" i="6"/>
  <c r="AB657" i="6"/>
  <c r="AB674" i="6"/>
  <c r="AB731" i="6"/>
  <c r="AB10" i="6"/>
  <c r="AB683" i="6"/>
  <c r="AB30" i="6"/>
  <c r="AB287" i="6"/>
  <c r="AB100" i="6"/>
  <c r="AB134" i="6"/>
  <c r="AB20" i="6"/>
  <c r="AB775" i="6"/>
  <c r="AB717" i="6"/>
  <c r="AB347" i="6"/>
  <c r="AB3" i="6"/>
  <c r="AB369" i="6"/>
  <c r="AB491" i="6"/>
  <c r="AB729" i="6"/>
  <c r="AB640" i="6"/>
  <c r="AB494" i="6"/>
  <c r="AB760" i="6"/>
  <c r="AB256" i="6"/>
  <c r="AB66" i="6"/>
  <c r="AB705" i="6"/>
  <c r="AB366" i="6"/>
  <c r="AB371" i="6"/>
  <c r="AB615" i="6"/>
  <c r="AB337" i="6"/>
  <c r="AB586" i="6"/>
  <c r="AB665" i="6"/>
  <c r="AB622" i="6"/>
  <c r="AB652" i="6"/>
  <c r="AB567" i="6"/>
  <c r="AB697" i="6"/>
  <c r="AB300" i="6"/>
  <c r="AB601" i="6"/>
  <c r="AB272" i="6"/>
  <c r="AB18" i="6"/>
  <c r="AB106" i="6"/>
  <c r="AB387" i="6"/>
  <c r="AB570" i="6"/>
  <c r="AB274" i="6"/>
  <c r="AB582" i="6"/>
  <c r="AB47" i="6"/>
  <c r="AB542" i="6"/>
  <c r="AB672" i="6"/>
  <c r="AB170" i="6"/>
  <c r="AB405" i="6"/>
  <c r="AB495" i="6"/>
  <c r="AB580" i="6"/>
  <c r="AB443" i="6"/>
  <c r="AB507" i="6"/>
  <c r="AB764" i="6"/>
  <c r="AB288" i="6"/>
  <c r="AB397" i="6"/>
  <c r="AB660" i="6"/>
  <c r="AB788" i="6"/>
  <c r="AB86" i="6"/>
  <c r="AB92" i="6"/>
  <c r="AB396" i="6"/>
  <c r="AB135" i="6"/>
  <c r="AB510" i="6"/>
  <c r="AB311" i="6"/>
  <c r="AB598" i="6"/>
  <c r="AB767" i="6"/>
  <c r="AB81" i="6"/>
  <c r="AB719" i="6"/>
  <c r="AB392" i="6"/>
  <c r="AB628" i="6"/>
  <c r="AB713" i="6"/>
  <c r="X270" i="7"/>
  <c r="X503" i="7"/>
  <c r="X2" i="7"/>
  <c r="X569" i="7"/>
  <c r="X421" i="7"/>
  <c r="X277" i="7"/>
  <c r="X547" i="7"/>
  <c r="X216" i="7"/>
  <c r="X102" i="7"/>
  <c r="X491" i="7"/>
  <c r="X373" i="7"/>
  <c r="X384" i="7"/>
  <c r="X255" i="7"/>
  <c r="X443" i="7"/>
  <c r="X497" i="7"/>
  <c r="X698" i="7"/>
  <c r="X189" i="7"/>
  <c r="X206" i="7"/>
  <c r="X307" i="7"/>
  <c r="X420" i="7"/>
  <c r="X186" i="7"/>
  <c r="X553" i="7"/>
  <c r="X347" i="7"/>
  <c r="X91" i="7"/>
  <c r="X314" i="7"/>
  <c r="X209" i="7"/>
  <c r="X604" i="7"/>
  <c r="X544" i="7"/>
  <c r="X617" i="7"/>
  <c r="X415" i="7"/>
  <c r="X394" i="7"/>
  <c r="X686" i="7"/>
  <c r="X196" i="7"/>
  <c r="X274" i="7"/>
  <c r="X123" i="7"/>
  <c r="X740" i="7"/>
  <c r="X422" i="7"/>
  <c r="X323" i="7"/>
  <c r="X162" i="7"/>
  <c r="X195" i="7"/>
  <c r="X649" i="7"/>
  <c r="X699" i="7"/>
  <c r="X230" i="7"/>
  <c r="X712" i="7"/>
  <c r="X615" i="7"/>
  <c r="X623" i="7"/>
  <c r="X414" i="7"/>
  <c r="X47" i="7"/>
  <c r="X361" i="7"/>
  <c r="X435" i="7"/>
  <c r="X683" i="7"/>
  <c r="X198" i="7"/>
  <c r="X733" i="7"/>
  <c r="X481" i="7"/>
  <c r="X607" i="7"/>
  <c r="X506" i="7"/>
  <c r="X321" i="7"/>
  <c r="X518" i="7"/>
  <c r="X543" i="7"/>
  <c r="X551" i="7"/>
  <c r="X535" i="7"/>
  <c r="X523" i="7"/>
  <c r="X671" i="7"/>
  <c r="X19" i="7"/>
  <c r="X645" i="7"/>
  <c r="X655" i="7"/>
  <c r="X337" i="7"/>
  <c r="X313" i="7"/>
  <c r="X160" i="7"/>
  <c r="X51" i="7"/>
  <c r="X749" i="7"/>
  <c r="X12" i="7"/>
  <c r="X677" i="7"/>
  <c r="X191" i="7"/>
  <c r="X622" i="7"/>
  <c r="X176" i="7"/>
  <c r="X654" i="7"/>
  <c r="X679" i="7"/>
  <c r="X367" i="7"/>
  <c r="AB55" i="6"/>
  <c r="AB556" i="6"/>
  <c r="AB276" i="6"/>
  <c r="AB666" i="6"/>
  <c r="AB649" i="6"/>
  <c r="AB637" i="6"/>
  <c r="AB645" i="6"/>
  <c r="AB252" i="6"/>
  <c r="AB296" i="6"/>
  <c r="AB45" i="6"/>
  <c r="AB182" i="6"/>
  <c r="AB63" i="6"/>
  <c r="AB70" i="6"/>
  <c r="AB735" i="6"/>
  <c r="AB484" i="6"/>
  <c r="AB551" i="6"/>
  <c r="AB121" i="6"/>
  <c r="AB402" i="6"/>
  <c r="AB391" i="6"/>
  <c r="AB75" i="6"/>
  <c r="AB476" i="6"/>
  <c r="AB700" i="6"/>
  <c r="AB326" i="6"/>
  <c r="AB722" i="6"/>
  <c r="AB367" i="6"/>
  <c r="AB226" i="6"/>
  <c r="AB800" i="6"/>
  <c r="AB11" i="6"/>
  <c r="AB319" i="6"/>
  <c r="AB381" i="6"/>
  <c r="AB393" i="6"/>
  <c r="AB790" i="6"/>
  <c r="AB576" i="6"/>
  <c r="AB646" i="6"/>
  <c r="AB421" i="6"/>
  <c r="AB617" i="6"/>
  <c r="AB470" i="6"/>
  <c r="AB219" i="6"/>
  <c r="AB124" i="6"/>
  <c r="AB738" i="6"/>
  <c r="AB691" i="6"/>
  <c r="AB585" i="6"/>
  <c r="AB159" i="6"/>
  <c r="AB690" i="6"/>
  <c r="AB774" i="6"/>
  <c r="AB105" i="6"/>
  <c r="AB33" i="6"/>
  <c r="AB771" i="6"/>
  <c r="AB730" i="6"/>
  <c r="AB517" i="6"/>
  <c r="AB587" i="6"/>
  <c r="AB693" i="6"/>
  <c r="AB281" i="6"/>
  <c r="AB51" i="6"/>
  <c r="AB411" i="6"/>
  <c r="AB370" i="6"/>
  <c r="AB144" i="6"/>
  <c r="AB610" i="6"/>
  <c r="AB787" i="6"/>
  <c r="AB245" i="6"/>
  <c r="AB31" i="6"/>
  <c r="AB636" i="6"/>
  <c r="AB557" i="6"/>
  <c r="AB552" i="6"/>
  <c r="AB155" i="6"/>
  <c r="AB264" i="6"/>
  <c r="AB579" i="6"/>
  <c r="AB50" i="6"/>
  <c r="AB702" i="6"/>
  <c r="AB445" i="6"/>
  <c r="AB224" i="6"/>
  <c r="AB101" i="6"/>
  <c r="AB231" i="6"/>
  <c r="AB450" i="6"/>
  <c r="AB157" i="6"/>
  <c r="AB535" i="6"/>
  <c r="AB490" i="6"/>
  <c r="AB577" i="6"/>
  <c r="AB104" i="6"/>
  <c r="AB434" i="6"/>
  <c r="AB304" i="6"/>
  <c r="AB361" i="6"/>
  <c r="AB667" i="6"/>
  <c r="AB181" i="6"/>
  <c r="AB76" i="6"/>
  <c r="AB254" i="6"/>
  <c r="AB125" i="6"/>
  <c r="AB668" i="6"/>
  <c r="AB345" i="6"/>
  <c r="AB588" i="6"/>
  <c r="AB663" i="6"/>
  <c r="AB620" i="6"/>
  <c r="AB348" i="6"/>
  <c r="AB456" i="6"/>
  <c r="AB168" i="6"/>
  <c r="AB448" i="6"/>
  <c r="AB578" i="6"/>
  <c r="AB596" i="6"/>
  <c r="AB83" i="6"/>
  <c r="AB575" i="6"/>
  <c r="AB726" i="6"/>
  <c r="AB177" i="6"/>
  <c r="AB595" i="6"/>
  <c r="AB395" i="6"/>
  <c r="AB227" i="6"/>
  <c r="AB275" i="6"/>
  <c r="AB677" i="6"/>
  <c r="AB759" i="6"/>
  <c r="AB233" i="6"/>
  <c r="AB524" i="6"/>
  <c r="AB638" i="6"/>
  <c r="AB167" i="6"/>
  <c r="AB196" i="6"/>
  <c r="AB793" i="6"/>
  <c r="AB297" i="6"/>
  <c r="X577" i="7"/>
  <c r="AB225" i="6"/>
  <c r="AB250" i="6"/>
  <c r="AB359" i="6"/>
  <c r="AB42" i="6"/>
  <c r="AB743" i="6"/>
  <c r="AB73" i="6"/>
  <c r="AB332" i="6"/>
  <c r="AB306" i="6"/>
  <c r="AB748" i="6"/>
  <c r="AB629" i="6"/>
  <c r="AB779" i="6"/>
  <c r="AB680" i="6"/>
  <c r="AB236" i="6"/>
  <c r="AB183" i="6"/>
  <c r="AB352" i="6"/>
  <c r="AB565" i="6"/>
  <c r="AB386" i="6"/>
  <c r="AB362" i="6"/>
  <c r="AB599" i="6"/>
  <c r="AB472" i="6"/>
  <c r="AB455" i="6"/>
  <c r="AB174" i="6"/>
  <c r="AB82" i="6"/>
  <c r="AB109" i="6"/>
  <c r="AB469" i="6"/>
  <c r="AB655" i="6"/>
  <c r="AB733" i="6"/>
  <c r="AB179" i="6"/>
  <c r="AB378" i="6"/>
  <c r="X742" i="7"/>
  <c r="X254" i="7"/>
  <c r="X396" i="7"/>
  <c r="X758" i="7"/>
  <c r="X284" i="7"/>
  <c r="X735" i="7"/>
  <c r="X311" i="7"/>
  <c r="X190" i="7"/>
  <c r="X609" i="7"/>
  <c r="X674" i="7"/>
  <c r="X540" i="7"/>
  <c r="X262" i="7"/>
  <c r="X521" i="7"/>
  <c r="X93" i="7"/>
  <c r="X359" i="7"/>
  <c r="X586" i="7"/>
  <c r="X562" i="7"/>
  <c r="X126" i="7"/>
  <c r="X621" i="7"/>
  <c r="X269" i="7"/>
  <c r="X241" i="7"/>
  <c r="X200" i="7"/>
  <c r="X286" i="7"/>
  <c r="X172" i="7"/>
  <c r="X267" i="7"/>
  <c r="X377" i="7"/>
  <c r="X355" i="7"/>
  <c r="X351" i="7"/>
  <c r="X181" i="7"/>
  <c r="X318" i="7"/>
  <c r="X612" i="7"/>
  <c r="X364" i="7"/>
  <c r="X104" i="7"/>
  <c r="X185" i="7"/>
  <c r="X697" i="7"/>
  <c r="X343" i="7"/>
  <c r="X66" i="7"/>
  <c r="X71" i="7"/>
  <c r="X208" i="7"/>
  <c r="X197" i="7"/>
  <c r="X139" i="7"/>
  <c r="X451" i="7"/>
  <c r="X44" i="7"/>
  <c r="X227" i="7"/>
  <c r="X689" i="7"/>
  <c r="X471" i="7"/>
  <c r="X482" i="7"/>
  <c r="X92" i="7"/>
  <c r="X505" i="7"/>
  <c r="X669" i="7"/>
  <c r="X116" i="7"/>
  <c r="X527" i="7"/>
  <c r="X499" i="7"/>
  <c r="X478" i="7"/>
  <c r="X25" i="7"/>
  <c r="X390" i="7"/>
  <c r="X487" i="7"/>
  <c r="X75" i="7"/>
  <c r="X149" i="7"/>
  <c r="X461" i="7"/>
  <c r="X676" i="7"/>
  <c r="X593" i="7"/>
  <c r="X760" i="7"/>
  <c r="X459" i="7"/>
  <c r="X570" i="7"/>
  <c r="X374" i="7"/>
  <c r="X714" i="7"/>
  <c r="X618" i="7"/>
  <c r="X583" i="7"/>
  <c r="X289" i="7"/>
  <c r="X217" i="7"/>
  <c r="X70" i="7"/>
  <c r="X637" i="7"/>
  <c r="X554" i="7"/>
  <c r="X215" i="7"/>
  <c r="X631" i="7"/>
  <c r="X445" i="7"/>
  <c r="X303" i="7"/>
  <c r="X601" i="7"/>
  <c r="AB473" i="6"/>
  <c r="AB447" i="6"/>
  <c r="AB746" i="6"/>
  <c r="AB102" i="6"/>
  <c r="AB752" i="6"/>
  <c r="AB201" i="6"/>
  <c r="AB439" i="6"/>
  <c r="AB757" i="6"/>
  <c r="AB648" i="6"/>
  <c r="AB69" i="6"/>
  <c r="AB704" i="6"/>
  <c r="AB222" i="6"/>
  <c r="AB511" i="6"/>
  <c r="AB656" i="6"/>
  <c r="AB142" i="6"/>
  <c r="AB689" i="6"/>
  <c r="AB164" i="6"/>
  <c r="AB120" i="6"/>
  <c r="AB266" i="6"/>
  <c r="AB133" i="6"/>
  <c r="AB195" i="6"/>
  <c r="AB84" i="6"/>
  <c r="AB621" i="6"/>
  <c r="AB695" i="6"/>
  <c r="AB282" i="6"/>
  <c r="AB619" i="6"/>
  <c r="AB523" i="6"/>
  <c r="AB708" i="6"/>
  <c r="AB19" i="6"/>
  <c r="AB716" i="6"/>
  <c r="AB107" i="6"/>
  <c r="AB566" i="6"/>
  <c r="AB795" i="6"/>
  <c r="AB515" i="6"/>
  <c r="AB530" i="6"/>
  <c r="AB739" i="6"/>
  <c r="AB322" i="6"/>
  <c r="AB355" i="6"/>
  <c r="AB230" i="6"/>
  <c r="AB591" i="6"/>
  <c r="AB624" i="6"/>
  <c r="AB303" i="6"/>
  <c r="AB178" i="6"/>
  <c r="AB67" i="6"/>
  <c r="AB119" i="6"/>
  <c r="AB671" i="6"/>
  <c r="AB727" i="6"/>
  <c r="AB358" i="6"/>
  <c r="AB631" i="6"/>
  <c r="AB423" i="6"/>
  <c r="AB79" i="6"/>
  <c r="AB750" i="6"/>
  <c r="AB589" i="6"/>
  <c r="AB321" i="6"/>
  <c r="AB324" i="6"/>
  <c r="AB563" i="6"/>
  <c r="AB273" i="6"/>
  <c r="AB541" i="6"/>
  <c r="AB573" i="6"/>
  <c r="AB592" i="6"/>
  <c r="AB539" i="6"/>
  <c r="AB365" i="6"/>
  <c r="AB305" i="6"/>
  <c r="AB277" i="6"/>
  <c r="AB751" i="6"/>
  <c r="AB756" i="6"/>
  <c r="AB404" i="6"/>
  <c r="AB564" i="6"/>
  <c r="AB785" i="6"/>
  <c r="AB232" i="6"/>
  <c r="AB132" i="6"/>
  <c r="AB9" i="6"/>
  <c r="AB664" i="6"/>
  <c r="AB543" i="6"/>
  <c r="AB27" i="6"/>
  <c r="AB351" i="6"/>
  <c r="AB547" i="6"/>
  <c r="AB783" i="6"/>
  <c r="AB202" i="6"/>
  <c r="AB454" i="6"/>
  <c r="AB333" i="6"/>
  <c r="AB616" i="6"/>
  <c r="AB53" i="6"/>
  <c r="AB246" i="6"/>
  <c r="AB627" i="6"/>
  <c r="AB175" i="6"/>
  <c r="AB471" i="6"/>
  <c r="AB150" i="6"/>
  <c r="AB673" i="6"/>
  <c r="AB131" i="6"/>
  <c r="AB7" i="6"/>
  <c r="AB126" i="6"/>
  <c r="AB341" i="6"/>
  <c r="AB207" i="6"/>
  <c r="AB712" i="6"/>
  <c r="AB158" i="6"/>
  <c r="AB204" i="6"/>
  <c r="AB782" i="6"/>
  <c r="AB58" i="6"/>
  <c r="AB555" i="6"/>
  <c r="AB408" i="6"/>
  <c r="AB253" i="6"/>
  <c r="AB161" i="6"/>
  <c r="AB270" i="6"/>
  <c r="AB603" i="6"/>
  <c r="AB528" i="6"/>
  <c r="AB211" i="6"/>
  <c r="AB279" i="6"/>
  <c r="AB141" i="6"/>
  <c r="AB35" i="6"/>
  <c r="AB72" i="6"/>
  <c r="AB777" i="6"/>
  <c r="AB400" i="6"/>
  <c r="AB357" i="6"/>
  <c r="AB244" i="6"/>
  <c r="X599" i="7"/>
  <c r="X165" i="7"/>
  <c r="X234" i="7"/>
  <c r="X693" i="7"/>
  <c r="X219" i="7"/>
  <c r="X417" i="7"/>
  <c r="X338" i="7"/>
  <c r="X507" i="7"/>
  <c r="X380" i="7"/>
  <c r="X4" i="7"/>
  <c r="X561" i="7"/>
  <c r="X685" i="7"/>
  <c r="X419" i="7"/>
  <c r="X441" i="7"/>
  <c r="X580" i="7"/>
  <c r="X349" i="7"/>
  <c r="X596" i="7"/>
  <c r="X480" i="7"/>
  <c r="X475" i="7"/>
  <c r="X52" i="7"/>
  <c r="X173" i="7"/>
  <c r="X328" i="7"/>
  <c r="X134" i="7"/>
  <c r="X89" i="7"/>
  <c r="X488" i="7"/>
  <c r="X251" i="7"/>
  <c r="X572" i="7"/>
  <c r="X43" i="7"/>
  <c r="X613" i="7"/>
  <c r="X378" i="7"/>
  <c r="X440" i="7"/>
  <c r="X473" i="7"/>
  <c r="X106" i="7"/>
  <c r="X154" i="7"/>
  <c r="X170" i="7"/>
  <c r="X538" i="7"/>
  <c r="X142" i="7"/>
  <c r="X477" i="7"/>
  <c r="X242" i="7"/>
  <c r="X365" i="7"/>
  <c r="X568" i="7"/>
  <c r="X556" i="7"/>
  <c r="X450" i="7"/>
  <c r="X96" i="7"/>
  <c r="X98" i="7"/>
  <c r="X442" i="7"/>
  <c r="X548" i="7"/>
  <c r="X260" i="7"/>
  <c r="X264" i="7"/>
  <c r="X744" i="7"/>
  <c r="X204" i="7"/>
  <c r="X522" i="7"/>
  <c r="X530" i="7"/>
  <c r="X545" i="7"/>
  <c r="X275" i="7"/>
  <c r="X240" i="7"/>
  <c r="X23" i="7"/>
  <c r="X157" i="7"/>
  <c r="X456" i="7"/>
  <c r="X223" i="7"/>
  <c r="X199" i="7"/>
  <c r="X183" i="7"/>
  <c r="X748" i="7"/>
  <c r="X761" i="7"/>
  <c r="X130" i="7"/>
  <c r="X558" i="7"/>
  <c r="X542" i="7"/>
  <c r="X97" i="7"/>
  <c r="X756" i="7"/>
  <c r="X409" i="7"/>
  <c r="X53" i="7"/>
  <c r="X605" i="7"/>
  <c r="X495" i="7"/>
  <c r="X692" i="7"/>
  <c r="X736" i="7"/>
  <c r="X510" i="7"/>
  <c r="X571" i="7"/>
  <c r="X529" i="7"/>
  <c r="AB156" i="6"/>
  <c r="AB60" i="6"/>
  <c r="AB521" i="6"/>
  <c r="AB538" i="6"/>
  <c r="AB436" i="6"/>
  <c r="AB482" i="6"/>
  <c r="AB431" i="6"/>
  <c r="AB558" i="6"/>
  <c r="AB781" i="6"/>
  <c r="AB389" i="6"/>
  <c r="AB221" i="6"/>
  <c r="AB36" i="6"/>
  <c r="AB237" i="6"/>
  <c r="AB504" i="6"/>
  <c r="AB286" i="6"/>
  <c r="AB772" i="6"/>
  <c r="AB96" i="6"/>
  <c r="AB171" i="6"/>
  <c r="AB699" i="6"/>
  <c r="AB407" i="6"/>
  <c r="AB766" i="6"/>
  <c r="AB711" i="6"/>
  <c r="AB234" i="6"/>
  <c r="AB798" i="6"/>
  <c r="AB349" i="6"/>
  <c r="AB467" i="6"/>
  <c r="AB26" i="6"/>
  <c r="AB605" i="6"/>
  <c r="AB791" i="6"/>
  <c r="AB149" i="6"/>
  <c r="AB228" i="6"/>
  <c r="AB442" i="6"/>
  <c r="AB732" i="6"/>
  <c r="AB335" i="6"/>
  <c r="AB531" i="6"/>
  <c r="AB340" i="6"/>
  <c r="AB698" i="6"/>
  <c r="AB29" i="6"/>
  <c r="AB255" i="6"/>
  <c r="AB262" i="6"/>
  <c r="AB238" i="6"/>
  <c r="AB604" i="6"/>
  <c r="AB678" i="6"/>
  <c r="AB130" i="6"/>
  <c r="AB97" i="6"/>
  <c r="AB754" i="6"/>
  <c r="AB145" i="6"/>
  <c r="AB189" i="6"/>
  <c r="AB350" i="6"/>
  <c r="AB553" i="6"/>
  <c r="AB618" i="6"/>
  <c r="AB466" i="6"/>
  <c r="AB77" i="6"/>
  <c r="AB703" i="6"/>
  <c r="AB301" i="6"/>
  <c r="AB6" i="6"/>
  <c r="AB113" i="6"/>
  <c r="AB509" i="6"/>
  <c r="AB385" i="6"/>
  <c r="AB478" i="6"/>
  <c r="AB173" i="6"/>
  <c r="AB696" i="6"/>
  <c r="AB354" i="6"/>
  <c r="AB720" i="6"/>
  <c r="AB302" i="6"/>
  <c r="AB435" i="6"/>
  <c r="AB39" i="6"/>
  <c r="AB762" i="6"/>
  <c r="AB642" i="6"/>
  <c r="AB710" i="6"/>
  <c r="AB626" i="6"/>
  <c r="AB190" i="6"/>
  <c r="AB654" i="6"/>
  <c r="AB49" i="6"/>
  <c r="AB123" i="6"/>
  <c r="AB344" i="6"/>
  <c r="AB597" i="6"/>
  <c r="AB496" i="6"/>
  <c r="AB780" i="6"/>
  <c r="AB611" i="6"/>
  <c r="AB755" i="6"/>
  <c r="AB22" i="6"/>
  <c r="AB89" i="6"/>
  <c r="AB325" i="6"/>
  <c r="AB498" i="6"/>
  <c r="AB356" i="6"/>
  <c r="AE823" i="6" l="1"/>
  <c r="AE846" i="6"/>
  <c r="AE185" i="6"/>
  <c r="AE828" i="6"/>
  <c r="AE827" i="6"/>
  <c r="AE816" i="6"/>
  <c r="AE376" i="6"/>
  <c r="AE128" i="6"/>
  <c r="AE377" i="6"/>
  <c r="AE836" i="6"/>
  <c r="AE844" i="6"/>
  <c r="AE839" i="6"/>
  <c r="AE208" i="6"/>
  <c r="AE835" i="6"/>
  <c r="AE814" i="6"/>
  <c r="AE88" i="6"/>
  <c r="AE153" i="6"/>
  <c r="AE848" i="6"/>
  <c r="AE822" i="6"/>
  <c r="AE818" i="6"/>
  <c r="AE152" i="6"/>
  <c r="AE314" i="6"/>
  <c r="AE834" i="6"/>
  <c r="AE810" i="6"/>
  <c r="AE48" i="6"/>
  <c r="AE154" i="6"/>
  <c r="AE186" i="6"/>
  <c r="AE184" i="6"/>
  <c r="AE805" i="6"/>
  <c r="AE54" i="6"/>
  <c r="AE291" i="6"/>
  <c r="AE463" i="6"/>
  <c r="AE829" i="6"/>
  <c r="AE68" i="6"/>
  <c r="AE832" i="6"/>
  <c r="AE229" i="6"/>
  <c r="AE830" i="6"/>
  <c r="AE819" i="6"/>
  <c r="AE831" i="6"/>
  <c r="AE840" i="6"/>
  <c r="AE290" i="6"/>
  <c r="AE845" i="6"/>
  <c r="AE151" i="6"/>
  <c r="AE825" i="6"/>
  <c r="AE127" i="6"/>
  <c r="AE248" i="6"/>
  <c r="AE811" i="6"/>
  <c r="AE837" i="6"/>
  <c r="AE315" i="6"/>
  <c r="AE417" i="6"/>
  <c r="AE464" i="6"/>
  <c r="AE415" i="6"/>
  <c r="AE14" i="6"/>
  <c r="AE339" i="6"/>
  <c r="AE821" i="6"/>
  <c r="AE809" i="6"/>
  <c r="AE416" i="6"/>
  <c r="AE826" i="6"/>
  <c r="AE374" i="6"/>
  <c r="AE843" i="6"/>
  <c r="AE41" i="6"/>
  <c r="AE187" i="6"/>
  <c r="AE849" i="6"/>
  <c r="AE61" i="6"/>
  <c r="AE807" i="6"/>
  <c r="AE247" i="6"/>
  <c r="AE833" i="6"/>
  <c r="AE115" i="6"/>
  <c r="AE841" i="6"/>
  <c r="AE139" i="6"/>
  <c r="AE847" i="6"/>
  <c r="AE414" i="6"/>
  <c r="AE21" i="6"/>
  <c r="AE820" i="6"/>
  <c r="AE8" i="6"/>
  <c r="AE249" i="6"/>
  <c r="AE808" i="6"/>
  <c r="AE824" i="6"/>
  <c r="AE806" i="6"/>
  <c r="AE462" i="6"/>
  <c r="AE140" i="6"/>
  <c r="AE460" i="6"/>
  <c r="AE812" i="6"/>
  <c r="AE375" i="6"/>
  <c r="AE209" i="6"/>
  <c r="AE842" i="6"/>
  <c r="AE99" i="6"/>
  <c r="AE813" i="6"/>
  <c r="AE461" i="6"/>
  <c r="AE373" i="6"/>
  <c r="AE815" i="6"/>
  <c r="AE838" i="6"/>
  <c r="AE459" i="6"/>
  <c r="AE817" i="6"/>
  <c r="AE116" i="6"/>
  <c r="AA666" i="7"/>
  <c r="AA90" i="7"/>
  <c r="AA65" i="7"/>
  <c r="AA336" i="7"/>
  <c r="AA370" i="7"/>
  <c r="AA61" i="7"/>
  <c r="AA490" i="7"/>
  <c r="AA225" i="7"/>
  <c r="AA315" i="7"/>
  <c r="AA212" i="7"/>
  <c r="AA438" i="7"/>
  <c r="AA372" i="7"/>
  <c r="AA483" i="7"/>
  <c r="AA320" i="7"/>
  <c r="AA399" i="7"/>
  <c r="AA728" i="7"/>
  <c r="AA767" i="7"/>
  <c r="AA392" i="7"/>
  <c r="AA447" i="7"/>
  <c r="AA108" i="7"/>
  <c r="AA517" i="7"/>
  <c r="AA268" i="7"/>
  <c r="AA525" i="7"/>
  <c r="AA668" i="7"/>
  <c r="AA667" i="7"/>
  <c r="AA729" i="7"/>
  <c r="AA291" i="7"/>
  <c r="AA79" i="7"/>
  <c r="AA768" i="7"/>
  <c r="AA769" i="7"/>
  <c r="AA766" i="7"/>
  <c r="AA727" i="7"/>
  <c r="AA468" i="7"/>
  <c r="AA334" i="7"/>
  <c r="AA765" i="7"/>
  <c r="AA237" i="7"/>
  <c r="AA131" i="7"/>
  <c r="AA393" i="7"/>
  <c r="AA764" i="7"/>
  <c r="AA398" i="7"/>
  <c r="AA36" i="7"/>
  <c r="AA664" i="7"/>
  <c r="AA665" i="7"/>
  <c r="AA235" i="7"/>
  <c r="AA469" i="7"/>
  <c r="AA46" i="7"/>
  <c r="AA58" i="7"/>
  <c r="AA763" i="7"/>
  <c r="AA663" i="7"/>
  <c r="AA726" i="7"/>
  <c r="AA169" i="7"/>
  <c r="AA76" i="7"/>
  <c r="AA662" i="7"/>
  <c r="AA256" i="7"/>
  <c r="AA178" i="7"/>
  <c r="AA406" i="7"/>
  <c r="AA661" i="7"/>
  <c r="AA49" i="7"/>
  <c r="AA27" i="7"/>
  <c r="AA660" i="7"/>
  <c r="AA725" i="7"/>
  <c r="AA360" i="7"/>
  <c r="AA762" i="7"/>
  <c r="AA465" i="7"/>
  <c r="AA500" i="7"/>
  <c r="AA724" i="7"/>
  <c r="AA658" i="7"/>
  <c r="AA659" i="7"/>
  <c r="AA723" i="7"/>
  <c r="AA428" i="7"/>
  <c r="AA657" i="7"/>
  <c r="AA205" i="7"/>
  <c r="AA207" i="7"/>
  <c r="AA293" i="7"/>
  <c r="AA280" i="7"/>
  <c r="AA143" i="7"/>
  <c r="AA476" i="7"/>
  <c r="AA656" i="7"/>
  <c r="AA220" i="7"/>
  <c r="AA73" i="7"/>
  <c r="AA400" i="7"/>
  <c r="AA304" i="7"/>
  <c r="AA439" i="7"/>
  <c r="AA382" i="7"/>
  <c r="AA39" i="7"/>
  <c r="AA454" i="7"/>
  <c r="AA646" i="7"/>
  <c r="AA290" i="7"/>
  <c r="AA516" i="7"/>
  <c r="AA29" i="7"/>
  <c r="AA532" i="7"/>
  <c r="AA74" i="7"/>
  <c r="AA597" i="7"/>
  <c r="AA285" i="7"/>
  <c r="AA703" i="7"/>
  <c r="AA455" i="7"/>
  <c r="AA474" i="7"/>
  <c r="AA433" i="7"/>
  <c r="AA298" i="7"/>
  <c r="AA722" i="7"/>
  <c r="AA17" i="7"/>
  <c r="AE635" i="6"/>
  <c r="AE32" i="6"/>
  <c r="AE90" i="6"/>
  <c r="AE194" i="6"/>
  <c r="AE2" i="6"/>
  <c r="AE258" i="6"/>
  <c r="AE323" i="6"/>
  <c r="AE269" i="6"/>
  <c r="AE804" i="6"/>
  <c r="AE413" i="6"/>
  <c r="AE317" i="6"/>
  <c r="AE425" i="6"/>
  <c r="AE87" i="6"/>
  <c r="AE289" i="6"/>
  <c r="AE313" i="6"/>
  <c r="AE488" i="6"/>
  <c r="AE13" i="6"/>
  <c r="AE458" i="6"/>
  <c r="AE422" i="6"/>
  <c r="AE71" i="6"/>
  <c r="AE802" i="6"/>
  <c r="AE200" i="6"/>
  <c r="AE283" i="6"/>
  <c r="AE803" i="6"/>
  <c r="AE267" i="6"/>
  <c r="AE658" i="6"/>
  <c r="AE492" i="6"/>
  <c r="AE172" i="6"/>
  <c r="AE5" i="6"/>
  <c r="AE493" i="6"/>
  <c r="AE645" i="6"/>
  <c r="AE486" i="6"/>
  <c r="AA160" i="7"/>
  <c r="AA619" i="7"/>
  <c r="AA617" i="7"/>
  <c r="AA546" i="7"/>
  <c r="AA528" i="7"/>
  <c r="AA252" i="7"/>
  <c r="AE777" i="6"/>
  <c r="AA714" i="7"/>
  <c r="AA347" i="7"/>
  <c r="AA319" i="7"/>
  <c r="AE135" i="6"/>
  <c r="AE166" i="6"/>
  <c r="AA317" i="7"/>
  <c r="AA255" i="7"/>
  <c r="AA504" i="7"/>
  <c r="AE779" i="6"/>
  <c r="AE589" i="6"/>
  <c r="AA380" i="7"/>
  <c r="AE213" i="6"/>
  <c r="AA309" i="7"/>
  <c r="AA649" i="7"/>
  <c r="AA720" i="7"/>
  <c r="AE622" i="6"/>
  <c r="AA511" i="7"/>
  <c r="AA279" i="7"/>
  <c r="AE145" i="6"/>
  <c r="AE65" i="6"/>
  <c r="AA743" i="7"/>
  <c r="AE794" i="6"/>
  <c r="AE255" i="6"/>
  <c r="AA132" i="7"/>
  <c r="AA209" i="7"/>
  <c r="AA226" i="7"/>
  <c r="AE37" i="6"/>
  <c r="AE309" i="6"/>
  <c r="AA505" i="7"/>
  <c r="AE176" i="6"/>
  <c r="AA248" i="7"/>
  <c r="AE123" i="6"/>
  <c r="AA513" i="7"/>
  <c r="AE25" i="6"/>
  <c r="AE585" i="6"/>
  <c r="AA716" i="7"/>
  <c r="AE259" i="6"/>
  <c r="AA735" i="7"/>
  <c r="AA50" i="7"/>
  <c r="AA590" i="7"/>
  <c r="AA156" i="7"/>
  <c r="AE3" i="6"/>
  <c r="AA81" i="7"/>
  <c r="AE343" i="6"/>
  <c r="AE356" i="6"/>
  <c r="AE138" i="6"/>
  <c r="AA641" i="7"/>
  <c r="AA128" i="7"/>
  <c r="AA540" i="7"/>
  <c r="AA427" i="7"/>
  <c r="AE739" i="6"/>
  <c r="AE122" i="6"/>
  <c r="AA244" i="7"/>
  <c r="AE197" i="6"/>
  <c r="AE765" i="6"/>
  <c r="AA417" i="7"/>
  <c r="AA6" i="7"/>
  <c r="AA375" i="7"/>
  <c r="AA67" i="7"/>
  <c r="AE222" i="6"/>
  <c r="AA651" i="7"/>
  <c r="AE371" i="6"/>
  <c r="AA396" i="7"/>
  <c r="AE360" i="6"/>
  <c r="AA92" i="7"/>
  <c r="AE578" i="6"/>
  <c r="AE524" i="6"/>
  <c r="AE175" i="6"/>
  <c r="AE570" i="6"/>
  <c r="AA187" i="7"/>
  <c r="AA640" i="7"/>
  <c r="AA709" i="7"/>
  <c r="AE336" i="6"/>
  <c r="AE487" i="6"/>
  <c r="AA114" i="7"/>
  <c r="AE444" i="6"/>
  <c r="AA755" i="7"/>
  <c r="AA26" i="7"/>
  <c r="AA526" i="7"/>
  <c r="AE274" i="6"/>
  <c r="AE775" i="6"/>
  <c r="AE350" i="6"/>
  <c r="AE398" i="6"/>
  <c r="AA118" i="7"/>
  <c r="AE445" i="6"/>
  <c r="AE610" i="6"/>
  <c r="AE766" i="6"/>
  <c r="AA379" i="7"/>
  <c r="AA15" i="7"/>
  <c r="AE254" i="6"/>
  <c r="AA276" i="7"/>
  <c r="AE618" i="6"/>
  <c r="AE600" i="6"/>
  <c r="AA136" i="7"/>
  <c r="AA64" i="7"/>
  <c r="AA552" i="7"/>
  <c r="AE770" i="6"/>
  <c r="AA508" i="7"/>
  <c r="AE385" i="6"/>
  <c r="AA435" i="7"/>
  <c r="AE491" i="6"/>
  <c r="AA221" i="7"/>
  <c r="AE63" i="6"/>
  <c r="AE79" i="6"/>
  <c r="AA416" i="7"/>
  <c r="AA609" i="7"/>
  <c r="AE767" i="6"/>
  <c r="AA562" i="7"/>
  <c r="AE44" i="6"/>
  <c r="AE477" i="6"/>
  <c r="AA495" i="7"/>
  <c r="AA730" i="7"/>
  <c r="AA47" i="7"/>
  <c r="AE217" i="6"/>
  <c r="AA632" i="7"/>
  <c r="AA633" i="7"/>
  <c r="AA35" i="7"/>
  <c r="AA8" i="7"/>
  <c r="AE615" i="6"/>
  <c r="AE710" i="6"/>
  <c r="AA257" i="7"/>
  <c r="AE762" i="6"/>
  <c r="AE574" i="6"/>
  <c r="AE504" i="6"/>
  <c r="AE552" i="6"/>
  <c r="AA322" i="7"/>
  <c r="AE683" i="6"/>
  <c r="AA283" i="7"/>
  <c r="AE36" i="6"/>
  <c r="AA719" i="7"/>
  <c r="AE405" i="6"/>
  <c r="AA407" i="7"/>
  <c r="AA165" i="7"/>
  <c r="AE363" i="6"/>
  <c r="AA59" i="7"/>
  <c r="AA754" i="7"/>
  <c r="AA126" i="7"/>
  <c r="AA550" i="7"/>
  <c r="AE220" i="6"/>
  <c r="AE348" i="6"/>
  <c r="AE553" i="6"/>
  <c r="AE568" i="6"/>
  <c r="AA167" i="7"/>
  <c r="AE663" i="6"/>
  <c r="AE301" i="6"/>
  <c r="AE42" i="6"/>
  <c r="AA696" i="7"/>
  <c r="AA289" i="7"/>
  <c r="AA318" i="7"/>
  <c r="AE509" i="6"/>
  <c r="AE620" i="6"/>
  <c r="AA154" i="7"/>
  <c r="AA494" i="7"/>
  <c r="AE334" i="6"/>
  <c r="AE205" i="6"/>
  <c r="AE506" i="6"/>
  <c r="AE206" i="6"/>
  <c r="AE266" i="6"/>
  <c r="AE756" i="6"/>
  <c r="AA688" i="7"/>
  <c r="AE436" i="6"/>
  <c r="AE110" i="6"/>
  <c r="AE749" i="6"/>
  <c r="AA106" i="7"/>
  <c r="AA760" i="7"/>
  <c r="AE503" i="6"/>
  <c r="AE662" i="6"/>
  <c r="AA705" i="7"/>
  <c r="AA449" i="7"/>
  <c r="AA415" i="7"/>
  <c r="AE715" i="6"/>
  <c r="AE556" i="6"/>
  <c r="AA738" i="7"/>
  <c r="AA338" i="7"/>
  <c r="AE203" i="6"/>
  <c r="AE632" i="6"/>
  <c r="AE433" i="6"/>
  <c r="AA141" i="7"/>
  <c r="AE215" i="6"/>
  <c r="AE748" i="6"/>
  <c r="AE788" i="6"/>
  <c r="AE584" i="6"/>
  <c r="AA697" i="7"/>
  <c r="AE712" i="6"/>
  <c r="AE241" i="6"/>
  <c r="AE647" i="6"/>
  <c r="AA261" i="7"/>
  <c r="AA77" i="7"/>
  <c r="AE349" i="6"/>
  <c r="AE734" i="6"/>
  <c r="AE92" i="6"/>
  <c r="AA155" i="7"/>
  <c r="AA53" i="7"/>
  <c r="AE387" i="6"/>
  <c r="AE156" i="6"/>
  <c r="AE403" i="6"/>
  <c r="AE319" i="6"/>
  <c r="AE104" i="6"/>
  <c r="AE69" i="6"/>
  <c r="AA335" i="7"/>
  <c r="AE408" i="6"/>
  <c r="AA170" i="7"/>
  <c r="AA258" i="7"/>
  <c r="AE121" i="6"/>
  <c r="AE423" i="6"/>
  <c r="AE651" i="6"/>
  <c r="AE640" i="6"/>
  <c r="AE453" i="6"/>
  <c r="AE28" i="6"/>
  <c r="AA324" i="7"/>
  <c r="AA246" i="7"/>
  <c r="AE410" i="6"/>
  <c r="AE75" i="6"/>
  <c r="AE73" i="6"/>
  <c r="AA266" i="7"/>
  <c r="AA71" i="7"/>
  <c r="AE668" i="6"/>
  <c r="AE717" i="6"/>
  <c r="AE340" i="6"/>
  <c r="AA677" i="7"/>
  <c r="AA86" i="7"/>
  <c r="AA533" i="7"/>
  <c r="AE190" i="6"/>
  <c r="AE538" i="6"/>
  <c r="AE409" i="6"/>
  <c r="AE245" i="6"/>
  <c r="AE796" i="6"/>
  <c r="AA503" i="7"/>
  <c r="AE540" i="6"/>
  <c r="AE129" i="6"/>
  <c r="AA91" i="7"/>
  <c r="AA567" i="7"/>
  <c r="AA648" i="7"/>
  <c r="AE457" i="6"/>
  <c r="AE609" i="6"/>
  <c r="AE705" i="6"/>
  <c r="AA236" i="7"/>
  <c r="AE586" i="6"/>
  <c r="AE592" i="6"/>
  <c r="AE333" i="6"/>
  <c r="AE432" i="6"/>
  <c r="AE475" i="6"/>
  <c r="AE378" i="6"/>
  <c r="AE690" i="6"/>
  <c r="AE399" i="6"/>
  <c r="AA452" i="7"/>
  <c r="AE58" i="6"/>
  <c r="AE627" i="6"/>
  <c r="AA610" i="7"/>
  <c r="AA683" i="7"/>
  <c r="AA82" i="7"/>
  <c r="AE98" i="6"/>
  <c r="AE303" i="6"/>
  <c r="AA189" i="7"/>
  <c r="AA429" i="7"/>
  <c r="AE774" i="6"/>
  <c r="AE443" i="6"/>
  <c r="AE732" i="6"/>
  <c r="AA602" i="7"/>
  <c r="AA595" i="7"/>
  <c r="AA674" i="7"/>
  <c r="AE17" i="6"/>
  <c r="AE752" i="6"/>
  <c r="AA337" i="7"/>
  <c r="AE273" i="6"/>
  <c r="AE702" i="6"/>
  <c r="AA626" i="7"/>
  <c r="AA751" i="7"/>
  <c r="AA493" i="7"/>
  <c r="AE490" i="6"/>
  <c r="AE391" i="6"/>
  <c r="AE189" i="6"/>
  <c r="AA569" i="7"/>
  <c r="AA512" i="7"/>
  <c r="AE182" i="6"/>
  <c r="AA381" i="7"/>
  <c r="AE472" i="6"/>
  <c r="AA574" i="7"/>
  <c r="AA84" i="7"/>
  <c r="AA211" i="7"/>
  <c r="AA301" i="7"/>
  <c r="AE773" i="6"/>
  <c r="AE678" i="6"/>
  <c r="AA572" i="7"/>
  <c r="AE680" i="6"/>
  <c r="AA34" i="7"/>
  <c r="AE282" i="6"/>
  <c r="AE78" i="6"/>
  <c r="AE227" i="6"/>
  <c r="AE730" i="6"/>
  <c r="AA197" i="7"/>
  <c r="AA150" i="7"/>
  <c r="AA260" i="7"/>
  <c r="AE579" i="6"/>
  <c r="AA313" i="7"/>
  <c r="AE781" i="6"/>
  <c r="AE505" i="6"/>
  <c r="AE746" i="6"/>
  <c r="AA307" i="7"/>
  <c r="AE141" i="6"/>
  <c r="AE214" i="6"/>
  <c r="AA404" i="7"/>
  <c r="AA186" i="7"/>
  <c r="AA613" i="7"/>
  <c r="AE287" i="6"/>
  <c r="AE496" i="6"/>
  <c r="AE390" i="6"/>
  <c r="AA350" i="7"/>
  <c r="AE666" i="6"/>
  <c r="AE563" i="6"/>
  <c r="AE608" i="6"/>
  <c r="AA284" i="7"/>
  <c r="AE760" i="6"/>
  <c r="AE681" i="6"/>
  <c r="AE109" i="6"/>
  <c r="AA66" i="7"/>
  <c r="AE643" i="6"/>
  <c r="AE737" i="6"/>
  <c r="AE480" i="6"/>
  <c r="AA600" i="7"/>
  <c r="AE500" i="6"/>
  <c r="AE10" i="6"/>
  <c r="AE144" i="6"/>
  <c r="AA353" i="7"/>
  <c r="AA194" i="7"/>
  <c r="AE199" i="6"/>
  <c r="AE602" i="6"/>
  <c r="AE434" i="6"/>
  <c r="AA418" i="7"/>
  <c r="AE631" i="6"/>
  <c r="AE243" i="6"/>
  <c r="AE598" i="6"/>
  <c r="AE440" i="6"/>
  <c r="AE736" i="6"/>
  <c r="AE646" i="6"/>
  <c r="AE621" i="6"/>
  <c r="AE688" i="6"/>
  <c r="AE395" i="6"/>
  <c r="AA180" i="7"/>
  <c r="AE161" i="6"/>
  <c r="AE56" i="6"/>
  <c r="AA227" i="7"/>
  <c r="AA352" i="7"/>
  <c r="AA541" i="7"/>
  <c r="AE406" i="6"/>
  <c r="AE551" i="6"/>
  <c r="AE383" i="6"/>
  <c r="AA637" i="7"/>
  <c r="AE107" i="6"/>
  <c r="AE261" i="6"/>
  <c r="AE638" i="6"/>
  <c r="AA644" i="7"/>
  <c r="AE103" i="6"/>
  <c r="AE719" i="6"/>
  <c r="AE619" i="6"/>
  <c r="AA621" i="7"/>
  <c r="AE77" i="6"/>
  <c r="AE590" i="6"/>
  <c r="AE511" i="6"/>
  <c r="AA202" i="7"/>
  <c r="AE605" i="6"/>
  <c r="AA650" i="7"/>
  <c r="AE692" i="6"/>
  <c r="AE612" i="6"/>
  <c r="AA748" i="7"/>
  <c r="AA158" i="7"/>
  <c r="AA7" i="7"/>
  <c r="AE780" i="6"/>
  <c r="AE529" i="6"/>
  <c r="AE173" i="6"/>
  <c r="AA44" i="7"/>
  <c r="AE342" i="6"/>
  <c r="AE470" i="6"/>
  <c r="AE497" i="6"/>
  <c r="AA21" i="7"/>
  <c r="AA689" i="7"/>
  <c r="AA363" i="7"/>
  <c r="AA423" i="7"/>
  <c r="AA639" i="7"/>
  <c r="AA539" i="7"/>
  <c r="AE30" i="6"/>
  <c r="AE650" i="6"/>
  <c r="AE523" i="6"/>
  <c r="AE271" i="6"/>
  <c r="AE744" i="6"/>
  <c r="AE86" i="6"/>
  <c r="AA231" i="7"/>
  <c r="AA756" i="7"/>
  <c r="AE557" i="6"/>
  <c r="AE630" i="6"/>
  <c r="AE233" i="6"/>
  <c r="AA647" i="7"/>
  <c r="AE465" i="6"/>
  <c r="AE218" i="6"/>
  <c r="AE359" i="6"/>
  <c r="AE111" i="6"/>
  <c r="AA753" i="7"/>
  <c r="AA172" i="7"/>
  <c r="AE358" i="6"/>
  <c r="AE649" i="6"/>
  <c r="AE628" i="6"/>
  <c r="AE288" i="6"/>
  <c r="AE55" i="6"/>
  <c r="AE789" i="6"/>
  <c r="AA587" i="7"/>
  <c r="AA761" i="7"/>
  <c r="AE353" i="6"/>
  <c r="AE137" i="6"/>
  <c r="AE772" i="6"/>
  <c r="AA431" i="7"/>
  <c r="AE544" i="6"/>
  <c r="AE721" i="6"/>
  <c r="AE531" i="6"/>
  <c r="AE85" i="6"/>
  <c r="AA543" i="7"/>
  <c r="AA41" i="7"/>
  <c r="AA97" i="7"/>
  <c r="AA397" i="7"/>
  <c r="AE670" i="6"/>
  <c r="AA356" i="7"/>
  <c r="AA692" i="7"/>
  <c r="AA631" i="7"/>
  <c r="AA679" i="7"/>
  <c r="AA191" i="7"/>
  <c r="AA288" i="7"/>
  <c r="AE695" i="6"/>
  <c r="AA628" i="7"/>
  <c r="AE265" i="6"/>
  <c r="AA325" i="7"/>
  <c r="AE489" i="6"/>
  <c r="AE162" i="6"/>
  <c r="AE89" i="6"/>
  <c r="AE119" i="6"/>
  <c r="AA80" i="7"/>
  <c r="AA563" i="7"/>
  <c r="AA669" i="7"/>
  <c r="AA238" i="7"/>
  <c r="AE284" i="6"/>
  <c r="AA557" i="7"/>
  <c r="AE580" i="6"/>
  <c r="AE407" i="6"/>
  <c r="AE234" i="6"/>
  <c r="AE572" i="6"/>
  <c r="AA537" i="7"/>
  <c r="AA501" i="7"/>
  <c r="AA299" i="7"/>
  <c r="AE708" i="6"/>
  <c r="AA713" i="7"/>
  <c r="AA638" i="7"/>
  <c r="AA746" i="7"/>
  <c r="AE745" i="6"/>
  <c r="AA57" i="7"/>
  <c r="AE316" i="6"/>
  <c r="AA52" i="7"/>
  <c r="AE320" i="6"/>
  <c r="AE481" i="6"/>
  <c r="AA78" i="7"/>
  <c r="AE549" i="6"/>
  <c r="AA72" i="7"/>
  <c r="AA16" i="7"/>
  <c r="AA146" i="7"/>
  <c r="AA243" i="7"/>
  <c r="AA606" i="7"/>
  <c r="AA99" i="7"/>
  <c r="AE754" i="6"/>
  <c r="AA693" i="7"/>
  <c r="AE669" i="6"/>
  <c r="AE636" i="6"/>
  <c r="AA98" i="7"/>
  <c r="AA174" i="7"/>
  <c r="AA440" i="7"/>
  <c r="AE466" i="6"/>
  <c r="AA460" i="7"/>
  <c r="AE594" i="6"/>
  <c r="AA310" i="7"/>
  <c r="AA499" i="7"/>
  <c r="AE545" i="6"/>
  <c r="AA286" i="7"/>
  <c r="AE537" i="6"/>
  <c r="AA717" i="7"/>
  <c r="AA267" i="7"/>
  <c r="AA361" i="7"/>
  <c r="AA607" i="7"/>
  <c r="AA33" i="7"/>
  <c r="AE357" i="6"/>
  <c r="AA472" i="7"/>
  <c r="AE232" i="6"/>
  <c r="AA538" i="7"/>
  <c r="AE700" i="6"/>
  <c r="AA332" i="7"/>
  <c r="AE720" i="6"/>
  <c r="AE716" i="6"/>
  <c r="AA216" i="7"/>
  <c r="AA232" i="7"/>
  <c r="AE597" i="6"/>
  <c r="AA678" i="7"/>
  <c r="AA28" i="7"/>
  <c r="AA757" i="7"/>
  <c r="AA103" i="7"/>
  <c r="AE82" i="6"/>
  <c r="AE769" i="6"/>
  <c r="AE24" i="6"/>
  <c r="AE564" i="6"/>
  <c r="AA157" i="7"/>
  <c r="AE177" i="6"/>
  <c r="AA519" i="7"/>
  <c r="AE664" i="6"/>
  <c r="AA478" i="7"/>
  <c r="AE242" i="6"/>
  <c r="AA584" i="7"/>
  <c r="AA601" i="7"/>
  <c r="AA316" i="7"/>
  <c r="AA442" i="7"/>
  <c r="AA139" i="7"/>
  <c r="AE362" i="6"/>
  <c r="AA706" i="7"/>
  <c r="AE644" i="6"/>
  <c r="AA38" i="7"/>
  <c r="AA152" i="7"/>
  <c r="AE582" i="6"/>
  <c r="AE118" i="6"/>
  <c r="AA645" i="7"/>
  <c r="AE311" i="6"/>
  <c r="AA685" i="7"/>
  <c r="AE513" i="6"/>
  <c r="AA545" i="7"/>
  <c r="AE676" i="6"/>
  <c r="AE370" i="6"/>
  <c r="AA522" i="7"/>
  <c r="AA102" i="7"/>
  <c r="AE40" i="6"/>
  <c r="AE727" i="6"/>
  <c r="AE534" i="6"/>
  <c r="AA272" i="7"/>
  <c r="AA142" i="7"/>
  <c r="AE280" i="6"/>
  <c r="AE726" i="6"/>
  <c r="AA576" i="7"/>
  <c r="AA51" i="7"/>
  <c r="AA161" i="7"/>
  <c r="AE731" i="6"/>
  <c r="AE729" i="6"/>
  <c r="AE212" i="6"/>
  <c r="AA311" i="7"/>
  <c r="AE326" i="6"/>
  <c r="AE793" i="6"/>
  <c r="AE183" i="6"/>
  <c r="AA306" i="7"/>
  <c r="AE91" i="6"/>
  <c r="AE541" i="6"/>
  <c r="AA30" i="7"/>
  <c r="AA308" i="7"/>
  <c r="AE596" i="6"/>
  <c r="AE327" i="6"/>
  <c r="AE548" i="6"/>
  <c r="AA171" i="7"/>
  <c r="AE761" i="6"/>
  <c r="AE525" i="6"/>
  <c r="AA278" i="7"/>
  <c r="AA432" i="7"/>
  <c r="AA273" i="7"/>
  <c r="AE237" i="6"/>
  <c r="AE571" i="6"/>
  <c r="AE593" i="6"/>
  <c r="AA88" i="7"/>
  <c r="AE587" i="6"/>
  <c r="AE396" i="6"/>
  <c r="AE181" i="6"/>
  <c r="AA219" i="7"/>
  <c r="AE482" i="6"/>
  <c r="AE799" i="6"/>
  <c r="AE171" i="6"/>
  <c r="AE782" i="6"/>
  <c r="AA185" i="7"/>
  <c r="AA445" i="7"/>
  <c r="AE57" i="6"/>
  <c r="AE231" i="6"/>
  <c r="AA127" i="7"/>
  <c r="AA130" i="7"/>
  <c r="AA327" i="7"/>
  <c r="AE659" i="6"/>
  <c r="AE35" i="6"/>
  <c r="AA274" i="7"/>
  <c r="AA263" i="7"/>
  <c r="AE113" i="6"/>
  <c r="AE27" i="6"/>
  <c r="AE404" i="6"/>
  <c r="AA277" i="7"/>
  <c r="AE178" i="6"/>
  <c r="AE268" i="6"/>
  <c r="AA599" i="7"/>
  <c r="AE787" i="6"/>
  <c r="AE347" i="6"/>
  <c r="AE124" i="6"/>
  <c r="AE617" i="6"/>
  <c r="AE478" i="6"/>
  <c r="AE494" i="6"/>
  <c r="AA395" i="7"/>
  <c r="AE555" i="6"/>
  <c r="AE393" i="6"/>
  <c r="AA456" i="7"/>
  <c r="AA116" i="7"/>
  <c r="AA138" i="7"/>
  <c r="AE96" i="6"/>
  <c r="AE554" i="6"/>
  <c r="AA339" i="7"/>
  <c r="AA536" i="7"/>
  <c r="AE743" i="6"/>
  <c r="AE260" i="6"/>
  <c r="AE134" i="6"/>
  <c r="AA410" i="7"/>
  <c r="AA520" i="7"/>
  <c r="AA135" i="7"/>
  <c r="AE455" i="6"/>
  <c r="AE147" i="6"/>
  <c r="AA181" i="7"/>
  <c r="AA343" i="7"/>
  <c r="AA201" i="7"/>
  <c r="AE783" i="6"/>
  <c r="AE108" i="6"/>
  <c r="AE168" i="6"/>
  <c r="AA518" i="7"/>
  <c r="AA485" i="7"/>
  <c r="AA419" i="7"/>
  <c r="AE62" i="6"/>
  <c r="AE335" i="6"/>
  <c r="AE679" i="6"/>
  <c r="AA215" i="7"/>
  <c r="AE562" i="6"/>
  <c r="AE428" i="6"/>
  <c r="AE318" i="6"/>
  <c r="AE701" i="6"/>
  <c r="AE74" i="6"/>
  <c r="AA249" i="7"/>
  <c r="AA654" i="7"/>
  <c r="AA611" i="7"/>
  <c r="AA453" i="7"/>
  <c r="AE102" i="6"/>
  <c r="AE239" i="6"/>
  <c r="AA420" i="7"/>
  <c r="AA421" i="7"/>
  <c r="AA120" i="7"/>
  <c r="AE784" i="6"/>
  <c r="AE656" i="6"/>
  <c r="AE764" i="6"/>
  <c r="AA2" i="7"/>
  <c r="AE157" i="6"/>
  <c r="AE361" i="6"/>
  <c r="AE561" i="6"/>
  <c r="AA148" i="7"/>
  <c r="AA149" i="7"/>
  <c r="AA461" i="7"/>
  <c r="AA179" i="7"/>
  <c r="AA192" i="7"/>
  <c r="AE191" i="6"/>
  <c r="AE131" i="6"/>
  <c r="AE236" i="6"/>
  <c r="AA687" i="7"/>
  <c r="AE388" i="6"/>
  <c r="AA93" i="7"/>
  <c r="AA230" i="7"/>
  <c r="AE300" i="6"/>
  <c r="AE149" i="6"/>
  <c r="AE70" i="6"/>
  <c r="AA603" i="7"/>
  <c r="AE476" i="6"/>
  <c r="AA742" i="7"/>
  <c r="AE216" i="6"/>
  <c r="AE753" i="6"/>
  <c r="AA159" i="7"/>
  <c r="AE281" i="6"/>
  <c r="AA378" i="7"/>
  <c r="AA287" i="7"/>
  <c r="AA635" i="7"/>
  <c r="AA680" i="7"/>
  <c r="AE179" i="6"/>
  <c r="AE591" i="6"/>
  <c r="AE654" i="6"/>
  <c r="AE105" i="6"/>
  <c r="AE169" i="6"/>
  <c r="AA443" i="7"/>
  <c r="AA100" i="7"/>
  <c r="AA342" i="7"/>
  <c r="AA583" i="7"/>
  <c r="AA571" i="7"/>
  <c r="AA741" i="7"/>
  <c r="AE53" i="6"/>
  <c r="AA614" i="7"/>
  <c r="AE23" i="6"/>
  <c r="AA402" i="7"/>
  <c r="AE72" i="6"/>
  <c r="AE328" i="6"/>
  <c r="AE304" i="6"/>
  <c r="AE235" i="6"/>
  <c r="AA394" i="7"/>
  <c r="AA408" i="7"/>
  <c r="AE665" i="6"/>
  <c r="AE210" i="6"/>
  <c r="AE607" i="6"/>
  <c r="AE19" i="6"/>
  <c r="AE797" i="6"/>
  <c r="AE575" i="6"/>
  <c r="AE709" i="6"/>
  <c r="AA554" i="7"/>
  <c r="AA188" i="7"/>
  <c r="AE713" i="6"/>
  <c r="AE520" i="6"/>
  <c r="AE263" i="6"/>
  <c r="AE253" i="6"/>
  <c r="AE174" i="6"/>
  <c r="AE576" i="6"/>
  <c r="AE93" i="6"/>
  <c r="AE790" i="6"/>
  <c r="AE704" i="6"/>
  <c r="AE188" i="6"/>
  <c r="AE588" i="6"/>
  <c r="AA113" i="7"/>
  <c r="AE372" i="6"/>
  <c r="AE400" i="6"/>
  <c r="AA747" i="7"/>
  <c r="AA578" i="7"/>
  <c r="AE633" i="6"/>
  <c r="AE539" i="6"/>
  <c r="AA549" i="7"/>
  <c r="AE601" i="6"/>
  <c r="AE379" i="6"/>
  <c r="AA652" i="7"/>
  <c r="AE694" i="6"/>
  <c r="AA253" i="7"/>
  <c r="AA269" i="7"/>
  <c r="AE164" i="6"/>
  <c r="AA359" i="7"/>
  <c r="AE276" i="6"/>
  <c r="AE43" i="6"/>
  <c r="AE418" i="6"/>
  <c r="AA89" i="7"/>
  <c r="AE132" i="6"/>
  <c r="AE341" i="6"/>
  <c r="AA579" i="7"/>
  <c r="AA734" i="7"/>
  <c r="AE566" i="6"/>
  <c r="AA551" i="7"/>
  <c r="AA384" i="7"/>
  <c r="AE278" i="6"/>
  <c r="AE437" i="6"/>
  <c r="AE310" i="6"/>
  <c r="AE192" i="6"/>
  <c r="AE285" i="6"/>
  <c r="AA684" i="7"/>
  <c r="AA535" i="7"/>
  <c r="AE15" i="6"/>
  <c r="AA12" i="7"/>
  <c r="AE685" i="6"/>
  <c r="AA401" i="7"/>
  <c r="AE467" i="6"/>
  <c r="AE39" i="6"/>
  <c r="AE76" i="6"/>
  <c r="AA482" i="7"/>
  <c r="AA737" i="7"/>
  <c r="AE225" i="6"/>
  <c r="AA436" i="7"/>
  <c r="AE94" i="6"/>
  <c r="AA531" i="7"/>
  <c r="AA13" i="7"/>
  <c r="AA385" i="7"/>
  <c r="AA206" i="7"/>
  <c r="AE469" i="6"/>
  <c r="AA137" i="7"/>
  <c r="AE693" i="6"/>
  <c r="AA193" i="7"/>
  <c r="AA331" i="7"/>
  <c r="AE47" i="6"/>
  <c r="AA588" i="7"/>
  <c r="AE725" i="6"/>
  <c r="AA60" i="7"/>
  <c r="AE577" i="6"/>
  <c r="AE114" i="6"/>
  <c r="AE738" i="6"/>
  <c r="AA42" i="7"/>
  <c r="AA690" i="7"/>
  <c r="AA358" i="7"/>
  <c r="AA694" i="7"/>
  <c r="AE224" i="6"/>
  <c r="AE471" i="6"/>
  <c r="AE221" i="6"/>
  <c r="AA351" i="7"/>
  <c r="AE170" i="6"/>
  <c r="AA373" i="7"/>
  <c r="AA498" i="7"/>
  <c r="AE264" i="6"/>
  <c r="AA390" i="7"/>
  <c r="AE366" i="6"/>
  <c r="AA424" i="7"/>
  <c r="AE219" i="6"/>
  <c r="AE648" i="6"/>
  <c r="AE518" i="6"/>
  <c r="AA675" i="7"/>
  <c r="AA163" i="7"/>
  <c r="AA218" i="7"/>
  <c r="AA365" i="7"/>
  <c r="AE256" i="6"/>
  <c r="AA589" i="7"/>
  <c r="AE240" i="6"/>
  <c r="AA302" i="7"/>
  <c r="AA222" i="7"/>
  <c r="AE499" i="6"/>
  <c r="AE411" i="6"/>
  <c r="AE322" i="6"/>
  <c r="AA101" i="7"/>
  <c r="AE696" i="6"/>
  <c r="AA698" i="7"/>
  <c r="AA544" i="7"/>
  <c r="AA239" i="7"/>
  <c r="AA556" i="7"/>
  <c r="AE528" i="6"/>
  <c r="AE211" i="6"/>
  <c r="AE412" i="6"/>
  <c r="AE29" i="6"/>
  <c r="AA577" i="7"/>
  <c r="AE146" i="6"/>
  <c r="AE623" i="6"/>
  <c r="AE510" i="6"/>
  <c r="AA491" i="7"/>
  <c r="AE155" i="6"/>
  <c r="AA624" i="7"/>
  <c r="AA203" i="7"/>
  <c r="AE515" i="6"/>
  <c r="AE420" i="6"/>
  <c r="AA367" i="7"/>
  <c r="AA458" i="7"/>
  <c r="AE435" i="6"/>
  <c r="AE83" i="6"/>
  <c r="AE369" i="6"/>
  <c r="AA31" i="7"/>
  <c r="AE84" i="6"/>
  <c r="AA25" i="7"/>
  <c r="AA18" i="7"/>
  <c r="AA488" i="7"/>
  <c r="AA362" i="7"/>
  <c r="AE448" i="6"/>
  <c r="AA475" i="7"/>
  <c r="AE12" i="6"/>
  <c r="AA655" i="7"/>
  <c r="AA344" i="7"/>
  <c r="AE386" i="6"/>
  <c r="AA281" i="7"/>
  <c r="AE125" i="6"/>
  <c r="AA5" i="7"/>
  <c r="AA376" i="7"/>
  <c r="AE447" i="6"/>
  <c r="AA481" i="7"/>
  <c r="AA615" i="7"/>
  <c r="AA496" i="7"/>
  <c r="AE660" i="6"/>
  <c r="AE546" i="6"/>
  <c r="AA413" i="7"/>
  <c r="AE165" i="6"/>
  <c r="AA514" i="7"/>
  <c r="AE718" i="6"/>
  <c r="AE474" i="6"/>
  <c r="AA489" i="7"/>
  <c r="AA721" i="7"/>
  <c r="AA234" i="7"/>
  <c r="AE791" i="6"/>
  <c r="AA24" i="7"/>
  <c r="AA732" i="7"/>
  <c r="AE698" i="6"/>
  <c r="AE526" i="6"/>
  <c r="AA412" i="7"/>
  <c r="AE126" i="6"/>
  <c r="AE250" i="6"/>
  <c r="AA303" i="7"/>
  <c r="AE629" i="6"/>
  <c r="AA596" i="7"/>
  <c r="AA115" i="7"/>
  <c r="AA265" i="7"/>
  <c r="AE295" i="6"/>
  <c r="AA733" i="7"/>
  <c r="AA177" i="7"/>
  <c r="AE367" i="6"/>
  <c r="AA70" i="7"/>
  <c r="AE516" i="6"/>
  <c r="AA55" i="7"/>
  <c r="AE522" i="6"/>
  <c r="AE468" i="6"/>
  <c r="AA702" i="7"/>
  <c r="AE801" i="6"/>
  <c r="AE763" i="6"/>
  <c r="AA391" i="7"/>
  <c r="AE26" i="6"/>
  <c r="AA164" i="7"/>
  <c r="AA701" i="7"/>
  <c r="AE673" i="6"/>
  <c r="AE560" i="6"/>
  <c r="AE452" i="6"/>
  <c r="AE143" i="6"/>
  <c r="AE4" i="6"/>
  <c r="AA561" i="7"/>
  <c r="AA564" i="7"/>
  <c r="AE565" i="6"/>
  <c r="AA575" i="7"/>
  <c r="AA676" i="7"/>
  <c r="AA620" i="7"/>
  <c r="AE293" i="6"/>
  <c r="AA682" i="7"/>
  <c r="AE485" i="6"/>
  <c r="AE446" i="6"/>
  <c r="AA14" i="7"/>
  <c r="AA548" i="7"/>
  <c r="AE697" i="6"/>
  <c r="AE50" i="6"/>
  <c r="AE703" i="6"/>
  <c r="AA470" i="7"/>
  <c r="AA314" i="7"/>
  <c r="AE449" i="6"/>
  <c r="AA354" i="7"/>
  <c r="AA581" i="7"/>
  <c r="AE771" i="6"/>
  <c r="AE543" i="6"/>
  <c r="AE682" i="6"/>
  <c r="AE637" i="6"/>
  <c r="AE307" i="6"/>
  <c r="AE112" i="6"/>
  <c r="AE451" i="6"/>
  <c r="AE106" i="6"/>
  <c r="AA386" i="7"/>
  <c r="AA85" i="7"/>
  <c r="AE533" i="6"/>
  <c r="AE724" i="6"/>
  <c r="AE479" i="6"/>
  <c r="AA199" i="7"/>
  <c r="AE567" i="6"/>
  <c r="AA521" i="7"/>
  <c r="AA371" i="7"/>
  <c r="AA671" i="7"/>
  <c r="AE776" i="6"/>
  <c r="AE655" i="6"/>
  <c r="AA758" i="7"/>
  <c r="AE324" i="6"/>
  <c r="AE226" i="6"/>
  <c r="AE80" i="6"/>
  <c r="AE450" i="6"/>
  <c r="AE614" i="6"/>
  <c r="AA479" i="7"/>
  <c r="AA122" i="7"/>
  <c r="AA695" i="7"/>
  <c r="AA623" i="7"/>
  <c r="AA731" i="7"/>
  <c r="AE599" i="6"/>
  <c r="AA585" i="7"/>
  <c r="AE699" i="6"/>
  <c r="AE198" i="6"/>
  <c r="AE613" i="6"/>
  <c r="AA672" i="7"/>
  <c r="AA441" i="7"/>
  <c r="AE270" i="6"/>
  <c r="AE332" i="6"/>
  <c r="AE142" i="6"/>
  <c r="AE691" i="6"/>
  <c r="AA295" i="7"/>
  <c r="AA107" i="7"/>
  <c r="AA497" i="7"/>
  <c r="AE604" i="6"/>
  <c r="AE355" i="6"/>
  <c r="AE252" i="6"/>
  <c r="AA129" i="7"/>
  <c r="AA736" i="7"/>
  <c r="AA223" i="7"/>
  <c r="AA686" i="7"/>
  <c r="AE64" i="6"/>
  <c r="AE603" i="6"/>
  <c r="AA208" i="7"/>
  <c r="AE59" i="6"/>
  <c r="AA119" i="7"/>
  <c r="AE381" i="6"/>
  <c r="AA175" i="7"/>
  <c r="AA9" i="7"/>
  <c r="AA369" i="7"/>
  <c r="AE424" i="6"/>
  <c r="AA507" i="7"/>
  <c r="AE384" i="6"/>
  <c r="AE741" i="6"/>
  <c r="AA437" i="7"/>
  <c r="AE441" i="6"/>
  <c r="AE299" i="6"/>
  <c r="AE305" i="6"/>
  <c r="AE401" i="6"/>
  <c r="AA566" i="7"/>
  <c r="AA190" i="7"/>
  <c r="AA229" i="7"/>
  <c r="AE202" i="6"/>
  <c r="AA570" i="7"/>
  <c r="AE757" i="6"/>
  <c r="AA182" i="7"/>
  <c r="AE532" i="6"/>
  <c r="AE750" i="6"/>
  <c r="AA63" i="7"/>
  <c r="AE95" i="6"/>
  <c r="AA133" i="7"/>
  <c r="AA759" i="7"/>
  <c r="AA699" i="7"/>
  <c r="AE495" i="6"/>
  <c r="AE397" i="6"/>
  <c r="AE238" i="6"/>
  <c r="AE642" i="6"/>
  <c r="AE625" i="6"/>
  <c r="AE364" i="6"/>
  <c r="AE786" i="6"/>
  <c r="AA492" i="7"/>
  <c r="AA4" i="7"/>
  <c r="AE661" i="6"/>
  <c r="AA195" i="7"/>
  <c r="AA147" i="7"/>
  <c r="AE634" i="6"/>
  <c r="AA94" i="7"/>
  <c r="AA368" i="7"/>
  <c r="AA326" i="7"/>
  <c r="AA451" i="7"/>
  <c r="AE31" i="6"/>
  <c r="AE652" i="6"/>
  <c r="AE624" i="6"/>
  <c r="AE382" i="6"/>
  <c r="AA245" i="7"/>
  <c r="AE759" i="6"/>
  <c r="AA715" i="7"/>
  <c r="AE193" i="6"/>
  <c r="AA109" i="7"/>
  <c r="AE711" i="6"/>
  <c r="AA250" i="7"/>
  <c r="AA592" i="7"/>
  <c r="AA62" i="7"/>
  <c r="AA573" i="7"/>
  <c r="AA752" i="7"/>
  <c r="AE180" i="6"/>
  <c r="AA259" i="7"/>
  <c r="AE536" i="6"/>
  <c r="AA345" i="7"/>
  <c r="AA502" i="7"/>
  <c r="AA134" i="7"/>
  <c r="AA11" i="7"/>
  <c r="AA473" i="7"/>
  <c r="AE508" i="6"/>
  <c r="AA68" i="7"/>
  <c r="AA364" i="7"/>
  <c r="AA254" i="7"/>
  <c r="AE330" i="6"/>
  <c r="AA710" i="7"/>
  <c r="AA45" i="7"/>
  <c r="AE687" i="6"/>
  <c r="AE9" i="6"/>
  <c r="AA242" i="7"/>
  <c r="AE747" i="6"/>
  <c r="AE714" i="6"/>
  <c r="AA240" i="7"/>
  <c r="AA627" i="7"/>
  <c r="AA251" i="7"/>
  <c r="AA718" i="7"/>
  <c r="AE768" i="6"/>
  <c r="AE365" i="6"/>
  <c r="AA598" i="7"/>
  <c r="AE338" i="6"/>
  <c r="AA43" i="7"/>
  <c r="AE167" i="6"/>
  <c r="AA434" i="7"/>
  <c r="AE20" i="6"/>
  <c r="AA580" i="7"/>
  <c r="AE296" i="6"/>
  <c r="AA69" i="7"/>
  <c r="AA275" i="7"/>
  <c r="AA264" i="7"/>
  <c r="AA32" i="7"/>
  <c r="AA430" i="7"/>
  <c r="AE751" i="6"/>
  <c r="AA166" i="7"/>
  <c r="AE130" i="6"/>
  <c r="AE275" i="6"/>
  <c r="AA213" i="7"/>
  <c r="AE530" i="6"/>
  <c r="AE778" i="6"/>
  <c r="AA349" i="7"/>
  <c r="AA553" i="7"/>
  <c r="AA530" i="7"/>
  <c r="AE158" i="6"/>
  <c r="AE272" i="6"/>
  <c r="AE337" i="6"/>
  <c r="AA19" i="7"/>
  <c r="AE244" i="6"/>
  <c r="AE352" i="6"/>
  <c r="AE33" i="6"/>
  <c r="AE514" i="6"/>
  <c r="AE795" i="6"/>
  <c r="AE45" i="6"/>
  <c r="AE204" i="6"/>
  <c r="AE394" i="6"/>
  <c r="AE298" i="6"/>
  <c r="AE136" i="6"/>
  <c r="AE707" i="6"/>
  <c r="AE294" i="6"/>
  <c r="AA56" i="7"/>
  <c r="AA204" i="7"/>
  <c r="AE626" i="6"/>
  <c r="AE427" i="6"/>
  <c r="AA568" i="7"/>
  <c r="AA282" i="7"/>
  <c r="AE66" i="6"/>
  <c r="AE558" i="6"/>
  <c r="AA462" i="7"/>
  <c r="AA10" i="7"/>
  <c r="AA162" i="7"/>
  <c r="AE728" i="6"/>
  <c r="AA673" i="7"/>
  <c r="AE785" i="6"/>
  <c r="AE163" i="6"/>
  <c r="AE639" i="6"/>
  <c r="AA200" i="7"/>
  <c r="AA749" i="7"/>
  <c r="AA605" i="7"/>
  <c r="AA634" i="7"/>
  <c r="AE329" i="6"/>
  <c r="AE689" i="6"/>
  <c r="AA426" i="7"/>
  <c r="AA422" i="7"/>
  <c r="AA296" i="7"/>
  <c r="AE49" i="6"/>
  <c r="AE740" i="6"/>
  <c r="AA444" i="7"/>
  <c r="AA374" i="7"/>
  <c r="AE230" i="6"/>
  <c r="AA681" i="7"/>
  <c r="AA547" i="7"/>
  <c r="AE16" i="6"/>
  <c r="AE201" i="6"/>
  <c r="AA405" i="7"/>
  <c r="AA233" i="7"/>
  <c r="AA270" i="7"/>
  <c r="AE368" i="6"/>
  <c r="AE798" i="6"/>
  <c r="AE257" i="6"/>
  <c r="AA642" i="7"/>
  <c r="AA414" i="7"/>
  <c r="AA691" i="7"/>
  <c r="AE120" i="6"/>
  <c r="AA22" i="7"/>
  <c r="AE735" i="6"/>
  <c r="AE306" i="6"/>
  <c r="AE7" i="6"/>
  <c r="AA366" i="7"/>
  <c r="AA739" i="7"/>
  <c r="AA750" i="7"/>
  <c r="AE81" i="6"/>
  <c r="AA341" i="7"/>
  <c r="AE351" i="6"/>
  <c r="AA740" i="7"/>
  <c r="AA527" i="7"/>
  <c r="AE473" i="6"/>
  <c r="AE519" i="6"/>
  <c r="AA484" i="7"/>
  <c r="AA711" i="7"/>
  <c r="AE616" i="6"/>
  <c r="AE51" i="6"/>
  <c r="AE581" i="6"/>
  <c r="AE606" i="6"/>
  <c r="AA622" i="7"/>
  <c r="AE677" i="6"/>
  <c r="AE160" i="6"/>
  <c r="AE675" i="6"/>
  <c r="AE667" i="6"/>
  <c r="AA228" i="7"/>
  <c r="AA487" i="7"/>
  <c r="AE6" i="6"/>
  <c r="AA558" i="7"/>
  <c r="AA123" i="7"/>
  <c r="AA542" i="7"/>
  <c r="AE34" i="6"/>
  <c r="AE302" i="6"/>
  <c r="AE674" i="6"/>
  <c r="AE22" i="6"/>
  <c r="AA457" i="7"/>
  <c r="AA466" i="7"/>
  <c r="AE657" i="6"/>
  <c r="AA446" i="7"/>
  <c r="AA389" i="7"/>
  <c r="AE312" i="6"/>
  <c r="AE52" i="6"/>
  <c r="AE684" i="6"/>
  <c r="AA112" i="7"/>
  <c r="AE46" i="6"/>
  <c r="AA450" i="7"/>
  <c r="AA110" i="7"/>
  <c r="AA20" i="7"/>
  <c r="AE159" i="6"/>
  <c r="AE207" i="6"/>
  <c r="AE733" i="6"/>
  <c r="AE419" i="6"/>
  <c r="AE251" i="6"/>
  <c r="AA471" i="7"/>
  <c r="AA271" i="7"/>
  <c r="AA459" i="7"/>
  <c r="AE559" i="6"/>
  <c r="AA712" i="7"/>
  <c r="AA355" i="7"/>
  <c r="AA224" i="7"/>
  <c r="AE800" i="6"/>
  <c r="AE723" i="6"/>
  <c r="AA618" i="7"/>
  <c r="AA210" i="7"/>
  <c r="AE442" i="6"/>
  <c r="AA463" i="7"/>
  <c r="AE502" i="6"/>
  <c r="AE484" i="6"/>
  <c r="AA555" i="7"/>
  <c r="AA604" i="7"/>
  <c r="AA183" i="7"/>
  <c r="AA582" i="7"/>
  <c r="AE517" i="6"/>
  <c r="AA40" i="7"/>
  <c r="AA323" i="7"/>
  <c r="AA297" i="7"/>
  <c r="AA411" i="7"/>
  <c r="AA506" i="7"/>
  <c r="AE345" i="6"/>
  <c r="AE430" i="6"/>
  <c r="AA262" i="7"/>
  <c r="AE18" i="6"/>
  <c r="AE279" i="6"/>
  <c r="AE38" i="6"/>
  <c r="AA616" i="7"/>
  <c r="AA594" i="7"/>
  <c r="AA409" i="7"/>
  <c r="AA153" i="7"/>
  <c r="AA104" i="7"/>
  <c r="AE100" i="6"/>
  <c r="AE501" i="6"/>
  <c r="AA565" i="7"/>
  <c r="AA486" i="7"/>
  <c r="AA357" i="7"/>
  <c r="AA23" i="7"/>
  <c r="AE325" i="6"/>
  <c r="AA708" i="7"/>
  <c r="AA707" i="7"/>
  <c r="AA704" i="7"/>
  <c r="AE133" i="6"/>
  <c r="AE569" i="6"/>
  <c r="AA151" i="7"/>
  <c r="AE456" i="6"/>
  <c r="AA608" i="7"/>
  <c r="AE507" i="6"/>
  <c r="AA173" i="7"/>
  <c r="AE512" i="6"/>
  <c r="AA744" i="7"/>
  <c r="AA629" i="7"/>
  <c r="AE60" i="6"/>
  <c r="AE331" i="6"/>
  <c r="AE573" i="6"/>
  <c r="AA198" i="7"/>
  <c r="AE542" i="6"/>
  <c r="AE483" i="6"/>
  <c r="AA83" i="7"/>
  <c r="AA321" i="7"/>
  <c r="AE742" i="6"/>
  <c r="AA346" i="7"/>
  <c r="AA48" i="7"/>
  <c r="AE286" i="6"/>
  <c r="AA425" i="7"/>
  <c r="AE498" i="6"/>
  <c r="AA217" i="7"/>
  <c r="AA300" i="7"/>
  <c r="AA330" i="7"/>
  <c r="AA54" i="7"/>
  <c r="AE196" i="6"/>
  <c r="AA383" i="7"/>
  <c r="AE706" i="6"/>
  <c r="AA653" i="7"/>
  <c r="AA630" i="7"/>
  <c r="AE722" i="6"/>
  <c r="AA464" i="7"/>
  <c r="AE292" i="6"/>
  <c r="AA247" i="7"/>
  <c r="AA625" i="7"/>
  <c r="AE583" i="6"/>
  <c r="AA523" i="7"/>
  <c r="AA95" i="7"/>
  <c r="AA510" i="7"/>
  <c r="AE380" i="6"/>
  <c r="AE521" i="6"/>
  <c r="AA333" i="7"/>
  <c r="AE11" i="6"/>
  <c r="AA560" i="7"/>
  <c r="AE277" i="6"/>
  <c r="AA305" i="7"/>
  <c r="AA144" i="7"/>
  <c r="AA515" i="7"/>
  <c r="AE67" i="6"/>
  <c r="AE117" i="6"/>
  <c r="AA636" i="7"/>
  <c r="AA670" i="7"/>
  <c r="AA586" i="7"/>
  <c r="AA643" i="7"/>
  <c r="AA214" i="7"/>
  <c r="AE321" i="6"/>
  <c r="AE792" i="6"/>
  <c r="AE101" i="6"/>
  <c r="AA700" i="7"/>
  <c r="AE527" i="6"/>
  <c r="AA467" i="7"/>
  <c r="AA329" i="7"/>
  <c r="AA292" i="7"/>
  <c r="AA328" i="7"/>
  <c r="AE672" i="6"/>
  <c r="AE354" i="6"/>
  <c r="AE195" i="6"/>
  <c r="AE595" i="6"/>
  <c r="AA75" i="7"/>
  <c r="AE550" i="6"/>
  <c r="AA480" i="7"/>
  <c r="AE755" i="6"/>
  <c r="AA448" i="7"/>
  <c r="AE392" i="6"/>
  <c r="AA534" i="7"/>
  <c r="AA388" i="7"/>
  <c r="AA348" i="7"/>
  <c r="AA145" i="7"/>
  <c r="AA387" i="7"/>
  <c r="AE686" i="6"/>
  <c r="AA340" i="7"/>
  <c r="AE641" i="6"/>
  <c r="AA168" i="7"/>
  <c r="AA294" i="7"/>
  <c r="AA37" i="7"/>
  <c r="AA612" i="7"/>
  <c r="AA593" i="7"/>
  <c r="AE454" i="6"/>
  <c r="AA96" i="7"/>
  <c r="AA125" i="7"/>
  <c r="AE308" i="6"/>
  <c r="AE346" i="6"/>
  <c r="AE402" i="6"/>
  <c r="AE653" i="6"/>
  <c r="AE439" i="6"/>
  <c r="AE429" i="6"/>
  <c r="AA312" i="7"/>
  <c r="AE148" i="6"/>
  <c r="AA477" i="7"/>
  <c r="AE438" i="6"/>
  <c r="AE297" i="6"/>
  <c r="AA140" i="7"/>
  <c r="AA745" i="7"/>
  <c r="AA509" i="7"/>
  <c r="AA87" i="7"/>
  <c r="AE758" i="6"/>
  <c r="AA124" i="7"/>
  <c r="AE671" i="6"/>
  <c r="AA377" i="7"/>
  <c r="AE97" i="6"/>
  <c r="AA241" i="7"/>
  <c r="AA3" i="7"/>
  <c r="AE228" i="6"/>
  <c r="AA403" i="7"/>
  <c r="AA105" i="7"/>
  <c r="AA176" i="7"/>
  <c r="AE223" i="6"/>
  <c r="AE150" i="6"/>
  <c r="AA121" i="7"/>
  <c r="AE389" i="6"/>
  <c r="AA524" i="7"/>
  <c r="AA196" i="7"/>
  <c r="AA529" i="7"/>
  <c r="AE535" i="6"/>
  <c r="AE421" i="6"/>
  <c r="AE246" i="6"/>
  <c r="AE547" i="6"/>
  <c r="AA184" i="7"/>
  <c r="AE344" i="6"/>
  <c r="AA111" i="7"/>
  <c r="AE426" i="6"/>
  <c r="AE431" i="6"/>
  <c r="AE611" i="6"/>
  <c r="AA117" i="7"/>
  <c r="AE262" i="6"/>
  <c r="AA591" i="7"/>
  <c r="AA559" i="7"/>
</calcChain>
</file>

<file path=xl/connections.xml><?xml version="1.0" encoding="utf-8"?>
<connections xmlns="http://schemas.openxmlformats.org/spreadsheetml/2006/main">
  <connection id="1" keepAlive="1" name="ModelConnection_PLAYERIDMAPCSV" description="Data Model" type="5" refreshedVersion="5" minRefreshableVersion="5" saveData="1">
    <dbPr connection="Data Model Connection" command="PLAYERIDMAPCSV" commandType="3"/>
    <extLst>
      <ext xmlns:x15="http://schemas.microsoft.com/office/spreadsheetml/2010/11/main" uri="{DE250136-89BD-433C-8126-D09CA5730AF9}">
        <x15:connection id="" model="1"/>
      </ext>
    </extLst>
  </connection>
  <connection id="2" name="PLAYERIDMAPCSV" type="103" refreshedVersion="5" minRefreshableVersion="5" saveData="1">
    <extLst>
      <ext xmlns:x15="http://schemas.microsoft.com/office/spreadsheetml/2010/11/main" uri="{DE250136-89BD-433C-8126-D09CA5730AF9}">
        <x15:connection id="PLAYERIDMAPCSV-2ccbd434-2006-4b2e-b661-f33a9071980f" autoDelete="1">
          <x15:textPr prompt="0" codePage="437" sourceFile="http://www.smartfantasybaseball.com/PLAYERIDMAPCSV" tab="0" comma="1">
            <textFields count="34">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x15:textPr>
          <x15:modelTextPr headers="1"/>
        </x15:connection>
      </ext>
    </extLst>
  </connection>
  <connection id="3" keepAlive="1" name="ThisWorkbookDataModel" description="Data Model"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<sst xmlns="http://schemas.openxmlformats.org/spreadsheetml/2006/main" count="61070" uniqueCount="24283">
  <si>
    <t>sa598819</t>
  </si>
  <si>
    <t xml:space="preserve"> </t>
  </si>
  <si>
    <t>Felipe Blanco</t>
  </si>
  <si>
    <t>sa736844</t>
  </si>
  <si>
    <t>Santos Infante</t>
  </si>
  <si>
    <t>sa657412</t>
  </si>
  <si>
    <t>Miguel Pichardo</t>
  </si>
  <si>
    <t>sa740416</t>
  </si>
  <si>
    <t>Hector Linares</t>
  </si>
  <si>
    <t>sa548084</t>
  </si>
  <si>
    <t>Anthony Chavez</t>
  </si>
  <si>
    <t>sa737624</t>
  </si>
  <si>
    <t>Ivan Wilson</t>
  </si>
  <si>
    <t>sa700975</t>
  </si>
  <si>
    <t>Cory Segui</t>
  </si>
  <si>
    <t>sa739254</t>
  </si>
  <si>
    <t>Danny Richiez</t>
  </si>
  <si>
    <t>sa828269</t>
  </si>
  <si>
    <t>Westhers Magdaleno</t>
  </si>
  <si>
    <t>sa736027</t>
  </si>
  <si>
    <t>Cesar Apaez</t>
  </si>
  <si>
    <t>sa736871</t>
  </si>
  <si>
    <t>Rafael Guzman</t>
  </si>
  <si>
    <t>sa504988</t>
  </si>
  <si>
    <t>Wilmer Dominguez</t>
  </si>
  <si>
    <t>sa206496</t>
  </si>
  <si>
    <t>Gerard Mccall</t>
  </si>
  <si>
    <t>sa657597</t>
  </si>
  <si>
    <t>Rochendrick Alexander</t>
  </si>
  <si>
    <t>sa737426</t>
  </si>
  <si>
    <t>Henry Lugo</t>
  </si>
  <si>
    <t>sa828179</t>
  </si>
  <si>
    <t>Moises Perez</t>
  </si>
  <si>
    <t>sa737043</t>
  </si>
  <si>
    <t>Henry Alvarado</t>
  </si>
  <si>
    <t>sa599502</t>
  </si>
  <si>
    <t>Saquan Johnson</t>
  </si>
  <si>
    <t>sa737823</t>
  </si>
  <si>
    <t>Trae Arbet</t>
  </si>
  <si>
    <t>sa658175</t>
  </si>
  <si>
    <t>Clayton Henning</t>
  </si>
  <si>
    <t>sa657969</t>
  </si>
  <si>
    <t>Austin Aune</t>
  </si>
  <si>
    <t>sa828415</t>
  </si>
  <si>
    <t>Victor Martinez</t>
  </si>
  <si>
    <t>sa736686</t>
  </si>
  <si>
    <t>Eric Marinez</t>
  </si>
  <si>
    <t>sa736877</t>
  </si>
  <si>
    <t>Luis Hernandez</t>
  </si>
  <si>
    <t>sa828119</t>
  </si>
  <si>
    <t>Junior Pedie</t>
  </si>
  <si>
    <t>sa736620</t>
  </si>
  <si>
    <t>Hanleth Otano</t>
  </si>
  <si>
    <t>sa738261</t>
  </si>
  <si>
    <t>Lachlan Fontaine</t>
  </si>
  <si>
    <t>sa828362</t>
  </si>
  <si>
    <t>Argenis Diaz</t>
  </si>
  <si>
    <t>sa550170</t>
  </si>
  <si>
    <t>Miles Williams</t>
  </si>
  <si>
    <t>sa739037</t>
  </si>
  <si>
    <t>Ian Hagenmiller</t>
  </si>
  <si>
    <t>sa736958</t>
  </si>
  <si>
    <t>Johan De Jesus</t>
  </si>
  <si>
    <t>sa829532</t>
  </si>
  <si>
    <t>Nic Wilson</t>
  </si>
  <si>
    <t>sa737924</t>
  </si>
  <si>
    <t>Dylan Manwaring</t>
  </si>
  <si>
    <t>sa657789</t>
  </si>
  <si>
    <t>Jesus Aparicio</t>
  </si>
  <si>
    <t>sa828685</t>
  </si>
  <si>
    <t>Jacob Gatewood</t>
  </si>
  <si>
    <t>sa657994</t>
  </si>
  <si>
    <t>Justin Black</t>
  </si>
  <si>
    <t>sa657426</t>
  </si>
  <si>
    <t>Luis Acosta</t>
  </si>
  <si>
    <t>sa735854</t>
  </si>
  <si>
    <t>Adrian Acosta</t>
  </si>
  <si>
    <t>sa657964</t>
  </si>
  <si>
    <t>Bryan De La Rosa</t>
  </si>
  <si>
    <t>sa737847</t>
  </si>
  <si>
    <t>Iramis Olivencia</t>
  </si>
  <si>
    <t>sa737820</t>
  </si>
  <si>
    <t>Ryan Aper</t>
  </si>
  <si>
    <t>sa657598</t>
  </si>
  <si>
    <t>Sergio Lamas</t>
  </si>
  <si>
    <t>sa827958</t>
  </si>
  <si>
    <t>Rigoberto Terrazas</t>
  </si>
  <si>
    <t>sa738445</t>
  </si>
  <si>
    <t>Luis Aviles</t>
  </si>
  <si>
    <t>sa658163</t>
  </si>
  <si>
    <t>Kristian Brito</t>
  </si>
  <si>
    <t>sa739578</t>
  </si>
  <si>
    <t>Christian Gomez</t>
  </si>
  <si>
    <t>sa657393</t>
  </si>
  <si>
    <t>Jose Garcia</t>
  </si>
  <si>
    <t>sa657512</t>
  </si>
  <si>
    <t>Dioni Rodriguez</t>
  </si>
  <si>
    <t>sa739047</t>
  </si>
  <si>
    <t>Edwin Diaz</t>
  </si>
  <si>
    <t>sa657396</t>
  </si>
  <si>
    <t>Jose Martinez</t>
  </si>
  <si>
    <t>sa659204</t>
  </si>
  <si>
    <t>Jesus Gonzalez</t>
  </si>
  <si>
    <t>sa602652</t>
  </si>
  <si>
    <t>Deybi Garcia</t>
  </si>
  <si>
    <t>sa657827</t>
  </si>
  <si>
    <t>Daniel Bravo</t>
  </si>
  <si>
    <t>sa739539</t>
  </si>
  <si>
    <t>Joaquin De La Cruz</t>
  </si>
  <si>
    <t>sa736810</t>
  </si>
  <si>
    <t>Darlyn Mota</t>
  </si>
  <si>
    <t>sa827364</t>
  </si>
  <si>
    <t>Taylor Smart</t>
  </si>
  <si>
    <t>sa828252</t>
  </si>
  <si>
    <t>Gabriel Ovalle</t>
  </si>
  <si>
    <t>sa658097</t>
  </si>
  <si>
    <t>Josh Mcadams</t>
  </si>
  <si>
    <t>sa597221</t>
  </si>
  <si>
    <t>Oviel Florentino</t>
  </si>
  <si>
    <t>sa737373</t>
  </si>
  <si>
    <t>Francisco Guerrero</t>
  </si>
  <si>
    <t>sa827978</t>
  </si>
  <si>
    <t>Franly Mallen</t>
  </si>
  <si>
    <t>sa657395</t>
  </si>
  <si>
    <t>Gregory Valencia</t>
  </si>
  <si>
    <t>sa828427</t>
  </si>
  <si>
    <t>Carlos Rivero</t>
  </si>
  <si>
    <t>sa503531</t>
  </si>
  <si>
    <t>Tyler Williams</t>
  </si>
  <si>
    <t>sa610029</t>
  </si>
  <si>
    <t>Jose Leal</t>
  </si>
  <si>
    <t>sa740415</t>
  </si>
  <si>
    <t>Carlos Talavera</t>
  </si>
  <si>
    <t>sa828403</t>
  </si>
  <si>
    <t>Hanser Ortiz</t>
  </si>
  <si>
    <t>sa736692</t>
  </si>
  <si>
    <t>Andys Silva</t>
  </si>
  <si>
    <t>sa736845</t>
  </si>
  <si>
    <t>Carlos Sanchez</t>
  </si>
  <si>
    <t>sa658293</t>
  </si>
  <si>
    <t>Fernelys Sanchez</t>
  </si>
  <si>
    <t>sa736621</t>
  </si>
  <si>
    <t>Johan Cruz</t>
  </si>
  <si>
    <t>sa736689</t>
  </si>
  <si>
    <t>Miguel Mercedes</t>
  </si>
  <si>
    <t>sa828305</t>
  </si>
  <si>
    <t>Garvis Lara</t>
  </si>
  <si>
    <t>sa657828</t>
  </si>
  <si>
    <t>Victor Medina</t>
  </si>
  <si>
    <t>sa737024</t>
  </si>
  <si>
    <t>Gregory Ramirez</t>
  </si>
  <si>
    <t>sa739046</t>
  </si>
  <si>
    <t>Cesar Baez</t>
  </si>
  <si>
    <t>sa736935</t>
  </si>
  <si>
    <t>Miguel Hernandez</t>
  </si>
  <si>
    <t>sa659448</t>
  </si>
  <si>
    <t>Ysidro Pierre</t>
  </si>
  <si>
    <t>sa599278</t>
  </si>
  <si>
    <t>Taylor Sparks</t>
  </si>
  <si>
    <t>sa737025</t>
  </si>
  <si>
    <t>Anthony Dominguez</t>
  </si>
  <si>
    <t>sa736759</t>
  </si>
  <si>
    <t>Frankies Alcantara</t>
  </si>
  <si>
    <t>sa829119</t>
  </si>
  <si>
    <t>Emmanuel Marrero</t>
  </si>
  <si>
    <t>sa657550</t>
  </si>
  <si>
    <t>Joshua Franco</t>
  </si>
  <si>
    <t>sa738569</t>
  </si>
  <si>
    <t>Dane Mcfarland</t>
  </si>
  <si>
    <t>sa828130</t>
  </si>
  <si>
    <t>Joan Mauricio</t>
  </si>
  <si>
    <t>sa828503</t>
  </si>
  <si>
    <t>Luis Flores</t>
  </si>
  <si>
    <t>sa828117</t>
  </si>
  <si>
    <t>Goldny Mills</t>
  </si>
  <si>
    <t>sa737623</t>
  </si>
  <si>
    <t>Tucker Neuhaus</t>
  </si>
  <si>
    <t>sa602920</t>
  </si>
  <si>
    <t>Jeffry Santos</t>
  </si>
  <si>
    <t>sa828684</t>
  </si>
  <si>
    <t>Chase Vallot</t>
  </si>
  <si>
    <t>sa827970</t>
  </si>
  <si>
    <t>Manuel Geraldo</t>
  </si>
  <si>
    <t>sa691752</t>
  </si>
  <si>
    <t>Eric Maria</t>
  </si>
  <si>
    <t>sa736879</t>
  </si>
  <si>
    <t>Pabel Manzanero</t>
  </si>
  <si>
    <t>sa737294</t>
  </si>
  <si>
    <t>Anthony Rubicondo</t>
  </si>
  <si>
    <t>sa659555</t>
  </si>
  <si>
    <t>Jose Rosa</t>
  </si>
  <si>
    <t>sa659908</t>
  </si>
  <si>
    <t>Seongmin Kim</t>
  </si>
  <si>
    <t>sa658355</t>
  </si>
  <si>
    <t>Charles Moorman</t>
  </si>
  <si>
    <t>sa827943</t>
  </si>
  <si>
    <t>Jesus Severino</t>
  </si>
  <si>
    <t>sa597105</t>
  </si>
  <si>
    <t>Fernando Vivili</t>
  </si>
  <si>
    <t>sa739662</t>
  </si>
  <si>
    <t>Jose Pujols</t>
  </si>
  <si>
    <t>sa736748</t>
  </si>
  <si>
    <t>Manuel Vizcaino</t>
  </si>
  <si>
    <t>sa658190</t>
  </si>
  <si>
    <t>Zach Stoner</t>
  </si>
  <si>
    <t>sa658204</t>
  </si>
  <si>
    <t>Wascar Rodriguez</t>
  </si>
  <si>
    <t>sa737777</t>
  </si>
  <si>
    <t>K.J. Woods</t>
  </si>
  <si>
    <t>sa829439</t>
  </si>
  <si>
    <t>Nate Robertson</t>
  </si>
  <si>
    <t>sa737257</t>
  </si>
  <si>
    <t>Luis Chaves</t>
  </si>
  <si>
    <t>sa828210</t>
  </si>
  <si>
    <t>Miguel Eladio</t>
  </si>
  <si>
    <t>sa657505</t>
  </si>
  <si>
    <t>Pablo Urena</t>
  </si>
  <si>
    <t>sa828441</t>
  </si>
  <si>
    <t>Jeremias Portorreal</t>
  </si>
  <si>
    <t>sa657539</t>
  </si>
  <si>
    <t>Hersin Martinez</t>
  </si>
  <si>
    <t>sa658015</t>
  </si>
  <si>
    <t>Jalen Goree</t>
  </si>
  <si>
    <t>sa736812</t>
  </si>
  <si>
    <t>Mario Martinez</t>
  </si>
  <si>
    <t>sa738554</t>
  </si>
  <si>
    <t>Brett Kay</t>
  </si>
  <si>
    <t>sa547848</t>
  </si>
  <si>
    <t>Jairo Kelly</t>
  </si>
  <si>
    <t>sa658157</t>
  </si>
  <si>
    <t>Mike Dodig</t>
  </si>
  <si>
    <t>sa829320</t>
  </si>
  <si>
    <t>Alec Sole</t>
  </si>
  <si>
    <t>sa737639</t>
  </si>
  <si>
    <t>Jan Hernandez</t>
  </si>
  <si>
    <t>sa597974</t>
  </si>
  <si>
    <t>Joe Tuschak</t>
  </si>
  <si>
    <t>sa827962</t>
  </si>
  <si>
    <t>Yancarlos Baez</t>
  </si>
  <si>
    <t>sa598825</t>
  </si>
  <si>
    <t>Phillips Castillo</t>
  </si>
  <si>
    <t>sa829014</t>
  </si>
  <si>
    <t>Tyler Moore</t>
  </si>
  <si>
    <t>sa550133</t>
  </si>
  <si>
    <t>Jimmy Allen</t>
  </si>
  <si>
    <t>sa738556</t>
  </si>
  <si>
    <t>Drew Bridges</t>
  </si>
  <si>
    <t>sa657248</t>
  </si>
  <si>
    <t>Carlos Belonis</t>
  </si>
  <si>
    <t>sa829503</t>
  </si>
  <si>
    <t>Tucker Tharp</t>
  </si>
  <si>
    <t>sa597040</t>
  </si>
  <si>
    <t>Jose Figuera</t>
  </si>
  <si>
    <t>sa596919</t>
  </si>
  <si>
    <t>Kevin Calderon</t>
  </si>
  <si>
    <t>sa599347</t>
  </si>
  <si>
    <t>Jackson Laumann</t>
  </si>
  <si>
    <t>sa737620</t>
  </si>
  <si>
    <t>Kevin Franklin</t>
  </si>
  <si>
    <t>sa548066</t>
  </si>
  <si>
    <t>David Sopilka</t>
  </si>
  <si>
    <t>sa738450</t>
  </si>
  <si>
    <t>Cambric Moye</t>
  </si>
  <si>
    <t>sa829163</t>
  </si>
  <si>
    <t>Caleb Adams</t>
  </si>
  <si>
    <t>sa596372</t>
  </si>
  <si>
    <t>Bealyn Chourio</t>
  </si>
  <si>
    <t>sa657775</t>
  </si>
  <si>
    <t>Angel Reyes</t>
  </si>
  <si>
    <t>sa657251</t>
  </si>
  <si>
    <t>Yunior Santana</t>
  </si>
  <si>
    <t>sa597093</t>
  </si>
  <si>
    <t>Alfredo Reyes</t>
  </si>
  <si>
    <t>sa657434</t>
  </si>
  <si>
    <t>Carlos Ozuna</t>
  </si>
  <si>
    <t>sa828285</t>
  </si>
  <si>
    <t>Yan Sanchez</t>
  </si>
  <si>
    <t>sa657967</t>
  </si>
  <si>
    <t>Spencer Edwards</t>
  </si>
  <si>
    <t>sa737809</t>
  </si>
  <si>
    <t>Jacob Nottingham</t>
  </si>
  <si>
    <t>sa736813</t>
  </si>
  <si>
    <t>Jonathan Arias</t>
  </si>
  <si>
    <t>sa657993</t>
  </si>
  <si>
    <t>Justin Chigbogu</t>
  </si>
  <si>
    <t>sa658037</t>
  </si>
  <si>
    <t>Kreiber Auciello</t>
  </si>
  <si>
    <t>sa737509</t>
  </si>
  <si>
    <t>Nick Ciuffo</t>
  </si>
  <si>
    <t>sa657325</t>
  </si>
  <si>
    <t>Victor Rey</t>
  </si>
  <si>
    <t>sa828196</t>
  </si>
  <si>
    <t>Oliver Pascual</t>
  </si>
  <si>
    <t>sa657139</t>
  </si>
  <si>
    <t>Ranyelmy Mendoza</t>
  </si>
  <si>
    <t>sa736946</t>
  </si>
  <si>
    <t>Ery Bernabel</t>
  </si>
  <si>
    <t>sa829074</t>
  </si>
  <si>
    <t>Austin Fisher</t>
  </si>
  <si>
    <t>sa737864</t>
  </si>
  <si>
    <t>Chris Rivera</t>
  </si>
  <si>
    <t>sa547855</t>
  </si>
  <si>
    <t>Juan De La Cruz</t>
  </si>
  <si>
    <t>sa599249</t>
  </si>
  <si>
    <t>Jeffrey Diehl</t>
  </si>
  <si>
    <t>sa737068</t>
  </si>
  <si>
    <t>Luis Paz</t>
  </si>
  <si>
    <t>sa655902</t>
  </si>
  <si>
    <t>Danilo Sojo</t>
  </si>
  <si>
    <t>sa659413</t>
  </si>
  <si>
    <t>Freddy Zorrilla</t>
  </si>
  <si>
    <t>sa738163</t>
  </si>
  <si>
    <t>Zach Mathieu</t>
  </si>
  <si>
    <t>sa736816</t>
  </si>
  <si>
    <t>Miguel Munoz</t>
  </si>
  <si>
    <t>sa735825</t>
  </si>
  <si>
    <t>David Rodriguez</t>
  </si>
  <si>
    <t>sa737843</t>
  </si>
  <si>
    <t>Jonah Heim</t>
  </si>
  <si>
    <t>sa709040</t>
  </si>
  <si>
    <t>Derek Campbell</t>
  </si>
  <si>
    <t>sa738546</t>
  </si>
  <si>
    <t>Dillon Haupt</t>
  </si>
  <si>
    <t>sa738230</t>
  </si>
  <si>
    <t>Michael Miller</t>
  </si>
  <si>
    <t>sa744254</t>
  </si>
  <si>
    <t>Ronaldo Marrero</t>
  </si>
  <si>
    <t>sa602593</t>
  </si>
  <si>
    <t>Jimmy Pickens</t>
  </si>
  <si>
    <t>sa657577</t>
  </si>
  <si>
    <t>Cesar Mejia</t>
  </si>
  <si>
    <t>sa738134</t>
  </si>
  <si>
    <t>DeAndre Asbury</t>
  </si>
  <si>
    <t>sa551275</t>
  </si>
  <si>
    <t>Joel Mejia</t>
  </si>
  <si>
    <t>sa657525</t>
  </si>
  <si>
    <t>Luis Reynoso</t>
  </si>
  <si>
    <t>sa185841</t>
  </si>
  <si>
    <t>Joel Arias</t>
  </si>
  <si>
    <t>sa601944</t>
  </si>
  <si>
    <t>Shawn Duinkerk</t>
  </si>
  <si>
    <t>sa735861</t>
  </si>
  <si>
    <t>Rayder Ascanio</t>
  </si>
  <si>
    <t>sa738233</t>
  </si>
  <si>
    <t>Christian Vazquez</t>
  </si>
  <si>
    <t>sa503680</t>
  </si>
  <si>
    <t>Justin Gonzalez</t>
  </si>
  <si>
    <t>sa736913</t>
  </si>
  <si>
    <t>Yeridolfo Lizardo</t>
  </si>
  <si>
    <t>sa829125</t>
  </si>
  <si>
    <t>Seth Harrison</t>
  </si>
  <si>
    <t>sa709022</t>
  </si>
  <si>
    <t>Spencer Navin</t>
  </si>
  <si>
    <t>sa596987</t>
  </si>
  <si>
    <t>Leon Canelon</t>
  </si>
  <si>
    <t>sa828184</t>
  </si>
  <si>
    <t>Juan Carlos Arias</t>
  </si>
  <si>
    <t>sa738444</t>
  </si>
  <si>
    <t>Venn Biter</t>
  </si>
  <si>
    <t>sa828240</t>
  </si>
  <si>
    <t>Maiker Feliz</t>
  </si>
  <si>
    <t>sa657991</t>
  </si>
  <si>
    <t>D'vone Mcclure</t>
  </si>
  <si>
    <t>sa736884</t>
  </si>
  <si>
    <t>Carlos Rodriguez</t>
  </si>
  <si>
    <t>sa600255</t>
  </si>
  <si>
    <t>Chris Mariscal</t>
  </si>
  <si>
    <t>sa738152</t>
  </si>
  <si>
    <t>sa826671</t>
  </si>
  <si>
    <t>Luis Rengifo</t>
  </si>
  <si>
    <t>sa736961</t>
  </si>
  <si>
    <t>Jose Torres</t>
  </si>
  <si>
    <t>sa737301</t>
  </si>
  <si>
    <t>Carlos Mateo</t>
  </si>
  <si>
    <t>sa599526</t>
  </si>
  <si>
    <t>Trent Gilbert</t>
  </si>
  <si>
    <t>sa657988</t>
  </si>
  <si>
    <t>Branden Kaupe</t>
  </si>
  <si>
    <t>sa829776</t>
  </si>
  <si>
    <t>Fran Whitten</t>
  </si>
  <si>
    <t>sa736869</t>
  </si>
  <si>
    <t>Franklin Correa</t>
  </si>
  <si>
    <t>sa657523</t>
  </si>
  <si>
    <t>Arturo Michelena</t>
  </si>
  <si>
    <t>sa737296</t>
  </si>
  <si>
    <t>Maikel Lopez</t>
  </si>
  <si>
    <t>sa827330</t>
  </si>
  <si>
    <t>Vince Conde</t>
  </si>
  <si>
    <t>sa596170</t>
  </si>
  <si>
    <t>Jose Duarte</t>
  </si>
  <si>
    <t>sa827964</t>
  </si>
  <si>
    <t>Jose Infante</t>
  </si>
  <si>
    <t>sa597036</t>
  </si>
  <si>
    <t>Johanny Sierra</t>
  </si>
  <si>
    <t>sa737199</t>
  </si>
  <si>
    <t>Angel Genao</t>
  </si>
  <si>
    <t>sa658115</t>
  </si>
  <si>
    <t>Tomas Nido</t>
  </si>
  <si>
    <t>sa736912</t>
  </si>
  <si>
    <t>Robertico Medina</t>
  </si>
  <si>
    <t>sa736893</t>
  </si>
  <si>
    <t>Joel Ramirez</t>
  </si>
  <si>
    <t>sa657610</t>
  </si>
  <si>
    <t>Roger Ramos</t>
  </si>
  <si>
    <t>sa657772</t>
  </si>
  <si>
    <t>Victor Velasquez</t>
  </si>
  <si>
    <t>sa736904</t>
  </si>
  <si>
    <t>Yoel Gonzalez</t>
  </si>
  <si>
    <t>sa549210</t>
  </si>
  <si>
    <t>Steve Wilkerson</t>
  </si>
  <si>
    <t>sa691183</t>
  </si>
  <si>
    <t>Junior Carrion</t>
  </si>
  <si>
    <t>sa828200</t>
  </si>
  <si>
    <t>Grabiel Jimenez</t>
  </si>
  <si>
    <t>sa657818</t>
  </si>
  <si>
    <t>Kevin Martinez</t>
  </si>
  <si>
    <t>sa828423</t>
  </si>
  <si>
    <t>Shakir Albert</t>
  </si>
  <si>
    <t>sa739559</t>
  </si>
  <si>
    <t>Ricky Martinez</t>
  </si>
  <si>
    <t>sa621678</t>
  </si>
  <si>
    <t>Mott Hyde</t>
  </si>
  <si>
    <t>sa828704</t>
  </si>
  <si>
    <t>Isan Diaz</t>
  </si>
  <si>
    <t>sa829522</t>
  </si>
  <si>
    <t>David Andriese</t>
  </si>
  <si>
    <t>sa597323</t>
  </si>
  <si>
    <t>Pedro Perez</t>
  </si>
  <si>
    <t>sa737349</t>
  </si>
  <si>
    <t>Darinel Rodriguez</t>
  </si>
  <si>
    <t>sa503607</t>
  </si>
  <si>
    <t>Brian Adams</t>
  </si>
  <si>
    <t>sa596219</t>
  </si>
  <si>
    <t>Erick Vasquez</t>
  </si>
  <si>
    <t>sa828971</t>
  </si>
  <si>
    <t>Bryan Martelo</t>
  </si>
  <si>
    <t>sa738889</t>
  </si>
  <si>
    <t>Elier Rodriguez</t>
  </si>
  <si>
    <t>sa736663</t>
  </si>
  <si>
    <t>Frandy Delarosa</t>
  </si>
  <si>
    <t>sa551707</t>
  </si>
  <si>
    <t>Michael Bernal</t>
  </si>
  <si>
    <t>sa737237</t>
  </si>
  <si>
    <t>Oscar Taveras</t>
  </si>
  <si>
    <t>sa737686</t>
  </si>
  <si>
    <t>Robert Antunez</t>
  </si>
  <si>
    <t>sa738567</t>
  </si>
  <si>
    <t>Rod Boykin</t>
  </si>
  <si>
    <t>sa597087</t>
  </si>
  <si>
    <t>Francisco Sanchez</t>
  </si>
  <si>
    <t>sa828293</t>
  </si>
  <si>
    <t>Yeyson Yrizarri</t>
  </si>
  <si>
    <t>sa709039</t>
  </si>
  <si>
    <t>Scott Carcaise</t>
  </si>
  <si>
    <t>sa737817</t>
  </si>
  <si>
    <t>Brian Navarreto</t>
  </si>
  <si>
    <t>sa658166</t>
  </si>
  <si>
    <t>Rashad Crawford</t>
  </si>
  <si>
    <t>sa738155</t>
  </si>
  <si>
    <t>Jordan Barnes</t>
  </si>
  <si>
    <t>sa738266</t>
  </si>
  <si>
    <t>Kyle Petty</t>
  </si>
  <si>
    <t>sa658100</t>
  </si>
  <si>
    <t>Theo Alexander</t>
  </si>
  <si>
    <t>sa658538</t>
  </si>
  <si>
    <t>Joshua Almonte</t>
  </si>
  <si>
    <t>sa739560</t>
  </si>
  <si>
    <t>Jesse Hodges</t>
  </si>
  <si>
    <t>sa829325</t>
  </si>
  <si>
    <t>Erik Lunde</t>
  </si>
  <si>
    <t>sa736695</t>
  </si>
  <si>
    <t>Grofi Cruz</t>
  </si>
  <si>
    <t>sa599516</t>
  </si>
  <si>
    <t>Erik Forgione</t>
  </si>
  <si>
    <t>sa736666</t>
  </si>
  <si>
    <t>Brian Reyes</t>
  </si>
  <si>
    <t>sa827138</t>
  </si>
  <si>
    <t>Cole Lankford</t>
  </si>
  <si>
    <t>sa737781</t>
  </si>
  <si>
    <t>Mason Smith</t>
  </si>
  <si>
    <t>sa598179</t>
  </si>
  <si>
    <t>Alvin Maracaro</t>
  </si>
  <si>
    <t>sa830227</t>
  </si>
  <si>
    <t>Leonardo Molina</t>
  </si>
  <si>
    <t>sa656492</t>
  </si>
  <si>
    <t>Eliezer Castillo</t>
  </si>
  <si>
    <t>sa657281</t>
  </si>
  <si>
    <t>Cristian Toribio</t>
  </si>
  <si>
    <t>sa737877</t>
  </si>
  <si>
    <t>Tanner Murphy</t>
  </si>
  <si>
    <t>sa827960</t>
  </si>
  <si>
    <t>Luis Carpio</t>
  </si>
  <si>
    <t>sa660295</t>
  </si>
  <si>
    <t>Alberto Mineo</t>
  </si>
  <si>
    <t>sa829123</t>
  </si>
  <si>
    <t>Mitch Meyer</t>
  </si>
  <si>
    <t>sa657534</t>
  </si>
  <si>
    <t>Edwin Fuentes</t>
  </si>
  <si>
    <t>sa738251</t>
  </si>
  <si>
    <t>Thomas Lindauer</t>
  </si>
  <si>
    <t>sa597231</t>
  </si>
  <si>
    <t>Cesar Gonzalez</t>
  </si>
  <si>
    <t>sa737816</t>
  </si>
  <si>
    <t>Amalani Fukofuka</t>
  </si>
  <si>
    <t>sa597503</t>
  </si>
  <si>
    <t>Natanael Mejia</t>
  </si>
  <si>
    <t>sa550153</t>
  </si>
  <si>
    <t>Louie Lechich</t>
  </si>
  <si>
    <t>sa738280</t>
  </si>
  <si>
    <t>Tanner Norton</t>
  </si>
  <si>
    <t>sa829873</t>
  </si>
  <si>
    <t>Kevin Grove</t>
  </si>
  <si>
    <t>sa828872</t>
  </si>
  <si>
    <t>Nick Torres</t>
  </si>
  <si>
    <t>sa596957</t>
  </si>
  <si>
    <t>Antonio Gonzalez</t>
  </si>
  <si>
    <t>sa828124</t>
  </si>
  <si>
    <t>Nestor Tejada</t>
  </si>
  <si>
    <t>sa827156</t>
  </si>
  <si>
    <t>Sheehan Planas-Arteaga</t>
  </si>
  <si>
    <t>sa598166</t>
  </si>
  <si>
    <t>John Alexander</t>
  </si>
  <si>
    <t>sa736909</t>
  </si>
  <si>
    <t>Pedro Flores</t>
  </si>
  <si>
    <t>sa736907</t>
  </si>
  <si>
    <t>Daniel Franco</t>
  </si>
  <si>
    <t>sa829161</t>
  </si>
  <si>
    <t>Michael Katz</t>
  </si>
  <si>
    <t>sa737886</t>
  </si>
  <si>
    <t>Nelson Molina</t>
  </si>
  <si>
    <t>sa657545</t>
  </si>
  <si>
    <t>Juan Tejada</t>
  </si>
  <si>
    <t>sa736823</t>
  </si>
  <si>
    <t>Ledernin Tejada</t>
  </si>
  <si>
    <t>sa828116</t>
  </si>
  <si>
    <t>Deyvi Castillo</t>
  </si>
  <si>
    <t>sa827944</t>
  </si>
  <si>
    <t>Bryan Lizardo</t>
  </si>
  <si>
    <t>sa738703</t>
  </si>
  <si>
    <t>Jordan Cowan</t>
  </si>
  <si>
    <t>sa737245</t>
  </si>
  <si>
    <t>Edwin Lora</t>
  </si>
  <si>
    <t>sa598828</t>
  </si>
  <si>
    <t>Reggie Lawson</t>
  </si>
  <si>
    <t>sa599906</t>
  </si>
  <si>
    <t>Jalen Harris</t>
  </si>
  <si>
    <t>sa736924</t>
  </si>
  <si>
    <t>Luis Alejandro Basabe</t>
  </si>
  <si>
    <t>sa736831</t>
  </si>
  <si>
    <t>Javier Hernandez</t>
  </si>
  <si>
    <t>sa828419</t>
  </si>
  <si>
    <t>Roni Tapia</t>
  </si>
  <si>
    <t>sa736942</t>
  </si>
  <si>
    <t>Erick Gabo</t>
  </si>
  <si>
    <t>sa828866</t>
  </si>
  <si>
    <t>Yeffry De Aza</t>
  </si>
  <si>
    <t>sa604003</t>
  </si>
  <si>
    <t>Jose Luis Javier</t>
  </si>
  <si>
    <t>sa505301</t>
  </si>
  <si>
    <t>Alfredo Gonzalez</t>
  </si>
  <si>
    <t>sa738349</t>
  </si>
  <si>
    <t>Cory Thompson</t>
  </si>
  <si>
    <t>sa828294</t>
  </si>
  <si>
    <t>Jose Almonte</t>
  </si>
  <si>
    <t>sa549206</t>
  </si>
  <si>
    <t>Angel Rojas</t>
  </si>
  <si>
    <t>sa739577</t>
  </si>
  <si>
    <t>Julian Leon</t>
  </si>
  <si>
    <t>sa655905</t>
  </si>
  <si>
    <t>Kevin Barrios</t>
  </si>
  <si>
    <t>sa598821</t>
  </si>
  <si>
    <t>Humberto Arteaga</t>
  </si>
  <si>
    <t>sa736882</t>
  </si>
  <si>
    <t>Guillermo Salas</t>
  </si>
  <si>
    <t>sa736971</t>
  </si>
  <si>
    <t>Michael Medina</t>
  </si>
  <si>
    <t>sa737614</t>
  </si>
  <si>
    <t>Riley Unroe</t>
  </si>
  <si>
    <t>sa736948</t>
  </si>
  <si>
    <t>Ronaldo Contreras</t>
  </si>
  <si>
    <t>sa736824</t>
  </si>
  <si>
    <t>Ray-Patrick Didder</t>
  </si>
  <si>
    <t>sa605888</t>
  </si>
  <si>
    <t>Tomas Morales</t>
  </si>
  <si>
    <t>sa547769</t>
  </si>
  <si>
    <t>Alwin Delgado</t>
  </si>
  <si>
    <t>sa829086</t>
  </si>
  <si>
    <t>Yoan Aybar</t>
  </si>
  <si>
    <t>sa597111</t>
  </si>
  <si>
    <t>Humberto Garcia</t>
  </si>
  <si>
    <t>sa659349</t>
  </si>
  <si>
    <t>Leudy Molina</t>
  </si>
  <si>
    <t>sa550543</t>
  </si>
  <si>
    <t>Felix Castillo</t>
  </si>
  <si>
    <t>sa737212</t>
  </si>
  <si>
    <t>Jorge Cortes</t>
  </si>
  <si>
    <t>sa598909</t>
  </si>
  <si>
    <t>Hunter Lockwood</t>
  </si>
  <si>
    <t>sa826665</t>
  </si>
  <si>
    <t>Luis Torrealba</t>
  </si>
  <si>
    <t>sa549649</t>
  </si>
  <si>
    <t>Juan Romero</t>
  </si>
  <si>
    <t>sa739522</t>
  </si>
  <si>
    <t>Miguel Guzman</t>
  </si>
  <si>
    <t>sa658690</t>
  </si>
  <si>
    <t>Thomas Alvarez</t>
  </si>
  <si>
    <t>sa596863</t>
  </si>
  <si>
    <t>Yoel Silfa</t>
  </si>
  <si>
    <t>sa657681</t>
  </si>
  <si>
    <t>Jose Maria</t>
  </si>
  <si>
    <t>sa828164</t>
  </si>
  <si>
    <t>Adrian Valerio</t>
  </si>
  <si>
    <t>sa657498</t>
  </si>
  <si>
    <t>Raul Samboy</t>
  </si>
  <si>
    <t>sa738161</t>
  </si>
  <si>
    <t>Trae Santos</t>
  </si>
  <si>
    <t>sa599271</t>
  </si>
  <si>
    <t>Jonathan Jones</t>
  </si>
  <si>
    <t>sa737230</t>
  </si>
  <si>
    <t>Gerrardo Carrizalez</t>
  </si>
  <si>
    <t>sa736846</t>
  </si>
  <si>
    <t>Miguel Patino</t>
  </si>
  <si>
    <t>sa657492</t>
  </si>
  <si>
    <t>Jose Ruiz</t>
  </si>
  <si>
    <t>sa736757</t>
  </si>
  <si>
    <t>Oswaldo Garcia</t>
  </si>
  <si>
    <t>sa737029</t>
  </si>
  <si>
    <t>Kristian Trompiz</t>
  </si>
  <si>
    <t>sa547835</t>
  </si>
  <si>
    <t>Jose Solano</t>
  </si>
  <si>
    <t>sa659366</t>
  </si>
  <si>
    <t>Hengerber Medina</t>
  </si>
  <si>
    <t>sa657314</t>
  </si>
  <si>
    <t>Javier Lopez</t>
  </si>
  <si>
    <t>sa599825</t>
  </si>
  <si>
    <t>Ryan Battaglia</t>
  </si>
  <si>
    <t>sa829376</t>
  </si>
  <si>
    <t>Darren Seferina</t>
  </si>
  <si>
    <t>sa658081</t>
  </si>
  <si>
    <t>Luis Valenzuela</t>
  </si>
  <si>
    <t>sa736658</t>
  </si>
  <si>
    <t>Yerald Martinez</t>
  </si>
  <si>
    <t>sa736820</t>
  </si>
  <si>
    <t>Kelvin Estevez</t>
  </si>
  <si>
    <t>sa736856</t>
  </si>
  <si>
    <t>Darryl Florentino</t>
  </si>
  <si>
    <t>sa828197</t>
  </si>
  <si>
    <t>Ricardo Cespedes</t>
  </si>
  <si>
    <t>sa737488</t>
  </si>
  <si>
    <t>Carlos Laureano</t>
  </si>
  <si>
    <t>sa550313</t>
  </si>
  <si>
    <t>Hector Montes</t>
  </si>
  <si>
    <t>sa736746</t>
  </si>
  <si>
    <t>Carlos Belen</t>
  </si>
  <si>
    <t>Juan De Leon</t>
  </si>
  <si>
    <t>sa658012</t>
  </si>
  <si>
    <t>Bralin Jackson</t>
  </si>
  <si>
    <t>sa737612</t>
  </si>
  <si>
    <t>Oscar Mercado</t>
  </si>
  <si>
    <t>sa597094</t>
  </si>
  <si>
    <t>Jean Rodriguez</t>
  </si>
  <si>
    <t>sa829153</t>
  </si>
  <si>
    <t>Adam Martin</t>
  </si>
  <si>
    <t>sa657503</t>
  </si>
  <si>
    <t>Raymel Flores</t>
  </si>
  <si>
    <t>sa596025</t>
  </si>
  <si>
    <t>Jose Salazar</t>
  </si>
  <si>
    <t>sa737640</t>
  </si>
  <si>
    <t>Thomas Milone</t>
  </si>
  <si>
    <t>sa828122</t>
  </si>
  <si>
    <t>Marcos Almonte</t>
  </si>
  <si>
    <t>sa708431</t>
  </si>
  <si>
    <t>Derek Toadvine</t>
  </si>
  <si>
    <t>sa736970</t>
  </si>
  <si>
    <t>Ariel Sandoval</t>
  </si>
  <si>
    <t>sa657777</t>
  </si>
  <si>
    <t>Bill Pujols</t>
  </si>
  <si>
    <t>sa679482</t>
  </si>
  <si>
    <t>Hector Roa</t>
  </si>
  <si>
    <t>sa738195</t>
  </si>
  <si>
    <t>Randolph Gassaway</t>
  </si>
  <si>
    <t>sa658478</t>
  </si>
  <si>
    <t>Robert Martinez</t>
  </si>
  <si>
    <t>sa657493</t>
  </si>
  <si>
    <t>Jonas Lantigua</t>
  </si>
  <si>
    <t>sa735873</t>
  </si>
  <si>
    <t>Oscar Rojas</t>
  </si>
  <si>
    <t>sa655918</t>
  </si>
  <si>
    <t>Enger Jimenez</t>
  </si>
  <si>
    <t>sa736822</t>
  </si>
  <si>
    <t>Alejandro Flores</t>
  </si>
  <si>
    <t>sa737794</t>
  </si>
  <si>
    <t>Cody Bellinger</t>
  </si>
  <si>
    <t>sa738181</t>
  </si>
  <si>
    <t>Dalton D. Carter</t>
  </si>
  <si>
    <t>sa736943</t>
  </si>
  <si>
    <t>Derik Capitillo</t>
  </si>
  <si>
    <t>sa582793</t>
  </si>
  <si>
    <t>Nick Urbanus</t>
  </si>
  <si>
    <t>sa828389</t>
  </si>
  <si>
    <t>Melvin Mezquita</t>
  </si>
  <si>
    <t>sa736967</t>
  </si>
  <si>
    <t>Deivy Castillo</t>
  </si>
  <si>
    <t>sa694960</t>
  </si>
  <si>
    <t>Erick Mejia</t>
  </si>
  <si>
    <t>sa738891</t>
  </si>
  <si>
    <t>Nick Buckner</t>
  </si>
  <si>
    <t>sa739469</t>
  </si>
  <si>
    <t>Alejandro Diaz</t>
  </si>
  <si>
    <t>sa599295</t>
  </si>
  <si>
    <t>Zach Fish</t>
  </si>
  <si>
    <t>sa738187</t>
  </si>
  <si>
    <t>Elvin Soto</t>
  </si>
  <si>
    <t>sa738417</t>
  </si>
  <si>
    <t>Joe Bennie</t>
  </si>
  <si>
    <t>sa657491</t>
  </si>
  <si>
    <t>Jose Urena</t>
  </si>
  <si>
    <t>sa737201</t>
  </si>
  <si>
    <t>Allen Cordoba</t>
  </si>
  <si>
    <t>sa736875</t>
  </si>
  <si>
    <t>Luis Gonzalez</t>
  </si>
  <si>
    <t>sa738326</t>
  </si>
  <si>
    <t>Sean Hurley</t>
  </si>
  <si>
    <t>sa736836</t>
  </si>
  <si>
    <t>Rony Cabrera</t>
  </si>
  <si>
    <t>sa657542</t>
  </si>
  <si>
    <t>Randy Cesar</t>
  </si>
  <si>
    <t>sa743087</t>
  </si>
  <si>
    <t>Oliver Ortiz</t>
  </si>
  <si>
    <t>sa741552</t>
  </si>
  <si>
    <t>Raul Wallace</t>
  </si>
  <si>
    <t>Miguel Ruiz</t>
  </si>
  <si>
    <t>sa658248</t>
  </si>
  <si>
    <t>Phildrick Llewellyn</t>
  </si>
  <si>
    <t>sa738413</t>
  </si>
  <si>
    <t>Miguel Hermosillo</t>
  </si>
  <si>
    <t>sa828292</t>
  </si>
  <si>
    <t>Luis Silva</t>
  </si>
  <si>
    <t>sa737017</t>
  </si>
  <si>
    <t>Ibandel Isabel</t>
  </si>
  <si>
    <t>sa736687</t>
  </si>
  <si>
    <t>Jhonny Rodriguez</t>
  </si>
  <si>
    <t>Jose Monegro</t>
  </si>
  <si>
    <t>sa737026</t>
  </si>
  <si>
    <t>Luis Payano</t>
  </si>
  <si>
    <t>sa657319</t>
  </si>
  <si>
    <t>Daniel Barrios</t>
  </si>
  <si>
    <t>sa549648</t>
  </si>
  <si>
    <t>Jorge Martinez</t>
  </si>
  <si>
    <t>sa657785</t>
  </si>
  <si>
    <t>Ivan Mora</t>
  </si>
  <si>
    <t>sa602548</t>
  </si>
  <si>
    <t>Garrett Mattlage</t>
  </si>
  <si>
    <t>sa736659</t>
  </si>
  <si>
    <t>Daniel Leonardo</t>
  </si>
  <si>
    <t>sa736923</t>
  </si>
  <si>
    <t>Jhon Nunez</t>
  </si>
  <si>
    <t>sa657261</t>
  </si>
  <si>
    <t>Eliezer Alvarez</t>
  </si>
  <si>
    <t>sa657427</t>
  </si>
  <si>
    <t>Mark Malave</t>
  </si>
  <si>
    <t>sa735884</t>
  </si>
  <si>
    <t>Ariel Serrano</t>
  </si>
  <si>
    <t>sa597039</t>
  </si>
  <si>
    <t>Luis Ortega</t>
  </si>
  <si>
    <t>sa551374</t>
  </si>
  <si>
    <t>Luis Caballero</t>
  </si>
  <si>
    <t>sa738325</t>
  </si>
  <si>
    <t>Riley King</t>
  </si>
  <si>
    <t>sa735840</t>
  </si>
  <si>
    <t>Mario Sanjur</t>
  </si>
  <si>
    <t>sa694155</t>
  </si>
  <si>
    <t>Antonio Rodriguez</t>
  </si>
  <si>
    <t>sa736921</t>
  </si>
  <si>
    <t>Isaias Lucena</t>
  </si>
  <si>
    <t>sa828132</t>
  </si>
  <si>
    <t>Jonathan Matute</t>
  </si>
  <si>
    <t>sa655916</t>
  </si>
  <si>
    <t>William Cuicas</t>
  </si>
  <si>
    <t>sa599240</t>
  </si>
  <si>
    <t>Justin Marra</t>
  </si>
  <si>
    <t>sa657138</t>
  </si>
  <si>
    <t>Juan Moreno</t>
  </si>
  <si>
    <t>sa737912</t>
  </si>
  <si>
    <t>Brandon Dulin</t>
  </si>
  <si>
    <t>sa597001</t>
  </si>
  <si>
    <t>Alixon Suarez</t>
  </si>
  <si>
    <t>sa736957</t>
  </si>
  <si>
    <t>Julio De La Cruz</t>
  </si>
  <si>
    <t>sa492636</t>
  </si>
  <si>
    <t>Martin Cervenka</t>
  </si>
  <si>
    <t>sa742869</t>
  </si>
  <si>
    <t>Yunior Reyes</t>
  </si>
  <si>
    <t>sa602606</t>
  </si>
  <si>
    <t>Tyler Baker</t>
  </si>
  <si>
    <t>sa455450</t>
  </si>
  <si>
    <t>Patrick Palmeiro</t>
  </si>
  <si>
    <t>sa596961</t>
  </si>
  <si>
    <t>Julio Pena</t>
  </si>
  <si>
    <t>sa736838</t>
  </si>
  <si>
    <t>Edgar Solano</t>
  </si>
  <si>
    <t>sa829832</t>
  </si>
  <si>
    <t>Alex Hernandez</t>
  </si>
  <si>
    <t>sa828671</t>
  </si>
  <si>
    <t>Cole Tucker</t>
  </si>
  <si>
    <t>sa737303</t>
  </si>
  <si>
    <t>Jorge Quiterio</t>
  </si>
  <si>
    <t>sa829073</t>
  </si>
  <si>
    <t>Jace Conrad</t>
  </si>
  <si>
    <t>sa828335</t>
  </si>
  <si>
    <t>Josue Guzman</t>
  </si>
  <si>
    <t>sa828243</t>
  </si>
  <si>
    <t>Edwin Rodriguez</t>
  </si>
  <si>
    <t>sa501590</t>
  </si>
  <si>
    <t>Jeff Glenn</t>
  </si>
  <si>
    <t>sa828670</t>
  </si>
  <si>
    <t>Derek Hill</t>
  </si>
  <si>
    <t>sa828229</t>
  </si>
  <si>
    <t>Brayan Rojas</t>
  </si>
  <si>
    <t>sa736892</t>
  </si>
  <si>
    <t>Rainis Silva</t>
  </si>
  <si>
    <t>sa828696</t>
  </si>
  <si>
    <t>Ti'Quan Forbes</t>
  </si>
  <si>
    <t>sa739558</t>
  </si>
  <si>
    <t>Natanael Delgado</t>
  </si>
  <si>
    <t>sa738665</t>
  </si>
  <si>
    <t>Anthony Ray</t>
  </si>
  <si>
    <t>sa597210</t>
  </si>
  <si>
    <t>Jose Rojas</t>
  </si>
  <si>
    <t>sa827980</t>
  </si>
  <si>
    <t>Nicol Valderrey</t>
  </si>
  <si>
    <t>sa597118</t>
  </si>
  <si>
    <t>Christopher Tamarez</t>
  </si>
  <si>
    <t>sa550659</t>
  </si>
  <si>
    <t>Ricardo Valenzuela</t>
  </si>
  <si>
    <t>sa659205</t>
  </si>
  <si>
    <t>Wulimer Becerra</t>
  </si>
  <si>
    <t>sa828311</t>
  </si>
  <si>
    <t>Carlos Tovar</t>
  </si>
  <si>
    <t>sa736932</t>
  </si>
  <si>
    <t>Manuel Sanchez</t>
  </si>
  <si>
    <t>sa737908</t>
  </si>
  <si>
    <t>Malik Collymore</t>
  </si>
  <si>
    <t>sa736916</t>
  </si>
  <si>
    <t>Javier Guerra</t>
  </si>
  <si>
    <t>sa828309</t>
  </si>
  <si>
    <t>Pablo Garcia</t>
  </si>
  <si>
    <t>sa658030</t>
  </si>
  <si>
    <t>Angel Ortega</t>
  </si>
  <si>
    <t>sa738494</t>
  </si>
  <si>
    <t>Angel Moreno</t>
  </si>
  <si>
    <t>sa657820</t>
  </si>
  <si>
    <t>Roberto Tovar</t>
  </si>
  <si>
    <t>sa736930</t>
  </si>
  <si>
    <t>Jilber Rosario</t>
  </si>
  <si>
    <t>sa736697</t>
  </si>
  <si>
    <t>Hector Caro</t>
  </si>
  <si>
    <t>sa549083</t>
  </si>
  <si>
    <t>Jake Rodriguez</t>
  </si>
  <si>
    <t>sa597239</t>
  </si>
  <si>
    <t>Jose Herrera</t>
  </si>
  <si>
    <t>sa657586</t>
  </si>
  <si>
    <t>Jorge Andrade</t>
  </si>
  <si>
    <t>sa657322</t>
  </si>
  <si>
    <t>Alvaro Noriega</t>
  </si>
  <si>
    <t>sa658126</t>
  </si>
  <si>
    <t>Edgardo Rivera</t>
  </si>
  <si>
    <t>sa657298</t>
  </si>
  <si>
    <t>Adonis Paula</t>
  </si>
  <si>
    <t>sa597181</t>
  </si>
  <si>
    <t>Marlon Avea</t>
  </si>
  <si>
    <t>sa501720</t>
  </si>
  <si>
    <t>Bennett Pickar</t>
  </si>
  <si>
    <t>sa737020</t>
  </si>
  <si>
    <t>Luis Liberato</t>
  </si>
  <si>
    <t>sa600283</t>
  </si>
  <si>
    <t>Brian Ruiz</t>
  </si>
  <si>
    <t>sa739308</t>
  </si>
  <si>
    <t>Jonathan Davis</t>
  </si>
  <si>
    <t>sa828230</t>
  </si>
  <si>
    <t>Ramon Beltre</t>
  </si>
  <si>
    <t>sa506839</t>
  </si>
  <si>
    <t>Joel Jimenez</t>
  </si>
  <si>
    <t>sa736902</t>
  </si>
  <si>
    <t>Jhoan Herrera</t>
  </si>
  <si>
    <t>sa737069</t>
  </si>
  <si>
    <t>Sandy Santos</t>
  </si>
  <si>
    <t>sa736918</t>
  </si>
  <si>
    <t>Darwin Pena</t>
  </si>
  <si>
    <t>sa826663</t>
  </si>
  <si>
    <t>Anthony Pereira</t>
  </si>
  <si>
    <t>sa657497</t>
  </si>
  <si>
    <t>Carlos Gonzalez</t>
  </si>
  <si>
    <t>sa827937</t>
  </si>
  <si>
    <t>Alejandro Salazar</t>
  </si>
  <si>
    <t>sa828378</t>
  </si>
  <si>
    <t>Jonathan Rivera</t>
  </si>
  <si>
    <t>sa737644</t>
  </si>
  <si>
    <t>Robert Mullen</t>
  </si>
  <si>
    <t>sa736945</t>
  </si>
  <si>
    <t>Michael Beltre</t>
  </si>
  <si>
    <t>sa657540</t>
  </si>
  <si>
    <t>Roberto Vahlis</t>
  </si>
  <si>
    <t>sa546564</t>
  </si>
  <si>
    <t>Jose Paez</t>
  </si>
  <si>
    <t>sa505990</t>
  </si>
  <si>
    <t>Francisco Lugo</t>
  </si>
  <si>
    <t>sa735866</t>
  </si>
  <si>
    <t>Jhonny Pereda</t>
  </si>
  <si>
    <t>sa655900</t>
  </si>
  <si>
    <t>Jhonbaker Morales</t>
  </si>
  <si>
    <t>sa826647</t>
  </si>
  <si>
    <t>Luis Mendoza</t>
  </si>
  <si>
    <t>sa828322</t>
  </si>
  <si>
    <t>Anderson Franco</t>
  </si>
  <si>
    <t>sa596942</t>
  </si>
  <si>
    <t>Raphachel Colatosti</t>
  </si>
  <si>
    <t>sa657561</t>
  </si>
  <si>
    <t>Gregoris Hidalgo</t>
  </si>
  <si>
    <t>sa688600</t>
  </si>
  <si>
    <t>Luis Benitez</t>
  </si>
  <si>
    <t>sa596839</t>
  </si>
  <si>
    <t>Gabriel Cenas</t>
  </si>
  <si>
    <t>sa827360</t>
  </si>
  <si>
    <t>Taylor Gushue</t>
  </si>
  <si>
    <t>sa737642</t>
  </si>
  <si>
    <t>Juan Fuente</t>
  </si>
  <si>
    <t>sa736874</t>
  </si>
  <si>
    <t>Francis Azcona</t>
  </si>
  <si>
    <t>sa657476</t>
  </si>
  <si>
    <t>Wilber Torres</t>
  </si>
  <si>
    <t>sa739640</t>
  </si>
  <si>
    <t>Robbie Perkins</t>
  </si>
  <si>
    <t>sa740608</t>
  </si>
  <si>
    <t>Luis Crisostomo</t>
  </si>
  <si>
    <t>sa826652</t>
  </si>
  <si>
    <t>Wladimir Galindo</t>
  </si>
  <si>
    <t>sa737574</t>
  </si>
  <si>
    <t>Yeudi Grullon</t>
  </si>
  <si>
    <t>sa738594</t>
  </si>
  <si>
    <t>Ryan Tuntland</t>
  </si>
  <si>
    <t>sa737862</t>
  </si>
  <si>
    <t>Aaron Blanton</t>
  </si>
  <si>
    <t>sa828185</t>
  </si>
  <si>
    <t>Juan Rodriguez</t>
  </si>
  <si>
    <t>sa738726</t>
  </si>
  <si>
    <t>Justin Viele</t>
  </si>
  <si>
    <t>sa829582</t>
  </si>
  <si>
    <t>Carter Burgess</t>
  </si>
  <si>
    <t>sa737057</t>
  </si>
  <si>
    <t>Ronald Soto</t>
  </si>
  <si>
    <t>sa658197</t>
  </si>
  <si>
    <t>Mike Meyers</t>
  </si>
  <si>
    <t>sa737085</t>
  </si>
  <si>
    <t>sa550137</t>
  </si>
  <si>
    <t>Coty Blanchard</t>
  </si>
  <si>
    <t>sa739832</t>
  </si>
  <si>
    <t>Johnatan Pena</t>
  </si>
  <si>
    <t>sa737565</t>
  </si>
  <si>
    <t>Gregory Munoz</t>
  </si>
  <si>
    <t>sa826786</t>
  </si>
  <si>
    <t>Eugene Helder</t>
  </si>
  <si>
    <t>sa596837</t>
  </si>
  <si>
    <t>Leobaldo Pina</t>
  </si>
  <si>
    <t>sa738339</t>
  </si>
  <si>
    <t>Jared Breen</t>
  </si>
  <si>
    <t>sa827127</t>
  </si>
  <si>
    <t>Jeff Gardner</t>
  </si>
  <si>
    <t>sa738199</t>
  </si>
  <si>
    <t>Jonah Arenado</t>
  </si>
  <si>
    <t>sa739620</t>
  </si>
  <si>
    <t>Thairo Estrada</t>
  </si>
  <si>
    <t>sa658601</t>
  </si>
  <si>
    <t>Jacob Scavuzzo</t>
  </si>
  <si>
    <t>sa828235</t>
  </si>
  <si>
    <t>Carlos Diaz</t>
  </si>
  <si>
    <t>sa657563</t>
  </si>
  <si>
    <t>Ignacio Valdez</t>
  </si>
  <si>
    <t>sa597058</t>
  </si>
  <si>
    <t>Aristides Aquino</t>
  </si>
  <si>
    <t>sa737206</t>
  </si>
  <si>
    <t>Jose Rodriguez</t>
  </si>
  <si>
    <t>sa739641</t>
  </si>
  <si>
    <t>Sergio Alcantara</t>
  </si>
  <si>
    <t>sa548638</t>
  </si>
  <si>
    <t>Fernando Pujadas</t>
  </si>
  <si>
    <t>sa737065</t>
  </si>
  <si>
    <t>Javier Godard</t>
  </si>
  <si>
    <t>sa828962</t>
  </si>
  <si>
    <t>Lane Thomas</t>
  </si>
  <si>
    <t>sa597007</t>
  </si>
  <si>
    <t>Jecksson Flores</t>
  </si>
  <si>
    <t>sa755474</t>
  </si>
  <si>
    <t>Angel Perez</t>
  </si>
  <si>
    <t>sa657594</t>
  </si>
  <si>
    <t>Junior Amarante</t>
  </si>
  <si>
    <t>sa597191</t>
  </si>
  <si>
    <t>Carlos Torres</t>
  </si>
  <si>
    <t>sa597015</t>
  </si>
  <si>
    <t>Vicmal De La Cruz</t>
  </si>
  <si>
    <t>sa549777</t>
  </si>
  <si>
    <t>Jay Gonzalez</t>
  </si>
  <si>
    <t>sa827171</t>
  </si>
  <si>
    <t>Yale Rosen</t>
  </si>
  <si>
    <t>sa737028</t>
  </si>
  <si>
    <t>Jean Estrella</t>
  </si>
  <si>
    <t>sa738898</t>
  </si>
  <si>
    <t>Silento Sayles</t>
  </si>
  <si>
    <t>sa657802</t>
  </si>
  <si>
    <t>Rodrigo Ayarza</t>
  </si>
  <si>
    <t>sa829446</t>
  </si>
  <si>
    <t>Grant Kay</t>
  </si>
  <si>
    <t>sa506054</t>
  </si>
  <si>
    <t>Gabriel Santana</t>
  </si>
  <si>
    <t>sa657241</t>
  </si>
  <si>
    <t>Carlos Castro</t>
  </si>
  <si>
    <t>sa828151</t>
  </si>
  <si>
    <t>Jose Caraballo</t>
  </si>
  <si>
    <t>sa659562</t>
  </si>
  <si>
    <t>Rolando Segovia</t>
  </si>
  <si>
    <t>sa828338</t>
  </si>
  <si>
    <t>Yohan Matos</t>
  </si>
  <si>
    <t>sa705802</t>
  </si>
  <si>
    <t>Mike Ahmed</t>
  </si>
  <si>
    <t>sa602586</t>
  </si>
  <si>
    <t>David Masters</t>
  </si>
  <si>
    <t>sa546507</t>
  </si>
  <si>
    <t>Nick Benedetto</t>
  </si>
  <si>
    <t>sa596860</t>
  </si>
  <si>
    <t>Juan Santana</t>
  </si>
  <si>
    <t>sa827945</t>
  </si>
  <si>
    <t>Emmanuel Moreta</t>
  </si>
  <si>
    <t>sa736554</t>
  </si>
  <si>
    <t>Andres Sthormes</t>
  </si>
  <si>
    <t>sa658249</t>
  </si>
  <si>
    <t>Alan Sharkey</t>
  </si>
  <si>
    <t>sa596833</t>
  </si>
  <si>
    <t>Argenis Raga</t>
  </si>
  <si>
    <t>sa828445</t>
  </si>
  <si>
    <t>Yohel Pozo</t>
  </si>
  <si>
    <t>sa738715</t>
  </si>
  <si>
    <t>Scott Masik</t>
  </si>
  <si>
    <t>sa603199</t>
  </si>
  <si>
    <t>Andy Paz</t>
  </si>
  <si>
    <t>sa598144</t>
  </si>
  <si>
    <t>Varonex Cuevas</t>
  </si>
  <si>
    <t>sa735846</t>
  </si>
  <si>
    <t>Grenny Cumana</t>
  </si>
  <si>
    <t>sa736855</t>
  </si>
  <si>
    <t>Kelvin Gutierrez</t>
  </si>
  <si>
    <t>sa657316</t>
  </si>
  <si>
    <t>Wildert Pujols</t>
  </si>
  <si>
    <t>sa548072</t>
  </si>
  <si>
    <t>Jose Javier</t>
  </si>
  <si>
    <t>sa597795</t>
  </si>
  <si>
    <t>Brett Austin</t>
  </si>
  <si>
    <t>Tyler Greene</t>
  </si>
  <si>
    <t>sa828313</t>
  </si>
  <si>
    <t>Roldani Baldwin</t>
  </si>
  <si>
    <t>sa657253</t>
  </si>
  <si>
    <t>Juan Ortiz</t>
  </si>
  <si>
    <t>sa827946</t>
  </si>
  <si>
    <t>Francisco Rodriguez</t>
  </si>
  <si>
    <t>sa829367</t>
  </si>
  <si>
    <t>Michael Suchy</t>
  </si>
  <si>
    <t>sa829344</t>
  </si>
  <si>
    <t>Joseph Daris</t>
  </si>
  <si>
    <t>sa597511</t>
  </si>
  <si>
    <t>Jorge Tillero</t>
  </si>
  <si>
    <t>sa744255</t>
  </si>
  <si>
    <t>Joseph Astacio</t>
  </si>
  <si>
    <t>sa657912</t>
  </si>
  <si>
    <t>D.J. Davis</t>
  </si>
  <si>
    <t>sa602857</t>
  </si>
  <si>
    <t>Jose Brizuela</t>
  </si>
  <si>
    <t>sa736876</t>
  </si>
  <si>
    <t>Daniel Jimenez</t>
  </si>
  <si>
    <t>sa827354</t>
  </si>
  <si>
    <t>Carl Anderson</t>
  </si>
  <si>
    <t>sa658535</t>
  </si>
  <si>
    <t>Avain Rachal</t>
  </si>
  <si>
    <t>sa502401</t>
  </si>
  <si>
    <t>Eugene Escalante</t>
  </si>
  <si>
    <t>sa597092</t>
  </si>
  <si>
    <t>Brawlun Gomez</t>
  </si>
  <si>
    <t>sa829082</t>
  </si>
  <si>
    <t>Nick Tanielu</t>
  </si>
  <si>
    <t>sa736643</t>
  </si>
  <si>
    <t>Robinson Medrano</t>
  </si>
  <si>
    <t>sa596240</t>
  </si>
  <si>
    <t>Rafael Fernandez</t>
  </si>
  <si>
    <t>sa828870</t>
  </si>
  <si>
    <t>Eudor Garcia-Pacheco</t>
  </si>
  <si>
    <t>sa658180</t>
  </si>
  <si>
    <t>Terrell Joyce</t>
  </si>
  <si>
    <t>sa829602</t>
  </si>
  <si>
    <t>Jamill Moquete</t>
  </si>
  <si>
    <t>sa748873</t>
  </si>
  <si>
    <t>Ivan Gonzalez</t>
  </si>
  <si>
    <t>sa736890</t>
  </si>
  <si>
    <t>Jorge Parra</t>
  </si>
  <si>
    <t>sa738273</t>
  </si>
  <si>
    <t>Taylor Ratliff</t>
  </si>
  <si>
    <t>sa737557</t>
  </si>
  <si>
    <t>Dustin Peterson</t>
  </si>
  <si>
    <t>sa739565</t>
  </si>
  <si>
    <t>Francisco Mejia</t>
  </si>
  <si>
    <t>sa657135</t>
  </si>
  <si>
    <t>Angel Almao</t>
  </si>
  <si>
    <t>sa597940</t>
  </si>
  <si>
    <t>Yoel Araujo</t>
  </si>
  <si>
    <t>sa737636</t>
  </si>
  <si>
    <t>Cord Sandberg</t>
  </si>
  <si>
    <t>sa657323</t>
  </si>
  <si>
    <t>Angel Aguilar</t>
  </si>
  <si>
    <t>sa828296</t>
  </si>
  <si>
    <t>Yimmelvyn Alonzo</t>
  </si>
  <si>
    <t>sa735839</t>
  </si>
  <si>
    <t>Jose Azocar</t>
  </si>
  <si>
    <t>sa737033</t>
  </si>
  <si>
    <t>Adalfi Almonte</t>
  </si>
  <si>
    <t>sa697588</t>
  </si>
  <si>
    <t>Edgar Figueroa</t>
  </si>
  <si>
    <t>sa828662</t>
  </si>
  <si>
    <t>Nick Gordon</t>
  </si>
  <si>
    <t>sa550391</t>
  </si>
  <si>
    <t>Damek Tomscha</t>
  </si>
  <si>
    <t>sa829474</t>
  </si>
  <si>
    <t>Mike Hill</t>
  </si>
  <si>
    <t>sa621657</t>
  </si>
  <si>
    <t>Chase Jensen</t>
  </si>
  <si>
    <t>sa736960</t>
  </si>
  <si>
    <t>sa827358</t>
  </si>
  <si>
    <t>Andrew Daniel</t>
  </si>
  <si>
    <t>sa658311</t>
  </si>
  <si>
    <t>Isaiah Yates</t>
  </si>
  <si>
    <t>sa596034</t>
  </si>
  <si>
    <t>Yordi Calderon</t>
  </si>
  <si>
    <t>sa657429</t>
  </si>
  <si>
    <t>Ricardo Marcano</t>
  </si>
  <si>
    <t>sa658089</t>
  </si>
  <si>
    <t>Roger Avello</t>
  </si>
  <si>
    <t>sa829152</t>
  </si>
  <si>
    <t>Brian O'Keefe</t>
  </si>
  <si>
    <t>sa738256</t>
  </si>
  <si>
    <t>Grant Fink</t>
  </si>
  <si>
    <t>sa596365</t>
  </si>
  <si>
    <t>Johan Quevedo</t>
  </si>
  <si>
    <t>sa826778</t>
  </si>
  <si>
    <t>Jose Antequera</t>
  </si>
  <si>
    <t>Pedro Gonzalez</t>
  </si>
  <si>
    <t>sa826651</t>
  </si>
  <si>
    <t>Jose Gonzalez</t>
  </si>
  <si>
    <t>sa736830</t>
  </si>
  <si>
    <t>Michael De La Cruz</t>
  </si>
  <si>
    <t>sa828281</t>
  </si>
  <si>
    <t>Ramon Hernandez</t>
  </si>
  <si>
    <t>sa657460</t>
  </si>
  <si>
    <t>Raynay Guerrero</t>
  </si>
  <si>
    <t>sa657764</t>
  </si>
  <si>
    <t>Oliver Caraballo</t>
  </si>
  <si>
    <t>sa657541</t>
  </si>
  <si>
    <t>Juan Kelly</t>
  </si>
  <si>
    <t>sa596988</t>
  </si>
  <si>
    <t>Manuel Hilario</t>
  </si>
  <si>
    <t>sa657515</t>
  </si>
  <si>
    <t>Angel Jimenez</t>
  </si>
  <si>
    <t>Carlos Martinez</t>
  </si>
  <si>
    <t>sa597782</t>
  </si>
  <si>
    <t>Alex Santana</t>
  </si>
  <si>
    <t>sa828314</t>
  </si>
  <si>
    <t>Jhonny Santos</t>
  </si>
  <si>
    <t>sa657398</t>
  </si>
  <si>
    <t>Osvaldo Abreu</t>
  </si>
  <si>
    <t>sa658021</t>
  </si>
  <si>
    <t>Jorge Fernandez</t>
  </si>
  <si>
    <t>sa657920</t>
  </si>
  <si>
    <t>Stryker Trahan</t>
  </si>
  <si>
    <t>sa736758</t>
  </si>
  <si>
    <t>Ismael Pena</t>
  </si>
  <si>
    <t>sa547987</t>
  </si>
  <si>
    <t>Manuel Hernandez</t>
  </si>
  <si>
    <t>sa596287</t>
  </si>
  <si>
    <t>Wilson Garcia</t>
  </si>
  <si>
    <t>sa547903</t>
  </si>
  <si>
    <t>Robert Ramirez</t>
  </si>
  <si>
    <t>sa597735</t>
  </si>
  <si>
    <t>Danny Arribas</t>
  </si>
  <si>
    <t>sa597104</t>
  </si>
  <si>
    <t>Smerling Lantigua</t>
  </si>
  <si>
    <t>sa603436</t>
  </si>
  <si>
    <t>Alexander Perdomo</t>
  </si>
  <si>
    <t>sa657485</t>
  </si>
  <si>
    <t>Marco Guzman</t>
  </si>
  <si>
    <t>sa657972</t>
  </si>
  <si>
    <t>Nathan Mikolas</t>
  </si>
  <si>
    <t>sa738263</t>
  </si>
  <si>
    <t>Brendan Kalfus</t>
  </si>
  <si>
    <t>sa739659</t>
  </si>
  <si>
    <t>Thomas Collins Iii</t>
  </si>
  <si>
    <t>sa747574</t>
  </si>
  <si>
    <t>Johan Mieses</t>
  </si>
  <si>
    <t>sa657726</t>
  </si>
  <si>
    <t>Gabriel Ynfante</t>
  </si>
  <si>
    <t>sa826672</t>
  </si>
  <si>
    <t>Anthony Jimenez</t>
  </si>
  <si>
    <t>sa735843</t>
  </si>
  <si>
    <t>Joseph Miranda</t>
  </si>
  <si>
    <t>sa658092</t>
  </si>
  <si>
    <t>Ricardo Andujar</t>
  </si>
  <si>
    <t>sa658327</t>
  </si>
  <si>
    <t>Jose Ortiz</t>
  </si>
  <si>
    <t>sa599515</t>
  </si>
  <si>
    <t>Malcolm Holland</t>
  </si>
  <si>
    <t>sa739259</t>
  </si>
  <si>
    <t>Fernery Ozuna</t>
  </si>
  <si>
    <t>sa828692</t>
  </si>
  <si>
    <t>Michael Gettys</t>
  </si>
  <si>
    <t>sa597100</t>
  </si>
  <si>
    <t>Bryan Mejia</t>
  </si>
  <si>
    <t>sa828187</t>
  </si>
  <si>
    <t>Gilbert Marrero</t>
  </si>
  <si>
    <t>sa827313</t>
  </si>
  <si>
    <t>Jay Baum</t>
  </si>
  <si>
    <t>sa829058</t>
  </si>
  <si>
    <t>Jamie Ritchie</t>
  </si>
  <si>
    <t>sa554214</t>
  </si>
  <si>
    <t>Adrian Abreu</t>
  </si>
  <si>
    <t>sa737383</t>
  </si>
  <si>
    <t>Vicson Graciano</t>
  </si>
  <si>
    <t>sa504835</t>
  </si>
  <si>
    <t>Dimas Ponce</t>
  </si>
  <si>
    <t>sa597048</t>
  </si>
  <si>
    <t>Hector Veloz</t>
  </si>
  <si>
    <t>sa598562</t>
  </si>
  <si>
    <t>Sam Roberts</t>
  </si>
  <si>
    <t>sa657555</t>
  </si>
  <si>
    <t>Ronniel Demorizi</t>
  </si>
  <si>
    <t>sa597960</t>
  </si>
  <si>
    <t>Kenneth Peoples-Walls</t>
  </si>
  <si>
    <t>sa659447</t>
  </si>
  <si>
    <t>Crisford Adames</t>
  </si>
  <si>
    <t>sa830204</t>
  </si>
  <si>
    <t>Jomar Reyes</t>
  </si>
  <si>
    <t>sa657481</t>
  </si>
  <si>
    <t>Franchy Cordero</t>
  </si>
  <si>
    <t>sa546506</t>
  </si>
  <si>
    <t>Argenis Aldazoro</t>
  </si>
  <si>
    <t>sa735837</t>
  </si>
  <si>
    <t>Adrian Alfaro</t>
  </si>
  <si>
    <t>sa658476</t>
  </si>
  <si>
    <t>Cody Gunter</t>
  </si>
  <si>
    <t>sa828871</t>
  </si>
  <si>
    <t>Troy Stokes</t>
  </si>
  <si>
    <t>sa548254</t>
  </si>
  <si>
    <t>Jordan Akins</t>
  </si>
  <si>
    <t>sa599277</t>
  </si>
  <si>
    <t>Austin Diemer</t>
  </si>
  <si>
    <t>sa828148</t>
  </si>
  <si>
    <t>Yorly Martinez</t>
  </si>
  <si>
    <t>sa829108</t>
  </si>
  <si>
    <t>Junior Soto</t>
  </si>
  <si>
    <t>sa830372</t>
  </si>
  <si>
    <t>Gleyber Torres</t>
  </si>
  <si>
    <t>sa828198</t>
  </si>
  <si>
    <t>Ali Sanchez</t>
  </si>
  <si>
    <t>sa597098</t>
  </si>
  <si>
    <t>Dionicio Rosario</t>
  </si>
  <si>
    <t>sa657232</t>
  </si>
  <si>
    <t>Omar Obregon</t>
  </si>
  <si>
    <t>sa503050</t>
  </si>
  <si>
    <t>Jacob Morris</t>
  </si>
  <si>
    <t>sa659015</t>
  </si>
  <si>
    <t>Jacob Kapstein</t>
  </si>
  <si>
    <t>sa829143</t>
  </si>
  <si>
    <t>Brian O'Grady</t>
  </si>
  <si>
    <t>sa657210</t>
  </si>
  <si>
    <t>Yairo Munoz</t>
  </si>
  <si>
    <t>sa596904</t>
  </si>
  <si>
    <t>Yonathan Mendoza</t>
  </si>
  <si>
    <t>sa736829</t>
  </si>
  <si>
    <t>Richard Urena</t>
  </si>
  <si>
    <t>sa828133</t>
  </si>
  <si>
    <t>Andy Diaz</t>
  </si>
  <si>
    <t>sa596951</t>
  </si>
  <si>
    <t>Wilton Martinez</t>
  </si>
  <si>
    <t>sa736698</t>
  </si>
  <si>
    <t>Emmanuel Tapia</t>
  </si>
  <si>
    <t>sa737007</t>
  </si>
  <si>
    <t>Henry Santana</t>
  </si>
  <si>
    <t>sa602679</t>
  </si>
  <si>
    <t>Ty Washington</t>
  </si>
  <si>
    <t>sa739608</t>
  </si>
  <si>
    <t>Luis Guzman</t>
  </si>
  <si>
    <t>sa657307</t>
  </si>
  <si>
    <t>Jose Paniagua</t>
  </si>
  <si>
    <t>sa829192</t>
  </si>
  <si>
    <t>Brad Haynal</t>
  </si>
  <si>
    <t>sa743080</t>
  </si>
  <si>
    <t>Erison Mendez</t>
  </si>
  <si>
    <t>sa732115</t>
  </si>
  <si>
    <t>Amed Rosario</t>
  </si>
  <si>
    <t>sa596953</t>
  </si>
  <si>
    <t>Carlos Penalver</t>
  </si>
  <si>
    <t>sa658201</t>
  </si>
  <si>
    <t>Christopher Breen</t>
  </si>
  <si>
    <t>sa736964</t>
  </si>
  <si>
    <t>Jose Sanchez</t>
  </si>
  <si>
    <t>sa597789</t>
  </si>
  <si>
    <t>Carl Thomore</t>
  </si>
  <si>
    <t>sa736915</t>
  </si>
  <si>
    <t>Luis Alexander Basabe</t>
  </si>
  <si>
    <t>sa753429</t>
  </si>
  <si>
    <t>Joshual Ramirez</t>
  </si>
  <si>
    <t>sa657394</t>
  </si>
  <si>
    <t>Hengelbert Rojas</t>
  </si>
  <si>
    <t>sa827977</t>
  </si>
  <si>
    <t>Nicolas Pierre</t>
  </si>
  <si>
    <t>sa740607</t>
  </si>
  <si>
    <t>Luis Montero</t>
  </si>
  <si>
    <t>sa738432</t>
  </si>
  <si>
    <t>Eric Fisher</t>
  </si>
  <si>
    <t>sa827177</t>
  </si>
  <si>
    <t>Casey Gillaspie</t>
  </si>
  <si>
    <t>sa599191</t>
  </si>
  <si>
    <t>Mason Robbins</t>
  </si>
  <si>
    <t>sa829329</t>
  </si>
  <si>
    <t>Blake Drake</t>
  </si>
  <si>
    <t>sa829556</t>
  </si>
  <si>
    <t>Riley Palmer</t>
  </si>
  <si>
    <t>sa549574</t>
  </si>
  <si>
    <t>Dillon Moyer</t>
  </si>
  <si>
    <t>sa736756</t>
  </si>
  <si>
    <t>Henry Castillo</t>
  </si>
  <si>
    <t>sa657399</t>
  </si>
  <si>
    <t>Andres Martinez</t>
  </si>
  <si>
    <t>sa828790</t>
  </si>
  <si>
    <t>Austin Cousino</t>
  </si>
  <si>
    <t>sa694185</t>
  </si>
  <si>
    <t>B.J. Lopez</t>
  </si>
  <si>
    <t>sa601043</t>
  </si>
  <si>
    <t>Trevor Gretzky</t>
  </si>
  <si>
    <t>sa738454</t>
  </si>
  <si>
    <t>Ben Mcquown</t>
  </si>
  <si>
    <t>sa827368</t>
  </si>
  <si>
    <t>Jose Trevino</t>
  </si>
  <si>
    <t>sa549786</t>
  </si>
  <si>
    <t>Michael Quesada</t>
  </si>
  <si>
    <t>sa597049</t>
  </si>
  <si>
    <t>Yorman Garcia</t>
  </si>
  <si>
    <t>sa506981</t>
  </si>
  <si>
    <t>Gabriel Cornier</t>
  </si>
  <si>
    <t>sa737872</t>
  </si>
  <si>
    <t>Brandon Diaz</t>
  </si>
  <si>
    <t>sa829479</t>
  </si>
  <si>
    <t>Codey Mcelroy</t>
  </si>
  <si>
    <t>sa737931</t>
  </si>
  <si>
    <t>Jacob Cordero</t>
  </si>
  <si>
    <t>sa596239</t>
  </si>
  <si>
    <t>Gianfranco Wawoe</t>
  </si>
  <si>
    <t>sa738244</t>
  </si>
  <si>
    <t>Jacob Mayers</t>
  </si>
  <si>
    <t>sa736955</t>
  </si>
  <si>
    <t>Jonathan Piron</t>
  </si>
  <si>
    <t>sa659758</t>
  </si>
  <si>
    <t>Lucas Rojo</t>
  </si>
  <si>
    <t>sa737255</t>
  </si>
  <si>
    <t>Daniel Gonzalez</t>
  </si>
  <si>
    <t>sa657425</t>
  </si>
  <si>
    <t>Bryant Flete</t>
  </si>
  <si>
    <t>sa547982</t>
  </si>
  <si>
    <t>Estarlyn Morales</t>
  </si>
  <si>
    <t>sa736883</t>
  </si>
  <si>
    <t>Rauel Acosta</t>
  </si>
  <si>
    <t>sa506532</t>
  </si>
  <si>
    <t>Ronald Luna</t>
  </si>
  <si>
    <t>sa736903</t>
  </si>
  <si>
    <t>Luis Ortiz</t>
  </si>
  <si>
    <t>sa506058</t>
  </si>
  <si>
    <t>Luis Baez</t>
  </si>
  <si>
    <t>sa549949</t>
  </si>
  <si>
    <t>Brandon Dailey</t>
  </si>
  <si>
    <t>sa828878</t>
  </si>
  <si>
    <t>Gavin Lavalley</t>
  </si>
  <si>
    <t>sa550142</t>
  </si>
  <si>
    <t>Seth Conner</t>
  </si>
  <si>
    <t>sa657676</t>
  </si>
  <si>
    <t>John Mora</t>
  </si>
  <si>
    <t>sa657910</t>
  </si>
  <si>
    <t>Jorge Mateo</t>
  </si>
  <si>
    <t>sa737783</t>
  </si>
  <si>
    <t>Matt Mcphearson</t>
  </si>
  <si>
    <t>sa736694</t>
  </si>
  <si>
    <t>Jorma Rodriguez</t>
  </si>
  <si>
    <t>sa598292</t>
  </si>
  <si>
    <t>Richard Prigatano</t>
  </si>
  <si>
    <t>sa547839</t>
  </si>
  <si>
    <t>Ydarqui Marte</t>
  </si>
  <si>
    <t>sa549635</t>
  </si>
  <si>
    <t>Jin-Ho Shin</t>
  </si>
  <si>
    <t>sa737919</t>
  </si>
  <si>
    <t>Stephen Mcgee</t>
  </si>
  <si>
    <t>sa737941</t>
  </si>
  <si>
    <t>Johneshwy Fargas</t>
  </si>
  <si>
    <t>sa737617</t>
  </si>
  <si>
    <t>Ryder Jones</t>
  </si>
  <si>
    <t>sa551247</t>
  </si>
  <si>
    <t>Steven Mateo</t>
  </si>
  <si>
    <t>sa738572</t>
  </si>
  <si>
    <t>Tyler Shryock</t>
  </si>
  <si>
    <t>sa738386</t>
  </si>
  <si>
    <t>Ryan Huck</t>
  </si>
  <si>
    <t>sa829189</t>
  </si>
  <si>
    <t>Jordan Edgerton</t>
  </si>
  <si>
    <t>sa736959</t>
  </si>
  <si>
    <t>sa597213</t>
  </si>
  <si>
    <t>Oswald Caraballo</t>
  </si>
  <si>
    <t>sa599997</t>
  </si>
  <si>
    <t>Juan De Los Santos</t>
  </si>
  <si>
    <t>Anthony Gomez</t>
  </si>
  <si>
    <t>sa738151</t>
  </si>
  <si>
    <t>Joseph Monge</t>
  </si>
  <si>
    <t>sa738892</t>
  </si>
  <si>
    <t>Ryan Miller</t>
  </si>
  <si>
    <t>sa829172</t>
  </si>
  <si>
    <t>Steven Patterson</t>
  </si>
  <si>
    <t>sa827179</t>
  </si>
  <si>
    <t>Rhys Hoskins</t>
  </si>
  <si>
    <t>sa598106</t>
  </si>
  <si>
    <t>Dustin Houle</t>
  </si>
  <si>
    <t>sa597185</t>
  </si>
  <si>
    <t>Elvis Rubio</t>
  </si>
  <si>
    <t>sa657289</t>
  </si>
  <si>
    <t>Miguel Rico</t>
  </si>
  <si>
    <t>sa597977</t>
  </si>
  <si>
    <t>Dayton Alexander</t>
  </si>
  <si>
    <t>sa739627</t>
  </si>
  <si>
    <t>Alexis Maldonado</t>
  </si>
  <si>
    <t>sa547843</t>
  </si>
  <si>
    <t>Jesus Araiza</t>
  </si>
  <si>
    <t>sa657990</t>
  </si>
  <si>
    <t>Chad Johnson</t>
  </si>
  <si>
    <t>sa550534</t>
  </si>
  <si>
    <t>Isaias Tejeda</t>
  </si>
  <si>
    <t>sa597106</t>
  </si>
  <si>
    <t>Luis Marte</t>
  </si>
  <si>
    <t>sa657521</t>
  </si>
  <si>
    <t>Angelo Castellano</t>
  </si>
  <si>
    <t>sa599290</t>
  </si>
  <si>
    <t>Max Kuhn</t>
  </si>
  <si>
    <t>sa658920</t>
  </si>
  <si>
    <t>Colton Plaia</t>
  </si>
  <si>
    <t>sa828691</t>
  </si>
  <si>
    <t>Monte Harrison</t>
  </si>
  <si>
    <t>sa597804</t>
  </si>
  <si>
    <t>James Harris</t>
  </si>
  <si>
    <t>sa737222</t>
  </si>
  <si>
    <t>Erlin Cerda</t>
  </si>
  <si>
    <t>sa597737</t>
  </si>
  <si>
    <t>Ismael Alcantara</t>
  </si>
  <si>
    <t>sa737540</t>
  </si>
  <si>
    <t>Amaurys Minier</t>
  </si>
  <si>
    <t>sa657855</t>
  </si>
  <si>
    <t>Elvis Escobar</t>
  </si>
  <si>
    <t>sa738452</t>
  </si>
  <si>
    <t>Federico Castagnini</t>
  </si>
  <si>
    <t>sa597121</t>
  </si>
  <si>
    <t>Renzo Martini</t>
  </si>
  <si>
    <t>sa829879</t>
  </si>
  <si>
    <t>Roemon Fields</t>
  </si>
  <si>
    <t>sa735849</t>
  </si>
  <si>
    <t>Junnell Ledezma</t>
  </si>
  <si>
    <t>sa829280</t>
  </si>
  <si>
    <t>Tyler Palmer</t>
  </si>
  <si>
    <t>sa829558</t>
  </si>
  <si>
    <t>Devyn Bolasky</t>
  </si>
  <si>
    <t>sa506254</t>
  </si>
  <si>
    <t>Bryan Brito</t>
  </si>
  <si>
    <t>sa547836</t>
  </si>
  <si>
    <t>Yonathan Mejia</t>
  </si>
  <si>
    <t>sa597797</t>
  </si>
  <si>
    <t>Williams Jerez</t>
  </si>
  <si>
    <t>sa599531</t>
  </si>
  <si>
    <t>Drew Stankiewicz</t>
  </si>
  <si>
    <t>Carlos Perez</t>
  </si>
  <si>
    <t>sa655917</t>
  </si>
  <si>
    <t>Carlos Duran</t>
  </si>
  <si>
    <t>sa579806</t>
  </si>
  <si>
    <t>Josh Parr</t>
  </si>
  <si>
    <t>sa736760</t>
  </si>
  <si>
    <t>Gerson Jimenez</t>
  </si>
  <si>
    <t>sa829424</t>
  </si>
  <si>
    <t>Derek Miller</t>
  </si>
  <si>
    <t>sa657952</t>
  </si>
  <si>
    <t>Max White</t>
  </si>
  <si>
    <t>sa598291</t>
  </si>
  <si>
    <t>Ismael Salgado</t>
  </si>
  <si>
    <t>sa657134</t>
  </si>
  <si>
    <t>sa657761</t>
  </si>
  <si>
    <t>Allen Valerio</t>
  </si>
  <si>
    <t>sa742871</t>
  </si>
  <si>
    <t>Robert Garcia</t>
  </si>
  <si>
    <t>sa548047</t>
  </si>
  <si>
    <t>Oswill Lartiguez</t>
  </si>
  <si>
    <t>sa827356</t>
  </si>
  <si>
    <t>Auston Bousfield</t>
  </si>
  <si>
    <t>sa828319</t>
  </si>
  <si>
    <t>Gilberto Ramirez</t>
  </si>
  <si>
    <t>Jesus Valdez</t>
  </si>
  <si>
    <t>sa738574</t>
  </si>
  <si>
    <t>Ricardo Bautista</t>
  </si>
  <si>
    <t>sa736911</t>
  </si>
  <si>
    <t>Ademar Rifaela</t>
  </si>
  <si>
    <t>sa754712</t>
  </si>
  <si>
    <t>Walter Rasquin</t>
  </si>
  <si>
    <t>sa598772</t>
  </si>
  <si>
    <t>Wes Wilson</t>
  </si>
  <si>
    <t>sa736688</t>
  </si>
  <si>
    <t>Jean Carlo Rodriguez</t>
  </si>
  <si>
    <t>sa827975</t>
  </si>
  <si>
    <t>Randel Alcantara</t>
  </si>
  <si>
    <t>sa738331</t>
  </si>
  <si>
    <t>Zachary Esquerra</t>
  </si>
  <si>
    <t>sa829321</t>
  </si>
  <si>
    <t>Corey Toups</t>
  </si>
  <si>
    <t>sa597801</t>
  </si>
  <si>
    <t>Gabriel Rosa</t>
  </si>
  <si>
    <t>sa827963</t>
  </si>
  <si>
    <t>Welfrin Mateo</t>
  </si>
  <si>
    <t>sa736997</t>
  </si>
  <si>
    <t>Kevin Mendoza</t>
  </si>
  <si>
    <t>sa657320</t>
  </si>
  <si>
    <t>Bryan Cuevas</t>
  </si>
  <si>
    <t>sa737047</t>
  </si>
  <si>
    <t>Israel Mota</t>
  </si>
  <si>
    <t>sa738162</t>
  </si>
  <si>
    <t>Danny Jansen</t>
  </si>
  <si>
    <t>Andres Garcia</t>
  </si>
  <si>
    <t>sa599390</t>
  </si>
  <si>
    <t>Ariel Ovando</t>
  </si>
  <si>
    <t>sa504935</t>
  </si>
  <si>
    <t>Francisco Aponte</t>
  </si>
  <si>
    <t>sa599235</t>
  </si>
  <si>
    <t>Zach Houchins</t>
  </si>
  <si>
    <t>sa702762</t>
  </si>
  <si>
    <t>Enyel Vallejo</t>
  </si>
  <si>
    <t>sa548337</t>
  </si>
  <si>
    <t>Christian Carmichael</t>
  </si>
  <si>
    <t>sa828328</t>
  </si>
  <si>
    <t>Leisman Acosta</t>
  </si>
  <si>
    <t>sa738282</t>
  </si>
  <si>
    <t>Alexander Deleon</t>
  </si>
  <si>
    <t>sa658785</t>
  </si>
  <si>
    <t>Jordan Parr</t>
  </si>
  <si>
    <t>sa736841</t>
  </si>
  <si>
    <t>Enmanuel Zabala</t>
  </si>
  <si>
    <t>sa550296</t>
  </si>
  <si>
    <t>Ty Ross</t>
  </si>
  <si>
    <t>sa826646</t>
  </si>
  <si>
    <t>Jesus Alastre</t>
  </si>
  <si>
    <t>sa737563</t>
  </si>
  <si>
    <t>Kelvin Fajardo</t>
  </si>
  <si>
    <t>sa828248</t>
  </si>
  <si>
    <t>Jorge Gil</t>
  </si>
  <si>
    <t>sa658662</t>
  </si>
  <si>
    <t>Dan Klein</t>
  </si>
  <si>
    <t>sa598824</t>
  </si>
  <si>
    <t>Martin Peguero</t>
  </si>
  <si>
    <t>sa549572</t>
  </si>
  <si>
    <t>Jake Hernandez</t>
  </si>
  <si>
    <t>sa597198</t>
  </si>
  <si>
    <t>Victor Moscote</t>
  </si>
  <si>
    <t>sa736859</t>
  </si>
  <si>
    <t>Edmundo Sosa</t>
  </si>
  <si>
    <t>sa829053</t>
  </si>
  <si>
    <t>Braxton Lee</t>
  </si>
  <si>
    <t>sa829288</t>
  </si>
  <si>
    <t>Collin Radack</t>
  </si>
  <si>
    <t>sa828886</t>
  </si>
  <si>
    <t>Jermaine Palacios</t>
  </si>
  <si>
    <t>sa657874</t>
  </si>
  <si>
    <t>Steve Bean</t>
  </si>
  <si>
    <t>sa737323</t>
  </si>
  <si>
    <t>Pedro Urena</t>
  </si>
  <si>
    <t>sa736862</t>
  </si>
  <si>
    <t>Luis Bandes</t>
  </si>
  <si>
    <t>sa736993</t>
  </si>
  <si>
    <t>Luis Terrero</t>
  </si>
  <si>
    <t>sa600968</t>
  </si>
  <si>
    <t>Claudio Bautista</t>
  </si>
  <si>
    <t>sa737058</t>
  </si>
  <si>
    <t>Alexis Bastardo</t>
  </si>
  <si>
    <t>sa829282</t>
  </si>
  <si>
    <t>Gerard Hernandez</t>
  </si>
  <si>
    <t>sa736941</t>
  </si>
  <si>
    <t>Hector Vargas</t>
  </si>
  <si>
    <t>sa829549</t>
  </si>
  <si>
    <t>Cisco Tellez</t>
  </si>
  <si>
    <t>sa597080</t>
  </si>
  <si>
    <t>Jairo Rosario</t>
  </si>
  <si>
    <t>sa657496</t>
  </si>
  <si>
    <t>Cesar Carrasco</t>
  </si>
  <si>
    <t>sa548351</t>
  </si>
  <si>
    <t>Dickie Thon</t>
  </si>
  <si>
    <t>sa597169</t>
  </si>
  <si>
    <t>Ramon Urias</t>
  </si>
  <si>
    <t>sa657572</t>
  </si>
  <si>
    <t>Wilkyns Jimenez</t>
  </si>
  <si>
    <t>sa737838</t>
  </si>
  <si>
    <t>Charcer Burks</t>
  </si>
  <si>
    <t>sa829575</t>
  </si>
  <si>
    <t>Salvatore Giardina</t>
  </si>
  <si>
    <t>sa598428</t>
  </si>
  <si>
    <t>Candon Myles</t>
  </si>
  <si>
    <t>sa506165</t>
  </si>
  <si>
    <t>Carlos Ramirez</t>
  </si>
  <si>
    <t>sa596905</t>
  </si>
  <si>
    <t>Ordomar Valdez</t>
  </si>
  <si>
    <t>sa657222</t>
  </si>
  <si>
    <t>Ivan Castillo</t>
  </si>
  <si>
    <t>sa597225</t>
  </si>
  <si>
    <t>Luis Barahona</t>
  </si>
  <si>
    <t>sa548643</t>
  </si>
  <si>
    <t>Robinson Torres</t>
  </si>
  <si>
    <t>sa606880</t>
  </si>
  <si>
    <t>Junior Valera</t>
  </si>
  <si>
    <t>sa828125</t>
  </si>
  <si>
    <t>Wander Franco</t>
  </si>
  <si>
    <t>sa737834</t>
  </si>
  <si>
    <t>Jason Martin</t>
  </si>
  <si>
    <t>sa736920</t>
  </si>
  <si>
    <t>Raiwinson Lameda</t>
  </si>
  <si>
    <t>sa547736</t>
  </si>
  <si>
    <t>Luis Urena</t>
  </si>
  <si>
    <t>sa657141</t>
  </si>
  <si>
    <t>Ayendy Perez</t>
  </si>
  <si>
    <t>sa556054</t>
  </si>
  <si>
    <t>Sandy Martinez</t>
  </si>
  <si>
    <t>sa657522</t>
  </si>
  <si>
    <t>sa657435</t>
  </si>
  <si>
    <t>Henrry Rosario</t>
  </si>
  <si>
    <t>sa829062</t>
  </si>
  <si>
    <t>Chris Rabago</t>
  </si>
  <si>
    <t>sa737006</t>
  </si>
  <si>
    <t>Enmanuel Garcia</t>
  </si>
  <si>
    <t>sa828865</t>
  </si>
  <si>
    <t>Jose Medina</t>
  </si>
  <si>
    <t>sa597119</t>
  </si>
  <si>
    <t>Allison Reyes</t>
  </si>
  <si>
    <t>sa547810</t>
  </si>
  <si>
    <t>Cristian Paulino</t>
  </si>
  <si>
    <t>sa736891</t>
  </si>
  <si>
    <t>Antonio Tovar</t>
  </si>
  <si>
    <t>sa658801</t>
  </si>
  <si>
    <t>Anthony Vega</t>
  </si>
  <si>
    <t>sa658144</t>
  </si>
  <si>
    <t>Alexis Rivera</t>
  </si>
  <si>
    <t>sa547916</t>
  </si>
  <si>
    <t>Leonardo Castillo</t>
  </si>
  <si>
    <t>sa739765</t>
  </si>
  <si>
    <t>Franklin Barreto</t>
  </si>
  <si>
    <t>sa736852</t>
  </si>
  <si>
    <t>Aldrem Corredor</t>
  </si>
  <si>
    <t>sa740444</t>
  </si>
  <si>
    <t>Jairo Beras</t>
  </si>
  <si>
    <t>sa829744</t>
  </si>
  <si>
    <t>John Nogowski</t>
  </si>
  <si>
    <t>sa505256</t>
  </si>
  <si>
    <t>Raul Linares</t>
  </si>
  <si>
    <t>sa579036</t>
  </si>
  <si>
    <t>Steve Nyisztor</t>
  </si>
  <si>
    <t>sa658689</t>
  </si>
  <si>
    <t>Olvy Marte</t>
  </si>
  <si>
    <t>sa549616</t>
  </si>
  <si>
    <t>Michael Bolaski</t>
  </si>
  <si>
    <t>sa657484</t>
  </si>
  <si>
    <t>Miguel Gomez</t>
  </si>
  <si>
    <t>sa737926</t>
  </si>
  <si>
    <t>Justin Seager</t>
  </si>
  <si>
    <t>sa828321</t>
  </si>
  <si>
    <t>Telmito Agustin</t>
  </si>
  <si>
    <t>sa737882</t>
  </si>
  <si>
    <t>Luis Guillorme</t>
  </si>
  <si>
    <t>sa827328</t>
  </si>
  <si>
    <t>Greg Allen</t>
  </si>
  <si>
    <t>sa658834</t>
  </si>
  <si>
    <t>Jeff Kemp</t>
  </si>
  <si>
    <t>sa659463</t>
  </si>
  <si>
    <t>Anthony Santander</t>
  </si>
  <si>
    <t>sa737619</t>
  </si>
  <si>
    <t>Gosuke Katoh</t>
  </si>
  <si>
    <t>sa829034</t>
  </si>
  <si>
    <t>Nelson Ward</t>
  </si>
  <si>
    <t>sa828284</t>
  </si>
  <si>
    <t>Francis Martinez</t>
  </si>
  <si>
    <t>sa828336</t>
  </si>
  <si>
    <t>Carlos Jimenez</t>
  </si>
  <si>
    <t>sa597981</t>
  </si>
  <si>
    <t>Derek Fisher</t>
  </si>
  <si>
    <t>sa598754</t>
  </si>
  <si>
    <t>Randy Novas</t>
  </si>
  <si>
    <t>sa705811</t>
  </si>
  <si>
    <t>Danny Diekroeger</t>
  </si>
  <si>
    <t>sa599227</t>
  </si>
  <si>
    <t>Casey Turgeon</t>
  </si>
  <si>
    <t>sa548548</t>
  </si>
  <si>
    <t>Patrick Leyland</t>
  </si>
  <si>
    <t>sa737533</t>
  </si>
  <si>
    <t>Travis Demeritte</t>
  </si>
  <si>
    <t>sa827967</t>
  </si>
  <si>
    <t>Mikey Edie</t>
  </si>
  <si>
    <t>sa738237</t>
  </si>
  <si>
    <t>Jeffrey Zimmerman</t>
  </si>
  <si>
    <t>sa597152</t>
  </si>
  <si>
    <t>Deiner Lopez</t>
  </si>
  <si>
    <t>sa738305</t>
  </si>
  <si>
    <t>Justin Higley</t>
  </si>
  <si>
    <t>sa597211</t>
  </si>
  <si>
    <t>Enmanuel Paulino</t>
  </si>
  <si>
    <t>sa597120</t>
  </si>
  <si>
    <t>Wilmer Romero</t>
  </si>
  <si>
    <t>sa655914</t>
  </si>
  <si>
    <t>Steven Fuentes</t>
  </si>
  <si>
    <t>sa829305</t>
  </si>
  <si>
    <t>Casey Grayson</t>
  </si>
  <si>
    <t>sa657705</t>
  </si>
  <si>
    <t>Tito Polo</t>
  </si>
  <si>
    <t>sa548269</t>
  </si>
  <si>
    <t>Wendell Soto</t>
  </si>
  <si>
    <t>sa828410</t>
  </si>
  <si>
    <t>Davinson Pimentel</t>
  </si>
  <si>
    <t>sa657285</t>
  </si>
  <si>
    <t>Roberto Caro</t>
  </si>
  <si>
    <t>sa597759</t>
  </si>
  <si>
    <t>Larry Greene</t>
  </si>
  <si>
    <t>sa596944</t>
  </si>
  <si>
    <t>Francisco Castillo</t>
  </si>
  <si>
    <t>sa655913</t>
  </si>
  <si>
    <t>Franklin Navarro</t>
  </si>
  <si>
    <t>sa549192</t>
  </si>
  <si>
    <t>Ronald Bueno</t>
  </si>
  <si>
    <t>sa546572</t>
  </si>
  <si>
    <t>Jesus Ustariz</t>
  </si>
  <si>
    <t>sa657511</t>
  </si>
  <si>
    <t>Jhoan Urena</t>
  </si>
  <si>
    <t>sa736940</t>
  </si>
  <si>
    <t>Jose Siri</t>
  </si>
  <si>
    <t>sa506822</t>
  </si>
  <si>
    <t>Juancito Martinez</t>
  </si>
  <si>
    <t>sa597025</t>
  </si>
  <si>
    <t>Luis Cruz</t>
  </si>
  <si>
    <t>sa738433</t>
  </si>
  <si>
    <t>Reed Harper</t>
  </si>
  <si>
    <t>sa602692</t>
  </si>
  <si>
    <t>Austin Slater</t>
  </si>
  <si>
    <t>sa658569</t>
  </si>
  <si>
    <t>Paul Eshleman</t>
  </si>
  <si>
    <t>sa827188</t>
  </si>
  <si>
    <t>Branden Cogswell</t>
  </si>
  <si>
    <t>sa658985</t>
  </si>
  <si>
    <t>Sherman Lacrus</t>
  </si>
  <si>
    <t>sa709595</t>
  </si>
  <si>
    <t>Will Callaway</t>
  </si>
  <si>
    <t>sa602663</t>
  </si>
  <si>
    <t>Joey Pankake</t>
  </si>
  <si>
    <t>sa658599</t>
  </si>
  <si>
    <t>Austin Chubb</t>
  </si>
  <si>
    <t>sa503208</t>
  </si>
  <si>
    <t>Brandon Thomas</t>
  </si>
  <si>
    <t>sa659193</t>
  </si>
  <si>
    <t>Tim Remes</t>
  </si>
  <si>
    <t>sa738172</t>
  </si>
  <si>
    <t>Ryan Walker</t>
  </si>
  <si>
    <t>sa738704</t>
  </si>
  <si>
    <t>Toby Thomas</t>
  </si>
  <si>
    <t>sa827936</t>
  </si>
  <si>
    <t>Elias Arias</t>
  </si>
  <si>
    <t>sa657585</t>
  </si>
  <si>
    <t>Roney Alcala</t>
  </si>
  <si>
    <t>sa829341</t>
  </si>
  <si>
    <t>Chase Simpson</t>
  </si>
  <si>
    <t>sa657956</t>
  </si>
  <si>
    <t>Tanner Rahier</t>
  </si>
  <si>
    <t>sa621581</t>
  </si>
  <si>
    <t>Chris Diaz</t>
  </si>
  <si>
    <t>sa739471</t>
  </si>
  <si>
    <t>Manuel Guzman</t>
  </si>
  <si>
    <t>sa737821</t>
  </si>
  <si>
    <t>Josh Vanmeter</t>
  </si>
  <si>
    <t>sa745014</t>
  </si>
  <si>
    <t>Offerman Collado</t>
  </si>
  <si>
    <t>Michael Conforto</t>
  </si>
  <si>
    <t>sa737813</t>
  </si>
  <si>
    <t>Dom Nunez</t>
  </si>
  <si>
    <t>sa658283</t>
  </si>
  <si>
    <t>Melvin Mercedes</t>
  </si>
  <si>
    <t>sa596856</t>
  </si>
  <si>
    <t>Jose Morel</t>
  </si>
  <si>
    <t>sa660101</t>
  </si>
  <si>
    <t>Carlos Tocci</t>
  </si>
  <si>
    <t>sa596235</t>
  </si>
  <si>
    <t>Orvin Tovar</t>
  </si>
  <si>
    <t>sa600897</t>
  </si>
  <si>
    <t>Sthervin Matos</t>
  </si>
  <si>
    <t>sa737836</t>
  </si>
  <si>
    <t>Terry Mcclure</t>
  </si>
  <si>
    <t>sa601928</t>
  </si>
  <si>
    <t>Austin Jones</t>
  </si>
  <si>
    <t>sa657935</t>
  </si>
  <si>
    <t>Joe Decarlo</t>
  </si>
  <si>
    <t>sa659464</t>
  </si>
  <si>
    <t>Dorssys Paulino</t>
  </si>
  <si>
    <t>sa739618</t>
  </si>
  <si>
    <t>Luis Torrens</t>
  </si>
  <si>
    <t>sa827317</t>
  </si>
  <si>
    <t>Skyler Ewing</t>
  </si>
  <si>
    <t>sa828166</t>
  </si>
  <si>
    <t>Raul Siri</t>
  </si>
  <si>
    <t>sa550597</t>
  </si>
  <si>
    <t>Jonatan Ynojoso</t>
  </si>
  <si>
    <t>sa601456</t>
  </si>
  <si>
    <t>Yunerky Adames</t>
  </si>
  <si>
    <t>sa737854</t>
  </si>
  <si>
    <t>Alex Murphy</t>
  </si>
  <si>
    <t>sa738643</t>
  </si>
  <si>
    <t>David Harris</t>
  </si>
  <si>
    <t>sa657277</t>
  </si>
  <si>
    <t>Elias Torres</t>
  </si>
  <si>
    <t>sa548055</t>
  </si>
  <si>
    <t>Pedro Ruiz</t>
  </si>
  <si>
    <t>sa597028</t>
  </si>
  <si>
    <t>Jose Figueroa</t>
  </si>
  <si>
    <t>sa738531</t>
  </si>
  <si>
    <t>Craig Massoni</t>
  </si>
  <si>
    <t>sa737827</t>
  </si>
  <si>
    <t>Champ Stuart</t>
  </si>
  <si>
    <t>sa597884</t>
  </si>
  <si>
    <t>Andrew Ray</t>
  </si>
  <si>
    <t>sa599326</t>
  </si>
  <si>
    <t>Nick Moore</t>
  </si>
  <si>
    <t>sa547829</t>
  </si>
  <si>
    <t>Claudio Custodio</t>
  </si>
  <si>
    <t>sa709013</t>
  </si>
  <si>
    <t>Brett Booth</t>
  </si>
  <si>
    <t>sa659188</t>
  </si>
  <si>
    <t>Logan Wade</t>
  </si>
  <si>
    <t>sa547992</t>
  </si>
  <si>
    <t>Alexander Mercedes</t>
  </si>
  <si>
    <t>sa658290</t>
  </si>
  <si>
    <t>Kody Eaves</t>
  </si>
  <si>
    <t>sa658195</t>
  </si>
  <si>
    <t>Connor Lien</t>
  </si>
  <si>
    <t>sa738298</t>
  </si>
  <si>
    <t>Connor Oliver</t>
  </si>
  <si>
    <t>sa657468</t>
  </si>
  <si>
    <t>Emmanuel Serra</t>
  </si>
  <si>
    <t>sa827329</t>
  </si>
  <si>
    <t>Jordan Betts</t>
  </si>
  <si>
    <t>sa658171</t>
  </si>
  <si>
    <t>Grant Heyman</t>
  </si>
  <si>
    <t>sa737365</t>
  </si>
  <si>
    <t>Juan Hernandez</t>
  </si>
  <si>
    <t>sa599726</t>
  </si>
  <si>
    <t>Renaldo Jenkins</t>
  </si>
  <si>
    <t>sa506225</t>
  </si>
  <si>
    <t>Dreily Guerrero</t>
  </si>
  <si>
    <t>sa548029</t>
  </si>
  <si>
    <t>Erick Salcedo</t>
  </si>
  <si>
    <t>sa549228</t>
  </si>
  <si>
    <t>Rodolfo Penalo</t>
  </si>
  <si>
    <t>sa548179</t>
  </si>
  <si>
    <t>Chevy Clarke</t>
  </si>
  <si>
    <t>sa597695</t>
  </si>
  <si>
    <t>Rando Moreno</t>
  </si>
  <si>
    <t>sa596986</t>
  </si>
  <si>
    <t>Jorge Rivero</t>
  </si>
  <si>
    <t>sa548307</t>
  </si>
  <si>
    <t>James Baldwin</t>
  </si>
  <si>
    <t>sa502948</t>
  </si>
  <si>
    <t>Arby Fields</t>
  </si>
  <si>
    <t>sa738481</t>
  </si>
  <si>
    <t>Wesley Jones</t>
  </si>
  <si>
    <t>sa506929</t>
  </si>
  <si>
    <t>Jose Capellan</t>
  </si>
  <si>
    <t>sa577748</t>
  </si>
  <si>
    <t>Jonathan Johnson</t>
  </si>
  <si>
    <t>sa597686</t>
  </si>
  <si>
    <t>Eduardo De Oleo</t>
  </si>
  <si>
    <t>sa738329</t>
  </si>
  <si>
    <t>Marcus Davis</t>
  </si>
  <si>
    <t>sa829141</t>
  </si>
  <si>
    <t>Ryan O'Hearn</t>
  </si>
  <si>
    <t>sa738118</t>
  </si>
  <si>
    <t>Bryan Hudson</t>
  </si>
  <si>
    <t>sa526557</t>
  </si>
  <si>
    <t>John Nester</t>
  </si>
  <si>
    <t>sa659906</t>
  </si>
  <si>
    <t>Yerison Pena</t>
  </si>
  <si>
    <t>sa597807</t>
  </si>
  <si>
    <t>Kevin Cron</t>
  </si>
  <si>
    <t>sa827348</t>
  </si>
  <si>
    <t>Brett Pirtle</t>
  </si>
  <si>
    <t>sa503056</t>
  </si>
  <si>
    <t>Patrick Biondi</t>
  </si>
  <si>
    <t>sa596846</t>
  </si>
  <si>
    <t>Felix Santana</t>
  </si>
  <si>
    <t>sa657537</t>
  </si>
  <si>
    <t>Deiferson Barreto</t>
  </si>
  <si>
    <t>sa737911</t>
  </si>
  <si>
    <t>Kasey Coffman</t>
  </si>
  <si>
    <t>sa550586</t>
  </si>
  <si>
    <t>Reynaldo Brugeura</t>
  </si>
  <si>
    <t>sa549697</t>
  </si>
  <si>
    <t>Jose Fernandez</t>
  </si>
  <si>
    <t>sa657490</t>
  </si>
  <si>
    <t>Franmil Reyes</t>
  </si>
  <si>
    <t>sa828150</t>
  </si>
  <si>
    <t>Yeison Melo</t>
  </si>
  <si>
    <t>sa736917</t>
  </si>
  <si>
    <t>Victor Acosta</t>
  </si>
  <si>
    <t>sa599536</t>
  </si>
  <si>
    <t>Taylor Murphy</t>
  </si>
  <si>
    <t>sa827333</t>
  </si>
  <si>
    <t>Jordan Luplow</t>
  </si>
  <si>
    <t>sa509491</t>
  </si>
  <si>
    <t>Daniel Lopez</t>
  </si>
  <si>
    <t>sa657423</t>
  </si>
  <si>
    <t>Pablo Reyes</t>
  </si>
  <si>
    <t>sa707750</t>
  </si>
  <si>
    <t>John Murphy</t>
  </si>
  <si>
    <t>sa547820</t>
  </si>
  <si>
    <t>Victor Castro</t>
  </si>
  <si>
    <t>sa741703</t>
  </si>
  <si>
    <t>Steven Halcomb</t>
  </si>
  <si>
    <t>sa620945</t>
  </si>
  <si>
    <t>Pat Blair</t>
  </si>
  <si>
    <t>sa830219</t>
  </si>
  <si>
    <t>Ozhaino Albies</t>
  </si>
  <si>
    <t>sa736660</t>
  </si>
  <si>
    <t>Frank Frias</t>
  </si>
  <si>
    <t>sa709549</t>
  </si>
  <si>
    <t>Ty Mcfarland</t>
  </si>
  <si>
    <t>sa550519</t>
  </si>
  <si>
    <t>Hiram Martinez</t>
  </si>
  <si>
    <t>sa658469</t>
  </si>
  <si>
    <t>Brauly Mejia</t>
  </si>
  <si>
    <t>sa736864</t>
  </si>
  <si>
    <t>Joshua Lopez</t>
  </si>
  <si>
    <t>sa738695</t>
  </si>
  <si>
    <t>Brett Thomas</t>
  </si>
  <si>
    <t>sa551309</t>
  </si>
  <si>
    <t>Jhonatan Reynoso</t>
  </si>
  <si>
    <t>sa737637</t>
  </si>
  <si>
    <t>Brandon Dixon</t>
  </si>
  <si>
    <t>sa708213</t>
  </si>
  <si>
    <t>Robert Pehl</t>
  </si>
  <si>
    <t>sa596966</t>
  </si>
  <si>
    <t>Richard Rodriguez</t>
  </si>
  <si>
    <t>sa597099</t>
  </si>
  <si>
    <t>Raudy Read</t>
  </si>
  <si>
    <t>sa736755</t>
  </si>
  <si>
    <t>Richi Sanchez</t>
  </si>
  <si>
    <t>sa709557</t>
  </si>
  <si>
    <t>Dustin Demuth</t>
  </si>
  <si>
    <t>sa549280</t>
  </si>
  <si>
    <t>Stefan Sabol</t>
  </si>
  <si>
    <t>sa598311</t>
  </si>
  <si>
    <t>Jose Marmolejos-Diaz</t>
  </si>
  <si>
    <t>sa828425</t>
  </si>
  <si>
    <t>Ramon Marcelino</t>
  </si>
  <si>
    <t>sa599740</t>
  </si>
  <si>
    <t>Jerrick Suiter</t>
  </si>
  <si>
    <t>sa657428</t>
  </si>
  <si>
    <t>Shamil Ubiera</t>
  </si>
  <si>
    <t>sa658345</t>
  </si>
  <si>
    <t>Tyler Hollick</t>
  </si>
  <si>
    <t>sa738248</t>
  </si>
  <si>
    <t>sa658111</t>
  </si>
  <si>
    <t>Alfredo Escalera-Maldonado</t>
  </si>
  <si>
    <t>sa657315</t>
  </si>
  <si>
    <t>Erwin Almonte</t>
  </si>
  <si>
    <t>sa596975</t>
  </si>
  <si>
    <t>Randy Ortiz</t>
  </si>
  <si>
    <t>sa738381</t>
  </si>
  <si>
    <t>Jake Stone</t>
  </si>
  <si>
    <t>sa829252</t>
  </si>
  <si>
    <t>Ryan Leonards</t>
  </si>
  <si>
    <t>sa827323</t>
  </si>
  <si>
    <t>Will Maddox</t>
  </si>
  <si>
    <t>sa828409</t>
  </si>
  <si>
    <t>Victor Robles</t>
  </si>
  <si>
    <t>sa658907</t>
  </si>
  <si>
    <t>Paul Hendrix</t>
  </si>
  <si>
    <t>sa506244</t>
  </si>
  <si>
    <t>Felix Marte</t>
  </si>
  <si>
    <t>sa548265</t>
  </si>
  <si>
    <t>Kellen Sweeney</t>
  </si>
  <si>
    <t>sa577969</t>
  </si>
  <si>
    <t>Sam Mende</t>
  </si>
  <si>
    <t>sa597901</t>
  </si>
  <si>
    <t>Mitchell Walding</t>
  </si>
  <si>
    <t>sa549116</t>
  </si>
  <si>
    <t>Ulises Montilla</t>
  </si>
  <si>
    <t>sa657265</t>
  </si>
  <si>
    <t>Bladimil Franco</t>
  </si>
  <si>
    <t>sa657976</t>
  </si>
  <si>
    <t>Jose Munoz</t>
  </si>
  <si>
    <t>sa658996</t>
  </si>
  <si>
    <t>Jenner Emeterio</t>
  </si>
  <si>
    <t>sa828205</t>
  </si>
  <si>
    <t>sa828797</t>
  </si>
  <si>
    <t>Josh Morgan</t>
  </si>
  <si>
    <t>sa688945</t>
  </si>
  <si>
    <t>Gerald Chin</t>
  </si>
  <si>
    <t>sa549519</t>
  </si>
  <si>
    <t>sa737090</t>
  </si>
  <si>
    <t>Jean Angomas</t>
  </si>
  <si>
    <t>sa658848</t>
  </si>
  <si>
    <t>Jose Queliz</t>
  </si>
  <si>
    <t>sa657479</t>
  </si>
  <si>
    <t>Malquin Canelo</t>
  </si>
  <si>
    <t>sa596998</t>
  </si>
  <si>
    <t>Cleuluis Rondon</t>
  </si>
  <si>
    <t>sa657502</t>
  </si>
  <si>
    <t>Kevin Garcia</t>
  </si>
  <si>
    <t>sa658194</t>
  </si>
  <si>
    <t>Jeremy Sy</t>
  </si>
  <si>
    <t>sa657893</t>
  </si>
  <si>
    <t>Abiatal Avelino</t>
  </si>
  <si>
    <t>sa503821</t>
  </si>
  <si>
    <t>Zachary Fisher</t>
  </si>
  <si>
    <t>Alex Gonzalez</t>
  </si>
  <si>
    <t>sa597862</t>
  </si>
  <si>
    <t>Jordan Weems</t>
  </si>
  <si>
    <t>sa599115</t>
  </si>
  <si>
    <t>Brett Harrison</t>
  </si>
  <si>
    <t>sa739661</t>
  </si>
  <si>
    <t>Deivi Grullon</t>
  </si>
  <si>
    <t>sa621379</t>
  </si>
  <si>
    <t>Ryan Jones</t>
  </si>
  <si>
    <t>sa598306</t>
  </si>
  <si>
    <t>Aaron Brown</t>
  </si>
  <si>
    <t>sa738661</t>
  </si>
  <si>
    <t>Willie Medina</t>
  </si>
  <si>
    <t>Trea Turner</t>
  </si>
  <si>
    <t>sa737874</t>
  </si>
  <si>
    <t>Ty Young</t>
  </si>
  <si>
    <t>sa602521</t>
  </si>
  <si>
    <t>Alex Blandino</t>
  </si>
  <si>
    <t>sa737845</t>
  </si>
  <si>
    <t>Matthew Oberste</t>
  </si>
  <si>
    <t>sa328472</t>
  </si>
  <si>
    <t>Burt Reynolds</t>
  </si>
  <si>
    <t>sa659905</t>
  </si>
  <si>
    <t>Victor Padron</t>
  </si>
  <si>
    <t>sa829029</t>
  </si>
  <si>
    <t>Logan Moon</t>
  </si>
  <si>
    <t>sa550175</t>
  </si>
  <si>
    <t>Michael O'Neill</t>
  </si>
  <si>
    <t>sa737204</t>
  </si>
  <si>
    <t>Joel Diaz</t>
  </si>
  <si>
    <t>sa737205</t>
  </si>
  <si>
    <t>Luis Brito</t>
  </si>
  <si>
    <t>sa828699</t>
  </si>
  <si>
    <t>Alex Verdugo</t>
  </si>
  <si>
    <t>sa505252</t>
  </si>
  <si>
    <t>Ismael Dionicio</t>
  </si>
  <si>
    <t>sa738699</t>
  </si>
  <si>
    <t>Adam Landecker</t>
  </si>
  <si>
    <t>sa550218</t>
  </si>
  <si>
    <t>Zach Kapstein</t>
  </si>
  <si>
    <t>sa737855</t>
  </si>
  <si>
    <t>Isaiah Kiner-Falefa</t>
  </si>
  <si>
    <t>sa659194</t>
  </si>
  <si>
    <t>Jiandido Tromp</t>
  </si>
  <si>
    <t>sa597034</t>
  </si>
  <si>
    <t>Vicente Lupo</t>
  </si>
  <si>
    <t>sa828312</t>
  </si>
  <si>
    <t>Rafael Devers</t>
  </si>
  <si>
    <t>sa547770</t>
  </si>
  <si>
    <t>Francisco Contreras</t>
  </si>
  <si>
    <t>sa658903</t>
  </si>
  <si>
    <t>Jon Leroux</t>
  </si>
  <si>
    <t>sa597097</t>
  </si>
  <si>
    <t>Diomedes Eusebio</t>
  </si>
  <si>
    <t>sa828213</t>
  </si>
  <si>
    <t>Gabriel Mejia</t>
  </si>
  <si>
    <t>sa737536</t>
  </si>
  <si>
    <t>Josh Hart</t>
  </si>
  <si>
    <t>sa657483</t>
  </si>
  <si>
    <t>Carlos Valdez</t>
  </si>
  <si>
    <t>sa829620</t>
  </si>
  <si>
    <t>Trey Vavra</t>
  </si>
  <si>
    <t>sa599395</t>
  </si>
  <si>
    <t>Abel Baker</t>
  </si>
  <si>
    <t>sa739541</t>
  </si>
  <si>
    <t>Alex Palma</t>
  </si>
  <si>
    <t>sa738287</t>
  </si>
  <si>
    <t>Johnathan Davis</t>
  </si>
  <si>
    <t>sa597785</t>
  </si>
  <si>
    <t>Granden Goetzman</t>
  </si>
  <si>
    <t>sa547235</t>
  </si>
  <si>
    <t>Duanel Jones</t>
  </si>
  <si>
    <t>sa548556</t>
  </si>
  <si>
    <t>Hunter Jones</t>
  </si>
  <si>
    <t>sa549171</t>
  </si>
  <si>
    <t>Kentrell Dewitt</t>
  </si>
  <si>
    <t>sa739048</t>
  </si>
  <si>
    <t>Jesus Martinez</t>
  </si>
  <si>
    <t>sa738641</t>
  </si>
  <si>
    <t>Ryan Mcbroom</t>
  </si>
  <si>
    <t>sa736866</t>
  </si>
  <si>
    <t>Magneuris Sierra</t>
  </si>
  <si>
    <t>sa621639</t>
  </si>
  <si>
    <t>Jamodrick Mcgruder</t>
  </si>
  <si>
    <t>sa737529</t>
  </si>
  <si>
    <t>Christian Arroyo</t>
  </si>
  <si>
    <t>sa659207</t>
  </si>
  <si>
    <t>Dawel Lugo</t>
  </si>
  <si>
    <t>sa598314</t>
  </si>
  <si>
    <t>Carlos Mesa</t>
  </si>
  <si>
    <t>sa598695</t>
  </si>
  <si>
    <t>Darryl George</t>
  </si>
  <si>
    <t>sa548048</t>
  </si>
  <si>
    <t>Gabriel Lino</t>
  </si>
  <si>
    <t>sa737437</t>
  </si>
  <si>
    <t>Clint Frazier</t>
  </si>
  <si>
    <t>sa658245</t>
  </si>
  <si>
    <t>Brett Wiley</t>
  </si>
  <si>
    <t>sa740813</t>
  </si>
  <si>
    <t>Rodrigo Orozco</t>
  </si>
  <si>
    <t>sa506528</t>
  </si>
  <si>
    <t>Carlos Franco</t>
  </si>
  <si>
    <t>sa599037</t>
  </si>
  <si>
    <t>Trey Martin</t>
  </si>
  <si>
    <t>sa599177</t>
  </si>
  <si>
    <t>Matt Young</t>
  </si>
  <si>
    <t>sa550288</t>
  </si>
  <si>
    <t>Ben Verlander</t>
  </si>
  <si>
    <t>sa547972</t>
  </si>
  <si>
    <t>Jose Pena</t>
  </si>
  <si>
    <t>sa600814</t>
  </si>
  <si>
    <t>Tyler Gibson</t>
  </si>
  <si>
    <t>sa501573</t>
  </si>
  <si>
    <t>Jobduan Morales</t>
  </si>
  <si>
    <t>sa556873</t>
  </si>
  <si>
    <t>Dubal Baez</t>
  </si>
  <si>
    <t>sa503673</t>
  </si>
  <si>
    <t>Richard Stock</t>
  </si>
  <si>
    <t>sa503700</t>
  </si>
  <si>
    <t>Blake Brown</t>
  </si>
  <si>
    <t>sa738434</t>
  </si>
  <si>
    <t>Nick Longhi</t>
  </si>
  <si>
    <t>sa829579</t>
  </si>
  <si>
    <t>Joshua Banuelos</t>
  </si>
  <si>
    <t>sa829450</t>
  </si>
  <si>
    <t>J.P. Sportman</t>
  </si>
  <si>
    <t>sa738591</t>
  </si>
  <si>
    <t>Conor Bierfeldt</t>
  </si>
  <si>
    <t>sa549487</t>
  </si>
  <si>
    <t>D.K. Carey</t>
  </si>
  <si>
    <t>sa659670</t>
  </si>
  <si>
    <t>Ronald Guzman</t>
  </si>
  <si>
    <t>sa504824</t>
  </si>
  <si>
    <t>Albert Cordero</t>
  </si>
  <si>
    <t>sa504945</t>
  </si>
  <si>
    <t>Ashley Ponce</t>
  </si>
  <si>
    <t>sa740143</t>
  </si>
  <si>
    <t>Alexander Melendez</t>
  </si>
  <si>
    <t>sa829139</t>
  </si>
  <si>
    <t>Connor Spencer</t>
  </si>
  <si>
    <t>sa547817</t>
  </si>
  <si>
    <t>sa599300</t>
  </si>
  <si>
    <t>Justin Atkinson</t>
  </si>
  <si>
    <t>sa458870</t>
  </si>
  <si>
    <t>Rafael Rodriguez</t>
  </si>
  <si>
    <t>sa597177</t>
  </si>
  <si>
    <t>Angelo Mora</t>
  </si>
  <si>
    <t>sa656575</t>
  </si>
  <si>
    <t>Yasiel Balaguert</t>
  </si>
  <si>
    <t>sa828331</t>
  </si>
  <si>
    <t>Jose Gomez</t>
  </si>
  <si>
    <t>sa828715</t>
  </si>
  <si>
    <t>Carlos Vidal</t>
  </si>
  <si>
    <t>sa596241</t>
  </si>
  <si>
    <t>Arturo Nieto</t>
  </si>
  <si>
    <t>sa598687</t>
  </si>
  <si>
    <t>Jeremias Pineda</t>
  </si>
  <si>
    <t>sa600820</t>
  </si>
  <si>
    <t>Ryan Garvey</t>
  </si>
  <si>
    <t>sa597062</t>
  </si>
  <si>
    <t>Henry Charles</t>
  </si>
  <si>
    <t>sa548110</t>
  </si>
  <si>
    <t>Diego Cedeno</t>
  </si>
  <si>
    <t>sa549538</t>
  </si>
  <si>
    <t>Jose Vinicio</t>
  </si>
  <si>
    <t>sa599004</t>
  </si>
  <si>
    <t>Trevor Mitsui</t>
  </si>
  <si>
    <t>sa738272</t>
  </si>
  <si>
    <t>Michael Schulze</t>
  </si>
  <si>
    <t>sa696310</t>
  </si>
  <si>
    <t>Randy Reyes</t>
  </si>
  <si>
    <t>sa657416</t>
  </si>
  <si>
    <t>Engelb Vielma</t>
  </si>
  <si>
    <t>sa503020</t>
  </si>
  <si>
    <t>Cesar Valera</t>
  </si>
  <si>
    <t>sa597082</t>
  </si>
  <si>
    <t>Miguel Dilone</t>
  </si>
  <si>
    <t>sa549596</t>
  </si>
  <si>
    <t>Zhi Fang Pan</t>
  </si>
  <si>
    <t>sa737832</t>
  </si>
  <si>
    <t>Colin Bray</t>
  </si>
  <si>
    <t>sa738431</t>
  </si>
  <si>
    <t>Tanner Vavra</t>
  </si>
  <si>
    <t>sa657942</t>
  </si>
  <si>
    <t>Fernando Perez</t>
  </si>
  <si>
    <t>sa599111</t>
  </si>
  <si>
    <t>Christopher Mcfarland</t>
  </si>
  <si>
    <t>sa657771</t>
  </si>
  <si>
    <t>Henry Garcia</t>
  </si>
  <si>
    <t>sa658313</t>
  </si>
  <si>
    <t>Ricky Gingras</t>
  </si>
  <si>
    <t>sa547928</t>
  </si>
  <si>
    <t>Josmar Cordero</t>
  </si>
  <si>
    <t>sa829934</t>
  </si>
  <si>
    <t>Josh Fuentes</t>
  </si>
  <si>
    <t>sa506571</t>
  </si>
  <si>
    <t>Jesus Montero</t>
  </si>
  <si>
    <t>sa621648</t>
  </si>
  <si>
    <t>Richy Pedroza</t>
  </si>
  <si>
    <t>sa660589</t>
  </si>
  <si>
    <t>Tzu-Wei Lin</t>
  </si>
  <si>
    <t>sa830215</t>
  </si>
  <si>
    <t>Michael Pritchard</t>
  </si>
  <si>
    <t>sa658008</t>
  </si>
  <si>
    <t>Timmy Lopes</t>
  </si>
  <si>
    <t>sa657311</t>
  </si>
  <si>
    <t>Emerson Jimenez</t>
  </si>
  <si>
    <t>sa501250</t>
  </si>
  <si>
    <t>Robbie Shields</t>
  </si>
  <si>
    <t>sa598759</t>
  </si>
  <si>
    <t>Andrew Cain</t>
  </si>
  <si>
    <t>sa657456</t>
  </si>
  <si>
    <t>Alberti Chavez</t>
  </si>
  <si>
    <t>sa658026</t>
  </si>
  <si>
    <t>Fred Ford</t>
  </si>
  <si>
    <t>sa579845</t>
  </si>
  <si>
    <t>Ryan Gorton</t>
  </si>
  <si>
    <t>sa828329</t>
  </si>
  <si>
    <t>Manuel Melendez</t>
  </si>
  <si>
    <t>sa506234</t>
  </si>
  <si>
    <t>Edison Sanchez</t>
  </si>
  <si>
    <t>sa737633</t>
  </si>
  <si>
    <t>Tyler O'Neill</t>
  </si>
  <si>
    <t>sa709596</t>
  </si>
  <si>
    <t>Brandon Trinkwon</t>
  </si>
  <si>
    <t>sa738672</t>
  </si>
  <si>
    <t>Vaughn Bryan</t>
  </si>
  <si>
    <t>sa659787</t>
  </si>
  <si>
    <t>Alejandro Piloto</t>
  </si>
  <si>
    <t>sa505249</t>
  </si>
  <si>
    <t>Pedro Toribio</t>
  </si>
  <si>
    <t>sa828129</t>
  </si>
  <si>
    <t>Cesar Diaz</t>
  </si>
  <si>
    <t>sa546869</t>
  </si>
  <si>
    <t>Kale Kiser</t>
  </si>
  <si>
    <t>sa659451</t>
  </si>
  <si>
    <t>Marcos Derkes</t>
  </si>
  <si>
    <t>sa738198</t>
  </si>
  <si>
    <t>Jeff Roy</t>
  </si>
  <si>
    <t>sa657968</t>
  </si>
  <si>
    <t>Austin Schotts</t>
  </si>
  <si>
    <t>sa548085</t>
  </si>
  <si>
    <t>Yeixon Ruiz</t>
  </si>
  <si>
    <t>sa737502</t>
  </si>
  <si>
    <t>Dominic Smith</t>
  </si>
  <si>
    <t>sa659238</t>
  </si>
  <si>
    <t>Elier Hernandez</t>
  </si>
  <si>
    <t>sa658536</t>
  </si>
  <si>
    <t>Bo Altobelli</t>
  </si>
  <si>
    <t>sa829150</t>
  </si>
  <si>
    <t>Nick Thompson</t>
  </si>
  <si>
    <t>sa829798</t>
  </si>
  <si>
    <t>Hector Lorenzana</t>
  </si>
  <si>
    <t>sa598037</t>
  </si>
  <si>
    <t>Taylor Lewis</t>
  </si>
  <si>
    <t>sa737505</t>
  </si>
  <si>
    <t>Reese Mcguire</t>
  </si>
  <si>
    <t>sa548359</t>
  </si>
  <si>
    <t>Roberto Pena</t>
  </si>
  <si>
    <t>sa548279</t>
  </si>
  <si>
    <t>Angelo Gumbs</t>
  </si>
  <si>
    <t>sa657309</t>
  </si>
  <si>
    <t>Denzel Richardson</t>
  </si>
  <si>
    <t>sa657236</t>
  </si>
  <si>
    <t>Victor Reyes</t>
  </si>
  <si>
    <t>sa597192</t>
  </si>
  <si>
    <t>Rehiner Cordova</t>
  </si>
  <si>
    <t>sa829877</t>
  </si>
  <si>
    <t>Nick Schulz</t>
  </si>
  <si>
    <t>sa550025</t>
  </si>
  <si>
    <t>J.T. Riddle</t>
  </si>
  <si>
    <t>sa454512</t>
  </si>
  <si>
    <t>Zach Cone</t>
  </si>
  <si>
    <t>sa503730</t>
  </si>
  <si>
    <t>Cole Frenzel</t>
  </si>
  <si>
    <t>sa747591</t>
  </si>
  <si>
    <t>Antony Brito</t>
  </si>
  <si>
    <t>sa596866</t>
  </si>
  <si>
    <t>Alexander Simon</t>
  </si>
  <si>
    <t>sa658301</t>
  </si>
  <si>
    <t>Janluis Castro</t>
  </si>
  <si>
    <t>sa597088</t>
  </si>
  <si>
    <t>Jeffrey Baez</t>
  </si>
  <si>
    <t>sa657209</t>
  </si>
  <si>
    <t>Sandber Pimentel</t>
  </si>
  <si>
    <t>sa597838</t>
  </si>
  <si>
    <t>Michael Perez</t>
  </si>
  <si>
    <t>sa601042</t>
  </si>
  <si>
    <t>Eric Haase</t>
  </si>
  <si>
    <t>sa739574</t>
  </si>
  <si>
    <t>Samir Duenez</t>
  </si>
  <si>
    <t>sa738316</t>
  </si>
  <si>
    <t>Cody Dent</t>
  </si>
  <si>
    <t>sa500843</t>
  </si>
  <si>
    <t>Kenneth Diekroeger</t>
  </si>
  <si>
    <t>sa737878</t>
  </si>
  <si>
    <t>Tyler Wade</t>
  </si>
  <si>
    <t>sa392238</t>
  </si>
  <si>
    <t>Joshua Adams</t>
  </si>
  <si>
    <t>sa549644</t>
  </si>
  <si>
    <t>Robert Garvey</t>
  </si>
  <si>
    <t>sa547792</t>
  </si>
  <si>
    <t>Santiago Nessy</t>
  </si>
  <si>
    <t>sa729572</t>
  </si>
  <si>
    <t>Carlton Daal</t>
  </si>
  <si>
    <t>sa579805</t>
  </si>
  <si>
    <t>Justin Parr</t>
  </si>
  <si>
    <t>sa550501</t>
  </si>
  <si>
    <t>Wilmer Oberto</t>
  </si>
  <si>
    <t>sa597861</t>
  </si>
  <si>
    <t>C.J. Mcelroy</t>
  </si>
  <si>
    <t>sa657987</t>
  </si>
  <si>
    <t>B.J. Boyd</t>
  </si>
  <si>
    <t>sa599216</t>
  </si>
  <si>
    <t>Austin Davidson</t>
  </si>
  <si>
    <t>sa548348</t>
  </si>
  <si>
    <t>Kendrick Perkins</t>
  </si>
  <si>
    <t>sa738271</t>
  </si>
  <si>
    <t>Dan Collins</t>
  </si>
  <si>
    <t>sa577878</t>
  </si>
  <si>
    <t>Charley Thurber</t>
  </si>
  <si>
    <t>sa503731</t>
  </si>
  <si>
    <t>Juan Avila</t>
  </si>
  <si>
    <t>sa709000</t>
  </si>
  <si>
    <t>Michael Fransoso</t>
  </si>
  <si>
    <t>sa653546</t>
  </si>
  <si>
    <t>Jin-De Jhang</t>
  </si>
  <si>
    <t>sa547780</t>
  </si>
  <si>
    <t>Robelys Reyes</t>
  </si>
  <si>
    <t>sa547912</t>
  </si>
  <si>
    <t>Webster Rivas</t>
  </si>
  <si>
    <t>sa657963</t>
  </si>
  <si>
    <t>Carson Kelly</t>
  </si>
  <si>
    <t>sa738192</t>
  </si>
  <si>
    <t>Will Remillard</t>
  </si>
  <si>
    <t>sa737930</t>
  </si>
  <si>
    <t>Erich Weiss</t>
  </si>
  <si>
    <t>sa658516</t>
  </si>
  <si>
    <t>Quinten Davis</t>
  </si>
  <si>
    <t>sa659282</t>
  </si>
  <si>
    <t>Marcus Greene</t>
  </si>
  <si>
    <t>sa738625</t>
  </si>
  <si>
    <t>Kale Sumner</t>
  </si>
  <si>
    <t>sa597000</t>
  </si>
  <si>
    <t>Aneudis Peralta</t>
  </si>
  <si>
    <t>sa738130</t>
  </si>
  <si>
    <t>David Denson</t>
  </si>
  <si>
    <t>sa547779</t>
  </si>
  <si>
    <t>Rafael Medina</t>
  </si>
  <si>
    <t>sa736919</t>
  </si>
  <si>
    <t>Franklin Guzman</t>
  </si>
  <si>
    <t>sa655915</t>
  </si>
  <si>
    <t>Jose Zambrano</t>
  </si>
  <si>
    <t>sa454965</t>
  </si>
  <si>
    <t>Kevin Torres</t>
  </si>
  <si>
    <t>sa707769</t>
  </si>
  <si>
    <t>Angel Rosa</t>
  </si>
  <si>
    <t>sa658149</t>
  </si>
  <si>
    <t>Brett Vertigan</t>
  </si>
  <si>
    <t>sa597980</t>
  </si>
  <si>
    <t>Adam Ehrlich</t>
  </si>
  <si>
    <t>sa599355</t>
  </si>
  <si>
    <t>Derrick Loveless</t>
  </si>
  <si>
    <t>sa708965</t>
  </si>
  <si>
    <t>Phillip Ervin</t>
  </si>
  <si>
    <t>sa737858</t>
  </si>
  <si>
    <t>Omar Garcia</t>
  </si>
  <si>
    <t>sa550140</t>
  </si>
  <si>
    <t>Andrew Knapp</t>
  </si>
  <si>
    <t>sa602498</t>
  </si>
  <si>
    <t>Carlos Munoz</t>
  </si>
  <si>
    <t>sa739039</t>
  </si>
  <si>
    <t>Brennan Middleton</t>
  </si>
  <si>
    <t>sa503175</t>
  </si>
  <si>
    <t>Dan Canela</t>
  </si>
  <si>
    <t>sa738894</t>
  </si>
  <si>
    <t>Ian Miller</t>
  </si>
  <si>
    <t>sa738660</t>
  </si>
  <si>
    <t>Nick Ferdinand</t>
  </si>
  <si>
    <t>sa737824</t>
  </si>
  <si>
    <t>Jamie Westbrook</t>
  </si>
  <si>
    <t>sa505229</t>
  </si>
  <si>
    <t>Francisco Diaz</t>
  </si>
  <si>
    <t>sa737892</t>
  </si>
  <si>
    <t>CoCo Johnson</t>
  </si>
  <si>
    <t>sa658934</t>
  </si>
  <si>
    <t>Chris Carlson</t>
  </si>
  <si>
    <t>sa548315</t>
  </si>
  <si>
    <t>Cito Culver</t>
  </si>
  <si>
    <t>sa829085</t>
  </si>
  <si>
    <t>Chesny Young</t>
  </si>
  <si>
    <t>sa658894</t>
  </si>
  <si>
    <t>William Russell</t>
  </si>
  <si>
    <t>sa502070</t>
  </si>
  <si>
    <t>Sergio Burruel</t>
  </si>
  <si>
    <t>sa506091</t>
  </si>
  <si>
    <t>Ariel Soriano</t>
  </si>
  <si>
    <t>sa356978</t>
  </si>
  <si>
    <t>Balbino Fuenmayor</t>
  </si>
  <si>
    <t>sa503399</t>
  </si>
  <si>
    <t>Jeffrey Gelalich</t>
  </si>
  <si>
    <t>sa506356</t>
  </si>
  <si>
    <t>Carlos Garcia</t>
  </si>
  <si>
    <t>sa597512</t>
  </si>
  <si>
    <t>Wilman Rodriguez</t>
  </si>
  <si>
    <t>sa658264</t>
  </si>
  <si>
    <t>Nelson Rodriguez</t>
  </si>
  <si>
    <t>sa549276</t>
  </si>
  <si>
    <t>Brent Peterson</t>
  </si>
  <si>
    <t>sa546504</t>
  </si>
  <si>
    <t>Julio Morillo</t>
  </si>
  <si>
    <t>sa599250</t>
  </si>
  <si>
    <t>Phillip Evans</t>
  </si>
  <si>
    <t>sa737618</t>
  </si>
  <si>
    <t>Victor Caratini</t>
  </si>
  <si>
    <t>sa621610</t>
  </si>
  <si>
    <t>sa599310</t>
  </si>
  <si>
    <t>John Polonius</t>
  </si>
  <si>
    <t>sa658130</t>
  </si>
  <si>
    <t>River Stevens</t>
  </si>
  <si>
    <t>sa738378</t>
  </si>
  <si>
    <t>Mauricio Dubon</t>
  </si>
  <si>
    <t>sa549441</t>
  </si>
  <si>
    <t>Rowan Wick</t>
  </si>
  <si>
    <t>sa507882</t>
  </si>
  <si>
    <t>Gregory Lorenzo</t>
  </si>
  <si>
    <t>sa707785</t>
  </si>
  <si>
    <t>Austin Wynns</t>
  </si>
  <si>
    <t>sa738190</t>
  </si>
  <si>
    <t>Christian Stringer</t>
  </si>
  <si>
    <t>sa745229</t>
  </si>
  <si>
    <t>Marty Herum</t>
  </si>
  <si>
    <t>sa707778</t>
  </si>
  <si>
    <t>Jake Schrader</t>
  </si>
  <si>
    <t>sa738225</t>
  </si>
  <si>
    <t>Julian Ridings</t>
  </si>
  <si>
    <t>sa657937</t>
  </si>
  <si>
    <t>Wyatt Mathisen</t>
  </si>
  <si>
    <t>sa737859</t>
  </si>
  <si>
    <t>Trey Michalczewski</t>
  </si>
  <si>
    <t>sa546566</t>
  </si>
  <si>
    <t>Ronnierd Garcia</t>
  </si>
  <si>
    <t>sa738617</t>
  </si>
  <si>
    <t>Michael Fish</t>
  </si>
  <si>
    <t>sa657998</t>
  </si>
  <si>
    <t>Nick Basto</t>
  </si>
  <si>
    <t>sa827979</t>
  </si>
  <si>
    <t>Joantgel Segovia</t>
  </si>
  <si>
    <t>sa506042</t>
  </si>
  <si>
    <t>Michael Soto</t>
  </si>
  <si>
    <t>sa655901</t>
  </si>
  <si>
    <t>Alberto Velasquez</t>
  </si>
  <si>
    <t>sa658597</t>
  </si>
  <si>
    <t>Joel Licon</t>
  </si>
  <si>
    <t>sa548109</t>
  </si>
  <si>
    <t>Luis Mendez</t>
  </si>
  <si>
    <t>sa599049</t>
  </si>
  <si>
    <t>Matt Dean</t>
  </si>
  <si>
    <t>sa506572</t>
  </si>
  <si>
    <t>Luis Perez</t>
  </si>
  <si>
    <t>sa454765</t>
  </si>
  <si>
    <t>Jason Esposito</t>
  </si>
  <si>
    <t>sa503425</t>
  </si>
  <si>
    <t>Mike Reeves</t>
  </si>
  <si>
    <t>sa657864</t>
  </si>
  <si>
    <t>Keon Barnum</t>
  </si>
  <si>
    <t>sa829169</t>
  </si>
  <si>
    <t>Seth Spivey</t>
  </si>
  <si>
    <t>sa500566</t>
  </si>
  <si>
    <t>Donavan Tate</t>
  </si>
  <si>
    <t>sa548183</t>
  </si>
  <si>
    <t>Josh Sale</t>
  </si>
  <si>
    <t>sa737868</t>
  </si>
  <si>
    <t>Daniel Rockett</t>
  </si>
  <si>
    <t>sa602664</t>
  </si>
  <si>
    <t>Cody Livesay</t>
  </si>
  <si>
    <t>sa392161</t>
  </si>
  <si>
    <t>Kevin Patterson</t>
  </si>
  <si>
    <t>sa829028</t>
  </si>
  <si>
    <t>Ryan Bottger</t>
  </si>
  <si>
    <t>sa658472</t>
  </si>
  <si>
    <t>Jonathan Murphy</t>
  </si>
  <si>
    <t>sa597218</t>
  </si>
  <si>
    <t>Hamlet Marte</t>
  </si>
  <si>
    <t>sa598270</t>
  </si>
  <si>
    <t>Jack Lopez</t>
  </si>
  <si>
    <t>sa546687</t>
  </si>
  <si>
    <t>Josh Ludy</t>
  </si>
  <si>
    <t>sa657469</t>
  </si>
  <si>
    <t>Samuel Hiciano</t>
  </si>
  <si>
    <t>sa658637</t>
  </si>
  <si>
    <t>Ryan Mathews</t>
  </si>
  <si>
    <t>sa658768</t>
  </si>
  <si>
    <t>Jimmy Rider</t>
  </si>
  <si>
    <t>sa604598</t>
  </si>
  <si>
    <t>Joey Meneses</t>
  </si>
  <si>
    <t>sa658025</t>
  </si>
  <si>
    <t>Joey Curletta</t>
  </si>
  <si>
    <t>sa657939</t>
  </si>
  <si>
    <t>Adrian Marin</t>
  </si>
  <si>
    <t>sa547738</t>
  </si>
  <si>
    <t>Maximo Rivera</t>
  </si>
  <si>
    <t>sa599318</t>
  </si>
  <si>
    <t>Mike Papi</t>
  </si>
  <si>
    <t>sa658796</t>
  </si>
  <si>
    <t>Evan Van Hoosier</t>
  </si>
  <si>
    <t>sa658896</t>
  </si>
  <si>
    <t>Timothy Saunders</t>
  </si>
  <si>
    <t>sa657310</t>
  </si>
  <si>
    <t>Luis Jean</t>
  </si>
  <si>
    <t>sa827207</t>
  </si>
  <si>
    <t>Mark Zagunis</t>
  </si>
  <si>
    <t>sa549536</t>
  </si>
  <si>
    <t>Juniel Querecuto</t>
  </si>
  <si>
    <t>sa547897</t>
  </si>
  <si>
    <t>Oliver Zapata</t>
  </si>
  <si>
    <t>sa549844</t>
  </si>
  <si>
    <t>Taylor Smith-Brennan</t>
  </si>
  <si>
    <t>sa658019</t>
  </si>
  <si>
    <t>Joseph Hudson</t>
  </si>
  <si>
    <t>sa526567</t>
  </si>
  <si>
    <t>B.A. Vollmuth</t>
  </si>
  <si>
    <t>sa658191</t>
  </si>
  <si>
    <t>Carlos Lopez</t>
  </si>
  <si>
    <t>sa546791</t>
  </si>
  <si>
    <t>Rafael Neda</t>
  </si>
  <si>
    <t>sa547814</t>
  </si>
  <si>
    <t>Alberto Robles</t>
  </si>
  <si>
    <t>sa621502</t>
  </si>
  <si>
    <t>Kevin Mager</t>
  </si>
  <si>
    <t>sa736954</t>
  </si>
  <si>
    <t>Luis Castro</t>
  </si>
  <si>
    <t>sa658622</t>
  </si>
  <si>
    <t>Jason Leblebijian</t>
  </si>
  <si>
    <t>sa506672</t>
  </si>
  <si>
    <t>Jonathan Quinonez</t>
  </si>
  <si>
    <t>Mychal Givens</t>
  </si>
  <si>
    <t>sa737690</t>
  </si>
  <si>
    <t>Drew Ward</t>
  </si>
  <si>
    <t>sa546964</t>
  </si>
  <si>
    <t>Paul Hoenecke</t>
  </si>
  <si>
    <t>sa598172</t>
  </si>
  <si>
    <t>Shawon Dunston</t>
  </si>
  <si>
    <t>sa658989</t>
  </si>
  <si>
    <t>David Lyon</t>
  </si>
  <si>
    <t>sa550180</t>
  </si>
  <si>
    <t>Lonnie Kauppila</t>
  </si>
  <si>
    <t>sa737846</t>
  </si>
  <si>
    <t>Brian Holberton</t>
  </si>
  <si>
    <t>sa505529</t>
  </si>
  <si>
    <t>Jackson Valera</t>
  </si>
  <si>
    <t>sa658134</t>
  </si>
  <si>
    <t>Daniel Pigott</t>
  </si>
  <si>
    <t>sa548460</t>
  </si>
  <si>
    <t>Christopher Lofton</t>
  </si>
  <si>
    <t>sa507254</t>
  </si>
  <si>
    <t>Adan Velazquez</t>
  </si>
  <si>
    <t>sa829644</t>
  </si>
  <si>
    <t>Luke Tendler</t>
  </si>
  <si>
    <t>sa658280</t>
  </si>
  <si>
    <t>sa736655</t>
  </si>
  <si>
    <t>Willy Adames</t>
  </si>
  <si>
    <t>sa657867</t>
  </si>
  <si>
    <t>Jesmuel Valentin</t>
  </si>
  <si>
    <t>sa550605</t>
  </si>
  <si>
    <t>Ronarsy Ledesma</t>
  </si>
  <si>
    <t>sa657973</t>
  </si>
  <si>
    <t>Zachary Green</t>
  </si>
  <si>
    <t>sa737004</t>
  </si>
  <si>
    <t>Jesus Posso</t>
  </si>
  <si>
    <t>sa548331</t>
  </si>
  <si>
    <t>Connor Narron</t>
  </si>
  <si>
    <t>sa708968</t>
  </si>
  <si>
    <t>Zane Evans</t>
  </si>
  <si>
    <t>sa501737</t>
  </si>
  <si>
    <t>Lance Durham</t>
  </si>
  <si>
    <t>sa548261</t>
  </si>
  <si>
    <t>Marcus Littlewood</t>
  </si>
  <si>
    <t>sa578987</t>
  </si>
  <si>
    <t>Chaz Frank</t>
  </si>
  <si>
    <t>sa736953</t>
  </si>
  <si>
    <t>Omar Carrizales</t>
  </si>
  <si>
    <t>sa659185</t>
  </si>
  <si>
    <t>Miguel Andujar</t>
  </si>
  <si>
    <t>sa739597</t>
  </si>
  <si>
    <t>Wendell Rijo</t>
  </si>
  <si>
    <t>sa658016</t>
  </si>
  <si>
    <t>Andrew Pullin</t>
  </si>
  <si>
    <t>sa655950</t>
  </si>
  <si>
    <t>Arvicent Perez</t>
  </si>
  <si>
    <t>sa549406</t>
  </si>
  <si>
    <t>JaCoby Jones</t>
  </si>
  <si>
    <t>sa550014</t>
  </si>
  <si>
    <t>Taylor Ard</t>
  </si>
  <si>
    <t>sa657234</t>
  </si>
  <si>
    <t>Johan Camargo</t>
  </si>
  <si>
    <t>sa579539</t>
  </si>
  <si>
    <t>Jordan Steranka</t>
  </si>
  <si>
    <t>sa658512</t>
  </si>
  <si>
    <t>Zachary Voight</t>
  </si>
  <si>
    <t>sa548052</t>
  </si>
  <si>
    <t>Gabriel Quintana</t>
  </si>
  <si>
    <t>sa737887</t>
  </si>
  <si>
    <t>Brandon Bednar</t>
  </si>
  <si>
    <t>sa827182</t>
  </si>
  <si>
    <t>Max Murphy</t>
  </si>
  <si>
    <t>sa578168</t>
  </si>
  <si>
    <t>Levi Hyams</t>
  </si>
  <si>
    <t>sa602513</t>
  </si>
  <si>
    <t>Douglas Crumlich</t>
  </si>
  <si>
    <t>sa658099</t>
  </si>
  <si>
    <t>Ian Parmley</t>
  </si>
  <si>
    <t>sa557661</t>
  </si>
  <si>
    <t>Dionis Hinojosa</t>
  </si>
  <si>
    <t>sa657267</t>
  </si>
  <si>
    <t>Jose Godoy</t>
  </si>
  <si>
    <t>sa550375</t>
  </si>
  <si>
    <t>Joe Jackson</t>
  </si>
  <si>
    <t>sa596971</t>
  </si>
  <si>
    <t>Edwin Espinal</t>
  </si>
  <si>
    <t>sa657955</t>
  </si>
  <si>
    <t>Dylan Cozens</t>
  </si>
  <si>
    <t>sa659237</t>
  </si>
  <si>
    <t>Raul Mondesi</t>
  </si>
  <si>
    <t>sa542553</t>
  </si>
  <si>
    <t>Juan Gamboa</t>
  </si>
  <si>
    <t>sa597958</t>
  </si>
  <si>
    <t>Dillon Thomas</t>
  </si>
  <si>
    <t>sa658673</t>
  </si>
  <si>
    <t>Mark Donato</t>
  </si>
  <si>
    <t>sa597103</t>
  </si>
  <si>
    <t>Alberto Triunfel</t>
  </si>
  <si>
    <t>sa549668</t>
  </si>
  <si>
    <t>Dominic Ficociello</t>
  </si>
  <si>
    <t>sa546473</t>
  </si>
  <si>
    <t>Jhohan Acevedo</t>
  </si>
  <si>
    <t>sa601044</t>
  </si>
  <si>
    <t>Christian Lopes</t>
  </si>
  <si>
    <t>sa507207</t>
  </si>
  <si>
    <t>Raul Fortunato</t>
  </si>
  <si>
    <t>sa621634</t>
  </si>
  <si>
    <t>Eric Garcia</t>
  </si>
  <si>
    <t>sa549854</t>
  </si>
  <si>
    <t>Jack Reinheimer</t>
  </si>
  <si>
    <t>sa829296</t>
  </si>
  <si>
    <t>Mason Davis</t>
  </si>
  <si>
    <t>sa597168</t>
  </si>
  <si>
    <t>Juan Herrera</t>
  </si>
  <si>
    <t>sa658146</t>
  </si>
  <si>
    <t>Stephen Carmon</t>
  </si>
  <si>
    <t>sa547818</t>
  </si>
  <si>
    <t>Rodrigo Vigil</t>
  </si>
  <si>
    <t>sa506829</t>
  </si>
  <si>
    <t>Yefri Perez</t>
  </si>
  <si>
    <t>sa455422</t>
  </si>
  <si>
    <t>Harold Martinez</t>
  </si>
  <si>
    <t>sa547007</t>
  </si>
  <si>
    <t>Bryan Haar</t>
  </si>
  <si>
    <t>sa709002</t>
  </si>
  <si>
    <t>Adam Engel</t>
  </si>
  <si>
    <t>sa737841</t>
  </si>
  <si>
    <t>Kean Wong</t>
  </si>
  <si>
    <t>sa548399</t>
  </si>
  <si>
    <t>Charles Jones</t>
  </si>
  <si>
    <t>sa621637</t>
  </si>
  <si>
    <t>Spencer Kieboom</t>
  </si>
  <si>
    <t>sa501723</t>
  </si>
  <si>
    <t>Casio Grider</t>
  </si>
  <si>
    <t>sa547010</t>
  </si>
  <si>
    <t>Justin Gominsky</t>
  </si>
  <si>
    <t>sa658498</t>
  </si>
  <si>
    <t>Zach Larson</t>
  </si>
  <si>
    <t>sa829229</t>
  </si>
  <si>
    <t>Devan Ahart</t>
  </si>
  <si>
    <t>sa549139</t>
  </si>
  <si>
    <t>Chace Numata</t>
  </si>
  <si>
    <t>Hector Hernandez</t>
  </si>
  <si>
    <t>sa599204</t>
  </si>
  <si>
    <t>Brian Anderson</t>
  </si>
  <si>
    <t>sa550381</t>
  </si>
  <si>
    <t>Dexter Kjerstad</t>
  </si>
  <si>
    <t>sa602429</t>
  </si>
  <si>
    <t>Drew Weeks</t>
  </si>
  <si>
    <t>sa506770</t>
  </si>
  <si>
    <t>Fidel Pena</t>
  </si>
  <si>
    <t>sa620958</t>
  </si>
  <si>
    <t>Kyle Farmer</t>
  </si>
  <si>
    <t>sa737918</t>
  </si>
  <si>
    <t>James Yezzo</t>
  </si>
  <si>
    <t>sa603124</t>
  </si>
  <si>
    <t>Trent Garrison</t>
  </si>
  <si>
    <t>sa738310</t>
  </si>
  <si>
    <t>Joseph Odom</t>
  </si>
  <si>
    <t>sa621374</t>
  </si>
  <si>
    <t>Danny Hayes</t>
  </si>
  <si>
    <t>sa547804</t>
  </si>
  <si>
    <t>Marco Hernandez</t>
  </si>
  <si>
    <t>sa655912</t>
  </si>
  <si>
    <t>Javier Betancourt</t>
  </si>
  <si>
    <t>sa526813</t>
  </si>
  <si>
    <t>Niko Gallego</t>
  </si>
  <si>
    <t>sa657562</t>
  </si>
  <si>
    <t>Manuel Joseph</t>
  </si>
  <si>
    <t>sa506265</t>
  </si>
  <si>
    <t>Junior Arias</t>
  </si>
  <si>
    <t>sa829046</t>
  </si>
  <si>
    <t>Danny Mars</t>
  </si>
  <si>
    <t>sa549577</t>
  </si>
  <si>
    <t>Steven Ramos</t>
  </si>
  <si>
    <t>sa550086</t>
  </si>
  <si>
    <t>James Ramsay</t>
  </si>
  <si>
    <t>sa597900</t>
  </si>
  <si>
    <t>J.D. Davis</t>
  </si>
  <si>
    <t>sa739543</t>
  </si>
  <si>
    <t>David Mayfield</t>
  </si>
  <si>
    <t>sa578149</t>
  </si>
  <si>
    <t>Dusty Robinson</t>
  </si>
  <si>
    <t>sa598178</t>
  </si>
  <si>
    <t>Scott Wingo</t>
  </si>
  <si>
    <t>sa548243</t>
  </si>
  <si>
    <t>Yordy Cabrera</t>
  </si>
  <si>
    <t>sa827122</t>
  </si>
  <si>
    <t>Bobby Boyd</t>
  </si>
  <si>
    <t>sa738708</t>
  </si>
  <si>
    <t>Curt Powell</t>
  </si>
  <si>
    <t>sa738144</t>
  </si>
  <si>
    <t>Chad Hinshaw</t>
  </si>
  <si>
    <t>sa621486</t>
  </si>
  <si>
    <t>Torsten Boss</t>
  </si>
  <si>
    <t>sa546786</t>
  </si>
  <si>
    <t>Tim Roberson</t>
  </si>
  <si>
    <t>sa659001</t>
  </si>
  <si>
    <t>Chad Christensen</t>
  </si>
  <si>
    <t>sa737830</t>
  </si>
  <si>
    <t>Adam Frazier</t>
  </si>
  <si>
    <t>sa806877</t>
  </si>
  <si>
    <t>Eddy Alvarez</t>
  </si>
  <si>
    <t>sa507248</t>
  </si>
  <si>
    <t>Luis Domoromo</t>
  </si>
  <si>
    <t>sa658104</t>
  </si>
  <si>
    <t>Andrew Velazquez</t>
  </si>
  <si>
    <t>sa550326</t>
  </si>
  <si>
    <t>Jacob Hannemann</t>
  </si>
  <si>
    <t>sa597006</t>
  </si>
  <si>
    <t>Mauricio Ramos</t>
  </si>
  <si>
    <t>sa738241</t>
  </si>
  <si>
    <t>Dustin Fowler</t>
  </si>
  <si>
    <t>sa549119</t>
  </si>
  <si>
    <t>Michael Mosby</t>
  </si>
  <si>
    <t>sa506916</t>
  </si>
  <si>
    <t>Gilbert Gomez</t>
  </si>
  <si>
    <t>sa504941</t>
  </si>
  <si>
    <t>Exicardo Cayones</t>
  </si>
  <si>
    <t>sa454764</t>
  </si>
  <si>
    <t>Benji Gonzalez</t>
  </si>
  <si>
    <t>sa577954</t>
  </si>
  <si>
    <t>Zach Wright</t>
  </si>
  <si>
    <t>sa738292</t>
  </si>
  <si>
    <t>Nolan Earley</t>
  </si>
  <si>
    <t>sa660586</t>
  </si>
  <si>
    <t>Harold Ramirez</t>
  </si>
  <si>
    <t>sa549103</t>
  </si>
  <si>
    <t>Austin Wilson</t>
  </si>
  <si>
    <t>sa738403</t>
  </si>
  <si>
    <t>Zach Shank</t>
  </si>
  <si>
    <t>sa737835</t>
  </si>
  <si>
    <t>Justin Bohn</t>
  </si>
  <si>
    <t>sa549069</t>
  </si>
  <si>
    <t>Wade Kirkland</t>
  </si>
  <si>
    <t>sa596234</t>
  </si>
  <si>
    <t>David Gonzalez</t>
  </si>
  <si>
    <t>sa737828</t>
  </si>
  <si>
    <t>Corey Simpson</t>
  </si>
  <si>
    <t>sa737848</t>
  </si>
  <si>
    <t>Jake Bauers</t>
  </si>
  <si>
    <t>sa598620</t>
  </si>
  <si>
    <t>William Skinner</t>
  </si>
  <si>
    <t>sa501688</t>
  </si>
  <si>
    <t>Walker Gourley</t>
  </si>
  <si>
    <t>sa506837</t>
  </si>
  <si>
    <t>Jesus Solorzano</t>
  </si>
  <si>
    <t>sa502602</t>
  </si>
  <si>
    <t>Ydwin Villegas</t>
  </si>
  <si>
    <t>sa597033</t>
  </si>
  <si>
    <t>Victor Cruzado</t>
  </si>
  <si>
    <t>sa548221</t>
  </si>
  <si>
    <t>Christopher Hawkins</t>
  </si>
  <si>
    <t>sa455078</t>
  </si>
  <si>
    <t>Jacob Kuebler</t>
  </si>
  <si>
    <t>sa658103</t>
  </si>
  <si>
    <t>Marty Gantt</t>
  </si>
  <si>
    <t>sa500836</t>
  </si>
  <si>
    <t>Cameron Garfield</t>
  </si>
  <si>
    <t>sa597739</t>
  </si>
  <si>
    <t>Gustavo Martinez</t>
  </si>
  <si>
    <t>sa549827</t>
  </si>
  <si>
    <t>Brian Ragira</t>
  </si>
  <si>
    <t>sa596288</t>
  </si>
  <si>
    <t>Harold Castro</t>
  </si>
  <si>
    <t>sa549627</t>
  </si>
  <si>
    <t>Guillermo Pimentel</t>
  </si>
  <si>
    <t>sa597507</t>
  </si>
  <si>
    <t>Emilio Guerrero</t>
  </si>
  <si>
    <t>Travis Tartamella</t>
  </si>
  <si>
    <t>sa550461</t>
  </si>
  <si>
    <t>Chan Moon</t>
  </si>
  <si>
    <t>sa597751</t>
  </si>
  <si>
    <t>Bubba Starling</t>
  </si>
  <si>
    <t>sa738426</t>
  </si>
  <si>
    <t>George Roberts</t>
  </si>
  <si>
    <t>sa505526</t>
  </si>
  <si>
    <t>Anderson Feliz</t>
  </si>
  <si>
    <t>sa738899</t>
  </si>
  <si>
    <t>Zack Granite</t>
  </si>
  <si>
    <t>sa550115</t>
  </si>
  <si>
    <t>Lee Orr</t>
  </si>
  <si>
    <t>sa548196</t>
  </si>
  <si>
    <t>Michael Antonio</t>
  </si>
  <si>
    <t>sa580435</t>
  </si>
  <si>
    <t>Mike Marjama</t>
  </si>
  <si>
    <t>sa658346</t>
  </si>
  <si>
    <t>Tyler Tewell</t>
  </si>
  <si>
    <t>sa546925</t>
  </si>
  <si>
    <t>Joel Hutter</t>
  </si>
  <si>
    <t>sa549774</t>
  </si>
  <si>
    <t>Eric Sim</t>
  </si>
  <si>
    <t>sa738437</t>
  </si>
  <si>
    <t>Rowdy Tellez</t>
  </si>
  <si>
    <t>sa579540</t>
  </si>
  <si>
    <t>Chadd Krist</t>
  </si>
  <si>
    <t>sa621485</t>
  </si>
  <si>
    <t>Jimmy Bosco</t>
  </si>
  <si>
    <t>sa829126</t>
  </si>
  <si>
    <t>Bo Way</t>
  </si>
  <si>
    <t>sa577962</t>
  </si>
  <si>
    <t>Pratt Maynard</t>
  </si>
  <si>
    <t>Jean Batista</t>
  </si>
  <si>
    <t>sa597957</t>
  </si>
  <si>
    <t>Jason King</t>
  </si>
  <si>
    <t>sa597773</t>
  </si>
  <si>
    <t>Roman Quinn</t>
  </si>
  <si>
    <t>sa550348</t>
  </si>
  <si>
    <t>Tyler Marincov</t>
  </si>
  <si>
    <t>sa392849</t>
  </si>
  <si>
    <t>Mayo Acosta</t>
  </si>
  <si>
    <t>sa503393</t>
  </si>
  <si>
    <t>Jerome Pena</t>
  </si>
  <si>
    <t>sa598342</t>
  </si>
  <si>
    <t>Nick Vickerson</t>
  </si>
  <si>
    <t>sa501646</t>
  </si>
  <si>
    <t>Ronnie Richardson</t>
  </si>
  <si>
    <t>sa508178</t>
  </si>
  <si>
    <t>Corey Adamson</t>
  </si>
  <si>
    <t>sa507166</t>
  </si>
  <si>
    <t>Jose Rosario</t>
  </si>
  <si>
    <t>sa597083</t>
  </si>
  <si>
    <t>Yonathan Daza</t>
  </si>
  <si>
    <t>sa658626</t>
  </si>
  <si>
    <t>Jared Reaves</t>
  </si>
  <si>
    <t>sa503813</t>
  </si>
  <si>
    <t>Dane Phillips</t>
  </si>
  <si>
    <t>sa548036</t>
  </si>
  <si>
    <t>Narciso Mesa</t>
  </si>
  <si>
    <t>sa596985</t>
  </si>
  <si>
    <t>Maikis De La Cruz</t>
  </si>
  <si>
    <t>sa548065</t>
  </si>
  <si>
    <t>Jesus Loya</t>
  </si>
  <si>
    <t>Steven Baron</t>
  </si>
  <si>
    <t>sa547994</t>
  </si>
  <si>
    <t>Cesar Galvez</t>
  </si>
  <si>
    <t>sa598663</t>
  </si>
  <si>
    <t>Jonathan Schwind</t>
  </si>
  <si>
    <t>sa658909</t>
  </si>
  <si>
    <t>Jorge Saez</t>
  </si>
  <si>
    <t>Pedro Diaz</t>
  </si>
  <si>
    <t>sa737849</t>
  </si>
  <si>
    <t>Forrestt Allday</t>
  </si>
  <si>
    <t>sa579780</t>
  </si>
  <si>
    <t>Logan Vick</t>
  </si>
  <si>
    <t>sa550463</t>
  </si>
  <si>
    <t>Niko Goodrum</t>
  </si>
  <si>
    <t>sa657985</t>
  </si>
  <si>
    <t>Austin Dean</t>
  </si>
  <si>
    <t>sa737860</t>
  </si>
  <si>
    <t>Ross Kivett</t>
  </si>
  <si>
    <t>sa599743</t>
  </si>
  <si>
    <t>Samuel Kimmel</t>
  </si>
  <si>
    <t>sa621584</t>
  </si>
  <si>
    <t>Mike Garza</t>
  </si>
  <si>
    <t>sa602610</t>
  </si>
  <si>
    <t>Jeremy Rathjen</t>
  </si>
  <si>
    <t>sa708990</t>
  </si>
  <si>
    <t>Chad Pinder</t>
  </si>
  <si>
    <t>sa737559</t>
  </si>
  <si>
    <t>Justin Williams</t>
  </si>
  <si>
    <t>sa549070</t>
  </si>
  <si>
    <t>Shane Opitz</t>
  </si>
  <si>
    <t>sa550164</t>
  </si>
  <si>
    <t>James Roberts</t>
  </si>
  <si>
    <t>J.C. Boscan</t>
  </si>
  <si>
    <t>Pedro Severino</t>
  </si>
  <si>
    <t>sa546989</t>
  </si>
  <si>
    <t>Lucas Herbst</t>
  </si>
  <si>
    <t>sa658001</t>
  </si>
  <si>
    <t>Chuck Taylor</t>
  </si>
  <si>
    <t>sa506830</t>
  </si>
  <si>
    <t>Felix Munoz</t>
  </si>
  <si>
    <t>sa599279</t>
  </si>
  <si>
    <t>A.J. Reed</t>
  </si>
  <si>
    <t>sa737440</t>
  </si>
  <si>
    <t>Austin Meadows</t>
  </si>
  <si>
    <t>sa709024</t>
  </si>
  <si>
    <t>Jeff Mcneil</t>
  </si>
  <si>
    <t>sa829487</t>
  </si>
  <si>
    <t>Sean Godfrey</t>
  </si>
  <si>
    <t>sa549449</t>
  </si>
  <si>
    <t>Daniel Palka</t>
  </si>
  <si>
    <t>sa579127</t>
  </si>
  <si>
    <t>Brandon Bayardi</t>
  </si>
  <si>
    <t>sa549224</t>
  </si>
  <si>
    <t>Ronard Castillo</t>
  </si>
  <si>
    <t>sa737833</t>
  </si>
  <si>
    <t>Garrett Cooper</t>
  </si>
  <si>
    <t>sa546794</t>
  </si>
  <si>
    <t>Khayyan Norfork</t>
  </si>
  <si>
    <t>sa548555</t>
  </si>
  <si>
    <t>Alex Mcclure</t>
  </si>
  <si>
    <t>sa455451</t>
  </si>
  <si>
    <t>Carter Bell</t>
  </si>
  <si>
    <t>sa549523</t>
  </si>
  <si>
    <t>Pierce Rankin</t>
  </si>
  <si>
    <t>sa738943</t>
  </si>
  <si>
    <t>Eric Aguilera</t>
  </si>
  <si>
    <t>sa597839</t>
  </si>
  <si>
    <t>Patrick Leonard</t>
  </si>
  <si>
    <t>Ali Solis</t>
  </si>
  <si>
    <t>sa829978</t>
  </si>
  <si>
    <t>Daniel Carbonell</t>
  </si>
  <si>
    <t>sa598804</t>
  </si>
  <si>
    <t>Tyler Chism</t>
  </si>
  <si>
    <t>sa709546</t>
  </si>
  <si>
    <t>Cole Sturgeon</t>
  </si>
  <si>
    <t>sa599282</t>
  </si>
  <si>
    <t>Jesse Wierzbicki</t>
  </si>
  <si>
    <t>sa597762</t>
  </si>
  <si>
    <t>Tyler Goeddel</t>
  </si>
  <si>
    <t>sa548189</t>
  </si>
  <si>
    <t>Kellin Deglan</t>
  </si>
  <si>
    <t>sa621617</t>
  </si>
  <si>
    <t>Austin Elkins</t>
  </si>
  <si>
    <t>sa508176</t>
  </si>
  <si>
    <t>Willson Contreras</t>
  </si>
  <si>
    <t>sa829115</t>
  </si>
  <si>
    <t>Jake Peter</t>
  </si>
  <si>
    <t>sa596948</t>
  </si>
  <si>
    <t>sa507157</t>
  </si>
  <si>
    <t>Ericson Leonora</t>
  </si>
  <si>
    <t>sa551012</t>
  </si>
  <si>
    <t>Kelvin Encarnacion</t>
  </si>
  <si>
    <t>sa463212</t>
  </si>
  <si>
    <t>Geulin Beltre</t>
  </si>
  <si>
    <t>sa597897</t>
  </si>
  <si>
    <t>Tyler Grimes</t>
  </si>
  <si>
    <t>sa599245</t>
  </si>
  <si>
    <t>Bradley Zimmer</t>
  </si>
  <si>
    <t>sa738573</t>
  </si>
  <si>
    <t>Adam Law</t>
  </si>
  <si>
    <t>sa506980</t>
  </si>
  <si>
    <t>Jesus Galindo</t>
  </si>
  <si>
    <t>sa657922</t>
  </si>
  <si>
    <t>Clint Coulter</t>
  </si>
  <si>
    <t>sa659072</t>
  </si>
  <si>
    <t>Breland Almadova</t>
  </si>
  <si>
    <t>sa829204</t>
  </si>
  <si>
    <t>Shane Hoelscher</t>
  </si>
  <si>
    <t>sa502776</t>
  </si>
  <si>
    <t>Cody Keefer</t>
  </si>
  <si>
    <t>sa546748</t>
  </si>
  <si>
    <t>Parker Berberet</t>
  </si>
  <si>
    <t>sa505516</t>
  </si>
  <si>
    <t>Reymond Nunez</t>
  </si>
  <si>
    <t>sa550125</t>
  </si>
  <si>
    <t>Michael Gerber</t>
  </si>
  <si>
    <t>sa738359</t>
  </si>
  <si>
    <t>Justin Maffei</t>
  </si>
  <si>
    <t>sa658259</t>
  </si>
  <si>
    <t>Brock Hebert</t>
  </si>
  <si>
    <t>sa658013</t>
  </si>
  <si>
    <t>Ronnie Freeman</t>
  </si>
  <si>
    <t>sa549344</t>
  </si>
  <si>
    <t>Justin Miller</t>
  </si>
  <si>
    <t>sa577674</t>
  </si>
  <si>
    <t>Derek Jones</t>
  </si>
  <si>
    <t>sa501997</t>
  </si>
  <si>
    <t>Stephen Perez</t>
  </si>
  <si>
    <t>sa455548</t>
  </si>
  <si>
    <t>Sean Buckley</t>
  </si>
  <si>
    <t>sa548301</t>
  </si>
  <si>
    <t>Andrew Toles</t>
  </si>
  <si>
    <t>sa392748</t>
  </si>
  <si>
    <t>Alberto Rosario</t>
  </si>
  <si>
    <t>sa455553</t>
  </si>
  <si>
    <t>Jacob Rogers</t>
  </si>
  <si>
    <t>sa736654</t>
  </si>
  <si>
    <t>Domingo Leyba</t>
  </si>
  <si>
    <t>sa290179</t>
  </si>
  <si>
    <t>Ralph Henriquez</t>
  </si>
  <si>
    <t>Erisbel Arruebarrena</t>
  </si>
  <si>
    <t>sa548003</t>
  </si>
  <si>
    <t>Jose Briceno</t>
  </si>
  <si>
    <t>sa597771</t>
  </si>
  <si>
    <t>Cameron Gallagher</t>
  </si>
  <si>
    <t>sa658633</t>
  </si>
  <si>
    <t>Anthony Caronia</t>
  </si>
  <si>
    <t>sa577746</t>
  </si>
  <si>
    <t>Robert Crocker</t>
  </si>
  <si>
    <t>sa621638</t>
  </si>
  <si>
    <t>Jared King</t>
  </si>
  <si>
    <t>sa579778</t>
  </si>
  <si>
    <t>Cal Towey</t>
  </si>
  <si>
    <t>sa597594</t>
  </si>
  <si>
    <t>Elio Castillo</t>
  </si>
  <si>
    <t>sa736999</t>
  </si>
  <si>
    <t>Brallan Perez</t>
  </si>
  <si>
    <t>sa599518</t>
  </si>
  <si>
    <t>Raphael Rhymes</t>
  </si>
  <si>
    <t>sa621672</t>
  </si>
  <si>
    <t>William Carmona</t>
  </si>
  <si>
    <t>sa454381</t>
  </si>
  <si>
    <t>Anthony Hewitt</t>
  </si>
  <si>
    <t>sa548053</t>
  </si>
  <si>
    <t>Luis Tejada</t>
  </si>
  <si>
    <t>sa578983</t>
  </si>
  <si>
    <t>Tommy Coyle</t>
  </si>
  <si>
    <t>sa550207</t>
  </si>
  <si>
    <t>Chad Wallach</t>
  </si>
  <si>
    <t>sa502437</t>
  </si>
  <si>
    <t>Cody Stubbs</t>
  </si>
  <si>
    <t>sa548483</t>
  </si>
  <si>
    <t>JaDamion Williams</t>
  </si>
  <si>
    <t>sa738411</t>
  </si>
  <si>
    <t>Justin Ringo</t>
  </si>
  <si>
    <t>sa658271</t>
  </si>
  <si>
    <t>Bruce Caldwell</t>
  </si>
  <si>
    <t>sa503319</t>
  </si>
  <si>
    <t>Gustavo Pierre</t>
  </si>
  <si>
    <t>sa577808</t>
  </si>
  <si>
    <t>Alfredo Rodriguez</t>
  </si>
  <si>
    <t>sa660832</t>
  </si>
  <si>
    <t>Steven Graeter</t>
  </si>
  <si>
    <t>sa635035</t>
  </si>
  <si>
    <t>Jesus Arredondo</t>
  </si>
  <si>
    <t>sa621790</t>
  </si>
  <si>
    <t>Zach Vincej</t>
  </si>
  <si>
    <t>sa738337</t>
  </si>
  <si>
    <t>Mark Shannon</t>
  </si>
  <si>
    <t>sa602394</t>
  </si>
  <si>
    <t>Eric Wood</t>
  </si>
  <si>
    <t>sa658792</t>
  </si>
  <si>
    <t>Rashad Brown</t>
  </si>
  <si>
    <t>sa328104</t>
  </si>
  <si>
    <t>Jon Del Campo</t>
  </si>
  <si>
    <t>sa511026</t>
  </si>
  <si>
    <t>Aderlin Rodriguez</t>
  </si>
  <si>
    <t>sa706987</t>
  </si>
  <si>
    <t>Chase Mcdonald</t>
  </si>
  <si>
    <t>sa737539</t>
  </si>
  <si>
    <t>Ryan Mcmahon</t>
  </si>
  <si>
    <t>sa657593</t>
  </si>
  <si>
    <t>Rafael Valera</t>
  </si>
  <si>
    <t>sa502425</t>
  </si>
  <si>
    <t>Rashawn Payne</t>
  </si>
  <si>
    <t>sa506259</t>
  </si>
  <si>
    <t>Samuel Diaz</t>
  </si>
  <si>
    <t>sa707751</t>
  </si>
  <si>
    <t>Jordan Patterson</t>
  </si>
  <si>
    <t>sa454580</t>
  </si>
  <si>
    <t>Troy Hanzawa</t>
  </si>
  <si>
    <t>sa577019</t>
  </si>
  <si>
    <t>Creede Simpson</t>
  </si>
  <si>
    <t>sa504967</t>
  </si>
  <si>
    <t>Omar Narvaez</t>
  </si>
  <si>
    <t>sa506909</t>
  </si>
  <si>
    <t>Eudy Pina</t>
  </si>
  <si>
    <t>sa501560</t>
  </si>
  <si>
    <t>Myrio Richard</t>
  </si>
  <si>
    <t>sa597740</t>
  </si>
  <si>
    <t>Herlis Rodriguez</t>
  </si>
  <si>
    <t>Jose Lopez</t>
  </si>
  <si>
    <t>sa548430</t>
  </si>
  <si>
    <t>Wynston Sawyer</t>
  </si>
  <si>
    <t>sa597500</t>
  </si>
  <si>
    <t>Jose Rondon</t>
  </si>
  <si>
    <t>sa738209</t>
  </si>
  <si>
    <t>Jason Kanzler</t>
  </si>
  <si>
    <t>sa596954</t>
  </si>
  <si>
    <t>Jeimer Candelario</t>
  </si>
  <si>
    <t>sa621622</t>
  </si>
  <si>
    <t>Dan Gulbransen</t>
  </si>
  <si>
    <t>sa579296</t>
  </si>
  <si>
    <t>Joe Sever</t>
  </si>
  <si>
    <t>sa658602</t>
  </si>
  <si>
    <t>Benjamin Turner</t>
  </si>
  <si>
    <t>sa657873</t>
  </si>
  <si>
    <t>Mitch Nay</t>
  </si>
  <si>
    <t>sa578097</t>
  </si>
  <si>
    <t>Mike Dowd</t>
  </si>
  <si>
    <t>sa549450</t>
  </si>
  <si>
    <t>Benjamin Carhart</t>
  </si>
  <si>
    <t>sa503326</t>
  </si>
  <si>
    <t>Art Charles</t>
  </si>
  <si>
    <t>sa328150</t>
  </si>
  <si>
    <t>Mark Thomas</t>
  </si>
  <si>
    <t>Drew Butera</t>
  </si>
  <si>
    <t>sa599513</t>
  </si>
  <si>
    <t>Dominique Taylor</t>
  </si>
  <si>
    <t>sa658558</t>
  </si>
  <si>
    <t>Cameron Flynn</t>
  </si>
  <si>
    <t>sa548021</t>
  </si>
  <si>
    <t>Christopher Garia</t>
  </si>
  <si>
    <t>sa546600</t>
  </si>
  <si>
    <t>Chad Wright</t>
  </si>
  <si>
    <t>sa657400</t>
  </si>
  <si>
    <t>Rafael Bautista</t>
  </si>
  <si>
    <t>Ramon Ramirez</t>
  </si>
  <si>
    <t>sa503672</t>
  </si>
  <si>
    <t>Jeremy Baltz</t>
  </si>
  <si>
    <t>sa501447</t>
  </si>
  <si>
    <t>Lucas Bailey</t>
  </si>
  <si>
    <t>sa738182</t>
  </si>
  <si>
    <t>Frank Schwindel</t>
  </si>
  <si>
    <t>sa501943</t>
  </si>
  <si>
    <t>Keenyn Walker</t>
  </si>
  <si>
    <t>sa598118</t>
  </si>
  <si>
    <t>Jon Matthews</t>
  </si>
  <si>
    <t>sa550323</t>
  </si>
  <si>
    <t>Brandon Miller</t>
  </si>
  <si>
    <t>sa547940</t>
  </si>
  <si>
    <t>Ramon Torres</t>
  </si>
  <si>
    <t>sa546797</t>
  </si>
  <si>
    <t>Danny Oh</t>
  </si>
  <si>
    <t>sa254509</t>
  </si>
  <si>
    <t>Anderson De La Rosa</t>
  </si>
  <si>
    <t>sa392886</t>
  </si>
  <si>
    <t>Anthony Phillips</t>
  </si>
  <si>
    <t>sa507137</t>
  </si>
  <si>
    <t>Yeicok Calderon</t>
  </si>
  <si>
    <t>sa506772</t>
  </si>
  <si>
    <t>Raul Navarro</t>
  </si>
  <si>
    <t>sa598265</t>
  </si>
  <si>
    <t>Logan Moore</t>
  </si>
  <si>
    <t>sa658187</t>
  </si>
  <si>
    <t>Correlle Prime</t>
  </si>
  <si>
    <t>Jeff Mathis</t>
  </si>
  <si>
    <t>sa738897</t>
  </si>
  <si>
    <t>Jake Romanski</t>
  </si>
  <si>
    <t>sa502056</t>
  </si>
  <si>
    <t>Nelfi Zapata</t>
  </si>
  <si>
    <t>sa546717</t>
  </si>
  <si>
    <t>Tony Thompson</t>
  </si>
  <si>
    <t>sa502672</t>
  </si>
  <si>
    <t>Brenden Webb</t>
  </si>
  <si>
    <t>sa390642</t>
  </si>
  <si>
    <t>B.J. Guinn</t>
  </si>
  <si>
    <t>Rocky Gale</t>
  </si>
  <si>
    <t>sa621599</t>
  </si>
  <si>
    <t>Alex Swim</t>
  </si>
  <si>
    <t>sa657923</t>
  </si>
  <si>
    <t>Lewis Brinson</t>
  </si>
  <si>
    <t>sa738208</t>
  </si>
  <si>
    <t>Jon Kemmer</t>
  </si>
  <si>
    <t>sa579381</t>
  </si>
  <si>
    <t>Eduard Pinto</t>
  </si>
  <si>
    <t>sa503878</t>
  </si>
  <si>
    <t>Jose Toussen</t>
  </si>
  <si>
    <t>sa454974</t>
  </si>
  <si>
    <t>Isaac Galloway</t>
  </si>
  <si>
    <t>sa738710</t>
  </si>
  <si>
    <t>Alex Allbritton</t>
  </si>
  <si>
    <t>John Baker</t>
  </si>
  <si>
    <t>Miguel Rojas</t>
  </si>
  <si>
    <t>sa548454</t>
  </si>
  <si>
    <t>Jake Depew</t>
  </si>
  <si>
    <t>sa506334</t>
  </si>
  <si>
    <t>Daniel Mateo</t>
  </si>
  <si>
    <t>sa599888</t>
  </si>
  <si>
    <t>sa706880</t>
  </si>
  <si>
    <t>Jordan Hankins</t>
  </si>
  <si>
    <t>sa602385</t>
  </si>
  <si>
    <t>Matt Wessinger</t>
  </si>
  <si>
    <t>sa550136</t>
  </si>
  <si>
    <t>Jaycob Brugman</t>
  </si>
  <si>
    <t>sa738900</t>
  </si>
  <si>
    <t>Ronnie Mitchell</t>
  </si>
  <si>
    <t>sa598684</t>
  </si>
  <si>
    <t>Aneury Tavarez</t>
  </si>
  <si>
    <t>sa657980</t>
  </si>
  <si>
    <t>Rio Ruiz</t>
  </si>
  <si>
    <t>sa504705</t>
  </si>
  <si>
    <t>Ildemaro Vargas</t>
  </si>
  <si>
    <t>sa549485</t>
  </si>
  <si>
    <t>Rock Shoulders</t>
  </si>
  <si>
    <t>sa504866</t>
  </si>
  <si>
    <t>Willians Astudillo</t>
  </si>
  <si>
    <t>sa598324</t>
  </si>
  <si>
    <t>Ryan Goetz</t>
  </si>
  <si>
    <t>sa621493</t>
  </si>
  <si>
    <t>Ryon Healy</t>
  </si>
  <si>
    <t>sa597800</t>
  </si>
  <si>
    <t>Kes Carter</t>
  </si>
  <si>
    <t>sa598653</t>
  </si>
  <si>
    <t>Danry Vasquez</t>
  </si>
  <si>
    <t>sa455106</t>
  </si>
  <si>
    <t>Rashun Dixon</t>
  </si>
  <si>
    <t>sa621660</t>
  </si>
  <si>
    <t>Mason Katz</t>
  </si>
  <si>
    <t>sa709292</t>
  </si>
  <si>
    <t>Drew Dosch</t>
  </si>
  <si>
    <t>sa549361</t>
  </si>
  <si>
    <t>Jeff Arnold</t>
  </si>
  <si>
    <t>sa579327</t>
  </si>
  <si>
    <t>Cody Koback</t>
  </si>
  <si>
    <t>sa546784</t>
  </si>
  <si>
    <t>Aaron Munoz</t>
  </si>
  <si>
    <t>sa328612</t>
  </si>
  <si>
    <t>Craig Albernaz</t>
  </si>
  <si>
    <t>sa455866</t>
  </si>
  <si>
    <t>sa658928</t>
  </si>
  <si>
    <t>Mike Mcquillan</t>
  </si>
  <si>
    <t>Kelby Tomlinson</t>
  </si>
  <si>
    <t>Brendan Ryan</t>
  </si>
  <si>
    <t>sa503253</t>
  </si>
  <si>
    <t>Edgar Duran</t>
  </si>
  <si>
    <t>sa598329</t>
  </si>
  <si>
    <t>Jeff Holm</t>
  </si>
  <si>
    <t>sa738165</t>
  </si>
  <si>
    <t>Ryan Gebhardt</t>
  </si>
  <si>
    <t>sa503320</t>
  </si>
  <si>
    <t>Adolfo Reina</t>
  </si>
  <si>
    <t>Eli Whiteside</t>
  </si>
  <si>
    <t>sa659318</t>
  </si>
  <si>
    <t>Blake Barber</t>
  </si>
  <si>
    <t>sa659756</t>
  </si>
  <si>
    <t>Andrew Longley</t>
  </si>
  <si>
    <t>sa599306</t>
  </si>
  <si>
    <t>Juan Perez</t>
  </si>
  <si>
    <t>Koyie Hill</t>
  </si>
  <si>
    <t>sa550060</t>
  </si>
  <si>
    <t>sa526271</t>
  </si>
  <si>
    <t>Cody Hawn</t>
  </si>
  <si>
    <t>sa658631</t>
  </si>
  <si>
    <t>Tanner Mathis</t>
  </si>
  <si>
    <t>sa549828</t>
  </si>
  <si>
    <t>Brian Pointer</t>
  </si>
  <si>
    <t>sa502108</t>
  </si>
  <si>
    <t>Terrence Dayleg</t>
  </si>
  <si>
    <t>sa598564</t>
  </si>
  <si>
    <t>Cody Grice</t>
  </si>
  <si>
    <t>sa392932</t>
  </si>
  <si>
    <t>Jeudy Valdez</t>
  </si>
  <si>
    <t>sa547914</t>
  </si>
  <si>
    <t>Luigi Rodriguez</t>
  </si>
  <si>
    <t>sa577859</t>
  </si>
  <si>
    <t>Barrett Barnes</t>
  </si>
  <si>
    <t>sa657944</t>
  </si>
  <si>
    <t>Avery Romero</t>
  </si>
  <si>
    <t>sa388380</t>
  </si>
  <si>
    <t>Taylor Harbin</t>
  </si>
  <si>
    <t>sa546827</t>
  </si>
  <si>
    <t>Will Piwnica-Worms</t>
  </si>
  <si>
    <t>sa545418</t>
  </si>
  <si>
    <t>Ross Wilson</t>
  </si>
  <si>
    <t>sa579274</t>
  </si>
  <si>
    <t>Anthony Bemboom</t>
  </si>
  <si>
    <t>sa507265</t>
  </si>
  <si>
    <t>Miguel Del Castillo</t>
  </si>
  <si>
    <t>sa503525</t>
  </si>
  <si>
    <t>Maxx Tissenbaum</t>
  </si>
  <si>
    <t>sa501755</t>
  </si>
  <si>
    <t>David Washington</t>
  </si>
  <si>
    <t>sa657904</t>
  </si>
  <si>
    <t>Courtney Hawkins</t>
  </si>
  <si>
    <t>Jorge Guzman</t>
  </si>
  <si>
    <t>sa501579</t>
  </si>
  <si>
    <t>Jonathan Garcia</t>
  </si>
  <si>
    <t>sa598325</t>
  </si>
  <si>
    <t>Todd Hankins</t>
  </si>
  <si>
    <t>sa658614</t>
  </si>
  <si>
    <t>Alec Mehrten</t>
  </si>
  <si>
    <t>sa599039</t>
  </si>
  <si>
    <t>Mallex Smith</t>
  </si>
  <si>
    <t>sa507023</t>
  </si>
  <si>
    <t>Estarlin Martinez</t>
  </si>
  <si>
    <t>sa657706</t>
  </si>
  <si>
    <t>Jose Chavez</t>
  </si>
  <si>
    <t>Evan Crawford</t>
  </si>
  <si>
    <t>sa548175</t>
  </si>
  <si>
    <t>Matt Lipka</t>
  </si>
  <si>
    <t>sa621629</t>
  </si>
  <si>
    <t>Ryan Dalton</t>
  </si>
  <si>
    <t>sa550097</t>
  </si>
  <si>
    <t>Jacob May</t>
  </si>
  <si>
    <t>sa286640</t>
  </si>
  <si>
    <t>Gabriel Gutierrez</t>
  </si>
  <si>
    <t>sa526209</t>
  </si>
  <si>
    <t>Trent Mummey</t>
  </si>
  <si>
    <t>sa709555</t>
  </si>
  <si>
    <t>Tyler Horan</t>
  </si>
  <si>
    <t>sa621675</t>
  </si>
  <si>
    <t>Johnny Field</t>
  </si>
  <si>
    <t>sa550346</t>
  </si>
  <si>
    <t>Patrick Brady</t>
  </si>
  <si>
    <t>sa577892</t>
  </si>
  <si>
    <t>Kyle Von Tungeln</t>
  </si>
  <si>
    <t>sa738895</t>
  </si>
  <si>
    <t>L.B. Dantzler</t>
  </si>
  <si>
    <t>Josh Wilson</t>
  </si>
  <si>
    <t>Jose Molina</t>
  </si>
  <si>
    <t>sa502753</t>
  </si>
  <si>
    <t>Louis Voit</t>
  </si>
  <si>
    <t>sa507054</t>
  </si>
  <si>
    <t>Justin Toole</t>
  </si>
  <si>
    <t>sa455932</t>
  </si>
  <si>
    <t>Gabriel Noriega</t>
  </si>
  <si>
    <t>Alberto Gonzalez</t>
  </si>
  <si>
    <t>sa390314</t>
  </si>
  <si>
    <t>Denny Almonte</t>
  </si>
  <si>
    <t>sa596834</t>
  </si>
  <si>
    <t>Renato Nunez</t>
  </si>
  <si>
    <t>sa547025</t>
  </si>
  <si>
    <t>Jimmy Swift</t>
  </si>
  <si>
    <t>sa548218</t>
  </si>
  <si>
    <t>Aaron Shipman</t>
  </si>
  <si>
    <t>sa599539</t>
  </si>
  <si>
    <t>Sam Travis</t>
  </si>
  <si>
    <t>sa526505</t>
  </si>
  <si>
    <t>Mickey Wiswall</t>
  </si>
  <si>
    <t>sa595953</t>
  </si>
  <si>
    <t>Ronny Rodriguez</t>
  </si>
  <si>
    <t>sa455466</t>
  </si>
  <si>
    <t>Marcus Knecht</t>
  </si>
  <si>
    <t>sa503328</t>
  </si>
  <si>
    <t>Jabari Henry</t>
  </si>
  <si>
    <t>sa578988</t>
  </si>
  <si>
    <t>Mitch Garver</t>
  </si>
  <si>
    <t>sa547910</t>
  </si>
  <si>
    <t>Delvis Morales</t>
  </si>
  <si>
    <t>sa621576</t>
  </si>
  <si>
    <t>Aaron Barbosa</t>
  </si>
  <si>
    <t>sa548473</t>
  </si>
  <si>
    <t>Kawika Emsley-Pai</t>
  </si>
  <si>
    <t>sa579278</t>
  </si>
  <si>
    <t>sa577885</t>
  </si>
  <si>
    <t>Zach Osborne</t>
  </si>
  <si>
    <t>sa596917</t>
  </si>
  <si>
    <t>Orlando Arcia</t>
  </si>
  <si>
    <t>sa658263</t>
  </si>
  <si>
    <t>Parker Morin</t>
  </si>
  <si>
    <t>sa500732</t>
  </si>
  <si>
    <t>Jiovanni Mier</t>
  </si>
  <si>
    <t>sa658032</t>
  </si>
  <si>
    <t>Wilfredo Rodriguez</t>
  </si>
  <si>
    <t>sa503519</t>
  </si>
  <si>
    <t>Ryan Lipkin</t>
  </si>
  <si>
    <t>Kaleb Cowart</t>
  </si>
  <si>
    <t>sa294705</t>
  </si>
  <si>
    <t>Roman Pena</t>
  </si>
  <si>
    <t>sa602694</t>
  </si>
  <si>
    <t>Chris Bostick</t>
  </si>
  <si>
    <t>sa549944</t>
  </si>
  <si>
    <t>Samuel Starr</t>
  </si>
  <si>
    <t>sa397967</t>
  </si>
  <si>
    <t>Albert Cartwright</t>
  </si>
  <si>
    <t>sa501936</t>
  </si>
  <si>
    <t>Dan Wagner</t>
  </si>
  <si>
    <t>sa658344</t>
  </si>
  <si>
    <t>Sherman Johnson</t>
  </si>
  <si>
    <t>sa708967</t>
  </si>
  <si>
    <t>Trey Mancini</t>
  </si>
  <si>
    <t>sa578858</t>
  </si>
  <si>
    <t>Sharif Othman</t>
  </si>
  <si>
    <t>sa504966</t>
  </si>
  <si>
    <t>Hector Guevara</t>
  </si>
  <si>
    <t>Clint Barmes</t>
  </si>
  <si>
    <t>sa549148</t>
  </si>
  <si>
    <t>Sean Dwyer</t>
  </si>
  <si>
    <t>Socrates Brito</t>
  </si>
  <si>
    <t>sa550265</t>
  </si>
  <si>
    <t>Mike Benjamin</t>
  </si>
  <si>
    <t>sa503029</t>
  </si>
  <si>
    <t>Gift Ngoepe</t>
  </si>
  <si>
    <t>sa732567</t>
  </si>
  <si>
    <t>Tucker Nathans</t>
  </si>
  <si>
    <t>sa548314</t>
  </si>
  <si>
    <t>Justin O'Conner</t>
  </si>
  <si>
    <t>sa546653</t>
  </si>
  <si>
    <t>Nick Longmire</t>
  </si>
  <si>
    <t>sa455176</t>
  </si>
  <si>
    <t>Rolando Gomez</t>
  </si>
  <si>
    <t>sa658642</t>
  </si>
  <si>
    <t>Wade Hinkle</t>
  </si>
  <si>
    <t>sa657863</t>
  </si>
  <si>
    <t>Matt Olson</t>
  </si>
  <si>
    <t>sa501445</t>
  </si>
  <si>
    <t>Adam Buschini</t>
  </si>
  <si>
    <t>sa658539</t>
  </si>
  <si>
    <t>Brennan Metzger</t>
  </si>
  <si>
    <t>sa577698</t>
  </si>
  <si>
    <t>Steven Proscia</t>
  </si>
  <si>
    <t>sa602702</t>
  </si>
  <si>
    <t>Travious Relaford</t>
  </si>
  <si>
    <t>sa549602</t>
  </si>
  <si>
    <t>Gregory Hopkins</t>
  </si>
  <si>
    <t>sa621607</t>
  </si>
  <si>
    <t>Rudy Flores</t>
  </si>
  <si>
    <t>sa546673</t>
  </si>
  <si>
    <t>Nick Baligod</t>
  </si>
  <si>
    <t>sa501594</t>
  </si>
  <si>
    <t>Chad Stang</t>
  </si>
  <si>
    <t>sa504051</t>
  </si>
  <si>
    <t>Wilfredo Gimenez</t>
  </si>
  <si>
    <t>sa502154</t>
  </si>
  <si>
    <t>Victor Roache</t>
  </si>
  <si>
    <t>sa501490</t>
  </si>
  <si>
    <t>Wes Darvill</t>
  </si>
  <si>
    <t>sa737615</t>
  </si>
  <si>
    <t>Chance Sisco</t>
  </si>
  <si>
    <t>Brian Bixler</t>
  </si>
  <si>
    <t>sa526366</t>
  </si>
  <si>
    <t>Riccio Torrez</t>
  </si>
  <si>
    <t>Austin Hedges</t>
  </si>
  <si>
    <t>sa327899</t>
  </si>
  <si>
    <t>Jacob Blackwood</t>
  </si>
  <si>
    <t>Trevor Brown</t>
  </si>
  <si>
    <t>sa325096</t>
  </si>
  <si>
    <t>Jesus Lopez</t>
  </si>
  <si>
    <t>sa549566</t>
  </si>
  <si>
    <t>Noel Cuevas</t>
  </si>
  <si>
    <t>sa600840</t>
  </si>
  <si>
    <t>Jake Hager</t>
  </si>
  <si>
    <t>Jesus Sucre</t>
  </si>
  <si>
    <t>sa326461</t>
  </si>
  <si>
    <t>Tyler Latorre</t>
  </si>
  <si>
    <t>sa599345</t>
  </si>
  <si>
    <t>Michael Johnson</t>
  </si>
  <si>
    <t>sa741869</t>
  </si>
  <si>
    <t>Dante Rosenberg</t>
  </si>
  <si>
    <t>sa503164</t>
  </si>
  <si>
    <t>Josh Elander</t>
  </si>
  <si>
    <t>sa633208</t>
  </si>
  <si>
    <t>Yerald Sanchez</t>
  </si>
  <si>
    <t>Leury Garcia</t>
  </si>
  <si>
    <t>Paul Janish</t>
  </si>
  <si>
    <t>sa506307</t>
  </si>
  <si>
    <t>Juan Ciriaco</t>
  </si>
  <si>
    <t>Robert Andino</t>
  </si>
  <si>
    <t>Ian Stewart</t>
  </si>
  <si>
    <t>sa314143</t>
  </si>
  <si>
    <t>Walter Ibarra</t>
  </si>
  <si>
    <t>sa579269</t>
  </si>
  <si>
    <t>Isaac Ballou</t>
  </si>
  <si>
    <t>sa546843</t>
  </si>
  <si>
    <t>Brett Krill</t>
  </si>
  <si>
    <t>sa513056</t>
  </si>
  <si>
    <t>Derek Perio</t>
  </si>
  <si>
    <t>Terrance Gore</t>
  </si>
  <si>
    <t>sa293541</t>
  </si>
  <si>
    <t>Leury Bonilla</t>
  </si>
  <si>
    <t>sa546540</t>
  </si>
  <si>
    <t>Jose Osuna</t>
  </si>
  <si>
    <t>sa502678</t>
  </si>
  <si>
    <t>Yovan Gonzalez</t>
  </si>
  <si>
    <t>sa509509</t>
  </si>
  <si>
    <t>Ramon Morla</t>
  </si>
  <si>
    <t>Jesus Flores</t>
  </si>
  <si>
    <t>sa602687</t>
  </si>
  <si>
    <t>Matthew Snyder</t>
  </si>
  <si>
    <t>sa658323</t>
  </si>
  <si>
    <t>David Bote</t>
  </si>
  <si>
    <t>sa597061</t>
  </si>
  <si>
    <t>Edwin Moreno</t>
  </si>
  <si>
    <t>sa456100</t>
  </si>
  <si>
    <t>Carlos Paulino</t>
  </si>
  <si>
    <t>sa502115</t>
  </si>
  <si>
    <t>Carlton Tanabe</t>
  </si>
  <si>
    <t>sa579765</t>
  </si>
  <si>
    <t>Nathan Orf</t>
  </si>
  <si>
    <t>sa503432</t>
  </si>
  <si>
    <t>Danny Black</t>
  </si>
  <si>
    <t>sa598807</t>
  </si>
  <si>
    <t>Richard Espy</t>
  </si>
  <si>
    <t>sa578134</t>
  </si>
  <si>
    <t>Brennan Gowens</t>
  </si>
  <si>
    <t>sa548456</t>
  </si>
  <si>
    <t>David Rohm</t>
  </si>
  <si>
    <t>sa503422</t>
  </si>
  <si>
    <t>Tony Renda</t>
  </si>
  <si>
    <t>sa526398</t>
  </si>
  <si>
    <t>Jake Lemmerman</t>
  </si>
  <si>
    <t>Wilson Valdez</t>
  </si>
  <si>
    <t>sa621612</t>
  </si>
  <si>
    <t>Joey Demichele</t>
  </si>
  <si>
    <t>sa578145</t>
  </si>
  <si>
    <t>Jordan Ribera</t>
  </si>
  <si>
    <t>sa597078</t>
  </si>
  <si>
    <t>Raimel Tapia</t>
  </si>
  <si>
    <t>sa392239</t>
  </si>
  <si>
    <t>Rylan Sandoval</t>
  </si>
  <si>
    <t>sa446859</t>
  </si>
  <si>
    <t>Gustavo Nunez</t>
  </si>
  <si>
    <t>John McDonald</t>
  </si>
  <si>
    <t>sa456436</t>
  </si>
  <si>
    <t>Kai Gronauer</t>
  </si>
  <si>
    <t>sa549458</t>
  </si>
  <si>
    <t>Chris Berset</t>
  </si>
  <si>
    <t>sa597885</t>
  </si>
  <si>
    <t>Brandon Loy</t>
  </si>
  <si>
    <t>sa546852</t>
  </si>
  <si>
    <t>Tyson Blaser</t>
  </si>
  <si>
    <t>sa503232</t>
  </si>
  <si>
    <t>Brodie Greene</t>
  </si>
  <si>
    <t>Rick Ankiel</t>
  </si>
  <si>
    <t>sa546837</t>
  </si>
  <si>
    <t>Nick Rickles</t>
  </si>
  <si>
    <t>Wilmer Difo</t>
  </si>
  <si>
    <t>Nick Noonan</t>
  </si>
  <si>
    <t>sa462415</t>
  </si>
  <si>
    <t>Ricky Alvarez</t>
  </si>
  <si>
    <t>sa501556</t>
  </si>
  <si>
    <t>Devin Harris</t>
  </si>
  <si>
    <t>Rico Noel</t>
  </si>
  <si>
    <t>sa549447</t>
  </si>
  <si>
    <t>Chad Oberacker</t>
  </si>
  <si>
    <t>sa599157</t>
  </si>
  <si>
    <t>Wayne Taylor</t>
  </si>
  <si>
    <t>sa502326</t>
  </si>
  <si>
    <t>Michael Gilmartin</t>
  </si>
  <si>
    <t>sa658031</t>
  </si>
  <si>
    <t>Royce Bolinger</t>
  </si>
  <si>
    <t>sa326261</t>
  </si>
  <si>
    <t>James Simmons</t>
  </si>
  <si>
    <t>Yadiel Rivera</t>
  </si>
  <si>
    <t>Jackson Williams</t>
  </si>
  <si>
    <t>sa390666</t>
  </si>
  <si>
    <t>Elliott Soto</t>
  </si>
  <si>
    <t>sa392874</t>
  </si>
  <si>
    <t>Angel Villalona</t>
  </si>
  <si>
    <t>sa506304</t>
  </si>
  <si>
    <t>Wilson Soriano</t>
  </si>
  <si>
    <t>sa503215</t>
  </si>
  <si>
    <t>sa548202</t>
  </si>
  <si>
    <t>Blake Forsythe</t>
  </si>
  <si>
    <t>sa454437</t>
  </si>
  <si>
    <t>Kenny Wilson</t>
  </si>
  <si>
    <t>sa598550</t>
  </si>
  <si>
    <t>Casey Rasmus</t>
  </si>
  <si>
    <t>sa550588</t>
  </si>
  <si>
    <t>Alberth Martinez</t>
  </si>
  <si>
    <t>sa546865</t>
  </si>
  <si>
    <t>Andy Workman</t>
  </si>
  <si>
    <t>sa503846</t>
  </si>
  <si>
    <t>Adrian Sanchez</t>
  </si>
  <si>
    <t>sa657854</t>
  </si>
  <si>
    <t>Daniel Robertson</t>
  </si>
  <si>
    <t>sa526886</t>
  </si>
  <si>
    <t>Phillip Pohl</t>
  </si>
  <si>
    <t>sa392355</t>
  </si>
  <si>
    <t>Alfredo Silverio</t>
  </si>
  <si>
    <t>sa455015</t>
  </si>
  <si>
    <t>Luis Mateo</t>
  </si>
  <si>
    <t>sa501690</t>
  </si>
  <si>
    <t>Travis Witherspoon</t>
  </si>
  <si>
    <t>sa738290</t>
  </si>
  <si>
    <t>Austin Green</t>
  </si>
  <si>
    <t>sa599196</t>
  </si>
  <si>
    <t>Martin Medina</t>
  </si>
  <si>
    <t>sa737938</t>
  </si>
  <si>
    <t>Ryan Cordell</t>
  </si>
  <si>
    <t>sa544568</t>
  </si>
  <si>
    <t>Sebastian Elizalde</t>
  </si>
  <si>
    <t>sa738168</t>
  </si>
  <si>
    <t>Giuseppe Papaccio</t>
  </si>
  <si>
    <t>sa550613</t>
  </si>
  <si>
    <t>Leo Rodriguez</t>
  </si>
  <si>
    <t>sa598817</t>
  </si>
  <si>
    <t>Rodney Daal</t>
  </si>
  <si>
    <t>sa658005</t>
  </si>
  <si>
    <t>Brett Phillips</t>
  </si>
  <si>
    <t>sa389215</t>
  </si>
  <si>
    <t>Richard Lucas</t>
  </si>
  <si>
    <t>Mike Nickeas</t>
  </si>
  <si>
    <t>Chone Figgins</t>
  </si>
  <si>
    <t>sa738482</t>
  </si>
  <si>
    <t>Tyler White</t>
  </si>
  <si>
    <t>Henry Blanco</t>
  </si>
  <si>
    <t>sa526331</t>
  </si>
  <si>
    <t>Devin Lohman</t>
  </si>
  <si>
    <t>Wil Nieves</t>
  </si>
  <si>
    <t>sa390372</t>
  </si>
  <si>
    <t>Daniel Carroll</t>
  </si>
  <si>
    <t>sa392193</t>
  </si>
  <si>
    <t>Myles Schroder</t>
  </si>
  <si>
    <t>sa577957</t>
  </si>
  <si>
    <t>Kevin Medrano</t>
  </si>
  <si>
    <t>sa738888</t>
  </si>
  <si>
    <t>Riley Good</t>
  </si>
  <si>
    <t>sa597772</t>
  </si>
  <si>
    <t>Travis Harrison</t>
  </si>
  <si>
    <t>sa390643</t>
  </si>
  <si>
    <t>Carmen Angelini</t>
  </si>
  <si>
    <t>Carlos Triunfel</t>
  </si>
  <si>
    <t>sa597968</t>
  </si>
  <si>
    <t>Nick Delmonico</t>
  </si>
  <si>
    <t>sa657995</t>
  </si>
  <si>
    <t>Alejandro Mejia</t>
  </si>
  <si>
    <t>sa737528</t>
  </si>
  <si>
    <t>Billy Mckinney</t>
  </si>
  <si>
    <t>sa454554</t>
  </si>
  <si>
    <t>Jeremy Farrell</t>
  </si>
  <si>
    <t>sa503812</t>
  </si>
  <si>
    <t>Jose Sermo</t>
  </si>
  <si>
    <t>sa579865</t>
  </si>
  <si>
    <t>Kyle Gaedele</t>
  </si>
  <si>
    <t>sa502680</t>
  </si>
  <si>
    <t>James Robbins</t>
  </si>
  <si>
    <t>sa599332</t>
  </si>
  <si>
    <t>Christopher Serritella</t>
  </si>
  <si>
    <t>sa657868</t>
  </si>
  <si>
    <t>Patrick Wisdom</t>
  </si>
  <si>
    <t>sa548434</t>
  </si>
  <si>
    <t>Alex Lavisky</t>
  </si>
  <si>
    <t>sa577732</t>
  </si>
  <si>
    <t>Ryan Wright</t>
  </si>
  <si>
    <t>sa659713</t>
  </si>
  <si>
    <t>Chance Ross</t>
  </si>
  <si>
    <t>sa657933</t>
  </si>
  <si>
    <t>Bruce Maxwell</t>
  </si>
  <si>
    <t>sa326780</t>
  </si>
  <si>
    <t>Brian Jeroloman</t>
  </si>
  <si>
    <t>sa657876</t>
  </si>
  <si>
    <t>Gavin Cecchini</t>
  </si>
  <si>
    <t>sa507143</t>
  </si>
  <si>
    <t>Ali Castillo</t>
  </si>
  <si>
    <t>sa454529</t>
  </si>
  <si>
    <t>Braeden Schlehuber</t>
  </si>
  <si>
    <t>sa450821</t>
  </si>
  <si>
    <t>Luis Sierra</t>
  </si>
  <si>
    <t>sa737507</t>
  </si>
  <si>
    <t>J.P. Crawford</t>
  </si>
  <si>
    <t>sa823741</t>
  </si>
  <si>
    <t>Yandy Diaz</t>
  </si>
  <si>
    <t>sa500727</t>
  </si>
  <si>
    <t>Bobby Borchering</t>
  </si>
  <si>
    <t>sa598490</t>
  </si>
  <si>
    <t>Jonathon Berti</t>
  </si>
  <si>
    <t>sa501198</t>
  </si>
  <si>
    <t>Jonathan Meyer</t>
  </si>
  <si>
    <t>Jonathan Diaz</t>
  </si>
  <si>
    <t>sa502525</t>
  </si>
  <si>
    <t>Jiwan James</t>
  </si>
  <si>
    <t>sa546652</t>
  </si>
  <si>
    <t>Willie Argo</t>
  </si>
  <si>
    <t>sa526442</t>
  </si>
  <si>
    <t>Micah Gibbs</t>
  </si>
  <si>
    <t>sa526416</t>
  </si>
  <si>
    <t>Shea Vucinich</t>
  </si>
  <si>
    <t>Jason Donald</t>
  </si>
  <si>
    <t>Tuffy Gosewisch</t>
  </si>
  <si>
    <t>sa506001</t>
  </si>
  <si>
    <t>Erik Gonzalez</t>
  </si>
  <si>
    <t>sa546810</t>
  </si>
  <si>
    <t>AJ Pettersen</t>
  </si>
  <si>
    <t>Wilfredo Tovar</t>
  </si>
  <si>
    <t>sa393574</t>
  </si>
  <si>
    <t>Eliezer Zambrano</t>
  </si>
  <si>
    <t>sa455964</t>
  </si>
  <si>
    <t>Alonzo Harris</t>
  </si>
  <si>
    <t>sa546859</t>
  </si>
  <si>
    <t>Kyle Knudson</t>
  </si>
  <si>
    <t>sa658840</t>
  </si>
  <si>
    <t>Connor Harrell</t>
  </si>
  <si>
    <t>sa455978</t>
  </si>
  <si>
    <t>Garabez Rosa</t>
  </si>
  <si>
    <t>sa499640</t>
  </si>
  <si>
    <t>Edwin Garcia</t>
  </si>
  <si>
    <t>sa295125</t>
  </si>
  <si>
    <t>Luis Nunez</t>
  </si>
  <si>
    <t>sa506274</t>
  </si>
  <si>
    <t>Elmer Reyes</t>
  </si>
  <si>
    <t>sa454600</t>
  </si>
  <si>
    <t>Jose Lozada</t>
  </si>
  <si>
    <t>sa577780</t>
  </si>
  <si>
    <t>Beau Taylor</t>
  </si>
  <si>
    <t>Luke Maile</t>
  </si>
  <si>
    <t>sa502038</t>
  </si>
  <si>
    <t>Anthony Garcia</t>
  </si>
  <si>
    <t>sa505988</t>
  </si>
  <si>
    <t>Alex Monsalve</t>
  </si>
  <si>
    <t>Humberto Quintero</t>
  </si>
  <si>
    <t>sa737508</t>
  </si>
  <si>
    <t>Tim Anderson</t>
  </si>
  <si>
    <t>Kelly Shoppach</t>
  </si>
  <si>
    <t>sa501268</t>
  </si>
  <si>
    <t>David Nick</t>
  </si>
  <si>
    <t>sa545208</t>
  </si>
  <si>
    <t>Brandon Macias</t>
  </si>
  <si>
    <t>sa293531</t>
  </si>
  <si>
    <t>Sharlon Schoop</t>
  </si>
  <si>
    <t>sa526346</t>
  </si>
  <si>
    <t>Chris Wallace</t>
  </si>
  <si>
    <t>sa597776</t>
  </si>
  <si>
    <t>Dante Bichette</t>
  </si>
  <si>
    <t>Carlos Correa</t>
  </si>
  <si>
    <t>sa455900</t>
  </si>
  <si>
    <t>Zach Zaneski</t>
  </si>
  <si>
    <t>sa658125</t>
  </si>
  <si>
    <t>Jeff Mcvaney</t>
  </si>
  <si>
    <t>John Hester</t>
  </si>
  <si>
    <t>sa738324</t>
  </si>
  <si>
    <t>Jantzen Witte</t>
  </si>
  <si>
    <t>sa579297</t>
  </si>
  <si>
    <t>Jordan Smith</t>
  </si>
  <si>
    <t>Audry Perez</t>
  </si>
  <si>
    <t>sa599380</t>
  </si>
  <si>
    <t>Dustin Lawley</t>
  </si>
  <si>
    <t>sa327134</t>
  </si>
  <si>
    <t>Aaron Miller</t>
  </si>
  <si>
    <t>sa326707</t>
  </si>
  <si>
    <t>Marcus Lemon</t>
  </si>
  <si>
    <t>Max Kepler</t>
  </si>
  <si>
    <t>sa328090</t>
  </si>
  <si>
    <t>Tim Torres</t>
  </si>
  <si>
    <t>sa507199</t>
  </si>
  <si>
    <t>Diego Goris</t>
  </si>
  <si>
    <t>sa546710</t>
  </si>
  <si>
    <t>Nathan Melendres</t>
  </si>
  <si>
    <t>sa577789</t>
  </si>
  <si>
    <t>Austin Nola</t>
  </si>
  <si>
    <t>sa294300</t>
  </si>
  <si>
    <t>Audy Ciriaco</t>
  </si>
  <si>
    <t>Reid Brignac</t>
  </si>
  <si>
    <t>sa389281</t>
  </si>
  <si>
    <t>Kevin Ahrens</t>
  </si>
  <si>
    <t>sa510347</t>
  </si>
  <si>
    <t>Kevin Rivers</t>
  </si>
  <si>
    <t>sa658509</t>
  </si>
  <si>
    <t>sa454693</t>
  </si>
  <si>
    <t>Rene Garcia</t>
  </si>
  <si>
    <t>sa526558</t>
  </si>
  <si>
    <t>Chris O'Brien</t>
  </si>
  <si>
    <t>sa547996</t>
  </si>
  <si>
    <t>Rosell Herrera</t>
  </si>
  <si>
    <t>sa621787</t>
  </si>
  <si>
    <t>Eric Stamets</t>
  </si>
  <si>
    <t>Cameron Rupp</t>
  </si>
  <si>
    <t>sa503586</t>
  </si>
  <si>
    <t>Michael Ratterree</t>
  </si>
  <si>
    <t>sa599272</t>
  </si>
  <si>
    <t>Shawn Pleffner</t>
  </si>
  <si>
    <t>Juan Centeno</t>
  </si>
  <si>
    <t>sa599407</t>
  </si>
  <si>
    <t>Major Blair</t>
  </si>
  <si>
    <t>sa550221</t>
  </si>
  <si>
    <t>Ryan Mccurdy</t>
  </si>
  <si>
    <t>Jose Flores</t>
  </si>
  <si>
    <t>sa548197</t>
  </si>
  <si>
    <t>Tony Wolters</t>
  </si>
  <si>
    <t>Roberto Perez</t>
  </si>
  <si>
    <t>sa658310</t>
  </si>
  <si>
    <t>Dalton Hicks</t>
  </si>
  <si>
    <t>sa393409</t>
  </si>
  <si>
    <t>C.J. Retherford</t>
  </si>
  <si>
    <t>sa708988</t>
  </si>
  <si>
    <t>Pat Valaika</t>
  </si>
  <si>
    <t>Hector Gomez</t>
  </si>
  <si>
    <t>sa596392</t>
  </si>
  <si>
    <t>Yem Prades</t>
  </si>
  <si>
    <t>sa598065</t>
  </si>
  <si>
    <t>Daniel Lockhart</t>
  </si>
  <si>
    <t>sa502536</t>
  </si>
  <si>
    <t>sa597794</t>
  </si>
  <si>
    <t>Dwight Smith</t>
  </si>
  <si>
    <t>sa295642</t>
  </si>
  <si>
    <t>Ray Chang</t>
  </si>
  <si>
    <t>sa501993</t>
  </si>
  <si>
    <t>John Wooten</t>
  </si>
  <si>
    <t>sa634679</t>
  </si>
  <si>
    <t>Jairo Rodriguez</t>
  </si>
  <si>
    <t>sa602546</t>
  </si>
  <si>
    <t>Pat Cantwell</t>
  </si>
  <si>
    <t>sa199270</t>
  </si>
  <si>
    <t>Jesus Merchan</t>
  </si>
  <si>
    <t>sa503333</t>
  </si>
  <si>
    <t>Daniel Castro</t>
  </si>
  <si>
    <t>sa389926</t>
  </si>
  <si>
    <t>Justin Jackson</t>
  </si>
  <si>
    <t>sa500743</t>
  </si>
  <si>
    <t>LeVon Washington</t>
  </si>
  <si>
    <t>Pedro Florimon</t>
  </si>
  <si>
    <t>sa526245</t>
  </si>
  <si>
    <t>Jamal Austin</t>
  </si>
  <si>
    <t>sa254678</t>
  </si>
  <si>
    <t>Reegie Corona</t>
  </si>
  <si>
    <t>sa504970</t>
  </si>
  <si>
    <t>Leonardo Reginatto</t>
  </si>
  <si>
    <t>Justin Sellers</t>
  </si>
  <si>
    <t>sa501228</t>
  </si>
  <si>
    <t>Mycal Jones</t>
  </si>
  <si>
    <t>sa389941</t>
  </si>
  <si>
    <t>Ryan Dent</t>
  </si>
  <si>
    <t>sa526927</t>
  </si>
  <si>
    <t>Jacob Stallings</t>
  </si>
  <si>
    <t>sa621361</t>
  </si>
  <si>
    <t>Preston Beck</t>
  </si>
  <si>
    <t>Aaron Altherr</t>
  </si>
  <si>
    <t>sa526198</t>
  </si>
  <si>
    <t>Leon Landry</t>
  </si>
  <si>
    <t>sa503303</t>
  </si>
  <si>
    <t>Zeke Devoss</t>
  </si>
  <si>
    <t>sa503297</t>
  </si>
  <si>
    <t>Francisco Martinez</t>
  </si>
  <si>
    <t>sa392746</t>
  </si>
  <si>
    <t>Darwin Perez</t>
  </si>
  <si>
    <t>sa602515</t>
  </si>
  <si>
    <t>Yhoxian Medina</t>
  </si>
  <si>
    <t>Guilder Rodriguez</t>
  </si>
  <si>
    <t>Dixon Machado</t>
  </si>
  <si>
    <t>Ryan Theriot</t>
  </si>
  <si>
    <t>sa291733</t>
  </si>
  <si>
    <t>Jeff Howell</t>
  </si>
  <si>
    <t>Sergio Perez</t>
  </si>
  <si>
    <t>Danny Worth</t>
  </si>
  <si>
    <t>sa547109</t>
  </si>
  <si>
    <t>Robby Price</t>
  </si>
  <si>
    <t>Darwin Barney</t>
  </si>
  <si>
    <t>sa503041</t>
  </si>
  <si>
    <t>Cam Maron</t>
  </si>
  <si>
    <t>sa658233</t>
  </si>
  <si>
    <t>Bijan Rademacher</t>
  </si>
  <si>
    <t>Michael Martinez</t>
  </si>
  <si>
    <t>sa501665</t>
  </si>
  <si>
    <t>Brian Cavazos-Galvez</t>
  </si>
  <si>
    <t>sa597966</t>
  </si>
  <si>
    <t>Daniel Gamache</t>
  </si>
  <si>
    <t>sa549122</t>
  </si>
  <si>
    <t>Jordan Scott</t>
  </si>
  <si>
    <t>sa579554</t>
  </si>
  <si>
    <t>Jeremy Rodriguez</t>
  </si>
  <si>
    <t>sa621791</t>
  </si>
  <si>
    <t>sa501906</t>
  </si>
  <si>
    <t>Ryan Cavan</t>
  </si>
  <si>
    <t>sa539932</t>
  </si>
  <si>
    <t>Edward Salcedo</t>
  </si>
  <si>
    <t>sa502006</t>
  </si>
  <si>
    <t>Dallas Tarleton</t>
  </si>
  <si>
    <t>sa526443</t>
  </si>
  <si>
    <t>Tyler Hanover</t>
  </si>
  <si>
    <t>sa455493</t>
  </si>
  <si>
    <t>Zachary Wilson</t>
  </si>
  <si>
    <t>Oscar Hernandez</t>
  </si>
  <si>
    <t>sa597778</t>
  </si>
  <si>
    <t>sa547851</t>
  </si>
  <si>
    <t>Charlie Valerio</t>
  </si>
  <si>
    <t>Brandon Inge</t>
  </si>
  <si>
    <t>sa503718</t>
  </si>
  <si>
    <t>Randolph Oduber</t>
  </si>
  <si>
    <t>sa503642</t>
  </si>
  <si>
    <t>Beau Amaral</t>
  </si>
  <si>
    <t>sa455629</t>
  </si>
  <si>
    <t>Eliezer Mesa</t>
  </si>
  <si>
    <t>sa389920</t>
  </si>
  <si>
    <t>Mitch Canham</t>
  </si>
  <si>
    <t>Ehire Adrianza</t>
  </si>
  <si>
    <t>Edwin Maysonet</t>
  </si>
  <si>
    <t>sa291809</t>
  </si>
  <si>
    <t>Jonathan Mota</t>
  </si>
  <si>
    <t>sa550163</t>
  </si>
  <si>
    <t>Jayson Hernandez</t>
  </si>
  <si>
    <t>Omar Quintanilla</t>
  </si>
  <si>
    <t>sa526884</t>
  </si>
  <si>
    <t>Ricky Oropesa</t>
  </si>
  <si>
    <t>sa548193</t>
  </si>
  <si>
    <t>Rick Hague</t>
  </si>
  <si>
    <t>sa501536</t>
  </si>
  <si>
    <t>Jan Vazquez</t>
  </si>
  <si>
    <t>sa549201</t>
  </si>
  <si>
    <t>Ryan Fisher</t>
  </si>
  <si>
    <t>sa740281</t>
  </si>
  <si>
    <t>Cody Ferrell</t>
  </si>
  <si>
    <t>Guillermo Quiroz</t>
  </si>
  <si>
    <t>sa738430</t>
  </si>
  <si>
    <t>Blake Miller</t>
  </si>
  <si>
    <t>sa621614</t>
  </si>
  <si>
    <t>Jeremy Dowdy</t>
  </si>
  <si>
    <t>Miguel Olivo</t>
  </si>
  <si>
    <t>sa501211</t>
  </si>
  <si>
    <t>Wade Gaynor</t>
  </si>
  <si>
    <t>sa548177</t>
  </si>
  <si>
    <t>Jake Skole</t>
  </si>
  <si>
    <t>sa390233</t>
  </si>
  <si>
    <t>Lars Davis</t>
  </si>
  <si>
    <t>Tony Campana</t>
  </si>
  <si>
    <t>sa548249</t>
  </si>
  <si>
    <t>Joe Leonard</t>
  </si>
  <si>
    <t>sa447630</t>
  </si>
  <si>
    <t>Jose Felix</t>
  </si>
  <si>
    <t>Jason Bartlett</t>
  </si>
  <si>
    <t>sa455908</t>
  </si>
  <si>
    <t>Francisco Arcia</t>
  </si>
  <si>
    <t>Matt Pagnozzi</t>
  </si>
  <si>
    <t>sa548330</t>
  </si>
  <si>
    <t>Jason Martinson</t>
  </si>
  <si>
    <t>sa550272</t>
  </si>
  <si>
    <t>Daniel Torres</t>
  </si>
  <si>
    <t>sa577807</t>
  </si>
  <si>
    <t>Nick Ramirez</t>
  </si>
  <si>
    <t>sa548259</t>
  </si>
  <si>
    <t>Carter Jurica</t>
  </si>
  <si>
    <t>sa549527</t>
  </si>
  <si>
    <t>Aaron Westlake</t>
  </si>
  <si>
    <t>sa621523</t>
  </si>
  <si>
    <t>Evan Marzilli</t>
  </si>
  <si>
    <t>sa504867</t>
  </si>
  <si>
    <t>Carlos Perdomo</t>
  </si>
  <si>
    <t>sa502340</t>
  </si>
  <si>
    <t>Reed Gragnani</t>
  </si>
  <si>
    <t>Darrell Ceciliani</t>
  </si>
  <si>
    <t>sa501502</t>
  </si>
  <si>
    <t>Robert Hefflinger</t>
  </si>
  <si>
    <t>sa502520</t>
  </si>
  <si>
    <t>Jack Murphy</t>
  </si>
  <si>
    <t>sa551380</t>
  </si>
  <si>
    <t>Mikeson Oliberto</t>
  </si>
  <si>
    <t>sa501489</t>
  </si>
  <si>
    <t>Jeff Malm</t>
  </si>
  <si>
    <t>sa389235</t>
  </si>
  <si>
    <t>Travis Mattair</t>
  </si>
  <si>
    <t>sa657861</t>
  </si>
  <si>
    <t>David Dahl</t>
  </si>
  <si>
    <t>sa526822</t>
  </si>
  <si>
    <t>Cory Vaughn</t>
  </si>
  <si>
    <t>sa549847</t>
  </si>
  <si>
    <t>Aaron Judge</t>
  </si>
  <si>
    <t>sa549860</t>
  </si>
  <si>
    <t>Hunter Renfroe</t>
  </si>
  <si>
    <t>sa578044</t>
  </si>
  <si>
    <t>Nick Martini</t>
  </si>
  <si>
    <t>sa501563</t>
  </si>
  <si>
    <t>Juan Silva</t>
  </si>
  <si>
    <t>sa736995</t>
  </si>
  <si>
    <t>Juremi Profar</t>
  </si>
  <si>
    <t>sa454440</t>
  </si>
  <si>
    <t>Dennis Raben</t>
  </si>
  <si>
    <t>sa389692</t>
  </si>
  <si>
    <t>Tony Thomas</t>
  </si>
  <si>
    <t>Ketel Marte</t>
  </si>
  <si>
    <t>John Hicks</t>
  </si>
  <si>
    <t>sa546789</t>
  </si>
  <si>
    <t>Harold Riggins</t>
  </si>
  <si>
    <t>sa596861</t>
  </si>
  <si>
    <t>Teoscar Hernandez</t>
  </si>
  <si>
    <t>sa502524</t>
  </si>
  <si>
    <t>Brian Ward</t>
  </si>
  <si>
    <t>sa501541</t>
  </si>
  <si>
    <t>Kristopher Hobson</t>
  </si>
  <si>
    <t>Jonathan Herrera</t>
  </si>
  <si>
    <t>Blake Lalli</t>
  </si>
  <si>
    <t>sa549125</t>
  </si>
  <si>
    <t>sa389764</t>
  </si>
  <si>
    <t>Joe Paciorek</t>
  </si>
  <si>
    <t>sa598488</t>
  </si>
  <si>
    <t>Steven Rodriguez</t>
  </si>
  <si>
    <t>sa597836</t>
  </si>
  <si>
    <t>Tyler Marlette</t>
  </si>
  <si>
    <t>sa244094</t>
  </si>
  <si>
    <t>Cesar Suarez</t>
  </si>
  <si>
    <t>sa658802</t>
  </si>
  <si>
    <t>Ethan Chapman</t>
  </si>
  <si>
    <t>sa577013</t>
  </si>
  <si>
    <t>Matt Newman</t>
  </si>
  <si>
    <t>sa732908</t>
  </si>
  <si>
    <t>Dan Fiorito</t>
  </si>
  <si>
    <t>sa657504</t>
  </si>
  <si>
    <t>Manuel Margot</t>
  </si>
  <si>
    <t>sa549427</t>
  </si>
  <si>
    <t>Alfredo Lopez</t>
  </si>
  <si>
    <t>Elliot Johnson</t>
  </si>
  <si>
    <t>Chris Dominguez</t>
  </si>
  <si>
    <t>Ryan Goins</t>
  </si>
  <si>
    <t>Hanser Alberto</t>
  </si>
  <si>
    <t>Kyle Skipworth</t>
  </si>
  <si>
    <t>sa454552</t>
  </si>
  <si>
    <t>Greg Miclat</t>
  </si>
  <si>
    <t>Jeff Bianchi</t>
  </si>
  <si>
    <t>sa455364</t>
  </si>
  <si>
    <t>Jarek Cunningham</t>
  </si>
  <si>
    <t>sa548470</t>
  </si>
  <si>
    <t>David Vidal</t>
  </si>
  <si>
    <t>sa597837</t>
  </si>
  <si>
    <t>Jake Lowery</t>
  </si>
  <si>
    <t>sa823925</t>
  </si>
  <si>
    <t>Michael De Leon</t>
  </si>
  <si>
    <t>sa455907</t>
  </si>
  <si>
    <t>Emerson Landoni</t>
  </si>
  <si>
    <t>sa577691</t>
  </si>
  <si>
    <t>Matt Williams</t>
  </si>
  <si>
    <t>sa389397</t>
  </si>
  <si>
    <t>Jaime Pedroza</t>
  </si>
  <si>
    <t>sa455332</t>
  </si>
  <si>
    <t>Drew Garcia</t>
  </si>
  <si>
    <t>Chase d'Arnaud</t>
  </si>
  <si>
    <t>sa504939</t>
  </si>
  <si>
    <t>Junior Sosa</t>
  </si>
  <si>
    <t>sa390382</t>
  </si>
  <si>
    <t>Angel Morales</t>
  </si>
  <si>
    <t>Luis De La Cruz</t>
  </si>
  <si>
    <t>sa389665</t>
  </si>
  <si>
    <t>Dan Rohlfing</t>
  </si>
  <si>
    <t>sa506298</t>
  </si>
  <si>
    <t>Francisco Sosa</t>
  </si>
  <si>
    <t>sa503822</t>
  </si>
  <si>
    <t>Anthony Giansanti</t>
  </si>
  <si>
    <t>sa327733</t>
  </si>
  <si>
    <t>Brad Boyer</t>
  </si>
  <si>
    <t>sa547898</t>
  </si>
  <si>
    <t>Gioskar Amaya</t>
  </si>
  <si>
    <t>sa455631</t>
  </si>
  <si>
    <t>Angel Franco</t>
  </si>
  <si>
    <t>sa598794</t>
  </si>
  <si>
    <t>Jonathan Griffin</t>
  </si>
  <si>
    <t>sa454985</t>
  </si>
  <si>
    <t>Beamer Weems</t>
  </si>
  <si>
    <t>sa392881</t>
  </si>
  <si>
    <t>sa549597</t>
  </si>
  <si>
    <t>Michael Earley</t>
  </si>
  <si>
    <t>sa457107</t>
  </si>
  <si>
    <t>Andy Vasquez</t>
  </si>
  <si>
    <t>sa503239</t>
  </si>
  <si>
    <t>Peter Mooney</t>
  </si>
  <si>
    <t>Mason Williams</t>
  </si>
  <si>
    <t>sa456023</t>
  </si>
  <si>
    <t>sa549144</t>
  </si>
  <si>
    <t>Drew Maggi</t>
  </si>
  <si>
    <t>sa505065</t>
  </si>
  <si>
    <t>Luis Sanz</t>
  </si>
  <si>
    <t>Cody Stanley</t>
  </si>
  <si>
    <t>Miguel Tejada</t>
  </si>
  <si>
    <t>sa502224</t>
  </si>
  <si>
    <t>Antonio Lamas</t>
  </si>
  <si>
    <t>sa707774</t>
  </si>
  <si>
    <t>Carlos Asuaje</t>
  </si>
  <si>
    <t>Nick Green</t>
  </si>
  <si>
    <t>sa389255</t>
  </si>
  <si>
    <t>Jimmy Gallagher</t>
  </si>
  <si>
    <t>sa506229</t>
  </si>
  <si>
    <t>Heiker Menses</t>
  </si>
  <si>
    <t>sa577723</t>
  </si>
  <si>
    <t>Joe De Pinto</t>
  </si>
  <si>
    <t>sa501900</t>
  </si>
  <si>
    <t>Sean Nicol</t>
  </si>
  <si>
    <t>sa455260</t>
  </si>
  <si>
    <t>Daniel Pertusati</t>
  </si>
  <si>
    <t>sa657983</t>
  </si>
  <si>
    <t>Patrick Kivlehan</t>
  </si>
  <si>
    <t>Yuniesky Betancourt</t>
  </si>
  <si>
    <t>sa599302</t>
  </si>
  <si>
    <t>Grant Buckner</t>
  </si>
  <si>
    <t>sa455750</t>
  </si>
  <si>
    <t>Sebastian Valle</t>
  </si>
  <si>
    <t>sa597971</t>
  </si>
  <si>
    <t>Bryson Myles</t>
  </si>
  <si>
    <t>sa390294</t>
  </si>
  <si>
    <t>Matt Kennelly</t>
  </si>
  <si>
    <t>Mike McCoy</t>
  </si>
  <si>
    <t>sa546838</t>
  </si>
  <si>
    <t>Ryan Rieger</t>
  </si>
  <si>
    <t>sa658653</t>
  </si>
  <si>
    <t>Lance Rymel</t>
  </si>
  <si>
    <t>sa502131</t>
  </si>
  <si>
    <t>Joey Wong</t>
  </si>
  <si>
    <t>sa549641</t>
  </si>
  <si>
    <t>Nick Shaw</t>
  </si>
  <si>
    <t>sa598833</t>
  </si>
  <si>
    <t>Christopher Grayson</t>
  </si>
  <si>
    <t>sa504715</t>
  </si>
  <si>
    <t>Gerwins Velasco</t>
  </si>
  <si>
    <t>sa392212</t>
  </si>
  <si>
    <t>Xorge Carrillo</t>
  </si>
  <si>
    <t>Ty Wigginton</t>
  </si>
  <si>
    <t>sa389666</t>
  </si>
  <si>
    <t>Skyler Stromsmoe</t>
  </si>
  <si>
    <t>Sandy Leon</t>
  </si>
  <si>
    <t>sa548432</t>
  </si>
  <si>
    <t>Nate Roberts</t>
  </si>
  <si>
    <t>sa454396</t>
  </si>
  <si>
    <t>Zach Collier</t>
  </si>
  <si>
    <t>Tony Cruz</t>
  </si>
  <si>
    <t>sa455409</t>
  </si>
  <si>
    <t>Andy Simunic</t>
  </si>
  <si>
    <t>Angel Sanchez</t>
  </si>
  <si>
    <t>Andres Blanco</t>
  </si>
  <si>
    <t>sa597760</t>
  </si>
  <si>
    <t>Brandon Nimmo</t>
  </si>
  <si>
    <t>sa549302</t>
  </si>
  <si>
    <t>Adam Melker</t>
  </si>
  <si>
    <t>sa392852</t>
  </si>
  <si>
    <t>Omar Luna</t>
  </si>
  <si>
    <t>sa503229</t>
  </si>
  <si>
    <t>Luis Castillo</t>
  </si>
  <si>
    <t>sa547734</t>
  </si>
  <si>
    <t>Willy Garcia</t>
  </si>
  <si>
    <t>sa290201</t>
  </si>
  <si>
    <t>Corey Wimberly</t>
  </si>
  <si>
    <t>sa579643</t>
  </si>
  <si>
    <t>Mark Threlkeld</t>
  </si>
  <si>
    <t>Gary Brown</t>
  </si>
  <si>
    <t>sa550275</t>
  </si>
  <si>
    <t>Jorge Flores</t>
  </si>
  <si>
    <t>sa598479</t>
  </si>
  <si>
    <t>Casey Serna</t>
  </si>
  <si>
    <t>sa549293</t>
  </si>
  <si>
    <t>Kelson Brown</t>
  </si>
  <si>
    <t>Omar Vizquel</t>
  </si>
  <si>
    <t>sa709018</t>
  </si>
  <si>
    <t>Tyler Smith</t>
  </si>
  <si>
    <t>Andrew Romine</t>
  </si>
  <si>
    <t>Pete Orr</t>
  </si>
  <si>
    <t>sa501270</t>
  </si>
  <si>
    <t>Angelo Songco</t>
  </si>
  <si>
    <t>sa454957</t>
  </si>
  <si>
    <t>Kyle Higashioka</t>
  </si>
  <si>
    <t>sa489713</t>
  </si>
  <si>
    <t>Joel Galarraga</t>
  </si>
  <si>
    <t>Hector Sanchez</t>
  </si>
  <si>
    <t>sa456464</t>
  </si>
  <si>
    <t>Jonathan Goncalves</t>
  </si>
  <si>
    <t>Yorman Rodriguez</t>
  </si>
  <si>
    <t>Bobby Wilson</t>
  </si>
  <si>
    <t>Miguel Gonzalez</t>
  </si>
  <si>
    <t>Adam Moore</t>
  </si>
  <si>
    <t>sa621658</t>
  </si>
  <si>
    <t>Joey Rickard</t>
  </si>
  <si>
    <t>Adam Kennedy</t>
  </si>
  <si>
    <t>Tim Beckham</t>
  </si>
  <si>
    <t>sa526326</t>
  </si>
  <si>
    <t>Matt Koch</t>
  </si>
  <si>
    <t>sa454873</t>
  </si>
  <si>
    <t>Matt Long</t>
  </si>
  <si>
    <t>Mac Williamson</t>
  </si>
  <si>
    <t>Chris Getz</t>
  </si>
  <si>
    <t>Kristopher Negron</t>
  </si>
  <si>
    <t>sa328244</t>
  </si>
  <si>
    <t>Tyson Gillies</t>
  </si>
  <si>
    <t>Luis Garcia</t>
  </si>
  <si>
    <t>sa546839</t>
  </si>
  <si>
    <t>Mike Kvasnicka</t>
  </si>
  <si>
    <t>Rob Johnson</t>
  </si>
  <si>
    <t>sa526453</t>
  </si>
  <si>
    <t>sa501670</t>
  </si>
  <si>
    <t>Brandon Jacobs</t>
  </si>
  <si>
    <t>sa501575</t>
  </si>
  <si>
    <t>Vinnie Catricala</t>
  </si>
  <si>
    <t>sa389891</t>
  </si>
  <si>
    <t>John Tolisano</t>
  </si>
  <si>
    <t>sa389878</t>
  </si>
  <si>
    <t>Brandon Waring</t>
  </si>
  <si>
    <t>Bill Hall</t>
  </si>
  <si>
    <t>sa577753</t>
  </si>
  <si>
    <t>LJ Mazzilli</t>
  </si>
  <si>
    <t>sa454377</t>
  </si>
  <si>
    <t>Reese Havens</t>
  </si>
  <si>
    <t>sa455442</t>
  </si>
  <si>
    <t>Theodis Bowe</t>
  </si>
  <si>
    <t>sa291780</t>
  </si>
  <si>
    <t>Chris Gutierrez</t>
  </si>
  <si>
    <t>sa209508</t>
  </si>
  <si>
    <t>Jose Yepez</t>
  </si>
  <si>
    <t>sa500803</t>
  </si>
  <si>
    <t>Everett Williams</t>
  </si>
  <si>
    <t>sa327827</t>
  </si>
  <si>
    <t>Griff Erickson</t>
  </si>
  <si>
    <t>Tucker Barnhart</t>
  </si>
  <si>
    <t>Jamie Romak</t>
  </si>
  <si>
    <t>sa577801</t>
  </si>
  <si>
    <t>Daniel Bowman</t>
  </si>
  <si>
    <t>Juan Diaz</t>
  </si>
  <si>
    <t>sa454574</t>
  </si>
  <si>
    <t>Adam Abraham</t>
  </si>
  <si>
    <t>James Jones</t>
  </si>
  <si>
    <t>sa501639</t>
  </si>
  <si>
    <t>Sean Ochinko</t>
  </si>
  <si>
    <t>sa501446</t>
  </si>
  <si>
    <t>Jeremy Hazelbaker</t>
  </si>
  <si>
    <t>Irving Falu</t>
  </si>
  <si>
    <t>sa454513</t>
  </si>
  <si>
    <t>Ty Morrison</t>
  </si>
  <si>
    <t>sa548449</t>
  </si>
  <si>
    <t>A.J. Kirby-Jones</t>
  </si>
  <si>
    <t>Eddie Rosario</t>
  </si>
  <si>
    <t>Joaquin Arias</t>
  </si>
  <si>
    <t>sa526399</t>
  </si>
  <si>
    <t>Cole Leonida</t>
  </si>
  <si>
    <t>Hideki Matsui</t>
  </si>
  <si>
    <t>sa455109</t>
  </si>
  <si>
    <t>Evan Bigley</t>
  </si>
  <si>
    <t>sa526362</t>
  </si>
  <si>
    <t>Brock Stassi</t>
  </si>
  <si>
    <t>Jack Hannahan</t>
  </si>
  <si>
    <t>Brandon Drury</t>
  </si>
  <si>
    <t>sa501246</t>
  </si>
  <si>
    <t>Kent Matthes</t>
  </si>
  <si>
    <t>sa503255</t>
  </si>
  <si>
    <t>Juan Duran</t>
  </si>
  <si>
    <t>sa202240</t>
  </si>
  <si>
    <t>Mario Lisson</t>
  </si>
  <si>
    <t>sa594139</t>
  </si>
  <si>
    <t>Rubi Silva</t>
  </si>
  <si>
    <t>Ryan Lollis</t>
  </si>
  <si>
    <t>Ronny Paulino</t>
  </si>
  <si>
    <t>sa503022</t>
  </si>
  <si>
    <t>Justin Trapp</t>
  </si>
  <si>
    <t>Mark Kotsay</t>
  </si>
  <si>
    <t>sa390360</t>
  </si>
  <si>
    <t>Josh Horton</t>
  </si>
  <si>
    <t>sa454914</t>
  </si>
  <si>
    <t>Cody Overbeck</t>
  </si>
  <si>
    <t>sa708447</t>
  </si>
  <si>
    <t>Michael Ford</t>
  </si>
  <si>
    <t>Alex Liddi</t>
  </si>
  <si>
    <t>sa549646</t>
  </si>
  <si>
    <t>Anthony Gallas</t>
  </si>
  <si>
    <t>sa657979</t>
  </si>
  <si>
    <t>Tyrone Taylor</t>
  </si>
  <si>
    <t>sa578021</t>
  </si>
  <si>
    <t>Tyler Ogle</t>
  </si>
  <si>
    <t>sa598601</t>
  </si>
  <si>
    <t>Glynn Davis</t>
  </si>
  <si>
    <t>sa658566</t>
  </si>
  <si>
    <t>Michael Snyder</t>
  </si>
  <si>
    <t>sa546626</t>
  </si>
  <si>
    <t>Adam Weisenburger</t>
  </si>
  <si>
    <t>sa546622</t>
  </si>
  <si>
    <t>Stephen Wickens</t>
  </si>
  <si>
    <t>sa550383</t>
  </si>
  <si>
    <t>Eric Jagielo</t>
  </si>
  <si>
    <t>sa501261</t>
  </si>
  <si>
    <t>Todd Glaesmann</t>
  </si>
  <si>
    <t>Roger Bernadina</t>
  </si>
  <si>
    <t>sa526187</t>
  </si>
  <si>
    <t>Matt Gedman</t>
  </si>
  <si>
    <t>sa657431</t>
  </si>
  <si>
    <t>Carlos Garay</t>
  </si>
  <si>
    <t>sa545433</t>
  </si>
  <si>
    <t>Vance Albitz</t>
  </si>
  <si>
    <t>Eric Farris</t>
  </si>
  <si>
    <t>Delino Deshields</t>
  </si>
  <si>
    <t>sa549855</t>
  </si>
  <si>
    <t>Mark Payton</t>
  </si>
  <si>
    <t>Pete Kozma</t>
  </si>
  <si>
    <t>sa253802</t>
  </si>
  <si>
    <t>Matt Spring</t>
  </si>
  <si>
    <t>sa546526</t>
  </si>
  <si>
    <t>Jose Mayorga</t>
  </si>
  <si>
    <t>sa547943</t>
  </si>
  <si>
    <t>Jorge Bonifacio</t>
  </si>
  <si>
    <t>sa503146</t>
  </si>
  <si>
    <t>Michael Freeman</t>
  </si>
  <si>
    <t>Mike Costanzo</t>
  </si>
  <si>
    <t>sa505580</t>
  </si>
  <si>
    <t>Taylor Krick</t>
  </si>
  <si>
    <t>sa392214</t>
  </si>
  <si>
    <t>Christopher Epps</t>
  </si>
  <si>
    <t>Tyler Ladendorf</t>
  </si>
  <si>
    <t>sa526317</t>
  </si>
  <si>
    <t>Josh Richmond</t>
  </si>
  <si>
    <t>sa503298</t>
  </si>
  <si>
    <t>Casey Stevenson</t>
  </si>
  <si>
    <t>Nick Ahmed</t>
  </si>
  <si>
    <t>Jordan Schafer</t>
  </si>
  <si>
    <t>Rob Brantly</t>
  </si>
  <si>
    <t>sa546776</t>
  </si>
  <si>
    <t>Jerrud Sabourin</t>
  </si>
  <si>
    <t>sa579055</t>
  </si>
  <si>
    <t>Ryan Court</t>
  </si>
  <si>
    <t>sa502539</t>
  </si>
  <si>
    <t>Gerson Montilla</t>
  </si>
  <si>
    <t>sa658158</t>
  </si>
  <si>
    <t>Jacob Wilson</t>
  </si>
  <si>
    <t>sa501606</t>
  </si>
  <si>
    <t>Justin Bloxom</t>
  </si>
  <si>
    <t>Lou Marson</t>
  </si>
  <si>
    <t>Darnell Sweeney</t>
  </si>
  <si>
    <t>Francisco Lindor</t>
  </si>
  <si>
    <t>Xavier Nady</t>
  </si>
  <si>
    <t>sa599247</t>
  </si>
  <si>
    <t>Ruben Sosa</t>
  </si>
  <si>
    <t>sa504965</t>
  </si>
  <si>
    <t>Alejandro Segovia</t>
  </si>
  <si>
    <t>sa501942</t>
  </si>
  <si>
    <t>Tyler Bortnick</t>
  </si>
  <si>
    <t>Brett Hayes</t>
  </si>
  <si>
    <t>sa327092</t>
  </si>
  <si>
    <t>Nick Van Stratten</t>
  </si>
  <si>
    <t>sa737856</t>
  </si>
  <si>
    <t>Mike Tauchman</t>
  </si>
  <si>
    <t>Trayvon Robinson</t>
  </si>
  <si>
    <t>sa388392</t>
  </si>
  <si>
    <t>Matt Lawson</t>
  </si>
  <si>
    <t>sa295122</t>
  </si>
  <si>
    <t>Allan De San Miguel</t>
  </si>
  <si>
    <t>sa658623</t>
  </si>
  <si>
    <t>Kyle Johnson</t>
  </si>
  <si>
    <t>Luis Martinez</t>
  </si>
  <si>
    <t>sa331346</t>
  </si>
  <si>
    <t>Nate Samson</t>
  </si>
  <si>
    <t>sa737439</t>
  </si>
  <si>
    <t>Hunter Dozier</t>
  </si>
  <si>
    <t>sa548170</t>
  </si>
  <si>
    <t>Taylor Lindsey</t>
  </si>
  <si>
    <t>Tsuyoshi Nishioka</t>
  </si>
  <si>
    <t>Gerald Laird</t>
  </si>
  <si>
    <t>sa455526</t>
  </si>
  <si>
    <t>Brandon Short</t>
  </si>
  <si>
    <t>Mark Ellis</t>
  </si>
  <si>
    <t>Jordan Pacheco</t>
  </si>
  <si>
    <t>sa546893</t>
  </si>
  <si>
    <t>Corey Jones</t>
  </si>
  <si>
    <t>sa463884</t>
  </si>
  <si>
    <t>Delta Cleary</t>
  </si>
  <si>
    <t>sa501614</t>
  </si>
  <si>
    <t>Mike Ohlman</t>
  </si>
  <si>
    <t>sa579039</t>
  </si>
  <si>
    <t>Matt Reynolds</t>
  </si>
  <si>
    <t>sa526470</t>
  </si>
  <si>
    <t>Caleb Ramsey</t>
  </si>
  <si>
    <t>Elian Herrera</t>
  </si>
  <si>
    <t>Franklin Gutierrez</t>
  </si>
  <si>
    <t>sa548464</t>
  </si>
  <si>
    <t>Andrew Heid</t>
  </si>
  <si>
    <t>sa501529</t>
  </si>
  <si>
    <t>Ryan Ortiz</t>
  </si>
  <si>
    <t>Billy Burns</t>
  </si>
  <si>
    <t>Curt Casali</t>
  </si>
  <si>
    <t>Francisco Peguero</t>
  </si>
  <si>
    <t>sa503304</t>
  </si>
  <si>
    <t>Julio Morban</t>
  </si>
  <si>
    <t>Chris Valaika</t>
  </si>
  <si>
    <t>sa550081</t>
  </si>
  <si>
    <t>Logan Davis</t>
  </si>
  <si>
    <t>sa506241</t>
  </si>
  <si>
    <t>Jordy Lara</t>
  </si>
  <si>
    <t>Rod Barajas</t>
  </si>
  <si>
    <t>Joe Mather</t>
  </si>
  <si>
    <t>sa502535</t>
  </si>
  <si>
    <t>Jae-Hoon Ha</t>
  </si>
  <si>
    <t>Tim Federowicz</t>
  </si>
  <si>
    <t>sa658579</t>
  </si>
  <si>
    <t>Matt Juengel</t>
  </si>
  <si>
    <t>Tyler Holt</t>
  </si>
  <si>
    <t>sa598483</t>
  </si>
  <si>
    <t>Sean Jamieson</t>
  </si>
  <si>
    <t>Mike Aviles</t>
  </si>
  <si>
    <t>Tommy Field</t>
  </si>
  <si>
    <t>sa548300</t>
  </si>
  <si>
    <t>Drew Robinson</t>
  </si>
  <si>
    <t>Luke Hughes</t>
  </si>
  <si>
    <t>Chris Stewart</t>
  </si>
  <si>
    <t>Ramiro Pena</t>
  </si>
  <si>
    <t>sa549303</t>
  </si>
  <si>
    <t>Stephen Mcquail</t>
  </si>
  <si>
    <t>sa388372</t>
  </si>
  <si>
    <t>Bobby Coyle</t>
  </si>
  <si>
    <t>sa455200</t>
  </si>
  <si>
    <t>Nate Hanson</t>
  </si>
  <si>
    <t>Corey Seager</t>
  </si>
  <si>
    <t>sa501599</t>
  </si>
  <si>
    <t>Shannon Wilkerson</t>
  </si>
  <si>
    <t>sa455020</t>
  </si>
  <si>
    <t>Chris Swauger</t>
  </si>
  <si>
    <t>Pedro Ciriaco</t>
  </si>
  <si>
    <t>sa708438</t>
  </si>
  <si>
    <t>Cael Brockmeyer</t>
  </si>
  <si>
    <t>sa502042</t>
  </si>
  <si>
    <t>Kevin Nolan</t>
  </si>
  <si>
    <t>sa327064</t>
  </si>
  <si>
    <t>Bridger Hunt</t>
  </si>
  <si>
    <t>Travis Jankowski</t>
  </si>
  <si>
    <t>Keon Broxton</t>
  </si>
  <si>
    <t>sa294329</t>
  </si>
  <si>
    <t>Jose Gil</t>
  </si>
  <si>
    <t>Luis Exposito</t>
  </si>
  <si>
    <t>sa658108</t>
  </si>
  <si>
    <t>Tyler Heineman</t>
  </si>
  <si>
    <t>Nick Punto</t>
  </si>
  <si>
    <t>Nevin Ashley</t>
  </si>
  <si>
    <t>sa579325</t>
  </si>
  <si>
    <t>Justin Jirschele</t>
  </si>
  <si>
    <t>Jerry Hairston</t>
  </si>
  <si>
    <t>Jayson Nix</t>
  </si>
  <si>
    <t>Skip Schumaker</t>
  </si>
  <si>
    <t>Max Stassi</t>
  </si>
  <si>
    <t>Alexi Casilla</t>
  </si>
  <si>
    <t>sa226165</t>
  </si>
  <si>
    <t>Willie Bloomquist</t>
  </si>
  <si>
    <t>Ed Lucas</t>
  </si>
  <si>
    <t>Ryan Strausborger</t>
  </si>
  <si>
    <t>sa621647</t>
  </si>
  <si>
    <t>Derrick Chung</t>
  </si>
  <si>
    <t>Jace Peterson</t>
  </si>
  <si>
    <t>sa392987</t>
  </si>
  <si>
    <t>Juan Graterol</t>
  </si>
  <si>
    <t>sa549102</t>
  </si>
  <si>
    <t>Barrett Kleinknecht</t>
  </si>
  <si>
    <t>sa392183</t>
  </si>
  <si>
    <t>Kevin Keyes</t>
  </si>
  <si>
    <t>Alexi Amarista</t>
  </si>
  <si>
    <t>Trevor Crowe</t>
  </si>
  <si>
    <t>Munenori Kawasaki</t>
  </si>
  <si>
    <t>Freddy Galvis</t>
  </si>
  <si>
    <t>sa549213</t>
  </si>
  <si>
    <t>Matthew Curry</t>
  </si>
  <si>
    <t>sa381319</t>
  </si>
  <si>
    <t>Yunesky Sanchez</t>
  </si>
  <si>
    <t>sa598782</t>
  </si>
  <si>
    <t>Mark Haddow</t>
  </si>
  <si>
    <t>Adrian Nieto</t>
  </si>
  <si>
    <t>sa392998</t>
  </si>
  <si>
    <t>James Beresford</t>
  </si>
  <si>
    <t>Ramon Santiago</t>
  </si>
  <si>
    <t>sa545091</t>
  </si>
  <si>
    <t>Drew Muren</t>
  </si>
  <si>
    <t>Kyle Schwarber</t>
  </si>
  <si>
    <t>David Ross</t>
  </si>
  <si>
    <t>sa392406</t>
  </si>
  <si>
    <t>Oscar Tejeda</t>
  </si>
  <si>
    <t>Adeiny Hechavarria</t>
  </si>
  <si>
    <t>sa455626</t>
  </si>
  <si>
    <t>Ronald Bermudez</t>
  </si>
  <si>
    <t>sa549747</t>
  </si>
  <si>
    <t>Dustin Geiger</t>
  </si>
  <si>
    <t>sa454895</t>
  </si>
  <si>
    <t>Michael Crouse</t>
  </si>
  <si>
    <t>Jett Bandy</t>
  </si>
  <si>
    <t>sa454887</t>
  </si>
  <si>
    <t>A.J. Jimenez</t>
  </si>
  <si>
    <t>Donald Lutz</t>
  </si>
  <si>
    <t>Bryan Holaday</t>
  </si>
  <si>
    <t>Blake DeWitt</t>
  </si>
  <si>
    <t>sa502687</t>
  </si>
  <si>
    <t>Jack Marder</t>
  </si>
  <si>
    <t>Jhonatan Solano</t>
  </si>
  <si>
    <t>sa501484</t>
  </si>
  <si>
    <t>D'Vontrey Richardson</t>
  </si>
  <si>
    <t>Tony Gwynn</t>
  </si>
  <si>
    <t>sa549912</t>
  </si>
  <si>
    <t>Thomas Mittelstaedt</t>
  </si>
  <si>
    <t>sa501648</t>
  </si>
  <si>
    <t>Erik Castro</t>
  </si>
  <si>
    <t>Brent Lillibridge</t>
  </si>
  <si>
    <t>sa506305</t>
  </si>
  <si>
    <t>Michael Ramirez</t>
  </si>
  <si>
    <t>Johnny Monell</t>
  </si>
  <si>
    <t>Caleb Joseph</t>
  </si>
  <si>
    <t>sa390638</t>
  </si>
  <si>
    <t>Evan Frey</t>
  </si>
  <si>
    <t>Gregorio Petit</t>
  </si>
  <si>
    <t>Chris Herrmann</t>
  </si>
  <si>
    <t>sa455632</t>
  </si>
  <si>
    <t>Juan Silverio</t>
  </si>
  <si>
    <t>sa599382</t>
  </si>
  <si>
    <t>T.J. Rivera</t>
  </si>
  <si>
    <t>sa455065</t>
  </si>
  <si>
    <t>Brandon Douglas</t>
  </si>
  <si>
    <t>sa598644</t>
  </si>
  <si>
    <t>Peter Lavin</t>
  </si>
  <si>
    <t>sa546779</t>
  </si>
  <si>
    <t>Jonathan Roof</t>
  </si>
  <si>
    <t>sa503658</t>
  </si>
  <si>
    <t>Adam Heisler</t>
  </si>
  <si>
    <t>sa549901</t>
  </si>
  <si>
    <t>Pin-Chieh Chen</t>
  </si>
  <si>
    <t>Ben Francisco</t>
  </si>
  <si>
    <t>Luis Sardinas</t>
  </si>
  <si>
    <t>Deven Marrero</t>
  </si>
  <si>
    <t>sa549676</t>
  </si>
  <si>
    <t>Justin Howard</t>
  </si>
  <si>
    <t>sa326677</t>
  </si>
  <si>
    <t>Chad Tracy</t>
  </si>
  <si>
    <t>Juan Pierre</t>
  </si>
  <si>
    <t>sa456041</t>
  </si>
  <si>
    <t>Derrik Gibson</t>
  </si>
  <si>
    <t>sa504599</t>
  </si>
  <si>
    <t>Jairo Perez</t>
  </si>
  <si>
    <t>Jefry Marte</t>
  </si>
  <si>
    <t>Anthony Recker</t>
  </si>
  <si>
    <t>sa390416</t>
  </si>
  <si>
    <t>Brett Eibner</t>
  </si>
  <si>
    <t>sa525881</t>
  </si>
  <si>
    <t>Carlos Alonso</t>
  </si>
  <si>
    <t>sa503053</t>
  </si>
  <si>
    <t>Jeremy Lucas</t>
  </si>
  <si>
    <t>sa328855</t>
  </si>
  <si>
    <t>Johermyn Chavez</t>
  </si>
  <si>
    <t>sa326041</t>
  </si>
  <si>
    <t>Maxwell Leon</t>
  </si>
  <si>
    <t>Andy Parrino</t>
  </si>
  <si>
    <t>Brent Morel</t>
  </si>
  <si>
    <t>sa502921</t>
  </si>
  <si>
    <t>Miles Head</t>
  </si>
  <si>
    <t>Danny Espinosa</t>
  </si>
  <si>
    <t>sa526284</t>
  </si>
  <si>
    <t>Johnny Ruettiger</t>
  </si>
  <si>
    <t>sa501459</t>
  </si>
  <si>
    <t>Steve Parker</t>
  </si>
  <si>
    <t>sa389213</t>
  </si>
  <si>
    <t>Chris Jacobs</t>
  </si>
  <si>
    <t>sa326716</t>
  </si>
  <si>
    <t>D'Arby Myers</t>
  </si>
  <si>
    <t>sa454542</t>
  </si>
  <si>
    <t>Peter Hissey</t>
  </si>
  <si>
    <t>sa501240</t>
  </si>
  <si>
    <t>Telvin Nash</t>
  </si>
  <si>
    <t>sa454609</t>
  </si>
  <si>
    <t>Gabe Jacobo</t>
  </si>
  <si>
    <t>sa577804</t>
  </si>
  <si>
    <t>Taylor Motter</t>
  </si>
  <si>
    <t>sa526207</t>
  </si>
  <si>
    <t>Levi Michael</t>
  </si>
  <si>
    <t>sa328920</t>
  </si>
  <si>
    <t>Chih-Hsien Chiang</t>
  </si>
  <si>
    <t>J.P. Arencibia</t>
  </si>
  <si>
    <t>Jeff Francoeur</t>
  </si>
  <si>
    <t>sa550598</t>
  </si>
  <si>
    <t>Aderlin Mejia</t>
  </si>
  <si>
    <t>sa501503</t>
  </si>
  <si>
    <t>Josh Fellhauer</t>
  </si>
  <si>
    <t>sa546472</t>
  </si>
  <si>
    <t>sa738471</t>
  </si>
  <si>
    <t>Chantz Mack</t>
  </si>
  <si>
    <t>sa503330</t>
  </si>
  <si>
    <t>Brian Hernandez</t>
  </si>
  <si>
    <t>Shawn O'Malley</t>
  </si>
  <si>
    <t>sa547735</t>
  </si>
  <si>
    <t>Alen Hanson</t>
  </si>
  <si>
    <t>Tyler Flowers</t>
  </si>
  <si>
    <t>sa578022</t>
  </si>
  <si>
    <t>Cameron Seitzer</t>
  </si>
  <si>
    <t>sa390671</t>
  </si>
  <si>
    <t>Kentrail Davis</t>
  </si>
  <si>
    <t>Odubel Herrera</t>
  </si>
  <si>
    <t>sa291160</t>
  </si>
  <si>
    <t>Daniel Mayora</t>
  </si>
  <si>
    <t>sa455994</t>
  </si>
  <si>
    <t>Michael Almanzar</t>
  </si>
  <si>
    <t>sa548493</t>
  </si>
  <si>
    <t>sa551307</t>
  </si>
  <si>
    <t>Jorge Alfaro</t>
  </si>
  <si>
    <t>Brad Hawpe</t>
  </si>
  <si>
    <t>Josh Prince</t>
  </si>
  <si>
    <t>sa597765</t>
  </si>
  <si>
    <t>Trevor Story</t>
  </si>
  <si>
    <t>sa511667</t>
  </si>
  <si>
    <t>Chris Curley</t>
  </si>
  <si>
    <t>Greg Dobbs</t>
  </si>
  <si>
    <t>Jason Lane</t>
  </si>
  <si>
    <t>Darin Mastroianni</t>
  </si>
  <si>
    <t>sa577995</t>
  </si>
  <si>
    <t>Craig Manuel</t>
  </si>
  <si>
    <t>sa657981</t>
  </si>
  <si>
    <t>Nick Williams</t>
  </si>
  <si>
    <t>Christian Bethancourt</t>
  </si>
  <si>
    <t>Daniel Fields</t>
  </si>
  <si>
    <t>sa599184</t>
  </si>
  <si>
    <t>Marc Wik</t>
  </si>
  <si>
    <t>Josh Vitters</t>
  </si>
  <si>
    <t>Ramon Cabrera</t>
  </si>
  <si>
    <t>sa621579</t>
  </si>
  <si>
    <t>Alex Yarbrough</t>
  </si>
  <si>
    <t>sa577980</t>
  </si>
  <si>
    <t>Dan Paolini</t>
  </si>
  <si>
    <t>Shelley Duncan</t>
  </si>
  <si>
    <t>Marwin Gonzalez</t>
  </si>
  <si>
    <t>Austin Romine</t>
  </si>
  <si>
    <t>Ryan Brett</t>
  </si>
  <si>
    <t>sa597793</t>
  </si>
  <si>
    <t>Charlie Tilson</t>
  </si>
  <si>
    <t>sa659453</t>
  </si>
  <si>
    <t>Nomar Mazara</t>
  </si>
  <si>
    <t>sa548166</t>
  </si>
  <si>
    <t>Drew Vettleson</t>
  </si>
  <si>
    <t>sa327073</t>
  </si>
  <si>
    <t>Jeremy Barfield</t>
  </si>
  <si>
    <t>Matt Szczur</t>
  </si>
  <si>
    <t>DeWayne Wise</t>
  </si>
  <si>
    <t>Orlando Hudson</t>
  </si>
  <si>
    <t>Hector Gimenez</t>
  </si>
  <si>
    <t>sa503268</t>
  </si>
  <si>
    <t>Raywilly Gomez</t>
  </si>
  <si>
    <t>sa462938</t>
  </si>
  <si>
    <t>Maikol Gonzalez</t>
  </si>
  <si>
    <t>sa580437</t>
  </si>
  <si>
    <t>Seth Mejias-Brean</t>
  </si>
  <si>
    <t>sa828672</t>
  </si>
  <si>
    <t>Matt Chapman</t>
  </si>
  <si>
    <t>Zack Cozart</t>
  </si>
  <si>
    <t>Gorkys Hernandez</t>
  </si>
  <si>
    <t>Ryan Jackson</t>
  </si>
  <si>
    <t>sa455612</t>
  </si>
  <si>
    <t>Rossmel Perez</t>
  </si>
  <si>
    <t>sa502365</t>
  </si>
  <si>
    <t>Conner Crumbliss</t>
  </si>
  <si>
    <t>sa549520</t>
  </si>
  <si>
    <t>Andy Fermin</t>
  </si>
  <si>
    <t>sa505993</t>
  </si>
  <si>
    <t>Christian Villanueva</t>
  </si>
  <si>
    <t>Ryan Hanigan</t>
  </si>
  <si>
    <t>sa549126</t>
  </si>
  <si>
    <t>Mike Walker</t>
  </si>
  <si>
    <t>sa548194</t>
  </si>
  <si>
    <t>Mel Rojas Jr.</t>
  </si>
  <si>
    <t>Laynce Nix</t>
  </si>
  <si>
    <t>sa657932</t>
  </si>
  <si>
    <t>Nolan Fontana</t>
  </si>
  <si>
    <t>Manny Pina</t>
  </si>
  <si>
    <t>Bryan Petersen</t>
  </si>
  <si>
    <t>Taylor Teagarden</t>
  </si>
  <si>
    <t>sa295726</t>
  </si>
  <si>
    <t>Derrick Mitchell</t>
  </si>
  <si>
    <t>sa621577</t>
  </si>
  <si>
    <t>Kyle Wren</t>
  </si>
  <si>
    <t>Will Rhymes</t>
  </si>
  <si>
    <t>Michael Reed</t>
  </si>
  <si>
    <t>sa326736</t>
  </si>
  <si>
    <t>Tyler Henson</t>
  </si>
  <si>
    <t>Alcides Escobar</t>
  </si>
  <si>
    <t>Martin Maldonado</t>
  </si>
  <si>
    <t>sa526396</t>
  </si>
  <si>
    <t>Robert Kral</t>
  </si>
  <si>
    <t>sa548016</t>
  </si>
  <si>
    <t>Yeison Asencio</t>
  </si>
  <si>
    <t>sa526841</t>
  </si>
  <si>
    <t>Colin Walsh</t>
  </si>
  <si>
    <t>sa508601</t>
  </si>
  <si>
    <t>Japhet Amador</t>
  </si>
  <si>
    <t>Brayan Pena</t>
  </si>
  <si>
    <t>sa659239</t>
  </si>
  <si>
    <t>Jared Schlehuber</t>
  </si>
  <si>
    <t>sa454958</t>
  </si>
  <si>
    <t>Tim Fedroff</t>
  </si>
  <si>
    <t>sa244078</t>
  </si>
  <si>
    <t>Ian Gac</t>
  </si>
  <si>
    <t>Endy Chavez</t>
  </si>
  <si>
    <t>Felix Pie</t>
  </si>
  <si>
    <t>A.J. Pierzynski</t>
  </si>
  <si>
    <t>Logan Watkins</t>
  </si>
  <si>
    <t>sa392373</t>
  </si>
  <si>
    <t>Stefan Welch</t>
  </si>
  <si>
    <t>sa389801</t>
  </si>
  <si>
    <t>Mike Bianucci</t>
  </si>
  <si>
    <t>sa502150</t>
  </si>
  <si>
    <t>Jose Rivera</t>
  </si>
  <si>
    <t>sa597768</t>
  </si>
  <si>
    <t>Josh Bell</t>
  </si>
  <si>
    <t>sa454946</t>
  </si>
  <si>
    <t>Nate Tenbrink</t>
  </si>
  <si>
    <t>Nyjer Morgan</t>
  </si>
  <si>
    <t>sa454526</t>
  </si>
  <si>
    <t>Danny Ortiz</t>
  </si>
  <si>
    <t>sa577764</t>
  </si>
  <si>
    <t>John Andreoli</t>
  </si>
  <si>
    <t>sa254151</t>
  </si>
  <si>
    <t>Hainley Statia</t>
  </si>
  <si>
    <t>sa505946</t>
  </si>
  <si>
    <t>Teodoro Martinez</t>
  </si>
  <si>
    <t>sa454598</t>
  </si>
  <si>
    <t>Roberto Lopez</t>
  </si>
  <si>
    <t>Logan Schafer</t>
  </si>
  <si>
    <t>sa659491</t>
  </si>
  <si>
    <t>David Popkins</t>
  </si>
  <si>
    <t>sa455746</t>
  </si>
  <si>
    <t>Leandro Castro</t>
  </si>
  <si>
    <t>Mikie Mahtook</t>
  </si>
  <si>
    <t>Ronny Cedeno</t>
  </si>
  <si>
    <t>sa289014</t>
  </si>
  <si>
    <t>Matt Fields</t>
  </si>
  <si>
    <t>Matt Downs</t>
  </si>
  <si>
    <t>sa390639</t>
  </si>
  <si>
    <t>Brock Bond</t>
  </si>
  <si>
    <t>Rymer Liriano</t>
  </si>
  <si>
    <t>sa502787</t>
  </si>
  <si>
    <t>Andrew Aplin</t>
  </si>
  <si>
    <t>Brandon Hicks</t>
  </si>
  <si>
    <t>sa454428</t>
  </si>
  <si>
    <t>Cutter Dykstra</t>
  </si>
  <si>
    <t>sa291400</t>
  </si>
  <si>
    <t>Chris Rahl</t>
  </si>
  <si>
    <t>sa397812</t>
  </si>
  <si>
    <t>Edinson Rincon</t>
  </si>
  <si>
    <t>Nolan Reimold</t>
  </si>
  <si>
    <t>Cheslor Cuthbert</t>
  </si>
  <si>
    <t>Jason Bay</t>
  </si>
  <si>
    <t>sa455954</t>
  </si>
  <si>
    <t>Chun-Hsiu Chen</t>
  </si>
  <si>
    <t>Lane Adams</t>
  </si>
  <si>
    <t>Eric Fryer</t>
  </si>
  <si>
    <t>sa392225</t>
  </si>
  <si>
    <t>Jabari Blash</t>
  </si>
  <si>
    <t>sa708424</t>
  </si>
  <si>
    <t>Kevin Brown</t>
  </si>
  <si>
    <t>sa389390</t>
  </si>
  <si>
    <t>Robbie Widlansky</t>
  </si>
  <si>
    <t>Tomas Telis</t>
  </si>
  <si>
    <t>Collin Cowgill</t>
  </si>
  <si>
    <t>Francisco Pena</t>
  </si>
  <si>
    <t>sa455124</t>
  </si>
  <si>
    <t>Addison Maruszak</t>
  </si>
  <si>
    <t>Dan Uggla</t>
  </si>
  <si>
    <t>Phil Gosselin</t>
  </si>
  <si>
    <t>sa455265</t>
  </si>
  <si>
    <t>Ollie Linton</t>
  </si>
  <si>
    <t>Tyler Colvin</t>
  </si>
  <si>
    <t>sa502917</t>
  </si>
  <si>
    <t>Stephen Bruno</t>
  </si>
  <si>
    <t>sa549926</t>
  </si>
  <si>
    <t>D.J. Peterson</t>
  </si>
  <si>
    <t>sa596293</t>
  </si>
  <si>
    <t>Matty Johnson</t>
  </si>
  <si>
    <t>Ruben Tejada</t>
  </si>
  <si>
    <t>Eric Campbell</t>
  </si>
  <si>
    <t>Jonathan Schoop</t>
  </si>
  <si>
    <t>sa546832</t>
  </si>
  <si>
    <t>Lance Ray</t>
  </si>
  <si>
    <t>Jose Peraza</t>
  </si>
  <si>
    <t>Jose Constanza</t>
  </si>
  <si>
    <t>Carson Blair</t>
  </si>
  <si>
    <t>sa455046</t>
  </si>
  <si>
    <t>Michael Gonzales</t>
  </si>
  <si>
    <t>sa547904</t>
  </si>
  <si>
    <t>Felix Perez</t>
  </si>
  <si>
    <t>sa454769</t>
  </si>
  <si>
    <t>Jim Murphy</t>
  </si>
  <si>
    <t>sa455031</t>
  </si>
  <si>
    <t>Curt Smith</t>
  </si>
  <si>
    <t>sa455305</t>
  </si>
  <si>
    <t>Brandon Meredith</t>
  </si>
  <si>
    <t>Chris Gimenez</t>
  </si>
  <si>
    <t>Emilio Bonifacio</t>
  </si>
  <si>
    <t>sa599252</t>
  </si>
  <si>
    <t>Zach Borenstein</t>
  </si>
  <si>
    <t>Jarrett Parker</t>
  </si>
  <si>
    <t>sa501472</t>
  </si>
  <si>
    <t>Ryan Schimpf</t>
  </si>
  <si>
    <t>Giovanny Urshela</t>
  </si>
  <si>
    <t>Jamey Carroll</t>
  </si>
  <si>
    <t>Jonathan Villar</t>
  </si>
  <si>
    <t>Steve Lombardozzi</t>
  </si>
  <si>
    <t>sa501732</t>
  </si>
  <si>
    <t>Anthony Aliotti</t>
  </si>
  <si>
    <t>Ichiro Suzuki</t>
  </si>
  <si>
    <t>Jorge Polanco</t>
  </si>
  <si>
    <t>sa657859</t>
  </si>
  <si>
    <t>Albert Almora</t>
  </si>
  <si>
    <t>Jason Bourgeois</t>
  </si>
  <si>
    <t>Cody Decker</t>
  </si>
  <si>
    <t>Sam Fuld</t>
  </si>
  <si>
    <t>sa327116</t>
  </si>
  <si>
    <t>Jared Mitchell</t>
  </si>
  <si>
    <t>Will Middlebrooks</t>
  </si>
  <si>
    <t>sa326252</t>
  </si>
  <si>
    <t>Brock Kjeldgaard</t>
  </si>
  <si>
    <t>sa658257</t>
  </si>
  <si>
    <t>Joe Sclafani</t>
  </si>
  <si>
    <t>Jeff Clement</t>
  </si>
  <si>
    <t>sa546549</t>
  </si>
  <si>
    <t>Trever Adams</t>
  </si>
  <si>
    <t>sa598680</t>
  </si>
  <si>
    <t>David Chester</t>
  </si>
  <si>
    <t>sa658253</t>
  </si>
  <si>
    <t>Dario Pizzano</t>
  </si>
  <si>
    <t>Hiroyuki Nakajima</t>
  </si>
  <si>
    <t>Kyle Waldrop</t>
  </si>
  <si>
    <t>sa598284</t>
  </si>
  <si>
    <t>Travis Taijeron</t>
  </si>
  <si>
    <t>Alex Castellanos</t>
  </si>
  <si>
    <t>sa658970</t>
  </si>
  <si>
    <t>Kevin Heller</t>
  </si>
  <si>
    <t>Rafael Lopez</t>
  </si>
  <si>
    <t>Stephen Drew</t>
  </si>
  <si>
    <t>Alfonso Soriano</t>
  </si>
  <si>
    <t>sa509692</t>
  </si>
  <si>
    <t>Amaury Cazana</t>
  </si>
  <si>
    <t>sa658820</t>
  </si>
  <si>
    <t>M.P. Cokinos</t>
  </si>
  <si>
    <t>sa253734</t>
  </si>
  <si>
    <t>Jordan Parraz</t>
  </si>
  <si>
    <t>Donovan Solano</t>
  </si>
  <si>
    <t>Brett Jackson</t>
  </si>
  <si>
    <t>sa502124</t>
  </si>
  <si>
    <t>Alexander Burg</t>
  </si>
  <si>
    <t>sa737625</t>
  </si>
  <si>
    <t>Stuart Turner</t>
  </si>
  <si>
    <t>Nick Hundley</t>
  </si>
  <si>
    <t>sa598761</t>
  </si>
  <si>
    <t>O'Koyea Dickson</t>
  </si>
  <si>
    <t>sa501504</t>
  </si>
  <si>
    <t>Jamie Johnson</t>
  </si>
  <si>
    <t>Placido Polanco</t>
  </si>
  <si>
    <t>sa454795</t>
  </si>
  <si>
    <t>Chris Heisey</t>
  </si>
  <si>
    <t>Jake Marisnick</t>
  </si>
  <si>
    <t>sa503377</t>
  </si>
  <si>
    <t>Chris O'Dowd</t>
  </si>
  <si>
    <t>sa390607</t>
  </si>
  <si>
    <t>Bo Greenwell</t>
  </si>
  <si>
    <t>Carlos Corporan</t>
  </si>
  <si>
    <t>Tony Abreu</t>
  </si>
  <si>
    <t>sa500806</t>
  </si>
  <si>
    <t>Tommy Joseph</t>
  </si>
  <si>
    <t>sa597983</t>
  </si>
  <si>
    <t>Jake Cave</t>
  </si>
  <si>
    <t>Mark DeRosa</t>
  </si>
  <si>
    <t>sa503439</t>
  </si>
  <si>
    <t>sa500814</t>
  </si>
  <si>
    <t>Blake Smith</t>
  </si>
  <si>
    <t>sa526361</t>
  </si>
  <si>
    <t>Steve Selsky</t>
  </si>
  <si>
    <t>sa577916</t>
  </si>
  <si>
    <t>Jason Coats</t>
  </si>
  <si>
    <t>Jarrod Dyson</t>
  </si>
  <si>
    <t>sa526826</t>
  </si>
  <si>
    <t>Tom Belza</t>
  </si>
  <si>
    <t>Eric Hinske</t>
  </si>
  <si>
    <t>James McCann</t>
  </si>
  <si>
    <t>Brian Roberts</t>
  </si>
  <si>
    <t>Cesar Hernandez</t>
  </si>
  <si>
    <t>Fred Lewis</t>
  </si>
  <si>
    <t>Todd Cunningham</t>
  </si>
  <si>
    <t>Eury Perez</t>
  </si>
  <si>
    <t>Quintin Berry</t>
  </si>
  <si>
    <t>Scott Rolen</t>
  </si>
  <si>
    <t>Gordon Beckham</t>
  </si>
  <si>
    <t>sa502621</t>
  </si>
  <si>
    <t>Jonathan Galvez</t>
  </si>
  <si>
    <t>sa505632</t>
  </si>
  <si>
    <t>J.T. Wise</t>
  </si>
  <si>
    <t>sa455277</t>
  </si>
  <si>
    <t>Tyler Massey</t>
  </si>
  <si>
    <t>Enrique Hernandez</t>
  </si>
  <si>
    <t>Eric Young</t>
  </si>
  <si>
    <t>Cory Spangenberg</t>
  </si>
  <si>
    <t>Matt Duffy</t>
  </si>
  <si>
    <t>Bryan Anderson</t>
  </si>
  <si>
    <t>Chris Snyder</t>
  </si>
  <si>
    <t>sa599392</t>
  </si>
  <si>
    <t>Kevan Smith</t>
  </si>
  <si>
    <t>Jose Lobaton</t>
  </si>
  <si>
    <t>Roger Kieschnick</t>
  </si>
  <si>
    <t>Brooks Conrad</t>
  </si>
  <si>
    <t>sa549558</t>
  </si>
  <si>
    <t>Viosergy Rosa</t>
  </si>
  <si>
    <t>Doug Bernier</t>
  </si>
  <si>
    <t>sa508116</t>
  </si>
  <si>
    <t>Starlin Rodriguez</t>
  </si>
  <si>
    <t>sa454991</t>
  </si>
  <si>
    <t>Dan Brewer</t>
  </si>
  <si>
    <t>Dalton Pompey</t>
  </si>
  <si>
    <t>Cameron Maybin</t>
  </si>
  <si>
    <t>sa378376</t>
  </si>
  <si>
    <t>Anthony Seratelli</t>
  </si>
  <si>
    <t>Chris Nelson</t>
  </si>
  <si>
    <t>Jimmy Paredes</t>
  </si>
  <si>
    <t>sa738923</t>
  </si>
  <si>
    <t>Daniel Bethea</t>
  </si>
  <si>
    <t>J.T. Realmuto</t>
  </si>
  <si>
    <t>sa506223</t>
  </si>
  <si>
    <t>Keury De La Cruz</t>
  </si>
  <si>
    <t>Don Kelly</t>
  </si>
  <si>
    <t>sa262432</t>
  </si>
  <si>
    <t>Brian Van Kirk</t>
  </si>
  <si>
    <t>Jason Giambi</t>
  </si>
  <si>
    <t>Blake Tekotte</t>
  </si>
  <si>
    <t>sa254333</t>
  </si>
  <si>
    <t>Josh Johnson</t>
  </si>
  <si>
    <t>Josh Thole</t>
  </si>
  <si>
    <t>Reed Johnson</t>
  </si>
  <si>
    <t>John Buck</t>
  </si>
  <si>
    <t>sa598344</t>
  </si>
  <si>
    <t>Garrett Weber</t>
  </si>
  <si>
    <t>sa326944</t>
  </si>
  <si>
    <t>Stefan Gartrell</t>
  </si>
  <si>
    <t>Brandon Crawford</t>
  </si>
  <si>
    <t>Rene Rivera</t>
  </si>
  <si>
    <t>sa326676</t>
  </si>
  <si>
    <t>Cyle Hankerd</t>
  </si>
  <si>
    <t>Henry Rodriguez</t>
  </si>
  <si>
    <t>sa501451</t>
  </si>
  <si>
    <t>Jason Hagerty</t>
  </si>
  <si>
    <t>Dee Gordon</t>
  </si>
  <si>
    <t>Adam Rosales</t>
  </si>
  <si>
    <t>sa380012</t>
  </si>
  <si>
    <t>Casey Kotchman</t>
  </si>
  <si>
    <t>sa548440</t>
  </si>
  <si>
    <t>Henry Ramos</t>
  </si>
  <si>
    <t>Josh Rutledge</t>
  </si>
  <si>
    <t>Denis Phipps</t>
  </si>
  <si>
    <t>sa454711</t>
  </si>
  <si>
    <t>Alex Buchholz</t>
  </si>
  <si>
    <t>sa658022</t>
  </si>
  <si>
    <t>Joey Wendle</t>
  </si>
  <si>
    <t>Juan Lagares</t>
  </si>
  <si>
    <t>sa502309</t>
  </si>
  <si>
    <t>Edgar Corcino</t>
  </si>
  <si>
    <t>Mike Baxter</t>
  </si>
  <si>
    <t>sa526344</t>
  </si>
  <si>
    <t>Rob Segedin</t>
  </si>
  <si>
    <t>sa244229</t>
  </si>
  <si>
    <t>sa392114</t>
  </si>
  <si>
    <t>Carlos Moncrief</t>
  </si>
  <si>
    <t>Matt LaPorta</t>
  </si>
  <si>
    <t>Everth Cabrera</t>
  </si>
  <si>
    <t>Darnell McDonald</t>
  </si>
  <si>
    <t>sa389203</t>
  </si>
  <si>
    <t>Adalberto Santos</t>
  </si>
  <si>
    <t>sa291098</t>
  </si>
  <si>
    <t>sa455489</t>
  </si>
  <si>
    <t>Andy Burns</t>
  </si>
  <si>
    <t>sa577018</t>
  </si>
  <si>
    <t>Casey Mcelroy</t>
  </si>
  <si>
    <t>Brad Glenn</t>
  </si>
  <si>
    <t>sa628321</t>
  </si>
  <si>
    <t>Zane Chavez</t>
  </si>
  <si>
    <t>Hernan Perez</t>
  </si>
  <si>
    <t>Tony Sanchez</t>
  </si>
  <si>
    <t>Steven Moya</t>
  </si>
  <si>
    <t>sa454429</t>
  </si>
  <si>
    <t>Destin Hood</t>
  </si>
  <si>
    <t>Kyle Kubitza</t>
  </si>
  <si>
    <t>Lyle Overbay</t>
  </si>
  <si>
    <t>Abraham Almonte</t>
  </si>
  <si>
    <t>Donnie Murphy</t>
  </si>
  <si>
    <t>Andres Torres</t>
  </si>
  <si>
    <t>Derek Jeter</t>
  </si>
  <si>
    <t>David Adams</t>
  </si>
  <si>
    <t>Billy Hamilton</t>
  </si>
  <si>
    <t>sa548340</t>
  </si>
  <si>
    <t>Brett Nicholas</t>
  </si>
  <si>
    <t>Tyler Pastornicky</t>
  </si>
  <si>
    <t>sa549143</t>
  </si>
  <si>
    <t>David Freitas</t>
  </si>
  <si>
    <t>Aubrey Huff</t>
  </si>
  <si>
    <t>Max Muncy</t>
  </si>
  <si>
    <t>sa455434</t>
  </si>
  <si>
    <t>Justin Greene</t>
  </si>
  <si>
    <t>Michael Young</t>
  </si>
  <si>
    <t>sa578786</t>
  </si>
  <si>
    <t>Taylor Davis</t>
  </si>
  <si>
    <t>Scott Schebler</t>
  </si>
  <si>
    <t>Ryan Flaherty</t>
  </si>
  <si>
    <t>sa508065</t>
  </si>
  <si>
    <t>Leo Heras</t>
  </si>
  <si>
    <t>sa455741</t>
  </si>
  <si>
    <t>Cesar Puello</t>
  </si>
  <si>
    <t>sa244221</t>
  </si>
  <si>
    <t>Javier Herrera</t>
  </si>
  <si>
    <t>Junior Lake</t>
  </si>
  <si>
    <t>Matt Dominguez</t>
  </si>
  <si>
    <t>sa456095</t>
  </si>
  <si>
    <t>Shawn Zarraga</t>
  </si>
  <si>
    <t>sa389194</t>
  </si>
  <si>
    <t>Mike Mcdade</t>
  </si>
  <si>
    <t>sa803159</t>
  </si>
  <si>
    <t>Aledmys Diaz</t>
  </si>
  <si>
    <t>Mike Jacobs</t>
  </si>
  <si>
    <t>Cole Figueroa</t>
  </si>
  <si>
    <t>Scott Hairston</t>
  </si>
  <si>
    <t>Ryan Kalish</t>
  </si>
  <si>
    <t>sa549594</t>
  </si>
  <si>
    <t>John Whitaker</t>
  </si>
  <si>
    <t>Addison Russell</t>
  </si>
  <si>
    <t>sa392846</t>
  </si>
  <si>
    <t>Nelson Perez</t>
  </si>
  <si>
    <t>Michael Taylor</t>
  </si>
  <si>
    <t>Jason Kubel</t>
  </si>
  <si>
    <t>Reymond Fuentes</t>
  </si>
  <si>
    <t>Logan Forsythe</t>
  </si>
  <si>
    <t>sa657865</t>
  </si>
  <si>
    <t>Jesse Winker</t>
  </si>
  <si>
    <t>Greg Garcia</t>
  </si>
  <si>
    <t>Casper Wells</t>
  </si>
  <si>
    <t>Juan Rivera</t>
  </si>
  <si>
    <t>sa326152</t>
  </si>
  <si>
    <t>Seth Loman</t>
  </si>
  <si>
    <t>Eric Sogard</t>
  </si>
  <si>
    <t>Peter Bourjos</t>
  </si>
  <si>
    <t>Efren Navarro</t>
  </si>
  <si>
    <t>sa621019</t>
  </si>
  <si>
    <t>Colin Moran</t>
  </si>
  <si>
    <t>sa328092</t>
  </si>
  <si>
    <t>Johan Limonta</t>
  </si>
  <si>
    <t>Dilson Herrera</t>
  </si>
  <si>
    <t>Jeff Kobernus</t>
  </si>
  <si>
    <t>Jose Ramirez</t>
  </si>
  <si>
    <t>sa526563</t>
  </si>
  <si>
    <t>Matt Skole</t>
  </si>
  <si>
    <t>Steven Hill</t>
  </si>
  <si>
    <t>Jackie Bradley Jr.</t>
  </si>
  <si>
    <t>J.B. Shuck</t>
  </si>
  <si>
    <t>Scott Podsednik</t>
  </si>
  <si>
    <t>Jeff Keppinger</t>
  </si>
  <si>
    <t>Adam Duvall</t>
  </si>
  <si>
    <t>sa501964</t>
  </si>
  <si>
    <t>Brian Goodwin</t>
  </si>
  <si>
    <t>sa502686</t>
  </si>
  <si>
    <t>Bryson Smith</t>
  </si>
  <si>
    <t>sa500746</t>
  </si>
  <si>
    <t>Tim Wheeler</t>
  </si>
  <si>
    <t>Ender Inciarte</t>
  </si>
  <si>
    <t>JR Murphy</t>
  </si>
  <si>
    <t>Cliff Pennington</t>
  </si>
  <si>
    <t>sa254456</t>
  </si>
  <si>
    <t>Alex Valdez</t>
  </si>
  <si>
    <t>Paulo Orlando</t>
  </si>
  <si>
    <t>sa326749</t>
  </si>
  <si>
    <t>Jermaine Mitchell</t>
  </si>
  <si>
    <t>sa546842</t>
  </si>
  <si>
    <t>Jason Krizan</t>
  </si>
  <si>
    <t>Jerry Sands</t>
  </si>
  <si>
    <t>Johnny Damon</t>
  </si>
  <si>
    <t>Trayce Thompson</t>
  </si>
  <si>
    <t>Alex Guerrero</t>
  </si>
  <si>
    <t>Tommy Medica</t>
  </si>
  <si>
    <t>Craig Gentry</t>
  </si>
  <si>
    <t>Hank Conger</t>
  </si>
  <si>
    <t>Luis Jimenez</t>
  </si>
  <si>
    <t>Melky Mesa</t>
  </si>
  <si>
    <t>Wilson Betemit</t>
  </si>
  <si>
    <t>Anthony Gose</t>
  </si>
  <si>
    <t>sa546633</t>
  </si>
  <si>
    <t>Jayson Langfels</t>
  </si>
  <si>
    <t>sa523975</t>
  </si>
  <si>
    <t>Jose Julio Ruiz</t>
  </si>
  <si>
    <t>Antoan Richardson</t>
  </si>
  <si>
    <t>Eduardo Escobar</t>
  </si>
  <si>
    <t>Maicer Izturis</t>
  </si>
  <si>
    <t>sa548345</t>
  </si>
  <si>
    <t>Jared Simon</t>
  </si>
  <si>
    <t>Eugenio Suarez</t>
  </si>
  <si>
    <t>Vernon Wells</t>
  </si>
  <si>
    <t>Kevin Plawecki</t>
  </si>
  <si>
    <t>Mike Olt</t>
  </si>
  <si>
    <t>Matt den Dekker</t>
  </si>
  <si>
    <t>sa455436</t>
  </si>
  <si>
    <t>Zack Cox</t>
  </si>
  <si>
    <t>Yunel Escobar</t>
  </si>
  <si>
    <t>sa658139</t>
  </si>
  <si>
    <t>Alfredo Marte</t>
  </si>
  <si>
    <t>Geovany Soto</t>
  </si>
  <si>
    <t>Jake Elmore</t>
  </si>
  <si>
    <t>Jimmy Rollins</t>
  </si>
  <si>
    <t>Ryan Raburn</t>
  </si>
  <si>
    <t>Ben Revere</t>
  </si>
  <si>
    <t>Jose Iglesias</t>
  </si>
  <si>
    <t>sa545109</t>
  </si>
  <si>
    <t>Tim Smalling</t>
  </si>
  <si>
    <t>sa496271</t>
  </si>
  <si>
    <t>Donell Linares</t>
  </si>
  <si>
    <t>Kirk Nieuwenhuis</t>
  </si>
  <si>
    <t>A.J. Ellis</t>
  </si>
  <si>
    <t>Raul Ibanez</t>
  </si>
  <si>
    <t>Nate Schierholtz</t>
  </si>
  <si>
    <t>John Mayberry</t>
  </si>
  <si>
    <t>sa501959</t>
  </si>
  <si>
    <t>Brent Keys</t>
  </si>
  <si>
    <t>Matt Diaz</t>
  </si>
  <si>
    <t>Tyler Saladino</t>
  </si>
  <si>
    <t>Dustin Garneau</t>
  </si>
  <si>
    <t>Mitch Maier</t>
  </si>
  <si>
    <t>George Kottaras</t>
  </si>
  <si>
    <t>sa389928</t>
  </si>
  <si>
    <t>Michael Burgess</t>
  </si>
  <si>
    <t>Julio Borbon</t>
  </si>
  <si>
    <t>sa548192</t>
  </si>
  <si>
    <t>Stetson Allie</t>
  </si>
  <si>
    <t>Jim Adduci</t>
  </si>
  <si>
    <t>sa503161</t>
  </si>
  <si>
    <t>Michael Yastrzemski</t>
  </si>
  <si>
    <t>Dean Anna</t>
  </si>
  <si>
    <t>Marco Scutaro</t>
  </si>
  <si>
    <t>Michael Bourn</t>
  </si>
  <si>
    <t>Joe Panik</t>
  </si>
  <si>
    <t>Rafael Furcal</t>
  </si>
  <si>
    <t>Erik Kratz</t>
  </si>
  <si>
    <t>Adron Chambers</t>
  </si>
  <si>
    <t>James Darnell</t>
  </si>
  <si>
    <t>sa225794</t>
  </si>
  <si>
    <t>Ricardo Nanita</t>
  </si>
  <si>
    <t>Cristhian Adames</t>
  </si>
  <si>
    <t>sa502772</t>
  </si>
  <si>
    <t>Tyler Naquin</t>
  </si>
  <si>
    <t>Brett Pill</t>
  </si>
  <si>
    <t>sa502733</t>
  </si>
  <si>
    <t>Mitchell Haniger</t>
  </si>
  <si>
    <t>Ryan Doumit</t>
  </si>
  <si>
    <t>Matt Davidson</t>
  </si>
  <si>
    <t>Steve Tolleson</t>
  </si>
  <si>
    <t>Austin Barnes</t>
  </si>
  <si>
    <t>Dave Sappelt</t>
  </si>
  <si>
    <t>sa390269</t>
  </si>
  <si>
    <t>Justin Henry</t>
  </si>
  <si>
    <t>sa388992</t>
  </si>
  <si>
    <t>Ty Wright</t>
  </si>
  <si>
    <t>Francisco Cervelli</t>
  </si>
  <si>
    <t>sa550116</t>
  </si>
  <si>
    <t>Conrad Gregor</t>
  </si>
  <si>
    <t>sa329131</t>
  </si>
  <si>
    <t>Reynaldo Rodriguez</t>
  </si>
  <si>
    <t>Brandon Snyder</t>
  </si>
  <si>
    <t>Eduardo Nunez</t>
  </si>
  <si>
    <t>Scott Sizemore</t>
  </si>
  <si>
    <t>Kosuke Fukudome</t>
  </si>
  <si>
    <t>Andrew Susac</t>
  </si>
  <si>
    <t>Ryan Langerhans</t>
  </si>
  <si>
    <t>Daniel Butler</t>
  </si>
  <si>
    <t>Carlos Lee</t>
  </si>
  <si>
    <t>sa326763</t>
  </si>
  <si>
    <t>Jim Negrych</t>
  </si>
  <si>
    <t>Micah Johnson</t>
  </si>
  <si>
    <t>Sean Rodriguez</t>
  </si>
  <si>
    <t>Didi Gregorius</t>
  </si>
  <si>
    <t>sa293084</t>
  </si>
  <si>
    <t>Mark Minicozzi</t>
  </si>
  <si>
    <t>sa658999</t>
  </si>
  <si>
    <t>Wynton Bernard</t>
  </si>
  <si>
    <t>sa500800</t>
  </si>
  <si>
    <t>Rich Poythress</t>
  </si>
  <si>
    <t>sa541190</t>
  </si>
  <si>
    <t>Leslie Anderson</t>
  </si>
  <si>
    <t>sa526538</t>
  </si>
  <si>
    <t>Brian Fletcher</t>
  </si>
  <si>
    <t>sa549178</t>
  </si>
  <si>
    <t>Tyler Austin</t>
  </si>
  <si>
    <t>Jesus Guzman</t>
  </si>
  <si>
    <t>Blake Swihart</t>
  </si>
  <si>
    <t>Marlon Byrd</t>
  </si>
  <si>
    <t>Chris Owings</t>
  </si>
  <si>
    <t>Byron Buxton</t>
  </si>
  <si>
    <t>Grady Sizemore</t>
  </si>
  <si>
    <t>Nate McLouth</t>
  </si>
  <si>
    <t>sa389676</t>
  </si>
  <si>
    <t>Quincy Latimore</t>
  </si>
  <si>
    <t>Robinson Chirinos</t>
  </si>
  <si>
    <t>sa455430</t>
  </si>
  <si>
    <t>Brian Humphries</t>
  </si>
  <si>
    <t>Kevin Frandsen</t>
  </si>
  <si>
    <t>Mike Zunino</t>
  </si>
  <si>
    <t>Alexei Ramirez</t>
  </si>
  <si>
    <t>Kurt Suzuki</t>
  </si>
  <si>
    <t>sa503288</t>
  </si>
  <si>
    <t>David Kandilas</t>
  </si>
  <si>
    <t>sa201557</t>
  </si>
  <si>
    <t>Brian Burgamy</t>
  </si>
  <si>
    <t>Randal Grichuk</t>
  </si>
  <si>
    <t>sa548484</t>
  </si>
  <si>
    <t>Jared Hoying</t>
  </si>
  <si>
    <t>Aaron Hicks</t>
  </si>
  <si>
    <t>Juan Uribe</t>
  </si>
  <si>
    <t>Moises Sierra</t>
  </si>
  <si>
    <t>Stefen Romero</t>
  </si>
  <si>
    <t>sa526882</t>
  </si>
  <si>
    <t>Whit Merrifield</t>
  </si>
  <si>
    <t>Jarrod Saltalamacchia</t>
  </si>
  <si>
    <t>Andrelton Simmons</t>
  </si>
  <si>
    <t>sa829591</t>
  </si>
  <si>
    <t>Andrew Ely</t>
  </si>
  <si>
    <t>Gary Sanchez</t>
  </si>
  <si>
    <t>sa502020</t>
  </si>
  <si>
    <t>Jayce Boyd</t>
  </si>
  <si>
    <t>sa560967</t>
  </si>
  <si>
    <t>Juan Carlos Linares</t>
  </si>
  <si>
    <t>Danny Valencia</t>
  </si>
  <si>
    <t>Travis Ishikawa</t>
  </si>
  <si>
    <t>Bryan LaHair</t>
  </si>
  <si>
    <t>Jeff Baker</t>
  </si>
  <si>
    <t>sa388379</t>
  </si>
  <si>
    <t>Marquez Smith</t>
  </si>
  <si>
    <t>Austin Kearns</t>
  </si>
  <si>
    <t>sa454577</t>
  </si>
  <si>
    <t>Alden Carrithers</t>
  </si>
  <si>
    <t>Justin Maxwell</t>
  </si>
  <si>
    <t>sa708452</t>
  </si>
  <si>
    <t>Tony Kemp</t>
  </si>
  <si>
    <t>sa599239</t>
  </si>
  <si>
    <t>James Ramsey</t>
  </si>
  <si>
    <t>Ezequiel Carrera</t>
  </si>
  <si>
    <t>Zelous Wheeler</t>
  </si>
  <si>
    <t>Jean Segura</t>
  </si>
  <si>
    <t>Jason Castro</t>
  </si>
  <si>
    <t>sa327086</t>
  </si>
  <si>
    <t>Jared Goedert</t>
  </si>
  <si>
    <t>sa200434</t>
  </si>
  <si>
    <t>Brett Harper</t>
  </si>
  <si>
    <t>Alex Dickerson</t>
  </si>
  <si>
    <t>Casey McGehee</t>
  </si>
  <si>
    <t>Nick Johnson</t>
  </si>
  <si>
    <t>Elvis Andrus</t>
  </si>
  <si>
    <t>sa526661</t>
  </si>
  <si>
    <t>Austin Wates</t>
  </si>
  <si>
    <t>Gregor Blanco</t>
  </si>
  <si>
    <t>sa736998</t>
  </si>
  <si>
    <t>Carlos Arroyo</t>
  </si>
  <si>
    <t>sa549202</t>
  </si>
  <si>
    <t>William Swanner</t>
  </si>
  <si>
    <t>Christian Colon</t>
  </si>
  <si>
    <t>Jordan Danks</t>
  </si>
  <si>
    <t>Arismendy Alcantara</t>
  </si>
  <si>
    <t>sa328277</t>
  </si>
  <si>
    <t>Dustin Martin</t>
  </si>
  <si>
    <t>sa454975</t>
  </si>
  <si>
    <t>Cody Puckett</t>
  </si>
  <si>
    <t>Vince Belnome</t>
  </si>
  <si>
    <t>Luke Scott</t>
  </si>
  <si>
    <t>Ryan Roberts</t>
  </si>
  <si>
    <t>Alberto Callaspo</t>
  </si>
  <si>
    <t>Slade Heathcott</t>
  </si>
  <si>
    <t>sa503023</t>
  </si>
  <si>
    <t>Jonathan Rodriguez</t>
  </si>
  <si>
    <t>sa548268</t>
  </si>
  <si>
    <t>Sean Coyle</t>
  </si>
  <si>
    <t>Steve Clevenger</t>
  </si>
  <si>
    <t>Chris Taylor</t>
  </si>
  <si>
    <t>sa526876</t>
  </si>
  <si>
    <t>Dean Green</t>
  </si>
  <si>
    <t>Josh Phegley</t>
  </si>
  <si>
    <t>Taylor Green</t>
  </si>
  <si>
    <t>sa502052</t>
  </si>
  <si>
    <t>Brady Shoemaker</t>
  </si>
  <si>
    <t>Ryan Ludwick</t>
  </si>
  <si>
    <t>Zoilo Almonte</t>
  </si>
  <si>
    <t>Xavier Avery</t>
  </si>
  <si>
    <t>Adrian Cardenas</t>
  </si>
  <si>
    <t>Yangervis Solarte</t>
  </si>
  <si>
    <t>Grant Green</t>
  </si>
  <si>
    <t>Jake Goebbert</t>
  </si>
  <si>
    <t>J.J. Hardy</t>
  </si>
  <si>
    <t>sa526553</t>
  </si>
  <si>
    <t>Hunter Morris</t>
  </si>
  <si>
    <t>sa455672</t>
  </si>
  <si>
    <t>Angelys Nina</t>
  </si>
  <si>
    <t>Eric Thames</t>
  </si>
  <si>
    <t>Domingo Santana</t>
  </si>
  <si>
    <t>Rafael Ynoa</t>
  </si>
  <si>
    <t>Jose Pirela</t>
  </si>
  <si>
    <t>sa327822</t>
  </si>
  <si>
    <t>Kyeong Kang</t>
  </si>
  <si>
    <t>Omar Infante</t>
  </si>
  <si>
    <t>Scott Moore</t>
  </si>
  <si>
    <t>Caleb Gindl</t>
  </si>
  <si>
    <t>Thomas Neal</t>
  </si>
  <si>
    <t>Erick Aybar</t>
  </si>
  <si>
    <t>L.J. Hoes</t>
  </si>
  <si>
    <t>sa500838</t>
  </si>
  <si>
    <t>Kelly Dugan</t>
  </si>
  <si>
    <t>Shane Robinson</t>
  </si>
  <si>
    <t>Chris Johnson</t>
  </si>
  <si>
    <t>sa326115</t>
  </si>
  <si>
    <t>Christian Marrero</t>
  </si>
  <si>
    <t>David Lough</t>
  </si>
  <si>
    <t>Jordy Mercer</t>
  </si>
  <si>
    <t>Rajai Davis</t>
  </si>
  <si>
    <t>Kevin Kiermaier</t>
  </si>
  <si>
    <t>Danny Santana</t>
  </si>
  <si>
    <t>Brandon Phillips</t>
  </si>
  <si>
    <t>Henry Urrutia</t>
  </si>
  <si>
    <t>sa454748</t>
  </si>
  <si>
    <t>Charlie Cutler</t>
  </si>
  <si>
    <t>sa455308</t>
  </si>
  <si>
    <t>Tyler Kuhn</t>
  </si>
  <si>
    <t>Kelly Johnson</t>
  </si>
  <si>
    <t>sa501692</t>
  </si>
  <si>
    <t>Ty Kelly</t>
  </si>
  <si>
    <t>Charlie Culberson</t>
  </si>
  <si>
    <t>Jaff Decker</t>
  </si>
  <si>
    <t>Wilmer Flores</t>
  </si>
  <si>
    <t>Kevin Kouzmanoff</t>
  </si>
  <si>
    <t>Nick Franklin</t>
  </si>
  <si>
    <t>Adam Dunn</t>
  </si>
  <si>
    <t>David DeJesus</t>
  </si>
  <si>
    <t>Will Venable</t>
  </si>
  <si>
    <t>Brandon Barnes</t>
  </si>
  <si>
    <t>Justin Bour</t>
  </si>
  <si>
    <t>Javier Baez</t>
  </si>
  <si>
    <t>Ivan De Jesus</t>
  </si>
  <si>
    <t>Bobby Abreu</t>
  </si>
  <si>
    <t>Ramon Flores</t>
  </si>
  <si>
    <t>Jesus Aguilar</t>
  </si>
  <si>
    <t>Maikel Franco</t>
  </si>
  <si>
    <t>Clint Robinson</t>
  </si>
  <si>
    <t>sa455619</t>
  </si>
  <si>
    <t>Buck Britton</t>
  </si>
  <si>
    <t>Russ Canzler</t>
  </si>
  <si>
    <t>sa327047</t>
  </si>
  <si>
    <t>Jimmy Van Ostrand</t>
  </si>
  <si>
    <t>Ryan Rua</t>
  </si>
  <si>
    <t>Corey Brown</t>
  </si>
  <si>
    <t>Juan Francisco</t>
  </si>
  <si>
    <t>Rougned Odor</t>
  </si>
  <si>
    <t>Jake Smolinski</t>
  </si>
  <si>
    <t>Taylor Featherston</t>
  </si>
  <si>
    <t>Alex Rios</t>
  </si>
  <si>
    <t>Ryan Howard</t>
  </si>
  <si>
    <t>Yorvit Torrealba</t>
  </si>
  <si>
    <t>Ryan Sweeney</t>
  </si>
  <si>
    <t>Justin Ruggiano</t>
  </si>
  <si>
    <t>Brandon Laird</t>
  </si>
  <si>
    <t>Andruw Jones</t>
  </si>
  <si>
    <t>Mat Gamel</t>
  </si>
  <si>
    <t>sa548335</t>
  </si>
  <si>
    <t>Rangel Ravelo</t>
  </si>
  <si>
    <t>Marc Krauss</t>
  </si>
  <si>
    <t>Gerardo Parra</t>
  </si>
  <si>
    <t>Kevin Youkilis</t>
  </si>
  <si>
    <t>Joey Terdoslavich</t>
  </si>
  <si>
    <t>Lorenzo Cain</t>
  </si>
  <si>
    <t>sa577007</t>
  </si>
  <si>
    <t>Taylor Dugas</t>
  </si>
  <si>
    <t>Paul Konerko</t>
  </si>
  <si>
    <t>Kolten Wong</t>
  </si>
  <si>
    <t>Chris Dickerson</t>
  </si>
  <si>
    <t>sa328505</t>
  </si>
  <si>
    <t>Deibinson Romero</t>
  </si>
  <si>
    <t>Allan Dykstra</t>
  </si>
  <si>
    <t>C.J. Cron</t>
  </si>
  <si>
    <t>Robbie Grossman</t>
  </si>
  <si>
    <t>sa549286</t>
  </si>
  <si>
    <t>Ryan Casteel</t>
  </si>
  <si>
    <t>Neftali Soto</t>
  </si>
  <si>
    <t>sa501667</t>
  </si>
  <si>
    <t>Kyle Jensen</t>
  </si>
  <si>
    <t>Johnny Giavotella</t>
  </si>
  <si>
    <t>Travis Hafner</t>
  </si>
  <si>
    <t>Brian Bogusevic</t>
  </si>
  <si>
    <t>Tyler Collins</t>
  </si>
  <si>
    <t>sa601536</t>
  </si>
  <si>
    <t>Ronnier Mustelier</t>
  </si>
  <si>
    <t>Xavier Scruggs</t>
  </si>
  <si>
    <t>Gregory Polanco</t>
  </si>
  <si>
    <t>Zach Lutz</t>
  </si>
  <si>
    <t>Austin Jackson</t>
  </si>
  <si>
    <t>Jason Rogers</t>
  </si>
  <si>
    <t>Alex Hassan</t>
  </si>
  <si>
    <t>Alex Rodriguez</t>
  </si>
  <si>
    <t>sa491894</t>
  </si>
  <si>
    <t>Jorge Vazquez</t>
  </si>
  <si>
    <t>DJ LeMahieu</t>
  </si>
  <si>
    <t>Peter O'Brien</t>
  </si>
  <si>
    <t>Xavier Paul</t>
  </si>
  <si>
    <t>Andy Marte</t>
  </si>
  <si>
    <t>sa501741</t>
  </si>
  <si>
    <t>Dan Black</t>
  </si>
  <si>
    <t>Preston Tucker</t>
  </si>
  <si>
    <t>sa546800</t>
  </si>
  <si>
    <t>Mike O'Neill</t>
  </si>
  <si>
    <t>sa455610</t>
  </si>
  <si>
    <t>Jordan Lennerton</t>
  </si>
  <si>
    <t>sa454544</t>
  </si>
  <si>
    <t>Ben Guez</t>
  </si>
  <si>
    <t>Welington Castillo</t>
  </si>
  <si>
    <t>Delmon Young</t>
  </si>
  <si>
    <t>Aaron Hill</t>
  </si>
  <si>
    <t>Jedd Gyorko</t>
  </si>
  <si>
    <t>Rafael Ortega</t>
  </si>
  <si>
    <t>Cole Gillespie</t>
  </si>
  <si>
    <t>Brennan Boesch</t>
  </si>
  <si>
    <t>Dariel Alvarez</t>
  </si>
  <si>
    <t>David Cooper</t>
  </si>
  <si>
    <t>Brandon Guyer</t>
  </si>
  <si>
    <t>Stephen Piscotty</t>
  </si>
  <si>
    <t>Desmond Jennings</t>
  </si>
  <si>
    <t>Adonis Garcia</t>
  </si>
  <si>
    <t>Brock Holt</t>
  </si>
  <si>
    <t>Chris Coghlan</t>
  </si>
  <si>
    <t>Derek Dietrich</t>
  </si>
  <si>
    <t>Dustin Ackley</t>
  </si>
  <si>
    <t>Chris Denorfia</t>
  </si>
  <si>
    <t>Nate Freiman</t>
  </si>
  <si>
    <t>Greg Bird</t>
  </si>
  <si>
    <t>Leonys Martin</t>
  </si>
  <si>
    <t>Chris Young</t>
  </si>
  <si>
    <t>sa605974</t>
  </si>
  <si>
    <t>Blake Gailen</t>
  </si>
  <si>
    <t>Kila Ka'aihue</t>
  </si>
  <si>
    <t>Chris McGuiness</t>
  </si>
  <si>
    <t>Darin Ruf</t>
  </si>
  <si>
    <t>Jonny Gomes</t>
  </si>
  <si>
    <t>Lew Ford</t>
  </si>
  <si>
    <t>Cord Phelps</t>
  </si>
  <si>
    <t>Jordany Valdespin</t>
  </si>
  <si>
    <t>sa549626</t>
  </si>
  <si>
    <t>Brad Miller</t>
  </si>
  <si>
    <t>Andy Wilkins</t>
  </si>
  <si>
    <t>Daniel Descalso</t>
  </si>
  <si>
    <t>Carlos Peguero</t>
  </si>
  <si>
    <t>Mark Reynolds</t>
  </si>
  <si>
    <t>James Loney</t>
  </si>
  <si>
    <t>Scooter Gennett</t>
  </si>
  <si>
    <t>Jurickson Profar</t>
  </si>
  <si>
    <t>Brad Snyder</t>
  </si>
  <si>
    <t>Daniel Murphy</t>
  </si>
  <si>
    <t>Andrew Brown</t>
  </si>
  <si>
    <t>Conor Gillaspie</t>
  </si>
  <si>
    <t>Carlos Pena</t>
  </si>
  <si>
    <t>Cody Ross</t>
  </si>
  <si>
    <t>Justin Turner</t>
  </si>
  <si>
    <t>Angel Pagan</t>
  </si>
  <si>
    <t>Ryan Lavarnway</t>
  </si>
  <si>
    <t>Zach Walters</t>
  </si>
  <si>
    <t>Chris Iannetta</t>
  </si>
  <si>
    <t>Alex Presley</t>
  </si>
  <si>
    <t>David Murphy</t>
  </si>
  <si>
    <t>Kevin Pillar</t>
  </si>
  <si>
    <t>Jemile Weeks</t>
  </si>
  <si>
    <t>Asdrubal Cabrera</t>
  </si>
  <si>
    <t>Brett Wallace</t>
  </si>
  <si>
    <t>Tom Murphy</t>
  </si>
  <si>
    <t>Nick Swisher</t>
  </si>
  <si>
    <t>Lars Anderson</t>
  </si>
  <si>
    <t>Colby Rasmus</t>
  </si>
  <si>
    <t>Derek Norris</t>
  </si>
  <si>
    <t>Daric Barton</t>
  </si>
  <si>
    <t>Mike Carp</t>
  </si>
  <si>
    <t>Nick Markakis</t>
  </si>
  <si>
    <t>Howie Kendrick</t>
  </si>
  <si>
    <t>Andy Dirks</t>
  </si>
  <si>
    <t>Rickie Weeks</t>
  </si>
  <si>
    <t>Mike Moustakas</t>
  </si>
  <si>
    <t>Chris Parmelee</t>
  </si>
  <si>
    <t>Brian Dozier</t>
  </si>
  <si>
    <t>Chipper Jones</t>
  </si>
  <si>
    <t>Alex Avila</t>
  </si>
  <si>
    <t>Shane Peterson</t>
  </si>
  <si>
    <t>A.J. Pollock</t>
  </si>
  <si>
    <t>Josh Hamilton</t>
  </si>
  <si>
    <t>Stephen Vogt</t>
  </si>
  <si>
    <t>Joc Pederson</t>
  </si>
  <si>
    <t>sa454751</t>
  </si>
  <si>
    <t>Kiel Roling</t>
  </si>
  <si>
    <t>Gaby Sanchez</t>
  </si>
  <si>
    <t>Tommy La Stella</t>
  </si>
  <si>
    <t>Dan Johnson</t>
  </si>
  <si>
    <t>Travis Shaw</t>
  </si>
  <si>
    <t>Marcus Semien</t>
  </si>
  <si>
    <t>Coco Crisp</t>
  </si>
  <si>
    <t>Todd Helton</t>
  </si>
  <si>
    <t>Garin Cecchini</t>
  </si>
  <si>
    <t>Jon Singleton</t>
  </si>
  <si>
    <t>Dioner Navarro</t>
  </si>
  <si>
    <t>Mark Canha</t>
  </si>
  <si>
    <t>Devon Travis</t>
  </si>
  <si>
    <t>Chris Colabello</t>
  </si>
  <si>
    <t>Mitch Moreland</t>
  </si>
  <si>
    <t>Jacob Lamb</t>
  </si>
  <si>
    <t>Corban Joseph</t>
  </si>
  <si>
    <t>Michael Choice</t>
  </si>
  <si>
    <t>Curtis Granderson</t>
  </si>
  <si>
    <t>Luis Valbuena</t>
  </si>
  <si>
    <t>Miguel Montero</t>
  </si>
  <si>
    <t>Josh Satin</t>
  </si>
  <si>
    <t>Cody Asche</t>
  </si>
  <si>
    <t>Jed Lowrie</t>
  </si>
  <si>
    <t>David Freese</t>
  </si>
  <si>
    <t>Brett Gardner</t>
  </si>
  <si>
    <t>sa599324</t>
  </si>
  <si>
    <t>David Bergin</t>
  </si>
  <si>
    <t>Carlos Ruiz</t>
  </si>
  <si>
    <t>Ben Paulsen</t>
  </si>
  <si>
    <t>Robert Refsnyder</t>
  </si>
  <si>
    <t>Nori Aoki</t>
  </si>
  <si>
    <t>sa295188</t>
  </si>
  <si>
    <t>Ernesto Mejia</t>
  </si>
  <si>
    <t>Jason Kipnis</t>
  </si>
  <si>
    <t>Joey Butler</t>
  </si>
  <si>
    <t>Carl Crawford</t>
  </si>
  <si>
    <t>Matt Wieters</t>
  </si>
  <si>
    <t>Nick Evans</t>
  </si>
  <si>
    <t>Christian Walker</t>
  </si>
  <si>
    <t>Ryan Wheeler</t>
  </si>
  <si>
    <t>Starlin Castro</t>
  </si>
  <si>
    <t>Eric Chavez</t>
  </si>
  <si>
    <t>Jhonny Peralta</t>
  </si>
  <si>
    <t>Chase Utley</t>
  </si>
  <si>
    <t>Jose Tabata</t>
  </si>
  <si>
    <t>Trevor Plouffe</t>
  </si>
  <si>
    <t>Fernando Martinez</t>
  </si>
  <si>
    <t>Ian Desmond</t>
  </si>
  <si>
    <t>Dayan Viciedo</t>
  </si>
  <si>
    <t>Alejandro De Aza</t>
  </si>
  <si>
    <t>Evan Gattis</t>
  </si>
  <si>
    <t>Corey Hart</t>
  </si>
  <si>
    <t>Bryce Brentz</t>
  </si>
  <si>
    <t>Denard Span</t>
  </si>
  <si>
    <t>Martin Prado</t>
  </si>
  <si>
    <t>Jon Jay</t>
  </si>
  <si>
    <t>Mark Teixeira</t>
  </si>
  <si>
    <t>Josmil Pinto</t>
  </si>
  <si>
    <t>Andrew Lambo</t>
  </si>
  <si>
    <t>Nick Castellanos</t>
  </si>
  <si>
    <t>Michael Cuddyer</t>
  </si>
  <si>
    <t>Wil Myers</t>
  </si>
  <si>
    <t>Domonic Brown</t>
  </si>
  <si>
    <t>Adam Eaton</t>
  </si>
  <si>
    <t>Salvador Perez</t>
  </si>
  <si>
    <t>Matt Joyce</t>
  </si>
  <si>
    <t>Andre Ethier</t>
  </si>
  <si>
    <t>John Jaso</t>
  </si>
  <si>
    <t>Xander Bogaerts</t>
  </si>
  <si>
    <t>David Peralta</t>
  </si>
  <si>
    <t>Joey Gallo</t>
  </si>
  <si>
    <t>Ian Kinsler</t>
  </si>
  <si>
    <t>Scott Van Slyke</t>
  </si>
  <si>
    <t>Dexter Fowler</t>
  </si>
  <si>
    <t>Steven Souza</t>
  </si>
  <si>
    <t>Yan Gomes</t>
  </si>
  <si>
    <t>Carlos Quentin</t>
  </si>
  <si>
    <t>Travis d'Arnaud</t>
  </si>
  <si>
    <t>Jason Pridie</t>
  </si>
  <si>
    <t>Drew Stubbs</t>
  </si>
  <si>
    <t>Travis Snider</t>
  </si>
  <si>
    <t>Josh Reddick</t>
  </si>
  <si>
    <t>Marcell Ozuna</t>
  </si>
  <si>
    <t>Josh Harrison</t>
  </si>
  <si>
    <t>Shane Victorino</t>
  </si>
  <si>
    <t>Justin Smoak</t>
  </si>
  <si>
    <t>Kendrys Morales</t>
  </si>
  <si>
    <t>Jay Bruce</t>
  </si>
  <si>
    <t>Avisail Garcia</t>
  </si>
  <si>
    <t>Kennys Vargas</t>
  </si>
  <si>
    <t>Yonder Alonso</t>
  </si>
  <si>
    <t>sa503716</t>
  </si>
  <si>
    <t>Kyle Roller</t>
  </si>
  <si>
    <t>Yasmani Grandal</t>
  </si>
  <si>
    <t>Josh Willingham</t>
  </si>
  <si>
    <t>Charlie Blackmon</t>
  </si>
  <si>
    <t>Seth Smith</t>
  </si>
  <si>
    <t>Jacoby Ellsbury</t>
  </si>
  <si>
    <t>Lonnie Chisenhall</t>
  </si>
  <si>
    <t>Kyle Parker</t>
  </si>
  <si>
    <t>Jose Reyes</t>
  </si>
  <si>
    <t>Todd Frazier</t>
  </si>
  <si>
    <t>Daniel Nava</t>
  </si>
  <si>
    <t>Wilson Ramos</t>
  </si>
  <si>
    <t>Michael Saunders</t>
  </si>
  <si>
    <t>Lance Berkman</t>
  </si>
  <si>
    <t>Michael Morse</t>
  </si>
  <si>
    <t>Jose Altuve</t>
  </si>
  <si>
    <t>Brett Lawrie</t>
  </si>
  <si>
    <t>Jim Thome</t>
  </si>
  <si>
    <t>Mark Trumbo</t>
  </si>
  <si>
    <t>Devin Mesoraco</t>
  </si>
  <si>
    <t>Kole Calhoun</t>
  </si>
  <si>
    <t>Garrett Jones</t>
  </si>
  <si>
    <t>Miguel Sano</t>
  </si>
  <si>
    <t>Yadier Molina</t>
  </si>
  <si>
    <t>Russell Martin</t>
  </si>
  <si>
    <t>Mauro Gomez</t>
  </si>
  <si>
    <t>Brian McCann</t>
  </si>
  <si>
    <t>Manny Machado</t>
  </si>
  <si>
    <t>Logan Morrison</t>
  </si>
  <si>
    <t>Ben Zobrist</t>
  </si>
  <si>
    <t>Torii Hunter</t>
  </si>
  <si>
    <t>Pedro Alvarez</t>
  </si>
  <si>
    <t>Lucas Duda</t>
  </si>
  <si>
    <t>Aramis Ramirez</t>
  </si>
  <si>
    <t>Matthew Clark</t>
  </si>
  <si>
    <t>Khris Davis</t>
  </si>
  <si>
    <t>Carlos Beltran</t>
  </si>
  <si>
    <t>Nelson Cruz</t>
  </si>
  <si>
    <t>Matt Adams</t>
  </si>
  <si>
    <t>Chris Carter</t>
  </si>
  <si>
    <t>Hunter Pence</t>
  </si>
  <si>
    <t>Chase Headley</t>
  </si>
  <si>
    <t>Christian Yelich</t>
  </si>
  <si>
    <t>Starling Marte</t>
  </si>
  <si>
    <t>Billy Butler</t>
  </si>
  <si>
    <t>Matt McBride</t>
  </si>
  <si>
    <t>Dustin Pedroia</t>
  </si>
  <si>
    <t>Carlos Gomez</t>
  </si>
  <si>
    <t>Ike Davis</t>
  </si>
  <si>
    <t>Kyle Blanks</t>
  </si>
  <si>
    <t>Kyle Seager</t>
  </si>
  <si>
    <t>Adam Jones</t>
  </si>
  <si>
    <t>George Springer</t>
  </si>
  <si>
    <t>Melky Cabrera</t>
  </si>
  <si>
    <t>Allen Craig</t>
  </si>
  <si>
    <t>Evan Longoria</t>
  </si>
  <si>
    <t>Joe Mauer</t>
  </si>
  <si>
    <t>Adam LaRoche</t>
  </si>
  <si>
    <t>Alex Gordon</t>
  </si>
  <si>
    <t>Eric Hosmer</t>
  </si>
  <si>
    <t>David Wright</t>
  </si>
  <si>
    <t>Yoenis Cespedes</t>
  </si>
  <si>
    <t>J.D. Martinez</t>
  </si>
  <si>
    <t>Michael Brantley</t>
  </si>
  <si>
    <t>Michael McKenry</t>
  </si>
  <si>
    <t>Matt Kemp</t>
  </si>
  <si>
    <t>Justin Upton</t>
  </si>
  <si>
    <t>Albert Pujols</t>
  </si>
  <si>
    <t>Matt Carpenter</t>
  </si>
  <si>
    <t>Jonathan Lucroy</t>
  </si>
  <si>
    <t>Neil Walker</t>
  </si>
  <si>
    <t>Oswaldo Arcia</t>
  </si>
  <si>
    <t>Jorge Soler</t>
  </si>
  <si>
    <t>Adam Lind</t>
  </si>
  <si>
    <t>Mookie Betts</t>
  </si>
  <si>
    <t>Ryan Zimmerman</t>
  </si>
  <si>
    <t>Chris Davis</t>
  </si>
  <si>
    <t>Brandon Belt</t>
  </si>
  <si>
    <t>Nolan Arenado</t>
  </si>
  <si>
    <t>Adrian Gonzalez</t>
  </si>
  <si>
    <t>Shin-Soo Choo</t>
  </si>
  <si>
    <t>Anthony Rendon</t>
  </si>
  <si>
    <t>Wilin Rosario</t>
  </si>
  <si>
    <t>Mike Napoli</t>
  </si>
  <si>
    <t>Jason Heyward</t>
  </si>
  <si>
    <t>Pablo Sandoval</t>
  </si>
  <si>
    <t>Carlos Santana</t>
  </si>
  <si>
    <t>Robinson Cano</t>
  </si>
  <si>
    <t>Josh Donaldson</t>
  </si>
  <si>
    <t>Brandon Moss</t>
  </si>
  <si>
    <t>Steve Pearce</t>
  </si>
  <si>
    <t>Ryan Braun</t>
  </si>
  <si>
    <t>Kris Bryant</t>
  </si>
  <si>
    <t>Corey Dickerson</t>
  </si>
  <si>
    <t>Matt Holliday</t>
  </si>
  <si>
    <t>Adrian Beltre</t>
  </si>
  <si>
    <t>Justin Morneau</t>
  </si>
  <si>
    <t>Jayson Werth</t>
  </si>
  <si>
    <t>David Ortiz</t>
  </si>
  <si>
    <t>Hanley Ramirez</t>
  </si>
  <si>
    <t>Buster Posey</t>
  </si>
  <si>
    <t>Bryce Harper</t>
  </si>
  <si>
    <t>Prince Fielder</t>
  </si>
  <si>
    <t>Anthony Rizzo</t>
  </si>
  <si>
    <t>Freddie Freeman</t>
  </si>
  <si>
    <t>Edwin Encarnacion</t>
  </si>
  <si>
    <t>Yasiel Puig</t>
  </si>
  <si>
    <t>Jose Abreu</t>
  </si>
  <si>
    <t>Joey Votto</t>
  </si>
  <si>
    <t>Paul Goldschmidt</t>
  </si>
  <si>
    <t>Jose Bautista</t>
  </si>
  <si>
    <t>Andrew McCutchen</t>
  </si>
  <si>
    <t>Troy Tulowitzki</t>
  </si>
  <si>
    <t>Giancarlo Stanton</t>
  </si>
  <si>
    <t>Mike Trout</t>
  </si>
  <si>
    <t>Miguel Cabrera</t>
  </si>
  <si>
    <t>playerid</t>
  </si>
  <si>
    <t>WAR</t>
  </si>
  <si>
    <t>Def</t>
  </si>
  <si>
    <t>Off</t>
  </si>
  <si>
    <t>Fld</t>
  </si>
  <si>
    <t>BsR</t>
  </si>
  <si>
    <t>wRC+</t>
  </si>
  <si>
    <t>wOBA</t>
  </si>
  <si>
    <t>OPS</t>
  </si>
  <si>
    <t>SLG</t>
  </si>
  <si>
    <t>OBP</t>
  </si>
  <si>
    <t>AVG</t>
  </si>
  <si>
    <t>CS</t>
  </si>
  <si>
    <t>SB</t>
  </si>
  <si>
    <t>HBP</t>
  </si>
  <si>
    <t>SO</t>
  </si>
  <si>
    <t>BB</t>
  </si>
  <si>
    <t>RBI</t>
  </si>
  <si>
    <t>R</t>
  </si>
  <si>
    <t>HR</t>
  </si>
  <si>
    <t>3B</t>
  </si>
  <si>
    <t>2B</t>
  </si>
  <si>
    <t>H</t>
  </si>
  <si>
    <t>AB</t>
  </si>
  <si>
    <t>PA</t>
  </si>
  <si>
    <t>Name</t>
  </si>
  <si>
    <t>sa657897</t>
  </si>
  <si>
    <t>Yelmison Peralta</t>
  </si>
  <si>
    <t>sa501576</t>
  </si>
  <si>
    <t>Nick Mccully</t>
  </si>
  <si>
    <t>sa550720</t>
  </si>
  <si>
    <t>Jose Brito</t>
  </si>
  <si>
    <t>sa828578</t>
  </si>
  <si>
    <t>Nelson Acosta</t>
  </si>
  <si>
    <t>sa683299</t>
  </si>
  <si>
    <t>Anthony Santiago</t>
  </si>
  <si>
    <t>sa737826</t>
  </si>
  <si>
    <t>Thaddius Lowry</t>
  </si>
  <si>
    <t>sa657613</t>
  </si>
  <si>
    <t>Robin Leyer</t>
  </si>
  <si>
    <t>sa548111</t>
  </si>
  <si>
    <t>Victor Payano</t>
  </si>
  <si>
    <t>sa657977</t>
  </si>
  <si>
    <t>Ryan Warner</t>
  </si>
  <si>
    <t>sa739281</t>
  </si>
  <si>
    <t>Andrew Mitchell</t>
  </si>
  <si>
    <t>sa503611</t>
  </si>
  <si>
    <t>Fabio Martinez</t>
  </si>
  <si>
    <t>sa503776</t>
  </si>
  <si>
    <t>Matt Taylor</t>
  </si>
  <si>
    <t>sa659315</t>
  </si>
  <si>
    <t>Alberto Tirado</t>
  </si>
  <si>
    <t>sa737933</t>
  </si>
  <si>
    <t>Matt Ball</t>
  </si>
  <si>
    <t>sa606310</t>
  </si>
  <si>
    <t>Lars Huijer</t>
  </si>
  <si>
    <t>sa737810</t>
  </si>
  <si>
    <t>Blake Shouse</t>
  </si>
  <si>
    <t>sa657898</t>
  </si>
  <si>
    <t>Hansel Mora</t>
  </si>
  <si>
    <t>sa603264</t>
  </si>
  <si>
    <t>Braulio Ortiz</t>
  </si>
  <si>
    <t>sa550247</t>
  </si>
  <si>
    <t>Connor Sadzeck</t>
  </si>
  <si>
    <t>sa549753</t>
  </si>
  <si>
    <t>Austin Urban</t>
  </si>
  <si>
    <t>sa659233</t>
  </si>
  <si>
    <t>Kelvin Magallanes</t>
  </si>
  <si>
    <t>sa549275</t>
  </si>
  <si>
    <t>Myles Jaye</t>
  </si>
  <si>
    <t>sa658367</t>
  </si>
  <si>
    <t>Ryan Gibbard</t>
  </si>
  <si>
    <t>sa737333</t>
  </si>
  <si>
    <t>Ramon Espinosa</t>
  </si>
  <si>
    <t>sa507190</t>
  </si>
  <si>
    <t>Williams Louico</t>
  </si>
  <si>
    <t>sa658341</t>
  </si>
  <si>
    <t>Zakery Wasilewski</t>
  </si>
  <si>
    <t>sa599550</t>
  </si>
  <si>
    <t>Jaider Rocha</t>
  </si>
  <si>
    <t>sa558070</t>
  </si>
  <si>
    <t>Blaine Sims</t>
  </si>
  <si>
    <t>sa830580</t>
  </si>
  <si>
    <t>Antonio Herrera</t>
  </si>
  <si>
    <t>sa738551</t>
  </si>
  <si>
    <t>Nick Cunningham</t>
  </si>
  <si>
    <t>sa657970</t>
  </si>
  <si>
    <t>Zach Quintana</t>
  </si>
  <si>
    <t>sa602893</t>
  </si>
  <si>
    <t>Zach Thompson</t>
  </si>
  <si>
    <t>sa658117</t>
  </si>
  <si>
    <t>Caleb Hamrick</t>
  </si>
  <si>
    <t>sa658284</t>
  </si>
  <si>
    <t>Myles Smith</t>
  </si>
  <si>
    <t>sa549252</t>
  </si>
  <si>
    <t>Edward Mccray</t>
  </si>
  <si>
    <t>sa738636</t>
  </si>
  <si>
    <t>Jordan Milbrath</t>
  </si>
  <si>
    <t>sa548350</t>
  </si>
  <si>
    <t>Gabe Encinas</t>
  </si>
  <si>
    <t>sa736965</t>
  </si>
  <si>
    <t>Julio Pinto</t>
  </si>
  <si>
    <t>sa657926</t>
  </si>
  <si>
    <t>Junior Flores</t>
  </si>
  <si>
    <t>sa550320</t>
  </si>
  <si>
    <t>Ethan Stewart</t>
  </si>
  <si>
    <t>sa505062</t>
  </si>
  <si>
    <t>Endrys Briceno</t>
  </si>
  <si>
    <t>sa708446</t>
  </si>
  <si>
    <t>Kyle Finnegan</t>
  </si>
  <si>
    <t>sa657773</t>
  </si>
  <si>
    <t>Luis Arteaga</t>
  </si>
  <si>
    <t>sa737450</t>
  </si>
  <si>
    <t>Junior Reyes</t>
  </si>
  <si>
    <t>sa506040</t>
  </si>
  <si>
    <t>Luis Parra</t>
  </si>
  <si>
    <t>sa737570</t>
  </si>
  <si>
    <t>Hector Galvan</t>
  </si>
  <si>
    <t>sa740520</t>
  </si>
  <si>
    <t>Omar Luis</t>
  </si>
  <si>
    <t>sa737857</t>
  </si>
  <si>
    <t>Adrian De Horta</t>
  </si>
  <si>
    <t>sa548384</t>
  </si>
  <si>
    <t>Benjamin Wells</t>
  </si>
  <si>
    <t>sa599358</t>
  </si>
  <si>
    <t>Jake Cose</t>
  </si>
  <si>
    <t>sa599045</t>
  </si>
  <si>
    <t>David Palladino</t>
  </si>
  <si>
    <t>sa506734</t>
  </si>
  <si>
    <t>Edgar De La Rosa</t>
  </si>
  <si>
    <t>sa599305</t>
  </si>
  <si>
    <t>Ryan Bores</t>
  </si>
  <si>
    <t>sa550161</t>
  </si>
  <si>
    <t>Jonathon Crawford</t>
  </si>
  <si>
    <t>sa597112</t>
  </si>
  <si>
    <t>Kelvis Valerio</t>
  </si>
  <si>
    <t>sa547858</t>
  </si>
  <si>
    <t>sa501603</t>
  </si>
  <si>
    <t>Robert Whitenack</t>
  </si>
  <si>
    <t>sa657870</t>
  </si>
  <si>
    <t>Mitch Gueller</t>
  </si>
  <si>
    <t>sa466024</t>
  </si>
  <si>
    <t>Nik Turley</t>
  </si>
  <si>
    <t>sa737299</t>
  </si>
  <si>
    <t>Gregory Reinoso</t>
  </si>
  <si>
    <t>sa737239</t>
  </si>
  <si>
    <t>Jhon Morban</t>
  </si>
  <si>
    <t>sa550044</t>
  </si>
  <si>
    <t>Christopher Lee</t>
  </si>
  <si>
    <t>sa549183</t>
  </si>
  <si>
    <t>Mario Alcantara</t>
  </si>
  <si>
    <t>sa502341</t>
  </si>
  <si>
    <t>Brady Wager</t>
  </si>
  <si>
    <t>sa550051</t>
  </si>
  <si>
    <t>Jesse Hernandez</t>
  </si>
  <si>
    <t>sa740812</t>
  </si>
  <si>
    <t>Luis Ledo</t>
  </si>
  <si>
    <t>sa454225</t>
  </si>
  <si>
    <t>Richard Castillo</t>
  </si>
  <si>
    <t>sa657808</t>
  </si>
  <si>
    <t>Osman Gutierrez</t>
  </si>
  <si>
    <t>sa658559</t>
  </si>
  <si>
    <t>sa657660</t>
  </si>
  <si>
    <t>Richard Mitchell</t>
  </si>
  <si>
    <t>sa658131</t>
  </si>
  <si>
    <t>Zach Jemiola</t>
  </si>
  <si>
    <t>sa737451</t>
  </si>
  <si>
    <t>Ofreidy Gomez</t>
  </si>
  <si>
    <t>sa501745</t>
  </si>
  <si>
    <t>Graham Stoneburner</t>
  </si>
  <si>
    <t>sa658652</t>
  </si>
  <si>
    <t>Dennis Torres</t>
  </si>
  <si>
    <t>sa737361</t>
  </si>
  <si>
    <t>Gerson Garabito</t>
  </si>
  <si>
    <t>sa598187</t>
  </si>
  <si>
    <t>sa579617</t>
  </si>
  <si>
    <t>Ben Hughes</t>
  </si>
  <si>
    <t>sa597055</t>
  </si>
  <si>
    <t>Jefferson Olacio</t>
  </si>
  <si>
    <t>sa737881</t>
  </si>
  <si>
    <t>Nick Gardewine</t>
  </si>
  <si>
    <t>sa658142</t>
  </si>
  <si>
    <t>Jordan Guth</t>
  </si>
  <si>
    <t>Scott Copeland</t>
  </si>
  <si>
    <t>sa503077</t>
  </si>
  <si>
    <t>Bobby Doran</t>
  </si>
  <si>
    <t>sa579754</t>
  </si>
  <si>
    <t>Brad Goldberg</t>
  </si>
  <si>
    <t>sa737879</t>
  </si>
  <si>
    <t>Chris Freudenberg</t>
  </si>
  <si>
    <t>sa598790</t>
  </si>
  <si>
    <t>Ben White</t>
  </si>
  <si>
    <t>sa505044</t>
  </si>
  <si>
    <t>Yorfrank Lopez</t>
  </si>
  <si>
    <t>sa510464</t>
  </si>
  <si>
    <t>Amilcar Gaxiola</t>
  </si>
  <si>
    <t>sa597229</t>
  </si>
  <si>
    <t>Ramire Cleto</t>
  </si>
  <si>
    <t>sa550438</t>
  </si>
  <si>
    <t>Ruben Alaniz</t>
  </si>
  <si>
    <t>sa597030</t>
  </si>
  <si>
    <t>Rigoberto Garcia</t>
  </si>
  <si>
    <t>sa505006</t>
  </si>
  <si>
    <t>Reinaldo Lopez</t>
  </si>
  <si>
    <t>sa598322</t>
  </si>
  <si>
    <t>Brent Powers</t>
  </si>
  <si>
    <t>sa659948</t>
  </si>
  <si>
    <t>Harrinson Bermudez</t>
  </si>
  <si>
    <t>sa548463</t>
  </si>
  <si>
    <t>Tyler Barnette</t>
  </si>
  <si>
    <t>sa508499</t>
  </si>
  <si>
    <t>Guadalupe Perez</t>
  </si>
  <si>
    <t>sa549448</t>
  </si>
  <si>
    <t>Ryan Eades</t>
  </si>
  <si>
    <t>sa503976</t>
  </si>
  <si>
    <t>Zachary Petersime</t>
  </si>
  <si>
    <t>sa327994</t>
  </si>
  <si>
    <t>Kevin Pucetas</t>
  </si>
  <si>
    <t>sa737616</t>
  </si>
  <si>
    <t>Akeem Bostick</t>
  </si>
  <si>
    <t>sa738585</t>
  </si>
  <si>
    <t>Matt Abramson</t>
  </si>
  <si>
    <t>sa736624</t>
  </si>
  <si>
    <t>Jhoan Quijada</t>
  </si>
  <si>
    <t>sa503415</t>
  </si>
  <si>
    <t>Nick Avila</t>
  </si>
  <si>
    <t>sa657723</t>
  </si>
  <si>
    <t>Jesus Tinoco</t>
  </si>
  <si>
    <t>sa738354</t>
  </si>
  <si>
    <t>Andrew Beresford</t>
  </si>
  <si>
    <t>sa737542</t>
  </si>
  <si>
    <t>Cody Reed</t>
  </si>
  <si>
    <t>sa329081</t>
  </si>
  <si>
    <t>Joel De La Cruz</t>
  </si>
  <si>
    <t>sa503829</t>
  </si>
  <si>
    <t>Tommy Collier</t>
  </si>
  <si>
    <t>sa501628</t>
  </si>
  <si>
    <t>Scott Allen</t>
  </si>
  <si>
    <t>sa548429</t>
  </si>
  <si>
    <t>Dace Kime</t>
  </si>
  <si>
    <t>sa501679</t>
  </si>
  <si>
    <t>Brett Gerritse</t>
  </si>
  <si>
    <t>sa295625</t>
  </si>
  <si>
    <t>Santiago Gutierrez</t>
  </si>
  <si>
    <t>sa737469</t>
  </si>
  <si>
    <t>Nattino Diplan</t>
  </si>
  <si>
    <t>sa659597</t>
  </si>
  <si>
    <t>sa736833</t>
  </si>
  <si>
    <t>Francisco Rios</t>
  </si>
  <si>
    <t>sa738509</t>
  </si>
  <si>
    <t>Zach Morton</t>
  </si>
  <si>
    <t>sa828366</t>
  </si>
  <si>
    <t>Albert Abreu</t>
  </si>
  <si>
    <t>sa603017</t>
  </si>
  <si>
    <t>Ranfi Casimiro</t>
  </si>
  <si>
    <t>sa657768</t>
  </si>
  <si>
    <t>Chris Pieters</t>
  </si>
  <si>
    <t>sa550195</t>
  </si>
  <si>
    <t>Eddie Campbell</t>
  </si>
  <si>
    <t>sa389195</t>
  </si>
  <si>
    <t>Marcus Walden</t>
  </si>
  <si>
    <t>sa656038</t>
  </si>
  <si>
    <t>Jefferson Medina</t>
  </si>
  <si>
    <t>sa739466</t>
  </si>
  <si>
    <t>Eriberto Percel</t>
  </si>
  <si>
    <t>sa597840</t>
  </si>
  <si>
    <t>Tayler Scott</t>
  </si>
  <si>
    <t>sa546681</t>
  </si>
  <si>
    <t>Joe Van Meter</t>
  </si>
  <si>
    <t>sa599263</t>
  </si>
  <si>
    <t>Austin Platt</t>
  </si>
  <si>
    <t>sa551084</t>
  </si>
  <si>
    <t>Jochi Ogando</t>
  </si>
  <si>
    <t>sa658002</t>
  </si>
  <si>
    <t>Dylan Baker</t>
  </si>
  <si>
    <t>sa599715</t>
  </si>
  <si>
    <t>Bryan Blough</t>
  </si>
  <si>
    <t>sa501460</t>
  </si>
  <si>
    <t>Nicholas Mcbride</t>
  </si>
  <si>
    <t>sa738631</t>
  </si>
  <si>
    <t>J.D. Osborne</t>
  </si>
  <si>
    <t>sa737850</t>
  </si>
  <si>
    <t>Austin Nicely</t>
  </si>
  <si>
    <t>sa829878</t>
  </si>
  <si>
    <t>Andrew Barnett</t>
  </si>
  <si>
    <t>sa658083</t>
  </si>
  <si>
    <t>Daris Vargas</t>
  </si>
  <si>
    <t>sa597959</t>
  </si>
  <si>
    <t>Thomas Robson</t>
  </si>
  <si>
    <t>sa737076</t>
  </si>
  <si>
    <t>sa323427</t>
  </si>
  <si>
    <t>Francisco Felix</t>
  </si>
  <si>
    <t>sa738301</t>
  </si>
  <si>
    <t>Jimmy Yacabonis</t>
  </si>
  <si>
    <t>sa599360</t>
  </si>
  <si>
    <t>Brett Shankin</t>
  </si>
  <si>
    <t>sa389930</t>
  </si>
  <si>
    <t>Kyle Lotzkar</t>
  </si>
  <si>
    <t>sa501558</t>
  </si>
  <si>
    <t>Branden Kline</t>
  </si>
  <si>
    <t>sa658011</t>
  </si>
  <si>
    <t>Zachary Lovvorn</t>
  </si>
  <si>
    <t>sa737086</t>
  </si>
  <si>
    <t>Rusbell Cabrera</t>
  </si>
  <si>
    <t>sa447339</t>
  </si>
  <si>
    <t>Rodolfo Aguirre</t>
  </si>
  <si>
    <t>sa738296</t>
  </si>
  <si>
    <t>Austin Pritcher</t>
  </si>
  <si>
    <t>sa546814</t>
  </si>
  <si>
    <t>Brooks Pinckard</t>
  </si>
  <si>
    <t>sa653697</t>
  </si>
  <si>
    <t>Omar Espinosa</t>
  </si>
  <si>
    <t>sa737229</t>
  </si>
  <si>
    <t>Joselo Pinales</t>
  </si>
  <si>
    <t>sa455793</t>
  </si>
  <si>
    <t>Yeiper Castillo</t>
  </si>
  <si>
    <t>sa658193</t>
  </si>
  <si>
    <t>James Campbell</t>
  </si>
  <si>
    <t>sa254448</t>
  </si>
  <si>
    <t>Rafael Cruz</t>
  </si>
  <si>
    <t>sa657734</t>
  </si>
  <si>
    <t>Carlos Hernandez</t>
  </si>
  <si>
    <t>sa504061</t>
  </si>
  <si>
    <t>Orangel Arenas</t>
  </si>
  <si>
    <t>sa602690</t>
  </si>
  <si>
    <t>Clint Sharp</t>
  </si>
  <si>
    <t>sa599479</t>
  </si>
  <si>
    <t>Andrew Granier</t>
  </si>
  <si>
    <t>sa551823</t>
  </si>
  <si>
    <t>Yoryi Nuez</t>
  </si>
  <si>
    <t>sa658401</t>
  </si>
  <si>
    <t>Hunter Adkins</t>
  </si>
  <si>
    <t>sa657974</t>
  </si>
  <si>
    <t>Tyler Pike</t>
  </si>
  <si>
    <t>sa621404</t>
  </si>
  <si>
    <t>Pat Lowery</t>
  </si>
  <si>
    <t>sa548326</t>
  </si>
  <si>
    <t>Blake Perry</t>
  </si>
  <si>
    <t>sa504718</t>
  </si>
  <si>
    <t>Javier Avendano</t>
  </si>
  <si>
    <t>sa551705</t>
  </si>
  <si>
    <t>Roberto Gomez</t>
  </si>
  <si>
    <t>sa738389</t>
  </si>
  <si>
    <t>Dillon Mcnamara</t>
  </si>
  <si>
    <t>sa456031</t>
  </si>
  <si>
    <t>Fredy Quintero</t>
  </si>
  <si>
    <t>sa550042</t>
  </si>
  <si>
    <t>Nicholas Sawyer</t>
  </si>
  <si>
    <t>sa696311</t>
  </si>
  <si>
    <t>Carlos Polanco</t>
  </si>
  <si>
    <t>sa737353</t>
  </si>
  <si>
    <t>Stanley Martinez</t>
  </si>
  <si>
    <t>sa185725</t>
  </si>
  <si>
    <t>Miguel Duarte</t>
  </si>
  <si>
    <t>sa738340</t>
  </si>
  <si>
    <t>Ryan Ledbetter</t>
  </si>
  <si>
    <t>sa659054</t>
  </si>
  <si>
    <t>Jake Newberry</t>
  </si>
  <si>
    <t>sa254024</t>
  </si>
  <si>
    <t>Derek Hankins</t>
  </si>
  <si>
    <t>sa739617</t>
  </si>
  <si>
    <t>Yunior Marte</t>
  </si>
  <si>
    <t>sa737443</t>
  </si>
  <si>
    <t>Gerardo Navarro</t>
  </si>
  <si>
    <t>Nick Martinez</t>
  </si>
  <si>
    <t>sa737036</t>
  </si>
  <si>
    <t>Jose Santiago</t>
  </si>
  <si>
    <t>sa599160</t>
  </si>
  <si>
    <t>Cole Wiper</t>
  </si>
  <si>
    <t>sa455353</t>
  </si>
  <si>
    <t>Tyler Tufts</t>
  </si>
  <si>
    <t>sa597029</t>
  </si>
  <si>
    <t>Eduardo Rivera</t>
  </si>
  <si>
    <t>sa500729</t>
  </si>
  <si>
    <t>Chad James</t>
  </si>
  <si>
    <t>sa508538</t>
  </si>
  <si>
    <t>Lauro Ramirez</t>
  </si>
  <si>
    <t>sa830040</t>
  </si>
  <si>
    <t>Reed Garrett</t>
  </si>
  <si>
    <t>sa542987</t>
  </si>
  <si>
    <t>Luis Niebla</t>
  </si>
  <si>
    <t>sa659618</t>
  </si>
  <si>
    <t>Torey Deshazier</t>
  </si>
  <si>
    <t>sa548445</t>
  </si>
  <si>
    <t>Parker Bridwell</t>
  </si>
  <si>
    <t>sa323452</t>
  </si>
  <si>
    <t>Jesus Rodriguez</t>
  </si>
  <si>
    <t>sa738616</t>
  </si>
  <si>
    <t>Tanner Bailey</t>
  </si>
  <si>
    <t>sa737628</t>
  </si>
  <si>
    <t>Carter Hope</t>
  </si>
  <si>
    <t>sa738719</t>
  </si>
  <si>
    <t>Tyler Brosius</t>
  </si>
  <si>
    <t>sa504206</t>
  </si>
  <si>
    <t>Victor Mateo</t>
  </si>
  <si>
    <t>sa737829</t>
  </si>
  <si>
    <t>Connor Greene</t>
  </si>
  <si>
    <t>sa737550</t>
  </si>
  <si>
    <t>Miguel Medrano</t>
  </si>
  <si>
    <t>sa737371</t>
  </si>
  <si>
    <t>Abraham Rivera</t>
  </si>
  <si>
    <t>sa739598</t>
  </si>
  <si>
    <t>Daniel Mcgrath</t>
  </si>
  <si>
    <t>sa658612</t>
  </si>
  <si>
    <t>Dane Stone</t>
  </si>
  <si>
    <t>sa657767</t>
  </si>
  <si>
    <t>Feliberto Sanchez</t>
  </si>
  <si>
    <t>sa737643</t>
  </si>
  <si>
    <t>David Ledbetter</t>
  </si>
  <si>
    <t>sa549945</t>
  </si>
  <si>
    <t>Mark Blackmar</t>
  </si>
  <si>
    <t>sa752901</t>
  </si>
  <si>
    <t>Matt Alvarez</t>
  </si>
  <si>
    <t>sa549109</t>
  </si>
  <si>
    <t>Christopher Kirsch</t>
  </si>
  <si>
    <t>sa599144</t>
  </si>
  <si>
    <t>Benjamin Alsup</t>
  </si>
  <si>
    <t>sa550657</t>
  </si>
  <si>
    <t>Juan Guzman</t>
  </si>
  <si>
    <t>sa657112</t>
  </si>
  <si>
    <t>Arjenis Fernandez</t>
  </si>
  <si>
    <t>sa602917</t>
  </si>
  <si>
    <t>Kelvin Vasquez</t>
  </si>
  <si>
    <t>sa597424</t>
  </si>
  <si>
    <t>Felix Jorge</t>
  </si>
  <si>
    <t>sa657576</t>
  </si>
  <si>
    <t>Antonio Senzatela</t>
  </si>
  <si>
    <t>sa737091</t>
  </si>
  <si>
    <t>Daniel Rodriguez</t>
  </si>
  <si>
    <t>Adrian Houser</t>
  </si>
  <si>
    <t>sa657869</t>
  </si>
  <si>
    <t>Collin Wiles</t>
  </si>
  <si>
    <t>sa597868</t>
  </si>
  <si>
    <t>Jordan Cote</t>
  </si>
  <si>
    <t>sa739680</t>
  </si>
  <si>
    <t>Melvin Morla</t>
  </si>
  <si>
    <t>sa657866</t>
  </si>
  <si>
    <t>Matt Smoral</t>
  </si>
  <si>
    <t>sa737242</t>
  </si>
  <si>
    <t>Denis Diaz</t>
  </si>
  <si>
    <t>sa550830</t>
  </si>
  <si>
    <t>Harrison Cooney</t>
  </si>
  <si>
    <t>sa657965</t>
  </si>
  <si>
    <t>Jamie Callahan</t>
  </si>
  <si>
    <t>sa738336</t>
  </si>
  <si>
    <t>Chase Edwards</t>
  </si>
  <si>
    <t>sa658177</t>
  </si>
  <si>
    <t>James Gainey</t>
  </si>
  <si>
    <t>sa659749</t>
  </si>
  <si>
    <t>Victor Diaz</t>
  </si>
  <si>
    <t>sa503035</t>
  </si>
  <si>
    <t>Patrick Cooper</t>
  </si>
  <si>
    <t>sa550369</t>
  </si>
  <si>
    <t>Philip Walby</t>
  </si>
  <si>
    <t>sa738219</t>
  </si>
  <si>
    <t>Andrew Edwards</t>
  </si>
  <si>
    <t>sa597796</t>
  </si>
  <si>
    <t>Hudson Boyd</t>
  </si>
  <si>
    <t>sa737438</t>
  </si>
  <si>
    <t>Trey Ball</t>
  </si>
  <si>
    <t>sa738409</t>
  </si>
  <si>
    <t>Jeffrey Mckenzie</t>
  </si>
  <si>
    <t>sa390676</t>
  </si>
  <si>
    <t>Christopher Hernandez</t>
  </si>
  <si>
    <t>sa395471</t>
  </si>
  <si>
    <t>Andury Acevedo</t>
  </si>
  <si>
    <t>sa738309</t>
  </si>
  <si>
    <t>Dylan Rheault</t>
  </si>
  <si>
    <t>sa737927</t>
  </si>
  <si>
    <t>Conner Kendrick</t>
  </si>
  <si>
    <t>sa829228</t>
  </si>
  <si>
    <t>Cameron Hill</t>
  </si>
  <si>
    <t>sa739263</t>
  </si>
  <si>
    <t>Tomas Leoncio</t>
  </si>
  <si>
    <t>sa737447</t>
  </si>
  <si>
    <t>Jefferson Arias</t>
  </si>
  <si>
    <t>sa599564</t>
  </si>
  <si>
    <t>Raydel Sanchez</t>
  </si>
  <si>
    <t>sa508210</t>
  </si>
  <si>
    <t>Luis Rodriguez</t>
  </si>
  <si>
    <t>sa737638</t>
  </si>
  <si>
    <t>Keynan Middleton</t>
  </si>
  <si>
    <t>sa550714</t>
  </si>
  <si>
    <t>Johendi Jiminian</t>
  </si>
  <si>
    <t>sa547772</t>
  </si>
  <si>
    <t>Confesor Lara</t>
  </si>
  <si>
    <t>sa657744</t>
  </si>
  <si>
    <t>Eber Guzman</t>
  </si>
  <si>
    <t>sa503167</t>
  </si>
  <si>
    <t>Zachary Nuding</t>
  </si>
  <si>
    <t>sa737343</t>
  </si>
  <si>
    <t>Freddy Peralta</t>
  </si>
  <si>
    <t>sa550409</t>
  </si>
  <si>
    <t>Kyle Hallock</t>
  </si>
  <si>
    <t>sa392168</t>
  </si>
  <si>
    <t>Chadwick Bell</t>
  </si>
  <si>
    <t>sa737939</t>
  </si>
  <si>
    <t>Lou Trivino</t>
  </si>
  <si>
    <t>sa455890</t>
  </si>
  <si>
    <t>Enrique Lechuga</t>
  </si>
  <si>
    <t>sa737382</t>
  </si>
  <si>
    <t>Angel Palumbo</t>
  </si>
  <si>
    <t>sa737367</t>
  </si>
  <si>
    <t>Ritzi Mendoza</t>
  </si>
  <si>
    <t>sa549374</t>
  </si>
  <si>
    <t>Sebastian Vader</t>
  </si>
  <si>
    <t>sa501545</t>
  </si>
  <si>
    <t>Colton Cain</t>
  </si>
  <si>
    <t>sa510106</t>
  </si>
  <si>
    <t>Wilsen Palacios</t>
  </si>
  <si>
    <t>sa657677</t>
  </si>
  <si>
    <t>Claudio Merilan</t>
  </si>
  <si>
    <t>sa597767</t>
  </si>
  <si>
    <t>Michael Kelly</t>
  </si>
  <si>
    <t>sa737241</t>
  </si>
  <si>
    <t>Alberto Guzman</t>
  </si>
  <si>
    <t>sa737819</t>
  </si>
  <si>
    <t>Casey Shane</t>
  </si>
  <si>
    <t>sa597435</t>
  </si>
  <si>
    <t>Ricardo Rodriguez</t>
  </si>
  <si>
    <t>sa454413</t>
  </si>
  <si>
    <t>Jeremy Bleich</t>
  </si>
  <si>
    <t>sa736701</t>
  </si>
  <si>
    <t>sa503437</t>
  </si>
  <si>
    <t>Sam Wolff</t>
  </si>
  <si>
    <t>sa658200</t>
  </si>
  <si>
    <t>Eric Semmelhack</t>
  </si>
  <si>
    <t>sa750535</t>
  </si>
  <si>
    <t>Carlos Misell</t>
  </si>
  <si>
    <t>sa737342</t>
  </si>
  <si>
    <t>Romulo Manzueta</t>
  </si>
  <si>
    <t>sa739056</t>
  </si>
  <si>
    <t>Williams Ramirez</t>
  </si>
  <si>
    <t>sa738197</t>
  </si>
  <si>
    <t>Junior Mendez</t>
  </si>
  <si>
    <t>sa828399</t>
  </si>
  <si>
    <t>Josbel Coroba</t>
  </si>
  <si>
    <t>sa598657</t>
  </si>
  <si>
    <t>Montreal Robertson</t>
  </si>
  <si>
    <t>sa657129</t>
  </si>
  <si>
    <t>Yunior Pimentel</t>
  </si>
  <si>
    <t>sa657093</t>
  </si>
  <si>
    <t>sa549221</t>
  </si>
  <si>
    <t>Jose Montero</t>
  </si>
  <si>
    <t>sa597220</t>
  </si>
  <si>
    <t>Helmis Rodriguez</t>
  </si>
  <si>
    <t>sa500827</t>
  </si>
  <si>
    <t>Robert Stock</t>
  </si>
  <si>
    <t>sa658136</t>
  </si>
  <si>
    <t>sa658570</t>
  </si>
  <si>
    <t>Coby Cowgill</t>
  </si>
  <si>
    <t>sa509460</t>
  </si>
  <si>
    <t>Juan Mares</t>
  </si>
  <si>
    <t>sa658255</t>
  </si>
  <si>
    <t>Dylan Sons</t>
  </si>
  <si>
    <t>sa740609</t>
  </si>
  <si>
    <t>Yei Almonte</t>
  </si>
  <si>
    <t>sa548162</t>
  </si>
  <si>
    <t>Peter Tago</t>
  </si>
  <si>
    <t>sa548357</t>
  </si>
  <si>
    <t>Robbie Aviles</t>
  </si>
  <si>
    <t>sa735868</t>
  </si>
  <si>
    <t>Anjul Hernandez</t>
  </si>
  <si>
    <t>sa737688</t>
  </si>
  <si>
    <t>Carlos Salazar</t>
  </si>
  <si>
    <t>sa652415</t>
  </si>
  <si>
    <t>Oswaldo Pacheco</t>
  </si>
  <si>
    <t>Daniel Corcino</t>
  </si>
  <si>
    <t>sa737457</t>
  </si>
  <si>
    <t>Lorenz Ozuna</t>
  </si>
  <si>
    <t>sa597215</t>
  </si>
  <si>
    <t>Jeffry Fernandez</t>
  </si>
  <si>
    <t>Chris Beck</t>
  </si>
  <si>
    <t>sa455563</t>
  </si>
  <si>
    <t>Cole White</t>
  </si>
  <si>
    <t>sa829880</t>
  </si>
  <si>
    <t>Starlyn Suriel</t>
  </si>
  <si>
    <t>sa597688</t>
  </si>
  <si>
    <t>Javier Palacios</t>
  </si>
  <si>
    <t>sa549195</t>
  </si>
  <si>
    <t>Wandy Peralta</t>
  </si>
  <si>
    <t>sa509259</t>
  </si>
  <si>
    <t>Baudel Zambrano</t>
  </si>
  <si>
    <t>sa737818</t>
  </si>
  <si>
    <t>Daniel Lietz</t>
  </si>
  <si>
    <t>sa737032</t>
  </si>
  <si>
    <t>Junior Garcia</t>
  </si>
  <si>
    <t>sa597805</t>
  </si>
  <si>
    <t>Sam Stafford</t>
  </si>
  <si>
    <t>sa506892</t>
  </si>
  <si>
    <t>Juan Paniagua</t>
  </si>
  <si>
    <t>sa737053</t>
  </si>
  <si>
    <t>Odelis Inoa</t>
  </si>
  <si>
    <t>sa504802</t>
  </si>
  <si>
    <t>Ricardo Pereira</t>
  </si>
  <si>
    <t>sa707780</t>
  </si>
  <si>
    <t>Jeff Thompson</t>
  </si>
  <si>
    <t>sa599725</t>
  </si>
  <si>
    <t>Shawn Morimando</t>
  </si>
  <si>
    <t>sa596521</t>
  </si>
  <si>
    <t>sa658151</t>
  </si>
  <si>
    <t>Brandon Hardin</t>
  </si>
  <si>
    <t>sa598301</t>
  </si>
  <si>
    <t>Adam Holland</t>
  </si>
  <si>
    <t>Matthew Tracy</t>
  </si>
  <si>
    <t>sa601045</t>
  </si>
  <si>
    <t>Cody Kukuk</t>
  </si>
  <si>
    <t>sa549937</t>
  </si>
  <si>
    <t>Jarrett Casey</t>
  </si>
  <si>
    <t>sa658514</t>
  </si>
  <si>
    <t>Nicholas Pasquale</t>
  </si>
  <si>
    <t>sa658544</t>
  </si>
  <si>
    <t>Scott Dececco</t>
  </si>
  <si>
    <t>sa549934</t>
  </si>
  <si>
    <t>William Chrismon</t>
  </si>
  <si>
    <t>sa658306</t>
  </si>
  <si>
    <t>Chris Flexen</t>
  </si>
  <si>
    <t>sa737903</t>
  </si>
  <si>
    <t>Ethan Mildren</t>
  </si>
  <si>
    <t>sa738345</t>
  </si>
  <si>
    <t>Sam Agnew-Wieland</t>
  </si>
  <si>
    <t>sa602609</t>
  </si>
  <si>
    <t>Trevor Oakes</t>
  </si>
  <si>
    <t>sa658267</t>
  </si>
  <si>
    <t>Duke Von Schamann</t>
  </si>
  <si>
    <t>sa654357</t>
  </si>
  <si>
    <t>Warwick Saupold</t>
  </si>
  <si>
    <t>sa548176</t>
  </si>
  <si>
    <t>Dylan Covey</t>
  </si>
  <si>
    <t>sa542114</t>
  </si>
  <si>
    <t>Edgar Estudillo</t>
  </si>
  <si>
    <t>sa598120</t>
  </si>
  <si>
    <t>Yimmi Brasoban</t>
  </si>
  <si>
    <t>sa597075</t>
  </si>
  <si>
    <t>Agapito Barrios</t>
  </si>
  <si>
    <t>sa685948</t>
  </si>
  <si>
    <t>Junior Feliz</t>
  </si>
  <si>
    <t>sa738725</t>
  </si>
  <si>
    <t>D.J. Slaton</t>
  </si>
  <si>
    <t>sa454505</t>
  </si>
  <si>
    <t>Kevin Eichhorn</t>
  </si>
  <si>
    <t>sa658490</t>
  </si>
  <si>
    <t>James Smith</t>
  </si>
  <si>
    <t>sa599915</t>
  </si>
  <si>
    <t>Min-Sih Chen</t>
  </si>
  <si>
    <t>sa656017</t>
  </si>
  <si>
    <t>Jose Fuentes</t>
  </si>
  <si>
    <t>sa597473</t>
  </si>
  <si>
    <t>Angel Vasquez</t>
  </si>
  <si>
    <t>sa827482</t>
  </si>
  <si>
    <t>Daniel Altavilla</t>
  </si>
  <si>
    <t>sa550121</t>
  </si>
  <si>
    <t>Brandon Brennan</t>
  </si>
  <si>
    <t>Caleb Cotham</t>
  </si>
  <si>
    <t>sa503655</t>
  </si>
  <si>
    <t>Hudson Randall</t>
  </si>
  <si>
    <t>sa736750</t>
  </si>
  <si>
    <t>Joel Linares</t>
  </si>
  <si>
    <t>sa503957</t>
  </si>
  <si>
    <t>Carlos Melo</t>
  </si>
  <si>
    <t>sa829610</t>
  </si>
  <si>
    <t>Kenton St. John</t>
  </si>
  <si>
    <t>sa503356</t>
  </si>
  <si>
    <t>Nick Struck</t>
  </si>
  <si>
    <t>sa550418</t>
  </si>
  <si>
    <t>Luis Ordosgoitti</t>
  </si>
  <si>
    <t>sa549985</t>
  </si>
  <si>
    <t>Konner Wade</t>
  </si>
  <si>
    <t>sa658605</t>
  </si>
  <si>
    <t>Matthew Tenuta</t>
  </si>
  <si>
    <t>sa205258</t>
  </si>
  <si>
    <t>Oswaldo Verdugo</t>
  </si>
  <si>
    <t>sa454515</t>
  </si>
  <si>
    <t>Tim Melville</t>
  </si>
  <si>
    <t>sa709533</t>
  </si>
  <si>
    <t>Dan Tobik</t>
  </si>
  <si>
    <t>sa691089</t>
  </si>
  <si>
    <t>Niklas Stephenson</t>
  </si>
  <si>
    <t>sa455098</t>
  </si>
  <si>
    <t>Ryan O'Sullivan</t>
  </si>
  <si>
    <t>sa550522</t>
  </si>
  <si>
    <t>sa542183</t>
  </si>
  <si>
    <t>Angel Araiza</t>
  </si>
  <si>
    <t>sa658632</t>
  </si>
  <si>
    <t>Blake Holovach</t>
  </si>
  <si>
    <t>sa658770</t>
  </si>
  <si>
    <t>Lee Sosa</t>
  </si>
  <si>
    <t>sa599007</t>
  </si>
  <si>
    <t>Yacksel Rios</t>
  </si>
  <si>
    <t>sa597316</t>
  </si>
  <si>
    <t>Luis Rico</t>
  </si>
  <si>
    <t>sa738222</t>
  </si>
  <si>
    <t>Jonathan Maciel</t>
  </si>
  <si>
    <t>sa635431</t>
  </si>
  <si>
    <t>Yeizer Marrugo</t>
  </si>
  <si>
    <t>sa597117</t>
  </si>
  <si>
    <t>Randy Rosario</t>
  </si>
  <si>
    <t>sa600288</t>
  </si>
  <si>
    <t>Igol Feliz</t>
  </si>
  <si>
    <t>sa509747</t>
  </si>
  <si>
    <t>Heriberto Rodriguez</t>
  </si>
  <si>
    <t>sa547917</t>
  </si>
  <si>
    <t>Alexis Paredes</t>
  </si>
  <si>
    <t>sa509041</t>
  </si>
  <si>
    <t>Rene Coss</t>
  </si>
  <si>
    <t>sa657137</t>
  </si>
  <si>
    <t>Jose Diaz</t>
  </si>
  <si>
    <t>sa550075</t>
  </si>
  <si>
    <t>Cameron Hobson</t>
  </si>
  <si>
    <t>sa548275</t>
  </si>
  <si>
    <t>Perci Garner</t>
  </si>
  <si>
    <t>sa550593</t>
  </si>
  <si>
    <t>Jose Alonzo</t>
  </si>
  <si>
    <t>sa658287</t>
  </si>
  <si>
    <t>Ronald Pena</t>
  </si>
  <si>
    <t>sa735885</t>
  </si>
  <si>
    <t>Oswaldo Castillo</t>
  </si>
  <si>
    <t>sa393084</t>
  </si>
  <si>
    <t>Frank De Los Santos</t>
  </si>
  <si>
    <t>sa658007</t>
  </si>
  <si>
    <t>Mark Sappington</t>
  </si>
  <si>
    <t>sa501660</t>
  </si>
  <si>
    <t>Joe Colon</t>
  </si>
  <si>
    <t>sa828325</t>
  </si>
  <si>
    <t>Wilber Pena</t>
  </si>
  <si>
    <t>sa621635</t>
  </si>
  <si>
    <t>Sean Hagan</t>
  </si>
  <si>
    <t>sa737808</t>
  </si>
  <si>
    <t>Sean Brady</t>
  </si>
  <si>
    <t>sa548119</t>
  </si>
  <si>
    <t>Reymin Guduan</t>
  </si>
  <si>
    <t>sa506790</t>
  </si>
  <si>
    <t>Manuel Soliman</t>
  </si>
  <si>
    <t>sa503641</t>
  </si>
  <si>
    <t>Leonel Santiago</t>
  </si>
  <si>
    <t>sa599132</t>
  </si>
  <si>
    <t>Jose Zapata</t>
  </si>
  <si>
    <t>sa551004</t>
  </si>
  <si>
    <t>Euclides Leyer</t>
  </si>
  <si>
    <t>sa550616</t>
  </si>
  <si>
    <t>Cristhian Perez</t>
  </si>
  <si>
    <t>sa550279</t>
  </si>
  <si>
    <t>Tyler Skulina</t>
  </si>
  <si>
    <t>sa597791</t>
  </si>
  <si>
    <t>Jeremy Gabryszwski</t>
  </si>
  <si>
    <t>sa504997</t>
  </si>
  <si>
    <t>Eduar Quinonez</t>
  </si>
  <si>
    <t>sa729206</t>
  </si>
  <si>
    <t>Daniel Zepeda</t>
  </si>
  <si>
    <t>sa579619</t>
  </si>
  <si>
    <t>Christopher Jensen</t>
  </si>
  <si>
    <t>sa637930</t>
  </si>
  <si>
    <t>Joan Montero</t>
  </si>
  <si>
    <t>sa597786</t>
  </si>
  <si>
    <t>Blake Snell</t>
  </si>
  <si>
    <t>sa737092</t>
  </si>
  <si>
    <t>Yonardo Herdenez</t>
  </si>
  <si>
    <t>sa738365</t>
  </si>
  <si>
    <t>Christian Flecha</t>
  </si>
  <si>
    <t>sa501729</t>
  </si>
  <si>
    <t>Tyler Gagnon</t>
  </si>
  <si>
    <t>sa658203</t>
  </si>
  <si>
    <t>Elieser Hernandez</t>
  </si>
  <si>
    <t>sa737055</t>
  </si>
  <si>
    <t>sa508498</t>
  </si>
  <si>
    <t>Omar Espinoza</t>
  </si>
  <si>
    <t>sa509795</t>
  </si>
  <si>
    <t>Vanny Valenzuela</t>
  </si>
  <si>
    <t>sa621668</t>
  </si>
  <si>
    <t>Andrew Thurman</t>
  </si>
  <si>
    <t>sa598104</t>
  </si>
  <si>
    <t>Stephen Tarpley</t>
  </si>
  <si>
    <t>sa597214</t>
  </si>
  <si>
    <t>Gaby Almonte</t>
  </si>
  <si>
    <t>sa738255</t>
  </si>
  <si>
    <t>Kevin Mcgowan</t>
  </si>
  <si>
    <t>Jeff Ferrell</t>
  </si>
  <si>
    <t>sa658353</t>
  </si>
  <si>
    <t>Slade Smith</t>
  </si>
  <si>
    <t>sa506730</t>
  </si>
  <si>
    <t>sa738896</t>
  </si>
  <si>
    <t>Chase Darhower</t>
  </si>
  <si>
    <t>sa200944</t>
  </si>
  <si>
    <t>Juan Alvarez</t>
  </si>
  <si>
    <t>sa327085</t>
  </si>
  <si>
    <t>Tim Gustafson</t>
  </si>
  <si>
    <t>sa658552</t>
  </si>
  <si>
    <t>Gene Escat</t>
  </si>
  <si>
    <t>sa597270</t>
  </si>
  <si>
    <t>sa657903</t>
  </si>
  <si>
    <t>Yimauri Pena</t>
  </si>
  <si>
    <t>sa737436</t>
  </si>
  <si>
    <t>Kohl Stewart</t>
  </si>
  <si>
    <t>sa501623</t>
  </si>
  <si>
    <t>Brett Brach</t>
  </si>
  <si>
    <t>sa503702</t>
  </si>
  <si>
    <t>David Holman</t>
  </si>
  <si>
    <t>sa295129</t>
  </si>
  <si>
    <t>Brian Baker</t>
  </si>
  <si>
    <t>sa659293</t>
  </si>
  <si>
    <t>DJ Brown</t>
  </si>
  <si>
    <t>sa508708</t>
  </si>
  <si>
    <t>Fernando Perez-Abreu</t>
  </si>
  <si>
    <t>sa657686</t>
  </si>
  <si>
    <t>Randy Perez</t>
  </si>
  <si>
    <t>sa749808</t>
  </si>
  <si>
    <t>Nik Nowottnick</t>
  </si>
  <si>
    <t>sa502297</t>
  </si>
  <si>
    <t>Matt Dermody</t>
  </si>
  <si>
    <t>sa548469</t>
  </si>
  <si>
    <t>Logan Ehlers</t>
  </si>
  <si>
    <t>sa737042</t>
  </si>
  <si>
    <t>Wendolyn Bautista</t>
  </si>
  <si>
    <t>sa454510</t>
  </si>
  <si>
    <t>Ross Seaton</t>
  </si>
  <si>
    <t>Johnny Hellweg</t>
  </si>
  <si>
    <t>sa602536</t>
  </si>
  <si>
    <t>Hubbie Pellegaud</t>
  </si>
  <si>
    <t>sa548098</t>
  </si>
  <si>
    <t>Abdiel Velasquez</t>
  </si>
  <si>
    <t>sa731180</t>
  </si>
  <si>
    <t>Heri Quevedo</t>
  </si>
  <si>
    <t>sa657940</t>
  </si>
  <si>
    <t>Colin Rodgers</t>
  </si>
  <si>
    <t>sa657127</t>
  </si>
  <si>
    <t>Jose Mendoza</t>
  </si>
  <si>
    <t>sa692505</t>
  </si>
  <si>
    <t>sa597250</t>
  </si>
  <si>
    <t>Blake Beavan</t>
  </si>
  <si>
    <t>sa546479</t>
  </si>
  <si>
    <t>sa827961</t>
  </si>
  <si>
    <t>sa254785</t>
  </si>
  <si>
    <t>sa737622</t>
  </si>
  <si>
    <t>Alex Balog</t>
  </si>
  <si>
    <t>sa658403</t>
  </si>
  <si>
    <t>Ryan Harvey</t>
  </si>
  <si>
    <t>sa598102</t>
  </si>
  <si>
    <t>Jesse Darrah</t>
  </si>
  <si>
    <t>sa737562</t>
  </si>
  <si>
    <t>Tyler Danish</t>
  </si>
  <si>
    <t>sa621669</t>
  </si>
  <si>
    <t>Barrett Astin</t>
  </si>
  <si>
    <t>sa658549</t>
  </si>
  <si>
    <t>Jeb Stefan</t>
  </si>
  <si>
    <t>sa657806</t>
  </si>
  <si>
    <t>Ronald Herrera</t>
  </si>
  <si>
    <t>sa658534</t>
  </si>
  <si>
    <t>Tejay Antone</t>
  </si>
  <si>
    <t>sa737482</t>
  </si>
  <si>
    <t>Jonathan Hernandez</t>
  </si>
  <si>
    <t>sa736839</t>
  </si>
  <si>
    <t>Francis Martes</t>
  </si>
  <si>
    <t>sa657871</t>
  </si>
  <si>
    <t>Walker Weickel</t>
  </si>
  <si>
    <t>sa244195</t>
  </si>
  <si>
    <t>Moises Hernandez</t>
  </si>
  <si>
    <t>sa598262</t>
  </si>
  <si>
    <t>Justin Hancock</t>
  </si>
  <si>
    <t>sa657633</t>
  </si>
  <si>
    <t>sa828580</t>
  </si>
  <si>
    <t>Jorge Rodriguez</t>
  </si>
  <si>
    <t>Andrew Oliver</t>
  </si>
  <si>
    <t>sa454449</t>
  </si>
  <si>
    <t>Tyler Sample</t>
  </si>
  <si>
    <t>sa739307</t>
  </si>
  <si>
    <t>Evan Smith</t>
  </si>
  <si>
    <t>sa602414</t>
  </si>
  <si>
    <t>Jake Junis</t>
  </si>
  <si>
    <t>sa701548</t>
  </si>
  <si>
    <t>Willy Ortiz</t>
  </si>
  <si>
    <t>sa605481</t>
  </si>
  <si>
    <t>Edison Frias</t>
  </si>
  <si>
    <t>sa597847</t>
  </si>
  <si>
    <t>Richelson Pena</t>
  </si>
  <si>
    <t>sa597023</t>
  </si>
  <si>
    <t>Andry Ubiera</t>
  </si>
  <si>
    <t>sa501521</t>
  </si>
  <si>
    <t>Brody Colvin</t>
  </si>
  <si>
    <t>sa737329</t>
  </si>
  <si>
    <t>Juliandry Higuera</t>
  </si>
  <si>
    <t>sa549461</t>
  </si>
  <si>
    <t>Matthew Bischoff</t>
  </si>
  <si>
    <t>sa737489</t>
  </si>
  <si>
    <t>Jose Salas</t>
  </si>
  <si>
    <t>sa506313</t>
  </si>
  <si>
    <t>Raul Fernandez</t>
  </si>
  <si>
    <t>sa541707</t>
  </si>
  <si>
    <t>Oscar Calderon</t>
  </si>
  <si>
    <t>sa723875</t>
  </si>
  <si>
    <t>Luiz Gohara</t>
  </si>
  <si>
    <t>sa503344</t>
  </si>
  <si>
    <t>Brett Lee</t>
  </si>
  <si>
    <t>sa657513</t>
  </si>
  <si>
    <t>Luis Carreno</t>
  </si>
  <si>
    <t>sa657419</t>
  </si>
  <si>
    <t>Jadison Jimenez</t>
  </si>
  <si>
    <t>sa325916</t>
  </si>
  <si>
    <t>Daniel Guerrero</t>
  </si>
  <si>
    <t>Jair Jurrjens</t>
  </si>
  <si>
    <t>sa827463</t>
  </si>
  <si>
    <t>Brian Clark</t>
  </si>
  <si>
    <t>sa455474</t>
  </si>
  <si>
    <t>David Cales</t>
  </si>
  <si>
    <t>sa509937</t>
  </si>
  <si>
    <t>sa598165</t>
  </si>
  <si>
    <t>Philip Wetherell</t>
  </si>
  <si>
    <t>sa737256</t>
  </si>
  <si>
    <t>Kevin Escorcia</t>
  </si>
  <si>
    <t>sa659041</t>
  </si>
  <si>
    <t>Benny Suarez</t>
  </si>
  <si>
    <t>sa657872</t>
  </si>
  <si>
    <t>Paul Blackburn</t>
  </si>
  <si>
    <t>sa502994</t>
  </si>
  <si>
    <t>Eduardo Figueroa</t>
  </si>
  <si>
    <t>sa185704</t>
  </si>
  <si>
    <t>Francisco Rivera</t>
  </si>
  <si>
    <t>sa708975</t>
  </si>
  <si>
    <t>Jaime Schultz</t>
  </si>
  <si>
    <t>Zach Clark</t>
  </si>
  <si>
    <t>sa529276</t>
  </si>
  <si>
    <t>Miguel Ramirez</t>
  </si>
  <si>
    <t>Miguel Castro</t>
  </si>
  <si>
    <t>sa737357</t>
  </si>
  <si>
    <t>Deivy Mendez</t>
  </si>
  <si>
    <t>Erik Johnson</t>
  </si>
  <si>
    <t>sa503518</t>
  </si>
  <si>
    <t>Jeff Soptic</t>
  </si>
  <si>
    <t>sa739011</t>
  </si>
  <si>
    <t>Garrett Cortright</t>
  </si>
  <si>
    <t>sa579648</t>
  </si>
  <si>
    <t>Trevor Bayless</t>
  </si>
  <si>
    <t>sa455754</t>
  </si>
  <si>
    <t>Tim Atherton</t>
  </si>
  <si>
    <t>sa658116</t>
  </si>
  <si>
    <t>Zach Isler</t>
  </si>
  <si>
    <t>sa200959</t>
  </si>
  <si>
    <t>Javier Martinez</t>
  </si>
  <si>
    <t>sa503669</t>
  </si>
  <si>
    <t>Jake Johansen</t>
  </si>
  <si>
    <t>sa455792</t>
  </si>
  <si>
    <t>Albert Suarez</t>
  </si>
  <si>
    <t>sa748595</t>
  </si>
  <si>
    <t>Mike Jeffreys</t>
  </si>
  <si>
    <t>sa829628</t>
  </si>
  <si>
    <t>Logan Sawyer</t>
  </si>
  <si>
    <t>sa828722</t>
  </si>
  <si>
    <t>Rafael Volquez</t>
  </si>
  <si>
    <t>Chien-Ming Wang</t>
  </si>
  <si>
    <t>sa652171</t>
  </si>
  <si>
    <t>Misael Verduzco</t>
  </si>
  <si>
    <t>sa455313</t>
  </si>
  <si>
    <t>Brett Mooneyham</t>
  </si>
  <si>
    <t>sa657123</t>
  </si>
  <si>
    <t>Eduar Lopez</t>
  </si>
  <si>
    <t>sa598124</t>
  </si>
  <si>
    <t>Orlando Torrez</t>
  </si>
  <si>
    <t>sa597280</t>
  </si>
  <si>
    <t>Milton Gomez</t>
  </si>
  <si>
    <t>sa737910</t>
  </si>
  <si>
    <t>Jake Drehoff</t>
  </si>
  <si>
    <t>sa696697</t>
  </si>
  <si>
    <t>Manuel Gonzalez</t>
  </si>
  <si>
    <t>sa506381</t>
  </si>
  <si>
    <t>Aroni Nina</t>
  </si>
  <si>
    <t>sa829363</t>
  </si>
  <si>
    <t>Julian Merryweather</t>
  </si>
  <si>
    <t>sa748945</t>
  </si>
  <si>
    <t>Crusito Mieses</t>
  </si>
  <si>
    <t>sa659495</t>
  </si>
  <si>
    <t>Sam Gibbons</t>
  </si>
  <si>
    <t>sa597433</t>
  </si>
  <si>
    <t>Victor Veliz</t>
  </si>
  <si>
    <t>sa194674</t>
  </si>
  <si>
    <t>Alfredo Garcia</t>
  </si>
  <si>
    <t>sa509393</t>
  </si>
  <si>
    <t>Carlos Elizalde</t>
  </si>
  <si>
    <t>sa657832</t>
  </si>
  <si>
    <t>Jesus Arias</t>
  </si>
  <si>
    <t>sa621674</t>
  </si>
  <si>
    <t>Luke Farrell</t>
  </si>
  <si>
    <t>sa548477</t>
  </si>
  <si>
    <t>Joshua Bowman</t>
  </si>
  <si>
    <t>sa602881</t>
  </si>
  <si>
    <t>Vincent Voiro</t>
  </si>
  <si>
    <t>sa657901</t>
  </si>
  <si>
    <t>sa550457</t>
  </si>
  <si>
    <t>Luis Morel</t>
  </si>
  <si>
    <t>sa548382</t>
  </si>
  <si>
    <t>Jose Amezcua</t>
  </si>
  <si>
    <t>sa657950</t>
  </si>
  <si>
    <t>Kieran Lovegrove</t>
  </si>
  <si>
    <t>sa652680</t>
  </si>
  <si>
    <t>David Villegas</t>
  </si>
  <si>
    <t>sa658335</t>
  </si>
  <si>
    <t>Derek De Young</t>
  </si>
  <si>
    <t>sa739790</t>
  </si>
  <si>
    <t>Micah Kellogg</t>
  </si>
  <si>
    <t>sa657500</t>
  </si>
  <si>
    <t>sa738489</t>
  </si>
  <si>
    <t>sa738592</t>
  </si>
  <si>
    <t>Justin Sprenger</t>
  </si>
  <si>
    <t>sa657739</t>
  </si>
  <si>
    <t>Soid Marquez</t>
  </si>
  <si>
    <t>sa503277</t>
  </si>
  <si>
    <t>Tristan Archer</t>
  </si>
  <si>
    <t>sa737825</t>
  </si>
  <si>
    <t>Joshua Uhen</t>
  </si>
  <si>
    <t>sa579271</t>
  </si>
  <si>
    <t>Jacob Barnes</t>
  </si>
  <si>
    <t>sa658913</t>
  </si>
  <si>
    <t>Hunter Wood</t>
  </si>
  <si>
    <t>sa737325</t>
  </si>
  <si>
    <t>Simon De La Rosa</t>
  </si>
  <si>
    <t>sa509473</t>
  </si>
  <si>
    <t>Sergio Mora</t>
  </si>
  <si>
    <t>sa737355</t>
  </si>
  <si>
    <t>Johalis Pacheco</t>
  </si>
  <si>
    <t>sa454866</t>
  </si>
  <si>
    <t>Shawn Haviland</t>
  </si>
  <si>
    <t>sa503627</t>
  </si>
  <si>
    <t>Ronan Pacheco</t>
  </si>
  <si>
    <t>sa501514</t>
  </si>
  <si>
    <t>Brandon Martinez</t>
  </si>
  <si>
    <t>sa599820</t>
  </si>
  <si>
    <t>Erik Cabrera</t>
  </si>
  <si>
    <t>sa599496</t>
  </si>
  <si>
    <t>Michael Dennhardt</t>
  </si>
  <si>
    <t>sa577812</t>
  </si>
  <si>
    <t>Devin Burke</t>
  </si>
  <si>
    <t>sa658152</t>
  </si>
  <si>
    <t>Jeremy Kivel</t>
  </si>
  <si>
    <t>sa657697</t>
  </si>
  <si>
    <t>Pedro Fernandez</t>
  </si>
  <si>
    <t>sa658342</t>
  </si>
  <si>
    <t>Jackson Stephens</t>
  </si>
  <si>
    <t>sa658987</t>
  </si>
  <si>
    <t>Matt Davenport</t>
  </si>
  <si>
    <t>sa658334</t>
  </si>
  <si>
    <t>Yency Almonte</t>
  </si>
  <si>
    <t>sa657211</t>
  </si>
  <si>
    <t>Angel Duno</t>
  </si>
  <si>
    <t>sa212417</t>
  </si>
  <si>
    <t>Carlos Alvarado</t>
  </si>
  <si>
    <t>sa658075</t>
  </si>
  <si>
    <t>Dailyn Martinez</t>
  </si>
  <si>
    <t>sa737865</t>
  </si>
  <si>
    <t>Brad Keller</t>
  </si>
  <si>
    <t>sa740811</t>
  </si>
  <si>
    <t>Leonardo De La Cruz</t>
  </si>
  <si>
    <t>sa658331</t>
  </si>
  <si>
    <t>John Kuchno</t>
  </si>
  <si>
    <t>sa658278</t>
  </si>
  <si>
    <t>Luc Rennie</t>
  </si>
  <si>
    <t>sa657938</t>
  </si>
  <si>
    <t>sa548294</t>
  </si>
  <si>
    <t>Austin Wood</t>
  </si>
  <si>
    <t>sa508091</t>
  </si>
  <si>
    <t>sa657710</t>
  </si>
  <si>
    <t>Harold Arauz</t>
  </si>
  <si>
    <t>sa737475</t>
  </si>
  <si>
    <t>Anyelo Gomez</t>
  </si>
  <si>
    <t>sa737899</t>
  </si>
  <si>
    <t>Jon Prosinski</t>
  </si>
  <si>
    <t>sa657929</t>
  </si>
  <si>
    <t>Francisco Gonzalez</t>
  </si>
  <si>
    <t>sa598775</t>
  </si>
  <si>
    <t>Robert Nixon</t>
  </si>
  <si>
    <t>sa550615</t>
  </si>
  <si>
    <t>Carlos Navas</t>
  </si>
  <si>
    <t>sa658600</t>
  </si>
  <si>
    <t>Colton Turner</t>
  </si>
  <si>
    <t>sa549433</t>
  </si>
  <si>
    <t>Casey Lawrence</t>
  </si>
  <si>
    <t>sa737019</t>
  </si>
  <si>
    <t>Miguel Urena</t>
  </si>
  <si>
    <t>sa546533</t>
  </si>
  <si>
    <t>Jose Marrujo</t>
  </si>
  <si>
    <t>sa596983</t>
  </si>
  <si>
    <t>Miguel Sulbaran</t>
  </si>
  <si>
    <t>sa658247</t>
  </si>
  <si>
    <t>J.B. Wendelken</t>
  </si>
  <si>
    <t>Anthony Ranaudo</t>
  </si>
  <si>
    <t>sa828741</t>
  </si>
  <si>
    <t>Aronny Cruz</t>
  </si>
  <si>
    <t>sa455163</t>
  </si>
  <si>
    <t>Eddie Gamboa</t>
  </si>
  <si>
    <t>sa599500</t>
  </si>
  <si>
    <t>Garrett Nuss</t>
  </si>
  <si>
    <t>sa577799</t>
  </si>
  <si>
    <t>Will Lamb</t>
  </si>
  <si>
    <t>sa253571</t>
  </si>
  <si>
    <t>Matt Zaleski</t>
  </si>
  <si>
    <t>sa551965</t>
  </si>
  <si>
    <t>Michael Lorenzen</t>
  </si>
  <si>
    <t>sa599236</t>
  </si>
  <si>
    <t>Amir Garrett</t>
  </si>
  <si>
    <t>sa503316</t>
  </si>
  <si>
    <t>Luis Paulino</t>
  </si>
  <si>
    <t>sa658332</t>
  </si>
  <si>
    <t>Shane Dawson</t>
  </si>
  <si>
    <t>sa657709</t>
  </si>
  <si>
    <t>Sandy Baez</t>
  </si>
  <si>
    <t>sa550591</t>
  </si>
  <si>
    <t>Jayson Aquino</t>
  </si>
  <si>
    <t>sa738189</t>
  </si>
  <si>
    <t>Corey Miller</t>
  </si>
  <si>
    <t>sa501327</t>
  </si>
  <si>
    <t>Brooks Hall</t>
  </si>
  <si>
    <t>sa737929</t>
  </si>
  <si>
    <t>Zack Littell</t>
  </si>
  <si>
    <t>sa577889</t>
  </si>
  <si>
    <t>Steven Gruver</t>
  </si>
  <si>
    <t>sa657924</t>
  </si>
  <si>
    <t>Miguel Diaz</t>
  </si>
  <si>
    <t>sa701535</t>
  </si>
  <si>
    <t>Simon Mercedes</t>
  </si>
  <si>
    <t>sa556821</t>
  </si>
  <si>
    <t>Terance Marin</t>
  </si>
  <si>
    <t>sa503599</t>
  </si>
  <si>
    <t>Deivi Jimenez</t>
  </si>
  <si>
    <t>sa827460</t>
  </si>
  <si>
    <t>Austin Pettibone</t>
  </si>
  <si>
    <t>sa507276</t>
  </si>
  <si>
    <t>Gabriel Arias</t>
  </si>
  <si>
    <t>sa737510</t>
  </si>
  <si>
    <t>Hunter Harvey</t>
  </si>
  <si>
    <t>sa599232</t>
  </si>
  <si>
    <t>Eric Wooten</t>
  </si>
  <si>
    <t>sa658405</t>
  </si>
  <si>
    <t>Brady Lail</t>
  </si>
  <si>
    <t>sa738934</t>
  </si>
  <si>
    <t>Blake Mcknight</t>
  </si>
  <si>
    <t>sa455094</t>
  </si>
  <si>
    <t>Andrew Gagnon</t>
  </si>
  <si>
    <t>sa599375</t>
  </si>
  <si>
    <t>Jordan John</t>
  </si>
  <si>
    <t>sa392067</t>
  </si>
  <si>
    <t>Chris Jones</t>
  </si>
  <si>
    <t>sa508101</t>
  </si>
  <si>
    <t>Marco Quevedo</t>
  </si>
  <si>
    <t>sa738609</t>
  </si>
  <si>
    <t>Dallas Newton</t>
  </si>
  <si>
    <t>sa737262</t>
  </si>
  <si>
    <t>Gregory Soto</t>
  </si>
  <si>
    <t>sa550144</t>
  </si>
  <si>
    <t>Jacob Pettit</t>
  </si>
  <si>
    <t>sa596373</t>
  </si>
  <si>
    <t>Henry Centeno</t>
  </si>
  <si>
    <t>sa658232</t>
  </si>
  <si>
    <t>Hunter Haynes</t>
  </si>
  <si>
    <t>sa597273</t>
  </si>
  <si>
    <t>Audry German</t>
  </si>
  <si>
    <t>sa598113</t>
  </si>
  <si>
    <t>Mark Biggs</t>
  </si>
  <si>
    <t>sa737059</t>
  </si>
  <si>
    <t>Dario Agrazal</t>
  </si>
  <si>
    <t>sa658262</t>
  </si>
  <si>
    <t>Jordan Guerrero</t>
  </si>
  <si>
    <t>sa602540</t>
  </si>
  <si>
    <t>Alexander Keudell</t>
  </si>
  <si>
    <t>sa749438</t>
  </si>
  <si>
    <t>Pedro Silverio</t>
  </si>
  <si>
    <t>sa598171</t>
  </si>
  <si>
    <t>Luis Dejesus</t>
  </si>
  <si>
    <t>sa754711</t>
  </si>
  <si>
    <t>sa548158</t>
  </si>
  <si>
    <t>Tyrell Jenkins</t>
  </si>
  <si>
    <t>sa597044</t>
  </si>
  <si>
    <t>Gabriel Castellanos</t>
  </si>
  <si>
    <t>sa738884</t>
  </si>
  <si>
    <t>Caleb Smith</t>
  </si>
  <si>
    <t>sa327842</t>
  </si>
  <si>
    <t>Casey Weathers</t>
  </si>
  <si>
    <t>sa828553</t>
  </si>
  <si>
    <t>Juan Pena</t>
  </si>
  <si>
    <t>sa501205</t>
  </si>
  <si>
    <t>Kyle Heckathorn</t>
  </si>
  <si>
    <t>sa738185</t>
  </si>
  <si>
    <t>Troy Scott</t>
  </si>
  <si>
    <t>sa737078</t>
  </si>
  <si>
    <t>Carlos Herrera</t>
  </si>
  <si>
    <t>sa503606</t>
  </si>
  <si>
    <t>Nathan Dorris</t>
  </si>
  <si>
    <t>sa508085</t>
  </si>
  <si>
    <t>Ronaldo Heras</t>
  </si>
  <si>
    <t>sa454953</t>
  </si>
  <si>
    <t>Dan Houston</t>
  </si>
  <si>
    <t>sa547827</t>
  </si>
  <si>
    <t>Miguel Nunez</t>
  </si>
  <si>
    <t>sa549666</t>
  </si>
  <si>
    <t>Matthew Loosen</t>
  </si>
  <si>
    <t>sa548475</t>
  </si>
  <si>
    <t>Evan Grills</t>
  </si>
  <si>
    <t>sa598757</t>
  </si>
  <si>
    <t>Steven Sides</t>
  </si>
  <si>
    <t>sa394392</t>
  </si>
  <si>
    <t>Edwin Contreras</t>
  </si>
  <si>
    <t>sa503656</t>
  </si>
  <si>
    <t>Jerad Grundy</t>
  </si>
  <si>
    <t>sa828214</t>
  </si>
  <si>
    <t>Cesar Ventura</t>
  </si>
  <si>
    <t>sa597265</t>
  </si>
  <si>
    <t>Edwar Garcia</t>
  </si>
  <si>
    <t>sa455649</t>
  </si>
  <si>
    <t>Marcel Prado</t>
  </si>
  <si>
    <t>sa598267</t>
  </si>
  <si>
    <t>Jairo Labourt</t>
  </si>
  <si>
    <t>sa547825</t>
  </si>
  <si>
    <t>Delvi Francisco</t>
  </si>
  <si>
    <t>sa738610</t>
  </si>
  <si>
    <t>Tyler Viza</t>
  </si>
  <si>
    <t>sa602272</t>
  </si>
  <si>
    <t>Alejandro Arteaga</t>
  </si>
  <si>
    <t>sa829315</t>
  </si>
  <si>
    <t>Corey Ray</t>
  </si>
  <si>
    <t>sa658997</t>
  </si>
  <si>
    <t>Pedro Payano</t>
  </si>
  <si>
    <t>sa621585</t>
  </si>
  <si>
    <t>Kyle Helisek</t>
  </si>
  <si>
    <t>sa735852</t>
  </si>
  <si>
    <t>Angel Yepez</t>
  </si>
  <si>
    <t>sa658983</t>
  </si>
  <si>
    <t>Ryan Garton</t>
  </si>
  <si>
    <t>sa659658</t>
  </si>
  <si>
    <t>Francisco Jimenez</t>
  </si>
  <si>
    <t>sa536642</t>
  </si>
  <si>
    <t>Noel Arguelles</t>
  </si>
  <si>
    <t>sa738147</t>
  </si>
  <si>
    <t>Scott Schultz</t>
  </si>
  <si>
    <t>sa827196</t>
  </si>
  <si>
    <t>Nick Howard</t>
  </si>
  <si>
    <t>sa548355</t>
  </si>
  <si>
    <t>Austin Kubitza</t>
  </si>
  <si>
    <t>sa738397</t>
  </si>
  <si>
    <t>Stone Speer</t>
  </si>
  <si>
    <t>sa455650</t>
  </si>
  <si>
    <t>Javier Solano</t>
  </si>
  <si>
    <t>sa551332</t>
  </si>
  <si>
    <t>Juan Bautista</t>
  </si>
  <si>
    <t>sa737253</t>
  </si>
  <si>
    <t>Ernesto Montas</t>
  </si>
  <si>
    <t>sa658127</t>
  </si>
  <si>
    <t>Cody Kendall</t>
  </si>
  <si>
    <t>sa504951</t>
  </si>
  <si>
    <t>Oscar Verdugo</t>
  </si>
  <si>
    <t>sa502349</t>
  </si>
  <si>
    <t>Jamaine Cotton</t>
  </si>
  <si>
    <t>sa549483</t>
  </si>
  <si>
    <t>Kevin Walter</t>
  </si>
  <si>
    <t>Drew VerHagen</t>
  </si>
  <si>
    <t>sa655198</t>
  </si>
  <si>
    <t>Marco Campoy</t>
  </si>
  <si>
    <t>sa737281</t>
  </si>
  <si>
    <t>Enrique De Los Rio</t>
  </si>
  <si>
    <t>sa597019</t>
  </si>
  <si>
    <t>Jorge Ortega</t>
  </si>
  <si>
    <t>sa390646</t>
  </si>
  <si>
    <t>Cody Scarpetta</t>
  </si>
  <si>
    <t>sa543432</t>
  </si>
  <si>
    <t>sa548554</t>
  </si>
  <si>
    <t>Alonzo Gonzalez</t>
  </si>
  <si>
    <t>sa657957</t>
  </si>
  <si>
    <t>Mitch Brown</t>
  </si>
  <si>
    <t>Jerad Eickhoff</t>
  </si>
  <si>
    <t>sa550318</t>
  </si>
  <si>
    <t>Ray Hanson</t>
  </si>
  <si>
    <t>sa455439</t>
  </si>
  <si>
    <t>Ryan Carpenter</t>
  </si>
  <si>
    <t>sa599561</t>
  </si>
  <si>
    <t>James Allen</t>
  </si>
  <si>
    <t>sa509071</t>
  </si>
  <si>
    <t>sa499795</t>
  </si>
  <si>
    <t>Tom Cochran</t>
  </si>
  <si>
    <t>Jorge Lopez</t>
  </si>
  <si>
    <t>sa504008</t>
  </si>
  <si>
    <t>Alejandro Martinez</t>
  </si>
  <si>
    <t>sa657760</t>
  </si>
  <si>
    <t>Jefry Rodriguez</t>
  </si>
  <si>
    <t>sa185722</t>
  </si>
  <si>
    <t>Alejandro Armenta</t>
  </si>
  <si>
    <t>sa579850</t>
  </si>
  <si>
    <t>Grant Gordon</t>
  </si>
  <si>
    <t>sa657962</t>
  </si>
  <si>
    <t>Martin Agosta</t>
  </si>
  <si>
    <t>sa737902</t>
  </si>
  <si>
    <t>Roel Ramirez</t>
  </si>
  <si>
    <t>sa738317</t>
  </si>
  <si>
    <t>J.D. Underwood</t>
  </si>
  <si>
    <t>sa577792</t>
  </si>
  <si>
    <t>Trent Howard</t>
  </si>
  <si>
    <t>sa657244</t>
  </si>
  <si>
    <t>Daniel Cordero</t>
  </si>
  <si>
    <t>sa503548</t>
  </si>
  <si>
    <t>Kyle Westwood</t>
  </si>
  <si>
    <t>sa658657</t>
  </si>
  <si>
    <t>Justin Arrowood</t>
  </si>
  <si>
    <t>Michael Feliz</t>
  </si>
  <si>
    <t>Christian Bergman</t>
  </si>
  <si>
    <t>sa737485</t>
  </si>
  <si>
    <t>Ronald Guedez</t>
  </si>
  <si>
    <t>sa547840</t>
  </si>
  <si>
    <t>Enderson Franco</t>
  </si>
  <si>
    <t>sa829313</t>
  </si>
  <si>
    <t>Chase Mallard</t>
  </si>
  <si>
    <t>sa456039</t>
  </si>
  <si>
    <t>Trey Haley</t>
  </si>
  <si>
    <t>sa389754</t>
  </si>
  <si>
    <t>Efrain Nieves</t>
  </si>
  <si>
    <t>sa737037</t>
  </si>
  <si>
    <t>Oscar De La Cruz</t>
  </si>
  <si>
    <t>sa658084</t>
  </si>
  <si>
    <t>Angel Perdomo</t>
  </si>
  <si>
    <t>sa455559</t>
  </si>
  <si>
    <t>sa737560</t>
  </si>
  <si>
    <t>Devin Williams</t>
  </si>
  <si>
    <t>sa659513</t>
  </si>
  <si>
    <t>Israel Cuevas</t>
  </si>
  <si>
    <t>sa621025</t>
  </si>
  <si>
    <t>Logan Norris</t>
  </si>
  <si>
    <t>sa739470</t>
  </si>
  <si>
    <t>Yan De La Cruz</t>
  </si>
  <si>
    <t>sa753432</t>
  </si>
  <si>
    <t>Jared Mortensen</t>
  </si>
  <si>
    <t>sa828412</t>
  </si>
  <si>
    <t>Joan Baez</t>
  </si>
  <si>
    <t>sa737083</t>
  </si>
  <si>
    <t>Manuel Rondon</t>
  </si>
  <si>
    <t>sa692027</t>
  </si>
  <si>
    <t>Javier Rodriguez</t>
  </si>
  <si>
    <t>sa737066</t>
  </si>
  <si>
    <t>Jesus Zambrano</t>
  </si>
  <si>
    <t>sa550202</t>
  </si>
  <si>
    <t>Ricky Knapp</t>
  </si>
  <si>
    <t>sa185597</t>
  </si>
  <si>
    <t>Joel Vargas</t>
  </si>
  <si>
    <t>sa741947</t>
  </si>
  <si>
    <t>Daniel Missaki</t>
  </si>
  <si>
    <t>sa658176</t>
  </si>
  <si>
    <t>Ben Eckels</t>
  </si>
  <si>
    <t>sa211096</t>
  </si>
  <si>
    <t>Cupertino Leon</t>
  </si>
  <si>
    <t>sa597434</t>
  </si>
  <si>
    <t>Frank Lopez</t>
  </si>
  <si>
    <t>sa548115</t>
  </si>
  <si>
    <t>Octavio Acosta</t>
  </si>
  <si>
    <t>sa202544</t>
  </si>
  <si>
    <t>Eddy Valdez</t>
  </si>
  <si>
    <t>sa455523</t>
  </si>
  <si>
    <t>Gregory Billo</t>
  </si>
  <si>
    <t>sa447648</t>
  </si>
  <si>
    <t>Dae-Eun Rhee</t>
  </si>
  <si>
    <t>sa657666</t>
  </si>
  <si>
    <t>Yohander Mendez</t>
  </si>
  <si>
    <t>sa508082</t>
  </si>
  <si>
    <t>Heberto Gonzalez</t>
  </si>
  <si>
    <t>sa737545</t>
  </si>
  <si>
    <t>Andrew Church</t>
  </si>
  <si>
    <t>sa656016</t>
  </si>
  <si>
    <t>German Marquez</t>
  </si>
  <si>
    <t>sa736761</t>
  </si>
  <si>
    <t>Emilio Vargas</t>
  </si>
  <si>
    <t>sa828488</t>
  </si>
  <si>
    <t>Nestor Oronel</t>
  </si>
  <si>
    <t>sa598020</t>
  </si>
  <si>
    <t>Edward Estrella</t>
  </si>
  <si>
    <t>sa254802</t>
  </si>
  <si>
    <t>Sergio Valenzuela</t>
  </si>
  <si>
    <t>Brian Gordon</t>
  </si>
  <si>
    <t>sa549348</t>
  </si>
  <si>
    <t>Hunter Carnevale</t>
  </si>
  <si>
    <t>sa550675</t>
  </si>
  <si>
    <t>Fernando Baez</t>
  </si>
  <si>
    <t>sa656037</t>
  </si>
  <si>
    <t>Sergio Velis</t>
  </si>
  <si>
    <t>sa456143</t>
  </si>
  <si>
    <t>Francisco Rondon</t>
  </si>
  <si>
    <t>sa605675</t>
  </si>
  <si>
    <t>Marek Minarik</t>
  </si>
  <si>
    <t>sa599266</t>
  </si>
  <si>
    <t>sa658303</t>
  </si>
  <si>
    <t>Nicholas Hanson</t>
  </si>
  <si>
    <t>sa659230</t>
  </si>
  <si>
    <t>sa506724</t>
  </si>
  <si>
    <t>Felix Pena</t>
  </si>
  <si>
    <t>sa657954</t>
  </si>
  <si>
    <t>Teddy Stankiewicz</t>
  </si>
  <si>
    <t>sa597431</t>
  </si>
  <si>
    <t>sa548270</t>
  </si>
  <si>
    <t>Cody Buckel</t>
  </si>
  <si>
    <t>sa549965</t>
  </si>
  <si>
    <t>Kramer Sneed</t>
  </si>
  <si>
    <t>sa503079</t>
  </si>
  <si>
    <t>Scott Firth</t>
  </si>
  <si>
    <t>Andrew Faulkner</t>
  </si>
  <si>
    <t>sa659907</t>
  </si>
  <si>
    <t>Joshua Torres</t>
  </si>
  <si>
    <t>sa737195</t>
  </si>
  <si>
    <t>Argenis Blanco</t>
  </si>
  <si>
    <t>sa200106</t>
  </si>
  <si>
    <t>Ignacio Montano</t>
  </si>
  <si>
    <t>sa658000</t>
  </si>
  <si>
    <t>Nolan Gannon</t>
  </si>
  <si>
    <t>sa550236</t>
  </si>
  <si>
    <t>Ismael Guillon</t>
  </si>
  <si>
    <t>sa599354</t>
  </si>
  <si>
    <t>Taylor Garrison</t>
  </si>
  <si>
    <t>sa549721</t>
  </si>
  <si>
    <t>Josue Montanez</t>
  </si>
  <si>
    <t>sa549979</t>
  </si>
  <si>
    <t>Jesen Dygestile-Therrien</t>
  </si>
  <si>
    <t>sa503725</t>
  </si>
  <si>
    <t>Christian Powell</t>
  </si>
  <si>
    <t>sa739563</t>
  </si>
  <si>
    <t>Felipe Perez</t>
  </si>
  <si>
    <t>sa657847</t>
  </si>
  <si>
    <t>sa577696</t>
  </si>
  <si>
    <t>Will Roberts</t>
  </si>
  <si>
    <t>sa680023</t>
  </si>
  <si>
    <t>Jimmy Cordero</t>
  </si>
  <si>
    <t>sa658528</t>
  </si>
  <si>
    <t>Alec Mills</t>
  </si>
  <si>
    <t>sa658694</t>
  </si>
  <si>
    <t>Enfember Martinez</t>
  </si>
  <si>
    <t>sa737534</t>
  </si>
  <si>
    <t>Ian Clarkin</t>
  </si>
  <si>
    <t>sa737901</t>
  </si>
  <si>
    <t>Trevor Clifton</t>
  </si>
  <si>
    <t>sa502841</t>
  </si>
  <si>
    <t>Matt Oye</t>
  </si>
  <si>
    <t>sa505283</t>
  </si>
  <si>
    <t>Lay Batista</t>
  </si>
  <si>
    <t>sa203945</t>
  </si>
  <si>
    <t>Pablo Ortega</t>
  </si>
  <si>
    <t>David Holmberg</t>
  </si>
  <si>
    <t>sa829177</t>
  </si>
  <si>
    <t>Chris Pike</t>
  </si>
  <si>
    <t>sa501774</t>
  </si>
  <si>
    <t>Michael Nesseth</t>
  </si>
  <si>
    <t>sa736906</t>
  </si>
  <si>
    <t>Hector Garcia</t>
  </si>
  <si>
    <t>sa657782</t>
  </si>
  <si>
    <t>Freddery Arias</t>
  </si>
  <si>
    <t>sa659458</t>
  </si>
  <si>
    <t>Kurt Spomer</t>
  </si>
  <si>
    <t>sa659703</t>
  </si>
  <si>
    <t>David Putman</t>
  </si>
  <si>
    <t>sa549541</t>
  </si>
  <si>
    <t>Sergio Gomez</t>
  </si>
  <si>
    <t>sa393045</t>
  </si>
  <si>
    <t>Jonathan Joseph</t>
  </si>
  <si>
    <t>sa828421</t>
  </si>
  <si>
    <t>Franco Terrero</t>
  </si>
  <si>
    <t>sa657857</t>
  </si>
  <si>
    <t>Shane Watson</t>
  </si>
  <si>
    <t>sa294384</t>
  </si>
  <si>
    <t>James Avery</t>
  </si>
  <si>
    <t>sa596286</t>
  </si>
  <si>
    <t>Dan Urbina</t>
  </si>
  <si>
    <t>sa549730</t>
  </si>
  <si>
    <t>Matt Spann</t>
  </si>
  <si>
    <t>sa549584</t>
  </si>
  <si>
    <t>Tyler Clark</t>
  </si>
  <si>
    <t>sa657821</t>
  </si>
  <si>
    <t>Reinaldo Cepin</t>
  </si>
  <si>
    <t>sa592949</t>
  </si>
  <si>
    <t>Linder Castro</t>
  </si>
  <si>
    <t>sa501777</t>
  </si>
  <si>
    <t>Chad Taylor</t>
  </si>
  <si>
    <t>sa737194</t>
  </si>
  <si>
    <t>Ivan Andueza</t>
  </si>
  <si>
    <t>sa597060</t>
  </si>
  <si>
    <t>Pedro Damian</t>
  </si>
  <si>
    <t>sa737330</t>
  </si>
  <si>
    <t>Alexis Tapia</t>
  </si>
  <si>
    <t>sa244128</t>
  </si>
  <si>
    <t>Nelson Hiraldo</t>
  </si>
  <si>
    <t>sa597439</t>
  </si>
  <si>
    <t>Kevin Ferrera</t>
  </si>
  <si>
    <t>sa548431</t>
  </si>
  <si>
    <t>Alex Burgos</t>
  </si>
  <si>
    <t>sa500594</t>
  </si>
  <si>
    <t>Matthew Hobgood</t>
  </si>
  <si>
    <t>sa549581</t>
  </si>
  <si>
    <t>sa454729</t>
  </si>
  <si>
    <t>B.J. Hermsen</t>
  </si>
  <si>
    <t>sa542046</t>
  </si>
  <si>
    <t>Oscar Felix</t>
  </si>
  <si>
    <t>sa327157</t>
  </si>
  <si>
    <t>Andrew Moye</t>
  </si>
  <si>
    <t>sa657629</t>
  </si>
  <si>
    <t>Ariel Gracia</t>
  </si>
  <si>
    <t>sa599910</t>
  </si>
  <si>
    <t>Francisco Villa</t>
  </si>
  <si>
    <t>sa739599</t>
  </si>
  <si>
    <t>Lewis Thorpe</t>
  </si>
  <si>
    <t>sa577935</t>
  </si>
  <si>
    <t>Jordan Pries</t>
  </si>
  <si>
    <t>sa550535</t>
  </si>
  <si>
    <t>Angel Rincon</t>
  </si>
  <si>
    <t>sa503072</t>
  </si>
  <si>
    <t>Matt Milroy</t>
  </si>
  <si>
    <t>sa551008</t>
  </si>
  <si>
    <t>Julio Reyes</t>
  </si>
  <si>
    <t>sa736667</t>
  </si>
  <si>
    <t>Michael Santos</t>
  </si>
  <si>
    <t>sa198885</t>
  </si>
  <si>
    <t>Mauricio Lara</t>
  </si>
  <si>
    <t>sa737937</t>
  </si>
  <si>
    <t>Steven Brault</t>
  </si>
  <si>
    <t>sa654442</t>
  </si>
  <si>
    <t>Julio Cesar Terrazas</t>
  </si>
  <si>
    <t>sa735870</t>
  </si>
  <si>
    <t>Victor Delgado</t>
  </si>
  <si>
    <t>sa738313</t>
  </si>
  <si>
    <t>Cale Coshow</t>
  </si>
  <si>
    <t>sa597263</t>
  </si>
  <si>
    <t>Oscar Armenta</t>
  </si>
  <si>
    <t>sa657825</t>
  </si>
  <si>
    <t>Erick Leal</t>
  </si>
  <si>
    <t>sa658580</t>
  </si>
  <si>
    <t>Tyler Hollstegge</t>
  </si>
  <si>
    <t>sa737354</t>
  </si>
  <si>
    <t>Juan Valdez</t>
  </si>
  <si>
    <t>Charlie Leesman</t>
  </si>
  <si>
    <t>Armando Galarraga</t>
  </si>
  <si>
    <t>sa526184</t>
  </si>
  <si>
    <t>Brian Dupra</t>
  </si>
  <si>
    <t>sa828874</t>
  </si>
  <si>
    <t>Brent Jones</t>
  </si>
  <si>
    <t>sa550256</t>
  </si>
  <si>
    <t>Lucas Moran</t>
  </si>
  <si>
    <t>sa552223</t>
  </si>
  <si>
    <t>Ruben Miranda</t>
  </si>
  <si>
    <t>sa548100</t>
  </si>
  <si>
    <t>Raul Alcantara</t>
  </si>
  <si>
    <t>sa526467</t>
  </si>
  <si>
    <t>Scott Lyman</t>
  </si>
  <si>
    <t>sa735847</t>
  </si>
  <si>
    <t>Carlos Indriago</t>
  </si>
  <si>
    <t>sa579049</t>
  </si>
  <si>
    <t>Jason Wheeler</t>
  </si>
  <si>
    <t>sa579103</t>
  </si>
  <si>
    <t>Zach Cooper</t>
  </si>
  <si>
    <t>sa598434</t>
  </si>
  <si>
    <t>Tyson Perez</t>
  </si>
  <si>
    <t>sa738903</t>
  </si>
  <si>
    <t>Javier Salas</t>
  </si>
  <si>
    <t>sa737381</t>
  </si>
  <si>
    <t>Merandy Gonzalez</t>
  </si>
  <si>
    <t>sa737448</t>
  </si>
  <si>
    <t>Hector Rodriguez</t>
  </si>
  <si>
    <t>sa577706</t>
  </si>
  <si>
    <t>Kyle Mcmyne</t>
  </si>
  <si>
    <t>sa548492</t>
  </si>
  <si>
    <t>Jacob Dahlstrand</t>
  </si>
  <si>
    <t>sa658314</t>
  </si>
  <si>
    <t>Scott Peoples</t>
  </si>
  <si>
    <t>sa551970</t>
  </si>
  <si>
    <t>sa503539</t>
  </si>
  <si>
    <t>Hoby Milner</t>
  </si>
  <si>
    <t>sa550590</t>
  </si>
  <si>
    <t>Bryan Rodriguez</t>
  </si>
  <si>
    <t>sa828972</t>
  </si>
  <si>
    <t>Felix Paulino</t>
  </si>
  <si>
    <t>sa328570</t>
  </si>
  <si>
    <t>Thomas Melgarejo</t>
  </si>
  <si>
    <t>sa502395</t>
  </si>
  <si>
    <t>Pat Light</t>
  </si>
  <si>
    <t>sa509262</t>
  </si>
  <si>
    <t>Demetrio Gutierrez</t>
  </si>
  <si>
    <t>sa737798</t>
  </si>
  <si>
    <t>Elliot Morris</t>
  </si>
  <si>
    <t>sa657885</t>
  </si>
  <si>
    <t>Cristian Alvarado</t>
  </si>
  <si>
    <t>sa740305</t>
  </si>
  <si>
    <t>Joel Cabrera</t>
  </si>
  <si>
    <t>sa455055</t>
  </si>
  <si>
    <t>Mikey O'Brien</t>
  </si>
  <si>
    <t>sa657755</t>
  </si>
  <si>
    <t>Ramon Rodriguez</t>
  </si>
  <si>
    <t>sa599041</t>
  </si>
  <si>
    <t>Robert Gsellman</t>
  </si>
  <si>
    <t>sa546503</t>
  </si>
  <si>
    <t>Franderlin Romero</t>
  </si>
  <si>
    <t>sa550637</t>
  </si>
  <si>
    <t>Ramon Oviedo</t>
  </si>
  <si>
    <t>sa389922</t>
  </si>
  <si>
    <t>Daniel Turpen</t>
  </si>
  <si>
    <t>sa743855</t>
  </si>
  <si>
    <t>Osiris Ramirez</t>
  </si>
  <si>
    <t>sa657711</t>
  </si>
  <si>
    <t>Dewen Perez</t>
  </si>
  <si>
    <t>sa577970</t>
  </si>
  <si>
    <t>Matthew Price</t>
  </si>
  <si>
    <t>sa389188</t>
  </si>
  <si>
    <t>Ryan Tatusko</t>
  </si>
  <si>
    <t>sa501702</t>
  </si>
  <si>
    <t>Tim Crabbe</t>
  </si>
  <si>
    <t>sa600903</t>
  </si>
  <si>
    <t>sa502080</t>
  </si>
  <si>
    <t>Jacob Partridge</t>
  </si>
  <si>
    <t>sa547921</t>
  </si>
  <si>
    <t>Aldo Montes</t>
  </si>
  <si>
    <t>sa526401</t>
  </si>
  <si>
    <t>Josh Mueller</t>
  </si>
  <si>
    <t>sa548245</t>
  </si>
  <si>
    <t>Ryne Stanek</t>
  </si>
  <si>
    <t>sa737362</t>
  </si>
  <si>
    <t>Jose Veras</t>
  </si>
  <si>
    <t>sa455269</t>
  </si>
  <si>
    <t>Jesse Beal</t>
  </si>
  <si>
    <t>sa597199</t>
  </si>
  <si>
    <t>Miguel Bautista</t>
  </si>
  <si>
    <t>sa602492</t>
  </si>
  <si>
    <t>Derek Thompson</t>
  </si>
  <si>
    <t>sa656039</t>
  </si>
  <si>
    <t>Wladimir Marruffo</t>
  </si>
  <si>
    <t>sa601624</t>
  </si>
  <si>
    <t>Luis Santos</t>
  </si>
  <si>
    <t>sa738645</t>
  </si>
  <si>
    <t>A.J. Burke</t>
  </si>
  <si>
    <t>sa454531</t>
  </si>
  <si>
    <t>Steven Hensley</t>
  </si>
  <si>
    <t>sa829642</t>
  </si>
  <si>
    <t>Tyler Bolton</t>
  </si>
  <si>
    <t>sa728945</t>
  </si>
  <si>
    <t>Julio Montoya</t>
  </si>
  <si>
    <t>sa501726</t>
  </si>
  <si>
    <t>Mark Appel</t>
  </si>
  <si>
    <t>sa550339</t>
  </si>
  <si>
    <t>Lino Martinez</t>
  </si>
  <si>
    <t>sa597091</t>
  </si>
  <si>
    <t>Alexander Santana</t>
  </si>
  <si>
    <t>sa548333</t>
  </si>
  <si>
    <t>Drew Cisco</t>
  </si>
  <si>
    <t>sa508761</t>
  </si>
  <si>
    <t>Luis De La O</t>
  </si>
  <si>
    <t>sa397814</t>
  </si>
  <si>
    <t>Tom Stuifbergen</t>
  </si>
  <si>
    <t>Toru Murata</t>
  </si>
  <si>
    <t>sa737689</t>
  </si>
  <si>
    <t>Mark Armstrong</t>
  </si>
  <si>
    <t>sa502889</t>
  </si>
  <si>
    <t>Francisco Valera</t>
  </si>
  <si>
    <t>sa599174</t>
  </si>
  <si>
    <t>Rookie Davis</t>
  </si>
  <si>
    <t>sa598115</t>
  </si>
  <si>
    <t>Ian Gardeck</t>
  </si>
  <si>
    <t>sa731235</t>
  </si>
  <si>
    <t>Kyle Schepel</t>
  </si>
  <si>
    <t>sa599291</t>
  </si>
  <si>
    <t>Freddie Cabrera</t>
  </si>
  <si>
    <t>sa659790</t>
  </si>
  <si>
    <t>Ryne Slack</t>
  </si>
  <si>
    <t>sa550224</t>
  </si>
  <si>
    <t>Michael Recchia</t>
  </si>
  <si>
    <t>sa597802</t>
  </si>
  <si>
    <t>Kevin Comer</t>
  </si>
  <si>
    <t>sa529941</t>
  </si>
  <si>
    <t>Yadel Marti</t>
  </si>
  <si>
    <t>sa455695</t>
  </si>
  <si>
    <t>Santiago Garrido</t>
  </si>
  <si>
    <t>sa390658</t>
  </si>
  <si>
    <t>Manuel Barreda</t>
  </si>
  <si>
    <t>sa456605</t>
  </si>
  <si>
    <t>Steve Smith</t>
  </si>
  <si>
    <t>sa737811</t>
  </si>
  <si>
    <t>Aaron Slegers</t>
  </si>
  <si>
    <t>sa658550</t>
  </si>
  <si>
    <t>Travis Ballew</t>
  </si>
  <si>
    <t>sa738154</t>
  </si>
  <si>
    <t>Kevin Perez</t>
  </si>
  <si>
    <t>sa737056</t>
  </si>
  <si>
    <t>sa502048</t>
  </si>
  <si>
    <t>Nathan Reed</t>
  </si>
  <si>
    <t>sa507282</t>
  </si>
  <si>
    <t>Ruben Mejia</t>
  </si>
  <si>
    <t>sa579537</t>
  </si>
  <si>
    <t>James Stokes</t>
  </si>
  <si>
    <t>sa737782</t>
  </si>
  <si>
    <t>Cody Dickson</t>
  </si>
  <si>
    <t>sa657275</t>
  </si>
  <si>
    <t>Frederis Parra</t>
  </si>
  <si>
    <t>sa579809</t>
  </si>
  <si>
    <t>Rob Coe</t>
  </si>
  <si>
    <t>sa580434</t>
  </si>
  <si>
    <t>Dan Langfield</t>
  </si>
  <si>
    <t>sa659361</t>
  </si>
  <si>
    <t>Alex Smith</t>
  </si>
  <si>
    <t>sa454977</t>
  </si>
  <si>
    <t>Ryan Kulik</t>
  </si>
  <si>
    <t>sa658688</t>
  </si>
  <si>
    <t>Cesar Melendez</t>
  </si>
  <si>
    <t>sa737889</t>
  </si>
  <si>
    <t>sa501640</t>
  </si>
  <si>
    <t>sa503961</t>
  </si>
  <si>
    <t>Tyler Ybarra</t>
  </si>
  <si>
    <t>sa549578</t>
  </si>
  <si>
    <t>Andre Wheeler</t>
  </si>
  <si>
    <t>sa657787</t>
  </si>
  <si>
    <t>Wendell Floranus</t>
  </si>
  <si>
    <t>sa392170</t>
  </si>
  <si>
    <t>Kyle Kaminska</t>
  </si>
  <si>
    <t>sa737914</t>
  </si>
  <si>
    <t>Tyler Mahle</t>
  </si>
  <si>
    <t>sa659739</t>
  </si>
  <si>
    <t>Alberto Casanas</t>
  </si>
  <si>
    <t>sa658170</t>
  </si>
  <si>
    <t>Brian Rauh</t>
  </si>
  <si>
    <t>sa456106</t>
  </si>
  <si>
    <t>Manuarys Correa</t>
  </si>
  <si>
    <t>sa506029</t>
  </si>
  <si>
    <t>Francisco Mendoza</t>
  </si>
  <si>
    <t>sa389288</t>
  </si>
  <si>
    <t>Deryk Hooker</t>
  </si>
  <si>
    <t>Jose Dominguez</t>
  </si>
  <si>
    <t>sa656043</t>
  </si>
  <si>
    <t>Alfred Gutierrez</t>
  </si>
  <si>
    <t>sa658613</t>
  </si>
  <si>
    <t>Andrew Anderson</t>
  </si>
  <si>
    <t>Mitch Atkins</t>
  </si>
  <si>
    <t>sa596857</t>
  </si>
  <si>
    <t>Mauricio Cabrera</t>
  </si>
  <si>
    <t>sa599510</t>
  </si>
  <si>
    <t>Anthony Banda</t>
  </si>
  <si>
    <t>sa598974</t>
  </si>
  <si>
    <t>Matt Tomshaw</t>
  </si>
  <si>
    <t>sa503235</t>
  </si>
  <si>
    <t>sa828194</t>
  </si>
  <si>
    <t>Prebito Reyes</t>
  </si>
  <si>
    <t>sa738314</t>
  </si>
  <si>
    <t>Andrew Waszak</t>
  </si>
  <si>
    <t>sa599231</t>
  </si>
  <si>
    <t>Justin Kamplain</t>
  </si>
  <si>
    <t>sa294474</t>
  </si>
  <si>
    <t>Jose Pina</t>
  </si>
  <si>
    <t>sa736657</t>
  </si>
  <si>
    <t>Jhair Perez</t>
  </si>
  <si>
    <t>sa597872</t>
  </si>
  <si>
    <t>Patrick Hope</t>
  </si>
  <si>
    <t>sa737248</t>
  </si>
  <si>
    <t>Jose Morales</t>
  </si>
  <si>
    <t>Anthony Vasquez</t>
  </si>
  <si>
    <t>sa691724</t>
  </si>
  <si>
    <t>sa824920</t>
  </si>
  <si>
    <t>Claudio Marquez</t>
  </si>
  <si>
    <t>sa549722</t>
  </si>
  <si>
    <t>Dovydas Neverauskas</t>
  </si>
  <si>
    <t>sa621512</t>
  </si>
  <si>
    <t>Paul Schwendel</t>
  </si>
  <si>
    <t>sa550065</t>
  </si>
  <si>
    <t>Jake Sisco</t>
  </si>
  <si>
    <t>sa580423</t>
  </si>
  <si>
    <t>Madison Boer</t>
  </si>
  <si>
    <t>sa597109</t>
  </si>
  <si>
    <t>Jose Valdespina</t>
  </si>
  <si>
    <t>sa599563</t>
  </si>
  <si>
    <t>Chad Pierce</t>
  </si>
  <si>
    <t>sa597505</t>
  </si>
  <si>
    <t>Angel Ventura</t>
  </si>
  <si>
    <t>sa506939</t>
  </si>
  <si>
    <t>Martires Arias</t>
  </si>
  <si>
    <t>sa737481</t>
  </si>
  <si>
    <t>Omarlin Lopez</t>
  </si>
  <si>
    <t>sa656014</t>
  </si>
  <si>
    <t>Ricardo Pinto</t>
  </si>
  <si>
    <t>sa626828</t>
  </si>
  <si>
    <t>Shaun Ellis</t>
  </si>
  <si>
    <t>sa738117</t>
  </si>
  <si>
    <t>Derrick Penilla</t>
  </si>
  <si>
    <t>sa621670</t>
  </si>
  <si>
    <t>Jake Boyd</t>
  </si>
  <si>
    <t>sa503345</t>
  </si>
  <si>
    <t>Bobby Shore</t>
  </si>
  <si>
    <t>sa549571</t>
  </si>
  <si>
    <t>Stephen Landazuri</t>
  </si>
  <si>
    <t>sa262058</t>
  </si>
  <si>
    <t>Salvador Valdez</t>
  </si>
  <si>
    <t>sa599519</t>
  </si>
  <si>
    <t>Trevor Miller</t>
  </si>
  <si>
    <t>sa501555</t>
  </si>
  <si>
    <t>Steven Inch</t>
  </si>
  <si>
    <t>sa454724</t>
  </si>
  <si>
    <t>Richard Bleier</t>
  </si>
  <si>
    <t>sa503397</t>
  </si>
  <si>
    <t>James Dykstra</t>
  </si>
  <si>
    <t>sa658506</t>
  </si>
  <si>
    <t>Kyle Haynes</t>
  </si>
  <si>
    <t>sa548174</t>
  </si>
  <si>
    <t>Deck Mcguire</t>
  </si>
  <si>
    <t>sa737486</t>
  </si>
  <si>
    <t>Adonis Uceta</t>
  </si>
  <si>
    <t>sa736656</t>
  </si>
  <si>
    <t>Gerson Moreno</t>
  </si>
  <si>
    <t>Barry Enright</t>
  </si>
  <si>
    <t>sa621362</t>
  </si>
  <si>
    <t>Anthony Bucciferro</t>
  </si>
  <si>
    <t>sa737861</t>
  </si>
  <si>
    <t>Steve Janas</t>
  </si>
  <si>
    <t>sa658010</t>
  </si>
  <si>
    <t>Cory Jones</t>
  </si>
  <si>
    <t>sa203908</t>
  </si>
  <si>
    <t>Cecilio Garibaldi</t>
  </si>
  <si>
    <t>sa656048</t>
  </si>
  <si>
    <t>Eudis Hidrogo</t>
  </si>
  <si>
    <t>sa549113</t>
  </si>
  <si>
    <t>Kevin Ziomek</t>
  </si>
  <si>
    <t>sa737568</t>
  </si>
  <si>
    <t>Derian Gonzalez</t>
  </si>
  <si>
    <t>sa658316</t>
  </si>
  <si>
    <t>William Lamarche</t>
  </si>
  <si>
    <t>sa601493</t>
  </si>
  <si>
    <t>Gonzalo Sanudo</t>
  </si>
  <si>
    <t>sa599534</t>
  </si>
  <si>
    <t>Kramer Champlin</t>
  </si>
  <si>
    <t>sa738304</t>
  </si>
  <si>
    <t>Trevor Foss</t>
  </si>
  <si>
    <t>sa200086</t>
  </si>
  <si>
    <t>Jonathan Castellanos</t>
  </si>
  <si>
    <t>sa692713</t>
  </si>
  <si>
    <t>Charlie Short</t>
  </si>
  <si>
    <t>sa828739</t>
  </si>
  <si>
    <t>Samuel Adames</t>
  </si>
  <si>
    <t>sa828367</t>
  </si>
  <si>
    <t>Salvador Montano</t>
  </si>
  <si>
    <t>sa599887</t>
  </si>
  <si>
    <t>German Taveras</t>
  </si>
  <si>
    <t>sa455250</t>
  </si>
  <si>
    <t>Scott Mcgregor</t>
  </si>
  <si>
    <t>sa597233</t>
  </si>
  <si>
    <t>Yender Caramo</t>
  </si>
  <si>
    <t>sa657682</t>
  </si>
  <si>
    <t>Richard Reina</t>
  </si>
  <si>
    <t>sa599061</t>
  </si>
  <si>
    <t>Luis Heredia</t>
  </si>
  <si>
    <t>sa600135</t>
  </si>
  <si>
    <t>Kellen Moen</t>
  </si>
  <si>
    <t>sa550244</t>
  </si>
  <si>
    <t>El'Hajj Muhammad</t>
  </si>
  <si>
    <t>sa651344</t>
  </si>
  <si>
    <t>Rogelio Martinez</t>
  </si>
  <si>
    <t>sa328589</t>
  </si>
  <si>
    <t>Arturo Barradas</t>
  </si>
  <si>
    <t>sa550649</t>
  </si>
  <si>
    <t>Alberto Baldonado</t>
  </si>
  <si>
    <t>sa254797</t>
  </si>
  <si>
    <t>Kelvin Villa</t>
  </si>
  <si>
    <t>sa738357</t>
  </si>
  <si>
    <t>Will Mathis</t>
  </si>
  <si>
    <t>sa200709</t>
  </si>
  <si>
    <t>Sergio Lizarraga</t>
  </si>
  <si>
    <t>sa732032</t>
  </si>
  <si>
    <t>Brandon Sinnery</t>
  </si>
  <si>
    <t>sa658305</t>
  </si>
  <si>
    <t>Aaron West</t>
  </si>
  <si>
    <t>sa739294</t>
  </si>
  <si>
    <t>Ryan Etsell</t>
  </si>
  <si>
    <t>sa549629</t>
  </si>
  <si>
    <t>Seon Gi Kim</t>
  </si>
  <si>
    <t>sa504063</t>
  </si>
  <si>
    <t>Mike Piazza</t>
  </si>
  <si>
    <t>sa509260</t>
  </si>
  <si>
    <t>Juan Delgadillo</t>
  </si>
  <si>
    <t>sa657308</t>
  </si>
  <si>
    <t>Jose Paulino</t>
  </si>
  <si>
    <t>sa621541</t>
  </si>
  <si>
    <t>Mike Augliera</t>
  </si>
  <si>
    <t>sa548458</t>
  </si>
  <si>
    <t>Austin Brice</t>
  </si>
  <si>
    <t>sa506924</t>
  </si>
  <si>
    <t>Marcos Camarena</t>
  </si>
  <si>
    <t>sa548321</t>
  </si>
  <si>
    <t>Dixon Anderson</t>
  </si>
  <si>
    <t>sa738460</t>
  </si>
  <si>
    <t>Travis Ott</t>
  </si>
  <si>
    <t>sa621613</t>
  </si>
  <si>
    <t>Mike Hauschild</t>
  </si>
  <si>
    <t>sa739600</t>
  </si>
  <si>
    <t>Chih-Wei Hu</t>
  </si>
  <si>
    <t>Miguel Almonte</t>
  </si>
  <si>
    <t>sa599286</t>
  </si>
  <si>
    <t>Matthew Shelton</t>
  </si>
  <si>
    <t>sa546464</t>
  </si>
  <si>
    <t>Silfredo Garcia</t>
  </si>
  <si>
    <t>sa599580</t>
  </si>
  <si>
    <t>Genison Reyes</t>
  </si>
  <si>
    <t>sa598097</t>
  </si>
  <si>
    <t>Jacob Faria</t>
  </si>
  <si>
    <t>sa741938</t>
  </si>
  <si>
    <t>Johan Juan</t>
  </si>
  <si>
    <t>sa503159</t>
  </si>
  <si>
    <t>Joshua Turley</t>
  </si>
  <si>
    <t>sa738164</t>
  </si>
  <si>
    <t>Payton Baskette</t>
  </si>
  <si>
    <t>sa730096</t>
  </si>
  <si>
    <t>Sergio Zamudio</t>
  </si>
  <si>
    <t>sa737948</t>
  </si>
  <si>
    <t>Dylan Stamey</t>
  </si>
  <si>
    <t>sa548316</t>
  </si>
  <si>
    <t>Jason Hursh</t>
  </si>
  <si>
    <t>sa737567</t>
  </si>
  <si>
    <t>Will Changarotty</t>
  </si>
  <si>
    <t>sa737048</t>
  </si>
  <si>
    <t>Luis Reyes</t>
  </si>
  <si>
    <t>sa501711</t>
  </si>
  <si>
    <t>Crawford Simmons</t>
  </si>
  <si>
    <t>sa737942</t>
  </si>
  <si>
    <t>Alec Grosser</t>
  </si>
  <si>
    <t>sa503534</t>
  </si>
  <si>
    <t>Francois Lafreniere</t>
  </si>
  <si>
    <t>sa597976</t>
  </si>
  <si>
    <t>Scott Barlow</t>
  </si>
  <si>
    <t>sa393067</t>
  </si>
  <si>
    <t>Nick Additon</t>
  </si>
  <si>
    <t>sa200472</t>
  </si>
  <si>
    <t>Mario Delgado</t>
  </si>
  <si>
    <t>sa579541</t>
  </si>
  <si>
    <t>Blake Schwartz</t>
  </si>
  <si>
    <t>sa736947</t>
  </si>
  <si>
    <t>Adolfi Telleria</t>
  </si>
  <si>
    <t>sa550041</t>
  </si>
  <si>
    <t>Chad Green</t>
  </si>
  <si>
    <t>sa501632</t>
  </si>
  <si>
    <t>Andrew Carraway</t>
  </si>
  <si>
    <t>sa738530</t>
  </si>
  <si>
    <t>Joseph Michaud</t>
  </si>
  <si>
    <t>sa739747</t>
  </si>
  <si>
    <t>Sean Furney</t>
  </si>
  <si>
    <t>sa737676</t>
  </si>
  <si>
    <t>Yapson Gomez</t>
  </si>
  <si>
    <t>sa454994</t>
  </si>
  <si>
    <t>Spencer Arroyo</t>
  </si>
  <si>
    <t>sa390238</t>
  </si>
  <si>
    <t>Parker Frazier</t>
  </si>
  <si>
    <t>Ariel Pena</t>
  </si>
  <si>
    <t>sa546482</t>
  </si>
  <si>
    <t>Osmel Morales</t>
  </si>
  <si>
    <t>sa392184</t>
  </si>
  <si>
    <t>Taylor Cole</t>
  </si>
  <si>
    <t>sa597956</t>
  </si>
  <si>
    <t>Mike Clevinger</t>
  </si>
  <si>
    <t>sa505021</t>
  </si>
  <si>
    <t>Eli Echarry</t>
  </si>
  <si>
    <t>sa549998</t>
  </si>
  <si>
    <t>David Whitehead</t>
  </si>
  <si>
    <t>sa597264</t>
  </si>
  <si>
    <t>sa597427</t>
  </si>
  <si>
    <t>sa598911</t>
  </si>
  <si>
    <t>Brady Dragmire</t>
  </si>
  <si>
    <t>sa657700</t>
  </si>
  <si>
    <t>Anfernee Benitez</t>
  </si>
  <si>
    <t>sa737898</t>
  </si>
  <si>
    <t>Shane Martin</t>
  </si>
  <si>
    <t>sa577987</t>
  </si>
  <si>
    <t>Alex Panteliodis</t>
  </si>
  <si>
    <t>sa455400</t>
  </si>
  <si>
    <t>Jeremy Kehrt</t>
  </si>
  <si>
    <t>Scott Baker</t>
  </si>
  <si>
    <t>sa737923</t>
  </si>
  <si>
    <t>Matt Stalcup</t>
  </si>
  <si>
    <t>sa737221</t>
  </si>
  <si>
    <t>Roberth Fernandez</t>
  </si>
  <si>
    <t>Colin Rea</t>
  </si>
  <si>
    <t>sa503067</t>
  </si>
  <si>
    <t>David Hurlbut</t>
  </si>
  <si>
    <t>sa210450</t>
  </si>
  <si>
    <t>Oscar Hurtado</t>
  </si>
  <si>
    <t>sa598183</t>
  </si>
  <si>
    <t>Chris Lamb</t>
  </si>
  <si>
    <t>sa549877</t>
  </si>
  <si>
    <t>Sean Murphy</t>
  </si>
  <si>
    <t>sa621786</t>
  </si>
  <si>
    <t>Eric Ruth</t>
  </si>
  <si>
    <t>sa393218</t>
  </si>
  <si>
    <t>Ramon Benjamin</t>
  </si>
  <si>
    <t>sa657997</t>
  </si>
  <si>
    <t>Ty Buttrey</t>
  </si>
  <si>
    <t>Casey Crosby</t>
  </si>
  <si>
    <t>sa659561</t>
  </si>
  <si>
    <t>Josue Figueroa</t>
  </si>
  <si>
    <t>sa508197</t>
  </si>
  <si>
    <t>Tomas Solis</t>
  </si>
  <si>
    <t>sa500824</t>
  </si>
  <si>
    <t>Garrett Gould</t>
  </si>
  <si>
    <t>sa657788</t>
  </si>
  <si>
    <t>Wilson Santos</t>
  </si>
  <si>
    <t>sa454583</t>
  </si>
  <si>
    <t>Jon Michael Redding</t>
  </si>
  <si>
    <t>sa735869</t>
  </si>
  <si>
    <t>Michael Suarez</t>
  </si>
  <si>
    <t>sa526934</t>
  </si>
  <si>
    <t>Seth Blair</t>
  </si>
  <si>
    <t>sa377670</t>
  </si>
  <si>
    <t>Oscar Rivera</t>
  </si>
  <si>
    <t>sa658634</t>
  </si>
  <si>
    <t>Ashton Goudeau</t>
  </si>
  <si>
    <t>sa599218</t>
  </si>
  <si>
    <t>Jarrett Miller</t>
  </si>
  <si>
    <t>sa658135</t>
  </si>
  <si>
    <t>Jacob Lee</t>
  </si>
  <si>
    <t>sa500804</t>
  </si>
  <si>
    <t>Brooks Pounders</t>
  </si>
  <si>
    <t>sa547834</t>
  </si>
  <si>
    <t>Domingo Tapia</t>
  </si>
  <si>
    <t>sa548444</t>
  </si>
  <si>
    <t>Blake Hassebrock</t>
  </si>
  <si>
    <t>sa658132</t>
  </si>
  <si>
    <t>Dakota Bacus</t>
  </si>
  <si>
    <t>sa454928</t>
  </si>
  <si>
    <t>Clayton Cook</t>
  </si>
  <si>
    <t>sa659408</t>
  </si>
  <si>
    <t>Yoel Mecias</t>
  </si>
  <si>
    <t>sa502697</t>
  </si>
  <si>
    <t>Jordan Harrison</t>
  </si>
  <si>
    <t>sa598776</t>
  </si>
  <si>
    <t>Michael Mccarthy</t>
  </si>
  <si>
    <t>sa658678</t>
  </si>
  <si>
    <t>John Walter</t>
  </si>
  <si>
    <t>sa828515</t>
  </si>
  <si>
    <t>Jorge Oviedo</t>
  </si>
  <si>
    <t>sa602580</t>
  </si>
  <si>
    <t>Justin Amlung</t>
  </si>
  <si>
    <t>sa290704</t>
  </si>
  <si>
    <t>Will Startup</t>
  </si>
  <si>
    <t>sa828748</t>
  </si>
  <si>
    <t>Victor Romero</t>
  </si>
  <si>
    <t>Graham Godfrey</t>
  </si>
  <si>
    <t>sa599312</t>
  </si>
  <si>
    <t>Chris Devenski</t>
  </si>
  <si>
    <t>sa597276</t>
  </si>
  <si>
    <t>Yorman Landa</t>
  </si>
  <si>
    <t>sa737934</t>
  </si>
  <si>
    <t>Steven Farinaro</t>
  </si>
  <si>
    <t>sa731460</t>
  </si>
  <si>
    <t>Abel Amaya</t>
  </si>
  <si>
    <t>sa505279</t>
  </si>
  <si>
    <t>Daniel Hurtado</t>
  </si>
  <si>
    <t>sa738543</t>
  </si>
  <si>
    <t>Adam Miller</t>
  </si>
  <si>
    <t>sa658189</t>
  </si>
  <si>
    <t>sa828470</t>
  </si>
  <si>
    <t>Yeison Santana</t>
  </si>
  <si>
    <t>Scott Snodgress</t>
  </si>
  <si>
    <t>Josh Smith</t>
  </si>
  <si>
    <t>sa504083</t>
  </si>
  <si>
    <t>sa657883</t>
  </si>
  <si>
    <t>Johan Puello</t>
  </si>
  <si>
    <t>Gus Schlosser</t>
  </si>
  <si>
    <t>sa740135</t>
  </si>
  <si>
    <t>Merkis Montero</t>
  </si>
  <si>
    <t>sa739644</t>
  </si>
  <si>
    <t>Victor Gonzalez</t>
  </si>
  <si>
    <t>sa657843</t>
  </si>
  <si>
    <t>Ramon Santos</t>
  </si>
  <si>
    <t>sa742180</t>
  </si>
  <si>
    <t>Carlos Balboa</t>
  </si>
  <si>
    <t>sa504209</t>
  </si>
  <si>
    <t>Juan Gonzalez</t>
  </si>
  <si>
    <t>sa502161</t>
  </si>
  <si>
    <t>Blake Hauser</t>
  </si>
  <si>
    <t>Ramon Ortiz</t>
  </si>
  <si>
    <t>sa550295</t>
  </si>
  <si>
    <t>Mitch Horacek</t>
  </si>
  <si>
    <t>Matt Magill</t>
  </si>
  <si>
    <t>sa740428</t>
  </si>
  <si>
    <t>Luis Ivan Rodriguez</t>
  </si>
  <si>
    <t>sa506282</t>
  </si>
  <si>
    <t>JR Morillo</t>
  </si>
  <si>
    <t>sa549585</t>
  </si>
  <si>
    <t>Brennan Smith</t>
  </si>
  <si>
    <t>sa738289</t>
  </si>
  <si>
    <t>Stefan Crichton</t>
  </si>
  <si>
    <t>sa599307</t>
  </si>
  <si>
    <t>Joseph Biagini</t>
  </si>
  <si>
    <t>sa597056</t>
  </si>
  <si>
    <t>Elias Pinales</t>
  </si>
  <si>
    <t>sa828288</t>
  </si>
  <si>
    <t>Luis Madero</t>
  </si>
  <si>
    <t>sa658993</t>
  </si>
  <si>
    <t>Jared Wilson</t>
  </si>
  <si>
    <t>sa659700</t>
  </si>
  <si>
    <t>Luis De Paula</t>
  </si>
  <si>
    <t>sa737920</t>
  </si>
  <si>
    <t>Austin Pruitt</t>
  </si>
  <si>
    <t>sa455101</t>
  </si>
  <si>
    <t>Trevor Holder</t>
  </si>
  <si>
    <t>sa621533</t>
  </si>
  <si>
    <t>Alex Powers</t>
  </si>
  <si>
    <t>sa598616</t>
  </si>
  <si>
    <t>John Omahen</t>
  </si>
  <si>
    <t>Lucas Harrell</t>
  </si>
  <si>
    <t>sa454563</t>
  </si>
  <si>
    <t>Alex Sogard</t>
  </si>
  <si>
    <t>sa508500</t>
  </si>
  <si>
    <t>Jose Cobos</t>
  </si>
  <si>
    <t>sa546696</t>
  </si>
  <si>
    <t>Eric Marzec</t>
  </si>
  <si>
    <t>sa506964</t>
  </si>
  <si>
    <t>Luis Mesa</t>
  </si>
  <si>
    <t>Aaron Laffey</t>
  </si>
  <si>
    <t>sa548049</t>
  </si>
  <si>
    <t>Miguel Chalas</t>
  </si>
  <si>
    <t>Taylor Jungmann</t>
  </si>
  <si>
    <t>sa708779</t>
  </si>
  <si>
    <t>Tim Mayza</t>
  </si>
  <si>
    <t>sa508712</t>
  </si>
  <si>
    <t>Alejandro Astorga</t>
  </si>
  <si>
    <t>sa577832</t>
  </si>
  <si>
    <t>Matt Crouse</t>
  </si>
  <si>
    <t>sa706969</t>
  </si>
  <si>
    <t>Jaron Long</t>
  </si>
  <si>
    <t>sa544302</t>
  </si>
  <si>
    <t>Hugo Gutierrez</t>
  </si>
  <si>
    <t>sa597845</t>
  </si>
  <si>
    <t>Ulises Joaquin</t>
  </si>
  <si>
    <t>sa580429</t>
  </si>
  <si>
    <t>Matt Flemer</t>
  </si>
  <si>
    <t>sa508195</t>
  </si>
  <si>
    <t>Manuel Flores</t>
  </si>
  <si>
    <t>sa658654</t>
  </si>
  <si>
    <t>Robert Russell</t>
  </si>
  <si>
    <t>sa328471</t>
  </si>
  <si>
    <t>Raul Barron</t>
  </si>
  <si>
    <t>Eddie Butler</t>
  </si>
  <si>
    <t>sa738171</t>
  </si>
  <si>
    <t>Joey Wagman</t>
  </si>
  <si>
    <t>sa577014</t>
  </si>
  <si>
    <t>D.J. Baxendale</t>
  </si>
  <si>
    <t>sa739551</t>
  </si>
  <si>
    <t>sa660407</t>
  </si>
  <si>
    <t>sa551277</t>
  </si>
  <si>
    <t>Julian Hilario</t>
  </si>
  <si>
    <t>sa549463</t>
  </si>
  <si>
    <t>Yao-Lin Wang</t>
  </si>
  <si>
    <t>sa737916</t>
  </si>
  <si>
    <t>Scott Brattvet</t>
  </si>
  <si>
    <t>Ethan Martin</t>
  </si>
  <si>
    <t>sa737379</t>
  </si>
  <si>
    <t>Jaime Barria</t>
  </si>
  <si>
    <t>sa547139</t>
  </si>
  <si>
    <t>Sergio Espinosa</t>
  </si>
  <si>
    <t>Santiago Rodriguez</t>
  </si>
  <si>
    <t>sa827971</t>
  </si>
  <si>
    <t>Victor Concepcion</t>
  </si>
  <si>
    <t>sa829881</t>
  </si>
  <si>
    <t>Andrew Case</t>
  </si>
  <si>
    <t>sa739830</t>
  </si>
  <si>
    <t>Bernardo Reyes</t>
  </si>
  <si>
    <t>sa737348</t>
  </si>
  <si>
    <t>Enmanuel Camacho</t>
  </si>
  <si>
    <t>sa549098</t>
  </si>
  <si>
    <t>Austin Reed</t>
  </si>
  <si>
    <t>sa735855</t>
  </si>
  <si>
    <t>Yonny Chirinos</t>
  </si>
  <si>
    <t>sa502144</t>
  </si>
  <si>
    <t>Taylor Rogers</t>
  </si>
  <si>
    <t>sa503965</t>
  </si>
  <si>
    <t>Luis Chirinos</t>
  </si>
  <si>
    <t>sa549135</t>
  </si>
  <si>
    <t>Richie Tate</t>
  </si>
  <si>
    <t>sa509482</t>
  </si>
  <si>
    <t>Edwin Salas</t>
  </si>
  <si>
    <t>sa509385</t>
  </si>
  <si>
    <t>Edwin Wilson</t>
  </si>
  <si>
    <t>Pedro Hernandez</t>
  </si>
  <si>
    <t>sa599212</t>
  </si>
  <si>
    <t>John Gant</t>
  </si>
  <si>
    <t>sa828246</t>
  </si>
  <si>
    <t>Jose Taveras</t>
  </si>
  <si>
    <t>sa737051</t>
  </si>
  <si>
    <t>sa738376</t>
  </si>
  <si>
    <t>Tyler Alexander</t>
  </si>
  <si>
    <t>sa657960</t>
  </si>
  <si>
    <t>Chase Dejong</t>
  </si>
  <si>
    <t>sa503418</t>
  </si>
  <si>
    <t>Jon Keck</t>
  </si>
  <si>
    <t>sa506966</t>
  </si>
  <si>
    <t>Wander Beras</t>
  </si>
  <si>
    <t>sa595860</t>
  </si>
  <si>
    <t>Roman Rivas</t>
  </si>
  <si>
    <t>sa549265</t>
  </si>
  <si>
    <t>Ryan Hafner</t>
  </si>
  <si>
    <t>sa737484</t>
  </si>
  <si>
    <t>Julio Mateo</t>
  </si>
  <si>
    <t>Hector Noesi</t>
  </si>
  <si>
    <t>sa509707</t>
  </si>
  <si>
    <t>Ernesto Vizcarra</t>
  </si>
  <si>
    <t>sa549254</t>
  </si>
  <si>
    <t>Jordan Shipers</t>
  </si>
  <si>
    <t>sa550331</t>
  </si>
  <si>
    <t>Daniel Child</t>
  </si>
  <si>
    <t>sa550732</t>
  </si>
  <si>
    <t>Rony Bautista</t>
  </si>
  <si>
    <t>sa737345</t>
  </si>
  <si>
    <t>Ayron Adames</t>
  </si>
  <si>
    <t>Matt Marksberry</t>
  </si>
  <si>
    <t>sa738579</t>
  </si>
  <si>
    <t>Andrew Cooper</t>
  </si>
  <si>
    <t>Alec Asher</t>
  </si>
  <si>
    <t>sa683316</t>
  </si>
  <si>
    <t>Luis Pino</t>
  </si>
  <si>
    <t>sa211112</t>
  </si>
  <si>
    <t>Juan Martinez</t>
  </si>
  <si>
    <t>sa509788</t>
  </si>
  <si>
    <t>sa507042</t>
  </si>
  <si>
    <t>Pedro Encarnacion</t>
  </si>
  <si>
    <t>sa580380</t>
  </si>
  <si>
    <t>Tim Shibuya</t>
  </si>
  <si>
    <t>sa549132</t>
  </si>
  <si>
    <t>Tyler Linehan</t>
  </si>
  <si>
    <t>Jason Garcia</t>
  </si>
  <si>
    <t>sa501263</t>
  </si>
  <si>
    <t>Austin Kirk</t>
  </si>
  <si>
    <t>sa657740</t>
  </si>
  <si>
    <t>sa502674</t>
  </si>
  <si>
    <t>Craig Westcott</t>
  </si>
  <si>
    <t>sa501975</t>
  </si>
  <si>
    <t>Kraig Sitton</t>
  </si>
  <si>
    <t>sa389212</t>
  </si>
  <si>
    <t>Andres Santiago</t>
  </si>
  <si>
    <t>sa737764</t>
  </si>
  <si>
    <t>Stephen Gonsalves</t>
  </si>
  <si>
    <t>sa503616</t>
  </si>
  <si>
    <t>Nestor Molina</t>
  </si>
  <si>
    <t>sa601537</t>
  </si>
  <si>
    <t>Gerardo Ramirez</t>
  </si>
  <si>
    <t>sa598922</t>
  </si>
  <si>
    <t>Nick Valenza</t>
  </si>
  <si>
    <t>sa657664</t>
  </si>
  <si>
    <t>Felix Carvallo</t>
  </si>
  <si>
    <t>sa599520</t>
  </si>
  <si>
    <t>Bennett Parry</t>
  </si>
  <si>
    <t>sa688946</t>
  </si>
  <si>
    <t>Nicolas Debora</t>
  </si>
  <si>
    <t>sa503000</t>
  </si>
  <si>
    <t>sa596841</t>
  </si>
  <si>
    <t>Yeyfry Del Rosario</t>
  </si>
  <si>
    <t>Jose Ortega</t>
  </si>
  <si>
    <t>sa659505</t>
  </si>
  <si>
    <t>Jeffrey Rauh</t>
  </si>
  <si>
    <t>sa502312</t>
  </si>
  <si>
    <t>Nathan Long</t>
  </si>
  <si>
    <t>sa738405</t>
  </si>
  <si>
    <t>Jerry Mulderig</t>
  </si>
  <si>
    <t>sa739650</t>
  </si>
  <si>
    <t>Tripp Davis</t>
  </si>
  <si>
    <t>sa549511</t>
  </si>
  <si>
    <t>Chris Petrini</t>
  </si>
  <si>
    <t>sa555097</t>
  </si>
  <si>
    <t>Justin Schumer</t>
  </si>
  <si>
    <t>sa549595</t>
  </si>
  <si>
    <t>Michael Ynoa</t>
  </si>
  <si>
    <t>sa294348</t>
  </si>
  <si>
    <t>Felipe Arredondo</t>
  </si>
  <si>
    <t>sa501570</t>
  </si>
  <si>
    <t>Robert Gilliam</t>
  </si>
  <si>
    <t>sa506954</t>
  </si>
  <si>
    <t>Florencio Bustillos</t>
  </si>
  <si>
    <t>sa737380</t>
  </si>
  <si>
    <t>Darwin Ramos</t>
  </si>
  <si>
    <t>sa597073</t>
  </si>
  <si>
    <t>Mervin Del Rosario</t>
  </si>
  <si>
    <t>sa598108</t>
  </si>
  <si>
    <t>Daniel Oliver</t>
  </si>
  <si>
    <t>sa738350</t>
  </si>
  <si>
    <t>Cole Sulser</t>
  </si>
  <si>
    <t>sa740804</t>
  </si>
  <si>
    <t>Edgar Gomez</t>
  </si>
  <si>
    <t>sa457153</t>
  </si>
  <si>
    <t>Pat Urckfitz</t>
  </si>
  <si>
    <t>sa202910</t>
  </si>
  <si>
    <t>Juan Sandoval</t>
  </si>
  <si>
    <t>sa455802</t>
  </si>
  <si>
    <t>Martire Garcia</t>
  </si>
  <si>
    <t>Tyler Wilson</t>
  </si>
  <si>
    <t>Jon Moscot</t>
  </si>
  <si>
    <t>sa509457</t>
  </si>
  <si>
    <t>Eder Llamas</t>
  </si>
  <si>
    <t>sa709583</t>
  </si>
  <si>
    <t>Troy Scribner</t>
  </si>
  <si>
    <t>sa738890</t>
  </si>
  <si>
    <t>Hobbs Johnson</t>
  </si>
  <si>
    <t>sa599350</t>
  </si>
  <si>
    <t>Isaac Gil</t>
  </si>
  <si>
    <t>sa502703</t>
  </si>
  <si>
    <t>Marcus Jensen</t>
  </si>
  <si>
    <t>sa658199</t>
  </si>
  <si>
    <t>Julio Felix</t>
  </si>
  <si>
    <t>sa549175</t>
  </si>
  <si>
    <t>Keith Couch</t>
  </si>
  <si>
    <t>sa389775</t>
  </si>
  <si>
    <t>Travis Banwart</t>
  </si>
  <si>
    <t>sa503168</t>
  </si>
  <si>
    <t>sa658119</t>
  </si>
  <si>
    <t>Austin Adams</t>
  </si>
  <si>
    <t>sa599130</t>
  </si>
  <si>
    <t>Dillon Maples</t>
  </si>
  <si>
    <t>sa739684</t>
  </si>
  <si>
    <t>Scarlyn Reyes</t>
  </si>
  <si>
    <t>sa737630</t>
  </si>
  <si>
    <t>Casey Meisner</t>
  </si>
  <si>
    <t>sa328306</t>
  </si>
  <si>
    <t>Michael Lee</t>
  </si>
  <si>
    <t>sa551314</t>
  </si>
  <si>
    <t>sa737081</t>
  </si>
  <si>
    <t>Jordan Ovalles</t>
  </si>
  <si>
    <t>sa829111</t>
  </si>
  <si>
    <t>Yosshel Hurtado</t>
  </si>
  <si>
    <t>sa597051</t>
  </si>
  <si>
    <t>Yefrey Ramirez</t>
  </si>
  <si>
    <t>sa728943</t>
  </si>
  <si>
    <t>Juan Grijalva</t>
  </si>
  <si>
    <t>sa599255</t>
  </si>
  <si>
    <t>Trent Daniel</t>
  </si>
  <si>
    <t>sa658959</t>
  </si>
  <si>
    <t>Rafael Pineda</t>
  </si>
  <si>
    <t>sa549399</t>
  </si>
  <si>
    <t>Kent Emanuel</t>
  </si>
  <si>
    <t>sa596959</t>
  </si>
  <si>
    <t>Daury Torrez</t>
  </si>
  <si>
    <t>sa658926</t>
  </si>
  <si>
    <t>Justin Topa</t>
  </si>
  <si>
    <t>sa549486</t>
  </si>
  <si>
    <t>Kevin Johnson</t>
  </si>
  <si>
    <t>sa552177</t>
  </si>
  <si>
    <t>Merrill Kelly</t>
  </si>
  <si>
    <t>sa597071</t>
  </si>
  <si>
    <t>Willy Paredes</t>
  </si>
  <si>
    <t>sa597626</t>
  </si>
  <si>
    <t>Cruz Guevara</t>
  </si>
  <si>
    <t>sa509287</t>
  </si>
  <si>
    <t>Jose Lopez Cruz</t>
  </si>
  <si>
    <t>sa502233</t>
  </si>
  <si>
    <t>sa829032</t>
  </si>
  <si>
    <t>Austen Williams</t>
  </si>
  <si>
    <t>sa834395</t>
  </si>
  <si>
    <t>Aaron Wilkerson</t>
  </si>
  <si>
    <t>sa549830</t>
  </si>
  <si>
    <t>Ryan Bradley</t>
  </si>
  <si>
    <t>sa592948</t>
  </si>
  <si>
    <t>David Reyes</t>
  </si>
  <si>
    <t>sa707781</t>
  </si>
  <si>
    <t>Pat Young</t>
  </si>
  <si>
    <t>sa549462</t>
  </si>
  <si>
    <t>Forrest Snow</t>
  </si>
  <si>
    <t>sa652174</t>
  </si>
  <si>
    <t>Mario Meza</t>
  </si>
  <si>
    <t>sa507643</t>
  </si>
  <si>
    <t>sa502789</t>
  </si>
  <si>
    <t>Colin Kleven</t>
  </si>
  <si>
    <t>Phil Irwin</t>
  </si>
  <si>
    <t>sa599716</t>
  </si>
  <si>
    <t>Jim Moran</t>
  </si>
  <si>
    <t>sa508084</t>
  </si>
  <si>
    <t>Alan Guerrero</t>
  </si>
  <si>
    <t>Cody Anderson</t>
  </si>
  <si>
    <t>sa708433</t>
  </si>
  <si>
    <t>Brandon Bixler</t>
  </si>
  <si>
    <t>sa657906</t>
  </si>
  <si>
    <t>Nick Travieso</t>
  </si>
  <si>
    <t>sa739328</t>
  </si>
  <si>
    <t>Kevin Guzman</t>
  </si>
  <si>
    <t>sa709606</t>
  </si>
  <si>
    <t>Scott Silverstein</t>
  </si>
  <si>
    <t>sa205768</t>
  </si>
  <si>
    <t>Humberto Montemayor</t>
  </si>
  <si>
    <t>sa502078</t>
  </si>
  <si>
    <t>Danny Rosenbaum</t>
  </si>
  <si>
    <t>sa509285</t>
  </si>
  <si>
    <t>Fernando Villalobos</t>
  </si>
  <si>
    <t>sa598931</t>
  </si>
  <si>
    <t>Andy Ferguson</t>
  </si>
  <si>
    <t>sa505478</t>
  </si>
  <si>
    <t>Frederick Tiburcio</t>
  </si>
  <si>
    <t>sa578992</t>
  </si>
  <si>
    <t>Joe Kurrasch</t>
  </si>
  <si>
    <t>sa599738</t>
  </si>
  <si>
    <t>Ian Dickson</t>
  </si>
  <si>
    <t>sa739006</t>
  </si>
  <si>
    <t>Artie Reyes</t>
  </si>
  <si>
    <t>sa621681</t>
  </si>
  <si>
    <t>Brent Suter</t>
  </si>
  <si>
    <t>sa202855</t>
  </si>
  <si>
    <t>Francisco Villegas</t>
  </si>
  <si>
    <t>sa599917</t>
  </si>
  <si>
    <t>Hector Silvestre</t>
  </si>
  <si>
    <t>sa599499</t>
  </si>
  <si>
    <t>Dylan Chavez</t>
  </si>
  <si>
    <t>sa507201</t>
  </si>
  <si>
    <t>Angel Heredia</t>
  </si>
  <si>
    <t>sa509404</t>
  </si>
  <si>
    <t>Adrian Garza</t>
  </si>
  <si>
    <t>sa392149</t>
  </si>
  <si>
    <t>Shaeffer Hall</t>
  </si>
  <si>
    <t>sa501303</t>
  </si>
  <si>
    <t>Matt Heidenreich</t>
  </si>
  <si>
    <t>sa503010</t>
  </si>
  <si>
    <t>sa501704</t>
  </si>
  <si>
    <t>Matt Lollis</t>
  </si>
  <si>
    <t>sa658034</t>
  </si>
  <si>
    <t>Corey Oswalt</t>
  </si>
  <si>
    <t>sa550617</t>
  </si>
  <si>
    <t>Leoncio Munoz</t>
  </si>
  <si>
    <t>sa392471</t>
  </si>
  <si>
    <t>Jairo Heredia</t>
  </si>
  <si>
    <t>sa455160</t>
  </si>
  <si>
    <t>Justin Fitzgerald</t>
  </si>
  <si>
    <t>sa504961</t>
  </si>
  <si>
    <t>Jovany Lopez</t>
  </si>
  <si>
    <t>sa577745</t>
  </si>
  <si>
    <t>Kevin Vance</t>
  </si>
  <si>
    <t>sa736925</t>
  </si>
  <si>
    <t>Dedgar Jimenez</t>
  </si>
  <si>
    <t>sa548253</t>
  </si>
  <si>
    <t>Pat Dean</t>
  </si>
  <si>
    <t>sa506951</t>
  </si>
  <si>
    <t>Gustavo Gomez</t>
  </si>
  <si>
    <t>sa738327</t>
  </si>
  <si>
    <t>Kyle Mcgowin</t>
  </si>
  <si>
    <t>sa657725</t>
  </si>
  <si>
    <t>sa738621</t>
  </si>
  <si>
    <t>Dominique Vattuone</t>
  </si>
  <si>
    <t>Sean O'Sullivan</t>
  </si>
  <si>
    <t>sa597194</t>
  </si>
  <si>
    <t>Jose Adames</t>
  </si>
  <si>
    <t>sa658178</t>
  </si>
  <si>
    <t>Eric Brooks</t>
  </si>
  <si>
    <t>sa550274</t>
  </si>
  <si>
    <t>Justin Haley</t>
  </si>
  <si>
    <t>sa602860</t>
  </si>
  <si>
    <t>Jared Dettmann</t>
  </si>
  <si>
    <t>sa549496</t>
  </si>
  <si>
    <t>Kevin Shackelford</t>
  </si>
  <si>
    <t>sa739666</t>
  </si>
  <si>
    <t>Phillip Kish</t>
  </si>
  <si>
    <t>Ricky Romero</t>
  </si>
  <si>
    <t>sa541875</t>
  </si>
  <si>
    <t>Hector Velazquez</t>
  </si>
  <si>
    <t>sa658017</t>
  </si>
  <si>
    <t>Seth Streich</t>
  </si>
  <si>
    <t>sa294108</t>
  </si>
  <si>
    <t>Adalberto Flores</t>
  </si>
  <si>
    <t>Felipe Paulino</t>
  </si>
  <si>
    <t>sa501515</t>
  </si>
  <si>
    <t>Joshua Hodges</t>
  </si>
  <si>
    <t>sa328299</t>
  </si>
  <si>
    <t>Orlando Lara</t>
  </si>
  <si>
    <t>sa701852</t>
  </si>
  <si>
    <t>Sam Lewis</t>
  </si>
  <si>
    <t>sa549832</t>
  </si>
  <si>
    <t>Nick Gonzalez</t>
  </si>
  <si>
    <t>sa509483</t>
  </si>
  <si>
    <t>Jose Meraz</t>
  </si>
  <si>
    <t>sa658181</t>
  </si>
  <si>
    <t>Alexander Muren</t>
  </si>
  <si>
    <t>sa658473</t>
  </si>
  <si>
    <t>Josh Hader</t>
  </si>
  <si>
    <t>sa502757</t>
  </si>
  <si>
    <t>Matt Packer</t>
  </si>
  <si>
    <t>sa824737</t>
  </si>
  <si>
    <t>Ruddy Acosta</t>
  </si>
  <si>
    <t>sa205861</t>
  </si>
  <si>
    <t>Miguel Rubio</t>
  </si>
  <si>
    <t>sa502718</t>
  </si>
  <si>
    <t>Andrew Walter</t>
  </si>
  <si>
    <t>sa548448</t>
  </si>
  <si>
    <t>Thomas Shirley</t>
  </si>
  <si>
    <t>sa737891</t>
  </si>
  <si>
    <t>Chad Kuhl</t>
  </si>
  <si>
    <t>Chad Reineke</t>
  </si>
  <si>
    <t>Kanekoa Texeira</t>
  </si>
  <si>
    <t>sa393077</t>
  </si>
  <si>
    <t>Oswaldo Martinez</t>
  </si>
  <si>
    <t>sa504957</t>
  </si>
  <si>
    <t>Remberto Romo</t>
  </si>
  <si>
    <t>sa447649</t>
  </si>
  <si>
    <t>Geison Aguasviva</t>
  </si>
  <si>
    <t>sa707798</t>
  </si>
  <si>
    <t>Brian Gilbert</t>
  </si>
  <si>
    <t>sa658663</t>
  </si>
  <si>
    <t>Aaron Brooks</t>
  </si>
  <si>
    <t>Mike Wright</t>
  </si>
  <si>
    <t>sa393318</t>
  </si>
  <si>
    <t>Francisco Gil</t>
  </si>
  <si>
    <t>sa502092</t>
  </si>
  <si>
    <t>Randall Fant</t>
  </si>
  <si>
    <t>sa545115</t>
  </si>
  <si>
    <t>Benjamin Sandoval</t>
  </si>
  <si>
    <t>sa651343</t>
  </si>
  <si>
    <t>Marco Ramirez</t>
  </si>
  <si>
    <t>sa658975</t>
  </si>
  <si>
    <t>Ryan Longstreth</t>
  </si>
  <si>
    <t>sa696415</t>
  </si>
  <si>
    <t>Reynaldo Lopez</t>
  </si>
  <si>
    <t>sa597196</t>
  </si>
  <si>
    <t>Luis Severino</t>
  </si>
  <si>
    <t>sa503350</t>
  </si>
  <si>
    <t>Brady Rodgers</t>
  </si>
  <si>
    <t>sa550745</t>
  </si>
  <si>
    <t>Yeuri Gonzalez</t>
  </si>
  <si>
    <t>sa599217</t>
  </si>
  <si>
    <t>sa592350</t>
  </si>
  <si>
    <t>sa658114</t>
  </si>
  <si>
    <t>Kris Hall</t>
  </si>
  <si>
    <t>sa737945</t>
  </si>
  <si>
    <t>Ty Boyles</t>
  </si>
  <si>
    <t>sa506317</t>
  </si>
  <si>
    <t>Jefri Hernandez</t>
  </si>
  <si>
    <t>Jeremy Bonderman</t>
  </si>
  <si>
    <t>sa506189</t>
  </si>
  <si>
    <t>Bruedlin Suero</t>
  </si>
  <si>
    <t>sa659070</t>
  </si>
  <si>
    <t>Jonathan Dziedzic</t>
  </si>
  <si>
    <t>sa550093</t>
  </si>
  <si>
    <t>Bobby Wahl</t>
  </si>
  <si>
    <t>Billy Buckner</t>
  </si>
  <si>
    <t>sa832181</t>
  </si>
  <si>
    <t>Rodolfo Fernandez</t>
  </si>
  <si>
    <t>sa327740</t>
  </si>
  <si>
    <t>Hassan Pena</t>
  </si>
  <si>
    <t>sa549740</t>
  </si>
  <si>
    <t>Chase Johnson</t>
  </si>
  <si>
    <t>sa501496</t>
  </si>
  <si>
    <t>James Needy</t>
  </si>
  <si>
    <t>sa598648</t>
  </si>
  <si>
    <t>Fabian Cota</t>
  </si>
  <si>
    <t>sa738904</t>
  </si>
  <si>
    <t>Justin Garcia</t>
  </si>
  <si>
    <t>sa504807</t>
  </si>
  <si>
    <t>Cruz Pereira</t>
  </si>
  <si>
    <t>sa185590</t>
  </si>
  <si>
    <t>Gaudencio Aguirre</t>
  </si>
  <si>
    <t>sa326533</t>
  </si>
  <si>
    <t>Sean Black</t>
  </si>
  <si>
    <t>sa202428</t>
  </si>
  <si>
    <t>Jasiel Acosta</t>
  </si>
  <si>
    <t>sa501507</t>
  </si>
  <si>
    <t>Buddy Baumann</t>
  </si>
  <si>
    <t>sa507214</t>
  </si>
  <si>
    <t>Clario Perez</t>
  </si>
  <si>
    <t>Mitchell Boggs</t>
  </si>
  <si>
    <t>sa599472</t>
  </si>
  <si>
    <t>Markus Solbach</t>
  </si>
  <si>
    <t>sa503156</t>
  </si>
  <si>
    <t>Ryan Crowley</t>
  </si>
  <si>
    <t>sa506636</t>
  </si>
  <si>
    <t>Richard Vargas</t>
  </si>
  <si>
    <t>sa657756</t>
  </si>
  <si>
    <t>Enmanuel Berihuete</t>
  </si>
  <si>
    <t>sa738412</t>
  </si>
  <si>
    <t>Scott Sitz</t>
  </si>
  <si>
    <t>sa541874</t>
  </si>
  <si>
    <t>Andres Avila</t>
  </si>
  <si>
    <t>sa599205</t>
  </si>
  <si>
    <t>Daniel Camarena</t>
  </si>
  <si>
    <t>Tommy Hanson</t>
  </si>
  <si>
    <t>sa549263</t>
  </si>
  <si>
    <t>Evan Rutckyj</t>
  </si>
  <si>
    <t>sa501449</t>
  </si>
  <si>
    <t>Miguel Pena</t>
  </si>
  <si>
    <t>sa326872</t>
  </si>
  <si>
    <t>Brandon Hynick</t>
  </si>
  <si>
    <t>sa599107</t>
  </si>
  <si>
    <t>Cody Geyer</t>
  </si>
  <si>
    <t>sa454912</t>
  </si>
  <si>
    <t>John Anderson</t>
  </si>
  <si>
    <t>sa737341</t>
  </si>
  <si>
    <t>Luis Torres</t>
  </si>
  <si>
    <t>sa501722</t>
  </si>
  <si>
    <t>Murphy Smith</t>
  </si>
  <si>
    <t>sa389899</t>
  </si>
  <si>
    <t>Tim Alderson</t>
  </si>
  <si>
    <t>sa594882</t>
  </si>
  <si>
    <t>Efren Delgado</t>
  </si>
  <si>
    <t>sa829178</t>
  </si>
  <si>
    <t>Alex Mcrae</t>
  </si>
  <si>
    <t>sa738976</t>
  </si>
  <si>
    <t>Jacob Smigelski</t>
  </si>
  <si>
    <t>sa829070</t>
  </si>
  <si>
    <t>Eric Stout</t>
  </si>
  <si>
    <t>sa550067</t>
  </si>
  <si>
    <t>Bradley Salgado</t>
  </si>
  <si>
    <t>sa550003</t>
  </si>
  <si>
    <t>Chris Anderson</t>
  </si>
  <si>
    <t>sa504430</t>
  </si>
  <si>
    <t>Robinson Yambati</t>
  </si>
  <si>
    <t>sa550635</t>
  </si>
  <si>
    <t>sa737940</t>
  </si>
  <si>
    <t>Trevor Graham</t>
  </si>
  <si>
    <t>sa546977</t>
  </si>
  <si>
    <t>Jake Esch</t>
  </si>
  <si>
    <t>sa392078</t>
  </si>
  <si>
    <t>Nelvin Fuentes</t>
  </si>
  <si>
    <t>sa504858</t>
  </si>
  <si>
    <t>Miller Diaz</t>
  </si>
  <si>
    <t>sa658468</t>
  </si>
  <si>
    <t>Gabriel Moya</t>
  </si>
  <si>
    <t>Jason Gurka</t>
  </si>
  <si>
    <t>sa657797</t>
  </si>
  <si>
    <t>Maximo Valerio</t>
  </si>
  <si>
    <t>sa328812</t>
  </si>
  <si>
    <t>Loek Van Mil</t>
  </si>
  <si>
    <t>sa738306</t>
  </si>
  <si>
    <t>Andrew Hanse</t>
  </si>
  <si>
    <t>Greg Reynolds</t>
  </si>
  <si>
    <t>sa550008</t>
  </si>
  <si>
    <t>Benjamin Griset</t>
  </si>
  <si>
    <t>sa390200</t>
  </si>
  <si>
    <t>Nick Hill</t>
  </si>
  <si>
    <t>sa737896</t>
  </si>
  <si>
    <t>Zach Reininger</t>
  </si>
  <si>
    <t>sa737880</t>
  </si>
  <si>
    <t>Jacob Zokan</t>
  </si>
  <si>
    <t>sa392086</t>
  </si>
  <si>
    <t>Brandon Efferson</t>
  </si>
  <si>
    <t>Philip Humber</t>
  </si>
  <si>
    <t>sa503635</t>
  </si>
  <si>
    <t>Carlos Quevedo</t>
  </si>
  <si>
    <t>Shawn Hill</t>
  </si>
  <si>
    <t>sa659044</t>
  </si>
  <si>
    <t>Clint Terry</t>
  </si>
  <si>
    <t>sa503777</t>
  </si>
  <si>
    <t>Tim Berry</t>
  </si>
  <si>
    <t>Bradin Hagens</t>
  </si>
  <si>
    <t>sa578009</t>
  </si>
  <si>
    <t>Tyler Anderson</t>
  </si>
  <si>
    <t>sa738520</t>
  </si>
  <si>
    <t>Cody Crabaugh</t>
  </si>
  <si>
    <t>sa738705</t>
  </si>
  <si>
    <t>Jeffrey Enloe</t>
  </si>
  <si>
    <t>Hector Martinez</t>
  </si>
  <si>
    <t>sa708456</t>
  </si>
  <si>
    <t>Pat Christensen</t>
  </si>
  <si>
    <t>sa738235</t>
  </si>
  <si>
    <t>Sam Bragg</t>
  </si>
  <si>
    <t>sa597430</t>
  </si>
  <si>
    <t>Oriel Caicedo</t>
  </si>
  <si>
    <t>sa655012</t>
  </si>
  <si>
    <t>Adrian Guzman</t>
  </si>
  <si>
    <t>sa184899</t>
  </si>
  <si>
    <t>Hector Navarro</t>
  </si>
  <si>
    <t>sa550017</t>
  </si>
  <si>
    <t>Jared Rogers</t>
  </si>
  <si>
    <t>sa596319</t>
  </si>
  <si>
    <t>Keivi Rojas</t>
  </si>
  <si>
    <t>sa599381</t>
  </si>
  <si>
    <t>Chaz Hebert</t>
  </si>
  <si>
    <t>sa504950</t>
  </si>
  <si>
    <t>Roberto Espinoza</t>
  </si>
  <si>
    <t>Asher Wojciechowski</t>
  </si>
  <si>
    <t>sa621615</t>
  </si>
  <si>
    <t>Kurt Heyer</t>
  </si>
  <si>
    <t>sa502066</t>
  </si>
  <si>
    <t>Dylan Floro</t>
  </si>
  <si>
    <t>sa327879</t>
  </si>
  <si>
    <t>Austin Bibens-Dirkx</t>
  </si>
  <si>
    <t>sa597170</t>
  </si>
  <si>
    <t>Jose Leclerc</t>
  </si>
  <si>
    <t>sa738275</t>
  </si>
  <si>
    <t>Henry Hirsch</t>
  </si>
  <si>
    <t>Nick Tepesch</t>
  </si>
  <si>
    <t>sa596321</t>
  </si>
  <si>
    <t>Manaure Martinez</t>
  </si>
  <si>
    <t>sa658557</t>
  </si>
  <si>
    <t>Matthew Strahm</t>
  </si>
  <si>
    <t>sa829187</t>
  </si>
  <si>
    <t>Matt Cooper</t>
  </si>
  <si>
    <t>sa501597</t>
  </si>
  <si>
    <t>Aaron Northcraft</t>
  </si>
  <si>
    <t>Luke Jackson</t>
  </si>
  <si>
    <t>Brett Marshall</t>
  </si>
  <si>
    <t>sa597249</t>
  </si>
  <si>
    <t>Luis Lugo</t>
  </si>
  <si>
    <t>sa827376</t>
  </si>
  <si>
    <t>Austin Gomber</t>
  </si>
  <si>
    <t>sa393223</t>
  </si>
  <si>
    <t>Matias Carrillo</t>
  </si>
  <si>
    <t>Tyler Duffey</t>
  </si>
  <si>
    <t>sa501909</t>
  </si>
  <si>
    <t>Kenny Faulk</t>
  </si>
  <si>
    <t>sa508208</t>
  </si>
  <si>
    <t>Ivan Zavala</t>
  </si>
  <si>
    <t>sa548216</t>
  </si>
  <si>
    <t>Zack Cates</t>
  </si>
  <si>
    <t>Josh Roenicke</t>
  </si>
  <si>
    <t>John Danks</t>
  </si>
  <si>
    <t>sa598143</t>
  </si>
  <si>
    <t>Jorgan Cavanerio</t>
  </si>
  <si>
    <t>sa658302</t>
  </si>
  <si>
    <t>Stefan Lopez</t>
  </si>
  <si>
    <t>sa506249</t>
  </si>
  <si>
    <t>Luis Diaz</t>
  </si>
  <si>
    <t>Steve Johnson</t>
  </si>
  <si>
    <t>sa738451</t>
  </si>
  <si>
    <t>Colton Reavis</t>
  </si>
  <si>
    <t>sa737532</t>
  </si>
  <si>
    <t>Rob Kaminsky</t>
  </si>
  <si>
    <t>sa502344</t>
  </si>
  <si>
    <t>Matt Swynenberg</t>
  </si>
  <si>
    <t>Branden Pinder</t>
  </si>
  <si>
    <t>sa656388</t>
  </si>
  <si>
    <t>Yair Lozoya</t>
  </si>
  <si>
    <t>sa503395</t>
  </si>
  <si>
    <t>Kyle Hansen</t>
  </si>
  <si>
    <t>sa739833</t>
  </si>
  <si>
    <t>Tyler Spurlin</t>
  </si>
  <si>
    <t>sa455420</t>
  </si>
  <si>
    <t>Jarret Martin</t>
  </si>
  <si>
    <t>sa328332</t>
  </si>
  <si>
    <t>Carmine Giardina</t>
  </si>
  <si>
    <t>sa502141</t>
  </si>
  <si>
    <t>Jay Johnson</t>
  </si>
  <si>
    <t>sa281349</t>
  </si>
  <si>
    <t>John Hussey</t>
  </si>
  <si>
    <t>sa597962</t>
  </si>
  <si>
    <t>Cody Hebner</t>
  </si>
  <si>
    <t>sa508063</t>
  </si>
  <si>
    <t>Irwin Delgado</t>
  </si>
  <si>
    <t>sa600287</t>
  </si>
  <si>
    <t>Jonathan Martinez</t>
  </si>
  <si>
    <t>sa291439</t>
  </si>
  <si>
    <t>Salvador Sanchez</t>
  </si>
  <si>
    <t>sa657880</t>
  </si>
  <si>
    <t>Christopher Crisostomo</t>
  </si>
  <si>
    <t>Tyler Cravy</t>
  </si>
  <si>
    <t>sa508092</t>
  </si>
  <si>
    <t>Marco Tovar</t>
  </si>
  <si>
    <t>sa501481</t>
  </si>
  <si>
    <t>Damien Magnifico</t>
  </si>
  <si>
    <t>sa454950</t>
  </si>
  <si>
    <t>Jade Todd</t>
  </si>
  <si>
    <t>sa737233</t>
  </si>
  <si>
    <t>Algenis Martinez</t>
  </si>
  <si>
    <t>sa598167</t>
  </si>
  <si>
    <t>Clay Holmes</t>
  </si>
  <si>
    <t>sa596858</t>
  </si>
  <si>
    <t>Francisco Cambuston</t>
  </si>
  <si>
    <t>Jo-Jo Reyes</t>
  </si>
  <si>
    <t>P.J. Walters</t>
  </si>
  <si>
    <t>sa609344</t>
  </si>
  <si>
    <t>Mark Williams</t>
  </si>
  <si>
    <t>sa501682</t>
  </si>
  <si>
    <t>Nick Hernandez</t>
  </si>
  <si>
    <t>sa596949</t>
  </si>
  <si>
    <t>Anderson Polanco</t>
  </si>
  <si>
    <t>sa455989</t>
  </si>
  <si>
    <t>Carlos Teller</t>
  </si>
  <si>
    <t>sa658168</t>
  </si>
  <si>
    <t>Logan Taylor</t>
  </si>
  <si>
    <t>sa501675</t>
  </si>
  <si>
    <t>Tony Davis</t>
  </si>
  <si>
    <t>sa551188</t>
  </si>
  <si>
    <t>Francisco Esquivel</t>
  </si>
  <si>
    <t>sa549073</t>
  </si>
  <si>
    <t>Jon Keller</t>
  </si>
  <si>
    <t>sa657914</t>
  </si>
  <si>
    <t>Lucas Sims</t>
  </si>
  <si>
    <t>sa658786</t>
  </si>
  <si>
    <t>Tyler Deloach</t>
  </si>
  <si>
    <t>sa597206</t>
  </si>
  <si>
    <t>Pedro Araujo</t>
  </si>
  <si>
    <t>sa658229</t>
  </si>
  <si>
    <t>Brian Holmes</t>
  </si>
  <si>
    <t>sa738253</t>
  </si>
  <si>
    <t>Jerad Mccrummen</t>
  </si>
  <si>
    <t>sa388816</t>
  </si>
  <si>
    <t>Johnnie Lowe</t>
  </si>
  <si>
    <t>sa737569</t>
  </si>
  <si>
    <t>Jesus Anguamea</t>
  </si>
  <si>
    <t>sa550624</t>
  </si>
  <si>
    <t>Jandel Gustave</t>
  </si>
  <si>
    <t>Diego Moreno</t>
  </si>
  <si>
    <t>sa707775</t>
  </si>
  <si>
    <t>Bryan Verbitsky</t>
  </si>
  <si>
    <t>sa501758</t>
  </si>
  <si>
    <t>Sam Selman</t>
  </si>
  <si>
    <t>Kyle Davies</t>
  </si>
  <si>
    <t>sa506311</t>
  </si>
  <si>
    <t>Nelson Gonzalez</t>
  </si>
  <si>
    <t>sa546553</t>
  </si>
  <si>
    <t>Johan Belisario</t>
  </si>
  <si>
    <t>sa501219</t>
  </si>
  <si>
    <t>Zack Dodson</t>
  </si>
  <si>
    <t>Luis Cedeno</t>
  </si>
  <si>
    <t>sa503614</t>
  </si>
  <si>
    <t>Juan Minaya</t>
  </si>
  <si>
    <t>sa658915</t>
  </si>
  <si>
    <t>Daniel Watts</t>
  </si>
  <si>
    <t>sa597101</t>
  </si>
  <si>
    <t>Ivan Pineyro</t>
  </si>
  <si>
    <t>sa738173</t>
  </si>
  <si>
    <t>Greg Harris</t>
  </si>
  <si>
    <t>sa548327</t>
  </si>
  <si>
    <t>Adam Plutko</t>
  </si>
  <si>
    <t>sa549803</t>
  </si>
  <si>
    <t>Jake Floethe</t>
  </si>
  <si>
    <t>Daniel Schlereth</t>
  </si>
  <si>
    <t>sa659414</t>
  </si>
  <si>
    <t>Jesus Chavez</t>
  </si>
  <si>
    <t>sa508060</t>
  </si>
  <si>
    <t>Jorge Castillo</t>
  </si>
  <si>
    <t>sa745946</t>
  </si>
  <si>
    <t>Jesus Carrillo</t>
  </si>
  <si>
    <t>sa828804</t>
  </si>
  <si>
    <t>Michael Mader</t>
  </si>
  <si>
    <t>sa602589</t>
  </si>
  <si>
    <t>Matt Anderson</t>
  </si>
  <si>
    <t>sa392163</t>
  </si>
  <si>
    <t>Greg Peavey</t>
  </si>
  <si>
    <t>sa599717</t>
  </si>
  <si>
    <t>Greg Ross</t>
  </si>
  <si>
    <t>sa826587</t>
  </si>
  <si>
    <t>Chris Smith</t>
  </si>
  <si>
    <t>sa829316</t>
  </si>
  <si>
    <t>Drew Van Orden</t>
  </si>
  <si>
    <t>sa657902</t>
  </si>
  <si>
    <t>sa737851</t>
  </si>
  <si>
    <t>Buddy Borden</t>
  </si>
  <si>
    <t>sa737364</t>
  </si>
  <si>
    <t>Ariel Jurado</t>
  </si>
  <si>
    <t>sa202850</t>
  </si>
  <si>
    <t>Daniel Baca</t>
  </si>
  <si>
    <t>sa580426</t>
  </si>
  <si>
    <t>Calvin Drummond</t>
  </si>
  <si>
    <t>sa554616</t>
  </si>
  <si>
    <t>Ryan Kussmaul</t>
  </si>
  <si>
    <t>sa549785</t>
  </si>
  <si>
    <t>Tom Windle</t>
  </si>
  <si>
    <t>sa454888</t>
  </si>
  <si>
    <t>Dustin Antolin</t>
  </si>
  <si>
    <t>sa599403</t>
  </si>
  <si>
    <t>Casey Medlen</t>
  </si>
  <si>
    <t>sa689796</t>
  </si>
  <si>
    <t>Patrick Scoggin</t>
  </si>
  <si>
    <t>sa598617</t>
  </si>
  <si>
    <t>Collin Cargill</t>
  </si>
  <si>
    <t>Scott Alexander</t>
  </si>
  <si>
    <t>sa599169</t>
  </si>
  <si>
    <t>Ryan Kemp</t>
  </si>
  <si>
    <t>sa550211</t>
  </si>
  <si>
    <t>Kyle Hunter</t>
  </si>
  <si>
    <t>sa549930</t>
  </si>
  <si>
    <t>Albert Minnis</t>
  </si>
  <si>
    <t>sa597825</t>
  </si>
  <si>
    <t>Bryan Brickhouse</t>
  </si>
  <si>
    <t>sa508211</t>
  </si>
  <si>
    <t>Jesus Duenas</t>
  </si>
  <si>
    <t>Colby Lewis</t>
  </si>
  <si>
    <t>sa657917</t>
  </si>
  <si>
    <t>Marcos Molina</t>
  </si>
  <si>
    <t>sa503692</t>
  </si>
  <si>
    <t>Jeffrey Ames</t>
  </si>
  <si>
    <t>Archie Bradley</t>
  </si>
  <si>
    <t>sa650876</t>
  </si>
  <si>
    <t>Gerardo Concepcion</t>
  </si>
  <si>
    <t>Robbie Weinhardt</t>
  </si>
  <si>
    <t>sa390651</t>
  </si>
  <si>
    <t>Martin Viramontes</t>
  </si>
  <si>
    <t>sa825117</t>
  </si>
  <si>
    <t>Steven Messner</t>
  </si>
  <si>
    <t>Bryan Mitchell</t>
  </si>
  <si>
    <t>Scott Carroll</t>
  </si>
  <si>
    <t>sa738200</t>
  </si>
  <si>
    <t>Michael Swanner</t>
  </si>
  <si>
    <t>sa656021</t>
  </si>
  <si>
    <t>Liarvis Breto</t>
  </si>
  <si>
    <t>Matt Andriese</t>
  </si>
  <si>
    <t>sa491795</t>
  </si>
  <si>
    <t>Heriberto Ruelas</t>
  </si>
  <si>
    <t>sa684104</t>
  </si>
  <si>
    <t>Elniery Garcia</t>
  </si>
  <si>
    <t>sa738283</t>
  </si>
  <si>
    <t>Mark Leiter</t>
  </si>
  <si>
    <t>Cory Wade</t>
  </si>
  <si>
    <t>Jhoulys Chacin</t>
  </si>
  <si>
    <t>sa454889</t>
  </si>
  <si>
    <t>Matt Wright</t>
  </si>
  <si>
    <t>sa578194</t>
  </si>
  <si>
    <t>Matt Murray</t>
  </si>
  <si>
    <t>sa657516</t>
  </si>
  <si>
    <t>Aneury Olivo</t>
  </si>
  <si>
    <t>sa328993</t>
  </si>
  <si>
    <t>Marco Carrillo</t>
  </si>
  <si>
    <t>sa294505</t>
  </si>
  <si>
    <t>Marlon Arias</t>
  </si>
  <si>
    <t>D.J. Mitchell</t>
  </si>
  <si>
    <t>sa657978</t>
  </si>
  <si>
    <t>Jake Thompson</t>
  </si>
  <si>
    <t>sa506127</t>
  </si>
  <si>
    <t>Phillip Valdez</t>
  </si>
  <si>
    <t>sa709586</t>
  </si>
  <si>
    <t>Trent Szkutnik</t>
  </si>
  <si>
    <t>sa739743</t>
  </si>
  <si>
    <t>Jake Sanchez</t>
  </si>
  <si>
    <t>sa578906</t>
  </si>
  <si>
    <t>Max Garner</t>
  </si>
  <si>
    <t>sa738188</t>
  </si>
  <si>
    <t>Lee Ridenhour</t>
  </si>
  <si>
    <t>sa549679</t>
  </si>
  <si>
    <t>Andrew Triggs</t>
  </si>
  <si>
    <t>Edgar Ibarra</t>
  </si>
  <si>
    <t>sa737913</t>
  </si>
  <si>
    <t>Aaron Griffin</t>
  </si>
  <si>
    <t>sa454885</t>
  </si>
  <si>
    <t>Bryan Woodall</t>
  </si>
  <si>
    <t>Chuckie Fick</t>
  </si>
  <si>
    <t>sa549283</t>
  </si>
  <si>
    <t>Zachary Neal</t>
  </si>
  <si>
    <t>sa455798</t>
  </si>
  <si>
    <t>Victor Larez</t>
  </si>
  <si>
    <t>sa735853</t>
  </si>
  <si>
    <t>Adbert Alzolay</t>
  </si>
  <si>
    <t>sa738176</t>
  </si>
  <si>
    <t>Joe Gunkel</t>
  </si>
  <si>
    <t>sa598475</t>
  </si>
  <si>
    <t>Jonathan Cornelius</t>
  </si>
  <si>
    <t>Adam Wilk</t>
  </si>
  <si>
    <t>Miles Mikolas</t>
  </si>
  <si>
    <t>sa621679</t>
  </si>
  <si>
    <t>Stephen Perakslis</t>
  </si>
  <si>
    <t>sa327894</t>
  </si>
  <si>
    <t>R.J. Seidel</t>
  </si>
  <si>
    <t>sa455417</t>
  </si>
  <si>
    <t>Jordan Cooper</t>
  </si>
  <si>
    <t>sa655771</t>
  </si>
  <si>
    <t>Jaime Espinoza</t>
  </si>
  <si>
    <t>sa737893</t>
  </si>
  <si>
    <t>Shane Carle</t>
  </si>
  <si>
    <t>sa549784</t>
  </si>
  <si>
    <t>Chad Rogers</t>
  </si>
  <si>
    <t>Brad Peacock</t>
  </si>
  <si>
    <t>sa738549</t>
  </si>
  <si>
    <t>Brian Loconsole</t>
  </si>
  <si>
    <t>Cesar Cabral</t>
  </si>
  <si>
    <t>sa657536</t>
  </si>
  <si>
    <t>Edwin Villarroel</t>
  </si>
  <si>
    <t>sa610024</t>
  </si>
  <si>
    <t>Victor Sanchez</t>
  </si>
  <si>
    <t>sa501634</t>
  </si>
  <si>
    <t>Matthew Montgomery</t>
  </si>
  <si>
    <t>sa733608</t>
  </si>
  <si>
    <t>Nicolas Heredia</t>
  </si>
  <si>
    <t>Nick Christiani</t>
  </si>
  <si>
    <t>sa738307</t>
  </si>
  <si>
    <t>Josh Kimborowicz</t>
  </si>
  <si>
    <t>Abel De Los Santos</t>
  </si>
  <si>
    <t>sa598328</t>
  </si>
  <si>
    <t>Mark Montgomery</t>
  </si>
  <si>
    <t>sa202758</t>
  </si>
  <si>
    <t>Rudy Gonzalez</t>
  </si>
  <si>
    <t>sa392218</t>
  </si>
  <si>
    <t>Robert Morey</t>
  </si>
  <si>
    <t>sa659558</t>
  </si>
  <si>
    <t>Mark Peterson</t>
  </si>
  <si>
    <t>sa658143</t>
  </si>
  <si>
    <t>Grady Wood</t>
  </si>
  <si>
    <t>Williams Perez</t>
  </si>
  <si>
    <t>sa827378</t>
  </si>
  <si>
    <t>Kody Kerski</t>
  </si>
  <si>
    <t>sa658274</t>
  </si>
  <si>
    <t>Corbin Hoffner</t>
  </si>
  <si>
    <t>Ross Detwiler</t>
  </si>
  <si>
    <t>sa508766</t>
  </si>
  <si>
    <t>Abraham Elvira</t>
  </si>
  <si>
    <t>sa657554</t>
  </si>
  <si>
    <t>Raul Pedie</t>
  </si>
  <si>
    <t>sa598487</t>
  </si>
  <si>
    <t>Steven Snodgrass</t>
  </si>
  <si>
    <t>sa546496</t>
  </si>
  <si>
    <t>Alejandro Chacin</t>
  </si>
  <si>
    <t>sa598491</t>
  </si>
  <si>
    <t>Carlos Estevez</t>
  </si>
  <si>
    <t>Frankie de la Cruz</t>
  </si>
  <si>
    <t>Cole DeVries</t>
  </si>
  <si>
    <t>sa454687</t>
  </si>
  <si>
    <t>sa709610</t>
  </si>
  <si>
    <t>Sean Manaea</t>
  </si>
  <si>
    <t>Daniel Bard</t>
  </si>
  <si>
    <t>sa600293</t>
  </si>
  <si>
    <t>Ronald Dominguez</t>
  </si>
  <si>
    <t>sa651300</t>
  </si>
  <si>
    <t>Jose Hernandez</t>
  </si>
  <si>
    <t>sa621633</t>
  </si>
  <si>
    <t>Kyle Kraus</t>
  </si>
  <si>
    <t>sa598271</t>
  </si>
  <si>
    <t>Deion Williams</t>
  </si>
  <si>
    <t>sa392169</t>
  </si>
  <si>
    <t>Conrad Flynn</t>
  </si>
  <si>
    <t>sa739658</t>
  </si>
  <si>
    <t>Ryan Wertenberger</t>
  </si>
  <si>
    <t>sa828688</t>
  </si>
  <si>
    <t>Matt Imhof</t>
  </si>
  <si>
    <t>sa656847</t>
  </si>
  <si>
    <t>Jesus Garcia</t>
  </si>
  <si>
    <t>sa551690</t>
  </si>
  <si>
    <t>Carlos Pinales</t>
  </si>
  <si>
    <t>sa506286</t>
  </si>
  <si>
    <t>Oliver Garcia</t>
  </si>
  <si>
    <t>sa202000</t>
  </si>
  <si>
    <t>Jose Oyervidez</t>
  </si>
  <si>
    <t>sa621628</t>
  </si>
  <si>
    <t>Joey Cuda</t>
  </si>
  <si>
    <t>Jay Jackson</t>
  </si>
  <si>
    <t>sa736966</t>
  </si>
  <si>
    <t>Estarlin Cordero</t>
  </si>
  <si>
    <t>sa508079</t>
  </si>
  <si>
    <t>Leo Medrano</t>
  </si>
  <si>
    <t>sa598548</t>
  </si>
  <si>
    <t>Travis Henke</t>
  </si>
  <si>
    <t>Tyler Olson</t>
  </si>
  <si>
    <t>sa327840</t>
  </si>
  <si>
    <t>Matt Buschmann</t>
  </si>
  <si>
    <t>Hiram Burgos</t>
  </si>
  <si>
    <t>sa501919</t>
  </si>
  <si>
    <t>Ryan Robowski</t>
  </si>
  <si>
    <t>sa580419</t>
  </si>
  <si>
    <t>Brad Allen</t>
  </si>
  <si>
    <t>sa657838</t>
  </si>
  <si>
    <t>sa795710</t>
  </si>
  <si>
    <t>Raul Carrillo</t>
  </si>
  <si>
    <t>sa738461</t>
  </si>
  <si>
    <t>Ryan Ullmann</t>
  </si>
  <si>
    <t>Jon Gray</t>
  </si>
  <si>
    <t>Jose Valdez</t>
  </si>
  <si>
    <t>sa503086</t>
  </si>
  <si>
    <t>Matthew Carasiti</t>
  </si>
  <si>
    <t>sa652170</t>
  </si>
  <si>
    <t>Edwin Fierro</t>
  </si>
  <si>
    <t>sa506309</t>
  </si>
  <si>
    <t>Alving Mejias</t>
  </si>
  <si>
    <t>sa502709</t>
  </si>
  <si>
    <t>Matthew Jackson</t>
  </si>
  <si>
    <t>sa454777</t>
  </si>
  <si>
    <t>Mike Colla</t>
  </si>
  <si>
    <t>sa506245</t>
  </si>
  <si>
    <t>William Cuevas</t>
  </si>
  <si>
    <t>sa737907</t>
  </si>
  <si>
    <t>CJ Robinson</t>
  </si>
  <si>
    <t>sa659789</t>
  </si>
  <si>
    <t>sa502740</t>
  </si>
  <si>
    <t>Aaron Dott</t>
  </si>
  <si>
    <t>sa549913</t>
  </si>
  <si>
    <t>Stephen Shackleford</t>
  </si>
  <si>
    <t>Alfredo Simon</t>
  </si>
  <si>
    <t>Mike Pelfrey</t>
  </si>
  <si>
    <t>sa549266</t>
  </si>
  <si>
    <t>David Richardson</t>
  </si>
  <si>
    <t>sa599369</t>
  </si>
  <si>
    <t>Matt Neil</t>
  </si>
  <si>
    <t>sa658128</t>
  </si>
  <si>
    <t>Daniel Minor</t>
  </si>
  <si>
    <t>sa608073</t>
  </si>
  <si>
    <t>Robby Scott</t>
  </si>
  <si>
    <t>sa737220</t>
  </si>
  <si>
    <t>Jairo Pacheco</t>
  </si>
  <si>
    <t>sa526929</t>
  </si>
  <si>
    <t>sa506843</t>
  </si>
  <si>
    <t>Jheyson Manzueta</t>
  </si>
  <si>
    <t>sa509467</t>
  </si>
  <si>
    <t>Adrian Ramirez</t>
  </si>
  <si>
    <t>sa598555</t>
  </si>
  <si>
    <t>Blake Mcfarland</t>
  </si>
  <si>
    <t>sa578205</t>
  </si>
  <si>
    <t>Jed Bradley</t>
  </si>
  <si>
    <t>sa503482</t>
  </si>
  <si>
    <t>Alejandro Barraza</t>
  </si>
  <si>
    <t>sa657774</t>
  </si>
  <si>
    <t>Jervis Torrealba</t>
  </si>
  <si>
    <t>sa549768</t>
  </si>
  <si>
    <t>Bryan Harper</t>
  </si>
  <si>
    <t>Chris Bootcheck</t>
  </si>
  <si>
    <t>sa509129</t>
  </si>
  <si>
    <t>Manuel Baez</t>
  </si>
  <si>
    <t>sa738318</t>
  </si>
  <si>
    <t>Ian Mckinney</t>
  </si>
  <si>
    <t>sa659446</t>
  </si>
  <si>
    <t>Yankory Pimentel</t>
  </si>
  <si>
    <t>sa195168</t>
  </si>
  <si>
    <t>Francisco Campos</t>
  </si>
  <si>
    <t>sa597834</t>
  </si>
  <si>
    <t>Kyle Smith</t>
  </si>
  <si>
    <t>Joe Ross</t>
  </si>
  <si>
    <t>Keone Kela</t>
  </si>
  <si>
    <t>sa526250</t>
  </si>
  <si>
    <t>Kevin Brandt</t>
  </si>
  <si>
    <t>sa738384</t>
  </si>
  <si>
    <t>Donnie Hart</t>
  </si>
  <si>
    <t>sa551725</t>
  </si>
  <si>
    <t>Ryan Demmin</t>
  </si>
  <si>
    <t>sa654490</t>
  </si>
  <si>
    <t>Jorge Soto</t>
  </si>
  <si>
    <t>Mason Tobin</t>
  </si>
  <si>
    <t>sa542044</t>
  </si>
  <si>
    <t>Rodolfo Aguilar</t>
  </si>
  <si>
    <t>sa501212</t>
  </si>
  <si>
    <t>A.J. Morris</t>
  </si>
  <si>
    <t>sa550638</t>
  </si>
  <si>
    <t>Rainy Lara</t>
  </si>
  <si>
    <t>sa501935</t>
  </si>
  <si>
    <t>Dakota Watts</t>
  </si>
  <si>
    <t>sa549653</t>
  </si>
  <si>
    <t>Tyler Vail</t>
  </si>
  <si>
    <t>sa828518</t>
  </si>
  <si>
    <t>Dilmer Mejia</t>
  </si>
  <si>
    <t>Guido Knudson</t>
  </si>
  <si>
    <t>Jhan Marinez</t>
  </si>
  <si>
    <t>sa549217</t>
  </si>
  <si>
    <t>Ryan Fraser</t>
  </si>
  <si>
    <t>sa598289</t>
  </si>
  <si>
    <t>Tanner Peters</t>
  </si>
  <si>
    <t>Trevor May</t>
  </si>
  <si>
    <t>sa508496</t>
  </si>
  <si>
    <t>Andres Meza</t>
  </si>
  <si>
    <t>sa658807</t>
  </si>
  <si>
    <t>Trent Blank</t>
  </si>
  <si>
    <t>sa737506</t>
  </si>
  <si>
    <t>Braden Shipley</t>
  </si>
  <si>
    <t>sa550096</t>
  </si>
  <si>
    <t>Nick Vander Tuig</t>
  </si>
  <si>
    <t>Ryan Tepera</t>
  </si>
  <si>
    <t>sa579749</t>
  </si>
  <si>
    <t>Dietrich Enns</t>
  </si>
  <si>
    <t>sa390254</t>
  </si>
  <si>
    <t>Mitch Lively</t>
  </si>
  <si>
    <t>sa501532</t>
  </si>
  <si>
    <t>James Gillheeney</t>
  </si>
  <si>
    <t>sa706982</t>
  </si>
  <si>
    <t>Mike Mayers</t>
  </si>
  <si>
    <t>sa205248</t>
  </si>
  <si>
    <t>Esteban Hernandez</t>
  </si>
  <si>
    <t>sa599171</t>
  </si>
  <si>
    <t>Kyle Hald</t>
  </si>
  <si>
    <t>sa550166</t>
  </si>
  <si>
    <t>Corey Littrell</t>
  </si>
  <si>
    <t>Travis Wood</t>
  </si>
  <si>
    <t>sa454556</t>
  </si>
  <si>
    <t>Edwin Quirarte</t>
  </si>
  <si>
    <t>Angel Nesbitt</t>
  </si>
  <si>
    <t>sa597888</t>
  </si>
  <si>
    <t>Sam Gaviglio</t>
  </si>
  <si>
    <t>Ramon Garcia</t>
  </si>
  <si>
    <t>sa737915</t>
  </si>
  <si>
    <t>Nick Petree</t>
  </si>
  <si>
    <t>sa455460</t>
  </si>
  <si>
    <t>Austin Wright</t>
  </si>
  <si>
    <t>sa739831</t>
  </si>
  <si>
    <t>Victor Arano</t>
  </si>
  <si>
    <t>Chris Reed</t>
  </si>
  <si>
    <t>sa506863</t>
  </si>
  <si>
    <t>Ramon Del Orbe</t>
  </si>
  <si>
    <t>Michael Belfiore</t>
  </si>
  <si>
    <t>sa738333</t>
  </si>
  <si>
    <t>Chris Razo</t>
  </si>
  <si>
    <t>sa553380</t>
  </si>
  <si>
    <t>Austin Ross</t>
  </si>
  <si>
    <t>sa509286</t>
  </si>
  <si>
    <t>Alejandro Garrido</t>
  </si>
  <si>
    <t>Kris Johnson</t>
  </si>
  <si>
    <t>Paul Clemens</t>
  </si>
  <si>
    <t>sa657136</t>
  </si>
  <si>
    <t>Leurys De La Rosa</t>
  </si>
  <si>
    <t>sa739776</t>
  </si>
  <si>
    <t>Ryan Doran</t>
  </si>
  <si>
    <t>sa579758</t>
  </si>
  <si>
    <t>Harvey Martin</t>
  </si>
  <si>
    <t>sa503583</t>
  </si>
  <si>
    <t>sa827494</t>
  </si>
  <si>
    <t>Daniel Savas</t>
  </si>
  <si>
    <t>sa502992</t>
  </si>
  <si>
    <t>Angel Cuan</t>
  </si>
  <si>
    <t>Bruce Chen</t>
  </si>
  <si>
    <t>sa455657</t>
  </si>
  <si>
    <t>Wilfredo Boscan</t>
  </si>
  <si>
    <t>Scott Richmond</t>
  </si>
  <si>
    <t>sa526300</t>
  </si>
  <si>
    <t>Cole Cook</t>
  </si>
  <si>
    <t>sa599514</t>
  </si>
  <si>
    <t>James Nygren</t>
  </si>
  <si>
    <t>sa739569</t>
  </si>
  <si>
    <t>Luis Ysla</t>
  </si>
  <si>
    <t>sa598565</t>
  </si>
  <si>
    <t>Matt Benedict</t>
  </si>
  <si>
    <t>sa328938</t>
  </si>
  <si>
    <t>Johan Yan</t>
  </si>
  <si>
    <t>sa502193</t>
  </si>
  <si>
    <t>Austin House</t>
  </si>
  <si>
    <t>sa593936</t>
  </si>
  <si>
    <t>sa454894</t>
  </si>
  <si>
    <t>Scott Gracey</t>
  </si>
  <si>
    <t>sa509785</t>
  </si>
  <si>
    <t>Ivan Salas</t>
  </si>
  <si>
    <t>sa507009</t>
  </si>
  <si>
    <t>Armando Paniagua</t>
  </si>
  <si>
    <t>sa327830</t>
  </si>
  <si>
    <t>Andrew Barbosa</t>
  </si>
  <si>
    <t>Zach Miner</t>
  </si>
  <si>
    <t>Enerio Del Rosario</t>
  </si>
  <si>
    <t>Elvin Ramirez</t>
  </si>
  <si>
    <t>sa597095</t>
  </si>
  <si>
    <t>Kevin Canelon</t>
  </si>
  <si>
    <t>sa456113</t>
  </si>
  <si>
    <t>Jeffry Antigua</t>
  </si>
  <si>
    <t>sa738421</t>
  </si>
  <si>
    <t>Josh Richardson</t>
  </si>
  <si>
    <t>sa658129</t>
  </si>
  <si>
    <t>Daniel Stumpf</t>
  </si>
  <si>
    <t>sa738312</t>
  </si>
  <si>
    <t>Ethan Miller</t>
  </si>
  <si>
    <t>Aaron Nola</t>
  </si>
  <si>
    <t>sa501226</t>
  </si>
  <si>
    <t>Jason Stoffel</t>
  </si>
  <si>
    <t>sa506563</t>
  </si>
  <si>
    <t>Rafael Briceno</t>
  </si>
  <si>
    <t>sa599873</t>
  </si>
  <si>
    <t>Cody Winiarski</t>
  </si>
  <si>
    <t>Edwar Cabrera</t>
  </si>
  <si>
    <t>Franklin Morales</t>
  </si>
  <si>
    <t>sa506933</t>
  </si>
  <si>
    <t>Carlos Vazquez</t>
  </si>
  <si>
    <t>sa658294</t>
  </si>
  <si>
    <t>Joseph Scanio</t>
  </si>
  <si>
    <t>sa577011</t>
  </si>
  <si>
    <t>Kyle Simon</t>
  </si>
  <si>
    <t>sa592946</t>
  </si>
  <si>
    <t>Osvaldo Flores</t>
  </si>
  <si>
    <t>Scott Oberg</t>
  </si>
  <si>
    <t>sa736026</t>
  </si>
  <si>
    <t>Wesley Parsons</t>
  </si>
  <si>
    <t>James Pazos</t>
  </si>
  <si>
    <t>Lendy Castillo</t>
  </si>
  <si>
    <t>sa658656</t>
  </si>
  <si>
    <t>Casey Mccarthy</t>
  </si>
  <si>
    <t>sa506912</t>
  </si>
  <si>
    <t>Luis Cessa</t>
  </si>
  <si>
    <t>sa738963</t>
  </si>
  <si>
    <t>Frank Duncan</t>
  </si>
  <si>
    <t>sa503582</t>
  </si>
  <si>
    <t>Anthony Fernandez</t>
  </si>
  <si>
    <t>sa737947</t>
  </si>
  <si>
    <t>Chris Cotton</t>
  </si>
  <si>
    <t>sa737045</t>
  </si>
  <si>
    <t>David Oca</t>
  </si>
  <si>
    <t>sa579301</t>
  </si>
  <si>
    <t>Kyle Anderson</t>
  </si>
  <si>
    <t>sa549825</t>
  </si>
  <si>
    <t>Tony Rizzotti</t>
  </si>
  <si>
    <t>sa549763</t>
  </si>
  <si>
    <t>Joel Bender</t>
  </si>
  <si>
    <t>sa738590</t>
  </si>
  <si>
    <t>Michael Smith</t>
  </si>
  <si>
    <t>sa738366</t>
  </si>
  <si>
    <t>Matt Pierpont</t>
  </si>
  <si>
    <t>sa824742</t>
  </si>
  <si>
    <t>Sasagi Sanchez</t>
  </si>
  <si>
    <t>sa658976</t>
  </si>
  <si>
    <t>Jordan Hershiser</t>
  </si>
  <si>
    <t>sa654744</t>
  </si>
  <si>
    <t>Carlos Bustamante</t>
  </si>
  <si>
    <t>sa599387</t>
  </si>
  <si>
    <t>Heath Wyatt</t>
  </si>
  <si>
    <t>sa658273</t>
  </si>
  <si>
    <t>William Gabay</t>
  </si>
  <si>
    <t>sa549941</t>
  </si>
  <si>
    <t>Eric Cendejas</t>
  </si>
  <si>
    <t>sa708969</t>
  </si>
  <si>
    <t>Evan Mitchell</t>
  </si>
  <si>
    <t>sa546755</t>
  </si>
  <si>
    <t>Matt Summers</t>
  </si>
  <si>
    <t>sa549834</t>
  </si>
  <si>
    <t>Michael Wagner</t>
  </si>
  <si>
    <t>sa509748</t>
  </si>
  <si>
    <t>Salvador Robles</t>
  </si>
  <si>
    <t>sa389685</t>
  </si>
  <si>
    <t>Randy Boone</t>
  </si>
  <si>
    <t>sa512503</t>
  </si>
  <si>
    <t>Felipe Gonzalez</t>
  </si>
  <si>
    <t>sa599399</t>
  </si>
  <si>
    <t>Patrick Francescon</t>
  </si>
  <si>
    <t>sa657746</t>
  </si>
  <si>
    <t>Aaron Harang</t>
  </si>
  <si>
    <t>sa738394</t>
  </si>
  <si>
    <t>Jordan Mills</t>
  </si>
  <si>
    <t>Esmerling Vasquez</t>
  </si>
  <si>
    <t>sa738264</t>
  </si>
  <si>
    <t>Gaither Bumgardner</t>
  </si>
  <si>
    <t>sa829043</t>
  </si>
  <si>
    <t>Tyler Eppler</t>
  </si>
  <si>
    <t>sa455411</t>
  </si>
  <si>
    <t>Mark Pope</t>
  </si>
  <si>
    <t>sa658825</t>
  </si>
  <si>
    <t>Matthew Shepherd</t>
  </si>
  <si>
    <t>Angel Castro</t>
  </si>
  <si>
    <t>sa598476</t>
  </si>
  <si>
    <t>Corey Baker</t>
  </si>
  <si>
    <t>Joel Pineiro</t>
  </si>
  <si>
    <t>sa202159</t>
  </si>
  <si>
    <t>Sandy Nin</t>
  </si>
  <si>
    <t>sa550217</t>
  </si>
  <si>
    <t>Nicholas Baker</t>
  </si>
  <si>
    <t>sa599881</t>
  </si>
  <si>
    <t>Zach Jadofsky</t>
  </si>
  <si>
    <t>sa549091</t>
  </si>
  <si>
    <t>Andrew Robinson</t>
  </si>
  <si>
    <t>sa738252</t>
  </si>
  <si>
    <t>Tyler Ihrig</t>
  </si>
  <si>
    <t>sa393037</t>
  </si>
  <si>
    <t>Arcenio Leon</t>
  </si>
  <si>
    <t>sa738220</t>
  </si>
  <si>
    <t>Glenn Sparkman</t>
  </si>
  <si>
    <t>Aneury Rodriguez</t>
  </si>
  <si>
    <t>sa550072</t>
  </si>
  <si>
    <t>William Anderson</t>
  </si>
  <si>
    <t>sa724018</t>
  </si>
  <si>
    <t>Jen-Ho Tseng</t>
  </si>
  <si>
    <t>sa326518</t>
  </si>
  <si>
    <t>Caleb Clay</t>
  </si>
  <si>
    <t>sa658598</t>
  </si>
  <si>
    <t>Adam Lopez</t>
  </si>
  <si>
    <t>sa599701</t>
  </si>
  <si>
    <t>Tyler Melling</t>
  </si>
  <si>
    <t>David Goforth</t>
  </si>
  <si>
    <t>sa393410</t>
  </si>
  <si>
    <t>Joe Saunders</t>
  </si>
  <si>
    <t>sa504956</t>
  </si>
  <si>
    <t>Mario Zapari</t>
  </si>
  <si>
    <t>sa455271</t>
  </si>
  <si>
    <t>Blayne Weller</t>
  </si>
  <si>
    <t>Dallas Beeler</t>
  </si>
  <si>
    <t>sa659949</t>
  </si>
  <si>
    <t>Luis Ramos</t>
  </si>
  <si>
    <t>Cody Eppley</t>
  </si>
  <si>
    <t>sa659551</t>
  </si>
  <si>
    <t>Ranger Suarez</t>
  </si>
  <si>
    <t>sa658297</t>
  </si>
  <si>
    <t>Shane Broyles</t>
  </si>
  <si>
    <t>sa543875</t>
  </si>
  <si>
    <t>Cesar Carrillo</t>
  </si>
  <si>
    <t>Nick Blackburn</t>
  </si>
  <si>
    <t>sa253230</t>
  </si>
  <si>
    <t>Blake Johnson</t>
  </si>
  <si>
    <t>sa550155</t>
  </si>
  <si>
    <t>Trey Nielsen</t>
  </si>
  <si>
    <t>sa550135</t>
  </si>
  <si>
    <t>Bryton Trepagnier</t>
  </si>
  <si>
    <t>sa549495</t>
  </si>
  <si>
    <t>Tyler Jones</t>
  </si>
  <si>
    <t>sa597228</t>
  </si>
  <si>
    <t>Elvin Liriano</t>
  </si>
  <si>
    <t>Jason Berken</t>
  </si>
  <si>
    <t>sa549956</t>
  </si>
  <si>
    <t>Nolan Sanburn</t>
  </si>
  <si>
    <t>sa737785</t>
  </si>
  <si>
    <t>Taylor Williams</t>
  </si>
  <si>
    <t>sa737900</t>
  </si>
  <si>
    <t>Nate Smith</t>
  </si>
  <si>
    <t>sa455146</t>
  </si>
  <si>
    <t>Mark Cohoon</t>
  </si>
  <si>
    <t>sa501522</t>
  </si>
  <si>
    <t>Tyler Matzek</t>
  </si>
  <si>
    <t>sa548041</t>
  </si>
  <si>
    <t>Wander Suero</t>
  </si>
  <si>
    <t>sa548332</t>
  </si>
  <si>
    <t>Jason Adam</t>
  </si>
  <si>
    <t>sa738170</t>
  </si>
  <si>
    <t>Jacob Newberry</t>
  </si>
  <si>
    <t>sa829237</t>
  </si>
  <si>
    <t>Brandon Barker</t>
  </si>
  <si>
    <t>sa708217</t>
  </si>
  <si>
    <t>Trevor Williams</t>
  </si>
  <si>
    <t>sa659903</t>
  </si>
  <si>
    <t>Miguel Rosario</t>
  </si>
  <si>
    <t>Tyler Cloyd</t>
  </si>
  <si>
    <t>sa455370</t>
  </si>
  <si>
    <t>Rayan Gonzalez</t>
  </si>
  <si>
    <t>sa508781</t>
  </si>
  <si>
    <t>Erubiel Gonzalez</t>
  </si>
  <si>
    <t>sa599246</t>
  </si>
  <si>
    <t>Josh Martin</t>
  </si>
  <si>
    <t>Brian Ellington</t>
  </si>
  <si>
    <t>sa657482</t>
  </si>
  <si>
    <t>Rafael De Paula</t>
  </si>
  <si>
    <t>Mark Rogers</t>
  </si>
  <si>
    <t>Andrew Carpenter</t>
  </si>
  <si>
    <t>Michael Roth</t>
  </si>
  <si>
    <t>sa738159</t>
  </si>
  <si>
    <t>Paul Fry</t>
  </si>
  <si>
    <t>sa392139</t>
  </si>
  <si>
    <t>Geoffrey Brown</t>
  </si>
  <si>
    <t>sa548235</t>
  </si>
  <si>
    <t>J.R. Bradley</t>
  </si>
  <si>
    <t>sa658524</t>
  </si>
  <si>
    <t>Joshua Mcelwee</t>
  </si>
  <si>
    <t>sa606069</t>
  </si>
  <si>
    <t>Jose Regalado</t>
  </si>
  <si>
    <t>sa549725</t>
  </si>
  <si>
    <t>Daniel Renken</t>
  </si>
  <si>
    <t>sa603201</t>
  </si>
  <si>
    <t>Cesilio Pimentel</t>
  </si>
  <si>
    <t>sa657149</t>
  </si>
  <si>
    <t>Jaime Lugo</t>
  </si>
  <si>
    <t>sa709543</t>
  </si>
  <si>
    <t>Colby Suggs</t>
  </si>
  <si>
    <t>sa548199</t>
  </si>
  <si>
    <t>Robby Rowland</t>
  </si>
  <si>
    <t>sa502919</t>
  </si>
  <si>
    <t>Lex Rutledge</t>
  </si>
  <si>
    <t>sa599258</t>
  </si>
  <si>
    <t>Craig Stem</t>
  </si>
  <si>
    <t>sa551046</t>
  </si>
  <si>
    <t>Tayron Guerrero</t>
  </si>
  <si>
    <t>sa550449</t>
  </si>
  <si>
    <t>Dylan Unsworth</t>
  </si>
  <si>
    <t>sa602584</t>
  </si>
  <si>
    <t>Zech Lemond</t>
  </si>
  <si>
    <t>sa550678</t>
  </si>
  <si>
    <t>Yean Carlos Gil</t>
  </si>
  <si>
    <t>Severino Gonzalez</t>
  </si>
  <si>
    <t>sa659444</t>
  </si>
  <si>
    <t>sa738547</t>
  </si>
  <si>
    <t>Chase Brookshire</t>
  </si>
  <si>
    <t>sa503433</t>
  </si>
  <si>
    <t>Brad Schreiber</t>
  </si>
  <si>
    <t>sa547815</t>
  </si>
  <si>
    <t>Joan Gregorio</t>
  </si>
  <si>
    <t>sa599215</t>
  </si>
  <si>
    <t>Scott Squier</t>
  </si>
  <si>
    <t>sa549749</t>
  </si>
  <si>
    <t>Daniel Poncedeleon</t>
  </si>
  <si>
    <t>sa510242</t>
  </si>
  <si>
    <t>Irving Jimenez</t>
  </si>
  <si>
    <t>Hansel Robles</t>
  </si>
  <si>
    <t>sa389395</t>
  </si>
  <si>
    <t>sa599694</t>
  </si>
  <si>
    <t>Ali Williams</t>
  </si>
  <si>
    <t>sa325738</t>
  </si>
  <si>
    <t>Rolando Valdez</t>
  </si>
  <si>
    <t>sa546796</t>
  </si>
  <si>
    <t>Dennis O'Grady</t>
  </si>
  <si>
    <t>sa526575</t>
  </si>
  <si>
    <t>Kyle Winkler</t>
  </si>
  <si>
    <t>sa599402</t>
  </si>
  <si>
    <t>Stephen Peterson</t>
  </si>
  <si>
    <t>sa738393</t>
  </si>
  <si>
    <t>Alan Busenitz</t>
  </si>
  <si>
    <t>sa198436</t>
  </si>
  <si>
    <t>Mario Mendoza</t>
  </si>
  <si>
    <t>sa291773</t>
  </si>
  <si>
    <t>Michael Nix</t>
  </si>
  <si>
    <t>sa508695</t>
  </si>
  <si>
    <t>Luis Vazquez</t>
  </si>
  <si>
    <t>sa738315</t>
  </si>
  <si>
    <t>Layne Somsen</t>
  </si>
  <si>
    <t>sa503707</t>
  </si>
  <si>
    <t>Jonathan Holmes</t>
  </si>
  <si>
    <t>sa390377</t>
  </si>
  <si>
    <t>Thomas Toledo</t>
  </si>
  <si>
    <t>sa550724</t>
  </si>
  <si>
    <t>Jency Solis</t>
  </si>
  <si>
    <t>Matt Guerrier</t>
  </si>
  <si>
    <t>sa508261</t>
  </si>
  <si>
    <t>Leonardo Gonzalez</t>
  </si>
  <si>
    <t>David Purcey</t>
  </si>
  <si>
    <t>sa507258</t>
  </si>
  <si>
    <t>sa549817</t>
  </si>
  <si>
    <t>Kylin Turnbull</t>
  </si>
  <si>
    <t>sa578908</t>
  </si>
  <si>
    <t>Jonas Dufek</t>
  </si>
  <si>
    <t>sa659259</t>
  </si>
  <si>
    <t>sa509757</t>
  </si>
  <si>
    <t>Martin Sotelo</t>
  </si>
  <si>
    <t>sa506361</t>
  </si>
  <si>
    <t>Angel Baez</t>
  </si>
  <si>
    <t>sa683733</t>
  </si>
  <si>
    <t>Yanuel Cuevas</t>
  </si>
  <si>
    <t>Arnold Leon</t>
  </si>
  <si>
    <t>sa829414</t>
  </si>
  <si>
    <t>Justin Brantley</t>
  </si>
  <si>
    <t>sa599733</t>
  </si>
  <si>
    <t>Ben Paullus</t>
  </si>
  <si>
    <t>sa502184</t>
  </si>
  <si>
    <t>Mike Strong</t>
  </si>
  <si>
    <t>sa577888</t>
  </si>
  <si>
    <t>Will Locante</t>
  </si>
  <si>
    <t>Edgar Olmos</t>
  </si>
  <si>
    <t>sa203947</t>
  </si>
  <si>
    <t>Marcos Zavala</t>
  </si>
  <si>
    <t>sa658611</t>
  </si>
  <si>
    <t>Jimmy Reed</t>
  </si>
  <si>
    <t>sa657837</t>
  </si>
  <si>
    <t>Wil Browning</t>
  </si>
  <si>
    <t>sa526447</t>
  </si>
  <si>
    <t>Greg Holle</t>
  </si>
  <si>
    <t>Stephen Pryor</t>
  </si>
  <si>
    <t>David Buchanan</t>
  </si>
  <si>
    <t>sa737538</t>
  </si>
  <si>
    <t>Rob Zastryzny</t>
  </si>
  <si>
    <t>sa657936</t>
  </si>
  <si>
    <t>Duane Underwood</t>
  </si>
  <si>
    <t>Allen Webster</t>
  </si>
  <si>
    <t>sa738555</t>
  </si>
  <si>
    <t>sa329108</t>
  </si>
  <si>
    <t>Pablo Menchaca</t>
  </si>
  <si>
    <t>Dylan Bundy</t>
  </si>
  <si>
    <t>sa737866</t>
  </si>
  <si>
    <t>Taylor Grover</t>
  </si>
  <si>
    <t>sa691190</t>
  </si>
  <si>
    <t>Irving Dominguez</t>
  </si>
  <si>
    <t>sa657486</t>
  </si>
  <si>
    <t>Keury Mella</t>
  </si>
  <si>
    <t>sa829200</t>
  </si>
  <si>
    <t>Mat Batts</t>
  </si>
  <si>
    <t>Mark Hamburger</t>
  </si>
  <si>
    <t>sa553075</t>
  </si>
  <si>
    <t>Brett Oberholtzer</t>
  </si>
  <si>
    <t>Andrew Chafin</t>
  </si>
  <si>
    <t>Sean Gilmartin</t>
  </si>
  <si>
    <t>sa503004</t>
  </si>
  <si>
    <t>Adys Portillo</t>
  </si>
  <si>
    <t>sa454787</t>
  </si>
  <si>
    <t>Anthony Ferrara</t>
  </si>
  <si>
    <t>sa549748</t>
  </si>
  <si>
    <t>Richard James Hively</t>
  </si>
  <si>
    <t>Donnie Joseph</t>
  </si>
  <si>
    <t>sa456361</t>
  </si>
  <si>
    <t>Jorge Bucardo</t>
  </si>
  <si>
    <t>Ramon Troncoso</t>
  </si>
  <si>
    <t>sa507216</t>
  </si>
  <si>
    <t>Joely Rodriguez</t>
  </si>
  <si>
    <t>sa738905</t>
  </si>
  <si>
    <t>Tyler Kane</t>
  </si>
  <si>
    <t>sa503048</t>
  </si>
  <si>
    <t>Rett Varner</t>
  </si>
  <si>
    <t>sa739009</t>
  </si>
  <si>
    <t>Ben Carlson</t>
  </si>
  <si>
    <t>sa738257</t>
  </si>
  <si>
    <t>Ben Heller</t>
  </si>
  <si>
    <t>sa503990</t>
  </si>
  <si>
    <t>Kyle Stroup</t>
  </si>
  <si>
    <t>sa546805</t>
  </si>
  <si>
    <t>Jimmy Patterson</t>
  </si>
  <si>
    <t>sa590306</t>
  </si>
  <si>
    <t>Andrew Russell</t>
  </si>
  <si>
    <t>sa526950</t>
  </si>
  <si>
    <t>Daniel Tillman</t>
  </si>
  <si>
    <t>sa598012</t>
  </si>
  <si>
    <t>Jake Burnette</t>
  </si>
  <si>
    <t>Mike McClendon</t>
  </si>
  <si>
    <t>sa509282</t>
  </si>
  <si>
    <t>Rafael Diaz</t>
  </si>
  <si>
    <t>sa390235</t>
  </si>
  <si>
    <t>Cory Riordan</t>
  </si>
  <si>
    <t>sa505273</t>
  </si>
  <si>
    <t>Eswarlin Jimenez</t>
  </si>
  <si>
    <t>Jon Garland</t>
  </si>
  <si>
    <t>sa501564</t>
  </si>
  <si>
    <t>Danny Reynolds</t>
  </si>
  <si>
    <t>sa501999</t>
  </si>
  <si>
    <t>Jeffrey Lorick</t>
  </si>
  <si>
    <t>sa738402</t>
  </si>
  <si>
    <t>Robert Coles</t>
  </si>
  <si>
    <t>sa455682</t>
  </si>
  <si>
    <t>Kelvin Marte</t>
  </si>
  <si>
    <t>sa509749</t>
  </si>
  <si>
    <t>Alejandro Soto</t>
  </si>
  <si>
    <t>sa549287</t>
  </si>
  <si>
    <t>Logan Bawcom</t>
  </si>
  <si>
    <t>sa599280</t>
  </si>
  <si>
    <t>Michael Jensen</t>
  </si>
  <si>
    <t>sa508753</t>
  </si>
  <si>
    <t>Starling Peralta</t>
  </si>
  <si>
    <t>Jorge De Leon</t>
  </si>
  <si>
    <t>sa691863</t>
  </si>
  <si>
    <t>Mario Sanchez</t>
  </si>
  <si>
    <t>sa509644</t>
  </si>
  <si>
    <t>Misael Valenzuela</t>
  </si>
  <si>
    <t>Kyle McClellan</t>
  </si>
  <si>
    <t>sa504962</t>
  </si>
  <si>
    <t>Jesus Barraza</t>
  </si>
  <si>
    <t>sa733543</t>
  </si>
  <si>
    <t>Ryan Verdugo</t>
  </si>
  <si>
    <t>Jonathan Aro</t>
  </si>
  <si>
    <t>Trevor Gott</t>
  </si>
  <si>
    <t>sa503764</t>
  </si>
  <si>
    <t>Joe Mantiply</t>
  </si>
  <si>
    <t>sa658029</t>
  </si>
  <si>
    <t>Ryan Newell</t>
  </si>
  <si>
    <t>sa658619</t>
  </si>
  <si>
    <t>Sean Lucas</t>
  </si>
  <si>
    <t>Josh Collmenter</t>
  </si>
  <si>
    <t>sa503579</t>
  </si>
  <si>
    <t>Omar Duran</t>
  </si>
  <si>
    <t>Chris Tillman</t>
  </si>
  <si>
    <t>Drake Britton</t>
  </si>
  <si>
    <t>sa501222</t>
  </si>
  <si>
    <t>Randy Henry</t>
  </si>
  <si>
    <t>Kyle Lobstein</t>
  </si>
  <si>
    <t>Jeremy Guthrie</t>
  </si>
  <si>
    <t>John Lamb</t>
  </si>
  <si>
    <t>sa550027</t>
  </si>
  <si>
    <t>Nick Lee</t>
  </si>
  <si>
    <t>sa503210</t>
  </si>
  <si>
    <t>Colin Bates</t>
  </si>
  <si>
    <t>sa550088</t>
  </si>
  <si>
    <t>John Simms</t>
  </si>
  <si>
    <t>sa659442</t>
  </si>
  <si>
    <t>Thomas Lee</t>
  </si>
  <si>
    <t>sa390636</t>
  </si>
  <si>
    <t>Michael Olmsted</t>
  </si>
  <si>
    <t>sa658835</t>
  </si>
  <si>
    <t>Jason Forjet</t>
  </si>
  <si>
    <t>sa502562</t>
  </si>
  <si>
    <t>Quinton Miller</t>
  </si>
  <si>
    <t>sa390446</t>
  </si>
  <si>
    <t>Nathan Striz</t>
  </si>
  <si>
    <t>sa596284</t>
  </si>
  <si>
    <t>Julio Vivas</t>
  </si>
  <si>
    <t>Kevin Correia</t>
  </si>
  <si>
    <t>Red Patterson</t>
  </si>
  <si>
    <t>Henry Sosa</t>
  </si>
  <si>
    <t>sa454927</t>
  </si>
  <si>
    <t>Marquis Fleming</t>
  </si>
  <si>
    <t>sa739038</t>
  </si>
  <si>
    <t>Daniel Wright</t>
  </si>
  <si>
    <t>sa549491</t>
  </si>
  <si>
    <t>Aaron Blair</t>
  </si>
  <si>
    <t>sa598064</t>
  </si>
  <si>
    <t>Jeffrey Johnson</t>
  </si>
  <si>
    <t>Trevor Bauer</t>
  </si>
  <si>
    <t>Luis Vasquez</t>
  </si>
  <si>
    <t>Matt Boyd</t>
  </si>
  <si>
    <t>J.C. Ramirez</t>
  </si>
  <si>
    <t>sa211005</t>
  </si>
  <si>
    <t>David Dominguez</t>
  </si>
  <si>
    <t>Elvis Araujo</t>
  </si>
  <si>
    <t>Pat Venditte</t>
  </si>
  <si>
    <t>sa526820</t>
  </si>
  <si>
    <t>Matt Lujan</t>
  </si>
  <si>
    <t>sa608348</t>
  </si>
  <si>
    <t>Yoanner Negrin</t>
  </si>
  <si>
    <t>Aaron Sanchez</t>
  </si>
  <si>
    <t>sa658165</t>
  </si>
  <si>
    <t>Zebulon Sneed</t>
  </si>
  <si>
    <t>Chris Schwinden</t>
  </si>
  <si>
    <t>Chris Bassitt</t>
  </si>
  <si>
    <t>sa743088</t>
  </si>
  <si>
    <t>Troy Neiman</t>
  </si>
  <si>
    <t>sa597248</t>
  </si>
  <si>
    <t>Luis Perdomo</t>
  </si>
  <si>
    <t>Alex Sanabia</t>
  </si>
  <si>
    <t>sa501227</t>
  </si>
  <si>
    <t>Joe Gardner</t>
  </si>
  <si>
    <t>sa455447</t>
  </si>
  <si>
    <t>Jim Fuller</t>
  </si>
  <si>
    <t>sa501618</t>
  </si>
  <si>
    <t>Jacob Johnson</t>
  </si>
  <si>
    <t>Barry Zito</t>
  </si>
  <si>
    <t>Alex Colome</t>
  </si>
  <si>
    <t>sa454506</t>
  </si>
  <si>
    <t>Ryan Chaffee</t>
  </si>
  <si>
    <t>sa294843</t>
  </si>
  <si>
    <t>Omar Poveda</t>
  </si>
  <si>
    <t>Preston Claiborne</t>
  </si>
  <si>
    <t>Steve Edlefsen</t>
  </si>
  <si>
    <t>sa550172</t>
  </si>
  <si>
    <t>Daniel Slania</t>
  </si>
  <si>
    <t>sa455628</t>
  </si>
  <si>
    <t>Leuris Gomez</t>
  </si>
  <si>
    <t>sa739715</t>
  </si>
  <si>
    <t>Justin Van Grouw</t>
  </si>
  <si>
    <t>sa504741</t>
  </si>
  <si>
    <t>Jhonny Polanco</t>
  </si>
  <si>
    <t>sa692508</t>
  </si>
  <si>
    <t>David Ramos</t>
  </si>
  <si>
    <t>sa738424</t>
  </si>
  <si>
    <t>Joey Webb</t>
  </si>
  <si>
    <t>sa658942</t>
  </si>
  <si>
    <t>Jordan Jankowski</t>
  </si>
  <si>
    <t>Alex White</t>
  </si>
  <si>
    <t>sa829625</t>
  </si>
  <si>
    <t>Tyler Herb</t>
  </si>
  <si>
    <t>sa505234</t>
  </si>
  <si>
    <t>Todd Van Steensel</t>
  </si>
  <si>
    <t>sa327061</t>
  </si>
  <si>
    <t>Justin Souza</t>
  </si>
  <si>
    <t>Elih Villanueva</t>
  </si>
  <si>
    <t>sa503734</t>
  </si>
  <si>
    <t>Matthew Branham</t>
  </si>
  <si>
    <t>Enrique Burgos</t>
  </si>
  <si>
    <t>sa509455</t>
  </si>
  <si>
    <t>Esteban Haro</t>
  </si>
  <si>
    <t>sa393262</t>
  </si>
  <si>
    <t>Carlos Pimentel</t>
  </si>
  <si>
    <t>sa738406</t>
  </si>
  <si>
    <t>Johnny Shuttlesworth</t>
  </si>
  <si>
    <t>sa8117</t>
  </si>
  <si>
    <t>Roberto Ramirez</t>
  </si>
  <si>
    <t>sa597764</t>
  </si>
  <si>
    <t>Michael Fulmer</t>
  </si>
  <si>
    <t>sa602915</t>
  </si>
  <si>
    <t>Brandon Leibrandt</t>
  </si>
  <si>
    <t>Scott Diamond</t>
  </si>
  <si>
    <t>Zach Stewart</t>
  </si>
  <si>
    <t>sa185463</t>
  </si>
  <si>
    <t>Adolpho Delfin</t>
  </si>
  <si>
    <t>sa596366</t>
  </si>
  <si>
    <t>Thyago Vieira</t>
  </si>
  <si>
    <t>sa549677</t>
  </si>
  <si>
    <t>Timothy Adleman</t>
  </si>
  <si>
    <t>sa737885</t>
  </si>
  <si>
    <t>Emilio Pagan</t>
  </si>
  <si>
    <t>sa506678</t>
  </si>
  <si>
    <t>Frank Batista</t>
  </si>
  <si>
    <t>Josh Stinson</t>
  </si>
  <si>
    <t>sa549882</t>
  </si>
  <si>
    <t>David Garner</t>
  </si>
  <si>
    <t>Craig Breslow</t>
  </si>
  <si>
    <t>sa550453</t>
  </si>
  <si>
    <t>sa455464</t>
  </si>
  <si>
    <t>Daniel Huchingson</t>
  </si>
  <si>
    <t>David Carpenter</t>
  </si>
  <si>
    <t>Chris Dwyer</t>
  </si>
  <si>
    <t>sa549259</t>
  </si>
  <si>
    <t>Austin Fleet</t>
  </si>
  <si>
    <t>sa659493</t>
  </si>
  <si>
    <t>Giovanny Gallegos</t>
  </si>
  <si>
    <t>Hector Santiago</t>
  </si>
  <si>
    <t>sa737890</t>
  </si>
  <si>
    <t>Justin Livengood</t>
  </si>
  <si>
    <t>sa577800</t>
  </si>
  <si>
    <t>Matt Ott</t>
  </si>
  <si>
    <t>Brett Tomko</t>
  </si>
  <si>
    <t>Erik Bedard</t>
  </si>
  <si>
    <t>Buck Farmer</t>
  </si>
  <si>
    <t>Daniel Stange</t>
  </si>
  <si>
    <t>sa243995</t>
  </si>
  <si>
    <t>sa738369</t>
  </si>
  <si>
    <t>Bud Jeter</t>
  </si>
  <si>
    <t>sa598099</t>
  </si>
  <si>
    <t>Jason Creasy</t>
  </si>
  <si>
    <t>sa658112</t>
  </si>
  <si>
    <t>Michael Heesch</t>
  </si>
  <si>
    <t>Bruce Billings</t>
  </si>
  <si>
    <t>Dustin McGowan</t>
  </si>
  <si>
    <t>sa549089</t>
  </si>
  <si>
    <t>Blake Cooper</t>
  </si>
  <si>
    <t>Kyle Kendrick</t>
  </si>
  <si>
    <t>Kyle Ryan</t>
  </si>
  <si>
    <t>sa548186</t>
  </si>
  <si>
    <t>Jesse Biddle</t>
  </si>
  <si>
    <t>sa546466</t>
  </si>
  <si>
    <t>Edubray Ramos</t>
  </si>
  <si>
    <t>sa329114</t>
  </si>
  <si>
    <t>Fabio Castillo</t>
  </si>
  <si>
    <t>sa545221</t>
  </si>
  <si>
    <t>Iden Nazario</t>
  </si>
  <si>
    <t>Josh Judy</t>
  </si>
  <si>
    <t>sa579787</t>
  </si>
  <si>
    <t>Alex Blackford</t>
  </si>
  <si>
    <t>sa548637</t>
  </si>
  <si>
    <t>Domingo German</t>
  </si>
  <si>
    <t>Donnie Veal</t>
  </si>
  <si>
    <t>Stephen Fife</t>
  </si>
  <si>
    <t>sa389697</t>
  </si>
  <si>
    <t>Eric Berger</t>
  </si>
  <si>
    <t>sa503978</t>
  </si>
  <si>
    <t>Juan Sosa</t>
  </si>
  <si>
    <t>sa392100</t>
  </si>
  <si>
    <t>Terry Doyle</t>
  </si>
  <si>
    <t>Tommy Milone</t>
  </si>
  <si>
    <t>sa506176</t>
  </si>
  <si>
    <t>Braulio Lara</t>
  </si>
  <si>
    <t>sa389701</t>
  </si>
  <si>
    <t>Jeff Mandel</t>
  </si>
  <si>
    <t>sa738966</t>
  </si>
  <si>
    <t>Tyler Brunnemann</t>
  </si>
  <si>
    <t>Tim Dillard</t>
  </si>
  <si>
    <t>sa548247</t>
  </si>
  <si>
    <t>Griffin Murphy</t>
  </si>
  <si>
    <t>John Gast</t>
  </si>
  <si>
    <t>Ryan Weber</t>
  </si>
  <si>
    <t>sa455521</t>
  </si>
  <si>
    <t>Hunter Cervenka</t>
  </si>
  <si>
    <t>sa657852</t>
  </si>
  <si>
    <t>Jose Berrios</t>
  </si>
  <si>
    <t>sa328950</t>
  </si>
  <si>
    <t>Kelvin De La Cruz</t>
  </si>
  <si>
    <t>sa549713</t>
  </si>
  <si>
    <t>Dan Barnes</t>
  </si>
  <si>
    <t>sa658336</t>
  </si>
  <si>
    <t>Christopher Johnson</t>
  </si>
  <si>
    <t>Nathan Eovaldi</t>
  </si>
  <si>
    <t>sa456056</t>
  </si>
  <si>
    <t>Jose Casilla</t>
  </si>
  <si>
    <t>Collin Balester</t>
  </si>
  <si>
    <t>sa503601</t>
  </si>
  <si>
    <t>Brandon Kloess</t>
  </si>
  <si>
    <t>Bo Schultz</t>
  </si>
  <si>
    <t>sa389206</t>
  </si>
  <si>
    <t>Frank Gailey</t>
  </si>
  <si>
    <t>Colton Murray</t>
  </si>
  <si>
    <t>David Pauley</t>
  </si>
  <si>
    <t>Joel Carreno</t>
  </si>
  <si>
    <t>sa738571</t>
  </si>
  <si>
    <t>Trevor Seidenberger</t>
  </si>
  <si>
    <t>sa599528</t>
  </si>
  <si>
    <t>Joe Church</t>
  </si>
  <si>
    <t>sa745009</t>
  </si>
  <si>
    <t>Bryce Morrow</t>
  </si>
  <si>
    <t>Taylor Thompson</t>
  </si>
  <si>
    <t>Chris Volstad</t>
  </si>
  <si>
    <t>sa502935</t>
  </si>
  <si>
    <t>Scott Griggs</t>
  </si>
  <si>
    <t>sa503009</t>
  </si>
  <si>
    <t>Paul Smyth</t>
  </si>
  <si>
    <t>sa657853</t>
  </si>
  <si>
    <t>Zach Eflin</t>
  </si>
  <si>
    <t>Nate Adcock</t>
  </si>
  <si>
    <t>sa737873</t>
  </si>
  <si>
    <t>Chad Girodo</t>
  </si>
  <si>
    <t>sa503209</t>
  </si>
  <si>
    <t>Tanner Poppe</t>
  </si>
  <si>
    <t>sa501734</t>
  </si>
  <si>
    <t>Patrick Schuster</t>
  </si>
  <si>
    <t>Ben Rowen</t>
  </si>
  <si>
    <t>Shaun Marcum</t>
  </si>
  <si>
    <t>Robert Carson</t>
  </si>
  <si>
    <t>sa658932</t>
  </si>
  <si>
    <t>Brandon Farley</t>
  </si>
  <si>
    <t>sa287103</t>
  </si>
  <si>
    <t>Jesus Castillo</t>
  </si>
  <si>
    <t>David Hale</t>
  </si>
  <si>
    <t>sa454968</t>
  </si>
  <si>
    <t>Malcom Culver</t>
  </si>
  <si>
    <t>sa328152</t>
  </si>
  <si>
    <t>Fabian Williamson</t>
  </si>
  <si>
    <t>Matt Harrison</t>
  </si>
  <si>
    <t>sa328214</t>
  </si>
  <si>
    <t>Shane Dyer</t>
  </si>
  <si>
    <t>sa526353</t>
  </si>
  <si>
    <t>Jimmy Reyes</t>
  </si>
  <si>
    <t>sa326720</t>
  </si>
  <si>
    <t>Lee Hyde</t>
  </si>
  <si>
    <t>sa393322</t>
  </si>
  <si>
    <t>Kelvin Perez</t>
  </si>
  <si>
    <t>Ryan Feierabend</t>
  </si>
  <si>
    <t>Evan Meek</t>
  </si>
  <si>
    <t>Kyle Barraclough</t>
  </si>
  <si>
    <t>sa504204</t>
  </si>
  <si>
    <t>Jhonatan Ramos</t>
  </si>
  <si>
    <t>sa658169</t>
  </si>
  <si>
    <t>Nolan Becker</t>
  </si>
  <si>
    <t>sa738334</t>
  </si>
  <si>
    <t>Jose De Leon</t>
  </si>
  <si>
    <t>sa392174</t>
  </si>
  <si>
    <t>Timothy Sexton</t>
  </si>
  <si>
    <t>sa827385</t>
  </si>
  <si>
    <t>David Speer</t>
  </si>
  <si>
    <t>sa508769</t>
  </si>
  <si>
    <t>Conrado Garza</t>
  </si>
  <si>
    <t>sa658338</t>
  </si>
  <si>
    <t>Paul Paez</t>
  </si>
  <si>
    <t>sa323426</t>
  </si>
  <si>
    <t>Wilkins Arias</t>
  </si>
  <si>
    <t>Nefi Ogando</t>
  </si>
  <si>
    <t>B.J. Rosenberg</t>
  </si>
  <si>
    <t>Seth Rosin</t>
  </si>
  <si>
    <t>Alfredo Aceves</t>
  </si>
  <si>
    <t>sa829611</t>
  </si>
  <si>
    <t>Montana Durapau</t>
  </si>
  <si>
    <t>Danny Duffy</t>
  </si>
  <si>
    <t>sa599309</t>
  </si>
  <si>
    <t>Zach Kroenke</t>
  </si>
  <si>
    <t>Eric Fornataro</t>
  </si>
  <si>
    <t>Shairon Martis</t>
  </si>
  <si>
    <t>Clay Rapada</t>
  </si>
  <si>
    <t>Donovan Hand</t>
  </si>
  <si>
    <t>sa737888</t>
  </si>
  <si>
    <t>Adam Cimber</t>
  </si>
  <si>
    <t>Anthony DeSclafani</t>
  </si>
  <si>
    <t>sa507006</t>
  </si>
  <si>
    <t>Raymundo Montero</t>
  </si>
  <si>
    <t>sa577999</t>
  </si>
  <si>
    <t>David Colvin</t>
  </si>
  <si>
    <t>Mark Hendrickson</t>
  </si>
  <si>
    <t>sa578007</t>
  </si>
  <si>
    <t>Christian Jones</t>
  </si>
  <si>
    <t>sa546457</t>
  </si>
  <si>
    <t>Jonathan Escudero</t>
  </si>
  <si>
    <t>Yohan Flande</t>
  </si>
  <si>
    <t>R.A. Dickey</t>
  </si>
  <si>
    <t>Bobby Korecky</t>
  </si>
  <si>
    <t>sa390376</t>
  </si>
  <si>
    <t>Brock Huntzinger</t>
  </si>
  <si>
    <t>Roy Halladay</t>
  </si>
  <si>
    <t>sa658027</t>
  </si>
  <si>
    <t>Stephen Johnson</t>
  </si>
  <si>
    <t>A.J. Achter</t>
  </si>
  <si>
    <t>sa577693</t>
  </si>
  <si>
    <t>Ronnie Shaban</t>
  </si>
  <si>
    <t>sa605405</t>
  </si>
  <si>
    <t>Cody Davis</t>
  </si>
  <si>
    <t>sa203630</t>
  </si>
  <si>
    <t>Victor Moreno</t>
  </si>
  <si>
    <t>Logan Kensing</t>
  </si>
  <si>
    <t>sa597792</t>
  </si>
  <si>
    <t>Robert Stephenson</t>
  </si>
  <si>
    <t>sa598245</t>
  </si>
  <si>
    <t>Nick Mutz</t>
  </si>
  <si>
    <t>sa577952</t>
  </si>
  <si>
    <t>Devin Jones</t>
  </si>
  <si>
    <t>sa658004</t>
  </si>
  <si>
    <t>Corey Black</t>
  </si>
  <si>
    <t>sa549090</t>
  </si>
  <si>
    <t>Bret Mitchell</t>
  </si>
  <si>
    <t>sa580373</t>
  </si>
  <si>
    <t>Owen Jones</t>
  </si>
  <si>
    <t>sa658572</t>
  </si>
  <si>
    <t>Geoff Broussard</t>
  </si>
  <si>
    <t>sa501666</t>
  </si>
  <si>
    <t>John Mincone</t>
  </si>
  <si>
    <t>Zach Lee</t>
  </si>
  <si>
    <t>sa509713</t>
  </si>
  <si>
    <t>Ozzie Mendez</t>
  </si>
  <si>
    <t>sa503291</t>
  </si>
  <si>
    <t>Kyle Martin</t>
  </si>
  <si>
    <t>Javy Guerra</t>
  </si>
  <si>
    <t>Jim Miller</t>
  </si>
  <si>
    <t>sa549670</t>
  </si>
  <si>
    <t>Justin Gallant</t>
  </si>
  <si>
    <t>Scott Feldman</t>
  </si>
  <si>
    <t>sa577676</t>
  </si>
  <si>
    <t>Andrew Kittredge</t>
  </si>
  <si>
    <t>Simon Castro</t>
  </si>
  <si>
    <t>sa509281</t>
  </si>
  <si>
    <t>sa577659</t>
  </si>
  <si>
    <t>Tyler Mizenko</t>
  </si>
  <si>
    <t>Manny Banuelos</t>
  </si>
  <si>
    <t>sa502327</t>
  </si>
  <si>
    <t>Tyler Sturdevant</t>
  </si>
  <si>
    <t>sa507733</t>
  </si>
  <si>
    <t>Jose Mavare</t>
  </si>
  <si>
    <t>Felipe Rivero</t>
  </si>
  <si>
    <t>sa738910</t>
  </si>
  <si>
    <t>Pete Kelich</t>
  </si>
  <si>
    <t>Mark Buehrle</t>
  </si>
  <si>
    <t>Mauricio Robles</t>
  </si>
  <si>
    <t>sa503722</t>
  </si>
  <si>
    <t>Tyler Higgins</t>
  </si>
  <si>
    <t>sa549760</t>
  </si>
  <si>
    <t>Seth Frankoff</t>
  </si>
  <si>
    <t>sa658147</t>
  </si>
  <si>
    <t>Pat Ludwig</t>
  </si>
  <si>
    <t>Michael Kohn</t>
  </si>
  <si>
    <t>Roberto Hernandez</t>
  </si>
  <si>
    <t>sa501771</t>
  </si>
  <si>
    <t>Pierce Johnson</t>
  </si>
  <si>
    <t>sa392162</t>
  </si>
  <si>
    <t>Barret Loux</t>
  </si>
  <si>
    <t>sa549733</t>
  </si>
  <si>
    <t>Daniel Gibson</t>
  </si>
  <si>
    <t>sa577722</t>
  </si>
  <si>
    <t>Derek Self</t>
  </si>
  <si>
    <t>sa508100</t>
  </si>
  <si>
    <t>Juan Oramas</t>
  </si>
  <si>
    <t>Carlos Frias</t>
  </si>
  <si>
    <t>sa328511</t>
  </si>
  <si>
    <t>Jesus Sanchez</t>
  </si>
  <si>
    <t>Brandon Beachy</t>
  </si>
  <si>
    <t>sa578979</t>
  </si>
  <si>
    <t>Matt Chaffee</t>
  </si>
  <si>
    <t>sa658343</t>
  </si>
  <si>
    <t>Louis Head</t>
  </si>
  <si>
    <t>sa578783</t>
  </si>
  <si>
    <t>Lindsey Caughel</t>
  </si>
  <si>
    <t>sa738242</t>
  </si>
  <si>
    <t>Brett Mckinney</t>
  </si>
  <si>
    <t>Roman Mendez</t>
  </si>
  <si>
    <t>Chance Ruffin</t>
  </si>
  <si>
    <t>sa502234</t>
  </si>
  <si>
    <t>Mario Gonzalez</t>
  </si>
  <si>
    <t>sa509479</t>
  </si>
  <si>
    <t>Antonio Garzon</t>
  </si>
  <si>
    <t>Cory Burns</t>
  </si>
  <si>
    <t>Brett Myers</t>
  </si>
  <si>
    <t>sa738221</t>
  </si>
  <si>
    <t>Sam Alvis</t>
  </si>
  <si>
    <t>sa597438</t>
  </si>
  <si>
    <t>Jarlin Garcia</t>
  </si>
  <si>
    <t>David Martinez</t>
  </si>
  <si>
    <t>sa739877</t>
  </si>
  <si>
    <t>Tom Jameson</t>
  </si>
  <si>
    <t>sa501977</t>
  </si>
  <si>
    <t>Ryan Beckman</t>
  </si>
  <si>
    <t>sa737839</t>
  </si>
  <si>
    <t>Mike Adams</t>
  </si>
  <si>
    <t>sa548642</t>
  </si>
  <si>
    <t>Tony Cordoba</t>
  </si>
  <si>
    <t>Rhiner Cruz</t>
  </si>
  <si>
    <t>Ryan Vogelsong</t>
  </si>
  <si>
    <t>sa657860</t>
  </si>
  <si>
    <t>Max Fried</t>
  </si>
  <si>
    <t>Edinson Volquez</t>
  </si>
  <si>
    <t>sa503560</t>
  </si>
  <si>
    <t>Roman Madrid</t>
  </si>
  <si>
    <t>Dan Straily</t>
  </si>
  <si>
    <t>sa502751</t>
  </si>
  <si>
    <t>Parker Markel</t>
  </si>
  <si>
    <t>sa504429</t>
  </si>
  <si>
    <t>Federico Castaneda</t>
  </si>
  <si>
    <t>Kyle Lohse</t>
  </si>
  <si>
    <t>sa599371</t>
  </si>
  <si>
    <t>Chris Mazza</t>
  </si>
  <si>
    <t>sa598185</t>
  </si>
  <si>
    <t>Blair Walters</t>
  </si>
  <si>
    <t>sa454858</t>
  </si>
  <si>
    <t>Ryan Doolittle</t>
  </si>
  <si>
    <t>Aaron Thompson</t>
  </si>
  <si>
    <t>Brandon Lyon</t>
  </si>
  <si>
    <t>sa737840</t>
  </si>
  <si>
    <t>Kyle Bartsch</t>
  </si>
  <si>
    <t>sa598288</t>
  </si>
  <si>
    <t>Adrian Sampson</t>
  </si>
  <si>
    <t>sa327755</t>
  </si>
  <si>
    <t>Paul Oseguera</t>
  </si>
  <si>
    <t>sa548466</t>
  </si>
  <si>
    <t>Zack Weiss</t>
  </si>
  <si>
    <t>Jonathan Pettibone</t>
  </si>
  <si>
    <t>sa577715</t>
  </si>
  <si>
    <t>Will Clinard</t>
  </si>
  <si>
    <t>Vincent Velasquez</t>
  </si>
  <si>
    <t>Adam Russell</t>
  </si>
  <si>
    <t>sa621650</t>
  </si>
  <si>
    <t>Joey Denato</t>
  </si>
  <si>
    <t>sa501949</t>
  </si>
  <si>
    <t>Chris Gloor</t>
  </si>
  <si>
    <t>sa203803</t>
  </si>
  <si>
    <t>Hugo Castellanos</t>
  </si>
  <si>
    <t>Ryan Dennick</t>
  </si>
  <si>
    <t>sa828999</t>
  </si>
  <si>
    <t>Chris Sadberry</t>
  </si>
  <si>
    <t>sa526542</t>
  </si>
  <si>
    <t>Grayson Garvin</t>
  </si>
  <si>
    <t>Cody Martin</t>
  </si>
  <si>
    <t>sa393279</t>
  </si>
  <si>
    <t>Marco Duarte</t>
  </si>
  <si>
    <t>sa526274</t>
  </si>
  <si>
    <t>Cole Johnson</t>
  </si>
  <si>
    <t>sa546467</t>
  </si>
  <si>
    <t>Kender Villegas</t>
  </si>
  <si>
    <t>Logan Verrett</t>
  </si>
  <si>
    <t>Casey Coleman</t>
  </si>
  <si>
    <t>Andrew Bellatti</t>
  </si>
  <si>
    <t>Rafael Betancourt</t>
  </si>
  <si>
    <t>Josh Kinney</t>
  </si>
  <si>
    <t>Manny Corpas</t>
  </si>
  <si>
    <t>sa548553</t>
  </si>
  <si>
    <t>Neil Holland</t>
  </si>
  <si>
    <t>sa506935</t>
  </si>
  <si>
    <t>Darwin Frias</t>
  </si>
  <si>
    <t>Adam Morgan</t>
  </si>
  <si>
    <t>sa621465</t>
  </si>
  <si>
    <t>Austin Voth</t>
  </si>
  <si>
    <t>Andrew Carignan</t>
  </si>
  <si>
    <t>Brad Mills</t>
  </si>
  <si>
    <t>Jered Weaver</t>
  </si>
  <si>
    <t>Nick Maronde</t>
  </si>
  <si>
    <t>sa599698</t>
  </si>
  <si>
    <t>Seth Lugo</t>
  </si>
  <si>
    <t>Scott Maine</t>
  </si>
  <si>
    <t>sa388834</t>
  </si>
  <si>
    <t>Nick Schmidt</t>
  </si>
  <si>
    <t>sa737917</t>
  </si>
  <si>
    <t>David Napoli</t>
  </si>
  <si>
    <t>sa597766</t>
  </si>
  <si>
    <t>Joe Musgrove</t>
  </si>
  <si>
    <t>sa202013</t>
  </si>
  <si>
    <t>Juan Cedeno</t>
  </si>
  <si>
    <t>sa295372</t>
  </si>
  <si>
    <t>Bronson Arroyo</t>
  </si>
  <si>
    <t>sa328425</t>
  </si>
  <si>
    <t>Drew Hayes</t>
  </si>
  <si>
    <t>Eury De la Rosa</t>
  </si>
  <si>
    <t>sa738615</t>
  </si>
  <si>
    <t>Rob Rogers</t>
  </si>
  <si>
    <t>sa658244</t>
  </si>
  <si>
    <t>sa205934</t>
  </si>
  <si>
    <t>Edgar Martinez</t>
  </si>
  <si>
    <t>sa597186</t>
  </si>
  <si>
    <t>Gian Rizzo</t>
  </si>
  <si>
    <t>sa500726</t>
  </si>
  <si>
    <t>Matt Purke</t>
  </si>
  <si>
    <t>sa549720</t>
  </si>
  <si>
    <t>Ben Lively</t>
  </si>
  <si>
    <t>Brian Johnson</t>
  </si>
  <si>
    <t>Henry Owens</t>
  </si>
  <si>
    <t>sa507176</t>
  </si>
  <si>
    <t>Cesar Vargas</t>
  </si>
  <si>
    <t>Andrew Albers</t>
  </si>
  <si>
    <t>sa658674</t>
  </si>
  <si>
    <t>Jasvir Rakkar</t>
  </si>
  <si>
    <t>sa501724</t>
  </si>
  <si>
    <t>Jim Walczak</t>
  </si>
  <si>
    <t>sa599077</t>
  </si>
  <si>
    <t>Frankie Reed</t>
  </si>
  <si>
    <t>Keith Hessler</t>
  </si>
  <si>
    <t>sa598114</t>
  </si>
  <si>
    <t>Danny Miranda</t>
  </si>
  <si>
    <t>sa506632</t>
  </si>
  <si>
    <t>Jose Almarante</t>
  </si>
  <si>
    <t>Aaron Cook</t>
  </si>
  <si>
    <t>Erasmo Ramirez</t>
  </si>
  <si>
    <t>sa658009</t>
  </si>
  <si>
    <t>Ty Blach</t>
  </si>
  <si>
    <t>sa658369</t>
  </si>
  <si>
    <t>Jorge Zavala</t>
  </si>
  <si>
    <t>sa549814</t>
  </si>
  <si>
    <t>Jeff Urlaub</t>
  </si>
  <si>
    <t>Rodrigo Lopez</t>
  </si>
  <si>
    <t>sa506778</t>
  </si>
  <si>
    <t>Jose Jose</t>
  </si>
  <si>
    <t>sa658155</t>
  </si>
  <si>
    <t>Josh Wall</t>
  </si>
  <si>
    <t>sa547857</t>
  </si>
  <si>
    <t>Enosil Tejeda</t>
  </si>
  <si>
    <t>sa503562</t>
  </si>
  <si>
    <t>Robert Orlan</t>
  </si>
  <si>
    <t>sa738707</t>
  </si>
  <si>
    <t>Zach Loraine</t>
  </si>
  <si>
    <t>Pedro Beato</t>
  </si>
  <si>
    <t>sa577975</t>
  </si>
  <si>
    <t>Andrew Leenhouts</t>
  </si>
  <si>
    <t>Justin Thomas</t>
  </si>
  <si>
    <t>sa549200</t>
  </si>
  <si>
    <t>Ryan Rodebaugh</t>
  </si>
  <si>
    <t>sa509258</t>
  </si>
  <si>
    <t>Jorge Ibarra</t>
  </si>
  <si>
    <t>sa389906</t>
  </si>
  <si>
    <t>Bobby Bramhall</t>
  </si>
  <si>
    <t>sa621598</t>
  </si>
  <si>
    <t>Chris Stratton</t>
  </si>
  <si>
    <t>sa549128</t>
  </si>
  <si>
    <t>Gabriel Ynoa</t>
  </si>
  <si>
    <t>sa548285</t>
  </si>
  <si>
    <t>Nick Kingham</t>
  </si>
  <si>
    <t>Justin Nicolino</t>
  </si>
  <si>
    <t>Phillippe Aumont</t>
  </si>
  <si>
    <t>sa549863</t>
  </si>
  <si>
    <t>Ryan Sherriff</t>
  </si>
  <si>
    <t>sa599576</t>
  </si>
  <si>
    <t>Michael Thomas</t>
  </si>
  <si>
    <t>Matt Grace</t>
  </si>
  <si>
    <t>sa599378</t>
  </si>
  <si>
    <t>Jharel Cotton</t>
  </si>
  <si>
    <t>sa548391</t>
  </si>
  <si>
    <t>Matt Hauser</t>
  </si>
  <si>
    <t>sa736324</t>
  </si>
  <si>
    <t>Julio Urias</t>
  </si>
  <si>
    <t>sa226312</t>
  </si>
  <si>
    <t>Dustin Molleken</t>
  </si>
  <si>
    <t>sa548099</t>
  </si>
  <si>
    <t>Victor Araujo</t>
  </si>
  <si>
    <t>sa621382</t>
  </si>
  <si>
    <t>Ben Klimesh</t>
  </si>
  <si>
    <t>John Cornely</t>
  </si>
  <si>
    <t>Chris Capuano</t>
  </si>
  <si>
    <t>sa658240</t>
  </si>
  <si>
    <t>Chris Heston</t>
  </si>
  <si>
    <t>sa548063</t>
  </si>
  <si>
    <t>sa599578</t>
  </si>
  <si>
    <t>Cody Fassold</t>
  </si>
  <si>
    <t>Jeremy Horst</t>
  </si>
  <si>
    <t>sa504003</t>
  </si>
  <si>
    <t>Adrian Salcedo</t>
  </si>
  <si>
    <t>sa602912</t>
  </si>
  <si>
    <t>Randy Wells</t>
  </si>
  <si>
    <t>Martin Perez</t>
  </si>
  <si>
    <t>sa328221</t>
  </si>
  <si>
    <t>Jeff Walters</t>
  </si>
  <si>
    <t>Joe Kelly</t>
  </si>
  <si>
    <t>Pedro Figueroa</t>
  </si>
  <si>
    <t>sa502763</t>
  </si>
  <si>
    <t>Thomas Chism</t>
  </si>
  <si>
    <t>sa579472</t>
  </si>
  <si>
    <t>Arik Sikula</t>
  </si>
  <si>
    <t>Brandon Cumpton</t>
  </si>
  <si>
    <t>Alex Meyer</t>
  </si>
  <si>
    <t>Ross Wolf</t>
  </si>
  <si>
    <t>sa738940</t>
  </si>
  <si>
    <t>Nick Lomascolo</t>
  </si>
  <si>
    <t>Logan Darnell</t>
  </si>
  <si>
    <t>sa738332</t>
  </si>
  <si>
    <t>Will Morris</t>
  </si>
  <si>
    <t>sa598568</t>
  </si>
  <si>
    <t>Phil Mccormick</t>
  </si>
  <si>
    <t>sa597787</t>
  </si>
  <si>
    <t>Taylor Guerrieri</t>
  </si>
  <si>
    <t>sa654743</t>
  </si>
  <si>
    <t>Miguel Aguilar</t>
  </si>
  <si>
    <t>Alex Wilson</t>
  </si>
  <si>
    <t>sa658235</t>
  </si>
  <si>
    <t>Thomas Harlan</t>
  </si>
  <si>
    <t>sa526239</t>
  </si>
  <si>
    <t>Justin Wright</t>
  </si>
  <si>
    <t>sa526810</t>
  </si>
  <si>
    <t>Sean Bierman</t>
  </si>
  <si>
    <t>Caleb Thielbar</t>
  </si>
  <si>
    <t>Josh Lindblom</t>
  </si>
  <si>
    <t>sa550551</t>
  </si>
  <si>
    <t>Jhondaniel Medina</t>
  </si>
  <si>
    <t>sa578236</t>
  </si>
  <si>
    <t>Eric Eadington</t>
  </si>
  <si>
    <t>sa549689</t>
  </si>
  <si>
    <t>Christian Meza</t>
  </si>
  <si>
    <t>Shane Greene</t>
  </si>
  <si>
    <t>Deunte Heath</t>
  </si>
  <si>
    <t>Ryan O'Rourke</t>
  </si>
  <si>
    <t>sa455162</t>
  </si>
  <si>
    <t>Bryan Evans</t>
  </si>
  <si>
    <t>sa598816</t>
  </si>
  <si>
    <t>James Pugliese</t>
  </si>
  <si>
    <t>Jason Marquis</t>
  </si>
  <si>
    <t>Brian Burres</t>
  </si>
  <si>
    <t>Mike Foltynewicz</t>
  </si>
  <si>
    <t>Brandon Workman</t>
  </si>
  <si>
    <t>Chad Smith</t>
  </si>
  <si>
    <t>sa738472</t>
  </si>
  <si>
    <t>Kyle Lloyd</t>
  </si>
  <si>
    <t>sa550011</t>
  </si>
  <si>
    <t>Tyler Bremer</t>
  </si>
  <si>
    <t>sa549105</t>
  </si>
  <si>
    <t>Tyler Knigge</t>
  </si>
  <si>
    <t>sa657487</t>
  </si>
  <si>
    <t>Shawn Armstrong</t>
  </si>
  <si>
    <t>sa546459</t>
  </si>
  <si>
    <t>Anderson Gerdel</t>
  </si>
  <si>
    <t>sa543294</t>
  </si>
  <si>
    <t>Juan Noriega</t>
  </si>
  <si>
    <t>sa401631</t>
  </si>
  <si>
    <t>Benino Pruneda</t>
  </si>
  <si>
    <t>sa388993</t>
  </si>
  <si>
    <t>Justin Friend</t>
  </si>
  <si>
    <t>sa501947</t>
  </si>
  <si>
    <t>Jorge Reyes</t>
  </si>
  <si>
    <t>James McDonald</t>
  </si>
  <si>
    <t>sa525886</t>
  </si>
  <si>
    <t>Logan Billbrough</t>
  </si>
  <si>
    <t>Daniel McCutchen</t>
  </si>
  <si>
    <t>Jerome Williams</t>
  </si>
  <si>
    <t>sa738352</t>
  </si>
  <si>
    <t>Sean Townsley</t>
  </si>
  <si>
    <t>sa737842</t>
  </si>
  <si>
    <t>Trevor Frank</t>
  </si>
  <si>
    <t>Ubaldo Jimenez</t>
  </si>
  <si>
    <t>A.J. Griffin</t>
  </si>
  <si>
    <t>sa549296</t>
  </si>
  <si>
    <t>Hamilton Bennett</t>
  </si>
  <si>
    <t>sa738418</t>
  </si>
  <si>
    <t>Dusten Knight</t>
  </si>
  <si>
    <t>sa502783</t>
  </si>
  <si>
    <t>Robert Benincasa</t>
  </si>
  <si>
    <t>sa503241</t>
  </si>
  <si>
    <t>Chris Manno</t>
  </si>
  <si>
    <t>Joe Martinez</t>
  </si>
  <si>
    <t>sa454537</t>
  </si>
  <si>
    <t>Ethan Hollingsworth</t>
  </si>
  <si>
    <t>sa597835</t>
  </si>
  <si>
    <t>Tyler Glasnow</t>
  </si>
  <si>
    <t>sa503034</t>
  </si>
  <si>
    <t>Eliecer Navarro</t>
  </si>
  <si>
    <t>sa185282</t>
  </si>
  <si>
    <t>Leobardo Moreno</t>
  </si>
  <si>
    <t>Oliver Drake</t>
  </si>
  <si>
    <t>Jason Vargas</t>
  </si>
  <si>
    <t>sa502347</t>
  </si>
  <si>
    <t>Kyle Hooper</t>
  </si>
  <si>
    <t>sa549475</t>
  </si>
  <si>
    <t>Sam Wilson</t>
  </si>
  <si>
    <t>Mike Kickham</t>
  </si>
  <si>
    <t>Dave Bush</t>
  </si>
  <si>
    <t>sa658588</t>
  </si>
  <si>
    <t>Lee Stoppelman</t>
  </si>
  <si>
    <t>Andrew Werner</t>
  </si>
  <si>
    <t>sa294420</t>
  </si>
  <si>
    <t>Gabriel Alfaro</t>
  </si>
  <si>
    <t>Brandon Cunniff</t>
  </si>
  <si>
    <t>sa738148</t>
  </si>
  <si>
    <t>Cody Ege</t>
  </si>
  <si>
    <t>Eduardo Sanchez</t>
  </si>
  <si>
    <t>Neftali Feliz</t>
  </si>
  <si>
    <t>Cesar Jimenez</t>
  </si>
  <si>
    <t>Mark Lowe</t>
  </si>
  <si>
    <t>Jeff Manship</t>
  </si>
  <si>
    <t>Justin Marks</t>
  </si>
  <si>
    <t>sa550547</t>
  </si>
  <si>
    <t>Esmerling De La Rosa</t>
  </si>
  <si>
    <t>sa577012</t>
  </si>
  <si>
    <t>Mitchell Lambson</t>
  </si>
  <si>
    <t>sa548277</t>
  </si>
  <si>
    <t>Ralston Cash</t>
  </si>
  <si>
    <t>sa738986</t>
  </si>
  <si>
    <t>Kevin Herget</t>
  </si>
  <si>
    <t>Tim Cooney</t>
  </si>
  <si>
    <t>sa526875</t>
  </si>
  <si>
    <t>Kaleb Fleck</t>
  </si>
  <si>
    <t>Jake Odorizzi</t>
  </si>
  <si>
    <t>sa597770</t>
  </si>
  <si>
    <t>Kyle Crick</t>
  </si>
  <si>
    <t>Justin Germano</t>
  </si>
  <si>
    <t>sa659553</t>
  </si>
  <si>
    <t>Francisco Carrillo</t>
  </si>
  <si>
    <t>sa294706</t>
  </si>
  <si>
    <t>Jason Urquidez</t>
  </si>
  <si>
    <t>Chad Beck</t>
  </si>
  <si>
    <t>sa503340</t>
  </si>
  <si>
    <t>Joshua Lucas</t>
  </si>
  <si>
    <t>Maikel Cleto</t>
  </si>
  <si>
    <t>Bud Norris</t>
  </si>
  <si>
    <t>Ted Lilly</t>
  </si>
  <si>
    <t>sa510226</t>
  </si>
  <si>
    <t>Jeremy Berg</t>
  </si>
  <si>
    <t>sa290174</t>
  </si>
  <si>
    <t>Tyler Herron</t>
  </si>
  <si>
    <t>Kevin Millwood</t>
  </si>
  <si>
    <t>sa658236</t>
  </si>
  <si>
    <t>Blake Logan</t>
  </si>
  <si>
    <t>sa738149</t>
  </si>
  <si>
    <t>Tyler Kinley</t>
  </si>
  <si>
    <t>Donn Roach</t>
  </si>
  <si>
    <t>sa577757</t>
  </si>
  <si>
    <t>Tyler Pill</t>
  </si>
  <si>
    <t>sa326879</t>
  </si>
  <si>
    <t>Travis Webb</t>
  </si>
  <si>
    <t>sa392877</t>
  </si>
  <si>
    <t>sa621016</t>
  </si>
  <si>
    <t>Mason Melotakis</t>
  </si>
  <si>
    <t>Chad Jenkins</t>
  </si>
  <si>
    <t>sa708210</t>
  </si>
  <si>
    <t>Cole Swanson</t>
  </si>
  <si>
    <t>Brian Flynn</t>
  </si>
  <si>
    <t>C.J. Riefenhauser</t>
  </si>
  <si>
    <t>Carl Pavano</t>
  </si>
  <si>
    <t>J.R. Graham</t>
  </si>
  <si>
    <t>sa455267</t>
  </si>
  <si>
    <t>Bryce Stowell</t>
  </si>
  <si>
    <t>Frankie Montas</t>
  </si>
  <si>
    <t>sa549657</t>
  </si>
  <si>
    <t>Jared Lakind</t>
  </si>
  <si>
    <t>sa503637</t>
  </si>
  <si>
    <t>Armando Rodriguez</t>
  </si>
  <si>
    <t>Chris Resop</t>
  </si>
  <si>
    <t>sa739036</t>
  </si>
  <si>
    <t>Tyler Rogers</t>
  </si>
  <si>
    <t>Christian Friedrich</t>
  </si>
  <si>
    <t>sa455525</t>
  </si>
  <si>
    <t>Bryce Bandilla</t>
  </si>
  <si>
    <t>sa505276</t>
  </si>
  <si>
    <t>Edward Santos</t>
  </si>
  <si>
    <t>Jarrod Parker</t>
  </si>
  <si>
    <t>sa392068</t>
  </si>
  <si>
    <t>Paul Demny</t>
  </si>
  <si>
    <t>sa526352</t>
  </si>
  <si>
    <t>Alex Wimmers</t>
  </si>
  <si>
    <t>Jordan Lyles</t>
  </si>
  <si>
    <t>sa744476</t>
  </si>
  <si>
    <t>Eric Yardley</t>
  </si>
  <si>
    <t>Joe Paterson</t>
  </si>
  <si>
    <t>sa658270</t>
  </si>
  <si>
    <t>Alexander Wilson</t>
  </si>
  <si>
    <t>sa502049</t>
  </si>
  <si>
    <t>John Stilson</t>
  </si>
  <si>
    <t>sa390308</t>
  </si>
  <si>
    <t>Sam Runion</t>
  </si>
  <si>
    <t>Rudy Owens</t>
  </si>
  <si>
    <t>Wei-Yin Chen</t>
  </si>
  <si>
    <t>sa244198</t>
  </si>
  <si>
    <t>Luis Ramirez</t>
  </si>
  <si>
    <t>Daisuke Matsuzaka</t>
  </si>
  <si>
    <t>sa528296</t>
  </si>
  <si>
    <t>Pedro Rodriguez</t>
  </si>
  <si>
    <t>sa326256</t>
  </si>
  <si>
    <t>David Bromberg</t>
  </si>
  <si>
    <t>Pat McCoy</t>
  </si>
  <si>
    <t>Michael Stutes</t>
  </si>
  <si>
    <t>sa603091</t>
  </si>
  <si>
    <t>David Peterson</t>
  </si>
  <si>
    <t>Jonathan Sanchez</t>
  </si>
  <si>
    <t>sa545076</t>
  </si>
  <si>
    <t>Mark Lamm</t>
  </si>
  <si>
    <t>Matt Daley</t>
  </si>
  <si>
    <t>Dylan Axelrod</t>
  </si>
  <si>
    <t>Mike Montgomery</t>
  </si>
  <si>
    <t>Tyler Robertson</t>
  </si>
  <si>
    <t>sa549392</t>
  </si>
  <si>
    <t>Boone Whiting</t>
  </si>
  <si>
    <t>sa502177</t>
  </si>
  <si>
    <t>John Church</t>
  </si>
  <si>
    <t>Kevin Chapman</t>
  </si>
  <si>
    <t>Tsuyoshi Wada</t>
  </si>
  <si>
    <t>Rob Rasmussen</t>
  </si>
  <si>
    <t>sa501452</t>
  </si>
  <si>
    <t>Nathan Baker</t>
  </si>
  <si>
    <t>Dillon Gee</t>
  </si>
  <si>
    <t>Noe Ramirez</t>
  </si>
  <si>
    <t>Kevin Gausman</t>
  </si>
  <si>
    <t>sa549813</t>
  </si>
  <si>
    <t>DJ Snelten</t>
  </si>
  <si>
    <t>Todd Redmond</t>
  </si>
  <si>
    <t>Edgmer Escalona</t>
  </si>
  <si>
    <t>Eric Stults</t>
  </si>
  <si>
    <t>David Aardsma</t>
  </si>
  <si>
    <t>Jose De Paula</t>
  </si>
  <si>
    <t>Matt Moore</t>
  </si>
  <si>
    <t>sa505053</t>
  </si>
  <si>
    <t>Chia-Jen Lo</t>
  </si>
  <si>
    <t>Kevin Whelan</t>
  </si>
  <si>
    <t>Clayton Mortensen</t>
  </si>
  <si>
    <t>Luke Putkonen</t>
  </si>
  <si>
    <t>Kendry Flores</t>
  </si>
  <si>
    <t>sa545242</t>
  </si>
  <si>
    <t>Tyler Waldron</t>
  </si>
  <si>
    <t>Brian Sanches</t>
  </si>
  <si>
    <t>Matt Palmer</t>
  </si>
  <si>
    <t>Ross Ohlendorf</t>
  </si>
  <si>
    <t>Jeremy Hefner</t>
  </si>
  <si>
    <t>Mike Ekstrom</t>
  </si>
  <si>
    <t>Ryan Dempster</t>
  </si>
  <si>
    <t>Taylor Hill</t>
  </si>
  <si>
    <t>Carlos Contreras</t>
  </si>
  <si>
    <t>Jake Westbrook</t>
  </si>
  <si>
    <t>sa327124</t>
  </si>
  <si>
    <t>Paolo Espino</t>
  </si>
  <si>
    <t>sa739649</t>
  </si>
  <si>
    <t>Sam Holland</t>
  </si>
  <si>
    <t>sa825570</t>
  </si>
  <si>
    <t>Pete Perez</t>
  </si>
  <si>
    <t>sa506550</t>
  </si>
  <si>
    <t>Andy Otero</t>
  </si>
  <si>
    <t>Doug Davis</t>
  </si>
  <si>
    <t>sa552222</t>
  </si>
  <si>
    <t>Isaac Sanchez</t>
  </si>
  <si>
    <t>Edgar Gonzalez</t>
  </si>
  <si>
    <t>sa386802</t>
  </si>
  <si>
    <t>Pat Egan</t>
  </si>
  <si>
    <t>Jorge de la Rosa</t>
  </si>
  <si>
    <t>Peter Moylan</t>
  </si>
  <si>
    <t>Kyle Drabek</t>
  </si>
  <si>
    <t>Vidal Nuno</t>
  </si>
  <si>
    <t>Jesse Hahn</t>
  </si>
  <si>
    <t>sa454441</t>
  </si>
  <si>
    <t>Cody Satterwhite</t>
  </si>
  <si>
    <t>Bobby Cassevah</t>
  </si>
  <si>
    <t>Dustin Moseley</t>
  </si>
  <si>
    <t>Shawn Camp</t>
  </si>
  <si>
    <t>sa455120</t>
  </si>
  <si>
    <t>Pete Ruiz</t>
  </si>
  <si>
    <t>Chad Billingsley</t>
  </si>
  <si>
    <t>Samuel Deduno</t>
  </si>
  <si>
    <t>Jorge Rondon</t>
  </si>
  <si>
    <t>sa504797</t>
  </si>
  <si>
    <t>sa504074</t>
  </si>
  <si>
    <t>Miguel Celestino</t>
  </si>
  <si>
    <t>Amauri Sanit</t>
  </si>
  <si>
    <t>Brooks Raley</t>
  </si>
  <si>
    <t>Brad Lincoln</t>
  </si>
  <si>
    <t>sa658788</t>
  </si>
  <si>
    <t>Steven Sabatino</t>
  </si>
  <si>
    <t>Steven Ames</t>
  </si>
  <si>
    <t>Tom Layne</t>
  </si>
  <si>
    <t>sa548718</t>
  </si>
  <si>
    <t>Jose Arias</t>
  </si>
  <si>
    <t>Wilmer Font</t>
  </si>
  <si>
    <t>sa549067</t>
  </si>
  <si>
    <t>Adam Kolarek</t>
  </si>
  <si>
    <t>Steve Delabar</t>
  </si>
  <si>
    <t>Phil Klein</t>
  </si>
  <si>
    <t>Greg Burke</t>
  </si>
  <si>
    <t>sa738372</t>
  </si>
  <si>
    <t>Cody Forsythe</t>
  </si>
  <si>
    <t>sa598762</t>
  </si>
  <si>
    <t>Joey Krehbiel</t>
  </si>
  <si>
    <t>Carlos Zambrano</t>
  </si>
  <si>
    <t>Kyle Farnsworth</t>
  </si>
  <si>
    <t>Liam Hendriks</t>
  </si>
  <si>
    <t>Chris Leroux</t>
  </si>
  <si>
    <t>Shelby Miller</t>
  </si>
  <si>
    <t>sa549271</t>
  </si>
  <si>
    <t>Derek Eitel</t>
  </si>
  <si>
    <t>Dennys Reyes</t>
  </si>
  <si>
    <t>Adam Conley</t>
  </si>
  <si>
    <t>sa658625</t>
  </si>
  <si>
    <t>Mariano Llorens</t>
  </si>
  <si>
    <t>Michael Kirkman</t>
  </si>
  <si>
    <t>John Lannan</t>
  </si>
  <si>
    <t>sa548334</t>
  </si>
  <si>
    <t>Cody Wheeler</t>
  </si>
  <si>
    <t>sa596976</t>
  </si>
  <si>
    <t>Adalberto Mejia</t>
  </si>
  <si>
    <t>Tony Cingrani</t>
  </si>
  <si>
    <t>Tom Koehler</t>
  </si>
  <si>
    <t>Jose De La Torre</t>
  </si>
  <si>
    <t>sa288761</t>
  </si>
  <si>
    <t>Kyler Newby</t>
  </si>
  <si>
    <t>Raul Valdes</t>
  </si>
  <si>
    <t>Jeremy Accardo</t>
  </si>
  <si>
    <t>sa549664</t>
  </si>
  <si>
    <t>Randy Fontanez</t>
  </si>
  <si>
    <t>Josh Spence</t>
  </si>
  <si>
    <t>Steven Wright</t>
  </si>
  <si>
    <t>Robert Coello</t>
  </si>
  <si>
    <t>sa502167</t>
  </si>
  <si>
    <t>Michael Brady</t>
  </si>
  <si>
    <t>sa599283</t>
  </si>
  <si>
    <t>Sean Donatello</t>
  </si>
  <si>
    <t>Ryan Dull</t>
  </si>
  <si>
    <t>sa578922</t>
  </si>
  <si>
    <t>Beck Wheeler</t>
  </si>
  <si>
    <t>sa658577</t>
  </si>
  <si>
    <t>Christopher Nunn</t>
  </si>
  <si>
    <t>Mickey Storey</t>
  </si>
  <si>
    <t>Michael Mariot</t>
  </si>
  <si>
    <t>sa658510</t>
  </si>
  <si>
    <t>Timothy Peterson</t>
  </si>
  <si>
    <t>Joe Beimel</t>
  </si>
  <si>
    <t>sa546531</t>
  </si>
  <si>
    <t>Orlando Castro</t>
  </si>
  <si>
    <t>Travis Blackley</t>
  </si>
  <si>
    <t>Taijuan Walker</t>
  </si>
  <si>
    <t>sa598797</t>
  </si>
  <si>
    <t>Seth Simmons</t>
  </si>
  <si>
    <t>Jose Arredondo</t>
  </si>
  <si>
    <t>Ricky Nolasco</t>
  </si>
  <si>
    <t>sa657489</t>
  </si>
  <si>
    <t>Eury Sanchez</t>
  </si>
  <si>
    <t>Kyle Gibson</t>
  </si>
  <si>
    <t>Andrew Heaney</t>
  </si>
  <si>
    <t>sa738724</t>
  </si>
  <si>
    <t>Ryan Reid</t>
  </si>
  <si>
    <t>Michael Blazek</t>
  </si>
  <si>
    <t>Chaz Roe</t>
  </si>
  <si>
    <t>Heath Hembree</t>
  </si>
  <si>
    <t>Chris Carpenter</t>
  </si>
  <si>
    <t>sa739757</t>
  </si>
  <si>
    <t>Kyle Grana</t>
  </si>
  <si>
    <t>sa597318</t>
  </si>
  <si>
    <t>Gilberto Mendez</t>
  </si>
  <si>
    <t>sa597267</t>
  </si>
  <si>
    <t>Miguel Del Pozo</t>
  </si>
  <si>
    <t>Hector Neris</t>
  </si>
  <si>
    <t>Justin Verlander</t>
  </si>
  <si>
    <t>Jeremy Hellickson</t>
  </si>
  <si>
    <t>Ryan Rowland-Smith</t>
  </si>
  <si>
    <t>Louis Coleman</t>
  </si>
  <si>
    <t>Michael Bowden</t>
  </si>
  <si>
    <t>Roberto Osuna</t>
  </si>
  <si>
    <t>Michael Pineda</t>
  </si>
  <si>
    <t>Nate Karns</t>
  </si>
  <si>
    <t>sa737943</t>
  </si>
  <si>
    <t>Brandon Peterson</t>
  </si>
  <si>
    <t>sa501520</t>
  </si>
  <si>
    <t>Darin Gorski</t>
  </si>
  <si>
    <t>sa328275</t>
  </si>
  <si>
    <t>Jeremy Mcbryde</t>
  </si>
  <si>
    <t>Carlos Fisher</t>
  </si>
  <si>
    <t>Sean Nolin</t>
  </si>
  <si>
    <t>Gavin Floyd</t>
  </si>
  <si>
    <t>sa496300</t>
  </si>
  <si>
    <t>Jon Velasquez</t>
  </si>
  <si>
    <t>Pedro Villarreal</t>
  </si>
  <si>
    <t>sa602910</t>
  </si>
  <si>
    <t>Tyler Webb</t>
  </si>
  <si>
    <t>Yoshinori Tateyama</t>
  </si>
  <si>
    <t>sa598282</t>
  </si>
  <si>
    <t>Ryan Merritt</t>
  </si>
  <si>
    <t>Eric Surkamp</t>
  </si>
  <si>
    <t>sa709717</t>
  </si>
  <si>
    <t>Ivan Nova</t>
  </si>
  <si>
    <t>Derek Holland</t>
  </si>
  <si>
    <t>Matt Garza</t>
  </si>
  <si>
    <t>Ryan Perry</t>
  </si>
  <si>
    <t>sa501508</t>
  </si>
  <si>
    <t>Mark Serrano</t>
  </si>
  <si>
    <t>sa507213</t>
  </si>
  <si>
    <t>Emmanuel De Leon</t>
  </si>
  <si>
    <t>Akeel Morris</t>
  </si>
  <si>
    <t>sa738954</t>
  </si>
  <si>
    <t>Jake Walsh</t>
  </si>
  <si>
    <t>Andrew Taylor</t>
  </si>
  <si>
    <t>Livan Hernandez</t>
  </si>
  <si>
    <t>sa658337</t>
  </si>
  <si>
    <t>Christopher Perry</t>
  </si>
  <si>
    <t>Joe Wieland</t>
  </si>
  <si>
    <t>Johan Santana</t>
  </si>
  <si>
    <t>Mayckol Guaipe</t>
  </si>
  <si>
    <t>sa577669</t>
  </si>
  <si>
    <t>Matt Brazis</t>
  </si>
  <si>
    <t>Ryan Kelly</t>
  </si>
  <si>
    <t>Ryan Buchter</t>
  </si>
  <si>
    <t>sa599285</t>
  </si>
  <si>
    <t>Joshua Smith</t>
  </si>
  <si>
    <t>Casey Janssen</t>
  </si>
  <si>
    <t>James Russell</t>
  </si>
  <si>
    <t>Scott Elbert</t>
  </si>
  <si>
    <t>Duane Below</t>
  </si>
  <si>
    <t>Tommy Kahnle</t>
  </si>
  <si>
    <t>Josh Zeid</t>
  </si>
  <si>
    <t>Ryan Pressly</t>
  </si>
  <si>
    <t>Dan Jennings</t>
  </si>
  <si>
    <t>Enny Romero</t>
  </si>
  <si>
    <t>Brad Brach</t>
  </si>
  <si>
    <t>Daryl Thompson</t>
  </si>
  <si>
    <t>Tanner Roark</t>
  </si>
  <si>
    <t>Joe Savery</t>
  </si>
  <si>
    <t>Drew Hutchison</t>
  </si>
  <si>
    <t>Justin Hampson</t>
  </si>
  <si>
    <t>Mike MacDougal</t>
  </si>
  <si>
    <t>Drew Pomeranz</t>
  </si>
  <si>
    <t>Josh Outman</t>
  </si>
  <si>
    <t>Anthony Bass</t>
  </si>
  <si>
    <t>J.A. Happ</t>
  </si>
  <si>
    <t>Sam LeCure</t>
  </si>
  <si>
    <t>sa526011</t>
  </si>
  <si>
    <t>Michael Dimock</t>
  </si>
  <si>
    <t>Juan Oviedo</t>
  </si>
  <si>
    <t>Anthony Swarzak</t>
  </si>
  <si>
    <t>Kameron Loe</t>
  </si>
  <si>
    <t>Sean Henn</t>
  </si>
  <si>
    <t>sa737897</t>
  </si>
  <si>
    <t>Jimmie Sherfy</t>
  </si>
  <si>
    <t>sa577883</t>
  </si>
  <si>
    <t>Matt Ramsey</t>
  </si>
  <si>
    <t>Marcus Hatley</t>
  </si>
  <si>
    <t>Darin Downs</t>
  </si>
  <si>
    <t>Daniel Norris</t>
  </si>
  <si>
    <t>Jairo Asencio</t>
  </si>
  <si>
    <t>Matt Langwell</t>
  </si>
  <si>
    <t>Frank Francisco</t>
  </si>
  <si>
    <t>sa621510</t>
  </si>
  <si>
    <t>Tucker Healy</t>
  </si>
  <si>
    <t>Roenis Elias</t>
  </si>
  <si>
    <t>Daniel Webb</t>
  </si>
  <si>
    <t>Robbie Ray</t>
  </si>
  <si>
    <t>Joe Ortiz</t>
  </si>
  <si>
    <t>Julio Teheran</t>
  </si>
  <si>
    <t>Wei-Chung Wang</t>
  </si>
  <si>
    <t>sa598259</t>
  </si>
  <si>
    <t>Ross Stripling</t>
  </si>
  <si>
    <t>Chase Anderson</t>
  </si>
  <si>
    <t>Blake Wood</t>
  </si>
  <si>
    <t>Kyle Hendricks</t>
  </si>
  <si>
    <t>sa658836</t>
  </si>
  <si>
    <t>Joseph Donofrio</t>
  </si>
  <si>
    <t>Brandon Gomes</t>
  </si>
  <si>
    <t>Guillermo Moscoso</t>
  </si>
  <si>
    <t>Randy Wolf</t>
  </si>
  <si>
    <t>Jarred Cosart</t>
  </si>
  <si>
    <t>sa599551</t>
  </si>
  <si>
    <t>sa598781</t>
  </si>
  <si>
    <t>Richard Mirowski</t>
  </si>
  <si>
    <t>Dane de la Rosa</t>
  </si>
  <si>
    <t>sa621583</t>
  </si>
  <si>
    <t>Kyle Zimmer</t>
  </si>
  <si>
    <t>Jimmy Nelson</t>
  </si>
  <si>
    <t>Tyson Brummett</t>
  </si>
  <si>
    <t>Curtis Partch</t>
  </si>
  <si>
    <t>Mike Minor</t>
  </si>
  <si>
    <t>Francisley Bueno</t>
  </si>
  <si>
    <t>Giovanni Soto</t>
  </si>
  <si>
    <t>Kevin Gregg</t>
  </si>
  <si>
    <t>sa454983</t>
  </si>
  <si>
    <t>James Leverton</t>
  </si>
  <si>
    <t>Justin Masterson</t>
  </si>
  <si>
    <t>Jake Dunning</t>
  </si>
  <si>
    <t>Freddy Garcia</t>
  </si>
  <si>
    <t>Onelki Garcia</t>
  </si>
  <si>
    <t>Derek Lowe</t>
  </si>
  <si>
    <t>Frank Herrmann</t>
  </si>
  <si>
    <t>Deolis Guerra</t>
  </si>
  <si>
    <t>sa824867</t>
  </si>
  <si>
    <t>Brady Feigl</t>
  </si>
  <si>
    <t>J.J. Hoover</t>
  </si>
  <si>
    <t>Brad Penny</t>
  </si>
  <si>
    <t>Andy Pettitte</t>
  </si>
  <si>
    <t>Chad Durbin</t>
  </si>
  <si>
    <t>Hector Ambriz</t>
  </si>
  <si>
    <t>Ervin Santana</t>
  </si>
  <si>
    <t>Miguel Batista</t>
  </si>
  <si>
    <t>Jaye Chapman</t>
  </si>
  <si>
    <t>David Rollins</t>
  </si>
  <si>
    <t>Cole Kimball</t>
  </si>
  <si>
    <t>Clay Buchholz</t>
  </si>
  <si>
    <t>Andre Rienzo</t>
  </si>
  <si>
    <t>Brian Broderick</t>
  </si>
  <si>
    <t>Chris Rusin</t>
  </si>
  <si>
    <t>sa737837</t>
  </si>
  <si>
    <t>Jacob Rhame</t>
  </si>
  <si>
    <t>Sammy Solis</t>
  </si>
  <si>
    <t>Jonathan Albaladejo</t>
  </si>
  <si>
    <t>Fernando Rodriguez</t>
  </si>
  <si>
    <t>Alberto Cabrera</t>
  </si>
  <si>
    <t>Pedro Feliciano</t>
  </si>
  <si>
    <t>Brett Bochy</t>
  </si>
  <si>
    <t>sa658150</t>
  </si>
  <si>
    <t>Paul Sewald</t>
  </si>
  <si>
    <t>Dan Runzler</t>
  </si>
  <si>
    <t>Clayton Richard</t>
  </si>
  <si>
    <t>sa504880</t>
  </si>
  <si>
    <t>Jesus Pirela</t>
  </si>
  <si>
    <t>Chase Whitley</t>
  </si>
  <si>
    <t>A.J. Cole</t>
  </si>
  <si>
    <t>sa454774</t>
  </si>
  <si>
    <t>Kenn Kasparek</t>
  </si>
  <si>
    <t>Erik Goeddel</t>
  </si>
  <si>
    <t>Zeke Spruill</t>
  </si>
  <si>
    <t>Odrisamer Despaigne</t>
  </si>
  <si>
    <t>Victor Marte</t>
  </si>
  <si>
    <t>sa530473</t>
  </si>
  <si>
    <t>Wirfin Obispo</t>
  </si>
  <si>
    <t>Tyler Chatwood</t>
  </si>
  <si>
    <t>Mat Latos</t>
  </si>
  <si>
    <t>Brooks Brown</t>
  </si>
  <si>
    <t>Matt Wisler</t>
  </si>
  <si>
    <t>Nicholas Tropeano</t>
  </si>
  <si>
    <t>Lucas Luetge</t>
  </si>
  <si>
    <t>Chris Narveson</t>
  </si>
  <si>
    <t>Scott Barnes</t>
  </si>
  <si>
    <t>sa659320</t>
  </si>
  <si>
    <t>Christopher Thomas</t>
  </si>
  <si>
    <t>sa502134</t>
  </si>
  <si>
    <t>Bryan Augenstein</t>
  </si>
  <si>
    <t>sa621503</t>
  </si>
  <si>
    <t>Mason Mcvay</t>
  </si>
  <si>
    <t>sa392069</t>
  </si>
  <si>
    <t>Hector Nelo</t>
  </si>
  <si>
    <t>Edwin Jackson</t>
  </si>
  <si>
    <t>Octavio Dotel</t>
  </si>
  <si>
    <t>Taylor Jordan</t>
  </si>
  <si>
    <t>sa501453</t>
  </si>
  <si>
    <t>Ashur Tolliver</t>
  </si>
  <si>
    <t>Michael Gonzalez</t>
  </si>
  <si>
    <t>Roy Oswalt</t>
  </si>
  <si>
    <t>Tim Byrdak</t>
  </si>
  <si>
    <t>Trevor Cahill</t>
  </si>
  <si>
    <t>sa621793</t>
  </si>
  <si>
    <t>Nick Wittgren</t>
  </si>
  <si>
    <t>Cory Rasmus</t>
  </si>
  <si>
    <t>Manny Acosta</t>
  </si>
  <si>
    <t>Kendall Graveman</t>
  </si>
  <si>
    <t>sa602392</t>
  </si>
  <si>
    <t>Reid Redman</t>
  </si>
  <si>
    <t>Zach Putnam</t>
  </si>
  <si>
    <t>Jake Buchanan</t>
  </si>
  <si>
    <t>Pedro Baez</t>
  </si>
  <si>
    <t>Jeff Locke</t>
  </si>
  <si>
    <t>Rex Brothers</t>
  </si>
  <si>
    <t>Jake Petricka</t>
  </si>
  <si>
    <t>Mike Broadway</t>
  </si>
  <si>
    <t>C.J. Wilson</t>
  </si>
  <si>
    <t>Brayan Villarreal</t>
  </si>
  <si>
    <t>Vin Mazzaro</t>
  </si>
  <si>
    <t>sa596224</t>
  </si>
  <si>
    <t>Andy Otamendi</t>
  </si>
  <si>
    <t>sa549700</t>
  </si>
  <si>
    <t>Dayan Diaz</t>
  </si>
  <si>
    <t>Keith Butler</t>
  </si>
  <si>
    <t>sa455118</t>
  </si>
  <si>
    <t>Danny Hultzen</t>
  </si>
  <si>
    <t>Rich Hill</t>
  </si>
  <si>
    <t>Tony Zych</t>
  </si>
  <si>
    <t>Grant Balfour</t>
  </si>
  <si>
    <t>sa599112</t>
  </si>
  <si>
    <t>Greg Nappo</t>
  </si>
  <si>
    <t>Bartolo Colon</t>
  </si>
  <si>
    <t>Eduardo Rodriguez</t>
  </si>
  <si>
    <t>sa455506</t>
  </si>
  <si>
    <t>Navery Moore</t>
  </si>
  <si>
    <t>Tyler Thornburg</t>
  </si>
  <si>
    <t>sa549903</t>
  </si>
  <si>
    <t>Aaron Kurcz</t>
  </si>
  <si>
    <t>Esmil Rogers</t>
  </si>
  <si>
    <t>Joe Thatcher</t>
  </si>
  <si>
    <t>Justin De Fratus</t>
  </si>
  <si>
    <t>Wily Peralta</t>
  </si>
  <si>
    <t>Matt Shoemaker</t>
  </si>
  <si>
    <t>sa503237</t>
  </si>
  <si>
    <t>Austin Maddox</t>
  </si>
  <si>
    <t>Brian Matusz</t>
  </si>
  <si>
    <t>Jose Cisnero</t>
  </si>
  <si>
    <t>Chris Perez</t>
  </si>
  <si>
    <t>Matt West</t>
  </si>
  <si>
    <t>Blaine Hardy</t>
  </si>
  <si>
    <t>Chad Bettis</t>
  </si>
  <si>
    <t>Wade Miley</t>
  </si>
  <si>
    <t>Logan Ondrusek</t>
  </si>
  <si>
    <t>Shawn Tolleson</t>
  </si>
  <si>
    <t>Jarrett Grube</t>
  </si>
  <si>
    <t>sa501237</t>
  </si>
  <si>
    <t>Jake Barrett</t>
  </si>
  <si>
    <t>Ryan Webb</t>
  </si>
  <si>
    <t>Daniel Coulombe</t>
  </si>
  <si>
    <t>Rafael Perez</t>
  </si>
  <si>
    <t>Jesse Chavez</t>
  </si>
  <si>
    <t>Justin Freeman</t>
  </si>
  <si>
    <t>Jeff Karstens</t>
  </si>
  <si>
    <t>Jared Burton</t>
  </si>
  <si>
    <t>Kyuji Fujikawa</t>
  </si>
  <si>
    <t>Joe Blanton</t>
  </si>
  <si>
    <t>Casey Sadler</t>
  </si>
  <si>
    <t>Jacob Turner</t>
  </si>
  <si>
    <t>Rob Wooten</t>
  </si>
  <si>
    <t>Charles Brewer</t>
  </si>
  <si>
    <t>Pat Neshek</t>
  </si>
  <si>
    <t>CC Sabathia</t>
  </si>
  <si>
    <t>Buddy Boshers</t>
  </si>
  <si>
    <t>Matt Lindstrom</t>
  </si>
  <si>
    <t>Collin McHugh</t>
  </si>
  <si>
    <t>sa658767</t>
  </si>
  <si>
    <t>Brandon Alger</t>
  </si>
  <si>
    <t>Wilking Rodriguez</t>
  </si>
  <si>
    <t>Brian Duensing</t>
  </si>
  <si>
    <t>Matt Barnes</t>
  </si>
  <si>
    <t>sa502700</t>
  </si>
  <si>
    <t>Stephen Kohlscheen</t>
  </si>
  <si>
    <t>Luis Avilan</t>
  </si>
  <si>
    <t>Randall Delgado</t>
  </si>
  <si>
    <t>Wandy Rodriguez</t>
  </si>
  <si>
    <t>Gonzalez Germen</t>
  </si>
  <si>
    <t>Yoslan Herrera</t>
  </si>
  <si>
    <t>Pat Misch</t>
  </si>
  <si>
    <t>Clay Hensley</t>
  </si>
  <si>
    <t>Ian Krol</t>
  </si>
  <si>
    <t>Chad Gaudin</t>
  </si>
  <si>
    <t>Cory Mazzoni</t>
  </si>
  <si>
    <t>Everett Teaford</t>
  </si>
  <si>
    <t>Edward Mujica</t>
  </si>
  <si>
    <t>Mike Leake</t>
  </si>
  <si>
    <t>Jose Alvarez</t>
  </si>
  <si>
    <t>Frank Garces</t>
  </si>
  <si>
    <t>Heath Bell</t>
  </si>
  <si>
    <t>Erik Hamren</t>
  </si>
  <si>
    <t>sa599485</t>
  </si>
  <si>
    <t>Ryne Harper</t>
  </si>
  <si>
    <t>sa526393</t>
  </si>
  <si>
    <t>Dean Kiekhefer</t>
  </si>
  <si>
    <t>sa392188</t>
  </si>
  <si>
    <t>Matt Hoffman</t>
  </si>
  <si>
    <t>Barret Browning</t>
  </si>
  <si>
    <t>sa548151</t>
  </si>
  <si>
    <t>Jameson Taillon</t>
  </si>
  <si>
    <t>Yohan Pino</t>
  </si>
  <si>
    <t>Jon Niese</t>
  </si>
  <si>
    <t>Stolmy Pimentel</t>
  </si>
  <si>
    <t>sa502368</t>
  </si>
  <si>
    <t>Derek Law</t>
  </si>
  <si>
    <t>Josh Beckett</t>
  </si>
  <si>
    <t>Yovani Gallardo</t>
  </si>
  <si>
    <t>Kevin Slowey</t>
  </si>
  <si>
    <t>Nick Greenwood</t>
  </si>
  <si>
    <t>sa502106</t>
  </si>
  <si>
    <t>Jeff Ibarra</t>
  </si>
  <si>
    <t>Kris Medlen</t>
  </si>
  <si>
    <t>Jake Peavy</t>
  </si>
  <si>
    <t>sa502235</t>
  </si>
  <si>
    <t>Dan Haren</t>
  </si>
  <si>
    <t>Matt Belisle</t>
  </si>
  <si>
    <t>Mike Zagurski</t>
  </si>
  <si>
    <t>Alex Burnett</t>
  </si>
  <si>
    <t>Juan Nicasio</t>
  </si>
  <si>
    <t>sa549842</t>
  </si>
  <si>
    <t>Jason Townsend</t>
  </si>
  <si>
    <t>Ryan Mattheus</t>
  </si>
  <si>
    <t>Yunesky Maya</t>
  </si>
  <si>
    <t>sa659944</t>
  </si>
  <si>
    <t>James Hoyt</t>
  </si>
  <si>
    <t>Brian Wilson</t>
  </si>
  <si>
    <t>Alexi Ogando</t>
  </si>
  <si>
    <t>Wil Ledezma</t>
  </si>
  <si>
    <t>Nick Masset</t>
  </si>
  <si>
    <t>Jairo Diaz</t>
  </si>
  <si>
    <t>Vic Black</t>
  </si>
  <si>
    <t>Bobby LaFromboise</t>
  </si>
  <si>
    <t>sa597867</t>
  </si>
  <si>
    <t>Corey Williams</t>
  </si>
  <si>
    <t>Darren Oliver</t>
  </si>
  <si>
    <t>Mike Fiers</t>
  </si>
  <si>
    <t>Keyvius Sampson</t>
  </si>
  <si>
    <t>Phil Hughes</t>
  </si>
  <si>
    <t>Spencer Patton</t>
  </si>
  <si>
    <t>sa328057</t>
  </si>
  <si>
    <t>Jeffrey Inman</t>
  </si>
  <si>
    <t>Alfredo Figaro</t>
  </si>
  <si>
    <t>sa548328</t>
  </si>
  <si>
    <t>Johnny Barbato</t>
  </si>
  <si>
    <t>Jose Quintana</t>
  </si>
  <si>
    <t>sa389398</t>
  </si>
  <si>
    <t>Adam Reifer</t>
  </si>
  <si>
    <t>Josh Lueke</t>
  </si>
  <si>
    <t>Chris Archer</t>
  </si>
  <si>
    <t>Mike Crotta</t>
  </si>
  <si>
    <t>John Ely</t>
  </si>
  <si>
    <t>James Paxton</t>
  </si>
  <si>
    <t>Marco Gonzales</t>
  </si>
  <si>
    <t>Rafael Soriano</t>
  </si>
  <si>
    <t>sa212426</t>
  </si>
  <si>
    <t>Ricardo Gomez</t>
  </si>
  <si>
    <t>Ryan Brasier</t>
  </si>
  <si>
    <t>C.C. Lee</t>
  </si>
  <si>
    <t>Jeff Francis</t>
  </si>
  <si>
    <t>Rafael Martin</t>
  </si>
  <si>
    <t>Tim Collins</t>
  </si>
  <si>
    <t>Wade LeBlanc</t>
  </si>
  <si>
    <t>Juan Gutierrez</t>
  </si>
  <si>
    <t>Will Harris</t>
  </si>
  <si>
    <t>Ben Sheets</t>
  </si>
  <si>
    <t>Yordano Ventura</t>
  </si>
  <si>
    <t>Arquimedes Caminero</t>
  </si>
  <si>
    <t>Matt Cain</t>
  </si>
  <si>
    <t>Fernando Salas</t>
  </si>
  <si>
    <t>Huston Street</t>
  </si>
  <si>
    <t>LaTroy Hawkins</t>
  </si>
  <si>
    <t>sa550187</t>
  </si>
  <si>
    <t>Steven Okert</t>
  </si>
  <si>
    <t>Thad Weber</t>
  </si>
  <si>
    <t>Edwin Escobar</t>
  </si>
  <si>
    <t>Lisalverto Bonilla</t>
  </si>
  <si>
    <t>Rob Scahill</t>
  </si>
  <si>
    <t>Joe Nathan</t>
  </si>
  <si>
    <t>Neil Wagner</t>
  </si>
  <si>
    <t>Bryan Price</t>
  </si>
  <si>
    <t>Drew Smyly</t>
  </si>
  <si>
    <t>Vance Worley</t>
  </si>
  <si>
    <t>sa501200</t>
  </si>
  <si>
    <t>Jerry Sullivan</t>
  </si>
  <si>
    <t>Waldis Joaquin</t>
  </si>
  <si>
    <t>Matt Stites</t>
  </si>
  <si>
    <t>Todd Coffey</t>
  </si>
  <si>
    <t>Silvino Bracho</t>
  </si>
  <si>
    <t>Cesar Ramos</t>
  </si>
  <si>
    <t>Aaron Crow</t>
  </si>
  <si>
    <t>Rafael Montero</t>
  </si>
  <si>
    <t>Sam Demel</t>
  </si>
  <si>
    <t>Jeanmar Gomez</t>
  </si>
  <si>
    <t>Brad Hand</t>
  </si>
  <si>
    <t>Brandon Morrow</t>
  </si>
  <si>
    <t>Rubby de la Rosa</t>
  </si>
  <si>
    <t>Michael Tonkin</t>
  </si>
  <si>
    <t>Carlos Marmol</t>
  </si>
  <si>
    <t>Justin Wilson</t>
  </si>
  <si>
    <t>Alex Claudio</t>
  </si>
  <si>
    <t>Raudel Lazo</t>
  </si>
  <si>
    <t>Josh Ravin</t>
  </si>
  <si>
    <t>sa598302</t>
  </si>
  <si>
    <t>Clayton Blackburn</t>
  </si>
  <si>
    <t>Bryan Shaw</t>
  </si>
  <si>
    <t>Paul Maholm</t>
  </si>
  <si>
    <t>Cory Gearrin</t>
  </si>
  <si>
    <t>T.J. House</t>
  </si>
  <si>
    <t>David Huff</t>
  </si>
  <si>
    <t>Tyler Skaggs</t>
  </si>
  <si>
    <t>Scott Rice</t>
  </si>
  <si>
    <t>Brandon Maurer</t>
  </si>
  <si>
    <t>sa501495</t>
  </si>
  <si>
    <t>Brian Moran</t>
  </si>
  <si>
    <t>Lester Oliveros</t>
  </si>
  <si>
    <t>Ian Kennedy</t>
  </si>
  <si>
    <t>Wilton Lopez</t>
  </si>
  <si>
    <t>sa526289</t>
  </si>
  <si>
    <t>Kevin Munson</t>
  </si>
  <si>
    <t>Ronald Belisario</t>
  </si>
  <si>
    <t>Zach McAllister</t>
  </si>
  <si>
    <t>Tanner Scheppers</t>
  </si>
  <si>
    <t>Hisanori Takahashi</t>
  </si>
  <si>
    <t>Noah Syndergaard</t>
  </si>
  <si>
    <t>Vinnie Pestano</t>
  </si>
  <si>
    <t>Robbie Ross</t>
  </si>
  <si>
    <t>Jon Rauch</t>
  </si>
  <si>
    <t>Brian Schlitter</t>
  </si>
  <si>
    <t>Josh Edgin</t>
  </si>
  <si>
    <t>Marcos Mateo</t>
  </si>
  <si>
    <t>Josh Tomlin</t>
  </si>
  <si>
    <t>David Phelps</t>
  </si>
  <si>
    <t>sa657908</t>
  </si>
  <si>
    <t>Lucas Giolito</t>
  </si>
  <si>
    <t>A.J. Ramos</t>
  </si>
  <si>
    <t>Lance Lynn</t>
  </si>
  <si>
    <t>Burch Smith</t>
  </si>
  <si>
    <t>Brandon Kintzler</t>
  </si>
  <si>
    <t>Mario Hollands</t>
  </si>
  <si>
    <t>Brandon League</t>
  </si>
  <si>
    <t>Danny Salazar</t>
  </si>
  <si>
    <t>Carson Smith</t>
  </si>
  <si>
    <t>Blake Treinen</t>
  </si>
  <si>
    <t>Jonathan Broxton</t>
  </si>
  <si>
    <t>Jason Hammel</t>
  </si>
  <si>
    <t>Burke Badenhop</t>
  </si>
  <si>
    <t>Luis Ayala</t>
  </si>
  <si>
    <t>Felix Doubront</t>
  </si>
  <si>
    <t>Sandy Rosario</t>
  </si>
  <si>
    <t>Joel Hanrahan</t>
  </si>
  <si>
    <t>Jose Valverde</t>
  </si>
  <si>
    <t>Zach Phillips</t>
  </si>
  <si>
    <t>Sean Burnett</t>
  </si>
  <si>
    <t>Robbie Erlin</t>
  </si>
  <si>
    <t>Scott Downs</t>
  </si>
  <si>
    <t>Charlie Morton</t>
  </si>
  <si>
    <t>Homer Bailey</t>
  </si>
  <si>
    <t>sa579473</t>
  </si>
  <si>
    <t>Ray Black</t>
  </si>
  <si>
    <t>Brandon Dickson</t>
  </si>
  <si>
    <t>Jason Motte</t>
  </si>
  <si>
    <t>Ryota Igarashi</t>
  </si>
  <si>
    <t>Atahualpa Severino</t>
  </si>
  <si>
    <t>Carlos Villanueva</t>
  </si>
  <si>
    <t>Matt Albers</t>
  </si>
  <si>
    <t>John Maine</t>
  </si>
  <si>
    <t>Marco Estrada</t>
  </si>
  <si>
    <t>Steve Geltz</t>
  </si>
  <si>
    <t>Adam Warren</t>
  </si>
  <si>
    <t>Evan Reed</t>
  </si>
  <si>
    <t>Steven Matz</t>
  </si>
  <si>
    <t>Ernesto Frieri</t>
  </si>
  <si>
    <t>Kirby Yates</t>
  </si>
  <si>
    <t>Scott Kazmir</t>
  </si>
  <si>
    <t>Rick Porcello</t>
  </si>
  <si>
    <t>Sam Dyson</t>
  </si>
  <si>
    <t>Henderson Alvarez</t>
  </si>
  <si>
    <t>Tim Lincecum</t>
  </si>
  <si>
    <t>Jacob deGrom</t>
  </si>
  <si>
    <t>Fernando Abad</t>
  </si>
  <si>
    <t>Tom Gorzelanny</t>
  </si>
  <si>
    <t>Cam Bedrosian</t>
  </si>
  <si>
    <t>Zac Rosscup</t>
  </si>
  <si>
    <t>Kevin Quackenbush</t>
  </si>
  <si>
    <t>Michael Wacha</t>
  </si>
  <si>
    <t>Rafael Dolis</t>
  </si>
  <si>
    <t>Jordan Norberto</t>
  </si>
  <si>
    <t>Jeff Samardzija</t>
  </si>
  <si>
    <t>Arodys Vizcaino</t>
  </si>
  <si>
    <t>Tony Sipp</t>
  </si>
  <si>
    <t>Zack Wheeler</t>
  </si>
  <si>
    <t>Eric O'Flaherty</t>
  </si>
  <si>
    <t>Doug Fister</t>
  </si>
  <si>
    <t>Tim Hudson</t>
  </si>
  <si>
    <t>Sam Freeman</t>
  </si>
  <si>
    <t>Luke Gregerson</t>
  </si>
  <si>
    <t>Sean Marshall</t>
  </si>
  <si>
    <t>Jonathan Papelbon</t>
  </si>
  <si>
    <t>Blake Parker</t>
  </si>
  <si>
    <t>Darren O'Day</t>
  </si>
  <si>
    <t>Anthony Varvaro</t>
  </si>
  <si>
    <t>Cristhian Martinez</t>
  </si>
  <si>
    <t>Jamey Wright</t>
  </si>
  <si>
    <t>sa549077</t>
  </si>
  <si>
    <t>Grant Dayton</t>
  </si>
  <si>
    <t>Casey Fien</t>
  </si>
  <si>
    <t>T.J. McFarland</t>
  </si>
  <si>
    <t>Corey Knebel</t>
  </si>
  <si>
    <t>R.J. Alvarez</t>
  </si>
  <si>
    <t>Eric Jokisch</t>
  </si>
  <si>
    <t>Adam Liberatore</t>
  </si>
  <si>
    <t>Hiroki Kuroda</t>
  </si>
  <si>
    <t>Andrew Cashner</t>
  </si>
  <si>
    <t>sa739701</t>
  </si>
  <si>
    <t>Armando Rivero</t>
  </si>
  <si>
    <t>Mariano Rivera</t>
  </si>
  <si>
    <t>Tyler Clippard</t>
  </si>
  <si>
    <t>Vicente Padilla</t>
  </si>
  <si>
    <t>Kyle McPherson</t>
  </si>
  <si>
    <t>Jared Hughes</t>
  </si>
  <si>
    <t>A.J. Burnett</t>
  </si>
  <si>
    <t>Drew Rucinski</t>
  </si>
  <si>
    <t>Dale Thayer</t>
  </si>
  <si>
    <t>Addison Reed</t>
  </si>
  <si>
    <t>Sonny Gray</t>
  </si>
  <si>
    <t>Mike Morin</t>
  </si>
  <si>
    <t>Dan Otero</t>
  </si>
  <si>
    <t>Jason Frasor</t>
  </si>
  <si>
    <t>Colt Hynes</t>
  </si>
  <si>
    <t>Buddy Carlyle</t>
  </si>
  <si>
    <t>Tim Stauffer</t>
  </si>
  <si>
    <t>sa549662</t>
  </si>
  <si>
    <t>Dallas Keuchel</t>
  </si>
  <si>
    <t>Miguel Socolovich</t>
  </si>
  <si>
    <t>Josh Osich</t>
  </si>
  <si>
    <t>Patrick Corbin</t>
  </si>
  <si>
    <t>Wesley Wright</t>
  </si>
  <si>
    <t>Sergio Santos</t>
  </si>
  <si>
    <t>Antonio Bastardo</t>
  </si>
  <si>
    <t>Jeff Beliveau</t>
  </si>
  <si>
    <t>Shawn Kelley</t>
  </si>
  <si>
    <t>Erik Davis</t>
  </si>
  <si>
    <t>J.J. Putz</t>
  </si>
  <si>
    <t>Leonel Campos</t>
  </si>
  <si>
    <t>Aaron Loup</t>
  </si>
  <si>
    <t>Juan Jaime</t>
  </si>
  <si>
    <t>Anibal Sanchez</t>
  </si>
  <si>
    <t>Jose Mijares</t>
  </si>
  <si>
    <t>Gio Gonzalez</t>
  </si>
  <si>
    <t>Brett Anderson</t>
  </si>
  <si>
    <t>Tom Wilhelmsen</t>
  </si>
  <si>
    <t>Alex Torres</t>
  </si>
  <si>
    <t>Tyler Lyons</t>
  </si>
  <si>
    <t>Blaine Boyer</t>
  </si>
  <si>
    <t>Jumbo Diaz</t>
  </si>
  <si>
    <t>Chris Martin</t>
  </si>
  <si>
    <t>Duke Welker</t>
  </si>
  <si>
    <t>James Shields</t>
  </si>
  <si>
    <t>Andrew Bailey</t>
  </si>
  <si>
    <t>J.P. Howell</t>
  </si>
  <si>
    <t>Tommy Hunter</t>
  </si>
  <si>
    <t>Scott Atchison</t>
  </si>
  <si>
    <t>Marc Rzepczynski</t>
  </si>
  <si>
    <t>Jerry Blevins</t>
  </si>
  <si>
    <t>Marcus Stroman</t>
  </si>
  <si>
    <t>Samuel Tuivailala</t>
  </si>
  <si>
    <t>Neil Ramirez</t>
  </si>
  <si>
    <t>Masahiro Tanaka</t>
  </si>
  <si>
    <t>Fautino De Los Santos</t>
  </si>
  <si>
    <t>Evan Scribner</t>
  </si>
  <si>
    <t>Kyle Crockett</t>
  </si>
  <si>
    <t>Yimi Garcia</t>
  </si>
  <si>
    <t>Dario Alvarez</t>
  </si>
  <si>
    <t>sa302341</t>
  </si>
  <si>
    <t>Anthony Carter</t>
  </si>
  <si>
    <t>Paco Rodriguez</t>
  </si>
  <si>
    <t>Joel Peralta</t>
  </si>
  <si>
    <t>Kevin Siegrist</t>
  </si>
  <si>
    <t>John Lackey</t>
  </si>
  <si>
    <t>Alex Wood</t>
  </si>
  <si>
    <t>David Hernandez</t>
  </si>
  <si>
    <t>Johnny Cueto</t>
  </si>
  <si>
    <t>Chad Qualls</t>
  </si>
  <si>
    <t>Nick Hagadone</t>
  </si>
  <si>
    <t>Tim Wood</t>
  </si>
  <si>
    <t>George Kontos</t>
  </si>
  <si>
    <t>Josh Fields</t>
  </si>
  <si>
    <t>Zach Duke</t>
  </si>
  <si>
    <t>Yoervis Medina</t>
  </si>
  <si>
    <t>Jake Arrieta</t>
  </si>
  <si>
    <t>Brad Ziegler</t>
  </si>
  <si>
    <t>Neal Cotts</t>
  </si>
  <si>
    <t>Al Alburquerque</t>
  </si>
  <si>
    <t>Joba Chamberlain</t>
  </si>
  <si>
    <t>Joakim Soria</t>
  </si>
  <si>
    <t>Troy Patton</t>
  </si>
  <si>
    <t>Nick Vincent</t>
  </si>
  <si>
    <t>Randy Choate</t>
  </si>
  <si>
    <t>Chris Hatcher</t>
  </si>
  <si>
    <t>Manny Parra</t>
  </si>
  <si>
    <t>Preston Guilmet</t>
  </si>
  <si>
    <t>Ryan Cook</t>
  </si>
  <si>
    <t>Phil Coke</t>
  </si>
  <si>
    <t>Jose Ascanio</t>
  </si>
  <si>
    <t>Jordan Zimmermann</t>
  </si>
  <si>
    <t>Rick VandenHurk</t>
  </si>
  <si>
    <t>Drew Storen</t>
  </si>
  <si>
    <t>Cole Hamels</t>
  </si>
  <si>
    <t>Jim Henderson</t>
  </si>
  <si>
    <t>Craig Stammen</t>
  </si>
  <si>
    <t>Gerrit Cole</t>
  </si>
  <si>
    <t>Oliver Perez</t>
  </si>
  <si>
    <t>Boone Logan</t>
  </si>
  <si>
    <t>Jim Johnson</t>
  </si>
  <si>
    <t>Bryan Morris</t>
  </si>
  <si>
    <t>Hisashi Iwakuma</t>
  </si>
  <si>
    <t>Brandon Finnegan</t>
  </si>
  <si>
    <t>Jason Grilli</t>
  </si>
  <si>
    <t>Luke Hochevar</t>
  </si>
  <si>
    <t>Cliff Lee</t>
  </si>
  <si>
    <t>Jeurys Familia</t>
  </si>
  <si>
    <t>Chasen Shreve</t>
  </si>
  <si>
    <t>Chris Withrow</t>
  </si>
  <si>
    <t>Aaron Poreda</t>
  </si>
  <si>
    <t>Santiago Casilla</t>
  </si>
  <si>
    <t>Jeremy Jeffress</t>
  </si>
  <si>
    <t>Garrett Richards</t>
  </si>
  <si>
    <t>John Axford</t>
  </si>
  <si>
    <t>Tyson Ross</t>
  </si>
  <si>
    <t>Justin Grimm</t>
  </si>
  <si>
    <t>Hyun-Jin Ryu</t>
  </si>
  <si>
    <t>Ian Thomas</t>
  </si>
  <si>
    <t>Joe Smith</t>
  </si>
  <si>
    <t>Evan Marshall</t>
  </si>
  <si>
    <t>Cody Hall</t>
  </si>
  <si>
    <t>Zach Britton</t>
  </si>
  <si>
    <t>Alex Cobb</t>
  </si>
  <si>
    <t>Adam Wainwright</t>
  </si>
  <si>
    <t>Christian Garcia</t>
  </si>
  <si>
    <t>Mike Dunn</t>
  </si>
  <si>
    <t>Brandon McCarthy</t>
  </si>
  <si>
    <t>Dominic Leone</t>
  </si>
  <si>
    <t>Adam Ottavino</t>
  </si>
  <si>
    <t>Carlos Carrasco</t>
  </si>
  <si>
    <t>Jeremy Affeldt</t>
  </si>
  <si>
    <t>Jean Machi</t>
  </si>
  <si>
    <t>Daniel Hudson</t>
  </si>
  <si>
    <t>Seth Maness</t>
  </si>
  <si>
    <t>Mike Bolsinger</t>
  </si>
  <si>
    <t>Erik Cordier</t>
  </si>
  <si>
    <t>Jon Lester</t>
  </si>
  <si>
    <t>Yu Darvish</t>
  </si>
  <si>
    <t>Francisco Liriano</t>
  </si>
  <si>
    <t>Sergio Romo</t>
  </si>
  <si>
    <t>Charlie Furbush</t>
  </si>
  <si>
    <t>Junichi Tazawa</t>
  </si>
  <si>
    <t>Casey Kelly</t>
  </si>
  <si>
    <t>Xavier Cedeno</t>
  </si>
  <si>
    <t>Aaron Barrett</t>
  </si>
  <si>
    <t>David Price</t>
  </si>
  <si>
    <t>Jesse Crain</t>
  </si>
  <si>
    <t>Bruce Rondon</t>
  </si>
  <si>
    <t>Bobby Parnell</t>
  </si>
  <si>
    <t>Dana Eveland</t>
  </si>
  <si>
    <t>Nate Jones</t>
  </si>
  <si>
    <t>Shae Simmons</t>
  </si>
  <si>
    <t>Danny Farquhar</t>
  </si>
  <si>
    <t>Jaime Garcia</t>
  </si>
  <si>
    <t>Jenrry Mejia</t>
  </si>
  <si>
    <t>Cody Allen</t>
  </si>
  <si>
    <t>Glen Perkins</t>
  </si>
  <si>
    <t>Jose Contreras</t>
  </si>
  <si>
    <t>Will Smith</t>
  </si>
  <si>
    <t>Kevin Jepsen</t>
  </si>
  <si>
    <t>Yusmeiro Petit</t>
  </si>
  <si>
    <t>Zack Greinke</t>
  </si>
  <si>
    <t>Jordan Walden</t>
  </si>
  <si>
    <t>Matt Thornton</t>
  </si>
  <si>
    <t>Hector Rondon</t>
  </si>
  <si>
    <t>Matt Harvey</t>
  </si>
  <si>
    <t>Fernando Rodney</t>
  </si>
  <si>
    <t>Kelvin Herrera</t>
  </si>
  <si>
    <t>Max Scherzer</t>
  </si>
  <si>
    <t>Tony Watson</t>
  </si>
  <si>
    <t>Chris Sale</t>
  </si>
  <si>
    <t>Brett Cecil</t>
  </si>
  <si>
    <t>Corey Kluber</t>
  </si>
  <si>
    <t>Madison Bumgarner</t>
  </si>
  <si>
    <t>Trevor Rosenthal</t>
  </si>
  <si>
    <t>Jake Diekman</t>
  </si>
  <si>
    <t>Ken Giles</t>
  </si>
  <si>
    <t>Pedro Strop</t>
  </si>
  <si>
    <t>Jonny Venters</t>
  </si>
  <si>
    <t>Dellin Betances</t>
  </si>
  <si>
    <t>John Holdzkom</t>
  </si>
  <si>
    <t>Sean Doolittle</t>
  </si>
  <si>
    <t>Steve Cishek</t>
  </si>
  <si>
    <t>Stephen Strasburg</t>
  </si>
  <si>
    <t>Koji Uehara</t>
  </si>
  <si>
    <t>Carter Capps</t>
  </si>
  <si>
    <t>Joaquin Benoit</t>
  </si>
  <si>
    <t>Wade Davis</t>
  </si>
  <si>
    <t>David Robertson</t>
  </si>
  <si>
    <t>Brad Boxberger</t>
  </si>
  <si>
    <t>Felix Hernandez</t>
  </si>
  <si>
    <t>Mark Melancon</t>
  </si>
  <si>
    <t>Hunter Strickland</t>
  </si>
  <si>
    <t>Jake McGee</t>
  </si>
  <si>
    <t>Clayton Kershaw</t>
  </si>
  <si>
    <t>Andrew Miller</t>
  </si>
  <si>
    <t>Greg Holland</t>
  </si>
  <si>
    <t>Kenley Jansen</t>
  </si>
  <si>
    <t>Craig Kimbrel</t>
  </si>
  <si>
    <t>Aroldis Chapman</t>
  </si>
  <si>
    <t>RA9-WAR</t>
  </si>
  <si>
    <t>FIP</t>
  </si>
  <si>
    <t>BB/9</t>
  </si>
  <si>
    <t>K/9</t>
  </si>
  <si>
    <t>WHIP</t>
  </si>
  <si>
    <t>ER</t>
  </si>
  <si>
    <t>IP</t>
  </si>
  <si>
    <t>SV</t>
  </si>
  <si>
    <t>G</t>
  </si>
  <si>
    <t>GS</t>
  </si>
  <si>
    <t>ERA</t>
  </si>
  <si>
    <t>L</t>
  </si>
  <si>
    <t>W</t>
  </si>
  <si>
    <t>IDPLAYER</t>
  </si>
  <si>
    <t>PLAYERNAME</t>
  </si>
  <si>
    <t>BIRTHDATE</t>
  </si>
  <si>
    <t>FIRSTNAME</t>
  </si>
  <si>
    <t>LASTNAME</t>
  </si>
  <si>
    <t>TEAM</t>
  </si>
  <si>
    <t>LG</t>
  </si>
  <si>
    <t>POS</t>
  </si>
  <si>
    <t>IDFANGRAPHS</t>
  </si>
  <si>
    <t>MLBID</t>
  </si>
  <si>
    <t>MLBNAME</t>
  </si>
  <si>
    <t>CBSID</t>
  </si>
  <si>
    <t>CBSNAME</t>
  </si>
  <si>
    <t>RETROID</t>
  </si>
  <si>
    <t>BREFID</t>
  </si>
  <si>
    <t>NFBCID</t>
  </si>
  <si>
    <t>NFBCNAME</t>
  </si>
  <si>
    <t>ESPNID</t>
  </si>
  <si>
    <t>ESPNNAME</t>
  </si>
  <si>
    <t>KFFLNAME</t>
  </si>
  <si>
    <t>DAVENPORTID</t>
  </si>
  <si>
    <t>BPID</t>
  </si>
  <si>
    <t>YAHOOID</t>
  </si>
  <si>
    <t>YAHOONAME</t>
  </si>
  <si>
    <t>BATS</t>
  </si>
  <si>
    <t>THROWS</t>
  </si>
  <si>
    <t>aardsda01</t>
  </si>
  <si>
    <t>NYY</t>
  </si>
  <si>
    <t>P</t>
  </si>
  <si>
    <t>aardd001</t>
  </si>
  <si>
    <t>AARDSMA19811227A</t>
  </si>
  <si>
    <t>abadfe01</t>
  </si>
  <si>
    <t>OAK</t>
  </si>
  <si>
    <t>abadf001</t>
  </si>
  <si>
    <t>ABAD19851217A</t>
  </si>
  <si>
    <t>Abad, Fernando</t>
  </si>
  <si>
    <t>abreubo01</t>
  </si>
  <si>
    <t>LAD</t>
  </si>
  <si>
    <t>OF</t>
  </si>
  <si>
    <t>abreb001</t>
  </si>
  <si>
    <t>ABREU19740311A</t>
  </si>
  <si>
    <t>abreujo02</t>
  </si>
  <si>
    <t>CHW</t>
  </si>
  <si>
    <t>1B</t>
  </si>
  <si>
    <t>ABREUcubaJ01</t>
  </si>
  <si>
    <t>Abreu, Jose</t>
  </si>
  <si>
    <t>abreuto01</t>
  </si>
  <si>
    <t>SF</t>
  </si>
  <si>
    <t>abret001</t>
  </si>
  <si>
    <t>ABREU19841113A</t>
  </si>
  <si>
    <t>Abreu, Tony</t>
  </si>
  <si>
    <t>B</t>
  </si>
  <si>
    <t>accarje01</t>
  </si>
  <si>
    <t>accaj001</t>
  </si>
  <si>
    <t>ACCARDO19811208A</t>
  </si>
  <si>
    <t>aceveal01</t>
  </si>
  <si>
    <t>N/A</t>
  </si>
  <si>
    <t>aceva001</t>
  </si>
  <si>
    <t>ACEVES19821208A</t>
  </si>
  <si>
    <t>Aceves, Alfredo</t>
  </si>
  <si>
    <t>ackledu01</t>
  </si>
  <si>
    <t>SEA</t>
  </si>
  <si>
    <t>ackld001</t>
  </si>
  <si>
    <t>ACKLEY19880226A</t>
  </si>
  <si>
    <t>Ackley, Dustin</t>
  </si>
  <si>
    <t>adamsda02</t>
  </si>
  <si>
    <t>adamsma01</t>
  </si>
  <si>
    <t>STL</t>
  </si>
  <si>
    <t>adamm002</t>
  </si>
  <si>
    <t>ADAMS19880831A</t>
  </si>
  <si>
    <t>Adams, Matt</t>
  </si>
  <si>
    <t>adamsmi03</t>
  </si>
  <si>
    <t>adamm001</t>
  </si>
  <si>
    <t>ADAMS19780729A</t>
  </si>
  <si>
    <t>Adams, Mike</t>
  </si>
  <si>
    <t>affelje01</t>
  </si>
  <si>
    <t>affej001</t>
  </si>
  <si>
    <t>AFFELDT19790606A</t>
  </si>
  <si>
    <t>Affeldt, Jeremy</t>
  </si>
  <si>
    <t>alberan01</t>
  </si>
  <si>
    <t>MIN</t>
  </si>
  <si>
    <t>albea001</t>
  </si>
  <si>
    <t>ALBERS19851006A</t>
  </si>
  <si>
    <t>alberma01</t>
  </si>
  <si>
    <t>albem001</t>
  </si>
  <si>
    <t>ALBERS19830120A</t>
  </si>
  <si>
    <t>Albers, Matt</t>
  </si>
  <si>
    <t>albural01</t>
  </si>
  <si>
    <t>DET</t>
  </si>
  <si>
    <t>albua001</t>
  </si>
  <si>
    <t>ALBURQUER19860610A</t>
  </si>
  <si>
    <t>Alburquerque, Al</t>
  </si>
  <si>
    <t>alcanar01</t>
  </si>
  <si>
    <t>CHC</t>
  </si>
  <si>
    <t>ALCANTARA19911029A</t>
  </si>
  <si>
    <t>Alcantara, Arismendy</t>
  </si>
  <si>
    <t>allenco01</t>
  </si>
  <si>
    <t>CLE</t>
  </si>
  <si>
    <t>allec002</t>
  </si>
  <si>
    <t>ALLEN19881122A</t>
  </si>
  <si>
    <t>Allen, Cody</t>
  </si>
  <si>
    <t>almonab01</t>
  </si>
  <si>
    <t>SD</t>
  </si>
  <si>
    <t>almoa001</t>
  </si>
  <si>
    <t>Abraham Amonte</t>
  </si>
  <si>
    <t>ALMONTE19890627A</t>
  </si>
  <si>
    <t>Almonte, Abraham</t>
  </si>
  <si>
    <t>almonzo01</t>
  </si>
  <si>
    <t>ATL</t>
  </si>
  <si>
    <t>almoz001</t>
  </si>
  <si>
    <t>ALMONTE19890610A</t>
  </si>
  <si>
    <t>Almonte, Zoilo</t>
  </si>
  <si>
    <t>alonsyo01</t>
  </si>
  <si>
    <t>alony001</t>
  </si>
  <si>
    <t>ALONSO19870408A</t>
  </si>
  <si>
    <t>Alonso, Yonder</t>
  </si>
  <si>
    <t>altuvjo01</t>
  </si>
  <si>
    <t>HOU</t>
  </si>
  <si>
    <t>altuj001</t>
  </si>
  <si>
    <t>ALTUVE19900506A</t>
  </si>
  <si>
    <t>Altuve, Jose</t>
  </si>
  <si>
    <t>alvarhe01</t>
  </si>
  <si>
    <t>MIA</t>
  </si>
  <si>
    <t>alvah001</t>
  </si>
  <si>
    <t>ALVAREZ19900418A</t>
  </si>
  <si>
    <t>Alvarez, Henderson</t>
  </si>
  <si>
    <t>alvarjo01</t>
  </si>
  <si>
    <t>LAA</t>
  </si>
  <si>
    <t>alvaj003</t>
  </si>
  <si>
    <t>ALVAREZ19890506A</t>
  </si>
  <si>
    <t>Alvarez, Jose</t>
  </si>
  <si>
    <t>alvarpe01</t>
  </si>
  <si>
    <t>PIT</t>
  </si>
  <si>
    <t>alvap001</t>
  </si>
  <si>
    <t>ALVAREZ19870718A</t>
  </si>
  <si>
    <t>Alvarez, Pedro</t>
  </si>
  <si>
    <t>amarial01</t>
  </si>
  <si>
    <t>SS</t>
  </si>
  <si>
    <t>amara001</t>
  </si>
  <si>
    <t>AMARISTA19890406A</t>
  </si>
  <si>
    <t>Amarista, Alexi</t>
  </si>
  <si>
    <t>ambrihe01</t>
  </si>
  <si>
    <t>ambrh001</t>
  </si>
  <si>
    <t>AMBRIZ19840524A</t>
  </si>
  <si>
    <t>Ambriz, Hector</t>
  </si>
  <si>
    <t>anderbr04</t>
  </si>
  <si>
    <t>andeb004</t>
  </si>
  <si>
    <t>ANDERSON19880201A</t>
  </si>
  <si>
    <t>Anderson, Brett</t>
  </si>
  <si>
    <t>anderbr05</t>
  </si>
  <si>
    <t>C</t>
  </si>
  <si>
    <t>Bryan D. Anderson</t>
  </si>
  <si>
    <t>andeb005</t>
  </si>
  <si>
    <t>ANDERSON19861216A</t>
  </si>
  <si>
    <t>anderch01</t>
  </si>
  <si>
    <t>ARI</t>
  </si>
  <si>
    <t>ANDERSON19871130A</t>
  </si>
  <si>
    <t>Anderson, Chase</t>
  </si>
  <si>
    <t>anderla03</t>
  </si>
  <si>
    <t>TOR</t>
  </si>
  <si>
    <t>andel002</t>
  </si>
  <si>
    <t>ANDERSON19870925A</t>
  </si>
  <si>
    <t>andinro01</t>
  </si>
  <si>
    <t>andir001</t>
  </si>
  <si>
    <t>ANDINO19840425A</t>
  </si>
  <si>
    <t>andruel01</t>
  </si>
  <si>
    <t>TEX</t>
  </si>
  <si>
    <t>andre001</t>
  </si>
  <si>
    <t>ANDRUS19880826A</t>
  </si>
  <si>
    <t>Andrus, Elvis</t>
  </si>
  <si>
    <t>ankieri01</t>
  </si>
  <si>
    <t>ankir001</t>
  </si>
  <si>
    <t>ANKIEL19790719A</t>
  </si>
  <si>
    <t>annade01</t>
  </si>
  <si>
    <t>ANNA19861124A</t>
  </si>
  <si>
    <t>Anna, Dean</t>
  </si>
  <si>
    <t>aokino01</t>
  </si>
  <si>
    <t>Norichika Aoki</t>
  </si>
  <si>
    <t>KC</t>
  </si>
  <si>
    <t>aokin001</t>
  </si>
  <si>
    <t>AOKI19820105A</t>
  </si>
  <si>
    <t>archech01</t>
  </si>
  <si>
    <t>TB</t>
  </si>
  <si>
    <t>archc001</t>
  </si>
  <si>
    <t>ARCHER19880926A</t>
  </si>
  <si>
    <t>Archer, Chris</t>
  </si>
  <si>
    <t>arciaos01</t>
  </si>
  <si>
    <t>arcio001</t>
  </si>
  <si>
    <t>ARCIA19910509A</t>
  </si>
  <si>
    <t>Arcia, Oswaldo</t>
  </si>
  <si>
    <t>arenano01</t>
  </si>
  <si>
    <t>COL</t>
  </si>
  <si>
    <t>arenn001</t>
  </si>
  <si>
    <t>ARENADO19910416A</t>
  </si>
  <si>
    <t>Arenado, Nolan</t>
  </si>
  <si>
    <t>arencjp01</t>
  </si>
  <si>
    <t>arenj001</t>
  </si>
  <si>
    <t>ARENCIBIA19860105A</t>
  </si>
  <si>
    <t>Arencibia, J.P.</t>
  </si>
  <si>
    <t>ariasjo01</t>
  </si>
  <si>
    <t>ariaj001</t>
  </si>
  <si>
    <t>ARIAS19840921A</t>
  </si>
  <si>
    <t>Arias, Joaquin</t>
  </si>
  <si>
    <t>arredjo01</t>
  </si>
  <si>
    <t>CIN</t>
  </si>
  <si>
    <t>arrej001</t>
  </si>
  <si>
    <t>ARREDONDO19840330A</t>
  </si>
  <si>
    <t>arrieja01</t>
  </si>
  <si>
    <t>arrij001</t>
  </si>
  <si>
    <t>ARRIETA19860306A</t>
  </si>
  <si>
    <t>Arrieta, Jake</t>
  </si>
  <si>
    <t>arroybr01</t>
  </si>
  <si>
    <t>arrob001</t>
  </si>
  <si>
    <t>ARROYO19770224A</t>
  </si>
  <si>
    <t>Arroyo, Bronson</t>
  </si>
  <si>
    <t>ascheco01</t>
  </si>
  <si>
    <t>PHI</t>
  </si>
  <si>
    <t>aschc001</t>
  </si>
  <si>
    <t>ASCHE19900630A</t>
  </si>
  <si>
    <t>Asche, Cody</t>
  </si>
  <si>
    <t>atchisc01</t>
  </si>
  <si>
    <t>atchs001</t>
  </si>
  <si>
    <t>ATCHISON19760329A</t>
  </si>
  <si>
    <t>Atchison, Scott</t>
  </si>
  <si>
    <t>atkinga01</t>
  </si>
  <si>
    <t>Garrett Atkins</t>
  </si>
  <si>
    <t>aumonph01</t>
  </si>
  <si>
    <t>aumop001</t>
  </si>
  <si>
    <t>AUMONT19890107A</t>
  </si>
  <si>
    <t>Aumont, Phillippe</t>
  </si>
  <si>
    <t>averyxa01</t>
  </si>
  <si>
    <t>BAL</t>
  </si>
  <si>
    <t>averx001</t>
  </si>
  <si>
    <t>AVERY19900101A</t>
  </si>
  <si>
    <t>avilaal01</t>
  </si>
  <si>
    <t>avila001</t>
  </si>
  <si>
    <t>AVILA19870129A</t>
  </si>
  <si>
    <t>Avila, Alex</t>
  </si>
  <si>
    <t>avilalu01</t>
  </si>
  <si>
    <t>avill001</t>
  </si>
  <si>
    <t>AVILAN19890719A</t>
  </si>
  <si>
    <t>Avilan, Luis</t>
  </si>
  <si>
    <t>avilemi01</t>
  </si>
  <si>
    <t>avilm001</t>
  </si>
  <si>
    <t>AVILES19810313A</t>
  </si>
  <si>
    <t>Aviles, Mike</t>
  </si>
  <si>
    <t>axelrdy01</t>
  </si>
  <si>
    <t>axeld001</t>
  </si>
  <si>
    <t>AXELROD19850730A</t>
  </si>
  <si>
    <t>Axelrod, Dylan</t>
  </si>
  <si>
    <t>axforjo01</t>
  </si>
  <si>
    <t>axfoj001</t>
  </si>
  <si>
    <t>AXFORD19830401A</t>
  </si>
  <si>
    <t>Axford, John</t>
  </si>
  <si>
    <t>ayalalu01</t>
  </si>
  <si>
    <t>ayall001</t>
  </si>
  <si>
    <t>AYALA19780112A</t>
  </si>
  <si>
    <t>aybarer01</t>
  </si>
  <si>
    <t>aybae001</t>
  </si>
  <si>
    <t>AYBAR19840114A</t>
  </si>
  <si>
    <t>Aybar, Erick</t>
  </si>
  <si>
    <t>badenbu01</t>
  </si>
  <si>
    <t>badeb001</t>
  </si>
  <si>
    <t>BADENHOP19830208A</t>
  </si>
  <si>
    <t>Badenhop, Burke</t>
  </si>
  <si>
    <t>baezja01</t>
  </si>
  <si>
    <t>Baez, Javier</t>
  </si>
  <si>
    <t>bailean01</t>
  </si>
  <si>
    <t>baila001</t>
  </si>
  <si>
    <t>BAILEY19840531A</t>
  </si>
  <si>
    <t>baileho02</t>
  </si>
  <si>
    <t>bailh001</t>
  </si>
  <si>
    <t>BAILEY19860503A</t>
  </si>
  <si>
    <t>Bailey, Homer</t>
  </si>
  <si>
    <t>bakerje03</t>
  </si>
  <si>
    <t>bakej001</t>
  </si>
  <si>
    <t>BAKER19810621A</t>
  </si>
  <si>
    <t>Baker, Jeff</t>
  </si>
  <si>
    <t>bakerjo01</t>
  </si>
  <si>
    <t>bakej002</t>
  </si>
  <si>
    <t>BAKER19810120A</t>
  </si>
  <si>
    <t>Baker, John</t>
  </si>
  <si>
    <t>bakersc02</t>
  </si>
  <si>
    <t>bakes002</t>
  </si>
  <si>
    <t>BAKER19810919A</t>
  </si>
  <si>
    <t>Baker, Scott</t>
  </si>
  <si>
    <t>balesco01</t>
  </si>
  <si>
    <t>balec001</t>
  </si>
  <si>
    <t>BALESTER19860606A</t>
  </si>
  <si>
    <t>Balester, Collin</t>
  </si>
  <si>
    <t>balfogr01</t>
  </si>
  <si>
    <t>balfg001</t>
  </si>
  <si>
    <t>BALFOUR19771230A</t>
  </si>
  <si>
    <t>Balfour, Grant</t>
  </si>
  <si>
    <t>barajro01</t>
  </si>
  <si>
    <t>barar001</t>
  </si>
  <si>
    <t>BARAJAS19750905A</t>
  </si>
  <si>
    <t>bardda01</t>
  </si>
  <si>
    <t>BOS</t>
  </si>
  <si>
    <t>bardd001</t>
  </si>
  <si>
    <t>BARD19850625A</t>
  </si>
  <si>
    <t>barmecl01</t>
  </si>
  <si>
    <t>barmc001</t>
  </si>
  <si>
    <t>BARMES19790306A</t>
  </si>
  <si>
    <t>Barmes, Clint</t>
  </si>
  <si>
    <t>barnebr02</t>
  </si>
  <si>
    <t>barnb002</t>
  </si>
  <si>
    <t>BARNES19860515A</t>
  </si>
  <si>
    <t>Barnes, Brandon</t>
  </si>
  <si>
    <t>barneda01</t>
  </si>
  <si>
    <t>barnd001</t>
  </si>
  <si>
    <t>BARNEY19851108A</t>
  </si>
  <si>
    <t>Barney, Darwin</t>
  </si>
  <si>
    <t>barnesc01</t>
  </si>
  <si>
    <t>barns002</t>
  </si>
  <si>
    <t>BARNES19870905A</t>
  </si>
  <si>
    <t>bartlja01</t>
  </si>
  <si>
    <t>bartj001</t>
  </si>
  <si>
    <t>BARTLETT19791030A</t>
  </si>
  <si>
    <t>bartoda02</t>
  </si>
  <si>
    <t>bartd001</t>
  </si>
  <si>
    <t>BARTON19850816A</t>
  </si>
  <si>
    <t>Barton, Daric</t>
  </si>
  <si>
    <t>bassan01</t>
  </si>
  <si>
    <t>bassa001</t>
  </si>
  <si>
    <t>BASS19871101A</t>
  </si>
  <si>
    <t>Bass, Anthony</t>
  </si>
  <si>
    <t>bastaan01</t>
  </si>
  <si>
    <t>basta001</t>
  </si>
  <si>
    <t>BASTARDO19850921A</t>
  </si>
  <si>
    <t>Bastardo, Antonio</t>
  </si>
  <si>
    <t>batismi01</t>
  </si>
  <si>
    <t>batim001</t>
  </si>
  <si>
    <t>bauertr01</t>
  </si>
  <si>
    <t>bauet001</t>
  </si>
  <si>
    <t>BAUER19910117A</t>
  </si>
  <si>
    <t>Bauer, Trevor</t>
  </si>
  <si>
    <t>bautijo02</t>
  </si>
  <si>
    <t>bautj002</t>
  </si>
  <si>
    <t>BAUTISTA19801019A</t>
  </si>
  <si>
    <t>Bautista, Jose</t>
  </si>
  <si>
    <t>baxtemi01</t>
  </si>
  <si>
    <t>NYM</t>
  </si>
  <si>
    <t>baxtm001</t>
  </si>
  <si>
    <t>BAXTER19841207A</t>
  </si>
  <si>
    <t>Baxter, Mike</t>
  </si>
  <si>
    <t>bayja01</t>
  </si>
  <si>
    <t>bay-j001</t>
  </si>
  <si>
    <t>BAY19780920A</t>
  </si>
  <si>
    <t>beachbr01</t>
  </si>
  <si>
    <t>beacb001</t>
  </si>
  <si>
    <t>BEACHEY19860903A</t>
  </si>
  <si>
    <t>Beachy, Brandon</t>
  </si>
  <si>
    <t>beavabl01</t>
  </si>
  <si>
    <t>beavb001</t>
  </si>
  <si>
    <t>BEAVAN19890117A</t>
  </si>
  <si>
    <t>Beavan, Blake</t>
  </si>
  <si>
    <t>beckch01</t>
  </si>
  <si>
    <t>beckc001</t>
  </si>
  <si>
    <t>BECK19850117A</t>
  </si>
  <si>
    <t>beckejo02</t>
  </si>
  <si>
    <t>beckj002</t>
  </si>
  <si>
    <t>BECKETT19800515A</t>
  </si>
  <si>
    <t>beckhgo01</t>
  </si>
  <si>
    <t>beckg001</t>
  </si>
  <si>
    <t>BECKHAM19860916A</t>
  </si>
  <si>
    <t>Beckham, Gordon</t>
  </si>
  <si>
    <t>bedarer01</t>
  </si>
  <si>
    <t>bedae001</t>
  </si>
  <si>
    <t>BEDARD19790306A</t>
  </si>
  <si>
    <t>Bedard, Erik</t>
  </si>
  <si>
    <t>belisma01</t>
  </si>
  <si>
    <t>belim001</t>
  </si>
  <si>
    <t>BELISLE19800606A</t>
  </si>
  <si>
    <t>Belisle, Matt</t>
  </si>
  <si>
    <t>belisro01</t>
  </si>
  <si>
    <t>belir001</t>
  </si>
  <si>
    <t>BELIZARIO19821231A</t>
  </si>
  <si>
    <t>Belisario, Ronald</t>
  </si>
  <si>
    <t>belivje01</t>
  </si>
  <si>
    <t>belij001</t>
  </si>
  <si>
    <t>BELIVEAU19870117A</t>
  </si>
  <si>
    <t>Beliveau, Jeff</t>
  </si>
  <si>
    <t>bellhe01</t>
  </si>
  <si>
    <t>bellh001</t>
  </si>
  <si>
    <t>BELL19770929A</t>
  </si>
  <si>
    <t>Bell, Heath</t>
  </si>
  <si>
    <t>belljo01</t>
  </si>
  <si>
    <t>bellj004</t>
  </si>
  <si>
    <t>BELL19861113A</t>
  </si>
  <si>
    <t>belowdu01</t>
  </si>
  <si>
    <t>belod001</t>
  </si>
  <si>
    <t>BELOW19851115A</t>
  </si>
  <si>
    <t>beltbr01</t>
  </si>
  <si>
    <t>beltb001</t>
  </si>
  <si>
    <t>BELT19880420A</t>
  </si>
  <si>
    <t>Belt, Brandon</t>
  </si>
  <si>
    <t>beltrad01</t>
  </si>
  <si>
    <t>belta001</t>
  </si>
  <si>
    <t>BELTRE19790407A</t>
  </si>
  <si>
    <t>Beltre, Adrian</t>
  </si>
  <si>
    <t>beltrca01</t>
  </si>
  <si>
    <t>beltc001</t>
  </si>
  <si>
    <t>BELTRAN19770424A</t>
  </si>
  <si>
    <t>Beltran, Carlos</t>
  </si>
  <si>
    <t>benoijo01</t>
  </si>
  <si>
    <t>benoj001</t>
  </si>
  <si>
    <t>BENOIT19770726A</t>
  </si>
  <si>
    <t>Benoit, Joaquin</t>
  </si>
  <si>
    <t>berkmla01</t>
  </si>
  <si>
    <t>berkl001</t>
  </si>
  <si>
    <t>BERKMAN19760210A</t>
  </si>
  <si>
    <t>bernaro01</t>
  </si>
  <si>
    <t>WAS</t>
  </si>
  <si>
    <t>bernr001</t>
  </si>
  <si>
    <t>BERNADINA19840612A</t>
  </si>
  <si>
    <t>Bernadina, Roger</t>
  </si>
  <si>
    <t>berryqu01</t>
  </si>
  <si>
    <t>berrq001</t>
  </si>
  <si>
    <t>BERRY19841121A</t>
  </si>
  <si>
    <t>Berry, Quintin</t>
  </si>
  <si>
    <t>betande01</t>
  </si>
  <si>
    <t>betad001</t>
  </si>
  <si>
    <t>BETANCES19880323A</t>
  </si>
  <si>
    <t>Betances, Dellin</t>
  </si>
  <si>
    <t>betanra01</t>
  </si>
  <si>
    <t>betar001</t>
  </si>
  <si>
    <t>BETANCOUR19750429A</t>
  </si>
  <si>
    <t>betanyu01</t>
  </si>
  <si>
    <t>betay001</t>
  </si>
  <si>
    <t>BETANCOUR19820000A</t>
  </si>
  <si>
    <t>betemwi01</t>
  </si>
  <si>
    <t>betew001</t>
  </si>
  <si>
    <t>BETEMIT19811102A</t>
  </si>
  <si>
    <t>bethach01</t>
  </si>
  <si>
    <t>bettsmo01</t>
  </si>
  <si>
    <t>Betts, Mookie</t>
  </si>
  <si>
    <t>biancje01</t>
  </si>
  <si>
    <t>MIL</t>
  </si>
  <si>
    <t>bianj001</t>
  </si>
  <si>
    <t>BIANCHI19861005A</t>
  </si>
  <si>
    <t>Bianchi, Jeff</t>
  </si>
  <si>
    <t>billich01</t>
  </si>
  <si>
    <t>billc001</t>
  </si>
  <si>
    <t>BILLINGSL19840729A</t>
  </si>
  <si>
    <t>bixlebr01</t>
  </si>
  <si>
    <t>bixlb001</t>
  </si>
  <si>
    <t>BIXLER19821022A</t>
  </si>
  <si>
    <t>blackch02</t>
  </si>
  <si>
    <t>blacc001</t>
  </si>
  <si>
    <t>BLACKMON19860701A</t>
  </si>
  <si>
    <t>Blackmon, Charlie</t>
  </si>
  <si>
    <t>blackni01</t>
  </si>
  <si>
    <t>blacn001</t>
  </si>
  <si>
    <t>BLACKBURN19820224A</t>
  </si>
  <si>
    <t>blacktr01</t>
  </si>
  <si>
    <t>blact001</t>
  </si>
  <si>
    <t>BLACKLEY19821104A</t>
  </si>
  <si>
    <t>blackvi01</t>
  </si>
  <si>
    <t>blacv001</t>
  </si>
  <si>
    <t>BLACK19880523A</t>
  </si>
  <si>
    <t>Black, Vic</t>
  </si>
  <si>
    <t>blakeca01</t>
  </si>
  <si>
    <t>Casey Blake</t>
  </si>
  <si>
    <t>blancgr01</t>
  </si>
  <si>
    <t>blang001</t>
  </si>
  <si>
    <t>BLANCO19831212A</t>
  </si>
  <si>
    <t>Blanco, Gregor</t>
  </si>
  <si>
    <t>blanche01</t>
  </si>
  <si>
    <t>blanh001</t>
  </si>
  <si>
    <t>BLANCO19710829A</t>
  </si>
  <si>
    <t>blankky01</t>
  </si>
  <si>
    <t>blank002</t>
  </si>
  <si>
    <t>BLANKS19860911A</t>
  </si>
  <si>
    <t>Blanks, Kyle</t>
  </si>
  <si>
    <t>blantjo01</t>
  </si>
  <si>
    <t>blanj001</t>
  </si>
  <si>
    <t>BLANTON19801211A</t>
  </si>
  <si>
    <t>blevije01</t>
  </si>
  <si>
    <t>blevj001</t>
  </si>
  <si>
    <t>BLEVINS19830906A</t>
  </si>
  <si>
    <t>Blevins, Jerry</t>
  </si>
  <si>
    <t>bloomwi01</t>
  </si>
  <si>
    <t>bloow001</t>
  </si>
  <si>
    <t>BLOOMQUIS19771127A</t>
  </si>
  <si>
    <t>Bloomquist, Willie</t>
  </si>
  <si>
    <t>boescbr01</t>
  </si>
  <si>
    <t>boesb001</t>
  </si>
  <si>
    <t>BOESCH19850412A</t>
  </si>
  <si>
    <t>Boesch, Brennan</t>
  </si>
  <si>
    <t>bogaexa01</t>
  </si>
  <si>
    <t>bogax001</t>
  </si>
  <si>
    <t>BOGAERTS19921001A</t>
  </si>
  <si>
    <t>Bogaerts, Xander</t>
  </si>
  <si>
    <t>boggsmi01</t>
  </si>
  <si>
    <t>boggm001</t>
  </si>
  <si>
    <t>BOGGS19840215A</t>
  </si>
  <si>
    <t>bogusbr01</t>
  </si>
  <si>
    <t>bogub001</t>
  </si>
  <si>
    <t>BOGUSEVIC19840218A</t>
  </si>
  <si>
    <t>Bogusevic, Brian</t>
  </si>
  <si>
    <t>bolsimi01</t>
  </si>
  <si>
    <t>Michael Bolsinger</t>
  </si>
  <si>
    <t>bondeje01</t>
  </si>
  <si>
    <t>bondj001</t>
  </si>
  <si>
    <t>BONDERMAN19821028A</t>
  </si>
  <si>
    <t>bonifem01</t>
  </si>
  <si>
    <t>bonie001</t>
  </si>
  <si>
    <t>BONIFACIO19850423A</t>
  </si>
  <si>
    <t>Bonifacio, Emilio</t>
  </si>
  <si>
    <t>borboju01</t>
  </si>
  <si>
    <t>borbj001</t>
  </si>
  <si>
    <t>BORBON19860220A</t>
  </si>
  <si>
    <t>boscajc01</t>
  </si>
  <si>
    <t>boscj001</t>
  </si>
  <si>
    <t>BOSCAN19791226A</t>
  </si>
  <si>
    <t>bourgja01</t>
  </si>
  <si>
    <t>bourj001</t>
  </si>
  <si>
    <t>BOURGEOIS19820104A</t>
  </si>
  <si>
    <t>Bourgeois, Jason</t>
  </si>
  <si>
    <t>bourjpe01</t>
  </si>
  <si>
    <t>bourp001</t>
  </si>
  <si>
    <t>BOURJOS19870331A</t>
  </si>
  <si>
    <t>Bourjos, Peter</t>
  </si>
  <si>
    <t>bournmi01</t>
  </si>
  <si>
    <t>bourm001</t>
  </si>
  <si>
    <t>BOURN19821227A</t>
  </si>
  <si>
    <t>Bourn, Michael</t>
  </si>
  <si>
    <t>bowdemi01</t>
  </si>
  <si>
    <t>bowdm001</t>
  </si>
  <si>
    <t>BOWDEN19860909A</t>
  </si>
  <si>
    <t>boxbebr01</t>
  </si>
  <si>
    <t>boxbb001</t>
  </si>
  <si>
    <t>BOXBERGER19880527A</t>
  </si>
  <si>
    <t>Boxberger, Brad</t>
  </si>
  <si>
    <t>brachbr01</t>
  </si>
  <si>
    <t>bracb001</t>
  </si>
  <si>
    <t>BRACH19860412A</t>
  </si>
  <si>
    <t>Brach, Brad</t>
  </si>
  <si>
    <t>bradeda01</t>
  </si>
  <si>
    <t>Dallas Braden</t>
  </si>
  <si>
    <t>bradd002</t>
  </si>
  <si>
    <t>bradlar01</t>
  </si>
  <si>
    <t>Bradley, Archie</t>
  </si>
  <si>
    <t>bradlja02</t>
  </si>
  <si>
    <t>Jackie Bradley</t>
  </si>
  <si>
    <t>bradj001</t>
  </si>
  <si>
    <t>BRADLEY19900419A</t>
  </si>
  <si>
    <t>Bradley, Jackie</t>
  </si>
  <si>
    <t>bradlmi01</t>
  </si>
  <si>
    <t>Milton Bradley</t>
  </si>
  <si>
    <t>brantmi02</t>
  </si>
  <si>
    <t>branm003</t>
  </si>
  <si>
    <t>BRANTLEY19870515A</t>
  </si>
  <si>
    <t>Brantley, Michael</t>
  </si>
  <si>
    <t>brantro01</t>
  </si>
  <si>
    <t>branr002</t>
  </si>
  <si>
    <t>BRANTLY19890714A</t>
  </si>
  <si>
    <t>branyru01</t>
  </si>
  <si>
    <t>Russell Branyan</t>
  </si>
  <si>
    <t>braunry02</t>
  </si>
  <si>
    <t>braur002</t>
  </si>
  <si>
    <t>BRAUN19831117A</t>
  </si>
  <si>
    <t>Braun, Ryan</t>
  </si>
  <si>
    <t>breslcr01</t>
  </si>
  <si>
    <t>bresc001</t>
  </si>
  <si>
    <t>BRESLOW19800808A</t>
  </si>
  <si>
    <t>Breslow, Craig</t>
  </si>
  <si>
    <t>brignre01</t>
  </si>
  <si>
    <t>brigr001</t>
  </si>
  <si>
    <t>BRIGNAC19860116A</t>
  </si>
  <si>
    <t>Brignac, Reid</t>
  </si>
  <si>
    <t>brittza01</t>
  </si>
  <si>
    <t>britz001</t>
  </si>
  <si>
    <t>BRITTON19871222A</t>
  </si>
  <si>
    <t>Britton, Zach</t>
  </si>
  <si>
    <t>brothre01</t>
  </si>
  <si>
    <t>brotr001</t>
  </si>
  <si>
    <t>BROTHERS19871218A</t>
  </si>
  <si>
    <t>Brothers, Rex</t>
  </si>
  <si>
    <t>brownan02</t>
  </si>
  <si>
    <t>browa002</t>
  </si>
  <si>
    <t>BROWN19840910A</t>
  </si>
  <si>
    <t>brownba01</t>
  </si>
  <si>
    <t>browb004</t>
  </si>
  <si>
    <t>BROWNING19841228A</t>
  </si>
  <si>
    <t>browndo01</t>
  </si>
  <si>
    <t>browd004</t>
  </si>
  <si>
    <t>BROWN19870903A</t>
  </si>
  <si>
    <t>Brown, Domonic</t>
  </si>
  <si>
    <t>brownga01</t>
  </si>
  <si>
    <t>BROWN19880928A</t>
  </si>
  <si>
    <t>Brown, Gary</t>
  </si>
  <si>
    <t>broxtjo01</t>
  </si>
  <si>
    <t>broxj001</t>
  </si>
  <si>
    <t>BROXTON19840616A</t>
  </si>
  <si>
    <t>Broxton, Jonathan</t>
  </si>
  <si>
    <t>bruceja01</t>
  </si>
  <si>
    <t>brucj001</t>
  </si>
  <si>
    <t>BRUCE19870403A</t>
  </si>
  <si>
    <t>Bruce, Jay</t>
  </si>
  <si>
    <t>bryankr01</t>
  </si>
  <si>
    <t>Bryant, Kris</t>
  </si>
  <si>
    <t>buchhcl01</t>
  </si>
  <si>
    <t>buchc001</t>
  </si>
  <si>
    <t>BUCHHOLZ19840814A</t>
  </si>
  <si>
    <t>Buchholz, Clay</t>
  </si>
  <si>
    <t>buckjo01</t>
  </si>
  <si>
    <t>buckj001</t>
  </si>
  <si>
    <t>BUCK19800707A</t>
  </si>
  <si>
    <t>Buck, John</t>
  </si>
  <si>
    <t>buehrma01</t>
  </si>
  <si>
    <t>buehm001</t>
  </si>
  <si>
    <t>BUEHRLE19790323A</t>
  </si>
  <si>
    <t>Buehrle, Mark</t>
  </si>
  <si>
    <t>bumgama01</t>
  </si>
  <si>
    <t>bumgm001</t>
  </si>
  <si>
    <t>BUMGARNER19890801A</t>
  </si>
  <si>
    <t>Bumgarner, Madison</t>
  </si>
  <si>
    <t>bundydy01</t>
  </si>
  <si>
    <t>bundd001</t>
  </si>
  <si>
    <t>BUNDY19921115A</t>
  </si>
  <si>
    <t>burkegr01</t>
  </si>
  <si>
    <t>burkg001</t>
  </si>
  <si>
    <t>BURKE19820921A</t>
  </si>
  <si>
    <t>burnea.01</t>
  </si>
  <si>
    <t>burna001</t>
  </si>
  <si>
    <t>BURNETT19770103A</t>
  </si>
  <si>
    <t>Burnett, A.J.</t>
  </si>
  <si>
    <t>burneal01</t>
  </si>
  <si>
    <t>burna002</t>
  </si>
  <si>
    <t>BURNETT19870726A</t>
  </si>
  <si>
    <t>burnese01</t>
  </si>
  <si>
    <t>burns001</t>
  </si>
  <si>
    <t>BURNETT19820917A</t>
  </si>
  <si>
    <t>Burnett, Sean</t>
  </si>
  <si>
    <t>burnsbi01</t>
  </si>
  <si>
    <t>burnsbi02</t>
  </si>
  <si>
    <t>Burns, Billy</t>
  </si>
  <si>
    <t>burrepa01</t>
  </si>
  <si>
    <t>Pat Burrell</t>
  </si>
  <si>
    <t>burtoja01</t>
  </si>
  <si>
    <t>burtj001</t>
  </si>
  <si>
    <t>BURTON19810602A</t>
  </si>
  <si>
    <t>Burton, Jared</t>
  </si>
  <si>
    <t>buterdr01</t>
  </si>
  <si>
    <t>buted001</t>
  </si>
  <si>
    <t>BUTERA19830809A</t>
  </si>
  <si>
    <t>Butera, Drew</t>
  </si>
  <si>
    <t>butlebi03</t>
  </si>
  <si>
    <t>butlb003</t>
  </si>
  <si>
    <t>BUTLER19860418A</t>
  </si>
  <si>
    <t>Butler, Billy</t>
  </si>
  <si>
    <t>buxtoby01</t>
  </si>
  <si>
    <t>byrdati01</t>
  </si>
  <si>
    <t>byrdt001</t>
  </si>
  <si>
    <t>BYRDAK19731031A</t>
  </si>
  <si>
    <t>byrdma01</t>
  </si>
  <si>
    <t>byrdm001</t>
  </si>
  <si>
    <t>BYRD19770830A</t>
  </si>
  <si>
    <t>Byrd, Marlon</t>
  </si>
  <si>
    <t>cabreas01</t>
  </si>
  <si>
    <t>cabra002</t>
  </si>
  <si>
    <t>CABRERA19851113A</t>
  </si>
  <si>
    <t>Cabrera, Asdrubal</t>
  </si>
  <si>
    <t>cabreev01</t>
  </si>
  <si>
    <t>cabre001</t>
  </si>
  <si>
    <t>CABRERA19861117A</t>
  </si>
  <si>
    <t>Cabrera, Everth</t>
  </si>
  <si>
    <t>cabreme01</t>
  </si>
  <si>
    <t>cabrm002</t>
  </si>
  <si>
    <t>CABRERA19840811A</t>
  </si>
  <si>
    <t>Cabrera, Melky</t>
  </si>
  <si>
    <t>cabremi01</t>
  </si>
  <si>
    <t>cabrm001</t>
  </si>
  <si>
    <t>CABRERA19830418A</t>
  </si>
  <si>
    <t>Cabrera, Miguel</t>
  </si>
  <si>
    <t>cabreor01</t>
  </si>
  <si>
    <t>Orlando Cabrera</t>
  </si>
  <si>
    <t>cahiltr01</t>
  </si>
  <si>
    <t>cahit001</t>
  </si>
  <si>
    <t>CAHILL19880301A</t>
  </si>
  <si>
    <t>Cahill, Trevor</t>
  </si>
  <si>
    <t>cainlo01</t>
  </si>
  <si>
    <t>cainl001</t>
  </si>
  <si>
    <t>CAIN19860413A</t>
  </si>
  <si>
    <t>Cain, Lorenzo</t>
  </si>
  <si>
    <t>cainma01</t>
  </si>
  <si>
    <t>cainm001</t>
  </si>
  <si>
    <t>CAIN19841001A</t>
  </si>
  <si>
    <t>Cain, Matt</t>
  </si>
  <si>
    <t>calhoko01</t>
  </si>
  <si>
    <t>calhk001</t>
  </si>
  <si>
    <t>CALHOUN19871014A</t>
  </si>
  <si>
    <t>Calhoun, Kole</t>
  </si>
  <si>
    <t>callaal01</t>
  </si>
  <si>
    <t>calla001</t>
  </si>
  <si>
    <t>CALLASPO19830419A</t>
  </si>
  <si>
    <t>Callaspo, Alberto</t>
  </si>
  <si>
    <t>camermi01</t>
  </si>
  <si>
    <t>Mike Cameron</t>
  </si>
  <si>
    <t>campato01</t>
  </si>
  <si>
    <t>campt001</t>
  </si>
  <si>
    <t>CAMPANA19860530A</t>
  </si>
  <si>
    <t>Campana, Tony</t>
  </si>
  <si>
    <t>campber01</t>
  </si>
  <si>
    <t>Campbell, Eric</t>
  </si>
  <si>
    <t>campsh01</t>
  </si>
  <si>
    <t>camps002</t>
  </si>
  <si>
    <t>CAMP19751118A</t>
  </si>
  <si>
    <t>Camp, Shawn</t>
  </si>
  <si>
    <t>canoro01</t>
  </si>
  <si>
    <t>canor001</t>
  </si>
  <si>
    <t>CANO19821022A</t>
  </si>
  <si>
    <t>Cano, Robinson</t>
  </si>
  <si>
    <t>cantujo01</t>
  </si>
  <si>
    <t>Jorge Cantu</t>
  </si>
  <si>
    <t>canzlru01</t>
  </si>
  <si>
    <t>canzr001</t>
  </si>
  <si>
    <t>CANZLER19860411A</t>
  </si>
  <si>
    <t>cappsca01</t>
  </si>
  <si>
    <t>cappc001</t>
  </si>
  <si>
    <t>CAPPS19900807A</t>
  </si>
  <si>
    <t>Capps, Carter</t>
  </si>
  <si>
    <t>cappsma01</t>
  </si>
  <si>
    <t>Matt Capps</t>
  </si>
  <si>
    <t>cappm001</t>
  </si>
  <si>
    <t>CAPPS19830903A</t>
  </si>
  <si>
    <t>capuach01</t>
  </si>
  <si>
    <t>capuc001</t>
  </si>
  <si>
    <t>CAPUANO19780819A</t>
  </si>
  <si>
    <t>Capuano, Chris</t>
  </si>
  <si>
    <t>cardead01</t>
  </si>
  <si>
    <t>carda001</t>
  </si>
  <si>
    <t>CARDENAS19871010A</t>
  </si>
  <si>
    <t>carigan01</t>
  </si>
  <si>
    <t>caria001</t>
  </si>
  <si>
    <t>CARIGNAN19860723A</t>
  </si>
  <si>
    <t>carmofa01</t>
  </si>
  <si>
    <t>Fausto Carmona</t>
  </si>
  <si>
    <t>carmf001</t>
  </si>
  <si>
    <t>CARMONA19831207A</t>
  </si>
  <si>
    <t>Hernandez, Roberto</t>
  </si>
  <si>
    <t>carpean01</t>
  </si>
  <si>
    <t>Andrew J. Carpenter</t>
  </si>
  <si>
    <t>carpa001</t>
  </si>
  <si>
    <t>Drew Carpenter</t>
  </si>
  <si>
    <t>CARPENTER19850518A</t>
  </si>
  <si>
    <t>carpech01</t>
  </si>
  <si>
    <t>carpc002</t>
  </si>
  <si>
    <t>CARPENTER19750427A</t>
  </si>
  <si>
    <t>carpech02</t>
  </si>
  <si>
    <t>carpc003</t>
  </si>
  <si>
    <t>CARPENTER19851226A</t>
  </si>
  <si>
    <t>carpeda01</t>
  </si>
  <si>
    <t>carpd001</t>
  </si>
  <si>
    <t>CARPENTER19850715A</t>
  </si>
  <si>
    <t>Carpenter, David</t>
  </si>
  <si>
    <t>carpeda02</t>
  </si>
  <si>
    <t>carpd002</t>
  </si>
  <si>
    <t>Dave Carpenter</t>
  </si>
  <si>
    <t>CARPENTER19870901A</t>
  </si>
  <si>
    <t>carpema01</t>
  </si>
  <si>
    <t>carpm002</t>
  </si>
  <si>
    <t>CARPENTER19851126A</t>
  </si>
  <si>
    <t>Carpenter, Matt</t>
  </si>
  <si>
    <t>carpmi01</t>
  </si>
  <si>
    <t>carpm001</t>
  </si>
  <si>
    <t>CARP19860630A</t>
  </si>
  <si>
    <t>Carp, Mike</t>
  </si>
  <si>
    <t>carraca01</t>
  </si>
  <si>
    <t>carrc003</t>
  </si>
  <si>
    <t>CARRASCO19870321A</t>
  </si>
  <si>
    <t>Carrasco, Carlos</t>
  </si>
  <si>
    <t>carradj01</t>
  </si>
  <si>
    <t>D.J. Carrasco</t>
  </si>
  <si>
    <t>carrd001</t>
  </si>
  <si>
    <t>CARRASCO19770412A</t>
  </si>
  <si>
    <t>carreez01</t>
  </si>
  <si>
    <t>carre001</t>
  </si>
  <si>
    <t>CARRERA19870611A</t>
  </si>
  <si>
    <t>Carrera, Ezequiel</t>
  </si>
  <si>
    <t>carrejo01</t>
  </si>
  <si>
    <t>carrj002</t>
  </si>
  <si>
    <t>CARRENO19870307A</t>
  </si>
  <si>
    <t>carroja01</t>
  </si>
  <si>
    <t>carrj001</t>
  </si>
  <si>
    <t>CARROLL19740218A</t>
  </si>
  <si>
    <t>carsoro01</t>
  </si>
  <si>
    <t>carsr001</t>
  </si>
  <si>
    <t>CARSON19890123A</t>
  </si>
  <si>
    <t>cartech02</t>
  </si>
  <si>
    <t>cartc001</t>
  </si>
  <si>
    <t>carterch02</t>
  </si>
  <si>
    <t>CARTER19861218A</t>
  </si>
  <si>
    <t>Carter, Chris</t>
  </si>
  <si>
    <t>cashnan01</t>
  </si>
  <si>
    <t>casha001</t>
  </si>
  <si>
    <t>CASHNER19860911A</t>
  </si>
  <si>
    <t>Cashner, Andrew</t>
  </si>
  <si>
    <t>casilal01</t>
  </si>
  <si>
    <t>casia001</t>
  </si>
  <si>
    <t>CASILLA19840720A</t>
  </si>
  <si>
    <t>Casilla, Alexi</t>
  </si>
  <si>
    <t>cassebo01</t>
  </si>
  <si>
    <t>cassb001</t>
  </si>
  <si>
    <t>CASSEVAH19850911A</t>
  </si>
  <si>
    <t>casteal01</t>
  </si>
  <si>
    <t>casta003</t>
  </si>
  <si>
    <t>CASTELLAN19860804A</t>
  </si>
  <si>
    <t>Castellanos, Alex</t>
  </si>
  <si>
    <t>casteni01</t>
  </si>
  <si>
    <t>castn001</t>
  </si>
  <si>
    <t>CASTELLAN19920304A</t>
  </si>
  <si>
    <t>Castellanos, Nick</t>
  </si>
  <si>
    <t>castiru02</t>
  </si>
  <si>
    <t>Rusney Castillo</t>
  </si>
  <si>
    <t>Castillo, Rusney</t>
  </si>
  <si>
    <t>castiwe01</t>
  </si>
  <si>
    <t>castw002</t>
  </si>
  <si>
    <t>CASTILLO19870424A</t>
  </si>
  <si>
    <t>Castillo, Welington</t>
  </si>
  <si>
    <t>castrja01</t>
  </si>
  <si>
    <t>castj006</t>
  </si>
  <si>
    <t>CASTRO19870618A</t>
  </si>
  <si>
    <t>Castro, Jason</t>
  </si>
  <si>
    <t>castrst01</t>
  </si>
  <si>
    <t>casts001</t>
  </si>
  <si>
    <t>CASTRO19900324A</t>
  </si>
  <si>
    <t>Castro, Starlin</t>
  </si>
  <si>
    <t>cecchga01</t>
  </si>
  <si>
    <t>CECCHINI19910420A</t>
  </si>
  <si>
    <t>Cecchini, Garin</t>
  </si>
  <si>
    <t>cecilbr01</t>
  </si>
  <si>
    <t>cecib001</t>
  </si>
  <si>
    <t>CECIL19860702A</t>
  </si>
  <si>
    <t>Cecil, Brett</t>
  </si>
  <si>
    <t>cedenro02</t>
  </si>
  <si>
    <t>ceder002</t>
  </si>
  <si>
    <t>CEDENO19830202A</t>
  </si>
  <si>
    <t>Cedeno, Ronny</t>
  </si>
  <si>
    <t>cedenxa01</t>
  </si>
  <si>
    <t>cedex001</t>
  </si>
  <si>
    <t>CEDENO19860826A</t>
  </si>
  <si>
    <t>Cedeno, Xavier</t>
  </si>
  <si>
    <t>cervefr01</t>
  </si>
  <si>
    <t>cervf001</t>
  </si>
  <si>
    <t>CERVELLI19860306A</t>
  </si>
  <si>
    <t>Cervelli, Francisco</t>
  </si>
  <si>
    <t>cespeyo01</t>
  </si>
  <si>
    <t>cespy001</t>
  </si>
  <si>
    <t>CESPEDEScubaY01</t>
  </si>
  <si>
    <t>Cespedes, Yoenis</t>
  </si>
  <si>
    <t>chacijh01</t>
  </si>
  <si>
    <t>chacj001</t>
  </si>
  <si>
    <t>CHACIN19880107A</t>
  </si>
  <si>
    <t>Chacin, Jhoulys</t>
  </si>
  <si>
    <t>chambad01</t>
  </si>
  <si>
    <t>chama002</t>
  </si>
  <si>
    <t>CHAMBERS19861008A</t>
  </si>
  <si>
    <t>chambjo03</t>
  </si>
  <si>
    <t>chamj002</t>
  </si>
  <si>
    <t>CHAMBERLA19850923A</t>
  </si>
  <si>
    <t>Chamberlain, Joba</t>
  </si>
  <si>
    <t>chapmar01</t>
  </si>
  <si>
    <t>chapa001</t>
  </si>
  <si>
    <t>CHAPMANcubaA01</t>
  </si>
  <si>
    <t>Chapman, Aroldis</t>
  </si>
  <si>
    <t>chatwty01</t>
  </si>
  <si>
    <t>chatt001</t>
  </si>
  <si>
    <t>CHATWOOD19891216A</t>
  </si>
  <si>
    <t>chaveen01</t>
  </si>
  <si>
    <t>chave002</t>
  </si>
  <si>
    <t>CHAVEZ19780207A</t>
  </si>
  <si>
    <t>Chavez, Endy</t>
  </si>
  <si>
    <t>chaveer01</t>
  </si>
  <si>
    <t>chave001</t>
  </si>
  <si>
    <t>CHAVEZ19771207A</t>
  </si>
  <si>
    <t>chaveje01</t>
  </si>
  <si>
    <t>chavj001</t>
  </si>
  <si>
    <t>CHAVEZ19830821A</t>
  </si>
  <si>
    <t>Chavez, Jesse</t>
  </si>
  <si>
    <t>chenbr01</t>
  </si>
  <si>
    <t>chenb001</t>
  </si>
  <si>
    <t>CHEN19770619A</t>
  </si>
  <si>
    <t>Chen, Bruce</t>
  </si>
  <si>
    <t>chenwe02</t>
  </si>
  <si>
    <t>chenw001</t>
  </si>
  <si>
    <t>CHEN19850721A</t>
  </si>
  <si>
    <t>Chen, Wei-Yin</t>
  </si>
  <si>
    <t>chiriro01</t>
  </si>
  <si>
    <t>chirr001</t>
  </si>
  <si>
    <t>CHIRINOS19840605A</t>
  </si>
  <si>
    <t>Chirinos, Robinson</t>
  </si>
  <si>
    <t>chiselo01</t>
  </si>
  <si>
    <t>chisl001</t>
  </si>
  <si>
    <t>CHISENHAL19881004A</t>
  </si>
  <si>
    <t>Chisenhall, Lonnie</t>
  </si>
  <si>
    <t>choatra01</t>
  </si>
  <si>
    <t>choar001</t>
  </si>
  <si>
    <t>CHOATE19750905A</t>
  </si>
  <si>
    <t>Choate, Randy</t>
  </si>
  <si>
    <t>choicmi01</t>
  </si>
  <si>
    <t>choim001</t>
  </si>
  <si>
    <t>CHOICE19891110A</t>
  </si>
  <si>
    <t>Choice, Michael</t>
  </si>
  <si>
    <t>choosh01</t>
  </si>
  <si>
    <t>choos001</t>
  </si>
  <si>
    <t>CHOO19820713A</t>
  </si>
  <si>
    <t>Choo, Shin-Soo</t>
  </si>
  <si>
    <t>chulkvi01</t>
  </si>
  <si>
    <t>Vinnie Chulk</t>
  </si>
  <si>
    <t>chulv001</t>
  </si>
  <si>
    <t>CHULK19781219A</t>
  </si>
  <si>
    <t>cingrto01</t>
  </si>
  <si>
    <t>cingt001</t>
  </si>
  <si>
    <t>CINGRANI19890705A</t>
  </si>
  <si>
    <t>Cingrani, Tony</t>
  </si>
  <si>
    <t>ciriape01</t>
  </si>
  <si>
    <t>cirip001</t>
  </si>
  <si>
    <t>CIRIACO19850927A</t>
  </si>
  <si>
    <t>Ciriaco, Pedro</t>
  </si>
  <si>
    <t>cishest01</t>
  </si>
  <si>
    <t>cishs001</t>
  </si>
  <si>
    <t>CISHEK19860618A</t>
  </si>
  <si>
    <t>Cishek, Steve</t>
  </si>
  <si>
    <t>clemeje01</t>
  </si>
  <si>
    <t>clemj001</t>
  </si>
  <si>
    <t>CLEMENT19830821A</t>
  </si>
  <si>
    <t>clemepa02</t>
  </si>
  <si>
    <t>clemp002</t>
  </si>
  <si>
    <t>CLEMENS19880214A</t>
  </si>
  <si>
    <t>Clemens, Paul</t>
  </si>
  <si>
    <t>cletoma01</t>
  </si>
  <si>
    <t>cletm001</t>
  </si>
  <si>
    <t>CLETO19890501A</t>
  </si>
  <si>
    <t>Cleto, Maikel</t>
  </si>
  <si>
    <t>clevest01</t>
  </si>
  <si>
    <t>clevs001</t>
  </si>
  <si>
    <t>CLEVENGER19860405A</t>
  </si>
  <si>
    <t>Clevenger, Steve</t>
  </si>
  <si>
    <t>clippty01</t>
  </si>
  <si>
    <t>clipt001</t>
  </si>
  <si>
    <t>CLIPPARD19850214A</t>
  </si>
  <si>
    <t>Clippard, Tyler</t>
  </si>
  <si>
    <t>cloydty01</t>
  </si>
  <si>
    <t>cloyt001</t>
  </si>
  <si>
    <t>CLOYD19870516A</t>
  </si>
  <si>
    <t>cobbal01</t>
  </si>
  <si>
    <t>cobba001</t>
  </si>
  <si>
    <t>COBB19871007A</t>
  </si>
  <si>
    <t>Cobb, Alex</t>
  </si>
  <si>
    <t>dickc002</t>
  </si>
  <si>
    <t>dickeco01</t>
  </si>
  <si>
    <t>DICKERSON19890522A</t>
  </si>
  <si>
    <t>Dickerson, Corey</t>
  </si>
  <si>
    <t>coellro01</t>
  </si>
  <si>
    <t>coelr001</t>
  </si>
  <si>
    <t>COELLO19841123A</t>
  </si>
  <si>
    <t>coghlch01</t>
  </si>
  <si>
    <t>coghc001</t>
  </si>
  <si>
    <t>COGHLAN19850618A</t>
  </si>
  <si>
    <t>Coghlan, Chris</t>
  </si>
  <si>
    <t>cokeph01</t>
  </si>
  <si>
    <t>cokep001</t>
  </si>
  <si>
    <t>COKE19820719A</t>
  </si>
  <si>
    <t>Coke, Phil</t>
  </si>
  <si>
    <t>colabch01</t>
  </si>
  <si>
    <t>colac001</t>
  </si>
  <si>
    <t>COLABELLO19831024A</t>
  </si>
  <si>
    <t>Colabello, Chris</t>
  </si>
  <si>
    <t>colege01</t>
  </si>
  <si>
    <t>coleg001</t>
  </si>
  <si>
    <t>COLE19900908A</t>
  </si>
  <si>
    <t>Cole, Gerrit</t>
  </si>
  <si>
    <t>colemlo01</t>
  </si>
  <si>
    <t>colel001</t>
  </si>
  <si>
    <t>COLEMAN19860404A</t>
  </si>
  <si>
    <t>Coleman, Louis</t>
  </si>
  <si>
    <t>colliti01</t>
  </si>
  <si>
    <t>collt001</t>
  </si>
  <si>
    <t>COLLINS19890829A</t>
  </si>
  <si>
    <t>Collins, Tim</t>
  </si>
  <si>
    <t>collmjo01</t>
  </si>
  <si>
    <t>collj001</t>
  </si>
  <si>
    <t>COLLMENTE19860207A</t>
  </si>
  <si>
    <t>Collmenter, Josh</t>
  </si>
  <si>
    <t>colonba01</t>
  </si>
  <si>
    <t>colob001</t>
  </si>
  <si>
    <t>COLON19730524A</t>
  </si>
  <si>
    <t>Colon, Bartolo</t>
  </si>
  <si>
    <t>colvity01</t>
  </si>
  <si>
    <t>colvt001</t>
  </si>
  <si>
    <t>COLVIN19850905A</t>
  </si>
  <si>
    <t>Colvin, Tyler</t>
  </si>
  <si>
    <t>congeha01</t>
  </si>
  <si>
    <t>congh001</t>
  </si>
  <si>
    <t>CONGER19880129A</t>
  </si>
  <si>
    <t>Conger, Hank</t>
  </si>
  <si>
    <t>constjo01</t>
  </si>
  <si>
    <t>consj001</t>
  </si>
  <si>
    <t>CONSTANZA19830901A</t>
  </si>
  <si>
    <t>Constanza, Jose</t>
  </si>
  <si>
    <t>contrjo01</t>
  </si>
  <si>
    <t>cookaa01</t>
  </si>
  <si>
    <t>cooka002</t>
  </si>
  <si>
    <t>COOK19790208A</t>
  </si>
  <si>
    <t>cookry01</t>
  </si>
  <si>
    <t>cookr001</t>
  </si>
  <si>
    <t>COOK19870630A</t>
  </si>
  <si>
    <t>Cook, Ryan</t>
  </si>
  <si>
    <t>coopeda01</t>
  </si>
  <si>
    <t>coopd002</t>
  </si>
  <si>
    <t>COOPER19870212A</t>
  </si>
  <si>
    <t>corbipa01</t>
  </si>
  <si>
    <t>corbp001</t>
  </si>
  <si>
    <t>CORBIN19890719A</t>
  </si>
  <si>
    <t>Corbin, Patrick</t>
  </si>
  <si>
    <t>cordefr01</t>
  </si>
  <si>
    <t>Francisco Cordero</t>
  </si>
  <si>
    <t>cordf002</t>
  </si>
  <si>
    <t>CORDERO19750511A</t>
  </si>
  <si>
    <t>corpoca01</t>
  </si>
  <si>
    <t>corpc001</t>
  </si>
  <si>
    <t>CORPORAN19840107A</t>
  </si>
  <si>
    <t>Corporan, Carlos</t>
  </si>
  <si>
    <t>correca01</t>
  </si>
  <si>
    <t>correke01</t>
  </si>
  <si>
    <t>corrk001</t>
  </si>
  <si>
    <t>CORREIA19800824A</t>
  </si>
  <si>
    <t>Correia, Kevin</t>
  </si>
  <si>
    <t>cosarja01</t>
  </si>
  <si>
    <t>cosaj001</t>
  </si>
  <si>
    <t>COSART19900525A</t>
  </si>
  <si>
    <t>Cosart, Jarred</t>
  </si>
  <si>
    <t>costami01</t>
  </si>
  <si>
    <t>costm001</t>
  </si>
  <si>
    <t>COSTANZO19830909A</t>
  </si>
  <si>
    <t>cottsne01</t>
  </si>
  <si>
    <t>cottn001</t>
  </si>
  <si>
    <t>COTTS19800325A</t>
  </si>
  <si>
    <t>Cotts, Neal</t>
  </si>
  <si>
    <t>cowgico01</t>
  </si>
  <si>
    <t>cowgc001</t>
  </si>
  <si>
    <t>COWGILL19860522A</t>
  </si>
  <si>
    <t>Cowgill, Collin</t>
  </si>
  <si>
    <t>coxza01</t>
  </si>
  <si>
    <t>cozarza01</t>
  </si>
  <si>
    <t>cozaz001</t>
  </si>
  <si>
    <t>COZART19850812A</t>
  </si>
  <si>
    <t>Cozart, Zack</t>
  </si>
  <si>
    <t>craigal01</t>
  </si>
  <si>
    <t>craia001</t>
  </si>
  <si>
    <t>CRAIG19840718A</t>
  </si>
  <si>
    <t>Craig, Allen</t>
  </si>
  <si>
    <t>crainje01</t>
  </si>
  <si>
    <t>craij001</t>
  </si>
  <si>
    <t>CRAIN19810705A</t>
  </si>
  <si>
    <t>crawfbr01</t>
  </si>
  <si>
    <t>crawb001</t>
  </si>
  <si>
    <t>CRAWFORD19870121A</t>
  </si>
  <si>
    <t>Crawford, Brandon</t>
  </si>
  <si>
    <t>crawfca02</t>
  </si>
  <si>
    <t>crawc002</t>
  </si>
  <si>
    <t>CRAWFORD19810805A</t>
  </si>
  <si>
    <t>Crawford, Carl</t>
  </si>
  <si>
    <t>crawfev01</t>
  </si>
  <si>
    <t>crawe001</t>
  </si>
  <si>
    <t>CRAWFORD19860902A</t>
  </si>
  <si>
    <t>crispco01</t>
  </si>
  <si>
    <t>crisc001</t>
  </si>
  <si>
    <t>CRISP19791101A</t>
  </si>
  <si>
    <t>Crisp, Coco</t>
  </si>
  <si>
    <t>croncj01</t>
  </si>
  <si>
    <t>crosbca01</t>
  </si>
  <si>
    <t>crosc001</t>
  </si>
  <si>
    <t>CROSBY19880917A</t>
  </si>
  <si>
    <t>crowaa01</t>
  </si>
  <si>
    <t>crowa001</t>
  </si>
  <si>
    <t>CROW19861111A</t>
  </si>
  <si>
    <t>Crow, Aaron</t>
  </si>
  <si>
    <t>crowetr01</t>
  </si>
  <si>
    <t>crowt001</t>
  </si>
  <si>
    <t>CROWE19831117A</t>
  </si>
  <si>
    <t>cruzlu01</t>
  </si>
  <si>
    <t>cruzl001</t>
  </si>
  <si>
    <t>CRUZ19840210A</t>
  </si>
  <si>
    <t>cruzne02</t>
  </si>
  <si>
    <t>cruzn002</t>
  </si>
  <si>
    <t>CRUZ19800701A</t>
  </si>
  <si>
    <t>Cruz, Nelson</t>
  </si>
  <si>
    <t>cruzrh01</t>
  </si>
  <si>
    <t>cruzr001</t>
  </si>
  <si>
    <t>CRUZ19861101A</t>
  </si>
  <si>
    <t>cruzto03</t>
  </si>
  <si>
    <t>cruzt002</t>
  </si>
  <si>
    <t>CRUZ19860818A</t>
  </si>
  <si>
    <t>Cruz, Tony</t>
  </si>
  <si>
    <t>cuddymi01</t>
  </si>
  <si>
    <t>cuddm001</t>
  </si>
  <si>
    <t>CUDDYER19790327A</t>
  </si>
  <si>
    <t>Cuddyer, Michael</t>
  </si>
  <si>
    <t>cuetojo01</t>
  </si>
  <si>
    <t>cuetj001</t>
  </si>
  <si>
    <t>CUETO19860215A</t>
  </si>
  <si>
    <t>Cueto, Johnny</t>
  </si>
  <si>
    <t>cumpbr01</t>
  </si>
  <si>
    <t>cumpb001</t>
  </si>
  <si>
    <t>cumptbr01</t>
  </si>
  <si>
    <t>CUMPTON19881116A</t>
  </si>
  <si>
    <t>Cumpton, Brandon</t>
  </si>
  <si>
    <t>custja01</t>
  </si>
  <si>
    <t>Jack Cust</t>
  </si>
  <si>
    <t>damonjo01</t>
  </si>
  <si>
    <t>danksjo01</t>
  </si>
  <si>
    <t>dankj001</t>
  </si>
  <si>
    <t>DANKS19850415A</t>
  </si>
  <si>
    <t>Danks, John</t>
  </si>
  <si>
    <t>danksjo02</t>
  </si>
  <si>
    <t>dankj002</t>
  </si>
  <si>
    <t>DANKS19860807A</t>
  </si>
  <si>
    <t>Danks, Jordan</t>
  </si>
  <si>
    <t>darnach01</t>
  </si>
  <si>
    <t>darnc001</t>
  </si>
  <si>
    <t>DARNAUD19870121A</t>
  </si>
  <si>
    <t>darnatr01</t>
  </si>
  <si>
    <t>Travis D'Arnaud</t>
  </si>
  <si>
    <t>darnt001</t>
  </si>
  <si>
    <t>DARNAUD19890210A</t>
  </si>
  <si>
    <t>d'Arnaud, Travis</t>
  </si>
  <si>
    <t>darneja01</t>
  </si>
  <si>
    <t>darnj001</t>
  </si>
  <si>
    <t>DARNELL19870119A</t>
  </si>
  <si>
    <t>darviyu01</t>
  </si>
  <si>
    <t>darvy001</t>
  </si>
  <si>
    <t>DARVISH19860816A</t>
  </si>
  <si>
    <t>Darvish, Yu</t>
  </si>
  <si>
    <t>davidma02</t>
  </si>
  <si>
    <t>davim005</t>
  </si>
  <si>
    <t>DAVIDSON19910326A</t>
  </si>
  <si>
    <t>Davidson, Matt</t>
  </si>
  <si>
    <t>davieky01</t>
  </si>
  <si>
    <t>davisch02</t>
  </si>
  <si>
    <t>davic003</t>
  </si>
  <si>
    <t>DAVIS19860317A</t>
  </si>
  <si>
    <t>Davis, Chris</t>
  </si>
  <si>
    <t>davisik02</t>
  </si>
  <si>
    <t>davii001</t>
  </si>
  <si>
    <t>DAVIS19870322A</t>
  </si>
  <si>
    <t>Davis, Ike</t>
  </si>
  <si>
    <t>daviskh01</t>
  </si>
  <si>
    <t>davik003</t>
  </si>
  <si>
    <t>DAVIS19871221A</t>
  </si>
  <si>
    <t>Davis, Khris</t>
  </si>
  <si>
    <t>davisra01</t>
  </si>
  <si>
    <t>davir003</t>
  </si>
  <si>
    <t>DAVIS19801019A</t>
  </si>
  <si>
    <t>Davis, Rajai</t>
  </si>
  <si>
    <t>daviswa01</t>
  </si>
  <si>
    <t>daviw001</t>
  </si>
  <si>
    <t>DAVIS19850907A</t>
  </si>
  <si>
    <t>Davis, Wade</t>
  </si>
  <si>
    <t>deazaal01</t>
  </si>
  <si>
    <t>deaza001</t>
  </si>
  <si>
    <t>DEAZA19840411A</t>
  </si>
  <si>
    <t>De Aza, Alejandro</t>
  </si>
  <si>
    <t>deckeja01</t>
  </si>
  <si>
    <t>Decker, Jaff</t>
  </si>
  <si>
    <t>dedunsa01</t>
  </si>
  <si>
    <t>dedus001</t>
  </si>
  <si>
    <t>DEDUNO19830702A</t>
  </si>
  <si>
    <t>Deduno, Samuel</t>
  </si>
  <si>
    <t>defraju01</t>
  </si>
  <si>
    <t>defrj001</t>
  </si>
  <si>
    <t>DEFRATUS19871021A</t>
  </si>
  <si>
    <t>De Fratus, Justin</t>
  </si>
  <si>
    <t>degroja01</t>
  </si>
  <si>
    <t>DEGROM19880619A</t>
  </si>
  <si>
    <t>deGrom, Jacob</t>
  </si>
  <si>
    <t>dejesda01</t>
  </si>
  <si>
    <t>dejed001</t>
  </si>
  <si>
    <t>DEJESUS19791220A</t>
  </si>
  <si>
    <t>DeJesus, David</t>
  </si>
  <si>
    <t>dejesiv02</t>
  </si>
  <si>
    <t>dejei002</t>
  </si>
  <si>
    <t>DEJESUS19870501A</t>
  </si>
  <si>
    <t>Ivan DeJesus</t>
  </si>
  <si>
    <t>delabst01</t>
  </si>
  <si>
    <t>delas001</t>
  </si>
  <si>
    <t>DELABAR19820528A</t>
  </si>
  <si>
    <t>Delabar, Steve</t>
  </si>
  <si>
    <t>delarda01</t>
  </si>
  <si>
    <t>Dane De La Rosa</t>
  </si>
  <si>
    <t>delad001</t>
  </si>
  <si>
    <t>DELAROSA19830201A</t>
  </si>
  <si>
    <t>De La Rosa, Dane</t>
  </si>
  <si>
    <t>delarru01</t>
  </si>
  <si>
    <t>Rubby De La Rosa</t>
  </si>
  <si>
    <t>delar003</t>
  </si>
  <si>
    <t>DELAROSA19890301A</t>
  </si>
  <si>
    <t>De La Rosa, Rubby</t>
  </si>
  <si>
    <t>delgara01</t>
  </si>
  <si>
    <t>delgr001</t>
  </si>
  <si>
    <t>DELGADO19900209A</t>
  </si>
  <si>
    <t>Delgado, Randall</t>
  </si>
  <si>
    <t>delosfa01</t>
  </si>
  <si>
    <t>delof001</t>
  </si>
  <si>
    <t>DELOSSANT19860215A</t>
  </si>
  <si>
    <t>delroen01</t>
  </si>
  <si>
    <t>delre001</t>
  </si>
  <si>
    <t>DELROSARI19851016A</t>
  </si>
  <si>
    <t>dempsry01</t>
  </si>
  <si>
    <t>dempr002</t>
  </si>
  <si>
    <t>DEMPSTER19770503A</t>
  </si>
  <si>
    <t>denorch01</t>
  </si>
  <si>
    <t>denoc001</t>
  </si>
  <si>
    <t>DENORFIA19800715A</t>
  </si>
  <si>
    <t>Denorfia, Chris</t>
  </si>
  <si>
    <t>derosma01</t>
  </si>
  <si>
    <t>derom001</t>
  </si>
  <si>
    <t>descada01</t>
  </si>
  <si>
    <t>descd001</t>
  </si>
  <si>
    <t>DESCALSO19861019A</t>
  </si>
  <si>
    <t>Descalso, Daniel</t>
  </si>
  <si>
    <t>desmoia01</t>
  </si>
  <si>
    <t>desmi001</t>
  </si>
  <si>
    <t>DESMOND19850920A</t>
  </si>
  <si>
    <t>Desmond, Ian</t>
  </si>
  <si>
    <t>detwiro01</t>
  </si>
  <si>
    <t>detwr001</t>
  </si>
  <si>
    <t>DETWILER19860306A</t>
  </si>
  <si>
    <t>Detwiler, Ross</t>
  </si>
  <si>
    <t>devrico01</t>
  </si>
  <si>
    <t>devrc001</t>
  </si>
  <si>
    <t>Cole De Vries</t>
  </si>
  <si>
    <t>DEVRIES19850212A</t>
  </si>
  <si>
    <t>dewitbl01</t>
  </si>
  <si>
    <t>Blake Dewitt</t>
  </si>
  <si>
    <t>dewib001</t>
  </si>
  <si>
    <t>DEWITT19850820A</t>
  </si>
  <si>
    <t>diamosc01</t>
  </si>
  <si>
    <t>diams001</t>
  </si>
  <si>
    <t>DIAMOND19860730A</t>
  </si>
  <si>
    <t>diazju01</t>
  </si>
  <si>
    <t>diazj001</t>
  </si>
  <si>
    <t>diazju02</t>
  </si>
  <si>
    <t>DIAZ19881212A</t>
  </si>
  <si>
    <t>diazma02</t>
  </si>
  <si>
    <t>diazm003</t>
  </si>
  <si>
    <t>DIAZ19780303A</t>
  </si>
  <si>
    <t>dickech01</t>
  </si>
  <si>
    <t>dickc001</t>
  </si>
  <si>
    <t>DICKERSON19820410A</t>
  </si>
  <si>
    <t>Dickerson, Chris</t>
  </si>
  <si>
    <t>dicker.01</t>
  </si>
  <si>
    <t>dickr001</t>
  </si>
  <si>
    <t>DICKEY19741029A</t>
  </si>
  <si>
    <t>Dickey, R.A.</t>
  </si>
  <si>
    <t>dicksbr01</t>
  </si>
  <si>
    <t>dickb001</t>
  </si>
  <si>
    <t>DICKSON19841103A</t>
  </si>
  <si>
    <t>dietrde01</t>
  </si>
  <si>
    <t>dietd001</t>
  </si>
  <si>
    <t>DIETRICH19890718A</t>
  </si>
  <si>
    <t>Dietrich, Derek</t>
  </si>
  <si>
    <t>dillati01</t>
  </si>
  <si>
    <t>dillt001</t>
  </si>
  <si>
    <t>DILLARD19830719A</t>
  </si>
  <si>
    <t>dirksan01</t>
  </si>
  <si>
    <t>dirka001</t>
  </si>
  <si>
    <t>DIRKS19860124A</t>
  </si>
  <si>
    <t>Dirks, Andy</t>
  </si>
  <si>
    <t>dobbsgr01</t>
  </si>
  <si>
    <t>dobbg001</t>
  </si>
  <si>
    <t>DOBBS19780702A</t>
  </si>
  <si>
    <t>Dobbs, Greg</t>
  </si>
  <si>
    <t>dominma01</t>
  </si>
  <si>
    <t>domim001</t>
  </si>
  <si>
    <t>DOMINGUEZ19890828A</t>
  </si>
  <si>
    <t>Dominguez, Matt</t>
  </si>
  <si>
    <t>donalja01</t>
  </si>
  <si>
    <t>donaj002</t>
  </si>
  <si>
    <t>DONALD19840904A</t>
  </si>
  <si>
    <t>donaljo02</t>
  </si>
  <si>
    <t>donaj001</t>
  </si>
  <si>
    <t>DONALDSON19851208A</t>
  </si>
  <si>
    <t>Donaldson, Josh</t>
  </si>
  <si>
    <t>doolise01</t>
  </si>
  <si>
    <t>dools001</t>
  </si>
  <si>
    <t>DOOLITTLE19860926A</t>
  </si>
  <si>
    <t>Doolittle, Sean</t>
  </si>
  <si>
    <t>doteloc01</t>
  </si>
  <si>
    <t>doteo001</t>
  </si>
  <si>
    <t>DOTEL19731125A</t>
  </si>
  <si>
    <t>doubrfe01</t>
  </si>
  <si>
    <t>doubf001</t>
  </si>
  <si>
    <t>DOUBRONT19871023A</t>
  </si>
  <si>
    <t>Doubront, Felix</t>
  </si>
  <si>
    <t>doumiry01</t>
  </si>
  <si>
    <t>doumr001</t>
  </si>
  <si>
    <t>DOUMIT19810403A</t>
  </si>
  <si>
    <t>Doumit, Ryan</t>
  </si>
  <si>
    <t>downsda02</t>
  </si>
  <si>
    <t>downd001</t>
  </si>
  <si>
    <t>DOWNS19841226A</t>
  </si>
  <si>
    <t>Downs, Darin</t>
  </si>
  <si>
    <t>downsma01</t>
  </si>
  <si>
    <t>downm001</t>
  </si>
  <si>
    <t>DOWNS19840319A</t>
  </si>
  <si>
    <t>downssc01</t>
  </si>
  <si>
    <t>downs001</t>
  </si>
  <si>
    <t>DOWNS19760317A</t>
  </si>
  <si>
    <t>Downs, Scott</t>
  </si>
  <si>
    <t>doziebr01</t>
  </si>
  <si>
    <t>dozib001</t>
  </si>
  <si>
    <t>DOZIER19870515A</t>
  </si>
  <si>
    <t>Dozier, Brian</t>
  </si>
  <si>
    <t>drabeky01</t>
  </si>
  <si>
    <t>drabk001</t>
  </si>
  <si>
    <t>DRABEK19871208A</t>
  </si>
  <si>
    <t>Drabek, Kyle</t>
  </si>
  <si>
    <t>J.D. Drew</t>
  </si>
  <si>
    <t>drewst01</t>
  </si>
  <si>
    <t>drews001</t>
  </si>
  <si>
    <t>DREW19830316A</t>
  </si>
  <si>
    <t>Drew, Stephen</t>
  </si>
  <si>
    <t>duchsju01</t>
  </si>
  <si>
    <t>Justin Duchscherer</t>
  </si>
  <si>
    <t>dudalu01</t>
  </si>
  <si>
    <t>dudal001</t>
  </si>
  <si>
    <t>DUDA19860203A</t>
  </si>
  <si>
    <t>Duda, Lucas</t>
  </si>
  <si>
    <t>duensbr01</t>
  </si>
  <si>
    <t>duenb001</t>
  </si>
  <si>
    <t>DUENSING19830222A</t>
  </si>
  <si>
    <t>Duensing, Brian</t>
  </si>
  <si>
    <t>duffyda01</t>
  </si>
  <si>
    <t>duffd001</t>
  </si>
  <si>
    <t>DUFFY19881221A</t>
  </si>
  <si>
    <t>Duffy, Danny</t>
  </si>
  <si>
    <t>dukeza01</t>
  </si>
  <si>
    <t>dukez001</t>
  </si>
  <si>
    <t>DUKE19830419A</t>
  </si>
  <si>
    <t>Duke, Zach</t>
  </si>
  <si>
    <t>duncash01</t>
  </si>
  <si>
    <t>duncs001</t>
  </si>
  <si>
    <t>DUNCAN19790929A</t>
  </si>
  <si>
    <t>dunnad01</t>
  </si>
  <si>
    <t>dunna001</t>
  </si>
  <si>
    <t>DUNN19791109A</t>
  </si>
  <si>
    <t>dunnmi01</t>
  </si>
  <si>
    <t>dunnm002</t>
  </si>
  <si>
    <t>Michael Dunn</t>
  </si>
  <si>
    <t>DUNN19850523A</t>
  </si>
  <si>
    <t>Dunn, Mike</t>
  </si>
  <si>
    <t>durbich01</t>
  </si>
  <si>
    <t>durbc001</t>
  </si>
  <si>
    <t>DURBIN19771203A</t>
  </si>
  <si>
    <t>dysonja01</t>
  </si>
  <si>
    <t>dysoj001</t>
  </si>
  <si>
    <t>DYSON19840815A</t>
  </si>
  <si>
    <t>Dyson, Jarrod</t>
  </si>
  <si>
    <t>dysonsa01</t>
  </si>
  <si>
    <t>dysos001</t>
  </si>
  <si>
    <t>DYSON19880507A</t>
  </si>
  <si>
    <t>Dyson, Sam</t>
  </si>
  <si>
    <t>eatonad02</t>
  </si>
  <si>
    <t>eatoa001</t>
  </si>
  <si>
    <t>EATON19881206A</t>
  </si>
  <si>
    <t>Eaton, Adam</t>
  </si>
  <si>
    <t>eckstda01</t>
  </si>
  <si>
    <t>David Eckstein</t>
  </si>
  <si>
    <t>edginjo01</t>
  </si>
  <si>
    <t>edgij001</t>
  </si>
  <si>
    <t>EDGIN19861217A</t>
  </si>
  <si>
    <t>Edgin, Josh</t>
  </si>
  <si>
    <t>edmonji01</t>
  </si>
  <si>
    <t>Jim Edmonds</t>
  </si>
  <si>
    <t>elbersc01</t>
  </si>
  <si>
    <t>elbes001</t>
  </si>
  <si>
    <t>ELBERT19850513A</t>
  </si>
  <si>
    <t>Elbert, Scott</t>
  </si>
  <si>
    <t>eliasro01</t>
  </si>
  <si>
    <t>Elias, Roenis</t>
  </si>
  <si>
    <t>ellisaj01</t>
  </si>
  <si>
    <t>ellia001</t>
  </si>
  <si>
    <t>ELLIS19810409A</t>
  </si>
  <si>
    <t>Ellis, A.J.</t>
  </si>
  <si>
    <t>ellisma01</t>
  </si>
  <si>
    <t>ellim001</t>
  </si>
  <si>
    <t>ELLIS19770606A</t>
  </si>
  <si>
    <t>Ellis, Mark</t>
  </si>
  <si>
    <t>ellsbja01</t>
  </si>
  <si>
    <t>ellsj001</t>
  </si>
  <si>
    <t>ELLSBURY19830911A</t>
  </si>
  <si>
    <t>Ellsbury, Jacoby</t>
  </si>
  <si>
    <t>elyjo01</t>
  </si>
  <si>
    <t>ely-j001</t>
  </si>
  <si>
    <t>ELY19860517A</t>
  </si>
  <si>
    <t>Ely, John</t>
  </si>
  <si>
    <t>encared01</t>
  </si>
  <si>
    <t>encae001</t>
  </si>
  <si>
    <t>ENCARNACI19830107A</t>
  </si>
  <si>
    <t>Encarnacion, Edwin</t>
  </si>
  <si>
    <t>enrigba01</t>
  </si>
  <si>
    <t>enrib001</t>
  </si>
  <si>
    <t>ENRIGHT19860330A</t>
  </si>
  <si>
    <t>eovalna01</t>
  </si>
  <si>
    <t>Nate Eovaldi</t>
  </si>
  <si>
    <t>eovan001</t>
  </si>
  <si>
    <t>EOVALDI19900213A</t>
  </si>
  <si>
    <t>Eovaldi, Nathan</t>
  </si>
  <si>
    <t>eppleco01</t>
  </si>
  <si>
    <t>epplc001</t>
  </si>
  <si>
    <t>EPPLEY19851008A</t>
  </si>
  <si>
    <t>erlinro01</t>
  </si>
  <si>
    <t>erlir001</t>
  </si>
  <si>
    <t>ERLIN19901008A</t>
  </si>
  <si>
    <t>Erlin, Robbie</t>
  </si>
  <si>
    <t>escobal02</t>
  </si>
  <si>
    <t>escoa003</t>
  </si>
  <si>
    <t>ESCOBAR19861216A</t>
  </si>
  <si>
    <t>Escobar, Alcides</t>
  </si>
  <si>
    <t>escobed01</t>
  </si>
  <si>
    <t>escoe001</t>
  </si>
  <si>
    <t>ESCOBAR19890105A</t>
  </si>
  <si>
    <t>Escobar, Eduardo</t>
  </si>
  <si>
    <t>escobyu01</t>
  </si>
  <si>
    <t>escoy001</t>
  </si>
  <si>
    <t>ESCOBAR19821102A</t>
  </si>
  <si>
    <t>Escobar, Yunel</t>
  </si>
  <si>
    <t>espinda01</t>
  </si>
  <si>
    <t>espid001</t>
  </si>
  <si>
    <t>ESPINOSA19870425A</t>
  </si>
  <si>
    <t>Espinosa, Danny</t>
  </si>
  <si>
    <t>estrama01</t>
  </si>
  <si>
    <t>estrm001</t>
  </si>
  <si>
    <t>ESTRADA19830705A</t>
  </si>
  <si>
    <t>Estrada, Marco</t>
  </si>
  <si>
    <t>ethiean01</t>
  </si>
  <si>
    <t>ethia001</t>
  </si>
  <si>
    <t>ETHIER19820410A</t>
  </si>
  <si>
    <t>Ethier, Andre</t>
  </si>
  <si>
    <t>exposlu01</t>
  </si>
  <si>
    <t>expol001</t>
  </si>
  <si>
    <t>EXPOSITO19870120A</t>
  </si>
  <si>
    <t>faluir01</t>
  </si>
  <si>
    <t>falui001</t>
  </si>
  <si>
    <t>FALU19830606A</t>
  </si>
  <si>
    <t>Falu, Irving</t>
  </si>
  <si>
    <t>familje01</t>
  </si>
  <si>
    <t>famij001</t>
  </si>
  <si>
    <t>FAMILIA19891010A</t>
  </si>
  <si>
    <t>Familia, Jeurys</t>
  </si>
  <si>
    <t>farnsky01</t>
  </si>
  <si>
    <t>farnk001</t>
  </si>
  <si>
    <t>FARNSWORT19760414A</t>
  </si>
  <si>
    <t>Farnsworth, Kyle</t>
  </si>
  <si>
    <t>farquda01</t>
  </si>
  <si>
    <t>farqd001</t>
  </si>
  <si>
    <t>FARQUHAR19870217A</t>
  </si>
  <si>
    <t>Farquhar, Danny</t>
  </si>
  <si>
    <t>farrier01</t>
  </si>
  <si>
    <t>farre001</t>
  </si>
  <si>
    <t>FARRIS19860303A</t>
  </si>
  <si>
    <t>federti01</t>
  </si>
  <si>
    <t>fedet001</t>
  </si>
  <si>
    <t>FEDEROWIC19870805A</t>
  </si>
  <si>
    <t>Federowicz, Tim</t>
  </si>
  <si>
    <t>feldmsc01</t>
  </si>
  <si>
    <t>felds001</t>
  </si>
  <si>
    <t>FELDMAN19830207A</t>
  </si>
  <si>
    <t>Feldman, Scott</t>
  </si>
  <si>
    <t>felicpe01</t>
  </si>
  <si>
    <t>felip002</t>
  </si>
  <si>
    <t>FELICIANO19760825A</t>
  </si>
  <si>
    <t>felizne01</t>
  </si>
  <si>
    <t>felin001</t>
  </si>
  <si>
    <t>FELIZ19880502A</t>
  </si>
  <si>
    <t>Feliz, Neftali</t>
  </si>
  <si>
    <t>fernajo01</t>
  </si>
  <si>
    <t>fernj003</t>
  </si>
  <si>
    <t>fernajo02</t>
  </si>
  <si>
    <t>FERNANDEZ19920731A</t>
  </si>
  <si>
    <t>Fernandez, Jose</t>
  </si>
  <si>
    <t>fickch01</t>
  </si>
  <si>
    <t>FICK19851111A</t>
  </si>
  <si>
    <t>fieldjo03</t>
  </si>
  <si>
    <t>fielj002</t>
  </si>
  <si>
    <t>fieldsjo03</t>
  </si>
  <si>
    <t>FIELDS19850819A</t>
  </si>
  <si>
    <t>Fields, Josh</t>
  </si>
  <si>
    <t>fieldpr01</t>
  </si>
  <si>
    <t>fielp001</t>
  </si>
  <si>
    <t>FIELDER19840509A</t>
  </si>
  <si>
    <t>Fielder, Prince</t>
  </si>
  <si>
    <t>fienca01</t>
  </si>
  <si>
    <t>fienc001</t>
  </si>
  <si>
    <t>FIEN19831021A</t>
  </si>
  <si>
    <t>Fien, Casey</t>
  </si>
  <si>
    <t>fiersmi01</t>
  </si>
  <si>
    <t>Michael Fiers</t>
  </si>
  <si>
    <t>fierm001</t>
  </si>
  <si>
    <t>FIERS19850615A</t>
  </si>
  <si>
    <t>Fiers, Mike</t>
  </si>
  <si>
    <t>fifest01</t>
  </si>
  <si>
    <t>fifes001</t>
  </si>
  <si>
    <t>FIFE19861004A</t>
  </si>
  <si>
    <t>Fife, Stephen</t>
  </si>
  <si>
    <t>figgich01</t>
  </si>
  <si>
    <t>figgc001</t>
  </si>
  <si>
    <t>FIGGINS19780122A</t>
  </si>
  <si>
    <t>Figgins, Chone</t>
  </si>
  <si>
    <t>figuepe01</t>
  </si>
  <si>
    <t>figup001</t>
  </si>
  <si>
    <t>FIGUEROA19851123A</t>
  </si>
  <si>
    <t>Figueroa, Pedro</t>
  </si>
  <si>
    <t>finnebr01</t>
  </si>
  <si>
    <t>Finnegan, Brandon</t>
  </si>
  <si>
    <t>fistedo01</t>
  </si>
  <si>
    <t>fistd001</t>
  </si>
  <si>
    <t>FISTER19840204A</t>
  </si>
  <si>
    <t>Fister, Doug</t>
  </si>
  <si>
    <t>flahery01</t>
  </si>
  <si>
    <t>flahr001</t>
  </si>
  <si>
    <t>FLAHERTY19860727A</t>
  </si>
  <si>
    <t>Flaherty, Ryan</t>
  </si>
  <si>
    <t>floreje02</t>
  </si>
  <si>
    <t>florj002</t>
  </si>
  <si>
    <t>FLORES19841026A</t>
  </si>
  <si>
    <t>florewi01</t>
  </si>
  <si>
    <t>florw001</t>
  </si>
  <si>
    <t>FLORES19910806A</t>
  </si>
  <si>
    <t>Flores, Wilmer</t>
  </si>
  <si>
    <t>floripe01</t>
  </si>
  <si>
    <t>florp001</t>
  </si>
  <si>
    <t>FLORIMON19861210A</t>
  </si>
  <si>
    <t>Florimon, Pedro</t>
  </si>
  <si>
    <t>flowety01</t>
  </si>
  <si>
    <t>flowt001</t>
  </si>
  <si>
    <t>FLOWERS19860124A</t>
  </si>
  <si>
    <t>Flowers, Tyler</t>
  </si>
  <si>
    <t>floydga01</t>
  </si>
  <si>
    <t>floyg001</t>
  </si>
  <si>
    <t>FLOYD19830127A</t>
  </si>
  <si>
    <t>Floyd, Gavin</t>
  </si>
  <si>
    <t>fontwi01</t>
  </si>
  <si>
    <t>fontw001</t>
  </si>
  <si>
    <t>FONT19900524A</t>
  </si>
  <si>
    <t>fordle01</t>
  </si>
  <si>
    <t>fordl001</t>
  </si>
  <si>
    <t>FORD19760812A</t>
  </si>
  <si>
    <t>forsylo01</t>
  </si>
  <si>
    <t>forsl001</t>
  </si>
  <si>
    <t>FORSYTHE19870114A</t>
  </si>
  <si>
    <t>Forsythe, Logan</t>
  </si>
  <si>
    <t>fowlede01</t>
  </si>
  <si>
    <t>fowld001</t>
  </si>
  <si>
    <t>FOWLER19860322A</t>
  </si>
  <si>
    <t>Fowler, Dexter</t>
  </si>
  <si>
    <t>francbe01</t>
  </si>
  <si>
    <t>franb001</t>
  </si>
  <si>
    <t>FRANCISCO19811023A</t>
  </si>
  <si>
    <t>francfr01</t>
  </si>
  <si>
    <t>franf001</t>
  </si>
  <si>
    <t>FRANCISCO19790911A</t>
  </si>
  <si>
    <t>Francisco, Frank</t>
  </si>
  <si>
    <t>francje01</t>
  </si>
  <si>
    <t>franj003</t>
  </si>
  <si>
    <t>FRANCIS19810108A</t>
  </si>
  <si>
    <t>Francis, Jeff</t>
  </si>
  <si>
    <t>francje02</t>
  </si>
  <si>
    <t>franj004</t>
  </si>
  <si>
    <t>FRANCOEUR19840108A</t>
  </si>
  <si>
    <t>Francoeur, Jeff</t>
  </si>
  <si>
    <t>francju02</t>
  </si>
  <si>
    <t>franj005</t>
  </si>
  <si>
    <t>FRANCISCO19870624A</t>
  </si>
  <si>
    <t>Francisco, Juan</t>
  </si>
  <si>
    <t>Franco, Maikel</t>
  </si>
  <si>
    <t>frandke01</t>
  </si>
  <si>
    <t>frank001</t>
  </si>
  <si>
    <t>FRANDSEN19820524A</t>
  </si>
  <si>
    <t>Frandsen, Kevin</t>
  </si>
  <si>
    <t>frankni01</t>
  </si>
  <si>
    <t>frann001</t>
  </si>
  <si>
    <t>FRANKLIN19910302A</t>
  </si>
  <si>
    <t>Franklin, Nick</t>
  </si>
  <si>
    <t>frankry01</t>
  </si>
  <si>
    <t>Ryan Franklin</t>
  </si>
  <si>
    <t>frasoja01</t>
  </si>
  <si>
    <t>frasj002</t>
  </si>
  <si>
    <t>FRASOR19770809A</t>
  </si>
  <si>
    <t>Frasor, Jason</t>
  </si>
  <si>
    <t>frazito01</t>
  </si>
  <si>
    <t>frazt001</t>
  </si>
  <si>
    <t>FRAZIER19860212A</t>
  </si>
  <si>
    <t>Frazier, Todd</t>
  </si>
  <si>
    <t>freemfr01</t>
  </si>
  <si>
    <t>freef001</t>
  </si>
  <si>
    <t>FREEMAN19890912A</t>
  </si>
  <si>
    <t>Freeman, Freddie</t>
  </si>
  <si>
    <t>freemsa01</t>
  </si>
  <si>
    <t>frees001</t>
  </si>
  <si>
    <t>FREEMAN19870624A</t>
  </si>
  <si>
    <t>Freeman, Sam</t>
  </si>
  <si>
    <t>freesda01</t>
  </si>
  <si>
    <t>freed001</t>
  </si>
  <si>
    <t>FREESE19830428A</t>
  </si>
  <si>
    <t>Freese, David</t>
  </si>
  <si>
    <t>friedch01</t>
  </si>
  <si>
    <t>friec001</t>
  </si>
  <si>
    <t>FRIEDRICH19870708A</t>
  </si>
  <si>
    <t>Friedrich, Christian</t>
  </si>
  <si>
    <t>frierer01</t>
  </si>
  <si>
    <t>friee001</t>
  </si>
  <si>
    <t>FRIERI19850719A</t>
  </si>
  <si>
    <t>Frieri, Ernesto</t>
  </si>
  <si>
    <t>fuentbr01</t>
  </si>
  <si>
    <t>Brian Fuentes</t>
  </si>
  <si>
    <t>fuenb001</t>
  </si>
  <si>
    <t>FUENTES19750809A</t>
  </si>
  <si>
    <t>fujikky01</t>
  </si>
  <si>
    <t>fujik001</t>
  </si>
  <si>
    <t>FUJIKAWA00000000A</t>
  </si>
  <si>
    <t>fukudko01</t>
  </si>
  <si>
    <t>fukuk001</t>
  </si>
  <si>
    <t>FUKUDOME00000000A</t>
  </si>
  <si>
    <t>fuldsa01</t>
  </si>
  <si>
    <t>fulds001</t>
  </si>
  <si>
    <t>FULD19811120A</t>
  </si>
  <si>
    <t>Fuld, Sam</t>
  </si>
  <si>
    <t>furbuch01</t>
  </si>
  <si>
    <t>furbc001</t>
  </si>
  <si>
    <t>FURBUSH19860411A</t>
  </si>
  <si>
    <t>Furbush, Charlie</t>
  </si>
  <si>
    <t>furcara02</t>
  </si>
  <si>
    <t>furcr001</t>
  </si>
  <si>
    <t>FURCAL19771024A</t>
  </si>
  <si>
    <t>Furcal, Rafael</t>
  </si>
  <si>
    <t>galarar01</t>
  </si>
  <si>
    <t>galaa002</t>
  </si>
  <si>
    <t>GALARRAGA19820115A</t>
  </si>
  <si>
    <t>gallayo01</t>
  </si>
  <si>
    <t>gally001</t>
  </si>
  <si>
    <t>GALLARDO19860227A</t>
  </si>
  <si>
    <t>Gallardo, Yovani</t>
  </si>
  <si>
    <t>galvifr01</t>
  </si>
  <si>
    <t>galvf001</t>
  </si>
  <si>
    <t>GALVIS19891114A</t>
  </si>
  <si>
    <t>Galvis, Freddy</t>
  </si>
  <si>
    <t>gamelma01</t>
  </si>
  <si>
    <t>gamem001</t>
  </si>
  <si>
    <t>GAMEL19850726A</t>
  </si>
  <si>
    <t>garciav01</t>
  </si>
  <si>
    <t>garca003</t>
  </si>
  <si>
    <t>GARCIA19910612A</t>
  </si>
  <si>
    <t>Garcia, Avisail</t>
  </si>
  <si>
    <t>garcich02</t>
  </si>
  <si>
    <t>garcc002</t>
  </si>
  <si>
    <t>GARCIA19850824A</t>
  </si>
  <si>
    <t>garcifr03</t>
  </si>
  <si>
    <t>garcf001</t>
  </si>
  <si>
    <t>GARCIA19760610A</t>
  </si>
  <si>
    <t>garcija01</t>
  </si>
  <si>
    <t>garcj002</t>
  </si>
  <si>
    <t>GARCIA19830307A</t>
  </si>
  <si>
    <t>Casilla, Santiago</t>
  </si>
  <si>
    <t>garcija02</t>
  </si>
  <si>
    <t>garcj004</t>
  </si>
  <si>
    <t>GARCIA19860708A</t>
  </si>
  <si>
    <t>Garcia, Jaime</t>
  </si>
  <si>
    <t>gardnbr01</t>
  </si>
  <si>
    <t>gardb001</t>
  </si>
  <si>
    <t>GARDNER19830824A</t>
  </si>
  <si>
    <t>Gardner, Brett</t>
  </si>
  <si>
    <t>garlajo01</t>
  </si>
  <si>
    <t>garlj001</t>
  </si>
  <si>
    <t>GARLAND19790927A</t>
  </si>
  <si>
    <t>garzama01</t>
  </si>
  <si>
    <t>garzm001</t>
  </si>
  <si>
    <t>GARZA19831111A</t>
  </si>
  <si>
    <t>Garza, Matt</t>
  </si>
  <si>
    <t>gattiev01</t>
  </si>
  <si>
    <t>gatte001</t>
  </si>
  <si>
    <t>GATTIS19860818A</t>
  </si>
  <si>
    <t>Gattis, Evan</t>
  </si>
  <si>
    <t>gaudich01</t>
  </si>
  <si>
    <t>gaudc001</t>
  </si>
  <si>
    <t>GAUDIN19830324A</t>
  </si>
  <si>
    <t>gausmke01</t>
  </si>
  <si>
    <t>gausk001</t>
  </si>
  <si>
    <t>GAUSMAN19910106A</t>
  </si>
  <si>
    <t>Gausman, Kevin</t>
  </si>
  <si>
    <t>gearrco01</t>
  </si>
  <si>
    <t>gearc001</t>
  </si>
  <si>
    <t>GEARRIN19860414A</t>
  </si>
  <si>
    <t>geedi01</t>
  </si>
  <si>
    <t>gee-d001</t>
  </si>
  <si>
    <t>GEE19860428A</t>
  </si>
  <si>
    <t>Gee, Dillon</t>
  </si>
  <si>
    <t>gennesc01</t>
  </si>
  <si>
    <t>genns001</t>
  </si>
  <si>
    <t>GENNETT19900501A</t>
  </si>
  <si>
    <t>Gennett, Scooter</t>
  </si>
  <si>
    <t>gentrcr01</t>
  </si>
  <si>
    <t>gentc001</t>
  </si>
  <si>
    <t>GENTRY19831129A</t>
  </si>
  <si>
    <t>Gentry, Craig</t>
  </si>
  <si>
    <t>germego01</t>
  </si>
  <si>
    <t>Germen, Gonzalez</t>
  </si>
  <si>
    <t>getzch01</t>
  </si>
  <si>
    <t>getzc001</t>
  </si>
  <si>
    <t>GETZ19830830A</t>
  </si>
  <si>
    <t>Getz, Chris</t>
  </si>
  <si>
    <t>giambja01</t>
  </si>
  <si>
    <t>DH</t>
  </si>
  <si>
    <t>giamj001</t>
  </si>
  <si>
    <t>GIAMBI19710108A</t>
  </si>
  <si>
    <t>Giambi, Jason</t>
  </si>
  <si>
    <t>giavojo01</t>
  </si>
  <si>
    <t>giavj001</t>
  </si>
  <si>
    <t>GIAVOTELL19870710A</t>
  </si>
  <si>
    <t>Giavotella, Johnny</t>
  </si>
  <si>
    <t>gibsoky01</t>
  </si>
  <si>
    <t>gibsk002</t>
  </si>
  <si>
    <t>GIBSON19871023A</t>
  </si>
  <si>
    <t>Gibson, Kyle</t>
  </si>
  <si>
    <t>gileske01</t>
  </si>
  <si>
    <t>Giles, Ken</t>
  </si>
  <si>
    <t>gillaco01</t>
  </si>
  <si>
    <t>Conor M. Gillaspie</t>
  </si>
  <si>
    <t>gillc001</t>
  </si>
  <si>
    <t>GILLASPIE19870718A</t>
  </si>
  <si>
    <t>Gillaspie, Conor</t>
  </si>
  <si>
    <t>gimenhe01</t>
  </si>
  <si>
    <t>gimeh001</t>
  </si>
  <si>
    <t>GIMENEZ19820928A</t>
  </si>
  <si>
    <t>gindlca01</t>
  </si>
  <si>
    <t>gindc001</t>
  </si>
  <si>
    <t>GINDL19880831A</t>
  </si>
  <si>
    <t>Gindl, Caleb</t>
  </si>
  <si>
    <t>glaustr01</t>
  </si>
  <si>
    <t>Troy Glaus</t>
  </si>
  <si>
    <t>godfrgr01</t>
  </si>
  <si>
    <t>godfg001</t>
  </si>
  <si>
    <t>GODFREY19840809A</t>
  </si>
  <si>
    <t>goinsry01</t>
  </si>
  <si>
    <t>goinr001</t>
  </si>
  <si>
    <t>GOINS19880213A</t>
  </si>
  <si>
    <t>Goins, Ryan</t>
  </si>
  <si>
    <t>goldspa01</t>
  </si>
  <si>
    <t>goldp001</t>
  </si>
  <si>
    <t>GOLDSCHMI19870910A</t>
  </si>
  <si>
    <t>Goldschmidt, Paul</t>
  </si>
  <si>
    <t>gomesjo01</t>
  </si>
  <si>
    <t>gomej001</t>
  </si>
  <si>
    <t>GOMES19801122A</t>
  </si>
  <si>
    <t>Gomes, Jonny</t>
  </si>
  <si>
    <t>gomesya01</t>
  </si>
  <si>
    <t>gomey001</t>
  </si>
  <si>
    <t>GOMES19870719A</t>
  </si>
  <si>
    <t>Gomes, Yan</t>
  </si>
  <si>
    <t>gomezca01</t>
  </si>
  <si>
    <t>gomec002</t>
  </si>
  <si>
    <t>GOMEZ19811204A</t>
  </si>
  <si>
    <t>Gomez, Carlos</t>
  </si>
  <si>
    <t>gomezma01</t>
  </si>
  <si>
    <t>gomem001</t>
  </si>
  <si>
    <t>GOMEZ19840907A</t>
  </si>
  <si>
    <t>gonzaad01</t>
  </si>
  <si>
    <t>gonza003</t>
  </si>
  <si>
    <t>GONZALEZ19820508A</t>
  </si>
  <si>
    <t>Gonzalez, Adrian</t>
  </si>
  <si>
    <t>gonzaal02</t>
  </si>
  <si>
    <t>gonza002</t>
  </si>
  <si>
    <t>GONZALEZ19770215A</t>
  </si>
  <si>
    <t>Gonzalez, Alex</t>
  </si>
  <si>
    <t>gonzaal03</t>
  </si>
  <si>
    <t>gonza005</t>
  </si>
  <si>
    <t>GONZALEZ19830418A</t>
  </si>
  <si>
    <t>gonzaca01</t>
  </si>
  <si>
    <t>gonzc001</t>
  </si>
  <si>
    <t>GONZALEZ19851017A</t>
  </si>
  <si>
    <t>Gonzalez, Carlos</t>
  </si>
  <si>
    <t>gonzagi01</t>
  </si>
  <si>
    <t>gonzg003</t>
  </si>
  <si>
    <t>GONZALEZ19850919A</t>
  </si>
  <si>
    <t>Gonzalez, Gio</t>
  </si>
  <si>
    <t>gonzama01</t>
  </si>
  <si>
    <t>gonzm002</t>
  </si>
  <si>
    <t>GONZALEZ19890314A</t>
  </si>
  <si>
    <t>Gonzalez, Marwin</t>
  </si>
  <si>
    <t>gonzama02</t>
  </si>
  <si>
    <t>Gonzales, Marco</t>
  </si>
  <si>
    <t>gonzami02</t>
  </si>
  <si>
    <t>Mike Gonzalez</t>
  </si>
  <si>
    <t>gonzm001</t>
  </si>
  <si>
    <t>GONZALEZ19780523A</t>
  </si>
  <si>
    <t>gonzami03</t>
  </si>
  <si>
    <t>gonzm003</t>
  </si>
  <si>
    <t>GONZALEZ19840527A</t>
  </si>
  <si>
    <t>Gonzalez, Miguel</t>
  </si>
  <si>
    <t>gordoal01</t>
  </si>
  <si>
    <t>gorda001</t>
  </si>
  <si>
    <t>GORDON19840210A</t>
  </si>
  <si>
    <t>Gordon, Alex</t>
  </si>
  <si>
    <t>gordode01</t>
  </si>
  <si>
    <t>gordd002</t>
  </si>
  <si>
    <t>STRANGEGO19880422A</t>
  </si>
  <si>
    <t>Gordon, Dee</t>
  </si>
  <si>
    <t>gorskda01</t>
  </si>
  <si>
    <t>gorzeto01</t>
  </si>
  <si>
    <t>gorzt001</t>
  </si>
  <si>
    <t>GORZELANN19820712A</t>
  </si>
  <si>
    <t>Gorzelanny, Tom</t>
  </si>
  <si>
    <t>gosean01</t>
  </si>
  <si>
    <t>gosea001</t>
  </si>
  <si>
    <t>GOSE19900810A</t>
  </si>
  <si>
    <t>Gose, Anthony</t>
  </si>
  <si>
    <t>gosseph01</t>
  </si>
  <si>
    <t>grandcu01</t>
  </si>
  <si>
    <t>granc001</t>
  </si>
  <si>
    <t>GRANDERSO19810316A</t>
  </si>
  <si>
    <t>Granderson, Curtis</t>
  </si>
  <si>
    <t>grandya01</t>
  </si>
  <si>
    <t>grany001</t>
  </si>
  <si>
    <t>GRANDAL19881108A</t>
  </si>
  <si>
    <t>Grandal, Yasmani</t>
  </si>
  <si>
    <t>grayso01</t>
  </si>
  <si>
    <t>grays001</t>
  </si>
  <si>
    <t>GRAY19891107A</t>
  </si>
  <si>
    <t>Gray, Sonny</t>
  </si>
  <si>
    <t>greengr01</t>
  </si>
  <si>
    <t>greeg002</t>
  </si>
  <si>
    <t>GREEN19870927A</t>
  </si>
  <si>
    <t>Green, Grant</t>
  </si>
  <si>
    <t>greensh01</t>
  </si>
  <si>
    <t>greensh02</t>
  </si>
  <si>
    <t>GREENE19881117A</t>
  </si>
  <si>
    <t>Greene, Shane</t>
  </si>
  <si>
    <t>greenta01</t>
  </si>
  <si>
    <t>greet005</t>
  </si>
  <si>
    <t>GREEN19861102A</t>
  </si>
  <si>
    <t>greenty02</t>
  </si>
  <si>
    <t>greet004</t>
  </si>
  <si>
    <t>GREENE19830817A</t>
  </si>
  <si>
    <t>gregelu01</t>
  </si>
  <si>
    <t>gregl001</t>
  </si>
  <si>
    <t>GREGERSON19840514A</t>
  </si>
  <si>
    <t>Gregerson, Luke</t>
  </si>
  <si>
    <t>greggke01</t>
  </si>
  <si>
    <t>gregk001</t>
  </si>
  <si>
    <t>GREGG19780620A</t>
  </si>
  <si>
    <t>Gregg, Kevin</t>
  </si>
  <si>
    <t>gregodi01</t>
  </si>
  <si>
    <t>gregd001</t>
  </si>
  <si>
    <t>GREGORIUS19900218A</t>
  </si>
  <si>
    <t>Gregorius, Didi</t>
  </si>
  <si>
    <t>greinza01</t>
  </si>
  <si>
    <t>greiz001</t>
  </si>
  <si>
    <t>GREINKE19831021A</t>
  </si>
  <si>
    <t>Greinke, Zack</t>
  </si>
  <si>
    <t>griffaj01</t>
  </si>
  <si>
    <t>grifa002</t>
  </si>
  <si>
    <t>GRIFFIN19880128A</t>
  </si>
  <si>
    <t>Griffin, A.J.</t>
  </si>
  <si>
    <t>grillja01</t>
  </si>
  <si>
    <t>grilj001</t>
  </si>
  <si>
    <t>GRILLI19761111A</t>
  </si>
  <si>
    <t>Grilli, Jason</t>
  </si>
  <si>
    <t>grimmju01</t>
  </si>
  <si>
    <t>grimj002</t>
  </si>
  <si>
    <t>GRIMM19880816A</t>
  </si>
  <si>
    <t>Grimm, Justin</t>
  </si>
  <si>
    <t>grossro01</t>
  </si>
  <si>
    <t>grosr001</t>
  </si>
  <si>
    <t>GROSSMAN19890916A</t>
  </si>
  <si>
    <t>Grossman, Robbie</t>
  </si>
  <si>
    <t>guerral01</t>
  </si>
  <si>
    <t>Alexander Guerrero</t>
  </si>
  <si>
    <t>GUERREROcubaA01</t>
  </si>
  <si>
    <t>guerrja01</t>
  </si>
  <si>
    <t>guerj002</t>
  </si>
  <si>
    <t>GUERRA19851031A</t>
  </si>
  <si>
    <t>Guerra, Javy</t>
  </si>
  <si>
    <t>guerrma02</t>
  </si>
  <si>
    <t>guerm001</t>
  </si>
  <si>
    <t>GUERRIER19780802A</t>
  </si>
  <si>
    <t>Guerrier, Matt</t>
  </si>
  <si>
    <t>guerrvl01</t>
  </si>
  <si>
    <t>Vladimir Guerrero</t>
  </si>
  <si>
    <t>guillca01</t>
  </si>
  <si>
    <t>Carlos Guillen</t>
  </si>
  <si>
    <t>guilljo01</t>
  </si>
  <si>
    <t>Jose Guillen</t>
  </si>
  <si>
    <t>guthrje01</t>
  </si>
  <si>
    <t>guthj001</t>
  </si>
  <si>
    <t>GUTHRIE19790408A</t>
  </si>
  <si>
    <t>Guthrie, Jeremy</t>
  </si>
  <si>
    <t>gutiefr01</t>
  </si>
  <si>
    <t>gutif001</t>
  </si>
  <si>
    <t>GUTIERREZ19830221A</t>
  </si>
  <si>
    <t>Gutierrez, Franklin</t>
  </si>
  <si>
    <t>guyerbr01</t>
  </si>
  <si>
    <t>guyeb001</t>
  </si>
  <si>
    <t>GUYER19860128A</t>
  </si>
  <si>
    <t>Guyer, Brandon</t>
  </si>
  <si>
    <t>guzmaje01</t>
  </si>
  <si>
    <t>guzmj005</t>
  </si>
  <si>
    <t>GUZMAN19840614A</t>
  </si>
  <si>
    <t>Guzman, Jesus</t>
  </si>
  <si>
    <t>gwynnto02</t>
  </si>
  <si>
    <t>gwynt002</t>
  </si>
  <si>
    <t>Tony Gwynn Jr.</t>
  </si>
  <si>
    <t>GWYNN19821004A</t>
  </si>
  <si>
    <t>Gwynn, Tony</t>
  </si>
  <si>
    <t>gyorkje01</t>
  </si>
  <si>
    <t>gyorj001</t>
  </si>
  <si>
    <t>GYORKO19880923A</t>
  </si>
  <si>
    <t>Gyorko, Jedd</t>
  </si>
  <si>
    <t>hafnetr01</t>
  </si>
  <si>
    <t>hafnt001</t>
  </si>
  <si>
    <t>HAFNER19770603A</t>
  </si>
  <si>
    <t>hagadni01</t>
  </si>
  <si>
    <t>hagan001</t>
  </si>
  <si>
    <t>HAGADONE19860101A</t>
  </si>
  <si>
    <t>Hagadone, Nick</t>
  </si>
  <si>
    <t>hahnje01</t>
  </si>
  <si>
    <t>HAHN19890730A</t>
  </si>
  <si>
    <t>Hahn, Jesse</t>
  </si>
  <si>
    <t>hairsje02</t>
  </si>
  <si>
    <t>hairj002</t>
  </si>
  <si>
    <t>Jerry Hairston Jr.</t>
  </si>
  <si>
    <t>HAIRSTON19760529A</t>
  </si>
  <si>
    <t>hairssc01</t>
  </si>
  <si>
    <t>hairs001</t>
  </si>
  <si>
    <t>HAIRSTON19800525A</t>
  </si>
  <si>
    <t>Hairston, Scott</t>
  </si>
  <si>
    <t>haleda01</t>
  </si>
  <si>
    <t>haled001</t>
  </si>
  <si>
    <t>haleda02</t>
  </si>
  <si>
    <t>HALE19870927A</t>
  </si>
  <si>
    <t>Hale, David</t>
  </si>
  <si>
    <t>hallaro01</t>
  </si>
  <si>
    <t>hallr001</t>
  </si>
  <si>
    <t>HALLADAY19770514A</t>
  </si>
  <si>
    <t>hallbi01</t>
  </si>
  <si>
    <t>hallb001</t>
  </si>
  <si>
    <t>hallbi03</t>
  </si>
  <si>
    <t>HALL19791228A</t>
  </si>
  <si>
    <t>hamelco01</t>
  </si>
  <si>
    <t>hamec001</t>
  </si>
  <si>
    <t>HAMELS19831227A</t>
  </si>
  <si>
    <t>Hamels, Cole</t>
  </si>
  <si>
    <t>hamilbi02</t>
  </si>
  <si>
    <t>hamib001</t>
  </si>
  <si>
    <t>HAMILTON19900909A</t>
  </si>
  <si>
    <t>Hamilton, Billy</t>
  </si>
  <si>
    <t>hamiljo03</t>
  </si>
  <si>
    <t>hamij003</t>
  </si>
  <si>
    <t>HAMILTON19810521A</t>
  </si>
  <si>
    <t>Hamilton, Josh</t>
  </si>
  <si>
    <t>hammeja01</t>
  </si>
  <si>
    <t>hammj002</t>
  </si>
  <si>
    <t>HAMMEL19820902A</t>
  </si>
  <si>
    <t>Hammel, Jason</t>
  </si>
  <si>
    <t>handbr01</t>
  </si>
  <si>
    <t>handb001</t>
  </si>
  <si>
    <t>HAND19900320A</t>
  </si>
  <si>
    <t>Hand, Brad</t>
  </si>
  <si>
    <t>hanigry01</t>
  </si>
  <si>
    <t>hanir001</t>
  </si>
  <si>
    <t>HANIGAN19800816A</t>
  </si>
  <si>
    <t>Hanigan, Ryan</t>
  </si>
  <si>
    <t>hannaja01</t>
  </si>
  <si>
    <t>hannj001</t>
  </si>
  <si>
    <t>HANNAHAN19800304A</t>
  </si>
  <si>
    <t>Hannahan, Jack</t>
  </si>
  <si>
    <t>hanrajo01</t>
  </si>
  <si>
    <t>hanrj001</t>
  </si>
  <si>
    <t>HANRAHAN19811006A</t>
  </si>
  <si>
    <t>Hanrahan, Joel</t>
  </si>
  <si>
    <t>hansoto01</t>
  </si>
  <si>
    <t>hanst001</t>
  </si>
  <si>
    <t>HANSON19860828A</t>
  </si>
  <si>
    <t>happja01</t>
  </si>
  <si>
    <t>happj001</t>
  </si>
  <si>
    <t>HAPP19821019A</t>
  </si>
  <si>
    <t>Happ, J.A.</t>
  </si>
  <si>
    <t>haranaa01</t>
  </si>
  <si>
    <t>haraa001</t>
  </si>
  <si>
    <t>HARANG19780509A</t>
  </si>
  <si>
    <t>Harang, Aaron</t>
  </si>
  <si>
    <t>harderi01</t>
  </si>
  <si>
    <t>Rich Harden</t>
  </si>
  <si>
    <t>hardyjj01</t>
  </si>
  <si>
    <t>hardj003</t>
  </si>
  <si>
    <t>HARDY19820819A</t>
  </si>
  <si>
    <t>Hardy, J.J.</t>
  </si>
  <si>
    <t>harenda01</t>
  </si>
  <si>
    <t>hared001</t>
  </si>
  <si>
    <t>HAREN19800917A</t>
  </si>
  <si>
    <t>Haren, Dan</t>
  </si>
  <si>
    <t>harpebr03</t>
  </si>
  <si>
    <t>harpb003</t>
  </si>
  <si>
    <t>HARPER19921016A</t>
  </si>
  <si>
    <t>Harper, Bryce</t>
  </si>
  <si>
    <t>harrelu01</t>
  </si>
  <si>
    <t>harrl002</t>
  </si>
  <si>
    <t>HARRELL19850603A</t>
  </si>
  <si>
    <t>Harrell, Lucas</t>
  </si>
  <si>
    <t>harrijo05</t>
  </si>
  <si>
    <t>harrj002</t>
  </si>
  <si>
    <t>HARRISON19870708A</t>
  </si>
  <si>
    <t>Harrison, Josh</t>
  </si>
  <si>
    <t>harrima01</t>
  </si>
  <si>
    <t>harrm001</t>
  </si>
  <si>
    <t>HARRISON19850816A</t>
  </si>
  <si>
    <t>Harrison, Matt</t>
  </si>
  <si>
    <t>hartco01</t>
  </si>
  <si>
    <t>hartc001</t>
  </si>
  <si>
    <t>HART19820324A</t>
  </si>
  <si>
    <t>Hart, Corey</t>
  </si>
  <si>
    <t>harvema01</t>
  </si>
  <si>
    <t>harvm001</t>
  </si>
  <si>
    <t>HARVEY19890327A</t>
  </si>
  <si>
    <t>Harvey, Matt</t>
  </si>
  <si>
    <t>hassaal01</t>
  </si>
  <si>
    <t>Alexander Hassan</t>
  </si>
  <si>
    <t>HASSAN19880401A</t>
  </si>
  <si>
    <t>hatchch02</t>
  </si>
  <si>
    <t>hatcc001</t>
  </si>
  <si>
    <t>HATCHER19850112A</t>
  </si>
  <si>
    <t>Hatcher, Chris</t>
  </si>
  <si>
    <t>havenre01</t>
  </si>
  <si>
    <t>hawkila01</t>
  </si>
  <si>
    <t>hawkl001</t>
  </si>
  <si>
    <t>HAWKINS19721221A</t>
  </si>
  <si>
    <t>Hawkins, LaTroy</t>
  </si>
  <si>
    <t>hawpebr01</t>
  </si>
  <si>
    <t>hawpb001</t>
  </si>
  <si>
    <t>HAWPE19790622A</t>
  </si>
  <si>
    <t>headlch01</t>
  </si>
  <si>
    <t>headc001</t>
  </si>
  <si>
    <t>HEADLEY19840509A</t>
  </si>
  <si>
    <t>Headley, Chase</t>
  </si>
  <si>
    <t>heanean01</t>
  </si>
  <si>
    <t>Heaney, Andrew</t>
  </si>
  <si>
    <t>hechaad01</t>
  </si>
  <si>
    <t>hecha001</t>
  </si>
  <si>
    <t>HECHAVARR19890415A</t>
  </si>
  <si>
    <t>Hechavarria, Adeiny</t>
  </si>
  <si>
    <t>hefneje01</t>
  </si>
  <si>
    <t>hefnj001</t>
  </si>
  <si>
    <t>HEFNER19860311A</t>
  </si>
  <si>
    <t>heisech01</t>
  </si>
  <si>
    <t>heisc001</t>
  </si>
  <si>
    <t>HEISEY19841214A</t>
  </si>
  <si>
    <t>Heisey, Chris</t>
  </si>
  <si>
    <t>hellije01</t>
  </si>
  <si>
    <t>hellj001</t>
  </si>
  <si>
    <t>HELLICKSO19870408A</t>
  </si>
  <si>
    <t>Hellickson, Jeremy</t>
  </si>
  <si>
    <t>heltoto01</t>
  </si>
  <si>
    <t>heltt001</t>
  </si>
  <si>
    <t>HELTON19730820A</t>
  </si>
  <si>
    <t>hendeji01</t>
  </si>
  <si>
    <t>hendj001</t>
  </si>
  <si>
    <t>HENDERSON19821021A</t>
  </si>
  <si>
    <t>Henderson, Jim</t>
  </si>
  <si>
    <t>hendrky01</t>
  </si>
  <si>
    <t>Hendricks, Kyle</t>
  </si>
  <si>
    <t>hendrli01</t>
  </si>
  <si>
    <t>hendl001</t>
  </si>
  <si>
    <t>HENDRIKS19890210A</t>
  </si>
  <si>
    <t>Hendriks, Liam</t>
  </si>
  <si>
    <t>henslcl01</t>
  </si>
  <si>
    <t>hensc002</t>
  </si>
  <si>
    <t>HENSLEY19790831A</t>
  </si>
  <si>
    <t>hernace02</t>
  </si>
  <si>
    <t>hernc002</t>
  </si>
  <si>
    <t>HERNANDEZ19900523A</t>
  </si>
  <si>
    <t>Hernandez, Cesar</t>
  </si>
  <si>
    <t>hernada01</t>
  </si>
  <si>
    <t>hernd002</t>
  </si>
  <si>
    <t>HERNANDEZ19850513A</t>
  </si>
  <si>
    <t>Hernandez, David</t>
  </si>
  <si>
    <t>hernafe02</t>
  </si>
  <si>
    <t>hernf002</t>
  </si>
  <si>
    <t>HERNANDEZ19860408A</t>
  </si>
  <si>
    <t>Hernandez, Felix</t>
  </si>
  <si>
    <t>hernago01</t>
  </si>
  <si>
    <t>herng001</t>
  </si>
  <si>
    <t>HERNANDEZ19870907A</t>
  </si>
  <si>
    <t>hernali01</t>
  </si>
  <si>
    <t>hernl003</t>
  </si>
  <si>
    <t>HERNANDEZ19750220A</t>
  </si>
  <si>
    <t>hernalu01</t>
  </si>
  <si>
    <t>Luis A. Hernandez</t>
  </si>
  <si>
    <t>hernl004</t>
  </si>
  <si>
    <t>HERNANDEZ19840626A</t>
  </si>
  <si>
    <t>hernara02</t>
  </si>
  <si>
    <t>hernr002</t>
  </si>
  <si>
    <t>HERNANDEZ19760520A</t>
  </si>
  <si>
    <t>herrejo03</t>
  </si>
  <si>
    <t>herrj002</t>
  </si>
  <si>
    <t>HERRERA19841103A</t>
  </si>
  <si>
    <t>Herrera, Jonathan</t>
  </si>
  <si>
    <t>herreke01</t>
  </si>
  <si>
    <t>herrk001</t>
  </si>
  <si>
    <t>HERRERA19891231A</t>
  </si>
  <si>
    <t>Herrera, Kelvin</t>
  </si>
  <si>
    <t>herrmch01</t>
  </si>
  <si>
    <t>herrc001</t>
  </si>
  <si>
    <t>HERRMANN19871124A</t>
  </si>
  <si>
    <t>Herrmann, Chris</t>
  </si>
  <si>
    <t>hestejo01</t>
  </si>
  <si>
    <t>hestj001</t>
  </si>
  <si>
    <t>HESTER19830914A</t>
  </si>
  <si>
    <t>heywaja01</t>
  </si>
  <si>
    <t>heywj001</t>
  </si>
  <si>
    <t>HEYWARD19890809A</t>
  </si>
  <si>
    <t>Heyward, Jason</t>
  </si>
  <si>
    <t>hicksaa01</t>
  </si>
  <si>
    <t>hicka001</t>
  </si>
  <si>
    <t>HICKS19891002A</t>
  </si>
  <si>
    <t>Hicks, Aaron</t>
  </si>
  <si>
    <t>hicksbr01</t>
  </si>
  <si>
    <t>hickb002</t>
  </si>
  <si>
    <t>HICKS19850914A</t>
  </si>
  <si>
    <t>Hicks, Brandon</t>
  </si>
  <si>
    <t>hillaa01</t>
  </si>
  <si>
    <t>hilla001</t>
  </si>
  <si>
    <t>HILL19820321A</t>
  </si>
  <si>
    <t>Hill, Aaron</t>
  </si>
  <si>
    <t>hillsh01</t>
  </si>
  <si>
    <t>hills003</t>
  </si>
  <si>
    <t>HILL19810428A</t>
  </si>
  <si>
    <t>hillst01</t>
  </si>
  <si>
    <t>Steve Hill</t>
  </si>
  <si>
    <t>hills004</t>
  </si>
  <si>
    <t>HILL19850314A</t>
  </si>
  <si>
    <t>hinsker01</t>
  </si>
  <si>
    <t>hinse001</t>
  </si>
  <si>
    <t>HINSKE19770805A</t>
  </si>
  <si>
    <t>hochelu01</t>
  </si>
  <si>
    <t>hochl001</t>
  </si>
  <si>
    <t>HOCHEVAR19830915A</t>
  </si>
  <si>
    <t>Hochevar, Luke</t>
  </si>
  <si>
    <t>hoeslj01</t>
  </si>
  <si>
    <t>hoesl001</t>
  </si>
  <si>
    <t>HOES19900305A</t>
  </si>
  <si>
    <t>Hoes, L.J.</t>
  </si>
  <si>
    <t>hoffmtr01</t>
  </si>
  <si>
    <t>Trevor Hoffman</t>
  </si>
  <si>
    <t>holadbr01</t>
  </si>
  <si>
    <t>holab001</t>
  </si>
  <si>
    <t>HOLADAY19871119A</t>
  </si>
  <si>
    <t>Holaday, Bryan</t>
  </si>
  <si>
    <t>hollade01</t>
  </si>
  <si>
    <t>holld003</t>
  </si>
  <si>
    <t>HOLLAND19861009A</t>
  </si>
  <si>
    <t>Holland, Derek</t>
  </si>
  <si>
    <t>hollagr01</t>
  </si>
  <si>
    <t>hollg001</t>
  </si>
  <si>
    <t>HOLLAND19851120A</t>
  </si>
  <si>
    <t>Holland, Greg</t>
  </si>
  <si>
    <t>hollima01</t>
  </si>
  <si>
    <t>hollm001</t>
  </si>
  <si>
    <t>HOLLIDAY19800110A</t>
  </si>
  <si>
    <t>Holliday, Matt</t>
  </si>
  <si>
    <t>holtbr01</t>
  </si>
  <si>
    <t>holtb002</t>
  </si>
  <si>
    <t>HOLT19880611A</t>
  </si>
  <si>
    <t>Holt, Brock</t>
  </si>
  <si>
    <t>hoovejj01</t>
  </si>
  <si>
    <t>hoovj002</t>
  </si>
  <si>
    <t>HOOVER19870813A</t>
  </si>
  <si>
    <t>Hoover, J.J.</t>
  </si>
  <si>
    <t>horstje01</t>
  </si>
  <si>
    <t>horsj001</t>
  </si>
  <si>
    <t>HORST19851001A</t>
  </si>
  <si>
    <t>hosmeer01</t>
  </si>
  <si>
    <t>hosme001</t>
  </si>
  <si>
    <t>HOSMER19891024A</t>
  </si>
  <si>
    <t>Hosmer, Eric</t>
  </si>
  <si>
    <t>housetj01</t>
  </si>
  <si>
    <t>HOUSE19890929A</t>
  </si>
  <si>
    <t>House, T.J.</t>
  </si>
  <si>
    <t>howarry01</t>
  </si>
  <si>
    <t>howar001</t>
  </si>
  <si>
    <t>HOWARD19791119A</t>
  </si>
  <si>
    <t>Howard, Ryan</t>
  </si>
  <si>
    <t>howeljp01</t>
  </si>
  <si>
    <t>howej003</t>
  </si>
  <si>
    <t>HOWELL19830425A</t>
  </si>
  <si>
    <t>Howell, J.P.</t>
  </si>
  <si>
    <t>hudsoda01</t>
  </si>
  <si>
    <t>hudsd001</t>
  </si>
  <si>
    <t>HUDSON19870309A</t>
  </si>
  <si>
    <t>Hudson, Daniel</t>
  </si>
  <si>
    <t>hudsoor01</t>
  </si>
  <si>
    <t>hudso001</t>
  </si>
  <si>
    <t>HUDSON19771212A</t>
  </si>
  <si>
    <t>hudsoti01</t>
  </si>
  <si>
    <t>hudst001</t>
  </si>
  <si>
    <t>HUDSON19750714A</t>
  </si>
  <si>
    <t>Hudson, Tim</t>
  </si>
  <si>
    <t>huffau01</t>
  </si>
  <si>
    <t>huffda01</t>
  </si>
  <si>
    <t>huffd001</t>
  </si>
  <si>
    <t>HUFF19840822A</t>
  </si>
  <si>
    <t>Huff, David</t>
  </si>
  <si>
    <t>hugheja02</t>
  </si>
  <si>
    <t>hughj001</t>
  </si>
  <si>
    <t>HUGHES19850704A</t>
  </si>
  <si>
    <t>Hughes, Jared</t>
  </si>
  <si>
    <t>hughelu01</t>
  </si>
  <si>
    <t>hughl001</t>
  </si>
  <si>
    <t>HUGHES19840802A</t>
  </si>
  <si>
    <t>hugheph01</t>
  </si>
  <si>
    <t>hughp001</t>
  </si>
  <si>
    <t>HUGHES19860624A</t>
  </si>
  <si>
    <t>Hughes, Phil</t>
  </si>
  <si>
    <t>hultzda01</t>
  </si>
  <si>
    <t>HULTZEN19891128A</t>
  </si>
  <si>
    <t>Hultzen, Danny</t>
  </si>
  <si>
    <t>humbeph01</t>
  </si>
  <si>
    <t>humbp001</t>
  </si>
  <si>
    <t>HUMBER19821221A</t>
  </si>
  <si>
    <t>hundlni01</t>
  </si>
  <si>
    <t>hundn001</t>
  </si>
  <si>
    <t>HUNDLEY19830908A</t>
  </si>
  <si>
    <t>Hundley, Nick</t>
  </si>
  <si>
    <t>hunteto01</t>
  </si>
  <si>
    <t>huntt001</t>
  </si>
  <si>
    <t>HUNTER19750718A</t>
  </si>
  <si>
    <t>Hunter, Torii</t>
  </si>
  <si>
    <t>hunteto02</t>
  </si>
  <si>
    <t>huntt002</t>
  </si>
  <si>
    <t>HUNTER19860703A</t>
  </si>
  <si>
    <t>Hunter, Tommy</t>
  </si>
  <si>
    <t>hutchdr01</t>
  </si>
  <si>
    <t>hutcd001</t>
  </si>
  <si>
    <t>HUTCHISON19900822A</t>
  </si>
  <si>
    <t>Hutchison, Drew</t>
  </si>
  <si>
    <t>iannech01</t>
  </si>
  <si>
    <t>iannc001</t>
  </si>
  <si>
    <t>IANNETTA19830408A</t>
  </si>
  <si>
    <t>Iannetta, Chris</t>
  </si>
  <si>
    <t>ibanera01</t>
  </si>
  <si>
    <t>ibanr001</t>
  </si>
  <si>
    <t>IBANEZ19720602A</t>
  </si>
  <si>
    <t>Ibanez, Raul</t>
  </si>
  <si>
    <t>igarary01</t>
  </si>
  <si>
    <t>igarr001</t>
  </si>
  <si>
    <t>IGARISHI00000000C</t>
  </si>
  <si>
    <t>iglesjo01</t>
  </si>
  <si>
    <t>iglej001</t>
  </si>
  <si>
    <t>IGLESIAScubaJ01</t>
  </si>
  <si>
    <t>Iglesias, Jose</t>
  </si>
  <si>
    <t>inciaen01</t>
  </si>
  <si>
    <t>INCIARTE19901029A</t>
  </si>
  <si>
    <t>Inciarte, Ender</t>
  </si>
  <si>
    <t>infanom01</t>
  </si>
  <si>
    <t>infao001</t>
  </si>
  <si>
    <t>INFANTE19811226A</t>
  </si>
  <si>
    <t>Infante, Omar</t>
  </si>
  <si>
    <t>ingebr01</t>
  </si>
  <si>
    <t>ingeb001</t>
  </si>
  <si>
    <t>INGE19770519A</t>
  </si>
  <si>
    <t>ishiktr01</t>
  </si>
  <si>
    <t>ishit001</t>
  </si>
  <si>
    <t>ISHIKAWA19830924A</t>
  </si>
  <si>
    <t>Ishikawa, Travis</t>
  </si>
  <si>
    <t>isrinja01</t>
  </si>
  <si>
    <t>Jason Isringhausen</t>
  </si>
  <si>
    <t>isrij001</t>
  </si>
  <si>
    <t>iwakuhi01</t>
  </si>
  <si>
    <t>iwakh001</t>
  </si>
  <si>
    <t>IWAKUMA00000000A</t>
  </si>
  <si>
    <t>iwamuak01</t>
  </si>
  <si>
    <t>Akinori Iwamura</t>
  </si>
  <si>
    <t>izturma01</t>
  </si>
  <si>
    <t>iztum001</t>
  </si>
  <si>
    <t>IZTURIS19800912A</t>
  </si>
  <si>
    <t>Izturis, Maicer</t>
  </si>
  <si>
    <t>jacksau01</t>
  </si>
  <si>
    <t>jacka001</t>
  </si>
  <si>
    <t>JACKSON19870201A</t>
  </si>
  <si>
    <t>Jackson, Austin</t>
  </si>
  <si>
    <t>jacksbr01</t>
  </si>
  <si>
    <t>jackb002</t>
  </si>
  <si>
    <t>JACKSON19880802A</t>
  </si>
  <si>
    <t>Jackson, Brett</t>
  </si>
  <si>
    <t>jacksco01</t>
  </si>
  <si>
    <t>Conor Jackson</t>
  </si>
  <si>
    <t>jacksed01</t>
  </si>
  <si>
    <t>jacke001</t>
  </si>
  <si>
    <t>JACKSON19830909A</t>
  </si>
  <si>
    <t>Jackson, Edwin</t>
  </si>
  <si>
    <t>jacksry02</t>
  </si>
  <si>
    <t>jackr004</t>
  </si>
  <si>
    <t>JACKSON19880510A</t>
  </si>
  <si>
    <t>Jackson, Ryan</t>
  </si>
  <si>
    <t>jacobmi02</t>
  </si>
  <si>
    <t>jacom001</t>
  </si>
  <si>
    <t>JACOBS19801030A</t>
  </si>
  <si>
    <t>janispa01</t>
  </si>
  <si>
    <t>janip001</t>
  </si>
  <si>
    <t>JANISH19821012A</t>
  </si>
  <si>
    <t>janseke01</t>
  </si>
  <si>
    <t>jansk001</t>
  </si>
  <si>
    <t>JANSEN19870930A</t>
  </si>
  <si>
    <t>Jansen, Kenley</t>
  </si>
  <si>
    <t>janssca01</t>
  </si>
  <si>
    <t>jansc001</t>
  </si>
  <si>
    <t>JANSSEN19810917A</t>
  </si>
  <si>
    <t>Janssen, Casey</t>
  </si>
  <si>
    <t>jasojo01</t>
  </si>
  <si>
    <t>jasoj001</t>
  </si>
  <si>
    <t>JASO19830919A</t>
  </si>
  <si>
    <t>Jaso, John</t>
  </si>
  <si>
    <t>jayjo02</t>
  </si>
  <si>
    <t>jay-j001</t>
  </si>
  <si>
    <t>JAY19850315A</t>
  </si>
  <si>
    <t>Jay, Jon</t>
  </si>
  <si>
    <t>jenkich01</t>
  </si>
  <si>
    <t>jenkc001</t>
  </si>
  <si>
    <t>JENKINS19871222A</t>
  </si>
  <si>
    <t>Jenkins, Chad</t>
  </si>
  <si>
    <t>jenksbo01</t>
  </si>
  <si>
    <t>Bobby Jenks</t>
  </si>
  <si>
    <t>jennida01</t>
  </si>
  <si>
    <t>jennd003</t>
  </si>
  <si>
    <t>JENNINGS19870417A</t>
  </si>
  <si>
    <t>Jennings, Dan</t>
  </si>
  <si>
    <t>jennide01</t>
  </si>
  <si>
    <t>jennd002</t>
  </si>
  <si>
    <t>JENNINGS19861030A</t>
  </si>
  <si>
    <t>Jennings, Desmond</t>
  </si>
  <si>
    <t>jepseke01</t>
  </si>
  <si>
    <t>jepsk001</t>
  </si>
  <si>
    <t>JEPSEN19840726A</t>
  </si>
  <si>
    <t>Jepsen, Kevin</t>
  </si>
  <si>
    <t>jeterde01</t>
  </si>
  <si>
    <t>jeted001</t>
  </si>
  <si>
    <t>JETER19740626A</t>
  </si>
  <si>
    <t>jimena.01</t>
  </si>
  <si>
    <t>JIMENEZ19900501A</t>
  </si>
  <si>
    <t>jimenub01</t>
  </si>
  <si>
    <t>jimeu001</t>
  </si>
  <si>
    <t>JIMENEZ19840122A</t>
  </si>
  <si>
    <t>Jimenez, Ubaldo</t>
  </si>
  <si>
    <t>johnsch05</t>
  </si>
  <si>
    <t>johnc003</t>
  </si>
  <si>
    <t>Chris D. Johnson</t>
  </si>
  <si>
    <t>JOHNSON19841001A</t>
  </si>
  <si>
    <t>Johnson, Chris</t>
  </si>
  <si>
    <t>johnsda06</t>
  </si>
  <si>
    <t>johnd004</t>
  </si>
  <si>
    <t>JOHNSON19790810A</t>
  </si>
  <si>
    <t>Johnson, Dan</t>
  </si>
  <si>
    <t>johnsel02</t>
  </si>
  <si>
    <t>johne002</t>
  </si>
  <si>
    <t>JOHNSON19840309A</t>
  </si>
  <si>
    <t>Johnson, Elliot</t>
  </si>
  <si>
    <t>johnser04</t>
  </si>
  <si>
    <t>johne001</t>
  </si>
  <si>
    <t>JOHNSON19891230A</t>
  </si>
  <si>
    <t>Johnson, Erik</t>
  </si>
  <si>
    <t>johnsji04</t>
  </si>
  <si>
    <t>johnj010</t>
  </si>
  <si>
    <t>JOHNSON19830627A</t>
  </si>
  <si>
    <t>Johnson, Jim</t>
  </si>
  <si>
    <t>johnsjo09</t>
  </si>
  <si>
    <t>johnj009</t>
  </si>
  <si>
    <t>JOHNSON19840131A</t>
  </si>
  <si>
    <t>johnske05</t>
  </si>
  <si>
    <t>johnk003</t>
  </si>
  <si>
    <t>JOHNSON19820222A</t>
  </si>
  <si>
    <t>Johnson, Kelly</t>
  </si>
  <si>
    <t>johnsni01</t>
  </si>
  <si>
    <t>johnsre02</t>
  </si>
  <si>
    <t>johnr008</t>
  </si>
  <si>
    <t>JOHNSON19761208A</t>
  </si>
  <si>
    <t>Johnson, Reed</t>
  </si>
  <si>
    <t>johnsro07</t>
  </si>
  <si>
    <t>johnr009</t>
  </si>
  <si>
    <t>JOHNSON19830722A</t>
  </si>
  <si>
    <t>johnsst02</t>
  </si>
  <si>
    <t>johns001</t>
  </si>
  <si>
    <t>JOHNSON19870831A</t>
  </si>
  <si>
    <t>jonesad01</t>
  </si>
  <si>
    <t>jonea003</t>
  </si>
  <si>
    <t>JONES19850801A</t>
  </si>
  <si>
    <t>Jones, Adam</t>
  </si>
  <si>
    <t>jonesan01</t>
  </si>
  <si>
    <t>jonea002</t>
  </si>
  <si>
    <t>JONES19770423A</t>
  </si>
  <si>
    <t>jonesga02</t>
  </si>
  <si>
    <t>joneg002</t>
  </si>
  <si>
    <t>JONES19810621A</t>
  </si>
  <si>
    <t>Jones, Garrett</t>
  </si>
  <si>
    <t>jonesja06</t>
  </si>
  <si>
    <t>JONES19880924A</t>
  </si>
  <si>
    <t>Jones, James</t>
  </si>
  <si>
    <t>jonesna01</t>
  </si>
  <si>
    <t>jonen001</t>
  </si>
  <si>
    <t>JONES19860128A</t>
  </si>
  <si>
    <t>jordata01</t>
  </si>
  <si>
    <t>jordt001</t>
  </si>
  <si>
    <t>JORDAN19890117A</t>
  </si>
  <si>
    <t>Jordan, Taylor</t>
  </si>
  <si>
    <t>josepca01</t>
  </si>
  <si>
    <t>Joseph, Caleb</t>
  </si>
  <si>
    <t>josepco01</t>
  </si>
  <si>
    <t>joycema01</t>
  </si>
  <si>
    <t>joycm001</t>
  </si>
  <si>
    <t>JOYCE19840803A</t>
  </si>
  <si>
    <t>Joyce, Matt</t>
  </si>
  <si>
    <t>jurrjja01</t>
  </si>
  <si>
    <t>jurrj001</t>
  </si>
  <si>
    <t>JURRJENS19860129A</t>
  </si>
  <si>
    <t>Jurrjens, Jair</t>
  </si>
  <si>
    <t>kaaihki01</t>
  </si>
  <si>
    <t>kaaik001</t>
  </si>
  <si>
    <t>KAAIHUE19840329A</t>
  </si>
  <si>
    <t>kalisry01</t>
  </si>
  <si>
    <t>kalir001</t>
  </si>
  <si>
    <t>KALISH19880328A</t>
  </si>
  <si>
    <t>Kalish, Ryan</t>
  </si>
  <si>
    <t>karstje01</t>
  </si>
  <si>
    <t>karsj001</t>
  </si>
  <si>
    <t>KARSTENS19820924A</t>
  </si>
  <si>
    <t>kawasmu01</t>
  </si>
  <si>
    <t>kawam001</t>
  </si>
  <si>
    <t>KAWASAKI00000000B</t>
  </si>
  <si>
    <t>Kawasaki, Munenori</t>
  </si>
  <si>
    <t>kazmisc01</t>
  </si>
  <si>
    <t>kazms001</t>
  </si>
  <si>
    <t>KAZMIR19840124A</t>
  </si>
  <si>
    <t>Kazmir, Scott</t>
  </si>
  <si>
    <t>kearnau01</t>
  </si>
  <si>
    <t>keara001</t>
  </si>
  <si>
    <t>KEARNS19800520A</t>
  </si>
  <si>
    <t>kellesh01</t>
  </si>
  <si>
    <t>kells001</t>
  </si>
  <si>
    <t>KELLEY19840426A</t>
  </si>
  <si>
    <t>Kelley, Shawn</t>
  </si>
  <si>
    <t>kellyca01</t>
  </si>
  <si>
    <t>kellc001</t>
  </si>
  <si>
    <t>KELLY19891004A</t>
  </si>
  <si>
    <t>Kelly, Casey</t>
  </si>
  <si>
    <t>kellydo01</t>
  </si>
  <si>
    <t>kelld001</t>
  </si>
  <si>
    <t>KELLY19800215A</t>
  </si>
  <si>
    <t>Kelly, Don</t>
  </si>
  <si>
    <t>kellyjo05</t>
  </si>
  <si>
    <t>kellj001</t>
  </si>
  <si>
    <t>KELLY19880609A</t>
  </si>
  <si>
    <t>Kelly, Joe</t>
  </si>
  <si>
    <t>kempma01</t>
  </si>
  <si>
    <t>kempm001</t>
  </si>
  <si>
    <t>KEMP19840923A</t>
  </si>
  <si>
    <t>Kemp, Matt</t>
  </si>
  <si>
    <t>kendaja01</t>
  </si>
  <si>
    <t>Jason Kendall</t>
  </si>
  <si>
    <t>kendrho01</t>
  </si>
  <si>
    <t>Howard Kendrick</t>
  </si>
  <si>
    <t>kendh001</t>
  </si>
  <si>
    <t>KENDRICK19830712A</t>
  </si>
  <si>
    <t>Kendrick, Howie</t>
  </si>
  <si>
    <t>kendrky01</t>
  </si>
  <si>
    <t>kendk001</t>
  </si>
  <si>
    <t>KENDRICK19840826A</t>
  </si>
  <si>
    <t>Kendrick, Kyle</t>
  </si>
  <si>
    <t>kennead01</t>
  </si>
  <si>
    <t>kenna001</t>
  </si>
  <si>
    <t>KENNEDY19760110A</t>
  </si>
  <si>
    <t>kenneia01</t>
  </si>
  <si>
    <t>kenni001</t>
  </si>
  <si>
    <t>KENNEDY19841219A</t>
  </si>
  <si>
    <t>Kennedy, Ian</t>
  </si>
  <si>
    <t>keppije01</t>
  </si>
  <si>
    <t>keppj001</t>
  </si>
  <si>
    <t>KEPPINGER19800421A</t>
  </si>
  <si>
    <t>kershcl01</t>
  </si>
  <si>
    <t>kersc001</t>
  </si>
  <si>
    <t>KERSHAW19880319A</t>
  </si>
  <si>
    <t>Kershaw, Clayton</t>
  </si>
  <si>
    <t>keuchda01</t>
  </si>
  <si>
    <t>keucd001</t>
  </si>
  <si>
    <t>KEUCHEL19880101A</t>
  </si>
  <si>
    <t>Keuchel, Dallas</t>
  </si>
  <si>
    <t>kiermke01</t>
  </si>
  <si>
    <t>kierk001</t>
  </si>
  <si>
    <t>KIERMAIER19900422A</t>
  </si>
  <si>
    <t>Kiermaier, Kevin</t>
  </si>
  <si>
    <t>kimbrcr01</t>
  </si>
  <si>
    <t>kimbc001</t>
  </si>
  <si>
    <t>KIMBREL19880528A</t>
  </si>
  <si>
    <t>Kimbrel, Craig</t>
  </si>
  <si>
    <t>kinnejo01</t>
  </si>
  <si>
    <t>kinnj001</t>
  </si>
  <si>
    <t>KINNEY19790331A</t>
  </si>
  <si>
    <t>kinslia01</t>
  </si>
  <si>
    <t>kinsi001</t>
  </si>
  <si>
    <t>KINSLER19820622A</t>
  </si>
  <si>
    <t>Kinsler, Ian</t>
  </si>
  <si>
    <t>kintzbr01</t>
  </si>
  <si>
    <t>kintb001</t>
  </si>
  <si>
    <t>KINTZLER19840801A</t>
  </si>
  <si>
    <t>Kintzler, Brandon</t>
  </si>
  <si>
    <t>kipnija01</t>
  </si>
  <si>
    <t>kipnj001</t>
  </si>
  <si>
    <t>KIPNIS19870403A</t>
  </si>
  <si>
    <t>Kipnis, Jason</t>
  </si>
  <si>
    <t>kirkmmi01</t>
  </si>
  <si>
    <t>kirkm001</t>
  </si>
  <si>
    <t>KIRKMAN19860918A</t>
  </si>
  <si>
    <t>Kirkman, Michael</t>
  </si>
  <si>
    <t>klubeco01</t>
  </si>
  <si>
    <t>klubc001</t>
  </si>
  <si>
    <t>KLUBER19860410A</t>
  </si>
  <si>
    <t>Kluber, Corey</t>
  </si>
  <si>
    <t>koehlto01</t>
  </si>
  <si>
    <t>koeht001</t>
  </si>
  <si>
    <t>KOEHLER19860629A</t>
  </si>
  <si>
    <t>Koehler, Tom</t>
  </si>
  <si>
    <t>konerpa01</t>
  </si>
  <si>
    <t>konep001</t>
  </si>
  <si>
    <t>KONERKO19760305A</t>
  </si>
  <si>
    <t>kontoge01</t>
  </si>
  <si>
    <t>kontg001</t>
  </si>
  <si>
    <t>KONTOS19850612A</t>
  </si>
  <si>
    <t>Kontos, George</t>
  </si>
  <si>
    <t>korecbo01</t>
  </si>
  <si>
    <t>koreb001</t>
  </si>
  <si>
    <t>KORECKY19790916A</t>
  </si>
  <si>
    <t>Korecky, Bobby</t>
  </si>
  <si>
    <t>kotchca01</t>
  </si>
  <si>
    <t>kotcc001</t>
  </si>
  <si>
    <t>KOTCHMAN19830222A</t>
  </si>
  <si>
    <t>kotsama01</t>
  </si>
  <si>
    <t>kotsm001</t>
  </si>
  <si>
    <t>KOTSAY19751202A</t>
  </si>
  <si>
    <t>kottage01</t>
  </si>
  <si>
    <t>kottg001</t>
  </si>
  <si>
    <t>KOTTARAS19830516A</t>
  </si>
  <si>
    <t>Kottaras, George</t>
  </si>
  <si>
    <t>kouzmke01</t>
  </si>
  <si>
    <t>kouzk001</t>
  </si>
  <si>
    <t>KOUZMANOF19810725A</t>
  </si>
  <si>
    <t>Kouzmanoff, Kevin</t>
  </si>
  <si>
    <t>kozmape01</t>
  </si>
  <si>
    <t>kozmp001</t>
  </si>
  <si>
    <t>KOZMA19880411A</t>
  </si>
  <si>
    <t>Kozma, Pete</t>
  </si>
  <si>
    <t>kratzer01</t>
  </si>
  <si>
    <t>krate001</t>
  </si>
  <si>
    <t>KRATZ19800615A</t>
  </si>
  <si>
    <t>Kratz, Erik</t>
  </si>
  <si>
    <t>kubelja01</t>
  </si>
  <si>
    <t>kubej002</t>
  </si>
  <si>
    <t>KUBEL19820525A</t>
  </si>
  <si>
    <t>Kubel, Jason</t>
  </si>
  <si>
    <t>kuoho01</t>
  </si>
  <si>
    <t>Hong-Chih Kuo</t>
  </si>
  <si>
    <t>kurodhi01</t>
  </si>
  <si>
    <t>kuroh001</t>
  </si>
  <si>
    <t>KURODA00000000A</t>
  </si>
  <si>
    <t>Kuroda, Hiroki</t>
  </si>
  <si>
    <t>lackejo01</t>
  </si>
  <si>
    <t>lackj001</t>
  </si>
  <si>
    <t>LACKEY19781023A</t>
  </si>
  <si>
    <t>Lackey, John</t>
  </si>
  <si>
    <t>laffeaa01</t>
  </si>
  <si>
    <t>laffa001</t>
  </si>
  <si>
    <t>LAFFEY19850415A</t>
  </si>
  <si>
    <t>lagarju01</t>
  </si>
  <si>
    <t>lagaj001</t>
  </si>
  <si>
    <t>LAGARES19890317A</t>
  </si>
  <si>
    <t>Lagares, Juan</t>
  </si>
  <si>
    <t>lahaibr01</t>
  </si>
  <si>
    <t>lahab001</t>
  </si>
  <si>
    <t>LAHAIR19821105A</t>
  </si>
  <si>
    <t>lairdbr01</t>
  </si>
  <si>
    <t>lairb001</t>
  </si>
  <si>
    <t>LAIRD19870911A</t>
  </si>
  <si>
    <t>lairdge01</t>
  </si>
  <si>
    <t>lairg001</t>
  </si>
  <si>
    <t>LAIRD19791113A</t>
  </si>
  <si>
    <t>Laird, Gerald</t>
  </si>
  <si>
    <t>lakeju01</t>
  </si>
  <si>
    <t>lakej001</t>
  </si>
  <si>
    <t>LAKE19900327A</t>
  </si>
  <si>
    <t>Lake, Junior</t>
  </si>
  <si>
    <t>lallibl01</t>
  </si>
  <si>
    <t>lallb001</t>
  </si>
  <si>
    <t>LALLI19830512A</t>
  </si>
  <si>
    <t>lamboan01</t>
  </si>
  <si>
    <t>lamba001</t>
  </si>
  <si>
    <t>LAMBO19880811A</t>
  </si>
  <si>
    <t>Lambo, Andrew</t>
  </si>
  <si>
    <t>langery01</t>
  </si>
  <si>
    <t>langr002</t>
  </si>
  <si>
    <t>LANGERHAN19800220A</t>
  </si>
  <si>
    <t>lannajo01</t>
  </si>
  <si>
    <t>lannj001</t>
  </si>
  <si>
    <t>LANNAN19840927A</t>
  </si>
  <si>
    <t>Lannan, John</t>
  </si>
  <si>
    <t>laportma01</t>
  </si>
  <si>
    <t>lapom001</t>
  </si>
  <si>
    <t>laporma01</t>
  </si>
  <si>
    <t>LAPORTA19850108A</t>
  </si>
  <si>
    <t>larocad01</t>
  </si>
  <si>
    <t>laroa001</t>
  </si>
  <si>
    <t>LAROCHE19791106A</t>
  </si>
  <si>
    <t>LaRoche, Adam</t>
  </si>
  <si>
    <t>lasteto01</t>
  </si>
  <si>
    <t>latosma01</t>
  </si>
  <si>
    <t>latom001</t>
  </si>
  <si>
    <t>LATOS19871209A</t>
  </si>
  <si>
    <t>Latos, Mat</t>
  </si>
  <si>
    <t>lavarry01</t>
  </si>
  <si>
    <t>lavar001</t>
  </si>
  <si>
    <t>LAVARNWAY19870807A</t>
  </si>
  <si>
    <t>Lavarnway, Ryan</t>
  </si>
  <si>
    <t>lawribr01</t>
  </si>
  <si>
    <t>lawrb002</t>
  </si>
  <si>
    <t>LAWRIE19900118A</t>
  </si>
  <si>
    <t>Lawrie, Brett</t>
  </si>
  <si>
    <t>leagubr01</t>
  </si>
  <si>
    <t>leagb001</t>
  </si>
  <si>
    <t>LEAGUE19830316A</t>
  </si>
  <si>
    <t>League, Brandon</t>
  </si>
  <si>
    <t>leakemi01</t>
  </si>
  <si>
    <t>leakm001</t>
  </si>
  <si>
    <t>LEAKE19871112A</t>
  </si>
  <si>
    <t>Leake, Mike</t>
  </si>
  <si>
    <t>leblawa01</t>
  </si>
  <si>
    <t>leblw001</t>
  </si>
  <si>
    <t>LEBLANC19840807A</t>
  </si>
  <si>
    <t>LeBlanc, Wade</t>
  </si>
  <si>
    <t>lecursa01</t>
  </si>
  <si>
    <t>lecus001</t>
  </si>
  <si>
    <t>LECURE19840504A</t>
  </si>
  <si>
    <t>LeCure, Sam</t>
  </si>
  <si>
    <t>leeca01</t>
  </si>
  <si>
    <t>lee-c001</t>
  </si>
  <si>
    <t>LEE19760620A</t>
  </si>
  <si>
    <t>leecl02</t>
  </si>
  <si>
    <t>lee-c003</t>
  </si>
  <si>
    <t>LEE19780830A</t>
  </si>
  <si>
    <t>Lee, Cliff</t>
  </si>
  <si>
    <t>Derrek Lee</t>
  </si>
  <si>
    <t>lemahdj01</t>
  </si>
  <si>
    <t>lemad001</t>
  </si>
  <si>
    <t>LEMAHIEU19880713A</t>
  </si>
  <si>
    <t>LeMahieu, DJ</t>
  </si>
  <si>
    <t>leonsa01</t>
  </si>
  <si>
    <t>leons001</t>
  </si>
  <si>
    <t>LEON19890313A</t>
  </si>
  <si>
    <t>Leon, Sandy</t>
  </si>
  <si>
    <t>lerouch01</t>
  </si>
  <si>
    <t>leroc001</t>
  </si>
  <si>
    <t>LEROUX19840414A</t>
  </si>
  <si>
    <t>Leroux, Chris</t>
  </si>
  <si>
    <t>lestejo01</t>
  </si>
  <si>
    <t>lestj001</t>
  </si>
  <si>
    <t>LESTER19840107A</t>
  </si>
  <si>
    <t>Lester, Jon</t>
  </si>
  <si>
    <t>lewisco01</t>
  </si>
  <si>
    <t>lewic001</t>
  </si>
  <si>
    <t>LEWIS19790802A</t>
  </si>
  <si>
    <t>Lewis, Colby</t>
  </si>
  <si>
    <t>lewisfr02</t>
  </si>
  <si>
    <t>lewif001</t>
  </si>
  <si>
    <t>LEWIS19801209A</t>
  </si>
  <si>
    <t>liddial01</t>
  </si>
  <si>
    <t>lidda001</t>
  </si>
  <si>
    <t>LIDDI19880814A</t>
  </si>
  <si>
    <t>lidgebr01</t>
  </si>
  <si>
    <t>Brad Lidge</t>
  </si>
  <si>
    <t>lidgb001</t>
  </si>
  <si>
    <t>LIDGE19761223A</t>
  </si>
  <si>
    <t>lillibr01</t>
  </si>
  <si>
    <t>lillb001</t>
  </si>
  <si>
    <t>LILLIBRID19830918A</t>
  </si>
  <si>
    <t>lillyte01</t>
  </si>
  <si>
    <t>lillt001</t>
  </si>
  <si>
    <t>LILLY19760104A</t>
  </si>
  <si>
    <t>linceti01</t>
  </si>
  <si>
    <t>linct001</t>
  </si>
  <si>
    <t>LINCECUM19840615A</t>
  </si>
  <si>
    <t>Lincecum, Tim</t>
  </si>
  <si>
    <t>lincobr01</t>
  </si>
  <si>
    <t>lincb001</t>
  </si>
  <si>
    <t>LINCOLN19850525A</t>
  </si>
  <si>
    <t>Lincoln, Brad</t>
  </si>
  <si>
    <t>lindad01</t>
  </si>
  <si>
    <t>linda001</t>
  </si>
  <si>
    <t>LIND19830717A</t>
  </si>
  <si>
    <t>Lind, Adam</t>
  </si>
  <si>
    <t>lindbjo01</t>
  </si>
  <si>
    <t>lindj004</t>
  </si>
  <si>
    <t>LINDBLOM19870615A</t>
  </si>
  <si>
    <t>lindsma01</t>
  </si>
  <si>
    <t>lindm001</t>
  </si>
  <si>
    <t>LINDSTROM19800211A</t>
  </si>
  <si>
    <t>Lindstrom, Matt</t>
  </si>
  <si>
    <t>liriafr01</t>
  </si>
  <si>
    <t>lirif001</t>
  </si>
  <si>
    <t>LIRIANO19831026A</t>
  </si>
  <si>
    <t>Liriano, Francisco</t>
  </si>
  <si>
    <t>lobatjo01</t>
  </si>
  <si>
    <t>lobaj001</t>
  </si>
  <si>
    <t>LOBATON19841021A</t>
  </si>
  <si>
    <t>Lobaton, Jose</t>
  </si>
  <si>
    <t>lockeje01</t>
  </si>
  <si>
    <t>lockj001</t>
  </si>
  <si>
    <t>LOCKE19871120A</t>
  </si>
  <si>
    <t>Locke, Jeff</t>
  </si>
  <si>
    <t>loeka01</t>
  </si>
  <si>
    <t>loe-k001</t>
  </si>
  <si>
    <t>LOE19810910A</t>
  </si>
  <si>
    <t>loganbo02</t>
  </si>
  <si>
    <t>logab001</t>
  </si>
  <si>
    <t>LOGAN19840813A</t>
  </si>
  <si>
    <t>Logan, Boone</t>
  </si>
  <si>
    <t>lohseky01</t>
  </si>
  <si>
    <t>lohsk001</t>
  </si>
  <si>
    <t>LOHSE19781004A</t>
  </si>
  <si>
    <t>Lohse, Kyle</t>
  </si>
  <si>
    <t>lombast02</t>
  </si>
  <si>
    <t>Stephen Lombardozzi</t>
  </si>
  <si>
    <t>lombs002</t>
  </si>
  <si>
    <t>LOMBARDOZ19880920A</t>
  </si>
  <si>
    <t>Lombardozzi, Steve</t>
  </si>
  <si>
    <t>loneyja01</t>
  </si>
  <si>
    <t>lonej001</t>
  </si>
  <si>
    <t>LONEY19840507A</t>
  </si>
  <si>
    <t>Loney, James</t>
  </si>
  <si>
    <t>longoev01</t>
  </si>
  <si>
    <t>longe001</t>
  </si>
  <si>
    <t>LONGORIA19851007A</t>
  </si>
  <si>
    <t>Longoria, Evan</t>
  </si>
  <si>
    <t>lopezfe01</t>
  </si>
  <si>
    <t>Felipe Lopez</t>
  </si>
  <si>
    <t>lopezja02</t>
  </si>
  <si>
    <t>lopej002</t>
  </si>
  <si>
    <t>LOPEZ19770711A</t>
  </si>
  <si>
    <t>Lopez, Javier</t>
  </si>
  <si>
    <t>lopezjo01</t>
  </si>
  <si>
    <t>lopej003</t>
  </si>
  <si>
    <t>LOPEZ19831124A</t>
  </si>
  <si>
    <t>lopezwi01</t>
  </si>
  <si>
    <t>lopew001</t>
  </si>
  <si>
    <t>LOPEZ19830719A</t>
  </si>
  <si>
    <t>Lopez, Wilton</t>
  </si>
  <si>
    <t>loughda01</t>
  </si>
  <si>
    <t>lougd001</t>
  </si>
  <si>
    <t>LOUGH19860120A</t>
  </si>
  <si>
    <t>Lough, David</t>
  </si>
  <si>
    <t>loupaa01</t>
  </si>
  <si>
    <t>loupa001</t>
  </si>
  <si>
    <t>LOUP19871219A</t>
  </si>
  <si>
    <t>Loup, Aaron</t>
  </si>
  <si>
    <t>lowede01</t>
  </si>
  <si>
    <t>lowed001</t>
  </si>
  <si>
    <t>LOWE19730601A</t>
  </si>
  <si>
    <t>lowema01</t>
  </si>
  <si>
    <t>lowem002</t>
  </si>
  <si>
    <t>LOWE19830607A</t>
  </si>
  <si>
    <t>Lowe, Mark</t>
  </si>
  <si>
    <t>lowrije01</t>
  </si>
  <si>
    <t>lowrj001</t>
  </si>
  <si>
    <t>LOWRIE19840417A</t>
  </si>
  <si>
    <t>Lowrie, Jed</t>
  </si>
  <si>
    <t>lucrojo01</t>
  </si>
  <si>
    <t>lucrj001</t>
  </si>
  <si>
    <t>LUCROY19860613A</t>
  </si>
  <si>
    <t>Lucroy, Jonathan</t>
  </si>
  <si>
    <t>ludwiry01</t>
  </si>
  <si>
    <t>ludwr001</t>
  </si>
  <si>
    <t>LUDWICK19780713A</t>
  </si>
  <si>
    <t>Ludwick, Ryan</t>
  </si>
  <si>
    <t>luebkco01</t>
  </si>
  <si>
    <t>Cory Luebke</t>
  </si>
  <si>
    <t>luebc001</t>
  </si>
  <si>
    <t>LUEBKE19850304A</t>
  </si>
  <si>
    <t>Luebke, Cory</t>
  </si>
  <si>
    <t>luetglu01</t>
  </si>
  <si>
    <t>luetl001</t>
  </si>
  <si>
    <t>LUETGE19870324A</t>
  </si>
  <si>
    <t>Luetge, Lucas</t>
  </si>
  <si>
    <t>lutzdo01</t>
  </si>
  <si>
    <t>Lutz, Donald</t>
  </si>
  <si>
    <t>lutzza01</t>
  </si>
  <si>
    <t>lutzz001</t>
  </si>
  <si>
    <t>LUTZ19860603A</t>
  </si>
  <si>
    <t>lylesjo01</t>
  </si>
  <si>
    <t>lylej001</t>
  </si>
  <si>
    <t>LYLES19901019A</t>
  </si>
  <si>
    <t>Lyles, Jordan</t>
  </si>
  <si>
    <t>lynnla01</t>
  </si>
  <si>
    <t>lynnl001</t>
  </si>
  <si>
    <t>LYNN19870512A</t>
  </si>
  <si>
    <t>Lynn, Lance</t>
  </si>
  <si>
    <t>lyonbr01</t>
  </si>
  <si>
    <t>lyonb003</t>
  </si>
  <si>
    <t>LYON19790810A</t>
  </si>
  <si>
    <t>lyonsty01</t>
  </si>
  <si>
    <t>lyont001</t>
  </si>
  <si>
    <t>LYONS19880221A</t>
  </si>
  <si>
    <t>Lyons, Tyler</t>
  </si>
  <si>
    <t>machama01</t>
  </si>
  <si>
    <t>machm001</t>
  </si>
  <si>
    <t>MACHADO19920706A</t>
  </si>
  <si>
    <t>Machado, Manny</t>
  </si>
  <si>
    <t>madsory01</t>
  </si>
  <si>
    <t>Ryan Madson</t>
  </si>
  <si>
    <t>madsr001</t>
  </si>
  <si>
    <t>maholpa01</t>
  </si>
  <si>
    <t>mahop002</t>
  </si>
  <si>
    <t>MAHOLM19820625A</t>
  </si>
  <si>
    <t>Maholm, Paul</t>
  </si>
  <si>
    <t>maiermi01</t>
  </si>
  <si>
    <t>maiem001</t>
  </si>
  <si>
    <t>MAIER19820630A</t>
  </si>
  <si>
    <t>mainejo01</t>
  </si>
  <si>
    <t>mainj001</t>
  </si>
  <si>
    <t>MAINE19810508A</t>
  </si>
  <si>
    <t>mainesc01</t>
  </si>
  <si>
    <t>mains001</t>
  </si>
  <si>
    <t>MAINE19850202A</t>
  </si>
  <si>
    <t>maldoma01</t>
  </si>
  <si>
    <t>maldm001</t>
  </si>
  <si>
    <t>MALDONADO19860816A</t>
  </si>
  <si>
    <t>Maldonado, Martin</t>
  </si>
  <si>
    <t>marcush01</t>
  </si>
  <si>
    <t>marcs001</t>
  </si>
  <si>
    <t>MARCUM19811214A</t>
  </si>
  <si>
    <t>Marcum, Shaun</t>
  </si>
  <si>
    <t>marisja01</t>
  </si>
  <si>
    <t>marij002</t>
  </si>
  <si>
    <t>MARISNICK19910330A</t>
  </si>
  <si>
    <t>Marisnick, Jake</t>
  </si>
  <si>
    <t>markani01</t>
  </si>
  <si>
    <t>markn001</t>
  </si>
  <si>
    <t>MARKAKIS19831117A</t>
  </si>
  <si>
    <t>Markakis, Nick</t>
  </si>
  <si>
    <t>marmoca01</t>
  </si>
  <si>
    <t>marmc001</t>
  </si>
  <si>
    <t>MARMOL19821014A</t>
  </si>
  <si>
    <t>Marmol, Carlos</t>
  </si>
  <si>
    <t>maronni01</t>
  </si>
  <si>
    <t>maron001</t>
  </si>
  <si>
    <t>MARONDE19890905A</t>
  </si>
  <si>
    <t>Maronde, Nick</t>
  </si>
  <si>
    <t>marquja01</t>
  </si>
  <si>
    <t>marqj001</t>
  </si>
  <si>
    <t>MARQUIS19780821A</t>
  </si>
  <si>
    <t>marshse01</t>
  </si>
  <si>
    <t>marss002</t>
  </si>
  <si>
    <t>MARSHALL19820830A</t>
  </si>
  <si>
    <t>Marshall, Sean</t>
  </si>
  <si>
    <t>marsolo01</t>
  </si>
  <si>
    <t>marsl001</t>
  </si>
  <si>
    <t>MARSON19860626A</t>
  </si>
  <si>
    <t>martelu01</t>
  </si>
  <si>
    <t>martl003</t>
  </si>
  <si>
    <t>MARTE19860828A</t>
  </si>
  <si>
    <t>martest01</t>
  </si>
  <si>
    <t>marts002</t>
  </si>
  <si>
    <t>MARTE19881009A</t>
  </si>
  <si>
    <t>Marte, Starling</t>
  </si>
  <si>
    <t>martevi01</t>
  </si>
  <si>
    <t>martv002</t>
  </si>
  <si>
    <t>MARTE19801108A</t>
  </si>
  <si>
    <t>martica04</t>
  </si>
  <si>
    <t>martc004</t>
  </si>
  <si>
    <t>MARTINEZ19910921A</t>
  </si>
  <si>
    <t>Martinez, Carlos</t>
  </si>
  <si>
    <t>marticr01</t>
  </si>
  <si>
    <t>martc005</t>
  </si>
  <si>
    <t>MARTINEZ19820306A</t>
  </si>
  <si>
    <t>martife02</t>
  </si>
  <si>
    <t>martf002</t>
  </si>
  <si>
    <t>MARTINEZ19880101A</t>
  </si>
  <si>
    <t>martijd02</t>
  </si>
  <si>
    <t>martj006</t>
  </si>
  <si>
    <t>MARTINEZ19870821A</t>
  </si>
  <si>
    <t>Martinez, J.D.</t>
  </si>
  <si>
    <t>martile01</t>
  </si>
  <si>
    <t>martl004</t>
  </si>
  <si>
    <t>MARTINcubaL01</t>
  </si>
  <si>
    <t>Martin, Leonys</t>
  </si>
  <si>
    <t>martilu02</t>
  </si>
  <si>
    <t>martl002</t>
  </si>
  <si>
    <t>MARTINEZ19850403A</t>
  </si>
  <si>
    <t>martimi02</t>
  </si>
  <si>
    <t>martm003</t>
  </si>
  <si>
    <t>MARTINEZ19820916A</t>
  </si>
  <si>
    <t>Martinez, Michael</t>
  </si>
  <si>
    <t>martini01</t>
  </si>
  <si>
    <t>Martinez, Nick</t>
  </si>
  <si>
    <t>martiru01</t>
  </si>
  <si>
    <t>martr004</t>
  </si>
  <si>
    <t>MARTIN19830215A</t>
  </si>
  <si>
    <t>Martin, Russell</t>
  </si>
  <si>
    <t>martivi01</t>
  </si>
  <si>
    <t>martv001</t>
  </si>
  <si>
    <t>MARTINEZ19781223A</t>
  </si>
  <si>
    <t>Martinez, Victor</t>
  </si>
  <si>
    <t>masseni01</t>
  </si>
  <si>
    <t>massn001</t>
  </si>
  <si>
    <t>MASSET19820517A</t>
  </si>
  <si>
    <t>Masset, Nick</t>
  </si>
  <si>
    <t>masteju01</t>
  </si>
  <si>
    <t>mastj001</t>
  </si>
  <si>
    <t>MASTERSON19850322A</t>
  </si>
  <si>
    <t>Masterson, Justin</t>
  </si>
  <si>
    <t>mastrda01</t>
  </si>
  <si>
    <t>mastd002</t>
  </si>
  <si>
    <t>MASTROIAN19850826A</t>
  </si>
  <si>
    <t>Mastroianni, Darin</t>
  </si>
  <si>
    <t>mathejo02</t>
  </si>
  <si>
    <t>mathj002</t>
  </si>
  <si>
    <t>MATHER19820723A</t>
  </si>
  <si>
    <t>mathije01</t>
  </si>
  <si>
    <t>mathj001</t>
  </si>
  <si>
    <t>MATHIS19830331A</t>
  </si>
  <si>
    <t>Mathis, Jeff</t>
  </si>
  <si>
    <t>matsuda01</t>
  </si>
  <si>
    <t>matsd001</t>
  </si>
  <si>
    <t>MATSUZAKA00000000A</t>
  </si>
  <si>
    <t>Matsuzaka, Daisuke</t>
  </si>
  <si>
    <t>matsuhi01</t>
  </si>
  <si>
    <t>matsh001</t>
  </si>
  <si>
    <t>MATSUI00000000A</t>
  </si>
  <si>
    <t>matsuka01</t>
  </si>
  <si>
    <t>Kazuo Matsui</t>
  </si>
  <si>
    <t>matthry01</t>
  </si>
  <si>
    <t>mattr001</t>
  </si>
  <si>
    <t>MATTHEUS19831110A</t>
  </si>
  <si>
    <t>Mattheus, Ryan</t>
  </si>
  <si>
    <t>matusbr01</t>
  </si>
  <si>
    <t>matub001</t>
  </si>
  <si>
    <t>MATUSZ19870211A</t>
  </si>
  <si>
    <t>Matusz, Brian</t>
  </si>
  <si>
    <t>matzety01</t>
  </si>
  <si>
    <t>MATZEK19901019A</t>
  </si>
  <si>
    <t>Matzek, Tyler</t>
  </si>
  <si>
    <t>mauerjo01</t>
  </si>
  <si>
    <t>mauej001</t>
  </si>
  <si>
    <t>MAUER19830419A</t>
  </si>
  <si>
    <t>Mauer, Joe</t>
  </si>
  <si>
    <t>maurebr01</t>
  </si>
  <si>
    <t>maurb001</t>
  </si>
  <si>
    <t>MAURER19900703A</t>
  </si>
  <si>
    <t>Maurer, Brandon</t>
  </si>
  <si>
    <t>maxweju01</t>
  </si>
  <si>
    <t>maxwj002</t>
  </si>
  <si>
    <t>MAXWELL19831106A</t>
  </si>
  <si>
    <t>Maxwell, Justin</t>
  </si>
  <si>
    <t>maybejo02</t>
  </si>
  <si>
    <t>maybj001</t>
  </si>
  <si>
    <t>John Mayberry Jr.</t>
  </si>
  <si>
    <t>MAYBERRY19831221A</t>
  </si>
  <si>
    <t>Mayberry, John</t>
  </si>
  <si>
    <t>maybica01</t>
  </si>
  <si>
    <t>maybc001</t>
  </si>
  <si>
    <t>MAYBIN19870404A</t>
  </si>
  <si>
    <t>Maybin, Cameron</t>
  </si>
  <si>
    <t>maysoed01</t>
  </si>
  <si>
    <t>mayse001</t>
  </si>
  <si>
    <t>MAYSONET19811017A</t>
  </si>
  <si>
    <t>maytr01</t>
  </si>
  <si>
    <t>MAY19890923A</t>
  </si>
  <si>
    <t>May, Trevor</t>
  </si>
  <si>
    <t>mcallza01</t>
  </si>
  <si>
    <t>mcalz001</t>
  </si>
  <si>
    <t>MCALLISTE19871208A</t>
  </si>
  <si>
    <t>McAllister, Zach</t>
  </si>
  <si>
    <t>mcbrima01</t>
  </si>
  <si>
    <t>mcbrm002</t>
  </si>
  <si>
    <t>mcbrima02</t>
  </si>
  <si>
    <t>MCBRIDE19850523A</t>
  </si>
  <si>
    <t>McBride, Matt</t>
  </si>
  <si>
    <t>mccanbr01</t>
  </si>
  <si>
    <t>mccab002</t>
  </si>
  <si>
    <t>MCCANN19840220A</t>
  </si>
  <si>
    <t>McCann, Brian</t>
  </si>
  <si>
    <t>mccarbr01</t>
  </si>
  <si>
    <t>mccab001</t>
  </si>
  <si>
    <t>MCCARTHY19830707A</t>
  </si>
  <si>
    <t>McCarthy, Brandon</t>
  </si>
  <si>
    <t>mccleky01</t>
  </si>
  <si>
    <t>mcclk001</t>
  </si>
  <si>
    <t>MCCLELLAN19840612A</t>
  </si>
  <si>
    <t>mcclemi01</t>
  </si>
  <si>
    <t>mcclm001</t>
  </si>
  <si>
    <t>MCCLENDON19850403A</t>
  </si>
  <si>
    <t>mccoymi01</t>
  </si>
  <si>
    <t>mccom001</t>
  </si>
  <si>
    <t>MCCOY19810402A</t>
  </si>
  <si>
    <t>mccutan01</t>
  </si>
  <si>
    <t>mccua001</t>
  </si>
  <si>
    <t>MCCUTCHEN19861010A</t>
  </si>
  <si>
    <t>McCutchen, Andrew</t>
  </si>
  <si>
    <t>mcdonda02</t>
  </si>
  <si>
    <t>mcdod002</t>
  </si>
  <si>
    <t>MCDONALD19781117A</t>
  </si>
  <si>
    <t>mcdonja03</t>
  </si>
  <si>
    <t>mcdoj004</t>
  </si>
  <si>
    <t>MCDONALD19841019A</t>
  </si>
  <si>
    <t>mcdonjo03</t>
  </si>
  <si>
    <t>mcdoj003</t>
  </si>
  <si>
    <t>MCDONALD19740924A</t>
  </si>
  <si>
    <t>McDonald, John</t>
  </si>
  <si>
    <t>mcgeeja01</t>
  </si>
  <si>
    <t>mcgej001</t>
  </si>
  <si>
    <t>MCGEE19860806A</t>
  </si>
  <si>
    <t>McGee, Jake</t>
  </si>
  <si>
    <t>mcgehca01</t>
  </si>
  <si>
    <t>mcgec001</t>
  </si>
  <si>
    <t>MCGEHEE19821012A</t>
  </si>
  <si>
    <t>McGehee, Casey</t>
  </si>
  <si>
    <t>mcgowdu01</t>
  </si>
  <si>
    <t>mcgod001</t>
  </si>
  <si>
    <t>MCGOWAN19820324A</t>
  </si>
  <si>
    <t>McGowan, Dustin</t>
  </si>
  <si>
    <t>mcguich01</t>
  </si>
  <si>
    <t>Chris Mcguiness</t>
  </si>
  <si>
    <t>mcguc001</t>
  </si>
  <si>
    <t>MCGUINESS19880411A</t>
  </si>
  <si>
    <t>mchugco01</t>
  </si>
  <si>
    <t>mchuc001</t>
  </si>
  <si>
    <t>MCHUGH19870619A</t>
  </si>
  <si>
    <t>McHugh, Collin</t>
  </si>
  <si>
    <t>mckenmi01</t>
  </si>
  <si>
    <t>mckem001</t>
  </si>
  <si>
    <t>MCKENRY19850304A</t>
  </si>
  <si>
    <t>McKenry, Michael</t>
  </si>
  <si>
    <t>mclouna01</t>
  </si>
  <si>
    <t>mclon001</t>
  </si>
  <si>
    <t>MCLOUTH19811028A</t>
  </si>
  <si>
    <t>McLouth, Nate</t>
  </si>
  <si>
    <t>mcpheky01</t>
  </si>
  <si>
    <t>mcphk001</t>
  </si>
  <si>
    <t>MCPHERSON19871111A</t>
  </si>
  <si>
    <t>mechegi01</t>
  </si>
  <si>
    <t>Gil Meche</t>
  </si>
  <si>
    <t>medicto01</t>
  </si>
  <si>
    <t>medit001</t>
  </si>
  <si>
    <t>MEDICA19880409A</t>
  </si>
  <si>
    <t>Medica, Tommy</t>
  </si>
  <si>
    <t>medinyo01</t>
  </si>
  <si>
    <t>mediy001</t>
  </si>
  <si>
    <t>MEDINA19880727A</t>
  </si>
  <si>
    <t>Medina, Yoervis</t>
  </si>
  <si>
    <t>medlekr01</t>
  </si>
  <si>
    <t>medlk001</t>
  </si>
  <si>
    <t>MEDLEN19851007A</t>
  </si>
  <si>
    <t>Medlen, Kris</t>
  </si>
  <si>
    <t>meekev01</t>
  </si>
  <si>
    <t>meeke001</t>
  </si>
  <si>
    <t>MEEK19830512A</t>
  </si>
  <si>
    <t>Meek, Evan</t>
  </si>
  <si>
    <t>mejiaer01</t>
  </si>
  <si>
    <t>MEJIA19851202A</t>
  </si>
  <si>
    <t>mejiaje01</t>
  </si>
  <si>
    <t>mejij001</t>
  </si>
  <si>
    <t>Jenry Mejia</t>
  </si>
  <si>
    <t>MEJIA19891011A</t>
  </si>
  <si>
    <t>Mejia, Jenrry</t>
  </si>
  <si>
    <t>melanma01</t>
  </si>
  <si>
    <t>melam001</t>
  </si>
  <si>
    <t>MELANCON19850328A</t>
  </si>
  <si>
    <t>Melancon, Mark</t>
  </si>
  <si>
    <t>mendolu01</t>
  </si>
  <si>
    <t>mendl001</t>
  </si>
  <si>
    <t>MENDOZA19831031A</t>
  </si>
  <si>
    <t>mercejo03</t>
  </si>
  <si>
    <t>mercj002</t>
  </si>
  <si>
    <t>MERCER19860827A</t>
  </si>
  <si>
    <t>Mercer, Jordy</t>
  </si>
  <si>
    <t>merchje01</t>
  </si>
  <si>
    <t>mesame01</t>
  </si>
  <si>
    <t>mesam001</t>
  </si>
  <si>
    <t>MESA19870131A</t>
  </si>
  <si>
    <t>mesorde01</t>
  </si>
  <si>
    <t>mesod001</t>
  </si>
  <si>
    <t>MESORACO19880619A</t>
  </si>
  <si>
    <t>Mesoraco, Devin</t>
  </si>
  <si>
    <t>middlwi01</t>
  </si>
  <si>
    <t>middw001</t>
  </si>
  <si>
    <t>MIDDLEBRO19880909A</t>
  </si>
  <si>
    <t>Middlebrooks, Will</t>
  </si>
  <si>
    <t>mijarjo01</t>
  </si>
  <si>
    <t>mijaj001</t>
  </si>
  <si>
    <t>MIJARES19841029A</t>
  </si>
  <si>
    <t>milesaa01</t>
  </si>
  <si>
    <t>Aaron Miles</t>
  </si>
  <si>
    <t>mileywa01</t>
  </si>
  <si>
    <t>milew001</t>
  </si>
  <si>
    <t>MILEY19861113A</t>
  </si>
  <si>
    <t>Miley, Wade</t>
  </si>
  <si>
    <t>millean01</t>
  </si>
  <si>
    <t>milla002</t>
  </si>
  <si>
    <t>MILLER19850521A</t>
  </si>
  <si>
    <t>Miller, Andrew</t>
  </si>
  <si>
    <t>millebr02</t>
  </si>
  <si>
    <t>millb002</t>
  </si>
  <si>
    <t>MILLER19891018A</t>
  </si>
  <si>
    <t>Miller, Brad</t>
  </si>
  <si>
    <t>milleji02</t>
  </si>
  <si>
    <t>millj005</t>
  </si>
  <si>
    <t>MILLER19820428A</t>
  </si>
  <si>
    <t>Miller, Jim</t>
  </si>
  <si>
    <t>Lastings Milledge</t>
  </si>
  <si>
    <t>millesh01</t>
  </si>
  <si>
    <t>mills001</t>
  </si>
  <si>
    <t>MILLER19901010A</t>
  </si>
  <si>
    <t>Miller, Shelby</t>
  </si>
  <si>
    <t>millsbr02</t>
  </si>
  <si>
    <t>millb001</t>
  </si>
  <si>
    <t>MILLS19850305A</t>
  </si>
  <si>
    <t>Mills, Brad</t>
  </si>
  <si>
    <t>millwke01</t>
  </si>
  <si>
    <t>millk004</t>
  </si>
  <si>
    <t>MILLWOOD19741224A</t>
  </si>
  <si>
    <t>milonto01</t>
  </si>
  <si>
    <t>milot001</t>
  </si>
  <si>
    <t>Tom Milone</t>
  </si>
  <si>
    <t>MILONE19870216A</t>
  </si>
  <si>
    <t>Milone, Tommy</t>
  </si>
  <si>
    <t>minormi01</t>
  </si>
  <si>
    <t>minom001</t>
  </si>
  <si>
    <t>MINOR19871226A</t>
  </si>
  <si>
    <t>Minor, Mike</t>
  </si>
  <si>
    <t>mitchdj01</t>
  </si>
  <si>
    <t>mitcd001</t>
  </si>
  <si>
    <t>MITCHELL19870513A</t>
  </si>
  <si>
    <t>molinjo01</t>
  </si>
  <si>
    <t>molij001</t>
  </si>
  <si>
    <t>MOLINA19750603A</t>
  </si>
  <si>
    <t>Molina, Jose</t>
  </si>
  <si>
    <t>molinya01</t>
  </si>
  <si>
    <t>moliy001</t>
  </si>
  <si>
    <t>MOLINA19820713A</t>
  </si>
  <si>
    <t>Molina, Yadier</t>
  </si>
  <si>
    <t>monteje01</t>
  </si>
  <si>
    <t>montj003</t>
  </si>
  <si>
    <t>MONTERO19891128A</t>
  </si>
  <si>
    <t>Montero, Jesus</t>
  </si>
  <si>
    <t>montemi01</t>
  </si>
  <si>
    <t>montm001</t>
  </si>
  <si>
    <t>MONTERO19830709A</t>
  </si>
  <si>
    <t>Montero, Miguel</t>
  </si>
  <si>
    <t>montera01</t>
  </si>
  <si>
    <t>Montero, Rafael</t>
  </si>
  <si>
    <t>mooread01</t>
  </si>
  <si>
    <t>moora001</t>
  </si>
  <si>
    <t>MOORE19840508A</t>
  </si>
  <si>
    <t>Moore, Adam</t>
  </si>
  <si>
    <t>moorema02</t>
  </si>
  <si>
    <t>moorm003</t>
  </si>
  <si>
    <t>MOORE19890618A</t>
  </si>
  <si>
    <t>Moore, Matt</t>
  </si>
  <si>
    <t>mooresc02</t>
  </si>
  <si>
    <t>moors001</t>
  </si>
  <si>
    <t>MOORE19831117A</t>
  </si>
  <si>
    <t>Moore, Scott</t>
  </si>
  <si>
    <t>moorety01</t>
  </si>
  <si>
    <t>moort002</t>
  </si>
  <si>
    <t>MOORE19870130A</t>
  </si>
  <si>
    <t>Moore, Tyler</t>
  </si>
  <si>
    <t>moralfr01</t>
  </si>
  <si>
    <t>moraf001</t>
  </si>
  <si>
    <t>MORALES19860124A</t>
  </si>
  <si>
    <t>Morales, Franklin</t>
  </si>
  <si>
    <t>moralke01</t>
  </si>
  <si>
    <t>morak001</t>
  </si>
  <si>
    <t>MORALES19830620A</t>
  </si>
  <si>
    <t>Morales, Kendrys</t>
  </si>
  <si>
    <t>morame01</t>
  </si>
  <si>
    <t>Melvin Mora</t>
  </si>
  <si>
    <t>morelbr01</t>
  </si>
  <si>
    <t>moreb001</t>
  </si>
  <si>
    <t>MOREL19870421A</t>
  </si>
  <si>
    <t>Morel, Brent</t>
  </si>
  <si>
    <t>morelmi01</t>
  </si>
  <si>
    <t>morem001</t>
  </si>
  <si>
    <t>MORELAND19850906A</t>
  </si>
  <si>
    <t>Moreland, Mitch</t>
  </si>
  <si>
    <t>morgany01</t>
  </si>
  <si>
    <t>morgn001</t>
  </si>
  <si>
    <t>MORGAN19800702A</t>
  </si>
  <si>
    <t>Morgan, Nyjer</t>
  </si>
  <si>
    <t>morneju01</t>
  </si>
  <si>
    <t>mornj001</t>
  </si>
  <si>
    <t>MORNEAU19810515A</t>
  </si>
  <si>
    <t>Morneau, Justin</t>
  </si>
  <si>
    <t>morribr01</t>
  </si>
  <si>
    <t>morrb002</t>
  </si>
  <si>
    <t>MORRIS19870328A</t>
  </si>
  <si>
    <t>Morris, Bryan</t>
  </si>
  <si>
    <t>morrilo01</t>
  </si>
  <si>
    <t>morrl001</t>
  </si>
  <si>
    <t>MORRISON19870825A</t>
  </si>
  <si>
    <t>Morrison, Logan</t>
  </si>
  <si>
    <t>morrobr01</t>
  </si>
  <si>
    <t>morrb001</t>
  </si>
  <si>
    <t>MORROW19840726A</t>
  </si>
  <si>
    <t>Morrow, Brandon</t>
  </si>
  <si>
    <t>morsemi01</t>
  </si>
  <si>
    <t>morsm001</t>
  </si>
  <si>
    <t>MORSE19820322A</t>
  </si>
  <si>
    <t>Morse, Michael</t>
  </si>
  <si>
    <t>mortoch02</t>
  </si>
  <si>
    <t>mortc002</t>
  </si>
  <si>
    <t>MORTON19831012A</t>
  </si>
  <si>
    <t>Morton, Charlie</t>
  </si>
  <si>
    <t>moscogu01</t>
  </si>
  <si>
    <t>moscg001</t>
  </si>
  <si>
    <t>MOSCOSO19831114A</t>
  </si>
  <si>
    <t>moseldu01</t>
  </si>
  <si>
    <t>mosed001</t>
  </si>
  <si>
    <t>MOSELEY19811226A</t>
  </si>
  <si>
    <t>mossbr01</t>
  </si>
  <si>
    <t>mossb001</t>
  </si>
  <si>
    <t>MOSS19830916A</t>
  </si>
  <si>
    <t>Moss, Brandon</t>
  </si>
  <si>
    <t>motagu01</t>
  </si>
  <si>
    <t>Guillermo Mota</t>
  </si>
  <si>
    <t>motag001</t>
  </si>
  <si>
    <t>MOTA19730725A</t>
  </si>
  <si>
    <t>motteja01</t>
  </si>
  <si>
    <t>mottj001</t>
  </si>
  <si>
    <t>MOTTE19820622A</t>
  </si>
  <si>
    <t>Motte, Jason</t>
  </si>
  <si>
    <t>moustmi01</t>
  </si>
  <si>
    <t>mousm001</t>
  </si>
  <si>
    <t>MOUSTAKAS19880911A</t>
  </si>
  <si>
    <t>Moustakas, Mike</t>
  </si>
  <si>
    <t>moylape01</t>
  </si>
  <si>
    <t>moylp001</t>
  </si>
  <si>
    <t>MOYLAN19760212A</t>
  </si>
  <si>
    <t>mujiced01</t>
  </si>
  <si>
    <t>mujie001</t>
  </si>
  <si>
    <t>MUJICA19840510A</t>
  </si>
  <si>
    <t>Mujica, Edward</t>
  </si>
  <si>
    <t>murphda07</t>
  </si>
  <si>
    <t>murpd005</t>
  </si>
  <si>
    <t>MURPHY19811018A</t>
  </si>
  <si>
    <t>Murphy, David</t>
  </si>
  <si>
    <t>murphda08</t>
  </si>
  <si>
    <t>murpd006</t>
  </si>
  <si>
    <t>MURPHY19850104A</t>
  </si>
  <si>
    <t>Murphy, Daniel</t>
  </si>
  <si>
    <t>mustero01</t>
  </si>
  <si>
    <t>myersbr01</t>
  </si>
  <si>
    <t>myerb001</t>
  </si>
  <si>
    <t>MYERS19800817A</t>
  </si>
  <si>
    <t>myerswi01</t>
  </si>
  <si>
    <t>myerw001</t>
  </si>
  <si>
    <t>MYERS19901210A</t>
  </si>
  <si>
    <t>Myers, Wil</t>
  </si>
  <si>
    <t>nadyxa01</t>
  </si>
  <si>
    <t>nadyx001</t>
  </si>
  <si>
    <t>NADY19781114A</t>
  </si>
  <si>
    <t>Nady, Xavier</t>
  </si>
  <si>
    <t>nakajhi01</t>
  </si>
  <si>
    <t>napolmi01</t>
  </si>
  <si>
    <t>napom001</t>
  </si>
  <si>
    <t>NAPOLI19811031A</t>
  </si>
  <si>
    <t>Napoli, Mike</t>
  </si>
  <si>
    <t>narvech01</t>
  </si>
  <si>
    <t>narvc001</t>
  </si>
  <si>
    <t>NARVESON19811220A</t>
  </si>
  <si>
    <t>nathajo01</t>
  </si>
  <si>
    <t>nathj001</t>
  </si>
  <si>
    <t>NATHAN19741122A</t>
  </si>
  <si>
    <t>Nathan, Joe</t>
  </si>
  <si>
    <t>navada01</t>
  </si>
  <si>
    <t>navad002</t>
  </si>
  <si>
    <t>NAVA19830222A</t>
  </si>
  <si>
    <t>Nava, Daniel</t>
  </si>
  <si>
    <t>navardi01</t>
  </si>
  <si>
    <t>navad001</t>
  </si>
  <si>
    <t>NAVARRO19840209A</t>
  </si>
  <si>
    <t>Navarro, Dioner</t>
  </si>
  <si>
    <t>nealth01</t>
  </si>
  <si>
    <t>nealt001</t>
  </si>
  <si>
    <t>NEAL19870817A</t>
  </si>
  <si>
    <t>nelsoch01</t>
  </si>
  <si>
    <t>nelsc001</t>
  </si>
  <si>
    <t>NELSON19850903A</t>
  </si>
  <si>
    <t>Nelson, Chris</t>
  </si>
  <si>
    <t>nelsoji02</t>
  </si>
  <si>
    <t>nelsj004</t>
  </si>
  <si>
    <t>NELSON19890605A</t>
  </si>
  <si>
    <t>Nelson, Jimmy</t>
  </si>
  <si>
    <t>neshepa01</t>
  </si>
  <si>
    <t>neshp001</t>
  </si>
  <si>
    <t>NESHEK19800904A</t>
  </si>
  <si>
    <t>Neshek, Pat</t>
  </si>
  <si>
    <t>nicasju01</t>
  </si>
  <si>
    <t>nicaj001</t>
  </si>
  <si>
    <t>NICASIO19860831A</t>
  </si>
  <si>
    <t>Nicasio, Juan</t>
  </si>
  <si>
    <t>nickemi01</t>
  </si>
  <si>
    <t>nickm001</t>
  </si>
  <si>
    <t>NICKEAS19830213A</t>
  </si>
  <si>
    <t>niemaje01</t>
  </si>
  <si>
    <t>Jeff Niemann</t>
  </si>
  <si>
    <t>niemj001</t>
  </si>
  <si>
    <t>NIEMANN19830228A</t>
  </si>
  <si>
    <t>niesejo01</t>
  </si>
  <si>
    <t>Jonathon Niese</t>
  </si>
  <si>
    <t>niesj001</t>
  </si>
  <si>
    <t>Jonathan Niese</t>
  </si>
  <si>
    <t>NIESE19861027A</t>
  </si>
  <si>
    <t>Niese, Jon</t>
  </si>
  <si>
    <t>nieuwki01</t>
  </si>
  <si>
    <t>nieuk001</t>
  </si>
  <si>
    <t>NIEUWENHU19870807A</t>
  </si>
  <si>
    <t>Nieuwenhuis, Kirk</t>
  </si>
  <si>
    <t>nievewi01</t>
  </si>
  <si>
    <t>nievw001</t>
  </si>
  <si>
    <t>NIEVES19770925A</t>
  </si>
  <si>
    <t>Nieves, Wil</t>
  </si>
  <si>
    <t>nishits01</t>
  </si>
  <si>
    <t>nisht001</t>
  </si>
  <si>
    <t>NISHIOKA19840727A</t>
  </si>
  <si>
    <t>nixja01</t>
  </si>
  <si>
    <t>nix-j001</t>
  </si>
  <si>
    <t>NIX19820826A</t>
  </si>
  <si>
    <t>Nix, Jayson</t>
  </si>
  <si>
    <t>nixla01</t>
  </si>
  <si>
    <t>nix-l001</t>
  </si>
  <si>
    <t>NIX19801030A</t>
  </si>
  <si>
    <t>noesihe01</t>
  </si>
  <si>
    <t>noesh001</t>
  </si>
  <si>
    <t>NOESI19870126A</t>
  </si>
  <si>
    <t>Noesi, Hector</t>
  </si>
  <si>
    <t>nolasri01</t>
  </si>
  <si>
    <t>nolar001</t>
  </si>
  <si>
    <t>NOLASCO19821213A</t>
  </si>
  <si>
    <t>Nolasco, Ricky</t>
  </si>
  <si>
    <t>norbejo01</t>
  </si>
  <si>
    <t>norbj001</t>
  </si>
  <si>
    <t>NORBERTO19861208A</t>
  </si>
  <si>
    <t>norribu01</t>
  </si>
  <si>
    <t>norrb001</t>
  </si>
  <si>
    <t>NORRIS19850302A</t>
  </si>
  <si>
    <t>Norris, Bud</t>
  </si>
  <si>
    <t>norride01</t>
  </si>
  <si>
    <t>norrd001</t>
  </si>
  <si>
    <t>NORRIS19890214A</t>
  </si>
  <si>
    <t>Norris, Derek</t>
  </si>
  <si>
    <t>novaiv01</t>
  </si>
  <si>
    <t>novai001</t>
  </si>
  <si>
    <t>NOVA19870112A</t>
  </si>
  <si>
    <t>Nova, Ivan</t>
  </si>
  <si>
    <t>nunezed02</t>
  </si>
  <si>
    <t>nunee002</t>
  </si>
  <si>
    <t>NUNEZ19870615A</t>
  </si>
  <si>
    <t>Nunez, Eduardo</t>
  </si>
  <si>
    <t>nunovi01</t>
  </si>
  <si>
    <t>nunov001</t>
  </si>
  <si>
    <t>NUNO19870726A</t>
  </si>
  <si>
    <t>Nuno, Vidal</t>
  </si>
  <si>
    <t>oberhbr01</t>
  </si>
  <si>
    <t>oberb001</t>
  </si>
  <si>
    <t>OBERHOLTZ19890701A</t>
  </si>
  <si>
    <t>Oberholtzer, Brett</t>
  </si>
  <si>
    <t>odayda01</t>
  </si>
  <si>
    <t>odayd001</t>
  </si>
  <si>
    <t>ODAY19821022A</t>
  </si>
  <si>
    <t>O'Day, Darren</t>
  </si>
  <si>
    <t>odorija01</t>
  </si>
  <si>
    <t>odorj001</t>
  </si>
  <si>
    <t>ODORIZZI19900327A</t>
  </si>
  <si>
    <t>Odorizzi, Jake</t>
  </si>
  <si>
    <t>odorro01</t>
  </si>
  <si>
    <t>Odor, Rougned</t>
  </si>
  <si>
    <t>oflaher01</t>
  </si>
  <si>
    <t>oflae001</t>
  </si>
  <si>
    <t>OFLAHERT19850205A</t>
  </si>
  <si>
    <t>O'Flaherty, Eric</t>
  </si>
  <si>
    <t>ogandal01</t>
  </si>
  <si>
    <t>ogana001</t>
  </si>
  <si>
    <t>OGANDO19831005A</t>
  </si>
  <si>
    <t>Ogando, Alexi</t>
  </si>
  <si>
    <t>oliveda02</t>
  </si>
  <si>
    <t>olivd001</t>
  </si>
  <si>
    <t>OLIVER19701006A</t>
  </si>
  <si>
    <t>olivele01</t>
  </si>
  <si>
    <t>olivl001</t>
  </si>
  <si>
    <t>OLIVEROS19880528A</t>
  </si>
  <si>
    <t>Oliveros, Lester</t>
  </si>
  <si>
    <t>olivomi01</t>
  </si>
  <si>
    <t>olivm001</t>
  </si>
  <si>
    <t>OLIVO19780715A</t>
  </si>
  <si>
    <t>Olivo, Miguel</t>
  </si>
  <si>
    <t>oltmi01</t>
  </si>
  <si>
    <t>olt-m001</t>
  </si>
  <si>
    <t>OLT19880827A</t>
  </si>
  <si>
    <t>Olt, Mike</t>
  </si>
  <si>
    <t>ondrulo01</t>
  </si>
  <si>
    <t>ondrl001</t>
  </si>
  <si>
    <t>ONDRUSEK19850213A</t>
  </si>
  <si>
    <t>Ondrusek, Logan</t>
  </si>
  <si>
    <t>ordonmi01</t>
  </si>
  <si>
    <t>Magglio Ordonez</t>
  </si>
  <si>
    <t>orrpe01</t>
  </si>
  <si>
    <t>orr-p001</t>
  </si>
  <si>
    <t>ORR19790608A</t>
  </si>
  <si>
    <t>ortegra01</t>
  </si>
  <si>
    <t>orter001</t>
  </si>
  <si>
    <t>ORTEGA19910515A</t>
  </si>
  <si>
    <t>ortizda01</t>
  </si>
  <si>
    <t>ortid001</t>
  </si>
  <si>
    <t>ORTIZ19751118A</t>
  </si>
  <si>
    <t>Ortiz, David</t>
  </si>
  <si>
    <t>oswalro01</t>
  </si>
  <si>
    <t>oswar001</t>
  </si>
  <si>
    <t>OSWALT19770829A</t>
  </si>
  <si>
    <t>ottavad01</t>
  </si>
  <si>
    <t>ottaa001</t>
  </si>
  <si>
    <t>OTTAVINO19851122A</t>
  </si>
  <si>
    <t>Ottavino, Adam</t>
  </si>
  <si>
    <t>outmajo01</t>
  </si>
  <si>
    <t>outmj001</t>
  </si>
  <si>
    <t>OUTMAN19840914A</t>
  </si>
  <si>
    <t>Outman, Josh</t>
  </si>
  <si>
    <t>overbly01</t>
  </si>
  <si>
    <t>overl001</t>
  </si>
  <si>
    <t>OVERBAY19770128A</t>
  </si>
  <si>
    <t>Overbay, Lyle</t>
  </si>
  <si>
    <t>oviedju01</t>
  </si>
  <si>
    <t>Juan Carlos Oviedo</t>
  </si>
  <si>
    <t>nunel001</t>
  </si>
  <si>
    <t>nunezle01</t>
  </si>
  <si>
    <t>NUNEZ19830814A</t>
  </si>
  <si>
    <t>owingch01</t>
  </si>
  <si>
    <t>owinc001</t>
  </si>
  <si>
    <t>OWINGS19910812A</t>
  </si>
  <si>
    <t>Owings, Chris</t>
  </si>
  <si>
    <t>owingmi01</t>
  </si>
  <si>
    <t>Micah Owings</t>
  </si>
  <si>
    <t>owinm001</t>
  </si>
  <si>
    <t>OWINGS19820928A</t>
  </si>
  <si>
    <t>ozunama01</t>
  </si>
  <si>
    <t>ozunm001</t>
  </si>
  <si>
    <t>OZUNA19901112A</t>
  </si>
  <si>
    <t>Ozuna, Marcell</t>
  </si>
  <si>
    <t>pachejo01</t>
  </si>
  <si>
    <t>pachj001</t>
  </si>
  <si>
    <t>PACHECO19860130A</t>
  </si>
  <si>
    <t>Pacheco, Jordan</t>
  </si>
  <si>
    <t>padilvi01</t>
  </si>
  <si>
    <t>padiv001</t>
  </si>
  <si>
    <t>PADILLA19770927A</t>
  </si>
  <si>
    <t>paganan01</t>
  </si>
  <si>
    <t>pagaa001</t>
  </si>
  <si>
    <t>PAGAN19810702A</t>
  </si>
  <si>
    <t>Pagan, Angel</t>
  </si>
  <si>
    <t>panikjo01</t>
  </si>
  <si>
    <t>Panik, Joe</t>
  </si>
  <si>
    <t>papeljo01</t>
  </si>
  <si>
    <t>papej001</t>
  </si>
  <si>
    <t>PAPELBON19801123A</t>
  </si>
  <si>
    <t>Papelbon, Jonathan</t>
  </si>
  <si>
    <t>paredji01</t>
  </si>
  <si>
    <t>parej002</t>
  </si>
  <si>
    <t>PAREDES19881125A</t>
  </si>
  <si>
    <t>Paredes, Jimmy</t>
  </si>
  <si>
    <t>parkeja02</t>
  </si>
  <si>
    <t>parkj001</t>
  </si>
  <si>
    <t>PARKER19881124A</t>
  </si>
  <si>
    <t>Parker, Jarrod</t>
  </si>
  <si>
    <t>parkeky01</t>
  </si>
  <si>
    <t>PARKER19890930A</t>
  </si>
  <si>
    <t>Parker, Kyle</t>
  </si>
  <si>
    <t>parmech01</t>
  </si>
  <si>
    <t>parmc001</t>
  </si>
  <si>
    <t>PARMELEE19880224A</t>
  </si>
  <si>
    <t>Parmelee, Chris</t>
  </si>
  <si>
    <t>parnebo01</t>
  </si>
  <si>
    <t>parnb001</t>
  </si>
  <si>
    <t>PARNELL19840908A</t>
  </si>
  <si>
    <t>Parnell, Bobby</t>
  </si>
  <si>
    <t>parrage01</t>
  </si>
  <si>
    <t>parrg001</t>
  </si>
  <si>
    <t>PARRA19870506A</t>
  </si>
  <si>
    <t>Parra, Gerardo</t>
  </si>
  <si>
    <t>parrama01</t>
  </si>
  <si>
    <t>parrm001</t>
  </si>
  <si>
    <t>PARRA19821030A</t>
  </si>
  <si>
    <t>Parra, Manny</t>
  </si>
  <si>
    <t>pastoty01</t>
  </si>
  <si>
    <t>pastt001</t>
  </si>
  <si>
    <t>PASTORNIC19891213A</t>
  </si>
  <si>
    <t>Pastornicky, Tyler</t>
  </si>
  <si>
    <t>patteco01</t>
  </si>
  <si>
    <t>Corey Patterson</t>
  </si>
  <si>
    <t>pattotr01</t>
  </si>
  <si>
    <t>pattt001</t>
  </si>
  <si>
    <t>PATTON19850903A</t>
  </si>
  <si>
    <t>Patton, Troy</t>
  </si>
  <si>
    <t>pauleda01</t>
  </si>
  <si>
    <t>pauld001</t>
  </si>
  <si>
    <t>PAULEY19830617A</t>
  </si>
  <si>
    <t>paulife01</t>
  </si>
  <si>
    <t>paulf001</t>
  </si>
  <si>
    <t>PAULINO19831005A</t>
  </si>
  <si>
    <t>Paulino, Felipe</t>
  </si>
  <si>
    <t>pauliro01</t>
  </si>
  <si>
    <t>paulr001</t>
  </si>
  <si>
    <t>PAULINO19810421A</t>
  </si>
  <si>
    <t>paulxa01</t>
  </si>
  <si>
    <t>paulx001</t>
  </si>
  <si>
    <t>PAUL19850225A</t>
  </si>
  <si>
    <t>Paul, Xavier</t>
  </si>
  <si>
    <t>pavanca01</t>
  </si>
  <si>
    <t>pavac001</t>
  </si>
  <si>
    <t>PAVANO19760108A</t>
  </si>
  <si>
    <t>paxtoja01</t>
  </si>
  <si>
    <t>paxtj001</t>
  </si>
  <si>
    <t>PAXTON19881106A</t>
  </si>
  <si>
    <t>Paxton, James</t>
  </si>
  <si>
    <t>peacobr01</t>
  </si>
  <si>
    <t>peacb001</t>
  </si>
  <si>
    <t>PEACOCK19880202A</t>
  </si>
  <si>
    <t>Peacock, Brad</t>
  </si>
  <si>
    <t>pearcst01</t>
  </si>
  <si>
    <t>pears001</t>
  </si>
  <si>
    <t>PEARCE19830413A</t>
  </si>
  <si>
    <t>Pearce, Steve</t>
  </si>
  <si>
    <t>peavyja01</t>
  </si>
  <si>
    <t>peavj001</t>
  </si>
  <si>
    <t>PEAVY19810531A</t>
  </si>
  <si>
    <t>Peavy, Jake</t>
  </si>
  <si>
    <t>pedrodu01</t>
  </si>
  <si>
    <t>pedrd001</t>
  </si>
  <si>
    <t>PEDROIA19830817A</t>
  </si>
  <si>
    <t>Pedroia, Dustin</t>
  </si>
  <si>
    <t>pegueca01</t>
  </si>
  <si>
    <t>peguc001</t>
  </si>
  <si>
    <t>PEGUERO19870222A</t>
  </si>
  <si>
    <t>Peguero, Carlos</t>
  </si>
  <si>
    <t>peguefr01</t>
  </si>
  <si>
    <t>peguf001</t>
  </si>
  <si>
    <t>PEGUERO19880601A</t>
  </si>
  <si>
    <t>pelfrmi01</t>
  </si>
  <si>
    <t>pelfm001</t>
  </si>
  <si>
    <t>PELFREY19840114A</t>
  </si>
  <si>
    <t>Pelfrey, Mike</t>
  </si>
  <si>
    <t>penabr01</t>
  </si>
  <si>
    <t>penab002</t>
  </si>
  <si>
    <t>PENA19820107A</t>
  </si>
  <si>
    <t>Pena, Brayan</t>
  </si>
  <si>
    <t>penaca01</t>
  </si>
  <si>
    <t>penac001</t>
  </si>
  <si>
    <t>PENA19780517A</t>
  </si>
  <si>
    <t>Pena, Carlos</t>
  </si>
  <si>
    <t>penara02</t>
  </si>
  <si>
    <t>penar002</t>
  </si>
  <si>
    <t>PENA19850718A</t>
  </si>
  <si>
    <t>Pena, Ramiro</t>
  </si>
  <si>
    <t>pencehu01</t>
  </si>
  <si>
    <t>pench001</t>
  </si>
  <si>
    <t>PENCE19830413A</t>
  </si>
  <si>
    <t>Pence, Hunter</t>
  </si>
  <si>
    <t>pennicl01</t>
  </si>
  <si>
    <t>pennc001</t>
  </si>
  <si>
    <t>PENNINGTO19840615A</t>
  </si>
  <si>
    <t>Pennington, Cliff</t>
  </si>
  <si>
    <t>pennybr01</t>
  </si>
  <si>
    <t>pennb002</t>
  </si>
  <si>
    <t>PENNY19780524A</t>
  </si>
  <si>
    <t>Penny, Brad</t>
  </si>
  <si>
    <t>peralda01</t>
  </si>
  <si>
    <t>Peralta, David</t>
  </si>
  <si>
    <t>peraljh01</t>
  </si>
  <si>
    <t>peraj001</t>
  </si>
  <si>
    <t>PERALTA19820528A</t>
  </si>
  <si>
    <t>Peralta, Jhonny</t>
  </si>
  <si>
    <t>peraljo01</t>
  </si>
  <si>
    <t>peraj002</t>
  </si>
  <si>
    <t>PERALTA19760323A</t>
  </si>
  <si>
    <t>Peralta, Joel</t>
  </si>
  <si>
    <t>peralwi01</t>
  </si>
  <si>
    <t>peraw001</t>
  </si>
  <si>
    <t>PERALTA19890508A</t>
  </si>
  <si>
    <t>Peralta, Wily</t>
  </si>
  <si>
    <t>perdolu01</t>
  </si>
  <si>
    <t>Luis M. Perdomo</t>
  </si>
  <si>
    <t>perdl001</t>
  </si>
  <si>
    <t>PERDOMO19840427A</t>
  </si>
  <si>
    <t>perezch01</t>
  </si>
  <si>
    <t>perec002</t>
  </si>
  <si>
    <t>PEREZ19850701A</t>
  </si>
  <si>
    <t>Perez, Chris</t>
  </si>
  <si>
    <t>perezeu01</t>
  </si>
  <si>
    <t>peree003</t>
  </si>
  <si>
    <t>PEREZ19900530A</t>
  </si>
  <si>
    <t>Perez, Eury</t>
  </si>
  <si>
    <t>perezhe01</t>
  </si>
  <si>
    <t>pereh001</t>
  </si>
  <si>
    <t>PEREZ19910326A</t>
  </si>
  <si>
    <t>Perez, Hernan</t>
  </si>
  <si>
    <t>perezju01</t>
  </si>
  <si>
    <t>perej001</t>
  </si>
  <si>
    <t>PEREZ19780903A</t>
  </si>
  <si>
    <t>Perez, Juan</t>
  </si>
  <si>
    <t>perezlu01</t>
  </si>
  <si>
    <t>perel001</t>
  </si>
  <si>
    <t>PEREZ19850120A</t>
  </si>
  <si>
    <t>perezma02</t>
  </si>
  <si>
    <t>perem004</t>
  </si>
  <si>
    <t>PEREZ19910404A</t>
  </si>
  <si>
    <t>Perez, Martin</t>
  </si>
  <si>
    <t>perezol01</t>
  </si>
  <si>
    <t>pereo002</t>
  </si>
  <si>
    <t>PEREZ19810815A</t>
  </si>
  <si>
    <t>Perez, Oliver</t>
  </si>
  <si>
    <t>perezsa02</t>
  </si>
  <si>
    <t>peres002</t>
  </si>
  <si>
    <t>PEREZ19900510A</t>
  </si>
  <si>
    <t>Perez, Salvador</t>
  </si>
  <si>
    <t>perkigl01</t>
  </si>
  <si>
    <t>perkg001</t>
  </si>
  <si>
    <t>PERKINS19830302A</t>
  </si>
  <si>
    <t>Perkins, Glen</t>
  </si>
  <si>
    <t>pestavi01</t>
  </si>
  <si>
    <t>pestv001</t>
  </si>
  <si>
    <t>PESTANO19850220A</t>
  </si>
  <si>
    <t>Pestano, Vinnie</t>
  </si>
  <si>
    <t>peterbr01</t>
  </si>
  <si>
    <t>peteb001</t>
  </si>
  <si>
    <t>PETERSEN19860409A</t>
  </si>
  <si>
    <t>petityu01</t>
  </si>
  <si>
    <t>petiy001</t>
  </si>
  <si>
    <t>PETIT19841122A</t>
  </si>
  <si>
    <t>Petit, Yusmeiro</t>
  </si>
  <si>
    <t>pettian01</t>
  </si>
  <si>
    <t>petta001</t>
  </si>
  <si>
    <t>PETTITTE19720615A</t>
  </si>
  <si>
    <t>pettijo01</t>
  </si>
  <si>
    <t>pettj001</t>
  </si>
  <si>
    <t>pettijo02</t>
  </si>
  <si>
    <t>PETTIBONE19900719A</t>
  </si>
  <si>
    <t>Pettibone, Jonathan</t>
  </si>
  <si>
    <t>phegljo01</t>
  </si>
  <si>
    <t>phegj001</t>
  </si>
  <si>
    <t>PHEGLEY19880212A</t>
  </si>
  <si>
    <t>Phegley, Josh</t>
  </si>
  <si>
    <t>phelpco01</t>
  </si>
  <si>
    <t>phelc001</t>
  </si>
  <si>
    <t>PHELPS19870123A</t>
  </si>
  <si>
    <t>Phelps, Cord</t>
  </si>
  <si>
    <t>phelpda01</t>
  </si>
  <si>
    <t>pheld001</t>
  </si>
  <si>
    <t>PHELPS19861009A</t>
  </si>
  <si>
    <t>Phelps, David</t>
  </si>
  <si>
    <t>phillbr01</t>
  </si>
  <si>
    <t>philb001</t>
  </si>
  <si>
    <t>PHILLIPS19810628A</t>
  </si>
  <si>
    <t>Phillips, Brandon</t>
  </si>
  <si>
    <t>phippde01</t>
  </si>
  <si>
    <t>phipd001</t>
  </si>
  <si>
    <t>PHIPPS19850722A</t>
  </si>
  <si>
    <t>piefe01</t>
  </si>
  <si>
    <t>pie-f001</t>
  </si>
  <si>
    <t>PIE19850208A</t>
  </si>
  <si>
    <t>pierrju01</t>
  </si>
  <si>
    <t>pierj002</t>
  </si>
  <si>
    <t>PIERRE19770814A</t>
  </si>
  <si>
    <t>pierza.01</t>
  </si>
  <si>
    <t>piera001</t>
  </si>
  <si>
    <t>PIERZYNSK19761230A</t>
  </si>
  <si>
    <t>Pierzynski, A.J.</t>
  </si>
  <si>
    <t>pillbr01</t>
  </si>
  <si>
    <t>pillb001</t>
  </si>
  <si>
    <t>PILL19840909A</t>
  </si>
  <si>
    <t>pinama01</t>
  </si>
  <si>
    <t>pinam001</t>
  </si>
  <si>
    <t>Manuel Pina</t>
  </si>
  <si>
    <t>PINA19870605A</t>
  </si>
  <si>
    <t>pinedmi01</t>
  </si>
  <si>
    <t>pinem001</t>
  </si>
  <si>
    <t>PINEDA19890118A</t>
  </si>
  <si>
    <t>Pineda, Michael</t>
  </si>
  <si>
    <t>pineijo01</t>
  </si>
  <si>
    <t>pintojo01</t>
  </si>
  <si>
    <t>pintj001</t>
  </si>
  <si>
    <t>PINTO19890331A</t>
  </si>
  <si>
    <t>Pinto, Josmil</t>
  </si>
  <si>
    <t>plouftr01</t>
  </si>
  <si>
    <t>plout001</t>
  </si>
  <si>
    <t>PLOUFFE19860615A</t>
  </si>
  <si>
    <t>Plouffe, Trevor</t>
  </si>
  <si>
    <t>podsesc01</t>
  </si>
  <si>
    <t>podss001</t>
  </si>
  <si>
    <t>PODSEDNIK19760318A</t>
  </si>
  <si>
    <t>polangr01</t>
  </si>
  <si>
    <t>POLANCO19910914A</t>
  </si>
  <si>
    <t>Polanco, Gregory</t>
  </si>
  <si>
    <t>polanpl01</t>
  </si>
  <si>
    <t>polap001</t>
  </si>
  <si>
    <t>POLANCO19751010A</t>
  </si>
  <si>
    <t>polloaj01</t>
  </si>
  <si>
    <t>polla001</t>
  </si>
  <si>
    <t>A.J.Pollock</t>
  </si>
  <si>
    <t>POLLOCK19871205A</t>
  </si>
  <si>
    <t>Pollock, A.J.</t>
  </si>
  <si>
    <t>pomerdr01</t>
  </si>
  <si>
    <t>pomed001</t>
  </si>
  <si>
    <t>POMERANZ19881122A</t>
  </si>
  <si>
    <t>Pomeranz, Drew</t>
  </si>
  <si>
    <t>pomerst01</t>
  </si>
  <si>
    <t>Stuart Pomeranz</t>
  </si>
  <si>
    <t>Stu Pomeranz</t>
  </si>
  <si>
    <t>pomes001</t>
  </si>
  <si>
    <t>POMERANZ19841217A</t>
  </si>
  <si>
    <t>pompeda01</t>
  </si>
  <si>
    <t>AL</t>
  </si>
  <si>
    <t>Pompey, Dalton</t>
  </si>
  <si>
    <t>porceri01</t>
  </si>
  <si>
    <t>porcr001</t>
  </si>
  <si>
    <t>PORCELLO19881227A</t>
  </si>
  <si>
    <t>Porcello, Rick</t>
  </si>
  <si>
    <t>posadjo01</t>
  </si>
  <si>
    <t>Jorge Posada</t>
  </si>
  <si>
    <t>poseybu01</t>
  </si>
  <si>
    <t>poseb001</t>
  </si>
  <si>
    <t>POSEY19870327A</t>
  </si>
  <si>
    <t>Posey, Buster</t>
  </si>
  <si>
    <t>pradoma01</t>
  </si>
  <si>
    <t>pradm001</t>
  </si>
  <si>
    <t>PRADO19831027A</t>
  </si>
  <si>
    <t>Prado, Martin</t>
  </si>
  <si>
    <t>preslal01</t>
  </si>
  <si>
    <t>presa001</t>
  </si>
  <si>
    <t>PRESLEY19850725A</t>
  </si>
  <si>
    <t>Presley, Alex</t>
  </si>
  <si>
    <t>priceda01</t>
  </si>
  <si>
    <t>pricd001</t>
  </si>
  <si>
    <t>PRICE19850826A</t>
  </si>
  <si>
    <t>Price, David</t>
  </si>
  <si>
    <t>pridija01</t>
  </si>
  <si>
    <t>pridj001</t>
  </si>
  <si>
    <t>PRIDIE19831009A</t>
  </si>
  <si>
    <t>Pridie, Jason</t>
  </si>
  <si>
    <t>princjo01</t>
  </si>
  <si>
    <t>prinj001</t>
  </si>
  <si>
    <t>PRINCE19880126A</t>
  </si>
  <si>
    <t>profaju01</t>
  </si>
  <si>
    <t>profj001</t>
  </si>
  <si>
    <t>PROFAR19930220A</t>
  </si>
  <si>
    <t>Profar, Jurickson</t>
  </si>
  <si>
    <t>pryorst01</t>
  </si>
  <si>
    <t>pryos001</t>
  </si>
  <si>
    <t>PRYOR19890723A</t>
  </si>
  <si>
    <t>Pryor, Stephen</t>
  </si>
  <si>
    <t>puigya01</t>
  </si>
  <si>
    <t>puigy001</t>
  </si>
  <si>
    <t>PUIG19901207A</t>
  </si>
  <si>
    <t>Puig, Yasiel</t>
  </si>
  <si>
    <t>pujolal01</t>
  </si>
  <si>
    <t>pujoa001</t>
  </si>
  <si>
    <t>PUJOLS19800116A</t>
  </si>
  <si>
    <t>Pujols, Albert</t>
  </si>
  <si>
    <t>puntoni01</t>
  </si>
  <si>
    <t>puntn001</t>
  </si>
  <si>
    <t>PUNTO19771108A</t>
  </si>
  <si>
    <t>Punto, Nick</t>
  </si>
  <si>
    <t>putzjj01</t>
  </si>
  <si>
    <t>putzj001</t>
  </si>
  <si>
    <t>PUTZ19770222A</t>
  </si>
  <si>
    <t>quackke01</t>
  </si>
  <si>
    <t>Quackenbush, Kevin</t>
  </si>
  <si>
    <t>quallch01</t>
  </si>
  <si>
    <t>qualc001</t>
  </si>
  <si>
    <t>QUALLS19780817A</t>
  </si>
  <si>
    <t>Qualls, Chad</t>
  </si>
  <si>
    <t>quentca01</t>
  </si>
  <si>
    <t>quenc001</t>
  </si>
  <si>
    <t>QUENTIN19820828A</t>
  </si>
  <si>
    <t>Quentin, Carlos</t>
  </si>
  <si>
    <t>quinthu01</t>
  </si>
  <si>
    <t>quinh001</t>
  </si>
  <si>
    <t>QUINTERO19790802A</t>
  </si>
  <si>
    <t>Quintero, Humberto</t>
  </si>
  <si>
    <t>quintjo01</t>
  </si>
  <si>
    <t>quinj001</t>
  </si>
  <si>
    <t>QUINTANA19890124A</t>
  </si>
  <si>
    <t>Quintana, Jose</t>
  </si>
  <si>
    <t>quintom01</t>
  </si>
  <si>
    <t>quino001</t>
  </si>
  <si>
    <t>QUINTANIL19811024A</t>
  </si>
  <si>
    <t>Quintanilla, Omar</t>
  </si>
  <si>
    <t>raburry01</t>
  </si>
  <si>
    <t>rabur001</t>
  </si>
  <si>
    <t>RABURN19810417A</t>
  </si>
  <si>
    <t>Raburn, Ryan</t>
  </si>
  <si>
    <t>ramiral03</t>
  </si>
  <si>
    <t>ramia003</t>
  </si>
  <si>
    <t>RAMIREZcubaA01</t>
  </si>
  <si>
    <t>Ramirez, Alexei</t>
  </si>
  <si>
    <t>ramirar01</t>
  </si>
  <si>
    <t>ramia001</t>
  </si>
  <si>
    <t>RAMIREZ19780625A</t>
  </si>
  <si>
    <t>Ramirez, Aramis</t>
  </si>
  <si>
    <t>ramirel02</t>
  </si>
  <si>
    <t>ramie005</t>
  </si>
  <si>
    <t>RAMIREZ19871010A</t>
  </si>
  <si>
    <t>ramirer02</t>
  </si>
  <si>
    <t>ramie001</t>
  </si>
  <si>
    <t>RAMIREZ19900502A</t>
  </si>
  <si>
    <t>Ramirez, Erasmo</t>
  </si>
  <si>
    <t>ramirha01</t>
  </si>
  <si>
    <t>ramih003</t>
  </si>
  <si>
    <t>RAMIREZ19831223A</t>
  </si>
  <si>
    <t>Ramirez, Hanley</t>
  </si>
  <si>
    <t>ramirjo01</t>
  </si>
  <si>
    <t>ramij003</t>
  </si>
  <si>
    <t>RAMIREZ19920917A</t>
  </si>
  <si>
    <t>Ramirez, Jose</t>
  </si>
  <si>
    <t>Manny Ramirez</t>
  </si>
  <si>
    <t>ramirra02</t>
  </si>
  <si>
    <t>ramir003</t>
  </si>
  <si>
    <t>RAMIREZ19810831A</t>
  </si>
  <si>
    <t>Ramirez, Ramon</t>
  </si>
  <si>
    <t>ramosaj01</t>
  </si>
  <si>
    <t>ramoa001</t>
  </si>
  <si>
    <t>RAMOS19860920A</t>
  </si>
  <si>
    <t>Ramos, A.J.</t>
  </si>
  <si>
    <t>ramosce01</t>
  </si>
  <si>
    <t>ramoc001</t>
  </si>
  <si>
    <t>RAMOS19840622A</t>
  </si>
  <si>
    <t>Ramos, Cesar</t>
  </si>
  <si>
    <t>ramoswi01</t>
  </si>
  <si>
    <t>ramow001</t>
  </si>
  <si>
    <t>RAMOS19870810A</t>
  </si>
  <si>
    <t>Ramos, Wilson</t>
  </si>
  <si>
    <t>rapadcl01</t>
  </si>
  <si>
    <t>rapac001</t>
  </si>
  <si>
    <t>RAPADA19810309A</t>
  </si>
  <si>
    <t>rasmuco01</t>
  </si>
  <si>
    <t>rasmc001</t>
  </si>
  <si>
    <t>RASMUS19860811A</t>
  </si>
  <si>
    <t>Rasmus, Colby</t>
  </si>
  <si>
    <t>rauchjo01</t>
  </si>
  <si>
    <t>raucj001</t>
  </si>
  <si>
    <t>RAUCH19780927A</t>
  </si>
  <si>
    <t>rayro02</t>
  </si>
  <si>
    <t>reckean01</t>
  </si>
  <si>
    <t>recka001</t>
  </si>
  <si>
    <t>RECKER19830829A</t>
  </si>
  <si>
    <t>Recker, Anthony</t>
  </si>
  <si>
    <t>reddijo01</t>
  </si>
  <si>
    <t>reddj001</t>
  </si>
  <si>
    <t>REDDICK19870219A</t>
  </si>
  <si>
    <t>Reddick, Josh</t>
  </si>
  <si>
    <t>redmoto01</t>
  </si>
  <si>
    <t>redmt002</t>
  </si>
  <si>
    <t>REDMOND19850517A</t>
  </si>
  <si>
    <t>Redmond, Todd</t>
  </si>
  <si>
    <t>reedad01</t>
  </si>
  <si>
    <t>reeda001</t>
  </si>
  <si>
    <t>REED19881227A</t>
  </si>
  <si>
    <t>Reed, Addison</t>
  </si>
  <si>
    <t>reimono01</t>
  </si>
  <si>
    <t>reimn001</t>
  </si>
  <si>
    <t>REIMOLD19831012A</t>
  </si>
  <si>
    <t>Reimold, Nolan</t>
  </si>
  <si>
    <t>rendoan01</t>
  </si>
  <si>
    <t>renda001</t>
  </si>
  <si>
    <t>RENDON19900606A</t>
  </si>
  <si>
    <t>Rendon, Anthony</t>
  </si>
  <si>
    <t>resopch01</t>
  </si>
  <si>
    <t>resoc001</t>
  </si>
  <si>
    <t>RESOP19821104A</t>
  </si>
  <si>
    <t>reverbe01</t>
  </si>
  <si>
    <t>reveb001</t>
  </si>
  <si>
    <t>REVERE19880503A</t>
  </si>
  <si>
    <t>Revere, Ben</t>
  </si>
  <si>
    <t>reyesjo01</t>
  </si>
  <si>
    <t>reyej001</t>
  </si>
  <si>
    <t>REYES19830611A</t>
  </si>
  <si>
    <t>Reyes, Jose</t>
  </si>
  <si>
    <t>reynoma01</t>
  </si>
  <si>
    <t>reynm001</t>
  </si>
  <si>
    <t>REYNOLDS19830803A</t>
  </si>
  <si>
    <t>Reynolds, Mark</t>
  </si>
  <si>
    <t>reynoma02</t>
  </si>
  <si>
    <t>reynm002</t>
  </si>
  <si>
    <t>REYNOLDS19841002A</t>
  </si>
  <si>
    <t>Reynolds, Matt</t>
  </si>
  <si>
    <t>rhodear01</t>
  </si>
  <si>
    <t>Arthur Rhodes</t>
  </si>
  <si>
    <t>rhymewi01</t>
  </si>
  <si>
    <t>rhymw001</t>
  </si>
  <si>
    <t>RHYMES19830401A</t>
  </si>
  <si>
    <t>richacl01</t>
  </si>
  <si>
    <t>richc002</t>
  </si>
  <si>
    <t>RICHARD19830912A</t>
  </si>
  <si>
    <t>richaga01</t>
  </si>
  <si>
    <t>richg002</t>
  </si>
  <si>
    <t>RICHARDS19880527A</t>
  </si>
  <si>
    <t>Richards, Garrett</t>
  </si>
  <si>
    <t>richmsc01</t>
  </si>
  <si>
    <t>richs001</t>
  </si>
  <si>
    <t>RICHMOND19790830A</t>
  </si>
  <si>
    <t>rienzan01</t>
  </si>
  <si>
    <t>riena001</t>
  </si>
  <si>
    <t>RIENZO19880605A</t>
  </si>
  <si>
    <t>Rienzo, Andre</t>
  </si>
  <si>
    <t>riosal01</t>
  </si>
  <si>
    <t>riosa002</t>
  </si>
  <si>
    <t>RIOS19810218A</t>
  </si>
  <si>
    <t>Rios, Alex</t>
  </si>
  <si>
    <t>riverju01</t>
  </si>
  <si>
    <t>rivej001</t>
  </si>
  <si>
    <t>RIVERA19780703A</t>
  </si>
  <si>
    <t>riverma01</t>
  </si>
  <si>
    <t>rivem002</t>
  </si>
  <si>
    <t>RIVERA19691129A</t>
  </si>
  <si>
    <t>riverre01</t>
  </si>
  <si>
    <t>river003</t>
  </si>
  <si>
    <t>RIVERA19830731A</t>
  </si>
  <si>
    <t>Rivera, Rene</t>
  </si>
  <si>
    <t>rizzoan01</t>
  </si>
  <si>
    <t>rizza001</t>
  </si>
  <si>
    <t>RIZZO19890808A</t>
  </si>
  <si>
    <t>Rizzo, Anthony</t>
  </si>
  <si>
    <t>roarkta01</t>
  </si>
  <si>
    <t>roart001</t>
  </si>
  <si>
    <t>ROARK19861005A</t>
  </si>
  <si>
    <t>Roark, Tanner</t>
  </si>
  <si>
    <t>roberbr01</t>
  </si>
  <si>
    <t>robeb003</t>
  </si>
  <si>
    <t>ROBERTS19771009A</t>
  </si>
  <si>
    <t>roberda08</t>
  </si>
  <si>
    <t>robed002</t>
  </si>
  <si>
    <t>ROBERTSON19850409A</t>
  </si>
  <si>
    <t>Robertson, David</t>
  </si>
  <si>
    <t>roberry01</t>
  </si>
  <si>
    <t>rober002</t>
  </si>
  <si>
    <t>ROBERTS19800919A</t>
  </si>
  <si>
    <t>Roberts, Ryan</t>
  </si>
  <si>
    <t>roberty01</t>
  </si>
  <si>
    <t>robet001</t>
  </si>
  <si>
    <t>ROBERTSON19871223A</t>
  </si>
  <si>
    <t>robinsh01</t>
  </si>
  <si>
    <t>robis001</t>
  </si>
  <si>
    <t>ROBINSON19841030A</t>
  </si>
  <si>
    <t>robintr01</t>
  </si>
  <si>
    <t>robit001</t>
  </si>
  <si>
    <t>ROBINSON19870901A</t>
  </si>
  <si>
    <t>rodnefe01</t>
  </si>
  <si>
    <t>rodnf001</t>
  </si>
  <si>
    <t>RODNEY19770318A</t>
  </si>
  <si>
    <t>Rodney, Fernando</t>
  </si>
  <si>
    <t>rodrial01</t>
  </si>
  <si>
    <t>rodra001</t>
  </si>
  <si>
    <t>RODRIGUEZ19750727A</t>
  </si>
  <si>
    <t>Rodriguez, Alex</t>
  </si>
  <si>
    <t>rodrian01</t>
  </si>
  <si>
    <t>rodra002</t>
  </si>
  <si>
    <t>RODRIGUEZ19871213A</t>
  </si>
  <si>
    <t>rodrife02</t>
  </si>
  <si>
    <t>rodrf004</t>
  </si>
  <si>
    <t>RODRIGUEZ19840618A</t>
  </si>
  <si>
    <t>Rodriguez, Fernando</t>
  </si>
  <si>
    <t>rodrifr03</t>
  </si>
  <si>
    <t>rodrf003</t>
  </si>
  <si>
    <t>RODRIGUEZ19820107A</t>
  </si>
  <si>
    <t>Rodriguez, Francisco</t>
  </si>
  <si>
    <t>rodrihe03</t>
  </si>
  <si>
    <t>rodrh002</t>
  </si>
  <si>
    <t>RODRIGUEZ19900209A</t>
  </si>
  <si>
    <t>Rodriguez, Henry</t>
  </si>
  <si>
    <t>rodrihe04</t>
  </si>
  <si>
    <t>RODRIGUEZ19870225A</t>
  </si>
  <si>
    <t>rodriiv01</t>
  </si>
  <si>
    <t>Ivan Rodriguez</t>
  </si>
  <si>
    <t>rodrise01</t>
  </si>
  <si>
    <t>rodrs002</t>
  </si>
  <si>
    <t>RODRIGUEZ19850426A</t>
  </si>
  <si>
    <t>Rodriguez, Sean</t>
  </si>
  <si>
    <t>rodrist02</t>
  </si>
  <si>
    <t>rodrp001</t>
  </si>
  <si>
    <t>RODRIGUEZ19910416A</t>
  </si>
  <si>
    <t>Rodriguez, Paco</t>
  </si>
  <si>
    <t>rodriwa01</t>
  </si>
  <si>
    <t>rodrw002</t>
  </si>
  <si>
    <t>RODRIGUEZ19790118A</t>
  </si>
  <si>
    <t>Rodriguez, Wandy</t>
  </si>
  <si>
    <t>rogeres01</t>
  </si>
  <si>
    <t>rogee002</t>
  </si>
  <si>
    <t>ROGERS19850814A</t>
  </si>
  <si>
    <t>Rogers, Esmil</t>
  </si>
  <si>
    <t>rogerma01</t>
  </si>
  <si>
    <t>rogem001</t>
  </si>
  <si>
    <t>ROGERS19860130A</t>
  </si>
  <si>
    <t>rolensc01</t>
  </si>
  <si>
    <t>roles001</t>
  </si>
  <si>
    <t>ROLEN19750404A</t>
  </si>
  <si>
    <t>rolliji01</t>
  </si>
  <si>
    <t>rollj001</t>
  </si>
  <si>
    <t>ROLLINS19781127A</t>
  </si>
  <si>
    <t>Rollins, Jimmy</t>
  </si>
  <si>
    <t>romerri01</t>
  </si>
  <si>
    <t>romer002</t>
  </si>
  <si>
    <t>ROMERO19841106A</t>
  </si>
  <si>
    <t>romerst01</t>
  </si>
  <si>
    <t>ROMERO19850130A</t>
  </si>
  <si>
    <t>Romero, Stefen</t>
  </si>
  <si>
    <t>rominan01</t>
  </si>
  <si>
    <t>romia001</t>
  </si>
  <si>
    <t>ROMINE19851224A</t>
  </si>
  <si>
    <t>Romine, Andrew</t>
  </si>
  <si>
    <t>romose01</t>
  </si>
  <si>
    <t>romos001</t>
  </si>
  <si>
    <t>ROMO19830304A</t>
  </si>
  <si>
    <t>Romo, Sergio</t>
  </si>
  <si>
    <t>rondobr01</t>
  </si>
  <si>
    <t>rondb001</t>
  </si>
  <si>
    <t>RONDON19901209A</t>
  </si>
  <si>
    <t>rondohe01</t>
  </si>
  <si>
    <t>rondh001</t>
  </si>
  <si>
    <t>RONDON19880226A</t>
  </si>
  <si>
    <t>Rondon, Hector</t>
  </si>
  <si>
    <t>rosajo01</t>
  </si>
  <si>
    <t>Jorge De La Rosa</t>
  </si>
  <si>
    <t>delaj001</t>
  </si>
  <si>
    <t>DELAROSA19810405A</t>
  </si>
  <si>
    <t>De La Rosa, Jorge</t>
  </si>
  <si>
    <t>rosalad01</t>
  </si>
  <si>
    <t>rosaa001</t>
  </si>
  <si>
    <t>ROSALES19830520A</t>
  </si>
  <si>
    <t>Rosales, Adam</t>
  </si>
  <si>
    <t>rosarwi01</t>
  </si>
  <si>
    <t>rosaw001</t>
  </si>
  <si>
    <t>ROSARIO19890223A</t>
  </si>
  <si>
    <t>Rosario, Wilin</t>
  </si>
  <si>
    <t>rosenda01</t>
  </si>
  <si>
    <t>Daniel Rosenbaum</t>
  </si>
  <si>
    <t>rosentr01</t>
  </si>
  <si>
    <t>roset001</t>
  </si>
  <si>
    <t>ROSENTHAL19900529A</t>
  </si>
  <si>
    <t>Rosenthal, Trevor</t>
  </si>
  <si>
    <t>rossco01</t>
  </si>
  <si>
    <t>rossc001</t>
  </si>
  <si>
    <t>ROSS19801223A</t>
  </si>
  <si>
    <t>Ross, Cody</t>
  </si>
  <si>
    <t>rossda01</t>
  </si>
  <si>
    <t>rossd001</t>
  </si>
  <si>
    <t>ROSS19770319A</t>
  </si>
  <si>
    <t>Ross, David</t>
  </si>
  <si>
    <t>rossro01</t>
  </si>
  <si>
    <t>rossr002</t>
  </si>
  <si>
    <t>ROSS19890624A</t>
  </si>
  <si>
    <t>Ross, Robbie</t>
  </si>
  <si>
    <t>rossty01</t>
  </si>
  <si>
    <t>rosst001</t>
  </si>
  <si>
    <t>ROSS19870422A</t>
  </si>
  <si>
    <t>Ross, Tyson</t>
  </si>
  <si>
    <t>rowanaa01</t>
  </si>
  <si>
    <t>Aaron Rowand</t>
  </si>
  <si>
    <t>rowlary01</t>
  </si>
  <si>
    <t>rowlr002</t>
  </si>
  <si>
    <t>ROWLANDSM19830126A</t>
  </si>
  <si>
    <t>Rowland-Smith, Ryan</t>
  </si>
  <si>
    <t>rufda01</t>
  </si>
  <si>
    <t>ruf-d001</t>
  </si>
  <si>
    <t>RUF19860728A</t>
  </si>
  <si>
    <t>Ruf, Darin</t>
  </si>
  <si>
    <t>ruggiju01</t>
  </si>
  <si>
    <t>ruggj001</t>
  </si>
  <si>
    <t>RUGGIANO19820412A</t>
  </si>
  <si>
    <t>Ruggiano, Justin</t>
  </si>
  <si>
    <t>ruizca01</t>
  </si>
  <si>
    <t>ruizc001</t>
  </si>
  <si>
    <t>RUIZ19790122A</t>
  </si>
  <si>
    <t>Ruiz, Carlos</t>
  </si>
  <si>
    <t>runzlda01</t>
  </si>
  <si>
    <t>runzd001</t>
  </si>
  <si>
    <t>RUNZLER19850330A</t>
  </si>
  <si>
    <t>rusinch01</t>
  </si>
  <si>
    <t>rusic001</t>
  </si>
  <si>
    <t>RUSIN19861022A</t>
  </si>
  <si>
    <t>Rusin, Chris</t>
  </si>
  <si>
    <t>russeja02</t>
  </si>
  <si>
    <t>russj003</t>
  </si>
  <si>
    <t>RUSSELL19860108A</t>
  </si>
  <si>
    <t>Russell, James</t>
  </si>
  <si>
    <t>rutlejo01</t>
  </si>
  <si>
    <t>rutlj001</t>
  </si>
  <si>
    <t>RUTLEDGE19890421A</t>
  </si>
  <si>
    <t>Rutledge, Josh</t>
  </si>
  <si>
    <t>ryanbr01</t>
  </si>
  <si>
    <t>ryanb002</t>
  </si>
  <si>
    <t>RYAN19820326A</t>
  </si>
  <si>
    <t>Ryan, Brendan</t>
  </si>
  <si>
    <t>ryuhy01</t>
  </si>
  <si>
    <t>Hyun-Jin-Ryu</t>
  </si>
  <si>
    <t>ryu-h001</t>
  </si>
  <si>
    <t>Hyun-jin Ryu</t>
  </si>
  <si>
    <t>RYU19870325A</t>
  </si>
  <si>
    <t>Ryu, Hyun-Jin</t>
  </si>
  <si>
    <t>rzepcma01</t>
  </si>
  <si>
    <t>rzepm001</t>
  </si>
  <si>
    <t>RZEPCZYNS19850829A</t>
  </si>
  <si>
    <t>Rzepczynski, Marc</t>
  </si>
  <si>
    <t>sabatc.01</t>
  </si>
  <si>
    <t>sabac001</t>
  </si>
  <si>
    <t>SABATHIA19800721A</t>
  </si>
  <si>
    <t>Sabathia, CC</t>
  </si>
  <si>
    <t>saitota01</t>
  </si>
  <si>
    <t>Takashi Saito</t>
  </si>
  <si>
    <t>salasfe01</t>
  </si>
  <si>
    <t>salaf001</t>
  </si>
  <si>
    <t>SALAS19850530A</t>
  </si>
  <si>
    <t>Salas, Fernando</t>
  </si>
  <si>
    <t>salazda01</t>
  </si>
  <si>
    <t>salad001</t>
  </si>
  <si>
    <t>SALAZAR19900111A</t>
  </si>
  <si>
    <t>Salazar, Danny</t>
  </si>
  <si>
    <t>salech01</t>
  </si>
  <si>
    <t>salec001</t>
  </si>
  <si>
    <t>SALE19890330A</t>
  </si>
  <si>
    <t>Sale, Chris</t>
  </si>
  <si>
    <t>saltaja01</t>
  </si>
  <si>
    <t>Saltalamacchia</t>
  </si>
  <si>
    <t>saltj001</t>
  </si>
  <si>
    <t>SALTALAMA19850502A</t>
  </si>
  <si>
    <t>Saltalamacchia, Jarrod</t>
  </si>
  <si>
    <t>samarje01</t>
  </si>
  <si>
    <t>samaj001</t>
  </si>
  <si>
    <t>SAMARDZIJ19850123A</t>
  </si>
  <si>
    <t>Samardzija, Jeff</t>
  </si>
  <si>
    <t>sanabal01</t>
  </si>
  <si>
    <t>sanaa001</t>
  </si>
  <si>
    <t>SANABIA19880908A</t>
  </si>
  <si>
    <t>sanchaa01</t>
  </si>
  <si>
    <t>Sanchez, Aaron</t>
  </si>
  <si>
    <t>sanchan01</t>
  </si>
  <si>
    <t>sanca004</t>
  </si>
  <si>
    <t>SANCHEZ19840227A</t>
  </si>
  <si>
    <t>Sanchez, Anibal</t>
  </si>
  <si>
    <t>sanched01</t>
  </si>
  <si>
    <t>sance001</t>
  </si>
  <si>
    <t>SANCHEZ19890216A</t>
  </si>
  <si>
    <t>sanchfr01</t>
  </si>
  <si>
    <t>Freddy Sanchez</t>
  </si>
  <si>
    <t>sanchga01</t>
  </si>
  <si>
    <t>sancg001</t>
  </si>
  <si>
    <t>SANCHEZ19830902A</t>
  </si>
  <si>
    <t>Sanchez, Gaby</t>
  </si>
  <si>
    <t>sanchhe01</t>
  </si>
  <si>
    <t>sanch002</t>
  </si>
  <si>
    <t>SANCHEZ19891117A</t>
  </si>
  <si>
    <t>Sanchez, Hector</t>
  </si>
  <si>
    <t>sanchjo01</t>
  </si>
  <si>
    <t>sancj002</t>
  </si>
  <si>
    <t>SANCHEZ19821119A</t>
  </si>
  <si>
    <t>sanchto01</t>
  </si>
  <si>
    <t>sanct001</t>
  </si>
  <si>
    <t>SANCHEZ19880520A</t>
  </si>
  <si>
    <t>Sanchez, Tony</t>
  </si>
  <si>
    <t>sandopa01</t>
  </si>
  <si>
    <t>sandp001</t>
  </si>
  <si>
    <t>SANDOVAL19860811A</t>
  </si>
  <si>
    <t>Sandoval, Pablo</t>
  </si>
  <si>
    <t>sandsje01</t>
  </si>
  <si>
    <t>sandj002</t>
  </si>
  <si>
    <t>SANDS19870928A</t>
  </si>
  <si>
    <t>Sands, Jerry</t>
  </si>
  <si>
    <t>sanomi01</t>
  </si>
  <si>
    <t>santaca01</t>
  </si>
  <si>
    <t>santc002</t>
  </si>
  <si>
    <t>SANTANA19860408A</t>
  </si>
  <si>
    <t>Santana, Carlos</t>
  </si>
  <si>
    <t>santada01</t>
  </si>
  <si>
    <t>SANTANA19901107A</t>
  </si>
  <si>
    <t>Santana, Danny</t>
  </si>
  <si>
    <t>santaer01</t>
  </si>
  <si>
    <t>sante001</t>
  </si>
  <si>
    <t>SANTANA19831128A</t>
  </si>
  <si>
    <t>Santana, Ervin</t>
  </si>
  <si>
    <t>santajo02</t>
  </si>
  <si>
    <t>santj003</t>
  </si>
  <si>
    <t>SANTANA19790313A</t>
  </si>
  <si>
    <t>santihe01</t>
  </si>
  <si>
    <t>santh001</t>
  </si>
  <si>
    <t>SANTIAGO19871216A</t>
  </si>
  <si>
    <t>Santiago, Hector</t>
  </si>
  <si>
    <t>santira01</t>
  </si>
  <si>
    <t>santr002</t>
  </si>
  <si>
    <t>SANTIAGO19790831A</t>
  </si>
  <si>
    <t>Santiago, Ramon</t>
  </si>
  <si>
    <t>santose01</t>
  </si>
  <si>
    <t>sants001</t>
  </si>
  <si>
    <t>SANTOS19830704A</t>
  </si>
  <si>
    <t>Santos, Sergio</t>
  </si>
  <si>
    <t>sappeda01</t>
  </si>
  <si>
    <t>sappd001</t>
  </si>
  <si>
    <t>SAPPELT19870102A</t>
  </si>
  <si>
    <t>satinjo01</t>
  </si>
  <si>
    <t>satij001</t>
  </si>
  <si>
    <t>SATIN19841223A</t>
  </si>
  <si>
    <t>Satin, Josh</t>
  </si>
  <si>
    <t>saundjo01</t>
  </si>
  <si>
    <t>saunj001</t>
  </si>
  <si>
    <t>SAUNDERS19810616A</t>
  </si>
  <si>
    <t>Saunders, Joe</t>
  </si>
  <si>
    <t>saundmi01</t>
  </si>
  <si>
    <t>saunm001</t>
  </si>
  <si>
    <t>SAUNDERS19861119A</t>
  </si>
  <si>
    <t>Saunders, Michael</t>
  </si>
  <si>
    <t>schafjo02</t>
  </si>
  <si>
    <t>schaj002</t>
  </si>
  <si>
    <t>SCHAFER19860904A</t>
  </si>
  <si>
    <t>Schafer, Jordan</t>
  </si>
  <si>
    <t>schaflo01</t>
  </si>
  <si>
    <t>schal001</t>
  </si>
  <si>
    <t>SCHAFER19860908A</t>
  </si>
  <si>
    <t>Schafer, Logan</t>
  </si>
  <si>
    <t>schepta01</t>
  </si>
  <si>
    <t>schet001</t>
  </si>
  <si>
    <t>SCHEPPERS19870117A</t>
  </si>
  <si>
    <t>Scheppers, Tanner</t>
  </si>
  <si>
    <t>scherma01</t>
  </si>
  <si>
    <t>schem001</t>
  </si>
  <si>
    <t>SCHERZER19840727A</t>
  </si>
  <si>
    <t>Scherzer, Max</t>
  </si>
  <si>
    <t>schiena01</t>
  </si>
  <si>
    <t>schin001</t>
  </si>
  <si>
    <t>SCHIERHOL19840215A</t>
  </si>
  <si>
    <t>Schierholtz, Nate</t>
  </si>
  <si>
    <t>schoojo01</t>
  </si>
  <si>
    <t>schoj001</t>
  </si>
  <si>
    <t>SCHOOP19911006A</t>
  </si>
  <si>
    <t>Schoop, Jonathan</t>
  </si>
  <si>
    <t>schumsk01</t>
  </si>
  <si>
    <t>schus001</t>
  </si>
  <si>
    <t>SCHUMAKER19800203A</t>
  </si>
  <si>
    <t>Schumaker, Skip</t>
  </si>
  <si>
    <t>schwich01</t>
  </si>
  <si>
    <t>schwc001</t>
  </si>
  <si>
    <t>SCHWINDEN19860922A</t>
  </si>
  <si>
    <t>scottlu01</t>
  </si>
  <si>
    <t>scotl001</t>
  </si>
  <si>
    <t>SCOTT19780625A</t>
  </si>
  <si>
    <t>scribev01</t>
  </si>
  <si>
    <t>scrie001</t>
  </si>
  <si>
    <t>SCRIBNER19850719A</t>
  </si>
  <si>
    <t>Scribner, Evan</t>
  </si>
  <si>
    <t>scutama01</t>
  </si>
  <si>
    <t>scutm001</t>
  </si>
  <si>
    <t>SCUTARO19751030A</t>
  </si>
  <si>
    <t>Scutaro, Marco</t>
  </si>
  <si>
    <t>seageky01</t>
  </si>
  <si>
    <t>seagk001</t>
  </si>
  <si>
    <t>SEAGER19871103A</t>
  </si>
  <si>
    <t>Seager, Kyle</t>
  </si>
  <si>
    <t>segurje01</t>
  </si>
  <si>
    <t>seguj002</t>
  </si>
  <si>
    <t>SEGURA19900317A</t>
  </si>
  <si>
    <t>Segura, Jean</t>
  </si>
  <si>
    <t>semiema01</t>
  </si>
  <si>
    <t>semim001</t>
  </si>
  <si>
    <t>SEMIEN19900917A</t>
  </si>
  <si>
    <t>Semien, Marcus</t>
  </si>
  <si>
    <t>shawbr01</t>
  </si>
  <si>
    <t>shawb001</t>
  </si>
  <si>
    <t>SHAW19871108A</t>
  </si>
  <si>
    <t>Shaw, Bryan</t>
  </si>
  <si>
    <t>sheetbe01</t>
  </si>
  <si>
    <t>sheeb001</t>
  </si>
  <si>
    <t>SHEETS19780718A</t>
  </si>
  <si>
    <t>sherrge01</t>
  </si>
  <si>
    <t>George Sherrill</t>
  </si>
  <si>
    <t>sherg001</t>
  </si>
  <si>
    <t>SHERRILL19770419A</t>
  </si>
  <si>
    <t>shielja02</t>
  </si>
  <si>
    <t>shiej002</t>
  </si>
  <si>
    <t>SHIELDS19811220A</t>
  </si>
  <si>
    <t>Shields, James</t>
  </si>
  <si>
    <t>shoemma01</t>
  </si>
  <si>
    <t>shoem001</t>
  </si>
  <si>
    <t>SHOEMAKER19860927A</t>
  </si>
  <si>
    <t>Shoemaker, Matt</t>
  </si>
  <si>
    <t>shoppke01</t>
  </si>
  <si>
    <t>shopk001</t>
  </si>
  <si>
    <t>SHOPPACH19800429A</t>
  </si>
  <si>
    <t>shuckja01</t>
  </si>
  <si>
    <t>shucj001</t>
  </si>
  <si>
    <t>SHUCK19870618A</t>
  </si>
  <si>
    <t>Shuck, J.B.</t>
  </si>
  <si>
    <t>siegrke01</t>
  </si>
  <si>
    <t>siegk001</t>
  </si>
  <si>
    <t>SIEGRIST19890720A</t>
  </si>
  <si>
    <t>Siegrist, Kevin</t>
  </si>
  <si>
    <t>sierrmo01</t>
  </si>
  <si>
    <t>sierm001</t>
  </si>
  <si>
    <t>SIERRA19880924A</t>
  </si>
  <si>
    <t>Sierra, Moises</t>
  </si>
  <si>
    <t>silvaca01</t>
  </si>
  <si>
    <t>Carlos Silva</t>
  </si>
  <si>
    <t>simmoan01</t>
  </si>
  <si>
    <t>simma001</t>
  </si>
  <si>
    <t>SIMMONS19890904A</t>
  </si>
  <si>
    <t>Simmons, Andrelton</t>
  </si>
  <si>
    <t>simonal01</t>
  </si>
  <si>
    <t>simoa001</t>
  </si>
  <si>
    <t>SIMON19810508A</t>
  </si>
  <si>
    <t>Simon, Alfredo</t>
  </si>
  <si>
    <t>singljo02</t>
  </si>
  <si>
    <t>Jonathan Singleton</t>
  </si>
  <si>
    <t>SINGLETON19910918A</t>
  </si>
  <si>
    <t>Singleton, Jonathan</t>
  </si>
  <si>
    <t>sippto01</t>
  </si>
  <si>
    <t>sippt001</t>
  </si>
  <si>
    <t>SIPP19830712A</t>
  </si>
  <si>
    <t>Sipp, Tony</t>
  </si>
  <si>
    <t>sizemgr01</t>
  </si>
  <si>
    <t>sizeg001</t>
  </si>
  <si>
    <t>SIZEMORE19820802A</t>
  </si>
  <si>
    <t>Sizemore, Grady</t>
  </si>
  <si>
    <t>sizemsc01</t>
  </si>
  <si>
    <t>sizes001</t>
  </si>
  <si>
    <t>SIZEMORE19850104A</t>
  </si>
  <si>
    <t>Sizemore, Scott</t>
  </si>
  <si>
    <t>skaggty01</t>
  </si>
  <si>
    <t>skagt001</t>
  </si>
  <si>
    <t>SKAGGS19910713A</t>
  </si>
  <si>
    <t>skipwky01</t>
  </si>
  <si>
    <t>skipk001</t>
  </si>
  <si>
    <t>SKIPWORTH19900301A</t>
  </si>
  <si>
    <t>sloweke01</t>
  </si>
  <si>
    <t>slowk001</t>
  </si>
  <si>
    <t>SLOWEY19840504A</t>
  </si>
  <si>
    <t>Slowey, Kevin</t>
  </si>
  <si>
    <t>smithjo05</t>
  </si>
  <si>
    <t>smitj002</t>
  </si>
  <si>
    <t>SMITH19840322A</t>
  </si>
  <si>
    <t>Smith, Joe</t>
  </si>
  <si>
    <t>smithse01</t>
  </si>
  <si>
    <t>smits002</t>
  </si>
  <si>
    <t>SMITH19820930A</t>
  </si>
  <si>
    <t>Smith, Seth</t>
  </si>
  <si>
    <t>smithwi04</t>
  </si>
  <si>
    <t>smitw002</t>
  </si>
  <si>
    <t>SMITH19890710A</t>
  </si>
  <si>
    <t>Smith, Will</t>
  </si>
  <si>
    <t>smoakju01</t>
  </si>
  <si>
    <t>smoaj001</t>
  </si>
  <si>
    <t>SMOAK19861205A</t>
  </si>
  <si>
    <t>Smoak, Justin</t>
  </si>
  <si>
    <t>smylydr01</t>
  </si>
  <si>
    <t>smyld001</t>
  </si>
  <si>
    <t>SMYLY19890613A</t>
  </si>
  <si>
    <t>Smyly, Drew</t>
  </si>
  <si>
    <t>snellia01</t>
  </si>
  <si>
    <t>Ian Snell</t>
  </si>
  <si>
    <t>snidetr01</t>
  </si>
  <si>
    <t>snidt001</t>
  </si>
  <si>
    <t>SNIDER19880202A</t>
  </si>
  <si>
    <t>Snider, Travis</t>
  </si>
  <si>
    <t>snydebr03</t>
  </si>
  <si>
    <t>snydb003</t>
  </si>
  <si>
    <t>SNYDER19861123A</t>
  </si>
  <si>
    <t>snydech02</t>
  </si>
  <si>
    <t>snydc002</t>
  </si>
  <si>
    <t>SNYDER19810212A</t>
  </si>
  <si>
    <t>sogarer01</t>
  </si>
  <si>
    <t>sogae001</t>
  </si>
  <si>
    <t>SOGARD19860522A</t>
  </si>
  <si>
    <t>Sogard, Eric</t>
  </si>
  <si>
    <t>solando01</t>
  </si>
  <si>
    <t>solad001</t>
  </si>
  <si>
    <t>SOLANO19871217A</t>
  </si>
  <si>
    <t>Solano, Donovan</t>
  </si>
  <si>
    <t>solarya01</t>
  </si>
  <si>
    <t>Solarte, Yangervis</t>
  </si>
  <si>
    <t>solerjo01</t>
  </si>
  <si>
    <t>SOLER19920225A</t>
  </si>
  <si>
    <t>Soler, Jorge</t>
  </si>
  <si>
    <t>solisal01</t>
  </si>
  <si>
    <t>solia001</t>
  </si>
  <si>
    <t>SOLIS19870929A</t>
  </si>
  <si>
    <t>Solis, Ali</t>
  </si>
  <si>
    <t>soriaal01</t>
  </si>
  <si>
    <t>soria001</t>
  </si>
  <si>
    <t>SORIANO19780107A</t>
  </si>
  <si>
    <t>soriajo01</t>
  </si>
  <si>
    <t>sorij001</t>
  </si>
  <si>
    <t>SORIA19840518A</t>
  </si>
  <si>
    <t>Soria, Joakim</t>
  </si>
  <si>
    <t>soriara01</t>
  </si>
  <si>
    <t>sorir001</t>
  </si>
  <si>
    <t>SORIANO19791219A</t>
  </si>
  <si>
    <t>Soriano, Rafael</t>
  </si>
  <si>
    <t>sotoge01</t>
  </si>
  <si>
    <t>sotog001</t>
  </si>
  <si>
    <t>SOTO19830120A</t>
  </si>
  <si>
    <t>Soto, Geovany</t>
  </si>
  <si>
    <t>souzast01</t>
  </si>
  <si>
    <t>spande01</t>
  </si>
  <si>
    <t>spand001</t>
  </si>
  <si>
    <t>SPAN19840227A</t>
  </si>
  <si>
    <t>Span, Denard</t>
  </si>
  <si>
    <t>spilbry01</t>
  </si>
  <si>
    <t>Ryan Spilborghs</t>
  </si>
  <si>
    <t>springe01</t>
  </si>
  <si>
    <t>Springer, George</t>
  </si>
  <si>
    <t>stammcr01</t>
  </si>
  <si>
    <t>stamc001</t>
  </si>
  <si>
    <t>STAMMEN19840309A</t>
  </si>
  <si>
    <t>Stammen, Craig</t>
  </si>
  <si>
    <t>stantmi03</t>
  </si>
  <si>
    <t>stanm003</t>
  </si>
  <si>
    <t>STANTON19891108A</t>
  </si>
  <si>
    <t>Stanton, Giancarlo</t>
  </si>
  <si>
    <t>staufti01</t>
  </si>
  <si>
    <t>staut001</t>
  </si>
  <si>
    <t>STAUFFER19820602A</t>
  </si>
  <si>
    <t>Stauffer, Tim</t>
  </si>
  <si>
    <t>stewach01</t>
  </si>
  <si>
    <t>stewc001</t>
  </si>
  <si>
    <t>STEWART19820219A</t>
  </si>
  <si>
    <t>Stewart, Chris</t>
  </si>
  <si>
    <t>stewaia01</t>
  </si>
  <si>
    <t>stewi001</t>
  </si>
  <si>
    <t>STEWART19850405A</t>
  </si>
  <si>
    <t>Stewart, Ian</t>
  </si>
  <si>
    <t>stinsjo01</t>
  </si>
  <si>
    <t>stinj001</t>
  </si>
  <si>
    <t>STINSON19880314A</t>
  </si>
  <si>
    <t>Stinson, Josh</t>
  </si>
  <si>
    <t>storedr01</t>
  </si>
  <si>
    <t>stord001</t>
  </si>
  <si>
    <t>STOREN19870801A</t>
  </si>
  <si>
    <t>Storen, Drew</t>
  </si>
  <si>
    <t>storemi01</t>
  </si>
  <si>
    <t>storm001</t>
  </si>
  <si>
    <t>STOREY19860316A</t>
  </si>
  <si>
    <t>straida01</t>
  </si>
  <si>
    <t>strad003</t>
  </si>
  <si>
    <t>Daniel Straily</t>
  </si>
  <si>
    <t>STRAILY19881201A</t>
  </si>
  <si>
    <t>Straily, Dan</t>
  </si>
  <si>
    <t>strasst01</t>
  </si>
  <si>
    <t>stras001</t>
  </si>
  <si>
    <t>STRASBURG19880720A</t>
  </si>
  <si>
    <t>Strasburg, Stephen</t>
  </si>
  <si>
    <t>streehu01</t>
  </si>
  <si>
    <t>streh001</t>
  </si>
  <si>
    <t>STREET19830802A</t>
  </si>
  <si>
    <t>Street, Huston</t>
  </si>
  <si>
    <t>stromma01</t>
  </si>
  <si>
    <t>Stroman, Marcus</t>
  </si>
  <si>
    <t>stroppe01</t>
  </si>
  <si>
    <t>strop001</t>
  </si>
  <si>
    <t>STROP19850613A</t>
  </si>
  <si>
    <t>Strop, Pedro</t>
  </si>
  <si>
    <t>sttuemi01</t>
  </si>
  <si>
    <t>stutm001</t>
  </si>
  <si>
    <t>STUTES19860904A</t>
  </si>
  <si>
    <t>stubbdr01</t>
  </si>
  <si>
    <t>stubd001</t>
  </si>
  <si>
    <t>STUBBS19841004A</t>
  </si>
  <si>
    <t>Stubbs, Drew</t>
  </si>
  <si>
    <t>stulter01</t>
  </si>
  <si>
    <t>stule002</t>
  </si>
  <si>
    <t>STULTS19791209A</t>
  </si>
  <si>
    <t>Stults, Eric</t>
  </si>
  <si>
    <t>suareeu01</t>
  </si>
  <si>
    <t>SUAREZ19910718A</t>
  </si>
  <si>
    <t>Suarez, Eugenio</t>
  </si>
  <si>
    <t>suzukic01</t>
  </si>
  <si>
    <t>suzui001</t>
  </si>
  <si>
    <t>SUZUKI19731022A</t>
  </si>
  <si>
    <t>Suzuki, Ichiro</t>
  </si>
  <si>
    <t>suzukku01</t>
  </si>
  <si>
    <t>suzuk001</t>
  </si>
  <si>
    <t>SUZUKI19831004A</t>
  </si>
  <si>
    <t>Suzuki, Kurt</t>
  </si>
  <si>
    <t>swarzan01</t>
  </si>
  <si>
    <t>swara001</t>
  </si>
  <si>
    <t>SWARZAK19850910A</t>
  </si>
  <si>
    <t>Swarzak, Anthony</t>
  </si>
  <si>
    <t>sweenry01</t>
  </si>
  <si>
    <t>sweer001</t>
  </si>
  <si>
    <t>SWEENEY19850220A</t>
  </si>
  <si>
    <t>Sweeney, Ryan</t>
  </si>
  <si>
    <t>swindr.01</t>
  </si>
  <si>
    <t>R.J. Swindle</t>
  </si>
  <si>
    <t>swinr001</t>
  </si>
  <si>
    <t>swindrj01</t>
  </si>
  <si>
    <t>swishni01</t>
  </si>
  <si>
    <t>swisn001</t>
  </si>
  <si>
    <t>SWISHER19801125A</t>
  </si>
  <si>
    <t>Swisher, Nick</t>
  </si>
  <si>
    <t>syndeno01</t>
  </si>
  <si>
    <t>Syndergaard, Noah</t>
  </si>
  <si>
    <t>tabatjo01</t>
  </si>
  <si>
    <t>tabaj002</t>
  </si>
  <si>
    <t>TABATA19880812A</t>
  </si>
  <si>
    <t>Tabata, Jose</t>
  </si>
  <si>
    <t>taillja01</t>
  </si>
  <si>
    <t>takahhi01</t>
  </si>
  <si>
    <t>takah001</t>
  </si>
  <si>
    <t>TAKAHASHI00000000B</t>
  </si>
  <si>
    <t>talbomi01</t>
  </si>
  <si>
    <t>Mitch Talbot</t>
  </si>
  <si>
    <t>tanakma01</t>
  </si>
  <si>
    <t>tanakama01</t>
  </si>
  <si>
    <t>TANAKA19881101A</t>
  </si>
  <si>
    <t>Tanaka, Masahiro</t>
  </si>
  <si>
    <t>tateyyo01</t>
  </si>
  <si>
    <t>tatey001</t>
  </si>
  <si>
    <t>TATEYAMA00000000A</t>
  </si>
  <si>
    <t>taveros01</t>
  </si>
  <si>
    <t>TAVERAS19920619A</t>
  </si>
  <si>
    <t>tayloan01</t>
  </si>
  <si>
    <t>tayla002</t>
  </si>
  <si>
    <t>TAYLOR19860818A</t>
  </si>
  <si>
    <t>tayloch03</t>
  </si>
  <si>
    <t>Taylor, Michael</t>
  </si>
  <si>
    <t>tazawju01</t>
  </si>
  <si>
    <t>tazaj001</t>
  </si>
  <si>
    <t>TAZAWA19860606A</t>
  </si>
  <si>
    <t>Tazawa, Junichi</t>
  </si>
  <si>
    <t>teagata01</t>
  </si>
  <si>
    <t>teagt001</t>
  </si>
  <si>
    <t>TEAGARDEN19831221A</t>
  </si>
  <si>
    <t>Teagarden, Taylor</t>
  </si>
  <si>
    <t>teahema01</t>
  </si>
  <si>
    <t>Mark Teahen</t>
  </si>
  <si>
    <t>teherju01</t>
  </si>
  <si>
    <t>tehej001</t>
  </si>
  <si>
    <t>TEHERAN19910127A</t>
  </si>
  <si>
    <t>Teheran, Julio</t>
  </si>
  <si>
    <t>teixema01</t>
  </si>
  <si>
    <t>teixm001</t>
  </si>
  <si>
    <t>TEIXEIRA19810411A</t>
  </si>
  <si>
    <t>Teixeira, Mark</t>
  </si>
  <si>
    <t>tejadmi01</t>
  </si>
  <si>
    <t>tejam001</t>
  </si>
  <si>
    <t>TEJADA19760525A</t>
  </si>
  <si>
    <t>tejadru01</t>
  </si>
  <si>
    <t>tejar001</t>
  </si>
  <si>
    <t>TEJADA19890901A</t>
  </si>
  <si>
    <t>Tejada, Ruben</t>
  </si>
  <si>
    <t>tekotbl01</t>
  </si>
  <si>
    <t>tekob001</t>
  </si>
  <si>
    <t>TEKOTTE19870524A</t>
  </si>
  <si>
    <t>tepesni01</t>
  </si>
  <si>
    <t>tepen001</t>
  </si>
  <si>
    <t>TEPESCH19881012A</t>
  </si>
  <si>
    <t>Tepesch, Nick</t>
  </si>
  <si>
    <t>thameer01</t>
  </si>
  <si>
    <t>thame001</t>
  </si>
  <si>
    <t>THAMES19861110A</t>
  </si>
  <si>
    <t>thatcjo01</t>
  </si>
  <si>
    <t>thatj001</t>
  </si>
  <si>
    <t>THATCHER19810410A</t>
  </si>
  <si>
    <t>Thatcher, Joe</t>
  </si>
  <si>
    <t>thayeda01</t>
  </si>
  <si>
    <t>thayd001</t>
  </si>
  <si>
    <t>THAYER19801217A</t>
  </si>
  <si>
    <t>Thayer, Dale</t>
  </si>
  <si>
    <t>theriry01</t>
  </si>
  <si>
    <t>therr001</t>
  </si>
  <si>
    <t>THERIOT19791207A</t>
  </si>
  <si>
    <t>tholejo01</t>
  </si>
  <si>
    <t>tholj001</t>
  </si>
  <si>
    <t>THOLE19861028A</t>
  </si>
  <si>
    <t>Thole, Josh</t>
  </si>
  <si>
    <t>thomaju01</t>
  </si>
  <si>
    <t>thomj006</t>
  </si>
  <si>
    <t>THOMAS19840118A</t>
  </si>
  <si>
    <t>thomeji01</t>
  </si>
  <si>
    <t>thomj002</t>
  </si>
  <si>
    <t>thornma01</t>
  </si>
  <si>
    <t>thorm001</t>
  </si>
  <si>
    <t>THORNTON19760915A</t>
  </si>
  <si>
    <t>Thornton, Matt</t>
  </si>
  <si>
    <t>thornty01</t>
  </si>
  <si>
    <t>thort001</t>
  </si>
  <si>
    <t>THORNBURG19880929A</t>
  </si>
  <si>
    <t>Thornburg, Tyler</t>
  </si>
  <si>
    <t>tillmch01</t>
  </si>
  <si>
    <t>tillc001</t>
  </si>
  <si>
    <t>TILLMAN19880415A</t>
  </si>
  <si>
    <t>Tillman, Chris</t>
  </si>
  <si>
    <t>tollesh01</t>
  </si>
  <si>
    <t>tolls002</t>
  </si>
  <si>
    <t>TOLLESON19880119A</t>
  </si>
  <si>
    <t>Tolleson, Shawn</t>
  </si>
  <si>
    <t>tollest01</t>
  </si>
  <si>
    <t>tomasya01</t>
  </si>
  <si>
    <t>Yasmany Tomas</t>
  </si>
  <si>
    <t>tomlijo01</t>
  </si>
  <si>
    <t>tomlj001</t>
  </si>
  <si>
    <t>TOMLIN19841019A</t>
  </si>
  <si>
    <t>Tomlin, Josh</t>
  </si>
  <si>
    <t>torreal01</t>
  </si>
  <si>
    <t>torra002</t>
  </si>
  <si>
    <t>TORRES19871208A</t>
  </si>
  <si>
    <t>Torres, Alex</t>
  </si>
  <si>
    <t>torrean02</t>
  </si>
  <si>
    <t>torra001</t>
  </si>
  <si>
    <t>TORRES19780126A</t>
  </si>
  <si>
    <t>torreca01</t>
  </si>
  <si>
    <t>torrc001</t>
  </si>
  <si>
    <t>TORRES19821022A</t>
  </si>
  <si>
    <t>Torres, Carlos</t>
  </si>
  <si>
    <t>torreyo01</t>
  </si>
  <si>
    <t>torry001</t>
  </si>
  <si>
    <t>TORREALBA19780719A</t>
  </si>
  <si>
    <t>tovarwi01</t>
  </si>
  <si>
    <t>tovaw001</t>
  </si>
  <si>
    <t>TOVAR19910811A</t>
  </si>
  <si>
    <t>Tovar, Wilfredo</t>
  </si>
  <si>
    <t>tracych01</t>
  </si>
  <si>
    <t>tracc001</t>
  </si>
  <si>
    <t>TRACY19800522A</t>
  </si>
  <si>
    <t>triunca01</t>
  </si>
  <si>
    <t>triuc001</t>
  </si>
  <si>
    <t>TRIUNFEL19900207A</t>
  </si>
  <si>
    <t>Triunfel, Carlos</t>
  </si>
  <si>
    <t>tropeni01</t>
  </si>
  <si>
    <t>Nick Tropeano</t>
  </si>
  <si>
    <t>troutmi01</t>
  </si>
  <si>
    <t>troum001</t>
  </si>
  <si>
    <t>TROUT19910807A</t>
  </si>
  <si>
    <t>Trout, Mike</t>
  </si>
  <si>
    <t>trumbma01</t>
  </si>
  <si>
    <t>trumm001</t>
  </si>
  <si>
    <t>TRUMBO19860116A</t>
  </si>
  <si>
    <t>Trumbo, Mark</t>
  </si>
  <si>
    <t>tulowtr01</t>
  </si>
  <si>
    <t>tulot001</t>
  </si>
  <si>
    <t>TULOWITZK19841010A</t>
  </si>
  <si>
    <t>Tulowitzki, Troy</t>
  </si>
  <si>
    <t>turneja01</t>
  </si>
  <si>
    <t>turnj002</t>
  </si>
  <si>
    <t>TURNER19910521A</t>
  </si>
  <si>
    <t>Turner, Jacob</t>
  </si>
  <si>
    <t>turneju01</t>
  </si>
  <si>
    <t>turnj001</t>
  </si>
  <si>
    <t>TURNER19841123A</t>
  </si>
  <si>
    <t>Turner, Justin</t>
  </si>
  <si>
    <t>ueharko01</t>
  </si>
  <si>
    <t>uehak001</t>
  </si>
  <si>
    <t>UEHARA00000000A</t>
  </si>
  <si>
    <t>Uehara, Koji</t>
  </si>
  <si>
    <t>ugglada01</t>
  </si>
  <si>
    <t>uggld001</t>
  </si>
  <si>
    <t>UGGLA19800311A</t>
  </si>
  <si>
    <t>Uggla, Dan</t>
  </si>
  <si>
    <t>uptonbj01</t>
  </si>
  <si>
    <t>uptob001</t>
  </si>
  <si>
    <t>UPTON19840821A</t>
  </si>
  <si>
    <t>uptonju01</t>
  </si>
  <si>
    <t>uptoj001</t>
  </si>
  <si>
    <t>UPTON19870825A</t>
  </si>
  <si>
    <t>Upton, Justin</t>
  </si>
  <si>
    <t>uribeju01</t>
  </si>
  <si>
    <t>uribj002</t>
  </si>
  <si>
    <t>URIBE19790722A</t>
  </si>
  <si>
    <t>Uribe, Juan</t>
  </si>
  <si>
    <t>utleych01</t>
  </si>
  <si>
    <t>utlec001</t>
  </si>
  <si>
    <t>UTLEY19781217A</t>
  </si>
  <si>
    <t>Utley, Chase</t>
  </si>
  <si>
    <t>valbulu01</t>
  </si>
  <si>
    <t>valbl001</t>
  </si>
  <si>
    <t>VALBUENA19851130A</t>
  </si>
  <si>
    <t>Valbuena, Luis</t>
  </si>
  <si>
    <t>valdejo01</t>
  </si>
  <si>
    <t>Jose G. Valdez</t>
  </si>
  <si>
    <t>valdj001</t>
  </si>
  <si>
    <t>valdejo02</t>
  </si>
  <si>
    <t>valdj002</t>
  </si>
  <si>
    <t>VALDESPIN19871223A</t>
  </si>
  <si>
    <t>Valdespin, Jordany</t>
  </si>
  <si>
    <t>valdera02</t>
  </si>
  <si>
    <t>valdr002</t>
  </si>
  <si>
    <t>VALDEScubaR01</t>
  </si>
  <si>
    <t>Valdes, Raul</t>
  </si>
  <si>
    <t>valdewi01</t>
  </si>
  <si>
    <t>valdw001</t>
  </si>
  <si>
    <t>VALDEZ19780520A</t>
  </si>
  <si>
    <t>Wilson Valdez Suarez</t>
  </si>
  <si>
    <t>valenda01</t>
  </si>
  <si>
    <t>valed001</t>
  </si>
  <si>
    <t>VALENCIA19840919A</t>
  </si>
  <si>
    <t>Valencia, Danny</t>
  </si>
  <si>
    <t>valvejo01</t>
  </si>
  <si>
    <t>valvj001</t>
  </si>
  <si>
    <t>VALVERDE19790724A</t>
  </si>
  <si>
    <t>Valverde, Jose</t>
  </si>
  <si>
    <t>vanderi01</t>
  </si>
  <si>
    <t>vandr001</t>
  </si>
  <si>
    <t>VENDENHUR19850522A</t>
  </si>
  <si>
    <t>Rick van den Hurk</t>
  </si>
  <si>
    <t>vanslsc01</t>
  </si>
  <si>
    <t>vanss001</t>
  </si>
  <si>
    <t>VANSLYKE19860724A</t>
  </si>
  <si>
    <t>Van Slyke, Scott</t>
  </si>
  <si>
    <t>vargaja01</t>
  </si>
  <si>
    <t>vargj001</t>
  </si>
  <si>
    <t>VARGAS19830202A</t>
  </si>
  <si>
    <t>Vargas, Jason</t>
  </si>
  <si>
    <t>vargake01</t>
  </si>
  <si>
    <t>VARGAS19900801A</t>
  </si>
  <si>
    <t>Vargas, Kennys</t>
  </si>
  <si>
    <t>varvaan01</t>
  </si>
  <si>
    <t>varva001</t>
  </si>
  <si>
    <t>VARVARO19841031A</t>
  </si>
  <si>
    <t>Varvaro, Anthony</t>
  </si>
  <si>
    <t>vasques01</t>
  </si>
  <si>
    <t>vasqe001</t>
  </si>
  <si>
    <t>VASQUEZ19831107A</t>
  </si>
  <si>
    <t>vazquja01</t>
  </si>
  <si>
    <t>Javier Vazquez</t>
  </si>
  <si>
    <t>vazqj001</t>
  </si>
  <si>
    <t>venabwi01</t>
  </si>
  <si>
    <t>venaw001</t>
  </si>
  <si>
    <t>VENABLE19821029A</t>
  </si>
  <si>
    <t>Venable, Will</t>
  </si>
  <si>
    <t>ventejo01</t>
  </si>
  <si>
    <t>ventj001</t>
  </si>
  <si>
    <t>VENTERS19850320A</t>
  </si>
  <si>
    <t>ventuyo01</t>
  </si>
  <si>
    <t>venty001</t>
  </si>
  <si>
    <t>VENTURA19910603A</t>
  </si>
  <si>
    <t>Ventura, Yordano</t>
  </si>
  <si>
    <t>verasjo01</t>
  </si>
  <si>
    <t>veraj001</t>
  </si>
  <si>
    <t>VERAS19801020A</t>
  </si>
  <si>
    <t>Veras, Jose</t>
  </si>
  <si>
    <t>verlaju01</t>
  </si>
  <si>
    <t>verlj001</t>
  </si>
  <si>
    <t>VERLANDER19830220A</t>
  </si>
  <si>
    <t>Verlander, Justin</t>
  </si>
  <si>
    <t>vicieda01</t>
  </si>
  <si>
    <t>vicid001</t>
  </si>
  <si>
    <t>VICIEDOcubaD01</t>
  </si>
  <si>
    <t>Viciedo, Dayan</t>
  </si>
  <si>
    <t>victosh01</t>
  </si>
  <si>
    <t>victs001</t>
  </si>
  <si>
    <t>VICTORINO19801130A</t>
  </si>
  <si>
    <t>Victorino, Shane</t>
  </si>
  <si>
    <t>villabr02</t>
  </si>
  <si>
    <t>villb002</t>
  </si>
  <si>
    <t>VILLAREAL19870510A</t>
  </si>
  <si>
    <t>villaca01</t>
  </si>
  <si>
    <t>villc001</t>
  </si>
  <si>
    <t>VILLANUEV19831128A</t>
  </si>
  <si>
    <t>Villanueva, Carlos</t>
  </si>
  <si>
    <t>villajo01</t>
  </si>
  <si>
    <t>villj001</t>
  </si>
  <si>
    <t>VILLAN19910502A</t>
  </si>
  <si>
    <t>Villar, Jonathan</t>
  </si>
  <si>
    <t>vinceni01</t>
  </si>
  <si>
    <t>vincn001</t>
  </si>
  <si>
    <t>VINCENT19860712A</t>
  </si>
  <si>
    <t>Vincent, Nick</t>
  </si>
  <si>
    <t>vittejo01</t>
  </si>
  <si>
    <t>vittj001</t>
  </si>
  <si>
    <t>VITTERS19890827A</t>
  </si>
  <si>
    <t>vizquom01</t>
  </si>
  <si>
    <t>vizqo001</t>
  </si>
  <si>
    <t>vogelry01</t>
  </si>
  <si>
    <t>voger001</t>
  </si>
  <si>
    <t>VOGELSONG19770722A</t>
  </si>
  <si>
    <t>Vogelsong, Ryan</t>
  </si>
  <si>
    <t>vogtst01</t>
  </si>
  <si>
    <t>vogts001</t>
  </si>
  <si>
    <t>VOGT19841101A</t>
  </si>
  <si>
    <t>Vogt, Stephen</t>
  </si>
  <si>
    <t>volqued01</t>
  </si>
  <si>
    <t>volqe001</t>
  </si>
  <si>
    <t>VOLQUEZ19830703A</t>
  </si>
  <si>
    <t>Volquez, Edinson</t>
  </si>
  <si>
    <t>volstch01</t>
  </si>
  <si>
    <t>volsc001</t>
  </si>
  <si>
    <t>VOLSTAD19860923A</t>
  </si>
  <si>
    <t>vottojo01</t>
  </si>
  <si>
    <t>vottj001</t>
  </si>
  <si>
    <t>VOTTO19830910A</t>
  </si>
  <si>
    <t>Votto, Joey</t>
  </si>
  <si>
    <t>wachami01</t>
  </si>
  <si>
    <t>wachm001</t>
  </si>
  <si>
    <t>WACHA19910701A</t>
  </si>
  <si>
    <t>Wacha, Michael</t>
  </si>
  <si>
    <t>wadats01</t>
  </si>
  <si>
    <t>Wada, Tsuyoshi</t>
  </si>
  <si>
    <t>wadeco01</t>
  </si>
  <si>
    <t>wadec001</t>
  </si>
  <si>
    <t>WADE19830528A</t>
  </si>
  <si>
    <t>Billy Wagner</t>
  </si>
  <si>
    <t>wainwad01</t>
  </si>
  <si>
    <t>waina001</t>
  </si>
  <si>
    <t>WAINWRIGH19810830A</t>
  </si>
  <si>
    <t>Wainwright, Adam</t>
  </si>
  <si>
    <t>waldejo01</t>
  </si>
  <si>
    <t>waldj001</t>
  </si>
  <si>
    <t>WALDEN19871116A</t>
  </si>
  <si>
    <t>Walden, Jordan</t>
  </si>
  <si>
    <t>waldrky01</t>
  </si>
  <si>
    <t>waldk001</t>
  </si>
  <si>
    <t>WALDROP19851027A</t>
  </si>
  <si>
    <t>walkene01</t>
  </si>
  <si>
    <t>walkn001</t>
  </si>
  <si>
    <t>WALKER19850910A</t>
  </si>
  <si>
    <t>Walker, Neil</t>
  </si>
  <si>
    <t>walketa01</t>
  </si>
  <si>
    <t>walkt004</t>
  </si>
  <si>
    <t>WALKER19920813A</t>
  </si>
  <si>
    <t>Walker, Taijuan</t>
  </si>
  <si>
    <t>wallabr01</t>
  </si>
  <si>
    <t>wallb001</t>
  </si>
  <si>
    <t>WALLACE19860826A</t>
  </si>
  <si>
    <t>walljo02</t>
  </si>
  <si>
    <t>wallj002</t>
  </si>
  <si>
    <t>WALL19870121A</t>
  </si>
  <si>
    <t>Wall, Josh</t>
  </si>
  <si>
    <t>waltepj01</t>
  </si>
  <si>
    <t>waltp001</t>
  </si>
  <si>
    <t>WALTERS19850312A</t>
  </si>
  <si>
    <t>walteza01</t>
  </si>
  <si>
    <t>waltz001</t>
  </si>
  <si>
    <t>WALTERS19890905A</t>
  </si>
  <si>
    <t>Walters, Zach</t>
  </si>
  <si>
    <t>wangch01</t>
  </si>
  <si>
    <t>wangc001</t>
  </si>
  <si>
    <t>WANG19800331A</t>
  </si>
  <si>
    <t>Wang, Chien-Ming</t>
  </si>
  <si>
    <t>warread01</t>
  </si>
  <si>
    <t>warra001</t>
  </si>
  <si>
    <t>WARREN19870825A</t>
  </si>
  <si>
    <t>Warren, Adam</t>
  </si>
  <si>
    <t>watsoto01</t>
  </si>
  <si>
    <t>watst001</t>
  </si>
  <si>
    <t>WATSON19850530A</t>
  </si>
  <si>
    <t>Watson, Tony</t>
  </si>
  <si>
    <t>weaveje02</t>
  </si>
  <si>
    <t>weavj003</t>
  </si>
  <si>
    <t>WEAVER19821004A</t>
  </si>
  <si>
    <t>Weaver, Jered</t>
  </si>
  <si>
    <t>webbbr01</t>
  </si>
  <si>
    <t>Brandon Webb</t>
  </si>
  <si>
    <t>webbda01</t>
  </si>
  <si>
    <t>webbd001</t>
  </si>
  <si>
    <t>WEBB19890818A</t>
  </si>
  <si>
    <t>Webb, Daniel</t>
  </si>
  <si>
    <t>webbry01</t>
  </si>
  <si>
    <t>webbr001</t>
  </si>
  <si>
    <t>WEBB19860205A</t>
  </si>
  <si>
    <t>Webb, Ryan</t>
  </si>
  <si>
    <t>webstal01</t>
  </si>
  <si>
    <t>websa001</t>
  </si>
  <si>
    <t>WEBSTER19900210A</t>
  </si>
  <si>
    <t>Webster, Allen</t>
  </si>
  <si>
    <t>weeksje01</t>
  </si>
  <si>
    <t>weekj001</t>
  </si>
  <si>
    <t>WEEKS19870126A</t>
  </si>
  <si>
    <t>Weeks, Jemile</t>
  </si>
  <si>
    <t>weeksri01</t>
  </si>
  <si>
    <t>weekr001</t>
  </si>
  <si>
    <t>WEEKS19820913A</t>
  </si>
  <si>
    <t>Weeks, Rickie</t>
  </si>
  <si>
    <t>weilaky01</t>
  </si>
  <si>
    <t>Kyle Weiland</t>
  </si>
  <si>
    <t>weilk001</t>
  </si>
  <si>
    <t>WEILAND19860912A</t>
  </si>
  <si>
    <t>wellsca01</t>
  </si>
  <si>
    <t>wellc001</t>
  </si>
  <si>
    <t>WELLS19841123A</t>
  </si>
  <si>
    <t>wellsra01</t>
  </si>
  <si>
    <t>wellr001</t>
  </si>
  <si>
    <t>WELLS19820828A</t>
  </si>
  <si>
    <t>wellsve01</t>
  </si>
  <si>
    <t>wellv001</t>
  </si>
  <si>
    <t>WELLS19781208A</t>
  </si>
  <si>
    <t>werthja01</t>
  </si>
  <si>
    <t>wertj001</t>
  </si>
  <si>
    <t>WERTH19790520A</t>
  </si>
  <si>
    <t>Werth, Jayson</t>
  </si>
  <si>
    <t>westbja01</t>
  </si>
  <si>
    <t>westj001</t>
  </si>
  <si>
    <t>WESTBROOK19770929A</t>
  </si>
  <si>
    <t>wheelry01</t>
  </si>
  <si>
    <t>wheer001</t>
  </si>
  <si>
    <t>WHEELER19880710A</t>
  </si>
  <si>
    <t>wheelza01</t>
  </si>
  <si>
    <t>wheez001</t>
  </si>
  <si>
    <t>WHEELER19900530A</t>
  </si>
  <si>
    <t>Wheeler, Zack</t>
  </si>
  <si>
    <t>whiteal01</t>
  </si>
  <si>
    <t>whita001</t>
  </si>
  <si>
    <t>WHITE19880829A</t>
  </si>
  <si>
    <t>whitlch01</t>
  </si>
  <si>
    <t>Whitley, Chase</t>
  </si>
  <si>
    <t>wielajo01</t>
  </si>
  <si>
    <t>wielj001</t>
  </si>
  <si>
    <t>WIELAND19900121A</t>
  </si>
  <si>
    <t>Wieland, Joe</t>
  </si>
  <si>
    <t>wietema01</t>
  </si>
  <si>
    <t>wietm001</t>
  </si>
  <si>
    <t>WIETERS19860521A</t>
  </si>
  <si>
    <t>Wieters, Matt</t>
  </si>
  <si>
    <t>wiggity01</t>
  </si>
  <si>
    <t>wiggt001</t>
  </si>
  <si>
    <t>WIGGINTON19771011A</t>
  </si>
  <si>
    <t>wilheto01</t>
  </si>
  <si>
    <t>wilht001</t>
  </si>
  <si>
    <t>WILHELMSE19831216B</t>
  </si>
  <si>
    <t>Wilhelmsen, Tom</t>
  </si>
  <si>
    <t>willido01</t>
  </si>
  <si>
    <t>Dontrelle Willis</t>
  </si>
  <si>
    <t>willije01</t>
  </si>
  <si>
    <t>willj003</t>
  </si>
  <si>
    <t>WILLIAMS19811204A</t>
  </si>
  <si>
    <t>Williams, Jerome</t>
  </si>
  <si>
    <t>willijo03</t>
  </si>
  <si>
    <t>willj004</t>
  </si>
  <si>
    <t>WILLINGHA19790217A</t>
  </si>
  <si>
    <t>wilsobo02</t>
  </si>
  <si>
    <t>wilsb002</t>
  </si>
  <si>
    <t>WILSON19830408A</t>
  </si>
  <si>
    <t>Wilson, Bobby</t>
  </si>
  <si>
    <t>wilsobr01</t>
  </si>
  <si>
    <t>wilsb001</t>
  </si>
  <si>
    <t>WILSON19820316A</t>
  </si>
  <si>
    <t>Wilson, Brian</t>
  </si>
  <si>
    <t>wilsocj01</t>
  </si>
  <si>
    <t>wilsc004</t>
  </si>
  <si>
    <t>WILSON19801118A</t>
  </si>
  <si>
    <t>Wilson, C.J.</t>
  </si>
  <si>
    <t>wilsoju10</t>
  </si>
  <si>
    <t>wilsj004</t>
  </si>
  <si>
    <t>WILSON19870818A</t>
  </si>
  <si>
    <t>Wilson, Justin</t>
  </si>
  <si>
    <t>wisede01</t>
  </si>
  <si>
    <t>Dewayne Wise</t>
  </si>
  <si>
    <t>wised001</t>
  </si>
  <si>
    <t>WISE19780224A</t>
  </si>
  <si>
    <t>wolfra01</t>
  </si>
  <si>
    <t>wolfr001</t>
  </si>
  <si>
    <t>wolfra02</t>
  </si>
  <si>
    <t>WOLF19760822A</t>
  </si>
  <si>
    <t>Wolf, Randy</t>
  </si>
  <si>
    <t>wongko01</t>
  </si>
  <si>
    <t>wongk001</t>
  </si>
  <si>
    <t>WONG19901010A</t>
  </si>
  <si>
    <t>Wong, Kolten</t>
  </si>
  <si>
    <t>woodal01</t>
  </si>
  <si>
    <t>wooda002</t>
  </si>
  <si>
    <t>woodal02</t>
  </si>
  <si>
    <t>WOOD19910112A</t>
  </si>
  <si>
    <t>Wood, Alex</t>
  </si>
  <si>
    <t>woodbr01</t>
  </si>
  <si>
    <t>Brandon Wood</t>
  </si>
  <si>
    <t>Kerry Wood</t>
  </si>
  <si>
    <t>woodti01</t>
  </si>
  <si>
    <t>woodt003</t>
  </si>
  <si>
    <t>woodtr01</t>
  </si>
  <si>
    <t>woodt004</t>
  </si>
  <si>
    <t>WOOD19870206A</t>
  </si>
  <si>
    <t>Wood, Travis</t>
  </si>
  <si>
    <t>workmbr01</t>
  </si>
  <si>
    <t>workb001</t>
  </si>
  <si>
    <t>WORKMAN19880813A</t>
  </si>
  <si>
    <t>Workman, Brandon</t>
  </si>
  <si>
    <t>worleva01</t>
  </si>
  <si>
    <t>worlv001</t>
  </si>
  <si>
    <t>WORLEY19870925A</t>
  </si>
  <si>
    <t>Worley, Vance</t>
  </si>
  <si>
    <t>worthda01</t>
  </si>
  <si>
    <t>wortd001</t>
  </si>
  <si>
    <t>WORTH19850930A</t>
  </si>
  <si>
    <t>Worth, Danny</t>
  </si>
  <si>
    <t>wrighda03</t>
  </si>
  <si>
    <t>wrigd002</t>
  </si>
  <si>
    <t>WRIGHT19821220A</t>
  </si>
  <si>
    <t>Wright, David</t>
  </si>
  <si>
    <t>wrighja01</t>
  </si>
  <si>
    <t>wrigj001</t>
  </si>
  <si>
    <t>WRIGHT19741224A</t>
  </si>
  <si>
    <t>Wright, Jamey</t>
  </si>
  <si>
    <t>wrighst01</t>
  </si>
  <si>
    <t>wrigs001</t>
  </si>
  <si>
    <t>WRIGHT19840930A</t>
  </si>
  <si>
    <t>Wright, Steven</t>
  </si>
  <si>
    <t>wrighwe01</t>
  </si>
  <si>
    <t>wrigw001</t>
  </si>
  <si>
    <t>WRIGHT19850128A</t>
  </si>
  <si>
    <t>Wright, Wesley</t>
  </si>
  <si>
    <t>yelicch01</t>
  </si>
  <si>
    <t>yelic001</t>
  </si>
  <si>
    <t>YELICH19911205A</t>
  </si>
  <si>
    <t>Yelich, Christian</t>
  </si>
  <si>
    <t>youklke01</t>
  </si>
  <si>
    <t>youkk001</t>
  </si>
  <si>
    <t>YOUKILIS19790315A</t>
  </si>
  <si>
    <t>youngch03</t>
  </si>
  <si>
    <t>Chris Young (P)</t>
  </si>
  <si>
    <t>Chris R. Young</t>
  </si>
  <si>
    <t>younc003</t>
  </si>
  <si>
    <t>YOUNG19790525A</t>
  </si>
  <si>
    <t>Young, Chris</t>
  </si>
  <si>
    <t>youngch04</t>
  </si>
  <si>
    <t>Chris Young (H)</t>
  </si>
  <si>
    <t>Chris B. Young</t>
  </si>
  <si>
    <t>younc004</t>
  </si>
  <si>
    <t>YOUNG19830905A</t>
  </si>
  <si>
    <t>youngde03</t>
  </si>
  <si>
    <t>yound003</t>
  </si>
  <si>
    <t>YOUNG19850914A</t>
  </si>
  <si>
    <t>Young, Delmon</t>
  </si>
  <si>
    <t>younger03</t>
  </si>
  <si>
    <t>Eric Young Jr.</t>
  </si>
  <si>
    <t>youne003</t>
  </si>
  <si>
    <t>YOUNG19850525A</t>
  </si>
  <si>
    <t>youngma02</t>
  </si>
  <si>
    <t>younm004</t>
  </si>
  <si>
    <t>YOUNG19821003A</t>
  </si>
  <si>
    <t>youngmi02</t>
  </si>
  <si>
    <t>younm003</t>
  </si>
  <si>
    <t>YOUNG19761019A</t>
  </si>
  <si>
    <t>zambrca01</t>
  </si>
  <si>
    <t>zambc001</t>
  </si>
  <si>
    <t>ZAMBRANO19810601A</t>
  </si>
  <si>
    <t>zieglbr01</t>
  </si>
  <si>
    <t>ziegb001</t>
  </si>
  <si>
    <t>ZIEGLER19791010A</t>
  </si>
  <si>
    <t>Ziegler, Brad</t>
  </si>
  <si>
    <t>zimmejo02</t>
  </si>
  <si>
    <t>zimmj003</t>
  </si>
  <si>
    <t>ZIMMERMAN19860523A</t>
  </si>
  <si>
    <t>Zimmermann, Jordan</t>
  </si>
  <si>
    <t>zimmery01</t>
  </si>
  <si>
    <t>zimmr001</t>
  </si>
  <si>
    <t>ZIMMERMAN19840928A</t>
  </si>
  <si>
    <t>Zimmerman, Ryan</t>
  </si>
  <si>
    <t>zitoba01</t>
  </si>
  <si>
    <t>zitob001</t>
  </si>
  <si>
    <t>ZITO19780513A</t>
  </si>
  <si>
    <t>zobribe01</t>
  </si>
  <si>
    <t>zobrb001</t>
  </si>
  <si>
    <t>ZOBRIST19810526A</t>
  </si>
  <si>
    <t>Zobrist, Ben</t>
  </si>
  <si>
    <t>zuninmi01</t>
  </si>
  <si>
    <t>zunim001</t>
  </si>
  <si>
    <t>ZUNINO19910325A</t>
  </si>
  <si>
    <t>Zunino, Mike</t>
  </si>
  <si>
    <t>Hitter Points</t>
  </si>
  <si>
    <t>Pitcher Points</t>
  </si>
  <si>
    <t>K</t>
  </si>
  <si>
    <t>HA</t>
  </si>
  <si>
    <t>HD</t>
  </si>
  <si>
    <t>HRA</t>
  </si>
  <si>
    <t>PLAYERID</t>
  </si>
  <si>
    <t>LNAME</t>
  </si>
  <si>
    <t>FNAME</t>
  </si>
  <si>
    <t>PROJ PTS</t>
  </si>
  <si>
    <t>Replacement Level</t>
  </si>
  <si>
    <t>POINTS</t>
  </si>
  <si>
    <t>REPL LEVEL</t>
  </si>
  <si>
    <t>POINTS OVER REPL</t>
  </si>
  <si>
    <t>Number of Teams:</t>
  </si>
  <si>
    <t>Total League Budget:</t>
  </si>
  <si>
    <t>Number of Hitters Drafted Per Team:</t>
  </si>
  <si>
    <t>Number of Pitchers Drafted Per Team:</t>
  </si>
  <si>
    <t>Total Hitters Drafted:</t>
  </si>
  <si>
    <t>Total Pitchers Drafted:</t>
  </si>
  <si>
    <t>Individual Team Budget:</t>
  </si>
  <si>
    <t>RANK</t>
  </si>
  <si>
    <t>USEFUL PTS</t>
  </si>
  <si>
    <t>Draftable Hitter Points:</t>
  </si>
  <si>
    <t>Draftable Pitcher Points:</t>
  </si>
  <si>
    <t>Total Draftable Points:</t>
  </si>
  <si>
    <t>Dollars to Allocate to Points:</t>
  </si>
  <si>
    <t>Dollar Value Per Point:</t>
  </si>
  <si>
    <t>$VALUE</t>
  </si>
  <si>
    <t>$ACTUAL</t>
  </si>
  <si>
    <t>$INFLATE</t>
  </si>
  <si>
    <t>Actual Value of Drafted Hitters:</t>
  </si>
  <si>
    <t>Actual Value of Drafted Pitchers:</t>
  </si>
  <si>
    <t>Remaining Hitters to be Drafted:</t>
  </si>
  <si>
    <t>Remaining Pitchers to be Drafted:</t>
  </si>
  <si>
    <t>Remaining Dollars to Allocate to Points:</t>
  </si>
  <si>
    <t>Remaining Dollar Value Per Point:</t>
  </si>
  <si>
    <t>Total Remaining Draftable Points:</t>
  </si>
  <si>
    <t>Hitters Below Repl. Level Drafted:</t>
  </si>
  <si>
    <t>Pitchers Below Repl. Level Drafted:</t>
  </si>
  <si>
    <t>REMAIN PTS OVER REPL</t>
  </si>
  <si>
    <t>Remaining Draftable Hitter Points:</t>
  </si>
  <si>
    <t>Remaining Draftable Pitcher Points:</t>
  </si>
  <si>
    <t>REPLACEMENT LEVEL PLAYER</t>
  </si>
  <si>
    <t>CATCHER#</t>
  </si>
  <si>
    <t>1B#</t>
  </si>
  <si>
    <t>2B#</t>
  </si>
  <si>
    <t>3B#</t>
  </si>
  <si>
    <t>SS#</t>
  </si>
  <si>
    <t>OF#</t>
  </si>
  <si>
    <t>HITTER#</t>
  </si>
  <si>
    <t>PITCHER#</t>
  </si>
  <si>
    <t>SELECT A CATCHER</t>
  </si>
  <si>
    <t>SELECT A 1B</t>
  </si>
  <si>
    <t>SELECT A 2B</t>
  </si>
  <si>
    <t>SELECT A 3B</t>
  </si>
  <si>
    <t>SELECT A SS</t>
  </si>
  <si>
    <t>SELECT AN OF</t>
  </si>
  <si>
    <t>SELECT A HITTER</t>
  </si>
  <si>
    <t>SELECT A PITCHER</t>
  </si>
  <si>
    <t>FULLNAME</t>
  </si>
  <si>
    <t>adamd001</t>
  </si>
  <si>
    <t>ADAMS19870515A</t>
  </si>
  <si>
    <t>atkig001</t>
  </si>
  <si>
    <t>ATKINS19791212A</t>
  </si>
  <si>
    <t>BAEZ19921201A</t>
  </si>
  <si>
    <t>Barnes, Scott</t>
  </si>
  <si>
    <t>BATISTA19710219A</t>
  </si>
  <si>
    <t>bethc001</t>
  </si>
  <si>
    <t>BETANCOUR19910902A</t>
  </si>
  <si>
    <t>Bethancourt, Christian</t>
  </si>
  <si>
    <t>BETTS19921007A</t>
  </si>
  <si>
    <t>blakc001</t>
  </si>
  <si>
    <t>BLAKE19730823A</t>
  </si>
  <si>
    <t>BOLSINGER19880129A</t>
  </si>
  <si>
    <t>BRADEN19830813A</t>
  </si>
  <si>
    <t>bradm001</t>
  </si>
  <si>
    <t>BRADLEY19780415A</t>
  </si>
  <si>
    <t>Brantly, Rob</t>
  </si>
  <si>
    <t>branr001</t>
  </si>
  <si>
    <t>BRANYAN19751219A</t>
  </si>
  <si>
    <t>Brown, Andrew</t>
  </si>
  <si>
    <t>buchada01</t>
  </si>
  <si>
    <t>BUCHANAN19890511A</t>
  </si>
  <si>
    <t>Buchanan, David</t>
  </si>
  <si>
    <t>BURNS19890830A</t>
  </si>
  <si>
    <t>burrp001</t>
  </si>
  <si>
    <t>BURRELL19761010A</t>
  </si>
  <si>
    <t>butleed01</t>
  </si>
  <si>
    <t>Butler, Eddie</t>
  </si>
  <si>
    <t>cabro001</t>
  </si>
  <si>
    <t>CABRERA19741102A</t>
  </si>
  <si>
    <t>camem001</t>
  </si>
  <si>
    <t>CAMERON19730108A</t>
  </si>
  <si>
    <t>CAMPBELL19870409A</t>
  </si>
  <si>
    <t>cantj001</t>
  </si>
  <si>
    <t>CANTU19820130A</t>
  </si>
  <si>
    <t>colomal01</t>
  </si>
  <si>
    <t>coloa001</t>
  </si>
  <si>
    <t>COLOME19881231A</t>
  </si>
  <si>
    <t>Colome, Alex</t>
  </si>
  <si>
    <t>contj002</t>
  </si>
  <si>
    <t>CONTRERAS19711212A</t>
  </si>
  <si>
    <t>custj001</t>
  </si>
  <si>
    <t>CUST19790116A</t>
  </si>
  <si>
    <t>damoj001</t>
  </si>
  <si>
    <t>DAMON19731105A</t>
  </si>
  <si>
    <t>davik002</t>
  </si>
  <si>
    <t>DAVIES19830909A</t>
  </si>
  <si>
    <t>davisdo02</t>
  </si>
  <si>
    <t>david002</t>
  </si>
  <si>
    <t>DAVIS19750921A</t>
  </si>
  <si>
    <t>deckj001</t>
  </si>
  <si>
    <t>DECKER19900223A</t>
  </si>
  <si>
    <t>DEROSA19750202A</t>
  </si>
  <si>
    <t>desclan01</t>
  </si>
  <si>
    <t>DESCLAFAN19900418A</t>
  </si>
  <si>
    <t>DeSclafani, Anthony</t>
  </si>
  <si>
    <t>drewj.01</t>
  </si>
  <si>
    <t>drewj001</t>
  </si>
  <si>
    <t>DREW19751120A</t>
  </si>
  <si>
    <t>duchj001</t>
  </si>
  <si>
    <t>DUCHSCHER19771119A</t>
  </si>
  <si>
    <t>ecksd001</t>
  </si>
  <si>
    <t>ECKSTEIN19750120A</t>
  </si>
  <si>
    <t>edmoj001</t>
  </si>
  <si>
    <t>EDMONDS19700627A</t>
  </si>
  <si>
    <t>ELIAS19880801A</t>
  </si>
  <si>
    <t>FINNEGAN19930414A</t>
  </si>
  <si>
    <t>francma02</t>
  </si>
  <si>
    <t>FRANCO19920826A</t>
  </si>
  <si>
    <t>franr001</t>
  </si>
  <si>
    <t>FRANKLIN19730305A</t>
  </si>
  <si>
    <t>casilsa01</t>
  </si>
  <si>
    <t>germg001</t>
  </si>
  <si>
    <t>GERMEN19870923A</t>
  </si>
  <si>
    <t>GILES19900920A</t>
  </si>
  <si>
    <t>glaut001</t>
  </si>
  <si>
    <t>GLAUS19760803A</t>
  </si>
  <si>
    <t>GONZALES19920216A</t>
  </si>
  <si>
    <t>gonzami05</t>
  </si>
  <si>
    <t>Miguel A. Gonzalez</t>
  </si>
  <si>
    <t>Gonzalez</t>
  </si>
  <si>
    <t>Miguel Alfredo Gonzalez</t>
  </si>
  <si>
    <t>gosewtu01</t>
  </si>
  <si>
    <t>goset001</t>
  </si>
  <si>
    <t>GOSEWISCH19830817A</t>
  </si>
  <si>
    <t>Gosewisch, Tuffy</t>
  </si>
  <si>
    <t>gossp001</t>
  </si>
  <si>
    <t>GOSSELIN19881003A</t>
  </si>
  <si>
    <t>Gosselin, Phil</t>
  </si>
  <si>
    <t>guerv001</t>
  </si>
  <si>
    <t>GUERRERO19760209A</t>
  </si>
  <si>
    <t>guilc001</t>
  </si>
  <si>
    <t>GUILLEN19750930A</t>
  </si>
  <si>
    <t>guilj001</t>
  </si>
  <si>
    <t>GUILLEN19760517A</t>
  </si>
  <si>
    <t>hardr001</t>
  </si>
  <si>
    <t>HARDEN19811130A</t>
  </si>
  <si>
    <t>HEANEY19910605A</t>
  </si>
  <si>
    <t>HENDRICKS19891207A</t>
  </si>
  <si>
    <t>hofft001</t>
  </si>
  <si>
    <t>HOFFMAN19671013A</t>
  </si>
  <si>
    <t>huffa001</t>
  </si>
  <si>
    <t>HUFF19761220A</t>
  </si>
  <si>
    <t>ISRINGHAU19720907A</t>
  </si>
  <si>
    <t>iwama001</t>
  </si>
  <si>
    <t>IWAMURA00000000A</t>
  </si>
  <si>
    <t>jackc002</t>
  </si>
  <si>
    <t>JACKSON19820507A</t>
  </si>
  <si>
    <t>jenkb001</t>
  </si>
  <si>
    <t>JENKS19810314A</t>
  </si>
  <si>
    <t>Johnson, Josh</t>
  </si>
  <si>
    <t>johnn001</t>
  </si>
  <si>
    <t>JOHNSON19780919A</t>
  </si>
  <si>
    <t>jonesch06</t>
  </si>
  <si>
    <t>jonec004</t>
  </si>
  <si>
    <t>JONES19720424A</t>
  </si>
  <si>
    <t>JOSEPH19860618A</t>
  </si>
  <si>
    <t>josec001</t>
  </si>
  <si>
    <t>josephco01</t>
  </si>
  <si>
    <t>JOSEPH19881028A</t>
  </si>
  <si>
    <t>kangju01</t>
  </si>
  <si>
    <t>Jung-Ho Kang</t>
  </si>
  <si>
    <t>kendj001</t>
  </si>
  <si>
    <t>KENDALL19740626A</t>
  </si>
  <si>
    <t>kuo-h001</t>
  </si>
  <si>
    <t>KUO19810723A</t>
  </si>
  <si>
    <t>LA STELLA19890131A</t>
  </si>
  <si>
    <t>leede02</t>
  </si>
  <si>
    <t>lee-d002</t>
  </si>
  <si>
    <t>LEE19750906A</t>
  </si>
  <si>
    <t>lopef001</t>
  </si>
  <si>
    <t>LOPEZ19800512A</t>
  </si>
  <si>
    <t>lutzd001</t>
  </si>
  <si>
    <t>LUTZ19890206A</t>
  </si>
  <si>
    <t>MADSON19800828A</t>
  </si>
  <si>
    <t>MARTINEZ19900805A</t>
  </si>
  <si>
    <t>matsk001</t>
  </si>
  <si>
    <t>MATSUI00000000B</t>
  </si>
  <si>
    <t>mechg001</t>
  </si>
  <si>
    <t>MECHE19780908A</t>
  </si>
  <si>
    <t>meyeral01</t>
  </si>
  <si>
    <t>milea001</t>
  </si>
  <si>
    <t>MILES19761215A</t>
  </si>
  <si>
    <t>millela02</t>
  </si>
  <si>
    <t>milll002</t>
  </si>
  <si>
    <t>MILLEDGE19850405A</t>
  </si>
  <si>
    <t>MONTERO19901017A</t>
  </si>
  <si>
    <t>moram002</t>
  </si>
  <si>
    <t>MORA19720202A</t>
  </si>
  <si>
    <t>norrida01</t>
  </si>
  <si>
    <t>norrisda01</t>
  </si>
  <si>
    <t>NORRIS19930425A</t>
  </si>
  <si>
    <t>Norris, Daniel</t>
  </si>
  <si>
    <t>ODOR19940203A</t>
  </si>
  <si>
    <t>ordom001</t>
  </si>
  <si>
    <t>ordonma01</t>
  </si>
  <si>
    <t>ORDONEZ19740128A</t>
  </si>
  <si>
    <t>PANIK19901030A</t>
  </si>
  <si>
    <t>pattc001</t>
  </si>
  <si>
    <t>PATTERSON19790813A</t>
  </si>
  <si>
    <t>pederjo01</t>
  </si>
  <si>
    <t>PEDERSON19920421A</t>
  </si>
  <si>
    <t>Pederson, Joc</t>
  </si>
  <si>
    <t>PERALTA19870814A</t>
  </si>
  <si>
    <t>petrija01</t>
  </si>
  <si>
    <t>petrj001</t>
  </si>
  <si>
    <t>PETRICKA19880605A</t>
  </si>
  <si>
    <t>Petricka, Jake</t>
  </si>
  <si>
    <t>pinej001</t>
  </si>
  <si>
    <t>PINEIRO19780925A</t>
  </si>
  <si>
    <t>POMPEY19921211A</t>
  </si>
  <si>
    <t>posaj001</t>
  </si>
  <si>
    <t>POSADA19710817A</t>
  </si>
  <si>
    <t>putnaza01</t>
  </si>
  <si>
    <t>putnz001</t>
  </si>
  <si>
    <t>PUTNAM19870703A</t>
  </si>
  <si>
    <t>Putnam, Zach</t>
  </si>
  <si>
    <t>QUACKENBU19881128A</t>
  </si>
  <si>
    <t>ramirma02</t>
  </si>
  <si>
    <t>ramim002</t>
  </si>
  <si>
    <t>RAMIREZ19720530A</t>
  </si>
  <si>
    <t>RAY19911001A</t>
  </si>
  <si>
    <t>Ray, Robbie</t>
  </si>
  <si>
    <t>refsnro01</t>
  </si>
  <si>
    <t>Refsnyder, Robert</t>
  </si>
  <si>
    <t>rhoda001</t>
  </si>
  <si>
    <t>RHODES19691024A</t>
  </si>
  <si>
    <t>Richard, Clayton</t>
  </si>
  <si>
    <t>Robinson, Shane</t>
  </si>
  <si>
    <t>rodri001</t>
  </si>
  <si>
    <t>RODRIGUEZ19711130A</t>
  </si>
  <si>
    <t>rowaa001</t>
  </si>
  <si>
    <t>ROWAND19770829A</t>
  </si>
  <si>
    <t>saitt001</t>
  </si>
  <si>
    <t>SAITO00000000G</t>
  </si>
  <si>
    <t>SANCHEZ19920701A</t>
  </si>
  <si>
    <t>sanchca01</t>
  </si>
  <si>
    <t>SANCHEZ19920629A</t>
  </si>
  <si>
    <t>Sanchez, Carlos</t>
  </si>
  <si>
    <t>sancf001</t>
  </si>
  <si>
    <t>SANCHEZ19771221A</t>
  </si>
  <si>
    <t>silvc001</t>
  </si>
  <si>
    <t>SILVA19790423A</t>
  </si>
  <si>
    <t>smolija01</t>
  </si>
  <si>
    <t>SMOLINSKI19890209A</t>
  </si>
  <si>
    <t>Smolinski, Jake</t>
  </si>
  <si>
    <t>sneli001</t>
  </si>
  <si>
    <t>OQUENDO19811030A</t>
  </si>
  <si>
    <t>SOLARTE19870707A</t>
  </si>
  <si>
    <t>Steven Souza Jr.</t>
  </si>
  <si>
    <t>SOUZA19890424A</t>
  </si>
  <si>
    <t>Souza, Steven</t>
  </si>
  <si>
    <t>spilr001</t>
  </si>
  <si>
    <t>SPILBORGH19790905A</t>
  </si>
  <si>
    <t>SPRINGER19890919A</t>
  </si>
  <si>
    <t>STROMAN19910501A</t>
  </si>
  <si>
    <t>SWINDLE19830707A</t>
  </si>
  <si>
    <t>talbm001</t>
  </si>
  <si>
    <t>TALBOT19831017A</t>
  </si>
  <si>
    <t>Taylor, Chris</t>
  </si>
  <si>
    <t>teahm001</t>
  </si>
  <si>
    <t>TEAHEN19810906A</t>
  </si>
  <si>
    <t>THOME19700827A</t>
  </si>
  <si>
    <t>tolls001</t>
  </si>
  <si>
    <t>TOLLESON19831101A</t>
  </si>
  <si>
    <t>Tolleson, Steve</t>
  </si>
  <si>
    <t>TROPEANO19900827A</t>
  </si>
  <si>
    <t>VALDEZ19830123A</t>
  </si>
  <si>
    <t>VAZQUEZ19760725A</t>
  </si>
  <si>
    <t>VIZQUEL19670424A</t>
  </si>
  <si>
    <t>WADA19810221A</t>
  </si>
  <si>
    <t>wagnebi02</t>
  </si>
  <si>
    <t>wagnb001</t>
  </si>
  <si>
    <t>WAGNER19710725A</t>
  </si>
  <si>
    <t>walkech02</t>
  </si>
  <si>
    <t>WALKER19910328A</t>
  </si>
  <si>
    <t>Walker, Christian</t>
  </si>
  <si>
    <t>webbb001</t>
  </si>
  <si>
    <t>WEBB19790509A</t>
  </si>
  <si>
    <t>WHITLEY19890614A</t>
  </si>
  <si>
    <t>willd003</t>
  </si>
  <si>
    <t>willido03</t>
  </si>
  <si>
    <t>WILLIS19820112A</t>
  </si>
  <si>
    <t>woodb003</t>
  </si>
  <si>
    <t>WOOD19850302A</t>
  </si>
  <si>
    <t>woodke02</t>
  </si>
  <si>
    <t>woodk002</t>
  </si>
  <si>
    <t>WOOD19770616A</t>
  </si>
  <si>
    <t>WOOD19821116A</t>
  </si>
  <si>
    <t>DON'T ENTER</t>
  </si>
  <si>
    <t>1.  Enter the point values for your scoring system in the blue cells to the left.</t>
  </si>
  <si>
    <t>2.  Enter your league settings in the blue cells below (# teams, budget, hitters drafted, etc.).  Leave the red cells alone.</t>
  </si>
  <si>
    <t xml:space="preserve">TO USE THIS SPREADSHEET:
</t>
  </si>
  <si>
    <t>4.  After you're familiar with replacement level, use the drop down menus below to select who you believe is the replacement level player at each position in order to get accurate rankings and dollar values for your players.</t>
  </si>
  <si>
    <t>3.  You should at least read the chapter 6 in the book and pay special attention to step 8 in that chapter.  I would also recommend watching the video on YouTube (see link below).</t>
  </si>
  <si>
    <t>MSTRBLLNAME</t>
  </si>
  <si>
    <t>FANTPROSNAME</t>
  </si>
  <si>
    <t>LASTCOMMAFIRST</t>
  </si>
  <si>
    <t>ROTOWIREID</t>
  </si>
  <si>
    <t>Aardsma, David</t>
  </si>
  <si>
    <t>Abreu, Bobby</t>
  </si>
  <si>
    <t>Jose Dariel Abreu</t>
  </si>
  <si>
    <t>Accardo, Jeremy</t>
  </si>
  <si>
    <t>Adams, David</t>
  </si>
  <si>
    <t>Albers, Andrew</t>
  </si>
  <si>
    <t>Anderson, Bryan</t>
  </si>
  <si>
    <t>Anderson, Lars</t>
  </si>
  <si>
    <t>Andino, Robert</t>
  </si>
  <si>
    <t>Ankiel, Rick</t>
  </si>
  <si>
    <t>Aoki, Norichika</t>
  </si>
  <si>
    <t>Arredondo, Jose</t>
  </si>
  <si>
    <t>Atkins, Garrett</t>
  </si>
  <si>
    <t>Avery, Xavier</t>
  </si>
  <si>
    <t>Ayala, Luis</t>
  </si>
  <si>
    <t>Bailey, Andrew</t>
  </si>
  <si>
    <t>Barajas, Rod</t>
  </si>
  <si>
    <t>Bard, Daniel</t>
  </si>
  <si>
    <t>Bartlett, Jason</t>
  </si>
  <si>
    <t>Batista, Miguel</t>
  </si>
  <si>
    <t>Bay, Jason</t>
  </si>
  <si>
    <t>Beck, Chad</t>
  </si>
  <si>
    <t>Beckett, Josh</t>
  </si>
  <si>
    <t>Bell, Josh</t>
  </si>
  <si>
    <t>Below, Duane</t>
  </si>
  <si>
    <t>Berkman, Lance</t>
  </si>
  <si>
    <t>Betancourt, Rafael</t>
  </si>
  <si>
    <t>Betancourt, Yuniesky</t>
  </si>
  <si>
    <t>Betemit, Wilson</t>
  </si>
  <si>
    <t>Billingsley, Chad</t>
  </si>
  <si>
    <t>Bixler, Brian</t>
  </si>
  <si>
    <t>Blackburn, Nick</t>
  </si>
  <si>
    <t>Blackley, Travis</t>
  </si>
  <si>
    <t>Blake, Casey</t>
  </si>
  <si>
    <t>Blanco, Henry</t>
  </si>
  <si>
    <t>Blanton, Joe</t>
  </si>
  <si>
    <t>Boggs, Mitchell</t>
  </si>
  <si>
    <t>Bolsinger, Michael</t>
  </si>
  <si>
    <t>Bonderman, Jeremy</t>
  </si>
  <si>
    <t>Borbon, Julio</t>
  </si>
  <si>
    <t>Boscan, J.C.</t>
  </si>
  <si>
    <t>Bowden, Michael</t>
  </si>
  <si>
    <t>Bradley Boxberger</t>
  </si>
  <si>
    <t>Braden, Dallas</t>
  </si>
  <si>
    <t>Bradley, Milton</t>
  </si>
  <si>
    <t>Branyan, Russell</t>
  </si>
  <si>
    <t>Browning, Barret</t>
  </si>
  <si>
    <t>Bundy, Dylan</t>
  </si>
  <si>
    <t>Burke, Greg</t>
  </si>
  <si>
    <t>Burnett, Alex</t>
  </si>
  <si>
    <t>Burrell, Pat</t>
  </si>
  <si>
    <t>Buxton, Byron</t>
  </si>
  <si>
    <t>Byrdak, Tim</t>
  </si>
  <si>
    <t>Cabrera, Orlando</t>
  </si>
  <si>
    <t>Cameron, Mike</t>
  </si>
  <si>
    <t>Cantu, Jorge</t>
  </si>
  <si>
    <t>Canzler, Russ</t>
  </si>
  <si>
    <t>Capps, Matt</t>
  </si>
  <si>
    <t>Cardenas, Adrian</t>
  </si>
  <si>
    <t>Carignan, Andrew</t>
  </si>
  <si>
    <t>Carpenter, Andrew</t>
  </si>
  <si>
    <t>Carpenter, Chris</t>
  </si>
  <si>
    <t>Carrasco, D.J.</t>
  </si>
  <si>
    <t>Carreno, Joel</t>
  </si>
  <si>
    <t>Carroll, Jamey</t>
  </si>
  <si>
    <t>Carson, Robert</t>
  </si>
  <si>
    <t>Cassevah, Bobby</t>
  </si>
  <si>
    <t>Chambers, Adron</t>
  </si>
  <si>
    <t>Chatwood, Tyler</t>
  </si>
  <si>
    <t>Chavez, Eric</t>
  </si>
  <si>
    <t>Chulk, Vinnie</t>
  </si>
  <si>
    <t>Anthony Cingrani</t>
  </si>
  <si>
    <t>Clement, Jeff</t>
  </si>
  <si>
    <t>Cloyd, Tyler</t>
  </si>
  <si>
    <t>Coello, Robert</t>
  </si>
  <si>
    <t>colonch01</t>
  </si>
  <si>
    <t>Colon, Christian</t>
  </si>
  <si>
    <t>Contreras, Jose</t>
  </si>
  <si>
    <t>Cook, Aaron</t>
  </si>
  <si>
    <t>Cooper, David</t>
  </si>
  <si>
    <t>Cordero, Francisco</t>
  </si>
  <si>
    <t>Correa, Carlos</t>
  </si>
  <si>
    <t>Costanzo, Mike</t>
  </si>
  <si>
    <t>Cox, Zack</t>
  </si>
  <si>
    <t>Crain, Jesse</t>
  </si>
  <si>
    <t>Crawford, Evan</t>
  </si>
  <si>
    <t>Cron, C.J.</t>
  </si>
  <si>
    <t>Crosby, Casey</t>
  </si>
  <si>
    <t>Crowe, Trevor</t>
  </si>
  <si>
    <t>Cruz, Luis</t>
  </si>
  <si>
    <t>Cruz, Rhiner</t>
  </si>
  <si>
    <t>culbech01</t>
  </si>
  <si>
    <t>Culberson, Charlie</t>
  </si>
  <si>
    <t>Cust, Jack</t>
  </si>
  <si>
    <t>Damon, Johnny</t>
  </si>
  <si>
    <t>d'Arnaud, Chase</t>
  </si>
  <si>
    <t>D'Arnaud, Travis</t>
  </si>
  <si>
    <t>Darnell, James</t>
  </si>
  <si>
    <t>Davies, Kyle</t>
  </si>
  <si>
    <t>Davis, Doug</t>
  </si>
  <si>
    <t>Jacob DeGrom</t>
  </si>
  <si>
    <t>De Jesus, Ivan</t>
  </si>
  <si>
    <t>de la Rosa, Dane</t>
  </si>
  <si>
    <t>de la Rosa, Rubby</t>
  </si>
  <si>
    <t>De Los Santos, Fautino</t>
  </si>
  <si>
    <t>Del Rosario, Enerio</t>
  </si>
  <si>
    <t>Dempster, Ryan</t>
  </si>
  <si>
    <t>dendema01</t>
  </si>
  <si>
    <t>den Dekker, Matt</t>
  </si>
  <si>
    <t>DeRosa, Mark</t>
  </si>
  <si>
    <t>despaod01</t>
  </si>
  <si>
    <t>Despaigne, Odrisamer</t>
  </si>
  <si>
    <t>DeVries, Cole</t>
  </si>
  <si>
    <t>Dewitt, Blake</t>
  </si>
  <si>
    <t>Diamond, Scott</t>
  </si>
  <si>
    <t>Diaz, Juan</t>
  </si>
  <si>
    <t>Diaz, Matt</t>
  </si>
  <si>
    <t>Dickson, Brandon</t>
  </si>
  <si>
    <t>Dillard, Tim</t>
  </si>
  <si>
    <t>Donald, Jason</t>
  </si>
  <si>
    <t>Dotel, Octavio</t>
  </si>
  <si>
    <t>Downs, Matt</t>
  </si>
  <si>
    <t>Drew, J.D.</t>
  </si>
  <si>
    <t>Duchscherer, Justin</t>
  </si>
  <si>
    <t>Duncan, Shelley</t>
  </si>
  <si>
    <t>Dunn, Adam</t>
  </si>
  <si>
    <t>Durbin, Chad</t>
  </si>
  <si>
    <t>Eckstein, David</t>
  </si>
  <si>
    <t>Edmonds, Jim</t>
  </si>
  <si>
    <t>Enright, Barry</t>
  </si>
  <si>
    <t>Eppley, Cody</t>
  </si>
  <si>
    <t>Exposito, Luis</t>
  </si>
  <si>
    <t>Farris, Eric</t>
  </si>
  <si>
    <t>Feliciano, Pedro</t>
  </si>
  <si>
    <t>Fick, Chuckie</t>
  </si>
  <si>
    <t>Flores, Jesus</t>
  </si>
  <si>
    <t>florera01</t>
  </si>
  <si>
    <t>Flores, Ramon</t>
  </si>
  <si>
    <t>Font, Wilmer</t>
  </si>
  <si>
    <t>Ford, Lew</t>
  </si>
  <si>
    <t>Francisco, Ben</t>
  </si>
  <si>
    <t>Franklin, Ryan</t>
  </si>
  <si>
    <t>Fuentes, Brian</t>
  </si>
  <si>
    <t>fuentra01</t>
  </si>
  <si>
    <t>fuentre01</t>
  </si>
  <si>
    <t>Fuentes, Reymond</t>
  </si>
  <si>
    <t>Fujikawa, Kyuji</t>
  </si>
  <si>
    <t>Fukudome, Kosuke</t>
  </si>
  <si>
    <t>Galarraga, Armando</t>
  </si>
  <si>
    <t>gallojo01</t>
  </si>
  <si>
    <t>Gallo, Joey</t>
  </si>
  <si>
    <t>Gamel, Mat</t>
  </si>
  <si>
    <t>Garcia, Christian</t>
  </si>
  <si>
    <t>Garcia, Freddy</t>
  </si>
  <si>
    <t>Garland, Jon</t>
  </si>
  <si>
    <t>Gaudin, Chad</t>
  </si>
  <si>
    <t>Gearrin, Cory</t>
  </si>
  <si>
    <t>Kenneth Giles</t>
  </si>
  <si>
    <t>Gimenez, Hector</t>
  </si>
  <si>
    <t>Glaus, Troy</t>
  </si>
  <si>
    <t>Godfrey, Graham</t>
  </si>
  <si>
    <t>Gomez, Mauro</t>
  </si>
  <si>
    <t>Gonzalez, Alberto</t>
  </si>
  <si>
    <t>Gonzalez, Michael</t>
  </si>
  <si>
    <t>gorete01</t>
  </si>
  <si>
    <t>Gore, Terrance</t>
  </si>
  <si>
    <t>Gorski, Darin</t>
  </si>
  <si>
    <t>Green, Taylor</t>
  </si>
  <si>
    <t>Greene, Tyler</t>
  </si>
  <si>
    <t>grichra01</t>
  </si>
  <si>
    <t>Grichuk, Randal</t>
  </si>
  <si>
    <t>Guerrero, Alexander</t>
  </si>
  <si>
    <t>Guerrero, Vladimir</t>
  </si>
  <si>
    <t>Guillen, Carlos</t>
  </si>
  <si>
    <t>Guillen, Jose</t>
  </si>
  <si>
    <t>Hafner, Travis</t>
  </si>
  <si>
    <t>Hairston, Jerry</t>
  </si>
  <si>
    <t>Halladay, Roy</t>
  </si>
  <si>
    <t>Hall, Bill</t>
  </si>
  <si>
    <t>Hanson, Tommy</t>
  </si>
  <si>
    <t>Harden, Rich</t>
  </si>
  <si>
    <t>Hassan, Alexander</t>
  </si>
  <si>
    <t>Havens, Reese</t>
  </si>
  <si>
    <t>Hawpe, Brad</t>
  </si>
  <si>
    <t>Hefner, Jeremy</t>
  </si>
  <si>
    <t>Helton, Todd</t>
  </si>
  <si>
    <t>Hensley, Clay</t>
  </si>
  <si>
    <t>Hernandez, Gorkys</t>
  </si>
  <si>
    <t>Hernandez, Livan</t>
  </si>
  <si>
    <t>Hernandez, Luis</t>
  </si>
  <si>
    <t>Hernandez, Ramon</t>
  </si>
  <si>
    <t>Hester, John</t>
  </si>
  <si>
    <t>Hill, Shawn</t>
  </si>
  <si>
    <t>Hill, Steven</t>
  </si>
  <si>
    <t>Hinske, Eric</t>
  </si>
  <si>
    <t>Hoffman, Trevor</t>
  </si>
  <si>
    <t>Horst, Jeremy</t>
  </si>
  <si>
    <t>Hudson, Orlando</t>
  </si>
  <si>
    <t>Huff, Aubrey</t>
  </si>
  <si>
    <t>Hughes, Luke</t>
  </si>
  <si>
    <t>Humber, Philip</t>
  </si>
  <si>
    <t>Igarashi, Ryota</t>
  </si>
  <si>
    <t>Inge, Brandon</t>
  </si>
  <si>
    <t>Isringhausen, Jason</t>
  </si>
  <si>
    <t>Iwakuma, Hisashi</t>
  </si>
  <si>
    <t>Iwamura, Akinori</t>
  </si>
  <si>
    <t>Jackson, Conor</t>
  </si>
  <si>
    <t>Jacobs, Mike</t>
  </si>
  <si>
    <t>Janish, Paul</t>
  </si>
  <si>
    <t>Jenks, Bobby</t>
  </si>
  <si>
    <t>Jeter, Derek</t>
  </si>
  <si>
    <t>Jimenez, A.J.</t>
  </si>
  <si>
    <t>Johnson, Nick</t>
  </si>
  <si>
    <t>Johnson, Rob</t>
  </si>
  <si>
    <t>Johnson, Steve</t>
  </si>
  <si>
    <t>Jones, Andruw</t>
  </si>
  <si>
    <t>Jones, Chipper</t>
  </si>
  <si>
    <t>Jones, Nate</t>
  </si>
  <si>
    <t>Joseph, Corban</t>
  </si>
  <si>
    <t>Ka'aihue, Kila</t>
  </si>
  <si>
    <t>Kang, Jung-Ho</t>
  </si>
  <si>
    <t>Karstens, Jeff</t>
  </si>
  <si>
    <t>Kearns, Austin</t>
  </si>
  <si>
    <t>Kendall, Jason</t>
  </si>
  <si>
    <t>Kennedy, Adam</t>
  </si>
  <si>
    <t>Keppinger, Jeff</t>
  </si>
  <si>
    <t>Kinney, Josh</t>
  </si>
  <si>
    <t>knebeco01</t>
  </si>
  <si>
    <t>Konerko, Paul</t>
  </si>
  <si>
    <t>Kotchman, Casey</t>
  </si>
  <si>
    <t>Kotsay, Mark</t>
  </si>
  <si>
    <t>Kuo, Hong-Chih</t>
  </si>
  <si>
    <t>Laffey, Aaron</t>
  </si>
  <si>
    <t>LaHair, Bryan</t>
  </si>
  <si>
    <t>Laird, Brandon</t>
  </si>
  <si>
    <t>Lalli, Blake</t>
  </si>
  <si>
    <t>Langerhans, Ryan</t>
  </si>
  <si>
    <t>LaPorta, Matt</t>
  </si>
  <si>
    <t>La Stella, Tommy</t>
  </si>
  <si>
    <t>Lee, Carlos</t>
  </si>
  <si>
    <t>Lee, Derrek</t>
  </si>
  <si>
    <t>Lewis, Fred</t>
  </si>
  <si>
    <t>Liddi, Alex</t>
  </si>
  <si>
    <t>Lidge, Brad</t>
  </si>
  <si>
    <t>Lillibridge, Brent</t>
  </si>
  <si>
    <t>Lilly, Ted</t>
  </si>
  <si>
    <t>Lindblom, Josh</t>
  </si>
  <si>
    <t>lindofr01</t>
  </si>
  <si>
    <t>Lindor, Francisco</t>
  </si>
  <si>
    <t>liriary01</t>
  </si>
  <si>
    <t>Liriano, Rymer</t>
  </si>
  <si>
    <t>Loe, Kameron</t>
  </si>
  <si>
    <t>Lopez, Felipe</t>
  </si>
  <si>
    <t>Lopez, Jose</t>
  </si>
  <si>
    <t>Lowe, Derek</t>
  </si>
  <si>
    <t>Lutz, Zach</t>
  </si>
  <si>
    <t>Lyon, Brandon</t>
  </si>
  <si>
    <t>Madson, Ryan</t>
  </si>
  <si>
    <t>mahtomi01</t>
  </si>
  <si>
    <t>Mahtook, Mikie</t>
  </si>
  <si>
    <t>Maier, Mitch</t>
  </si>
  <si>
    <t>Maine, John</t>
  </si>
  <si>
    <t>Maine, Scott</t>
  </si>
  <si>
    <t>Marquis, Jason</t>
  </si>
  <si>
    <t>Marson, Lou</t>
  </si>
  <si>
    <t>Marte, Luis</t>
  </si>
  <si>
    <t>Marte, Victor</t>
  </si>
  <si>
    <t>Martinez, Cristhian</t>
  </si>
  <si>
    <t>Martinez, Fernando</t>
  </si>
  <si>
    <t>Martinez, Luis</t>
  </si>
  <si>
    <t>Mather, Joe</t>
  </si>
  <si>
    <t>Matsui, Hideki</t>
  </si>
  <si>
    <t>Matsui, Kazuo</t>
  </si>
  <si>
    <t>Maysonet, Edwin</t>
  </si>
  <si>
    <t>McClellan, Kyle</t>
  </si>
  <si>
    <t>McClendon, Mike</t>
  </si>
  <si>
    <t>McCoy, Mike</t>
  </si>
  <si>
    <t>McDonald, Darnell</t>
  </si>
  <si>
    <t>McDonald, James</t>
  </si>
  <si>
    <t>Mcguiness, Chris</t>
  </si>
  <si>
    <t>McPherson, Kyle</t>
  </si>
  <si>
    <t>Meche, Gil</t>
  </si>
  <si>
    <t>Mejia, Ernesto</t>
  </si>
  <si>
    <t>Mendoza, Luis</t>
  </si>
  <si>
    <t>Merchan, Jesus</t>
  </si>
  <si>
    <t>Mesa, Melky</t>
  </si>
  <si>
    <t>Meyer, Alex</t>
  </si>
  <si>
    <t>Mijares, Jose</t>
  </si>
  <si>
    <t>Miles, Aaron</t>
  </si>
  <si>
    <t>Bradley Miller</t>
  </si>
  <si>
    <t>Milledge, Lastings</t>
  </si>
  <si>
    <t>Millwood, Kevin</t>
  </si>
  <si>
    <t>Mitchell, D.J.</t>
  </si>
  <si>
    <t>Mora, Melvin</t>
  </si>
  <si>
    <t>Moscoso, Guillermo</t>
  </si>
  <si>
    <t>Moseley, Dustin</t>
  </si>
  <si>
    <t>Mota, Guillermo</t>
  </si>
  <si>
    <t>moyast01</t>
  </si>
  <si>
    <t>Moya, Steven</t>
  </si>
  <si>
    <t>Moylan, Peter</t>
  </si>
  <si>
    <t>Mustelier, Ronnier</t>
  </si>
  <si>
    <t>Myers, Brett</t>
  </si>
  <si>
    <t>Nakajima, Hiroyuki</t>
  </si>
  <si>
    <t>Narveson, Chris</t>
  </si>
  <si>
    <t>Neal, Thomas</t>
  </si>
  <si>
    <t>negrokr01</t>
  </si>
  <si>
    <t>Negron, Kristopher</t>
  </si>
  <si>
    <t>Nickeas, Mike</t>
  </si>
  <si>
    <t>Niemann, Jeff</t>
  </si>
  <si>
    <t>Nishioka, Tsuyoshi</t>
  </si>
  <si>
    <t>Nix, Laynce</t>
  </si>
  <si>
    <t>Norberto, Jordan</t>
  </si>
  <si>
    <t>Oliver, Darren</t>
  </si>
  <si>
    <t>Ordonez, Magglio</t>
  </si>
  <si>
    <t>Orr, Pete</t>
  </si>
  <si>
    <t>Ortega, Rafael</t>
  </si>
  <si>
    <t>Oswalt, Roy</t>
  </si>
  <si>
    <t>Oviedo, Juan</t>
  </si>
  <si>
    <t>Owings, Micah</t>
  </si>
  <si>
    <t>Padilla, Vicente</t>
  </si>
  <si>
    <t>Patterson, Corey</t>
  </si>
  <si>
    <t>Pauley, David</t>
  </si>
  <si>
    <t>Paulino, Ronny</t>
  </si>
  <si>
    <t>Pavano, Carl</t>
  </si>
  <si>
    <t>Peguero, Francisco</t>
  </si>
  <si>
    <t>perazjo01</t>
  </si>
  <si>
    <t>Peraza, Jose</t>
  </si>
  <si>
    <t>Perdomo, Luis</t>
  </si>
  <si>
    <t>Perez, Luis</t>
  </si>
  <si>
    <t>Petersen, Bryan</t>
  </si>
  <si>
    <t>Pettitte, Andy</t>
  </si>
  <si>
    <t>Phipps, Denis</t>
  </si>
  <si>
    <t>Pie, Felix</t>
  </si>
  <si>
    <t>Pierre, Juan</t>
  </si>
  <si>
    <t>pillake01</t>
  </si>
  <si>
    <t>Pillar, Kevin</t>
  </si>
  <si>
    <t>Pill, Brett</t>
  </si>
  <si>
    <t>Pina, Manny</t>
  </si>
  <si>
    <t>Pineiro, Joel</t>
  </si>
  <si>
    <t>Podsednik, Scott</t>
  </si>
  <si>
    <t>Polanco, Placido</t>
  </si>
  <si>
    <t>Pomeranz, Stuart</t>
  </si>
  <si>
    <t>Posada, Jorge</t>
  </si>
  <si>
    <t>Prince, Josh</t>
  </si>
  <si>
    <t>Putz, J.J.</t>
  </si>
  <si>
    <t>Ramirez, Elvin</t>
  </si>
  <si>
    <t>Ramirez, Manny</t>
  </si>
  <si>
    <t>ramirne01</t>
  </si>
  <si>
    <t>Ramirez, Neil</t>
  </si>
  <si>
    <t>Rapada, Clay</t>
  </si>
  <si>
    <t>Rauch, Jon</t>
  </si>
  <si>
    <t>Resop, Chris</t>
  </si>
  <si>
    <t>Rhodes, Arthur</t>
  </si>
  <si>
    <t>Rhymes, Will</t>
  </si>
  <si>
    <t>Richmond, Scott</t>
  </si>
  <si>
    <t>Rivera, Juan</t>
  </si>
  <si>
    <t>Rivera, Mariano</t>
  </si>
  <si>
    <t>Roberts, Brian</t>
  </si>
  <si>
    <t>Robertson, Tyler</t>
  </si>
  <si>
    <t>Robinson, Trayvon</t>
  </si>
  <si>
    <t>rodonca01</t>
  </si>
  <si>
    <t>Carlos Rodon</t>
  </si>
  <si>
    <t>Rodon, Carlos</t>
  </si>
  <si>
    <t>Rodriguez, Aneury</t>
  </si>
  <si>
    <t>Rodriguez, Ivan</t>
  </si>
  <si>
    <t>Rogers, Mark</t>
  </si>
  <si>
    <t>Rolen, Scott</t>
  </si>
  <si>
    <t>Romero, Ricky</t>
  </si>
  <si>
    <t>Rondon, Bruce</t>
  </si>
  <si>
    <t>de la Rosa, Jorge</t>
  </si>
  <si>
    <t>Rosenbaum, Daniel</t>
  </si>
  <si>
    <t>Rowand, Aaron</t>
  </si>
  <si>
    <t>ruary01</t>
  </si>
  <si>
    <t>Rua, Ryan</t>
  </si>
  <si>
    <t>Runzler, Dan</t>
  </si>
  <si>
    <t>russead01</t>
  </si>
  <si>
    <t>Russell, Addison</t>
  </si>
  <si>
    <t>Saito, Takashi</t>
  </si>
  <si>
    <t>Sanabia, Alex</t>
  </si>
  <si>
    <t>Sanchez, Eduardo</t>
  </si>
  <si>
    <t>Sanchez, Freddy</t>
  </si>
  <si>
    <t>Sanchez, Jonathan</t>
  </si>
  <si>
    <t>Sano, Miguel</t>
  </si>
  <si>
    <t>Santana, Johan</t>
  </si>
  <si>
    <t>Sappelt, Dave</t>
  </si>
  <si>
    <t>sardilu01</t>
  </si>
  <si>
    <t>Sardinas, Luis</t>
  </si>
  <si>
    <t>Schwinden, Chris</t>
  </si>
  <si>
    <t>Scott, Luke</t>
  </si>
  <si>
    <t>seageco01</t>
  </si>
  <si>
    <t>Seager, Corey</t>
  </si>
  <si>
    <t>Sheets, Ben</t>
  </si>
  <si>
    <t>Sherrill, George</t>
  </si>
  <si>
    <t>Shoppach, Kelly</t>
  </si>
  <si>
    <t>Silva, Carlos</t>
  </si>
  <si>
    <t>Skaggs, Tyler</t>
  </si>
  <si>
    <t>Skipworth, Kyle</t>
  </si>
  <si>
    <t>Snell, Ian</t>
  </si>
  <si>
    <t>Snyder, Brandon</t>
  </si>
  <si>
    <t>Snyder, Chris</t>
  </si>
  <si>
    <t>Soriano, Alfonso</t>
  </si>
  <si>
    <t>Spilborghs, Ryan</t>
  </si>
  <si>
    <t>Storey, Mickey</t>
  </si>
  <si>
    <t>Stutes, Michael</t>
  </si>
  <si>
    <t>swihabl01</t>
  </si>
  <si>
    <t>Swihart, Blake</t>
  </si>
  <si>
    <t>Swindle, R.J.</t>
  </si>
  <si>
    <t>Taillon, Jameson</t>
  </si>
  <si>
    <t>Takahashi, Hisanori</t>
  </si>
  <si>
    <t>Talbot, Mitch</t>
  </si>
  <si>
    <t>Tateyama, Yoshinori</t>
  </si>
  <si>
    <t>Taveras, Oscar</t>
  </si>
  <si>
    <t>Taylor, Andrew</t>
  </si>
  <si>
    <t>Teahen, Mark</t>
  </si>
  <si>
    <t>Tejada, Miguel</t>
  </si>
  <si>
    <t>Tekotte, Blake</t>
  </si>
  <si>
    <t>Thames, Eric</t>
  </si>
  <si>
    <t>Theriot, Ryan</t>
  </si>
  <si>
    <t>Thomas, Justin</t>
  </si>
  <si>
    <t>Thome, Jim</t>
  </si>
  <si>
    <t>Tomas, Yasmany</t>
  </si>
  <si>
    <t>Torres, Andres</t>
  </si>
  <si>
    <t>Torrealba, Yorvit</t>
  </si>
  <si>
    <t>Tracy, Chad</t>
  </si>
  <si>
    <t>travide01</t>
  </si>
  <si>
    <t>Travis, Devon</t>
  </si>
  <si>
    <t>Tropeano, Nicholas</t>
  </si>
  <si>
    <t>Valdez, Jose</t>
  </si>
  <si>
    <t>Valdez, Wilson</t>
  </si>
  <si>
    <t>VandenHurk, Rick</t>
  </si>
  <si>
    <t>Vasquez, Esmerling</t>
  </si>
  <si>
    <t>vazquch01</t>
  </si>
  <si>
    <t>Vazquez, Christian</t>
  </si>
  <si>
    <t>Vazquez, Javier</t>
  </si>
  <si>
    <t>Venters, Jonny</t>
  </si>
  <si>
    <t>Villarreal, Brayan</t>
  </si>
  <si>
    <t>Vitters, Josh</t>
  </si>
  <si>
    <t>Vizquel, Omar</t>
  </si>
  <si>
    <t>Volstad, Chris</t>
  </si>
  <si>
    <t>Wade, Cory</t>
  </si>
  <si>
    <t>Wagner, Billy</t>
  </si>
  <si>
    <t>Waldrop, Kyle</t>
  </si>
  <si>
    <t>Wallace, Brett</t>
  </si>
  <si>
    <t>Walters, P.J.</t>
  </si>
  <si>
    <t>Zachary Walters</t>
  </si>
  <si>
    <t>Webb, Brandon</t>
  </si>
  <si>
    <t>Weiland, Kyle</t>
  </si>
  <si>
    <t>Wells, Casper</t>
  </si>
  <si>
    <t>Wells, Randy</t>
  </si>
  <si>
    <t>Wells, Vernon</t>
  </si>
  <si>
    <t>Westbrook, Jake</t>
  </si>
  <si>
    <t>Wheeler, Ryan</t>
  </si>
  <si>
    <t>White, Alex</t>
  </si>
  <si>
    <t>Wigginton, Ty</t>
  </si>
  <si>
    <t>Willis, Dontrelle</t>
  </si>
  <si>
    <t>Willingham, Josh</t>
  </si>
  <si>
    <t>Wise, DeWayne</t>
  </si>
  <si>
    <t>wislema01</t>
  </si>
  <si>
    <t>Wisler, Matt</t>
  </si>
  <si>
    <t>Wood, Brandon</t>
  </si>
  <si>
    <t>Wood, Kerry</t>
  </si>
  <si>
    <t>Wood, Tim</t>
  </si>
  <si>
    <t>Youkilis, Kevin</t>
  </si>
  <si>
    <t>Young (P), Chris</t>
  </si>
  <si>
    <t>Young (H), Chris</t>
  </si>
  <si>
    <t>Young Jr., Eric</t>
  </si>
  <si>
    <t>Young, Matt</t>
  </si>
  <si>
    <t>Young, Michael</t>
  </si>
  <si>
    <t>Zambrano, Carlos</t>
  </si>
  <si>
    <t>Zito, Barry</t>
  </si>
  <si>
    <t>Jung-ho Kang</t>
  </si>
  <si>
    <t>Rob Refsnyder</t>
  </si>
  <si>
    <t>Ronald Torreyes</t>
  </si>
  <si>
    <t>Boog Powell</t>
  </si>
  <si>
    <t>Chang-Yong Lim</t>
  </si>
  <si>
    <t>Christian Binford</t>
  </si>
  <si>
    <t>Nate Hyatt</t>
  </si>
  <si>
    <t>Alex Reyes</t>
  </si>
  <si>
    <t>FANGRAPHSNAME</t>
  </si>
  <si>
    <t>FANDUELNAME</t>
  </si>
  <si>
    <t>FANDUELID</t>
  </si>
  <si>
    <t>DRAFTKINGSNAME</t>
  </si>
  <si>
    <t>Kyle</t>
  </si>
  <si>
    <t>Kendrick</t>
  </si>
  <si>
    <t>NL</t>
  </si>
  <si>
    <t>6230</t>
  </si>
  <si>
    <t>Andrew</t>
  </si>
  <si>
    <t>Albers</t>
  </si>
  <si>
    <t>7853</t>
  </si>
  <si>
    <t>Billy</t>
  </si>
  <si>
    <t>Burns</t>
  </si>
  <si>
    <t>12701</t>
  </si>
  <si>
    <t>burnb002</t>
  </si>
  <si>
    <t>Shelby</t>
  </si>
  <si>
    <t>Miller</t>
  </si>
  <si>
    <t>10197</t>
  </si>
  <si>
    <t>Jose</t>
  </si>
  <si>
    <t>Abreu</t>
  </si>
  <si>
    <t>15676</t>
  </si>
  <si>
    <t>abrej003</t>
  </si>
  <si>
    <t>Brandon</t>
  </si>
  <si>
    <t>Beachy</t>
  </si>
  <si>
    <t>8851</t>
  </si>
  <si>
    <t>Brent</t>
  </si>
  <si>
    <t>Lillibridge</t>
  </si>
  <si>
    <t>3501</t>
  </si>
  <si>
    <t>Jung-Ho</t>
  </si>
  <si>
    <t>Kang</t>
  </si>
  <si>
    <t>17182</t>
  </si>
  <si>
    <t>Jung Ho Kang</t>
  </si>
  <si>
    <t>Trevor</t>
  </si>
  <si>
    <t>Rosenthal</t>
  </si>
  <si>
    <t>10745</t>
  </si>
  <si>
    <t>Justin</t>
  </si>
  <si>
    <t>Thomas</t>
  </si>
  <si>
    <t>9910</t>
  </si>
  <si>
    <t>Martin</t>
  </si>
  <si>
    <t>Maldonado</t>
  </si>
  <si>
    <t>6887</t>
  </si>
  <si>
    <t>Cody</t>
  </si>
  <si>
    <t>Allen</t>
  </si>
  <si>
    <t>12183</t>
  </si>
  <si>
    <t>Alex</t>
  </si>
  <si>
    <t>Meyer</t>
  </si>
  <si>
    <t>12833</t>
  </si>
  <si>
    <t>Victor</t>
  </si>
  <si>
    <t>Marte</t>
  </si>
  <si>
    <t>5158</t>
  </si>
  <si>
    <t>Michael</t>
  </si>
  <si>
    <t>McKenry</t>
  </si>
  <si>
    <t>9628</t>
  </si>
  <si>
    <t>Drabek</t>
  </si>
  <si>
    <t>4359</t>
  </si>
  <si>
    <t>Zoilo</t>
  </si>
  <si>
    <t>Almonte</t>
  </si>
  <si>
    <t>6732</t>
  </si>
  <si>
    <t>Josh</t>
  </si>
  <si>
    <t>Harrison</t>
  </si>
  <si>
    <t>8202</t>
  </si>
  <si>
    <t>David</t>
  </si>
  <si>
    <t>Robertson</t>
  </si>
  <si>
    <t>8241</t>
  </si>
  <si>
    <t>Brayan</t>
  </si>
  <si>
    <t>Villarreal</t>
  </si>
  <si>
    <t>5180</t>
  </si>
  <si>
    <t>Jonny</t>
  </si>
  <si>
    <t>Gomes</t>
  </si>
  <si>
    <t>1845</t>
  </si>
  <si>
    <t>Crawford</t>
  </si>
  <si>
    <t>5343</t>
  </si>
  <si>
    <t>James</t>
  </si>
  <si>
    <t>Paxton</t>
  </si>
  <si>
    <t>11828</t>
  </si>
  <si>
    <t>Jerome</t>
  </si>
  <si>
    <t>Williams</t>
  </si>
  <si>
    <t>1137</t>
  </si>
  <si>
    <t>Corban</t>
  </si>
  <si>
    <t>Joseph</t>
  </si>
  <si>
    <t>5503</t>
  </si>
  <si>
    <t>Webb</t>
  </si>
  <si>
    <t>1692</t>
  </si>
  <si>
    <t>stewako01</t>
  </si>
  <si>
    <t>Kohl</t>
  </si>
  <si>
    <t>Stewart</t>
  </si>
  <si>
    <t>Stewart, Kohl</t>
  </si>
  <si>
    <t>Raul</t>
  </si>
  <si>
    <t>Valdes</t>
  </si>
  <si>
    <t>1953</t>
  </si>
  <si>
    <t>Tyler</t>
  </si>
  <si>
    <t>Clippard</t>
  </si>
  <si>
    <t>5640</t>
  </si>
  <si>
    <t>Mitchell</t>
  </si>
  <si>
    <t>Boggs</t>
  </si>
  <si>
    <t>3344</t>
  </si>
  <si>
    <t>Jacob</t>
  </si>
  <si>
    <t>deGrom</t>
  </si>
  <si>
    <t>10954</t>
  </si>
  <si>
    <t>degrj001</t>
  </si>
  <si>
    <t>Bobby</t>
  </si>
  <si>
    <t>Jenks</t>
  </si>
  <si>
    <t>8645</t>
  </si>
  <si>
    <t>Gorkys</t>
  </si>
  <si>
    <t>Hernandez</t>
  </si>
  <si>
    <t>4146</t>
  </si>
  <si>
    <t>Eury</t>
  </si>
  <si>
    <t>Perez</t>
  </si>
  <si>
    <t>10299</t>
  </si>
  <si>
    <t>Tom</t>
  </si>
  <si>
    <t>Gorzelanny</t>
  </si>
  <si>
    <t>6244</t>
  </si>
  <si>
    <t>Brian</t>
  </si>
  <si>
    <t>Fuentes</t>
  </si>
  <si>
    <t>429</t>
  </si>
  <si>
    <t>Howie</t>
  </si>
  <si>
    <t>4229</t>
  </si>
  <si>
    <t>Mitch</t>
  </si>
  <si>
    <t>Moreland</t>
  </si>
  <si>
    <t>3086</t>
  </si>
  <si>
    <t>Yordano</t>
  </si>
  <si>
    <t>Ventura</t>
  </si>
  <si>
    <t>11855</t>
  </si>
  <si>
    <t>Matt</t>
  </si>
  <si>
    <t>Harvey</t>
  </si>
  <si>
    <t>11713</t>
  </si>
  <si>
    <t>Dustin</t>
  </si>
  <si>
    <t>Moseley</t>
  </si>
  <si>
    <t>7060</t>
  </si>
  <si>
    <t>Austin</t>
  </si>
  <si>
    <t>Jackson</t>
  </si>
  <si>
    <t>9848</t>
  </si>
  <si>
    <t>Nick</t>
  </si>
  <si>
    <t>Martinez</t>
  </si>
  <si>
    <t>12730</t>
  </si>
  <si>
    <t>martn002</t>
  </si>
  <si>
    <t>Nicholas Martinez</t>
  </si>
  <si>
    <t>Wilson</t>
  </si>
  <si>
    <t>Ramos</t>
  </si>
  <si>
    <t>1433</t>
  </si>
  <si>
    <t>holmegr01</t>
  </si>
  <si>
    <t>Grant Holmes</t>
  </si>
  <si>
    <t>Grant</t>
  </si>
  <si>
    <t>Holmes</t>
  </si>
  <si>
    <t>sa828669</t>
  </si>
  <si>
    <t>Holmes, Grant</t>
  </si>
  <si>
    <t>Cameron</t>
  </si>
  <si>
    <t>Maybin</t>
  </si>
  <si>
    <t>5223</t>
  </si>
  <si>
    <t>jacksal01</t>
  </si>
  <si>
    <t>Alex Jackson</t>
  </si>
  <si>
    <t>sa828663</t>
  </si>
  <si>
    <t>Jackson, Alex</t>
  </si>
  <si>
    <t>Chris</t>
  </si>
  <si>
    <t>Herrmann</t>
  </si>
  <si>
    <t>9284</t>
  </si>
  <si>
    <t>McCann</t>
  </si>
  <si>
    <t>4810</t>
  </si>
  <si>
    <t>Parnell</t>
  </si>
  <si>
    <t>9926</t>
  </si>
  <si>
    <t>Jeff</t>
  </si>
  <si>
    <t>Karstens</t>
  </si>
  <si>
    <t>5879</t>
  </si>
  <si>
    <t>Skip</t>
  </si>
  <si>
    <t>Schumaker</t>
  </si>
  <si>
    <t>3704</t>
  </si>
  <si>
    <t>robincl01</t>
  </si>
  <si>
    <t>Clint</t>
  </si>
  <si>
    <t>Robinson</t>
  </si>
  <si>
    <t>6908</t>
  </si>
  <si>
    <t>Robinson, Clint</t>
  </si>
  <si>
    <t>Zach</t>
  </si>
  <si>
    <t>Lutz</t>
  </si>
  <si>
    <t>3735</t>
  </si>
  <si>
    <t>Jake</t>
  </si>
  <si>
    <t>Marisnick</t>
  </si>
  <si>
    <t>11339</t>
  </si>
  <si>
    <t>Jacob Marisnick</t>
  </si>
  <si>
    <t>Ross</t>
  </si>
  <si>
    <t>Detwiler</t>
  </si>
  <si>
    <t>2859</t>
  </si>
  <si>
    <t>Adam</t>
  </si>
  <si>
    <t>Jones</t>
  </si>
  <si>
    <t>6368</t>
  </si>
  <si>
    <t>Randall</t>
  </si>
  <si>
    <t>Delgado</t>
  </si>
  <si>
    <t>5985</t>
  </si>
  <si>
    <t>Armando</t>
  </si>
  <si>
    <t>Galarraga</t>
  </si>
  <si>
    <t>4222</t>
  </si>
  <si>
    <t>3878</t>
  </si>
  <si>
    <t>Elliot</t>
  </si>
  <si>
    <t>Johnson</t>
  </si>
  <si>
    <t>4751</t>
  </si>
  <si>
    <t>Miguel</t>
  </si>
  <si>
    <t>7024</t>
  </si>
  <si>
    <t>J.P.</t>
  </si>
  <si>
    <t>Howell</t>
  </si>
  <si>
    <t>8245</t>
  </si>
  <si>
    <t>Gibson</t>
  </si>
  <si>
    <t>10123</t>
  </si>
  <si>
    <t>Geovany</t>
  </si>
  <si>
    <t>Soto</t>
  </si>
  <si>
    <t>3707</t>
  </si>
  <si>
    <t>Sam</t>
  </si>
  <si>
    <t>Freeman</t>
  </si>
  <si>
    <t>6832</t>
  </si>
  <si>
    <t>Daniel</t>
  </si>
  <si>
    <t>10558</t>
  </si>
  <si>
    <t>Wright</t>
  </si>
  <si>
    <t>3787</t>
  </si>
  <si>
    <t>Mike</t>
  </si>
  <si>
    <t>Moustakas</t>
  </si>
  <si>
    <t>4892</t>
  </si>
  <si>
    <t>Graham</t>
  </si>
  <si>
    <t>Godfrey</t>
  </si>
  <si>
    <t>3128</t>
  </si>
  <si>
    <t>jeffrje01</t>
  </si>
  <si>
    <t>Jeremy</t>
  </si>
  <si>
    <t>Jeffress</t>
  </si>
  <si>
    <t>9490</t>
  </si>
  <si>
    <t>jeffj001</t>
  </si>
  <si>
    <t>JEFFRESS19870921A</t>
  </si>
  <si>
    <t>Jeffress, Jeremy</t>
  </si>
  <si>
    <t>Anthony</t>
  </si>
  <si>
    <t>Recker</t>
  </si>
  <si>
    <t>4063</t>
  </si>
  <si>
    <t>Wisler</t>
  </si>
  <si>
    <t>12804</t>
  </si>
  <si>
    <t>Matthew Wisler</t>
  </si>
  <si>
    <t>Khris</t>
  </si>
  <si>
    <t>Davis</t>
  </si>
  <si>
    <t>9112</t>
  </si>
  <si>
    <t>Elvis</t>
  </si>
  <si>
    <t>Andrus</t>
  </si>
  <si>
    <t>8709</t>
  </si>
  <si>
    <t>Rizzo</t>
  </si>
  <si>
    <t>3473</t>
  </si>
  <si>
    <t>Ike</t>
  </si>
  <si>
    <t>8433</t>
  </si>
  <si>
    <t>bourju01</t>
  </si>
  <si>
    <t>Bour</t>
  </si>
  <si>
    <t>9744</t>
  </si>
  <si>
    <t>bourj002</t>
  </si>
  <si>
    <t>Bour, Justin</t>
  </si>
  <si>
    <t>Roenis</t>
  </si>
  <si>
    <t>Elias</t>
  </si>
  <si>
    <t>12673</t>
  </si>
  <si>
    <t>eliar001</t>
  </si>
  <si>
    <t>casalcu01</t>
  </si>
  <si>
    <t>Curt</t>
  </si>
  <si>
    <t>Casali</t>
  </si>
  <si>
    <t>12510</t>
  </si>
  <si>
    <t>Casali, Curt</t>
  </si>
  <si>
    <t>Bryan</t>
  </si>
  <si>
    <t>Petersen</t>
  </si>
  <si>
    <t>2567</t>
  </si>
  <si>
    <t>Stefen</t>
  </si>
  <si>
    <t>Romero</t>
  </si>
  <si>
    <t>11746</t>
  </si>
  <si>
    <t>romes001</t>
  </si>
  <si>
    <t>jungmta01</t>
  </si>
  <si>
    <t>Taylor</t>
  </si>
  <si>
    <t>Jungmann</t>
  </si>
  <si>
    <t>13119</t>
  </si>
  <si>
    <t>Jungmann, Taylor</t>
  </si>
  <si>
    <t>Danny</t>
  </si>
  <si>
    <t>Hultzen</t>
  </si>
  <si>
    <t>Casey</t>
  </si>
  <si>
    <t>Fien</t>
  </si>
  <si>
    <t>3926</t>
  </si>
  <si>
    <t>Bruce</t>
  </si>
  <si>
    <t>Chen</t>
  </si>
  <si>
    <t>769</t>
  </si>
  <si>
    <t>Joyce</t>
  </si>
  <si>
    <t>3353</t>
  </si>
  <si>
    <t>Brad</t>
  </si>
  <si>
    <t>Boxberger</t>
  </si>
  <si>
    <t>10133</t>
  </si>
  <si>
    <t>Alberto</t>
  </si>
  <si>
    <t>4906</t>
  </si>
  <si>
    <t>Erik</t>
  </si>
  <si>
    <t>12520</t>
  </si>
  <si>
    <t>Ryan</t>
  </si>
  <si>
    <t>Lavarnway</t>
  </si>
  <si>
    <t>8879</t>
  </si>
  <si>
    <t>Jesse</t>
  </si>
  <si>
    <t>Hahn</t>
  </si>
  <si>
    <t>13287</t>
  </si>
  <si>
    <t>hahnj001</t>
  </si>
  <si>
    <t>Marco</t>
  </si>
  <si>
    <t>Gonzales</t>
  </si>
  <si>
    <t>15467</t>
  </si>
  <si>
    <t>gonzm005</t>
  </si>
  <si>
    <t>Jesus</t>
  </si>
  <si>
    <t>Montero</t>
  </si>
  <si>
    <t>5514</t>
  </si>
  <si>
    <t>Hoffman</t>
  </si>
  <si>
    <t>1035</t>
  </si>
  <si>
    <t>Brett</t>
  </si>
  <si>
    <t>Anderson</t>
  </si>
  <si>
    <t>8223</t>
  </si>
  <si>
    <t>Christian</t>
  </si>
  <si>
    <t>Vazquez</t>
  </si>
  <si>
    <t>9774</t>
  </si>
  <si>
    <t>vazqc001</t>
  </si>
  <si>
    <t>VAZQUEZ19900821A</t>
  </si>
  <si>
    <t>Christian V├ízquez</t>
  </si>
  <si>
    <t>Chad</t>
  </si>
  <si>
    <t>Durbin</t>
  </si>
  <si>
    <t>1442</t>
  </si>
  <si>
    <t>Peralta</t>
  </si>
  <si>
    <t>2136</t>
  </si>
  <si>
    <t>perad001</t>
  </si>
  <si>
    <t>Melvin</t>
  </si>
  <si>
    <t>Mora</t>
  </si>
  <si>
    <t>157</t>
  </si>
  <si>
    <t>Hector</t>
  </si>
  <si>
    <t>Santiago</t>
  </si>
  <si>
    <t>4026</t>
  </si>
  <si>
    <t>Drew</t>
  </si>
  <si>
    <t>Smyly</t>
  </si>
  <si>
    <t>11760</t>
  </si>
  <si>
    <t>Dan</t>
  </si>
  <si>
    <t>Straily</t>
  </si>
  <si>
    <t>9460</t>
  </si>
  <si>
    <t>Bogusevic</t>
  </si>
  <si>
    <t>4719</t>
  </si>
  <si>
    <t>Britton</t>
  </si>
  <si>
    <t>3240</t>
  </si>
  <si>
    <t>Andrelton</t>
  </si>
  <si>
    <t>Simmons</t>
  </si>
  <si>
    <t>10847</t>
  </si>
  <si>
    <t>Kelly</t>
  </si>
  <si>
    <t>9174</t>
  </si>
  <si>
    <t>Jon</t>
  </si>
  <si>
    <t>Lester</t>
  </si>
  <si>
    <t>4930</t>
  </si>
  <si>
    <t>Joc</t>
  </si>
  <si>
    <t>Pederson</t>
  </si>
  <si>
    <t>11899</t>
  </si>
  <si>
    <t>pedej001</t>
  </si>
  <si>
    <t>Jonathan</t>
  </si>
  <si>
    <t>Schoop</t>
  </si>
  <si>
    <t>11265</t>
  </si>
  <si>
    <t>Wade</t>
  </si>
  <si>
    <t>7441</t>
  </si>
  <si>
    <t>tomlike01</t>
  </si>
  <si>
    <t>Kelby</t>
  </si>
  <si>
    <t>Tomlinson</t>
  </si>
  <si>
    <t>13005</t>
  </si>
  <si>
    <t>Tomlinson, Kelby</t>
  </si>
  <si>
    <t>Jorge</t>
  </si>
  <si>
    <t>Posada</t>
  </si>
  <si>
    <t>841</t>
  </si>
  <si>
    <t>Morse</t>
  </si>
  <si>
    <t>3035</t>
  </si>
  <si>
    <t>Mike Morse</t>
  </si>
  <si>
    <t>Mijares</t>
  </si>
  <si>
    <t>4140</t>
  </si>
  <si>
    <t>Gordon</t>
  </si>
  <si>
    <t>Beckham</t>
  </si>
  <si>
    <t>9015</t>
  </si>
  <si>
    <t>Liddi</t>
  </si>
  <si>
    <t>5411</t>
  </si>
  <si>
    <t>Irving</t>
  </si>
  <si>
    <t>Falu</t>
  </si>
  <si>
    <t>6165</t>
  </si>
  <si>
    <t>Doug</t>
  </si>
  <si>
    <t>Fister</t>
  </si>
  <si>
    <t>9425</t>
  </si>
  <si>
    <t>McAllister</t>
  </si>
  <si>
    <t>2895</t>
  </si>
  <si>
    <t>blackcl01</t>
  </si>
  <si>
    <t>Clayton</t>
  </si>
  <si>
    <t>Blackburn</t>
  </si>
  <si>
    <t>Blackburn, Clayton</t>
  </si>
  <si>
    <t>cunnito01</t>
  </si>
  <si>
    <t>Todd</t>
  </si>
  <si>
    <t>Cunningham</t>
  </si>
  <si>
    <t>10822</t>
  </si>
  <si>
    <t>Cunningham, Todd</t>
  </si>
  <si>
    <t>Betemit</t>
  </si>
  <si>
    <t>1861</t>
  </si>
  <si>
    <t>Gavin</t>
  </si>
  <si>
    <t>Floyd</t>
  </si>
  <si>
    <t>3886</t>
  </si>
  <si>
    <t>John</t>
  </si>
  <si>
    <t>Buck</t>
  </si>
  <si>
    <t>2041</t>
  </si>
  <si>
    <t>Charlie</t>
  </si>
  <si>
    <t>Blackmon</t>
  </si>
  <si>
    <t>7859</t>
  </si>
  <si>
    <t>Freese</t>
  </si>
  <si>
    <t>9549</t>
  </si>
  <si>
    <t>Yoshinori</t>
  </si>
  <si>
    <t>Tateyama</t>
  </si>
  <si>
    <t>11651</t>
  </si>
  <si>
    <t>Neftali</t>
  </si>
  <si>
    <t>Feliz</t>
  </si>
  <si>
    <t>18</t>
  </si>
  <si>
    <t>Rougned</t>
  </si>
  <si>
    <t>Odor</t>
  </si>
  <si>
    <t>12282</t>
  </si>
  <si>
    <t>odorr001</t>
  </si>
  <si>
    <t>9272</t>
  </si>
  <si>
    <t>Donaldson</t>
  </si>
  <si>
    <t>5038</t>
  </si>
  <si>
    <t>Fernando</t>
  </si>
  <si>
    <t>9210</t>
  </si>
  <si>
    <t>Kendrys</t>
  </si>
  <si>
    <t>Morales</t>
  </si>
  <si>
    <t>8610</t>
  </si>
  <si>
    <t>almoral01</t>
  </si>
  <si>
    <t>Albert</t>
  </si>
  <si>
    <t>Almora</t>
  </si>
  <si>
    <t>Almora, Albert</t>
  </si>
  <si>
    <t>Orlando</t>
  </si>
  <si>
    <t>Hudson</t>
  </si>
  <si>
    <t>1307</t>
  </si>
  <si>
    <t>P.J.</t>
  </si>
  <si>
    <t>Walters</t>
  </si>
  <si>
    <t>9557</t>
  </si>
  <si>
    <t>Shawn</t>
  </si>
  <si>
    <t>Tolleson</t>
  </si>
  <si>
    <t>10481</t>
  </si>
  <si>
    <t>Kevin</t>
  </si>
  <si>
    <t>Correia</t>
  </si>
  <si>
    <t>1767</t>
  </si>
  <si>
    <t>Jamey</t>
  </si>
  <si>
    <t>715</t>
  </si>
  <si>
    <t>Gregor</t>
  </si>
  <si>
    <t>Blanco</t>
  </si>
  <si>
    <t>3123</t>
  </si>
  <si>
    <t>A.J.</t>
  </si>
  <si>
    <t>Ellis</t>
  </si>
  <si>
    <t>5677</t>
  </si>
  <si>
    <t>Jaso</t>
  </si>
  <si>
    <t>5887</t>
  </si>
  <si>
    <t>Ivan</t>
  </si>
  <si>
    <t>Nova</t>
  </si>
  <si>
    <t>1994</t>
  </si>
  <si>
    <t>perezca02</t>
  </si>
  <si>
    <t>Carlos</t>
  </si>
  <si>
    <t>10642</t>
  </si>
  <si>
    <t>Perez, Carlos</t>
  </si>
  <si>
    <t>Tanner</t>
  </si>
  <si>
    <t>Roark</t>
  </si>
  <si>
    <t>8753</t>
  </si>
  <si>
    <t>Bianchi</t>
  </si>
  <si>
    <t>9958</t>
  </si>
  <si>
    <t>diekmja01</t>
  </si>
  <si>
    <t>Diekman</t>
  </si>
  <si>
    <t>5003</t>
  </si>
  <si>
    <t>diekj001</t>
  </si>
  <si>
    <t>DIEKMAN19870121A</t>
  </si>
  <si>
    <t>Diekman, Jake</t>
  </si>
  <si>
    <t>Duensing</t>
  </si>
  <si>
    <t>4064</t>
  </si>
  <si>
    <t>Esmerling</t>
  </si>
  <si>
    <t>Vasquez</t>
  </si>
  <si>
    <t>5280</t>
  </si>
  <si>
    <t>Ziegler</t>
  </si>
  <si>
    <t>7293</t>
  </si>
  <si>
    <t>Siegrist</t>
  </si>
  <si>
    <t>8180</t>
  </si>
  <si>
    <t>Hagadone</t>
  </si>
  <si>
    <t>1351</t>
  </si>
  <si>
    <t>karnsna01</t>
  </si>
  <si>
    <t>Nate</t>
  </si>
  <si>
    <t>Karns</t>
  </si>
  <si>
    <t>12638</t>
  </si>
  <si>
    <t>Nathan Karns</t>
  </si>
  <si>
    <t>karnn001</t>
  </si>
  <si>
    <t>KARNS19871125A</t>
  </si>
  <si>
    <t>Karns, Nate</t>
  </si>
  <si>
    <t>Mattheus</t>
  </si>
  <si>
    <t>7169</t>
  </si>
  <si>
    <t>Descalso</t>
  </si>
  <si>
    <t>8392</t>
  </si>
  <si>
    <t>dahlda01</t>
  </si>
  <si>
    <t>Dahl</t>
  </si>
  <si>
    <t>Dahl, David</t>
  </si>
  <si>
    <t>Blake</t>
  </si>
  <si>
    <t>Swihart</t>
  </si>
  <si>
    <t>13176</t>
  </si>
  <si>
    <t>Collmenter</t>
  </si>
  <si>
    <t>7312</t>
  </si>
  <si>
    <t>McClendon</t>
  </si>
  <si>
    <t>9587</t>
  </si>
  <si>
    <t>Robert</t>
  </si>
  <si>
    <t>Andino</t>
  </si>
  <si>
    <t>4900</t>
  </si>
  <si>
    <t>farmebu01</t>
  </si>
  <si>
    <t>Farmer</t>
  </si>
  <si>
    <t>14814</t>
  </si>
  <si>
    <t>farmb001</t>
  </si>
  <si>
    <t>Farmer, Buck</t>
  </si>
  <si>
    <t>Humberto</t>
  </si>
  <si>
    <t>Quintero</t>
  </si>
  <si>
    <t>1824</t>
  </si>
  <si>
    <t>Pollock</t>
  </si>
  <si>
    <t>9256</t>
  </si>
  <si>
    <t>Jimmy</t>
  </si>
  <si>
    <t>Paredes</t>
  </si>
  <si>
    <t>5481</t>
  </si>
  <si>
    <t>Cuddyer</t>
  </si>
  <si>
    <t>1534</t>
  </si>
  <si>
    <t>Paul</t>
  </si>
  <si>
    <t>Goldschmidt</t>
  </si>
  <si>
    <t>9218</t>
  </si>
  <si>
    <t>Clay</t>
  </si>
  <si>
    <t>Hensley</t>
  </si>
  <si>
    <t>4593</t>
  </si>
  <si>
    <t>Chase</t>
  </si>
  <si>
    <t>d'Arnaud</t>
  </si>
  <si>
    <t>6652</t>
  </si>
  <si>
    <t>Eduardo</t>
  </si>
  <si>
    <t>Escobar</t>
  </si>
  <si>
    <t>6153</t>
  </si>
  <si>
    <t>Pete</t>
  </si>
  <si>
    <t>Orr</t>
  </si>
  <si>
    <t>2748</t>
  </si>
  <si>
    <t>Francisco</t>
  </si>
  <si>
    <t>Cordero</t>
  </si>
  <si>
    <t>1243</t>
  </si>
  <si>
    <t>Erick</t>
  </si>
  <si>
    <t>Aybar</t>
  </si>
  <si>
    <t>4082</t>
  </si>
  <si>
    <t>Freddy</t>
  </si>
  <si>
    <t>Galvis</t>
  </si>
  <si>
    <t>6609</t>
  </si>
  <si>
    <t>Langerhans</t>
  </si>
  <si>
    <t>98</t>
  </si>
  <si>
    <t>Wieters</t>
  </si>
  <si>
    <t>4298</t>
  </si>
  <si>
    <t>Shane</t>
  </si>
  <si>
    <t>Greene</t>
  </si>
  <si>
    <t>10756</t>
  </si>
  <si>
    <t>grees005</t>
  </si>
  <si>
    <t>Putnam</t>
  </si>
  <si>
    <t>9080</t>
  </si>
  <si>
    <t>Alexei</t>
  </si>
  <si>
    <t>Ramirez</t>
  </si>
  <si>
    <t>5133</t>
  </si>
  <si>
    <t>Bixler</t>
  </si>
  <si>
    <t>8055</t>
  </si>
  <si>
    <t>Jemile</t>
  </si>
  <si>
    <t>Weeks</t>
  </si>
  <si>
    <t>2498</t>
  </si>
  <si>
    <t>Gausman</t>
  </si>
  <si>
    <t>14107</t>
  </si>
  <si>
    <t>Rauch</t>
  </si>
  <si>
    <t>1475</t>
  </si>
  <si>
    <t>Munenori</t>
  </si>
  <si>
    <t>Kawasaki</t>
  </si>
  <si>
    <t>13047</t>
  </si>
  <si>
    <t>Flaherty</t>
  </si>
  <si>
    <t>7888</t>
  </si>
  <si>
    <t>rasmuco02</t>
  </si>
  <si>
    <t>Cory</t>
  </si>
  <si>
    <t>Rasmus</t>
  </si>
  <si>
    <t>2413</t>
  </si>
  <si>
    <t>rasmc002</t>
  </si>
  <si>
    <t>RASMUS19871106A</t>
  </si>
  <si>
    <t>Rasmus, Cory</t>
  </si>
  <si>
    <t>J.C.</t>
  </si>
  <si>
    <t>Boscan</t>
  </si>
  <si>
    <t>2324</t>
  </si>
  <si>
    <t>Maicer</t>
  </si>
  <si>
    <t>Izturis</t>
  </si>
  <si>
    <t>2437</t>
  </si>
  <si>
    <t>Placido</t>
  </si>
  <si>
    <t>Polanco</t>
  </si>
  <si>
    <t>1176</t>
  </si>
  <si>
    <t>Rondon</t>
  </si>
  <si>
    <t>2391</t>
  </si>
  <si>
    <t>Hundley</t>
  </si>
  <si>
    <t>3376</t>
  </si>
  <si>
    <t>Rodriguez</t>
  </si>
  <si>
    <t>7558</t>
  </si>
  <si>
    <t>Scott</t>
  </si>
  <si>
    <t>Diamond</t>
  </si>
  <si>
    <t>5089</t>
  </si>
  <si>
    <t>Ludwick</t>
  </si>
  <si>
    <t>1260</t>
  </si>
  <si>
    <t>edwarca01</t>
  </si>
  <si>
    <t>Carl Edwards</t>
  </si>
  <si>
    <t>Carl</t>
  </si>
  <si>
    <t>Edwards</t>
  </si>
  <si>
    <t>13607</t>
  </si>
  <si>
    <t>Carl Edwards Jr.</t>
  </si>
  <si>
    <t>Edwards Jr., Carl</t>
  </si>
  <si>
    <t>Hamilton</t>
  </si>
  <si>
    <t>10199</t>
  </si>
  <si>
    <t>Pedro</t>
  </si>
  <si>
    <t>Figueroa</t>
  </si>
  <si>
    <t>6616</t>
  </si>
  <si>
    <t>Sean</t>
  </si>
  <si>
    <t>Marshall</t>
  </si>
  <si>
    <t>5905</t>
  </si>
  <si>
    <t>Omar</t>
  </si>
  <si>
    <t>Quintanilla</t>
  </si>
  <si>
    <t>6335</t>
  </si>
  <si>
    <t>10622</t>
  </si>
  <si>
    <t>Marcus</t>
  </si>
  <si>
    <t>Semien</t>
  </si>
  <si>
    <t>12533</t>
  </si>
  <si>
    <t>Jason</t>
  </si>
  <si>
    <t>Vargas</t>
  </si>
  <si>
    <t>8044</t>
  </si>
  <si>
    <t>Ty</t>
  </si>
  <si>
    <t>Wigginton</t>
  </si>
  <si>
    <t>1491</t>
  </si>
  <si>
    <t>Adams</t>
  </si>
  <si>
    <t>1937</t>
  </si>
  <si>
    <t>Kotchman</t>
  </si>
  <si>
    <t>1930</t>
  </si>
  <si>
    <t>Satin</t>
  </si>
  <si>
    <t>6788</t>
  </si>
  <si>
    <t>Villar</t>
  </si>
  <si>
    <t>10071</t>
  </si>
  <si>
    <t>Wagner</t>
  </si>
  <si>
    <t>578</t>
  </si>
  <si>
    <t>Roberts</t>
  </si>
  <si>
    <t>166</t>
  </si>
  <si>
    <t>anderco01</t>
  </si>
  <si>
    <t>12799</t>
  </si>
  <si>
    <t>Anderson, Cody</t>
  </si>
  <si>
    <t>Jed</t>
  </si>
  <si>
    <t>Lowrie</t>
  </si>
  <si>
    <t>4418</t>
  </si>
  <si>
    <t>Garrett</t>
  </si>
  <si>
    <t>Atkins</t>
  </si>
  <si>
    <t>1790</t>
  </si>
  <si>
    <t>Butler</t>
  </si>
  <si>
    <t>7399</t>
  </si>
  <si>
    <t>Kole</t>
  </si>
  <si>
    <t>Calhoun</t>
  </si>
  <si>
    <t>11200</t>
  </si>
  <si>
    <t>den Dekker</t>
  </si>
  <si>
    <t>11385</t>
  </si>
  <si>
    <t>dendm001</t>
  </si>
  <si>
    <t>DENDEKKE19870810A</t>
  </si>
  <si>
    <t>Colon</t>
  </si>
  <si>
    <t>11145</t>
  </si>
  <si>
    <t>coloc002</t>
  </si>
  <si>
    <t>COLON19890514A</t>
  </si>
  <si>
    <t>Christian Col├│n</t>
  </si>
  <si>
    <t>Hank</t>
  </si>
  <si>
    <t>Conger</t>
  </si>
  <si>
    <t>2505</t>
  </si>
  <si>
    <t>Guzman</t>
  </si>
  <si>
    <t>3118</t>
  </si>
  <si>
    <t>Hammel</t>
  </si>
  <si>
    <t>4538</t>
  </si>
  <si>
    <t>navaref01</t>
  </si>
  <si>
    <t>Efren</t>
  </si>
  <si>
    <t>Navarro</t>
  </si>
  <si>
    <t>9854</t>
  </si>
  <si>
    <t>Navarro, Efren</t>
  </si>
  <si>
    <t>Maine</t>
  </si>
  <si>
    <t>885</t>
  </si>
  <si>
    <t>Mat</t>
  </si>
  <si>
    <t>Gamel</t>
  </si>
  <si>
    <t>4034</t>
  </si>
  <si>
    <t>Kalish</t>
  </si>
  <si>
    <t>6962</t>
  </si>
  <si>
    <t>realmjt01</t>
  </si>
  <si>
    <t>J.T.</t>
  </si>
  <si>
    <t>Realmuto</t>
  </si>
  <si>
    <t>11739</t>
  </si>
  <si>
    <t>realj001</t>
  </si>
  <si>
    <t>REALMUTO19910318A</t>
  </si>
  <si>
    <t>Realmuto, J.T.</t>
  </si>
  <si>
    <t>Jacob Realmuto</t>
  </si>
  <si>
    <t>hedgeau01</t>
  </si>
  <si>
    <t>Hedges</t>
  </si>
  <si>
    <t>12976</t>
  </si>
  <si>
    <t>Hedges, Austin</t>
  </si>
  <si>
    <t>Noesi</t>
  </si>
  <si>
    <t>3292</t>
  </si>
  <si>
    <t>appelma01</t>
  </si>
  <si>
    <t>Mark</t>
  </si>
  <si>
    <t>Appel</t>
  </si>
  <si>
    <t>Appel, Mark</t>
  </si>
  <si>
    <t>Snyder</t>
  </si>
  <si>
    <t>9856</t>
  </si>
  <si>
    <t>Maier</t>
  </si>
  <si>
    <t>5588</t>
  </si>
  <si>
    <t>Hernan</t>
  </si>
  <si>
    <t>5751</t>
  </si>
  <si>
    <t>alfarjo01</t>
  </si>
  <si>
    <t>Alfaro</t>
  </si>
  <si>
    <t>Alfaro, Jorge</t>
  </si>
  <si>
    <t>Prince</t>
  </si>
  <si>
    <t>Fielder</t>
  </si>
  <si>
    <t>4613</t>
  </si>
  <si>
    <t>perezwi01</t>
  </si>
  <si>
    <t>11592</t>
  </si>
  <si>
    <t>Perez, Williams</t>
  </si>
  <si>
    <t>Pastornicky</t>
  </si>
  <si>
    <t>6777</t>
  </si>
  <si>
    <t>Kila</t>
  </si>
  <si>
    <t>Ka'aihue</t>
  </si>
  <si>
    <t>4707</t>
  </si>
  <si>
    <t>manesse01</t>
  </si>
  <si>
    <t>Seth</t>
  </si>
  <si>
    <t>Maness</t>
  </si>
  <si>
    <t>12235</t>
  </si>
  <si>
    <t>Maness, Seth</t>
  </si>
  <si>
    <t>Dunn</t>
  </si>
  <si>
    <t>319</t>
  </si>
  <si>
    <t>Utley</t>
  </si>
  <si>
    <t>1679</t>
  </si>
  <si>
    <t>Morton</t>
  </si>
  <si>
    <t>4676</t>
  </si>
  <si>
    <t>Henry</t>
  </si>
  <si>
    <t>6371</t>
  </si>
  <si>
    <t>C.J.</t>
  </si>
  <si>
    <t>3580</t>
  </si>
  <si>
    <t>Boone</t>
  </si>
  <si>
    <t>Logan</t>
  </si>
  <si>
    <t>5525</t>
  </si>
  <si>
    <t>Adrian</t>
  </si>
  <si>
    <t>Cardenas</t>
  </si>
  <si>
    <t>9514</t>
  </si>
  <si>
    <t>Luke</t>
  </si>
  <si>
    <t>Hochevar</t>
  </si>
  <si>
    <t>6943</t>
  </si>
  <si>
    <t>willima12</t>
  </si>
  <si>
    <t>Mason</t>
  </si>
  <si>
    <t>11859</t>
  </si>
  <si>
    <t>Williams, Mason</t>
  </si>
  <si>
    <t>Lorenzo</t>
  </si>
  <si>
    <t>Cain</t>
  </si>
  <si>
    <t>9077</t>
  </si>
  <si>
    <t>4567</t>
  </si>
  <si>
    <t>Rolen</t>
  </si>
  <si>
    <t>970</t>
  </si>
  <si>
    <t>Contreras</t>
  </si>
  <si>
    <t>1660</t>
  </si>
  <si>
    <t>Odrisamer</t>
  </si>
  <si>
    <t>Despaigne</t>
  </si>
  <si>
    <t>16017</t>
  </si>
  <si>
    <t>despo001</t>
  </si>
  <si>
    <t>Joel</t>
  </si>
  <si>
    <t>2332</t>
  </si>
  <si>
    <t>eickhje01</t>
  </si>
  <si>
    <t>Jerad</t>
  </si>
  <si>
    <t>Eickhoff</t>
  </si>
  <si>
    <t>12664</t>
  </si>
  <si>
    <t>Eickhoff, Jerad</t>
  </si>
  <si>
    <t>Joe</t>
  </si>
  <si>
    <t>Wieland</t>
  </si>
  <si>
    <t>6109</t>
  </si>
  <si>
    <t>Hisashi</t>
  </si>
  <si>
    <t>Iwakuma</t>
  </si>
  <si>
    <t>13048</t>
  </si>
  <si>
    <t>Refsnyder</t>
  </si>
  <si>
    <t>13770</t>
  </si>
  <si>
    <t>Marwin</t>
  </si>
  <si>
    <t>5497</t>
  </si>
  <si>
    <t>Youkilis</t>
  </si>
  <si>
    <t>1935</t>
  </si>
  <si>
    <t>Verlander</t>
  </si>
  <si>
    <t>8700</t>
  </si>
  <si>
    <t>Andre</t>
  </si>
  <si>
    <t>Rienzo</t>
  </si>
  <si>
    <t>3507</t>
  </si>
  <si>
    <t>Phelps</t>
  </si>
  <si>
    <t>6316</t>
  </si>
  <si>
    <t>starlbu01</t>
  </si>
  <si>
    <t>Bubba</t>
  </si>
  <si>
    <t>Starling</t>
  </si>
  <si>
    <t>Starling, Bubba</t>
  </si>
  <si>
    <t>Garcia</t>
  </si>
  <si>
    <t>4067</t>
  </si>
  <si>
    <t>Quentin</t>
  </si>
  <si>
    <t>6274</t>
  </si>
  <si>
    <t>Bass</t>
  </si>
  <si>
    <t>7982</t>
  </si>
  <si>
    <t>Resop</t>
  </si>
  <si>
    <t>3799</t>
  </si>
  <si>
    <t>Callaspo</t>
  </si>
  <si>
    <t>3336</t>
  </si>
  <si>
    <t>Heisey</t>
  </si>
  <si>
    <t>3978</t>
  </si>
  <si>
    <t>Nyjer</t>
  </si>
  <si>
    <t>Morgan</t>
  </si>
  <si>
    <t>4885</t>
  </si>
  <si>
    <t>Milton</t>
  </si>
  <si>
    <t>Bradley</t>
  </si>
  <si>
    <t>369</t>
  </si>
  <si>
    <t>9948</t>
  </si>
  <si>
    <t>glasnty01</t>
  </si>
  <si>
    <t>Glasnow</t>
  </si>
  <si>
    <t>Glasnow, Tyler</t>
  </si>
  <si>
    <t>Hong-Chih</t>
  </si>
  <si>
    <t>Kuo</t>
  </si>
  <si>
    <t>7016</t>
  </si>
  <si>
    <t>Sweeney</t>
  </si>
  <si>
    <t>6352</t>
  </si>
  <si>
    <t>butlejo04</t>
  </si>
  <si>
    <t>Joey</t>
  </si>
  <si>
    <t>7799</t>
  </si>
  <si>
    <t>butlj002</t>
  </si>
  <si>
    <t>BUTLER19860312A</t>
  </si>
  <si>
    <t>Butler, Joey</t>
  </si>
  <si>
    <t>machije01</t>
  </si>
  <si>
    <t>Jean</t>
  </si>
  <si>
    <t>Machi</t>
  </si>
  <si>
    <t>3220</t>
  </si>
  <si>
    <t>machj002</t>
  </si>
  <si>
    <t>MACHI19830201A</t>
  </si>
  <si>
    <t>Machi, Jean</t>
  </si>
  <si>
    <t>chafian01</t>
  </si>
  <si>
    <t>Chafin</t>
  </si>
  <si>
    <t>12988</t>
  </si>
  <si>
    <t>Chafin, Andrew</t>
  </si>
  <si>
    <t>Tony</t>
  </si>
  <si>
    <t>5053</t>
  </si>
  <si>
    <t>phamto01</t>
  </si>
  <si>
    <t>Tommy Pham</t>
  </si>
  <si>
    <t>Tommy</t>
  </si>
  <si>
    <t>Pham</t>
  </si>
  <si>
    <t>2967</t>
  </si>
  <si>
    <t>Pham, Tommy</t>
  </si>
  <si>
    <t>Ronny</t>
  </si>
  <si>
    <t>Paulino</t>
  </si>
  <si>
    <t>2129</t>
  </si>
  <si>
    <t>Robbie</t>
  </si>
  <si>
    <t>Grossman</t>
  </si>
  <si>
    <t>5254</t>
  </si>
  <si>
    <t>Whitley</t>
  </si>
  <si>
    <t>10982</t>
  </si>
  <si>
    <t>whitc001</t>
  </si>
  <si>
    <t>5653</t>
  </si>
  <si>
    <t>Liam</t>
  </si>
  <si>
    <t>Hendriks</t>
  </si>
  <si>
    <t>3548</t>
  </si>
  <si>
    <t>Greg</t>
  </si>
  <si>
    <t>Burke</t>
  </si>
  <si>
    <t>6282</t>
  </si>
  <si>
    <t>Kiermaier</t>
  </si>
  <si>
    <t>11038</t>
  </si>
  <si>
    <t>Qualls</t>
  </si>
  <si>
    <t>2170</t>
  </si>
  <si>
    <t>Vladimir</t>
  </si>
  <si>
    <t>Guerrero</t>
  </si>
  <si>
    <t>778</t>
  </si>
  <si>
    <t>Rafael</t>
  </si>
  <si>
    <t>Soriano</t>
  </si>
  <si>
    <t>1100</t>
  </si>
  <si>
    <t>Blanton</t>
  </si>
  <si>
    <t>4849</t>
  </si>
  <si>
    <t>La Stella</t>
  </si>
  <si>
    <t>12371</t>
  </si>
  <si>
    <t>lastt001</t>
  </si>
  <si>
    <t>Thomas La Stella</t>
  </si>
  <si>
    <t>Johan</t>
  </si>
  <si>
    <t>Santana</t>
  </si>
  <si>
    <t>755</t>
  </si>
  <si>
    <t>Matusz</t>
  </si>
  <si>
    <t>2646</t>
  </si>
  <si>
    <t>Lohse</t>
  </si>
  <si>
    <t>739</t>
  </si>
  <si>
    <t>Aubrey</t>
  </si>
  <si>
    <t>Huff</t>
  </si>
  <si>
    <t>1213</t>
  </si>
  <si>
    <t>Cooper</t>
  </si>
  <si>
    <t>7752</t>
  </si>
  <si>
    <t>Torres</t>
  </si>
  <si>
    <t>7624</t>
  </si>
  <si>
    <t>Jordan</t>
  </si>
  <si>
    <t>Lyles</t>
  </si>
  <si>
    <t>7593</t>
  </si>
  <si>
    <t>kelake01</t>
  </si>
  <si>
    <t>Keone</t>
  </si>
  <si>
    <t>Kela</t>
  </si>
  <si>
    <t>14696</t>
  </si>
  <si>
    <t>Kela, Keone</t>
  </si>
  <si>
    <t>Denorfia</t>
  </si>
  <si>
    <t>4400</t>
  </si>
  <si>
    <t>saladty01</t>
  </si>
  <si>
    <t>Saladino</t>
  </si>
  <si>
    <t>10807</t>
  </si>
  <si>
    <t>Saladino, Tyler</t>
  </si>
  <si>
    <t>Kipnis</t>
  </si>
  <si>
    <t>9776</t>
  </si>
  <si>
    <t>Bolsinger</t>
  </si>
  <si>
    <t>11137</t>
  </si>
  <si>
    <t>bolsm001</t>
  </si>
  <si>
    <t>Bolsinger, Mike</t>
  </si>
  <si>
    <t>DeSclafani</t>
  </si>
  <si>
    <t>13050</t>
  </si>
  <si>
    <t>desca001</t>
  </si>
  <si>
    <t>Minor</t>
  </si>
  <si>
    <t>10021</t>
  </si>
  <si>
    <t>Bronson</t>
  </si>
  <si>
    <t>Arroyo</t>
  </si>
  <si>
    <t>978</t>
  </si>
  <si>
    <t>Myers</t>
  </si>
  <si>
    <t>962</t>
  </si>
  <si>
    <t>Barnes</t>
  </si>
  <si>
    <t>8718</t>
  </si>
  <si>
    <t>olivehe01</t>
  </si>
  <si>
    <t>Hector Olivera</t>
  </si>
  <si>
    <t>Olivera</t>
  </si>
  <si>
    <t>17528</t>
  </si>
  <si>
    <t>Olivera, Hector</t>
  </si>
  <si>
    <t>Theriot</t>
  </si>
  <si>
    <t>3811</t>
  </si>
  <si>
    <t>Skaggs</t>
  </si>
  <si>
    <t>10190</t>
  </si>
  <si>
    <t>Matzek</t>
  </si>
  <si>
    <t>10058</t>
  </si>
  <si>
    <t>matzt001</t>
  </si>
  <si>
    <t>Jayson</t>
  </si>
  <si>
    <t>Werth</t>
  </si>
  <si>
    <t>1327</t>
  </si>
  <si>
    <t>Russell</t>
  </si>
  <si>
    <t>Branyan</t>
  </si>
  <si>
    <t>370</t>
  </si>
  <si>
    <t>Espinosa</t>
  </si>
  <si>
    <t>9219</t>
  </si>
  <si>
    <t>grayjo01</t>
  </si>
  <si>
    <t>Gray</t>
  </si>
  <si>
    <t>14916</t>
  </si>
  <si>
    <t>Jonathan Gray</t>
  </si>
  <si>
    <t>Gray, Jon</t>
  </si>
  <si>
    <t>Delmon</t>
  </si>
  <si>
    <t>Young</t>
  </si>
  <si>
    <t>2140</t>
  </si>
  <si>
    <t>gonzach01</t>
  </si>
  <si>
    <t>Chi Chi Gonzalez</t>
  </si>
  <si>
    <t>Chi</t>
  </si>
  <si>
    <t>Chi Gonzalez</t>
  </si>
  <si>
    <t>14663</t>
  </si>
  <si>
    <t>Chi Chi Gonz├ílez</t>
  </si>
  <si>
    <t>Chi Gonzalez, Chi</t>
  </si>
  <si>
    <t>Chi-Chi Gonzalez</t>
  </si>
  <si>
    <t>Parker</t>
  </si>
  <si>
    <t>11763</t>
  </si>
  <si>
    <t>parkk001</t>
  </si>
  <si>
    <t>Merchan</t>
  </si>
  <si>
    <t>Yangervis</t>
  </si>
  <si>
    <t>Solarte</t>
  </si>
  <si>
    <t>5352</t>
  </si>
  <si>
    <t>solay001</t>
  </si>
  <si>
    <t>Alfredo</t>
  </si>
  <si>
    <t>Simon</t>
  </si>
  <si>
    <t>2155</t>
  </si>
  <si>
    <t>Constanza</t>
  </si>
  <si>
    <t>6003</t>
  </si>
  <si>
    <t>duvalad01</t>
  </si>
  <si>
    <t>Duvall</t>
  </si>
  <si>
    <t>10950</t>
  </si>
  <si>
    <t>Duvall, Adam</t>
  </si>
  <si>
    <t>Rios</t>
  </si>
  <si>
    <t>2090</t>
  </si>
  <si>
    <t>Gallo</t>
  </si>
  <si>
    <t>14128</t>
  </si>
  <si>
    <t>santado01</t>
  </si>
  <si>
    <t>Domingo</t>
  </si>
  <si>
    <t>10348</t>
  </si>
  <si>
    <t>santd002</t>
  </si>
  <si>
    <t>SANTANA19920805A</t>
  </si>
  <si>
    <t>Santana, Domingo</t>
  </si>
  <si>
    <t>Ciriaco</t>
  </si>
  <si>
    <t>5278</t>
  </si>
  <si>
    <t>Lawrie</t>
  </si>
  <si>
    <t>5247</t>
  </si>
  <si>
    <t>Nolan</t>
  </si>
  <si>
    <t>Reimold</t>
  </si>
  <si>
    <t>3441</t>
  </si>
  <si>
    <t>Davidson</t>
  </si>
  <si>
    <t>7226</t>
  </si>
  <si>
    <t>Gomez</t>
  </si>
  <si>
    <t>4881</t>
  </si>
  <si>
    <t>Inge</t>
  </si>
  <si>
    <t>470</t>
  </si>
  <si>
    <t>Jepsen</t>
  </si>
  <si>
    <t>6475</t>
  </si>
  <si>
    <t>Huston</t>
  </si>
  <si>
    <t>Street</t>
  </si>
  <si>
    <t>8258</t>
  </si>
  <si>
    <t>Josmil</t>
  </si>
  <si>
    <t>Pinto</t>
  </si>
  <si>
    <t>6806</t>
  </si>
  <si>
    <t>Steve</t>
  </si>
  <si>
    <t>Delabar</t>
  </si>
  <si>
    <t>11827</t>
  </si>
  <si>
    <t>LaRoche</t>
  </si>
  <si>
    <t>1904</t>
  </si>
  <si>
    <t>Guillermo</t>
  </si>
  <si>
    <t>Moscoso</t>
  </si>
  <si>
    <t>5106</t>
  </si>
  <si>
    <t>Melvin Upton</t>
  </si>
  <si>
    <t>Upton</t>
  </si>
  <si>
    <t>5015</t>
  </si>
  <si>
    <t>Upton, Melvin</t>
  </si>
  <si>
    <t>Melvin Upton Jr.</t>
  </si>
  <si>
    <t>taylomi02</t>
  </si>
  <si>
    <t>11489</t>
  </si>
  <si>
    <t>taylm002</t>
  </si>
  <si>
    <t>Michael A. Taylor</t>
  </si>
  <si>
    <t>Michael Taylor OF</t>
  </si>
  <si>
    <t>Travis</t>
  </si>
  <si>
    <t>7739</t>
  </si>
  <si>
    <t>fraziecl01</t>
  </si>
  <si>
    <t>Frazier</t>
  </si>
  <si>
    <t>Frazier, Clint</t>
  </si>
  <si>
    <t>Arredondo</t>
  </si>
  <si>
    <t>4722</t>
  </si>
  <si>
    <t>Hutchison</t>
  </si>
  <si>
    <t>10732</t>
  </si>
  <si>
    <t>Andrew Hutchison</t>
  </si>
  <si>
    <t>Jhoulys</t>
  </si>
  <si>
    <t>Chacin</t>
  </si>
  <si>
    <t>2608</t>
  </si>
  <si>
    <t>Jack</t>
  </si>
  <si>
    <t>Hannahan</t>
  </si>
  <si>
    <t>3692</t>
  </si>
  <si>
    <t>Owings</t>
  </si>
  <si>
    <t>10030</t>
  </si>
  <si>
    <t>shiplbr01</t>
  </si>
  <si>
    <t>Braden</t>
  </si>
  <si>
    <t>Shipley</t>
  </si>
  <si>
    <t>Shipley, Braden</t>
  </si>
  <si>
    <t>boydma01</t>
  </si>
  <si>
    <t>Boyd</t>
  </si>
  <si>
    <t>15440</t>
  </si>
  <si>
    <t>Boyd, Matt</t>
  </si>
  <si>
    <t>Kolten</t>
  </si>
  <si>
    <t>Wong</t>
  </si>
  <si>
    <t>12532</t>
  </si>
  <si>
    <t>Molina</t>
  </si>
  <si>
    <t>25</t>
  </si>
  <si>
    <t>berrijo01</t>
  </si>
  <si>
    <t>Berrios</t>
  </si>
  <si>
    <t>Berrios, Jose</t>
  </si>
  <si>
    <t>Didi</t>
  </si>
  <si>
    <t>Gregorius</t>
  </si>
  <si>
    <t>6012</t>
  </si>
  <si>
    <t>Will</t>
  </si>
  <si>
    <t>Venable</t>
  </si>
  <si>
    <t>211</t>
  </si>
  <si>
    <t>zzzzzzz01</t>
  </si>
  <si>
    <t>Last Player</t>
  </si>
  <si>
    <t>Last</t>
  </si>
  <si>
    <t>Player</t>
  </si>
  <si>
    <t>Player, Last</t>
  </si>
  <si>
    <t>Melky</t>
  </si>
  <si>
    <t>Mesa</t>
  </si>
  <si>
    <t>447</t>
  </si>
  <si>
    <t>Dozier</t>
  </si>
  <si>
    <t>9810</t>
  </si>
  <si>
    <t>Byron</t>
  </si>
  <si>
    <t>Buxton</t>
  </si>
  <si>
    <t>14161</t>
  </si>
  <si>
    <t>6589</t>
  </si>
  <si>
    <t>DJ</t>
  </si>
  <si>
    <t>LeMahieu</t>
  </si>
  <si>
    <t>9874</t>
  </si>
  <si>
    <t>McCarthy</t>
  </si>
  <si>
    <t>4662</t>
  </si>
  <si>
    <t>Madison</t>
  </si>
  <si>
    <t>Bumgarner</t>
  </si>
  <si>
    <t>5524</t>
  </si>
  <si>
    <t>Cervelli</t>
  </si>
  <si>
    <t>5275</t>
  </si>
  <si>
    <t>81</t>
  </si>
  <si>
    <t>Kennys</t>
  </si>
  <si>
    <t>12101</t>
  </si>
  <si>
    <t>vargk001</t>
  </si>
  <si>
    <t>Yuniesky</t>
  </si>
  <si>
    <t>Betancourt</t>
  </si>
  <si>
    <t>8585</t>
  </si>
  <si>
    <t>1286</t>
  </si>
  <si>
    <t>Cristhian</t>
  </si>
  <si>
    <t>5337</t>
  </si>
  <si>
    <t>Wil</t>
  </si>
  <si>
    <t>Nieves</t>
  </si>
  <si>
    <t>1556</t>
  </si>
  <si>
    <t>Konerko</t>
  </si>
  <si>
    <t>242</t>
  </si>
  <si>
    <t>Frasor</t>
  </si>
  <si>
    <t>1906</t>
  </si>
  <si>
    <t>garciyi01</t>
  </si>
  <si>
    <t>Yimi</t>
  </si>
  <si>
    <t>12095</t>
  </si>
  <si>
    <t>garcy001</t>
  </si>
  <si>
    <t>GARCIA19900818A</t>
  </si>
  <si>
    <t>Yimi Garc├¡a</t>
  </si>
  <si>
    <t>Garcia, Yimi</t>
  </si>
  <si>
    <t>Gardner</t>
  </si>
  <si>
    <t>9927</t>
  </si>
  <si>
    <t>Juan</t>
  </si>
  <si>
    <t>Pierre</t>
  </si>
  <si>
    <t>443</t>
  </si>
  <si>
    <t>Erasmo</t>
  </si>
  <si>
    <t>10314</t>
  </si>
  <si>
    <t>Edwin</t>
  </si>
  <si>
    <t>Maysonet</t>
  </si>
  <si>
    <t>5735</t>
  </si>
  <si>
    <t>J.B.</t>
  </si>
  <si>
    <t>Shuck</t>
  </si>
  <si>
    <t>6677</t>
  </si>
  <si>
    <t>719</t>
  </si>
  <si>
    <t>Headley</t>
  </si>
  <si>
    <t>4720</t>
  </si>
  <si>
    <t>Salvador</t>
  </si>
  <si>
    <t>7304</t>
  </si>
  <si>
    <t>Colby</t>
  </si>
  <si>
    <t>9893</t>
  </si>
  <si>
    <t>1760</t>
  </si>
  <si>
    <t>severlu01</t>
  </si>
  <si>
    <t>Luis</t>
  </si>
  <si>
    <t>Severino</t>
  </si>
  <si>
    <t>15890</t>
  </si>
  <si>
    <t>Severino, Luis</t>
  </si>
  <si>
    <t>pireljo01</t>
  </si>
  <si>
    <t>Pirela</t>
  </si>
  <si>
    <t>5485</t>
  </si>
  <si>
    <t>pirej001</t>
  </si>
  <si>
    <t>PIRELA19891121A</t>
  </si>
  <si>
    <t>Jos├⌐ Pirela</t>
  </si>
  <si>
    <t>Pirela, Jose</t>
  </si>
  <si>
    <t>Aramis</t>
  </si>
  <si>
    <t>1002</t>
  </si>
  <si>
    <t>Jeurys</t>
  </si>
  <si>
    <t>Familia</t>
  </si>
  <si>
    <t>5114</t>
  </si>
  <si>
    <t>3206</t>
  </si>
  <si>
    <t>Hiroyuki</t>
  </si>
  <si>
    <t>Nakajima</t>
  </si>
  <si>
    <t>14446</t>
  </si>
  <si>
    <t>Alexi</t>
  </si>
  <si>
    <t>Amarista</t>
  </si>
  <si>
    <t>9063</t>
  </si>
  <si>
    <t>Duane</t>
  </si>
  <si>
    <t>Below</t>
  </si>
  <si>
    <t>3124</t>
  </si>
  <si>
    <t>Arthur</t>
  </si>
  <si>
    <t>Rhodes</t>
  </si>
  <si>
    <t>1097</t>
  </si>
  <si>
    <t>Ian</t>
  </si>
  <si>
    <t>Desmond</t>
  </si>
  <si>
    <t>6885</t>
  </si>
  <si>
    <t>iglesra01</t>
  </si>
  <si>
    <t>Raisel Iglesias</t>
  </si>
  <si>
    <t>Raisel</t>
  </si>
  <si>
    <t>Iglesias</t>
  </si>
  <si>
    <t>17130</t>
  </si>
  <si>
    <t>Iglesias, Raisel</t>
  </si>
  <si>
    <t>J.J.</t>
  </si>
  <si>
    <t>Hardy</t>
  </si>
  <si>
    <t>3797</t>
  </si>
  <si>
    <t>Finnegan</t>
  </si>
  <si>
    <t>16208</t>
  </si>
  <si>
    <t>finnb001</t>
  </si>
  <si>
    <t>paulsbe01</t>
  </si>
  <si>
    <t>Ben</t>
  </si>
  <si>
    <t>Paulsen</t>
  </si>
  <si>
    <t>9741</t>
  </si>
  <si>
    <t>paulb001</t>
  </si>
  <si>
    <t>Paulsen, Ben</t>
  </si>
  <si>
    <t>Downs</t>
  </si>
  <si>
    <t>957</t>
  </si>
  <si>
    <t>Storen</t>
  </si>
  <si>
    <t>6983</t>
  </si>
  <si>
    <t>Iannetta</t>
  </si>
  <si>
    <t>8267</t>
  </si>
  <si>
    <t>12775</t>
  </si>
  <si>
    <t>Steven</t>
  </si>
  <si>
    <t>Moya</t>
  </si>
  <si>
    <t>11854</t>
  </si>
  <si>
    <t>moyas001</t>
  </si>
  <si>
    <t>MOYA19910908A</t>
  </si>
  <si>
    <t>Steven Moy├á</t>
  </si>
  <si>
    <t>Wainwright</t>
  </si>
  <si>
    <t>2233</t>
  </si>
  <si>
    <t>Yelich</t>
  </si>
  <si>
    <t>11477</t>
  </si>
  <si>
    <t>Adeiny</t>
  </si>
  <si>
    <t>Hechavarria</t>
  </si>
  <si>
    <t>10459</t>
  </si>
  <si>
    <t>Duffy</t>
  </si>
  <si>
    <t>3542</t>
  </si>
  <si>
    <t>Leake</t>
  </si>
  <si>
    <t>10130</t>
  </si>
  <si>
    <t>Carpenter</t>
  </si>
  <si>
    <t>9244</t>
  </si>
  <si>
    <t>Korecky</t>
  </si>
  <si>
    <t>4608</t>
  </si>
  <si>
    <t>Miley</t>
  </si>
  <si>
    <t>8779</t>
  </si>
  <si>
    <t>Oscar</t>
  </si>
  <si>
    <t>Taveras</t>
  </si>
  <si>
    <t>11173</t>
  </si>
  <si>
    <t>taveo001</t>
  </si>
  <si>
    <t>4300</t>
  </si>
  <si>
    <t>Emilio</t>
  </si>
  <si>
    <t>Bonifacio</t>
  </si>
  <si>
    <t>4054</t>
  </si>
  <si>
    <t>Bay</t>
  </si>
  <si>
    <t>1717</t>
  </si>
  <si>
    <t>Laynce</t>
  </si>
  <si>
    <t>Nix</t>
  </si>
  <si>
    <t>1766</t>
  </si>
  <si>
    <t>4270</t>
  </si>
  <si>
    <t>Grilli</t>
  </si>
  <si>
    <t>521</t>
  </si>
  <si>
    <t>LaPorta</t>
  </si>
  <si>
    <t>2280</t>
  </si>
  <si>
    <t>Chipper</t>
  </si>
  <si>
    <t>97</t>
  </si>
  <si>
    <t>Revere</t>
  </si>
  <si>
    <t>4712</t>
  </si>
  <si>
    <t>10466</t>
  </si>
  <si>
    <t>4301</t>
  </si>
  <si>
    <t>Hiroki</t>
  </si>
  <si>
    <t>Kuroda</t>
  </si>
  <si>
    <t>3283</t>
  </si>
  <si>
    <t>Avisail</t>
  </si>
  <si>
    <t>5760</t>
  </si>
  <si>
    <t>Watson</t>
  </si>
  <si>
    <t>3132</t>
  </si>
  <si>
    <t>Gil</t>
  </si>
  <si>
    <t>Meche</t>
  </si>
  <si>
    <t>1089</t>
  </si>
  <si>
    <t>7896</t>
  </si>
  <si>
    <t>Franklin</t>
  </si>
  <si>
    <t>5088</t>
  </si>
  <si>
    <t>Jerry</t>
  </si>
  <si>
    <t>Hairston</t>
  </si>
  <si>
    <t>144</t>
  </si>
  <si>
    <t>Thornton</t>
  </si>
  <si>
    <t>1918</t>
  </si>
  <si>
    <t>Jarred</t>
  </si>
  <si>
    <t>Cosart</t>
  </si>
  <si>
    <t>10304</t>
  </si>
  <si>
    <t>Masahiro</t>
  </si>
  <si>
    <t>Tanaka</t>
  </si>
  <si>
    <t>15764</t>
  </si>
  <si>
    <t>tanam001</t>
  </si>
  <si>
    <t>Eckstein</t>
  </si>
  <si>
    <t>10</t>
  </si>
  <si>
    <t>Scheppers</t>
  </si>
  <si>
    <t>10267</t>
  </si>
  <si>
    <t>Maikel</t>
  </si>
  <si>
    <t>Franco</t>
  </si>
  <si>
    <t>12179</t>
  </si>
  <si>
    <t>franm004</t>
  </si>
  <si>
    <t>Ortiz</t>
  </si>
  <si>
    <t>745</t>
  </si>
  <si>
    <t>Pat</t>
  </si>
  <si>
    <t>Burrell</t>
  </si>
  <si>
    <t>949</t>
  </si>
  <si>
    <t>Morel</t>
  </si>
  <si>
    <t>6402</t>
  </si>
  <si>
    <t>adamecr01</t>
  </si>
  <si>
    <t>Adames</t>
  </si>
  <si>
    <t>6013</t>
  </si>
  <si>
    <t>Adames, Cristhian</t>
  </si>
  <si>
    <t>Mather</t>
  </si>
  <si>
    <t>3714</t>
  </si>
  <si>
    <t>Cron</t>
  </si>
  <si>
    <t>12546</t>
  </si>
  <si>
    <t>cronc002</t>
  </si>
  <si>
    <t>Eric</t>
  </si>
  <si>
    <t>Sogard</t>
  </si>
  <si>
    <t>7927</t>
  </si>
  <si>
    <t>Yu</t>
  </si>
  <si>
    <t>Darvish</t>
  </si>
  <si>
    <t>13074</t>
  </si>
  <si>
    <t>duffety01</t>
  </si>
  <si>
    <t>Duffey</t>
  </si>
  <si>
    <t>13758</t>
  </si>
  <si>
    <t>Duffey, Tyler</t>
  </si>
  <si>
    <t>7287</t>
  </si>
  <si>
    <t>Dale</t>
  </si>
  <si>
    <t>Thayer</t>
  </si>
  <si>
    <t>5032</t>
  </si>
  <si>
    <t>8350</t>
  </si>
  <si>
    <t>Danks</t>
  </si>
  <si>
    <t>6329</t>
  </si>
  <si>
    <t>McGehee</t>
  </si>
  <si>
    <t>6086</t>
  </si>
  <si>
    <t>Gregerson</t>
  </si>
  <si>
    <t>4090</t>
  </si>
  <si>
    <t>zimmeky01</t>
  </si>
  <si>
    <t>Zimmer</t>
  </si>
  <si>
    <t>sa621853</t>
  </si>
  <si>
    <t>Zimmer, Kyle</t>
  </si>
  <si>
    <t>Norris</t>
  </si>
  <si>
    <t>13475</t>
  </si>
  <si>
    <t>norrd002</t>
  </si>
  <si>
    <t>Edgin</t>
  </si>
  <si>
    <t>10796</t>
  </si>
  <si>
    <t>Oberholtzer</t>
  </si>
  <si>
    <t>3855</t>
  </si>
  <si>
    <t>7474</t>
  </si>
  <si>
    <t>10047</t>
  </si>
  <si>
    <t>Tim</t>
  </si>
  <si>
    <t>921</t>
  </si>
  <si>
    <t>Kershaw</t>
  </si>
  <si>
    <t>2036</t>
  </si>
  <si>
    <t>Lidge</t>
  </si>
  <si>
    <t>563</t>
  </si>
  <si>
    <t>Esmil</t>
  </si>
  <si>
    <t>Rogers</t>
  </si>
  <si>
    <t>6317</t>
  </si>
  <si>
    <t>2167</t>
  </si>
  <si>
    <t>Green</t>
  </si>
  <si>
    <t>9147</t>
  </si>
  <si>
    <t>Byrdak</t>
  </si>
  <si>
    <t>1995</t>
  </si>
  <si>
    <t>Vidal</t>
  </si>
  <si>
    <t>Nuno</t>
  </si>
  <si>
    <t>9674</t>
  </si>
  <si>
    <t>Price</t>
  </si>
  <si>
    <t>3184</t>
  </si>
  <si>
    <t>Edward</t>
  </si>
  <si>
    <t>Mujica</t>
  </si>
  <si>
    <t>3970</t>
  </si>
  <si>
    <t>Norberto</t>
  </si>
  <si>
    <t>8432</t>
  </si>
  <si>
    <t>Johnny</t>
  </si>
  <si>
    <t>Cueto</t>
  </si>
  <si>
    <t>6893</t>
  </si>
  <si>
    <t>Jaime</t>
  </si>
  <si>
    <t>8137</t>
  </si>
  <si>
    <t>Leonys</t>
  </si>
  <si>
    <t>11846</t>
  </si>
  <si>
    <t>1274</t>
  </si>
  <si>
    <t>Andy</t>
  </si>
  <si>
    <t>Pettitte</t>
  </si>
  <si>
    <t>840</t>
  </si>
  <si>
    <t>Shelley</t>
  </si>
  <si>
    <t>Duncan</t>
  </si>
  <si>
    <t>3620</t>
  </si>
  <si>
    <t>Goins</t>
  </si>
  <si>
    <t>9807</t>
  </si>
  <si>
    <t>Silva</t>
  </si>
  <si>
    <t>973</t>
  </si>
  <si>
    <t>Yasiel</t>
  </si>
  <si>
    <t>Puig</t>
  </si>
  <si>
    <t>14225</t>
  </si>
  <si>
    <t>Stroman</t>
  </si>
  <si>
    <t>13431</t>
  </si>
  <si>
    <t>strom001</t>
  </si>
  <si>
    <t>Skipworth</t>
  </si>
  <si>
    <t>5298</t>
  </si>
  <si>
    <t>Olivo</t>
  </si>
  <si>
    <t>1638</t>
  </si>
  <si>
    <t>Peter</t>
  </si>
  <si>
    <t>Bourjos</t>
  </si>
  <si>
    <t>2578</t>
  </si>
  <si>
    <t>3959</t>
  </si>
  <si>
    <t>Felix</t>
  </si>
  <si>
    <t>Pie</t>
  </si>
  <si>
    <t>3751</t>
  </si>
  <si>
    <t>Barry</t>
  </si>
  <si>
    <t>Enright</t>
  </si>
  <si>
    <t>2412</t>
  </si>
  <si>
    <t>plaweke01</t>
  </si>
  <si>
    <t>Plawecki</t>
  </si>
  <si>
    <t>13807</t>
  </si>
  <si>
    <t>PLAWECKI19910226A</t>
  </si>
  <si>
    <t>Plawecki, Kevin</t>
  </si>
  <si>
    <t>11682</t>
  </si>
  <si>
    <t>Ernesto</t>
  </si>
  <si>
    <t>Mejia</t>
  </si>
  <si>
    <t>Troy</t>
  </si>
  <si>
    <t>Patton</t>
  </si>
  <si>
    <t>8368</t>
  </si>
  <si>
    <t>Farquhar</t>
  </si>
  <si>
    <t>8501</t>
  </si>
  <si>
    <t>Bailey</t>
  </si>
  <si>
    <t>1368</t>
  </si>
  <si>
    <t>Hellickson</t>
  </si>
  <si>
    <t>4371</t>
  </si>
  <si>
    <t>Peacock</t>
  </si>
  <si>
    <t>5401</t>
  </si>
  <si>
    <t>Bourn</t>
  </si>
  <si>
    <t>6387</t>
  </si>
  <si>
    <t>Bautista</t>
  </si>
  <si>
    <t>1887</t>
  </si>
  <si>
    <t>Morris</t>
  </si>
  <si>
    <t>10234</t>
  </si>
  <si>
    <t>piscost01</t>
  </si>
  <si>
    <t>Stephen</t>
  </si>
  <si>
    <t>Piscotty</t>
  </si>
  <si>
    <t>13367</t>
  </si>
  <si>
    <t>Piscotty, Stephen</t>
  </si>
  <si>
    <t>Rex</t>
  </si>
  <si>
    <t>Brothers</t>
  </si>
  <si>
    <t>9794</t>
  </si>
  <si>
    <t>Zack</t>
  </si>
  <si>
    <t>Cozart</t>
  </si>
  <si>
    <t>2616</t>
  </si>
  <si>
    <t>Zambrano</t>
  </si>
  <si>
    <t>305</t>
  </si>
  <si>
    <t>Ender</t>
  </si>
  <si>
    <t>Inciarte</t>
  </si>
  <si>
    <t>4922</t>
  </si>
  <si>
    <t>incie001</t>
  </si>
  <si>
    <t>Ackley</t>
  </si>
  <si>
    <t>10099</t>
  </si>
  <si>
    <t>Gose</t>
  </si>
  <si>
    <t>5097</t>
  </si>
  <si>
    <t>birdgr01</t>
  </si>
  <si>
    <t>Bird</t>
  </si>
  <si>
    <t>14131</t>
  </si>
  <si>
    <t>Gregory Bird</t>
  </si>
  <si>
    <t>Bird, Greg</t>
  </si>
  <si>
    <t>Sipp</t>
  </si>
  <si>
    <t>8280</t>
  </si>
  <si>
    <t>1076</t>
  </si>
  <si>
    <t>Tomlin</t>
  </si>
  <si>
    <t>9388</t>
  </si>
  <si>
    <t>Tsuyoshi</t>
  </si>
  <si>
    <t>Wada</t>
  </si>
  <si>
    <t>13046</t>
  </si>
  <si>
    <t>wadat001</t>
  </si>
  <si>
    <t>Junichi</t>
  </si>
  <si>
    <t>Tazawa</t>
  </si>
  <si>
    <t>4079</t>
  </si>
  <si>
    <t>Vogelsong</t>
  </si>
  <si>
    <t>1011</t>
  </si>
  <si>
    <t>Masset</t>
  </si>
  <si>
    <t>7267</t>
  </si>
  <si>
    <t>DeWayne</t>
  </si>
  <si>
    <t>Wise</t>
  </si>
  <si>
    <t>1554</t>
  </si>
  <si>
    <t>Wise, Dewayne</t>
  </si>
  <si>
    <t>Cobb</t>
  </si>
  <si>
    <t>6562</t>
  </si>
  <si>
    <t>diazja01</t>
  </si>
  <si>
    <t>Jairo</t>
  </si>
  <si>
    <t>Diaz</t>
  </si>
  <si>
    <t>12774</t>
  </si>
  <si>
    <t>Diaz, Jairo</t>
  </si>
  <si>
    <t>Lindor</t>
  </si>
  <si>
    <t>12916</t>
  </si>
  <si>
    <t>vizcaar01</t>
  </si>
  <si>
    <t>Arodys</t>
  </si>
  <si>
    <t>Vizcaino</t>
  </si>
  <si>
    <t>5498</t>
  </si>
  <si>
    <t>Vizcaino, Arodys</t>
  </si>
  <si>
    <t>Paco</t>
  </si>
  <si>
    <t>13398</t>
  </si>
  <si>
    <t>Gregg</t>
  </si>
  <si>
    <t>1793</t>
  </si>
  <si>
    <t>Lough</t>
  </si>
  <si>
    <t>7215</t>
  </si>
  <si>
    <t>Worth</t>
  </si>
  <si>
    <t>198</t>
  </si>
  <si>
    <t>9241</t>
  </si>
  <si>
    <t>Guillen</t>
  </si>
  <si>
    <t>57</t>
  </si>
  <si>
    <t>1642</t>
  </si>
  <si>
    <t>Stinson</t>
  </si>
  <si>
    <t>3219</t>
  </si>
  <si>
    <t>Grimm</t>
  </si>
  <si>
    <t>11720</t>
  </si>
  <si>
    <t>Pujols</t>
  </si>
  <si>
    <t>1177</t>
  </si>
  <si>
    <t>Sheets</t>
  </si>
  <si>
    <t>710</t>
  </si>
  <si>
    <t>spangco01</t>
  </si>
  <si>
    <t>Spangenberg</t>
  </si>
  <si>
    <t>12294</t>
  </si>
  <si>
    <t>spanc001</t>
  </si>
  <si>
    <t>SPANGENBERG19910316A</t>
  </si>
  <si>
    <t>Spangenberg, Cory</t>
  </si>
  <si>
    <t>Ethier</t>
  </si>
  <si>
    <t>6265</t>
  </si>
  <si>
    <t>Kristopher</t>
  </si>
  <si>
    <t>Negron</t>
  </si>
  <si>
    <t>5306</t>
  </si>
  <si>
    <t>Kris Negron</t>
  </si>
  <si>
    <t>negrk001</t>
  </si>
  <si>
    <t>NEGRON19860201A</t>
  </si>
  <si>
    <t>Lucas</t>
  </si>
  <si>
    <t>Harrell</t>
  </si>
  <si>
    <t>7541</t>
  </si>
  <si>
    <t>Marmol</t>
  </si>
  <si>
    <t>2790</t>
  </si>
  <si>
    <t>barnhtu01</t>
  </si>
  <si>
    <t>Tucker</t>
  </si>
  <si>
    <t>Barnhart</t>
  </si>
  <si>
    <t>10200</t>
  </si>
  <si>
    <t>Barnhart, Tucker</t>
  </si>
  <si>
    <t>Doumit</t>
  </si>
  <si>
    <t>2113</t>
  </si>
  <si>
    <t>Farnsworth</t>
  </si>
  <si>
    <t>278</t>
  </si>
  <si>
    <t>Hawpe</t>
  </si>
  <si>
    <t>1885</t>
  </si>
  <si>
    <t>foltymi01</t>
  </si>
  <si>
    <t>Foltynewicz</t>
  </si>
  <si>
    <t>10811</t>
  </si>
  <si>
    <t>foltm001</t>
  </si>
  <si>
    <t>FOLTYNEWICZ19911007A</t>
  </si>
  <si>
    <t>Foltynewicz, Mike</t>
  </si>
  <si>
    <t>Derrek</t>
  </si>
  <si>
    <t>Lee</t>
  </si>
  <si>
    <t>525</t>
  </si>
  <si>
    <t>McPherson</t>
  </si>
  <si>
    <t>5009</t>
  </si>
  <si>
    <t>Kazmir</t>
  </si>
  <si>
    <t>4897</t>
  </si>
  <si>
    <t>Kennedy</t>
  </si>
  <si>
    <t>19</t>
  </si>
  <si>
    <t>Zobrist</t>
  </si>
  <si>
    <t>7435</t>
  </si>
  <si>
    <t>Erlin</t>
  </si>
  <si>
    <t>10354</t>
  </si>
  <si>
    <t>Jackie</t>
  </si>
  <si>
    <t>Bradley Jr.</t>
  </si>
  <si>
    <t>12984</t>
  </si>
  <si>
    <t>Bradley Jr., Jackie</t>
  </si>
  <si>
    <t>5213</t>
  </si>
  <si>
    <t>Joba</t>
  </si>
  <si>
    <t>Chamberlain</t>
  </si>
  <si>
    <t>2692</t>
  </si>
  <si>
    <t>Kemp</t>
  </si>
  <si>
    <t>5631</t>
  </si>
  <si>
    <t>Alvarez</t>
  </si>
  <si>
    <t>5358</t>
  </si>
  <si>
    <t>Pablo</t>
  </si>
  <si>
    <t>Sandoval</t>
  </si>
  <si>
    <t>5409</t>
  </si>
  <si>
    <t>Fernandez</t>
  </si>
  <si>
    <t>11530</t>
  </si>
  <si>
    <t>Ogando</t>
  </si>
  <si>
    <t>10261</t>
  </si>
  <si>
    <t>Sanchez</t>
  </si>
  <si>
    <t>2966</t>
  </si>
  <si>
    <t>Enerio</t>
  </si>
  <si>
    <t>Del Rosario</t>
  </si>
  <si>
    <t>4204</t>
  </si>
  <si>
    <t>Ken</t>
  </si>
  <si>
    <t>Giles</t>
  </si>
  <si>
    <t>12910</t>
  </si>
  <si>
    <t>gilek001</t>
  </si>
  <si>
    <t>andrima01</t>
  </si>
  <si>
    <t>Andriese</t>
  </si>
  <si>
    <t>12022</t>
  </si>
  <si>
    <t>Andriese, Matt</t>
  </si>
  <si>
    <t>1551</t>
  </si>
  <si>
    <t>Darwin</t>
  </si>
  <si>
    <t>Barney</t>
  </si>
  <si>
    <t>2430</t>
  </si>
  <si>
    <t>morgaad01</t>
  </si>
  <si>
    <t>12580</t>
  </si>
  <si>
    <t>Morgan, Adam</t>
  </si>
  <si>
    <t>Pena</t>
  </si>
  <si>
    <t>3231</t>
  </si>
  <si>
    <t>Walden</t>
  </si>
  <si>
    <t>3271</t>
  </si>
  <si>
    <t>Carreno</t>
  </si>
  <si>
    <t>2746</t>
  </si>
  <si>
    <t>friasca01</t>
  </si>
  <si>
    <t>Frias</t>
  </si>
  <si>
    <t>3547</t>
  </si>
  <si>
    <t>friac001</t>
  </si>
  <si>
    <t>Carlos Fr├¡as</t>
  </si>
  <si>
    <t>Frias, Carlos</t>
  </si>
  <si>
    <t>Stubbs</t>
  </si>
  <si>
    <t>9328</t>
  </si>
  <si>
    <t>Lyle</t>
  </si>
  <si>
    <t>Overbay</t>
  </si>
  <si>
    <t>1617</t>
  </si>
  <si>
    <t>Aaron</t>
  </si>
  <si>
    <t>Loup</t>
  </si>
  <si>
    <t>10343</t>
  </si>
  <si>
    <t>Griffin</t>
  </si>
  <si>
    <t>11132</t>
  </si>
  <si>
    <t>Cesar</t>
  </si>
  <si>
    <t>3357</t>
  </si>
  <si>
    <t>Abraham</t>
  </si>
  <si>
    <t>5486</t>
  </si>
  <si>
    <t>Norichika</t>
  </si>
  <si>
    <t>Aoki</t>
  </si>
  <si>
    <t>13075</t>
  </si>
  <si>
    <t>Aoki, Nori</t>
  </si>
  <si>
    <t>Lannan</t>
  </si>
  <si>
    <t>7080</t>
  </si>
  <si>
    <t>1244</t>
  </si>
  <si>
    <t>Hinske</t>
  </si>
  <si>
    <t>1305</t>
  </si>
  <si>
    <t>7570</t>
  </si>
  <si>
    <t>8989</t>
  </si>
  <si>
    <t>Corey</t>
  </si>
  <si>
    <t>Dickerson</t>
  </si>
  <si>
    <t>10762</t>
  </si>
  <si>
    <t>Panik</t>
  </si>
  <si>
    <t>11936</t>
  </si>
  <si>
    <t>panij002</t>
  </si>
  <si>
    <t>Lincecum</t>
  </si>
  <si>
    <t>5705</t>
  </si>
  <si>
    <t>jimenlu02</t>
  </si>
  <si>
    <t>Jimenez</t>
  </si>
  <si>
    <t>6341</t>
  </si>
  <si>
    <t>jimel002</t>
  </si>
  <si>
    <t>JIMENEZ19880118A</t>
  </si>
  <si>
    <t>Luis Jim├⌐nez</t>
  </si>
  <si>
    <t>Jimenez, Luis</t>
  </si>
  <si>
    <t>Kris</t>
  </si>
  <si>
    <t>Medlen</t>
  </si>
  <si>
    <t>9417</t>
  </si>
  <si>
    <t>Darin</t>
  </si>
  <si>
    <t>Mastroianni</t>
  </si>
  <si>
    <t>7316</t>
  </si>
  <si>
    <t>Dillard</t>
  </si>
  <si>
    <t>5518</t>
  </si>
  <si>
    <t>schwaky01</t>
  </si>
  <si>
    <t>Schwarber</t>
  </si>
  <si>
    <t>16478</t>
  </si>
  <si>
    <t>Schwarber, Kyle</t>
  </si>
  <si>
    <t>4606</t>
  </si>
  <si>
    <t>Kluber</t>
  </si>
  <si>
    <t>2429</t>
  </si>
  <si>
    <t>Reyes</t>
  </si>
  <si>
    <t>1736</t>
  </si>
  <si>
    <t>1070</t>
  </si>
  <si>
    <t>Jarrod</t>
  </si>
  <si>
    <t>4913</t>
  </si>
  <si>
    <t>Capuano</t>
  </si>
  <si>
    <t>1701</t>
  </si>
  <si>
    <t>Marquis</t>
  </si>
  <si>
    <t>105</t>
  </si>
  <si>
    <t>Jim</t>
  </si>
  <si>
    <t>7458</t>
  </si>
  <si>
    <t>Curtis</t>
  </si>
  <si>
    <t>Granderson</t>
  </si>
  <si>
    <t>4747</t>
  </si>
  <si>
    <t>Bill</t>
  </si>
  <si>
    <t>Hall</t>
  </si>
  <si>
    <t>1605</t>
  </si>
  <si>
    <t>945</t>
  </si>
  <si>
    <t>Kozma</t>
  </si>
  <si>
    <t>2539</t>
  </si>
  <si>
    <t>Bartolo</t>
  </si>
  <si>
    <t>375</t>
  </si>
  <si>
    <t>DeRosa</t>
  </si>
  <si>
    <t>1392</t>
  </si>
  <si>
    <t>9767</t>
  </si>
  <si>
    <t>jonej005</t>
  </si>
  <si>
    <t>Thatcher</t>
  </si>
  <si>
    <t>4620</t>
  </si>
  <si>
    <t>Avilan</t>
  </si>
  <si>
    <t>2882</t>
  </si>
  <si>
    <t>Hanigan</t>
  </si>
  <si>
    <t>4952</t>
  </si>
  <si>
    <t>Wall</t>
  </si>
  <si>
    <t>4436</t>
  </si>
  <si>
    <t>Caleb</t>
  </si>
  <si>
    <t>7087</t>
  </si>
  <si>
    <t>josec002</t>
  </si>
  <si>
    <t>owenshe02</t>
  </si>
  <si>
    <t>Owens</t>
  </si>
  <si>
    <t>13143</t>
  </si>
  <si>
    <t>Owens, Henry</t>
  </si>
  <si>
    <t>Phil</t>
  </si>
  <si>
    <t>Coke</t>
  </si>
  <si>
    <t>5535</t>
  </si>
  <si>
    <t>Wheeler</t>
  </si>
  <si>
    <t>10310</t>
  </si>
  <si>
    <t>1191</t>
  </si>
  <si>
    <t>Vinnie</t>
  </si>
  <si>
    <t>Chulk</t>
  </si>
  <si>
    <t>1838</t>
  </si>
  <si>
    <t>Reed</t>
  </si>
  <si>
    <t>1702</t>
  </si>
  <si>
    <t>McCoy</t>
  </si>
  <si>
    <t>4583</t>
  </si>
  <si>
    <t>Altuve</t>
  </si>
  <si>
    <t>5417</t>
  </si>
  <si>
    <t>Baker</t>
  </si>
  <si>
    <t>6176</t>
  </si>
  <si>
    <t>5903</t>
  </si>
  <si>
    <t>785</t>
  </si>
  <si>
    <t>2714</t>
  </si>
  <si>
    <t>Salas</t>
  </si>
  <si>
    <t>4971</t>
  </si>
  <si>
    <t>Shin-Soo</t>
  </si>
  <si>
    <t>Choo</t>
  </si>
  <si>
    <t>3174</t>
  </si>
  <si>
    <t>Shin-soo Choo</t>
  </si>
  <si>
    <t>Affeldt</t>
  </si>
  <si>
    <t>583</t>
  </si>
  <si>
    <t>judgeaa01</t>
  </si>
  <si>
    <t>Judge</t>
  </si>
  <si>
    <t>Judge, Aaron</t>
  </si>
  <si>
    <t>Garin</t>
  </si>
  <si>
    <t>Cecchini</t>
  </si>
  <si>
    <t>11608</t>
  </si>
  <si>
    <t>ceccg001</t>
  </si>
  <si>
    <t>Jennings</t>
  </si>
  <si>
    <t>1965</t>
  </si>
  <si>
    <t>Ervin</t>
  </si>
  <si>
    <t>3200</t>
  </si>
  <si>
    <t>Miles</t>
  </si>
  <si>
    <t>1844</t>
  </si>
  <si>
    <t>Zunino</t>
  </si>
  <si>
    <t>13265</t>
  </si>
  <si>
    <t>Neal</t>
  </si>
  <si>
    <t>9461</t>
  </si>
  <si>
    <t>Zimmerman</t>
  </si>
  <si>
    <t>4220</t>
  </si>
  <si>
    <t>Mendoza</t>
  </si>
  <si>
    <t>3126</t>
  </si>
  <si>
    <t>Choice</t>
  </si>
  <si>
    <t>11376</t>
  </si>
  <si>
    <t>harvehu01</t>
  </si>
  <si>
    <t>Hunter</t>
  </si>
  <si>
    <t>Harvery</t>
  </si>
  <si>
    <t>Harvey, Hunter</t>
  </si>
  <si>
    <t>Harvery, Hunter</t>
  </si>
  <si>
    <t>Philip</t>
  </si>
  <si>
    <t>Humber</t>
  </si>
  <si>
    <t>8586</t>
  </si>
  <si>
    <t>Cliff</t>
  </si>
  <si>
    <t>Pennington</t>
  </si>
  <si>
    <t>3395</t>
  </si>
  <si>
    <t>Feldman</t>
  </si>
  <si>
    <t>6283</t>
  </si>
  <si>
    <t>Van Slyke</t>
  </si>
  <si>
    <t>4365</t>
  </si>
  <si>
    <t>Scutaro</t>
  </si>
  <si>
    <t>1555</t>
  </si>
  <si>
    <t>Mota</t>
  </si>
  <si>
    <t>1467</t>
  </si>
  <si>
    <t>Valverde</t>
  </si>
  <si>
    <t>1726</t>
  </si>
  <si>
    <t>altheaa01</t>
  </si>
  <si>
    <t>Altherr</t>
  </si>
  <si>
    <t>11270</t>
  </si>
  <si>
    <t>Altherr, Aaron</t>
  </si>
  <si>
    <t>2481</t>
  </si>
  <si>
    <t>Pelfrey</t>
  </si>
  <si>
    <t>5203</t>
  </si>
  <si>
    <t>Phegley</t>
  </si>
  <si>
    <t>9308</t>
  </si>
  <si>
    <t>Quackenbush</t>
  </si>
  <si>
    <t>12360</t>
  </si>
  <si>
    <t>quack001</t>
  </si>
  <si>
    <t>Coghlan</t>
  </si>
  <si>
    <t>6878</t>
  </si>
  <si>
    <t>Punto</t>
  </si>
  <si>
    <t>1429</t>
  </si>
  <si>
    <t>Turner</t>
  </si>
  <si>
    <t>5235</t>
  </si>
  <si>
    <t>Cano</t>
  </si>
  <si>
    <t>3269</t>
  </si>
  <si>
    <t>7146</t>
  </si>
  <si>
    <t>Pryor</t>
  </si>
  <si>
    <t>10663</t>
  </si>
  <si>
    <t>Guyer</t>
  </si>
  <si>
    <t>2636</t>
  </si>
  <si>
    <t>Tuffy</t>
  </si>
  <si>
    <t>Gosewisch</t>
  </si>
  <si>
    <t>5277</t>
  </si>
  <si>
    <t>uriasju01</t>
  </si>
  <si>
    <t>Julio</t>
  </si>
  <si>
    <t>Urias</t>
  </si>
  <si>
    <t>Urias, Julio</t>
  </si>
  <si>
    <t>Spilborghs</t>
  </si>
  <si>
    <t>4521</t>
  </si>
  <si>
    <t>773</t>
  </si>
  <si>
    <t>10556</t>
  </si>
  <si>
    <t>Rivera</t>
  </si>
  <si>
    <t>843</t>
  </si>
  <si>
    <t>Burnett</t>
  </si>
  <si>
    <t>512</t>
  </si>
  <si>
    <t>Dyson</t>
  </si>
  <si>
    <t>11710</t>
  </si>
  <si>
    <t>Vincent</t>
  </si>
  <si>
    <t>7555</t>
  </si>
  <si>
    <t>Yan</t>
  </si>
  <si>
    <t>9627</t>
  </si>
  <si>
    <t>Rowand</t>
  </si>
  <si>
    <t>254</t>
  </si>
  <si>
    <t>Capps</t>
  </si>
  <si>
    <t>4788</t>
  </si>
  <si>
    <t>Markakis</t>
  </si>
  <si>
    <t>5930</t>
  </si>
  <si>
    <t>Vance</t>
  </si>
  <si>
    <t>Worley</t>
  </si>
  <si>
    <t>6435</t>
  </si>
  <si>
    <t>harriwi10</t>
  </si>
  <si>
    <t>Harris</t>
  </si>
  <si>
    <t>3192</t>
  </si>
  <si>
    <t>harrw002</t>
  </si>
  <si>
    <t>HARRIS19840828A</t>
  </si>
  <si>
    <t>Harris, Will</t>
  </si>
  <si>
    <t>Wood</t>
  </si>
  <si>
    <t>6592</t>
  </si>
  <si>
    <t>Sandy</t>
  </si>
  <si>
    <t>Leon</t>
  </si>
  <si>
    <t>5273</t>
  </si>
  <si>
    <t>Gio</t>
  </si>
  <si>
    <t>7448</t>
  </si>
  <si>
    <t>Olt</t>
  </si>
  <si>
    <t>10698</t>
  </si>
  <si>
    <t>Ottavino</t>
  </si>
  <si>
    <t>1247</t>
  </si>
  <si>
    <t>Collins</t>
  </si>
  <si>
    <t>3164</t>
  </si>
  <si>
    <t>crickky01</t>
  </si>
  <si>
    <t>Crick</t>
  </si>
  <si>
    <t>Crick, Kyle</t>
  </si>
  <si>
    <t>Peraza</t>
  </si>
  <si>
    <t>13593</t>
  </si>
  <si>
    <t>Jos├⌐ Peraza</t>
  </si>
  <si>
    <t>Peavy</t>
  </si>
  <si>
    <t>1051</t>
  </si>
  <si>
    <t>Dickson</t>
  </si>
  <si>
    <t>6979</t>
  </si>
  <si>
    <t>2557</t>
  </si>
  <si>
    <t>10185</t>
  </si>
  <si>
    <t>Koji</t>
  </si>
  <si>
    <t>Uehara</t>
  </si>
  <si>
    <t>9227</t>
  </si>
  <si>
    <t>2495</t>
  </si>
  <si>
    <t>Moylan</t>
  </si>
  <si>
    <t>4891</t>
  </si>
  <si>
    <t>Loney</t>
  </si>
  <si>
    <t>4556</t>
  </si>
  <si>
    <t>Talbot</t>
  </si>
  <si>
    <t>4961</t>
  </si>
  <si>
    <t>6485</t>
  </si>
  <si>
    <t>9393</t>
  </si>
  <si>
    <t>Moore</t>
  </si>
  <si>
    <t>4390</t>
  </si>
  <si>
    <t>Putz</t>
  </si>
  <si>
    <t>1795</t>
  </si>
  <si>
    <t>Coello</t>
  </si>
  <si>
    <t>1149</t>
  </si>
  <si>
    <t>Parmelee</t>
  </si>
  <si>
    <t>2554</t>
  </si>
  <si>
    <t>Chris Parmalee</t>
  </si>
  <si>
    <t>Wilton</t>
  </si>
  <si>
    <t>Lopez</t>
  </si>
  <si>
    <t>4227</t>
  </si>
  <si>
    <t>Eaton</t>
  </si>
  <si>
    <t>11205</t>
  </si>
  <si>
    <t>1908</t>
  </si>
  <si>
    <t>Castro</t>
  </si>
  <si>
    <t>8722</t>
  </si>
  <si>
    <t>Neshek</t>
  </si>
  <si>
    <t>4682</t>
  </si>
  <si>
    <t>Pridie</t>
  </si>
  <si>
    <t>4611</t>
  </si>
  <si>
    <t>Buchanan</t>
  </si>
  <si>
    <t>11176</t>
  </si>
  <si>
    <t>buchd001</t>
  </si>
  <si>
    <t>Aardsma</t>
  </si>
  <si>
    <t>1902</t>
  </si>
  <si>
    <t>Cotts</t>
  </si>
  <si>
    <t>1797</t>
  </si>
  <si>
    <t>Blevins</t>
  </si>
  <si>
    <t>7841</t>
  </si>
  <si>
    <t>Warren</t>
  </si>
  <si>
    <t>9029</t>
  </si>
  <si>
    <t>shawtr01</t>
  </si>
  <si>
    <t>Shaw</t>
  </si>
  <si>
    <t>11982</t>
  </si>
  <si>
    <t>Shaw, Travis</t>
  </si>
  <si>
    <t>Joakim</t>
  </si>
  <si>
    <t>Soria</t>
  </si>
  <si>
    <t>6941</t>
  </si>
  <si>
    <t>Smith</t>
  </si>
  <si>
    <t>3281</t>
  </si>
  <si>
    <t>Samuel</t>
  </si>
  <si>
    <t>Deduno</t>
  </si>
  <si>
    <t>5285</t>
  </si>
  <si>
    <t>3469</t>
  </si>
  <si>
    <t>Brantley</t>
  </si>
  <si>
    <t>4106</t>
  </si>
  <si>
    <t>Ramon</t>
  </si>
  <si>
    <t>1417</t>
  </si>
  <si>
    <t>ruppca01</t>
  </si>
  <si>
    <t>Rupp</t>
  </si>
  <si>
    <t>11146</t>
  </si>
  <si>
    <t>Rupp, Cameron</t>
  </si>
  <si>
    <t>DeJesus</t>
  </si>
  <si>
    <t>1825</t>
  </si>
  <si>
    <t>Gearrin</t>
  </si>
  <si>
    <t>7947</t>
  </si>
  <si>
    <t>Nelson</t>
  </si>
  <si>
    <t>Cruz</t>
  </si>
  <si>
    <t>2434</t>
  </si>
  <si>
    <t>3364</t>
  </si>
  <si>
    <t>Petricka</t>
  </si>
  <si>
    <t>10534</t>
  </si>
  <si>
    <t>Jacob Petricka</t>
  </si>
  <si>
    <t>Louis</t>
  </si>
  <si>
    <t>Coleman</t>
  </si>
  <si>
    <t>9720</t>
  </si>
  <si>
    <t>3775</t>
  </si>
  <si>
    <t>Kirkman</t>
  </si>
  <si>
    <t>9877</t>
  </si>
  <si>
    <t>Al</t>
  </si>
  <si>
    <t>Alburquerque</t>
  </si>
  <si>
    <t>6324</t>
  </si>
  <si>
    <t>Alberto Alburquerque</t>
  </si>
  <si>
    <t>Varvaro</t>
  </si>
  <si>
    <t>2385</t>
  </si>
  <si>
    <t>Swisher</t>
  </si>
  <si>
    <t>4599</t>
  </si>
  <si>
    <t>Lagares</t>
  </si>
  <si>
    <t>5384</t>
  </si>
  <si>
    <t>Evan</t>
  </si>
  <si>
    <t>Longoria</t>
  </si>
  <si>
    <t>9368</t>
  </si>
  <si>
    <t>9362</t>
  </si>
  <si>
    <t>Campana</t>
  </si>
  <si>
    <t>4964</t>
  </si>
  <si>
    <t>Joaquin</t>
  </si>
  <si>
    <t>Benoit</t>
  </si>
  <si>
    <t>1437</t>
  </si>
  <si>
    <t>Hill</t>
  </si>
  <si>
    <t>6104</t>
  </si>
  <si>
    <t>10166</t>
  </si>
  <si>
    <t>4675</t>
  </si>
  <si>
    <t>League</t>
  </si>
  <si>
    <t>3731</t>
  </si>
  <si>
    <t>Schwinden</t>
  </si>
  <si>
    <t>7851</t>
  </si>
  <si>
    <t>Roy</t>
  </si>
  <si>
    <t>Oswalt</t>
  </si>
  <si>
    <t>571</t>
  </si>
  <si>
    <t>Ondrusek</t>
  </si>
  <si>
    <t>3677</t>
  </si>
  <si>
    <t>4450</t>
  </si>
  <si>
    <t>Hanson</t>
  </si>
  <si>
    <t>9129</t>
  </si>
  <si>
    <t>Denis</t>
  </si>
  <si>
    <t>Phipps</t>
  </si>
  <si>
    <t>6968</t>
  </si>
  <si>
    <t>Niemann</t>
  </si>
  <si>
    <t>8591</t>
  </si>
  <si>
    <t>Dontrelle</t>
  </si>
  <si>
    <t>Willis</t>
  </si>
  <si>
    <t>1703</t>
  </si>
  <si>
    <t>banuema01</t>
  </si>
  <si>
    <t>Manny</t>
  </si>
  <si>
    <t>Banuelos</t>
  </si>
  <si>
    <t>5365</t>
  </si>
  <si>
    <t>Manuel Banuelos</t>
  </si>
  <si>
    <t>Manny Ba├▒uelos</t>
  </si>
  <si>
    <t>Banuelos, Manny</t>
  </si>
  <si>
    <t>geltzst01</t>
  </si>
  <si>
    <t>Geltz</t>
  </si>
  <si>
    <t>8402</t>
  </si>
  <si>
    <t>Steven Geltz</t>
  </si>
  <si>
    <t>gelts001</t>
  </si>
  <si>
    <t>GELTZ19871101A</t>
  </si>
  <si>
    <t>Geltz, Steve</t>
  </si>
  <si>
    <t>coleaj01</t>
  </si>
  <si>
    <t>Cole</t>
  </si>
  <si>
    <t>11467</t>
  </si>
  <si>
    <t>Cole, A.J.</t>
  </si>
  <si>
    <t>Casper</t>
  </si>
  <si>
    <t>Wells</t>
  </si>
  <si>
    <t>9700</t>
  </si>
  <si>
    <t>Akinori</t>
  </si>
  <si>
    <t>Iwamura</t>
  </si>
  <si>
    <t>7781</t>
  </si>
  <si>
    <t>7244</t>
  </si>
  <si>
    <t>Javier</t>
  </si>
  <si>
    <t>801</t>
  </si>
  <si>
    <t>Teixeira</t>
  </si>
  <si>
    <t>1281</t>
  </si>
  <si>
    <t>murphjr01</t>
  </si>
  <si>
    <t>John Ryan Murphy</t>
  </si>
  <si>
    <t>John Ryan</t>
  </si>
  <si>
    <t>Murphy</t>
  </si>
  <si>
    <t>10346</t>
  </si>
  <si>
    <t>J.R. Murphy</t>
  </si>
  <si>
    <t>Murphy, JR</t>
  </si>
  <si>
    <t>Murphy, John Ryan</t>
  </si>
  <si>
    <t>Stauffer</t>
  </si>
  <si>
    <t>6432</t>
  </si>
  <si>
    <t>629</t>
  </si>
  <si>
    <t>Maxwell</t>
  </si>
  <si>
    <t>6827</t>
  </si>
  <si>
    <t>Alexander</t>
  </si>
  <si>
    <t>15670</t>
  </si>
  <si>
    <t>guera001</t>
  </si>
  <si>
    <t>Guerrero, Alex</t>
  </si>
  <si>
    <t>Glaus</t>
  </si>
  <si>
    <t>15</t>
  </si>
  <si>
    <t>lambja01</t>
  </si>
  <si>
    <t>Lamb</t>
  </si>
  <si>
    <t>13329</t>
  </si>
  <si>
    <t>Jake Lamb</t>
  </si>
  <si>
    <t>lambj001</t>
  </si>
  <si>
    <t>Lamb, Jake</t>
  </si>
  <si>
    <t>Lamb, Jacob</t>
  </si>
  <si>
    <t>mcculla02</t>
  </si>
  <si>
    <t>Lance McCullers</t>
  </si>
  <si>
    <t>Lance</t>
  </si>
  <si>
    <t>McCullers</t>
  </si>
  <si>
    <t>14120</t>
  </si>
  <si>
    <t>McCullers, Lance</t>
  </si>
  <si>
    <t>Chirinos</t>
  </si>
  <si>
    <t>3142</t>
  </si>
  <si>
    <t>Machado</t>
  </si>
  <si>
    <t>11493</t>
  </si>
  <si>
    <t>Seager</t>
  </si>
  <si>
    <t>13624</t>
  </si>
  <si>
    <t>6785</t>
  </si>
  <si>
    <t>Abad</t>
  </si>
  <si>
    <t>4994</t>
  </si>
  <si>
    <t>Grady</t>
  </si>
  <si>
    <t>Sizemore</t>
  </si>
  <si>
    <t>2197</t>
  </si>
  <si>
    <t>Arismendy</t>
  </si>
  <si>
    <t>Alcantara</t>
  </si>
  <si>
    <t>10711</t>
  </si>
  <si>
    <t>alcaa001</t>
  </si>
  <si>
    <t>Saunders</t>
  </si>
  <si>
    <t>4366</t>
  </si>
  <si>
    <t>Pina</t>
  </si>
  <si>
    <t>2829</t>
  </si>
  <si>
    <t>Heyward</t>
  </si>
  <si>
    <t>4940</t>
  </si>
  <si>
    <t>Richards</t>
  </si>
  <si>
    <t>9784</t>
  </si>
  <si>
    <t>Walker</t>
  </si>
  <si>
    <t>13419</t>
  </si>
  <si>
    <t>walkc002</t>
  </si>
  <si>
    <t>Buster</t>
  </si>
  <si>
    <t>Posey</t>
  </si>
  <si>
    <t>9166</t>
  </si>
  <si>
    <t>Mickey</t>
  </si>
  <si>
    <t>Storey</t>
  </si>
  <si>
    <t>4721</t>
  </si>
  <si>
    <t>Clemens</t>
  </si>
  <si>
    <t>8037</t>
  </si>
  <si>
    <t>Glen</t>
  </si>
  <si>
    <t>Perkins</t>
  </si>
  <si>
    <t>8041</t>
  </si>
  <si>
    <t>Casilla</t>
  </si>
  <si>
    <t>5248</t>
  </si>
  <si>
    <t>Baez</t>
  </si>
  <si>
    <t>12979</t>
  </si>
  <si>
    <t>baezj001</t>
  </si>
  <si>
    <t>Willingham</t>
  </si>
  <si>
    <t>2103</t>
  </si>
  <si>
    <t>1077</t>
  </si>
  <si>
    <t>Wilmer</t>
  </si>
  <si>
    <t>Flores</t>
  </si>
  <si>
    <t>5827</t>
  </si>
  <si>
    <t>D.J.</t>
  </si>
  <si>
    <t>Carrasco</t>
  </si>
  <si>
    <t>1666</t>
  </si>
  <si>
    <t>Sardinas</t>
  </si>
  <si>
    <t>13153</t>
  </si>
  <si>
    <t>sardl001</t>
  </si>
  <si>
    <t>SARDINAS19930516A</t>
  </si>
  <si>
    <t>Luis Sardi├▒as</t>
  </si>
  <si>
    <t>Guerrier</t>
  </si>
  <si>
    <t>2061</t>
  </si>
  <si>
    <t>Elbert</t>
  </si>
  <si>
    <t>7489</t>
  </si>
  <si>
    <t>Salazar</t>
  </si>
  <si>
    <t>5867</t>
  </si>
  <si>
    <t>8185</t>
  </si>
  <si>
    <t>Colabello</t>
  </si>
  <si>
    <t>13051</t>
  </si>
  <si>
    <t>O'Flaherty</t>
  </si>
  <si>
    <t>5746</t>
  </si>
  <si>
    <t>Tekotte</t>
  </si>
  <si>
    <t>8810</t>
  </si>
  <si>
    <t>Mauer</t>
  </si>
  <si>
    <t>1857</t>
  </si>
  <si>
    <t>Parra</t>
  </si>
  <si>
    <t>4279</t>
  </si>
  <si>
    <t>Alejandro</t>
  </si>
  <si>
    <t>De Aza</t>
  </si>
  <si>
    <t>3371</t>
  </si>
  <si>
    <t>Lars</t>
  </si>
  <si>
    <t>9018</t>
  </si>
  <si>
    <t>Dave</t>
  </si>
  <si>
    <t>Sappelt</t>
  </si>
  <si>
    <t>6898</t>
  </si>
  <si>
    <t>6596</t>
  </si>
  <si>
    <t>Livan</t>
  </si>
  <si>
    <t>1116</t>
  </si>
  <si>
    <t>Peguero</t>
  </si>
  <si>
    <t>5496</t>
  </si>
  <si>
    <t>Valencia</t>
  </si>
  <si>
    <t>6364</t>
  </si>
  <si>
    <t>gomezje01</t>
  </si>
  <si>
    <t>Jeanmar</t>
  </si>
  <si>
    <t>9033</t>
  </si>
  <si>
    <t>Gomez, Jeanmar</t>
  </si>
  <si>
    <t>leonedo01</t>
  </si>
  <si>
    <t>Dominic</t>
  </si>
  <si>
    <t>Leone</t>
  </si>
  <si>
    <t>13763</t>
  </si>
  <si>
    <t>leond003</t>
  </si>
  <si>
    <t>Leone, Dominic</t>
  </si>
  <si>
    <t>Feliciano</t>
  </si>
  <si>
    <t>1601</t>
  </si>
  <si>
    <t>Randal</t>
  </si>
  <si>
    <t>Grichuk</t>
  </si>
  <si>
    <t>10243</t>
  </si>
  <si>
    <t>gricr001</t>
  </si>
  <si>
    <t>GRICHUK19910813A</t>
  </si>
  <si>
    <t>4251</t>
  </si>
  <si>
    <t>10322</t>
  </si>
  <si>
    <t>santd001</t>
  </si>
  <si>
    <t>Daniel Santana</t>
  </si>
  <si>
    <t>de la Rosa</t>
  </si>
  <si>
    <t>2047</t>
  </si>
  <si>
    <t>Doubront</t>
  </si>
  <si>
    <t>1478</t>
  </si>
  <si>
    <t>Kenley</t>
  </si>
  <si>
    <t>Jansen</t>
  </si>
  <si>
    <t>3096</t>
  </si>
  <si>
    <t>Singleton</t>
  </si>
  <si>
    <t>10441</t>
  </si>
  <si>
    <t>singj001</t>
  </si>
  <si>
    <t>Lastings</t>
  </si>
  <si>
    <t>Milledge</t>
  </si>
  <si>
    <t>6441</t>
  </si>
  <si>
    <t>Rusney</t>
  </si>
  <si>
    <t>Castillo</t>
  </si>
  <si>
    <t>17016</t>
  </si>
  <si>
    <t>castr004</t>
  </si>
  <si>
    <t>Ely</t>
  </si>
  <si>
    <t>6132</t>
  </si>
  <si>
    <t>Lowe</t>
  </si>
  <si>
    <t>7416</t>
  </si>
  <si>
    <t>wallfo01</t>
  </si>
  <si>
    <t>Forrest Wall</t>
  </si>
  <si>
    <t>Forrest</t>
  </si>
  <si>
    <t>sa828682</t>
  </si>
  <si>
    <t>Wall, Forrest</t>
  </si>
  <si>
    <t>Wilfredo</t>
  </si>
  <si>
    <t>Tovar</t>
  </si>
  <si>
    <t>10416</t>
  </si>
  <si>
    <t>Cook</t>
  </si>
  <si>
    <t>1571</t>
  </si>
  <si>
    <t>Neil</t>
  </si>
  <si>
    <t>7677</t>
  </si>
  <si>
    <t>ramin001</t>
  </si>
  <si>
    <t>RAMIREZ19890525A</t>
  </si>
  <si>
    <t>Neil Ram├¡rez</t>
  </si>
  <si>
    <t>Rosenbaum</t>
  </si>
  <si>
    <t>9761</t>
  </si>
  <si>
    <t>Devin</t>
  </si>
  <si>
    <t>Mesoraco</t>
  </si>
  <si>
    <t>5666</t>
  </si>
  <si>
    <t>Shoppach</t>
  </si>
  <si>
    <t>3867</t>
  </si>
  <si>
    <t>Davies</t>
  </si>
  <si>
    <t>3642</t>
  </si>
  <si>
    <t>Teahen</t>
  </si>
  <si>
    <t>4511</t>
  </si>
  <si>
    <t>4089</t>
  </si>
  <si>
    <t>Ricky</t>
  </si>
  <si>
    <t>3403</t>
  </si>
  <si>
    <t>Young Jr.</t>
  </si>
  <si>
    <t>7158</t>
  </si>
  <si>
    <t>Willie</t>
  </si>
  <si>
    <t>Bloomquist</t>
  </si>
  <si>
    <t>1066</t>
  </si>
  <si>
    <t>7331</t>
  </si>
  <si>
    <t>urruthe01</t>
  </si>
  <si>
    <t>Urrutia</t>
  </si>
  <si>
    <t>14441</t>
  </si>
  <si>
    <t>Urrutia, Henry</t>
  </si>
  <si>
    <t>5354</t>
  </si>
  <si>
    <t>Alfonso</t>
  </si>
  <si>
    <t>847</t>
  </si>
  <si>
    <t>Trout</t>
  </si>
  <si>
    <t>10155</t>
  </si>
  <si>
    <t>LaTroy</t>
  </si>
  <si>
    <t>Hawkins</t>
  </si>
  <si>
    <t>729</t>
  </si>
  <si>
    <t>Hale</t>
  </si>
  <si>
    <t>9756</t>
  </si>
  <si>
    <t>J.A.</t>
  </si>
  <si>
    <t>Happ</t>
  </si>
  <si>
    <t>7410</t>
  </si>
  <si>
    <t>Axford</t>
  </si>
  <si>
    <t>9059</t>
  </si>
  <si>
    <t>Perdomo</t>
  </si>
  <si>
    <t>5380</t>
  </si>
  <si>
    <t>7095</t>
  </si>
  <si>
    <t>Belt</t>
  </si>
  <si>
    <t>10264</t>
  </si>
  <si>
    <t>Kelvin</t>
  </si>
  <si>
    <t>Herrera</t>
  </si>
  <si>
    <t>6033</t>
  </si>
  <si>
    <t>1157</t>
  </si>
  <si>
    <t>Pillar</t>
  </si>
  <si>
    <t>12434</t>
  </si>
  <si>
    <t>pillk001</t>
  </si>
  <si>
    <t>PILLAR19890104A</t>
  </si>
  <si>
    <t>9884</t>
  </si>
  <si>
    <t>Barret</t>
  </si>
  <si>
    <t>Browning</t>
  </si>
  <si>
    <t>9356</t>
  </si>
  <si>
    <t>Coco</t>
  </si>
  <si>
    <t>Crisp</t>
  </si>
  <si>
    <t>1572</t>
  </si>
  <si>
    <t>Kirk</t>
  </si>
  <si>
    <t>Nieuwenhuis</t>
  </si>
  <si>
    <t>6400</t>
  </si>
  <si>
    <t>Carignan</t>
  </si>
  <si>
    <t>2431</t>
  </si>
  <si>
    <t>5950</t>
  </si>
  <si>
    <t>Addison</t>
  </si>
  <si>
    <t>10586</t>
  </si>
  <si>
    <t>Guthrie</t>
  </si>
  <si>
    <t>2072</t>
  </si>
  <si>
    <t>Kintzler</t>
  </si>
  <si>
    <t>9939</t>
  </si>
  <si>
    <t>1443</t>
  </si>
  <si>
    <t>stephro01</t>
  </si>
  <si>
    <t>Stephenson</t>
  </si>
  <si>
    <t>Stephenson, Robert</t>
  </si>
  <si>
    <t>Berkman</t>
  </si>
  <si>
    <t>548</t>
  </si>
  <si>
    <t>George</t>
  </si>
  <si>
    <t>Kottaras</t>
  </si>
  <si>
    <t>5506</t>
  </si>
  <si>
    <t>Kratz</t>
  </si>
  <si>
    <t>4403</t>
  </si>
  <si>
    <t>Beltran</t>
  </si>
  <si>
    <t>589</t>
  </si>
  <si>
    <t>Motte</t>
  </si>
  <si>
    <t>5861</t>
  </si>
  <si>
    <t>Edmonds</t>
  </si>
  <si>
    <t>1153</t>
  </si>
  <si>
    <t>Ryota</t>
  </si>
  <si>
    <t>Igarashi</t>
  </si>
  <si>
    <t>10232</t>
  </si>
  <si>
    <t>kubitky01</t>
  </si>
  <si>
    <t>Kubitza</t>
  </si>
  <si>
    <t>12148</t>
  </si>
  <si>
    <t>Kubitza, Kyle</t>
  </si>
  <si>
    <t>garnedu01</t>
  </si>
  <si>
    <t>Garneau</t>
  </si>
  <si>
    <t>9433</t>
  </si>
  <si>
    <t>Garneau, Dustin</t>
  </si>
  <si>
    <t>10053</t>
  </si>
  <si>
    <t>Ray</t>
  </si>
  <si>
    <t>11486</t>
  </si>
  <si>
    <t>ray-r002</t>
  </si>
  <si>
    <t>Aneury</t>
  </si>
  <si>
    <t>8948</t>
  </si>
  <si>
    <t>Carp</t>
  </si>
  <si>
    <t>7480</t>
  </si>
  <si>
    <t>Dane</t>
  </si>
  <si>
    <t>10095</t>
  </si>
  <si>
    <t>Quintana</t>
  </si>
  <si>
    <t>11423</t>
  </si>
  <si>
    <t>Vizquel</t>
  </si>
  <si>
    <t>411</t>
  </si>
  <si>
    <t>Rickie</t>
  </si>
  <si>
    <t>1849</t>
  </si>
  <si>
    <t>Lackey</t>
  </si>
  <si>
    <t>1507</t>
  </si>
  <si>
    <t>Lyon</t>
  </si>
  <si>
    <t>1312</t>
  </si>
  <si>
    <t>Hicks</t>
  </si>
  <si>
    <t>5297</t>
  </si>
  <si>
    <t>Clevenger</t>
  </si>
  <si>
    <t>9542</t>
  </si>
  <si>
    <t>Rosales</t>
  </si>
  <si>
    <t>9682</t>
  </si>
  <si>
    <t>Fuld</t>
  </si>
  <si>
    <t>8254</t>
  </si>
  <si>
    <t>Trumbo</t>
  </si>
  <si>
    <t>6876</t>
  </si>
  <si>
    <t>Reese</t>
  </si>
  <si>
    <t>Havens</t>
  </si>
  <si>
    <t>Wily</t>
  </si>
  <si>
    <t>7738</t>
  </si>
  <si>
    <t>Wilhelmsen</t>
  </si>
  <si>
    <t>9975</t>
  </si>
  <si>
    <t>Uribe</t>
  </si>
  <si>
    <t>454</t>
  </si>
  <si>
    <t>Takashi</t>
  </si>
  <si>
    <t>Saito</t>
  </si>
  <si>
    <t>6021</t>
  </si>
  <si>
    <t>gonzase01</t>
  </si>
  <si>
    <t>14697</t>
  </si>
  <si>
    <t>Gonzalez, Severino</t>
  </si>
  <si>
    <t>Atchison</t>
  </si>
  <si>
    <t>2642</t>
  </si>
  <si>
    <t>4083</t>
  </si>
  <si>
    <t>Gorski</t>
  </si>
  <si>
    <t>Hosmer</t>
  </si>
  <si>
    <t>3516</t>
  </si>
  <si>
    <t>Billingsley</t>
  </si>
  <si>
    <t>5842</t>
  </si>
  <si>
    <t>7983</t>
  </si>
  <si>
    <t>8855</t>
  </si>
  <si>
    <t>Francis</t>
  </si>
  <si>
    <t>4684</t>
  </si>
  <si>
    <t>Hassan</t>
  </si>
  <si>
    <t>9959</t>
  </si>
  <si>
    <t>hassa002</t>
  </si>
  <si>
    <t>Hassan, Alex</t>
  </si>
  <si>
    <t>4696</t>
  </si>
  <si>
    <t>Penny</t>
  </si>
  <si>
    <t>535</t>
  </si>
  <si>
    <t>4756</t>
  </si>
  <si>
    <t>9187</t>
  </si>
  <si>
    <t>9981</t>
  </si>
  <si>
    <t>Soler</t>
  </si>
  <si>
    <t>14221</t>
  </si>
  <si>
    <t>solej001</t>
  </si>
  <si>
    <t>bedroca01</t>
  </si>
  <si>
    <t>Cam</t>
  </si>
  <si>
    <t>Bedrosian</t>
  </si>
  <si>
    <t>13360</t>
  </si>
  <si>
    <t>bedrc001</t>
  </si>
  <si>
    <t>Bedrosian, Cam</t>
  </si>
  <si>
    <t>Rajai</t>
  </si>
  <si>
    <t>3708</t>
  </si>
  <si>
    <t>McGee</t>
  </si>
  <si>
    <t>7550</t>
  </si>
  <si>
    <t>Lyons</t>
  </si>
  <si>
    <t>11334</t>
  </si>
  <si>
    <t>Dobbs</t>
  </si>
  <si>
    <t>2158</t>
  </si>
  <si>
    <t>Nishioka</t>
  </si>
  <si>
    <t>11531</t>
  </si>
  <si>
    <t>De Fratus</t>
  </si>
  <si>
    <t>4955</t>
  </si>
  <si>
    <t>matzst01</t>
  </si>
  <si>
    <t>Matz</t>
  </si>
  <si>
    <t>13361</t>
  </si>
  <si>
    <t>Matz, Steven</t>
  </si>
  <si>
    <t>Elvin</t>
  </si>
  <si>
    <t>2247</t>
  </si>
  <si>
    <t>Furcal</t>
  </si>
  <si>
    <t>88</t>
  </si>
  <si>
    <t>osunaro01</t>
  </si>
  <si>
    <t>Roberto</t>
  </si>
  <si>
    <t>Osuna</t>
  </si>
  <si>
    <t>13764</t>
  </si>
  <si>
    <t>Osuna, Roberto</t>
  </si>
  <si>
    <t>Cumpton</t>
  </si>
  <si>
    <t>11366</t>
  </si>
  <si>
    <t>Noah</t>
  </si>
  <si>
    <t>Syndergaard</t>
  </si>
  <si>
    <t>11762</t>
  </si>
  <si>
    <t>Wallace</t>
  </si>
  <si>
    <t>8434</t>
  </si>
  <si>
    <t>Dempster</t>
  </si>
  <si>
    <t>517</t>
  </si>
  <si>
    <t>Zimmermann</t>
  </si>
  <si>
    <t>4505</t>
  </si>
  <si>
    <t>Tabata</t>
  </si>
  <si>
    <t>2411</t>
  </si>
  <si>
    <t>5551</t>
  </si>
  <si>
    <t>May</t>
  </si>
  <si>
    <t>6398</t>
  </si>
  <si>
    <t>may-t001</t>
  </si>
  <si>
    <t>Cingrani</t>
  </si>
  <si>
    <t>12555</t>
  </si>
  <si>
    <t>1292</t>
  </si>
  <si>
    <t>Russ</t>
  </si>
  <si>
    <t>Canzler</t>
  </si>
  <si>
    <t>8265</t>
  </si>
  <si>
    <t>confomi01</t>
  </si>
  <si>
    <t>Conforto</t>
  </si>
  <si>
    <t>16376</t>
  </si>
  <si>
    <t>Conforto, Michael</t>
  </si>
  <si>
    <t>Pearce</t>
  </si>
  <si>
    <t>9957</t>
  </si>
  <si>
    <t>Doolittle</t>
  </si>
  <si>
    <t>1581</t>
  </si>
  <si>
    <t>J.D.</t>
  </si>
  <si>
    <t>1152</t>
  </si>
  <si>
    <t>Lindstrom</t>
  </si>
  <si>
    <t>4604</t>
  </si>
  <si>
    <t>Lucroy</t>
  </si>
  <si>
    <t>7870</t>
  </si>
  <si>
    <t>Springer</t>
  </si>
  <si>
    <t>12856</t>
  </si>
  <si>
    <t>sprig001</t>
  </si>
  <si>
    <t>Kerry</t>
  </si>
  <si>
    <t>304</t>
  </si>
  <si>
    <t>Bedard</t>
  </si>
  <si>
    <t>126</t>
  </si>
  <si>
    <t>nolaaa01</t>
  </si>
  <si>
    <t>Nola</t>
  </si>
  <si>
    <t>16149</t>
  </si>
  <si>
    <t>Nola, Aaron</t>
  </si>
  <si>
    <t>Felipe</t>
  </si>
  <si>
    <t>1311</t>
  </si>
  <si>
    <t>Getz</t>
  </si>
  <si>
    <t>3388</t>
  </si>
  <si>
    <t>Niese</t>
  </si>
  <si>
    <t>4424</t>
  </si>
  <si>
    <t>Triunfel</t>
  </si>
  <si>
    <t>193</t>
  </si>
  <si>
    <t>McLouth</t>
  </si>
  <si>
    <t>3190</t>
  </si>
  <si>
    <t>Slowey</t>
  </si>
  <si>
    <t>9918</t>
  </si>
  <si>
    <t>Asdrubal</t>
  </si>
  <si>
    <t>Cabrera</t>
  </si>
  <si>
    <t>4962</t>
  </si>
  <si>
    <t>Presley</t>
  </si>
  <si>
    <t>5305</t>
  </si>
  <si>
    <t>nolinse01</t>
  </si>
  <si>
    <t>Nolin</t>
  </si>
  <si>
    <t>11341</t>
  </si>
  <si>
    <t>Nolin, Sean</t>
  </si>
  <si>
    <t>strichu01</t>
  </si>
  <si>
    <t>Strickland</t>
  </si>
  <si>
    <t>7836</t>
  </si>
  <si>
    <t>strih001</t>
  </si>
  <si>
    <t>STRICKLAN19880924A</t>
  </si>
  <si>
    <t>Strickland, Hunter</t>
  </si>
  <si>
    <t>4022</t>
  </si>
  <si>
    <t>Infante</t>
  </si>
  <si>
    <t>1609</t>
  </si>
  <si>
    <t>Wesley</t>
  </si>
  <si>
    <t>5960</t>
  </si>
  <si>
    <t>Souza</t>
  </si>
  <si>
    <t>5667</t>
  </si>
  <si>
    <t>souzs001</t>
  </si>
  <si>
    <t>Steve Souza</t>
  </si>
  <si>
    <t>10231</t>
  </si>
  <si>
    <t>Rubby</t>
  </si>
  <si>
    <t>3862</t>
  </si>
  <si>
    <t>9533</t>
  </si>
  <si>
    <t>Knebel</t>
  </si>
  <si>
    <t>15010</t>
  </si>
  <si>
    <t>knebc001</t>
  </si>
  <si>
    <t>Knebel, Corey</t>
  </si>
  <si>
    <t>Chien-Ming</t>
  </si>
  <si>
    <t>Wang</t>
  </si>
  <si>
    <t>2074</t>
  </si>
  <si>
    <t>Derek</t>
  </si>
  <si>
    <t>199</t>
  </si>
  <si>
    <t>urshegi01</t>
  </si>
  <si>
    <t>Giovanny</t>
  </si>
  <si>
    <t>Urshela</t>
  </si>
  <si>
    <t>10681</t>
  </si>
  <si>
    <t>Urshela, Giovanny</t>
  </si>
  <si>
    <t>4773</t>
  </si>
  <si>
    <t>Collin</t>
  </si>
  <si>
    <t>Cowgill</t>
  </si>
  <si>
    <t>7250</t>
  </si>
  <si>
    <t>McBride</t>
  </si>
  <si>
    <t>9373</t>
  </si>
  <si>
    <t>Darnell</t>
  </si>
  <si>
    <t>McDonald</t>
  </si>
  <si>
    <t>1867</t>
  </si>
  <si>
    <t>Shaun</t>
  </si>
  <si>
    <t>Marcum</t>
  </si>
  <si>
    <t>6204</t>
  </si>
  <si>
    <t>1882</t>
  </si>
  <si>
    <t>1841</t>
  </si>
  <si>
    <t>Reynolds</t>
  </si>
  <si>
    <t>7619</t>
  </si>
  <si>
    <t>Cloyd</t>
  </si>
  <si>
    <t>8536</t>
  </si>
  <si>
    <t>Hughes</t>
  </si>
  <si>
    <t>4898</t>
  </si>
  <si>
    <t>renfrhu01</t>
  </si>
  <si>
    <t>Renfroe</t>
  </si>
  <si>
    <t>Renfroe, Hunter</t>
  </si>
  <si>
    <t>Holaday</t>
  </si>
  <si>
    <t>11287</t>
  </si>
  <si>
    <t>Octavio</t>
  </si>
  <si>
    <t>Dotel</t>
  </si>
  <si>
    <t>555</t>
  </si>
  <si>
    <t>Duchscherer</t>
  </si>
  <si>
    <t>910</t>
  </si>
  <si>
    <t>Braun</t>
  </si>
  <si>
    <t>3410</t>
  </si>
  <si>
    <t>Brennan</t>
  </si>
  <si>
    <t>Boesch</t>
  </si>
  <si>
    <t>914</t>
  </si>
  <si>
    <t>Teheran</t>
  </si>
  <si>
    <t>6797</t>
  </si>
  <si>
    <t>Smolinski</t>
  </si>
  <si>
    <t>5408</t>
  </si>
  <si>
    <t>smolj002</t>
  </si>
  <si>
    <t>Rhymes</t>
  </si>
  <si>
    <t>9802</t>
  </si>
  <si>
    <t>Holland</t>
  </si>
  <si>
    <t>7196</t>
  </si>
  <si>
    <t>Dirks</t>
  </si>
  <si>
    <t>6453</t>
  </si>
  <si>
    <t>Dexter</t>
  </si>
  <si>
    <t>Fowler</t>
  </si>
  <si>
    <t>4062</t>
  </si>
  <si>
    <t>Romine</t>
  </si>
  <si>
    <t>1159</t>
  </si>
  <si>
    <t>Nathan</t>
  </si>
  <si>
    <t>1122</t>
  </si>
  <si>
    <t>Rob</t>
  </si>
  <si>
    <t>Brantly</t>
  </si>
  <si>
    <t>10655</t>
  </si>
  <si>
    <t>Ishikawa</t>
  </si>
  <si>
    <t>4793</t>
  </si>
  <si>
    <t>Beltre</t>
  </si>
  <si>
    <t>639</t>
  </si>
  <si>
    <t>Chatwood</t>
  </si>
  <si>
    <t>4338</t>
  </si>
  <si>
    <t>5557</t>
  </si>
  <si>
    <t>Nicholas</t>
  </si>
  <si>
    <t>Tropeano</t>
  </si>
  <si>
    <t>12385</t>
  </si>
  <si>
    <t>tropn001</t>
  </si>
  <si>
    <t>Tropeano, Nick</t>
  </si>
  <si>
    <t>Arencibia</t>
  </si>
  <si>
    <t>697</t>
  </si>
  <si>
    <t>sanchga02</t>
  </si>
  <si>
    <t>Gary</t>
  </si>
  <si>
    <t>11442</t>
  </si>
  <si>
    <t>Sanchez, Gary</t>
  </si>
  <si>
    <t>Nicasio</t>
  </si>
  <si>
    <t>7731</t>
  </si>
  <si>
    <t>Belisle</t>
  </si>
  <si>
    <t>1837</t>
  </si>
  <si>
    <t>Hefner</t>
  </si>
  <si>
    <t>1989</t>
  </si>
  <si>
    <t>deshide01</t>
  </si>
  <si>
    <t>Delino Deshields Jr.</t>
  </si>
  <si>
    <t>Delino</t>
  </si>
  <si>
    <t>Deshields Jr.</t>
  </si>
  <si>
    <t>11379</t>
  </si>
  <si>
    <t>Delino DeShields</t>
  </si>
  <si>
    <t>deshide02</t>
  </si>
  <si>
    <t>DESHIELDS19920816A</t>
  </si>
  <si>
    <t>DeShields, Delino</t>
  </si>
  <si>
    <t>Deshields Jr., Delino</t>
  </si>
  <si>
    <t>10547</t>
  </si>
  <si>
    <t>Wandy</t>
  </si>
  <si>
    <t>2586</t>
  </si>
  <si>
    <t>hernaen02</t>
  </si>
  <si>
    <t>Enrique</t>
  </si>
  <si>
    <t>10472</t>
  </si>
  <si>
    <t>Kike Hernandez</t>
  </si>
  <si>
    <t>Hernandez, Enrique</t>
  </si>
  <si>
    <t>canhama01</t>
  </si>
  <si>
    <t>Canha</t>
  </si>
  <si>
    <t>11445</t>
  </si>
  <si>
    <t>CANHA19890215A</t>
  </si>
  <si>
    <t>Canha, Mark</t>
  </si>
  <si>
    <t>Cantu</t>
  </si>
  <si>
    <t>2521</t>
  </si>
  <si>
    <t>Beliveau</t>
  </si>
  <si>
    <t>8504</t>
  </si>
  <si>
    <t>Junior</t>
  </si>
  <si>
    <t>Lake</t>
  </si>
  <si>
    <t>4672</t>
  </si>
  <si>
    <t>Ambriz</t>
  </si>
  <si>
    <t>559</t>
  </si>
  <si>
    <t>13781</t>
  </si>
  <si>
    <t>Pill</t>
  </si>
  <si>
    <t>5834</t>
  </si>
  <si>
    <t>susacan01</t>
  </si>
  <si>
    <t>Susac</t>
  </si>
  <si>
    <t>13132</t>
  </si>
  <si>
    <t>susaa001</t>
  </si>
  <si>
    <t>SUSAC19900322A</t>
  </si>
  <si>
    <t>Susac, Andrew</t>
  </si>
  <si>
    <t>243</t>
  </si>
  <si>
    <t>Venters</t>
  </si>
  <si>
    <t>7175</t>
  </si>
  <si>
    <t>marshev01</t>
  </si>
  <si>
    <t>12297</t>
  </si>
  <si>
    <t>marse001</t>
  </si>
  <si>
    <t>Marshall, Evan</t>
  </si>
  <si>
    <t>Dietrich</t>
  </si>
  <si>
    <t>10542</t>
  </si>
  <si>
    <t>Kinney</t>
  </si>
  <si>
    <t>3638</t>
  </si>
  <si>
    <t>wilsoal01</t>
  </si>
  <si>
    <t>9239</t>
  </si>
  <si>
    <t>wilsa001</t>
  </si>
  <si>
    <t>WILSON19861103A</t>
  </si>
  <si>
    <t>Wilson, Alex</t>
  </si>
  <si>
    <t>Butera</t>
  </si>
  <si>
    <t>3411</t>
  </si>
  <si>
    <t>Horst</t>
  </si>
  <si>
    <t>596</t>
  </si>
  <si>
    <t>Randy</t>
  </si>
  <si>
    <t>4535</t>
  </si>
  <si>
    <t>Plouffe</t>
  </si>
  <si>
    <t>7462</t>
  </si>
  <si>
    <t>hillri01</t>
  </si>
  <si>
    <t>Rich</t>
  </si>
  <si>
    <t>4806</t>
  </si>
  <si>
    <t>Hill, Rich</t>
  </si>
  <si>
    <t>5222</t>
  </si>
  <si>
    <t>Arenado</t>
  </si>
  <si>
    <t>9777</t>
  </si>
  <si>
    <t>nimmobr01</t>
  </si>
  <si>
    <t>Nimmo</t>
  </si>
  <si>
    <t>Nimmo, Brandon</t>
  </si>
  <si>
    <t>9785</t>
  </si>
  <si>
    <t>934</t>
  </si>
  <si>
    <t>Gerardo</t>
  </si>
  <si>
    <t>8553</t>
  </si>
  <si>
    <t>Crain</t>
  </si>
  <si>
    <t>4817</t>
  </si>
  <si>
    <t>Kouzmanoff</t>
  </si>
  <si>
    <t>5995</t>
  </si>
  <si>
    <t>Lou</t>
  </si>
  <si>
    <t>Marson</t>
  </si>
  <si>
    <t>7610</t>
  </si>
  <si>
    <t>Nolasco</t>
  </si>
  <si>
    <t>3830</t>
  </si>
  <si>
    <t>Arrieta</t>
  </si>
  <si>
    <t>4153</t>
  </si>
  <si>
    <t>Melancon</t>
  </si>
  <si>
    <t>4264</t>
  </si>
  <si>
    <t>Podsednik</t>
  </si>
  <si>
    <t>1095</t>
  </si>
  <si>
    <t>Rapada</t>
  </si>
  <si>
    <t>4831</t>
  </si>
  <si>
    <t>Sherrill</t>
  </si>
  <si>
    <t>6291</t>
  </si>
  <si>
    <t>Xavier</t>
  </si>
  <si>
    <t>Avery</t>
  </si>
  <si>
    <t>8471</t>
  </si>
  <si>
    <t>Don</t>
  </si>
  <si>
    <t>2216</t>
  </si>
  <si>
    <t>turnetr01</t>
  </si>
  <si>
    <t>Trea</t>
  </si>
  <si>
    <t>16252</t>
  </si>
  <si>
    <t>Turner, Trea</t>
  </si>
  <si>
    <t>LeCure</t>
  </si>
  <si>
    <t>4664</t>
  </si>
  <si>
    <t>Schierholtz</t>
  </si>
  <si>
    <t>6201</t>
  </si>
  <si>
    <t>Colvin</t>
  </si>
  <si>
    <t>5310</t>
  </si>
  <si>
    <t>Damon</t>
  </si>
  <si>
    <t>185</t>
  </si>
  <si>
    <t>6978</t>
  </si>
  <si>
    <t>mondera02</t>
  </si>
  <si>
    <t>Mondesi</t>
  </si>
  <si>
    <t>Mondesi, Raul</t>
  </si>
  <si>
    <t>Chavez</t>
  </si>
  <si>
    <t>5448</t>
  </si>
  <si>
    <t>6632</t>
  </si>
  <si>
    <t>Crosby</t>
  </si>
  <si>
    <t>5261</t>
  </si>
  <si>
    <t>Jedd</t>
  </si>
  <si>
    <t>Gyorko</t>
  </si>
  <si>
    <t>10816</t>
  </si>
  <si>
    <t>Aroldis</t>
  </si>
  <si>
    <t>Chapman</t>
  </si>
  <si>
    <t>10233</t>
  </si>
  <si>
    <t>Yasmani</t>
  </si>
  <si>
    <t>Grandal</t>
  </si>
  <si>
    <t>11368</t>
  </si>
  <si>
    <t>Avila</t>
  </si>
  <si>
    <t>7476</t>
  </si>
  <si>
    <t>Pacheco</t>
  </si>
  <si>
    <t>2677</t>
  </si>
  <si>
    <t>Meek</t>
  </si>
  <si>
    <t>5109</t>
  </si>
  <si>
    <t>L.J.</t>
  </si>
  <si>
    <t>Hoes</t>
  </si>
  <si>
    <t>6656</t>
  </si>
  <si>
    <t>baezpe01</t>
  </si>
  <si>
    <t>5420</t>
  </si>
  <si>
    <t>baezp001</t>
  </si>
  <si>
    <t>BAEZ19880311A</t>
  </si>
  <si>
    <t>Pedro B├íez</t>
  </si>
  <si>
    <t>Baez, Pedro</t>
  </si>
  <si>
    <t>Strasburg</t>
  </si>
  <si>
    <t>10131</t>
  </si>
  <si>
    <t>giolilu01</t>
  </si>
  <si>
    <t>Giolito</t>
  </si>
  <si>
    <t>Giolito, Lucas</t>
  </si>
  <si>
    <t>Jared</t>
  </si>
  <si>
    <t>9325</t>
  </si>
  <si>
    <t>Jaff</t>
  </si>
  <si>
    <t>Decker</t>
  </si>
  <si>
    <t>7945</t>
  </si>
  <si>
    <t>6564</t>
  </si>
  <si>
    <t>Cahill</t>
  </si>
  <si>
    <t>6249</t>
  </si>
  <si>
    <t>Furbush</t>
  </si>
  <si>
    <t>1370</t>
  </si>
  <si>
    <t>Veras</t>
  </si>
  <si>
    <t>2063</t>
  </si>
  <si>
    <t>Scooter</t>
  </si>
  <si>
    <t>Gennett</t>
  </si>
  <si>
    <t>10339</t>
  </si>
  <si>
    <t>Cashner</t>
  </si>
  <si>
    <t>8782</t>
  </si>
  <si>
    <t>9060</t>
  </si>
  <si>
    <t>Yoenis</t>
  </si>
  <si>
    <t>Cespedes</t>
  </si>
  <si>
    <t>13110</t>
  </si>
  <si>
    <t>Aviles</t>
  </si>
  <si>
    <t>5986</t>
  </si>
  <si>
    <t>Yovani</t>
  </si>
  <si>
    <t>Gallardo</t>
  </si>
  <si>
    <t>8173</t>
  </si>
  <si>
    <t>Kurt</t>
  </si>
  <si>
    <t>Suzuki</t>
  </si>
  <si>
    <t>8259</t>
  </si>
  <si>
    <t>Segura</t>
  </si>
  <si>
    <t>5933</t>
  </si>
  <si>
    <t>Stutes</t>
  </si>
  <si>
    <t>6550</t>
  </si>
  <si>
    <t>Daisuke</t>
  </si>
  <si>
    <t>Matsuzaka</t>
  </si>
  <si>
    <t>7775</t>
  </si>
  <si>
    <t>Sanabia</t>
  </si>
  <si>
    <t>5350</t>
  </si>
  <si>
    <t>Lonnie</t>
  </si>
  <si>
    <t>Chisenhall</t>
  </si>
  <si>
    <t>7571</t>
  </si>
  <si>
    <t>milleju02</t>
  </si>
  <si>
    <t>8580</t>
  </si>
  <si>
    <t>Miller, Justin</t>
  </si>
  <si>
    <t>shrevch01</t>
  </si>
  <si>
    <t>Chasen</t>
  </si>
  <si>
    <t>Shreve</t>
  </si>
  <si>
    <t>10855</t>
  </si>
  <si>
    <t>Shreve, Chasen</t>
  </si>
  <si>
    <t>Estrada</t>
  </si>
  <si>
    <t>1118</t>
  </si>
  <si>
    <t>Jacobs</t>
  </si>
  <si>
    <t>2231</t>
  </si>
  <si>
    <t>Buehrle</t>
  </si>
  <si>
    <t>225</t>
  </si>
  <si>
    <t>Ruf</t>
  </si>
  <si>
    <t>9929</t>
  </si>
  <si>
    <t>beeleda01</t>
  </si>
  <si>
    <t>Dallas</t>
  </si>
  <si>
    <t>Beeler</t>
  </si>
  <si>
    <t>11471</t>
  </si>
  <si>
    <t>beeld001</t>
  </si>
  <si>
    <t>Beeler, Dallas</t>
  </si>
  <si>
    <t>blancan01</t>
  </si>
  <si>
    <t>Andres</t>
  </si>
  <si>
    <t>1907</t>
  </si>
  <si>
    <t>Blanco, Andres</t>
  </si>
  <si>
    <t>2802</t>
  </si>
  <si>
    <t>mccanja01</t>
  </si>
  <si>
    <t>12859</t>
  </si>
  <si>
    <t>mccaj001</t>
  </si>
  <si>
    <t>mccanja02</t>
  </si>
  <si>
    <t>MCCANN19900613A</t>
  </si>
  <si>
    <t>McCann, James</t>
  </si>
  <si>
    <t>Beck</t>
  </si>
  <si>
    <t>9258</t>
  </si>
  <si>
    <t>Narveson</t>
  </si>
  <si>
    <t>2141</t>
  </si>
  <si>
    <t>Blanks</t>
  </si>
  <si>
    <t>49</t>
  </si>
  <si>
    <t>herreod01</t>
  </si>
  <si>
    <t>Odubel</t>
  </si>
  <si>
    <t>11476</t>
  </si>
  <si>
    <t>HERRERA19911229A</t>
  </si>
  <si>
    <t>Herrera, Odubel</t>
  </si>
  <si>
    <t>Locke</t>
  </si>
  <si>
    <t>2929</t>
  </si>
  <si>
    <t>8099</t>
  </si>
  <si>
    <t>4616</t>
  </si>
  <si>
    <t>Dean</t>
  </si>
  <si>
    <t>Anna</t>
  </si>
  <si>
    <t>8353</t>
  </si>
  <si>
    <t>annad001</t>
  </si>
  <si>
    <t>Garza</t>
  </si>
  <si>
    <t>3340</t>
  </si>
  <si>
    <t>Jeter</t>
  </si>
  <si>
    <t>826</t>
  </si>
  <si>
    <t>rossjo01</t>
  </si>
  <si>
    <t>12972</t>
  </si>
  <si>
    <t>Ross, Joe</t>
  </si>
  <si>
    <t>Ronnier</t>
  </si>
  <si>
    <t>Mustelier</t>
  </si>
  <si>
    <t>2881</t>
  </si>
  <si>
    <t>14106</t>
  </si>
  <si>
    <t>russead02</t>
  </si>
  <si>
    <t>Heaney</t>
  </si>
  <si>
    <t>15423</t>
  </si>
  <si>
    <t>heana001</t>
  </si>
  <si>
    <t>Aceves</t>
  </si>
  <si>
    <t>5164</t>
  </si>
  <si>
    <t>Hideki</t>
  </si>
  <si>
    <t>Matsui</t>
  </si>
  <si>
    <t>1659</t>
  </si>
  <si>
    <t>Dayan</t>
  </si>
  <si>
    <t>Viciedo</t>
  </si>
  <si>
    <t>3917</t>
  </si>
  <si>
    <t>8029</t>
  </si>
  <si>
    <t>4257</t>
  </si>
  <si>
    <t>Morneau</t>
  </si>
  <si>
    <t>1737</t>
  </si>
  <si>
    <t>4182</t>
  </si>
  <si>
    <t>Valbuena</t>
  </si>
  <si>
    <t>4969</t>
  </si>
  <si>
    <t>Kearns</t>
  </si>
  <si>
    <t>332</t>
  </si>
  <si>
    <t>Buchholz</t>
  </si>
  <si>
    <t>3543</t>
  </si>
  <si>
    <t>5963</t>
  </si>
  <si>
    <t>Pedroia</t>
  </si>
  <si>
    <t>8370</t>
  </si>
  <si>
    <t>Laird</t>
  </si>
  <si>
    <t>5476</t>
  </si>
  <si>
    <t>Duda</t>
  </si>
  <si>
    <t>2502</t>
  </si>
  <si>
    <t>1926</t>
  </si>
  <si>
    <t>Jordy</t>
  </si>
  <si>
    <t>Mercer</t>
  </si>
  <si>
    <t>6547</t>
  </si>
  <si>
    <t>Ali</t>
  </si>
  <si>
    <t>Solis</t>
  </si>
  <si>
    <t>8848</t>
  </si>
  <si>
    <t>5766</t>
  </si>
  <si>
    <t>Napoli</t>
  </si>
  <si>
    <t>3057</t>
  </si>
  <si>
    <t>Camp</t>
  </si>
  <si>
    <t>1855</t>
  </si>
  <si>
    <t>7507</t>
  </si>
  <si>
    <t>Strop</t>
  </si>
  <si>
    <t>4070</t>
  </si>
  <si>
    <t>Bauer</t>
  </si>
  <si>
    <t>12703</t>
  </si>
  <si>
    <t>4141</t>
  </si>
  <si>
    <t>Yorvit</t>
  </si>
  <si>
    <t>Torrealba</t>
  </si>
  <si>
    <t>1135</t>
  </si>
  <si>
    <t>Workman</t>
  </si>
  <si>
    <t>11428</t>
  </si>
  <si>
    <t>1890</t>
  </si>
  <si>
    <t>Keuchel</t>
  </si>
  <si>
    <t>9434</t>
  </si>
  <si>
    <t>Thornburg</t>
  </si>
  <si>
    <t>10688</t>
  </si>
  <si>
    <t>Shoemaker</t>
  </si>
  <si>
    <t>4776</t>
  </si>
  <si>
    <t>Milone</t>
  </si>
  <si>
    <t>7608</t>
  </si>
  <si>
    <t>Starlin</t>
  </si>
  <si>
    <t>4579</t>
  </si>
  <si>
    <t>Cedeno</t>
  </si>
  <si>
    <t>2179</t>
  </si>
  <si>
    <t>Rene</t>
  </si>
  <si>
    <t>3648</t>
  </si>
  <si>
    <t>Kontos</t>
  </si>
  <si>
    <t>9486</t>
  </si>
  <si>
    <t>Xander</t>
  </si>
  <si>
    <t>Bogaerts</t>
  </si>
  <si>
    <t>12161</t>
  </si>
  <si>
    <t>4732</t>
  </si>
  <si>
    <t>Garland</t>
  </si>
  <si>
    <t>232</t>
  </si>
  <si>
    <t>Yadier</t>
  </si>
  <si>
    <t>7007</t>
  </si>
  <si>
    <t>Broxton</t>
  </si>
  <si>
    <t>4759</t>
  </si>
  <si>
    <t>Luetge</t>
  </si>
  <si>
    <t>8337</t>
  </si>
  <si>
    <t>2873</t>
  </si>
  <si>
    <t>Max</t>
  </si>
  <si>
    <t>Scherzer</t>
  </si>
  <si>
    <t>3137</t>
  </si>
  <si>
    <t>graveke01</t>
  </si>
  <si>
    <t>Kendall</t>
  </si>
  <si>
    <t>Graveman</t>
  </si>
  <si>
    <t>15514</t>
  </si>
  <si>
    <t>gravk001</t>
  </si>
  <si>
    <t>Graveman, Kendall</t>
  </si>
  <si>
    <t>Castellanos</t>
  </si>
  <si>
    <t>7223</t>
  </si>
  <si>
    <t>boyerbl01</t>
  </si>
  <si>
    <t>Blaine</t>
  </si>
  <si>
    <t>Boyer</t>
  </si>
  <si>
    <t>2237</t>
  </si>
  <si>
    <t>Boyer, Blaine</t>
  </si>
  <si>
    <t>1744</t>
  </si>
  <si>
    <t>Rick</t>
  </si>
  <si>
    <t>Porcello</t>
  </si>
  <si>
    <t>2717</t>
  </si>
  <si>
    <t>cowarka01</t>
  </si>
  <si>
    <t>Kaleb</t>
  </si>
  <si>
    <t>Cowart</t>
  </si>
  <si>
    <t>11494</t>
  </si>
  <si>
    <t>Cowart, Kaleb</t>
  </si>
  <si>
    <t>Bard</t>
  </si>
  <si>
    <t>7115</t>
  </si>
  <si>
    <t>Duke</t>
  </si>
  <si>
    <t>3840</t>
  </si>
  <si>
    <t>Waldrop</t>
  </si>
  <si>
    <t>7513</t>
  </si>
  <si>
    <t>Devon</t>
  </si>
  <si>
    <t>13862</t>
  </si>
  <si>
    <t>Dylan</t>
  </si>
  <si>
    <t>Bundy</t>
  </si>
  <si>
    <t>12917</t>
  </si>
  <si>
    <t>Phillips</t>
  </si>
  <si>
    <t>791</t>
  </si>
  <si>
    <t>1875</t>
  </si>
  <si>
    <t>Papelbon</t>
  </si>
  <si>
    <t>5975</t>
  </si>
  <si>
    <t>Reid</t>
  </si>
  <si>
    <t>Brignac</t>
  </si>
  <si>
    <t>8380</t>
  </si>
  <si>
    <t>Gerrit</t>
  </si>
  <si>
    <t>13125</t>
  </si>
  <si>
    <t>Teagarden</t>
  </si>
  <si>
    <t>5199</t>
  </si>
  <si>
    <t>Terrance</t>
  </si>
  <si>
    <t>Gore</t>
  </si>
  <si>
    <t>13658</t>
  </si>
  <si>
    <t>goret001</t>
  </si>
  <si>
    <t>993</t>
  </si>
  <si>
    <t>7249</t>
  </si>
  <si>
    <t>10289</t>
  </si>
  <si>
    <t>11602</t>
  </si>
  <si>
    <t>sancc001</t>
  </si>
  <si>
    <t>Carlos S├ínchez</t>
  </si>
  <si>
    <t>Gerald</t>
  </si>
  <si>
    <t>1698</t>
  </si>
  <si>
    <t>Craig</t>
  </si>
  <si>
    <t>Stammen</t>
  </si>
  <si>
    <t>7274</t>
  </si>
  <si>
    <t>Fred</t>
  </si>
  <si>
    <t>Lewis</t>
  </si>
  <si>
    <t>4693</t>
  </si>
  <si>
    <t>Flowers</t>
  </si>
  <si>
    <t>9134</t>
  </si>
  <si>
    <t>montgmi01</t>
  </si>
  <si>
    <t>Michael Montgomery</t>
  </si>
  <si>
    <t>Montgomery</t>
  </si>
  <si>
    <t>4869</t>
  </si>
  <si>
    <t>MONTGOMER19890701A</t>
  </si>
  <si>
    <t>Montgomery, Mike</t>
  </si>
  <si>
    <t>Montgomery, Michael</t>
  </si>
  <si>
    <t>bensojo01</t>
  </si>
  <si>
    <t>Joe Benson</t>
  </si>
  <si>
    <t>Benson</t>
  </si>
  <si>
    <t>2845</t>
  </si>
  <si>
    <t>Benson, Joe</t>
  </si>
  <si>
    <t>9871</t>
  </si>
  <si>
    <t>R.A.</t>
  </si>
  <si>
    <t>Dickey</t>
  </si>
  <si>
    <t>1245</t>
  </si>
  <si>
    <t>flynnbr01</t>
  </si>
  <si>
    <t>Flynn</t>
  </si>
  <si>
    <t>12027</t>
  </si>
  <si>
    <t>Flynn, Brian</t>
  </si>
  <si>
    <t>Friedrich</t>
  </si>
  <si>
    <t>7942</t>
  </si>
  <si>
    <t>Zito</t>
  </si>
  <si>
    <t>944</t>
  </si>
  <si>
    <t>Rua</t>
  </si>
  <si>
    <t>12409</t>
  </si>
  <si>
    <t>rua-r001</t>
  </si>
  <si>
    <t>Jurickson</t>
  </si>
  <si>
    <t>Profar</t>
  </si>
  <si>
    <t>10815</t>
  </si>
  <si>
    <t>1886</t>
  </si>
  <si>
    <t>Raburn</t>
  </si>
  <si>
    <t>2218</t>
  </si>
  <si>
    <t>Bowden</t>
  </si>
  <si>
    <t>4440</t>
  </si>
  <si>
    <t>Donovan</t>
  </si>
  <si>
    <t>Solano</t>
  </si>
  <si>
    <t>8623</t>
  </si>
  <si>
    <t>Freddie</t>
  </si>
  <si>
    <t>5361</t>
  </si>
  <si>
    <t>Lindblom</t>
  </si>
  <si>
    <t>7882</t>
  </si>
  <si>
    <t>Florimon</t>
  </si>
  <si>
    <t>8385</t>
  </si>
  <si>
    <t>petersh01</t>
  </si>
  <si>
    <t>Peterson</t>
  </si>
  <si>
    <t>7423</t>
  </si>
  <si>
    <t>Peterson, Shane</t>
  </si>
  <si>
    <t>Millwood</t>
  </si>
  <si>
    <t>106</t>
  </si>
  <si>
    <t>Snell</t>
  </si>
  <si>
    <t>2227</t>
  </si>
  <si>
    <t>Cord</t>
  </si>
  <si>
    <t>8631</t>
  </si>
  <si>
    <t>Kotsay</t>
  </si>
  <si>
    <t>1042</t>
  </si>
  <si>
    <t>393</t>
  </si>
  <si>
    <t>Pineda</t>
  </si>
  <si>
    <t>5372</t>
  </si>
  <si>
    <t>Rhiner</t>
  </si>
  <si>
    <t>711</t>
  </si>
  <si>
    <t>6389</t>
  </si>
  <si>
    <t>Janish</t>
  </si>
  <si>
    <t>7412</t>
  </si>
  <si>
    <t>Cust</t>
  </si>
  <si>
    <t>1564</t>
  </si>
  <si>
    <t>Marlon</t>
  </si>
  <si>
    <t>Byrd</t>
  </si>
  <si>
    <t>950</t>
  </si>
  <si>
    <t>4677</t>
  </si>
  <si>
    <t>Stuart</t>
  </si>
  <si>
    <t>Pomeranz</t>
  </si>
  <si>
    <t>6382</t>
  </si>
  <si>
    <t>De Jesus</t>
  </si>
  <si>
    <t>9886</t>
  </si>
  <si>
    <t>oteroda01</t>
  </si>
  <si>
    <t>Otero</t>
  </si>
  <si>
    <t>7385</t>
  </si>
  <si>
    <t>oterd001</t>
  </si>
  <si>
    <t>OTERO19850219A</t>
  </si>
  <si>
    <t>Otero, Dan</t>
  </si>
  <si>
    <t>rodried01</t>
  </si>
  <si>
    <t>13164</t>
  </si>
  <si>
    <t>rodried05</t>
  </si>
  <si>
    <t>RODRIGUEZ19930407A</t>
  </si>
  <si>
    <t>Rodriguez, Eduardo</t>
  </si>
  <si>
    <t>Sands</t>
  </si>
  <si>
    <t>4016</t>
  </si>
  <si>
    <t>Hand</t>
  </si>
  <si>
    <t>9111</t>
  </si>
  <si>
    <t>gordoni01</t>
  </si>
  <si>
    <t>Gordon, Nick</t>
  </si>
  <si>
    <t>Batista</t>
  </si>
  <si>
    <t>46</t>
  </si>
  <si>
    <t>Dominguez</t>
  </si>
  <si>
    <t>4903</t>
  </si>
  <si>
    <t>7358</t>
  </si>
  <si>
    <t>5209</t>
  </si>
  <si>
    <t>bassich01</t>
  </si>
  <si>
    <t>Bassitt</t>
  </si>
  <si>
    <t>12304</t>
  </si>
  <si>
    <t>bassc001</t>
  </si>
  <si>
    <t>Bassitt, Chris</t>
  </si>
  <si>
    <t>Chone</t>
  </si>
  <si>
    <t>Figgins</t>
  </si>
  <si>
    <t>1580</t>
  </si>
  <si>
    <t>moncayo01</t>
  </si>
  <si>
    <t>Yoan Moncada</t>
  </si>
  <si>
    <t>Yoan</t>
  </si>
  <si>
    <t>Moncada</t>
  </si>
  <si>
    <t>sa864590</t>
  </si>
  <si>
    <t>Moncada, Yoan</t>
  </si>
  <si>
    <t>Kimbrel</t>
  </si>
  <si>
    <t>6655</t>
  </si>
  <si>
    <t>VandenHurk</t>
  </si>
  <si>
    <t>5099</t>
  </si>
  <si>
    <t>Schafer</t>
  </si>
  <si>
    <t>9883</t>
  </si>
  <si>
    <t>Vic</t>
  </si>
  <si>
    <t>Black</t>
  </si>
  <si>
    <t>9195</t>
  </si>
  <si>
    <t>Victor Black</t>
  </si>
  <si>
    <t>4772</t>
  </si>
  <si>
    <t>Sergio</t>
  </si>
  <si>
    <t>Romo</t>
  </si>
  <si>
    <t>9817</t>
  </si>
  <si>
    <t>Domonic</t>
  </si>
  <si>
    <t>Brown</t>
  </si>
  <si>
    <t>3154</t>
  </si>
  <si>
    <t>Ibanez</t>
  </si>
  <si>
    <t>607</t>
  </si>
  <si>
    <t>Liriano</t>
  </si>
  <si>
    <t>3201</t>
  </si>
  <si>
    <t>Wilin</t>
  </si>
  <si>
    <t>Rosario</t>
  </si>
  <si>
    <t>8002</t>
  </si>
  <si>
    <t>Ruggiano</t>
  </si>
  <si>
    <t>7620</t>
  </si>
  <si>
    <t>Brach</t>
  </si>
  <si>
    <t>6627</t>
  </si>
  <si>
    <t>Carson</t>
  </si>
  <si>
    <t>2570</t>
  </si>
  <si>
    <t>Giavotella</t>
  </si>
  <si>
    <t>6740</t>
  </si>
  <si>
    <t>Ruben</t>
  </si>
  <si>
    <t>Tejada</t>
  </si>
  <si>
    <t>5519</t>
  </si>
  <si>
    <t>Shields</t>
  </si>
  <si>
    <t>7059</t>
  </si>
  <si>
    <t>Pavano</t>
  </si>
  <si>
    <t>790</t>
  </si>
  <si>
    <t>Beavan</t>
  </si>
  <si>
    <t>338</t>
  </si>
  <si>
    <t>2234</t>
  </si>
  <si>
    <t>Isringhausen</t>
  </si>
  <si>
    <t>1158</t>
  </si>
  <si>
    <t>8175</t>
  </si>
  <si>
    <t>Yusmeiro</t>
  </si>
  <si>
    <t>Petit</t>
  </si>
  <si>
    <t>4020</t>
  </si>
  <si>
    <t>Hisanori</t>
  </si>
  <si>
    <t>Takahashi</t>
  </si>
  <si>
    <t>10091</t>
  </si>
  <si>
    <t>Koehler</t>
  </si>
  <si>
    <t>6570</t>
  </si>
  <si>
    <t>11426</t>
  </si>
  <si>
    <t>Dewitt</t>
  </si>
  <si>
    <t>7485</t>
  </si>
  <si>
    <t>DeWitt, Blake</t>
  </si>
  <si>
    <t>Clement</t>
  </si>
  <si>
    <t>4652</t>
  </si>
  <si>
    <t>5523</t>
  </si>
  <si>
    <t>Ortega</t>
  </si>
  <si>
    <t>10323</t>
  </si>
  <si>
    <t>Eugenio</t>
  </si>
  <si>
    <t>Suarez</t>
  </si>
  <si>
    <t>12552</t>
  </si>
  <si>
    <t>suare001</t>
  </si>
  <si>
    <t>bettich01</t>
  </si>
  <si>
    <t>Bettis</t>
  </si>
  <si>
    <t>10587</t>
  </si>
  <si>
    <t>bettc001</t>
  </si>
  <si>
    <t>BETTIS19890426A</t>
  </si>
  <si>
    <t>Bettis, Chad</t>
  </si>
  <si>
    <t>Votto</t>
  </si>
  <si>
    <t>4314</t>
  </si>
  <si>
    <t>766</t>
  </si>
  <si>
    <t>Jacoby</t>
  </si>
  <si>
    <t>Ellsbury</t>
  </si>
  <si>
    <t>4727</t>
  </si>
  <si>
    <t>Patrick</t>
  </si>
  <si>
    <t>Corbin</t>
  </si>
  <si>
    <t>9323</t>
  </si>
  <si>
    <t>Hart</t>
  </si>
  <si>
    <t>1945</t>
  </si>
  <si>
    <t>brookaa01</t>
  </si>
  <si>
    <t>Brooks</t>
  </si>
  <si>
    <t>12272</t>
  </si>
  <si>
    <t>brooa001</t>
  </si>
  <si>
    <t>Aar├│n Brooks</t>
  </si>
  <si>
    <t>Brooks, Aaron</t>
  </si>
  <si>
    <t>Hafner</t>
  </si>
  <si>
    <t>1573</t>
  </si>
  <si>
    <t>Young (P)</t>
  </si>
  <si>
    <t>3196</t>
  </si>
  <si>
    <t>Correa</t>
  </si>
  <si>
    <t>14162</t>
  </si>
  <si>
    <t>Maurer</t>
  </si>
  <si>
    <t>4878</t>
  </si>
  <si>
    <t>paulido01</t>
  </si>
  <si>
    <t>Dorssys</t>
  </si>
  <si>
    <t>Paulino, Dorssys</t>
  </si>
  <si>
    <t>Oswaldo</t>
  </si>
  <si>
    <t>Arcia</t>
  </si>
  <si>
    <t>10306</t>
  </si>
  <si>
    <t>Ronald</t>
  </si>
  <si>
    <t>Belisario</t>
  </si>
  <si>
    <t>2203</t>
  </si>
  <si>
    <t>1771</t>
  </si>
  <si>
    <t>Bethancourt</t>
  </si>
  <si>
    <t>10028</t>
  </si>
  <si>
    <t>Gregory</t>
  </si>
  <si>
    <t>12907</t>
  </si>
  <si>
    <t>polag001</t>
  </si>
  <si>
    <t>Henderson</t>
  </si>
  <si>
    <t>5669</t>
  </si>
  <si>
    <t>Scribner</t>
  </si>
  <si>
    <t>7525</t>
  </si>
  <si>
    <t>fishede01</t>
  </si>
  <si>
    <t>Fisher</t>
  </si>
  <si>
    <t>Fisher, Derek</t>
  </si>
  <si>
    <t>1259</t>
  </si>
  <si>
    <t>Welington</t>
  </si>
  <si>
    <t>3256</t>
  </si>
  <si>
    <t>Kazuo</t>
  </si>
  <si>
    <t>1854</t>
  </si>
  <si>
    <t>Tulowitzki</t>
  </si>
  <si>
    <t>3531</t>
  </si>
  <si>
    <t>6746</t>
  </si>
  <si>
    <t>Baxter</t>
  </si>
  <si>
    <t>4464</t>
  </si>
  <si>
    <t>Middlebrooks</t>
  </si>
  <si>
    <t>7002</t>
  </si>
  <si>
    <t>Ayala</t>
  </si>
  <si>
    <t>1650</t>
  </si>
  <si>
    <t>Farris</t>
  </si>
  <si>
    <t>2066</t>
  </si>
  <si>
    <t>Harang</t>
  </si>
  <si>
    <t>1451</t>
  </si>
  <si>
    <t>wrighmi01</t>
  </si>
  <si>
    <t>12586</t>
  </si>
  <si>
    <t>Wright, Mike</t>
  </si>
  <si>
    <t>13757</t>
  </si>
  <si>
    <t>taylc001</t>
  </si>
  <si>
    <t>Jay</t>
  </si>
  <si>
    <t>9892</t>
  </si>
  <si>
    <t>Trayvon</t>
  </si>
  <si>
    <t>9875</t>
  </si>
  <si>
    <t>Wacha</t>
  </si>
  <si>
    <t>14078</t>
  </si>
  <si>
    <t>hestoch01</t>
  </si>
  <si>
    <t>Heston</t>
  </si>
  <si>
    <t>10302</t>
  </si>
  <si>
    <t>hestc001</t>
  </si>
  <si>
    <t>Heston, Chris</t>
  </si>
  <si>
    <t>Angel</t>
  </si>
  <si>
    <t>Pagan</t>
  </si>
  <si>
    <t>2918</t>
  </si>
  <si>
    <t>Federowicz</t>
  </si>
  <si>
    <t>8609</t>
  </si>
  <si>
    <t>Mayberry</t>
  </si>
  <si>
    <t>3390</t>
  </si>
  <si>
    <t>Yonder</t>
  </si>
  <si>
    <t>Alonso</t>
  </si>
  <si>
    <t>2530</t>
  </si>
  <si>
    <t>4249</t>
  </si>
  <si>
    <t>Tepesch</t>
  </si>
  <si>
    <t>11716</t>
  </si>
  <si>
    <t>Bartlett</t>
  </si>
  <si>
    <t>8219</t>
  </si>
  <si>
    <t>Homer</t>
  </si>
  <si>
    <t>8362</t>
  </si>
  <si>
    <t>8651</t>
  </si>
  <si>
    <t>11490</t>
  </si>
  <si>
    <t>sanca006</t>
  </si>
  <si>
    <t>9312</t>
  </si>
  <si>
    <t>Taijuan</t>
  </si>
  <si>
    <t>11836</t>
  </si>
  <si>
    <t>Gattis</t>
  </si>
  <si>
    <t>11003</t>
  </si>
  <si>
    <t>Frank</t>
  </si>
  <si>
    <t>1933</t>
  </si>
  <si>
    <t>duffyma01</t>
  </si>
  <si>
    <t>13836</t>
  </si>
  <si>
    <t>duffm002</t>
  </si>
  <si>
    <t>DUFFY19910115A</t>
  </si>
  <si>
    <t>Duffy, Matt</t>
  </si>
  <si>
    <t>Reddick</t>
  </si>
  <si>
    <t>3892</t>
  </si>
  <si>
    <t>Ichiro</t>
  </si>
  <si>
    <t>1101</t>
  </si>
  <si>
    <t>Wei-Yin</t>
  </si>
  <si>
    <t>13071</t>
  </si>
  <si>
    <t>Rendon</t>
  </si>
  <si>
    <t>12861</t>
  </si>
  <si>
    <t>beckhti01</t>
  </si>
  <si>
    <t>7949</t>
  </si>
  <si>
    <t>beckt001</t>
  </si>
  <si>
    <t>BECKHAM19900127A</t>
  </si>
  <si>
    <t>Beckham, Tim</t>
  </si>
  <si>
    <t>smithca02</t>
  </si>
  <si>
    <t>13172</t>
  </si>
  <si>
    <t>smitc004</t>
  </si>
  <si>
    <t>Smith, Carson</t>
  </si>
  <si>
    <t>4316</t>
  </si>
  <si>
    <t>rosared01</t>
  </si>
  <si>
    <t>Eddie</t>
  </si>
  <si>
    <t>12155</t>
  </si>
  <si>
    <t>Rosario, Eddie</t>
  </si>
  <si>
    <t>6653</t>
  </si>
  <si>
    <t>Fields</t>
  </si>
  <si>
    <t>5070</t>
  </si>
  <si>
    <t>Tillman</t>
  </si>
  <si>
    <t>5279</t>
  </si>
  <si>
    <t>Weiland</t>
  </si>
  <si>
    <t>7874</t>
  </si>
  <si>
    <t>elmorja01</t>
  </si>
  <si>
    <t>Elmore</t>
  </si>
  <si>
    <t>7290</t>
  </si>
  <si>
    <t>Elmore, Jake</t>
  </si>
  <si>
    <t>Smoak</t>
  </si>
  <si>
    <t>9054</t>
  </si>
  <si>
    <t>8211</t>
  </si>
  <si>
    <t>Pestano</t>
  </si>
  <si>
    <t>4782</t>
  </si>
  <si>
    <t>Micah</t>
  </si>
  <si>
    <t>4253</t>
  </si>
  <si>
    <t>Dalton</t>
  </si>
  <si>
    <t>Pompey</t>
  </si>
  <si>
    <t>12797</t>
  </si>
  <si>
    <t>pompd001</t>
  </si>
  <si>
    <t>Giancarlo</t>
  </si>
  <si>
    <t>Stanton</t>
  </si>
  <si>
    <t>4949</t>
  </si>
  <si>
    <t>Outman</t>
  </si>
  <si>
    <t>4004</t>
  </si>
  <si>
    <t>7389</t>
  </si>
  <si>
    <t>4866</t>
  </si>
  <si>
    <t>White</t>
  </si>
  <si>
    <t>10054</t>
  </si>
  <si>
    <t>177</t>
  </si>
  <si>
    <t>Wolf</t>
  </si>
  <si>
    <t>976</t>
  </si>
  <si>
    <t>velasvi01</t>
  </si>
  <si>
    <t>Velasquez</t>
  </si>
  <si>
    <t>11189</t>
  </si>
  <si>
    <t>Vince Vel├ísquez</t>
  </si>
  <si>
    <t>Velasquez, Vincent</t>
  </si>
  <si>
    <t>Madson</t>
  </si>
  <si>
    <t>1852</t>
  </si>
  <si>
    <t>Carter</t>
  </si>
  <si>
    <t>12803</t>
  </si>
  <si>
    <t>LaHair</t>
  </si>
  <si>
    <t>5462</t>
  </si>
  <si>
    <t>6819</t>
  </si>
  <si>
    <t>8887</t>
  </si>
  <si>
    <t>1275</t>
  </si>
  <si>
    <t>Adron</t>
  </si>
  <si>
    <t>Chambers</t>
  </si>
  <si>
    <t>7995</t>
  </si>
  <si>
    <t>A. Gonzalez</t>
  </si>
  <si>
    <t>15675</t>
  </si>
  <si>
    <t>Miguel Alfredo G├│nzalez</t>
  </si>
  <si>
    <t>Alfredo Gonzalez, Miguel</t>
  </si>
  <si>
    <t>A. Gonzalez, Miguel</t>
  </si>
  <si>
    <t>CC</t>
  </si>
  <si>
    <t>Sabathia</t>
  </si>
  <si>
    <t>404</t>
  </si>
  <si>
    <t>Badenhop</t>
  </si>
  <si>
    <t>9736</t>
  </si>
  <si>
    <t>Jameson</t>
  </si>
  <si>
    <t>Taillon</t>
  </si>
  <si>
    <t>meadoau01</t>
  </si>
  <si>
    <t>Meadows</t>
  </si>
  <si>
    <t>Meadows, Austin</t>
  </si>
  <si>
    <t>8090</t>
  </si>
  <si>
    <t>caveja01</t>
  </si>
  <si>
    <t>Cave</t>
  </si>
  <si>
    <t>Cave, Jake</t>
  </si>
  <si>
    <t>Harden</t>
  </si>
  <si>
    <t>1772</t>
  </si>
  <si>
    <t>gimench01</t>
  </si>
  <si>
    <t>Gimenez</t>
  </si>
  <si>
    <t>7324</t>
  </si>
  <si>
    <t>Gimenez, Chris</t>
  </si>
  <si>
    <t>Rymer</t>
  </si>
  <si>
    <t>4779</t>
  </si>
  <si>
    <t>lirir001</t>
  </si>
  <si>
    <t>LIRIANO19910620A</t>
  </si>
  <si>
    <t>Torii</t>
  </si>
  <si>
    <t>731</t>
  </si>
  <si>
    <t>Nady</t>
  </si>
  <si>
    <t>1658</t>
  </si>
  <si>
    <t>sweenda02</t>
  </si>
  <si>
    <t>13284</t>
  </si>
  <si>
    <t>Sweeney, Darnell</t>
  </si>
  <si>
    <t>Roger</t>
  </si>
  <si>
    <t>Bernadina</t>
  </si>
  <si>
    <t>6421</t>
  </si>
  <si>
    <t>Morrison</t>
  </si>
  <si>
    <t>9205</t>
  </si>
  <si>
    <t>Vitters</t>
  </si>
  <si>
    <t>4623</t>
  </si>
  <si>
    <t>marteke01</t>
  </si>
  <si>
    <t>Ketel</t>
  </si>
  <si>
    <t>13613</t>
  </si>
  <si>
    <t>Marte, Ketel</t>
  </si>
  <si>
    <t>Uggla</t>
  </si>
  <si>
    <t>3442</t>
  </si>
  <si>
    <t>3433</t>
  </si>
  <si>
    <t>Hendricks</t>
  </si>
  <si>
    <t>12049</t>
  </si>
  <si>
    <t>hendk001</t>
  </si>
  <si>
    <t>13510</t>
  </si>
  <si>
    <t>Balfour</t>
  </si>
  <si>
    <t>718</t>
  </si>
  <si>
    <t>Rod</t>
  </si>
  <si>
    <t>Barajas</t>
  </si>
  <si>
    <t>45</t>
  </si>
  <si>
    <t>lorenmi01</t>
  </si>
  <si>
    <t>Lorenzen</t>
  </si>
  <si>
    <t>14843</t>
  </si>
  <si>
    <t>Lorenzen, Michael</t>
  </si>
  <si>
    <t>Mcguiness</t>
  </si>
  <si>
    <t>9423</t>
  </si>
  <si>
    <t>McGuiness, Chris</t>
  </si>
  <si>
    <t>Patterson</t>
  </si>
  <si>
    <t>300</t>
  </si>
  <si>
    <t>Luebke</t>
  </si>
  <si>
    <t>1984</t>
  </si>
  <si>
    <t>Tyson</t>
  </si>
  <si>
    <t>7872</t>
  </si>
  <si>
    <t>Hyun-Jin</t>
  </si>
  <si>
    <t>Ryu</t>
  </si>
  <si>
    <t>14444</t>
  </si>
  <si>
    <t>Gentry</t>
  </si>
  <si>
    <t>9571</t>
  </si>
  <si>
    <t>11165</t>
  </si>
  <si>
    <t>florera02</t>
  </si>
  <si>
    <t>FLORES19920326A</t>
  </si>
  <si>
    <t>4003</t>
  </si>
  <si>
    <t>Lew</t>
  </si>
  <si>
    <t>Ford</t>
  </si>
  <si>
    <t>1724</t>
  </si>
  <si>
    <t>Rodney</t>
  </si>
  <si>
    <t>494</t>
  </si>
  <si>
    <t>1488</t>
  </si>
  <si>
    <t>Kelley</t>
  </si>
  <si>
    <t>7773</t>
  </si>
  <si>
    <t>Eovaldi</t>
  </si>
  <si>
    <t>9132</t>
  </si>
  <si>
    <t>11737</t>
  </si>
  <si>
    <t>Crow</t>
  </si>
  <si>
    <t>10149</t>
  </si>
  <si>
    <t>8760</t>
  </si>
  <si>
    <t>Pauley</t>
  </si>
  <si>
    <t>3625</t>
  </si>
  <si>
    <t>Darren</t>
  </si>
  <si>
    <t>O'Day</t>
  </si>
  <si>
    <t>3321</t>
  </si>
  <si>
    <t>Hamels</t>
  </si>
  <si>
    <t>4972</t>
  </si>
  <si>
    <t>1663</t>
  </si>
  <si>
    <t>Endy</t>
  </si>
  <si>
    <t>768</t>
  </si>
  <si>
    <t>Francoeur</t>
  </si>
  <si>
    <t>4792</t>
  </si>
  <si>
    <t>7450</t>
  </si>
  <si>
    <t>Anibal</t>
  </si>
  <si>
    <t>3284</t>
  </si>
  <si>
    <t>Snider</t>
  </si>
  <si>
    <t>2830</t>
  </si>
  <si>
    <t>Axelrod</t>
  </si>
  <si>
    <t>9303</t>
  </si>
  <si>
    <t>Dioner</t>
  </si>
  <si>
    <t>3179</t>
  </si>
  <si>
    <t>parkby01</t>
  </si>
  <si>
    <t>Byung-ho Park</t>
  </si>
  <si>
    <t>Byung-ho</t>
  </si>
  <si>
    <t>Park</t>
  </si>
  <si>
    <t>Prado</t>
  </si>
  <si>
    <t>3312</t>
  </si>
  <si>
    <t>Quintin</t>
  </si>
  <si>
    <t>Berry</t>
  </si>
  <si>
    <t>9414</t>
  </si>
  <si>
    <t>941</t>
  </si>
  <si>
    <t>9235</t>
  </si>
  <si>
    <t>winkeje01</t>
  </si>
  <si>
    <t>Winker</t>
  </si>
  <si>
    <t>Winker, Jesse</t>
  </si>
  <si>
    <t>Helton</t>
  </si>
  <si>
    <t>432</t>
  </si>
  <si>
    <t>Frandsen</t>
  </si>
  <si>
    <t>7528</t>
  </si>
  <si>
    <t>crawfjp01</t>
  </si>
  <si>
    <t>Crawford, J.P.</t>
  </si>
  <si>
    <t>Lobaton</t>
  </si>
  <si>
    <t>4243</t>
  </si>
  <si>
    <t>6986</t>
  </si>
  <si>
    <t>Pineiro</t>
  </si>
  <si>
    <t>1094</t>
  </si>
  <si>
    <t>Ruiz</t>
  </si>
  <si>
    <t>2579</t>
  </si>
  <si>
    <t>Kinsler</t>
  </si>
  <si>
    <t>6195</t>
  </si>
  <si>
    <t>Ezequiel</t>
  </si>
  <si>
    <t>Carrera</t>
  </si>
  <si>
    <t>9048</t>
  </si>
  <si>
    <t>Lalli</t>
  </si>
  <si>
    <t>9246</t>
  </si>
  <si>
    <t>Oviedo</t>
  </si>
  <si>
    <t>2886</t>
  </si>
  <si>
    <t>Carlos Oviedo, Juan</t>
  </si>
  <si>
    <t>Holliday</t>
  </si>
  <si>
    <t>1873</t>
  </si>
  <si>
    <t>2172</t>
  </si>
  <si>
    <t>Dillon</t>
  </si>
  <si>
    <t>Gee</t>
  </si>
  <si>
    <t>7396</t>
  </si>
  <si>
    <t>McClellan</t>
  </si>
  <si>
    <t>4845</t>
  </si>
  <si>
    <t>Thome</t>
  </si>
  <si>
    <t>409</t>
  </si>
  <si>
    <t>Kameron</t>
  </si>
  <si>
    <t>Loe</t>
  </si>
  <si>
    <t>4422</t>
  </si>
  <si>
    <t>Choate</t>
  </si>
  <si>
    <t>813</t>
  </si>
  <si>
    <t>Everth</t>
  </si>
  <si>
    <t>8155</t>
  </si>
  <si>
    <t>3188</t>
  </si>
  <si>
    <t>Edinson</t>
  </si>
  <si>
    <t>Volquez</t>
  </si>
  <si>
    <t>3990</t>
  </si>
  <si>
    <t>Lombardozzi</t>
  </si>
  <si>
    <t>5422</t>
  </si>
  <si>
    <t>Borbon</t>
  </si>
  <si>
    <t>3209</t>
  </si>
  <si>
    <t>T.J.</t>
  </si>
  <si>
    <t>House</t>
  </si>
  <si>
    <t>9121</t>
  </si>
  <si>
    <t>houst002</t>
  </si>
  <si>
    <t>TJ House</t>
  </si>
  <si>
    <t>Westbrook</t>
  </si>
  <si>
    <t>412</t>
  </si>
  <si>
    <t>1794</t>
  </si>
  <si>
    <t>906</t>
  </si>
  <si>
    <t>Culberson</t>
  </si>
  <si>
    <t>3298</t>
  </si>
  <si>
    <t>culbc001</t>
  </si>
  <si>
    <t>CULBERSON19890410A</t>
  </si>
  <si>
    <t>918</t>
  </si>
  <si>
    <t>McHugh</t>
  </si>
  <si>
    <t>7531</t>
  </si>
  <si>
    <t>Sale</t>
  </si>
  <si>
    <t>10603</t>
  </si>
  <si>
    <t>Richmond</t>
  </si>
  <si>
    <t>4307</t>
  </si>
  <si>
    <t>Eppley</t>
  </si>
  <si>
    <t>9095</t>
  </si>
  <si>
    <t>LeBlanc</t>
  </si>
  <si>
    <t>5221</t>
  </si>
  <si>
    <t>Accardo</t>
  </si>
  <si>
    <t>6428</t>
  </si>
  <si>
    <t>Breslow</t>
  </si>
  <si>
    <t>4363</t>
  </si>
  <si>
    <t>garciad01</t>
  </si>
  <si>
    <t>Adonis</t>
  </si>
  <si>
    <t>13777</t>
  </si>
  <si>
    <t>Garcia, Adonis</t>
  </si>
  <si>
    <t>Keppinger</t>
  </si>
  <si>
    <t>3856</t>
  </si>
  <si>
    <t>Cishek</t>
  </si>
  <si>
    <t>6483</t>
  </si>
  <si>
    <t>Hester</t>
  </si>
  <si>
    <t>877</t>
  </si>
  <si>
    <t>Leroux</t>
  </si>
  <si>
    <t>7645</t>
  </si>
  <si>
    <t>montafr02</t>
  </si>
  <si>
    <t>Frankie</t>
  </si>
  <si>
    <t>Montas</t>
  </si>
  <si>
    <t>14309</t>
  </si>
  <si>
    <t>Francelis Montas</t>
  </si>
  <si>
    <t>Montas, Frankie</t>
  </si>
  <si>
    <t>Ramiro</t>
  </si>
  <si>
    <t>8841</t>
  </si>
  <si>
    <t>6184</t>
  </si>
  <si>
    <t>Janssen</t>
  </si>
  <si>
    <t>7355</t>
  </si>
  <si>
    <t>Stults</t>
  </si>
  <si>
    <t>8011</t>
  </si>
  <si>
    <t>collity01</t>
  </si>
  <si>
    <t>12723</t>
  </si>
  <si>
    <t>Collins, Tyler</t>
  </si>
  <si>
    <t>Lambo</t>
  </si>
  <si>
    <t>5386</t>
  </si>
  <si>
    <t>Vernon</t>
  </si>
  <si>
    <t>1326</t>
  </si>
  <si>
    <t>hoffmje01</t>
  </si>
  <si>
    <t>Jeff Hoffman</t>
  </si>
  <si>
    <t>sa709602</t>
  </si>
  <si>
    <t>Hoffman, Jeff</t>
  </si>
  <si>
    <t>Jenkins</t>
  </si>
  <si>
    <t>10326</t>
  </si>
  <si>
    <t>orlanpa01</t>
  </si>
  <si>
    <t>Paulo</t>
  </si>
  <si>
    <t>8628</t>
  </si>
  <si>
    <t>Orlando, Paulo</t>
  </si>
  <si>
    <t>R.J.</t>
  </si>
  <si>
    <t>Swindle</t>
  </si>
  <si>
    <t>539</t>
  </si>
  <si>
    <t>Vogt</t>
  </si>
  <si>
    <t>5000</t>
  </si>
  <si>
    <t>johnsmi04</t>
  </si>
  <si>
    <t>13809</t>
  </si>
  <si>
    <t>Johnson, Micah</t>
  </si>
  <si>
    <t>Rusin</t>
  </si>
  <si>
    <t>9895</t>
  </si>
  <si>
    <t>3656</t>
  </si>
  <si>
    <t>3114</t>
  </si>
  <si>
    <t>Ankiel</t>
  </si>
  <si>
    <t>1142</t>
  </si>
  <si>
    <t>Bourgeois</t>
  </si>
  <si>
    <t>2225</t>
  </si>
  <si>
    <t>ahmedni01</t>
  </si>
  <si>
    <t>Ahmed</t>
  </si>
  <si>
    <t>12147</t>
  </si>
  <si>
    <t>ahmen001</t>
  </si>
  <si>
    <t>AHMED19900315A</t>
  </si>
  <si>
    <t>Ahmed, Nick</t>
  </si>
  <si>
    <t>Medica</t>
  </si>
  <si>
    <t>11147</t>
  </si>
  <si>
    <t>Cassevah</t>
  </si>
  <si>
    <t>6950</t>
  </si>
  <si>
    <t>Heath</t>
  </si>
  <si>
    <t>Bell</t>
  </si>
  <si>
    <t>2080</t>
  </si>
  <si>
    <t>36</t>
  </si>
  <si>
    <t>395</t>
  </si>
  <si>
    <t>Costanzo</t>
  </si>
  <si>
    <t>3533</t>
  </si>
  <si>
    <t>Bryce</t>
  </si>
  <si>
    <t>Harper</t>
  </si>
  <si>
    <t>11579</t>
  </si>
  <si>
    <t>8048</t>
  </si>
  <si>
    <t>William Smith</t>
  </si>
  <si>
    <t>520</t>
  </si>
  <si>
    <t>lambjo02</t>
  </si>
  <si>
    <t>8493</t>
  </si>
  <si>
    <t>LAMB19900710A</t>
  </si>
  <si>
    <t>Lamb, John</t>
  </si>
  <si>
    <t>Morrow</t>
  </si>
  <si>
    <t>9346</t>
  </si>
  <si>
    <t>1079</t>
  </si>
  <si>
    <t>Kubel</t>
  </si>
  <si>
    <t>2161</t>
  </si>
  <si>
    <t>Hanrahan</t>
  </si>
  <si>
    <t>2186</t>
  </si>
  <si>
    <t>Daric</t>
  </si>
  <si>
    <t>Barton</t>
  </si>
  <si>
    <t>5928</t>
  </si>
  <si>
    <t>Fautino</t>
  </si>
  <si>
    <t>De Los Santos</t>
  </si>
  <si>
    <t>5841</t>
  </si>
  <si>
    <t>Marc</t>
  </si>
  <si>
    <t>Rzepczynski</t>
  </si>
  <si>
    <t>6612</t>
  </si>
  <si>
    <t>Swarzak</t>
  </si>
  <si>
    <t>7466</t>
  </si>
  <si>
    <t>Laffey</t>
  </si>
  <si>
    <t>6248</t>
  </si>
  <si>
    <t>8110</t>
  </si>
  <si>
    <t>Yasmany</t>
  </si>
  <si>
    <t>Tomas</t>
  </si>
  <si>
    <t>17171</t>
  </si>
  <si>
    <t>Yasmany Tom├ís</t>
  </si>
  <si>
    <t>6902</t>
  </si>
  <si>
    <t>2396</t>
  </si>
  <si>
    <t>Magglio</t>
  </si>
  <si>
    <t>Ordonez</t>
  </si>
  <si>
    <t>248</t>
  </si>
  <si>
    <t>8073</t>
  </si>
  <si>
    <t>Hoover</t>
  </si>
  <si>
    <t>9037</t>
  </si>
  <si>
    <t>Frieri</t>
  </si>
  <si>
    <t>5178</t>
  </si>
  <si>
    <t>1636</t>
  </si>
  <si>
    <t>Blackley</t>
  </si>
  <si>
    <t>3234</t>
  </si>
  <si>
    <t>DeVries</t>
  </si>
  <si>
    <t>8201</t>
  </si>
  <si>
    <t>7986</t>
  </si>
  <si>
    <t>Burton</t>
  </si>
  <si>
    <t>8346</t>
  </si>
  <si>
    <t>2073</t>
  </si>
  <si>
    <t>Villanueva</t>
  </si>
  <si>
    <t>4138</t>
  </si>
  <si>
    <t>Marcell</t>
  </si>
  <si>
    <t>Ozuna</t>
  </si>
  <si>
    <t>10324</t>
  </si>
  <si>
    <t>tuckepr01</t>
  </si>
  <si>
    <t>Preston</t>
  </si>
  <si>
    <t>13633</t>
  </si>
  <si>
    <t>TUCKER19900706A</t>
  </si>
  <si>
    <t>Tucker, Preston</t>
  </si>
  <si>
    <t>Dee</t>
  </si>
  <si>
    <t>8203</t>
  </si>
  <si>
    <t>parkeja03</t>
  </si>
  <si>
    <t>Jarrett</t>
  </si>
  <si>
    <t>11624</t>
  </si>
  <si>
    <t>Parker, Jarrett</t>
  </si>
  <si>
    <t>Samardzija</t>
  </si>
  <si>
    <t>3254</t>
  </si>
  <si>
    <t>6035</t>
  </si>
  <si>
    <t>Richard</t>
  </si>
  <si>
    <t>3551</t>
  </si>
  <si>
    <t>Gaudin</t>
  </si>
  <si>
    <t>1783</t>
  </si>
  <si>
    <t>Gutierrez</t>
  </si>
  <si>
    <t>3255</t>
  </si>
  <si>
    <t>Colome</t>
  </si>
  <si>
    <t>6661</t>
  </si>
  <si>
    <t>├ülex Colom├⌐</t>
  </si>
  <si>
    <t>Conor</t>
  </si>
  <si>
    <t>5997</t>
  </si>
  <si>
    <t>Nickeas</t>
  </si>
  <si>
    <t>7419</t>
  </si>
  <si>
    <t>Nava</t>
  </si>
  <si>
    <t>5450</t>
  </si>
  <si>
    <t>Arias</t>
  </si>
  <si>
    <t>3817</t>
  </si>
  <si>
    <t>Antonio</t>
  </si>
  <si>
    <t>Bastardo</t>
  </si>
  <si>
    <t>8844</t>
  </si>
  <si>
    <t>Victorino</t>
  </si>
  <si>
    <t>1677</t>
  </si>
  <si>
    <t>caminar01</t>
  </si>
  <si>
    <t>Arquimedes</t>
  </si>
  <si>
    <t>Caminero</t>
  </si>
  <si>
    <t>8992</t>
  </si>
  <si>
    <t>camia001</t>
  </si>
  <si>
    <t>CAMINERO19870616A</t>
  </si>
  <si>
    <t>Arqu├¡medes Caminero</t>
  </si>
  <si>
    <t>Caminero, Arquimedes</t>
  </si>
  <si>
    <t>Lind</t>
  </si>
  <si>
    <t>8027</t>
  </si>
  <si>
    <t>9632</t>
  </si>
  <si>
    <t>Webster</t>
  </si>
  <si>
    <t>3993</t>
  </si>
  <si>
    <t>feathta01</t>
  </si>
  <si>
    <t>Featherston</t>
  </si>
  <si>
    <t>12590</t>
  </si>
  <si>
    <t>Featherston, Taylor</t>
  </si>
  <si>
    <t>Mills</t>
  </si>
  <si>
    <t>4420</t>
  </si>
  <si>
    <t>Barmes</t>
  </si>
  <si>
    <t>1830</t>
  </si>
  <si>
    <t>perezro02</t>
  </si>
  <si>
    <t>2900</t>
  </si>
  <si>
    <t>perer003</t>
  </si>
  <si>
    <t>Roberto P├⌐rez</t>
  </si>
  <si>
    <t>Perez, Roberto</t>
  </si>
  <si>
    <t>aguilje01</t>
  </si>
  <si>
    <t>Aguilar</t>
  </si>
  <si>
    <t>11342</t>
  </si>
  <si>
    <t>Aguilar, Jesus</t>
  </si>
  <si>
    <t>Gosselin</t>
  </si>
  <si>
    <t>10953</t>
  </si>
  <si>
    <t>Gaby</t>
  </si>
  <si>
    <t>3361</t>
  </si>
  <si>
    <t>Andruw</t>
  </si>
  <si>
    <t>96</t>
  </si>
  <si>
    <t>Rowland-Smith</t>
  </si>
  <si>
    <t>3245</t>
  </si>
  <si>
    <t>13453</t>
  </si>
  <si>
    <t>butle001</t>
  </si>
  <si>
    <t>Haren</t>
  </si>
  <si>
    <t>1757</t>
  </si>
  <si>
    <t>Moss</t>
  </si>
  <si>
    <t>4467</t>
  </si>
  <si>
    <t>reaco01</t>
  </si>
  <si>
    <t>Colin</t>
  </si>
  <si>
    <t>Rea</t>
  </si>
  <si>
    <t>12317</t>
  </si>
  <si>
    <t>Rea, Colin</t>
  </si>
  <si>
    <t>Hatcher</t>
  </si>
  <si>
    <t>3299</t>
  </si>
  <si>
    <t>Forsythe</t>
  </si>
  <si>
    <t>7185</t>
  </si>
  <si>
    <t>Oliveros</t>
  </si>
  <si>
    <t>9167</t>
  </si>
  <si>
    <t>Rodon</t>
  </si>
  <si>
    <t>16137</t>
  </si>
  <si>
    <t>Balester</t>
  </si>
  <si>
    <t>6883</t>
  </si>
  <si>
    <t>Young (H)</t>
  </si>
  <si>
    <t>3882</t>
  </si>
  <si>
    <t>Bud</t>
  </si>
  <si>
    <t>9492</t>
  </si>
  <si>
    <t>castrmi01</t>
  </si>
  <si>
    <t>15684</t>
  </si>
  <si>
    <t>Castro, Miguel</t>
  </si>
  <si>
    <t>Masterson</t>
  </si>
  <si>
    <t>2038</t>
  </si>
  <si>
    <t>Howard</t>
  </si>
  <si>
    <t>2154</t>
  </si>
  <si>
    <t>Gindl</t>
  </si>
  <si>
    <t>5002</t>
  </si>
  <si>
    <t>6895</t>
  </si>
  <si>
    <t>andec001</t>
  </si>
  <si>
    <t>martico01</t>
  </si>
  <si>
    <t>12182</t>
  </si>
  <si>
    <t>Martin, Cody</t>
  </si>
  <si>
    <t>Denard</t>
  </si>
  <si>
    <t>Span</t>
  </si>
  <si>
    <t>8347</t>
  </si>
  <si>
    <t>Brock</t>
  </si>
  <si>
    <t>Holt</t>
  </si>
  <si>
    <t>9345</t>
  </si>
  <si>
    <t>Vicente</t>
  </si>
  <si>
    <t>Padilla</t>
  </si>
  <si>
    <t>964</t>
  </si>
  <si>
    <t>Font</t>
  </si>
  <si>
    <t>5257</t>
  </si>
  <si>
    <t>6867</t>
  </si>
  <si>
    <t>Lincoln</t>
  </si>
  <si>
    <t>4241</t>
  </si>
  <si>
    <t>szczuma01</t>
  </si>
  <si>
    <t>Szczur</t>
  </si>
  <si>
    <t>11255</t>
  </si>
  <si>
    <t>Szczur, Matt</t>
  </si>
  <si>
    <t>Tracy</t>
  </si>
  <si>
    <t>1888</t>
  </si>
  <si>
    <t>Exposito</t>
  </si>
  <si>
    <t>4398</t>
  </si>
  <si>
    <t>thomptr01</t>
  </si>
  <si>
    <t>Trayce</t>
  </si>
  <si>
    <t>Thompson</t>
  </si>
  <si>
    <t>9952</t>
  </si>
  <si>
    <t>Tracye Thompson</t>
  </si>
  <si>
    <t>Thompson, Trayce</t>
  </si>
  <si>
    <t>Pierzynski</t>
  </si>
  <si>
    <t>746</t>
  </si>
  <si>
    <t>Asche</t>
  </si>
  <si>
    <t>11997</t>
  </si>
  <si>
    <t>Donald</t>
  </si>
  <si>
    <t>10154</t>
  </si>
  <si>
    <t>Donal Lutz</t>
  </si>
  <si>
    <t>Lynn</t>
  </si>
  <si>
    <t>2520</t>
  </si>
  <si>
    <t>Latos</t>
  </si>
  <si>
    <t>3815</t>
  </si>
  <si>
    <t>Fife</t>
  </si>
  <si>
    <t>8077</t>
  </si>
  <si>
    <t>Yoervis</t>
  </si>
  <si>
    <t>Medina</t>
  </si>
  <si>
    <t>10498</t>
  </si>
  <si>
    <t>Cox</t>
  </si>
  <si>
    <t>Mathis</t>
  </si>
  <si>
    <t>3448</t>
  </si>
  <si>
    <t>Thole</t>
  </si>
  <si>
    <t>9689</t>
  </si>
  <si>
    <t>Oliver</t>
  </si>
  <si>
    <t>206</t>
  </si>
  <si>
    <t>5227</t>
  </si>
  <si>
    <t>Jenrry</t>
  </si>
  <si>
    <t>8476</t>
  </si>
  <si>
    <t>Dellin</t>
  </si>
  <si>
    <t>Betances</t>
  </si>
  <si>
    <t>6216</t>
  </si>
  <si>
    <t>Sano</t>
  </si>
  <si>
    <t>12164</t>
  </si>
  <si>
    <t>Redmond</t>
  </si>
  <si>
    <t>9943</t>
  </si>
  <si>
    <t>Halladay</t>
  </si>
  <si>
    <t>1303</t>
  </si>
  <si>
    <t>1624</t>
  </si>
  <si>
    <t>Mookie</t>
  </si>
  <si>
    <t>Betts</t>
  </si>
  <si>
    <t>13611</t>
  </si>
  <si>
    <t>bettm001</t>
  </si>
  <si>
    <t>Giambi</t>
  </si>
  <si>
    <t>818</t>
  </si>
  <si>
    <t>Reymond</t>
  </si>
  <si>
    <t>10329</t>
  </si>
  <si>
    <t>fuenr001</t>
  </si>
  <si>
    <t>FUENTES19910212A</t>
  </si>
  <si>
    <t>Kosuke</t>
  </si>
  <si>
    <t>Fukudome</t>
  </si>
  <si>
    <t>3263</t>
  </si>
  <si>
    <t>1514</t>
  </si>
  <si>
    <t>Archie</t>
  </si>
  <si>
    <t>12918</t>
  </si>
  <si>
    <t>4166</t>
  </si>
  <si>
    <t>Jhonny</t>
  </si>
  <si>
    <t>1738</t>
  </si>
  <si>
    <t>3837</t>
  </si>
  <si>
    <t>Pence</t>
  </si>
  <si>
    <t>8252</t>
  </si>
  <si>
    <t>Mariano</t>
  </si>
  <si>
    <t>844</t>
  </si>
  <si>
    <t>Fiers</t>
  </si>
  <si>
    <t>7754</t>
  </si>
  <si>
    <t>Ubaldo</t>
  </si>
  <si>
    <t>3374</t>
  </si>
  <si>
    <t>Sonny</t>
  </si>
  <si>
    <t>12768</t>
  </si>
  <si>
    <t>Maronde</t>
  </si>
  <si>
    <t>12530</t>
  </si>
  <si>
    <t>marteje01</t>
  </si>
  <si>
    <t>Jefry</t>
  </si>
  <si>
    <t>5107</t>
  </si>
  <si>
    <t>Marte, Jefry</t>
  </si>
  <si>
    <t>Mauro</t>
  </si>
  <si>
    <t>5342</t>
  </si>
  <si>
    <t>Nunez</t>
  </si>
  <si>
    <t>6848</t>
  </si>
  <si>
    <t>Pettibone</t>
  </si>
  <si>
    <t>7106</t>
  </si>
  <si>
    <t>Runzler</t>
  </si>
  <si>
    <t>4080</t>
  </si>
  <si>
    <t>2510</t>
  </si>
  <si>
    <t>9911</t>
  </si>
  <si>
    <t>9331</t>
  </si>
  <si>
    <t>Volstad</t>
  </si>
  <si>
    <t>9901</t>
  </si>
  <si>
    <t>herreel01</t>
  </si>
  <si>
    <t>Elian</t>
  </si>
  <si>
    <t>5432</t>
  </si>
  <si>
    <t>Herrera, Elian</t>
  </si>
  <si>
    <t>7539</t>
  </si>
  <si>
    <t>7038</t>
  </si>
  <si>
    <t>Ted</t>
  </si>
  <si>
    <t>Lilly</t>
  </si>
  <si>
    <t>833</t>
  </si>
  <si>
    <t>Odorizzi</t>
  </si>
  <si>
    <t>6397</t>
  </si>
  <si>
    <t>210</t>
  </si>
  <si>
    <t>7937</t>
  </si>
  <si>
    <t>Campbell</t>
  </si>
  <si>
    <t>6938</t>
  </si>
  <si>
    <t>campe001</t>
  </si>
  <si>
    <t>Carroll</t>
  </si>
  <si>
    <t>1591</t>
  </si>
  <si>
    <t>Thames</t>
  </si>
  <si>
    <t>3711</t>
  </si>
  <si>
    <t>12760</t>
  </si>
  <si>
    <t>montr004</t>
  </si>
  <si>
    <t>Valdez</t>
  </si>
  <si>
    <t>1863</t>
  </si>
  <si>
    <t>3777</t>
  </si>
  <si>
    <t>Moises</t>
  </si>
  <si>
    <t>Sierra</t>
  </si>
  <si>
    <t>6050</t>
  </si>
  <si>
    <t>Santos</t>
  </si>
  <si>
    <t>4734</t>
  </si>
  <si>
    <t>McCutchen</t>
  </si>
  <si>
    <t>9847</t>
  </si>
  <si>
    <t>Rutledge</t>
  </si>
  <si>
    <t>11167</t>
  </si>
  <si>
    <t>McGowan</t>
  </si>
  <si>
    <t>8600</t>
  </si>
  <si>
    <t>Corporan</t>
  </si>
  <si>
    <t>5587</t>
  </si>
  <si>
    <t>3223</t>
  </si>
  <si>
    <t>Archer</t>
  </si>
  <si>
    <t>6345</t>
  </si>
  <si>
    <t>4053</t>
  </si>
  <si>
    <t>Gwynn</t>
  </si>
  <si>
    <t>6141</t>
  </si>
  <si>
    <t>Maholm</t>
  </si>
  <si>
    <t>8678</t>
  </si>
  <si>
    <t>Hanley</t>
  </si>
  <si>
    <t>8001</t>
  </si>
  <si>
    <t>rogerja02</t>
  </si>
  <si>
    <t>11773</t>
  </si>
  <si>
    <t>Rogers, Jason</t>
  </si>
  <si>
    <t>Mikie</t>
  </si>
  <si>
    <t>Mahtook</t>
  </si>
  <si>
    <t>13130</t>
  </si>
  <si>
    <t>shaffri01</t>
  </si>
  <si>
    <t>Richie Shaffer</t>
  </si>
  <si>
    <t>Richie</t>
  </si>
  <si>
    <t>Shaffer</t>
  </si>
  <si>
    <t>13271</t>
  </si>
  <si>
    <t>Shaffer, Richie</t>
  </si>
  <si>
    <t>Jair</t>
  </si>
  <si>
    <t>Jurrjens</t>
  </si>
  <si>
    <t>5556</t>
  </si>
  <si>
    <t>Jered</t>
  </si>
  <si>
    <t>Weaver</t>
  </si>
  <si>
    <t>4235</t>
  </si>
  <si>
    <t>Kyuji</t>
  </si>
  <si>
    <t>Fujikawa</t>
  </si>
  <si>
    <t>14443</t>
  </si>
  <si>
    <t>8556</t>
  </si>
  <si>
    <t>Beckett</t>
  </si>
  <si>
    <t>510</t>
  </si>
  <si>
    <t>Crowe</t>
  </si>
  <si>
    <t>3402</t>
  </si>
  <si>
    <t>6178</t>
  </si>
  <si>
    <t>Chuckie</t>
  </si>
  <si>
    <t>Fick</t>
  </si>
  <si>
    <t>7978</t>
  </si>
  <si>
    <t>fickc001</t>
  </si>
  <si>
    <t>Brendan</t>
  </si>
  <si>
    <t>6073</t>
  </si>
  <si>
    <t>Jordany</t>
  </si>
  <si>
    <t>Valdespin</t>
  </si>
  <si>
    <t>5098</t>
  </si>
  <si>
    <t>4065</t>
  </si>
  <si>
    <t>Alcides</t>
  </si>
  <si>
    <t>6310</t>
  </si>
  <si>
    <t>Cleto</t>
  </si>
  <si>
    <t>5529</t>
  </si>
  <si>
    <t>3273</t>
  </si>
  <si>
    <t>Carmona, Fausto</t>
  </si>
  <si>
    <t>3217</t>
  </si>
  <si>
    <t>Encarnacion</t>
  </si>
  <si>
    <t>2151</t>
  </si>
  <si>
    <t>lobstky01</t>
  </si>
  <si>
    <t>Lobstein</t>
  </si>
  <si>
    <t>9178</t>
  </si>
  <si>
    <t>lobsk001</t>
  </si>
  <si>
    <t>LOBSTEIN19890812A</t>
  </si>
  <si>
    <t>Lobstein, Kyle</t>
  </si>
  <si>
    <t>peterja01</t>
  </si>
  <si>
    <t>Jace</t>
  </si>
  <si>
    <t>12325</t>
  </si>
  <si>
    <t>petej002</t>
  </si>
  <si>
    <t>Peterson, Jace</t>
  </si>
  <si>
    <t>3790</t>
  </si>
  <si>
    <t>Phillippe</t>
  </si>
  <si>
    <t>Aumont</t>
  </si>
  <si>
    <t>5362</t>
  </si>
  <si>
    <t>Germen</t>
  </si>
  <si>
    <t>5876</t>
  </si>
  <si>
    <t>Gonz├ílez Germen</t>
  </si>
  <si>
    <t>barreaa01</t>
  </si>
  <si>
    <t>Barrett</t>
  </si>
  <si>
    <t>11243</t>
  </si>
  <si>
    <t>barra001</t>
  </si>
  <si>
    <t>BARRETT19880102A</t>
  </si>
  <si>
    <t>Barrett, Aaron</t>
  </si>
  <si>
    <t>828</t>
  </si>
  <si>
    <t>4259</t>
  </si>
  <si>
    <t>Rollins</t>
  </si>
  <si>
    <t>971</t>
  </si>
  <si>
    <t>Javy</t>
  </si>
  <si>
    <t>Guerra</t>
  </si>
  <si>
    <t>7407</t>
  </si>
  <si>
    <t>Greinke</t>
  </si>
  <si>
    <t>1943</t>
  </si>
  <si>
    <t>1201</t>
  </si>
  <si>
    <t>Cecil</t>
  </si>
  <si>
    <t>2660</t>
  </si>
  <si>
    <t>hansoal01</t>
  </si>
  <si>
    <t>Alen</t>
  </si>
  <si>
    <t>Hanson, Alen</t>
  </si>
  <si>
    <t>Bonderman</t>
  </si>
  <si>
    <t>1667</t>
  </si>
  <si>
    <t>Yunel</t>
  </si>
  <si>
    <t>4191</t>
  </si>
  <si>
    <t>11464</t>
  </si>
  <si>
    <t>browg001</t>
  </si>
  <si>
    <t>nicolju01</t>
  </si>
  <si>
    <t>Nicolino</t>
  </si>
  <si>
    <t>11754</t>
  </si>
  <si>
    <t>Nicolino, Justin</t>
  </si>
  <si>
    <t>Gillaspie</t>
  </si>
  <si>
    <t>9009</t>
  </si>
  <si>
    <t>Bryant</t>
  </si>
  <si>
    <t>15429</t>
  </si>
  <si>
    <t>Team</t>
  </si>
  <si>
    <t>Def2</t>
  </si>
  <si>
    <t>WAR3</t>
  </si>
  <si>
    <t>Angels</t>
  </si>
  <si>
    <t>Nationals</t>
  </si>
  <si>
    <t>Marlins</t>
  </si>
  <si>
    <t>Tigers</t>
  </si>
  <si>
    <t>Diamondbacks</t>
  </si>
  <si>
    <t>Reds</t>
  </si>
  <si>
    <t>Pirates</t>
  </si>
  <si>
    <t>Cubs</t>
  </si>
  <si>
    <t>Blue Jays</t>
  </si>
  <si>
    <t>Braves</t>
  </si>
  <si>
    <t>White Sox</t>
  </si>
  <si>
    <t>Dodgers</t>
  </si>
  <si>
    <t>Giants</t>
  </si>
  <si>
    <t>Twins</t>
  </si>
  <si>
    <t>Rockies</t>
  </si>
  <si>
    <t>Rangers</t>
  </si>
  <si>
    <t>Red Sox</t>
  </si>
  <si>
    <t>Orioles</t>
  </si>
  <si>
    <t>Yankees</t>
  </si>
  <si>
    <t>Brewers</t>
  </si>
  <si>
    <t>Cardinals</t>
  </si>
  <si>
    <t>Astros</t>
  </si>
  <si>
    <t>Indians</t>
  </si>
  <si>
    <t>Royals</t>
  </si>
  <si>
    <t>Mariners</t>
  </si>
  <si>
    <t>Mets</t>
  </si>
  <si>
    <t>Padres</t>
  </si>
  <si>
    <t>Phillies</t>
  </si>
  <si>
    <t>Athletics</t>
  </si>
  <si>
    <t>Matt Hague</t>
  </si>
  <si>
    <t>Rays</t>
  </si>
  <si>
    <t>Daniel Dorn</t>
  </si>
  <si>
    <t>Dan Vogelbach</t>
  </si>
  <si>
    <t>Ji-man Choi</t>
  </si>
  <si>
    <t>Ben Gamel</t>
  </si>
  <si>
    <t>sa200361</t>
  </si>
  <si>
    <t>Frank Diaz</t>
  </si>
  <si>
    <t>Adam Brett Walker</t>
  </si>
  <si>
    <t>sa830216</t>
  </si>
  <si>
    <t>Derek Gibson</t>
  </si>
  <si>
    <t>sa603087</t>
  </si>
  <si>
    <t>Hunter Cole</t>
  </si>
  <si>
    <t>sa208622</t>
  </si>
  <si>
    <t>Sandy Madera</t>
  </si>
  <si>
    <t>Emmanuel Burriss</t>
  </si>
  <si>
    <t>sa872082</t>
  </si>
  <si>
    <t>Dayron Varona</t>
  </si>
  <si>
    <t>Cam Perkins</t>
  </si>
  <si>
    <t>sa869674</t>
  </si>
  <si>
    <t>Yadir Drake</t>
  </si>
  <si>
    <t>Reynaldo Navarro</t>
  </si>
  <si>
    <t>sa244092</t>
  </si>
  <si>
    <t>Agustin Murillo</t>
  </si>
  <si>
    <t>Alex Glenn</t>
  </si>
  <si>
    <t>sa546354</t>
  </si>
  <si>
    <t>Jose Aguilar</t>
  </si>
  <si>
    <t>sa549845</t>
  </si>
  <si>
    <t>Stewart Ijames</t>
  </si>
  <si>
    <t>Mike Blanke</t>
  </si>
  <si>
    <t>Edward Easley</t>
  </si>
  <si>
    <t>sa746793</t>
  </si>
  <si>
    <t>Chad Tromp</t>
  </si>
  <si>
    <t>sa836204</t>
  </si>
  <si>
    <t>Billy Fleming</t>
  </si>
  <si>
    <t>sa199023</t>
  </si>
  <si>
    <t>Sergio Contreras</t>
  </si>
  <si>
    <t>sa508184</t>
  </si>
  <si>
    <t>Jesse Castillo</t>
  </si>
  <si>
    <t>Breyvic Valera</t>
  </si>
  <si>
    <t>Daniel Muno</t>
  </si>
  <si>
    <t>sa829175</t>
  </si>
  <si>
    <t>Doug Votoloto</t>
  </si>
  <si>
    <t>sa838027</t>
  </si>
  <si>
    <t>Alvaro Rondon</t>
  </si>
  <si>
    <t>Max Moroff</t>
  </si>
  <si>
    <t>sa508008</t>
  </si>
  <si>
    <t>Eduardo Arredondo</t>
  </si>
  <si>
    <t>sa829584</t>
  </si>
  <si>
    <t>Will Kengor</t>
  </si>
  <si>
    <t>sa211076</t>
  </si>
  <si>
    <t>Saul Soto</t>
  </si>
  <si>
    <t>sa225728</t>
  </si>
  <si>
    <t>Fernando Valenzuela Jr.</t>
  </si>
  <si>
    <t>sa202325</t>
  </si>
  <si>
    <t>Olmo Rosario</t>
  </si>
  <si>
    <t>sa829295</t>
  </si>
  <si>
    <t>Bobby Ison</t>
  </si>
  <si>
    <t>sa596560</t>
  </si>
  <si>
    <t>Esteban Quiroz</t>
  </si>
  <si>
    <t>sa201453</t>
  </si>
  <si>
    <t>Gilberto Mejia</t>
  </si>
  <si>
    <t>sa184892</t>
  </si>
  <si>
    <t>Cristhian Presichi</t>
  </si>
  <si>
    <t>sa205818</t>
  </si>
  <si>
    <t>sa827146</t>
  </si>
  <si>
    <t>Trent Woodward</t>
  </si>
  <si>
    <t>sa509117</t>
  </si>
  <si>
    <t>Jose Amador</t>
  </si>
  <si>
    <t>Mitch Delfino</t>
  </si>
  <si>
    <t>sa509128</t>
  </si>
  <si>
    <t>Enrique Osorio</t>
  </si>
  <si>
    <t>Ryan LaMarre</t>
  </si>
  <si>
    <t>sa288775</t>
  </si>
  <si>
    <t>sa254504</t>
  </si>
  <si>
    <t>Ivan Terrazas</t>
  </si>
  <si>
    <t>Dustin Coleman</t>
  </si>
  <si>
    <t>sa198097</t>
  </si>
  <si>
    <t>Carlos Gastelum</t>
  </si>
  <si>
    <t>Orlando Calixte</t>
  </si>
  <si>
    <t>sa829425</t>
  </si>
  <si>
    <t>Chris Hoo</t>
  </si>
  <si>
    <t>sa658211</t>
  </si>
  <si>
    <t>Erick Castillo</t>
  </si>
  <si>
    <t>sa509444</t>
  </si>
  <si>
    <t>Eliseo Aldazaba</t>
  </si>
  <si>
    <t>sa738659</t>
  </si>
  <si>
    <t>Andrew Benintendi</t>
  </si>
  <si>
    <t>sa829047</t>
  </si>
  <si>
    <t>Andrew Sohn</t>
  </si>
  <si>
    <t>sa509434</t>
  </si>
  <si>
    <t>Ramon Rios</t>
  </si>
  <si>
    <t>sa291449</t>
  </si>
  <si>
    <t>Rolando Acosta</t>
  </si>
  <si>
    <t>Gabby Guerrero</t>
  </si>
  <si>
    <t>sa508059</t>
  </si>
  <si>
    <t>sa592342</t>
  </si>
  <si>
    <t>Luis Fonseca</t>
  </si>
  <si>
    <t>sa509273</t>
  </si>
  <si>
    <t>sa652484</t>
  </si>
  <si>
    <t>Rodolfo Amador</t>
  </si>
  <si>
    <t>sa203952</t>
  </si>
  <si>
    <t>Edgar Quintero</t>
  </si>
  <si>
    <t>sa508256</t>
  </si>
  <si>
    <t>Carlos Morales</t>
  </si>
  <si>
    <t>sa201344</t>
  </si>
  <si>
    <t>Issmael Salas</t>
  </si>
  <si>
    <t>sa208111</t>
  </si>
  <si>
    <t>Leobardo Arauz</t>
  </si>
  <si>
    <t>sa509253</t>
  </si>
  <si>
    <t>Ivan Araujo</t>
  </si>
  <si>
    <t>sa657953</t>
  </si>
  <si>
    <t>Anthony Alford</t>
  </si>
  <si>
    <t>sa869551</t>
  </si>
  <si>
    <t>Grant Debruin</t>
  </si>
  <si>
    <t>sa875341</t>
  </si>
  <si>
    <t>Yoilan Cerse</t>
  </si>
  <si>
    <t>sa208112</t>
  </si>
  <si>
    <t>Christian Quintero</t>
  </si>
  <si>
    <t>sa206052</t>
  </si>
  <si>
    <t>Roberto Saucedo</t>
  </si>
  <si>
    <t>sa688986</t>
  </si>
  <si>
    <t>Arturo Rodriguez</t>
  </si>
  <si>
    <t>sa509127</t>
  </si>
  <si>
    <t>Santiago Gonzalez</t>
  </si>
  <si>
    <t>sa508488</t>
  </si>
  <si>
    <t>Luis Suarez</t>
  </si>
  <si>
    <t>sa659614</t>
  </si>
  <si>
    <t>Carlos Figueroa</t>
  </si>
  <si>
    <t>sa502223</t>
  </si>
  <si>
    <t>Hector Garanzuay</t>
  </si>
  <si>
    <t>sa329105</t>
  </si>
  <si>
    <t>Yancarlo Angulo</t>
  </si>
  <si>
    <t>sa509271</t>
  </si>
  <si>
    <t>Carlos Alvarez</t>
  </si>
  <si>
    <t>sa508489</t>
  </si>
  <si>
    <t>Ricardo Serrano</t>
  </si>
  <si>
    <t>sa592343</t>
  </si>
  <si>
    <t>Jesus Valenzuela</t>
  </si>
  <si>
    <t>sa185680</t>
  </si>
  <si>
    <t>Raul Sanchez</t>
  </si>
  <si>
    <t>sa549726</t>
  </si>
  <si>
    <t>Ethan Wilson</t>
  </si>
  <si>
    <t>sa196693</t>
  </si>
  <si>
    <t>Roberto Mendez</t>
  </si>
  <si>
    <t>sa199022</t>
  </si>
  <si>
    <t>Albino Contreras</t>
  </si>
  <si>
    <t>sa829219</t>
  </si>
  <si>
    <t>Alec Keller</t>
  </si>
  <si>
    <t>sa202653</t>
  </si>
  <si>
    <t>Steve Moss</t>
  </si>
  <si>
    <t>sa8218</t>
  </si>
  <si>
    <t>Willis Otanez</t>
  </si>
  <si>
    <t>sa828799</t>
  </si>
  <si>
    <t>Bobby Bradley</t>
  </si>
  <si>
    <t>sa203683</t>
  </si>
  <si>
    <t>Francisco Mendez</t>
  </si>
  <si>
    <t>sa288782</t>
  </si>
  <si>
    <t>Abel Nieves</t>
  </si>
  <si>
    <t>sa508493</t>
  </si>
  <si>
    <t>Alberto Carreon</t>
  </si>
  <si>
    <t>Hak-ju Lee</t>
  </si>
  <si>
    <t>sa508485</t>
  </si>
  <si>
    <t>Cesar Tapia</t>
  </si>
  <si>
    <t>sa505268</t>
  </si>
  <si>
    <t>Jose Orozco</t>
  </si>
  <si>
    <t>sa875898</t>
  </si>
  <si>
    <t>Kyle Garlick</t>
  </si>
  <si>
    <t>sa829190</t>
  </si>
  <si>
    <t>Jason Vosler</t>
  </si>
  <si>
    <t>sa594366</t>
  </si>
  <si>
    <t>Fernando Flores</t>
  </si>
  <si>
    <t>sa828961</t>
  </si>
  <si>
    <t>Kevin Padlo</t>
  </si>
  <si>
    <t>sa328821</t>
  </si>
  <si>
    <t>Carlos Colmenares</t>
  </si>
  <si>
    <t>sa185832</t>
  </si>
  <si>
    <t>Domingo Castro</t>
  </si>
  <si>
    <t>sa393008</t>
  </si>
  <si>
    <t>Jesus Avila</t>
  </si>
  <si>
    <t>sa738175</t>
  </si>
  <si>
    <t>Willie Calhoun</t>
  </si>
  <si>
    <t>sa651307</t>
  </si>
  <si>
    <t>Diego Madero</t>
  </si>
  <si>
    <t>sa454224</t>
  </si>
  <si>
    <t>Humberto Sosa</t>
  </si>
  <si>
    <t>sa185739</t>
  </si>
  <si>
    <t>Oswaldo Morejon</t>
  </si>
  <si>
    <t>sa508257</t>
  </si>
  <si>
    <t>sa185362</t>
  </si>
  <si>
    <t>Ramon Orantes</t>
  </si>
  <si>
    <t>sa508151</t>
  </si>
  <si>
    <t>Faustino Oguisten</t>
  </si>
  <si>
    <t>sa508062</t>
  </si>
  <si>
    <t>Eder Salcedo</t>
  </si>
  <si>
    <t>sa868927</t>
  </si>
  <si>
    <t>Asael Sanchez</t>
  </si>
  <si>
    <t>Tim Locastro</t>
  </si>
  <si>
    <t>sa209749</t>
  </si>
  <si>
    <t>Emmanuel Valdez</t>
  </si>
  <si>
    <t>sa203900</t>
  </si>
  <si>
    <t>Iker Franco</t>
  </si>
  <si>
    <t>sa709519</t>
  </si>
  <si>
    <t>Logan Uxa</t>
  </si>
  <si>
    <t>sa200183</t>
  </si>
  <si>
    <t>Jesse Gutierrez</t>
  </si>
  <si>
    <t>sa543678</t>
  </si>
  <si>
    <t>Jesus Espinoza</t>
  </si>
  <si>
    <t>sa655677</t>
  </si>
  <si>
    <t>Cesar Rodriguez</t>
  </si>
  <si>
    <t>sa829199</t>
  </si>
  <si>
    <t>Roberto Ramos</t>
  </si>
  <si>
    <t>sa199621</t>
  </si>
  <si>
    <t>Luis Borges</t>
  </si>
  <si>
    <t>sa509435</t>
  </si>
  <si>
    <t>Kevin Flores</t>
  </si>
  <si>
    <t>sa739647</t>
  </si>
  <si>
    <t>Alfredo Despaigne</t>
  </si>
  <si>
    <t>sa508254</t>
  </si>
  <si>
    <t>Ruben Agramon</t>
  </si>
  <si>
    <t>sa829045</t>
  </si>
  <si>
    <t>Keith Curcio</t>
  </si>
  <si>
    <t>sa858826</t>
  </si>
  <si>
    <t>Christin Stewart</t>
  </si>
  <si>
    <t>sa509257</t>
  </si>
  <si>
    <t>Daniel Nunez</t>
  </si>
  <si>
    <t>sa509640</t>
  </si>
  <si>
    <t>Alejandro Gonzalez</t>
  </si>
  <si>
    <t>sa827185</t>
  </si>
  <si>
    <t>Troy Stein</t>
  </si>
  <si>
    <t>sa185600</t>
  </si>
  <si>
    <t>Sergio Gastelum</t>
  </si>
  <si>
    <t>sa547125</t>
  </si>
  <si>
    <t>Carlos Penuelas</t>
  </si>
  <si>
    <t>sa203950</t>
  </si>
  <si>
    <t>Abel Martinez</t>
  </si>
  <si>
    <t>sa509384</t>
  </si>
  <si>
    <t>Luis Juarez</t>
  </si>
  <si>
    <t>sa722315</t>
  </si>
  <si>
    <t>Victor Mendoza</t>
  </si>
  <si>
    <t>sa211114</t>
  </si>
  <si>
    <t>Flavio Romero</t>
  </si>
  <si>
    <t>sa508110</t>
  </si>
  <si>
    <t>Fernando Alejos</t>
  </si>
  <si>
    <t>sa658668</t>
  </si>
  <si>
    <t>Wes Rogers</t>
  </si>
  <si>
    <t>sa546826</t>
  </si>
  <si>
    <t>Paul Leon</t>
  </si>
  <si>
    <t>sa509654</t>
  </si>
  <si>
    <t>Abraham Valencia</t>
  </si>
  <si>
    <t>sa203954</t>
  </si>
  <si>
    <t>Heber Gomez</t>
  </si>
  <si>
    <t>sa509655</t>
  </si>
  <si>
    <t>Roberto Valencia</t>
  </si>
  <si>
    <t>sa878031</t>
  </si>
  <si>
    <t>Tanner Witt</t>
  </si>
  <si>
    <t>sa827369</t>
  </si>
  <si>
    <t>T.J. White</t>
  </si>
  <si>
    <t>sa509432</t>
  </si>
  <si>
    <t>Ricardo Vazquez</t>
  </si>
  <si>
    <t>sa185697</t>
  </si>
  <si>
    <t>sa691751</t>
  </si>
  <si>
    <t>Edson Garcia</t>
  </si>
  <si>
    <t>Mike Brenly</t>
  </si>
  <si>
    <t>sa707779</t>
  </si>
  <si>
    <t>Matt Reistetter</t>
  </si>
  <si>
    <t>sa659419</t>
  </si>
  <si>
    <t>Alex Bregman</t>
  </si>
  <si>
    <t>sa857218</t>
  </si>
  <si>
    <t>Harrison Bader</t>
  </si>
  <si>
    <t>sa244385</t>
  </si>
  <si>
    <t>Wilson Batista</t>
  </si>
  <si>
    <t>sa193895</t>
  </si>
  <si>
    <t>Sharnol Adriana</t>
  </si>
  <si>
    <t>sa509254</t>
  </si>
  <si>
    <t>sa508617</t>
  </si>
  <si>
    <t>Christian Zazueta</t>
  </si>
  <si>
    <t>sa206418</t>
  </si>
  <si>
    <t>Mario Valenzuela</t>
  </si>
  <si>
    <t>sa185529</t>
  </si>
  <si>
    <t>Carlos Sievers</t>
  </si>
  <si>
    <t>sa597945</t>
  </si>
  <si>
    <t>Gilberto Galaviz</t>
  </si>
  <si>
    <t>sa508052</t>
  </si>
  <si>
    <t>Jaime Brena</t>
  </si>
  <si>
    <t>sa185724</t>
  </si>
  <si>
    <t>Refugio Cervantes</t>
  </si>
  <si>
    <t>sa599081</t>
  </si>
  <si>
    <t>Tanner English</t>
  </si>
  <si>
    <t>sa599195</t>
  </si>
  <si>
    <t>Aramis Garcia</t>
  </si>
  <si>
    <t>sa509454</t>
  </si>
  <si>
    <t>Carlos Orrantia</t>
  </si>
  <si>
    <t>sa509274</t>
  </si>
  <si>
    <t>sa829345</t>
  </si>
  <si>
    <t>Jordan Procyshen</t>
  </si>
  <si>
    <t>sa545731</t>
  </si>
  <si>
    <t>Alan Sanchez</t>
  </si>
  <si>
    <t>sa509126</t>
  </si>
  <si>
    <t>David Urias</t>
  </si>
  <si>
    <t>sa550032</t>
  </si>
  <si>
    <t>William Allen</t>
  </si>
  <si>
    <t>sa827347</t>
  </si>
  <si>
    <t>Sean Mcmullen</t>
  </si>
  <si>
    <t>sa509741</t>
  </si>
  <si>
    <t>Jose Cordova</t>
  </si>
  <si>
    <t>sa203781</t>
  </si>
  <si>
    <t>Hernando Arredondo</t>
  </si>
  <si>
    <t>sa208915</t>
  </si>
  <si>
    <t>Oscar Ramirez</t>
  </si>
  <si>
    <t>sa827134</t>
  </si>
  <si>
    <t>Austin Bailey</t>
  </si>
  <si>
    <t>sa253267</t>
  </si>
  <si>
    <t>Rodrigo Aguirre</t>
  </si>
  <si>
    <t>sa829454</t>
  </si>
  <si>
    <t>Bryan Muniz</t>
  </si>
  <si>
    <t>sa508490</t>
  </si>
  <si>
    <t>Miguel Torrero</t>
  </si>
  <si>
    <t>sa502230</t>
  </si>
  <si>
    <t>Enrique Trujillo</t>
  </si>
  <si>
    <t>sa205255</t>
  </si>
  <si>
    <t>Jesus Rivera</t>
  </si>
  <si>
    <t>sa602895</t>
  </si>
  <si>
    <t>Matthew Beaty</t>
  </si>
  <si>
    <t>sa541852</t>
  </si>
  <si>
    <t>Carlos Ibarra</t>
  </si>
  <si>
    <t>sa857750</t>
  </si>
  <si>
    <t>Andrew Stevenson</t>
  </si>
  <si>
    <t>sa829069</t>
  </si>
  <si>
    <t>Bo Thompson</t>
  </si>
  <si>
    <t>sa829048</t>
  </si>
  <si>
    <t>Chris Gittens</t>
  </si>
  <si>
    <t>sa577740</t>
  </si>
  <si>
    <t>Cam Kneeland</t>
  </si>
  <si>
    <t>sa185137</t>
  </si>
  <si>
    <t>Carlos Valencia</t>
  </si>
  <si>
    <t>sa829264</t>
  </si>
  <si>
    <t>Tim Zier</t>
  </si>
  <si>
    <t>sa509356</t>
  </si>
  <si>
    <t>Ramon Soto</t>
  </si>
  <si>
    <t>sa688550</t>
  </si>
  <si>
    <t>Jose Luna</t>
  </si>
  <si>
    <t>sa509441</t>
  </si>
  <si>
    <t>sa868933</t>
  </si>
  <si>
    <t>Jasson Atondo</t>
  </si>
  <si>
    <t>sa547944</t>
  </si>
  <si>
    <t>Luis Villegas</t>
  </si>
  <si>
    <t>sa508095</t>
  </si>
  <si>
    <t>Alejandro Ortiz</t>
  </si>
  <si>
    <t>sa829683</t>
  </si>
  <si>
    <t>Tad Gold</t>
  </si>
  <si>
    <t>sa827153</t>
  </si>
  <si>
    <t>Connor Joe</t>
  </si>
  <si>
    <t>sa508053</t>
  </si>
  <si>
    <t>Valentin Gamez</t>
  </si>
  <si>
    <t>sa728813</t>
  </si>
  <si>
    <t>Leonardo German</t>
  </si>
  <si>
    <t>sa225876</t>
  </si>
  <si>
    <t>Travis Garcia</t>
  </si>
  <si>
    <t>sa829847</t>
  </si>
  <si>
    <t>TJ Olesczuk</t>
  </si>
  <si>
    <t>sa603116</t>
  </si>
  <si>
    <t>Ryan Hutchison</t>
  </si>
  <si>
    <t>sa869633</t>
  </si>
  <si>
    <t>Cody Regis</t>
  </si>
  <si>
    <t>sa737687</t>
  </si>
  <si>
    <t>Carlos Mendivil</t>
  </si>
  <si>
    <t>sa545470</t>
  </si>
  <si>
    <t>Adelaido Martinez</t>
  </si>
  <si>
    <t>sa856280</t>
  </si>
  <si>
    <t>LaMonte Wade</t>
  </si>
  <si>
    <t>sa510244</t>
  </si>
  <si>
    <t>Francisco Williams</t>
  </si>
  <si>
    <t>sa602678</t>
  </si>
  <si>
    <t>Brandon Downes</t>
  </si>
  <si>
    <t>sa206467</t>
  </si>
  <si>
    <t>Jon Aceves</t>
  </si>
  <si>
    <t>sa829278</t>
  </si>
  <si>
    <t>Brian Wolfe</t>
  </si>
  <si>
    <t>sa597096</t>
  </si>
  <si>
    <t>Yermin Mercedes</t>
  </si>
  <si>
    <t>sa546293</t>
  </si>
  <si>
    <t>Julian Castro</t>
  </si>
  <si>
    <t>sa824919</t>
  </si>
  <si>
    <t>Angel Erro</t>
  </si>
  <si>
    <t>sa633745</t>
  </si>
  <si>
    <t>Manuel Castro</t>
  </si>
  <si>
    <t>sa658231</t>
  </si>
  <si>
    <t>Wade Wass</t>
  </si>
  <si>
    <t>sa195259</t>
  </si>
  <si>
    <t>Adan Amezcua</t>
  </si>
  <si>
    <t>sa203434</t>
  </si>
  <si>
    <t>Matt Padgett</t>
  </si>
  <si>
    <t>sa509252</t>
  </si>
  <si>
    <t>Jose Castaneda</t>
  </si>
  <si>
    <t>sa829167</t>
  </si>
  <si>
    <t>Matthew Page</t>
  </si>
  <si>
    <t>sa508486</t>
  </si>
  <si>
    <t>Serafin Rodriguez</t>
  </si>
  <si>
    <t>sa508491</t>
  </si>
  <si>
    <t>Eliezer Ortiz</t>
  </si>
  <si>
    <t>sa201393</t>
  </si>
  <si>
    <t>Adan Munoz</t>
  </si>
  <si>
    <t>sa198297</t>
  </si>
  <si>
    <t>Said Gutierrez</t>
  </si>
  <si>
    <t>sa875766</t>
  </si>
  <si>
    <t>Drew Ferguson</t>
  </si>
  <si>
    <t>sa827194</t>
  </si>
  <si>
    <t>Ian Happ</t>
  </si>
  <si>
    <t>sa508233</t>
  </si>
  <si>
    <t>Hector Paez</t>
  </si>
  <si>
    <t>sa875314</t>
  </si>
  <si>
    <t>Josh Altmann</t>
  </si>
  <si>
    <t>sa205772</t>
  </si>
  <si>
    <t>Alex Ahumada</t>
  </si>
  <si>
    <t>sa836176</t>
  </si>
  <si>
    <t>Jake Gronsky</t>
  </si>
  <si>
    <t>sa392885</t>
  </si>
  <si>
    <t>Israel Nunez</t>
  </si>
  <si>
    <t>sa829829</t>
  </si>
  <si>
    <t>Paul Dejong</t>
  </si>
  <si>
    <t>sa842226</t>
  </si>
  <si>
    <t>Stephen Gaylor</t>
  </si>
  <si>
    <t>sa200342</t>
  </si>
  <si>
    <t>Jesus Cota</t>
  </si>
  <si>
    <t>sa827157</t>
  </si>
  <si>
    <t>Ryan Plourde</t>
  </si>
  <si>
    <t>sa874990</t>
  </si>
  <si>
    <t>Blake Trahan</t>
  </si>
  <si>
    <t>sa829394</t>
  </si>
  <si>
    <t>Blake Schmit</t>
  </si>
  <si>
    <t>sa857824</t>
  </si>
  <si>
    <t>Anderson Miller</t>
  </si>
  <si>
    <t>sa877550</t>
  </si>
  <si>
    <t>Allen Staton</t>
  </si>
  <si>
    <t>sa205245</t>
  </si>
  <si>
    <t>Efren Espinoza</t>
  </si>
  <si>
    <t>sa602820</t>
  </si>
  <si>
    <t>Nate Causey</t>
  </si>
  <si>
    <t>sa658901</t>
  </si>
  <si>
    <t>A.J. Simcox</t>
  </si>
  <si>
    <t>sa187685</t>
  </si>
  <si>
    <t>Mario Santana</t>
  </si>
  <si>
    <t>sa875185</t>
  </si>
  <si>
    <t>Brian Mundell</t>
  </si>
  <si>
    <t>sa601251</t>
  </si>
  <si>
    <t>Carlos Harper</t>
  </si>
  <si>
    <t>sa827335</t>
  </si>
  <si>
    <t>Collin Slaybaugh</t>
  </si>
  <si>
    <t>sa829309</t>
  </si>
  <si>
    <t>Chase Harris</t>
  </si>
  <si>
    <t>sa509125</t>
  </si>
  <si>
    <t>sa829422</t>
  </si>
  <si>
    <t>Tanner Krietemeier</t>
  </si>
  <si>
    <t>sa828496</t>
  </si>
  <si>
    <t>Luis Urias</t>
  </si>
  <si>
    <t>sa877123</t>
  </si>
  <si>
    <t>Ryan Stephens</t>
  </si>
  <si>
    <t>sa858832</t>
  </si>
  <si>
    <t>Taylor Ward</t>
  </si>
  <si>
    <t>sa505255</t>
  </si>
  <si>
    <t>Sergio Garcia</t>
  </si>
  <si>
    <t>sa508026</t>
  </si>
  <si>
    <t>Manuel Bobadilla</t>
  </si>
  <si>
    <t>sa728814</t>
  </si>
  <si>
    <t>Gilberto Carrera</t>
  </si>
  <si>
    <t>sa829151</t>
  </si>
  <si>
    <t>Luke Dykstra</t>
  </si>
  <si>
    <t>sa508061</t>
  </si>
  <si>
    <t>Francisco Esparragoza</t>
  </si>
  <si>
    <t>sa624680</t>
  </si>
  <si>
    <t>Cesar Del Angel</t>
  </si>
  <si>
    <t>sa709037</t>
  </si>
  <si>
    <t>Dylan Davis</t>
  </si>
  <si>
    <t>sa184890</t>
  </si>
  <si>
    <t>Sergio Palafox</t>
  </si>
  <si>
    <t>sa830224</t>
  </si>
  <si>
    <t>Zach Shepherd</t>
  </si>
  <si>
    <t>sa827172</t>
  </si>
  <si>
    <t>Garrett Stubbs</t>
  </si>
  <si>
    <t>sa830497</t>
  </si>
  <si>
    <t>Michael Strentz</t>
  </si>
  <si>
    <t>sa858824</t>
  </si>
  <si>
    <t>David Fletcher</t>
  </si>
  <si>
    <t>sa829678</t>
  </si>
  <si>
    <t>Michael Danner</t>
  </si>
  <si>
    <t>sa828679</t>
  </si>
  <si>
    <t>Braxton Davidson</t>
  </si>
  <si>
    <t>sa592345</t>
  </si>
  <si>
    <t>Alejandro Rivero</t>
  </si>
  <si>
    <t>sa830773</t>
  </si>
  <si>
    <t>Rodney Price</t>
  </si>
  <si>
    <t>sa824822</t>
  </si>
  <si>
    <t>Javier Ferreiro</t>
  </si>
  <si>
    <t>sa7532</t>
  </si>
  <si>
    <t>Noe Munoz</t>
  </si>
  <si>
    <t>sa858051</t>
  </si>
  <si>
    <t>Craig Aikin</t>
  </si>
  <si>
    <t>sa875387</t>
  </si>
  <si>
    <t>Tim Arakawa</t>
  </si>
  <si>
    <t>sa829498</t>
  </si>
  <si>
    <t>Alex Real</t>
  </si>
  <si>
    <t>sa852308</t>
  </si>
  <si>
    <t>Norberto Obeso</t>
  </si>
  <si>
    <t>sa509641</t>
  </si>
  <si>
    <t>Erick Rodriguez</t>
  </si>
  <si>
    <t>sa827201</t>
  </si>
  <si>
    <t>Ben Moore</t>
  </si>
  <si>
    <t>sa829135</t>
  </si>
  <si>
    <t>Jake Yacinich</t>
  </si>
  <si>
    <t>sa7982</t>
  </si>
  <si>
    <t>Mario Valdez</t>
  </si>
  <si>
    <t>sa579058</t>
  </si>
  <si>
    <t>Brett Doe</t>
  </si>
  <si>
    <t>sa508654</t>
  </si>
  <si>
    <t>Ivan Bellazetin</t>
  </si>
  <si>
    <t>sa550329</t>
  </si>
  <si>
    <t>Austen Smith</t>
  </si>
  <si>
    <t>sa829261</t>
  </si>
  <si>
    <t>sa829475</t>
  </si>
  <si>
    <t>Daniel Salters</t>
  </si>
  <si>
    <t>sa875053</t>
  </si>
  <si>
    <t>Kade Scivicque</t>
  </si>
  <si>
    <t>sa652169</t>
  </si>
  <si>
    <t>Ivan Jimenez</t>
  </si>
  <si>
    <t>sa829421</t>
  </si>
  <si>
    <t>Collin Ferguson</t>
  </si>
  <si>
    <t>sa828808</t>
  </si>
  <si>
    <t>Brian Schales</t>
  </si>
  <si>
    <t>sa877363</t>
  </si>
  <si>
    <t>Brian Carroll</t>
  </si>
  <si>
    <t>sa658811</t>
  </si>
  <si>
    <t>Josh Lester</t>
  </si>
  <si>
    <t>sa295198</t>
  </si>
  <si>
    <t>Eloy Gutierrez</t>
  </si>
  <si>
    <t>sa205239</t>
  </si>
  <si>
    <t>Francisco Arias</t>
  </si>
  <si>
    <t>sa199032</t>
  </si>
  <si>
    <t>Jesus Vega</t>
  </si>
  <si>
    <t>sa876071</t>
  </si>
  <si>
    <t>Brian Bien</t>
  </si>
  <si>
    <t>sa185817</t>
  </si>
  <si>
    <t>Ivan Cervantes</t>
  </si>
  <si>
    <t>sa829441</t>
  </si>
  <si>
    <t>Griff Gordon</t>
  </si>
  <si>
    <t>sa857217</t>
  </si>
  <si>
    <t>Blake Allemand</t>
  </si>
  <si>
    <t>sa832558</t>
  </si>
  <si>
    <t>Derek Peterson</t>
  </si>
  <si>
    <t>sa509440</t>
  </si>
  <si>
    <t>Miguel Torres</t>
  </si>
  <si>
    <t>sa544823</t>
  </si>
  <si>
    <t>Genaro Andrade</t>
  </si>
  <si>
    <t>sa737949</t>
  </si>
  <si>
    <t>Sicnarf Loopstok</t>
  </si>
  <si>
    <t>sa829616</t>
  </si>
  <si>
    <t>Edwin Medina</t>
  </si>
  <si>
    <t>sa736483</t>
  </si>
  <si>
    <t>Daniel Sanchez</t>
  </si>
  <si>
    <t>sa509268</t>
  </si>
  <si>
    <t>sa829636</t>
  </si>
  <si>
    <t>Deac Deacon</t>
  </si>
  <si>
    <t>sa830331</t>
  </si>
  <si>
    <t>Michael Massi</t>
  </si>
  <si>
    <t>sa875186</t>
  </si>
  <si>
    <t>Dylan Moore</t>
  </si>
  <si>
    <t>sa875201</t>
  </si>
  <si>
    <t>Donny Sands</t>
  </si>
  <si>
    <t>sa509652</t>
  </si>
  <si>
    <t>Manuel Lopez</t>
  </si>
  <si>
    <t>sa508258</t>
  </si>
  <si>
    <t>Luis Porchas</t>
  </si>
  <si>
    <t>sa599269</t>
  </si>
  <si>
    <t>Kevin Kramer</t>
  </si>
  <si>
    <t>sa658923</t>
  </si>
  <si>
    <t>Carlos Leal</t>
  </si>
  <si>
    <t>sa828153</t>
  </si>
  <si>
    <t>Luis Arraez</t>
  </si>
  <si>
    <t>sa828801</t>
  </si>
  <si>
    <t>Grayson Greiner</t>
  </si>
  <si>
    <t>sa827183</t>
  </si>
  <si>
    <t>Kevin Newman</t>
  </si>
  <si>
    <t>sa508054</t>
  </si>
  <si>
    <t>Ricardo Gastelum</t>
  </si>
  <si>
    <t>sa877350</t>
  </si>
  <si>
    <t>Cody Daily</t>
  </si>
  <si>
    <t>sa875897</t>
  </si>
  <si>
    <t>Patrick Mackenzie</t>
  </si>
  <si>
    <t>sa829649</t>
  </si>
  <si>
    <t>DonAndre Clark</t>
  </si>
  <si>
    <t>sa738578</t>
  </si>
  <si>
    <t>Shedric Long</t>
  </si>
  <si>
    <t>sa602402</t>
  </si>
  <si>
    <t>Michael Suiter</t>
  </si>
  <si>
    <t>sa829055</t>
  </si>
  <si>
    <t>Tyler Filliben</t>
  </si>
  <si>
    <t>sa508487</t>
  </si>
  <si>
    <t>Omar De La Torre</t>
  </si>
  <si>
    <t>sa840092</t>
  </si>
  <si>
    <t>Travis Brewster</t>
  </si>
  <si>
    <t>sa827132</t>
  </si>
  <si>
    <t>Vincent Siena</t>
  </si>
  <si>
    <t>sa602819</t>
  </si>
  <si>
    <t>Alexander Fernandez</t>
  </si>
  <si>
    <t>sa602662</t>
  </si>
  <si>
    <t>Garrett Boulware</t>
  </si>
  <si>
    <t>sa873288</t>
  </si>
  <si>
    <t>Bobby Stahel</t>
  </si>
  <si>
    <t>sa830334</t>
  </si>
  <si>
    <t>Giancarlo Brugnoni</t>
  </si>
  <si>
    <t>sa185636</t>
  </si>
  <si>
    <t>Omar Mendoza</t>
  </si>
  <si>
    <t>sa829378</t>
  </si>
  <si>
    <t>Paul Kronenfeld</t>
  </si>
  <si>
    <t>sa829411</t>
  </si>
  <si>
    <t>Cade Gotta</t>
  </si>
  <si>
    <t>sa244219</t>
  </si>
  <si>
    <t>Baltazar Lopez</t>
  </si>
  <si>
    <t>sa857705</t>
  </si>
  <si>
    <t>Scott Kingery</t>
  </si>
  <si>
    <t>sa871841</t>
  </si>
  <si>
    <t>Yuniel Ramirez</t>
  </si>
  <si>
    <t>sa658670</t>
  </si>
  <si>
    <t>Max Schrock</t>
  </si>
  <si>
    <t>sa829883</t>
  </si>
  <si>
    <t>Jaime Ojeda</t>
  </si>
  <si>
    <t>sa509465</t>
  </si>
  <si>
    <t>Oscar Lemus</t>
  </si>
  <si>
    <t>sa198793</t>
  </si>
  <si>
    <t>Nick Garcia</t>
  </si>
  <si>
    <t>sa621537</t>
  </si>
  <si>
    <t>J.T. Watkins</t>
  </si>
  <si>
    <t>sa828332</t>
  </si>
  <si>
    <t>Hidekel Gonzalez</t>
  </si>
  <si>
    <t>sa829478</t>
  </si>
  <si>
    <t>Tripp Martin</t>
  </si>
  <si>
    <t>sa830284</t>
  </si>
  <si>
    <t>Ruddy Giron</t>
  </si>
  <si>
    <t>sa876376</t>
  </si>
  <si>
    <t>Orlando Olivera</t>
  </si>
  <si>
    <t>sa737458</t>
  </si>
  <si>
    <t>Daniel Suero</t>
  </si>
  <si>
    <t>sa876215</t>
  </si>
  <si>
    <t>Gage Green</t>
  </si>
  <si>
    <t>sa546156</t>
  </si>
  <si>
    <t>Mario Vega</t>
  </si>
  <si>
    <t>sa291106</t>
  </si>
  <si>
    <t>Gerardo Bustamante</t>
  </si>
  <si>
    <t>sa658586</t>
  </si>
  <si>
    <t>Matt Rose</t>
  </si>
  <si>
    <t>sa828599</t>
  </si>
  <si>
    <t>Antony Fuentes</t>
  </si>
  <si>
    <t>sa827968</t>
  </si>
  <si>
    <t>sa328608</t>
  </si>
  <si>
    <t>sa507241</t>
  </si>
  <si>
    <t>Hans Wilson</t>
  </si>
  <si>
    <t>sa829010</t>
  </si>
  <si>
    <t>Max George</t>
  </si>
  <si>
    <t>sa829542</t>
  </si>
  <si>
    <t>Sam Hilliard</t>
  </si>
  <si>
    <t>sa829254</t>
  </si>
  <si>
    <t>Aaron Attaway</t>
  </si>
  <si>
    <t>sa830373</t>
  </si>
  <si>
    <t>Eloy Jimenez</t>
  </si>
  <si>
    <t>sa707788</t>
  </si>
  <si>
    <t>Matt Pare</t>
  </si>
  <si>
    <t>sa599268</t>
  </si>
  <si>
    <t>Dominic Jose</t>
  </si>
  <si>
    <t>sa653586</t>
  </si>
  <si>
    <t>Marco Chicuate</t>
  </si>
  <si>
    <t>sa595192</t>
  </si>
  <si>
    <t>Juan Camacho</t>
  </si>
  <si>
    <t>sa509451</t>
  </si>
  <si>
    <t>Daniel Hinojosa</t>
  </si>
  <si>
    <t>sa829366</t>
  </si>
  <si>
    <t>Shane Zeile</t>
  </si>
  <si>
    <t>sa875069</t>
  </si>
  <si>
    <t>Ka'Ai Tom</t>
  </si>
  <si>
    <t>sa509120</t>
  </si>
  <si>
    <t>Rufino Candelario</t>
  </si>
  <si>
    <t>sa659281</t>
  </si>
  <si>
    <t>Cameron Gibson</t>
  </si>
  <si>
    <t>sa829030</t>
  </si>
  <si>
    <t>Roy Morales</t>
  </si>
  <si>
    <t>sa738300</t>
  </si>
  <si>
    <t>Narciso Crook</t>
  </si>
  <si>
    <t>sa875629</t>
  </si>
  <si>
    <t>Trey Amburgey</t>
  </si>
  <si>
    <t>sa549579</t>
  </si>
  <si>
    <t>Trace Tam Sing</t>
  </si>
  <si>
    <t>sa829459</t>
  </si>
  <si>
    <t>Richard Amion</t>
  </si>
  <si>
    <t>sa875243</t>
  </si>
  <si>
    <t>Sean Miller</t>
  </si>
  <si>
    <t>sa872850</t>
  </si>
  <si>
    <t>Lorenzo Cedrola</t>
  </si>
  <si>
    <t>sa549075</t>
  </si>
  <si>
    <t>Tyler Kuresa</t>
  </si>
  <si>
    <t>sa875062</t>
  </si>
  <si>
    <t>Christopher Paul</t>
  </si>
  <si>
    <t>sa881866</t>
  </si>
  <si>
    <t>Yaisel Mederos</t>
  </si>
  <si>
    <t>sa876077</t>
  </si>
  <si>
    <t>Jensen Park</t>
  </si>
  <si>
    <t>sa829039</t>
  </si>
  <si>
    <t>Mac James</t>
  </si>
  <si>
    <t>sa874752</t>
  </si>
  <si>
    <t>Tyler Nevin</t>
  </si>
  <si>
    <t>sa598986</t>
  </si>
  <si>
    <t>John Norwood</t>
  </si>
  <si>
    <t>sa873639</t>
  </si>
  <si>
    <t>Cedric Mullins</t>
  </si>
  <si>
    <t>sa825763</t>
  </si>
  <si>
    <t>Andres Ayon</t>
  </si>
  <si>
    <t>sa829497</t>
  </si>
  <si>
    <t>James Alfonso</t>
  </si>
  <si>
    <t>sa508068</t>
  </si>
  <si>
    <t>Rosario Irazoqui</t>
  </si>
  <si>
    <t>sa831749</t>
  </si>
  <si>
    <t>Chase Compton</t>
  </si>
  <si>
    <t>sa830276</t>
  </si>
  <si>
    <t>Yu-Cheng Chang</t>
  </si>
  <si>
    <t>sa828673</t>
  </si>
  <si>
    <t>Michael Chavis</t>
  </si>
  <si>
    <t>sa875822</t>
  </si>
  <si>
    <t>Logan Hill</t>
  </si>
  <si>
    <t>sa829443</t>
  </si>
  <si>
    <t>Conor Keniry</t>
  </si>
  <si>
    <t>sa829185</t>
  </si>
  <si>
    <t>Ramon Laureano</t>
  </si>
  <si>
    <t>sa509466</t>
  </si>
  <si>
    <t>Isidro Pina</t>
  </si>
  <si>
    <t>sa876089</t>
  </si>
  <si>
    <t>Andrew Guillotte</t>
  </si>
  <si>
    <t>sa659066</t>
  </si>
  <si>
    <t>Drew Jackson</t>
  </si>
  <si>
    <t>sa876197</t>
  </si>
  <si>
    <t>Quinnton Mack</t>
  </si>
  <si>
    <t>sa875606</t>
  </si>
  <si>
    <t>Mylz Jones</t>
  </si>
  <si>
    <t>sa869554</t>
  </si>
  <si>
    <t>Elier Leyva</t>
  </si>
  <si>
    <t>sa602377</t>
  </si>
  <si>
    <t>Brendon Hayden</t>
  </si>
  <si>
    <t>sa829117</t>
  </si>
  <si>
    <t>Stone Garrett</t>
  </si>
  <si>
    <t>sa877353</t>
  </si>
  <si>
    <t>Nick Sell</t>
  </si>
  <si>
    <t>sa857538</t>
  </si>
  <si>
    <t>Roberto Baldoquin</t>
  </si>
  <si>
    <t>sa599333</t>
  </si>
  <si>
    <t>Joshua Tobias</t>
  </si>
  <si>
    <t>sa508189</t>
  </si>
  <si>
    <t>Leonardo Rodriguez</t>
  </si>
  <si>
    <t>sa875006</t>
  </si>
  <si>
    <t>Mark Mathias</t>
  </si>
  <si>
    <t>sa878294</t>
  </si>
  <si>
    <t>Josh Swirchak</t>
  </si>
  <si>
    <t>sa829120</t>
  </si>
  <si>
    <t>John Ziznewski</t>
  </si>
  <si>
    <t>sa828147</t>
  </si>
  <si>
    <t>Oliver Nunez</t>
  </si>
  <si>
    <t>sa829493</t>
  </si>
  <si>
    <t>Ryan Cranmer</t>
  </si>
  <si>
    <t>sa828577</t>
  </si>
  <si>
    <t>sa827130</t>
  </si>
  <si>
    <t>Mark Laird</t>
  </si>
  <si>
    <t>sa834318</t>
  </si>
  <si>
    <t>Federico Celli</t>
  </si>
  <si>
    <t>sa875274</t>
  </si>
  <si>
    <t>Steven Pallares</t>
  </si>
  <si>
    <t>sa509736</t>
  </si>
  <si>
    <t>Horacio Vasquez</t>
  </si>
  <si>
    <t>sa602665</t>
  </si>
  <si>
    <t>Kevin Cornelius</t>
  </si>
  <si>
    <t>sa873167</t>
  </si>
  <si>
    <t>Franklin Garcia</t>
  </si>
  <si>
    <t>sa828173</t>
  </si>
  <si>
    <t>Huascar Fuentes</t>
  </si>
  <si>
    <t>sa875081</t>
  </si>
  <si>
    <t>Roman Collins</t>
  </si>
  <si>
    <t>sa828126</t>
  </si>
  <si>
    <t>Ricardo Ferreira</t>
  </si>
  <si>
    <t>sa872499</t>
  </si>
  <si>
    <t>Randy Ventura</t>
  </si>
  <si>
    <t>sa875722</t>
  </si>
  <si>
    <t>Garrett Kennedy</t>
  </si>
  <si>
    <t>sa858829</t>
  </si>
  <si>
    <t>Mitchell Tolman</t>
  </si>
  <si>
    <t>sa828551</t>
  </si>
  <si>
    <t>Anderson Jimenez</t>
  </si>
  <si>
    <t>sa602667</t>
  </si>
  <si>
    <t>Mitch Morales</t>
  </si>
  <si>
    <t>sa550160</t>
  </si>
  <si>
    <t>Taylor Zeutenhorst</t>
  </si>
  <si>
    <t>sa740961</t>
  </si>
  <si>
    <t>Luis Veras</t>
  </si>
  <si>
    <t>sa876020</t>
  </si>
  <si>
    <t>Bobby Wernes</t>
  </si>
  <si>
    <t>sa828510</t>
  </si>
  <si>
    <t>Mecky Coronado</t>
  </si>
  <si>
    <t>sa872817</t>
  </si>
  <si>
    <t>sa827129</t>
  </si>
  <si>
    <t>Pat Kelly</t>
  </si>
  <si>
    <t>sa828167</t>
  </si>
  <si>
    <t>Felix Vinicio</t>
  </si>
  <si>
    <t>sa875635</t>
  </si>
  <si>
    <t>Brett Siddall</t>
  </si>
  <si>
    <t>sa739791</t>
  </si>
  <si>
    <t>Radley Haddad</t>
  </si>
  <si>
    <t>sa738231</t>
  </si>
  <si>
    <t>Ryan Lindemuth</t>
  </si>
  <si>
    <t>sa549398</t>
  </si>
  <si>
    <t>Omar Renteria</t>
  </si>
  <si>
    <t>sa872786</t>
  </si>
  <si>
    <t>Vidal Brujan</t>
  </si>
  <si>
    <t>sa875775</t>
  </si>
  <si>
    <t>Joseph Havrilak</t>
  </si>
  <si>
    <t>sa876094</t>
  </si>
  <si>
    <t>Nick Dean</t>
  </si>
  <si>
    <t>sa875710</t>
  </si>
  <si>
    <t>Keaton Jones</t>
  </si>
  <si>
    <t>sa828149</t>
  </si>
  <si>
    <t>Edgar Herrera</t>
  </si>
  <si>
    <t>sa874775</t>
  </si>
  <si>
    <t>Eric Jenkins</t>
  </si>
  <si>
    <t>sa874246</t>
  </si>
  <si>
    <t>Trent Clark</t>
  </si>
  <si>
    <t>sa858802</t>
  </si>
  <si>
    <t>Donnie Dewees</t>
  </si>
  <si>
    <t>sa829230</t>
  </si>
  <si>
    <t>Tyler Wampler</t>
  </si>
  <si>
    <t>sa875797</t>
  </si>
  <si>
    <t>Seth Brown</t>
  </si>
  <si>
    <t>sa872732</t>
  </si>
  <si>
    <t>Daniel Brito</t>
  </si>
  <si>
    <t>sa658947</t>
  </si>
  <si>
    <t>Johnny Sewald</t>
  </si>
  <si>
    <t>sa830140</t>
  </si>
  <si>
    <t>sa827974</t>
  </si>
  <si>
    <t>sa828307</t>
  </si>
  <si>
    <t>Andy Pineda</t>
  </si>
  <si>
    <t>sa875833</t>
  </si>
  <si>
    <t>Trever Allen</t>
  </si>
  <si>
    <t>sa857752</t>
  </si>
  <si>
    <t>Jordan Tarsovich</t>
  </si>
  <si>
    <t>sa872787</t>
  </si>
  <si>
    <t>sa857758</t>
  </si>
  <si>
    <t>Landon Cray</t>
  </si>
  <si>
    <t>sa872568</t>
  </si>
  <si>
    <t>sa658966</t>
  </si>
  <si>
    <t>Mikey White</t>
  </si>
  <si>
    <t>sa658672</t>
  </si>
  <si>
    <t>D.J. Stewart</t>
  </si>
  <si>
    <t>sa828420</t>
  </si>
  <si>
    <t>Lewin Diaz</t>
  </si>
  <si>
    <t>sa874240</t>
  </si>
  <si>
    <t>Kyle Tucker</t>
  </si>
  <si>
    <t>sa872511</t>
  </si>
  <si>
    <t>Sleyter Soto</t>
  </si>
  <si>
    <t>sa875642</t>
  </si>
  <si>
    <t>Zach Nehrir</t>
  </si>
  <si>
    <t>sa875568</t>
  </si>
  <si>
    <t>Ledarious Clark</t>
  </si>
  <si>
    <t>sa875875</t>
  </si>
  <si>
    <t>Wagner Lagrange</t>
  </si>
  <si>
    <t>sa874241</t>
  </si>
  <si>
    <t>Cornelius Randolph</t>
  </si>
  <si>
    <t>sa829352</t>
  </si>
  <si>
    <t>Joel Fisher</t>
  </si>
  <si>
    <t>sa875225</t>
  </si>
  <si>
    <t>Kevin Kaczmarski</t>
  </si>
  <si>
    <t>sa872502</t>
  </si>
  <si>
    <t>Anthony Concepcion</t>
  </si>
  <si>
    <t>sa829232</t>
  </si>
  <si>
    <t>Corey Baptist</t>
  </si>
  <si>
    <t>sa874464</t>
  </si>
  <si>
    <t>Estevan Florial</t>
  </si>
  <si>
    <t>sa602488</t>
  </si>
  <si>
    <t>Vimael Machin</t>
  </si>
  <si>
    <t>sa829269</t>
  </si>
  <si>
    <t>Kyle Pollock</t>
  </si>
  <si>
    <t>sa658608</t>
  </si>
  <si>
    <t>Rhett Wiseman</t>
  </si>
  <si>
    <t>sa826664</t>
  </si>
  <si>
    <t>Franklin Arias</t>
  </si>
  <si>
    <t>sa875579</t>
  </si>
  <si>
    <t>Peter Van Gansen</t>
  </si>
  <si>
    <t>sa659045</t>
  </si>
  <si>
    <t>Braden Bishop</t>
  </si>
  <si>
    <t>sa830037</t>
  </si>
  <si>
    <t>Andretty Cordero</t>
  </si>
  <si>
    <t>sa875852</t>
  </si>
  <si>
    <t>Taylor Munden</t>
  </si>
  <si>
    <t>sa658980</t>
  </si>
  <si>
    <t>Ben Johnson</t>
  </si>
  <si>
    <t>sa875781</t>
  </si>
  <si>
    <t>Stephen Dezzi</t>
  </si>
  <si>
    <t>sa827195</t>
  </si>
  <si>
    <t>Gunnar Heidt</t>
  </si>
  <si>
    <t>sa827365</t>
  </si>
  <si>
    <t>Bradley Strong</t>
  </si>
  <si>
    <t>sa876140</t>
  </si>
  <si>
    <t>Ty France</t>
  </si>
  <si>
    <t>sa871485</t>
  </si>
  <si>
    <t>Jhonny Bethencourt</t>
  </si>
  <si>
    <t>sa541954</t>
  </si>
  <si>
    <t>sa872852</t>
  </si>
  <si>
    <t>Stanley Espinal</t>
  </si>
  <si>
    <t>sa875605</t>
  </si>
  <si>
    <t>Jason Morozowski</t>
  </si>
  <si>
    <t>sa829438</t>
  </si>
  <si>
    <t>Juan Barriento</t>
  </si>
  <si>
    <t>sa876160</t>
  </si>
  <si>
    <t>Taylor Ostrich</t>
  </si>
  <si>
    <t>sa599256</t>
  </si>
  <si>
    <t>Nick Flair</t>
  </si>
  <si>
    <t>sa875065</t>
  </si>
  <si>
    <t>Corey Zangari</t>
  </si>
  <si>
    <t>sa829211</t>
  </si>
  <si>
    <t>Ryan Seiz</t>
  </si>
  <si>
    <t>sa877609</t>
  </si>
  <si>
    <t>Leudys Baez</t>
  </si>
  <si>
    <t>sa830182</t>
  </si>
  <si>
    <t>Meibrys Viloria</t>
  </si>
  <si>
    <t>sa827951</t>
  </si>
  <si>
    <t>Franklin Rollin</t>
  </si>
  <si>
    <t>sa875729</t>
  </si>
  <si>
    <t>Chad De La Guerra</t>
  </si>
  <si>
    <t>sa828301</t>
  </si>
  <si>
    <t>Cristopher Luciano</t>
  </si>
  <si>
    <t>sa832015</t>
  </si>
  <si>
    <t>Edward Olivares</t>
  </si>
  <si>
    <t>sa658629</t>
  </si>
  <si>
    <t>Ty Moore</t>
  </si>
  <si>
    <t>sa824736</t>
  </si>
  <si>
    <t>Luis Medina</t>
  </si>
  <si>
    <t>sa858039</t>
  </si>
  <si>
    <t>Joe Mccarthy</t>
  </si>
  <si>
    <t>sa872803</t>
  </si>
  <si>
    <t>Sandro Fabian</t>
  </si>
  <si>
    <t>sa828492</t>
  </si>
  <si>
    <t>Yefry Reyes</t>
  </si>
  <si>
    <t>sa828295</t>
  </si>
  <si>
    <t>Cristian Encarnacion</t>
  </si>
  <si>
    <t>sa827162</t>
  </si>
  <si>
    <t>Austin Byler</t>
  </si>
  <si>
    <t>sa876049</t>
  </si>
  <si>
    <t>Jamie Potts</t>
  </si>
  <si>
    <t>sa872557</t>
  </si>
  <si>
    <t>Melvin Jimenez</t>
  </si>
  <si>
    <t>sa874730</t>
  </si>
  <si>
    <t>Ke'Bryan Hayes</t>
  </si>
  <si>
    <t>sa592344</t>
  </si>
  <si>
    <t>Eduardo Santos</t>
  </si>
  <si>
    <t>sa828735</t>
  </si>
  <si>
    <t>Algeni Mateo</t>
  </si>
  <si>
    <t>sa829617</t>
  </si>
  <si>
    <t>Louis Silverio</t>
  </si>
  <si>
    <t>sa829021</t>
  </si>
  <si>
    <t>Alex Abbott</t>
  </si>
  <si>
    <t>sa871435</t>
  </si>
  <si>
    <t>Lenin Rodriguez</t>
  </si>
  <si>
    <t>sa658616</t>
  </si>
  <si>
    <t>C.J. Hinojosa</t>
  </si>
  <si>
    <t>sa830239</t>
  </si>
  <si>
    <t>Pedro Ogando</t>
  </si>
  <si>
    <t>sa658299</t>
  </si>
  <si>
    <t>Landon Lassiter</t>
  </si>
  <si>
    <t>sa875612</t>
  </si>
  <si>
    <t>Zack Coppola</t>
  </si>
  <si>
    <t>sa829159</t>
  </si>
  <si>
    <t>Ryan Metzler</t>
  </si>
  <si>
    <t>sa875309</t>
  </si>
  <si>
    <t>Michael Pierson</t>
  </si>
  <si>
    <t>sa829180</t>
  </si>
  <si>
    <t>Matt Tellor</t>
  </si>
  <si>
    <t>sa828131</t>
  </si>
  <si>
    <t>Kevin Gonzalez</t>
  </si>
  <si>
    <t>sa829348</t>
  </si>
  <si>
    <t>Trenton Kemp</t>
  </si>
  <si>
    <t>sa709544</t>
  </si>
  <si>
    <t>Ethan Gross</t>
  </si>
  <si>
    <t>sa872772</t>
  </si>
  <si>
    <t>Edwin Ventura</t>
  </si>
  <si>
    <t>sa658778</t>
  </si>
  <si>
    <t>Chris Shaw</t>
  </si>
  <si>
    <t>sa602649</t>
  </si>
  <si>
    <t>David Kerian</t>
  </si>
  <si>
    <t>sa877503</t>
  </si>
  <si>
    <t>Ronald Acuna</t>
  </si>
  <si>
    <t>sa858026</t>
  </si>
  <si>
    <t>Connor Marabell</t>
  </si>
  <si>
    <t>sa876079</t>
  </si>
  <si>
    <t>Aaron Mizell</t>
  </si>
  <si>
    <t>sa828178</t>
  </si>
  <si>
    <t>Emmanuel Morel</t>
  </si>
  <si>
    <t>sa871443</t>
  </si>
  <si>
    <t>sa833000</t>
  </si>
  <si>
    <t>Reiny Beltre</t>
  </si>
  <si>
    <t>sa829534</t>
  </si>
  <si>
    <t>Jodd Carter</t>
  </si>
  <si>
    <t>sa828382</t>
  </si>
  <si>
    <t>Wadye Ynfante</t>
  </si>
  <si>
    <t>sa827186</t>
  </si>
  <si>
    <t>Josh Anderson</t>
  </si>
  <si>
    <t>sa875623</t>
  </si>
  <si>
    <t>Tyler Sullivan</t>
  </si>
  <si>
    <t>sa872761</t>
  </si>
  <si>
    <t>Juan Evangelista</t>
  </si>
  <si>
    <t>sa872469</t>
  </si>
  <si>
    <t>Sterling Guzman</t>
  </si>
  <si>
    <t>sa829240</t>
  </si>
  <si>
    <t>Jeremy Rivera</t>
  </si>
  <si>
    <t>sa827165</t>
  </si>
  <si>
    <t>Steven Duggar</t>
  </si>
  <si>
    <t>sa827133</t>
  </si>
  <si>
    <t>David Armendariz</t>
  </si>
  <si>
    <t>sa827145</t>
  </si>
  <si>
    <t>Tucker Tubbs</t>
  </si>
  <si>
    <t>sa828582</t>
  </si>
  <si>
    <t>sa872832</t>
  </si>
  <si>
    <t>Angel Manzanarez</t>
  </si>
  <si>
    <t>sa829162</t>
  </si>
  <si>
    <t>Greg Mccall</t>
  </si>
  <si>
    <t>sa872515</t>
  </si>
  <si>
    <t>Yeiler Peguero</t>
  </si>
  <si>
    <t>sa828231</t>
  </si>
  <si>
    <t>Luis Joseph</t>
  </si>
  <si>
    <t>sa875724</t>
  </si>
  <si>
    <t>Drew Turbin</t>
  </si>
  <si>
    <t>sa828860</t>
  </si>
  <si>
    <t>Jose Vicente</t>
  </si>
  <si>
    <t>sa738979</t>
  </si>
  <si>
    <t>Brandon Wagner</t>
  </si>
  <si>
    <t>sa872858</t>
  </si>
  <si>
    <t>Ignacio Otano</t>
  </si>
  <si>
    <t>sa858055</t>
  </si>
  <si>
    <t>Brendon Sanger</t>
  </si>
  <si>
    <t>sa827078</t>
  </si>
  <si>
    <t>sa829826</t>
  </si>
  <si>
    <t>Cody Jones</t>
  </si>
  <si>
    <t>sa875821</t>
  </si>
  <si>
    <t>Kodie Tidwell</t>
  </si>
  <si>
    <t>sa738553</t>
  </si>
  <si>
    <t>Iolana Akau</t>
  </si>
  <si>
    <t>sa875320</t>
  </si>
  <si>
    <t>Daniel Mendick</t>
  </si>
  <si>
    <t>sa828162</t>
  </si>
  <si>
    <t>Victor Fernandez</t>
  </si>
  <si>
    <t>sa737922</t>
  </si>
  <si>
    <t>Xavier Fernandez</t>
  </si>
  <si>
    <t>sa875163</t>
  </si>
  <si>
    <t>Moises Gomez</t>
  </si>
  <si>
    <t>sa872804</t>
  </si>
  <si>
    <t>Beicker Mendoza</t>
  </si>
  <si>
    <t>sa829302</t>
  </si>
  <si>
    <t>Tim Proudfoot</t>
  </si>
  <si>
    <t>sa826667</t>
  </si>
  <si>
    <t>Anthony Cantillo</t>
  </si>
  <si>
    <t>sa875782</t>
  </si>
  <si>
    <t>Scott Burcham</t>
  </si>
  <si>
    <t>sa873191</t>
  </si>
  <si>
    <t>Sander Boeldak</t>
  </si>
  <si>
    <t>sa828232</t>
  </si>
  <si>
    <t>Onil Pena</t>
  </si>
  <si>
    <t>sa828721</t>
  </si>
  <si>
    <t>sa872780</t>
  </si>
  <si>
    <t>Elvis Perez</t>
  </si>
  <si>
    <t>sa873303</t>
  </si>
  <si>
    <t>Nelson Gomez</t>
  </si>
  <si>
    <t>sa602916</t>
  </si>
  <si>
    <t>Kewby Meyer</t>
  </si>
  <si>
    <t>sa830359</t>
  </si>
  <si>
    <t>Andruw Monasterio</t>
  </si>
  <si>
    <t>sa875303</t>
  </si>
  <si>
    <t>Tanner Donnels</t>
  </si>
  <si>
    <t>sa549094</t>
  </si>
  <si>
    <t>Omar Cotto</t>
  </si>
  <si>
    <t>sa828876</t>
  </si>
  <si>
    <t>Dawon Burt</t>
  </si>
  <si>
    <t>sa826670</t>
  </si>
  <si>
    <t>Jheyser Azuaje</t>
  </si>
  <si>
    <t>sa754679</t>
  </si>
  <si>
    <t>Luis Vilorio</t>
  </si>
  <si>
    <t>sa875228</t>
  </si>
  <si>
    <t>Connor Panas</t>
  </si>
  <si>
    <t>sa736690</t>
  </si>
  <si>
    <t>Luis Barrera</t>
  </si>
  <si>
    <t>sa873192</t>
  </si>
  <si>
    <t>Luis Mejia</t>
  </si>
  <si>
    <t>sa830274</t>
  </si>
  <si>
    <t>Willi Castro</t>
  </si>
  <si>
    <t>sa658783</t>
  </si>
  <si>
    <t>Skye Bolt</t>
  </si>
  <si>
    <t>sa599530</t>
  </si>
  <si>
    <t>Ryan Krill</t>
  </si>
  <si>
    <t>sa872474</t>
  </si>
  <si>
    <t>Anderson Tejeda</t>
  </si>
  <si>
    <t>sa872550</t>
  </si>
  <si>
    <t>Frederick Cuevas</t>
  </si>
  <si>
    <t>sa872495</t>
  </si>
  <si>
    <t>Jose Rivas</t>
  </si>
  <si>
    <t>sa827167</t>
  </si>
  <si>
    <t>Patrick Mazeika</t>
  </si>
  <si>
    <t>sa826658</t>
  </si>
  <si>
    <t>Eleardo Cabrera</t>
  </si>
  <si>
    <t>sa872566</t>
  </si>
  <si>
    <t>Miguel Flames</t>
  </si>
  <si>
    <t>sa830784</t>
  </si>
  <si>
    <t>Droherlin Mejia</t>
  </si>
  <si>
    <t>sa830207</t>
  </si>
  <si>
    <t>Luis Encarnacion</t>
  </si>
  <si>
    <t>sa829044</t>
  </si>
  <si>
    <t>Trace Loehr</t>
  </si>
  <si>
    <t>sa872743</t>
  </si>
  <si>
    <t>Frank Polanco</t>
  </si>
  <si>
    <t>sa658968</t>
  </si>
  <si>
    <t>Ian Rice</t>
  </si>
  <si>
    <t>sa829413</t>
  </si>
  <si>
    <t>Zacrey Law</t>
  </si>
  <si>
    <t>sa829608</t>
  </si>
  <si>
    <t>Scott De Jong</t>
  </si>
  <si>
    <t>sa827965</t>
  </si>
  <si>
    <t>Jerry Seitz</t>
  </si>
  <si>
    <t>sa873204</t>
  </si>
  <si>
    <t>Nelson Alvarez</t>
  </si>
  <si>
    <t>sa828121</t>
  </si>
  <si>
    <t>Julio Mendez</t>
  </si>
  <si>
    <t>sa872455</t>
  </si>
  <si>
    <t>Victor Rodriguez</t>
  </si>
  <si>
    <t>sa828163</t>
  </si>
  <si>
    <t>Edison Lantigua</t>
  </si>
  <si>
    <t>sa875252</t>
  </si>
  <si>
    <t>Justin Pacchioli</t>
  </si>
  <si>
    <t>sa827952</t>
  </si>
  <si>
    <t>Willy Diaz</t>
  </si>
  <si>
    <t>sa827976</t>
  </si>
  <si>
    <t>Sauris Mejia</t>
  </si>
  <si>
    <t>sa872839</t>
  </si>
  <si>
    <t>Diego Castillo</t>
  </si>
  <si>
    <t>sa872551</t>
  </si>
  <si>
    <t>Leobaldo Cabrera</t>
  </si>
  <si>
    <t>sa830295</t>
  </si>
  <si>
    <t>sa602877</t>
  </si>
  <si>
    <t>Austin Davis</t>
  </si>
  <si>
    <t>sa857232</t>
  </si>
  <si>
    <t>Brett Sullivan</t>
  </si>
  <si>
    <t>sa599741</t>
  </si>
  <si>
    <t>Carlos Coste</t>
  </si>
  <si>
    <t>sa872525</t>
  </si>
  <si>
    <t>Ranfy Adon</t>
  </si>
  <si>
    <t>sa745012</t>
  </si>
  <si>
    <t>Ariel Montesino</t>
  </si>
  <si>
    <t>sa829535</t>
  </si>
  <si>
    <t>Dexture Mccall</t>
  </si>
  <si>
    <t>sa857727</t>
  </si>
  <si>
    <t>Jesse Jenner</t>
  </si>
  <si>
    <t>sa875830</t>
  </si>
  <si>
    <t>Steve Laurino</t>
  </si>
  <si>
    <t>sa828414</t>
  </si>
  <si>
    <t>Andy Sugilio</t>
  </si>
  <si>
    <t>sa872490</t>
  </si>
  <si>
    <t>Joseph Rosa</t>
  </si>
  <si>
    <t>sa737087</t>
  </si>
  <si>
    <t>Jhonathan Alvarez</t>
  </si>
  <si>
    <t>sa877338</t>
  </si>
  <si>
    <t>Carlos Sepulveda</t>
  </si>
  <si>
    <t>sa829122</t>
  </si>
  <si>
    <t>Zack Zehner</t>
  </si>
  <si>
    <t>sa877608</t>
  </si>
  <si>
    <t>Peter Maris</t>
  </si>
  <si>
    <t>sa740126</t>
  </si>
  <si>
    <t>Jesus Atencio</t>
  </si>
  <si>
    <t>sa875695</t>
  </si>
  <si>
    <t>Ian Sagdal</t>
  </si>
  <si>
    <t>sa829338</t>
  </si>
  <si>
    <t>Kelvin Ramos</t>
  </si>
  <si>
    <t>sa871442</t>
  </si>
  <si>
    <t>Gustavo Polanco</t>
  </si>
  <si>
    <t>sa829164</t>
  </si>
  <si>
    <t>Nick Vilter</t>
  </si>
  <si>
    <t>sa827077</t>
  </si>
  <si>
    <t>Elys Escobar</t>
  </si>
  <si>
    <t>sa830476</t>
  </si>
  <si>
    <t>Oscar Sanay</t>
  </si>
  <si>
    <t>sa659747</t>
  </si>
  <si>
    <t>sa872518</t>
  </si>
  <si>
    <t>Yovanny Cuevas</t>
  </si>
  <si>
    <t>sa827084</t>
  </si>
  <si>
    <t>Rafael Gamboa</t>
  </si>
  <si>
    <t>sa876036</t>
  </si>
  <si>
    <t>Edgar Rondon</t>
  </si>
  <si>
    <t>sa876093</t>
  </si>
  <si>
    <t>Thomas Spitz</t>
  </si>
  <si>
    <t>sa872821</t>
  </si>
  <si>
    <t>Reshard Munroe</t>
  </si>
  <si>
    <t>sa830217</t>
  </si>
  <si>
    <t>Isael Soto</t>
  </si>
  <si>
    <t>sa874756</t>
  </si>
  <si>
    <t>Austin Riley</t>
  </si>
  <si>
    <t>sa872531</t>
  </si>
  <si>
    <t>sa876336</t>
  </si>
  <si>
    <t>R.J. Dennard</t>
  </si>
  <si>
    <t>sa872789</t>
  </si>
  <si>
    <t>Yeilin Hernandez</t>
  </si>
  <si>
    <t>sa872753</t>
  </si>
  <si>
    <t>Randy Vasquez</t>
  </si>
  <si>
    <t>sa857747</t>
  </si>
  <si>
    <t>Nick Collins</t>
  </si>
  <si>
    <t>sa828139</t>
  </si>
  <si>
    <t>Edgar Lorenzo</t>
  </si>
  <si>
    <t>sa659043</t>
  </si>
  <si>
    <t>Jose Vizcaino</t>
  </si>
  <si>
    <t>sa872517</t>
  </si>
  <si>
    <t>Rafael Mejia</t>
  </si>
  <si>
    <t>sa871446</t>
  </si>
  <si>
    <t>sa875667</t>
  </si>
  <si>
    <t>Austin Bossart</t>
  </si>
  <si>
    <t>sa828175</t>
  </si>
  <si>
    <t>Daniel Padilla</t>
  </si>
  <si>
    <t>sa832300</t>
  </si>
  <si>
    <t>Felix Osorio</t>
  </si>
  <si>
    <t>sa737621</t>
  </si>
  <si>
    <t>Jordan Paroubeck</t>
  </si>
  <si>
    <t>sa875208</t>
  </si>
  <si>
    <t>Jhalan Jackson</t>
  </si>
  <si>
    <t>sa830429</t>
  </si>
  <si>
    <t>Ho-young Son</t>
  </si>
  <si>
    <t>sa828316</t>
  </si>
  <si>
    <t>Samuel Miranda</t>
  </si>
  <si>
    <t>sa873155</t>
  </si>
  <si>
    <t>Jose Marquez</t>
  </si>
  <si>
    <t>sa826668</t>
  </si>
  <si>
    <t>Rene Pinto</t>
  </si>
  <si>
    <t>sa829359</t>
  </si>
  <si>
    <t>Terrence Josephina</t>
  </si>
  <si>
    <t>sa829317</t>
  </si>
  <si>
    <t>Alejandro Juvier</t>
  </si>
  <si>
    <t>sa872456</t>
  </si>
  <si>
    <t>Juan Araujo</t>
  </si>
  <si>
    <t>sa831986</t>
  </si>
  <si>
    <t>Oscar Campos</t>
  </si>
  <si>
    <t>sa597108</t>
  </si>
  <si>
    <t>Anderson Jesus</t>
  </si>
  <si>
    <t>sa828300</t>
  </si>
  <si>
    <t>Vicente Sanchez</t>
  </si>
  <si>
    <t>sa828202</t>
  </si>
  <si>
    <t>Francisco Hernandez</t>
  </si>
  <si>
    <t>sa828969</t>
  </si>
  <si>
    <t>Angel Molina</t>
  </si>
  <si>
    <t>sa872468</t>
  </si>
  <si>
    <t>Jesus Navarro</t>
  </si>
  <si>
    <t>sa872486</t>
  </si>
  <si>
    <t>Marino Campana</t>
  </si>
  <si>
    <t>sa858059</t>
  </si>
  <si>
    <t>Matt Winn</t>
  </si>
  <si>
    <t>sa875376</t>
  </si>
  <si>
    <t>Dillon Dobson</t>
  </si>
  <si>
    <t>sa834797</t>
  </si>
  <si>
    <t>Jan Guerrero</t>
  </si>
  <si>
    <t>sa828250</t>
  </si>
  <si>
    <t>Jean Carrillo</t>
  </si>
  <si>
    <t>sa875894</t>
  </si>
  <si>
    <t>Albert Baur</t>
  </si>
  <si>
    <t>sa875322</t>
  </si>
  <si>
    <t>Alex Bautista</t>
  </si>
  <si>
    <t>sa872485</t>
  </si>
  <si>
    <t>Hemerson Serven</t>
  </si>
  <si>
    <t>sa839988</t>
  </si>
  <si>
    <t>Griffin Garabito</t>
  </si>
  <si>
    <t>sa872466</t>
  </si>
  <si>
    <t>Kevin Vicuna</t>
  </si>
  <si>
    <t>sa857838</t>
  </si>
  <si>
    <t>sa828394</t>
  </si>
  <si>
    <t>Yolberth Gideon</t>
  </si>
  <si>
    <t>sa739621</t>
  </si>
  <si>
    <t>Aaron Sayers</t>
  </si>
  <si>
    <t>sa826675</t>
  </si>
  <si>
    <t>Greifer Andrade</t>
  </si>
  <si>
    <t>sa875072</t>
  </si>
  <si>
    <t>Ronnie Jebavy</t>
  </si>
  <si>
    <t>sa829114</t>
  </si>
  <si>
    <t>Anfernee Seymour</t>
  </si>
  <si>
    <t>sa738139</t>
  </si>
  <si>
    <t>sa738642</t>
  </si>
  <si>
    <t>Rafael Oliveras</t>
  </si>
  <si>
    <t>sa828253</t>
  </si>
  <si>
    <t>Tomas De Los Santos</t>
  </si>
  <si>
    <t>sa872733</t>
  </si>
  <si>
    <t>Luis Liriano</t>
  </si>
  <si>
    <t>sa872512</t>
  </si>
  <si>
    <t>Jose Lizarraga</t>
  </si>
  <si>
    <t>sa829408</t>
  </si>
  <si>
    <t>Darius Day</t>
  </si>
  <si>
    <t>sa828703</t>
  </si>
  <si>
    <t>Marcus Wilson</t>
  </si>
  <si>
    <t>sa737261</t>
  </si>
  <si>
    <t>Bryan Tejeda</t>
  </si>
  <si>
    <t>sa828502</t>
  </si>
  <si>
    <t>sa829375</t>
  </si>
  <si>
    <t>Josh Ockimey</t>
  </si>
  <si>
    <t>sa875639</t>
  </si>
  <si>
    <t>Jeffrey Boehm</t>
  </si>
  <si>
    <t>sa828411</t>
  </si>
  <si>
    <t>Jeyner Baez</t>
  </si>
  <si>
    <t>sa828181</t>
  </si>
  <si>
    <t>Carlos Mosquera</t>
  </si>
  <si>
    <t>sa875291</t>
  </si>
  <si>
    <t>Giovanny Alfonzo</t>
  </si>
  <si>
    <t>sa830230</t>
  </si>
  <si>
    <t>Sam Kennelly</t>
  </si>
  <si>
    <t>sa875246</t>
  </si>
  <si>
    <t>Blake Headley</t>
  </si>
  <si>
    <t>sa829083</t>
  </si>
  <si>
    <t>Zach Sullivan</t>
  </si>
  <si>
    <t>sa740782</t>
  </si>
  <si>
    <t>Luis Yovera</t>
  </si>
  <si>
    <t>sa826777</t>
  </si>
  <si>
    <t>Daniel Romero</t>
  </si>
  <si>
    <t>sa827159</t>
  </si>
  <si>
    <t>Michael Russell</t>
  </si>
  <si>
    <t>sa736661</t>
  </si>
  <si>
    <t>Greidy Encarnacion</t>
  </si>
  <si>
    <t>sa873164</t>
  </si>
  <si>
    <t>Willis Figueroa</t>
  </si>
  <si>
    <t>sa829326</t>
  </si>
  <si>
    <t>Gerrion Grim</t>
  </si>
  <si>
    <t>sa827150</t>
  </si>
  <si>
    <t>Mitchell Gunsolus</t>
  </si>
  <si>
    <t>sa874969</t>
  </si>
  <si>
    <t>Travis Blankenhorn</t>
  </si>
  <si>
    <t>sa829803</t>
  </si>
  <si>
    <t>Jeff Hendrix</t>
  </si>
  <si>
    <t>sa829501</t>
  </si>
  <si>
    <t>sa827245</t>
  </si>
  <si>
    <t>Fidel Matos</t>
  </si>
  <si>
    <t>sa875025</t>
  </si>
  <si>
    <t>Austin Allen</t>
  </si>
  <si>
    <t>sa829171</t>
  </si>
  <si>
    <t>Brandon Thomasson</t>
  </si>
  <si>
    <t>sa828429</t>
  </si>
  <si>
    <t>Jose Savinon</t>
  </si>
  <si>
    <t>sa828487</t>
  </si>
  <si>
    <t>Mikell Granberry</t>
  </si>
  <si>
    <t>sa877505</t>
  </si>
  <si>
    <t>Juan Yepez</t>
  </si>
  <si>
    <t>sa877610</t>
  </si>
  <si>
    <t>Hoy Jun Park</t>
  </si>
  <si>
    <t>sa858017</t>
  </si>
  <si>
    <t>Steven Karkenny</t>
  </si>
  <si>
    <t>sa875979</t>
  </si>
  <si>
    <t>Brooks Marlow</t>
  </si>
  <si>
    <t>sa829297</t>
  </si>
  <si>
    <t>Ivan Vela</t>
  </si>
  <si>
    <t>sa826649</t>
  </si>
  <si>
    <t>sa874734</t>
  </si>
  <si>
    <t>Ryan Mountcastle</t>
  </si>
  <si>
    <t>sa872477</t>
  </si>
  <si>
    <t>Elehuris Montero</t>
  </si>
  <si>
    <t>sa837638</t>
  </si>
  <si>
    <t>Cristhian Vasquez</t>
  </si>
  <si>
    <t>sa741337</t>
  </si>
  <si>
    <t>Galvi Moscat</t>
  </si>
  <si>
    <t>sa827966</t>
  </si>
  <si>
    <t>Fernando Diaz</t>
  </si>
  <si>
    <t>sa738319</t>
  </si>
  <si>
    <t>Tyler Alamo</t>
  </si>
  <si>
    <t>sa830038</t>
  </si>
  <si>
    <t>Elvin Paulino</t>
  </si>
  <si>
    <t>sa828146</t>
  </si>
  <si>
    <t>Robert Molina</t>
  </si>
  <si>
    <t>sa828237</t>
  </si>
  <si>
    <t>Rachid Engelhardt</t>
  </si>
  <si>
    <t>sa739707</t>
  </si>
  <si>
    <t>Jonathan Martijn</t>
  </si>
  <si>
    <t>sa659080</t>
  </si>
  <si>
    <t>Richie Martin</t>
  </si>
  <si>
    <t>sa871441</t>
  </si>
  <si>
    <t>Rafael Narea</t>
  </si>
  <si>
    <t>sa872583</t>
  </si>
  <si>
    <t>Julio Martinez</t>
  </si>
  <si>
    <t>sa872570</t>
  </si>
  <si>
    <t>Domingo Martinez</t>
  </si>
  <si>
    <t>sa826787</t>
  </si>
  <si>
    <t>Geoandry Montilla</t>
  </si>
  <si>
    <t>sa875352</t>
  </si>
  <si>
    <t>Brantley Bell</t>
  </si>
  <si>
    <t>sa857694</t>
  </si>
  <si>
    <t>Jake Cronenworth</t>
  </si>
  <si>
    <t>sa829059</t>
  </si>
  <si>
    <t>Kevonte Mitchell</t>
  </si>
  <si>
    <t>sa829362</t>
  </si>
  <si>
    <t>Byron Murray</t>
  </si>
  <si>
    <t>sa875706</t>
  </si>
  <si>
    <t>Ryan Howell</t>
  </si>
  <si>
    <t>sa872783</t>
  </si>
  <si>
    <t>Christopher Cespedes</t>
  </si>
  <si>
    <t>sa875361</t>
  </si>
  <si>
    <t>Edward Charlton</t>
  </si>
  <si>
    <t>sa872446</t>
  </si>
  <si>
    <t>Irving Ortega</t>
  </si>
  <si>
    <t>sa875097</t>
  </si>
  <si>
    <t>Jared Foster</t>
  </si>
  <si>
    <t>sa597964</t>
  </si>
  <si>
    <t>Matthew Duran</t>
  </si>
  <si>
    <t>sa829283</t>
  </si>
  <si>
    <t>Wigberto Nevarez</t>
  </si>
  <si>
    <t>sa828342</t>
  </si>
  <si>
    <t>Franklin Tineo</t>
  </si>
  <si>
    <t>sa875624</t>
  </si>
  <si>
    <t>Pat Porter</t>
  </si>
  <si>
    <t>sa857726</t>
  </si>
  <si>
    <t>Ryan Hissey</t>
  </si>
  <si>
    <t>sa596990</t>
  </si>
  <si>
    <t>Natanael Ramos</t>
  </si>
  <si>
    <t>sa735842</t>
  </si>
  <si>
    <t>Gregori Rivero</t>
  </si>
  <si>
    <t>sa877486</t>
  </si>
  <si>
    <t>Samuel Castro</t>
  </si>
  <si>
    <t>sa830209</t>
  </si>
  <si>
    <t>Freddy Rodriguez</t>
  </si>
  <si>
    <t>sa829728</t>
  </si>
  <si>
    <t>Brandon Gildea</t>
  </si>
  <si>
    <t>sa829127</t>
  </si>
  <si>
    <t>Dash Winningham</t>
  </si>
  <si>
    <t>sa735862</t>
  </si>
  <si>
    <t>Raymon Tenias</t>
  </si>
  <si>
    <t>sa872794</t>
  </si>
  <si>
    <t>Julio Medrano</t>
  </si>
  <si>
    <t>sa875816</t>
  </si>
  <si>
    <t>Grant Massey</t>
  </si>
  <si>
    <t>sa738933</t>
  </si>
  <si>
    <t>Connor Goedert</t>
  </si>
  <si>
    <t>sa830142</t>
  </si>
  <si>
    <t>Jose Benjamin</t>
  </si>
  <si>
    <t>sa829319</t>
  </si>
  <si>
    <t>Jonathan Oquendo</t>
  </si>
  <si>
    <t>sa877318</t>
  </si>
  <si>
    <t>Alex Schmidt</t>
  </si>
  <si>
    <t>sa871433</t>
  </si>
  <si>
    <t>Raul Rivas</t>
  </si>
  <si>
    <t>sa708444</t>
  </si>
  <si>
    <t>Galli Cribbs</t>
  </si>
  <si>
    <t>sa875693</t>
  </si>
  <si>
    <t>Mike Odenwaelder</t>
  </si>
  <si>
    <t>sa876101</t>
  </si>
  <si>
    <t>Kolbey Carpenter</t>
  </si>
  <si>
    <t>sa872805</t>
  </si>
  <si>
    <t>Francisco Medina</t>
  </si>
  <si>
    <t>sa872539</t>
  </si>
  <si>
    <t>Danny Contreras</t>
  </si>
  <si>
    <t>sa830300</t>
  </si>
  <si>
    <t>Franklin Torres</t>
  </si>
  <si>
    <t>sa875721</t>
  </si>
  <si>
    <t>Tyler Sanchez</t>
  </si>
  <si>
    <t>sa872782</t>
  </si>
  <si>
    <t>Oscar Gonzalez</t>
  </si>
  <si>
    <t>sa737250</t>
  </si>
  <si>
    <t>Ramy Perez</t>
  </si>
  <si>
    <t>sa877018</t>
  </si>
  <si>
    <t>Shean Michel</t>
  </si>
  <si>
    <t>sa737647</t>
  </si>
  <si>
    <t>Jimy Perez</t>
  </si>
  <si>
    <t>sa871434</t>
  </si>
  <si>
    <t>Jesus Henriquez</t>
  </si>
  <si>
    <t>sa828686</t>
  </si>
  <si>
    <t>Justin Twine</t>
  </si>
  <si>
    <t>sa872866</t>
  </si>
  <si>
    <t>Alejandro Paulino</t>
  </si>
  <si>
    <t>sa857710</t>
  </si>
  <si>
    <t>Joey Armstrong</t>
  </si>
  <si>
    <t>sa829182</t>
  </si>
  <si>
    <t>Alexis Pantoja</t>
  </si>
  <si>
    <t>sa833764</t>
  </si>
  <si>
    <t>Erick Mendez</t>
  </si>
  <si>
    <t>sa872836</t>
  </si>
  <si>
    <t>Johnny Dixon</t>
  </si>
  <si>
    <t>sa858027</t>
  </si>
  <si>
    <t>Anthony Hermelyn</t>
  </si>
  <si>
    <t>sa829188</t>
  </si>
  <si>
    <t>Antonio Nunez</t>
  </si>
  <si>
    <t>sa828796</t>
  </si>
  <si>
    <t>Jakson Reetz</t>
  </si>
  <si>
    <t>sa829583</t>
  </si>
  <si>
    <t>Nathan Winfrey</t>
  </si>
  <si>
    <t>sa830041</t>
  </si>
  <si>
    <t>Maik Ehmcke</t>
  </si>
  <si>
    <t>sa874684</t>
  </si>
  <si>
    <t>Nick Plummer</t>
  </si>
  <si>
    <t>sa875583</t>
  </si>
  <si>
    <t>Christian Kelley</t>
  </si>
  <si>
    <t>sa737214</t>
  </si>
  <si>
    <t>sa828304</t>
  </si>
  <si>
    <t>Bryan De La Cruz</t>
  </si>
  <si>
    <t>sa738650</t>
  </si>
  <si>
    <t>John Riley</t>
  </si>
  <si>
    <t>sa829387</t>
  </si>
  <si>
    <t>Cristian Santana</t>
  </si>
  <si>
    <t>sa875569</t>
  </si>
  <si>
    <t>Myles Straw</t>
  </si>
  <si>
    <t>sa657546</t>
  </si>
  <si>
    <t>Andres Sotillo</t>
  </si>
  <si>
    <t>sa751541</t>
  </si>
  <si>
    <t>Carlos Aquino</t>
  </si>
  <si>
    <t>sa876050</t>
  </si>
  <si>
    <t>Keach Ballard</t>
  </si>
  <si>
    <t>sa871437</t>
  </si>
  <si>
    <t>Moises Cabrera</t>
  </si>
  <si>
    <t>sa872475</t>
  </si>
  <si>
    <t>Brian Sanchez</t>
  </si>
  <si>
    <t>sa737944</t>
  </si>
  <si>
    <t>Kendall Coleman</t>
  </si>
  <si>
    <t>sa736747</t>
  </si>
  <si>
    <t>Wilfri De La Cruz</t>
  </si>
  <si>
    <t>sa872851</t>
  </si>
  <si>
    <t>Imeldo Diaz</t>
  </si>
  <si>
    <t>sa872576</t>
  </si>
  <si>
    <t>Starling Joseph</t>
  </si>
  <si>
    <t>sa872521</t>
  </si>
  <si>
    <t>Pedro Ventura</t>
  </si>
  <si>
    <t>sa659290</t>
  </si>
  <si>
    <t>David Thompson</t>
  </si>
  <si>
    <t>sa875166</t>
  </si>
  <si>
    <t>JC Cardenas</t>
  </si>
  <si>
    <t>sa829322</t>
  </si>
  <si>
    <t>Kevin Rivera</t>
  </si>
  <si>
    <t>sa872538</t>
  </si>
  <si>
    <t>Christopher Torres</t>
  </si>
  <si>
    <t>sa737259</t>
  </si>
  <si>
    <t>Gonzalo Galastica</t>
  </si>
  <si>
    <t>sa874242</t>
  </si>
  <si>
    <t>Tyler Stephenson</t>
  </si>
  <si>
    <t>sa872801</t>
  </si>
  <si>
    <t>Jose Patino</t>
  </si>
  <si>
    <t>sa857722</t>
  </si>
  <si>
    <t>Luke Lowery</t>
  </si>
  <si>
    <t>sa830277</t>
  </si>
  <si>
    <t>Li-Jen Chu</t>
  </si>
  <si>
    <t>sa876033</t>
  </si>
  <si>
    <t>Earl Burl Iii</t>
  </si>
  <si>
    <t>sa857840</t>
  </si>
  <si>
    <t>Kyle Holder</t>
  </si>
  <si>
    <t>sa872449</t>
  </si>
  <si>
    <t>Jorgen Rosas</t>
  </si>
  <si>
    <t>sa830291</t>
  </si>
  <si>
    <t>Reydel Medina</t>
  </si>
  <si>
    <t>sa740136</t>
  </si>
  <si>
    <t>Yeison Corredera</t>
  </si>
  <si>
    <t>sa658962</t>
  </si>
  <si>
    <t>Jose Cuas</t>
  </si>
  <si>
    <t>sa872542</t>
  </si>
  <si>
    <t>Leonardo Rivas</t>
  </si>
  <si>
    <t>sa830242</t>
  </si>
  <si>
    <t>Nelson Hernandez</t>
  </si>
  <si>
    <t>sa828381</t>
  </si>
  <si>
    <t>Dennis Ortega</t>
  </si>
  <si>
    <t>sa737651</t>
  </si>
  <si>
    <t>Todd Mcdonald</t>
  </si>
  <si>
    <t>sa658198</t>
  </si>
  <si>
    <t>Taylor Hawkins</t>
  </si>
  <si>
    <t>sa872476</t>
  </si>
  <si>
    <t>Sanel Rosendo</t>
  </si>
  <si>
    <t>sa828315</t>
  </si>
  <si>
    <t>Rafael Toribio</t>
  </si>
  <si>
    <t>sa875590</t>
  </si>
  <si>
    <t>Chris Iriart</t>
  </si>
  <si>
    <t>sa602597</t>
  </si>
  <si>
    <t>Dante Flores</t>
  </si>
  <si>
    <t>sa833333</t>
  </si>
  <si>
    <t>Moises Bello</t>
  </si>
  <si>
    <t>sa872447</t>
  </si>
  <si>
    <t>Hansel Jimenez</t>
  </si>
  <si>
    <t>sa857755</t>
  </si>
  <si>
    <t>Kal Simmons</t>
  </si>
  <si>
    <t>sa830294</t>
  </si>
  <si>
    <t>Christian Lichtenthaler</t>
  </si>
  <si>
    <t>sa858805</t>
  </si>
  <si>
    <t>Carl Wise</t>
  </si>
  <si>
    <t>sa828219</t>
  </si>
  <si>
    <t>Gean Rigby</t>
  </si>
  <si>
    <t>sa875285</t>
  </si>
  <si>
    <t>Kamran Young</t>
  </si>
  <si>
    <t>sa828397</t>
  </si>
  <si>
    <t>Ylexander Villarroel</t>
  </si>
  <si>
    <t>sa874736</t>
  </si>
  <si>
    <t>Daz Cameron</t>
  </si>
  <si>
    <t>sa828893</t>
  </si>
  <si>
    <t>Angel Adames</t>
  </si>
  <si>
    <t>sa872757</t>
  </si>
  <si>
    <t>Angel Tejeda</t>
  </si>
  <si>
    <t>sa872540</t>
  </si>
  <si>
    <t>Gleyvin Pineda</t>
  </si>
  <si>
    <t>sa736642</t>
  </si>
  <si>
    <t>Nathanael Javier</t>
  </si>
  <si>
    <t>sa599494</t>
  </si>
  <si>
    <t>Julius Gaines</t>
  </si>
  <si>
    <t>sa828303</t>
  </si>
  <si>
    <t>Frankeny Fernandez</t>
  </si>
  <si>
    <t>sa829138</t>
  </si>
  <si>
    <t>Shane Mardirosian</t>
  </si>
  <si>
    <t>sa828826</t>
  </si>
  <si>
    <t>Manuel Herazo</t>
  </si>
  <si>
    <t>sa658567</t>
  </si>
  <si>
    <t>Tate Matheny</t>
  </si>
  <si>
    <t>sa828266</t>
  </si>
  <si>
    <t>Dayon Olmo</t>
  </si>
  <si>
    <t>sa872574</t>
  </si>
  <si>
    <t>Saury Aybar</t>
  </si>
  <si>
    <t>sa658617</t>
  </si>
  <si>
    <t>Leon Byrd</t>
  </si>
  <si>
    <t>sa831745</t>
  </si>
  <si>
    <t>Orlando Marquez</t>
  </si>
  <si>
    <t>sa826661</t>
  </si>
  <si>
    <t>Randhi Balcazar</t>
  </si>
  <si>
    <t>sa828270</t>
  </si>
  <si>
    <t>Carlos Sosa</t>
  </si>
  <si>
    <t>sa659669</t>
  </si>
  <si>
    <t>Yensys Capellan</t>
  </si>
  <si>
    <t>sa828255</t>
  </si>
  <si>
    <t>Leandro Santana</t>
  </si>
  <si>
    <t>sa831023</t>
  </si>
  <si>
    <t>Evan Potter</t>
  </si>
  <si>
    <t>sa872496</t>
  </si>
  <si>
    <t>Jorge Gordon</t>
  </si>
  <si>
    <t>sa826648</t>
  </si>
  <si>
    <t>Yorbys Tabares</t>
  </si>
  <si>
    <t>sa828244</t>
  </si>
  <si>
    <t>Luis Beaufond</t>
  </si>
  <si>
    <t>sa828432</t>
  </si>
  <si>
    <t>Rafelin Lorenzo</t>
  </si>
  <si>
    <t>sa872493</t>
  </si>
  <si>
    <t>Ozziel Sanchez-Galan</t>
  </si>
  <si>
    <t>sa875226</t>
  </si>
  <si>
    <t>Ryan Uhl</t>
  </si>
  <si>
    <t>sa831806</t>
  </si>
  <si>
    <t>Angel De Leon</t>
  </si>
  <si>
    <t>sa858021</t>
  </si>
  <si>
    <t>Austin Afenir</t>
  </si>
  <si>
    <t>sa828422</t>
  </si>
  <si>
    <t>Hendrik Clementina</t>
  </si>
  <si>
    <t>sa828792</t>
  </si>
  <si>
    <t>Milton Ramos</t>
  </si>
  <si>
    <t>sa830303</t>
  </si>
  <si>
    <t>Micker Adolfo</t>
  </si>
  <si>
    <t>sa872457</t>
  </si>
  <si>
    <t>Mailon Arroyo</t>
  </si>
  <si>
    <t>sa827213</t>
  </si>
  <si>
    <t>Keyder Aristigueta</t>
  </si>
  <si>
    <t>sa872533</t>
  </si>
  <si>
    <t>Johnny Sims</t>
  </si>
  <si>
    <t>sa829560</t>
  </si>
  <si>
    <t>Christian Williams</t>
  </si>
  <si>
    <t>sa872492</t>
  </si>
  <si>
    <t>Ronny Jimenez</t>
  </si>
  <si>
    <t>sa872527</t>
  </si>
  <si>
    <t>Romer Cuadrado</t>
  </si>
  <si>
    <t>sa830306</t>
  </si>
  <si>
    <t>sa877337</t>
  </si>
  <si>
    <t>Gilbert Lara</t>
  </si>
  <si>
    <t>sa828418</t>
  </si>
  <si>
    <t>Edwin Franco</t>
  </si>
  <si>
    <t>sa871491</t>
  </si>
  <si>
    <t>Eduardo Moredo</t>
  </si>
  <si>
    <t>sa872509</t>
  </si>
  <si>
    <t>Marcos Rivera</t>
  </si>
  <si>
    <t>sa872563</t>
  </si>
  <si>
    <t>Danienger Perez</t>
  </si>
  <si>
    <t>sa829364</t>
  </si>
  <si>
    <t>Jared Walker</t>
  </si>
  <si>
    <t>sa657707</t>
  </si>
  <si>
    <t>sa828128</t>
  </si>
  <si>
    <t>Connor Macdonald</t>
  </si>
  <si>
    <t>sa827178</t>
  </si>
  <si>
    <t>Conner Hale</t>
  </si>
  <si>
    <t>sa828302</t>
  </si>
  <si>
    <t>Ihan Bernal</t>
  </si>
  <si>
    <t>sa737547</t>
  </si>
  <si>
    <t>sa828274</t>
  </si>
  <si>
    <t>Felix Suarez</t>
  </si>
  <si>
    <t>sa828430</t>
  </si>
  <si>
    <t>Jose Tonton</t>
  </si>
  <si>
    <t>sa872565</t>
  </si>
  <si>
    <t>sa828363</t>
  </si>
  <si>
    <t>Keinner Pina</t>
  </si>
  <si>
    <t>sa829128</t>
  </si>
  <si>
    <t>Jake Jarvis</t>
  </si>
  <si>
    <t>sa872484</t>
  </si>
  <si>
    <t>Eduard Condeo</t>
  </si>
  <si>
    <t>sa875294</t>
  </si>
  <si>
    <t>Matt Dacey</t>
  </si>
  <si>
    <t>sa735844</t>
  </si>
  <si>
    <t>Damaso Gonzalez</t>
  </si>
  <si>
    <t>sa872581</t>
  </si>
  <si>
    <t>Allan Santos</t>
  </si>
  <si>
    <t>sa872855</t>
  </si>
  <si>
    <t>Freiberg Marin</t>
  </si>
  <si>
    <t>sa828334</t>
  </si>
  <si>
    <t>Ernesto Liberatore</t>
  </si>
  <si>
    <t>sa872529</t>
  </si>
  <si>
    <t>Jefrey Souffront</t>
  </si>
  <si>
    <t>sa828127</t>
  </si>
  <si>
    <t>Yonauris Rodriguez</t>
  </si>
  <si>
    <t>sa872543</t>
  </si>
  <si>
    <t>Johan Sala</t>
  </si>
  <si>
    <t>sa829129</t>
  </si>
  <si>
    <t>Tyler Humphreys</t>
  </si>
  <si>
    <t>sa830208</t>
  </si>
  <si>
    <t>Yeltsin Gudino</t>
  </si>
  <si>
    <t>sa875281</t>
  </si>
  <si>
    <t>Alexis Olmeda</t>
  </si>
  <si>
    <t>sa657708</t>
  </si>
  <si>
    <t>Sandy Rodriguez</t>
  </si>
  <si>
    <t>sa872752</t>
  </si>
  <si>
    <t>Anthony Rodriguez</t>
  </si>
  <si>
    <t>sa828324</t>
  </si>
  <si>
    <t>Jesus Guerrero</t>
  </si>
  <si>
    <t>sa828233</t>
  </si>
  <si>
    <t>Ronald Rosario</t>
  </si>
  <si>
    <t>sa829416</t>
  </si>
  <si>
    <t>Deion Ulmer</t>
  </si>
  <si>
    <t>sa829383</t>
  </si>
  <si>
    <t>Matt Jones</t>
  </si>
  <si>
    <t>sa828497</t>
  </si>
  <si>
    <t>Jose Sotillo</t>
  </si>
  <si>
    <t>sa872513</t>
  </si>
  <si>
    <t>Juan Borges</t>
  </si>
  <si>
    <t>sa827246</t>
  </si>
  <si>
    <t>Henrry Pedra</t>
  </si>
  <si>
    <t>sa829841</t>
  </si>
  <si>
    <t>Dale Burdick</t>
  </si>
  <si>
    <t>sa872564</t>
  </si>
  <si>
    <t>Brayan Emery</t>
  </si>
  <si>
    <t>sa826656</t>
  </si>
  <si>
    <t>Alexander Alvarez</t>
  </si>
  <si>
    <t>sa737231</t>
  </si>
  <si>
    <t>Luis Benoit</t>
  </si>
  <si>
    <t>sa872553</t>
  </si>
  <si>
    <t>sa736749</t>
  </si>
  <si>
    <t>Elys Ugueto</t>
  </si>
  <si>
    <t>sa872793</t>
  </si>
  <si>
    <t>Luis Pimentel</t>
  </si>
  <si>
    <t>sa874093</t>
  </si>
  <si>
    <t>Casey Hughston</t>
  </si>
  <si>
    <t>sa827959</t>
  </si>
  <si>
    <t>Anthony Dirocie</t>
  </si>
  <si>
    <t>sa828256</t>
  </si>
  <si>
    <t>Sucre Doval</t>
  </si>
  <si>
    <t>sa872750</t>
  </si>
  <si>
    <t>Miguelangel Sierra</t>
  </si>
  <si>
    <t>sa872500</t>
  </si>
  <si>
    <t>Alex Aquino</t>
  </si>
  <si>
    <t>sa858806</t>
  </si>
  <si>
    <t>Dylan Bosheers</t>
  </si>
  <si>
    <t>sa872765</t>
  </si>
  <si>
    <t>Omar Meregildon</t>
  </si>
  <si>
    <t>sa829440</t>
  </si>
  <si>
    <t>Austin Pfeiffer</t>
  </si>
  <si>
    <t>sa737822</t>
  </si>
  <si>
    <t>Jordon Austin</t>
  </si>
  <si>
    <t>sa828299</t>
  </si>
  <si>
    <t>Osvaldo Duarte</t>
  </si>
  <si>
    <t>sa828272</t>
  </si>
  <si>
    <t>Luis Asuncion</t>
  </si>
  <si>
    <t>sa830115</t>
  </si>
  <si>
    <t>Anardo Peralta</t>
  </si>
  <si>
    <t>sa737022</t>
  </si>
  <si>
    <t>Leurys Vargas</t>
  </si>
  <si>
    <t>sa829788</t>
  </si>
  <si>
    <t>Arnaldo Berrios</t>
  </si>
  <si>
    <t>sa871439</t>
  </si>
  <si>
    <t>Jose Torrealba</t>
  </si>
  <si>
    <t>sa826659</t>
  </si>
  <si>
    <t>Pascual Fiorello</t>
  </si>
  <si>
    <t>sa750371</t>
  </si>
  <si>
    <t>Oliver Toribio</t>
  </si>
  <si>
    <t>sa739702</t>
  </si>
  <si>
    <t>Ryan Dale</t>
  </si>
  <si>
    <t>sa738646</t>
  </si>
  <si>
    <t>Brandon Brosher</t>
  </si>
  <si>
    <t>sa872766</t>
  </si>
  <si>
    <t>Bryan Bencosme</t>
  </si>
  <si>
    <t>sa826676</t>
  </si>
  <si>
    <t>Jose Sandoval</t>
  </si>
  <si>
    <t>sa828709</t>
  </si>
  <si>
    <t>Javier Agelvis</t>
  </si>
  <si>
    <t>sa872487</t>
  </si>
  <si>
    <t>Elwin Tejeda</t>
  </si>
  <si>
    <t>sa830181</t>
  </si>
  <si>
    <t>Marten Gasparini</t>
  </si>
  <si>
    <t>sa828188</t>
  </si>
  <si>
    <t>Jefry Santana</t>
  </si>
  <si>
    <t>sa828863</t>
  </si>
  <si>
    <t>Isrrael De La Cruz</t>
  </si>
  <si>
    <t>sa828306</t>
  </si>
  <si>
    <t>Wilson Amador</t>
  </si>
  <si>
    <t>sa873215</t>
  </si>
  <si>
    <t>Welbin Bautista</t>
  </si>
  <si>
    <t>sa872522</t>
  </si>
  <si>
    <t>Kenny Hernandez</t>
  </si>
  <si>
    <t>sa872558</t>
  </si>
  <si>
    <t>Yondry Contreras</t>
  </si>
  <si>
    <t>sa741491</t>
  </si>
  <si>
    <t>Carlos Mejia</t>
  </si>
  <si>
    <t>sa828708</t>
  </si>
  <si>
    <t>Gareth Morgan</t>
  </si>
  <si>
    <t>sa826657</t>
  </si>
  <si>
    <t>Santiago Rincon</t>
  </si>
  <si>
    <t>sa829918</t>
  </si>
  <si>
    <t>Jesus Perez</t>
  </si>
  <si>
    <t>sa828218</t>
  </si>
  <si>
    <t>Carlos Hiciano</t>
  </si>
  <si>
    <t>sa828220</t>
  </si>
  <si>
    <t>Yhoelnys Gonzalez</t>
  </si>
  <si>
    <t>sa828864</t>
  </si>
  <si>
    <t>Ruben Perez</t>
  </si>
  <si>
    <t>sa837670</t>
  </si>
  <si>
    <t>Julio Garcia</t>
  </si>
  <si>
    <t>sa828123</t>
  </si>
  <si>
    <t>Felix Lucas</t>
  </si>
  <si>
    <t>sa830289</t>
  </si>
  <si>
    <t>Milan Post</t>
  </si>
  <si>
    <t>sa828417</t>
  </si>
  <si>
    <t>Manuel De Los Santos</t>
  </si>
  <si>
    <t>sa829239</t>
  </si>
  <si>
    <t>Raphael Ramirez</t>
  </si>
  <si>
    <t>sa828683</t>
  </si>
  <si>
    <t>Blake Anderson</t>
  </si>
  <si>
    <t>sa828597</t>
  </si>
  <si>
    <t>Henry Correa</t>
  </si>
  <si>
    <t>sa833676</t>
  </si>
  <si>
    <t>Hansel Moreno</t>
  </si>
  <si>
    <t>sa832698</t>
  </si>
  <si>
    <t>Claudio Geraldo</t>
  </si>
  <si>
    <t>sa872448</t>
  </si>
  <si>
    <t>Ricky Mota</t>
  </si>
  <si>
    <t>sa828276</t>
  </si>
  <si>
    <t>Enmanuel Arias</t>
  </si>
  <si>
    <t>sa828869</t>
  </si>
  <si>
    <t>Matt Morgan</t>
  </si>
  <si>
    <t>sa871444</t>
  </si>
  <si>
    <t>Francisco Garay</t>
  </si>
  <si>
    <t>Junior Guerra</t>
  </si>
  <si>
    <t>John Leathersich</t>
  </si>
  <si>
    <t>Radhames Liz</t>
  </si>
  <si>
    <t>sa291749</t>
  </si>
  <si>
    <t>Matt Nevarez</t>
  </si>
  <si>
    <t>Chin-hui Tsao</t>
  </si>
  <si>
    <t>sa829726</t>
  </si>
  <si>
    <t>Kyle Mcgrath</t>
  </si>
  <si>
    <t>Daniel Winkler</t>
  </si>
  <si>
    <t>Jon Edwards</t>
  </si>
  <si>
    <t>sa389911</t>
  </si>
  <si>
    <t>Josh Smoker</t>
  </si>
  <si>
    <t>Andrew McKirahan</t>
  </si>
  <si>
    <t>sa829486</t>
  </si>
  <si>
    <t>Brendan Mccurry</t>
  </si>
  <si>
    <t>sa471754</t>
  </si>
  <si>
    <t>Robert Zarate</t>
  </si>
  <si>
    <t>Alberto Castillo</t>
  </si>
  <si>
    <t>sa829388</t>
  </si>
  <si>
    <t>Kyle Kinman</t>
  </si>
  <si>
    <t>sa795086</t>
  </si>
  <si>
    <t>Tiago Da Silva</t>
  </si>
  <si>
    <t>sa829490</t>
  </si>
  <si>
    <t>Kyle Fischer</t>
  </si>
  <si>
    <t>sa829346</t>
  </si>
  <si>
    <t>Caleb Dirks</t>
  </si>
  <si>
    <t>sa553503</t>
  </si>
  <si>
    <t>Reinier Roibal</t>
  </si>
  <si>
    <t>sa829310</t>
  </si>
  <si>
    <t>Greg Mahle</t>
  </si>
  <si>
    <t>Jacob Brigham</t>
  </si>
  <si>
    <t>Chris O'Grady</t>
  </si>
  <si>
    <t>Chase Bradford</t>
  </si>
  <si>
    <t>sa547850</t>
  </si>
  <si>
    <t>Nick Rumbelow</t>
  </si>
  <si>
    <t>Zack Thornton</t>
  </si>
  <si>
    <t>Zack Jones</t>
  </si>
  <si>
    <t>Matt Bowman</t>
  </si>
  <si>
    <t>Daniel Burawa</t>
  </si>
  <si>
    <t>sa599297</t>
  </si>
  <si>
    <t>Nick Burdi</t>
  </si>
  <si>
    <t>Nicholas Goody</t>
  </si>
  <si>
    <t>sa827398</t>
  </si>
  <si>
    <t>Matthew Gage</t>
  </si>
  <si>
    <t>sa709023</t>
  </si>
  <si>
    <t>Sam Moll</t>
  </si>
  <si>
    <t>Jacob Lindgren</t>
  </si>
  <si>
    <t>sa829745</t>
  </si>
  <si>
    <t>Cody Schumacher</t>
  </si>
  <si>
    <t>sa621373</t>
  </si>
  <si>
    <t>J.T. Chargois</t>
  </si>
  <si>
    <t>Jake Smith</t>
  </si>
  <si>
    <t>Dalier Hinojosa</t>
  </si>
  <si>
    <t>Scott McGough</t>
  </si>
  <si>
    <t>sa829137</t>
  </si>
  <si>
    <t>Ryan Williams</t>
  </si>
  <si>
    <t>sa502369</t>
  </si>
  <si>
    <t>Nickolas Sarianides</t>
  </si>
  <si>
    <t>sa328243</t>
  </si>
  <si>
    <t>Blaine Howell</t>
  </si>
  <si>
    <t>Christopher Rearick</t>
  </si>
  <si>
    <t>sa829179</t>
  </si>
  <si>
    <t>Connor Overton</t>
  </si>
  <si>
    <t>sa829176</t>
  </si>
  <si>
    <t>Paul Voelker</t>
  </si>
  <si>
    <t>sa829691</t>
  </si>
  <si>
    <t>Kyle Bird</t>
  </si>
  <si>
    <t>sa829537</t>
  </si>
  <si>
    <t>Gabe Hemmer</t>
  </si>
  <si>
    <t>Kenneth Roberts</t>
  </si>
  <si>
    <t>Zach Petrick</t>
  </si>
  <si>
    <t>sa829657</t>
  </si>
  <si>
    <t>Adam Parks</t>
  </si>
  <si>
    <t>sa875187</t>
  </si>
  <si>
    <t>sa869798</t>
  </si>
  <si>
    <t>Robert Suarez</t>
  </si>
  <si>
    <t>Adam Loewen</t>
  </si>
  <si>
    <t>Zachary Davies</t>
  </si>
  <si>
    <t>Sugar Marimon</t>
  </si>
  <si>
    <t>sa829299</t>
  </si>
  <si>
    <t>Whit Mayberry</t>
  </si>
  <si>
    <t>sa621664</t>
  </si>
  <si>
    <t>Joe Rogers</t>
  </si>
  <si>
    <t>sa549743</t>
  </si>
  <si>
    <t>Dillon Overton</t>
  </si>
  <si>
    <t>Yhonathan Barrios</t>
  </si>
  <si>
    <t>sa503590</t>
  </si>
  <si>
    <t>Juan Grullon</t>
  </si>
  <si>
    <t>sa549717</t>
  </si>
  <si>
    <t>Conor Mullee</t>
  </si>
  <si>
    <t>sa738519</t>
  </si>
  <si>
    <t>Harrison Musgrave</t>
  </si>
  <si>
    <t>Mitchell Harris</t>
  </si>
  <si>
    <t>Andrew Schugel</t>
  </si>
  <si>
    <t>sa829409</t>
  </si>
  <si>
    <t>Brennan Bernardino</t>
  </si>
  <si>
    <t>sa389855</t>
  </si>
  <si>
    <t>Fernando Cruz</t>
  </si>
  <si>
    <t>sa599532</t>
  </si>
  <si>
    <t>Jake Reed</t>
  </si>
  <si>
    <t>D.J. Johnson</t>
  </si>
  <si>
    <t>sa559797</t>
  </si>
  <si>
    <t>Jorge Marban</t>
  </si>
  <si>
    <t>sa876078</t>
  </si>
  <si>
    <t>John Werner</t>
  </si>
  <si>
    <t>sa578880</t>
  </si>
  <si>
    <t>Troy Marks</t>
  </si>
  <si>
    <t>sa709548</t>
  </si>
  <si>
    <t>Sean Newcomb</t>
  </si>
  <si>
    <t>sa526415</t>
  </si>
  <si>
    <t>Jordan Swagerty</t>
  </si>
  <si>
    <t>sa602616</t>
  </si>
  <si>
    <t>Chris Ellis</t>
  </si>
  <si>
    <t>sa597784</t>
  </si>
  <si>
    <t>Tyler Beede</t>
  </si>
  <si>
    <t>sa602658</t>
  </si>
  <si>
    <t>Jordan Johnson</t>
  </si>
  <si>
    <t>sa738439</t>
  </si>
  <si>
    <t>Jason Jester</t>
  </si>
  <si>
    <t>sa871452</t>
  </si>
  <si>
    <t>Seth Webster</t>
  </si>
  <si>
    <t>Zachary Godley</t>
  </si>
  <si>
    <t>sa738158</t>
  </si>
  <si>
    <t>Kevin Mccarthy</t>
  </si>
  <si>
    <t>sa829460</t>
  </si>
  <si>
    <t>Trevor Hildenberger</t>
  </si>
  <si>
    <t>Chipper Smith</t>
  </si>
  <si>
    <t>sa802747</t>
  </si>
  <si>
    <t>Misael Siverio</t>
  </si>
  <si>
    <t>sa829168</t>
  </si>
  <si>
    <t>Seth Varner</t>
  </si>
  <si>
    <t>sa657128</t>
  </si>
  <si>
    <t>Eduardo Paredes</t>
  </si>
  <si>
    <t>sa876538</t>
  </si>
  <si>
    <t>Michael Gibbons</t>
  </si>
  <si>
    <t>Anyelo Leclerc</t>
  </si>
  <si>
    <t>sa830629</t>
  </si>
  <si>
    <t>Wilmer Rios</t>
  </si>
  <si>
    <t>sa869675</t>
  </si>
  <si>
    <t>Britt Robertshaw</t>
  </si>
  <si>
    <t>sa830501</t>
  </si>
  <si>
    <t>Colby Blueburg</t>
  </si>
  <si>
    <t>sa829507</t>
  </si>
  <si>
    <t>Ronnie Muck</t>
  </si>
  <si>
    <t>sa708442</t>
  </si>
  <si>
    <t>Joe Broussard</t>
  </si>
  <si>
    <t>Sal Romano</t>
  </si>
  <si>
    <t>sa599729</t>
  </si>
  <si>
    <t>Luke Weaver</t>
  </si>
  <si>
    <t>sa877494</t>
  </si>
  <si>
    <t>Ariel Miranda</t>
  </si>
  <si>
    <t>sa829023</t>
  </si>
  <si>
    <t>Zac Curtis</t>
  </si>
  <si>
    <t>sa659004</t>
  </si>
  <si>
    <t>Brad Markey</t>
  </si>
  <si>
    <t>sa738201</t>
  </si>
  <si>
    <t>Ryan Butler</t>
  </si>
  <si>
    <t>sa829255</t>
  </si>
  <si>
    <t>James Duff</t>
  </si>
  <si>
    <t>sa659424</t>
  </si>
  <si>
    <t>Brad Wieck</t>
  </si>
  <si>
    <t>sa550321</t>
  </si>
  <si>
    <t>David Roseboom</t>
  </si>
  <si>
    <t>sa550113</t>
  </si>
  <si>
    <t>Brock Stewart</t>
  </si>
  <si>
    <t>sa827389</t>
  </si>
  <si>
    <t>Trey Cochran-Gill</t>
  </si>
  <si>
    <t>sa862560</t>
  </si>
  <si>
    <t>Yoan Lopez</t>
  </si>
  <si>
    <t>sa282907</t>
  </si>
  <si>
    <t>Edgar Garcia</t>
  </si>
  <si>
    <t>sa828705</t>
  </si>
  <si>
    <t>Andrew Morales</t>
  </si>
  <si>
    <t>sa603121</t>
  </si>
  <si>
    <t>Tyler Mapes</t>
  </si>
  <si>
    <t>Madison Younginer</t>
  </si>
  <si>
    <t>sa708443</t>
  </si>
  <si>
    <t>James Farris</t>
  </si>
  <si>
    <t>sa829929</t>
  </si>
  <si>
    <t>Julio Eusebio</t>
  </si>
  <si>
    <t>sa548356</t>
  </si>
  <si>
    <t>Matt Bywater</t>
  </si>
  <si>
    <t>sa526832</t>
  </si>
  <si>
    <t>Kyle Regnault</t>
  </si>
  <si>
    <t>sa827607</t>
  </si>
  <si>
    <t>Manuel Rodriguez</t>
  </si>
  <si>
    <t>sa830375</t>
  </si>
  <si>
    <t>Devon Davis</t>
  </si>
  <si>
    <t>sa621656</t>
  </si>
  <si>
    <t>Steve Hathaway</t>
  </si>
  <si>
    <t>Tyler Wagner</t>
  </si>
  <si>
    <t>sa326150</t>
  </si>
  <si>
    <t>Danny Gutierrez</t>
  </si>
  <si>
    <t>sa507037</t>
  </si>
  <si>
    <t>Antonio Guzman</t>
  </si>
  <si>
    <t>sa602595</t>
  </si>
  <si>
    <t>James Shepherd</t>
  </si>
  <si>
    <t>sa598049</t>
  </si>
  <si>
    <t>Manny Rodriguez</t>
  </si>
  <si>
    <t>sa550198</t>
  </si>
  <si>
    <t>Mickey Jannis</t>
  </si>
  <si>
    <t>sa828706</t>
  </si>
  <si>
    <t>Brent Honeywell</t>
  </si>
  <si>
    <t>sa830366</t>
  </si>
  <si>
    <t>Junior Lopez</t>
  </si>
  <si>
    <t>sa602382</t>
  </si>
  <si>
    <t>Jeremy Null</t>
  </si>
  <si>
    <t>sa598926</t>
  </si>
  <si>
    <t>Bradley Roney</t>
  </si>
  <si>
    <t>J.C. Sulbaran</t>
  </si>
  <si>
    <t>sa827483</t>
  </si>
  <si>
    <t>Samuel Coonrod</t>
  </si>
  <si>
    <t>sa829227</t>
  </si>
  <si>
    <t>J.P. Feyereisen</t>
  </si>
  <si>
    <t>sa869964</t>
  </si>
  <si>
    <t>Jose Velez</t>
  </si>
  <si>
    <t>sa738548</t>
  </si>
  <si>
    <t>Matt Wotherspoon</t>
  </si>
  <si>
    <t>sa828800</t>
  </si>
  <si>
    <t>John Richy</t>
  </si>
  <si>
    <t>sa602806</t>
  </si>
  <si>
    <t>Travis Radke</t>
  </si>
  <si>
    <t>sa529273</t>
  </si>
  <si>
    <t>Logan Duran</t>
  </si>
  <si>
    <t>sa579250</t>
  </si>
  <si>
    <t>Scott Lieser</t>
  </si>
  <si>
    <t>sa735860</t>
  </si>
  <si>
    <t>Alexis Rivero</t>
  </si>
  <si>
    <t>sa829207</t>
  </si>
  <si>
    <t>T.J. Weir</t>
  </si>
  <si>
    <t>sa829337</t>
  </si>
  <si>
    <t>Steven Farnworth</t>
  </si>
  <si>
    <t>sa829845</t>
  </si>
  <si>
    <t>Eric Alonzo</t>
  </si>
  <si>
    <t>sa827471</t>
  </si>
  <si>
    <t>Jeremy Rhoades</t>
  </si>
  <si>
    <t>sa738545</t>
  </si>
  <si>
    <t>Ryan Yarbrough</t>
  </si>
  <si>
    <t>sa829233</t>
  </si>
  <si>
    <t>Sam Street</t>
  </si>
  <si>
    <t>sa829448</t>
  </si>
  <si>
    <t>Tyler Ford</t>
  </si>
  <si>
    <t>sa550022</t>
  </si>
  <si>
    <t>John Fasola</t>
  </si>
  <si>
    <t>sa837103</t>
  </si>
  <si>
    <t>Benjamin Bracewell</t>
  </si>
  <si>
    <t>sa503305</t>
  </si>
  <si>
    <t>Kevin Alexander</t>
  </si>
  <si>
    <t>sa599742</t>
  </si>
  <si>
    <t>Cy Sneed</t>
  </si>
  <si>
    <t>sa550261</t>
  </si>
  <si>
    <t>James Buckelew</t>
  </si>
  <si>
    <t>Zach Bird</t>
  </si>
  <si>
    <t>sa827392</t>
  </si>
  <si>
    <t>Ben Meyer</t>
  </si>
  <si>
    <t>sa828805</t>
  </si>
  <si>
    <t>Daniel Mengden</t>
  </si>
  <si>
    <t>sa830146</t>
  </si>
  <si>
    <t>Edgar Santana</t>
  </si>
  <si>
    <t>sa869604</t>
  </si>
  <si>
    <t>Nathanael Santiago</t>
  </si>
  <si>
    <t>sa856275</t>
  </si>
  <si>
    <t>Andrew Lee</t>
  </si>
  <si>
    <t>sa597322</t>
  </si>
  <si>
    <t>Reyes Moronta</t>
  </si>
  <si>
    <t>sa829140</t>
  </si>
  <si>
    <t>Mike Franco</t>
  </si>
  <si>
    <t>sa829365</t>
  </si>
  <si>
    <t>Tyler Carpenter</t>
  </si>
  <si>
    <t>sa738368</t>
  </si>
  <si>
    <t>Austin Coley</t>
  </si>
  <si>
    <t>sa598268</t>
  </si>
  <si>
    <t>Eric Skoglund</t>
  </si>
  <si>
    <t>sa550364</t>
  </si>
  <si>
    <t>Dusty Isaacs</t>
  </si>
  <si>
    <t>sa833077</t>
  </si>
  <si>
    <t>Chad Zurat</t>
  </si>
  <si>
    <t>sa843182</t>
  </si>
  <si>
    <t>Dinelson Lamet</t>
  </si>
  <si>
    <t>sa829156</t>
  </si>
  <si>
    <t>Kelly Secrest</t>
  </si>
  <si>
    <t>sa508089</t>
  </si>
  <si>
    <t>Alejandro Rios</t>
  </si>
  <si>
    <t>Nick Pivetta</t>
  </si>
  <si>
    <t>sa621594</t>
  </si>
  <si>
    <t>Nick Routt</t>
  </si>
  <si>
    <t>sa709534</t>
  </si>
  <si>
    <t>Jonathan Holder</t>
  </si>
  <si>
    <t>sa602653</t>
  </si>
  <si>
    <t>Max Povse</t>
  </si>
  <si>
    <t>sa604117</t>
  </si>
  <si>
    <t>Jairo Munoz</t>
  </si>
  <si>
    <t>sa208507</t>
  </si>
  <si>
    <t>sa549147</t>
  </si>
  <si>
    <t>Ben Holmes</t>
  </si>
  <si>
    <t>sa829281</t>
  </si>
  <si>
    <t>John Sever</t>
  </si>
  <si>
    <t>sa824922</t>
  </si>
  <si>
    <t>Jorge Rivera</t>
  </si>
  <si>
    <t>sa829590</t>
  </si>
  <si>
    <t>Nestor Bautista</t>
  </si>
  <si>
    <t>sa199983</t>
  </si>
  <si>
    <t>Jan Granado</t>
  </si>
  <si>
    <t>sa872084</t>
  </si>
  <si>
    <t>Wei-Chieh Huang</t>
  </si>
  <si>
    <t>sa206642</t>
  </si>
  <si>
    <t>Rodolfo Martinez</t>
  </si>
  <si>
    <t>sa454524</t>
  </si>
  <si>
    <t>Anthony Capra</t>
  </si>
  <si>
    <t>sa738243</t>
  </si>
  <si>
    <t>Joe Mantoni</t>
  </si>
  <si>
    <t>sa599194</t>
  </si>
  <si>
    <t>Joel Seddon</t>
  </si>
  <si>
    <t>sa831812</t>
  </si>
  <si>
    <t>Junior Fernandez</t>
  </si>
  <si>
    <t>sa829634</t>
  </si>
  <si>
    <t>Alex Klonowski</t>
  </si>
  <si>
    <t>sa828681</t>
  </si>
  <si>
    <t>Jack Flaherty</t>
  </si>
  <si>
    <t>sa829919</t>
  </si>
  <si>
    <t>Shane Mccain</t>
  </si>
  <si>
    <t>sa829456</t>
  </si>
  <si>
    <t>Zach Hirsch</t>
  </si>
  <si>
    <t>sa830304</t>
  </si>
  <si>
    <t>Jacob Kopra</t>
  </si>
  <si>
    <t>sa829390</t>
  </si>
  <si>
    <t>Landon Beck</t>
  </si>
  <si>
    <t>sa869406</t>
  </si>
  <si>
    <t>Juan Rodriguez Savin</t>
  </si>
  <si>
    <t>sa599323</t>
  </si>
  <si>
    <t>Jordan Foley</t>
  </si>
  <si>
    <t>sa601330</t>
  </si>
  <si>
    <t>David Paulino</t>
  </si>
  <si>
    <t>sa621408</t>
  </si>
  <si>
    <t>Drew Steckenrider</t>
  </si>
  <si>
    <t>sa732736</t>
  </si>
  <si>
    <t>Marco Reyes</t>
  </si>
  <si>
    <t>sa834405</t>
  </si>
  <si>
    <t>Dustin Emmons</t>
  </si>
  <si>
    <t>sa709603</t>
  </si>
  <si>
    <t>Sasha Kuebel</t>
  </si>
  <si>
    <t>sa829585</t>
  </si>
  <si>
    <t>Nick Neumann</t>
  </si>
  <si>
    <t>sa829571</t>
  </si>
  <si>
    <t>Jordan Piche</t>
  </si>
  <si>
    <t>sa202276</t>
  </si>
  <si>
    <t>Ivan Maldonado</t>
  </si>
  <si>
    <t>sa708470</t>
  </si>
  <si>
    <t>Michael Connolly</t>
  </si>
  <si>
    <t>sa829144</t>
  </si>
  <si>
    <t>Trevor Oaks</t>
  </si>
  <si>
    <t>sa598177</t>
  </si>
  <si>
    <t>Christian Montgomery</t>
  </si>
  <si>
    <t>sa829078</t>
  </si>
  <si>
    <t>Matt Pearce</t>
  </si>
  <si>
    <t>sa868931</t>
  </si>
  <si>
    <t>Jorge Gonzalez</t>
  </si>
  <si>
    <t>sa828875</t>
  </si>
  <si>
    <t>Jordan Montgomery</t>
  </si>
  <si>
    <t>sa875066</t>
  </si>
  <si>
    <t>Chance Adams</t>
  </si>
  <si>
    <t>sa829658</t>
  </si>
  <si>
    <t>Keegan Yuhl</t>
  </si>
  <si>
    <t>sa875249</t>
  </si>
  <si>
    <t>Kelvin Rivas</t>
  </si>
  <si>
    <t>sa828169</t>
  </si>
  <si>
    <t>Yeudy Garcia</t>
  </si>
  <si>
    <t>sa872243</t>
  </si>
  <si>
    <t>Casey Delgado</t>
  </si>
  <si>
    <t>sa828678</t>
  </si>
  <si>
    <t>Justus Sheffield</t>
  </si>
  <si>
    <t>sa602813</t>
  </si>
  <si>
    <t>Mark Reyes</t>
  </si>
  <si>
    <t>sa740519</t>
  </si>
  <si>
    <t>Joe Jimenez</t>
  </si>
  <si>
    <t>sa829423</t>
  </si>
  <si>
    <t>Tyler Bray</t>
  </si>
  <si>
    <t>sa832999</t>
  </si>
  <si>
    <t>John Sheehan</t>
  </si>
  <si>
    <t>sa658609</t>
  </si>
  <si>
    <t>Corey Kimber</t>
  </si>
  <si>
    <t>sa829586</t>
  </si>
  <si>
    <t>Corey Walter</t>
  </si>
  <si>
    <t>sa599293</t>
  </si>
  <si>
    <t>Erick Fedde</t>
  </si>
  <si>
    <t>sa740295</t>
  </si>
  <si>
    <t>David Reid-Foley</t>
  </si>
  <si>
    <t>sa868928</t>
  </si>
  <si>
    <t>Julio Muniz</t>
  </si>
  <si>
    <t>sa294454</t>
  </si>
  <si>
    <t>Shaun Garceau</t>
  </si>
  <si>
    <t>sa842224</t>
  </si>
  <si>
    <t>Josh Taylor</t>
  </si>
  <si>
    <t>sa829312</t>
  </si>
  <si>
    <t>Jake Jewell</t>
  </si>
  <si>
    <t>sa875211</t>
  </si>
  <si>
    <t>Tommy Bergjans</t>
  </si>
  <si>
    <t>sa744295</t>
  </si>
  <si>
    <t>Isaac Jimenez</t>
  </si>
  <si>
    <t>sa829792</t>
  </si>
  <si>
    <t>Karch Kowalczyk</t>
  </si>
  <si>
    <t>sa828882</t>
  </si>
  <si>
    <t>Jeff Brigham</t>
  </si>
  <si>
    <t>sa653707</t>
  </si>
  <si>
    <t>sa550328</t>
  </si>
  <si>
    <t>Ken Sigman</t>
  </si>
  <si>
    <t>sa869541</t>
  </si>
  <si>
    <t>Luke Westphal</t>
  </si>
  <si>
    <t>sa503412</t>
  </si>
  <si>
    <t>Joshua Conway</t>
  </si>
  <si>
    <t>sa829166</t>
  </si>
  <si>
    <t>sa597829</t>
  </si>
  <si>
    <t>Colten Brewer</t>
  </si>
  <si>
    <t>sa829064</t>
  </si>
  <si>
    <t>Kaleb Earls</t>
  </si>
  <si>
    <t>sa829183</t>
  </si>
  <si>
    <t>Matt Campbell</t>
  </si>
  <si>
    <t>sa868960</t>
  </si>
  <si>
    <t>Francisco Haro</t>
  </si>
  <si>
    <t>Vicente Campos</t>
  </si>
  <si>
    <t>sa829304</t>
  </si>
  <si>
    <t>Rohn Pierce</t>
  </si>
  <si>
    <t>sa509419</t>
  </si>
  <si>
    <t>Luis Daniel</t>
  </si>
  <si>
    <t>sa857604</t>
  </si>
  <si>
    <t>Michael Boyle</t>
  </si>
  <si>
    <t>sa602898</t>
  </si>
  <si>
    <t>Sam Howard</t>
  </si>
  <si>
    <t>sa548117</t>
  </si>
  <si>
    <t>David Perez</t>
  </si>
  <si>
    <t>sa501941</t>
  </si>
  <si>
    <t>Luke Bard</t>
  </si>
  <si>
    <t>sa829444</t>
  </si>
  <si>
    <t>Jake Paulson</t>
  </si>
  <si>
    <t>sa652485</t>
  </si>
  <si>
    <t>sa829717</t>
  </si>
  <si>
    <t>Spencer Herrmann</t>
  </si>
  <si>
    <t>sa829016</t>
  </si>
  <si>
    <t>David Burkhalter</t>
  </si>
  <si>
    <t>sa738323</t>
  </si>
  <si>
    <t>Cody Harris</t>
  </si>
  <si>
    <t>sa658922</t>
  </si>
  <si>
    <t>Thomas Pannone</t>
  </si>
  <si>
    <t>sa738925</t>
  </si>
  <si>
    <t>Isaac Anderson</t>
  </si>
  <si>
    <t>sa728948</t>
  </si>
  <si>
    <t>Emmanuel Torres</t>
  </si>
  <si>
    <t>sa869552</t>
  </si>
  <si>
    <t>Trey Lambert</t>
  </si>
  <si>
    <t>sa829160</t>
  </si>
  <si>
    <t>Thomas Dorminy</t>
  </si>
  <si>
    <t>sa602555</t>
  </si>
  <si>
    <t>Jordan Kipper</t>
  </si>
  <si>
    <t>sa504009</t>
  </si>
  <si>
    <t>Julian Arballo</t>
  </si>
  <si>
    <t>sa737935</t>
  </si>
  <si>
    <t>Jonah Wesely</t>
  </si>
  <si>
    <t>sa829077</t>
  </si>
  <si>
    <t>Caleb Beech</t>
  </si>
  <si>
    <t>sa827382</t>
  </si>
  <si>
    <t>Justin Mccalvin</t>
  </si>
  <si>
    <t>Francisco Cordova</t>
  </si>
  <si>
    <t>sa829445</t>
  </si>
  <si>
    <t>Jason Hoppe</t>
  </si>
  <si>
    <t>sa738196</t>
  </si>
  <si>
    <t>Brandon Fry</t>
  </si>
  <si>
    <t>sa829664</t>
  </si>
  <si>
    <t>Jon Perrin</t>
  </si>
  <si>
    <t>Rob Whalen</t>
  </si>
  <si>
    <t>sa875674</t>
  </si>
  <si>
    <t>Trevor Belicek</t>
  </si>
  <si>
    <t>sa829314</t>
  </si>
  <si>
    <t>David Hess</t>
  </si>
  <si>
    <t>sa550529</t>
  </si>
  <si>
    <t>sa502698</t>
  </si>
  <si>
    <t>Kyle Mckenzie</t>
  </si>
  <si>
    <t>sa504847</t>
  </si>
  <si>
    <t>Edioglis Villasmil</t>
  </si>
  <si>
    <t>sa829336</t>
  </si>
  <si>
    <t>Ryan Thompson</t>
  </si>
  <si>
    <t>sa824921</t>
  </si>
  <si>
    <t>Brandon Huez</t>
  </si>
  <si>
    <t>sa829041</t>
  </si>
  <si>
    <t>Seth Lucio</t>
  </si>
  <si>
    <t>sa829173</t>
  </si>
  <si>
    <t>Brian Hunter</t>
  </si>
  <si>
    <t>sa655955</t>
  </si>
  <si>
    <t>Adenson Verastegui</t>
  </si>
  <si>
    <t>sa829502</t>
  </si>
  <si>
    <t>Jerry Vasto</t>
  </si>
  <si>
    <t>sa829342</t>
  </si>
  <si>
    <t>Luke Eubank</t>
  </si>
  <si>
    <t>sa548360</t>
  </si>
  <si>
    <t>A.J. Vanegas</t>
  </si>
  <si>
    <t>sa828687</t>
  </si>
  <si>
    <t>Spencer Adams</t>
  </si>
  <si>
    <t>sa600694</t>
  </si>
  <si>
    <t>Omar Vazquez</t>
  </si>
  <si>
    <t>sa830286</t>
  </si>
  <si>
    <t>Patrick Kaminska</t>
  </si>
  <si>
    <t>sa550079</t>
  </si>
  <si>
    <t>Jacob Mccasland</t>
  </si>
  <si>
    <t>sa829437</t>
  </si>
  <si>
    <t>Connor Kaden</t>
  </si>
  <si>
    <t>sa829554</t>
  </si>
  <si>
    <t>Aaron Greenwood</t>
  </si>
  <si>
    <t>sa824739</t>
  </si>
  <si>
    <t>Francisco Moreno</t>
  </si>
  <si>
    <t>sa738927</t>
  </si>
  <si>
    <t>Cameron Griffin</t>
  </si>
  <si>
    <t>Victor Alcantara</t>
  </si>
  <si>
    <t>sa833561</t>
  </si>
  <si>
    <t>Jonny Drozd</t>
  </si>
  <si>
    <t>sa502171</t>
  </si>
  <si>
    <t>Eduardo Encinosa</t>
  </si>
  <si>
    <t>sa829484</t>
  </si>
  <si>
    <t>Bubby Rossman</t>
  </si>
  <si>
    <t>sa599322</t>
  </si>
  <si>
    <t>John Curtiss</t>
  </si>
  <si>
    <t>sa827446</t>
  </si>
  <si>
    <t>Mason Mccullough</t>
  </si>
  <si>
    <t>sa738587</t>
  </si>
  <si>
    <t>Bryan Radziewski</t>
  </si>
  <si>
    <t>sa273164</t>
  </si>
  <si>
    <t>Jesse Estrada</t>
  </si>
  <si>
    <t>sa856266</t>
  </si>
  <si>
    <t>Cody Ponce</t>
  </si>
  <si>
    <t>sa389863</t>
  </si>
  <si>
    <t>Alex Caldera</t>
  </si>
  <si>
    <t>sa875176</t>
  </si>
  <si>
    <t>Jonathan Brubaker</t>
  </si>
  <si>
    <t>sa543293</t>
  </si>
  <si>
    <t>Jose Gallego</t>
  </si>
  <si>
    <t>sa829569</t>
  </si>
  <si>
    <t>Derrick Sylvester</t>
  </si>
  <si>
    <t>sa657984</t>
  </si>
  <si>
    <t>Andrew Lockett</t>
  </si>
  <si>
    <t>sa830225</t>
  </si>
  <si>
    <t>Jonathan Padilla</t>
  </si>
  <si>
    <t>sa738722</t>
  </si>
  <si>
    <t>Eric Dorsch</t>
  </si>
  <si>
    <t>sa829157</t>
  </si>
  <si>
    <t>Matt Hockenberry</t>
  </si>
  <si>
    <t>sa597893</t>
  </si>
  <si>
    <t>Brandon Woodruff</t>
  </si>
  <si>
    <t>sa827439</t>
  </si>
  <si>
    <t>Jalen Beeks</t>
  </si>
  <si>
    <t>sa599746</t>
  </si>
  <si>
    <t>Kyle Freeland</t>
  </si>
  <si>
    <t>sa738518</t>
  </si>
  <si>
    <t>Cortland Cox</t>
  </si>
  <si>
    <t>sa597982</t>
  </si>
  <si>
    <t>Dereck Rodriguez</t>
  </si>
  <si>
    <t>sa832338</t>
  </si>
  <si>
    <t>Brett Ash</t>
  </si>
  <si>
    <t>sa827467</t>
  </si>
  <si>
    <t>Jared Miller</t>
  </si>
  <si>
    <t>sa709509</t>
  </si>
  <si>
    <t>Chris Huffman</t>
  </si>
  <si>
    <t>sa829747</t>
  </si>
  <si>
    <t>Eric Peterson</t>
  </si>
  <si>
    <t>sa709581</t>
  </si>
  <si>
    <t>Gage Smith</t>
  </si>
  <si>
    <t>sa828694</t>
  </si>
  <si>
    <t>sa828963</t>
  </si>
  <si>
    <t>Josh Prevost</t>
  </si>
  <si>
    <t>sa709552</t>
  </si>
  <si>
    <t>Joe Filomeno</t>
  </si>
  <si>
    <t>sa658179</t>
  </si>
  <si>
    <t>Caleb Frare</t>
  </si>
  <si>
    <t>sa827469</t>
  </si>
  <si>
    <t>Luis Paula</t>
  </si>
  <si>
    <t>sa829170</t>
  </si>
  <si>
    <t>Bradley Wallace</t>
  </si>
  <si>
    <t>sa857606</t>
  </si>
  <si>
    <t>Jacob Evans</t>
  </si>
  <si>
    <t>sa829930</t>
  </si>
  <si>
    <t>Mike Hepple</t>
  </si>
  <si>
    <t>sa829559</t>
  </si>
  <si>
    <t>Samuel Johns</t>
  </si>
  <si>
    <t>sa875189</t>
  </si>
  <si>
    <t>Ben Taylor</t>
  </si>
  <si>
    <t>sa657941</t>
  </si>
  <si>
    <t>Ryan Mcneil</t>
  </si>
  <si>
    <t>sa833270</t>
  </si>
  <si>
    <t>Mitchell Osnowitz</t>
  </si>
  <si>
    <t>sa829752</t>
  </si>
  <si>
    <t>Kuehl Mceachern</t>
  </si>
  <si>
    <t>sa827168</t>
  </si>
  <si>
    <t>Brian Miller</t>
  </si>
  <si>
    <t>sa658967</t>
  </si>
  <si>
    <t>Ryan Castellanos</t>
  </si>
  <si>
    <t>sa829643</t>
  </si>
  <si>
    <t>Michael Sullivan</t>
  </si>
  <si>
    <t>sa599187</t>
  </si>
  <si>
    <t>Dillon Peters</t>
  </si>
  <si>
    <t>sa828664</t>
  </si>
  <si>
    <t>Kodi Medeiros</t>
  </si>
  <si>
    <t>sa829225</t>
  </si>
  <si>
    <t>Steve Ascher</t>
  </si>
  <si>
    <t>sa835754</t>
  </si>
  <si>
    <t>Jery Then</t>
  </si>
  <si>
    <t>sa829740</t>
  </si>
  <si>
    <t>Nate Fury</t>
  </si>
  <si>
    <t>sa828680</t>
  </si>
  <si>
    <t>Michael Kopech</t>
  </si>
  <si>
    <t>sa738228</t>
  </si>
  <si>
    <t>Reed Reilly</t>
  </si>
  <si>
    <t>sa709017</t>
  </si>
  <si>
    <t>Michael Theofanopoulos</t>
  </si>
  <si>
    <t>sa504948</t>
  </si>
  <si>
    <t>Norman Elenes</t>
  </si>
  <si>
    <t>sa869881</t>
  </si>
  <si>
    <t>Alexis Ruiz</t>
  </si>
  <si>
    <t>sa829214</t>
  </si>
  <si>
    <t>Nick Kiel</t>
  </si>
  <si>
    <t>sa830302</t>
  </si>
  <si>
    <t>Ricardo Sanchez</t>
  </si>
  <si>
    <t>sa840024</t>
  </si>
  <si>
    <t>Nolan Riggs</t>
  </si>
  <si>
    <t>sa828154</t>
  </si>
  <si>
    <t>Arnaldo Hernandez</t>
  </si>
  <si>
    <t>sa829419</t>
  </si>
  <si>
    <t>Rob Huber</t>
  </si>
  <si>
    <t>sa598103</t>
  </si>
  <si>
    <t>Evan Beal</t>
  </si>
  <si>
    <t>sa829651</t>
  </si>
  <si>
    <t>Cody Stull</t>
  </si>
  <si>
    <t>sa829116</t>
  </si>
  <si>
    <t>James Norwood</t>
  </si>
  <si>
    <t>sa658513</t>
  </si>
  <si>
    <t>Brock Dykxhoorn</t>
  </si>
  <si>
    <t>sa829290</t>
  </si>
  <si>
    <t>Benton Moss</t>
  </si>
  <si>
    <t>sa738526</t>
  </si>
  <si>
    <t>Nicholas Frey</t>
  </si>
  <si>
    <t>sa829393</t>
  </si>
  <si>
    <t>Zach Hedges</t>
  </si>
  <si>
    <t>sa875068</t>
  </si>
  <si>
    <t>Tyler Gilbert</t>
  </si>
  <si>
    <t>sa841347</t>
  </si>
  <si>
    <t>Jason Zgardowski</t>
  </si>
  <si>
    <t>sa599334</t>
  </si>
  <si>
    <t>Wyatt Strahan</t>
  </si>
  <si>
    <t>sa738383</t>
  </si>
  <si>
    <t>Hyrum Formo</t>
  </si>
  <si>
    <t>sa828384</t>
  </si>
  <si>
    <t>Franyel Casadilla</t>
  </si>
  <si>
    <t>sa602859</t>
  </si>
  <si>
    <t>John Means</t>
  </si>
  <si>
    <t>sa829148</t>
  </si>
  <si>
    <t>Artie Lewicki</t>
  </si>
  <si>
    <t>sa829323</t>
  </si>
  <si>
    <t>Justin Anderson</t>
  </si>
  <si>
    <t>sa506060</t>
  </si>
  <si>
    <t>Harold Guerrero</t>
  </si>
  <si>
    <t>sa829431</t>
  </si>
  <si>
    <t>Scott Harris</t>
  </si>
  <si>
    <t>sa828689</t>
  </si>
  <si>
    <t>Ryan Castellani</t>
  </si>
  <si>
    <t>sa602386</t>
  </si>
  <si>
    <t>Derrick Bleeker</t>
  </si>
  <si>
    <t>sa828690</t>
  </si>
  <si>
    <t>Sean Reid-Foley</t>
  </si>
  <si>
    <t>sa738347</t>
  </si>
  <si>
    <t>Matthew Derosier</t>
  </si>
  <si>
    <t>sa658986</t>
  </si>
  <si>
    <t>Eric Hanhold</t>
  </si>
  <si>
    <t>sa875410</t>
  </si>
  <si>
    <t>Cameron Palmer</t>
  </si>
  <si>
    <t>sa747416</t>
  </si>
  <si>
    <t>Brody Greer</t>
  </si>
  <si>
    <t>sa549950</t>
  </si>
  <si>
    <t>Conor Fisk</t>
  </si>
  <si>
    <t>sa739763</t>
  </si>
  <si>
    <t>Jose Mujica</t>
  </si>
  <si>
    <t>sa829400</t>
  </si>
  <si>
    <t>Aaron Cressley</t>
  </si>
  <si>
    <t>sa828505</t>
  </si>
  <si>
    <t>Harol Gonzalez</t>
  </si>
  <si>
    <t>sa738684</t>
  </si>
  <si>
    <t>Nestor Cortes</t>
  </si>
  <si>
    <t>sa550251</t>
  </si>
  <si>
    <t>Mike Fagan</t>
  </si>
  <si>
    <t>sa829277</t>
  </si>
  <si>
    <t>Matt Crownover</t>
  </si>
  <si>
    <t>sa828873</t>
  </si>
  <si>
    <t>Logan Webb</t>
  </si>
  <si>
    <t>sa829509</t>
  </si>
  <si>
    <t>Mike Burke</t>
  </si>
  <si>
    <t>sa875873</t>
  </si>
  <si>
    <t>Franklyn Soriano</t>
  </si>
  <si>
    <t>sa602541</t>
  </si>
  <si>
    <t>Joseph Maher</t>
  </si>
  <si>
    <t>sa873220</t>
  </si>
  <si>
    <t>Wennigton Romero</t>
  </si>
  <si>
    <t>sa829035</t>
  </si>
  <si>
    <t>sa828677</t>
  </si>
  <si>
    <t>sa602810</t>
  </si>
  <si>
    <t>Adam Ladwig</t>
  </si>
  <si>
    <t>sa657397</t>
  </si>
  <si>
    <t>Nabil Crismatt</t>
  </si>
  <si>
    <t>sa659420</t>
  </si>
  <si>
    <t>Keaton Steele</t>
  </si>
  <si>
    <t>sa658503</t>
  </si>
  <si>
    <t>Shane Halley</t>
  </si>
  <si>
    <t>sa829831</t>
  </si>
  <si>
    <t>Brandon Show</t>
  </si>
  <si>
    <t>Janser Severino</t>
  </si>
  <si>
    <t>sa739762</t>
  </si>
  <si>
    <t>Jose Castillo</t>
  </si>
  <si>
    <t>sa828877</t>
  </si>
  <si>
    <t>Robbie Dickey</t>
  </si>
  <si>
    <t>sa549258</t>
  </si>
  <si>
    <t>Randy Leblanc</t>
  </si>
  <si>
    <t>sa598295</t>
  </si>
  <si>
    <t>Daniel Gossett</t>
  </si>
  <si>
    <t>sa829266</t>
  </si>
  <si>
    <t>Josh Michalec</t>
  </si>
  <si>
    <t>sa602564</t>
  </si>
  <si>
    <t>Taylor Guilbeau</t>
  </si>
  <si>
    <t>sa872768</t>
  </si>
  <si>
    <t>Pedro Avila</t>
  </si>
  <si>
    <t>sa830228</t>
  </si>
  <si>
    <t>Matt Marsh</t>
  </si>
  <si>
    <t>sa658531</t>
  </si>
  <si>
    <t>Taylor Hearn</t>
  </si>
  <si>
    <t>sa738425</t>
  </si>
  <si>
    <t>Jon Massad</t>
  </si>
  <si>
    <t>sa829060</t>
  </si>
  <si>
    <t>Zach Tillery</t>
  </si>
  <si>
    <t>sa599224</t>
  </si>
  <si>
    <t>Ethan Elias</t>
  </si>
  <si>
    <t>sa829311</t>
  </si>
  <si>
    <t>Grahamm Wiest</t>
  </si>
  <si>
    <t>sa598246</t>
  </si>
  <si>
    <t>Jace Fry</t>
  </si>
  <si>
    <t>sa829350</t>
  </si>
  <si>
    <t>Zach Davis</t>
  </si>
  <si>
    <t>sa827384</t>
  </si>
  <si>
    <t>Pat Peterson</t>
  </si>
  <si>
    <t>sa659746</t>
  </si>
  <si>
    <t>Greyfer Eregua</t>
  </si>
  <si>
    <t>sa621661</t>
  </si>
  <si>
    <t>James Lomangino</t>
  </si>
  <si>
    <t>sa829504</t>
  </si>
  <si>
    <t>Tyler Badamo</t>
  </si>
  <si>
    <t>sa550634</t>
  </si>
  <si>
    <t>Ivan Hernandez</t>
  </si>
  <si>
    <t>sa872825</t>
  </si>
  <si>
    <t>Roniel Raudes</t>
  </si>
  <si>
    <t>sa738473</t>
  </si>
  <si>
    <t>Jake Stinnett</t>
  </si>
  <si>
    <t>sa708971</t>
  </si>
  <si>
    <t>C.K. Irby</t>
  </si>
  <si>
    <t>sa738213</t>
  </si>
  <si>
    <t>Gabe Speier</t>
  </si>
  <si>
    <t>sa658593</t>
  </si>
  <si>
    <t>Jose Mesa</t>
  </si>
  <si>
    <t>sa875234</t>
  </si>
  <si>
    <t>Grant Borne</t>
  </si>
  <si>
    <t>sa709577</t>
  </si>
  <si>
    <t>Josh Walker</t>
  </si>
  <si>
    <t>sa835957</t>
  </si>
  <si>
    <t>Enrique Chavez</t>
  </si>
  <si>
    <t>sa829675</t>
  </si>
  <si>
    <t>David Carver</t>
  </si>
  <si>
    <t>sa600253</t>
  </si>
  <si>
    <t>Michael Cederoth</t>
  </si>
  <si>
    <t>sa827438</t>
  </si>
  <si>
    <t>Trey Teakell</t>
  </si>
  <si>
    <t>sa857614</t>
  </si>
  <si>
    <t>Seth Mcgarry</t>
  </si>
  <si>
    <t>sa709597</t>
  </si>
  <si>
    <t>Carson Cross</t>
  </si>
  <si>
    <t>sa875307</t>
  </si>
  <si>
    <t>Bret Helton</t>
  </si>
  <si>
    <t>sa827407</t>
  </si>
  <si>
    <t>Chad Sobotka</t>
  </si>
  <si>
    <t>sa829284</t>
  </si>
  <si>
    <t>Koby Gauna</t>
  </si>
  <si>
    <t>sa550536</t>
  </si>
  <si>
    <t>Yoely Bello</t>
  </si>
  <si>
    <t>sa829013</t>
  </si>
  <si>
    <t>Matthew Borens</t>
  </si>
  <si>
    <t>sa822882</t>
  </si>
  <si>
    <t>sa829407</t>
  </si>
  <si>
    <t>Ty Sterner</t>
  </si>
  <si>
    <t>sa739716</t>
  </si>
  <si>
    <t>Domingo Acevedo</t>
  </si>
  <si>
    <t>sa602629</t>
  </si>
  <si>
    <t>Austin Robichaux</t>
  </si>
  <si>
    <t>sa872864</t>
  </si>
  <si>
    <t>Denyi Reyes</t>
  </si>
  <si>
    <t>sa828879</t>
  </si>
  <si>
    <t>Brett Martin</t>
  </si>
  <si>
    <t>sa828960</t>
  </si>
  <si>
    <t>Justin Steele</t>
  </si>
  <si>
    <t>sa506558</t>
  </si>
  <si>
    <t>Manolo Reyes</t>
  </si>
  <si>
    <t>sa737197</t>
  </si>
  <si>
    <t>sa829920</t>
  </si>
  <si>
    <t>Johan Diaz</t>
  </si>
  <si>
    <t>sa829121</t>
  </si>
  <si>
    <t>Tommy Thorpe</t>
  </si>
  <si>
    <t>sa827321</t>
  </si>
  <si>
    <t>Michael Gunn</t>
  </si>
  <si>
    <t>sa828695</t>
  </si>
  <si>
    <t>Scott Blewett</t>
  </si>
  <si>
    <t>sa828383</t>
  </si>
  <si>
    <t>Sandy Alcantara</t>
  </si>
  <si>
    <t>sa877310</t>
  </si>
  <si>
    <t>Rogelio Armenteros</t>
  </si>
  <si>
    <t>sa829530</t>
  </si>
  <si>
    <t>Josh Wirsu</t>
  </si>
  <si>
    <t>sa828660</t>
  </si>
  <si>
    <t>Tyler Kolek</t>
  </si>
  <si>
    <t>sa828561</t>
  </si>
  <si>
    <t>Felix Viloria</t>
  </si>
  <si>
    <t>sa658842</t>
  </si>
  <si>
    <t>sa828547</t>
  </si>
  <si>
    <t>sa829347</t>
  </si>
  <si>
    <t>Miles Nordgren</t>
  </si>
  <si>
    <t>sa827466</t>
  </si>
  <si>
    <t>Lucas Long</t>
  </si>
  <si>
    <t>sa602405</t>
  </si>
  <si>
    <t>Ryan Harris</t>
  </si>
  <si>
    <t>sa736752</t>
  </si>
  <si>
    <t>Emmanuel Ramirez</t>
  </si>
  <si>
    <t>sa829019</t>
  </si>
  <si>
    <t>Scott Williams</t>
  </si>
  <si>
    <t>sa599301</t>
  </si>
  <si>
    <t>Brett Graves</t>
  </si>
  <si>
    <t>sa828442</t>
  </si>
  <si>
    <t>Luis Escobar</t>
  </si>
  <si>
    <t>sa834330</t>
  </si>
  <si>
    <t>Michael Velasquez</t>
  </si>
  <si>
    <t>sa829482</t>
  </si>
  <si>
    <t>Jordan Carter</t>
  </si>
  <si>
    <t>sa550034</t>
  </si>
  <si>
    <t>Peter Miller</t>
  </si>
  <si>
    <t>sa873174</t>
  </si>
  <si>
    <t>Adalberto Pena</t>
  </si>
  <si>
    <t>sa830145</t>
  </si>
  <si>
    <t>Pedro Brito</t>
  </si>
  <si>
    <t>sa873725</t>
  </si>
  <si>
    <t>Humberto Mejia</t>
  </si>
  <si>
    <t>sa736814</t>
  </si>
  <si>
    <t>sa829221</t>
  </si>
  <si>
    <t>Derek Callahan</t>
  </si>
  <si>
    <t>sa873292</t>
  </si>
  <si>
    <t>Sandro Cabrera</t>
  </si>
  <si>
    <t>sa829027</t>
  </si>
  <si>
    <t>Tanner Scott</t>
  </si>
  <si>
    <t>sa736742</t>
  </si>
  <si>
    <t>Raffi Vizcaino</t>
  </si>
  <si>
    <t>sa828674</t>
  </si>
  <si>
    <t>Foster Griffin</t>
  </si>
  <si>
    <t>sa829049</t>
  </si>
  <si>
    <t>Emilio Ogando</t>
  </si>
  <si>
    <t>sa739255</t>
  </si>
  <si>
    <t>Angel Mejia</t>
  </si>
  <si>
    <t>sa828723</t>
  </si>
  <si>
    <t>Ramon Laguerre</t>
  </si>
  <si>
    <t>sa829357</t>
  </si>
  <si>
    <t>Alec Crawford</t>
  </si>
  <si>
    <t>sa829273</t>
  </si>
  <si>
    <t>Conor Krauss</t>
  </si>
  <si>
    <t>sa659861</t>
  </si>
  <si>
    <t>Juan Caballero</t>
  </si>
  <si>
    <t>sa828135</t>
  </si>
  <si>
    <t>Abel Duarte</t>
  </si>
  <si>
    <t>sa864302</t>
  </si>
  <si>
    <t>Derek Gordon</t>
  </si>
  <si>
    <t>sa709032</t>
  </si>
  <si>
    <t>Jake Kalish</t>
  </si>
  <si>
    <t>sa872742</t>
  </si>
  <si>
    <t>Cristian Castillo</t>
  </si>
  <si>
    <t>sa827492</t>
  </si>
  <si>
    <t>Jordan Minch</t>
  </si>
  <si>
    <t>sa829210</t>
  </si>
  <si>
    <t>Taylor Cox</t>
  </si>
  <si>
    <t>sa829520</t>
  </si>
  <si>
    <t>Spenser Watkins</t>
  </si>
  <si>
    <t>sa828666</t>
  </si>
  <si>
    <t>Touki Toussaint</t>
  </si>
  <si>
    <t>sa829245</t>
  </si>
  <si>
    <t>Jordan Holloway</t>
  </si>
  <si>
    <t>sa830461</t>
  </si>
  <si>
    <t>Jonathan Wandling</t>
  </si>
  <si>
    <t>sa829132</t>
  </si>
  <si>
    <t>Max Schuh</t>
  </si>
  <si>
    <t>sa754843</t>
  </si>
  <si>
    <t>Cameron Booser</t>
  </si>
  <si>
    <t>sa829289</t>
  </si>
  <si>
    <t>Connor Bach</t>
  </si>
  <si>
    <t>sa737377</t>
  </si>
  <si>
    <t>Ronald Medrano</t>
  </si>
  <si>
    <t>sa599541</t>
  </si>
  <si>
    <t>Alan Garcia</t>
  </si>
  <si>
    <t>sa872567</t>
  </si>
  <si>
    <t>Carlos Espinal</t>
  </si>
  <si>
    <t>sa829243</t>
  </si>
  <si>
    <t>Luke Curtis</t>
  </si>
  <si>
    <t>sa830645</t>
  </si>
  <si>
    <t>Yonathan Ramirez</t>
  </si>
  <si>
    <t>sa828513</t>
  </si>
  <si>
    <t>Adonis Rosa</t>
  </si>
  <si>
    <t>sa872465</t>
  </si>
  <si>
    <t>Ricardo Smith</t>
  </si>
  <si>
    <t>sa659063</t>
  </si>
  <si>
    <t>Tyler Watson</t>
  </si>
  <si>
    <t>sa657712</t>
  </si>
  <si>
    <t>sa877528</t>
  </si>
  <si>
    <t>Enyel De Los Santos</t>
  </si>
  <si>
    <t>sa828814</t>
  </si>
  <si>
    <t>Carson Sands</t>
  </si>
  <si>
    <t>sa828895</t>
  </si>
  <si>
    <t>Oneiver Diaz</t>
  </si>
  <si>
    <t>sa873207</t>
  </si>
  <si>
    <t>Freicer Perez</t>
  </si>
  <si>
    <t>sa875700</t>
  </si>
  <si>
    <t>Matt Esparza</t>
  </si>
  <si>
    <t>sa872824</t>
  </si>
  <si>
    <t>Pedro Vasquez</t>
  </si>
  <si>
    <t>sa747275</t>
  </si>
  <si>
    <t>Rodrigo Benoit</t>
  </si>
  <si>
    <t>sa828160</t>
  </si>
  <si>
    <t>Javier Sanchez</t>
  </si>
  <si>
    <t>sa828702</t>
  </si>
  <si>
    <t>Ronnie Williams</t>
  </si>
  <si>
    <t>sa874113</t>
  </si>
  <si>
    <t>Alex Winkelman</t>
  </si>
  <si>
    <t>sa837791</t>
  </si>
  <si>
    <t>Jose Geraldo</t>
  </si>
  <si>
    <t>sa602703</t>
  </si>
  <si>
    <t>Adam Ravenelle</t>
  </si>
  <si>
    <t>sa857605</t>
  </si>
  <si>
    <t>Zack Erwin</t>
  </si>
  <si>
    <t>sa684458</t>
  </si>
  <si>
    <t>Rafael Cordova</t>
  </si>
  <si>
    <t>sa829711</t>
  </si>
  <si>
    <t>Todd Eaton</t>
  </si>
  <si>
    <t>sa830157</t>
  </si>
  <si>
    <t>Andri Rondon</t>
  </si>
  <si>
    <t>sa738932</t>
  </si>
  <si>
    <t>Sean Carley</t>
  </si>
  <si>
    <t>sa857567</t>
  </si>
  <si>
    <t>Luke Leftwich</t>
  </si>
  <si>
    <t>sa873309</t>
  </si>
  <si>
    <t>sa829900</t>
  </si>
  <si>
    <t>Junior Marte</t>
  </si>
  <si>
    <t>sa827379</t>
  </si>
  <si>
    <t>Michael Kraft</t>
  </si>
  <si>
    <t>sa740611</t>
  </si>
  <si>
    <t>Jonathan Minier</t>
  </si>
  <si>
    <t>sa708212</t>
  </si>
  <si>
    <t>Justin Shafer</t>
  </si>
  <si>
    <t>sa599273</t>
  </si>
  <si>
    <t>Tanner Chleborad</t>
  </si>
  <si>
    <t>sa828298</t>
  </si>
  <si>
    <t>Yelfri Munoz</t>
  </si>
  <si>
    <t>sa599724</t>
  </si>
  <si>
    <t>Hawtin Buchanan</t>
  </si>
  <si>
    <t>sa737096</t>
  </si>
  <si>
    <t>Felix Falcon</t>
  </si>
  <si>
    <t>sa708439</t>
  </si>
  <si>
    <t>Brandon Mcnitt</t>
  </si>
  <si>
    <t>sa872545</t>
  </si>
  <si>
    <t>Jose Suarez</t>
  </si>
  <si>
    <t>sa828552</t>
  </si>
  <si>
    <t>Breiling Eusebio</t>
  </si>
  <si>
    <t>sa658630</t>
  </si>
  <si>
    <t>Brennan Henry</t>
  </si>
  <si>
    <t>sa737041</t>
  </si>
  <si>
    <t>Felix Santiago</t>
  </si>
  <si>
    <t>sa827481</t>
  </si>
  <si>
    <t>Spencer Turnbull</t>
  </si>
  <si>
    <t>sa737691</t>
  </si>
  <si>
    <t>Chris Kohler</t>
  </si>
  <si>
    <t>sa735841</t>
  </si>
  <si>
    <t>Kevin Gadea</t>
  </si>
  <si>
    <t>sa828545</t>
  </si>
  <si>
    <t>Deiyerbert Bolivar</t>
  </si>
  <si>
    <t>sa838028</t>
  </si>
  <si>
    <t>Adam Dian</t>
  </si>
  <si>
    <t>sa546462</t>
  </si>
  <si>
    <t>Ismael Brito</t>
  </si>
  <si>
    <t>sa829193</t>
  </si>
  <si>
    <t>Tanner Banks</t>
  </si>
  <si>
    <t>sa736873</t>
  </si>
  <si>
    <t>Gregorix Estevez</t>
  </si>
  <si>
    <t>sa736894</t>
  </si>
  <si>
    <t>Onesimo Hernandez</t>
  </si>
  <si>
    <t>sa827250</t>
  </si>
  <si>
    <t>Ken Figueroa</t>
  </si>
  <si>
    <t>sa828815</t>
  </si>
  <si>
    <t>Sam Clay</t>
  </si>
  <si>
    <t>sa602390</t>
  </si>
  <si>
    <t>Jacob Ehret</t>
  </si>
  <si>
    <t>sa828546</t>
  </si>
  <si>
    <t>Junior Gonzalez</t>
  </si>
  <si>
    <t>sa828356</t>
  </si>
  <si>
    <t>sa828697</t>
  </si>
  <si>
    <t>Cameron Varga</t>
  </si>
  <si>
    <t>sa829673</t>
  </si>
  <si>
    <t>Joshua James</t>
  </si>
  <si>
    <t>sa737544</t>
  </si>
  <si>
    <t>Clinton Hollon</t>
  </si>
  <si>
    <t>sa829220</t>
  </si>
  <si>
    <t>Jacob Moody</t>
  </si>
  <si>
    <t>sa737001</t>
  </si>
  <si>
    <t>Werner Leal</t>
  </si>
  <si>
    <t>sa829195</t>
  </si>
  <si>
    <t>Calvin Rayburn</t>
  </si>
  <si>
    <t>sa829567</t>
  </si>
  <si>
    <t>Dominic Demasi</t>
  </si>
  <si>
    <t>sa737089</t>
  </si>
  <si>
    <t>Eduardo Del Rosario</t>
  </si>
  <si>
    <t>sa737932</t>
  </si>
  <si>
    <t>Denton Keys</t>
  </si>
  <si>
    <t>sa828289</t>
  </si>
  <si>
    <t>Melvin Ovalles</t>
  </si>
  <si>
    <t>sa548289</t>
  </si>
  <si>
    <t>Matthew Grimes</t>
  </si>
  <si>
    <t>sa829001</t>
  </si>
  <si>
    <t>Dean Deetz</t>
  </si>
  <si>
    <t>sa873314</t>
  </si>
  <si>
    <t>Melvin Adon</t>
  </si>
  <si>
    <t>sa872870</t>
  </si>
  <si>
    <t>Felix Lacen</t>
  </si>
  <si>
    <t>sa873153</t>
  </si>
  <si>
    <t>Juan De Paula</t>
  </si>
  <si>
    <t>sa838071</t>
  </si>
  <si>
    <t>Argeny Hiciano</t>
  </si>
  <si>
    <t>sa657406</t>
  </si>
  <si>
    <t>Brailyn Duran</t>
  </si>
  <si>
    <t>sa827491</t>
  </si>
  <si>
    <t>Kevin Mcavoy</t>
  </si>
  <si>
    <t>sa828791</t>
  </si>
  <si>
    <t>Nick Wells</t>
  </si>
  <si>
    <t>sa828727</t>
  </si>
  <si>
    <t>Carlos Luna</t>
  </si>
  <si>
    <t>sa829545</t>
  </si>
  <si>
    <t>Dylan Thompson</t>
  </si>
  <si>
    <t>sa828183</t>
  </si>
  <si>
    <t>Gregor Mora</t>
  </si>
  <si>
    <t>sa857695</t>
  </si>
  <si>
    <t>Trent Thornton</t>
  </si>
  <si>
    <t>Raynel Velette</t>
  </si>
  <si>
    <t>sa828543</t>
  </si>
  <si>
    <t>Rafael Encarnacion</t>
  </si>
  <si>
    <t>sa735871</t>
  </si>
  <si>
    <t>Reiwal Gonzalez</t>
  </si>
  <si>
    <t>sa828439</t>
  </si>
  <si>
    <t>Jairo Garcia</t>
  </si>
  <si>
    <t>sa828693</t>
  </si>
  <si>
    <t>Joe Gatto</t>
  </si>
  <si>
    <t>sa830229</t>
  </si>
  <si>
    <t>Orby Tavares</t>
  </si>
  <si>
    <t>sa829360</t>
  </si>
  <si>
    <t>Nicco Blank</t>
  </si>
  <si>
    <t>sa829063</t>
  </si>
  <si>
    <t>Erik Manoah</t>
  </si>
  <si>
    <t>sa829196</t>
  </si>
  <si>
    <t>David Trexler</t>
  </si>
  <si>
    <t>sa872734</t>
  </si>
  <si>
    <t>Geury Ortiz</t>
  </si>
  <si>
    <t>sa829729</t>
  </si>
  <si>
    <t>Will Landsheft</t>
  </si>
  <si>
    <t>sa875060</t>
  </si>
  <si>
    <t>Jack Wynkoop</t>
  </si>
  <si>
    <t>sa874808</t>
  </si>
  <si>
    <t>Tanner Rainey</t>
  </si>
  <si>
    <t>sa738143</t>
  </si>
  <si>
    <t>Tanner Mendonca</t>
  </si>
  <si>
    <t>sa827380</t>
  </si>
  <si>
    <t>Kyle Kubat</t>
  </si>
  <si>
    <t>sa828716</t>
  </si>
  <si>
    <t>Luis Rosario</t>
  </si>
  <si>
    <t>sa830370</t>
  </si>
  <si>
    <t>Rodrigo Takahashi</t>
  </si>
  <si>
    <t>sa828823</t>
  </si>
  <si>
    <t>sa657638</t>
  </si>
  <si>
    <t>Alirio Negrette</t>
  </si>
  <si>
    <t>sa828413</t>
  </si>
  <si>
    <t>Juan Bermudez</t>
  </si>
  <si>
    <t>sa873180</t>
  </si>
  <si>
    <t>sa828326</t>
  </si>
  <si>
    <t>sa873466</t>
  </si>
  <si>
    <t>Yorvin Pantoja</t>
  </si>
  <si>
    <t>sa828462</t>
  </si>
  <si>
    <t>Daniel Alvarez</t>
  </si>
  <si>
    <t>sa873337</t>
  </si>
  <si>
    <t>sa737461</t>
  </si>
  <si>
    <t>Malvin Martinez</t>
  </si>
  <si>
    <t>sa837842</t>
  </si>
  <si>
    <t>Daniel Lewis</t>
  </si>
  <si>
    <t>sa737483</t>
  </si>
  <si>
    <t>Argenis Rodriguez</t>
  </si>
  <si>
    <t>sa737863</t>
  </si>
  <si>
    <t>Neil Kozikowski</t>
  </si>
  <si>
    <t>sa873163</t>
  </si>
  <si>
    <t>Luis Alecis</t>
  </si>
  <si>
    <t>sa872537</t>
  </si>
  <si>
    <t>Edward Escoboza</t>
  </si>
  <si>
    <t>sa737018</t>
  </si>
  <si>
    <t>Dennis Santana</t>
  </si>
  <si>
    <t>sa828744</t>
  </si>
  <si>
    <t>Alfredo Mena</t>
  </si>
  <si>
    <t>sa829372</t>
  </si>
  <si>
    <t>Kolton Mahoney</t>
  </si>
  <si>
    <t>sa833402</t>
  </si>
  <si>
    <t>sa546523</t>
  </si>
  <si>
    <t>Luis Morales</t>
  </si>
  <si>
    <t>sa737062</t>
  </si>
  <si>
    <t>Erick Algarin</t>
  </si>
  <si>
    <t>sa829897</t>
  </si>
  <si>
    <t>Gabriel Lima</t>
  </si>
  <si>
    <t>sa601196</t>
  </si>
  <si>
    <t>Craig Missigman</t>
  </si>
  <si>
    <t>sa875276</t>
  </si>
  <si>
    <t>Alex Luna</t>
  </si>
  <si>
    <t>sa828591</t>
  </si>
  <si>
    <t>Luis Mora</t>
  </si>
  <si>
    <t>sa747032</t>
  </si>
  <si>
    <t>Gabriel Henry</t>
  </si>
  <si>
    <t>sa830622</t>
  </si>
  <si>
    <t>Randy Alcantara</t>
  </si>
  <si>
    <t>sa829040</t>
  </si>
  <si>
    <t>Jordan Yamamoto</t>
  </si>
  <si>
    <t>sa738396</t>
  </si>
  <si>
    <t>Heath Fillmyer</t>
  </si>
  <si>
    <t>sa828798</t>
  </si>
  <si>
    <t>Brock Burke</t>
  </si>
  <si>
    <t>sa875591</t>
  </si>
  <si>
    <t>Daniel Concepcion</t>
  </si>
  <si>
    <t>sa736858</t>
  </si>
  <si>
    <t>Yorlin Reynoso</t>
  </si>
  <si>
    <t>sa738720</t>
  </si>
  <si>
    <t>Ethan Carnes</t>
  </si>
  <si>
    <t>sa830592</t>
  </si>
  <si>
    <t>Franklyn Kilome</t>
  </si>
  <si>
    <t>sa829218</t>
  </si>
  <si>
    <t>Kevin Simmons</t>
  </si>
  <si>
    <t>sa737449</t>
  </si>
  <si>
    <t>Starling Ynfante</t>
  </si>
  <si>
    <t>sa833640</t>
  </si>
  <si>
    <t>sa829002</t>
  </si>
  <si>
    <t>Nick White</t>
  </si>
  <si>
    <t>sa828540</t>
  </si>
  <si>
    <t>Jhon Peluffo</t>
  </si>
  <si>
    <t>sa745011</t>
  </si>
  <si>
    <t>Angel Bautista</t>
  </si>
  <si>
    <t>sa655909</t>
  </si>
  <si>
    <t>Abrahan Rodriguez</t>
  </si>
  <si>
    <t>sa832272</t>
  </si>
  <si>
    <t>Alejandro Rodriguez</t>
  </si>
  <si>
    <t>sa550639</t>
  </si>
  <si>
    <t>Ruben Reyes</t>
  </si>
  <si>
    <t>sa738453</t>
  </si>
  <si>
    <t>Joseph Palumbo</t>
  </si>
  <si>
    <t>sa872881</t>
  </si>
  <si>
    <t>Domingo Robles</t>
  </si>
  <si>
    <t>sa829480</t>
  </si>
  <si>
    <t>Ryan Pennell</t>
  </si>
  <si>
    <t>sa659598</t>
  </si>
  <si>
    <t>Shao-Ching Chiang</t>
  </si>
  <si>
    <t>sa737200</t>
  </si>
  <si>
    <t>Raymundo Gonzalez</t>
  </si>
  <si>
    <t>sa873343</t>
  </si>
  <si>
    <t>Rafael Lara</t>
  </si>
  <si>
    <t>sa828812</t>
  </si>
  <si>
    <t>Carlos Acevedo</t>
  </si>
  <si>
    <t>sa737470</t>
  </si>
  <si>
    <t>Boanerges Nova</t>
  </si>
  <si>
    <t>sa829031</t>
  </si>
  <si>
    <t>Connor Walsh</t>
  </si>
  <si>
    <t>sa599264</t>
  </si>
  <si>
    <t>Jarrett Brown</t>
  </si>
  <si>
    <t>sa738692</t>
  </si>
  <si>
    <t>Lukas Schiraldi</t>
  </si>
  <si>
    <t>sa747590</t>
  </si>
  <si>
    <t>Yhoan Acosta</t>
  </si>
  <si>
    <t>sa751022</t>
  </si>
  <si>
    <t>Jeferson Mejia</t>
  </si>
  <si>
    <t>sa737955</t>
  </si>
  <si>
    <t>Jacob Constante</t>
  </si>
  <si>
    <t>sa828590</t>
  </si>
  <si>
    <t>Marcos Diplan</t>
  </si>
  <si>
    <t>sa828736</t>
  </si>
  <si>
    <t>Gabriel Giron</t>
  </si>
  <si>
    <t>sa828317</t>
  </si>
  <si>
    <t>Enmanuel De Jesus</t>
  </si>
  <si>
    <t>sa828880</t>
  </si>
  <si>
    <t>Blake Bivens</t>
  </si>
  <si>
    <t>sa657237</t>
  </si>
  <si>
    <t>Jesus Heredia</t>
  </si>
  <si>
    <t>sa828883</t>
  </si>
  <si>
    <t>Jordan Schwartz</t>
  </si>
  <si>
    <t>sa828881</t>
  </si>
  <si>
    <t>Sam Hentges</t>
  </si>
  <si>
    <t>sa873156</t>
  </si>
  <si>
    <t>Darwin Feliz</t>
  </si>
  <si>
    <t>sa737454</t>
  </si>
  <si>
    <t>Adonis Guillen</t>
  </si>
  <si>
    <t>sa739256</t>
  </si>
  <si>
    <t>Angel German</t>
  </si>
  <si>
    <t>sa736744</t>
  </si>
  <si>
    <t>Reymi Rodriguez</t>
  </si>
  <si>
    <t>sa795280</t>
  </si>
  <si>
    <t>Erasmo Pinales</t>
  </si>
  <si>
    <t>sa875769</t>
  </si>
  <si>
    <t>Logan Boyd</t>
  </si>
  <si>
    <t>sa828318</t>
  </si>
  <si>
    <t>Darwinzon Hernandez</t>
  </si>
  <si>
    <t>sa828598</t>
  </si>
  <si>
    <t>Cristopher Molina</t>
  </si>
  <si>
    <t>sa737477</t>
  </si>
  <si>
    <t>Miguel Gutierrez</t>
  </si>
  <si>
    <t>sa829707</t>
  </si>
  <si>
    <t>Justin Ferrell</t>
  </si>
  <si>
    <t>sa827336</t>
  </si>
  <si>
    <t>Colin Welmon</t>
  </si>
  <si>
    <t>sa657544</t>
  </si>
  <si>
    <t>sa875610</t>
  </si>
  <si>
    <t>Matt Kent</t>
  </si>
  <si>
    <t>sa829191</t>
  </si>
  <si>
    <t>Kevin Steen</t>
  </si>
  <si>
    <t>sa735829</t>
  </si>
  <si>
    <t>Edgardo Hernandez</t>
  </si>
  <si>
    <t>sa736510</t>
  </si>
  <si>
    <t>Moises Ramirez</t>
  </si>
  <si>
    <t>sa828392</t>
  </si>
  <si>
    <t>sa739793</t>
  </si>
  <si>
    <t>Rohimard Carrillo</t>
  </si>
  <si>
    <t>sa831600</t>
  </si>
  <si>
    <t>Javier Ferrand</t>
  </si>
  <si>
    <t>sa829820</t>
  </si>
  <si>
    <t>Andre Del Bosque</t>
  </si>
  <si>
    <t>sa737254</t>
  </si>
  <si>
    <t>Adonis Diaz</t>
  </si>
  <si>
    <t>sa737251</t>
  </si>
  <si>
    <t>Jose Batista</t>
  </si>
  <si>
    <t>sa739651</t>
  </si>
  <si>
    <t>Jean Ramirez</t>
  </si>
  <si>
    <t>sa735828</t>
  </si>
  <si>
    <t>Daniel Pilar</t>
  </si>
  <si>
    <t>sa657807</t>
  </si>
  <si>
    <t>Alejandro Vargas</t>
  </si>
  <si>
    <t>sa828710</t>
  </si>
  <si>
    <t>Jhenderson Hurtado</t>
  </si>
  <si>
    <t>sa830495</t>
  </si>
  <si>
    <t>sa828724</t>
  </si>
  <si>
    <t>Alejandro Requena</t>
  </si>
  <si>
    <t>sa833631</t>
  </si>
  <si>
    <t>Gustavo Armas</t>
  </si>
  <si>
    <t>sa875298</t>
  </si>
  <si>
    <t>Tayler Saucedo</t>
  </si>
  <si>
    <t>sa738712</t>
  </si>
  <si>
    <t>Lucas Lanphere</t>
  </si>
  <si>
    <t>sa828354</t>
  </si>
  <si>
    <t>Lianmy Galan</t>
  </si>
  <si>
    <t>sa828472</t>
  </si>
  <si>
    <t>sa828725</t>
  </si>
  <si>
    <t>Jose Nova</t>
  </si>
  <si>
    <t>sa732755</t>
  </si>
  <si>
    <t>Gerson Bautista</t>
  </si>
  <si>
    <t>sa828260</t>
  </si>
  <si>
    <t>Marcos Encarnacion</t>
  </si>
  <si>
    <t>sa829294</t>
  </si>
  <si>
    <t>McKenzie Mills</t>
  </si>
  <si>
    <t>sa737344</t>
  </si>
  <si>
    <t>Jose Feliz</t>
  </si>
  <si>
    <t>sa737883</t>
  </si>
  <si>
    <t>Dustin Driver</t>
  </si>
  <si>
    <t>sa828468</t>
  </si>
  <si>
    <t>Jorge Baez</t>
  </si>
  <si>
    <t>sa875346</t>
  </si>
  <si>
    <t>Danny Dopico</t>
  </si>
  <si>
    <t>sa828486</t>
  </si>
  <si>
    <t>Sergio Suarez</t>
  </si>
  <si>
    <t>sa659945</t>
  </si>
  <si>
    <t>sa828372</t>
  </si>
  <si>
    <t>Gabriel Vizcaino</t>
  </si>
  <si>
    <t>sa828224</t>
  </si>
  <si>
    <t>Alexander Calderon</t>
  </si>
  <si>
    <t>sa830035</t>
  </si>
  <si>
    <t>Edgardo Sandoval</t>
  </si>
  <si>
    <t>sa873562</t>
  </si>
  <si>
    <t>Yerry De Los Santos</t>
  </si>
  <si>
    <t>sa874681</t>
  </si>
  <si>
    <t>Ashe Russell</t>
  </si>
  <si>
    <t>sa826788</t>
  </si>
  <si>
    <t>Edward Salinas</t>
  </si>
  <si>
    <t>sa739045</t>
  </si>
  <si>
    <t>Cristhopher Santamaria</t>
  </si>
  <si>
    <t>sa829368</t>
  </si>
  <si>
    <t>Gavin Glanz</t>
  </si>
  <si>
    <t>sa828480</t>
  </si>
  <si>
    <t>Nector Ramirez</t>
  </si>
  <si>
    <t>sa828426</t>
  </si>
  <si>
    <t>Robert Severino</t>
  </si>
  <si>
    <t>sa827079</t>
  </si>
  <si>
    <t>Wildenson Yanez</t>
  </si>
  <si>
    <t>sa597081</t>
  </si>
  <si>
    <t>Cristian Quintin</t>
  </si>
  <si>
    <t>sa738186</t>
  </si>
  <si>
    <t>Billy Roth</t>
  </si>
  <si>
    <t>sa872819</t>
  </si>
  <si>
    <t>Guadalupe Chavez</t>
  </si>
  <si>
    <t>sa735864</t>
  </si>
  <si>
    <t>Esmeiro Del Valle</t>
  </si>
  <si>
    <t>sa873187</t>
  </si>
  <si>
    <t>sa597421</t>
  </si>
  <si>
    <t>Angel Lezama</t>
  </si>
  <si>
    <t>sa828466</t>
  </si>
  <si>
    <t>sa738330</t>
  </si>
  <si>
    <t>Travis Seabrooke</t>
  </si>
  <si>
    <t>sa829022</t>
  </si>
  <si>
    <t>Jared Robinson</t>
  </si>
  <si>
    <t>sa829147</t>
  </si>
  <si>
    <t>Micah Miniard</t>
  </si>
  <si>
    <t>sa829216</t>
  </si>
  <si>
    <t>Jean Cosme</t>
  </si>
  <si>
    <t>sa658164</t>
  </si>
  <si>
    <t>Kevin Grendell</t>
  </si>
  <si>
    <t>sa737452</t>
  </si>
  <si>
    <t>Felix Familia</t>
  </si>
  <si>
    <t>sa829516</t>
  </si>
  <si>
    <t>Cody Palmquist</t>
  </si>
  <si>
    <t>sa829131</t>
  </si>
  <si>
    <t>J.B. Kole</t>
  </si>
  <si>
    <t>sa737203</t>
  </si>
  <si>
    <t>Andy De La Cruz</t>
  </si>
  <si>
    <t>sa737925</t>
  </si>
  <si>
    <t>Jacob Brentz</t>
  </si>
  <si>
    <t>sa830463</t>
  </si>
  <si>
    <t>Turner Lee</t>
  </si>
  <si>
    <t>sa857581</t>
  </si>
  <si>
    <t>Josh Staumont</t>
  </si>
  <si>
    <t>sa873299</t>
  </si>
  <si>
    <t>Randy Acevedo</t>
  </si>
  <si>
    <t>sa827383</t>
  </si>
  <si>
    <t>Nigel Nootbaar</t>
  </si>
  <si>
    <t>sa745013</t>
  </si>
  <si>
    <t>Starlyng Sanchez</t>
  </si>
  <si>
    <t>sa829247</t>
  </si>
  <si>
    <t>Brannon Easterling</t>
  </si>
  <si>
    <t>sa739663</t>
  </si>
  <si>
    <t>Lewis Alezones</t>
  </si>
  <si>
    <t>sa828143</t>
  </si>
  <si>
    <t>sa736881</t>
  </si>
  <si>
    <t>Hernando Guzman</t>
  </si>
  <si>
    <t>sa830192</t>
  </si>
  <si>
    <t>Eisler Cordova</t>
  </si>
  <si>
    <t>sa828589</t>
  </si>
  <si>
    <t>Juan Cuevas</t>
  </si>
  <si>
    <t>sa828365</t>
  </si>
  <si>
    <t>Gabriel Valdez</t>
  </si>
  <si>
    <t>sa828794</t>
  </si>
  <si>
    <t>Brian Gonzalez</t>
  </si>
  <si>
    <t>sa875269</t>
  </si>
  <si>
    <t>Darin Gillies</t>
  </si>
  <si>
    <t>sa828262</t>
  </si>
  <si>
    <t>Jesus Roman</t>
  </si>
  <si>
    <t>sa874732</t>
  </si>
  <si>
    <t>Nolan Watson</t>
  </si>
  <si>
    <t>sa604000</t>
  </si>
  <si>
    <t>Edgar Rodriguez</t>
  </si>
  <si>
    <t>sa828308</t>
  </si>
  <si>
    <t>Jose Ramos</t>
  </si>
  <si>
    <t>sa828216</t>
  </si>
  <si>
    <t>Henry Martinez</t>
  </si>
  <si>
    <t>sa737093</t>
  </si>
  <si>
    <t>Wilfri Aleton</t>
  </si>
  <si>
    <t>sa741490</t>
  </si>
  <si>
    <t>Randolph Perez</t>
  </si>
  <si>
    <t>sa658929</t>
  </si>
  <si>
    <t>Jon Harris</t>
  </si>
  <si>
    <t>sa748874</t>
  </si>
  <si>
    <t>Jose Disla</t>
  </si>
  <si>
    <t>sa738428</t>
  </si>
  <si>
    <t>Jorge Perez</t>
  </si>
  <si>
    <t>sa736857</t>
  </si>
  <si>
    <t>Ramses Rosario</t>
  </si>
  <si>
    <t>sa737232</t>
  </si>
  <si>
    <t>Carlos Caceres</t>
  </si>
  <si>
    <t>sa737225</t>
  </si>
  <si>
    <t>Leonardo Garcia</t>
  </si>
  <si>
    <t>sa828892</t>
  </si>
  <si>
    <t>Shair Lacrus</t>
  </si>
  <si>
    <t>sa829418</t>
  </si>
  <si>
    <t>Jack Fischer</t>
  </si>
  <si>
    <t>sa829340</t>
  </si>
  <si>
    <t>Josh Heddinger</t>
  </si>
  <si>
    <t>sa828541</t>
  </si>
  <si>
    <t>Frank Encarnacion</t>
  </si>
  <si>
    <t>sa657551</t>
  </si>
  <si>
    <t>Miguel Burgos</t>
  </si>
  <si>
    <t>sa827949</t>
  </si>
  <si>
    <t>Luis Sanchez</t>
  </si>
  <si>
    <t>sa835215</t>
  </si>
  <si>
    <t>Diogenes Almengo</t>
  </si>
  <si>
    <t>sa856258</t>
  </si>
  <si>
    <t>Ryan Mccormick</t>
  </si>
  <si>
    <t>sa737196</t>
  </si>
  <si>
    <t>Melchor Urquides</t>
  </si>
  <si>
    <t>sa737455</t>
  </si>
  <si>
    <t>sa832693</t>
  </si>
  <si>
    <t>Jean Garcia</t>
  </si>
  <si>
    <t>sa827454</t>
  </si>
  <si>
    <t>Peter Fairbanks</t>
  </si>
  <si>
    <t>sa827486</t>
  </si>
  <si>
    <t>Alexander Katz</t>
  </si>
  <si>
    <t>sa828536</t>
  </si>
  <si>
    <t>Jean Ruiz</t>
  </si>
  <si>
    <t>sa829201</t>
  </si>
  <si>
    <t>sa828516</t>
  </si>
  <si>
    <t>Yohander Quintana</t>
  </si>
  <si>
    <t>sa879304</t>
  </si>
  <si>
    <t>Lazaro Leyva</t>
  </si>
  <si>
    <t>sa828576</t>
  </si>
  <si>
    <t>Deibi Torres</t>
  </si>
  <si>
    <t>sa735863</t>
  </si>
  <si>
    <t>Andres Pina</t>
  </si>
  <si>
    <t>sa828141</t>
  </si>
  <si>
    <t>Carlos Hiraldo</t>
  </si>
  <si>
    <t>sa828539</t>
  </si>
  <si>
    <t>Domingo Jimenez</t>
  </si>
  <si>
    <t>sa873431</t>
  </si>
  <si>
    <t>Jose Tapia</t>
  </si>
  <si>
    <t>sa658028</t>
  </si>
  <si>
    <t>Damion Carroll</t>
  </si>
  <si>
    <t>sa597725</t>
  </si>
  <si>
    <t>Yoel Espinal</t>
  </si>
  <si>
    <t>sa735857</t>
  </si>
  <si>
    <t>Roimar Guarecuco</t>
  </si>
  <si>
    <t>sa659589</t>
  </si>
  <si>
    <t>Cesar Medina</t>
  </si>
  <si>
    <t>sa597212</t>
  </si>
  <si>
    <t>Joselito Cano</t>
  </si>
  <si>
    <t>sa828156</t>
  </si>
  <si>
    <t>Frandy Diaz</t>
  </si>
  <si>
    <t>sa829397</t>
  </si>
  <si>
    <t>Bobby Wheatley</t>
  </si>
  <si>
    <t>sa658470</t>
  </si>
  <si>
    <t>Joel Garcia</t>
  </si>
  <si>
    <t>sa657507</t>
  </si>
  <si>
    <t>Dioscar Romero</t>
  </si>
  <si>
    <t>sa747285</t>
  </si>
  <si>
    <t>Emerson Martinez</t>
  </si>
  <si>
    <t>sa829118</t>
  </si>
  <si>
    <t>Taylor Byrd</t>
  </si>
  <si>
    <t>sa829693</t>
  </si>
  <si>
    <t>Brandon Hinkle</t>
  </si>
  <si>
    <t>sa548096</t>
  </si>
  <si>
    <t>Jose Celas</t>
  </si>
  <si>
    <t>sa829462</t>
  </si>
  <si>
    <t>Ryan Powers</t>
  </si>
  <si>
    <t>sa737646</t>
  </si>
  <si>
    <t>Wilfredo Magallanes</t>
  </si>
  <si>
    <t>sa875206</t>
  </si>
  <si>
    <t>Andre Davis</t>
  </si>
  <si>
    <t>sa829888</t>
  </si>
  <si>
    <t>Moreno Polanco</t>
  </si>
  <si>
    <t>sa738420</t>
  </si>
  <si>
    <t>Chris Dula</t>
  </si>
  <si>
    <t>sa828170</t>
  </si>
  <si>
    <t>Julian Villamar</t>
  </si>
  <si>
    <t>sa828225</t>
  </si>
  <si>
    <t>sa829887</t>
  </si>
  <si>
    <t>Andres Tejada</t>
  </si>
  <si>
    <t>sa829521</t>
  </si>
  <si>
    <t>sa829194</t>
  </si>
  <si>
    <t>Alec Kenilvort</t>
  </si>
  <si>
    <t>sa877527</t>
  </si>
  <si>
    <t>Yosmer Solorzano</t>
  </si>
  <si>
    <t>sa829766</t>
  </si>
  <si>
    <t>Ricardo Reyes</t>
  </si>
  <si>
    <t>sa829265</t>
  </si>
  <si>
    <t>Zach Albin</t>
  </si>
  <si>
    <t>sa829291</t>
  </si>
  <si>
    <t>Alberto Rodriguez</t>
  </si>
  <si>
    <t>sa827429</t>
  </si>
  <si>
    <t>Brandon Magallones</t>
  </si>
  <si>
    <t>sa738183</t>
  </si>
  <si>
    <t>Sean Ratcliffe</t>
  </si>
  <si>
    <t>sa830305</t>
  </si>
  <si>
    <t>sa828581</t>
  </si>
  <si>
    <t>Carlos Sanabria</t>
  </si>
  <si>
    <t>sa599336</t>
  </si>
  <si>
    <t>Chris Oliver</t>
  </si>
  <si>
    <t>sa737870</t>
  </si>
  <si>
    <t>Devonte German</t>
  </si>
  <si>
    <t>sa875655</t>
  </si>
  <si>
    <t>Brandon Quintero</t>
  </si>
  <si>
    <t>sa828504</t>
  </si>
  <si>
    <t>Gustavo Tejeda</t>
  </si>
  <si>
    <t>sa875310</t>
  </si>
  <si>
    <t>Joseph Markus</t>
  </si>
  <si>
    <t>sa829619</t>
  </si>
  <si>
    <t>Evin Einhardt</t>
  </si>
  <si>
    <t>sa875632</t>
  </si>
  <si>
    <t>Christopher Comito</t>
  </si>
  <si>
    <t>sa873157</t>
  </si>
  <si>
    <t>Jeicol Escotto</t>
  </si>
  <si>
    <t>sa828891</t>
  </si>
  <si>
    <t>Felix Jimenez</t>
  </si>
  <si>
    <t>sa872759</t>
  </si>
  <si>
    <t>sa828588</t>
  </si>
  <si>
    <t>Bryan Abreu</t>
  </si>
  <si>
    <t>sa876131</t>
  </si>
  <si>
    <t>Drew Hasler</t>
  </si>
  <si>
    <t>sa738690</t>
  </si>
  <si>
    <t>sa829404</t>
  </si>
  <si>
    <t>Eric Sandness</t>
  </si>
  <si>
    <t>sa827448</t>
  </si>
  <si>
    <t>Ian Tompkins</t>
  </si>
  <si>
    <t>sa738956</t>
  </si>
  <si>
    <t>Juan Santos</t>
  </si>
  <si>
    <t>sa737677</t>
  </si>
  <si>
    <t>Yerry Santos</t>
  </si>
  <si>
    <t>sa828889</t>
  </si>
  <si>
    <t>Yeison Mateo</t>
  </si>
  <si>
    <t>sa830500</t>
  </si>
  <si>
    <t>Leandro Linares</t>
  </si>
  <si>
    <t>sa830244</t>
  </si>
  <si>
    <t>Yeuris Guerrero</t>
  </si>
  <si>
    <t>sa736753</t>
  </si>
  <si>
    <t>Victor Done</t>
  </si>
  <si>
    <t>sa738400</t>
  </si>
  <si>
    <t>Daniel Ayers</t>
  </si>
  <si>
    <t>sa830421</t>
  </si>
  <si>
    <t>Lucas Shearrow</t>
  </si>
  <si>
    <t>sa875219</t>
  </si>
  <si>
    <t>Ryan Hinchley</t>
  </si>
  <si>
    <t>sa828267</t>
  </si>
  <si>
    <t>Luis Aponte</t>
  </si>
  <si>
    <t>sa872876</t>
  </si>
  <si>
    <t>Edinxon Arias</t>
  </si>
  <si>
    <t>sa873336</t>
  </si>
  <si>
    <t>Josue Gerardo</t>
  </si>
  <si>
    <t>sa709210</t>
  </si>
  <si>
    <t>Mike Gomez</t>
  </si>
  <si>
    <t>sa830245</t>
  </si>
  <si>
    <t>Victor Perez</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</si>
</sst>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_(&quot;$&quot;* \(#,##0.00\);_(&quot;$&quot;* &quot;-&quot;??_);_(@_)"/>
    <numFmt numFmtId="43" formatCode="_(* #,##0.00_);_(* \(#,##0.00\);_(* &quot;-&quot;??_);_(@_)"/>
    <numFmt numFmtId="164" formatCode="_(* #,##0.000_);_(* \(#,##0.000\);_(* &quot;-&quot;??_);_(@_)"/>
    <numFmt numFmtId="165" formatCode="_(* #,##0_);_(* \(#,##0\);_(* &quot;-&quot;??_);_(@_)"/>
    <numFmt numFmtId="166" formatCode="_(&quot;$&quot;* #,##0_);_(&quot;$&quot;* \(#,##0\);_(&quot;$&quot;* &quot;-&quot;??_);_(@_)"/>
    <numFmt numFmtId="167" formatCode="_(&quot;$&quot;* #,##0.00000_);_(&quot;$&quot;* \(#,##0.00000\);_(&quot;$&quot;* &quot;-&quot;??_);_(@_)"/>
  </numFmts>
  <fonts count="9" x14ac:knownFonts="1">
    <font>
      <sz val="11"/>
      <color theme="1"/>
      <name val="Calibri"/>
      <family val="2"/>
      <scheme val="minor"/>
    </font>
    <font>
      <sz val="11"/>
      <color theme="1"/>
      <name val="Calibri"/>
      <family val="2"/>
      <scheme val="minor"/>
    </font>
    <font>
      <sz val="11"/>
      <name val="Calibri"/>
      <family val="2"/>
      <scheme val="minor"/>
    </font>
    <font>
      <sz val="10"/>
      <color rgb="FF000000"/>
      <name val="Arial"/>
      <family val="2"/>
    </font>
    <font>
      <b/>
      <sz val="11"/>
      <color theme="1"/>
      <name val="Calibri"/>
      <family val="2"/>
      <scheme val="minor"/>
    </font>
    <font>
      <sz val="11"/>
      <name val="Calibri"/>
      <family val="2"/>
      <scheme val="minor"/>
    </font>
    <font>
      <sz val="11"/>
      <name val="Calibri"/>
      <family val="2"/>
      <scheme val="minor"/>
    </font>
    <font>
      <u/>
      <sz val="11"/>
      <color theme="10"/>
      <name val="Calibri"/>
      <family val="2"/>
      <scheme val="minor"/>
    </font>
    <font>
      <sz val="11"/>
      <name val="Calibri"/>
      <scheme val="minor"/>
    </font>
  </fonts>
  <fills count="5">
    <fill>
      <patternFill patternType="none"/>
    </fill>
    <fill>
      <patternFill patternType="gray125"/>
    </fill>
    <fill>
      <patternFill patternType="solid">
        <fgColor theme="4" tint="0.79998168889431442"/>
        <bgColor indexed="64"/>
      </patternFill>
    </fill>
    <fill>
      <patternFill patternType="solid">
        <fgColor rgb="FFFEB7B0"/>
        <bgColor indexed="64"/>
      </patternFill>
    </fill>
    <fill>
      <patternFill patternType="solid">
        <fgColor theme="7" tint="0.79998168889431442"/>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style="thin">
        <color theme="4" tint="0.39997558519241921"/>
      </left>
      <right/>
      <top/>
      <bottom style="thin">
        <color theme="4" tint="0.3999755851924192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7">
    <xf numFmtId="0" fontId="0" fillId="0" borderId="0"/>
    <xf numFmtId="0" fontId="3"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7" fillId="0" borderId="0" applyNumberFormat="0" applyFill="0" applyBorder="0" applyAlignment="0" applyProtection="0"/>
  </cellStyleXfs>
  <cellXfs count="94">
    <xf numFmtId="0" fontId="0" fillId="0" borderId="0" xfId="0"/>
    <xf numFmtId="14" fontId="0" fillId="0" borderId="0" xfId="0" applyNumberFormat="1"/>
    <xf numFmtId="0" fontId="2" fillId="0" borderId="0" xfId="0" applyFont="1"/>
    <xf numFmtId="0" fontId="2" fillId="0" borderId="0" xfId="0" applyNumberFormat="1" applyFont="1"/>
    <xf numFmtId="0" fontId="1" fillId="0" borderId="0" xfId="1" applyFont="1" applyFill="1" applyBorder="1"/>
    <xf numFmtId="0" fontId="0" fillId="0" borderId="0" xfId="1" applyNumberFormat="1" applyFont="1" applyFill="1" applyBorder="1"/>
    <xf numFmtId="0" fontId="0" fillId="0" borderId="0" xfId="1" applyFont="1" applyFill="1"/>
    <xf numFmtId="0" fontId="1" fillId="0" borderId="0" xfId="1" applyFont="1" applyFill="1"/>
    <xf numFmtId="0" fontId="0" fillId="0" borderId="0" xfId="1" applyFont="1" applyFill="1" applyBorder="1"/>
    <xf numFmtId="0" fontId="2" fillId="0" borderId="0" xfId="0" applyFont="1" applyBorder="1"/>
    <xf numFmtId="0" fontId="2" fillId="0" borderId="0" xfId="0" applyNumberFormat="1" applyFont="1" applyBorder="1"/>
    <xf numFmtId="0" fontId="0" fillId="2" borderId="1" xfId="0" applyFill="1" applyBorder="1"/>
    <xf numFmtId="0" fontId="0" fillId="0" borderId="0" xfId="0" applyFill="1"/>
    <xf numFmtId="0" fontId="2" fillId="0" borderId="2" xfId="0" applyFont="1" applyFill="1" applyBorder="1"/>
    <xf numFmtId="0" fontId="5" fillId="0" borderId="4" xfId="0" applyFont="1" applyFill="1" applyBorder="1"/>
    <xf numFmtId="0" fontId="5" fillId="0" borderId="2" xfId="0" applyFont="1" applyFill="1" applyBorder="1"/>
    <xf numFmtId="0" fontId="2" fillId="0" borderId="3" xfId="0" applyFont="1" applyFill="1" applyBorder="1"/>
    <xf numFmtId="0" fontId="5" fillId="0" borderId="3" xfId="0" applyFont="1" applyFill="1" applyBorder="1"/>
    <xf numFmtId="164" fontId="0" fillId="0" borderId="0" xfId="4" applyNumberFormat="1" applyFont="1" applyFill="1"/>
    <xf numFmtId="164" fontId="5" fillId="0" borderId="0" xfId="4" applyNumberFormat="1" applyFont="1" applyFill="1"/>
    <xf numFmtId="43" fontId="0" fillId="0" borderId="0" xfId="4" applyFont="1" applyFill="1"/>
    <xf numFmtId="43" fontId="5" fillId="0" borderId="0" xfId="4" applyFont="1" applyFill="1"/>
    <xf numFmtId="165" fontId="0" fillId="0" borderId="0" xfId="4" applyNumberFormat="1" applyFont="1" applyFill="1"/>
    <xf numFmtId="165" fontId="5" fillId="0" borderId="0" xfId="4" applyNumberFormat="1" applyFont="1" applyFill="1"/>
    <xf numFmtId="0" fontId="5" fillId="0" borderId="0" xfId="0" applyFont="1" applyFill="1" applyBorder="1"/>
    <xf numFmtId="0" fontId="4" fillId="0" borderId="0" xfId="0" applyFont="1" applyFill="1" applyAlignment="1">
      <alignment horizontal="center"/>
    </xf>
    <xf numFmtId="0" fontId="0" fillId="0" borderId="0" xfId="0" applyFill="1" applyBorder="1"/>
    <xf numFmtId="165" fontId="2" fillId="0" borderId="0" xfId="4" applyNumberFormat="1" applyFont="1" applyFill="1"/>
    <xf numFmtId="0" fontId="0" fillId="3" borderId="1" xfId="0" applyFill="1" applyBorder="1"/>
    <xf numFmtId="165" fontId="6" fillId="0" borderId="0" xfId="4" applyNumberFormat="1" applyFont="1" applyFill="1"/>
    <xf numFmtId="0" fontId="6" fillId="0" borderId="0" xfId="0" applyNumberFormat="1" applyFont="1" applyFill="1"/>
    <xf numFmtId="165" fontId="0" fillId="3" borderId="1" xfId="4" applyNumberFormat="1" applyFont="1" applyFill="1" applyBorder="1"/>
    <xf numFmtId="166" fontId="0" fillId="3" borderId="1" xfId="5" applyNumberFormat="1" applyFont="1" applyFill="1" applyBorder="1"/>
    <xf numFmtId="167" fontId="0" fillId="3" borderId="1" xfId="5" applyNumberFormat="1" applyFont="1" applyFill="1" applyBorder="1"/>
    <xf numFmtId="44" fontId="0" fillId="0" borderId="0" xfId="5" applyFont="1" applyFill="1" applyAlignment="1">
      <alignment horizontal="center"/>
    </xf>
    <xf numFmtId="44" fontId="6" fillId="0" borderId="0" xfId="5" applyFont="1" applyFill="1"/>
    <xf numFmtId="44" fontId="0" fillId="0" borderId="0" xfId="5" applyFont="1" applyFill="1"/>
    <xf numFmtId="0" fontId="0" fillId="0" borderId="0" xfId="0" applyFill="1" applyAlignment="1">
      <alignment horizontal="left"/>
    </xf>
    <xf numFmtId="44" fontId="0" fillId="0" borderId="0" xfId="5" applyFont="1" applyFill="1" applyAlignment="1">
      <alignment horizontal="left"/>
    </xf>
    <xf numFmtId="165" fontId="0" fillId="3" borderId="1" xfId="0" applyNumberFormat="1" applyFill="1" applyBorder="1"/>
    <xf numFmtId="44" fontId="6" fillId="0" borderId="0" xfId="0" applyNumberFormat="1" applyFont="1" applyFill="1"/>
    <xf numFmtId="0" fontId="0" fillId="0" borderId="0" xfId="0" applyAlignment="1">
      <alignment horizontal="center" wrapText="1"/>
    </xf>
    <xf numFmtId="165" fontId="0" fillId="0" borderId="0" xfId="4" applyNumberFormat="1" applyFont="1"/>
    <xf numFmtId="0" fontId="4" fillId="4" borderId="8" xfId="0" applyFont="1" applyFill="1" applyBorder="1" applyAlignment="1">
      <alignment vertical="top"/>
    </xf>
    <xf numFmtId="0" fontId="4" fillId="0" borderId="0" xfId="0" applyFont="1" applyFill="1" applyBorder="1" applyAlignment="1">
      <alignment vertical="top"/>
    </xf>
    <xf numFmtId="0" fontId="4" fillId="4" borderId="5" xfId="0" applyFont="1" applyFill="1" applyBorder="1" applyAlignment="1">
      <alignment vertical="top"/>
    </xf>
    <xf numFmtId="0" fontId="0" fillId="4" borderId="6" xfId="0" applyFill="1" applyBorder="1"/>
    <xf numFmtId="0" fontId="0" fillId="4" borderId="7" xfId="0" applyFill="1" applyBorder="1"/>
    <xf numFmtId="0" fontId="0" fillId="4" borderId="0" xfId="0" applyFill="1" applyBorder="1"/>
    <xf numFmtId="0" fontId="0" fillId="4" borderId="9" xfId="0" applyFill="1" applyBorder="1"/>
    <xf numFmtId="0" fontId="2" fillId="0" borderId="2" xfId="0" applyFont="1" applyBorder="1"/>
    <xf numFmtId="0" fontId="2" fillId="0" borderId="0" xfId="0" applyNumberFormat="1" applyFont="1" applyFill="1"/>
    <xf numFmtId="164" fontId="2" fillId="0" borderId="0" xfId="4" applyNumberFormat="1" applyFont="1" applyFill="1"/>
    <xf numFmtId="44" fontId="2" fillId="0" borderId="0" xfId="5" applyFont="1" applyFill="1"/>
    <xf numFmtId="44" fontId="2" fillId="0" borderId="0" xfId="5" applyNumberFormat="1" applyFont="1" applyFill="1"/>
    <xf numFmtId="0" fontId="2" fillId="0" borderId="0" xfId="0" applyNumberFormat="1" applyFont="1" applyFill="1" applyBorder="1"/>
    <xf numFmtId="165" fontId="2" fillId="0" borderId="0" xfId="4" applyNumberFormat="1" applyFont="1" applyFill="1" applyBorder="1"/>
    <xf numFmtId="164" fontId="2" fillId="0" borderId="0" xfId="4" applyNumberFormat="1" applyFont="1" applyFill="1" applyBorder="1"/>
    <xf numFmtId="44" fontId="2" fillId="0" borderId="0" xfId="5" applyFont="1" applyFill="1" applyBorder="1"/>
    <xf numFmtId="44" fontId="2" fillId="0" borderId="0" xfId="5" applyNumberFormat="1" applyFont="1" applyFill="1" applyBorder="1"/>
    <xf numFmtId="43" fontId="2" fillId="0" borderId="0" xfId="4" applyFont="1" applyFill="1"/>
    <xf numFmtId="44" fontId="2" fillId="0" borderId="0" xfId="0" applyNumberFormat="1" applyFont="1" applyFill="1"/>
    <xf numFmtId="43" fontId="2" fillId="0" borderId="0" xfId="4" applyFont="1" applyFill="1" applyBorder="1"/>
    <xf numFmtId="44" fontId="2" fillId="0" borderId="0" xfId="0" applyNumberFormat="1" applyFont="1" applyFill="1" applyBorder="1"/>
    <xf numFmtId="0" fontId="2" fillId="0" borderId="0" xfId="0" applyFont="1" applyFill="1" applyBorder="1"/>
    <xf numFmtId="0" fontId="2" fillId="0" borderId="3" xfId="0" applyFont="1" applyBorder="1"/>
    <xf numFmtId="0" fontId="2" fillId="0" borderId="0" xfId="1" applyFont="1" applyFill="1" applyBorder="1"/>
    <xf numFmtId="0" fontId="1" fillId="0" borderId="2" xfId="1" applyFont="1" applyFill="1" applyBorder="1"/>
    <xf numFmtId="0" fontId="1" fillId="0" borderId="3" xfId="1" applyFont="1" applyFill="1" applyBorder="1"/>
    <xf numFmtId="0" fontId="4" fillId="0" borderId="0" xfId="0" applyFont="1" applyAlignment="1">
      <alignment horizontal="center"/>
    </xf>
    <xf numFmtId="0" fontId="7" fillId="4" borderId="0" xfId="6" applyFill="1" applyBorder="1" applyAlignment="1">
      <alignment horizontal="left"/>
    </xf>
    <xf numFmtId="0" fontId="8" fillId="0" borderId="2" xfId="0" applyFont="1" applyFill="1" applyBorder="1"/>
    <xf numFmtId="0" fontId="8" fillId="0" borderId="2" xfId="0" applyNumberFormat="1" applyFont="1" applyFill="1" applyBorder="1"/>
    <xf numFmtId="0" fontId="8" fillId="0" borderId="0" xfId="0" applyNumberFormat="1" applyFont="1" applyFill="1"/>
    <xf numFmtId="165" fontId="8" fillId="0" borderId="0" xfId="4" applyNumberFormat="1" applyFont="1" applyFill="1"/>
    <xf numFmtId="43" fontId="8" fillId="0" borderId="0" xfId="4" applyFont="1" applyFill="1"/>
    <xf numFmtId="44" fontId="8" fillId="0" borderId="0" xfId="5" applyFont="1" applyFill="1"/>
    <xf numFmtId="44" fontId="8" fillId="0" borderId="0" xfId="0" applyNumberFormat="1" applyFont="1" applyFill="1"/>
    <xf numFmtId="0" fontId="8" fillId="0" borderId="3" xfId="0" applyFont="1" applyFill="1" applyBorder="1"/>
    <xf numFmtId="0" fontId="8" fillId="0" borderId="3" xfId="0" applyNumberFormat="1" applyFont="1" applyFill="1" applyBorder="1"/>
    <xf numFmtId="0" fontId="8" fillId="0" borderId="0" xfId="0" applyNumberFormat="1" applyFont="1" applyFill="1" applyBorder="1"/>
    <xf numFmtId="165" fontId="8" fillId="0" borderId="0" xfId="4" applyNumberFormat="1" applyFont="1" applyFill="1" applyBorder="1"/>
    <xf numFmtId="43" fontId="8" fillId="0" borderId="0" xfId="4" applyFont="1" applyFill="1" applyBorder="1"/>
    <xf numFmtId="44" fontId="8" fillId="0" borderId="0" xfId="5" applyFont="1" applyFill="1" applyBorder="1"/>
    <xf numFmtId="44" fontId="8" fillId="0" borderId="0" xfId="0" applyNumberFormat="1" applyFont="1" applyFill="1" applyBorder="1"/>
    <xf numFmtId="164" fontId="8" fillId="0" borderId="0" xfId="4" applyNumberFormat="1" applyFont="1" applyFill="1"/>
    <xf numFmtId="44" fontId="8" fillId="0" borderId="0" xfId="5" applyNumberFormat="1" applyFont="1" applyFill="1"/>
    <xf numFmtId="164" fontId="8" fillId="0" borderId="0" xfId="4" applyNumberFormat="1" applyFont="1" applyFill="1" applyBorder="1"/>
    <xf numFmtId="44" fontId="8" fillId="0" borderId="0" xfId="5" applyNumberFormat="1" applyFont="1" applyFill="1" applyBorder="1"/>
    <xf numFmtId="0" fontId="8" fillId="0" borderId="0" xfId="0" applyFont="1" applyFill="1" applyBorder="1"/>
    <xf numFmtId="0" fontId="8" fillId="0" borderId="4" xfId="0" applyNumberFormat="1" applyFont="1" applyFill="1" applyBorder="1"/>
    <xf numFmtId="0" fontId="2" fillId="0" borderId="2" xfId="1" applyNumberFormat="1" applyFont="1" applyFill="1" applyBorder="1"/>
    <xf numFmtId="0" fontId="0" fillId="0" borderId="2" xfId="1" applyNumberFormat="1" applyFont="1" applyFill="1" applyBorder="1"/>
    <xf numFmtId="0" fontId="2" fillId="0" borderId="3" xfId="1" applyFont="1" applyFill="1" applyBorder="1"/>
  </cellXfs>
  <cellStyles count="7">
    <cellStyle name="Comma" xfId="4" builtinId="3"/>
    <cellStyle name="Currency" xfId="5" builtinId="4"/>
    <cellStyle name="Hyperlink" xfId="6" builtinId="8"/>
    <cellStyle name="Normal" xfId="0" builtinId="0"/>
    <cellStyle name="Normal 2" xfId="1"/>
    <cellStyle name="Normal 5" xfId="3"/>
    <cellStyle name="Normal 7" xfId="2"/>
  </cellStyles>
  <dxfs count="66">
    <dxf>
      <numFmt numFmtId="19" formatCode="m/d/yyyy"/>
    </dxf>
    <dxf>
      <font>
        <b val="0"/>
        <i val="0"/>
        <strike val="0"/>
        <condense val="0"/>
        <extend val="0"/>
        <outline val="0"/>
        <shadow val="0"/>
        <u val="none"/>
        <vertAlign val="baseline"/>
        <sz val="11"/>
        <color auto="1"/>
        <name val="Calibri"/>
        <scheme val="minor"/>
      </font>
      <numFmt numFmtId="34" formatCode="_(&quot;$&quot;* #,##0.00_);_(&quot;$&quot;* \(#,##0.00\);_(&quot;$&quot;*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border diagonalUp="0" diagonalDown="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border diagonalUp="0" diagonalDown="0" outline="0">
        <left style="thin">
          <color theme="4" tint="0.39997558519241921"/>
        </left>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ill>
        <patternFill patternType="none">
          <bgColor auto="1"/>
        </patternFill>
      </fill>
    </dxf>
    <dxf>
      <font>
        <b val="0"/>
        <i val="0"/>
        <strike val="0"/>
        <condense val="0"/>
        <extend val="0"/>
        <outline val="0"/>
        <shadow val="0"/>
        <u val="none"/>
        <vertAlign val="baseline"/>
        <sz val="11"/>
        <color auto="1"/>
        <name val="Calibri"/>
        <scheme val="minor"/>
      </font>
      <numFmt numFmtId="34" formatCode="_(&quot;$&quot;* #,##0.00_);_(&quot;$&quot;* \(#,##0.00\);_(&quot;$&quot;*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4" formatCode="_(* #,##0.000_);_(* \(#,##0.00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4" formatCode="_(* #,##0.000_);_(* \(#,##0.00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4" formatCode="_(* #,##0.000_);_(* \(#,##0.00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border diagonalUp="0" diagonalDown="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border diagonalUp="0" diagonalDown="0" outline="0">
        <left style="thin">
          <color theme="4" tint="0.39997558519241921"/>
        </left>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ill>
        <patternFill patternType="none">
          <bgColor auto="1"/>
        </patternFill>
      </fill>
    </dxf>
    <dxf>
      <alignment horizontal="center" vertical="bottom" textRotation="0" wrapText="1" indent="0" justifyLastLine="0" shrinkToFit="0" readingOrder="0"/>
    </dxf>
  </dxfs>
  <tableStyles count="0" defaultTableStyle="TableStyleMedium2" defaultPivotStyle="PivotStyleLight16"/>
  <colors>
    <mruColors>
      <color rgb="FFFEB7B0"/>
      <color rgb="FF1189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owerPivotData" Target="model/item.data"/><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queryTables/queryTable1.xml><?xml version="1.0" encoding="utf-8"?>
<queryTable xmlns="http://schemas.openxmlformats.org/spreadsheetml/2006/main" name="PLAYERIDMAPCSV" backgroundRefresh="0" connectionId="1" autoFormatId="16" applyNumberFormats="0" applyBorderFormats="0" applyFontFormats="0" applyPatternFormats="0" applyAlignmentFormats="0" applyWidthHeightFormats="0">
  <queryTableRefresh nextId="35">
    <queryTableFields count="34">
      <queryTableField id="1" name="IDPLAYER" tableColumnId="1"/>
      <queryTableField id="2" name="PLAYERNAME" tableColumnId="2"/>
      <queryTableField id="3" name="BIRTHDATE" tableColumnId="3"/>
      <queryTableField id="4" name="FIRSTNAME" tableColumnId="4"/>
      <queryTableField id="5" name="LASTNAME" tableColumnId="5"/>
      <queryTableField id="6" name="TEAM" tableColumnId="6"/>
      <queryTableField id="7" name="LG" tableColumnId="7"/>
      <queryTableField id="8" name="POS" tableColumnId="8"/>
      <queryTableField id="9" name="IDFANGRAPHS" tableColumnId="9"/>
      <queryTableField id="10" name="FANGRAPHSNAME" tableColumnId="10"/>
      <queryTableField id="11" name="MLBID" tableColumnId="11"/>
      <queryTableField id="12" name="MLBNAME" tableColumnId="12"/>
      <queryTableField id="13" name="CBSID" tableColumnId="13"/>
      <queryTableField id="14" name="CBSNAME" tableColumnId="14"/>
      <queryTableField id="15" name="RETROID" tableColumnId="15"/>
      <queryTableField id="16" name="BREFID" tableColumnId="16"/>
      <queryTableField id="17" name="NFBCID" tableColumnId="17"/>
      <queryTableField id="18" name="NFBCNAME" tableColumnId="18"/>
      <queryTableField id="19" name="ESPNID" tableColumnId="19"/>
      <queryTableField id="20" name="ESPNNAME" tableColumnId="20"/>
      <queryTableField id="21" name="KFFLNAME" tableColumnId="21"/>
      <queryTableField id="22" name="DAVENPORTID" tableColumnId="22"/>
      <queryTableField id="23" name="BPID" tableColumnId="23"/>
      <queryTableField id="24" name="YAHOOID" tableColumnId="24"/>
      <queryTableField id="25" name="YAHOONAME" tableColumnId="25"/>
      <queryTableField id="26" name="MSTRBLLNAME" tableColumnId="26"/>
      <queryTableField id="27" name="BATS" tableColumnId="27"/>
      <queryTableField id="28" name="THROWS" tableColumnId="28"/>
      <queryTableField id="29" name="FANTPROSNAME" tableColumnId="29"/>
      <queryTableField id="30" name="LASTCOMMAFIRST" tableColumnId="30"/>
      <queryTableField id="31" name="ROTOWIREID" tableColumnId="31"/>
      <queryTableField id="32" name="FANDUELNAME" tableColumnId="32"/>
      <queryTableField id="33" name="FANDUELID" tableColumnId="33"/>
      <queryTableField id="34" name="DRAFTKINGSNAME" tableColumnId="34"/>
    </queryTableFields>
  </queryTableRefresh>
  <extLst>
    <ext xmlns:x15="http://schemas.microsoft.com/office/spreadsheetml/2010/11/main" uri="{883FBD77-0823-4a55-B5E3-86C4891E6966}">
      <x15:queryTable sourceDataName="PLAYERIDMAPCSV"/>
    </ext>
  </extLst>
</queryTable>
</file>

<file path=xl/tables/_rels/table6.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6" name="REPLACEMENT_LEVEL" displayName="REPLACEMENT_LEVEL" ref="B26:D34" totalsRowShown="0" headerRowDxfId="65">
  <autoFilter ref="B26:D34"/>
  <tableColumns count="3">
    <tableColumn id="1" name="POS"/>
    <tableColumn id="3" name="REPLACEMENT LEVEL PLAYER"/>
    <tableColumn id="2" name="POINTS"/>
  </tableColumns>
  <tableStyleInfo name="TableStyleMedium2" showFirstColumn="0" showLastColumn="0" showRowStripes="1" showColumnStripes="0"/>
</table>
</file>

<file path=xl/tables/table2.xml><?xml version="1.0" encoding="utf-8"?>
<table xmlns="http://schemas.openxmlformats.org/spreadsheetml/2006/main" id="4" name="MYRANKS_H" displayName="MYRANKS_H" ref="A1:AE849" totalsRowShown="0" headerRowDxfId="64" dataDxfId="63" tableBorderDxfId="62">
  <autoFilter ref="A1:AE849"/>
  <sortState ref="A2:AE849">
    <sortCondition descending="1" ref="M1:M849"/>
  </sortState>
  <tableColumns count="31">
    <tableColumn id="1" name="PLAYERID" dataDxfId="61"/>
    <tableColumn id="2" name="LNAME" dataDxfId="60">
      <calculatedColumnFormula>VLOOKUP(MYRANKS_H[[#This Row],[PLAYERID]],PLAYERIDMAP2[],COLUMN(PLAYERIDMAP2[LASTNAME]),FALSE)</calculatedColumnFormula>
    </tableColumn>
    <tableColumn id="3" name="FNAME" dataDxfId="59">
      <calculatedColumnFormula>VLOOKUP(MYRANKS_H[[#This Row],[PLAYERID]],PLAYERIDMAP2[],COLUMN(PLAYERIDMAP2[FIRSTNAME]),FALSE)</calculatedColumnFormula>
    </tableColumn>
    <tableColumn id="31" name="FULLNAME" dataDxfId="58">
      <calculatedColumnFormula>MYRANKS_H[[#This Row],[FNAME]]&amp;" "&amp;MYRANKS_H[[#This Row],[LNAME]]</calculatedColumnFormula>
    </tableColumn>
    <tableColumn id="4" name="TEAM" dataDxfId="57">
      <calculatedColumnFormula>VLOOKUP(MYRANKS_H[[#This Row],[PLAYERID]],PLAYERIDMAP2[],COLUMN(PLAYERIDMAP2[TEAM]),FALSE)</calculatedColumnFormula>
    </tableColumn>
    <tableColumn id="5" name="POS" dataDxfId="56">
      <calculatedColumnFormula>VLOOKUP(MYRANKS_H[[#This Row],[PLAYERID]],PLAYERIDMAP2[],COLUMN(PLAYERIDMAP2[POS]),FALSE)</calculatedColumnFormula>
    </tableColumn>
    <tableColumn id="6" name="IDFANGRAPHS" dataDxfId="55">
      <calculatedColumnFormula>IFERROR(VALUE(VLOOKUP(MYRANKS_H[[#This Row],[PLAYERID]],PLAYERIDMAP2[],COLUMN(PLAYERIDMAP2[IDFANGRAPHS]),FALSE)),VLOOKUP(MYRANKS_H[[#This Row],[PLAYERID]],PLAYERIDMAP2[],COLUMN(PLAYERIDMAP2[IDFANGRAPHS]),FALSE))</calculatedColumnFormula>
    </tableColumn>
    <tableColumn id="7" name="PA" dataDxfId="54" dataCellStyle="Comma">
      <calculatedColumnFormula>IFERROR(VLOOKUP(MYRANKS_H[[#This Row],[IDFANGRAPHS]],STEAMER_H[],COLUMN(STEAMER_H[PA]),FALSE),0)</calculatedColumnFormula>
    </tableColumn>
    <tableColumn id="8" name="AB" dataDxfId="53" dataCellStyle="Comma">
      <calculatedColumnFormula>IFERROR(VLOOKUP(MYRANKS_H[[#This Row],[IDFANGRAPHS]],STEAMER_H[],COLUMN(STEAMER_H[AB]),FALSE),0)</calculatedColumnFormula>
    </tableColumn>
    <tableColumn id="9" name="H" dataDxfId="52" dataCellStyle="Comma">
      <calculatedColumnFormula>IFERROR(VLOOKUP(MYRANKS_H[[#This Row],[IDFANGRAPHS]],STEAMER_H[],COLUMN(STEAMER_H[H]),FALSE),0)</calculatedColumnFormula>
    </tableColumn>
    <tableColumn id="16" name="2B" dataDxfId="51" dataCellStyle="Comma">
      <calculatedColumnFormula>IFERROR(VLOOKUP(MYRANKS_H[[#This Row],[IDFANGRAPHS]],STEAMER_H[],COLUMN(STEAMER_H[2B]),FALSE),0)</calculatedColumnFormula>
    </tableColumn>
    <tableColumn id="17" name="3B" dataDxfId="50" dataCellStyle="Comma">
      <calculatedColumnFormula>IFERROR(VLOOKUP(MYRANKS_H[[#This Row],[IDFANGRAPHS]],STEAMER_H[],COLUMN(STEAMER_H[3B]),FALSE),0)</calculatedColumnFormula>
    </tableColumn>
    <tableColumn id="10" name="HR" dataDxfId="49" dataCellStyle="Comma">
      <calculatedColumnFormula>IFERROR(VLOOKUP(MYRANKS_H[[#This Row],[IDFANGRAPHS]],STEAMER_H[],COLUMN(STEAMER_H[HR]),FALSE),0)</calculatedColumnFormula>
    </tableColumn>
    <tableColumn id="11" name="R" dataDxfId="48" dataCellStyle="Comma">
      <calculatedColumnFormula>IFERROR(VLOOKUP(MYRANKS_H[[#This Row],[IDFANGRAPHS]],STEAMER_H[],COLUMN(STEAMER_H[R]),FALSE),0)</calculatedColumnFormula>
    </tableColumn>
    <tableColumn id="12" name="RBI" dataDxfId="47" dataCellStyle="Comma">
      <calculatedColumnFormula>IFERROR(VLOOKUP(MYRANKS_H[[#This Row],[IDFANGRAPHS]],STEAMER_H[],COLUMN(STEAMER_H[RBI]),FALSE),0)</calculatedColumnFormula>
    </tableColumn>
    <tableColumn id="13" name="BB" dataDxfId="46" dataCellStyle="Comma">
      <calculatedColumnFormula>IFERROR(VLOOKUP(MYRANKS_H[[#This Row],[IDFANGRAPHS]],STEAMER_H[],COLUMN(STEAMER_H[BB]),FALSE),0)</calculatedColumnFormula>
    </tableColumn>
    <tableColumn id="21" name="HBP" dataDxfId="45" dataCellStyle="Comma">
      <calculatedColumnFormula>IFERROR(VLOOKUP(MYRANKS_H[[#This Row],[IDFANGRAPHS]],STEAMER_H[],COLUMN(STEAMER_H[HBP]),FALSE),0)</calculatedColumnFormula>
    </tableColumn>
    <tableColumn id="14" name="SO" dataDxfId="44" dataCellStyle="Comma">
      <calculatedColumnFormula>IFERROR(VLOOKUP(MYRANKS_H[[#This Row],[IDFANGRAPHS]],STEAMER_H[],COLUMN(STEAMER_H[SO]),FALSE),0)</calculatedColumnFormula>
    </tableColumn>
    <tableColumn id="15" name="SB" dataDxfId="43" dataCellStyle="Comma">
      <calculatedColumnFormula>IFERROR(VLOOKUP(MYRANKS_H[[#This Row],[IDFANGRAPHS]],STEAMER_H[],COLUMN(STEAMER_H[SB]),FALSE),0)</calculatedColumnFormula>
    </tableColumn>
    <tableColumn id="18" name="AVG" dataDxfId="42" dataCellStyle="Comma">
      <calculatedColumnFormula>IFERROR(MYRANKS_H[[#This Row],[H]]/MYRANKS_H[[#This Row],[AB]],0)</calculatedColumnFormula>
    </tableColumn>
    <tableColumn id="19" name="OBP" dataDxfId="41" dataCellStyle="Comma">
      <calculatedColumnFormula>IFERROR((MYRANKS_H[[#This Row],[H]]+MYRANKS_H[[#This Row],[BB]]+MYRANKS_H[[#This Row],[HBP]])/(MYRANKS_H[[#This Row],[AB]]+MYRANKS_H[[#This Row],[BB]]+MYRANKS_H[[#This Row],[HBP]]),0)</calculatedColumnFormula>
    </tableColumn>
    <tableColumn id="20" name="SLG" dataDxfId="40" dataCellStyle="Comma">
      <calculatedColumnFormula>IFERROR((MYRANKS_H[[#This Row],[H]]+MYRANKS_H[[#This Row],[2B]]+2*MYRANKS_H[[#This Row],[3B]]+3*MYRANKS_H[[#This Row],[HR]])/MYRANKS_H[[#This Row],[AB]],0)</calculatedColumnFormula>
    </tableColumn>
    <tableColumn id="22" name="PROJ PTS" dataDxfId="39" dataCellStyle="Comma">
      <calculatedColumnFormula>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calculatedColumnFormula>
    </tableColumn>
    <tableColumn id="23" name="REPL LEVEL" dataDxfId="38" dataCellStyle="Comma">
      <calculatedColumnFormula>VLOOKUP(MYRANKS_H[[#This Row],[POS]],REPLACEMENT_LEVEL[],3,FALSE)</calculatedColumnFormula>
    </tableColumn>
    <tableColumn id="24" name="POINTS OVER REPL" dataDxfId="37" dataCellStyle="Comma">
      <calculatedColumnFormula>MYRANKS_H[[#This Row],[PROJ PTS]]-MYRANKS_H[[#This Row],[REPL LEVEL]]</calculatedColumnFormula>
    </tableColumn>
    <tableColumn id="25" name="RANK" dataDxfId="36" dataCellStyle="Comma">
      <calculatedColumnFormula>RANK(MYRANKS_H[[#This Row],[POINTS OVER REPL]],MYRANKS_H[POINTS OVER REPL])</calculatedColumnFormula>
    </tableColumn>
    <tableColumn id="26" name="USEFUL PTS" dataDxfId="35" dataCellStyle="Comma">
      <calculatedColumnFormula>IF(MYRANKS_H[[#This Row],[RANK]]&lt;=TOTAL_HITTERS_DRAFTED,MYRANKS_H[[#This Row],[POINTS OVER REPL]],0)</calculatedColumnFormula>
    </tableColumn>
    <tableColumn id="27" name="$VALUE" dataDxfId="34" dataCellStyle="Currency">
      <calculatedColumnFormula>MYRANKS_H[[#This Row],[POINTS OVER REPL]]*DOLLAR_VALUE_PER_POINT+1</calculatedColumnFormula>
    </tableColumn>
    <tableColumn id="28" name="$ACTUAL" dataDxfId="33" dataCellStyle="Comma"/>
    <tableColumn id="29" name="REMAIN PTS OVER REPL" dataDxfId="32" dataCellStyle="Comma">
      <calculatedColumnFormula>IF(AND(MYRANKS_H[[#This Row],[RANK]]&lt;=(TOTAL_HITTERS_DRAFTED-HITTERS_BELOW_REPL_DRAFTED),MYRANKS_H[[#This Row],[$ACTUAL]]=""),MYRANKS_H[[#This Row],[POINTS OVER REPL]],0)</calculatedColumnFormula>
    </tableColumn>
    <tableColumn id="30" name="$INFLATE" dataDxfId="31" dataCellStyle="Currency">
      <calculatedColumnFormula>IF(MYRANKS_H[[#This Row],[$ACTUAL]]="",MYRANKS_H[[#This Row],[POINTS OVER REPL]]*REMAINING_DOLLAR_VALUE_PER_POINT+1,0)</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5" name="MYRANKS_P" displayName="MYRANKS_P" ref="A1:AA769" totalsRowShown="0" headerRowDxfId="30" dataDxfId="29" tableBorderDxfId="28">
  <autoFilter ref="A1:AA769"/>
  <sortState ref="A2:AA769">
    <sortCondition descending="1" ref="O1:O769"/>
  </sortState>
  <tableColumns count="27">
    <tableColumn id="1" name="PLAYERID" dataDxfId="27"/>
    <tableColumn id="2" name="LNAME" dataDxfId="26">
      <calculatedColumnFormula>VLOOKUP(MYRANKS_P[[#This Row],[PLAYERID]],PLAYERIDMAP2[],COLUMN(PLAYERIDMAP2[LASTNAME]),FALSE)</calculatedColumnFormula>
    </tableColumn>
    <tableColumn id="3" name="FNAME" dataDxfId="25">
      <calculatedColumnFormula>VLOOKUP(MYRANKS_P[[#This Row],[PLAYERID]],PLAYERIDMAP2[],COLUMN(PLAYERIDMAP2[FIRSTNAME]),FALSE)</calculatedColumnFormula>
    </tableColumn>
    <tableColumn id="29" name="FULLNAME" dataDxfId="24">
      <calculatedColumnFormula>MYRANKS_P[[#This Row],[FNAME]]&amp;" "&amp;MYRANKS_P[[#This Row],[LNAME]]</calculatedColumnFormula>
    </tableColumn>
    <tableColumn id="4" name="TEAM" dataDxfId="23">
      <calculatedColumnFormula>VLOOKUP(MYRANKS_P[[#This Row],[PLAYERID]],PLAYERIDMAP2[],COLUMN(PLAYERIDMAP2[TEAM]),FALSE)</calculatedColumnFormula>
    </tableColumn>
    <tableColumn id="5" name="POS" dataDxfId="22">
      <calculatedColumnFormula>VLOOKUP(MYRANKS_P[[#This Row],[PLAYERID]],PLAYERIDMAP2[],COLUMN(PLAYERIDMAP2[POS]),FALSE)</calculatedColumnFormula>
    </tableColumn>
    <tableColumn id="6" name="IDFANGRAPHS" dataDxfId="21">
      <calculatedColumnFormula>IFERROR(VALUE(VLOOKUP(MYRANKS_P[[#This Row],[PLAYERID]],PLAYERIDMAP2[],COLUMN(PLAYERIDMAP2[IDFANGRAPHS]),FALSE)),VLOOKUP(MYRANKS_P[[#This Row],[PLAYERID]],PLAYERIDMAP2[],COLUMN(PLAYERIDMAP2[IDFANGRAPHS]),FALSE))</calculatedColumnFormula>
    </tableColumn>
    <tableColumn id="7" name="W" dataDxfId="20" dataCellStyle="Comma">
      <calculatedColumnFormula>IFERROR(VLOOKUP(MYRANKS_P[[#This Row],[IDFANGRAPHS]],STEAMER_P[],COLUMN(STEAMER_P[W]),FALSE),0)</calculatedColumnFormula>
    </tableColumn>
    <tableColumn id="28" name="L" dataDxfId="19" dataCellStyle="Comma">
      <calculatedColumnFormula>IFERROR(VLOOKUP(MYRANKS_P[[#This Row],[IDFANGRAPHS]],STEAMER_P[],COLUMN(STEAMER_P[L]),FALSE),0)</calculatedColumnFormula>
    </tableColumn>
    <tableColumn id="9" name="SV" dataDxfId="18" dataCellStyle="Comma">
      <calculatedColumnFormula>IFERROR(VLOOKUP(MYRANKS_P[[#This Row],[IDFANGRAPHS]],STEAMER_P[],COLUMN(STEAMER_P[SV]),FALSE),0)</calculatedColumnFormula>
    </tableColumn>
    <tableColumn id="10" name="IP" dataDxfId="17" dataCellStyle="Comma">
      <calculatedColumnFormula>IFERROR(VLOOKUP(MYRANKS_P[[#This Row],[IDFANGRAPHS]],STEAMER_P[],COLUMN(STEAMER_P[IP]),FALSE),0)</calculatedColumnFormula>
    </tableColumn>
    <tableColumn id="11" name="H" dataDxfId="16" dataCellStyle="Comma">
      <calculatedColumnFormula>IFERROR(VLOOKUP(MYRANKS_P[[#This Row],[IDFANGRAPHS]],STEAMER_P[],COLUMN(STEAMER_P[H]),FALSE),0)</calculatedColumnFormula>
    </tableColumn>
    <tableColumn id="12" name="ER" dataDxfId="15" dataCellStyle="Comma">
      <calculatedColumnFormula>IFERROR(VLOOKUP(MYRANKS_P[[#This Row],[IDFANGRAPHS]],STEAMER_P[],COLUMN(STEAMER_P[ER]),FALSE),0)</calculatedColumnFormula>
    </tableColumn>
    <tableColumn id="13" name="HR" dataDxfId="14" dataCellStyle="Comma">
      <calculatedColumnFormula>IFERROR(VLOOKUP(MYRANKS_P[[#This Row],[IDFANGRAPHS]],STEAMER_P[],COLUMN(STEAMER_P[HR]),FALSE),0)</calculatedColumnFormula>
    </tableColumn>
    <tableColumn id="14" name="SO" dataDxfId="13" dataCellStyle="Comma">
      <calculatedColumnFormula>IFERROR(VLOOKUP(MYRANKS_P[[#This Row],[IDFANGRAPHS]],STEAMER_P[],COLUMN(STEAMER_P[SO]),FALSE),0)</calculatedColumnFormula>
    </tableColumn>
    <tableColumn id="15" name="BB" dataDxfId="12" dataCellStyle="Comma">
      <calculatedColumnFormula>IFERROR(VLOOKUP(MYRANKS_P[[#This Row],[IDFANGRAPHS]],STEAMER_P[],COLUMN(STEAMER_P[BB]),FALSE),0)</calculatedColumnFormula>
    </tableColumn>
    <tableColumn id="17" name="ERA" dataDxfId="11" dataCellStyle="Comma">
      <calculatedColumnFormula>IFERROR((MYRANKS_P[[#This Row],[ER]]*9)/MYRANKS_P[[#This Row],[IP]],0)</calculatedColumnFormula>
    </tableColumn>
    <tableColumn id="18" name="WHIP" dataDxfId="10" dataCellStyle="Comma">
      <calculatedColumnFormula>IFERROR((MYRANKS_P[[#This Row],[BB]]+MYRANKS_P[[#This Row],[H]])/MYRANKS_P[[#This Row],[IP]],0)</calculatedColumnFormula>
    </tableColumn>
    <tableColumn id="19" name="PROJ PTS" dataDxfId="9" dataCellStyle="Comma">
      <calculatedColumnFormula>MYRANKS_P[[#This Row],[W]]*P_PTS_W+MYRANKS_P[[#This Row],[L]]*P_PTS_L+MYRANKS_P[[#This Row],[IP]]*P_PTS_IP+MYRANKS_P[[#This Row],[SO]]*P_PTS_K+MYRANKS_P[[#This Row],[BB]]*P_PTS_BB+MYRANKS_P[[#This Row],[H]]*P_PTS_HA+MYRANKS_P[[#This Row],[SV]]*P_PTS_SV+MYRANKS_P[[#This Row],[HR]]*P_PTS_HRA+MYRANKS_P[[#This Row],[ER]]*P_PTS_ER</calculatedColumnFormula>
    </tableColumn>
    <tableColumn id="20" name="REPL LEVEL" dataDxfId="8" dataCellStyle="Comma">
      <calculatedColumnFormula>VLOOKUP(MYRANKS_P[[#This Row],[POS]],REPLACEMENT_LEVEL[],3,FALSE)</calculatedColumnFormula>
    </tableColumn>
    <tableColumn id="21" name="POINTS OVER REPL" dataDxfId="7" dataCellStyle="Comma">
      <calculatedColumnFormula>MYRANKS_P[[#This Row],[PROJ PTS]]-MYRANKS_P[[#This Row],[REPL LEVEL]]</calculatedColumnFormula>
    </tableColumn>
    <tableColumn id="22" name="RANK" dataDxfId="6">
      <calculatedColumnFormula>RANK(MYRANKS_P[[#This Row],[POINTS OVER REPL]],MYRANKS_P[POINTS OVER REPL])</calculatedColumnFormula>
    </tableColumn>
    <tableColumn id="23" name="USEFUL PTS" dataDxfId="5" dataCellStyle="Comma">
      <calculatedColumnFormula>IF(MYRANKS_P[[#This Row],[RANK]]&lt;=TOTAL_PITCHERS_DRAFTED,MYRANKS_P[[#This Row],[POINTS OVER REPL]],0)</calculatedColumnFormula>
    </tableColumn>
    <tableColumn id="24" name="$VALUE" dataDxfId="4" dataCellStyle="Currency">
      <calculatedColumnFormula>MYRANKS_P[[#This Row],[POINTS OVER REPL]]*DOLLAR_VALUE_PER_POINT+1</calculatedColumnFormula>
    </tableColumn>
    <tableColumn id="25" name="$ACTUAL" dataDxfId="3" dataCellStyle="Currency"/>
    <tableColumn id="26" name="REMAIN PTS OVER REPL" dataDxfId="2" dataCellStyle="Comma">
      <calculatedColumnFormula>IF(AND(MYRANKS_P[[#This Row],[RANK]]&lt;=(TOTAL_PITCHERS_DRAFTED-PITCHERS_BELOW_REPL_DRAFTED),MYRANKS_P[[#This Row],[$ACTUAL]]=""),MYRANKS_P[[#This Row],[POINTS OVER REPL]],0)</calculatedColumnFormula>
    </tableColumn>
    <tableColumn id="27" name="$INFLATE" dataDxfId="1">
      <calculatedColumnFormula>IF(MYRANKS_P[[#This Row],[$ACTUAL]]="",MYRANKS_P[[#This Row],[POINTS OVER REPL]]*REMAINING_DOLLAR_VALUE_PER_POINT+1,0)</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3" name="STEAMER_H" displayName="STEAMER_H" ref="A1:AC4368" totalsRowShown="0">
  <autoFilter ref="A1:AC4368"/>
  <tableColumns count="29">
    <tableColumn id="29" name="playerid"/>
    <tableColumn id="1" name="Name"/>
    <tableColumn id="2" name="Team"/>
    <tableColumn id="3" name="PA"/>
    <tableColumn id="4" name="AB"/>
    <tableColumn id="5" name="H"/>
    <tableColumn id="6" name="2B"/>
    <tableColumn id="7" name="3B"/>
    <tableColumn id="8" name="HR"/>
    <tableColumn id="9" name="R"/>
    <tableColumn id="10" name="RBI"/>
    <tableColumn id="11" name="BB"/>
    <tableColumn id="12" name="SO"/>
    <tableColumn id="13" name="HBP"/>
    <tableColumn id="14" name="SB"/>
    <tableColumn id="15" name="CS"/>
    <tableColumn id="16" name="AVG"/>
    <tableColumn id="17" name="OBP"/>
    <tableColumn id="18" name="SLG"/>
    <tableColumn id="19" name="OPS"/>
    <tableColumn id="20" name="wOBA"/>
    <tableColumn id="21" name="wRC+"/>
    <tableColumn id="22" name="BsR"/>
    <tableColumn id="23" name="Fld"/>
    <tableColumn id="24" name="Off"/>
    <tableColumn id="25" name="Def"/>
    <tableColumn id="26" name="WAR"/>
    <tableColumn id="27" name="Def2"/>
    <tableColumn id="28" name="WAR3"/>
  </tableColumns>
  <tableStyleInfo name="TableStyleMedium2" showFirstColumn="0" showLastColumn="0" showRowStripes="1" showColumnStripes="0"/>
</table>
</file>

<file path=xl/tables/table5.xml><?xml version="1.0" encoding="utf-8"?>
<table xmlns="http://schemas.openxmlformats.org/spreadsheetml/2006/main" id="2" name="STEAMER_P" displayName="STEAMER_P" ref="A1:U3982" totalsRowShown="0">
  <autoFilter ref="A1:U3982"/>
  <tableColumns count="21">
    <tableColumn id="20" name="playerid"/>
    <tableColumn id="1" name="Name"/>
    <tableColumn id="2" name="Team"/>
    <tableColumn id="3" name="W"/>
    <tableColumn id="4" name="L"/>
    <tableColumn id="5" name="ERA"/>
    <tableColumn id="6" name="GS"/>
    <tableColumn id="7" name="G"/>
    <tableColumn id="8" name="SV"/>
    <tableColumn id="9" name="IP"/>
    <tableColumn id="10" name="H"/>
    <tableColumn id="11" name="ER"/>
    <tableColumn id="12" name="HR"/>
    <tableColumn id="13" name="SO"/>
    <tableColumn id="14" name="BB"/>
    <tableColumn id="15" name="WHIP"/>
    <tableColumn id="16" name="K/9"/>
    <tableColumn id="17" name="BB/9"/>
    <tableColumn id="18" name="FIP"/>
    <tableColumn id="19" name="WAR"/>
    <tableColumn id="21" name="RA9-WAR"/>
  </tableColumns>
  <tableStyleInfo name="TableStyleMedium2" showFirstColumn="0" showLastColumn="0" showRowStripes="1" showColumnStripes="0"/>
</table>
</file>

<file path=xl/tables/table6.xml><?xml version="1.0" encoding="utf-8"?>
<table xmlns="http://schemas.openxmlformats.org/spreadsheetml/2006/main" id="7" name="PLAYERIDMAP2" displayName="PLAYERIDMAP2" ref="A1:AH1617" tableType="queryTable" totalsRowShown="0">
  <autoFilter ref="A1:AH1617"/>
  <sortState ref="A2:AH1617">
    <sortCondition ref="A1:A1617"/>
  </sortState>
  <tableColumns count="34">
    <tableColumn id="1" uniqueName="1" name="IDPLAYER" queryTableFieldId="1"/>
    <tableColumn id="2" uniqueName="2" name="PLAYERNAME" queryTableFieldId="2"/>
    <tableColumn id="3" uniqueName="3" name="BIRTHDATE" queryTableFieldId="3" dataDxfId="0"/>
    <tableColumn id="4" uniqueName="4" name="FIRSTNAME" queryTableFieldId="4"/>
    <tableColumn id="5" uniqueName="5" name="LASTNAME" queryTableFieldId="5"/>
    <tableColumn id="6" uniqueName="6" name="TEAM" queryTableFieldId="6"/>
    <tableColumn id="7" uniqueName="7" name="LG" queryTableFieldId="7"/>
    <tableColumn id="8" uniqueName="8" name="POS" queryTableFieldId="8"/>
    <tableColumn id="9" uniqueName="9" name="IDFANGRAPHS" queryTableFieldId="9"/>
    <tableColumn id="10" uniqueName="10" name="FANGRAPHSNAME" queryTableFieldId="10"/>
    <tableColumn id="11" uniqueName="11" name="MLBID" queryTableFieldId="11"/>
    <tableColumn id="12" uniqueName="12" name="MLBNAME" queryTableFieldId="12"/>
    <tableColumn id="13" uniqueName="13" name="CBSID" queryTableFieldId="13"/>
    <tableColumn id="14" uniqueName="14" name="CBSNAME" queryTableFieldId="14"/>
    <tableColumn id="15" uniqueName="15" name="RETROID" queryTableFieldId="15"/>
    <tableColumn id="16" uniqueName="16" name="BREFID" queryTableFieldId="16"/>
    <tableColumn id="17" uniqueName="17" name="NFBCID" queryTableFieldId="17"/>
    <tableColumn id="18" uniqueName="18" name="NFBCNAME" queryTableFieldId="18"/>
    <tableColumn id="19" uniqueName="19" name="ESPNID" queryTableFieldId="19"/>
    <tableColumn id="20" uniqueName="20" name="ESPNNAME" queryTableFieldId="20"/>
    <tableColumn id="21" uniqueName="21" name="KFFLNAME" queryTableFieldId="21"/>
    <tableColumn id="22" uniqueName="22" name="DAVENPORTID" queryTableFieldId="22"/>
    <tableColumn id="23" uniqueName="23" name="BPID" queryTableFieldId="23"/>
    <tableColumn id="24" uniqueName="24" name="YAHOOID" queryTableFieldId="24"/>
    <tableColumn id="25" uniqueName="25" name="YAHOONAME" queryTableFieldId="25"/>
    <tableColumn id="26" uniqueName="26" name="MSTRBLLNAME" queryTableFieldId="26"/>
    <tableColumn id="27" uniqueName="27" name="BATS" queryTableFieldId="27"/>
    <tableColumn id="28" uniqueName="28" name="THROWS" queryTableFieldId="28"/>
    <tableColumn id="29" uniqueName="29" name="FANTPROSNAME" queryTableFieldId="29"/>
    <tableColumn id="30" uniqueName="30" name="LASTCOMMAFIRST" queryTableFieldId="30"/>
    <tableColumn id="31" uniqueName="31" name="ROTOWIREID" queryTableFieldId="31"/>
    <tableColumn id="32" uniqueName="32" name="FANDUELNAME" queryTableFieldId="32"/>
    <tableColumn id="33" uniqueName="33" name="FANDUELID" queryTableFieldId="33"/>
    <tableColumn id="34" uniqueName="34" name="DRAFTKINGSNAME" queryTableFieldId="3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36"/>
  <sheetViews>
    <sheetView tabSelected="1" zoomScaleNormal="100" workbookViewId="0">
      <pane ySplit="6" topLeftCell="A7" activePane="bottomLeft" state="frozen"/>
      <selection pane="bottomLeft" activeCell="B16" sqref="B16"/>
    </sheetView>
  </sheetViews>
  <sheetFormatPr defaultRowHeight="15" x14ac:dyDescent="0.25"/>
  <cols>
    <col min="3" max="3" width="19.28515625" style="12" customWidth="1"/>
    <col min="7" max="7" width="35.42578125" bestFit="1" customWidth="1"/>
    <col min="8" max="8" width="10.5703125" bestFit="1" customWidth="1"/>
    <col min="10" max="10" width="36.7109375" bestFit="1" customWidth="1"/>
    <col min="11" max="11" width="10" bestFit="1" customWidth="1"/>
  </cols>
  <sheetData>
    <row r="1" spans="1:15" x14ac:dyDescent="0.25">
      <c r="A1" s="45" t="s">
        <v>16347</v>
      </c>
      <c r="B1" s="46"/>
      <c r="C1" s="46"/>
      <c r="D1" s="46"/>
      <c r="E1" s="46"/>
      <c r="F1" s="46"/>
      <c r="G1" s="46"/>
      <c r="H1" s="46"/>
      <c r="I1" s="46"/>
      <c r="J1" s="46"/>
      <c r="K1" s="46"/>
      <c r="L1" s="46"/>
      <c r="M1" s="46"/>
      <c r="N1" s="46"/>
      <c r="O1" s="47"/>
    </row>
    <row r="2" spans="1:15" x14ac:dyDescent="0.25">
      <c r="A2" s="43" t="s">
        <v>16345</v>
      </c>
      <c r="B2" s="48"/>
      <c r="C2" s="48"/>
      <c r="D2" s="48"/>
      <c r="E2" s="48"/>
      <c r="F2" s="48"/>
      <c r="G2" s="48"/>
      <c r="H2" s="48"/>
      <c r="I2" s="48"/>
      <c r="J2" s="48"/>
      <c r="K2" s="48"/>
      <c r="L2" s="48"/>
      <c r="M2" s="48"/>
      <c r="N2" s="48"/>
      <c r="O2" s="49"/>
    </row>
    <row r="3" spans="1:15" x14ac:dyDescent="0.25">
      <c r="A3" s="43" t="s">
        <v>16346</v>
      </c>
      <c r="B3" s="48"/>
      <c r="C3" s="48"/>
      <c r="D3" s="48"/>
      <c r="E3" s="48"/>
      <c r="F3" s="48"/>
      <c r="G3" s="48"/>
      <c r="H3" s="48"/>
      <c r="I3" s="48"/>
      <c r="J3" s="48"/>
      <c r="K3" s="48"/>
      <c r="L3" s="48"/>
      <c r="M3" s="48"/>
      <c r="N3" s="48"/>
      <c r="O3" s="49"/>
    </row>
    <row r="4" spans="1:15" x14ac:dyDescent="0.25">
      <c r="A4" s="43" t="s">
        <v>16349</v>
      </c>
      <c r="B4" s="48"/>
      <c r="C4" s="48"/>
      <c r="D4" s="48"/>
      <c r="E4" s="48"/>
      <c r="F4" s="48"/>
      <c r="G4" s="48"/>
      <c r="H4" s="48"/>
      <c r="I4" s="48"/>
      <c r="J4" s="48"/>
      <c r="K4" s="48"/>
      <c r="L4" s="48"/>
      <c r="M4" s="48"/>
      <c r="N4" s="48"/>
      <c r="O4" s="49"/>
    </row>
    <row r="5" spans="1:15" x14ac:dyDescent="0.25">
      <c r="A5" s="43"/>
      <c r="B5" s="70" t="str">
        <f>HYPERLINK("https://www.youtube.com/watch?v=j0ztlMHwPiU", "Link to video on YouTube")</f>
        <v>Link to video on YouTube</v>
      </c>
      <c r="C5" s="70"/>
      <c r="D5" s="48"/>
      <c r="E5" s="48"/>
      <c r="F5" s="48"/>
      <c r="G5" s="48"/>
      <c r="H5" s="48"/>
      <c r="I5" s="48"/>
      <c r="J5" s="48"/>
      <c r="K5" s="48"/>
      <c r="L5" s="48"/>
      <c r="M5" s="48"/>
      <c r="N5" s="48"/>
      <c r="O5" s="49"/>
    </row>
    <row r="6" spans="1:15" x14ac:dyDescent="0.25">
      <c r="A6" s="43" t="s">
        <v>16348</v>
      </c>
      <c r="B6" s="48"/>
      <c r="C6" s="48"/>
      <c r="D6" s="48"/>
      <c r="E6" s="48"/>
      <c r="F6" s="48"/>
      <c r="G6" s="48"/>
      <c r="H6" s="48"/>
      <c r="I6" s="48"/>
      <c r="J6" s="48"/>
      <c r="K6" s="48"/>
      <c r="L6" s="48"/>
      <c r="M6" s="48"/>
      <c r="N6" s="48"/>
      <c r="O6" s="49"/>
    </row>
    <row r="8" spans="1:15" ht="15" customHeight="1" x14ac:dyDescent="0.25">
      <c r="A8" s="69" t="s">
        <v>16033</v>
      </c>
      <c r="B8" s="69"/>
      <c r="C8" s="25"/>
      <c r="D8" s="69" t="s">
        <v>16034</v>
      </c>
      <c r="E8" s="69"/>
      <c r="H8" s="44"/>
      <c r="I8" s="44"/>
      <c r="J8" s="44"/>
      <c r="K8" s="44"/>
    </row>
    <row r="9" spans="1:15" x14ac:dyDescent="0.25">
      <c r="A9" t="s">
        <v>5709</v>
      </c>
      <c r="B9" s="11">
        <v>0</v>
      </c>
      <c r="C9" s="26"/>
      <c r="D9" t="s">
        <v>10953</v>
      </c>
      <c r="E9" s="11">
        <v>0</v>
      </c>
      <c r="G9" t="s">
        <v>16047</v>
      </c>
      <c r="H9" s="11">
        <v>12</v>
      </c>
    </row>
    <row r="10" spans="1:15" x14ac:dyDescent="0.25">
      <c r="A10" t="s">
        <v>5708</v>
      </c>
      <c r="B10" s="11">
        <v>0</v>
      </c>
      <c r="C10" s="26"/>
      <c r="D10" t="s">
        <v>10959</v>
      </c>
      <c r="E10" s="11">
        <v>0</v>
      </c>
      <c r="G10" t="s">
        <v>16053</v>
      </c>
      <c r="H10" s="11">
        <v>260</v>
      </c>
      <c r="J10" t="s">
        <v>16064</v>
      </c>
      <c r="K10" s="32">
        <f>SUM(MYRANKS_H[$ACTUAL])</f>
        <v>0</v>
      </c>
    </row>
    <row r="11" spans="1:15" x14ac:dyDescent="0.25">
      <c r="A11" t="s">
        <v>5707</v>
      </c>
      <c r="B11" s="11">
        <v>0</v>
      </c>
      <c r="C11" s="26"/>
      <c r="D11" t="s">
        <v>10958</v>
      </c>
      <c r="E11" s="11">
        <v>0</v>
      </c>
      <c r="G11" t="s">
        <v>16048</v>
      </c>
      <c r="H11" s="32">
        <f xml:space="preserve"> H9 * H10</f>
        <v>3120</v>
      </c>
      <c r="J11" t="s">
        <v>16065</v>
      </c>
      <c r="K11" s="32">
        <f>SUM(MYRANKS_P[$ACTUAL])</f>
        <v>0</v>
      </c>
    </row>
    <row r="12" spans="1:15" x14ac:dyDescent="0.25">
      <c r="A12" t="s">
        <v>5701</v>
      </c>
      <c r="B12" s="11">
        <v>0</v>
      </c>
      <c r="C12" s="26"/>
      <c r="D12" t="s">
        <v>16035</v>
      </c>
      <c r="E12" s="11">
        <v>0</v>
      </c>
    </row>
    <row r="13" spans="1:15" x14ac:dyDescent="0.25">
      <c r="A13" t="s">
        <v>5699</v>
      </c>
      <c r="B13" s="11">
        <v>0</v>
      </c>
      <c r="C13" s="26"/>
      <c r="D13" t="s">
        <v>5701</v>
      </c>
      <c r="E13" s="11">
        <v>0</v>
      </c>
      <c r="G13" t="s">
        <v>16049</v>
      </c>
      <c r="H13" s="11">
        <v>14</v>
      </c>
      <c r="J13" t="s">
        <v>16071</v>
      </c>
      <c r="K13" s="28">
        <f>COUNTIFS(MYRANKS_H[$ACTUAL],"&gt;0",MYRANKS_H[RANK],"&gt;"&amp;TOTAL_HITTERS_DRAFTED)</f>
        <v>0</v>
      </c>
    </row>
    <row r="14" spans="1:15" x14ac:dyDescent="0.25">
      <c r="A14" t="s">
        <v>5700</v>
      </c>
      <c r="B14" s="11">
        <v>0</v>
      </c>
      <c r="C14" s="26"/>
      <c r="D14" t="s">
        <v>16036</v>
      </c>
      <c r="E14" s="11">
        <v>0</v>
      </c>
      <c r="G14" t="s">
        <v>16050</v>
      </c>
      <c r="H14" s="11">
        <v>9</v>
      </c>
      <c r="J14" t="s">
        <v>16072</v>
      </c>
      <c r="K14" s="28">
        <f>COUNTIFS(MYRANKS_P[$ACTUAL],"&gt;0",MYRANKS_P[RANK],"&gt;"&amp;TOTAL_PITCHERS_DRAFTED)</f>
        <v>0</v>
      </c>
    </row>
    <row r="15" spans="1:15" x14ac:dyDescent="0.25">
      <c r="A15" t="s">
        <v>5706</v>
      </c>
      <c r="B15" s="11">
        <v>0</v>
      </c>
      <c r="C15" s="26"/>
      <c r="D15" t="s">
        <v>10954</v>
      </c>
      <c r="E15" s="11">
        <v>0</v>
      </c>
    </row>
    <row r="16" spans="1:15" x14ac:dyDescent="0.25">
      <c r="A16" t="s">
        <v>5705</v>
      </c>
      <c r="B16" s="11">
        <v>0</v>
      </c>
      <c r="D16" t="s">
        <v>16037</v>
      </c>
      <c r="E16" s="11">
        <v>0</v>
      </c>
      <c r="G16" t="s">
        <v>16051</v>
      </c>
      <c r="H16" s="28">
        <f>H9*H13</f>
        <v>168</v>
      </c>
      <c r="J16" t="s">
        <v>16066</v>
      </c>
      <c r="K16" s="28">
        <f>TOTAL_HITTERS_DRAFTED-COUNT(MYRANKS_H[$ACTUAL])</f>
        <v>168</v>
      </c>
    </row>
    <row r="17" spans="1:11" x14ac:dyDescent="0.25">
      <c r="A17" t="s">
        <v>5704</v>
      </c>
      <c r="B17" s="11">
        <v>0</v>
      </c>
      <c r="D17" t="s">
        <v>16038</v>
      </c>
      <c r="E17" s="11">
        <v>0</v>
      </c>
      <c r="G17" t="s">
        <v>16052</v>
      </c>
      <c r="H17" s="28">
        <f>H9*H14</f>
        <v>108</v>
      </c>
      <c r="J17" t="s">
        <v>16067</v>
      </c>
      <c r="K17" s="28">
        <f>TOTAL_PITCHERS_DRAFTED-COUNT(MYRANKS_P[$ACTUAL])</f>
        <v>108</v>
      </c>
    </row>
    <row r="18" spans="1:11" x14ac:dyDescent="0.25">
      <c r="A18" t="s">
        <v>5703</v>
      </c>
      <c r="B18" s="11">
        <v>0</v>
      </c>
      <c r="D18" t="s">
        <v>10952</v>
      </c>
      <c r="E18" s="11">
        <v>0</v>
      </c>
    </row>
    <row r="19" spans="1:11" x14ac:dyDescent="0.25">
      <c r="A19" t="s">
        <v>5702</v>
      </c>
      <c r="B19" s="11">
        <v>0</v>
      </c>
      <c r="G19" t="s">
        <v>16056</v>
      </c>
      <c r="H19" s="31">
        <f>SUM(MYRANKS_H[USEFUL PTS])</f>
        <v>0</v>
      </c>
      <c r="J19" t="s">
        <v>16074</v>
      </c>
      <c r="K19" s="31">
        <f>SUM(MYRANKS_H[REMAIN PTS OVER REPL])</f>
        <v>0</v>
      </c>
    </row>
    <row r="20" spans="1:11" x14ac:dyDescent="0.25">
      <c r="A20" t="s">
        <v>5698</v>
      </c>
      <c r="B20" s="11">
        <v>0</v>
      </c>
      <c r="G20" t="s">
        <v>16057</v>
      </c>
      <c r="H20" s="31">
        <f>SUM(MYRANKS_P[USEFUL PTS])</f>
        <v>0</v>
      </c>
      <c r="J20" t="s">
        <v>16075</v>
      </c>
      <c r="K20" s="31">
        <f>SUM(MYRANKS_P[REMAIN PTS OVER REPL])</f>
        <v>0</v>
      </c>
    </row>
    <row r="21" spans="1:11" x14ac:dyDescent="0.25">
      <c r="A21" t="s">
        <v>5697</v>
      </c>
      <c r="B21" s="11">
        <v>0</v>
      </c>
      <c r="G21" t="s">
        <v>16058</v>
      </c>
      <c r="H21" s="31">
        <f>H19+H20</f>
        <v>0</v>
      </c>
      <c r="J21" t="s">
        <v>16070</v>
      </c>
      <c r="K21" s="39">
        <f>K19+K20</f>
        <v>0</v>
      </c>
    </row>
    <row r="23" spans="1:11" x14ac:dyDescent="0.25">
      <c r="G23" t="s">
        <v>16059</v>
      </c>
      <c r="H23" s="32">
        <f>LEAGUE_BUDGET-TOTAL_HITTERS_DRAFTED-TOTAL_PITCHERS_DRAFTED</f>
        <v>2844</v>
      </c>
      <c r="J23" t="s">
        <v>16068</v>
      </c>
      <c r="K23" s="32">
        <f>LEAGUE_BUDGET-VALUE_OF_DRAFTED_HITTERS-VALUE_OF_DRAFTED_PITCHERS-REMAINING_HITTERS_TO_DRAFT-REMAINING_PITCHERS_TO_DRAFT</f>
        <v>2844</v>
      </c>
    </row>
    <row r="24" spans="1:11" x14ac:dyDescent="0.25">
      <c r="G24" t="s">
        <v>16060</v>
      </c>
      <c r="H24" s="33">
        <f>IFERROR(H23/H21,0)</f>
        <v>0</v>
      </c>
      <c r="J24" t="s">
        <v>16069</v>
      </c>
      <c r="K24" s="33">
        <f>IFERROR(K23/K21,0)</f>
        <v>0</v>
      </c>
    </row>
    <row r="25" spans="1:11" x14ac:dyDescent="0.25">
      <c r="B25" s="69" t="s">
        <v>16043</v>
      </c>
      <c r="C25" s="69"/>
      <c r="D25" s="69"/>
    </row>
    <row r="26" spans="1:11" ht="42.75" customHeight="1" x14ac:dyDescent="0.25">
      <c r="B26" s="41" t="s">
        <v>10967</v>
      </c>
      <c r="C26" s="41" t="s">
        <v>16076</v>
      </c>
      <c r="D26" s="41" t="s">
        <v>16044</v>
      </c>
    </row>
    <row r="27" spans="1:11" x14ac:dyDescent="0.25">
      <c r="B27" t="s">
        <v>11110</v>
      </c>
      <c r="C27" t="s">
        <v>16085</v>
      </c>
      <c r="D27" s="42">
        <f>IFERROR(VLOOKUP(REPLACEMENT_LEVEL[[#This Row],[REPLACEMENT LEVEL PLAYER]],MYRANKS_H[[#All],[FULLNAME]:[PROJ PTS]],20,FALSE),0)</f>
        <v>0</v>
      </c>
    </row>
    <row r="28" spans="1:11" x14ac:dyDescent="0.25">
      <c r="B28" t="s">
        <v>11003</v>
      </c>
      <c r="C28" t="s">
        <v>16086</v>
      </c>
      <c r="D28" s="42">
        <f>IFERROR(VLOOKUP(REPLACEMENT_LEVEL[[#This Row],[REPLACEMENT LEVEL PLAYER]],MYRANKS_H[[#All],[FULLNAME]:[PROJ PTS]],20,FALSE),0)</f>
        <v>0</v>
      </c>
    </row>
    <row r="29" spans="1:11" x14ac:dyDescent="0.25">
      <c r="B29" t="s">
        <v>5706</v>
      </c>
      <c r="C29" t="s">
        <v>16087</v>
      </c>
      <c r="D29" s="42">
        <f>IFERROR(VLOOKUP(REPLACEMENT_LEVEL[[#This Row],[REPLACEMENT LEVEL PLAYER]],MYRANKS_H[[#All],[FULLNAME]:[PROJ PTS]],20,FALSE),0)</f>
        <v>0</v>
      </c>
    </row>
    <row r="30" spans="1:11" x14ac:dyDescent="0.25">
      <c r="B30" t="s">
        <v>11097</v>
      </c>
      <c r="C30" t="s">
        <v>16089</v>
      </c>
      <c r="D30" s="42">
        <f>IFERROR(VLOOKUP(REPLACEMENT_LEVEL[[#This Row],[REPLACEMENT LEVEL PLAYER]],MYRANKS_H[[#All],[FULLNAME]:[PROJ PTS]],20,FALSE),0)</f>
        <v>0</v>
      </c>
    </row>
    <row r="31" spans="1:11" x14ac:dyDescent="0.25">
      <c r="B31" t="s">
        <v>5705</v>
      </c>
      <c r="C31" t="s">
        <v>16088</v>
      </c>
      <c r="D31" s="42">
        <f>IFERROR(VLOOKUP(REPLACEMENT_LEVEL[[#This Row],[REPLACEMENT LEVEL PLAYER]],MYRANKS_H[[#All],[FULLNAME]:[PROJ PTS]],20,FALSE),0)</f>
        <v>0</v>
      </c>
    </row>
    <row r="32" spans="1:11" x14ac:dyDescent="0.25">
      <c r="B32" t="s">
        <v>10998</v>
      </c>
      <c r="C32" t="s">
        <v>16090</v>
      </c>
      <c r="D32" s="42">
        <f>IFERROR(VLOOKUP(REPLACEMENT_LEVEL[[#This Row],[REPLACEMENT LEVEL PLAYER]],MYRANKS_H[[#All],[FULLNAME]:[PROJ PTS]],20,FALSE),0)</f>
        <v>0</v>
      </c>
    </row>
    <row r="33" spans="2:4" x14ac:dyDescent="0.25">
      <c r="B33" t="s">
        <v>12676</v>
      </c>
      <c r="C33" t="s">
        <v>16344</v>
      </c>
      <c r="D33" s="42">
        <f>MAX(D27:D32)</f>
        <v>0</v>
      </c>
    </row>
    <row r="34" spans="2:4" x14ac:dyDescent="0.25">
      <c r="B34" t="s">
        <v>10988</v>
      </c>
      <c r="C34" t="s">
        <v>16092</v>
      </c>
      <c r="D34" s="42">
        <f>IFERROR(VLOOKUP(REPLACEMENT_LEVEL[[#This Row],[REPLACEMENT LEVEL PLAYER]],MYRANKS_P[[#All],[FULLNAME]:[PROJ PTS]],16,FALSE),0)</f>
        <v>0</v>
      </c>
    </row>
    <row r="35" spans="2:4" x14ac:dyDescent="0.25">
      <c r="C35"/>
    </row>
    <row r="36" spans="2:4" x14ac:dyDescent="0.25">
      <c r="C36"/>
    </row>
  </sheetData>
  <mergeCells count="4">
    <mergeCell ref="A8:B8"/>
    <mergeCell ref="D8:E8"/>
    <mergeCell ref="B5:C5"/>
    <mergeCell ref="B25:D25"/>
  </mergeCells>
  <dataValidations count="7">
    <dataValidation type="list" allowBlank="1" showInputMessage="1" showErrorMessage="1" sqref="C27">
      <formula1>CATCHERLIST</formula1>
    </dataValidation>
    <dataValidation type="list" allowBlank="1" showInputMessage="1" showErrorMessage="1" sqref="C28">
      <formula1>FIRSTBASELIST</formula1>
    </dataValidation>
    <dataValidation type="list" allowBlank="1" showInputMessage="1" showErrorMessage="1" sqref="C29">
      <formula1>SECONDBASELIST</formula1>
    </dataValidation>
    <dataValidation type="list" allowBlank="1" showInputMessage="1" showErrorMessage="1" sqref="C30">
      <formula1>SHORTSTOPLIST</formula1>
    </dataValidation>
    <dataValidation type="list" allowBlank="1" showInputMessage="1" showErrorMessage="1" sqref="C31">
      <formula1>THIRDBASELIST</formula1>
    </dataValidation>
    <dataValidation type="list" allowBlank="1" showInputMessage="1" showErrorMessage="1" sqref="C32">
      <formula1>OUTFIELDLIST</formula1>
    </dataValidation>
    <dataValidation type="list" allowBlank="1" showInputMessage="1" showErrorMessage="1" sqref="C34">
      <formula1>PITCHERLIST</formula1>
    </dataValidation>
  </dataValidations>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849"/>
  <sheetViews>
    <sheetView zoomScale="90" zoomScaleNormal="90" workbookViewId="0">
      <pane xSplit="6" ySplit="1" topLeftCell="G2" activePane="bottomRight" state="frozen"/>
      <selection pane="topRight" activeCell="G1" sqref="G1"/>
      <selection pane="bottomLeft" activeCell="A2" sqref="A2"/>
      <selection pane="bottomRight" activeCell="W2" sqref="W2"/>
    </sheetView>
  </sheetViews>
  <sheetFormatPr defaultRowHeight="15" x14ac:dyDescent="0.25"/>
  <cols>
    <col min="1" max="1" width="11.42578125" style="12" customWidth="1"/>
    <col min="2" max="3" width="9.140625" style="12"/>
    <col min="4" max="4" width="20.42578125" style="12" hidden="1" customWidth="1"/>
    <col min="5" max="6" width="9.140625" style="12"/>
    <col min="7" max="7" width="16.28515625" style="12" customWidth="1"/>
    <col min="8" max="8" width="6.42578125" style="22" customWidth="1"/>
    <col min="9" max="9" width="6.5703125" style="22" customWidth="1"/>
    <col min="10" max="10" width="5.5703125" style="22" customWidth="1"/>
    <col min="11" max="12" width="6.42578125" style="22" customWidth="1"/>
    <col min="13" max="13" width="6.7109375" style="22" customWidth="1"/>
    <col min="14" max="14" width="6.42578125" style="22" customWidth="1"/>
    <col min="15" max="15" width="7.140625" style="22" customWidth="1"/>
    <col min="16" max="16" width="6.5703125" style="22" customWidth="1"/>
    <col min="17" max="17" width="7.85546875" style="22" customWidth="1"/>
    <col min="18" max="18" width="6.5703125" style="22" customWidth="1"/>
    <col min="19" max="19" width="6.42578125" style="22" customWidth="1"/>
    <col min="20" max="20" width="9.42578125" style="18" customWidth="1"/>
    <col min="21" max="21" width="9.28515625" style="18" customWidth="1"/>
    <col min="22" max="22" width="8.85546875" style="18" customWidth="1"/>
    <col min="23" max="23" width="12.28515625" style="22" bestFit="1" customWidth="1"/>
    <col min="24" max="24" width="14.140625" style="22" bestFit="1" customWidth="1"/>
    <col min="25" max="25" width="21.28515625" style="22" bestFit="1" customWidth="1"/>
    <col min="26" max="26" width="12.7109375" style="12" customWidth="1"/>
    <col min="27" max="27" width="14.85546875" style="12" hidden="1" customWidth="1"/>
    <col min="28" max="28" width="13.5703125" style="36" customWidth="1"/>
    <col min="29" max="29" width="12" style="12" customWidth="1"/>
    <col min="30" max="30" width="24.42578125" style="12" bestFit="1" customWidth="1"/>
    <col min="31" max="31" width="12.42578125" style="36" bestFit="1" customWidth="1"/>
    <col min="32" max="16384" width="9.140625" style="12"/>
  </cols>
  <sheetData>
    <row r="1" spans="1:31" x14ac:dyDescent="0.25">
      <c r="A1" s="12" t="s">
        <v>16039</v>
      </c>
      <c r="B1" s="12" t="s">
        <v>16040</v>
      </c>
      <c r="C1" s="12" t="s">
        <v>16041</v>
      </c>
      <c r="D1" s="12" t="s">
        <v>16093</v>
      </c>
      <c r="E1" s="12" t="s">
        <v>10965</v>
      </c>
      <c r="F1" s="12" t="s">
        <v>10967</v>
      </c>
      <c r="G1" s="12" t="s">
        <v>10968</v>
      </c>
      <c r="H1" s="22" t="s">
        <v>5709</v>
      </c>
      <c r="I1" s="22" t="s">
        <v>5708</v>
      </c>
      <c r="J1" s="22" t="s">
        <v>5707</v>
      </c>
      <c r="K1" s="22" t="s">
        <v>5706</v>
      </c>
      <c r="L1" s="22" t="s">
        <v>5705</v>
      </c>
      <c r="M1" s="22" t="s">
        <v>5704</v>
      </c>
      <c r="N1" s="22" t="s">
        <v>5703</v>
      </c>
      <c r="O1" s="22" t="s">
        <v>5702</v>
      </c>
      <c r="P1" s="22" t="s">
        <v>5701</v>
      </c>
      <c r="Q1" s="22" t="s">
        <v>5699</v>
      </c>
      <c r="R1" s="22" t="s">
        <v>5700</v>
      </c>
      <c r="S1" s="22" t="s">
        <v>5698</v>
      </c>
      <c r="T1" s="18" t="s">
        <v>5696</v>
      </c>
      <c r="U1" s="18" t="s">
        <v>5695</v>
      </c>
      <c r="V1" s="18" t="s">
        <v>5694</v>
      </c>
      <c r="W1" s="22" t="s">
        <v>16042</v>
      </c>
      <c r="X1" s="22" t="s">
        <v>16045</v>
      </c>
      <c r="Y1" s="22" t="s">
        <v>16046</v>
      </c>
      <c r="Z1" s="37" t="s">
        <v>16054</v>
      </c>
      <c r="AA1" s="37" t="s">
        <v>16055</v>
      </c>
      <c r="AB1" s="38" t="s">
        <v>16061</v>
      </c>
      <c r="AC1" s="38" t="s">
        <v>16062</v>
      </c>
      <c r="AD1" s="37" t="s">
        <v>16073</v>
      </c>
      <c r="AE1" s="38" t="s">
        <v>16063</v>
      </c>
    </row>
    <row r="2" spans="1:31" ht="15" customHeight="1" x14ac:dyDescent="0.25">
      <c r="A2" s="64" t="s">
        <v>15391</v>
      </c>
      <c r="B2" s="14" t="str">
        <f>VLOOKUP(MYRANKS_H[[#This Row],[PLAYERID]],PLAYERIDMAP2[],COLUMN(PLAYERIDMAP2[LASTNAME]),FALSE)</f>
        <v>Stanton</v>
      </c>
      <c r="C2" s="14" t="str">
        <f>VLOOKUP(MYRANKS_H[[#This Row],[PLAYERID]],PLAYERIDMAP2[],COLUMN(PLAYERIDMAP2[FIRSTNAME]),FALSE)</f>
        <v>Giancarlo</v>
      </c>
      <c r="D2" s="14" t="str">
        <f>MYRANKS_H[[#This Row],[FNAME]]&amp;" "&amp;MYRANKS_H[[#This Row],[LNAME]]</f>
        <v>Giancarlo Stanton</v>
      </c>
      <c r="E2" s="14" t="str">
        <f>VLOOKUP(MYRANKS_H[[#This Row],[PLAYERID]],PLAYERIDMAP2[],COLUMN(PLAYERIDMAP2[TEAM]),FALSE)</f>
        <v>MIA</v>
      </c>
      <c r="F2" s="14" t="str">
        <f>VLOOKUP(MYRANKS_H[[#This Row],[PLAYERID]],PLAYERIDMAP2[],COLUMN(PLAYERIDMAP2[POS]),FALSE)</f>
        <v>OF</v>
      </c>
      <c r="G2" s="14">
        <f>IFERROR(VALUE(VLOOKUP(MYRANKS_H[[#This Row],[PLAYERID]],PLAYERIDMAP2[],COLUMN(PLAYERIDMAP2[IDFANGRAPHS]),FALSE)),VLOOKUP(MYRANKS_H[[#This Row],[PLAYERID]],PLAYERIDMAP2[],COLUMN(PLAYERIDMAP2[IDFANGRAPHS]),FALSE))</f>
        <v>4949</v>
      </c>
      <c r="H2" s="56">
        <f>IFERROR(VLOOKUP(MYRANKS_H[[#This Row],[IDFANGRAPHS]],STEAMER_H[],COLUMN(STEAMER_H[PA]),FALSE),0)</f>
        <v>647</v>
      </c>
      <c r="I2" s="56">
        <f>IFERROR(VLOOKUP(MYRANKS_H[[#This Row],[IDFANGRAPHS]],STEAMER_H[],COLUMN(STEAMER_H[AB]),FALSE),0)</f>
        <v>554</v>
      </c>
      <c r="J2" s="56">
        <f>IFERROR(VLOOKUP(MYRANKS_H[[#This Row],[IDFANGRAPHS]],STEAMER_H[],COLUMN(STEAMER_H[H]),FALSE),0)</f>
        <v>154</v>
      </c>
      <c r="K2" s="56">
        <f>IFERROR(VLOOKUP(MYRANKS_H[[#This Row],[IDFANGRAPHS]],STEAMER_H[],COLUMN(STEAMER_H[2B]),FALSE),0)</f>
        <v>31</v>
      </c>
      <c r="L2" s="56">
        <f>IFERROR(VLOOKUP(MYRANKS_H[[#This Row],[IDFANGRAPHS]],STEAMER_H[],COLUMN(STEAMER_H[3B]),FALSE),0)</f>
        <v>2</v>
      </c>
      <c r="M2" s="56">
        <f>IFERROR(VLOOKUP(MYRANKS_H[[#This Row],[IDFANGRAPHS]],STEAMER_H[],COLUMN(STEAMER_H[HR]),FALSE),0)</f>
        <v>44</v>
      </c>
      <c r="N2" s="56">
        <f>IFERROR(VLOOKUP(MYRANKS_H[[#This Row],[IDFANGRAPHS]],STEAMER_H[],COLUMN(STEAMER_H[R]),FALSE),0)</f>
        <v>98</v>
      </c>
      <c r="O2" s="56">
        <f>IFERROR(VLOOKUP(MYRANKS_H[[#This Row],[IDFANGRAPHS]],STEAMER_H[],COLUMN(STEAMER_H[RBI]),FALSE),0)</f>
        <v>110</v>
      </c>
      <c r="P2" s="56">
        <f>IFERROR(VLOOKUP(MYRANKS_H[[#This Row],[IDFANGRAPHS]],STEAMER_H[],COLUMN(STEAMER_H[BB]),FALSE),0)</f>
        <v>82</v>
      </c>
      <c r="Q2" s="56">
        <f>IFERROR(VLOOKUP(MYRANKS_H[[#This Row],[IDFANGRAPHS]],STEAMER_H[],COLUMN(STEAMER_H[HBP]),FALSE),0)</f>
        <v>5</v>
      </c>
      <c r="R2" s="56">
        <f>IFERROR(VLOOKUP(MYRANKS_H[[#This Row],[IDFANGRAPHS]],STEAMER_H[],COLUMN(STEAMER_H[SO]),FALSE),0)</f>
        <v>174</v>
      </c>
      <c r="S2" s="56">
        <f>IFERROR(VLOOKUP(MYRANKS_H[[#This Row],[IDFANGRAPHS]],STEAMER_H[],COLUMN(STEAMER_H[SB]),FALSE),0)</f>
        <v>8</v>
      </c>
      <c r="T2" s="57">
        <f>IFERROR(MYRANKS_H[[#This Row],[H]]/MYRANKS_H[[#This Row],[AB]],0)</f>
        <v>0.27797833935018051</v>
      </c>
      <c r="U2" s="57">
        <f>IFERROR((MYRANKS_H[[#This Row],[H]]+MYRANKS_H[[#This Row],[BB]]+MYRANKS_H[[#This Row],[HBP]])/(MYRANKS_H[[#This Row],[AB]]+MYRANKS_H[[#This Row],[BB]]+MYRANKS_H[[#This Row],[HBP]]),0)</f>
        <v>0.37597503900156004</v>
      </c>
      <c r="V2" s="57">
        <f>IFERROR((MYRANKS_H[[#This Row],[H]]+MYRANKS_H[[#This Row],[2B]]+2*MYRANKS_H[[#This Row],[3B]]+3*MYRANKS_H[[#This Row],[HR]])/MYRANKS_H[[#This Row],[AB]],0)</f>
        <v>0.57942238267148016</v>
      </c>
      <c r="W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 s="56">
        <f>VLOOKUP(MYRANKS_H[[#This Row],[POS]],REPLACEMENT_LEVEL[],3,FALSE)</f>
        <v>0</v>
      </c>
      <c r="Y2" s="56">
        <f>MYRANKS_H[[#This Row],[PROJ PTS]]-MYRANKS_H[[#This Row],[REPL LEVEL]]</f>
        <v>0</v>
      </c>
      <c r="Z2" s="56">
        <f>RANK(MYRANKS_H[[#This Row],[POINTS OVER REPL]],MYRANKS_H[POINTS OVER REPL])</f>
        <v>1</v>
      </c>
      <c r="AA2" s="56">
        <f>IF(MYRANKS_H[[#This Row],[RANK]]&lt;=TOTAL_HITTERS_DRAFTED,MYRANKS_H[[#This Row],[POINTS OVER REPL]],0)</f>
        <v>0</v>
      </c>
      <c r="AB2" s="58">
        <f>MYRANKS_H[[#This Row],[POINTS OVER REPL]]*DOLLAR_VALUE_PER_POINT+1</f>
        <v>1</v>
      </c>
      <c r="AC2" s="56"/>
      <c r="AD2" s="56">
        <f>IF(AND(MYRANKS_H[[#This Row],[RANK]]&lt;=(TOTAL_HITTERS_DRAFTED-HITTERS_BELOW_REPL_DRAFTED),MYRANKS_H[[#This Row],[$ACTUAL]]=""),MYRANKS_H[[#This Row],[POINTS OVER REPL]],0)</f>
        <v>0</v>
      </c>
      <c r="AE2" s="59">
        <f>IF(MYRANKS_H[[#This Row],[$ACTUAL]]="",MYRANKS_H[[#This Row],[POINTS OVER REPL]]*REMAINING_DOLLAR_VALUE_PER_POINT+1,0)</f>
        <v>1</v>
      </c>
    </row>
    <row r="3" spans="1:31" ht="15" customHeight="1" x14ac:dyDescent="0.25">
      <c r="A3" s="2" t="s">
        <v>11001</v>
      </c>
      <c r="B3" s="14" t="str">
        <f>VLOOKUP(MYRANKS_H[[#This Row],[PLAYERID]],PLAYERIDMAP2[],COLUMN(PLAYERIDMAP2[LASTNAME]),FALSE)</f>
        <v>Abreu</v>
      </c>
      <c r="C3" s="14" t="str">
        <f>VLOOKUP(MYRANKS_H[[#This Row],[PLAYERID]],PLAYERIDMAP2[],COLUMN(PLAYERIDMAP2[FIRSTNAME]),FALSE)</f>
        <v>Jose</v>
      </c>
      <c r="D3" s="14" t="str">
        <f>MYRANKS_H[[#This Row],[FNAME]]&amp;" "&amp;MYRANKS_H[[#This Row],[LNAME]]</f>
        <v>Jose Abreu</v>
      </c>
      <c r="E3" s="14" t="str">
        <f>VLOOKUP(MYRANKS_H[[#This Row],[PLAYERID]],PLAYERIDMAP2[],COLUMN(PLAYERIDMAP2[TEAM]),FALSE)</f>
        <v>CHW</v>
      </c>
      <c r="F3" s="14" t="str">
        <f>VLOOKUP(MYRANKS_H[[#This Row],[PLAYERID]],PLAYERIDMAP2[],COLUMN(PLAYERIDMAP2[POS]),FALSE)</f>
        <v>1B</v>
      </c>
      <c r="G3" s="14">
        <f>IFERROR(VALUE(VLOOKUP(MYRANKS_H[[#This Row],[PLAYERID]],PLAYERIDMAP2[],COLUMN(PLAYERIDMAP2[IDFANGRAPHS]),FALSE)),VLOOKUP(MYRANKS_H[[#This Row],[PLAYERID]],PLAYERIDMAP2[],COLUMN(PLAYERIDMAP2[IDFANGRAPHS]),FALSE))</f>
        <v>15676</v>
      </c>
      <c r="H3" s="56">
        <f>IFERROR(VLOOKUP(MYRANKS_H[[#This Row],[IDFANGRAPHS]],STEAMER_H[],COLUMN(STEAMER_H[PA]),FALSE),0)</f>
        <v>660</v>
      </c>
      <c r="I3" s="56">
        <f>IFERROR(VLOOKUP(MYRANKS_H[[#This Row],[IDFANGRAPHS]],STEAMER_H[],COLUMN(STEAMER_H[AB]),FALSE),0)</f>
        <v>592</v>
      </c>
      <c r="J3" s="56">
        <f>IFERROR(VLOOKUP(MYRANKS_H[[#This Row],[IDFANGRAPHS]],STEAMER_H[],COLUMN(STEAMER_H[H]),FALSE),0)</f>
        <v>169</v>
      </c>
      <c r="K3" s="56">
        <f>IFERROR(VLOOKUP(MYRANKS_H[[#This Row],[IDFANGRAPHS]],STEAMER_H[],COLUMN(STEAMER_H[2B]),FALSE),0)</f>
        <v>30</v>
      </c>
      <c r="L3" s="56">
        <f>IFERROR(VLOOKUP(MYRANKS_H[[#This Row],[IDFANGRAPHS]],STEAMER_H[],COLUMN(STEAMER_H[3B]),FALSE),0)</f>
        <v>2</v>
      </c>
      <c r="M3" s="56">
        <f>IFERROR(VLOOKUP(MYRANKS_H[[#This Row],[IDFANGRAPHS]],STEAMER_H[],COLUMN(STEAMER_H[HR]),FALSE),0)</f>
        <v>35</v>
      </c>
      <c r="N3" s="56">
        <f>IFERROR(VLOOKUP(MYRANKS_H[[#This Row],[IDFANGRAPHS]],STEAMER_H[],COLUMN(STEAMER_H[R]),FALSE),0)</f>
        <v>91</v>
      </c>
      <c r="O3" s="56">
        <f>IFERROR(VLOOKUP(MYRANKS_H[[#This Row],[IDFANGRAPHS]],STEAMER_H[],COLUMN(STEAMER_H[RBI]),FALSE),0)</f>
        <v>103</v>
      </c>
      <c r="P3" s="56">
        <f>IFERROR(VLOOKUP(MYRANKS_H[[#This Row],[IDFANGRAPHS]],STEAMER_H[],COLUMN(STEAMER_H[BB]),FALSE),0)</f>
        <v>51</v>
      </c>
      <c r="Q3" s="56">
        <f>IFERROR(VLOOKUP(MYRANKS_H[[#This Row],[IDFANGRAPHS]],STEAMER_H[],COLUMN(STEAMER_H[HBP]),FALSE),0)</f>
        <v>11</v>
      </c>
      <c r="R3" s="56">
        <f>IFERROR(VLOOKUP(MYRANKS_H[[#This Row],[IDFANGRAPHS]],STEAMER_H[],COLUMN(STEAMER_H[SO]),FALSE),0)</f>
        <v>139</v>
      </c>
      <c r="S3" s="56">
        <f>IFERROR(VLOOKUP(MYRANKS_H[[#This Row],[IDFANGRAPHS]],STEAMER_H[],COLUMN(STEAMER_H[SB]),FALSE),0)</f>
        <v>2</v>
      </c>
      <c r="T3" s="19">
        <f>IFERROR(MYRANKS_H[[#This Row],[H]]/MYRANKS_H[[#This Row],[AB]],0)</f>
        <v>0.28547297297297297</v>
      </c>
      <c r="U3" s="19">
        <f>IFERROR((MYRANKS_H[[#This Row],[H]]+MYRANKS_H[[#This Row],[BB]]+MYRANKS_H[[#This Row],[HBP]])/(MYRANKS_H[[#This Row],[AB]]+MYRANKS_H[[#This Row],[BB]]+MYRANKS_H[[#This Row],[HBP]]),0)</f>
        <v>0.35321100917431192</v>
      </c>
      <c r="V3" s="19">
        <f>IFERROR((MYRANKS_H[[#This Row],[H]]+MYRANKS_H[[#This Row],[2B]]+2*MYRANKS_H[[#This Row],[3B]]+3*MYRANKS_H[[#This Row],[HR]])/MYRANKS_H[[#This Row],[AB]],0)</f>
        <v>0.52027027027027029</v>
      </c>
      <c r="W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 s="27">
        <f>VLOOKUP(MYRANKS_H[[#This Row],[POS]],REPLACEMENT_LEVEL[],3,FALSE)</f>
        <v>0</v>
      </c>
      <c r="Y3" s="27">
        <f>MYRANKS_H[[#This Row],[PROJ PTS]]-MYRANKS_H[[#This Row],[REPL LEVEL]]</f>
        <v>0</v>
      </c>
      <c r="Z3" s="27">
        <f>RANK(MYRANKS_H[[#This Row],[POINTS OVER REPL]],MYRANKS_H[POINTS OVER REPL])</f>
        <v>1</v>
      </c>
      <c r="AA3" s="29">
        <f>IF(MYRANKS_H[[#This Row],[RANK]]&lt;=TOTAL_HITTERS_DRAFTED,MYRANKS_H[[#This Row],[POINTS OVER REPL]],0)</f>
        <v>0</v>
      </c>
      <c r="AB3" s="35">
        <f>MYRANKS_H[[#This Row],[POINTS OVER REPL]]*DOLLAR_VALUE_PER_POINT+1</f>
        <v>1</v>
      </c>
      <c r="AC3" s="35"/>
      <c r="AD3" s="29">
        <f>IF(AND(MYRANKS_H[[#This Row],[RANK]]&lt;=(TOTAL_HITTERS_DRAFTED-HITTERS_BELOW_REPL_DRAFTED),MYRANKS_H[[#This Row],[$ACTUAL]]=""),MYRANKS_H[[#This Row],[POINTS OVER REPL]],0)</f>
        <v>0</v>
      </c>
      <c r="AE3" s="35">
        <f>IF(MYRANKS_H[[#This Row],[$ACTUAL]]="",MYRANKS_H[[#This Row],[POINTS OVER REPL]]*REMAINING_DOLLAR_VALUE_PER_POINT+1,0)</f>
        <v>1</v>
      </c>
    </row>
    <row r="4" spans="1:31" ht="15" customHeight="1" x14ac:dyDescent="0.25">
      <c r="A4" s="2" t="s">
        <v>11297</v>
      </c>
      <c r="B4" s="14" t="str">
        <f>VLOOKUP(MYRANKS_H[[#This Row],[PLAYERID]],PLAYERIDMAP2[],COLUMN(PLAYERIDMAP2[LASTNAME]),FALSE)</f>
        <v>Bautista</v>
      </c>
      <c r="C4" s="14" t="str">
        <f>VLOOKUP(MYRANKS_H[[#This Row],[PLAYERID]],PLAYERIDMAP2[],COLUMN(PLAYERIDMAP2[FIRSTNAME]),FALSE)</f>
        <v>Jose</v>
      </c>
      <c r="D4" s="14" t="str">
        <f>MYRANKS_H[[#This Row],[FNAME]]&amp;" "&amp;MYRANKS_H[[#This Row],[LNAME]]</f>
        <v>Jose Bautista</v>
      </c>
      <c r="E4" s="14" t="str">
        <f>VLOOKUP(MYRANKS_H[[#This Row],[PLAYERID]],PLAYERIDMAP2[],COLUMN(PLAYERIDMAP2[TEAM]),FALSE)</f>
        <v>TOR</v>
      </c>
      <c r="F4" s="14" t="str">
        <f>VLOOKUP(MYRANKS_H[[#This Row],[PLAYERID]],PLAYERIDMAP2[],COLUMN(PLAYERIDMAP2[POS]),FALSE)</f>
        <v>OF</v>
      </c>
      <c r="G4" s="14">
        <f>IFERROR(VALUE(VLOOKUP(MYRANKS_H[[#This Row],[PLAYERID]],PLAYERIDMAP2[],COLUMN(PLAYERIDMAP2[IDFANGRAPHS]),FALSE)),VLOOKUP(MYRANKS_H[[#This Row],[PLAYERID]],PLAYERIDMAP2[],COLUMN(PLAYERIDMAP2[IDFANGRAPHS]),FALSE))</f>
        <v>1887</v>
      </c>
      <c r="H4" s="56">
        <f>IFERROR(VLOOKUP(MYRANKS_H[[#This Row],[IDFANGRAPHS]],STEAMER_H[],COLUMN(STEAMER_H[PA]),FALSE),0)</f>
        <v>629</v>
      </c>
      <c r="I4" s="56">
        <f>IFERROR(VLOOKUP(MYRANKS_H[[#This Row],[IDFANGRAPHS]],STEAMER_H[],COLUMN(STEAMER_H[AB]),FALSE),0)</f>
        <v>526</v>
      </c>
      <c r="J4" s="56">
        <f>IFERROR(VLOOKUP(MYRANKS_H[[#This Row],[IDFANGRAPHS]],STEAMER_H[],COLUMN(STEAMER_H[H]),FALSE),0)</f>
        <v>135</v>
      </c>
      <c r="K4" s="56">
        <f>IFERROR(VLOOKUP(MYRANKS_H[[#This Row],[IDFANGRAPHS]],STEAMER_H[],COLUMN(STEAMER_H[2B]),FALSE),0)</f>
        <v>24</v>
      </c>
      <c r="L4" s="56">
        <f>IFERROR(VLOOKUP(MYRANKS_H[[#This Row],[IDFANGRAPHS]],STEAMER_H[],COLUMN(STEAMER_H[3B]),FALSE),0)</f>
        <v>2</v>
      </c>
      <c r="M4" s="56">
        <f>IFERROR(VLOOKUP(MYRANKS_H[[#This Row],[IDFANGRAPHS]],STEAMER_H[],COLUMN(STEAMER_H[HR]),FALSE),0)</f>
        <v>33</v>
      </c>
      <c r="N4" s="56">
        <f>IFERROR(VLOOKUP(MYRANKS_H[[#This Row],[IDFANGRAPHS]],STEAMER_H[],COLUMN(STEAMER_H[R]),FALSE),0)</f>
        <v>92</v>
      </c>
      <c r="O4" s="56">
        <f>IFERROR(VLOOKUP(MYRANKS_H[[#This Row],[IDFANGRAPHS]],STEAMER_H[],COLUMN(STEAMER_H[RBI]),FALSE),0)</f>
        <v>95</v>
      </c>
      <c r="P4" s="56">
        <f>IFERROR(VLOOKUP(MYRANKS_H[[#This Row],[IDFANGRAPHS]],STEAMER_H[],COLUMN(STEAMER_H[BB]),FALSE),0)</f>
        <v>91</v>
      </c>
      <c r="Q4" s="56">
        <f>IFERROR(VLOOKUP(MYRANKS_H[[#This Row],[IDFANGRAPHS]],STEAMER_H[],COLUMN(STEAMER_H[HBP]),FALSE),0)</f>
        <v>6</v>
      </c>
      <c r="R4" s="56">
        <f>IFERROR(VLOOKUP(MYRANKS_H[[#This Row],[IDFANGRAPHS]],STEAMER_H[],COLUMN(STEAMER_H[SO]),FALSE),0)</f>
        <v>104</v>
      </c>
      <c r="S4" s="56">
        <f>IFERROR(VLOOKUP(MYRANKS_H[[#This Row],[IDFANGRAPHS]],STEAMER_H[],COLUMN(STEAMER_H[SB]),FALSE),0)</f>
        <v>6</v>
      </c>
      <c r="T4" s="19">
        <f>IFERROR(MYRANKS_H[[#This Row],[H]]/MYRANKS_H[[#This Row],[AB]],0)</f>
        <v>0.25665399239543724</v>
      </c>
      <c r="U4" s="19">
        <f>IFERROR((MYRANKS_H[[#This Row],[H]]+MYRANKS_H[[#This Row],[BB]]+MYRANKS_H[[#This Row],[HBP]])/(MYRANKS_H[[#This Row],[AB]]+MYRANKS_H[[#This Row],[BB]]+MYRANKS_H[[#This Row],[HBP]]),0)</f>
        <v>0.3723916532905297</v>
      </c>
      <c r="V4" s="19">
        <f>IFERROR((MYRANKS_H[[#This Row],[H]]+MYRANKS_H[[#This Row],[2B]]+2*MYRANKS_H[[#This Row],[3B]]+3*MYRANKS_H[[#This Row],[HR]])/MYRANKS_H[[#This Row],[AB]],0)</f>
        <v>0.49809885931558934</v>
      </c>
      <c r="W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 s="27">
        <f>VLOOKUP(MYRANKS_H[[#This Row],[POS]],REPLACEMENT_LEVEL[],3,FALSE)</f>
        <v>0</v>
      </c>
      <c r="Y4" s="27">
        <f>MYRANKS_H[[#This Row],[PROJ PTS]]-MYRANKS_H[[#This Row],[REPL LEVEL]]</f>
        <v>0</v>
      </c>
      <c r="Z4" s="27">
        <f>RANK(MYRANKS_H[[#This Row],[POINTS OVER REPL]],MYRANKS_H[POINTS OVER REPL])</f>
        <v>1</v>
      </c>
      <c r="AA4" s="29">
        <f>IF(MYRANKS_H[[#This Row],[RANK]]&lt;=TOTAL_HITTERS_DRAFTED,MYRANKS_H[[#This Row],[POINTS OVER REPL]],0)</f>
        <v>0</v>
      </c>
      <c r="AB4" s="35">
        <f>MYRANKS_H[[#This Row],[POINTS OVER REPL]]*DOLLAR_VALUE_PER_POINT+1</f>
        <v>1</v>
      </c>
      <c r="AC4" s="35"/>
      <c r="AD4" s="29">
        <f>IF(AND(MYRANKS_H[[#This Row],[RANK]]&lt;=(TOTAL_HITTERS_DRAFTED-HITTERS_BELOW_REPL_DRAFTED),MYRANKS_H[[#This Row],[$ACTUAL]]=""),MYRANKS_H[[#This Row],[POINTS OVER REPL]],0)</f>
        <v>0</v>
      </c>
      <c r="AE4" s="35">
        <f>IF(MYRANKS_H[[#This Row],[$ACTUAL]]="",MYRANKS_H[[#This Row],[POINTS OVER REPL]]*REMAINING_DOLLAR_VALUE_PER_POINT+1,0)</f>
        <v>1</v>
      </c>
    </row>
    <row r="5" spans="1:31" ht="15" customHeight="1" x14ac:dyDescent="0.25">
      <c r="A5" s="2" t="s">
        <v>12360</v>
      </c>
      <c r="B5" s="14" t="str">
        <f>VLOOKUP(MYRANKS_H[[#This Row],[PLAYERID]],PLAYERIDMAP2[],COLUMN(PLAYERIDMAP2[LASTNAME]),FALSE)</f>
        <v>Encarnacion</v>
      </c>
      <c r="C5" s="14" t="str">
        <f>VLOOKUP(MYRANKS_H[[#This Row],[PLAYERID]],PLAYERIDMAP2[],COLUMN(PLAYERIDMAP2[FIRSTNAME]),FALSE)</f>
        <v>Edwin</v>
      </c>
      <c r="D5" s="14" t="str">
        <f>MYRANKS_H[[#This Row],[FNAME]]&amp;" "&amp;MYRANKS_H[[#This Row],[LNAME]]</f>
        <v>Edwin Encarnacion</v>
      </c>
      <c r="E5" s="14" t="str">
        <f>VLOOKUP(MYRANKS_H[[#This Row],[PLAYERID]],PLAYERIDMAP2[],COLUMN(PLAYERIDMAP2[TEAM]),FALSE)</f>
        <v>TOR</v>
      </c>
      <c r="F5" s="14" t="str">
        <f>VLOOKUP(MYRANKS_H[[#This Row],[PLAYERID]],PLAYERIDMAP2[],COLUMN(PLAYERIDMAP2[POS]),FALSE)</f>
        <v>1B</v>
      </c>
      <c r="G5" s="14">
        <f>IFERROR(VALUE(VLOOKUP(MYRANKS_H[[#This Row],[PLAYERID]],PLAYERIDMAP2[],COLUMN(PLAYERIDMAP2[IDFANGRAPHS]),FALSE)),VLOOKUP(MYRANKS_H[[#This Row],[PLAYERID]],PLAYERIDMAP2[],COLUMN(PLAYERIDMAP2[IDFANGRAPHS]),FALSE))</f>
        <v>2151</v>
      </c>
      <c r="H5" s="56">
        <f>IFERROR(VLOOKUP(MYRANKS_H[[#This Row],[IDFANGRAPHS]],STEAMER_H[],COLUMN(STEAMER_H[PA]),FALSE),0)</f>
        <v>608</v>
      </c>
      <c r="I5" s="56">
        <f>IFERROR(VLOOKUP(MYRANKS_H[[#This Row],[IDFANGRAPHS]],STEAMER_H[],COLUMN(STEAMER_H[AB]),FALSE),0)</f>
        <v>525</v>
      </c>
      <c r="J5" s="56">
        <f>IFERROR(VLOOKUP(MYRANKS_H[[#This Row],[IDFANGRAPHS]],STEAMER_H[],COLUMN(STEAMER_H[H]),FALSE),0)</f>
        <v>139</v>
      </c>
      <c r="K5" s="56">
        <f>IFERROR(VLOOKUP(MYRANKS_H[[#This Row],[IDFANGRAPHS]],STEAMER_H[],COLUMN(STEAMER_H[2B]),FALSE),0)</f>
        <v>27</v>
      </c>
      <c r="L5" s="56">
        <f>IFERROR(VLOOKUP(MYRANKS_H[[#This Row],[IDFANGRAPHS]],STEAMER_H[],COLUMN(STEAMER_H[3B]),FALSE),0)</f>
        <v>1</v>
      </c>
      <c r="M5" s="56">
        <f>IFERROR(VLOOKUP(MYRANKS_H[[#This Row],[IDFANGRAPHS]],STEAMER_H[],COLUMN(STEAMER_H[HR]),FALSE),0)</f>
        <v>34</v>
      </c>
      <c r="N5" s="56">
        <f>IFERROR(VLOOKUP(MYRANKS_H[[#This Row],[IDFANGRAPHS]],STEAMER_H[],COLUMN(STEAMER_H[R]),FALSE),0)</f>
        <v>87</v>
      </c>
      <c r="O5" s="56">
        <f>IFERROR(VLOOKUP(MYRANKS_H[[#This Row],[IDFANGRAPHS]],STEAMER_H[],COLUMN(STEAMER_H[RBI]),FALSE),0)</f>
        <v>99</v>
      </c>
      <c r="P5" s="56">
        <f>IFERROR(VLOOKUP(MYRANKS_H[[#This Row],[IDFANGRAPHS]],STEAMER_H[],COLUMN(STEAMER_H[BB]),FALSE),0)</f>
        <v>72</v>
      </c>
      <c r="Q5" s="56">
        <f>IFERROR(VLOOKUP(MYRANKS_H[[#This Row],[IDFANGRAPHS]],STEAMER_H[],COLUMN(STEAMER_H[HBP]),FALSE),0)</f>
        <v>5</v>
      </c>
      <c r="R5" s="56">
        <f>IFERROR(VLOOKUP(MYRANKS_H[[#This Row],[IDFANGRAPHS]],STEAMER_H[],COLUMN(STEAMER_H[SO]),FALSE),0)</f>
        <v>94</v>
      </c>
      <c r="S5" s="56">
        <f>IFERROR(VLOOKUP(MYRANKS_H[[#This Row],[IDFANGRAPHS]],STEAMER_H[],COLUMN(STEAMER_H[SB]),FALSE),0)</f>
        <v>3</v>
      </c>
      <c r="T5" s="19">
        <f>IFERROR(MYRANKS_H[[#This Row],[H]]/MYRANKS_H[[#This Row],[AB]],0)</f>
        <v>0.26476190476190475</v>
      </c>
      <c r="U5" s="19">
        <f>IFERROR((MYRANKS_H[[#This Row],[H]]+MYRANKS_H[[#This Row],[BB]]+MYRANKS_H[[#This Row],[HBP]])/(MYRANKS_H[[#This Row],[AB]]+MYRANKS_H[[#This Row],[BB]]+MYRANKS_H[[#This Row],[HBP]]),0)</f>
        <v>0.35880398671096347</v>
      </c>
      <c r="V5" s="19">
        <f>IFERROR((MYRANKS_H[[#This Row],[H]]+MYRANKS_H[[#This Row],[2B]]+2*MYRANKS_H[[#This Row],[3B]]+3*MYRANKS_H[[#This Row],[HR]])/MYRANKS_H[[#This Row],[AB]],0)</f>
        <v>0.51428571428571423</v>
      </c>
      <c r="W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 s="27">
        <f>VLOOKUP(MYRANKS_H[[#This Row],[POS]],REPLACEMENT_LEVEL[],3,FALSE)</f>
        <v>0</v>
      </c>
      <c r="Y5" s="27">
        <f>MYRANKS_H[[#This Row],[PROJ PTS]]-MYRANKS_H[[#This Row],[REPL LEVEL]]</f>
        <v>0</v>
      </c>
      <c r="Z5" s="27">
        <f>RANK(MYRANKS_H[[#This Row],[POINTS OVER REPL]],MYRANKS_H[POINTS OVER REPL])</f>
        <v>1</v>
      </c>
      <c r="AA5" s="29">
        <f>IF(MYRANKS_H[[#This Row],[RANK]]&lt;=TOTAL_HITTERS_DRAFTED,MYRANKS_H[[#This Row],[POINTS OVER REPL]],0)</f>
        <v>0</v>
      </c>
      <c r="AB5" s="35">
        <f>MYRANKS_H[[#This Row],[POINTS OVER REPL]]*DOLLAR_VALUE_PER_POINT+1</f>
        <v>1</v>
      </c>
      <c r="AC5" s="35"/>
      <c r="AD5" s="29">
        <f>IF(AND(MYRANKS_H[[#This Row],[RANK]]&lt;=(TOTAL_HITTERS_DRAFTED-HITTERS_BELOW_REPL_DRAFTED),MYRANKS_H[[#This Row],[$ACTUAL]]=""),MYRANKS_H[[#This Row],[POINTS OVER REPL]],0)</f>
        <v>0</v>
      </c>
      <c r="AE5" s="35">
        <f>IF(MYRANKS_H[[#This Row],[$ACTUAL]]="",MYRANKS_H[[#This Row],[POINTS OVER REPL]]*REMAINING_DOLLAR_VALUE_PER_POINT+1,0)</f>
        <v>1</v>
      </c>
    </row>
    <row r="6" spans="1:31" ht="15" customHeight="1" x14ac:dyDescent="0.25">
      <c r="A6" s="2" t="s">
        <v>11751</v>
      </c>
      <c r="B6" s="14" t="str">
        <f>VLOOKUP(MYRANKS_H[[#This Row],[PLAYERID]],PLAYERIDMAP2[],COLUMN(PLAYERIDMAP2[LASTNAME]),FALSE)</f>
        <v>Carter</v>
      </c>
      <c r="C6" s="14" t="str">
        <f>VLOOKUP(MYRANKS_H[[#This Row],[PLAYERID]],PLAYERIDMAP2[],COLUMN(PLAYERIDMAP2[FIRSTNAME]),FALSE)</f>
        <v>Chris</v>
      </c>
      <c r="D6" s="14" t="str">
        <f>MYRANKS_H[[#This Row],[FNAME]]&amp;" "&amp;MYRANKS_H[[#This Row],[LNAME]]</f>
        <v>Chris Carter</v>
      </c>
      <c r="E6" s="14" t="str">
        <f>VLOOKUP(MYRANKS_H[[#This Row],[PLAYERID]],PLAYERIDMAP2[],COLUMN(PLAYERIDMAP2[TEAM]),FALSE)</f>
        <v>HOU</v>
      </c>
      <c r="F6" s="14" t="str">
        <f>VLOOKUP(MYRANKS_H[[#This Row],[PLAYERID]],PLAYERIDMAP2[],COLUMN(PLAYERIDMAP2[POS]),FALSE)</f>
        <v>OF</v>
      </c>
      <c r="G6" s="14">
        <f>IFERROR(VALUE(VLOOKUP(MYRANKS_H[[#This Row],[PLAYERID]],PLAYERIDMAP2[],COLUMN(PLAYERIDMAP2[IDFANGRAPHS]),FALSE)),VLOOKUP(MYRANKS_H[[#This Row],[PLAYERID]],PLAYERIDMAP2[],COLUMN(PLAYERIDMAP2[IDFANGRAPHS]),FALSE))</f>
        <v>9911</v>
      </c>
      <c r="H6" s="56">
        <f>IFERROR(VLOOKUP(MYRANKS_H[[#This Row],[IDFANGRAPHS]],STEAMER_H[],COLUMN(STEAMER_H[PA]),FALSE),0)</f>
        <v>475</v>
      </c>
      <c r="I6" s="56">
        <f>IFERROR(VLOOKUP(MYRANKS_H[[#This Row],[IDFANGRAPHS]],STEAMER_H[],COLUMN(STEAMER_H[AB]),FALSE),0)</f>
        <v>413</v>
      </c>
      <c r="J6" s="56">
        <f>IFERROR(VLOOKUP(MYRANKS_H[[#This Row],[IDFANGRAPHS]],STEAMER_H[],COLUMN(STEAMER_H[H]),FALSE),0)</f>
        <v>91</v>
      </c>
      <c r="K6" s="56">
        <f>IFERROR(VLOOKUP(MYRANKS_H[[#This Row],[IDFANGRAPHS]],STEAMER_H[],COLUMN(STEAMER_H[2B]),FALSE),0)</f>
        <v>18</v>
      </c>
      <c r="L6" s="56">
        <f>IFERROR(VLOOKUP(MYRANKS_H[[#This Row],[IDFANGRAPHS]],STEAMER_H[],COLUMN(STEAMER_H[3B]),FALSE),0)</f>
        <v>1</v>
      </c>
      <c r="M6" s="56">
        <f>IFERROR(VLOOKUP(MYRANKS_H[[#This Row],[IDFANGRAPHS]],STEAMER_H[],COLUMN(STEAMER_H[HR]),FALSE),0)</f>
        <v>24</v>
      </c>
      <c r="N6" s="56">
        <f>IFERROR(VLOOKUP(MYRANKS_H[[#This Row],[IDFANGRAPHS]],STEAMER_H[],COLUMN(STEAMER_H[R]),FALSE),0)</f>
        <v>56</v>
      </c>
      <c r="O6" s="56">
        <f>IFERROR(VLOOKUP(MYRANKS_H[[#This Row],[IDFANGRAPHS]],STEAMER_H[],COLUMN(STEAMER_H[RBI]),FALSE),0)</f>
        <v>64</v>
      </c>
      <c r="P6" s="56">
        <f>IFERROR(VLOOKUP(MYRANKS_H[[#This Row],[IDFANGRAPHS]],STEAMER_H[],COLUMN(STEAMER_H[BB]),FALSE),0)</f>
        <v>53</v>
      </c>
      <c r="Q6" s="56">
        <f>IFERROR(VLOOKUP(MYRANKS_H[[#This Row],[IDFANGRAPHS]],STEAMER_H[],COLUMN(STEAMER_H[HBP]),FALSE),0)</f>
        <v>4</v>
      </c>
      <c r="R6" s="56">
        <f>IFERROR(VLOOKUP(MYRANKS_H[[#This Row],[IDFANGRAPHS]],STEAMER_H[],COLUMN(STEAMER_H[SO]),FALSE),0)</f>
        <v>152</v>
      </c>
      <c r="S6" s="56">
        <f>IFERROR(VLOOKUP(MYRANKS_H[[#This Row],[IDFANGRAPHS]],STEAMER_H[],COLUMN(STEAMER_H[SB]),FALSE),0)</f>
        <v>3</v>
      </c>
      <c r="T6" s="19">
        <f>IFERROR(MYRANKS_H[[#This Row],[H]]/MYRANKS_H[[#This Row],[AB]],0)</f>
        <v>0.22033898305084745</v>
      </c>
      <c r="U6" s="19">
        <f>IFERROR((MYRANKS_H[[#This Row],[H]]+MYRANKS_H[[#This Row],[BB]]+MYRANKS_H[[#This Row],[HBP]])/(MYRANKS_H[[#This Row],[AB]]+MYRANKS_H[[#This Row],[BB]]+MYRANKS_H[[#This Row],[HBP]]),0)</f>
        <v>0.31489361702127661</v>
      </c>
      <c r="V6" s="19">
        <f>IFERROR((MYRANKS_H[[#This Row],[H]]+MYRANKS_H[[#This Row],[2B]]+2*MYRANKS_H[[#This Row],[3B]]+3*MYRANKS_H[[#This Row],[HR]])/MYRANKS_H[[#This Row],[AB]],0)</f>
        <v>0.4430992736077482</v>
      </c>
      <c r="W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 s="27">
        <f>VLOOKUP(MYRANKS_H[[#This Row],[POS]],REPLACEMENT_LEVEL[],3,FALSE)</f>
        <v>0</v>
      </c>
      <c r="Y6" s="27">
        <f>MYRANKS_H[[#This Row],[PROJ PTS]]-MYRANKS_H[[#This Row],[REPL LEVEL]]</f>
        <v>0</v>
      </c>
      <c r="Z6" s="27">
        <f>RANK(MYRANKS_H[[#This Row],[POINTS OVER REPL]],MYRANKS_H[POINTS OVER REPL])</f>
        <v>1</v>
      </c>
      <c r="AA6" s="29">
        <f>IF(MYRANKS_H[[#This Row],[RANK]]&lt;=TOTAL_HITTERS_DRAFTED,MYRANKS_H[[#This Row],[POINTS OVER REPL]],0)</f>
        <v>0</v>
      </c>
      <c r="AB6" s="35">
        <f>MYRANKS_H[[#This Row],[POINTS OVER REPL]]*DOLLAR_VALUE_PER_POINT+1</f>
        <v>1</v>
      </c>
      <c r="AC6" s="35"/>
      <c r="AD6" s="29">
        <f>IF(AND(MYRANKS_H[[#This Row],[RANK]]&lt;=(TOTAL_HITTERS_DRAFTED-HITTERS_BELOW_REPL_DRAFTED),MYRANKS_H[[#This Row],[$ACTUAL]]=""),MYRANKS_H[[#This Row],[POINTS OVER REPL]],0)</f>
        <v>0</v>
      </c>
      <c r="AE6" s="35">
        <f>IF(MYRANKS_H[[#This Row],[$ACTUAL]]="",MYRANKS_H[[#This Row],[POINTS OVER REPL]]*REMAINING_DOLLAR_VALUE_PER_POINT+1,0)</f>
        <v>1</v>
      </c>
    </row>
    <row r="7" spans="1:31" ht="15" customHeight="1" x14ac:dyDescent="0.25">
      <c r="A7" s="2" t="s">
        <v>14900</v>
      </c>
      <c r="B7" s="14" t="str">
        <f>VLOOKUP(MYRANKS_H[[#This Row],[PLAYERID]],PLAYERIDMAP2[],COLUMN(PLAYERIDMAP2[LASTNAME]),FALSE)</f>
        <v>Rizzo</v>
      </c>
      <c r="C7" s="14" t="str">
        <f>VLOOKUP(MYRANKS_H[[#This Row],[PLAYERID]],PLAYERIDMAP2[],COLUMN(PLAYERIDMAP2[FIRSTNAME]),FALSE)</f>
        <v>Anthony</v>
      </c>
      <c r="D7" s="14" t="str">
        <f>MYRANKS_H[[#This Row],[FNAME]]&amp;" "&amp;MYRANKS_H[[#This Row],[LNAME]]</f>
        <v>Anthony Rizzo</v>
      </c>
      <c r="E7" s="14" t="str">
        <f>VLOOKUP(MYRANKS_H[[#This Row],[PLAYERID]],PLAYERIDMAP2[],COLUMN(PLAYERIDMAP2[TEAM]),FALSE)</f>
        <v>CHC</v>
      </c>
      <c r="F7" s="14" t="str">
        <f>VLOOKUP(MYRANKS_H[[#This Row],[PLAYERID]],PLAYERIDMAP2[],COLUMN(PLAYERIDMAP2[POS]),FALSE)</f>
        <v>1B</v>
      </c>
      <c r="G7" s="14">
        <f>IFERROR(VALUE(VLOOKUP(MYRANKS_H[[#This Row],[PLAYERID]],PLAYERIDMAP2[],COLUMN(PLAYERIDMAP2[IDFANGRAPHS]),FALSE)),VLOOKUP(MYRANKS_H[[#This Row],[PLAYERID]],PLAYERIDMAP2[],COLUMN(PLAYERIDMAP2[IDFANGRAPHS]),FALSE))</f>
        <v>3473</v>
      </c>
      <c r="H7" s="56">
        <f>IFERROR(VLOOKUP(MYRANKS_H[[#This Row],[IDFANGRAPHS]],STEAMER_H[],COLUMN(STEAMER_H[PA]),FALSE),0)</f>
        <v>657</v>
      </c>
      <c r="I7" s="56">
        <f>IFERROR(VLOOKUP(MYRANKS_H[[#This Row],[IDFANGRAPHS]],STEAMER_H[],COLUMN(STEAMER_H[AB]),FALSE),0)</f>
        <v>563</v>
      </c>
      <c r="J7" s="56">
        <f>IFERROR(VLOOKUP(MYRANKS_H[[#This Row],[IDFANGRAPHS]],STEAMER_H[],COLUMN(STEAMER_H[H]),FALSE),0)</f>
        <v>157</v>
      </c>
      <c r="K7" s="56">
        <f>IFERROR(VLOOKUP(MYRANKS_H[[#This Row],[IDFANGRAPHS]],STEAMER_H[],COLUMN(STEAMER_H[2B]),FALSE),0)</f>
        <v>33</v>
      </c>
      <c r="L7" s="56">
        <f>IFERROR(VLOOKUP(MYRANKS_H[[#This Row],[IDFANGRAPHS]],STEAMER_H[],COLUMN(STEAMER_H[3B]),FALSE),0)</f>
        <v>2</v>
      </c>
      <c r="M7" s="56">
        <f>IFERROR(VLOOKUP(MYRANKS_H[[#This Row],[IDFANGRAPHS]],STEAMER_H[],COLUMN(STEAMER_H[HR]),FALSE),0)</f>
        <v>32</v>
      </c>
      <c r="N7" s="56">
        <f>IFERROR(VLOOKUP(MYRANKS_H[[#This Row],[IDFANGRAPHS]],STEAMER_H[],COLUMN(STEAMER_H[R]),FALSE),0)</f>
        <v>96</v>
      </c>
      <c r="O7" s="56">
        <f>IFERROR(VLOOKUP(MYRANKS_H[[#This Row],[IDFANGRAPHS]],STEAMER_H[],COLUMN(STEAMER_H[RBI]),FALSE),0)</f>
        <v>99</v>
      </c>
      <c r="P7" s="56">
        <f>IFERROR(VLOOKUP(MYRANKS_H[[#This Row],[IDFANGRAPHS]],STEAMER_H[],COLUMN(STEAMER_H[BB]),FALSE),0)</f>
        <v>74</v>
      </c>
      <c r="Q7" s="56">
        <f>IFERROR(VLOOKUP(MYRANKS_H[[#This Row],[IDFANGRAPHS]],STEAMER_H[],COLUMN(STEAMER_H[HBP]),FALSE),0)</f>
        <v>14</v>
      </c>
      <c r="R7" s="56">
        <f>IFERROR(VLOOKUP(MYRANKS_H[[#This Row],[IDFANGRAPHS]],STEAMER_H[],COLUMN(STEAMER_H[SO]),FALSE),0)</f>
        <v>110</v>
      </c>
      <c r="S7" s="56">
        <f>IFERROR(VLOOKUP(MYRANKS_H[[#This Row],[IDFANGRAPHS]],STEAMER_H[],COLUMN(STEAMER_H[SB]),FALSE),0)</f>
        <v>11</v>
      </c>
      <c r="T7" s="19">
        <f>IFERROR(MYRANKS_H[[#This Row],[H]]/MYRANKS_H[[#This Row],[AB]],0)</f>
        <v>0.27886323268206037</v>
      </c>
      <c r="U7" s="19">
        <f>IFERROR((MYRANKS_H[[#This Row],[H]]+MYRANKS_H[[#This Row],[BB]]+MYRANKS_H[[#This Row],[HBP]])/(MYRANKS_H[[#This Row],[AB]]+MYRANKS_H[[#This Row],[BB]]+MYRANKS_H[[#This Row],[HBP]]),0)</f>
        <v>0.37634408602150538</v>
      </c>
      <c r="V7" s="19">
        <f>IFERROR((MYRANKS_H[[#This Row],[H]]+MYRANKS_H[[#This Row],[2B]]+2*MYRANKS_H[[#This Row],[3B]]+3*MYRANKS_H[[#This Row],[HR]])/MYRANKS_H[[#This Row],[AB]],0)</f>
        <v>0.51509769094138547</v>
      </c>
      <c r="W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 s="27">
        <f>VLOOKUP(MYRANKS_H[[#This Row],[POS]],REPLACEMENT_LEVEL[],3,FALSE)</f>
        <v>0</v>
      </c>
      <c r="Y7" s="27">
        <f>MYRANKS_H[[#This Row],[PROJ PTS]]-MYRANKS_H[[#This Row],[REPL LEVEL]]</f>
        <v>0</v>
      </c>
      <c r="Z7" s="27">
        <f>RANK(MYRANKS_H[[#This Row],[POINTS OVER REPL]],MYRANKS_H[POINTS OVER REPL])</f>
        <v>1</v>
      </c>
      <c r="AA7" s="29">
        <f>IF(MYRANKS_H[[#This Row],[RANK]]&lt;=TOTAL_HITTERS_DRAFTED,MYRANKS_H[[#This Row],[POINTS OVER REPL]],0)</f>
        <v>0</v>
      </c>
      <c r="AB7" s="35">
        <f>MYRANKS_H[[#This Row],[POINTS OVER REPL]]*DOLLAR_VALUE_PER_POINT+1</f>
        <v>1</v>
      </c>
      <c r="AC7" s="35"/>
      <c r="AD7" s="29">
        <f>IF(AND(MYRANKS_H[[#This Row],[RANK]]&lt;=(TOTAL_HITTERS_DRAFTED-HITTERS_BELOW_REPL_DRAFTED),MYRANKS_H[[#This Row],[$ACTUAL]]=""),MYRANKS_H[[#This Row],[POINTS OVER REPL]],0)</f>
        <v>0</v>
      </c>
      <c r="AE7" s="35">
        <f>IF(MYRANKS_H[[#This Row],[$ACTUAL]]="",MYRANKS_H[[#This Row],[POINTS OVER REPL]]*REMAINING_DOLLAR_VALUE_PER_POINT+1,0)</f>
        <v>1</v>
      </c>
    </row>
    <row r="8" spans="1:31" ht="15" customHeight="1" x14ac:dyDescent="0.25">
      <c r="A8" s="89" t="s">
        <v>15606</v>
      </c>
      <c r="B8" s="90" t="str">
        <f>VLOOKUP(MYRANKS_H[[#This Row],[PLAYERID]],PLAYERIDMAP2[],COLUMN(PLAYERIDMAP2[LASTNAME]),FALSE)</f>
        <v>Trout</v>
      </c>
      <c r="C8" s="90" t="str">
        <f>VLOOKUP(MYRANKS_H[[#This Row],[PLAYERID]],PLAYERIDMAP2[],COLUMN(PLAYERIDMAP2[FIRSTNAME]),FALSE)</f>
        <v>Mike</v>
      </c>
      <c r="D8" s="90" t="str">
        <f>MYRANKS_H[[#This Row],[FNAME]]&amp;" "&amp;MYRANKS_H[[#This Row],[LNAME]]</f>
        <v>Mike Trout</v>
      </c>
      <c r="E8" s="90" t="str">
        <f>VLOOKUP(MYRANKS_H[[#This Row],[PLAYERID]],PLAYERIDMAP2[],COLUMN(PLAYERIDMAP2[TEAM]),FALSE)</f>
        <v>LAA</v>
      </c>
      <c r="F8" s="90" t="str">
        <f>VLOOKUP(MYRANKS_H[[#This Row],[PLAYERID]],PLAYERIDMAP2[],COLUMN(PLAYERIDMAP2[POS]),FALSE)</f>
        <v>OF</v>
      </c>
      <c r="G8" s="90">
        <f>IFERROR(VALUE(VLOOKUP(MYRANKS_H[[#This Row],[PLAYERID]],PLAYERIDMAP2[],COLUMN(PLAYERIDMAP2[IDFANGRAPHS]),FALSE)),VLOOKUP(MYRANKS_H[[#This Row],[PLAYERID]],PLAYERIDMAP2[],COLUMN(PLAYERIDMAP2[IDFANGRAPHS]),FALSE))</f>
        <v>10155</v>
      </c>
      <c r="H8" s="56">
        <f>IFERROR(VLOOKUP(MYRANKS_H[[#This Row],[IDFANGRAPHS]],STEAMER_H[],COLUMN(STEAMER_H[PA]),FALSE),0)</f>
        <v>671</v>
      </c>
      <c r="I8" s="56">
        <f>IFERROR(VLOOKUP(MYRANKS_H[[#This Row],[IDFANGRAPHS]],STEAMER_H[],COLUMN(STEAMER_H[AB]),FALSE),0)</f>
        <v>561</v>
      </c>
      <c r="J8" s="56">
        <f>IFERROR(VLOOKUP(MYRANKS_H[[#This Row],[IDFANGRAPHS]],STEAMER_H[],COLUMN(STEAMER_H[H]),FALSE),0)</f>
        <v>172</v>
      </c>
      <c r="K8" s="56">
        <f>IFERROR(VLOOKUP(MYRANKS_H[[#This Row],[IDFANGRAPHS]],STEAMER_H[],COLUMN(STEAMER_H[2B]),FALSE),0)</f>
        <v>33</v>
      </c>
      <c r="L8" s="56">
        <f>IFERROR(VLOOKUP(MYRANKS_H[[#This Row],[IDFANGRAPHS]],STEAMER_H[],COLUMN(STEAMER_H[3B]),FALSE),0)</f>
        <v>5</v>
      </c>
      <c r="M8" s="56">
        <f>IFERROR(VLOOKUP(MYRANKS_H[[#This Row],[IDFANGRAPHS]],STEAMER_H[],COLUMN(STEAMER_H[HR]),FALSE),0)</f>
        <v>37</v>
      </c>
      <c r="N8" s="56">
        <f>IFERROR(VLOOKUP(MYRANKS_H[[#This Row],[IDFANGRAPHS]],STEAMER_H[],COLUMN(STEAMER_H[R]),FALSE),0)</f>
        <v>111</v>
      </c>
      <c r="O8" s="56">
        <f>IFERROR(VLOOKUP(MYRANKS_H[[#This Row],[IDFANGRAPHS]],STEAMER_H[],COLUMN(STEAMER_H[RBI]),FALSE),0)</f>
        <v>104</v>
      </c>
      <c r="P8" s="56">
        <f>IFERROR(VLOOKUP(MYRANKS_H[[#This Row],[IDFANGRAPHS]],STEAMER_H[],COLUMN(STEAMER_H[BB]),FALSE),0)</f>
        <v>93</v>
      </c>
      <c r="Q8" s="56">
        <f>IFERROR(VLOOKUP(MYRANKS_H[[#This Row],[IDFANGRAPHS]],STEAMER_H[],COLUMN(STEAMER_H[HBP]),FALSE),0)</f>
        <v>9</v>
      </c>
      <c r="R8" s="56">
        <f>IFERROR(VLOOKUP(MYRANKS_H[[#This Row],[IDFANGRAPHS]],STEAMER_H[],COLUMN(STEAMER_H[SO]),FALSE),0)</f>
        <v>143</v>
      </c>
      <c r="S8" s="56">
        <f>IFERROR(VLOOKUP(MYRANKS_H[[#This Row],[IDFANGRAPHS]],STEAMER_H[],COLUMN(STEAMER_H[SB]),FALSE),0)</f>
        <v>15</v>
      </c>
      <c r="T8" s="85">
        <f>IFERROR(MYRANKS_H[[#This Row],[H]]/MYRANKS_H[[#This Row],[AB]],0)</f>
        <v>0.30659536541889482</v>
      </c>
      <c r="U8" s="85">
        <f>IFERROR((MYRANKS_H[[#This Row],[H]]+MYRANKS_H[[#This Row],[BB]]+MYRANKS_H[[#This Row],[HBP]])/(MYRANKS_H[[#This Row],[AB]]+MYRANKS_H[[#This Row],[BB]]+MYRANKS_H[[#This Row],[HBP]]),0)</f>
        <v>0.4132730015082956</v>
      </c>
      <c r="V8" s="85">
        <f>IFERROR((MYRANKS_H[[#This Row],[H]]+MYRANKS_H[[#This Row],[2B]]+2*MYRANKS_H[[#This Row],[3B]]+3*MYRANKS_H[[#This Row],[HR]])/MYRANKS_H[[#This Row],[AB]],0)</f>
        <v>0.58110516934046341</v>
      </c>
      <c r="W8" s="74">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 s="74">
        <f>VLOOKUP(MYRANKS_H[[#This Row],[POS]],REPLACEMENT_LEVEL[],3,FALSE)</f>
        <v>0</v>
      </c>
      <c r="Y8" s="74">
        <f>MYRANKS_H[[#This Row],[PROJ PTS]]-MYRANKS_H[[#This Row],[REPL LEVEL]]</f>
        <v>0</v>
      </c>
      <c r="Z8" s="74">
        <f>RANK(MYRANKS_H[[#This Row],[POINTS OVER REPL]],MYRANKS_H[POINTS OVER REPL])</f>
        <v>1</v>
      </c>
      <c r="AA8" s="74">
        <f>IF(MYRANKS_H[[#This Row],[RANK]]&lt;=TOTAL_HITTERS_DRAFTED,MYRANKS_H[[#This Row],[POINTS OVER REPL]],0)</f>
        <v>0</v>
      </c>
      <c r="AB8" s="76">
        <f>MYRANKS_H[[#This Row],[POINTS OVER REPL]]*DOLLAR_VALUE_PER_POINT+1</f>
        <v>1</v>
      </c>
      <c r="AC8" s="74"/>
      <c r="AD8" s="74">
        <f>IF(AND(MYRANKS_H[[#This Row],[RANK]]&lt;=(TOTAL_HITTERS_DRAFTED-HITTERS_BELOW_REPL_DRAFTED),MYRANKS_H[[#This Row],[$ACTUAL]]=""),MYRANKS_H[[#This Row],[POINTS OVER REPL]],0)</f>
        <v>0</v>
      </c>
      <c r="AE8" s="86">
        <f>IF(MYRANKS_H[[#This Row],[$ACTUAL]]="",MYRANKS_H[[#This Row],[POINTS OVER REPL]]*REMAINING_DOLLAR_VALUE_PER_POINT+1,0)</f>
        <v>1</v>
      </c>
    </row>
    <row r="9" spans="1:31" ht="15" customHeight="1" x14ac:dyDescent="0.25">
      <c r="A9" s="2" t="s">
        <v>11633</v>
      </c>
      <c r="B9" s="14" t="str">
        <f>VLOOKUP(MYRANKS_H[[#This Row],[PLAYERID]],PLAYERIDMAP2[],COLUMN(PLAYERIDMAP2[LASTNAME]),FALSE)</f>
        <v>Cabrera</v>
      </c>
      <c r="C9" s="14" t="str">
        <f>VLOOKUP(MYRANKS_H[[#This Row],[PLAYERID]],PLAYERIDMAP2[],COLUMN(PLAYERIDMAP2[FIRSTNAME]),FALSE)</f>
        <v>Miguel</v>
      </c>
      <c r="D9" s="14" t="str">
        <f>MYRANKS_H[[#This Row],[FNAME]]&amp;" "&amp;MYRANKS_H[[#This Row],[LNAME]]</f>
        <v>Miguel Cabrera</v>
      </c>
      <c r="E9" s="14" t="str">
        <f>VLOOKUP(MYRANKS_H[[#This Row],[PLAYERID]],PLAYERIDMAP2[],COLUMN(PLAYERIDMAP2[TEAM]),FALSE)</f>
        <v>DET</v>
      </c>
      <c r="F9" s="14" t="str">
        <f>VLOOKUP(MYRANKS_H[[#This Row],[PLAYERID]],PLAYERIDMAP2[],COLUMN(PLAYERIDMAP2[POS]),FALSE)</f>
        <v>1B</v>
      </c>
      <c r="G9" s="14">
        <f>IFERROR(VALUE(VLOOKUP(MYRANKS_H[[#This Row],[PLAYERID]],PLAYERIDMAP2[],COLUMN(PLAYERIDMAP2[IDFANGRAPHS]),FALSE)),VLOOKUP(MYRANKS_H[[#This Row],[PLAYERID]],PLAYERIDMAP2[],COLUMN(PLAYERIDMAP2[IDFANGRAPHS]),FALSE))</f>
        <v>1744</v>
      </c>
      <c r="H9" s="56">
        <f>IFERROR(VLOOKUP(MYRANKS_H[[#This Row],[IDFANGRAPHS]],STEAMER_H[],COLUMN(STEAMER_H[PA]),FALSE),0)</f>
        <v>649</v>
      </c>
      <c r="I9" s="56">
        <f>IFERROR(VLOOKUP(MYRANKS_H[[#This Row],[IDFANGRAPHS]],STEAMER_H[],COLUMN(STEAMER_H[AB]),FALSE),0)</f>
        <v>561</v>
      </c>
      <c r="J9" s="56">
        <f>IFERROR(VLOOKUP(MYRANKS_H[[#This Row],[IDFANGRAPHS]],STEAMER_H[],COLUMN(STEAMER_H[H]),FALSE),0)</f>
        <v>176</v>
      </c>
      <c r="K9" s="56">
        <f>IFERROR(VLOOKUP(MYRANKS_H[[#This Row],[IDFANGRAPHS]],STEAMER_H[],COLUMN(STEAMER_H[2B]),FALSE),0)</f>
        <v>35</v>
      </c>
      <c r="L9" s="56">
        <f>IFERROR(VLOOKUP(MYRANKS_H[[#This Row],[IDFANGRAPHS]],STEAMER_H[],COLUMN(STEAMER_H[3B]),FALSE),0)</f>
        <v>2</v>
      </c>
      <c r="M9" s="56">
        <f>IFERROR(VLOOKUP(MYRANKS_H[[#This Row],[IDFANGRAPHS]],STEAMER_H[],COLUMN(STEAMER_H[HR]),FALSE),0)</f>
        <v>28</v>
      </c>
      <c r="N9" s="56">
        <f>IFERROR(VLOOKUP(MYRANKS_H[[#This Row],[IDFANGRAPHS]],STEAMER_H[],COLUMN(STEAMER_H[R]),FALSE),0)</f>
        <v>93</v>
      </c>
      <c r="O9" s="56">
        <f>IFERROR(VLOOKUP(MYRANKS_H[[#This Row],[IDFANGRAPHS]],STEAMER_H[],COLUMN(STEAMER_H[RBI]),FALSE),0)</f>
        <v>100</v>
      </c>
      <c r="P9" s="56">
        <f>IFERROR(VLOOKUP(MYRANKS_H[[#This Row],[IDFANGRAPHS]],STEAMER_H[],COLUMN(STEAMER_H[BB]),FALSE),0)</f>
        <v>78</v>
      </c>
      <c r="Q9" s="56">
        <f>IFERROR(VLOOKUP(MYRANKS_H[[#This Row],[IDFANGRAPHS]],STEAMER_H[],COLUMN(STEAMER_H[HBP]),FALSE),0)</f>
        <v>5</v>
      </c>
      <c r="R9" s="56">
        <f>IFERROR(VLOOKUP(MYRANKS_H[[#This Row],[IDFANGRAPHS]],STEAMER_H[],COLUMN(STEAMER_H[SO]),FALSE),0)</f>
        <v>109</v>
      </c>
      <c r="S9" s="56">
        <f>IFERROR(VLOOKUP(MYRANKS_H[[#This Row],[IDFANGRAPHS]],STEAMER_H[],COLUMN(STEAMER_H[SB]),FALSE),0)</f>
        <v>2</v>
      </c>
      <c r="T9" s="19">
        <f>IFERROR(MYRANKS_H[[#This Row],[H]]/MYRANKS_H[[#This Row],[AB]],0)</f>
        <v>0.31372549019607843</v>
      </c>
      <c r="U9" s="19">
        <f>IFERROR((MYRANKS_H[[#This Row],[H]]+MYRANKS_H[[#This Row],[BB]]+MYRANKS_H[[#This Row],[HBP]])/(MYRANKS_H[[#This Row],[AB]]+MYRANKS_H[[#This Row],[BB]]+MYRANKS_H[[#This Row],[HBP]]),0)</f>
        <v>0.40217391304347827</v>
      </c>
      <c r="V9" s="19">
        <f>IFERROR((MYRANKS_H[[#This Row],[H]]+MYRANKS_H[[#This Row],[2B]]+2*MYRANKS_H[[#This Row],[3B]]+3*MYRANKS_H[[#This Row],[HR]])/MYRANKS_H[[#This Row],[AB]],0)</f>
        <v>0.53297682709447414</v>
      </c>
      <c r="W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 s="27">
        <f>VLOOKUP(MYRANKS_H[[#This Row],[POS]],REPLACEMENT_LEVEL[],3,FALSE)</f>
        <v>0</v>
      </c>
      <c r="Y9" s="27">
        <f>MYRANKS_H[[#This Row],[PROJ PTS]]-MYRANKS_H[[#This Row],[REPL LEVEL]]</f>
        <v>0</v>
      </c>
      <c r="Z9" s="27">
        <f>RANK(MYRANKS_H[[#This Row],[POINTS OVER REPL]],MYRANKS_H[POINTS OVER REPL])</f>
        <v>1</v>
      </c>
      <c r="AA9" s="29">
        <f>IF(MYRANKS_H[[#This Row],[RANK]]&lt;=TOTAL_HITTERS_DRAFTED,MYRANKS_H[[#This Row],[POINTS OVER REPL]],0)</f>
        <v>0</v>
      </c>
      <c r="AB9" s="35">
        <f>MYRANKS_H[[#This Row],[POINTS OVER REPL]]*DOLLAR_VALUE_PER_POINT+1</f>
        <v>1</v>
      </c>
      <c r="AC9" s="35"/>
      <c r="AD9" s="29">
        <f>IF(AND(MYRANKS_H[[#This Row],[RANK]]&lt;=(TOTAL_HITTERS_DRAFTED-HITTERS_BELOW_REPL_DRAFTED),MYRANKS_H[[#This Row],[$ACTUAL]]=""),MYRANKS_H[[#This Row],[POINTS OVER REPL]],0)</f>
        <v>0</v>
      </c>
      <c r="AE9" s="35">
        <f>IF(MYRANKS_H[[#This Row],[$ACTUAL]]="",MYRANKS_H[[#This Row],[POINTS OVER REPL]]*REMAINING_DOLLAR_VALUE_PER_POINT+1,0)</f>
        <v>1</v>
      </c>
    </row>
    <row r="10" spans="1:31" ht="15" customHeight="1" x14ac:dyDescent="0.25">
      <c r="A10" s="2" t="s">
        <v>12102</v>
      </c>
      <c r="B10" s="14" t="str">
        <f>VLOOKUP(MYRANKS_H[[#This Row],[PLAYERID]],PLAYERIDMAP2[],COLUMN(PLAYERIDMAP2[LASTNAME]),FALSE)</f>
        <v>Davis</v>
      </c>
      <c r="C10" s="14" t="str">
        <f>VLOOKUP(MYRANKS_H[[#This Row],[PLAYERID]],PLAYERIDMAP2[],COLUMN(PLAYERIDMAP2[FIRSTNAME]),FALSE)</f>
        <v>Chris</v>
      </c>
      <c r="D10" s="14" t="str">
        <f>MYRANKS_H[[#This Row],[FNAME]]&amp;" "&amp;MYRANKS_H[[#This Row],[LNAME]]</f>
        <v>Chris Davis</v>
      </c>
      <c r="E10" s="14" t="str">
        <f>VLOOKUP(MYRANKS_H[[#This Row],[PLAYERID]],PLAYERIDMAP2[],COLUMN(PLAYERIDMAP2[TEAM]),FALSE)</f>
        <v>BAL</v>
      </c>
      <c r="F10" s="14" t="str">
        <f>VLOOKUP(MYRANKS_H[[#This Row],[PLAYERID]],PLAYERIDMAP2[],COLUMN(PLAYERIDMAP2[POS]),FALSE)</f>
        <v>3B</v>
      </c>
      <c r="G10" s="14">
        <f>IFERROR(VALUE(VLOOKUP(MYRANKS_H[[#This Row],[PLAYERID]],PLAYERIDMAP2[],COLUMN(PLAYERIDMAP2[IDFANGRAPHS]),FALSE)),VLOOKUP(MYRANKS_H[[#This Row],[PLAYERID]],PLAYERIDMAP2[],COLUMN(PLAYERIDMAP2[IDFANGRAPHS]),FALSE))</f>
        <v>9272</v>
      </c>
      <c r="H10" s="56">
        <f>IFERROR(VLOOKUP(MYRANKS_H[[#This Row],[IDFANGRAPHS]],STEAMER_H[],COLUMN(STEAMER_H[PA]),FALSE),0)</f>
        <v>630</v>
      </c>
      <c r="I10" s="56">
        <f>IFERROR(VLOOKUP(MYRANKS_H[[#This Row],[IDFANGRAPHS]],STEAMER_H[],COLUMN(STEAMER_H[AB]),FALSE),0)</f>
        <v>546</v>
      </c>
      <c r="J10" s="56">
        <f>IFERROR(VLOOKUP(MYRANKS_H[[#This Row],[IDFANGRAPHS]],STEAMER_H[],COLUMN(STEAMER_H[H]),FALSE),0)</f>
        <v>129</v>
      </c>
      <c r="K10" s="56">
        <f>IFERROR(VLOOKUP(MYRANKS_H[[#This Row],[IDFANGRAPHS]],STEAMER_H[],COLUMN(STEAMER_H[2B]),FALSE),0)</f>
        <v>25</v>
      </c>
      <c r="L10" s="56">
        <f>IFERROR(VLOOKUP(MYRANKS_H[[#This Row],[IDFANGRAPHS]],STEAMER_H[],COLUMN(STEAMER_H[3B]),FALSE),0)</f>
        <v>1</v>
      </c>
      <c r="M10" s="56">
        <f>IFERROR(VLOOKUP(MYRANKS_H[[#This Row],[IDFANGRAPHS]],STEAMER_H[],COLUMN(STEAMER_H[HR]),FALSE),0)</f>
        <v>33</v>
      </c>
      <c r="N10" s="56">
        <f>IFERROR(VLOOKUP(MYRANKS_H[[#This Row],[IDFANGRAPHS]],STEAMER_H[],COLUMN(STEAMER_H[R]),FALSE),0)</f>
        <v>79</v>
      </c>
      <c r="O10" s="56">
        <f>IFERROR(VLOOKUP(MYRANKS_H[[#This Row],[IDFANGRAPHS]],STEAMER_H[],COLUMN(STEAMER_H[RBI]),FALSE),0)</f>
        <v>91</v>
      </c>
      <c r="P10" s="56">
        <f>IFERROR(VLOOKUP(MYRANKS_H[[#This Row],[IDFANGRAPHS]],STEAMER_H[],COLUMN(STEAMER_H[BB]),FALSE),0)</f>
        <v>70</v>
      </c>
      <c r="Q10" s="56">
        <f>IFERROR(VLOOKUP(MYRANKS_H[[#This Row],[IDFANGRAPHS]],STEAMER_H[],COLUMN(STEAMER_H[HBP]),FALSE),0)</f>
        <v>8</v>
      </c>
      <c r="R10" s="56">
        <f>IFERROR(VLOOKUP(MYRANKS_H[[#This Row],[IDFANGRAPHS]],STEAMER_H[],COLUMN(STEAMER_H[SO]),FALSE),0)</f>
        <v>198</v>
      </c>
      <c r="S10" s="56">
        <f>IFERROR(VLOOKUP(MYRANKS_H[[#This Row],[IDFANGRAPHS]],STEAMER_H[],COLUMN(STEAMER_H[SB]),FALSE),0)</f>
        <v>3</v>
      </c>
      <c r="T10" s="19">
        <f>IFERROR(MYRANKS_H[[#This Row],[H]]/MYRANKS_H[[#This Row],[AB]],0)</f>
        <v>0.23626373626373626</v>
      </c>
      <c r="U10" s="19">
        <f>IFERROR((MYRANKS_H[[#This Row],[H]]+MYRANKS_H[[#This Row],[BB]]+MYRANKS_H[[#This Row],[HBP]])/(MYRANKS_H[[#This Row],[AB]]+MYRANKS_H[[#This Row],[BB]]+MYRANKS_H[[#This Row],[HBP]]),0)</f>
        <v>0.33173076923076922</v>
      </c>
      <c r="V10" s="19">
        <f>IFERROR((MYRANKS_H[[#This Row],[H]]+MYRANKS_H[[#This Row],[2B]]+2*MYRANKS_H[[#This Row],[3B]]+3*MYRANKS_H[[#This Row],[HR]])/MYRANKS_H[[#This Row],[AB]],0)</f>
        <v>0.46703296703296704</v>
      </c>
      <c r="W1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0" s="27">
        <f>VLOOKUP(MYRANKS_H[[#This Row],[POS]],REPLACEMENT_LEVEL[],3,FALSE)</f>
        <v>0</v>
      </c>
      <c r="Y10" s="27">
        <f>MYRANKS_H[[#This Row],[PROJ PTS]]-MYRANKS_H[[#This Row],[REPL LEVEL]]</f>
        <v>0</v>
      </c>
      <c r="Z10" s="27">
        <f>RANK(MYRANKS_H[[#This Row],[POINTS OVER REPL]],MYRANKS_H[POINTS OVER REPL])</f>
        <v>1</v>
      </c>
      <c r="AA10" s="29">
        <f>IF(MYRANKS_H[[#This Row],[RANK]]&lt;=TOTAL_HITTERS_DRAFTED,MYRANKS_H[[#This Row],[POINTS OVER REPL]],0)</f>
        <v>0</v>
      </c>
      <c r="AB10" s="35">
        <f>MYRANKS_H[[#This Row],[POINTS OVER REPL]]*DOLLAR_VALUE_PER_POINT+1</f>
        <v>1</v>
      </c>
      <c r="AC10" s="35"/>
      <c r="AD10" s="29">
        <f>IF(AND(MYRANKS_H[[#This Row],[RANK]]&lt;=(TOTAL_HITTERS_DRAFTED-HITTERS_BELOW_REPL_DRAFTED),MYRANKS_H[[#This Row],[$ACTUAL]]=""),MYRANKS_H[[#This Row],[POINTS OVER REPL]],0)</f>
        <v>0</v>
      </c>
      <c r="AE10" s="35">
        <f>IF(MYRANKS_H[[#This Row],[$ACTUAL]]="",MYRANKS_H[[#This Row],[POINTS OVER REPL]]*REMAINING_DOLLAR_VALUE_PER_POINT+1,0)</f>
        <v>1</v>
      </c>
    </row>
    <row r="11" spans="1:31" ht="15" customHeight="1" x14ac:dyDescent="0.25">
      <c r="A11" s="2" t="s">
        <v>12711</v>
      </c>
      <c r="B11" s="14" t="str">
        <f>VLOOKUP(MYRANKS_H[[#This Row],[PLAYERID]],PLAYERIDMAP2[],COLUMN(PLAYERIDMAP2[LASTNAME]),FALSE)</f>
        <v>Goldschmidt</v>
      </c>
      <c r="C11" s="14" t="str">
        <f>VLOOKUP(MYRANKS_H[[#This Row],[PLAYERID]],PLAYERIDMAP2[],COLUMN(PLAYERIDMAP2[FIRSTNAME]),FALSE)</f>
        <v>Paul</v>
      </c>
      <c r="D11" s="14" t="str">
        <f>MYRANKS_H[[#This Row],[FNAME]]&amp;" "&amp;MYRANKS_H[[#This Row],[LNAME]]</f>
        <v>Paul Goldschmidt</v>
      </c>
      <c r="E11" s="14" t="str">
        <f>VLOOKUP(MYRANKS_H[[#This Row],[PLAYERID]],PLAYERIDMAP2[],COLUMN(PLAYERIDMAP2[TEAM]),FALSE)</f>
        <v>ARI</v>
      </c>
      <c r="F11" s="14" t="str">
        <f>VLOOKUP(MYRANKS_H[[#This Row],[PLAYERID]],PLAYERIDMAP2[],COLUMN(PLAYERIDMAP2[POS]),FALSE)</f>
        <v>1B</v>
      </c>
      <c r="G11" s="14">
        <f>IFERROR(VALUE(VLOOKUP(MYRANKS_H[[#This Row],[PLAYERID]],PLAYERIDMAP2[],COLUMN(PLAYERIDMAP2[IDFANGRAPHS]),FALSE)),VLOOKUP(MYRANKS_H[[#This Row],[PLAYERID]],PLAYERIDMAP2[],COLUMN(PLAYERIDMAP2[IDFANGRAPHS]),FALSE))</f>
        <v>9218</v>
      </c>
      <c r="H11" s="56">
        <f>IFERROR(VLOOKUP(MYRANKS_H[[#This Row],[IDFANGRAPHS]],STEAMER_H[],COLUMN(STEAMER_H[PA]),FALSE),0)</f>
        <v>658</v>
      </c>
      <c r="I11" s="56">
        <f>IFERROR(VLOOKUP(MYRANKS_H[[#This Row],[IDFANGRAPHS]],STEAMER_H[],COLUMN(STEAMER_H[AB]),FALSE),0)</f>
        <v>548</v>
      </c>
      <c r="J11" s="56">
        <f>IFERROR(VLOOKUP(MYRANKS_H[[#This Row],[IDFANGRAPHS]],STEAMER_H[],COLUMN(STEAMER_H[H]),FALSE),0)</f>
        <v>159</v>
      </c>
      <c r="K11" s="56">
        <f>IFERROR(VLOOKUP(MYRANKS_H[[#This Row],[IDFANGRAPHS]],STEAMER_H[],COLUMN(STEAMER_H[2B]),FALSE),0)</f>
        <v>36</v>
      </c>
      <c r="L11" s="56">
        <f>IFERROR(VLOOKUP(MYRANKS_H[[#This Row],[IDFANGRAPHS]],STEAMER_H[],COLUMN(STEAMER_H[3B]),FALSE),0)</f>
        <v>2</v>
      </c>
      <c r="M11" s="56">
        <f>IFERROR(VLOOKUP(MYRANKS_H[[#This Row],[IDFANGRAPHS]],STEAMER_H[],COLUMN(STEAMER_H[HR]),FALSE),0)</f>
        <v>30</v>
      </c>
      <c r="N11" s="56">
        <f>IFERROR(VLOOKUP(MYRANKS_H[[#This Row],[IDFANGRAPHS]],STEAMER_H[],COLUMN(STEAMER_H[R]),FALSE),0)</f>
        <v>95</v>
      </c>
      <c r="O11" s="56">
        <f>IFERROR(VLOOKUP(MYRANKS_H[[#This Row],[IDFANGRAPHS]],STEAMER_H[],COLUMN(STEAMER_H[RBI]),FALSE),0)</f>
        <v>93</v>
      </c>
      <c r="P11" s="56">
        <f>IFERROR(VLOOKUP(MYRANKS_H[[#This Row],[IDFANGRAPHS]],STEAMER_H[],COLUMN(STEAMER_H[BB]),FALSE),0)</f>
        <v>101</v>
      </c>
      <c r="Q11" s="56">
        <f>IFERROR(VLOOKUP(MYRANKS_H[[#This Row],[IDFANGRAPHS]],STEAMER_H[],COLUMN(STEAMER_H[HBP]),FALSE),0)</f>
        <v>3</v>
      </c>
      <c r="R11" s="56">
        <f>IFERROR(VLOOKUP(MYRANKS_H[[#This Row],[IDFANGRAPHS]],STEAMER_H[],COLUMN(STEAMER_H[SO]),FALSE),0)</f>
        <v>143</v>
      </c>
      <c r="S11" s="56">
        <f>IFERROR(VLOOKUP(MYRANKS_H[[#This Row],[IDFANGRAPHS]],STEAMER_H[],COLUMN(STEAMER_H[SB]),FALSE),0)</f>
        <v>14</v>
      </c>
      <c r="T11" s="19">
        <f>IFERROR(MYRANKS_H[[#This Row],[H]]/MYRANKS_H[[#This Row],[AB]],0)</f>
        <v>0.29014598540145986</v>
      </c>
      <c r="U11" s="19">
        <f>IFERROR((MYRANKS_H[[#This Row],[H]]+MYRANKS_H[[#This Row],[BB]]+MYRANKS_H[[#This Row],[HBP]])/(MYRANKS_H[[#This Row],[AB]]+MYRANKS_H[[#This Row],[BB]]+MYRANKS_H[[#This Row],[HBP]]),0)</f>
        <v>0.40337423312883436</v>
      </c>
      <c r="V11" s="19">
        <f>IFERROR((MYRANKS_H[[#This Row],[H]]+MYRANKS_H[[#This Row],[2B]]+2*MYRANKS_H[[#This Row],[3B]]+3*MYRANKS_H[[#This Row],[HR]])/MYRANKS_H[[#This Row],[AB]],0)</f>
        <v>0.52737226277372262</v>
      </c>
      <c r="W1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1" s="27">
        <f>VLOOKUP(MYRANKS_H[[#This Row],[POS]],REPLACEMENT_LEVEL[],3,FALSE)</f>
        <v>0</v>
      </c>
      <c r="Y11" s="27">
        <f>MYRANKS_H[[#This Row],[PROJ PTS]]-MYRANKS_H[[#This Row],[REPL LEVEL]]</f>
        <v>0</v>
      </c>
      <c r="Z11" s="27">
        <f>RANK(MYRANKS_H[[#This Row],[POINTS OVER REPL]],MYRANKS_H[POINTS OVER REPL])</f>
        <v>1</v>
      </c>
      <c r="AA11" s="29">
        <f>IF(MYRANKS_H[[#This Row],[RANK]]&lt;=TOTAL_HITTERS_DRAFTED,MYRANKS_H[[#This Row],[POINTS OVER REPL]],0)</f>
        <v>0</v>
      </c>
      <c r="AB11" s="35">
        <f>MYRANKS_H[[#This Row],[POINTS OVER REPL]]*DOLLAR_VALUE_PER_POINT+1</f>
        <v>1</v>
      </c>
      <c r="AC11" s="35"/>
      <c r="AD11" s="29">
        <f>IF(AND(MYRANKS_H[[#This Row],[RANK]]&lt;=(TOTAL_HITTERS_DRAFTED-HITTERS_BELOW_REPL_DRAFTED),MYRANKS_H[[#This Row],[$ACTUAL]]=""),MYRANKS_H[[#This Row],[POINTS OVER REPL]],0)</f>
        <v>0</v>
      </c>
      <c r="AE11" s="35">
        <f>IF(MYRANKS_H[[#This Row],[$ACTUAL]]="",MYRANKS_H[[#This Row],[POINTS OVER REPL]]*REMAINING_DOLLAR_VALUE_PER_POINT+1,0)</f>
        <v>1</v>
      </c>
    </row>
    <row r="12" spans="1:31" ht="15" customHeight="1" x14ac:dyDescent="0.25">
      <c r="A12" s="7" t="s">
        <v>12643</v>
      </c>
      <c r="B12" s="14" t="str">
        <f>VLOOKUP(MYRANKS_H[[#This Row],[PLAYERID]],PLAYERIDMAP2[],COLUMN(PLAYERIDMAP2[LASTNAME]),FALSE)</f>
        <v>Gattis</v>
      </c>
      <c r="C12" s="14" t="str">
        <f>VLOOKUP(MYRANKS_H[[#This Row],[PLAYERID]],PLAYERIDMAP2[],COLUMN(PLAYERIDMAP2[FIRSTNAME]),FALSE)</f>
        <v>Evan</v>
      </c>
      <c r="D12" s="14" t="str">
        <f>MYRANKS_H[[#This Row],[FNAME]]&amp;" "&amp;MYRANKS_H[[#This Row],[LNAME]]</f>
        <v>Evan Gattis</v>
      </c>
      <c r="E12" s="14" t="str">
        <f>VLOOKUP(MYRANKS_H[[#This Row],[PLAYERID]],PLAYERIDMAP2[],COLUMN(PLAYERIDMAP2[TEAM]),FALSE)</f>
        <v>HOU</v>
      </c>
      <c r="F12" s="14" t="str">
        <f>VLOOKUP(MYRANKS_H[[#This Row],[PLAYERID]],PLAYERIDMAP2[],COLUMN(PLAYERIDMAP2[POS]),FALSE)</f>
        <v>OF</v>
      </c>
      <c r="G12" s="14">
        <f>IFERROR(VALUE(VLOOKUP(MYRANKS_H[[#This Row],[PLAYERID]],PLAYERIDMAP2[],COLUMN(PLAYERIDMAP2[IDFANGRAPHS]),FALSE)),VLOOKUP(MYRANKS_H[[#This Row],[PLAYERID]],PLAYERIDMAP2[],COLUMN(PLAYERIDMAP2[IDFANGRAPHS]),FALSE))</f>
        <v>11003</v>
      </c>
      <c r="H12" s="56">
        <f>IFERROR(VLOOKUP(MYRANKS_H[[#This Row],[IDFANGRAPHS]],STEAMER_H[],COLUMN(STEAMER_H[PA]),FALSE),0)</f>
        <v>551</v>
      </c>
      <c r="I12" s="56">
        <f>IFERROR(VLOOKUP(MYRANKS_H[[#This Row],[IDFANGRAPHS]],STEAMER_H[],COLUMN(STEAMER_H[AB]),FALSE),0)</f>
        <v>509</v>
      </c>
      <c r="J12" s="56">
        <f>IFERROR(VLOOKUP(MYRANKS_H[[#This Row],[IDFANGRAPHS]],STEAMER_H[],COLUMN(STEAMER_H[H]),FALSE),0)</f>
        <v>126</v>
      </c>
      <c r="K12" s="56">
        <f>IFERROR(VLOOKUP(MYRANKS_H[[#This Row],[IDFANGRAPHS]],STEAMER_H[],COLUMN(STEAMER_H[2B]),FALSE),0)</f>
        <v>22</v>
      </c>
      <c r="L12" s="56">
        <f>IFERROR(VLOOKUP(MYRANKS_H[[#This Row],[IDFANGRAPHS]],STEAMER_H[],COLUMN(STEAMER_H[3B]),FALSE),0)</f>
        <v>6</v>
      </c>
      <c r="M12" s="56">
        <f>IFERROR(VLOOKUP(MYRANKS_H[[#This Row],[IDFANGRAPHS]],STEAMER_H[],COLUMN(STEAMER_H[HR]),FALSE),0)</f>
        <v>27</v>
      </c>
      <c r="N12" s="56">
        <f>IFERROR(VLOOKUP(MYRANKS_H[[#This Row],[IDFANGRAPHS]],STEAMER_H[],COLUMN(STEAMER_H[R]),FALSE),0)</f>
        <v>68</v>
      </c>
      <c r="O12" s="56">
        <f>IFERROR(VLOOKUP(MYRANKS_H[[#This Row],[IDFANGRAPHS]],STEAMER_H[],COLUMN(STEAMER_H[RBI]),FALSE),0)</f>
        <v>81</v>
      </c>
      <c r="P12" s="56">
        <f>IFERROR(VLOOKUP(MYRANKS_H[[#This Row],[IDFANGRAPHS]],STEAMER_H[],COLUMN(STEAMER_H[BB]),FALSE),0)</f>
        <v>31</v>
      </c>
      <c r="Q12" s="56">
        <f>IFERROR(VLOOKUP(MYRANKS_H[[#This Row],[IDFANGRAPHS]],STEAMER_H[],COLUMN(STEAMER_H[HBP]),FALSE),0)</f>
        <v>6</v>
      </c>
      <c r="R12" s="56">
        <f>IFERROR(VLOOKUP(MYRANKS_H[[#This Row],[IDFANGRAPHS]],STEAMER_H[],COLUMN(STEAMER_H[SO]),FALSE),0)</f>
        <v>119</v>
      </c>
      <c r="S12" s="56">
        <f>IFERROR(VLOOKUP(MYRANKS_H[[#This Row],[IDFANGRAPHS]],STEAMER_H[],COLUMN(STEAMER_H[SB]),FALSE),0)</f>
        <v>1</v>
      </c>
      <c r="T12" s="19">
        <f>IFERROR(MYRANKS_H[[#This Row],[H]]/MYRANKS_H[[#This Row],[AB]],0)</f>
        <v>0.2475442043222004</v>
      </c>
      <c r="U12" s="19">
        <f>IFERROR((MYRANKS_H[[#This Row],[H]]+MYRANKS_H[[#This Row],[BB]]+MYRANKS_H[[#This Row],[HBP]])/(MYRANKS_H[[#This Row],[AB]]+MYRANKS_H[[#This Row],[BB]]+MYRANKS_H[[#This Row],[HBP]]),0)</f>
        <v>0.29853479853479853</v>
      </c>
      <c r="V12" s="19">
        <f>IFERROR((MYRANKS_H[[#This Row],[H]]+MYRANKS_H[[#This Row],[2B]]+2*MYRANKS_H[[#This Row],[3B]]+3*MYRANKS_H[[#This Row],[HR]])/MYRANKS_H[[#This Row],[AB]],0)</f>
        <v>0.47347740667976423</v>
      </c>
      <c r="W1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2" s="27">
        <f>VLOOKUP(MYRANKS_H[[#This Row],[POS]],REPLACEMENT_LEVEL[],3,FALSE)</f>
        <v>0</v>
      </c>
      <c r="Y12" s="27">
        <f>MYRANKS_H[[#This Row],[PROJ PTS]]-MYRANKS_H[[#This Row],[REPL LEVEL]]</f>
        <v>0</v>
      </c>
      <c r="Z12" s="27">
        <f>RANK(MYRANKS_H[[#This Row],[POINTS OVER REPL]],MYRANKS_H[POINTS OVER REPL])</f>
        <v>1</v>
      </c>
      <c r="AA12" s="29">
        <f>IF(MYRANKS_H[[#This Row],[RANK]]&lt;=TOTAL_HITTERS_DRAFTED,MYRANKS_H[[#This Row],[POINTS OVER REPL]],0)</f>
        <v>0</v>
      </c>
      <c r="AB12" s="35">
        <f>MYRANKS_H[[#This Row],[POINTS OVER REPL]]*DOLLAR_VALUE_PER_POINT+1</f>
        <v>1</v>
      </c>
      <c r="AC12" s="35"/>
      <c r="AD12" s="29">
        <f>IF(AND(MYRANKS_H[[#This Row],[RANK]]&lt;=(TOTAL_HITTERS_DRAFTED-HITTERS_BELOW_REPL_DRAFTED),MYRANKS_H[[#This Row],[$ACTUAL]]=""),MYRANKS_H[[#This Row],[POINTS OVER REPL]],0)</f>
        <v>0</v>
      </c>
      <c r="AE12" s="35">
        <f>IF(MYRANKS_H[[#This Row],[$ACTUAL]]="",MYRANKS_H[[#This Row],[POINTS OVER REPL]]*REMAINING_DOLLAR_VALUE_PER_POINT+1,0)</f>
        <v>1</v>
      </c>
    </row>
    <row r="13" spans="1:31" ht="15" customHeight="1" x14ac:dyDescent="0.25">
      <c r="A13" s="64" t="s">
        <v>15385</v>
      </c>
      <c r="B13" s="14" t="str">
        <f>VLOOKUP(MYRANKS_H[[#This Row],[PLAYERID]],PLAYERIDMAP2[],COLUMN(PLAYERIDMAP2[LASTNAME]),FALSE)</f>
        <v>Springer</v>
      </c>
      <c r="C13" s="14" t="str">
        <f>VLOOKUP(MYRANKS_H[[#This Row],[PLAYERID]],PLAYERIDMAP2[],COLUMN(PLAYERIDMAP2[FIRSTNAME]),FALSE)</f>
        <v>George</v>
      </c>
      <c r="D13" s="14" t="str">
        <f>MYRANKS_H[[#This Row],[FNAME]]&amp;" "&amp;MYRANKS_H[[#This Row],[LNAME]]</f>
        <v>George Springer</v>
      </c>
      <c r="E13" s="14" t="str">
        <f>VLOOKUP(MYRANKS_H[[#This Row],[PLAYERID]],PLAYERIDMAP2[],COLUMN(PLAYERIDMAP2[TEAM]),FALSE)</f>
        <v>HOU</v>
      </c>
      <c r="F13" s="14" t="str">
        <f>VLOOKUP(MYRANKS_H[[#This Row],[PLAYERID]],PLAYERIDMAP2[],COLUMN(PLAYERIDMAP2[POS]),FALSE)</f>
        <v>OF</v>
      </c>
      <c r="G13" s="14">
        <f>IFERROR(VALUE(VLOOKUP(MYRANKS_H[[#This Row],[PLAYERID]],PLAYERIDMAP2[],COLUMN(PLAYERIDMAP2[IDFANGRAPHS]),FALSE)),VLOOKUP(MYRANKS_H[[#This Row],[PLAYERID]],PLAYERIDMAP2[],COLUMN(PLAYERIDMAP2[IDFANGRAPHS]),FALSE))</f>
        <v>12856</v>
      </c>
      <c r="H13" s="56">
        <f>IFERROR(VLOOKUP(MYRANKS_H[[#This Row],[IDFANGRAPHS]],STEAMER_H[],COLUMN(STEAMER_H[PA]),FALSE),0)</f>
        <v>645</v>
      </c>
      <c r="I13" s="56">
        <f>IFERROR(VLOOKUP(MYRANKS_H[[#This Row],[IDFANGRAPHS]],STEAMER_H[],COLUMN(STEAMER_H[AB]),FALSE),0)</f>
        <v>560</v>
      </c>
      <c r="J13" s="56">
        <f>IFERROR(VLOOKUP(MYRANKS_H[[#This Row],[IDFANGRAPHS]],STEAMER_H[],COLUMN(STEAMER_H[H]),FALSE),0)</f>
        <v>143</v>
      </c>
      <c r="K13" s="56">
        <f>IFERROR(VLOOKUP(MYRANKS_H[[#This Row],[IDFANGRAPHS]],STEAMER_H[],COLUMN(STEAMER_H[2B]),FALSE),0)</f>
        <v>25</v>
      </c>
      <c r="L13" s="56">
        <f>IFERROR(VLOOKUP(MYRANKS_H[[#This Row],[IDFANGRAPHS]],STEAMER_H[],COLUMN(STEAMER_H[3B]),FALSE),0)</f>
        <v>2</v>
      </c>
      <c r="M13" s="56">
        <f>IFERROR(VLOOKUP(MYRANKS_H[[#This Row],[IDFANGRAPHS]],STEAMER_H[],COLUMN(STEAMER_H[HR]),FALSE),0)</f>
        <v>29</v>
      </c>
      <c r="N13" s="56">
        <f>IFERROR(VLOOKUP(MYRANKS_H[[#This Row],[IDFANGRAPHS]],STEAMER_H[],COLUMN(STEAMER_H[R]),FALSE),0)</f>
        <v>89</v>
      </c>
      <c r="O13" s="56">
        <f>IFERROR(VLOOKUP(MYRANKS_H[[#This Row],[IDFANGRAPHS]],STEAMER_H[],COLUMN(STEAMER_H[RBI]),FALSE),0)</f>
        <v>82</v>
      </c>
      <c r="P13" s="56">
        <f>IFERROR(VLOOKUP(MYRANKS_H[[#This Row],[IDFANGRAPHS]],STEAMER_H[],COLUMN(STEAMER_H[BB]),FALSE),0)</f>
        <v>68</v>
      </c>
      <c r="Q13" s="56">
        <f>IFERROR(VLOOKUP(MYRANKS_H[[#This Row],[IDFANGRAPHS]],STEAMER_H[],COLUMN(STEAMER_H[HBP]),FALSE),0)</f>
        <v>9</v>
      </c>
      <c r="R13" s="56">
        <f>IFERROR(VLOOKUP(MYRANKS_H[[#This Row],[IDFANGRAPHS]],STEAMER_H[],COLUMN(STEAMER_H[SO]),FALSE),0)</f>
        <v>172</v>
      </c>
      <c r="S13" s="56">
        <f>IFERROR(VLOOKUP(MYRANKS_H[[#This Row],[IDFANGRAPHS]],STEAMER_H[],COLUMN(STEAMER_H[SB]),FALSE),0)</f>
        <v>18</v>
      </c>
      <c r="T13" s="52">
        <f>IFERROR(MYRANKS_H[[#This Row],[H]]/MYRANKS_H[[#This Row],[AB]],0)</f>
        <v>0.25535714285714284</v>
      </c>
      <c r="U13" s="52">
        <f>IFERROR((MYRANKS_H[[#This Row],[H]]+MYRANKS_H[[#This Row],[BB]]+MYRANKS_H[[#This Row],[HBP]])/(MYRANKS_H[[#This Row],[AB]]+MYRANKS_H[[#This Row],[BB]]+MYRANKS_H[[#This Row],[HBP]]),0)</f>
        <v>0.34536891679748821</v>
      </c>
      <c r="V13" s="52">
        <f>IFERROR((MYRANKS_H[[#This Row],[H]]+MYRANKS_H[[#This Row],[2B]]+2*MYRANKS_H[[#This Row],[3B]]+3*MYRANKS_H[[#This Row],[HR]])/MYRANKS_H[[#This Row],[AB]],0)</f>
        <v>0.46250000000000002</v>
      </c>
      <c r="W13"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3" s="27">
        <f>VLOOKUP(MYRANKS_H[[#This Row],[POS]],REPLACEMENT_LEVEL[],3,FALSE)</f>
        <v>0</v>
      </c>
      <c r="Y13" s="27">
        <f>MYRANKS_H[[#This Row],[PROJ PTS]]-MYRANKS_H[[#This Row],[REPL LEVEL]]</f>
        <v>0</v>
      </c>
      <c r="Z13" s="27">
        <f>RANK(MYRANKS_H[[#This Row],[POINTS OVER REPL]],MYRANKS_H[POINTS OVER REPL])</f>
        <v>1</v>
      </c>
      <c r="AA13" s="27">
        <f>IF(MYRANKS_H[[#This Row],[RANK]]&lt;=TOTAL_HITTERS_DRAFTED,MYRANKS_H[[#This Row],[POINTS OVER REPL]],0)</f>
        <v>0</v>
      </c>
      <c r="AB13" s="53">
        <f>MYRANKS_H[[#This Row],[POINTS OVER REPL]]*DOLLAR_VALUE_PER_POINT+1</f>
        <v>1</v>
      </c>
      <c r="AC13" s="27"/>
      <c r="AD13" s="27">
        <f>IF(AND(MYRANKS_H[[#This Row],[RANK]]&lt;=(TOTAL_HITTERS_DRAFTED-HITTERS_BELOW_REPL_DRAFTED),MYRANKS_H[[#This Row],[$ACTUAL]]=""),MYRANKS_H[[#This Row],[POINTS OVER REPL]],0)</f>
        <v>0</v>
      </c>
      <c r="AE13" s="54">
        <f>IF(MYRANKS_H[[#This Row],[$ACTUAL]]="",MYRANKS_H[[#This Row],[POINTS OVER REPL]]*REMAINING_DOLLAR_VALUE_PER_POINT+1,0)</f>
        <v>1</v>
      </c>
    </row>
    <row r="14" spans="1:31" ht="15" customHeight="1" x14ac:dyDescent="0.25">
      <c r="A14" s="89" t="s">
        <v>15610</v>
      </c>
      <c r="B14" s="90" t="str">
        <f>VLOOKUP(MYRANKS_H[[#This Row],[PLAYERID]],PLAYERIDMAP2[],COLUMN(PLAYERIDMAP2[LASTNAME]),FALSE)</f>
        <v>Trumbo</v>
      </c>
      <c r="C14" s="90" t="str">
        <f>VLOOKUP(MYRANKS_H[[#This Row],[PLAYERID]],PLAYERIDMAP2[],COLUMN(PLAYERIDMAP2[FIRSTNAME]),FALSE)</f>
        <v>Mark</v>
      </c>
      <c r="D14" s="90" t="str">
        <f>MYRANKS_H[[#This Row],[FNAME]]&amp;" "&amp;MYRANKS_H[[#This Row],[LNAME]]</f>
        <v>Mark Trumbo</v>
      </c>
      <c r="E14" s="90" t="str">
        <f>VLOOKUP(MYRANKS_H[[#This Row],[PLAYERID]],PLAYERIDMAP2[],COLUMN(PLAYERIDMAP2[TEAM]),FALSE)</f>
        <v>BAL</v>
      </c>
      <c r="F14" s="90" t="str">
        <f>VLOOKUP(MYRANKS_H[[#This Row],[PLAYERID]],PLAYERIDMAP2[],COLUMN(PLAYERIDMAP2[POS]),FALSE)</f>
        <v>OF</v>
      </c>
      <c r="G14" s="90">
        <f>IFERROR(VALUE(VLOOKUP(MYRANKS_H[[#This Row],[PLAYERID]],PLAYERIDMAP2[],COLUMN(PLAYERIDMAP2[IDFANGRAPHS]),FALSE)),VLOOKUP(MYRANKS_H[[#This Row],[PLAYERID]],PLAYERIDMAP2[],COLUMN(PLAYERIDMAP2[IDFANGRAPHS]),FALSE))</f>
        <v>6876</v>
      </c>
      <c r="H14" s="56">
        <f>IFERROR(VLOOKUP(MYRANKS_H[[#This Row],[IDFANGRAPHS]],STEAMER_H[],COLUMN(STEAMER_H[PA]),FALSE),0)</f>
        <v>627</v>
      </c>
      <c r="I14" s="56">
        <f>IFERROR(VLOOKUP(MYRANKS_H[[#This Row],[IDFANGRAPHS]],STEAMER_H[],COLUMN(STEAMER_H[AB]),FALSE),0)</f>
        <v>571</v>
      </c>
      <c r="J14" s="56">
        <f>IFERROR(VLOOKUP(MYRANKS_H[[#This Row],[IDFANGRAPHS]],STEAMER_H[],COLUMN(STEAMER_H[H]),FALSE),0)</f>
        <v>144</v>
      </c>
      <c r="K14" s="56">
        <f>IFERROR(VLOOKUP(MYRANKS_H[[#This Row],[IDFANGRAPHS]],STEAMER_H[],COLUMN(STEAMER_H[2B]),FALSE),0)</f>
        <v>26</v>
      </c>
      <c r="L14" s="56">
        <f>IFERROR(VLOOKUP(MYRANKS_H[[#This Row],[IDFANGRAPHS]],STEAMER_H[],COLUMN(STEAMER_H[3B]),FALSE),0)</f>
        <v>2</v>
      </c>
      <c r="M14" s="56">
        <f>IFERROR(VLOOKUP(MYRANKS_H[[#This Row],[IDFANGRAPHS]],STEAMER_H[],COLUMN(STEAMER_H[HR]),FALSE),0)</f>
        <v>30</v>
      </c>
      <c r="N14" s="56">
        <f>IFERROR(VLOOKUP(MYRANKS_H[[#This Row],[IDFANGRAPHS]],STEAMER_H[],COLUMN(STEAMER_H[R]),FALSE),0)</f>
        <v>75</v>
      </c>
      <c r="O14" s="56">
        <f>IFERROR(VLOOKUP(MYRANKS_H[[#This Row],[IDFANGRAPHS]],STEAMER_H[],COLUMN(STEAMER_H[RBI]),FALSE),0)</f>
        <v>85</v>
      </c>
      <c r="P14" s="56">
        <f>IFERROR(VLOOKUP(MYRANKS_H[[#This Row],[IDFANGRAPHS]],STEAMER_H[],COLUMN(STEAMER_H[BB]),FALSE),0)</f>
        <v>47</v>
      </c>
      <c r="Q14" s="56">
        <f>IFERROR(VLOOKUP(MYRANKS_H[[#This Row],[IDFANGRAPHS]],STEAMER_H[],COLUMN(STEAMER_H[HBP]),FALSE),0)</f>
        <v>2</v>
      </c>
      <c r="R14" s="56">
        <f>IFERROR(VLOOKUP(MYRANKS_H[[#This Row],[IDFANGRAPHS]],STEAMER_H[],COLUMN(STEAMER_H[SO]),FALSE),0)</f>
        <v>152</v>
      </c>
      <c r="S14" s="56">
        <f>IFERROR(VLOOKUP(MYRANKS_H[[#This Row],[IDFANGRAPHS]],STEAMER_H[],COLUMN(STEAMER_H[SB]),FALSE),0)</f>
        <v>2</v>
      </c>
      <c r="T14" s="85">
        <f>IFERROR(MYRANKS_H[[#This Row],[H]]/MYRANKS_H[[#This Row],[AB]],0)</f>
        <v>0.2521891418563923</v>
      </c>
      <c r="U14" s="85">
        <f>IFERROR((MYRANKS_H[[#This Row],[H]]+MYRANKS_H[[#This Row],[BB]]+MYRANKS_H[[#This Row],[HBP]])/(MYRANKS_H[[#This Row],[AB]]+MYRANKS_H[[#This Row],[BB]]+MYRANKS_H[[#This Row],[HBP]]),0)</f>
        <v>0.31129032258064515</v>
      </c>
      <c r="V14" s="85">
        <f>IFERROR((MYRANKS_H[[#This Row],[H]]+MYRANKS_H[[#This Row],[2B]]+2*MYRANKS_H[[#This Row],[3B]]+3*MYRANKS_H[[#This Row],[HR]])/MYRANKS_H[[#This Row],[AB]],0)</f>
        <v>0.46234676007005254</v>
      </c>
      <c r="W14" s="74">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4" s="74">
        <f>VLOOKUP(MYRANKS_H[[#This Row],[POS]],REPLACEMENT_LEVEL[],3,FALSE)</f>
        <v>0</v>
      </c>
      <c r="Y14" s="74">
        <f>MYRANKS_H[[#This Row],[PROJ PTS]]-MYRANKS_H[[#This Row],[REPL LEVEL]]</f>
        <v>0</v>
      </c>
      <c r="Z14" s="74">
        <f>RANK(MYRANKS_H[[#This Row],[POINTS OVER REPL]],MYRANKS_H[POINTS OVER REPL])</f>
        <v>1</v>
      </c>
      <c r="AA14" s="74">
        <f>IF(MYRANKS_H[[#This Row],[RANK]]&lt;=TOTAL_HITTERS_DRAFTED,MYRANKS_H[[#This Row],[POINTS OVER REPL]],0)</f>
        <v>0</v>
      </c>
      <c r="AB14" s="76">
        <f>MYRANKS_H[[#This Row],[POINTS OVER REPL]]*DOLLAR_VALUE_PER_POINT+1</f>
        <v>1</v>
      </c>
      <c r="AC14" s="74"/>
      <c r="AD14" s="74">
        <f>IF(AND(MYRANKS_H[[#This Row],[RANK]]&lt;=(TOTAL_HITTERS_DRAFTED-HITTERS_BELOW_REPL_DRAFTED),MYRANKS_H[[#This Row],[$ACTUAL]]=""),MYRANKS_H[[#This Row],[POINTS OVER REPL]],0)</f>
        <v>0</v>
      </c>
      <c r="AE14" s="86">
        <f>IF(MYRANKS_H[[#This Row],[$ACTUAL]]="",MYRANKS_H[[#This Row],[POINTS OVER REPL]]*REMAINING_DOLLAR_VALUE_PER_POINT+1,0)</f>
        <v>1</v>
      </c>
    </row>
    <row r="15" spans="1:31" ht="15" customHeight="1" x14ac:dyDescent="0.25">
      <c r="A15" s="2" t="s">
        <v>11225</v>
      </c>
      <c r="B15" s="14" t="str">
        <f>VLOOKUP(MYRANKS_H[[#This Row],[PLAYERID]],PLAYERIDMAP2[],COLUMN(PLAYERIDMAP2[LASTNAME]),FALSE)</f>
        <v>Baez</v>
      </c>
      <c r="C15" s="14" t="str">
        <f>VLOOKUP(MYRANKS_H[[#This Row],[PLAYERID]],PLAYERIDMAP2[],COLUMN(PLAYERIDMAP2[FIRSTNAME]),FALSE)</f>
        <v>Javier</v>
      </c>
      <c r="D15" s="14" t="str">
        <f>MYRANKS_H[[#This Row],[FNAME]]&amp;" "&amp;MYRANKS_H[[#This Row],[LNAME]]</f>
        <v>Javier Baez</v>
      </c>
      <c r="E15" s="14" t="str">
        <f>VLOOKUP(MYRANKS_H[[#This Row],[PLAYERID]],PLAYERIDMAP2[],COLUMN(PLAYERIDMAP2[TEAM]),FALSE)</f>
        <v>CHC</v>
      </c>
      <c r="F15" s="14" t="str">
        <f>VLOOKUP(MYRANKS_H[[#This Row],[PLAYERID]],PLAYERIDMAP2[],COLUMN(PLAYERIDMAP2[POS]),FALSE)</f>
        <v>SS</v>
      </c>
      <c r="G15" s="14">
        <f>IFERROR(VALUE(VLOOKUP(MYRANKS_H[[#This Row],[PLAYERID]],PLAYERIDMAP2[],COLUMN(PLAYERIDMAP2[IDFANGRAPHS]),FALSE)),VLOOKUP(MYRANKS_H[[#This Row],[PLAYERID]],PLAYERIDMAP2[],COLUMN(PLAYERIDMAP2[IDFANGRAPHS]),FALSE))</f>
        <v>12979</v>
      </c>
      <c r="H15" s="56">
        <f>IFERROR(VLOOKUP(MYRANKS_H[[#This Row],[IDFANGRAPHS]],STEAMER_H[],COLUMN(STEAMER_H[PA]),FALSE),0)</f>
        <v>335</v>
      </c>
      <c r="I15" s="56">
        <f>IFERROR(VLOOKUP(MYRANKS_H[[#This Row],[IDFANGRAPHS]],STEAMER_H[],COLUMN(STEAMER_H[AB]),FALSE),0)</f>
        <v>308</v>
      </c>
      <c r="J15" s="56">
        <f>IFERROR(VLOOKUP(MYRANKS_H[[#This Row],[IDFANGRAPHS]],STEAMER_H[],COLUMN(STEAMER_H[H]),FALSE),0)</f>
        <v>77</v>
      </c>
      <c r="K15" s="56">
        <f>IFERROR(VLOOKUP(MYRANKS_H[[#This Row],[IDFANGRAPHS]],STEAMER_H[],COLUMN(STEAMER_H[2B]),FALSE),0)</f>
        <v>15</v>
      </c>
      <c r="L15" s="56">
        <f>IFERROR(VLOOKUP(MYRANKS_H[[#This Row],[IDFANGRAPHS]],STEAMER_H[],COLUMN(STEAMER_H[3B]),FALSE),0)</f>
        <v>1</v>
      </c>
      <c r="M15" s="56">
        <f>IFERROR(VLOOKUP(MYRANKS_H[[#This Row],[IDFANGRAPHS]],STEAMER_H[],COLUMN(STEAMER_H[HR]),FALSE),0)</f>
        <v>15</v>
      </c>
      <c r="N15" s="56">
        <f>IFERROR(VLOOKUP(MYRANKS_H[[#This Row],[IDFANGRAPHS]],STEAMER_H[],COLUMN(STEAMER_H[R]),FALSE),0)</f>
        <v>42</v>
      </c>
      <c r="O15" s="56">
        <f>IFERROR(VLOOKUP(MYRANKS_H[[#This Row],[IDFANGRAPHS]],STEAMER_H[],COLUMN(STEAMER_H[RBI]),FALSE),0)</f>
        <v>45</v>
      </c>
      <c r="P15" s="56">
        <f>IFERROR(VLOOKUP(MYRANKS_H[[#This Row],[IDFANGRAPHS]],STEAMER_H[],COLUMN(STEAMER_H[BB]),FALSE),0)</f>
        <v>19</v>
      </c>
      <c r="Q15" s="56">
        <f>IFERROR(VLOOKUP(MYRANKS_H[[#This Row],[IDFANGRAPHS]],STEAMER_H[],COLUMN(STEAMER_H[HBP]),FALSE),0)</f>
        <v>4</v>
      </c>
      <c r="R15" s="56">
        <f>IFERROR(VLOOKUP(MYRANKS_H[[#This Row],[IDFANGRAPHS]],STEAMER_H[],COLUMN(STEAMER_H[SO]),FALSE),0)</f>
        <v>94</v>
      </c>
      <c r="S15" s="56">
        <f>IFERROR(VLOOKUP(MYRANKS_H[[#This Row],[IDFANGRAPHS]],STEAMER_H[],COLUMN(STEAMER_H[SB]),FALSE),0)</f>
        <v>9</v>
      </c>
      <c r="T15" s="19">
        <f>IFERROR(MYRANKS_H[[#This Row],[H]]/MYRANKS_H[[#This Row],[AB]],0)</f>
        <v>0.25</v>
      </c>
      <c r="U15" s="19">
        <f>IFERROR((MYRANKS_H[[#This Row],[H]]+MYRANKS_H[[#This Row],[BB]]+MYRANKS_H[[#This Row],[HBP]])/(MYRANKS_H[[#This Row],[AB]]+MYRANKS_H[[#This Row],[BB]]+MYRANKS_H[[#This Row],[HBP]]),0)</f>
        <v>0.30211480362537763</v>
      </c>
      <c r="V15" s="19">
        <f>IFERROR((MYRANKS_H[[#This Row],[H]]+MYRANKS_H[[#This Row],[2B]]+2*MYRANKS_H[[#This Row],[3B]]+3*MYRANKS_H[[#This Row],[HR]])/MYRANKS_H[[#This Row],[AB]],0)</f>
        <v>0.45129870129870131</v>
      </c>
      <c r="W1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5" s="27">
        <f>VLOOKUP(MYRANKS_H[[#This Row],[POS]],REPLACEMENT_LEVEL[],3,FALSE)</f>
        <v>0</v>
      </c>
      <c r="Y15" s="27">
        <f>MYRANKS_H[[#This Row],[PROJ PTS]]-MYRANKS_H[[#This Row],[REPL LEVEL]]</f>
        <v>0</v>
      </c>
      <c r="Z15" s="27">
        <f>RANK(MYRANKS_H[[#This Row],[POINTS OVER REPL]],MYRANKS_H[POINTS OVER REPL])</f>
        <v>1</v>
      </c>
      <c r="AA15" s="29">
        <f>IF(MYRANKS_H[[#This Row],[RANK]]&lt;=TOTAL_HITTERS_DRAFTED,MYRANKS_H[[#This Row],[POINTS OVER REPL]],0)</f>
        <v>0</v>
      </c>
      <c r="AB15" s="35">
        <f>MYRANKS_H[[#This Row],[POINTS OVER REPL]]*DOLLAR_VALUE_PER_POINT+1</f>
        <v>1</v>
      </c>
      <c r="AC15" s="35"/>
      <c r="AD15" s="29">
        <f>IF(AND(MYRANKS_H[[#This Row],[RANK]]&lt;=(TOTAL_HITTERS_DRAFTED-HITTERS_BELOW_REPL_DRAFTED),MYRANKS_H[[#This Row],[$ACTUAL]]=""),MYRANKS_H[[#This Row],[POINTS OVER REPL]],0)</f>
        <v>0</v>
      </c>
      <c r="AE15" s="35">
        <f>IF(MYRANKS_H[[#This Row],[$ACTUAL]]="",MYRANKS_H[[#This Row],[POINTS OVER REPL]]*REMAINING_DOLLAR_VALUE_PER_POINT+1,0)</f>
        <v>1</v>
      </c>
    </row>
    <row r="16" spans="1:31" ht="15" customHeight="1" x14ac:dyDescent="0.25">
      <c r="A16" s="2" t="s">
        <v>12243</v>
      </c>
      <c r="B16" s="14" t="str">
        <f>VLOOKUP(MYRANKS_H[[#This Row],[PLAYERID]],PLAYERIDMAP2[],COLUMN(PLAYERIDMAP2[LASTNAME]),FALSE)</f>
        <v>Donaldson</v>
      </c>
      <c r="C16" s="14" t="str">
        <f>VLOOKUP(MYRANKS_H[[#This Row],[PLAYERID]],PLAYERIDMAP2[],COLUMN(PLAYERIDMAP2[FIRSTNAME]),FALSE)</f>
        <v>Josh</v>
      </c>
      <c r="D16" s="14" t="str">
        <f>MYRANKS_H[[#This Row],[FNAME]]&amp;" "&amp;MYRANKS_H[[#This Row],[LNAME]]</f>
        <v>Josh Donaldson</v>
      </c>
      <c r="E16" s="14" t="str">
        <f>VLOOKUP(MYRANKS_H[[#This Row],[PLAYERID]],PLAYERIDMAP2[],COLUMN(PLAYERIDMAP2[TEAM]),FALSE)</f>
        <v>TOR</v>
      </c>
      <c r="F16" s="14" t="str">
        <f>VLOOKUP(MYRANKS_H[[#This Row],[PLAYERID]],PLAYERIDMAP2[],COLUMN(PLAYERIDMAP2[POS]),FALSE)</f>
        <v>3B</v>
      </c>
      <c r="G16" s="14">
        <f>IFERROR(VALUE(VLOOKUP(MYRANKS_H[[#This Row],[PLAYERID]],PLAYERIDMAP2[],COLUMN(PLAYERIDMAP2[IDFANGRAPHS]),FALSE)),VLOOKUP(MYRANKS_H[[#This Row],[PLAYERID]],PLAYERIDMAP2[],COLUMN(PLAYERIDMAP2[IDFANGRAPHS]),FALSE))</f>
        <v>5038</v>
      </c>
      <c r="H16" s="56">
        <f>IFERROR(VLOOKUP(MYRANKS_H[[#This Row],[IDFANGRAPHS]],STEAMER_H[],COLUMN(STEAMER_H[PA]),FALSE),0)</f>
        <v>661</v>
      </c>
      <c r="I16" s="56">
        <f>IFERROR(VLOOKUP(MYRANKS_H[[#This Row],[IDFANGRAPHS]],STEAMER_H[],COLUMN(STEAMER_H[AB]),FALSE),0)</f>
        <v>581</v>
      </c>
      <c r="J16" s="56">
        <f>IFERROR(VLOOKUP(MYRANKS_H[[#This Row],[IDFANGRAPHS]],STEAMER_H[],COLUMN(STEAMER_H[H]),FALSE),0)</f>
        <v>159</v>
      </c>
      <c r="K16" s="56">
        <f>IFERROR(VLOOKUP(MYRANKS_H[[#This Row],[IDFANGRAPHS]],STEAMER_H[],COLUMN(STEAMER_H[2B]),FALSE),0)</f>
        <v>34</v>
      </c>
      <c r="L16" s="56">
        <f>IFERROR(VLOOKUP(MYRANKS_H[[#This Row],[IDFANGRAPHS]],STEAMER_H[],COLUMN(STEAMER_H[3B]),FALSE),0)</f>
        <v>2</v>
      </c>
      <c r="M16" s="56">
        <f>IFERROR(VLOOKUP(MYRANKS_H[[#This Row],[IDFANGRAPHS]],STEAMER_H[],COLUMN(STEAMER_H[HR]),FALSE),0)</f>
        <v>31</v>
      </c>
      <c r="N16" s="56">
        <f>IFERROR(VLOOKUP(MYRANKS_H[[#This Row],[IDFANGRAPHS]],STEAMER_H[],COLUMN(STEAMER_H[R]),FALSE),0)</f>
        <v>95</v>
      </c>
      <c r="O16" s="56">
        <f>IFERROR(VLOOKUP(MYRANKS_H[[#This Row],[IDFANGRAPHS]],STEAMER_H[],COLUMN(STEAMER_H[RBI]),FALSE),0)</f>
        <v>94</v>
      </c>
      <c r="P16" s="56">
        <f>IFERROR(VLOOKUP(MYRANKS_H[[#This Row],[IDFANGRAPHS]],STEAMER_H[],COLUMN(STEAMER_H[BB]),FALSE),0)</f>
        <v>67</v>
      </c>
      <c r="Q16" s="56">
        <f>IFERROR(VLOOKUP(MYRANKS_H[[#This Row],[IDFANGRAPHS]],STEAMER_H[],COLUMN(STEAMER_H[HBP]),FALSE),0)</f>
        <v>6</v>
      </c>
      <c r="R16" s="56">
        <f>IFERROR(VLOOKUP(MYRANKS_H[[#This Row],[IDFANGRAPHS]],STEAMER_H[],COLUMN(STEAMER_H[SO]),FALSE),0)</f>
        <v>126</v>
      </c>
      <c r="S16" s="56">
        <f>IFERROR(VLOOKUP(MYRANKS_H[[#This Row],[IDFANGRAPHS]],STEAMER_H[],COLUMN(STEAMER_H[SB]),FALSE),0)</f>
        <v>4</v>
      </c>
      <c r="T16" s="19">
        <f>IFERROR(MYRANKS_H[[#This Row],[H]]/MYRANKS_H[[#This Row],[AB]],0)</f>
        <v>0.27366609294320138</v>
      </c>
      <c r="U16" s="19">
        <f>IFERROR((MYRANKS_H[[#This Row],[H]]+MYRANKS_H[[#This Row],[BB]]+MYRANKS_H[[#This Row],[HBP]])/(MYRANKS_H[[#This Row],[AB]]+MYRANKS_H[[#This Row],[BB]]+MYRANKS_H[[#This Row],[HBP]]),0)</f>
        <v>0.35474006116207951</v>
      </c>
      <c r="V16" s="19">
        <f>IFERROR((MYRANKS_H[[#This Row],[H]]+MYRANKS_H[[#This Row],[2B]]+2*MYRANKS_H[[#This Row],[3B]]+3*MYRANKS_H[[#This Row],[HR]])/MYRANKS_H[[#This Row],[AB]],0)</f>
        <v>0.49913941480206542</v>
      </c>
      <c r="W1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6" s="27">
        <f>VLOOKUP(MYRANKS_H[[#This Row],[POS]],REPLACEMENT_LEVEL[],3,FALSE)</f>
        <v>0</v>
      </c>
      <c r="Y16" s="27">
        <f>MYRANKS_H[[#This Row],[PROJ PTS]]-MYRANKS_H[[#This Row],[REPL LEVEL]]</f>
        <v>0</v>
      </c>
      <c r="Z16" s="27">
        <f>RANK(MYRANKS_H[[#This Row],[POINTS OVER REPL]],MYRANKS_H[POINTS OVER REPL])</f>
        <v>1</v>
      </c>
      <c r="AA16" s="29">
        <f>IF(MYRANKS_H[[#This Row],[RANK]]&lt;=TOTAL_HITTERS_DRAFTED,MYRANKS_H[[#This Row],[POINTS OVER REPL]],0)</f>
        <v>0</v>
      </c>
      <c r="AB16" s="35">
        <f>MYRANKS_H[[#This Row],[POINTS OVER REPL]]*DOLLAR_VALUE_PER_POINT+1</f>
        <v>1</v>
      </c>
      <c r="AC16" s="35"/>
      <c r="AD16" s="29">
        <f>IF(AND(MYRANKS_H[[#This Row],[RANK]]&lt;=(TOTAL_HITTERS_DRAFTED-HITTERS_BELOW_REPL_DRAFTED),MYRANKS_H[[#This Row],[$ACTUAL]]=""),MYRANKS_H[[#This Row],[POINTS OVER REPL]],0)</f>
        <v>0</v>
      </c>
      <c r="AE16" s="35">
        <f>IF(MYRANKS_H[[#This Row],[$ACTUAL]]="",MYRANKS_H[[#This Row],[POINTS OVER REPL]]*REMAINING_DOLLAR_VALUE_PER_POINT+1,0)</f>
        <v>1</v>
      </c>
    </row>
    <row r="17" spans="1:31" ht="15" customHeight="1" x14ac:dyDescent="0.25">
      <c r="A17" s="2" t="s">
        <v>13354</v>
      </c>
      <c r="B17" s="14" t="str">
        <f>VLOOKUP(MYRANKS_H[[#This Row],[PLAYERID]],PLAYERIDMAP2[],COLUMN(PLAYERIDMAP2[LASTNAME]),FALSE)</f>
        <v>Jones</v>
      </c>
      <c r="C17" s="14" t="str">
        <f>VLOOKUP(MYRANKS_H[[#This Row],[PLAYERID]],PLAYERIDMAP2[],COLUMN(PLAYERIDMAP2[FIRSTNAME]),FALSE)</f>
        <v>Adam</v>
      </c>
      <c r="D17" s="14" t="str">
        <f>MYRANKS_H[[#This Row],[FNAME]]&amp;" "&amp;MYRANKS_H[[#This Row],[LNAME]]</f>
        <v>Adam Jones</v>
      </c>
      <c r="E17" s="14" t="str">
        <f>VLOOKUP(MYRANKS_H[[#This Row],[PLAYERID]],PLAYERIDMAP2[],COLUMN(PLAYERIDMAP2[TEAM]),FALSE)</f>
        <v>BAL</v>
      </c>
      <c r="F17" s="14" t="str">
        <f>VLOOKUP(MYRANKS_H[[#This Row],[PLAYERID]],PLAYERIDMAP2[],COLUMN(PLAYERIDMAP2[POS]),FALSE)</f>
        <v>OF</v>
      </c>
      <c r="G17" s="14">
        <f>IFERROR(VALUE(VLOOKUP(MYRANKS_H[[#This Row],[PLAYERID]],PLAYERIDMAP2[],COLUMN(PLAYERIDMAP2[IDFANGRAPHS]),FALSE)),VLOOKUP(MYRANKS_H[[#This Row],[PLAYERID]],PLAYERIDMAP2[],COLUMN(PLAYERIDMAP2[IDFANGRAPHS]),FALSE))</f>
        <v>6368</v>
      </c>
      <c r="H17" s="56">
        <f>IFERROR(VLOOKUP(MYRANKS_H[[#This Row],[IDFANGRAPHS]],STEAMER_H[],COLUMN(STEAMER_H[PA]),FALSE),0)</f>
        <v>654</v>
      </c>
      <c r="I17" s="56">
        <f>IFERROR(VLOOKUP(MYRANKS_H[[#This Row],[IDFANGRAPHS]],STEAMER_H[],COLUMN(STEAMER_H[AB]),FALSE),0)</f>
        <v>612</v>
      </c>
      <c r="J17" s="56">
        <f>IFERROR(VLOOKUP(MYRANKS_H[[#This Row],[IDFANGRAPHS]],STEAMER_H[],COLUMN(STEAMER_H[H]),FALSE),0)</f>
        <v>166</v>
      </c>
      <c r="K17" s="56">
        <f>IFERROR(VLOOKUP(MYRANKS_H[[#This Row],[IDFANGRAPHS]],STEAMER_H[],COLUMN(STEAMER_H[2B]),FALSE),0)</f>
        <v>30</v>
      </c>
      <c r="L17" s="56">
        <f>IFERROR(VLOOKUP(MYRANKS_H[[#This Row],[IDFANGRAPHS]],STEAMER_H[],COLUMN(STEAMER_H[3B]),FALSE),0)</f>
        <v>2</v>
      </c>
      <c r="M17" s="56">
        <f>IFERROR(VLOOKUP(MYRANKS_H[[#This Row],[IDFANGRAPHS]],STEAMER_H[],COLUMN(STEAMER_H[HR]),FALSE),0)</f>
        <v>28</v>
      </c>
      <c r="N17" s="56">
        <f>IFERROR(VLOOKUP(MYRANKS_H[[#This Row],[IDFANGRAPHS]],STEAMER_H[],COLUMN(STEAMER_H[R]),FALSE),0)</f>
        <v>79</v>
      </c>
      <c r="O17" s="56">
        <f>IFERROR(VLOOKUP(MYRANKS_H[[#This Row],[IDFANGRAPHS]],STEAMER_H[],COLUMN(STEAMER_H[RBI]),FALSE),0)</f>
        <v>93</v>
      </c>
      <c r="P17" s="56">
        <f>IFERROR(VLOOKUP(MYRANKS_H[[#This Row],[IDFANGRAPHS]],STEAMER_H[],COLUMN(STEAMER_H[BB]),FALSE),0)</f>
        <v>28</v>
      </c>
      <c r="Q17" s="56">
        <f>IFERROR(VLOOKUP(MYRANKS_H[[#This Row],[IDFANGRAPHS]],STEAMER_H[],COLUMN(STEAMER_H[HBP]),FALSE),0)</f>
        <v>9</v>
      </c>
      <c r="R17" s="56">
        <f>IFERROR(VLOOKUP(MYRANKS_H[[#This Row],[IDFANGRAPHS]],STEAMER_H[],COLUMN(STEAMER_H[SO]),FALSE),0)</f>
        <v>123</v>
      </c>
      <c r="S17" s="56">
        <f>IFERROR(VLOOKUP(MYRANKS_H[[#This Row],[IDFANGRAPHS]],STEAMER_H[],COLUMN(STEAMER_H[SB]),FALSE),0)</f>
        <v>5</v>
      </c>
      <c r="T17" s="19">
        <f>IFERROR(MYRANKS_H[[#This Row],[H]]/MYRANKS_H[[#This Row],[AB]],0)</f>
        <v>0.27124183006535946</v>
      </c>
      <c r="U17" s="19">
        <f>IFERROR((MYRANKS_H[[#This Row],[H]]+MYRANKS_H[[#This Row],[BB]]+MYRANKS_H[[#This Row],[HBP]])/(MYRANKS_H[[#This Row],[AB]]+MYRANKS_H[[#This Row],[BB]]+MYRANKS_H[[#This Row],[HBP]]),0)</f>
        <v>0.31278890600924497</v>
      </c>
      <c r="V17" s="19">
        <f>IFERROR((MYRANKS_H[[#This Row],[H]]+MYRANKS_H[[#This Row],[2B]]+2*MYRANKS_H[[#This Row],[3B]]+3*MYRANKS_H[[#This Row],[HR]])/MYRANKS_H[[#This Row],[AB]],0)</f>
        <v>0.46405228758169936</v>
      </c>
      <c r="W1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7" s="27">
        <f>VLOOKUP(MYRANKS_H[[#This Row],[POS]],REPLACEMENT_LEVEL[],3,FALSE)</f>
        <v>0</v>
      </c>
      <c r="Y17" s="27">
        <f>MYRANKS_H[[#This Row],[PROJ PTS]]-MYRANKS_H[[#This Row],[REPL LEVEL]]</f>
        <v>0</v>
      </c>
      <c r="Z17" s="27">
        <f>RANK(MYRANKS_H[[#This Row],[POINTS OVER REPL]],MYRANKS_H[POINTS OVER REPL])</f>
        <v>1</v>
      </c>
      <c r="AA17" s="29">
        <f>IF(MYRANKS_H[[#This Row],[RANK]]&lt;=TOTAL_HITTERS_DRAFTED,MYRANKS_H[[#This Row],[POINTS OVER REPL]],0)</f>
        <v>0</v>
      </c>
      <c r="AB17" s="35">
        <f>MYRANKS_H[[#This Row],[POINTS OVER REPL]]*DOLLAR_VALUE_PER_POINT+1</f>
        <v>1</v>
      </c>
      <c r="AC17" s="35"/>
      <c r="AD17" s="29">
        <f>IF(AND(MYRANKS_H[[#This Row],[RANK]]&lt;=(TOTAL_HITTERS_DRAFTED-HITTERS_BELOW_REPL_DRAFTED),MYRANKS_H[[#This Row],[$ACTUAL]]=""),MYRANKS_H[[#This Row],[POINTS OVER REPL]],0)</f>
        <v>0</v>
      </c>
      <c r="AE17" s="35">
        <f>IF(MYRANKS_H[[#This Row],[$ACTUAL]]="",MYRANKS_H[[#This Row],[POINTS OVER REPL]]*REMAINING_DOLLAR_VALUE_PER_POINT+1,0)</f>
        <v>1</v>
      </c>
    </row>
    <row r="18" spans="1:31" ht="15" customHeight="1" x14ac:dyDescent="0.25">
      <c r="A18" s="2" t="s">
        <v>12047</v>
      </c>
      <c r="B18" s="14" t="str">
        <f>VLOOKUP(MYRANKS_H[[#This Row],[PLAYERID]],PLAYERIDMAP2[],COLUMN(PLAYERIDMAP2[LASTNAME]),FALSE)</f>
        <v>Cruz</v>
      </c>
      <c r="C18" s="14" t="str">
        <f>VLOOKUP(MYRANKS_H[[#This Row],[PLAYERID]],PLAYERIDMAP2[],COLUMN(PLAYERIDMAP2[FIRSTNAME]),FALSE)</f>
        <v>Nelson</v>
      </c>
      <c r="D18" s="14" t="str">
        <f>MYRANKS_H[[#This Row],[FNAME]]&amp;" "&amp;MYRANKS_H[[#This Row],[LNAME]]</f>
        <v>Nelson Cruz</v>
      </c>
      <c r="E18" s="14" t="str">
        <f>VLOOKUP(MYRANKS_H[[#This Row],[PLAYERID]],PLAYERIDMAP2[],COLUMN(PLAYERIDMAP2[TEAM]),FALSE)</f>
        <v>SEA</v>
      </c>
      <c r="F18" s="14" t="str">
        <f>VLOOKUP(MYRANKS_H[[#This Row],[PLAYERID]],PLAYERIDMAP2[],COLUMN(PLAYERIDMAP2[POS]),FALSE)</f>
        <v>OF</v>
      </c>
      <c r="G18" s="14">
        <f>IFERROR(VALUE(VLOOKUP(MYRANKS_H[[#This Row],[PLAYERID]],PLAYERIDMAP2[],COLUMN(PLAYERIDMAP2[IDFANGRAPHS]),FALSE)),VLOOKUP(MYRANKS_H[[#This Row],[PLAYERID]],PLAYERIDMAP2[],COLUMN(PLAYERIDMAP2[IDFANGRAPHS]),FALSE))</f>
        <v>2434</v>
      </c>
      <c r="H18" s="56">
        <f>IFERROR(VLOOKUP(MYRANKS_H[[#This Row],[IDFANGRAPHS]],STEAMER_H[],COLUMN(STEAMER_H[PA]),FALSE),0)</f>
        <v>623</v>
      </c>
      <c r="I18" s="56">
        <f>IFERROR(VLOOKUP(MYRANKS_H[[#This Row],[IDFANGRAPHS]],STEAMER_H[],COLUMN(STEAMER_H[AB]),FALSE),0)</f>
        <v>562</v>
      </c>
      <c r="J18" s="56">
        <f>IFERROR(VLOOKUP(MYRANKS_H[[#This Row],[IDFANGRAPHS]],STEAMER_H[],COLUMN(STEAMER_H[H]),FALSE),0)</f>
        <v>143</v>
      </c>
      <c r="K18" s="56">
        <f>IFERROR(VLOOKUP(MYRANKS_H[[#This Row],[IDFANGRAPHS]],STEAMER_H[],COLUMN(STEAMER_H[2B]),FALSE),0)</f>
        <v>26</v>
      </c>
      <c r="L18" s="56">
        <f>IFERROR(VLOOKUP(MYRANKS_H[[#This Row],[IDFANGRAPHS]],STEAMER_H[],COLUMN(STEAMER_H[3B]),FALSE),0)</f>
        <v>1</v>
      </c>
      <c r="M18" s="56">
        <f>IFERROR(VLOOKUP(MYRANKS_H[[#This Row],[IDFANGRAPHS]],STEAMER_H[],COLUMN(STEAMER_H[HR]),FALSE),0)</f>
        <v>32</v>
      </c>
      <c r="N18" s="56">
        <f>IFERROR(VLOOKUP(MYRANKS_H[[#This Row],[IDFANGRAPHS]],STEAMER_H[],COLUMN(STEAMER_H[R]),FALSE),0)</f>
        <v>79</v>
      </c>
      <c r="O18" s="56">
        <f>IFERROR(VLOOKUP(MYRANKS_H[[#This Row],[IDFANGRAPHS]],STEAMER_H[],COLUMN(STEAMER_H[RBI]),FALSE),0)</f>
        <v>93</v>
      </c>
      <c r="P18" s="56">
        <f>IFERROR(VLOOKUP(MYRANKS_H[[#This Row],[IDFANGRAPHS]],STEAMER_H[],COLUMN(STEAMER_H[BB]),FALSE),0)</f>
        <v>51</v>
      </c>
      <c r="Q18" s="56">
        <f>IFERROR(VLOOKUP(MYRANKS_H[[#This Row],[IDFANGRAPHS]],STEAMER_H[],COLUMN(STEAMER_H[HBP]),FALSE),0)</f>
        <v>5</v>
      </c>
      <c r="R18" s="56">
        <f>IFERROR(VLOOKUP(MYRANKS_H[[#This Row],[IDFANGRAPHS]],STEAMER_H[],COLUMN(STEAMER_H[SO]),FALSE),0)</f>
        <v>152</v>
      </c>
      <c r="S18" s="56">
        <f>IFERROR(VLOOKUP(MYRANKS_H[[#This Row],[IDFANGRAPHS]],STEAMER_H[],COLUMN(STEAMER_H[SB]),FALSE),0)</f>
        <v>3</v>
      </c>
      <c r="T18" s="19">
        <f>IFERROR(MYRANKS_H[[#This Row],[H]]/MYRANKS_H[[#This Row],[AB]],0)</f>
        <v>0.25444839857651247</v>
      </c>
      <c r="U18" s="19">
        <f>IFERROR((MYRANKS_H[[#This Row],[H]]+MYRANKS_H[[#This Row],[BB]]+MYRANKS_H[[#This Row],[HBP]])/(MYRANKS_H[[#This Row],[AB]]+MYRANKS_H[[#This Row],[BB]]+MYRANKS_H[[#This Row],[HBP]]),0)</f>
        <v>0.32200647249190939</v>
      </c>
      <c r="V18" s="19">
        <f>IFERROR((MYRANKS_H[[#This Row],[H]]+MYRANKS_H[[#This Row],[2B]]+2*MYRANKS_H[[#This Row],[3B]]+3*MYRANKS_H[[#This Row],[HR]])/MYRANKS_H[[#This Row],[AB]],0)</f>
        <v>0.47508896797153027</v>
      </c>
      <c r="W1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8" s="27">
        <f>VLOOKUP(MYRANKS_H[[#This Row],[POS]],REPLACEMENT_LEVEL[],3,FALSE)</f>
        <v>0</v>
      </c>
      <c r="Y18" s="27">
        <f>MYRANKS_H[[#This Row],[PROJ PTS]]-MYRANKS_H[[#This Row],[REPL LEVEL]]</f>
        <v>0</v>
      </c>
      <c r="Z18" s="27">
        <f>RANK(MYRANKS_H[[#This Row],[POINTS OVER REPL]],MYRANKS_H[POINTS OVER REPL])</f>
        <v>1</v>
      </c>
      <c r="AA18" s="29">
        <f>IF(MYRANKS_H[[#This Row],[RANK]]&lt;=TOTAL_HITTERS_DRAFTED,MYRANKS_H[[#This Row],[POINTS OVER REPL]],0)</f>
        <v>0</v>
      </c>
      <c r="AB18" s="35">
        <f>MYRANKS_H[[#This Row],[POINTS OVER REPL]]*DOLLAR_VALUE_PER_POINT+1</f>
        <v>1</v>
      </c>
      <c r="AC18" s="35"/>
      <c r="AD18" s="29">
        <f>IF(AND(MYRANKS_H[[#This Row],[RANK]]&lt;=(TOTAL_HITTERS_DRAFTED-HITTERS_BELOW_REPL_DRAFTED),MYRANKS_H[[#This Row],[$ACTUAL]]=""),MYRANKS_H[[#This Row],[POINTS OVER REPL]],0)</f>
        <v>0</v>
      </c>
      <c r="AE18" s="35">
        <f>IF(MYRANKS_H[[#This Row],[$ACTUAL]]="",MYRANKS_H[[#This Row],[POINTS OVER REPL]]*REMAINING_DOLLAR_VALUE_PER_POINT+1,0)</f>
        <v>1</v>
      </c>
    </row>
    <row r="19" spans="1:31" ht="15" customHeight="1" x14ac:dyDescent="0.25">
      <c r="A19" s="2" t="s">
        <v>14193</v>
      </c>
      <c r="B19" s="14" t="str">
        <f>VLOOKUP(MYRANKS_H[[#This Row],[PLAYERID]],PLAYERIDMAP2[],COLUMN(PLAYERIDMAP2[LASTNAME]),FALSE)</f>
        <v>Moss</v>
      </c>
      <c r="C19" s="14" t="str">
        <f>VLOOKUP(MYRANKS_H[[#This Row],[PLAYERID]],PLAYERIDMAP2[],COLUMN(PLAYERIDMAP2[FIRSTNAME]),FALSE)</f>
        <v>Brandon</v>
      </c>
      <c r="D19" s="14" t="str">
        <f>MYRANKS_H[[#This Row],[FNAME]]&amp;" "&amp;MYRANKS_H[[#This Row],[LNAME]]</f>
        <v>Brandon Moss</v>
      </c>
      <c r="E19" s="14" t="str">
        <f>VLOOKUP(MYRANKS_H[[#This Row],[PLAYERID]],PLAYERIDMAP2[],COLUMN(PLAYERIDMAP2[TEAM]),FALSE)</f>
        <v>STL</v>
      </c>
      <c r="F19" s="14" t="str">
        <f>VLOOKUP(MYRANKS_H[[#This Row],[PLAYERID]],PLAYERIDMAP2[],COLUMN(PLAYERIDMAP2[POS]),FALSE)</f>
        <v>OF</v>
      </c>
      <c r="G19" s="14">
        <f>IFERROR(VALUE(VLOOKUP(MYRANKS_H[[#This Row],[PLAYERID]],PLAYERIDMAP2[],COLUMN(PLAYERIDMAP2[IDFANGRAPHS]),FALSE)),VLOOKUP(MYRANKS_H[[#This Row],[PLAYERID]],PLAYERIDMAP2[],COLUMN(PLAYERIDMAP2[IDFANGRAPHS]),FALSE))</f>
        <v>4467</v>
      </c>
      <c r="H19" s="56">
        <f>IFERROR(VLOOKUP(MYRANKS_H[[#This Row],[IDFANGRAPHS]],STEAMER_H[],COLUMN(STEAMER_H[PA]),FALSE),0)</f>
        <v>400</v>
      </c>
      <c r="I19" s="56">
        <f>IFERROR(VLOOKUP(MYRANKS_H[[#This Row],[IDFANGRAPHS]],STEAMER_H[],COLUMN(STEAMER_H[AB]),FALSE),0)</f>
        <v>352</v>
      </c>
      <c r="J19" s="56">
        <f>IFERROR(VLOOKUP(MYRANKS_H[[#This Row],[IDFANGRAPHS]],STEAMER_H[],COLUMN(STEAMER_H[H]),FALSE),0)</f>
        <v>85</v>
      </c>
      <c r="K19" s="56">
        <f>IFERROR(VLOOKUP(MYRANKS_H[[#This Row],[IDFANGRAPHS]],STEAMER_H[],COLUMN(STEAMER_H[2B]),FALSE),0)</f>
        <v>16</v>
      </c>
      <c r="L19" s="56">
        <f>IFERROR(VLOOKUP(MYRANKS_H[[#This Row],[IDFANGRAPHS]],STEAMER_H[],COLUMN(STEAMER_H[3B]),FALSE),0)</f>
        <v>1</v>
      </c>
      <c r="M19" s="56">
        <f>IFERROR(VLOOKUP(MYRANKS_H[[#This Row],[IDFANGRAPHS]],STEAMER_H[],COLUMN(STEAMER_H[HR]),FALSE),0)</f>
        <v>18</v>
      </c>
      <c r="N19" s="56">
        <f>IFERROR(VLOOKUP(MYRANKS_H[[#This Row],[IDFANGRAPHS]],STEAMER_H[],COLUMN(STEAMER_H[R]),FALSE),0)</f>
        <v>47</v>
      </c>
      <c r="O19" s="56">
        <f>IFERROR(VLOOKUP(MYRANKS_H[[#This Row],[IDFANGRAPHS]],STEAMER_H[],COLUMN(STEAMER_H[RBI]),FALSE),0)</f>
        <v>54</v>
      </c>
      <c r="P19" s="56">
        <f>IFERROR(VLOOKUP(MYRANKS_H[[#This Row],[IDFANGRAPHS]],STEAMER_H[],COLUMN(STEAMER_H[BB]),FALSE),0)</f>
        <v>39</v>
      </c>
      <c r="Q19" s="56">
        <f>IFERROR(VLOOKUP(MYRANKS_H[[#This Row],[IDFANGRAPHS]],STEAMER_H[],COLUMN(STEAMER_H[HBP]),FALSE),0)</f>
        <v>5</v>
      </c>
      <c r="R19" s="56">
        <f>IFERROR(VLOOKUP(MYRANKS_H[[#This Row],[IDFANGRAPHS]],STEAMER_H[],COLUMN(STEAMER_H[SO]),FALSE),0)</f>
        <v>107</v>
      </c>
      <c r="S19" s="56">
        <f>IFERROR(VLOOKUP(MYRANKS_H[[#This Row],[IDFANGRAPHS]],STEAMER_H[],COLUMN(STEAMER_H[SB]),FALSE),0)</f>
        <v>1</v>
      </c>
      <c r="T19" s="19">
        <f>IFERROR(MYRANKS_H[[#This Row],[H]]/MYRANKS_H[[#This Row],[AB]],0)</f>
        <v>0.24147727272727273</v>
      </c>
      <c r="U19" s="19">
        <f>IFERROR((MYRANKS_H[[#This Row],[H]]+MYRANKS_H[[#This Row],[BB]]+MYRANKS_H[[#This Row],[HBP]])/(MYRANKS_H[[#This Row],[AB]]+MYRANKS_H[[#This Row],[BB]]+MYRANKS_H[[#This Row],[HBP]]),0)</f>
        <v>0.32575757575757575</v>
      </c>
      <c r="V19" s="19">
        <f>IFERROR((MYRANKS_H[[#This Row],[H]]+MYRANKS_H[[#This Row],[2B]]+2*MYRANKS_H[[#This Row],[3B]]+3*MYRANKS_H[[#This Row],[HR]])/MYRANKS_H[[#This Row],[AB]],0)</f>
        <v>0.44602272727272729</v>
      </c>
      <c r="W1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9" s="27">
        <f>VLOOKUP(MYRANKS_H[[#This Row],[POS]],REPLACEMENT_LEVEL[],3,FALSE)</f>
        <v>0</v>
      </c>
      <c r="Y19" s="27">
        <f>MYRANKS_H[[#This Row],[PROJ PTS]]-MYRANKS_H[[#This Row],[REPL LEVEL]]</f>
        <v>0</v>
      </c>
      <c r="Z19" s="27">
        <f>RANK(MYRANKS_H[[#This Row],[POINTS OVER REPL]],MYRANKS_H[POINTS OVER REPL])</f>
        <v>1</v>
      </c>
      <c r="AA19" s="29">
        <f>IF(MYRANKS_H[[#This Row],[RANK]]&lt;=TOTAL_HITTERS_DRAFTED,MYRANKS_H[[#This Row],[POINTS OVER REPL]],0)</f>
        <v>0</v>
      </c>
      <c r="AB19" s="35">
        <f>MYRANKS_H[[#This Row],[POINTS OVER REPL]]*DOLLAR_VALUE_PER_POINT+1</f>
        <v>1</v>
      </c>
      <c r="AC19" s="35"/>
      <c r="AD19" s="29">
        <f>IF(AND(MYRANKS_H[[#This Row],[RANK]]&lt;=(TOTAL_HITTERS_DRAFTED-HITTERS_BELOW_REPL_DRAFTED),MYRANKS_H[[#This Row],[$ACTUAL]]=""),MYRANKS_H[[#This Row],[POINTS OVER REPL]],0)</f>
        <v>0</v>
      </c>
      <c r="AE19" s="35">
        <f>IF(MYRANKS_H[[#This Row],[$ACTUAL]]="",MYRANKS_H[[#This Row],[POINTS OVER REPL]]*REMAINING_DOLLAR_VALUE_PER_POINT+1,0)</f>
        <v>1</v>
      </c>
    </row>
    <row r="20" spans="1:31" ht="15" customHeight="1" x14ac:dyDescent="0.25">
      <c r="A20" s="9" t="s">
        <v>14386</v>
      </c>
      <c r="B20" s="14" t="str">
        <f>VLOOKUP(MYRANKS_H[[#This Row],[PLAYERID]],PLAYERIDMAP2[],COLUMN(PLAYERIDMAP2[LASTNAME]),FALSE)</f>
        <v>Ortiz</v>
      </c>
      <c r="C20" s="14" t="str">
        <f>VLOOKUP(MYRANKS_H[[#This Row],[PLAYERID]],PLAYERIDMAP2[],COLUMN(PLAYERIDMAP2[FIRSTNAME]),FALSE)</f>
        <v>David</v>
      </c>
      <c r="D20" s="14" t="str">
        <f>MYRANKS_H[[#This Row],[FNAME]]&amp;" "&amp;MYRANKS_H[[#This Row],[LNAME]]</f>
        <v>David Ortiz</v>
      </c>
      <c r="E20" s="14" t="str">
        <f>VLOOKUP(MYRANKS_H[[#This Row],[PLAYERID]],PLAYERIDMAP2[],COLUMN(PLAYERIDMAP2[TEAM]),FALSE)</f>
        <v>BOS</v>
      </c>
      <c r="F20" s="14" t="str">
        <f>VLOOKUP(MYRANKS_H[[#This Row],[PLAYERID]],PLAYERIDMAP2[],COLUMN(PLAYERIDMAP2[POS]),FALSE)</f>
        <v>DH</v>
      </c>
      <c r="G20" s="14">
        <f>IFERROR(VALUE(VLOOKUP(MYRANKS_H[[#This Row],[PLAYERID]],PLAYERIDMAP2[],COLUMN(PLAYERIDMAP2[IDFANGRAPHS]),FALSE)),VLOOKUP(MYRANKS_H[[#This Row],[PLAYERID]],PLAYERIDMAP2[],COLUMN(PLAYERIDMAP2[IDFANGRAPHS]),FALSE))</f>
        <v>745</v>
      </c>
      <c r="H20" s="56">
        <f>IFERROR(VLOOKUP(MYRANKS_H[[#This Row],[IDFANGRAPHS]],STEAMER_H[],COLUMN(STEAMER_H[PA]),FALSE),0)</f>
        <v>603</v>
      </c>
      <c r="I20" s="56">
        <f>IFERROR(VLOOKUP(MYRANKS_H[[#This Row],[IDFANGRAPHS]],STEAMER_H[],COLUMN(STEAMER_H[AB]),FALSE),0)</f>
        <v>525</v>
      </c>
      <c r="J20" s="56">
        <f>IFERROR(VLOOKUP(MYRANKS_H[[#This Row],[IDFANGRAPHS]],STEAMER_H[],COLUMN(STEAMER_H[H]),FALSE),0)</f>
        <v>143</v>
      </c>
      <c r="K20" s="56">
        <f>IFERROR(VLOOKUP(MYRANKS_H[[#This Row],[IDFANGRAPHS]],STEAMER_H[],COLUMN(STEAMER_H[2B]),FALSE),0)</f>
        <v>32</v>
      </c>
      <c r="L20" s="56">
        <f>IFERROR(VLOOKUP(MYRANKS_H[[#This Row],[IDFANGRAPHS]],STEAMER_H[],COLUMN(STEAMER_H[3B]),FALSE),0)</f>
        <v>1</v>
      </c>
      <c r="M20" s="56">
        <f>IFERROR(VLOOKUP(MYRANKS_H[[#This Row],[IDFANGRAPHS]],STEAMER_H[],COLUMN(STEAMER_H[HR]),FALSE),0)</f>
        <v>27</v>
      </c>
      <c r="N20" s="56">
        <f>IFERROR(VLOOKUP(MYRANKS_H[[#This Row],[IDFANGRAPHS]],STEAMER_H[],COLUMN(STEAMER_H[R]),FALSE),0)</f>
        <v>83</v>
      </c>
      <c r="O20" s="56">
        <f>IFERROR(VLOOKUP(MYRANKS_H[[#This Row],[IDFANGRAPHS]],STEAMER_H[],COLUMN(STEAMER_H[RBI]),FALSE),0)</f>
        <v>92</v>
      </c>
      <c r="P20" s="56">
        <f>IFERROR(VLOOKUP(MYRANKS_H[[#This Row],[IDFANGRAPHS]],STEAMER_H[],COLUMN(STEAMER_H[BB]),FALSE),0)</f>
        <v>70</v>
      </c>
      <c r="Q20" s="56">
        <f>IFERROR(VLOOKUP(MYRANKS_H[[#This Row],[IDFANGRAPHS]],STEAMER_H[],COLUMN(STEAMER_H[HBP]),FALSE),0)</f>
        <v>2</v>
      </c>
      <c r="R20" s="56">
        <f>IFERROR(VLOOKUP(MYRANKS_H[[#This Row],[IDFANGRAPHS]],STEAMER_H[],COLUMN(STEAMER_H[SO]),FALSE),0)</f>
        <v>101</v>
      </c>
      <c r="S20" s="56">
        <f>IFERROR(VLOOKUP(MYRANKS_H[[#This Row],[IDFANGRAPHS]],STEAMER_H[],COLUMN(STEAMER_H[SB]),FALSE),0)</f>
        <v>1</v>
      </c>
      <c r="T20" s="19">
        <f>IFERROR(MYRANKS_H[[#This Row],[H]]/MYRANKS_H[[#This Row],[AB]],0)</f>
        <v>0.27238095238095239</v>
      </c>
      <c r="U20" s="19">
        <f>IFERROR((MYRANKS_H[[#This Row],[H]]+MYRANKS_H[[#This Row],[BB]]+MYRANKS_H[[#This Row],[HBP]])/(MYRANKS_H[[#This Row],[AB]]+MYRANKS_H[[#This Row],[BB]]+MYRANKS_H[[#This Row],[HBP]]),0)</f>
        <v>0.36013400335008378</v>
      </c>
      <c r="V20" s="19">
        <f>IFERROR((MYRANKS_H[[#This Row],[H]]+MYRANKS_H[[#This Row],[2B]]+2*MYRANKS_H[[#This Row],[3B]]+3*MYRANKS_H[[#This Row],[HR]])/MYRANKS_H[[#This Row],[AB]],0)</f>
        <v>0.49142857142857144</v>
      </c>
      <c r="W2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0" s="27">
        <f>VLOOKUP(MYRANKS_H[[#This Row],[POS]],REPLACEMENT_LEVEL[],3,FALSE)</f>
        <v>0</v>
      </c>
      <c r="Y20" s="27">
        <f>MYRANKS_H[[#This Row],[PROJ PTS]]-MYRANKS_H[[#This Row],[REPL LEVEL]]</f>
        <v>0</v>
      </c>
      <c r="Z20" s="27">
        <f>RANK(MYRANKS_H[[#This Row],[POINTS OVER REPL]],MYRANKS_H[POINTS OVER REPL])</f>
        <v>1</v>
      </c>
      <c r="AA20" s="29">
        <f>IF(MYRANKS_H[[#This Row],[RANK]]&lt;=TOTAL_HITTERS_DRAFTED,MYRANKS_H[[#This Row],[POINTS OVER REPL]],0)</f>
        <v>0</v>
      </c>
      <c r="AB20" s="35">
        <f>MYRANKS_H[[#This Row],[POINTS OVER REPL]]*DOLLAR_VALUE_PER_POINT+1</f>
        <v>1</v>
      </c>
      <c r="AC20" s="35"/>
      <c r="AD20" s="29">
        <f>IF(AND(MYRANKS_H[[#This Row],[RANK]]&lt;=(TOTAL_HITTERS_DRAFTED-HITTERS_BELOW_REPL_DRAFTED),MYRANKS_H[[#This Row],[$ACTUAL]]=""),MYRANKS_H[[#This Row],[POINTS OVER REPL]],0)</f>
        <v>0</v>
      </c>
      <c r="AE20" s="35">
        <f>IF(MYRANKS_H[[#This Row],[$ACTUAL]]="",MYRANKS_H[[#This Row],[POINTS OVER REPL]]*REMAINING_DOLLAR_VALUE_PER_POINT+1,0)</f>
        <v>1</v>
      </c>
    </row>
    <row r="21" spans="1:31" ht="15" customHeight="1" x14ac:dyDescent="0.25">
      <c r="A21" s="89" t="s">
        <v>15614</v>
      </c>
      <c r="B21" s="90" t="str">
        <f>VLOOKUP(MYRANKS_H[[#This Row],[PLAYERID]],PLAYERIDMAP2[],COLUMN(PLAYERIDMAP2[LASTNAME]),FALSE)</f>
        <v>Tulowitzki</v>
      </c>
      <c r="C21" s="90" t="str">
        <f>VLOOKUP(MYRANKS_H[[#This Row],[PLAYERID]],PLAYERIDMAP2[],COLUMN(PLAYERIDMAP2[FIRSTNAME]),FALSE)</f>
        <v>Troy</v>
      </c>
      <c r="D21" s="90" t="str">
        <f>MYRANKS_H[[#This Row],[FNAME]]&amp;" "&amp;MYRANKS_H[[#This Row],[LNAME]]</f>
        <v>Troy Tulowitzki</v>
      </c>
      <c r="E21" s="90" t="str">
        <f>VLOOKUP(MYRANKS_H[[#This Row],[PLAYERID]],PLAYERIDMAP2[],COLUMN(PLAYERIDMAP2[TEAM]),FALSE)</f>
        <v>TOR</v>
      </c>
      <c r="F21" s="90" t="str">
        <f>VLOOKUP(MYRANKS_H[[#This Row],[PLAYERID]],PLAYERIDMAP2[],COLUMN(PLAYERIDMAP2[POS]),FALSE)</f>
        <v>SS</v>
      </c>
      <c r="G21" s="90">
        <f>IFERROR(VALUE(VLOOKUP(MYRANKS_H[[#This Row],[PLAYERID]],PLAYERIDMAP2[],COLUMN(PLAYERIDMAP2[IDFANGRAPHS]),FALSE)),VLOOKUP(MYRANKS_H[[#This Row],[PLAYERID]],PLAYERIDMAP2[],COLUMN(PLAYERIDMAP2[IDFANGRAPHS]),FALSE))</f>
        <v>3531</v>
      </c>
      <c r="H21" s="56">
        <f>IFERROR(VLOOKUP(MYRANKS_H[[#This Row],[IDFANGRAPHS]],STEAMER_H[],COLUMN(STEAMER_H[PA]),FALSE),0)</f>
        <v>573</v>
      </c>
      <c r="I21" s="56">
        <f>IFERROR(VLOOKUP(MYRANKS_H[[#This Row],[IDFANGRAPHS]],STEAMER_H[],COLUMN(STEAMER_H[AB]),FALSE),0)</f>
        <v>509</v>
      </c>
      <c r="J21" s="56">
        <f>IFERROR(VLOOKUP(MYRANKS_H[[#This Row],[IDFANGRAPHS]],STEAMER_H[],COLUMN(STEAMER_H[H]),FALSE),0)</f>
        <v>132</v>
      </c>
      <c r="K21" s="56">
        <f>IFERROR(VLOOKUP(MYRANKS_H[[#This Row],[IDFANGRAPHS]],STEAMER_H[],COLUMN(STEAMER_H[2B]),FALSE),0)</f>
        <v>27</v>
      </c>
      <c r="L21" s="56">
        <f>IFERROR(VLOOKUP(MYRANKS_H[[#This Row],[IDFANGRAPHS]],STEAMER_H[],COLUMN(STEAMER_H[3B]),FALSE),0)</f>
        <v>1</v>
      </c>
      <c r="M21" s="56">
        <f>IFERROR(VLOOKUP(MYRANKS_H[[#This Row],[IDFANGRAPHS]],STEAMER_H[],COLUMN(STEAMER_H[HR]),FALSE),0)</f>
        <v>21</v>
      </c>
      <c r="N21" s="56">
        <f>IFERROR(VLOOKUP(MYRANKS_H[[#This Row],[IDFANGRAPHS]],STEAMER_H[],COLUMN(STEAMER_H[R]),FALSE),0)</f>
        <v>72</v>
      </c>
      <c r="O21" s="56">
        <f>IFERROR(VLOOKUP(MYRANKS_H[[#This Row],[IDFANGRAPHS]],STEAMER_H[],COLUMN(STEAMER_H[RBI]),FALSE),0)</f>
        <v>74</v>
      </c>
      <c r="P21" s="56">
        <f>IFERROR(VLOOKUP(MYRANKS_H[[#This Row],[IDFANGRAPHS]],STEAMER_H[],COLUMN(STEAMER_H[BB]),FALSE),0)</f>
        <v>53</v>
      </c>
      <c r="Q21" s="56">
        <f>IFERROR(VLOOKUP(MYRANKS_H[[#This Row],[IDFANGRAPHS]],STEAMER_H[],COLUMN(STEAMER_H[HBP]),FALSE),0)</f>
        <v>6</v>
      </c>
      <c r="R21" s="56">
        <f>IFERROR(VLOOKUP(MYRANKS_H[[#This Row],[IDFANGRAPHS]],STEAMER_H[],COLUMN(STEAMER_H[SO]),FALSE),0)</f>
        <v>116</v>
      </c>
      <c r="S21" s="56">
        <f>IFERROR(VLOOKUP(MYRANKS_H[[#This Row],[IDFANGRAPHS]],STEAMER_H[],COLUMN(STEAMER_H[SB]),FALSE),0)</f>
        <v>2</v>
      </c>
      <c r="T21" s="87">
        <f>IFERROR(MYRANKS_H[[#This Row],[H]]/MYRANKS_H[[#This Row],[AB]],0)</f>
        <v>0.2593320235756385</v>
      </c>
      <c r="U21" s="87">
        <f>IFERROR((MYRANKS_H[[#This Row],[H]]+MYRANKS_H[[#This Row],[BB]]+MYRANKS_H[[#This Row],[HBP]])/(MYRANKS_H[[#This Row],[AB]]+MYRANKS_H[[#This Row],[BB]]+MYRANKS_H[[#This Row],[HBP]]),0)</f>
        <v>0.33626760563380281</v>
      </c>
      <c r="V21" s="87">
        <f>IFERROR((MYRANKS_H[[#This Row],[H]]+MYRANKS_H[[#This Row],[2B]]+2*MYRANKS_H[[#This Row],[3B]]+3*MYRANKS_H[[#This Row],[HR]])/MYRANKS_H[[#This Row],[AB]],0)</f>
        <v>0.4400785854616896</v>
      </c>
      <c r="W21" s="8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1" s="81">
        <f>VLOOKUP(MYRANKS_H[[#This Row],[POS]],REPLACEMENT_LEVEL[],3,FALSE)</f>
        <v>0</v>
      </c>
      <c r="Y21" s="81">
        <f>MYRANKS_H[[#This Row],[PROJ PTS]]-MYRANKS_H[[#This Row],[REPL LEVEL]]</f>
        <v>0</v>
      </c>
      <c r="Z21" s="81">
        <f>RANK(MYRANKS_H[[#This Row],[POINTS OVER REPL]],MYRANKS_H[POINTS OVER REPL])</f>
        <v>1</v>
      </c>
      <c r="AA21" s="81">
        <f>IF(MYRANKS_H[[#This Row],[RANK]]&lt;=TOTAL_HITTERS_DRAFTED,MYRANKS_H[[#This Row],[POINTS OVER REPL]],0)</f>
        <v>0</v>
      </c>
      <c r="AB21" s="83">
        <f>MYRANKS_H[[#This Row],[POINTS OVER REPL]]*DOLLAR_VALUE_PER_POINT+1</f>
        <v>1</v>
      </c>
      <c r="AC21" s="81"/>
      <c r="AD21" s="81">
        <f>IF(AND(MYRANKS_H[[#This Row],[RANK]]&lt;=(TOTAL_HITTERS_DRAFTED-HITTERS_BELOW_REPL_DRAFTED),MYRANKS_H[[#This Row],[$ACTUAL]]=""),MYRANKS_H[[#This Row],[POINTS OVER REPL]],0)</f>
        <v>0</v>
      </c>
      <c r="AE21" s="88">
        <f>IF(MYRANKS_H[[#This Row],[$ACTUAL]]="",MYRANKS_H[[#This Row],[POINTS OVER REPL]]*REMAINING_DOLLAR_VALUE_PER_POINT+1,0)</f>
        <v>1</v>
      </c>
    </row>
    <row r="22" spans="1:31" ht="15" customHeight="1" x14ac:dyDescent="0.25">
      <c r="A22" s="2" t="s">
        <v>12964</v>
      </c>
      <c r="B22" s="14" t="str">
        <f>VLOOKUP(MYRANKS_H[[#This Row],[PLAYERID]],PLAYERIDMAP2[],COLUMN(PLAYERIDMAP2[LASTNAME]),FALSE)</f>
        <v>Harper</v>
      </c>
      <c r="C22" s="14" t="str">
        <f>VLOOKUP(MYRANKS_H[[#This Row],[PLAYERID]],PLAYERIDMAP2[],COLUMN(PLAYERIDMAP2[FIRSTNAME]),FALSE)</f>
        <v>Bryce</v>
      </c>
      <c r="D22" s="14" t="str">
        <f>MYRANKS_H[[#This Row],[FNAME]]&amp;" "&amp;MYRANKS_H[[#This Row],[LNAME]]</f>
        <v>Bryce Harper</v>
      </c>
      <c r="E22" s="14" t="str">
        <f>VLOOKUP(MYRANKS_H[[#This Row],[PLAYERID]],PLAYERIDMAP2[],COLUMN(PLAYERIDMAP2[TEAM]),FALSE)</f>
        <v>WAS</v>
      </c>
      <c r="F22" s="14" t="str">
        <f>VLOOKUP(MYRANKS_H[[#This Row],[PLAYERID]],PLAYERIDMAP2[],COLUMN(PLAYERIDMAP2[POS]),FALSE)</f>
        <v>OF</v>
      </c>
      <c r="G22" s="14">
        <f>IFERROR(VALUE(VLOOKUP(MYRANKS_H[[#This Row],[PLAYERID]],PLAYERIDMAP2[],COLUMN(PLAYERIDMAP2[IDFANGRAPHS]),FALSE)),VLOOKUP(MYRANKS_H[[#This Row],[PLAYERID]],PLAYERIDMAP2[],COLUMN(PLAYERIDMAP2[IDFANGRAPHS]),FALSE))</f>
        <v>11579</v>
      </c>
      <c r="H22" s="56">
        <f>IFERROR(VLOOKUP(MYRANKS_H[[#This Row],[IDFANGRAPHS]],STEAMER_H[],COLUMN(STEAMER_H[PA]),FALSE),0)</f>
        <v>647</v>
      </c>
      <c r="I22" s="56">
        <f>IFERROR(VLOOKUP(MYRANKS_H[[#This Row],[IDFANGRAPHS]],STEAMER_H[],COLUMN(STEAMER_H[AB]),FALSE),0)</f>
        <v>536</v>
      </c>
      <c r="J22" s="56">
        <f>IFERROR(VLOOKUP(MYRANKS_H[[#This Row],[IDFANGRAPHS]],STEAMER_H[],COLUMN(STEAMER_H[H]),FALSE),0)</f>
        <v>162</v>
      </c>
      <c r="K22" s="56">
        <f>IFERROR(VLOOKUP(MYRANKS_H[[#This Row],[IDFANGRAPHS]],STEAMER_H[],COLUMN(STEAMER_H[2B]),FALSE),0)</f>
        <v>32</v>
      </c>
      <c r="L22" s="56">
        <f>IFERROR(VLOOKUP(MYRANKS_H[[#This Row],[IDFANGRAPHS]],STEAMER_H[],COLUMN(STEAMER_H[3B]),FALSE),0)</f>
        <v>2</v>
      </c>
      <c r="M22" s="56">
        <f>IFERROR(VLOOKUP(MYRANKS_H[[#This Row],[IDFANGRAPHS]],STEAMER_H[],COLUMN(STEAMER_H[HR]),FALSE),0)</f>
        <v>35</v>
      </c>
      <c r="N22" s="56">
        <f>IFERROR(VLOOKUP(MYRANKS_H[[#This Row],[IDFANGRAPHS]],STEAMER_H[],COLUMN(STEAMER_H[R]),FALSE),0)</f>
        <v>98</v>
      </c>
      <c r="O22" s="56">
        <f>IFERROR(VLOOKUP(MYRANKS_H[[#This Row],[IDFANGRAPHS]],STEAMER_H[],COLUMN(STEAMER_H[RBI]),FALSE),0)</f>
        <v>102</v>
      </c>
      <c r="P22" s="56">
        <f>IFERROR(VLOOKUP(MYRANKS_H[[#This Row],[IDFANGRAPHS]],STEAMER_H[],COLUMN(STEAMER_H[BB]),FALSE),0)</f>
        <v>100</v>
      </c>
      <c r="Q22" s="56">
        <f>IFERROR(VLOOKUP(MYRANKS_H[[#This Row],[IDFANGRAPHS]],STEAMER_H[],COLUMN(STEAMER_H[HBP]),FALSE),0)</f>
        <v>5</v>
      </c>
      <c r="R22" s="56">
        <f>IFERROR(VLOOKUP(MYRANKS_H[[#This Row],[IDFANGRAPHS]],STEAMER_H[],COLUMN(STEAMER_H[SO]),FALSE),0)</f>
        <v>128</v>
      </c>
      <c r="S22" s="56">
        <f>IFERROR(VLOOKUP(MYRANKS_H[[#This Row],[IDFANGRAPHS]],STEAMER_H[],COLUMN(STEAMER_H[SB]),FALSE),0)</f>
        <v>7</v>
      </c>
      <c r="T22" s="19">
        <f>IFERROR(MYRANKS_H[[#This Row],[H]]/MYRANKS_H[[#This Row],[AB]],0)</f>
        <v>0.30223880597014924</v>
      </c>
      <c r="U22" s="19">
        <f>IFERROR((MYRANKS_H[[#This Row],[H]]+MYRANKS_H[[#This Row],[BB]]+MYRANKS_H[[#This Row],[HBP]])/(MYRANKS_H[[#This Row],[AB]]+MYRANKS_H[[#This Row],[BB]]+MYRANKS_H[[#This Row],[HBP]]),0)</f>
        <v>0.41653666146645868</v>
      </c>
      <c r="V22" s="19">
        <f>IFERROR((MYRANKS_H[[#This Row],[H]]+MYRANKS_H[[#This Row],[2B]]+2*MYRANKS_H[[#This Row],[3B]]+3*MYRANKS_H[[#This Row],[HR]])/MYRANKS_H[[#This Row],[AB]],0)</f>
        <v>0.56529850746268662</v>
      </c>
      <c r="W2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2" s="27">
        <f>VLOOKUP(MYRANKS_H[[#This Row],[POS]],REPLACEMENT_LEVEL[],3,FALSE)</f>
        <v>0</v>
      </c>
      <c r="Y22" s="27">
        <f>MYRANKS_H[[#This Row],[PROJ PTS]]-MYRANKS_H[[#This Row],[REPL LEVEL]]</f>
        <v>0</v>
      </c>
      <c r="Z22" s="27">
        <f>RANK(MYRANKS_H[[#This Row],[POINTS OVER REPL]],MYRANKS_H[POINTS OVER REPL])</f>
        <v>1</v>
      </c>
      <c r="AA22" s="29">
        <f>IF(MYRANKS_H[[#This Row],[RANK]]&lt;=TOTAL_HITTERS_DRAFTED,MYRANKS_H[[#This Row],[POINTS OVER REPL]],0)</f>
        <v>0</v>
      </c>
      <c r="AB22" s="35">
        <f>MYRANKS_H[[#This Row],[POINTS OVER REPL]]*DOLLAR_VALUE_PER_POINT+1</f>
        <v>1</v>
      </c>
      <c r="AC22" s="35"/>
      <c r="AD22" s="29">
        <f>IF(AND(MYRANKS_H[[#This Row],[RANK]]&lt;=(TOTAL_HITTERS_DRAFTED-HITTERS_BELOW_REPL_DRAFTED),MYRANKS_H[[#This Row],[$ACTUAL]]=""),MYRANKS_H[[#This Row],[POINTS OVER REPL]],0)</f>
        <v>0</v>
      </c>
      <c r="AE22" s="35">
        <f>IF(MYRANKS_H[[#This Row],[$ACTUAL]]="",MYRANKS_H[[#This Row],[POINTS OVER REPL]]*REMAINING_DOLLAR_VALUE_PER_POINT+1,0)</f>
        <v>1</v>
      </c>
    </row>
    <row r="23" spans="1:31" ht="15" customHeight="1" x14ac:dyDescent="0.25">
      <c r="A23" s="2" t="s">
        <v>13577</v>
      </c>
      <c r="B23" s="14" t="str">
        <f>VLOOKUP(MYRANKS_H[[#This Row],[PLAYERID]],PLAYERIDMAP2[],COLUMN(PLAYERIDMAP2[LASTNAME]),FALSE)</f>
        <v>LaRoche</v>
      </c>
      <c r="C23" s="14" t="str">
        <f>VLOOKUP(MYRANKS_H[[#This Row],[PLAYERID]],PLAYERIDMAP2[],COLUMN(PLAYERIDMAP2[FIRSTNAME]),FALSE)</f>
        <v>Adam</v>
      </c>
      <c r="D23" s="14" t="str">
        <f>MYRANKS_H[[#This Row],[FNAME]]&amp;" "&amp;MYRANKS_H[[#This Row],[LNAME]]</f>
        <v>Adam LaRoche</v>
      </c>
      <c r="E23" s="14" t="str">
        <f>VLOOKUP(MYRANKS_H[[#This Row],[PLAYERID]],PLAYERIDMAP2[],COLUMN(PLAYERIDMAP2[TEAM]),FALSE)</f>
        <v>CHW</v>
      </c>
      <c r="F23" s="14" t="str">
        <f>VLOOKUP(MYRANKS_H[[#This Row],[PLAYERID]],PLAYERIDMAP2[],COLUMN(PLAYERIDMAP2[POS]),FALSE)</f>
        <v>1B</v>
      </c>
      <c r="G23" s="14">
        <f>IFERROR(VALUE(VLOOKUP(MYRANKS_H[[#This Row],[PLAYERID]],PLAYERIDMAP2[],COLUMN(PLAYERIDMAP2[IDFANGRAPHS]),FALSE)),VLOOKUP(MYRANKS_H[[#This Row],[PLAYERID]],PLAYERIDMAP2[],COLUMN(PLAYERIDMAP2[IDFANGRAPHS]),FALSE))</f>
        <v>1904</v>
      </c>
      <c r="H23" s="56">
        <f>IFERROR(VLOOKUP(MYRANKS_H[[#This Row],[IDFANGRAPHS]],STEAMER_H[],COLUMN(STEAMER_H[PA]),FALSE),0)</f>
        <v>568</v>
      </c>
      <c r="I23" s="56">
        <f>IFERROR(VLOOKUP(MYRANKS_H[[#This Row],[IDFANGRAPHS]],STEAMER_H[],COLUMN(STEAMER_H[AB]),FALSE),0)</f>
        <v>492</v>
      </c>
      <c r="J23" s="56">
        <f>IFERROR(VLOOKUP(MYRANKS_H[[#This Row],[IDFANGRAPHS]],STEAMER_H[],COLUMN(STEAMER_H[H]),FALSE),0)</f>
        <v>110</v>
      </c>
      <c r="K23" s="56">
        <f>IFERROR(VLOOKUP(MYRANKS_H[[#This Row],[IDFANGRAPHS]],STEAMER_H[],COLUMN(STEAMER_H[2B]),FALSE),0)</f>
        <v>21</v>
      </c>
      <c r="L23" s="56">
        <f>IFERROR(VLOOKUP(MYRANKS_H[[#This Row],[IDFANGRAPHS]],STEAMER_H[],COLUMN(STEAMER_H[3B]),FALSE),0)</f>
        <v>1</v>
      </c>
      <c r="M23" s="56">
        <f>IFERROR(VLOOKUP(MYRANKS_H[[#This Row],[IDFANGRAPHS]],STEAMER_H[],COLUMN(STEAMER_H[HR]),FALSE),0)</f>
        <v>21</v>
      </c>
      <c r="N23" s="56">
        <f>IFERROR(VLOOKUP(MYRANKS_H[[#This Row],[IDFANGRAPHS]],STEAMER_H[],COLUMN(STEAMER_H[R]),FALSE),0)</f>
        <v>64</v>
      </c>
      <c r="O23" s="56">
        <f>IFERROR(VLOOKUP(MYRANKS_H[[#This Row],[IDFANGRAPHS]],STEAMER_H[],COLUMN(STEAMER_H[RBI]),FALSE),0)</f>
        <v>68</v>
      </c>
      <c r="P23" s="56">
        <f>IFERROR(VLOOKUP(MYRANKS_H[[#This Row],[IDFANGRAPHS]],STEAMER_H[],COLUMN(STEAMER_H[BB]),FALSE),0)</f>
        <v>66</v>
      </c>
      <c r="Q23" s="56">
        <f>IFERROR(VLOOKUP(MYRANKS_H[[#This Row],[IDFANGRAPHS]],STEAMER_H[],COLUMN(STEAMER_H[HBP]),FALSE),0)</f>
        <v>4</v>
      </c>
      <c r="R23" s="56">
        <f>IFERROR(VLOOKUP(MYRANKS_H[[#This Row],[IDFANGRAPHS]],STEAMER_H[],COLUMN(STEAMER_H[SO]),FALSE),0)</f>
        <v>138</v>
      </c>
      <c r="S23" s="56">
        <f>IFERROR(VLOOKUP(MYRANKS_H[[#This Row],[IDFANGRAPHS]],STEAMER_H[],COLUMN(STEAMER_H[SB]),FALSE),0)</f>
        <v>2</v>
      </c>
      <c r="T23" s="19">
        <f>IFERROR(MYRANKS_H[[#This Row],[H]]/MYRANKS_H[[#This Row],[AB]],0)</f>
        <v>0.22357723577235772</v>
      </c>
      <c r="U23" s="19">
        <f>IFERROR((MYRANKS_H[[#This Row],[H]]+MYRANKS_H[[#This Row],[BB]]+MYRANKS_H[[#This Row],[HBP]])/(MYRANKS_H[[#This Row],[AB]]+MYRANKS_H[[#This Row],[BB]]+MYRANKS_H[[#This Row],[HBP]]),0)</f>
        <v>0.32028469750889682</v>
      </c>
      <c r="V23" s="19">
        <f>IFERROR((MYRANKS_H[[#This Row],[H]]+MYRANKS_H[[#This Row],[2B]]+2*MYRANKS_H[[#This Row],[3B]]+3*MYRANKS_H[[#This Row],[HR]])/MYRANKS_H[[#This Row],[AB]],0)</f>
        <v>0.3983739837398374</v>
      </c>
      <c r="W2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3" s="27">
        <f>VLOOKUP(MYRANKS_H[[#This Row],[POS]],REPLACEMENT_LEVEL[],3,FALSE)</f>
        <v>0</v>
      </c>
      <c r="Y23" s="27">
        <f>MYRANKS_H[[#This Row],[PROJ PTS]]-MYRANKS_H[[#This Row],[REPL LEVEL]]</f>
        <v>0</v>
      </c>
      <c r="Z23" s="27">
        <f>RANK(MYRANKS_H[[#This Row],[POINTS OVER REPL]],MYRANKS_H[POINTS OVER REPL])</f>
        <v>1</v>
      </c>
      <c r="AA23" s="29">
        <f>IF(MYRANKS_H[[#This Row],[RANK]]&lt;=TOTAL_HITTERS_DRAFTED,MYRANKS_H[[#This Row],[POINTS OVER REPL]],0)</f>
        <v>0</v>
      </c>
      <c r="AB23" s="35">
        <f>MYRANKS_H[[#This Row],[POINTS OVER REPL]]*DOLLAR_VALUE_PER_POINT+1</f>
        <v>1</v>
      </c>
      <c r="AC23" s="35"/>
      <c r="AD23" s="29">
        <f>IF(AND(MYRANKS_H[[#This Row],[RANK]]&lt;=(TOTAL_HITTERS_DRAFTED-HITTERS_BELOW_REPL_DRAFTED),MYRANKS_H[[#This Row],[$ACTUAL]]=""),MYRANKS_H[[#This Row],[POINTS OVER REPL]],0)</f>
        <v>0</v>
      </c>
      <c r="AE23" s="35">
        <f>IF(MYRANKS_H[[#This Row],[$ACTUAL]]="",MYRANKS_H[[#This Row],[POINTS OVER REPL]]*REMAINING_DOLLAR_VALUE_PER_POINT+1,0)</f>
        <v>1</v>
      </c>
    </row>
    <row r="24" spans="1:31" ht="15" customHeight="1" x14ac:dyDescent="0.25">
      <c r="A24" s="2" t="s">
        <v>13705</v>
      </c>
      <c r="B24" s="14" t="str">
        <f>VLOOKUP(MYRANKS_H[[#This Row],[PLAYERID]],PLAYERIDMAP2[],COLUMN(PLAYERIDMAP2[LASTNAME]),FALSE)</f>
        <v>Longoria</v>
      </c>
      <c r="C24" s="14" t="str">
        <f>VLOOKUP(MYRANKS_H[[#This Row],[PLAYERID]],PLAYERIDMAP2[],COLUMN(PLAYERIDMAP2[FIRSTNAME]),FALSE)</f>
        <v>Evan</v>
      </c>
      <c r="D24" s="14" t="str">
        <f>MYRANKS_H[[#This Row],[FNAME]]&amp;" "&amp;MYRANKS_H[[#This Row],[LNAME]]</f>
        <v>Evan Longoria</v>
      </c>
      <c r="E24" s="14" t="str">
        <f>VLOOKUP(MYRANKS_H[[#This Row],[PLAYERID]],PLAYERIDMAP2[],COLUMN(PLAYERIDMAP2[TEAM]),FALSE)</f>
        <v>TB</v>
      </c>
      <c r="F24" s="14" t="str">
        <f>VLOOKUP(MYRANKS_H[[#This Row],[PLAYERID]],PLAYERIDMAP2[],COLUMN(PLAYERIDMAP2[POS]),FALSE)</f>
        <v>3B</v>
      </c>
      <c r="G24" s="14">
        <f>IFERROR(VALUE(VLOOKUP(MYRANKS_H[[#This Row],[PLAYERID]],PLAYERIDMAP2[],COLUMN(PLAYERIDMAP2[IDFANGRAPHS]),FALSE)),VLOOKUP(MYRANKS_H[[#This Row],[PLAYERID]],PLAYERIDMAP2[],COLUMN(PLAYERIDMAP2[IDFANGRAPHS]),FALSE))</f>
        <v>9368</v>
      </c>
      <c r="H24" s="56">
        <f>IFERROR(VLOOKUP(MYRANKS_H[[#This Row],[IDFANGRAPHS]],STEAMER_H[],COLUMN(STEAMER_H[PA]),FALSE),0)</f>
        <v>653</v>
      </c>
      <c r="I24" s="56">
        <f>IFERROR(VLOOKUP(MYRANKS_H[[#This Row],[IDFANGRAPHS]],STEAMER_H[],COLUMN(STEAMER_H[AB]),FALSE),0)</f>
        <v>587</v>
      </c>
      <c r="J24" s="56">
        <f>IFERROR(VLOOKUP(MYRANKS_H[[#This Row],[IDFANGRAPHS]],STEAMER_H[],COLUMN(STEAMER_H[H]),FALSE),0)</f>
        <v>150</v>
      </c>
      <c r="K24" s="56">
        <f>IFERROR(VLOOKUP(MYRANKS_H[[#This Row],[IDFANGRAPHS]],STEAMER_H[],COLUMN(STEAMER_H[2B]),FALSE),0)</f>
        <v>31</v>
      </c>
      <c r="L24" s="56">
        <f>IFERROR(VLOOKUP(MYRANKS_H[[#This Row],[IDFANGRAPHS]],STEAMER_H[],COLUMN(STEAMER_H[3B]),FALSE),0)</f>
        <v>1</v>
      </c>
      <c r="M24" s="56">
        <f>IFERROR(VLOOKUP(MYRANKS_H[[#This Row],[IDFANGRAPHS]],STEAMER_H[],COLUMN(STEAMER_H[HR]),FALSE),0)</f>
        <v>24</v>
      </c>
      <c r="N24" s="56">
        <f>IFERROR(VLOOKUP(MYRANKS_H[[#This Row],[IDFANGRAPHS]],STEAMER_H[],COLUMN(STEAMER_H[R]),FALSE),0)</f>
        <v>76</v>
      </c>
      <c r="O24" s="56">
        <f>IFERROR(VLOOKUP(MYRANKS_H[[#This Row],[IDFANGRAPHS]],STEAMER_H[],COLUMN(STEAMER_H[RBI]),FALSE),0)</f>
        <v>84</v>
      </c>
      <c r="P24" s="56">
        <f>IFERROR(VLOOKUP(MYRANKS_H[[#This Row],[IDFANGRAPHS]],STEAMER_H[],COLUMN(STEAMER_H[BB]),FALSE),0)</f>
        <v>55</v>
      </c>
      <c r="Q24" s="56">
        <f>IFERROR(VLOOKUP(MYRANKS_H[[#This Row],[IDFANGRAPHS]],STEAMER_H[],COLUMN(STEAMER_H[HBP]),FALSE),0)</f>
        <v>6</v>
      </c>
      <c r="R24" s="56">
        <f>IFERROR(VLOOKUP(MYRANKS_H[[#This Row],[IDFANGRAPHS]],STEAMER_H[],COLUMN(STEAMER_H[SO]),FALSE),0)</f>
        <v>132</v>
      </c>
      <c r="S24" s="56">
        <f>IFERROR(VLOOKUP(MYRANKS_H[[#This Row],[IDFANGRAPHS]],STEAMER_H[],COLUMN(STEAMER_H[SB]),FALSE),0)</f>
        <v>3</v>
      </c>
      <c r="T24" s="19">
        <f>IFERROR(MYRANKS_H[[#This Row],[H]]/MYRANKS_H[[#This Row],[AB]],0)</f>
        <v>0.25553662691652468</v>
      </c>
      <c r="U24" s="19">
        <f>IFERROR((MYRANKS_H[[#This Row],[H]]+MYRANKS_H[[#This Row],[BB]]+MYRANKS_H[[#This Row],[HBP]])/(MYRANKS_H[[#This Row],[AB]]+MYRANKS_H[[#This Row],[BB]]+MYRANKS_H[[#This Row],[HBP]]),0)</f>
        <v>0.32561728395061729</v>
      </c>
      <c r="V24" s="19">
        <f>IFERROR((MYRANKS_H[[#This Row],[H]]+MYRANKS_H[[#This Row],[2B]]+2*MYRANKS_H[[#This Row],[3B]]+3*MYRANKS_H[[#This Row],[HR]])/MYRANKS_H[[#This Row],[AB]],0)</f>
        <v>0.434412265758092</v>
      </c>
      <c r="W2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4" s="27">
        <f>VLOOKUP(MYRANKS_H[[#This Row],[POS]],REPLACEMENT_LEVEL[],3,FALSE)</f>
        <v>0</v>
      </c>
      <c r="Y24" s="27">
        <f>MYRANKS_H[[#This Row],[PROJ PTS]]-MYRANKS_H[[#This Row],[REPL LEVEL]]</f>
        <v>0</v>
      </c>
      <c r="Z24" s="27">
        <f>RANK(MYRANKS_H[[#This Row],[POINTS OVER REPL]],MYRANKS_H[POINTS OVER REPL])</f>
        <v>1</v>
      </c>
      <c r="AA24" s="29">
        <f>IF(MYRANKS_H[[#This Row],[RANK]]&lt;=TOTAL_HITTERS_DRAFTED,MYRANKS_H[[#This Row],[POINTS OVER REPL]],0)</f>
        <v>0</v>
      </c>
      <c r="AB24" s="35">
        <f>MYRANKS_H[[#This Row],[POINTS OVER REPL]]*DOLLAR_VALUE_PER_POINT+1</f>
        <v>1</v>
      </c>
      <c r="AC24" s="35"/>
      <c r="AD24" s="29">
        <f>IF(AND(MYRANKS_H[[#This Row],[RANK]]&lt;=(TOTAL_HITTERS_DRAFTED-HITTERS_BELOW_REPL_DRAFTED),MYRANKS_H[[#This Row],[$ACTUAL]]=""),MYRANKS_H[[#This Row],[POINTS OVER REPL]],0)</f>
        <v>0</v>
      </c>
      <c r="AE24" s="35">
        <f>IF(MYRANKS_H[[#This Row],[$ACTUAL]]="",MYRANKS_H[[#This Row],[POINTS OVER REPL]]*REMAINING_DOLLAR_VALUE_PER_POINT+1,0)</f>
        <v>1</v>
      </c>
    </row>
    <row r="25" spans="1:31" ht="15" customHeight="1" x14ac:dyDescent="0.25">
      <c r="A25" s="2" t="s">
        <v>14736</v>
      </c>
      <c r="B25" s="14" t="str">
        <f>VLOOKUP(MYRANKS_H[[#This Row],[PLAYERID]],PLAYERIDMAP2[],COLUMN(PLAYERIDMAP2[LASTNAME]),FALSE)</f>
        <v>Pujols</v>
      </c>
      <c r="C25" s="14" t="str">
        <f>VLOOKUP(MYRANKS_H[[#This Row],[PLAYERID]],PLAYERIDMAP2[],COLUMN(PLAYERIDMAP2[FIRSTNAME]),FALSE)</f>
        <v>Albert</v>
      </c>
      <c r="D25" s="14" t="str">
        <f>MYRANKS_H[[#This Row],[FNAME]]&amp;" "&amp;MYRANKS_H[[#This Row],[LNAME]]</f>
        <v>Albert Pujols</v>
      </c>
      <c r="E25" s="14" t="str">
        <f>VLOOKUP(MYRANKS_H[[#This Row],[PLAYERID]],PLAYERIDMAP2[],COLUMN(PLAYERIDMAP2[TEAM]),FALSE)</f>
        <v>LAA</v>
      </c>
      <c r="F25" s="14" t="str">
        <f>VLOOKUP(MYRANKS_H[[#This Row],[PLAYERID]],PLAYERIDMAP2[],COLUMN(PLAYERIDMAP2[POS]),FALSE)</f>
        <v>1B</v>
      </c>
      <c r="G25" s="14">
        <f>IFERROR(VALUE(VLOOKUP(MYRANKS_H[[#This Row],[PLAYERID]],PLAYERIDMAP2[],COLUMN(PLAYERIDMAP2[IDFANGRAPHS]),FALSE)),VLOOKUP(MYRANKS_H[[#This Row],[PLAYERID]],PLAYERIDMAP2[],COLUMN(PLAYERIDMAP2[IDFANGRAPHS]),FALSE))</f>
        <v>1177</v>
      </c>
      <c r="H25" s="56">
        <f>IFERROR(VLOOKUP(MYRANKS_H[[#This Row],[IDFANGRAPHS]],STEAMER_H[],COLUMN(STEAMER_H[PA]),FALSE),0)</f>
        <v>646</v>
      </c>
      <c r="I25" s="56">
        <f>IFERROR(VLOOKUP(MYRANKS_H[[#This Row],[IDFANGRAPHS]],STEAMER_H[],COLUMN(STEAMER_H[AB]),FALSE),0)</f>
        <v>585</v>
      </c>
      <c r="J25" s="56">
        <f>IFERROR(VLOOKUP(MYRANKS_H[[#This Row],[IDFANGRAPHS]],STEAMER_H[],COLUMN(STEAMER_H[H]),FALSE),0)</f>
        <v>152</v>
      </c>
      <c r="K25" s="56">
        <f>IFERROR(VLOOKUP(MYRANKS_H[[#This Row],[IDFANGRAPHS]],STEAMER_H[],COLUMN(STEAMER_H[2B]),FALSE),0)</f>
        <v>28</v>
      </c>
      <c r="L25" s="56">
        <f>IFERROR(VLOOKUP(MYRANKS_H[[#This Row],[IDFANGRAPHS]],STEAMER_H[],COLUMN(STEAMER_H[3B]),FALSE),0)</f>
        <v>1</v>
      </c>
      <c r="M25" s="56">
        <f>IFERROR(VLOOKUP(MYRANKS_H[[#This Row],[IDFANGRAPHS]],STEAMER_H[],COLUMN(STEAMER_H[HR]),FALSE),0)</f>
        <v>30</v>
      </c>
      <c r="N25" s="56">
        <f>IFERROR(VLOOKUP(MYRANKS_H[[#This Row],[IDFANGRAPHS]],STEAMER_H[],COLUMN(STEAMER_H[R]),FALSE),0)</f>
        <v>80</v>
      </c>
      <c r="O25" s="56">
        <f>IFERROR(VLOOKUP(MYRANKS_H[[#This Row],[IDFANGRAPHS]],STEAMER_H[],COLUMN(STEAMER_H[RBI]),FALSE),0)</f>
        <v>94</v>
      </c>
      <c r="P25" s="56">
        <f>IFERROR(VLOOKUP(MYRANKS_H[[#This Row],[IDFANGRAPHS]],STEAMER_H[],COLUMN(STEAMER_H[BB]),FALSE),0)</f>
        <v>49</v>
      </c>
      <c r="Q25" s="56">
        <f>IFERROR(VLOOKUP(MYRANKS_H[[#This Row],[IDFANGRAPHS]],STEAMER_H[],COLUMN(STEAMER_H[HBP]),FALSE),0)</f>
        <v>6</v>
      </c>
      <c r="R25" s="56">
        <f>IFERROR(VLOOKUP(MYRANKS_H[[#This Row],[IDFANGRAPHS]],STEAMER_H[],COLUMN(STEAMER_H[SO]),FALSE),0)</f>
        <v>76</v>
      </c>
      <c r="S25" s="56">
        <f>IFERROR(VLOOKUP(MYRANKS_H[[#This Row],[IDFANGRAPHS]],STEAMER_H[],COLUMN(STEAMER_H[SB]),FALSE),0)</f>
        <v>4</v>
      </c>
      <c r="T25" s="19">
        <f>IFERROR(MYRANKS_H[[#This Row],[H]]/MYRANKS_H[[#This Row],[AB]],0)</f>
        <v>0.25982905982905985</v>
      </c>
      <c r="U25" s="19">
        <f>IFERROR((MYRANKS_H[[#This Row],[H]]+MYRANKS_H[[#This Row],[BB]]+MYRANKS_H[[#This Row],[HBP]])/(MYRANKS_H[[#This Row],[AB]]+MYRANKS_H[[#This Row],[BB]]+MYRANKS_H[[#This Row],[HBP]]),0)</f>
        <v>0.32343749999999999</v>
      </c>
      <c r="V25" s="19">
        <f>IFERROR((MYRANKS_H[[#This Row],[H]]+MYRANKS_H[[#This Row],[2B]]+2*MYRANKS_H[[#This Row],[3B]]+3*MYRANKS_H[[#This Row],[HR]])/MYRANKS_H[[#This Row],[AB]],0)</f>
        <v>0.46495726495726497</v>
      </c>
      <c r="W2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5" s="27">
        <f>VLOOKUP(MYRANKS_H[[#This Row],[POS]],REPLACEMENT_LEVEL[],3,FALSE)</f>
        <v>0</v>
      </c>
      <c r="Y25" s="27">
        <f>MYRANKS_H[[#This Row],[PROJ PTS]]-MYRANKS_H[[#This Row],[REPL LEVEL]]</f>
        <v>0</v>
      </c>
      <c r="Z25" s="27">
        <f>RANK(MYRANKS_H[[#This Row],[POINTS OVER REPL]],MYRANKS_H[POINTS OVER REPL])</f>
        <v>1</v>
      </c>
      <c r="AA25" s="29">
        <f>IF(MYRANKS_H[[#This Row],[RANK]]&lt;=TOTAL_HITTERS_DRAFTED,MYRANKS_H[[#This Row],[POINTS OVER REPL]],0)</f>
        <v>0</v>
      </c>
      <c r="AB25" s="35">
        <f>MYRANKS_H[[#This Row],[POINTS OVER REPL]]*DOLLAR_VALUE_PER_POINT+1</f>
        <v>1</v>
      </c>
      <c r="AC25" s="35"/>
      <c r="AD25" s="29">
        <f>IF(AND(MYRANKS_H[[#This Row],[RANK]]&lt;=(TOTAL_HITTERS_DRAFTED-HITTERS_BELOW_REPL_DRAFTED),MYRANKS_H[[#This Row],[$ACTUAL]]=""),MYRANKS_H[[#This Row],[POINTS OVER REPL]],0)</f>
        <v>0</v>
      </c>
      <c r="AE25" s="35">
        <f>IF(MYRANKS_H[[#This Row],[$ACTUAL]]="",MYRANKS_H[[#This Row],[POINTS OVER REPL]]*REMAINING_DOLLAR_VALUE_PER_POINT+1,0)</f>
        <v>1</v>
      </c>
    </row>
    <row r="26" spans="1:31" ht="15" customHeight="1" x14ac:dyDescent="0.25">
      <c r="A26" s="2" t="s">
        <v>11091</v>
      </c>
      <c r="B26" s="14" t="str">
        <f>VLOOKUP(MYRANKS_H[[#This Row],[PLAYERID]],PLAYERIDMAP2[],COLUMN(PLAYERIDMAP2[LASTNAME]),FALSE)</f>
        <v>Alvarez</v>
      </c>
      <c r="C26" s="14" t="str">
        <f>VLOOKUP(MYRANKS_H[[#This Row],[PLAYERID]],PLAYERIDMAP2[],COLUMN(PLAYERIDMAP2[FIRSTNAME]),FALSE)</f>
        <v>Pedro</v>
      </c>
      <c r="D26" s="14" t="str">
        <f>MYRANKS_H[[#This Row],[FNAME]]&amp;" "&amp;MYRANKS_H[[#This Row],[LNAME]]</f>
        <v>Pedro Alvarez</v>
      </c>
      <c r="E26" s="14" t="str">
        <f>VLOOKUP(MYRANKS_H[[#This Row],[PLAYERID]],PLAYERIDMAP2[],COLUMN(PLAYERIDMAP2[TEAM]),FALSE)</f>
        <v>PIT</v>
      </c>
      <c r="F26" s="14" t="str">
        <f>VLOOKUP(MYRANKS_H[[#This Row],[PLAYERID]],PLAYERIDMAP2[],COLUMN(PLAYERIDMAP2[POS]),FALSE)</f>
        <v>3B</v>
      </c>
      <c r="G26" s="14">
        <f>IFERROR(VALUE(VLOOKUP(MYRANKS_H[[#This Row],[PLAYERID]],PLAYERIDMAP2[],COLUMN(PLAYERIDMAP2[IDFANGRAPHS]),FALSE)),VLOOKUP(MYRANKS_H[[#This Row],[PLAYERID]],PLAYERIDMAP2[],COLUMN(PLAYERIDMAP2[IDFANGRAPHS]),FALSE))</f>
        <v>2495</v>
      </c>
      <c r="H26" s="56">
        <f>IFERROR(VLOOKUP(MYRANKS_H[[#This Row],[IDFANGRAPHS]],STEAMER_H[],COLUMN(STEAMER_H[PA]),FALSE),0)</f>
        <v>402</v>
      </c>
      <c r="I26" s="56">
        <f>IFERROR(VLOOKUP(MYRANKS_H[[#This Row],[IDFANGRAPHS]],STEAMER_H[],COLUMN(STEAMER_H[AB]),FALSE),0)</f>
        <v>355</v>
      </c>
      <c r="J26" s="56">
        <f>IFERROR(VLOOKUP(MYRANKS_H[[#This Row],[IDFANGRAPHS]],STEAMER_H[],COLUMN(STEAMER_H[H]),FALSE),0)</f>
        <v>86</v>
      </c>
      <c r="K26" s="56">
        <f>IFERROR(VLOOKUP(MYRANKS_H[[#This Row],[IDFANGRAPHS]],STEAMER_H[],COLUMN(STEAMER_H[2B]),FALSE),0)</f>
        <v>15</v>
      </c>
      <c r="L26" s="56">
        <f>IFERROR(VLOOKUP(MYRANKS_H[[#This Row],[IDFANGRAPHS]],STEAMER_H[],COLUMN(STEAMER_H[3B]),FALSE),0)</f>
        <v>1</v>
      </c>
      <c r="M26" s="56">
        <f>IFERROR(VLOOKUP(MYRANKS_H[[#This Row],[IDFANGRAPHS]],STEAMER_H[],COLUMN(STEAMER_H[HR]),FALSE),0)</f>
        <v>21</v>
      </c>
      <c r="N26" s="56">
        <f>IFERROR(VLOOKUP(MYRANKS_H[[#This Row],[IDFANGRAPHS]],STEAMER_H[],COLUMN(STEAMER_H[R]),FALSE),0)</f>
        <v>48</v>
      </c>
      <c r="O26" s="56">
        <f>IFERROR(VLOOKUP(MYRANKS_H[[#This Row],[IDFANGRAPHS]],STEAMER_H[],COLUMN(STEAMER_H[RBI]),FALSE),0)</f>
        <v>57</v>
      </c>
      <c r="P26" s="56">
        <f>IFERROR(VLOOKUP(MYRANKS_H[[#This Row],[IDFANGRAPHS]],STEAMER_H[],COLUMN(STEAMER_H[BB]),FALSE),0)</f>
        <v>40</v>
      </c>
      <c r="Q26" s="56">
        <f>IFERROR(VLOOKUP(MYRANKS_H[[#This Row],[IDFANGRAPHS]],STEAMER_H[],COLUMN(STEAMER_H[HBP]),FALSE),0)</f>
        <v>2</v>
      </c>
      <c r="R26" s="56">
        <f>IFERROR(VLOOKUP(MYRANKS_H[[#This Row],[IDFANGRAPHS]],STEAMER_H[],COLUMN(STEAMER_H[SO]),FALSE),0)</f>
        <v>113</v>
      </c>
      <c r="S26" s="56">
        <f>IFERROR(VLOOKUP(MYRANKS_H[[#This Row],[IDFANGRAPHS]],STEAMER_H[],COLUMN(STEAMER_H[SB]),FALSE),0)</f>
        <v>3</v>
      </c>
      <c r="T26" s="19">
        <f>IFERROR(MYRANKS_H[[#This Row],[H]]/MYRANKS_H[[#This Row],[AB]],0)</f>
        <v>0.24225352112676057</v>
      </c>
      <c r="U26" s="19">
        <f>IFERROR((MYRANKS_H[[#This Row],[H]]+MYRANKS_H[[#This Row],[BB]]+MYRANKS_H[[#This Row],[HBP]])/(MYRANKS_H[[#This Row],[AB]]+MYRANKS_H[[#This Row],[BB]]+MYRANKS_H[[#This Row],[HBP]]),0)</f>
        <v>0.32241813602015112</v>
      </c>
      <c r="V26" s="19">
        <f>IFERROR((MYRANKS_H[[#This Row],[H]]+MYRANKS_H[[#This Row],[2B]]+2*MYRANKS_H[[#This Row],[3B]]+3*MYRANKS_H[[#This Row],[HR]])/MYRANKS_H[[#This Row],[AB]],0)</f>
        <v>0.46760563380281689</v>
      </c>
      <c r="W2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6" s="27">
        <f>VLOOKUP(MYRANKS_H[[#This Row],[POS]],REPLACEMENT_LEVEL[],3,FALSE)</f>
        <v>0</v>
      </c>
      <c r="Y26" s="27">
        <f>MYRANKS_H[[#This Row],[PROJ PTS]]-MYRANKS_H[[#This Row],[REPL LEVEL]]</f>
        <v>0</v>
      </c>
      <c r="Z26" s="27">
        <f>RANK(MYRANKS_H[[#This Row],[POINTS OVER REPL]],MYRANKS_H[POINTS OVER REPL])</f>
        <v>1</v>
      </c>
      <c r="AA26" s="29">
        <f>IF(MYRANKS_H[[#This Row],[RANK]]&lt;=TOTAL_HITTERS_DRAFTED,MYRANKS_H[[#This Row],[POINTS OVER REPL]],0)</f>
        <v>0</v>
      </c>
      <c r="AB26" s="35">
        <f>MYRANKS_H[[#This Row],[POINTS OVER REPL]]*DOLLAR_VALUE_PER_POINT+1</f>
        <v>1</v>
      </c>
      <c r="AC26" s="35"/>
      <c r="AD26" s="29">
        <f>IF(AND(MYRANKS_H[[#This Row],[RANK]]&lt;=(TOTAL_HITTERS_DRAFTED-HITTERS_BELOW_REPL_DRAFTED),MYRANKS_H[[#This Row],[$ACTUAL]]=""),MYRANKS_H[[#This Row],[POINTS OVER REPL]],0)</f>
        <v>0</v>
      </c>
      <c r="AE26" s="35">
        <f>IF(MYRANKS_H[[#This Row],[$ACTUAL]]="",MYRANKS_H[[#This Row],[POINTS OVER REPL]]*REMAINING_DOLLAR_VALUE_PER_POINT+1,0)</f>
        <v>1</v>
      </c>
    </row>
    <row r="27" spans="1:31" ht="15" customHeight="1" x14ac:dyDescent="0.25">
      <c r="A27" s="2" t="s">
        <v>11357</v>
      </c>
      <c r="B27" s="14" t="str">
        <f>VLOOKUP(MYRANKS_H[[#This Row],[PLAYERID]],PLAYERIDMAP2[],COLUMN(PLAYERIDMAP2[LASTNAME]),FALSE)</f>
        <v>Beltre</v>
      </c>
      <c r="C27" s="14" t="str">
        <f>VLOOKUP(MYRANKS_H[[#This Row],[PLAYERID]],PLAYERIDMAP2[],COLUMN(PLAYERIDMAP2[FIRSTNAME]),FALSE)</f>
        <v>Adrian</v>
      </c>
      <c r="D27" s="14" t="str">
        <f>MYRANKS_H[[#This Row],[FNAME]]&amp;" "&amp;MYRANKS_H[[#This Row],[LNAME]]</f>
        <v>Adrian Beltre</v>
      </c>
      <c r="E27" s="14" t="str">
        <f>VLOOKUP(MYRANKS_H[[#This Row],[PLAYERID]],PLAYERIDMAP2[],COLUMN(PLAYERIDMAP2[TEAM]),FALSE)</f>
        <v>TEX</v>
      </c>
      <c r="F27" s="14" t="str">
        <f>VLOOKUP(MYRANKS_H[[#This Row],[PLAYERID]],PLAYERIDMAP2[],COLUMN(PLAYERIDMAP2[POS]),FALSE)</f>
        <v>3B</v>
      </c>
      <c r="G27" s="14">
        <f>IFERROR(VALUE(VLOOKUP(MYRANKS_H[[#This Row],[PLAYERID]],PLAYERIDMAP2[],COLUMN(PLAYERIDMAP2[IDFANGRAPHS]),FALSE)),VLOOKUP(MYRANKS_H[[#This Row],[PLAYERID]],PLAYERIDMAP2[],COLUMN(PLAYERIDMAP2[IDFANGRAPHS]),FALSE))</f>
        <v>639</v>
      </c>
      <c r="H27" s="56">
        <f>IFERROR(VLOOKUP(MYRANKS_H[[#This Row],[IDFANGRAPHS]],STEAMER_H[],COLUMN(STEAMER_H[PA]),FALSE),0)</f>
        <v>636</v>
      </c>
      <c r="I27" s="56">
        <f>IFERROR(VLOOKUP(MYRANKS_H[[#This Row],[IDFANGRAPHS]],STEAMER_H[],COLUMN(STEAMER_H[AB]),FALSE),0)</f>
        <v>582</v>
      </c>
      <c r="J27" s="56">
        <f>IFERROR(VLOOKUP(MYRANKS_H[[#This Row],[IDFANGRAPHS]],STEAMER_H[],COLUMN(STEAMER_H[H]),FALSE),0)</f>
        <v>170</v>
      </c>
      <c r="K27" s="56">
        <f>IFERROR(VLOOKUP(MYRANKS_H[[#This Row],[IDFANGRAPHS]],STEAMER_H[],COLUMN(STEAMER_H[2B]),FALSE),0)</f>
        <v>30</v>
      </c>
      <c r="L27" s="56">
        <f>IFERROR(VLOOKUP(MYRANKS_H[[#This Row],[IDFANGRAPHS]],STEAMER_H[],COLUMN(STEAMER_H[3B]),FALSE),0)</f>
        <v>3</v>
      </c>
      <c r="M27" s="56">
        <f>IFERROR(VLOOKUP(MYRANKS_H[[#This Row],[IDFANGRAPHS]],STEAMER_H[],COLUMN(STEAMER_H[HR]),FALSE),0)</f>
        <v>21</v>
      </c>
      <c r="N27" s="56">
        <f>IFERROR(VLOOKUP(MYRANKS_H[[#This Row],[IDFANGRAPHS]],STEAMER_H[],COLUMN(STEAMER_H[R]),FALSE),0)</f>
        <v>79</v>
      </c>
      <c r="O27" s="56">
        <f>IFERROR(VLOOKUP(MYRANKS_H[[#This Row],[IDFANGRAPHS]],STEAMER_H[],COLUMN(STEAMER_H[RBI]),FALSE),0)</f>
        <v>90</v>
      </c>
      <c r="P27" s="56">
        <f>IFERROR(VLOOKUP(MYRANKS_H[[#This Row],[IDFANGRAPHS]],STEAMER_H[],COLUMN(STEAMER_H[BB]),FALSE),0)</f>
        <v>45</v>
      </c>
      <c r="Q27" s="56">
        <f>IFERROR(VLOOKUP(MYRANKS_H[[#This Row],[IDFANGRAPHS]],STEAMER_H[],COLUMN(STEAMER_H[HBP]),FALSE),0)</f>
        <v>4</v>
      </c>
      <c r="R27" s="56">
        <f>IFERROR(VLOOKUP(MYRANKS_H[[#This Row],[IDFANGRAPHS]],STEAMER_H[],COLUMN(STEAMER_H[SO]),FALSE),0)</f>
        <v>77</v>
      </c>
      <c r="S27" s="56">
        <f>IFERROR(VLOOKUP(MYRANKS_H[[#This Row],[IDFANGRAPHS]],STEAMER_H[],COLUMN(STEAMER_H[SB]),FALSE),0)</f>
        <v>1</v>
      </c>
      <c r="T27" s="19">
        <f>IFERROR(MYRANKS_H[[#This Row],[H]]/MYRANKS_H[[#This Row],[AB]],0)</f>
        <v>0.29209621993127149</v>
      </c>
      <c r="U27" s="19">
        <f>IFERROR((MYRANKS_H[[#This Row],[H]]+MYRANKS_H[[#This Row],[BB]]+MYRANKS_H[[#This Row],[HBP]])/(MYRANKS_H[[#This Row],[AB]]+MYRANKS_H[[#This Row],[BB]]+MYRANKS_H[[#This Row],[HBP]]),0)</f>
        <v>0.34706814580031697</v>
      </c>
      <c r="V27" s="19">
        <f>IFERROR((MYRANKS_H[[#This Row],[H]]+MYRANKS_H[[#This Row],[2B]]+2*MYRANKS_H[[#This Row],[3B]]+3*MYRANKS_H[[#This Row],[HR]])/MYRANKS_H[[#This Row],[AB]],0)</f>
        <v>0.46219931271477666</v>
      </c>
      <c r="W2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7" s="27">
        <f>VLOOKUP(MYRANKS_H[[#This Row],[POS]],REPLACEMENT_LEVEL[],3,FALSE)</f>
        <v>0</v>
      </c>
      <c r="Y27" s="27">
        <f>MYRANKS_H[[#This Row],[PROJ PTS]]-MYRANKS_H[[#This Row],[REPL LEVEL]]</f>
        <v>0</v>
      </c>
      <c r="Z27" s="27">
        <f>RANK(MYRANKS_H[[#This Row],[POINTS OVER REPL]],MYRANKS_H[POINTS OVER REPL])</f>
        <v>1</v>
      </c>
      <c r="AA27" s="29">
        <f>IF(MYRANKS_H[[#This Row],[RANK]]&lt;=TOTAL_HITTERS_DRAFTED,MYRANKS_H[[#This Row],[POINTS OVER REPL]],0)</f>
        <v>0</v>
      </c>
      <c r="AB27" s="35">
        <f>MYRANKS_H[[#This Row],[POINTS OVER REPL]]*DOLLAR_VALUE_PER_POINT+1</f>
        <v>1</v>
      </c>
      <c r="AC27" s="35"/>
      <c r="AD27" s="29">
        <f>IF(AND(MYRANKS_H[[#This Row],[RANK]]&lt;=(TOTAL_HITTERS_DRAFTED-HITTERS_BELOW_REPL_DRAFTED),MYRANKS_H[[#This Row],[$ACTUAL]]=""),MYRANKS_H[[#This Row],[POINTS OVER REPL]],0)</f>
        <v>0</v>
      </c>
      <c r="AE27" s="35">
        <f>IF(MYRANKS_H[[#This Row],[$ACTUAL]]="",MYRANKS_H[[#This Row],[POINTS OVER REPL]]*REMAINING_DOLLAR_VALUE_PER_POINT+1,0)</f>
        <v>1</v>
      </c>
    </row>
    <row r="28" spans="1:31" ht="15" customHeight="1" x14ac:dyDescent="0.25">
      <c r="A28" s="2" t="s">
        <v>11520</v>
      </c>
      <c r="B28" s="14" t="str">
        <f>VLOOKUP(MYRANKS_H[[#This Row],[PLAYERID]],PLAYERIDMAP2[],COLUMN(PLAYERIDMAP2[LASTNAME]),FALSE)</f>
        <v>Braun</v>
      </c>
      <c r="C28" s="14" t="str">
        <f>VLOOKUP(MYRANKS_H[[#This Row],[PLAYERID]],PLAYERIDMAP2[],COLUMN(PLAYERIDMAP2[FIRSTNAME]),FALSE)</f>
        <v>Ryan</v>
      </c>
      <c r="D28" s="14" t="str">
        <f>MYRANKS_H[[#This Row],[FNAME]]&amp;" "&amp;MYRANKS_H[[#This Row],[LNAME]]</f>
        <v>Ryan Braun</v>
      </c>
      <c r="E28" s="14" t="str">
        <f>VLOOKUP(MYRANKS_H[[#This Row],[PLAYERID]],PLAYERIDMAP2[],COLUMN(PLAYERIDMAP2[TEAM]),FALSE)</f>
        <v>MIL</v>
      </c>
      <c r="F28" s="14" t="str">
        <f>VLOOKUP(MYRANKS_H[[#This Row],[PLAYERID]],PLAYERIDMAP2[],COLUMN(PLAYERIDMAP2[POS]),FALSE)</f>
        <v>OF</v>
      </c>
      <c r="G28" s="14">
        <f>IFERROR(VALUE(VLOOKUP(MYRANKS_H[[#This Row],[PLAYERID]],PLAYERIDMAP2[],COLUMN(PLAYERIDMAP2[IDFANGRAPHS]),FALSE)),VLOOKUP(MYRANKS_H[[#This Row],[PLAYERID]],PLAYERIDMAP2[],COLUMN(PLAYERIDMAP2[IDFANGRAPHS]),FALSE))</f>
        <v>3410</v>
      </c>
      <c r="H28" s="56">
        <f>IFERROR(VLOOKUP(MYRANKS_H[[#This Row],[IDFANGRAPHS]],STEAMER_H[],COLUMN(STEAMER_H[PA]),FALSE),0)</f>
        <v>651</v>
      </c>
      <c r="I28" s="56">
        <f>IFERROR(VLOOKUP(MYRANKS_H[[#This Row],[IDFANGRAPHS]],STEAMER_H[],COLUMN(STEAMER_H[AB]),FALSE),0)</f>
        <v>584</v>
      </c>
      <c r="J28" s="56">
        <f>IFERROR(VLOOKUP(MYRANKS_H[[#This Row],[IDFANGRAPHS]],STEAMER_H[],COLUMN(STEAMER_H[H]),FALSE),0)</f>
        <v>161</v>
      </c>
      <c r="K28" s="56">
        <f>IFERROR(VLOOKUP(MYRANKS_H[[#This Row],[IDFANGRAPHS]],STEAMER_H[],COLUMN(STEAMER_H[2B]),FALSE),0)</f>
        <v>32</v>
      </c>
      <c r="L28" s="56">
        <f>IFERROR(VLOOKUP(MYRANKS_H[[#This Row],[IDFANGRAPHS]],STEAMER_H[],COLUMN(STEAMER_H[3B]),FALSE),0)</f>
        <v>4</v>
      </c>
      <c r="M28" s="56">
        <f>IFERROR(VLOOKUP(MYRANKS_H[[#This Row],[IDFANGRAPHS]],STEAMER_H[],COLUMN(STEAMER_H[HR]),FALSE),0)</f>
        <v>26</v>
      </c>
      <c r="N28" s="56">
        <f>IFERROR(VLOOKUP(MYRANKS_H[[#This Row],[IDFANGRAPHS]],STEAMER_H[],COLUMN(STEAMER_H[R]),FALSE),0)</f>
        <v>83</v>
      </c>
      <c r="O28" s="56">
        <f>IFERROR(VLOOKUP(MYRANKS_H[[#This Row],[IDFANGRAPHS]],STEAMER_H[],COLUMN(STEAMER_H[RBI]),FALSE),0)</f>
        <v>85</v>
      </c>
      <c r="P28" s="56">
        <f>IFERROR(VLOOKUP(MYRANKS_H[[#This Row],[IDFANGRAPHS]],STEAMER_H[],COLUMN(STEAMER_H[BB]),FALSE),0)</f>
        <v>55</v>
      </c>
      <c r="Q28" s="56">
        <f>IFERROR(VLOOKUP(MYRANKS_H[[#This Row],[IDFANGRAPHS]],STEAMER_H[],COLUMN(STEAMER_H[HBP]),FALSE),0)</f>
        <v>5</v>
      </c>
      <c r="R28" s="56">
        <f>IFERROR(VLOOKUP(MYRANKS_H[[#This Row],[IDFANGRAPHS]],STEAMER_H[],COLUMN(STEAMER_H[SO]),FALSE),0)</f>
        <v>131</v>
      </c>
      <c r="S28" s="56">
        <f>IFERROR(VLOOKUP(MYRANKS_H[[#This Row],[IDFANGRAPHS]],STEAMER_H[],COLUMN(STEAMER_H[SB]),FALSE),0)</f>
        <v>18</v>
      </c>
      <c r="T28" s="19">
        <f>IFERROR(MYRANKS_H[[#This Row],[H]]/MYRANKS_H[[#This Row],[AB]],0)</f>
        <v>0.27568493150684931</v>
      </c>
      <c r="U28" s="19">
        <f>IFERROR((MYRANKS_H[[#This Row],[H]]+MYRANKS_H[[#This Row],[BB]]+MYRANKS_H[[#This Row],[HBP]])/(MYRANKS_H[[#This Row],[AB]]+MYRANKS_H[[#This Row],[BB]]+MYRANKS_H[[#This Row],[HBP]]),0)</f>
        <v>0.34316770186335405</v>
      </c>
      <c r="V28" s="19">
        <f>IFERROR((MYRANKS_H[[#This Row],[H]]+MYRANKS_H[[#This Row],[2B]]+2*MYRANKS_H[[#This Row],[3B]]+3*MYRANKS_H[[#This Row],[HR]])/MYRANKS_H[[#This Row],[AB]],0)</f>
        <v>0.47773972602739728</v>
      </c>
      <c r="W2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8" s="27">
        <f>VLOOKUP(MYRANKS_H[[#This Row],[POS]],REPLACEMENT_LEVEL[],3,FALSE)</f>
        <v>0</v>
      </c>
      <c r="Y28" s="27">
        <f>MYRANKS_H[[#This Row],[PROJ PTS]]-MYRANKS_H[[#This Row],[REPL LEVEL]]</f>
        <v>0</v>
      </c>
      <c r="Z28" s="27">
        <f>RANK(MYRANKS_H[[#This Row],[POINTS OVER REPL]],MYRANKS_H[POINTS OVER REPL])</f>
        <v>1</v>
      </c>
      <c r="AA28" s="29">
        <f>IF(MYRANKS_H[[#This Row],[RANK]]&lt;=TOTAL_HITTERS_DRAFTED,MYRANKS_H[[#This Row],[POINTS OVER REPL]],0)</f>
        <v>0</v>
      </c>
      <c r="AB28" s="35">
        <f>MYRANKS_H[[#This Row],[POINTS OVER REPL]]*DOLLAR_VALUE_PER_POINT+1</f>
        <v>1</v>
      </c>
      <c r="AC28" s="35"/>
      <c r="AD28" s="29">
        <f>IF(AND(MYRANKS_H[[#This Row],[RANK]]&lt;=(TOTAL_HITTERS_DRAFTED-HITTERS_BELOW_REPL_DRAFTED),MYRANKS_H[[#This Row],[$ACTUAL]]=""),MYRANKS_H[[#This Row],[POINTS OVER REPL]],0)</f>
        <v>0</v>
      </c>
      <c r="AE28" s="35">
        <f>IF(MYRANKS_H[[#This Row],[$ACTUAL]]="",MYRANKS_H[[#This Row],[POINTS OVER REPL]]*REMAINING_DOLLAR_VALUE_PER_POINT+1,0)</f>
        <v>1</v>
      </c>
    </row>
    <row r="29" spans="1:31" ht="15" customHeight="1" x14ac:dyDescent="0.25">
      <c r="A29" s="2" t="s">
        <v>12288</v>
      </c>
      <c r="B29" s="14" t="str">
        <f>VLOOKUP(MYRANKS_H[[#This Row],[PLAYERID]],PLAYERIDMAP2[],COLUMN(PLAYERIDMAP2[LASTNAME]),FALSE)</f>
        <v>Duda</v>
      </c>
      <c r="C29" s="14" t="str">
        <f>VLOOKUP(MYRANKS_H[[#This Row],[PLAYERID]],PLAYERIDMAP2[],COLUMN(PLAYERIDMAP2[FIRSTNAME]),FALSE)</f>
        <v>Lucas</v>
      </c>
      <c r="D29" s="14" t="str">
        <f>MYRANKS_H[[#This Row],[FNAME]]&amp;" "&amp;MYRANKS_H[[#This Row],[LNAME]]</f>
        <v>Lucas Duda</v>
      </c>
      <c r="E29" s="14" t="str">
        <f>VLOOKUP(MYRANKS_H[[#This Row],[PLAYERID]],PLAYERIDMAP2[],COLUMN(PLAYERIDMAP2[TEAM]),FALSE)</f>
        <v>NYM</v>
      </c>
      <c r="F29" s="14" t="str">
        <f>VLOOKUP(MYRANKS_H[[#This Row],[PLAYERID]],PLAYERIDMAP2[],COLUMN(PLAYERIDMAP2[POS]),FALSE)</f>
        <v>1B</v>
      </c>
      <c r="G29" s="14">
        <f>IFERROR(VALUE(VLOOKUP(MYRANKS_H[[#This Row],[PLAYERID]],PLAYERIDMAP2[],COLUMN(PLAYERIDMAP2[IDFANGRAPHS]),FALSE)),VLOOKUP(MYRANKS_H[[#This Row],[PLAYERID]],PLAYERIDMAP2[],COLUMN(PLAYERIDMAP2[IDFANGRAPHS]),FALSE))</f>
        <v>2502</v>
      </c>
      <c r="H29" s="56">
        <f>IFERROR(VLOOKUP(MYRANKS_H[[#This Row],[IDFANGRAPHS]],STEAMER_H[],COLUMN(STEAMER_H[PA]),FALSE),0)</f>
        <v>581</v>
      </c>
      <c r="I29" s="56">
        <f>IFERROR(VLOOKUP(MYRANKS_H[[#This Row],[IDFANGRAPHS]],STEAMER_H[],COLUMN(STEAMER_H[AB]),FALSE),0)</f>
        <v>496</v>
      </c>
      <c r="J29" s="56">
        <f>IFERROR(VLOOKUP(MYRANKS_H[[#This Row],[IDFANGRAPHS]],STEAMER_H[],COLUMN(STEAMER_H[H]),FALSE),0)</f>
        <v>118</v>
      </c>
      <c r="K29" s="56">
        <f>IFERROR(VLOOKUP(MYRANKS_H[[#This Row],[IDFANGRAPHS]],STEAMER_H[],COLUMN(STEAMER_H[2B]),FALSE),0)</f>
        <v>24</v>
      </c>
      <c r="L29" s="56">
        <f>IFERROR(VLOOKUP(MYRANKS_H[[#This Row],[IDFANGRAPHS]],STEAMER_H[],COLUMN(STEAMER_H[3B]),FALSE),0)</f>
        <v>0</v>
      </c>
      <c r="M29" s="56">
        <f>IFERROR(VLOOKUP(MYRANKS_H[[#This Row],[IDFANGRAPHS]],STEAMER_H[],COLUMN(STEAMER_H[HR]),FALSE),0)</f>
        <v>24</v>
      </c>
      <c r="N29" s="56">
        <f>IFERROR(VLOOKUP(MYRANKS_H[[#This Row],[IDFANGRAPHS]],STEAMER_H[],COLUMN(STEAMER_H[R]),FALSE),0)</f>
        <v>68</v>
      </c>
      <c r="O29" s="56">
        <f>IFERROR(VLOOKUP(MYRANKS_H[[#This Row],[IDFANGRAPHS]],STEAMER_H[],COLUMN(STEAMER_H[RBI]),FALSE),0)</f>
        <v>73</v>
      </c>
      <c r="P29" s="56">
        <f>IFERROR(VLOOKUP(MYRANKS_H[[#This Row],[IDFANGRAPHS]],STEAMER_H[],COLUMN(STEAMER_H[BB]),FALSE),0)</f>
        <v>69</v>
      </c>
      <c r="Q29" s="56">
        <f>IFERROR(VLOOKUP(MYRANKS_H[[#This Row],[IDFANGRAPHS]],STEAMER_H[],COLUMN(STEAMER_H[HBP]),FALSE),0)</f>
        <v>10</v>
      </c>
      <c r="R29" s="56">
        <f>IFERROR(VLOOKUP(MYRANKS_H[[#This Row],[IDFANGRAPHS]],STEAMER_H[],COLUMN(STEAMER_H[SO]),FALSE),0)</f>
        <v>141</v>
      </c>
      <c r="S29" s="56">
        <f>IFERROR(VLOOKUP(MYRANKS_H[[#This Row],[IDFANGRAPHS]],STEAMER_H[],COLUMN(STEAMER_H[SB]),FALSE),0)</f>
        <v>2</v>
      </c>
      <c r="T29" s="19">
        <f>IFERROR(MYRANKS_H[[#This Row],[H]]/MYRANKS_H[[#This Row],[AB]],0)</f>
        <v>0.23790322580645162</v>
      </c>
      <c r="U29" s="19">
        <f>IFERROR((MYRANKS_H[[#This Row],[H]]+MYRANKS_H[[#This Row],[BB]]+MYRANKS_H[[#This Row],[HBP]])/(MYRANKS_H[[#This Row],[AB]]+MYRANKS_H[[#This Row],[BB]]+MYRANKS_H[[#This Row],[HBP]]),0)</f>
        <v>0.34260869565217389</v>
      </c>
      <c r="V29" s="19">
        <f>IFERROR((MYRANKS_H[[#This Row],[H]]+MYRANKS_H[[#This Row],[2B]]+2*MYRANKS_H[[#This Row],[3B]]+3*MYRANKS_H[[#This Row],[HR]])/MYRANKS_H[[#This Row],[AB]],0)</f>
        <v>0.43145161290322581</v>
      </c>
      <c r="W2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9" s="27">
        <f>VLOOKUP(MYRANKS_H[[#This Row],[POS]],REPLACEMENT_LEVEL[],3,FALSE)</f>
        <v>0</v>
      </c>
      <c r="Y29" s="27">
        <f>MYRANKS_H[[#This Row],[PROJ PTS]]-MYRANKS_H[[#This Row],[REPL LEVEL]]</f>
        <v>0</v>
      </c>
      <c r="Z29" s="27">
        <f>RANK(MYRANKS_H[[#This Row],[POINTS OVER REPL]],MYRANKS_H[POINTS OVER REPL])</f>
        <v>1</v>
      </c>
      <c r="AA29" s="29">
        <f>IF(MYRANKS_H[[#This Row],[RANK]]&lt;=TOTAL_HITTERS_DRAFTED,MYRANKS_H[[#This Row],[POINTS OVER REPL]],0)</f>
        <v>0</v>
      </c>
      <c r="AB29" s="35">
        <f>MYRANKS_H[[#This Row],[POINTS OVER REPL]]*DOLLAR_VALUE_PER_POINT+1</f>
        <v>1</v>
      </c>
      <c r="AC29" s="35"/>
      <c r="AD29" s="29">
        <f>IF(AND(MYRANKS_H[[#This Row],[RANK]]&lt;=(TOTAL_HITTERS_DRAFTED-HITTERS_BELOW_REPL_DRAFTED),MYRANKS_H[[#This Row],[$ACTUAL]]=""),MYRANKS_H[[#This Row],[POINTS OVER REPL]],0)</f>
        <v>0</v>
      </c>
      <c r="AE29" s="35">
        <f>IF(MYRANKS_H[[#This Row],[$ACTUAL]]="",MYRANKS_H[[#This Row],[POINTS OVER REPL]]*REMAINING_DOLLAR_VALUE_PER_POINT+1,0)</f>
        <v>1</v>
      </c>
    </row>
    <row r="30" spans="1:31" ht="15" customHeight="1" x14ac:dyDescent="0.25">
      <c r="A30" s="2" t="s">
        <v>12558</v>
      </c>
      <c r="B30" s="14" t="str">
        <f>VLOOKUP(MYRANKS_H[[#This Row],[PLAYERID]],PLAYERIDMAP2[],COLUMN(PLAYERIDMAP2[LASTNAME]),FALSE)</f>
        <v>Freeman</v>
      </c>
      <c r="C30" s="14" t="str">
        <f>VLOOKUP(MYRANKS_H[[#This Row],[PLAYERID]],PLAYERIDMAP2[],COLUMN(PLAYERIDMAP2[FIRSTNAME]),FALSE)</f>
        <v>Freddie</v>
      </c>
      <c r="D30" s="14" t="str">
        <f>MYRANKS_H[[#This Row],[FNAME]]&amp;" "&amp;MYRANKS_H[[#This Row],[LNAME]]</f>
        <v>Freddie Freeman</v>
      </c>
      <c r="E30" s="14" t="str">
        <f>VLOOKUP(MYRANKS_H[[#This Row],[PLAYERID]],PLAYERIDMAP2[],COLUMN(PLAYERIDMAP2[TEAM]),FALSE)</f>
        <v>ATL</v>
      </c>
      <c r="F30" s="14" t="str">
        <f>VLOOKUP(MYRANKS_H[[#This Row],[PLAYERID]],PLAYERIDMAP2[],COLUMN(PLAYERIDMAP2[POS]),FALSE)</f>
        <v>1B</v>
      </c>
      <c r="G30" s="14">
        <f>IFERROR(VALUE(VLOOKUP(MYRANKS_H[[#This Row],[PLAYERID]],PLAYERIDMAP2[],COLUMN(PLAYERIDMAP2[IDFANGRAPHS]),FALSE)),VLOOKUP(MYRANKS_H[[#This Row],[PLAYERID]],PLAYERIDMAP2[],COLUMN(PLAYERIDMAP2[IDFANGRAPHS]),FALSE))</f>
        <v>5361</v>
      </c>
      <c r="H30" s="56">
        <f>IFERROR(VLOOKUP(MYRANKS_H[[#This Row],[IDFANGRAPHS]],STEAMER_H[],COLUMN(STEAMER_H[PA]),FALSE),0)</f>
        <v>652</v>
      </c>
      <c r="I30" s="56">
        <f>IFERROR(VLOOKUP(MYRANKS_H[[#This Row],[IDFANGRAPHS]],STEAMER_H[],COLUMN(STEAMER_H[AB]),FALSE),0)</f>
        <v>562</v>
      </c>
      <c r="J30" s="56">
        <f>IFERROR(VLOOKUP(MYRANKS_H[[#This Row],[IDFANGRAPHS]],STEAMER_H[],COLUMN(STEAMER_H[H]),FALSE),0)</f>
        <v>159</v>
      </c>
      <c r="K30" s="56">
        <f>IFERROR(VLOOKUP(MYRANKS_H[[#This Row],[IDFANGRAPHS]],STEAMER_H[],COLUMN(STEAMER_H[2B]),FALSE),0)</f>
        <v>34</v>
      </c>
      <c r="L30" s="56">
        <f>IFERROR(VLOOKUP(MYRANKS_H[[#This Row],[IDFANGRAPHS]],STEAMER_H[],COLUMN(STEAMER_H[3B]),FALSE),0)</f>
        <v>2</v>
      </c>
      <c r="M30" s="56">
        <f>IFERROR(VLOOKUP(MYRANKS_H[[#This Row],[IDFANGRAPHS]],STEAMER_H[],COLUMN(STEAMER_H[HR]),FALSE),0)</f>
        <v>25</v>
      </c>
      <c r="N30" s="56">
        <f>IFERROR(VLOOKUP(MYRANKS_H[[#This Row],[IDFANGRAPHS]],STEAMER_H[],COLUMN(STEAMER_H[R]),FALSE),0)</f>
        <v>81</v>
      </c>
      <c r="O30" s="56">
        <f>IFERROR(VLOOKUP(MYRANKS_H[[#This Row],[IDFANGRAPHS]],STEAMER_H[],COLUMN(STEAMER_H[RBI]),FALSE),0)</f>
        <v>85</v>
      </c>
      <c r="P30" s="56">
        <f>IFERROR(VLOOKUP(MYRANKS_H[[#This Row],[IDFANGRAPHS]],STEAMER_H[],COLUMN(STEAMER_H[BB]),FALSE),0)</f>
        <v>77</v>
      </c>
      <c r="Q30" s="56">
        <f>IFERROR(VLOOKUP(MYRANKS_H[[#This Row],[IDFANGRAPHS]],STEAMER_H[],COLUMN(STEAMER_H[HBP]),FALSE),0)</f>
        <v>7</v>
      </c>
      <c r="R30" s="56">
        <f>IFERROR(VLOOKUP(MYRANKS_H[[#This Row],[IDFANGRAPHS]],STEAMER_H[],COLUMN(STEAMER_H[SO]),FALSE),0)</f>
        <v>131</v>
      </c>
      <c r="S30" s="56">
        <f>IFERROR(VLOOKUP(MYRANKS_H[[#This Row],[IDFANGRAPHS]],STEAMER_H[],COLUMN(STEAMER_H[SB]),FALSE),0)</f>
        <v>4</v>
      </c>
      <c r="T30" s="19">
        <f>IFERROR(MYRANKS_H[[#This Row],[H]]/MYRANKS_H[[#This Row],[AB]],0)</f>
        <v>0.28291814946619215</v>
      </c>
      <c r="U30" s="19">
        <f>IFERROR((MYRANKS_H[[#This Row],[H]]+MYRANKS_H[[#This Row],[BB]]+MYRANKS_H[[#This Row],[HBP]])/(MYRANKS_H[[#This Row],[AB]]+MYRANKS_H[[#This Row],[BB]]+MYRANKS_H[[#This Row],[HBP]]),0)</f>
        <v>0.37616099071207432</v>
      </c>
      <c r="V30" s="19">
        <f>IFERROR((MYRANKS_H[[#This Row],[H]]+MYRANKS_H[[#This Row],[2B]]+2*MYRANKS_H[[#This Row],[3B]]+3*MYRANKS_H[[#This Row],[HR]])/MYRANKS_H[[#This Row],[AB]],0)</f>
        <v>0.48398576512455516</v>
      </c>
      <c r="W3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0" s="27">
        <f>VLOOKUP(MYRANKS_H[[#This Row],[POS]],REPLACEMENT_LEVEL[],3,FALSE)</f>
        <v>0</v>
      </c>
      <c r="Y30" s="27">
        <f>MYRANKS_H[[#This Row],[PROJ PTS]]-MYRANKS_H[[#This Row],[REPL LEVEL]]</f>
        <v>0</v>
      </c>
      <c r="Z30" s="27">
        <f>RANK(MYRANKS_H[[#This Row],[POINTS OVER REPL]],MYRANKS_H[POINTS OVER REPL])</f>
        <v>1</v>
      </c>
      <c r="AA30" s="29">
        <f>IF(MYRANKS_H[[#This Row],[RANK]]&lt;=TOTAL_HITTERS_DRAFTED,MYRANKS_H[[#This Row],[POINTS OVER REPL]],0)</f>
        <v>0</v>
      </c>
      <c r="AB30" s="35">
        <f>MYRANKS_H[[#This Row],[POINTS OVER REPL]]*DOLLAR_VALUE_PER_POINT+1</f>
        <v>1</v>
      </c>
      <c r="AC30" s="35"/>
      <c r="AD30" s="29">
        <f>IF(AND(MYRANKS_H[[#This Row],[RANK]]&lt;=(TOTAL_HITTERS_DRAFTED-HITTERS_BELOW_REPL_DRAFTED),MYRANKS_H[[#This Row],[$ACTUAL]]=""),MYRANKS_H[[#This Row],[POINTS OVER REPL]],0)</f>
        <v>0</v>
      </c>
      <c r="AE30" s="35">
        <f>IF(MYRANKS_H[[#This Row],[$ACTUAL]]="",MYRANKS_H[[#This Row],[POINTS OVER REPL]]*REMAINING_DOLLAR_VALUE_PER_POINT+1,0)</f>
        <v>1</v>
      </c>
    </row>
    <row r="31" spans="1:31" ht="15" customHeight="1" x14ac:dyDescent="0.25">
      <c r="A31" s="2" t="s">
        <v>12730</v>
      </c>
      <c r="B31" s="14" t="str">
        <f>VLOOKUP(MYRANKS_H[[#This Row],[PLAYERID]],PLAYERIDMAP2[],COLUMN(PLAYERIDMAP2[LASTNAME]),FALSE)</f>
        <v>Gonzalez</v>
      </c>
      <c r="C31" s="14" t="str">
        <f>VLOOKUP(MYRANKS_H[[#This Row],[PLAYERID]],PLAYERIDMAP2[],COLUMN(PLAYERIDMAP2[FIRSTNAME]),FALSE)</f>
        <v>Adrian</v>
      </c>
      <c r="D31" s="14" t="str">
        <f>MYRANKS_H[[#This Row],[FNAME]]&amp;" "&amp;MYRANKS_H[[#This Row],[LNAME]]</f>
        <v>Adrian Gonzalez</v>
      </c>
      <c r="E31" s="14" t="str">
        <f>VLOOKUP(MYRANKS_H[[#This Row],[PLAYERID]],PLAYERIDMAP2[],COLUMN(PLAYERIDMAP2[TEAM]),FALSE)</f>
        <v>LAD</v>
      </c>
      <c r="F31" s="14" t="str">
        <f>VLOOKUP(MYRANKS_H[[#This Row],[PLAYERID]],PLAYERIDMAP2[],COLUMN(PLAYERIDMAP2[POS]),FALSE)</f>
        <v>1B</v>
      </c>
      <c r="G31" s="14">
        <f>IFERROR(VALUE(VLOOKUP(MYRANKS_H[[#This Row],[PLAYERID]],PLAYERIDMAP2[],COLUMN(PLAYERIDMAP2[IDFANGRAPHS]),FALSE)),VLOOKUP(MYRANKS_H[[#This Row],[PLAYERID]],PLAYERIDMAP2[],COLUMN(PLAYERIDMAP2[IDFANGRAPHS]),FALSE))</f>
        <v>1908</v>
      </c>
      <c r="H31" s="56">
        <f>IFERROR(VLOOKUP(MYRANKS_H[[#This Row],[IDFANGRAPHS]],STEAMER_H[],COLUMN(STEAMER_H[PA]),FALSE),0)</f>
        <v>636</v>
      </c>
      <c r="I31" s="56">
        <f>IFERROR(VLOOKUP(MYRANKS_H[[#This Row],[IDFANGRAPHS]],STEAMER_H[],COLUMN(STEAMER_H[AB]),FALSE),0)</f>
        <v>572</v>
      </c>
      <c r="J31" s="56">
        <f>IFERROR(VLOOKUP(MYRANKS_H[[#This Row],[IDFANGRAPHS]],STEAMER_H[],COLUMN(STEAMER_H[H]),FALSE),0)</f>
        <v>156</v>
      </c>
      <c r="K31" s="56">
        <f>IFERROR(VLOOKUP(MYRANKS_H[[#This Row],[IDFANGRAPHS]],STEAMER_H[],COLUMN(STEAMER_H[2B]),FALSE),0)</f>
        <v>31</v>
      </c>
      <c r="L31" s="56">
        <f>IFERROR(VLOOKUP(MYRANKS_H[[#This Row],[IDFANGRAPHS]],STEAMER_H[],COLUMN(STEAMER_H[3B]),FALSE),0)</f>
        <v>0</v>
      </c>
      <c r="M31" s="56">
        <f>IFERROR(VLOOKUP(MYRANKS_H[[#This Row],[IDFANGRAPHS]],STEAMER_H[],COLUMN(STEAMER_H[HR]),FALSE),0)</f>
        <v>24</v>
      </c>
      <c r="N31" s="56">
        <f>IFERROR(VLOOKUP(MYRANKS_H[[#This Row],[IDFANGRAPHS]],STEAMER_H[],COLUMN(STEAMER_H[R]),FALSE),0)</f>
        <v>75</v>
      </c>
      <c r="O31" s="56">
        <f>IFERROR(VLOOKUP(MYRANKS_H[[#This Row],[IDFANGRAPHS]],STEAMER_H[],COLUMN(STEAMER_H[RBI]),FALSE),0)</f>
        <v>88</v>
      </c>
      <c r="P31" s="56">
        <f>IFERROR(VLOOKUP(MYRANKS_H[[#This Row],[IDFANGRAPHS]],STEAMER_H[],COLUMN(STEAMER_H[BB]),FALSE),0)</f>
        <v>55</v>
      </c>
      <c r="Q31" s="56">
        <f>IFERROR(VLOOKUP(MYRANKS_H[[#This Row],[IDFANGRAPHS]],STEAMER_H[],COLUMN(STEAMER_H[HBP]),FALSE),0)</f>
        <v>4</v>
      </c>
      <c r="R31" s="56">
        <f>IFERROR(VLOOKUP(MYRANKS_H[[#This Row],[IDFANGRAPHS]],STEAMER_H[],COLUMN(STEAMER_H[SO]),FALSE),0)</f>
        <v>111</v>
      </c>
      <c r="S31" s="56">
        <f>IFERROR(VLOOKUP(MYRANKS_H[[#This Row],[IDFANGRAPHS]],STEAMER_H[],COLUMN(STEAMER_H[SB]),FALSE),0)</f>
        <v>1</v>
      </c>
      <c r="T31" s="19">
        <f>IFERROR(MYRANKS_H[[#This Row],[H]]/MYRANKS_H[[#This Row],[AB]],0)</f>
        <v>0.27272727272727271</v>
      </c>
      <c r="U31" s="19">
        <f>IFERROR((MYRANKS_H[[#This Row],[H]]+MYRANKS_H[[#This Row],[BB]]+MYRANKS_H[[#This Row],[HBP]])/(MYRANKS_H[[#This Row],[AB]]+MYRANKS_H[[#This Row],[BB]]+MYRANKS_H[[#This Row],[HBP]]),0)</f>
        <v>0.34072900158478603</v>
      </c>
      <c r="V31" s="19">
        <f>IFERROR((MYRANKS_H[[#This Row],[H]]+MYRANKS_H[[#This Row],[2B]]+2*MYRANKS_H[[#This Row],[3B]]+3*MYRANKS_H[[#This Row],[HR]])/MYRANKS_H[[#This Row],[AB]],0)</f>
        <v>0.45279720279720281</v>
      </c>
      <c r="W3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1" s="27">
        <f>VLOOKUP(MYRANKS_H[[#This Row],[POS]],REPLACEMENT_LEVEL[],3,FALSE)</f>
        <v>0</v>
      </c>
      <c r="Y31" s="27">
        <f>MYRANKS_H[[#This Row],[PROJ PTS]]-MYRANKS_H[[#This Row],[REPL LEVEL]]</f>
        <v>0</v>
      </c>
      <c r="Z31" s="27">
        <f>RANK(MYRANKS_H[[#This Row],[POINTS OVER REPL]],MYRANKS_H[POINTS OVER REPL])</f>
        <v>1</v>
      </c>
      <c r="AA31" s="29">
        <f>IF(MYRANKS_H[[#This Row],[RANK]]&lt;=TOTAL_HITTERS_DRAFTED,MYRANKS_H[[#This Row],[POINTS OVER REPL]],0)</f>
        <v>0</v>
      </c>
      <c r="AB31" s="35">
        <f>MYRANKS_H[[#This Row],[POINTS OVER REPL]]*DOLLAR_VALUE_PER_POINT+1</f>
        <v>1</v>
      </c>
      <c r="AC31" s="35"/>
      <c r="AD31" s="29">
        <f>IF(AND(MYRANKS_H[[#This Row],[RANK]]&lt;=(TOTAL_HITTERS_DRAFTED-HITTERS_BELOW_REPL_DRAFTED),MYRANKS_H[[#This Row],[$ACTUAL]]=""),MYRANKS_H[[#This Row],[POINTS OVER REPL]],0)</f>
        <v>0</v>
      </c>
      <c r="AE31" s="35">
        <f>IF(MYRANKS_H[[#This Row],[$ACTUAL]]="",MYRANKS_H[[#This Row],[POINTS OVER REPL]]*REMAINING_DOLLAR_VALUE_PER_POINT+1,0)</f>
        <v>1</v>
      </c>
    </row>
    <row r="32" spans="1:31" ht="15" customHeight="1" x14ac:dyDescent="0.25">
      <c r="A32" s="64" t="s">
        <v>12741</v>
      </c>
      <c r="B32" s="14" t="str">
        <f>VLOOKUP(MYRANKS_H[[#This Row],[PLAYERID]],PLAYERIDMAP2[],COLUMN(PLAYERIDMAP2[LASTNAME]),FALSE)</f>
        <v>Gonzalez</v>
      </c>
      <c r="C32" s="14" t="str">
        <f>VLOOKUP(MYRANKS_H[[#This Row],[PLAYERID]],PLAYERIDMAP2[],COLUMN(PLAYERIDMAP2[FIRSTNAME]),FALSE)</f>
        <v>Carlos</v>
      </c>
      <c r="D32" s="14" t="str">
        <f>MYRANKS_H[[#This Row],[FNAME]]&amp;" "&amp;MYRANKS_H[[#This Row],[LNAME]]</f>
        <v>Carlos Gonzalez</v>
      </c>
      <c r="E32" s="14" t="str">
        <f>VLOOKUP(MYRANKS_H[[#This Row],[PLAYERID]],PLAYERIDMAP2[],COLUMN(PLAYERIDMAP2[TEAM]),FALSE)</f>
        <v>COL</v>
      </c>
      <c r="F32" s="14" t="str">
        <f>VLOOKUP(MYRANKS_H[[#This Row],[PLAYERID]],PLAYERIDMAP2[],COLUMN(PLAYERIDMAP2[POS]),FALSE)</f>
        <v>OF</v>
      </c>
      <c r="G32" s="14">
        <f>IFERROR(VALUE(VLOOKUP(MYRANKS_H[[#This Row],[PLAYERID]],PLAYERIDMAP2[],COLUMN(PLAYERIDMAP2[IDFANGRAPHS]),FALSE)),VLOOKUP(MYRANKS_H[[#This Row],[PLAYERID]],PLAYERIDMAP2[],COLUMN(PLAYERIDMAP2[IDFANGRAPHS]),FALSE))</f>
        <v>7287</v>
      </c>
      <c r="H32" s="56">
        <f>IFERROR(VLOOKUP(MYRANKS_H[[#This Row],[IDFANGRAPHS]],STEAMER_H[],COLUMN(STEAMER_H[PA]),FALSE),0)</f>
        <v>532</v>
      </c>
      <c r="I32" s="56">
        <f>IFERROR(VLOOKUP(MYRANKS_H[[#This Row],[IDFANGRAPHS]],STEAMER_H[],COLUMN(STEAMER_H[AB]),FALSE),0)</f>
        <v>481</v>
      </c>
      <c r="J32" s="56">
        <f>IFERROR(VLOOKUP(MYRANKS_H[[#This Row],[IDFANGRAPHS]],STEAMER_H[],COLUMN(STEAMER_H[H]),FALSE),0)</f>
        <v>133</v>
      </c>
      <c r="K32" s="56">
        <f>IFERROR(VLOOKUP(MYRANKS_H[[#This Row],[IDFANGRAPHS]],STEAMER_H[],COLUMN(STEAMER_H[2B]),FALSE),0)</f>
        <v>25</v>
      </c>
      <c r="L32" s="56">
        <f>IFERROR(VLOOKUP(MYRANKS_H[[#This Row],[IDFANGRAPHS]],STEAMER_H[],COLUMN(STEAMER_H[3B]),FALSE),0)</f>
        <v>3</v>
      </c>
      <c r="M32" s="56">
        <f>IFERROR(VLOOKUP(MYRANKS_H[[#This Row],[IDFANGRAPHS]],STEAMER_H[],COLUMN(STEAMER_H[HR]),FALSE),0)</f>
        <v>28</v>
      </c>
      <c r="N32" s="56">
        <f>IFERROR(VLOOKUP(MYRANKS_H[[#This Row],[IDFANGRAPHS]],STEAMER_H[],COLUMN(STEAMER_H[R]),FALSE),0)</f>
        <v>72</v>
      </c>
      <c r="O32" s="56">
        <f>IFERROR(VLOOKUP(MYRANKS_H[[#This Row],[IDFANGRAPHS]],STEAMER_H[],COLUMN(STEAMER_H[RBI]),FALSE),0)</f>
        <v>81</v>
      </c>
      <c r="P32" s="56">
        <f>IFERROR(VLOOKUP(MYRANKS_H[[#This Row],[IDFANGRAPHS]],STEAMER_H[],COLUMN(STEAMER_H[BB]),FALSE),0)</f>
        <v>43</v>
      </c>
      <c r="Q32" s="56">
        <f>IFERROR(VLOOKUP(MYRANKS_H[[#This Row],[IDFANGRAPHS]],STEAMER_H[],COLUMN(STEAMER_H[HBP]),FALSE),0)</f>
        <v>3</v>
      </c>
      <c r="R32" s="56">
        <f>IFERROR(VLOOKUP(MYRANKS_H[[#This Row],[IDFANGRAPHS]],STEAMER_H[],COLUMN(STEAMER_H[SO]),FALSE),0)</f>
        <v>122</v>
      </c>
      <c r="S32" s="56">
        <f>IFERROR(VLOOKUP(MYRANKS_H[[#This Row],[IDFANGRAPHS]],STEAMER_H[],COLUMN(STEAMER_H[SB]),FALSE),0)</f>
        <v>4</v>
      </c>
      <c r="T32" s="52">
        <f>IFERROR(MYRANKS_H[[#This Row],[H]]/MYRANKS_H[[#This Row],[AB]],0)</f>
        <v>0.27650727650727652</v>
      </c>
      <c r="U32" s="52">
        <f>IFERROR((MYRANKS_H[[#This Row],[H]]+MYRANKS_H[[#This Row],[BB]]+MYRANKS_H[[#This Row],[HBP]])/(MYRANKS_H[[#This Row],[AB]]+MYRANKS_H[[#This Row],[BB]]+MYRANKS_H[[#This Row],[HBP]]),0)</f>
        <v>0.3396584440227704</v>
      </c>
      <c r="V32" s="52">
        <f>IFERROR((MYRANKS_H[[#This Row],[H]]+MYRANKS_H[[#This Row],[2B]]+2*MYRANKS_H[[#This Row],[3B]]+3*MYRANKS_H[[#This Row],[HR]])/MYRANKS_H[[#This Row],[AB]],0)</f>
        <v>0.51559251559251562</v>
      </c>
      <c r="W32"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2" s="27">
        <f>VLOOKUP(MYRANKS_H[[#This Row],[POS]],REPLACEMENT_LEVEL[],3,FALSE)</f>
        <v>0</v>
      </c>
      <c r="Y32" s="27">
        <f>MYRANKS_H[[#This Row],[PROJ PTS]]-MYRANKS_H[[#This Row],[REPL LEVEL]]</f>
        <v>0</v>
      </c>
      <c r="Z32" s="27">
        <f>RANK(MYRANKS_H[[#This Row],[POINTS OVER REPL]],MYRANKS_H[POINTS OVER REPL])</f>
        <v>1</v>
      </c>
      <c r="AA32" s="27">
        <f>IF(MYRANKS_H[[#This Row],[RANK]]&lt;=TOTAL_HITTERS_DRAFTED,MYRANKS_H[[#This Row],[POINTS OVER REPL]],0)</f>
        <v>0</v>
      </c>
      <c r="AB32" s="53">
        <f>MYRANKS_H[[#This Row],[POINTS OVER REPL]]*DOLLAR_VALUE_PER_POINT+1</f>
        <v>1</v>
      </c>
      <c r="AC32" s="27"/>
      <c r="AD32" s="27">
        <f>IF(AND(MYRANKS_H[[#This Row],[RANK]]&lt;=(TOTAL_HITTERS_DRAFTED-HITTERS_BELOW_REPL_DRAFTED),MYRANKS_H[[#This Row],[$ACTUAL]]=""),MYRANKS_H[[#This Row],[POINTS OVER REPL]],0)</f>
        <v>0</v>
      </c>
      <c r="AE32" s="54">
        <f>IF(MYRANKS_H[[#This Row],[$ACTUAL]]="",MYRANKS_H[[#This Row],[POINTS OVER REPL]]*REMAINING_DOLLAR_VALUE_PER_POINT+1,0)</f>
        <v>1</v>
      </c>
    </row>
    <row r="33" spans="1:31" ht="15" customHeight="1" x14ac:dyDescent="0.25">
      <c r="A33" s="9" t="s">
        <v>15356</v>
      </c>
      <c r="B33" s="14" t="str">
        <f>VLOOKUP(MYRANKS_H[[#This Row],[PLAYERID]],PLAYERIDMAP2[],COLUMN(PLAYERIDMAP2[LASTNAME]),FALSE)</f>
        <v>Soler</v>
      </c>
      <c r="C33" s="14" t="str">
        <f>VLOOKUP(MYRANKS_H[[#This Row],[PLAYERID]],PLAYERIDMAP2[],COLUMN(PLAYERIDMAP2[FIRSTNAME]),FALSE)</f>
        <v>Jorge</v>
      </c>
      <c r="D33" s="14" t="str">
        <f>MYRANKS_H[[#This Row],[FNAME]]&amp;" "&amp;MYRANKS_H[[#This Row],[LNAME]]</f>
        <v>Jorge Soler</v>
      </c>
      <c r="E33" s="14" t="str">
        <f>VLOOKUP(MYRANKS_H[[#This Row],[PLAYERID]],PLAYERIDMAP2[],COLUMN(PLAYERIDMAP2[TEAM]),FALSE)</f>
        <v>CHC</v>
      </c>
      <c r="F33" s="14" t="str">
        <f>VLOOKUP(MYRANKS_H[[#This Row],[PLAYERID]],PLAYERIDMAP2[],COLUMN(PLAYERIDMAP2[POS]),FALSE)</f>
        <v>OF</v>
      </c>
      <c r="G33" s="14">
        <f>IFERROR(VALUE(VLOOKUP(MYRANKS_H[[#This Row],[PLAYERID]],PLAYERIDMAP2[],COLUMN(PLAYERIDMAP2[IDFANGRAPHS]),FALSE)),VLOOKUP(MYRANKS_H[[#This Row],[PLAYERID]],PLAYERIDMAP2[],COLUMN(PLAYERIDMAP2[IDFANGRAPHS]),FALSE))</f>
        <v>14221</v>
      </c>
      <c r="H33" s="56">
        <f>IFERROR(VLOOKUP(MYRANKS_H[[#This Row],[IDFANGRAPHS]],STEAMER_H[],COLUMN(STEAMER_H[PA]),FALSE),0)</f>
        <v>520</v>
      </c>
      <c r="I33" s="56">
        <f>IFERROR(VLOOKUP(MYRANKS_H[[#This Row],[IDFANGRAPHS]],STEAMER_H[],COLUMN(STEAMER_H[AB]),FALSE),0)</f>
        <v>468</v>
      </c>
      <c r="J33" s="56">
        <f>IFERROR(VLOOKUP(MYRANKS_H[[#This Row],[IDFANGRAPHS]],STEAMER_H[],COLUMN(STEAMER_H[H]),FALSE),0)</f>
        <v>122</v>
      </c>
      <c r="K33" s="56">
        <f>IFERROR(VLOOKUP(MYRANKS_H[[#This Row],[IDFANGRAPHS]],STEAMER_H[],COLUMN(STEAMER_H[2B]),FALSE),0)</f>
        <v>26</v>
      </c>
      <c r="L33" s="56">
        <f>IFERROR(VLOOKUP(MYRANKS_H[[#This Row],[IDFANGRAPHS]],STEAMER_H[],COLUMN(STEAMER_H[3B]),FALSE),0)</f>
        <v>2</v>
      </c>
      <c r="M33" s="56">
        <f>IFERROR(VLOOKUP(MYRANKS_H[[#This Row],[IDFANGRAPHS]],STEAMER_H[],COLUMN(STEAMER_H[HR]),FALSE),0)</f>
        <v>18</v>
      </c>
      <c r="N33" s="56">
        <f>IFERROR(VLOOKUP(MYRANKS_H[[#This Row],[IDFANGRAPHS]],STEAMER_H[],COLUMN(STEAMER_H[R]),FALSE),0)</f>
        <v>62</v>
      </c>
      <c r="O33" s="56">
        <f>IFERROR(VLOOKUP(MYRANKS_H[[#This Row],[IDFANGRAPHS]],STEAMER_H[],COLUMN(STEAMER_H[RBI]),FALSE),0)</f>
        <v>66</v>
      </c>
      <c r="P33" s="56">
        <f>IFERROR(VLOOKUP(MYRANKS_H[[#This Row],[IDFANGRAPHS]],STEAMER_H[],COLUMN(STEAMER_H[BB]),FALSE),0)</f>
        <v>43</v>
      </c>
      <c r="Q33" s="56">
        <f>IFERROR(VLOOKUP(MYRANKS_H[[#This Row],[IDFANGRAPHS]],STEAMER_H[],COLUMN(STEAMER_H[HBP]),FALSE),0)</f>
        <v>3</v>
      </c>
      <c r="R33" s="56">
        <f>IFERROR(VLOOKUP(MYRANKS_H[[#This Row],[IDFANGRAPHS]],STEAMER_H[],COLUMN(STEAMER_H[SO]),FALSE),0)</f>
        <v>131</v>
      </c>
      <c r="S33" s="56">
        <f>IFERROR(VLOOKUP(MYRANKS_H[[#This Row],[IDFANGRAPHS]],STEAMER_H[],COLUMN(STEAMER_H[SB]),FALSE),0)</f>
        <v>4</v>
      </c>
      <c r="T33" s="19">
        <f>IFERROR(MYRANKS_H[[#This Row],[H]]/MYRANKS_H[[#This Row],[AB]],0)</f>
        <v>0.2606837606837607</v>
      </c>
      <c r="U33" s="19">
        <f>IFERROR((MYRANKS_H[[#This Row],[H]]+MYRANKS_H[[#This Row],[BB]]+MYRANKS_H[[#This Row],[HBP]])/(MYRANKS_H[[#This Row],[AB]]+MYRANKS_H[[#This Row],[BB]]+MYRANKS_H[[#This Row],[HBP]]),0)</f>
        <v>0.32684824902723736</v>
      </c>
      <c r="V33" s="19">
        <f>IFERROR((MYRANKS_H[[#This Row],[H]]+MYRANKS_H[[#This Row],[2B]]+2*MYRANKS_H[[#This Row],[3B]]+3*MYRANKS_H[[#This Row],[HR]])/MYRANKS_H[[#This Row],[AB]],0)</f>
        <v>0.44017094017094016</v>
      </c>
      <c r="W3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3" s="27">
        <f>VLOOKUP(MYRANKS_H[[#This Row],[POS]],REPLACEMENT_LEVEL[],3,FALSE)</f>
        <v>0</v>
      </c>
      <c r="Y33" s="27">
        <f>MYRANKS_H[[#This Row],[PROJ PTS]]-MYRANKS_H[[#This Row],[REPL LEVEL]]</f>
        <v>0</v>
      </c>
      <c r="Z33" s="27">
        <f>RANK(MYRANKS_H[[#This Row],[POINTS OVER REPL]],MYRANKS_H[POINTS OVER REPL])</f>
        <v>1</v>
      </c>
      <c r="AA33" s="29">
        <f>IF(MYRANKS_H[[#This Row],[RANK]]&lt;=TOTAL_HITTERS_DRAFTED,MYRANKS_H[[#This Row],[POINTS OVER REPL]],0)</f>
        <v>0</v>
      </c>
      <c r="AB33" s="35">
        <f>MYRANKS_H[[#This Row],[POINTS OVER REPL]]*DOLLAR_VALUE_PER_POINT+1</f>
        <v>1</v>
      </c>
      <c r="AC33" s="35"/>
      <c r="AD33" s="29">
        <f>IF(AND(MYRANKS_H[[#This Row],[RANK]]&lt;=(TOTAL_HITTERS_DRAFTED-HITTERS_BELOW_REPL_DRAFTED),MYRANKS_H[[#This Row],[$ACTUAL]]=""),MYRANKS_H[[#This Row],[POINTS OVER REPL]],0)</f>
        <v>0</v>
      </c>
      <c r="AE33" s="35">
        <f>IF(MYRANKS_H[[#This Row],[$ACTUAL]]="",MYRANKS_H[[#This Row],[POINTS OVER REPL]]*REMAINING_DOLLAR_VALUE_PER_POINT+1,0)</f>
        <v>1</v>
      </c>
    </row>
    <row r="34" spans="1:31" ht="15" customHeight="1" x14ac:dyDescent="0.25">
      <c r="A34" s="2" t="s">
        <v>11146</v>
      </c>
      <c r="B34" s="14" t="str">
        <f>VLOOKUP(MYRANKS_H[[#This Row],[PLAYERID]],PLAYERIDMAP2[],COLUMN(PLAYERIDMAP2[LASTNAME]),FALSE)</f>
        <v>Arcia</v>
      </c>
      <c r="C34" s="14" t="str">
        <f>VLOOKUP(MYRANKS_H[[#This Row],[PLAYERID]],PLAYERIDMAP2[],COLUMN(PLAYERIDMAP2[FIRSTNAME]),FALSE)</f>
        <v>Oswaldo</v>
      </c>
      <c r="D34" s="14" t="str">
        <f>MYRANKS_H[[#This Row],[FNAME]]&amp;" "&amp;MYRANKS_H[[#This Row],[LNAME]]</f>
        <v>Oswaldo Arcia</v>
      </c>
      <c r="E34" s="14" t="str">
        <f>VLOOKUP(MYRANKS_H[[#This Row],[PLAYERID]],PLAYERIDMAP2[],COLUMN(PLAYERIDMAP2[TEAM]),FALSE)</f>
        <v>MIN</v>
      </c>
      <c r="F34" s="14" t="str">
        <f>VLOOKUP(MYRANKS_H[[#This Row],[PLAYERID]],PLAYERIDMAP2[],COLUMN(PLAYERIDMAP2[POS]),FALSE)</f>
        <v>OF</v>
      </c>
      <c r="G34" s="14">
        <f>IFERROR(VALUE(VLOOKUP(MYRANKS_H[[#This Row],[PLAYERID]],PLAYERIDMAP2[],COLUMN(PLAYERIDMAP2[IDFANGRAPHS]),FALSE)),VLOOKUP(MYRANKS_H[[#This Row],[PLAYERID]],PLAYERIDMAP2[],COLUMN(PLAYERIDMAP2[IDFANGRAPHS]),FALSE))</f>
        <v>10306</v>
      </c>
      <c r="H34" s="56">
        <f>IFERROR(VLOOKUP(MYRANKS_H[[#This Row],[IDFANGRAPHS]],STEAMER_H[],COLUMN(STEAMER_H[PA]),FALSE),0)</f>
        <v>429</v>
      </c>
      <c r="I34" s="56">
        <f>IFERROR(VLOOKUP(MYRANKS_H[[#This Row],[IDFANGRAPHS]],STEAMER_H[],COLUMN(STEAMER_H[AB]),FALSE),0)</f>
        <v>389</v>
      </c>
      <c r="J34" s="56">
        <f>IFERROR(VLOOKUP(MYRANKS_H[[#This Row],[IDFANGRAPHS]],STEAMER_H[],COLUMN(STEAMER_H[H]),FALSE),0)</f>
        <v>98</v>
      </c>
      <c r="K34" s="56">
        <f>IFERROR(VLOOKUP(MYRANKS_H[[#This Row],[IDFANGRAPHS]],STEAMER_H[],COLUMN(STEAMER_H[2B]),FALSE),0)</f>
        <v>19</v>
      </c>
      <c r="L34" s="56">
        <f>IFERROR(VLOOKUP(MYRANKS_H[[#This Row],[IDFANGRAPHS]],STEAMER_H[],COLUMN(STEAMER_H[3B]),FALSE),0)</f>
        <v>2</v>
      </c>
      <c r="M34" s="56">
        <f>IFERROR(VLOOKUP(MYRANKS_H[[#This Row],[IDFANGRAPHS]],STEAMER_H[],COLUMN(STEAMER_H[HR]),FALSE),0)</f>
        <v>19</v>
      </c>
      <c r="N34" s="56">
        <f>IFERROR(VLOOKUP(MYRANKS_H[[#This Row],[IDFANGRAPHS]],STEAMER_H[],COLUMN(STEAMER_H[R]),FALSE),0)</f>
        <v>51</v>
      </c>
      <c r="O34" s="56">
        <f>IFERROR(VLOOKUP(MYRANKS_H[[#This Row],[IDFANGRAPHS]],STEAMER_H[],COLUMN(STEAMER_H[RBI]),FALSE),0)</f>
        <v>58</v>
      </c>
      <c r="P34" s="56">
        <f>IFERROR(VLOOKUP(MYRANKS_H[[#This Row],[IDFANGRAPHS]],STEAMER_H[],COLUMN(STEAMER_H[BB]),FALSE),0)</f>
        <v>30</v>
      </c>
      <c r="Q34" s="56">
        <f>IFERROR(VLOOKUP(MYRANKS_H[[#This Row],[IDFANGRAPHS]],STEAMER_H[],COLUMN(STEAMER_H[HBP]),FALSE),0)</f>
        <v>6</v>
      </c>
      <c r="R34" s="56">
        <f>IFERROR(VLOOKUP(MYRANKS_H[[#This Row],[IDFANGRAPHS]],STEAMER_H[],COLUMN(STEAMER_H[SO]),FALSE),0)</f>
        <v>114</v>
      </c>
      <c r="S34" s="56">
        <f>IFERROR(VLOOKUP(MYRANKS_H[[#This Row],[IDFANGRAPHS]],STEAMER_H[],COLUMN(STEAMER_H[SB]),FALSE),0)</f>
        <v>2</v>
      </c>
      <c r="T34" s="19">
        <f>IFERROR(MYRANKS_H[[#This Row],[H]]/MYRANKS_H[[#This Row],[AB]],0)</f>
        <v>0.25192802056555269</v>
      </c>
      <c r="U34" s="19">
        <f>IFERROR((MYRANKS_H[[#This Row],[H]]+MYRANKS_H[[#This Row],[BB]]+MYRANKS_H[[#This Row],[HBP]])/(MYRANKS_H[[#This Row],[AB]]+MYRANKS_H[[#This Row],[BB]]+MYRANKS_H[[#This Row],[HBP]]),0)</f>
        <v>0.31529411764705884</v>
      </c>
      <c r="V34" s="19">
        <f>IFERROR((MYRANKS_H[[#This Row],[H]]+MYRANKS_H[[#This Row],[2B]]+2*MYRANKS_H[[#This Row],[3B]]+3*MYRANKS_H[[#This Row],[HR]])/MYRANKS_H[[#This Row],[AB]],0)</f>
        <v>0.45758354755784064</v>
      </c>
      <c r="W3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4" s="27">
        <f>VLOOKUP(MYRANKS_H[[#This Row],[POS]],REPLACEMENT_LEVEL[],3,FALSE)</f>
        <v>0</v>
      </c>
      <c r="Y34" s="27">
        <f>MYRANKS_H[[#This Row],[PROJ PTS]]-MYRANKS_H[[#This Row],[REPL LEVEL]]</f>
        <v>0</v>
      </c>
      <c r="Z34" s="27">
        <f>RANK(MYRANKS_H[[#This Row],[POINTS OVER REPL]],MYRANKS_H[POINTS OVER REPL])</f>
        <v>1</v>
      </c>
      <c r="AA34" s="29">
        <f>IF(MYRANKS_H[[#This Row],[RANK]]&lt;=TOTAL_HITTERS_DRAFTED,MYRANKS_H[[#This Row],[POINTS OVER REPL]],0)</f>
        <v>0</v>
      </c>
      <c r="AB34" s="35">
        <f>MYRANKS_H[[#This Row],[POINTS OVER REPL]]*DOLLAR_VALUE_PER_POINT+1</f>
        <v>1</v>
      </c>
      <c r="AC34" s="35"/>
      <c r="AD34" s="29">
        <f>IF(AND(MYRANKS_H[[#This Row],[RANK]]&lt;=(TOTAL_HITTERS_DRAFTED-HITTERS_BELOW_REPL_DRAFTED),MYRANKS_H[[#This Row],[$ACTUAL]]=""),MYRANKS_H[[#This Row],[POINTS OVER REPL]],0)</f>
        <v>0</v>
      </c>
      <c r="AE34" s="35">
        <f>IF(MYRANKS_H[[#This Row],[$ACTUAL]]="",MYRANKS_H[[#This Row],[POINTS OVER REPL]]*REMAINING_DOLLAR_VALUE_PER_POINT+1,0)</f>
        <v>1</v>
      </c>
    </row>
    <row r="35" spans="1:31" ht="15" customHeight="1" x14ac:dyDescent="0.25">
      <c r="A35" s="2" t="s">
        <v>11809</v>
      </c>
      <c r="B35" s="14" t="str">
        <f>VLOOKUP(MYRANKS_H[[#This Row],[PLAYERID]],PLAYERIDMAP2[],COLUMN(PLAYERIDMAP2[LASTNAME]),FALSE)</f>
        <v>Cespedes</v>
      </c>
      <c r="C35" s="14" t="str">
        <f>VLOOKUP(MYRANKS_H[[#This Row],[PLAYERID]],PLAYERIDMAP2[],COLUMN(PLAYERIDMAP2[FIRSTNAME]),FALSE)</f>
        <v>Yoenis</v>
      </c>
      <c r="D35" s="14" t="str">
        <f>MYRANKS_H[[#This Row],[FNAME]]&amp;" "&amp;MYRANKS_H[[#This Row],[LNAME]]</f>
        <v>Yoenis Cespedes</v>
      </c>
      <c r="E35" s="14" t="str">
        <f>VLOOKUP(MYRANKS_H[[#This Row],[PLAYERID]],PLAYERIDMAP2[],COLUMN(PLAYERIDMAP2[TEAM]),FALSE)</f>
        <v>NYM</v>
      </c>
      <c r="F35" s="14" t="str">
        <f>VLOOKUP(MYRANKS_H[[#This Row],[PLAYERID]],PLAYERIDMAP2[],COLUMN(PLAYERIDMAP2[POS]),FALSE)</f>
        <v>OF</v>
      </c>
      <c r="G35" s="14">
        <f>IFERROR(VALUE(VLOOKUP(MYRANKS_H[[#This Row],[PLAYERID]],PLAYERIDMAP2[],COLUMN(PLAYERIDMAP2[IDFANGRAPHS]),FALSE)),VLOOKUP(MYRANKS_H[[#This Row],[PLAYERID]],PLAYERIDMAP2[],COLUMN(PLAYERIDMAP2[IDFANGRAPHS]),FALSE))</f>
        <v>13110</v>
      </c>
      <c r="H35" s="56">
        <f>IFERROR(VLOOKUP(MYRANKS_H[[#This Row],[IDFANGRAPHS]],STEAMER_H[],COLUMN(STEAMER_H[PA]),FALSE),0)</f>
        <v>635</v>
      </c>
      <c r="I35" s="56">
        <f>IFERROR(VLOOKUP(MYRANKS_H[[#This Row],[IDFANGRAPHS]],STEAMER_H[],COLUMN(STEAMER_H[AB]),FALSE),0)</f>
        <v>587</v>
      </c>
      <c r="J35" s="56">
        <f>IFERROR(VLOOKUP(MYRANKS_H[[#This Row],[IDFANGRAPHS]],STEAMER_H[],COLUMN(STEAMER_H[H]),FALSE),0)</f>
        <v>156</v>
      </c>
      <c r="K35" s="56">
        <f>IFERROR(VLOOKUP(MYRANKS_H[[#This Row],[IDFANGRAPHS]],STEAMER_H[],COLUMN(STEAMER_H[2B]),FALSE),0)</f>
        <v>32</v>
      </c>
      <c r="L35" s="56">
        <f>IFERROR(VLOOKUP(MYRANKS_H[[#This Row],[IDFANGRAPHS]],STEAMER_H[],COLUMN(STEAMER_H[3B]),FALSE),0)</f>
        <v>4</v>
      </c>
      <c r="M35" s="56">
        <f>IFERROR(VLOOKUP(MYRANKS_H[[#This Row],[IDFANGRAPHS]],STEAMER_H[],COLUMN(STEAMER_H[HR]),FALSE),0)</f>
        <v>27</v>
      </c>
      <c r="N35" s="56">
        <f>IFERROR(VLOOKUP(MYRANKS_H[[#This Row],[IDFANGRAPHS]],STEAMER_H[],COLUMN(STEAMER_H[R]),FALSE),0)</f>
        <v>77</v>
      </c>
      <c r="O35" s="56">
        <f>IFERROR(VLOOKUP(MYRANKS_H[[#This Row],[IDFANGRAPHS]],STEAMER_H[],COLUMN(STEAMER_H[RBI]),FALSE),0)</f>
        <v>89</v>
      </c>
      <c r="P35" s="56">
        <f>IFERROR(VLOOKUP(MYRANKS_H[[#This Row],[IDFANGRAPHS]],STEAMER_H[],COLUMN(STEAMER_H[BB]),FALSE),0)</f>
        <v>37</v>
      </c>
      <c r="Q35" s="56">
        <f>IFERROR(VLOOKUP(MYRANKS_H[[#This Row],[IDFANGRAPHS]],STEAMER_H[],COLUMN(STEAMER_H[HBP]),FALSE),0)</f>
        <v>4</v>
      </c>
      <c r="R35" s="56">
        <f>IFERROR(VLOOKUP(MYRANKS_H[[#This Row],[IDFANGRAPHS]],STEAMER_H[],COLUMN(STEAMER_H[SO]),FALSE),0)</f>
        <v>136</v>
      </c>
      <c r="S35" s="56">
        <f>IFERROR(VLOOKUP(MYRANKS_H[[#This Row],[IDFANGRAPHS]],STEAMER_H[],COLUMN(STEAMER_H[SB]),FALSE),0)</f>
        <v>7</v>
      </c>
      <c r="T35" s="19">
        <f>IFERROR(MYRANKS_H[[#This Row],[H]]/MYRANKS_H[[#This Row],[AB]],0)</f>
        <v>0.26575809199318567</v>
      </c>
      <c r="U35" s="19">
        <f>IFERROR((MYRANKS_H[[#This Row],[H]]+MYRANKS_H[[#This Row],[BB]]+MYRANKS_H[[#This Row],[HBP]])/(MYRANKS_H[[#This Row],[AB]]+MYRANKS_H[[#This Row],[BB]]+MYRANKS_H[[#This Row],[HBP]]),0)</f>
        <v>0.31369426751592355</v>
      </c>
      <c r="V35" s="19">
        <f>IFERROR((MYRANKS_H[[#This Row],[H]]+MYRANKS_H[[#This Row],[2B]]+2*MYRANKS_H[[#This Row],[3B]]+3*MYRANKS_H[[#This Row],[HR]])/MYRANKS_H[[#This Row],[AB]],0)</f>
        <v>0.47189097103918226</v>
      </c>
      <c r="W3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5" s="27">
        <f>VLOOKUP(MYRANKS_H[[#This Row],[POS]],REPLACEMENT_LEVEL[],3,FALSE)</f>
        <v>0</v>
      </c>
      <c r="Y35" s="27">
        <f>MYRANKS_H[[#This Row],[PROJ PTS]]-MYRANKS_H[[#This Row],[REPL LEVEL]]</f>
        <v>0</v>
      </c>
      <c r="Z35" s="27">
        <f>RANK(MYRANKS_H[[#This Row],[POINTS OVER REPL]],MYRANKS_H[POINTS OVER REPL])</f>
        <v>1</v>
      </c>
      <c r="AA35" s="29">
        <f>IF(MYRANKS_H[[#This Row],[RANK]]&lt;=TOTAL_HITTERS_DRAFTED,MYRANKS_H[[#This Row],[POINTS OVER REPL]],0)</f>
        <v>0</v>
      </c>
      <c r="AB35" s="35">
        <f>MYRANKS_H[[#This Row],[POINTS OVER REPL]]*DOLLAR_VALUE_PER_POINT+1</f>
        <v>1</v>
      </c>
      <c r="AC35" s="35"/>
      <c r="AD35" s="29">
        <f>IF(AND(MYRANKS_H[[#This Row],[RANK]]&lt;=(TOTAL_HITTERS_DRAFTED-HITTERS_BELOW_REPL_DRAFTED),MYRANKS_H[[#This Row],[$ACTUAL]]=""),MYRANKS_H[[#This Row],[POINTS OVER REPL]],0)</f>
        <v>0</v>
      </c>
      <c r="AE35" s="35">
        <f>IF(MYRANKS_H[[#This Row],[$ACTUAL]]="",MYRANKS_H[[#This Row],[POINTS OVER REPL]]*REMAINING_DOLLAR_VALUE_PER_POINT+1,0)</f>
        <v>1</v>
      </c>
    </row>
    <row r="36" spans="1:31" x14ac:dyDescent="0.25">
      <c r="A36" s="2" t="s">
        <v>12452</v>
      </c>
      <c r="B36" s="14" t="str">
        <f>VLOOKUP(MYRANKS_H[[#This Row],[PLAYERID]],PLAYERIDMAP2[],COLUMN(PLAYERIDMAP2[LASTNAME]),FALSE)</f>
        <v>Fielder</v>
      </c>
      <c r="C36" s="14" t="str">
        <f>VLOOKUP(MYRANKS_H[[#This Row],[PLAYERID]],PLAYERIDMAP2[],COLUMN(PLAYERIDMAP2[FIRSTNAME]),FALSE)</f>
        <v>Prince</v>
      </c>
      <c r="D36" s="14" t="str">
        <f>MYRANKS_H[[#This Row],[FNAME]]&amp;" "&amp;MYRANKS_H[[#This Row],[LNAME]]</f>
        <v>Prince Fielder</v>
      </c>
      <c r="E36" s="14" t="str">
        <f>VLOOKUP(MYRANKS_H[[#This Row],[PLAYERID]],PLAYERIDMAP2[],COLUMN(PLAYERIDMAP2[TEAM]),FALSE)</f>
        <v>TEX</v>
      </c>
      <c r="F36" s="14" t="str">
        <f>VLOOKUP(MYRANKS_H[[#This Row],[PLAYERID]],PLAYERIDMAP2[],COLUMN(PLAYERIDMAP2[POS]),FALSE)</f>
        <v>1B</v>
      </c>
      <c r="G36" s="14">
        <f>IFERROR(VALUE(VLOOKUP(MYRANKS_H[[#This Row],[PLAYERID]],PLAYERIDMAP2[],COLUMN(PLAYERIDMAP2[IDFANGRAPHS]),FALSE)),VLOOKUP(MYRANKS_H[[#This Row],[PLAYERID]],PLAYERIDMAP2[],COLUMN(PLAYERIDMAP2[IDFANGRAPHS]),FALSE))</f>
        <v>4613</v>
      </c>
      <c r="H36" s="56">
        <f>IFERROR(VLOOKUP(MYRANKS_H[[#This Row],[IDFANGRAPHS]],STEAMER_H[],COLUMN(STEAMER_H[PA]),FALSE),0)</f>
        <v>643</v>
      </c>
      <c r="I36" s="56">
        <f>IFERROR(VLOOKUP(MYRANKS_H[[#This Row],[IDFANGRAPHS]],STEAMER_H[],COLUMN(STEAMER_H[AB]),FALSE),0)</f>
        <v>563</v>
      </c>
      <c r="J36" s="56">
        <f>IFERROR(VLOOKUP(MYRANKS_H[[#This Row],[IDFANGRAPHS]],STEAMER_H[],COLUMN(STEAMER_H[H]),FALSE),0)</f>
        <v>163</v>
      </c>
      <c r="K36" s="56">
        <f>IFERROR(VLOOKUP(MYRANKS_H[[#This Row],[IDFANGRAPHS]],STEAMER_H[],COLUMN(STEAMER_H[2B]),FALSE),0)</f>
        <v>31</v>
      </c>
      <c r="L36" s="56">
        <f>IFERROR(VLOOKUP(MYRANKS_H[[#This Row],[IDFANGRAPHS]],STEAMER_H[],COLUMN(STEAMER_H[3B]),FALSE),0)</f>
        <v>1</v>
      </c>
      <c r="M36" s="56">
        <f>IFERROR(VLOOKUP(MYRANKS_H[[#This Row],[IDFANGRAPHS]],STEAMER_H[],COLUMN(STEAMER_H[HR]),FALSE),0)</f>
        <v>24</v>
      </c>
      <c r="N36" s="56">
        <f>IFERROR(VLOOKUP(MYRANKS_H[[#This Row],[IDFANGRAPHS]],STEAMER_H[],COLUMN(STEAMER_H[R]),FALSE),0)</f>
        <v>85</v>
      </c>
      <c r="O36" s="56">
        <f>IFERROR(VLOOKUP(MYRANKS_H[[#This Row],[IDFANGRAPHS]],STEAMER_H[],COLUMN(STEAMER_H[RBI]),FALSE),0)</f>
        <v>90</v>
      </c>
      <c r="P36" s="56">
        <f>IFERROR(VLOOKUP(MYRANKS_H[[#This Row],[IDFANGRAPHS]],STEAMER_H[],COLUMN(STEAMER_H[BB]),FALSE),0)</f>
        <v>67</v>
      </c>
      <c r="Q36" s="56">
        <f>IFERROR(VLOOKUP(MYRANKS_H[[#This Row],[IDFANGRAPHS]],STEAMER_H[],COLUMN(STEAMER_H[HBP]),FALSE),0)</f>
        <v>8</v>
      </c>
      <c r="R36" s="56">
        <f>IFERROR(VLOOKUP(MYRANKS_H[[#This Row],[IDFANGRAPHS]],STEAMER_H[],COLUMN(STEAMER_H[SO]),FALSE),0)</f>
        <v>91</v>
      </c>
      <c r="S36" s="56">
        <f>IFERROR(VLOOKUP(MYRANKS_H[[#This Row],[IDFANGRAPHS]],STEAMER_H[],COLUMN(STEAMER_H[SB]),FALSE),0)</f>
        <v>1</v>
      </c>
      <c r="T36" s="19">
        <f>IFERROR(MYRANKS_H[[#This Row],[H]]/MYRANKS_H[[#This Row],[AB]],0)</f>
        <v>0.28952042628774421</v>
      </c>
      <c r="U36" s="19">
        <f>IFERROR((MYRANKS_H[[#This Row],[H]]+MYRANKS_H[[#This Row],[BB]]+MYRANKS_H[[#This Row],[HBP]])/(MYRANKS_H[[#This Row],[AB]]+MYRANKS_H[[#This Row],[BB]]+MYRANKS_H[[#This Row],[HBP]]),0)</f>
        <v>0.37304075235109718</v>
      </c>
      <c r="V36" s="19">
        <f>IFERROR((MYRANKS_H[[#This Row],[H]]+MYRANKS_H[[#This Row],[2B]]+2*MYRANKS_H[[#This Row],[3B]]+3*MYRANKS_H[[#This Row],[HR]])/MYRANKS_H[[#This Row],[AB]],0)</f>
        <v>0.47602131438721135</v>
      </c>
      <c r="W3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6" s="27">
        <f>VLOOKUP(MYRANKS_H[[#This Row],[POS]],REPLACEMENT_LEVEL[],3,FALSE)</f>
        <v>0</v>
      </c>
      <c r="Y36" s="27">
        <f>MYRANKS_H[[#This Row],[PROJ PTS]]-MYRANKS_H[[#This Row],[REPL LEVEL]]</f>
        <v>0</v>
      </c>
      <c r="Z36" s="27">
        <f>RANK(MYRANKS_H[[#This Row],[POINTS OVER REPL]],MYRANKS_H[POINTS OVER REPL])</f>
        <v>1</v>
      </c>
      <c r="AA36" s="29">
        <f>IF(MYRANKS_H[[#This Row],[RANK]]&lt;=TOTAL_HITTERS_DRAFTED,MYRANKS_H[[#This Row],[POINTS OVER REPL]],0)</f>
        <v>0</v>
      </c>
      <c r="AB36" s="35">
        <f>MYRANKS_H[[#This Row],[POINTS OVER REPL]]*DOLLAR_VALUE_PER_POINT+1</f>
        <v>1</v>
      </c>
      <c r="AC36" s="35"/>
      <c r="AD36" s="29">
        <f>IF(AND(MYRANKS_H[[#This Row],[RANK]]&lt;=(TOTAL_HITTERS_DRAFTED-HITTERS_BELOW_REPL_DRAFTED),MYRANKS_H[[#This Row],[$ACTUAL]]=""),MYRANKS_H[[#This Row],[POINTS OVER REPL]],0)</f>
        <v>0</v>
      </c>
      <c r="AE36" s="35">
        <f>IF(MYRANKS_H[[#This Row],[$ACTUAL]]="",MYRANKS_H[[#This Row],[POINTS OVER REPL]]*REMAINING_DOLLAR_VALUE_PER_POINT+1,0)</f>
        <v>1</v>
      </c>
    </row>
    <row r="37" spans="1:31" ht="15" customHeight="1" x14ac:dyDescent="0.25">
      <c r="A37" s="2" t="s">
        <v>13852</v>
      </c>
      <c r="B37" s="14" t="str">
        <f>VLOOKUP(MYRANKS_H[[#This Row],[PLAYERID]],PLAYERIDMAP2[],COLUMN(PLAYERIDMAP2[LASTNAME]),FALSE)</f>
        <v>Martinez</v>
      </c>
      <c r="C37" s="14" t="str">
        <f>VLOOKUP(MYRANKS_H[[#This Row],[PLAYERID]],PLAYERIDMAP2[],COLUMN(PLAYERIDMAP2[FIRSTNAME]),FALSE)</f>
        <v>J.D.</v>
      </c>
      <c r="D37" s="14" t="str">
        <f>MYRANKS_H[[#This Row],[FNAME]]&amp;" "&amp;MYRANKS_H[[#This Row],[LNAME]]</f>
        <v>J.D. Martinez</v>
      </c>
      <c r="E37" s="14" t="str">
        <f>VLOOKUP(MYRANKS_H[[#This Row],[PLAYERID]],PLAYERIDMAP2[],COLUMN(PLAYERIDMAP2[TEAM]),FALSE)</f>
        <v>DET</v>
      </c>
      <c r="F37" s="14" t="str">
        <f>VLOOKUP(MYRANKS_H[[#This Row],[PLAYERID]],PLAYERIDMAP2[],COLUMN(PLAYERIDMAP2[POS]),FALSE)</f>
        <v>OF</v>
      </c>
      <c r="G37" s="14">
        <f>IFERROR(VALUE(VLOOKUP(MYRANKS_H[[#This Row],[PLAYERID]],PLAYERIDMAP2[],COLUMN(PLAYERIDMAP2[IDFANGRAPHS]),FALSE)),VLOOKUP(MYRANKS_H[[#This Row],[PLAYERID]],PLAYERIDMAP2[],COLUMN(PLAYERIDMAP2[IDFANGRAPHS]),FALSE))</f>
        <v>6184</v>
      </c>
      <c r="H37" s="56">
        <f>IFERROR(VLOOKUP(MYRANKS_H[[#This Row],[IDFANGRAPHS]],STEAMER_H[],COLUMN(STEAMER_H[PA]),FALSE),0)</f>
        <v>600</v>
      </c>
      <c r="I37" s="56">
        <f>IFERROR(VLOOKUP(MYRANKS_H[[#This Row],[IDFANGRAPHS]],STEAMER_H[],COLUMN(STEAMER_H[AB]),FALSE),0)</f>
        <v>545</v>
      </c>
      <c r="J37" s="56">
        <f>IFERROR(VLOOKUP(MYRANKS_H[[#This Row],[IDFANGRAPHS]],STEAMER_H[],COLUMN(STEAMER_H[H]),FALSE),0)</f>
        <v>149</v>
      </c>
      <c r="K37" s="56">
        <f>IFERROR(VLOOKUP(MYRANKS_H[[#This Row],[IDFANGRAPHS]],STEAMER_H[],COLUMN(STEAMER_H[2B]),FALSE),0)</f>
        <v>30</v>
      </c>
      <c r="L37" s="56">
        <f>IFERROR(VLOOKUP(MYRANKS_H[[#This Row],[IDFANGRAPHS]],STEAMER_H[],COLUMN(STEAMER_H[3B]),FALSE),0)</f>
        <v>2</v>
      </c>
      <c r="M37" s="56">
        <f>IFERROR(VLOOKUP(MYRANKS_H[[#This Row],[IDFANGRAPHS]],STEAMER_H[],COLUMN(STEAMER_H[HR]),FALSE),0)</f>
        <v>27</v>
      </c>
      <c r="N37" s="56">
        <f>IFERROR(VLOOKUP(MYRANKS_H[[#This Row],[IDFANGRAPHS]],STEAMER_H[],COLUMN(STEAMER_H[R]),FALSE),0)</f>
        <v>76</v>
      </c>
      <c r="O37" s="56">
        <f>IFERROR(VLOOKUP(MYRANKS_H[[#This Row],[IDFANGRAPHS]],STEAMER_H[],COLUMN(STEAMER_H[RBI]),FALSE),0)</f>
        <v>88</v>
      </c>
      <c r="P37" s="56">
        <f>IFERROR(VLOOKUP(MYRANKS_H[[#This Row],[IDFANGRAPHS]],STEAMER_H[],COLUMN(STEAMER_H[BB]),FALSE),0)</f>
        <v>44</v>
      </c>
      <c r="Q37" s="56">
        <f>IFERROR(VLOOKUP(MYRANKS_H[[#This Row],[IDFANGRAPHS]],STEAMER_H[],COLUMN(STEAMER_H[HBP]),FALSE),0)</f>
        <v>5</v>
      </c>
      <c r="R37" s="56">
        <f>IFERROR(VLOOKUP(MYRANKS_H[[#This Row],[IDFANGRAPHS]],STEAMER_H[],COLUMN(STEAMER_H[SO]),FALSE),0)</f>
        <v>155</v>
      </c>
      <c r="S37" s="56">
        <f>IFERROR(VLOOKUP(MYRANKS_H[[#This Row],[IDFANGRAPHS]],STEAMER_H[],COLUMN(STEAMER_H[SB]),FALSE),0)</f>
        <v>4</v>
      </c>
      <c r="T37" s="19">
        <f>IFERROR(MYRANKS_H[[#This Row],[H]]/MYRANKS_H[[#This Row],[AB]],0)</f>
        <v>0.27339449541284405</v>
      </c>
      <c r="U37" s="19">
        <f>IFERROR((MYRANKS_H[[#This Row],[H]]+MYRANKS_H[[#This Row],[BB]]+MYRANKS_H[[#This Row],[HBP]])/(MYRANKS_H[[#This Row],[AB]]+MYRANKS_H[[#This Row],[BB]]+MYRANKS_H[[#This Row],[HBP]]),0)</f>
        <v>0.33333333333333331</v>
      </c>
      <c r="V37" s="19">
        <f>IFERROR((MYRANKS_H[[#This Row],[H]]+MYRANKS_H[[#This Row],[2B]]+2*MYRANKS_H[[#This Row],[3B]]+3*MYRANKS_H[[#This Row],[HR]])/MYRANKS_H[[#This Row],[AB]],0)</f>
        <v>0.48440366972477067</v>
      </c>
      <c r="W3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7" s="27">
        <f>VLOOKUP(MYRANKS_H[[#This Row],[POS]],REPLACEMENT_LEVEL[],3,FALSE)</f>
        <v>0</v>
      </c>
      <c r="Y37" s="27">
        <f>MYRANKS_H[[#This Row],[PROJ PTS]]-MYRANKS_H[[#This Row],[REPL LEVEL]]</f>
        <v>0</v>
      </c>
      <c r="Z37" s="27">
        <f>RANK(MYRANKS_H[[#This Row],[POINTS OVER REPL]],MYRANKS_H[POINTS OVER REPL])</f>
        <v>1</v>
      </c>
      <c r="AA37" s="29">
        <f>IF(MYRANKS_H[[#This Row],[RANK]]&lt;=TOTAL_HITTERS_DRAFTED,MYRANKS_H[[#This Row],[POINTS OVER REPL]],0)</f>
        <v>0</v>
      </c>
      <c r="AB37" s="35">
        <f>MYRANKS_H[[#This Row],[POINTS OVER REPL]]*DOLLAR_VALUE_PER_POINT+1</f>
        <v>1</v>
      </c>
      <c r="AC37" s="35"/>
      <c r="AD37" s="29">
        <f>IF(AND(MYRANKS_H[[#This Row],[RANK]]&lt;=(TOTAL_HITTERS_DRAFTED-HITTERS_BELOW_REPL_DRAFTED),MYRANKS_H[[#This Row],[$ACTUAL]]=""),MYRANKS_H[[#This Row],[POINTS OVER REPL]],0)</f>
        <v>0</v>
      </c>
      <c r="AE37" s="35">
        <f>IF(MYRANKS_H[[#This Row],[$ACTUAL]]="",MYRANKS_H[[#This Row],[POINTS OVER REPL]]*REMAINING_DOLLAR_VALUE_PER_POINT+1,0)</f>
        <v>1</v>
      </c>
    </row>
    <row r="38" spans="1:31" ht="15" customHeight="1" x14ac:dyDescent="0.25">
      <c r="A38" s="2" t="s">
        <v>13952</v>
      </c>
      <c r="B38" s="14" t="str">
        <f>VLOOKUP(MYRANKS_H[[#This Row],[PLAYERID]],PLAYERIDMAP2[],COLUMN(PLAYERIDMAP2[LASTNAME]),FALSE)</f>
        <v>McCann</v>
      </c>
      <c r="C38" s="14" t="str">
        <f>VLOOKUP(MYRANKS_H[[#This Row],[PLAYERID]],PLAYERIDMAP2[],COLUMN(PLAYERIDMAP2[FIRSTNAME]),FALSE)</f>
        <v>Brian</v>
      </c>
      <c r="D38" s="14" t="str">
        <f>MYRANKS_H[[#This Row],[FNAME]]&amp;" "&amp;MYRANKS_H[[#This Row],[LNAME]]</f>
        <v>Brian McCann</v>
      </c>
      <c r="E38" s="14" t="str">
        <f>VLOOKUP(MYRANKS_H[[#This Row],[PLAYERID]],PLAYERIDMAP2[],COLUMN(PLAYERIDMAP2[TEAM]),FALSE)</f>
        <v>NYY</v>
      </c>
      <c r="F38" s="14" t="str">
        <f>VLOOKUP(MYRANKS_H[[#This Row],[PLAYERID]],PLAYERIDMAP2[],COLUMN(PLAYERIDMAP2[POS]),FALSE)</f>
        <v>C</v>
      </c>
      <c r="G38" s="14">
        <f>IFERROR(VALUE(VLOOKUP(MYRANKS_H[[#This Row],[PLAYERID]],PLAYERIDMAP2[],COLUMN(PLAYERIDMAP2[IDFANGRAPHS]),FALSE)),VLOOKUP(MYRANKS_H[[#This Row],[PLAYERID]],PLAYERIDMAP2[],COLUMN(PLAYERIDMAP2[IDFANGRAPHS]),FALSE))</f>
        <v>4810</v>
      </c>
      <c r="H38" s="56">
        <f>IFERROR(VLOOKUP(MYRANKS_H[[#This Row],[IDFANGRAPHS]],STEAMER_H[],COLUMN(STEAMER_H[PA]),FALSE),0)</f>
        <v>512</v>
      </c>
      <c r="I38" s="56">
        <f>IFERROR(VLOOKUP(MYRANKS_H[[#This Row],[IDFANGRAPHS]],STEAMER_H[],COLUMN(STEAMER_H[AB]),FALSE),0)</f>
        <v>458</v>
      </c>
      <c r="J38" s="56">
        <f>IFERROR(VLOOKUP(MYRANKS_H[[#This Row],[IDFANGRAPHS]],STEAMER_H[],COLUMN(STEAMER_H[H]),FALSE),0)</f>
        <v>110</v>
      </c>
      <c r="K38" s="56">
        <f>IFERROR(VLOOKUP(MYRANKS_H[[#This Row],[IDFANGRAPHS]],STEAMER_H[],COLUMN(STEAMER_H[2B]),FALSE),0)</f>
        <v>16</v>
      </c>
      <c r="L38" s="56">
        <f>IFERROR(VLOOKUP(MYRANKS_H[[#This Row],[IDFANGRAPHS]],STEAMER_H[],COLUMN(STEAMER_H[3B]),FALSE),0)</f>
        <v>1</v>
      </c>
      <c r="M38" s="56">
        <f>IFERROR(VLOOKUP(MYRANKS_H[[#This Row],[IDFANGRAPHS]],STEAMER_H[],COLUMN(STEAMER_H[HR]),FALSE),0)</f>
        <v>23</v>
      </c>
      <c r="N38" s="56">
        <f>IFERROR(VLOOKUP(MYRANKS_H[[#This Row],[IDFANGRAPHS]],STEAMER_H[],COLUMN(STEAMER_H[R]),FALSE),0)</f>
        <v>61</v>
      </c>
      <c r="O38" s="56">
        <f>IFERROR(VLOOKUP(MYRANKS_H[[#This Row],[IDFANGRAPHS]],STEAMER_H[],COLUMN(STEAMER_H[RBI]),FALSE),0)</f>
        <v>70</v>
      </c>
      <c r="P38" s="56">
        <f>IFERROR(VLOOKUP(MYRANKS_H[[#This Row],[IDFANGRAPHS]],STEAMER_H[],COLUMN(STEAMER_H[BB]),FALSE),0)</f>
        <v>42</v>
      </c>
      <c r="Q38" s="56">
        <f>IFERROR(VLOOKUP(MYRANKS_H[[#This Row],[IDFANGRAPHS]],STEAMER_H[],COLUMN(STEAMER_H[HBP]),FALSE),0)</f>
        <v>7</v>
      </c>
      <c r="R38" s="56">
        <f>IFERROR(VLOOKUP(MYRANKS_H[[#This Row],[IDFANGRAPHS]],STEAMER_H[],COLUMN(STEAMER_H[SO]),FALSE),0)</f>
        <v>87</v>
      </c>
      <c r="S38" s="56">
        <f>IFERROR(VLOOKUP(MYRANKS_H[[#This Row],[IDFANGRAPHS]],STEAMER_H[],COLUMN(STEAMER_H[SB]),FALSE),0)</f>
        <v>1</v>
      </c>
      <c r="T38" s="19">
        <f>IFERROR(MYRANKS_H[[#This Row],[H]]/MYRANKS_H[[#This Row],[AB]],0)</f>
        <v>0.24017467248908297</v>
      </c>
      <c r="U38" s="19">
        <f>IFERROR((MYRANKS_H[[#This Row],[H]]+MYRANKS_H[[#This Row],[BB]]+MYRANKS_H[[#This Row],[HBP]])/(MYRANKS_H[[#This Row],[AB]]+MYRANKS_H[[#This Row],[BB]]+MYRANKS_H[[#This Row],[HBP]]),0)</f>
        <v>0.31360946745562129</v>
      </c>
      <c r="V38" s="19">
        <f>IFERROR((MYRANKS_H[[#This Row],[H]]+MYRANKS_H[[#This Row],[2B]]+2*MYRANKS_H[[#This Row],[3B]]+3*MYRANKS_H[[#This Row],[HR]])/MYRANKS_H[[#This Row],[AB]],0)</f>
        <v>0.43013100436681223</v>
      </c>
      <c r="W3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8" s="27">
        <f>VLOOKUP(MYRANKS_H[[#This Row],[POS]],REPLACEMENT_LEVEL[],3,FALSE)</f>
        <v>0</v>
      </c>
      <c r="Y38" s="27">
        <f>MYRANKS_H[[#This Row],[PROJ PTS]]-MYRANKS_H[[#This Row],[REPL LEVEL]]</f>
        <v>0</v>
      </c>
      <c r="Z38" s="27">
        <f>RANK(MYRANKS_H[[#This Row],[POINTS OVER REPL]],MYRANKS_H[POINTS OVER REPL])</f>
        <v>1</v>
      </c>
      <c r="AA38" s="29">
        <f>IF(MYRANKS_H[[#This Row],[RANK]]&lt;=TOTAL_HITTERS_DRAFTED,MYRANKS_H[[#This Row],[POINTS OVER REPL]],0)</f>
        <v>0</v>
      </c>
      <c r="AB38" s="35">
        <f>MYRANKS_H[[#This Row],[POINTS OVER REPL]]*DOLLAR_VALUE_PER_POINT+1</f>
        <v>1</v>
      </c>
      <c r="AC38" s="35"/>
      <c r="AD38" s="29">
        <f>IF(AND(MYRANKS_H[[#This Row],[RANK]]&lt;=(TOTAL_HITTERS_DRAFTED-HITTERS_BELOW_REPL_DRAFTED),MYRANKS_H[[#This Row],[$ACTUAL]]=""),MYRANKS_H[[#This Row],[POINTS OVER REPL]],0)</f>
        <v>0</v>
      </c>
      <c r="AE38" s="35">
        <f>IF(MYRANKS_H[[#This Row],[$ACTUAL]]="",MYRANKS_H[[#This Row],[POINTS OVER REPL]]*REMAINING_DOLLAR_VALUE_PER_POINT+1,0)</f>
        <v>1</v>
      </c>
    </row>
    <row r="39" spans="1:31" ht="15" customHeight="1" x14ac:dyDescent="0.25">
      <c r="A39" s="2" t="s">
        <v>13969</v>
      </c>
      <c r="B39" s="14" t="str">
        <f>VLOOKUP(MYRANKS_H[[#This Row],[PLAYERID]],PLAYERIDMAP2[],COLUMN(PLAYERIDMAP2[LASTNAME]),FALSE)</f>
        <v>McCutchen</v>
      </c>
      <c r="C39" s="14" t="str">
        <f>VLOOKUP(MYRANKS_H[[#This Row],[PLAYERID]],PLAYERIDMAP2[],COLUMN(PLAYERIDMAP2[FIRSTNAME]),FALSE)</f>
        <v>Andrew</v>
      </c>
      <c r="D39" s="14" t="str">
        <f>MYRANKS_H[[#This Row],[FNAME]]&amp;" "&amp;MYRANKS_H[[#This Row],[LNAME]]</f>
        <v>Andrew McCutchen</v>
      </c>
      <c r="E39" s="14" t="str">
        <f>VLOOKUP(MYRANKS_H[[#This Row],[PLAYERID]],PLAYERIDMAP2[],COLUMN(PLAYERIDMAP2[TEAM]),FALSE)</f>
        <v>PIT</v>
      </c>
      <c r="F39" s="14" t="str">
        <f>VLOOKUP(MYRANKS_H[[#This Row],[PLAYERID]],PLAYERIDMAP2[],COLUMN(PLAYERIDMAP2[POS]),FALSE)</f>
        <v>OF</v>
      </c>
      <c r="G39" s="14">
        <f>IFERROR(VALUE(VLOOKUP(MYRANKS_H[[#This Row],[PLAYERID]],PLAYERIDMAP2[],COLUMN(PLAYERIDMAP2[IDFANGRAPHS]),FALSE)),VLOOKUP(MYRANKS_H[[#This Row],[PLAYERID]],PLAYERIDMAP2[],COLUMN(PLAYERIDMAP2[IDFANGRAPHS]),FALSE))</f>
        <v>9847</v>
      </c>
      <c r="H39" s="56">
        <f>IFERROR(VLOOKUP(MYRANKS_H[[#This Row],[IDFANGRAPHS]],STEAMER_H[],COLUMN(STEAMER_H[PA]),FALSE),0)</f>
        <v>659</v>
      </c>
      <c r="I39" s="56">
        <f>IFERROR(VLOOKUP(MYRANKS_H[[#This Row],[IDFANGRAPHS]],STEAMER_H[],COLUMN(STEAMER_H[AB]),FALSE),0)</f>
        <v>559</v>
      </c>
      <c r="J39" s="56">
        <f>IFERROR(VLOOKUP(MYRANKS_H[[#This Row],[IDFANGRAPHS]],STEAMER_H[],COLUMN(STEAMER_H[H]),FALSE),0)</f>
        <v>166</v>
      </c>
      <c r="K39" s="56">
        <f>IFERROR(VLOOKUP(MYRANKS_H[[#This Row],[IDFANGRAPHS]],STEAMER_H[],COLUMN(STEAMER_H[2B]),FALSE),0)</f>
        <v>35</v>
      </c>
      <c r="L39" s="56">
        <f>IFERROR(VLOOKUP(MYRANKS_H[[#This Row],[IDFANGRAPHS]],STEAMER_H[],COLUMN(STEAMER_H[3B]),FALSE),0)</f>
        <v>3</v>
      </c>
      <c r="M39" s="56">
        <f>IFERROR(VLOOKUP(MYRANKS_H[[#This Row],[IDFANGRAPHS]],STEAMER_H[],COLUMN(STEAMER_H[HR]),FALSE),0)</f>
        <v>23</v>
      </c>
      <c r="N39" s="56">
        <f>IFERROR(VLOOKUP(MYRANKS_H[[#This Row],[IDFANGRAPHS]],STEAMER_H[],COLUMN(STEAMER_H[R]),FALSE),0)</f>
        <v>90</v>
      </c>
      <c r="O39" s="56">
        <f>IFERROR(VLOOKUP(MYRANKS_H[[#This Row],[IDFANGRAPHS]],STEAMER_H[],COLUMN(STEAMER_H[RBI]),FALSE),0)</f>
        <v>87</v>
      </c>
      <c r="P39" s="56">
        <f>IFERROR(VLOOKUP(MYRANKS_H[[#This Row],[IDFANGRAPHS]],STEAMER_H[],COLUMN(STEAMER_H[BB]),FALSE),0)</f>
        <v>85</v>
      </c>
      <c r="Q39" s="56">
        <f>IFERROR(VLOOKUP(MYRANKS_H[[#This Row],[IDFANGRAPHS]],STEAMER_H[],COLUMN(STEAMER_H[HBP]),FALSE),0)</f>
        <v>9</v>
      </c>
      <c r="R39" s="56">
        <f>IFERROR(VLOOKUP(MYRANKS_H[[#This Row],[IDFANGRAPHS]],STEAMER_H[],COLUMN(STEAMER_H[SO]),FALSE),0)</f>
        <v>124</v>
      </c>
      <c r="S39" s="56">
        <f>IFERROR(VLOOKUP(MYRANKS_H[[#This Row],[IDFANGRAPHS]],STEAMER_H[],COLUMN(STEAMER_H[SB]),FALSE),0)</f>
        <v>12</v>
      </c>
      <c r="T39" s="19">
        <f>IFERROR(MYRANKS_H[[#This Row],[H]]/MYRANKS_H[[#This Row],[AB]],0)</f>
        <v>0.29695885509838998</v>
      </c>
      <c r="U39" s="19">
        <f>IFERROR((MYRANKS_H[[#This Row],[H]]+MYRANKS_H[[#This Row],[BB]]+MYRANKS_H[[#This Row],[HBP]])/(MYRANKS_H[[#This Row],[AB]]+MYRANKS_H[[#This Row],[BB]]+MYRANKS_H[[#This Row],[HBP]]),0)</f>
        <v>0.39816232771822357</v>
      </c>
      <c r="V39" s="19">
        <f>IFERROR((MYRANKS_H[[#This Row],[H]]+MYRANKS_H[[#This Row],[2B]]+2*MYRANKS_H[[#This Row],[3B]]+3*MYRANKS_H[[#This Row],[HR]])/MYRANKS_H[[#This Row],[AB]],0)</f>
        <v>0.49373881932021468</v>
      </c>
      <c r="W3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9" s="27">
        <f>VLOOKUP(MYRANKS_H[[#This Row],[POS]],REPLACEMENT_LEVEL[],3,FALSE)</f>
        <v>0</v>
      </c>
      <c r="Y39" s="27">
        <f>MYRANKS_H[[#This Row],[PROJ PTS]]-MYRANKS_H[[#This Row],[REPL LEVEL]]</f>
        <v>0</v>
      </c>
      <c r="Z39" s="27">
        <f>RANK(MYRANKS_H[[#This Row],[POINTS OVER REPL]],MYRANKS_H[POINTS OVER REPL])</f>
        <v>1</v>
      </c>
      <c r="AA39" s="29">
        <f>IF(MYRANKS_H[[#This Row],[RANK]]&lt;=TOTAL_HITTERS_DRAFTED,MYRANKS_H[[#This Row],[POINTS OVER REPL]],0)</f>
        <v>0</v>
      </c>
      <c r="AB39" s="35">
        <f>MYRANKS_H[[#This Row],[POINTS OVER REPL]]*DOLLAR_VALUE_PER_POINT+1</f>
        <v>1</v>
      </c>
      <c r="AC39" s="35"/>
      <c r="AD39" s="29">
        <f>IF(AND(MYRANKS_H[[#This Row],[RANK]]&lt;=(TOTAL_HITTERS_DRAFTED-HITTERS_BELOW_REPL_DRAFTED),MYRANKS_H[[#This Row],[$ACTUAL]]=""),MYRANKS_H[[#This Row],[POINTS OVER REPL]],0)</f>
        <v>0</v>
      </c>
      <c r="AE39" s="35">
        <f>IF(MYRANKS_H[[#This Row],[$ACTUAL]]="",MYRANKS_H[[#This Row],[POINTS OVER REPL]]*REMAINING_DOLLAR_VALUE_PER_POINT+1,0)</f>
        <v>1</v>
      </c>
    </row>
    <row r="40" spans="1:31" ht="15" customHeight="1" x14ac:dyDescent="0.25">
      <c r="A40" s="2" t="s">
        <v>14418</v>
      </c>
      <c r="B40" s="14" t="str">
        <f>VLOOKUP(MYRANKS_H[[#This Row],[PLAYERID]],PLAYERIDMAP2[],COLUMN(PLAYERIDMAP2[LASTNAME]),FALSE)</f>
        <v>Ozuna</v>
      </c>
      <c r="C40" s="14" t="str">
        <f>VLOOKUP(MYRANKS_H[[#This Row],[PLAYERID]],PLAYERIDMAP2[],COLUMN(PLAYERIDMAP2[FIRSTNAME]),FALSE)</f>
        <v>Marcell</v>
      </c>
      <c r="D40" s="14" t="str">
        <f>MYRANKS_H[[#This Row],[FNAME]]&amp;" "&amp;MYRANKS_H[[#This Row],[LNAME]]</f>
        <v>Marcell Ozuna</v>
      </c>
      <c r="E40" s="14" t="str">
        <f>VLOOKUP(MYRANKS_H[[#This Row],[PLAYERID]],PLAYERIDMAP2[],COLUMN(PLAYERIDMAP2[TEAM]),FALSE)</f>
        <v>MIA</v>
      </c>
      <c r="F40" s="14" t="str">
        <f>VLOOKUP(MYRANKS_H[[#This Row],[PLAYERID]],PLAYERIDMAP2[],COLUMN(PLAYERIDMAP2[POS]),FALSE)</f>
        <v>OF</v>
      </c>
      <c r="G40" s="14">
        <f>IFERROR(VALUE(VLOOKUP(MYRANKS_H[[#This Row],[PLAYERID]],PLAYERIDMAP2[],COLUMN(PLAYERIDMAP2[IDFANGRAPHS]),FALSE)),VLOOKUP(MYRANKS_H[[#This Row],[PLAYERID]],PLAYERIDMAP2[],COLUMN(PLAYERIDMAP2[IDFANGRAPHS]),FALSE))</f>
        <v>10324</v>
      </c>
      <c r="H40" s="56">
        <f>IFERROR(VLOOKUP(MYRANKS_H[[#This Row],[IDFANGRAPHS]],STEAMER_H[],COLUMN(STEAMER_H[PA]),FALSE),0)</f>
        <v>523</v>
      </c>
      <c r="I40" s="56">
        <f>IFERROR(VLOOKUP(MYRANKS_H[[#This Row],[IDFANGRAPHS]],STEAMER_H[],COLUMN(STEAMER_H[AB]),FALSE),0)</f>
        <v>480</v>
      </c>
      <c r="J40" s="56">
        <f>IFERROR(VLOOKUP(MYRANKS_H[[#This Row],[IDFANGRAPHS]],STEAMER_H[],COLUMN(STEAMER_H[H]),FALSE),0)</f>
        <v>128</v>
      </c>
      <c r="K40" s="56">
        <f>IFERROR(VLOOKUP(MYRANKS_H[[#This Row],[IDFANGRAPHS]],STEAMER_H[],COLUMN(STEAMER_H[2B]),FALSE),0)</f>
        <v>28</v>
      </c>
      <c r="L40" s="56">
        <f>IFERROR(VLOOKUP(MYRANKS_H[[#This Row],[IDFANGRAPHS]],STEAMER_H[],COLUMN(STEAMER_H[3B]),FALSE),0)</f>
        <v>2</v>
      </c>
      <c r="M40" s="56">
        <f>IFERROR(VLOOKUP(MYRANKS_H[[#This Row],[IDFANGRAPHS]],STEAMER_H[],COLUMN(STEAMER_H[HR]),FALSE),0)</f>
        <v>17</v>
      </c>
      <c r="N40" s="56">
        <f>IFERROR(VLOOKUP(MYRANKS_H[[#This Row],[IDFANGRAPHS]],STEAMER_H[],COLUMN(STEAMER_H[R]),FALSE),0)</f>
        <v>57</v>
      </c>
      <c r="O40" s="56">
        <f>IFERROR(VLOOKUP(MYRANKS_H[[#This Row],[IDFANGRAPHS]],STEAMER_H[],COLUMN(STEAMER_H[RBI]),FALSE),0)</f>
        <v>66</v>
      </c>
      <c r="P40" s="56">
        <f>IFERROR(VLOOKUP(MYRANKS_H[[#This Row],[IDFANGRAPHS]],STEAMER_H[],COLUMN(STEAMER_H[BB]),FALSE),0)</f>
        <v>34</v>
      </c>
      <c r="Q40" s="56">
        <f>IFERROR(VLOOKUP(MYRANKS_H[[#This Row],[IDFANGRAPHS]],STEAMER_H[],COLUMN(STEAMER_H[HBP]),FALSE),0)</f>
        <v>3</v>
      </c>
      <c r="R40" s="56">
        <f>IFERROR(VLOOKUP(MYRANKS_H[[#This Row],[IDFANGRAPHS]],STEAMER_H[],COLUMN(STEAMER_H[SO]),FALSE),0)</f>
        <v>114</v>
      </c>
      <c r="S40" s="56">
        <f>IFERROR(VLOOKUP(MYRANKS_H[[#This Row],[IDFANGRAPHS]],STEAMER_H[],COLUMN(STEAMER_H[SB]),FALSE),0)</f>
        <v>4</v>
      </c>
      <c r="T40" s="19">
        <f>IFERROR(MYRANKS_H[[#This Row],[H]]/MYRANKS_H[[#This Row],[AB]],0)</f>
        <v>0.26666666666666666</v>
      </c>
      <c r="U40" s="19">
        <f>IFERROR((MYRANKS_H[[#This Row],[H]]+MYRANKS_H[[#This Row],[BB]]+MYRANKS_H[[#This Row],[HBP]])/(MYRANKS_H[[#This Row],[AB]]+MYRANKS_H[[#This Row],[BB]]+MYRANKS_H[[#This Row],[HBP]]),0)</f>
        <v>0.31914893617021278</v>
      </c>
      <c r="V40" s="19">
        <f>IFERROR((MYRANKS_H[[#This Row],[H]]+MYRANKS_H[[#This Row],[2B]]+2*MYRANKS_H[[#This Row],[3B]]+3*MYRANKS_H[[#This Row],[HR]])/MYRANKS_H[[#This Row],[AB]],0)</f>
        <v>0.43958333333333333</v>
      </c>
      <c r="W4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0" s="27">
        <f>VLOOKUP(MYRANKS_H[[#This Row],[POS]],REPLACEMENT_LEVEL[],3,FALSE)</f>
        <v>0</v>
      </c>
      <c r="Y40" s="27">
        <f>MYRANKS_H[[#This Row],[PROJ PTS]]-MYRANKS_H[[#This Row],[REPL LEVEL]]</f>
        <v>0</v>
      </c>
      <c r="Z40" s="27">
        <f>RANK(MYRANKS_H[[#This Row],[POINTS OVER REPL]],MYRANKS_H[POINTS OVER REPL])</f>
        <v>1</v>
      </c>
      <c r="AA40" s="29">
        <f>IF(MYRANKS_H[[#This Row],[RANK]]&lt;=TOTAL_HITTERS_DRAFTED,MYRANKS_H[[#This Row],[POINTS OVER REPL]],0)</f>
        <v>0</v>
      </c>
      <c r="AB40" s="35">
        <f>MYRANKS_H[[#This Row],[POINTS OVER REPL]]*DOLLAR_VALUE_PER_POINT+1</f>
        <v>1</v>
      </c>
      <c r="AC40" s="35"/>
      <c r="AD40" s="29">
        <f>IF(AND(MYRANKS_H[[#This Row],[RANK]]&lt;=(TOTAL_HITTERS_DRAFTED-HITTERS_BELOW_REPL_DRAFTED),MYRANKS_H[[#This Row],[$ACTUAL]]=""),MYRANKS_H[[#This Row],[POINTS OVER REPL]],0)</f>
        <v>0</v>
      </c>
      <c r="AE40" s="35">
        <f>IF(MYRANKS_H[[#This Row],[$ACTUAL]]="",MYRANKS_H[[#This Row],[POINTS OVER REPL]]*REMAINING_DOLLAR_VALUE_PER_POINT+1,0)</f>
        <v>1</v>
      </c>
    </row>
    <row r="41" spans="1:31" ht="15" customHeight="1" x14ac:dyDescent="0.25">
      <c r="A41" s="89" t="s">
        <v>15637</v>
      </c>
      <c r="B41" s="90" t="str">
        <f>VLOOKUP(MYRANKS_H[[#This Row],[PLAYERID]],PLAYERIDMAP2[],COLUMN(PLAYERIDMAP2[LASTNAME]),FALSE)</f>
        <v>Upton</v>
      </c>
      <c r="C41" s="90" t="str">
        <f>VLOOKUP(MYRANKS_H[[#This Row],[PLAYERID]],PLAYERIDMAP2[],COLUMN(PLAYERIDMAP2[FIRSTNAME]),FALSE)</f>
        <v>Justin</v>
      </c>
      <c r="D41" s="90" t="str">
        <f>MYRANKS_H[[#This Row],[FNAME]]&amp;" "&amp;MYRANKS_H[[#This Row],[LNAME]]</f>
        <v>Justin Upton</v>
      </c>
      <c r="E41" s="90" t="str">
        <f>VLOOKUP(MYRANKS_H[[#This Row],[PLAYERID]],PLAYERIDMAP2[],COLUMN(PLAYERIDMAP2[TEAM]),FALSE)</f>
        <v>SD</v>
      </c>
      <c r="F41" s="90" t="str">
        <f>VLOOKUP(MYRANKS_H[[#This Row],[PLAYERID]],PLAYERIDMAP2[],COLUMN(PLAYERIDMAP2[POS]),FALSE)</f>
        <v>OF</v>
      </c>
      <c r="G41" s="90">
        <f>IFERROR(VALUE(VLOOKUP(MYRANKS_H[[#This Row],[PLAYERID]],PLAYERIDMAP2[],COLUMN(PLAYERIDMAP2[IDFANGRAPHS]),FALSE)),VLOOKUP(MYRANKS_H[[#This Row],[PLAYERID]],PLAYERIDMAP2[],COLUMN(PLAYERIDMAP2[IDFANGRAPHS]),FALSE))</f>
        <v>5222</v>
      </c>
      <c r="H41" s="56">
        <f>IFERROR(VLOOKUP(MYRANKS_H[[#This Row],[IDFANGRAPHS]],STEAMER_H[],COLUMN(STEAMER_H[PA]),FALSE),0)</f>
        <v>638</v>
      </c>
      <c r="I41" s="56">
        <f>IFERROR(VLOOKUP(MYRANKS_H[[#This Row],[IDFANGRAPHS]],STEAMER_H[],COLUMN(STEAMER_H[AB]),FALSE),0)</f>
        <v>559</v>
      </c>
      <c r="J41" s="56">
        <f>IFERROR(VLOOKUP(MYRANKS_H[[#This Row],[IDFANGRAPHS]],STEAMER_H[],COLUMN(STEAMER_H[H]),FALSE),0)</f>
        <v>145</v>
      </c>
      <c r="K41" s="56">
        <f>IFERROR(VLOOKUP(MYRANKS_H[[#This Row],[IDFANGRAPHS]],STEAMER_H[],COLUMN(STEAMER_H[2B]),FALSE),0)</f>
        <v>29</v>
      </c>
      <c r="L41" s="56">
        <f>IFERROR(VLOOKUP(MYRANKS_H[[#This Row],[IDFANGRAPHS]],STEAMER_H[],COLUMN(STEAMER_H[3B]),FALSE),0)</f>
        <v>2</v>
      </c>
      <c r="M41" s="56">
        <f>IFERROR(VLOOKUP(MYRANKS_H[[#This Row],[IDFANGRAPHS]],STEAMER_H[],COLUMN(STEAMER_H[HR]),FALSE),0)</f>
        <v>28</v>
      </c>
      <c r="N41" s="56">
        <f>IFERROR(VLOOKUP(MYRANKS_H[[#This Row],[IDFANGRAPHS]],STEAMER_H[],COLUMN(STEAMER_H[R]),FALSE),0)</f>
        <v>80</v>
      </c>
      <c r="O41" s="56">
        <f>IFERROR(VLOOKUP(MYRANKS_H[[#This Row],[IDFANGRAPHS]],STEAMER_H[],COLUMN(STEAMER_H[RBI]),FALSE),0)</f>
        <v>88</v>
      </c>
      <c r="P41" s="56">
        <f>IFERROR(VLOOKUP(MYRANKS_H[[#This Row],[IDFANGRAPHS]],STEAMER_H[],COLUMN(STEAMER_H[BB]),FALSE),0)</f>
        <v>68</v>
      </c>
      <c r="Q41" s="56">
        <f>IFERROR(VLOOKUP(MYRANKS_H[[#This Row],[IDFANGRAPHS]],STEAMER_H[],COLUMN(STEAMER_H[HBP]),FALSE),0)</f>
        <v>5</v>
      </c>
      <c r="R41" s="56">
        <f>IFERROR(VLOOKUP(MYRANKS_H[[#This Row],[IDFANGRAPHS]],STEAMER_H[],COLUMN(STEAMER_H[SO]),FALSE),0)</f>
        <v>159</v>
      </c>
      <c r="S41" s="56">
        <f>IFERROR(VLOOKUP(MYRANKS_H[[#This Row],[IDFANGRAPHS]],STEAMER_H[],COLUMN(STEAMER_H[SB]),FALSE),0)</f>
        <v>12</v>
      </c>
      <c r="T41" s="87">
        <f>IFERROR(MYRANKS_H[[#This Row],[H]]/MYRANKS_H[[#This Row],[AB]],0)</f>
        <v>0.25939177101967797</v>
      </c>
      <c r="U41" s="87">
        <f>IFERROR((MYRANKS_H[[#This Row],[H]]+MYRANKS_H[[#This Row],[BB]]+MYRANKS_H[[#This Row],[HBP]])/(MYRANKS_H[[#This Row],[AB]]+MYRANKS_H[[#This Row],[BB]]+MYRANKS_H[[#This Row],[HBP]]),0)</f>
        <v>0.3449367088607595</v>
      </c>
      <c r="V41" s="87">
        <f>IFERROR((MYRANKS_H[[#This Row],[H]]+MYRANKS_H[[#This Row],[2B]]+2*MYRANKS_H[[#This Row],[3B]]+3*MYRANKS_H[[#This Row],[HR]])/MYRANKS_H[[#This Row],[AB]],0)</f>
        <v>0.46869409660107336</v>
      </c>
      <c r="W41" s="8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1" s="81">
        <f>VLOOKUP(MYRANKS_H[[#This Row],[POS]],REPLACEMENT_LEVEL[],3,FALSE)</f>
        <v>0</v>
      </c>
      <c r="Y41" s="81">
        <f>MYRANKS_H[[#This Row],[PROJ PTS]]-MYRANKS_H[[#This Row],[REPL LEVEL]]</f>
        <v>0</v>
      </c>
      <c r="Z41" s="81">
        <f>RANK(MYRANKS_H[[#This Row],[POINTS OVER REPL]],MYRANKS_H[POINTS OVER REPL])</f>
        <v>1</v>
      </c>
      <c r="AA41" s="81">
        <f>IF(MYRANKS_H[[#This Row],[RANK]]&lt;=TOTAL_HITTERS_DRAFTED,MYRANKS_H[[#This Row],[POINTS OVER REPL]],0)</f>
        <v>0</v>
      </c>
      <c r="AB41" s="83">
        <f>MYRANKS_H[[#This Row],[POINTS OVER REPL]]*DOLLAR_VALUE_PER_POINT+1</f>
        <v>1</v>
      </c>
      <c r="AC41" s="81"/>
      <c r="AD41" s="81">
        <f>IF(AND(MYRANKS_H[[#This Row],[RANK]]&lt;=(TOTAL_HITTERS_DRAFTED-HITTERS_BELOW_REPL_DRAFTED),MYRANKS_H[[#This Row],[$ACTUAL]]=""),MYRANKS_H[[#This Row],[POINTS OVER REPL]],0)</f>
        <v>0</v>
      </c>
      <c r="AE41" s="88">
        <f>IF(MYRANKS_H[[#This Row],[$ACTUAL]]="",MYRANKS_H[[#This Row],[POINTS OVER REPL]]*REMAINING_DOLLAR_VALUE_PER_POINT+1,0)</f>
        <v>1</v>
      </c>
    </row>
    <row r="42" spans="1:31" ht="15" customHeight="1" x14ac:dyDescent="0.25">
      <c r="A42" s="2" t="s">
        <v>11557</v>
      </c>
      <c r="B42" s="14" t="str">
        <f>VLOOKUP(MYRANKS_H[[#This Row],[PLAYERID]],PLAYERIDMAP2[],COLUMN(PLAYERIDMAP2[LASTNAME]),FALSE)</f>
        <v>Bruce</v>
      </c>
      <c r="C42" s="14" t="str">
        <f>VLOOKUP(MYRANKS_H[[#This Row],[PLAYERID]],PLAYERIDMAP2[],COLUMN(PLAYERIDMAP2[FIRSTNAME]),FALSE)</f>
        <v>Jay</v>
      </c>
      <c r="D42" s="14" t="str">
        <f>MYRANKS_H[[#This Row],[FNAME]]&amp;" "&amp;MYRANKS_H[[#This Row],[LNAME]]</f>
        <v>Jay Bruce</v>
      </c>
      <c r="E42" s="14" t="str">
        <f>VLOOKUP(MYRANKS_H[[#This Row],[PLAYERID]],PLAYERIDMAP2[],COLUMN(PLAYERIDMAP2[TEAM]),FALSE)</f>
        <v>CIN</v>
      </c>
      <c r="F42" s="14" t="str">
        <f>VLOOKUP(MYRANKS_H[[#This Row],[PLAYERID]],PLAYERIDMAP2[],COLUMN(PLAYERIDMAP2[POS]),FALSE)</f>
        <v>OF</v>
      </c>
      <c r="G42" s="14">
        <f>IFERROR(VALUE(VLOOKUP(MYRANKS_H[[#This Row],[PLAYERID]],PLAYERIDMAP2[],COLUMN(PLAYERIDMAP2[IDFANGRAPHS]),FALSE)),VLOOKUP(MYRANKS_H[[#This Row],[PLAYERID]],PLAYERIDMAP2[],COLUMN(PLAYERIDMAP2[IDFANGRAPHS]),FALSE))</f>
        <v>9892</v>
      </c>
      <c r="H42" s="56">
        <f>IFERROR(VLOOKUP(MYRANKS_H[[#This Row],[IDFANGRAPHS]],STEAMER_H[],COLUMN(STEAMER_H[PA]),FALSE),0)</f>
        <v>624</v>
      </c>
      <c r="I42" s="56">
        <f>IFERROR(VLOOKUP(MYRANKS_H[[#This Row],[IDFANGRAPHS]],STEAMER_H[],COLUMN(STEAMER_H[AB]),FALSE),0)</f>
        <v>559</v>
      </c>
      <c r="J42" s="56">
        <f>IFERROR(VLOOKUP(MYRANKS_H[[#This Row],[IDFANGRAPHS]],STEAMER_H[],COLUMN(STEAMER_H[H]),FALSE),0)</f>
        <v>131</v>
      </c>
      <c r="K42" s="56">
        <f>IFERROR(VLOOKUP(MYRANKS_H[[#This Row],[IDFANGRAPHS]],STEAMER_H[],COLUMN(STEAMER_H[2B]),FALSE),0)</f>
        <v>29</v>
      </c>
      <c r="L42" s="56">
        <f>IFERROR(VLOOKUP(MYRANKS_H[[#This Row],[IDFANGRAPHS]],STEAMER_H[],COLUMN(STEAMER_H[3B]),FALSE),0)</f>
        <v>2</v>
      </c>
      <c r="M42" s="56">
        <f>IFERROR(VLOOKUP(MYRANKS_H[[#This Row],[IDFANGRAPHS]],STEAMER_H[],COLUMN(STEAMER_H[HR]),FALSE),0)</f>
        <v>25</v>
      </c>
      <c r="N42" s="56">
        <f>IFERROR(VLOOKUP(MYRANKS_H[[#This Row],[IDFANGRAPHS]],STEAMER_H[],COLUMN(STEAMER_H[R]),FALSE),0)</f>
        <v>70</v>
      </c>
      <c r="O42" s="56">
        <f>IFERROR(VLOOKUP(MYRANKS_H[[#This Row],[IDFANGRAPHS]],STEAMER_H[],COLUMN(STEAMER_H[RBI]),FALSE),0)</f>
        <v>80</v>
      </c>
      <c r="P42" s="56">
        <f>IFERROR(VLOOKUP(MYRANKS_H[[#This Row],[IDFANGRAPHS]],STEAMER_H[],COLUMN(STEAMER_H[BB]),FALSE),0)</f>
        <v>56</v>
      </c>
      <c r="Q42" s="56">
        <f>IFERROR(VLOOKUP(MYRANKS_H[[#This Row],[IDFANGRAPHS]],STEAMER_H[],COLUMN(STEAMER_H[HBP]),FALSE),0)</f>
        <v>3</v>
      </c>
      <c r="R42" s="56">
        <f>IFERROR(VLOOKUP(MYRANKS_H[[#This Row],[IDFANGRAPHS]],STEAMER_H[],COLUMN(STEAMER_H[SO]),FALSE),0)</f>
        <v>153</v>
      </c>
      <c r="S42" s="56">
        <f>IFERROR(VLOOKUP(MYRANKS_H[[#This Row],[IDFANGRAPHS]],STEAMER_H[],COLUMN(STEAMER_H[SB]),FALSE),0)</f>
        <v>9</v>
      </c>
      <c r="T42" s="19">
        <f>IFERROR(MYRANKS_H[[#This Row],[H]]/MYRANKS_H[[#This Row],[AB]],0)</f>
        <v>0.23434704830053668</v>
      </c>
      <c r="U42" s="19">
        <f>IFERROR((MYRANKS_H[[#This Row],[H]]+MYRANKS_H[[#This Row],[BB]]+MYRANKS_H[[#This Row],[HBP]])/(MYRANKS_H[[#This Row],[AB]]+MYRANKS_H[[#This Row],[BB]]+MYRANKS_H[[#This Row],[HBP]]),0)</f>
        <v>0.30744336569579289</v>
      </c>
      <c r="V42" s="19">
        <f>IFERROR((MYRANKS_H[[#This Row],[H]]+MYRANKS_H[[#This Row],[2B]]+2*MYRANKS_H[[#This Row],[3B]]+3*MYRANKS_H[[#This Row],[HR]])/MYRANKS_H[[#This Row],[AB]],0)</f>
        <v>0.42754919499105548</v>
      </c>
      <c r="W4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2" s="27">
        <f>VLOOKUP(MYRANKS_H[[#This Row],[POS]],REPLACEMENT_LEVEL[],3,FALSE)</f>
        <v>0</v>
      </c>
      <c r="Y42" s="27">
        <f>MYRANKS_H[[#This Row],[PROJ PTS]]-MYRANKS_H[[#This Row],[REPL LEVEL]]</f>
        <v>0</v>
      </c>
      <c r="Z42" s="27">
        <f>RANK(MYRANKS_H[[#This Row],[POINTS OVER REPL]],MYRANKS_H[POINTS OVER REPL])</f>
        <v>1</v>
      </c>
      <c r="AA42" s="29">
        <f>IF(MYRANKS_H[[#This Row],[RANK]]&lt;=TOTAL_HITTERS_DRAFTED,MYRANKS_H[[#This Row],[POINTS OVER REPL]],0)</f>
        <v>0</v>
      </c>
      <c r="AB42" s="35">
        <f>MYRANKS_H[[#This Row],[POINTS OVER REPL]]*DOLLAR_VALUE_PER_POINT+1</f>
        <v>1</v>
      </c>
      <c r="AC42" s="35"/>
      <c r="AD42" s="29">
        <f>IF(AND(MYRANKS_H[[#This Row],[RANK]]&lt;=(TOTAL_HITTERS_DRAFTED-HITTERS_BELOW_REPL_DRAFTED),MYRANKS_H[[#This Row],[$ACTUAL]]=""),MYRANKS_H[[#This Row],[POINTS OVER REPL]],0)</f>
        <v>0</v>
      </c>
      <c r="AE42" s="35">
        <f>IF(MYRANKS_H[[#This Row],[$ACTUAL]]="",MYRANKS_H[[#This Row],[POINTS OVER REPL]]*REMAINING_DOLLAR_VALUE_PER_POINT+1,0)</f>
        <v>1</v>
      </c>
    </row>
    <row r="43" spans="1:31" ht="15" customHeight="1" x14ac:dyDescent="0.25">
      <c r="A43" s="2" t="s">
        <v>12723</v>
      </c>
      <c r="B43" s="14" t="str">
        <f>VLOOKUP(MYRANKS_H[[#This Row],[PLAYERID]],PLAYERIDMAP2[],COLUMN(PLAYERIDMAP2[LASTNAME]),FALSE)</f>
        <v>Gomez</v>
      </c>
      <c r="C43" s="14" t="str">
        <f>VLOOKUP(MYRANKS_H[[#This Row],[PLAYERID]],PLAYERIDMAP2[],COLUMN(PLAYERIDMAP2[FIRSTNAME]),FALSE)</f>
        <v>Carlos</v>
      </c>
      <c r="D43" s="14" t="str">
        <f>MYRANKS_H[[#This Row],[FNAME]]&amp;" "&amp;MYRANKS_H[[#This Row],[LNAME]]</f>
        <v>Carlos Gomez</v>
      </c>
      <c r="E43" s="14" t="str">
        <f>VLOOKUP(MYRANKS_H[[#This Row],[PLAYERID]],PLAYERIDMAP2[],COLUMN(PLAYERIDMAP2[TEAM]),FALSE)</f>
        <v>HOU</v>
      </c>
      <c r="F43" s="14" t="str">
        <f>VLOOKUP(MYRANKS_H[[#This Row],[PLAYERID]],PLAYERIDMAP2[],COLUMN(PLAYERIDMAP2[POS]),FALSE)</f>
        <v>OF</v>
      </c>
      <c r="G43" s="14">
        <f>IFERROR(VALUE(VLOOKUP(MYRANKS_H[[#This Row],[PLAYERID]],PLAYERIDMAP2[],COLUMN(PLAYERIDMAP2[IDFANGRAPHS]),FALSE)),VLOOKUP(MYRANKS_H[[#This Row],[PLAYERID]],PLAYERIDMAP2[],COLUMN(PLAYERIDMAP2[IDFANGRAPHS]),FALSE))</f>
        <v>4881</v>
      </c>
      <c r="H43" s="56">
        <f>IFERROR(VLOOKUP(MYRANKS_H[[#This Row],[IDFANGRAPHS]],STEAMER_H[],COLUMN(STEAMER_H[PA]),FALSE),0)</f>
        <v>611</v>
      </c>
      <c r="I43" s="56">
        <f>IFERROR(VLOOKUP(MYRANKS_H[[#This Row],[IDFANGRAPHS]],STEAMER_H[],COLUMN(STEAMER_H[AB]),FALSE),0)</f>
        <v>553</v>
      </c>
      <c r="J43" s="56">
        <f>IFERROR(VLOOKUP(MYRANKS_H[[#This Row],[IDFANGRAPHS]],STEAMER_H[],COLUMN(STEAMER_H[H]),FALSE),0)</f>
        <v>142</v>
      </c>
      <c r="K43" s="56">
        <f>IFERROR(VLOOKUP(MYRANKS_H[[#This Row],[IDFANGRAPHS]],STEAMER_H[],COLUMN(STEAMER_H[2B]),FALSE),0)</f>
        <v>31</v>
      </c>
      <c r="L43" s="56">
        <f>IFERROR(VLOOKUP(MYRANKS_H[[#This Row],[IDFANGRAPHS]],STEAMER_H[],COLUMN(STEAMER_H[3B]),FALSE),0)</f>
        <v>3</v>
      </c>
      <c r="M43" s="56">
        <f>IFERROR(VLOOKUP(MYRANKS_H[[#This Row],[IDFANGRAPHS]],STEAMER_H[],COLUMN(STEAMER_H[HR]),FALSE),0)</f>
        <v>19</v>
      </c>
      <c r="N43" s="56">
        <f>IFERROR(VLOOKUP(MYRANKS_H[[#This Row],[IDFANGRAPHS]],STEAMER_H[],COLUMN(STEAMER_H[R]),FALSE),0)</f>
        <v>77</v>
      </c>
      <c r="O43" s="56">
        <f>IFERROR(VLOOKUP(MYRANKS_H[[#This Row],[IDFANGRAPHS]],STEAMER_H[],COLUMN(STEAMER_H[RBI]),FALSE),0)</f>
        <v>70</v>
      </c>
      <c r="P43" s="56">
        <f>IFERROR(VLOOKUP(MYRANKS_H[[#This Row],[IDFANGRAPHS]],STEAMER_H[],COLUMN(STEAMER_H[BB]),FALSE),0)</f>
        <v>40</v>
      </c>
      <c r="Q43" s="56">
        <f>IFERROR(VLOOKUP(MYRANKS_H[[#This Row],[IDFANGRAPHS]],STEAMER_H[],COLUMN(STEAMER_H[HBP]),FALSE),0)</f>
        <v>10</v>
      </c>
      <c r="R43" s="56">
        <f>IFERROR(VLOOKUP(MYRANKS_H[[#This Row],[IDFANGRAPHS]],STEAMER_H[],COLUMN(STEAMER_H[SO]),FALSE),0)</f>
        <v>137</v>
      </c>
      <c r="S43" s="56">
        <f>IFERROR(VLOOKUP(MYRANKS_H[[#This Row],[IDFANGRAPHS]],STEAMER_H[],COLUMN(STEAMER_H[SB]),FALSE),0)</f>
        <v>24</v>
      </c>
      <c r="T43" s="19">
        <f>IFERROR(MYRANKS_H[[#This Row],[H]]/MYRANKS_H[[#This Row],[AB]],0)</f>
        <v>0.25678119349005424</v>
      </c>
      <c r="U43" s="19">
        <f>IFERROR((MYRANKS_H[[#This Row],[H]]+MYRANKS_H[[#This Row],[BB]]+MYRANKS_H[[#This Row],[HBP]])/(MYRANKS_H[[#This Row],[AB]]+MYRANKS_H[[#This Row],[BB]]+MYRANKS_H[[#This Row],[HBP]]),0)</f>
        <v>0.31840796019900497</v>
      </c>
      <c r="V43" s="19">
        <f>IFERROR((MYRANKS_H[[#This Row],[H]]+MYRANKS_H[[#This Row],[2B]]+2*MYRANKS_H[[#This Row],[3B]]+3*MYRANKS_H[[#This Row],[HR]])/MYRANKS_H[[#This Row],[AB]],0)</f>
        <v>0.4267631103074141</v>
      </c>
      <c r="W4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 s="27">
        <f>VLOOKUP(MYRANKS_H[[#This Row],[POS]],REPLACEMENT_LEVEL[],3,FALSE)</f>
        <v>0</v>
      </c>
      <c r="Y43" s="27">
        <f>MYRANKS_H[[#This Row],[PROJ PTS]]-MYRANKS_H[[#This Row],[REPL LEVEL]]</f>
        <v>0</v>
      </c>
      <c r="Z43" s="27">
        <f>RANK(MYRANKS_H[[#This Row],[POINTS OVER REPL]],MYRANKS_H[POINTS OVER REPL])</f>
        <v>1</v>
      </c>
      <c r="AA43" s="29">
        <f>IF(MYRANKS_H[[#This Row],[RANK]]&lt;=TOTAL_HITTERS_DRAFTED,MYRANKS_H[[#This Row],[POINTS OVER REPL]],0)</f>
        <v>0</v>
      </c>
      <c r="AB43" s="35">
        <f>MYRANKS_H[[#This Row],[POINTS OVER REPL]]*DOLLAR_VALUE_PER_POINT+1</f>
        <v>1</v>
      </c>
      <c r="AC43" s="35"/>
      <c r="AD43" s="29">
        <f>IF(AND(MYRANKS_H[[#This Row],[RANK]]&lt;=(TOTAL_HITTERS_DRAFTED-HITTERS_BELOW_REPL_DRAFTED),MYRANKS_H[[#This Row],[$ACTUAL]]=""),MYRANKS_H[[#This Row],[POINTS OVER REPL]],0)</f>
        <v>0</v>
      </c>
      <c r="AE43" s="35">
        <f>IF(MYRANKS_H[[#This Row],[$ACTUAL]]="",MYRANKS_H[[#This Row],[POINTS OVER REPL]]*REMAINING_DOLLAR_VALUE_PER_POINT+1,0)</f>
        <v>1</v>
      </c>
    </row>
    <row r="44" spans="1:31" ht="15" customHeight="1" x14ac:dyDescent="0.25">
      <c r="A44" s="2" t="s">
        <v>14237</v>
      </c>
      <c r="B44" s="14" t="str">
        <f>VLOOKUP(MYRANKS_H[[#This Row],[PLAYERID]],PLAYERIDMAP2[],COLUMN(PLAYERIDMAP2[LASTNAME]),FALSE)</f>
        <v>Napoli</v>
      </c>
      <c r="C44" s="14" t="str">
        <f>VLOOKUP(MYRANKS_H[[#This Row],[PLAYERID]],PLAYERIDMAP2[],COLUMN(PLAYERIDMAP2[FIRSTNAME]),FALSE)</f>
        <v>Mike</v>
      </c>
      <c r="D44" s="14" t="str">
        <f>MYRANKS_H[[#This Row],[FNAME]]&amp;" "&amp;MYRANKS_H[[#This Row],[LNAME]]</f>
        <v>Mike Napoli</v>
      </c>
      <c r="E44" s="14" t="str">
        <f>VLOOKUP(MYRANKS_H[[#This Row],[PLAYERID]],PLAYERIDMAP2[],COLUMN(PLAYERIDMAP2[TEAM]),FALSE)</f>
        <v>CLE</v>
      </c>
      <c r="F44" s="14" t="str">
        <f>VLOOKUP(MYRANKS_H[[#This Row],[PLAYERID]],PLAYERIDMAP2[],COLUMN(PLAYERIDMAP2[POS]),FALSE)</f>
        <v>1B</v>
      </c>
      <c r="G44" s="14">
        <f>IFERROR(VALUE(VLOOKUP(MYRANKS_H[[#This Row],[PLAYERID]],PLAYERIDMAP2[],COLUMN(PLAYERIDMAP2[IDFANGRAPHS]),FALSE)),VLOOKUP(MYRANKS_H[[#This Row],[PLAYERID]],PLAYERIDMAP2[],COLUMN(PLAYERIDMAP2[IDFANGRAPHS]),FALSE))</f>
        <v>3057</v>
      </c>
      <c r="H44" s="56">
        <f>IFERROR(VLOOKUP(MYRANKS_H[[#This Row],[IDFANGRAPHS]],STEAMER_H[],COLUMN(STEAMER_H[PA]),FALSE),0)</f>
        <v>520</v>
      </c>
      <c r="I44" s="56">
        <f>IFERROR(VLOOKUP(MYRANKS_H[[#This Row],[IDFANGRAPHS]],STEAMER_H[],COLUMN(STEAMER_H[AB]),FALSE),0)</f>
        <v>446</v>
      </c>
      <c r="J44" s="56">
        <f>IFERROR(VLOOKUP(MYRANKS_H[[#This Row],[IDFANGRAPHS]],STEAMER_H[],COLUMN(STEAMER_H[H]),FALSE),0)</f>
        <v>100</v>
      </c>
      <c r="K44" s="56">
        <f>IFERROR(VLOOKUP(MYRANKS_H[[#This Row],[IDFANGRAPHS]],STEAMER_H[],COLUMN(STEAMER_H[2B]),FALSE),0)</f>
        <v>21</v>
      </c>
      <c r="L44" s="56">
        <f>IFERROR(VLOOKUP(MYRANKS_H[[#This Row],[IDFANGRAPHS]],STEAMER_H[],COLUMN(STEAMER_H[3B]),FALSE),0)</f>
        <v>1</v>
      </c>
      <c r="M44" s="56">
        <f>IFERROR(VLOOKUP(MYRANKS_H[[#This Row],[IDFANGRAPHS]],STEAMER_H[],COLUMN(STEAMER_H[HR]),FALSE),0)</f>
        <v>19</v>
      </c>
      <c r="N44" s="56">
        <f>IFERROR(VLOOKUP(MYRANKS_H[[#This Row],[IDFANGRAPHS]],STEAMER_H[],COLUMN(STEAMER_H[R]),FALSE),0)</f>
        <v>59</v>
      </c>
      <c r="O44" s="56">
        <f>IFERROR(VLOOKUP(MYRANKS_H[[#This Row],[IDFANGRAPHS]],STEAMER_H[],COLUMN(STEAMER_H[RBI]),FALSE),0)</f>
        <v>61</v>
      </c>
      <c r="P44" s="56">
        <f>IFERROR(VLOOKUP(MYRANKS_H[[#This Row],[IDFANGRAPHS]],STEAMER_H[],COLUMN(STEAMER_H[BB]),FALSE),0)</f>
        <v>64</v>
      </c>
      <c r="Q44" s="56">
        <f>IFERROR(VLOOKUP(MYRANKS_H[[#This Row],[IDFANGRAPHS]],STEAMER_H[],COLUMN(STEAMER_H[HBP]),FALSE),0)</f>
        <v>5</v>
      </c>
      <c r="R44" s="56">
        <f>IFERROR(VLOOKUP(MYRANKS_H[[#This Row],[IDFANGRAPHS]],STEAMER_H[],COLUMN(STEAMER_H[SO]),FALSE),0)</f>
        <v>144</v>
      </c>
      <c r="S44" s="56">
        <f>IFERROR(VLOOKUP(MYRANKS_H[[#This Row],[IDFANGRAPHS]],STEAMER_H[],COLUMN(STEAMER_H[SB]),FALSE),0)</f>
        <v>4</v>
      </c>
      <c r="T44" s="19">
        <f>IFERROR(MYRANKS_H[[#This Row],[H]]/MYRANKS_H[[#This Row],[AB]],0)</f>
        <v>0.22421524663677131</v>
      </c>
      <c r="U44" s="19">
        <f>IFERROR((MYRANKS_H[[#This Row],[H]]+MYRANKS_H[[#This Row],[BB]]+MYRANKS_H[[#This Row],[HBP]])/(MYRANKS_H[[#This Row],[AB]]+MYRANKS_H[[#This Row],[BB]]+MYRANKS_H[[#This Row],[HBP]]),0)</f>
        <v>0.32815533980582523</v>
      </c>
      <c r="V44" s="19">
        <f>IFERROR((MYRANKS_H[[#This Row],[H]]+MYRANKS_H[[#This Row],[2B]]+2*MYRANKS_H[[#This Row],[3B]]+3*MYRANKS_H[[#This Row],[HR]])/MYRANKS_H[[#This Row],[AB]],0)</f>
        <v>0.40358744394618834</v>
      </c>
      <c r="W4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 s="27">
        <f>VLOOKUP(MYRANKS_H[[#This Row],[POS]],REPLACEMENT_LEVEL[],3,FALSE)</f>
        <v>0</v>
      </c>
      <c r="Y44" s="27">
        <f>MYRANKS_H[[#This Row],[PROJ PTS]]-MYRANKS_H[[#This Row],[REPL LEVEL]]</f>
        <v>0</v>
      </c>
      <c r="Z44" s="27">
        <f>RANK(MYRANKS_H[[#This Row],[POINTS OVER REPL]],MYRANKS_H[POINTS OVER REPL])</f>
        <v>1</v>
      </c>
      <c r="AA44" s="29">
        <f>IF(MYRANKS_H[[#This Row],[RANK]]&lt;=TOTAL_HITTERS_DRAFTED,MYRANKS_H[[#This Row],[POINTS OVER REPL]],0)</f>
        <v>0</v>
      </c>
      <c r="AB44" s="35">
        <f>MYRANKS_H[[#This Row],[POINTS OVER REPL]]*DOLLAR_VALUE_PER_POINT+1</f>
        <v>1</v>
      </c>
      <c r="AC44" s="35"/>
      <c r="AD44" s="29">
        <f>IF(AND(MYRANKS_H[[#This Row],[RANK]]&lt;=(TOTAL_HITTERS_DRAFTED-HITTERS_BELOW_REPL_DRAFTED),MYRANKS_H[[#This Row],[$ACTUAL]]=""),MYRANKS_H[[#This Row],[POINTS OVER REPL]],0)</f>
        <v>0</v>
      </c>
      <c r="AE44" s="35">
        <f>IF(MYRANKS_H[[#This Row],[$ACTUAL]]="",MYRANKS_H[[#This Row],[POINTS OVER REPL]]*REMAINING_DOLLAR_VALUE_PER_POINT+1,0)</f>
        <v>1</v>
      </c>
    </row>
    <row r="45" spans="1:31" ht="15" customHeight="1" x14ac:dyDescent="0.25">
      <c r="A45" s="2" t="s">
        <v>14732</v>
      </c>
      <c r="B45" s="14" t="str">
        <f>VLOOKUP(MYRANKS_H[[#This Row],[PLAYERID]],PLAYERIDMAP2[],COLUMN(PLAYERIDMAP2[LASTNAME]),FALSE)</f>
        <v>Puig</v>
      </c>
      <c r="C45" s="14" t="str">
        <f>VLOOKUP(MYRANKS_H[[#This Row],[PLAYERID]],PLAYERIDMAP2[],COLUMN(PLAYERIDMAP2[FIRSTNAME]),FALSE)</f>
        <v>Yasiel</v>
      </c>
      <c r="D45" s="14" t="str">
        <f>MYRANKS_H[[#This Row],[FNAME]]&amp;" "&amp;MYRANKS_H[[#This Row],[LNAME]]</f>
        <v>Yasiel Puig</v>
      </c>
      <c r="E45" s="14" t="str">
        <f>VLOOKUP(MYRANKS_H[[#This Row],[PLAYERID]],PLAYERIDMAP2[],COLUMN(PLAYERIDMAP2[TEAM]),FALSE)</f>
        <v>LAD</v>
      </c>
      <c r="F45" s="14" t="str">
        <f>VLOOKUP(MYRANKS_H[[#This Row],[PLAYERID]],PLAYERIDMAP2[],COLUMN(PLAYERIDMAP2[POS]),FALSE)</f>
        <v>OF</v>
      </c>
      <c r="G45" s="14">
        <f>IFERROR(VALUE(VLOOKUP(MYRANKS_H[[#This Row],[PLAYERID]],PLAYERIDMAP2[],COLUMN(PLAYERIDMAP2[IDFANGRAPHS]),FALSE)),VLOOKUP(MYRANKS_H[[#This Row],[PLAYERID]],PLAYERIDMAP2[],COLUMN(PLAYERIDMAP2[IDFANGRAPHS]),FALSE))</f>
        <v>14225</v>
      </c>
      <c r="H45" s="56">
        <f>IFERROR(VLOOKUP(MYRANKS_H[[#This Row],[IDFANGRAPHS]],STEAMER_H[],COLUMN(STEAMER_H[PA]),FALSE),0)</f>
        <v>570</v>
      </c>
      <c r="I45" s="56">
        <f>IFERROR(VLOOKUP(MYRANKS_H[[#This Row],[IDFANGRAPHS]],STEAMER_H[],COLUMN(STEAMER_H[AB]),FALSE),0)</f>
        <v>503</v>
      </c>
      <c r="J45" s="56">
        <f>IFERROR(VLOOKUP(MYRANKS_H[[#This Row],[IDFANGRAPHS]],STEAMER_H[],COLUMN(STEAMER_H[H]),FALSE),0)</f>
        <v>143</v>
      </c>
      <c r="K45" s="56">
        <f>IFERROR(VLOOKUP(MYRANKS_H[[#This Row],[IDFANGRAPHS]],STEAMER_H[],COLUMN(STEAMER_H[2B]),FALSE),0)</f>
        <v>28</v>
      </c>
      <c r="L45" s="56">
        <f>IFERROR(VLOOKUP(MYRANKS_H[[#This Row],[IDFANGRAPHS]],STEAMER_H[],COLUMN(STEAMER_H[3B]),FALSE),0)</f>
        <v>4</v>
      </c>
      <c r="M45" s="56">
        <f>IFERROR(VLOOKUP(MYRANKS_H[[#This Row],[IDFANGRAPHS]],STEAMER_H[],COLUMN(STEAMER_H[HR]),FALSE),0)</f>
        <v>22</v>
      </c>
      <c r="N45" s="56">
        <f>IFERROR(VLOOKUP(MYRANKS_H[[#This Row],[IDFANGRAPHS]],STEAMER_H[],COLUMN(STEAMER_H[R]),FALSE),0)</f>
        <v>70</v>
      </c>
      <c r="O45" s="56">
        <f>IFERROR(VLOOKUP(MYRANKS_H[[#This Row],[IDFANGRAPHS]],STEAMER_H[],COLUMN(STEAMER_H[RBI]),FALSE),0)</f>
        <v>76</v>
      </c>
      <c r="P45" s="56">
        <f>IFERROR(VLOOKUP(MYRANKS_H[[#This Row],[IDFANGRAPHS]],STEAMER_H[],COLUMN(STEAMER_H[BB]),FALSE),0)</f>
        <v>53</v>
      </c>
      <c r="Q45" s="56">
        <f>IFERROR(VLOOKUP(MYRANKS_H[[#This Row],[IDFANGRAPHS]],STEAMER_H[],COLUMN(STEAMER_H[HBP]),FALSE),0)</f>
        <v>8</v>
      </c>
      <c r="R45" s="56">
        <f>IFERROR(VLOOKUP(MYRANKS_H[[#This Row],[IDFANGRAPHS]],STEAMER_H[],COLUMN(STEAMER_H[SO]),FALSE),0)</f>
        <v>110</v>
      </c>
      <c r="S45" s="56">
        <f>IFERROR(VLOOKUP(MYRANKS_H[[#This Row],[IDFANGRAPHS]],STEAMER_H[],COLUMN(STEAMER_H[SB]),FALSE),0)</f>
        <v>10</v>
      </c>
      <c r="T45" s="19">
        <f>IFERROR(MYRANKS_H[[#This Row],[H]]/MYRANKS_H[[#This Row],[AB]],0)</f>
        <v>0.28429423459244535</v>
      </c>
      <c r="U45" s="19">
        <f>IFERROR((MYRANKS_H[[#This Row],[H]]+MYRANKS_H[[#This Row],[BB]]+MYRANKS_H[[#This Row],[HBP]])/(MYRANKS_H[[#This Row],[AB]]+MYRANKS_H[[#This Row],[BB]]+MYRANKS_H[[#This Row],[HBP]]),0)</f>
        <v>0.36170212765957449</v>
      </c>
      <c r="V45" s="19">
        <f>IFERROR((MYRANKS_H[[#This Row],[H]]+MYRANKS_H[[#This Row],[2B]]+2*MYRANKS_H[[#This Row],[3B]]+3*MYRANKS_H[[#This Row],[HR]])/MYRANKS_H[[#This Row],[AB]],0)</f>
        <v>0.48707753479125249</v>
      </c>
      <c r="W4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 s="27">
        <f>VLOOKUP(MYRANKS_H[[#This Row],[POS]],REPLACEMENT_LEVEL[],3,FALSE)</f>
        <v>0</v>
      </c>
      <c r="Y45" s="27">
        <f>MYRANKS_H[[#This Row],[PROJ PTS]]-MYRANKS_H[[#This Row],[REPL LEVEL]]</f>
        <v>0</v>
      </c>
      <c r="Z45" s="27">
        <f>RANK(MYRANKS_H[[#This Row],[POINTS OVER REPL]],MYRANKS_H[POINTS OVER REPL])</f>
        <v>1</v>
      </c>
      <c r="AA45" s="29">
        <f>IF(MYRANKS_H[[#This Row],[RANK]]&lt;=TOTAL_HITTERS_DRAFTED,MYRANKS_H[[#This Row],[POINTS OVER REPL]],0)</f>
        <v>0</v>
      </c>
      <c r="AB45" s="35">
        <f>MYRANKS_H[[#This Row],[POINTS OVER REPL]]*DOLLAR_VALUE_PER_POINT+1</f>
        <v>1</v>
      </c>
      <c r="AC45" s="35"/>
      <c r="AD45" s="29">
        <f>IF(AND(MYRANKS_H[[#This Row],[RANK]]&lt;=(TOTAL_HITTERS_DRAFTED-HITTERS_BELOW_REPL_DRAFTED),MYRANKS_H[[#This Row],[$ACTUAL]]=""),MYRANKS_H[[#This Row],[POINTS OVER REPL]],0)</f>
        <v>0</v>
      </c>
      <c r="AE45" s="35">
        <f>IF(MYRANKS_H[[#This Row],[$ACTUAL]]="",MYRANKS_H[[#This Row],[POINTS OVER REPL]]*REMAINING_DOLLAR_VALUE_PER_POINT+1,0)</f>
        <v>1</v>
      </c>
    </row>
    <row r="46" spans="1:31" ht="15" customHeight="1" x14ac:dyDescent="0.25">
      <c r="A46" s="2" t="s">
        <v>14816</v>
      </c>
      <c r="B46" s="14" t="str">
        <f>VLOOKUP(MYRANKS_H[[#This Row],[PLAYERID]],PLAYERIDMAP2[],COLUMN(PLAYERIDMAP2[LASTNAME]),FALSE)</f>
        <v>Rasmus</v>
      </c>
      <c r="C46" s="14" t="str">
        <f>VLOOKUP(MYRANKS_H[[#This Row],[PLAYERID]],PLAYERIDMAP2[],COLUMN(PLAYERIDMAP2[FIRSTNAME]),FALSE)</f>
        <v>Colby</v>
      </c>
      <c r="D46" s="14" t="str">
        <f>MYRANKS_H[[#This Row],[FNAME]]&amp;" "&amp;MYRANKS_H[[#This Row],[LNAME]]</f>
        <v>Colby Rasmus</v>
      </c>
      <c r="E46" s="14" t="str">
        <f>VLOOKUP(MYRANKS_H[[#This Row],[PLAYERID]],PLAYERIDMAP2[],COLUMN(PLAYERIDMAP2[TEAM]),FALSE)</f>
        <v>HOU</v>
      </c>
      <c r="F46" s="14" t="str">
        <f>VLOOKUP(MYRANKS_H[[#This Row],[PLAYERID]],PLAYERIDMAP2[],COLUMN(PLAYERIDMAP2[POS]),FALSE)</f>
        <v>OF</v>
      </c>
      <c r="G46" s="14">
        <f>IFERROR(VALUE(VLOOKUP(MYRANKS_H[[#This Row],[PLAYERID]],PLAYERIDMAP2[],COLUMN(PLAYERIDMAP2[IDFANGRAPHS]),FALSE)),VLOOKUP(MYRANKS_H[[#This Row],[PLAYERID]],PLAYERIDMAP2[],COLUMN(PLAYERIDMAP2[IDFANGRAPHS]),FALSE))</f>
        <v>9893</v>
      </c>
      <c r="H46" s="56">
        <f>IFERROR(VLOOKUP(MYRANKS_H[[#This Row],[IDFANGRAPHS]],STEAMER_H[],COLUMN(STEAMER_H[PA]),FALSE),0)</f>
        <v>524</v>
      </c>
      <c r="I46" s="56">
        <f>IFERROR(VLOOKUP(MYRANKS_H[[#This Row],[IDFANGRAPHS]],STEAMER_H[],COLUMN(STEAMER_H[AB]),FALSE),0)</f>
        <v>470</v>
      </c>
      <c r="J46" s="56">
        <f>IFERROR(VLOOKUP(MYRANKS_H[[#This Row],[IDFANGRAPHS]],STEAMER_H[],COLUMN(STEAMER_H[H]),FALSE),0)</f>
        <v>105</v>
      </c>
      <c r="K46" s="56">
        <f>IFERROR(VLOOKUP(MYRANKS_H[[#This Row],[IDFANGRAPHS]],STEAMER_H[],COLUMN(STEAMER_H[2B]),FALSE),0)</f>
        <v>22</v>
      </c>
      <c r="L46" s="56">
        <f>IFERROR(VLOOKUP(MYRANKS_H[[#This Row],[IDFANGRAPHS]],STEAMER_H[],COLUMN(STEAMER_H[3B]),FALSE),0)</f>
        <v>2</v>
      </c>
      <c r="M46" s="56">
        <f>IFERROR(VLOOKUP(MYRANKS_H[[#This Row],[IDFANGRAPHS]],STEAMER_H[],COLUMN(STEAMER_H[HR]),FALSE),0)</f>
        <v>21</v>
      </c>
      <c r="N46" s="56">
        <f>IFERROR(VLOOKUP(MYRANKS_H[[#This Row],[IDFANGRAPHS]],STEAMER_H[],COLUMN(STEAMER_H[R]),FALSE),0)</f>
        <v>59</v>
      </c>
      <c r="O46" s="56">
        <f>IFERROR(VLOOKUP(MYRANKS_H[[#This Row],[IDFANGRAPHS]],STEAMER_H[],COLUMN(STEAMER_H[RBI]),FALSE),0)</f>
        <v>64</v>
      </c>
      <c r="P46" s="56">
        <f>IFERROR(VLOOKUP(MYRANKS_H[[#This Row],[IDFANGRAPHS]],STEAMER_H[],COLUMN(STEAMER_H[BB]),FALSE),0)</f>
        <v>45</v>
      </c>
      <c r="Q46" s="56">
        <f>IFERROR(VLOOKUP(MYRANKS_H[[#This Row],[IDFANGRAPHS]],STEAMER_H[],COLUMN(STEAMER_H[HBP]),FALSE),0)</f>
        <v>3</v>
      </c>
      <c r="R46" s="56">
        <f>IFERROR(VLOOKUP(MYRANKS_H[[#This Row],[IDFANGRAPHS]],STEAMER_H[],COLUMN(STEAMER_H[SO]),FALSE),0)</f>
        <v>164</v>
      </c>
      <c r="S46" s="56">
        <f>IFERROR(VLOOKUP(MYRANKS_H[[#This Row],[IDFANGRAPHS]],STEAMER_H[],COLUMN(STEAMER_H[SB]),FALSE),0)</f>
        <v>3</v>
      </c>
      <c r="T46" s="19">
        <f>IFERROR(MYRANKS_H[[#This Row],[H]]/MYRANKS_H[[#This Row],[AB]],0)</f>
        <v>0.22340425531914893</v>
      </c>
      <c r="U46" s="19">
        <f>IFERROR((MYRANKS_H[[#This Row],[H]]+MYRANKS_H[[#This Row],[BB]]+MYRANKS_H[[#This Row],[HBP]])/(MYRANKS_H[[#This Row],[AB]]+MYRANKS_H[[#This Row],[BB]]+MYRANKS_H[[#This Row],[HBP]]),0)</f>
        <v>0.29536679536679539</v>
      </c>
      <c r="V46" s="19">
        <f>IFERROR((MYRANKS_H[[#This Row],[H]]+MYRANKS_H[[#This Row],[2B]]+2*MYRANKS_H[[#This Row],[3B]]+3*MYRANKS_H[[#This Row],[HR]])/MYRANKS_H[[#This Row],[AB]],0)</f>
        <v>0.4127659574468085</v>
      </c>
      <c r="W4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 s="27">
        <f>VLOOKUP(MYRANKS_H[[#This Row],[POS]],REPLACEMENT_LEVEL[],3,FALSE)</f>
        <v>0</v>
      </c>
      <c r="Y46" s="27">
        <f>MYRANKS_H[[#This Row],[PROJ PTS]]-MYRANKS_H[[#This Row],[REPL LEVEL]]</f>
        <v>0</v>
      </c>
      <c r="Z46" s="27">
        <f>RANK(MYRANKS_H[[#This Row],[POINTS OVER REPL]],MYRANKS_H[POINTS OVER REPL])</f>
        <v>1</v>
      </c>
      <c r="AA46" s="29">
        <f>IF(MYRANKS_H[[#This Row],[RANK]]&lt;=TOTAL_HITTERS_DRAFTED,MYRANKS_H[[#This Row],[POINTS OVER REPL]],0)</f>
        <v>0</v>
      </c>
      <c r="AB46" s="35">
        <f>MYRANKS_H[[#This Row],[POINTS OVER REPL]]*DOLLAR_VALUE_PER_POINT+1</f>
        <v>1</v>
      </c>
      <c r="AC46" s="35"/>
      <c r="AD46" s="29">
        <f>IF(AND(MYRANKS_H[[#This Row],[RANK]]&lt;=(TOTAL_HITTERS_DRAFTED-HITTERS_BELOW_REPL_DRAFTED),MYRANKS_H[[#This Row],[$ACTUAL]]=""),MYRANKS_H[[#This Row],[POINTS OVER REPL]],0)</f>
        <v>0</v>
      </c>
      <c r="AE46" s="35">
        <f>IF(MYRANKS_H[[#This Row],[$ACTUAL]]="",MYRANKS_H[[#This Row],[POINTS OVER REPL]]*REMAINING_DOLLAR_VALUE_PER_POINT+1,0)</f>
        <v>1</v>
      </c>
    </row>
    <row r="47" spans="1:31" ht="15" customHeight="1" x14ac:dyDescent="0.25">
      <c r="A47" s="2" t="s">
        <v>15149</v>
      </c>
      <c r="B47" s="14" t="str">
        <f>VLOOKUP(MYRANKS_H[[#This Row],[PLAYERID]],PLAYERIDMAP2[],COLUMN(PLAYERIDMAP2[LASTNAME]),FALSE)</f>
        <v>Santana</v>
      </c>
      <c r="C47" s="14" t="str">
        <f>VLOOKUP(MYRANKS_H[[#This Row],[PLAYERID]],PLAYERIDMAP2[],COLUMN(PLAYERIDMAP2[FIRSTNAME]),FALSE)</f>
        <v>Carlos</v>
      </c>
      <c r="D47" s="14" t="str">
        <f>MYRANKS_H[[#This Row],[FNAME]]&amp;" "&amp;MYRANKS_H[[#This Row],[LNAME]]</f>
        <v>Carlos Santana</v>
      </c>
      <c r="E47" s="14" t="str">
        <f>VLOOKUP(MYRANKS_H[[#This Row],[PLAYERID]],PLAYERIDMAP2[],COLUMN(PLAYERIDMAP2[TEAM]),FALSE)</f>
        <v>CLE</v>
      </c>
      <c r="F47" s="14" t="str">
        <f>VLOOKUP(MYRANKS_H[[#This Row],[PLAYERID]],PLAYERIDMAP2[],COLUMN(PLAYERIDMAP2[POS]),FALSE)</f>
        <v>3B</v>
      </c>
      <c r="G47" s="14">
        <f>IFERROR(VALUE(VLOOKUP(MYRANKS_H[[#This Row],[PLAYERID]],PLAYERIDMAP2[],COLUMN(PLAYERIDMAP2[IDFANGRAPHS]),FALSE)),VLOOKUP(MYRANKS_H[[#This Row],[PLAYERID]],PLAYERIDMAP2[],COLUMN(PLAYERIDMAP2[IDFANGRAPHS]),FALSE))</f>
        <v>2396</v>
      </c>
      <c r="H47" s="56">
        <f>IFERROR(VLOOKUP(MYRANKS_H[[#This Row],[IDFANGRAPHS]],STEAMER_H[],COLUMN(STEAMER_H[PA]),FALSE),0)</f>
        <v>638</v>
      </c>
      <c r="I47" s="56">
        <f>IFERROR(VLOOKUP(MYRANKS_H[[#This Row],[IDFANGRAPHS]],STEAMER_H[],COLUMN(STEAMER_H[AB]),FALSE),0)</f>
        <v>527</v>
      </c>
      <c r="J47" s="56">
        <f>IFERROR(VLOOKUP(MYRANKS_H[[#This Row],[IDFANGRAPHS]],STEAMER_H[],COLUMN(STEAMER_H[H]),FALSE),0)</f>
        <v>126</v>
      </c>
      <c r="K47" s="56">
        <f>IFERROR(VLOOKUP(MYRANKS_H[[#This Row],[IDFANGRAPHS]],STEAMER_H[],COLUMN(STEAMER_H[2B]),FALSE),0)</f>
        <v>28</v>
      </c>
      <c r="L47" s="56">
        <f>IFERROR(VLOOKUP(MYRANKS_H[[#This Row],[IDFANGRAPHS]],STEAMER_H[],COLUMN(STEAMER_H[3B]),FALSE),0)</f>
        <v>1</v>
      </c>
      <c r="M47" s="56">
        <f>IFERROR(VLOOKUP(MYRANKS_H[[#This Row],[IDFANGRAPHS]],STEAMER_H[],COLUMN(STEAMER_H[HR]),FALSE),0)</f>
        <v>21</v>
      </c>
      <c r="N47" s="56">
        <f>IFERROR(VLOOKUP(MYRANKS_H[[#This Row],[IDFANGRAPHS]],STEAMER_H[],COLUMN(STEAMER_H[R]),FALSE),0)</f>
        <v>79</v>
      </c>
      <c r="O47" s="56">
        <f>IFERROR(VLOOKUP(MYRANKS_H[[#This Row],[IDFANGRAPHS]],STEAMER_H[],COLUMN(STEAMER_H[RBI]),FALSE),0)</f>
        <v>76</v>
      </c>
      <c r="P47" s="56">
        <f>IFERROR(VLOOKUP(MYRANKS_H[[#This Row],[IDFANGRAPHS]],STEAMER_H[],COLUMN(STEAMER_H[BB]),FALSE),0)</f>
        <v>101</v>
      </c>
      <c r="Q47" s="56">
        <f>IFERROR(VLOOKUP(MYRANKS_H[[#This Row],[IDFANGRAPHS]],STEAMER_H[],COLUMN(STEAMER_H[HBP]),FALSE),0)</f>
        <v>4</v>
      </c>
      <c r="R47" s="56">
        <f>IFERROR(VLOOKUP(MYRANKS_H[[#This Row],[IDFANGRAPHS]],STEAMER_H[],COLUMN(STEAMER_H[SO]),FALSE),0)</f>
        <v>118</v>
      </c>
      <c r="S47" s="56">
        <f>IFERROR(VLOOKUP(MYRANKS_H[[#This Row],[IDFANGRAPHS]],STEAMER_H[],COLUMN(STEAMER_H[SB]),FALSE),0)</f>
        <v>7</v>
      </c>
      <c r="T47" s="19">
        <f>IFERROR(MYRANKS_H[[#This Row],[H]]/MYRANKS_H[[#This Row],[AB]],0)</f>
        <v>0.23908918406072105</v>
      </c>
      <c r="U47" s="19">
        <f>IFERROR((MYRANKS_H[[#This Row],[H]]+MYRANKS_H[[#This Row],[BB]]+MYRANKS_H[[#This Row],[HBP]])/(MYRANKS_H[[#This Row],[AB]]+MYRANKS_H[[#This Row],[BB]]+MYRANKS_H[[#This Row],[HBP]]),0)</f>
        <v>0.36550632911392406</v>
      </c>
      <c r="V47" s="19">
        <f>IFERROR((MYRANKS_H[[#This Row],[H]]+MYRANKS_H[[#This Row],[2B]]+2*MYRANKS_H[[#This Row],[3B]]+3*MYRANKS_H[[#This Row],[HR]])/MYRANKS_H[[#This Row],[AB]],0)</f>
        <v>0.41555977229601521</v>
      </c>
      <c r="W4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 s="27">
        <f>VLOOKUP(MYRANKS_H[[#This Row],[POS]],REPLACEMENT_LEVEL[],3,FALSE)</f>
        <v>0</v>
      </c>
      <c r="Y47" s="27">
        <f>MYRANKS_H[[#This Row],[PROJ PTS]]-MYRANKS_H[[#This Row],[REPL LEVEL]]</f>
        <v>0</v>
      </c>
      <c r="Z47" s="27">
        <f>RANK(MYRANKS_H[[#This Row],[POINTS OVER REPL]],MYRANKS_H[POINTS OVER REPL])</f>
        <v>1</v>
      </c>
      <c r="AA47" s="29">
        <f>IF(MYRANKS_H[[#This Row],[RANK]]&lt;=TOTAL_HITTERS_DRAFTED,MYRANKS_H[[#This Row],[POINTS OVER REPL]],0)</f>
        <v>0</v>
      </c>
      <c r="AB47" s="35">
        <f>MYRANKS_H[[#This Row],[POINTS OVER REPL]]*DOLLAR_VALUE_PER_POINT+1</f>
        <v>1</v>
      </c>
      <c r="AC47" s="35"/>
      <c r="AD47" s="29">
        <f>IF(AND(MYRANKS_H[[#This Row],[RANK]]&lt;=(TOTAL_HITTERS_DRAFTED-HITTERS_BELOW_REPL_DRAFTED),MYRANKS_H[[#This Row],[$ACTUAL]]=""),MYRANKS_H[[#This Row],[POINTS OVER REPL]],0)</f>
        <v>0</v>
      </c>
      <c r="AE47" s="35">
        <f>IF(MYRANKS_H[[#This Row],[$ACTUAL]]="",MYRANKS_H[[#This Row],[POINTS OVER REPL]]*REMAINING_DOLLAR_VALUE_PER_POINT+1,0)</f>
        <v>1</v>
      </c>
    </row>
    <row r="48" spans="1:31" ht="15" customHeight="1" x14ac:dyDescent="0.25">
      <c r="A48" s="89" t="s">
        <v>15515</v>
      </c>
      <c r="B48" s="90" t="str">
        <f>VLOOKUP(MYRANKS_H[[#This Row],[PLAYERID]],PLAYERIDMAP2[],COLUMN(PLAYERIDMAP2[LASTNAME]),FALSE)</f>
        <v>Teixeira</v>
      </c>
      <c r="C48" s="90" t="str">
        <f>VLOOKUP(MYRANKS_H[[#This Row],[PLAYERID]],PLAYERIDMAP2[],COLUMN(PLAYERIDMAP2[FIRSTNAME]),FALSE)</f>
        <v>Mark</v>
      </c>
      <c r="D48" s="90" t="str">
        <f>MYRANKS_H[[#This Row],[FNAME]]&amp;" "&amp;MYRANKS_H[[#This Row],[LNAME]]</f>
        <v>Mark Teixeira</v>
      </c>
      <c r="E48" s="90" t="str">
        <f>VLOOKUP(MYRANKS_H[[#This Row],[PLAYERID]],PLAYERIDMAP2[],COLUMN(PLAYERIDMAP2[TEAM]),FALSE)</f>
        <v>NYY</v>
      </c>
      <c r="F48" s="90" t="str">
        <f>VLOOKUP(MYRANKS_H[[#This Row],[PLAYERID]],PLAYERIDMAP2[],COLUMN(PLAYERIDMAP2[POS]),FALSE)</f>
        <v>1B</v>
      </c>
      <c r="G48" s="90">
        <f>IFERROR(VALUE(VLOOKUP(MYRANKS_H[[#This Row],[PLAYERID]],PLAYERIDMAP2[],COLUMN(PLAYERIDMAP2[IDFANGRAPHS]),FALSE)),VLOOKUP(MYRANKS_H[[#This Row],[PLAYERID]],PLAYERIDMAP2[],COLUMN(PLAYERIDMAP2[IDFANGRAPHS]),FALSE))</f>
        <v>1281</v>
      </c>
      <c r="H48" s="56">
        <f>IFERROR(VLOOKUP(MYRANKS_H[[#This Row],[IDFANGRAPHS]],STEAMER_H[],COLUMN(STEAMER_H[PA]),FALSE),0)</f>
        <v>548</v>
      </c>
      <c r="I48" s="56">
        <f>IFERROR(VLOOKUP(MYRANKS_H[[#This Row],[IDFANGRAPHS]],STEAMER_H[],COLUMN(STEAMER_H[AB]),FALSE),0)</f>
        <v>474</v>
      </c>
      <c r="J48" s="56">
        <f>IFERROR(VLOOKUP(MYRANKS_H[[#This Row],[IDFANGRAPHS]],STEAMER_H[],COLUMN(STEAMER_H[H]),FALSE),0)</f>
        <v>110</v>
      </c>
      <c r="K48" s="56">
        <f>IFERROR(VLOOKUP(MYRANKS_H[[#This Row],[IDFANGRAPHS]],STEAMER_H[],COLUMN(STEAMER_H[2B]),FALSE),0)</f>
        <v>20</v>
      </c>
      <c r="L48" s="56">
        <f>IFERROR(VLOOKUP(MYRANKS_H[[#This Row],[IDFANGRAPHS]],STEAMER_H[],COLUMN(STEAMER_H[3B]),FALSE),0)</f>
        <v>1</v>
      </c>
      <c r="M48" s="56">
        <f>IFERROR(VLOOKUP(MYRANKS_H[[#This Row],[IDFANGRAPHS]],STEAMER_H[],COLUMN(STEAMER_H[HR]),FALSE),0)</f>
        <v>27</v>
      </c>
      <c r="N48" s="56">
        <f>IFERROR(VLOOKUP(MYRANKS_H[[#This Row],[IDFANGRAPHS]],STEAMER_H[],COLUMN(STEAMER_H[R]),FALSE),0)</f>
        <v>70</v>
      </c>
      <c r="O48" s="56">
        <f>IFERROR(VLOOKUP(MYRANKS_H[[#This Row],[IDFANGRAPHS]],STEAMER_H[],COLUMN(STEAMER_H[RBI]),FALSE),0)</f>
        <v>78</v>
      </c>
      <c r="P48" s="56">
        <f>IFERROR(VLOOKUP(MYRANKS_H[[#This Row],[IDFANGRAPHS]],STEAMER_H[],COLUMN(STEAMER_H[BB]),FALSE),0)</f>
        <v>63</v>
      </c>
      <c r="Q48" s="56">
        <f>IFERROR(VLOOKUP(MYRANKS_H[[#This Row],[IDFANGRAPHS]],STEAMER_H[],COLUMN(STEAMER_H[HBP]),FALSE),0)</f>
        <v>6</v>
      </c>
      <c r="R48" s="56">
        <f>IFERROR(VLOOKUP(MYRANKS_H[[#This Row],[IDFANGRAPHS]],STEAMER_H[],COLUMN(STEAMER_H[SO]),FALSE),0)</f>
        <v>112</v>
      </c>
      <c r="S48" s="56">
        <f>IFERROR(VLOOKUP(MYRANKS_H[[#This Row],[IDFANGRAPHS]],STEAMER_H[],COLUMN(STEAMER_H[SB]),FALSE),0)</f>
        <v>2</v>
      </c>
      <c r="T48" s="85">
        <f>IFERROR(MYRANKS_H[[#This Row],[H]]/MYRANKS_H[[#This Row],[AB]],0)</f>
        <v>0.2320675105485232</v>
      </c>
      <c r="U48" s="85">
        <f>IFERROR((MYRANKS_H[[#This Row],[H]]+MYRANKS_H[[#This Row],[BB]]+MYRANKS_H[[#This Row],[HBP]])/(MYRANKS_H[[#This Row],[AB]]+MYRANKS_H[[#This Row],[BB]]+MYRANKS_H[[#This Row],[HBP]]),0)</f>
        <v>0.3296500920810313</v>
      </c>
      <c r="V48" s="85">
        <f>IFERROR((MYRANKS_H[[#This Row],[H]]+MYRANKS_H[[#This Row],[2B]]+2*MYRANKS_H[[#This Row],[3B]]+3*MYRANKS_H[[#This Row],[HR]])/MYRANKS_H[[#This Row],[AB]],0)</f>
        <v>0.44936708860759494</v>
      </c>
      <c r="W48" s="74">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 s="74">
        <f>VLOOKUP(MYRANKS_H[[#This Row],[POS]],REPLACEMENT_LEVEL[],3,FALSE)</f>
        <v>0</v>
      </c>
      <c r="Y48" s="74">
        <f>MYRANKS_H[[#This Row],[PROJ PTS]]-MYRANKS_H[[#This Row],[REPL LEVEL]]</f>
        <v>0</v>
      </c>
      <c r="Z48" s="74">
        <f>RANK(MYRANKS_H[[#This Row],[POINTS OVER REPL]],MYRANKS_H[POINTS OVER REPL])</f>
        <v>1</v>
      </c>
      <c r="AA48" s="74">
        <f>IF(MYRANKS_H[[#This Row],[RANK]]&lt;=TOTAL_HITTERS_DRAFTED,MYRANKS_H[[#This Row],[POINTS OVER REPL]],0)</f>
        <v>0</v>
      </c>
      <c r="AB48" s="76">
        <f>MYRANKS_H[[#This Row],[POINTS OVER REPL]]*DOLLAR_VALUE_PER_POINT+1</f>
        <v>1</v>
      </c>
      <c r="AC48" s="74"/>
      <c r="AD48" s="74">
        <f>IF(AND(MYRANKS_H[[#This Row],[RANK]]&lt;=(TOTAL_HITTERS_DRAFTED-HITTERS_BELOW_REPL_DRAFTED),MYRANKS_H[[#This Row],[$ACTUAL]]=""),MYRANKS_H[[#This Row],[POINTS OVER REPL]],0)</f>
        <v>0</v>
      </c>
      <c r="AE48" s="86">
        <f>IF(MYRANKS_H[[#This Row],[$ACTUAL]]="",MYRANKS_H[[#This Row],[POINTS OVER REPL]]*REMAINING_DOLLAR_VALUE_PER_POINT+1,0)</f>
        <v>1</v>
      </c>
    </row>
    <row r="49" spans="1:31" ht="15" customHeight="1" x14ac:dyDescent="0.25">
      <c r="A49" s="2" t="s">
        <v>11150</v>
      </c>
      <c r="B49" s="14" t="str">
        <f>VLOOKUP(MYRANKS_H[[#This Row],[PLAYERID]],PLAYERIDMAP2[],COLUMN(PLAYERIDMAP2[LASTNAME]),FALSE)</f>
        <v>Arenado</v>
      </c>
      <c r="C49" s="14" t="str">
        <f>VLOOKUP(MYRANKS_H[[#This Row],[PLAYERID]],PLAYERIDMAP2[],COLUMN(PLAYERIDMAP2[FIRSTNAME]),FALSE)</f>
        <v>Nolan</v>
      </c>
      <c r="D49" s="14" t="str">
        <f>MYRANKS_H[[#This Row],[FNAME]]&amp;" "&amp;MYRANKS_H[[#This Row],[LNAME]]</f>
        <v>Nolan Arenado</v>
      </c>
      <c r="E49" s="14" t="str">
        <f>VLOOKUP(MYRANKS_H[[#This Row],[PLAYERID]],PLAYERIDMAP2[],COLUMN(PLAYERIDMAP2[TEAM]),FALSE)</f>
        <v>COL</v>
      </c>
      <c r="F49" s="14" t="str">
        <f>VLOOKUP(MYRANKS_H[[#This Row],[PLAYERID]],PLAYERIDMAP2[],COLUMN(PLAYERIDMAP2[POS]),FALSE)</f>
        <v>3B</v>
      </c>
      <c r="G49" s="14">
        <f>IFERROR(VALUE(VLOOKUP(MYRANKS_H[[#This Row],[PLAYERID]],PLAYERIDMAP2[],COLUMN(PLAYERIDMAP2[IDFANGRAPHS]),FALSE)),VLOOKUP(MYRANKS_H[[#This Row],[PLAYERID]],PLAYERIDMAP2[],COLUMN(PLAYERIDMAP2[IDFANGRAPHS]),FALSE))</f>
        <v>9777</v>
      </c>
      <c r="H49" s="56">
        <f>IFERROR(VLOOKUP(MYRANKS_H[[#This Row],[IDFANGRAPHS]],STEAMER_H[],COLUMN(STEAMER_H[PA]),FALSE),0)</f>
        <v>627</v>
      </c>
      <c r="I49" s="56">
        <f>IFERROR(VLOOKUP(MYRANKS_H[[#This Row],[IDFANGRAPHS]],STEAMER_H[],COLUMN(STEAMER_H[AB]),FALSE),0)</f>
        <v>580</v>
      </c>
      <c r="J49" s="56">
        <f>IFERROR(VLOOKUP(MYRANKS_H[[#This Row],[IDFANGRAPHS]],STEAMER_H[],COLUMN(STEAMER_H[H]),FALSE),0)</f>
        <v>167</v>
      </c>
      <c r="K49" s="56">
        <f>IFERROR(VLOOKUP(MYRANKS_H[[#This Row],[IDFANGRAPHS]],STEAMER_H[],COLUMN(STEAMER_H[2B]),FALSE),0)</f>
        <v>38</v>
      </c>
      <c r="L49" s="56">
        <f>IFERROR(VLOOKUP(MYRANKS_H[[#This Row],[IDFANGRAPHS]],STEAMER_H[],COLUMN(STEAMER_H[3B]),FALSE),0)</f>
        <v>3</v>
      </c>
      <c r="M49" s="56">
        <f>IFERROR(VLOOKUP(MYRANKS_H[[#This Row],[IDFANGRAPHS]],STEAMER_H[],COLUMN(STEAMER_H[HR]),FALSE),0)</f>
        <v>29</v>
      </c>
      <c r="N49" s="56">
        <f>IFERROR(VLOOKUP(MYRANKS_H[[#This Row],[IDFANGRAPHS]],STEAMER_H[],COLUMN(STEAMER_H[R]),FALSE),0)</f>
        <v>82</v>
      </c>
      <c r="O49" s="56">
        <f>IFERROR(VLOOKUP(MYRANKS_H[[#This Row],[IDFANGRAPHS]],STEAMER_H[],COLUMN(STEAMER_H[RBI]),FALSE),0)</f>
        <v>97</v>
      </c>
      <c r="P49" s="56">
        <f>IFERROR(VLOOKUP(MYRANKS_H[[#This Row],[IDFANGRAPHS]],STEAMER_H[],COLUMN(STEAMER_H[BB]),FALSE),0)</f>
        <v>36</v>
      </c>
      <c r="Q49" s="56">
        <f>IFERROR(VLOOKUP(MYRANKS_H[[#This Row],[IDFANGRAPHS]],STEAMER_H[],COLUMN(STEAMER_H[HBP]),FALSE),0)</f>
        <v>4</v>
      </c>
      <c r="R49" s="56">
        <f>IFERROR(VLOOKUP(MYRANKS_H[[#This Row],[IDFANGRAPHS]],STEAMER_H[],COLUMN(STEAMER_H[SO]),FALSE),0)</f>
        <v>92</v>
      </c>
      <c r="S49" s="56">
        <f>IFERROR(VLOOKUP(MYRANKS_H[[#This Row],[IDFANGRAPHS]],STEAMER_H[],COLUMN(STEAMER_H[SB]),FALSE),0)</f>
        <v>4</v>
      </c>
      <c r="T49" s="19">
        <f>IFERROR(MYRANKS_H[[#This Row],[H]]/MYRANKS_H[[#This Row],[AB]],0)</f>
        <v>0.28793103448275864</v>
      </c>
      <c r="U49" s="19">
        <f>IFERROR((MYRANKS_H[[#This Row],[H]]+MYRANKS_H[[#This Row],[BB]]+MYRANKS_H[[#This Row],[HBP]])/(MYRANKS_H[[#This Row],[AB]]+MYRANKS_H[[#This Row],[BB]]+MYRANKS_H[[#This Row],[HBP]]),0)</f>
        <v>0.33387096774193548</v>
      </c>
      <c r="V49" s="19">
        <f>IFERROR((MYRANKS_H[[#This Row],[H]]+MYRANKS_H[[#This Row],[2B]]+2*MYRANKS_H[[#This Row],[3B]]+3*MYRANKS_H[[#This Row],[HR]])/MYRANKS_H[[#This Row],[AB]],0)</f>
        <v>0.51379310344827589</v>
      </c>
      <c r="W4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 s="27">
        <f>VLOOKUP(MYRANKS_H[[#This Row],[POS]],REPLACEMENT_LEVEL[],3,FALSE)</f>
        <v>0</v>
      </c>
      <c r="Y49" s="27">
        <f>MYRANKS_H[[#This Row],[PROJ PTS]]-MYRANKS_H[[#This Row],[REPL LEVEL]]</f>
        <v>0</v>
      </c>
      <c r="Z49" s="27">
        <f>RANK(MYRANKS_H[[#This Row],[POINTS OVER REPL]],MYRANKS_H[POINTS OVER REPL])</f>
        <v>1</v>
      </c>
      <c r="AA49" s="29">
        <f>IF(MYRANKS_H[[#This Row],[RANK]]&lt;=TOTAL_HITTERS_DRAFTED,MYRANKS_H[[#This Row],[POINTS OVER REPL]],0)</f>
        <v>0</v>
      </c>
      <c r="AB49" s="35">
        <f>MYRANKS_H[[#This Row],[POINTS OVER REPL]]*DOLLAR_VALUE_PER_POINT+1</f>
        <v>1</v>
      </c>
      <c r="AC49" s="35"/>
      <c r="AD49" s="29">
        <f>IF(AND(MYRANKS_H[[#This Row],[RANK]]&lt;=(TOTAL_HITTERS_DRAFTED-HITTERS_BELOW_REPL_DRAFTED),MYRANKS_H[[#This Row],[$ACTUAL]]=""),MYRANKS_H[[#This Row],[POINTS OVER REPL]],0)</f>
        <v>0</v>
      </c>
      <c r="AE49" s="35">
        <f>IF(MYRANKS_H[[#This Row],[$ACTUAL]]="",MYRANKS_H[[#This Row],[POINTS OVER REPL]]*REMAINING_DOLLAR_VALUE_PER_POINT+1,0)</f>
        <v>1</v>
      </c>
    </row>
    <row r="50" spans="1:31" ht="15" customHeight="1" x14ac:dyDescent="0.25">
      <c r="A50" s="2" t="s">
        <v>11913</v>
      </c>
      <c r="B50" s="14" t="str">
        <f>VLOOKUP(MYRANKS_H[[#This Row],[PLAYERID]],PLAYERIDMAP2[],COLUMN(PLAYERIDMAP2[LASTNAME]),FALSE)</f>
        <v>Dickerson</v>
      </c>
      <c r="C50" s="14" t="str">
        <f>VLOOKUP(MYRANKS_H[[#This Row],[PLAYERID]],PLAYERIDMAP2[],COLUMN(PLAYERIDMAP2[FIRSTNAME]),FALSE)</f>
        <v>Corey</v>
      </c>
      <c r="D50" s="14" t="str">
        <f>MYRANKS_H[[#This Row],[FNAME]]&amp;" "&amp;MYRANKS_H[[#This Row],[LNAME]]</f>
        <v>Corey Dickerson</v>
      </c>
      <c r="E50" s="14" t="str">
        <f>VLOOKUP(MYRANKS_H[[#This Row],[PLAYERID]],PLAYERIDMAP2[],COLUMN(PLAYERIDMAP2[TEAM]),FALSE)</f>
        <v>COL</v>
      </c>
      <c r="F50" s="14" t="str">
        <f>VLOOKUP(MYRANKS_H[[#This Row],[PLAYERID]],PLAYERIDMAP2[],COLUMN(PLAYERIDMAP2[POS]),FALSE)</f>
        <v>OF</v>
      </c>
      <c r="G50" s="14">
        <f>IFERROR(VALUE(VLOOKUP(MYRANKS_H[[#This Row],[PLAYERID]],PLAYERIDMAP2[],COLUMN(PLAYERIDMAP2[IDFANGRAPHS]),FALSE)),VLOOKUP(MYRANKS_H[[#This Row],[PLAYERID]],PLAYERIDMAP2[],COLUMN(PLAYERIDMAP2[IDFANGRAPHS]),FALSE))</f>
        <v>10762</v>
      </c>
      <c r="H50" s="56">
        <f>IFERROR(VLOOKUP(MYRANKS_H[[#This Row],[IDFANGRAPHS]],STEAMER_H[],COLUMN(STEAMER_H[PA]),FALSE),0)</f>
        <v>527</v>
      </c>
      <c r="I50" s="56">
        <f>IFERROR(VLOOKUP(MYRANKS_H[[#This Row],[IDFANGRAPHS]],STEAMER_H[],COLUMN(STEAMER_H[AB]),FALSE),0)</f>
        <v>485</v>
      </c>
      <c r="J50" s="56">
        <f>IFERROR(VLOOKUP(MYRANKS_H[[#This Row],[IDFANGRAPHS]],STEAMER_H[],COLUMN(STEAMER_H[H]),FALSE),0)</f>
        <v>142</v>
      </c>
      <c r="K50" s="56">
        <f>IFERROR(VLOOKUP(MYRANKS_H[[#This Row],[IDFANGRAPHS]],STEAMER_H[],COLUMN(STEAMER_H[2B]),FALSE),0)</f>
        <v>30</v>
      </c>
      <c r="L50" s="56">
        <f>IFERROR(VLOOKUP(MYRANKS_H[[#This Row],[IDFANGRAPHS]],STEAMER_H[],COLUMN(STEAMER_H[3B]),FALSE),0)</f>
        <v>5</v>
      </c>
      <c r="M50" s="56">
        <f>IFERROR(VLOOKUP(MYRANKS_H[[#This Row],[IDFANGRAPHS]],STEAMER_H[],COLUMN(STEAMER_H[HR]),FALSE),0)</f>
        <v>23</v>
      </c>
      <c r="N50" s="56">
        <f>IFERROR(VLOOKUP(MYRANKS_H[[#This Row],[IDFANGRAPHS]],STEAMER_H[],COLUMN(STEAMER_H[R]),FALSE),0)</f>
        <v>70</v>
      </c>
      <c r="O50" s="56">
        <f>IFERROR(VLOOKUP(MYRANKS_H[[#This Row],[IDFANGRAPHS]],STEAMER_H[],COLUMN(STEAMER_H[RBI]),FALSE),0)</f>
        <v>75</v>
      </c>
      <c r="P50" s="56">
        <f>IFERROR(VLOOKUP(MYRANKS_H[[#This Row],[IDFANGRAPHS]],STEAMER_H[],COLUMN(STEAMER_H[BB]),FALSE),0)</f>
        <v>33</v>
      </c>
      <c r="Q50" s="56">
        <f>IFERROR(VLOOKUP(MYRANKS_H[[#This Row],[IDFANGRAPHS]],STEAMER_H[],COLUMN(STEAMER_H[HBP]),FALSE),0)</f>
        <v>2</v>
      </c>
      <c r="R50" s="56">
        <f>IFERROR(VLOOKUP(MYRANKS_H[[#This Row],[IDFANGRAPHS]],STEAMER_H[],COLUMN(STEAMER_H[SO]),FALSE),0)</f>
        <v>108</v>
      </c>
      <c r="S50" s="56">
        <f>IFERROR(VLOOKUP(MYRANKS_H[[#This Row],[IDFANGRAPHS]],STEAMER_H[],COLUMN(STEAMER_H[SB]),FALSE),0)</f>
        <v>7</v>
      </c>
      <c r="T50" s="19">
        <f>IFERROR(MYRANKS_H[[#This Row],[H]]/MYRANKS_H[[#This Row],[AB]],0)</f>
        <v>0.29278350515463919</v>
      </c>
      <c r="U50" s="19">
        <f>IFERROR((MYRANKS_H[[#This Row],[H]]+MYRANKS_H[[#This Row],[BB]]+MYRANKS_H[[#This Row],[HBP]])/(MYRANKS_H[[#This Row],[AB]]+MYRANKS_H[[#This Row],[BB]]+MYRANKS_H[[#This Row],[HBP]]),0)</f>
        <v>0.3403846153846154</v>
      </c>
      <c r="V50" s="19">
        <f>IFERROR((MYRANKS_H[[#This Row],[H]]+MYRANKS_H[[#This Row],[2B]]+2*MYRANKS_H[[#This Row],[3B]]+3*MYRANKS_H[[#This Row],[HR]])/MYRANKS_H[[#This Row],[AB]],0)</f>
        <v>0.51752577319587634</v>
      </c>
      <c r="W5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 s="27">
        <f>VLOOKUP(MYRANKS_H[[#This Row],[POS]],REPLACEMENT_LEVEL[],3,FALSE)</f>
        <v>0</v>
      </c>
      <c r="Y50" s="27">
        <f>MYRANKS_H[[#This Row],[PROJ PTS]]-MYRANKS_H[[#This Row],[REPL LEVEL]]</f>
        <v>0</v>
      </c>
      <c r="Z50" s="27">
        <f>RANK(MYRANKS_H[[#This Row],[POINTS OVER REPL]],MYRANKS_H[POINTS OVER REPL])</f>
        <v>1</v>
      </c>
      <c r="AA50" s="29">
        <f>IF(MYRANKS_H[[#This Row],[RANK]]&lt;=TOTAL_HITTERS_DRAFTED,MYRANKS_H[[#This Row],[POINTS OVER REPL]],0)</f>
        <v>0</v>
      </c>
      <c r="AB50" s="35">
        <f>MYRANKS_H[[#This Row],[POINTS OVER REPL]]*DOLLAR_VALUE_PER_POINT+1</f>
        <v>1</v>
      </c>
      <c r="AC50" s="35"/>
      <c r="AD50" s="29">
        <f>IF(AND(MYRANKS_H[[#This Row],[RANK]]&lt;=(TOTAL_HITTERS_DRAFTED-HITTERS_BELOW_REPL_DRAFTED),MYRANKS_H[[#This Row],[$ACTUAL]]=""),MYRANKS_H[[#This Row],[POINTS OVER REPL]],0)</f>
        <v>0</v>
      </c>
      <c r="AE50" s="35">
        <f>IF(MYRANKS_H[[#This Row],[$ACTUAL]]="",MYRANKS_H[[#This Row],[POINTS OVER REPL]]*REMAINING_DOLLAR_VALUE_PER_POINT+1,0)</f>
        <v>1</v>
      </c>
    </row>
    <row r="51" spans="1:31" ht="15" customHeight="1" x14ac:dyDescent="0.25">
      <c r="A51" s="2" t="s">
        <v>12554</v>
      </c>
      <c r="B51" s="14" t="str">
        <f>VLOOKUP(MYRANKS_H[[#This Row],[PLAYERID]],PLAYERIDMAP2[],COLUMN(PLAYERIDMAP2[LASTNAME]),FALSE)</f>
        <v>Frazier</v>
      </c>
      <c r="C51" s="14" t="str">
        <f>VLOOKUP(MYRANKS_H[[#This Row],[PLAYERID]],PLAYERIDMAP2[],COLUMN(PLAYERIDMAP2[FIRSTNAME]),FALSE)</f>
        <v>Todd</v>
      </c>
      <c r="D51" s="14" t="str">
        <f>MYRANKS_H[[#This Row],[FNAME]]&amp;" "&amp;MYRANKS_H[[#This Row],[LNAME]]</f>
        <v>Todd Frazier</v>
      </c>
      <c r="E51" s="14" t="str">
        <f>VLOOKUP(MYRANKS_H[[#This Row],[PLAYERID]],PLAYERIDMAP2[],COLUMN(PLAYERIDMAP2[TEAM]),FALSE)</f>
        <v>CHW</v>
      </c>
      <c r="F51" s="14" t="str">
        <f>VLOOKUP(MYRANKS_H[[#This Row],[PLAYERID]],PLAYERIDMAP2[],COLUMN(PLAYERIDMAP2[POS]),FALSE)</f>
        <v>3B</v>
      </c>
      <c r="G51" s="14">
        <f>IFERROR(VALUE(VLOOKUP(MYRANKS_H[[#This Row],[PLAYERID]],PLAYERIDMAP2[],COLUMN(PLAYERIDMAP2[IDFANGRAPHS]),FALSE)),VLOOKUP(MYRANKS_H[[#This Row],[PLAYERID]],PLAYERIDMAP2[],COLUMN(PLAYERIDMAP2[IDFANGRAPHS]),FALSE))</f>
        <v>785</v>
      </c>
      <c r="H51" s="56">
        <f>IFERROR(VLOOKUP(MYRANKS_H[[#This Row],[IDFANGRAPHS]],STEAMER_H[],COLUMN(STEAMER_H[PA]),FALSE),0)</f>
        <v>635</v>
      </c>
      <c r="I51" s="56">
        <f>IFERROR(VLOOKUP(MYRANKS_H[[#This Row],[IDFANGRAPHS]],STEAMER_H[],COLUMN(STEAMER_H[AB]),FALSE),0)</f>
        <v>570</v>
      </c>
      <c r="J51" s="56">
        <f>IFERROR(VLOOKUP(MYRANKS_H[[#This Row],[IDFANGRAPHS]],STEAMER_H[],COLUMN(STEAMER_H[H]),FALSE),0)</f>
        <v>143</v>
      </c>
      <c r="K51" s="56">
        <f>IFERROR(VLOOKUP(MYRANKS_H[[#This Row],[IDFANGRAPHS]],STEAMER_H[],COLUMN(STEAMER_H[2B]),FALSE),0)</f>
        <v>30</v>
      </c>
      <c r="L51" s="56">
        <f>IFERROR(VLOOKUP(MYRANKS_H[[#This Row],[IDFANGRAPHS]],STEAMER_H[],COLUMN(STEAMER_H[3B]),FALSE),0)</f>
        <v>1</v>
      </c>
      <c r="M51" s="56">
        <f>IFERROR(VLOOKUP(MYRANKS_H[[#This Row],[IDFANGRAPHS]],STEAMER_H[],COLUMN(STEAMER_H[HR]),FALSE),0)</f>
        <v>27</v>
      </c>
      <c r="N51" s="56">
        <f>IFERROR(VLOOKUP(MYRANKS_H[[#This Row],[IDFANGRAPHS]],STEAMER_H[],COLUMN(STEAMER_H[R]),FALSE),0)</f>
        <v>78</v>
      </c>
      <c r="O51" s="56">
        <f>IFERROR(VLOOKUP(MYRANKS_H[[#This Row],[IDFANGRAPHS]],STEAMER_H[],COLUMN(STEAMER_H[RBI]),FALSE),0)</f>
        <v>86</v>
      </c>
      <c r="P51" s="56">
        <f>IFERROR(VLOOKUP(MYRANKS_H[[#This Row],[IDFANGRAPHS]],STEAMER_H[],COLUMN(STEAMER_H[BB]),FALSE),0)</f>
        <v>51</v>
      </c>
      <c r="Q51" s="56">
        <f>IFERROR(VLOOKUP(MYRANKS_H[[#This Row],[IDFANGRAPHS]],STEAMER_H[],COLUMN(STEAMER_H[HBP]),FALSE),0)</f>
        <v>8</v>
      </c>
      <c r="R51" s="56">
        <f>IFERROR(VLOOKUP(MYRANKS_H[[#This Row],[IDFANGRAPHS]],STEAMER_H[],COLUMN(STEAMER_H[SO]),FALSE),0)</f>
        <v>130</v>
      </c>
      <c r="S51" s="56">
        <f>IFERROR(VLOOKUP(MYRANKS_H[[#This Row],[IDFANGRAPHS]],STEAMER_H[],COLUMN(STEAMER_H[SB]),FALSE),0)</f>
        <v>13</v>
      </c>
      <c r="T51" s="19">
        <f>IFERROR(MYRANKS_H[[#This Row],[H]]/MYRANKS_H[[#This Row],[AB]],0)</f>
        <v>0.25087719298245614</v>
      </c>
      <c r="U51" s="19">
        <f>IFERROR((MYRANKS_H[[#This Row],[H]]+MYRANKS_H[[#This Row],[BB]]+MYRANKS_H[[#This Row],[HBP]])/(MYRANKS_H[[#This Row],[AB]]+MYRANKS_H[[#This Row],[BB]]+MYRANKS_H[[#This Row],[HBP]]),0)</f>
        <v>0.32114467408585057</v>
      </c>
      <c r="V51" s="19">
        <f>IFERROR((MYRANKS_H[[#This Row],[H]]+MYRANKS_H[[#This Row],[2B]]+2*MYRANKS_H[[#This Row],[3B]]+3*MYRANKS_H[[#This Row],[HR]])/MYRANKS_H[[#This Row],[AB]],0)</f>
        <v>0.44912280701754387</v>
      </c>
      <c r="W5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 s="27">
        <f>VLOOKUP(MYRANKS_H[[#This Row],[POS]],REPLACEMENT_LEVEL[],3,FALSE)</f>
        <v>0</v>
      </c>
      <c r="Y51" s="27">
        <f>MYRANKS_H[[#This Row],[PROJ PTS]]-MYRANKS_H[[#This Row],[REPL LEVEL]]</f>
        <v>0</v>
      </c>
      <c r="Z51" s="27">
        <f>RANK(MYRANKS_H[[#This Row],[POINTS OVER REPL]],MYRANKS_H[POINTS OVER REPL])</f>
        <v>1</v>
      </c>
      <c r="AA51" s="29">
        <f>IF(MYRANKS_H[[#This Row],[RANK]]&lt;=TOTAL_HITTERS_DRAFTED,MYRANKS_H[[#This Row],[POINTS OVER REPL]],0)</f>
        <v>0</v>
      </c>
      <c r="AB51" s="35">
        <f>MYRANKS_H[[#This Row],[POINTS OVER REPL]]*DOLLAR_VALUE_PER_POINT+1</f>
        <v>1</v>
      </c>
      <c r="AC51" s="35"/>
      <c r="AD51" s="29">
        <f>IF(AND(MYRANKS_H[[#This Row],[RANK]]&lt;=(TOTAL_HITTERS_DRAFTED-HITTERS_BELOW_REPL_DRAFTED),MYRANKS_H[[#This Row],[$ACTUAL]]=""),MYRANKS_H[[#This Row],[POINTS OVER REPL]],0)</f>
        <v>0</v>
      </c>
      <c r="AE51" s="35">
        <f>IF(MYRANKS_H[[#This Row],[$ACTUAL]]="",MYRANKS_H[[#This Row],[POINTS OVER REPL]]*REMAINING_DOLLAR_VALUE_PER_POINT+1,0)</f>
        <v>1</v>
      </c>
    </row>
    <row r="52" spans="1:31" ht="15" customHeight="1" x14ac:dyDescent="0.25">
      <c r="A52" s="2" t="s">
        <v>14501</v>
      </c>
      <c r="B52" s="14" t="str">
        <f>VLOOKUP(MYRANKS_H[[#This Row],[PLAYERID]],PLAYERIDMAP2[],COLUMN(PLAYERIDMAP2[LASTNAME]),FALSE)</f>
        <v>Pearce</v>
      </c>
      <c r="C52" s="14" t="str">
        <f>VLOOKUP(MYRANKS_H[[#This Row],[PLAYERID]],PLAYERIDMAP2[],COLUMN(PLAYERIDMAP2[FIRSTNAME]),FALSE)</f>
        <v>Steve</v>
      </c>
      <c r="D52" s="14" t="str">
        <f>MYRANKS_H[[#This Row],[FNAME]]&amp;" "&amp;MYRANKS_H[[#This Row],[LNAME]]</f>
        <v>Steve Pearce</v>
      </c>
      <c r="E52" s="14" t="str">
        <f>VLOOKUP(MYRANKS_H[[#This Row],[PLAYERID]],PLAYERIDMAP2[],COLUMN(PLAYERIDMAP2[TEAM]),FALSE)</f>
        <v>BAL</v>
      </c>
      <c r="F52" s="14" t="str">
        <f>VLOOKUP(MYRANKS_H[[#This Row],[PLAYERID]],PLAYERIDMAP2[],COLUMN(PLAYERIDMAP2[POS]),FALSE)</f>
        <v>1B</v>
      </c>
      <c r="G52" s="14">
        <f>IFERROR(VALUE(VLOOKUP(MYRANKS_H[[#This Row],[PLAYERID]],PLAYERIDMAP2[],COLUMN(PLAYERIDMAP2[IDFANGRAPHS]),FALSE)),VLOOKUP(MYRANKS_H[[#This Row],[PLAYERID]],PLAYERIDMAP2[],COLUMN(PLAYERIDMAP2[IDFANGRAPHS]),FALSE))</f>
        <v>9957</v>
      </c>
      <c r="H52" s="56">
        <f>IFERROR(VLOOKUP(MYRANKS_H[[#This Row],[IDFANGRAPHS]],STEAMER_H[],COLUMN(STEAMER_H[PA]),FALSE),0)</f>
        <v>377</v>
      </c>
      <c r="I52" s="56">
        <f>IFERROR(VLOOKUP(MYRANKS_H[[#This Row],[IDFANGRAPHS]],STEAMER_H[],COLUMN(STEAMER_H[AB]),FALSE),0)</f>
        <v>335</v>
      </c>
      <c r="J52" s="56">
        <f>IFERROR(VLOOKUP(MYRANKS_H[[#This Row],[IDFANGRAPHS]],STEAMER_H[],COLUMN(STEAMER_H[H]),FALSE),0)</f>
        <v>84</v>
      </c>
      <c r="K52" s="56">
        <f>IFERROR(VLOOKUP(MYRANKS_H[[#This Row],[IDFANGRAPHS]],STEAMER_H[],COLUMN(STEAMER_H[2B]),FALSE),0)</f>
        <v>18</v>
      </c>
      <c r="L52" s="56">
        <f>IFERROR(VLOOKUP(MYRANKS_H[[#This Row],[IDFANGRAPHS]],STEAMER_H[],COLUMN(STEAMER_H[3B]),FALSE),0)</f>
        <v>1</v>
      </c>
      <c r="M52" s="56">
        <f>IFERROR(VLOOKUP(MYRANKS_H[[#This Row],[IDFANGRAPHS]],STEAMER_H[],COLUMN(STEAMER_H[HR]),FALSE),0)</f>
        <v>15</v>
      </c>
      <c r="N52" s="56">
        <f>IFERROR(VLOOKUP(MYRANKS_H[[#This Row],[IDFANGRAPHS]],STEAMER_H[],COLUMN(STEAMER_H[R]),FALSE),0)</f>
        <v>45</v>
      </c>
      <c r="O52" s="56">
        <f>IFERROR(VLOOKUP(MYRANKS_H[[#This Row],[IDFANGRAPHS]],STEAMER_H[],COLUMN(STEAMER_H[RBI]),FALSE),0)</f>
        <v>47</v>
      </c>
      <c r="P52" s="56">
        <f>IFERROR(VLOOKUP(MYRANKS_H[[#This Row],[IDFANGRAPHS]],STEAMER_H[],COLUMN(STEAMER_H[BB]),FALSE),0)</f>
        <v>32</v>
      </c>
      <c r="Q52" s="56">
        <f>IFERROR(VLOOKUP(MYRANKS_H[[#This Row],[IDFANGRAPHS]],STEAMER_H[],COLUMN(STEAMER_H[HBP]),FALSE),0)</f>
        <v>5</v>
      </c>
      <c r="R52" s="56">
        <f>IFERROR(VLOOKUP(MYRANKS_H[[#This Row],[IDFANGRAPHS]],STEAMER_H[],COLUMN(STEAMER_H[SO]),FALSE),0)</f>
        <v>78</v>
      </c>
      <c r="S52" s="56">
        <f>IFERROR(VLOOKUP(MYRANKS_H[[#This Row],[IDFANGRAPHS]],STEAMER_H[],COLUMN(STEAMER_H[SB]),FALSE),0)</f>
        <v>3</v>
      </c>
      <c r="T52" s="19">
        <f>IFERROR(MYRANKS_H[[#This Row],[H]]/MYRANKS_H[[#This Row],[AB]],0)</f>
        <v>0.2507462686567164</v>
      </c>
      <c r="U52" s="19">
        <f>IFERROR((MYRANKS_H[[#This Row],[H]]+MYRANKS_H[[#This Row],[BB]]+MYRANKS_H[[#This Row],[HBP]])/(MYRANKS_H[[#This Row],[AB]]+MYRANKS_H[[#This Row],[BB]]+MYRANKS_H[[#This Row],[HBP]]),0)</f>
        <v>0.32526881720430106</v>
      </c>
      <c r="V52" s="19">
        <f>IFERROR((MYRANKS_H[[#This Row],[H]]+MYRANKS_H[[#This Row],[2B]]+2*MYRANKS_H[[#This Row],[3B]]+3*MYRANKS_H[[#This Row],[HR]])/MYRANKS_H[[#This Row],[AB]],0)</f>
        <v>0.44477611940298506</v>
      </c>
      <c r="W5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 s="27">
        <f>VLOOKUP(MYRANKS_H[[#This Row],[POS]],REPLACEMENT_LEVEL[],3,FALSE)</f>
        <v>0</v>
      </c>
      <c r="Y52" s="27">
        <f>MYRANKS_H[[#This Row],[PROJ PTS]]-MYRANKS_H[[#This Row],[REPL LEVEL]]</f>
        <v>0</v>
      </c>
      <c r="Z52" s="27">
        <f>RANK(MYRANKS_H[[#This Row],[POINTS OVER REPL]],MYRANKS_H[POINTS OVER REPL])</f>
        <v>1</v>
      </c>
      <c r="AA52" s="29">
        <f>IF(MYRANKS_H[[#This Row],[RANK]]&lt;=TOTAL_HITTERS_DRAFTED,MYRANKS_H[[#This Row],[POINTS OVER REPL]],0)</f>
        <v>0</v>
      </c>
      <c r="AB52" s="35">
        <f>MYRANKS_H[[#This Row],[POINTS OVER REPL]]*DOLLAR_VALUE_PER_POINT+1</f>
        <v>1</v>
      </c>
      <c r="AC52" s="35"/>
      <c r="AD52" s="29">
        <f>IF(AND(MYRANKS_H[[#This Row],[RANK]]&lt;=(TOTAL_HITTERS_DRAFTED-HITTERS_BELOW_REPL_DRAFTED),MYRANKS_H[[#This Row],[$ACTUAL]]=""),MYRANKS_H[[#This Row],[POINTS OVER REPL]],0)</f>
        <v>0</v>
      </c>
      <c r="AE52" s="35">
        <f>IF(MYRANKS_H[[#This Row],[$ACTUAL]]="",MYRANKS_H[[#This Row],[POINTS OVER REPL]]*REMAINING_DOLLAR_VALUE_PER_POINT+1,0)</f>
        <v>1</v>
      </c>
    </row>
    <row r="53" spans="1:31" ht="15" customHeight="1" x14ac:dyDescent="0.25">
      <c r="A53" s="2" t="s">
        <v>15232</v>
      </c>
      <c r="B53" s="14" t="str">
        <f>VLOOKUP(MYRANKS_H[[#This Row],[PLAYERID]],PLAYERIDMAP2[],COLUMN(PLAYERIDMAP2[LASTNAME]),FALSE)</f>
        <v>Seager</v>
      </c>
      <c r="C53" s="14" t="str">
        <f>VLOOKUP(MYRANKS_H[[#This Row],[PLAYERID]],PLAYERIDMAP2[],COLUMN(PLAYERIDMAP2[FIRSTNAME]),FALSE)</f>
        <v>Kyle</v>
      </c>
      <c r="D53" s="14" t="str">
        <f>MYRANKS_H[[#This Row],[FNAME]]&amp;" "&amp;MYRANKS_H[[#This Row],[LNAME]]</f>
        <v>Kyle Seager</v>
      </c>
      <c r="E53" s="14" t="str">
        <f>VLOOKUP(MYRANKS_H[[#This Row],[PLAYERID]],PLAYERIDMAP2[],COLUMN(PLAYERIDMAP2[TEAM]),FALSE)</f>
        <v>SEA</v>
      </c>
      <c r="F53" s="14" t="str">
        <f>VLOOKUP(MYRANKS_H[[#This Row],[PLAYERID]],PLAYERIDMAP2[],COLUMN(PLAYERIDMAP2[POS]),FALSE)</f>
        <v>3B</v>
      </c>
      <c r="G53" s="14">
        <f>IFERROR(VALUE(VLOOKUP(MYRANKS_H[[#This Row],[PLAYERID]],PLAYERIDMAP2[],COLUMN(PLAYERIDMAP2[IDFANGRAPHS]),FALSE)),VLOOKUP(MYRANKS_H[[#This Row],[PLAYERID]],PLAYERIDMAP2[],COLUMN(PLAYERIDMAP2[IDFANGRAPHS]),FALSE))</f>
        <v>9785</v>
      </c>
      <c r="H53" s="56">
        <f>IFERROR(VLOOKUP(MYRANKS_H[[#This Row],[IDFANGRAPHS]],STEAMER_H[],COLUMN(STEAMER_H[PA]),FALSE),0)</f>
        <v>636</v>
      </c>
      <c r="I53" s="56">
        <f>IFERROR(VLOOKUP(MYRANKS_H[[#This Row],[IDFANGRAPHS]],STEAMER_H[],COLUMN(STEAMER_H[AB]),FALSE),0)</f>
        <v>569</v>
      </c>
      <c r="J53" s="56">
        <f>IFERROR(VLOOKUP(MYRANKS_H[[#This Row],[IDFANGRAPHS]],STEAMER_H[],COLUMN(STEAMER_H[H]),FALSE),0)</f>
        <v>151</v>
      </c>
      <c r="K53" s="56">
        <f>IFERROR(VLOOKUP(MYRANKS_H[[#This Row],[IDFANGRAPHS]],STEAMER_H[],COLUMN(STEAMER_H[2B]),FALSE),0)</f>
        <v>32</v>
      </c>
      <c r="L53" s="56">
        <f>IFERROR(VLOOKUP(MYRANKS_H[[#This Row],[IDFANGRAPHS]],STEAMER_H[],COLUMN(STEAMER_H[3B]),FALSE),0)</f>
        <v>1</v>
      </c>
      <c r="M53" s="56">
        <f>IFERROR(VLOOKUP(MYRANKS_H[[#This Row],[IDFANGRAPHS]],STEAMER_H[],COLUMN(STEAMER_H[HR]),FALSE),0)</f>
        <v>22</v>
      </c>
      <c r="N53" s="56">
        <f>IFERROR(VLOOKUP(MYRANKS_H[[#This Row],[IDFANGRAPHS]],STEAMER_H[],COLUMN(STEAMER_H[R]),FALSE),0)</f>
        <v>78</v>
      </c>
      <c r="O53" s="56">
        <f>IFERROR(VLOOKUP(MYRANKS_H[[#This Row],[IDFANGRAPHS]],STEAMER_H[],COLUMN(STEAMER_H[RBI]),FALSE),0)</f>
        <v>80</v>
      </c>
      <c r="P53" s="56">
        <f>IFERROR(VLOOKUP(MYRANKS_H[[#This Row],[IDFANGRAPHS]],STEAMER_H[],COLUMN(STEAMER_H[BB]),FALSE),0)</f>
        <v>53</v>
      </c>
      <c r="Q53" s="56">
        <f>IFERROR(VLOOKUP(MYRANKS_H[[#This Row],[IDFANGRAPHS]],STEAMER_H[],COLUMN(STEAMER_H[HBP]),FALSE),0)</f>
        <v>6</v>
      </c>
      <c r="R53" s="56">
        <f>IFERROR(VLOOKUP(MYRANKS_H[[#This Row],[IDFANGRAPHS]],STEAMER_H[],COLUMN(STEAMER_H[SO]),FALSE),0)</f>
        <v>102</v>
      </c>
      <c r="S53" s="56">
        <f>IFERROR(VLOOKUP(MYRANKS_H[[#This Row],[IDFANGRAPHS]],STEAMER_H[],COLUMN(STEAMER_H[SB]),FALSE),0)</f>
        <v>7</v>
      </c>
      <c r="T53" s="19">
        <f>IFERROR(MYRANKS_H[[#This Row],[H]]/MYRANKS_H[[#This Row],[AB]],0)</f>
        <v>0.26537785588752194</v>
      </c>
      <c r="U53" s="19">
        <f>IFERROR((MYRANKS_H[[#This Row],[H]]+MYRANKS_H[[#This Row],[BB]]+MYRANKS_H[[#This Row],[HBP]])/(MYRANKS_H[[#This Row],[AB]]+MYRANKS_H[[#This Row],[BB]]+MYRANKS_H[[#This Row],[HBP]]),0)</f>
        <v>0.33439490445859871</v>
      </c>
      <c r="V53" s="19">
        <f>IFERROR((MYRANKS_H[[#This Row],[H]]+MYRANKS_H[[#This Row],[2B]]+2*MYRANKS_H[[#This Row],[3B]]+3*MYRANKS_H[[#This Row],[HR]])/MYRANKS_H[[#This Row],[AB]],0)</f>
        <v>0.44112478031634444</v>
      </c>
      <c r="W5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 s="27">
        <f>VLOOKUP(MYRANKS_H[[#This Row],[POS]],REPLACEMENT_LEVEL[],3,FALSE)</f>
        <v>0</v>
      </c>
      <c r="Y53" s="27">
        <f>MYRANKS_H[[#This Row],[PROJ PTS]]-MYRANKS_H[[#This Row],[REPL LEVEL]]</f>
        <v>0</v>
      </c>
      <c r="Z53" s="27">
        <f>RANK(MYRANKS_H[[#This Row],[POINTS OVER REPL]],MYRANKS_H[POINTS OVER REPL])</f>
        <v>1</v>
      </c>
      <c r="AA53" s="29">
        <f>IF(MYRANKS_H[[#This Row],[RANK]]&lt;=TOTAL_HITTERS_DRAFTED,MYRANKS_H[[#This Row],[POINTS OVER REPL]],0)</f>
        <v>0</v>
      </c>
      <c r="AB53" s="35">
        <f>MYRANKS_H[[#This Row],[POINTS OVER REPL]]*DOLLAR_VALUE_PER_POINT+1</f>
        <v>1</v>
      </c>
      <c r="AC53" s="35"/>
      <c r="AD53" s="29">
        <f>IF(AND(MYRANKS_H[[#This Row],[RANK]]&lt;=(TOTAL_HITTERS_DRAFTED-HITTERS_BELOW_REPL_DRAFTED),MYRANKS_H[[#This Row],[$ACTUAL]]=""),MYRANKS_H[[#This Row],[POINTS OVER REPL]],0)</f>
        <v>0</v>
      </c>
      <c r="AE53" s="35">
        <f>IF(MYRANKS_H[[#This Row],[$ACTUAL]]="",MYRANKS_H[[#This Row],[POINTS OVER REPL]]*REMAINING_DOLLAR_VALUE_PER_POINT+1,0)</f>
        <v>1</v>
      </c>
    </row>
    <row r="54" spans="1:31" ht="15" customHeight="1" x14ac:dyDescent="0.25">
      <c r="A54" s="89" t="s">
        <v>15688</v>
      </c>
      <c r="B54" s="90" t="str">
        <f>VLOOKUP(MYRANKS_H[[#This Row],[PLAYERID]],PLAYERIDMAP2[],COLUMN(PLAYERIDMAP2[LASTNAME]),FALSE)</f>
        <v>Vargas</v>
      </c>
      <c r="C54" s="90" t="str">
        <f>VLOOKUP(MYRANKS_H[[#This Row],[PLAYERID]],PLAYERIDMAP2[],COLUMN(PLAYERIDMAP2[FIRSTNAME]),FALSE)</f>
        <v>Kennys</v>
      </c>
      <c r="D54" s="90" t="str">
        <f>MYRANKS_H[[#This Row],[FNAME]]&amp;" "&amp;MYRANKS_H[[#This Row],[LNAME]]</f>
        <v>Kennys Vargas</v>
      </c>
      <c r="E54" s="90" t="str">
        <f>VLOOKUP(MYRANKS_H[[#This Row],[PLAYERID]],PLAYERIDMAP2[],COLUMN(PLAYERIDMAP2[TEAM]),FALSE)</f>
        <v>MIN</v>
      </c>
      <c r="F54" s="90" t="str">
        <f>VLOOKUP(MYRANKS_H[[#This Row],[PLAYERID]],PLAYERIDMAP2[],COLUMN(PLAYERIDMAP2[POS]),FALSE)</f>
        <v>1B</v>
      </c>
      <c r="G54" s="90">
        <f>IFERROR(VALUE(VLOOKUP(MYRANKS_H[[#This Row],[PLAYERID]],PLAYERIDMAP2[],COLUMN(PLAYERIDMAP2[IDFANGRAPHS]),FALSE)),VLOOKUP(MYRANKS_H[[#This Row],[PLAYERID]],PLAYERIDMAP2[],COLUMN(PLAYERIDMAP2[IDFANGRAPHS]),FALSE))</f>
        <v>12101</v>
      </c>
      <c r="H54" s="56">
        <f>IFERROR(VLOOKUP(MYRANKS_H[[#This Row],[IDFANGRAPHS]],STEAMER_H[],COLUMN(STEAMER_H[PA]),FALSE),0)</f>
        <v>293</v>
      </c>
      <c r="I54" s="56">
        <f>IFERROR(VLOOKUP(MYRANKS_H[[#This Row],[IDFANGRAPHS]],STEAMER_H[],COLUMN(STEAMER_H[AB]),FALSE),0)</f>
        <v>264</v>
      </c>
      <c r="J54" s="56">
        <f>IFERROR(VLOOKUP(MYRANKS_H[[#This Row],[IDFANGRAPHS]],STEAMER_H[],COLUMN(STEAMER_H[H]),FALSE),0)</f>
        <v>67</v>
      </c>
      <c r="K54" s="56">
        <f>IFERROR(VLOOKUP(MYRANKS_H[[#This Row],[IDFANGRAPHS]],STEAMER_H[],COLUMN(STEAMER_H[2B]),FALSE),0)</f>
        <v>12</v>
      </c>
      <c r="L54" s="56">
        <f>IFERROR(VLOOKUP(MYRANKS_H[[#This Row],[IDFANGRAPHS]],STEAMER_H[],COLUMN(STEAMER_H[3B]),FALSE),0)</f>
        <v>1</v>
      </c>
      <c r="M54" s="56">
        <f>IFERROR(VLOOKUP(MYRANKS_H[[#This Row],[IDFANGRAPHS]],STEAMER_H[],COLUMN(STEAMER_H[HR]),FALSE),0)</f>
        <v>11</v>
      </c>
      <c r="N54" s="56">
        <f>IFERROR(VLOOKUP(MYRANKS_H[[#This Row],[IDFANGRAPHS]],STEAMER_H[],COLUMN(STEAMER_H[R]),FALSE),0)</f>
        <v>34</v>
      </c>
      <c r="O54" s="56">
        <f>IFERROR(VLOOKUP(MYRANKS_H[[#This Row],[IDFANGRAPHS]],STEAMER_H[],COLUMN(STEAMER_H[RBI]),FALSE),0)</f>
        <v>38</v>
      </c>
      <c r="P54" s="56">
        <f>IFERROR(VLOOKUP(MYRANKS_H[[#This Row],[IDFANGRAPHS]],STEAMER_H[],COLUMN(STEAMER_H[BB]),FALSE),0)</f>
        <v>24</v>
      </c>
      <c r="Q54" s="56">
        <f>IFERROR(VLOOKUP(MYRANKS_H[[#This Row],[IDFANGRAPHS]],STEAMER_H[],COLUMN(STEAMER_H[HBP]),FALSE),0)</f>
        <v>2</v>
      </c>
      <c r="R54" s="56">
        <f>IFERROR(VLOOKUP(MYRANKS_H[[#This Row],[IDFANGRAPHS]],STEAMER_H[],COLUMN(STEAMER_H[SO]),FALSE),0)</f>
        <v>71</v>
      </c>
      <c r="S54" s="56">
        <f>IFERROR(VLOOKUP(MYRANKS_H[[#This Row],[IDFANGRAPHS]],STEAMER_H[],COLUMN(STEAMER_H[SB]),FALSE),0)</f>
        <v>1</v>
      </c>
      <c r="T54" s="87">
        <f>IFERROR(MYRANKS_H[[#This Row],[H]]/MYRANKS_H[[#This Row],[AB]],0)</f>
        <v>0.25378787878787878</v>
      </c>
      <c r="U54" s="87">
        <f>IFERROR((MYRANKS_H[[#This Row],[H]]+MYRANKS_H[[#This Row],[BB]]+MYRANKS_H[[#This Row],[HBP]])/(MYRANKS_H[[#This Row],[AB]]+MYRANKS_H[[#This Row],[BB]]+MYRANKS_H[[#This Row],[HBP]]),0)</f>
        <v>0.32068965517241377</v>
      </c>
      <c r="V54" s="87">
        <f>IFERROR((MYRANKS_H[[#This Row],[H]]+MYRANKS_H[[#This Row],[2B]]+2*MYRANKS_H[[#This Row],[3B]]+3*MYRANKS_H[[#This Row],[HR]])/MYRANKS_H[[#This Row],[AB]],0)</f>
        <v>0.43181818181818182</v>
      </c>
      <c r="W54" s="8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 s="81">
        <f>VLOOKUP(MYRANKS_H[[#This Row],[POS]],REPLACEMENT_LEVEL[],3,FALSE)</f>
        <v>0</v>
      </c>
      <c r="Y54" s="81">
        <f>MYRANKS_H[[#This Row],[PROJ PTS]]-MYRANKS_H[[#This Row],[REPL LEVEL]]</f>
        <v>0</v>
      </c>
      <c r="Z54" s="81">
        <f>RANK(MYRANKS_H[[#This Row],[POINTS OVER REPL]],MYRANKS_H[POINTS OVER REPL])</f>
        <v>1</v>
      </c>
      <c r="AA54" s="81">
        <f>IF(MYRANKS_H[[#This Row],[RANK]]&lt;=TOTAL_HITTERS_DRAFTED,MYRANKS_H[[#This Row],[POINTS OVER REPL]],0)</f>
        <v>0</v>
      </c>
      <c r="AB54" s="83">
        <f>MYRANKS_H[[#This Row],[POINTS OVER REPL]]*DOLLAR_VALUE_PER_POINT+1</f>
        <v>1</v>
      </c>
      <c r="AC54" s="81"/>
      <c r="AD54" s="81">
        <f>IF(AND(MYRANKS_H[[#This Row],[RANK]]&lt;=(TOTAL_HITTERS_DRAFTED-HITTERS_BELOW_REPL_DRAFTED),MYRANKS_H[[#This Row],[$ACTUAL]]=""),MYRANKS_H[[#This Row],[POINTS OVER REPL]],0)</f>
        <v>0</v>
      </c>
      <c r="AE54" s="88">
        <f>IF(MYRANKS_H[[#This Row],[$ACTUAL]]="",MYRANKS_H[[#This Row],[POINTS OVER REPL]]*REMAINING_DOLLAR_VALUE_PER_POINT+1,0)</f>
        <v>1</v>
      </c>
    </row>
    <row r="55" spans="1:31" ht="15" customHeight="1" x14ac:dyDescent="0.25">
      <c r="A55" s="2" t="s">
        <v>11026</v>
      </c>
      <c r="B55" s="14" t="str">
        <f>VLOOKUP(MYRANKS_H[[#This Row],[PLAYERID]],PLAYERIDMAP2[],COLUMN(PLAYERIDMAP2[LASTNAME]),FALSE)</f>
        <v>Adams</v>
      </c>
      <c r="C55" s="14" t="str">
        <f>VLOOKUP(MYRANKS_H[[#This Row],[PLAYERID]],PLAYERIDMAP2[],COLUMN(PLAYERIDMAP2[FIRSTNAME]),FALSE)</f>
        <v>Matt</v>
      </c>
      <c r="D55" s="14" t="str">
        <f>MYRANKS_H[[#This Row],[FNAME]]&amp;" "&amp;MYRANKS_H[[#This Row],[LNAME]]</f>
        <v>Matt Adams</v>
      </c>
      <c r="E55" s="14" t="str">
        <f>VLOOKUP(MYRANKS_H[[#This Row],[PLAYERID]],PLAYERIDMAP2[],COLUMN(PLAYERIDMAP2[TEAM]),FALSE)</f>
        <v>STL</v>
      </c>
      <c r="F55" s="14" t="str">
        <f>VLOOKUP(MYRANKS_H[[#This Row],[PLAYERID]],PLAYERIDMAP2[],COLUMN(PLAYERIDMAP2[POS]),FALSE)</f>
        <v>1B</v>
      </c>
      <c r="G55" s="14">
        <f>IFERROR(VALUE(VLOOKUP(MYRANKS_H[[#This Row],[PLAYERID]],PLAYERIDMAP2[],COLUMN(PLAYERIDMAP2[IDFANGRAPHS]),FALSE)),VLOOKUP(MYRANKS_H[[#This Row],[PLAYERID]],PLAYERIDMAP2[],COLUMN(PLAYERIDMAP2[IDFANGRAPHS]),FALSE))</f>
        <v>9393</v>
      </c>
      <c r="H55" s="56">
        <f>IFERROR(VLOOKUP(MYRANKS_H[[#This Row],[IDFANGRAPHS]],STEAMER_H[],COLUMN(STEAMER_H[PA]),FALSE),0)</f>
        <v>548</v>
      </c>
      <c r="I55" s="56">
        <f>IFERROR(VLOOKUP(MYRANKS_H[[#This Row],[IDFANGRAPHS]],STEAMER_H[],COLUMN(STEAMER_H[AB]),FALSE),0)</f>
        <v>507</v>
      </c>
      <c r="J55" s="56">
        <f>IFERROR(VLOOKUP(MYRANKS_H[[#This Row],[IDFANGRAPHS]],STEAMER_H[],COLUMN(STEAMER_H[H]),FALSE),0)</f>
        <v>137</v>
      </c>
      <c r="K55" s="56">
        <f>IFERROR(VLOOKUP(MYRANKS_H[[#This Row],[IDFANGRAPHS]],STEAMER_H[],COLUMN(STEAMER_H[2B]),FALSE),0)</f>
        <v>27</v>
      </c>
      <c r="L55" s="56">
        <f>IFERROR(VLOOKUP(MYRANKS_H[[#This Row],[IDFANGRAPHS]],STEAMER_H[],COLUMN(STEAMER_H[3B]),FALSE),0)</f>
        <v>2</v>
      </c>
      <c r="M55" s="56">
        <f>IFERROR(VLOOKUP(MYRANKS_H[[#This Row],[IDFANGRAPHS]],STEAMER_H[],COLUMN(STEAMER_H[HR]),FALSE),0)</f>
        <v>21</v>
      </c>
      <c r="N55" s="56">
        <f>IFERROR(VLOOKUP(MYRANKS_H[[#This Row],[IDFANGRAPHS]],STEAMER_H[],COLUMN(STEAMER_H[R]),FALSE),0)</f>
        <v>63</v>
      </c>
      <c r="O55" s="56">
        <f>IFERROR(VLOOKUP(MYRANKS_H[[#This Row],[IDFANGRAPHS]],STEAMER_H[],COLUMN(STEAMER_H[RBI]),FALSE),0)</f>
        <v>76</v>
      </c>
      <c r="P55" s="56">
        <f>IFERROR(VLOOKUP(MYRANKS_H[[#This Row],[IDFANGRAPHS]],STEAMER_H[],COLUMN(STEAMER_H[BB]),FALSE),0)</f>
        <v>33</v>
      </c>
      <c r="Q55" s="56">
        <f>IFERROR(VLOOKUP(MYRANKS_H[[#This Row],[IDFANGRAPHS]],STEAMER_H[],COLUMN(STEAMER_H[HBP]),FALSE),0)</f>
        <v>3</v>
      </c>
      <c r="R55" s="56">
        <f>IFERROR(VLOOKUP(MYRANKS_H[[#This Row],[IDFANGRAPHS]],STEAMER_H[],COLUMN(STEAMER_H[SO]),FALSE),0)</f>
        <v>116</v>
      </c>
      <c r="S55" s="56">
        <f>IFERROR(VLOOKUP(MYRANKS_H[[#This Row],[IDFANGRAPHS]],STEAMER_H[],COLUMN(STEAMER_H[SB]),FALSE),0)</f>
        <v>3</v>
      </c>
      <c r="T55" s="19">
        <f>IFERROR(MYRANKS_H[[#This Row],[H]]/MYRANKS_H[[#This Row],[AB]],0)</f>
        <v>0.27021696252465482</v>
      </c>
      <c r="U55" s="19">
        <f>IFERROR((MYRANKS_H[[#This Row],[H]]+MYRANKS_H[[#This Row],[BB]]+MYRANKS_H[[#This Row],[HBP]])/(MYRANKS_H[[#This Row],[AB]]+MYRANKS_H[[#This Row],[BB]]+MYRANKS_H[[#This Row],[HBP]]),0)</f>
        <v>0.31860036832412525</v>
      </c>
      <c r="V55" s="19">
        <f>IFERROR((MYRANKS_H[[#This Row],[H]]+MYRANKS_H[[#This Row],[2B]]+2*MYRANKS_H[[#This Row],[3B]]+3*MYRANKS_H[[#This Row],[HR]])/MYRANKS_H[[#This Row],[AB]],0)</f>
        <v>0.45562130177514792</v>
      </c>
      <c r="W5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 s="27">
        <f>VLOOKUP(MYRANKS_H[[#This Row],[POS]],REPLACEMENT_LEVEL[],3,FALSE)</f>
        <v>0</v>
      </c>
      <c r="Y55" s="27">
        <f>MYRANKS_H[[#This Row],[PROJ PTS]]-MYRANKS_H[[#This Row],[REPL LEVEL]]</f>
        <v>0</v>
      </c>
      <c r="Z55" s="27">
        <f>RANK(MYRANKS_H[[#This Row],[POINTS OVER REPL]],MYRANKS_H[POINTS OVER REPL])</f>
        <v>1</v>
      </c>
      <c r="AA55" s="29">
        <f>IF(MYRANKS_H[[#This Row],[RANK]]&lt;=TOTAL_HITTERS_DRAFTED,MYRANKS_H[[#This Row],[POINTS OVER REPL]],0)</f>
        <v>0</v>
      </c>
      <c r="AB55" s="35">
        <f>MYRANKS_H[[#This Row],[POINTS OVER REPL]]*DOLLAR_VALUE_PER_POINT+1</f>
        <v>1</v>
      </c>
      <c r="AC55" s="35"/>
      <c r="AD55" s="29">
        <f>IF(AND(MYRANKS_H[[#This Row],[RANK]]&lt;=(TOTAL_HITTERS_DRAFTED-HITTERS_BELOW_REPL_DRAFTED),MYRANKS_H[[#This Row],[$ACTUAL]]=""),MYRANKS_H[[#This Row],[POINTS OVER REPL]],0)</f>
        <v>0</v>
      </c>
      <c r="AE55" s="35">
        <f>IF(MYRANKS_H[[#This Row],[$ACTUAL]]="",MYRANKS_H[[#This Row],[POINTS OVER REPL]]*REMAINING_DOLLAR_VALUE_PER_POINT+1,0)</f>
        <v>1</v>
      </c>
    </row>
    <row r="56" spans="1:31" ht="15" customHeight="1" x14ac:dyDescent="0.25">
      <c r="A56" s="2" t="s">
        <v>11353</v>
      </c>
      <c r="B56" s="14" t="str">
        <f>VLOOKUP(MYRANKS_H[[#This Row],[PLAYERID]],PLAYERIDMAP2[],COLUMN(PLAYERIDMAP2[LASTNAME]),FALSE)</f>
        <v>Belt</v>
      </c>
      <c r="C56" s="14" t="str">
        <f>VLOOKUP(MYRANKS_H[[#This Row],[PLAYERID]],PLAYERIDMAP2[],COLUMN(PLAYERIDMAP2[FIRSTNAME]),FALSE)</f>
        <v>Brandon</v>
      </c>
      <c r="D56" s="14" t="str">
        <f>MYRANKS_H[[#This Row],[FNAME]]&amp;" "&amp;MYRANKS_H[[#This Row],[LNAME]]</f>
        <v>Brandon Belt</v>
      </c>
      <c r="E56" s="14" t="str">
        <f>VLOOKUP(MYRANKS_H[[#This Row],[PLAYERID]],PLAYERIDMAP2[],COLUMN(PLAYERIDMAP2[TEAM]),FALSE)</f>
        <v>SF</v>
      </c>
      <c r="F56" s="14" t="str">
        <f>VLOOKUP(MYRANKS_H[[#This Row],[PLAYERID]],PLAYERIDMAP2[],COLUMN(PLAYERIDMAP2[POS]),FALSE)</f>
        <v>1B</v>
      </c>
      <c r="G56" s="14">
        <f>IFERROR(VALUE(VLOOKUP(MYRANKS_H[[#This Row],[PLAYERID]],PLAYERIDMAP2[],COLUMN(PLAYERIDMAP2[IDFANGRAPHS]),FALSE)),VLOOKUP(MYRANKS_H[[#This Row],[PLAYERID]],PLAYERIDMAP2[],COLUMN(PLAYERIDMAP2[IDFANGRAPHS]),FALSE))</f>
        <v>10264</v>
      </c>
      <c r="H56" s="56">
        <f>IFERROR(VLOOKUP(MYRANKS_H[[#This Row],[IDFANGRAPHS]],STEAMER_H[],COLUMN(STEAMER_H[PA]),FALSE),0)</f>
        <v>577</v>
      </c>
      <c r="I56" s="56">
        <f>IFERROR(VLOOKUP(MYRANKS_H[[#This Row],[IDFANGRAPHS]],STEAMER_H[],COLUMN(STEAMER_H[AB]),FALSE),0)</f>
        <v>511</v>
      </c>
      <c r="J56" s="56">
        <f>IFERROR(VLOOKUP(MYRANKS_H[[#This Row],[IDFANGRAPHS]],STEAMER_H[],COLUMN(STEAMER_H[H]),FALSE),0)</f>
        <v>136</v>
      </c>
      <c r="K56" s="56">
        <f>IFERROR(VLOOKUP(MYRANKS_H[[#This Row],[IDFANGRAPHS]],STEAMER_H[],COLUMN(STEAMER_H[2B]),FALSE),0)</f>
        <v>30</v>
      </c>
      <c r="L56" s="56">
        <f>IFERROR(VLOOKUP(MYRANKS_H[[#This Row],[IDFANGRAPHS]],STEAMER_H[],COLUMN(STEAMER_H[3B]),FALSE),0)</f>
        <v>3</v>
      </c>
      <c r="M56" s="56">
        <f>IFERROR(VLOOKUP(MYRANKS_H[[#This Row],[IDFANGRAPHS]],STEAMER_H[],COLUMN(STEAMER_H[HR]),FALSE),0)</f>
        <v>19</v>
      </c>
      <c r="N56" s="56">
        <f>IFERROR(VLOOKUP(MYRANKS_H[[#This Row],[IDFANGRAPHS]],STEAMER_H[],COLUMN(STEAMER_H[R]),FALSE),0)</f>
        <v>66</v>
      </c>
      <c r="O56" s="56">
        <f>IFERROR(VLOOKUP(MYRANKS_H[[#This Row],[IDFANGRAPHS]],STEAMER_H[],COLUMN(STEAMER_H[RBI]),FALSE),0)</f>
        <v>72</v>
      </c>
      <c r="P56" s="56">
        <f>IFERROR(VLOOKUP(MYRANKS_H[[#This Row],[IDFANGRAPHS]],STEAMER_H[],COLUMN(STEAMER_H[BB]),FALSE),0)</f>
        <v>55</v>
      </c>
      <c r="Q56" s="56">
        <f>IFERROR(VLOOKUP(MYRANKS_H[[#This Row],[IDFANGRAPHS]],STEAMER_H[],COLUMN(STEAMER_H[HBP]),FALSE),0)</f>
        <v>5</v>
      </c>
      <c r="R56" s="56">
        <f>IFERROR(VLOOKUP(MYRANKS_H[[#This Row],[IDFANGRAPHS]],STEAMER_H[],COLUMN(STEAMER_H[SO]),FALSE),0)</f>
        <v>145</v>
      </c>
      <c r="S56" s="56">
        <f>IFERROR(VLOOKUP(MYRANKS_H[[#This Row],[IDFANGRAPHS]],STEAMER_H[],COLUMN(STEAMER_H[SB]),FALSE),0)</f>
        <v>8</v>
      </c>
      <c r="T56" s="19">
        <f>IFERROR(MYRANKS_H[[#This Row],[H]]/MYRANKS_H[[#This Row],[AB]],0)</f>
        <v>0.26614481409001955</v>
      </c>
      <c r="U56" s="19">
        <f>IFERROR((MYRANKS_H[[#This Row],[H]]+MYRANKS_H[[#This Row],[BB]]+MYRANKS_H[[#This Row],[HBP]])/(MYRANKS_H[[#This Row],[AB]]+MYRANKS_H[[#This Row],[BB]]+MYRANKS_H[[#This Row],[HBP]]),0)</f>
        <v>0.34325744308231171</v>
      </c>
      <c r="V56" s="19">
        <f>IFERROR((MYRANKS_H[[#This Row],[H]]+MYRANKS_H[[#This Row],[2B]]+2*MYRANKS_H[[#This Row],[3B]]+3*MYRANKS_H[[#This Row],[HR]])/MYRANKS_H[[#This Row],[AB]],0)</f>
        <v>0.44814090019569469</v>
      </c>
      <c r="W5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 s="27">
        <f>VLOOKUP(MYRANKS_H[[#This Row],[POS]],REPLACEMENT_LEVEL[],3,FALSE)</f>
        <v>0</v>
      </c>
      <c r="Y56" s="27">
        <f>MYRANKS_H[[#This Row],[PROJ PTS]]-MYRANKS_H[[#This Row],[REPL LEVEL]]</f>
        <v>0</v>
      </c>
      <c r="Z56" s="27">
        <f>RANK(MYRANKS_H[[#This Row],[POINTS OVER REPL]],MYRANKS_H[POINTS OVER REPL])</f>
        <v>1</v>
      </c>
      <c r="AA56" s="29">
        <f>IF(MYRANKS_H[[#This Row],[RANK]]&lt;=TOTAL_HITTERS_DRAFTED,MYRANKS_H[[#This Row],[POINTS OVER REPL]],0)</f>
        <v>0</v>
      </c>
      <c r="AB56" s="35">
        <f>MYRANKS_H[[#This Row],[POINTS OVER REPL]]*DOLLAR_VALUE_PER_POINT+1</f>
        <v>1</v>
      </c>
      <c r="AC56" s="35"/>
      <c r="AD56" s="29">
        <f>IF(AND(MYRANKS_H[[#This Row],[RANK]]&lt;=(TOTAL_HITTERS_DRAFTED-HITTERS_BELOW_REPL_DRAFTED),MYRANKS_H[[#This Row],[$ACTUAL]]=""),MYRANKS_H[[#This Row],[POINTS OVER REPL]],0)</f>
        <v>0</v>
      </c>
      <c r="AE56" s="35">
        <f>IF(MYRANKS_H[[#This Row],[$ACTUAL]]="",MYRANKS_H[[#This Row],[POINTS OVER REPL]]*REMAINING_DOLLAR_VALUE_PER_POINT+1,0)</f>
        <v>1</v>
      </c>
    </row>
    <row r="57" spans="1:31" ht="15" customHeight="1" x14ac:dyDescent="0.25">
      <c r="A57" s="2" t="s">
        <v>11651</v>
      </c>
      <c r="B57" s="14" t="str">
        <f>VLOOKUP(MYRANKS_H[[#This Row],[PLAYERID]],PLAYERIDMAP2[],COLUMN(PLAYERIDMAP2[LASTNAME]),FALSE)</f>
        <v>Calhoun</v>
      </c>
      <c r="C57" s="14" t="str">
        <f>VLOOKUP(MYRANKS_H[[#This Row],[PLAYERID]],PLAYERIDMAP2[],COLUMN(PLAYERIDMAP2[FIRSTNAME]),FALSE)</f>
        <v>Kole</v>
      </c>
      <c r="D57" s="14" t="str">
        <f>MYRANKS_H[[#This Row],[FNAME]]&amp;" "&amp;MYRANKS_H[[#This Row],[LNAME]]</f>
        <v>Kole Calhoun</v>
      </c>
      <c r="E57" s="14" t="str">
        <f>VLOOKUP(MYRANKS_H[[#This Row],[PLAYERID]],PLAYERIDMAP2[],COLUMN(PLAYERIDMAP2[TEAM]),FALSE)</f>
        <v>LAA</v>
      </c>
      <c r="F57" s="14" t="str">
        <f>VLOOKUP(MYRANKS_H[[#This Row],[PLAYERID]],PLAYERIDMAP2[],COLUMN(PLAYERIDMAP2[POS]),FALSE)</f>
        <v>OF</v>
      </c>
      <c r="G57" s="14">
        <f>IFERROR(VALUE(VLOOKUP(MYRANKS_H[[#This Row],[PLAYERID]],PLAYERIDMAP2[],COLUMN(PLAYERIDMAP2[IDFANGRAPHS]),FALSE)),VLOOKUP(MYRANKS_H[[#This Row],[PLAYERID]],PLAYERIDMAP2[],COLUMN(PLAYERIDMAP2[IDFANGRAPHS]),FALSE))</f>
        <v>11200</v>
      </c>
      <c r="H57" s="56">
        <f>IFERROR(VLOOKUP(MYRANKS_H[[#This Row],[IDFANGRAPHS]],STEAMER_H[],COLUMN(STEAMER_H[PA]),FALSE),0)</f>
        <v>640</v>
      </c>
      <c r="I57" s="56">
        <f>IFERROR(VLOOKUP(MYRANKS_H[[#This Row],[IDFANGRAPHS]],STEAMER_H[],COLUMN(STEAMER_H[AB]),FALSE),0)</f>
        <v>581</v>
      </c>
      <c r="J57" s="56">
        <f>IFERROR(VLOOKUP(MYRANKS_H[[#This Row],[IDFANGRAPHS]],STEAMER_H[],COLUMN(STEAMER_H[H]),FALSE),0)</f>
        <v>150</v>
      </c>
      <c r="K57" s="56">
        <f>IFERROR(VLOOKUP(MYRANKS_H[[#This Row],[IDFANGRAPHS]],STEAMER_H[],COLUMN(STEAMER_H[2B]),FALSE),0)</f>
        <v>28</v>
      </c>
      <c r="L57" s="56">
        <f>IFERROR(VLOOKUP(MYRANKS_H[[#This Row],[IDFANGRAPHS]],STEAMER_H[],COLUMN(STEAMER_H[3B]),FALSE),0)</f>
        <v>3</v>
      </c>
      <c r="M57" s="56">
        <f>IFERROR(VLOOKUP(MYRANKS_H[[#This Row],[IDFANGRAPHS]],STEAMER_H[],COLUMN(STEAMER_H[HR]),FALSE),0)</f>
        <v>21</v>
      </c>
      <c r="N57" s="56">
        <f>IFERROR(VLOOKUP(MYRANKS_H[[#This Row],[IDFANGRAPHS]],STEAMER_H[],COLUMN(STEAMER_H[R]),FALSE),0)</f>
        <v>79</v>
      </c>
      <c r="O57" s="56">
        <f>IFERROR(VLOOKUP(MYRANKS_H[[#This Row],[IDFANGRAPHS]],STEAMER_H[],COLUMN(STEAMER_H[RBI]),FALSE),0)</f>
        <v>72</v>
      </c>
      <c r="P57" s="56">
        <f>IFERROR(VLOOKUP(MYRANKS_H[[#This Row],[IDFANGRAPHS]],STEAMER_H[],COLUMN(STEAMER_H[BB]),FALSE),0)</f>
        <v>46</v>
      </c>
      <c r="Q57" s="56">
        <f>IFERROR(VLOOKUP(MYRANKS_H[[#This Row],[IDFANGRAPHS]],STEAMER_H[],COLUMN(STEAMER_H[HBP]),FALSE),0)</f>
        <v>4</v>
      </c>
      <c r="R57" s="56">
        <f>IFERROR(VLOOKUP(MYRANKS_H[[#This Row],[IDFANGRAPHS]],STEAMER_H[],COLUMN(STEAMER_H[SO]),FALSE),0)</f>
        <v>137</v>
      </c>
      <c r="S57" s="56">
        <f>IFERROR(VLOOKUP(MYRANKS_H[[#This Row],[IDFANGRAPHS]],STEAMER_H[],COLUMN(STEAMER_H[SB]),FALSE),0)</f>
        <v>5</v>
      </c>
      <c r="T57" s="19">
        <f>IFERROR(MYRANKS_H[[#This Row],[H]]/MYRANKS_H[[#This Row],[AB]],0)</f>
        <v>0.25817555938037867</v>
      </c>
      <c r="U57" s="19">
        <f>IFERROR((MYRANKS_H[[#This Row],[H]]+MYRANKS_H[[#This Row],[BB]]+MYRANKS_H[[#This Row],[HBP]])/(MYRANKS_H[[#This Row],[AB]]+MYRANKS_H[[#This Row],[BB]]+MYRANKS_H[[#This Row],[HBP]]),0)</f>
        <v>0.31695721077654515</v>
      </c>
      <c r="V57" s="19">
        <f>IFERROR((MYRANKS_H[[#This Row],[H]]+MYRANKS_H[[#This Row],[2B]]+2*MYRANKS_H[[#This Row],[3B]]+3*MYRANKS_H[[#This Row],[HR]])/MYRANKS_H[[#This Row],[AB]],0)</f>
        <v>0.42512908777969016</v>
      </c>
      <c r="W5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 s="27">
        <f>VLOOKUP(MYRANKS_H[[#This Row],[POS]],REPLACEMENT_LEVEL[],3,FALSE)</f>
        <v>0</v>
      </c>
      <c r="Y57" s="27">
        <f>MYRANKS_H[[#This Row],[PROJ PTS]]-MYRANKS_H[[#This Row],[REPL LEVEL]]</f>
        <v>0</v>
      </c>
      <c r="Z57" s="27">
        <f>RANK(MYRANKS_H[[#This Row],[POINTS OVER REPL]],MYRANKS_H[POINTS OVER REPL])</f>
        <v>1</v>
      </c>
      <c r="AA57" s="29">
        <f>IF(MYRANKS_H[[#This Row],[RANK]]&lt;=TOTAL_HITTERS_DRAFTED,MYRANKS_H[[#This Row],[POINTS OVER REPL]],0)</f>
        <v>0</v>
      </c>
      <c r="AB57" s="35">
        <f>MYRANKS_H[[#This Row],[POINTS OVER REPL]]*DOLLAR_VALUE_PER_POINT+1</f>
        <v>1</v>
      </c>
      <c r="AC57" s="35"/>
      <c r="AD57" s="29">
        <f>IF(AND(MYRANKS_H[[#This Row],[RANK]]&lt;=(TOTAL_HITTERS_DRAFTED-HITTERS_BELOW_REPL_DRAFTED),MYRANKS_H[[#This Row],[$ACTUAL]]=""),MYRANKS_H[[#This Row],[POINTS OVER REPL]],0)</f>
        <v>0</v>
      </c>
      <c r="AE57" s="35">
        <f>IF(MYRANKS_H[[#This Row],[$ACTUAL]]="",MYRANKS_H[[#This Row],[POINTS OVER REPL]]*REMAINING_DOLLAR_VALUE_PER_POINT+1,0)</f>
        <v>1</v>
      </c>
    </row>
    <row r="58" spans="1:31" ht="15" customHeight="1" x14ac:dyDescent="0.25">
      <c r="A58" s="2" t="s">
        <v>13423</v>
      </c>
      <c r="B58" s="14" t="str">
        <f>VLOOKUP(MYRANKS_H[[#This Row],[PLAYERID]],PLAYERIDMAP2[],COLUMN(PLAYERIDMAP2[LASTNAME]),FALSE)</f>
        <v>Kemp</v>
      </c>
      <c r="C58" s="14" t="str">
        <f>VLOOKUP(MYRANKS_H[[#This Row],[PLAYERID]],PLAYERIDMAP2[],COLUMN(PLAYERIDMAP2[FIRSTNAME]),FALSE)</f>
        <v>Matt</v>
      </c>
      <c r="D58" s="14" t="str">
        <f>MYRANKS_H[[#This Row],[FNAME]]&amp;" "&amp;MYRANKS_H[[#This Row],[LNAME]]</f>
        <v>Matt Kemp</v>
      </c>
      <c r="E58" s="14" t="str">
        <f>VLOOKUP(MYRANKS_H[[#This Row],[PLAYERID]],PLAYERIDMAP2[],COLUMN(PLAYERIDMAP2[TEAM]),FALSE)</f>
        <v>SD</v>
      </c>
      <c r="F58" s="14" t="str">
        <f>VLOOKUP(MYRANKS_H[[#This Row],[PLAYERID]],PLAYERIDMAP2[],COLUMN(PLAYERIDMAP2[POS]),FALSE)</f>
        <v>OF</v>
      </c>
      <c r="G58" s="14">
        <f>IFERROR(VALUE(VLOOKUP(MYRANKS_H[[#This Row],[PLAYERID]],PLAYERIDMAP2[],COLUMN(PLAYERIDMAP2[IDFANGRAPHS]),FALSE)),VLOOKUP(MYRANKS_H[[#This Row],[PLAYERID]],PLAYERIDMAP2[],COLUMN(PLAYERIDMAP2[IDFANGRAPHS]),FALSE))</f>
        <v>5631</v>
      </c>
      <c r="H58" s="56">
        <f>IFERROR(VLOOKUP(MYRANKS_H[[#This Row],[IDFANGRAPHS]],STEAMER_H[],COLUMN(STEAMER_H[PA]),FALSE),0)</f>
        <v>578</v>
      </c>
      <c r="I58" s="56">
        <f>IFERROR(VLOOKUP(MYRANKS_H[[#This Row],[IDFANGRAPHS]],STEAMER_H[],COLUMN(STEAMER_H[AB]),FALSE),0)</f>
        <v>526</v>
      </c>
      <c r="J58" s="56">
        <f>IFERROR(VLOOKUP(MYRANKS_H[[#This Row],[IDFANGRAPHS]],STEAMER_H[],COLUMN(STEAMER_H[H]),FALSE),0)</f>
        <v>141</v>
      </c>
      <c r="K58" s="56">
        <f>IFERROR(VLOOKUP(MYRANKS_H[[#This Row],[IDFANGRAPHS]],STEAMER_H[],COLUMN(STEAMER_H[2B]),FALSE),0)</f>
        <v>28</v>
      </c>
      <c r="L58" s="56">
        <f>IFERROR(VLOOKUP(MYRANKS_H[[#This Row],[IDFANGRAPHS]],STEAMER_H[],COLUMN(STEAMER_H[3B]),FALSE),0)</f>
        <v>3</v>
      </c>
      <c r="M58" s="56">
        <f>IFERROR(VLOOKUP(MYRANKS_H[[#This Row],[IDFANGRAPHS]],STEAMER_H[],COLUMN(STEAMER_H[HR]),FALSE),0)</f>
        <v>21</v>
      </c>
      <c r="N58" s="56">
        <f>IFERROR(VLOOKUP(MYRANKS_H[[#This Row],[IDFANGRAPHS]],STEAMER_H[],COLUMN(STEAMER_H[R]),FALSE),0)</f>
        <v>65</v>
      </c>
      <c r="O58" s="56">
        <f>IFERROR(VLOOKUP(MYRANKS_H[[#This Row],[IDFANGRAPHS]],STEAMER_H[],COLUMN(STEAMER_H[RBI]),FALSE),0)</f>
        <v>73</v>
      </c>
      <c r="P58" s="56">
        <f>IFERROR(VLOOKUP(MYRANKS_H[[#This Row],[IDFANGRAPHS]],STEAMER_H[],COLUMN(STEAMER_H[BB]),FALSE),0)</f>
        <v>43</v>
      </c>
      <c r="Q58" s="56">
        <f>IFERROR(VLOOKUP(MYRANKS_H[[#This Row],[IDFANGRAPHS]],STEAMER_H[],COLUMN(STEAMER_H[HBP]),FALSE),0)</f>
        <v>3</v>
      </c>
      <c r="R58" s="56">
        <f>IFERROR(VLOOKUP(MYRANKS_H[[#This Row],[IDFANGRAPHS]],STEAMER_H[],COLUMN(STEAMER_H[SO]),FALSE),0)</f>
        <v>138</v>
      </c>
      <c r="S58" s="56">
        <f>IFERROR(VLOOKUP(MYRANKS_H[[#This Row],[IDFANGRAPHS]],STEAMER_H[],COLUMN(STEAMER_H[SB]),FALSE),0)</f>
        <v>8</v>
      </c>
      <c r="T58" s="19">
        <f>IFERROR(MYRANKS_H[[#This Row],[H]]/MYRANKS_H[[#This Row],[AB]],0)</f>
        <v>0.26806083650190116</v>
      </c>
      <c r="U58" s="19">
        <f>IFERROR((MYRANKS_H[[#This Row],[H]]+MYRANKS_H[[#This Row],[BB]]+MYRANKS_H[[#This Row],[HBP]])/(MYRANKS_H[[#This Row],[AB]]+MYRANKS_H[[#This Row],[BB]]+MYRANKS_H[[#This Row],[HBP]]),0)</f>
        <v>0.32692307692307693</v>
      </c>
      <c r="V58" s="19">
        <f>IFERROR((MYRANKS_H[[#This Row],[H]]+MYRANKS_H[[#This Row],[2B]]+2*MYRANKS_H[[#This Row],[3B]]+3*MYRANKS_H[[#This Row],[HR]])/MYRANKS_H[[#This Row],[AB]],0)</f>
        <v>0.45247148288973382</v>
      </c>
      <c r="W5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 s="27">
        <f>VLOOKUP(MYRANKS_H[[#This Row],[POS]],REPLACEMENT_LEVEL[],3,FALSE)</f>
        <v>0</v>
      </c>
      <c r="Y58" s="27">
        <f>MYRANKS_H[[#This Row],[PROJ PTS]]-MYRANKS_H[[#This Row],[REPL LEVEL]]</f>
        <v>0</v>
      </c>
      <c r="Z58" s="27">
        <f>RANK(MYRANKS_H[[#This Row],[POINTS OVER REPL]],MYRANKS_H[POINTS OVER REPL])</f>
        <v>1</v>
      </c>
      <c r="AA58" s="29">
        <f>IF(MYRANKS_H[[#This Row],[RANK]]&lt;=TOTAL_HITTERS_DRAFTED,MYRANKS_H[[#This Row],[POINTS OVER REPL]],0)</f>
        <v>0</v>
      </c>
      <c r="AB58" s="35">
        <f>MYRANKS_H[[#This Row],[POINTS OVER REPL]]*DOLLAR_VALUE_PER_POINT+1</f>
        <v>1</v>
      </c>
      <c r="AC58" s="35"/>
      <c r="AD58" s="29">
        <f>IF(AND(MYRANKS_H[[#This Row],[RANK]]&lt;=(TOTAL_HITTERS_DRAFTED-HITTERS_BELOW_REPL_DRAFTED),MYRANKS_H[[#This Row],[$ACTUAL]]=""),MYRANKS_H[[#This Row],[POINTS OVER REPL]],0)</f>
        <v>0</v>
      </c>
      <c r="AE58" s="35">
        <f>IF(MYRANKS_H[[#This Row],[$ACTUAL]]="",MYRANKS_H[[#This Row],[POINTS OVER REPL]]*REMAINING_DOLLAR_VALUE_PER_POINT+1,0)</f>
        <v>1</v>
      </c>
    </row>
    <row r="59" spans="1:31" ht="15" customHeight="1" x14ac:dyDescent="0.25">
      <c r="A59" s="7" t="s">
        <v>13662</v>
      </c>
      <c r="B59" s="14" t="str">
        <f>VLOOKUP(MYRANKS_H[[#This Row],[PLAYERID]],PLAYERIDMAP2[],COLUMN(PLAYERIDMAP2[LASTNAME]),FALSE)</f>
        <v>Lind</v>
      </c>
      <c r="C59" s="14" t="str">
        <f>VLOOKUP(MYRANKS_H[[#This Row],[PLAYERID]],PLAYERIDMAP2[],COLUMN(PLAYERIDMAP2[FIRSTNAME]),FALSE)</f>
        <v>Adam</v>
      </c>
      <c r="D59" s="14" t="str">
        <f>MYRANKS_H[[#This Row],[FNAME]]&amp;" "&amp;MYRANKS_H[[#This Row],[LNAME]]</f>
        <v>Adam Lind</v>
      </c>
      <c r="E59" s="14" t="str">
        <f>VLOOKUP(MYRANKS_H[[#This Row],[PLAYERID]],PLAYERIDMAP2[],COLUMN(PLAYERIDMAP2[TEAM]),FALSE)</f>
        <v>SEA</v>
      </c>
      <c r="F59" s="14" t="str">
        <f>VLOOKUP(MYRANKS_H[[#This Row],[PLAYERID]],PLAYERIDMAP2[],COLUMN(PLAYERIDMAP2[POS]),FALSE)</f>
        <v>1B</v>
      </c>
      <c r="G59" s="14">
        <f>IFERROR(VALUE(VLOOKUP(MYRANKS_H[[#This Row],[PLAYERID]],PLAYERIDMAP2[],COLUMN(PLAYERIDMAP2[IDFANGRAPHS]),FALSE)),VLOOKUP(MYRANKS_H[[#This Row],[PLAYERID]],PLAYERIDMAP2[],COLUMN(PLAYERIDMAP2[IDFANGRAPHS]),FALSE))</f>
        <v>8027</v>
      </c>
      <c r="H59" s="56">
        <f>IFERROR(VLOOKUP(MYRANKS_H[[#This Row],[IDFANGRAPHS]],STEAMER_H[],COLUMN(STEAMER_H[PA]),FALSE),0)</f>
        <v>537</v>
      </c>
      <c r="I59" s="56">
        <f>IFERROR(VLOOKUP(MYRANKS_H[[#This Row],[IDFANGRAPHS]],STEAMER_H[],COLUMN(STEAMER_H[AB]),FALSE),0)</f>
        <v>476</v>
      </c>
      <c r="J59" s="56">
        <f>IFERROR(VLOOKUP(MYRANKS_H[[#This Row],[IDFANGRAPHS]],STEAMER_H[],COLUMN(STEAMER_H[H]),FALSE),0)</f>
        <v>128</v>
      </c>
      <c r="K59" s="56">
        <f>IFERROR(VLOOKUP(MYRANKS_H[[#This Row],[IDFANGRAPHS]],STEAMER_H[],COLUMN(STEAMER_H[2B]),FALSE),0)</f>
        <v>25</v>
      </c>
      <c r="L59" s="56">
        <f>IFERROR(VLOOKUP(MYRANKS_H[[#This Row],[IDFANGRAPHS]],STEAMER_H[],COLUMN(STEAMER_H[3B]),FALSE),0)</f>
        <v>1</v>
      </c>
      <c r="M59" s="56">
        <f>IFERROR(VLOOKUP(MYRANKS_H[[#This Row],[IDFANGRAPHS]],STEAMER_H[],COLUMN(STEAMER_H[HR]),FALSE),0)</f>
        <v>17</v>
      </c>
      <c r="N59" s="56">
        <f>IFERROR(VLOOKUP(MYRANKS_H[[#This Row],[IDFANGRAPHS]],STEAMER_H[],COLUMN(STEAMER_H[R]),FALSE),0)</f>
        <v>63</v>
      </c>
      <c r="O59" s="56">
        <f>IFERROR(VLOOKUP(MYRANKS_H[[#This Row],[IDFANGRAPHS]],STEAMER_H[],COLUMN(STEAMER_H[RBI]),FALSE),0)</f>
        <v>68</v>
      </c>
      <c r="P59" s="56">
        <f>IFERROR(VLOOKUP(MYRANKS_H[[#This Row],[IDFANGRAPHS]],STEAMER_H[],COLUMN(STEAMER_H[BB]),FALSE),0)</f>
        <v>53</v>
      </c>
      <c r="Q59" s="56">
        <f>IFERROR(VLOOKUP(MYRANKS_H[[#This Row],[IDFANGRAPHS]],STEAMER_H[],COLUMN(STEAMER_H[HBP]),FALSE),0)</f>
        <v>2</v>
      </c>
      <c r="R59" s="56">
        <f>IFERROR(VLOOKUP(MYRANKS_H[[#This Row],[IDFANGRAPHS]],STEAMER_H[],COLUMN(STEAMER_H[SO]),FALSE),0)</f>
        <v>95</v>
      </c>
      <c r="S59" s="56">
        <f>IFERROR(VLOOKUP(MYRANKS_H[[#This Row],[IDFANGRAPHS]],STEAMER_H[],COLUMN(STEAMER_H[SB]),FALSE),0)</f>
        <v>1</v>
      </c>
      <c r="T59" s="19">
        <f>IFERROR(MYRANKS_H[[#This Row],[H]]/MYRANKS_H[[#This Row],[AB]],0)</f>
        <v>0.26890756302521007</v>
      </c>
      <c r="U59" s="19">
        <f>IFERROR((MYRANKS_H[[#This Row],[H]]+MYRANKS_H[[#This Row],[BB]]+MYRANKS_H[[#This Row],[HBP]])/(MYRANKS_H[[#This Row],[AB]]+MYRANKS_H[[#This Row],[BB]]+MYRANKS_H[[#This Row],[HBP]]),0)</f>
        <v>0.34463276836158191</v>
      </c>
      <c r="V59" s="19">
        <f>IFERROR((MYRANKS_H[[#This Row],[H]]+MYRANKS_H[[#This Row],[2B]]+2*MYRANKS_H[[#This Row],[3B]]+3*MYRANKS_H[[#This Row],[HR]])/MYRANKS_H[[#This Row],[AB]],0)</f>
        <v>0.4327731092436975</v>
      </c>
      <c r="W5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 s="27">
        <f>VLOOKUP(MYRANKS_H[[#This Row],[POS]],REPLACEMENT_LEVEL[],3,FALSE)</f>
        <v>0</v>
      </c>
      <c r="Y59" s="27">
        <f>MYRANKS_H[[#This Row],[PROJ PTS]]-MYRANKS_H[[#This Row],[REPL LEVEL]]</f>
        <v>0</v>
      </c>
      <c r="Z59" s="27">
        <f>RANK(MYRANKS_H[[#This Row],[POINTS OVER REPL]],MYRANKS_H[POINTS OVER REPL])</f>
        <v>1</v>
      </c>
      <c r="AA59" s="29">
        <f>IF(MYRANKS_H[[#This Row],[RANK]]&lt;=TOTAL_HITTERS_DRAFTED,MYRANKS_H[[#This Row],[POINTS OVER REPL]],0)</f>
        <v>0</v>
      </c>
      <c r="AB59" s="35">
        <f>MYRANKS_H[[#This Row],[POINTS OVER REPL]]*DOLLAR_VALUE_PER_POINT+1</f>
        <v>1</v>
      </c>
      <c r="AC59" s="35"/>
      <c r="AD59" s="29">
        <f>IF(AND(MYRANKS_H[[#This Row],[RANK]]&lt;=(TOTAL_HITTERS_DRAFTED-HITTERS_BELOW_REPL_DRAFTED),MYRANKS_H[[#This Row],[$ACTUAL]]=""),MYRANKS_H[[#This Row],[POINTS OVER REPL]],0)</f>
        <v>0</v>
      </c>
      <c r="AE59" s="35">
        <f>IF(MYRANKS_H[[#This Row],[$ACTUAL]]="",MYRANKS_H[[#This Row],[POINTS OVER REPL]]*REMAINING_DOLLAR_VALUE_PER_POINT+1,0)</f>
        <v>1</v>
      </c>
    </row>
    <row r="60" spans="1:31" ht="15" customHeight="1" x14ac:dyDescent="0.25">
      <c r="A60" s="4" t="s">
        <v>16255</v>
      </c>
      <c r="B60" s="14" t="str">
        <f>VLOOKUP(MYRANKS_H[[#This Row],[PLAYERID]],PLAYERIDMAP2[],COLUMN(PLAYERIDMAP2[LASTNAME]),FALSE)</f>
        <v>Pederson</v>
      </c>
      <c r="C60" s="14" t="str">
        <f>VLOOKUP(MYRANKS_H[[#This Row],[PLAYERID]],PLAYERIDMAP2[],COLUMN(PLAYERIDMAP2[FIRSTNAME]),FALSE)</f>
        <v>Joc</v>
      </c>
      <c r="D60" s="14" t="str">
        <f>MYRANKS_H[[#This Row],[FNAME]]&amp;" "&amp;MYRANKS_H[[#This Row],[LNAME]]</f>
        <v>Joc Pederson</v>
      </c>
      <c r="E60" s="14" t="str">
        <f>VLOOKUP(MYRANKS_H[[#This Row],[PLAYERID]],PLAYERIDMAP2[],COLUMN(PLAYERIDMAP2[TEAM]),FALSE)</f>
        <v>LAD</v>
      </c>
      <c r="F60" s="14" t="str">
        <f>VLOOKUP(MYRANKS_H[[#This Row],[PLAYERID]],PLAYERIDMAP2[],COLUMN(PLAYERIDMAP2[POS]),FALSE)</f>
        <v>OF</v>
      </c>
      <c r="G60" s="14">
        <f>IFERROR(VALUE(VLOOKUP(MYRANKS_H[[#This Row],[PLAYERID]],PLAYERIDMAP2[],COLUMN(PLAYERIDMAP2[IDFANGRAPHS]),FALSE)),VLOOKUP(MYRANKS_H[[#This Row],[PLAYERID]],PLAYERIDMAP2[],COLUMN(PLAYERIDMAP2[IDFANGRAPHS]),FALSE))</f>
        <v>11899</v>
      </c>
      <c r="H60" s="56">
        <f>IFERROR(VLOOKUP(MYRANKS_H[[#This Row],[IDFANGRAPHS]],STEAMER_H[],COLUMN(STEAMER_H[PA]),FALSE),0)</f>
        <v>650</v>
      </c>
      <c r="I60" s="56">
        <f>IFERROR(VLOOKUP(MYRANKS_H[[#This Row],[IDFANGRAPHS]],STEAMER_H[],COLUMN(STEAMER_H[AB]),FALSE),0)</f>
        <v>544</v>
      </c>
      <c r="J60" s="56">
        <f>IFERROR(VLOOKUP(MYRANKS_H[[#This Row],[IDFANGRAPHS]],STEAMER_H[],COLUMN(STEAMER_H[H]),FALSE),0)</f>
        <v>124</v>
      </c>
      <c r="K60" s="56">
        <f>IFERROR(VLOOKUP(MYRANKS_H[[#This Row],[IDFANGRAPHS]],STEAMER_H[],COLUMN(STEAMER_H[2B]),FALSE),0)</f>
        <v>21</v>
      </c>
      <c r="L60" s="56">
        <f>IFERROR(VLOOKUP(MYRANKS_H[[#This Row],[IDFANGRAPHS]],STEAMER_H[],COLUMN(STEAMER_H[3B]),FALSE),0)</f>
        <v>1</v>
      </c>
      <c r="M60" s="56">
        <f>IFERROR(VLOOKUP(MYRANKS_H[[#This Row],[IDFANGRAPHS]],STEAMER_H[],COLUMN(STEAMER_H[HR]),FALSE),0)</f>
        <v>26</v>
      </c>
      <c r="N60" s="56">
        <f>IFERROR(VLOOKUP(MYRANKS_H[[#This Row],[IDFANGRAPHS]],STEAMER_H[],COLUMN(STEAMER_H[R]),FALSE),0)</f>
        <v>87</v>
      </c>
      <c r="O60" s="56">
        <f>IFERROR(VLOOKUP(MYRANKS_H[[#This Row],[IDFANGRAPHS]],STEAMER_H[],COLUMN(STEAMER_H[RBI]),FALSE),0)</f>
        <v>65</v>
      </c>
      <c r="P60" s="56">
        <f>IFERROR(VLOOKUP(MYRANKS_H[[#This Row],[IDFANGRAPHS]],STEAMER_H[],COLUMN(STEAMER_H[BB]),FALSE),0)</f>
        <v>89</v>
      </c>
      <c r="Q60" s="56">
        <f>IFERROR(VLOOKUP(MYRANKS_H[[#This Row],[IDFANGRAPHS]],STEAMER_H[],COLUMN(STEAMER_H[HBP]),FALSE),0)</f>
        <v>6</v>
      </c>
      <c r="R60" s="56">
        <f>IFERROR(VLOOKUP(MYRANKS_H[[#This Row],[IDFANGRAPHS]],STEAMER_H[],COLUMN(STEAMER_H[SO]),FALSE),0)</f>
        <v>173</v>
      </c>
      <c r="S60" s="56">
        <f>IFERROR(VLOOKUP(MYRANKS_H[[#This Row],[IDFANGRAPHS]],STEAMER_H[],COLUMN(STEAMER_H[SB]),FALSE),0)</f>
        <v>14</v>
      </c>
      <c r="T60" s="19">
        <f>IFERROR(MYRANKS_H[[#This Row],[H]]/MYRANKS_H[[#This Row],[AB]],0)</f>
        <v>0.22794117647058823</v>
      </c>
      <c r="U60" s="19">
        <f>IFERROR((MYRANKS_H[[#This Row],[H]]+MYRANKS_H[[#This Row],[BB]]+MYRANKS_H[[#This Row],[HBP]])/(MYRANKS_H[[#This Row],[AB]]+MYRANKS_H[[#This Row],[BB]]+MYRANKS_H[[#This Row],[HBP]]),0)</f>
        <v>0.34272300469483569</v>
      </c>
      <c r="V60" s="19">
        <f>IFERROR((MYRANKS_H[[#This Row],[H]]+MYRANKS_H[[#This Row],[2B]]+2*MYRANKS_H[[#This Row],[3B]]+3*MYRANKS_H[[#This Row],[HR]])/MYRANKS_H[[#This Row],[AB]],0)</f>
        <v>0.41360294117647056</v>
      </c>
      <c r="W6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 s="27">
        <f>VLOOKUP(MYRANKS_H[[#This Row],[POS]],REPLACEMENT_LEVEL[],3,FALSE)</f>
        <v>0</v>
      </c>
      <c r="Y60" s="27">
        <f>MYRANKS_H[[#This Row],[PROJ PTS]]-MYRANKS_H[[#This Row],[REPL LEVEL]]</f>
        <v>0</v>
      </c>
      <c r="Z60" s="27">
        <f>RANK(MYRANKS_H[[#This Row],[POINTS OVER REPL]],MYRANKS_H[POINTS OVER REPL])</f>
        <v>1</v>
      </c>
      <c r="AA60" s="29">
        <f>IF(MYRANKS_H[[#This Row],[RANK]]&lt;=TOTAL_HITTERS_DRAFTED,MYRANKS_H[[#This Row],[POINTS OVER REPL]],0)</f>
        <v>0</v>
      </c>
      <c r="AB60" s="35">
        <f>MYRANKS_H[[#This Row],[POINTS OVER REPL]]*DOLLAR_VALUE_PER_POINT+1</f>
        <v>1</v>
      </c>
      <c r="AC60" s="35"/>
      <c r="AD60" s="29">
        <f>IF(AND(MYRANKS_H[[#This Row],[RANK]]&lt;=(TOTAL_HITTERS_DRAFTED-HITTERS_BELOW_REPL_DRAFTED),MYRANKS_H[[#This Row],[$ACTUAL]]=""),MYRANKS_H[[#This Row],[POINTS OVER REPL]],0)</f>
        <v>0</v>
      </c>
      <c r="AE60" s="35">
        <f>IF(MYRANKS_H[[#This Row],[$ACTUAL]]="",MYRANKS_H[[#This Row],[POINTS OVER REPL]]*REMAINING_DOLLAR_VALUE_PER_POINT+1,0)</f>
        <v>1</v>
      </c>
    </row>
    <row r="61" spans="1:31" ht="15" customHeight="1" x14ac:dyDescent="0.25">
      <c r="A61" s="89" t="s">
        <v>16029</v>
      </c>
      <c r="B61" s="90" t="str">
        <f>VLOOKUP(MYRANKS_H[[#This Row],[PLAYERID]],PLAYERIDMAP2[],COLUMN(PLAYERIDMAP2[LASTNAME]),FALSE)</f>
        <v>Zunino</v>
      </c>
      <c r="C61" s="90" t="str">
        <f>VLOOKUP(MYRANKS_H[[#This Row],[PLAYERID]],PLAYERIDMAP2[],COLUMN(PLAYERIDMAP2[FIRSTNAME]),FALSE)</f>
        <v>Mike</v>
      </c>
      <c r="D61" s="90" t="str">
        <f>MYRANKS_H[[#This Row],[FNAME]]&amp;" "&amp;MYRANKS_H[[#This Row],[LNAME]]</f>
        <v>Mike Zunino</v>
      </c>
      <c r="E61" s="90" t="str">
        <f>VLOOKUP(MYRANKS_H[[#This Row],[PLAYERID]],PLAYERIDMAP2[],COLUMN(PLAYERIDMAP2[TEAM]),FALSE)</f>
        <v>SEA</v>
      </c>
      <c r="F61" s="90" t="str">
        <f>VLOOKUP(MYRANKS_H[[#This Row],[PLAYERID]],PLAYERIDMAP2[],COLUMN(PLAYERIDMAP2[POS]),FALSE)</f>
        <v>C</v>
      </c>
      <c r="G61" s="90">
        <f>IFERROR(VALUE(VLOOKUP(MYRANKS_H[[#This Row],[PLAYERID]],PLAYERIDMAP2[],COLUMN(PLAYERIDMAP2[IDFANGRAPHS]),FALSE)),VLOOKUP(MYRANKS_H[[#This Row],[PLAYERID]],PLAYERIDMAP2[],COLUMN(PLAYERIDMAP2[IDFANGRAPHS]),FALSE))</f>
        <v>13265</v>
      </c>
      <c r="H61" s="56">
        <f>IFERROR(VLOOKUP(MYRANKS_H[[#This Row],[IDFANGRAPHS]],STEAMER_H[],COLUMN(STEAMER_H[PA]),FALSE),0)</f>
        <v>107</v>
      </c>
      <c r="I61" s="56">
        <f>IFERROR(VLOOKUP(MYRANKS_H[[#This Row],[IDFANGRAPHS]],STEAMER_H[],COLUMN(STEAMER_H[AB]),FALSE),0)</f>
        <v>98</v>
      </c>
      <c r="J61" s="56">
        <f>IFERROR(VLOOKUP(MYRANKS_H[[#This Row],[IDFANGRAPHS]],STEAMER_H[],COLUMN(STEAMER_H[H]),FALSE),0)</f>
        <v>20</v>
      </c>
      <c r="K61" s="56">
        <f>IFERROR(VLOOKUP(MYRANKS_H[[#This Row],[IDFANGRAPHS]],STEAMER_H[],COLUMN(STEAMER_H[2B]),FALSE),0)</f>
        <v>4</v>
      </c>
      <c r="L61" s="56">
        <f>IFERROR(VLOOKUP(MYRANKS_H[[#This Row],[IDFANGRAPHS]],STEAMER_H[],COLUMN(STEAMER_H[3B]),FALSE),0)</f>
        <v>0</v>
      </c>
      <c r="M61" s="56">
        <f>IFERROR(VLOOKUP(MYRANKS_H[[#This Row],[IDFANGRAPHS]],STEAMER_H[],COLUMN(STEAMER_H[HR]),FALSE),0)</f>
        <v>4</v>
      </c>
      <c r="N61" s="56">
        <f>IFERROR(VLOOKUP(MYRANKS_H[[#This Row],[IDFANGRAPHS]],STEAMER_H[],COLUMN(STEAMER_H[R]),FALSE),0)</f>
        <v>11</v>
      </c>
      <c r="O61" s="56">
        <f>IFERROR(VLOOKUP(MYRANKS_H[[#This Row],[IDFANGRAPHS]],STEAMER_H[],COLUMN(STEAMER_H[RBI]),FALSE),0)</f>
        <v>12</v>
      </c>
      <c r="P61" s="56">
        <f>IFERROR(VLOOKUP(MYRANKS_H[[#This Row],[IDFANGRAPHS]],STEAMER_H[],COLUMN(STEAMER_H[BB]),FALSE),0)</f>
        <v>6</v>
      </c>
      <c r="Q61" s="56">
        <f>IFERROR(VLOOKUP(MYRANKS_H[[#This Row],[IDFANGRAPHS]],STEAMER_H[],COLUMN(STEAMER_H[HBP]),FALSE),0)</f>
        <v>2</v>
      </c>
      <c r="R61" s="56">
        <f>IFERROR(VLOOKUP(MYRANKS_H[[#This Row],[IDFANGRAPHS]],STEAMER_H[],COLUMN(STEAMER_H[SO]),FALSE),0)</f>
        <v>32</v>
      </c>
      <c r="S61" s="56">
        <f>IFERROR(VLOOKUP(MYRANKS_H[[#This Row],[IDFANGRAPHS]],STEAMER_H[],COLUMN(STEAMER_H[SB]),FALSE),0)</f>
        <v>1</v>
      </c>
      <c r="T61" s="85">
        <f>IFERROR(MYRANKS_H[[#This Row],[H]]/MYRANKS_H[[#This Row],[AB]],0)</f>
        <v>0.20408163265306123</v>
      </c>
      <c r="U61" s="85">
        <f>IFERROR((MYRANKS_H[[#This Row],[H]]+MYRANKS_H[[#This Row],[BB]]+MYRANKS_H[[#This Row],[HBP]])/(MYRANKS_H[[#This Row],[AB]]+MYRANKS_H[[#This Row],[BB]]+MYRANKS_H[[#This Row],[HBP]]),0)</f>
        <v>0.26415094339622641</v>
      </c>
      <c r="V61" s="85">
        <f>IFERROR((MYRANKS_H[[#This Row],[H]]+MYRANKS_H[[#This Row],[2B]]+2*MYRANKS_H[[#This Row],[3B]]+3*MYRANKS_H[[#This Row],[HR]])/MYRANKS_H[[#This Row],[AB]],0)</f>
        <v>0.36734693877551022</v>
      </c>
      <c r="W61" s="74">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 s="74">
        <f>VLOOKUP(MYRANKS_H[[#This Row],[POS]],REPLACEMENT_LEVEL[],3,FALSE)</f>
        <v>0</v>
      </c>
      <c r="Y61" s="74">
        <f>MYRANKS_H[[#This Row],[PROJ PTS]]-MYRANKS_H[[#This Row],[REPL LEVEL]]</f>
        <v>0</v>
      </c>
      <c r="Z61" s="74">
        <f>RANK(MYRANKS_H[[#This Row],[POINTS OVER REPL]],MYRANKS_H[POINTS OVER REPL])</f>
        <v>1</v>
      </c>
      <c r="AA61" s="74">
        <f>IF(MYRANKS_H[[#This Row],[RANK]]&lt;=TOTAL_HITTERS_DRAFTED,MYRANKS_H[[#This Row],[POINTS OVER REPL]],0)</f>
        <v>0</v>
      </c>
      <c r="AB61" s="76">
        <f>MYRANKS_H[[#This Row],[POINTS OVER REPL]]*DOLLAR_VALUE_PER_POINT+1</f>
        <v>1</v>
      </c>
      <c r="AC61" s="74"/>
      <c r="AD61" s="74">
        <f>IF(AND(MYRANKS_H[[#This Row],[RANK]]&lt;=(TOTAL_HITTERS_DRAFTED-HITTERS_BELOW_REPL_DRAFTED),MYRANKS_H[[#This Row],[$ACTUAL]]=""),MYRANKS_H[[#This Row],[POINTS OVER REPL]],0)</f>
        <v>0</v>
      </c>
      <c r="AE61" s="86">
        <f>IF(MYRANKS_H[[#This Row],[$ACTUAL]]="",MYRANKS_H[[#This Row],[POINTS OVER REPL]]*REMAINING_DOLLAR_VALUE_PER_POINT+1,0)</f>
        <v>1</v>
      </c>
    </row>
    <row r="62" spans="1:31" ht="15" customHeight="1" x14ac:dyDescent="0.25">
      <c r="A62" s="2" t="s">
        <v>12781</v>
      </c>
      <c r="B62" s="14" t="str">
        <f>VLOOKUP(MYRANKS_H[[#This Row],[PLAYERID]],PLAYERIDMAP2[],COLUMN(PLAYERIDMAP2[LASTNAME]),FALSE)</f>
        <v>Granderson</v>
      </c>
      <c r="C62" s="14" t="str">
        <f>VLOOKUP(MYRANKS_H[[#This Row],[PLAYERID]],PLAYERIDMAP2[],COLUMN(PLAYERIDMAP2[FIRSTNAME]),FALSE)</f>
        <v>Curtis</v>
      </c>
      <c r="D62" s="14" t="str">
        <f>MYRANKS_H[[#This Row],[FNAME]]&amp;" "&amp;MYRANKS_H[[#This Row],[LNAME]]</f>
        <v>Curtis Granderson</v>
      </c>
      <c r="E62" s="14" t="str">
        <f>VLOOKUP(MYRANKS_H[[#This Row],[PLAYERID]],PLAYERIDMAP2[],COLUMN(PLAYERIDMAP2[TEAM]),FALSE)</f>
        <v>NYM</v>
      </c>
      <c r="F62" s="14" t="str">
        <f>VLOOKUP(MYRANKS_H[[#This Row],[PLAYERID]],PLAYERIDMAP2[],COLUMN(PLAYERIDMAP2[POS]),FALSE)</f>
        <v>OF</v>
      </c>
      <c r="G62" s="14">
        <f>IFERROR(VALUE(VLOOKUP(MYRANKS_H[[#This Row],[PLAYERID]],PLAYERIDMAP2[],COLUMN(PLAYERIDMAP2[IDFANGRAPHS]),FALSE)),VLOOKUP(MYRANKS_H[[#This Row],[PLAYERID]],PLAYERIDMAP2[],COLUMN(PLAYERIDMAP2[IDFANGRAPHS]),FALSE))</f>
        <v>4747</v>
      </c>
      <c r="H62" s="56">
        <f>IFERROR(VLOOKUP(MYRANKS_H[[#This Row],[IDFANGRAPHS]],STEAMER_H[],COLUMN(STEAMER_H[PA]),FALSE),0)</f>
        <v>660</v>
      </c>
      <c r="I62" s="56">
        <f>IFERROR(VLOOKUP(MYRANKS_H[[#This Row],[IDFANGRAPHS]],STEAMER_H[],COLUMN(STEAMER_H[AB]),FALSE),0)</f>
        <v>567</v>
      </c>
      <c r="J62" s="56">
        <f>IFERROR(VLOOKUP(MYRANKS_H[[#This Row],[IDFANGRAPHS]],STEAMER_H[],COLUMN(STEAMER_H[H]),FALSE),0)</f>
        <v>132</v>
      </c>
      <c r="K62" s="56">
        <f>IFERROR(VLOOKUP(MYRANKS_H[[#This Row],[IDFANGRAPHS]],STEAMER_H[],COLUMN(STEAMER_H[2B]),FALSE),0)</f>
        <v>27</v>
      </c>
      <c r="L62" s="56">
        <f>IFERROR(VLOOKUP(MYRANKS_H[[#This Row],[IDFANGRAPHS]],STEAMER_H[],COLUMN(STEAMER_H[3B]),FALSE),0)</f>
        <v>2</v>
      </c>
      <c r="M62" s="56">
        <f>IFERROR(VLOOKUP(MYRANKS_H[[#This Row],[IDFANGRAPHS]],STEAMER_H[],COLUMN(STEAMER_H[HR]),FALSE),0)</f>
        <v>24</v>
      </c>
      <c r="N62" s="56">
        <f>IFERROR(VLOOKUP(MYRANKS_H[[#This Row],[IDFANGRAPHS]],STEAMER_H[],COLUMN(STEAMER_H[R]),FALSE),0)</f>
        <v>82</v>
      </c>
      <c r="O62" s="56">
        <f>IFERROR(VLOOKUP(MYRANKS_H[[#This Row],[IDFANGRAPHS]],STEAMER_H[],COLUMN(STEAMER_H[RBI]),FALSE),0)</f>
        <v>67</v>
      </c>
      <c r="P62" s="56">
        <f>IFERROR(VLOOKUP(MYRANKS_H[[#This Row],[IDFANGRAPHS]],STEAMER_H[],COLUMN(STEAMER_H[BB]),FALSE),0)</f>
        <v>78</v>
      </c>
      <c r="Q62" s="56">
        <f>IFERROR(VLOOKUP(MYRANKS_H[[#This Row],[IDFANGRAPHS]],STEAMER_H[],COLUMN(STEAMER_H[HBP]),FALSE),0)</f>
        <v>6</v>
      </c>
      <c r="R62" s="56">
        <f>IFERROR(VLOOKUP(MYRANKS_H[[#This Row],[IDFANGRAPHS]],STEAMER_H[],COLUMN(STEAMER_H[SO]),FALSE),0)</f>
        <v>152</v>
      </c>
      <c r="S62" s="56">
        <f>IFERROR(VLOOKUP(MYRANKS_H[[#This Row],[IDFANGRAPHS]],STEAMER_H[],COLUMN(STEAMER_H[SB]),FALSE),0)</f>
        <v>10</v>
      </c>
      <c r="T62" s="19">
        <f>IFERROR(MYRANKS_H[[#This Row],[H]]/MYRANKS_H[[#This Row],[AB]],0)</f>
        <v>0.23280423280423279</v>
      </c>
      <c r="U62" s="19">
        <f>IFERROR((MYRANKS_H[[#This Row],[H]]+MYRANKS_H[[#This Row],[BB]]+MYRANKS_H[[#This Row],[HBP]])/(MYRANKS_H[[#This Row],[AB]]+MYRANKS_H[[#This Row],[BB]]+MYRANKS_H[[#This Row],[HBP]]),0)</f>
        <v>0.33179723502304148</v>
      </c>
      <c r="V62" s="19">
        <f>IFERROR((MYRANKS_H[[#This Row],[H]]+MYRANKS_H[[#This Row],[2B]]+2*MYRANKS_H[[#This Row],[3B]]+3*MYRANKS_H[[#This Row],[HR]])/MYRANKS_H[[#This Row],[AB]],0)</f>
        <v>0.41446208112874777</v>
      </c>
      <c r="W6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 s="27">
        <f>VLOOKUP(MYRANKS_H[[#This Row],[POS]],REPLACEMENT_LEVEL[],3,FALSE)</f>
        <v>0</v>
      </c>
      <c r="Y62" s="27">
        <f>MYRANKS_H[[#This Row],[PROJ PTS]]-MYRANKS_H[[#This Row],[REPL LEVEL]]</f>
        <v>0</v>
      </c>
      <c r="Z62" s="27">
        <f>RANK(MYRANKS_H[[#This Row],[POINTS OVER REPL]],MYRANKS_H[POINTS OVER REPL])</f>
        <v>1</v>
      </c>
      <c r="AA62" s="29">
        <f>IF(MYRANKS_H[[#This Row],[RANK]]&lt;=TOTAL_HITTERS_DRAFTED,MYRANKS_H[[#This Row],[POINTS OVER REPL]],0)</f>
        <v>0</v>
      </c>
      <c r="AB62" s="35">
        <f>MYRANKS_H[[#This Row],[POINTS OVER REPL]]*DOLLAR_VALUE_PER_POINT+1</f>
        <v>1</v>
      </c>
      <c r="AC62" s="35"/>
      <c r="AD62" s="29">
        <f>IF(AND(MYRANKS_H[[#This Row],[RANK]]&lt;=(TOTAL_HITTERS_DRAFTED-HITTERS_BELOW_REPL_DRAFTED),MYRANKS_H[[#This Row],[$ACTUAL]]=""),MYRANKS_H[[#This Row],[POINTS OVER REPL]],0)</f>
        <v>0</v>
      </c>
      <c r="AE62" s="35">
        <f>IF(MYRANKS_H[[#This Row],[$ACTUAL]]="",MYRANKS_H[[#This Row],[POINTS OVER REPL]]*REMAINING_DOLLAR_VALUE_PER_POINT+1,0)</f>
        <v>1</v>
      </c>
    </row>
    <row r="63" spans="1:31" ht="15" customHeight="1" x14ac:dyDescent="0.25">
      <c r="A63" s="2" t="s">
        <v>12877</v>
      </c>
      <c r="B63" s="14" t="str">
        <f>VLOOKUP(MYRANKS_H[[#This Row],[PLAYERID]],PLAYERIDMAP2[],COLUMN(PLAYERIDMAP2[LASTNAME]),FALSE)</f>
        <v>Gyorko</v>
      </c>
      <c r="C63" s="14" t="str">
        <f>VLOOKUP(MYRANKS_H[[#This Row],[PLAYERID]],PLAYERIDMAP2[],COLUMN(PLAYERIDMAP2[FIRSTNAME]),FALSE)</f>
        <v>Jedd</v>
      </c>
      <c r="D63" s="14" t="str">
        <f>MYRANKS_H[[#This Row],[FNAME]]&amp;" "&amp;MYRANKS_H[[#This Row],[LNAME]]</f>
        <v>Jedd Gyorko</v>
      </c>
      <c r="E63" s="14" t="str">
        <f>VLOOKUP(MYRANKS_H[[#This Row],[PLAYERID]],PLAYERIDMAP2[],COLUMN(PLAYERIDMAP2[TEAM]),FALSE)</f>
        <v>STL</v>
      </c>
      <c r="F63" s="14" t="str">
        <f>VLOOKUP(MYRANKS_H[[#This Row],[PLAYERID]],PLAYERIDMAP2[],COLUMN(PLAYERIDMAP2[POS]),FALSE)</f>
        <v>2B</v>
      </c>
      <c r="G63" s="14">
        <f>IFERROR(VALUE(VLOOKUP(MYRANKS_H[[#This Row],[PLAYERID]],PLAYERIDMAP2[],COLUMN(PLAYERIDMAP2[IDFANGRAPHS]),FALSE)),VLOOKUP(MYRANKS_H[[#This Row],[PLAYERID]],PLAYERIDMAP2[],COLUMN(PLAYERIDMAP2[IDFANGRAPHS]),FALSE))</f>
        <v>10816</v>
      </c>
      <c r="H63" s="56">
        <f>IFERROR(VLOOKUP(MYRANKS_H[[#This Row],[IDFANGRAPHS]],STEAMER_H[],COLUMN(STEAMER_H[PA]),FALSE),0)</f>
        <v>218</v>
      </c>
      <c r="I63" s="56">
        <f>IFERROR(VLOOKUP(MYRANKS_H[[#This Row],[IDFANGRAPHS]],STEAMER_H[],COLUMN(STEAMER_H[AB]),FALSE),0)</f>
        <v>198</v>
      </c>
      <c r="J63" s="56">
        <f>IFERROR(VLOOKUP(MYRANKS_H[[#This Row],[IDFANGRAPHS]],STEAMER_H[],COLUMN(STEAMER_H[H]),FALSE),0)</f>
        <v>50</v>
      </c>
      <c r="K63" s="56">
        <f>IFERROR(VLOOKUP(MYRANKS_H[[#This Row],[IDFANGRAPHS]],STEAMER_H[],COLUMN(STEAMER_H[2B]),FALSE),0)</f>
        <v>10</v>
      </c>
      <c r="L63" s="56">
        <f>IFERROR(VLOOKUP(MYRANKS_H[[#This Row],[IDFANGRAPHS]],STEAMER_H[],COLUMN(STEAMER_H[3B]),FALSE),0)</f>
        <v>0</v>
      </c>
      <c r="M63" s="56">
        <f>IFERROR(VLOOKUP(MYRANKS_H[[#This Row],[IDFANGRAPHS]],STEAMER_H[],COLUMN(STEAMER_H[HR]),FALSE),0)</f>
        <v>8</v>
      </c>
      <c r="N63" s="56">
        <f>IFERROR(VLOOKUP(MYRANKS_H[[#This Row],[IDFANGRAPHS]],STEAMER_H[],COLUMN(STEAMER_H[R]),FALSE),0)</f>
        <v>24</v>
      </c>
      <c r="O63" s="56">
        <f>IFERROR(VLOOKUP(MYRANKS_H[[#This Row],[IDFANGRAPHS]],STEAMER_H[],COLUMN(STEAMER_H[RBI]),FALSE),0)</f>
        <v>27</v>
      </c>
      <c r="P63" s="56">
        <f>IFERROR(VLOOKUP(MYRANKS_H[[#This Row],[IDFANGRAPHS]],STEAMER_H[],COLUMN(STEAMER_H[BB]),FALSE),0)</f>
        <v>15</v>
      </c>
      <c r="Q63" s="56">
        <f>IFERROR(VLOOKUP(MYRANKS_H[[#This Row],[IDFANGRAPHS]],STEAMER_H[],COLUMN(STEAMER_H[HBP]),FALSE),0)</f>
        <v>2</v>
      </c>
      <c r="R63" s="56">
        <f>IFERROR(VLOOKUP(MYRANKS_H[[#This Row],[IDFANGRAPHS]],STEAMER_H[],COLUMN(STEAMER_H[SO]),FALSE),0)</f>
        <v>47</v>
      </c>
      <c r="S63" s="56">
        <f>IFERROR(VLOOKUP(MYRANKS_H[[#This Row],[IDFANGRAPHS]],STEAMER_H[],COLUMN(STEAMER_H[SB]),FALSE),0)</f>
        <v>1</v>
      </c>
      <c r="T63" s="19">
        <f>IFERROR(MYRANKS_H[[#This Row],[H]]/MYRANKS_H[[#This Row],[AB]],0)</f>
        <v>0.25252525252525254</v>
      </c>
      <c r="U63" s="19">
        <f>IFERROR((MYRANKS_H[[#This Row],[H]]+MYRANKS_H[[#This Row],[BB]]+MYRANKS_H[[#This Row],[HBP]])/(MYRANKS_H[[#This Row],[AB]]+MYRANKS_H[[#This Row],[BB]]+MYRANKS_H[[#This Row],[HBP]]),0)</f>
        <v>0.3116279069767442</v>
      </c>
      <c r="V63" s="19">
        <f>IFERROR((MYRANKS_H[[#This Row],[H]]+MYRANKS_H[[#This Row],[2B]]+2*MYRANKS_H[[#This Row],[3B]]+3*MYRANKS_H[[#This Row],[HR]])/MYRANKS_H[[#This Row],[AB]],0)</f>
        <v>0.42424242424242425</v>
      </c>
      <c r="W6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 s="27">
        <f>VLOOKUP(MYRANKS_H[[#This Row],[POS]],REPLACEMENT_LEVEL[],3,FALSE)</f>
        <v>0</v>
      </c>
      <c r="Y63" s="27">
        <f>MYRANKS_H[[#This Row],[PROJ PTS]]-MYRANKS_H[[#This Row],[REPL LEVEL]]</f>
        <v>0</v>
      </c>
      <c r="Z63" s="27">
        <f>RANK(MYRANKS_H[[#This Row],[POINTS OVER REPL]],MYRANKS_H[POINTS OVER REPL])</f>
        <v>1</v>
      </c>
      <c r="AA63" s="29">
        <f>IF(MYRANKS_H[[#This Row],[RANK]]&lt;=TOTAL_HITTERS_DRAFTED,MYRANKS_H[[#This Row],[POINTS OVER REPL]],0)</f>
        <v>0</v>
      </c>
      <c r="AB63" s="35">
        <f>MYRANKS_H[[#This Row],[POINTS OVER REPL]]*DOLLAR_VALUE_PER_POINT+1</f>
        <v>1</v>
      </c>
      <c r="AC63" s="35"/>
      <c r="AD63" s="29">
        <f>IF(AND(MYRANKS_H[[#This Row],[RANK]]&lt;=(TOTAL_HITTERS_DRAFTED-HITTERS_BELOW_REPL_DRAFTED),MYRANKS_H[[#This Row],[$ACTUAL]]=""),MYRANKS_H[[#This Row],[POINTS OVER REPL]],0)</f>
        <v>0</v>
      </c>
      <c r="AE63" s="35">
        <f>IF(MYRANKS_H[[#This Row],[$ACTUAL]]="",MYRANKS_H[[#This Row],[POINTS OVER REPL]]*REMAINING_DOLLAR_VALUE_PER_POINT+1,0)</f>
        <v>1</v>
      </c>
    </row>
    <row r="64" spans="1:31" ht="15" customHeight="1" x14ac:dyDescent="0.25">
      <c r="A64" s="2" t="s">
        <v>13080</v>
      </c>
      <c r="B64" s="14" t="str">
        <f>VLOOKUP(MYRANKS_H[[#This Row],[PLAYERID]],PLAYERIDMAP2[],COLUMN(PLAYERIDMAP2[LASTNAME]),FALSE)</f>
        <v>Heyward</v>
      </c>
      <c r="C64" s="14" t="str">
        <f>VLOOKUP(MYRANKS_H[[#This Row],[PLAYERID]],PLAYERIDMAP2[],COLUMN(PLAYERIDMAP2[FIRSTNAME]),FALSE)</f>
        <v>Jason</v>
      </c>
      <c r="D64" s="14" t="str">
        <f>MYRANKS_H[[#This Row],[FNAME]]&amp;" "&amp;MYRANKS_H[[#This Row],[LNAME]]</f>
        <v>Jason Heyward</v>
      </c>
      <c r="E64" s="14" t="str">
        <f>VLOOKUP(MYRANKS_H[[#This Row],[PLAYERID]],PLAYERIDMAP2[],COLUMN(PLAYERIDMAP2[TEAM]),FALSE)</f>
        <v>CHC</v>
      </c>
      <c r="F64" s="14" t="str">
        <f>VLOOKUP(MYRANKS_H[[#This Row],[PLAYERID]],PLAYERIDMAP2[],COLUMN(PLAYERIDMAP2[POS]),FALSE)</f>
        <v>OF</v>
      </c>
      <c r="G64" s="14">
        <f>IFERROR(VALUE(VLOOKUP(MYRANKS_H[[#This Row],[PLAYERID]],PLAYERIDMAP2[],COLUMN(PLAYERIDMAP2[IDFANGRAPHS]),FALSE)),VLOOKUP(MYRANKS_H[[#This Row],[PLAYERID]],PLAYERIDMAP2[],COLUMN(PLAYERIDMAP2[IDFANGRAPHS]),FALSE))</f>
        <v>4940</v>
      </c>
      <c r="H64" s="56">
        <f>IFERROR(VLOOKUP(MYRANKS_H[[#This Row],[IDFANGRAPHS]],STEAMER_H[],COLUMN(STEAMER_H[PA]),FALSE),0)</f>
        <v>648</v>
      </c>
      <c r="I64" s="56">
        <f>IFERROR(VLOOKUP(MYRANKS_H[[#This Row],[IDFANGRAPHS]],STEAMER_H[],COLUMN(STEAMER_H[AB]),FALSE),0)</f>
        <v>568</v>
      </c>
      <c r="J64" s="56">
        <f>IFERROR(VLOOKUP(MYRANKS_H[[#This Row],[IDFANGRAPHS]],STEAMER_H[],COLUMN(STEAMER_H[H]),FALSE),0)</f>
        <v>161</v>
      </c>
      <c r="K64" s="56">
        <f>IFERROR(VLOOKUP(MYRANKS_H[[#This Row],[IDFANGRAPHS]],STEAMER_H[],COLUMN(STEAMER_H[2B]),FALSE),0)</f>
        <v>33</v>
      </c>
      <c r="L64" s="56">
        <f>IFERROR(VLOOKUP(MYRANKS_H[[#This Row],[IDFANGRAPHS]],STEAMER_H[],COLUMN(STEAMER_H[3B]),FALSE),0)</f>
        <v>3</v>
      </c>
      <c r="M64" s="56">
        <f>IFERROR(VLOOKUP(MYRANKS_H[[#This Row],[IDFANGRAPHS]],STEAMER_H[],COLUMN(STEAMER_H[HR]),FALSE),0)</f>
        <v>18</v>
      </c>
      <c r="N64" s="56">
        <f>IFERROR(VLOOKUP(MYRANKS_H[[#This Row],[IDFANGRAPHS]],STEAMER_H[],COLUMN(STEAMER_H[R]),FALSE),0)</f>
        <v>85</v>
      </c>
      <c r="O64" s="56">
        <f>IFERROR(VLOOKUP(MYRANKS_H[[#This Row],[IDFANGRAPHS]],STEAMER_H[],COLUMN(STEAMER_H[RBI]),FALSE),0)</f>
        <v>76</v>
      </c>
      <c r="P64" s="56">
        <f>IFERROR(VLOOKUP(MYRANKS_H[[#This Row],[IDFANGRAPHS]],STEAMER_H[],COLUMN(STEAMER_H[BB]),FALSE),0)</f>
        <v>66</v>
      </c>
      <c r="Q64" s="56">
        <f>IFERROR(VLOOKUP(MYRANKS_H[[#This Row],[IDFANGRAPHS]],STEAMER_H[],COLUMN(STEAMER_H[HBP]),FALSE),0)</f>
        <v>6</v>
      </c>
      <c r="R64" s="56">
        <f>IFERROR(VLOOKUP(MYRANKS_H[[#This Row],[IDFANGRAPHS]],STEAMER_H[],COLUMN(STEAMER_H[SO]),FALSE),0)</f>
        <v>99</v>
      </c>
      <c r="S64" s="56">
        <f>IFERROR(VLOOKUP(MYRANKS_H[[#This Row],[IDFANGRAPHS]],STEAMER_H[],COLUMN(STEAMER_H[SB]),FALSE),0)</f>
        <v>17</v>
      </c>
      <c r="T64" s="19">
        <f>IFERROR(MYRANKS_H[[#This Row],[H]]/MYRANKS_H[[#This Row],[AB]],0)</f>
        <v>0.28345070422535212</v>
      </c>
      <c r="U64" s="19">
        <f>IFERROR((MYRANKS_H[[#This Row],[H]]+MYRANKS_H[[#This Row],[BB]]+MYRANKS_H[[#This Row],[HBP]])/(MYRANKS_H[[#This Row],[AB]]+MYRANKS_H[[#This Row],[BB]]+MYRANKS_H[[#This Row],[HBP]]),0)</f>
        <v>0.36406250000000001</v>
      </c>
      <c r="V64" s="19">
        <f>IFERROR((MYRANKS_H[[#This Row],[H]]+MYRANKS_H[[#This Row],[2B]]+2*MYRANKS_H[[#This Row],[3B]]+3*MYRANKS_H[[#This Row],[HR]])/MYRANKS_H[[#This Row],[AB]],0)</f>
        <v>0.44718309859154931</v>
      </c>
      <c r="W6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 s="27">
        <f>VLOOKUP(MYRANKS_H[[#This Row],[POS]],REPLACEMENT_LEVEL[],3,FALSE)</f>
        <v>0</v>
      </c>
      <c r="Y64" s="27">
        <f>MYRANKS_H[[#This Row],[PROJ PTS]]-MYRANKS_H[[#This Row],[REPL LEVEL]]</f>
        <v>0</v>
      </c>
      <c r="Z64" s="27">
        <f>RANK(MYRANKS_H[[#This Row],[POINTS OVER REPL]],MYRANKS_H[POINTS OVER REPL])</f>
        <v>1</v>
      </c>
      <c r="AA64" s="29">
        <f>IF(MYRANKS_H[[#This Row],[RANK]]&lt;=TOTAL_HITTERS_DRAFTED,MYRANKS_H[[#This Row],[POINTS OVER REPL]],0)</f>
        <v>0</v>
      </c>
      <c r="AB64" s="35">
        <f>MYRANKS_H[[#This Row],[POINTS OVER REPL]]*DOLLAR_VALUE_PER_POINT+1</f>
        <v>1</v>
      </c>
      <c r="AC64" s="35"/>
      <c r="AD64" s="29">
        <f>IF(AND(MYRANKS_H[[#This Row],[RANK]]&lt;=(TOTAL_HITTERS_DRAFTED-HITTERS_BELOW_REPL_DRAFTED),MYRANKS_H[[#This Row],[$ACTUAL]]=""),MYRANKS_H[[#This Row],[POINTS OVER REPL]],0)</f>
        <v>0</v>
      </c>
      <c r="AE64" s="35">
        <f>IF(MYRANKS_H[[#This Row],[$ACTUAL]]="",MYRANKS_H[[#This Row],[POINTS OVER REPL]]*REMAINING_DOLLAR_VALUE_PER_POINT+1,0)</f>
        <v>1</v>
      </c>
    </row>
    <row r="65" spans="1:31" ht="15" customHeight="1" x14ac:dyDescent="0.25">
      <c r="A65" s="2" t="s">
        <v>13128</v>
      </c>
      <c r="B65" s="14" t="str">
        <f>VLOOKUP(MYRANKS_H[[#This Row],[PLAYERID]],PLAYERIDMAP2[],COLUMN(PLAYERIDMAP2[LASTNAME]),FALSE)</f>
        <v>Holliday</v>
      </c>
      <c r="C65" s="14" t="str">
        <f>VLOOKUP(MYRANKS_H[[#This Row],[PLAYERID]],PLAYERIDMAP2[],COLUMN(PLAYERIDMAP2[FIRSTNAME]),FALSE)</f>
        <v>Matt</v>
      </c>
      <c r="D65" s="14" t="str">
        <f>MYRANKS_H[[#This Row],[FNAME]]&amp;" "&amp;MYRANKS_H[[#This Row],[LNAME]]</f>
        <v>Matt Holliday</v>
      </c>
      <c r="E65" s="14" t="str">
        <f>VLOOKUP(MYRANKS_H[[#This Row],[PLAYERID]],PLAYERIDMAP2[],COLUMN(PLAYERIDMAP2[TEAM]),FALSE)</f>
        <v>STL</v>
      </c>
      <c r="F65" s="14" t="str">
        <f>VLOOKUP(MYRANKS_H[[#This Row],[PLAYERID]],PLAYERIDMAP2[],COLUMN(PLAYERIDMAP2[POS]),FALSE)</f>
        <v>OF</v>
      </c>
      <c r="G65" s="14">
        <f>IFERROR(VALUE(VLOOKUP(MYRANKS_H[[#This Row],[PLAYERID]],PLAYERIDMAP2[],COLUMN(PLAYERIDMAP2[IDFANGRAPHS]),FALSE)),VLOOKUP(MYRANKS_H[[#This Row],[PLAYERID]],PLAYERIDMAP2[],COLUMN(PLAYERIDMAP2[IDFANGRAPHS]),FALSE))</f>
        <v>1873</v>
      </c>
      <c r="H65" s="56">
        <f>IFERROR(VLOOKUP(MYRANKS_H[[#This Row],[IDFANGRAPHS]],STEAMER_H[],COLUMN(STEAMER_H[PA]),FALSE),0)</f>
        <v>611</v>
      </c>
      <c r="I65" s="56">
        <f>IFERROR(VLOOKUP(MYRANKS_H[[#This Row],[IDFANGRAPHS]],STEAMER_H[],COLUMN(STEAMER_H[AB]),FALSE),0)</f>
        <v>526</v>
      </c>
      <c r="J65" s="56">
        <f>IFERROR(VLOOKUP(MYRANKS_H[[#This Row],[IDFANGRAPHS]],STEAMER_H[],COLUMN(STEAMER_H[H]),FALSE),0)</f>
        <v>144</v>
      </c>
      <c r="K65" s="56">
        <f>IFERROR(VLOOKUP(MYRANKS_H[[#This Row],[IDFANGRAPHS]],STEAMER_H[],COLUMN(STEAMER_H[2B]),FALSE),0)</f>
        <v>31</v>
      </c>
      <c r="L65" s="56">
        <f>IFERROR(VLOOKUP(MYRANKS_H[[#This Row],[IDFANGRAPHS]],STEAMER_H[],COLUMN(STEAMER_H[3B]),FALSE),0)</f>
        <v>1</v>
      </c>
      <c r="M65" s="56">
        <f>IFERROR(VLOOKUP(MYRANKS_H[[#This Row],[IDFANGRAPHS]],STEAMER_H[],COLUMN(STEAMER_H[HR]),FALSE),0)</f>
        <v>18</v>
      </c>
      <c r="N65" s="56">
        <f>IFERROR(VLOOKUP(MYRANKS_H[[#This Row],[IDFANGRAPHS]],STEAMER_H[],COLUMN(STEAMER_H[R]),FALSE),0)</f>
        <v>76</v>
      </c>
      <c r="O65" s="56">
        <f>IFERROR(VLOOKUP(MYRANKS_H[[#This Row],[IDFANGRAPHS]],STEAMER_H[],COLUMN(STEAMER_H[RBI]),FALSE),0)</f>
        <v>73</v>
      </c>
      <c r="P65" s="56">
        <f>IFERROR(VLOOKUP(MYRANKS_H[[#This Row],[IDFANGRAPHS]],STEAMER_H[],COLUMN(STEAMER_H[BB]),FALSE),0)</f>
        <v>69</v>
      </c>
      <c r="Q65" s="56">
        <f>IFERROR(VLOOKUP(MYRANKS_H[[#This Row],[IDFANGRAPHS]],STEAMER_H[],COLUMN(STEAMER_H[HBP]),FALSE),0)</f>
        <v>10</v>
      </c>
      <c r="R65" s="56">
        <f>IFERROR(VLOOKUP(MYRANKS_H[[#This Row],[IDFANGRAPHS]],STEAMER_H[],COLUMN(STEAMER_H[SO]),FALSE),0)</f>
        <v>102</v>
      </c>
      <c r="S65" s="56">
        <f>IFERROR(VLOOKUP(MYRANKS_H[[#This Row],[IDFANGRAPHS]],STEAMER_H[],COLUMN(STEAMER_H[SB]),FALSE),0)</f>
        <v>4</v>
      </c>
      <c r="T65" s="19">
        <f>IFERROR(MYRANKS_H[[#This Row],[H]]/MYRANKS_H[[#This Row],[AB]],0)</f>
        <v>0.27376425855513309</v>
      </c>
      <c r="U65" s="19">
        <f>IFERROR((MYRANKS_H[[#This Row],[H]]+MYRANKS_H[[#This Row],[BB]]+MYRANKS_H[[#This Row],[HBP]])/(MYRANKS_H[[#This Row],[AB]]+MYRANKS_H[[#This Row],[BB]]+MYRANKS_H[[#This Row],[HBP]]),0)</f>
        <v>0.36859504132231408</v>
      </c>
      <c r="V65" s="19">
        <f>IFERROR((MYRANKS_H[[#This Row],[H]]+MYRANKS_H[[#This Row],[2B]]+2*MYRANKS_H[[#This Row],[3B]]+3*MYRANKS_H[[#This Row],[HR]])/MYRANKS_H[[#This Row],[AB]],0)</f>
        <v>0.4391634980988593</v>
      </c>
      <c r="W6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 s="27">
        <f>VLOOKUP(MYRANKS_H[[#This Row],[POS]],REPLACEMENT_LEVEL[],3,FALSE)</f>
        <v>0</v>
      </c>
      <c r="Y65" s="27">
        <f>MYRANKS_H[[#This Row],[PROJ PTS]]-MYRANKS_H[[#This Row],[REPL LEVEL]]</f>
        <v>0</v>
      </c>
      <c r="Z65" s="27">
        <f>RANK(MYRANKS_H[[#This Row],[POINTS OVER REPL]],MYRANKS_H[POINTS OVER REPL])</f>
        <v>1</v>
      </c>
      <c r="AA65" s="29">
        <f>IF(MYRANKS_H[[#This Row],[RANK]]&lt;=TOTAL_HITTERS_DRAFTED,MYRANKS_H[[#This Row],[POINTS OVER REPL]],0)</f>
        <v>0</v>
      </c>
      <c r="AB65" s="35">
        <f>MYRANKS_H[[#This Row],[POINTS OVER REPL]]*DOLLAR_VALUE_PER_POINT+1</f>
        <v>1</v>
      </c>
      <c r="AC65" s="35"/>
      <c r="AD65" s="29">
        <f>IF(AND(MYRANKS_H[[#This Row],[RANK]]&lt;=(TOTAL_HITTERS_DRAFTED-HITTERS_BELOW_REPL_DRAFTED),MYRANKS_H[[#This Row],[$ACTUAL]]=""),MYRANKS_H[[#This Row],[POINTS OVER REPL]],0)</f>
        <v>0</v>
      </c>
      <c r="AE65" s="35">
        <f>IF(MYRANKS_H[[#This Row],[$ACTUAL]]="",MYRANKS_H[[#This Row],[POINTS OVER REPL]]*REMAINING_DOLLAR_VALUE_PER_POINT+1,0)</f>
        <v>1</v>
      </c>
    </row>
    <row r="66" spans="1:31" ht="15" customHeight="1" x14ac:dyDescent="0.25">
      <c r="A66" s="2" t="s">
        <v>14054</v>
      </c>
      <c r="B66" s="14" t="str">
        <f>VLOOKUP(MYRANKS_H[[#This Row],[PLAYERID]],PLAYERIDMAP2[],COLUMN(PLAYERIDMAP2[LASTNAME]),FALSE)</f>
        <v>Mesoraco</v>
      </c>
      <c r="C66" s="14" t="str">
        <f>VLOOKUP(MYRANKS_H[[#This Row],[PLAYERID]],PLAYERIDMAP2[],COLUMN(PLAYERIDMAP2[FIRSTNAME]),FALSE)</f>
        <v>Devin</v>
      </c>
      <c r="D66" s="14" t="str">
        <f>MYRANKS_H[[#This Row],[FNAME]]&amp;" "&amp;MYRANKS_H[[#This Row],[LNAME]]</f>
        <v>Devin Mesoraco</v>
      </c>
      <c r="E66" s="14" t="str">
        <f>VLOOKUP(MYRANKS_H[[#This Row],[PLAYERID]],PLAYERIDMAP2[],COLUMN(PLAYERIDMAP2[TEAM]),FALSE)</f>
        <v>CIN</v>
      </c>
      <c r="F66" s="14" t="str">
        <f>VLOOKUP(MYRANKS_H[[#This Row],[PLAYERID]],PLAYERIDMAP2[],COLUMN(PLAYERIDMAP2[POS]),FALSE)</f>
        <v>C</v>
      </c>
      <c r="G66" s="14">
        <f>IFERROR(VALUE(VLOOKUP(MYRANKS_H[[#This Row],[PLAYERID]],PLAYERIDMAP2[],COLUMN(PLAYERIDMAP2[IDFANGRAPHS]),FALSE)),VLOOKUP(MYRANKS_H[[#This Row],[PLAYERID]],PLAYERIDMAP2[],COLUMN(PLAYERIDMAP2[IDFANGRAPHS]),FALSE))</f>
        <v>5666</v>
      </c>
      <c r="H66" s="56">
        <f>IFERROR(VLOOKUP(MYRANKS_H[[#This Row],[IDFANGRAPHS]],STEAMER_H[],COLUMN(STEAMER_H[PA]),FALSE),0)</f>
        <v>422</v>
      </c>
      <c r="I66" s="56">
        <f>IFERROR(VLOOKUP(MYRANKS_H[[#This Row],[IDFANGRAPHS]],STEAMER_H[],COLUMN(STEAMER_H[AB]),FALSE),0)</f>
        <v>376</v>
      </c>
      <c r="J66" s="56">
        <f>IFERROR(VLOOKUP(MYRANKS_H[[#This Row],[IDFANGRAPHS]],STEAMER_H[],COLUMN(STEAMER_H[H]),FALSE),0)</f>
        <v>92</v>
      </c>
      <c r="K66" s="56">
        <f>IFERROR(VLOOKUP(MYRANKS_H[[#This Row],[IDFANGRAPHS]],STEAMER_H[],COLUMN(STEAMER_H[2B]),FALSE),0)</f>
        <v>18</v>
      </c>
      <c r="L66" s="56">
        <f>IFERROR(VLOOKUP(MYRANKS_H[[#This Row],[IDFANGRAPHS]],STEAMER_H[],COLUMN(STEAMER_H[3B]),FALSE),0)</f>
        <v>1</v>
      </c>
      <c r="M66" s="56">
        <f>IFERROR(VLOOKUP(MYRANKS_H[[#This Row],[IDFANGRAPHS]],STEAMER_H[],COLUMN(STEAMER_H[HR]),FALSE),0)</f>
        <v>16</v>
      </c>
      <c r="N66" s="56">
        <f>IFERROR(VLOOKUP(MYRANKS_H[[#This Row],[IDFANGRAPHS]],STEAMER_H[],COLUMN(STEAMER_H[R]),FALSE),0)</f>
        <v>46</v>
      </c>
      <c r="O66" s="56">
        <f>IFERROR(VLOOKUP(MYRANKS_H[[#This Row],[IDFANGRAPHS]],STEAMER_H[],COLUMN(STEAMER_H[RBI]),FALSE),0)</f>
        <v>53</v>
      </c>
      <c r="P66" s="56">
        <f>IFERROR(VLOOKUP(MYRANKS_H[[#This Row],[IDFANGRAPHS]],STEAMER_H[],COLUMN(STEAMER_H[BB]),FALSE),0)</f>
        <v>35</v>
      </c>
      <c r="Q66" s="56">
        <f>IFERROR(VLOOKUP(MYRANKS_H[[#This Row],[IDFANGRAPHS]],STEAMER_H[],COLUMN(STEAMER_H[HBP]),FALSE),0)</f>
        <v>5</v>
      </c>
      <c r="R66" s="56">
        <f>IFERROR(VLOOKUP(MYRANKS_H[[#This Row],[IDFANGRAPHS]],STEAMER_H[],COLUMN(STEAMER_H[SO]),FALSE),0)</f>
        <v>88</v>
      </c>
      <c r="S66" s="56">
        <f>IFERROR(VLOOKUP(MYRANKS_H[[#This Row],[IDFANGRAPHS]],STEAMER_H[],COLUMN(STEAMER_H[SB]),FALSE),0)</f>
        <v>4</v>
      </c>
      <c r="T66" s="19">
        <f>IFERROR(MYRANKS_H[[#This Row],[H]]/MYRANKS_H[[#This Row],[AB]],0)</f>
        <v>0.24468085106382978</v>
      </c>
      <c r="U66" s="19">
        <f>IFERROR((MYRANKS_H[[#This Row],[H]]+MYRANKS_H[[#This Row],[BB]]+MYRANKS_H[[#This Row],[HBP]])/(MYRANKS_H[[#This Row],[AB]]+MYRANKS_H[[#This Row],[BB]]+MYRANKS_H[[#This Row],[HBP]]),0)</f>
        <v>0.31730769230769229</v>
      </c>
      <c r="V66" s="19">
        <f>IFERROR((MYRANKS_H[[#This Row],[H]]+MYRANKS_H[[#This Row],[2B]]+2*MYRANKS_H[[#This Row],[3B]]+3*MYRANKS_H[[#This Row],[HR]])/MYRANKS_H[[#This Row],[AB]],0)</f>
        <v>0.42553191489361702</v>
      </c>
      <c r="W6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 s="27">
        <f>VLOOKUP(MYRANKS_H[[#This Row],[POS]],REPLACEMENT_LEVEL[],3,FALSE)</f>
        <v>0</v>
      </c>
      <c r="Y66" s="27">
        <f>MYRANKS_H[[#This Row],[PROJ PTS]]-MYRANKS_H[[#This Row],[REPL LEVEL]]</f>
        <v>0</v>
      </c>
      <c r="Z66" s="27">
        <f>RANK(MYRANKS_H[[#This Row],[POINTS OVER REPL]],MYRANKS_H[POINTS OVER REPL])</f>
        <v>1</v>
      </c>
      <c r="AA66" s="29">
        <f>IF(MYRANKS_H[[#This Row],[RANK]]&lt;=TOTAL_HITTERS_DRAFTED,MYRANKS_H[[#This Row],[POINTS OVER REPL]],0)</f>
        <v>0</v>
      </c>
      <c r="AB66" s="35">
        <f>MYRANKS_H[[#This Row],[POINTS OVER REPL]]*DOLLAR_VALUE_PER_POINT+1</f>
        <v>1</v>
      </c>
      <c r="AC66" s="35"/>
      <c r="AD66" s="29">
        <f>IF(AND(MYRANKS_H[[#This Row],[RANK]]&lt;=(TOTAL_HITTERS_DRAFTED-HITTERS_BELOW_REPL_DRAFTED),MYRANKS_H[[#This Row],[$ACTUAL]]=""),MYRANKS_H[[#This Row],[POINTS OVER REPL]],0)</f>
        <v>0</v>
      </c>
      <c r="AE66" s="35">
        <f>IF(MYRANKS_H[[#This Row],[$ACTUAL]]="",MYRANKS_H[[#This Row],[POINTS OVER REPL]]*REMAINING_DOLLAR_VALUE_PER_POINT+1,0)</f>
        <v>1</v>
      </c>
    </row>
    <row r="67" spans="1:31" ht="15" customHeight="1" x14ac:dyDescent="0.25">
      <c r="A67" s="2" t="s">
        <v>14844</v>
      </c>
      <c r="B67" s="14" t="str">
        <f>VLOOKUP(MYRANKS_H[[#This Row],[PLAYERID]],PLAYERIDMAP2[],COLUMN(PLAYERIDMAP2[LASTNAME]),FALSE)</f>
        <v>Rendon</v>
      </c>
      <c r="C67" s="14" t="str">
        <f>VLOOKUP(MYRANKS_H[[#This Row],[PLAYERID]],PLAYERIDMAP2[],COLUMN(PLAYERIDMAP2[FIRSTNAME]),FALSE)</f>
        <v>Anthony</v>
      </c>
      <c r="D67" s="14" t="str">
        <f>MYRANKS_H[[#This Row],[FNAME]]&amp;" "&amp;MYRANKS_H[[#This Row],[LNAME]]</f>
        <v>Anthony Rendon</v>
      </c>
      <c r="E67" s="14" t="str">
        <f>VLOOKUP(MYRANKS_H[[#This Row],[PLAYERID]],PLAYERIDMAP2[],COLUMN(PLAYERIDMAP2[TEAM]),FALSE)</f>
        <v>WAS</v>
      </c>
      <c r="F67" s="14" t="str">
        <f>VLOOKUP(MYRANKS_H[[#This Row],[PLAYERID]],PLAYERIDMAP2[],COLUMN(PLAYERIDMAP2[POS]),FALSE)</f>
        <v>2B</v>
      </c>
      <c r="G67" s="14">
        <f>IFERROR(VALUE(VLOOKUP(MYRANKS_H[[#This Row],[PLAYERID]],PLAYERIDMAP2[],COLUMN(PLAYERIDMAP2[IDFANGRAPHS]),FALSE)),VLOOKUP(MYRANKS_H[[#This Row],[PLAYERID]],PLAYERIDMAP2[],COLUMN(PLAYERIDMAP2[IDFANGRAPHS]),FALSE))</f>
        <v>12861</v>
      </c>
      <c r="H67" s="56">
        <f>IFERROR(VLOOKUP(MYRANKS_H[[#This Row],[IDFANGRAPHS]],STEAMER_H[],COLUMN(STEAMER_H[PA]),FALSE),0)</f>
        <v>602</v>
      </c>
      <c r="I67" s="56">
        <f>IFERROR(VLOOKUP(MYRANKS_H[[#This Row],[IDFANGRAPHS]],STEAMER_H[],COLUMN(STEAMER_H[AB]),FALSE),0)</f>
        <v>532</v>
      </c>
      <c r="J67" s="56">
        <f>IFERROR(VLOOKUP(MYRANKS_H[[#This Row],[IDFANGRAPHS]],STEAMER_H[],COLUMN(STEAMER_H[H]),FALSE),0)</f>
        <v>147</v>
      </c>
      <c r="K67" s="56">
        <f>IFERROR(VLOOKUP(MYRANKS_H[[#This Row],[IDFANGRAPHS]],STEAMER_H[],COLUMN(STEAMER_H[2B]),FALSE),0)</f>
        <v>34</v>
      </c>
      <c r="L67" s="56">
        <f>IFERROR(VLOOKUP(MYRANKS_H[[#This Row],[IDFANGRAPHS]],STEAMER_H[],COLUMN(STEAMER_H[3B]),FALSE),0)</f>
        <v>2</v>
      </c>
      <c r="M67" s="56">
        <f>IFERROR(VLOOKUP(MYRANKS_H[[#This Row],[IDFANGRAPHS]],STEAMER_H[],COLUMN(STEAMER_H[HR]),FALSE),0)</f>
        <v>16</v>
      </c>
      <c r="N67" s="56">
        <f>IFERROR(VLOOKUP(MYRANKS_H[[#This Row],[IDFANGRAPHS]],STEAMER_H[],COLUMN(STEAMER_H[R]),FALSE),0)</f>
        <v>78</v>
      </c>
      <c r="O67" s="56">
        <f>IFERROR(VLOOKUP(MYRANKS_H[[#This Row],[IDFANGRAPHS]],STEAMER_H[],COLUMN(STEAMER_H[RBI]),FALSE),0)</f>
        <v>64</v>
      </c>
      <c r="P67" s="56">
        <f>IFERROR(VLOOKUP(MYRANKS_H[[#This Row],[IDFANGRAPHS]],STEAMER_H[],COLUMN(STEAMER_H[BB]),FALSE),0)</f>
        <v>56</v>
      </c>
      <c r="Q67" s="56">
        <f>IFERROR(VLOOKUP(MYRANKS_H[[#This Row],[IDFANGRAPHS]],STEAMER_H[],COLUMN(STEAMER_H[HBP]),FALSE),0)</f>
        <v>6</v>
      </c>
      <c r="R67" s="56">
        <f>IFERROR(VLOOKUP(MYRANKS_H[[#This Row],[IDFANGRAPHS]],STEAMER_H[],COLUMN(STEAMER_H[SO]),FALSE),0)</f>
        <v>104</v>
      </c>
      <c r="S67" s="56">
        <f>IFERROR(VLOOKUP(MYRANKS_H[[#This Row],[IDFANGRAPHS]],STEAMER_H[],COLUMN(STEAMER_H[SB]),FALSE),0)</f>
        <v>7</v>
      </c>
      <c r="T67" s="19">
        <f>IFERROR(MYRANKS_H[[#This Row],[H]]/MYRANKS_H[[#This Row],[AB]],0)</f>
        <v>0.27631578947368424</v>
      </c>
      <c r="U67" s="19">
        <f>IFERROR((MYRANKS_H[[#This Row],[H]]+MYRANKS_H[[#This Row],[BB]]+MYRANKS_H[[#This Row],[HBP]])/(MYRANKS_H[[#This Row],[AB]]+MYRANKS_H[[#This Row],[BB]]+MYRANKS_H[[#This Row],[HBP]]),0)</f>
        <v>0.35185185185185186</v>
      </c>
      <c r="V67" s="19">
        <f>IFERROR((MYRANKS_H[[#This Row],[H]]+MYRANKS_H[[#This Row],[2B]]+2*MYRANKS_H[[#This Row],[3B]]+3*MYRANKS_H[[#This Row],[HR]])/MYRANKS_H[[#This Row],[AB]],0)</f>
        <v>0.43796992481203006</v>
      </c>
      <c r="W6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 s="27">
        <f>VLOOKUP(MYRANKS_H[[#This Row],[POS]],REPLACEMENT_LEVEL[],3,FALSE)</f>
        <v>0</v>
      </c>
      <c r="Y67" s="27">
        <f>MYRANKS_H[[#This Row],[PROJ PTS]]-MYRANKS_H[[#This Row],[REPL LEVEL]]</f>
        <v>0</v>
      </c>
      <c r="Z67" s="27">
        <f>RANK(MYRANKS_H[[#This Row],[POINTS OVER REPL]],MYRANKS_H[POINTS OVER REPL])</f>
        <v>1</v>
      </c>
      <c r="AA67" s="29">
        <f>IF(MYRANKS_H[[#This Row],[RANK]]&lt;=TOTAL_HITTERS_DRAFTED,MYRANKS_H[[#This Row],[POINTS OVER REPL]],0)</f>
        <v>0</v>
      </c>
      <c r="AB67" s="35">
        <f>MYRANKS_H[[#This Row],[POINTS OVER REPL]]*DOLLAR_VALUE_PER_POINT+1</f>
        <v>1</v>
      </c>
      <c r="AC67" s="35"/>
      <c r="AD67" s="29">
        <f>IF(AND(MYRANKS_H[[#This Row],[RANK]]&lt;=(TOTAL_HITTERS_DRAFTED-HITTERS_BELOW_REPL_DRAFTED),MYRANKS_H[[#This Row],[$ACTUAL]]=""),MYRANKS_H[[#This Row],[POINTS OVER REPL]],0)</f>
        <v>0</v>
      </c>
      <c r="AE67" s="35">
        <f>IF(MYRANKS_H[[#This Row],[$ACTUAL]]="",MYRANKS_H[[#This Row],[POINTS OVER REPL]]*REMAINING_DOLLAR_VALUE_PER_POINT+1,0)</f>
        <v>1</v>
      </c>
    </row>
    <row r="68" spans="1:31" ht="15" customHeight="1" x14ac:dyDescent="0.25">
      <c r="A68" s="89" t="s">
        <v>15763</v>
      </c>
      <c r="B68" s="90" t="str">
        <f>VLOOKUP(MYRANKS_H[[#This Row],[PLAYERID]],PLAYERIDMAP2[],COLUMN(PLAYERIDMAP2[LASTNAME]),FALSE)</f>
        <v>Votto</v>
      </c>
      <c r="C68" s="90" t="str">
        <f>VLOOKUP(MYRANKS_H[[#This Row],[PLAYERID]],PLAYERIDMAP2[],COLUMN(PLAYERIDMAP2[FIRSTNAME]),FALSE)</f>
        <v>Joey</v>
      </c>
      <c r="D68" s="90" t="str">
        <f>MYRANKS_H[[#This Row],[FNAME]]&amp;" "&amp;MYRANKS_H[[#This Row],[LNAME]]</f>
        <v>Joey Votto</v>
      </c>
      <c r="E68" s="90" t="str">
        <f>VLOOKUP(MYRANKS_H[[#This Row],[PLAYERID]],PLAYERIDMAP2[],COLUMN(PLAYERIDMAP2[TEAM]),FALSE)</f>
        <v>CIN</v>
      </c>
      <c r="F68" s="90" t="str">
        <f>VLOOKUP(MYRANKS_H[[#This Row],[PLAYERID]],PLAYERIDMAP2[],COLUMN(PLAYERIDMAP2[POS]),FALSE)</f>
        <v>1B</v>
      </c>
      <c r="G68" s="90">
        <f>IFERROR(VALUE(VLOOKUP(MYRANKS_H[[#This Row],[PLAYERID]],PLAYERIDMAP2[],COLUMN(PLAYERIDMAP2[IDFANGRAPHS]),FALSE)),VLOOKUP(MYRANKS_H[[#This Row],[PLAYERID]],PLAYERIDMAP2[],COLUMN(PLAYERIDMAP2[IDFANGRAPHS]),FALSE))</f>
        <v>4314</v>
      </c>
      <c r="H68" s="56">
        <f>IFERROR(VLOOKUP(MYRANKS_H[[#This Row],[IDFANGRAPHS]],STEAMER_H[],COLUMN(STEAMER_H[PA]),FALSE),0)</f>
        <v>661</v>
      </c>
      <c r="I68" s="56">
        <f>IFERROR(VLOOKUP(MYRANKS_H[[#This Row],[IDFANGRAPHS]],STEAMER_H[],COLUMN(STEAMER_H[AB]),FALSE),0)</f>
        <v>527</v>
      </c>
      <c r="J68" s="56">
        <f>IFERROR(VLOOKUP(MYRANKS_H[[#This Row],[IDFANGRAPHS]],STEAMER_H[],COLUMN(STEAMER_H[H]),FALSE),0)</f>
        <v>149</v>
      </c>
      <c r="K68" s="56">
        <f>IFERROR(VLOOKUP(MYRANKS_H[[#This Row],[IDFANGRAPHS]],STEAMER_H[],COLUMN(STEAMER_H[2B]),FALSE),0)</f>
        <v>31</v>
      </c>
      <c r="L68" s="56">
        <f>IFERROR(VLOOKUP(MYRANKS_H[[#This Row],[IDFANGRAPHS]],STEAMER_H[],COLUMN(STEAMER_H[3B]),FALSE),0)</f>
        <v>2</v>
      </c>
      <c r="M68" s="56">
        <f>IFERROR(VLOOKUP(MYRANKS_H[[#This Row],[IDFANGRAPHS]],STEAMER_H[],COLUMN(STEAMER_H[HR]),FALSE),0)</f>
        <v>23</v>
      </c>
      <c r="N68" s="56">
        <f>IFERROR(VLOOKUP(MYRANKS_H[[#This Row],[IDFANGRAPHS]],STEAMER_H[],COLUMN(STEAMER_H[R]),FALSE),0)</f>
        <v>92</v>
      </c>
      <c r="O68" s="56">
        <f>IFERROR(VLOOKUP(MYRANKS_H[[#This Row],[IDFANGRAPHS]],STEAMER_H[],COLUMN(STEAMER_H[RBI]),FALSE),0)</f>
        <v>76</v>
      </c>
      <c r="P68" s="56">
        <f>IFERROR(VLOOKUP(MYRANKS_H[[#This Row],[IDFANGRAPHS]],STEAMER_H[],COLUMN(STEAMER_H[BB]),FALSE),0)</f>
        <v>121</v>
      </c>
      <c r="Q68" s="56">
        <f>IFERROR(VLOOKUP(MYRANKS_H[[#This Row],[IDFANGRAPHS]],STEAMER_H[],COLUMN(STEAMER_H[HBP]),FALSE),0)</f>
        <v>5</v>
      </c>
      <c r="R68" s="56">
        <f>IFERROR(VLOOKUP(MYRANKS_H[[#This Row],[IDFANGRAPHS]],STEAMER_H[],COLUMN(STEAMER_H[SO]),FALSE),0)</f>
        <v>129</v>
      </c>
      <c r="S68" s="56">
        <f>IFERROR(VLOOKUP(MYRANKS_H[[#This Row],[IDFANGRAPHS]],STEAMER_H[],COLUMN(STEAMER_H[SB]),FALSE),0)</f>
        <v>7</v>
      </c>
      <c r="T68" s="87">
        <f>IFERROR(MYRANKS_H[[#This Row],[H]]/MYRANKS_H[[#This Row],[AB]],0)</f>
        <v>0.2827324478178368</v>
      </c>
      <c r="U68" s="87">
        <f>IFERROR((MYRANKS_H[[#This Row],[H]]+MYRANKS_H[[#This Row],[BB]]+MYRANKS_H[[#This Row],[HBP]])/(MYRANKS_H[[#This Row],[AB]]+MYRANKS_H[[#This Row],[BB]]+MYRANKS_H[[#This Row],[HBP]]),0)</f>
        <v>0.42113323124042878</v>
      </c>
      <c r="V68" s="87">
        <f>IFERROR((MYRANKS_H[[#This Row],[H]]+MYRANKS_H[[#This Row],[2B]]+2*MYRANKS_H[[#This Row],[3B]]+3*MYRANKS_H[[#This Row],[HR]])/MYRANKS_H[[#This Row],[AB]],0)</f>
        <v>0.48007590132827327</v>
      </c>
      <c r="W68" s="8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 s="81">
        <f>VLOOKUP(MYRANKS_H[[#This Row],[POS]],REPLACEMENT_LEVEL[],3,FALSE)</f>
        <v>0</v>
      </c>
      <c r="Y68" s="81">
        <f>MYRANKS_H[[#This Row],[PROJ PTS]]-MYRANKS_H[[#This Row],[REPL LEVEL]]</f>
        <v>0</v>
      </c>
      <c r="Z68" s="81">
        <f>RANK(MYRANKS_H[[#This Row],[POINTS OVER REPL]],MYRANKS_H[POINTS OVER REPL])</f>
        <v>1</v>
      </c>
      <c r="AA68" s="81">
        <f>IF(MYRANKS_H[[#This Row],[RANK]]&lt;=TOTAL_HITTERS_DRAFTED,MYRANKS_H[[#This Row],[POINTS OVER REPL]],0)</f>
        <v>0</v>
      </c>
      <c r="AB68" s="83">
        <f>MYRANKS_H[[#This Row],[POINTS OVER REPL]]*DOLLAR_VALUE_PER_POINT+1</f>
        <v>1</v>
      </c>
      <c r="AC68" s="81"/>
      <c r="AD68" s="81">
        <f>IF(AND(MYRANKS_H[[#This Row],[RANK]]&lt;=(TOTAL_HITTERS_DRAFTED-HITTERS_BELOW_REPL_DRAFTED),MYRANKS_H[[#This Row],[$ACTUAL]]=""),MYRANKS_H[[#This Row],[POINTS OVER REPL]],0)</f>
        <v>0</v>
      </c>
      <c r="AE68" s="88">
        <f>IF(MYRANKS_H[[#This Row],[$ACTUAL]]="",MYRANKS_H[[#This Row],[POINTS OVER REPL]]*REMAINING_DOLLAR_VALUE_PER_POINT+1,0)</f>
        <v>1</v>
      </c>
    </row>
    <row r="69" spans="1:31" ht="15" customHeight="1" x14ac:dyDescent="0.25">
      <c r="A69" s="2" t="s">
        <v>11450</v>
      </c>
      <c r="B69" s="14" t="str">
        <f>VLOOKUP(MYRANKS_H[[#This Row],[PLAYERID]],PLAYERIDMAP2[],COLUMN(PLAYERIDMAP2[LASTNAME]),FALSE)</f>
        <v>Bogaerts</v>
      </c>
      <c r="C69" s="14" t="str">
        <f>VLOOKUP(MYRANKS_H[[#This Row],[PLAYERID]],PLAYERIDMAP2[],COLUMN(PLAYERIDMAP2[FIRSTNAME]),FALSE)</f>
        <v>Xander</v>
      </c>
      <c r="D69" s="14" t="str">
        <f>MYRANKS_H[[#This Row],[FNAME]]&amp;" "&amp;MYRANKS_H[[#This Row],[LNAME]]</f>
        <v>Xander Bogaerts</v>
      </c>
      <c r="E69" s="14" t="str">
        <f>VLOOKUP(MYRANKS_H[[#This Row],[PLAYERID]],PLAYERIDMAP2[],COLUMN(PLAYERIDMAP2[TEAM]),FALSE)</f>
        <v>BOS</v>
      </c>
      <c r="F69" s="14" t="str">
        <f>VLOOKUP(MYRANKS_H[[#This Row],[PLAYERID]],PLAYERIDMAP2[],COLUMN(PLAYERIDMAP2[POS]),FALSE)</f>
        <v>SS</v>
      </c>
      <c r="G69" s="14">
        <f>IFERROR(VALUE(VLOOKUP(MYRANKS_H[[#This Row],[PLAYERID]],PLAYERIDMAP2[],COLUMN(PLAYERIDMAP2[IDFANGRAPHS]),FALSE)),VLOOKUP(MYRANKS_H[[#This Row],[PLAYERID]],PLAYERIDMAP2[],COLUMN(PLAYERIDMAP2[IDFANGRAPHS]),FALSE))</f>
        <v>12161</v>
      </c>
      <c r="H69" s="56">
        <f>IFERROR(VLOOKUP(MYRANKS_H[[#This Row],[IDFANGRAPHS]],STEAMER_H[],COLUMN(STEAMER_H[PA]),FALSE),0)</f>
        <v>631</v>
      </c>
      <c r="I69" s="56">
        <f>IFERROR(VLOOKUP(MYRANKS_H[[#This Row],[IDFANGRAPHS]],STEAMER_H[],COLUMN(STEAMER_H[AB]),FALSE),0)</f>
        <v>577</v>
      </c>
      <c r="J69" s="56">
        <f>IFERROR(VLOOKUP(MYRANKS_H[[#This Row],[IDFANGRAPHS]],STEAMER_H[],COLUMN(STEAMER_H[H]),FALSE),0)</f>
        <v>169</v>
      </c>
      <c r="K69" s="56">
        <f>IFERROR(VLOOKUP(MYRANKS_H[[#This Row],[IDFANGRAPHS]],STEAMER_H[],COLUMN(STEAMER_H[2B]),FALSE),0)</f>
        <v>34</v>
      </c>
      <c r="L69" s="56">
        <f>IFERROR(VLOOKUP(MYRANKS_H[[#This Row],[IDFANGRAPHS]],STEAMER_H[],COLUMN(STEAMER_H[3B]),FALSE),0)</f>
        <v>2</v>
      </c>
      <c r="M69" s="56">
        <f>IFERROR(VLOOKUP(MYRANKS_H[[#This Row],[IDFANGRAPHS]],STEAMER_H[],COLUMN(STEAMER_H[HR]),FALSE),0)</f>
        <v>15</v>
      </c>
      <c r="N69" s="56">
        <f>IFERROR(VLOOKUP(MYRANKS_H[[#This Row],[IDFANGRAPHS]],STEAMER_H[],COLUMN(STEAMER_H[R]),FALSE),0)</f>
        <v>76</v>
      </c>
      <c r="O69" s="56">
        <f>IFERROR(VLOOKUP(MYRANKS_H[[#This Row],[IDFANGRAPHS]],STEAMER_H[],COLUMN(STEAMER_H[RBI]),FALSE),0)</f>
        <v>78</v>
      </c>
      <c r="P69" s="56">
        <f>IFERROR(VLOOKUP(MYRANKS_H[[#This Row],[IDFANGRAPHS]],STEAMER_H[],COLUMN(STEAMER_H[BB]),FALSE),0)</f>
        <v>41</v>
      </c>
      <c r="Q69" s="56">
        <f>IFERROR(VLOOKUP(MYRANKS_H[[#This Row],[IDFANGRAPHS]],STEAMER_H[],COLUMN(STEAMER_H[HBP]),FALSE),0)</f>
        <v>5</v>
      </c>
      <c r="R69" s="56">
        <f>IFERROR(VLOOKUP(MYRANKS_H[[#This Row],[IDFANGRAPHS]],STEAMER_H[],COLUMN(STEAMER_H[SO]),FALSE),0)</f>
        <v>105</v>
      </c>
      <c r="S69" s="56">
        <f>IFERROR(VLOOKUP(MYRANKS_H[[#This Row],[IDFANGRAPHS]],STEAMER_H[],COLUMN(STEAMER_H[SB]),FALSE),0)</f>
        <v>7</v>
      </c>
      <c r="T69" s="19">
        <f>IFERROR(MYRANKS_H[[#This Row],[H]]/MYRANKS_H[[#This Row],[AB]],0)</f>
        <v>0.29289428076256502</v>
      </c>
      <c r="U69" s="19">
        <f>IFERROR((MYRANKS_H[[#This Row],[H]]+MYRANKS_H[[#This Row],[BB]]+MYRANKS_H[[#This Row],[HBP]])/(MYRANKS_H[[#This Row],[AB]]+MYRANKS_H[[#This Row],[BB]]+MYRANKS_H[[#This Row],[HBP]]),0)</f>
        <v>0.3451043338683788</v>
      </c>
      <c r="V69" s="19">
        <f>IFERROR((MYRANKS_H[[#This Row],[H]]+MYRANKS_H[[#This Row],[2B]]+2*MYRANKS_H[[#This Row],[3B]]+3*MYRANKS_H[[#This Row],[HR]])/MYRANKS_H[[#This Row],[AB]],0)</f>
        <v>0.43674176776429807</v>
      </c>
      <c r="W6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 s="27">
        <f>VLOOKUP(MYRANKS_H[[#This Row],[POS]],REPLACEMENT_LEVEL[],3,FALSE)</f>
        <v>0</v>
      </c>
      <c r="Y69" s="27">
        <f>MYRANKS_H[[#This Row],[PROJ PTS]]-MYRANKS_H[[#This Row],[REPL LEVEL]]</f>
        <v>0</v>
      </c>
      <c r="Z69" s="27">
        <f>RANK(MYRANKS_H[[#This Row],[POINTS OVER REPL]],MYRANKS_H[POINTS OVER REPL])</f>
        <v>1</v>
      </c>
      <c r="AA69" s="29">
        <f>IF(MYRANKS_H[[#This Row],[RANK]]&lt;=TOTAL_HITTERS_DRAFTED,MYRANKS_H[[#This Row],[POINTS OVER REPL]],0)</f>
        <v>0</v>
      </c>
      <c r="AB69" s="35">
        <f>MYRANKS_H[[#This Row],[POINTS OVER REPL]]*DOLLAR_VALUE_PER_POINT+1</f>
        <v>1</v>
      </c>
      <c r="AC69" s="35"/>
      <c r="AD69" s="29">
        <f>IF(AND(MYRANKS_H[[#This Row],[RANK]]&lt;=(TOTAL_HITTERS_DRAFTED-HITTERS_BELOW_REPL_DRAFTED),MYRANKS_H[[#This Row],[$ACTUAL]]=""),MYRANKS_H[[#This Row],[POINTS OVER REPL]],0)</f>
        <v>0</v>
      </c>
      <c r="AE69" s="35">
        <f>IF(MYRANKS_H[[#This Row],[$ACTUAL]]="",MYRANKS_H[[#This Row],[POINTS OVER REPL]]*REMAINING_DOLLAR_VALUE_PER_POINT+1,0)</f>
        <v>1</v>
      </c>
    </row>
    <row r="70" spans="1:31" ht="15" customHeight="1" x14ac:dyDescent="0.25">
      <c r="A70" s="2" t="s">
        <v>11671</v>
      </c>
      <c r="B70" s="14" t="str">
        <f>VLOOKUP(MYRANKS_H[[#This Row],[PLAYERID]],PLAYERIDMAP2[],COLUMN(PLAYERIDMAP2[LASTNAME]),FALSE)</f>
        <v>Cano</v>
      </c>
      <c r="C70" s="14" t="str">
        <f>VLOOKUP(MYRANKS_H[[#This Row],[PLAYERID]],PLAYERIDMAP2[],COLUMN(PLAYERIDMAP2[FIRSTNAME]),FALSE)</f>
        <v>Robinson</v>
      </c>
      <c r="D70" s="14" t="str">
        <f>MYRANKS_H[[#This Row],[FNAME]]&amp;" "&amp;MYRANKS_H[[#This Row],[LNAME]]</f>
        <v>Robinson Cano</v>
      </c>
      <c r="E70" s="14" t="str">
        <f>VLOOKUP(MYRANKS_H[[#This Row],[PLAYERID]],PLAYERIDMAP2[],COLUMN(PLAYERIDMAP2[TEAM]),FALSE)</f>
        <v>SEA</v>
      </c>
      <c r="F70" s="14" t="str">
        <f>VLOOKUP(MYRANKS_H[[#This Row],[PLAYERID]],PLAYERIDMAP2[],COLUMN(PLAYERIDMAP2[POS]),FALSE)</f>
        <v>2B</v>
      </c>
      <c r="G70" s="14">
        <f>IFERROR(VALUE(VLOOKUP(MYRANKS_H[[#This Row],[PLAYERID]],PLAYERIDMAP2[],COLUMN(PLAYERIDMAP2[IDFANGRAPHS]),FALSE)),VLOOKUP(MYRANKS_H[[#This Row],[PLAYERID]],PLAYERIDMAP2[],COLUMN(PLAYERIDMAP2[IDFANGRAPHS]),FALSE))</f>
        <v>3269</v>
      </c>
      <c r="H70" s="56">
        <f>IFERROR(VLOOKUP(MYRANKS_H[[#This Row],[IDFANGRAPHS]],STEAMER_H[],COLUMN(STEAMER_H[PA]),FALSE),0)</f>
        <v>647</v>
      </c>
      <c r="I70" s="56">
        <f>IFERROR(VLOOKUP(MYRANKS_H[[#This Row],[IDFANGRAPHS]],STEAMER_H[],COLUMN(STEAMER_H[AB]),FALSE),0)</f>
        <v>586</v>
      </c>
      <c r="J70" s="56">
        <f>IFERROR(VLOOKUP(MYRANKS_H[[#This Row],[IDFANGRAPHS]],STEAMER_H[],COLUMN(STEAMER_H[H]),FALSE),0)</f>
        <v>167</v>
      </c>
      <c r="K70" s="56">
        <f>IFERROR(VLOOKUP(MYRANKS_H[[#This Row],[IDFANGRAPHS]],STEAMER_H[],COLUMN(STEAMER_H[2B]),FALSE),0)</f>
        <v>36</v>
      </c>
      <c r="L70" s="56">
        <f>IFERROR(VLOOKUP(MYRANKS_H[[#This Row],[IDFANGRAPHS]],STEAMER_H[],COLUMN(STEAMER_H[3B]),FALSE),0)</f>
        <v>1</v>
      </c>
      <c r="M70" s="56">
        <f>IFERROR(VLOOKUP(MYRANKS_H[[#This Row],[IDFANGRAPHS]],STEAMER_H[],COLUMN(STEAMER_H[HR]),FALSE),0)</f>
        <v>18</v>
      </c>
      <c r="N70" s="56">
        <f>IFERROR(VLOOKUP(MYRANKS_H[[#This Row],[IDFANGRAPHS]],STEAMER_H[],COLUMN(STEAMER_H[R]),FALSE),0)</f>
        <v>77</v>
      </c>
      <c r="O70" s="56">
        <f>IFERROR(VLOOKUP(MYRANKS_H[[#This Row],[IDFANGRAPHS]],STEAMER_H[],COLUMN(STEAMER_H[RBI]),FALSE),0)</f>
        <v>82</v>
      </c>
      <c r="P70" s="56">
        <f>IFERROR(VLOOKUP(MYRANKS_H[[#This Row],[IDFANGRAPHS]],STEAMER_H[],COLUMN(STEAMER_H[BB]),FALSE),0)</f>
        <v>50</v>
      </c>
      <c r="Q70" s="56">
        <f>IFERROR(VLOOKUP(MYRANKS_H[[#This Row],[IDFANGRAPHS]],STEAMER_H[],COLUMN(STEAMER_H[HBP]),FALSE),0)</f>
        <v>5</v>
      </c>
      <c r="R70" s="56">
        <f>IFERROR(VLOOKUP(MYRANKS_H[[#This Row],[IDFANGRAPHS]],STEAMER_H[],COLUMN(STEAMER_H[SO]),FALSE),0)</f>
        <v>91</v>
      </c>
      <c r="S70" s="56">
        <f>IFERROR(VLOOKUP(MYRANKS_H[[#This Row],[IDFANGRAPHS]],STEAMER_H[],COLUMN(STEAMER_H[SB]),FALSE),0)</f>
        <v>5</v>
      </c>
      <c r="T70" s="19">
        <f>IFERROR(MYRANKS_H[[#This Row],[H]]/MYRANKS_H[[#This Row],[AB]],0)</f>
        <v>0.28498293515358364</v>
      </c>
      <c r="U70" s="19">
        <f>IFERROR((MYRANKS_H[[#This Row],[H]]+MYRANKS_H[[#This Row],[BB]]+MYRANKS_H[[#This Row],[HBP]])/(MYRANKS_H[[#This Row],[AB]]+MYRANKS_H[[#This Row],[BB]]+MYRANKS_H[[#This Row],[HBP]]),0)</f>
        <v>0.34633385335413419</v>
      </c>
      <c r="V70" s="19">
        <f>IFERROR((MYRANKS_H[[#This Row],[H]]+MYRANKS_H[[#This Row],[2B]]+2*MYRANKS_H[[#This Row],[3B]]+3*MYRANKS_H[[#This Row],[HR]])/MYRANKS_H[[#This Row],[AB]],0)</f>
        <v>0.44197952218430037</v>
      </c>
      <c r="W7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 s="27">
        <f>VLOOKUP(MYRANKS_H[[#This Row],[POS]],REPLACEMENT_LEVEL[],3,FALSE)</f>
        <v>0</v>
      </c>
      <c r="Y70" s="27">
        <f>MYRANKS_H[[#This Row],[PROJ PTS]]-MYRANKS_H[[#This Row],[REPL LEVEL]]</f>
        <v>0</v>
      </c>
      <c r="Z70" s="27">
        <f>RANK(MYRANKS_H[[#This Row],[POINTS OVER REPL]],MYRANKS_H[POINTS OVER REPL])</f>
        <v>1</v>
      </c>
      <c r="AA70" s="29">
        <f>IF(MYRANKS_H[[#This Row],[RANK]]&lt;=TOTAL_HITTERS_DRAFTED,MYRANKS_H[[#This Row],[POINTS OVER REPL]],0)</f>
        <v>0</v>
      </c>
      <c r="AB70" s="35">
        <f>MYRANKS_H[[#This Row],[POINTS OVER REPL]]*DOLLAR_VALUE_PER_POINT+1</f>
        <v>1</v>
      </c>
      <c r="AC70" s="35"/>
      <c r="AD70" s="29">
        <f>IF(AND(MYRANKS_H[[#This Row],[RANK]]&lt;=(TOTAL_HITTERS_DRAFTED-HITTERS_BELOW_REPL_DRAFTED),MYRANKS_H[[#This Row],[$ACTUAL]]=""),MYRANKS_H[[#This Row],[POINTS OVER REPL]],0)</f>
        <v>0</v>
      </c>
      <c r="AE70" s="35">
        <f>IF(MYRANKS_H[[#This Row],[$ACTUAL]]="",MYRANKS_H[[#This Row],[POINTS OVER REPL]]*REMAINING_DOLLAR_VALUE_PER_POINT+1,0)</f>
        <v>1</v>
      </c>
    </row>
    <row r="71" spans="1:31" ht="15" customHeight="1" x14ac:dyDescent="0.25">
      <c r="A71" s="64" t="s">
        <v>12058</v>
      </c>
      <c r="B71" s="14" t="str">
        <f>VLOOKUP(MYRANKS_H[[#This Row],[PLAYERID]],PLAYERIDMAP2[],COLUMN(PLAYERIDMAP2[LASTNAME]),FALSE)</f>
        <v>Cuddyer</v>
      </c>
      <c r="C71" s="14" t="str">
        <f>VLOOKUP(MYRANKS_H[[#This Row],[PLAYERID]],PLAYERIDMAP2[],COLUMN(PLAYERIDMAP2[FIRSTNAME]),FALSE)</f>
        <v>Michael</v>
      </c>
      <c r="D71" s="14" t="str">
        <f>MYRANKS_H[[#This Row],[FNAME]]&amp;" "&amp;MYRANKS_H[[#This Row],[LNAME]]</f>
        <v>Michael Cuddyer</v>
      </c>
      <c r="E71" s="14" t="str">
        <f>VLOOKUP(MYRANKS_H[[#This Row],[PLAYERID]],PLAYERIDMAP2[],COLUMN(PLAYERIDMAP2[TEAM]),FALSE)</f>
        <v>N/A</v>
      </c>
      <c r="F71" s="14" t="str">
        <f>VLOOKUP(MYRANKS_H[[#This Row],[PLAYERID]],PLAYERIDMAP2[],COLUMN(PLAYERIDMAP2[POS]),FALSE)</f>
        <v>OF</v>
      </c>
      <c r="G71" s="14">
        <f>IFERROR(VALUE(VLOOKUP(MYRANKS_H[[#This Row],[PLAYERID]],PLAYERIDMAP2[],COLUMN(PLAYERIDMAP2[IDFANGRAPHS]),FALSE)),VLOOKUP(MYRANKS_H[[#This Row],[PLAYERID]],PLAYERIDMAP2[],COLUMN(PLAYERIDMAP2[IDFANGRAPHS]),FALSE))</f>
        <v>1534</v>
      </c>
      <c r="H71" s="56">
        <f>IFERROR(VLOOKUP(MYRANKS_H[[#This Row],[IDFANGRAPHS]],STEAMER_H[],COLUMN(STEAMER_H[PA]),FALSE),0)</f>
        <v>1</v>
      </c>
      <c r="I71" s="56">
        <f>IFERROR(VLOOKUP(MYRANKS_H[[#This Row],[IDFANGRAPHS]],STEAMER_H[],COLUMN(STEAMER_H[AB]),FALSE),0)</f>
        <v>1</v>
      </c>
      <c r="J71" s="56">
        <f>IFERROR(VLOOKUP(MYRANKS_H[[#This Row],[IDFANGRAPHS]],STEAMER_H[],COLUMN(STEAMER_H[H]),FALSE),0)</f>
        <v>0</v>
      </c>
      <c r="K71" s="56">
        <f>IFERROR(VLOOKUP(MYRANKS_H[[#This Row],[IDFANGRAPHS]],STEAMER_H[],COLUMN(STEAMER_H[2B]),FALSE),0)</f>
        <v>0</v>
      </c>
      <c r="L71" s="56">
        <f>IFERROR(VLOOKUP(MYRANKS_H[[#This Row],[IDFANGRAPHS]],STEAMER_H[],COLUMN(STEAMER_H[3B]),FALSE),0)</f>
        <v>0</v>
      </c>
      <c r="M71" s="56">
        <f>IFERROR(VLOOKUP(MYRANKS_H[[#This Row],[IDFANGRAPHS]],STEAMER_H[],COLUMN(STEAMER_H[HR]),FALSE),0)</f>
        <v>0</v>
      </c>
      <c r="N71" s="56">
        <f>IFERROR(VLOOKUP(MYRANKS_H[[#This Row],[IDFANGRAPHS]],STEAMER_H[],COLUMN(STEAMER_H[R]),FALSE),0)</f>
        <v>0</v>
      </c>
      <c r="O71" s="56">
        <f>IFERROR(VLOOKUP(MYRANKS_H[[#This Row],[IDFANGRAPHS]],STEAMER_H[],COLUMN(STEAMER_H[RBI]),FALSE),0)</f>
        <v>0</v>
      </c>
      <c r="P71" s="56">
        <f>IFERROR(VLOOKUP(MYRANKS_H[[#This Row],[IDFANGRAPHS]],STEAMER_H[],COLUMN(STEAMER_H[BB]),FALSE),0)</f>
        <v>0</v>
      </c>
      <c r="Q71" s="56">
        <f>IFERROR(VLOOKUP(MYRANKS_H[[#This Row],[IDFANGRAPHS]],STEAMER_H[],COLUMN(STEAMER_H[HBP]),FALSE),0)</f>
        <v>0</v>
      </c>
      <c r="R71" s="56">
        <f>IFERROR(VLOOKUP(MYRANKS_H[[#This Row],[IDFANGRAPHS]],STEAMER_H[],COLUMN(STEAMER_H[SO]),FALSE),0)</f>
        <v>0</v>
      </c>
      <c r="S71" s="56">
        <f>IFERROR(VLOOKUP(MYRANKS_H[[#This Row],[IDFANGRAPHS]],STEAMER_H[],COLUMN(STEAMER_H[SB]),FALSE),0)</f>
        <v>0</v>
      </c>
      <c r="T71" s="57">
        <f>IFERROR(MYRANKS_H[[#This Row],[H]]/MYRANKS_H[[#This Row],[AB]],0)</f>
        <v>0</v>
      </c>
      <c r="U71" s="57">
        <f>IFERROR((MYRANKS_H[[#This Row],[H]]+MYRANKS_H[[#This Row],[BB]]+MYRANKS_H[[#This Row],[HBP]])/(MYRANKS_H[[#This Row],[AB]]+MYRANKS_H[[#This Row],[BB]]+MYRANKS_H[[#This Row],[HBP]]),0)</f>
        <v>0</v>
      </c>
      <c r="V71" s="57">
        <f>IFERROR((MYRANKS_H[[#This Row],[H]]+MYRANKS_H[[#This Row],[2B]]+2*MYRANKS_H[[#This Row],[3B]]+3*MYRANKS_H[[#This Row],[HR]])/MYRANKS_H[[#This Row],[AB]],0)</f>
        <v>0</v>
      </c>
      <c r="W7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 s="56">
        <f>VLOOKUP(MYRANKS_H[[#This Row],[POS]],REPLACEMENT_LEVEL[],3,FALSE)</f>
        <v>0</v>
      </c>
      <c r="Y71" s="56">
        <f>MYRANKS_H[[#This Row],[PROJ PTS]]-MYRANKS_H[[#This Row],[REPL LEVEL]]</f>
        <v>0</v>
      </c>
      <c r="Z71" s="56">
        <f>RANK(MYRANKS_H[[#This Row],[POINTS OVER REPL]],MYRANKS_H[POINTS OVER REPL])</f>
        <v>1</v>
      </c>
      <c r="AA71" s="56">
        <f>IF(MYRANKS_H[[#This Row],[RANK]]&lt;=TOTAL_HITTERS_DRAFTED,MYRANKS_H[[#This Row],[POINTS OVER REPL]],0)</f>
        <v>0</v>
      </c>
      <c r="AB71" s="58">
        <f>MYRANKS_H[[#This Row],[POINTS OVER REPL]]*DOLLAR_VALUE_PER_POINT+1</f>
        <v>1</v>
      </c>
      <c r="AC71" s="56"/>
      <c r="AD71" s="56">
        <f>IF(AND(MYRANKS_H[[#This Row],[RANK]]&lt;=(TOTAL_HITTERS_DRAFTED-HITTERS_BELOW_REPL_DRAFTED),MYRANKS_H[[#This Row],[$ACTUAL]]=""),MYRANKS_H[[#This Row],[POINTS OVER REPL]],0)</f>
        <v>0</v>
      </c>
      <c r="AE71" s="59">
        <f>IF(MYRANKS_H[[#This Row],[$ACTUAL]]="",MYRANKS_H[[#This Row],[POINTS OVER REPL]]*REMAINING_DOLLAR_VALUE_PER_POINT+1,0)</f>
        <v>1</v>
      </c>
    </row>
    <row r="72" spans="1:31" ht="15" customHeight="1" x14ac:dyDescent="0.25">
      <c r="A72" s="2" t="s">
        <v>12085</v>
      </c>
      <c r="B72" s="14" t="str">
        <f>VLOOKUP(MYRANKS_H[[#This Row],[PLAYERID]],PLAYERIDMAP2[],COLUMN(PLAYERIDMAP2[LASTNAME]),FALSE)</f>
        <v>d'Arnaud</v>
      </c>
      <c r="C72" s="14" t="str">
        <f>VLOOKUP(MYRANKS_H[[#This Row],[PLAYERID]],PLAYERIDMAP2[],COLUMN(PLAYERIDMAP2[FIRSTNAME]),FALSE)</f>
        <v>Travis</v>
      </c>
      <c r="D72" s="14" t="str">
        <f>MYRANKS_H[[#This Row],[FNAME]]&amp;" "&amp;MYRANKS_H[[#This Row],[LNAME]]</f>
        <v>Travis d'Arnaud</v>
      </c>
      <c r="E72" s="14" t="str">
        <f>VLOOKUP(MYRANKS_H[[#This Row],[PLAYERID]],PLAYERIDMAP2[],COLUMN(PLAYERIDMAP2[TEAM]),FALSE)</f>
        <v>NYM</v>
      </c>
      <c r="F72" s="14" t="str">
        <f>VLOOKUP(MYRANKS_H[[#This Row],[PLAYERID]],PLAYERIDMAP2[],COLUMN(PLAYERIDMAP2[POS]),FALSE)</f>
        <v>C</v>
      </c>
      <c r="G72" s="14">
        <f>IFERROR(VALUE(VLOOKUP(MYRANKS_H[[#This Row],[PLAYERID]],PLAYERIDMAP2[],COLUMN(PLAYERIDMAP2[IDFANGRAPHS]),FALSE)),VLOOKUP(MYRANKS_H[[#This Row],[PLAYERID]],PLAYERIDMAP2[],COLUMN(PLAYERIDMAP2[IDFANGRAPHS]),FALSE))</f>
        <v>7739</v>
      </c>
      <c r="H72" s="56">
        <f>IFERROR(VLOOKUP(MYRANKS_H[[#This Row],[IDFANGRAPHS]],STEAMER_H[],COLUMN(STEAMER_H[PA]),FALSE),0)</f>
        <v>343</v>
      </c>
      <c r="I72" s="56">
        <f>IFERROR(VLOOKUP(MYRANKS_H[[#This Row],[IDFANGRAPHS]],STEAMER_H[],COLUMN(STEAMER_H[AB]),FALSE),0)</f>
        <v>309</v>
      </c>
      <c r="J72" s="56">
        <f>IFERROR(VLOOKUP(MYRANKS_H[[#This Row],[IDFANGRAPHS]],STEAMER_H[],COLUMN(STEAMER_H[H]),FALSE),0)</f>
        <v>79</v>
      </c>
      <c r="K72" s="56">
        <f>IFERROR(VLOOKUP(MYRANKS_H[[#This Row],[IDFANGRAPHS]],STEAMER_H[],COLUMN(STEAMER_H[2B]),FALSE),0)</f>
        <v>17</v>
      </c>
      <c r="L72" s="56">
        <f>IFERROR(VLOOKUP(MYRANKS_H[[#This Row],[IDFANGRAPHS]],STEAMER_H[],COLUMN(STEAMER_H[3B]),FALSE),0)</f>
        <v>1</v>
      </c>
      <c r="M72" s="56">
        <f>IFERROR(VLOOKUP(MYRANKS_H[[#This Row],[IDFANGRAPHS]],STEAMER_H[],COLUMN(STEAMER_H[HR]),FALSE),0)</f>
        <v>13</v>
      </c>
      <c r="N72" s="56">
        <f>IFERROR(VLOOKUP(MYRANKS_H[[#This Row],[IDFANGRAPHS]],STEAMER_H[],COLUMN(STEAMER_H[R]),FALSE),0)</f>
        <v>38</v>
      </c>
      <c r="O72" s="56">
        <f>IFERROR(VLOOKUP(MYRANKS_H[[#This Row],[IDFANGRAPHS]],STEAMER_H[],COLUMN(STEAMER_H[RBI]),FALSE),0)</f>
        <v>43</v>
      </c>
      <c r="P72" s="56">
        <f>IFERROR(VLOOKUP(MYRANKS_H[[#This Row],[IDFANGRAPHS]],STEAMER_H[],COLUMN(STEAMER_H[BB]),FALSE),0)</f>
        <v>27</v>
      </c>
      <c r="Q72" s="56">
        <f>IFERROR(VLOOKUP(MYRANKS_H[[#This Row],[IDFANGRAPHS]],STEAMER_H[],COLUMN(STEAMER_H[HBP]),FALSE),0)</f>
        <v>3</v>
      </c>
      <c r="R72" s="56">
        <f>IFERROR(VLOOKUP(MYRANKS_H[[#This Row],[IDFANGRAPHS]],STEAMER_H[],COLUMN(STEAMER_H[SO]),FALSE),0)</f>
        <v>58</v>
      </c>
      <c r="S72" s="56">
        <f>IFERROR(VLOOKUP(MYRANKS_H[[#This Row],[IDFANGRAPHS]],STEAMER_H[],COLUMN(STEAMER_H[SB]),FALSE),0)</f>
        <v>1</v>
      </c>
      <c r="T72" s="19">
        <f>IFERROR(MYRANKS_H[[#This Row],[H]]/MYRANKS_H[[#This Row],[AB]],0)</f>
        <v>0.25566343042071199</v>
      </c>
      <c r="U72" s="19">
        <f>IFERROR((MYRANKS_H[[#This Row],[H]]+MYRANKS_H[[#This Row],[BB]]+MYRANKS_H[[#This Row],[HBP]])/(MYRANKS_H[[#This Row],[AB]]+MYRANKS_H[[#This Row],[BB]]+MYRANKS_H[[#This Row],[HBP]]),0)</f>
        <v>0.32153392330383479</v>
      </c>
      <c r="V72" s="19">
        <f>IFERROR((MYRANKS_H[[#This Row],[H]]+MYRANKS_H[[#This Row],[2B]]+2*MYRANKS_H[[#This Row],[3B]]+3*MYRANKS_H[[#This Row],[HR]])/MYRANKS_H[[#This Row],[AB]],0)</f>
        <v>0.44336569579288027</v>
      </c>
      <c r="W7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 s="27">
        <f>VLOOKUP(MYRANKS_H[[#This Row],[POS]],REPLACEMENT_LEVEL[],3,FALSE)</f>
        <v>0</v>
      </c>
      <c r="Y72" s="27">
        <f>MYRANKS_H[[#This Row],[PROJ PTS]]-MYRANKS_H[[#This Row],[REPL LEVEL]]</f>
        <v>0</v>
      </c>
      <c r="Z72" s="27">
        <f>RANK(MYRANKS_H[[#This Row],[POINTS OVER REPL]],MYRANKS_H[POINTS OVER REPL])</f>
        <v>1</v>
      </c>
      <c r="AA72" s="29">
        <f>IF(MYRANKS_H[[#This Row],[RANK]]&lt;=TOTAL_HITTERS_DRAFTED,MYRANKS_H[[#This Row],[POINTS OVER REPL]],0)</f>
        <v>0</v>
      </c>
      <c r="AB72" s="35">
        <f>MYRANKS_H[[#This Row],[POINTS OVER REPL]]*DOLLAR_VALUE_PER_POINT+1</f>
        <v>1</v>
      </c>
      <c r="AC72" s="35"/>
      <c r="AD72" s="29">
        <f>IF(AND(MYRANKS_H[[#This Row],[RANK]]&lt;=(TOTAL_HITTERS_DRAFTED-HITTERS_BELOW_REPL_DRAFTED),MYRANKS_H[[#This Row],[$ACTUAL]]=""),MYRANKS_H[[#This Row],[POINTS OVER REPL]],0)</f>
        <v>0</v>
      </c>
      <c r="AE72" s="35">
        <f>IF(MYRANKS_H[[#This Row],[$ACTUAL]]="",MYRANKS_H[[#This Row],[POINTS OVER REPL]]*REMAINING_DOLLAR_VALUE_PER_POINT+1,0)</f>
        <v>1</v>
      </c>
    </row>
    <row r="73" spans="1:31" ht="15" customHeight="1" x14ac:dyDescent="0.25">
      <c r="A73" s="2" t="s">
        <v>12110</v>
      </c>
      <c r="B73" s="14" t="str">
        <f>VLOOKUP(MYRANKS_H[[#This Row],[PLAYERID]],PLAYERIDMAP2[],COLUMN(PLAYERIDMAP2[LASTNAME]),FALSE)</f>
        <v>Davis</v>
      </c>
      <c r="C73" s="14" t="str">
        <f>VLOOKUP(MYRANKS_H[[#This Row],[PLAYERID]],PLAYERIDMAP2[],COLUMN(PLAYERIDMAP2[FIRSTNAME]),FALSE)</f>
        <v>Khris</v>
      </c>
      <c r="D73" s="14" t="str">
        <f>MYRANKS_H[[#This Row],[FNAME]]&amp;" "&amp;MYRANKS_H[[#This Row],[LNAME]]</f>
        <v>Khris Davis</v>
      </c>
      <c r="E73" s="14" t="str">
        <f>VLOOKUP(MYRANKS_H[[#This Row],[PLAYERID]],PLAYERIDMAP2[],COLUMN(PLAYERIDMAP2[TEAM]),FALSE)</f>
        <v>MIL</v>
      </c>
      <c r="F73" s="14" t="str">
        <f>VLOOKUP(MYRANKS_H[[#This Row],[PLAYERID]],PLAYERIDMAP2[],COLUMN(PLAYERIDMAP2[POS]),FALSE)</f>
        <v>OF</v>
      </c>
      <c r="G73" s="14">
        <f>IFERROR(VALUE(VLOOKUP(MYRANKS_H[[#This Row],[PLAYERID]],PLAYERIDMAP2[],COLUMN(PLAYERIDMAP2[IDFANGRAPHS]),FALSE)),VLOOKUP(MYRANKS_H[[#This Row],[PLAYERID]],PLAYERIDMAP2[],COLUMN(PLAYERIDMAP2[IDFANGRAPHS]),FALSE))</f>
        <v>9112</v>
      </c>
      <c r="H73" s="56">
        <f>IFERROR(VLOOKUP(MYRANKS_H[[#This Row],[IDFANGRAPHS]],STEAMER_H[],COLUMN(STEAMER_H[PA]),FALSE),0)</f>
        <v>574</v>
      </c>
      <c r="I73" s="56">
        <f>IFERROR(VLOOKUP(MYRANKS_H[[#This Row],[IDFANGRAPHS]],STEAMER_H[],COLUMN(STEAMER_H[AB]),FALSE),0)</f>
        <v>513</v>
      </c>
      <c r="J73" s="56">
        <f>IFERROR(VLOOKUP(MYRANKS_H[[#This Row],[IDFANGRAPHS]],STEAMER_H[],COLUMN(STEAMER_H[H]),FALSE),0)</f>
        <v>127</v>
      </c>
      <c r="K73" s="56">
        <f>IFERROR(VLOOKUP(MYRANKS_H[[#This Row],[IDFANGRAPHS]],STEAMER_H[],COLUMN(STEAMER_H[2B]),FALSE),0)</f>
        <v>26</v>
      </c>
      <c r="L73" s="56">
        <f>IFERROR(VLOOKUP(MYRANKS_H[[#This Row],[IDFANGRAPHS]],STEAMER_H[],COLUMN(STEAMER_H[3B]),FALSE),0)</f>
        <v>2</v>
      </c>
      <c r="M73" s="56">
        <f>IFERROR(VLOOKUP(MYRANKS_H[[#This Row],[IDFANGRAPHS]],STEAMER_H[],COLUMN(STEAMER_H[HR]),FALSE),0)</f>
        <v>27</v>
      </c>
      <c r="N73" s="56">
        <f>IFERROR(VLOOKUP(MYRANKS_H[[#This Row],[IDFANGRAPHS]],STEAMER_H[],COLUMN(STEAMER_H[R]),FALSE),0)</f>
        <v>68</v>
      </c>
      <c r="O73" s="56">
        <f>IFERROR(VLOOKUP(MYRANKS_H[[#This Row],[IDFANGRAPHS]],STEAMER_H[],COLUMN(STEAMER_H[RBI]),FALSE),0)</f>
        <v>78</v>
      </c>
      <c r="P73" s="56">
        <f>IFERROR(VLOOKUP(MYRANKS_H[[#This Row],[IDFANGRAPHS]],STEAMER_H[],COLUMN(STEAMER_H[BB]),FALSE),0)</f>
        <v>48</v>
      </c>
      <c r="Q73" s="56">
        <f>IFERROR(VLOOKUP(MYRANKS_H[[#This Row],[IDFANGRAPHS]],STEAMER_H[],COLUMN(STEAMER_H[HBP]),FALSE),0)</f>
        <v>6</v>
      </c>
      <c r="R73" s="56">
        <f>IFERROR(VLOOKUP(MYRANKS_H[[#This Row],[IDFANGRAPHS]],STEAMER_H[],COLUMN(STEAMER_H[SO]),FALSE),0)</f>
        <v>140</v>
      </c>
      <c r="S73" s="56">
        <f>IFERROR(VLOOKUP(MYRANKS_H[[#This Row],[IDFANGRAPHS]],STEAMER_H[],COLUMN(STEAMER_H[SB]),FALSE),0)</f>
        <v>6</v>
      </c>
      <c r="T73" s="19">
        <f>IFERROR(MYRANKS_H[[#This Row],[H]]/MYRANKS_H[[#This Row],[AB]],0)</f>
        <v>0.24756335282651071</v>
      </c>
      <c r="U73" s="19">
        <f>IFERROR((MYRANKS_H[[#This Row],[H]]+MYRANKS_H[[#This Row],[BB]]+MYRANKS_H[[#This Row],[HBP]])/(MYRANKS_H[[#This Row],[AB]]+MYRANKS_H[[#This Row],[BB]]+MYRANKS_H[[#This Row],[HBP]]),0)</f>
        <v>0.31922398589065254</v>
      </c>
      <c r="V73" s="19">
        <f>IFERROR((MYRANKS_H[[#This Row],[H]]+MYRANKS_H[[#This Row],[2B]]+2*MYRANKS_H[[#This Row],[3B]]+3*MYRANKS_H[[#This Row],[HR]])/MYRANKS_H[[#This Row],[AB]],0)</f>
        <v>0.46393762183235865</v>
      </c>
      <c r="W7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 s="27">
        <f>VLOOKUP(MYRANKS_H[[#This Row],[POS]],REPLACEMENT_LEVEL[],3,FALSE)</f>
        <v>0</v>
      </c>
      <c r="Y73" s="27">
        <f>MYRANKS_H[[#This Row],[PROJ PTS]]-MYRANKS_H[[#This Row],[REPL LEVEL]]</f>
        <v>0</v>
      </c>
      <c r="Z73" s="27">
        <f>RANK(MYRANKS_H[[#This Row],[POINTS OVER REPL]],MYRANKS_H[POINTS OVER REPL])</f>
        <v>1</v>
      </c>
      <c r="AA73" s="29">
        <f>IF(MYRANKS_H[[#This Row],[RANK]]&lt;=TOTAL_HITTERS_DRAFTED,MYRANKS_H[[#This Row],[POINTS OVER REPL]],0)</f>
        <v>0</v>
      </c>
      <c r="AB73" s="35">
        <f>MYRANKS_H[[#This Row],[POINTS OVER REPL]]*DOLLAR_VALUE_PER_POINT+1</f>
        <v>1</v>
      </c>
      <c r="AC73" s="35"/>
      <c r="AD73" s="29">
        <f>IF(AND(MYRANKS_H[[#This Row],[RANK]]&lt;=(TOTAL_HITTERS_DRAFTED-HITTERS_BELOW_REPL_DRAFTED),MYRANKS_H[[#This Row],[$ACTUAL]]=""),MYRANKS_H[[#This Row],[POINTS OVER REPL]],0)</f>
        <v>0</v>
      </c>
      <c r="AE73" s="35">
        <f>IF(MYRANKS_H[[#This Row],[$ACTUAL]]="",MYRANKS_H[[#This Row],[POINTS OVER REPL]]*REMAINING_DOLLAR_VALUE_PER_POINT+1,0)</f>
        <v>1</v>
      </c>
    </row>
    <row r="74" spans="1:31" ht="15" customHeight="1" x14ac:dyDescent="0.25">
      <c r="A74" s="2" t="s">
        <v>12184</v>
      </c>
      <c r="B74" s="14" t="str">
        <f>VLOOKUP(MYRANKS_H[[#This Row],[PLAYERID]],PLAYERIDMAP2[],COLUMN(PLAYERIDMAP2[LASTNAME]),FALSE)</f>
        <v>Desmond</v>
      </c>
      <c r="C74" s="14" t="str">
        <f>VLOOKUP(MYRANKS_H[[#This Row],[PLAYERID]],PLAYERIDMAP2[],COLUMN(PLAYERIDMAP2[FIRSTNAME]),FALSE)</f>
        <v>Ian</v>
      </c>
      <c r="D74" s="14" t="str">
        <f>MYRANKS_H[[#This Row],[FNAME]]&amp;" "&amp;MYRANKS_H[[#This Row],[LNAME]]</f>
        <v>Ian Desmond</v>
      </c>
      <c r="E74" s="14" t="str">
        <f>VLOOKUP(MYRANKS_H[[#This Row],[PLAYERID]],PLAYERIDMAP2[],COLUMN(PLAYERIDMAP2[TEAM]),FALSE)</f>
        <v>WAS</v>
      </c>
      <c r="F74" s="14" t="str">
        <f>VLOOKUP(MYRANKS_H[[#This Row],[PLAYERID]],PLAYERIDMAP2[],COLUMN(PLAYERIDMAP2[POS]),FALSE)</f>
        <v>SS</v>
      </c>
      <c r="G74" s="14">
        <f>IFERROR(VALUE(VLOOKUP(MYRANKS_H[[#This Row],[PLAYERID]],PLAYERIDMAP2[],COLUMN(PLAYERIDMAP2[IDFANGRAPHS]),FALSE)),VLOOKUP(MYRANKS_H[[#This Row],[PLAYERID]],PLAYERIDMAP2[],COLUMN(PLAYERIDMAP2[IDFANGRAPHS]),FALSE))</f>
        <v>6885</v>
      </c>
      <c r="H74" s="56">
        <f>IFERROR(VLOOKUP(MYRANKS_H[[#This Row],[IDFANGRAPHS]],STEAMER_H[],COLUMN(STEAMER_H[PA]),FALSE),0)</f>
        <v>612</v>
      </c>
      <c r="I74" s="56">
        <f>IFERROR(VLOOKUP(MYRANKS_H[[#This Row],[IDFANGRAPHS]],STEAMER_H[],COLUMN(STEAMER_H[AB]),FALSE),0)</f>
        <v>558</v>
      </c>
      <c r="J74" s="56">
        <f>IFERROR(VLOOKUP(MYRANKS_H[[#This Row],[IDFANGRAPHS]],STEAMER_H[],COLUMN(STEAMER_H[H]),FALSE),0)</f>
        <v>132</v>
      </c>
      <c r="K74" s="56">
        <f>IFERROR(VLOOKUP(MYRANKS_H[[#This Row],[IDFANGRAPHS]],STEAMER_H[],COLUMN(STEAMER_H[2B]),FALSE),0)</f>
        <v>27</v>
      </c>
      <c r="L74" s="56">
        <f>IFERROR(VLOOKUP(MYRANKS_H[[#This Row],[IDFANGRAPHS]],STEAMER_H[],COLUMN(STEAMER_H[3B]),FALSE),0)</f>
        <v>2</v>
      </c>
      <c r="M74" s="56">
        <f>IFERROR(VLOOKUP(MYRANKS_H[[#This Row],[IDFANGRAPHS]],STEAMER_H[],COLUMN(STEAMER_H[HR]),FALSE),0)</f>
        <v>18</v>
      </c>
      <c r="N74" s="56">
        <f>IFERROR(VLOOKUP(MYRANKS_H[[#This Row],[IDFANGRAPHS]],STEAMER_H[],COLUMN(STEAMER_H[R]),FALSE),0)</f>
        <v>63</v>
      </c>
      <c r="O74" s="56">
        <f>IFERROR(VLOOKUP(MYRANKS_H[[#This Row],[IDFANGRAPHS]],STEAMER_H[],COLUMN(STEAMER_H[RBI]),FALSE),0)</f>
        <v>68</v>
      </c>
      <c r="P74" s="56">
        <f>IFERROR(VLOOKUP(MYRANKS_H[[#This Row],[IDFANGRAPHS]],STEAMER_H[],COLUMN(STEAMER_H[BB]),FALSE),0)</f>
        <v>43</v>
      </c>
      <c r="Q74" s="56">
        <f>IFERROR(VLOOKUP(MYRANKS_H[[#This Row],[IDFANGRAPHS]],STEAMER_H[],COLUMN(STEAMER_H[HBP]),FALSE),0)</f>
        <v>5</v>
      </c>
      <c r="R74" s="56">
        <f>IFERROR(VLOOKUP(MYRANKS_H[[#This Row],[IDFANGRAPHS]],STEAMER_H[],COLUMN(STEAMER_H[SO]),FALSE),0)</f>
        <v>171</v>
      </c>
      <c r="S74" s="56">
        <f>IFERROR(VLOOKUP(MYRANKS_H[[#This Row],[IDFANGRAPHS]],STEAMER_H[],COLUMN(STEAMER_H[SB]),FALSE),0)</f>
        <v>13</v>
      </c>
      <c r="T74" s="19">
        <f>IFERROR(MYRANKS_H[[#This Row],[H]]/MYRANKS_H[[#This Row],[AB]],0)</f>
        <v>0.23655913978494625</v>
      </c>
      <c r="U74" s="19">
        <f>IFERROR((MYRANKS_H[[#This Row],[H]]+MYRANKS_H[[#This Row],[BB]]+MYRANKS_H[[#This Row],[HBP]])/(MYRANKS_H[[#This Row],[AB]]+MYRANKS_H[[#This Row],[BB]]+MYRANKS_H[[#This Row],[HBP]]),0)</f>
        <v>0.29702970297029702</v>
      </c>
      <c r="V74" s="19">
        <f>IFERROR((MYRANKS_H[[#This Row],[H]]+MYRANKS_H[[#This Row],[2B]]+2*MYRANKS_H[[#This Row],[3B]]+3*MYRANKS_H[[#This Row],[HR]])/MYRANKS_H[[#This Row],[AB]],0)</f>
        <v>0.3888888888888889</v>
      </c>
      <c r="W7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 s="27">
        <f>VLOOKUP(MYRANKS_H[[#This Row],[POS]],REPLACEMENT_LEVEL[],3,FALSE)</f>
        <v>0</v>
      </c>
      <c r="Y74" s="27">
        <f>MYRANKS_H[[#This Row],[PROJ PTS]]-MYRANKS_H[[#This Row],[REPL LEVEL]]</f>
        <v>0</v>
      </c>
      <c r="Z74" s="27">
        <f>RANK(MYRANKS_H[[#This Row],[POINTS OVER REPL]],MYRANKS_H[POINTS OVER REPL])</f>
        <v>1</v>
      </c>
      <c r="AA74" s="29">
        <f>IF(MYRANKS_H[[#This Row],[RANK]]&lt;=TOTAL_HITTERS_DRAFTED,MYRANKS_H[[#This Row],[POINTS OVER REPL]],0)</f>
        <v>0</v>
      </c>
      <c r="AB74" s="35">
        <f>MYRANKS_H[[#This Row],[POINTS OVER REPL]]*DOLLAR_VALUE_PER_POINT+1</f>
        <v>1</v>
      </c>
      <c r="AC74" s="35"/>
      <c r="AD74" s="29">
        <f>IF(AND(MYRANKS_H[[#This Row],[RANK]]&lt;=(TOTAL_HITTERS_DRAFTED-HITTERS_BELOW_REPL_DRAFTED),MYRANKS_H[[#This Row],[$ACTUAL]]=""),MYRANKS_H[[#This Row],[POINTS OVER REPL]],0)</f>
        <v>0</v>
      </c>
      <c r="AE74" s="35">
        <f>IF(MYRANKS_H[[#This Row],[$ACTUAL]]="",MYRANKS_H[[#This Row],[POINTS OVER REPL]]*REMAINING_DOLLAR_VALUE_PER_POINT+1,0)</f>
        <v>1</v>
      </c>
    </row>
    <row r="75" spans="1:31" ht="15" customHeight="1" x14ac:dyDescent="0.25">
      <c r="A75" s="2" t="s">
        <v>12614</v>
      </c>
      <c r="B75" s="14" t="str">
        <f>VLOOKUP(MYRANKS_H[[#This Row],[PLAYERID]],PLAYERIDMAP2[],COLUMN(PLAYERIDMAP2[LASTNAME]),FALSE)</f>
        <v>Garcia</v>
      </c>
      <c r="C75" s="14" t="str">
        <f>VLOOKUP(MYRANKS_H[[#This Row],[PLAYERID]],PLAYERIDMAP2[],COLUMN(PLAYERIDMAP2[FIRSTNAME]),FALSE)</f>
        <v>Avisail</v>
      </c>
      <c r="D75" s="14" t="str">
        <f>MYRANKS_H[[#This Row],[FNAME]]&amp;" "&amp;MYRANKS_H[[#This Row],[LNAME]]</f>
        <v>Avisail Garcia</v>
      </c>
      <c r="E75" s="14" t="str">
        <f>VLOOKUP(MYRANKS_H[[#This Row],[PLAYERID]],PLAYERIDMAP2[],COLUMN(PLAYERIDMAP2[TEAM]),FALSE)</f>
        <v>CHW</v>
      </c>
      <c r="F75" s="14" t="str">
        <f>VLOOKUP(MYRANKS_H[[#This Row],[PLAYERID]],PLAYERIDMAP2[],COLUMN(PLAYERIDMAP2[POS]),FALSE)</f>
        <v>OF</v>
      </c>
      <c r="G75" s="14">
        <f>IFERROR(VALUE(VLOOKUP(MYRANKS_H[[#This Row],[PLAYERID]],PLAYERIDMAP2[],COLUMN(PLAYERIDMAP2[IDFANGRAPHS]),FALSE)),VLOOKUP(MYRANKS_H[[#This Row],[PLAYERID]],PLAYERIDMAP2[],COLUMN(PLAYERIDMAP2[IDFANGRAPHS]),FALSE))</f>
        <v>5760</v>
      </c>
      <c r="H75" s="56">
        <f>IFERROR(VLOOKUP(MYRANKS_H[[#This Row],[IDFANGRAPHS]],STEAMER_H[],COLUMN(STEAMER_H[PA]),FALSE),0)</f>
        <v>584</v>
      </c>
      <c r="I75" s="56">
        <f>IFERROR(VLOOKUP(MYRANKS_H[[#This Row],[IDFANGRAPHS]],STEAMER_H[],COLUMN(STEAMER_H[AB]),FALSE),0)</f>
        <v>537</v>
      </c>
      <c r="J75" s="56">
        <f>IFERROR(VLOOKUP(MYRANKS_H[[#This Row],[IDFANGRAPHS]],STEAMER_H[],COLUMN(STEAMER_H[H]),FALSE),0)</f>
        <v>142</v>
      </c>
      <c r="K75" s="56">
        <f>IFERROR(VLOOKUP(MYRANKS_H[[#This Row],[IDFANGRAPHS]],STEAMER_H[],COLUMN(STEAMER_H[2B]),FALSE),0)</f>
        <v>21</v>
      </c>
      <c r="L75" s="56">
        <f>IFERROR(VLOOKUP(MYRANKS_H[[#This Row],[IDFANGRAPHS]],STEAMER_H[],COLUMN(STEAMER_H[3B]),FALSE),0)</f>
        <v>2</v>
      </c>
      <c r="M75" s="56">
        <f>IFERROR(VLOOKUP(MYRANKS_H[[#This Row],[IDFANGRAPHS]],STEAMER_H[],COLUMN(STEAMER_H[HR]),FALSE),0)</f>
        <v>18</v>
      </c>
      <c r="N75" s="56">
        <f>IFERROR(VLOOKUP(MYRANKS_H[[#This Row],[IDFANGRAPHS]],STEAMER_H[],COLUMN(STEAMER_H[R]),FALSE),0)</f>
        <v>64</v>
      </c>
      <c r="O75" s="56">
        <f>IFERROR(VLOOKUP(MYRANKS_H[[#This Row],[IDFANGRAPHS]],STEAMER_H[],COLUMN(STEAMER_H[RBI]),FALSE),0)</f>
        <v>70</v>
      </c>
      <c r="P75" s="56">
        <f>IFERROR(VLOOKUP(MYRANKS_H[[#This Row],[IDFANGRAPHS]],STEAMER_H[],COLUMN(STEAMER_H[BB]),FALSE),0)</f>
        <v>35</v>
      </c>
      <c r="Q75" s="56">
        <f>IFERROR(VLOOKUP(MYRANKS_H[[#This Row],[IDFANGRAPHS]],STEAMER_H[],COLUMN(STEAMER_H[HBP]),FALSE),0)</f>
        <v>6</v>
      </c>
      <c r="R75" s="56">
        <f>IFERROR(VLOOKUP(MYRANKS_H[[#This Row],[IDFANGRAPHS]],STEAMER_H[],COLUMN(STEAMER_H[SO]),FALSE),0)</f>
        <v>130</v>
      </c>
      <c r="S75" s="56">
        <f>IFERROR(VLOOKUP(MYRANKS_H[[#This Row],[IDFANGRAPHS]],STEAMER_H[],COLUMN(STEAMER_H[SB]),FALSE),0)</f>
        <v>8</v>
      </c>
      <c r="T75" s="19">
        <f>IFERROR(MYRANKS_H[[#This Row],[H]]/MYRANKS_H[[#This Row],[AB]],0)</f>
        <v>0.26443202979515829</v>
      </c>
      <c r="U75" s="19">
        <f>IFERROR((MYRANKS_H[[#This Row],[H]]+MYRANKS_H[[#This Row],[BB]]+MYRANKS_H[[#This Row],[HBP]])/(MYRANKS_H[[#This Row],[AB]]+MYRANKS_H[[#This Row],[BB]]+MYRANKS_H[[#This Row],[HBP]]),0)</f>
        <v>0.31660899653979241</v>
      </c>
      <c r="V75" s="19">
        <f>IFERROR((MYRANKS_H[[#This Row],[H]]+MYRANKS_H[[#This Row],[2B]]+2*MYRANKS_H[[#This Row],[3B]]+3*MYRANKS_H[[#This Row],[HR]])/MYRANKS_H[[#This Row],[AB]],0)</f>
        <v>0.41154562383612664</v>
      </c>
      <c r="W7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 s="27">
        <f>VLOOKUP(MYRANKS_H[[#This Row],[POS]],REPLACEMENT_LEVEL[],3,FALSE)</f>
        <v>0</v>
      </c>
      <c r="Y75" s="27">
        <f>MYRANKS_H[[#This Row],[PROJ PTS]]-MYRANKS_H[[#This Row],[REPL LEVEL]]</f>
        <v>0</v>
      </c>
      <c r="Z75" s="27">
        <f>RANK(MYRANKS_H[[#This Row],[POINTS OVER REPL]],MYRANKS_H[POINTS OVER REPL])</f>
        <v>1</v>
      </c>
      <c r="AA75" s="29">
        <f>IF(MYRANKS_H[[#This Row],[RANK]]&lt;=TOTAL_HITTERS_DRAFTED,MYRANKS_H[[#This Row],[POINTS OVER REPL]],0)</f>
        <v>0</v>
      </c>
      <c r="AB75" s="35">
        <f>MYRANKS_H[[#This Row],[POINTS OVER REPL]]*DOLLAR_VALUE_PER_POINT+1</f>
        <v>1</v>
      </c>
      <c r="AC75" s="35"/>
      <c r="AD75" s="29">
        <f>IF(AND(MYRANKS_H[[#This Row],[RANK]]&lt;=(TOTAL_HITTERS_DRAFTED-HITTERS_BELOW_REPL_DRAFTED),MYRANKS_H[[#This Row],[$ACTUAL]]=""),MYRANKS_H[[#This Row],[POINTS OVER REPL]],0)</f>
        <v>0</v>
      </c>
      <c r="AE75" s="35">
        <f>IF(MYRANKS_H[[#This Row],[$ACTUAL]]="",MYRANKS_H[[#This Row],[POINTS OVER REPL]]*REMAINING_DOLLAR_VALUE_PER_POINT+1,0)</f>
        <v>1</v>
      </c>
    </row>
    <row r="76" spans="1:31" ht="15" customHeight="1" x14ac:dyDescent="0.25">
      <c r="A76" s="2" t="s">
        <v>12763</v>
      </c>
      <c r="B76" s="14" t="str">
        <f>VLOOKUP(MYRANKS_H[[#This Row],[PLAYERID]],PLAYERIDMAP2[],COLUMN(PLAYERIDMAP2[LASTNAME]),FALSE)</f>
        <v>Gordon</v>
      </c>
      <c r="C76" s="14" t="str">
        <f>VLOOKUP(MYRANKS_H[[#This Row],[PLAYERID]],PLAYERIDMAP2[],COLUMN(PLAYERIDMAP2[FIRSTNAME]),FALSE)</f>
        <v>Alex</v>
      </c>
      <c r="D76" s="14" t="str">
        <f>MYRANKS_H[[#This Row],[FNAME]]&amp;" "&amp;MYRANKS_H[[#This Row],[LNAME]]</f>
        <v>Alex Gordon</v>
      </c>
      <c r="E76" s="14" t="str">
        <f>VLOOKUP(MYRANKS_H[[#This Row],[PLAYERID]],PLAYERIDMAP2[],COLUMN(PLAYERIDMAP2[TEAM]),FALSE)</f>
        <v>KC</v>
      </c>
      <c r="F76" s="14" t="str">
        <f>VLOOKUP(MYRANKS_H[[#This Row],[PLAYERID]],PLAYERIDMAP2[],COLUMN(PLAYERIDMAP2[POS]),FALSE)</f>
        <v>OF</v>
      </c>
      <c r="G76" s="14">
        <f>IFERROR(VALUE(VLOOKUP(MYRANKS_H[[#This Row],[PLAYERID]],PLAYERIDMAP2[],COLUMN(PLAYERIDMAP2[IDFANGRAPHS]),FALSE)),VLOOKUP(MYRANKS_H[[#This Row],[PLAYERID]],PLAYERIDMAP2[],COLUMN(PLAYERIDMAP2[IDFANGRAPHS]),FALSE))</f>
        <v>5209</v>
      </c>
      <c r="H76" s="56">
        <f>IFERROR(VLOOKUP(MYRANKS_H[[#This Row],[IDFANGRAPHS]],STEAMER_H[],COLUMN(STEAMER_H[PA]),FALSE),0)</f>
        <v>598</v>
      </c>
      <c r="I76" s="56">
        <f>IFERROR(VLOOKUP(MYRANKS_H[[#This Row],[IDFANGRAPHS]],STEAMER_H[],COLUMN(STEAMER_H[AB]),FALSE),0)</f>
        <v>521</v>
      </c>
      <c r="J76" s="56">
        <f>IFERROR(VLOOKUP(MYRANKS_H[[#This Row],[IDFANGRAPHS]],STEAMER_H[],COLUMN(STEAMER_H[H]),FALSE),0)</f>
        <v>138</v>
      </c>
      <c r="K76" s="56">
        <f>IFERROR(VLOOKUP(MYRANKS_H[[#This Row],[IDFANGRAPHS]],STEAMER_H[],COLUMN(STEAMER_H[2B]),FALSE),0)</f>
        <v>29</v>
      </c>
      <c r="L76" s="56">
        <f>IFERROR(VLOOKUP(MYRANKS_H[[#This Row],[IDFANGRAPHS]],STEAMER_H[],COLUMN(STEAMER_H[3B]),FALSE),0)</f>
        <v>1</v>
      </c>
      <c r="M76" s="56">
        <f>IFERROR(VLOOKUP(MYRANKS_H[[#This Row],[IDFANGRAPHS]],STEAMER_H[],COLUMN(STEAMER_H[HR]),FALSE),0)</f>
        <v>18</v>
      </c>
      <c r="N76" s="56">
        <f>IFERROR(VLOOKUP(MYRANKS_H[[#This Row],[IDFANGRAPHS]],STEAMER_H[],COLUMN(STEAMER_H[R]),FALSE),0)</f>
        <v>71</v>
      </c>
      <c r="O76" s="56">
        <f>IFERROR(VLOOKUP(MYRANKS_H[[#This Row],[IDFANGRAPHS]],STEAMER_H[],COLUMN(STEAMER_H[RBI]),FALSE),0)</f>
        <v>67</v>
      </c>
      <c r="P76" s="56">
        <f>IFERROR(VLOOKUP(MYRANKS_H[[#This Row],[IDFANGRAPHS]],STEAMER_H[],COLUMN(STEAMER_H[BB]),FALSE),0)</f>
        <v>60</v>
      </c>
      <c r="Q76" s="56">
        <f>IFERROR(VLOOKUP(MYRANKS_H[[#This Row],[IDFANGRAPHS]],STEAMER_H[],COLUMN(STEAMER_H[HBP]),FALSE),0)</f>
        <v>10</v>
      </c>
      <c r="R76" s="56">
        <f>IFERROR(VLOOKUP(MYRANKS_H[[#This Row],[IDFANGRAPHS]],STEAMER_H[],COLUMN(STEAMER_H[SO]),FALSE),0)</f>
        <v>129</v>
      </c>
      <c r="S76" s="56">
        <f>IFERROR(VLOOKUP(MYRANKS_H[[#This Row],[IDFANGRAPHS]],STEAMER_H[],COLUMN(STEAMER_H[SB]),FALSE),0)</f>
        <v>7</v>
      </c>
      <c r="T76" s="19">
        <f>IFERROR(MYRANKS_H[[#This Row],[H]]/MYRANKS_H[[#This Row],[AB]],0)</f>
        <v>0.26487523992322459</v>
      </c>
      <c r="U76" s="19">
        <f>IFERROR((MYRANKS_H[[#This Row],[H]]+MYRANKS_H[[#This Row],[BB]]+MYRANKS_H[[#This Row],[HBP]])/(MYRANKS_H[[#This Row],[AB]]+MYRANKS_H[[#This Row],[BB]]+MYRANKS_H[[#This Row],[HBP]]),0)</f>
        <v>0.35194585448392557</v>
      </c>
      <c r="V76" s="19">
        <f>IFERROR((MYRANKS_H[[#This Row],[H]]+MYRANKS_H[[#This Row],[2B]]+2*MYRANKS_H[[#This Row],[3B]]+3*MYRANKS_H[[#This Row],[HR]])/MYRANKS_H[[#This Row],[AB]],0)</f>
        <v>0.42802303262955854</v>
      </c>
      <c r="W7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 s="27">
        <f>VLOOKUP(MYRANKS_H[[#This Row],[POS]],REPLACEMENT_LEVEL[],3,FALSE)</f>
        <v>0</v>
      </c>
      <c r="Y76" s="27">
        <f>MYRANKS_H[[#This Row],[PROJ PTS]]-MYRANKS_H[[#This Row],[REPL LEVEL]]</f>
        <v>0</v>
      </c>
      <c r="Z76" s="27">
        <f>RANK(MYRANKS_H[[#This Row],[POINTS OVER REPL]],MYRANKS_H[POINTS OVER REPL])</f>
        <v>1</v>
      </c>
      <c r="AA76" s="29">
        <f>IF(MYRANKS_H[[#This Row],[RANK]]&lt;=TOTAL_HITTERS_DRAFTED,MYRANKS_H[[#This Row],[POINTS OVER REPL]],0)</f>
        <v>0</v>
      </c>
      <c r="AB76" s="35">
        <f>MYRANKS_H[[#This Row],[POINTS OVER REPL]]*DOLLAR_VALUE_PER_POINT+1</f>
        <v>1</v>
      </c>
      <c r="AC76" s="35"/>
      <c r="AD76" s="29">
        <f>IF(AND(MYRANKS_H[[#This Row],[RANK]]&lt;=(TOTAL_HITTERS_DRAFTED-HITTERS_BELOW_REPL_DRAFTED),MYRANKS_H[[#This Row],[$ACTUAL]]=""),MYRANKS_H[[#This Row],[POINTS OVER REPL]],0)</f>
        <v>0</v>
      </c>
      <c r="AE76" s="35">
        <f>IF(MYRANKS_H[[#This Row],[$ACTUAL]]="",MYRANKS_H[[#This Row],[POINTS OVER REPL]]*REMAINING_DOLLAR_VALUE_PER_POINT+1,0)</f>
        <v>1</v>
      </c>
    </row>
    <row r="77" spans="1:31" ht="15" customHeight="1" x14ac:dyDescent="0.25">
      <c r="A77" s="2" t="s">
        <v>13143</v>
      </c>
      <c r="B77" s="14" t="str">
        <f>VLOOKUP(MYRANKS_H[[#This Row],[PLAYERID]],PLAYERIDMAP2[],COLUMN(PLAYERIDMAP2[LASTNAME]),FALSE)</f>
        <v>Hosmer</v>
      </c>
      <c r="C77" s="14" t="str">
        <f>VLOOKUP(MYRANKS_H[[#This Row],[PLAYERID]],PLAYERIDMAP2[],COLUMN(PLAYERIDMAP2[FIRSTNAME]),FALSE)</f>
        <v>Eric</v>
      </c>
      <c r="D77" s="14" t="str">
        <f>MYRANKS_H[[#This Row],[FNAME]]&amp;" "&amp;MYRANKS_H[[#This Row],[LNAME]]</f>
        <v>Eric Hosmer</v>
      </c>
      <c r="E77" s="14" t="str">
        <f>VLOOKUP(MYRANKS_H[[#This Row],[PLAYERID]],PLAYERIDMAP2[],COLUMN(PLAYERIDMAP2[TEAM]),FALSE)</f>
        <v>KC</v>
      </c>
      <c r="F77" s="14" t="str">
        <f>VLOOKUP(MYRANKS_H[[#This Row],[PLAYERID]],PLAYERIDMAP2[],COLUMN(PLAYERIDMAP2[POS]),FALSE)</f>
        <v>1B</v>
      </c>
      <c r="G77" s="14">
        <f>IFERROR(VALUE(VLOOKUP(MYRANKS_H[[#This Row],[PLAYERID]],PLAYERIDMAP2[],COLUMN(PLAYERIDMAP2[IDFANGRAPHS]),FALSE)),VLOOKUP(MYRANKS_H[[#This Row],[PLAYERID]],PLAYERIDMAP2[],COLUMN(PLAYERIDMAP2[IDFANGRAPHS]),FALSE))</f>
        <v>3516</v>
      </c>
      <c r="H77" s="56">
        <f>IFERROR(VLOOKUP(MYRANKS_H[[#This Row],[IDFANGRAPHS]],STEAMER_H[],COLUMN(STEAMER_H[PA]),FALSE),0)</f>
        <v>649</v>
      </c>
      <c r="I77" s="56">
        <f>IFERROR(VLOOKUP(MYRANKS_H[[#This Row],[IDFANGRAPHS]],STEAMER_H[],COLUMN(STEAMER_H[AB]),FALSE),0)</f>
        <v>583</v>
      </c>
      <c r="J77" s="56">
        <f>IFERROR(VLOOKUP(MYRANKS_H[[#This Row],[IDFANGRAPHS]],STEAMER_H[],COLUMN(STEAMER_H[H]),FALSE),0)</f>
        <v>166</v>
      </c>
      <c r="K77" s="56">
        <f>IFERROR(VLOOKUP(MYRANKS_H[[#This Row],[IDFANGRAPHS]],STEAMER_H[],COLUMN(STEAMER_H[2B]),FALSE),0)</f>
        <v>33</v>
      </c>
      <c r="L77" s="56">
        <f>IFERROR(VLOOKUP(MYRANKS_H[[#This Row],[IDFANGRAPHS]],STEAMER_H[],COLUMN(STEAMER_H[3B]),FALSE),0)</f>
        <v>3</v>
      </c>
      <c r="M77" s="56">
        <f>IFERROR(VLOOKUP(MYRANKS_H[[#This Row],[IDFANGRAPHS]],STEAMER_H[],COLUMN(STEAMER_H[HR]),FALSE),0)</f>
        <v>19</v>
      </c>
      <c r="N77" s="56">
        <f>IFERROR(VLOOKUP(MYRANKS_H[[#This Row],[IDFANGRAPHS]],STEAMER_H[],COLUMN(STEAMER_H[R]),FALSE),0)</f>
        <v>77</v>
      </c>
      <c r="O77" s="56">
        <f>IFERROR(VLOOKUP(MYRANKS_H[[#This Row],[IDFANGRAPHS]],STEAMER_H[],COLUMN(STEAMER_H[RBI]),FALSE),0)</f>
        <v>81</v>
      </c>
      <c r="P77" s="56">
        <f>IFERROR(VLOOKUP(MYRANKS_H[[#This Row],[IDFANGRAPHS]],STEAMER_H[],COLUMN(STEAMER_H[BB]),FALSE),0)</f>
        <v>56</v>
      </c>
      <c r="Q77" s="56">
        <f>IFERROR(VLOOKUP(MYRANKS_H[[#This Row],[IDFANGRAPHS]],STEAMER_H[],COLUMN(STEAMER_H[HBP]),FALSE),0)</f>
        <v>3</v>
      </c>
      <c r="R77" s="56">
        <f>IFERROR(VLOOKUP(MYRANKS_H[[#This Row],[IDFANGRAPHS]],STEAMER_H[],COLUMN(STEAMER_H[SO]),FALSE),0)</f>
        <v>104</v>
      </c>
      <c r="S77" s="56">
        <f>IFERROR(VLOOKUP(MYRANKS_H[[#This Row],[IDFANGRAPHS]],STEAMER_H[],COLUMN(STEAMER_H[SB]),FALSE),0)</f>
        <v>6</v>
      </c>
      <c r="T77" s="19">
        <f>IFERROR(MYRANKS_H[[#This Row],[H]]/MYRANKS_H[[#This Row],[AB]],0)</f>
        <v>0.28473413379073759</v>
      </c>
      <c r="U77" s="19">
        <f>IFERROR((MYRANKS_H[[#This Row],[H]]+MYRANKS_H[[#This Row],[BB]]+MYRANKS_H[[#This Row],[HBP]])/(MYRANKS_H[[#This Row],[AB]]+MYRANKS_H[[#This Row],[BB]]+MYRANKS_H[[#This Row],[HBP]]),0)</f>
        <v>0.35046728971962615</v>
      </c>
      <c r="V77" s="19">
        <f>IFERROR((MYRANKS_H[[#This Row],[H]]+MYRANKS_H[[#This Row],[2B]]+2*MYRANKS_H[[#This Row],[3B]]+3*MYRANKS_H[[#This Row],[HR]])/MYRANKS_H[[#This Row],[AB]],0)</f>
        <v>0.44939965694682676</v>
      </c>
      <c r="W7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 s="27">
        <f>VLOOKUP(MYRANKS_H[[#This Row],[POS]],REPLACEMENT_LEVEL[],3,FALSE)</f>
        <v>0</v>
      </c>
      <c r="Y77" s="27">
        <f>MYRANKS_H[[#This Row],[PROJ PTS]]-MYRANKS_H[[#This Row],[REPL LEVEL]]</f>
        <v>0</v>
      </c>
      <c r="Z77" s="27">
        <f>RANK(MYRANKS_H[[#This Row],[POINTS OVER REPL]],MYRANKS_H[POINTS OVER REPL])</f>
        <v>1</v>
      </c>
      <c r="AA77" s="29">
        <f>IF(MYRANKS_H[[#This Row],[RANK]]&lt;=TOTAL_HITTERS_DRAFTED,MYRANKS_H[[#This Row],[POINTS OVER REPL]],0)</f>
        <v>0</v>
      </c>
      <c r="AB77" s="35">
        <f>MYRANKS_H[[#This Row],[POINTS OVER REPL]]*DOLLAR_VALUE_PER_POINT+1</f>
        <v>1</v>
      </c>
      <c r="AC77" s="35"/>
      <c r="AD77" s="29">
        <f>IF(AND(MYRANKS_H[[#This Row],[RANK]]&lt;=(TOTAL_HITTERS_DRAFTED-HITTERS_BELOW_REPL_DRAFTED),MYRANKS_H[[#This Row],[$ACTUAL]]=""),MYRANKS_H[[#This Row],[POINTS OVER REPL]],0)</f>
        <v>0</v>
      </c>
      <c r="AE77" s="35">
        <f>IF(MYRANKS_H[[#This Row],[$ACTUAL]]="",MYRANKS_H[[#This Row],[POINTS OVER REPL]]*REMAINING_DOLLAR_VALUE_PER_POINT+1,0)</f>
        <v>1</v>
      </c>
    </row>
    <row r="78" spans="1:31" ht="15" customHeight="1" x14ac:dyDescent="0.25">
      <c r="A78" s="2" t="s">
        <v>13778</v>
      </c>
      <c r="B78" s="14" t="str">
        <f>VLOOKUP(MYRANKS_H[[#This Row],[PLAYERID]],PLAYERIDMAP2[],COLUMN(PLAYERIDMAP2[LASTNAME]),FALSE)</f>
        <v>Machado</v>
      </c>
      <c r="C78" s="14" t="str">
        <f>VLOOKUP(MYRANKS_H[[#This Row],[PLAYERID]],PLAYERIDMAP2[],COLUMN(PLAYERIDMAP2[FIRSTNAME]),FALSE)</f>
        <v>Manny</v>
      </c>
      <c r="D78" s="14" t="str">
        <f>MYRANKS_H[[#This Row],[FNAME]]&amp;" "&amp;MYRANKS_H[[#This Row],[LNAME]]</f>
        <v>Manny Machado</v>
      </c>
      <c r="E78" s="14" t="str">
        <f>VLOOKUP(MYRANKS_H[[#This Row],[PLAYERID]],PLAYERIDMAP2[],COLUMN(PLAYERIDMAP2[TEAM]),FALSE)</f>
        <v>BAL</v>
      </c>
      <c r="F78" s="14" t="str">
        <f>VLOOKUP(MYRANKS_H[[#This Row],[PLAYERID]],PLAYERIDMAP2[],COLUMN(PLAYERIDMAP2[POS]),FALSE)</f>
        <v>3B</v>
      </c>
      <c r="G78" s="14">
        <f>IFERROR(VALUE(VLOOKUP(MYRANKS_H[[#This Row],[PLAYERID]],PLAYERIDMAP2[],COLUMN(PLAYERIDMAP2[IDFANGRAPHS]),FALSE)),VLOOKUP(MYRANKS_H[[#This Row],[PLAYERID]],PLAYERIDMAP2[],COLUMN(PLAYERIDMAP2[IDFANGRAPHS]),FALSE))</f>
        <v>11493</v>
      </c>
      <c r="H78" s="56">
        <f>IFERROR(VLOOKUP(MYRANKS_H[[#This Row],[IDFANGRAPHS]],STEAMER_H[],COLUMN(STEAMER_H[PA]),FALSE),0)</f>
        <v>672</v>
      </c>
      <c r="I78" s="56">
        <f>IFERROR(VLOOKUP(MYRANKS_H[[#This Row],[IDFANGRAPHS]],STEAMER_H[],COLUMN(STEAMER_H[AB]),FALSE),0)</f>
        <v>604</v>
      </c>
      <c r="J78" s="56">
        <f>IFERROR(VLOOKUP(MYRANKS_H[[#This Row],[IDFANGRAPHS]],STEAMER_H[],COLUMN(STEAMER_H[H]),FALSE),0)</f>
        <v>172</v>
      </c>
      <c r="K78" s="56">
        <f>IFERROR(VLOOKUP(MYRANKS_H[[#This Row],[IDFANGRAPHS]],STEAMER_H[],COLUMN(STEAMER_H[2B]),FALSE),0)</f>
        <v>36</v>
      </c>
      <c r="L78" s="56">
        <f>IFERROR(VLOOKUP(MYRANKS_H[[#This Row],[IDFANGRAPHS]],STEAMER_H[],COLUMN(STEAMER_H[3B]),FALSE),0)</f>
        <v>2</v>
      </c>
      <c r="M78" s="56">
        <f>IFERROR(VLOOKUP(MYRANKS_H[[#This Row],[IDFANGRAPHS]],STEAMER_H[],COLUMN(STEAMER_H[HR]),FALSE),0)</f>
        <v>27</v>
      </c>
      <c r="N78" s="56">
        <f>IFERROR(VLOOKUP(MYRANKS_H[[#This Row],[IDFANGRAPHS]],STEAMER_H[],COLUMN(STEAMER_H[R]),FALSE),0)</f>
        <v>93</v>
      </c>
      <c r="O78" s="56">
        <f>IFERROR(VLOOKUP(MYRANKS_H[[#This Row],[IDFANGRAPHS]],STEAMER_H[],COLUMN(STEAMER_H[RBI]),FALSE),0)</f>
        <v>82</v>
      </c>
      <c r="P78" s="56">
        <f>IFERROR(VLOOKUP(MYRANKS_H[[#This Row],[IDFANGRAPHS]],STEAMER_H[],COLUMN(STEAMER_H[BB]),FALSE),0)</f>
        <v>54</v>
      </c>
      <c r="Q78" s="56">
        <f>IFERROR(VLOOKUP(MYRANKS_H[[#This Row],[IDFANGRAPHS]],STEAMER_H[],COLUMN(STEAMER_H[HBP]),FALSE),0)</f>
        <v>4</v>
      </c>
      <c r="R78" s="56">
        <f>IFERROR(VLOOKUP(MYRANKS_H[[#This Row],[IDFANGRAPHS]],STEAMER_H[],COLUMN(STEAMER_H[SO]),FALSE),0)</f>
        <v>100</v>
      </c>
      <c r="S78" s="56">
        <f>IFERROR(VLOOKUP(MYRANKS_H[[#This Row],[IDFANGRAPHS]],STEAMER_H[],COLUMN(STEAMER_H[SB]),FALSE),0)</f>
        <v>15</v>
      </c>
      <c r="T78" s="19">
        <f>IFERROR(MYRANKS_H[[#This Row],[H]]/MYRANKS_H[[#This Row],[AB]],0)</f>
        <v>0.28476821192052981</v>
      </c>
      <c r="U78" s="19">
        <f>IFERROR((MYRANKS_H[[#This Row],[H]]+MYRANKS_H[[#This Row],[BB]]+MYRANKS_H[[#This Row],[HBP]])/(MYRANKS_H[[#This Row],[AB]]+MYRANKS_H[[#This Row],[BB]]+MYRANKS_H[[#This Row],[HBP]]),0)</f>
        <v>0.34743202416918428</v>
      </c>
      <c r="V78" s="19">
        <f>IFERROR((MYRANKS_H[[#This Row],[H]]+MYRANKS_H[[#This Row],[2B]]+2*MYRANKS_H[[#This Row],[3B]]+3*MYRANKS_H[[#This Row],[HR]])/MYRANKS_H[[#This Row],[AB]],0)</f>
        <v>0.48509933774834435</v>
      </c>
      <c r="W7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 s="27">
        <f>VLOOKUP(MYRANKS_H[[#This Row],[POS]],REPLACEMENT_LEVEL[],3,FALSE)</f>
        <v>0</v>
      </c>
      <c r="Y78" s="27">
        <f>MYRANKS_H[[#This Row],[PROJ PTS]]-MYRANKS_H[[#This Row],[REPL LEVEL]]</f>
        <v>0</v>
      </c>
      <c r="Z78" s="27">
        <f>RANK(MYRANKS_H[[#This Row],[POINTS OVER REPL]],MYRANKS_H[POINTS OVER REPL])</f>
        <v>1</v>
      </c>
      <c r="AA78" s="29">
        <f>IF(MYRANKS_H[[#This Row],[RANK]]&lt;=TOTAL_HITTERS_DRAFTED,MYRANKS_H[[#This Row],[POINTS OVER REPL]],0)</f>
        <v>0</v>
      </c>
      <c r="AB78" s="35">
        <f>MYRANKS_H[[#This Row],[POINTS OVER REPL]]*DOLLAR_VALUE_PER_POINT+1</f>
        <v>1</v>
      </c>
      <c r="AC78" s="35"/>
      <c r="AD78" s="29">
        <f>IF(AND(MYRANKS_H[[#This Row],[RANK]]&lt;=(TOTAL_HITTERS_DRAFTED-HITTERS_BELOW_REPL_DRAFTED),MYRANKS_H[[#This Row],[$ACTUAL]]=""),MYRANKS_H[[#This Row],[POINTS OVER REPL]],0)</f>
        <v>0</v>
      </c>
      <c r="AE78" s="35">
        <f>IF(MYRANKS_H[[#This Row],[$ACTUAL]]="",MYRANKS_H[[#This Row],[POINTS OVER REPL]]*REMAINING_DOLLAR_VALUE_PER_POINT+1,0)</f>
        <v>1</v>
      </c>
    </row>
    <row r="79" spans="1:31" ht="15" customHeight="1" x14ac:dyDescent="0.25">
      <c r="A79" s="2" t="s">
        <v>13873</v>
      </c>
      <c r="B79" s="14" t="str">
        <f>VLOOKUP(MYRANKS_H[[#This Row],[PLAYERID]],PLAYERIDMAP2[],COLUMN(PLAYERIDMAP2[LASTNAME]),FALSE)</f>
        <v>Martinez</v>
      </c>
      <c r="C79" s="14" t="str">
        <f>VLOOKUP(MYRANKS_H[[#This Row],[PLAYERID]],PLAYERIDMAP2[],COLUMN(PLAYERIDMAP2[FIRSTNAME]),FALSE)</f>
        <v>Victor</v>
      </c>
      <c r="D79" s="14" t="str">
        <f>MYRANKS_H[[#This Row],[FNAME]]&amp;" "&amp;MYRANKS_H[[#This Row],[LNAME]]</f>
        <v>Victor Martinez</v>
      </c>
      <c r="E79" s="14" t="str">
        <f>VLOOKUP(MYRANKS_H[[#This Row],[PLAYERID]],PLAYERIDMAP2[],COLUMN(PLAYERIDMAP2[TEAM]),FALSE)</f>
        <v>DET</v>
      </c>
      <c r="F79" s="14" t="str">
        <f>VLOOKUP(MYRANKS_H[[#This Row],[PLAYERID]],PLAYERIDMAP2[],COLUMN(PLAYERIDMAP2[POS]),FALSE)</f>
        <v>1B</v>
      </c>
      <c r="G79" s="14">
        <f>IFERROR(VALUE(VLOOKUP(MYRANKS_H[[#This Row],[PLAYERID]],PLAYERIDMAP2[],COLUMN(PLAYERIDMAP2[IDFANGRAPHS]),FALSE)),VLOOKUP(MYRANKS_H[[#This Row],[PLAYERID]],PLAYERIDMAP2[],COLUMN(PLAYERIDMAP2[IDFANGRAPHS]),FALSE))</f>
        <v>393</v>
      </c>
      <c r="H79" s="56">
        <f>IFERROR(VLOOKUP(MYRANKS_H[[#This Row],[IDFANGRAPHS]],STEAMER_H[],COLUMN(STEAMER_H[PA]),FALSE),0)</f>
        <v>594</v>
      </c>
      <c r="I79" s="56">
        <f>IFERROR(VLOOKUP(MYRANKS_H[[#This Row],[IDFANGRAPHS]],STEAMER_H[],COLUMN(STEAMER_H[AB]),FALSE),0)</f>
        <v>536</v>
      </c>
      <c r="J79" s="56">
        <f>IFERROR(VLOOKUP(MYRANKS_H[[#This Row],[IDFANGRAPHS]],STEAMER_H[],COLUMN(STEAMER_H[H]),FALSE),0)</f>
        <v>155</v>
      </c>
      <c r="K79" s="56">
        <f>IFERROR(VLOOKUP(MYRANKS_H[[#This Row],[IDFANGRAPHS]],STEAMER_H[],COLUMN(STEAMER_H[2B]),FALSE),0)</f>
        <v>29</v>
      </c>
      <c r="L79" s="56">
        <f>IFERROR(VLOOKUP(MYRANKS_H[[#This Row],[IDFANGRAPHS]],STEAMER_H[],COLUMN(STEAMER_H[3B]),FALSE),0)</f>
        <v>1</v>
      </c>
      <c r="M79" s="56">
        <f>IFERROR(VLOOKUP(MYRANKS_H[[#This Row],[IDFANGRAPHS]],STEAMER_H[],COLUMN(STEAMER_H[HR]),FALSE),0)</f>
        <v>18</v>
      </c>
      <c r="N79" s="56">
        <f>IFERROR(VLOOKUP(MYRANKS_H[[#This Row],[IDFANGRAPHS]],STEAMER_H[],COLUMN(STEAMER_H[R]),FALSE),0)</f>
        <v>72</v>
      </c>
      <c r="O79" s="56">
        <f>IFERROR(VLOOKUP(MYRANKS_H[[#This Row],[IDFANGRAPHS]],STEAMER_H[],COLUMN(STEAMER_H[RBI]),FALSE),0)</f>
        <v>79</v>
      </c>
      <c r="P79" s="56">
        <f>IFERROR(VLOOKUP(MYRANKS_H[[#This Row],[IDFANGRAPHS]],STEAMER_H[],COLUMN(STEAMER_H[BB]),FALSE),0)</f>
        <v>48</v>
      </c>
      <c r="Q79" s="56">
        <f>IFERROR(VLOOKUP(MYRANKS_H[[#This Row],[IDFANGRAPHS]],STEAMER_H[],COLUMN(STEAMER_H[HBP]),FALSE),0)</f>
        <v>5</v>
      </c>
      <c r="R79" s="56">
        <f>IFERROR(VLOOKUP(MYRANKS_H[[#This Row],[IDFANGRAPHS]],STEAMER_H[],COLUMN(STEAMER_H[SO]),FALSE),0)</f>
        <v>61</v>
      </c>
      <c r="S79" s="56">
        <f>IFERROR(VLOOKUP(MYRANKS_H[[#This Row],[IDFANGRAPHS]],STEAMER_H[],COLUMN(STEAMER_H[SB]),FALSE),0)</f>
        <v>1</v>
      </c>
      <c r="T79" s="19">
        <f>IFERROR(MYRANKS_H[[#This Row],[H]]/MYRANKS_H[[#This Row],[AB]],0)</f>
        <v>0.28917910447761191</v>
      </c>
      <c r="U79" s="19">
        <f>IFERROR((MYRANKS_H[[#This Row],[H]]+MYRANKS_H[[#This Row],[BB]]+MYRANKS_H[[#This Row],[HBP]])/(MYRANKS_H[[#This Row],[AB]]+MYRANKS_H[[#This Row],[BB]]+MYRANKS_H[[#This Row],[HBP]]),0)</f>
        <v>0.35314091680814941</v>
      </c>
      <c r="V79" s="19">
        <f>IFERROR((MYRANKS_H[[#This Row],[H]]+MYRANKS_H[[#This Row],[2B]]+2*MYRANKS_H[[#This Row],[3B]]+3*MYRANKS_H[[#This Row],[HR]])/MYRANKS_H[[#This Row],[AB]],0)</f>
        <v>0.44776119402985076</v>
      </c>
      <c r="W7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 s="27">
        <f>VLOOKUP(MYRANKS_H[[#This Row],[POS]],REPLACEMENT_LEVEL[],3,FALSE)</f>
        <v>0</v>
      </c>
      <c r="Y79" s="27">
        <f>MYRANKS_H[[#This Row],[PROJ PTS]]-MYRANKS_H[[#This Row],[REPL LEVEL]]</f>
        <v>0</v>
      </c>
      <c r="Z79" s="27">
        <f>RANK(MYRANKS_H[[#This Row],[POINTS OVER REPL]],MYRANKS_H[POINTS OVER REPL])</f>
        <v>1</v>
      </c>
      <c r="AA79" s="29">
        <f>IF(MYRANKS_H[[#This Row],[RANK]]&lt;=TOTAL_HITTERS_DRAFTED,MYRANKS_H[[#This Row],[POINTS OVER REPL]],0)</f>
        <v>0</v>
      </c>
      <c r="AB79" s="35">
        <f>MYRANKS_H[[#This Row],[POINTS OVER REPL]]*DOLLAR_VALUE_PER_POINT+1</f>
        <v>1</v>
      </c>
      <c r="AC79" s="35"/>
      <c r="AD79" s="29">
        <f>IF(AND(MYRANKS_H[[#This Row],[RANK]]&lt;=(TOTAL_HITTERS_DRAFTED-HITTERS_BELOW_REPL_DRAFTED),MYRANKS_H[[#This Row],[$ACTUAL]]=""),MYRANKS_H[[#This Row],[POINTS OVER REPL]],0)</f>
        <v>0</v>
      </c>
      <c r="AE79" s="35">
        <f>IF(MYRANKS_H[[#This Row],[$ACTUAL]]="",MYRANKS_H[[#This Row],[POINTS OVER REPL]]*REMAINING_DOLLAR_VALUE_PER_POINT+1,0)</f>
        <v>1</v>
      </c>
    </row>
    <row r="80" spans="1:31" ht="15" customHeight="1" x14ac:dyDescent="0.25">
      <c r="A80" s="2" t="s">
        <v>14163</v>
      </c>
      <c r="B80" s="14" t="str">
        <f>VLOOKUP(MYRANKS_H[[#This Row],[PLAYERID]],PLAYERIDMAP2[],COLUMN(PLAYERIDMAP2[LASTNAME]),FALSE)</f>
        <v>Morneau</v>
      </c>
      <c r="C80" s="14" t="str">
        <f>VLOOKUP(MYRANKS_H[[#This Row],[PLAYERID]],PLAYERIDMAP2[],COLUMN(PLAYERIDMAP2[FIRSTNAME]),FALSE)</f>
        <v>Justin</v>
      </c>
      <c r="D80" s="14" t="str">
        <f>MYRANKS_H[[#This Row],[FNAME]]&amp;" "&amp;MYRANKS_H[[#This Row],[LNAME]]</f>
        <v>Justin Morneau</v>
      </c>
      <c r="E80" s="14" t="str">
        <f>VLOOKUP(MYRANKS_H[[#This Row],[PLAYERID]],PLAYERIDMAP2[],COLUMN(PLAYERIDMAP2[TEAM]),FALSE)</f>
        <v>COL</v>
      </c>
      <c r="F80" s="14" t="str">
        <f>VLOOKUP(MYRANKS_H[[#This Row],[PLAYERID]],PLAYERIDMAP2[],COLUMN(PLAYERIDMAP2[POS]),FALSE)</f>
        <v>1B</v>
      </c>
      <c r="G80" s="14">
        <f>IFERROR(VALUE(VLOOKUP(MYRANKS_H[[#This Row],[PLAYERID]],PLAYERIDMAP2[],COLUMN(PLAYERIDMAP2[IDFANGRAPHS]),FALSE)),VLOOKUP(MYRANKS_H[[#This Row],[PLAYERID]],PLAYERIDMAP2[],COLUMN(PLAYERIDMAP2[IDFANGRAPHS]),FALSE))</f>
        <v>1737</v>
      </c>
      <c r="H80" s="56">
        <f>IFERROR(VLOOKUP(MYRANKS_H[[#This Row],[IDFANGRAPHS]],STEAMER_H[],COLUMN(STEAMER_H[PA]),FALSE),0)</f>
        <v>453</v>
      </c>
      <c r="I80" s="56">
        <f>IFERROR(VLOOKUP(MYRANKS_H[[#This Row],[IDFANGRAPHS]],STEAMER_H[],COLUMN(STEAMER_H[AB]),FALSE),0)</f>
        <v>412</v>
      </c>
      <c r="J80" s="56">
        <f>IFERROR(VLOOKUP(MYRANKS_H[[#This Row],[IDFANGRAPHS]],STEAMER_H[],COLUMN(STEAMER_H[H]),FALSE),0)</f>
        <v>109</v>
      </c>
      <c r="K80" s="56">
        <f>IFERROR(VLOOKUP(MYRANKS_H[[#This Row],[IDFANGRAPHS]],STEAMER_H[],COLUMN(STEAMER_H[2B]),FALSE),0)</f>
        <v>22</v>
      </c>
      <c r="L80" s="56">
        <f>IFERROR(VLOOKUP(MYRANKS_H[[#This Row],[IDFANGRAPHS]],STEAMER_H[],COLUMN(STEAMER_H[3B]),FALSE),0)</f>
        <v>2</v>
      </c>
      <c r="M80" s="56">
        <f>IFERROR(VLOOKUP(MYRANKS_H[[#This Row],[IDFANGRAPHS]],STEAMER_H[],COLUMN(STEAMER_H[HR]),FALSE),0)</f>
        <v>13</v>
      </c>
      <c r="N80" s="56">
        <f>IFERROR(VLOOKUP(MYRANKS_H[[#This Row],[IDFANGRAPHS]],STEAMER_H[],COLUMN(STEAMER_H[R]),FALSE),0)</f>
        <v>49</v>
      </c>
      <c r="O80" s="56">
        <f>IFERROR(VLOOKUP(MYRANKS_H[[#This Row],[IDFANGRAPHS]],STEAMER_H[],COLUMN(STEAMER_H[RBI]),FALSE),0)</f>
        <v>55</v>
      </c>
      <c r="P80" s="56">
        <f>IFERROR(VLOOKUP(MYRANKS_H[[#This Row],[IDFANGRAPHS]],STEAMER_H[],COLUMN(STEAMER_H[BB]),FALSE),0)</f>
        <v>32</v>
      </c>
      <c r="Q80" s="56">
        <f>IFERROR(VLOOKUP(MYRANKS_H[[#This Row],[IDFANGRAPHS]],STEAMER_H[],COLUMN(STEAMER_H[HBP]),FALSE),0)</f>
        <v>4</v>
      </c>
      <c r="R80" s="56">
        <f>IFERROR(VLOOKUP(MYRANKS_H[[#This Row],[IDFANGRAPHS]],STEAMER_H[],COLUMN(STEAMER_H[SO]),FALSE),0)</f>
        <v>71</v>
      </c>
      <c r="S80" s="56">
        <f>IFERROR(VLOOKUP(MYRANKS_H[[#This Row],[IDFANGRAPHS]],STEAMER_H[],COLUMN(STEAMER_H[SB]),FALSE),0)</f>
        <v>1</v>
      </c>
      <c r="T80" s="19">
        <f>IFERROR(MYRANKS_H[[#This Row],[H]]/MYRANKS_H[[#This Row],[AB]],0)</f>
        <v>0.2645631067961165</v>
      </c>
      <c r="U80" s="19">
        <f>IFERROR((MYRANKS_H[[#This Row],[H]]+MYRANKS_H[[#This Row],[BB]]+MYRANKS_H[[#This Row],[HBP]])/(MYRANKS_H[[#This Row],[AB]]+MYRANKS_H[[#This Row],[BB]]+MYRANKS_H[[#This Row],[HBP]]),0)</f>
        <v>0.3236607142857143</v>
      </c>
      <c r="V80" s="19">
        <f>IFERROR((MYRANKS_H[[#This Row],[H]]+MYRANKS_H[[#This Row],[2B]]+2*MYRANKS_H[[#This Row],[3B]]+3*MYRANKS_H[[#This Row],[HR]])/MYRANKS_H[[#This Row],[AB]],0)</f>
        <v>0.42233009708737862</v>
      </c>
      <c r="W8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 s="27">
        <f>VLOOKUP(MYRANKS_H[[#This Row],[POS]],REPLACEMENT_LEVEL[],3,FALSE)</f>
        <v>0</v>
      </c>
      <c r="Y80" s="27">
        <f>MYRANKS_H[[#This Row],[PROJ PTS]]-MYRANKS_H[[#This Row],[REPL LEVEL]]</f>
        <v>0</v>
      </c>
      <c r="Z80" s="27">
        <f>RANK(MYRANKS_H[[#This Row],[POINTS OVER REPL]],MYRANKS_H[POINTS OVER REPL])</f>
        <v>1</v>
      </c>
      <c r="AA80" s="29">
        <f>IF(MYRANKS_H[[#This Row],[RANK]]&lt;=TOTAL_HITTERS_DRAFTED,MYRANKS_H[[#This Row],[POINTS OVER REPL]],0)</f>
        <v>0</v>
      </c>
      <c r="AB80" s="35">
        <f>MYRANKS_H[[#This Row],[POINTS OVER REPL]]*DOLLAR_VALUE_PER_POINT+1</f>
        <v>1</v>
      </c>
      <c r="AC80" s="35"/>
      <c r="AD80" s="29">
        <f>IF(AND(MYRANKS_H[[#This Row],[RANK]]&lt;=(TOTAL_HITTERS_DRAFTED-HITTERS_BELOW_REPL_DRAFTED),MYRANKS_H[[#This Row],[$ACTUAL]]=""),MYRANKS_H[[#This Row],[POINTS OVER REPL]],0)</f>
        <v>0</v>
      </c>
      <c r="AE80" s="35">
        <f>IF(MYRANKS_H[[#This Row],[$ACTUAL]]="",MYRANKS_H[[#This Row],[POINTS OVER REPL]]*REMAINING_DOLLAR_VALUE_PER_POINT+1,0)</f>
        <v>1</v>
      </c>
    </row>
    <row r="81" spans="1:31" ht="15" customHeight="1" x14ac:dyDescent="0.25">
      <c r="A81" s="2" t="s">
        <v>14171</v>
      </c>
      <c r="B81" s="14" t="str">
        <f>VLOOKUP(MYRANKS_H[[#This Row],[PLAYERID]],PLAYERIDMAP2[],COLUMN(PLAYERIDMAP2[LASTNAME]),FALSE)</f>
        <v>Morrison</v>
      </c>
      <c r="C81" s="14" t="str">
        <f>VLOOKUP(MYRANKS_H[[#This Row],[PLAYERID]],PLAYERIDMAP2[],COLUMN(PLAYERIDMAP2[FIRSTNAME]),FALSE)</f>
        <v>Logan</v>
      </c>
      <c r="D81" s="14" t="str">
        <f>MYRANKS_H[[#This Row],[FNAME]]&amp;" "&amp;MYRANKS_H[[#This Row],[LNAME]]</f>
        <v>Logan Morrison</v>
      </c>
      <c r="E81" s="14" t="str">
        <f>VLOOKUP(MYRANKS_H[[#This Row],[PLAYERID]],PLAYERIDMAP2[],COLUMN(PLAYERIDMAP2[TEAM]),FALSE)</f>
        <v>TB</v>
      </c>
      <c r="F81" s="14" t="str">
        <f>VLOOKUP(MYRANKS_H[[#This Row],[PLAYERID]],PLAYERIDMAP2[],COLUMN(PLAYERIDMAP2[POS]),FALSE)</f>
        <v>1B</v>
      </c>
      <c r="G81" s="14">
        <f>IFERROR(VALUE(VLOOKUP(MYRANKS_H[[#This Row],[PLAYERID]],PLAYERIDMAP2[],COLUMN(PLAYERIDMAP2[IDFANGRAPHS]),FALSE)),VLOOKUP(MYRANKS_H[[#This Row],[PLAYERID]],PLAYERIDMAP2[],COLUMN(PLAYERIDMAP2[IDFANGRAPHS]),FALSE))</f>
        <v>9205</v>
      </c>
      <c r="H81" s="56">
        <f>IFERROR(VLOOKUP(MYRANKS_H[[#This Row],[IDFANGRAPHS]],STEAMER_H[],COLUMN(STEAMER_H[PA]),FALSE),0)</f>
        <v>438</v>
      </c>
      <c r="I81" s="56">
        <f>IFERROR(VLOOKUP(MYRANKS_H[[#This Row],[IDFANGRAPHS]],STEAMER_H[],COLUMN(STEAMER_H[AB]),FALSE),0)</f>
        <v>389</v>
      </c>
      <c r="J81" s="56">
        <f>IFERROR(VLOOKUP(MYRANKS_H[[#This Row],[IDFANGRAPHS]],STEAMER_H[],COLUMN(STEAMER_H[H]),FALSE),0)</f>
        <v>94</v>
      </c>
      <c r="K81" s="56">
        <f>IFERROR(VLOOKUP(MYRANKS_H[[#This Row],[IDFANGRAPHS]],STEAMER_H[],COLUMN(STEAMER_H[2B]),FALSE),0)</f>
        <v>17</v>
      </c>
      <c r="L81" s="56">
        <f>IFERROR(VLOOKUP(MYRANKS_H[[#This Row],[IDFANGRAPHS]],STEAMER_H[],COLUMN(STEAMER_H[3B]),FALSE),0)</f>
        <v>2</v>
      </c>
      <c r="M81" s="56">
        <f>IFERROR(VLOOKUP(MYRANKS_H[[#This Row],[IDFANGRAPHS]],STEAMER_H[],COLUMN(STEAMER_H[HR]),FALSE),0)</f>
        <v>15</v>
      </c>
      <c r="N81" s="56">
        <f>IFERROR(VLOOKUP(MYRANKS_H[[#This Row],[IDFANGRAPHS]],STEAMER_H[],COLUMN(STEAMER_H[R]),FALSE),0)</f>
        <v>48</v>
      </c>
      <c r="O81" s="56">
        <f>IFERROR(VLOOKUP(MYRANKS_H[[#This Row],[IDFANGRAPHS]],STEAMER_H[],COLUMN(STEAMER_H[RBI]),FALSE),0)</f>
        <v>50</v>
      </c>
      <c r="P81" s="56">
        <f>IFERROR(VLOOKUP(MYRANKS_H[[#This Row],[IDFANGRAPHS]],STEAMER_H[],COLUMN(STEAMER_H[BB]),FALSE),0)</f>
        <v>40</v>
      </c>
      <c r="Q81" s="56">
        <f>IFERROR(VLOOKUP(MYRANKS_H[[#This Row],[IDFANGRAPHS]],STEAMER_H[],COLUMN(STEAMER_H[HBP]),FALSE),0)</f>
        <v>4</v>
      </c>
      <c r="R81" s="56">
        <f>IFERROR(VLOOKUP(MYRANKS_H[[#This Row],[IDFANGRAPHS]],STEAMER_H[],COLUMN(STEAMER_H[SO]),FALSE),0)</f>
        <v>70</v>
      </c>
      <c r="S81" s="56">
        <f>IFERROR(VLOOKUP(MYRANKS_H[[#This Row],[IDFANGRAPHS]],STEAMER_H[],COLUMN(STEAMER_H[SB]),FALSE),0)</f>
        <v>6</v>
      </c>
      <c r="T81" s="19">
        <f>IFERROR(MYRANKS_H[[#This Row],[H]]/MYRANKS_H[[#This Row],[AB]],0)</f>
        <v>0.2416452442159383</v>
      </c>
      <c r="U81" s="19">
        <f>IFERROR((MYRANKS_H[[#This Row],[H]]+MYRANKS_H[[#This Row],[BB]]+MYRANKS_H[[#This Row],[HBP]])/(MYRANKS_H[[#This Row],[AB]]+MYRANKS_H[[#This Row],[BB]]+MYRANKS_H[[#This Row],[HBP]]),0)</f>
        <v>0.3187066974595843</v>
      </c>
      <c r="V81" s="19">
        <f>IFERROR((MYRANKS_H[[#This Row],[H]]+MYRANKS_H[[#This Row],[2B]]+2*MYRANKS_H[[#This Row],[3B]]+3*MYRANKS_H[[#This Row],[HR]])/MYRANKS_H[[#This Row],[AB]],0)</f>
        <v>0.41131105398457585</v>
      </c>
      <c r="W8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 s="27">
        <f>VLOOKUP(MYRANKS_H[[#This Row],[POS]],REPLACEMENT_LEVEL[],3,FALSE)</f>
        <v>0</v>
      </c>
      <c r="Y81" s="27">
        <f>MYRANKS_H[[#This Row],[PROJ PTS]]-MYRANKS_H[[#This Row],[REPL LEVEL]]</f>
        <v>0</v>
      </c>
      <c r="Z81" s="27">
        <f>RANK(MYRANKS_H[[#This Row],[POINTS OVER REPL]],MYRANKS_H[POINTS OVER REPL])</f>
        <v>1</v>
      </c>
      <c r="AA81" s="29">
        <f>IF(MYRANKS_H[[#This Row],[RANK]]&lt;=TOTAL_HITTERS_DRAFTED,MYRANKS_H[[#This Row],[POINTS OVER REPL]],0)</f>
        <v>0</v>
      </c>
      <c r="AB81" s="35">
        <f>MYRANKS_H[[#This Row],[POINTS OVER REPL]]*DOLLAR_VALUE_PER_POINT+1</f>
        <v>1</v>
      </c>
      <c r="AC81" s="35"/>
      <c r="AD81" s="29">
        <f>IF(AND(MYRANKS_H[[#This Row],[RANK]]&lt;=(TOTAL_HITTERS_DRAFTED-HITTERS_BELOW_REPL_DRAFTED),MYRANKS_H[[#This Row],[$ACTUAL]]=""),MYRANKS_H[[#This Row],[POINTS OVER REPL]],0)</f>
        <v>0</v>
      </c>
      <c r="AE81" s="35">
        <f>IF(MYRANKS_H[[#This Row],[$ACTUAL]]="",MYRANKS_H[[#This Row],[POINTS OVER REPL]]*REMAINING_DOLLAR_VALUE_PER_POINT+1,0)</f>
        <v>1</v>
      </c>
    </row>
    <row r="82" spans="1:31" ht="15" customHeight="1" x14ac:dyDescent="0.25">
      <c r="A82" s="2" t="s">
        <v>14228</v>
      </c>
      <c r="B82" s="14" t="str">
        <f>VLOOKUP(MYRANKS_H[[#This Row],[PLAYERID]],PLAYERIDMAP2[],COLUMN(PLAYERIDMAP2[LASTNAME]),FALSE)</f>
        <v>Myers</v>
      </c>
      <c r="C82" s="14" t="str">
        <f>VLOOKUP(MYRANKS_H[[#This Row],[PLAYERID]],PLAYERIDMAP2[],COLUMN(PLAYERIDMAP2[FIRSTNAME]),FALSE)</f>
        <v>Wil</v>
      </c>
      <c r="D82" s="14" t="str">
        <f>MYRANKS_H[[#This Row],[FNAME]]&amp;" "&amp;MYRANKS_H[[#This Row],[LNAME]]</f>
        <v>Wil Myers</v>
      </c>
      <c r="E82" s="14" t="str">
        <f>VLOOKUP(MYRANKS_H[[#This Row],[PLAYERID]],PLAYERIDMAP2[],COLUMN(PLAYERIDMAP2[TEAM]),FALSE)</f>
        <v>SD</v>
      </c>
      <c r="F82" s="14" t="str">
        <f>VLOOKUP(MYRANKS_H[[#This Row],[PLAYERID]],PLAYERIDMAP2[],COLUMN(PLAYERIDMAP2[POS]),FALSE)</f>
        <v>OF</v>
      </c>
      <c r="G82" s="14">
        <f>IFERROR(VALUE(VLOOKUP(MYRANKS_H[[#This Row],[PLAYERID]],PLAYERIDMAP2[],COLUMN(PLAYERIDMAP2[IDFANGRAPHS]),FALSE)),VLOOKUP(MYRANKS_H[[#This Row],[PLAYERID]],PLAYERIDMAP2[],COLUMN(PLAYERIDMAP2[IDFANGRAPHS]),FALSE))</f>
        <v>10047</v>
      </c>
      <c r="H82" s="56">
        <f>IFERROR(VLOOKUP(MYRANKS_H[[#This Row],[IDFANGRAPHS]],STEAMER_H[],COLUMN(STEAMER_H[PA]),FALSE),0)</f>
        <v>602</v>
      </c>
      <c r="I82" s="56">
        <f>IFERROR(VLOOKUP(MYRANKS_H[[#This Row],[IDFANGRAPHS]],STEAMER_H[],COLUMN(STEAMER_H[AB]),FALSE),0)</f>
        <v>534</v>
      </c>
      <c r="J82" s="56">
        <f>IFERROR(VLOOKUP(MYRANKS_H[[#This Row],[IDFANGRAPHS]],STEAMER_H[],COLUMN(STEAMER_H[H]),FALSE),0)</f>
        <v>137</v>
      </c>
      <c r="K82" s="56">
        <f>IFERROR(VLOOKUP(MYRANKS_H[[#This Row],[IDFANGRAPHS]],STEAMER_H[],COLUMN(STEAMER_H[2B]),FALSE),0)</f>
        <v>27</v>
      </c>
      <c r="L82" s="56">
        <f>IFERROR(VLOOKUP(MYRANKS_H[[#This Row],[IDFANGRAPHS]],STEAMER_H[],COLUMN(STEAMER_H[3B]),FALSE),0)</f>
        <v>2</v>
      </c>
      <c r="M82" s="56">
        <f>IFERROR(VLOOKUP(MYRANKS_H[[#This Row],[IDFANGRAPHS]],STEAMER_H[],COLUMN(STEAMER_H[HR]),FALSE),0)</f>
        <v>21</v>
      </c>
      <c r="N82" s="56">
        <f>IFERROR(VLOOKUP(MYRANKS_H[[#This Row],[IDFANGRAPHS]],STEAMER_H[],COLUMN(STEAMER_H[R]),FALSE),0)</f>
        <v>70</v>
      </c>
      <c r="O82" s="56">
        <f>IFERROR(VLOOKUP(MYRANKS_H[[#This Row],[IDFANGRAPHS]],STEAMER_H[],COLUMN(STEAMER_H[RBI]),FALSE),0)</f>
        <v>66</v>
      </c>
      <c r="P82" s="56">
        <f>IFERROR(VLOOKUP(MYRANKS_H[[#This Row],[IDFANGRAPHS]],STEAMER_H[],COLUMN(STEAMER_H[BB]),FALSE),0)</f>
        <v>57</v>
      </c>
      <c r="Q82" s="56">
        <f>IFERROR(VLOOKUP(MYRANKS_H[[#This Row],[IDFANGRAPHS]],STEAMER_H[],COLUMN(STEAMER_H[HBP]),FALSE),0)</f>
        <v>3</v>
      </c>
      <c r="R82" s="56">
        <f>IFERROR(VLOOKUP(MYRANKS_H[[#This Row],[IDFANGRAPHS]],STEAMER_H[],COLUMN(STEAMER_H[SO]),FALSE),0)</f>
        <v>130</v>
      </c>
      <c r="S82" s="56">
        <f>IFERROR(VLOOKUP(MYRANKS_H[[#This Row],[IDFANGRAPHS]],STEAMER_H[],COLUMN(STEAMER_H[SB]),FALSE),0)</f>
        <v>11</v>
      </c>
      <c r="T82" s="19">
        <f>IFERROR(MYRANKS_H[[#This Row],[H]]/MYRANKS_H[[#This Row],[AB]],0)</f>
        <v>0.25655430711610488</v>
      </c>
      <c r="U82" s="19">
        <f>IFERROR((MYRANKS_H[[#This Row],[H]]+MYRANKS_H[[#This Row],[BB]]+MYRANKS_H[[#This Row],[HBP]])/(MYRANKS_H[[#This Row],[AB]]+MYRANKS_H[[#This Row],[BB]]+MYRANKS_H[[#This Row],[HBP]]),0)</f>
        <v>0.33164983164983164</v>
      </c>
      <c r="V82" s="19">
        <f>IFERROR((MYRANKS_H[[#This Row],[H]]+MYRANKS_H[[#This Row],[2B]]+2*MYRANKS_H[[#This Row],[3B]]+3*MYRANKS_H[[#This Row],[HR]])/MYRANKS_H[[#This Row],[AB]],0)</f>
        <v>0.43258426966292135</v>
      </c>
      <c r="W8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 s="27">
        <f>VLOOKUP(MYRANKS_H[[#This Row],[POS]],REPLACEMENT_LEVEL[],3,FALSE)</f>
        <v>0</v>
      </c>
      <c r="Y82" s="27">
        <f>MYRANKS_H[[#This Row],[PROJ PTS]]-MYRANKS_H[[#This Row],[REPL LEVEL]]</f>
        <v>0</v>
      </c>
      <c r="Z82" s="27">
        <f>RANK(MYRANKS_H[[#This Row],[POINTS OVER REPL]],MYRANKS_H[POINTS OVER REPL])</f>
        <v>1</v>
      </c>
      <c r="AA82" s="29">
        <f>IF(MYRANKS_H[[#This Row],[RANK]]&lt;=TOTAL_HITTERS_DRAFTED,MYRANKS_H[[#This Row],[POINTS OVER REPL]],0)</f>
        <v>0</v>
      </c>
      <c r="AB82" s="35">
        <f>MYRANKS_H[[#This Row],[POINTS OVER REPL]]*DOLLAR_VALUE_PER_POINT+1</f>
        <v>1</v>
      </c>
      <c r="AC82" s="35"/>
      <c r="AD82" s="29">
        <f>IF(AND(MYRANKS_H[[#This Row],[RANK]]&lt;=(TOTAL_HITTERS_DRAFTED-HITTERS_BELOW_REPL_DRAFTED),MYRANKS_H[[#This Row],[$ACTUAL]]=""),MYRANKS_H[[#This Row],[POINTS OVER REPL]],0)</f>
        <v>0</v>
      </c>
      <c r="AE82" s="35">
        <f>IF(MYRANKS_H[[#This Row],[$ACTUAL]]="",MYRANKS_H[[#This Row],[POINTS OVER REPL]]*REMAINING_DOLLAR_VALUE_PER_POINT+1,0)</f>
        <v>1</v>
      </c>
    </row>
    <row r="83" spans="1:31" ht="15" customHeight="1" x14ac:dyDescent="0.25">
      <c r="A83" s="2" t="s">
        <v>14701</v>
      </c>
      <c r="B83" s="14" t="str">
        <f>VLOOKUP(MYRANKS_H[[#This Row],[PLAYERID]],PLAYERIDMAP2[],COLUMN(PLAYERIDMAP2[LASTNAME]),FALSE)</f>
        <v>Posey</v>
      </c>
      <c r="C83" s="14" t="str">
        <f>VLOOKUP(MYRANKS_H[[#This Row],[PLAYERID]],PLAYERIDMAP2[],COLUMN(PLAYERIDMAP2[FIRSTNAME]),FALSE)</f>
        <v>Buster</v>
      </c>
      <c r="D83" s="14" t="str">
        <f>MYRANKS_H[[#This Row],[FNAME]]&amp;" "&amp;MYRANKS_H[[#This Row],[LNAME]]</f>
        <v>Buster Posey</v>
      </c>
      <c r="E83" s="14" t="str">
        <f>VLOOKUP(MYRANKS_H[[#This Row],[PLAYERID]],PLAYERIDMAP2[],COLUMN(PLAYERIDMAP2[TEAM]),FALSE)</f>
        <v>SF</v>
      </c>
      <c r="F83" s="14" t="str">
        <f>VLOOKUP(MYRANKS_H[[#This Row],[PLAYERID]],PLAYERIDMAP2[],COLUMN(PLAYERIDMAP2[POS]),FALSE)</f>
        <v>C</v>
      </c>
      <c r="G83" s="14">
        <f>IFERROR(VALUE(VLOOKUP(MYRANKS_H[[#This Row],[PLAYERID]],PLAYERIDMAP2[],COLUMN(PLAYERIDMAP2[IDFANGRAPHS]),FALSE)),VLOOKUP(MYRANKS_H[[#This Row],[PLAYERID]],PLAYERIDMAP2[],COLUMN(PLAYERIDMAP2[IDFANGRAPHS]),FALSE))</f>
        <v>9166</v>
      </c>
      <c r="H83" s="56">
        <f>IFERROR(VLOOKUP(MYRANKS_H[[#This Row],[IDFANGRAPHS]],STEAMER_H[],COLUMN(STEAMER_H[PA]),FALSE),0)</f>
        <v>506</v>
      </c>
      <c r="I83" s="56">
        <f>IFERROR(VLOOKUP(MYRANKS_H[[#This Row],[IDFANGRAPHS]],STEAMER_H[],COLUMN(STEAMER_H[AB]),FALSE),0)</f>
        <v>451</v>
      </c>
      <c r="J83" s="56">
        <f>IFERROR(VLOOKUP(MYRANKS_H[[#This Row],[IDFANGRAPHS]],STEAMER_H[],COLUMN(STEAMER_H[H]),FALSE),0)</f>
        <v>138</v>
      </c>
      <c r="K83" s="56">
        <f>IFERROR(VLOOKUP(MYRANKS_H[[#This Row],[IDFANGRAPHS]],STEAMER_H[],COLUMN(STEAMER_H[2B]),FALSE),0)</f>
        <v>26</v>
      </c>
      <c r="L83" s="56">
        <f>IFERROR(VLOOKUP(MYRANKS_H[[#This Row],[IDFANGRAPHS]],STEAMER_H[],COLUMN(STEAMER_H[3B]),FALSE),0)</f>
        <v>1</v>
      </c>
      <c r="M83" s="56">
        <f>IFERROR(VLOOKUP(MYRANKS_H[[#This Row],[IDFANGRAPHS]],STEAMER_H[],COLUMN(STEAMER_H[HR]),FALSE),0)</f>
        <v>16</v>
      </c>
      <c r="N83" s="56">
        <f>IFERROR(VLOOKUP(MYRANKS_H[[#This Row],[IDFANGRAPHS]],STEAMER_H[],COLUMN(STEAMER_H[R]),FALSE),0)</f>
        <v>61</v>
      </c>
      <c r="O83" s="56">
        <f>IFERROR(VLOOKUP(MYRANKS_H[[#This Row],[IDFANGRAPHS]],STEAMER_H[],COLUMN(STEAMER_H[RBI]),FALSE),0)</f>
        <v>68</v>
      </c>
      <c r="P83" s="56">
        <f>IFERROR(VLOOKUP(MYRANKS_H[[#This Row],[IDFANGRAPHS]],STEAMER_H[],COLUMN(STEAMER_H[BB]),FALSE),0)</f>
        <v>47</v>
      </c>
      <c r="Q83" s="56">
        <f>IFERROR(VLOOKUP(MYRANKS_H[[#This Row],[IDFANGRAPHS]],STEAMER_H[],COLUMN(STEAMER_H[HBP]),FALSE),0)</f>
        <v>4</v>
      </c>
      <c r="R83" s="56">
        <f>IFERROR(VLOOKUP(MYRANKS_H[[#This Row],[IDFANGRAPHS]],STEAMER_H[],COLUMN(STEAMER_H[SO]),FALSE),0)</f>
        <v>52</v>
      </c>
      <c r="S83" s="56">
        <f>IFERROR(VLOOKUP(MYRANKS_H[[#This Row],[IDFANGRAPHS]],STEAMER_H[],COLUMN(STEAMER_H[SB]),FALSE),0)</f>
        <v>1</v>
      </c>
      <c r="T83" s="19">
        <f>IFERROR(MYRANKS_H[[#This Row],[H]]/MYRANKS_H[[#This Row],[AB]],0)</f>
        <v>0.30598669623059865</v>
      </c>
      <c r="U83" s="19">
        <f>IFERROR((MYRANKS_H[[#This Row],[H]]+MYRANKS_H[[#This Row],[BB]]+MYRANKS_H[[#This Row],[HBP]])/(MYRANKS_H[[#This Row],[AB]]+MYRANKS_H[[#This Row],[BB]]+MYRANKS_H[[#This Row],[HBP]]),0)</f>
        <v>0.37649402390438247</v>
      </c>
      <c r="V83" s="19">
        <f>IFERROR((MYRANKS_H[[#This Row],[H]]+MYRANKS_H[[#This Row],[2B]]+2*MYRANKS_H[[#This Row],[3B]]+3*MYRANKS_H[[#This Row],[HR]])/MYRANKS_H[[#This Row],[AB]],0)</f>
        <v>0.4745011086474501</v>
      </c>
      <c r="W8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 s="27">
        <f>VLOOKUP(MYRANKS_H[[#This Row],[POS]],REPLACEMENT_LEVEL[],3,FALSE)</f>
        <v>0</v>
      </c>
      <c r="Y83" s="27">
        <f>MYRANKS_H[[#This Row],[PROJ PTS]]-MYRANKS_H[[#This Row],[REPL LEVEL]]</f>
        <v>0</v>
      </c>
      <c r="Z83" s="27">
        <f>RANK(MYRANKS_H[[#This Row],[POINTS OVER REPL]],MYRANKS_H[POINTS OVER REPL])</f>
        <v>1</v>
      </c>
      <c r="AA83" s="29">
        <f>IF(MYRANKS_H[[#This Row],[RANK]]&lt;=TOTAL_HITTERS_DRAFTED,MYRANKS_H[[#This Row],[POINTS OVER REPL]],0)</f>
        <v>0</v>
      </c>
      <c r="AB83" s="35">
        <f>MYRANKS_H[[#This Row],[POINTS OVER REPL]]*DOLLAR_VALUE_PER_POINT+1</f>
        <v>1</v>
      </c>
      <c r="AC83" s="35"/>
      <c r="AD83" s="29">
        <f>IF(AND(MYRANKS_H[[#This Row],[RANK]]&lt;=(TOTAL_HITTERS_DRAFTED-HITTERS_BELOW_REPL_DRAFTED),MYRANKS_H[[#This Row],[$ACTUAL]]=""),MYRANKS_H[[#This Row],[POINTS OVER REPL]],0)</f>
        <v>0</v>
      </c>
      <c r="AE83" s="35">
        <f>IF(MYRANKS_H[[#This Row],[$ACTUAL]]="",MYRANKS_H[[#This Row],[POINTS OVER REPL]]*REMAINING_DOLLAR_VALUE_PER_POINT+1,0)</f>
        <v>1</v>
      </c>
    </row>
    <row r="84" spans="1:31" ht="15" customHeight="1" x14ac:dyDescent="0.25">
      <c r="A84" s="2" t="s">
        <v>14788</v>
      </c>
      <c r="B84" s="14" t="str">
        <f>VLOOKUP(MYRANKS_H[[#This Row],[PLAYERID]],PLAYERIDMAP2[],COLUMN(PLAYERIDMAP2[LASTNAME]),FALSE)</f>
        <v>Ramirez</v>
      </c>
      <c r="C84" s="14" t="str">
        <f>VLOOKUP(MYRANKS_H[[#This Row],[PLAYERID]],PLAYERIDMAP2[],COLUMN(PLAYERIDMAP2[FIRSTNAME]),FALSE)</f>
        <v>Hanley</v>
      </c>
      <c r="D84" s="14" t="str">
        <f>MYRANKS_H[[#This Row],[FNAME]]&amp;" "&amp;MYRANKS_H[[#This Row],[LNAME]]</f>
        <v>Hanley Ramirez</v>
      </c>
      <c r="E84" s="14" t="str">
        <f>VLOOKUP(MYRANKS_H[[#This Row],[PLAYERID]],PLAYERIDMAP2[],COLUMN(PLAYERIDMAP2[TEAM]),FALSE)</f>
        <v>BOS</v>
      </c>
      <c r="F84" s="14" t="str">
        <f>VLOOKUP(MYRANKS_H[[#This Row],[PLAYERID]],PLAYERIDMAP2[],COLUMN(PLAYERIDMAP2[POS]),FALSE)</f>
        <v>SS</v>
      </c>
      <c r="G84" s="14">
        <f>IFERROR(VALUE(VLOOKUP(MYRANKS_H[[#This Row],[PLAYERID]],PLAYERIDMAP2[],COLUMN(PLAYERIDMAP2[IDFANGRAPHS]),FALSE)),VLOOKUP(MYRANKS_H[[#This Row],[PLAYERID]],PLAYERIDMAP2[],COLUMN(PLAYERIDMAP2[IDFANGRAPHS]),FALSE))</f>
        <v>8001</v>
      </c>
      <c r="H84" s="56">
        <f>IFERROR(VLOOKUP(MYRANKS_H[[#This Row],[IDFANGRAPHS]],STEAMER_H[],COLUMN(STEAMER_H[PA]),FALSE),0)</f>
        <v>515</v>
      </c>
      <c r="I84" s="56">
        <f>IFERROR(VLOOKUP(MYRANKS_H[[#This Row],[IDFANGRAPHS]],STEAMER_H[],COLUMN(STEAMER_H[AB]),FALSE),0)</f>
        <v>464</v>
      </c>
      <c r="J84" s="56">
        <f>IFERROR(VLOOKUP(MYRANKS_H[[#This Row],[IDFANGRAPHS]],STEAMER_H[],COLUMN(STEAMER_H[H]),FALSE),0)</f>
        <v>132</v>
      </c>
      <c r="K84" s="56">
        <f>IFERROR(VLOOKUP(MYRANKS_H[[#This Row],[IDFANGRAPHS]],STEAMER_H[],COLUMN(STEAMER_H[2B]),FALSE),0)</f>
        <v>28</v>
      </c>
      <c r="L84" s="56">
        <f>IFERROR(VLOOKUP(MYRANKS_H[[#This Row],[IDFANGRAPHS]],STEAMER_H[],COLUMN(STEAMER_H[3B]),FALSE),0)</f>
        <v>1</v>
      </c>
      <c r="M84" s="56">
        <f>IFERROR(VLOOKUP(MYRANKS_H[[#This Row],[IDFANGRAPHS]],STEAMER_H[],COLUMN(STEAMER_H[HR]),FALSE),0)</f>
        <v>19</v>
      </c>
      <c r="N84" s="56">
        <f>IFERROR(VLOOKUP(MYRANKS_H[[#This Row],[IDFANGRAPHS]],STEAMER_H[],COLUMN(STEAMER_H[R]),FALSE),0)</f>
        <v>68</v>
      </c>
      <c r="O84" s="56">
        <f>IFERROR(VLOOKUP(MYRANKS_H[[#This Row],[IDFANGRAPHS]],STEAMER_H[],COLUMN(STEAMER_H[RBI]),FALSE),0)</f>
        <v>74</v>
      </c>
      <c r="P84" s="56">
        <f>IFERROR(VLOOKUP(MYRANKS_H[[#This Row],[IDFANGRAPHS]],STEAMER_H[],COLUMN(STEAMER_H[BB]),FALSE),0)</f>
        <v>40</v>
      </c>
      <c r="Q84" s="56">
        <f>IFERROR(VLOOKUP(MYRANKS_H[[#This Row],[IDFANGRAPHS]],STEAMER_H[],COLUMN(STEAMER_H[HBP]),FALSE),0)</f>
        <v>5</v>
      </c>
      <c r="R84" s="56">
        <f>IFERROR(VLOOKUP(MYRANKS_H[[#This Row],[IDFANGRAPHS]],STEAMER_H[],COLUMN(STEAMER_H[SO]),FALSE),0)</f>
        <v>87</v>
      </c>
      <c r="S84" s="56">
        <f>IFERROR(VLOOKUP(MYRANKS_H[[#This Row],[IDFANGRAPHS]],STEAMER_H[],COLUMN(STEAMER_H[SB]),FALSE),0)</f>
        <v>8</v>
      </c>
      <c r="T84" s="19">
        <f>IFERROR(MYRANKS_H[[#This Row],[H]]/MYRANKS_H[[#This Row],[AB]],0)</f>
        <v>0.28448275862068967</v>
      </c>
      <c r="U84" s="19">
        <f>IFERROR((MYRANKS_H[[#This Row],[H]]+MYRANKS_H[[#This Row],[BB]]+MYRANKS_H[[#This Row],[HBP]])/(MYRANKS_H[[#This Row],[AB]]+MYRANKS_H[[#This Row],[BB]]+MYRANKS_H[[#This Row],[HBP]]),0)</f>
        <v>0.34774066797642439</v>
      </c>
      <c r="V84" s="19">
        <f>IFERROR((MYRANKS_H[[#This Row],[H]]+MYRANKS_H[[#This Row],[2B]]+2*MYRANKS_H[[#This Row],[3B]]+3*MYRANKS_H[[#This Row],[HR]])/MYRANKS_H[[#This Row],[AB]],0)</f>
        <v>0.47198275862068967</v>
      </c>
      <c r="W8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 s="27">
        <f>VLOOKUP(MYRANKS_H[[#This Row],[POS]],REPLACEMENT_LEVEL[],3,FALSE)</f>
        <v>0</v>
      </c>
      <c r="Y84" s="27">
        <f>MYRANKS_H[[#This Row],[PROJ PTS]]-MYRANKS_H[[#This Row],[REPL LEVEL]]</f>
        <v>0</v>
      </c>
      <c r="Z84" s="27">
        <f>RANK(MYRANKS_H[[#This Row],[POINTS OVER REPL]],MYRANKS_H[POINTS OVER REPL])</f>
        <v>1</v>
      </c>
      <c r="AA84" s="29">
        <f>IF(MYRANKS_H[[#This Row],[RANK]]&lt;=TOTAL_HITTERS_DRAFTED,MYRANKS_H[[#This Row],[POINTS OVER REPL]],0)</f>
        <v>0</v>
      </c>
      <c r="AB84" s="35">
        <f>MYRANKS_H[[#This Row],[POINTS OVER REPL]]*DOLLAR_VALUE_PER_POINT+1</f>
        <v>1</v>
      </c>
      <c r="AC84" s="35"/>
      <c r="AD84" s="29">
        <f>IF(AND(MYRANKS_H[[#This Row],[RANK]]&lt;=(TOTAL_HITTERS_DRAFTED-HITTERS_BELOW_REPL_DRAFTED),MYRANKS_H[[#This Row],[$ACTUAL]]=""),MYRANKS_H[[#This Row],[POINTS OVER REPL]],0)</f>
        <v>0</v>
      </c>
      <c r="AE84" s="35">
        <f>IF(MYRANKS_H[[#This Row],[$ACTUAL]]="",MYRANKS_H[[#This Row],[POINTS OVER REPL]]*REMAINING_DOLLAR_VALUE_PER_POINT+1,0)</f>
        <v>1</v>
      </c>
    </row>
    <row r="85" spans="1:31" ht="15" customHeight="1" x14ac:dyDescent="0.25">
      <c r="A85" s="2" t="s">
        <v>15140</v>
      </c>
      <c r="B85" s="14" t="str">
        <f>VLOOKUP(MYRANKS_H[[#This Row],[PLAYERID]],PLAYERIDMAP2[],COLUMN(PLAYERIDMAP2[LASTNAME]),FALSE)</f>
        <v>Sandoval</v>
      </c>
      <c r="C85" s="14" t="str">
        <f>VLOOKUP(MYRANKS_H[[#This Row],[PLAYERID]],PLAYERIDMAP2[],COLUMN(PLAYERIDMAP2[FIRSTNAME]),FALSE)</f>
        <v>Pablo</v>
      </c>
      <c r="D85" s="14" t="str">
        <f>MYRANKS_H[[#This Row],[FNAME]]&amp;" "&amp;MYRANKS_H[[#This Row],[LNAME]]</f>
        <v>Pablo Sandoval</v>
      </c>
      <c r="E85" s="14" t="str">
        <f>VLOOKUP(MYRANKS_H[[#This Row],[PLAYERID]],PLAYERIDMAP2[],COLUMN(PLAYERIDMAP2[TEAM]),FALSE)</f>
        <v>BOS</v>
      </c>
      <c r="F85" s="14" t="str">
        <f>VLOOKUP(MYRANKS_H[[#This Row],[PLAYERID]],PLAYERIDMAP2[],COLUMN(PLAYERIDMAP2[POS]),FALSE)</f>
        <v>3B</v>
      </c>
      <c r="G85" s="14">
        <f>IFERROR(VALUE(VLOOKUP(MYRANKS_H[[#This Row],[PLAYERID]],PLAYERIDMAP2[],COLUMN(PLAYERIDMAP2[IDFANGRAPHS]),FALSE)),VLOOKUP(MYRANKS_H[[#This Row],[PLAYERID]],PLAYERIDMAP2[],COLUMN(PLAYERIDMAP2[IDFANGRAPHS]),FALSE))</f>
        <v>5409</v>
      </c>
      <c r="H85" s="56">
        <f>IFERROR(VLOOKUP(MYRANKS_H[[#This Row],[IDFANGRAPHS]],STEAMER_H[],COLUMN(STEAMER_H[PA]),FALSE),0)</f>
        <v>555</v>
      </c>
      <c r="I85" s="56">
        <f>IFERROR(VLOOKUP(MYRANKS_H[[#This Row],[IDFANGRAPHS]],STEAMER_H[],COLUMN(STEAMER_H[AB]),FALSE),0)</f>
        <v>508</v>
      </c>
      <c r="J85" s="56">
        <f>IFERROR(VLOOKUP(MYRANKS_H[[#This Row],[IDFANGRAPHS]],STEAMER_H[],COLUMN(STEAMER_H[H]),FALSE),0)</f>
        <v>141</v>
      </c>
      <c r="K85" s="56">
        <f>IFERROR(VLOOKUP(MYRANKS_H[[#This Row],[IDFANGRAPHS]],STEAMER_H[],COLUMN(STEAMER_H[2B]),FALSE),0)</f>
        <v>30</v>
      </c>
      <c r="L85" s="56">
        <f>IFERROR(VLOOKUP(MYRANKS_H[[#This Row],[IDFANGRAPHS]],STEAMER_H[],COLUMN(STEAMER_H[3B]),FALSE),0)</f>
        <v>2</v>
      </c>
      <c r="M85" s="56">
        <f>IFERROR(VLOOKUP(MYRANKS_H[[#This Row],[IDFANGRAPHS]],STEAMER_H[],COLUMN(STEAMER_H[HR]),FALSE),0)</f>
        <v>15</v>
      </c>
      <c r="N85" s="56">
        <f>IFERROR(VLOOKUP(MYRANKS_H[[#This Row],[IDFANGRAPHS]],STEAMER_H[],COLUMN(STEAMER_H[R]),FALSE),0)</f>
        <v>66</v>
      </c>
      <c r="O85" s="56">
        <f>IFERROR(VLOOKUP(MYRANKS_H[[#This Row],[IDFANGRAPHS]],STEAMER_H[],COLUMN(STEAMER_H[RBI]),FALSE),0)</f>
        <v>70</v>
      </c>
      <c r="P85" s="56">
        <f>IFERROR(VLOOKUP(MYRANKS_H[[#This Row],[IDFANGRAPHS]],STEAMER_H[],COLUMN(STEAMER_H[BB]),FALSE),0)</f>
        <v>36</v>
      </c>
      <c r="Q85" s="56">
        <f>IFERROR(VLOOKUP(MYRANKS_H[[#This Row],[IDFANGRAPHS]],STEAMER_H[],COLUMN(STEAMER_H[HBP]),FALSE),0)</f>
        <v>6</v>
      </c>
      <c r="R85" s="56">
        <f>IFERROR(VLOOKUP(MYRANKS_H[[#This Row],[IDFANGRAPHS]],STEAMER_H[],COLUMN(STEAMER_H[SO]),FALSE),0)</f>
        <v>81</v>
      </c>
      <c r="S85" s="56">
        <f>IFERROR(VLOOKUP(MYRANKS_H[[#This Row],[IDFANGRAPHS]],STEAMER_H[],COLUMN(STEAMER_H[SB]),FALSE),0)</f>
        <v>1</v>
      </c>
      <c r="T85" s="19">
        <f>IFERROR(MYRANKS_H[[#This Row],[H]]/MYRANKS_H[[#This Row],[AB]],0)</f>
        <v>0.27755905511811024</v>
      </c>
      <c r="U85" s="19">
        <f>IFERROR((MYRANKS_H[[#This Row],[H]]+MYRANKS_H[[#This Row],[BB]]+MYRANKS_H[[#This Row],[HBP]])/(MYRANKS_H[[#This Row],[AB]]+MYRANKS_H[[#This Row],[BB]]+MYRANKS_H[[#This Row],[HBP]]),0)</f>
        <v>0.3327272727272727</v>
      </c>
      <c r="V85" s="19">
        <f>IFERROR((MYRANKS_H[[#This Row],[H]]+MYRANKS_H[[#This Row],[2B]]+2*MYRANKS_H[[#This Row],[3B]]+3*MYRANKS_H[[#This Row],[HR]])/MYRANKS_H[[#This Row],[AB]],0)</f>
        <v>0.43307086614173229</v>
      </c>
      <c r="W8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5" s="27">
        <f>VLOOKUP(MYRANKS_H[[#This Row],[POS]],REPLACEMENT_LEVEL[],3,FALSE)</f>
        <v>0</v>
      </c>
      <c r="Y85" s="27">
        <f>MYRANKS_H[[#This Row],[PROJ PTS]]-MYRANKS_H[[#This Row],[REPL LEVEL]]</f>
        <v>0</v>
      </c>
      <c r="Z85" s="27">
        <f>RANK(MYRANKS_H[[#This Row],[POINTS OVER REPL]],MYRANKS_H[POINTS OVER REPL])</f>
        <v>1</v>
      </c>
      <c r="AA85" s="29">
        <f>IF(MYRANKS_H[[#This Row],[RANK]]&lt;=TOTAL_HITTERS_DRAFTED,MYRANKS_H[[#This Row],[POINTS OVER REPL]],0)</f>
        <v>0</v>
      </c>
      <c r="AB85" s="35">
        <f>MYRANKS_H[[#This Row],[POINTS OVER REPL]]*DOLLAR_VALUE_PER_POINT+1</f>
        <v>1</v>
      </c>
      <c r="AC85" s="35"/>
      <c r="AD85" s="29">
        <f>IF(AND(MYRANKS_H[[#This Row],[RANK]]&lt;=(TOTAL_HITTERS_DRAFTED-HITTERS_BELOW_REPL_DRAFTED),MYRANKS_H[[#This Row],[$ACTUAL]]=""),MYRANKS_H[[#This Row],[POINTS OVER REPL]],0)</f>
        <v>0</v>
      </c>
      <c r="AE85" s="35">
        <f>IF(MYRANKS_H[[#This Row],[$ACTUAL]]="",MYRANKS_H[[#This Row],[POINTS OVER REPL]]*REMAINING_DOLLAR_VALUE_PER_POINT+1,0)</f>
        <v>1</v>
      </c>
    </row>
    <row r="86" spans="1:31" ht="15" customHeight="1" x14ac:dyDescent="0.25">
      <c r="A86" s="2" t="s">
        <v>15240</v>
      </c>
      <c r="B86" s="14" t="str">
        <f>VLOOKUP(MYRANKS_H[[#This Row],[PLAYERID]],PLAYERIDMAP2[],COLUMN(PLAYERIDMAP2[LASTNAME]),FALSE)</f>
        <v>Semien</v>
      </c>
      <c r="C86" s="14" t="str">
        <f>VLOOKUP(MYRANKS_H[[#This Row],[PLAYERID]],PLAYERIDMAP2[],COLUMN(PLAYERIDMAP2[FIRSTNAME]),FALSE)</f>
        <v>Marcus</v>
      </c>
      <c r="D86" s="14" t="str">
        <f>MYRANKS_H[[#This Row],[FNAME]]&amp;" "&amp;MYRANKS_H[[#This Row],[LNAME]]</f>
        <v>Marcus Semien</v>
      </c>
      <c r="E86" s="14" t="str">
        <f>VLOOKUP(MYRANKS_H[[#This Row],[PLAYERID]],PLAYERIDMAP2[],COLUMN(PLAYERIDMAP2[TEAM]),FALSE)</f>
        <v>OAK</v>
      </c>
      <c r="F86" s="14" t="str">
        <f>VLOOKUP(MYRANKS_H[[#This Row],[PLAYERID]],PLAYERIDMAP2[],COLUMN(PLAYERIDMAP2[POS]),FALSE)</f>
        <v>2B</v>
      </c>
      <c r="G86" s="14">
        <f>IFERROR(VALUE(VLOOKUP(MYRANKS_H[[#This Row],[PLAYERID]],PLAYERIDMAP2[],COLUMN(PLAYERIDMAP2[IDFANGRAPHS]),FALSE)),VLOOKUP(MYRANKS_H[[#This Row],[PLAYERID]],PLAYERIDMAP2[],COLUMN(PLAYERIDMAP2[IDFANGRAPHS]),FALSE))</f>
        <v>12533</v>
      </c>
      <c r="H86" s="56">
        <f>IFERROR(VLOOKUP(MYRANKS_H[[#This Row],[IDFANGRAPHS]],STEAMER_H[],COLUMN(STEAMER_H[PA]),FALSE),0)</f>
        <v>561</v>
      </c>
      <c r="I86" s="56">
        <f>IFERROR(VLOOKUP(MYRANKS_H[[#This Row],[IDFANGRAPHS]],STEAMER_H[],COLUMN(STEAMER_H[AB]),FALSE),0)</f>
        <v>502</v>
      </c>
      <c r="J86" s="56">
        <f>IFERROR(VLOOKUP(MYRANKS_H[[#This Row],[IDFANGRAPHS]],STEAMER_H[],COLUMN(STEAMER_H[H]),FALSE),0)</f>
        <v>126</v>
      </c>
      <c r="K86" s="56">
        <f>IFERROR(VLOOKUP(MYRANKS_H[[#This Row],[IDFANGRAPHS]],STEAMER_H[],COLUMN(STEAMER_H[2B]),FALSE),0)</f>
        <v>24</v>
      </c>
      <c r="L86" s="56">
        <f>IFERROR(VLOOKUP(MYRANKS_H[[#This Row],[IDFANGRAPHS]],STEAMER_H[],COLUMN(STEAMER_H[3B]),FALSE),0)</f>
        <v>4</v>
      </c>
      <c r="M86" s="56">
        <f>IFERROR(VLOOKUP(MYRANKS_H[[#This Row],[IDFANGRAPHS]],STEAMER_H[],COLUMN(STEAMER_H[HR]),FALSE),0)</f>
        <v>16</v>
      </c>
      <c r="N86" s="56">
        <f>IFERROR(VLOOKUP(MYRANKS_H[[#This Row],[IDFANGRAPHS]],STEAMER_H[],COLUMN(STEAMER_H[R]),FALSE),0)</f>
        <v>65</v>
      </c>
      <c r="O86" s="56">
        <f>IFERROR(VLOOKUP(MYRANKS_H[[#This Row],[IDFANGRAPHS]],STEAMER_H[],COLUMN(STEAMER_H[RBI]),FALSE),0)</f>
        <v>62</v>
      </c>
      <c r="P86" s="56">
        <f>IFERROR(VLOOKUP(MYRANKS_H[[#This Row],[IDFANGRAPHS]],STEAMER_H[],COLUMN(STEAMER_H[BB]),FALSE),0)</f>
        <v>48</v>
      </c>
      <c r="Q86" s="56">
        <f>IFERROR(VLOOKUP(MYRANKS_H[[#This Row],[IDFANGRAPHS]],STEAMER_H[],COLUMN(STEAMER_H[HBP]),FALSE),0)</f>
        <v>3</v>
      </c>
      <c r="R86" s="56">
        <f>IFERROR(VLOOKUP(MYRANKS_H[[#This Row],[IDFANGRAPHS]],STEAMER_H[],COLUMN(STEAMER_H[SO]),FALSE),0)</f>
        <v>111</v>
      </c>
      <c r="S86" s="56">
        <f>IFERROR(VLOOKUP(MYRANKS_H[[#This Row],[IDFANGRAPHS]],STEAMER_H[],COLUMN(STEAMER_H[SB]),FALSE),0)</f>
        <v>10</v>
      </c>
      <c r="T86" s="19">
        <f>IFERROR(MYRANKS_H[[#This Row],[H]]/MYRANKS_H[[#This Row],[AB]],0)</f>
        <v>0.25099601593625498</v>
      </c>
      <c r="U86" s="19">
        <f>IFERROR((MYRANKS_H[[#This Row],[H]]+MYRANKS_H[[#This Row],[BB]]+MYRANKS_H[[#This Row],[HBP]])/(MYRANKS_H[[#This Row],[AB]]+MYRANKS_H[[#This Row],[BB]]+MYRANKS_H[[#This Row],[HBP]]),0)</f>
        <v>0.32007233273056057</v>
      </c>
      <c r="V86" s="19">
        <f>IFERROR((MYRANKS_H[[#This Row],[H]]+MYRANKS_H[[#This Row],[2B]]+2*MYRANKS_H[[#This Row],[3B]]+3*MYRANKS_H[[#This Row],[HR]])/MYRANKS_H[[#This Row],[AB]],0)</f>
        <v>0.41035856573705182</v>
      </c>
      <c r="W8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6" s="27">
        <f>VLOOKUP(MYRANKS_H[[#This Row],[POS]],REPLACEMENT_LEVEL[],3,FALSE)</f>
        <v>0</v>
      </c>
      <c r="Y86" s="27">
        <f>MYRANKS_H[[#This Row],[PROJ PTS]]-MYRANKS_H[[#This Row],[REPL LEVEL]]</f>
        <v>0</v>
      </c>
      <c r="Z86" s="27">
        <f>RANK(MYRANKS_H[[#This Row],[POINTS OVER REPL]],MYRANKS_H[POINTS OVER REPL])</f>
        <v>1</v>
      </c>
      <c r="AA86" s="29">
        <f>IF(MYRANKS_H[[#This Row],[RANK]]&lt;=TOTAL_HITTERS_DRAFTED,MYRANKS_H[[#This Row],[POINTS OVER REPL]],0)</f>
        <v>0</v>
      </c>
      <c r="AB86" s="35">
        <f>MYRANKS_H[[#This Row],[POINTS OVER REPL]]*DOLLAR_VALUE_PER_POINT+1</f>
        <v>1</v>
      </c>
      <c r="AC86" s="35"/>
      <c r="AD86" s="29">
        <f>IF(AND(MYRANKS_H[[#This Row],[RANK]]&lt;=(TOTAL_HITTERS_DRAFTED-HITTERS_BELOW_REPL_DRAFTED),MYRANKS_H[[#This Row],[$ACTUAL]]=""),MYRANKS_H[[#This Row],[POINTS OVER REPL]],0)</f>
        <v>0</v>
      </c>
      <c r="AE86" s="35">
        <f>IF(MYRANKS_H[[#This Row],[$ACTUAL]]="",MYRANKS_H[[#This Row],[POINTS OVER REPL]]*REMAINING_DOLLAR_VALUE_PER_POINT+1,0)</f>
        <v>1</v>
      </c>
    </row>
    <row r="87" spans="1:31" ht="15" customHeight="1" x14ac:dyDescent="0.25">
      <c r="A87" s="64" t="s">
        <v>15378</v>
      </c>
      <c r="B87" s="14" t="str">
        <f>VLOOKUP(MYRANKS_H[[#This Row],[PLAYERID]],PLAYERIDMAP2[],COLUMN(PLAYERIDMAP2[LASTNAME]),FALSE)</f>
        <v>Souza</v>
      </c>
      <c r="C87" s="14" t="str">
        <f>VLOOKUP(MYRANKS_H[[#This Row],[PLAYERID]],PLAYERIDMAP2[],COLUMN(PLAYERIDMAP2[FIRSTNAME]),FALSE)</f>
        <v>Steven</v>
      </c>
      <c r="D87" s="14" t="str">
        <f>MYRANKS_H[[#This Row],[FNAME]]&amp;" "&amp;MYRANKS_H[[#This Row],[LNAME]]</f>
        <v>Steven Souza</v>
      </c>
      <c r="E87" s="14" t="str">
        <f>VLOOKUP(MYRANKS_H[[#This Row],[PLAYERID]],PLAYERIDMAP2[],COLUMN(PLAYERIDMAP2[TEAM]),FALSE)</f>
        <v>TB</v>
      </c>
      <c r="F87" s="14" t="str">
        <f>VLOOKUP(MYRANKS_H[[#This Row],[PLAYERID]],PLAYERIDMAP2[],COLUMN(PLAYERIDMAP2[POS]),FALSE)</f>
        <v>OF</v>
      </c>
      <c r="G87" s="14">
        <f>IFERROR(VALUE(VLOOKUP(MYRANKS_H[[#This Row],[PLAYERID]],PLAYERIDMAP2[],COLUMN(PLAYERIDMAP2[IDFANGRAPHS]),FALSE)),VLOOKUP(MYRANKS_H[[#This Row],[PLAYERID]],PLAYERIDMAP2[],COLUMN(PLAYERIDMAP2[IDFANGRAPHS]),FALSE))</f>
        <v>5667</v>
      </c>
      <c r="H87" s="56">
        <f>IFERROR(VLOOKUP(MYRANKS_H[[#This Row],[IDFANGRAPHS]],STEAMER_H[],COLUMN(STEAMER_H[PA]),FALSE),0)</f>
        <v>491</v>
      </c>
      <c r="I87" s="56">
        <f>IFERROR(VLOOKUP(MYRANKS_H[[#This Row],[IDFANGRAPHS]],STEAMER_H[],COLUMN(STEAMER_H[AB]),FALSE),0)</f>
        <v>433</v>
      </c>
      <c r="J87" s="56">
        <f>IFERROR(VLOOKUP(MYRANKS_H[[#This Row],[IDFANGRAPHS]],STEAMER_H[],COLUMN(STEAMER_H[H]),FALSE),0)</f>
        <v>104</v>
      </c>
      <c r="K87" s="56">
        <f>IFERROR(VLOOKUP(MYRANKS_H[[#This Row],[IDFANGRAPHS]],STEAMER_H[],COLUMN(STEAMER_H[2B]),FALSE),0)</f>
        <v>19</v>
      </c>
      <c r="L87" s="56">
        <f>IFERROR(VLOOKUP(MYRANKS_H[[#This Row],[IDFANGRAPHS]],STEAMER_H[],COLUMN(STEAMER_H[3B]),FALSE),0)</f>
        <v>1</v>
      </c>
      <c r="M87" s="56">
        <f>IFERROR(VLOOKUP(MYRANKS_H[[#This Row],[IDFANGRAPHS]],STEAMER_H[],COLUMN(STEAMER_H[HR]),FALSE),0)</f>
        <v>18</v>
      </c>
      <c r="N87" s="56">
        <f>IFERROR(VLOOKUP(MYRANKS_H[[#This Row],[IDFANGRAPHS]],STEAMER_H[],COLUMN(STEAMER_H[R]),FALSE),0)</f>
        <v>58</v>
      </c>
      <c r="O87" s="56">
        <f>IFERROR(VLOOKUP(MYRANKS_H[[#This Row],[IDFANGRAPHS]],STEAMER_H[],COLUMN(STEAMER_H[RBI]),FALSE),0)</f>
        <v>56</v>
      </c>
      <c r="P87" s="56">
        <f>IFERROR(VLOOKUP(MYRANKS_H[[#This Row],[IDFANGRAPHS]],STEAMER_H[],COLUMN(STEAMER_H[BB]),FALSE),0)</f>
        <v>47</v>
      </c>
      <c r="Q87" s="56">
        <f>IFERROR(VLOOKUP(MYRANKS_H[[#This Row],[IDFANGRAPHS]],STEAMER_H[],COLUMN(STEAMER_H[HBP]),FALSE),0)</f>
        <v>5</v>
      </c>
      <c r="R87" s="56">
        <f>IFERROR(VLOOKUP(MYRANKS_H[[#This Row],[IDFANGRAPHS]],STEAMER_H[],COLUMN(STEAMER_H[SO]),FALSE),0)</f>
        <v>141</v>
      </c>
      <c r="S87" s="56">
        <f>IFERROR(VLOOKUP(MYRANKS_H[[#This Row],[IDFANGRAPHS]],STEAMER_H[],COLUMN(STEAMER_H[SB]),FALSE),0)</f>
        <v>15</v>
      </c>
      <c r="T87" s="52">
        <f>IFERROR(MYRANKS_H[[#This Row],[H]]/MYRANKS_H[[#This Row],[AB]],0)</f>
        <v>0.24018475750577367</v>
      </c>
      <c r="U87" s="52">
        <f>IFERROR((MYRANKS_H[[#This Row],[H]]+MYRANKS_H[[#This Row],[BB]]+MYRANKS_H[[#This Row],[HBP]])/(MYRANKS_H[[#This Row],[AB]]+MYRANKS_H[[#This Row],[BB]]+MYRANKS_H[[#This Row],[HBP]]),0)</f>
        <v>0.3216494845360825</v>
      </c>
      <c r="V87" s="52">
        <f>IFERROR((MYRANKS_H[[#This Row],[H]]+MYRANKS_H[[#This Row],[2B]]+2*MYRANKS_H[[#This Row],[3B]]+3*MYRANKS_H[[#This Row],[HR]])/MYRANKS_H[[#This Row],[AB]],0)</f>
        <v>0.41339491916859122</v>
      </c>
      <c r="W87"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7" s="27">
        <f>VLOOKUP(MYRANKS_H[[#This Row],[POS]],REPLACEMENT_LEVEL[],3,FALSE)</f>
        <v>0</v>
      </c>
      <c r="Y87" s="27">
        <f>MYRANKS_H[[#This Row],[PROJ PTS]]-MYRANKS_H[[#This Row],[REPL LEVEL]]</f>
        <v>0</v>
      </c>
      <c r="Z87" s="27">
        <f>RANK(MYRANKS_H[[#This Row],[POINTS OVER REPL]],MYRANKS_H[POINTS OVER REPL])</f>
        <v>1</v>
      </c>
      <c r="AA87" s="27">
        <f>IF(MYRANKS_H[[#This Row],[RANK]]&lt;=TOTAL_HITTERS_DRAFTED,MYRANKS_H[[#This Row],[POINTS OVER REPL]],0)</f>
        <v>0</v>
      </c>
      <c r="AB87" s="53">
        <f>MYRANKS_H[[#This Row],[POINTS OVER REPL]]*DOLLAR_VALUE_PER_POINT+1</f>
        <v>1</v>
      </c>
      <c r="AC87" s="27"/>
      <c r="AD87" s="27">
        <f>IF(AND(MYRANKS_H[[#This Row],[RANK]]&lt;=(TOTAL_HITTERS_DRAFTED-HITTERS_BELOW_REPL_DRAFTED),MYRANKS_H[[#This Row],[$ACTUAL]]=""),MYRANKS_H[[#This Row],[POINTS OVER REPL]],0)</f>
        <v>0</v>
      </c>
      <c r="AE87" s="54">
        <f>IF(MYRANKS_H[[#This Row],[$ACTUAL]]="",MYRANKS_H[[#This Row],[POINTS OVER REPL]]*REMAINING_DOLLAR_VALUE_PER_POINT+1,0)</f>
        <v>1</v>
      </c>
    </row>
    <row r="88" spans="1:31" ht="15" customHeight="1" x14ac:dyDescent="0.25">
      <c r="A88" s="89" t="s">
        <v>16018</v>
      </c>
      <c r="B88" s="90" t="str">
        <f>VLOOKUP(MYRANKS_H[[#This Row],[PLAYERID]],PLAYERIDMAP2[],COLUMN(PLAYERIDMAP2[LASTNAME]),FALSE)</f>
        <v>Zimmerman</v>
      </c>
      <c r="C88" s="90" t="str">
        <f>VLOOKUP(MYRANKS_H[[#This Row],[PLAYERID]],PLAYERIDMAP2[],COLUMN(PLAYERIDMAP2[FIRSTNAME]),FALSE)</f>
        <v>Ryan</v>
      </c>
      <c r="D88" s="90" t="str">
        <f>MYRANKS_H[[#This Row],[FNAME]]&amp;" "&amp;MYRANKS_H[[#This Row],[LNAME]]</f>
        <v>Ryan Zimmerman</v>
      </c>
      <c r="E88" s="90" t="str">
        <f>VLOOKUP(MYRANKS_H[[#This Row],[PLAYERID]],PLAYERIDMAP2[],COLUMN(PLAYERIDMAP2[TEAM]),FALSE)</f>
        <v>WAS</v>
      </c>
      <c r="F88" s="90" t="str">
        <f>VLOOKUP(MYRANKS_H[[#This Row],[PLAYERID]],PLAYERIDMAP2[],COLUMN(PLAYERIDMAP2[POS]),FALSE)</f>
        <v>3B</v>
      </c>
      <c r="G88" s="90">
        <f>IFERROR(VALUE(VLOOKUP(MYRANKS_H[[#This Row],[PLAYERID]],PLAYERIDMAP2[],COLUMN(PLAYERIDMAP2[IDFANGRAPHS]),FALSE)),VLOOKUP(MYRANKS_H[[#This Row],[PLAYERID]],PLAYERIDMAP2[],COLUMN(PLAYERIDMAP2[IDFANGRAPHS]),FALSE))</f>
        <v>4220</v>
      </c>
      <c r="H88" s="56">
        <f>IFERROR(VLOOKUP(MYRANKS_H[[#This Row],[IDFANGRAPHS]],STEAMER_H[],COLUMN(STEAMER_H[PA]),FALSE),0)</f>
        <v>478</v>
      </c>
      <c r="I88" s="56">
        <f>IFERROR(VLOOKUP(MYRANKS_H[[#This Row],[IDFANGRAPHS]],STEAMER_H[],COLUMN(STEAMER_H[AB]),FALSE),0)</f>
        <v>430</v>
      </c>
      <c r="J88" s="56">
        <f>IFERROR(VLOOKUP(MYRANKS_H[[#This Row],[IDFANGRAPHS]],STEAMER_H[],COLUMN(STEAMER_H[H]),FALSE),0)</f>
        <v>113</v>
      </c>
      <c r="K88" s="56">
        <f>IFERROR(VLOOKUP(MYRANKS_H[[#This Row],[IDFANGRAPHS]],STEAMER_H[],COLUMN(STEAMER_H[2B]),FALSE),0)</f>
        <v>24</v>
      </c>
      <c r="L88" s="56">
        <f>IFERROR(VLOOKUP(MYRANKS_H[[#This Row],[IDFANGRAPHS]],STEAMER_H[],COLUMN(STEAMER_H[3B]),FALSE),0)</f>
        <v>1</v>
      </c>
      <c r="M88" s="56">
        <f>IFERROR(VLOOKUP(MYRANKS_H[[#This Row],[IDFANGRAPHS]],STEAMER_H[],COLUMN(STEAMER_H[HR]),FALSE),0)</f>
        <v>17</v>
      </c>
      <c r="N88" s="56">
        <f>IFERROR(VLOOKUP(MYRANKS_H[[#This Row],[IDFANGRAPHS]],STEAMER_H[],COLUMN(STEAMER_H[R]),FALSE),0)</f>
        <v>56</v>
      </c>
      <c r="O88" s="56">
        <f>IFERROR(VLOOKUP(MYRANKS_H[[#This Row],[IDFANGRAPHS]],STEAMER_H[],COLUMN(STEAMER_H[RBI]),FALSE),0)</f>
        <v>62</v>
      </c>
      <c r="P88" s="56">
        <f>IFERROR(VLOOKUP(MYRANKS_H[[#This Row],[IDFANGRAPHS]],STEAMER_H[],COLUMN(STEAMER_H[BB]),FALSE),0)</f>
        <v>41</v>
      </c>
      <c r="Q88" s="56">
        <f>IFERROR(VLOOKUP(MYRANKS_H[[#This Row],[IDFANGRAPHS]],STEAMER_H[],COLUMN(STEAMER_H[HBP]),FALSE),0)</f>
        <v>2</v>
      </c>
      <c r="R88" s="56">
        <f>IFERROR(VLOOKUP(MYRANKS_H[[#This Row],[IDFANGRAPHS]],STEAMER_H[],COLUMN(STEAMER_H[SO]),FALSE),0)</f>
        <v>97</v>
      </c>
      <c r="S88" s="56">
        <f>IFERROR(VLOOKUP(MYRANKS_H[[#This Row],[IDFANGRAPHS]],STEAMER_H[],COLUMN(STEAMER_H[SB]),FALSE),0)</f>
        <v>2</v>
      </c>
      <c r="T88" s="87">
        <f>IFERROR(MYRANKS_H[[#This Row],[H]]/MYRANKS_H[[#This Row],[AB]],0)</f>
        <v>0.26279069767441859</v>
      </c>
      <c r="U88" s="87">
        <f>IFERROR((MYRANKS_H[[#This Row],[H]]+MYRANKS_H[[#This Row],[BB]]+MYRANKS_H[[#This Row],[HBP]])/(MYRANKS_H[[#This Row],[AB]]+MYRANKS_H[[#This Row],[BB]]+MYRANKS_H[[#This Row],[HBP]]),0)</f>
        <v>0.32980972515856238</v>
      </c>
      <c r="V88" s="87">
        <f>IFERROR((MYRANKS_H[[#This Row],[H]]+MYRANKS_H[[#This Row],[2B]]+2*MYRANKS_H[[#This Row],[3B]]+3*MYRANKS_H[[#This Row],[HR]])/MYRANKS_H[[#This Row],[AB]],0)</f>
        <v>0.44186046511627908</v>
      </c>
      <c r="W88" s="8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8" s="81">
        <f>VLOOKUP(MYRANKS_H[[#This Row],[POS]],REPLACEMENT_LEVEL[],3,FALSE)</f>
        <v>0</v>
      </c>
      <c r="Y88" s="81">
        <f>MYRANKS_H[[#This Row],[PROJ PTS]]-MYRANKS_H[[#This Row],[REPL LEVEL]]</f>
        <v>0</v>
      </c>
      <c r="Z88" s="81">
        <f>RANK(MYRANKS_H[[#This Row],[POINTS OVER REPL]],MYRANKS_H[POINTS OVER REPL])</f>
        <v>1</v>
      </c>
      <c r="AA88" s="81">
        <f>IF(MYRANKS_H[[#This Row],[RANK]]&lt;=TOTAL_HITTERS_DRAFTED,MYRANKS_H[[#This Row],[POINTS OVER REPL]],0)</f>
        <v>0</v>
      </c>
      <c r="AB88" s="83">
        <f>MYRANKS_H[[#This Row],[POINTS OVER REPL]]*DOLLAR_VALUE_PER_POINT+1</f>
        <v>1</v>
      </c>
      <c r="AC88" s="81"/>
      <c r="AD88" s="81">
        <f>IF(AND(MYRANKS_H[[#This Row],[RANK]]&lt;=(TOTAL_HITTERS_DRAFTED-HITTERS_BELOW_REPL_DRAFTED),MYRANKS_H[[#This Row],[$ACTUAL]]=""),MYRANKS_H[[#This Row],[POINTS OVER REPL]],0)</f>
        <v>0</v>
      </c>
      <c r="AE88" s="88">
        <f>IF(MYRANKS_H[[#This Row],[$ACTUAL]]="",MYRANKS_H[[#This Row],[POINTS OVER REPL]]*REMAINING_DOLLAR_VALUE_PER_POINT+1,0)</f>
        <v>1</v>
      </c>
    </row>
    <row r="89" spans="1:31" ht="15" customHeight="1" x14ac:dyDescent="0.25">
      <c r="A89" s="2" t="s">
        <v>11617</v>
      </c>
      <c r="B89" s="14" t="str">
        <f>VLOOKUP(MYRANKS_H[[#This Row],[PLAYERID]],PLAYERIDMAP2[],COLUMN(PLAYERIDMAP2[LASTNAME]),FALSE)</f>
        <v>Byrd</v>
      </c>
      <c r="C89" s="14" t="str">
        <f>VLOOKUP(MYRANKS_H[[#This Row],[PLAYERID]],PLAYERIDMAP2[],COLUMN(PLAYERIDMAP2[FIRSTNAME]),FALSE)</f>
        <v>Marlon</v>
      </c>
      <c r="D89" s="14" t="str">
        <f>MYRANKS_H[[#This Row],[FNAME]]&amp;" "&amp;MYRANKS_H[[#This Row],[LNAME]]</f>
        <v>Marlon Byrd</v>
      </c>
      <c r="E89" s="14" t="str">
        <f>VLOOKUP(MYRANKS_H[[#This Row],[PLAYERID]],PLAYERIDMAP2[],COLUMN(PLAYERIDMAP2[TEAM]),FALSE)</f>
        <v>SF</v>
      </c>
      <c r="F89" s="14" t="str">
        <f>VLOOKUP(MYRANKS_H[[#This Row],[PLAYERID]],PLAYERIDMAP2[],COLUMN(PLAYERIDMAP2[POS]),FALSE)</f>
        <v>OF</v>
      </c>
      <c r="G89" s="14">
        <f>IFERROR(VALUE(VLOOKUP(MYRANKS_H[[#This Row],[PLAYERID]],PLAYERIDMAP2[],COLUMN(PLAYERIDMAP2[IDFANGRAPHS]),FALSE)),VLOOKUP(MYRANKS_H[[#This Row],[PLAYERID]],PLAYERIDMAP2[],COLUMN(PLAYERIDMAP2[IDFANGRAPHS]),FALSE))</f>
        <v>950</v>
      </c>
      <c r="H89" s="56">
        <f>IFERROR(VLOOKUP(MYRANKS_H[[#This Row],[IDFANGRAPHS]],STEAMER_H[],COLUMN(STEAMER_H[PA]),FALSE),0)</f>
        <v>480</v>
      </c>
      <c r="I89" s="56">
        <f>IFERROR(VLOOKUP(MYRANKS_H[[#This Row],[IDFANGRAPHS]],STEAMER_H[],COLUMN(STEAMER_H[AB]),FALSE),0)</f>
        <v>445</v>
      </c>
      <c r="J89" s="56">
        <f>IFERROR(VLOOKUP(MYRANKS_H[[#This Row],[IDFANGRAPHS]],STEAMER_H[],COLUMN(STEAMER_H[H]),FALSE),0)</f>
        <v>108</v>
      </c>
      <c r="K89" s="56">
        <f>IFERROR(VLOOKUP(MYRANKS_H[[#This Row],[IDFANGRAPHS]],STEAMER_H[],COLUMN(STEAMER_H[2B]),FALSE),0)</f>
        <v>20</v>
      </c>
      <c r="L89" s="56">
        <f>IFERROR(VLOOKUP(MYRANKS_H[[#This Row],[IDFANGRAPHS]],STEAMER_H[],COLUMN(STEAMER_H[3B]),FALSE),0)</f>
        <v>3</v>
      </c>
      <c r="M89" s="56">
        <f>IFERROR(VLOOKUP(MYRANKS_H[[#This Row],[IDFANGRAPHS]],STEAMER_H[],COLUMN(STEAMER_H[HR]),FALSE),0)</f>
        <v>15</v>
      </c>
      <c r="N89" s="56">
        <f>IFERROR(VLOOKUP(MYRANKS_H[[#This Row],[IDFANGRAPHS]],STEAMER_H[],COLUMN(STEAMER_H[R]),FALSE),0)</f>
        <v>49</v>
      </c>
      <c r="O89" s="56">
        <f>IFERROR(VLOOKUP(MYRANKS_H[[#This Row],[IDFANGRAPHS]],STEAMER_H[],COLUMN(STEAMER_H[RBI]),FALSE),0)</f>
        <v>57</v>
      </c>
      <c r="P89" s="56">
        <f>IFERROR(VLOOKUP(MYRANKS_H[[#This Row],[IDFANGRAPHS]],STEAMER_H[],COLUMN(STEAMER_H[BB]),FALSE),0)</f>
        <v>25</v>
      </c>
      <c r="Q89" s="56">
        <f>IFERROR(VLOOKUP(MYRANKS_H[[#This Row],[IDFANGRAPHS]],STEAMER_H[],COLUMN(STEAMER_H[HBP]),FALSE),0)</f>
        <v>5</v>
      </c>
      <c r="R89" s="56">
        <f>IFERROR(VLOOKUP(MYRANKS_H[[#This Row],[IDFANGRAPHS]],STEAMER_H[],COLUMN(STEAMER_H[SO]),FALSE),0)</f>
        <v>132</v>
      </c>
      <c r="S89" s="56">
        <f>IFERROR(VLOOKUP(MYRANKS_H[[#This Row],[IDFANGRAPHS]],STEAMER_H[],COLUMN(STEAMER_H[SB]),FALSE),0)</f>
        <v>2</v>
      </c>
      <c r="T89" s="19">
        <f>IFERROR(MYRANKS_H[[#This Row],[H]]/MYRANKS_H[[#This Row],[AB]],0)</f>
        <v>0.24269662921348314</v>
      </c>
      <c r="U89" s="19">
        <f>IFERROR((MYRANKS_H[[#This Row],[H]]+MYRANKS_H[[#This Row],[BB]]+MYRANKS_H[[#This Row],[HBP]])/(MYRANKS_H[[#This Row],[AB]]+MYRANKS_H[[#This Row],[BB]]+MYRANKS_H[[#This Row],[HBP]]),0)</f>
        <v>0.29052631578947369</v>
      </c>
      <c r="V89" s="19">
        <f>IFERROR((MYRANKS_H[[#This Row],[H]]+MYRANKS_H[[#This Row],[2B]]+2*MYRANKS_H[[#This Row],[3B]]+3*MYRANKS_H[[#This Row],[HR]])/MYRANKS_H[[#This Row],[AB]],0)</f>
        <v>0.40224719101123596</v>
      </c>
      <c r="W8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9" s="27">
        <f>VLOOKUP(MYRANKS_H[[#This Row],[POS]],REPLACEMENT_LEVEL[],3,FALSE)</f>
        <v>0</v>
      </c>
      <c r="Y89" s="27">
        <f>MYRANKS_H[[#This Row],[PROJ PTS]]-MYRANKS_H[[#This Row],[REPL LEVEL]]</f>
        <v>0</v>
      </c>
      <c r="Z89" s="27">
        <f>RANK(MYRANKS_H[[#This Row],[POINTS OVER REPL]],MYRANKS_H[POINTS OVER REPL])</f>
        <v>1</v>
      </c>
      <c r="AA89" s="29">
        <f>IF(MYRANKS_H[[#This Row],[RANK]]&lt;=TOTAL_HITTERS_DRAFTED,MYRANKS_H[[#This Row],[POINTS OVER REPL]],0)</f>
        <v>0</v>
      </c>
      <c r="AB89" s="35">
        <f>MYRANKS_H[[#This Row],[POINTS OVER REPL]]*DOLLAR_VALUE_PER_POINT+1</f>
        <v>1</v>
      </c>
      <c r="AC89" s="35"/>
      <c r="AD89" s="29">
        <f>IF(AND(MYRANKS_H[[#This Row],[RANK]]&lt;=(TOTAL_HITTERS_DRAFTED-HITTERS_BELOW_REPL_DRAFTED),MYRANKS_H[[#This Row],[$ACTUAL]]=""),MYRANKS_H[[#This Row],[POINTS OVER REPL]],0)</f>
        <v>0</v>
      </c>
      <c r="AE89" s="35">
        <f>IF(MYRANKS_H[[#This Row],[$ACTUAL]]="",MYRANKS_H[[#This Row],[POINTS OVER REPL]]*REMAINING_DOLLAR_VALUE_PER_POINT+1,0)</f>
        <v>1</v>
      </c>
    </row>
    <row r="90" spans="1:31" ht="15" customHeight="1" x14ac:dyDescent="0.25">
      <c r="A90" s="64" t="s">
        <v>12273</v>
      </c>
      <c r="B90" s="14" t="str">
        <f>VLOOKUP(MYRANKS_H[[#This Row],[PLAYERID]],PLAYERIDMAP2[],COLUMN(PLAYERIDMAP2[LASTNAME]),FALSE)</f>
        <v>Dozier</v>
      </c>
      <c r="C90" s="14" t="str">
        <f>VLOOKUP(MYRANKS_H[[#This Row],[PLAYERID]],PLAYERIDMAP2[],COLUMN(PLAYERIDMAP2[FIRSTNAME]),FALSE)</f>
        <v>Brian</v>
      </c>
      <c r="D90" s="14" t="str">
        <f>MYRANKS_H[[#This Row],[FNAME]]&amp;" "&amp;MYRANKS_H[[#This Row],[LNAME]]</f>
        <v>Brian Dozier</v>
      </c>
      <c r="E90" s="14" t="str">
        <f>VLOOKUP(MYRANKS_H[[#This Row],[PLAYERID]],PLAYERIDMAP2[],COLUMN(PLAYERIDMAP2[TEAM]),FALSE)</f>
        <v>MIN</v>
      </c>
      <c r="F90" s="14" t="str">
        <f>VLOOKUP(MYRANKS_H[[#This Row],[PLAYERID]],PLAYERIDMAP2[],COLUMN(PLAYERIDMAP2[POS]),FALSE)</f>
        <v>2B</v>
      </c>
      <c r="G90" s="14">
        <f>IFERROR(VALUE(VLOOKUP(MYRANKS_H[[#This Row],[PLAYERID]],PLAYERIDMAP2[],COLUMN(PLAYERIDMAP2[IDFANGRAPHS]),FALSE)),VLOOKUP(MYRANKS_H[[#This Row],[PLAYERID]],PLAYERIDMAP2[],COLUMN(PLAYERIDMAP2[IDFANGRAPHS]),FALSE))</f>
        <v>9810</v>
      </c>
      <c r="H90" s="56">
        <f>IFERROR(VLOOKUP(MYRANKS_H[[#This Row],[IDFANGRAPHS]],STEAMER_H[],COLUMN(STEAMER_H[PA]),FALSE),0)</f>
        <v>669</v>
      </c>
      <c r="I90" s="56">
        <f>IFERROR(VLOOKUP(MYRANKS_H[[#This Row],[IDFANGRAPHS]],STEAMER_H[],COLUMN(STEAMER_H[AB]),FALSE),0)</f>
        <v>589</v>
      </c>
      <c r="J90" s="56">
        <f>IFERROR(VLOOKUP(MYRANKS_H[[#This Row],[IDFANGRAPHS]],STEAMER_H[],COLUMN(STEAMER_H[H]),FALSE),0)</f>
        <v>142</v>
      </c>
      <c r="K90" s="56">
        <f>IFERROR(VLOOKUP(MYRANKS_H[[#This Row],[IDFANGRAPHS]],STEAMER_H[],COLUMN(STEAMER_H[2B]),FALSE),0)</f>
        <v>32</v>
      </c>
      <c r="L90" s="56">
        <f>IFERROR(VLOOKUP(MYRANKS_H[[#This Row],[IDFANGRAPHS]],STEAMER_H[],COLUMN(STEAMER_H[3B]),FALSE),0)</f>
        <v>3</v>
      </c>
      <c r="M90" s="56">
        <f>IFERROR(VLOOKUP(MYRANKS_H[[#This Row],[IDFANGRAPHS]],STEAMER_H[],COLUMN(STEAMER_H[HR]),FALSE),0)</f>
        <v>20</v>
      </c>
      <c r="N90" s="56">
        <f>IFERROR(VLOOKUP(MYRANKS_H[[#This Row],[IDFANGRAPHS]],STEAMER_H[],COLUMN(STEAMER_H[R]),FALSE),0)</f>
        <v>85</v>
      </c>
      <c r="O90" s="56">
        <f>IFERROR(VLOOKUP(MYRANKS_H[[#This Row],[IDFANGRAPHS]],STEAMER_H[],COLUMN(STEAMER_H[RBI]),FALSE),0)</f>
        <v>67</v>
      </c>
      <c r="P90" s="56">
        <f>IFERROR(VLOOKUP(MYRANKS_H[[#This Row],[IDFANGRAPHS]],STEAMER_H[],COLUMN(STEAMER_H[BB]),FALSE),0)</f>
        <v>64</v>
      </c>
      <c r="Q90" s="56">
        <f>IFERROR(VLOOKUP(MYRANKS_H[[#This Row],[IDFANGRAPHS]],STEAMER_H[],COLUMN(STEAMER_H[HBP]),FALSE),0)</f>
        <v>7</v>
      </c>
      <c r="R90" s="56">
        <f>IFERROR(VLOOKUP(MYRANKS_H[[#This Row],[IDFANGRAPHS]],STEAMER_H[],COLUMN(STEAMER_H[SO]),FALSE),0)</f>
        <v>134</v>
      </c>
      <c r="S90" s="56">
        <f>IFERROR(VLOOKUP(MYRANKS_H[[#This Row],[IDFANGRAPHS]],STEAMER_H[],COLUMN(STEAMER_H[SB]),FALSE),0)</f>
        <v>14</v>
      </c>
      <c r="T90" s="52">
        <f>IFERROR(MYRANKS_H[[#This Row],[H]]/MYRANKS_H[[#This Row],[AB]],0)</f>
        <v>0.24108658743633277</v>
      </c>
      <c r="U90" s="52">
        <f>IFERROR((MYRANKS_H[[#This Row],[H]]+MYRANKS_H[[#This Row],[BB]]+MYRANKS_H[[#This Row],[HBP]])/(MYRANKS_H[[#This Row],[AB]]+MYRANKS_H[[#This Row],[BB]]+MYRANKS_H[[#This Row],[HBP]]),0)</f>
        <v>0.32272727272727275</v>
      </c>
      <c r="V90" s="52">
        <f>IFERROR((MYRANKS_H[[#This Row],[H]]+MYRANKS_H[[#This Row],[2B]]+2*MYRANKS_H[[#This Row],[3B]]+3*MYRANKS_H[[#This Row],[HR]])/MYRANKS_H[[#This Row],[AB]],0)</f>
        <v>0.40747028862478779</v>
      </c>
      <c r="W90"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0" s="27">
        <f>VLOOKUP(MYRANKS_H[[#This Row],[POS]],REPLACEMENT_LEVEL[],3,FALSE)</f>
        <v>0</v>
      </c>
      <c r="Y90" s="27">
        <f>MYRANKS_H[[#This Row],[PROJ PTS]]-MYRANKS_H[[#This Row],[REPL LEVEL]]</f>
        <v>0</v>
      </c>
      <c r="Z90" s="27">
        <f>RANK(MYRANKS_H[[#This Row],[POINTS OVER REPL]],MYRANKS_H[POINTS OVER REPL])</f>
        <v>1</v>
      </c>
      <c r="AA90" s="27">
        <f>IF(MYRANKS_H[[#This Row],[RANK]]&lt;=TOTAL_HITTERS_DRAFTED,MYRANKS_H[[#This Row],[POINTS OVER REPL]],0)</f>
        <v>0</v>
      </c>
      <c r="AB90" s="53">
        <f>MYRANKS_H[[#This Row],[POINTS OVER REPL]]*DOLLAR_VALUE_PER_POINT+1</f>
        <v>1</v>
      </c>
      <c r="AC90" s="27"/>
      <c r="AD90" s="27">
        <f>IF(AND(MYRANKS_H[[#This Row],[RANK]]&lt;=(TOTAL_HITTERS_DRAFTED-HITTERS_BELOW_REPL_DRAFTED),MYRANKS_H[[#This Row],[$ACTUAL]]=""),MYRANKS_H[[#This Row],[POINTS OVER REPL]],0)</f>
        <v>0</v>
      </c>
      <c r="AE90" s="54">
        <f>IF(MYRANKS_H[[#This Row],[$ACTUAL]]="",MYRANKS_H[[#This Row],[POINTS OVER REPL]]*REMAINING_DOLLAR_VALUE_PER_POINT+1,0)</f>
        <v>1</v>
      </c>
    </row>
    <row r="91" spans="1:31" ht="15" customHeight="1" x14ac:dyDescent="0.25">
      <c r="A91" s="2" t="s">
        <v>16162</v>
      </c>
      <c r="B91" s="14" t="str">
        <f>VLOOKUP(MYRANKS_H[[#This Row],[PLAYERID]],PLAYERIDMAP2[],COLUMN(PLAYERIDMAP2[LASTNAME]),FALSE)</f>
        <v>Franco</v>
      </c>
      <c r="C91" s="14" t="str">
        <f>VLOOKUP(MYRANKS_H[[#This Row],[PLAYERID]],PLAYERIDMAP2[],COLUMN(PLAYERIDMAP2[FIRSTNAME]),FALSE)</f>
        <v>Maikel</v>
      </c>
      <c r="D91" s="14" t="str">
        <f>MYRANKS_H[[#This Row],[FNAME]]&amp;" "&amp;MYRANKS_H[[#This Row],[LNAME]]</f>
        <v>Maikel Franco</v>
      </c>
      <c r="E91" s="14" t="str">
        <f>VLOOKUP(MYRANKS_H[[#This Row],[PLAYERID]],PLAYERIDMAP2[],COLUMN(PLAYERIDMAP2[TEAM]),FALSE)</f>
        <v>PHI</v>
      </c>
      <c r="F91" s="14" t="str">
        <f>VLOOKUP(MYRANKS_H[[#This Row],[PLAYERID]],PLAYERIDMAP2[],COLUMN(PLAYERIDMAP2[POS]),FALSE)</f>
        <v>3B</v>
      </c>
      <c r="G91" s="14">
        <f>IFERROR(VALUE(VLOOKUP(MYRANKS_H[[#This Row],[PLAYERID]],PLAYERIDMAP2[],COLUMN(PLAYERIDMAP2[IDFANGRAPHS]),FALSE)),VLOOKUP(MYRANKS_H[[#This Row],[PLAYERID]],PLAYERIDMAP2[],COLUMN(PLAYERIDMAP2[IDFANGRAPHS]),FALSE))</f>
        <v>12179</v>
      </c>
      <c r="H91" s="56">
        <f>IFERROR(VLOOKUP(MYRANKS_H[[#This Row],[IDFANGRAPHS]],STEAMER_H[],COLUMN(STEAMER_H[PA]),FALSE),0)</f>
        <v>592</v>
      </c>
      <c r="I91" s="56">
        <f>IFERROR(VLOOKUP(MYRANKS_H[[#This Row],[IDFANGRAPHS]],STEAMER_H[],COLUMN(STEAMER_H[AB]),FALSE),0)</f>
        <v>549</v>
      </c>
      <c r="J91" s="56">
        <f>IFERROR(VLOOKUP(MYRANKS_H[[#This Row],[IDFANGRAPHS]],STEAMER_H[],COLUMN(STEAMER_H[H]),FALSE),0)</f>
        <v>149</v>
      </c>
      <c r="K91" s="56">
        <f>IFERROR(VLOOKUP(MYRANKS_H[[#This Row],[IDFANGRAPHS]],STEAMER_H[],COLUMN(STEAMER_H[2B]),FALSE),0)</f>
        <v>31</v>
      </c>
      <c r="L91" s="56">
        <f>IFERROR(VLOOKUP(MYRANKS_H[[#This Row],[IDFANGRAPHS]],STEAMER_H[],COLUMN(STEAMER_H[3B]),FALSE),0)</f>
        <v>2</v>
      </c>
      <c r="M91" s="56">
        <f>IFERROR(VLOOKUP(MYRANKS_H[[#This Row],[IDFANGRAPHS]],STEAMER_H[],COLUMN(STEAMER_H[HR]),FALSE),0)</f>
        <v>23</v>
      </c>
      <c r="N91" s="56">
        <f>IFERROR(VLOOKUP(MYRANKS_H[[#This Row],[IDFANGRAPHS]],STEAMER_H[],COLUMN(STEAMER_H[R]),FALSE),0)</f>
        <v>68</v>
      </c>
      <c r="O91" s="56">
        <f>IFERROR(VLOOKUP(MYRANKS_H[[#This Row],[IDFANGRAPHS]],STEAMER_H[],COLUMN(STEAMER_H[RBI]),FALSE),0)</f>
        <v>77</v>
      </c>
      <c r="P91" s="56">
        <f>IFERROR(VLOOKUP(MYRANKS_H[[#This Row],[IDFANGRAPHS]],STEAMER_H[],COLUMN(STEAMER_H[BB]),FALSE),0)</f>
        <v>33</v>
      </c>
      <c r="Q91" s="56">
        <f>IFERROR(VLOOKUP(MYRANKS_H[[#This Row],[IDFANGRAPHS]],STEAMER_H[],COLUMN(STEAMER_H[HBP]),FALSE),0)</f>
        <v>4</v>
      </c>
      <c r="R91" s="56">
        <f>IFERROR(VLOOKUP(MYRANKS_H[[#This Row],[IDFANGRAPHS]],STEAMER_H[],COLUMN(STEAMER_H[SO]),FALSE),0)</f>
        <v>91</v>
      </c>
      <c r="S91" s="56">
        <f>IFERROR(VLOOKUP(MYRANKS_H[[#This Row],[IDFANGRAPHS]],STEAMER_H[],COLUMN(STEAMER_H[SB]),FALSE),0)</f>
        <v>3</v>
      </c>
      <c r="T91" s="19">
        <f>IFERROR(MYRANKS_H[[#This Row],[H]]/MYRANKS_H[[#This Row],[AB]],0)</f>
        <v>0.27140255009107467</v>
      </c>
      <c r="U91" s="19">
        <f>IFERROR((MYRANKS_H[[#This Row],[H]]+MYRANKS_H[[#This Row],[BB]]+MYRANKS_H[[#This Row],[HBP]])/(MYRANKS_H[[#This Row],[AB]]+MYRANKS_H[[#This Row],[BB]]+MYRANKS_H[[#This Row],[HBP]]),0)</f>
        <v>0.3174061433447099</v>
      </c>
      <c r="V91" s="19">
        <f>IFERROR((MYRANKS_H[[#This Row],[H]]+MYRANKS_H[[#This Row],[2B]]+2*MYRANKS_H[[#This Row],[3B]]+3*MYRANKS_H[[#This Row],[HR]])/MYRANKS_H[[#This Row],[AB]],0)</f>
        <v>0.46083788706739526</v>
      </c>
      <c r="W9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1" s="27">
        <f>VLOOKUP(MYRANKS_H[[#This Row],[POS]],REPLACEMENT_LEVEL[],3,FALSE)</f>
        <v>0</v>
      </c>
      <c r="Y91" s="27">
        <f>MYRANKS_H[[#This Row],[PROJ PTS]]-MYRANKS_H[[#This Row],[REPL LEVEL]]</f>
        <v>0</v>
      </c>
      <c r="Z91" s="27">
        <f>RANK(MYRANKS_H[[#This Row],[POINTS OVER REPL]],MYRANKS_H[POINTS OVER REPL])</f>
        <v>1</v>
      </c>
      <c r="AA91" s="29">
        <f>IF(MYRANKS_H[[#This Row],[RANK]]&lt;=TOTAL_HITTERS_DRAFTED,MYRANKS_H[[#This Row],[POINTS OVER REPL]],0)</f>
        <v>0</v>
      </c>
      <c r="AB91" s="35">
        <f>MYRANKS_H[[#This Row],[POINTS OVER REPL]]*DOLLAR_VALUE_PER_POINT+1</f>
        <v>1</v>
      </c>
      <c r="AC91" s="35"/>
      <c r="AD91" s="29">
        <f>IF(AND(MYRANKS_H[[#This Row],[RANK]]&lt;=(TOTAL_HITTERS_DRAFTED-HITTERS_BELOW_REPL_DRAFTED),MYRANKS_H[[#This Row],[$ACTUAL]]=""),MYRANKS_H[[#This Row],[POINTS OVER REPL]],0)</f>
        <v>0</v>
      </c>
      <c r="AE91" s="35">
        <f>IF(MYRANKS_H[[#This Row],[$ACTUAL]]="",MYRANKS_H[[#This Row],[POINTS OVER REPL]]*REMAINING_DOLLAR_VALUE_PER_POINT+1,0)</f>
        <v>1</v>
      </c>
    </row>
    <row r="92" spans="1:31" ht="15" customHeight="1" x14ac:dyDescent="0.25">
      <c r="A92" s="2" t="s">
        <v>13150</v>
      </c>
      <c r="B92" s="14" t="str">
        <f>VLOOKUP(MYRANKS_H[[#This Row],[PLAYERID]],PLAYERIDMAP2[],COLUMN(PLAYERIDMAP2[LASTNAME]),FALSE)</f>
        <v>Howard</v>
      </c>
      <c r="C92" s="14" t="str">
        <f>VLOOKUP(MYRANKS_H[[#This Row],[PLAYERID]],PLAYERIDMAP2[],COLUMN(PLAYERIDMAP2[FIRSTNAME]),FALSE)</f>
        <v>Ryan</v>
      </c>
      <c r="D92" s="14" t="str">
        <f>MYRANKS_H[[#This Row],[FNAME]]&amp;" "&amp;MYRANKS_H[[#This Row],[LNAME]]</f>
        <v>Ryan Howard</v>
      </c>
      <c r="E92" s="14" t="str">
        <f>VLOOKUP(MYRANKS_H[[#This Row],[PLAYERID]],PLAYERIDMAP2[],COLUMN(PLAYERIDMAP2[TEAM]),FALSE)</f>
        <v>PHI</v>
      </c>
      <c r="F92" s="14" t="str">
        <f>VLOOKUP(MYRANKS_H[[#This Row],[PLAYERID]],PLAYERIDMAP2[],COLUMN(PLAYERIDMAP2[POS]),FALSE)</f>
        <v>1B</v>
      </c>
      <c r="G92" s="14">
        <f>IFERROR(VALUE(VLOOKUP(MYRANKS_H[[#This Row],[PLAYERID]],PLAYERIDMAP2[],COLUMN(PLAYERIDMAP2[IDFANGRAPHS]),FALSE)),VLOOKUP(MYRANKS_H[[#This Row],[PLAYERID]],PLAYERIDMAP2[],COLUMN(PLAYERIDMAP2[IDFANGRAPHS]),FALSE))</f>
        <v>2154</v>
      </c>
      <c r="H92" s="56">
        <f>IFERROR(VLOOKUP(MYRANKS_H[[#This Row],[IDFANGRAPHS]],STEAMER_H[],COLUMN(STEAMER_H[PA]),FALSE),0)</f>
        <v>507</v>
      </c>
      <c r="I92" s="56">
        <f>IFERROR(VLOOKUP(MYRANKS_H[[#This Row],[IDFANGRAPHS]],STEAMER_H[],COLUMN(STEAMER_H[AB]),FALSE),0)</f>
        <v>460</v>
      </c>
      <c r="J92" s="56">
        <f>IFERROR(VLOOKUP(MYRANKS_H[[#This Row],[IDFANGRAPHS]],STEAMER_H[],COLUMN(STEAMER_H[H]),FALSE),0)</f>
        <v>105</v>
      </c>
      <c r="K92" s="56">
        <f>IFERROR(VLOOKUP(MYRANKS_H[[#This Row],[IDFANGRAPHS]],STEAMER_H[],COLUMN(STEAMER_H[2B]),FALSE),0)</f>
        <v>21</v>
      </c>
      <c r="L92" s="56">
        <f>IFERROR(VLOOKUP(MYRANKS_H[[#This Row],[IDFANGRAPHS]],STEAMER_H[],COLUMN(STEAMER_H[3B]),FALSE),0)</f>
        <v>1</v>
      </c>
      <c r="M92" s="56">
        <f>IFERROR(VLOOKUP(MYRANKS_H[[#This Row],[IDFANGRAPHS]],STEAMER_H[],COLUMN(STEAMER_H[HR]),FALSE),0)</f>
        <v>20</v>
      </c>
      <c r="N92" s="56">
        <f>IFERROR(VLOOKUP(MYRANKS_H[[#This Row],[IDFANGRAPHS]],STEAMER_H[],COLUMN(STEAMER_H[R]),FALSE),0)</f>
        <v>52</v>
      </c>
      <c r="O92" s="56">
        <f>IFERROR(VLOOKUP(MYRANKS_H[[#This Row],[IDFANGRAPHS]],STEAMER_H[],COLUMN(STEAMER_H[RBI]),FALSE),0)</f>
        <v>63</v>
      </c>
      <c r="P92" s="56">
        <f>IFERROR(VLOOKUP(MYRANKS_H[[#This Row],[IDFANGRAPHS]],STEAMER_H[],COLUMN(STEAMER_H[BB]),FALSE),0)</f>
        <v>38</v>
      </c>
      <c r="Q92" s="56">
        <f>IFERROR(VLOOKUP(MYRANKS_H[[#This Row],[IDFANGRAPHS]],STEAMER_H[],COLUMN(STEAMER_H[HBP]),FALSE),0)</f>
        <v>5</v>
      </c>
      <c r="R92" s="56">
        <f>IFERROR(VLOOKUP(MYRANKS_H[[#This Row],[IDFANGRAPHS]],STEAMER_H[],COLUMN(STEAMER_H[SO]),FALSE),0)</f>
        <v>144</v>
      </c>
      <c r="S92" s="56">
        <f>IFERROR(VLOOKUP(MYRANKS_H[[#This Row],[IDFANGRAPHS]],STEAMER_H[],COLUMN(STEAMER_H[SB]),FALSE),0)</f>
        <v>1</v>
      </c>
      <c r="T92" s="19">
        <f>IFERROR(MYRANKS_H[[#This Row],[H]]/MYRANKS_H[[#This Row],[AB]],0)</f>
        <v>0.22826086956521738</v>
      </c>
      <c r="U92" s="19">
        <f>IFERROR((MYRANKS_H[[#This Row],[H]]+MYRANKS_H[[#This Row],[BB]]+MYRANKS_H[[#This Row],[HBP]])/(MYRANKS_H[[#This Row],[AB]]+MYRANKS_H[[#This Row],[BB]]+MYRANKS_H[[#This Row],[HBP]]),0)</f>
        <v>0.29423459244532801</v>
      </c>
      <c r="V92" s="19">
        <f>IFERROR((MYRANKS_H[[#This Row],[H]]+MYRANKS_H[[#This Row],[2B]]+2*MYRANKS_H[[#This Row],[3B]]+3*MYRANKS_H[[#This Row],[HR]])/MYRANKS_H[[#This Row],[AB]],0)</f>
        <v>0.40869565217391307</v>
      </c>
      <c r="W9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2" s="27">
        <f>VLOOKUP(MYRANKS_H[[#This Row],[POS]],REPLACEMENT_LEVEL[],3,FALSE)</f>
        <v>0</v>
      </c>
      <c r="Y92" s="27">
        <f>MYRANKS_H[[#This Row],[PROJ PTS]]-MYRANKS_H[[#This Row],[REPL LEVEL]]</f>
        <v>0</v>
      </c>
      <c r="Z92" s="27">
        <f>RANK(MYRANKS_H[[#This Row],[POINTS OVER REPL]],MYRANKS_H[POINTS OVER REPL])</f>
        <v>1</v>
      </c>
      <c r="AA92" s="29">
        <f>IF(MYRANKS_H[[#This Row],[RANK]]&lt;=TOTAL_HITTERS_DRAFTED,MYRANKS_H[[#This Row],[POINTS OVER REPL]],0)</f>
        <v>0</v>
      </c>
      <c r="AB92" s="35">
        <f>MYRANKS_H[[#This Row],[POINTS OVER REPL]]*DOLLAR_VALUE_PER_POINT+1</f>
        <v>1</v>
      </c>
      <c r="AC92" s="35"/>
      <c r="AD92" s="29">
        <f>IF(AND(MYRANKS_H[[#This Row],[RANK]]&lt;=(TOTAL_HITTERS_DRAFTED-HITTERS_BELOW_REPL_DRAFTED),MYRANKS_H[[#This Row],[$ACTUAL]]=""),MYRANKS_H[[#This Row],[POINTS OVER REPL]],0)</f>
        <v>0</v>
      </c>
      <c r="AE92" s="35">
        <f>IF(MYRANKS_H[[#This Row],[$ACTUAL]]="",MYRANKS_H[[#This Row],[POINTS OVER REPL]]*REMAINING_DOLLAR_VALUE_PER_POINT+1,0)</f>
        <v>1</v>
      </c>
    </row>
    <row r="93" spans="1:31" ht="15" customHeight="1" x14ac:dyDescent="0.25">
      <c r="A93" s="6" t="s">
        <v>13590</v>
      </c>
      <c r="B93" s="14" t="str">
        <f>VLOOKUP(MYRANKS_H[[#This Row],[PLAYERID]],PLAYERIDMAP2[],COLUMN(PLAYERIDMAP2[LASTNAME]),FALSE)</f>
        <v>Lawrie</v>
      </c>
      <c r="C93" s="14" t="str">
        <f>VLOOKUP(MYRANKS_H[[#This Row],[PLAYERID]],PLAYERIDMAP2[],COLUMN(PLAYERIDMAP2[FIRSTNAME]),FALSE)</f>
        <v>Brett</v>
      </c>
      <c r="D93" s="14" t="str">
        <f>MYRANKS_H[[#This Row],[FNAME]]&amp;" "&amp;MYRANKS_H[[#This Row],[LNAME]]</f>
        <v>Brett Lawrie</v>
      </c>
      <c r="E93" s="14" t="str">
        <f>VLOOKUP(MYRANKS_H[[#This Row],[PLAYERID]],PLAYERIDMAP2[],COLUMN(PLAYERIDMAP2[TEAM]),FALSE)</f>
        <v>CHW</v>
      </c>
      <c r="F93" s="14" t="str">
        <f>VLOOKUP(MYRANKS_H[[#This Row],[PLAYERID]],PLAYERIDMAP2[],COLUMN(PLAYERIDMAP2[POS]),FALSE)</f>
        <v>2B</v>
      </c>
      <c r="G93" s="14">
        <f>IFERROR(VALUE(VLOOKUP(MYRANKS_H[[#This Row],[PLAYERID]],PLAYERIDMAP2[],COLUMN(PLAYERIDMAP2[IDFANGRAPHS]),FALSE)),VLOOKUP(MYRANKS_H[[#This Row],[PLAYERID]],PLAYERIDMAP2[],COLUMN(PLAYERIDMAP2[IDFANGRAPHS]),FALSE))</f>
        <v>5247</v>
      </c>
      <c r="H93" s="56">
        <f>IFERROR(VLOOKUP(MYRANKS_H[[#This Row],[IDFANGRAPHS]],STEAMER_H[],COLUMN(STEAMER_H[PA]),FALSE),0)</f>
        <v>566</v>
      </c>
      <c r="I93" s="56">
        <f>IFERROR(VLOOKUP(MYRANKS_H[[#This Row],[IDFANGRAPHS]],STEAMER_H[],COLUMN(STEAMER_H[AB]),FALSE),0)</f>
        <v>518</v>
      </c>
      <c r="J93" s="56">
        <f>IFERROR(VLOOKUP(MYRANKS_H[[#This Row],[IDFANGRAPHS]],STEAMER_H[],COLUMN(STEAMER_H[H]),FALSE),0)</f>
        <v>133</v>
      </c>
      <c r="K93" s="56">
        <f>IFERROR(VLOOKUP(MYRANKS_H[[#This Row],[IDFANGRAPHS]],STEAMER_H[],COLUMN(STEAMER_H[2B]),FALSE),0)</f>
        <v>25</v>
      </c>
      <c r="L93" s="56">
        <f>IFERROR(VLOOKUP(MYRANKS_H[[#This Row],[IDFANGRAPHS]],STEAMER_H[],COLUMN(STEAMER_H[3B]),FALSE),0)</f>
        <v>2</v>
      </c>
      <c r="M93" s="56">
        <f>IFERROR(VLOOKUP(MYRANKS_H[[#This Row],[IDFANGRAPHS]],STEAMER_H[],COLUMN(STEAMER_H[HR]),FALSE),0)</f>
        <v>19</v>
      </c>
      <c r="N93" s="56">
        <f>IFERROR(VLOOKUP(MYRANKS_H[[#This Row],[IDFANGRAPHS]],STEAMER_H[],COLUMN(STEAMER_H[R]),FALSE),0)</f>
        <v>62</v>
      </c>
      <c r="O93" s="56">
        <f>IFERROR(VLOOKUP(MYRANKS_H[[#This Row],[IDFANGRAPHS]],STEAMER_H[],COLUMN(STEAMER_H[RBI]),FALSE),0)</f>
        <v>68</v>
      </c>
      <c r="P93" s="56">
        <f>IFERROR(VLOOKUP(MYRANKS_H[[#This Row],[IDFANGRAPHS]],STEAMER_H[],COLUMN(STEAMER_H[BB]),FALSE),0)</f>
        <v>35</v>
      </c>
      <c r="Q93" s="56">
        <f>IFERROR(VLOOKUP(MYRANKS_H[[#This Row],[IDFANGRAPHS]],STEAMER_H[],COLUMN(STEAMER_H[HBP]),FALSE),0)</f>
        <v>6</v>
      </c>
      <c r="R93" s="56">
        <f>IFERROR(VLOOKUP(MYRANKS_H[[#This Row],[IDFANGRAPHS]],STEAMER_H[],COLUMN(STEAMER_H[SO]),FALSE),0)</f>
        <v>121</v>
      </c>
      <c r="S93" s="56">
        <f>IFERROR(VLOOKUP(MYRANKS_H[[#This Row],[IDFANGRAPHS]],STEAMER_H[],COLUMN(STEAMER_H[SB]),FALSE),0)</f>
        <v>5</v>
      </c>
      <c r="T93" s="19">
        <f>IFERROR(MYRANKS_H[[#This Row],[H]]/MYRANKS_H[[#This Row],[AB]],0)</f>
        <v>0.25675675675675674</v>
      </c>
      <c r="U93" s="19">
        <f>IFERROR((MYRANKS_H[[#This Row],[H]]+MYRANKS_H[[#This Row],[BB]]+MYRANKS_H[[#This Row],[HBP]])/(MYRANKS_H[[#This Row],[AB]]+MYRANKS_H[[#This Row],[BB]]+MYRANKS_H[[#This Row],[HBP]]),0)</f>
        <v>0.31127012522361358</v>
      </c>
      <c r="V93" s="19">
        <f>IFERROR((MYRANKS_H[[#This Row],[H]]+MYRANKS_H[[#This Row],[2B]]+2*MYRANKS_H[[#This Row],[3B]]+3*MYRANKS_H[[#This Row],[HR]])/MYRANKS_H[[#This Row],[AB]],0)</f>
        <v>0.42277992277992277</v>
      </c>
      <c r="W9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3" s="27">
        <f>VLOOKUP(MYRANKS_H[[#This Row],[POS]],REPLACEMENT_LEVEL[],3,FALSE)</f>
        <v>0</v>
      </c>
      <c r="Y93" s="27">
        <f>MYRANKS_H[[#This Row],[PROJ PTS]]-MYRANKS_H[[#This Row],[REPL LEVEL]]</f>
        <v>0</v>
      </c>
      <c r="Z93" s="27">
        <f>RANK(MYRANKS_H[[#This Row],[POINTS OVER REPL]],MYRANKS_H[POINTS OVER REPL])</f>
        <v>1</v>
      </c>
      <c r="AA93" s="29">
        <f>IF(MYRANKS_H[[#This Row],[RANK]]&lt;=TOTAL_HITTERS_DRAFTED,MYRANKS_H[[#This Row],[POINTS OVER REPL]],0)</f>
        <v>0</v>
      </c>
      <c r="AB93" s="35">
        <f>MYRANKS_H[[#This Row],[POINTS OVER REPL]]*DOLLAR_VALUE_PER_POINT+1</f>
        <v>1</v>
      </c>
      <c r="AC93" s="35"/>
      <c r="AD93" s="29">
        <f>IF(AND(MYRANKS_H[[#This Row],[RANK]]&lt;=(TOTAL_HITTERS_DRAFTED-HITTERS_BELOW_REPL_DRAFTED),MYRANKS_H[[#This Row],[$ACTUAL]]=""),MYRANKS_H[[#This Row],[POINTS OVER REPL]],0)</f>
        <v>0</v>
      </c>
      <c r="AE93" s="35">
        <f>IF(MYRANKS_H[[#This Row],[$ACTUAL]]="",MYRANKS_H[[#This Row],[POINTS OVER REPL]]*REMAINING_DOLLAR_VALUE_PER_POINT+1,0)</f>
        <v>1</v>
      </c>
    </row>
    <row r="94" spans="1:31" ht="15" customHeight="1" x14ac:dyDescent="0.25">
      <c r="A94" s="4" t="s">
        <v>14179</v>
      </c>
      <c r="B94" s="14" t="str">
        <f>VLOOKUP(MYRANKS_H[[#This Row],[PLAYERID]],PLAYERIDMAP2[],COLUMN(PLAYERIDMAP2[LASTNAME]),FALSE)</f>
        <v>Morse</v>
      </c>
      <c r="C94" s="14" t="str">
        <f>VLOOKUP(MYRANKS_H[[#This Row],[PLAYERID]],PLAYERIDMAP2[],COLUMN(PLAYERIDMAP2[FIRSTNAME]),FALSE)</f>
        <v>Michael</v>
      </c>
      <c r="D94" s="14" t="str">
        <f>MYRANKS_H[[#This Row],[FNAME]]&amp;" "&amp;MYRANKS_H[[#This Row],[LNAME]]</f>
        <v>Michael Morse</v>
      </c>
      <c r="E94" s="14" t="str">
        <f>VLOOKUP(MYRANKS_H[[#This Row],[PLAYERID]],PLAYERIDMAP2[],COLUMN(PLAYERIDMAP2[TEAM]),FALSE)</f>
        <v>PIT</v>
      </c>
      <c r="F94" s="14" t="str">
        <f>VLOOKUP(MYRANKS_H[[#This Row],[PLAYERID]],PLAYERIDMAP2[],COLUMN(PLAYERIDMAP2[POS]),FALSE)</f>
        <v>OF</v>
      </c>
      <c r="G94" s="14">
        <f>IFERROR(VALUE(VLOOKUP(MYRANKS_H[[#This Row],[PLAYERID]],PLAYERIDMAP2[],COLUMN(PLAYERIDMAP2[IDFANGRAPHS]),FALSE)),VLOOKUP(MYRANKS_H[[#This Row],[PLAYERID]],PLAYERIDMAP2[],COLUMN(PLAYERIDMAP2[IDFANGRAPHS]),FALSE))</f>
        <v>3035</v>
      </c>
      <c r="H94" s="56">
        <f>IFERROR(VLOOKUP(MYRANKS_H[[#This Row],[IDFANGRAPHS]],STEAMER_H[],COLUMN(STEAMER_H[PA]),FALSE),0)</f>
        <v>310</v>
      </c>
      <c r="I94" s="56">
        <f>IFERROR(VLOOKUP(MYRANKS_H[[#This Row],[IDFANGRAPHS]],STEAMER_H[],COLUMN(STEAMER_H[AB]),FALSE),0)</f>
        <v>282</v>
      </c>
      <c r="J94" s="56">
        <f>IFERROR(VLOOKUP(MYRANKS_H[[#This Row],[IDFANGRAPHS]],STEAMER_H[],COLUMN(STEAMER_H[H]),FALSE),0)</f>
        <v>70</v>
      </c>
      <c r="K94" s="56">
        <f>IFERROR(VLOOKUP(MYRANKS_H[[#This Row],[IDFANGRAPHS]],STEAMER_H[],COLUMN(STEAMER_H[2B]),FALSE),0)</f>
        <v>14</v>
      </c>
      <c r="L94" s="56">
        <f>IFERROR(VLOOKUP(MYRANKS_H[[#This Row],[IDFANGRAPHS]],STEAMER_H[],COLUMN(STEAMER_H[3B]),FALSE),0)</f>
        <v>1</v>
      </c>
      <c r="M94" s="56">
        <f>IFERROR(VLOOKUP(MYRANKS_H[[#This Row],[IDFANGRAPHS]],STEAMER_H[],COLUMN(STEAMER_H[HR]),FALSE),0)</f>
        <v>9</v>
      </c>
      <c r="N94" s="56">
        <f>IFERROR(VLOOKUP(MYRANKS_H[[#This Row],[IDFANGRAPHS]],STEAMER_H[],COLUMN(STEAMER_H[R]),FALSE),0)</f>
        <v>32</v>
      </c>
      <c r="O94" s="56">
        <f>IFERROR(VLOOKUP(MYRANKS_H[[#This Row],[IDFANGRAPHS]],STEAMER_H[],COLUMN(STEAMER_H[RBI]),FALSE),0)</f>
        <v>36</v>
      </c>
      <c r="P94" s="56">
        <f>IFERROR(VLOOKUP(MYRANKS_H[[#This Row],[IDFANGRAPHS]],STEAMER_H[],COLUMN(STEAMER_H[BB]),FALSE),0)</f>
        <v>21</v>
      </c>
      <c r="Q94" s="56">
        <f>IFERROR(VLOOKUP(MYRANKS_H[[#This Row],[IDFANGRAPHS]],STEAMER_H[],COLUMN(STEAMER_H[HBP]),FALSE),0)</f>
        <v>4</v>
      </c>
      <c r="R94" s="56">
        <f>IFERROR(VLOOKUP(MYRANKS_H[[#This Row],[IDFANGRAPHS]],STEAMER_H[],COLUMN(STEAMER_H[SO]),FALSE),0)</f>
        <v>84</v>
      </c>
      <c r="S94" s="56">
        <f>IFERROR(VLOOKUP(MYRANKS_H[[#This Row],[IDFANGRAPHS]],STEAMER_H[],COLUMN(STEAMER_H[SB]),FALSE),0)</f>
        <v>1</v>
      </c>
      <c r="T94" s="19">
        <f>IFERROR(MYRANKS_H[[#This Row],[H]]/MYRANKS_H[[#This Row],[AB]],0)</f>
        <v>0.24822695035460993</v>
      </c>
      <c r="U94" s="19">
        <f>IFERROR((MYRANKS_H[[#This Row],[H]]+MYRANKS_H[[#This Row],[BB]]+MYRANKS_H[[#This Row],[HBP]])/(MYRANKS_H[[#This Row],[AB]]+MYRANKS_H[[#This Row],[BB]]+MYRANKS_H[[#This Row],[HBP]]),0)</f>
        <v>0.30944625407166126</v>
      </c>
      <c r="V94" s="19">
        <f>IFERROR((MYRANKS_H[[#This Row],[H]]+MYRANKS_H[[#This Row],[2B]]+2*MYRANKS_H[[#This Row],[3B]]+3*MYRANKS_H[[#This Row],[HR]])/MYRANKS_H[[#This Row],[AB]],0)</f>
        <v>0.40070921985815605</v>
      </c>
      <c r="W9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4" s="27">
        <f>VLOOKUP(MYRANKS_H[[#This Row],[POS]],REPLACEMENT_LEVEL[],3,FALSE)</f>
        <v>0</v>
      </c>
      <c r="Y94" s="27">
        <f>MYRANKS_H[[#This Row],[PROJ PTS]]-MYRANKS_H[[#This Row],[REPL LEVEL]]</f>
        <v>0</v>
      </c>
      <c r="Z94" s="27">
        <f>RANK(MYRANKS_H[[#This Row],[POINTS OVER REPL]],MYRANKS_H[POINTS OVER REPL])</f>
        <v>1</v>
      </c>
      <c r="AA94" s="29">
        <f>IF(MYRANKS_H[[#This Row],[RANK]]&lt;=TOTAL_HITTERS_DRAFTED,MYRANKS_H[[#This Row],[POINTS OVER REPL]],0)</f>
        <v>0</v>
      </c>
      <c r="AB94" s="35">
        <f>MYRANKS_H[[#This Row],[POINTS OVER REPL]]*DOLLAR_VALUE_PER_POINT+1</f>
        <v>1</v>
      </c>
      <c r="AC94" s="35"/>
      <c r="AD94" s="29">
        <f>IF(AND(MYRANKS_H[[#This Row],[RANK]]&lt;=(TOTAL_HITTERS_DRAFTED-HITTERS_BELOW_REPL_DRAFTED),MYRANKS_H[[#This Row],[$ACTUAL]]=""),MYRANKS_H[[#This Row],[POINTS OVER REPL]],0)</f>
        <v>0</v>
      </c>
      <c r="AE94" s="35">
        <f>IF(MYRANKS_H[[#This Row],[$ACTUAL]]="",MYRANKS_H[[#This Row],[POINTS OVER REPL]]*REMAINING_DOLLAR_VALUE_PER_POINT+1,0)</f>
        <v>1</v>
      </c>
    </row>
    <row r="95" spans="1:31" ht="15" customHeight="1" x14ac:dyDescent="0.25">
      <c r="A95" s="2" t="s">
        <v>14205</v>
      </c>
      <c r="B95" s="14" t="str">
        <f>VLOOKUP(MYRANKS_H[[#This Row],[PLAYERID]],PLAYERIDMAP2[],COLUMN(PLAYERIDMAP2[LASTNAME]),FALSE)</f>
        <v>Moustakas</v>
      </c>
      <c r="C95" s="14" t="str">
        <f>VLOOKUP(MYRANKS_H[[#This Row],[PLAYERID]],PLAYERIDMAP2[],COLUMN(PLAYERIDMAP2[FIRSTNAME]),FALSE)</f>
        <v>Mike</v>
      </c>
      <c r="D95" s="14" t="str">
        <f>MYRANKS_H[[#This Row],[FNAME]]&amp;" "&amp;MYRANKS_H[[#This Row],[LNAME]]</f>
        <v>Mike Moustakas</v>
      </c>
      <c r="E95" s="14" t="str">
        <f>VLOOKUP(MYRANKS_H[[#This Row],[PLAYERID]],PLAYERIDMAP2[],COLUMN(PLAYERIDMAP2[TEAM]),FALSE)</f>
        <v>KC</v>
      </c>
      <c r="F95" s="14" t="str">
        <f>VLOOKUP(MYRANKS_H[[#This Row],[PLAYERID]],PLAYERIDMAP2[],COLUMN(PLAYERIDMAP2[POS]),FALSE)</f>
        <v>3B</v>
      </c>
      <c r="G95" s="14">
        <f>IFERROR(VALUE(VLOOKUP(MYRANKS_H[[#This Row],[PLAYERID]],PLAYERIDMAP2[],COLUMN(PLAYERIDMAP2[IDFANGRAPHS]),FALSE)),VLOOKUP(MYRANKS_H[[#This Row],[PLAYERID]],PLAYERIDMAP2[],COLUMN(PLAYERIDMAP2[IDFANGRAPHS]),FALSE))</f>
        <v>4892</v>
      </c>
      <c r="H95" s="56">
        <f>IFERROR(VLOOKUP(MYRANKS_H[[#This Row],[IDFANGRAPHS]],STEAMER_H[],COLUMN(STEAMER_H[PA]),FALSE),0)</f>
        <v>599</v>
      </c>
      <c r="I95" s="56">
        <f>IFERROR(VLOOKUP(MYRANKS_H[[#This Row],[IDFANGRAPHS]],STEAMER_H[],COLUMN(STEAMER_H[AB]),FALSE),0)</f>
        <v>542</v>
      </c>
      <c r="J95" s="56">
        <f>IFERROR(VLOOKUP(MYRANKS_H[[#This Row],[IDFANGRAPHS]],STEAMER_H[],COLUMN(STEAMER_H[H]),FALSE),0)</f>
        <v>142</v>
      </c>
      <c r="K95" s="56">
        <f>IFERROR(VLOOKUP(MYRANKS_H[[#This Row],[IDFANGRAPHS]],STEAMER_H[],COLUMN(STEAMER_H[2B]),FALSE),0)</f>
        <v>31</v>
      </c>
      <c r="L95" s="56">
        <f>IFERROR(VLOOKUP(MYRANKS_H[[#This Row],[IDFANGRAPHS]],STEAMER_H[],COLUMN(STEAMER_H[3B]),FALSE),0)</f>
        <v>1</v>
      </c>
      <c r="M95" s="56">
        <f>IFERROR(VLOOKUP(MYRANKS_H[[#This Row],[IDFANGRAPHS]],STEAMER_H[],COLUMN(STEAMER_H[HR]),FALSE),0)</f>
        <v>20</v>
      </c>
      <c r="N95" s="56">
        <f>IFERROR(VLOOKUP(MYRANKS_H[[#This Row],[IDFANGRAPHS]],STEAMER_H[],COLUMN(STEAMER_H[R]),FALSE),0)</f>
        <v>70</v>
      </c>
      <c r="O95" s="56">
        <f>IFERROR(VLOOKUP(MYRANKS_H[[#This Row],[IDFANGRAPHS]],STEAMER_H[],COLUMN(STEAMER_H[RBI]),FALSE),0)</f>
        <v>71</v>
      </c>
      <c r="P95" s="56">
        <f>IFERROR(VLOOKUP(MYRANKS_H[[#This Row],[IDFANGRAPHS]],STEAMER_H[],COLUMN(STEAMER_H[BB]),FALSE),0)</f>
        <v>43</v>
      </c>
      <c r="Q95" s="56">
        <f>IFERROR(VLOOKUP(MYRANKS_H[[#This Row],[IDFANGRAPHS]],STEAMER_H[],COLUMN(STEAMER_H[HBP]),FALSE),0)</f>
        <v>7</v>
      </c>
      <c r="R95" s="56">
        <f>IFERROR(VLOOKUP(MYRANKS_H[[#This Row],[IDFANGRAPHS]],STEAMER_H[],COLUMN(STEAMER_H[SO]),FALSE),0)</f>
        <v>83</v>
      </c>
      <c r="S95" s="56">
        <f>IFERROR(VLOOKUP(MYRANKS_H[[#This Row],[IDFANGRAPHS]],STEAMER_H[],COLUMN(STEAMER_H[SB]),FALSE),0)</f>
        <v>3</v>
      </c>
      <c r="T95" s="19">
        <f>IFERROR(MYRANKS_H[[#This Row],[H]]/MYRANKS_H[[#This Row],[AB]],0)</f>
        <v>0.26199261992619927</v>
      </c>
      <c r="U95" s="19">
        <f>IFERROR((MYRANKS_H[[#This Row],[H]]+MYRANKS_H[[#This Row],[BB]]+MYRANKS_H[[#This Row],[HBP]])/(MYRANKS_H[[#This Row],[AB]]+MYRANKS_H[[#This Row],[BB]]+MYRANKS_H[[#This Row],[HBP]]),0)</f>
        <v>0.32432432432432434</v>
      </c>
      <c r="V95" s="19">
        <f>IFERROR((MYRANKS_H[[#This Row],[H]]+MYRANKS_H[[#This Row],[2B]]+2*MYRANKS_H[[#This Row],[3B]]+3*MYRANKS_H[[#This Row],[HR]])/MYRANKS_H[[#This Row],[AB]],0)</f>
        <v>0.43357933579335795</v>
      </c>
      <c r="W9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5" s="27">
        <f>VLOOKUP(MYRANKS_H[[#This Row],[POS]],REPLACEMENT_LEVEL[],3,FALSE)</f>
        <v>0</v>
      </c>
      <c r="Y95" s="27">
        <f>MYRANKS_H[[#This Row],[PROJ PTS]]-MYRANKS_H[[#This Row],[REPL LEVEL]]</f>
        <v>0</v>
      </c>
      <c r="Z95" s="27">
        <f>RANK(MYRANKS_H[[#This Row],[POINTS OVER REPL]],MYRANKS_H[POINTS OVER REPL])</f>
        <v>1</v>
      </c>
      <c r="AA95" s="29">
        <f>IF(MYRANKS_H[[#This Row],[RANK]]&lt;=TOTAL_HITTERS_DRAFTED,MYRANKS_H[[#This Row],[POINTS OVER REPL]],0)</f>
        <v>0</v>
      </c>
      <c r="AB95" s="35">
        <f>MYRANKS_H[[#This Row],[POINTS OVER REPL]]*DOLLAR_VALUE_PER_POINT+1</f>
        <v>1</v>
      </c>
      <c r="AC95" s="35"/>
      <c r="AD95" s="29">
        <f>IF(AND(MYRANKS_H[[#This Row],[RANK]]&lt;=(TOTAL_HITTERS_DRAFTED-HITTERS_BELOW_REPL_DRAFTED),MYRANKS_H[[#This Row],[$ACTUAL]]=""),MYRANKS_H[[#This Row],[POINTS OVER REPL]],0)</f>
        <v>0</v>
      </c>
      <c r="AE95" s="35">
        <f>IF(MYRANKS_H[[#This Row],[$ACTUAL]]="",MYRANKS_H[[#This Row],[POINTS OVER REPL]]*REMAINING_DOLLAR_VALUE_PER_POINT+1,0)</f>
        <v>1</v>
      </c>
    </row>
    <row r="96" spans="1:31" ht="15" customHeight="1" x14ac:dyDescent="0.25">
      <c r="A96" s="2" t="s">
        <v>14536</v>
      </c>
      <c r="B96" s="14" t="str">
        <f>VLOOKUP(MYRANKS_H[[#This Row],[PLAYERID]],PLAYERIDMAP2[],COLUMN(PLAYERIDMAP2[LASTNAME]),FALSE)</f>
        <v>Pence</v>
      </c>
      <c r="C96" s="14" t="str">
        <f>VLOOKUP(MYRANKS_H[[#This Row],[PLAYERID]],PLAYERIDMAP2[],COLUMN(PLAYERIDMAP2[FIRSTNAME]),FALSE)</f>
        <v>Hunter</v>
      </c>
      <c r="D96" s="14" t="str">
        <f>MYRANKS_H[[#This Row],[FNAME]]&amp;" "&amp;MYRANKS_H[[#This Row],[LNAME]]</f>
        <v>Hunter Pence</v>
      </c>
      <c r="E96" s="14" t="str">
        <f>VLOOKUP(MYRANKS_H[[#This Row],[PLAYERID]],PLAYERIDMAP2[],COLUMN(PLAYERIDMAP2[TEAM]),FALSE)</f>
        <v>SF</v>
      </c>
      <c r="F96" s="14" t="str">
        <f>VLOOKUP(MYRANKS_H[[#This Row],[PLAYERID]],PLAYERIDMAP2[],COLUMN(PLAYERIDMAP2[POS]),FALSE)</f>
        <v>OF</v>
      </c>
      <c r="G96" s="14">
        <f>IFERROR(VALUE(VLOOKUP(MYRANKS_H[[#This Row],[PLAYERID]],PLAYERIDMAP2[],COLUMN(PLAYERIDMAP2[IDFANGRAPHS]),FALSE)),VLOOKUP(MYRANKS_H[[#This Row],[PLAYERID]],PLAYERIDMAP2[],COLUMN(PLAYERIDMAP2[IDFANGRAPHS]),FALSE))</f>
        <v>8252</v>
      </c>
      <c r="H96" s="56">
        <f>IFERROR(VLOOKUP(MYRANKS_H[[#This Row],[IDFANGRAPHS]],STEAMER_H[],COLUMN(STEAMER_H[PA]),FALSE),0)</f>
        <v>598</v>
      </c>
      <c r="I96" s="56">
        <f>IFERROR(VLOOKUP(MYRANKS_H[[#This Row],[IDFANGRAPHS]],STEAMER_H[],COLUMN(STEAMER_H[AB]),FALSE),0)</f>
        <v>543</v>
      </c>
      <c r="J96" s="56">
        <f>IFERROR(VLOOKUP(MYRANKS_H[[#This Row],[IDFANGRAPHS]],STEAMER_H[],COLUMN(STEAMER_H[H]),FALSE),0)</f>
        <v>145</v>
      </c>
      <c r="K96" s="56">
        <f>IFERROR(VLOOKUP(MYRANKS_H[[#This Row],[IDFANGRAPHS]],STEAMER_H[],COLUMN(STEAMER_H[2B]),FALSE),0)</f>
        <v>27</v>
      </c>
      <c r="L96" s="56">
        <f>IFERROR(VLOOKUP(MYRANKS_H[[#This Row],[IDFANGRAPHS]],STEAMER_H[],COLUMN(STEAMER_H[3B]),FALSE),0)</f>
        <v>4</v>
      </c>
      <c r="M96" s="56">
        <f>IFERROR(VLOOKUP(MYRANKS_H[[#This Row],[IDFANGRAPHS]],STEAMER_H[],COLUMN(STEAMER_H[HR]),FALSE),0)</f>
        <v>19</v>
      </c>
      <c r="N96" s="56">
        <f>IFERROR(VLOOKUP(MYRANKS_H[[#This Row],[IDFANGRAPHS]],STEAMER_H[],COLUMN(STEAMER_H[R]),FALSE),0)</f>
        <v>69</v>
      </c>
      <c r="O96" s="56">
        <f>IFERROR(VLOOKUP(MYRANKS_H[[#This Row],[IDFANGRAPHS]],STEAMER_H[],COLUMN(STEAMER_H[RBI]),FALSE),0)</f>
        <v>71</v>
      </c>
      <c r="P96" s="56">
        <f>IFERROR(VLOOKUP(MYRANKS_H[[#This Row],[IDFANGRAPHS]],STEAMER_H[],COLUMN(STEAMER_H[BB]),FALSE),0)</f>
        <v>44</v>
      </c>
      <c r="Q96" s="56">
        <f>IFERROR(VLOOKUP(MYRANKS_H[[#This Row],[IDFANGRAPHS]],STEAMER_H[],COLUMN(STEAMER_H[HBP]),FALSE),0)</f>
        <v>3</v>
      </c>
      <c r="R96" s="56">
        <f>IFERROR(VLOOKUP(MYRANKS_H[[#This Row],[IDFANGRAPHS]],STEAMER_H[],COLUMN(STEAMER_H[SO]),FALSE),0)</f>
        <v>115</v>
      </c>
      <c r="S96" s="56">
        <f>IFERROR(VLOOKUP(MYRANKS_H[[#This Row],[IDFANGRAPHS]],STEAMER_H[],COLUMN(STEAMER_H[SB]),FALSE),0)</f>
        <v>9</v>
      </c>
      <c r="T96" s="19">
        <f>IFERROR(MYRANKS_H[[#This Row],[H]]/MYRANKS_H[[#This Row],[AB]],0)</f>
        <v>0.26703499079189685</v>
      </c>
      <c r="U96" s="19">
        <f>IFERROR((MYRANKS_H[[#This Row],[H]]+MYRANKS_H[[#This Row],[BB]]+MYRANKS_H[[#This Row],[HBP]])/(MYRANKS_H[[#This Row],[AB]]+MYRANKS_H[[#This Row],[BB]]+MYRANKS_H[[#This Row],[HBP]]),0)</f>
        <v>0.3254237288135593</v>
      </c>
      <c r="V96" s="19">
        <f>IFERROR((MYRANKS_H[[#This Row],[H]]+MYRANKS_H[[#This Row],[2B]]+2*MYRANKS_H[[#This Row],[3B]]+3*MYRANKS_H[[#This Row],[HR]])/MYRANKS_H[[#This Row],[AB]],0)</f>
        <v>0.43646408839779005</v>
      </c>
      <c r="W9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6" s="27">
        <f>VLOOKUP(MYRANKS_H[[#This Row],[POS]],REPLACEMENT_LEVEL[],3,FALSE)</f>
        <v>0</v>
      </c>
      <c r="Y96" s="27">
        <f>MYRANKS_H[[#This Row],[PROJ PTS]]-MYRANKS_H[[#This Row],[REPL LEVEL]]</f>
        <v>0</v>
      </c>
      <c r="Z96" s="27">
        <f>RANK(MYRANKS_H[[#This Row],[POINTS OVER REPL]],MYRANKS_H[POINTS OVER REPL])</f>
        <v>1</v>
      </c>
      <c r="AA96" s="29">
        <f>IF(MYRANKS_H[[#This Row],[RANK]]&lt;=TOTAL_HITTERS_DRAFTED,MYRANKS_H[[#This Row],[POINTS OVER REPL]],0)</f>
        <v>0</v>
      </c>
      <c r="AB96" s="35">
        <f>MYRANKS_H[[#This Row],[POINTS OVER REPL]]*DOLLAR_VALUE_PER_POINT+1</f>
        <v>1</v>
      </c>
      <c r="AC96" s="35"/>
      <c r="AD96" s="29">
        <f>IF(AND(MYRANKS_H[[#This Row],[RANK]]&lt;=(TOTAL_HITTERS_DRAFTED-HITTERS_BELOW_REPL_DRAFTED),MYRANKS_H[[#This Row],[$ACTUAL]]=""),MYRANKS_H[[#This Row],[POINTS OVER REPL]],0)</f>
        <v>0</v>
      </c>
      <c r="AE96" s="35">
        <f>IF(MYRANKS_H[[#This Row],[$ACTUAL]]="",MYRANKS_H[[#This Row],[POINTS OVER REPL]]*REMAINING_DOLLAR_VALUE_PER_POINT+1,0)</f>
        <v>1</v>
      </c>
    </row>
    <row r="97" spans="1:31" ht="15" customHeight="1" x14ac:dyDescent="0.25">
      <c r="A97" s="2" t="s">
        <v>14777</v>
      </c>
      <c r="B97" s="14" t="str">
        <f>VLOOKUP(MYRANKS_H[[#This Row],[PLAYERID]],PLAYERIDMAP2[],COLUMN(PLAYERIDMAP2[LASTNAME]),FALSE)</f>
        <v>Ramirez</v>
      </c>
      <c r="C97" s="14" t="str">
        <f>VLOOKUP(MYRANKS_H[[#This Row],[PLAYERID]],PLAYERIDMAP2[],COLUMN(PLAYERIDMAP2[FIRSTNAME]),FALSE)</f>
        <v>Aramis</v>
      </c>
      <c r="D97" s="14" t="str">
        <f>MYRANKS_H[[#This Row],[FNAME]]&amp;" "&amp;MYRANKS_H[[#This Row],[LNAME]]</f>
        <v>Aramis Ramirez</v>
      </c>
      <c r="E97" s="14" t="str">
        <f>VLOOKUP(MYRANKS_H[[#This Row],[PLAYERID]],PLAYERIDMAP2[],COLUMN(PLAYERIDMAP2[TEAM]),FALSE)</f>
        <v>PIT</v>
      </c>
      <c r="F97" s="14" t="str">
        <f>VLOOKUP(MYRANKS_H[[#This Row],[PLAYERID]],PLAYERIDMAP2[],COLUMN(PLAYERIDMAP2[POS]),FALSE)</f>
        <v>3B</v>
      </c>
      <c r="G97" s="14">
        <f>IFERROR(VALUE(VLOOKUP(MYRANKS_H[[#This Row],[PLAYERID]],PLAYERIDMAP2[],COLUMN(PLAYERIDMAP2[IDFANGRAPHS]),FALSE)),VLOOKUP(MYRANKS_H[[#This Row],[PLAYERID]],PLAYERIDMAP2[],COLUMN(PLAYERIDMAP2[IDFANGRAPHS]),FALSE))</f>
        <v>1002</v>
      </c>
      <c r="H97" s="56">
        <f>IFERROR(VLOOKUP(MYRANKS_H[[#This Row],[IDFANGRAPHS]],STEAMER_H[],COLUMN(STEAMER_H[PA]),FALSE),0)</f>
        <v>1</v>
      </c>
      <c r="I97" s="56">
        <f>IFERROR(VLOOKUP(MYRANKS_H[[#This Row],[IDFANGRAPHS]],STEAMER_H[],COLUMN(STEAMER_H[AB]),FALSE),0)</f>
        <v>1</v>
      </c>
      <c r="J97" s="56">
        <f>IFERROR(VLOOKUP(MYRANKS_H[[#This Row],[IDFANGRAPHS]],STEAMER_H[],COLUMN(STEAMER_H[H]),FALSE),0)</f>
        <v>0</v>
      </c>
      <c r="K97" s="56">
        <f>IFERROR(VLOOKUP(MYRANKS_H[[#This Row],[IDFANGRAPHS]],STEAMER_H[],COLUMN(STEAMER_H[2B]),FALSE),0)</f>
        <v>0</v>
      </c>
      <c r="L97" s="56">
        <f>IFERROR(VLOOKUP(MYRANKS_H[[#This Row],[IDFANGRAPHS]],STEAMER_H[],COLUMN(STEAMER_H[3B]),FALSE),0)</f>
        <v>0</v>
      </c>
      <c r="M97" s="56">
        <f>IFERROR(VLOOKUP(MYRANKS_H[[#This Row],[IDFANGRAPHS]],STEAMER_H[],COLUMN(STEAMER_H[HR]),FALSE),0)</f>
        <v>0</v>
      </c>
      <c r="N97" s="56">
        <f>IFERROR(VLOOKUP(MYRANKS_H[[#This Row],[IDFANGRAPHS]],STEAMER_H[],COLUMN(STEAMER_H[R]),FALSE),0)</f>
        <v>0</v>
      </c>
      <c r="O97" s="56">
        <f>IFERROR(VLOOKUP(MYRANKS_H[[#This Row],[IDFANGRAPHS]],STEAMER_H[],COLUMN(STEAMER_H[RBI]),FALSE),0)</f>
        <v>0</v>
      </c>
      <c r="P97" s="56">
        <f>IFERROR(VLOOKUP(MYRANKS_H[[#This Row],[IDFANGRAPHS]],STEAMER_H[],COLUMN(STEAMER_H[BB]),FALSE),0)</f>
        <v>0</v>
      </c>
      <c r="Q97" s="56">
        <f>IFERROR(VLOOKUP(MYRANKS_H[[#This Row],[IDFANGRAPHS]],STEAMER_H[],COLUMN(STEAMER_H[HBP]),FALSE),0)</f>
        <v>0</v>
      </c>
      <c r="R97" s="56">
        <f>IFERROR(VLOOKUP(MYRANKS_H[[#This Row],[IDFANGRAPHS]],STEAMER_H[],COLUMN(STEAMER_H[SO]),FALSE),0)</f>
        <v>0</v>
      </c>
      <c r="S97" s="56">
        <f>IFERROR(VLOOKUP(MYRANKS_H[[#This Row],[IDFANGRAPHS]],STEAMER_H[],COLUMN(STEAMER_H[SB]),FALSE),0)</f>
        <v>0</v>
      </c>
      <c r="T97" s="19">
        <f>IFERROR(MYRANKS_H[[#This Row],[H]]/MYRANKS_H[[#This Row],[AB]],0)</f>
        <v>0</v>
      </c>
      <c r="U97" s="19">
        <f>IFERROR((MYRANKS_H[[#This Row],[H]]+MYRANKS_H[[#This Row],[BB]]+MYRANKS_H[[#This Row],[HBP]])/(MYRANKS_H[[#This Row],[AB]]+MYRANKS_H[[#This Row],[BB]]+MYRANKS_H[[#This Row],[HBP]]),0)</f>
        <v>0</v>
      </c>
      <c r="V97" s="19">
        <f>IFERROR((MYRANKS_H[[#This Row],[H]]+MYRANKS_H[[#This Row],[2B]]+2*MYRANKS_H[[#This Row],[3B]]+3*MYRANKS_H[[#This Row],[HR]])/MYRANKS_H[[#This Row],[AB]],0)</f>
        <v>0</v>
      </c>
      <c r="W9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7" s="27">
        <f>VLOOKUP(MYRANKS_H[[#This Row],[POS]],REPLACEMENT_LEVEL[],3,FALSE)</f>
        <v>0</v>
      </c>
      <c r="Y97" s="27">
        <f>MYRANKS_H[[#This Row],[PROJ PTS]]-MYRANKS_H[[#This Row],[REPL LEVEL]]</f>
        <v>0</v>
      </c>
      <c r="Z97" s="27">
        <f>RANK(MYRANKS_H[[#This Row],[POINTS OVER REPL]],MYRANKS_H[POINTS OVER REPL])</f>
        <v>1</v>
      </c>
      <c r="AA97" s="29">
        <f>IF(MYRANKS_H[[#This Row],[RANK]]&lt;=TOTAL_HITTERS_DRAFTED,MYRANKS_H[[#This Row],[POINTS OVER REPL]],0)</f>
        <v>0</v>
      </c>
      <c r="AB97" s="35">
        <f>MYRANKS_H[[#This Row],[POINTS OVER REPL]]*DOLLAR_VALUE_PER_POINT+1</f>
        <v>1</v>
      </c>
      <c r="AC97" s="35"/>
      <c r="AD97" s="29">
        <f>IF(AND(MYRANKS_H[[#This Row],[RANK]]&lt;=(TOTAL_HITTERS_DRAFTED-HITTERS_BELOW_REPL_DRAFTED),MYRANKS_H[[#This Row],[$ACTUAL]]=""),MYRANKS_H[[#This Row],[POINTS OVER REPL]],0)</f>
        <v>0</v>
      </c>
      <c r="AE97" s="35">
        <f>IF(MYRANKS_H[[#This Row],[$ACTUAL]]="",MYRANKS_H[[#This Row],[POINTS OVER REPL]]*REMAINING_DOLLAR_VALUE_PER_POINT+1,0)</f>
        <v>1</v>
      </c>
    </row>
    <row r="98" spans="1:31" ht="15" customHeight="1" x14ac:dyDescent="0.25">
      <c r="A98" s="2" t="s">
        <v>14828</v>
      </c>
      <c r="B98" s="14" t="str">
        <f>VLOOKUP(MYRANKS_H[[#This Row],[PLAYERID]],PLAYERIDMAP2[],COLUMN(PLAYERIDMAP2[LASTNAME]),FALSE)</f>
        <v>Reddick</v>
      </c>
      <c r="C98" s="14" t="str">
        <f>VLOOKUP(MYRANKS_H[[#This Row],[PLAYERID]],PLAYERIDMAP2[],COLUMN(PLAYERIDMAP2[FIRSTNAME]),FALSE)</f>
        <v>Josh</v>
      </c>
      <c r="D98" s="14" t="str">
        <f>MYRANKS_H[[#This Row],[FNAME]]&amp;" "&amp;MYRANKS_H[[#This Row],[LNAME]]</f>
        <v>Josh Reddick</v>
      </c>
      <c r="E98" s="14" t="str">
        <f>VLOOKUP(MYRANKS_H[[#This Row],[PLAYERID]],PLAYERIDMAP2[],COLUMN(PLAYERIDMAP2[TEAM]),FALSE)</f>
        <v>OAK</v>
      </c>
      <c r="F98" s="14" t="str">
        <f>VLOOKUP(MYRANKS_H[[#This Row],[PLAYERID]],PLAYERIDMAP2[],COLUMN(PLAYERIDMAP2[POS]),FALSE)</f>
        <v>OF</v>
      </c>
      <c r="G98" s="14">
        <f>IFERROR(VALUE(VLOOKUP(MYRANKS_H[[#This Row],[PLAYERID]],PLAYERIDMAP2[],COLUMN(PLAYERIDMAP2[IDFANGRAPHS]),FALSE)),VLOOKUP(MYRANKS_H[[#This Row],[PLAYERID]],PLAYERIDMAP2[],COLUMN(PLAYERIDMAP2[IDFANGRAPHS]),FALSE))</f>
        <v>3892</v>
      </c>
      <c r="H98" s="56">
        <f>IFERROR(VLOOKUP(MYRANKS_H[[#This Row],[IDFANGRAPHS]],STEAMER_H[],COLUMN(STEAMER_H[PA]),FALSE),0)</f>
        <v>568</v>
      </c>
      <c r="I98" s="56">
        <f>IFERROR(VLOOKUP(MYRANKS_H[[#This Row],[IDFANGRAPHS]],STEAMER_H[],COLUMN(STEAMER_H[AB]),FALSE),0)</f>
        <v>513</v>
      </c>
      <c r="J98" s="56">
        <f>IFERROR(VLOOKUP(MYRANKS_H[[#This Row],[IDFANGRAPHS]],STEAMER_H[],COLUMN(STEAMER_H[H]),FALSE),0)</f>
        <v>135</v>
      </c>
      <c r="K98" s="56">
        <f>IFERROR(VLOOKUP(MYRANKS_H[[#This Row],[IDFANGRAPHS]],STEAMER_H[],COLUMN(STEAMER_H[2B]),FALSE),0)</f>
        <v>26</v>
      </c>
      <c r="L98" s="56">
        <f>IFERROR(VLOOKUP(MYRANKS_H[[#This Row],[IDFANGRAPHS]],STEAMER_H[],COLUMN(STEAMER_H[3B]),FALSE),0)</f>
        <v>4</v>
      </c>
      <c r="M98" s="56">
        <f>IFERROR(VLOOKUP(MYRANKS_H[[#This Row],[IDFANGRAPHS]],STEAMER_H[],COLUMN(STEAMER_H[HR]),FALSE),0)</f>
        <v>19</v>
      </c>
      <c r="N98" s="56">
        <f>IFERROR(VLOOKUP(MYRANKS_H[[#This Row],[IDFANGRAPHS]],STEAMER_H[],COLUMN(STEAMER_H[R]),FALSE),0)</f>
        <v>66</v>
      </c>
      <c r="O98" s="56">
        <f>IFERROR(VLOOKUP(MYRANKS_H[[#This Row],[IDFANGRAPHS]],STEAMER_H[],COLUMN(STEAMER_H[RBI]),FALSE),0)</f>
        <v>72</v>
      </c>
      <c r="P98" s="56">
        <f>IFERROR(VLOOKUP(MYRANKS_H[[#This Row],[IDFANGRAPHS]],STEAMER_H[],COLUMN(STEAMER_H[BB]),FALSE),0)</f>
        <v>47</v>
      </c>
      <c r="Q98" s="56">
        <f>IFERROR(VLOOKUP(MYRANKS_H[[#This Row],[IDFANGRAPHS]],STEAMER_H[],COLUMN(STEAMER_H[HBP]),FALSE),0)</f>
        <v>2</v>
      </c>
      <c r="R98" s="56">
        <f>IFERROR(VLOOKUP(MYRANKS_H[[#This Row],[IDFANGRAPHS]],STEAMER_H[],COLUMN(STEAMER_H[SO]),FALSE),0)</f>
        <v>80</v>
      </c>
      <c r="S98" s="56">
        <f>IFERROR(VLOOKUP(MYRANKS_H[[#This Row],[IDFANGRAPHS]],STEAMER_H[],COLUMN(STEAMER_H[SB]),FALSE),0)</f>
        <v>7</v>
      </c>
      <c r="T98" s="19">
        <f>IFERROR(MYRANKS_H[[#This Row],[H]]/MYRANKS_H[[#This Row],[AB]],0)</f>
        <v>0.26315789473684209</v>
      </c>
      <c r="U98" s="19">
        <f>IFERROR((MYRANKS_H[[#This Row],[H]]+MYRANKS_H[[#This Row],[BB]]+MYRANKS_H[[#This Row],[HBP]])/(MYRANKS_H[[#This Row],[AB]]+MYRANKS_H[[#This Row],[BB]]+MYRANKS_H[[#This Row],[HBP]]),0)</f>
        <v>0.32740213523131673</v>
      </c>
      <c r="V98" s="19">
        <f>IFERROR((MYRANKS_H[[#This Row],[H]]+MYRANKS_H[[#This Row],[2B]]+2*MYRANKS_H[[#This Row],[3B]]+3*MYRANKS_H[[#This Row],[HR]])/MYRANKS_H[[#This Row],[AB]],0)</f>
        <v>0.44054580896686157</v>
      </c>
      <c r="W9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8" s="27">
        <f>VLOOKUP(MYRANKS_H[[#This Row],[POS]],REPLACEMENT_LEVEL[],3,FALSE)</f>
        <v>0</v>
      </c>
      <c r="Y98" s="27">
        <f>MYRANKS_H[[#This Row],[PROJ PTS]]-MYRANKS_H[[#This Row],[REPL LEVEL]]</f>
        <v>0</v>
      </c>
      <c r="Z98" s="27">
        <f>RANK(MYRANKS_H[[#This Row],[POINTS OVER REPL]],MYRANKS_H[POINTS OVER REPL])</f>
        <v>1</v>
      </c>
      <c r="AA98" s="29">
        <f>IF(MYRANKS_H[[#This Row],[RANK]]&lt;=TOTAL_HITTERS_DRAFTED,MYRANKS_H[[#This Row],[POINTS OVER REPL]],0)</f>
        <v>0</v>
      </c>
      <c r="AB98" s="35">
        <f>MYRANKS_H[[#This Row],[POINTS OVER REPL]]*DOLLAR_VALUE_PER_POINT+1</f>
        <v>1</v>
      </c>
      <c r="AC98" s="35"/>
      <c r="AD98" s="29">
        <f>IF(AND(MYRANKS_H[[#This Row],[RANK]]&lt;=(TOTAL_HITTERS_DRAFTED-HITTERS_BELOW_REPL_DRAFTED),MYRANKS_H[[#This Row],[$ACTUAL]]=""),MYRANKS_H[[#This Row],[POINTS OVER REPL]],0)</f>
        <v>0</v>
      </c>
      <c r="AE98" s="35">
        <f>IF(MYRANKS_H[[#This Row],[$ACTUAL]]="",MYRANKS_H[[#This Row],[POINTS OVER REPL]]*REMAINING_DOLLAR_VALUE_PER_POINT+1,0)</f>
        <v>1</v>
      </c>
    </row>
    <row r="99" spans="1:31" ht="15" customHeight="1" x14ac:dyDescent="0.25">
      <c r="A99" s="89" t="s">
        <v>15573</v>
      </c>
      <c r="B99" s="90" t="str">
        <f>VLOOKUP(MYRANKS_H[[#This Row],[PLAYERID]],PLAYERIDMAP2[],COLUMN(PLAYERIDMAP2[LASTNAME]),FALSE)</f>
        <v>Tomas</v>
      </c>
      <c r="C99" s="90" t="str">
        <f>VLOOKUP(MYRANKS_H[[#This Row],[PLAYERID]],PLAYERIDMAP2[],COLUMN(PLAYERIDMAP2[FIRSTNAME]),FALSE)</f>
        <v>Yasmany</v>
      </c>
      <c r="D99" s="90" t="str">
        <f>MYRANKS_H[[#This Row],[FNAME]]&amp;" "&amp;MYRANKS_H[[#This Row],[LNAME]]</f>
        <v>Yasmany Tomas</v>
      </c>
      <c r="E99" s="90" t="str">
        <f>VLOOKUP(MYRANKS_H[[#This Row],[PLAYERID]],PLAYERIDMAP2[],COLUMN(PLAYERIDMAP2[TEAM]),FALSE)</f>
        <v>ARI</v>
      </c>
      <c r="F99" s="90" t="str">
        <f>VLOOKUP(MYRANKS_H[[#This Row],[PLAYERID]],PLAYERIDMAP2[],COLUMN(PLAYERIDMAP2[POS]),FALSE)</f>
        <v>OF</v>
      </c>
      <c r="G99" s="90">
        <f>IFERROR(VALUE(VLOOKUP(MYRANKS_H[[#This Row],[PLAYERID]],PLAYERIDMAP2[],COLUMN(PLAYERIDMAP2[IDFANGRAPHS]),FALSE)),VLOOKUP(MYRANKS_H[[#This Row],[PLAYERID]],PLAYERIDMAP2[],COLUMN(PLAYERIDMAP2[IDFANGRAPHS]),FALSE))</f>
        <v>17171</v>
      </c>
      <c r="H99" s="56">
        <f>IFERROR(VLOOKUP(MYRANKS_H[[#This Row],[IDFANGRAPHS]],STEAMER_H[],COLUMN(STEAMER_H[PA]),FALSE),0)</f>
        <v>496</v>
      </c>
      <c r="I99" s="56">
        <f>IFERROR(VLOOKUP(MYRANKS_H[[#This Row],[IDFANGRAPHS]],STEAMER_H[],COLUMN(STEAMER_H[AB]),FALSE),0)</f>
        <v>463</v>
      </c>
      <c r="J99" s="56">
        <f>IFERROR(VLOOKUP(MYRANKS_H[[#This Row],[IDFANGRAPHS]],STEAMER_H[],COLUMN(STEAMER_H[H]),FALSE),0)</f>
        <v>122</v>
      </c>
      <c r="K99" s="56">
        <f>IFERROR(VLOOKUP(MYRANKS_H[[#This Row],[IDFANGRAPHS]],STEAMER_H[],COLUMN(STEAMER_H[2B]),FALSE),0)</f>
        <v>23</v>
      </c>
      <c r="L99" s="56">
        <f>IFERROR(VLOOKUP(MYRANKS_H[[#This Row],[IDFANGRAPHS]],STEAMER_H[],COLUMN(STEAMER_H[3B]),FALSE),0)</f>
        <v>3</v>
      </c>
      <c r="M99" s="56">
        <f>IFERROR(VLOOKUP(MYRANKS_H[[#This Row],[IDFANGRAPHS]],STEAMER_H[],COLUMN(STEAMER_H[HR]),FALSE),0)</f>
        <v>15</v>
      </c>
      <c r="N99" s="56">
        <f>IFERROR(VLOOKUP(MYRANKS_H[[#This Row],[IDFANGRAPHS]],STEAMER_H[],COLUMN(STEAMER_H[R]),FALSE),0)</f>
        <v>52</v>
      </c>
      <c r="O99" s="56">
        <f>IFERROR(VLOOKUP(MYRANKS_H[[#This Row],[IDFANGRAPHS]],STEAMER_H[],COLUMN(STEAMER_H[RBI]),FALSE),0)</f>
        <v>61</v>
      </c>
      <c r="P99" s="56">
        <f>IFERROR(VLOOKUP(MYRANKS_H[[#This Row],[IDFANGRAPHS]],STEAMER_H[],COLUMN(STEAMER_H[BB]),FALSE),0)</f>
        <v>24</v>
      </c>
      <c r="Q99" s="56">
        <f>IFERROR(VLOOKUP(MYRANKS_H[[#This Row],[IDFANGRAPHS]],STEAMER_H[],COLUMN(STEAMER_H[HBP]),FALSE),0)</f>
        <v>3</v>
      </c>
      <c r="R99" s="56">
        <f>IFERROR(VLOOKUP(MYRANKS_H[[#This Row],[IDFANGRAPHS]],STEAMER_H[],COLUMN(STEAMER_H[SO]),FALSE),0)</f>
        <v>122</v>
      </c>
      <c r="S99" s="56">
        <f>IFERROR(VLOOKUP(MYRANKS_H[[#This Row],[IDFANGRAPHS]],STEAMER_H[],COLUMN(STEAMER_H[SB]),FALSE),0)</f>
        <v>6</v>
      </c>
      <c r="T99" s="87">
        <f>IFERROR(MYRANKS_H[[#This Row],[H]]/MYRANKS_H[[#This Row],[AB]],0)</f>
        <v>0.26349892008639308</v>
      </c>
      <c r="U99" s="87">
        <f>IFERROR((MYRANKS_H[[#This Row],[H]]+MYRANKS_H[[#This Row],[BB]]+MYRANKS_H[[#This Row],[HBP]])/(MYRANKS_H[[#This Row],[AB]]+MYRANKS_H[[#This Row],[BB]]+MYRANKS_H[[#This Row],[HBP]]),0)</f>
        <v>0.30408163265306121</v>
      </c>
      <c r="V99" s="87">
        <f>IFERROR((MYRANKS_H[[#This Row],[H]]+MYRANKS_H[[#This Row],[2B]]+2*MYRANKS_H[[#This Row],[3B]]+3*MYRANKS_H[[#This Row],[HR]])/MYRANKS_H[[#This Row],[AB]],0)</f>
        <v>0.42332613390928725</v>
      </c>
      <c r="W99" s="8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9" s="81">
        <f>VLOOKUP(MYRANKS_H[[#This Row],[POS]],REPLACEMENT_LEVEL[],3,FALSE)</f>
        <v>0</v>
      </c>
      <c r="Y99" s="81">
        <f>MYRANKS_H[[#This Row],[PROJ PTS]]-MYRANKS_H[[#This Row],[REPL LEVEL]]</f>
        <v>0</v>
      </c>
      <c r="Z99" s="81">
        <f>RANK(MYRANKS_H[[#This Row],[POINTS OVER REPL]],MYRANKS_H[POINTS OVER REPL])</f>
        <v>1</v>
      </c>
      <c r="AA99" s="81">
        <f>IF(MYRANKS_H[[#This Row],[RANK]]&lt;=TOTAL_HITTERS_DRAFTED,MYRANKS_H[[#This Row],[POINTS OVER REPL]],0)</f>
        <v>0</v>
      </c>
      <c r="AB99" s="83">
        <f>MYRANKS_H[[#This Row],[POINTS OVER REPL]]*DOLLAR_VALUE_PER_POINT+1</f>
        <v>1</v>
      </c>
      <c r="AC99" s="81"/>
      <c r="AD99" s="81">
        <f>IF(AND(MYRANKS_H[[#This Row],[RANK]]&lt;=(TOTAL_HITTERS_DRAFTED-HITTERS_BELOW_REPL_DRAFTED),MYRANKS_H[[#This Row],[$ACTUAL]]=""),MYRANKS_H[[#This Row],[POINTS OVER REPL]],0)</f>
        <v>0</v>
      </c>
      <c r="AE99" s="88">
        <f>IF(MYRANKS_H[[#This Row],[$ACTUAL]]="",MYRANKS_H[[#This Row],[POINTS OVER REPL]]*REMAINING_DOLLAR_VALUE_PER_POINT+1,0)</f>
        <v>1</v>
      </c>
    </row>
    <row r="100" spans="1:31" ht="15" customHeight="1" x14ac:dyDescent="0.25">
      <c r="A100" s="2" t="s">
        <v>11361</v>
      </c>
      <c r="B100" s="14" t="str">
        <f>VLOOKUP(MYRANKS_H[[#This Row],[PLAYERID]],PLAYERIDMAP2[],COLUMN(PLAYERIDMAP2[LASTNAME]),FALSE)</f>
        <v>Beltran</v>
      </c>
      <c r="C100" s="14" t="str">
        <f>VLOOKUP(MYRANKS_H[[#This Row],[PLAYERID]],PLAYERIDMAP2[],COLUMN(PLAYERIDMAP2[FIRSTNAME]),FALSE)</f>
        <v>Carlos</v>
      </c>
      <c r="D100" s="14" t="str">
        <f>MYRANKS_H[[#This Row],[FNAME]]&amp;" "&amp;MYRANKS_H[[#This Row],[LNAME]]</f>
        <v>Carlos Beltran</v>
      </c>
      <c r="E100" s="14" t="str">
        <f>VLOOKUP(MYRANKS_H[[#This Row],[PLAYERID]],PLAYERIDMAP2[],COLUMN(PLAYERIDMAP2[TEAM]),FALSE)</f>
        <v>NYY</v>
      </c>
      <c r="F100" s="14" t="str">
        <f>VLOOKUP(MYRANKS_H[[#This Row],[PLAYERID]],PLAYERIDMAP2[],COLUMN(PLAYERIDMAP2[POS]),FALSE)</f>
        <v>OF</v>
      </c>
      <c r="G100" s="14">
        <f>IFERROR(VALUE(VLOOKUP(MYRANKS_H[[#This Row],[PLAYERID]],PLAYERIDMAP2[],COLUMN(PLAYERIDMAP2[IDFANGRAPHS]),FALSE)),VLOOKUP(MYRANKS_H[[#This Row],[PLAYERID]],PLAYERIDMAP2[],COLUMN(PLAYERIDMAP2[IDFANGRAPHS]),FALSE))</f>
        <v>589</v>
      </c>
      <c r="H100" s="56">
        <f>IFERROR(VLOOKUP(MYRANKS_H[[#This Row],[IDFANGRAPHS]],STEAMER_H[],COLUMN(STEAMER_H[PA]),FALSE),0)</f>
        <v>538</v>
      </c>
      <c r="I100" s="56">
        <f>IFERROR(VLOOKUP(MYRANKS_H[[#This Row],[IDFANGRAPHS]],STEAMER_H[],COLUMN(STEAMER_H[AB]),FALSE),0)</f>
        <v>488</v>
      </c>
      <c r="J100" s="56">
        <f>IFERROR(VLOOKUP(MYRANKS_H[[#This Row],[IDFANGRAPHS]],STEAMER_H[],COLUMN(STEAMER_H[H]),FALSE),0)</f>
        <v>129</v>
      </c>
      <c r="K100" s="56">
        <f>IFERROR(VLOOKUP(MYRANKS_H[[#This Row],[IDFANGRAPHS]],STEAMER_H[],COLUMN(STEAMER_H[2B]),FALSE),0)</f>
        <v>27</v>
      </c>
      <c r="L100" s="56">
        <f>IFERROR(VLOOKUP(MYRANKS_H[[#This Row],[IDFANGRAPHS]],STEAMER_H[],COLUMN(STEAMER_H[3B]),FALSE),0)</f>
        <v>1</v>
      </c>
      <c r="M100" s="56">
        <f>IFERROR(VLOOKUP(MYRANKS_H[[#This Row],[IDFANGRAPHS]],STEAMER_H[],COLUMN(STEAMER_H[HR]),FALSE),0)</f>
        <v>18</v>
      </c>
      <c r="N100" s="56">
        <f>IFERROR(VLOOKUP(MYRANKS_H[[#This Row],[IDFANGRAPHS]],STEAMER_H[],COLUMN(STEAMER_H[R]),FALSE),0)</f>
        <v>63</v>
      </c>
      <c r="O100" s="56">
        <f>IFERROR(VLOOKUP(MYRANKS_H[[#This Row],[IDFANGRAPHS]],STEAMER_H[],COLUMN(STEAMER_H[RBI]),FALSE),0)</f>
        <v>68</v>
      </c>
      <c r="P100" s="56">
        <f>IFERROR(VLOOKUP(MYRANKS_H[[#This Row],[IDFANGRAPHS]],STEAMER_H[],COLUMN(STEAMER_H[BB]),FALSE),0)</f>
        <v>41</v>
      </c>
      <c r="Q100" s="56">
        <f>IFERROR(VLOOKUP(MYRANKS_H[[#This Row],[IDFANGRAPHS]],STEAMER_H[],COLUMN(STEAMER_H[HBP]),FALSE),0)</f>
        <v>3</v>
      </c>
      <c r="R100" s="56">
        <f>IFERROR(VLOOKUP(MYRANKS_H[[#This Row],[IDFANGRAPHS]],STEAMER_H[],COLUMN(STEAMER_H[SO]),FALSE),0)</f>
        <v>95</v>
      </c>
      <c r="S100" s="56">
        <f>IFERROR(VLOOKUP(MYRANKS_H[[#This Row],[IDFANGRAPHS]],STEAMER_H[],COLUMN(STEAMER_H[SB]),FALSE),0)</f>
        <v>2</v>
      </c>
      <c r="T100" s="19">
        <f>IFERROR(MYRANKS_H[[#This Row],[H]]/MYRANKS_H[[#This Row],[AB]],0)</f>
        <v>0.26434426229508196</v>
      </c>
      <c r="U100" s="19">
        <f>IFERROR((MYRANKS_H[[#This Row],[H]]+MYRANKS_H[[#This Row],[BB]]+MYRANKS_H[[#This Row],[HBP]])/(MYRANKS_H[[#This Row],[AB]]+MYRANKS_H[[#This Row],[BB]]+MYRANKS_H[[#This Row],[HBP]]),0)</f>
        <v>0.32518796992481203</v>
      </c>
      <c r="V100" s="19">
        <f>IFERROR((MYRANKS_H[[#This Row],[H]]+MYRANKS_H[[#This Row],[2B]]+2*MYRANKS_H[[#This Row],[3B]]+3*MYRANKS_H[[#This Row],[HR]])/MYRANKS_H[[#This Row],[AB]],0)</f>
        <v>0.4344262295081967</v>
      </c>
      <c r="W10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00" s="27">
        <f>VLOOKUP(MYRANKS_H[[#This Row],[POS]],REPLACEMENT_LEVEL[],3,FALSE)</f>
        <v>0</v>
      </c>
      <c r="Y100" s="27">
        <f>MYRANKS_H[[#This Row],[PROJ PTS]]-MYRANKS_H[[#This Row],[REPL LEVEL]]</f>
        <v>0</v>
      </c>
      <c r="Z100" s="27">
        <f>RANK(MYRANKS_H[[#This Row],[POINTS OVER REPL]],MYRANKS_H[POINTS OVER REPL])</f>
        <v>1</v>
      </c>
      <c r="AA100" s="29">
        <f>IF(MYRANKS_H[[#This Row],[RANK]]&lt;=TOTAL_HITTERS_DRAFTED,MYRANKS_H[[#This Row],[POINTS OVER REPL]],0)</f>
        <v>0</v>
      </c>
      <c r="AB100" s="35">
        <f>MYRANKS_H[[#This Row],[POINTS OVER REPL]]*DOLLAR_VALUE_PER_POINT+1</f>
        <v>1</v>
      </c>
      <c r="AC100" s="35"/>
      <c r="AD100" s="29">
        <f>IF(AND(MYRANKS_H[[#This Row],[RANK]]&lt;=(TOTAL_HITTERS_DRAFTED-HITTERS_BELOW_REPL_DRAFTED),MYRANKS_H[[#This Row],[$ACTUAL]]=""),MYRANKS_H[[#This Row],[POINTS OVER REPL]],0)</f>
        <v>0</v>
      </c>
      <c r="AE100" s="35">
        <f>IF(MYRANKS_H[[#This Row],[$ACTUAL]]="",MYRANKS_H[[#This Row],[POINTS OVER REPL]]*REMAINING_DOLLAR_VALUE_PER_POINT+1,0)</f>
        <v>1</v>
      </c>
    </row>
    <row r="101" spans="1:31" ht="15" customHeight="1" x14ac:dyDescent="0.25">
      <c r="A101" s="2" t="s">
        <v>11408</v>
      </c>
      <c r="B101" s="14" t="str">
        <f>VLOOKUP(MYRANKS_H[[#This Row],[PLAYERID]],PLAYERIDMAP2[],COLUMN(PLAYERIDMAP2[LASTNAME]),FALSE)</f>
        <v>Blackmon</v>
      </c>
      <c r="C101" s="14" t="str">
        <f>VLOOKUP(MYRANKS_H[[#This Row],[PLAYERID]],PLAYERIDMAP2[],COLUMN(PLAYERIDMAP2[FIRSTNAME]),FALSE)</f>
        <v>Charlie</v>
      </c>
      <c r="D101" s="14" t="str">
        <f>MYRANKS_H[[#This Row],[FNAME]]&amp;" "&amp;MYRANKS_H[[#This Row],[LNAME]]</f>
        <v>Charlie Blackmon</v>
      </c>
      <c r="E101" s="14" t="str">
        <f>VLOOKUP(MYRANKS_H[[#This Row],[PLAYERID]],PLAYERIDMAP2[],COLUMN(PLAYERIDMAP2[TEAM]),FALSE)</f>
        <v>COL</v>
      </c>
      <c r="F101" s="14" t="str">
        <f>VLOOKUP(MYRANKS_H[[#This Row],[PLAYERID]],PLAYERIDMAP2[],COLUMN(PLAYERIDMAP2[POS]),FALSE)</f>
        <v>OF</v>
      </c>
      <c r="G101" s="14">
        <f>IFERROR(VALUE(VLOOKUP(MYRANKS_H[[#This Row],[PLAYERID]],PLAYERIDMAP2[],COLUMN(PLAYERIDMAP2[IDFANGRAPHS]),FALSE)),VLOOKUP(MYRANKS_H[[#This Row],[PLAYERID]],PLAYERIDMAP2[],COLUMN(PLAYERIDMAP2[IDFANGRAPHS]),FALSE))</f>
        <v>7859</v>
      </c>
      <c r="H101" s="56">
        <f>IFERROR(VLOOKUP(MYRANKS_H[[#This Row],[IDFANGRAPHS]],STEAMER_H[],COLUMN(STEAMER_H[PA]),FALSE),0)</f>
        <v>658</v>
      </c>
      <c r="I101" s="56">
        <f>IFERROR(VLOOKUP(MYRANKS_H[[#This Row],[IDFANGRAPHS]],STEAMER_H[],COLUMN(STEAMER_H[AB]),FALSE),0)</f>
        <v>597</v>
      </c>
      <c r="J101" s="56">
        <f>IFERROR(VLOOKUP(MYRANKS_H[[#This Row],[IDFANGRAPHS]],STEAMER_H[],COLUMN(STEAMER_H[H]),FALSE),0)</f>
        <v>167</v>
      </c>
      <c r="K101" s="56">
        <f>IFERROR(VLOOKUP(MYRANKS_H[[#This Row],[IDFANGRAPHS]],STEAMER_H[],COLUMN(STEAMER_H[2B]),FALSE),0)</f>
        <v>30</v>
      </c>
      <c r="L101" s="56">
        <f>IFERROR(VLOOKUP(MYRANKS_H[[#This Row],[IDFANGRAPHS]],STEAMER_H[],COLUMN(STEAMER_H[3B]),FALSE),0)</f>
        <v>6</v>
      </c>
      <c r="M101" s="56">
        <f>IFERROR(VLOOKUP(MYRANKS_H[[#This Row],[IDFANGRAPHS]],STEAMER_H[],COLUMN(STEAMER_H[HR]),FALSE),0)</f>
        <v>16</v>
      </c>
      <c r="N101" s="56">
        <f>IFERROR(VLOOKUP(MYRANKS_H[[#This Row],[IDFANGRAPHS]],STEAMER_H[],COLUMN(STEAMER_H[R]),FALSE),0)</f>
        <v>88</v>
      </c>
      <c r="O101" s="56">
        <f>IFERROR(VLOOKUP(MYRANKS_H[[#This Row],[IDFANGRAPHS]],STEAMER_H[],COLUMN(STEAMER_H[RBI]),FALSE),0)</f>
        <v>63</v>
      </c>
      <c r="P101" s="56">
        <f>IFERROR(VLOOKUP(MYRANKS_H[[#This Row],[IDFANGRAPHS]],STEAMER_H[],COLUMN(STEAMER_H[BB]),FALSE),0)</f>
        <v>41</v>
      </c>
      <c r="Q101" s="56">
        <f>IFERROR(VLOOKUP(MYRANKS_H[[#This Row],[IDFANGRAPHS]],STEAMER_H[],COLUMN(STEAMER_H[HBP]),FALSE),0)</f>
        <v>10</v>
      </c>
      <c r="R101" s="56">
        <f>IFERROR(VLOOKUP(MYRANKS_H[[#This Row],[IDFANGRAPHS]],STEAMER_H[],COLUMN(STEAMER_H[SO]),FALSE),0)</f>
        <v>109</v>
      </c>
      <c r="S101" s="56">
        <f>IFERROR(VLOOKUP(MYRANKS_H[[#This Row],[IDFANGRAPHS]],STEAMER_H[],COLUMN(STEAMER_H[SB]),FALSE),0)</f>
        <v>33</v>
      </c>
      <c r="T101" s="19">
        <f>IFERROR(MYRANKS_H[[#This Row],[H]]/MYRANKS_H[[#This Row],[AB]],0)</f>
        <v>0.2797319932998325</v>
      </c>
      <c r="U101" s="19">
        <f>IFERROR((MYRANKS_H[[#This Row],[H]]+MYRANKS_H[[#This Row],[BB]]+MYRANKS_H[[#This Row],[HBP]])/(MYRANKS_H[[#This Row],[AB]]+MYRANKS_H[[#This Row],[BB]]+MYRANKS_H[[#This Row],[HBP]]),0)</f>
        <v>0.33641975308641975</v>
      </c>
      <c r="V101" s="19">
        <f>IFERROR((MYRANKS_H[[#This Row],[H]]+MYRANKS_H[[#This Row],[2B]]+2*MYRANKS_H[[#This Row],[3B]]+3*MYRANKS_H[[#This Row],[HR]])/MYRANKS_H[[#This Row],[AB]],0)</f>
        <v>0.4304857621440536</v>
      </c>
      <c r="W10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01" s="27">
        <f>VLOOKUP(MYRANKS_H[[#This Row],[POS]],REPLACEMENT_LEVEL[],3,FALSE)</f>
        <v>0</v>
      </c>
      <c r="Y101" s="27">
        <f>MYRANKS_H[[#This Row],[PROJ PTS]]-MYRANKS_H[[#This Row],[REPL LEVEL]]</f>
        <v>0</v>
      </c>
      <c r="Z101" s="27">
        <f>RANK(MYRANKS_H[[#This Row],[POINTS OVER REPL]],MYRANKS_H[POINTS OVER REPL])</f>
        <v>1</v>
      </c>
      <c r="AA101" s="29">
        <f>IF(MYRANKS_H[[#This Row],[RANK]]&lt;=TOTAL_HITTERS_DRAFTED,MYRANKS_H[[#This Row],[POINTS OVER REPL]],0)</f>
        <v>0</v>
      </c>
      <c r="AB101" s="35">
        <f>MYRANKS_H[[#This Row],[POINTS OVER REPL]]*DOLLAR_VALUE_PER_POINT+1</f>
        <v>1</v>
      </c>
      <c r="AC101" s="35"/>
      <c r="AD101" s="29">
        <f>IF(AND(MYRANKS_H[[#This Row],[RANK]]&lt;=(TOTAL_HITTERS_DRAFTED-HITTERS_BELOW_REPL_DRAFTED),MYRANKS_H[[#This Row],[$ACTUAL]]=""),MYRANKS_H[[#This Row],[POINTS OVER REPL]],0)</f>
        <v>0</v>
      </c>
      <c r="AE101" s="35">
        <f>IF(MYRANKS_H[[#This Row],[$ACTUAL]]="",MYRANKS_H[[#This Row],[POINTS OVER REPL]]*REMAINING_DOLLAR_VALUE_PER_POINT+1,0)</f>
        <v>1</v>
      </c>
    </row>
    <row r="102" spans="1:31" ht="15" customHeight="1" x14ac:dyDescent="0.25">
      <c r="A102" s="2" t="s">
        <v>11546</v>
      </c>
      <c r="B102" s="14" t="str">
        <f>VLOOKUP(MYRANKS_H[[#This Row],[PLAYERID]],PLAYERIDMAP2[],COLUMN(PLAYERIDMAP2[LASTNAME]),FALSE)</f>
        <v>Brown</v>
      </c>
      <c r="C102" s="14" t="str">
        <f>VLOOKUP(MYRANKS_H[[#This Row],[PLAYERID]],PLAYERIDMAP2[],COLUMN(PLAYERIDMAP2[FIRSTNAME]),FALSE)</f>
        <v>Domonic</v>
      </c>
      <c r="D102" s="14" t="str">
        <f>MYRANKS_H[[#This Row],[FNAME]]&amp;" "&amp;MYRANKS_H[[#This Row],[LNAME]]</f>
        <v>Domonic Brown</v>
      </c>
      <c r="E102" s="14" t="str">
        <f>VLOOKUP(MYRANKS_H[[#This Row],[PLAYERID]],PLAYERIDMAP2[],COLUMN(PLAYERIDMAP2[TEAM]),FALSE)</f>
        <v>PHI</v>
      </c>
      <c r="F102" s="14" t="str">
        <f>VLOOKUP(MYRANKS_H[[#This Row],[PLAYERID]],PLAYERIDMAP2[],COLUMN(PLAYERIDMAP2[POS]),FALSE)</f>
        <v>OF</v>
      </c>
      <c r="G102" s="14">
        <f>IFERROR(VALUE(VLOOKUP(MYRANKS_H[[#This Row],[PLAYERID]],PLAYERIDMAP2[],COLUMN(PLAYERIDMAP2[IDFANGRAPHS]),FALSE)),VLOOKUP(MYRANKS_H[[#This Row],[PLAYERID]],PLAYERIDMAP2[],COLUMN(PLAYERIDMAP2[IDFANGRAPHS]),FALSE))</f>
        <v>3154</v>
      </c>
      <c r="H102" s="56">
        <f>IFERROR(VLOOKUP(MYRANKS_H[[#This Row],[IDFANGRAPHS]],STEAMER_H[],COLUMN(STEAMER_H[PA]),FALSE),0)</f>
        <v>267</v>
      </c>
      <c r="I102" s="56">
        <f>IFERROR(VLOOKUP(MYRANKS_H[[#This Row],[IDFANGRAPHS]],STEAMER_H[],COLUMN(STEAMER_H[AB]),FALSE),0)</f>
        <v>244</v>
      </c>
      <c r="J102" s="56">
        <f>IFERROR(VLOOKUP(MYRANKS_H[[#This Row],[IDFANGRAPHS]],STEAMER_H[],COLUMN(STEAMER_H[H]),FALSE),0)</f>
        <v>60</v>
      </c>
      <c r="K102" s="56">
        <f>IFERROR(VLOOKUP(MYRANKS_H[[#This Row],[IDFANGRAPHS]],STEAMER_H[],COLUMN(STEAMER_H[2B]),FALSE),0)</f>
        <v>12</v>
      </c>
      <c r="L102" s="56">
        <f>IFERROR(VLOOKUP(MYRANKS_H[[#This Row],[IDFANGRAPHS]],STEAMER_H[],COLUMN(STEAMER_H[3B]),FALSE),0)</f>
        <v>1</v>
      </c>
      <c r="M102" s="56">
        <f>IFERROR(VLOOKUP(MYRANKS_H[[#This Row],[IDFANGRAPHS]],STEAMER_H[],COLUMN(STEAMER_H[HR]),FALSE),0)</f>
        <v>7</v>
      </c>
      <c r="N102" s="56">
        <f>IFERROR(VLOOKUP(MYRANKS_H[[#This Row],[IDFANGRAPHS]],STEAMER_H[],COLUMN(STEAMER_H[R]),FALSE),0)</f>
        <v>26</v>
      </c>
      <c r="O102" s="56">
        <f>IFERROR(VLOOKUP(MYRANKS_H[[#This Row],[IDFANGRAPHS]],STEAMER_H[],COLUMN(STEAMER_H[RBI]),FALSE),0)</f>
        <v>30</v>
      </c>
      <c r="P102" s="56">
        <f>IFERROR(VLOOKUP(MYRANKS_H[[#This Row],[IDFANGRAPHS]],STEAMER_H[],COLUMN(STEAMER_H[BB]),FALSE),0)</f>
        <v>18</v>
      </c>
      <c r="Q102" s="56">
        <f>IFERROR(VLOOKUP(MYRANKS_H[[#This Row],[IDFANGRAPHS]],STEAMER_H[],COLUMN(STEAMER_H[HBP]),FALSE),0)</f>
        <v>2</v>
      </c>
      <c r="R102" s="56">
        <f>IFERROR(VLOOKUP(MYRANKS_H[[#This Row],[IDFANGRAPHS]],STEAMER_H[],COLUMN(STEAMER_H[SO]),FALSE),0)</f>
        <v>49</v>
      </c>
      <c r="S102" s="56">
        <f>IFERROR(VLOOKUP(MYRANKS_H[[#This Row],[IDFANGRAPHS]],STEAMER_H[],COLUMN(STEAMER_H[SB]),FALSE),0)</f>
        <v>4</v>
      </c>
      <c r="T102" s="19">
        <f>IFERROR(MYRANKS_H[[#This Row],[H]]/MYRANKS_H[[#This Row],[AB]],0)</f>
        <v>0.24590163934426229</v>
      </c>
      <c r="U102" s="19">
        <f>IFERROR((MYRANKS_H[[#This Row],[H]]+MYRANKS_H[[#This Row],[BB]]+MYRANKS_H[[#This Row],[HBP]])/(MYRANKS_H[[#This Row],[AB]]+MYRANKS_H[[#This Row],[BB]]+MYRANKS_H[[#This Row],[HBP]]),0)</f>
        <v>0.30303030303030304</v>
      </c>
      <c r="V102" s="19">
        <f>IFERROR((MYRANKS_H[[#This Row],[H]]+MYRANKS_H[[#This Row],[2B]]+2*MYRANKS_H[[#This Row],[3B]]+3*MYRANKS_H[[#This Row],[HR]])/MYRANKS_H[[#This Row],[AB]],0)</f>
        <v>0.38934426229508196</v>
      </c>
      <c r="W10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02" s="27">
        <f>VLOOKUP(MYRANKS_H[[#This Row],[POS]],REPLACEMENT_LEVEL[],3,FALSE)</f>
        <v>0</v>
      </c>
      <c r="Y102" s="27">
        <f>MYRANKS_H[[#This Row],[PROJ PTS]]-MYRANKS_H[[#This Row],[REPL LEVEL]]</f>
        <v>0</v>
      </c>
      <c r="Z102" s="27">
        <f>RANK(MYRANKS_H[[#This Row],[POINTS OVER REPL]],MYRANKS_H[POINTS OVER REPL])</f>
        <v>1</v>
      </c>
      <c r="AA102" s="29">
        <f>IF(MYRANKS_H[[#This Row],[RANK]]&lt;=TOTAL_HITTERS_DRAFTED,MYRANKS_H[[#This Row],[POINTS OVER REPL]],0)</f>
        <v>0</v>
      </c>
      <c r="AB102" s="35">
        <f>MYRANKS_H[[#This Row],[POINTS OVER REPL]]*DOLLAR_VALUE_PER_POINT+1</f>
        <v>1</v>
      </c>
      <c r="AC102" s="35"/>
      <c r="AD102" s="29">
        <f>IF(AND(MYRANKS_H[[#This Row],[RANK]]&lt;=(TOTAL_HITTERS_DRAFTED-HITTERS_BELOW_REPL_DRAFTED),MYRANKS_H[[#This Row],[$ACTUAL]]=""),MYRANKS_H[[#This Row],[POINTS OVER REPL]],0)</f>
        <v>0</v>
      </c>
      <c r="AE102" s="35">
        <f>IF(MYRANKS_H[[#This Row],[$ACTUAL]]="",MYRANKS_H[[#This Row],[POINTS OVER REPL]]*REMAINING_DOLLAR_VALUE_PER_POINT+1,0)</f>
        <v>1</v>
      </c>
    </row>
    <row r="103" spans="1:31" ht="15" customHeight="1" x14ac:dyDescent="0.25">
      <c r="A103" s="2" t="s">
        <v>11866</v>
      </c>
      <c r="B103" s="14" t="str">
        <f>VLOOKUP(MYRANKS_H[[#This Row],[PLAYERID]],PLAYERIDMAP2[],COLUMN(PLAYERIDMAP2[LASTNAME]),FALSE)</f>
        <v>Choo</v>
      </c>
      <c r="C103" s="14" t="str">
        <f>VLOOKUP(MYRANKS_H[[#This Row],[PLAYERID]],PLAYERIDMAP2[],COLUMN(PLAYERIDMAP2[FIRSTNAME]),FALSE)</f>
        <v>Shin-Soo</v>
      </c>
      <c r="D103" s="14" t="str">
        <f>MYRANKS_H[[#This Row],[FNAME]]&amp;" "&amp;MYRANKS_H[[#This Row],[LNAME]]</f>
        <v>Shin-Soo Choo</v>
      </c>
      <c r="E103" s="14" t="str">
        <f>VLOOKUP(MYRANKS_H[[#This Row],[PLAYERID]],PLAYERIDMAP2[],COLUMN(PLAYERIDMAP2[TEAM]),FALSE)</f>
        <v>TEX</v>
      </c>
      <c r="F103" s="14" t="str">
        <f>VLOOKUP(MYRANKS_H[[#This Row],[PLAYERID]],PLAYERIDMAP2[],COLUMN(PLAYERIDMAP2[POS]),FALSE)</f>
        <v>OF</v>
      </c>
      <c r="G103" s="14">
        <f>IFERROR(VALUE(VLOOKUP(MYRANKS_H[[#This Row],[PLAYERID]],PLAYERIDMAP2[],COLUMN(PLAYERIDMAP2[IDFANGRAPHS]),FALSE)),VLOOKUP(MYRANKS_H[[#This Row],[PLAYERID]],PLAYERIDMAP2[],COLUMN(PLAYERIDMAP2[IDFANGRAPHS]),FALSE))</f>
        <v>3174</v>
      </c>
      <c r="H103" s="56">
        <f>IFERROR(VLOOKUP(MYRANKS_H[[#This Row],[IDFANGRAPHS]],STEAMER_H[],COLUMN(STEAMER_H[PA]),FALSE),0)</f>
        <v>647</v>
      </c>
      <c r="I103" s="56">
        <f>IFERROR(VLOOKUP(MYRANKS_H[[#This Row],[IDFANGRAPHS]],STEAMER_H[],COLUMN(STEAMER_H[AB]),FALSE),0)</f>
        <v>547</v>
      </c>
      <c r="J103" s="56">
        <f>IFERROR(VLOOKUP(MYRANKS_H[[#This Row],[IDFANGRAPHS]],STEAMER_H[],COLUMN(STEAMER_H[H]),FALSE),0)</f>
        <v>144</v>
      </c>
      <c r="K103" s="56">
        <f>IFERROR(VLOOKUP(MYRANKS_H[[#This Row],[IDFANGRAPHS]],STEAMER_H[],COLUMN(STEAMER_H[2B]),FALSE),0)</f>
        <v>29</v>
      </c>
      <c r="L103" s="56">
        <f>IFERROR(VLOOKUP(MYRANKS_H[[#This Row],[IDFANGRAPHS]],STEAMER_H[],COLUMN(STEAMER_H[3B]),FALSE),0)</f>
        <v>2</v>
      </c>
      <c r="M103" s="56">
        <f>IFERROR(VLOOKUP(MYRANKS_H[[#This Row],[IDFANGRAPHS]],STEAMER_H[],COLUMN(STEAMER_H[HR]),FALSE),0)</f>
        <v>18</v>
      </c>
      <c r="N103" s="56">
        <f>IFERROR(VLOOKUP(MYRANKS_H[[#This Row],[IDFANGRAPHS]],STEAMER_H[],COLUMN(STEAMER_H[R]),FALSE),0)</f>
        <v>87</v>
      </c>
      <c r="O103" s="56">
        <f>IFERROR(VLOOKUP(MYRANKS_H[[#This Row],[IDFANGRAPHS]],STEAMER_H[],COLUMN(STEAMER_H[RBI]),FALSE),0)</f>
        <v>67</v>
      </c>
      <c r="P103" s="56">
        <f>IFERROR(VLOOKUP(MYRANKS_H[[#This Row],[IDFANGRAPHS]],STEAMER_H[],COLUMN(STEAMER_H[BB]),FALSE),0)</f>
        <v>76</v>
      </c>
      <c r="Q103" s="56">
        <f>IFERROR(VLOOKUP(MYRANKS_H[[#This Row],[IDFANGRAPHS]],STEAMER_H[],COLUMN(STEAMER_H[HBP]),FALSE),0)</f>
        <v>14</v>
      </c>
      <c r="R103" s="56">
        <f>IFERROR(VLOOKUP(MYRANKS_H[[#This Row],[IDFANGRAPHS]],STEAMER_H[],COLUMN(STEAMER_H[SO]),FALSE),0)</f>
        <v>145</v>
      </c>
      <c r="S103" s="56">
        <f>IFERROR(VLOOKUP(MYRANKS_H[[#This Row],[IDFANGRAPHS]],STEAMER_H[],COLUMN(STEAMER_H[SB]),FALSE),0)</f>
        <v>6</v>
      </c>
      <c r="T103" s="19">
        <f>IFERROR(MYRANKS_H[[#This Row],[H]]/MYRANKS_H[[#This Row],[AB]],0)</f>
        <v>0.26325411334552101</v>
      </c>
      <c r="U103" s="19">
        <f>IFERROR((MYRANKS_H[[#This Row],[H]]+MYRANKS_H[[#This Row],[BB]]+MYRANKS_H[[#This Row],[HBP]])/(MYRANKS_H[[#This Row],[AB]]+MYRANKS_H[[#This Row],[BB]]+MYRANKS_H[[#This Row],[HBP]]),0)</f>
        <v>0.36734693877551022</v>
      </c>
      <c r="V103" s="19">
        <f>IFERROR((MYRANKS_H[[#This Row],[H]]+MYRANKS_H[[#This Row],[2B]]+2*MYRANKS_H[[#This Row],[3B]]+3*MYRANKS_H[[#This Row],[HR]])/MYRANKS_H[[#This Row],[AB]],0)</f>
        <v>0.42230347349177333</v>
      </c>
      <c r="W10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03" s="27">
        <f>VLOOKUP(MYRANKS_H[[#This Row],[POS]],REPLACEMENT_LEVEL[],3,FALSE)</f>
        <v>0</v>
      </c>
      <c r="Y103" s="27">
        <f>MYRANKS_H[[#This Row],[PROJ PTS]]-MYRANKS_H[[#This Row],[REPL LEVEL]]</f>
        <v>0</v>
      </c>
      <c r="Z103" s="27">
        <f>RANK(MYRANKS_H[[#This Row],[POINTS OVER REPL]],MYRANKS_H[POINTS OVER REPL])</f>
        <v>1</v>
      </c>
      <c r="AA103" s="29">
        <f>IF(MYRANKS_H[[#This Row],[RANK]]&lt;=TOTAL_HITTERS_DRAFTED,MYRANKS_H[[#This Row],[POINTS OVER REPL]],0)</f>
        <v>0</v>
      </c>
      <c r="AB103" s="35">
        <f>MYRANKS_H[[#This Row],[POINTS OVER REPL]]*DOLLAR_VALUE_PER_POINT+1</f>
        <v>1</v>
      </c>
      <c r="AC103" s="35"/>
      <c r="AD103" s="29">
        <f>IF(AND(MYRANKS_H[[#This Row],[RANK]]&lt;=(TOTAL_HITTERS_DRAFTED-HITTERS_BELOW_REPL_DRAFTED),MYRANKS_H[[#This Row],[$ACTUAL]]=""),MYRANKS_H[[#This Row],[POINTS OVER REPL]],0)</f>
        <v>0</v>
      </c>
      <c r="AE103" s="35">
        <f>IF(MYRANKS_H[[#This Row],[$ACTUAL]]="",MYRANKS_H[[#This Row],[POINTS OVER REPL]]*REMAINING_DOLLAR_VALUE_PER_POINT+1,0)</f>
        <v>1</v>
      </c>
    </row>
    <row r="104" spans="1:31" ht="15" customHeight="1" x14ac:dyDescent="0.25">
      <c r="A104" s="2" t="s">
        <v>12106</v>
      </c>
      <c r="B104" s="14" t="str">
        <f>VLOOKUP(MYRANKS_H[[#This Row],[PLAYERID]],PLAYERIDMAP2[],COLUMN(PLAYERIDMAP2[LASTNAME]),FALSE)</f>
        <v>Davis</v>
      </c>
      <c r="C104" s="14" t="str">
        <f>VLOOKUP(MYRANKS_H[[#This Row],[PLAYERID]],PLAYERIDMAP2[],COLUMN(PLAYERIDMAP2[FIRSTNAME]),FALSE)</f>
        <v>Ike</v>
      </c>
      <c r="D104" s="14" t="str">
        <f>MYRANKS_H[[#This Row],[FNAME]]&amp;" "&amp;MYRANKS_H[[#This Row],[LNAME]]</f>
        <v>Ike Davis</v>
      </c>
      <c r="E104" s="14" t="str">
        <f>VLOOKUP(MYRANKS_H[[#This Row],[PLAYERID]],PLAYERIDMAP2[],COLUMN(PLAYERIDMAP2[TEAM]),FALSE)</f>
        <v>OAK</v>
      </c>
      <c r="F104" s="14" t="str">
        <f>VLOOKUP(MYRANKS_H[[#This Row],[PLAYERID]],PLAYERIDMAP2[],COLUMN(PLAYERIDMAP2[POS]),FALSE)</f>
        <v>1B</v>
      </c>
      <c r="G104" s="14">
        <f>IFERROR(VALUE(VLOOKUP(MYRANKS_H[[#This Row],[PLAYERID]],PLAYERIDMAP2[],COLUMN(PLAYERIDMAP2[IDFANGRAPHS]),FALSE)),VLOOKUP(MYRANKS_H[[#This Row],[PLAYERID]],PLAYERIDMAP2[],COLUMN(PLAYERIDMAP2[IDFANGRAPHS]),FALSE))</f>
        <v>8433</v>
      </c>
      <c r="H104" s="56">
        <f>IFERROR(VLOOKUP(MYRANKS_H[[#This Row],[IDFANGRAPHS]],STEAMER_H[],COLUMN(STEAMER_H[PA]),FALSE),0)</f>
        <v>305</v>
      </c>
      <c r="I104" s="56">
        <f>IFERROR(VLOOKUP(MYRANKS_H[[#This Row],[IDFANGRAPHS]],STEAMER_H[],COLUMN(STEAMER_H[AB]),FALSE),0)</f>
        <v>264</v>
      </c>
      <c r="J104" s="56">
        <f>IFERROR(VLOOKUP(MYRANKS_H[[#This Row],[IDFANGRAPHS]],STEAMER_H[],COLUMN(STEAMER_H[H]),FALSE),0)</f>
        <v>63</v>
      </c>
      <c r="K104" s="56">
        <f>IFERROR(VLOOKUP(MYRANKS_H[[#This Row],[IDFANGRAPHS]],STEAMER_H[],COLUMN(STEAMER_H[2B]),FALSE),0)</f>
        <v>14</v>
      </c>
      <c r="L104" s="56">
        <f>IFERROR(VLOOKUP(MYRANKS_H[[#This Row],[IDFANGRAPHS]],STEAMER_H[],COLUMN(STEAMER_H[3B]),FALSE),0)</f>
        <v>0</v>
      </c>
      <c r="M104" s="56">
        <f>IFERROR(VLOOKUP(MYRANKS_H[[#This Row],[IDFANGRAPHS]],STEAMER_H[],COLUMN(STEAMER_H[HR]),FALSE),0)</f>
        <v>10</v>
      </c>
      <c r="N104" s="56">
        <f>IFERROR(VLOOKUP(MYRANKS_H[[#This Row],[IDFANGRAPHS]],STEAMER_H[],COLUMN(STEAMER_H[R]),FALSE),0)</f>
        <v>33</v>
      </c>
      <c r="O104" s="56">
        <f>IFERROR(VLOOKUP(MYRANKS_H[[#This Row],[IDFANGRAPHS]],STEAMER_H[],COLUMN(STEAMER_H[RBI]),FALSE),0)</f>
        <v>35</v>
      </c>
      <c r="P104" s="56">
        <f>IFERROR(VLOOKUP(MYRANKS_H[[#This Row],[IDFANGRAPHS]],STEAMER_H[],COLUMN(STEAMER_H[BB]),FALSE),0)</f>
        <v>36</v>
      </c>
      <c r="Q104" s="56">
        <f>IFERROR(VLOOKUP(MYRANKS_H[[#This Row],[IDFANGRAPHS]],STEAMER_H[],COLUMN(STEAMER_H[HBP]),FALSE),0)</f>
        <v>1</v>
      </c>
      <c r="R104" s="56">
        <f>IFERROR(VLOOKUP(MYRANKS_H[[#This Row],[IDFANGRAPHS]],STEAMER_H[],COLUMN(STEAMER_H[SO]),FALSE),0)</f>
        <v>64</v>
      </c>
      <c r="S104" s="56">
        <f>IFERROR(VLOOKUP(MYRANKS_H[[#This Row],[IDFANGRAPHS]],STEAMER_H[],COLUMN(STEAMER_H[SB]),FALSE),0)</f>
        <v>2</v>
      </c>
      <c r="T104" s="19">
        <f>IFERROR(MYRANKS_H[[#This Row],[H]]/MYRANKS_H[[#This Row],[AB]],0)</f>
        <v>0.23863636363636365</v>
      </c>
      <c r="U104" s="19">
        <f>IFERROR((MYRANKS_H[[#This Row],[H]]+MYRANKS_H[[#This Row],[BB]]+MYRANKS_H[[#This Row],[HBP]])/(MYRANKS_H[[#This Row],[AB]]+MYRANKS_H[[#This Row],[BB]]+MYRANKS_H[[#This Row],[HBP]]),0)</f>
        <v>0.33222591362126247</v>
      </c>
      <c r="V104" s="19">
        <f>IFERROR((MYRANKS_H[[#This Row],[H]]+MYRANKS_H[[#This Row],[2B]]+2*MYRANKS_H[[#This Row],[3B]]+3*MYRANKS_H[[#This Row],[HR]])/MYRANKS_H[[#This Row],[AB]],0)</f>
        <v>0.40530303030303028</v>
      </c>
      <c r="W10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04" s="27">
        <f>VLOOKUP(MYRANKS_H[[#This Row],[POS]],REPLACEMENT_LEVEL[],3,FALSE)</f>
        <v>0</v>
      </c>
      <c r="Y104" s="27">
        <f>MYRANKS_H[[#This Row],[PROJ PTS]]-MYRANKS_H[[#This Row],[REPL LEVEL]]</f>
        <v>0</v>
      </c>
      <c r="Z104" s="27">
        <f>RANK(MYRANKS_H[[#This Row],[POINTS OVER REPL]],MYRANKS_H[POINTS OVER REPL])</f>
        <v>1</v>
      </c>
      <c r="AA104" s="29">
        <f>IF(MYRANKS_H[[#This Row],[RANK]]&lt;=TOTAL_HITTERS_DRAFTED,MYRANKS_H[[#This Row],[POINTS OVER REPL]],0)</f>
        <v>0</v>
      </c>
      <c r="AB104" s="35">
        <f>MYRANKS_H[[#This Row],[POINTS OVER REPL]]*DOLLAR_VALUE_PER_POINT+1</f>
        <v>1</v>
      </c>
      <c r="AC104" s="35"/>
      <c r="AD104" s="29">
        <f>IF(AND(MYRANKS_H[[#This Row],[RANK]]&lt;=(TOTAL_HITTERS_DRAFTED-HITTERS_BELOW_REPL_DRAFTED),MYRANKS_H[[#This Row],[$ACTUAL]]=""),MYRANKS_H[[#This Row],[POINTS OVER REPL]],0)</f>
        <v>0</v>
      </c>
      <c r="AE104" s="35">
        <f>IF(MYRANKS_H[[#This Row],[$ACTUAL]]="",MYRANKS_H[[#This Row],[POINTS OVER REPL]]*REMAINING_DOLLAR_VALUE_PER_POINT+1,0)</f>
        <v>1</v>
      </c>
    </row>
    <row r="105" spans="1:31" ht="15" customHeight="1" x14ac:dyDescent="0.25">
      <c r="A105" s="7" t="s">
        <v>12352</v>
      </c>
      <c r="B105" s="14" t="str">
        <f>VLOOKUP(MYRANKS_H[[#This Row],[PLAYERID]],PLAYERIDMAP2[],COLUMN(PLAYERIDMAP2[LASTNAME]),FALSE)</f>
        <v>Ellsbury</v>
      </c>
      <c r="C105" s="14" t="str">
        <f>VLOOKUP(MYRANKS_H[[#This Row],[PLAYERID]],PLAYERIDMAP2[],COLUMN(PLAYERIDMAP2[FIRSTNAME]),FALSE)</f>
        <v>Jacoby</v>
      </c>
      <c r="D105" s="14" t="str">
        <f>MYRANKS_H[[#This Row],[FNAME]]&amp;" "&amp;MYRANKS_H[[#This Row],[LNAME]]</f>
        <v>Jacoby Ellsbury</v>
      </c>
      <c r="E105" s="14" t="str">
        <f>VLOOKUP(MYRANKS_H[[#This Row],[PLAYERID]],PLAYERIDMAP2[],COLUMN(PLAYERIDMAP2[TEAM]),FALSE)</f>
        <v>NYY</v>
      </c>
      <c r="F105" s="14" t="str">
        <f>VLOOKUP(MYRANKS_H[[#This Row],[PLAYERID]],PLAYERIDMAP2[],COLUMN(PLAYERIDMAP2[POS]),FALSE)</f>
        <v>OF</v>
      </c>
      <c r="G105" s="14">
        <f>IFERROR(VALUE(VLOOKUP(MYRANKS_H[[#This Row],[PLAYERID]],PLAYERIDMAP2[],COLUMN(PLAYERIDMAP2[IDFANGRAPHS]),FALSE)),VLOOKUP(MYRANKS_H[[#This Row],[PLAYERID]],PLAYERIDMAP2[],COLUMN(PLAYERIDMAP2[IDFANGRAPHS]),FALSE))</f>
        <v>4727</v>
      </c>
      <c r="H105" s="56">
        <f>IFERROR(VLOOKUP(MYRANKS_H[[#This Row],[IDFANGRAPHS]],STEAMER_H[],COLUMN(STEAMER_H[PA]),FALSE),0)</f>
        <v>641</v>
      </c>
      <c r="I105" s="56">
        <f>IFERROR(VLOOKUP(MYRANKS_H[[#This Row],[IDFANGRAPHS]],STEAMER_H[],COLUMN(STEAMER_H[AB]),FALSE),0)</f>
        <v>580</v>
      </c>
      <c r="J105" s="56">
        <f>IFERROR(VLOOKUP(MYRANKS_H[[#This Row],[IDFANGRAPHS]],STEAMER_H[],COLUMN(STEAMER_H[H]),FALSE),0)</f>
        <v>153</v>
      </c>
      <c r="K105" s="56">
        <f>IFERROR(VLOOKUP(MYRANKS_H[[#This Row],[IDFANGRAPHS]],STEAMER_H[],COLUMN(STEAMER_H[2B]),FALSE),0)</f>
        <v>27</v>
      </c>
      <c r="L105" s="56">
        <f>IFERROR(VLOOKUP(MYRANKS_H[[#This Row],[IDFANGRAPHS]],STEAMER_H[],COLUMN(STEAMER_H[3B]),FALSE),0)</f>
        <v>3</v>
      </c>
      <c r="M105" s="56">
        <f>IFERROR(VLOOKUP(MYRANKS_H[[#This Row],[IDFANGRAPHS]],STEAMER_H[],COLUMN(STEAMER_H[HR]),FALSE),0)</f>
        <v>14</v>
      </c>
      <c r="N105" s="56">
        <f>IFERROR(VLOOKUP(MYRANKS_H[[#This Row],[IDFANGRAPHS]],STEAMER_H[],COLUMN(STEAMER_H[R]),FALSE),0)</f>
        <v>80</v>
      </c>
      <c r="O105" s="56">
        <f>IFERROR(VLOOKUP(MYRANKS_H[[#This Row],[IDFANGRAPHS]],STEAMER_H[],COLUMN(STEAMER_H[RBI]),FALSE),0)</f>
        <v>61</v>
      </c>
      <c r="P105" s="56">
        <f>IFERROR(VLOOKUP(MYRANKS_H[[#This Row],[IDFANGRAPHS]],STEAMER_H[],COLUMN(STEAMER_H[BB]),FALSE),0)</f>
        <v>46</v>
      </c>
      <c r="Q105" s="56">
        <f>IFERROR(VLOOKUP(MYRANKS_H[[#This Row],[IDFANGRAPHS]],STEAMER_H[],COLUMN(STEAMER_H[HBP]),FALSE),0)</f>
        <v>6</v>
      </c>
      <c r="R105" s="56">
        <f>IFERROR(VLOOKUP(MYRANKS_H[[#This Row],[IDFANGRAPHS]],STEAMER_H[],COLUMN(STEAMER_H[SO]),FALSE),0)</f>
        <v>104</v>
      </c>
      <c r="S105" s="56">
        <f>IFERROR(VLOOKUP(MYRANKS_H[[#This Row],[IDFANGRAPHS]],STEAMER_H[],COLUMN(STEAMER_H[SB]),FALSE),0)</f>
        <v>28</v>
      </c>
      <c r="T105" s="19">
        <f>IFERROR(MYRANKS_H[[#This Row],[H]]/MYRANKS_H[[#This Row],[AB]],0)</f>
        <v>0.26379310344827589</v>
      </c>
      <c r="U105" s="19">
        <f>IFERROR((MYRANKS_H[[#This Row],[H]]+MYRANKS_H[[#This Row],[BB]]+MYRANKS_H[[#This Row],[HBP]])/(MYRANKS_H[[#This Row],[AB]]+MYRANKS_H[[#This Row],[BB]]+MYRANKS_H[[#This Row],[HBP]]),0)</f>
        <v>0.32436708860759494</v>
      </c>
      <c r="V105" s="19">
        <f>IFERROR((MYRANKS_H[[#This Row],[H]]+MYRANKS_H[[#This Row],[2B]]+2*MYRANKS_H[[#This Row],[3B]]+3*MYRANKS_H[[#This Row],[HR]])/MYRANKS_H[[#This Row],[AB]],0)</f>
        <v>0.39310344827586208</v>
      </c>
      <c r="W10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05" s="27">
        <f>VLOOKUP(MYRANKS_H[[#This Row],[POS]],REPLACEMENT_LEVEL[],3,FALSE)</f>
        <v>0</v>
      </c>
      <c r="Y105" s="27">
        <f>MYRANKS_H[[#This Row],[PROJ PTS]]-MYRANKS_H[[#This Row],[REPL LEVEL]]</f>
        <v>0</v>
      </c>
      <c r="Z105" s="27">
        <f>RANK(MYRANKS_H[[#This Row],[POINTS OVER REPL]],MYRANKS_H[POINTS OVER REPL])</f>
        <v>1</v>
      </c>
      <c r="AA105" s="29">
        <f>IF(MYRANKS_H[[#This Row],[RANK]]&lt;=TOTAL_HITTERS_DRAFTED,MYRANKS_H[[#This Row],[POINTS OVER REPL]],0)</f>
        <v>0</v>
      </c>
      <c r="AB105" s="35">
        <f>MYRANKS_H[[#This Row],[POINTS OVER REPL]]*DOLLAR_VALUE_PER_POINT+1</f>
        <v>1</v>
      </c>
      <c r="AC105" s="35"/>
      <c r="AD105" s="29">
        <f>IF(AND(MYRANKS_H[[#This Row],[RANK]]&lt;=(TOTAL_HITTERS_DRAFTED-HITTERS_BELOW_REPL_DRAFTED),MYRANKS_H[[#This Row],[$ACTUAL]]=""),MYRANKS_H[[#This Row],[POINTS OVER REPL]],0)</f>
        <v>0</v>
      </c>
      <c r="AE105" s="35">
        <f>IF(MYRANKS_H[[#This Row],[$ACTUAL]]="",MYRANKS_H[[#This Row],[POINTS OVER REPL]]*REMAINING_DOLLAR_VALUE_PER_POINT+1,0)</f>
        <v>1</v>
      </c>
    </row>
    <row r="106" spans="1:31" ht="15" customHeight="1" x14ac:dyDescent="0.25">
      <c r="A106" s="2" t="s">
        <v>12719</v>
      </c>
      <c r="B106" s="14" t="str">
        <f>VLOOKUP(MYRANKS_H[[#This Row],[PLAYERID]],PLAYERIDMAP2[],COLUMN(PLAYERIDMAP2[LASTNAME]),FALSE)</f>
        <v>Gomes</v>
      </c>
      <c r="C106" s="14" t="str">
        <f>VLOOKUP(MYRANKS_H[[#This Row],[PLAYERID]],PLAYERIDMAP2[],COLUMN(PLAYERIDMAP2[FIRSTNAME]),FALSE)</f>
        <v>Yan</v>
      </c>
      <c r="D106" s="14" t="str">
        <f>MYRANKS_H[[#This Row],[FNAME]]&amp;" "&amp;MYRANKS_H[[#This Row],[LNAME]]</f>
        <v>Yan Gomes</v>
      </c>
      <c r="E106" s="14" t="str">
        <f>VLOOKUP(MYRANKS_H[[#This Row],[PLAYERID]],PLAYERIDMAP2[],COLUMN(PLAYERIDMAP2[TEAM]),FALSE)</f>
        <v>CLE</v>
      </c>
      <c r="F106" s="14" t="str">
        <f>VLOOKUP(MYRANKS_H[[#This Row],[PLAYERID]],PLAYERIDMAP2[],COLUMN(PLAYERIDMAP2[POS]),FALSE)</f>
        <v>C</v>
      </c>
      <c r="G106" s="14">
        <f>IFERROR(VALUE(VLOOKUP(MYRANKS_H[[#This Row],[PLAYERID]],PLAYERIDMAP2[],COLUMN(PLAYERIDMAP2[IDFANGRAPHS]),FALSE)),VLOOKUP(MYRANKS_H[[#This Row],[PLAYERID]],PLAYERIDMAP2[],COLUMN(PLAYERIDMAP2[IDFANGRAPHS]),FALSE))</f>
        <v>9627</v>
      </c>
      <c r="H106" s="56">
        <f>IFERROR(VLOOKUP(MYRANKS_H[[#This Row],[IDFANGRAPHS]],STEAMER_H[],COLUMN(STEAMER_H[PA]),FALSE),0)</f>
        <v>432</v>
      </c>
      <c r="I106" s="56">
        <f>IFERROR(VLOOKUP(MYRANKS_H[[#This Row],[IDFANGRAPHS]],STEAMER_H[],COLUMN(STEAMER_H[AB]),FALSE),0)</f>
        <v>400</v>
      </c>
      <c r="J106" s="56">
        <f>IFERROR(VLOOKUP(MYRANKS_H[[#This Row],[IDFANGRAPHS]],STEAMER_H[],COLUMN(STEAMER_H[H]),FALSE),0)</f>
        <v>100</v>
      </c>
      <c r="K106" s="56">
        <f>IFERROR(VLOOKUP(MYRANKS_H[[#This Row],[IDFANGRAPHS]],STEAMER_H[],COLUMN(STEAMER_H[2B]),FALSE),0)</f>
        <v>22</v>
      </c>
      <c r="L106" s="56">
        <f>IFERROR(VLOOKUP(MYRANKS_H[[#This Row],[IDFANGRAPHS]],STEAMER_H[],COLUMN(STEAMER_H[3B]),FALSE),0)</f>
        <v>1</v>
      </c>
      <c r="M106" s="56">
        <f>IFERROR(VLOOKUP(MYRANKS_H[[#This Row],[IDFANGRAPHS]],STEAMER_H[],COLUMN(STEAMER_H[HR]),FALSE),0)</f>
        <v>14</v>
      </c>
      <c r="N106" s="56">
        <f>IFERROR(VLOOKUP(MYRANKS_H[[#This Row],[IDFANGRAPHS]],STEAMER_H[],COLUMN(STEAMER_H[R]),FALSE),0)</f>
        <v>45</v>
      </c>
      <c r="O106" s="56">
        <f>IFERROR(VLOOKUP(MYRANKS_H[[#This Row],[IDFANGRAPHS]],STEAMER_H[],COLUMN(STEAMER_H[RBI]),FALSE),0)</f>
        <v>52</v>
      </c>
      <c r="P106" s="56">
        <f>IFERROR(VLOOKUP(MYRANKS_H[[#This Row],[IDFANGRAPHS]],STEAMER_H[],COLUMN(STEAMER_H[BB]),FALSE),0)</f>
        <v>21</v>
      </c>
      <c r="Q106" s="56">
        <f>IFERROR(VLOOKUP(MYRANKS_H[[#This Row],[IDFANGRAPHS]],STEAMER_H[],COLUMN(STEAMER_H[HBP]),FALSE),0)</f>
        <v>5</v>
      </c>
      <c r="R106" s="56">
        <f>IFERROR(VLOOKUP(MYRANKS_H[[#This Row],[IDFANGRAPHS]],STEAMER_H[],COLUMN(STEAMER_H[SO]),FALSE),0)</f>
        <v>104</v>
      </c>
      <c r="S106" s="56">
        <f>IFERROR(VLOOKUP(MYRANKS_H[[#This Row],[IDFANGRAPHS]],STEAMER_H[],COLUMN(STEAMER_H[SB]),FALSE),0)</f>
        <v>1</v>
      </c>
      <c r="T106" s="19">
        <f>IFERROR(MYRANKS_H[[#This Row],[H]]/MYRANKS_H[[#This Row],[AB]],0)</f>
        <v>0.25</v>
      </c>
      <c r="U106" s="19">
        <f>IFERROR((MYRANKS_H[[#This Row],[H]]+MYRANKS_H[[#This Row],[BB]]+MYRANKS_H[[#This Row],[HBP]])/(MYRANKS_H[[#This Row],[AB]]+MYRANKS_H[[#This Row],[BB]]+MYRANKS_H[[#This Row],[HBP]]),0)</f>
        <v>0.29577464788732394</v>
      </c>
      <c r="V106" s="19">
        <f>IFERROR((MYRANKS_H[[#This Row],[H]]+MYRANKS_H[[#This Row],[2B]]+2*MYRANKS_H[[#This Row],[3B]]+3*MYRANKS_H[[#This Row],[HR]])/MYRANKS_H[[#This Row],[AB]],0)</f>
        <v>0.41499999999999998</v>
      </c>
      <c r="W10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06" s="27">
        <f>VLOOKUP(MYRANKS_H[[#This Row],[POS]],REPLACEMENT_LEVEL[],3,FALSE)</f>
        <v>0</v>
      </c>
      <c r="Y106" s="27">
        <f>MYRANKS_H[[#This Row],[PROJ PTS]]-MYRANKS_H[[#This Row],[REPL LEVEL]]</f>
        <v>0</v>
      </c>
      <c r="Z106" s="27">
        <f>RANK(MYRANKS_H[[#This Row],[POINTS OVER REPL]],MYRANKS_H[POINTS OVER REPL])</f>
        <v>1</v>
      </c>
      <c r="AA106" s="29">
        <f>IF(MYRANKS_H[[#This Row],[RANK]]&lt;=TOTAL_HITTERS_DRAFTED,MYRANKS_H[[#This Row],[POINTS OVER REPL]],0)</f>
        <v>0</v>
      </c>
      <c r="AB106" s="35">
        <f>MYRANKS_H[[#This Row],[POINTS OVER REPL]]*DOLLAR_VALUE_PER_POINT+1</f>
        <v>1</v>
      </c>
      <c r="AC106" s="35"/>
      <c r="AD106" s="29">
        <f>IF(AND(MYRANKS_H[[#This Row],[RANK]]&lt;=(TOTAL_HITTERS_DRAFTED-HITTERS_BELOW_REPL_DRAFTED),MYRANKS_H[[#This Row],[$ACTUAL]]=""),MYRANKS_H[[#This Row],[POINTS OVER REPL]],0)</f>
        <v>0</v>
      </c>
      <c r="AE106" s="35">
        <f>IF(MYRANKS_H[[#This Row],[$ACTUAL]]="",MYRANKS_H[[#This Row],[POINTS OVER REPL]]*REMAINING_DOLLAR_VALUE_PER_POINT+1,0)</f>
        <v>1</v>
      </c>
    </row>
    <row r="107" spans="1:31" ht="15" customHeight="1" x14ac:dyDescent="0.25">
      <c r="A107" s="2" t="s">
        <v>13003</v>
      </c>
      <c r="B107" s="14" t="str">
        <f>VLOOKUP(MYRANKS_H[[#This Row],[PLAYERID]],PLAYERIDMAP2[],COLUMN(PLAYERIDMAP2[LASTNAME]),FALSE)</f>
        <v>Headley</v>
      </c>
      <c r="C107" s="14" t="str">
        <f>VLOOKUP(MYRANKS_H[[#This Row],[PLAYERID]],PLAYERIDMAP2[],COLUMN(PLAYERIDMAP2[FIRSTNAME]),FALSE)</f>
        <v>Chase</v>
      </c>
      <c r="D107" s="14" t="str">
        <f>MYRANKS_H[[#This Row],[FNAME]]&amp;" "&amp;MYRANKS_H[[#This Row],[LNAME]]</f>
        <v>Chase Headley</v>
      </c>
      <c r="E107" s="14" t="str">
        <f>VLOOKUP(MYRANKS_H[[#This Row],[PLAYERID]],PLAYERIDMAP2[],COLUMN(PLAYERIDMAP2[TEAM]),FALSE)</f>
        <v>NYY</v>
      </c>
      <c r="F107" s="14" t="str">
        <f>VLOOKUP(MYRANKS_H[[#This Row],[PLAYERID]],PLAYERIDMAP2[],COLUMN(PLAYERIDMAP2[POS]),FALSE)</f>
        <v>3B</v>
      </c>
      <c r="G107" s="14">
        <f>IFERROR(VALUE(VLOOKUP(MYRANKS_H[[#This Row],[PLAYERID]],PLAYERIDMAP2[],COLUMN(PLAYERIDMAP2[IDFANGRAPHS]),FALSE)),VLOOKUP(MYRANKS_H[[#This Row],[PLAYERID]],PLAYERIDMAP2[],COLUMN(PLAYERIDMAP2[IDFANGRAPHS]),FALSE))</f>
        <v>4720</v>
      </c>
      <c r="H107" s="56">
        <f>IFERROR(VLOOKUP(MYRANKS_H[[#This Row],[IDFANGRAPHS]],STEAMER_H[],COLUMN(STEAMER_H[PA]),FALSE),0)</f>
        <v>588</v>
      </c>
      <c r="I107" s="56">
        <f>IFERROR(VLOOKUP(MYRANKS_H[[#This Row],[IDFANGRAPHS]],STEAMER_H[],COLUMN(STEAMER_H[AB]),FALSE),0)</f>
        <v>520</v>
      </c>
      <c r="J107" s="56">
        <f>IFERROR(VLOOKUP(MYRANKS_H[[#This Row],[IDFANGRAPHS]],STEAMER_H[],COLUMN(STEAMER_H[H]),FALSE),0)</f>
        <v>134</v>
      </c>
      <c r="K107" s="56">
        <f>IFERROR(VLOOKUP(MYRANKS_H[[#This Row],[IDFANGRAPHS]],STEAMER_H[],COLUMN(STEAMER_H[2B]),FALSE),0)</f>
        <v>27</v>
      </c>
      <c r="L107" s="56">
        <f>IFERROR(VLOOKUP(MYRANKS_H[[#This Row],[IDFANGRAPHS]],STEAMER_H[],COLUMN(STEAMER_H[3B]),FALSE),0)</f>
        <v>1</v>
      </c>
      <c r="M107" s="56">
        <f>IFERROR(VLOOKUP(MYRANKS_H[[#This Row],[IDFANGRAPHS]],STEAMER_H[],COLUMN(STEAMER_H[HR]),FALSE),0)</f>
        <v>15</v>
      </c>
      <c r="N107" s="56">
        <f>IFERROR(VLOOKUP(MYRANKS_H[[#This Row],[IDFANGRAPHS]],STEAMER_H[],COLUMN(STEAMER_H[R]),FALSE),0)</f>
        <v>66</v>
      </c>
      <c r="O107" s="56">
        <f>IFERROR(VLOOKUP(MYRANKS_H[[#This Row],[IDFANGRAPHS]],STEAMER_H[],COLUMN(STEAMER_H[RBI]),FALSE),0)</f>
        <v>64</v>
      </c>
      <c r="P107" s="56">
        <f>IFERROR(VLOOKUP(MYRANKS_H[[#This Row],[IDFANGRAPHS]],STEAMER_H[],COLUMN(STEAMER_H[BB]),FALSE),0)</f>
        <v>54</v>
      </c>
      <c r="Q107" s="56">
        <f>IFERROR(VLOOKUP(MYRANKS_H[[#This Row],[IDFANGRAPHS]],STEAMER_H[],COLUMN(STEAMER_H[HBP]),FALSE),0)</f>
        <v>8</v>
      </c>
      <c r="R107" s="56">
        <f>IFERROR(VLOOKUP(MYRANKS_H[[#This Row],[IDFANGRAPHS]],STEAMER_H[],COLUMN(STEAMER_H[SO]),FALSE),0)</f>
        <v>128</v>
      </c>
      <c r="S107" s="56">
        <f>IFERROR(VLOOKUP(MYRANKS_H[[#This Row],[IDFANGRAPHS]],STEAMER_H[],COLUMN(STEAMER_H[SB]),FALSE),0)</f>
        <v>4</v>
      </c>
      <c r="T107" s="19">
        <f>IFERROR(MYRANKS_H[[#This Row],[H]]/MYRANKS_H[[#This Row],[AB]],0)</f>
        <v>0.25769230769230766</v>
      </c>
      <c r="U107" s="19">
        <f>IFERROR((MYRANKS_H[[#This Row],[H]]+MYRANKS_H[[#This Row],[BB]]+MYRANKS_H[[#This Row],[HBP]])/(MYRANKS_H[[#This Row],[AB]]+MYRANKS_H[[#This Row],[BB]]+MYRANKS_H[[#This Row],[HBP]]),0)</f>
        <v>0.33676975945017185</v>
      </c>
      <c r="V107" s="19">
        <f>IFERROR((MYRANKS_H[[#This Row],[H]]+MYRANKS_H[[#This Row],[2B]]+2*MYRANKS_H[[#This Row],[3B]]+3*MYRANKS_H[[#This Row],[HR]])/MYRANKS_H[[#This Row],[AB]],0)</f>
        <v>0.4</v>
      </c>
      <c r="W10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07" s="27">
        <f>VLOOKUP(MYRANKS_H[[#This Row],[POS]],REPLACEMENT_LEVEL[],3,FALSE)</f>
        <v>0</v>
      </c>
      <c r="Y107" s="27">
        <f>MYRANKS_H[[#This Row],[PROJ PTS]]-MYRANKS_H[[#This Row],[REPL LEVEL]]</f>
        <v>0</v>
      </c>
      <c r="Z107" s="27">
        <f>RANK(MYRANKS_H[[#This Row],[POINTS OVER REPL]],MYRANKS_H[POINTS OVER REPL])</f>
        <v>1</v>
      </c>
      <c r="AA107" s="29">
        <f>IF(MYRANKS_H[[#This Row],[RANK]]&lt;=TOTAL_HITTERS_DRAFTED,MYRANKS_H[[#This Row],[POINTS OVER REPL]],0)</f>
        <v>0</v>
      </c>
      <c r="AB107" s="35">
        <f>MYRANKS_H[[#This Row],[POINTS OVER REPL]]*DOLLAR_VALUE_PER_POINT+1</f>
        <v>1</v>
      </c>
      <c r="AC107" s="35"/>
      <c r="AD107" s="29">
        <f>IF(AND(MYRANKS_H[[#This Row],[RANK]]&lt;=(TOTAL_HITTERS_DRAFTED-HITTERS_BELOW_REPL_DRAFTED),MYRANKS_H[[#This Row],[$ACTUAL]]=""),MYRANKS_H[[#This Row],[POINTS OVER REPL]],0)</f>
        <v>0</v>
      </c>
      <c r="AE107" s="35">
        <f>IF(MYRANKS_H[[#This Row],[$ACTUAL]]="",MYRANKS_H[[#This Row],[POINTS OVER REPL]]*REMAINING_DOLLAR_VALUE_PER_POINT+1,0)</f>
        <v>1</v>
      </c>
    </row>
    <row r="108" spans="1:31" ht="15" customHeight="1" x14ac:dyDescent="0.25">
      <c r="A108" s="2" t="s">
        <v>13467</v>
      </c>
      <c r="B108" s="14" t="str">
        <f>VLOOKUP(MYRANKS_H[[#This Row],[PLAYERID]],PLAYERIDMAP2[],COLUMN(PLAYERIDMAP2[LASTNAME]),FALSE)</f>
        <v>Kinsler</v>
      </c>
      <c r="C108" s="14" t="str">
        <f>VLOOKUP(MYRANKS_H[[#This Row],[PLAYERID]],PLAYERIDMAP2[],COLUMN(PLAYERIDMAP2[FIRSTNAME]),FALSE)</f>
        <v>Ian</v>
      </c>
      <c r="D108" s="14" t="str">
        <f>MYRANKS_H[[#This Row],[FNAME]]&amp;" "&amp;MYRANKS_H[[#This Row],[LNAME]]</f>
        <v>Ian Kinsler</v>
      </c>
      <c r="E108" s="14" t="str">
        <f>VLOOKUP(MYRANKS_H[[#This Row],[PLAYERID]],PLAYERIDMAP2[],COLUMN(PLAYERIDMAP2[TEAM]),FALSE)</f>
        <v>DET</v>
      </c>
      <c r="F108" s="14" t="str">
        <f>VLOOKUP(MYRANKS_H[[#This Row],[PLAYERID]],PLAYERIDMAP2[],COLUMN(PLAYERIDMAP2[POS]),FALSE)</f>
        <v>2B</v>
      </c>
      <c r="G108" s="14">
        <f>IFERROR(VALUE(VLOOKUP(MYRANKS_H[[#This Row],[PLAYERID]],PLAYERIDMAP2[],COLUMN(PLAYERIDMAP2[IDFANGRAPHS]),FALSE)),VLOOKUP(MYRANKS_H[[#This Row],[PLAYERID]],PLAYERIDMAP2[],COLUMN(PLAYERIDMAP2[IDFANGRAPHS]),FALSE))</f>
        <v>6195</v>
      </c>
      <c r="H108" s="56">
        <f>IFERROR(VLOOKUP(MYRANKS_H[[#This Row],[IDFANGRAPHS]],STEAMER_H[],COLUMN(STEAMER_H[PA]),FALSE),0)</f>
        <v>675</v>
      </c>
      <c r="I108" s="56">
        <f>IFERROR(VLOOKUP(MYRANKS_H[[#This Row],[IDFANGRAPHS]],STEAMER_H[],COLUMN(STEAMER_H[AB]),FALSE),0)</f>
        <v>619</v>
      </c>
      <c r="J108" s="56">
        <f>IFERROR(VLOOKUP(MYRANKS_H[[#This Row],[IDFANGRAPHS]],STEAMER_H[],COLUMN(STEAMER_H[H]),FALSE),0)</f>
        <v>166</v>
      </c>
      <c r="K108" s="56">
        <f>IFERROR(VLOOKUP(MYRANKS_H[[#This Row],[IDFANGRAPHS]],STEAMER_H[],COLUMN(STEAMER_H[2B]),FALSE),0)</f>
        <v>34</v>
      </c>
      <c r="L108" s="56">
        <f>IFERROR(VLOOKUP(MYRANKS_H[[#This Row],[IDFANGRAPHS]],STEAMER_H[],COLUMN(STEAMER_H[3B]),FALSE),0)</f>
        <v>5</v>
      </c>
      <c r="M108" s="56">
        <f>IFERROR(VLOOKUP(MYRANKS_H[[#This Row],[IDFANGRAPHS]],STEAMER_H[],COLUMN(STEAMER_H[HR]),FALSE),0)</f>
        <v>15</v>
      </c>
      <c r="N108" s="56">
        <f>IFERROR(VLOOKUP(MYRANKS_H[[#This Row],[IDFANGRAPHS]],STEAMER_H[],COLUMN(STEAMER_H[R]),FALSE),0)</f>
        <v>84</v>
      </c>
      <c r="O108" s="56">
        <f>IFERROR(VLOOKUP(MYRANKS_H[[#This Row],[IDFANGRAPHS]],STEAMER_H[],COLUMN(STEAMER_H[RBI]),FALSE),0)</f>
        <v>70</v>
      </c>
      <c r="P108" s="56">
        <f>IFERROR(VLOOKUP(MYRANKS_H[[#This Row],[IDFANGRAPHS]],STEAMER_H[],COLUMN(STEAMER_H[BB]),FALSE),0)</f>
        <v>41</v>
      </c>
      <c r="Q108" s="56">
        <f>IFERROR(VLOOKUP(MYRANKS_H[[#This Row],[IDFANGRAPHS]],STEAMER_H[],COLUMN(STEAMER_H[HBP]),FALSE),0)</f>
        <v>5</v>
      </c>
      <c r="R108" s="56">
        <f>IFERROR(VLOOKUP(MYRANKS_H[[#This Row],[IDFANGRAPHS]],STEAMER_H[],COLUMN(STEAMER_H[SO]),FALSE),0)</f>
        <v>79</v>
      </c>
      <c r="S108" s="56">
        <f>IFERROR(VLOOKUP(MYRANKS_H[[#This Row],[IDFANGRAPHS]],STEAMER_H[],COLUMN(STEAMER_H[SB]),FALSE),0)</f>
        <v>11</v>
      </c>
      <c r="T108" s="19">
        <f>IFERROR(MYRANKS_H[[#This Row],[H]]/MYRANKS_H[[#This Row],[AB]],0)</f>
        <v>0.26817447495961227</v>
      </c>
      <c r="U108" s="19">
        <f>IFERROR((MYRANKS_H[[#This Row],[H]]+MYRANKS_H[[#This Row],[BB]]+MYRANKS_H[[#This Row],[HBP]])/(MYRANKS_H[[#This Row],[AB]]+MYRANKS_H[[#This Row],[BB]]+MYRANKS_H[[#This Row],[HBP]]),0)</f>
        <v>0.31879699248120302</v>
      </c>
      <c r="V108" s="19">
        <f>IFERROR((MYRANKS_H[[#This Row],[H]]+MYRANKS_H[[#This Row],[2B]]+2*MYRANKS_H[[#This Row],[3B]]+3*MYRANKS_H[[#This Row],[HR]])/MYRANKS_H[[#This Row],[AB]],0)</f>
        <v>0.41195476575121165</v>
      </c>
      <c r="W10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08" s="27">
        <f>VLOOKUP(MYRANKS_H[[#This Row],[POS]],REPLACEMENT_LEVEL[],3,FALSE)</f>
        <v>0</v>
      </c>
      <c r="Y108" s="27">
        <f>MYRANKS_H[[#This Row],[PROJ PTS]]-MYRANKS_H[[#This Row],[REPL LEVEL]]</f>
        <v>0</v>
      </c>
      <c r="Z108" s="27">
        <f>RANK(MYRANKS_H[[#This Row],[POINTS OVER REPL]],MYRANKS_H[POINTS OVER REPL])</f>
        <v>1</v>
      </c>
      <c r="AA108" s="29">
        <f>IF(MYRANKS_H[[#This Row],[RANK]]&lt;=TOTAL_HITTERS_DRAFTED,MYRANKS_H[[#This Row],[POINTS OVER REPL]],0)</f>
        <v>0</v>
      </c>
      <c r="AB108" s="35">
        <f>MYRANKS_H[[#This Row],[POINTS OVER REPL]]*DOLLAR_VALUE_PER_POINT+1</f>
        <v>1</v>
      </c>
      <c r="AC108" s="35"/>
      <c r="AD108" s="29">
        <f>IF(AND(MYRANKS_H[[#This Row],[RANK]]&lt;=(TOTAL_HITTERS_DRAFTED-HITTERS_BELOW_REPL_DRAFTED),MYRANKS_H[[#This Row],[$ACTUAL]]=""),MYRANKS_H[[#This Row],[POINTS OVER REPL]],0)</f>
        <v>0</v>
      </c>
      <c r="AE108" s="35">
        <f>IF(MYRANKS_H[[#This Row],[$ACTUAL]]="",MYRANKS_H[[#This Row],[POINTS OVER REPL]]*REMAINING_DOLLAR_VALUE_PER_POINT+1,0)</f>
        <v>1</v>
      </c>
    </row>
    <row r="109" spans="1:31" ht="15" customHeight="1" x14ac:dyDescent="0.25">
      <c r="A109" s="2" t="s">
        <v>13869</v>
      </c>
      <c r="B109" s="14" t="str">
        <f>VLOOKUP(MYRANKS_H[[#This Row],[PLAYERID]],PLAYERIDMAP2[],COLUMN(PLAYERIDMAP2[LASTNAME]),FALSE)</f>
        <v>Martin</v>
      </c>
      <c r="C109" s="14" t="str">
        <f>VLOOKUP(MYRANKS_H[[#This Row],[PLAYERID]],PLAYERIDMAP2[],COLUMN(PLAYERIDMAP2[FIRSTNAME]),FALSE)</f>
        <v>Russell</v>
      </c>
      <c r="D109" s="14" t="str">
        <f>MYRANKS_H[[#This Row],[FNAME]]&amp;" "&amp;MYRANKS_H[[#This Row],[LNAME]]</f>
        <v>Russell Martin</v>
      </c>
      <c r="E109" s="14" t="str">
        <f>VLOOKUP(MYRANKS_H[[#This Row],[PLAYERID]],PLAYERIDMAP2[],COLUMN(PLAYERIDMAP2[TEAM]),FALSE)</f>
        <v>TOR</v>
      </c>
      <c r="F109" s="14" t="str">
        <f>VLOOKUP(MYRANKS_H[[#This Row],[PLAYERID]],PLAYERIDMAP2[],COLUMN(PLAYERIDMAP2[POS]),FALSE)</f>
        <v>C</v>
      </c>
      <c r="G109" s="14">
        <f>IFERROR(VALUE(VLOOKUP(MYRANKS_H[[#This Row],[PLAYERID]],PLAYERIDMAP2[],COLUMN(PLAYERIDMAP2[IDFANGRAPHS]),FALSE)),VLOOKUP(MYRANKS_H[[#This Row],[PLAYERID]],PLAYERIDMAP2[],COLUMN(PLAYERIDMAP2[IDFANGRAPHS]),FALSE))</f>
        <v>4616</v>
      </c>
      <c r="H109" s="56">
        <f>IFERROR(VLOOKUP(MYRANKS_H[[#This Row],[IDFANGRAPHS]],STEAMER_H[],COLUMN(STEAMER_H[PA]),FALSE),0)</f>
        <v>475</v>
      </c>
      <c r="I109" s="56">
        <f>IFERROR(VLOOKUP(MYRANKS_H[[#This Row],[IDFANGRAPHS]],STEAMER_H[],COLUMN(STEAMER_H[AB]),FALSE),0)</f>
        <v>410</v>
      </c>
      <c r="J109" s="56">
        <f>IFERROR(VLOOKUP(MYRANKS_H[[#This Row],[IDFANGRAPHS]],STEAMER_H[],COLUMN(STEAMER_H[H]),FALSE),0)</f>
        <v>97</v>
      </c>
      <c r="K109" s="56">
        <f>IFERROR(VLOOKUP(MYRANKS_H[[#This Row],[IDFANGRAPHS]],STEAMER_H[],COLUMN(STEAMER_H[2B]),FALSE),0)</f>
        <v>19</v>
      </c>
      <c r="L109" s="56">
        <f>IFERROR(VLOOKUP(MYRANKS_H[[#This Row],[IDFANGRAPHS]],STEAMER_H[],COLUMN(STEAMER_H[3B]),FALSE),0)</f>
        <v>1</v>
      </c>
      <c r="M109" s="56">
        <f>IFERROR(VLOOKUP(MYRANKS_H[[#This Row],[IDFANGRAPHS]],STEAMER_H[],COLUMN(STEAMER_H[HR]),FALSE),0)</f>
        <v>17</v>
      </c>
      <c r="N109" s="56">
        <f>IFERROR(VLOOKUP(MYRANKS_H[[#This Row],[IDFANGRAPHS]],STEAMER_H[],COLUMN(STEAMER_H[R]),FALSE),0)</f>
        <v>57</v>
      </c>
      <c r="O109" s="56">
        <f>IFERROR(VLOOKUP(MYRANKS_H[[#This Row],[IDFANGRAPHS]],STEAMER_H[],COLUMN(STEAMER_H[RBI]),FALSE),0)</f>
        <v>57</v>
      </c>
      <c r="P109" s="56">
        <f>IFERROR(VLOOKUP(MYRANKS_H[[#This Row],[IDFANGRAPHS]],STEAMER_H[],COLUMN(STEAMER_H[BB]),FALSE),0)</f>
        <v>52</v>
      </c>
      <c r="Q109" s="56">
        <f>IFERROR(VLOOKUP(MYRANKS_H[[#This Row],[IDFANGRAPHS]],STEAMER_H[],COLUMN(STEAMER_H[HBP]),FALSE),0)</f>
        <v>8</v>
      </c>
      <c r="R109" s="56">
        <f>IFERROR(VLOOKUP(MYRANKS_H[[#This Row],[IDFANGRAPHS]],STEAMER_H[],COLUMN(STEAMER_H[SO]),FALSE),0)</f>
        <v>99</v>
      </c>
      <c r="S109" s="56">
        <f>IFERROR(VLOOKUP(MYRANKS_H[[#This Row],[IDFANGRAPHS]],STEAMER_H[],COLUMN(STEAMER_H[SB]),FALSE),0)</f>
        <v>5</v>
      </c>
      <c r="T109" s="19">
        <f>IFERROR(MYRANKS_H[[#This Row],[H]]/MYRANKS_H[[#This Row],[AB]],0)</f>
        <v>0.23658536585365852</v>
      </c>
      <c r="U109" s="19">
        <f>IFERROR((MYRANKS_H[[#This Row],[H]]+MYRANKS_H[[#This Row],[BB]]+MYRANKS_H[[#This Row],[HBP]])/(MYRANKS_H[[#This Row],[AB]]+MYRANKS_H[[#This Row],[BB]]+MYRANKS_H[[#This Row],[HBP]]),0)</f>
        <v>0.33404255319148934</v>
      </c>
      <c r="V109" s="19">
        <f>IFERROR((MYRANKS_H[[#This Row],[H]]+MYRANKS_H[[#This Row],[2B]]+2*MYRANKS_H[[#This Row],[3B]]+3*MYRANKS_H[[#This Row],[HR]])/MYRANKS_H[[#This Row],[AB]],0)</f>
        <v>0.41219512195121949</v>
      </c>
      <c r="W10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09" s="27">
        <f>VLOOKUP(MYRANKS_H[[#This Row],[POS]],REPLACEMENT_LEVEL[],3,FALSE)</f>
        <v>0</v>
      </c>
      <c r="Y109" s="27">
        <f>MYRANKS_H[[#This Row],[PROJ PTS]]-MYRANKS_H[[#This Row],[REPL LEVEL]]</f>
        <v>0</v>
      </c>
      <c r="Z109" s="27">
        <f>RANK(MYRANKS_H[[#This Row],[POINTS OVER REPL]],MYRANKS_H[POINTS OVER REPL])</f>
        <v>1</v>
      </c>
      <c r="AA109" s="29">
        <f>IF(MYRANKS_H[[#This Row],[RANK]]&lt;=TOTAL_HITTERS_DRAFTED,MYRANKS_H[[#This Row],[POINTS OVER REPL]],0)</f>
        <v>0</v>
      </c>
      <c r="AB109" s="35">
        <f>MYRANKS_H[[#This Row],[POINTS OVER REPL]]*DOLLAR_VALUE_PER_POINT+1</f>
        <v>1</v>
      </c>
      <c r="AC109" s="35"/>
      <c r="AD109" s="29">
        <f>IF(AND(MYRANKS_H[[#This Row],[RANK]]&lt;=(TOTAL_HITTERS_DRAFTED-HITTERS_BELOW_REPL_DRAFTED),MYRANKS_H[[#This Row],[$ACTUAL]]=""),MYRANKS_H[[#This Row],[POINTS OVER REPL]],0)</f>
        <v>0</v>
      </c>
      <c r="AE109" s="35">
        <f>IF(MYRANKS_H[[#This Row],[$ACTUAL]]="",MYRANKS_H[[#This Row],[POINTS OVER REPL]]*REMAINING_DOLLAR_VALUE_PER_POINT+1,0)</f>
        <v>1</v>
      </c>
    </row>
    <row r="110" spans="1:31" ht="15" customHeight="1" x14ac:dyDescent="0.25">
      <c r="A110" s="7" t="s">
        <v>14145</v>
      </c>
      <c r="B110" s="14" t="str">
        <f>VLOOKUP(MYRANKS_H[[#This Row],[PLAYERID]],PLAYERIDMAP2[],COLUMN(PLAYERIDMAP2[LASTNAME]),FALSE)</f>
        <v>Morales</v>
      </c>
      <c r="C110" s="14" t="str">
        <f>VLOOKUP(MYRANKS_H[[#This Row],[PLAYERID]],PLAYERIDMAP2[],COLUMN(PLAYERIDMAP2[FIRSTNAME]),FALSE)</f>
        <v>Kendrys</v>
      </c>
      <c r="D110" s="14" t="str">
        <f>MYRANKS_H[[#This Row],[FNAME]]&amp;" "&amp;MYRANKS_H[[#This Row],[LNAME]]</f>
        <v>Kendrys Morales</v>
      </c>
      <c r="E110" s="14" t="str">
        <f>VLOOKUP(MYRANKS_H[[#This Row],[PLAYERID]],PLAYERIDMAP2[],COLUMN(PLAYERIDMAP2[TEAM]),FALSE)</f>
        <v>KC</v>
      </c>
      <c r="F110" s="14" t="str">
        <f>VLOOKUP(MYRANKS_H[[#This Row],[PLAYERID]],PLAYERIDMAP2[],COLUMN(PLAYERIDMAP2[POS]),FALSE)</f>
        <v>1B</v>
      </c>
      <c r="G110" s="14">
        <f>IFERROR(VALUE(VLOOKUP(MYRANKS_H[[#This Row],[PLAYERID]],PLAYERIDMAP2[],COLUMN(PLAYERIDMAP2[IDFANGRAPHS]),FALSE)),VLOOKUP(MYRANKS_H[[#This Row],[PLAYERID]],PLAYERIDMAP2[],COLUMN(PLAYERIDMAP2[IDFANGRAPHS]),FALSE))</f>
        <v>8610</v>
      </c>
      <c r="H110" s="56">
        <f>IFERROR(VLOOKUP(MYRANKS_H[[#This Row],[IDFANGRAPHS]],STEAMER_H[],COLUMN(STEAMER_H[PA]),FALSE),0)</f>
        <v>626</v>
      </c>
      <c r="I110" s="56">
        <f>IFERROR(VLOOKUP(MYRANKS_H[[#This Row],[IDFANGRAPHS]],STEAMER_H[],COLUMN(STEAMER_H[AB]),FALSE),0)</f>
        <v>562</v>
      </c>
      <c r="J110" s="56">
        <f>IFERROR(VLOOKUP(MYRANKS_H[[#This Row],[IDFANGRAPHS]],STEAMER_H[],COLUMN(STEAMER_H[H]),FALSE),0)</f>
        <v>152</v>
      </c>
      <c r="K110" s="56">
        <f>IFERROR(VLOOKUP(MYRANKS_H[[#This Row],[IDFANGRAPHS]],STEAMER_H[],COLUMN(STEAMER_H[2B]),FALSE),0)</f>
        <v>33</v>
      </c>
      <c r="L110" s="56">
        <f>IFERROR(VLOOKUP(MYRANKS_H[[#This Row],[IDFANGRAPHS]],STEAMER_H[],COLUMN(STEAMER_H[3B]),FALSE),0)</f>
        <v>1</v>
      </c>
      <c r="M110" s="56">
        <f>IFERROR(VLOOKUP(MYRANKS_H[[#This Row],[IDFANGRAPHS]],STEAMER_H[],COLUMN(STEAMER_H[HR]),FALSE),0)</f>
        <v>20</v>
      </c>
      <c r="N110" s="56">
        <f>IFERROR(VLOOKUP(MYRANKS_H[[#This Row],[IDFANGRAPHS]],STEAMER_H[],COLUMN(STEAMER_H[R]),FALSE),0)</f>
        <v>72</v>
      </c>
      <c r="O110" s="56">
        <f>IFERROR(VLOOKUP(MYRANKS_H[[#This Row],[IDFANGRAPHS]],STEAMER_H[],COLUMN(STEAMER_H[RBI]),FALSE),0)</f>
        <v>79</v>
      </c>
      <c r="P110" s="56">
        <f>IFERROR(VLOOKUP(MYRANKS_H[[#This Row],[IDFANGRAPHS]],STEAMER_H[],COLUMN(STEAMER_H[BB]),FALSE),0)</f>
        <v>51</v>
      </c>
      <c r="Q110" s="56">
        <f>IFERROR(VLOOKUP(MYRANKS_H[[#This Row],[IDFANGRAPHS]],STEAMER_H[],COLUMN(STEAMER_H[HBP]),FALSE),0)</f>
        <v>6</v>
      </c>
      <c r="R110" s="56">
        <f>IFERROR(VLOOKUP(MYRANKS_H[[#This Row],[IDFANGRAPHS]],STEAMER_H[],COLUMN(STEAMER_H[SO]),FALSE),0)</f>
        <v>106</v>
      </c>
      <c r="S110" s="56">
        <f>IFERROR(VLOOKUP(MYRANKS_H[[#This Row],[IDFANGRAPHS]],STEAMER_H[],COLUMN(STEAMER_H[SB]),FALSE),0)</f>
        <v>1</v>
      </c>
      <c r="T110" s="19">
        <f>IFERROR(MYRANKS_H[[#This Row],[H]]/MYRANKS_H[[#This Row],[AB]],0)</f>
        <v>0.27046263345195731</v>
      </c>
      <c r="U110" s="19">
        <f>IFERROR((MYRANKS_H[[#This Row],[H]]+MYRANKS_H[[#This Row],[BB]]+MYRANKS_H[[#This Row],[HBP]])/(MYRANKS_H[[#This Row],[AB]]+MYRANKS_H[[#This Row],[BB]]+MYRANKS_H[[#This Row],[HBP]]),0)</f>
        <v>0.33764135702746367</v>
      </c>
      <c r="V110" s="19">
        <f>IFERROR((MYRANKS_H[[#This Row],[H]]+MYRANKS_H[[#This Row],[2B]]+2*MYRANKS_H[[#This Row],[3B]]+3*MYRANKS_H[[#This Row],[HR]])/MYRANKS_H[[#This Row],[AB]],0)</f>
        <v>0.43950177935943058</v>
      </c>
      <c r="W11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10" s="27">
        <f>VLOOKUP(MYRANKS_H[[#This Row],[POS]],REPLACEMENT_LEVEL[],3,FALSE)</f>
        <v>0</v>
      </c>
      <c r="Y110" s="27">
        <f>MYRANKS_H[[#This Row],[PROJ PTS]]-MYRANKS_H[[#This Row],[REPL LEVEL]]</f>
        <v>0</v>
      </c>
      <c r="Z110" s="27">
        <f>RANK(MYRANKS_H[[#This Row],[POINTS OVER REPL]],MYRANKS_H[POINTS OVER REPL])</f>
        <v>1</v>
      </c>
      <c r="AA110" s="29">
        <f>IF(MYRANKS_H[[#This Row],[RANK]]&lt;=TOTAL_HITTERS_DRAFTED,MYRANKS_H[[#This Row],[POINTS OVER REPL]],0)</f>
        <v>0</v>
      </c>
      <c r="AB110" s="35">
        <f>MYRANKS_H[[#This Row],[POINTS OVER REPL]]*DOLLAR_VALUE_PER_POINT+1</f>
        <v>1</v>
      </c>
      <c r="AC110" s="35"/>
      <c r="AD110" s="29">
        <f>IF(AND(MYRANKS_H[[#This Row],[RANK]]&lt;=(TOTAL_HITTERS_DRAFTED-HITTERS_BELOW_REPL_DRAFTED),MYRANKS_H[[#This Row],[$ACTUAL]]=""),MYRANKS_H[[#This Row],[POINTS OVER REPL]],0)</f>
        <v>0</v>
      </c>
      <c r="AE110" s="35">
        <f>IF(MYRANKS_H[[#This Row],[$ACTUAL]]="",MYRANKS_H[[#This Row],[POINTS OVER REPL]]*REMAINING_DOLLAR_VALUE_PER_POINT+1,0)</f>
        <v>1</v>
      </c>
    </row>
    <row r="111" spans="1:31" ht="15" customHeight="1" x14ac:dyDescent="0.25">
      <c r="A111" s="2" t="s">
        <v>14665</v>
      </c>
      <c r="B111" s="14" t="str">
        <f>VLOOKUP(MYRANKS_H[[#This Row],[PLAYERID]],PLAYERIDMAP2[],COLUMN(PLAYERIDMAP2[LASTNAME]),FALSE)</f>
        <v>Plouffe</v>
      </c>
      <c r="C111" s="14" t="str">
        <f>VLOOKUP(MYRANKS_H[[#This Row],[PLAYERID]],PLAYERIDMAP2[],COLUMN(PLAYERIDMAP2[FIRSTNAME]),FALSE)</f>
        <v>Trevor</v>
      </c>
      <c r="D111" s="14" t="str">
        <f>MYRANKS_H[[#This Row],[FNAME]]&amp;" "&amp;MYRANKS_H[[#This Row],[LNAME]]</f>
        <v>Trevor Plouffe</v>
      </c>
      <c r="E111" s="14" t="str">
        <f>VLOOKUP(MYRANKS_H[[#This Row],[PLAYERID]],PLAYERIDMAP2[],COLUMN(PLAYERIDMAP2[TEAM]),FALSE)</f>
        <v>MIN</v>
      </c>
      <c r="F111" s="14" t="str">
        <f>VLOOKUP(MYRANKS_H[[#This Row],[PLAYERID]],PLAYERIDMAP2[],COLUMN(PLAYERIDMAP2[POS]),FALSE)</f>
        <v>3B</v>
      </c>
      <c r="G111" s="14">
        <f>IFERROR(VALUE(VLOOKUP(MYRANKS_H[[#This Row],[PLAYERID]],PLAYERIDMAP2[],COLUMN(PLAYERIDMAP2[IDFANGRAPHS]),FALSE)),VLOOKUP(MYRANKS_H[[#This Row],[PLAYERID]],PLAYERIDMAP2[],COLUMN(PLAYERIDMAP2[IDFANGRAPHS]),FALSE))</f>
        <v>7462</v>
      </c>
      <c r="H111" s="56">
        <f>IFERROR(VLOOKUP(MYRANKS_H[[#This Row],[IDFANGRAPHS]],STEAMER_H[],COLUMN(STEAMER_H[PA]),FALSE),0)</f>
        <v>598</v>
      </c>
      <c r="I111" s="56">
        <f>IFERROR(VLOOKUP(MYRANKS_H[[#This Row],[IDFANGRAPHS]],STEAMER_H[],COLUMN(STEAMER_H[AB]),FALSE),0)</f>
        <v>538</v>
      </c>
      <c r="J111" s="56">
        <f>IFERROR(VLOOKUP(MYRANKS_H[[#This Row],[IDFANGRAPHS]],STEAMER_H[],COLUMN(STEAMER_H[H]),FALSE),0)</f>
        <v>134</v>
      </c>
      <c r="K111" s="56">
        <f>IFERROR(VLOOKUP(MYRANKS_H[[#This Row],[IDFANGRAPHS]],STEAMER_H[],COLUMN(STEAMER_H[2B]),FALSE),0)</f>
        <v>30</v>
      </c>
      <c r="L111" s="56">
        <f>IFERROR(VLOOKUP(MYRANKS_H[[#This Row],[IDFANGRAPHS]],STEAMER_H[],COLUMN(STEAMER_H[3B]),FALSE),0)</f>
        <v>2</v>
      </c>
      <c r="M111" s="56">
        <f>IFERROR(VLOOKUP(MYRANKS_H[[#This Row],[IDFANGRAPHS]],STEAMER_H[],COLUMN(STEAMER_H[HR]),FALSE),0)</f>
        <v>19</v>
      </c>
      <c r="N111" s="56">
        <f>IFERROR(VLOOKUP(MYRANKS_H[[#This Row],[IDFANGRAPHS]],STEAMER_H[],COLUMN(STEAMER_H[R]),FALSE),0)</f>
        <v>67</v>
      </c>
      <c r="O111" s="56">
        <f>IFERROR(VLOOKUP(MYRANKS_H[[#This Row],[IDFANGRAPHS]],STEAMER_H[],COLUMN(STEAMER_H[RBI]),FALSE),0)</f>
        <v>73</v>
      </c>
      <c r="P111" s="56">
        <f>IFERROR(VLOOKUP(MYRANKS_H[[#This Row],[IDFANGRAPHS]],STEAMER_H[],COLUMN(STEAMER_H[BB]),FALSE),0)</f>
        <v>48</v>
      </c>
      <c r="Q111" s="56">
        <f>IFERROR(VLOOKUP(MYRANKS_H[[#This Row],[IDFANGRAPHS]],STEAMER_H[],COLUMN(STEAMER_H[HBP]),FALSE),0)</f>
        <v>5</v>
      </c>
      <c r="R111" s="56">
        <f>IFERROR(VLOOKUP(MYRANKS_H[[#This Row],[IDFANGRAPHS]],STEAMER_H[],COLUMN(STEAMER_H[SO]),FALSE),0)</f>
        <v>118</v>
      </c>
      <c r="S111" s="56">
        <f>IFERROR(VLOOKUP(MYRANKS_H[[#This Row],[IDFANGRAPHS]],STEAMER_H[],COLUMN(STEAMER_H[SB]),FALSE),0)</f>
        <v>2</v>
      </c>
      <c r="T111" s="19">
        <f>IFERROR(MYRANKS_H[[#This Row],[H]]/MYRANKS_H[[#This Row],[AB]],0)</f>
        <v>0.24907063197026022</v>
      </c>
      <c r="U111" s="19">
        <f>IFERROR((MYRANKS_H[[#This Row],[H]]+MYRANKS_H[[#This Row],[BB]]+MYRANKS_H[[#This Row],[HBP]])/(MYRANKS_H[[#This Row],[AB]]+MYRANKS_H[[#This Row],[BB]]+MYRANKS_H[[#This Row],[HBP]]),0)</f>
        <v>0.31641285956006771</v>
      </c>
      <c r="V111" s="19">
        <f>IFERROR((MYRANKS_H[[#This Row],[H]]+MYRANKS_H[[#This Row],[2B]]+2*MYRANKS_H[[#This Row],[3B]]+3*MYRANKS_H[[#This Row],[HR]])/MYRANKS_H[[#This Row],[AB]],0)</f>
        <v>0.41821561338289964</v>
      </c>
      <c r="W11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11" s="27">
        <f>VLOOKUP(MYRANKS_H[[#This Row],[POS]],REPLACEMENT_LEVEL[],3,FALSE)</f>
        <v>0</v>
      </c>
      <c r="Y111" s="27">
        <f>MYRANKS_H[[#This Row],[PROJ PTS]]-MYRANKS_H[[#This Row],[REPL LEVEL]]</f>
        <v>0</v>
      </c>
      <c r="Z111" s="27">
        <f>RANK(MYRANKS_H[[#This Row],[POINTS OVER REPL]],MYRANKS_H[POINTS OVER REPL])</f>
        <v>1</v>
      </c>
      <c r="AA111" s="29">
        <f>IF(MYRANKS_H[[#This Row],[RANK]]&lt;=TOTAL_HITTERS_DRAFTED,MYRANKS_H[[#This Row],[POINTS OVER REPL]],0)</f>
        <v>0</v>
      </c>
      <c r="AB111" s="35">
        <f>MYRANKS_H[[#This Row],[POINTS OVER REPL]]*DOLLAR_VALUE_PER_POINT+1</f>
        <v>1</v>
      </c>
      <c r="AC111" s="35"/>
      <c r="AD111" s="29">
        <f>IF(AND(MYRANKS_H[[#This Row],[RANK]]&lt;=(TOTAL_HITTERS_DRAFTED-HITTERS_BELOW_REPL_DRAFTED),MYRANKS_H[[#This Row],[$ACTUAL]]=""),MYRANKS_H[[#This Row],[POINTS OVER REPL]],0)</f>
        <v>0</v>
      </c>
      <c r="AE111" s="35">
        <f>IF(MYRANKS_H[[#This Row],[$ACTUAL]]="",MYRANKS_H[[#This Row],[POINTS OVER REPL]]*REMAINING_DOLLAR_VALUE_PER_POINT+1,0)</f>
        <v>1</v>
      </c>
    </row>
    <row r="112" spans="1:31" ht="15" customHeight="1" x14ac:dyDescent="0.25">
      <c r="A112" s="2" t="s">
        <v>14809</v>
      </c>
      <c r="B112" s="14" t="str">
        <f>VLOOKUP(MYRANKS_H[[#This Row],[PLAYERID]],PLAYERIDMAP2[],COLUMN(PLAYERIDMAP2[LASTNAME]),FALSE)</f>
        <v>Ramos</v>
      </c>
      <c r="C112" s="14" t="str">
        <f>VLOOKUP(MYRANKS_H[[#This Row],[PLAYERID]],PLAYERIDMAP2[],COLUMN(PLAYERIDMAP2[FIRSTNAME]),FALSE)</f>
        <v>Wilson</v>
      </c>
      <c r="D112" s="14" t="str">
        <f>MYRANKS_H[[#This Row],[FNAME]]&amp;" "&amp;MYRANKS_H[[#This Row],[LNAME]]</f>
        <v>Wilson Ramos</v>
      </c>
      <c r="E112" s="14" t="str">
        <f>VLOOKUP(MYRANKS_H[[#This Row],[PLAYERID]],PLAYERIDMAP2[],COLUMN(PLAYERIDMAP2[TEAM]),FALSE)</f>
        <v>WAS</v>
      </c>
      <c r="F112" s="14" t="str">
        <f>VLOOKUP(MYRANKS_H[[#This Row],[PLAYERID]],PLAYERIDMAP2[],COLUMN(PLAYERIDMAP2[POS]),FALSE)</f>
        <v>C</v>
      </c>
      <c r="G112" s="14">
        <f>IFERROR(VALUE(VLOOKUP(MYRANKS_H[[#This Row],[PLAYERID]],PLAYERIDMAP2[],COLUMN(PLAYERIDMAP2[IDFANGRAPHS]),FALSE)),VLOOKUP(MYRANKS_H[[#This Row],[PLAYERID]],PLAYERIDMAP2[],COLUMN(PLAYERIDMAP2[IDFANGRAPHS]),FALSE))</f>
        <v>1433</v>
      </c>
      <c r="H112" s="56">
        <f>IFERROR(VLOOKUP(MYRANKS_H[[#This Row],[IDFANGRAPHS]],STEAMER_H[],COLUMN(STEAMER_H[PA]),FALSE),0)</f>
        <v>402</v>
      </c>
      <c r="I112" s="56">
        <f>IFERROR(VLOOKUP(MYRANKS_H[[#This Row],[IDFANGRAPHS]],STEAMER_H[],COLUMN(STEAMER_H[AB]),FALSE),0)</f>
        <v>375</v>
      </c>
      <c r="J112" s="56">
        <f>IFERROR(VLOOKUP(MYRANKS_H[[#This Row],[IDFANGRAPHS]],STEAMER_H[],COLUMN(STEAMER_H[H]),FALSE),0)</f>
        <v>95</v>
      </c>
      <c r="K112" s="56">
        <f>IFERROR(VLOOKUP(MYRANKS_H[[#This Row],[IDFANGRAPHS]],STEAMER_H[],COLUMN(STEAMER_H[2B]),FALSE),0)</f>
        <v>16</v>
      </c>
      <c r="L112" s="56">
        <f>IFERROR(VLOOKUP(MYRANKS_H[[#This Row],[IDFANGRAPHS]],STEAMER_H[],COLUMN(STEAMER_H[3B]),FALSE),0)</f>
        <v>0</v>
      </c>
      <c r="M112" s="56">
        <f>IFERROR(VLOOKUP(MYRANKS_H[[#This Row],[IDFANGRAPHS]],STEAMER_H[],COLUMN(STEAMER_H[HR]),FALSE),0)</f>
        <v>14</v>
      </c>
      <c r="N112" s="56">
        <f>IFERROR(VLOOKUP(MYRANKS_H[[#This Row],[IDFANGRAPHS]],STEAMER_H[],COLUMN(STEAMER_H[R]),FALSE),0)</f>
        <v>40</v>
      </c>
      <c r="O112" s="56">
        <f>IFERROR(VLOOKUP(MYRANKS_H[[#This Row],[IDFANGRAPHS]],STEAMER_H[],COLUMN(STEAMER_H[RBI]),FALSE),0)</f>
        <v>50</v>
      </c>
      <c r="P112" s="56">
        <f>IFERROR(VLOOKUP(MYRANKS_H[[#This Row],[IDFANGRAPHS]],STEAMER_H[],COLUMN(STEAMER_H[BB]),FALSE),0)</f>
        <v>20</v>
      </c>
      <c r="Q112" s="56">
        <f>IFERROR(VLOOKUP(MYRANKS_H[[#This Row],[IDFANGRAPHS]],STEAMER_H[],COLUMN(STEAMER_H[HBP]),FALSE),0)</f>
        <v>2</v>
      </c>
      <c r="R112" s="56">
        <f>IFERROR(VLOOKUP(MYRANKS_H[[#This Row],[IDFANGRAPHS]],STEAMER_H[],COLUMN(STEAMER_H[SO]),FALSE),0)</f>
        <v>72</v>
      </c>
      <c r="S112" s="56">
        <f>IFERROR(VLOOKUP(MYRANKS_H[[#This Row],[IDFANGRAPHS]],STEAMER_H[],COLUMN(STEAMER_H[SB]),FALSE),0)</f>
        <v>1</v>
      </c>
      <c r="T112" s="19">
        <f>IFERROR(MYRANKS_H[[#This Row],[H]]/MYRANKS_H[[#This Row],[AB]],0)</f>
        <v>0.25333333333333335</v>
      </c>
      <c r="U112" s="19">
        <f>IFERROR((MYRANKS_H[[#This Row],[H]]+MYRANKS_H[[#This Row],[BB]]+MYRANKS_H[[#This Row],[HBP]])/(MYRANKS_H[[#This Row],[AB]]+MYRANKS_H[[#This Row],[BB]]+MYRANKS_H[[#This Row],[HBP]]),0)</f>
        <v>0.29471032745591941</v>
      </c>
      <c r="V112" s="19">
        <f>IFERROR((MYRANKS_H[[#This Row],[H]]+MYRANKS_H[[#This Row],[2B]]+2*MYRANKS_H[[#This Row],[3B]]+3*MYRANKS_H[[#This Row],[HR]])/MYRANKS_H[[#This Row],[AB]],0)</f>
        <v>0.40799999999999997</v>
      </c>
      <c r="W11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12" s="27">
        <f>VLOOKUP(MYRANKS_H[[#This Row],[POS]],REPLACEMENT_LEVEL[],3,FALSE)</f>
        <v>0</v>
      </c>
      <c r="Y112" s="27">
        <f>MYRANKS_H[[#This Row],[PROJ PTS]]-MYRANKS_H[[#This Row],[REPL LEVEL]]</f>
        <v>0</v>
      </c>
      <c r="Z112" s="27">
        <f>RANK(MYRANKS_H[[#This Row],[POINTS OVER REPL]],MYRANKS_H[POINTS OVER REPL])</f>
        <v>1</v>
      </c>
      <c r="AA112" s="29">
        <f>IF(MYRANKS_H[[#This Row],[RANK]]&lt;=TOTAL_HITTERS_DRAFTED,MYRANKS_H[[#This Row],[POINTS OVER REPL]],0)</f>
        <v>0</v>
      </c>
      <c r="AB112" s="35">
        <f>MYRANKS_H[[#This Row],[POINTS OVER REPL]]*DOLLAR_VALUE_PER_POINT+1</f>
        <v>1</v>
      </c>
      <c r="AC112" s="35"/>
      <c r="AD112" s="29">
        <f>IF(AND(MYRANKS_H[[#This Row],[RANK]]&lt;=(TOTAL_HITTERS_DRAFTED-HITTERS_BELOW_REPL_DRAFTED),MYRANKS_H[[#This Row],[$ACTUAL]]=""),MYRANKS_H[[#This Row],[POINTS OVER REPL]],0)</f>
        <v>0</v>
      </c>
      <c r="AE112" s="35">
        <f>IF(MYRANKS_H[[#This Row],[$ACTUAL]]="",MYRANKS_H[[#This Row],[POINTS OVER REPL]]*REMAINING_DOLLAR_VALUE_PER_POINT+1,0)</f>
        <v>1</v>
      </c>
    </row>
    <row r="113" spans="1:31" ht="15" customHeight="1" x14ac:dyDescent="0.25">
      <c r="A113" s="2" t="s">
        <v>15186</v>
      </c>
      <c r="B113" s="14" t="str">
        <f>VLOOKUP(MYRANKS_H[[#This Row],[PLAYERID]],PLAYERIDMAP2[],COLUMN(PLAYERIDMAP2[LASTNAME]),FALSE)</f>
        <v>Saunders</v>
      </c>
      <c r="C113" s="14" t="str">
        <f>VLOOKUP(MYRANKS_H[[#This Row],[PLAYERID]],PLAYERIDMAP2[],COLUMN(PLAYERIDMAP2[FIRSTNAME]),FALSE)</f>
        <v>Michael</v>
      </c>
      <c r="D113" s="14" t="str">
        <f>MYRANKS_H[[#This Row],[FNAME]]&amp;" "&amp;MYRANKS_H[[#This Row],[LNAME]]</f>
        <v>Michael Saunders</v>
      </c>
      <c r="E113" s="14" t="str">
        <f>VLOOKUP(MYRANKS_H[[#This Row],[PLAYERID]],PLAYERIDMAP2[],COLUMN(PLAYERIDMAP2[TEAM]),FALSE)</f>
        <v>TOR</v>
      </c>
      <c r="F113" s="14" t="str">
        <f>VLOOKUP(MYRANKS_H[[#This Row],[PLAYERID]],PLAYERIDMAP2[],COLUMN(PLAYERIDMAP2[POS]),FALSE)</f>
        <v>OF</v>
      </c>
      <c r="G113" s="14">
        <f>IFERROR(VALUE(VLOOKUP(MYRANKS_H[[#This Row],[PLAYERID]],PLAYERIDMAP2[],COLUMN(PLAYERIDMAP2[IDFANGRAPHS]),FALSE)),VLOOKUP(MYRANKS_H[[#This Row],[PLAYERID]],PLAYERIDMAP2[],COLUMN(PLAYERIDMAP2[IDFANGRAPHS]),FALSE))</f>
        <v>9981</v>
      </c>
      <c r="H113" s="56">
        <f>IFERROR(VLOOKUP(MYRANKS_H[[#This Row],[IDFANGRAPHS]],STEAMER_H[],COLUMN(STEAMER_H[PA]),FALSE),0)</f>
        <v>165</v>
      </c>
      <c r="I113" s="56">
        <f>IFERROR(VLOOKUP(MYRANKS_H[[#This Row],[IDFANGRAPHS]],STEAMER_H[],COLUMN(STEAMER_H[AB]),FALSE),0)</f>
        <v>145</v>
      </c>
      <c r="J113" s="56">
        <f>IFERROR(VLOOKUP(MYRANKS_H[[#This Row],[IDFANGRAPHS]],STEAMER_H[],COLUMN(STEAMER_H[H]),FALSE),0)</f>
        <v>36</v>
      </c>
      <c r="K113" s="56">
        <f>IFERROR(VLOOKUP(MYRANKS_H[[#This Row],[IDFANGRAPHS]],STEAMER_H[],COLUMN(STEAMER_H[2B]),FALSE),0)</f>
        <v>8</v>
      </c>
      <c r="L113" s="56">
        <f>IFERROR(VLOOKUP(MYRANKS_H[[#This Row],[IDFANGRAPHS]],STEAMER_H[],COLUMN(STEAMER_H[3B]),FALSE),0)</f>
        <v>1</v>
      </c>
      <c r="M113" s="56">
        <f>IFERROR(VLOOKUP(MYRANKS_H[[#This Row],[IDFANGRAPHS]],STEAMER_H[],COLUMN(STEAMER_H[HR]),FALSE),0)</f>
        <v>5</v>
      </c>
      <c r="N113" s="56">
        <f>IFERROR(VLOOKUP(MYRANKS_H[[#This Row],[IDFANGRAPHS]],STEAMER_H[],COLUMN(STEAMER_H[R]),FALSE),0)</f>
        <v>20</v>
      </c>
      <c r="O113" s="56">
        <f>IFERROR(VLOOKUP(MYRANKS_H[[#This Row],[IDFANGRAPHS]],STEAMER_H[],COLUMN(STEAMER_H[RBI]),FALSE),0)</f>
        <v>18</v>
      </c>
      <c r="P113" s="56">
        <f>IFERROR(VLOOKUP(MYRANKS_H[[#This Row],[IDFANGRAPHS]],STEAMER_H[],COLUMN(STEAMER_H[BB]),FALSE),0)</f>
        <v>16</v>
      </c>
      <c r="Q113" s="56">
        <f>IFERROR(VLOOKUP(MYRANKS_H[[#This Row],[IDFANGRAPHS]],STEAMER_H[],COLUMN(STEAMER_H[HBP]),FALSE),0)</f>
        <v>1</v>
      </c>
      <c r="R113" s="56">
        <f>IFERROR(VLOOKUP(MYRANKS_H[[#This Row],[IDFANGRAPHS]],STEAMER_H[],COLUMN(STEAMER_H[SO]),FALSE),0)</f>
        <v>41</v>
      </c>
      <c r="S113" s="56">
        <f>IFERROR(VLOOKUP(MYRANKS_H[[#This Row],[IDFANGRAPHS]],STEAMER_H[],COLUMN(STEAMER_H[SB]),FALSE),0)</f>
        <v>2</v>
      </c>
      <c r="T113" s="19">
        <f>IFERROR(MYRANKS_H[[#This Row],[H]]/MYRANKS_H[[#This Row],[AB]],0)</f>
        <v>0.24827586206896551</v>
      </c>
      <c r="U113" s="19">
        <f>IFERROR((MYRANKS_H[[#This Row],[H]]+MYRANKS_H[[#This Row],[BB]]+MYRANKS_H[[#This Row],[HBP]])/(MYRANKS_H[[#This Row],[AB]]+MYRANKS_H[[#This Row],[BB]]+MYRANKS_H[[#This Row],[HBP]]),0)</f>
        <v>0.3271604938271605</v>
      </c>
      <c r="V113" s="19">
        <f>IFERROR((MYRANKS_H[[#This Row],[H]]+MYRANKS_H[[#This Row],[2B]]+2*MYRANKS_H[[#This Row],[3B]]+3*MYRANKS_H[[#This Row],[HR]])/MYRANKS_H[[#This Row],[AB]],0)</f>
        <v>0.4206896551724138</v>
      </c>
      <c r="W11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13" s="27">
        <f>VLOOKUP(MYRANKS_H[[#This Row],[POS]],REPLACEMENT_LEVEL[],3,FALSE)</f>
        <v>0</v>
      </c>
      <c r="Y113" s="27">
        <f>MYRANKS_H[[#This Row],[PROJ PTS]]-MYRANKS_H[[#This Row],[REPL LEVEL]]</f>
        <v>0</v>
      </c>
      <c r="Z113" s="27">
        <f>RANK(MYRANKS_H[[#This Row],[POINTS OVER REPL]],MYRANKS_H[POINTS OVER REPL])</f>
        <v>1</v>
      </c>
      <c r="AA113" s="29">
        <f>IF(MYRANKS_H[[#This Row],[RANK]]&lt;=TOTAL_HITTERS_DRAFTED,MYRANKS_H[[#This Row],[POINTS OVER REPL]],0)</f>
        <v>0</v>
      </c>
      <c r="AB113" s="35">
        <f>MYRANKS_H[[#This Row],[POINTS OVER REPL]]*DOLLAR_VALUE_PER_POINT+1</f>
        <v>1</v>
      </c>
      <c r="AC113" s="35"/>
      <c r="AD113" s="29">
        <f>IF(AND(MYRANKS_H[[#This Row],[RANK]]&lt;=(TOTAL_HITTERS_DRAFTED-HITTERS_BELOW_REPL_DRAFTED),MYRANKS_H[[#This Row],[$ACTUAL]]=""),MYRANKS_H[[#This Row],[POINTS OVER REPL]],0)</f>
        <v>0</v>
      </c>
      <c r="AE113" s="35">
        <f>IF(MYRANKS_H[[#This Row],[$ACTUAL]]="",MYRANKS_H[[#This Row],[POINTS OVER REPL]]*REMAINING_DOLLAR_VALUE_PER_POINT+1,0)</f>
        <v>1</v>
      </c>
    </row>
    <row r="114" spans="1:31" ht="15" customHeight="1" x14ac:dyDescent="0.25">
      <c r="A114" s="9" t="s">
        <v>15326</v>
      </c>
      <c r="B114" s="14" t="str">
        <f>VLOOKUP(MYRANKS_H[[#This Row],[PLAYERID]],PLAYERIDMAP2[],COLUMN(PLAYERIDMAP2[LASTNAME]),FALSE)</f>
        <v>Smoak</v>
      </c>
      <c r="C114" s="14" t="str">
        <f>VLOOKUP(MYRANKS_H[[#This Row],[PLAYERID]],PLAYERIDMAP2[],COLUMN(PLAYERIDMAP2[FIRSTNAME]),FALSE)</f>
        <v>Justin</v>
      </c>
      <c r="D114" s="14" t="str">
        <f>MYRANKS_H[[#This Row],[FNAME]]&amp;" "&amp;MYRANKS_H[[#This Row],[LNAME]]</f>
        <v>Justin Smoak</v>
      </c>
      <c r="E114" s="14" t="str">
        <f>VLOOKUP(MYRANKS_H[[#This Row],[PLAYERID]],PLAYERIDMAP2[],COLUMN(PLAYERIDMAP2[TEAM]),FALSE)</f>
        <v>TOR</v>
      </c>
      <c r="F114" s="14" t="str">
        <f>VLOOKUP(MYRANKS_H[[#This Row],[PLAYERID]],PLAYERIDMAP2[],COLUMN(PLAYERIDMAP2[POS]),FALSE)</f>
        <v>1B</v>
      </c>
      <c r="G114" s="14">
        <f>IFERROR(VALUE(VLOOKUP(MYRANKS_H[[#This Row],[PLAYERID]],PLAYERIDMAP2[],COLUMN(PLAYERIDMAP2[IDFANGRAPHS]),FALSE)),VLOOKUP(MYRANKS_H[[#This Row],[PLAYERID]],PLAYERIDMAP2[],COLUMN(PLAYERIDMAP2[IDFANGRAPHS]),FALSE))</f>
        <v>9054</v>
      </c>
      <c r="H114" s="56">
        <f>IFERROR(VLOOKUP(MYRANKS_H[[#This Row],[IDFANGRAPHS]],STEAMER_H[],COLUMN(STEAMER_H[PA]),FALSE),0)</f>
        <v>386</v>
      </c>
      <c r="I114" s="56">
        <f>IFERROR(VLOOKUP(MYRANKS_H[[#This Row],[IDFANGRAPHS]],STEAMER_H[],COLUMN(STEAMER_H[AB]),FALSE),0)</f>
        <v>342</v>
      </c>
      <c r="J114" s="56">
        <f>IFERROR(VLOOKUP(MYRANKS_H[[#This Row],[IDFANGRAPHS]],STEAMER_H[],COLUMN(STEAMER_H[H]),FALSE),0)</f>
        <v>80</v>
      </c>
      <c r="K114" s="56">
        <f>IFERROR(VLOOKUP(MYRANKS_H[[#This Row],[IDFANGRAPHS]],STEAMER_H[],COLUMN(STEAMER_H[2B]),FALSE),0)</f>
        <v>16</v>
      </c>
      <c r="L114" s="56">
        <f>IFERROR(VLOOKUP(MYRANKS_H[[#This Row],[IDFANGRAPHS]],STEAMER_H[],COLUMN(STEAMER_H[3B]),FALSE),0)</f>
        <v>1</v>
      </c>
      <c r="M114" s="56">
        <f>IFERROR(VLOOKUP(MYRANKS_H[[#This Row],[IDFANGRAPHS]],STEAMER_H[],COLUMN(STEAMER_H[HR]),FALSE),0)</f>
        <v>15</v>
      </c>
      <c r="N114" s="56">
        <f>IFERROR(VLOOKUP(MYRANKS_H[[#This Row],[IDFANGRAPHS]],STEAMER_H[],COLUMN(STEAMER_H[R]),FALSE),0)</f>
        <v>45</v>
      </c>
      <c r="O114" s="56">
        <f>IFERROR(VLOOKUP(MYRANKS_H[[#This Row],[IDFANGRAPHS]],STEAMER_H[],COLUMN(STEAMER_H[RBI]),FALSE),0)</f>
        <v>48</v>
      </c>
      <c r="P114" s="56">
        <f>IFERROR(VLOOKUP(MYRANKS_H[[#This Row],[IDFANGRAPHS]],STEAMER_H[],COLUMN(STEAMER_H[BB]),FALSE),0)</f>
        <v>37</v>
      </c>
      <c r="Q114" s="56">
        <f>IFERROR(VLOOKUP(MYRANKS_H[[#This Row],[IDFANGRAPHS]],STEAMER_H[],COLUMN(STEAMER_H[HBP]),FALSE),0)</f>
        <v>3</v>
      </c>
      <c r="R114" s="56">
        <f>IFERROR(VLOOKUP(MYRANKS_H[[#This Row],[IDFANGRAPHS]],STEAMER_H[],COLUMN(STEAMER_H[SO]),FALSE),0)</f>
        <v>93</v>
      </c>
      <c r="S114" s="56">
        <f>IFERROR(VLOOKUP(MYRANKS_H[[#This Row],[IDFANGRAPHS]],STEAMER_H[],COLUMN(STEAMER_H[SB]),FALSE),0)</f>
        <v>1</v>
      </c>
      <c r="T114" s="19">
        <f>IFERROR(MYRANKS_H[[#This Row],[H]]/MYRANKS_H[[#This Row],[AB]],0)</f>
        <v>0.23391812865497075</v>
      </c>
      <c r="U114" s="19">
        <f>IFERROR((MYRANKS_H[[#This Row],[H]]+MYRANKS_H[[#This Row],[BB]]+MYRANKS_H[[#This Row],[HBP]])/(MYRANKS_H[[#This Row],[AB]]+MYRANKS_H[[#This Row],[BB]]+MYRANKS_H[[#This Row],[HBP]]),0)</f>
        <v>0.31413612565445026</v>
      </c>
      <c r="V114" s="19">
        <f>IFERROR((MYRANKS_H[[#This Row],[H]]+MYRANKS_H[[#This Row],[2B]]+2*MYRANKS_H[[#This Row],[3B]]+3*MYRANKS_H[[#This Row],[HR]])/MYRANKS_H[[#This Row],[AB]],0)</f>
        <v>0.41812865497076024</v>
      </c>
      <c r="W11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14" s="27">
        <f>VLOOKUP(MYRANKS_H[[#This Row],[POS]],REPLACEMENT_LEVEL[],3,FALSE)</f>
        <v>0</v>
      </c>
      <c r="Y114" s="27">
        <f>MYRANKS_H[[#This Row],[PROJ PTS]]-MYRANKS_H[[#This Row],[REPL LEVEL]]</f>
        <v>0</v>
      </c>
      <c r="Z114" s="27">
        <f>RANK(MYRANKS_H[[#This Row],[POINTS OVER REPL]],MYRANKS_H[POINTS OVER REPL])</f>
        <v>1</v>
      </c>
      <c r="AA114" s="29">
        <f>IF(MYRANKS_H[[#This Row],[RANK]]&lt;=TOTAL_HITTERS_DRAFTED,MYRANKS_H[[#This Row],[POINTS OVER REPL]],0)</f>
        <v>0</v>
      </c>
      <c r="AB114" s="35">
        <f>MYRANKS_H[[#This Row],[POINTS OVER REPL]]*DOLLAR_VALUE_PER_POINT+1</f>
        <v>1</v>
      </c>
      <c r="AC114" s="35"/>
      <c r="AD114" s="29">
        <f>IF(AND(MYRANKS_H[[#This Row],[RANK]]&lt;=(TOTAL_HITTERS_DRAFTED-HITTERS_BELOW_REPL_DRAFTED),MYRANKS_H[[#This Row],[$ACTUAL]]=""),MYRANKS_H[[#This Row],[POINTS OVER REPL]],0)</f>
        <v>0</v>
      </c>
      <c r="AE114" s="35">
        <f>IF(MYRANKS_H[[#This Row],[$ACTUAL]]="",MYRANKS_H[[#This Row],[POINTS OVER REPL]]*REMAINING_DOLLAR_VALUE_PER_POINT+1,0)</f>
        <v>1</v>
      </c>
    </row>
    <row r="115" spans="1:31" ht="15" customHeight="1" x14ac:dyDescent="0.25">
      <c r="A115" s="89" t="s">
        <v>15861</v>
      </c>
      <c r="B115" s="90" t="str">
        <f>VLOOKUP(MYRANKS_H[[#This Row],[PLAYERID]],PLAYERIDMAP2[],COLUMN(PLAYERIDMAP2[LASTNAME]),FALSE)</f>
        <v>Werth</v>
      </c>
      <c r="C115" s="90" t="str">
        <f>VLOOKUP(MYRANKS_H[[#This Row],[PLAYERID]],PLAYERIDMAP2[],COLUMN(PLAYERIDMAP2[FIRSTNAME]),FALSE)</f>
        <v>Jayson</v>
      </c>
      <c r="D115" s="90" t="str">
        <f>MYRANKS_H[[#This Row],[FNAME]]&amp;" "&amp;MYRANKS_H[[#This Row],[LNAME]]</f>
        <v>Jayson Werth</v>
      </c>
      <c r="E115" s="90" t="str">
        <f>VLOOKUP(MYRANKS_H[[#This Row],[PLAYERID]],PLAYERIDMAP2[],COLUMN(PLAYERIDMAP2[TEAM]),FALSE)</f>
        <v>WAS</v>
      </c>
      <c r="F115" s="90" t="str">
        <f>VLOOKUP(MYRANKS_H[[#This Row],[PLAYERID]],PLAYERIDMAP2[],COLUMN(PLAYERIDMAP2[POS]),FALSE)</f>
        <v>OF</v>
      </c>
      <c r="G115" s="90">
        <f>IFERROR(VALUE(VLOOKUP(MYRANKS_H[[#This Row],[PLAYERID]],PLAYERIDMAP2[],COLUMN(PLAYERIDMAP2[IDFANGRAPHS]),FALSE)),VLOOKUP(MYRANKS_H[[#This Row],[PLAYERID]],PLAYERIDMAP2[],COLUMN(PLAYERIDMAP2[IDFANGRAPHS]),FALSE))</f>
        <v>1327</v>
      </c>
      <c r="H115" s="56">
        <f>IFERROR(VLOOKUP(MYRANKS_H[[#This Row],[IDFANGRAPHS]],STEAMER_H[],COLUMN(STEAMER_H[PA]),FALSE),0)</f>
        <v>508</v>
      </c>
      <c r="I115" s="56">
        <f>IFERROR(VLOOKUP(MYRANKS_H[[#This Row],[IDFANGRAPHS]],STEAMER_H[],COLUMN(STEAMER_H[AB]),FALSE),0)</f>
        <v>443</v>
      </c>
      <c r="J115" s="56">
        <f>IFERROR(VLOOKUP(MYRANKS_H[[#This Row],[IDFANGRAPHS]],STEAMER_H[],COLUMN(STEAMER_H[H]),FALSE),0)</f>
        <v>118</v>
      </c>
      <c r="K115" s="56">
        <f>IFERROR(VLOOKUP(MYRANKS_H[[#This Row],[IDFANGRAPHS]],STEAMER_H[],COLUMN(STEAMER_H[2B]),FALSE),0)</f>
        <v>23</v>
      </c>
      <c r="L115" s="56">
        <f>IFERROR(VLOOKUP(MYRANKS_H[[#This Row],[IDFANGRAPHS]],STEAMER_H[],COLUMN(STEAMER_H[3B]),FALSE),0)</f>
        <v>1</v>
      </c>
      <c r="M115" s="56">
        <f>IFERROR(VLOOKUP(MYRANKS_H[[#This Row],[IDFANGRAPHS]],STEAMER_H[],COLUMN(STEAMER_H[HR]),FALSE),0)</f>
        <v>14</v>
      </c>
      <c r="N115" s="56">
        <f>IFERROR(VLOOKUP(MYRANKS_H[[#This Row],[IDFANGRAPHS]],STEAMER_H[],COLUMN(STEAMER_H[R]),FALSE),0)</f>
        <v>61</v>
      </c>
      <c r="O115" s="56">
        <f>IFERROR(VLOOKUP(MYRANKS_H[[#This Row],[IDFANGRAPHS]],STEAMER_H[],COLUMN(STEAMER_H[RBI]),FALSE),0)</f>
        <v>59</v>
      </c>
      <c r="P115" s="56">
        <f>IFERROR(VLOOKUP(MYRANKS_H[[#This Row],[IDFANGRAPHS]],STEAMER_H[],COLUMN(STEAMER_H[BB]),FALSE),0)</f>
        <v>54</v>
      </c>
      <c r="Q115" s="56">
        <f>IFERROR(VLOOKUP(MYRANKS_H[[#This Row],[IDFANGRAPHS]],STEAMER_H[],COLUMN(STEAMER_H[HBP]),FALSE),0)</f>
        <v>5</v>
      </c>
      <c r="R115" s="56">
        <f>IFERROR(VLOOKUP(MYRANKS_H[[#This Row],[IDFANGRAPHS]],STEAMER_H[],COLUMN(STEAMER_H[SO]),FALSE),0)</f>
        <v>105</v>
      </c>
      <c r="S115" s="56">
        <f>IFERROR(VLOOKUP(MYRANKS_H[[#This Row],[IDFANGRAPHS]],STEAMER_H[],COLUMN(STEAMER_H[SB]),FALSE),0)</f>
        <v>4</v>
      </c>
      <c r="T115" s="87">
        <f>IFERROR(MYRANKS_H[[#This Row],[H]]/MYRANKS_H[[#This Row],[AB]],0)</f>
        <v>0.26636568848758463</v>
      </c>
      <c r="U115" s="87">
        <f>IFERROR((MYRANKS_H[[#This Row],[H]]+MYRANKS_H[[#This Row],[BB]]+MYRANKS_H[[#This Row],[HBP]])/(MYRANKS_H[[#This Row],[AB]]+MYRANKS_H[[#This Row],[BB]]+MYRANKS_H[[#This Row],[HBP]]),0)</f>
        <v>0.35258964143426297</v>
      </c>
      <c r="V115" s="87">
        <f>IFERROR((MYRANKS_H[[#This Row],[H]]+MYRANKS_H[[#This Row],[2B]]+2*MYRANKS_H[[#This Row],[3B]]+3*MYRANKS_H[[#This Row],[HR]])/MYRANKS_H[[#This Row],[AB]],0)</f>
        <v>0.41760722347629797</v>
      </c>
      <c r="W115" s="8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15" s="81">
        <f>VLOOKUP(MYRANKS_H[[#This Row],[POS]],REPLACEMENT_LEVEL[],3,FALSE)</f>
        <v>0</v>
      </c>
      <c r="Y115" s="81">
        <f>MYRANKS_H[[#This Row],[PROJ PTS]]-MYRANKS_H[[#This Row],[REPL LEVEL]]</f>
        <v>0</v>
      </c>
      <c r="Z115" s="81">
        <f>RANK(MYRANKS_H[[#This Row],[POINTS OVER REPL]],MYRANKS_H[POINTS OVER REPL])</f>
        <v>1</v>
      </c>
      <c r="AA115" s="81">
        <f>IF(MYRANKS_H[[#This Row],[RANK]]&lt;=TOTAL_HITTERS_DRAFTED,MYRANKS_H[[#This Row],[POINTS OVER REPL]],0)</f>
        <v>0</v>
      </c>
      <c r="AB115" s="83">
        <f>MYRANKS_H[[#This Row],[POINTS OVER REPL]]*DOLLAR_VALUE_PER_POINT+1</f>
        <v>1</v>
      </c>
      <c r="AC115" s="81"/>
      <c r="AD115" s="81">
        <f>IF(AND(MYRANKS_H[[#This Row],[RANK]]&lt;=(TOTAL_HITTERS_DRAFTED-HITTERS_BELOW_REPL_DRAFTED),MYRANKS_H[[#This Row],[$ACTUAL]]=""),MYRANKS_H[[#This Row],[POINTS OVER REPL]],0)</f>
        <v>0</v>
      </c>
      <c r="AE115" s="88">
        <f>IF(MYRANKS_H[[#This Row],[$ACTUAL]]="",MYRANKS_H[[#This Row],[POINTS OVER REPL]]*REMAINING_DOLLAR_VALUE_PER_POINT+1,0)</f>
        <v>1</v>
      </c>
    </row>
    <row r="116" spans="1:31" ht="15" customHeight="1" x14ac:dyDescent="0.25">
      <c r="A116" s="89" t="s">
        <v>15884</v>
      </c>
      <c r="B116" s="90" t="str">
        <f>VLOOKUP(MYRANKS_H[[#This Row],[PLAYERID]],PLAYERIDMAP2[],COLUMN(PLAYERIDMAP2[LASTNAME]),FALSE)</f>
        <v>Wieters</v>
      </c>
      <c r="C116" s="90" t="str">
        <f>VLOOKUP(MYRANKS_H[[#This Row],[PLAYERID]],PLAYERIDMAP2[],COLUMN(PLAYERIDMAP2[FIRSTNAME]),FALSE)</f>
        <v>Matt</v>
      </c>
      <c r="D116" s="90" t="str">
        <f>MYRANKS_H[[#This Row],[FNAME]]&amp;" "&amp;MYRANKS_H[[#This Row],[LNAME]]</f>
        <v>Matt Wieters</v>
      </c>
      <c r="E116" s="90" t="str">
        <f>VLOOKUP(MYRANKS_H[[#This Row],[PLAYERID]],PLAYERIDMAP2[],COLUMN(PLAYERIDMAP2[TEAM]),FALSE)</f>
        <v>BAL</v>
      </c>
      <c r="F116" s="90" t="str">
        <f>VLOOKUP(MYRANKS_H[[#This Row],[PLAYERID]],PLAYERIDMAP2[],COLUMN(PLAYERIDMAP2[POS]),FALSE)</f>
        <v>C</v>
      </c>
      <c r="G116" s="90">
        <f>IFERROR(VALUE(VLOOKUP(MYRANKS_H[[#This Row],[PLAYERID]],PLAYERIDMAP2[],COLUMN(PLAYERIDMAP2[IDFANGRAPHS]),FALSE)),VLOOKUP(MYRANKS_H[[#This Row],[PLAYERID]],PLAYERIDMAP2[],COLUMN(PLAYERIDMAP2[IDFANGRAPHS]),FALSE))</f>
        <v>4298</v>
      </c>
      <c r="H116" s="56">
        <f>IFERROR(VLOOKUP(MYRANKS_H[[#This Row],[IDFANGRAPHS]],STEAMER_H[],COLUMN(STEAMER_H[PA]),FALSE),0)</f>
        <v>379</v>
      </c>
      <c r="I116" s="56">
        <f>IFERROR(VLOOKUP(MYRANKS_H[[#This Row],[IDFANGRAPHS]],STEAMER_H[],COLUMN(STEAMER_H[AB]),FALSE),0)</f>
        <v>345</v>
      </c>
      <c r="J116" s="56">
        <f>IFERROR(VLOOKUP(MYRANKS_H[[#This Row],[IDFANGRAPHS]],STEAMER_H[],COLUMN(STEAMER_H[H]),FALSE),0)</f>
        <v>84</v>
      </c>
      <c r="K116" s="56">
        <f>IFERROR(VLOOKUP(MYRANKS_H[[#This Row],[IDFANGRAPHS]],STEAMER_H[],COLUMN(STEAMER_H[2B]),FALSE),0)</f>
        <v>17</v>
      </c>
      <c r="L116" s="56">
        <f>IFERROR(VLOOKUP(MYRANKS_H[[#This Row],[IDFANGRAPHS]],STEAMER_H[],COLUMN(STEAMER_H[3B]),FALSE),0)</f>
        <v>1</v>
      </c>
      <c r="M116" s="56">
        <f>IFERROR(VLOOKUP(MYRANKS_H[[#This Row],[IDFANGRAPHS]],STEAMER_H[],COLUMN(STEAMER_H[HR]),FALSE),0)</f>
        <v>13</v>
      </c>
      <c r="N116" s="56">
        <f>IFERROR(VLOOKUP(MYRANKS_H[[#This Row],[IDFANGRAPHS]],STEAMER_H[],COLUMN(STEAMER_H[R]),FALSE),0)</f>
        <v>41</v>
      </c>
      <c r="O116" s="56">
        <f>IFERROR(VLOOKUP(MYRANKS_H[[#This Row],[IDFANGRAPHS]],STEAMER_H[],COLUMN(STEAMER_H[RBI]),FALSE),0)</f>
        <v>44</v>
      </c>
      <c r="P116" s="56">
        <f>IFERROR(VLOOKUP(MYRANKS_H[[#This Row],[IDFANGRAPHS]],STEAMER_H[],COLUMN(STEAMER_H[BB]),FALSE),0)</f>
        <v>29</v>
      </c>
      <c r="Q116" s="56">
        <f>IFERROR(VLOOKUP(MYRANKS_H[[#This Row],[IDFANGRAPHS]],STEAMER_H[],COLUMN(STEAMER_H[HBP]),FALSE),0)</f>
        <v>2</v>
      </c>
      <c r="R116" s="56">
        <f>IFERROR(VLOOKUP(MYRANKS_H[[#This Row],[IDFANGRAPHS]],STEAMER_H[],COLUMN(STEAMER_H[SO]),FALSE),0)</f>
        <v>77</v>
      </c>
      <c r="S116" s="56">
        <f>IFERROR(VLOOKUP(MYRANKS_H[[#This Row],[IDFANGRAPHS]],STEAMER_H[],COLUMN(STEAMER_H[SB]),FALSE),0)</f>
        <v>1</v>
      </c>
      <c r="T116" s="85">
        <f>IFERROR(MYRANKS_H[[#This Row],[H]]/MYRANKS_H[[#This Row],[AB]],0)</f>
        <v>0.24347826086956523</v>
      </c>
      <c r="U116" s="85">
        <f>IFERROR((MYRANKS_H[[#This Row],[H]]+MYRANKS_H[[#This Row],[BB]]+MYRANKS_H[[#This Row],[HBP]])/(MYRANKS_H[[#This Row],[AB]]+MYRANKS_H[[#This Row],[BB]]+MYRANKS_H[[#This Row],[HBP]]),0)</f>
        <v>0.30585106382978722</v>
      </c>
      <c r="V116" s="85">
        <f>IFERROR((MYRANKS_H[[#This Row],[H]]+MYRANKS_H[[#This Row],[2B]]+2*MYRANKS_H[[#This Row],[3B]]+3*MYRANKS_H[[#This Row],[HR]])/MYRANKS_H[[#This Row],[AB]],0)</f>
        <v>0.4115942028985507</v>
      </c>
      <c r="W116" s="74">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16" s="74">
        <f>VLOOKUP(MYRANKS_H[[#This Row],[POS]],REPLACEMENT_LEVEL[],3,FALSE)</f>
        <v>0</v>
      </c>
      <c r="Y116" s="74">
        <f>MYRANKS_H[[#This Row],[PROJ PTS]]-MYRANKS_H[[#This Row],[REPL LEVEL]]</f>
        <v>0</v>
      </c>
      <c r="Z116" s="74">
        <f>RANK(MYRANKS_H[[#This Row],[POINTS OVER REPL]],MYRANKS_H[POINTS OVER REPL])</f>
        <v>1</v>
      </c>
      <c r="AA116" s="74">
        <f>IF(MYRANKS_H[[#This Row],[RANK]]&lt;=TOTAL_HITTERS_DRAFTED,MYRANKS_H[[#This Row],[POINTS OVER REPL]],0)</f>
        <v>0</v>
      </c>
      <c r="AB116" s="76">
        <f>MYRANKS_H[[#This Row],[POINTS OVER REPL]]*DOLLAR_VALUE_PER_POINT+1</f>
        <v>1</v>
      </c>
      <c r="AC116" s="74"/>
      <c r="AD116" s="74">
        <f>IF(AND(MYRANKS_H[[#This Row],[RANK]]&lt;=(TOTAL_HITTERS_DRAFTED-HITTERS_BELOW_REPL_DRAFTED),MYRANKS_H[[#This Row],[$ACTUAL]]=""),MYRANKS_H[[#This Row],[POINTS OVER REPL]],0)</f>
        <v>0</v>
      </c>
      <c r="AE116" s="86">
        <f>IF(MYRANKS_H[[#This Row],[$ACTUAL]]="",MYRANKS_H[[#This Row],[POINTS OVER REPL]]*REMAINING_DOLLAR_VALUE_PER_POINT+1,0)</f>
        <v>1</v>
      </c>
    </row>
    <row r="117" spans="1:31" ht="15" customHeight="1" x14ac:dyDescent="0.25">
      <c r="A117" s="2" t="s">
        <v>11609</v>
      </c>
      <c r="B117" s="14" t="str">
        <f>VLOOKUP(MYRANKS_H[[#This Row],[PLAYERID]],PLAYERIDMAP2[],COLUMN(PLAYERIDMAP2[LASTNAME]),FALSE)</f>
        <v>Butler</v>
      </c>
      <c r="C117" s="14" t="str">
        <f>VLOOKUP(MYRANKS_H[[#This Row],[PLAYERID]],PLAYERIDMAP2[],COLUMN(PLAYERIDMAP2[FIRSTNAME]),FALSE)</f>
        <v>Billy</v>
      </c>
      <c r="D117" s="14" t="str">
        <f>MYRANKS_H[[#This Row],[FNAME]]&amp;" "&amp;MYRANKS_H[[#This Row],[LNAME]]</f>
        <v>Billy Butler</v>
      </c>
      <c r="E117" s="14" t="str">
        <f>VLOOKUP(MYRANKS_H[[#This Row],[PLAYERID]],PLAYERIDMAP2[],COLUMN(PLAYERIDMAP2[TEAM]),FALSE)</f>
        <v>OAK</v>
      </c>
      <c r="F117" s="14" t="str">
        <f>VLOOKUP(MYRANKS_H[[#This Row],[PLAYERID]],PLAYERIDMAP2[],COLUMN(PLAYERIDMAP2[POS]),FALSE)</f>
        <v>1B</v>
      </c>
      <c r="G117" s="14">
        <f>IFERROR(VALUE(VLOOKUP(MYRANKS_H[[#This Row],[PLAYERID]],PLAYERIDMAP2[],COLUMN(PLAYERIDMAP2[IDFANGRAPHS]),FALSE)),VLOOKUP(MYRANKS_H[[#This Row],[PLAYERID]],PLAYERIDMAP2[],COLUMN(PLAYERIDMAP2[IDFANGRAPHS]),FALSE))</f>
        <v>7399</v>
      </c>
      <c r="H117" s="56">
        <f>IFERROR(VLOOKUP(MYRANKS_H[[#This Row],[IDFANGRAPHS]],STEAMER_H[],COLUMN(STEAMER_H[PA]),FALSE),0)</f>
        <v>486</v>
      </c>
      <c r="I117" s="56">
        <f>IFERROR(VLOOKUP(MYRANKS_H[[#This Row],[IDFANGRAPHS]],STEAMER_H[],COLUMN(STEAMER_H[AB]),FALSE),0)</f>
        <v>434</v>
      </c>
      <c r="J117" s="56">
        <f>IFERROR(VLOOKUP(MYRANKS_H[[#This Row],[IDFANGRAPHS]],STEAMER_H[],COLUMN(STEAMER_H[H]),FALSE),0)</f>
        <v>114</v>
      </c>
      <c r="K117" s="56">
        <f>IFERROR(VLOOKUP(MYRANKS_H[[#This Row],[IDFANGRAPHS]],STEAMER_H[],COLUMN(STEAMER_H[2B]),FALSE),0)</f>
        <v>23</v>
      </c>
      <c r="L117" s="56">
        <f>IFERROR(VLOOKUP(MYRANKS_H[[#This Row],[IDFANGRAPHS]],STEAMER_H[],COLUMN(STEAMER_H[3B]),FALSE),0)</f>
        <v>1</v>
      </c>
      <c r="M117" s="56">
        <f>IFERROR(VLOOKUP(MYRANKS_H[[#This Row],[IDFANGRAPHS]],STEAMER_H[],COLUMN(STEAMER_H[HR]),FALSE),0)</f>
        <v>12</v>
      </c>
      <c r="N117" s="56">
        <f>IFERROR(VLOOKUP(MYRANKS_H[[#This Row],[IDFANGRAPHS]],STEAMER_H[],COLUMN(STEAMER_H[R]),FALSE),0)</f>
        <v>53</v>
      </c>
      <c r="O117" s="56">
        <f>IFERROR(VLOOKUP(MYRANKS_H[[#This Row],[IDFANGRAPHS]],STEAMER_H[],COLUMN(STEAMER_H[RBI]),FALSE),0)</f>
        <v>56</v>
      </c>
      <c r="P117" s="56">
        <f>IFERROR(VLOOKUP(MYRANKS_H[[#This Row],[IDFANGRAPHS]],STEAMER_H[],COLUMN(STEAMER_H[BB]),FALSE),0)</f>
        <v>43</v>
      </c>
      <c r="Q117" s="56">
        <f>IFERROR(VLOOKUP(MYRANKS_H[[#This Row],[IDFANGRAPHS]],STEAMER_H[],COLUMN(STEAMER_H[HBP]),FALSE),0)</f>
        <v>4</v>
      </c>
      <c r="R117" s="56">
        <f>IFERROR(VLOOKUP(MYRANKS_H[[#This Row],[IDFANGRAPHS]],STEAMER_H[],COLUMN(STEAMER_H[SO]),FALSE),0)</f>
        <v>82</v>
      </c>
      <c r="S117" s="56">
        <f>IFERROR(VLOOKUP(MYRANKS_H[[#This Row],[IDFANGRAPHS]],STEAMER_H[],COLUMN(STEAMER_H[SB]),FALSE),0)</f>
        <v>1</v>
      </c>
      <c r="T117" s="19">
        <f>IFERROR(MYRANKS_H[[#This Row],[H]]/MYRANKS_H[[#This Row],[AB]],0)</f>
        <v>0.26267281105990781</v>
      </c>
      <c r="U117" s="19">
        <f>IFERROR((MYRANKS_H[[#This Row],[H]]+MYRANKS_H[[#This Row],[BB]]+MYRANKS_H[[#This Row],[HBP]])/(MYRANKS_H[[#This Row],[AB]]+MYRANKS_H[[#This Row],[BB]]+MYRANKS_H[[#This Row],[HBP]]),0)</f>
        <v>0.33471933471933474</v>
      </c>
      <c r="V117" s="19">
        <f>IFERROR((MYRANKS_H[[#This Row],[H]]+MYRANKS_H[[#This Row],[2B]]+2*MYRANKS_H[[#This Row],[3B]]+3*MYRANKS_H[[#This Row],[HR]])/MYRANKS_H[[#This Row],[AB]],0)</f>
        <v>0.40322580645161288</v>
      </c>
      <c r="W11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17" s="27">
        <f>VLOOKUP(MYRANKS_H[[#This Row],[POS]],REPLACEMENT_LEVEL[],3,FALSE)</f>
        <v>0</v>
      </c>
      <c r="Y117" s="27">
        <f>MYRANKS_H[[#This Row],[PROJ PTS]]-MYRANKS_H[[#This Row],[REPL LEVEL]]</f>
        <v>0</v>
      </c>
      <c r="Z117" s="27">
        <f>RANK(MYRANKS_H[[#This Row],[POINTS OVER REPL]],MYRANKS_H[POINTS OVER REPL])</f>
        <v>1</v>
      </c>
      <c r="AA117" s="29">
        <f>IF(MYRANKS_H[[#This Row],[RANK]]&lt;=TOTAL_HITTERS_DRAFTED,MYRANKS_H[[#This Row],[POINTS OVER REPL]],0)</f>
        <v>0</v>
      </c>
      <c r="AB117" s="35">
        <f>MYRANKS_H[[#This Row],[POINTS OVER REPL]]*DOLLAR_VALUE_PER_POINT+1</f>
        <v>1</v>
      </c>
      <c r="AC117" s="35"/>
      <c r="AD117" s="29">
        <f>IF(AND(MYRANKS_H[[#This Row],[RANK]]&lt;=(TOTAL_HITTERS_DRAFTED-HITTERS_BELOW_REPL_DRAFTED),MYRANKS_H[[#This Row],[$ACTUAL]]=""),MYRANKS_H[[#This Row],[POINTS OVER REPL]],0)</f>
        <v>0</v>
      </c>
      <c r="AE117" s="35">
        <f>IF(MYRANKS_H[[#This Row],[$ACTUAL]]="",MYRANKS_H[[#This Row],[POINTS OVER REPL]]*REMAINING_DOLLAR_VALUE_PER_POINT+1,0)</f>
        <v>1</v>
      </c>
    </row>
    <row r="118" spans="1:31" x14ac:dyDescent="0.25">
      <c r="A118" s="2" t="s">
        <v>11629</v>
      </c>
      <c r="B118" s="14" t="str">
        <f>VLOOKUP(MYRANKS_H[[#This Row],[PLAYERID]],PLAYERIDMAP2[],COLUMN(PLAYERIDMAP2[LASTNAME]),FALSE)</f>
        <v>Cabrera</v>
      </c>
      <c r="C118" s="14" t="str">
        <f>VLOOKUP(MYRANKS_H[[#This Row],[PLAYERID]],PLAYERIDMAP2[],COLUMN(PLAYERIDMAP2[FIRSTNAME]),FALSE)</f>
        <v>Melky</v>
      </c>
      <c r="D118" s="14" t="str">
        <f>MYRANKS_H[[#This Row],[FNAME]]&amp;" "&amp;MYRANKS_H[[#This Row],[LNAME]]</f>
        <v>Melky Cabrera</v>
      </c>
      <c r="E118" s="14" t="str">
        <f>VLOOKUP(MYRANKS_H[[#This Row],[PLAYERID]],PLAYERIDMAP2[],COLUMN(PLAYERIDMAP2[TEAM]),FALSE)</f>
        <v>CHW</v>
      </c>
      <c r="F118" s="14" t="str">
        <f>VLOOKUP(MYRANKS_H[[#This Row],[PLAYERID]],PLAYERIDMAP2[],COLUMN(PLAYERIDMAP2[POS]),FALSE)</f>
        <v>OF</v>
      </c>
      <c r="G118" s="14">
        <f>IFERROR(VALUE(VLOOKUP(MYRANKS_H[[#This Row],[PLAYERID]],PLAYERIDMAP2[],COLUMN(PLAYERIDMAP2[IDFANGRAPHS]),FALSE)),VLOOKUP(MYRANKS_H[[#This Row],[PLAYERID]],PLAYERIDMAP2[],COLUMN(PLAYERIDMAP2[IDFANGRAPHS]),FALSE))</f>
        <v>4022</v>
      </c>
      <c r="H118" s="56">
        <f>IFERROR(VLOOKUP(MYRANKS_H[[#This Row],[IDFANGRAPHS]],STEAMER_H[],COLUMN(STEAMER_H[PA]),FALSE),0)</f>
        <v>646</v>
      </c>
      <c r="I118" s="56">
        <f>IFERROR(VLOOKUP(MYRANKS_H[[#This Row],[IDFANGRAPHS]],STEAMER_H[],COLUMN(STEAMER_H[AB]),FALSE),0)</f>
        <v>591</v>
      </c>
      <c r="J118" s="56">
        <f>IFERROR(VLOOKUP(MYRANKS_H[[#This Row],[IDFANGRAPHS]],STEAMER_H[],COLUMN(STEAMER_H[H]),FALSE),0)</f>
        <v>167</v>
      </c>
      <c r="K118" s="56">
        <f>IFERROR(VLOOKUP(MYRANKS_H[[#This Row],[IDFANGRAPHS]],STEAMER_H[],COLUMN(STEAMER_H[2B]),FALSE),0)</f>
        <v>33</v>
      </c>
      <c r="L118" s="56">
        <f>IFERROR(VLOOKUP(MYRANKS_H[[#This Row],[IDFANGRAPHS]],STEAMER_H[],COLUMN(STEAMER_H[3B]),FALSE),0)</f>
        <v>2</v>
      </c>
      <c r="M118" s="56">
        <f>IFERROR(VLOOKUP(MYRANKS_H[[#This Row],[IDFANGRAPHS]],STEAMER_H[],COLUMN(STEAMER_H[HR]),FALSE),0)</f>
        <v>15</v>
      </c>
      <c r="N118" s="56">
        <f>IFERROR(VLOOKUP(MYRANKS_H[[#This Row],[IDFANGRAPHS]],STEAMER_H[],COLUMN(STEAMER_H[R]),FALSE),0)</f>
        <v>77</v>
      </c>
      <c r="O118" s="56">
        <f>IFERROR(VLOOKUP(MYRANKS_H[[#This Row],[IDFANGRAPHS]],STEAMER_H[],COLUMN(STEAMER_H[RBI]),FALSE),0)</f>
        <v>72</v>
      </c>
      <c r="P118" s="56">
        <f>IFERROR(VLOOKUP(MYRANKS_H[[#This Row],[IDFANGRAPHS]],STEAMER_H[],COLUMN(STEAMER_H[BB]),FALSE),0)</f>
        <v>44</v>
      </c>
      <c r="Q118" s="56">
        <f>IFERROR(VLOOKUP(MYRANKS_H[[#This Row],[IDFANGRAPHS]],STEAMER_H[],COLUMN(STEAMER_H[HBP]),FALSE),0)</f>
        <v>3</v>
      </c>
      <c r="R118" s="56">
        <f>IFERROR(VLOOKUP(MYRANKS_H[[#This Row],[IDFANGRAPHS]],STEAMER_H[],COLUMN(STEAMER_H[SO]),FALSE),0)</f>
        <v>84</v>
      </c>
      <c r="S118" s="56">
        <f>IFERROR(VLOOKUP(MYRANKS_H[[#This Row],[IDFANGRAPHS]],STEAMER_H[],COLUMN(STEAMER_H[SB]),FALSE),0)</f>
        <v>4</v>
      </c>
      <c r="T118" s="19">
        <f>IFERROR(MYRANKS_H[[#This Row],[H]]/MYRANKS_H[[#This Row],[AB]],0)</f>
        <v>0.28257191201353637</v>
      </c>
      <c r="U118" s="19">
        <f>IFERROR((MYRANKS_H[[#This Row],[H]]+MYRANKS_H[[#This Row],[BB]]+MYRANKS_H[[#This Row],[HBP]])/(MYRANKS_H[[#This Row],[AB]]+MYRANKS_H[[#This Row],[BB]]+MYRANKS_H[[#This Row],[HBP]]),0)</f>
        <v>0.33542319749216298</v>
      </c>
      <c r="V118" s="19">
        <f>IFERROR((MYRANKS_H[[#This Row],[H]]+MYRANKS_H[[#This Row],[2B]]+2*MYRANKS_H[[#This Row],[3B]]+3*MYRANKS_H[[#This Row],[HR]])/MYRANKS_H[[#This Row],[AB]],0)</f>
        <v>0.42131979695431471</v>
      </c>
      <c r="W11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18" s="27">
        <f>VLOOKUP(MYRANKS_H[[#This Row],[POS]],REPLACEMENT_LEVEL[],3,FALSE)</f>
        <v>0</v>
      </c>
      <c r="Y118" s="27">
        <f>MYRANKS_H[[#This Row],[PROJ PTS]]-MYRANKS_H[[#This Row],[REPL LEVEL]]</f>
        <v>0</v>
      </c>
      <c r="Z118" s="27">
        <f>RANK(MYRANKS_H[[#This Row],[POINTS OVER REPL]],MYRANKS_H[POINTS OVER REPL])</f>
        <v>1</v>
      </c>
      <c r="AA118" s="29">
        <f>IF(MYRANKS_H[[#This Row],[RANK]]&lt;=TOTAL_HITTERS_DRAFTED,MYRANKS_H[[#This Row],[POINTS OVER REPL]],0)</f>
        <v>0</v>
      </c>
      <c r="AB118" s="35">
        <f>MYRANKS_H[[#This Row],[POINTS OVER REPL]]*DOLLAR_VALUE_PER_POINT+1</f>
        <v>1</v>
      </c>
      <c r="AC118" s="35"/>
      <c r="AD118" s="29">
        <f>IF(AND(MYRANKS_H[[#This Row],[RANK]]&lt;=(TOTAL_HITTERS_DRAFTED-HITTERS_BELOW_REPL_DRAFTED),MYRANKS_H[[#This Row],[$ACTUAL]]=""),MYRANKS_H[[#This Row],[POINTS OVER REPL]],0)</f>
        <v>0</v>
      </c>
      <c r="AE118" s="35">
        <f>IF(MYRANKS_H[[#This Row],[$ACTUAL]]="",MYRANKS_H[[#This Row],[POINTS OVER REPL]]*REMAINING_DOLLAR_VALUE_PER_POINT+1,0)</f>
        <v>1</v>
      </c>
    </row>
    <row r="119" spans="1:31" ht="15" customHeight="1" x14ac:dyDescent="0.25">
      <c r="A119" s="2" t="s">
        <v>11854</v>
      </c>
      <c r="B119" s="14" t="str">
        <f>VLOOKUP(MYRANKS_H[[#This Row],[PLAYERID]],PLAYERIDMAP2[],COLUMN(PLAYERIDMAP2[LASTNAME]),FALSE)</f>
        <v>Chisenhall</v>
      </c>
      <c r="C119" s="14" t="str">
        <f>VLOOKUP(MYRANKS_H[[#This Row],[PLAYERID]],PLAYERIDMAP2[],COLUMN(PLAYERIDMAP2[FIRSTNAME]),FALSE)</f>
        <v>Lonnie</v>
      </c>
      <c r="D119" s="14" t="str">
        <f>MYRANKS_H[[#This Row],[FNAME]]&amp;" "&amp;MYRANKS_H[[#This Row],[LNAME]]</f>
        <v>Lonnie Chisenhall</v>
      </c>
      <c r="E119" s="14" t="str">
        <f>VLOOKUP(MYRANKS_H[[#This Row],[PLAYERID]],PLAYERIDMAP2[],COLUMN(PLAYERIDMAP2[TEAM]),FALSE)</f>
        <v>CLE</v>
      </c>
      <c r="F119" s="14" t="str">
        <f>VLOOKUP(MYRANKS_H[[#This Row],[PLAYERID]],PLAYERIDMAP2[],COLUMN(PLAYERIDMAP2[POS]),FALSE)</f>
        <v>3B</v>
      </c>
      <c r="G119" s="14">
        <f>IFERROR(VALUE(VLOOKUP(MYRANKS_H[[#This Row],[PLAYERID]],PLAYERIDMAP2[],COLUMN(PLAYERIDMAP2[IDFANGRAPHS]),FALSE)),VLOOKUP(MYRANKS_H[[#This Row],[PLAYERID]],PLAYERIDMAP2[],COLUMN(PLAYERIDMAP2[IDFANGRAPHS]),FALSE))</f>
        <v>7571</v>
      </c>
      <c r="H119" s="56">
        <f>IFERROR(VLOOKUP(MYRANKS_H[[#This Row],[IDFANGRAPHS]],STEAMER_H[],COLUMN(STEAMER_H[PA]),FALSE),0)</f>
        <v>445</v>
      </c>
      <c r="I119" s="56">
        <f>IFERROR(VLOOKUP(MYRANKS_H[[#This Row],[IDFANGRAPHS]],STEAMER_H[],COLUMN(STEAMER_H[AB]),FALSE),0)</f>
        <v>405</v>
      </c>
      <c r="J119" s="56">
        <f>IFERROR(VLOOKUP(MYRANKS_H[[#This Row],[IDFANGRAPHS]],STEAMER_H[],COLUMN(STEAMER_H[H]),FALSE),0)</f>
        <v>105</v>
      </c>
      <c r="K119" s="56">
        <f>IFERROR(VLOOKUP(MYRANKS_H[[#This Row],[IDFANGRAPHS]],STEAMER_H[],COLUMN(STEAMER_H[2B]),FALSE),0)</f>
        <v>23</v>
      </c>
      <c r="L119" s="56">
        <f>IFERROR(VLOOKUP(MYRANKS_H[[#This Row],[IDFANGRAPHS]],STEAMER_H[],COLUMN(STEAMER_H[3B]),FALSE),0)</f>
        <v>1</v>
      </c>
      <c r="M119" s="56">
        <f>IFERROR(VLOOKUP(MYRANKS_H[[#This Row],[IDFANGRAPHS]],STEAMER_H[],COLUMN(STEAMER_H[HR]),FALSE),0)</f>
        <v>13</v>
      </c>
      <c r="N119" s="56">
        <f>IFERROR(VLOOKUP(MYRANKS_H[[#This Row],[IDFANGRAPHS]],STEAMER_H[],COLUMN(STEAMER_H[R]),FALSE),0)</f>
        <v>48</v>
      </c>
      <c r="O119" s="56">
        <f>IFERROR(VLOOKUP(MYRANKS_H[[#This Row],[IDFANGRAPHS]],STEAMER_H[],COLUMN(STEAMER_H[RBI]),FALSE),0)</f>
        <v>52</v>
      </c>
      <c r="P119" s="56">
        <f>IFERROR(VLOOKUP(MYRANKS_H[[#This Row],[IDFANGRAPHS]],STEAMER_H[],COLUMN(STEAMER_H[BB]),FALSE),0)</f>
        <v>30</v>
      </c>
      <c r="Q119" s="56">
        <f>IFERROR(VLOOKUP(MYRANKS_H[[#This Row],[IDFANGRAPHS]],STEAMER_H[],COLUMN(STEAMER_H[HBP]),FALSE),0)</f>
        <v>4</v>
      </c>
      <c r="R119" s="56">
        <f>IFERROR(VLOOKUP(MYRANKS_H[[#This Row],[IDFANGRAPHS]],STEAMER_H[],COLUMN(STEAMER_H[SO]),FALSE),0)</f>
        <v>87</v>
      </c>
      <c r="S119" s="56">
        <f>IFERROR(VLOOKUP(MYRANKS_H[[#This Row],[IDFANGRAPHS]],STEAMER_H[],COLUMN(STEAMER_H[SB]),FALSE),0)</f>
        <v>3</v>
      </c>
      <c r="T119" s="19">
        <f>IFERROR(MYRANKS_H[[#This Row],[H]]/MYRANKS_H[[#This Row],[AB]],0)</f>
        <v>0.25925925925925924</v>
      </c>
      <c r="U119" s="19">
        <f>IFERROR((MYRANKS_H[[#This Row],[H]]+MYRANKS_H[[#This Row],[BB]]+MYRANKS_H[[#This Row],[HBP]])/(MYRANKS_H[[#This Row],[AB]]+MYRANKS_H[[#This Row],[BB]]+MYRANKS_H[[#This Row],[HBP]]),0)</f>
        <v>0.31662870159453305</v>
      </c>
      <c r="V119" s="19">
        <f>IFERROR((MYRANKS_H[[#This Row],[H]]+MYRANKS_H[[#This Row],[2B]]+2*MYRANKS_H[[#This Row],[3B]]+3*MYRANKS_H[[#This Row],[HR]])/MYRANKS_H[[#This Row],[AB]],0)</f>
        <v>0.41728395061728396</v>
      </c>
      <c r="W11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19" s="27">
        <f>VLOOKUP(MYRANKS_H[[#This Row],[POS]],REPLACEMENT_LEVEL[],3,FALSE)</f>
        <v>0</v>
      </c>
      <c r="Y119" s="27">
        <f>MYRANKS_H[[#This Row],[PROJ PTS]]-MYRANKS_H[[#This Row],[REPL LEVEL]]</f>
        <v>0</v>
      </c>
      <c r="Z119" s="27">
        <f>RANK(MYRANKS_H[[#This Row],[POINTS OVER REPL]],MYRANKS_H[POINTS OVER REPL])</f>
        <v>1</v>
      </c>
      <c r="AA119" s="29">
        <f>IF(MYRANKS_H[[#This Row],[RANK]]&lt;=TOTAL_HITTERS_DRAFTED,MYRANKS_H[[#This Row],[POINTS OVER REPL]],0)</f>
        <v>0</v>
      </c>
      <c r="AB119" s="35">
        <f>MYRANKS_H[[#This Row],[POINTS OVER REPL]]*DOLLAR_VALUE_PER_POINT+1</f>
        <v>1</v>
      </c>
      <c r="AC119" s="35"/>
      <c r="AD119" s="29">
        <f>IF(AND(MYRANKS_H[[#This Row],[RANK]]&lt;=(TOTAL_HITTERS_DRAFTED-HITTERS_BELOW_REPL_DRAFTED),MYRANKS_H[[#This Row],[$ACTUAL]]=""),MYRANKS_H[[#This Row],[POINTS OVER REPL]],0)</f>
        <v>0</v>
      </c>
      <c r="AE119" s="35">
        <f>IF(MYRANKS_H[[#This Row],[$ACTUAL]]="",MYRANKS_H[[#This Row],[POINTS OVER REPL]]*REMAINING_DOLLAR_VALUE_PER_POINT+1,0)</f>
        <v>1</v>
      </c>
    </row>
    <row r="120" spans="1:31" ht="15" customHeight="1" x14ac:dyDescent="0.25">
      <c r="A120" s="2" t="s">
        <v>12490</v>
      </c>
      <c r="B120" s="14" t="str">
        <f>VLOOKUP(MYRANKS_H[[#This Row],[PLAYERID]],PLAYERIDMAP2[],COLUMN(PLAYERIDMAP2[LASTNAME]),FALSE)</f>
        <v>Flores</v>
      </c>
      <c r="C120" s="14" t="str">
        <f>VLOOKUP(MYRANKS_H[[#This Row],[PLAYERID]],PLAYERIDMAP2[],COLUMN(PLAYERIDMAP2[FIRSTNAME]),FALSE)</f>
        <v>Wilmer</v>
      </c>
      <c r="D120" s="14" t="str">
        <f>MYRANKS_H[[#This Row],[FNAME]]&amp;" "&amp;MYRANKS_H[[#This Row],[LNAME]]</f>
        <v>Wilmer Flores</v>
      </c>
      <c r="E120" s="14" t="str">
        <f>VLOOKUP(MYRANKS_H[[#This Row],[PLAYERID]],PLAYERIDMAP2[],COLUMN(PLAYERIDMAP2[TEAM]),FALSE)</f>
        <v>NYM</v>
      </c>
      <c r="F120" s="14" t="str">
        <f>VLOOKUP(MYRANKS_H[[#This Row],[PLAYERID]],PLAYERIDMAP2[],COLUMN(PLAYERIDMAP2[POS]),FALSE)</f>
        <v>SS</v>
      </c>
      <c r="G120" s="14">
        <f>IFERROR(VALUE(VLOOKUP(MYRANKS_H[[#This Row],[PLAYERID]],PLAYERIDMAP2[],COLUMN(PLAYERIDMAP2[IDFANGRAPHS]),FALSE)),VLOOKUP(MYRANKS_H[[#This Row],[PLAYERID]],PLAYERIDMAP2[],COLUMN(PLAYERIDMAP2[IDFANGRAPHS]),FALSE))</f>
        <v>5827</v>
      </c>
      <c r="H120" s="56">
        <f>IFERROR(VLOOKUP(MYRANKS_H[[#This Row],[IDFANGRAPHS]],STEAMER_H[],COLUMN(STEAMER_H[PA]),FALSE),0)</f>
        <v>350</v>
      </c>
      <c r="I120" s="56">
        <f>IFERROR(VLOOKUP(MYRANKS_H[[#This Row],[IDFANGRAPHS]],STEAMER_H[],COLUMN(STEAMER_H[AB]),FALSE),0)</f>
        <v>327</v>
      </c>
      <c r="J120" s="56">
        <f>IFERROR(VLOOKUP(MYRANKS_H[[#This Row],[IDFANGRAPHS]],STEAMER_H[],COLUMN(STEAMER_H[H]),FALSE),0)</f>
        <v>86</v>
      </c>
      <c r="K120" s="56">
        <f>IFERROR(VLOOKUP(MYRANKS_H[[#This Row],[IDFANGRAPHS]],STEAMER_H[],COLUMN(STEAMER_H[2B]),FALSE),0)</f>
        <v>17</v>
      </c>
      <c r="L120" s="56">
        <f>IFERROR(VLOOKUP(MYRANKS_H[[#This Row],[IDFANGRAPHS]],STEAMER_H[],COLUMN(STEAMER_H[3B]),FALSE),0)</f>
        <v>1</v>
      </c>
      <c r="M120" s="56">
        <f>IFERROR(VLOOKUP(MYRANKS_H[[#This Row],[IDFANGRAPHS]],STEAMER_H[],COLUMN(STEAMER_H[HR]),FALSE),0)</f>
        <v>11</v>
      </c>
      <c r="N120" s="56">
        <f>IFERROR(VLOOKUP(MYRANKS_H[[#This Row],[IDFANGRAPHS]],STEAMER_H[],COLUMN(STEAMER_H[R]),FALSE),0)</f>
        <v>36</v>
      </c>
      <c r="O120" s="56">
        <f>IFERROR(VLOOKUP(MYRANKS_H[[#This Row],[IDFANGRAPHS]],STEAMER_H[],COLUMN(STEAMER_H[RBI]),FALSE),0)</f>
        <v>42</v>
      </c>
      <c r="P120" s="56">
        <f>IFERROR(VLOOKUP(MYRANKS_H[[#This Row],[IDFANGRAPHS]],STEAMER_H[],COLUMN(STEAMER_H[BB]),FALSE),0)</f>
        <v>16</v>
      </c>
      <c r="Q120" s="56">
        <f>IFERROR(VLOOKUP(MYRANKS_H[[#This Row],[IDFANGRAPHS]],STEAMER_H[],COLUMN(STEAMER_H[HBP]),FALSE),0)</f>
        <v>2</v>
      </c>
      <c r="R120" s="56">
        <f>IFERROR(VLOOKUP(MYRANKS_H[[#This Row],[IDFANGRAPHS]],STEAMER_H[],COLUMN(STEAMER_H[SO]),FALSE),0)</f>
        <v>44</v>
      </c>
      <c r="S120" s="56">
        <f>IFERROR(VLOOKUP(MYRANKS_H[[#This Row],[IDFANGRAPHS]],STEAMER_H[],COLUMN(STEAMER_H[SB]),FALSE),0)</f>
        <v>1</v>
      </c>
      <c r="T120" s="19">
        <f>IFERROR(MYRANKS_H[[#This Row],[H]]/MYRANKS_H[[#This Row],[AB]],0)</f>
        <v>0.26299694189602446</v>
      </c>
      <c r="U120" s="19">
        <f>IFERROR((MYRANKS_H[[#This Row],[H]]+MYRANKS_H[[#This Row],[BB]]+MYRANKS_H[[#This Row],[HBP]])/(MYRANKS_H[[#This Row],[AB]]+MYRANKS_H[[#This Row],[BB]]+MYRANKS_H[[#This Row],[HBP]]),0)</f>
        <v>0.30144927536231886</v>
      </c>
      <c r="V120" s="19">
        <f>IFERROR((MYRANKS_H[[#This Row],[H]]+MYRANKS_H[[#This Row],[2B]]+2*MYRANKS_H[[#This Row],[3B]]+3*MYRANKS_H[[#This Row],[HR]])/MYRANKS_H[[#This Row],[AB]],0)</f>
        <v>0.42201834862385323</v>
      </c>
      <c r="W12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20" s="27">
        <f>VLOOKUP(MYRANKS_H[[#This Row],[POS]],REPLACEMENT_LEVEL[],3,FALSE)</f>
        <v>0</v>
      </c>
      <c r="Y120" s="27">
        <f>MYRANKS_H[[#This Row],[PROJ PTS]]-MYRANKS_H[[#This Row],[REPL LEVEL]]</f>
        <v>0</v>
      </c>
      <c r="Z120" s="27">
        <f>RANK(MYRANKS_H[[#This Row],[POINTS OVER REPL]],MYRANKS_H[POINTS OVER REPL])</f>
        <v>1</v>
      </c>
      <c r="AA120" s="29">
        <f>IF(MYRANKS_H[[#This Row],[RANK]]&lt;=TOTAL_HITTERS_DRAFTED,MYRANKS_H[[#This Row],[POINTS OVER REPL]],0)</f>
        <v>0</v>
      </c>
      <c r="AB120" s="35">
        <f>MYRANKS_H[[#This Row],[POINTS OVER REPL]]*DOLLAR_VALUE_PER_POINT+1</f>
        <v>1</v>
      </c>
      <c r="AC120" s="35"/>
      <c r="AD120" s="29">
        <f>IF(AND(MYRANKS_H[[#This Row],[RANK]]&lt;=(TOTAL_HITTERS_DRAFTED-HITTERS_BELOW_REPL_DRAFTED),MYRANKS_H[[#This Row],[$ACTUAL]]=""),MYRANKS_H[[#This Row],[POINTS OVER REPL]],0)</f>
        <v>0</v>
      </c>
      <c r="AE120" s="35">
        <f>IF(MYRANKS_H[[#This Row],[$ACTUAL]]="",MYRANKS_H[[#This Row],[POINTS OVER REPL]]*REMAINING_DOLLAR_VALUE_PER_POINT+1,0)</f>
        <v>1</v>
      </c>
    </row>
    <row r="121" spans="1:31" ht="15" customHeight="1" x14ac:dyDescent="0.25">
      <c r="A121" s="6" t="s">
        <v>13195</v>
      </c>
      <c r="B121" s="14" t="str">
        <f>VLOOKUP(MYRANKS_H[[#This Row],[PLAYERID]],PLAYERIDMAP2[],COLUMN(PLAYERIDMAP2[LASTNAME]),FALSE)</f>
        <v>Hunter</v>
      </c>
      <c r="C121" s="14" t="str">
        <f>VLOOKUP(MYRANKS_H[[#This Row],[PLAYERID]],PLAYERIDMAP2[],COLUMN(PLAYERIDMAP2[FIRSTNAME]),FALSE)</f>
        <v>Torii</v>
      </c>
      <c r="D121" s="14" t="str">
        <f>MYRANKS_H[[#This Row],[FNAME]]&amp;" "&amp;MYRANKS_H[[#This Row],[LNAME]]</f>
        <v>Torii Hunter</v>
      </c>
      <c r="E121" s="14" t="str">
        <f>VLOOKUP(MYRANKS_H[[#This Row],[PLAYERID]],PLAYERIDMAP2[],COLUMN(PLAYERIDMAP2[TEAM]),FALSE)</f>
        <v>MIN</v>
      </c>
      <c r="F121" s="14" t="str">
        <f>VLOOKUP(MYRANKS_H[[#This Row],[PLAYERID]],PLAYERIDMAP2[],COLUMN(PLAYERIDMAP2[POS]),FALSE)</f>
        <v>OF</v>
      </c>
      <c r="G121" s="14">
        <f>IFERROR(VALUE(VLOOKUP(MYRANKS_H[[#This Row],[PLAYERID]],PLAYERIDMAP2[],COLUMN(PLAYERIDMAP2[IDFANGRAPHS]),FALSE)),VLOOKUP(MYRANKS_H[[#This Row],[PLAYERID]],PLAYERIDMAP2[],COLUMN(PLAYERIDMAP2[IDFANGRAPHS]),FALSE))</f>
        <v>731</v>
      </c>
      <c r="H121" s="56">
        <f>IFERROR(VLOOKUP(MYRANKS_H[[#This Row],[IDFANGRAPHS]],STEAMER_H[],COLUMN(STEAMER_H[PA]),FALSE),0)</f>
        <v>1</v>
      </c>
      <c r="I121" s="56">
        <f>IFERROR(VLOOKUP(MYRANKS_H[[#This Row],[IDFANGRAPHS]],STEAMER_H[],COLUMN(STEAMER_H[AB]),FALSE),0)</f>
        <v>1</v>
      </c>
      <c r="J121" s="56">
        <f>IFERROR(VLOOKUP(MYRANKS_H[[#This Row],[IDFANGRAPHS]],STEAMER_H[],COLUMN(STEAMER_H[H]),FALSE),0)</f>
        <v>0</v>
      </c>
      <c r="K121" s="56">
        <f>IFERROR(VLOOKUP(MYRANKS_H[[#This Row],[IDFANGRAPHS]],STEAMER_H[],COLUMN(STEAMER_H[2B]),FALSE),0)</f>
        <v>0</v>
      </c>
      <c r="L121" s="56">
        <f>IFERROR(VLOOKUP(MYRANKS_H[[#This Row],[IDFANGRAPHS]],STEAMER_H[],COLUMN(STEAMER_H[3B]),FALSE),0)</f>
        <v>0</v>
      </c>
      <c r="M121" s="56">
        <f>IFERROR(VLOOKUP(MYRANKS_H[[#This Row],[IDFANGRAPHS]],STEAMER_H[],COLUMN(STEAMER_H[HR]),FALSE),0)</f>
        <v>0</v>
      </c>
      <c r="N121" s="56">
        <f>IFERROR(VLOOKUP(MYRANKS_H[[#This Row],[IDFANGRAPHS]],STEAMER_H[],COLUMN(STEAMER_H[R]),FALSE),0)</f>
        <v>0</v>
      </c>
      <c r="O121" s="56">
        <f>IFERROR(VLOOKUP(MYRANKS_H[[#This Row],[IDFANGRAPHS]],STEAMER_H[],COLUMN(STEAMER_H[RBI]),FALSE),0)</f>
        <v>0</v>
      </c>
      <c r="P121" s="56">
        <f>IFERROR(VLOOKUP(MYRANKS_H[[#This Row],[IDFANGRAPHS]],STEAMER_H[],COLUMN(STEAMER_H[BB]),FALSE),0)</f>
        <v>0</v>
      </c>
      <c r="Q121" s="56">
        <f>IFERROR(VLOOKUP(MYRANKS_H[[#This Row],[IDFANGRAPHS]],STEAMER_H[],COLUMN(STEAMER_H[HBP]),FALSE),0)</f>
        <v>0</v>
      </c>
      <c r="R121" s="56">
        <f>IFERROR(VLOOKUP(MYRANKS_H[[#This Row],[IDFANGRAPHS]],STEAMER_H[],COLUMN(STEAMER_H[SO]),FALSE),0)</f>
        <v>0</v>
      </c>
      <c r="S121" s="56">
        <f>IFERROR(VLOOKUP(MYRANKS_H[[#This Row],[IDFANGRAPHS]],STEAMER_H[],COLUMN(STEAMER_H[SB]),FALSE),0)</f>
        <v>0</v>
      </c>
      <c r="T121" s="19">
        <f>IFERROR(MYRANKS_H[[#This Row],[H]]/MYRANKS_H[[#This Row],[AB]],0)</f>
        <v>0</v>
      </c>
      <c r="U121" s="19">
        <f>IFERROR((MYRANKS_H[[#This Row],[H]]+MYRANKS_H[[#This Row],[BB]]+MYRANKS_H[[#This Row],[HBP]])/(MYRANKS_H[[#This Row],[AB]]+MYRANKS_H[[#This Row],[BB]]+MYRANKS_H[[#This Row],[HBP]]),0)</f>
        <v>0</v>
      </c>
      <c r="V121" s="19">
        <f>IFERROR((MYRANKS_H[[#This Row],[H]]+MYRANKS_H[[#This Row],[2B]]+2*MYRANKS_H[[#This Row],[3B]]+3*MYRANKS_H[[#This Row],[HR]])/MYRANKS_H[[#This Row],[AB]],0)</f>
        <v>0</v>
      </c>
      <c r="W12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21" s="27">
        <f>VLOOKUP(MYRANKS_H[[#This Row],[POS]],REPLACEMENT_LEVEL[],3,FALSE)</f>
        <v>0</v>
      </c>
      <c r="Y121" s="27">
        <f>MYRANKS_H[[#This Row],[PROJ PTS]]-MYRANKS_H[[#This Row],[REPL LEVEL]]</f>
        <v>0</v>
      </c>
      <c r="Z121" s="27">
        <f>RANK(MYRANKS_H[[#This Row],[POINTS OVER REPL]],MYRANKS_H[POINTS OVER REPL])</f>
        <v>1</v>
      </c>
      <c r="AA121" s="29">
        <f>IF(MYRANKS_H[[#This Row],[RANK]]&lt;=TOTAL_HITTERS_DRAFTED,MYRANKS_H[[#This Row],[POINTS OVER REPL]],0)</f>
        <v>0</v>
      </c>
      <c r="AB121" s="35">
        <f>MYRANKS_H[[#This Row],[POINTS OVER REPL]]*DOLLAR_VALUE_PER_POINT+1</f>
        <v>1</v>
      </c>
      <c r="AC121" s="35"/>
      <c r="AD121" s="29">
        <f>IF(AND(MYRANKS_H[[#This Row],[RANK]]&lt;=(TOTAL_HITTERS_DRAFTED-HITTERS_BELOW_REPL_DRAFTED),MYRANKS_H[[#This Row],[$ACTUAL]]=""),MYRANKS_H[[#This Row],[POINTS OVER REPL]],0)</f>
        <v>0</v>
      </c>
      <c r="AE121" s="35">
        <f>IF(MYRANKS_H[[#This Row],[$ACTUAL]]="",MYRANKS_H[[#This Row],[POINTS OVER REPL]]*REMAINING_DOLLAR_VALUE_PER_POINT+1,0)</f>
        <v>1</v>
      </c>
    </row>
    <row r="122" spans="1:31" ht="15" customHeight="1" x14ac:dyDescent="0.25">
      <c r="A122" s="2" t="s">
        <v>13378</v>
      </c>
      <c r="B122" s="14" t="str">
        <f>VLOOKUP(MYRANKS_H[[#This Row],[PLAYERID]],PLAYERIDMAP2[],COLUMN(PLAYERIDMAP2[LASTNAME]),FALSE)</f>
        <v>Joyce</v>
      </c>
      <c r="C122" s="14" t="str">
        <f>VLOOKUP(MYRANKS_H[[#This Row],[PLAYERID]],PLAYERIDMAP2[],COLUMN(PLAYERIDMAP2[FIRSTNAME]),FALSE)</f>
        <v>Matt</v>
      </c>
      <c r="D122" s="14" t="str">
        <f>MYRANKS_H[[#This Row],[FNAME]]&amp;" "&amp;MYRANKS_H[[#This Row],[LNAME]]</f>
        <v>Matt Joyce</v>
      </c>
      <c r="E122" s="14" t="str">
        <f>VLOOKUP(MYRANKS_H[[#This Row],[PLAYERID]],PLAYERIDMAP2[],COLUMN(PLAYERIDMAP2[TEAM]),FALSE)</f>
        <v>LAA</v>
      </c>
      <c r="F122" s="14" t="str">
        <f>VLOOKUP(MYRANKS_H[[#This Row],[PLAYERID]],PLAYERIDMAP2[],COLUMN(PLAYERIDMAP2[POS]),FALSE)</f>
        <v>OF</v>
      </c>
      <c r="G122" s="14">
        <f>IFERROR(VALUE(VLOOKUP(MYRANKS_H[[#This Row],[PLAYERID]],PLAYERIDMAP2[],COLUMN(PLAYERIDMAP2[IDFANGRAPHS]),FALSE)),VLOOKUP(MYRANKS_H[[#This Row],[PLAYERID]],PLAYERIDMAP2[],COLUMN(PLAYERIDMAP2[IDFANGRAPHS]),FALSE))</f>
        <v>3353</v>
      </c>
      <c r="H122" s="56">
        <f>IFERROR(VLOOKUP(MYRANKS_H[[#This Row],[IDFANGRAPHS]],STEAMER_H[],COLUMN(STEAMER_H[PA]),FALSE),0)</f>
        <v>376</v>
      </c>
      <c r="I122" s="56">
        <f>IFERROR(VLOOKUP(MYRANKS_H[[#This Row],[IDFANGRAPHS]],STEAMER_H[],COLUMN(STEAMER_H[AB]),FALSE),0)</f>
        <v>325</v>
      </c>
      <c r="J122" s="56">
        <f>IFERROR(VLOOKUP(MYRANKS_H[[#This Row],[IDFANGRAPHS]],STEAMER_H[],COLUMN(STEAMER_H[H]),FALSE),0)</f>
        <v>77</v>
      </c>
      <c r="K122" s="56">
        <f>IFERROR(VLOOKUP(MYRANKS_H[[#This Row],[IDFANGRAPHS]],STEAMER_H[],COLUMN(STEAMER_H[2B]),FALSE),0)</f>
        <v>17</v>
      </c>
      <c r="L122" s="56">
        <f>IFERROR(VLOOKUP(MYRANKS_H[[#This Row],[IDFANGRAPHS]],STEAMER_H[],COLUMN(STEAMER_H[3B]),FALSE),0)</f>
        <v>1</v>
      </c>
      <c r="M122" s="56">
        <f>IFERROR(VLOOKUP(MYRANKS_H[[#This Row],[IDFANGRAPHS]],STEAMER_H[],COLUMN(STEAMER_H[HR]),FALSE),0)</f>
        <v>10</v>
      </c>
      <c r="N122" s="56">
        <f>IFERROR(VLOOKUP(MYRANKS_H[[#This Row],[IDFANGRAPHS]],STEAMER_H[],COLUMN(STEAMER_H[R]),FALSE),0)</f>
        <v>40</v>
      </c>
      <c r="O122" s="56">
        <f>IFERROR(VLOOKUP(MYRANKS_H[[#This Row],[IDFANGRAPHS]],STEAMER_H[],COLUMN(STEAMER_H[RBI]),FALSE),0)</f>
        <v>40</v>
      </c>
      <c r="P122" s="56">
        <f>IFERROR(VLOOKUP(MYRANKS_H[[#This Row],[IDFANGRAPHS]],STEAMER_H[],COLUMN(STEAMER_H[BB]),FALSE),0)</f>
        <v>42</v>
      </c>
      <c r="Q122" s="56">
        <f>IFERROR(VLOOKUP(MYRANKS_H[[#This Row],[IDFANGRAPHS]],STEAMER_H[],COLUMN(STEAMER_H[HBP]),FALSE),0)</f>
        <v>3</v>
      </c>
      <c r="R122" s="56">
        <f>IFERROR(VLOOKUP(MYRANKS_H[[#This Row],[IDFANGRAPHS]],STEAMER_H[],COLUMN(STEAMER_H[SO]),FALSE),0)</f>
        <v>85</v>
      </c>
      <c r="S122" s="56">
        <f>IFERROR(VLOOKUP(MYRANKS_H[[#This Row],[IDFANGRAPHS]],STEAMER_H[],COLUMN(STEAMER_H[SB]),FALSE),0)</f>
        <v>3</v>
      </c>
      <c r="T122" s="19">
        <f>IFERROR(MYRANKS_H[[#This Row],[H]]/MYRANKS_H[[#This Row],[AB]],0)</f>
        <v>0.23692307692307693</v>
      </c>
      <c r="U122" s="19">
        <f>IFERROR((MYRANKS_H[[#This Row],[H]]+MYRANKS_H[[#This Row],[BB]]+MYRANKS_H[[#This Row],[HBP]])/(MYRANKS_H[[#This Row],[AB]]+MYRANKS_H[[#This Row],[BB]]+MYRANKS_H[[#This Row],[HBP]]),0)</f>
        <v>0.32972972972972975</v>
      </c>
      <c r="V122" s="19">
        <f>IFERROR((MYRANKS_H[[#This Row],[H]]+MYRANKS_H[[#This Row],[2B]]+2*MYRANKS_H[[#This Row],[3B]]+3*MYRANKS_H[[#This Row],[HR]])/MYRANKS_H[[#This Row],[AB]],0)</f>
        <v>0.38769230769230767</v>
      </c>
      <c r="W12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22" s="27">
        <f>VLOOKUP(MYRANKS_H[[#This Row],[POS]],REPLACEMENT_LEVEL[],3,FALSE)</f>
        <v>0</v>
      </c>
      <c r="Y122" s="27">
        <f>MYRANKS_H[[#This Row],[PROJ PTS]]-MYRANKS_H[[#This Row],[REPL LEVEL]]</f>
        <v>0</v>
      </c>
      <c r="Z122" s="27">
        <f>RANK(MYRANKS_H[[#This Row],[POINTS OVER REPL]],MYRANKS_H[POINTS OVER REPL])</f>
        <v>1</v>
      </c>
      <c r="AA122" s="29">
        <f>IF(MYRANKS_H[[#This Row],[RANK]]&lt;=TOTAL_HITTERS_DRAFTED,MYRANKS_H[[#This Row],[POINTS OVER REPL]],0)</f>
        <v>0</v>
      </c>
      <c r="AB122" s="35">
        <f>MYRANKS_H[[#This Row],[POINTS OVER REPL]]*DOLLAR_VALUE_PER_POINT+1</f>
        <v>1</v>
      </c>
      <c r="AC122" s="35"/>
      <c r="AD122" s="29">
        <f>IF(AND(MYRANKS_H[[#This Row],[RANK]]&lt;=(TOTAL_HITTERS_DRAFTED-HITTERS_BELOW_REPL_DRAFTED),MYRANKS_H[[#This Row],[$ACTUAL]]=""),MYRANKS_H[[#This Row],[POINTS OVER REPL]],0)</f>
        <v>0</v>
      </c>
      <c r="AE122" s="35">
        <f>IF(MYRANKS_H[[#This Row],[$ACTUAL]]="",MYRANKS_H[[#This Row],[POINTS OVER REPL]]*REMAINING_DOLLAR_VALUE_PER_POINT+1,0)</f>
        <v>1</v>
      </c>
    </row>
    <row r="123" spans="1:31" ht="15" customHeight="1" x14ac:dyDescent="0.25">
      <c r="A123" s="2" t="s">
        <v>14155</v>
      </c>
      <c r="B123" s="14" t="str">
        <f>VLOOKUP(MYRANKS_H[[#This Row],[PLAYERID]],PLAYERIDMAP2[],COLUMN(PLAYERIDMAP2[LASTNAME]),FALSE)</f>
        <v>Moreland</v>
      </c>
      <c r="C123" s="14" t="str">
        <f>VLOOKUP(MYRANKS_H[[#This Row],[PLAYERID]],PLAYERIDMAP2[],COLUMN(PLAYERIDMAP2[FIRSTNAME]),FALSE)</f>
        <v>Mitch</v>
      </c>
      <c r="D123" s="14" t="str">
        <f>MYRANKS_H[[#This Row],[FNAME]]&amp;" "&amp;MYRANKS_H[[#This Row],[LNAME]]</f>
        <v>Mitch Moreland</v>
      </c>
      <c r="E123" s="14" t="str">
        <f>VLOOKUP(MYRANKS_H[[#This Row],[PLAYERID]],PLAYERIDMAP2[],COLUMN(PLAYERIDMAP2[TEAM]),FALSE)</f>
        <v>TEX</v>
      </c>
      <c r="F123" s="14" t="str">
        <f>VLOOKUP(MYRANKS_H[[#This Row],[PLAYERID]],PLAYERIDMAP2[],COLUMN(PLAYERIDMAP2[POS]),FALSE)</f>
        <v>1B</v>
      </c>
      <c r="G123" s="14">
        <f>IFERROR(VALUE(VLOOKUP(MYRANKS_H[[#This Row],[PLAYERID]],PLAYERIDMAP2[],COLUMN(PLAYERIDMAP2[IDFANGRAPHS]),FALSE)),VLOOKUP(MYRANKS_H[[#This Row],[PLAYERID]],PLAYERIDMAP2[],COLUMN(PLAYERIDMAP2[IDFANGRAPHS]),FALSE))</f>
        <v>3086</v>
      </c>
      <c r="H123" s="56">
        <f>IFERROR(VLOOKUP(MYRANKS_H[[#This Row],[IDFANGRAPHS]],STEAMER_H[],COLUMN(STEAMER_H[PA]),FALSE),0)</f>
        <v>536</v>
      </c>
      <c r="I123" s="56">
        <f>IFERROR(VLOOKUP(MYRANKS_H[[#This Row],[IDFANGRAPHS]],STEAMER_H[],COLUMN(STEAMER_H[AB]),FALSE),0)</f>
        <v>486</v>
      </c>
      <c r="J123" s="56">
        <f>IFERROR(VLOOKUP(MYRANKS_H[[#This Row],[IDFANGRAPHS]],STEAMER_H[],COLUMN(STEAMER_H[H]),FALSE),0)</f>
        <v>123</v>
      </c>
      <c r="K123" s="56">
        <f>IFERROR(VLOOKUP(MYRANKS_H[[#This Row],[IDFANGRAPHS]],STEAMER_H[],COLUMN(STEAMER_H[2B]),FALSE),0)</f>
        <v>25</v>
      </c>
      <c r="L123" s="56">
        <f>IFERROR(VLOOKUP(MYRANKS_H[[#This Row],[IDFANGRAPHS]],STEAMER_H[],COLUMN(STEAMER_H[3B]),FALSE),0)</f>
        <v>1</v>
      </c>
      <c r="M123" s="56">
        <f>IFERROR(VLOOKUP(MYRANKS_H[[#This Row],[IDFANGRAPHS]],STEAMER_H[],COLUMN(STEAMER_H[HR]),FALSE),0)</f>
        <v>20</v>
      </c>
      <c r="N123" s="56">
        <f>IFERROR(VLOOKUP(MYRANKS_H[[#This Row],[IDFANGRAPHS]],STEAMER_H[],COLUMN(STEAMER_H[R]),FALSE),0)</f>
        <v>62</v>
      </c>
      <c r="O123" s="56">
        <f>IFERROR(VLOOKUP(MYRANKS_H[[#This Row],[IDFANGRAPHS]],STEAMER_H[],COLUMN(STEAMER_H[RBI]),FALSE),0)</f>
        <v>69</v>
      </c>
      <c r="P123" s="56">
        <f>IFERROR(VLOOKUP(MYRANKS_H[[#This Row],[IDFANGRAPHS]],STEAMER_H[],COLUMN(STEAMER_H[BB]),FALSE),0)</f>
        <v>39</v>
      </c>
      <c r="Q123" s="56">
        <f>IFERROR(VLOOKUP(MYRANKS_H[[#This Row],[IDFANGRAPHS]],STEAMER_H[],COLUMN(STEAMER_H[HBP]),FALSE),0)</f>
        <v>5</v>
      </c>
      <c r="R123" s="56">
        <f>IFERROR(VLOOKUP(MYRANKS_H[[#This Row],[IDFANGRAPHS]],STEAMER_H[],COLUMN(STEAMER_H[SO]),FALSE),0)</f>
        <v>118</v>
      </c>
      <c r="S123" s="56">
        <f>IFERROR(VLOOKUP(MYRANKS_H[[#This Row],[IDFANGRAPHS]],STEAMER_H[],COLUMN(STEAMER_H[SB]),FALSE),0)</f>
        <v>2</v>
      </c>
      <c r="T123" s="19">
        <f>IFERROR(MYRANKS_H[[#This Row],[H]]/MYRANKS_H[[#This Row],[AB]],0)</f>
        <v>0.25308641975308643</v>
      </c>
      <c r="U123" s="19">
        <f>IFERROR((MYRANKS_H[[#This Row],[H]]+MYRANKS_H[[#This Row],[BB]]+MYRANKS_H[[#This Row],[HBP]])/(MYRANKS_H[[#This Row],[AB]]+MYRANKS_H[[#This Row],[BB]]+MYRANKS_H[[#This Row],[HBP]]),0)</f>
        <v>0.31509433962264149</v>
      </c>
      <c r="V123" s="19">
        <f>IFERROR((MYRANKS_H[[#This Row],[H]]+MYRANKS_H[[#This Row],[2B]]+2*MYRANKS_H[[#This Row],[3B]]+3*MYRANKS_H[[#This Row],[HR]])/MYRANKS_H[[#This Row],[AB]],0)</f>
        <v>0.43209876543209874</v>
      </c>
      <c r="W12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23" s="27">
        <f>VLOOKUP(MYRANKS_H[[#This Row],[POS]],REPLACEMENT_LEVEL[],3,FALSE)</f>
        <v>0</v>
      </c>
      <c r="Y123" s="27">
        <f>MYRANKS_H[[#This Row],[PROJ PTS]]-MYRANKS_H[[#This Row],[REPL LEVEL]]</f>
        <v>0</v>
      </c>
      <c r="Z123" s="27">
        <f>RANK(MYRANKS_H[[#This Row],[POINTS OVER REPL]],MYRANKS_H[POINTS OVER REPL])</f>
        <v>1</v>
      </c>
      <c r="AA123" s="29">
        <f>IF(MYRANKS_H[[#This Row],[RANK]]&lt;=TOTAL_HITTERS_DRAFTED,MYRANKS_H[[#This Row],[POINTS OVER REPL]],0)</f>
        <v>0</v>
      </c>
      <c r="AB123" s="35">
        <f>MYRANKS_H[[#This Row],[POINTS OVER REPL]]*DOLLAR_VALUE_PER_POINT+1</f>
        <v>1</v>
      </c>
      <c r="AC123" s="35"/>
      <c r="AD123" s="29">
        <f>IF(AND(MYRANKS_H[[#This Row],[RANK]]&lt;=(TOTAL_HITTERS_DRAFTED-HITTERS_BELOW_REPL_DRAFTED),MYRANKS_H[[#This Row],[$ACTUAL]]=""),MYRANKS_H[[#This Row],[POINTS OVER REPL]],0)</f>
        <v>0</v>
      </c>
      <c r="AE123" s="35">
        <f>IF(MYRANKS_H[[#This Row],[$ACTUAL]]="",MYRANKS_H[[#This Row],[POINTS OVER REPL]]*REMAINING_DOLLAR_VALUE_PER_POINT+1,0)</f>
        <v>1</v>
      </c>
    </row>
    <row r="124" spans="1:31" x14ac:dyDescent="0.25">
      <c r="A124" s="2" t="s">
        <v>14550</v>
      </c>
      <c r="B124" s="14" t="str">
        <f>VLOOKUP(MYRANKS_H[[#This Row],[PLAYERID]],PLAYERIDMAP2[],COLUMN(PLAYERIDMAP2[LASTNAME]),FALSE)</f>
        <v>Peralta</v>
      </c>
      <c r="C124" s="14" t="str">
        <f>VLOOKUP(MYRANKS_H[[#This Row],[PLAYERID]],PLAYERIDMAP2[],COLUMN(PLAYERIDMAP2[FIRSTNAME]),FALSE)</f>
        <v>Jhonny</v>
      </c>
      <c r="D124" s="14" t="str">
        <f>MYRANKS_H[[#This Row],[FNAME]]&amp;" "&amp;MYRANKS_H[[#This Row],[LNAME]]</f>
        <v>Jhonny Peralta</v>
      </c>
      <c r="E124" s="14" t="str">
        <f>VLOOKUP(MYRANKS_H[[#This Row],[PLAYERID]],PLAYERIDMAP2[],COLUMN(PLAYERIDMAP2[TEAM]),FALSE)</f>
        <v>STL</v>
      </c>
      <c r="F124" s="14" t="str">
        <f>VLOOKUP(MYRANKS_H[[#This Row],[PLAYERID]],PLAYERIDMAP2[],COLUMN(PLAYERIDMAP2[POS]),FALSE)</f>
        <v>SS</v>
      </c>
      <c r="G124" s="14">
        <f>IFERROR(VALUE(VLOOKUP(MYRANKS_H[[#This Row],[PLAYERID]],PLAYERIDMAP2[],COLUMN(PLAYERIDMAP2[IDFANGRAPHS]),FALSE)),VLOOKUP(MYRANKS_H[[#This Row],[PLAYERID]],PLAYERIDMAP2[],COLUMN(PLAYERIDMAP2[IDFANGRAPHS]),FALSE))</f>
        <v>1738</v>
      </c>
      <c r="H124" s="56">
        <f>IFERROR(VLOOKUP(MYRANKS_H[[#This Row],[IDFANGRAPHS]],STEAMER_H[],COLUMN(STEAMER_H[PA]),FALSE),0)</f>
        <v>590</v>
      </c>
      <c r="I124" s="56">
        <f>IFERROR(VLOOKUP(MYRANKS_H[[#This Row],[IDFANGRAPHS]],STEAMER_H[],COLUMN(STEAMER_H[AB]),FALSE),0)</f>
        <v>531</v>
      </c>
      <c r="J124" s="56">
        <f>IFERROR(VLOOKUP(MYRANKS_H[[#This Row],[IDFANGRAPHS]],STEAMER_H[],COLUMN(STEAMER_H[H]),FALSE),0)</f>
        <v>139</v>
      </c>
      <c r="K124" s="56">
        <f>IFERROR(VLOOKUP(MYRANKS_H[[#This Row],[IDFANGRAPHS]],STEAMER_H[],COLUMN(STEAMER_H[2B]),FALSE),0)</f>
        <v>29</v>
      </c>
      <c r="L124" s="56">
        <f>IFERROR(VLOOKUP(MYRANKS_H[[#This Row],[IDFANGRAPHS]],STEAMER_H[],COLUMN(STEAMER_H[3B]),FALSE),0)</f>
        <v>1</v>
      </c>
      <c r="M124" s="56">
        <f>IFERROR(VLOOKUP(MYRANKS_H[[#This Row],[IDFANGRAPHS]],STEAMER_H[],COLUMN(STEAMER_H[HR]),FALSE),0)</f>
        <v>15</v>
      </c>
      <c r="N124" s="56">
        <f>IFERROR(VLOOKUP(MYRANKS_H[[#This Row],[IDFANGRAPHS]],STEAMER_H[],COLUMN(STEAMER_H[R]),FALSE),0)</f>
        <v>63</v>
      </c>
      <c r="O124" s="56">
        <f>IFERROR(VLOOKUP(MYRANKS_H[[#This Row],[IDFANGRAPHS]],STEAMER_H[],COLUMN(STEAMER_H[RBI]),FALSE),0)</f>
        <v>68</v>
      </c>
      <c r="P124" s="56">
        <f>IFERROR(VLOOKUP(MYRANKS_H[[#This Row],[IDFANGRAPHS]],STEAMER_H[],COLUMN(STEAMER_H[BB]),FALSE),0)</f>
        <v>48</v>
      </c>
      <c r="Q124" s="56">
        <f>IFERROR(VLOOKUP(MYRANKS_H[[#This Row],[IDFANGRAPHS]],STEAMER_H[],COLUMN(STEAMER_H[HBP]),FALSE),0)</f>
        <v>5</v>
      </c>
      <c r="R124" s="56">
        <f>IFERROR(VLOOKUP(MYRANKS_H[[#This Row],[IDFANGRAPHS]],STEAMER_H[],COLUMN(STEAMER_H[SO]),FALSE),0)</f>
        <v>109</v>
      </c>
      <c r="S124" s="56">
        <f>IFERROR(VLOOKUP(MYRANKS_H[[#This Row],[IDFANGRAPHS]],STEAMER_H[],COLUMN(STEAMER_H[SB]),FALSE),0)</f>
        <v>3</v>
      </c>
      <c r="T124" s="19">
        <f>IFERROR(MYRANKS_H[[#This Row],[H]]/MYRANKS_H[[#This Row],[AB]],0)</f>
        <v>0.26177024482109229</v>
      </c>
      <c r="U124" s="19">
        <f>IFERROR((MYRANKS_H[[#This Row],[H]]+MYRANKS_H[[#This Row],[BB]]+MYRANKS_H[[#This Row],[HBP]])/(MYRANKS_H[[#This Row],[AB]]+MYRANKS_H[[#This Row],[BB]]+MYRANKS_H[[#This Row],[HBP]]),0)</f>
        <v>0.32876712328767121</v>
      </c>
      <c r="V124" s="19">
        <f>IFERROR((MYRANKS_H[[#This Row],[H]]+MYRANKS_H[[#This Row],[2B]]+2*MYRANKS_H[[#This Row],[3B]]+3*MYRANKS_H[[#This Row],[HR]])/MYRANKS_H[[#This Row],[AB]],0)</f>
        <v>0.40489642184557439</v>
      </c>
      <c r="W12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24" s="27">
        <f>VLOOKUP(MYRANKS_H[[#This Row],[POS]],REPLACEMENT_LEVEL[],3,FALSE)</f>
        <v>0</v>
      </c>
      <c r="Y124" s="27">
        <f>MYRANKS_H[[#This Row],[PROJ PTS]]-MYRANKS_H[[#This Row],[REPL LEVEL]]</f>
        <v>0</v>
      </c>
      <c r="Z124" s="27">
        <f>RANK(MYRANKS_H[[#This Row],[POINTS OVER REPL]],MYRANKS_H[POINTS OVER REPL])</f>
        <v>1</v>
      </c>
      <c r="AA124" s="29">
        <f>IF(MYRANKS_H[[#This Row],[RANK]]&lt;=TOTAL_HITTERS_DRAFTED,MYRANKS_H[[#This Row],[POINTS OVER REPL]],0)</f>
        <v>0</v>
      </c>
      <c r="AB124" s="35">
        <f>MYRANKS_H[[#This Row],[POINTS OVER REPL]]*DOLLAR_VALUE_PER_POINT+1</f>
        <v>1</v>
      </c>
      <c r="AC124" s="35"/>
      <c r="AD124" s="29">
        <f>IF(AND(MYRANKS_H[[#This Row],[RANK]]&lt;=(TOTAL_HITTERS_DRAFTED-HITTERS_BELOW_REPL_DRAFTED),MYRANKS_H[[#This Row],[$ACTUAL]]=""),MYRANKS_H[[#This Row],[POINTS OVER REPL]],0)</f>
        <v>0</v>
      </c>
      <c r="AE124" s="35">
        <f>IF(MYRANKS_H[[#This Row],[$ACTUAL]]="",MYRANKS_H[[#This Row],[POINTS OVER REPL]]*REMAINING_DOLLAR_VALUE_PER_POINT+1,0)</f>
        <v>1</v>
      </c>
    </row>
    <row r="125" spans="1:31" ht="15" customHeight="1" x14ac:dyDescent="0.25">
      <c r="A125" s="7" t="s">
        <v>14593</v>
      </c>
      <c r="B125" s="14" t="str">
        <f>VLOOKUP(MYRANKS_H[[#This Row],[PLAYERID]],PLAYERIDMAP2[],COLUMN(PLAYERIDMAP2[LASTNAME]),FALSE)</f>
        <v>Perez</v>
      </c>
      <c r="C125" s="14" t="str">
        <f>VLOOKUP(MYRANKS_H[[#This Row],[PLAYERID]],PLAYERIDMAP2[],COLUMN(PLAYERIDMAP2[FIRSTNAME]),FALSE)</f>
        <v>Salvador</v>
      </c>
      <c r="D125" s="14" t="str">
        <f>MYRANKS_H[[#This Row],[FNAME]]&amp;" "&amp;MYRANKS_H[[#This Row],[LNAME]]</f>
        <v>Salvador Perez</v>
      </c>
      <c r="E125" s="14" t="str">
        <f>VLOOKUP(MYRANKS_H[[#This Row],[PLAYERID]],PLAYERIDMAP2[],COLUMN(PLAYERIDMAP2[TEAM]),FALSE)</f>
        <v>KC</v>
      </c>
      <c r="F125" s="14" t="str">
        <f>VLOOKUP(MYRANKS_H[[#This Row],[PLAYERID]],PLAYERIDMAP2[],COLUMN(PLAYERIDMAP2[POS]),FALSE)</f>
        <v>C</v>
      </c>
      <c r="G125" s="14">
        <f>IFERROR(VALUE(VLOOKUP(MYRANKS_H[[#This Row],[PLAYERID]],PLAYERIDMAP2[],COLUMN(PLAYERIDMAP2[IDFANGRAPHS]),FALSE)),VLOOKUP(MYRANKS_H[[#This Row],[PLAYERID]],PLAYERIDMAP2[],COLUMN(PLAYERIDMAP2[IDFANGRAPHS]),FALSE))</f>
        <v>7304</v>
      </c>
      <c r="H125" s="56">
        <f>IFERROR(VLOOKUP(MYRANKS_H[[#This Row],[IDFANGRAPHS]],STEAMER_H[],COLUMN(STEAMER_H[PA]),FALSE),0)</f>
        <v>520</v>
      </c>
      <c r="I125" s="56">
        <f>IFERROR(VLOOKUP(MYRANKS_H[[#This Row],[IDFANGRAPHS]],STEAMER_H[],COLUMN(STEAMER_H[AB]),FALSE),0)</f>
        <v>491</v>
      </c>
      <c r="J125" s="56">
        <f>IFERROR(VLOOKUP(MYRANKS_H[[#This Row],[IDFANGRAPHS]],STEAMER_H[],COLUMN(STEAMER_H[H]),FALSE),0)</f>
        <v>134</v>
      </c>
      <c r="K125" s="56">
        <f>IFERROR(VLOOKUP(MYRANKS_H[[#This Row],[IDFANGRAPHS]],STEAMER_H[],COLUMN(STEAMER_H[2B]),FALSE),0)</f>
        <v>25</v>
      </c>
      <c r="L125" s="56">
        <f>IFERROR(VLOOKUP(MYRANKS_H[[#This Row],[IDFANGRAPHS]],STEAMER_H[],COLUMN(STEAMER_H[3B]),FALSE),0)</f>
        <v>1</v>
      </c>
      <c r="M125" s="56">
        <f>IFERROR(VLOOKUP(MYRANKS_H[[#This Row],[IDFANGRAPHS]],STEAMER_H[],COLUMN(STEAMER_H[HR]),FALSE),0)</f>
        <v>17</v>
      </c>
      <c r="N125" s="56">
        <f>IFERROR(VLOOKUP(MYRANKS_H[[#This Row],[IDFANGRAPHS]],STEAMER_H[],COLUMN(STEAMER_H[R]),FALSE),0)</f>
        <v>55</v>
      </c>
      <c r="O125" s="56">
        <f>IFERROR(VLOOKUP(MYRANKS_H[[#This Row],[IDFANGRAPHS]],STEAMER_H[],COLUMN(STEAMER_H[RBI]),FALSE),0)</f>
        <v>65</v>
      </c>
      <c r="P125" s="56">
        <f>IFERROR(VLOOKUP(MYRANKS_H[[#This Row],[IDFANGRAPHS]],STEAMER_H[],COLUMN(STEAMER_H[BB]),FALSE),0)</f>
        <v>19</v>
      </c>
      <c r="Q125" s="56">
        <f>IFERROR(VLOOKUP(MYRANKS_H[[#This Row],[IDFANGRAPHS]],STEAMER_H[],COLUMN(STEAMER_H[HBP]),FALSE),0)</f>
        <v>4</v>
      </c>
      <c r="R125" s="56">
        <f>IFERROR(VLOOKUP(MYRANKS_H[[#This Row],[IDFANGRAPHS]],STEAMER_H[],COLUMN(STEAMER_H[SO]),FALSE),0)</f>
        <v>73</v>
      </c>
      <c r="S125" s="56">
        <f>IFERROR(VLOOKUP(MYRANKS_H[[#This Row],[IDFANGRAPHS]],STEAMER_H[],COLUMN(STEAMER_H[SB]),FALSE),0)</f>
        <v>1</v>
      </c>
      <c r="T125" s="19">
        <f>IFERROR(MYRANKS_H[[#This Row],[H]]/MYRANKS_H[[#This Row],[AB]],0)</f>
        <v>0.27291242362525459</v>
      </c>
      <c r="U125" s="19">
        <f>IFERROR((MYRANKS_H[[#This Row],[H]]+MYRANKS_H[[#This Row],[BB]]+MYRANKS_H[[#This Row],[HBP]])/(MYRANKS_H[[#This Row],[AB]]+MYRANKS_H[[#This Row],[BB]]+MYRANKS_H[[#This Row],[HBP]]),0)</f>
        <v>0.30544747081712065</v>
      </c>
      <c r="V125" s="19">
        <f>IFERROR((MYRANKS_H[[#This Row],[H]]+MYRANKS_H[[#This Row],[2B]]+2*MYRANKS_H[[#This Row],[3B]]+3*MYRANKS_H[[#This Row],[HR]])/MYRANKS_H[[#This Row],[AB]],0)</f>
        <v>0.43177189409368638</v>
      </c>
      <c r="W12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25" s="27">
        <f>VLOOKUP(MYRANKS_H[[#This Row],[POS]],REPLACEMENT_LEVEL[],3,FALSE)</f>
        <v>0</v>
      </c>
      <c r="Y125" s="27">
        <f>MYRANKS_H[[#This Row],[PROJ PTS]]-MYRANKS_H[[#This Row],[REPL LEVEL]]</f>
        <v>0</v>
      </c>
      <c r="Z125" s="27">
        <f>RANK(MYRANKS_H[[#This Row],[POINTS OVER REPL]],MYRANKS_H[POINTS OVER REPL])</f>
        <v>1</v>
      </c>
      <c r="AA125" s="29">
        <f>IF(MYRANKS_H[[#This Row],[RANK]]&lt;=TOTAL_HITTERS_DRAFTED,MYRANKS_H[[#This Row],[POINTS OVER REPL]],0)</f>
        <v>0</v>
      </c>
      <c r="AB125" s="35">
        <f>MYRANKS_H[[#This Row],[POINTS OVER REPL]]*DOLLAR_VALUE_PER_POINT+1</f>
        <v>1</v>
      </c>
      <c r="AC125" s="35"/>
      <c r="AD125" s="29">
        <f>IF(AND(MYRANKS_H[[#This Row],[RANK]]&lt;=(TOTAL_HITTERS_DRAFTED-HITTERS_BELOW_REPL_DRAFTED),MYRANKS_H[[#This Row],[$ACTUAL]]=""),MYRANKS_H[[#This Row],[POINTS OVER REPL]],0)</f>
        <v>0</v>
      </c>
      <c r="AE125" s="35">
        <f>IF(MYRANKS_H[[#This Row],[$ACTUAL]]="",MYRANKS_H[[#This Row],[POINTS OVER REPL]]*REMAINING_DOLLAR_VALUE_PER_POINT+1,0)</f>
        <v>1</v>
      </c>
    </row>
    <row r="126" spans="1:31" ht="15" customHeight="1" x14ac:dyDescent="0.25">
      <c r="A126" s="2" t="s">
        <v>15210</v>
      </c>
      <c r="B126" s="14" t="str">
        <f>VLOOKUP(MYRANKS_H[[#This Row],[PLAYERID]],PLAYERIDMAP2[],COLUMN(PLAYERIDMAP2[LASTNAME]),FALSE)</f>
        <v>Schoop</v>
      </c>
      <c r="C126" s="14" t="str">
        <f>VLOOKUP(MYRANKS_H[[#This Row],[PLAYERID]],PLAYERIDMAP2[],COLUMN(PLAYERIDMAP2[FIRSTNAME]),FALSE)</f>
        <v>Jonathan</v>
      </c>
      <c r="D126" s="14" t="str">
        <f>MYRANKS_H[[#This Row],[FNAME]]&amp;" "&amp;MYRANKS_H[[#This Row],[LNAME]]</f>
        <v>Jonathan Schoop</v>
      </c>
      <c r="E126" s="14" t="str">
        <f>VLOOKUP(MYRANKS_H[[#This Row],[PLAYERID]],PLAYERIDMAP2[],COLUMN(PLAYERIDMAP2[TEAM]),FALSE)</f>
        <v>BAL</v>
      </c>
      <c r="F126" s="14" t="str">
        <f>VLOOKUP(MYRANKS_H[[#This Row],[PLAYERID]],PLAYERIDMAP2[],COLUMN(PLAYERIDMAP2[POS]),FALSE)</f>
        <v>2B</v>
      </c>
      <c r="G126" s="14">
        <f>IFERROR(VALUE(VLOOKUP(MYRANKS_H[[#This Row],[PLAYERID]],PLAYERIDMAP2[],COLUMN(PLAYERIDMAP2[IDFANGRAPHS]),FALSE)),VLOOKUP(MYRANKS_H[[#This Row],[PLAYERID]],PLAYERIDMAP2[],COLUMN(PLAYERIDMAP2[IDFANGRAPHS]),FALSE))</f>
        <v>11265</v>
      </c>
      <c r="H126" s="56">
        <f>IFERROR(VLOOKUP(MYRANKS_H[[#This Row],[IDFANGRAPHS]],STEAMER_H[],COLUMN(STEAMER_H[PA]),FALSE),0)</f>
        <v>485</v>
      </c>
      <c r="I126" s="56">
        <f>IFERROR(VLOOKUP(MYRANKS_H[[#This Row],[IDFANGRAPHS]],STEAMER_H[],COLUMN(STEAMER_H[AB]),FALSE),0)</f>
        <v>452</v>
      </c>
      <c r="J126" s="56">
        <f>IFERROR(VLOOKUP(MYRANKS_H[[#This Row],[IDFANGRAPHS]],STEAMER_H[],COLUMN(STEAMER_H[H]),FALSE),0)</f>
        <v>113</v>
      </c>
      <c r="K126" s="56">
        <f>IFERROR(VLOOKUP(MYRANKS_H[[#This Row],[IDFANGRAPHS]],STEAMER_H[],COLUMN(STEAMER_H[2B]),FALSE),0)</f>
        <v>20</v>
      </c>
      <c r="L126" s="56">
        <f>IFERROR(VLOOKUP(MYRANKS_H[[#This Row],[IDFANGRAPHS]],STEAMER_H[],COLUMN(STEAMER_H[3B]),FALSE),0)</f>
        <v>1</v>
      </c>
      <c r="M126" s="56">
        <f>IFERROR(VLOOKUP(MYRANKS_H[[#This Row],[IDFANGRAPHS]],STEAMER_H[],COLUMN(STEAMER_H[HR]),FALSE),0)</f>
        <v>19</v>
      </c>
      <c r="N126" s="56">
        <f>IFERROR(VLOOKUP(MYRANKS_H[[#This Row],[IDFANGRAPHS]],STEAMER_H[],COLUMN(STEAMER_H[R]),FALSE),0)</f>
        <v>53</v>
      </c>
      <c r="O126" s="56">
        <f>IFERROR(VLOOKUP(MYRANKS_H[[#This Row],[IDFANGRAPHS]],STEAMER_H[],COLUMN(STEAMER_H[RBI]),FALSE),0)</f>
        <v>60</v>
      </c>
      <c r="P126" s="56">
        <f>IFERROR(VLOOKUP(MYRANKS_H[[#This Row],[IDFANGRAPHS]],STEAMER_H[],COLUMN(STEAMER_H[BB]),FALSE),0)</f>
        <v>21</v>
      </c>
      <c r="Q126" s="56">
        <f>IFERROR(VLOOKUP(MYRANKS_H[[#This Row],[IDFANGRAPHS]],STEAMER_H[],COLUMN(STEAMER_H[HBP]),FALSE),0)</f>
        <v>6</v>
      </c>
      <c r="R126" s="56">
        <f>IFERROR(VLOOKUP(MYRANKS_H[[#This Row],[IDFANGRAPHS]],STEAMER_H[],COLUMN(STEAMER_H[SO]),FALSE),0)</f>
        <v>104</v>
      </c>
      <c r="S126" s="56">
        <f>IFERROR(VLOOKUP(MYRANKS_H[[#This Row],[IDFANGRAPHS]],STEAMER_H[],COLUMN(STEAMER_H[SB]),FALSE),0)</f>
        <v>4</v>
      </c>
      <c r="T126" s="19">
        <f>IFERROR(MYRANKS_H[[#This Row],[H]]/MYRANKS_H[[#This Row],[AB]],0)</f>
        <v>0.25</v>
      </c>
      <c r="U126" s="19">
        <f>IFERROR((MYRANKS_H[[#This Row],[H]]+MYRANKS_H[[#This Row],[BB]]+MYRANKS_H[[#This Row],[HBP]])/(MYRANKS_H[[#This Row],[AB]]+MYRANKS_H[[#This Row],[BB]]+MYRANKS_H[[#This Row],[HBP]]),0)</f>
        <v>0.29227557411273486</v>
      </c>
      <c r="V126" s="19">
        <f>IFERROR((MYRANKS_H[[#This Row],[H]]+MYRANKS_H[[#This Row],[2B]]+2*MYRANKS_H[[#This Row],[3B]]+3*MYRANKS_H[[#This Row],[HR]])/MYRANKS_H[[#This Row],[AB]],0)</f>
        <v>0.4247787610619469</v>
      </c>
      <c r="W12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26" s="27">
        <f>VLOOKUP(MYRANKS_H[[#This Row],[POS]],REPLACEMENT_LEVEL[],3,FALSE)</f>
        <v>0</v>
      </c>
      <c r="Y126" s="27">
        <f>MYRANKS_H[[#This Row],[PROJ PTS]]-MYRANKS_H[[#This Row],[REPL LEVEL]]</f>
        <v>0</v>
      </c>
      <c r="Z126" s="27">
        <f>RANK(MYRANKS_H[[#This Row],[POINTS OVER REPL]],MYRANKS_H[POINTS OVER REPL])</f>
        <v>1</v>
      </c>
      <c r="AA126" s="29">
        <f>IF(MYRANKS_H[[#This Row],[RANK]]&lt;=TOTAL_HITTERS_DRAFTED,MYRANKS_H[[#This Row],[POINTS OVER REPL]],0)</f>
        <v>0</v>
      </c>
      <c r="AB126" s="35">
        <f>MYRANKS_H[[#This Row],[POINTS OVER REPL]]*DOLLAR_VALUE_PER_POINT+1</f>
        <v>1</v>
      </c>
      <c r="AC126" s="35"/>
      <c r="AD126" s="29">
        <f>IF(AND(MYRANKS_H[[#This Row],[RANK]]&lt;=(TOTAL_HITTERS_DRAFTED-HITTERS_BELOW_REPL_DRAFTED),MYRANKS_H[[#This Row],[$ACTUAL]]=""),MYRANKS_H[[#This Row],[POINTS OVER REPL]],0)</f>
        <v>0</v>
      </c>
      <c r="AE126" s="35">
        <f>IF(MYRANKS_H[[#This Row],[$ACTUAL]]="",MYRANKS_H[[#This Row],[POINTS OVER REPL]]*REMAINING_DOLLAR_VALUE_PER_POINT+1,0)</f>
        <v>1</v>
      </c>
    </row>
    <row r="127" spans="1:31" ht="15" customHeight="1" x14ac:dyDescent="0.25">
      <c r="A127" s="89" t="s">
        <v>15634</v>
      </c>
      <c r="B127" s="90" t="str">
        <f>VLOOKUP(MYRANKS_H[[#This Row],[PLAYERID]],PLAYERIDMAP2[],COLUMN(PLAYERIDMAP2[LASTNAME]),FALSE)</f>
        <v>Upton</v>
      </c>
      <c r="C127" s="90" t="str">
        <f>VLOOKUP(MYRANKS_H[[#This Row],[PLAYERID]],PLAYERIDMAP2[],COLUMN(PLAYERIDMAP2[FIRSTNAME]),FALSE)</f>
        <v>Melvin</v>
      </c>
      <c r="D127" s="90" t="str">
        <f>MYRANKS_H[[#This Row],[FNAME]]&amp;" "&amp;MYRANKS_H[[#This Row],[LNAME]]</f>
        <v>Melvin Upton</v>
      </c>
      <c r="E127" s="90" t="str">
        <f>VLOOKUP(MYRANKS_H[[#This Row],[PLAYERID]],PLAYERIDMAP2[],COLUMN(PLAYERIDMAP2[TEAM]),FALSE)</f>
        <v>SD</v>
      </c>
      <c r="F127" s="90" t="str">
        <f>VLOOKUP(MYRANKS_H[[#This Row],[PLAYERID]],PLAYERIDMAP2[],COLUMN(PLAYERIDMAP2[POS]),FALSE)</f>
        <v>OF</v>
      </c>
      <c r="G127" s="90">
        <f>IFERROR(VALUE(VLOOKUP(MYRANKS_H[[#This Row],[PLAYERID]],PLAYERIDMAP2[],COLUMN(PLAYERIDMAP2[IDFANGRAPHS]),FALSE)),VLOOKUP(MYRANKS_H[[#This Row],[PLAYERID]],PLAYERIDMAP2[],COLUMN(PLAYERIDMAP2[IDFANGRAPHS]),FALSE))</f>
        <v>5015</v>
      </c>
      <c r="H127" s="56">
        <f>IFERROR(VLOOKUP(MYRANKS_H[[#This Row],[IDFANGRAPHS]],STEAMER_H[],COLUMN(STEAMER_H[PA]),FALSE),0)</f>
        <v>396</v>
      </c>
      <c r="I127" s="56">
        <f>IFERROR(VLOOKUP(MYRANKS_H[[#This Row],[IDFANGRAPHS]],STEAMER_H[],COLUMN(STEAMER_H[AB]),FALSE),0)</f>
        <v>352</v>
      </c>
      <c r="J127" s="56">
        <f>IFERROR(VLOOKUP(MYRANKS_H[[#This Row],[IDFANGRAPHS]],STEAMER_H[],COLUMN(STEAMER_H[H]),FALSE),0)</f>
        <v>75</v>
      </c>
      <c r="K127" s="56">
        <f>IFERROR(VLOOKUP(MYRANKS_H[[#This Row],[IDFANGRAPHS]],STEAMER_H[],COLUMN(STEAMER_H[2B]),FALSE),0)</f>
        <v>14</v>
      </c>
      <c r="L127" s="56">
        <f>IFERROR(VLOOKUP(MYRANKS_H[[#This Row],[IDFANGRAPHS]],STEAMER_H[],COLUMN(STEAMER_H[3B]),FALSE),0)</f>
        <v>3</v>
      </c>
      <c r="M127" s="56">
        <f>IFERROR(VLOOKUP(MYRANKS_H[[#This Row],[IDFANGRAPHS]],STEAMER_H[],COLUMN(STEAMER_H[HR]),FALSE),0)</f>
        <v>9</v>
      </c>
      <c r="N127" s="56">
        <f>IFERROR(VLOOKUP(MYRANKS_H[[#This Row],[IDFANGRAPHS]],STEAMER_H[],COLUMN(STEAMER_H[R]),FALSE),0)</f>
        <v>38</v>
      </c>
      <c r="O127" s="56">
        <f>IFERROR(VLOOKUP(MYRANKS_H[[#This Row],[IDFANGRAPHS]],STEAMER_H[],COLUMN(STEAMER_H[RBI]),FALSE),0)</f>
        <v>35</v>
      </c>
      <c r="P127" s="56">
        <f>IFERROR(VLOOKUP(MYRANKS_H[[#This Row],[IDFANGRAPHS]],STEAMER_H[],COLUMN(STEAMER_H[BB]),FALSE),0)</f>
        <v>35</v>
      </c>
      <c r="Q127" s="56">
        <f>IFERROR(VLOOKUP(MYRANKS_H[[#This Row],[IDFANGRAPHS]],STEAMER_H[],COLUMN(STEAMER_H[HBP]),FALSE),0)</f>
        <v>2</v>
      </c>
      <c r="R127" s="56">
        <f>IFERROR(VLOOKUP(MYRANKS_H[[#This Row],[IDFANGRAPHS]],STEAMER_H[],COLUMN(STEAMER_H[SO]),FALSE),0)</f>
        <v>114</v>
      </c>
      <c r="S127" s="56">
        <f>IFERROR(VLOOKUP(MYRANKS_H[[#This Row],[IDFANGRAPHS]],STEAMER_H[],COLUMN(STEAMER_H[SB]),FALSE),0)</f>
        <v>12</v>
      </c>
      <c r="T127" s="85">
        <f>IFERROR(MYRANKS_H[[#This Row],[H]]/MYRANKS_H[[#This Row],[AB]],0)</f>
        <v>0.21306818181818182</v>
      </c>
      <c r="U127" s="85">
        <f>IFERROR((MYRANKS_H[[#This Row],[H]]+MYRANKS_H[[#This Row],[BB]]+MYRANKS_H[[#This Row],[HBP]])/(MYRANKS_H[[#This Row],[AB]]+MYRANKS_H[[#This Row],[BB]]+MYRANKS_H[[#This Row],[HBP]]),0)</f>
        <v>0.2879177377892031</v>
      </c>
      <c r="V127" s="85">
        <f>IFERROR((MYRANKS_H[[#This Row],[H]]+MYRANKS_H[[#This Row],[2B]]+2*MYRANKS_H[[#This Row],[3B]]+3*MYRANKS_H[[#This Row],[HR]])/MYRANKS_H[[#This Row],[AB]],0)</f>
        <v>0.34659090909090912</v>
      </c>
      <c r="W127" s="74">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27" s="74">
        <f>VLOOKUP(MYRANKS_H[[#This Row],[POS]],REPLACEMENT_LEVEL[],3,FALSE)</f>
        <v>0</v>
      </c>
      <c r="Y127" s="74">
        <f>MYRANKS_H[[#This Row],[PROJ PTS]]-MYRANKS_H[[#This Row],[REPL LEVEL]]</f>
        <v>0</v>
      </c>
      <c r="Z127" s="74">
        <f>RANK(MYRANKS_H[[#This Row],[POINTS OVER REPL]],MYRANKS_H[POINTS OVER REPL])</f>
        <v>1</v>
      </c>
      <c r="AA127" s="74">
        <f>IF(MYRANKS_H[[#This Row],[RANK]]&lt;=TOTAL_HITTERS_DRAFTED,MYRANKS_H[[#This Row],[POINTS OVER REPL]],0)</f>
        <v>0</v>
      </c>
      <c r="AB127" s="76">
        <f>MYRANKS_H[[#This Row],[POINTS OVER REPL]]*DOLLAR_VALUE_PER_POINT+1</f>
        <v>1</v>
      </c>
      <c r="AC127" s="74"/>
      <c r="AD127" s="74">
        <f>IF(AND(MYRANKS_H[[#This Row],[RANK]]&lt;=(TOTAL_HITTERS_DRAFTED-HITTERS_BELOW_REPL_DRAFTED),MYRANKS_H[[#This Row],[$ACTUAL]]=""),MYRANKS_H[[#This Row],[POINTS OVER REPL]],0)</f>
        <v>0</v>
      </c>
      <c r="AE127" s="86">
        <f>IF(MYRANKS_H[[#This Row],[$ACTUAL]]="",MYRANKS_H[[#This Row],[POINTS OVER REPL]]*REMAINING_DOLLAR_VALUE_PER_POINT+1,0)</f>
        <v>1</v>
      </c>
    </row>
    <row r="128" spans="1:31" ht="15" customHeight="1" x14ac:dyDescent="0.25">
      <c r="A128" s="89" t="s">
        <v>15959</v>
      </c>
      <c r="B128" s="90" t="str">
        <f>VLOOKUP(MYRANKS_H[[#This Row],[PLAYERID]],PLAYERIDMAP2[],COLUMN(PLAYERIDMAP2[LASTNAME]),FALSE)</f>
        <v>Wright</v>
      </c>
      <c r="C128" s="90" t="str">
        <f>VLOOKUP(MYRANKS_H[[#This Row],[PLAYERID]],PLAYERIDMAP2[],COLUMN(PLAYERIDMAP2[FIRSTNAME]),FALSE)</f>
        <v>David</v>
      </c>
      <c r="D128" s="90" t="str">
        <f>MYRANKS_H[[#This Row],[FNAME]]&amp;" "&amp;MYRANKS_H[[#This Row],[LNAME]]</f>
        <v>David Wright</v>
      </c>
      <c r="E128" s="90" t="str">
        <f>VLOOKUP(MYRANKS_H[[#This Row],[PLAYERID]],PLAYERIDMAP2[],COLUMN(PLAYERIDMAP2[TEAM]),FALSE)</f>
        <v>NYM</v>
      </c>
      <c r="F128" s="90" t="str">
        <f>VLOOKUP(MYRANKS_H[[#This Row],[PLAYERID]],PLAYERIDMAP2[],COLUMN(PLAYERIDMAP2[POS]),FALSE)</f>
        <v>3B</v>
      </c>
      <c r="G128" s="90">
        <f>IFERROR(VALUE(VLOOKUP(MYRANKS_H[[#This Row],[PLAYERID]],PLAYERIDMAP2[],COLUMN(PLAYERIDMAP2[IDFANGRAPHS]),FALSE)),VLOOKUP(MYRANKS_H[[#This Row],[PLAYERID]],PLAYERIDMAP2[],COLUMN(PLAYERIDMAP2[IDFANGRAPHS]),FALSE))</f>
        <v>3787</v>
      </c>
      <c r="H128" s="56">
        <f>IFERROR(VLOOKUP(MYRANKS_H[[#This Row],[IDFANGRAPHS]],STEAMER_H[],COLUMN(STEAMER_H[PA]),FALSE),0)</f>
        <v>556</v>
      </c>
      <c r="I128" s="56">
        <f>IFERROR(VLOOKUP(MYRANKS_H[[#This Row],[IDFANGRAPHS]],STEAMER_H[],COLUMN(STEAMER_H[AB]),FALSE),0)</f>
        <v>495</v>
      </c>
      <c r="J128" s="56">
        <f>IFERROR(VLOOKUP(MYRANKS_H[[#This Row],[IDFANGRAPHS]],STEAMER_H[],COLUMN(STEAMER_H[H]),FALSE),0)</f>
        <v>132</v>
      </c>
      <c r="K128" s="56">
        <f>IFERROR(VLOOKUP(MYRANKS_H[[#This Row],[IDFANGRAPHS]],STEAMER_H[],COLUMN(STEAMER_H[2B]),FALSE),0)</f>
        <v>27</v>
      </c>
      <c r="L128" s="56">
        <f>IFERROR(VLOOKUP(MYRANKS_H[[#This Row],[IDFANGRAPHS]],STEAMER_H[],COLUMN(STEAMER_H[3B]),FALSE),0)</f>
        <v>2</v>
      </c>
      <c r="M128" s="56">
        <f>IFERROR(VLOOKUP(MYRANKS_H[[#This Row],[IDFANGRAPHS]],STEAMER_H[],COLUMN(STEAMER_H[HR]),FALSE),0)</f>
        <v>14</v>
      </c>
      <c r="N128" s="56">
        <f>IFERROR(VLOOKUP(MYRANKS_H[[#This Row],[IDFANGRAPHS]],STEAMER_H[],COLUMN(STEAMER_H[R]),FALSE),0)</f>
        <v>62</v>
      </c>
      <c r="O128" s="56">
        <f>IFERROR(VLOOKUP(MYRANKS_H[[#This Row],[IDFANGRAPHS]],STEAMER_H[],COLUMN(STEAMER_H[RBI]),FALSE),0)</f>
        <v>60</v>
      </c>
      <c r="P128" s="56">
        <f>IFERROR(VLOOKUP(MYRANKS_H[[#This Row],[IDFANGRAPHS]],STEAMER_H[],COLUMN(STEAMER_H[BB]),FALSE),0)</f>
        <v>52</v>
      </c>
      <c r="Q128" s="56">
        <f>IFERROR(VLOOKUP(MYRANKS_H[[#This Row],[IDFANGRAPHS]],STEAMER_H[],COLUMN(STEAMER_H[HBP]),FALSE),0)</f>
        <v>4</v>
      </c>
      <c r="R128" s="56">
        <f>IFERROR(VLOOKUP(MYRANKS_H[[#This Row],[IDFANGRAPHS]],STEAMER_H[],COLUMN(STEAMER_H[SO]),FALSE),0)</f>
        <v>109</v>
      </c>
      <c r="S128" s="56">
        <f>IFERROR(VLOOKUP(MYRANKS_H[[#This Row],[IDFANGRAPHS]],STEAMER_H[],COLUMN(STEAMER_H[SB]),FALSE),0)</f>
        <v>7</v>
      </c>
      <c r="T128" s="87">
        <f>IFERROR(MYRANKS_H[[#This Row],[H]]/MYRANKS_H[[#This Row],[AB]],0)</f>
        <v>0.26666666666666666</v>
      </c>
      <c r="U128" s="87">
        <f>IFERROR((MYRANKS_H[[#This Row],[H]]+MYRANKS_H[[#This Row],[BB]]+MYRANKS_H[[#This Row],[HBP]])/(MYRANKS_H[[#This Row],[AB]]+MYRANKS_H[[#This Row],[BB]]+MYRANKS_H[[#This Row],[HBP]]),0)</f>
        <v>0.3411978221415608</v>
      </c>
      <c r="V128" s="87">
        <f>IFERROR((MYRANKS_H[[#This Row],[H]]+MYRANKS_H[[#This Row],[2B]]+2*MYRANKS_H[[#This Row],[3B]]+3*MYRANKS_H[[#This Row],[HR]])/MYRANKS_H[[#This Row],[AB]],0)</f>
        <v>0.41414141414141414</v>
      </c>
      <c r="W128" s="8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28" s="81">
        <f>VLOOKUP(MYRANKS_H[[#This Row],[POS]],REPLACEMENT_LEVEL[],3,FALSE)</f>
        <v>0</v>
      </c>
      <c r="Y128" s="81">
        <f>MYRANKS_H[[#This Row],[PROJ PTS]]-MYRANKS_H[[#This Row],[REPL LEVEL]]</f>
        <v>0</v>
      </c>
      <c r="Z128" s="81">
        <f>RANK(MYRANKS_H[[#This Row],[POINTS OVER REPL]],MYRANKS_H[POINTS OVER REPL])</f>
        <v>1</v>
      </c>
      <c r="AA128" s="81">
        <f>IF(MYRANKS_H[[#This Row],[RANK]]&lt;=TOTAL_HITTERS_DRAFTED,MYRANKS_H[[#This Row],[POINTS OVER REPL]],0)</f>
        <v>0</v>
      </c>
      <c r="AB128" s="83">
        <f>MYRANKS_H[[#This Row],[POINTS OVER REPL]]*DOLLAR_VALUE_PER_POINT+1</f>
        <v>1</v>
      </c>
      <c r="AC128" s="81"/>
      <c r="AD128" s="81">
        <f>IF(AND(MYRANKS_H[[#This Row],[RANK]]&lt;=(TOTAL_HITTERS_DRAFTED-HITTERS_BELOW_REPL_DRAFTED),MYRANKS_H[[#This Row],[$ACTUAL]]=""),MYRANKS_H[[#This Row],[POINTS OVER REPL]],0)</f>
        <v>0</v>
      </c>
      <c r="AE128" s="88">
        <f>IF(MYRANKS_H[[#This Row],[$ACTUAL]]="",MYRANKS_H[[#This Row],[POINTS OVER REPL]]*REMAINING_DOLLAR_VALUE_PER_POINT+1,0)</f>
        <v>1</v>
      </c>
    </row>
    <row r="129" spans="1:31" ht="15" customHeight="1" x14ac:dyDescent="0.25">
      <c r="A129" s="2" t="s">
        <v>11072</v>
      </c>
      <c r="B129" s="14" t="str">
        <f>VLOOKUP(MYRANKS_H[[#This Row],[PLAYERID]],PLAYERIDMAP2[],COLUMN(PLAYERIDMAP2[LASTNAME]),FALSE)</f>
        <v>Alonso</v>
      </c>
      <c r="C129" s="14" t="str">
        <f>VLOOKUP(MYRANKS_H[[#This Row],[PLAYERID]],PLAYERIDMAP2[],COLUMN(PLAYERIDMAP2[FIRSTNAME]),FALSE)</f>
        <v>Yonder</v>
      </c>
      <c r="D129" s="14" t="str">
        <f>MYRANKS_H[[#This Row],[FNAME]]&amp;" "&amp;MYRANKS_H[[#This Row],[LNAME]]</f>
        <v>Yonder Alonso</v>
      </c>
      <c r="E129" s="14" t="str">
        <f>VLOOKUP(MYRANKS_H[[#This Row],[PLAYERID]],PLAYERIDMAP2[],COLUMN(PLAYERIDMAP2[TEAM]),FALSE)</f>
        <v>OAK</v>
      </c>
      <c r="F129" s="14" t="str">
        <f>VLOOKUP(MYRANKS_H[[#This Row],[PLAYERID]],PLAYERIDMAP2[],COLUMN(PLAYERIDMAP2[POS]),FALSE)</f>
        <v>1B</v>
      </c>
      <c r="G129" s="14">
        <f>IFERROR(VALUE(VLOOKUP(MYRANKS_H[[#This Row],[PLAYERID]],PLAYERIDMAP2[],COLUMN(PLAYERIDMAP2[IDFANGRAPHS]),FALSE)),VLOOKUP(MYRANKS_H[[#This Row],[PLAYERID]],PLAYERIDMAP2[],COLUMN(PLAYERIDMAP2[IDFANGRAPHS]),FALSE))</f>
        <v>2530</v>
      </c>
      <c r="H129" s="56">
        <f>IFERROR(VLOOKUP(MYRANKS_H[[#This Row],[IDFANGRAPHS]],STEAMER_H[],COLUMN(STEAMER_H[PA]),FALSE),0)</f>
        <v>488</v>
      </c>
      <c r="I129" s="56">
        <f>IFERROR(VLOOKUP(MYRANKS_H[[#This Row],[IDFANGRAPHS]],STEAMER_H[],COLUMN(STEAMER_H[AB]),FALSE),0)</f>
        <v>435</v>
      </c>
      <c r="J129" s="56">
        <f>IFERROR(VLOOKUP(MYRANKS_H[[#This Row],[IDFANGRAPHS]],STEAMER_H[],COLUMN(STEAMER_H[H]),FALSE),0)</f>
        <v>118</v>
      </c>
      <c r="K129" s="56">
        <f>IFERROR(VLOOKUP(MYRANKS_H[[#This Row],[IDFANGRAPHS]],STEAMER_H[],COLUMN(STEAMER_H[2B]),FALSE),0)</f>
        <v>25</v>
      </c>
      <c r="L129" s="56">
        <f>IFERROR(VLOOKUP(MYRANKS_H[[#This Row],[IDFANGRAPHS]],STEAMER_H[],COLUMN(STEAMER_H[3B]),FALSE),0)</f>
        <v>2</v>
      </c>
      <c r="M129" s="56">
        <f>IFERROR(VLOOKUP(MYRANKS_H[[#This Row],[IDFANGRAPHS]],STEAMER_H[],COLUMN(STEAMER_H[HR]),FALSE),0)</f>
        <v>9</v>
      </c>
      <c r="N129" s="56">
        <f>IFERROR(VLOOKUP(MYRANKS_H[[#This Row],[IDFANGRAPHS]],STEAMER_H[],COLUMN(STEAMER_H[R]),FALSE),0)</f>
        <v>53</v>
      </c>
      <c r="O129" s="56">
        <f>IFERROR(VLOOKUP(MYRANKS_H[[#This Row],[IDFANGRAPHS]],STEAMER_H[],COLUMN(STEAMER_H[RBI]),FALSE),0)</f>
        <v>51</v>
      </c>
      <c r="P129" s="56">
        <f>IFERROR(VLOOKUP(MYRANKS_H[[#This Row],[IDFANGRAPHS]],STEAMER_H[],COLUMN(STEAMER_H[BB]),FALSE),0)</f>
        <v>44</v>
      </c>
      <c r="Q129" s="56">
        <f>IFERROR(VLOOKUP(MYRANKS_H[[#This Row],[IDFANGRAPHS]],STEAMER_H[],COLUMN(STEAMER_H[HBP]),FALSE),0)</f>
        <v>3</v>
      </c>
      <c r="R129" s="56">
        <f>IFERROR(VLOOKUP(MYRANKS_H[[#This Row],[IDFANGRAPHS]],STEAMER_H[],COLUMN(STEAMER_H[SO]),FALSE),0)</f>
        <v>63</v>
      </c>
      <c r="S129" s="56">
        <f>IFERROR(VLOOKUP(MYRANKS_H[[#This Row],[IDFANGRAPHS]],STEAMER_H[],COLUMN(STEAMER_H[SB]),FALSE),0)</f>
        <v>5</v>
      </c>
      <c r="T129" s="19">
        <f>IFERROR(MYRANKS_H[[#This Row],[H]]/MYRANKS_H[[#This Row],[AB]],0)</f>
        <v>0.27126436781609198</v>
      </c>
      <c r="U129" s="19">
        <f>IFERROR((MYRANKS_H[[#This Row],[H]]+MYRANKS_H[[#This Row],[BB]]+MYRANKS_H[[#This Row],[HBP]])/(MYRANKS_H[[#This Row],[AB]]+MYRANKS_H[[#This Row],[BB]]+MYRANKS_H[[#This Row],[HBP]]),0)</f>
        <v>0.34232365145228216</v>
      </c>
      <c r="V129" s="19">
        <f>IFERROR((MYRANKS_H[[#This Row],[H]]+MYRANKS_H[[#This Row],[2B]]+2*MYRANKS_H[[#This Row],[3B]]+3*MYRANKS_H[[#This Row],[HR]])/MYRANKS_H[[#This Row],[AB]],0)</f>
        <v>0.4</v>
      </c>
      <c r="W12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29" s="27">
        <f>VLOOKUP(MYRANKS_H[[#This Row],[POS]],REPLACEMENT_LEVEL[],3,FALSE)</f>
        <v>0</v>
      </c>
      <c r="Y129" s="27">
        <f>MYRANKS_H[[#This Row],[PROJ PTS]]-MYRANKS_H[[#This Row],[REPL LEVEL]]</f>
        <v>0</v>
      </c>
      <c r="Z129" s="27">
        <f>RANK(MYRANKS_H[[#This Row],[POINTS OVER REPL]],MYRANKS_H[POINTS OVER REPL])</f>
        <v>1</v>
      </c>
      <c r="AA129" s="29">
        <f>IF(MYRANKS_H[[#This Row],[RANK]]&lt;=TOTAL_HITTERS_DRAFTED,MYRANKS_H[[#This Row],[POINTS OVER REPL]],0)</f>
        <v>0</v>
      </c>
      <c r="AB129" s="35">
        <f>MYRANKS_H[[#This Row],[POINTS OVER REPL]]*DOLLAR_VALUE_PER_POINT+1</f>
        <v>1</v>
      </c>
      <c r="AC129" s="35"/>
      <c r="AD129" s="29">
        <f>IF(AND(MYRANKS_H[[#This Row],[RANK]]&lt;=(TOTAL_HITTERS_DRAFTED-HITTERS_BELOW_REPL_DRAFTED),MYRANKS_H[[#This Row],[$ACTUAL]]=""),MYRANKS_H[[#This Row],[POINTS OVER REPL]],0)</f>
        <v>0</v>
      </c>
      <c r="AE129" s="35">
        <f>IF(MYRANKS_H[[#This Row],[$ACTUAL]]="",MYRANKS_H[[#This Row],[POINTS OVER REPL]]*REMAINING_DOLLAR_VALUE_PER_POINT+1,0)</f>
        <v>1</v>
      </c>
    </row>
    <row r="130" spans="1:31" ht="15" customHeight="1" x14ac:dyDescent="0.25">
      <c r="A130" s="2" t="s">
        <v>11175</v>
      </c>
      <c r="B130" s="14" t="str">
        <f>VLOOKUP(MYRANKS_H[[#This Row],[PLAYERID]],PLAYERIDMAP2[],COLUMN(PLAYERIDMAP2[LASTNAME]),FALSE)</f>
        <v>Asche</v>
      </c>
      <c r="C130" s="14" t="str">
        <f>VLOOKUP(MYRANKS_H[[#This Row],[PLAYERID]],PLAYERIDMAP2[],COLUMN(PLAYERIDMAP2[FIRSTNAME]),FALSE)</f>
        <v>Cody</v>
      </c>
      <c r="D130" s="14" t="str">
        <f>MYRANKS_H[[#This Row],[FNAME]]&amp;" "&amp;MYRANKS_H[[#This Row],[LNAME]]</f>
        <v>Cody Asche</v>
      </c>
      <c r="E130" s="14" t="str">
        <f>VLOOKUP(MYRANKS_H[[#This Row],[PLAYERID]],PLAYERIDMAP2[],COLUMN(PLAYERIDMAP2[TEAM]),FALSE)</f>
        <v>PHI</v>
      </c>
      <c r="F130" s="14" t="str">
        <f>VLOOKUP(MYRANKS_H[[#This Row],[PLAYERID]],PLAYERIDMAP2[],COLUMN(PLAYERIDMAP2[POS]),FALSE)</f>
        <v>3B</v>
      </c>
      <c r="G130" s="14">
        <f>IFERROR(VALUE(VLOOKUP(MYRANKS_H[[#This Row],[PLAYERID]],PLAYERIDMAP2[],COLUMN(PLAYERIDMAP2[IDFANGRAPHS]),FALSE)),VLOOKUP(MYRANKS_H[[#This Row],[PLAYERID]],PLAYERIDMAP2[],COLUMN(PLAYERIDMAP2[IDFANGRAPHS]),FALSE))</f>
        <v>11997</v>
      </c>
      <c r="H130" s="56">
        <f>IFERROR(VLOOKUP(MYRANKS_H[[#This Row],[IDFANGRAPHS]],STEAMER_H[],COLUMN(STEAMER_H[PA]),FALSE),0)</f>
        <v>423</v>
      </c>
      <c r="I130" s="56">
        <f>IFERROR(VLOOKUP(MYRANKS_H[[#This Row],[IDFANGRAPHS]],STEAMER_H[],COLUMN(STEAMER_H[AB]),FALSE),0)</f>
        <v>387</v>
      </c>
      <c r="J130" s="56">
        <f>IFERROR(VLOOKUP(MYRANKS_H[[#This Row],[IDFANGRAPHS]],STEAMER_H[],COLUMN(STEAMER_H[H]),FALSE),0)</f>
        <v>98</v>
      </c>
      <c r="K130" s="56">
        <f>IFERROR(VLOOKUP(MYRANKS_H[[#This Row],[IDFANGRAPHS]],STEAMER_H[],COLUMN(STEAMER_H[2B]),FALSE),0)</f>
        <v>21</v>
      </c>
      <c r="L130" s="56">
        <f>IFERROR(VLOOKUP(MYRANKS_H[[#This Row],[IDFANGRAPHS]],STEAMER_H[],COLUMN(STEAMER_H[3B]),FALSE),0)</f>
        <v>2</v>
      </c>
      <c r="M130" s="56">
        <f>IFERROR(VLOOKUP(MYRANKS_H[[#This Row],[IDFANGRAPHS]],STEAMER_H[],COLUMN(STEAMER_H[HR]),FALSE),0)</f>
        <v>12</v>
      </c>
      <c r="N130" s="56">
        <f>IFERROR(VLOOKUP(MYRANKS_H[[#This Row],[IDFANGRAPHS]],STEAMER_H[],COLUMN(STEAMER_H[R]),FALSE),0)</f>
        <v>41</v>
      </c>
      <c r="O130" s="56">
        <f>IFERROR(VLOOKUP(MYRANKS_H[[#This Row],[IDFANGRAPHS]],STEAMER_H[],COLUMN(STEAMER_H[RBI]),FALSE),0)</f>
        <v>47</v>
      </c>
      <c r="P130" s="56">
        <f>IFERROR(VLOOKUP(MYRANKS_H[[#This Row],[IDFANGRAPHS]],STEAMER_H[],COLUMN(STEAMER_H[BB]),FALSE),0)</f>
        <v>28</v>
      </c>
      <c r="Q130" s="56">
        <f>IFERROR(VLOOKUP(MYRANKS_H[[#This Row],[IDFANGRAPHS]],STEAMER_H[],COLUMN(STEAMER_H[HBP]),FALSE),0)</f>
        <v>3</v>
      </c>
      <c r="R130" s="56">
        <f>IFERROR(VLOOKUP(MYRANKS_H[[#This Row],[IDFANGRAPHS]],STEAMER_H[],COLUMN(STEAMER_H[SO]),FALSE),0)</f>
        <v>96</v>
      </c>
      <c r="S130" s="56">
        <f>IFERROR(VLOOKUP(MYRANKS_H[[#This Row],[IDFANGRAPHS]],STEAMER_H[],COLUMN(STEAMER_H[SB]),FALSE),0)</f>
        <v>2</v>
      </c>
      <c r="T130" s="19">
        <f>IFERROR(MYRANKS_H[[#This Row],[H]]/MYRANKS_H[[#This Row],[AB]],0)</f>
        <v>0.25322997416020671</v>
      </c>
      <c r="U130" s="19">
        <f>IFERROR((MYRANKS_H[[#This Row],[H]]+MYRANKS_H[[#This Row],[BB]]+MYRANKS_H[[#This Row],[HBP]])/(MYRANKS_H[[#This Row],[AB]]+MYRANKS_H[[#This Row],[BB]]+MYRANKS_H[[#This Row],[HBP]]),0)</f>
        <v>0.30861244019138756</v>
      </c>
      <c r="V130" s="19">
        <f>IFERROR((MYRANKS_H[[#This Row],[H]]+MYRANKS_H[[#This Row],[2B]]+2*MYRANKS_H[[#This Row],[3B]]+3*MYRANKS_H[[#This Row],[HR]])/MYRANKS_H[[#This Row],[AB]],0)</f>
        <v>0.41085271317829458</v>
      </c>
      <c r="W13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30" s="27">
        <f>VLOOKUP(MYRANKS_H[[#This Row],[POS]],REPLACEMENT_LEVEL[],3,FALSE)</f>
        <v>0</v>
      </c>
      <c r="Y130" s="27">
        <f>MYRANKS_H[[#This Row],[PROJ PTS]]-MYRANKS_H[[#This Row],[REPL LEVEL]]</f>
        <v>0</v>
      </c>
      <c r="Z130" s="27">
        <f>RANK(MYRANKS_H[[#This Row],[POINTS OVER REPL]],MYRANKS_H[POINTS OVER REPL])</f>
        <v>1</v>
      </c>
      <c r="AA130" s="29">
        <f>IF(MYRANKS_H[[#This Row],[RANK]]&lt;=TOTAL_HITTERS_DRAFTED,MYRANKS_H[[#This Row],[POINTS OVER REPL]],0)</f>
        <v>0</v>
      </c>
      <c r="AB130" s="35">
        <f>MYRANKS_H[[#This Row],[POINTS OVER REPL]]*DOLLAR_VALUE_PER_POINT+1</f>
        <v>1</v>
      </c>
      <c r="AC130" s="35"/>
      <c r="AD130" s="29">
        <f>IF(AND(MYRANKS_H[[#This Row],[RANK]]&lt;=(TOTAL_HITTERS_DRAFTED-HITTERS_BELOW_REPL_DRAFTED),MYRANKS_H[[#This Row],[$ACTUAL]]=""),MYRANKS_H[[#This Row],[POINTS OVER REPL]],0)</f>
        <v>0</v>
      </c>
      <c r="AE130" s="35">
        <f>IF(MYRANKS_H[[#This Row],[$ACTUAL]]="",MYRANKS_H[[#This Row],[POINTS OVER REPL]]*REMAINING_DOLLAR_VALUE_PER_POINT+1,0)</f>
        <v>1</v>
      </c>
    </row>
    <row r="131" spans="1:31" ht="15" customHeight="1" x14ac:dyDescent="0.25">
      <c r="A131" s="2" t="s">
        <v>11511</v>
      </c>
      <c r="B131" s="14" t="str">
        <f>VLOOKUP(MYRANKS_H[[#This Row],[PLAYERID]],PLAYERIDMAP2[],COLUMN(PLAYERIDMAP2[LASTNAME]),FALSE)</f>
        <v>Brantley</v>
      </c>
      <c r="C131" s="14" t="str">
        <f>VLOOKUP(MYRANKS_H[[#This Row],[PLAYERID]],PLAYERIDMAP2[],COLUMN(PLAYERIDMAP2[FIRSTNAME]),FALSE)</f>
        <v>Michael</v>
      </c>
      <c r="D131" s="14" t="str">
        <f>MYRANKS_H[[#This Row],[FNAME]]&amp;" "&amp;MYRANKS_H[[#This Row],[LNAME]]</f>
        <v>Michael Brantley</v>
      </c>
      <c r="E131" s="14" t="str">
        <f>VLOOKUP(MYRANKS_H[[#This Row],[PLAYERID]],PLAYERIDMAP2[],COLUMN(PLAYERIDMAP2[TEAM]),FALSE)</f>
        <v>CLE</v>
      </c>
      <c r="F131" s="14" t="str">
        <f>VLOOKUP(MYRANKS_H[[#This Row],[PLAYERID]],PLAYERIDMAP2[],COLUMN(PLAYERIDMAP2[POS]),FALSE)</f>
        <v>OF</v>
      </c>
      <c r="G131" s="14">
        <f>IFERROR(VALUE(VLOOKUP(MYRANKS_H[[#This Row],[PLAYERID]],PLAYERIDMAP2[],COLUMN(PLAYERIDMAP2[IDFANGRAPHS]),FALSE)),VLOOKUP(MYRANKS_H[[#This Row],[PLAYERID]],PLAYERIDMAP2[],COLUMN(PLAYERIDMAP2[IDFANGRAPHS]),FALSE))</f>
        <v>4106</v>
      </c>
      <c r="H131" s="56">
        <f>IFERROR(VLOOKUP(MYRANKS_H[[#This Row],[IDFANGRAPHS]],STEAMER_H[],COLUMN(STEAMER_H[PA]),FALSE),0)</f>
        <v>450</v>
      </c>
      <c r="I131" s="56">
        <f>IFERROR(VLOOKUP(MYRANKS_H[[#This Row],[IDFANGRAPHS]],STEAMER_H[],COLUMN(STEAMER_H[AB]),FALSE),0)</f>
        <v>403</v>
      </c>
      <c r="J131" s="56">
        <f>IFERROR(VLOOKUP(MYRANKS_H[[#This Row],[IDFANGRAPHS]],STEAMER_H[],COLUMN(STEAMER_H[H]),FALSE),0)</f>
        <v>119</v>
      </c>
      <c r="K131" s="56">
        <f>IFERROR(VLOOKUP(MYRANKS_H[[#This Row],[IDFANGRAPHS]],STEAMER_H[],COLUMN(STEAMER_H[2B]),FALSE),0)</f>
        <v>27</v>
      </c>
      <c r="L131" s="56">
        <f>IFERROR(VLOOKUP(MYRANKS_H[[#This Row],[IDFANGRAPHS]],STEAMER_H[],COLUMN(STEAMER_H[3B]),FALSE),0)</f>
        <v>1</v>
      </c>
      <c r="M131" s="56">
        <f>IFERROR(VLOOKUP(MYRANKS_H[[#This Row],[IDFANGRAPHS]],STEAMER_H[],COLUMN(STEAMER_H[HR]),FALSE),0)</f>
        <v>10</v>
      </c>
      <c r="N131" s="56">
        <f>IFERROR(VLOOKUP(MYRANKS_H[[#This Row],[IDFANGRAPHS]],STEAMER_H[],COLUMN(STEAMER_H[R]),FALSE),0)</f>
        <v>53</v>
      </c>
      <c r="O131" s="56">
        <f>IFERROR(VLOOKUP(MYRANKS_H[[#This Row],[IDFANGRAPHS]],STEAMER_H[],COLUMN(STEAMER_H[RBI]),FALSE),0)</f>
        <v>54</v>
      </c>
      <c r="P131" s="56">
        <f>IFERROR(VLOOKUP(MYRANKS_H[[#This Row],[IDFANGRAPHS]],STEAMER_H[],COLUMN(STEAMER_H[BB]),FALSE),0)</f>
        <v>39</v>
      </c>
      <c r="Q131" s="56">
        <f>IFERROR(VLOOKUP(MYRANKS_H[[#This Row],[IDFANGRAPHS]],STEAMER_H[],COLUMN(STEAMER_H[HBP]),FALSE),0)</f>
        <v>4</v>
      </c>
      <c r="R131" s="56">
        <f>IFERROR(VLOOKUP(MYRANKS_H[[#This Row],[IDFANGRAPHS]],STEAMER_H[],COLUMN(STEAMER_H[SO]),FALSE),0)</f>
        <v>44</v>
      </c>
      <c r="S131" s="56">
        <f>IFERROR(VLOOKUP(MYRANKS_H[[#This Row],[IDFANGRAPHS]],STEAMER_H[],COLUMN(STEAMER_H[SB]),FALSE),0)</f>
        <v>9</v>
      </c>
      <c r="T131" s="19">
        <f>IFERROR(MYRANKS_H[[#This Row],[H]]/MYRANKS_H[[#This Row],[AB]],0)</f>
        <v>0.29528535980148884</v>
      </c>
      <c r="U131" s="19">
        <f>IFERROR((MYRANKS_H[[#This Row],[H]]+MYRANKS_H[[#This Row],[BB]]+MYRANKS_H[[#This Row],[HBP]])/(MYRANKS_H[[#This Row],[AB]]+MYRANKS_H[[#This Row],[BB]]+MYRANKS_H[[#This Row],[HBP]]),0)</f>
        <v>0.3632286995515695</v>
      </c>
      <c r="V131" s="19">
        <f>IFERROR((MYRANKS_H[[#This Row],[H]]+MYRANKS_H[[#This Row],[2B]]+2*MYRANKS_H[[#This Row],[3B]]+3*MYRANKS_H[[#This Row],[HR]])/MYRANKS_H[[#This Row],[AB]],0)</f>
        <v>0.44168734491315137</v>
      </c>
      <c r="W13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31" s="27">
        <f>VLOOKUP(MYRANKS_H[[#This Row],[POS]],REPLACEMENT_LEVEL[],3,FALSE)</f>
        <v>0</v>
      </c>
      <c r="Y131" s="27">
        <f>MYRANKS_H[[#This Row],[PROJ PTS]]-MYRANKS_H[[#This Row],[REPL LEVEL]]</f>
        <v>0</v>
      </c>
      <c r="Z131" s="27">
        <f>RANK(MYRANKS_H[[#This Row],[POINTS OVER REPL]],MYRANKS_H[POINTS OVER REPL])</f>
        <v>1</v>
      </c>
      <c r="AA131" s="29">
        <f>IF(MYRANKS_H[[#This Row],[RANK]]&lt;=TOTAL_HITTERS_DRAFTED,MYRANKS_H[[#This Row],[POINTS OVER REPL]],0)</f>
        <v>0</v>
      </c>
      <c r="AB131" s="35">
        <f>MYRANKS_H[[#This Row],[POINTS OVER REPL]]*DOLLAR_VALUE_PER_POINT+1</f>
        <v>1</v>
      </c>
      <c r="AC131" s="35"/>
      <c r="AD131" s="29">
        <f>IF(AND(MYRANKS_H[[#This Row],[RANK]]&lt;=(TOTAL_HITTERS_DRAFTED-HITTERS_BELOW_REPL_DRAFTED),MYRANKS_H[[#This Row],[$ACTUAL]]=""),MYRANKS_H[[#This Row],[POINTS OVER REPL]],0)</f>
        <v>0</v>
      </c>
      <c r="AE131" s="35">
        <f>IF(MYRANKS_H[[#This Row],[$ACTUAL]]="",MYRANKS_H[[#This Row],[POINTS OVER REPL]]*REMAINING_DOLLAR_VALUE_PER_POINT+1,0)</f>
        <v>1</v>
      </c>
    </row>
    <row r="132" spans="1:31" ht="15" customHeight="1" x14ac:dyDescent="0.25">
      <c r="A132" s="2" t="s">
        <v>11771</v>
      </c>
      <c r="B132" s="14" t="str">
        <f>VLOOKUP(MYRANKS_H[[#This Row],[PLAYERID]],PLAYERIDMAP2[],COLUMN(PLAYERIDMAP2[LASTNAME]),FALSE)</f>
        <v>Castellanos</v>
      </c>
      <c r="C132" s="14" t="str">
        <f>VLOOKUP(MYRANKS_H[[#This Row],[PLAYERID]],PLAYERIDMAP2[],COLUMN(PLAYERIDMAP2[FIRSTNAME]),FALSE)</f>
        <v>Nick</v>
      </c>
      <c r="D132" s="14" t="str">
        <f>MYRANKS_H[[#This Row],[FNAME]]&amp;" "&amp;MYRANKS_H[[#This Row],[LNAME]]</f>
        <v>Nick Castellanos</v>
      </c>
      <c r="E132" s="14" t="str">
        <f>VLOOKUP(MYRANKS_H[[#This Row],[PLAYERID]],PLAYERIDMAP2[],COLUMN(PLAYERIDMAP2[TEAM]),FALSE)</f>
        <v>DET</v>
      </c>
      <c r="F132" s="14" t="str">
        <f>VLOOKUP(MYRANKS_H[[#This Row],[PLAYERID]],PLAYERIDMAP2[],COLUMN(PLAYERIDMAP2[POS]),FALSE)</f>
        <v>3B</v>
      </c>
      <c r="G132" s="14">
        <f>IFERROR(VALUE(VLOOKUP(MYRANKS_H[[#This Row],[PLAYERID]],PLAYERIDMAP2[],COLUMN(PLAYERIDMAP2[IDFANGRAPHS]),FALSE)),VLOOKUP(MYRANKS_H[[#This Row],[PLAYERID]],PLAYERIDMAP2[],COLUMN(PLAYERIDMAP2[IDFANGRAPHS]),FALSE))</f>
        <v>11737</v>
      </c>
      <c r="H132" s="56">
        <f>IFERROR(VLOOKUP(MYRANKS_H[[#This Row],[IDFANGRAPHS]],STEAMER_H[],COLUMN(STEAMER_H[PA]),FALSE),0)</f>
        <v>545</v>
      </c>
      <c r="I132" s="56">
        <f>IFERROR(VLOOKUP(MYRANKS_H[[#This Row],[IDFANGRAPHS]],STEAMER_H[],COLUMN(STEAMER_H[AB]),FALSE),0)</f>
        <v>498</v>
      </c>
      <c r="J132" s="56">
        <f>IFERROR(VLOOKUP(MYRANKS_H[[#This Row],[IDFANGRAPHS]],STEAMER_H[],COLUMN(STEAMER_H[H]),FALSE),0)</f>
        <v>134</v>
      </c>
      <c r="K132" s="56">
        <f>IFERROR(VLOOKUP(MYRANKS_H[[#This Row],[IDFANGRAPHS]],STEAMER_H[],COLUMN(STEAMER_H[2B]),FALSE),0)</f>
        <v>28</v>
      </c>
      <c r="L132" s="56">
        <f>IFERROR(VLOOKUP(MYRANKS_H[[#This Row],[IDFANGRAPHS]],STEAMER_H[],COLUMN(STEAMER_H[3B]),FALSE),0)</f>
        <v>4</v>
      </c>
      <c r="M132" s="56">
        <f>IFERROR(VLOOKUP(MYRANKS_H[[#This Row],[IDFANGRAPHS]],STEAMER_H[],COLUMN(STEAMER_H[HR]),FALSE),0)</f>
        <v>15</v>
      </c>
      <c r="N132" s="56">
        <f>IFERROR(VLOOKUP(MYRANKS_H[[#This Row],[IDFANGRAPHS]],STEAMER_H[],COLUMN(STEAMER_H[R]),FALSE),0)</f>
        <v>60</v>
      </c>
      <c r="O132" s="56">
        <f>IFERROR(VLOOKUP(MYRANKS_H[[#This Row],[IDFANGRAPHS]],STEAMER_H[],COLUMN(STEAMER_H[RBI]),FALSE),0)</f>
        <v>65</v>
      </c>
      <c r="P132" s="56">
        <f>IFERROR(VLOOKUP(MYRANKS_H[[#This Row],[IDFANGRAPHS]],STEAMER_H[],COLUMN(STEAMER_H[BB]),FALSE),0)</f>
        <v>37</v>
      </c>
      <c r="Q132" s="56">
        <f>IFERROR(VLOOKUP(MYRANKS_H[[#This Row],[IDFANGRAPHS]],STEAMER_H[],COLUMN(STEAMER_H[HBP]),FALSE),0)</f>
        <v>3</v>
      </c>
      <c r="R132" s="56">
        <f>IFERROR(VLOOKUP(MYRANKS_H[[#This Row],[IDFANGRAPHS]],STEAMER_H[],COLUMN(STEAMER_H[SO]),FALSE),0)</f>
        <v>119</v>
      </c>
      <c r="S132" s="56">
        <f>IFERROR(VLOOKUP(MYRANKS_H[[#This Row],[IDFANGRAPHS]],STEAMER_H[],COLUMN(STEAMER_H[SB]),FALSE),0)</f>
        <v>3</v>
      </c>
      <c r="T132" s="19">
        <f>IFERROR(MYRANKS_H[[#This Row],[H]]/MYRANKS_H[[#This Row],[AB]],0)</f>
        <v>0.26907630522088355</v>
      </c>
      <c r="U132" s="19">
        <f>IFERROR((MYRANKS_H[[#This Row],[H]]+MYRANKS_H[[#This Row],[BB]]+MYRANKS_H[[#This Row],[HBP]])/(MYRANKS_H[[#This Row],[AB]]+MYRANKS_H[[#This Row],[BB]]+MYRANKS_H[[#This Row],[HBP]]),0)</f>
        <v>0.32342007434944237</v>
      </c>
      <c r="V132" s="19">
        <f>IFERROR((MYRANKS_H[[#This Row],[H]]+MYRANKS_H[[#This Row],[2B]]+2*MYRANKS_H[[#This Row],[3B]]+3*MYRANKS_H[[#This Row],[HR]])/MYRANKS_H[[#This Row],[AB]],0)</f>
        <v>0.43172690763052207</v>
      </c>
      <c r="W13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32" s="27">
        <f>VLOOKUP(MYRANKS_H[[#This Row],[POS]],REPLACEMENT_LEVEL[],3,FALSE)</f>
        <v>0</v>
      </c>
      <c r="Y132" s="27">
        <f>MYRANKS_H[[#This Row],[PROJ PTS]]-MYRANKS_H[[#This Row],[REPL LEVEL]]</f>
        <v>0</v>
      </c>
      <c r="Z132" s="27">
        <f>RANK(MYRANKS_H[[#This Row],[POINTS OVER REPL]],MYRANKS_H[POINTS OVER REPL])</f>
        <v>1</v>
      </c>
      <c r="AA132" s="29">
        <f>IF(MYRANKS_H[[#This Row],[RANK]]&lt;=TOTAL_HITTERS_DRAFTED,MYRANKS_H[[#This Row],[POINTS OVER REPL]],0)</f>
        <v>0</v>
      </c>
      <c r="AB132" s="35">
        <f>MYRANKS_H[[#This Row],[POINTS OVER REPL]]*DOLLAR_VALUE_PER_POINT+1</f>
        <v>1</v>
      </c>
      <c r="AC132" s="35"/>
      <c r="AD132" s="29">
        <f>IF(AND(MYRANKS_H[[#This Row],[RANK]]&lt;=(TOTAL_HITTERS_DRAFTED-HITTERS_BELOW_REPL_DRAFTED),MYRANKS_H[[#This Row],[$ACTUAL]]=""),MYRANKS_H[[#This Row],[POINTS OVER REPL]],0)</f>
        <v>0</v>
      </c>
      <c r="AE132" s="35">
        <f>IF(MYRANKS_H[[#This Row],[$ACTUAL]]="",MYRANKS_H[[#This Row],[POINTS OVER REPL]]*REMAINING_DOLLAR_VALUE_PER_POINT+1,0)</f>
        <v>1</v>
      </c>
    </row>
    <row r="133" spans="1:31" x14ac:dyDescent="0.25">
      <c r="A133" s="7" t="s">
        <v>12785</v>
      </c>
      <c r="B133" s="14" t="str">
        <f>VLOOKUP(MYRANKS_H[[#This Row],[PLAYERID]],PLAYERIDMAP2[],COLUMN(PLAYERIDMAP2[LASTNAME]),FALSE)</f>
        <v>Grandal</v>
      </c>
      <c r="C133" s="14" t="str">
        <f>VLOOKUP(MYRANKS_H[[#This Row],[PLAYERID]],PLAYERIDMAP2[],COLUMN(PLAYERIDMAP2[FIRSTNAME]),FALSE)</f>
        <v>Yasmani</v>
      </c>
      <c r="D133" s="14" t="str">
        <f>MYRANKS_H[[#This Row],[FNAME]]&amp;" "&amp;MYRANKS_H[[#This Row],[LNAME]]</f>
        <v>Yasmani Grandal</v>
      </c>
      <c r="E133" s="14" t="str">
        <f>VLOOKUP(MYRANKS_H[[#This Row],[PLAYERID]],PLAYERIDMAP2[],COLUMN(PLAYERIDMAP2[TEAM]),FALSE)</f>
        <v>LAD</v>
      </c>
      <c r="F133" s="14" t="str">
        <f>VLOOKUP(MYRANKS_H[[#This Row],[PLAYERID]],PLAYERIDMAP2[],COLUMN(PLAYERIDMAP2[POS]),FALSE)</f>
        <v>C</v>
      </c>
      <c r="G133" s="14">
        <f>IFERROR(VALUE(VLOOKUP(MYRANKS_H[[#This Row],[PLAYERID]],PLAYERIDMAP2[],COLUMN(PLAYERIDMAP2[IDFANGRAPHS]),FALSE)),VLOOKUP(MYRANKS_H[[#This Row],[PLAYERID]],PLAYERIDMAP2[],COLUMN(PLAYERIDMAP2[IDFANGRAPHS]),FALSE))</f>
        <v>11368</v>
      </c>
      <c r="H133" s="56">
        <f>IFERROR(VLOOKUP(MYRANKS_H[[#This Row],[IDFANGRAPHS]],STEAMER_H[],COLUMN(STEAMER_H[PA]),FALSE),0)</f>
        <v>400</v>
      </c>
      <c r="I133" s="56">
        <f>IFERROR(VLOOKUP(MYRANKS_H[[#This Row],[IDFANGRAPHS]],STEAMER_H[],COLUMN(STEAMER_H[AB]),FALSE),0)</f>
        <v>338</v>
      </c>
      <c r="J133" s="56">
        <f>IFERROR(VLOOKUP(MYRANKS_H[[#This Row],[IDFANGRAPHS]],STEAMER_H[],COLUMN(STEAMER_H[H]),FALSE),0)</f>
        <v>81</v>
      </c>
      <c r="K133" s="56">
        <f>IFERROR(VLOOKUP(MYRANKS_H[[#This Row],[IDFANGRAPHS]],STEAMER_H[],COLUMN(STEAMER_H[2B]),FALSE),0)</f>
        <v>16</v>
      </c>
      <c r="L133" s="56">
        <f>IFERROR(VLOOKUP(MYRANKS_H[[#This Row],[IDFANGRAPHS]],STEAMER_H[],COLUMN(STEAMER_H[3B]),FALSE),0)</f>
        <v>1</v>
      </c>
      <c r="M133" s="56">
        <f>IFERROR(VLOOKUP(MYRANKS_H[[#This Row],[IDFANGRAPHS]],STEAMER_H[],COLUMN(STEAMER_H[HR]),FALSE),0)</f>
        <v>13</v>
      </c>
      <c r="N133" s="56">
        <f>IFERROR(VLOOKUP(MYRANKS_H[[#This Row],[IDFANGRAPHS]],STEAMER_H[],COLUMN(STEAMER_H[R]),FALSE),0)</f>
        <v>46</v>
      </c>
      <c r="O133" s="56">
        <f>IFERROR(VLOOKUP(MYRANKS_H[[#This Row],[IDFANGRAPHS]],STEAMER_H[],COLUMN(STEAMER_H[RBI]),FALSE),0)</f>
        <v>48</v>
      </c>
      <c r="P133" s="56">
        <f>IFERROR(VLOOKUP(MYRANKS_H[[#This Row],[IDFANGRAPHS]],STEAMER_H[],COLUMN(STEAMER_H[BB]),FALSE),0)</f>
        <v>54</v>
      </c>
      <c r="Q133" s="56">
        <f>IFERROR(VLOOKUP(MYRANKS_H[[#This Row],[IDFANGRAPHS]],STEAMER_H[],COLUMN(STEAMER_H[HBP]),FALSE),0)</f>
        <v>2</v>
      </c>
      <c r="R133" s="56">
        <f>IFERROR(VLOOKUP(MYRANKS_H[[#This Row],[IDFANGRAPHS]],STEAMER_H[],COLUMN(STEAMER_H[SO]),FALSE),0)</f>
        <v>89</v>
      </c>
      <c r="S133" s="56">
        <f>IFERROR(VLOOKUP(MYRANKS_H[[#This Row],[IDFANGRAPHS]],STEAMER_H[],COLUMN(STEAMER_H[SB]),FALSE),0)</f>
        <v>1</v>
      </c>
      <c r="T133" s="19">
        <f>IFERROR(MYRANKS_H[[#This Row],[H]]/MYRANKS_H[[#This Row],[AB]],0)</f>
        <v>0.23964497041420119</v>
      </c>
      <c r="U133" s="19">
        <f>IFERROR((MYRANKS_H[[#This Row],[H]]+MYRANKS_H[[#This Row],[BB]]+MYRANKS_H[[#This Row],[HBP]])/(MYRANKS_H[[#This Row],[AB]]+MYRANKS_H[[#This Row],[BB]]+MYRANKS_H[[#This Row],[HBP]]),0)</f>
        <v>0.34771573604060912</v>
      </c>
      <c r="V133" s="19">
        <f>IFERROR((MYRANKS_H[[#This Row],[H]]+MYRANKS_H[[#This Row],[2B]]+2*MYRANKS_H[[#This Row],[3B]]+3*MYRANKS_H[[#This Row],[HR]])/MYRANKS_H[[#This Row],[AB]],0)</f>
        <v>0.40828402366863903</v>
      </c>
      <c r="W13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33" s="27">
        <f>VLOOKUP(MYRANKS_H[[#This Row],[POS]],REPLACEMENT_LEVEL[],3,FALSE)</f>
        <v>0</v>
      </c>
      <c r="Y133" s="27">
        <f>MYRANKS_H[[#This Row],[PROJ PTS]]-MYRANKS_H[[#This Row],[REPL LEVEL]]</f>
        <v>0</v>
      </c>
      <c r="Z133" s="27">
        <f>RANK(MYRANKS_H[[#This Row],[POINTS OVER REPL]],MYRANKS_H[POINTS OVER REPL])</f>
        <v>1</v>
      </c>
      <c r="AA133" s="29">
        <f>IF(MYRANKS_H[[#This Row],[RANK]]&lt;=TOTAL_HITTERS_DRAFTED,MYRANKS_H[[#This Row],[POINTS OVER REPL]],0)</f>
        <v>0</v>
      </c>
      <c r="AB133" s="35">
        <f>MYRANKS_H[[#This Row],[POINTS OVER REPL]]*DOLLAR_VALUE_PER_POINT+1</f>
        <v>1</v>
      </c>
      <c r="AC133" s="35"/>
      <c r="AD133" s="29">
        <f>IF(AND(MYRANKS_H[[#This Row],[RANK]]&lt;=(TOTAL_HITTERS_DRAFTED-HITTERS_BELOW_REPL_DRAFTED),MYRANKS_H[[#This Row],[$ACTUAL]]=""),MYRANKS_H[[#This Row],[POINTS OVER REPL]],0)</f>
        <v>0</v>
      </c>
      <c r="AE133" s="35">
        <f>IF(MYRANKS_H[[#This Row],[$ACTUAL]]="",MYRANKS_H[[#This Row],[POINTS OVER REPL]]*REMAINING_DOLLAR_VALUE_PER_POINT+1,0)</f>
        <v>1</v>
      </c>
    </row>
    <row r="134" spans="1:31" ht="15" customHeight="1" x14ac:dyDescent="0.25">
      <c r="A134" s="2" t="s">
        <v>12956</v>
      </c>
      <c r="B134" s="14" t="str">
        <f>VLOOKUP(MYRANKS_H[[#This Row],[PLAYERID]],PLAYERIDMAP2[],COLUMN(PLAYERIDMAP2[LASTNAME]),FALSE)</f>
        <v>Hardy</v>
      </c>
      <c r="C134" s="14" t="str">
        <f>VLOOKUP(MYRANKS_H[[#This Row],[PLAYERID]],PLAYERIDMAP2[],COLUMN(PLAYERIDMAP2[FIRSTNAME]),FALSE)</f>
        <v>J.J.</v>
      </c>
      <c r="D134" s="14" t="str">
        <f>MYRANKS_H[[#This Row],[FNAME]]&amp;" "&amp;MYRANKS_H[[#This Row],[LNAME]]</f>
        <v>J.J. Hardy</v>
      </c>
      <c r="E134" s="14" t="str">
        <f>VLOOKUP(MYRANKS_H[[#This Row],[PLAYERID]],PLAYERIDMAP2[],COLUMN(PLAYERIDMAP2[TEAM]),FALSE)</f>
        <v>BAL</v>
      </c>
      <c r="F134" s="14" t="str">
        <f>VLOOKUP(MYRANKS_H[[#This Row],[PLAYERID]],PLAYERIDMAP2[],COLUMN(PLAYERIDMAP2[POS]),FALSE)</f>
        <v>SS</v>
      </c>
      <c r="G134" s="14">
        <f>IFERROR(VALUE(VLOOKUP(MYRANKS_H[[#This Row],[PLAYERID]],PLAYERIDMAP2[],COLUMN(PLAYERIDMAP2[IDFANGRAPHS]),FALSE)),VLOOKUP(MYRANKS_H[[#This Row],[PLAYERID]],PLAYERIDMAP2[],COLUMN(PLAYERIDMAP2[IDFANGRAPHS]),FALSE))</f>
        <v>3797</v>
      </c>
      <c r="H134" s="56">
        <f>IFERROR(VLOOKUP(MYRANKS_H[[#This Row],[IDFANGRAPHS]],STEAMER_H[],COLUMN(STEAMER_H[PA]),FALSE),0)</f>
        <v>528</v>
      </c>
      <c r="I134" s="56">
        <f>IFERROR(VLOOKUP(MYRANKS_H[[#This Row],[IDFANGRAPHS]],STEAMER_H[],COLUMN(STEAMER_H[AB]),FALSE),0)</f>
        <v>492</v>
      </c>
      <c r="J134" s="56">
        <f>IFERROR(VLOOKUP(MYRANKS_H[[#This Row],[IDFANGRAPHS]],STEAMER_H[],COLUMN(STEAMER_H[H]),FALSE),0)</f>
        <v>118</v>
      </c>
      <c r="K134" s="56">
        <f>IFERROR(VLOOKUP(MYRANKS_H[[#This Row],[IDFANGRAPHS]],STEAMER_H[],COLUMN(STEAMER_H[2B]),FALSE),0)</f>
        <v>22</v>
      </c>
      <c r="L134" s="56">
        <f>IFERROR(VLOOKUP(MYRANKS_H[[#This Row],[IDFANGRAPHS]],STEAMER_H[],COLUMN(STEAMER_H[3B]),FALSE),0)</f>
        <v>1</v>
      </c>
      <c r="M134" s="56">
        <f>IFERROR(VLOOKUP(MYRANKS_H[[#This Row],[IDFANGRAPHS]],STEAMER_H[],COLUMN(STEAMER_H[HR]),FALSE),0)</f>
        <v>13</v>
      </c>
      <c r="N134" s="56">
        <f>IFERROR(VLOOKUP(MYRANKS_H[[#This Row],[IDFANGRAPHS]],STEAMER_H[],COLUMN(STEAMER_H[R]),FALSE),0)</f>
        <v>49</v>
      </c>
      <c r="O134" s="56">
        <f>IFERROR(VLOOKUP(MYRANKS_H[[#This Row],[IDFANGRAPHS]],STEAMER_H[],COLUMN(STEAMER_H[RBI]),FALSE),0)</f>
        <v>53</v>
      </c>
      <c r="P134" s="56">
        <f>IFERROR(VLOOKUP(MYRANKS_H[[#This Row],[IDFANGRAPHS]],STEAMER_H[],COLUMN(STEAMER_H[BB]),FALSE),0)</f>
        <v>27</v>
      </c>
      <c r="Q134" s="56">
        <f>IFERROR(VLOOKUP(MYRANKS_H[[#This Row],[IDFANGRAPHS]],STEAMER_H[],COLUMN(STEAMER_H[HBP]),FALSE),0)</f>
        <v>2</v>
      </c>
      <c r="R134" s="56">
        <f>IFERROR(VLOOKUP(MYRANKS_H[[#This Row],[IDFANGRAPHS]],STEAMER_H[],COLUMN(STEAMER_H[SO]),FALSE),0)</f>
        <v>95</v>
      </c>
      <c r="S134" s="56">
        <f>IFERROR(VLOOKUP(MYRANKS_H[[#This Row],[IDFANGRAPHS]],STEAMER_H[],COLUMN(STEAMER_H[SB]),FALSE),0)</f>
        <v>1</v>
      </c>
      <c r="T134" s="19">
        <f>IFERROR(MYRANKS_H[[#This Row],[H]]/MYRANKS_H[[#This Row],[AB]],0)</f>
        <v>0.23983739837398374</v>
      </c>
      <c r="U134" s="19">
        <f>IFERROR((MYRANKS_H[[#This Row],[H]]+MYRANKS_H[[#This Row],[BB]]+MYRANKS_H[[#This Row],[HBP]])/(MYRANKS_H[[#This Row],[AB]]+MYRANKS_H[[#This Row],[BB]]+MYRANKS_H[[#This Row],[HBP]]),0)</f>
        <v>0.28214971209213052</v>
      </c>
      <c r="V134" s="19">
        <f>IFERROR((MYRANKS_H[[#This Row],[H]]+MYRANKS_H[[#This Row],[2B]]+2*MYRANKS_H[[#This Row],[3B]]+3*MYRANKS_H[[#This Row],[HR]])/MYRANKS_H[[#This Row],[AB]],0)</f>
        <v>0.36788617886178859</v>
      </c>
      <c r="W13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34" s="27">
        <f>VLOOKUP(MYRANKS_H[[#This Row],[POS]],REPLACEMENT_LEVEL[],3,FALSE)</f>
        <v>0</v>
      </c>
      <c r="Y134" s="27">
        <f>MYRANKS_H[[#This Row],[PROJ PTS]]-MYRANKS_H[[#This Row],[REPL LEVEL]]</f>
        <v>0</v>
      </c>
      <c r="Z134" s="27">
        <f>RANK(MYRANKS_H[[#This Row],[POINTS OVER REPL]],MYRANKS_H[POINTS OVER REPL])</f>
        <v>1</v>
      </c>
      <c r="AA134" s="29">
        <f>IF(MYRANKS_H[[#This Row],[RANK]]&lt;=TOTAL_HITTERS_DRAFTED,MYRANKS_H[[#This Row],[POINTS OVER REPL]],0)</f>
        <v>0</v>
      </c>
      <c r="AB134" s="35">
        <f>MYRANKS_H[[#This Row],[POINTS OVER REPL]]*DOLLAR_VALUE_PER_POINT+1</f>
        <v>1</v>
      </c>
      <c r="AC134" s="35"/>
      <c r="AD134" s="29">
        <f>IF(AND(MYRANKS_H[[#This Row],[RANK]]&lt;=(TOTAL_HITTERS_DRAFTED-HITTERS_BELOW_REPL_DRAFTED),MYRANKS_H[[#This Row],[$ACTUAL]]=""),MYRANKS_H[[#This Row],[POINTS OVER REPL]],0)</f>
        <v>0</v>
      </c>
      <c r="AE134" s="35">
        <f>IF(MYRANKS_H[[#This Row],[$ACTUAL]]="",MYRANKS_H[[#This Row],[POINTS OVER REPL]]*REMAINING_DOLLAR_VALUE_PER_POINT+1,0)</f>
        <v>1</v>
      </c>
    </row>
    <row r="135" spans="1:31" ht="15" customHeight="1" x14ac:dyDescent="0.25">
      <c r="A135" s="2" t="s">
        <v>13298</v>
      </c>
      <c r="B135" s="14" t="str">
        <f>VLOOKUP(MYRANKS_H[[#This Row],[PLAYERID]],PLAYERIDMAP2[],COLUMN(PLAYERIDMAP2[LASTNAME]),FALSE)</f>
        <v>Jennings</v>
      </c>
      <c r="C135" s="14" t="str">
        <f>VLOOKUP(MYRANKS_H[[#This Row],[PLAYERID]],PLAYERIDMAP2[],COLUMN(PLAYERIDMAP2[FIRSTNAME]),FALSE)</f>
        <v>Desmond</v>
      </c>
      <c r="D135" s="14" t="str">
        <f>MYRANKS_H[[#This Row],[FNAME]]&amp;" "&amp;MYRANKS_H[[#This Row],[LNAME]]</f>
        <v>Desmond Jennings</v>
      </c>
      <c r="E135" s="14" t="str">
        <f>VLOOKUP(MYRANKS_H[[#This Row],[PLAYERID]],PLAYERIDMAP2[],COLUMN(PLAYERIDMAP2[TEAM]),FALSE)</f>
        <v>TB</v>
      </c>
      <c r="F135" s="14" t="str">
        <f>VLOOKUP(MYRANKS_H[[#This Row],[PLAYERID]],PLAYERIDMAP2[],COLUMN(PLAYERIDMAP2[POS]),FALSE)</f>
        <v>OF</v>
      </c>
      <c r="G135" s="14">
        <f>IFERROR(VALUE(VLOOKUP(MYRANKS_H[[#This Row],[PLAYERID]],PLAYERIDMAP2[],COLUMN(PLAYERIDMAP2[IDFANGRAPHS]),FALSE)),VLOOKUP(MYRANKS_H[[#This Row],[PLAYERID]],PLAYERIDMAP2[],COLUMN(PLAYERIDMAP2[IDFANGRAPHS]),FALSE))</f>
        <v>1965</v>
      </c>
      <c r="H135" s="56">
        <f>IFERROR(VLOOKUP(MYRANKS_H[[#This Row],[IDFANGRAPHS]],STEAMER_H[],COLUMN(STEAMER_H[PA]),FALSE),0)</f>
        <v>569</v>
      </c>
      <c r="I135" s="56">
        <f>IFERROR(VLOOKUP(MYRANKS_H[[#This Row],[IDFANGRAPHS]],STEAMER_H[],COLUMN(STEAMER_H[AB]),FALSE),0)</f>
        <v>505</v>
      </c>
      <c r="J135" s="56">
        <f>IFERROR(VLOOKUP(MYRANKS_H[[#This Row],[IDFANGRAPHS]],STEAMER_H[],COLUMN(STEAMER_H[H]),FALSE),0)</f>
        <v>124</v>
      </c>
      <c r="K135" s="56">
        <f>IFERROR(VLOOKUP(MYRANKS_H[[#This Row],[IDFANGRAPHS]],STEAMER_H[],COLUMN(STEAMER_H[2B]),FALSE),0)</f>
        <v>26</v>
      </c>
      <c r="L135" s="56">
        <f>IFERROR(VLOOKUP(MYRANKS_H[[#This Row],[IDFANGRAPHS]],STEAMER_H[],COLUMN(STEAMER_H[3B]),FALSE),0)</f>
        <v>3</v>
      </c>
      <c r="M135" s="56">
        <f>IFERROR(VLOOKUP(MYRANKS_H[[#This Row],[IDFANGRAPHS]],STEAMER_H[],COLUMN(STEAMER_H[HR]),FALSE),0)</f>
        <v>12</v>
      </c>
      <c r="N135" s="56">
        <f>IFERROR(VLOOKUP(MYRANKS_H[[#This Row],[IDFANGRAPHS]],STEAMER_H[],COLUMN(STEAMER_H[R]),FALSE),0)</f>
        <v>65</v>
      </c>
      <c r="O135" s="56">
        <f>IFERROR(VLOOKUP(MYRANKS_H[[#This Row],[IDFANGRAPHS]],STEAMER_H[],COLUMN(STEAMER_H[RBI]),FALSE),0)</f>
        <v>53</v>
      </c>
      <c r="P135" s="56">
        <f>IFERROR(VLOOKUP(MYRANKS_H[[#This Row],[IDFANGRAPHS]],STEAMER_H[],COLUMN(STEAMER_H[BB]),FALSE),0)</f>
        <v>51</v>
      </c>
      <c r="Q135" s="56">
        <f>IFERROR(VLOOKUP(MYRANKS_H[[#This Row],[IDFANGRAPHS]],STEAMER_H[],COLUMN(STEAMER_H[HBP]),FALSE),0)</f>
        <v>5</v>
      </c>
      <c r="R135" s="56">
        <f>IFERROR(VLOOKUP(MYRANKS_H[[#This Row],[IDFANGRAPHS]],STEAMER_H[],COLUMN(STEAMER_H[SO]),FALSE),0)</f>
        <v>111</v>
      </c>
      <c r="S135" s="56">
        <f>IFERROR(VLOOKUP(MYRANKS_H[[#This Row],[IDFANGRAPHS]],STEAMER_H[],COLUMN(STEAMER_H[SB]),FALSE),0)</f>
        <v>16</v>
      </c>
      <c r="T135" s="19">
        <f>IFERROR(MYRANKS_H[[#This Row],[H]]/MYRANKS_H[[#This Row],[AB]],0)</f>
        <v>0.24554455445544554</v>
      </c>
      <c r="U135" s="19">
        <f>IFERROR((MYRANKS_H[[#This Row],[H]]+MYRANKS_H[[#This Row],[BB]]+MYRANKS_H[[#This Row],[HBP]])/(MYRANKS_H[[#This Row],[AB]]+MYRANKS_H[[#This Row],[BB]]+MYRANKS_H[[#This Row],[HBP]]),0)</f>
        <v>0.32085561497326204</v>
      </c>
      <c r="V135" s="19">
        <f>IFERROR((MYRANKS_H[[#This Row],[H]]+MYRANKS_H[[#This Row],[2B]]+2*MYRANKS_H[[#This Row],[3B]]+3*MYRANKS_H[[#This Row],[HR]])/MYRANKS_H[[#This Row],[AB]],0)</f>
        <v>0.3801980198019802</v>
      </c>
      <c r="W13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35" s="27">
        <f>VLOOKUP(MYRANKS_H[[#This Row],[POS]],REPLACEMENT_LEVEL[],3,FALSE)</f>
        <v>0</v>
      </c>
      <c r="Y135" s="27">
        <f>MYRANKS_H[[#This Row],[PROJ PTS]]-MYRANKS_H[[#This Row],[REPL LEVEL]]</f>
        <v>0</v>
      </c>
      <c r="Z135" s="27">
        <f>RANK(MYRANKS_H[[#This Row],[POINTS OVER REPL]],MYRANKS_H[POINTS OVER REPL])</f>
        <v>1</v>
      </c>
      <c r="AA135" s="29">
        <f>IF(MYRANKS_H[[#This Row],[RANK]]&lt;=TOTAL_HITTERS_DRAFTED,MYRANKS_H[[#This Row],[POINTS OVER REPL]],0)</f>
        <v>0</v>
      </c>
      <c r="AB135" s="35">
        <f>MYRANKS_H[[#This Row],[POINTS OVER REPL]]*DOLLAR_VALUE_PER_POINT+1</f>
        <v>1</v>
      </c>
      <c r="AC135" s="35"/>
      <c r="AD135" s="29">
        <f>IF(AND(MYRANKS_H[[#This Row],[RANK]]&lt;=(TOTAL_HITTERS_DRAFTED-HITTERS_BELOW_REPL_DRAFTED),MYRANKS_H[[#This Row],[$ACTUAL]]=""),MYRANKS_H[[#This Row],[POINTS OVER REPL]],0)</f>
        <v>0</v>
      </c>
      <c r="AE135" s="35">
        <f>IF(MYRANKS_H[[#This Row],[$ACTUAL]]="",MYRANKS_H[[#This Row],[POINTS OVER REPL]]*REMAINING_DOLLAR_VALUE_PER_POINT+1,0)</f>
        <v>1</v>
      </c>
    </row>
    <row r="136" spans="1:31" ht="15" customHeight="1" x14ac:dyDescent="0.25">
      <c r="A136" s="2" t="s">
        <v>13361</v>
      </c>
      <c r="B136" s="14" t="str">
        <f>VLOOKUP(MYRANKS_H[[#This Row],[PLAYERID]],PLAYERIDMAP2[],COLUMN(PLAYERIDMAP2[LASTNAME]),FALSE)</f>
        <v>Jones</v>
      </c>
      <c r="C136" s="14" t="str">
        <f>VLOOKUP(MYRANKS_H[[#This Row],[PLAYERID]],PLAYERIDMAP2[],COLUMN(PLAYERIDMAP2[FIRSTNAME]),FALSE)</f>
        <v>Garrett</v>
      </c>
      <c r="D136" s="14" t="str">
        <f>MYRANKS_H[[#This Row],[FNAME]]&amp;" "&amp;MYRANKS_H[[#This Row],[LNAME]]</f>
        <v>Garrett Jones</v>
      </c>
      <c r="E136" s="14" t="str">
        <f>VLOOKUP(MYRANKS_H[[#This Row],[PLAYERID]],PLAYERIDMAP2[],COLUMN(PLAYERIDMAP2[TEAM]),FALSE)</f>
        <v>NYY</v>
      </c>
      <c r="F136" s="14" t="str">
        <f>VLOOKUP(MYRANKS_H[[#This Row],[PLAYERID]],PLAYERIDMAP2[],COLUMN(PLAYERIDMAP2[POS]),FALSE)</f>
        <v>1B</v>
      </c>
      <c r="G136" s="14">
        <f>IFERROR(VALUE(VLOOKUP(MYRANKS_H[[#This Row],[PLAYERID]],PLAYERIDMAP2[],COLUMN(PLAYERIDMAP2[IDFANGRAPHS]),FALSE)),VLOOKUP(MYRANKS_H[[#This Row],[PLAYERID]],PLAYERIDMAP2[],COLUMN(PLAYERIDMAP2[IDFANGRAPHS]),FALSE))</f>
        <v>2714</v>
      </c>
      <c r="H136" s="56">
        <f>IFERROR(VLOOKUP(MYRANKS_H[[#This Row],[IDFANGRAPHS]],STEAMER_H[],COLUMN(STEAMER_H[PA]),FALSE),0)</f>
        <v>1</v>
      </c>
      <c r="I136" s="56">
        <f>IFERROR(VLOOKUP(MYRANKS_H[[#This Row],[IDFANGRAPHS]],STEAMER_H[],COLUMN(STEAMER_H[AB]),FALSE),0)</f>
        <v>1</v>
      </c>
      <c r="J136" s="56">
        <f>IFERROR(VLOOKUP(MYRANKS_H[[#This Row],[IDFANGRAPHS]],STEAMER_H[],COLUMN(STEAMER_H[H]),FALSE),0)</f>
        <v>0</v>
      </c>
      <c r="K136" s="56">
        <f>IFERROR(VLOOKUP(MYRANKS_H[[#This Row],[IDFANGRAPHS]],STEAMER_H[],COLUMN(STEAMER_H[2B]),FALSE),0)</f>
        <v>0</v>
      </c>
      <c r="L136" s="56">
        <f>IFERROR(VLOOKUP(MYRANKS_H[[#This Row],[IDFANGRAPHS]],STEAMER_H[],COLUMN(STEAMER_H[3B]),FALSE),0)</f>
        <v>0</v>
      </c>
      <c r="M136" s="56">
        <f>IFERROR(VLOOKUP(MYRANKS_H[[#This Row],[IDFANGRAPHS]],STEAMER_H[],COLUMN(STEAMER_H[HR]),FALSE),0)</f>
        <v>0</v>
      </c>
      <c r="N136" s="56">
        <f>IFERROR(VLOOKUP(MYRANKS_H[[#This Row],[IDFANGRAPHS]],STEAMER_H[],COLUMN(STEAMER_H[R]),FALSE),0)</f>
        <v>0</v>
      </c>
      <c r="O136" s="56">
        <f>IFERROR(VLOOKUP(MYRANKS_H[[#This Row],[IDFANGRAPHS]],STEAMER_H[],COLUMN(STEAMER_H[RBI]),FALSE),0)</f>
        <v>0</v>
      </c>
      <c r="P136" s="56">
        <f>IFERROR(VLOOKUP(MYRANKS_H[[#This Row],[IDFANGRAPHS]],STEAMER_H[],COLUMN(STEAMER_H[BB]),FALSE),0)</f>
        <v>0</v>
      </c>
      <c r="Q136" s="56">
        <f>IFERROR(VLOOKUP(MYRANKS_H[[#This Row],[IDFANGRAPHS]],STEAMER_H[],COLUMN(STEAMER_H[HBP]),FALSE),0)</f>
        <v>0</v>
      </c>
      <c r="R136" s="56">
        <f>IFERROR(VLOOKUP(MYRANKS_H[[#This Row],[IDFANGRAPHS]],STEAMER_H[],COLUMN(STEAMER_H[SO]),FALSE),0)</f>
        <v>0</v>
      </c>
      <c r="S136" s="56">
        <f>IFERROR(VLOOKUP(MYRANKS_H[[#This Row],[IDFANGRAPHS]],STEAMER_H[],COLUMN(STEAMER_H[SB]),FALSE),0)</f>
        <v>0</v>
      </c>
      <c r="T136" s="19">
        <f>IFERROR(MYRANKS_H[[#This Row],[H]]/MYRANKS_H[[#This Row],[AB]],0)</f>
        <v>0</v>
      </c>
      <c r="U136" s="19">
        <f>IFERROR((MYRANKS_H[[#This Row],[H]]+MYRANKS_H[[#This Row],[BB]]+MYRANKS_H[[#This Row],[HBP]])/(MYRANKS_H[[#This Row],[AB]]+MYRANKS_H[[#This Row],[BB]]+MYRANKS_H[[#This Row],[HBP]]),0)</f>
        <v>0</v>
      </c>
      <c r="V136" s="19">
        <f>IFERROR((MYRANKS_H[[#This Row],[H]]+MYRANKS_H[[#This Row],[2B]]+2*MYRANKS_H[[#This Row],[3B]]+3*MYRANKS_H[[#This Row],[HR]])/MYRANKS_H[[#This Row],[AB]],0)</f>
        <v>0</v>
      </c>
      <c r="W13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36" s="27">
        <f>VLOOKUP(MYRANKS_H[[#This Row],[POS]],REPLACEMENT_LEVEL[],3,FALSE)</f>
        <v>0</v>
      </c>
      <c r="Y136" s="27">
        <f>MYRANKS_H[[#This Row],[PROJ PTS]]-MYRANKS_H[[#This Row],[REPL LEVEL]]</f>
        <v>0</v>
      </c>
      <c r="Z136" s="27">
        <f>RANK(MYRANKS_H[[#This Row],[POINTS OVER REPL]],MYRANKS_H[POINTS OVER REPL])</f>
        <v>1</v>
      </c>
      <c r="AA136" s="29">
        <f>IF(MYRANKS_H[[#This Row],[RANK]]&lt;=TOTAL_HITTERS_DRAFTED,MYRANKS_H[[#This Row],[POINTS OVER REPL]],0)</f>
        <v>0</v>
      </c>
      <c r="AB136" s="35">
        <f>MYRANKS_H[[#This Row],[POINTS OVER REPL]]*DOLLAR_VALUE_PER_POINT+1</f>
        <v>1</v>
      </c>
      <c r="AC136" s="35"/>
      <c r="AD136" s="29">
        <f>IF(AND(MYRANKS_H[[#This Row],[RANK]]&lt;=(TOTAL_HITTERS_DRAFTED-HITTERS_BELOW_REPL_DRAFTED),MYRANKS_H[[#This Row],[$ACTUAL]]=""),MYRANKS_H[[#This Row],[POINTS OVER REPL]],0)</f>
        <v>0</v>
      </c>
      <c r="AE136" s="35">
        <f>IF(MYRANKS_H[[#This Row],[$ACTUAL]]="",MYRANKS_H[[#This Row],[POINTS OVER REPL]]*REMAINING_DOLLAR_VALUE_PER_POINT+1,0)</f>
        <v>1</v>
      </c>
    </row>
    <row r="137" spans="1:31" ht="15" customHeight="1" x14ac:dyDescent="0.25">
      <c r="A137" s="2" t="s">
        <v>13835</v>
      </c>
      <c r="B137" s="14" t="str">
        <f>VLOOKUP(MYRANKS_H[[#This Row],[PLAYERID]],PLAYERIDMAP2[],COLUMN(PLAYERIDMAP2[LASTNAME]),FALSE)</f>
        <v>Marte</v>
      </c>
      <c r="C137" s="14" t="str">
        <f>VLOOKUP(MYRANKS_H[[#This Row],[PLAYERID]],PLAYERIDMAP2[],COLUMN(PLAYERIDMAP2[FIRSTNAME]),FALSE)</f>
        <v>Starling</v>
      </c>
      <c r="D137" s="14" t="str">
        <f>MYRANKS_H[[#This Row],[FNAME]]&amp;" "&amp;MYRANKS_H[[#This Row],[LNAME]]</f>
        <v>Starling Marte</v>
      </c>
      <c r="E137" s="14" t="str">
        <f>VLOOKUP(MYRANKS_H[[#This Row],[PLAYERID]],PLAYERIDMAP2[],COLUMN(PLAYERIDMAP2[TEAM]),FALSE)</f>
        <v>PIT</v>
      </c>
      <c r="F137" s="14" t="str">
        <f>VLOOKUP(MYRANKS_H[[#This Row],[PLAYERID]],PLAYERIDMAP2[],COLUMN(PLAYERIDMAP2[POS]),FALSE)</f>
        <v>OF</v>
      </c>
      <c r="G137" s="14">
        <f>IFERROR(VALUE(VLOOKUP(MYRANKS_H[[#This Row],[PLAYERID]],PLAYERIDMAP2[],COLUMN(PLAYERIDMAP2[IDFANGRAPHS]),FALSE)),VLOOKUP(MYRANKS_H[[#This Row],[PLAYERID]],PLAYERIDMAP2[],COLUMN(PLAYERIDMAP2[IDFANGRAPHS]),FALSE))</f>
        <v>9241</v>
      </c>
      <c r="H137" s="56">
        <f>IFERROR(VLOOKUP(MYRANKS_H[[#This Row],[IDFANGRAPHS]],STEAMER_H[],COLUMN(STEAMER_H[PA]),FALSE),0)</f>
        <v>653</v>
      </c>
      <c r="I137" s="56">
        <f>IFERROR(VLOOKUP(MYRANKS_H[[#This Row],[IDFANGRAPHS]],STEAMER_H[],COLUMN(STEAMER_H[AB]),FALSE),0)</f>
        <v>594</v>
      </c>
      <c r="J137" s="56">
        <f>IFERROR(VLOOKUP(MYRANKS_H[[#This Row],[IDFANGRAPHS]],STEAMER_H[],COLUMN(STEAMER_H[H]),FALSE),0)</f>
        <v>170</v>
      </c>
      <c r="K137" s="56">
        <f>IFERROR(VLOOKUP(MYRANKS_H[[#This Row],[IDFANGRAPHS]],STEAMER_H[],COLUMN(STEAMER_H[2B]),FALSE),0)</f>
        <v>35</v>
      </c>
      <c r="L137" s="56">
        <f>IFERROR(VLOOKUP(MYRANKS_H[[#This Row],[IDFANGRAPHS]],STEAMER_H[],COLUMN(STEAMER_H[3B]),FALSE),0)</f>
        <v>4</v>
      </c>
      <c r="M137" s="56">
        <f>IFERROR(VLOOKUP(MYRANKS_H[[#This Row],[IDFANGRAPHS]],STEAMER_H[],COLUMN(STEAMER_H[HR]),FALSE),0)</f>
        <v>18</v>
      </c>
      <c r="N137" s="56">
        <f>IFERROR(VLOOKUP(MYRANKS_H[[#This Row],[IDFANGRAPHS]],STEAMER_H[],COLUMN(STEAMER_H[R]),FALSE),0)</f>
        <v>81</v>
      </c>
      <c r="O137" s="56">
        <f>IFERROR(VLOOKUP(MYRANKS_H[[#This Row],[IDFANGRAPHS]],STEAMER_H[],COLUMN(STEAMER_H[RBI]),FALSE),0)</f>
        <v>76</v>
      </c>
      <c r="P137" s="56">
        <f>IFERROR(VLOOKUP(MYRANKS_H[[#This Row],[IDFANGRAPHS]],STEAMER_H[],COLUMN(STEAMER_H[BB]),FALSE),0)</f>
        <v>34</v>
      </c>
      <c r="Q137" s="56">
        <f>IFERROR(VLOOKUP(MYRANKS_H[[#This Row],[IDFANGRAPHS]],STEAMER_H[],COLUMN(STEAMER_H[HBP]),FALSE),0)</f>
        <v>17</v>
      </c>
      <c r="R137" s="56">
        <f>IFERROR(VLOOKUP(MYRANKS_H[[#This Row],[IDFANGRAPHS]],STEAMER_H[],COLUMN(STEAMER_H[SO]),FALSE),0)</f>
        <v>138</v>
      </c>
      <c r="S137" s="56">
        <f>IFERROR(VLOOKUP(MYRANKS_H[[#This Row],[IDFANGRAPHS]],STEAMER_H[],COLUMN(STEAMER_H[SB]),FALSE),0)</f>
        <v>28</v>
      </c>
      <c r="T137" s="19">
        <f>IFERROR(MYRANKS_H[[#This Row],[H]]/MYRANKS_H[[#This Row],[AB]],0)</f>
        <v>0.28619528619528617</v>
      </c>
      <c r="U137" s="19">
        <f>IFERROR((MYRANKS_H[[#This Row],[H]]+MYRANKS_H[[#This Row],[BB]]+MYRANKS_H[[#This Row],[HBP]])/(MYRANKS_H[[#This Row],[AB]]+MYRANKS_H[[#This Row],[BB]]+MYRANKS_H[[#This Row],[HBP]]),0)</f>
        <v>0.34263565891472869</v>
      </c>
      <c r="V137" s="19">
        <f>IFERROR((MYRANKS_H[[#This Row],[H]]+MYRANKS_H[[#This Row],[2B]]+2*MYRANKS_H[[#This Row],[3B]]+3*MYRANKS_H[[#This Row],[HR]])/MYRANKS_H[[#This Row],[AB]],0)</f>
        <v>0.4494949494949495</v>
      </c>
      <c r="W13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37" s="27">
        <f>VLOOKUP(MYRANKS_H[[#This Row],[POS]],REPLACEMENT_LEVEL[],3,FALSE)</f>
        <v>0</v>
      </c>
      <c r="Y137" s="27">
        <f>MYRANKS_H[[#This Row],[PROJ PTS]]-MYRANKS_H[[#This Row],[REPL LEVEL]]</f>
        <v>0</v>
      </c>
      <c r="Z137" s="27">
        <f>RANK(MYRANKS_H[[#This Row],[POINTS OVER REPL]],MYRANKS_H[POINTS OVER REPL])</f>
        <v>1</v>
      </c>
      <c r="AA137" s="29">
        <f>IF(MYRANKS_H[[#This Row],[RANK]]&lt;=TOTAL_HITTERS_DRAFTED,MYRANKS_H[[#This Row],[POINTS OVER REPL]],0)</f>
        <v>0</v>
      </c>
      <c r="AB137" s="35">
        <f>MYRANKS_H[[#This Row],[POINTS OVER REPL]]*DOLLAR_VALUE_PER_POINT+1</f>
        <v>1</v>
      </c>
      <c r="AC137" s="35"/>
      <c r="AD137" s="29">
        <f>IF(AND(MYRANKS_H[[#This Row],[RANK]]&lt;=(TOTAL_HITTERS_DRAFTED-HITTERS_BELOW_REPL_DRAFTED),MYRANKS_H[[#This Row],[$ACTUAL]]=""),MYRANKS_H[[#This Row],[POINTS OVER REPL]],0)</f>
        <v>0</v>
      </c>
      <c r="AE137" s="35">
        <f>IF(MYRANKS_H[[#This Row],[$ACTUAL]]="",MYRANKS_H[[#This Row],[POINTS OVER REPL]]*REMAINING_DOLLAR_VALUE_PER_POINT+1,0)</f>
        <v>1</v>
      </c>
    </row>
    <row r="138" spans="1:31" ht="15" customHeight="1" x14ac:dyDescent="0.25">
      <c r="A138" s="2" t="s">
        <v>15011</v>
      </c>
      <c r="B138" s="14" t="str">
        <f>VLOOKUP(MYRANKS_H[[#This Row],[PLAYERID]],PLAYERIDMAP2[],COLUMN(PLAYERIDMAP2[LASTNAME]),FALSE)</f>
        <v>Rosario</v>
      </c>
      <c r="C138" s="14" t="str">
        <f>VLOOKUP(MYRANKS_H[[#This Row],[PLAYERID]],PLAYERIDMAP2[],COLUMN(PLAYERIDMAP2[FIRSTNAME]),FALSE)</f>
        <v>Wilin</v>
      </c>
      <c r="D138" s="14" t="str">
        <f>MYRANKS_H[[#This Row],[FNAME]]&amp;" "&amp;MYRANKS_H[[#This Row],[LNAME]]</f>
        <v>Wilin Rosario</v>
      </c>
      <c r="E138" s="14" t="str">
        <f>VLOOKUP(MYRANKS_H[[#This Row],[PLAYERID]],PLAYERIDMAP2[],COLUMN(PLAYERIDMAP2[TEAM]),FALSE)</f>
        <v>N/A</v>
      </c>
      <c r="F138" s="14" t="str">
        <f>VLOOKUP(MYRANKS_H[[#This Row],[PLAYERID]],PLAYERIDMAP2[],COLUMN(PLAYERIDMAP2[POS]),FALSE)</f>
        <v>C</v>
      </c>
      <c r="G138" s="14">
        <f>IFERROR(VALUE(VLOOKUP(MYRANKS_H[[#This Row],[PLAYERID]],PLAYERIDMAP2[],COLUMN(PLAYERIDMAP2[IDFANGRAPHS]),FALSE)),VLOOKUP(MYRANKS_H[[#This Row],[PLAYERID]],PLAYERIDMAP2[],COLUMN(PLAYERIDMAP2[IDFANGRAPHS]),FALSE))</f>
        <v>8002</v>
      </c>
      <c r="H138" s="56">
        <f>IFERROR(VLOOKUP(MYRANKS_H[[#This Row],[IDFANGRAPHS]],STEAMER_H[],COLUMN(STEAMER_H[PA]),FALSE),0)</f>
        <v>1</v>
      </c>
      <c r="I138" s="56">
        <f>IFERROR(VLOOKUP(MYRANKS_H[[#This Row],[IDFANGRAPHS]],STEAMER_H[],COLUMN(STEAMER_H[AB]),FALSE),0)</f>
        <v>1</v>
      </c>
      <c r="J138" s="56">
        <f>IFERROR(VLOOKUP(MYRANKS_H[[#This Row],[IDFANGRAPHS]],STEAMER_H[],COLUMN(STEAMER_H[H]),FALSE),0)</f>
        <v>0</v>
      </c>
      <c r="K138" s="56">
        <f>IFERROR(VLOOKUP(MYRANKS_H[[#This Row],[IDFANGRAPHS]],STEAMER_H[],COLUMN(STEAMER_H[2B]),FALSE),0)</f>
        <v>0</v>
      </c>
      <c r="L138" s="56">
        <f>IFERROR(VLOOKUP(MYRANKS_H[[#This Row],[IDFANGRAPHS]],STEAMER_H[],COLUMN(STEAMER_H[3B]),FALSE),0)</f>
        <v>0</v>
      </c>
      <c r="M138" s="56">
        <f>IFERROR(VLOOKUP(MYRANKS_H[[#This Row],[IDFANGRAPHS]],STEAMER_H[],COLUMN(STEAMER_H[HR]),FALSE),0)</f>
        <v>0</v>
      </c>
      <c r="N138" s="56">
        <f>IFERROR(VLOOKUP(MYRANKS_H[[#This Row],[IDFANGRAPHS]],STEAMER_H[],COLUMN(STEAMER_H[R]),FALSE),0)</f>
        <v>0</v>
      </c>
      <c r="O138" s="56">
        <f>IFERROR(VLOOKUP(MYRANKS_H[[#This Row],[IDFANGRAPHS]],STEAMER_H[],COLUMN(STEAMER_H[RBI]),FALSE),0)</f>
        <v>0</v>
      </c>
      <c r="P138" s="56">
        <f>IFERROR(VLOOKUP(MYRANKS_H[[#This Row],[IDFANGRAPHS]],STEAMER_H[],COLUMN(STEAMER_H[BB]),FALSE),0)</f>
        <v>0</v>
      </c>
      <c r="Q138" s="56">
        <f>IFERROR(VLOOKUP(MYRANKS_H[[#This Row],[IDFANGRAPHS]],STEAMER_H[],COLUMN(STEAMER_H[HBP]),FALSE),0)</f>
        <v>0</v>
      </c>
      <c r="R138" s="56">
        <f>IFERROR(VLOOKUP(MYRANKS_H[[#This Row],[IDFANGRAPHS]],STEAMER_H[],COLUMN(STEAMER_H[SO]),FALSE),0)</f>
        <v>0</v>
      </c>
      <c r="S138" s="56">
        <f>IFERROR(VLOOKUP(MYRANKS_H[[#This Row],[IDFANGRAPHS]],STEAMER_H[],COLUMN(STEAMER_H[SB]),FALSE),0)</f>
        <v>0</v>
      </c>
      <c r="T138" s="19">
        <f>IFERROR(MYRANKS_H[[#This Row],[H]]/MYRANKS_H[[#This Row],[AB]],0)</f>
        <v>0</v>
      </c>
      <c r="U138" s="19">
        <f>IFERROR((MYRANKS_H[[#This Row],[H]]+MYRANKS_H[[#This Row],[BB]]+MYRANKS_H[[#This Row],[HBP]])/(MYRANKS_H[[#This Row],[AB]]+MYRANKS_H[[#This Row],[BB]]+MYRANKS_H[[#This Row],[HBP]]),0)</f>
        <v>0</v>
      </c>
      <c r="V138" s="19">
        <f>IFERROR((MYRANKS_H[[#This Row],[H]]+MYRANKS_H[[#This Row],[2B]]+2*MYRANKS_H[[#This Row],[3B]]+3*MYRANKS_H[[#This Row],[HR]])/MYRANKS_H[[#This Row],[AB]],0)</f>
        <v>0</v>
      </c>
      <c r="W13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38" s="27">
        <f>VLOOKUP(MYRANKS_H[[#This Row],[POS]],REPLACEMENT_LEVEL[],3,FALSE)</f>
        <v>0</v>
      </c>
      <c r="Y138" s="27">
        <f>MYRANKS_H[[#This Row],[PROJ PTS]]-MYRANKS_H[[#This Row],[REPL LEVEL]]</f>
        <v>0</v>
      </c>
      <c r="Z138" s="27">
        <f>RANK(MYRANKS_H[[#This Row],[POINTS OVER REPL]],MYRANKS_H[POINTS OVER REPL])</f>
        <v>1</v>
      </c>
      <c r="AA138" s="29">
        <f>IF(MYRANKS_H[[#This Row],[RANK]]&lt;=TOTAL_HITTERS_DRAFTED,MYRANKS_H[[#This Row],[POINTS OVER REPL]],0)</f>
        <v>0</v>
      </c>
      <c r="AB138" s="35">
        <f>MYRANKS_H[[#This Row],[POINTS OVER REPL]]*DOLLAR_VALUE_PER_POINT+1</f>
        <v>1</v>
      </c>
      <c r="AC138" s="35"/>
      <c r="AD138" s="29">
        <f>IF(AND(MYRANKS_H[[#This Row],[RANK]]&lt;=(TOTAL_HITTERS_DRAFTED-HITTERS_BELOW_REPL_DRAFTED),MYRANKS_H[[#This Row],[$ACTUAL]]=""),MYRANKS_H[[#This Row],[POINTS OVER REPL]],0)</f>
        <v>0</v>
      </c>
      <c r="AE138" s="35">
        <f>IF(MYRANKS_H[[#This Row],[$ACTUAL]]="",MYRANKS_H[[#This Row],[POINTS OVER REPL]]*REMAINING_DOLLAR_VALUE_PER_POINT+1,0)</f>
        <v>1</v>
      </c>
    </row>
    <row r="139" spans="1:31" ht="15" customHeight="1" x14ac:dyDescent="0.25">
      <c r="A139" s="89" t="s">
        <v>15975</v>
      </c>
      <c r="B139" s="90" t="str">
        <f>VLOOKUP(MYRANKS_H[[#This Row],[PLAYERID]],PLAYERIDMAP2[],COLUMN(PLAYERIDMAP2[LASTNAME]),FALSE)</f>
        <v>Yelich</v>
      </c>
      <c r="C139" s="90" t="str">
        <f>VLOOKUP(MYRANKS_H[[#This Row],[PLAYERID]],PLAYERIDMAP2[],COLUMN(PLAYERIDMAP2[FIRSTNAME]),FALSE)</f>
        <v>Christian</v>
      </c>
      <c r="D139" s="90" t="str">
        <f>MYRANKS_H[[#This Row],[FNAME]]&amp;" "&amp;MYRANKS_H[[#This Row],[LNAME]]</f>
        <v>Christian Yelich</v>
      </c>
      <c r="E139" s="90" t="str">
        <f>VLOOKUP(MYRANKS_H[[#This Row],[PLAYERID]],PLAYERIDMAP2[],COLUMN(PLAYERIDMAP2[TEAM]),FALSE)</f>
        <v>MIA</v>
      </c>
      <c r="F139" s="90" t="str">
        <f>VLOOKUP(MYRANKS_H[[#This Row],[PLAYERID]],PLAYERIDMAP2[],COLUMN(PLAYERIDMAP2[POS]),FALSE)</f>
        <v>OF</v>
      </c>
      <c r="G139" s="90">
        <f>IFERROR(VALUE(VLOOKUP(MYRANKS_H[[#This Row],[PLAYERID]],PLAYERIDMAP2[],COLUMN(PLAYERIDMAP2[IDFANGRAPHS]),FALSE)),VLOOKUP(MYRANKS_H[[#This Row],[PLAYERID]],PLAYERIDMAP2[],COLUMN(PLAYERIDMAP2[IDFANGRAPHS]),FALSE))</f>
        <v>11477</v>
      </c>
      <c r="H139" s="56">
        <f>IFERROR(VLOOKUP(MYRANKS_H[[#This Row],[IDFANGRAPHS]],STEAMER_H[],COLUMN(STEAMER_H[PA]),FALSE),0)</f>
        <v>628</v>
      </c>
      <c r="I139" s="56">
        <f>IFERROR(VLOOKUP(MYRANKS_H[[#This Row],[IDFANGRAPHS]],STEAMER_H[],COLUMN(STEAMER_H[AB]),FALSE),0)</f>
        <v>554</v>
      </c>
      <c r="J139" s="56">
        <f>IFERROR(VLOOKUP(MYRANKS_H[[#This Row],[IDFANGRAPHS]],STEAMER_H[],COLUMN(STEAMER_H[H]),FALSE),0)</f>
        <v>160</v>
      </c>
      <c r="K139" s="56">
        <f>IFERROR(VLOOKUP(MYRANKS_H[[#This Row],[IDFANGRAPHS]],STEAMER_H[],COLUMN(STEAMER_H[2B]),FALSE),0)</f>
        <v>33</v>
      </c>
      <c r="L139" s="56">
        <f>IFERROR(VLOOKUP(MYRANKS_H[[#This Row],[IDFANGRAPHS]],STEAMER_H[],COLUMN(STEAMER_H[3B]),FALSE),0)</f>
        <v>3</v>
      </c>
      <c r="M139" s="56">
        <f>IFERROR(VLOOKUP(MYRANKS_H[[#This Row],[IDFANGRAPHS]],STEAMER_H[],COLUMN(STEAMER_H[HR]),FALSE),0)</f>
        <v>12</v>
      </c>
      <c r="N139" s="56">
        <f>IFERROR(VLOOKUP(MYRANKS_H[[#This Row],[IDFANGRAPHS]],STEAMER_H[],COLUMN(STEAMER_H[R]),FALSE),0)</f>
        <v>78</v>
      </c>
      <c r="O139" s="56">
        <f>IFERROR(VLOOKUP(MYRANKS_H[[#This Row],[IDFANGRAPHS]],STEAMER_H[],COLUMN(STEAMER_H[RBI]),FALSE),0)</f>
        <v>61</v>
      </c>
      <c r="P139" s="56">
        <f>IFERROR(VLOOKUP(MYRANKS_H[[#This Row],[IDFANGRAPHS]],STEAMER_H[],COLUMN(STEAMER_H[BB]),FALSE),0)</f>
        <v>63</v>
      </c>
      <c r="Q139" s="56">
        <f>IFERROR(VLOOKUP(MYRANKS_H[[#This Row],[IDFANGRAPHS]],STEAMER_H[],COLUMN(STEAMER_H[HBP]),FALSE),0)</f>
        <v>3</v>
      </c>
      <c r="R139" s="56">
        <f>IFERROR(VLOOKUP(MYRANKS_H[[#This Row],[IDFANGRAPHS]],STEAMER_H[],COLUMN(STEAMER_H[SO]),FALSE),0)</f>
        <v>118</v>
      </c>
      <c r="S139" s="56">
        <f>IFERROR(VLOOKUP(MYRANKS_H[[#This Row],[IDFANGRAPHS]],STEAMER_H[],COLUMN(STEAMER_H[SB]),FALSE),0)</f>
        <v>18</v>
      </c>
      <c r="T139" s="85">
        <f>IFERROR(MYRANKS_H[[#This Row],[H]]/MYRANKS_H[[#This Row],[AB]],0)</f>
        <v>0.28880866425992779</v>
      </c>
      <c r="U139" s="85">
        <f>IFERROR((MYRANKS_H[[#This Row],[H]]+MYRANKS_H[[#This Row],[BB]]+MYRANKS_H[[#This Row],[HBP]])/(MYRANKS_H[[#This Row],[AB]]+MYRANKS_H[[#This Row],[BB]]+MYRANKS_H[[#This Row],[HBP]]),0)</f>
        <v>0.36451612903225805</v>
      </c>
      <c r="V139" s="85">
        <f>IFERROR((MYRANKS_H[[#This Row],[H]]+MYRANKS_H[[#This Row],[2B]]+2*MYRANKS_H[[#This Row],[3B]]+3*MYRANKS_H[[#This Row],[HR]])/MYRANKS_H[[#This Row],[AB]],0)</f>
        <v>0.42418772563176893</v>
      </c>
      <c r="W139" s="74">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39" s="74">
        <f>VLOOKUP(MYRANKS_H[[#This Row],[POS]],REPLACEMENT_LEVEL[],3,FALSE)</f>
        <v>0</v>
      </c>
      <c r="Y139" s="74">
        <f>MYRANKS_H[[#This Row],[PROJ PTS]]-MYRANKS_H[[#This Row],[REPL LEVEL]]</f>
        <v>0</v>
      </c>
      <c r="Z139" s="74">
        <f>RANK(MYRANKS_H[[#This Row],[POINTS OVER REPL]],MYRANKS_H[POINTS OVER REPL])</f>
        <v>1</v>
      </c>
      <c r="AA139" s="74">
        <f>IF(MYRANKS_H[[#This Row],[RANK]]&lt;=TOTAL_HITTERS_DRAFTED,MYRANKS_H[[#This Row],[POINTS OVER REPL]],0)</f>
        <v>0</v>
      </c>
      <c r="AB139" s="76">
        <f>MYRANKS_H[[#This Row],[POINTS OVER REPL]]*DOLLAR_VALUE_PER_POINT+1</f>
        <v>1</v>
      </c>
      <c r="AC139" s="74"/>
      <c r="AD139" s="74">
        <f>IF(AND(MYRANKS_H[[#This Row],[RANK]]&lt;=(TOTAL_HITTERS_DRAFTED-HITTERS_BELOW_REPL_DRAFTED),MYRANKS_H[[#This Row],[$ACTUAL]]=""),MYRANKS_H[[#This Row],[POINTS OVER REPL]],0)</f>
        <v>0</v>
      </c>
      <c r="AE139" s="86">
        <f>IF(MYRANKS_H[[#This Row],[$ACTUAL]]="",MYRANKS_H[[#This Row],[POINTS OVER REPL]]*REMAINING_DOLLAR_VALUE_PER_POINT+1,0)</f>
        <v>1</v>
      </c>
    </row>
    <row r="140" spans="1:31" ht="15" customHeight="1" x14ac:dyDescent="0.25">
      <c r="A140" s="89" t="s">
        <v>15988</v>
      </c>
      <c r="B140" s="90" t="str">
        <f>VLOOKUP(MYRANKS_H[[#This Row],[PLAYERID]],PLAYERIDMAP2[],COLUMN(PLAYERIDMAP2[LASTNAME]),FALSE)</f>
        <v>Young (H)</v>
      </c>
      <c r="C140" s="90" t="str">
        <f>VLOOKUP(MYRANKS_H[[#This Row],[PLAYERID]],PLAYERIDMAP2[],COLUMN(PLAYERIDMAP2[FIRSTNAME]),FALSE)</f>
        <v>Chris</v>
      </c>
      <c r="D140" s="90" t="str">
        <f>MYRANKS_H[[#This Row],[FNAME]]&amp;" "&amp;MYRANKS_H[[#This Row],[LNAME]]</f>
        <v>Chris Young (H)</v>
      </c>
      <c r="E140" s="90" t="str">
        <f>VLOOKUP(MYRANKS_H[[#This Row],[PLAYERID]],PLAYERIDMAP2[],COLUMN(PLAYERIDMAP2[TEAM]),FALSE)</f>
        <v>BOS</v>
      </c>
      <c r="F140" s="90" t="str">
        <f>VLOOKUP(MYRANKS_H[[#This Row],[PLAYERID]],PLAYERIDMAP2[],COLUMN(PLAYERIDMAP2[POS]),FALSE)</f>
        <v>OF</v>
      </c>
      <c r="G140" s="90">
        <f>IFERROR(VALUE(VLOOKUP(MYRANKS_H[[#This Row],[PLAYERID]],PLAYERIDMAP2[],COLUMN(PLAYERIDMAP2[IDFANGRAPHS]),FALSE)),VLOOKUP(MYRANKS_H[[#This Row],[PLAYERID]],PLAYERIDMAP2[],COLUMN(PLAYERIDMAP2[IDFANGRAPHS]),FALSE))</f>
        <v>3882</v>
      </c>
      <c r="H140" s="56">
        <f>IFERROR(VLOOKUP(MYRANKS_H[[#This Row],[IDFANGRAPHS]],STEAMER_H[],COLUMN(STEAMER_H[PA]),FALSE),0)</f>
        <v>401</v>
      </c>
      <c r="I140" s="56">
        <f>IFERROR(VLOOKUP(MYRANKS_H[[#This Row],[IDFANGRAPHS]],STEAMER_H[],COLUMN(STEAMER_H[AB]),FALSE),0)</f>
        <v>358</v>
      </c>
      <c r="J140" s="56">
        <f>IFERROR(VLOOKUP(MYRANKS_H[[#This Row],[IDFANGRAPHS]],STEAMER_H[],COLUMN(STEAMER_H[H]),FALSE),0)</f>
        <v>89</v>
      </c>
      <c r="K140" s="56">
        <f>IFERROR(VLOOKUP(MYRANKS_H[[#This Row],[IDFANGRAPHS]],STEAMER_H[],COLUMN(STEAMER_H[2B]),FALSE),0)</f>
        <v>23</v>
      </c>
      <c r="L140" s="56">
        <f>IFERROR(VLOOKUP(MYRANKS_H[[#This Row],[IDFANGRAPHS]],STEAMER_H[],COLUMN(STEAMER_H[3B]),FALSE),0)</f>
        <v>1</v>
      </c>
      <c r="M140" s="56">
        <f>IFERROR(VLOOKUP(MYRANKS_H[[#This Row],[IDFANGRAPHS]],STEAMER_H[],COLUMN(STEAMER_H[HR]),FALSE),0)</f>
        <v>13</v>
      </c>
      <c r="N140" s="56">
        <f>IFERROR(VLOOKUP(MYRANKS_H[[#This Row],[IDFANGRAPHS]],STEAMER_H[],COLUMN(STEAMER_H[R]),FALSE),0)</f>
        <v>49</v>
      </c>
      <c r="O140" s="56">
        <f>IFERROR(VLOOKUP(MYRANKS_H[[#This Row],[IDFANGRAPHS]],STEAMER_H[],COLUMN(STEAMER_H[RBI]),FALSE),0)</f>
        <v>49</v>
      </c>
      <c r="P140" s="56">
        <f>IFERROR(VLOOKUP(MYRANKS_H[[#This Row],[IDFANGRAPHS]],STEAMER_H[],COLUMN(STEAMER_H[BB]),FALSE),0)</f>
        <v>35</v>
      </c>
      <c r="Q140" s="56">
        <f>IFERROR(VLOOKUP(MYRANKS_H[[#This Row],[IDFANGRAPHS]],STEAMER_H[],COLUMN(STEAMER_H[HBP]),FALSE),0)</f>
        <v>4</v>
      </c>
      <c r="R140" s="56">
        <f>IFERROR(VLOOKUP(MYRANKS_H[[#This Row],[IDFANGRAPHS]],STEAMER_H[],COLUMN(STEAMER_H[SO]),FALSE),0)</f>
        <v>85</v>
      </c>
      <c r="S140" s="56">
        <f>IFERROR(VLOOKUP(MYRANKS_H[[#This Row],[IDFANGRAPHS]],STEAMER_H[],COLUMN(STEAMER_H[SB]),FALSE),0)</f>
        <v>5</v>
      </c>
      <c r="T140" s="85">
        <f>IFERROR(MYRANKS_H[[#This Row],[H]]/MYRANKS_H[[#This Row],[AB]],0)</f>
        <v>0.24860335195530725</v>
      </c>
      <c r="U140" s="85">
        <f>IFERROR((MYRANKS_H[[#This Row],[H]]+MYRANKS_H[[#This Row],[BB]]+MYRANKS_H[[#This Row],[HBP]])/(MYRANKS_H[[#This Row],[AB]]+MYRANKS_H[[#This Row],[BB]]+MYRANKS_H[[#This Row],[HBP]]),0)</f>
        <v>0.32241813602015112</v>
      </c>
      <c r="V140" s="85">
        <f>IFERROR((MYRANKS_H[[#This Row],[H]]+MYRANKS_H[[#This Row],[2B]]+2*MYRANKS_H[[#This Row],[3B]]+3*MYRANKS_H[[#This Row],[HR]])/MYRANKS_H[[#This Row],[AB]],0)</f>
        <v>0.42737430167597767</v>
      </c>
      <c r="W140" s="74">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40" s="74">
        <f>VLOOKUP(MYRANKS_H[[#This Row],[POS]],REPLACEMENT_LEVEL[],3,FALSE)</f>
        <v>0</v>
      </c>
      <c r="Y140" s="74">
        <f>MYRANKS_H[[#This Row],[PROJ PTS]]-MYRANKS_H[[#This Row],[REPL LEVEL]]</f>
        <v>0</v>
      </c>
      <c r="Z140" s="74">
        <f>RANK(MYRANKS_H[[#This Row],[POINTS OVER REPL]],MYRANKS_H[POINTS OVER REPL])</f>
        <v>1</v>
      </c>
      <c r="AA140" s="74">
        <f>IF(MYRANKS_H[[#This Row],[RANK]]&lt;=TOTAL_HITTERS_DRAFTED,MYRANKS_H[[#This Row],[POINTS OVER REPL]],0)</f>
        <v>0</v>
      </c>
      <c r="AB140" s="76">
        <f>MYRANKS_H[[#This Row],[POINTS OVER REPL]]*DOLLAR_VALUE_PER_POINT+1</f>
        <v>1</v>
      </c>
      <c r="AC140" s="74"/>
      <c r="AD140" s="74">
        <f>IF(AND(MYRANKS_H[[#This Row],[RANK]]&lt;=(TOTAL_HITTERS_DRAFTED-HITTERS_BELOW_REPL_DRAFTED),MYRANKS_H[[#This Row],[$ACTUAL]]=""),MYRANKS_H[[#This Row],[POINTS OVER REPL]],0)</f>
        <v>0</v>
      </c>
      <c r="AE140" s="86">
        <f>IF(MYRANKS_H[[#This Row],[$ACTUAL]]="",MYRANKS_H[[#This Row],[POINTS OVER REPL]]*REMAINING_DOLLAR_VALUE_PER_POINT+1,0)</f>
        <v>1</v>
      </c>
    </row>
    <row r="141" spans="1:31" ht="15" customHeight="1" x14ac:dyDescent="0.25">
      <c r="A141" s="2" t="s">
        <v>11621</v>
      </c>
      <c r="B141" s="14" t="str">
        <f>VLOOKUP(MYRANKS_H[[#This Row],[PLAYERID]],PLAYERIDMAP2[],COLUMN(PLAYERIDMAP2[LASTNAME]),FALSE)</f>
        <v>Cabrera</v>
      </c>
      <c r="C141" s="14" t="str">
        <f>VLOOKUP(MYRANKS_H[[#This Row],[PLAYERID]],PLAYERIDMAP2[],COLUMN(PLAYERIDMAP2[FIRSTNAME]),FALSE)</f>
        <v>Asdrubal</v>
      </c>
      <c r="D141" s="14" t="str">
        <f>MYRANKS_H[[#This Row],[FNAME]]&amp;" "&amp;MYRANKS_H[[#This Row],[LNAME]]</f>
        <v>Asdrubal Cabrera</v>
      </c>
      <c r="E141" s="14" t="str">
        <f>VLOOKUP(MYRANKS_H[[#This Row],[PLAYERID]],PLAYERIDMAP2[],COLUMN(PLAYERIDMAP2[TEAM]),FALSE)</f>
        <v>NYM</v>
      </c>
      <c r="F141" s="14" t="str">
        <f>VLOOKUP(MYRANKS_H[[#This Row],[PLAYERID]],PLAYERIDMAP2[],COLUMN(PLAYERIDMAP2[POS]),FALSE)</f>
        <v>SS</v>
      </c>
      <c r="G141" s="14">
        <f>IFERROR(VALUE(VLOOKUP(MYRANKS_H[[#This Row],[PLAYERID]],PLAYERIDMAP2[],COLUMN(PLAYERIDMAP2[IDFANGRAPHS]),FALSE)),VLOOKUP(MYRANKS_H[[#This Row],[PLAYERID]],PLAYERIDMAP2[],COLUMN(PLAYERIDMAP2[IDFANGRAPHS]),FALSE))</f>
        <v>4962</v>
      </c>
      <c r="H141" s="56">
        <f>IFERROR(VLOOKUP(MYRANKS_H[[#This Row],[IDFANGRAPHS]],STEAMER_H[],COLUMN(STEAMER_H[PA]),FALSE),0)</f>
        <v>530</v>
      </c>
      <c r="I141" s="56">
        <f>IFERROR(VLOOKUP(MYRANKS_H[[#This Row],[IDFANGRAPHS]],STEAMER_H[],COLUMN(STEAMER_H[AB]),FALSE),0)</f>
        <v>480</v>
      </c>
      <c r="J141" s="56">
        <f>IFERROR(VLOOKUP(MYRANKS_H[[#This Row],[IDFANGRAPHS]],STEAMER_H[],COLUMN(STEAMER_H[H]),FALSE),0)</f>
        <v>117</v>
      </c>
      <c r="K141" s="56">
        <f>IFERROR(VLOOKUP(MYRANKS_H[[#This Row],[IDFANGRAPHS]],STEAMER_H[],COLUMN(STEAMER_H[2B]),FALSE),0)</f>
        <v>25</v>
      </c>
      <c r="L141" s="56">
        <f>IFERROR(VLOOKUP(MYRANKS_H[[#This Row],[IDFANGRAPHS]],STEAMER_H[],COLUMN(STEAMER_H[3B]),FALSE),0)</f>
        <v>3</v>
      </c>
      <c r="M141" s="56">
        <f>IFERROR(VLOOKUP(MYRANKS_H[[#This Row],[IDFANGRAPHS]],STEAMER_H[],COLUMN(STEAMER_H[HR]),FALSE),0)</f>
        <v>14</v>
      </c>
      <c r="N141" s="56">
        <f>IFERROR(VLOOKUP(MYRANKS_H[[#This Row],[IDFANGRAPHS]],STEAMER_H[],COLUMN(STEAMER_H[R]),FALSE),0)</f>
        <v>54</v>
      </c>
      <c r="O141" s="56">
        <f>IFERROR(VLOOKUP(MYRANKS_H[[#This Row],[IDFANGRAPHS]],STEAMER_H[],COLUMN(STEAMER_H[RBI]),FALSE),0)</f>
        <v>56</v>
      </c>
      <c r="P141" s="56">
        <f>IFERROR(VLOOKUP(MYRANKS_H[[#This Row],[IDFANGRAPHS]],STEAMER_H[],COLUMN(STEAMER_H[BB]),FALSE),0)</f>
        <v>39</v>
      </c>
      <c r="Q141" s="56">
        <f>IFERROR(VLOOKUP(MYRANKS_H[[#This Row],[IDFANGRAPHS]],STEAMER_H[],COLUMN(STEAMER_H[HBP]),FALSE),0)</f>
        <v>5</v>
      </c>
      <c r="R141" s="56">
        <f>IFERROR(VLOOKUP(MYRANKS_H[[#This Row],[IDFANGRAPHS]],STEAMER_H[],COLUMN(STEAMER_H[SO]),FALSE),0)</f>
        <v>101</v>
      </c>
      <c r="S141" s="56">
        <f>IFERROR(VLOOKUP(MYRANKS_H[[#This Row],[IDFANGRAPHS]],STEAMER_H[],COLUMN(STEAMER_H[SB]),FALSE),0)</f>
        <v>6</v>
      </c>
      <c r="T141" s="19">
        <f>IFERROR(MYRANKS_H[[#This Row],[H]]/MYRANKS_H[[#This Row],[AB]],0)</f>
        <v>0.24374999999999999</v>
      </c>
      <c r="U141" s="19">
        <f>IFERROR((MYRANKS_H[[#This Row],[H]]+MYRANKS_H[[#This Row],[BB]]+MYRANKS_H[[#This Row],[HBP]])/(MYRANKS_H[[#This Row],[AB]]+MYRANKS_H[[#This Row],[BB]]+MYRANKS_H[[#This Row],[HBP]]),0)</f>
        <v>0.30725190839694655</v>
      </c>
      <c r="V141" s="19">
        <f>IFERROR((MYRANKS_H[[#This Row],[H]]+MYRANKS_H[[#This Row],[2B]]+2*MYRANKS_H[[#This Row],[3B]]+3*MYRANKS_H[[#This Row],[HR]])/MYRANKS_H[[#This Row],[AB]],0)</f>
        <v>0.39583333333333331</v>
      </c>
      <c r="W14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41" s="27">
        <f>VLOOKUP(MYRANKS_H[[#This Row],[POS]],REPLACEMENT_LEVEL[],3,FALSE)</f>
        <v>0</v>
      </c>
      <c r="Y141" s="27">
        <f>MYRANKS_H[[#This Row],[PROJ PTS]]-MYRANKS_H[[#This Row],[REPL LEVEL]]</f>
        <v>0</v>
      </c>
      <c r="Z141" s="27">
        <f>RANK(MYRANKS_H[[#This Row],[POINTS OVER REPL]],MYRANKS_H[POINTS OVER REPL])</f>
        <v>1</v>
      </c>
      <c r="AA141" s="29">
        <f>IF(MYRANKS_H[[#This Row],[RANK]]&lt;=TOTAL_HITTERS_DRAFTED,MYRANKS_H[[#This Row],[POINTS OVER REPL]],0)</f>
        <v>0</v>
      </c>
      <c r="AB141" s="35">
        <f>MYRANKS_H[[#This Row],[POINTS OVER REPL]]*DOLLAR_VALUE_PER_POINT+1</f>
        <v>1</v>
      </c>
      <c r="AC141" s="35"/>
      <c r="AD141" s="29">
        <f>IF(AND(MYRANKS_H[[#This Row],[RANK]]&lt;=(TOTAL_HITTERS_DRAFTED-HITTERS_BELOW_REPL_DRAFTED),MYRANKS_H[[#This Row],[$ACTUAL]]=""),MYRANKS_H[[#This Row],[POINTS OVER REPL]],0)</f>
        <v>0</v>
      </c>
      <c r="AE141" s="35">
        <f>IF(MYRANKS_H[[#This Row],[$ACTUAL]]="",MYRANKS_H[[#This Row],[POINTS OVER REPL]]*REMAINING_DOLLAR_VALUE_PER_POINT+1,0)</f>
        <v>1</v>
      </c>
    </row>
    <row r="142" spans="1:31" ht="15" customHeight="1" x14ac:dyDescent="0.25">
      <c r="A142" s="2" t="s">
        <v>11775</v>
      </c>
      <c r="B142" s="14" t="str">
        <f>VLOOKUP(MYRANKS_H[[#This Row],[PLAYERID]],PLAYERIDMAP2[],COLUMN(PLAYERIDMAP2[LASTNAME]),FALSE)</f>
        <v>Castillo</v>
      </c>
      <c r="C142" s="14" t="str">
        <f>VLOOKUP(MYRANKS_H[[#This Row],[PLAYERID]],PLAYERIDMAP2[],COLUMN(PLAYERIDMAP2[FIRSTNAME]),FALSE)</f>
        <v>Rusney</v>
      </c>
      <c r="D142" s="14" t="str">
        <f>MYRANKS_H[[#This Row],[FNAME]]&amp;" "&amp;MYRANKS_H[[#This Row],[LNAME]]</f>
        <v>Rusney Castillo</v>
      </c>
      <c r="E142" s="14" t="str">
        <f>VLOOKUP(MYRANKS_H[[#This Row],[PLAYERID]],PLAYERIDMAP2[],COLUMN(PLAYERIDMAP2[TEAM]),FALSE)</f>
        <v>BOS</v>
      </c>
      <c r="F142" s="14" t="str">
        <f>VLOOKUP(MYRANKS_H[[#This Row],[PLAYERID]],PLAYERIDMAP2[],COLUMN(PLAYERIDMAP2[POS]),FALSE)</f>
        <v>OF</v>
      </c>
      <c r="G142" s="14">
        <f>IFERROR(VALUE(VLOOKUP(MYRANKS_H[[#This Row],[PLAYERID]],PLAYERIDMAP2[],COLUMN(PLAYERIDMAP2[IDFANGRAPHS]),FALSE)),VLOOKUP(MYRANKS_H[[#This Row],[PLAYERID]],PLAYERIDMAP2[],COLUMN(PLAYERIDMAP2[IDFANGRAPHS]),FALSE))</f>
        <v>17016</v>
      </c>
      <c r="H142" s="56">
        <f>IFERROR(VLOOKUP(MYRANKS_H[[#This Row],[IDFANGRAPHS]],STEAMER_H[],COLUMN(STEAMER_H[PA]),FALSE),0)</f>
        <v>405</v>
      </c>
      <c r="I142" s="56">
        <f>IFERROR(VLOOKUP(MYRANKS_H[[#This Row],[IDFANGRAPHS]],STEAMER_H[],COLUMN(STEAMER_H[AB]),FALSE),0)</f>
        <v>375</v>
      </c>
      <c r="J142" s="56">
        <f>IFERROR(VLOOKUP(MYRANKS_H[[#This Row],[IDFANGRAPHS]],STEAMER_H[],COLUMN(STEAMER_H[H]),FALSE),0)</f>
        <v>101</v>
      </c>
      <c r="K142" s="56">
        <f>IFERROR(VLOOKUP(MYRANKS_H[[#This Row],[IDFANGRAPHS]],STEAMER_H[],COLUMN(STEAMER_H[2B]),FALSE),0)</f>
        <v>19</v>
      </c>
      <c r="L142" s="56">
        <f>IFERROR(VLOOKUP(MYRANKS_H[[#This Row],[IDFANGRAPHS]],STEAMER_H[],COLUMN(STEAMER_H[3B]),FALSE),0)</f>
        <v>2</v>
      </c>
      <c r="M142" s="56">
        <f>IFERROR(VLOOKUP(MYRANKS_H[[#This Row],[IDFANGRAPHS]],STEAMER_H[],COLUMN(STEAMER_H[HR]),FALSE),0)</f>
        <v>9</v>
      </c>
      <c r="N142" s="56">
        <f>IFERROR(VLOOKUP(MYRANKS_H[[#This Row],[IDFANGRAPHS]],STEAMER_H[],COLUMN(STEAMER_H[R]),FALSE),0)</f>
        <v>45</v>
      </c>
      <c r="O142" s="56">
        <f>IFERROR(VLOOKUP(MYRANKS_H[[#This Row],[IDFANGRAPHS]],STEAMER_H[],COLUMN(STEAMER_H[RBI]),FALSE),0)</f>
        <v>46</v>
      </c>
      <c r="P142" s="56">
        <f>IFERROR(VLOOKUP(MYRANKS_H[[#This Row],[IDFANGRAPHS]],STEAMER_H[],COLUMN(STEAMER_H[BB]),FALSE),0)</f>
        <v>22</v>
      </c>
      <c r="Q142" s="56">
        <f>IFERROR(VLOOKUP(MYRANKS_H[[#This Row],[IDFANGRAPHS]],STEAMER_H[],COLUMN(STEAMER_H[HBP]),FALSE),0)</f>
        <v>2</v>
      </c>
      <c r="R142" s="56">
        <f>IFERROR(VLOOKUP(MYRANKS_H[[#This Row],[IDFANGRAPHS]],STEAMER_H[],COLUMN(STEAMER_H[SO]),FALSE),0)</f>
        <v>76</v>
      </c>
      <c r="S142" s="56">
        <f>IFERROR(VLOOKUP(MYRANKS_H[[#This Row],[IDFANGRAPHS]],STEAMER_H[],COLUMN(STEAMER_H[SB]),FALSE),0)</f>
        <v>10</v>
      </c>
      <c r="T142" s="19">
        <f>IFERROR(MYRANKS_H[[#This Row],[H]]/MYRANKS_H[[#This Row],[AB]],0)</f>
        <v>0.26933333333333331</v>
      </c>
      <c r="U142" s="19">
        <f>IFERROR((MYRANKS_H[[#This Row],[H]]+MYRANKS_H[[#This Row],[BB]]+MYRANKS_H[[#This Row],[HBP]])/(MYRANKS_H[[#This Row],[AB]]+MYRANKS_H[[#This Row],[BB]]+MYRANKS_H[[#This Row],[HBP]]),0)</f>
        <v>0.31328320802005011</v>
      </c>
      <c r="V142" s="19">
        <f>IFERROR((MYRANKS_H[[#This Row],[H]]+MYRANKS_H[[#This Row],[2B]]+2*MYRANKS_H[[#This Row],[3B]]+3*MYRANKS_H[[#This Row],[HR]])/MYRANKS_H[[#This Row],[AB]],0)</f>
        <v>0.40266666666666667</v>
      </c>
      <c r="W14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42" s="27">
        <f>VLOOKUP(MYRANKS_H[[#This Row],[POS]],REPLACEMENT_LEVEL[],3,FALSE)</f>
        <v>0</v>
      </c>
      <c r="Y142" s="27">
        <f>MYRANKS_H[[#This Row],[PROJ PTS]]-MYRANKS_H[[#This Row],[REPL LEVEL]]</f>
        <v>0</v>
      </c>
      <c r="Z142" s="27">
        <f>RANK(MYRANKS_H[[#This Row],[POINTS OVER REPL]],MYRANKS_H[POINTS OVER REPL])</f>
        <v>1</v>
      </c>
      <c r="AA142" s="29">
        <f>IF(MYRANKS_H[[#This Row],[RANK]]&lt;=TOTAL_HITTERS_DRAFTED,MYRANKS_H[[#This Row],[POINTS OVER REPL]],0)</f>
        <v>0</v>
      </c>
      <c r="AB142" s="35">
        <f>MYRANKS_H[[#This Row],[POINTS OVER REPL]]*DOLLAR_VALUE_PER_POINT+1</f>
        <v>1</v>
      </c>
      <c r="AC142" s="35"/>
      <c r="AD142" s="29">
        <f>IF(AND(MYRANKS_H[[#This Row],[RANK]]&lt;=(TOTAL_HITTERS_DRAFTED-HITTERS_BELOW_REPL_DRAFTED),MYRANKS_H[[#This Row],[$ACTUAL]]=""),MYRANKS_H[[#This Row],[POINTS OVER REPL]],0)</f>
        <v>0</v>
      </c>
      <c r="AE142" s="35">
        <f>IF(MYRANKS_H[[#This Row],[$ACTUAL]]="",MYRANKS_H[[#This Row],[POINTS OVER REPL]]*REMAINING_DOLLAR_VALUE_PER_POINT+1,0)</f>
        <v>1</v>
      </c>
    </row>
    <row r="143" spans="1:31" ht="15" customHeight="1" x14ac:dyDescent="0.25">
      <c r="A143" s="2" t="s">
        <v>12029</v>
      </c>
      <c r="B143" s="14" t="str">
        <f>VLOOKUP(MYRANKS_H[[#This Row],[PLAYERID]],PLAYERIDMAP2[],COLUMN(PLAYERIDMAP2[LASTNAME]),FALSE)</f>
        <v>Crisp</v>
      </c>
      <c r="C143" s="14" t="str">
        <f>VLOOKUP(MYRANKS_H[[#This Row],[PLAYERID]],PLAYERIDMAP2[],COLUMN(PLAYERIDMAP2[FIRSTNAME]),FALSE)</f>
        <v>Coco</v>
      </c>
      <c r="D143" s="14" t="str">
        <f>MYRANKS_H[[#This Row],[FNAME]]&amp;" "&amp;MYRANKS_H[[#This Row],[LNAME]]</f>
        <v>Coco Crisp</v>
      </c>
      <c r="E143" s="14" t="str">
        <f>VLOOKUP(MYRANKS_H[[#This Row],[PLAYERID]],PLAYERIDMAP2[],COLUMN(PLAYERIDMAP2[TEAM]),FALSE)</f>
        <v>OAK</v>
      </c>
      <c r="F143" s="14" t="str">
        <f>VLOOKUP(MYRANKS_H[[#This Row],[PLAYERID]],PLAYERIDMAP2[],COLUMN(PLAYERIDMAP2[POS]),FALSE)</f>
        <v>OF</v>
      </c>
      <c r="G143" s="14">
        <f>IFERROR(VALUE(VLOOKUP(MYRANKS_H[[#This Row],[PLAYERID]],PLAYERIDMAP2[],COLUMN(PLAYERIDMAP2[IDFANGRAPHS]),FALSE)),VLOOKUP(MYRANKS_H[[#This Row],[PLAYERID]],PLAYERIDMAP2[],COLUMN(PLAYERIDMAP2[IDFANGRAPHS]),FALSE))</f>
        <v>1572</v>
      </c>
      <c r="H143" s="56">
        <f>IFERROR(VLOOKUP(MYRANKS_H[[#This Row],[IDFANGRAPHS]],STEAMER_H[],COLUMN(STEAMER_H[PA]),FALSE),0)</f>
        <v>416</v>
      </c>
      <c r="I143" s="56">
        <f>IFERROR(VLOOKUP(MYRANKS_H[[#This Row],[IDFANGRAPHS]],STEAMER_H[],COLUMN(STEAMER_H[AB]),FALSE),0)</f>
        <v>367</v>
      </c>
      <c r="J143" s="56">
        <f>IFERROR(VLOOKUP(MYRANKS_H[[#This Row],[IDFANGRAPHS]],STEAMER_H[],COLUMN(STEAMER_H[H]),FALSE),0)</f>
        <v>87</v>
      </c>
      <c r="K143" s="56">
        <f>IFERROR(VLOOKUP(MYRANKS_H[[#This Row],[IDFANGRAPHS]],STEAMER_H[],COLUMN(STEAMER_H[2B]),FALSE),0)</f>
        <v>17</v>
      </c>
      <c r="L143" s="56">
        <f>IFERROR(VLOOKUP(MYRANKS_H[[#This Row],[IDFANGRAPHS]],STEAMER_H[],COLUMN(STEAMER_H[3B]),FALSE),0)</f>
        <v>2</v>
      </c>
      <c r="M143" s="56">
        <f>IFERROR(VLOOKUP(MYRANKS_H[[#This Row],[IDFANGRAPHS]],STEAMER_H[],COLUMN(STEAMER_H[HR]),FALSE),0)</f>
        <v>8</v>
      </c>
      <c r="N143" s="56">
        <f>IFERROR(VLOOKUP(MYRANKS_H[[#This Row],[IDFANGRAPHS]],STEAMER_H[],COLUMN(STEAMER_H[R]),FALSE),0)</f>
        <v>48</v>
      </c>
      <c r="O143" s="56">
        <f>IFERROR(VLOOKUP(MYRANKS_H[[#This Row],[IDFANGRAPHS]],STEAMER_H[],COLUMN(STEAMER_H[RBI]),FALSE),0)</f>
        <v>35</v>
      </c>
      <c r="P143" s="56">
        <f>IFERROR(VLOOKUP(MYRANKS_H[[#This Row],[IDFANGRAPHS]],STEAMER_H[],COLUMN(STEAMER_H[BB]),FALSE),0)</f>
        <v>41</v>
      </c>
      <c r="Q143" s="56">
        <f>IFERROR(VLOOKUP(MYRANKS_H[[#This Row],[IDFANGRAPHS]],STEAMER_H[],COLUMN(STEAMER_H[HBP]),FALSE),0)</f>
        <v>1</v>
      </c>
      <c r="R143" s="56">
        <f>IFERROR(VLOOKUP(MYRANKS_H[[#This Row],[IDFANGRAPHS]],STEAMER_H[],COLUMN(STEAMER_H[SO]),FALSE),0)</f>
        <v>60</v>
      </c>
      <c r="S143" s="56">
        <f>IFERROR(VLOOKUP(MYRANKS_H[[#This Row],[IDFANGRAPHS]],STEAMER_H[],COLUMN(STEAMER_H[SB]),FALSE),0)</f>
        <v>10</v>
      </c>
      <c r="T143" s="19">
        <f>IFERROR(MYRANKS_H[[#This Row],[H]]/MYRANKS_H[[#This Row],[AB]],0)</f>
        <v>0.23705722070844687</v>
      </c>
      <c r="U143" s="19">
        <f>IFERROR((MYRANKS_H[[#This Row],[H]]+MYRANKS_H[[#This Row],[BB]]+MYRANKS_H[[#This Row],[HBP]])/(MYRANKS_H[[#This Row],[AB]]+MYRANKS_H[[#This Row],[BB]]+MYRANKS_H[[#This Row],[HBP]]),0)</f>
        <v>0.3154034229828851</v>
      </c>
      <c r="V143" s="19">
        <f>IFERROR((MYRANKS_H[[#This Row],[H]]+MYRANKS_H[[#This Row],[2B]]+2*MYRANKS_H[[#This Row],[3B]]+3*MYRANKS_H[[#This Row],[HR]])/MYRANKS_H[[#This Row],[AB]],0)</f>
        <v>0.35967302452316074</v>
      </c>
      <c r="W14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43" s="27">
        <f>VLOOKUP(MYRANKS_H[[#This Row],[POS]],REPLACEMENT_LEVEL[],3,FALSE)</f>
        <v>0</v>
      </c>
      <c r="Y143" s="27">
        <f>MYRANKS_H[[#This Row],[PROJ PTS]]-MYRANKS_H[[#This Row],[REPL LEVEL]]</f>
        <v>0</v>
      </c>
      <c r="Z143" s="27">
        <f>RANK(MYRANKS_H[[#This Row],[POINTS OVER REPL]],MYRANKS_H[POINTS OVER REPL])</f>
        <v>1</v>
      </c>
      <c r="AA143" s="29">
        <f>IF(MYRANKS_H[[#This Row],[RANK]]&lt;=TOTAL_HITTERS_DRAFTED,MYRANKS_H[[#This Row],[POINTS OVER REPL]],0)</f>
        <v>0</v>
      </c>
      <c r="AB143" s="35">
        <f>MYRANKS_H[[#This Row],[POINTS OVER REPL]]*DOLLAR_VALUE_PER_POINT+1</f>
        <v>1</v>
      </c>
      <c r="AC143" s="35"/>
      <c r="AD143" s="29">
        <f>IF(AND(MYRANKS_H[[#This Row],[RANK]]&lt;=(TOTAL_HITTERS_DRAFTED-HITTERS_BELOW_REPL_DRAFTED),MYRANKS_H[[#This Row],[$ACTUAL]]=""),MYRANKS_H[[#This Row],[POINTS OVER REPL]],0)</f>
        <v>0</v>
      </c>
      <c r="AE143" s="35">
        <f>IF(MYRANKS_H[[#This Row],[$ACTUAL]]="",MYRANKS_H[[#This Row],[POINTS OVER REPL]]*REMAINING_DOLLAR_VALUE_PER_POINT+1,0)</f>
        <v>1</v>
      </c>
    </row>
    <row r="144" spans="1:31" ht="15" customHeight="1" x14ac:dyDescent="0.25">
      <c r="A144" s="2" t="s">
        <v>12033</v>
      </c>
      <c r="B144" s="14" t="str">
        <f>VLOOKUP(MYRANKS_H[[#This Row],[PLAYERID]],PLAYERIDMAP2[],COLUMN(PLAYERIDMAP2[LASTNAME]),FALSE)</f>
        <v>Cron</v>
      </c>
      <c r="C144" s="14" t="str">
        <f>VLOOKUP(MYRANKS_H[[#This Row],[PLAYERID]],PLAYERIDMAP2[],COLUMN(PLAYERIDMAP2[FIRSTNAME]),FALSE)</f>
        <v>C.J.</v>
      </c>
      <c r="D144" s="14" t="str">
        <f>MYRANKS_H[[#This Row],[FNAME]]&amp;" "&amp;MYRANKS_H[[#This Row],[LNAME]]</f>
        <v>C.J. Cron</v>
      </c>
      <c r="E144" s="14" t="str">
        <f>VLOOKUP(MYRANKS_H[[#This Row],[PLAYERID]],PLAYERIDMAP2[],COLUMN(PLAYERIDMAP2[TEAM]),FALSE)</f>
        <v>LAA</v>
      </c>
      <c r="F144" s="14" t="str">
        <f>VLOOKUP(MYRANKS_H[[#This Row],[PLAYERID]],PLAYERIDMAP2[],COLUMN(PLAYERIDMAP2[POS]),FALSE)</f>
        <v>1B</v>
      </c>
      <c r="G144" s="14">
        <f>IFERROR(VALUE(VLOOKUP(MYRANKS_H[[#This Row],[PLAYERID]],PLAYERIDMAP2[],COLUMN(PLAYERIDMAP2[IDFANGRAPHS]),FALSE)),VLOOKUP(MYRANKS_H[[#This Row],[PLAYERID]],PLAYERIDMAP2[],COLUMN(PLAYERIDMAP2[IDFANGRAPHS]),FALSE))</f>
        <v>12546</v>
      </c>
      <c r="H144" s="56">
        <f>IFERROR(VLOOKUP(MYRANKS_H[[#This Row],[IDFANGRAPHS]],STEAMER_H[],COLUMN(STEAMER_H[PA]),FALSE),0)</f>
        <v>532</v>
      </c>
      <c r="I144" s="56">
        <f>IFERROR(VLOOKUP(MYRANKS_H[[#This Row],[IDFANGRAPHS]],STEAMER_H[],COLUMN(STEAMER_H[AB]),FALSE),0)</f>
        <v>496</v>
      </c>
      <c r="J144" s="56">
        <f>IFERROR(VLOOKUP(MYRANKS_H[[#This Row],[IDFANGRAPHS]],STEAMER_H[],COLUMN(STEAMER_H[H]),FALSE),0)</f>
        <v>128</v>
      </c>
      <c r="K144" s="56">
        <f>IFERROR(VLOOKUP(MYRANKS_H[[#This Row],[IDFANGRAPHS]],STEAMER_H[],COLUMN(STEAMER_H[2B]),FALSE),0)</f>
        <v>25</v>
      </c>
      <c r="L144" s="56">
        <f>IFERROR(VLOOKUP(MYRANKS_H[[#This Row],[IDFANGRAPHS]],STEAMER_H[],COLUMN(STEAMER_H[3B]),FALSE),0)</f>
        <v>2</v>
      </c>
      <c r="M144" s="56">
        <f>IFERROR(VLOOKUP(MYRANKS_H[[#This Row],[IDFANGRAPHS]],STEAMER_H[],COLUMN(STEAMER_H[HR]),FALSE),0)</f>
        <v>19</v>
      </c>
      <c r="N144" s="56">
        <f>IFERROR(VLOOKUP(MYRANKS_H[[#This Row],[IDFANGRAPHS]],STEAMER_H[],COLUMN(STEAMER_H[R]),FALSE),0)</f>
        <v>59</v>
      </c>
      <c r="O144" s="56">
        <f>IFERROR(VLOOKUP(MYRANKS_H[[#This Row],[IDFANGRAPHS]],STEAMER_H[],COLUMN(STEAMER_H[RBI]),FALSE),0)</f>
        <v>68</v>
      </c>
      <c r="P144" s="56">
        <f>IFERROR(VLOOKUP(MYRANKS_H[[#This Row],[IDFANGRAPHS]],STEAMER_H[],COLUMN(STEAMER_H[BB]),FALSE),0)</f>
        <v>24</v>
      </c>
      <c r="Q144" s="56">
        <f>IFERROR(VLOOKUP(MYRANKS_H[[#This Row],[IDFANGRAPHS]],STEAMER_H[],COLUMN(STEAMER_H[HBP]),FALSE),0)</f>
        <v>6</v>
      </c>
      <c r="R144" s="56">
        <f>IFERROR(VLOOKUP(MYRANKS_H[[#This Row],[IDFANGRAPHS]],STEAMER_H[],COLUMN(STEAMER_H[SO]),FALSE),0)</f>
        <v>105</v>
      </c>
      <c r="S144" s="56">
        <f>IFERROR(VLOOKUP(MYRANKS_H[[#This Row],[IDFANGRAPHS]],STEAMER_H[],COLUMN(STEAMER_H[SB]),FALSE),0)</f>
        <v>3</v>
      </c>
      <c r="T144" s="19">
        <f>IFERROR(MYRANKS_H[[#This Row],[H]]/MYRANKS_H[[#This Row],[AB]],0)</f>
        <v>0.25806451612903225</v>
      </c>
      <c r="U144" s="19">
        <f>IFERROR((MYRANKS_H[[#This Row],[H]]+MYRANKS_H[[#This Row],[BB]]+MYRANKS_H[[#This Row],[HBP]])/(MYRANKS_H[[#This Row],[AB]]+MYRANKS_H[[#This Row],[BB]]+MYRANKS_H[[#This Row],[HBP]]),0)</f>
        <v>0.30038022813688214</v>
      </c>
      <c r="V144" s="19">
        <f>IFERROR((MYRANKS_H[[#This Row],[H]]+MYRANKS_H[[#This Row],[2B]]+2*MYRANKS_H[[#This Row],[3B]]+3*MYRANKS_H[[#This Row],[HR]])/MYRANKS_H[[#This Row],[AB]],0)</f>
        <v>0.43145161290322581</v>
      </c>
      <c r="W14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44" s="27">
        <f>VLOOKUP(MYRANKS_H[[#This Row],[POS]],REPLACEMENT_LEVEL[],3,FALSE)</f>
        <v>0</v>
      </c>
      <c r="Y144" s="27">
        <f>MYRANKS_H[[#This Row],[PROJ PTS]]-MYRANKS_H[[#This Row],[REPL LEVEL]]</f>
        <v>0</v>
      </c>
      <c r="Z144" s="27">
        <f>RANK(MYRANKS_H[[#This Row],[POINTS OVER REPL]],MYRANKS_H[POINTS OVER REPL])</f>
        <v>1</v>
      </c>
      <c r="AA144" s="29">
        <f>IF(MYRANKS_H[[#This Row],[RANK]]&lt;=TOTAL_HITTERS_DRAFTED,MYRANKS_H[[#This Row],[POINTS OVER REPL]],0)</f>
        <v>0</v>
      </c>
      <c r="AB144" s="35">
        <f>MYRANKS_H[[#This Row],[POINTS OVER REPL]]*DOLLAR_VALUE_PER_POINT+1</f>
        <v>1</v>
      </c>
      <c r="AC144" s="35"/>
      <c r="AD144" s="29">
        <f>IF(AND(MYRANKS_H[[#This Row],[RANK]]&lt;=(TOTAL_HITTERS_DRAFTED-HITTERS_BELOW_REPL_DRAFTED),MYRANKS_H[[#This Row],[$ACTUAL]]=""),MYRANKS_H[[#This Row],[POINTS OVER REPL]],0)</f>
        <v>0</v>
      </c>
      <c r="AE144" s="35">
        <f>IF(MYRANKS_H[[#This Row],[$ACTUAL]]="",MYRANKS_H[[#This Row],[POINTS OVER REPL]]*REMAINING_DOLLAR_VALUE_PER_POINT+1,0)</f>
        <v>1</v>
      </c>
    </row>
    <row r="145" spans="1:31" x14ac:dyDescent="0.25">
      <c r="A145" s="2" t="s">
        <v>12632</v>
      </c>
      <c r="B145" s="14" t="str">
        <f>VLOOKUP(MYRANKS_H[[#This Row],[PLAYERID]],PLAYERIDMAP2[],COLUMN(PLAYERIDMAP2[LASTNAME]),FALSE)</f>
        <v>Gardner</v>
      </c>
      <c r="C145" s="14" t="str">
        <f>VLOOKUP(MYRANKS_H[[#This Row],[PLAYERID]],PLAYERIDMAP2[],COLUMN(PLAYERIDMAP2[FIRSTNAME]),FALSE)</f>
        <v>Brett</v>
      </c>
      <c r="D145" s="14" t="str">
        <f>MYRANKS_H[[#This Row],[FNAME]]&amp;" "&amp;MYRANKS_H[[#This Row],[LNAME]]</f>
        <v>Brett Gardner</v>
      </c>
      <c r="E145" s="14" t="str">
        <f>VLOOKUP(MYRANKS_H[[#This Row],[PLAYERID]],PLAYERIDMAP2[],COLUMN(PLAYERIDMAP2[TEAM]),FALSE)</f>
        <v>NYY</v>
      </c>
      <c r="F145" s="14" t="str">
        <f>VLOOKUP(MYRANKS_H[[#This Row],[PLAYERID]],PLAYERIDMAP2[],COLUMN(PLAYERIDMAP2[POS]),FALSE)</f>
        <v>OF</v>
      </c>
      <c r="G145" s="14">
        <f>IFERROR(VALUE(VLOOKUP(MYRANKS_H[[#This Row],[PLAYERID]],PLAYERIDMAP2[],COLUMN(PLAYERIDMAP2[IDFANGRAPHS]),FALSE)),VLOOKUP(MYRANKS_H[[#This Row],[PLAYERID]],PLAYERIDMAP2[],COLUMN(PLAYERIDMAP2[IDFANGRAPHS]),FALSE))</f>
        <v>9927</v>
      </c>
      <c r="H145" s="56">
        <f>IFERROR(VLOOKUP(MYRANKS_H[[#This Row],[IDFANGRAPHS]],STEAMER_H[],COLUMN(STEAMER_H[PA]),FALSE),0)</f>
        <v>622</v>
      </c>
      <c r="I145" s="56">
        <f>IFERROR(VLOOKUP(MYRANKS_H[[#This Row],[IDFANGRAPHS]],STEAMER_H[],COLUMN(STEAMER_H[AB]),FALSE),0)</f>
        <v>549</v>
      </c>
      <c r="J145" s="56">
        <f>IFERROR(VLOOKUP(MYRANKS_H[[#This Row],[IDFANGRAPHS]],STEAMER_H[],COLUMN(STEAMER_H[H]),FALSE),0)</f>
        <v>140</v>
      </c>
      <c r="K145" s="56">
        <f>IFERROR(VLOOKUP(MYRANKS_H[[#This Row],[IDFANGRAPHS]],STEAMER_H[],COLUMN(STEAMER_H[2B]),FALSE),0)</f>
        <v>28</v>
      </c>
      <c r="L145" s="56">
        <f>IFERROR(VLOOKUP(MYRANKS_H[[#This Row],[IDFANGRAPHS]],STEAMER_H[],COLUMN(STEAMER_H[3B]),FALSE),0)</f>
        <v>4</v>
      </c>
      <c r="M145" s="56">
        <f>IFERROR(VLOOKUP(MYRANKS_H[[#This Row],[IDFANGRAPHS]],STEAMER_H[],COLUMN(STEAMER_H[HR]),FALSE),0)</f>
        <v>14</v>
      </c>
      <c r="N145" s="56">
        <f>IFERROR(VLOOKUP(MYRANKS_H[[#This Row],[IDFANGRAPHS]],STEAMER_H[],COLUMN(STEAMER_H[R]),FALSE),0)</f>
        <v>78</v>
      </c>
      <c r="O145" s="56">
        <f>IFERROR(VLOOKUP(MYRANKS_H[[#This Row],[IDFANGRAPHS]],STEAMER_H[],COLUMN(STEAMER_H[RBI]),FALSE),0)</f>
        <v>59</v>
      </c>
      <c r="P145" s="56">
        <f>IFERROR(VLOOKUP(MYRANKS_H[[#This Row],[IDFANGRAPHS]],STEAMER_H[],COLUMN(STEAMER_H[BB]),FALSE),0)</f>
        <v>58</v>
      </c>
      <c r="Q145" s="56">
        <f>IFERROR(VLOOKUP(MYRANKS_H[[#This Row],[IDFANGRAPHS]],STEAMER_H[],COLUMN(STEAMER_H[HBP]),FALSE),0)</f>
        <v>6</v>
      </c>
      <c r="R145" s="56">
        <f>IFERROR(VLOOKUP(MYRANKS_H[[#This Row],[IDFANGRAPHS]],STEAMER_H[],COLUMN(STEAMER_H[SO]),FALSE),0)</f>
        <v>132</v>
      </c>
      <c r="S145" s="56">
        <f>IFERROR(VLOOKUP(MYRANKS_H[[#This Row],[IDFANGRAPHS]],STEAMER_H[],COLUMN(STEAMER_H[SB]),FALSE),0)</f>
        <v>17</v>
      </c>
      <c r="T145" s="19">
        <f>IFERROR(MYRANKS_H[[#This Row],[H]]/MYRANKS_H[[#This Row],[AB]],0)</f>
        <v>0.25500910746812389</v>
      </c>
      <c r="U145" s="19">
        <f>IFERROR((MYRANKS_H[[#This Row],[H]]+MYRANKS_H[[#This Row],[BB]]+MYRANKS_H[[#This Row],[HBP]])/(MYRANKS_H[[#This Row],[AB]]+MYRANKS_H[[#This Row],[BB]]+MYRANKS_H[[#This Row],[HBP]]),0)</f>
        <v>0.33278955954323003</v>
      </c>
      <c r="V145" s="19">
        <f>IFERROR((MYRANKS_H[[#This Row],[H]]+MYRANKS_H[[#This Row],[2B]]+2*MYRANKS_H[[#This Row],[3B]]+3*MYRANKS_H[[#This Row],[HR]])/MYRANKS_H[[#This Row],[AB]],0)</f>
        <v>0.39708561020036431</v>
      </c>
      <c r="W14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45" s="27">
        <f>VLOOKUP(MYRANKS_H[[#This Row],[POS]],REPLACEMENT_LEVEL[],3,FALSE)</f>
        <v>0</v>
      </c>
      <c r="Y145" s="27">
        <f>MYRANKS_H[[#This Row],[PROJ PTS]]-MYRANKS_H[[#This Row],[REPL LEVEL]]</f>
        <v>0</v>
      </c>
      <c r="Z145" s="27">
        <f>RANK(MYRANKS_H[[#This Row],[POINTS OVER REPL]],MYRANKS_H[POINTS OVER REPL])</f>
        <v>1</v>
      </c>
      <c r="AA145" s="29">
        <f>IF(MYRANKS_H[[#This Row],[RANK]]&lt;=TOTAL_HITTERS_DRAFTED,MYRANKS_H[[#This Row],[POINTS OVER REPL]],0)</f>
        <v>0</v>
      </c>
      <c r="AB145" s="35">
        <f>MYRANKS_H[[#This Row],[POINTS OVER REPL]]*DOLLAR_VALUE_PER_POINT+1</f>
        <v>1</v>
      </c>
      <c r="AC145" s="35"/>
      <c r="AD145" s="29">
        <f>IF(AND(MYRANKS_H[[#This Row],[RANK]]&lt;=(TOTAL_HITTERS_DRAFTED-HITTERS_BELOW_REPL_DRAFTED),MYRANKS_H[[#This Row],[$ACTUAL]]=""),MYRANKS_H[[#This Row],[POINTS OVER REPL]],0)</f>
        <v>0</v>
      </c>
      <c r="AE145" s="35">
        <f>IF(MYRANKS_H[[#This Row],[$ACTUAL]]="",MYRANKS_H[[#This Row],[POINTS OVER REPL]]*REMAINING_DOLLAR_VALUE_PER_POINT+1,0)</f>
        <v>1</v>
      </c>
    </row>
    <row r="146" spans="1:31" ht="15" customHeight="1" x14ac:dyDescent="0.25">
      <c r="A146" s="2" t="s">
        <v>13092</v>
      </c>
      <c r="B146" s="14" t="str">
        <f>VLOOKUP(MYRANKS_H[[#This Row],[PLAYERID]],PLAYERIDMAP2[],COLUMN(PLAYERIDMAP2[LASTNAME]),FALSE)</f>
        <v>Hill</v>
      </c>
      <c r="C146" s="14" t="str">
        <f>VLOOKUP(MYRANKS_H[[#This Row],[PLAYERID]],PLAYERIDMAP2[],COLUMN(PLAYERIDMAP2[FIRSTNAME]),FALSE)</f>
        <v>Aaron</v>
      </c>
      <c r="D146" s="14" t="str">
        <f>MYRANKS_H[[#This Row],[FNAME]]&amp;" "&amp;MYRANKS_H[[#This Row],[LNAME]]</f>
        <v>Aaron Hill</v>
      </c>
      <c r="E146" s="14" t="str">
        <f>VLOOKUP(MYRANKS_H[[#This Row],[PLAYERID]],PLAYERIDMAP2[],COLUMN(PLAYERIDMAP2[TEAM]),FALSE)</f>
        <v>ARI</v>
      </c>
      <c r="F146" s="14" t="str">
        <f>VLOOKUP(MYRANKS_H[[#This Row],[PLAYERID]],PLAYERIDMAP2[],COLUMN(PLAYERIDMAP2[POS]),FALSE)</f>
        <v>2B</v>
      </c>
      <c r="G146" s="14">
        <f>IFERROR(VALUE(VLOOKUP(MYRANKS_H[[#This Row],[PLAYERID]],PLAYERIDMAP2[],COLUMN(PLAYERIDMAP2[IDFANGRAPHS]),FALSE)),VLOOKUP(MYRANKS_H[[#This Row],[PLAYERID]],PLAYERIDMAP2[],COLUMN(PLAYERIDMAP2[IDFANGRAPHS]),FALSE))</f>
        <v>6104</v>
      </c>
      <c r="H146" s="56">
        <f>IFERROR(VLOOKUP(MYRANKS_H[[#This Row],[IDFANGRAPHS]],STEAMER_H[],COLUMN(STEAMER_H[PA]),FALSE),0)</f>
        <v>347</v>
      </c>
      <c r="I146" s="56">
        <f>IFERROR(VLOOKUP(MYRANKS_H[[#This Row],[IDFANGRAPHS]],STEAMER_H[],COLUMN(STEAMER_H[AB]),FALSE),0)</f>
        <v>317</v>
      </c>
      <c r="J146" s="56">
        <f>IFERROR(VLOOKUP(MYRANKS_H[[#This Row],[IDFANGRAPHS]],STEAMER_H[],COLUMN(STEAMER_H[H]),FALSE),0)</f>
        <v>79</v>
      </c>
      <c r="K146" s="56">
        <f>IFERROR(VLOOKUP(MYRANKS_H[[#This Row],[IDFANGRAPHS]],STEAMER_H[],COLUMN(STEAMER_H[2B]),FALSE),0)</f>
        <v>18</v>
      </c>
      <c r="L146" s="56">
        <f>IFERROR(VLOOKUP(MYRANKS_H[[#This Row],[IDFANGRAPHS]],STEAMER_H[],COLUMN(STEAMER_H[3B]),FALSE),0)</f>
        <v>1</v>
      </c>
      <c r="M146" s="56">
        <f>IFERROR(VLOOKUP(MYRANKS_H[[#This Row],[IDFANGRAPHS]],STEAMER_H[],COLUMN(STEAMER_H[HR]),FALSE),0)</f>
        <v>7</v>
      </c>
      <c r="N146" s="56">
        <f>IFERROR(VLOOKUP(MYRANKS_H[[#This Row],[IDFANGRAPHS]],STEAMER_H[],COLUMN(STEAMER_H[R]),FALSE),0)</f>
        <v>35</v>
      </c>
      <c r="O146" s="56">
        <f>IFERROR(VLOOKUP(MYRANKS_H[[#This Row],[IDFANGRAPHS]],STEAMER_H[],COLUMN(STEAMER_H[RBI]),FALSE),0)</f>
        <v>35</v>
      </c>
      <c r="P146" s="56">
        <f>IFERROR(VLOOKUP(MYRANKS_H[[#This Row],[IDFANGRAPHS]],STEAMER_H[],COLUMN(STEAMER_H[BB]),FALSE),0)</f>
        <v>23</v>
      </c>
      <c r="Q146" s="56">
        <f>IFERROR(VLOOKUP(MYRANKS_H[[#This Row],[IDFANGRAPHS]],STEAMER_H[],COLUMN(STEAMER_H[HBP]),FALSE),0)</f>
        <v>3</v>
      </c>
      <c r="R146" s="56">
        <f>IFERROR(VLOOKUP(MYRANKS_H[[#This Row],[IDFANGRAPHS]],STEAMER_H[],COLUMN(STEAMER_H[SO]),FALSE),0)</f>
        <v>57</v>
      </c>
      <c r="S146" s="56">
        <f>IFERROR(VLOOKUP(MYRANKS_H[[#This Row],[IDFANGRAPHS]],STEAMER_H[],COLUMN(STEAMER_H[SB]),FALSE),0)</f>
        <v>4</v>
      </c>
      <c r="T146" s="19">
        <f>IFERROR(MYRANKS_H[[#This Row],[H]]/MYRANKS_H[[#This Row],[AB]],0)</f>
        <v>0.24921135646687698</v>
      </c>
      <c r="U146" s="19">
        <f>IFERROR((MYRANKS_H[[#This Row],[H]]+MYRANKS_H[[#This Row],[BB]]+MYRANKS_H[[#This Row],[HBP]])/(MYRANKS_H[[#This Row],[AB]]+MYRANKS_H[[#This Row],[BB]]+MYRANKS_H[[#This Row],[HBP]]),0)</f>
        <v>0.30612244897959184</v>
      </c>
      <c r="V146" s="19">
        <f>IFERROR((MYRANKS_H[[#This Row],[H]]+MYRANKS_H[[#This Row],[2B]]+2*MYRANKS_H[[#This Row],[3B]]+3*MYRANKS_H[[#This Row],[HR]])/MYRANKS_H[[#This Row],[AB]],0)</f>
        <v>0.37854889589905361</v>
      </c>
      <c r="W14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46" s="27">
        <f>VLOOKUP(MYRANKS_H[[#This Row],[POS]],REPLACEMENT_LEVEL[],3,FALSE)</f>
        <v>0</v>
      </c>
      <c r="Y146" s="27">
        <f>MYRANKS_H[[#This Row],[PROJ PTS]]-MYRANKS_H[[#This Row],[REPL LEVEL]]</f>
        <v>0</v>
      </c>
      <c r="Z146" s="27">
        <f>RANK(MYRANKS_H[[#This Row],[POINTS OVER REPL]],MYRANKS_H[POINTS OVER REPL])</f>
        <v>1</v>
      </c>
      <c r="AA146" s="29">
        <f>IF(MYRANKS_H[[#This Row],[RANK]]&lt;=TOTAL_HITTERS_DRAFTED,MYRANKS_H[[#This Row],[POINTS OVER REPL]],0)</f>
        <v>0</v>
      </c>
      <c r="AB146" s="35">
        <f>MYRANKS_H[[#This Row],[POINTS OVER REPL]]*DOLLAR_VALUE_PER_POINT+1</f>
        <v>1</v>
      </c>
      <c r="AC146" s="35"/>
      <c r="AD146" s="29">
        <f>IF(AND(MYRANKS_H[[#This Row],[RANK]]&lt;=(TOTAL_HITTERS_DRAFTED-HITTERS_BELOW_REPL_DRAFTED),MYRANKS_H[[#This Row],[$ACTUAL]]=""),MYRANKS_H[[#This Row],[POINTS OVER REPL]],0)</f>
        <v>0</v>
      </c>
      <c r="AE146" s="35">
        <f>IF(MYRANKS_H[[#This Row],[$ACTUAL]]="",MYRANKS_H[[#This Row],[POINTS OVER REPL]]*REMAINING_DOLLAR_VALUE_PER_POINT+1,0)</f>
        <v>1</v>
      </c>
    </row>
    <row r="147" spans="1:31" ht="15" customHeight="1" x14ac:dyDescent="0.25">
      <c r="A147" s="2" t="s">
        <v>13475</v>
      </c>
      <c r="B147" s="14" t="str">
        <f>VLOOKUP(MYRANKS_H[[#This Row],[PLAYERID]],PLAYERIDMAP2[],COLUMN(PLAYERIDMAP2[LASTNAME]),FALSE)</f>
        <v>Kipnis</v>
      </c>
      <c r="C147" s="14" t="str">
        <f>VLOOKUP(MYRANKS_H[[#This Row],[PLAYERID]],PLAYERIDMAP2[],COLUMN(PLAYERIDMAP2[FIRSTNAME]),FALSE)</f>
        <v>Jason</v>
      </c>
      <c r="D147" s="14" t="str">
        <f>MYRANKS_H[[#This Row],[FNAME]]&amp;" "&amp;MYRANKS_H[[#This Row],[LNAME]]</f>
        <v>Jason Kipnis</v>
      </c>
      <c r="E147" s="14" t="str">
        <f>VLOOKUP(MYRANKS_H[[#This Row],[PLAYERID]],PLAYERIDMAP2[],COLUMN(PLAYERIDMAP2[TEAM]),FALSE)</f>
        <v>CLE</v>
      </c>
      <c r="F147" s="14" t="str">
        <f>VLOOKUP(MYRANKS_H[[#This Row],[PLAYERID]],PLAYERIDMAP2[],COLUMN(PLAYERIDMAP2[POS]),FALSE)</f>
        <v>2B</v>
      </c>
      <c r="G147" s="14">
        <f>IFERROR(VALUE(VLOOKUP(MYRANKS_H[[#This Row],[PLAYERID]],PLAYERIDMAP2[],COLUMN(PLAYERIDMAP2[IDFANGRAPHS]),FALSE)),VLOOKUP(MYRANKS_H[[#This Row],[PLAYERID]],PLAYERIDMAP2[],COLUMN(PLAYERIDMAP2[IDFANGRAPHS]),FALSE))</f>
        <v>9776</v>
      </c>
      <c r="H147" s="56">
        <f>IFERROR(VLOOKUP(MYRANKS_H[[#This Row],[IDFANGRAPHS]],STEAMER_H[],COLUMN(STEAMER_H[PA]),FALSE),0)</f>
        <v>664</v>
      </c>
      <c r="I147" s="56">
        <f>IFERROR(VLOOKUP(MYRANKS_H[[#This Row],[IDFANGRAPHS]],STEAMER_H[],COLUMN(STEAMER_H[AB]),FALSE),0)</f>
        <v>586</v>
      </c>
      <c r="J147" s="56">
        <f>IFERROR(VLOOKUP(MYRANKS_H[[#This Row],[IDFANGRAPHS]],STEAMER_H[],COLUMN(STEAMER_H[H]),FALSE),0)</f>
        <v>156</v>
      </c>
      <c r="K147" s="56">
        <f>IFERROR(VLOOKUP(MYRANKS_H[[#This Row],[IDFANGRAPHS]],STEAMER_H[],COLUMN(STEAMER_H[2B]),FALSE),0)</f>
        <v>34</v>
      </c>
      <c r="L147" s="56">
        <f>IFERROR(VLOOKUP(MYRANKS_H[[#This Row],[IDFANGRAPHS]],STEAMER_H[],COLUMN(STEAMER_H[3B]),FALSE),0)</f>
        <v>4</v>
      </c>
      <c r="M147" s="56">
        <f>IFERROR(VLOOKUP(MYRANKS_H[[#This Row],[IDFANGRAPHS]],STEAMER_H[],COLUMN(STEAMER_H[HR]),FALSE),0)</f>
        <v>12</v>
      </c>
      <c r="N147" s="56">
        <f>IFERROR(VLOOKUP(MYRANKS_H[[#This Row],[IDFANGRAPHS]],STEAMER_H[],COLUMN(STEAMER_H[R]),FALSE),0)</f>
        <v>81</v>
      </c>
      <c r="O147" s="56">
        <f>IFERROR(VLOOKUP(MYRANKS_H[[#This Row],[IDFANGRAPHS]],STEAMER_H[],COLUMN(STEAMER_H[RBI]),FALSE),0)</f>
        <v>63</v>
      </c>
      <c r="P147" s="56">
        <f>IFERROR(VLOOKUP(MYRANKS_H[[#This Row],[IDFANGRAPHS]],STEAMER_H[],COLUMN(STEAMER_H[BB]),FALSE),0)</f>
        <v>64</v>
      </c>
      <c r="Q147" s="56">
        <f>IFERROR(VLOOKUP(MYRANKS_H[[#This Row],[IDFANGRAPHS]],STEAMER_H[],COLUMN(STEAMER_H[HBP]),FALSE),0)</f>
        <v>5</v>
      </c>
      <c r="R147" s="56">
        <f>IFERROR(VLOOKUP(MYRANKS_H[[#This Row],[IDFANGRAPHS]],STEAMER_H[],COLUMN(STEAMER_H[SO]),FALSE),0)</f>
        <v>120</v>
      </c>
      <c r="S147" s="56">
        <f>IFERROR(VLOOKUP(MYRANKS_H[[#This Row],[IDFANGRAPHS]],STEAMER_H[],COLUMN(STEAMER_H[SB]),FALSE),0)</f>
        <v>17</v>
      </c>
      <c r="T147" s="19">
        <f>IFERROR(MYRANKS_H[[#This Row],[H]]/MYRANKS_H[[#This Row],[AB]],0)</f>
        <v>0.26621160409556316</v>
      </c>
      <c r="U147" s="19">
        <f>IFERROR((MYRANKS_H[[#This Row],[H]]+MYRANKS_H[[#This Row],[BB]]+MYRANKS_H[[#This Row],[HBP]])/(MYRANKS_H[[#This Row],[AB]]+MYRANKS_H[[#This Row],[BB]]+MYRANKS_H[[#This Row],[HBP]]),0)</f>
        <v>0.34351145038167941</v>
      </c>
      <c r="V147" s="19">
        <f>IFERROR((MYRANKS_H[[#This Row],[H]]+MYRANKS_H[[#This Row],[2B]]+2*MYRANKS_H[[#This Row],[3B]]+3*MYRANKS_H[[#This Row],[HR]])/MYRANKS_H[[#This Row],[AB]],0)</f>
        <v>0.39931740614334471</v>
      </c>
      <c r="W14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47" s="27">
        <f>VLOOKUP(MYRANKS_H[[#This Row],[POS]],REPLACEMENT_LEVEL[],3,FALSE)</f>
        <v>0</v>
      </c>
      <c r="Y147" s="27">
        <f>MYRANKS_H[[#This Row],[PROJ PTS]]-MYRANKS_H[[#This Row],[REPL LEVEL]]</f>
        <v>0</v>
      </c>
      <c r="Z147" s="27">
        <f>RANK(MYRANKS_H[[#This Row],[POINTS OVER REPL]],MYRANKS_H[POINTS OVER REPL])</f>
        <v>1</v>
      </c>
      <c r="AA147" s="29">
        <f>IF(MYRANKS_H[[#This Row],[RANK]]&lt;=TOTAL_HITTERS_DRAFTED,MYRANKS_H[[#This Row],[POINTS OVER REPL]],0)</f>
        <v>0</v>
      </c>
      <c r="AB147" s="35">
        <f>MYRANKS_H[[#This Row],[POINTS OVER REPL]]*DOLLAR_VALUE_PER_POINT+1</f>
        <v>1</v>
      </c>
      <c r="AC147" s="35"/>
      <c r="AD147" s="29">
        <f>IF(AND(MYRANKS_H[[#This Row],[RANK]]&lt;=(TOTAL_HITTERS_DRAFTED-HITTERS_BELOW_REPL_DRAFTED),MYRANKS_H[[#This Row],[$ACTUAL]]=""),MYRANKS_H[[#This Row],[POINTS OVER REPL]],0)</f>
        <v>0</v>
      </c>
      <c r="AE147" s="35">
        <f>IF(MYRANKS_H[[#This Row],[$ACTUAL]]="",MYRANKS_H[[#This Row],[POINTS OVER REPL]]*REMAINING_DOLLAR_VALUE_PER_POINT+1,0)</f>
        <v>1</v>
      </c>
    </row>
    <row r="148" spans="1:31" ht="15" customHeight="1" x14ac:dyDescent="0.25">
      <c r="A148" s="2" t="s">
        <v>13741</v>
      </c>
      <c r="B148" s="14" t="str">
        <f>VLOOKUP(MYRANKS_H[[#This Row],[PLAYERID]],PLAYERIDMAP2[],COLUMN(PLAYERIDMAP2[LASTNAME]),FALSE)</f>
        <v>Lucroy</v>
      </c>
      <c r="C148" s="14" t="str">
        <f>VLOOKUP(MYRANKS_H[[#This Row],[PLAYERID]],PLAYERIDMAP2[],COLUMN(PLAYERIDMAP2[FIRSTNAME]),FALSE)</f>
        <v>Jonathan</v>
      </c>
      <c r="D148" s="14" t="str">
        <f>MYRANKS_H[[#This Row],[FNAME]]&amp;" "&amp;MYRANKS_H[[#This Row],[LNAME]]</f>
        <v>Jonathan Lucroy</v>
      </c>
      <c r="E148" s="14" t="str">
        <f>VLOOKUP(MYRANKS_H[[#This Row],[PLAYERID]],PLAYERIDMAP2[],COLUMN(PLAYERIDMAP2[TEAM]),FALSE)</f>
        <v>MIL</v>
      </c>
      <c r="F148" s="14" t="str">
        <f>VLOOKUP(MYRANKS_H[[#This Row],[PLAYERID]],PLAYERIDMAP2[],COLUMN(PLAYERIDMAP2[POS]),FALSE)</f>
        <v>C</v>
      </c>
      <c r="G148" s="14">
        <f>IFERROR(VALUE(VLOOKUP(MYRANKS_H[[#This Row],[PLAYERID]],PLAYERIDMAP2[],COLUMN(PLAYERIDMAP2[IDFANGRAPHS]),FALSE)),VLOOKUP(MYRANKS_H[[#This Row],[PLAYERID]],PLAYERIDMAP2[],COLUMN(PLAYERIDMAP2[IDFANGRAPHS]),FALSE))</f>
        <v>7870</v>
      </c>
      <c r="H148" s="56">
        <f>IFERROR(VLOOKUP(MYRANKS_H[[#This Row],[IDFANGRAPHS]],STEAMER_H[],COLUMN(STEAMER_H[PA]),FALSE),0)</f>
        <v>557</v>
      </c>
      <c r="I148" s="56">
        <f>IFERROR(VLOOKUP(MYRANKS_H[[#This Row],[IDFANGRAPHS]],STEAMER_H[],COLUMN(STEAMER_H[AB]),FALSE),0)</f>
        <v>499</v>
      </c>
      <c r="J148" s="56">
        <f>IFERROR(VLOOKUP(MYRANKS_H[[#This Row],[IDFANGRAPHS]],STEAMER_H[],COLUMN(STEAMER_H[H]),FALSE),0)</f>
        <v>136</v>
      </c>
      <c r="K148" s="56">
        <f>IFERROR(VLOOKUP(MYRANKS_H[[#This Row],[IDFANGRAPHS]],STEAMER_H[],COLUMN(STEAMER_H[2B]),FALSE),0)</f>
        <v>29</v>
      </c>
      <c r="L148" s="56">
        <f>IFERROR(VLOOKUP(MYRANKS_H[[#This Row],[IDFANGRAPHS]],STEAMER_H[],COLUMN(STEAMER_H[3B]),FALSE),0)</f>
        <v>3</v>
      </c>
      <c r="M148" s="56">
        <f>IFERROR(VLOOKUP(MYRANKS_H[[#This Row],[IDFANGRAPHS]],STEAMER_H[],COLUMN(STEAMER_H[HR]),FALSE),0)</f>
        <v>13</v>
      </c>
      <c r="N148" s="56">
        <f>IFERROR(VLOOKUP(MYRANKS_H[[#This Row],[IDFANGRAPHS]],STEAMER_H[],COLUMN(STEAMER_H[R]),FALSE),0)</f>
        <v>64</v>
      </c>
      <c r="O148" s="56">
        <f>IFERROR(VLOOKUP(MYRANKS_H[[#This Row],[IDFANGRAPHS]],STEAMER_H[],COLUMN(STEAMER_H[RBI]),FALSE),0)</f>
        <v>58</v>
      </c>
      <c r="P148" s="56">
        <f>IFERROR(VLOOKUP(MYRANKS_H[[#This Row],[IDFANGRAPHS]],STEAMER_H[],COLUMN(STEAMER_H[BB]),FALSE),0)</f>
        <v>49</v>
      </c>
      <c r="Q148" s="56">
        <f>IFERROR(VLOOKUP(MYRANKS_H[[#This Row],[IDFANGRAPHS]],STEAMER_H[],COLUMN(STEAMER_H[HBP]),FALSE),0)</f>
        <v>3</v>
      </c>
      <c r="R148" s="56">
        <f>IFERROR(VLOOKUP(MYRANKS_H[[#This Row],[IDFANGRAPHS]],STEAMER_H[],COLUMN(STEAMER_H[SO]),FALSE),0)</f>
        <v>74</v>
      </c>
      <c r="S148" s="56">
        <f>IFERROR(VLOOKUP(MYRANKS_H[[#This Row],[IDFANGRAPHS]],STEAMER_H[],COLUMN(STEAMER_H[SB]),FALSE),0)</f>
        <v>3</v>
      </c>
      <c r="T148" s="19">
        <f>IFERROR(MYRANKS_H[[#This Row],[H]]/MYRANKS_H[[#This Row],[AB]],0)</f>
        <v>0.27254509018036072</v>
      </c>
      <c r="U148" s="19">
        <f>IFERROR((MYRANKS_H[[#This Row],[H]]+MYRANKS_H[[#This Row],[BB]]+MYRANKS_H[[#This Row],[HBP]])/(MYRANKS_H[[#This Row],[AB]]+MYRANKS_H[[#This Row],[BB]]+MYRANKS_H[[#This Row],[HBP]]),0)</f>
        <v>0.3411978221415608</v>
      </c>
      <c r="V148" s="19">
        <f>IFERROR((MYRANKS_H[[#This Row],[H]]+MYRANKS_H[[#This Row],[2B]]+2*MYRANKS_H[[#This Row],[3B]]+3*MYRANKS_H[[#This Row],[HR]])/MYRANKS_H[[#This Row],[AB]],0)</f>
        <v>0.42084168336673344</v>
      </c>
      <c r="W14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48" s="27">
        <f>VLOOKUP(MYRANKS_H[[#This Row],[POS]],REPLACEMENT_LEVEL[],3,FALSE)</f>
        <v>0</v>
      </c>
      <c r="Y148" s="27">
        <f>MYRANKS_H[[#This Row],[PROJ PTS]]-MYRANKS_H[[#This Row],[REPL LEVEL]]</f>
        <v>0</v>
      </c>
      <c r="Z148" s="27">
        <f>RANK(MYRANKS_H[[#This Row],[POINTS OVER REPL]],MYRANKS_H[POINTS OVER REPL])</f>
        <v>1</v>
      </c>
      <c r="AA148" s="29">
        <f>IF(MYRANKS_H[[#This Row],[RANK]]&lt;=TOTAL_HITTERS_DRAFTED,MYRANKS_H[[#This Row],[POINTS OVER REPL]],0)</f>
        <v>0</v>
      </c>
      <c r="AB148" s="35">
        <f>MYRANKS_H[[#This Row],[POINTS OVER REPL]]*DOLLAR_VALUE_PER_POINT+1</f>
        <v>1</v>
      </c>
      <c r="AC148" s="35"/>
      <c r="AD148" s="29">
        <f>IF(AND(MYRANKS_H[[#This Row],[RANK]]&lt;=(TOTAL_HITTERS_DRAFTED-HITTERS_BELOW_REPL_DRAFTED),MYRANKS_H[[#This Row],[$ACTUAL]]=""),MYRANKS_H[[#This Row],[POINTS OVER REPL]],0)</f>
        <v>0</v>
      </c>
      <c r="AE148" s="35">
        <f>IF(MYRANKS_H[[#This Row],[$ACTUAL]]="",MYRANKS_H[[#This Row],[POINTS OVER REPL]]*REMAINING_DOLLAR_VALUE_PER_POINT+1,0)</f>
        <v>1</v>
      </c>
    </row>
    <row r="149" spans="1:31" ht="15" customHeight="1" x14ac:dyDescent="0.25">
      <c r="A149" s="2" t="s">
        <v>14349</v>
      </c>
      <c r="B149" s="14" t="str">
        <f>VLOOKUP(MYRANKS_H[[#This Row],[PLAYERID]],PLAYERIDMAP2[],COLUMN(PLAYERIDMAP2[LASTNAME]),FALSE)</f>
        <v>Odor</v>
      </c>
      <c r="C149" s="14" t="str">
        <f>VLOOKUP(MYRANKS_H[[#This Row],[PLAYERID]],PLAYERIDMAP2[],COLUMN(PLAYERIDMAP2[FIRSTNAME]),FALSE)</f>
        <v>Rougned</v>
      </c>
      <c r="D149" s="14" t="str">
        <f>MYRANKS_H[[#This Row],[FNAME]]&amp;" "&amp;MYRANKS_H[[#This Row],[LNAME]]</f>
        <v>Rougned Odor</v>
      </c>
      <c r="E149" s="14" t="str">
        <f>VLOOKUP(MYRANKS_H[[#This Row],[PLAYERID]],PLAYERIDMAP2[],COLUMN(PLAYERIDMAP2[TEAM]),FALSE)</f>
        <v>TEX</v>
      </c>
      <c r="F149" s="14" t="str">
        <f>VLOOKUP(MYRANKS_H[[#This Row],[PLAYERID]],PLAYERIDMAP2[],COLUMN(PLAYERIDMAP2[POS]),FALSE)</f>
        <v>2B</v>
      </c>
      <c r="G149" s="14">
        <f>IFERROR(VALUE(VLOOKUP(MYRANKS_H[[#This Row],[PLAYERID]],PLAYERIDMAP2[],COLUMN(PLAYERIDMAP2[IDFANGRAPHS]),FALSE)),VLOOKUP(MYRANKS_H[[#This Row],[PLAYERID]],PLAYERIDMAP2[],COLUMN(PLAYERIDMAP2[IDFANGRAPHS]),FALSE))</f>
        <v>12282</v>
      </c>
      <c r="H149" s="56">
        <f>IFERROR(VLOOKUP(MYRANKS_H[[#This Row],[IDFANGRAPHS]],STEAMER_H[],COLUMN(STEAMER_H[PA]),FALSE),0)</f>
        <v>570</v>
      </c>
      <c r="I149" s="56">
        <f>IFERROR(VLOOKUP(MYRANKS_H[[#This Row],[IDFANGRAPHS]],STEAMER_H[],COLUMN(STEAMER_H[AB]),FALSE),0)</f>
        <v>523</v>
      </c>
      <c r="J149" s="56">
        <f>IFERROR(VLOOKUP(MYRANKS_H[[#This Row],[IDFANGRAPHS]],STEAMER_H[],COLUMN(STEAMER_H[H]),FALSE),0)</f>
        <v>143</v>
      </c>
      <c r="K149" s="56">
        <f>IFERROR(VLOOKUP(MYRANKS_H[[#This Row],[IDFANGRAPHS]],STEAMER_H[],COLUMN(STEAMER_H[2B]),FALSE),0)</f>
        <v>26</v>
      </c>
      <c r="L149" s="56">
        <f>IFERROR(VLOOKUP(MYRANKS_H[[#This Row],[IDFANGRAPHS]],STEAMER_H[],COLUMN(STEAMER_H[3B]),FALSE),0)</f>
        <v>7</v>
      </c>
      <c r="M149" s="56">
        <f>IFERROR(VLOOKUP(MYRANKS_H[[#This Row],[IDFANGRAPHS]],STEAMER_H[],COLUMN(STEAMER_H[HR]),FALSE),0)</f>
        <v>17</v>
      </c>
      <c r="N149" s="56">
        <f>IFERROR(VLOOKUP(MYRANKS_H[[#This Row],[IDFANGRAPHS]],STEAMER_H[],COLUMN(STEAMER_H[R]),FALSE),0)</f>
        <v>70</v>
      </c>
      <c r="O149" s="56">
        <f>IFERROR(VLOOKUP(MYRANKS_H[[#This Row],[IDFANGRAPHS]],STEAMER_H[],COLUMN(STEAMER_H[RBI]),FALSE),0)</f>
        <v>71</v>
      </c>
      <c r="P149" s="56">
        <f>IFERROR(VLOOKUP(MYRANKS_H[[#This Row],[IDFANGRAPHS]],STEAMER_H[],COLUMN(STEAMER_H[BB]),FALSE),0)</f>
        <v>30</v>
      </c>
      <c r="Q149" s="56">
        <f>IFERROR(VLOOKUP(MYRANKS_H[[#This Row],[IDFANGRAPHS]],STEAMER_H[],COLUMN(STEAMER_H[HBP]),FALSE),0)</f>
        <v>9</v>
      </c>
      <c r="R149" s="56">
        <f>IFERROR(VLOOKUP(MYRANKS_H[[#This Row],[IDFANGRAPHS]],STEAMER_H[],COLUMN(STEAMER_H[SO]),FALSE),0)</f>
        <v>86</v>
      </c>
      <c r="S149" s="56">
        <f>IFERROR(VLOOKUP(MYRANKS_H[[#This Row],[IDFANGRAPHS]],STEAMER_H[],COLUMN(STEAMER_H[SB]),FALSE),0)</f>
        <v>12</v>
      </c>
      <c r="T149" s="19">
        <f>IFERROR(MYRANKS_H[[#This Row],[H]]/MYRANKS_H[[#This Row],[AB]],0)</f>
        <v>0.27342256214149141</v>
      </c>
      <c r="U149" s="19">
        <f>IFERROR((MYRANKS_H[[#This Row],[H]]+MYRANKS_H[[#This Row],[BB]]+MYRANKS_H[[#This Row],[HBP]])/(MYRANKS_H[[#This Row],[AB]]+MYRANKS_H[[#This Row],[BB]]+MYRANKS_H[[#This Row],[HBP]]),0)</f>
        <v>0.32384341637010677</v>
      </c>
      <c r="V149" s="19">
        <f>IFERROR((MYRANKS_H[[#This Row],[H]]+MYRANKS_H[[#This Row],[2B]]+2*MYRANKS_H[[#This Row],[3B]]+3*MYRANKS_H[[#This Row],[HR]])/MYRANKS_H[[#This Row],[AB]],0)</f>
        <v>0.44741873804971322</v>
      </c>
      <c r="W14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49" s="27">
        <f>VLOOKUP(MYRANKS_H[[#This Row],[POS]],REPLACEMENT_LEVEL[],3,FALSE)</f>
        <v>0</v>
      </c>
      <c r="Y149" s="27">
        <f>MYRANKS_H[[#This Row],[PROJ PTS]]-MYRANKS_H[[#This Row],[REPL LEVEL]]</f>
        <v>0</v>
      </c>
      <c r="Z149" s="27">
        <f>RANK(MYRANKS_H[[#This Row],[POINTS OVER REPL]],MYRANKS_H[POINTS OVER REPL])</f>
        <v>1</v>
      </c>
      <c r="AA149" s="29">
        <f>IF(MYRANKS_H[[#This Row],[RANK]]&lt;=TOTAL_HITTERS_DRAFTED,MYRANKS_H[[#This Row],[POINTS OVER REPL]],0)</f>
        <v>0</v>
      </c>
      <c r="AB149" s="35">
        <f>MYRANKS_H[[#This Row],[POINTS OVER REPL]]*DOLLAR_VALUE_PER_POINT+1</f>
        <v>1</v>
      </c>
      <c r="AC149" s="35"/>
      <c r="AD149" s="29">
        <f>IF(AND(MYRANKS_H[[#This Row],[RANK]]&lt;=(TOTAL_HITTERS_DRAFTED-HITTERS_BELOW_REPL_DRAFTED),MYRANKS_H[[#This Row],[$ACTUAL]]=""),MYRANKS_H[[#This Row],[POINTS OVER REPL]],0)</f>
        <v>0</v>
      </c>
      <c r="AE149" s="35">
        <f>IF(MYRANKS_H[[#This Row],[$ACTUAL]]="",MYRANKS_H[[#This Row],[POINTS OVER REPL]]*REMAINING_DOLLAR_VALUE_PER_POINT+1,0)</f>
        <v>1</v>
      </c>
    </row>
    <row r="150" spans="1:31" ht="15" customHeight="1" x14ac:dyDescent="0.25">
      <c r="A150" s="2" t="s">
        <v>14672</v>
      </c>
      <c r="B150" s="14" t="str">
        <f>VLOOKUP(MYRANKS_H[[#This Row],[PLAYERID]],PLAYERIDMAP2[],COLUMN(PLAYERIDMAP2[LASTNAME]),FALSE)</f>
        <v>Polanco</v>
      </c>
      <c r="C150" s="14" t="str">
        <f>VLOOKUP(MYRANKS_H[[#This Row],[PLAYERID]],PLAYERIDMAP2[],COLUMN(PLAYERIDMAP2[FIRSTNAME]),FALSE)</f>
        <v>Gregory</v>
      </c>
      <c r="D150" s="14" t="str">
        <f>MYRANKS_H[[#This Row],[FNAME]]&amp;" "&amp;MYRANKS_H[[#This Row],[LNAME]]</f>
        <v>Gregory Polanco</v>
      </c>
      <c r="E150" s="14" t="str">
        <f>VLOOKUP(MYRANKS_H[[#This Row],[PLAYERID]],PLAYERIDMAP2[],COLUMN(PLAYERIDMAP2[TEAM]),FALSE)</f>
        <v>PIT</v>
      </c>
      <c r="F150" s="14" t="str">
        <f>VLOOKUP(MYRANKS_H[[#This Row],[PLAYERID]],PLAYERIDMAP2[],COLUMN(PLAYERIDMAP2[POS]),FALSE)</f>
        <v>OF</v>
      </c>
      <c r="G150" s="14">
        <f>IFERROR(VALUE(VLOOKUP(MYRANKS_H[[#This Row],[PLAYERID]],PLAYERIDMAP2[],COLUMN(PLAYERIDMAP2[IDFANGRAPHS]),FALSE)),VLOOKUP(MYRANKS_H[[#This Row],[PLAYERID]],PLAYERIDMAP2[],COLUMN(PLAYERIDMAP2[IDFANGRAPHS]),FALSE))</f>
        <v>12907</v>
      </c>
      <c r="H150" s="56">
        <f>IFERROR(VLOOKUP(MYRANKS_H[[#This Row],[IDFANGRAPHS]],STEAMER_H[],COLUMN(STEAMER_H[PA]),FALSE),0)</f>
        <v>642</v>
      </c>
      <c r="I150" s="56">
        <f>IFERROR(VLOOKUP(MYRANKS_H[[#This Row],[IDFANGRAPHS]],STEAMER_H[],COLUMN(STEAMER_H[AB]),FALSE),0)</f>
        <v>576</v>
      </c>
      <c r="J150" s="56">
        <f>IFERROR(VLOOKUP(MYRANKS_H[[#This Row],[IDFANGRAPHS]],STEAMER_H[],COLUMN(STEAMER_H[H]),FALSE),0)</f>
        <v>152</v>
      </c>
      <c r="K150" s="56">
        <f>IFERROR(VLOOKUP(MYRANKS_H[[#This Row],[IDFANGRAPHS]],STEAMER_H[],COLUMN(STEAMER_H[2B]),FALSE),0)</f>
        <v>29</v>
      </c>
      <c r="L150" s="56">
        <f>IFERROR(VLOOKUP(MYRANKS_H[[#This Row],[IDFANGRAPHS]],STEAMER_H[],COLUMN(STEAMER_H[3B]),FALSE),0)</f>
        <v>4</v>
      </c>
      <c r="M150" s="56">
        <f>IFERROR(VLOOKUP(MYRANKS_H[[#This Row],[IDFANGRAPHS]],STEAMER_H[],COLUMN(STEAMER_H[HR]),FALSE),0)</f>
        <v>14</v>
      </c>
      <c r="N150" s="56">
        <f>IFERROR(VLOOKUP(MYRANKS_H[[#This Row],[IDFANGRAPHS]],STEAMER_H[],COLUMN(STEAMER_H[R]),FALSE),0)</f>
        <v>78</v>
      </c>
      <c r="O150" s="56">
        <f>IFERROR(VLOOKUP(MYRANKS_H[[#This Row],[IDFANGRAPHS]],STEAMER_H[],COLUMN(STEAMER_H[RBI]),FALSE),0)</f>
        <v>59</v>
      </c>
      <c r="P150" s="56">
        <f>IFERROR(VLOOKUP(MYRANKS_H[[#This Row],[IDFANGRAPHS]],STEAMER_H[],COLUMN(STEAMER_H[BB]),FALSE),0)</f>
        <v>54</v>
      </c>
      <c r="Q150" s="56">
        <f>IFERROR(VLOOKUP(MYRANKS_H[[#This Row],[IDFANGRAPHS]],STEAMER_H[],COLUMN(STEAMER_H[HBP]),FALSE),0)</f>
        <v>3</v>
      </c>
      <c r="R150" s="56">
        <f>IFERROR(VLOOKUP(MYRANKS_H[[#This Row],[IDFANGRAPHS]],STEAMER_H[],COLUMN(STEAMER_H[SO]),FALSE),0)</f>
        <v>107</v>
      </c>
      <c r="S150" s="56">
        <f>IFERROR(VLOOKUP(MYRANKS_H[[#This Row],[IDFANGRAPHS]],STEAMER_H[],COLUMN(STEAMER_H[SB]),FALSE),0)</f>
        <v>27</v>
      </c>
      <c r="T150" s="19">
        <f>IFERROR(MYRANKS_H[[#This Row],[H]]/MYRANKS_H[[#This Row],[AB]],0)</f>
        <v>0.2638888888888889</v>
      </c>
      <c r="U150" s="19">
        <f>IFERROR((MYRANKS_H[[#This Row],[H]]+MYRANKS_H[[#This Row],[BB]]+MYRANKS_H[[#This Row],[HBP]])/(MYRANKS_H[[#This Row],[AB]]+MYRANKS_H[[#This Row],[BB]]+MYRANKS_H[[#This Row],[HBP]]),0)</f>
        <v>0.33017377567140599</v>
      </c>
      <c r="V150" s="19">
        <f>IFERROR((MYRANKS_H[[#This Row],[H]]+MYRANKS_H[[#This Row],[2B]]+2*MYRANKS_H[[#This Row],[3B]]+3*MYRANKS_H[[#This Row],[HR]])/MYRANKS_H[[#This Row],[AB]],0)</f>
        <v>0.40104166666666669</v>
      </c>
      <c r="W15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50" s="27">
        <f>VLOOKUP(MYRANKS_H[[#This Row],[POS]],REPLACEMENT_LEVEL[],3,FALSE)</f>
        <v>0</v>
      </c>
      <c r="Y150" s="27">
        <f>MYRANKS_H[[#This Row],[PROJ PTS]]-MYRANKS_H[[#This Row],[REPL LEVEL]]</f>
        <v>0</v>
      </c>
      <c r="Z150" s="27">
        <f>RANK(MYRANKS_H[[#This Row],[POINTS OVER REPL]],MYRANKS_H[POINTS OVER REPL])</f>
        <v>1</v>
      </c>
      <c r="AA150" s="29">
        <f>IF(MYRANKS_H[[#This Row],[RANK]]&lt;=TOTAL_HITTERS_DRAFTED,MYRANKS_H[[#This Row],[POINTS OVER REPL]],0)</f>
        <v>0</v>
      </c>
      <c r="AB150" s="35">
        <f>MYRANKS_H[[#This Row],[POINTS OVER REPL]]*DOLLAR_VALUE_PER_POINT+1</f>
        <v>1</v>
      </c>
      <c r="AC150" s="35"/>
      <c r="AD150" s="29">
        <f>IF(AND(MYRANKS_H[[#This Row],[RANK]]&lt;=(TOTAL_HITTERS_DRAFTED-HITTERS_BELOW_REPL_DRAFTED),MYRANKS_H[[#This Row],[$ACTUAL]]=""),MYRANKS_H[[#This Row],[POINTS OVER REPL]],0)</f>
        <v>0</v>
      </c>
      <c r="AE150" s="35">
        <f>IF(MYRANKS_H[[#This Row],[$ACTUAL]]="",MYRANKS_H[[#This Row],[POINTS OVER REPL]]*REMAINING_DOLLAR_VALUE_PER_POINT+1,0)</f>
        <v>1</v>
      </c>
    </row>
    <row r="151" spans="1:31" ht="15" customHeight="1" x14ac:dyDescent="0.25">
      <c r="A151" s="89" t="s">
        <v>15440</v>
      </c>
      <c r="B151" s="90" t="str">
        <f>VLOOKUP(MYRANKS_H[[#This Row],[PLAYERID]],PLAYERIDMAP2[],COLUMN(PLAYERIDMAP2[LASTNAME]),FALSE)</f>
        <v>Stubbs</v>
      </c>
      <c r="C151" s="90" t="str">
        <f>VLOOKUP(MYRANKS_H[[#This Row],[PLAYERID]],PLAYERIDMAP2[],COLUMN(PLAYERIDMAP2[FIRSTNAME]),FALSE)</f>
        <v>Drew</v>
      </c>
      <c r="D151" s="90" t="str">
        <f>MYRANKS_H[[#This Row],[FNAME]]&amp;" "&amp;MYRANKS_H[[#This Row],[LNAME]]</f>
        <v>Drew Stubbs</v>
      </c>
      <c r="E151" s="90" t="str">
        <f>VLOOKUP(MYRANKS_H[[#This Row],[PLAYERID]],PLAYERIDMAP2[],COLUMN(PLAYERIDMAP2[TEAM]),FALSE)</f>
        <v>TEX</v>
      </c>
      <c r="F151" s="90" t="str">
        <f>VLOOKUP(MYRANKS_H[[#This Row],[PLAYERID]],PLAYERIDMAP2[],COLUMN(PLAYERIDMAP2[POS]),FALSE)</f>
        <v>OF</v>
      </c>
      <c r="G151" s="90">
        <f>IFERROR(VALUE(VLOOKUP(MYRANKS_H[[#This Row],[PLAYERID]],PLAYERIDMAP2[],COLUMN(PLAYERIDMAP2[IDFANGRAPHS]),FALSE)),VLOOKUP(MYRANKS_H[[#This Row],[PLAYERID]],PLAYERIDMAP2[],COLUMN(PLAYERIDMAP2[IDFANGRAPHS]),FALSE))</f>
        <v>9328</v>
      </c>
      <c r="H151" s="56">
        <f>IFERROR(VLOOKUP(MYRANKS_H[[#This Row],[IDFANGRAPHS]],STEAMER_H[],COLUMN(STEAMER_H[PA]),FALSE),0)</f>
        <v>270</v>
      </c>
      <c r="I151" s="56">
        <f>IFERROR(VLOOKUP(MYRANKS_H[[#This Row],[IDFANGRAPHS]],STEAMER_H[],COLUMN(STEAMER_H[AB]),FALSE),0)</f>
        <v>242</v>
      </c>
      <c r="J151" s="56">
        <f>IFERROR(VLOOKUP(MYRANKS_H[[#This Row],[IDFANGRAPHS]],STEAMER_H[],COLUMN(STEAMER_H[H]),FALSE),0)</f>
        <v>52</v>
      </c>
      <c r="K151" s="56">
        <f>IFERROR(VLOOKUP(MYRANKS_H[[#This Row],[IDFANGRAPHS]],STEAMER_H[],COLUMN(STEAMER_H[2B]),FALSE),0)</f>
        <v>9</v>
      </c>
      <c r="L151" s="56">
        <f>IFERROR(VLOOKUP(MYRANKS_H[[#This Row],[IDFANGRAPHS]],STEAMER_H[],COLUMN(STEAMER_H[3B]),FALSE),0)</f>
        <v>2</v>
      </c>
      <c r="M151" s="56">
        <f>IFERROR(VLOOKUP(MYRANKS_H[[#This Row],[IDFANGRAPHS]],STEAMER_H[],COLUMN(STEAMER_H[HR]),FALSE),0)</f>
        <v>6</v>
      </c>
      <c r="N151" s="56">
        <f>IFERROR(VLOOKUP(MYRANKS_H[[#This Row],[IDFANGRAPHS]],STEAMER_H[],COLUMN(STEAMER_H[R]),FALSE),0)</f>
        <v>27</v>
      </c>
      <c r="O151" s="56">
        <f>IFERROR(VLOOKUP(MYRANKS_H[[#This Row],[IDFANGRAPHS]],STEAMER_H[],COLUMN(STEAMER_H[RBI]),FALSE),0)</f>
        <v>24</v>
      </c>
      <c r="P151" s="56">
        <f>IFERROR(VLOOKUP(MYRANKS_H[[#This Row],[IDFANGRAPHS]],STEAMER_H[],COLUMN(STEAMER_H[BB]),FALSE),0)</f>
        <v>23</v>
      </c>
      <c r="Q151" s="56">
        <f>IFERROR(VLOOKUP(MYRANKS_H[[#This Row],[IDFANGRAPHS]],STEAMER_H[],COLUMN(STEAMER_H[HBP]),FALSE),0)</f>
        <v>2</v>
      </c>
      <c r="R151" s="56">
        <f>IFERROR(VLOOKUP(MYRANKS_H[[#This Row],[IDFANGRAPHS]],STEAMER_H[],COLUMN(STEAMER_H[SO]),FALSE),0)</f>
        <v>89</v>
      </c>
      <c r="S151" s="56">
        <f>IFERROR(VLOOKUP(MYRANKS_H[[#This Row],[IDFANGRAPHS]],STEAMER_H[],COLUMN(STEAMER_H[SB]),FALSE),0)</f>
        <v>9</v>
      </c>
      <c r="T151" s="87">
        <f>IFERROR(MYRANKS_H[[#This Row],[H]]/MYRANKS_H[[#This Row],[AB]],0)</f>
        <v>0.21487603305785125</v>
      </c>
      <c r="U151" s="87">
        <f>IFERROR((MYRANKS_H[[#This Row],[H]]+MYRANKS_H[[#This Row],[BB]]+MYRANKS_H[[#This Row],[HBP]])/(MYRANKS_H[[#This Row],[AB]]+MYRANKS_H[[#This Row],[BB]]+MYRANKS_H[[#This Row],[HBP]]),0)</f>
        <v>0.28838951310861421</v>
      </c>
      <c r="V151" s="87">
        <f>IFERROR((MYRANKS_H[[#This Row],[H]]+MYRANKS_H[[#This Row],[2B]]+2*MYRANKS_H[[#This Row],[3B]]+3*MYRANKS_H[[#This Row],[HR]])/MYRANKS_H[[#This Row],[AB]],0)</f>
        <v>0.34297520661157027</v>
      </c>
      <c r="W151" s="8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51" s="81">
        <f>VLOOKUP(MYRANKS_H[[#This Row],[POS]],REPLACEMENT_LEVEL[],3,FALSE)</f>
        <v>0</v>
      </c>
      <c r="Y151" s="81">
        <f>MYRANKS_H[[#This Row],[PROJ PTS]]-MYRANKS_H[[#This Row],[REPL LEVEL]]</f>
        <v>0</v>
      </c>
      <c r="Z151" s="81">
        <f>RANK(MYRANKS_H[[#This Row],[POINTS OVER REPL]],MYRANKS_H[POINTS OVER REPL])</f>
        <v>1</v>
      </c>
      <c r="AA151" s="81">
        <f>IF(MYRANKS_H[[#This Row],[RANK]]&lt;=TOTAL_HITTERS_DRAFTED,MYRANKS_H[[#This Row],[POINTS OVER REPL]],0)</f>
        <v>0</v>
      </c>
      <c r="AB151" s="83">
        <f>MYRANKS_H[[#This Row],[POINTS OVER REPL]]*DOLLAR_VALUE_PER_POINT+1</f>
        <v>1</v>
      </c>
      <c r="AC151" s="81"/>
      <c r="AD151" s="81">
        <f>IF(AND(MYRANKS_H[[#This Row],[RANK]]&lt;=(TOTAL_HITTERS_DRAFTED-HITTERS_BELOW_REPL_DRAFTED),MYRANKS_H[[#This Row],[$ACTUAL]]=""),MYRANKS_H[[#This Row],[POINTS OVER REPL]],0)</f>
        <v>0</v>
      </c>
      <c r="AE151" s="88">
        <f>IF(MYRANKS_H[[#This Row],[$ACTUAL]]="",MYRANKS_H[[#This Row],[POINTS OVER REPL]]*REMAINING_DOLLAR_VALUE_PER_POINT+1,0)</f>
        <v>1</v>
      </c>
    </row>
    <row r="152" spans="1:31" ht="15" customHeight="1" x14ac:dyDescent="0.25">
      <c r="A152" s="89" t="s">
        <v>15471</v>
      </c>
      <c r="B152" s="90" t="str">
        <f>VLOOKUP(MYRANKS_H[[#This Row],[PLAYERID]],PLAYERIDMAP2[],COLUMN(PLAYERIDMAP2[LASTNAME]),FALSE)</f>
        <v>Swisher</v>
      </c>
      <c r="C152" s="90" t="str">
        <f>VLOOKUP(MYRANKS_H[[#This Row],[PLAYERID]],PLAYERIDMAP2[],COLUMN(PLAYERIDMAP2[FIRSTNAME]),FALSE)</f>
        <v>Nick</v>
      </c>
      <c r="D152" s="90" t="str">
        <f>MYRANKS_H[[#This Row],[FNAME]]&amp;" "&amp;MYRANKS_H[[#This Row],[LNAME]]</f>
        <v>Nick Swisher</v>
      </c>
      <c r="E152" s="90" t="str">
        <f>VLOOKUP(MYRANKS_H[[#This Row],[PLAYERID]],PLAYERIDMAP2[],COLUMN(PLAYERIDMAP2[TEAM]),FALSE)</f>
        <v>ATL</v>
      </c>
      <c r="F152" s="90" t="str">
        <f>VLOOKUP(MYRANKS_H[[#This Row],[PLAYERID]],PLAYERIDMAP2[],COLUMN(PLAYERIDMAP2[POS]),FALSE)</f>
        <v>1B</v>
      </c>
      <c r="G152" s="90">
        <f>IFERROR(VALUE(VLOOKUP(MYRANKS_H[[#This Row],[PLAYERID]],PLAYERIDMAP2[],COLUMN(PLAYERIDMAP2[IDFANGRAPHS]),FALSE)),VLOOKUP(MYRANKS_H[[#This Row],[PLAYERID]],PLAYERIDMAP2[],COLUMN(PLAYERIDMAP2[IDFANGRAPHS]),FALSE))</f>
        <v>4599</v>
      </c>
      <c r="H152" s="56">
        <f>IFERROR(VLOOKUP(MYRANKS_H[[#This Row],[IDFANGRAPHS]],STEAMER_H[],COLUMN(STEAMER_H[PA]),FALSE),0)</f>
        <v>311</v>
      </c>
      <c r="I152" s="56">
        <f>IFERROR(VLOOKUP(MYRANKS_H[[#This Row],[IDFANGRAPHS]],STEAMER_H[],COLUMN(STEAMER_H[AB]),FALSE),0)</f>
        <v>272</v>
      </c>
      <c r="J152" s="56">
        <f>IFERROR(VLOOKUP(MYRANKS_H[[#This Row],[IDFANGRAPHS]],STEAMER_H[],COLUMN(STEAMER_H[H]),FALSE),0)</f>
        <v>61</v>
      </c>
      <c r="K152" s="56">
        <f>IFERROR(VLOOKUP(MYRANKS_H[[#This Row],[IDFANGRAPHS]],STEAMER_H[],COLUMN(STEAMER_H[2B]),FALSE),0)</f>
        <v>13</v>
      </c>
      <c r="L152" s="56">
        <f>IFERROR(VLOOKUP(MYRANKS_H[[#This Row],[IDFANGRAPHS]],STEAMER_H[],COLUMN(STEAMER_H[3B]),FALSE),0)</f>
        <v>1</v>
      </c>
      <c r="M152" s="56">
        <f>IFERROR(VLOOKUP(MYRANKS_H[[#This Row],[IDFANGRAPHS]],STEAMER_H[],COLUMN(STEAMER_H[HR]),FALSE),0)</f>
        <v>8</v>
      </c>
      <c r="N152" s="56">
        <f>IFERROR(VLOOKUP(MYRANKS_H[[#This Row],[IDFANGRAPHS]],STEAMER_H[],COLUMN(STEAMER_H[R]),FALSE),0)</f>
        <v>31</v>
      </c>
      <c r="O152" s="56">
        <f>IFERROR(VLOOKUP(MYRANKS_H[[#This Row],[IDFANGRAPHS]],STEAMER_H[],COLUMN(STEAMER_H[RBI]),FALSE),0)</f>
        <v>30</v>
      </c>
      <c r="P152" s="56">
        <f>IFERROR(VLOOKUP(MYRANKS_H[[#This Row],[IDFANGRAPHS]],STEAMER_H[],COLUMN(STEAMER_H[BB]),FALSE),0)</f>
        <v>33</v>
      </c>
      <c r="Q152" s="56">
        <f>IFERROR(VLOOKUP(MYRANKS_H[[#This Row],[IDFANGRAPHS]],STEAMER_H[],COLUMN(STEAMER_H[HBP]),FALSE),0)</f>
        <v>2</v>
      </c>
      <c r="R152" s="56">
        <f>IFERROR(VLOOKUP(MYRANKS_H[[#This Row],[IDFANGRAPHS]],STEAMER_H[],COLUMN(STEAMER_H[SO]),FALSE),0)</f>
        <v>77</v>
      </c>
      <c r="S152" s="56">
        <f>IFERROR(VLOOKUP(MYRANKS_H[[#This Row],[IDFANGRAPHS]],STEAMER_H[],COLUMN(STEAMER_H[SB]),FALSE),0)</f>
        <v>1</v>
      </c>
      <c r="T152" s="87">
        <f>IFERROR(MYRANKS_H[[#This Row],[H]]/MYRANKS_H[[#This Row],[AB]],0)</f>
        <v>0.22426470588235295</v>
      </c>
      <c r="U152" s="87">
        <f>IFERROR((MYRANKS_H[[#This Row],[H]]+MYRANKS_H[[#This Row],[BB]]+MYRANKS_H[[#This Row],[HBP]])/(MYRANKS_H[[#This Row],[AB]]+MYRANKS_H[[#This Row],[BB]]+MYRANKS_H[[#This Row],[HBP]]),0)</f>
        <v>0.31270358306188922</v>
      </c>
      <c r="V152" s="87">
        <f>IFERROR((MYRANKS_H[[#This Row],[H]]+MYRANKS_H[[#This Row],[2B]]+2*MYRANKS_H[[#This Row],[3B]]+3*MYRANKS_H[[#This Row],[HR]])/MYRANKS_H[[#This Row],[AB]],0)</f>
        <v>0.36764705882352944</v>
      </c>
      <c r="W152" s="8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52" s="81">
        <f>VLOOKUP(MYRANKS_H[[#This Row],[POS]],REPLACEMENT_LEVEL[],3,FALSE)</f>
        <v>0</v>
      </c>
      <c r="Y152" s="81">
        <f>MYRANKS_H[[#This Row],[PROJ PTS]]-MYRANKS_H[[#This Row],[REPL LEVEL]]</f>
        <v>0</v>
      </c>
      <c r="Z152" s="81">
        <f>RANK(MYRANKS_H[[#This Row],[POINTS OVER REPL]],MYRANKS_H[POINTS OVER REPL])</f>
        <v>1</v>
      </c>
      <c r="AA152" s="81">
        <f>IF(MYRANKS_H[[#This Row],[RANK]]&lt;=TOTAL_HITTERS_DRAFTED,MYRANKS_H[[#This Row],[POINTS OVER REPL]],0)</f>
        <v>0</v>
      </c>
      <c r="AB152" s="83">
        <f>MYRANKS_H[[#This Row],[POINTS OVER REPL]]*DOLLAR_VALUE_PER_POINT+1</f>
        <v>1</v>
      </c>
      <c r="AC152" s="81"/>
      <c r="AD152" s="81">
        <f>IF(AND(MYRANKS_H[[#This Row],[RANK]]&lt;=(TOTAL_HITTERS_DRAFTED-HITTERS_BELOW_REPL_DRAFTED),MYRANKS_H[[#This Row],[$ACTUAL]]=""),MYRANKS_H[[#This Row],[POINTS OVER REPL]],0)</f>
        <v>0</v>
      </c>
      <c r="AE152" s="88">
        <f>IF(MYRANKS_H[[#This Row],[$ACTUAL]]="",MYRANKS_H[[#This Row],[POINTS OVER REPL]]*REMAINING_DOLLAR_VALUE_PER_POINT+1,0)</f>
        <v>1</v>
      </c>
    </row>
    <row r="153" spans="1:31" ht="15" customHeight="1" x14ac:dyDescent="0.25">
      <c r="A153" s="89" t="s">
        <v>15645</v>
      </c>
      <c r="B153" s="90" t="str">
        <f>VLOOKUP(MYRANKS_H[[#This Row],[PLAYERID]],PLAYERIDMAP2[],COLUMN(PLAYERIDMAP2[LASTNAME]),FALSE)</f>
        <v>Utley</v>
      </c>
      <c r="C153" s="90" t="str">
        <f>VLOOKUP(MYRANKS_H[[#This Row],[PLAYERID]],PLAYERIDMAP2[],COLUMN(PLAYERIDMAP2[FIRSTNAME]),FALSE)</f>
        <v>Chase</v>
      </c>
      <c r="D153" s="90" t="str">
        <f>MYRANKS_H[[#This Row],[FNAME]]&amp;" "&amp;MYRANKS_H[[#This Row],[LNAME]]</f>
        <v>Chase Utley</v>
      </c>
      <c r="E153" s="90" t="str">
        <f>VLOOKUP(MYRANKS_H[[#This Row],[PLAYERID]],PLAYERIDMAP2[],COLUMN(PLAYERIDMAP2[TEAM]),FALSE)</f>
        <v>LAD</v>
      </c>
      <c r="F153" s="90" t="str">
        <f>VLOOKUP(MYRANKS_H[[#This Row],[PLAYERID]],PLAYERIDMAP2[],COLUMN(PLAYERIDMAP2[POS]),FALSE)</f>
        <v>2B</v>
      </c>
      <c r="G153" s="90">
        <f>IFERROR(VALUE(VLOOKUP(MYRANKS_H[[#This Row],[PLAYERID]],PLAYERIDMAP2[],COLUMN(PLAYERIDMAP2[IDFANGRAPHS]),FALSE)),VLOOKUP(MYRANKS_H[[#This Row],[PLAYERID]],PLAYERIDMAP2[],COLUMN(PLAYERIDMAP2[IDFANGRAPHS]),FALSE))</f>
        <v>1679</v>
      </c>
      <c r="H153" s="56">
        <f>IFERROR(VLOOKUP(MYRANKS_H[[#This Row],[IDFANGRAPHS]],STEAMER_H[],COLUMN(STEAMER_H[PA]),FALSE),0)</f>
        <v>489</v>
      </c>
      <c r="I153" s="56">
        <f>IFERROR(VLOOKUP(MYRANKS_H[[#This Row],[IDFANGRAPHS]],STEAMER_H[],COLUMN(STEAMER_H[AB]),FALSE),0)</f>
        <v>440</v>
      </c>
      <c r="J153" s="56">
        <f>IFERROR(VLOOKUP(MYRANKS_H[[#This Row],[IDFANGRAPHS]],STEAMER_H[],COLUMN(STEAMER_H[H]),FALSE),0)</f>
        <v>107</v>
      </c>
      <c r="K153" s="56">
        <f>IFERROR(VLOOKUP(MYRANKS_H[[#This Row],[IDFANGRAPHS]],STEAMER_H[],COLUMN(STEAMER_H[2B]),FALSE),0)</f>
        <v>22</v>
      </c>
      <c r="L153" s="56">
        <f>IFERROR(VLOOKUP(MYRANKS_H[[#This Row],[IDFANGRAPHS]],STEAMER_H[],COLUMN(STEAMER_H[3B]),FALSE),0)</f>
        <v>2</v>
      </c>
      <c r="M153" s="56">
        <f>IFERROR(VLOOKUP(MYRANKS_H[[#This Row],[IDFANGRAPHS]],STEAMER_H[],COLUMN(STEAMER_H[HR]),FALSE),0)</f>
        <v>10</v>
      </c>
      <c r="N153" s="56">
        <f>IFERROR(VLOOKUP(MYRANKS_H[[#This Row],[IDFANGRAPHS]],STEAMER_H[],COLUMN(STEAMER_H[R]),FALSE),0)</f>
        <v>52</v>
      </c>
      <c r="O153" s="56">
        <f>IFERROR(VLOOKUP(MYRANKS_H[[#This Row],[IDFANGRAPHS]],STEAMER_H[],COLUMN(STEAMER_H[RBI]),FALSE),0)</f>
        <v>49</v>
      </c>
      <c r="P153" s="56">
        <f>IFERROR(VLOOKUP(MYRANKS_H[[#This Row],[IDFANGRAPHS]],STEAMER_H[],COLUMN(STEAMER_H[BB]),FALSE),0)</f>
        <v>37</v>
      </c>
      <c r="Q153" s="56">
        <f>IFERROR(VLOOKUP(MYRANKS_H[[#This Row],[IDFANGRAPHS]],STEAMER_H[],COLUMN(STEAMER_H[HBP]),FALSE),0)</f>
        <v>7</v>
      </c>
      <c r="R153" s="56">
        <f>IFERROR(VLOOKUP(MYRANKS_H[[#This Row],[IDFANGRAPHS]],STEAMER_H[],COLUMN(STEAMER_H[SO]),FALSE),0)</f>
        <v>73</v>
      </c>
      <c r="S153" s="56">
        <f>IFERROR(VLOOKUP(MYRANKS_H[[#This Row],[IDFANGRAPHS]],STEAMER_H[],COLUMN(STEAMER_H[SB]),FALSE),0)</f>
        <v>4</v>
      </c>
      <c r="T153" s="85">
        <f>IFERROR(MYRANKS_H[[#This Row],[H]]/MYRANKS_H[[#This Row],[AB]],0)</f>
        <v>0.24318181818181819</v>
      </c>
      <c r="U153" s="85">
        <f>IFERROR((MYRANKS_H[[#This Row],[H]]+MYRANKS_H[[#This Row],[BB]]+MYRANKS_H[[#This Row],[HBP]])/(MYRANKS_H[[#This Row],[AB]]+MYRANKS_H[[#This Row],[BB]]+MYRANKS_H[[#This Row],[HBP]]),0)</f>
        <v>0.31198347107438018</v>
      </c>
      <c r="V153" s="85">
        <f>IFERROR((MYRANKS_H[[#This Row],[H]]+MYRANKS_H[[#This Row],[2B]]+2*MYRANKS_H[[#This Row],[3B]]+3*MYRANKS_H[[#This Row],[HR]])/MYRANKS_H[[#This Row],[AB]],0)</f>
        <v>0.37045454545454548</v>
      </c>
      <c r="W153" s="74">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53" s="74">
        <f>VLOOKUP(MYRANKS_H[[#This Row],[POS]],REPLACEMENT_LEVEL[],3,FALSE)</f>
        <v>0</v>
      </c>
      <c r="Y153" s="74">
        <f>MYRANKS_H[[#This Row],[PROJ PTS]]-MYRANKS_H[[#This Row],[REPL LEVEL]]</f>
        <v>0</v>
      </c>
      <c r="Z153" s="74">
        <f>RANK(MYRANKS_H[[#This Row],[POINTS OVER REPL]],MYRANKS_H[POINTS OVER REPL])</f>
        <v>1</v>
      </c>
      <c r="AA153" s="74">
        <f>IF(MYRANKS_H[[#This Row],[RANK]]&lt;=TOTAL_HITTERS_DRAFTED,MYRANKS_H[[#This Row],[POINTS OVER REPL]],0)</f>
        <v>0</v>
      </c>
      <c r="AB153" s="76">
        <f>MYRANKS_H[[#This Row],[POINTS OVER REPL]]*DOLLAR_VALUE_PER_POINT+1</f>
        <v>1</v>
      </c>
      <c r="AC153" s="74"/>
      <c r="AD153" s="74">
        <f>IF(AND(MYRANKS_H[[#This Row],[RANK]]&lt;=(TOTAL_HITTERS_DRAFTED-HITTERS_BELOW_REPL_DRAFTED),MYRANKS_H[[#This Row],[$ACTUAL]]=""),MYRANKS_H[[#This Row],[POINTS OVER REPL]],0)</f>
        <v>0</v>
      </c>
      <c r="AE153" s="86">
        <f>IF(MYRANKS_H[[#This Row],[$ACTUAL]]="",MYRANKS_H[[#This Row],[POINTS OVER REPL]]*REMAINING_DOLLAR_VALUE_PER_POINT+1,0)</f>
        <v>1</v>
      </c>
    </row>
    <row r="154" spans="1:31" ht="15" customHeight="1" x14ac:dyDescent="0.25">
      <c r="A154" s="89" t="s">
        <v>15788</v>
      </c>
      <c r="B154" s="90" t="str">
        <f>VLOOKUP(MYRANKS_H[[#This Row],[PLAYERID]],PLAYERIDMAP2[],COLUMN(PLAYERIDMAP2[LASTNAME]),FALSE)</f>
        <v>Walker</v>
      </c>
      <c r="C154" s="90" t="str">
        <f>VLOOKUP(MYRANKS_H[[#This Row],[PLAYERID]],PLAYERIDMAP2[],COLUMN(PLAYERIDMAP2[FIRSTNAME]),FALSE)</f>
        <v>Neil</v>
      </c>
      <c r="D154" s="90" t="str">
        <f>MYRANKS_H[[#This Row],[FNAME]]&amp;" "&amp;MYRANKS_H[[#This Row],[LNAME]]</f>
        <v>Neil Walker</v>
      </c>
      <c r="E154" s="90" t="str">
        <f>VLOOKUP(MYRANKS_H[[#This Row],[PLAYERID]],PLAYERIDMAP2[],COLUMN(PLAYERIDMAP2[TEAM]),FALSE)</f>
        <v>NYM</v>
      </c>
      <c r="F154" s="90" t="str">
        <f>VLOOKUP(MYRANKS_H[[#This Row],[PLAYERID]],PLAYERIDMAP2[],COLUMN(PLAYERIDMAP2[POS]),FALSE)</f>
        <v>2B</v>
      </c>
      <c r="G154" s="90">
        <f>IFERROR(VALUE(VLOOKUP(MYRANKS_H[[#This Row],[PLAYERID]],PLAYERIDMAP2[],COLUMN(PLAYERIDMAP2[IDFANGRAPHS]),FALSE)),VLOOKUP(MYRANKS_H[[#This Row],[PLAYERID]],PLAYERIDMAP2[],COLUMN(PLAYERIDMAP2[IDFANGRAPHS]),FALSE))</f>
        <v>7539</v>
      </c>
      <c r="H154" s="56">
        <f>IFERROR(VLOOKUP(MYRANKS_H[[#This Row],[IDFANGRAPHS]],STEAMER_H[],COLUMN(STEAMER_H[PA]),FALSE),0)</f>
        <v>526</v>
      </c>
      <c r="I154" s="56">
        <f>IFERROR(VLOOKUP(MYRANKS_H[[#This Row],[IDFANGRAPHS]],STEAMER_H[],COLUMN(STEAMER_H[AB]),FALSE),0)</f>
        <v>468</v>
      </c>
      <c r="J154" s="56">
        <f>IFERROR(VLOOKUP(MYRANKS_H[[#This Row],[IDFANGRAPHS]],STEAMER_H[],COLUMN(STEAMER_H[H]),FALSE),0)</f>
        <v>120</v>
      </c>
      <c r="K154" s="56">
        <f>IFERROR(VLOOKUP(MYRANKS_H[[#This Row],[IDFANGRAPHS]],STEAMER_H[],COLUMN(STEAMER_H[2B]),FALSE),0)</f>
        <v>24</v>
      </c>
      <c r="L154" s="56">
        <f>IFERROR(VLOOKUP(MYRANKS_H[[#This Row],[IDFANGRAPHS]],STEAMER_H[],COLUMN(STEAMER_H[3B]),FALSE),0)</f>
        <v>2</v>
      </c>
      <c r="M154" s="56">
        <f>IFERROR(VLOOKUP(MYRANKS_H[[#This Row],[IDFANGRAPHS]],STEAMER_H[],COLUMN(STEAMER_H[HR]),FALSE),0)</f>
        <v>17</v>
      </c>
      <c r="N154" s="56">
        <f>IFERROR(VLOOKUP(MYRANKS_H[[#This Row],[IDFANGRAPHS]],STEAMER_H[],COLUMN(STEAMER_H[R]),FALSE),0)</f>
        <v>60</v>
      </c>
      <c r="O154" s="56">
        <f>IFERROR(VLOOKUP(MYRANKS_H[[#This Row],[IDFANGRAPHS]],STEAMER_H[],COLUMN(STEAMER_H[RBI]),FALSE),0)</f>
        <v>61</v>
      </c>
      <c r="P154" s="56">
        <f>IFERROR(VLOOKUP(MYRANKS_H[[#This Row],[IDFANGRAPHS]],STEAMER_H[],COLUMN(STEAMER_H[BB]),FALSE),0)</f>
        <v>43</v>
      </c>
      <c r="Q154" s="56">
        <f>IFERROR(VLOOKUP(MYRANKS_H[[#This Row],[IDFANGRAPHS]],STEAMER_H[],COLUMN(STEAMER_H[HBP]),FALSE),0)</f>
        <v>8</v>
      </c>
      <c r="R154" s="56">
        <f>IFERROR(VLOOKUP(MYRANKS_H[[#This Row],[IDFANGRAPHS]],STEAMER_H[],COLUMN(STEAMER_H[SO]),FALSE),0)</f>
        <v>95</v>
      </c>
      <c r="S154" s="56">
        <f>IFERROR(VLOOKUP(MYRANKS_H[[#This Row],[IDFANGRAPHS]],STEAMER_H[],COLUMN(STEAMER_H[SB]),FALSE),0)</f>
        <v>3</v>
      </c>
      <c r="T154" s="87">
        <f>IFERROR(MYRANKS_H[[#This Row],[H]]/MYRANKS_H[[#This Row],[AB]],0)</f>
        <v>0.25641025641025639</v>
      </c>
      <c r="U154" s="87">
        <f>IFERROR((MYRANKS_H[[#This Row],[H]]+MYRANKS_H[[#This Row],[BB]]+MYRANKS_H[[#This Row],[HBP]])/(MYRANKS_H[[#This Row],[AB]]+MYRANKS_H[[#This Row],[BB]]+MYRANKS_H[[#This Row],[HBP]]),0)</f>
        <v>0.32947976878612717</v>
      </c>
      <c r="V154" s="87">
        <f>IFERROR((MYRANKS_H[[#This Row],[H]]+MYRANKS_H[[#This Row],[2B]]+2*MYRANKS_H[[#This Row],[3B]]+3*MYRANKS_H[[#This Row],[HR]])/MYRANKS_H[[#This Row],[AB]],0)</f>
        <v>0.4252136752136752</v>
      </c>
      <c r="W154" s="8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54" s="81">
        <f>VLOOKUP(MYRANKS_H[[#This Row],[POS]],REPLACEMENT_LEVEL[],3,FALSE)</f>
        <v>0</v>
      </c>
      <c r="Y154" s="81">
        <f>MYRANKS_H[[#This Row],[PROJ PTS]]-MYRANKS_H[[#This Row],[REPL LEVEL]]</f>
        <v>0</v>
      </c>
      <c r="Z154" s="81">
        <f>RANK(MYRANKS_H[[#This Row],[POINTS OVER REPL]],MYRANKS_H[POINTS OVER REPL])</f>
        <v>1</v>
      </c>
      <c r="AA154" s="81">
        <f>IF(MYRANKS_H[[#This Row],[RANK]]&lt;=TOTAL_HITTERS_DRAFTED,MYRANKS_H[[#This Row],[POINTS OVER REPL]],0)</f>
        <v>0</v>
      </c>
      <c r="AB154" s="83">
        <f>MYRANKS_H[[#This Row],[POINTS OVER REPL]]*DOLLAR_VALUE_PER_POINT+1</f>
        <v>1</v>
      </c>
      <c r="AC154" s="81"/>
      <c r="AD154" s="81">
        <f>IF(AND(MYRANKS_H[[#This Row],[RANK]]&lt;=(TOTAL_HITTERS_DRAFTED-HITTERS_BELOW_REPL_DRAFTED),MYRANKS_H[[#This Row],[$ACTUAL]]=""),MYRANKS_H[[#This Row],[POINTS OVER REPL]],0)</f>
        <v>0</v>
      </c>
      <c r="AE154" s="88">
        <f>IF(MYRANKS_H[[#This Row],[$ACTUAL]]="",MYRANKS_H[[#This Row],[POINTS OVER REPL]]*REMAINING_DOLLAR_VALUE_PER_POINT+1,0)</f>
        <v>1</v>
      </c>
    </row>
    <row r="155" spans="1:31" ht="15" customHeight="1" x14ac:dyDescent="0.25">
      <c r="A155" s="2" t="s">
        <v>11020</v>
      </c>
      <c r="B155" s="14" t="str">
        <f>VLOOKUP(MYRANKS_H[[#This Row],[PLAYERID]],PLAYERIDMAP2[],COLUMN(PLAYERIDMAP2[LASTNAME]),FALSE)</f>
        <v>Ackley</v>
      </c>
      <c r="C155" s="14" t="str">
        <f>VLOOKUP(MYRANKS_H[[#This Row],[PLAYERID]],PLAYERIDMAP2[],COLUMN(PLAYERIDMAP2[FIRSTNAME]),FALSE)</f>
        <v>Dustin</v>
      </c>
      <c r="D155" s="14" t="str">
        <f>MYRANKS_H[[#This Row],[FNAME]]&amp;" "&amp;MYRANKS_H[[#This Row],[LNAME]]</f>
        <v>Dustin Ackley</v>
      </c>
      <c r="E155" s="14" t="str">
        <f>VLOOKUP(MYRANKS_H[[#This Row],[PLAYERID]],PLAYERIDMAP2[],COLUMN(PLAYERIDMAP2[TEAM]),FALSE)</f>
        <v>NYY</v>
      </c>
      <c r="F155" s="14" t="str">
        <f>VLOOKUP(MYRANKS_H[[#This Row],[PLAYERID]],PLAYERIDMAP2[],COLUMN(PLAYERIDMAP2[POS]),FALSE)</f>
        <v>OF</v>
      </c>
      <c r="G155" s="14">
        <f>IFERROR(VALUE(VLOOKUP(MYRANKS_H[[#This Row],[PLAYERID]],PLAYERIDMAP2[],COLUMN(PLAYERIDMAP2[IDFANGRAPHS]),FALSE)),VLOOKUP(MYRANKS_H[[#This Row],[PLAYERID]],PLAYERIDMAP2[],COLUMN(PLAYERIDMAP2[IDFANGRAPHS]),FALSE))</f>
        <v>10099</v>
      </c>
      <c r="H155" s="56">
        <f>IFERROR(VLOOKUP(MYRANKS_H[[#This Row],[IDFANGRAPHS]],STEAMER_H[],COLUMN(STEAMER_H[PA]),FALSE),0)</f>
        <v>167</v>
      </c>
      <c r="I155" s="56">
        <f>IFERROR(VLOOKUP(MYRANKS_H[[#This Row],[IDFANGRAPHS]],STEAMER_H[],COLUMN(STEAMER_H[AB]),FALSE),0)</f>
        <v>151</v>
      </c>
      <c r="J155" s="56">
        <f>IFERROR(VLOOKUP(MYRANKS_H[[#This Row],[IDFANGRAPHS]],STEAMER_H[],COLUMN(STEAMER_H[H]),FALSE),0)</f>
        <v>39</v>
      </c>
      <c r="K155" s="56">
        <f>IFERROR(VLOOKUP(MYRANKS_H[[#This Row],[IDFANGRAPHS]],STEAMER_H[],COLUMN(STEAMER_H[2B]),FALSE),0)</f>
        <v>8</v>
      </c>
      <c r="L155" s="56">
        <f>IFERROR(VLOOKUP(MYRANKS_H[[#This Row],[IDFANGRAPHS]],STEAMER_H[],COLUMN(STEAMER_H[3B]),FALSE),0)</f>
        <v>1</v>
      </c>
      <c r="M155" s="56">
        <f>IFERROR(VLOOKUP(MYRANKS_H[[#This Row],[IDFANGRAPHS]],STEAMER_H[],COLUMN(STEAMER_H[HR]),FALSE),0)</f>
        <v>5</v>
      </c>
      <c r="N155" s="56">
        <f>IFERROR(VLOOKUP(MYRANKS_H[[#This Row],[IDFANGRAPHS]],STEAMER_H[],COLUMN(STEAMER_H[R]),FALSE),0)</f>
        <v>19</v>
      </c>
      <c r="O155" s="56">
        <f>IFERROR(VLOOKUP(MYRANKS_H[[#This Row],[IDFANGRAPHS]],STEAMER_H[],COLUMN(STEAMER_H[RBI]),FALSE),0)</f>
        <v>19</v>
      </c>
      <c r="P155" s="56">
        <f>IFERROR(VLOOKUP(MYRANKS_H[[#This Row],[IDFANGRAPHS]],STEAMER_H[],COLUMN(STEAMER_H[BB]),FALSE),0)</f>
        <v>12</v>
      </c>
      <c r="Q155" s="56">
        <f>IFERROR(VLOOKUP(MYRANKS_H[[#This Row],[IDFANGRAPHS]],STEAMER_H[],COLUMN(STEAMER_H[HBP]),FALSE),0)</f>
        <v>1</v>
      </c>
      <c r="R155" s="56">
        <f>IFERROR(VLOOKUP(MYRANKS_H[[#This Row],[IDFANGRAPHS]],STEAMER_H[],COLUMN(STEAMER_H[SO]),FALSE),0)</f>
        <v>28</v>
      </c>
      <c r="S155" s="56">
        <f>IFERROR(VLOOKUP(MYRANKS_H[[#This Row],[IDFANGRAPHS]],STEAMER_H[],COLUMN(STEAMER_H[SB]),FALSE),0)</f>
        <v>2</v>
      </c>
      <c r="T155" s="19">
        <f>IFERROR(MYRANKS_H[[#This Row],[H]]/MYRANKS_H[[#This Row],[AB]],0)</f>
        <v>0.25827814569536423</v>
      </c>
      <c r="U155" s="19">
        <f>IFERROR((MYRANKS_H[[#This Row],[H]]+MYRANKS_H[[#This Row],[BB]]+MYRANKS_H[[#This Row],[HBP]])/(MYRANKS_H[[#This Row],[AB]]+MYRANKS_H[[#This Row],[BB]]+MYRANKS_H[[#This Row],[HBP]]),0)</f>
        <v>0.31707317073170732</v>
      </c>
      <c r="V155" s="19">
        <f>IFERROR((MYRANKS_H[[#This Row],[H]]+MYRANKS_H[[#This Row],[2B]]+2*MYRANKS_H[[#This Row],[3B]]+3*MYRANKS_H[[#This Row],[HR]])/MYRANKS_H[[#This Row],[AB]],0)</f>
        <v>0.42384105960264901</v>
      </c>
      <c r="W15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55" s="27">
        <f>VLOOKUP(MYRANKS_H[[#This Row],[POS]],REPLACEMENT_LEVEL[],3,FALSE)</f>
        <v>0</v>
      </c>
      <c r="Y155" s="27">
        <f>MYRANKS_H[[#This Row],[PROJ PTS]]-MYRANKS_H[[#This Row],[REPL LEVEL]]</f>
        <v>0</v>
      </c>
      <c r="Z155" s="27">
        <f>RANK(MYRANKS_H[[#This Row],[POINTS OVER REPL]],MYRANKS_H[POINTS OVER REPL])</f>
        <v>1</v>
      </c>
      <c r="AA155" s="29">
        <f>IF(MYRANKS_H[[#This Row],[RANK]]&lt;=TOTAL_HITTERS_DRAFTED,MYRANKS_H[[#This Row],[POINTS OVER REPL]],0)</f>
        <v>0</v>
      </c>
      <c r="AB155" s="35">
        <f>MYRANKS_H[[#This Row],[POINTS OVER REPL]]*DOLLAR_VALUE_PER_POINT+1</f>
        <v>1</v>
      </c>
      <c r="AC155" s="35"/>
      <c r="AD155" s="29">
        <f>IF(AND(MYRANKS_H[[#This Row],[RANK]]&lt;=(TOTAL_HITTERS_DRAFTED-HITTERS_BELOW_REPL_DRAFTED),MYRANKS_H[[#This Row],[$ACTUAL]]=""),MYRANKS_H[[#This Row],[POINTS OVER REPL]],0)</f>
        <v>0</v>
      </c>
      <c r="AE155" s="35">
        <f>IF(MYRANKS_H[[#This Row],[$ACTUAL]]="",MYRANKS_H[[#This Row],[POINTS OVER REPL]]*REMAINING_DOLLAR_VALUE_PER_POINT+1,0)</f>
        <v>1</v>
      </c>
    </row>
    <row r="156" spans="1:31" ht="15" customHeight="1" x14ac:dyDescent="0.25">
      <c r="A156" s="2" t="s">
        <v>11786</v>
      </c>
      <c r="B156" s="14" t="str">
        <f>VLOOKUP(MYRANKS_H[[#This Row],[PLAYERID]],PLAYERIDMAP2[],COLUMN(PLAYERIDMAP2[LASTNAME]),FALSE)</f>
        <v>Castro</v>
      </c>
      <c r="C156" s="14" t="str">
        <f>VLOOKUP(MYRANKS_H[[#This Row],[PLAYERID]],PLAYERIDMAP2[],COLUMN(PLAYERIDMAP2[FIRSTNAME]),FALSE)</f>
        <v>Starlin</v>
      </c>
      <c r="D156" s="14" t="str">
        <f>MYRANKS_H[[#This Row],[FNAME]]&amp;" "&amp;MYRANKS_H[[#This Row],[LNAME]]</f>
        <v>Starlin Castro</v>
      </c>
      <c r="E156" s="14" t="str">
        <f>VLOOKUP(MYRANKS_H[[#This Row],[PLAYERID]],PLAYERIDMAP2[],COLUMN(PLAYERIDMAP2[TEAM]),FALSE)</f>
        <v>NYY</v>
      </c>
      <c r="F156" s="14" t="str">
        <f>VLOOKUP(MYRANKS_H[[#This Row],[PLAYERID]],PLAYERIDMAP2[],COLUMN(PLAYERIDMAP2[POS]),FALSE)</f>
        <v>SS</v>
      </c>
      <c r="G156" s="14">
        <f>IFERROR(VALUE(VLOOKUP(MYRANKS_H[[#This Row],[PLAYERID]],PLAYERIDMAP2[],COLUMN(PLAYERIDMAP2[IDFANGRAPHS]),FALSE)),VLOOKUP(MYRANKS_H[[#This Row],[PLAYERID]],PLAYERIDMAP2[],COLUMN(PLAYERIDMAP2[IDFANGRAPHS]),FALSE))</f>
        <v>4579</v>
      </c>
      <c r="H156" s="56">
        <f>IFERROR(VLOOKUP(MYRANKS_H[[#This Row],[IDFANGRAPHS]],STEAMER_H[],COLUMN(STEAMER_H[PA]),FALSE),0)</f>
        <v>624</v>
      </c>
      <c r="I156" s="56">
        <f>IFERROR(VLOOKUP(MYRANKS_H[[#This Row],[IDFANGRAPHS]],STEAMER_H[],COLUMN(STEAMER_H[AB]),FALSE),0)</f>
        <v>580</v>
      </c>
      <c r="J156" s="56">
        <f>IFERROR(VLOOKUP(MYRANKS_H[[#This Row],[IDFANGRAPHS]],STEAMER_H[],COLUMN(STEAMER_H[H]),FALSE),0)</f>
        <v>155</v>
      </c>
      <c r="K156" s="56">
        <f>IFERROR(VLOOKUP(MYRANKS_H[[#This Row],[IDFANGRAPHS]],STEAMER_H[],COLUMN(STEAMER_H[2B]),FALSE),0)</f>
        <v>31</v>
      </c>
      <c r="L156" s="56">
        <f>IFERROR(VLOOKUP(MYRANKS_H[[#This Row],[IDFANGRAPHS]],STEAMER_H[],COLUMN(STEAMER_H[3B]),FALSE),0)</f>
        <v>2</v>
      </c>
      <c r="M156" s="56">
        <f>IFERROR(VLOOKUP(MYRANKS_H[[#This Row],[IDFANGRAPHS]],STEAMER_H[],COLUMN(STEAMER_H[HR]),FALSE),0)</f>
        <v>14</v>
      </c>
      <c r="N156" s="56">
        <f>IFERROR(VLOOKUP(MYRANKS_H[[#This Row],[IDFANGRAPHS]],STEAMER_H[],COLUMN(STEAMER_H[R]),FALSE),0)</f>
        <v>66</v>
      </c>
      <c r="O156" s="56">
        <f>IFERROR(VLOOKUP(MYRANKS_H[[#This Row],[IDFANGRAPHS]],STEAMER_H[],COLUMN(STEAMER_H[RBI]),FALSE),0)</f>
        <v>69</v>
      </c>
      <c r="P156" s="56">
        <f>IFERROR(VLOOKUP(MYRANKS_H[[#This Row],[IDFANGRAPHS]],STEAMER_H[],COLUMN(STEAMER_H[BB]),FALSE),0)</f>
        <v>31</v>
      </c>
      <c r="Q156" s="56">
        <f>IFERROR(VLOOKUP(MYRANKS_H[[#This Row],[IDFANGRAPHS]],STEAMER_H[],COLUMN(STEAMER_H[HBP]),FALSE),0)</f>
        <v>6</v>
      </c>
      <c r="R156" s="56">
        <f>IFERROR(VLOOKUP(MYRANKS_H[[#This Row],[IDFANGRAPHS]],STEAMER_H[],COLUMN(STEAMER_H[SO]),FALSE),0)</f>
        <v>100</v>
      </c>
      <c r="S156" s="56">
        <f>IFERROR(VLOOKUP(MYRANKS_H[[#This Row],[IDFANGRAPHS]],STEAMER_H[],COLUMN(STEAMER_H[SB]),FALSE),0)</f>
        <v>7</v>
      </c>
      <c r="T156" s="19">
        <f>IFERROR(MYRANKS_H[[#This Row],[H]]/MYRANKS_H[[#This Row],[AB]],0)</f>
        <v>0.26724137931034481</v>
      </c>
      <c r="U156" s="19">
        <f>IFERROR((MYRANKS_H[[#This Row],[H]]+MYRANKS_H[[#This Row],[BB]]+MYRANKS_H[[#This Row],[HBP]])/(MYRANKS_H[[#This Row],[AB]]+MYRANKS_H[[#This Row],[BB]]+MYRANKS_H[[#This Row],[HBP]]),0)</f>
        <v>0.31118314424635335</v>
      </c>
      <c r="V156" s="19">
        <f>IFERROR((MYRANKS_H[[#This Row],[H]]+MYRANKS_H[[#This Row],[2B]]+2*MYRANKS_H[[#This Row],[3B]]+3*MYRANKS_H[[#This Row],[HR]])/MYRANKS_H[[#This Row],[AB]],0)</f>
        <v>0.4</v>
      </c>
      <c r="W15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56" s="27">
        <f>VLOOKUP(MYRANKS_H[[#This Row],[POS]],REPLACEMENT_LEVEL[],3,FALSE)</f>
        <v>0</v>
      </c>
      <c r="Y156" s="27">
        <f>MYRANKS_H[[#This Row],[PROJ PTS]]-MYRANKS_H[[#This Row],[REPL LEVEL]]</f>
        <v>0</v>
      </c>
      <c r="Z156" s="27">
        <f>RANK(MYRANKS_H[[#This Row],[POINTS OVER REPL]],MYRANKS_H[POINTS OVER REPL])</f>
        <v>1</v>
      </c>
      <c r="AA156" s="29">
        <f>IF(MYRANKS_H[[#This Row],[RANK]]&lt;=TOTAL_HITTERS_DRAFTED,MYRANKS_H[[#This Row],[POINTS OVER REPL]],0)</f>
        <v>0</v>
      </c>
      <c r="AB156" s="35">
        <f>MYRANKS_H[[#This Row],[POINTS OVER REPL]]*DOLLAR_VALUE_PER_POINT+1</f>
        <v>1</v>
      </c>
      <c r="AC156" s="35"/>
      <c r="AD156" s="29">
        <f>IF(AND(MYRANKS_H[[#This Row],[RANK]]&lt;=(TOTAL_HITTERS_DRAFTED-HITTERS_BELOW_REPL_DRAFTED),MYRANKS_H[[#This Row],[$ACTUAL]]=""),MYRANKS_H[[#This Row],[POINTS OVER REPL]],0)</f>
        <v>0</v>
      </c>
      <c r="AE156" s="35">
        <f>IF(MYRANKS_H[[#This Row],[$ACTUAL]]="",MYRANKS_H[[#This Row],[POINTS OVER REPL]]*REMAINING_DOLLAR_VALUE_PER_POINT+1,0)</f>
        <v>1</v>
      </c>
    </row>
    <row r="157" spans="1:31" ht="15" customHeight="1" x14ac:dyDescent="0.25">
      <c r="A157" s="2" t="s">
        <v>11850</v>
      </c>
      <c r="B157" s="14" t="str">
        <f>VLOOKUP(MYRANKS_H[[#This Row],[PLAYERID]],PLAYERIDMAP2[],COLUMN(PLAYERIDMAP2[LASTNAME]),FALSE)</f>
        <v>Chirinos</v>
      </c>
      <c r="C157" s="14" t="str">
        <f>VLOOKUP(MYRANKS_H[[#This Row],[PLAYERID]],PLAYERIDMAP2[],COLUMN(PLAYERIDMAP2[FIRSTNAME]),FALSE)</f>
        <v>Robinson</v>
      </c>
      <c r="D157" s="14" t="str">
        <f>MYRANKS_H[[#This Row],[FNAME]]&amp;" "&amp;MYRANKS_H[[#This Row],[LNAME]]</f>
        <v>Robinson Chirinos</v>
      </c>
      <c r="E157" s="14" t="str">
        <f>VLOOKUP(MYRANKS_H[[#This Row],[PLAYERID]],PLAYERIDMAP2[],COLUMN(PLAYERIDMAP2[TEAM]),FALSE)</f>
        <v>TEX</v>
      </c>
      <c r="F157" s="14" t="str">
        <f>VLOOKUP(MYRANKS_H[[#This Row],[PLAYERID]],PLAYERIDMAP2[],COLUMN(PLAYERIDMAP2[POS]),FALSE)</f>
        <v>C</v>
      </c>
      <c r="G157" s="14">
        <f>IFERROR(VALUE(VLOOKUP(MYRANKS_H[[#This Row],[PLAYERID]],PLAYERIDMAP2[],COLUMN(PLAYERIDMAP2[IDFANGRAPHS]),FALSE)),VLOOKUP(MYRANKS_H[[#This Row],[PLAYERID]],PLAYERIDMAP2[],COLUMN(PLAYERIDMAP2[IDFANGRAPHS]),FALSE))</f>
        <v>3142</v>
      </c>
      <c r="H157" s="56">
        <f>IFERROR(VLOOKUP(MYRANKS_H[[#This Row],[IDFANGRAPHS]],STEAMER_H[],COLUMN(STEAMER_H[PA]),FALSE),0)</f>
        <v>417</v>
      </c>
      <c r="I157" s="56">
        <f>IFERROR(VLOOKUP(MYRANKS_H[[#This Row],[IDFANGRAPHS]],STEAMER_H[],COLUMN(STEAMER_H[AB]),FALSE),0)</f>
        <v>372</v>
      </c>
      <c r="J157" s="56">
        <f>IFERROR(VLOOKUP(MYRANKS_H[[#This Row],[IDFANGRAPHS]],STEAMER_H[],COLUMN(STEAMER_H[H]),FALSE),0)</f>
        <v>87</v>
      </c>
      <c r="K157" s="56">
        <f>IFERROR(VLOOKUP(MYRANKS_H[[#This Row],[IDFANGRAPHS]],STEAMER_H[],COLUMN(STEAMER_H[2B]),FALSE),0)</f>
        <v>18</v>
      </c>
      <c r="L157" s="56">
        <f>IFERROR(VLOOKUP(MYRANKS_H[[#This Row],[IDFANGRAPHS]],STEAMER_H[],COLUMN(STEAMER_H[3B]),FALSE),0)</f>
        <v>1</v>
      </c>
      <c r="M157" s="56">
        <f>IFERROR(VLOOKUP(MYRANKS_H[[#This Row],[IDFANGRAPHS]],STEAMER_H[],COLUMN(STEAMER_H[HR]),FALSE),0)</f>
        <v>12</v>
      </c>
      <c r="N157" s="56">
        <f>IFERROR(VLOOKUP(MYRANKS_H[[#This Row],[IDFANGRAPHS]],STEAMER_H[],COLUMN(STEAMER_H[R]),FALSE),0)</f>
        <v>46</v>
      </c>
      <c r="O157" s="56">
        <f>IFERROR(VLOOKUP(MYRANKS_H[[#This Row],[IDFANGRAPHS]],STEAMER_H[],COLUMN(STEAMER_H[RBI]),FALSE),0)</f>
        <v>47</v>
      </c>
      <c r="P157" s="56">
        <f>IFERROR(VLOOKUP(MYRANKS_H[[#This Row],[IDFANGRAPHS]],STEAMER_H[],COLUMN(STEAMER_H[BB]),FALSE),0)</f>
        <v>33</v>
      </c>
      <c r="Q157" s="56">
        <f>IFERROR(VLOOKUP(MYRANKS_H[[#This Row],[IDFANGRAPHS]],STEAMER_H[],COLUMN(STEAMER_H[HBP]),FALSE),0)</f>
        <v>5</v>
      </c>
      <c r="R157" s="56">
        <f>IFERROR(VLOOKUP(MYRANKS_H[[#This Row],[IDFANGRAPHS]],STEAMER_H[],COLUMN(STEAMER_H[SO]),FALSE),0)</f>
        <v>92</v>
      </c>
      <c r="S157" s="56">
        <f>IFERROR(VLOOKUP(MYRANKS_H[[#This Row],[IDFANGRAPHS]],STEAMER_H[],COLUMN(STEAMER_H[SB]),FALSE),0)</f>
        <v>2</v>
      </c>
      <c r="T157" s="19">
        <f>IFERROR(MYRANKS_H[[#This Row],[H]]/MYRANKS_H[[#This Row],[AB]],0)</f>
        <v>0.23387096774193547</v>
      </c>
      <c r="U157" s="19">
        <f>IFERROR((MYRANKS_H[[#This Row],[H]]+MYRANKS_H[[#This Row],[BB]]+MYRANKS_H[[#This Row],[HBP]])/(MYRANKS_H[[#This Row],[AB]]+MYRANKS_H[[#This Row],[BB]]+MYRANKS_H[[#This Row],[HBP]]),0)</f>
        <v>0.3048780487804878</v>
      </c>
      <c r="V157" s="19">
        <f>IFERROR((MYRANKS_H[[#This Row],[H]]+MYRANKS_H[[#This Row],[2B]]+2*MYRANKS_H[[#This Row],[3B]]+3*MYRANKS_H[[#This Row],[HR]])/MYRANKS_H[[#This Row],[AB]],0)</f>
        <v>0.38440860215053763</v>
      </c>
      <c r="W15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57" s="27">
        <f>VLOOKUP(MYRANKS_H[[#This Row],[POS]],REPLACEMENT_LEVEL[],3,FALSE)</f>
        <v>0</v>
      </c>
      <c r="Y157" s="27">
        <f>MYRANKS_H[[#This Row],[PROJ PTS]]-MYRANKS_H[[#This Row],[REPL LEVEL]]</f>
        <v>0</v>
      </c>
      <c r="Z157" s="27">
        <f>RANK(MYRANKS_H[[#This Row],[POINTS OVER REPL]],MYRANKS_H[POINTS OVER REPL])</f>
        <v>1</v>
      </c>
      <c r="AA157" s="29">
        <f>IF(MYRANKS_H[[#This Row],[RANK]]&lt;=TOTAL_HITTERS_DRAFTED,MYRANKS_H[[#This Row],[POINTS OVER REPL]],0)</f>
        <v>0</v>
      </c>
      <c r="AB157" s="35">
        <f>MYRANKS_H[[#This Row],[POINTS OVER REPL]]*DOLLAR_VALUE_PER_POINT+1</f>
        <v>1</v>
      </c>
      <c r="AC157" s="35"/>
      <c r="AD157" s="29">
        <f>IF(AND(MYRANKS_H[[#This Row],[RANK]]&lt;=(TOTAL_HITTERS_DRAFTED-HITTERS_BELOW_REPL_DRAFTED),MYRANKS_H[[#This Row],[$ACTUAL]]=""),MYRANKS_H[[#This Row],[POINTS OVER REPL]],0)</f>
        <v>0</v>
      </c>
      <c r="AE157" s="35">
        <f>IF(MYRANKS_H[[#This Row],[$ACTUAL]]="",MYRANKS_H[[#This Row],[POINTS OVER REPL]]*REMAINING_DOLLAR_VALUE_PER_POINT+1,0)</f>
        <v>1</v>
      </c>
    </row>
    <row r="158" spans="1:31" x14ac:dyDescent="0.25">
      <c r="A158" s="2" t="s">
        <v>12544</v>
      </c>
      <c r="B158" s="14" t="str">
        <f>VLOOKUP(MYRANKS_H[[#This Row],[PLAYERID]],PLAYERIDMAP2[],COLUMN(PLAYERIDMAP2[LASTNAME]),FALSE)</f>
        <v>Franklin</v>
      </c>
      <c r="C158" s="14" t="str">
        <f>VLOOKUP(MYRANKS_H[[#This Row],[PLAYERID]],PLAYERIDMAP2[],COLUMN(PLAYERIDMAP2[FIRSTNAME]),FALSE)</f>
        <v>Nick</v>
      </c>
      <c r="D158" s="14" t="str">
        <f>MYRANKS_H[[#This Row],[FNAME]]&amp;" "&amp;MYRANKS_H[[#This Row],[LNAME]]</f>
        <v>Nick Franklin</v>
      </c>
      <c r="E158" s="14" t="str">
        <f>VLOOKUP(MYRANKS_H[[#This Row],[PLAYERID]],PLAYERIDMAP2[],COLUMN(PLAYERIDMAP2[TEAM]),FALSE)</f>
        <v>TB</v>
      </c>
      <c r="F158" s="14" t="str">
        <f>VLOOKUP(MYRANKS_H[[#This Row],[PLAYERID]],PLAYERIDMAP2[],COLUMN(PLAYERIDMAP2[POS]),FALSE)</f>
        <v>2B</v>
      </c>
      <c r="G158" s="14">
        <f>IFERROR(VALUE(VLOOKUP(MYRANKS_H[[#This Row],[PLAYERID]],PLAYERIDMAP2[],COLUMN(PLAYERIDMAP2[IDFANGRAPHS]),FALSE)),VLOOKUP(MYRANKS_H[[#This Row],[PLAYERID]],PLAYERIDMAP2[],COLUMN(PLAYERIDMAP2[IDFANGRAPHS]),FALSE))</f>
        <v>10166</v>
      </c>
      <c r="H158" s="56">
        <f>IFERROR(VLOOKUP(MYRANKS_H[[#This Row],[IDFANGRAPHS]],STEAMER_H[],COLUMN(STEAMER_H[PA]),FALSE),0)</f>
        <v>148</v>
      </c>
      <c r="I158" s="56">
        <f>IFERROR(VLOOKUP(MYRANKS_H[[#This Row],[IDFANGRAPHS]],STEAMER_H[],COLUMN(STEAMER_H[AB]),FALSE),0)</f>
        <v>132</v>
      </c>
      <c r="J158" s="56">
        <f>IFERROR(VLOOKUP(MYRANKS_H[[#This Row],[IDFANGRAPHS]],STEAMER_H[],COLUMN(STEAMER_H[H]),FALSE),0)</f>
        <v>31</v>
      </c>
      <c r="K158" s="56">
        <f>IFERROR(VLOOKUP(MYRANKS_H[[#This Row],[IDFANGRAPHS]],STEAMER_H[],COLUMN(STEAMER_H[2B]),FALSE),0)</f>
        <v>6</v>
      </c>
      <c r="L158" s="56">
        <f>IFERROR(VLOOKUP(MYRANKS_H[[#This Row],[IDFANGRAPHS]],STEAMER_H[],COLUMN(STEAMER_H[3B]),FALSE),0)</f>
        <v>1</v>
      </c>
      <c r="M158" s="56">
        <f>IFERROR(VLOOKUP(MYRANKS_H[[#This Row],[IDFANGRAPHS]],STEAMER_H[],COLUMN(STEAMER_H[HR]),FALSE),0)</f>
        <v>4</v>
      </c>
      <c r="N158" s="56">
        <f>IFERROR(VLOOKUP(MYRANKS_H[[#This Row],[IDFANGRAPHS]],STEAMER_H[],COLUMN(STEAMER_H[R]),FALSE),0)</f>
        <v>16</v>
      </c>
      <c r="O158" s="56">
        <f>IFERROR(VLOOKUP(MYRANKS_H[[#This Row],[IDFANGRAPHS]],STEAMER_H[],COLUMN(STEAMER_H[RBI]),FALSE),0)</f>
        <v>15</v>
      </c>
      <c r="P158" s="56">
        <f>IFERROR(VLOOKUP(MYRANKS_H[[#This Row],[IDFANGRAPHS]],STEAMER_H[],COLUMN(STEAMER_H[BB]),FALSE),0)</f>
        <v>13</v>
      </c>
      <c r="Q158" s="56">
        <f>IFERROR(VLOOKUP(MYRANKS_H[[#This Row],[IDFANGRAPHS]],STEAMER_H[],COLUMN(STEAMER_H[HBP]),FALSE),0)</f>
        <v>1</v>
      </c>
      <c r="R158" s="56">
        <f>IFERROR(VLOOKUP(MYRANKS_H[[#This Row],[IDFANGRAPHS]],STEAMER_H[],COLUMN(STEAMER_H[SO]),FALSE),0)</f>
        <v>35</v>
      </c>
      <c r="S158" s="56">
        <f>IFERROR(VLOOKUP(MYRANKS_H[[#This Row],[IDFANGRAPHS]],STEAMER_H[],COLUMN(STEAMER_H[SB]),FALSE),0)</f>
        <v>2</v>
      </c>
      <c r="T158" s="19">
        <f>IFERROR(MYRANKS_H[[#This Row],[H]]/MYRANKS_H[[#This Row],[AB]],0)</f>
        <v>0.23484848484848486</v>
      </c>
      <c r="U158" s="19">
        <f>IFERROR((MYRANKS_H[[#This Row],[H]]+MYRANKS_H[[#This Row],[BB]]+MYRANKS_H[[#This Row],[HBP]])/(MYRANKS_H[[#This Row],[AB]]+MYRANKS_H[[#This Row],[BB]]+MYRANKS_H[[#This Row],[HBP]]),0)</f>
        <v>0.30821917808219179</v>
      </c>
      <c r="V158" s="19">
        <f>IFERROR((MYRANKS_H[[#This Row],[H]]+MYRANKS_H[[#This Row],[2B]]+2*MYRANKS_H[[#This Row],[3B]]+3*MYRANKS_H[[#This Row],[HR]])/MYRANKS_H[[#This Row],[AB]],0)</f>
        <v>0.38636363636363635</v>
      </c>
      <c r="W15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58" s="27">
        <f>VLOOKUP(MYRANKS_H[[#This Row],[POS]],REPLACEMENT_LEVEL[],3,FALSE)</f>
        <v>0</v>
      </c>
      <c r="Y158" s="27">
        <f>MYRANKS_H[[#This Row],[PROJ PTS]]-MYRANKS_H[[#This Row],[REPL LEVEL]]</f>
        <v>0</v>
      </c>
      <c r="Z158" s="27">
        <f>RANK(MYRANKS_H[[#This Row],[POINTS OVER REPL]],MYRANKS_H[POINTS OVER REPL])</f>
        <v>1</v>
      </c>
      <c r="AA158" s="29">
        <f>IF(MYRANKS_H[[#This Row],[RANK]]&lt;=TOTAL_HITTERS_DRAFTED,MYRANKS_H[[#This Row],[POINTS OVER REPL]],0)</f>
        <v>0</v>
      </c>
      <c r="AB158" s="35">
        <f>MYRANKS_H[[#This Row],[POINTS OVER REPL]]*DOLLAR_VALUE_PER_POINT+1</f>
        <v>1</v>
      </c>
      <c r="AC158" s="35"/>
      <c r="AD158" s="29">
        <f>IF(AND(MYRANKS_H[[#This Row],[RANK]]&lt;=(TOTAL_HITTERS_DRAFTED-HITTERS_BELOW_REPL_DRAFTED),MYRANKS_H[[#This Row],[$ACTUAL]]=""),MYRANKS_H[[#This Row],[POINTS OVER REPL]],0)</f>
        <v>0</v>
      </c>
      <c r="AE158" s="35">
        <f>IF(MYRANKS_H[[#This Row],[$ACTUAL]]="",MYRANKS_H[[#This Row],[POINTS OVER REPL]]*REMAINING_DOLLAR_VALUE_PER_POINT+1,0)</f>
        <v>1</v>
      </c>
    </row>
    <row r="159" spans="1:31" ht="15" customHeight="1" x14ac:dyDescent="0.25">
      <c r="A159" s="4" t="s">
        <v>12566</v>
      </c>
      <c r="B159" s="14" t="str">
        <f>VLOOKUP(MYRANKS_H[[#This Row],[PLAYERID]],PLAYERIDMAP2[],COLUMN(PLAYERIDMAP2[LASTNAME]),FALSE)</f>
        <v>Freese</v>
      </c>
      <c r="C159" s="14" t="str">
        <f>VLOOKUP(MYRANKS_H[[#This Row],[PLAYERID]],PLAYERIDMAP2[],COLUMN(PLAYERIDMAP2[FIRSTNAME]),FALSE)</f>
        <v>David</v>
      </c>
      <c r="D159" s="14" t="str">
        <f>MYRANKS_H[[#This Row],[FNAME]]&amp;" "&amp;MYRANKS_H[[#This Row],[LNAME]]</f>
        <v>David Freese</v>
      </c>
      <c r="E159" s="14" t="str">
        <f>VLOOKUP(MYRANKS_H[[#This Row],[PLAYERID]],PLAYERIDMAP2[],COLUMN(PLAYERIDMAP2[TEAM]),FALSE)</f>
        <v>LAA</v>
      </c>
      <c r="F159" s="14" t="str">
        <f>VLOOKUP(MYRANKS_H[[#This Row],[PLAYERID]],PLAYERIDMAP2[],COLUMN(PLAYERIDMAP2[POS]),FALSE)</f>
        <v>3B</v>
      </c>
      <c r="G159" s="14">
        <f>IFERROR(VALUE(VLOOKUP(MYRANKS_H[[#This Row],[PLAYERID]],PLAYERIDMAP2[],COLUMN(PLAYERIDMAP2[IDFANGRAPHS]),FALSE)),VLOOKUP(MYRANKS_H[[#This Row],[PLAYERID]],PLAYERIDMAP2[],COLUMN(PLAYERIDMAP2[IDFANGRAPHS]),FALSE))</f>
        <v>9549</v>
      </c>
      <c r="H159" s="56">
        <f>IFERROR(VLOOKUP(MYRANKS_H[[#This Row],[IDFANGRAPHS]],STEAMER_H[],COLUMN(STEAMER_H[PA]),FALSE),0)</f>
        <v>505</v>
      </c>
      <c r="I159" s="56">
        <f>IFERROR(VLOOKUP(MYRANKS_H[[#This Row],[IDFANGRAPHS]],STEAMER_H[],COLUMN(STEAMER_H[AB]),FALSE),0)</f>
        <v>452</v>
      </c>
      <c r="J159" s="56">
        <f>IFERROR(VLOOKUP(MYRANKS_H[[#This Row],[IDFANGRAPHS]],STEAMER_H[],COLUMN(STEAMER_H[H]),FALSE),0)</f>
        <v>117</v>
      </c>
      <c r="K159" s="56">
        <f>IFERROR(VLOOKUP(MYRANKS_H[[#This Row],[IDFANGRAPHS]],STEAMER_H[],COLUMN(STEAMER_H[2B]),FALSE),0)</f>
        <v>24</v>
      </c>
      <c r="L159" s="56">
        <f>IFERROR(VLOOKUP(MYRANKS_H[[#This Row],[IDFANGRAPHS]],STEAMER_H[],COLUMN(STEAMER_H[3B]),FALSE),0)</f>
        <v>1</v>
      </c>
      <c r="M159" s="56">
        <f>IFERROR(VLOOKUP(MYRANKS_H[[#This Row],[IDFANGRAPHS]],STEAMER_H[],COLUMN(STEAMER_H[HR]),FALSE),0)</f>
        <v>13</v>
      </c>
      <c r="N159" s="56">
        <f>IFERROR(VLOOKUP(MYRANKS_H[[#This Row],[IDFANGRAPHS]],STEAMER_H[],COLUMN(STEAMER_H[R]),FALSE),0)</f>
        <v>52</v>
      </c>
      <c r="O159" s="56">
        <f>IFERROR(VLOOKUP(MYRANKS_H[[#This Row],[IDFANGRAPHS]],STEAMER_H[],COLUMN(STEAMER_H[RBI]),FALSE),0)</f>
        <v>57</v>
      </c>
      <c r="P159" s="56">
        <f>IFERROR(VLOOKUP(MYRANKS_H[[#This Row],[IDFANGRAPHS]],STEAMER_H[],COLUMN(STEAMER_H[BB]),FALSE),0)</f>
        <v>39</v>
      </c>
      <c r="Q159" s="56">
        <f>IFERROR(VLOOKUP(MYRANKS_H[[#This Row],[IDFANGRAPHS]],STEAMER_H[],COLUMN(STEAMER_H[HBP]),FALSE),0)</f>
        <v>8</v>
      </c>
      <c r="R159" s="56">
        <f>IFERROR(VLOOKUP(MYRANKS_H[[#This Row],[IDFANGRAPHS]],STEAMER_H[],COLUMN(STEAMER_H[SO]),FALSE),0)</f>
        <v>115</v>
      </c>
      <c r="S159" s="56">
        <f>IFERROR(VLOOKUP(MYRANKS_H[[#This Row],[IDFANGRAPHS]],STEAMER_H[],COLUMN(STEAMER_H[SB]),FALSE),0)</f>
        <v>2</v>
      </c>
      <c r="T159" s="19">
        <f>IFERROR(MYRANKS_H[[#This Row],[H]]/MYRANKS_H[[#This Row],[AB]],0)</f>
        <v>0.25884955752212391</v>
      </c>
      <c r="U159" s="19">
        <f>IFERROR((MYRANKS_H[[#This Row],[H]]+MYRANKS_H[[#This Row],[BB]]+MYRANKS_H[[#This Row],[HBP]])/(MYRANKS_H[[#This Row],[AB]]+MYRANKS_H[[#This Row],[BB]]+MYRANKS_H[[#This Row],[HBP]]),0)</f>
        <v>0.32865731462925851</v>
      </c>
      <c r="V159" s="19">
        <f>IFERROR((MYRANKS_H[[#This Row],[H]]+MYRANKS_H[[#This Row],[2B]]+2*MYRANKS_H[[#This Row],[3B]]+3*MYRANKS_H[[#This Row],[HR]])/MYRANKS_H[[#This Row],[AB]],0)</f>
        <v>0.40265486725663718</v>
      </c>
      <c r="W15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59" s="27">
        <f>VLOOKUP(MYRANKS_H[[#This Row],[POS]],REPLACEMENT_LEVEL[],3,FALSE)</f>
        <v>0</v>
      </c>
      <c r="Y159" s="27">
        <f>MYRANKS_H[[#This Row],[PROJ PTS]]-MYRANKS_H[[#This Row],[REPL LEVEL]]</f>
        <v>0</v>
      </c>
      <c r="Z159" s="27">
        <f>RANK(MYRANKS_H[[#This Row],[POINTS OVER REPL]],MYRANKS_H[POINTS OVER REPL])</f>
        <v>1</v>
      </c>
      <c r="AA159" s="29">
        <f>IF(MYRANKS_H[[#This Row],[RANK]]&lt;=TOTAL_HITTERS_DRAFTED,MYRANKS_H[[#This Row],[POINTS OVER REPL]],0)</f>
        <v>0</v>
      </c>
      <c r="AB159" s="35">
        <f>MYRANKS_H[[#This Row],[POINTS OVER REPL]]*DOLLAR_VALUE_PER_POINT+1</f>
        <v>1</v>
      </c>
      <c r="AC159" s="35"/>
      <c r="AD159" s="29">
        <f>IF(AND(MYRANKS_H[[#This Row],[RANK]]&lt;=(TOTAL_HITTERS_DRAFTED-HITTERS_BELOW_REPL_DRAFTED),MYRANKS_H[[#This Row],[$ACTUAL]]=""),MYRANKS_H[[#This Row],[POINTS OVER REPL]],0)</f>
        <v>0</v>
      </c>
      <c r="AE159" s="35">
        <f>IF(MYRANKS_H[[#This Row],[$ACTUAL]]="",MYRANKS_H[[#This Row],[POINTS OVER REPL]]*REMAINING_DOLLAR_VALUE_PER_POINT+1,0)</f>
        <v>1</v>
      </c>
    </row>
    <row r="160" spans="1:31" ht="15" customHeight="1" x14ac:dyDescent="0.25">
      <c r="A160" s="2" t="s">
        <v>12919</v>
      </c>
      <c r="B160" s="14" t="str">
        <f>VLOOKUP(MYRANKS_H[[#This Row],[PLAYERID]],PLAYERIDMAP2[],COLUMN(PLAYERIDMAP2[LASTNAME]),FALSE)</f>
        <v>Hamilton</v>
      </c>
      <c r="C160" s="14" t="str">
        <f>VLOOKUP(MYRANKS_H[[#This Row],[PLAYERID]],PLAYERIDMAP2[],COLUMN(PLAYERIDMAP2[FIRSTNAME]),FALSE)</f>
        <v>Josh</v>
      </c>
      <c r="D160" s="14" t="str">
        <f>MYRANKS_H[[#This Row],[FNAME]]&amp;" "&amp;MYRANKS_H[[#This Row],[LNAME]]</f>
        <v>Josh Hamilton</v>
      </c>
      <c r="E160" s="14" t="str">
        <f>VLOOKUP(MYRANKS_H[[#This Row],[PLAYERID]],PLAYERIDMAP2[],COLUMN(PLAYERIDMAP2[TEAM]),FALSE)</f>
        <v>TEX</v>
      </c>
      <c r="F160" s="14" t="str">
        <f>VLOOKUP(MYRANKS_H[[#This Row],[PLAYERID]],PLAYERIDMAP2[],COLUMN(PLAYERIDMAP2[POS]),FALSE)</f>
        <v>OF</v>
      </c>
      <c r="G160" s="14">
        <f>IFERROR(VALUE(VLOOKUP(MYRANKS_H[[#This Row],[PLAYERID]],PLAYERIDMAP2[],COLUMN(PLAYERIDMAP2[IDFANGRAPHS]),FALSE)),VLOOKUP(MYRANKS_H[[#This Row],[PLAYERID]],PLAYERIDMAP2[],COLUMN(PLAYERIDMAP2[IDFANGRAPHS]),FALSE))</f>
        <v>1875</v>
      </c>
      <c r="H160" s="56">
        <f>IFERROR(VLOOKUP(MYRANKS_H[[#This Row],[IDFANGRAPHS]],STEAMER_H[],COLUMN(STEAMER_H[PA]),FALSE),0)</f>
        <v>496</v>
      </c>
      <c r="I160" s="56">
        <f>IFERROR(VLOOKUP(MYRANKS_H[[#This Row],[IDFANGRAPHS]],STEAMER_H[],COLUMN(STEAMER_H[AB]),FALSE),0)</f>
        <v>451</v>
      </c>
      <c r="J160" s="56">
        <f>IFERROR(VLOOKUP(MYRANKS_H[[#This Row],[IDFANGRAPHS]],STEAMER_H[],COLUMN(STEAMER_H[H]),FALSE),0)</f>
        <v>115</v>
      </c>
      <c r="K160" s="56">
        <f>IFERROR(VLOOKUP(MYRANKS_H[[#This Row],[IDFANGRAPHS]],STEAMER_H[],COLUMN(STEAMER_H[2B]),FALSE),0)</f>
        <v>24</v>
      </c>
      <c r="L160" s="56">
        <f>IFERROR(VLOOKUP(MYRANKS_H[[#This Row],[IDFANGRAPHS]],STEAMER_H[],COLUMN(STEAMER_H[3B]),FALSE),0)</f>
        <v>1</v>
      </c>
      <c r="M160" s="56">
        <f>IFERROR(VLOOKUP(MYRANKS_H[[#This Row],[IDFANGRAPHS]],STEAMER_H[],COLUMN(STEAMER_H[HR]),FALSE),0)</f>
        <v>19</v>
      </c>
      <c r="N160" s="56">
        <f>IFERROR(VLOOKUP(MYRANKS_H[[#This Row],[IDFANGRAPHS]],STEAMER_H[],COLUMN(STEAMER_H[R]),FALSE),0)</f>
        <v>59</v>
      </c>
      <c r="O160" s="56">
        <f>IFERROR(VLOOKUP(MYRANKS_H[[#This Row],[IDFANGRAPHS]],STEAMER_H[],COLUMN(STEAMER_H[RBI]),FALSE),0)</f>
        <v>66</v>
      </c>
      <c r="P160" s="56">
        <f>IFERROR(VLOOKUP(MYRANKS_H[[#This Row],[IDFANGRAPHS]],STEAMER_H[],COLUMN(STEAMER_H[BB]),FALSE),0)</f>
        <v>35</v>
      </c>
      <c r="Q160" s="56">
        <f>IFERROR(VLOOKUP(MYRANKS_H[[#This Row],[IDFANGRAPHS]],STEAMER_H[],COLUMN(STEAMER_H[HBP]),FALSE),0)</f>
        <v>4</v>
      </c>
      <c r="R160" s="56">
        <f>IFERROR(VLOOKUP(MYRANKS_H[[#This Row],[IDFANGRAPHS]],STEAMER_H[],COLUMN(STEAMER_H[SO]),FALSE),0)</f>
        <v>133</v>
      </c>
      <c r="S160" s="56">
        <f>IFERROR(VLOOKUP(MYRANKS_H[[#This Row],[IDFANGRAPHS]],STEAMER_H[],COLUMN(STEAMER_H[SB]),FALSE),0)</f>
        <v>3</v>
      </c>
      <c r="T160" s="19">
        <f>IFERROR(MYRANKS_H[[#This Row],[H]]/MYRANKS_H[[#This Row],[AB]],0)</f>
        <v>0.25498891352549891</v>
      </c>
      <c r="U160" s="19">
        <f>IFERROR((MYRANKS_H[[#This Row],[H]]+MYRANKS_H[[#This Row],[BB]]+MYRANKS_H[[#This Row],[HBP]])/(MYRANKS_H[[#This Row],[AB]]+MYRANKS_H[[#This Row],[BB]]+MYRANKS_H[[#This Row],[HBP]]),0)</f>
        <v>0.31428571428571428</v>
      </c>
      <c r="V160" s="19">
        <f>IFERROR((MYRANKS_H[[#This Row],[H]]+MYRANKS_H[[#This Row],[2B]]+2*MYRANKS_H[[#This Row],[3B]]+3*MYRANKS_H[[#This Row],[HR]])/MYRANKS_H[[#This Row],[AB]],0)</f>
        <v>0.43902439024390244</v>
      </c>
      <c r="W16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60" s="27">
        <f>VLOOKUP(MYRANKS_H[[#This Row],[POS]],REPLACEMENT_LEVEL[],3,FALSE)</f>
        <v>0</v>
      </c>
      <c r="Y160" s="27">
        <f>MYRANKS_H[[#This Row],[PROJ PTS]]-MYRANKS_H[[#This Row],[REPL LEVEL]]</f>
        <v>0</v>
      </c>
      <c r="Z160" s="27">
        <f>RANK(MYRANKS_H[[#This Row],[POINTS OVER REPL]],MYRANKS_H[POINTS OVER REPL])</f>
        <v>1</v>
      </c>
      <c r="AA160" s="29">
        <f>IF(MYRANKS_H[[#This Row],[RANK]]&lt;=TOTAL_HITTERS_DRAFTED,MYRANKS_H[[#This Row],[POINTS OVER REPL]],0)</f>
        <v>0</v>
      </c>
      <c r="AB160" s="35">
        <f>MYRANKS_H[[#This Row],[POINTS OVER REPL]]*DOLLAR_VALUE_PER_POINT+1</f>
        <v>1</v>
      </c>
      <c r="AC160" s="35"/>
      <c r="AD160" s="29">
        <f>IF(AND(MYRANKS_H[[#This Row],[RANK]]&lt;=(TOTAL_HITTERS_DRAFTED-HITTERS_BELOW_REPL_DRAFTED),MYRANKS_H[[#This Row],[$ACTUAL]]=""),MYRANKS_H[[#This Row],[POINTS OVER REPL]],0)</f>
        <v>0</v>
      </c>
      <c r="AE160" s="35">
        <f>IF(MYRANKS_H[[#This Row],[$ACTUAL]]="",MYRANKS_H[[#This Row],[POINTS OVER REPL]]*REMAINING_DOLLAR_VALUE_PER_POINT+1,0)</f>
        <v>1</v>
      </c>
    </row>
    <row r="161" spans="1:31" ht="15" customHeight="1" x14ac:dyDescent="0.25">
      <c r="A161" s="6" t="s">
        <v>12972</v>
      </c>
      <c r="B161" s="14" t="str">
        <f>VLOOKUP(MYRANKS_H[[#This Row],[PLAYERID]],PLAYERIDMAP2[],COLUMN(PLAYERIDMAP2[LASTNAME]),FALSE)</f>
        <v>Harrison</v>
      </c>
      <c r="C161" s="14" t="str">
        <f>VLOOKUP(MYRANKS_H[[#This Row],[PLAYERID]],PLAYERIDMAP2[],COLUMN(PLAYERIDMAP2[FIRSTNAME]),FALSE)</f>
        <v>Josh</v>
      </c>
      <c r="D161" s="14" t="str">
        <f>MYRANKS_H[[#This Row],[FNAME]]&amp;" "&amp;MYRANKS_H[[#This Row],[LNAME]]</f>
        <v>Josh Harrison</v>
      </c>
      <c r="E161" s="14" t="str">
        <f>VLOOKUP(MYRANKS_H[[#This Row],[PLAYERID]],PLAYERIDMAP2[],COLUMN(PLAYERIDMAP2[TEAM]),FALSE)</f>
        <v>PIT</v>
      </c>
      <c r="F161" s="14" t="str">
        <f>VLOOKUP(MYRANKS_H[[#This Row],[PLAYERID]],PLAYERIDMAP2[],COLUMN(PLAYERIDMAP2[POS]),FALSE)</f>
        <v>3B</v>
      </c>
      <c r="G161" s="14">
        <f>IFERROR(VALUE(VLOOKUP(MYRANKS_H[[#This Row],[PLAYERID]],PLAYERIDMAP2[],COLUMN(PLAYERIDMAP2[IDFANGRAPHS]),FALSE)),VLOOKUP(MYRANKS_H[[#This Row],[PLAYERID]],PLAYERIDMAP2[],COLUMN(PLAYERIDMAP2[IDFANGRAPHS]),FALSE))</f>
        <v>8202</v>
      </c>
      <c r="H161" s="56">
        <f>IFERROR(VLOOKUP(MYRANKS_H[[#This Row],[IDFANGRAPHS]],STEAMER_H[],COLUMN(STEAMER_H[PA]),FALSE),0)</f>
        <v>611</v>
      </c>
      <c r="I161" s="56">
        <f>IFERROR(VLOOKUP(MYRANKS_H[[#This Row],[IDFANGRAPHS]],STEAMER_H[],COLUMN(STEAMER_H[AB]),FALSE),0)</f>
        <v>568</v>
      </c>
      <c r="J161" s="56">
        <f>IFERROR(VLOOKUP(MYRANKS_H[[#This Row],[IDFANGRAPHS]],STEAMER_H[],COLUMN(STEAMER_H[H]),FALSE),0)</f>
        <v>160</v>
      </c>
      <c r="K161" s="56">
        <f>IFERROR(VLOOKUP(MYRANKS_H[[#This Row],[IDFANGRAPHS]],STEAMER_H[],COLUMN(STEAMER_H[2B]),FALSE),0)</f>
        <v>38</v>
      </c>
      <c r="L161" s="56">
        <f>IFERROR(VLOOKUP(MYRANKS_H[[#This Row],[IDFANGRAPHS]],STEAMER_H[],COLUMN(STEAMER_H[3B]),FALSE),0)</f>
        <v>3</v>
      </c>
      <c r="M161" s="56">
        <f>IFERROR(VLOOKUP(MYRANKS_H[[#This Row],[IDFANGRAPHS]],STEAMER_H[],COLUMN(STEAMER_H[HR]),FALSE),0)</f>
        <v>10</v>
      </c>
      <c r="N161" s="56">
        <f>IFERROR(VLOOKUP(MYRANKS_H[[#This Row],[IDFANGRAPHS]],STEAMER_H[],COLUMN(STEAMER_H[R]),FALSE),0)</f>
        <v>71</v>
      </c>
      <c r="O161" s="56">
        <f>IFERROR(VLOOKUP(MYRANKS_H[[#This Row],[IDFANGRAPHS]],STEAMER_H[],COLUMN(STEAMER_H[RBI]),FALSE),0)</f>
        <v>58</v>
      </c>
      <c r="P161" s="56">
        <f>IFERROR(VLOOKUP(MYRANKS_H[[#This Row],[IDFANGRAPHS]],STEAMER_H[],COLUMN(STEAMER_H[BB]),FALSE),0)</f>
        <v>28</v>
      </c>
      <c r="Q161" s="56">
        <f>IFERROR(VLOOKUP(MYRANKS_H[[#This Row],[IDFANGRAPHS]],STEAMER_H[],COLUMN(STEAMER_H[HBP]),FALSE),0)</f>
        <v>7</v>
      </c>
      <c r="R161" s="56">
        <f>IFERROR(VLOOKUP(MYRANKS_H[[#This Row],[IDFANGRAPHS]],STEAMER_H[],COLUMN(STEAMER_H[SO]),FALSE),0)</f>
        <v>91</v>
      </c>
      <c r="S161" s="56">
        <f>IFERROR(VLOOKUP(MYRANKS_H[[#This Row],[IDFANGRAPHS]],STEAMER_H[],COLUMN(STEAMER_H[SB]),FALSE),0)</f>
        <v>16</v>
      </c>
      <c r="T161" s="19">
        <f>IFERROR(MYRANKS_H[[#This Row],[H]]/MYRANKS_H[[#This Row],[AB]],0)</f>
        <v>0.28169014084507044</v>
      </c>
      <c r="U161" s="19">
        <f>IFERROR((MYRANKS_H[[#This Row],[H]]+MYRANKS_H[[#This Row],[BB]]+MYRANKS_H[[#This Row],[HBP]])/(MYRANKS_H[[#This Row],[AB]]+MYRANKS_H[[#This Row],[BB]]+MYRANKS_H[[#This Row],[HBP]]),0)</f>
        <v>0.32338308457711445</v>
      </c>
      <c r="V161" s="19">
        <f>IFERROR((MYRANKS_H[[#This Row],[H]]+MYRANKS_H[[#This Row],[2B]]+2*MYRANKS_H[[#This Row],[3B]]+3*MYRANKS_H[[#This Row],[HR]])/MYRANKS_H[[#This Row],[AB]],0)</f>
        <v>0.4119718309859155</v>
      </c>
      <c r="W16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61" s="27">
        <f>VLOOKUP(MYRANKS_H[[#This Row],[POS]],REPLACEMENT_LEVEL[],3,FALSE)</f>
        <v>0</v>
      </c>
      <c r="Y161" s="27">
        <f>MYRANKS_H[[#This Row],[PROJ PTS]]-MYRANKS_H[[#This Row],[REPL LEVEL]]</f>
        <v>0</v>
      </c>
      <c r="Z161" s="27">
        <f>RANK(MYRANKS_H[[#This Row],[POINTS OVER REPL]],MYRANKS_H[POINTS OVER REPL])</f>
        <v>1</v>
      </c>
      <c r="AA161" s="29">
        <f>IF(MYRANKS_H[[#This Row],[RANK]]&lt;=TOTAL_HITTERS_DRAFTED,MYRANKS_H[[#This Row],[POINTS OVER REPL]],0)</f>
        <v>0</v>
      </c>
      <c r="AB161" s="35">
        <f>MYRANKS_H[[#This Row],[POINTS OVER REPL]]*DOLLAR_VALUE_PER_POINT+1</f>
        <v>1</v>
      </c>
      <c r="AC161" s="35"/>
      <c r="AD161" s="29">
        <f>IF(AND(MYRANKS_H[[#This Row],[RANK]]&lt;=(TOTAL_HITTERS_DRAFTED-HITTERS_BELOW_REPL_DRAFTED),MYRANKS_H[[#This Row],[$ACTUAL]]=""),MYRANKS_H[[#This Row],[POINTS OVER REPL]],0)</f>
        <v>0</v>
      </c>
      <c r="AE161" s="35">
        <f>IF(MYRANKS_H[[#This Row],[$ACTUAL]]="",MYRANKS_H[[#This Row],[POINTS OVER REPL]]*REMAINING_DOLLAR_VALUE_PER_POINT+1,0)</f>
        <v>1</v>
      </c>
    </row>
    <row r="162" spans="1:31" ht="15" customHeight="1" x14ac:dyDescent="0.25">
      <c r="A162" s="2" t="s">
        <v>13737</v>
      </c>
      <c r="B162" s="14" t="str">
        <f>VLOOKUP(MYRANKS_H[[#This Row],[PLAYERID]],PLAYERIDMAP2[],COLUMN(PLAYERIDMAP2[LASTNAME]),FALSE)</f>
        <v>Lowrie</v>
      </c>
      <c r="C162" s="14" t="str">
        <f>VLOOKUP(MYRANKS_H[[#This Row],[PLAYERID]],PLAYERIDMAP2[],COLUMN(PLAYERIDMAP2[FIRSTNAME]),FALSE)</f>
        <v>Jed</v>
      </c>
      <c r="D162" s="14" t="str">
        <f>MYRANKS_H[[#This Row],[FNAME]]&amp;" "&amp;MYRANKS_H[[#This Row],[LNAME]]</f>
        <v>Jed Lowrie</v>
      </c>
      <c r="E162" s="14" t="str">
        <f>VLOOKUP(MYRANKS_H[[#This Row],[PLAYERID]],PLAYERIDMAP2[],COLUMN(PLAYERIDMAP2[TEAM]),FALSE)</f>
        <v>OAK</v>
      </c>
      <c r="F162" s="14" t="str">
        <f>VLOOKUP(MYRANKS_H[[#This Row],[PLAYERID]],PLAYERIDMAP2[],COLUMN(PLAYERIDMAP2[POS]),FALSE)</f>
        <v>SS</v>
      </c>
      <c r="G162" s="14">
        <f>IFERROR(VALUE(VLOOKUP(MYRANKS_H[[#This Row],[PLAYERID]],PLAYERIDMAP2[],COLUMN(PLAYERIDMAP2[IDFANGRAPHS]),FALSE)),VLOOKUP(MYRANKS_H[[#This Row],[PLAYERID]],PLAYERIDMAP2[],COLUMN(PLAYERIDMAP2[IDFANGRAPHS]),FALSE))</f>
        <v>4418</v>
      </c>
      <c r="H162" s="56">
        <f>IFERROR(VLOOKUP(MYRANKS_H[[#This Row],[IDFANGRAPHS]],STEAMER_H[],COLUMN(STEAMER_H[PA]),FALSE),0)</f>
        <v>575</v>
      </c>
      <c r="I162" s="56">
        <f>IFERROR(VLOOKUP(MYRANKS_H[[#This Row],[IDFANGRAPHS]],STEAMER_H[],COLUMN(STEAMER_H[AB]),FALSE),0)</f>
        <v>512</v>
      </c>
      <c r="J162" s="56">
        <f>IFERROR(VLOOKUP(MYRANKS_H[[#This Row],[IDFANGRAPHS]],STEAMER_H[],COLUMN(STEAMER_H[H]),FALSE),0)</f>
        <v>129</v>
      </c>
      <c r="K162" s="56">
        <f>IFERROR(VLOOKUP(MYRANKS_H[[#This Row],[IDFANGRAPHS]],STEAMER_H[],COLUMN(STEAMER_H[2B]),FALSE),0)</f>
        <v>30</v>
      </c>
      <c r="L162" s="56">
        <f>IFERROR(VLOOKUP(MYRANKS_H[[#This Row],[IDFANGRAPHS]],STEAMER_H[],COLUMN(STEAMER_H[3B]),FALSE),0)</f>
        <v>2</v>
      </c>
      <c r="M162" s="56">
        <f>IFERROR(VLOOKUP(MYRANKS_H[[#This Row],[IDFANGRAPHS]],STEAMER_H[],COLUMN(STEAMER_H[HR]),FALSE),0)</f>
        <v>11</v>
      </c>
      <c r="N162" s="56">
        <f>IFERROR(VLOOKUP(MYRANKS_H[[#This Row],[IDFANGRAPHS]],STEAMER_H[],COLUMN(STEAMER_H[R]),FALSE),0)</f>
        <v>61</v>
      </c>
      <c r="O162" s="56">
        <f>IFERROR(VLOOKUP(MYRANKS_H[[#This Row],[IDFANGRAPHS]],STEAMER_H[],COLUMN(STEAMER_H[RBI]),FALSE),0)</f>
        <v>59</v>
      </c>
      <c r="P162" s="56">
        <f>IFERROR(VLOOKUP(MYRANKS_H[[#This Row],[IDFANGRAPHS]],STEAMER_H[],COLUMN(STEAMER_H[BB]),FALSE),0)</f>
        <v>52</v>
      </c>
      <c r="Q162" s="56">
        <f>IFERROR(VLOOKUP(MYRANKS_H[[#This Row],[IDFANGRAPHS]],STEAMER_H[],COLUMN(STEAMER_H[HBP]),FALSE),0)</f>
        <v>5</v>
      </c>
      <c r="R162" s="56">
        <f>IFERROR(VLOOKUP(MYRANKS_H[[#This Row],[IDFANGRAPHS]],STEAMER_H[],COLUMN(STEAMER_H[SO]),FALSE),0)</f>
        <v>85</v>
      </c>
      <c r="S162" s="56">
        <f>IFERROR(VLOOKUP(MYRANKS_H[[#This Row],[IDFANGRAPHS]],STEAMER_H[],COLUMN(STEAMER_H[SB]),FALSE),0)</f>
        <v>2</v>
      </c>
      <c r="T162" s="19">
        <f>IFERROR(MYRANKS_H[[#This Row],[H]]/MYRANKS_H[[#This Row],[AB]],0)</f>
        <v>0.251953125</v>
      </c>
      <c r="U162" s="19">
        <f>IFERROR((MYRANKS_H[[#This Row],[H]]+MYRANKS_H[[#This Row],[BB]]+MYRANKS_H[[#This Row],[HBP]])/(MYRANKS_H[[#This Row],[AB]]+MYRANKS_H[[#This Row],[BB]]+MYRANKS_H[[#This Row],[HBP]]),0)</f>
        <v>0.32688927943760981</v>
      </c>
      <c r="V162" s="19">
        <f>IFERROR((MYRANKS_H[[#This Row],[H]]+MYRANKS_H[[#This Row],[2B]]+2*MYRANKS_H[[#This Row],[3B]]+3*MYRANKS_H[[#This Row],[HR]])/MYRANKS_H[[#This Row],[AB]],0)</f>
        <v>0.3828125</v>
      </c>
      <c r="W16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62" s="27">
        <f>VLOOKUP(MYRANKS_H[[#This Row],[POS]],REPLACEMENT_LEVEL[],3,FALSE)</f>
        <v>0</v>
      </c>
      <c r="Y162" s="27">
        <f>MYRANKS_H[[#This Row],[PROJ PTS]]-MYRANKS_H[[#This Row],[REPL LEVEL]]</f>
        <v>0</v>
      </c>
      <c r="Z162" s="27">
        <f>RANK(MYRANKS_H[[#This Row],[POINTS OVER REPL]],MYRANKS_H[POINTS OVER REPL])</f>
        <v>1</v>
      </c>
      <c r="AA162" s="29">
        <f>IF(MYRANKS_H[[#This Row],[RANK]]&lt;=TOTAL_HITTERS_DRAFTED,MYRANKS_H[[#This Row],[POINTS OVER REPL]],0)</f>
        <v>0</v>
      </c>
      <c r="AB162" s="35">
        <f>MYRANKS_H[[#This Row],[POINTS OVER REPL]]*DOLLAR_VALUE_PER_POINT+1</f>
        <v>1</v>
      </c>
      <c r="AC162" s="35"/>
      <c r="AD162" s="29">
        <f>IF(AND(MYRANKS_H[[#This Row],[RANK]]&lt;=(TOTAL_HITTERS_DRAFTED-HITTERS_BELOW_REPL_DRAFTED),MYRANKS_H[[#This Row],[$ACTUAL]]=""),MYRANKS_H[[#This Row],[POINTS OVER REPL]],0)</f>
        <v>0</v>
      </c>
      <c r="AE162" s="35">
        <f>IF(MYRANKS_H[[#This Row],[$ACTUAL]]="",MYRANKS_H[[#This Row],[POINTS OVER REPL]]*REMAINING_DOLLAR_VALUE_PER_POINT+1,0)</f>
        <v>1</v>
      </c>
    </row>
    <row r="163" spans="1:31" ht="15" customHeight="1" x14ac:dyDescent="0.25">
      <c r="A163" s="4" t="s">
        <v>13806</v>
      </c>
      <c r="B163" s="14" t="str">
        <f>VLOOKUP(MYRANKS_H[[#This Row],[PLAYERID]],PLAYERIDMAP2[],COLUMN(PLAYERIDMAP2[LASTNAME]),FALSE)</f>
        <v>Marisnick</v>
      </c>
      <c r="C163" s="14" t="str">
        <f>VLOOKUP(MYRANKS_H[[#This Row],[PLAYERID]],PLAYERIDMAP2[],COLUMN(PLAYERIDMAP2[FIRSTNAME]),FALSE)</f>
        <v>Jake</v>
      </c>
      <c r="D163" s="14" t="str">
        <f>MYRANKS_H[[#This Row],[FNAME]]&amp;" "&amp;MYRANKS_H[[#This Row],[LNAME]]</f>
        <v>Jake Marisnick</v>
      </c>
      <c r="E163" s="14" t="str">
        <f>VLOOKUP(MYRANKS_H[[#This Row],[PLAYERID]],PLAYERIDMAP2[],COLUMN(PLAYERIDMAP2[TEAM]),FALSE)</f>
        <v>HOU</v>
      </c>
      <c r="F163" s="14" t="str">
        <f>VLOOKUP(MYRANKS_H[[#This Row],[PLAYERID]],PLAYERIDMAP2[],COLUMN(PLAYERIDMAP2[POS]),FALSE)</f>
        <v>OF</v>
      </c>
      <c r="G163" s="14">
        <f>IFERROR(VALUE(VLOOKUP(MYRANKS_H[[#This Row],[PLAYERID]],PLAYERIDMAP2[],COLUMN(PLAYERIDMAP2[IDFANGRAPHS]),FALSE)),VLOOKUP(MYRANKS_H[[#This Row],[PLAYERID]],PLAYERIDMAP2[],COLUMN(PLAYERIDMAP2[IDFANGRAPHS]),FALSE))</f>
        <v>11339</v>
      </c>
      <c r="H163" s="56">
        <f>IFERROR(VLOOKUP(MYRANKS_H[[#This Row],[IDFANGRAPHS]],STEAMER_H[],COLUMN(STEAMER_H[PA]),FALSE),0)</f>
        <v>175</v>
      </c>
      <c r="I163" s="56">
        <f>IFERROR(VLOOKUP(MYRANKS_H[[#This Row],[IDFANGRAPHS]],STEAMER_H[],COLUMN(STEAMER_H[AB]),FALSE),0)</f>
        <v>162</v>
      </c>
      <c r="J163" s="56">
        <f>IFERROR(VLOOKUP(MYRANKS_H[[#This Row],[IDFANGRAPHS]],STEAMER_H[],COLUMN(STEAMER_H[H]),FALSE),0)</f>
        <v>38</v>
      </c>
      <c r="K163" s="56">
        <f>IFERROR(VLOOKUP(MYRANKS_H[[#This Row],[IDFANGRAPHS]],STEAMER_H[],COLUMN(STEAMER_H[2B]),FALSE),0)</f>
        <v>7</v>
      </c>
      <c r="L163" s="56">
        <f>IFERROR(VLOOKUP(MYRANKS_H[[#This Row],[IDFANGRAPHS]],STEAMER_H[],COLUMN(STEAMER_H[3B]),FALSE),0)</f>
        <v>1</v>
      </c>
      <c r="M163" s="56">
        <f>IFERROR(VLOOKUP(MYRANKS_H[[#This Row],[IDFANGRAPHS]],STEAMER_H[],COLUMN(STEAMER_H[HR]),FALSE),0)</f>
        <v>4</v>
      </c>
      <c r="N163" s="56">
        <f>IFERROR(VLOOKUP(MYRANKS_H[[#This Row],[IDFANGRAPHS]],STEAMER_H[],COLUMN(STEAMER_H[R]),FALSE),0)</f>
        <v>19</v>
      </c>
      <c r="O163" s="56">
        <f>IFERROR(VLOOKUP(MYRANKS_H[[#This Row],[IDFANGRAPHS]],STEAMER_H[],COLUMN(STEAMER_H[RBI]),FALSE),0)</f>
        <v>18</v>
      </c>
      <c r="P163" s="56">
        <f>IFERROR(VLOOKUP(MYRANKS_H[[#This Row],[IDFANGRAPHS]],STEAMER_H[],COLUMN(STEAMER_H[BB]),FALSE),0)</f>
        <v>8</v>
      </c>
      <c r="Q163" s="56">
        <f>IFERROR(VLOOKUP(MYRANKS_H[[#This Row],[IDFANGRAPHS]],STEAMER_H[],COLUMN(STEAMER_H[HBP]),FALSE),0)</f>
        <v>2</v>
      </c>
      <c r="R163" s="56">
        <f>IFERROR(VLOOKUP(MYRANKS_H[[#This Row],[IDFANGRAPHS]],STEAMER_H[],COLUMN(STEAMER_H[SO]),FALSE),0)</f>
        <v>43</v>
      </c>
      <c r="S163" s="56">
        <f>IFERROR(VLOOKUP(MYRANKS_H[[#This Row],[IDFANGRAPHS]],STEAMER_H[],COLUMN(STEAMER_H[SB]),FALSE),0)</f>
        <v>9</v>
      </c>
      <c r="T163" s="19">
        <f>IFERROR(MYRANKS_H[[#This Row],[H]]/MYRANKS_H[[#This Row],[AB]],0)</f>
        <v>0.23456790123456789</v>
      </c>
      <c r="U163" s="19">
        <f>IFERROR((MYRANKS_H[[#This Row],[H]]+MYRANKS_H[[#This Row],[BB]]+MYRANKS_H[[#This Row],[HBP]])/(MYRANKS_H[[#This Row],[AB]]+MYRANKS_H[[#This Row],[BB]]+MYRANKS_H[[#This Row],[HBP]]),0)</f>
        <v>0.27906976744186046</v>
      </c>
      <c r="V163" s="19">
        <f>IFERROR((MYRANKS_H[[#This Row],[H]]+MYRANKS_H[[#This Row],[2B]]+2*MYRANKS_H[[#This Row],[3B]]+3*MYRANKS_H[[#This Row],[HR]])/MYRANKS_H[[#This Row],[AB]],0)</f>
        <v>0.36419753086419754</v>
      </c>
      <c r="W16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63" s="27">
        <f>VLOOKUP(MYRANKS_H[[#This Row],[POS]],REPLACEMENT_LEVEL[],3,FALSE)</f>
        <v>0</v>
      </c>
      <c r="Y163" s="27">
        <f>MYRANKS_H[[#This Row],[PROJ PTS]]-MYRANKS_H[[#This Row],[REPL LEVEL]]</f>
        <v>0</v>
      </c>
      <c r="Z163" s="27">
        <f>RANK(MYRANKS_H[[#This Row],[POINTS OVER REPL]],MYRANKS_H[POINTS OVER REPL])</f>
        <v>1</v>
      </c>
      <c r="AA163" s="29">
        <f>IF(MYRANKS_H[[#This Row],[RANK]]&lt;=TOTAL_HITTERS_DRAFTED,MYRANKS_H[[#This Row],[POINTS OVER REPL]],0)</f>
        <v>0</v>
      </c>
      <c r="AB163" s="35">
        <f>MYRANKS_H[[#This Row],[POINTS OVER REPL]]*DOLLAR_VALUE_PER_POINT+1</f>
        <v>1</v>
      </c>
      <c r="AC163" s="35"/>
      <c r="AD163" s="29">
        <f>IF(AND(MYRANKS_H[[#This Row],[RANK]]&lt;=(TOTAL_HITTERS_DRAFTED-HITTERS_BELOW_REPL_DRAFTED),MYRANKS_H[[#This Row],[$ACTUAL]]=""),MYRANKS_H[[#This Row],[POINTS OVER REPL]],0)</f>
        <v>0</v>
      </c>
      <c r="AE163" s="35">
        <f>IF(MYRANKS_H[[#This Row],[$ACTUAL]]="",MYRANKS_H[[#This Row],[POINTS OVER REPL]]*REMAINING_DOLLAR_VALUE_PER_POINT+1,0)</f>
        <v>1</v>
      </c>
    </row>
    <row r="164" spans="1:31" ht="15" customHeight="1" x14ac:dyDescent="0.25">
      <c r="A164" s="2" t="s">
        <v>13810</v>
      </c>
      <c r="B164" s="14" t="str">
        <f>VLOOKUP(MYRANKS_H[[#This Row],[PLAYERID]],PLAYERIDMAP2[],COLUMN(PLAYERIDMAP2[LASTNAME]),FALSE)</f>
        <v>Markakis</v>
      </c>
      <c r="C164" s="14" t="str">
        <f>VLOOKUP(MYRANKS_H[[#This Row],[PLAYERID]],PLAYERIDMAP2[],COLUMN(PLAYERIDMAP2[FIRSTNAME]),FALSE)</f>
        <v>Nick</v>
      </c>
      <c r="D164" s="14" t="str">
        <f>MYRANKS_H[[#This Row],[FNAME]]&amp;" "&amp;MYRANKS_H[[#This Row],[LNAME]]</f>
        <v>Nick Markakis</v>
      </c>
      <c r="E164" s="14" t="str">
        <f>VLOOKUP(MYRANKS_H[[#This Row],[PLAYERID]],PLAYERIDMAP2[],COLUMN(PLAYERIDMAP2[TEAM]),FALSE)</f>
        <v>ATL</v>
      </c>
      <c r="F164" s="14" t="str">
        <f>VLOOKUP(MYRANKS_H[[#This Row],[PLAYERID]],PLAYERIDMAP2[],COLUMN(PLAYERIDMAP2[POS]),FALSE)</f>
        <v>OF</v>
      </c>
      <c r="G164" s="14">
        <f>IFERROR(VALUE(VLOOKUP(MYRANKS_H[[#This Row],[PLAYERID]],PLAYERIDMAP2[],COLUMN(PLAYERIDMAP2[IDFANGRAPHS]),FALSE)),VLOOKUP(MYRANKS_H[[#This Row],[PLAYERID]],PLAYERIDMAP2[],COLUMN(PLAYERIDMAP2[IDFANGRAPHS]),FALSE))</f>
        <v>5930</v>
      </c>
      <c r="H164" s="56">
        <f>IFERROR(VLOOKUP(MYRANKS_H[[#This Row],[IDFANGRAPHS]],STEAMER_H[],COLUMN(STEAMER_H[PA]),FALSE),0)</f>
        <v>655</v>
      </c>
      <c r="I164" s="56">
        <f>IFERROR(VLOOKUP(MYRANKS_H[[#This Row],[IDFANGRAPHS]],STEAMER_H[],COLUMN(STEAMER_H[AB]),FALSE),0)</f>
        <v>582</v>
      </c>
      <c r="J164" s="56">
        <f>IFERROR(VLOOKUP(MYRANKS_H[[#This Row],[IDFANGRAPHS]],STEAMER_H[],COLUMN(STEAMER_H[H]),FALSE),0)</f>
        <v>157</v>
      </c>
      <c r="K164" s="56">
        <f>IFERROR(VLOOKUP(MYRANKS_H[[#This Row],[IDFANGRAPHS]],STEAMER_H[],COLUMN(STEAMER_H[2B]),FALSE),0)</f>
        <v>29</v>
      </c>
      <c r="L164" s="56">
        <f>IFERROR(VLOOKUP(MYRANKS_H[[#This Row],[IDFANGRAPHS]],STEAMER_H[],COLUMN(STEAMER_H[3B]),FALSE),0)</f>
        <v>1</v>
      </c>
      <c r="M164" s="56">
        <f>IFERROR(VLOOKUP(MYRANKS_H[[#This Row],[IDFANGRAPHS]],STEAMER_H[],COLUMN(STEAMER_H[HR]),FALSE),0)</f>
        <v>9</v>
      </c>
      <c r="N164" s="56">
        <f>IFERROR(VLOOKUP(MYRANKS_H[[#This Row],[IDFANGRAPHS]],STEAMER_H[],COLUMN(STEAMER_H[R]),FALSE),0)</f>
        <v>69</v>
      </c>
      <c r="O164" s="56">
        <f>IFERROR(VLOOKUP(MYRANKS_H[[#This Row],[IDFANGRAPHS]],STEAMER_H[],COLUMN(STEAMER_H[RBI]),FALSE),0)</f>
        <v>55</v>
      </c>
      <c r="P164" s="56">
        <f>IFERROR(VLOOKUP(MYRANKS_H[[#This Row],[IDFANGRAPHS]],STEAMER_H[],COLUMN(STEAMER_H[BB]),FALSE),0)</f>
        <v>61</v>
      </c>
      <c r="Q164" s="56">
        <f>IFERROR(VLOOKUP(MYRANKS_H[[#This Row],[IDFANGRAPHS]],STEAMER_H[],COLUMN(STEAMER_H[HBP]),FALSE),0)</f>
        <v>4</v>
      </c>
      <c r="R164" s="56">
        <f>IFERROR(VLOOKUP(MYRANKS_H[[#This Row],[IDFANGRAPHS]],STEAMER_H[],COLUMN(STEAMER_H[SO]),FALSE),0)</f>
        <v>82</v>
      </c>
      <c r="S164" s="56">
        <f>IFERROR(VLOOKUP(MYRANKS_H[[#This Row],[IDFANGRAPHS]],STEAMER_H[],COLUMN(STEAMER_H[SB]),FALSE),0)</f>
        <v>3</v>
      </c>
      <c r="T164" s="19">
        <f>IFERROR(MYRANKS_H[[#This Row],[H]]/MYRANKS_H[[#This Row],[AB]],0)</f>
        <v>0.26975945017182129</v>
      </c>
      <c r="U164" s="19">
        <f>IFERROR((MYRANKS_H[[#This Row],[H]]+MYRANKS_H[[#This Row],[BB]]+MYRANKS_H[[#This Row],[HBP]])/(MYRANKS_H[[#This Row],[AB]]+MYRANKS_H[[#This Row],[BB]]+MYRANKS_H[[#This Row],[HBP]]),0)</f>
        <v>0.34312210200927357</v>
      </c>
      <c r="V164" s="19">
        <f>IFERROR((MYRANKS_H[[#This Row],[H]]+MYRANKS_H[[#This Row],[2B]]+2*MYRANKS_H[[#This Row],[3B]]+3*MYRANKS_H[[#This Row],[HR]])/MYRANKS_H[[#This Row],[AB]],0)</f>
        <v>0.36941580756013748</v>
      </c>
      <c r="W16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64" s="27">
        <f>VLOOKUP(MYRANKS_H[[#This Row],[POS]],REPLACEMENT_LEVEL[],3,FALSE)</f>
        <v>0</v>
      </c>
      <c r="Y164" s="27">
        <f>MYRANKS_H[[#This Row],[PROJ PTS]]-MYRANKS_H[[#This Row],[REPL LEVEL]]</f>
        <v>0</v>
      </c>
      <c r="Z164" s="27">
        <f>RANK(MYRANKS_H[[#This Row],[POINTS OVER REPL]],MYRANKS_H[POINTS OVER REPL])</f>
        <v>1</v>
      </c>
      <c r="AA164" s="29">
        <f>IF(MYRANKS_H[[#This Row],[RANK]]&lt;=TOTAL_HITTERS_DRAFTED,MYRANKS_H[[#This Row],[POINTS OVER REPL]],0)</f>
        <v>0</v>
      </c>
      <c r="AB164" s="35">
        <f>MYRANKS_H[[#This Row],[POINTS OVER REPL]]*DOLLAR_VALUE_PER_POINT+1</f>
        <v>1</v>
      </c>
      <c r="AC164" s="35"/>
      <c r="AD164" s="29">
        <f>IF(AND(MYRANKS_H[[#This Row],[RANK]]&lt;=(TOTAL_HITTERS_DRAFTED-HITTERS_BELOW_REPL_DRAFTED),MYRANKS_H[[#This Row],[$ACTUAL]]=""),MYRANKS_H[[#This Row],[POINTS OVER REPL]],0)</f>
        <v>0</v>
      </c>
      <c r="AE164" s="35">
        <f>IF(MYRANKS_H[[#This Row],[$ACTUAL]]="",MYRANKS_H[[#This Row],[POINTS OVER REPL]]*REMAINING_DOLLAR_VALUE_PER_POINT+1,0)</f>
        <v>1</v>
      </c>
    </row>
    <row r="165" spans="1:31" ht="15" customHeight="1" x14ac:dyDescent="0.25">
      <c r="A165" s="4" t="s">
        <v>14058</v>
      </c>
      <c r="B165" s="14" t="str">
        <f>VLOOKUP(MYRANKS_H[[#This Row],[PLAYERID]],PLAYERIDMAP2[],COLUMN(PLAYERIDMAP2[LASTNAME]),FALSE)</f>
        <v>Middlebrooks</v>
      </c>
      <c r="C165" s="14" t="str">
        <f>VLOOKUP(MYRANKS_H[[#This Row],[PLAYERID]],PLAYERIDMAP2[],COLUMN(PLAYERIDMAP2[FIRSTNAME]),FALSE)</f>
        <v>Will</v>
      </c>
      <c r="D165" s="14" t="str">
        <f>MYRANKS_H[[#This Row],[FNAME]]&amp;" "&amp;MYRANKS_H[[#This Row],[LNAME]]</f>
        <v>Will Middlebrooks</v>
      </c>
      <c r="E165" s="14" t="str">
        <f>VLOOKUP(MYRANKS_H[[#This Row],[PLAYERID]],PLAYERIDMAP2[],COLUMN(PLAYERIDMAP2[TEAM]),FALSE)</f>
        <v>SD</v>
      </c>
      <c r="F165" s="14" t="str">
        <f>VLOOKUP(MYRANKS_H[[#This Row],[PLAYERID]],PLAYERIDMAP2[],COLUMN(PLAYERIDMAP2[POS]),FALSE)</f>
        <v>3B</v>
      </c>
      <c r="G165" s="14">
        <f>IFERROR(VALUE(VLOOKUP(MYRANKS_H[[#This Row],[PLAYERID]],PLAYERIDMAP2[],COLUMN(PLAYERIDMAP2[IDFANGRAPHS]),FALSE)),VLOOKUP(MYRANKS_H[[#This Row],[PLAYERID]],PLAYERIDMAP2[],COLUMN(PLAYERIDMAP2[IDFANGRAPHS]),FALSE))</f>
        <v>7002</v>
      </c>
      <c r="H165" s="56">
        <f>IFERROR(VLOOKUP(MYRANKS_H[[#This Row],[IDFANGRAPHS]],STEAMER_H[],COLUMN(STEAMER_H[PA]),FALSE),0)</f>
        <v>484</v>
      </c>
      <c r="I165" s="56">
        <f>IFERROR(VLOOKUP(MYRANKS_H[[#This Row],[IDFANGRAPHS]],STEAMER_H[],COLUMN(STEAMER_H[AB]),FALSE),0)</f>
        <v>449</v>
      </c>
      <c r="J165" s="56">
        <f>IFERROR(VLOOKUP(MYRANKS_H[[#This Row],[IDFANGRAPHS]],STEAMER_H[],COLUMN(STEAMER_H[H]),FALSE),0)</f>
        <v>105</v>
      </c>
      <c r="K165" s="56">
        <f>IFERROR(VLOOKUP(MYRANKS_H[[#This Row],[IDFANGRAPHS]],STEAMER_H[],COLUMN(STEAMER_H[2B]),FALSE),0)</f>
        <v>17</v>
      </c>
      <c r="L165" s="56">
        <f>IFERROR(VLOOKUP(MYRANKS_H[[#This Row],[IDFANGRAPHS]],STEAMER_H[],COLUMN(STEAMER_H[3B]),FALSE),0)</f>
        <v>2</v>
      </c>
      <c r="M165" s="56">
        <f>IFERROR(VLOOKUP(MYRANKS_H[[#This Row],[IDFANGRAPHS]],STEAMER_H[],COLUMN(STEAMER_H[HR]),FALSE),0)</f>
        <v>20</v>
      </c>
      <c r="N165" s="56">
        <f>IFERROR(VLOOKUP(MYRANKS_H[[#This Row],[IDFANGRAPHS]],STEAMER_H[],COLUMN(STEAMER_H[R]),FALSE),0)</f>
        <v>49</v>
      </c>
      <c r="O165" s="56">
        <f>IFERROR(VLOOKUP(MYRANKS_H[[#This Row],[IDFANGRAPHS]],STEAMER_H[],COLUMN(STEAMER_H[RBI]),FALSE),0)</f>
        <v>59</v>
      </c>
      <c r="P165" s="56">
        <f>IFERROR(VLOOKUP(MYRANKS_H[[#This Row],[IDFANGRAPHS]],STEAMER_H[],COLUMN(STEAMER_H[BB]),FALSE),0)</f>
        <v>25</v>
      </c>
      <c r="Q165" s="56">
        <f>IFERROR(VLOOKUP(MYRANKS_H[[#This Row],[IDFANGRAPHS]],STEAMER_H[],COLUMN(STEAMER_H[HBP]),FALSE),0)</f>
        <v>3</v>
      </c>
      <c r="R165" s="56">
        <f>IFERROR(VLOOKUP(MYRANKS_H[[#This Row],[IDFANGRAPHS]],STEAMER_H[],COLUMN(STEAMER_H[SO]),FALSE),0)</f>
        <v>117</v>
      </c>
      <c r="S165" s="56">
        <f>IFERROR(VLOOKUP(MYRANKS_H[[#This Row],[IDFANGRAPHS]],STEAMER_H[],COLUMN(STEAMER_H[SB]),FALSE),0)</f>
        <v>4</v>
      </c>
      <c r="T165" s="19">
        <f>IFERROR(MYRANKS_H[[#This Row],[H]]/MYRANKS_H[[#This Row],[AB]],0)</f>
        <v>0.23385300668151449</v>
      </c>
      <c r="U165" s="19">
        <f>IFERROR((MYRANKS_H[[#This Row],[H]]+MYRANKS_H[[#This Row],[BB]]+MYRANKS_H[[#This Row],[HBP]])/(MYRANKS_H[[#This Row],[AB]]+MYRANKS_H[[#This Row],[BB]]+MYRANKS_H[[#This Row],[HBP]]),0)</f>
        <v>0.27882599580712786</v>
      </c>
      <c r="V165" s="19">
        <f>IFERROR((MYRANKS_H[[#This Row],[H]]+MYRANKS_H[[#This Row],[2B]]+2*MYRANKS_H[[#This Row],[3B]]+3*MYRANKS_H[[#This Row],[HR]])/MYRANKS_H[[#This Row],[AB]],0)</f>
        <v>0.41425389755011138</v>
      </c>
      <c r="W16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65" s="27">
        <f>VLOOKUP(MYRANKS_H[[#This Row],[POS]],REPLACEMENT_LEVEL[],3,FALSE)</f>
        <v>0</v>
      </c>
      <c r="Y165" s="27">
        <f>MYRANKS_H[[#This Row],[PROJ PTS]]-MYRANKS_H[[#This Row],[REPL LEVEL]]</f>
        <v>0</v>
      </c>
      <c r="Z165" s="27">
        <f>RANK(MYRANKS_H[[#This Row],[POINTS OVER REPL]],MYRANKS_H[POINTS OVER REPL])</f>
        <v>1</v>
      </c>
      <c r="AA165" s="29">
        <f>IF(MYRANKS_H[[#This Row],[RANK]]&lt;=TOTAL_HITTERS_DRAFTED,MYRANKS_H[[#This Row],[POINTS OVER REPL]],0)</f>
        <v>0</v>
      </c>
      <c r="AB165" s="35">
        <f>MYRANKS_H[[#This Row],[POINTS OVER REPL]]*DOLLAR_VALUE_PER_POINT+1</f>
        <v>1</v>
      </c>
      <c r="AC165" s="35"/>
      <c r="AD165" s="29">
        <f>IF(AND(MYRANKS_H[[#This Row],[RANK]]&lt;=(TOTAL_HITTERS_DRAFTED-HITTERS_BELOW_REPL_DRAFTED),MYRANKS_H[[#This Row],[$ACTUAL]]=""),MYRANKS_H[[#This Row],[POINTS OVER REPL]],0)</f>
        <v>0</v>
      </c>
      <c r="AE165" s="35">
        <f>IF(MYRANKS_H[[#This Row],[$ACTUAL]]="",MYRANKS_H[[#This Row],[POINTS OVER REPL]]*REMAINING_DOLLAR_VALUE_PER_POINT+1,0)</f>
        <v>1</v>
      </c>
    </row>
    <row r="166" spans="1:31" ht="15" customHeight="1" x14ac:dyDescent="0.25">
      <c r="A166" s="7" t="s">
        <v>14321</v>
      </c>
      <c r="B166" s="14" t="str">
        <f>VLOOKUP(MYRANKS_H[[#This Row],[PLAYERID]],PLAYERIDMAP2[],COLUMN(PLAYERIDMAP2[LASTNAME]),FALSE)</f>
        <v>Norris</v>
      </c>
      <c r="C166" s="14" t="str">
        <f>VLOOKUP(MYRANKS_H[[#This Row],[PLAYERID]],PLAYERIDMAP2[],COLUMN(PLAYERIDMAP2[FIRSTNAME]),FALSE)</f>
        <v>Derek</v>
      </c>
      <c r="D166" s="14" t="str">
        <f>MYRANKS_H[[#This Row],[FNAME]]&amp;" "&amp;MYRANKS_H[[#This Row],[LNAME]]</f>
        <v>Derek Norris</v>
      </c>
      <c r="E166" s="14" t="str">
        <f>VLOOKUP(MYRANKS_H[[#This Row],[PLAYERID]],PLAYERIDMAP2[],COLUMN(PLAYERIDMAP2[TEAM]),FALSE)</f>
        <v>SD</v>
      </c>
      <c r="F166" s="14" t="str">
        <f>VLOOKUP(MYRANKS_H[[#This Row],[PLAYERID]],PLAYERIDMAP2[],COLUMN(PLAYERIDMAP2[POS]),FALSE)</f>
        <v>C</v>
      </c>
      <c r="G166" s="14">
        <f>IFERROR(VALUE(VLOOKUP(MYRANKS_H[[#This Row],[PLAYERID]],PLAYERIDMAP2[],COLUMN(PLAYERIDMAP2[IDFANGRAPHS]),FALSE)),VLOOKUP(MYRANKS_H[[#This Row],[PLAYERID]],PLAYERIDMAP2[],COLUMN(PLAYERIDMAP2[IDFANGRAPHS]),FALSE))</f>
        <v>6867</v>
      </c>
      <c r="H166" s="56">
        <f>IFERROR(VLOOKUP(MYRANKS_H[[#This Row],[IDFANGRAPHS]],STEAMER_H[],COLUMN(STEAMER_H[PA]),FALSE),0)</f>
        <v>445</v>
      </c>
      <c r="I166" s="56">
        <f>IFERROR(VLOOKUP(MYRANKS_H[[#This Row],[IDFANGRAPHS]],STEAMER_H[],COLUMN(STEAMER_H[AB]),FALSE),0)</f>
        <v>396</v>
      </c>
      <c r="J166" s="56">
        <f>IFERROR(VLOOKUP(MYRANKS_H[[#This Row],[IDFANGRAPHS]],STEAMER_H[],COLUMN(STEAMER_H[H]),FALSE),0)</f>
        <v>95</v>
      </c>
      <c r="K166" s="56">
        <f>IFERROR(VLOOKUP(MYRANKS_H[[#This Row],[IDFANGRAPHS]],STEAMER_H[],COLUMN(STEAMER_H[2B]),FALSE),0)</f>
        <v>20</v>
      </c>
      <c r="L166" s="56">
        <f>IFERROR(VLOOKUP(MYRANKS_H[[#This Row],[IDFANGRAPHS]],STEAMER_H[],COLUMN(STEAMER_H[3B]),FALSE),0)</f>
        <v>1</v>
      </c>
      <c r="M166" s="56">
        <f>IFERROR(VLOOKUP(MYRANKS_H[[#This Row],[IDFANGRAPHS]],STEAMER_H[],COLUMN(STEAMER_H[HR]),FALSE),0)</f>
        <v>12</v>
      </c>
      <c r="N166" s="56">
        <f>IFERROR(VLOOKUP(MYRANKS_H[[#This Row],[IDFANGRAPHS]],STEAMER_H[],COLUMN(STEAMER_H[R]),FALSE),0)</f>
        <v>45</v>
      </c>
      <c r="O166" s="56">
        <f>IFERROR(VLOOKUP(MYRANKS_H[[#This Row],[IDFANGRAPHS]],STEAMER_H[],COLUMN(STEAMER_H[RBI]),FALSE),0)</f>
        <v>46</v>
      </c>
      <c r="P166" s="56">
        <f>IFERROR(VLOOKUP(MYRANKS_H[[#This Row],[IDFANGRAPHS]],STEAMER_H[],COLUMN(STEAMER_H[BB]),FALSE),0)</f>
        <v>39</v>
      </c>
      <c r="Q166" s="56">
        <f>IFERROR(VLOOKUP(MYRANKS_H[[#This Row],[IDFANGRAPHS]],STEAMER_H[],COLUMN(STEAMER_H[HBP]),FALSE),0)</f>
        <v>4</v>
      </c>
      <c r="R166" s="56">
        <f>IFERROR(VLOOKUP(MYRANKS_H[[#This Row],[IDFANGRAPHS]],STEAMER_H[],COLUMN(STEAMER_H[SO]),FALSE),0)</f>
        <v>97</v>
      </c>
      <c r="S166" s="56">
        <f>IFERROR(VLOOKUP(MYRANKS_H[[#This Row],[IDFANGRAPHS]],STEAMER_H[],COLUMN(STEAMER_H[SB]),FALSE),0)</f>
        <v>3</v>
      </c>
      <c r="T166" s="19">
        <f>IFERROR(MYRANKS_H[[#This Row],[H]]/MYRANKS_H[[#This Row],[AB]],0)</f>
        <v>0.23989898989898989</v>
      </c>
      <c r="U166" s="19">
        <f>IFERROR((MYRANKS_H[[#This Row],[H]]+MYRANKS_H[[#This Row],[BB]]+MYRANKS_H[[#This Row],[HBP]])/(MYRANKS_H[[#This Row],[AB]]+MYRANKS_H[[#This Row],[BB]]+MYRANKS_H[[#This Row],[HBP]]),0)</f>
        <v>0.31435079726651483</v>
      </c>
      <c r="V166" s="19">
        <f>IFERROR((MYRANKS_H[[#This Row],[H]]+MYRANKS_H[[#This Row],[2B]]+2*MYRANKS_H[[#This Row],[3B]]+3*MYRANKS_H[[#This Row],[HR]])/MYRANKS_H[[#This Row],[AB]],0)</f>
        <v>0.38636363636363635</v>
      </c>
      <c r="W16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66" s="27">
        <f>VLOOKUP(MYRANKS_H[[#This Row],[POS]],REPLACEMENT_LEVEL[],3,FALSE)</f>
        <v>0</v>
      </c>
      <c r="Y166" s="27">
        <f>MYRANKS_H[[#This Row],[PROJ PTS]]-MYRANKS_H[[#This Row],[REPL LEVEL]]</f>
        <v>0</v>
      </c>
      <c r="Z166" s="27">
        <f>RANK(MYRANKS_H[[#This Row],[POINTS OVER REPL]],MYRANKS_H[POINTS OVER REPL])</f>
        <v>1</v>
      </c>
      <c r="AA166" s="29">
        <f>IF(MYRANKS_H[[#This Row],[RANK]]&lt;=TOTAL_HITTERS_DRAFTED,MYRANKS_H[[#This Row],[POINTS OVER REPL]],0)</f>
        <v>0</v>
      </c>
      <c r="AB166" s="35">
        <f>MYRANKS_H[[#This Row],[POINTS OVER REPL]]*DOLLAR_VALUE_PER_POINT+1</f>
        <v>1</v>
      </c>
      <c r="AC166" s="35"/>
      <c r="AD166" s="29">
        <f>IF(AND(MYRANKS_H[[#This Row],[RANK]]&lt;=(TOTAL_HITTERS_DRAFTED-HITTERS_BELOW_REPL_DRAFTED),MYRANKS_H[[#This Row],[$ACTUAL]]=""),MYRANKS_H[[#This Row],[POINTS OVER REPL]],0)</f>
        <v>0</v>
      </c>
      <c r="AE166" s="35">
        <f>IF(MYRANKS_H[[#This Row],[$ACTUAL]]="",MYRANKS_H[[#This Row],[POINTS OVER REPL]]*REMAINING_DOLLAR_VALUE_PER_POINT+1,0)</f>
        <v>1</v>
      </c>
    </row>
    <row r="167" spans="1:31" ht="15" customHeight="1" x14ac:dyDescent="0.25">
      <c r="A167" s="2" t="s">
        <v>14977</v>
      </c>
      <c r="B167" s="14" t="str">
        <f>VLOOKUP(MYRANKS_H[[#This Row],[PLAYERID]],PLAYERIDMAP2[],COLUMN(PLAYERIDMAP2[LASTNAME]),FALSE)</f>
        <v>Rollins</v>
      </c>
      <c r="C167" s="14" t="str">
        <f>VLOOKUP(MYRANKS_H[[#This Row],[PLAYERID]],PLAYERIDMAP2[],COLUMN(PLAYERIDMAP2[FIRSTNAME]),FALSE)</f>
        <v>Jimmy</v>
      </c>
      <c r="D167" s="14" t="str">
        <f>MYRANKS_H[[#This Row],[FNAME]]&amp;" "&amp;MYRANKS_H[[#This Row],[LNAME]]</f>
        <v>Jimmy Rollins</v>
      </c>
      <c r="E167" s="14" t="str">
        <f>VLOOKUP(MYRANKS_H[[#This Row],[PLAYERID]],PLAYERIDMAP2[],COLUMN(PLAYERIDMAP2[TEAM]),FALSE)</f>
        <v>LAD</v>
      </c>
      <c r="F167" s="14" t="str">
        <f>VLOOKUP(MYRANKS_H[[#This Row],[PLAYERID]],PLAYERIDMAP2[],COLUMN(PLAYERIDMAP2[POS]),FALSE)</f>
        <v>SS</v>
      </c>
      <c r="G167" s="14">
        <f>IFERROR(VALUE(VLOOKUP(MYRANKS_H[[#This Row],[PLAYERID]],PLAYERIDMAP2[],COLUMN(PLAYERIDMAP2[IDFANGRAPHS]),FALSE)),VLOOKUP(MYRANKS_H[[#This Row],[PLAYERID]],PLAYERIDMAP2[],COLUMN(PLAYERIDMAP2[IDFANGRAPHS]),FALSE))</f>
        <v>971</v>
      </c>
      <c r="H167" s="56">
        <f>IFERROR(VLOOKUP(MYRANKS_H[[#This Row],[IDFANGRAPHS]],STEAMER_H[],COLUMN(STEAMER_H[PA]),FALSE),0)</f>
        <v>574</v>
      </c>
      <c r="I167" s="56">
        <f>IFERROR(VLOOKUP(MYRANKS_H[[#This Row],[IDFANGRAPHS]],STEAMER_H[],COLUMN(STEAMER_H[AB]),FALSE),0)</f>
        <v>516</v>
      </c>
      <c r="J167" s="56">
        <f>IFERROR(VLOOKUP(MYRANKS_H[[#This Row],[IDFANGRAPHS]],STEAMER_H[],COLUMN(STEAMER_H[H]),FALSE),0)</f>
        <v>122</v>
      </c>
      <c r="K167" s="56">
        <f>IFERROR(VLOOKUP(MYRANKS_H[[#This Row],[IDFANGRAPHS]],STEAMER_H[],COLUMN(STEAMER_H[2B]),FALSE),0)</f>
        <v>23</v>
      </c>
      <c r="L167" s="56">
        <f>IFERROR(VLOOKUP(MYRANKS_H[[#This Row],[IDFANGRAPHS]],STEAMER_H[],COLUMN(STEAMER_H[3B]),FALSE),0)</f>
        <v>3</v>
      </c>
      <c r="M167" s="56">
        <f>IFERROR(VLOOKUP(MYRANKS_H[[#This Row],[IDFANGRAPHS]],STEAMER_H[],COLUMN(STEAMER_H[HR]),FALSE),0)</f>
        <v>11</v>
      </c>
      <c r="N167" s="56">
        <f>IFERROR(VLOOKUP(MYRANKS_H[[#This Row],[IDFANGRAPHS]],STEAMER_H[],COLUMN(STEAMER_H[R]),FALSE),0)</f>
        <v>63</v>
      </c>
      <c r="O167" s="56">
        <f>IFERROR(VLOOKUP(MYRANKS_H[[#This Row],[IDFANGRAPHS]],STEAMER_H[],COLUMN(STEAMER_H[RBI]),FALSE),0)</f>
        <v>50</v>
      </c>
      <c r="P167" s="56">
        <f>IFERROR(VLOOKUP(MYRANKS_H[[#This Row],[IDFANGRAPHS]],STEAMER_H[],COLUMN(STEAMER_H[BB]),FALSE),0)</f>
        <v>48</v>
      </c>
      <c r="Q167" s="56">
        <f>IFERROR(VLOOKUP(MYRANKS_H[[#This Row],[IDFANGRAPHS]],STEAMER_H[],COLUMN(STEAMER_H[HBP]),FALSE),0)</f>
        <v>2</v>
      </c>
      <c r="R167" s="56">
        <f>IFERROR(VLOOKUP(MYRANKS_H[[#This Row],[IDFANGRAPHS]],STEAMER_H[],COLUMN(STEAMER_H[SO]),FALSE),0)</f>
        <v>91</v>
      </c>
      <c r="S167" s="56">
        <f>IFERROR(VLOOKUP(MYRANKS_H[[#This Row],[IDFANGRAPHS]],STEAMER_H[],COLUMN(STEAMER_H[SB]),FALSE),0)</f>
        <v>16</v>
      </c>
      <c r="T167" s="19">
        <f>IFERROR(MYRANKS_H[[#This Row],[H]]/MYRANKS_H[[#This Row],[AB]],0)</f>
        <v>0.23643410852713179</v>
      </c>
      <c r="U167" s="19">
        <f>IFERROR((MYRANKS_H[[#This Row],[H]]+MYRANKS_H[[#This Row],[BB]]+MYRANKS_H[[#This Row],[HBP]])/(MYRANKS_H[[#This Row],[AB]]+MYRANKS_H[[#This Row],[BB]]+MYRANKS_H[[#This Row],[HBP]]),0)</f>
        <v>0.303886925795053</v>
      </c>
      <c r="V167" s="19">
        <f>IFERROR((MYRANKS_H[[#This Row],[H]]+MYRANKS_H[[#This Row],[2B]]+2*MYRANKS_H[[#This Row],[3B]]+3*MYRANKS_H[[#This Row],[HR]])/MYRANKS_H[[#This Row],[AB]],0)</f>
        <v>0.35658914728682173</v>
      </c>
      <c r="W16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67" s="27">
        <f>VLOOKUP(MYRANKS_H[[#This Row],[POS]],REPLACEMENT_LEVEL[],3,FALSE)</f>
        <v>0</v>
      </c>
      <c r="Y167" s="27">
        <f>MYRANKS_H[[#This Row],[PROJ PTS]]-MYRANKS_H[[#This Row],[REPL LEVEL]]</f>
        <v>0</v>
      </c>
      <c r="Z167" s="27">
        <f>RANK(MYRANKS_H[[#This Row],[POINTS OVER REPL]],MYRANKS_H[POINTS OVER REPL])</f>
        <v>1</v>
      </c>
      <c r="AA167" s="29">
        <f>IF(MYRANKS_H[[#This Row],[RANK]]&lt;=TOTAL_HITTERS_DRAFTED,MYRANKS_H[[#This Row],[POINTS OVER REPL]],0)</f>
        <v>0</v>
      </c>
      <c r="AB167" s="35">
        <f>MYRANKS_H[[#This Row],[POINTS OVER REPL]]*DOLLAR_VALUE_PER_POINT+1</f>
        <v>1</v>
      </c>
      <c r="AC167" s="35"/>
      <c r="AD167" s="29">
        <f>IF(AND(MYRANKS_H[[#This Row],[RANK]]&lt;=(TOTAL_HITTERS_DRAFTED-HITTERS_BELOW_REPL_DRAFTED),MYRANKS_H[[#This Row],[$ACTUAL]]=""),MYRANKS_H[[#This Row],[POINTS OVER REPL]],0)</f>
        <v>0</v>
      </c>
      <c r="AE167" s="35">
        <f>IF(MYRANKS_H[[#This Row],[$ACTUAL]]="",MYRANKS_H[[#This Row],[POINTS OVER REPL]]*REMAINING_DOLLAR_VALUE_PER_POINT+1,0)</f>
        <v>1</v>
      </c>
    </row>
    <row r="168" spans="1:31" ht="15" customHeight="1" x14ac:dyDescent="0.25">
      <c r="A168" s="2" t="s">
        <v>15043</v>
      </c>
      <c r="B168" s="14" t="str">
        <f>VLOOKUP(MYRANKS_H[[#This Row],[PLAYERID]],PLAYERIDMAP2[],COLUMN(PLAYERIDMAP2[LASTNAME]),FALSE)</f>
        <v>Ruf</v>
      </c>
      <c r="C168" s="14" t="str">
        <f>VLOOKUP(MYRANKS_H[[#This Row],[PLAYERID]],PLAYERIDMAP2[],COLUMN(PLAYERIDMAP2[FIRSTNAME]),FALSE)</f>
        <v>Darin</v>
      </c>
      <c r="D168" s="14" t="str">
        <f>MYRANKS_H[[#This Row],[FNAME]]&amp;" "&amp;MYRANKS_H[[#This Row],[LNAME]]</f>
        <v>Darin Ruf</v>
      </c>
      <c r="E168" s="14" t="str">
        <f>VLOOKUP(MYRANKS_H[[#This Row],[PLAYERID]],PLAYERIDMAP2[],COLUMN(PLAYERIDMAP2[TEAM]),FALSE)</f>
        <v>PHI</v>
      </c>
      <c r="F168" s="14" t="str">
        <f>VLOOKUP(MYRANKS_H[[#This Row],[PLAYERID]],PLAYERIDMAP2[],COLUMN(PLAYERIDMAP2[POS]),FALSE)</f>
        <v>1B</v>
      </c>
      <c r="G168" s="14">
        <f>IFERROR(VALUE(VLOOKUP(MYRANKS_H[[#This Row],[PLAYERID]],PLAYERIDMAP2[],COLUMN(PLAYERIDMAP2[IDFANGRAPHS]),FALSE)),VLOOKUP(MYRANKS_H[[#This Row],[PLAYERID]],PLAYERIDMAP2[],COLUMN(PLAYERIDMAP2[IDFANGRAPHS]),FALSE))</f>
        <v>9929</v>
      </c>
      <c r="H168" s="56">
        <f>IFERROR(VLOOKUP(MYRANKS_H[[#This Row],[IDFANGRAPHS]],STEAMER_H[],COLUMN(STEAMER_H[PA]),FALSE),0)</f>
        <v>449</v>
      </c>
      <c r="I168" s="56">
        <f>IFERROR(VLOOKUP(MYRANKS_H[[#This Row],[IDFANGRAPHS]],STEAMER_H[],COLUMN(STEAMER_H[AB]),FALSE),0)</f>
        <v>404</v>
      </c>
      <c r="J168" s="56">
        <f>IFERROR(VLOOKUP(MYRANKS_H[[#This Row],[IDFANGRAPHS]],STEAMER_H[],COLUMN(STEAMER_H[H]),FALSE),0)</f>
        <v>98</v>
      </c>
      <c r="K168" s="56">
        <f>IFERROR(VLOOKUP(MYRANKS_H[[#This Row],[IDFANGRAPHS]],STEAMER_H[],COLUMN(STEAMER_H[2B]),FALSE),0)</f>
        <v>20</v>
      </c>
      <c r="L168" s="56">
        <f>IFERROR(VLOOKUP(MYRANKS_H[[#This Row],[IDFANGRAPHS]],STEAMER_H[],COLUMN(STEAMER_H[3B]),FALSE),0)</f>
        <v>1</v>
      </c>
      <c r="M168" s="56">
        <f>IFERROR(VLOOKUP(MYRANKS_H[[#This Row],[IDFANGRAPHS]],STEAMER_H[],COLUMN(STEAMER_H[HR]),FALSE),0)</f>
        <v>15</v>
      </c>
      <c r="N168" s="56">
        <f>IFERROR(VLOOKUP(MYRANKS_H[[#This Row],[IDFANGRAPHS]],STEAMER_H[],COLUMN(STEAMER_H[R]),FALSE),0)</f>
        <v>46</v>
      </c>
      <c r="O168" s="56">
        <f>IFERROR(VLOOKUP(MYRANKS_H[[#This Row],[IDFANGRAPHS]],STEAMER_H[],COLUMN(STEAMER_H[RBI]),FALSE),0)</f>
        <v>51</v>
      </c>
      <c r="P168" s="56">
        <f>IFERROR(VLOOKUP(MYRANKS_H[[#This Row],[IDFANGRAPHS]],STEAMER_H[],COLUMN(STEAMER_H[BB]),FALSE),0)</f>
        <v>33</v>
      </c>
      <c r="Q168" s="56">
        <f>IFERROR(VLOOKUP(MYRANKS_H[[#This Row],[IDFANGRAPHS]],STEAMER_H[],COLUMN(STEAMER_H[HBP]),FALSE),0)</f>
        <v>6</v>
      </c>
      <c r="R168" s="56">
        <f>IFERROR(VLOOKUP(MYRANKS_H[[#This Row],[IDFANGRAPHS]],STEAMER_H[],COLUMN(STEAMER_H[SO]),FALSE),0)</f>
        <v>110</v>
      </c>
      <c r="S168" s="56">
        <f>IFERROR(VLOOKUP(MYRANKS_H[[#This Row],[IDFANGRAPHS]],STEAMER_H[],COLUMN(STEAMER_H[SB]),FALSE),0)</f>
        <v>3</v>
      </c>
      <c r="T168" s="19">
        <f>IFERROR(MYRANKS_H[[#This Row],[H]]/MYRANKS_H[[#This Row],[AB]],0)</f>
        <v>0.24257425742574257</v>
      </c>
      <c r="U168" s="19">
        <f>IFERROR((MYRANKS_H[[#This Row],[H]]+MYRANKS_H[[#This Row],[BB]]+MYRANKS_H[[#This Row],[HBP]])/(MYRANKS_H[[#This Row],[AB]]+MYRANKS_H[[#This Row],[BB]]+MYRANKS_H[[#This Row],[HBP]]),0)</f>
        <v>0.30925507900677202</v>
      </c>
      <c r="V168" s="19">
        <f>IFERROR((MYRANKS_H[[#This Row],[H]]+MYRANKS_H[[#This Row],[2B]]+2*MYRANKS_H[[#This Row],[3B]]+3*MYRANKS_H[[#This Row],[HR]])/MYRANKS_H[[#This Row],[AB]],0)</f>
        <v>0.40841584158415839</v>
      </c>
      <c r="W16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68" s="27">
        <f>VLOOKUP(MYRANKS_H[[#This Row],[POS]],REPLACEMENT_LEVEL[],3,FALSE)</f>
        <v>0</v>
      </c>
      <c r="Y168" s="27">
        <f>MYRANKS_H[[#This Row],[PROJ PTS]]-MYRANKS_H[[#This Row],[REPL LEVEL]]</f>
        <v>0</v>
      </c>
      <c r="Z168" s="27">
        <f>RANK(MYRANKS_H[[#This Row],[POINTS OVER REPL]],MYRANKS_H[POINTS OVER REPL])</f>
        <v>1</v>
      </c>
      <c r="AA168" s="29">
        <f>IF(MYRANKS_H[[#This Row],[RANK]]&lt;=TOTAL_HITTERS_DRAFTED,MYRANKS_H[[#This Row],[POINTS OVER REPL]],0)</f>
        <v>0</v>
      </c>
      <c r="AB168" s="35">
        <f>MYRANKS_H[[#This Row],[POINTS OVER REPL]]*DOLLAR_VALUE_PER_POINT+1</f>
        <v>1</v>
      </c>
      <c r="AC168" s="35"/>
      <c r="AD168" s="29">
        <f>IF(AND(MYRANKS_H[[#This Row],[RANK]]&lt;=(TOTAL_HITTERS_DRAFTED-HITTERS_BELOW_REPL_DRAFTED),MYRANKS_H[[#This Row],[$ACTUAL]]=""),MYRANKS_H[[#This Row],[POINTS OVER REPL]],0)</f>
        <v>0</v>
      </c>
      <c r="AE168" s="35">
        <f>IF(MYRANKS_H[[#This Row],[$ACTUAL]]="",MYRANKS_H[[#This Row],[POINTS OVER REPL]]*REMAINING_DOLLAR_VALUE_PER_POINT+1,0)</f>
        <v>1</v>
      </c>
    </row>
    <row r="169" spans="1:31" ht="15" customHeight="1" x14ac:dyDescent="0.25">
      <c r="A169" s="2" t="s">
        <v>15102</v>
      </c>
      <c r="B169" s="14" t="str">
        <f>VLOOKUP(MYRANKS_H[[#This Row],[PLAYERID]],PLAYERIDMAP2[],COLUMN(PLAYERIDMAP2[LASTNAME]),FALSE)</f>
        <v>Saltalamacchia</v>
      </c>
      <c r="C169" s="14" t="str">
        <f>VLOOKUP(MYRANKS_H[[#This Row],[PLAYERID]],PLAYERIDMAP2[],COLUMN(PLAYERIDMAP2[FIRSTNAME]),FALSE)</f>
        <v>Jarrod</v>
      </c>
      <c r="D169" s="14" t="str">
        <f>MYRANKS_H[[#This Row],[FNAME]]&amp;" "&amp;MYRANKS_H[[#This Row],[LNAME]]</f>
        <v>Jarrod Saltalamacchia</v>
      </c>
      <c r="E169" s="14" t="str">
        <f>VLOOKUP(MYRANKS_H[[#This Row],[PLAYERID]],PLAYERIDMAP2[],COLUMN(PLAYERIDMAP2[TEAM]),FALSE)</f>
        <v>DET</v>
      </c>
      <c r="F169" s="14" t="str">
        <f>VLOOKUP(MYRANKS_H[[#This Row],[PLAYERID]],PLAYERIDMAP2[],COLUMN(PLAYERIDMAP2[POS]),FALSE)</f>
        <v>C</v>
      </c>
      <c r="G169" s="14">
        <f>IFERROR(VALUE(VLOOKUP(MYRANKS_H[[#This Row],[PLAYERID]],PLAYERIDMAP2[],COLUMN(PLAYERIDMAP2[IDFANGRAPHS]),FALSE)),VLOOKUP(MYRANKS_H[[#This Row],[PLAYERID]],PLAYERIDMAP2[],COLUMN(PLAYERIDMAP2[IDFANGRAPHS]),FALSE))</f>
        <v>5557</v>
      </c>
      <c r="H169" s="56">
        <f>IFERROR(VLOOKUP(MYRANKS_H[[#This Row],[IDFANGRAPHS]],STEAMER_H[],COLUMN(STEAMER_H[PA]),FALSE),0)</f>
        <v>245</v>
      </c>
      <c r="I169" s="56">
        <f>IFERROR(VLOOKUP(MYRANKS_H[[#This Row],[IDFANGRAPHS]],STEAMER_H[],COLUMN(STEAMER_H[AB]),FALSE),0)</f>
        <v>216</v>
      </c>
      <c r="J169" s="56">
        <f>IFERROR(VLOOKUP(MYRANKS_H[[#This Row],[IDFANGRAPHS]],STEAMER_H[],COLUMN(STEAMER_H[H]),FALSE),0)</f>
        <v>49</v>
      </c>
      <c r="K169" s="56">
        <f>IFERROR(VLOOKUP(MYRANKS_H[[#This Row],[IDFANGRAPHS]],STEAMER_H[],COLUMN(STEAMER_H[2B]),FALSE),0)</f>
        <v>11</v>
      </c>
      <c r="L169" s="56">
        <f>IFERROR(VLOOKUP(MYRANKS_H[[#This Row],[IDFANGRAPHS]],STEAMER_H[],COLUMN(STEAMER_H[3B]),FALSE),0)</f>
        <v>0</v>
      </c>
      <c r="M169" s="56">
        <f>IFERROR(VLOOKUP(MYRANKS_H[[#This Row],[IDFANGRAPHS]],STEAMER_H[],COLUMN(STEAMER_H[HR]),FALSE),0)</f>
        <v>8</v>
      </c>
      <c r="N169" s="56">
        <f>IFERROR(VLOOKUP(MYRANKS_H[[#This Row],[IDFANGRAPHS]],STEAMER_H[],COLUMN(STEAMER_H[R]),FALSE),0)</f>
        <v>27</v>
      </c>
      <c r="O169" s="56">
        <f>IFERROR(VLOOKUP(MYRANKS_H[[#This Row],[IDFANGRAPHS]],STEAMER_H[],COLUMN(STEAMER_H[RBI]),FALSE),0)</f>
        <v>28</v>
      </c>
      <c r="P169" s="56">
        <f>IFERROR(VLOOKUP(MYRANKS_H[[#This Row],[IDFANGRAPHS]],STEAMER_H[],COLUMN(STEAMER_H[BB]),FALSE),0)</f>
        <v>24</v>
      </c>
      <c r="Q169" s="56">
        <f>IFERROR(VLOOKUP(MYRANKS_H[[#This Row],[IDFANGRAPHS]],STEAMER_H[],COLUMN(STEAMER_H[HBP]),FALSE),0)</f>
        <v>1</v>
      </c>
      <c r="R169" s="56">
        <f>IFERROR(VLOOKUP(MYRANKS_H[[#This Row],[IDFANGRAPHS]],STEAMER_H[],COLUMN(STEAMER_H[SO]),FALSE),0)</f>
        <v>73</v>
      </c>
      <c r="S169" s="56">
        <f>IFERROR(VLOOKUP(MYRANKS_H[[#This Row],[IDFANGRAPHS]],STEAMER_H[],COLUMN(STEAMER_H[SB]),FALSE),0)</f>
        <v>1</v>
      </c>
      <c r="T169" s="19">
        <f>IFERROR(MYRANKS_H[[#This Row],[H]]/MYRANKS_H[[#This Row],[AB]],0)</f>
        <v>0.22685185185185186</v>
      </c>
      <c r="U169" s="19">
        <f>IFERROR((MYRANKS_H[[#This Row],[H]]+MYRANKS_H[[#This Row],[BB]]+MYRANKS_H[[#This Row],[HBP]])/(MYRANKS_H[[#This Row],[AB]]+MYRANKS_H[[#This Row],[BB]]+MYRANKS_H[[#This Row],[HBP]]),0)</f>
        <v>0.30705394190871371</v>
      </c>
      <c r="V169" s="19">
        <f>IFERROR((MYRANKS_H[[#This Row],[H]]+MYRANKS_H[[#This Row],[2B]]+2*MYRANKS_H[[#This Row],[3B]]+3*MYRANKS_H[[#This Row],[HR]])/MYRANKS_H[[#This Row],[AB]],0)</f>
        <v>0.3888888888888889</v>
      </c>
      <c r="W16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69" s="27">
        <f>VLOOKUP(MYRANKS_H[[#This Row],[POS]],REPLACEMENT_LEVEL[],3,FALSE)</f>
        <v>0</v>
      </c>
      <c r="Y169" s="27">
        <f>MYRANKS_H[[#This Row],[PROJ PTS]]-MYRANKS_H[[#This Row],[REPL LEVEL]]</f>
        <v>0</v>
      </c>
      <c r="Z169" s="27">
        <f>RANK(MYRANKS_H[[#This Row],[POINTS OVER REPL]],MYRANKS_H[POINTS OVER REPL])</f>
        <v>1</v>
      </c>
      <c r="AA169" s="29">
        <f>IF(MYRANKS_H[[#This Row],[RANK]]&lt;=TOTAL_HITTERS_DRAFTED,MYRANKS_H[[#This Row],[POINTS OVER REPL]],0)</f>
        <v>0</v>
      </c>
      <c r="AB169" s="35">
        <f>MYRANKS_H[[#This Row],[POINTS OVER REPL]]*DOLLAR_VALUE_PER_POINT+1</f>
        <v>1</v>
      </c>
      <c r="AC169" s="35"/>
      <c r="AD169" s="29">
        <f>IF(AND(MYRANKS_H[[#This Row],[RANK]]&lt;=(TOTAL_HITTERS_DRAFTED-HITTERS_BELOW_REPL_DRAFTED),MYRANKS_H[[#This Row],[$ACTUAL]]=""),MYRANKS_H[[#This Row],[POINTS OVER REPL]],0)</f>
        <v>0</v>
      </c>
      <c r="AE169" s="35">
        <f>IF(MYRANKS_H[[#This Row],[$ACTUAL]]="",MYRANKS_H[[#This Row],[POINTS OVER REPL]]*REMAINING_DOLLAR_VALUE_PER_POINT+1,0)</f>
        <v>1</v>
      </c>
    </row>
    <row r="170" spans="1:31" ht="15" customHeight="1" x14ac:dyDescent="0.25">
      <c r="A170" s="2" t="s">
        <v>11782</v>
      </c>
      <c r="B170" s="14" t="str">
        <f>VLOOKUP(MYRANKS_H[[#This Row],[PLAYERID]],PLAYERIDMAP2[],COLUMN(PLAYERIDMAP2[LASTNAME]),FALSE)</f>
        <v>Castro</v>
      </c>
      <c r="C170" s="14" t="str">
        <f>VLOOKUP(MYRANKS_H[[#This Row],[PLAYERID]],PLAYERIDMAP2[],COLUMN(PLAYERIDMAP2[FIRSTNAME]),FALSE)</f>
        <v>Jason</v>
      </c>
      <c r="D170" s="14" t="str">
        <f>MYRANKS_H[[#This Row],[FNAME]]&amp;" "&amp;MYRANKS_H[[#This Row],[LNAME]]</f>
        <v>Jason Castro</v>
      </c>
      <c r="E170" s="14" t="str">
        <f>VLOOKUP(MYRANKS_H[[#This Row],[PLAYERID]],PLAYERIDMAP2[],COLUMN(PLAYERIDMAP2[TEAM]),FALSE)</f>
        <v>HOU</v>
      </c>
      <c r="F170" s="14" t="str">
        <f>VLOOKUP(MYRANKS_H[[#This Row],[PLAYERID]],PLAYERIDMAP2[],COLUMN(PLAYERIDMAP2[POS]),FALSE)</f>
        <v>C</v>
      </c>
      <c r="G170" s="14">
        <f>IFERROR(VALUE(VLOOKUP(MYRANKS_H[[#This Row],[PLAYERID]],PLAYERIDMAP2[],COLUMN(PLAYERIDMAP2[IDFANGRAPHS]),FALSE)),VLOOKUP(MYRANKS_H[[#This Row],[PLAYERID]],PLAYERIDMAP2[],COLUMN(PLAYERIDMAP2[IDFANGRAPHS]),FALSE))</f>
        <v>8722</v>
      </c>
      <c r="H170" s="56">
        <f>IFERROR(VLOOKUP(MYRANKS_H[[#This Row],[IDFANGRAPHS]],STEAMER_H[],COLUMN(STEAMER_H[PA]),FALSE),0)</f>
        <v>436</v>
      </c>
      <c r="I170" s="56">
        <f>IFERROR(VLOOKUP(MYRANKS_H[[#This Row],[IDFANGRAPHS]],STEAMER_H[],COLUMN(STEAMER_H[AB]),FALSE),0)</f>
        <v>390</v>
      </c>
      <c r="J170" s="56">
        <f>IFERROR(VLOOKUP(MYRANKS_H[[#This Row],[IDFANGRAPHS]],STEAMER_H[],COLUMN(STEAMER_H[H]),FALSE),0)</f>
        <v>87</v>
      </c>
      <c r="K170" s="56">
        <f>IFERROR(VLOOKUP(MYRANKS_H[[#This Row],[IDFANGRAPHS]],STEAMER_H[],COLUMN(STEAMER_H[2B]),FALSE),0)</f>
        <v>20</v>
      </c>
      <c r="L170" s="56">
        <f>IFERROR(VLOOKUP(MYRANKS_H[[#This Row],[IDFANGRAPHS]],STEAMER_H[],COLUMN(STEAMER_H[3B]),FALSE),0)</f>
        <v>1</v>
      </c>
      <c r="M170" s="56">
        <f>IFERROR(VLOOKUP(MYRANKS_H[[#This Row],[IDFANGRAPHS]],STEAMER_H[],COLUMN(STEAMER_H[HR]),FALSE),0)</f>
        <v>12</v>
      </c>
      <c r="N170" s="56">
        <f>IFERROR(VLOOKUP(MYRANKS_H[[#This Row],[IDFANGRAPHS]],STEAMER_H[],COLUMN(STEAMER_H[R]),FALSE),0)</f>
        <v>46</v>
      </c>
      <c r="O170" s="56">
        <f>IFERROR(VLOOKUP(MYRANKS_H[[#This Row],[IDFANGRAPHS]],STEAMER_H[],COLUMN(STEAMER_H[RBI]),FALSE),0)</f>
        <v>46</v>
      </c>
      <c r="P170" s="56">
        <f>IFERROR(VLOOKUP(MYRANKS_H[[#This Row],[IDFANGRAPHS]],STEAMER_H[],COLUMN(STEAMER_H[BB]),FALSE),0)</f>
        <v>37</v>
      </c>
      <c r="Q170" s="56">
        <f>IFERROR(VLOOKUP(MYRANKS_H[[#This Row],[IDFANGRAPHS]],STEAMER_H[],COLUMN(STEAMER_H[HBP]),FALSE),0)</f>
        <v>4</v>
      </c>
      <c r="R170" s="56">
        <f>IFERROR(VLOOKUP(MYRANKS_H[[#This Row],[IDFANGRAPHS]],STEAMER_H[],COLUMN(STEAMER_H[SO]),FALSE),0)</f>
        <v>125</v>
      </c>
      <c r="S170" s="56">
        <f>IFERROR(VLOOKUP(MYRANKS_H[[#This Row],[IDFANGRAPHS]],STEAMER_H[],COLUMN(STEAMER_H[SB]),FALSE),0)</f>
        <v>2</v>
      </c>
      <c r="T170" s="19">
        <f>IFERROR(MYRANKS_H[[#This Row],[H]]/MYRANKS_H[[#This Row],[AB]],0)</f>
        <v>0.22307692307692309</v>
      </c>
      <c r="U170" s="19">
        <f>IFERROR((MYRANKS_H[[#This Row],[H]]+MYRANKS_H[[#This Row],[BB]]+MYRANKS_H[[#This Row],[HBP]])/(MYRANKS_H[[#This Row],[AB]]+MYRANKS_H[[#This Row],[BB]]+MYRANKS_H[[#This Row],[HBP]]),0)</f>
        <v>0.29698375870069604</v>
      </c>
      <c r="V170" s="19">
        <f>IFERROR((MYRANKS_H[[#This Row],[H]]+MYRANKS_H[[#This Row],[2B]]+2*MYRANKS_H[[#This Row],[3B]]+3*MYRANKS_H[[#This Row],[HR]])/MYRANKS_H[[#This Row],[AB]],0)</f>
        <v>0.37179487179487181</v>
      </c>
      <c r="W17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70" s="27">
        <f>VLOOKUP(MYRANKS_H[[#This Row],[POS]],REPLACEMENT_LEVEL[],3,FALSE)</f>
        <v>0</v>
      </c>
      <c r="Y170" s="27">
        <f>MYRANKS_H[[#This Row],[PROJ PTS]]-MYRANKS_H[[#This Row],[REPL LEVEL]]</f>
        <v>0</v>
      </c>
      <c r="Z170" s="27">
        <f>RANK(MYRANKS_H[[#This Row],[POINTS OVER REPL]],MYRANKS_H[POINTS OVER REPL])</f>
        <v>1</v>
      </c>
      <c r="AA170" s="29">
        <f>IF(MYRANKS_H[[#This Row],[RANK]]&lt;=TOTAL_HITTERS_DRAFTED,MYRANKS_H[[#This Row],[POINTS OVER REPL]],0)</f>
        <v>0</v>
      </c>
      <c r="AB170" s="35">
        <f>MYRANKS_H[[#This Row],[POINTS OVER REPL]]*DOLLAR_VALUE_PER_POINT+1</f>
        <v>1</v>
      </c>
      <c r="AC170" s="35"/>
      <c r="AD170" s="29">
        <f>IF(AND(MYRANKS_H[[#This Row],[RANK]]&lt;=(TOTAL_HITTERS_DRAFTED-HITTERS_BELOW_REPL_DRAFTED),MYRANKS_H[[#This Row],[$ACTUAL]]=""),MYRANKS_H[[#This Row],[POINTS OVER REPL]],0)</f>
        <v>0</v>
      </c>
      <c r="AE170" s="35">
        <f>IF(MYRANKS_H[[#This Row],[$ACTUAL]]="",MYRANKS_H[[#This Row],[POINTS OVER REPL]]*REMAINING_DOLLAR_VALUE_PER_POINT+1,0)</f>
        <v>1</v>
      </c>
    </row>
    <row r="171" spans="1:31" ht="15" customHeight="1" x14ac:dyDescent="0.25">
      <c r="A171" s="2" t="s">
        <v>12236</v>
      </c>
      <c r="B171" s="14" t="str">
        <f>VLOOKUP(MYRANKS_H[[#This Row],[PLAYERID]],PLAYERIDMAP2[],COLUMN(PLAYERIDMAP2[LASTNAME]),FALSE)</f>
        <v>Dominguez</v>
      </c>
      <c r="C171" s="14" t="str">
        <f>VLOOKUP(MYRANKS_H[[#This Row],[PLAYERID]],PLAYERIDMAP2[],COLUMN(PLAYERIDMAP2[FIRSTNAME]),FALSE)</f>
        <v>Matt</v>
      </c>
      <c r="D171" s="14" t="str">
        <f>MYRANKS_H[[#This Row],[FNAME]]&amp;" "&amp;MYRANKS_H[[#This Row],[LNAME]]</f>
        <v>Matt Dominguez</v>
      </c>
      <c r="E171" s="14" t="str">
        <f>VLOOKUP(MYRANKS_H[[#This Row],[PLAYERID]],PLAYERIDMAP2[],COLUMN(PLAYERIDMAP2[TEAM]),FALSE)</f>
        <v>MIL</v>
      </c>
      <c r="F171" s="14" t="str">
        <f>VLOOKUP(MYRANKS_H[[#This Row],[PLAYERID]],PLAYERIDMAP2[],COLUMN(PLAYERIDMAP2[POS]),FALSE)</f>
        <v>3B</v>
      </c>
      <c r="G171" s="14">
        <f>IFERROR(VALUE(VLOOKUP(MYRANKS_H[[#This Row],[PLAYERID]],PLAYERIDMAP2[],COLUMN(PLAYERIDMAP2[IDFANGRAPHS]),FALSE)),VLOOKUP(MYRANKS_H[[#This Row],[PLAYERID]],PLAYERIDMAP2[],COLUMN(PLAYERIDMAP2[IDFANGRAPHS]),FALSE))</f>
        <v>4903</v>
      </c>
      <c r="H171" s="56">
        <f>IFERROR(VLOOKUP(MYRANKS_H[[#This Row],[IDFANGRAPHS]],STEAMER_H[],COLUMN(STEAMER_H[PA]),FALSE),0)</f>
        <v>20</v>
      </c>
      <c r="I171" s="56">
        <f>IFERROR(VLOOKUP(MYRANKS_H[[#This Row],[IDFANGRAPHS]],STEAMER_H[],COLUMN(STEAMER_H[AB]),FALSE),0)</f>
        <v>19</v>
      </c>
      <c r="J171" s="56">
        <f>IFERROR(VLOOKUP(MYRANKS_H[[#This Row],[IDFANGRAPHS]],STEAMER_H[],COLUMN(STEAMER_H[H]),FALSE),0)</f>
        <v>4</v>
      </c>
      <c r="K171" s="56">
        <f>IFERROR(VLOOKUP(MYRANKS_H[[#This Row],[IDFANGRAPHS]],STEAMER_H[],COLUMN(STEAMER_H[2B]),FALSE),0)</f>
        <v>1</v>
      </c>
      <c r="L171" s="56">
        <f>IFERROR(VLOOKUP(MYRANKS_H[[#This Row],[IDFANGRAPHS]],STEAMER_H[],COLUMN(STEAMER_H[3B]),FALSE),0)</f>
        <v>0</v>
      </c>
      <c r="M171" s="56">
        <f>IFERROR(VLOOKUP(MYRANKS_H[[#This Row],[IDFANGRAPHS]],STEAMER_H[],COLUMN(STEAMER_H[HR]),FALSE),0)</f>
        <v>1</v>
      </c>
      <c r="N171" s="56">
        <f>IFERROR(VLOOKUP(MYRANKS_H[[#This Row],[IDFANGRAPHS]],STEAMER_H[],COLUMN(STEAMER_H[R]),FALSE),0)</f>
        <v>2</v>
      </c>
      <c r="O171" s="56">
        <f>IFERROR(VLOOKUP(MYRANKS_H[[#This Row],[IDFANGRAPHS]],STEAMER_H[],COLUMN(STEAMER_H[RBI]),FALSE),0)</f>
        <v>2</v>
      </c>
      <c r="P171" s="56">
        <f>IFERROR(VLOOKUP(MYRANKS_H[[#This Row],[IDFANGRAPHS]],STEAMER_H[],COLUMN(STEAMER_H[BB]),FALSE),0)</f>
        <v>1</v>
      </c>
      <c r="Q171" s="56">
        <f>IFERROR(VLOOKUP(MYRANKS_H[[#This Row],[IDFANGRAPHS]],STEAMER_H[],COLUMN(STEAMER_H[HBP]),FALSE),0)</f>
        <v>0</v>
      </c>
      <c r="R171" s="56">
        <f>IFERROR(VLOOKUP(MYRANKS_H[[#This Row],[IDFANGRAPHS]],STEAMER_H[],COLUMN(STEAMER_H[SO]),FALSE),0)</f>
        <v>4</v>
      </c>
      <c r="S171" s="56">
        <f>IFERROR(VLOOKUP(MYRANKS_H[[#This Row],[IDFANGRAPHS]],STEAMER_H[],COLUMN(STEAMER_H[SB]),FALSE),0)</f>
        <v>0</v>
      </c>
      <c r="T171" s="19">
        <f>IFERROR(MYRANKS_H[[#This Row],[H]]/MYRANKS_H[[#This Row],[AB]],0)</f>
        <v>0.21052631578947367</v>
      </c>
      <c r="U171" s="19">
        <f>IFERROR((MYRANKS_H[[#This Row],[H]]+MYRANKS_H[[#This Row],[BB]]+MYRANKS_H[[#This Row],[HBP]])/(MYRANKS_H[[#This Row],[AB]]+MYRANKS_H[[#This Row],[BB]]+MYRANKS_H[[#This Row],[HBP]]),0)</f>
        <v>0.25</v>
      </c>
      <c r="V171" s="19">
        <f>IFERROR((MYRANKS_H[[#This Row],[H]]+MYRANKS_H[[#This Row],[2B]]+2*MYRANKS_H[[#This Row],[3B]]+3*MYRANKS_H[[#This Row],[HR]])/MYRANKS_H[[#This Row],[AB]],0)</f>
        <v>0.42105263157894735</v>
      </c>
      <c r="W17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71" s="27">
        <f>VLOOKUP(MYRANKS_H[[#This Row],[POS]],REPLACEMENT_LEVEL[],3,FALSE)</f>
        <v>0</v>
      </c>
      <c r="Y171" s="27">
        <f>MYRANKS_H[[#This Row],[PROJ PTS]]-MYRANKS_H[[#This Row],[REPL LEVEL]]</f>
        <v>0</v>
      </c>
      <c r="Z171" s="27">
        <f>RANK(MYRANKS_H[[#This Row],[POINTS OVER REPL]],MYRANKS_H[POINTS OVER REPL])</f>
        <v>1</v>
      </c>
      <c r="AA171" s="29">
        <f>IF(MYRANKS_H[[#This Row],[RANK]]&lt;=TOTAL_HITTERS_DRAFTED,MYRANKS_H[[#This Row],[POINTS OVER REPL]],0)</f>
        <v>0</v>
      </c>
      <c r="AB171" s="35">
        <f>MYRANKS_H[[#This Row],[POINTS OVER REPL]]*DOLLAR_VALUE_PER_POINT+1</f>
        <v>1</v>
      </c>
      <c r="AC171" s="35"/>
      <c r="AD171" s="29">
        <f>IF(AND(MYRANKS_H[[#This Row],[RANK]]&lt;=(TOTAL_HITTERS_DRAFTED-HITTERS_BELOW_REPL_DRAFTED),MYRANKS_H[[#This Row],[$ACTUAL]]=""),MYRANKS_H[[#This Row],[POINTS OVER REPL]],0)</f>
        <v>0</v>
      </c>
      <c r="AE171" s="35">
        <f>IF(MYRANKS_H[[#This Row],[$ACTUAL]]="",MYRANKS_H[[#This Row],[POINTS OVER REPL]]*REMAINING_DOLLAR_VALUE_PER_POINT+1,0)</f>
        <v>1</v>
      </c>
    </row>
    <row r="172" spans="1:31" ht="15" customHeight="1" x14ac:dyDescent="0.25">
      <c r="A172" s="64" t="s">
        <v>12282</v>
      </c>
      <c r="B172" s="14" t="str">
        <f>VLOOKUP(MYRANKS_H[[#This Row],[PLAYERID]],PLAYERIDMAP2[],COLUMN(PLAYERIDMAP2[LASTNAME]),FALSE)</f>
        <v>Drew</v>
      </c>
      <c r="C172" s="14" t="str">
        <f>VLOOKUP(MYRANKS_H[[#This Row],[PLAYERID]],PLAYERIDMAP2[],COLUMN(PLAYERIDMAP2[FIRSTNAME]),FALSE)</f>
        <v>Stephen</v>
      </c>
      <c r="D172" s="14" t="str">
        <f>MYRANKS_H[[#This Row],[FNAME]]&amp;" "&amp;MYRANKS_H[[#This Row],[LNAME]]</f>
        <v>Stephen Drew</v>
      </c>
      <c r="E172" s="14" t="str">
        <f>VLOOKUP(MYRANKS_H[[#This Row],[PLAYERID]],PLAYERIDMAP2[],COLUMN(PLAYERIDMAP2[TEAM]),FALSE)</f>
        <v>NYY</v>
      </c>
      <c r="F172" s="14" t="str">
        <f>VLOOKUP(MYRANKS_H[[#This Row],[PLAYERID]],PLAYERIDMAP2[],COLUMN(PLAYERIDMAP2[POS]),FALSE)</f>
        <v>SS</v>
      </c>
      <c r="G172" s="14">
        <f>IFERROR(VALUE(VLOOKUP(MYRANKS_H[[#This Row],[PLAYERID]],PLAYERIDMAP2[],COLUMN(PLAYERIDMAP2[IDFANGRAPHS]),FALSE)),VLOOKUP(MYRANKS_H[[#This Row],[PLAYERID]],PLAYERIDMAP2[],COLUMN(PLAYERIDMAP2[IDFANGRAPHS]),FALSE))</f>
        <v>4251</v>
      </c>
      <c r="H172" s="56">
        <f>IFERROR(VLOOKUP(MYRANKS_H[[#This Row],[IDFANGRAPHS]],STEAMER_H[],COLUMN(STEAMER_H[PA]),FALSE),0)</f>
        <v>142</v>
      </c>
      <c r="I172" s="56">
        <f>IFERROR(VLOOKUP(MYRANKS_H[[#This Row],[IDFANGRAPHS]],STEAMER_H[],COLUMN(STEAMER_H[AB]),FALSE),0)</f>
        <v>127</v>
      </c>
      <c r="J172" s="56">
        <f>IFERROR(VLOOKUP(MYRANKS_H[[#This Row],[IDFANGRAPHS]],STEAMER_H[],COLUMN(STEAMER_H[H]),FALSE),0)</f>
        <v>29</v>
      </c>
      <c r="K172" s="56">
        <f>IFERROR(VLOOKUP(MYRANKS_H[[#This Row],[IDFANGRAPHS]],STEAMER_H[],COLUMN(STEAMER_H[2B]),FALSE),0)</f>
        <v>7</v>
      </c>
      <c r="L172" s="56">
        <f>IFERROR(VLOOKUP(MYRANKS_H[[#This Row],[IDFANGRAPHS]],STEAMER_H[],COLUMN(STEAMER_H[3B]),FALSE),0)</f>
        <v>1</v>
      </c>
      <c r="M172" s="56">
        <f>IFERROR(VLOOKUP(MYRANKS_H[[#This Row],[IDFANGRAPHS]],STEAMER_H[],COLUMN(STEAMER_H[HR]),FALSE),0)</f>
        <v>3</v>
      </c>
      <c r="N172" s="56">
        <f>IFERROR(VLOOKUP(MYRANKS_H[[#This Row],[IDFANGRAPHS]],STEAMER_H[],COLUMN(STEAMER_H[R]),FALSE),0)</f>
        <v>14</v>
      </c>
      <c r="O172" s="56">
        <f>IFERROR(VLOOKUP(MYRANKS_H[[#This Row],[IDFANGRAPHS]],STEAMER_H[],COLUMN(STEAMER_H[RBI]),FALSE),0)</f>
        <v>15</v>
      </c>
      <c r="P172" s="56">
        <f>IFERROR(VLOOKUP(MYRANKS_H[[#This Row],[IDFANGRAPHS]],STEAMER_H[],COLUMN(STEAMER_H[BB]),FALSE),0)</f>
        <v>12</v>
      </c>
      <c r="Q172" s="56">
        <f>IFERROR(VLOOKUP(MYRANKS_H[[#This Row],[IDFANGRAPHS]],STEAMER_H[],COLUMN(STEAMER_H[HBP]),FALSE),0)</f>
        <v>1</v>
      </c>
      <c r="R172" s="56">
        <f>IFERROR(VLOOKUP(MYRANKS_H[[#This Row],[IDFANGRAPHS]],STEAMER_H[],COLUMN(STEAMER_H[SO]),FALSE),0)</f>
        <v>28</v>
      </c>
      <c r="S172" s="56">
        <f>IFERROR(VLOOKUP(MYRANKS_H[[#This Row],[IDFANGRAPHS]],STEAMER_H[],COLUMN(STEAMER_H[SB]),FALSE),0)</f>
        <v>1</v>
      </c>
      <c r="T172" s="57">
        <f>IFERROR(MYRANKS_H[[#This Row],[H]]/MYRANKS_H[[#This Row],[AB]],0)</f>
        <v>0.2283464566929134</v>
      </c>
      <c r="U172" s="57">
        <f>IFERROR((MYRANKS_H[[#This Row],[H]]+MYRANKS_H[[#This Row],[BB]]+MYRANKS_H[[#This Row],[HBP]])/(MYRANKS_H[[#This Row],[AB]]+MYRANKS_H[[#This Row],[BB]]+MYRANKS_H[[#This Row],[HBP]]),0)</f>
        <v>0.3</v>
      </c>
      <c r="V172" s="57">
        <f>IFERROR((MYRANKS_H[[#This Row],[H]]+MYRANKS_H[[#This Row],[2B]]+2*MYRANKS_H[[#This Row],[3B]]+3*MYRANKS_H[[#This Row],[HR]])/MYRANKS_H[[#This Row],[AB]],0)</f>
        <v>0.37007874015748032</v>
      </c>
      <c r="W17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72" s="56">
        <f>VLOOKUP(MYRANKS_H[[#This Row],[POS]],REPLACEMENT_LEVEL[],3,FALSE)</f>
        <v>0</v>
      </c>
      <c r="Y172" s="56">
        <f>MYRANKS_H[[#This Row],[PROJ PTS]]-MYRANKS_H[[#This Row],[REPL LEVEL]]</f>
        <v>0</v>
      </c>
      <c r="Z172" s="56">
        <f>RANK(MYRANKS_H[[#This Row],[POINTS OVER REPL]],MYRANKS_H[POINTS OVER REPL])</f>
        <v>1</v>
      </c>
      <c r="AA172" s="56">
        <f>IF(MYRANKS_H[[#This Row],[RANK]]&lt;=TOTAL_HITTERS_DRAFTED,MYRANKS_H[[#This Row],[POINTS OVER REPL]],0)</f>
        <v>0</v>
      </c>
      <c r="AB172" s="58">
        <f>MYRANKS_H[[#This Row],[POINTS OVER REPL]]*DOLLAR_VALUE_PER_POINT+1</f>
        <v>1</v>
      </c>
      <c r="AC172" s="56"/>
      <c r="AD172" s="56">
        <f>IF(AND(MYRANKS_H[[#This Row],[RANK]]&lt;=(TOTAL_HITTERS_DRAFTED-HITTERS_BELOW_REPL_DRAFTED),MYRANKS_H[[#This Row],[$ACTUAL]]=""),MYRANKS_H[[#This Row],[POINTS OVER REPL]],0)</f>
        <v>0</v>
      </c>
      <c r="AE172" s="59">
        <f>IF(MYRANKS_H[[#This Row],[$ACTUAL]]="",MYRANKS_H[[#This Row],[POINTS OVER REPL]]*REMAINING_DOLLAR_VALUE_PER_POINT+1,0)</f>
        <v>1</v>
      </c>
    </row>
    <row r="173" spans="1:31" ht="15" customHeight="1" x14ac:dyDescent="0.25">
      <c r="A173" s="6" t="s">
        <v>12690</v>
      </c>
      <c r="B173" s="14" t="str">
        <f>VLOOKUP(MYRANKS_H[[#This Row],[PLAYERID]],PLAYERIDMAP2[],COLUMN(PLAYERIDMAP2[LASTNAME]),FALSE)</f>
        <v>Gillaspie</v>
      </c>
      <c r="C173" s="14" t="str">
        <f>VLOOKUP(MYRANKS_H[[#This Row],[PLAYERID]],PLAYERIDMAP2[],COLUMN(PLAYERIDMAP2[FIRSTNAME]),FALSE)</f>
        <v>Conor</v>
      </c>
      <c r="D173" s="14" t="str">
        <f>MYRANKS_H[[#This Row],[FNAME]]&amp;" "&amp;MYRANKS_H[[#This Row],[LNAME]]</f>
        <v>Conor Gillaspie</v>
      </c>
      <c r="E173" s="14" t="str">
        <f>VLOOKUP(MYRANKS_H[[#This Row],[PLAYERID]],PLAYERIDMAP2[],COLUMN(PLAYERIDMAP2[TEAM]),FALSE)</f>
        <v>LAA</v>
      </c>
      <c r="F173" s="14" t="str">
        <f>VLOOKUP(MYRANKS_H[[#This Row],[PLAYERID]],PLAYERIDMAP2[],COLUMN(PLAYERIDMAP2[POS]),FALSE)</f>
        <v>3B</v>
      </c>
      <c r="G173" s="14">
        <f>IFERROR(VALUE(VLOOKUP(MYRANKS_H[[#This Row],[PLAYERID]],PLAYERIDMAP2[],COLUMN(PLAYERIDMAP2[IDFANGRAPHS]),FALSE)),VLOOKUP(MYRANKS_H[[#This Row],[PLAYERID]],PLAYERIDMAP2[],COLUMN(PLAYERIDMAP2[IDFANGRAPHS]),FALSE))</f>
        <v>9009</v>
      </c>
      <c r="H173" s="56">
        <f>IFERROR(VLOOKUP(MYRANKS_H[[#This Row],[IDFANGRAPHS]],STEAMER_H[],COLUMN(STEAMER_H[PA]),FALSE),0)</f>
        <v>338</v>
      </c>
      <c r="I173" s="56">
        <f>IFERROR(VLOOKUP(MYRANKS_H[[#This Row],[IDFANGRAPHS]],STEAMER_H[],COLUMN(STEAMER_H[AB]),FALSE),0)</f>
        <v>310</v>
      </c>
      <c r="J173" s="56">
        <f>IFERROR(VLOOKUP(MYRANKS_H[[#This Row],[IDFANGRAPHS]],STEAMER_H[],COLUMN(STEAMER_H[H]),FALSE),0)</f>
        <v>78</v>
      </c>
      <c r="K173" s="56">
        <f>IFERROR(VLOOKUP(MYRANKS_H[[#This Row],[IDFANGRAPHS]],STEAMER_H[],COLUMN(STEAMER_H[2B]),FALSE),0)</f>
        <v>16</v>
      </c>
      <c r="L173" s="56">
        <f>IFERROR(VLOOKUP(MYRANKS_H[[#This Row],[IDFANGRAPHS]],STEAMER_H[],COLUMN(STEAMER_H[3B]),FALSE),0)</f>
        <v>2</v>
      </c>
      <c r="M173" s="56">
        <f>IFERROR(VLOOKUP(MYRANKS_H[[#This Row],[IDFANGRAPHS]],STEAMER_H[],COLUMN(STEAMER_H[HR]),FALSE),0)</f>
        <v>7</v>
      </c>
      <c r="N173" s="56">
        <f>IFERROR(VLOOKUP(MYRANKS_H[[#This Row],[IDFANGRAPHS]],STEAMER_H[],COLUMN(STEAMER_H[R]),FALSE),0)</f>
        <v>32</v>
      </c>
      <c r="O173" s="56">
        <f>IFERROR(VLOOKUP(MYRANKS_H[[#This Row],[IDFANGRAPHS]],STEAMER_H[],COLUMN(STEAMER_H[RBI]),FALSE),0)</f>
        <v>36</v>
      </c>
      <c r="P173" s="56">
        <f>IFERROR(VLOOKUP(MYRANKS_H[[#This Row],[IDFANGRAPHS]],STEAMER_H[],COLUMN(STEAMER_H[BB]),FALSE),0)</f>
        <v>22</v>
      </c>
      <c r="Q173" s="56">
        <f>IFERROR(VLOOKUP(MYRANKS_H[[#This Row],[IDFANGRAPHS]],STEAMER_H[],COLUMN(STEAMER_H[HBP]),FALSE),0)</f>
        <v>2</v>
      </c>
      <c r="R173" s="56">
        <f>IFERROR(VLOOKUP(MYRANKS_H[[#This Row],[IDFANGRAPHS]],STEAMER_H[],COLUMN(STEAMER_H[SO]),FALSE),0)</f>
        <v>58</v>
      </c>
      <c r="S173" s="56">
        <f>IFERROR(VLOOKUP(MYRANKS_H[[#This Row],[IDFANGRAPHS]],STEAMER_H[],COLUMN(STEAMER_H[SB]),FALSE),0)</f>
        <v>2</v>
      </c>
      <c r="T173" s="19">
        <f>IFERROR(MYRANKS_H[[#This Row],[H]]/MYRANKS_H[[#This Row],[AB]],0)</f>
        <v>0.25161290322580643</v>
      </c>
      <c r="U173" s="19">
        <f>IFERROR((MYRANKS_H[[#This Row],[H]]+MYRANKS_H[[#This Row],[BB]]+MYRANKS_H[[#This Row],[HBP]])/(MYRANKS_H[[#This Row],[AB]]+MYRANKS_H[[#This Row],[BB]]+MYRANKS_H[[#This Row],[HBP]]),0)</f>
        <v>0.30538922155688625</v>
      </c>
      <c r="V173" s="19">
        <f>IFERROR((MYRANKS_H[[#This Row],[H]]+MYRANKS_H[[#This Row],[2B]]+2*MYRANKS_H[[#This Row],[3B]]+3*MYRANKS_H[[#This Row],[HR]])/MYRANKS_H[[#This Row],[AB]],0)</f>
        <v>0.38387096774193546</v>
      </c>
      <c r="W17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73" s="27">
        <f>VLOOKUP(MYRANKS_H[[#This Row],[POS]],REPLACEMENT_LEVEL[],3,FALSE)</f>
        <v>0</v>
      </c>
      <c r="Y173" s="27">
        <f>MYRANKS_H[[#This Row],[PROJ PTS]]-MYRANKS_H[[#This Row],[REPL LEVEL]]</f>
        <v>0</v>
      </c>
      <c r="Z173" s="27">
        <f>RANK(MYRANKS_H[[#This Row],[POINTS OVER REPL]],MYRANKS_H[POINTS OVER REPL])</f>
        <v>1</v>
      </c>
      <c r="AA173" s="29">
        <f>IF(MYRANKS_H[[#This Row],[RANK]]&lt;=TOTAL_HITTERS_DRAFTED,MYRANKS_H[[#This Row],[POINTS OVER REPL]],0)</f>
        <v>0</v>
      </c>
      <c r="AB173" s="35">
        <f>MYRANKS_H[[#This Row],[POINTS OVER REPL]]*DOLLAR_VALUE_PER_POINT+1</f>
        <v>1</v>
      </c>
      <c r="AC173" s="35"/>
      <c r="AD173" s="29">
        <f>IF(AND(MYRANKS_H[[#This Row],[RANK]]&lt;=(TOTAL_HITTERS_DRAFTED-HITTERS_BELOW_REPL_DRAFTED),MYRANKS_H[[#This Row],[$ACTUAL]]=""),MYRANKS_H[[#This Row],[POINTS OVER REPL]],0)</f>
        <v>0</v>
      </c>
      <c r="AE173" s="35">
        <f>IF(MYRANKS_H[[#This Row],[$ACTUAL]]="",MYRANKS_H[[#This Row],[POINTS OVER REPL]]*REMAINING_DOLLAR_VALUE_PER_POINT+1,0)</f>
        <v>1</v>
      </c>
    </row>
    <row r="174" spans="1:31" ht="15" customHeight="1" x14ac:dyDescent="0.25">
      <c r="A174" s="2" t="s">
        <v>16215</v>
      </c>
      <c r="B174" s="14" t="str">
        <f>VLOOKUP(MYRANKS_H[[#This Row],[PLAYERID]],PLAYERIDMAP2[],COLUMN(PLAYERIDMAP2[LASTNAME]),FALSE)</f>
        <v>Kang</v>
      </c>
      <c r="C174" s="14" t="str">
        <f>VLOOKUP(MYRANKS_H[[#This Row],[PLAYERID]],PLAYERIDMAP2[],COLUMN(PLAYERIDMAP2[FIRSTNAME]),FALSE)</f>
        <v>Jung-Ho</v>
      </c>
      <c r="D174" s="14" t="str">
        <f>MYRANKS_H[[#This Row],[FNAME]]&amp;" "&amp;MYRANKS_H[[#This Row],[LNAME]]</f>
        <v>Jung-Ho Kang</v>
      </c>
      <c r="E174" s="14" t="str">
        <f>VLOOKUP(MYRANKS_H[[#This Row],[PLAYERID]],PLAYERIDMAP2[],COLUMN(PLAYERIDMAP2[TEAM]),FALSE)</f>
        <v>PIT</v>
      </c>
      <c r="F174" s="14" t="str">
        <f>VLOOKUP(MYRANKS_H[[#This Row],[PLAYERID]],PLAYERIDMAP2[],COLUMN(PLAYERIDMAP2[POS]),FALSE)</f>
        <v>SS</v>
      </c>
      <c r="G174" s="14">
        <f>IFERROR(VALUE(VLOOKUP(MYRANKS_H[[#This Row],[PLAYERID]],PLAYERIDMAP2[],COLUMN(PLAYERIDMAP2[IDFANGRAPHS]),FALSE)),VLOOKUP(MYRANKS_H[[#This Row],[PLAYERID]],PLAYERIDMAP2[],COLUMN(PLAYERIDMAP2[IDFANGRAPHS]),FALSE))</f>
        <v>17182</v>
      </c>
      <c r="H174" s="56">
        <f>IFERROR(VLOOKUP(MYRANKS_H[[#This Row],[IDFANGRAPHS]],STEAMER_H[],COLUMN(STEAMER_H[PA]),FALSE),0)</f>
        <v>590</v>
      </c>
      <c r="I174" s="56">
        <f>IFERROR(VLOOKUP(MYRANKS_H[[#This Row],[IDFANGRAPHS]],STEAMER_H[],COLUMN(STEAMER_H[AB]),FALSE),0)</f>
        <v>534</v>
      </c>
      <c r="J174" s="56">
        <f>IFERROR(VLOOKUP(MYRANKS_H[[#This Row],[IDFANGRAPHS]],STEAMER_H[],COLUMN(STEAMER_H[H]),FALSE),0)</f>
        <v>139</v>
      </c>
      <c r="K174" s="56">
        <f>IFERROR(VLOOKUP(MYRANKS_H[[#This Row],[IDFANGRAPHS]],STEAMER_H[],COLUMN(STEAMER_H[2B]),FALSE),0)</f>
        <v>27</v>
      </c>
      <c r="L174" s="56">
        <f>IFERROR(VLOOKUP(MYRANKS_H[[#This Row],[IDFANGRAPHS]],STEAMER_H[],COLUMN(STEAMER_H[3B]),FALSE),0)</f>
        <v>2</v>
      </c>
      <c r="M174" s="56">
        <f>IFERROR(VLOOKUP(MYRANKS_H[[#This Row],[IDFANGRAPHS]],STEAMER_H[],COLUMN(STEAMER_H[HR]),FALSE),0)</f>
        <v>18</v>
      </c>
      <c r="N174" s="56">
        <f>IFERROR(VLOOKUP(MYRANKS_H[[#This Row],[IDFANGRAPHS]],STEAMER_H[],COLUMN(STEAMER_H[R]),FALSE),0)</f>
        <v>64</v>
      </c>
      <c r="O174" s="56">
        <f>IFERROR(VLOOKUP(MYRANKS_H[[#This Row],[IDFANGRAPHS]],STEAMER_H[],COLUMN(STEAMER_H[RBI]),FALSE),0)</f>
        <v>72</v>
      </c>
      <c r="P174" s="56">
        <f>IFERROR(VLOOKUP(MYRANKS_H[[#This Row],[IDFANGRAPHS]],STEAMER_H[],COLUMN(STEAMER_H[BB]),FALSE),0)</f>
        <v>40</v>
      </c>
      <c r="Q174" s="56">
        <f>IFERROR(VLOOKUP(MYRANKS_H[[#This Row],[IDFANGRAPHS]],STEAMER_H[],COLUMN(STEAMER_H[HBP]),FALSE),0)</f>
        <v>9</v>
      </c>
      <c r="R174" s="56">
        <f>IFERROR(VLOOKUP(MYRANKS_H[[#This Row],[IDFANGRAPHS]],STEAMER_H[],COLUMN(STEAMER_H[SO]),FALSE),0)</f>
        <v>134</v>
      </c>
      <c r="S174" s="56">
        <f>IFERROR(VLOOKUP(MYRANKS_H[[#This Row],[IDFANGRAPHS]],STEAMER_H[],COLUMN(STEAMER_H[SB]),FALSE),0)</f>
        <v>7</v>
      </c>
      <c r="T174" s="19">
        <f>IFERROR(MYRANKS_H[[#This Row],[H]]/MYRANKS_H[[#This Row],[AB]],0)</f>
        <v>0.26029962546816482</v>
      </c>
      <c r="U174" s="19">
        <f>IFERROR((MYRANKS_H[[#This Row],[H]]+MYRANKS_H[[#This Row],[BB]]+MYRANKS_H[[#This Row],[HBP]])/(MYRANKS_H[[#This Row],[AB]]+MYRANKS_H[[#This Row],[BB]]+MYRANKS_H[[#This Row],[HBP]]),0)</f>
        <v>0.32246998284734135</v>
      </c>
      <c r="V174" s="19">
        <f>IFERROR((MYRANKS_H[[#This Row],[H]]+MYRANKS_H[[#This Row],[2B]]+2*MYRANKS_H[[#This Row],[3B]]+3*MYRANKS_H[[#This Row],[HR]])/MYRANKS_H[[#This Row],[AB]],0)</f>
        <v>0.41947565543071164</v>
      </c>
      <c r="W17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74" s="27">
        <f>VLOOKUP(MYRANKS_H[[#This Row],[POS]],REPLACEMENT_LEVEL[],3,FALSE)</f>
        <v>0</v>
      </c>
      <c r="Y174" s="27">
        <f>MYRANKS_H[[#This Row],[PROJ PTS]]-MYRANKS_H[[#This Row],[REPL LEVEL]]</f>
        <v>0</v>
      </c>
      <c r="Z174" s="27">
        <f>RANK(MYRANKS_H[[#This Row],[POINTS OVER REPL]],MYRANKS_H[POINTS OVER REPL])</f>
        <v>1</v>
      </c>
      <c r="AA174" s="29">
        <f>IF(MYRANKS_H[[#This Row],[RANK]]&lt;=TOTAL_HITTERS_DRAFTED,MYRANKS_H[[#This Row],[POINTS OVER REPL]],0)</f>
        <v>0</v>
      </c>
      <c r="AB174" s="35">
        <f>MYRANKS_H[[#This Row],[POINTS OVER REPL]]*DOLLAR_VALUE_PER_POINT+1</f>
        <v>1</v>
      </c>
      <c r="AC174" s="35"/>
      <c r="AD174" s="29">
        <f>IF(AND(MYRANKS_H[[#This Row],[RANK]]&lt;=(TOTAL_HITTERS_DRAFTED-HITTERS_BELOW_REPL_DRAFTED),MYRANKS_H[[#This Row],[$ACTUAL]]=""),MYRANKS_H[[#This Row],[POINTS OVER REPL]],0)</f>
        <v>0</v>
      </c>
      <c r="AE174" s="35">
        <f>IF(MYRANKS_H[[#This Row],[$ACTUAL]]="",MYRANKS_H[[#This Row],[POINTS OVER REPL]]*REMAINING_DOLLAR_VALUE_PER_POINT+1,0)</f>
        <v>1</v>
      </c>
    </row>
    <row r="175" spans="1:31" ht="15" customHeight="1" x14ac:dyDescent="0.25">
      <c r="A175" s="2" t="s">
        <v>14509</v>
      </c>
      <c r="B175" s="14" t="str">
        <f>VLOOKUP(MYRANKS_H[[#This Row],[PLAYERID]],PLAYERIDMAP2[],COLUMN(PLAYERIDMAP2[LASTNAME]),FALSE)</f>
        <v>Pedroia</v>
      </c>
      <c r="C175" s="14" t="str">
        <f>VLOOKUP(MYRANKS_H[[#This Row],[PLAYERID]],PLAYERIDMAP2[],COLUMN(PLAYERIDMAP2[FIRSTNAME]),FALSE)</f>
        <v>Dustin</v>
      </c>
      <c r="D175" s="14" t="str">
        <f>MYRANKS_H[[#This Row],[FNAME]]&amp;" "&amp;MYRANKS_H[[#This Row],[LNAME]]</f>
        <v>Dustin Pedroia</v>
      </c>
      <c r="E175" s="14" t="str">
        <f>VLOOKUP(MYRANKS_H[[#This Row],[PLAYERID]],PLAYERIDMAP2[],COLUMN(PLAYERIDMAP2[TEAM]),FALSE)</f>
        <v>BOS</v>
      </c>
      <c r="F175" s="14" t="str">
        <f>VLOOKUP(MYRANKS_H[[#This Row],[PLAYERID]],PLAYERIDMAP2[],COLUMN(PLAYERIDMAP2[POS]),FALSE)</f>
        <v>2B</v>
      </c>
      <c r="G175" s="14">
        <f>IFERROR(VALUE(VLOOKUP(MYRANKS_H[[#This Row],[PLAYERID]],PLAYERIDMAP2[],COLUMN(PLAYERIDMAP2[IDFANGRAPHS]),FALSE)),VLOOKUP(MYRANKS_H[[#This Row],[PLAYERID]],PLAYERIDMAP2[],COLUMN(PLAYERIDMAP2[IDFANGRAPHS]),FALSE))</f>
        <v>8370</v>
      </c>
      <c r="H175" s="56">
        <f>IFERROR(VLOOKUP(MYRANKS_H[[#This Row],[IDFANGRAPHS]],STEAMER_H[],COLUMN(STEAMER_H[PA]),FALSE),0)</f>
        <v>633</v>
      </c>
      <c r="I175" s="56">
        <f>IFERROR(VLOOKUP(MYRANKS_H[[#This Row],[IDFANGRAPHS]],STEAMER_H[],COLUMN(STEAMER_H[AB]),FALSE),0)</f>
        <v>568</v>
      </c>
      <c r="J175" s="56">
        <f>IFERROR(VLOOKUP(MYRANKS_H[[#This Row],[IDFANGRAPHS]],STEAMER_H[],COLUMN(STEAMER_H[H]),FALSE),0)</f>
        <v>161</v>
      </c>
      <c r="K175" s="56">
        <f>IFERROR(VLOOKUP(MYRANKS_H[[#This Row],[IDFANGRAPHS]],STEAMER_H[],COLUMN(STEAMER_H[2B]),FALSE),0)</f>
        <v>34</v>
      </c>
      <c r="L175" s="56">
        <f>IFERROR(VLOOKUP(MYRANKS_H[[#This Row],[IDFANGRAPHS]],STEAMER_H[],COLUMN(STEAMER_H[3B]),FALSE),0)</f>
        <v>1</v>
      </c>
      <c r="M175" s="56">
        <f>IFERROR(VLOOKUP(MYRANKS_H[[#This Row],[IDFANGRAPHS]],STEAMER_H[],COLUMN(STEAMER_H[HR]),FALSE),0)</f>
        <v>12</v>
      </c>
      <c r="N175" s="56">
        <f>IFERROR(VLOOKUP(MYRANKS_H[[#This Row],[IDFANGRAPHS]],STEAMER_H[],COLUMN(STEAMER_H[R]),FALSE),0)</f>
        <v>80</v>
      </c>
      <c r="O175" s="56">
        <f>IFERROR(VLOOKUP(MYRANKS_H[[#This Row],[IDFANGRAPHS]],STEAMER_H[],COLUMN(STEAMER_H[RBI]),FALSE),0)</f>
        <v>68</v>
      </c>
      <c r="P175" s="56">
        <f>IFERROR(VLOOKUP(MYRANKS_H[[#This Row],[IDFANGRAPHS]],STEAMER_H[],COLUMN(STEAMER_H[BB]),FALSE),0)</f>
        <v>54</v>
      </c>
      <c r="Q175" s="56">
        <f>IFERROR(VLOOKUP(MYRANKS_H[[#This Row],[IDFANGRAPHS]],STEAMER_H[],COLUMN(STEAMER_H[HBP]),FALSE),0)</f>
        <v>3</v>
      </c>
      <c r="R175" s="56">
        <f>IFERROR(VLOOKUP(MYRANKS_H[[#This Row],[IDFANGRAPHS]],STEAMER_H[],COLUMN(STEAMER_H[SO]),FALSE),0)</f>
        <v>77</v>
      </c>
      <c r="S175" s="56">
        <f>IFERROR(VLOOKUP(MYRANKS_H[[#This Row],[IDFANGRAPHS]],STEAMER_H[],COLUMN(STEAMER_H[SB]),FALSE),0)</f>
        <v>7</v>
      </c>
      <c r="T175" s="19">
        <f>IFERROR(MYRANKS_H[[#This Row],[H]]/MYRANKS_H[[#This Row],[AB]],0)</f>
        <v>0.28345070422535212</v>
      </c>
      <c r="U175" s="19">
        <f>IFERROR((MYRANKS_H[[#This Row],[H]]+MYRANKS_H[[#This Row],[BB]]+MYRANKS_H[[#This Row],[HBP]])/(MYRANKS_H[[#This Row],[AB]]+MYRANKS_H[[#This Row],[BB]]+MYRANKS_H[[#This Row],[HBP]]),0)</f>
        <v>0.3488</v>
      </c>
      <c r="V175" s="19">
        <f>IFERROR((MYRANKS_H[[#This Row],[H]]+MYRANKS_H[[#This Row],[2B]]+2*MYRANKS_H[[#This Row],[3B]]+3*MYRANKS_H[[#This Row],[HR]])/MYRANKS_H[[#This Row],[AB]],0)</f>
        <v>0.41021126760563381</v>
      </c>
      <c r="W17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75" s="27">
        <f>VLOOKUP(MYRANKS_H[[#This Row],[POS]],REPLACEMENT_LEVEL[],3,FALSE)</f>
        <v>0</v>
      </c>
      <c r="Y175" s="27">
        <f>MYRANKS_H[[#This Row],[PROJ PTS]]-MYRANKS_H[[#This Row],[REPL LEVEL]]</f>
        <v>0</v>
      </c>
      <c r="Z175" s="27">
        <f>RANK(MYRANKS_H[[#This Row],[POINTS OVER REPL]],MYRANKS_H[POINTS OVER REPL])</f>
        <v>1</v>
      </c>
      <c r="AA175" s="29">
        <f>IF(MYRANKS_H[[#This Row],[RANK]]&lt;=TOTAL_HITTERS_DRAFTED,MYRANKS_H[[#This Row],[POINTS OVER REPL]],0)</f>
        <v>0</v>
      </c>
      <c r="AB175" s="35">
        <f>MYRANKS_H[[#This Row],[POINTS OVER REPL]]*DOLLAR_VALUE_PER_POINT+1</f>
        <v>1</v>
      </c>
      <c r="AC175" s="35"/>
      <c r="AD175" s="29">
        <f>IF(AND(MYRANKS_H[[#This Row],[RANK]]&lt;=(TOTAL_HITTERS_DRAFTED-HITTERS_BELOW_REPL_DRAFTED),MYRANKS_H[[#This Row],[$ACTUAL]]=""),MYRANKS_H[[#This Row],[POINTS OVER REPL]],0)</f>
        <v>0</v>
      </c>
      <c r="AE175" s="35">
        <f>IF(MYRANKS_H[[#This Row],[$ACTUAL]]="",MYRANKS_H[[#This Row],[POINTS OVER REPL]]*REMAINING_DOLLAR_VALUE_PER_POINT+1,0)</f>
        <v>1</v>
      </c>
    </row>
    <row r="176" spans="1:31" ht="15" customHeight="1" x14ac:dyDescent="0.25">
      <c r="A176" s="2" t="s">
        <v>14632</v>
      </c>
      <c r="B176" s="14" t="str">
        <f>VLOOKUP(MYRANKS_H[[#This Row],[PLAYERID]],PLAYERIDMAP2[],COLUMN(PLAYERIDMAP2[LASTNAME]),FALSE)</f>
        <v>Phillips</v>
      </c>
      <c r="C176" s="14" t="str">
        <f>VLOOKUP(MYRANKS_H[[#This Row],[PLAYERID]],PLAYERIDMAP2[],COLUMN(PLAYERIDMAP2[FIRSTNAME]),FALSE)</f>
        <v>Brandon</v>
      </c>
      <c r="D176" s="14" t="str">
        <f>MYRANKS_H[[#This Row],[FNAME]]&amp;" "&amp;MYRANKS_H[[#This Row],[LNAME]]</f>
        <v>Brandon Phillips</v>
      </c>
      <c r="E176" s="14" t="str">
        <f>VLOOKUP(MYRANKS_H[[#This Row],[PLAYERID]],PLAYERIDMAP2[],COLUMN(PLAYERIDMAP2[TEAM]),FALSE)</f>
        <v>CIN</v>
      </c>
      <c r="F176" s="14" t="str">
        <f>VLOOKUP(MYRANKS_H[[#This Row],[PLAYERID]],PLAYERIDMAP2[],COLUMN(PLAYERIDMAP2[POS]),FALSE)</f>
        <v>2B</v>
      </c>
      <c r="G176" s="14">
        <f>IFERROR(VALUE(VLOOKUP(MYRANKS_H[[#This Row],[PLAYERID]],PLAYERIDMAP2[],COLUMN(PLAYERIDMAP2[IDFANGRAPHS]),FALSE)),VLOOKUP(MYRANKS_H[[#This Row],[PLAYERID]],PLAYERIDMAP2[],COLUMN(PLAYERIDMAP2[IDFANGRAPHS]),FALSE))</f>
        <v>791</v>
      </c>
      <c r="H176" s="56">
        <f>IFERROR(VLOOKUP(MYRANKS_H[[#This Row],[IDFANGRAPHS]],STEAMER_H[],COLUMN(STEAMER_H[PA]),FALSE),0)</f>
        <v>610</v>
      </c>
      <c r="I176" s="56">
        <f>IFERROR(VLOOKUP(MYRANKS_H[[#This Row],[IDFANGRAPHS]],STEAMER_H[],COLUMN(STEAMER_H[AB]),FALSE),0)</f>
        <v>568</v>
      </c>
      <c r="J176" s="56">
        <f>IFERROR(VLOOKUP(MYRANKS_H[[#This Row],[IDFANGRAPHS]],STEAMER_H[],COLUMN(STEAMER_H[H]),FALSE),0)</f>
        <v>151</v>
      </c>
      <c r="K176" s="56">
        <f>IFERROR(VLOOKUP(MYRANKS_H[[#This Row],[IDFANGRAPHS]],STEAMER_H[],COLUMN(STEAMER_H[2B]),FALSE),0)</f>
        <v>25</v>
      </c>
      <c r="L176" s="56">
        <f>IFERROR(VLOOKUP(MYRANKS_H[[#This Row],[IDFANGRAPHS]],STEAMER_H[],COLUMN(STEAMER_H[3B]),FALSE),0)</f>
        <v>2</v>
      </c>
      <c r="M176" s="56">
        <f>IFERROR(VLOOKUP(MYRANKS_H[[#This Row],[IDFANGRAPHS]],STEAMER_H[],COLUMN(STEAMER_H[HR]),FALSE),0)</f>
        <v>13</v>
      </c>
      <c r="N176" s="56">
        <f>IFERROR(VLOOKUP(MYRANKS_H[[#This Row],[IDFANGRAPHS]],STEAMER_H[],COLUMN(STEAMER_H[R]),FALSE),0)</f>
        <v>62</v>
      </c>
      <c r="O176" s="56">
        <f>IFERROR(VLOOKUP(MYRANKS_H[[#This Row],[IDFANGRAPHS]],STEAMER_H[],COLUMN(STEAMER_H[RBI]),FALSE),0)</f>
        <v>61</v>
      </c>
      <c r="P176" s="56">
        <f>IFERROR(VLOOKUP(MYRANKS_H[[#This Row],[IDFANGRAPHS]],STEAMER_H[],COLUMN(STEAMER_H[BB]),FALSE),0)</f>
        <v>29</v>
      </c>
      <c r="Q176" s="56">
        <f>IFERROR(VLOOKUP(MYRANKS_H[[#This Row],[IDFANGRAPHS]],STEAMER_H[],COLUMN(STEAMER_H[HBP]),FALSE),0)</f>
        <v>6</v>
      </c>
      <c r="R176" s="56">
        <f>IFERROR(VLOOKUP(MYRANKS_H[[#This Row],[IDFANGRAPHS]],STEAMER_H[],COLUMN(STEAMER_H[SO]),FALSE),0)</f>
        <v>82</v>
      </c>
      <c r="S176" s="56">
        <f>IFERROR(VLOOKUP(MYRANKS_H[[#This Row],[IDFANGRAPHS]],STEAMER_H[],COLUMN(STEAMER_H[SB]),FALSE),0)</f>
        <v>11</v>
      </c>
      <c r="T176" s="19">
        <f>IFERROR(MYRANKS_H[[#This Row],[H]]/MYRANKS_H[[#This Row],[AB]],0)</f>
        <v>0.26584507042253519</v>
      </c>
      <c r="U176" s="19">
        <f>IFERROR((MYRANKS_H[[#This Row],[H]]+MYRANKS_H[[#This Row],[BB]]+MYRANKS_H[[#This Row],[HBP]])/(MYRANKS_H[[#This Row],[AB]]+MYRANKS_H[[#This Row],[BB]]+MYRANKS_H[[#This Row],[HBP]]),0)</f>
        <v>0.30845771144278605</v>
      </c>
      <c r="V176" s="19">
        <f>IFERROR((MYRANKS_H[[#This Row],[H]]+MYRANKS_H[[#This Row],[2B]]+2*MYRANKS_H[[#This Row],[3B]]+3*MYRANKS_H[[#This Row],[HR]])/MYRANKS_H[[#This Row],[AB]],0)</f>
        <v>0.38556338028169013</v>
      </c>
      <c r="W17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76" s="27">
        <f>VLOOKUP(MYRANKS_H[[#This Row],[POS]],REPLACEMENT_LEVEL[],3,FALSE)</f>
        <v>0</v>
      </c>
      <c r="Y176" s="27">
        <f>MYRANKS_H[[#This Row],[PROJ PTS]]-MYRANKS_H[[#This Row],[REPL LEVEL]]</f>
        <v>0</v>
      </c>
      <c r="Z176" s="27">
        <f>RANK(MYRANKS_H[[#This Row],[POINTS OVER REPL]],MYRANKS_H[POINTS OVER REPL])</f>
        <v>1</v>
      </c>
      <c r="AA176" s="29">
        <f>IF(MYRANKS_H[[#This Row],[RANK]]&lt;=TOTAL_HITTERS_DRAFTED,MYRANKS_H[[#This Row],[POINTS OVER REPL]],0)</f>
        <v>0</v>
      </c>
      <c r="AB176" s="35">
        <f>MYRANKS_H[[#This Row],[POINTS OVER REPL]]*DOLLAR_VALUE_PER_POINT+1</f>
        <v>1</v>
      </c>
      <c r="AC176" s="35"/>
      <c r="AD176" s="29">
        <f>IF(AND(MYRANKS_H[[#This Row],[RANK]]&lt;=(TOTAL_HITTERS_DRAFTED-HITTERS_BELOW_REPL_DRAFTED),MYRANKS_H[[#This Row],[$ACTUAL]]=""),MYRANKS_H[[#This Row],[POINTS OVER REPL]],0)</f>
        <v>0</v>
      </c>
      <c r="AE176" s="35">
        <f>IF(MYRANKS_H[[#This Row],[$ACTUAL]]="",MYRANKS_H[[#This Row],[POINTS OVER REPL]]*REMAINING_DOLLAR_VALUE_PER_POINT+1,0)</f>
        <v>1</v>
      </c>
    </row>
    <row r="177" spans="1:31" ht="15" customHeight="1" x14ac:dyDescent="0.25">
      <c r="A177" s="2" t="s">
        <v>14705</v>
      </c>
      <c r="B177" s="14" t="str">
        <f>VLOOKUP(MYRANKS_H[[#This Row],[PLAYERID]],PLAYERIDMAP2[],COLUMN(PLAYERIDMAP2[LASTNAME]),FALSE)</f>
        <v>Prado</v>
      </c>
      <c r="C177" s="14" t="str">
        <f>VLOOKUP(MYRANKS_H[[#This Row],[PLAYERID]],PLAYERIDMAP2[],COLUMN(PLAYERIDMAP2[FIRSTNAME]),FALSE)</f>
        <v>Martin</v>
      </c>
      <c r="D177" s="14" t="str">
        <f>MYRANKS_H[[#This Row],[FNAME]]&amp;" "&amp;MYRANKS_H[[#This Row],[LNAME]]</f>
        <v>Martin Prado</v>
      </c>
      <c r="E177" s="14" t="str">
        <f>VLOOKUP(MYRANKS_H[[#This Row],[PLAYERID]],PLAYERIDMAP2[],COLUMN(PLAYERIDMAP2[TEAM]),FALSE)</f>
        <v>MIA</v>
      </c>
      <c r="F177" s="14" t="str">
        <f>VLOOKUP(MYRANKS_H[[#This Row],[PLAYERID]],PLAYERIDMAP2[],COLUMN(PLAYERIDMAP2[POS]),FALSE)</f>
        <v>2B</v>
      </c>
      <c r="G177" s="14">
        <f>IFERROR(VALUE(VLOOKUP(MYRANKS_H[[#This Row],[PLAYERID]],PLAYERIDMAP2[],COLUMN(PLAYERIDMAP2[IDFANGRAPHS]),FALSE)),VLOOKUP(MYRANKS_H[[#This Row],[PLAYERID]],PLAYERIDMAP2[],COLUMN(PLAYERIDMAP2[IDFANGRAPHS]),FALSE))</f>
        <v>3312</v>
      </c>
      <c r="H177" s="56">
        <f>IFERROR(VLOOKUP(MYRANKS_H[[#This Row],[IDFANGRAPHS]],STEAMER_H[],COLUMN(STEAMER_H[PA]),FALSE),0)</f>
        <v>595</v>
      </c>
      <c r="I177" s="56">
        <f>IFERROR(VLOOKUP(MYRANKS_H[[#This Row],[IDFANGRAPHS]],STEAMER_H[],COLUMN(STEAMER_H[AB]),FALSE),0)</f>
        <v>544</v>
      </c>
      <c r="J177" s="56">
        <f>IFERROR(VLOOKUP(MYRANKS_H[[#This Row],[IDFANGRAPHS]],STEAMER_H[],COLUMN(STEAMER_H[H]),FALSE),0)</f>
        <v>149</v>
      </c>
      <c r="K177" s="56">
        <f>IFERROR(VLOOKUP(MYRANKS_H[[#This Row],[IDFANGRAPHS]],STEAMER_H[],COLUMN(STEAMER_H[2B]),FALSE),0)</f>
        <v>29</v>
      </c>
      <c r="L177" s="56">
        <f>IFERROR(VLOOKUP(MYRANKS_H[[#This Row],[IDFANGRAPHS]],STEAMER_H[],COLUMN(STEAMER_H[3B]),FALSE),0)</f>
        <v>3</v>
      </c>
      <c r="M177" s="56">
        <f>IFERROR(VLOOKUP(MYRANKS_H[[#This Row],[IDFANGRAPHS]],STEAMER_H[],COLUMN(STEAMER_H[HR]),FALSE),0)</f>
        <v>10</v>
      </c>
      <c r="N177" s="56">
        <f>IFERROR(VLOOKUP(MYRANKS_H[[#This Row],[IDFANGRAPHS]],STEAMER_H[],COLUMN(STEAMER_H[R]),FALSE),0)</f>
        <v>63</v>
      </c>
      <c r="O177" s="56">
        <f>IFERROR(VLOOKUP(MYRANKS_H[[#This Row],[IDFANGRAPHS]],STEAMER_H[],COLUMN(STEAMER_H[RBI]),FALSE),0)</f>
        <v>60</v>
      </c>
      <c r="P177" s="56">
        <f>IFERROR(VLOOKUP(MYRANKS_H[[#This Row],[IDFANGRAPHS]],STEAMER_H[],COLUMN(STEAMER_H[BB]),FALSE),0)</f>
        <v>39</v>
      </c>
      <c r="Q177" s="56">
        <f>IFERROR(VLOOKUP(MYRANKS_H[[#This Row],[IDFANGRAPHS]],STEAMER_H[],COLUMN(STEAMER_H[HBP]),FALSE),0)</f>
        <v>5</v>
      </c>
      <c r="R177" s="56">
        <f>IFERROR(VLOOKUP(MYRANKS_H[[#This Row],[IDFANGRAPHS]],STEAMER_H[],COLUMN(STEAMER_H[SO]),FALSE),0)</f>
        <v>75</v>
      </c>
      <c r="S177" s="56">
        <f>IFERROR(VLOOKUP(MYRANKS_H[[#This Row],[IDFANGRAPHS]],STEAMER_H[],COLUMN(STEAMER_H[SB]),FALSE),0)</f>
        <v>2</v>
      </c>
      <c r="T177" s="19">
        <f>IFERROR(MYRANKS_H[[#This Row],[H]]/MYRANKS_H[[#This Row],[AB]],0)</f>
        <v>0.27389705882352944</v>
      </c>
      <c r="U177" s="19">
        <f>IFERROR((MYRANKS_H[[#This Row],[H]]+MYRANKS_H[[#This Row],[BB]]+MYRANKS_H[[#This Row],[HBP]])/(MYRANKS_H[[#This Row],[AB]]+MYRANKS_H[[#This Row],[BB]]+MYRANKS_H[[#This Row],[HBP]]),0)</f>
        <v>0.32823129251700678</v>
      </c>
      <c r="V177" s="19">
        <f>IFERROR((MYRANKS_H[[#This Row],[H]]+MYRANKS_H[[#This Row],[2B]]+2*MYRANKS_H[[#This Row],[3B]]+3*MYRANKS_H[[#This Row],[HR]])/MYRANKS_H[[#This Row],[AB]],0)</f>
        <v>0.39338235294117646</v>
      </c>
      <c r="W17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77" s="27">
        <f>VLOOKUP(MYRANKS_H[[#This Row],[POS]],REPLACEMENT_LEVEL[],3,FALSE)</f>
        <v>0</v>
      </c>
      <c r="Y177" s="27">
        <f>MYRANKS_H[[#This Row],[PROJ PTS]]-MYRANKS_H[[#This Row],[REPL LEVEL]]</f>
        <v>0</v>
      </c>
      <c r="Z177" s="27">
        <f>RANK(MYRANKS_H[[#This Row],[POINTS OVER REPL]],MYRANKS_H[POINTS OVER REPL])</f>
        <v>1</v>
      </c>
      <c r="AA177" s="29">
        <f>IF(MYRANKS_H[[#This Row],[RANK]]&lt;=TOTAL_HITTERS_DRAFTED,MYRANKS_H[[#This Row],[POINTS OVER REPL]],0)</f>
        <v>0</v>
      </c>
      <c r="AB177" s="35">
        <f>MYRANKS_H[[#This Row],[POINTS OVER REPL]]*DOLLAR_VALUE_PER_POINT+1</f>
        <v>1</v>
      </c>
      <c r="AC177" s="35"/>
      <c r="AD177" s="29">
        <f>IF(AND(MYRANKS_H[[#This Row],[RANK]]&lt;=(TOTAL_HITTERS_DRAFTED-HITTERS_BELOW_REPL_DRAFTED),MYRANKS_H[[#This Row],[$ACTUAL]]=""),MYRANKS_H[[#This Row],[POINTS OVER REPL]],0)</f>
        <v>0</v>
      </c>
      <c r="AE177" s="35">
        <f>IF(MYRANKS_H[[#This Row],[$ACTUAL]]="",MYRANKS_H[[#This Row],[POINTS OVER REPL]]*REMAINING_DOLLAR_VALUE_PER_POINT+1,0)</f>
        <v>1</v>
      </c>
    </row>
    <row r="178" spans="1:31" ht="15" customHeight="1" x14ac:dyDescent="0.25">
      <c r="A178" s="2" t="s">
        <v>14773</v>
      </c>
      <c r="B178" s="14" t="str">
        <f>VLOOKUP(MYRANKS_H[[#This Row],[PLAYERID]],PLAYERIDMAP2[],COLUMN(PLAYERIDMAP2[LASTNAME]),FALSE)</f>
        <v>Ramirez</v>
      </c>
      <c r="C178" s="14" t="str">
        <f>VLOOKUP(MYRANKS_H[[#This Row],[PLAYERID]],PLAYERIDMAP2[],COLUMN(PLAYERIDMAP2[FIRSTNAME]),FALSE)</f>
        <v>Alexei</v>
      </c>
      <c r="D178" s="14" t="str">
        <f>MYRANKS_H[[#This Row],[FNAME]]&amp;" "&amp;MYRANKS_H[[#This Row],[LNAME]]</f>
        <v>Alexei Ramirez</v>
      </c>
      <c r="E178" s="14" t="str">
        <f>VLOOKUP(MYRANKS_H[[#This Row],[PLAYERID]],PLAYERIDMAP2[],COLUMN(PLAYERIDMAP2[TEAM]),FALSE)</f>
        <v>CHW</v>
      </c>
      <c r="F178" s="14" t="str">
        <f>VLOOKUP(MYRANKS_H[[#This Row],[PLAYERID]],PLAYERIDMAP2[],COLUMN(PLAYERIDMAP2[POS]),FALSE)</f>
        <v>SS</v>
      </c>
      <c r="G178" s="14">
        <f>IFERROR(VALUE(VLOOKUP(MYRANKS_H[[#This Row],[PLAYERID]],PLAYERIDMAP2[],COLUMN(PLAYERIDMAP2[IDFANGRAPHS]),FALSE)),VLOOKUP(MYRANKS_H[[#This Row],[PLAYERID]],PLAYERIDMAP2[],COLUMN(PLAYERIDMAP2[IDFANGRAPHS]),FALSE))</f>
        <v>5133</v>
      </c>
      <c r="H178" s="56">
        <f>IFERROR(VLOOKUP(MYRANKS_H[[#This Row],[IDFANGRAPHS]],STEAMER_H[],COLUMN(STEAMER_H[PA]),FALSE),0)</f>
        <v>620</v>
      </c>
      <c r="I178" s="56">
        <f>IFERROR(VLOOKUP(MYRANKS_H[[#This Row],[IDFANGRAPHS]],STEAMER_H[],COLUMN(STEAMER_H[AB]),FALSE),0)</f>
        <v>583</v>
      </c>
      <c r="J178" s="56">
        <f>IFERROR(VLOOKUP(MYRANKS_H[[#This Row],[IDFANGRAPHS]],STEAMER_H[],COLUMN(STEAMER_H[H]),FALSE),0)</f>
        <v>152</v>
      </c>
      <c r="K178" s="56">
        <f>IFERROR(VLOOKUP(MYRANKS_H[[#This Row],[IDFANGRAPHS]],STEAMER_H[],COLUMN(STEAMER_H[2B]),FALSE),0)</f>
        <v>32</v>
      </c>
      <c r="L178" s="56">
        <f>IFERROR(VLOOKUP(MYRANKS_H[[#This Row],[IDFANGRAPHS]],STEAMER_H[],COLUMN(STEAMER_H[3B]),FALSE),0)</f>
        <v>1</v>
      </c>
      <c r="M178" s="56">
        <f>IFERROR(VLOOKUP(MYRANKS_H[[#This Row],[IDFANGRAPHS]],STEAMER_H[],COLUMN(STEAMER_H[HR]),FALSE),0)</f>
        <v>9</v>
      </c>
      <c r="N178" s="56">
        <f>IFERROR(VLOOKUP(MYRANKS_H[[#This Row],[IDFANGRAPHS]],STEAMER_H[],COLUMN(STEAMER_H[R]),FALSE),0)</f>
        <v>59</v>
      </c>
      <c r="O178" s="56">
        <f>IFERROR(VLOOKUP(MYRANKS_H[[#This Row],[IDFANGRAPHS]],STEAMER_H[],COLUMN(STEAMER_H[RBI]),FALSE),0)</f>
        <v>59</v>
      </c>
      <c r="P178" s="56">
        <f>IFERROR(VLOOKUP(MYRANKS_H[[#This Row],[IDFANGRAPHS]],STEAMER_H[],COLUMN(STEAMER_H[BB]),FALSE),0)</f>
        <v>25</v>
      </c>
      <c r="Q178" s="56">
        <f>IFERROR(VLOOKUP(MYRANKS_H[[#This Row],[IDFANGRAPHS]],STEAMER_H[],COLUMN(STEAMER_H[HBP]),FALSE),0)</f>
        <v>4</v>
      </c>
      <c r="R178" s="56">
        <f>IFERROR(VLOOKUP(MYRANKS_H[[#This Row],[IDFANGRAPHS]],STEAMER_H[],COLUMN(STEAMER_H[SO]),FALSE),0)</f>
        <v>72</v>
      </c>
      <c r="S178" s="56">
        <f>IFERROR(VLOOKUP(MYRANKS_H[[#This Row],[IDFANGRAPHS]],STEAMER_H[],COLUMN(STEAMER_H[SB]),FALSE),0)</f>
        <v>15</v>
      </c>
      <c r="T178" s="19">
        <f>IFERROR(MYRANKS_H[[#This Row],[H]]/MYRANKS_H[[#This Row],[AB]],0)</f>
        <v>0.26072041166380788</v>
      </c>
      <c r="U178" s="19">
        <f>IFERROR((MYRANKS_H[[#This Row],[H]]+MYRANKS_H[[#This Row],[BB]]+MYRANKS_H[[#This Row],[HBP]])/(MYRANKS_H[[#This Row],[AB]]+MYRANKS_H[[#This Row],[BB]]+MYRANKS_H[[#This Row],[HBP]]),0)</f>
        <v>0.29575163398692811</v>
      </c>
      <c r="V178" s="19">
        <f>IFERROR((MYRANKS_H[[#This Row],[H]]+MYRANKS_H[[#This Row],[2B]]+2*MYRANKS_H[[#This Row],[3B]]+3*MYRANKS_H[[#This Row],[HR]])/MYRANKS_H[[#This Row],[AB]],0)</f>
        <v>0.36535162950257288</v>
      </c>
      <c r="W17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78" s="27">
        <f>VLOOKUP(MYRANKS_H[[#This Row],[POS]],REPLACEMENT_LEVEL[],3,FALSE)</f>
        <v>0</v>
      </c>
      <c r="Y178" s="27">
        <f>MYRANKS_H[[#This Row],[PROJ PTS]]-MYRANKS_H[[#This Row],[REPL LEVEL]]</f>
        <v>0</v>
      </c>
      <c r="Z178" s="27">
        <f>RANK(MYRANKS_H[[#This Row],[POINTS OVER REPL]],MYRANKS_H[POINTS OVER REPL])</f>
        <v>1</v>
      </c>
      <c r="AA178" s="29">
        <f>IF(MYRANKS_H[[#This Row],[RANK]]&lt;=TOTAL_HITTERS_DRAFTED,MYRANKS_H[[#This Row],[POINTS OVER REPL]],0)</f>
        <v>0</v>
      </c>
      <c r="AB178" s="35">
        <f>MYRANKS_H[[#This Row],[POINTS OVER REPL]]*DOLLAR_VALUE_PER_POINT+1</f>
        <v>1</v>
      </c>
      <c r="AC178" s="35"/>
      <c r="AD178" s="29">
        <f>IF(AND(MYRANKS_H[[#This Row],[RANK]]&lt;=(TOTAL_HITTERS_DRAFTED-HITTERS_BELOW_REPL_DRAFTED),MYRANKS_H[[#This Row],[$ACTUAL]]=""),MYRANKS_H[[#This Row],[POINTS OVER REPL]],0)</f>
        <v>0</v>
      </c>
      <c r="AE178" s="35">
        <f>IF(MYRANKS_H[[#This Row],[$ACTUAL]]="",MYRANKS_H[[#This Row],[POINTS OVER REPL]]*REMAINING_DOLLAR_VALUE_PER_POINT+1,0)</f>
        <v>1</v>
      </c>
    </row>
    <row r="179" spans="1:31" ht="15" customHeight="1" x14ac:dyDescent="0.25">
      <c r="A179" s="2" t="s">
        <v>14855</v>
      </c>
      <c r="B179" s="14" t="str">
        <f>VLOOKUP(MYRANKS_H[[#This Row],[PLAYERID]],PLAYERIDMAP2[],COLUMN(PLAYERIDMAP2[LASTNAME]),FALSE)</f>
        <v>Reyes</v>
      </c>
      <c r="C179" s="14" t="str">
        <f>VLOOKUP(MYRANKS_H[[#This Row],[PLAYERID]],PLAYERIDMAP2[],COLUMN(PLAYERIDMAP2[FIRSTNAME]),FALSE)</f>
        <v>Jose</v>
      </c>
      <c r="D179" s="14" t="str">
        <f>MYRANKS_H[[#This Row],[FNAME]]&amp;" "&amp;MYRANKS_H[[#This Row],[LNAME]]</f>
        <v>Jose Reyes</v>
      </c>
      <c r="E179" s="14" t="str">
        <f>VLOOKUP(MYRANKS_H[[#This Row],[PLAYERID]],PLAYERIDMAP2[],COLUMN(PLAYERIDMAP2[TEAM]),FALSE)</f>
        <v>COL</v>
      </c>
      <c r="F179" s="14" t="str">
        <f>VLOOKUP(MYRANKS_H[[#This Row],[PLAYERID]],PLAYERIDMAP2[],COLUMN(PLAYERIDMAP2[POS]),FALSE)</f>
        <v>SS</v>
      </c>
      <c r="G179" s="14">
        <f>IFERROR(VALUE(VLOOKUP(MYRANKS_H[[#This Row],[PLAYERID]],PLAYERIDMAP2[],COLUMN(PLAYERIDMAP2[IDFANGRAPHS]),FALSE)),VLOOKUP(MYRANKS_H[[#This Row],[PLAYERID]],PLAYERIDMAP2[],COLUMN(PLAYERIDMAP2[IDFANGRAPHS]),FALSE))</f>
        <v>1736</v>
      </c>
      <c r="H179" s="56">
        <f>IFERROR(VLOOKUP(MYRANKS_H[[#This Row],[IDFANGRAPHS]],STEAMER_H[],COLUMN(STEAMER_H[PA]),FALSE),0)</f>
        <v>632</v>
      </c>
      <c r="I179" s="56">
        <f>IFERROR(VLOOKUP(MYRANKS_H[[#This Row],[IDFANGRAPHS]],STEAMER_H[],COLUMN(STEAMER_H[AB]),FALSE),0)</f>
        <v>581</v>
      </c>
      <c r="J179" s="56">
        <f>IFERROR(VLOOKUP(MYRANKS_H[[#This Row],[IDFANGRAPHS]],STEAMER_H[],COLUMN(STEAMER_H[H]),FALSE),0)</f>
        <v>174</v>
      </c>
      <c r="K179" s="56">
        <f>IFERROR(VLOOKUP(MYRANKS_H[[#This Row],[IDFANGRAPHS]],STEAMER_H[],COLUMN(STEAMER_H[2B]),FALSE),0)</f>
        <v>34</v>
      </c>
      <c r="L179" s="56">
        <f>IFERROR(VLOOKUP(MYRANKS_H[[#This Row],[IDFANGRAPHS]],STEAMER_H[],COLUMN(STEAMER_H[3B]),FALSE),0)</f>
        <v>3</v>
      </c>
      <c r="M179" s="56">
        <f>IFERROR(VLOOKUP(MYRANKS_H[[#This Row],[IDFANGRAPHS]],STEAMER_H[],COLUMN(STEAMER_H[HR]),FALSE),0)</f>
        <v>11</v>
      </c>
      <c r="N179" s="56">
        <f>IFERROR(VLOOKUP(MYRANKS_H[[#This Row],[IDFANGRAPHS]],STEAMER_H[],COLUMN(STEAMER_H[R]),FALSE),0)</f>
        <v>85</v>
      </c>
      <c r="O179" s="56">
        <f>IFERROR(VLOOKUP(MYRANKS_H[[#This Row],[IDFANGRAPHS]],STEAMER_H[],COLUMN(STEAMER_H[RBI]),FALSE),0)</f>
        <v>55</v>
      </c>
      <c r="P179" s="56">
        <f>IFERROR(VLOOKUP(MYRANKS_H[[#This Row],[IDFANGRAPHS]],STEAMER_H[],COLUMN(STEAMER_H[BB]),FALSE),0)</f>
        <v>39</v>
      </c>
      <c r="Q179" s="56">
        <f>IFERROR(VLOOKUP(MYRANKS_H[[#This Row],[IDFANGRAPHS]],STEAMER_H[],COLUMN(STEAMER_H[HBP]),FALSE),0)</f>
        <v>3</v>
      </c>
      <c r="R179" s="56">
        <f>IFERROR(VLOOKUP(MYRANKS_H[[#This Row],[IDFANGRAPHS]],STEAMER_H[],COLUMN(STEAMER_H[SO]),FALSE),0)</f>
        <v>71</v>
      </c>
      <c r="S179" s="56">
        <f>IFERROR(VLOOKUP(MYRANKS_H[[#This Row],[IDFANGRAPHS]],STEAMER_H[],COLUMN(STEAMER_H[SB]),FALSE),0)</f>
        <v>25</v>
      </c>
      <c r="T179" s="19">
        <f>IFERROR(MYRANKS_H[[#This Row],[H]]/MYRANKS_H[[#This Row],[AB]],0)</f>
        <v>0.29948364888123924</v>
      </c>
      <c r="U179" s="19">
        <f>IFERROR((MYRANKS_H[[#This Row],[H]]+MYRANKS_H[[#This Row],[BB]]+MYRANKS_H[[#This Row],[HBP]])/(MYRANKS_H[[#This Row],[AB]]+MYRANKS_H[[#This Row],[BB]]+MYRANKS_H[[#This Row],[HBP]]),0)</f>
        <v>0.3467094703049759</v>
      </c>
      <c r="V179" s="19">
        <f>IFERROR((MYRANKS_H[[#This Row],[H]]+MYRANKS_H[[#This Row],[2B]]+2*MYRANKS_H[[#This Row],[3B]]+3*MYRANKS_H[[#This Row],[HR]])/MYRANKS_H[[#This Row],[AB]],0)</f>
        <v>0.42512908777969016</v>
      </c>
      <c r="W17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79" s="27">
        <f>VLOOKUP(MYRANKS_H[[#This Row],[POS]],REPLACEMENT_LEVEL[],3,FALSE)</f>
        <v>0</v>
      </c>
      <c r="Y179" s="27">
        <f>MYRANKS_H[[#This Row],[PROJ PTS]]-MYRANKS_H[[#This Row],[REPL LEVEL]]</f>
        <v>0</v>
      </c>
      <c r="Z179" s="27">
        <f>RANK(MYRANKS_H[[#This Row],[POINTS OVER REPL]],MYRANKS_H[POINTS OVER REPL])</f>
        <v>1</v>
      </c>
      <c r="AA179" s="29">
        <f>IF(MYRANKS_H[[#This Row],[RANK]]&lt;=TOTAL_HITTERS_DRAFTED,MYRANKS_H[[#This Row],[POINTS OVER REPL]],0)</f>
        <v>0</v>
      </c>
      <c r="AB179" s="35">
        <f>MYRANKS_H[[#This Row],[POINTS OVER REPL]]*DOLLAR_VALUE_PER_POINT+1</f>
        <v>1</v>
      </c>
      <c r="AC179" s="35"/>
      <c r="AD179" s="29">
        <f>IF(AND(MYRANKS_H[[#This Row],[RANK]]&lt;=(TOTAL_HITTERS_DRAFTED-HITTERS_BELOW_REPL_DRAFTED),MYRANKS_H[[#This Row],[$ACTUAL]]=""),MYRANKS_H[[#This Row],[POINTS OVER REPL]],0)</f>
        <v>0</v>
      </c>
      <c r="AE179" s="35">
        <f>IF(MYRANKS_H[[#This Row],[$ACTUAL]]="",MYRANKS_H[[#This Row],[POINTS OVER REPL]]*REMAINING_DOLLAR_VALUE_PER_POINT+1,0)</f>
        <v>1</v>
      </c>
    </row>
    <row r="180" spans="1:31" ht="15" customHeight="1" x14ac:dyDescent="0.25">
      <c r="A180" s="2" t="s">
        <v>14932</v>
      </c>
      <c r="B180" s="14" t="str">
        <f>VLOOKUP(MYRANKS_H[[#This Row],[PLAYERID]],PLAYERIDMAP2[],COLUMN(PLAYERIDMAP2[LASTNAME]),FALSE)</f>
        <v>Rodriguez</v>
      </c>
      <c r="C180" s="14" t="str">
        <f>VLOOKUP(MYRANKS_H[[#This Row],[PLAYERID]],PLAYERIDMAP2[],COLUMN(PLAYERIDMAP2[FIRSTNAME]),FALSE)</f>
        <v>Alex</v>
      </c>
      <c r="D180" s="14" t="str">
        <f>MYRANKS_H[[#This Row],[FNAME]]&amp;" "&amp;MYRANKS_H[[#This Row],[LNAME]]</f>
        <v>Alex Rodriguez</v>
      </c>
      <c r="E180" s="14" t="str">
        <f>VLOOKUP(MYRANKS_H[[#This Row],[PLAYERID]],PLAYERIDMAP2[],COLUMN(PLAYERIDMAP2[TEAM]),FALSE)</f>
        <v>NYY</v>
      </c>
      <c r="F180" s="14" t="str">
        <f>VLOOKUP(MYRANKS_H[[#This Row],[PLAYERID]],PLAYERIDMAP2[],COLUMN(PLAYERIDMAP2[POS]),FALSE)</f>
        <v>3B</v>
      </c>
      <c r="G180" s="14">
        <f>IFERROR(VALUE(VLOOKUP(MYRANKS_H[[#This Row],[PLAYERID]],PLAYERIDMAP2[],COLUMN(PLAYERIDMAP2[IDFANGRAPHS]),FALSE)),VLOOKUP(MYRANKS_H[[#This Row],[PLAYERID]],PLAYERIDMAP2[],COLUMN(PLAYERIDMAP2[IDFANGRAPHS]),FALSE))</f>
        <v>1274</v>
      </c>
      <c r="H180" s="56">
        <f>IFERROR(VLOOKUP(MYRANKS_H[[#This Row],[IDFANGRAPHS]],STEAMER_H[],COLUMN(STEAMER_H[PA]),FALSE),0)</f>
        <v>631</v>
      </c>
      <c r="I180" s="56">
        <f>IFERROR(VLOOKUP(MYRANKS_H[[#This Row],[IDFANGRAPHS]],STEAMER_H[],COLUMN(STEAMER_H[AB]),FALSE),0)</f>
        <v>546</v>
      </c>
      <c r="J180" s="56">
        <f>IFERROR(VLOOKUP(MYRANKS_H[[#This Row],[IDFANGRAPHS]],STEAMER_H[],COLUMN(STEAMER_H[H]),FALSE),0)</f>
        <v>131</v>
      </c>
      <c r="K180" s="56">
        <f>IFERROR(VLOOKUP(MYRANKS_H[[#This Row],[IDFANGRAPHS]],STEAMER_H[],COLUMN(STEAMER_H[2B]),FALSE),0)</f>
        <v>22</v>
      </c>
      <c r="L180" s="56">
        <f>IFERROR(VLOOKUP(MYRANKS_H[[#This Row],[IDFANGRAPHS]],STEAMER_H[],COLUMN(STEAMER_H[3B]),FALSE),0)</f>
        <v>1</v>
      </c>
      <c r="M180" s="56">
        <f>IFERROR(VLOOKUP(MYRANKS_H[[#This Row],[IDFANGRAPHS]],STEAMER_H[],COLUMN(STEAMER_H[HR]),FALSE),0)</f>
        <v>23</v>
      </c>
      <c r="N180" s="56">
        <f>IFERROR(VLOOKUP(MYRANKS_H[[#This Row],[IDFANGRAPHS]],STEAMER_H[],COLUMN(STEAMER_H[R]),FALSE),0)</f>
        <v>75</v>
      </c>
      <c r="O180" s="56">
        <f>IFERROR(VLOOKUP(MYRANKS_H[[#This Row],[IDFANGRAPHS]],STEAMER_H[],COLUMN(STEAMER_H[RBI]),FALSE),0)</f>
        <v>77</v>
      </c>
      <c r="P180" s="56">
        <f>IFERROR(VLOOKUP(MYRANKS_H[[#This Row],[IDFANGRAPHS]],STEAMER_H[],COLUMN(STEAMER_H[BB]),FALSE),0)</f>
        <v>73</v>
      </c>
      <c r="Q180" s="56">
        <f>IFERROR(VLOOKUP(MYRANKS_H[[#This Row],[IDFANGRAPHS]],STEAMER_H[],COLUMN(STEAMER_H[HBP]),FALSE),0)</f>
        <v>6</v>
      </c>
      <c r="R180" s="56">
        <f>IFERROR(VLOOKUP(MYRANKS_H[[#This Row],[IDFANGRAPHS]],STEAMER_H[],COLUMN(STEAMER_H[SO]),FALSE),0)</f>
        <v>153</v>
      </c>
      <c r="S180" s="56">
        <f>IFERROR(VLOOKUP(MYRANKS_H[[#This Row],[IDFANGRAPHS]],STEAMER_H[],COLUMN(STEAMER_H[SB]),FALSE),0)</f>
        <v>4</v>
      </c>
      <c r="T180" s="19">
        <f>IFERROR(MYRANKS_H[[#This Row],[H]]/MYRANKS_H[[#This Row],[AB]],0)</f>
        <v>0.23992673992673993</v>
      </c>
      <c r="U180" s="19">
        <f>IFERROR((MYRANKS_H[[#This Row],[H]]+MYRANKS_H[[#This Row],[BB]]+MYRANKS_H[[#This Row],[HBP]])/(MYRANKS_H[[#This Row],[AB]]+MYRANKS_H[[#This Row],[BB]]+MYRANKS_H[[#This Row],[HBP]]),0)</f>
        <v>0.33600000000000002</v>
      </c>
      <c r="V180" s="19">
        <f>IFERROR((MYRANKS_H[[#This Row],[H]]+MYRANKS_H[[#This Row],[2B]]+2*MYRANKS_H[[#This Row],[3B]]+3*MYRANKS_H[[#This Row],[HR]])/MYRANKS_H[[#This Row],[AB]],0)</f>
        <v>0.41025641025641024</v>
      </c>
      <c r="W18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80" s="27">
        <f>VLOOKUP(MYRANKS_H[[#This Row],[POS]],REPLACEMENT_LEVEL[],3,FALSE)</f>
        <v>0</v>
      </c>
      <c r="Y180" s="27">
        <f>MYRANKS_H[[#This Row],[PROJ PTS]]-MYRANKS_H[[#This Row],[REPL LEVEL]]</f>
        <v>0</v>
      </c>
      <c r="Z180" s="27">
        <f>RANK(MYRANKS_H[[#This Row],[POINTS OVER REPL]],MYRANKS_H[POINTS OVER REPL])</f>
        <v>1</v>
      </c>
      <c r="AA180" s="29">
        <f>IF(MYRANKS_H[[#This Row],[RANK]]&lt;=TOTAL_HITTERS_DRAFTED,MYRANKS_H[[#This Row],[POINTS OVER REPL]],0)</f>
        <v>0</v>
      </c>
      <c r="AB180" s="35">
        <f>MYRANKS_H[[#This Row],[POINTS OVER REPL]]*DOLLAR_VALUE_PER_POINT+1</f>
        <v>1</v>
      </c>
      <c r="AC180" s="35"/>
      <c r="AD180" s="29">
        <f>IF(AND(MYRANKS_H[[#This Row],[RANK]]&lt;=(TOTAL_HITTERS_DRAFTED-HITTERS_BELOW_REPL_DRAFTED),MYRANKS_H[[#This Row],[$ACTUAL]]=""),MYRANKS_H[[#This Row],[POINTS OVER REPL]],0)</f>
        <v>0</v>
      </c>
      <c r="AE180" s="35">
        <f>IF(MYRANKS_H[[#This Row],[$ACTUAL]]="",MYRANKS_H[[#This Row],[POINTS OVER REPL]]*REMAINING_DOLLAR_VALUE_PER_POINT+1,0)</f>
        <v>1</v>
      </c>
    </row>
    <row r="181" spans="1:31" ht="15" customHeight="1" x14ac:dyDescent="0.25">
      <c r="A181" s="9" t="s">
        <v>15280</v>
      </c>
      <c r="B181" s="14" t="str">
        <f>VLOOKUP(MYRANKS_H[[#This Row],[PLAYERID]],PLAYERIDMAP2[],COLUMN(PLAYERIDMAP2[LASTNAME]),FALSE)</f>
        <v>Simmons</v>
      </c>
      <c r="C181" s="14" t="str">
        <f>VLOOKUP(MYRANKS_H[[#This Row],[PLAYERID]],PLAYERIDMAP2[],COLUMN(PLAYERIDMAP2[FIRSTNAME]),FALSE)</f>
        <v>Andrelton</v>
      </c>
      <c r="D181" s="14" t="str">
        <f>MYRANKS_H[[#This Row],[FNAME]]&amp;" "&amp;MYRANKS_H[[#This Row],[LNAME]]</f>
        <v>Andrelton Simmons</v>
      </c>
      <c r="E181" s="14" t="str">
        <f>VLOOKUP(MYRANKS_H[[#This Row],[PLAYERID]],PLAYERIDMAP2[],COLUMN(PLAYERIDMAP2[TEAM]),FALSE)</f>
        <v>LAA</v>
      </c>
      <c r="F181" s="14" t="str">
        <f>VLOOKUP(MYRANKS_H[[#This Row],[PLAYERID]],PLAYERIDMAP2[],COLUMN(PLAYERIDMAP2[POS]),FALSE)</f>
        <v>SS</v>
      </c>
      <c r="G181" s="14">
        <f>IFERROR(VALUE(VLOOKUP(MYRANKS_H[[#This Row],[PLAYERID]],PLAYERIDMAP2[],COLUMN(PLAYERIDMAP2[IDFANGRAPHS]),FALSE)),VLOOKUP(MYRANKS_H[[#This Row],[PLAYERID]],PLAYERIDMAP2[],COLUMN(PLAYERIDMAP2[IDFANGRAPHS]),FALSE))</f>
        <v>10847</v>
      </c>
      <c r="H181" s="56">
        <f>IFERROR(VLOOKUP(MYRANKS_H[[#This Row],[IDFANGRAPHS]],STEAMER_H[],COLUMN(STEAMER_H[PA]),FALSE),0)</f>
        <v>611</v>
      </c>
      <c r="I181" s="56">
        <f>IFERROR(VLOOKUP(MYRANKS_H[[#This Row],[IDFANGRAPHS]],STEAMER_H[],COLUMN(STEAMER_H[AB]),FALSE),0)</f>
        <v>559</v>
      </c>
      <c r="J181" s="56">
        <f>IFERROR(VLOOKUP(MYRANKS_H[[#This Row],[IDFANGRAPHS]],STEAMER_H[],COLUMN(STEAMER_H[H]),FALSE),0)</f>
        <v>145</v>
      </c>
      <c r="K181" s="56">
        <f>IFERROR(VLOOKUP(MYRANKS_H[[#This Row],[IDFANGRAPHS]],STEAMER_H[],COLUMN(STEAMER_H[2B]),FALSE),0)</f>
        <v>26</v>
      </c>
      <c r="L181" s="56">
        <f>IFERROR(VLOOKUP(MYRANKS_H[[#This Row],[IDFANGRAPHS]],STEAMER_H[],COLUMN(STEAMER_H[3B]),FALSE),0)</f>
        <v>3</v>
      </c>
      <c r="M181" s="56">
        <f>IFERROR(VLOOKUP(MYRANKS_H[[#This Row],[IDFANGRAPHS]],STEAMER_H[],COLUMN(STEAMER_H[HR]),FALSE),0)</f>
        <v>9</v>
      </c>
      <c r="N181" s="56">
        <f>IFERROR(VLOOKUP(MYRANKS_H[[#This Row],[IDFANGRAPHS]],STEAMER_H[],COLUMN(STEAMER_H[R]),FALSE),0)</f>
        <v>61</v>
      </c>
      <c r="O181" s="56">
        <f>IFERROR(VLOOKUP(MYRANKS_H[[#This Row],[IDFANGRAPHS]],STEAMER_H[],COLUMN(STEAMER_H[RBI]),FALSE),0)</f>
        <v>58</v>
      </c>
      <c r="P181" s="56">
        <f>IFERROR(VLOOKUP(MYRANKS_H[[#This Row],[IDFANGRAPHS]],STEAMER_H[],COLUMN(STEAMER_H[BB]),FALSE),0)</f>
        <v>40</v>
      </c>
      <c r="Q181" s="56">
        <f>IFERROR(VLOOKUP(MYRANKS_H[[#This Row],[IDFANGRAPHS]],STEAMER_H[],COLUMN(STEAMER_H[HBP]),FALSE),0)</f>
        <v>4</v>
      </c>
      <c r="R181" s="56">
        <f>IFERROR(VLOOKUP(MYRANKS_H[[#This Row],[IDFANGRAPHS]],STEAMER_H[],COLUMN(STEAMER_H[SO]),FALSE),0)</f>
        <v>55</v>
      </c>
      <c r="S181" s="56">
        <f>IFERROR(VLOOKUP(MYRANKS_H[[#This Row],[IDFANGRAPHS]],STEAMER_H[],COLUMN(STEAMER_H[SB]),FALSE),0)</f>
        <v>6</v>
      </c>
      <c r="T181" s="19">
        <f>IFERROR(MYRANKS_H[[#This Row],[H]]/MYRANKS_H[[#This Row],[AB]],0)</f>
        <v>0.25939177101967797</v>
      </c>
      <c r="U181" s="19">
        <f>IFERROR((MYRANKS_H[[#This Row],[H]]+MYRANKS_H[[#This Row],[BB]]+MYRANKS_H[[#This Row],[HBP]])/(MYRANKS_H[[#This Row],[AB]]+MYRANKS_H[[#This Row],[BB]]+MYRANKS_H[[#This Row],[HBP]]),0)</f>
        <v>0.31343283582089554</v>
      </c>
      <c r="V181" s="19">
        <f>IFERROR((MYRANKS_H[[#This Row],[H]]+MYRANKS_H[[#This Row],[2B]]+2*MYRANKS_H[[#This Row],[3B]]+3*MYRANKS_H[[#This Row],[HR]])/MYRANKS_H[[#This Row],[AB]],0)</f>
        <v>0.36493738819320215</v>
      </c>
      <c r="W18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81" s="27">
        <f>VLOOKUP(MYRANKS_H[[#This Row],[POS]],REPLACEMENT_LEVEL[],3,FALSE)</f>
        <v>0</v>
      </c>
      <c r="Y181" s="27">
        <f>MYRANKS_H[[#This Row],[PROJ PTS]]-MYRANKS_H[[#This Row],[REPL LEVEL]]</f>
        <v>0</v>
      </c>
      <c r="Z181" s="27">
        <f>RANK(MYRANKS_H[[#This Row],[POINTS OVER REPL]],MYRANKS_H[POINTS OVER REPL])</f>
        <v>1</v>
      </c>
      <c r="AA181" s="29">
        <f>IF(MYRANKS_H[[#This Row],[RANK]]&lt;=TOTAL_HITTERS_DRAFTED,MYRANKS_H[[#This Row],[POINTS OVER REPL]],0)</f>
        <v>0</v>
      </c>
      <c r="AB181" s="35">
        <f>MYRANKS_H[[#This Row],[POINTS OVER REPL]]*DOLLAR_VALUE_PER_POINT+1</f>
        <v>1</v>
      </c>
      <c r="AC181" s="35"/>
      <c r="AD181" s="29">
        <f>IF(AND(MYRANKS_H[[#This Row],[RANK]]&lt;=(TOTAL_HITTERS_DRAFTED-HITTERS_BELOW_REPL_DRAFTED),MYRANKS_H[[#This Row],[$ACTUAL]]=""),MYRANKS_H[[#This Row],[POINTS OVER REPL]],0)</f>
        <v>0</v>
      </c>
      <c r="AE181" s="35">
        <f>IF(MYRANKS_H[[#This Row],[$ACTUAL]]="",MYRANKS_H[[#This Row],[POINTS OVER REPL]]*REMAINING_DOLLAR_VALUE_PER_POINT+1,0)</f>
        <v>1</v>
      </c>
    </row>
    <row r="182" spans="1:31" ht="15" customHeight="1" x14ac:dyDescent="0.25">
      <c r="A182" s="9" t="s">
        <v>15318</v>
      </c>
      <c r="B182" s="14" t="str">
        <f>VLOOKUP(MYRANKS_H[[#This Row],[PLAYERID]],PLAYERIDMAP2[],COLUMN(PLAYERIDMAP2[LASTNAME]),FALSE)</f>
        <v>Smith</v>
      </c>
      <c r="C182" s="14" t="str">
        <f>VLOOKUP(MYRANKS_H[[#This Row],[PLAYERID]],PLAYERIDMAP2[],COLUMN(PLAYERIDMAP2[FIRSTNAME]),FALSE)</f>
        <v>Seth</v>
      </c>
      <c r="D182" s="14" t="str">
        <f>MYRANKS_H[[#This Row],[FNAME]]&amp;" "&amp;MYRANKS_H[[#This Row],[LNAME]]</f>
        <v>Seth Smith</v>
      </c>
      <c r="E182" s="14" t="str">
        <f>VLOOKUP(MYRANKS_H[[#This Row],[PLAYERID]],PLAYERIDMAP2[],COLUMN(PLAYERIDMAP2[TEAM]),FALSE)</f>
        <v>SEA</v>
      </c>
      <c r="F182" s="14" t="str">
        <f>VLOOKUP(MYRANKS_H[[#This Row],[PLAYERID]],PLAYERIDMAP2[],COLUMN(PLAYERIDMAP2[POS]),FALSE)</f>
        <v>OF</v>
      </c>
      <c r="G182" s="14">
        <f>IFERROR(VALUE(VLOOKUP(MYRANKS_H[[#This Row],[PLAYERID]],PLAYERIDMAP2[],COLUMN(PLAYERIDMAP2[IDFANGRAPHS]),FALSE)),VLOOKUP(MYRANKS_H[[#This Row],[PLAYERID]],PLAYERIDMAP2[],COLUMN(PLAYERIDMAP2[IDFANGRAPHS]),FALSE))</f>
        <v>7331</v>
      </c>
      <c r="H182" s="56">
        <f>IFERROR(VLOOKUP(MYRANKS_H[[#This Row],[IDFANGRAPHS]],STEAMER_H[],COLUMN(STEAMER_H[PA]),FALSE),0)</f>
        <v>470</v>
      </c>
      <c r="I182" s="56">
        <f>IFERROR(VLOOKUP(MYRANKS_H[[#This Row],[IDFANGRAPHS]],STEAMER_H[],COLUMN(STEAMER_H[AB]),FALSE),0)</f>
        <v>412</v>
      </c>
      <c r="J182" s="56">
        <f>IFERROR(VLOOKUP(MYRANKS_H[[#This Row],[IDFANGRAPHS]],STEAMER_H[],COLUMN(STEAMER_H[H]),FALSE),0)</f>
        <v>102</v>
      </c>
      <c r="K182" s="56">
        <f>IFERROR(VLOOKUP(MYRANKS_H[[#This Row],[IDFANGRAPHS]],STEAMER_H[],COLUMN(STEAMER_H[2B]),FALSE),0)</f>
        <v>25</v>
      </c>
      <c r="L182" s="56">
        <f>IFERROR(VLOOKUP(MYRANKS_H[[#This Row],[IDFANGRAPHS]],STEAMER_H[],COLUMN(STEAMER_H[3B]),FALSE),0)</f>
        <v>3</v>
      </c>
      <c r="M182" s="56">
        <f>IFERROR(VLOOKUP(MYRANKS_H[[#This Row],[IDFANGRAPHS]],STEAMER_H[],COLUMN(STEAMER_H[HR]),FALSE),0)</f>
        <v>12</v>
      </c>
      <c r="N182" s="56">
        <f>IFERROR(VLOOKUP(MYRANKS_H[[#This Row],[IDFANGRAPHS]],STEAMER_H[],COLUMN(STEAMER_H[R]),FALSE),0)</f>
        <v>54</v>
      </c>
      <c r="O182" s="56">
        <f>IFERROR(VLOOKUP(MYRANKS_H[[#This Row],[IDFANGRAPHS]],STEAMER_H[],COLUMN(STEAMER_H[RBI]),FALSE),0)</f>
        <v>51</v>
      </c>
      <c r="P182" s="56">
        <f>IFERROR(VLOOKUP(MYRANKS_H[[#This Row],[IDFANGRAPHS]],STEAMER_H[],COLUMN(STEAMER_H[BB]),FALSE),0)</f>
        <v>49</v>
      </c>
      <c r="Q182" s="56">
        <f>IFERROR(VLOOKUP(MYRANKS_H[[#This Row],[IDFANGRAPHS]],STEAMER_H[],COLUMN(STEAMER_H[HBP]),FALSE),0)</f>
        <v>4</v>
      </c>
      <c r="R182" s="56">
        <f>IFERROR(VLOOKUP(MYRANKS_H[[#This Row],[IDFANGRAPHS]],STEAMER_H[],COLUMN(STEAMER_H[SO]),FALSE),0)</f>
        <v>98</v>
      </c>
      <c r="S182" s="56">
        <f>IFERROR(VLOOKUP(MYRANKS_H[[#This Row],[IDFANGRAPHS]],STEAMER_H[],COLUMN(STEAMER_H[SB]),FALSE),0)</f>
        <v>1</v>
      </c>
      <c r="T182" s="19">
        <f>IFERROR(MYRANKS_H[[#This Row],[H]]/MYRANKS_H[[#This Row],[AB]],0)</f>
        <v>0.24757281553398058</v>
      </c>
      <c r="U182" s="19">
        <f>IFERROR((MYRANKS_H[[#This Row],[H]]+MYRANKS_H[[#This Row],[BB]]+MYRANKS_H[[#This Row],[HBP]])/(MYRANKS_H[[#This Row],[AB]]+MYRANKS_H[[#This Row],[BB]]+MYRANKS_H[[#This Row],[HBP]]),0)</f>
        <v>0.33333333333333331</v>
      </c>
      <c r="V182" s="19">
        <f>IFERROR((MYRANKS_H[[#This Row],[H]]+MYRANKS_H[[#This Row],[2B]]+2*MYRANKS_H[[#This Row],[3B]]+3*MYRANKS_H[[#This Row],[HR]])/MYRANKS_H[[#This Row],[AB]],0)</f>
        <v>0.41019417475728154</v>
      </c>
      <c r="W18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82" s="27">
        <f>VLOOKUP(MYRANKS_H[[#This Row],[POS]],REPLACEMENT_LEVEL[],3,FALSE)</f>
        <v>0</v>
      </c>
      <c r="Y182" s="27">
        <f>MYRANKS_H[[#This Row],[PROJ PTS]]-MYRANKS_H[[#This Row],[REPL LEVEL]]</f>
        <v>0</v>
      </c>
      <c r="Z182" s="27">
        <f>RANK(MYRANKS_H[[#This Row],[POINTS OVER REPL]],MYRANKS_H[POINTS OVER REPL])</f>
        <v>1</v>
      </c>
      <c r="AA182" s="29">
        <f>IF(MYRANKS_H[[#This Row],[RANK]]&lt;=TOTAL_HITTERS_DRAFTED,MYRANKS_H[[#This Row],[POINTS OVER REPL]],0)</f>
        <v>0</v>
      </c>
      <c r="AB182" s="35">
        <f>MYRANKS_H[[#This Row],[POINTS OVER REPL]]*DOLLAR_VALUE_PER_POINT+1</f>
        <v>1</v>
      </c>
      <c r="AC182" s="35"/>
      <c r="AD182" s="29">
        <f>IF(AND(MYRANKS_H[[#This Row],[RANK]]&lt;=(TOTAL_HITTERS_DRAFTED-HITTERS_BELOW_REPL_DRAFTED),MYRANKS_H[[#This Row],[$ACTUAL]]=""),MYRANKS_H[[#This Row],[POINTS OVER REPL]],0)</f>
        <v>0</v>
      </c>
      <c r="AE182" s="35">
        <f>IF(MYRANKS_H[[#This Row],[$ACTUAL]]="",MYRANKS_H[[#This Row],[POINTS OVER REPL]]*REMAINING_DOLLAR_VALUE_PER_POINT+1,0)</f>
        <v>1</v>
      </c>
    </row>
    <row r="183" spans="1:31" x14ac:dyDescent="0.25">
      <c r="A183" s="9" t="s">
        <v>15336</v>
      </c>
      <c r="B183" s="14" t="str">
        <f>VLOOKUP(MYRANKS_H[[#This Row],[PLAYERID]],PLAYERIDMAP2[],COLUMN(PLAYERIDMAP2[LASTNAME]),FALSE)</f>
        <v>Snider</v>
      </c>
      <c r="C183" s="14" t="str">
        <f>VLOOKUP(MYRANKS_H[[#This Row],[PLAYERID]],PLAYERIDMAP2[],COLUMN(PLAYERIDMAP2[FIRSTNAME]),FALSE)</f>
        <v>Travis</v>
      </c>
      <c r="D183" s="14" t="str">
        <f>MYRANKS_H[[#This Row],[FNAME]]&amp;" "&amp;MYRANKS_H[[#This Row],[LNAME]]</f>
        <v>Travis Snider</v>
      </c>
      <c r="E183" s="14" t="str">
        <f>VLOOKUP(MYRANKS_H[[#This Row],[PLAYERID]],PLAYERIDMAP2[],COLUMN(PLAYERIDMAP2[TEAM]),FALSE)</f>
        <v>BAL</v>
      </c>
      <c r="F183" s="14" t="str">
        <f>VLOOKUP(MYRANKS_H[[#This Row],[PLAYERID]],PLAYERIDMAP2[],COLUMN(PLAYERIDMAP2[POS]),FALSE)</f>
        <v>OF</v>
      </c>
      <c r="G183" s="14">
        <f>IFERROR(VALUE(VLOOKUP(MYRANKS_H[[#This Row],[PLAYERID]],PLAYERIDMAP2[],COLUMN(PLAYERIDMAP2[IDFANGRAPHS]),FALSE)),VLOOKUP(MYRANKS_H[[#This Row],[PLAYERID]],PLAYERIDMAP2[],COLUMN(PLAYERIDMAP2[IDFANGRAPHS]),FALSE))</f>
        <v>2830</v>
      </c>
      <c r="H183" s="56">
        <f>IFERROR(VLOOKUP(MYRANKS_H[[#This Row],[IDFANGRAPHS]],STEAMER_H[],COLUMN(STEAMER_H[PA]),FALSE),0)</f>
        <v>302</v>
      </c>
      <c r="I183" s="56">
        <f>IFERROR(VLOOKUP(MYRANKS_H[[#This Row],[IDFANGRAPHS]],STEAMER_H[],COLUMN(STEAMER_H[AB]),FALSE),0)</f>
        <v>268</v>
      </c>
      <c r="J183" s="56">
        <f>IFERROR(VLOOKUP(MYRANKS_H[[#This Row],[IDFANGRAPHS]],STEAMER_H[],COLUMN(STEAMER_H[H]),FALSE),0)</f>
        <v>67</v>
      </c>
      <c r="K183" s="56">
        <f>IFERROR(VLOOKUP(MYRANKS_H[[#This Row],[IDFANGRAPHS]],STEAMER_H[],COLUMN(STEAMER_H[2B]),FALSE),0)</f>
        <v>13</v>
      </c>
      <c r="L183" s="56">
        <f>IFERROR(VLOOKUP(MYRANKS_H[[#This Row],[IDFANGRAPHS]],STEAMER_H[],COLUMN(STEAMER_H[3B]),FALSE),0)</f>
        <v>2</v>
      </c>
      <c r="M183" s="56">
        <f>IFERROR(VLOOKUP(MYRANKS_H[[#This Row],[IDFANGRAPHS]],STEAMER_H[],COLUMN(STEAMER_H[HR]),FALSE),0)</f>
        <v>8</v>
      </c>
      <c r="N183" s="56">
        <f>IFERROR(VLOOKUP(MYRANKS_H[[#This Row],[IDFANGRAPHS]],STEAMER_H[],COLUMN(STEAMER_H[R]),FALSE),0)</f>
        <v>33</v>
      </c>
      <c r="O183" s="56">
        <f>IFERROR(VLOOKUP(MYRANKS_H[[#This Row],[IDFANGRAPHS]],STEAMER_H[],COLUMN(STEAMER_H[RBI]),FALSE),0)</f>
        <v>32</v>
      </c>
      <c r="P183" s="56">
        <f>IFERROR(VLOOKUP(MYRANKS_H[[#This Row],[IDFANGRAPHS]],STEAMER_H[],COLUMN(STEAMER_H[BB]),FALSE),0)</f>
        <v>28</v>
      </c>
      <c r="Q183" s="56">
        <f>IFERROR(VLOOKUP(MYRANKS_H[[#This Row],[IDFANGRAPHS]],STEAMER_H[],COLUMN(STEAMER_H[HBP]),FALSE),0)</f>
        <v>2</v>
      </c>
      <c r="R183" s="56">
        <f>IFERROR(VLOOKUP(MYRANKS_H[[#This Row],[IDFANGRAPHS]],STEAMER_H[],COLUMN(STEAMER_H[SO]),FALSE),0)</f>
        <v>68</v>
      </c>
      <c r="S183" s="56">
        <f>IFERROR(VLOOKUP(MYRANKS_H[[#This Row],[IDFANGRAPHS]],STEAMER_H[],COLUMN(STEAMER_H[SB]),FALSE),0)</f>
        <v>2</v>
      </c>
      <c r="T183" s="19">
        <f>IFERROR(MYRANKS_H[[#This Row],[H]]/MYRANKS_H[[#This Row],[AB]],0)</f>
        <v>0.25</v>
      </c>
      <c r="U183" s="19">
        <f>IFERROR((MYRANKS_H[[#This Row],[H]]+MYRANKS_H[[#This Row],[BB]]+MYRANKS_H[[#This Row],[HBP]])/(MYRANKS_H[[#This Row],[AB]]+MYRANKS_H[[#This Row],[BB]]+MYRANKS_H[[#This Row],[HBP]]),0)</f>
        <v>0.32550335570469796</v>
      </c>
      <c r="V183" s="19">
        <f>IFERROR((MYRANKS_H[[#This Row],[H]]+MYRANKS_H[[#This Row],[2B]]+2*MYRANKS_H[[#This Row],[3B]]+3*MYRANKS_H[[#This Row],[HR]])/MYRANKS_H[[#This Row],[AB]],0)</f>
        <v>0.40298507462686567</v>
      </c>
      <c r="W18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83" s="27">
        <f>VLOOKUP(MYRANKS_H[[#This Row],[POS]],REPLACEMENT_LEVEL[],3,FALSE)</f>
        <v>0</v>
      </c>
      <c r="Y183" s="27">
        <f>MYRANKS_H[[#This Row],[PROJ PTS]]-MYRANKS_H[[#This Row],[REPL LEVEL]]</f>
        <v>0</v>
      </c>
      <c r="Z183" s="27">
        <f>RANK(MYRANKS_H[[#This Row],[POINTS OVER REPL]],MYRANKS_H[POINTS OVER REPL])</f>
        <v>1</v>
      </c>
      <c r="AA183" s="29">
        <f>IF(MYRANKS_H[[#This Row],[RANK]]&lt;=TOTAL_HITTERS_DRAFTED,MYRANKS_H[[#This Row],[POINTS OVER REPL]],0)</f>
        <v>0</v>
      </c>
      <c r="AB183" s="35">
        <f>MYRANKS_H[[#This Row],[POINTS OVER REPL]]*DOLLAR_VALUE_PER_POINT+1</f>
        <v>1</v>
      </c>
      <c r="AC183" s="35"/>
      <c r="AD183" s="29">
        <f>IF(AND(MYRANKS_H[[#This Row],[RANK]]&lt;=(TOTAL_HITTERS_DRAFTED-HITTERS_BELOW_REPL_DRAFTED),MYRANKS_H[[#This Row],[$ACTUAL]]=""),MYRANKS_H[[#This Row],[POINTS OVER REPL]],0)</f>
        <v>0</v>
      </c>
      <c r="AE183" s="35">
        <f>IF(MYRANKS_H[[#This Row],[$ACTUAL]]="",MYRANKS_H[[#This Row],[POINTS OVER REPL]]*REMAINING_DOLLAR_VALUE_PER_POINT+1,0)</f>
        <v>1</v>
      </c>
    </row>
    <row r="184" spans="1:31" x14ac:dyDescent="0.25">
      <c r="A184" s="89" t="s">
        <v>15641</v>
      </c>
      <c r="B184" s="90" t="str">
        <f>VLOOKUP(MYRANKS_H[[#This Row],[PLAYERID]],PLAYERIDMAP2[],COLUMN(PLAYERIDMAP2[LASTNAME]),FALSE)</f>
        <v>Uribe</v>
      </c>
      <c r="C184" s="90" t="str">
        <f>VLOOKUP(MYRANKS_H[[#This Row],[PLAYERID]],PLAYERIDMAP2[],COLUMN(PLAYERIDMAP2[FIRSTNAME]),FALSE)</f>
        <v>Juan</v>
      </c>
      <c r="D184" s="90" t="str">
        <f>MYRANKS_H[[#This Row],[FNAME]]&amp;" "&amp;MYRANKS_H[[#This Row],[LNAME]]</f>
        <v>Juan Uribe</v>
      </c>
      <c r="E184" s="90" t="str">
        <f>VLOOKUP(MYRANKS_H[[#This Row],[PLAYERID]],PLAYERIDMAP2[],COLUMN(PLAYERIDMAP2[TEAM]),FALSE)</f>
        <v>NYM</v>
      </c>
      <c r="F184" s="90" t="str">
        <f>VLOOKUP(MYRANKS_H[[#This Row],[PLAYERID]],PLAYERIDMAP2[],COLUMN(PLAYERIDMAP2[POS]),FALSE)</f>
        <v>3B</v>
      </c>
      <c r="G184" s="90">
        <f>IFERROR(VALUE(VLOOKUP(MYRANKS_H[[#This Row],[PLAYERID]],PLAYERIDMAP2[],COLUMN(PLAYERIDMAP2[IDFANGRAPHS]),FALSE)),VLOOKUP(MYRANKS_H[[#This Row],[PLAYERID]],PLAYERIDMAP2[],COLUMN(PLAYERIDMAP2[IDFANGRAPHS]),FALSE))</f>
        <v>454</v>
      </c>
      <c r="H184" s="56">
        <f>IFERROR(VLOOKUP(MYRANKS_H[[#This Row],[IDFANGRAPHS]],STEAMER_H[],COLUMN(STEAMER_H[PA]),FALSE),0)</f>
        <v>367</v>
      </c>
      <c r="I184" s="56">
        <f>IFERROR(VLOOKUP(MYRANKS_H[[#This Row],[IDFANGRAPHS]],STEAMER_H[],COLUMN(STEAMER_H[AB]),FALSE),0)</f>
        <v>336</v>
      </c>
      <c r="J184" s="56">
        <f>IFERROR(VLOOKUP(MYRANKS_H[[#This Row],[IDFANGRAPHS]],STEAMER_H[],COLUMN(STEAMER_H[H]),FALSE),0)</f>
        <v>87</v>
      </c>
      <c r="K184" s="56">
        <f>IFERROR(VLOOKUP(MYRANKS_H[[#This Row],[IDFANGRAPHS]],STEAMER_H[],COLUMN(STEAMER_H[2B]),FALSE),0)</f>
        <v>18</v>
      </c>
      <c r="L184" s="56">
        <f>IFERROR(VLOOKUP(MYRANKS_H[[#This Row],[IDFANGRAPHS]],STEAMER_H[],COLUMN(STEAMER_H[3B]),FALSE),0)</f>
        <v>1</v>
      </c>
      <c r="M184" s="56">
        <f>IFERROR(VLOOKUP(MYRANKS_H[[#This Row],[IDFANGRAPHS]],STEAMER_H[],COLUMN(STEAMER_H[HR]),FALSE),0)</f>
        <v>9</v>
      </c>
      <c r="N184" s="56">
        <f>IFERROR(VLOOKUP(MYRANKS_H[[#This Row],[IDFANGRAPHS]],STEAMER_H[],COLUMN(STEAMER_H[R]),FALSE),0)</f>
        <v>36</v>
      </c>
      <c r="O184" s="56">
        <f>IFERROR(VLOOKUP(MYRANKS_H[[#This Row],[IDFANGRAPHS]],STEAMER_H[],COLUMN(STEAMER_H[RBI]),FALSE),0)</f>
        <v>41</v>
      </c>
      <c r="P184" s="56">
        <f>IFERROR(VLOOKUP(MYRANKS_H[[#This Row],[IDFANGRAPHS]],STEAMER_H[],COLUMN(STEAMER_H[BB]),FALSE),0)</f>
        <v>25</v>
      </c>
      <c r="Q184" s="56">
        <f>IFERROR(VLOOKUP(MYRANKS_H[[#This Row],[IDFANGRAPHS]],STEAMER_H[],COLUMN(STEAMER_H[HBP]),FALSE),0)</f>
        <v>2</v>
      </c>
      <c r="R184" s="56">
        <f>IFERROR(VLOOKUP(MYRANKS_H[[#This Row],[IDFANGRAPHS]],STEAMER_H[],COLUMN(STEAMER_H[SO]),FALSE),0)</f>
        <v>74</v>
      </c>
      <c r="S184" s="56">
        <f>IFERROR(VLOOKUP(MYRANKS_H[[#This Row],[IDFANGRAPHS]],STEAMER_H[],COLUMN(STEAMER_H[SB]),FALSE),0)</f>
        <v>2</v>
      </c>
      <c r="T184" s="85">
        <f>IFERROR(MYRANKS_H[[#This Row],[H]]/MYRANKS_H[[#This Row],[AB]],0)</f>
        <v>0.25892857142857145</v>
      </c>
      <c r="U184" s="85">
        <f>IFERROR((MYRANKS_H[[#This Row],[H]]+MYRANKS_H[[#This Row],[BB]]+MYRANKS_H[[#This Row],[HBP]])/(MYRANKS_H[[#This Row],[AB]]+MYRANKS_H[[#This Row],[BB]]+MYRANKS_H[[#This Row],[HBP]]),0)</f>
        <v>0.31404958677685951</v>
      </c>
      <c r="V184" s="85">
        <f>IFERROR((MYRANKS_H[[#This Row],[H]]+MYRANKS_H[[#This Row],[2B]]+2*MYRANKS_H[[#This Row],[3B]]+3*MYRANKS_H[[#This Row],[HR]])/MYRANKS_H[[#This Row],[AB]],0)</f>
        <v>0.39880952380952384</v>
      </c>
      <c r="W184" s="74">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84" s="74">
        <f>VLOOKUP(MYRANKS_H[[#This Row],[POS]],REPLACEMENT_LEVEL[],3,FALSE)</f>
        <v>0</v>
      </c>
      <c r="Y184" s="74">
        <f>MYRANKS_H[[#This Row],[PROJ PTS]]-MYRANKS_H[[#This Row],[REPL LEVEL]]</f>
        <v>0</v>
      </c>
      <c r="Z184" s="74">
        <f>RANK(MYRANKS_H[[#This Row],[POINTS OVER REPL]],MYRANKS_H[POINTS OVER REPL])</f>
        <v>1</v>
      </c>
      <c r="AA184" s="74">
        <f>IF(MYRANKS_H[[#This Row],[RANK]]&lt;=TOTAL_HITTERS_DRAFTED,MYRANKS_H[[#This Row],[POINTS OVER REPL]],0)</f>
        <v>0</v>
      </c>
      <c r="AB184" s="76">
        <f>MYRANKS_H[[#This Row],[POINTS OVER REPL]]*DOLLAR_VALUE_PER_POINT+1</f>
        <v>1</v>
      </c>
      <c r="AC184" s="74"/>
      <c r="AD184" s="74">
        <f>IF(AND(MYRANKS_H[[#This Row],[RANK]]&lt;=(TOTAL_HITTERS_DRAFTED-HITTERS_BELOW_REPL_DRAFTED),MYRANKS_H[[#This Row],[$ACTUAL]]=""),MYRANKS_H[[#This Row],[POINTS OVER REPL]],0)</f>
        <v>0</v>
      </c>
      <c r="AE184" s="86">
        <f>IF(MYRANKS_H[[#This Row],[$ACTUAL]]="",MYRANKS_H[[#This Row],[POINTS OVER REPL]]*REMAINING_DOLLAR_VALUE_PER_POINT+1,0)</f>
        <v>1</v>
      </c>
    </row>
    <row r="185" spans="1:31" ht="15" customHeight="1" x14ac:dyDescent="0.25">
      <c r="A185" s="89" t="s">
        <v>15752</v>
      </c>
      <c r="B185" s="90" t="str">
        <f>VLOOKUP(MYRANKS_H[[#This Row],[PLAYERID]],PLAYERIDMAP2[],COLUMN(PLAYERIDMAP2[LASTNAME]),FALSE)</f>
        <v>Vogt</v>
      </c>
      <c r="C185" s="90" t="str">
        <f>VLOOKUP(MYRANKS_H[[#This Row],[PLAYERID]],PLAYERIDMAP2[],COLUMN(PLAYERIDMAP2[FIRSTNAME]),FALSE)</f>
        <v>Stephen</v>
      </c>
      <c r="D185" s="90" t="str">
        <f>MYRANKS_H[[#This Row],[FNAME]]&amp;" "&amp;MYRANKS_H[[#This Row],[LNAME]]</f>
        <v>Stephen Vogt</v>
      </c>
      <c r="E185" s="90" t="str">
        <f>VLOOKUP(MYRANKS_H[[#This Row],[PLAYERID]],PLAYERIDMAP2[],COLUMN(PLAYERIDMAP2[TEAM]),FALSE)</f>
        <v>OAK</v>
      </c>
      <c r="F185" s="90" t="str">
        <f>VLOOKUP(MYRANKS_H[[#This Row],[PLAYERID]],PLAYERIDMAP2[],COLUMN(PLAYERIDMAP2[POS]),FALSE)</f>
        <v>1B</v>
      </c>
      <c r="G185" s="90">
        <f>IFERROR(VALUE(VLOOKUP(MYRANKS_H[[#This Row],[PLAYERID]],PLAYERIDMAP2[],COLUMN(PLAYERIDMAP2[IDFANGRAPHS]),FALSE)),VLOOKUP(MYRANKS_H[[#This Row],[PLAYERID]],PLAYERIDMAP2[],COLUMN(PLAYERIDMAP2[IDFANGRAPHS]),FALSE))</f>
        <v>5000</v>
      </c>
      <c r="H185" s="56">
        <f>IFERROR(VLOOKUP(MYRANKS_H[[#This Row],[IDFANGRAPHS]],STEAMER_H[],COLUMN(STEAMER_H[PA]),FALSE),0)</f>
        <v>464</v>
      </c>
      <c r="I185" s="56">
        <f>IFERROR(VLOOKUP(MYRANKS_H[[#This Row],[IDFANGRAPHS]],STEAMER_H[],COLUMN(STEAMER_H[AB]),FALSE),0)</f>
        <v>416</v>
      </c>
      <c r="J185" s="56">
        <f>IFERROR(VLOOKUP(MYRANKS_H[[#This Row],[IDFANGRAPHS]],STEAMER_H[],COLUMN(STEAMER_H[H]),FALSE),0)</f>
        <v>108</v>
      </c>
      <c r="K185" s="56">
        <f>IFERROR(VLOOKUP(MYRANKS_H[[#This Row],[IDFANGRAPHS]],STEAMER_H[],COLUMN(STEAMER_H[2B]),FALSE),0)</f>
        <v>21</v>
      </c>
      <c r="L185" s="56">
        <f>IFERROR(VLOOKUP(MYRANKS_H[[#This Row],[IDFANGRAPHS]],STEAMER_H[],COLUMN(STEAMER_H[3B]),FALSE),0)</f>
        <v>3</v>
      </c>
      <c r="M185" s="56">
        <f>IFERROR(VLOOKUP(MYRANKS_H[[#This Row],[IDFANGRAPHS]],STEAMER_H[],COLUMN(STEAMER_H[HR]),FALSE),0)</f>
        <v>13</v>
      </c>
      <c r="N185" s="56">
        <f>IFERROR(VLOOKUP(MYRANKS_H[[#This Row],[IDFANGRAPHS]],STEAMER_H[],COLUMN(STEAMER_H[R]),FALSE),0)</f>
        <v>52</v>
      </c>
      <c r="O185" s="56">
        <f>IFERROR(VLOOKUP(MYRANKS_H[[#This Row],[IDFANGRAPHS]],STEAMER_H[],COLUMN(STEAMER_H[RBI]),FALSE),0)</f>
        <v>53</v>
      </c>
      <c r="P185" s="56">
        <f>IFERROR(VLOOKUP(MYRANKS_H[[#This Row],[IDFANGRAPHS]],STEAMER_H[],COLUMN(STEAMER_H[BB]),FALSE),0)</f>
        <v>40</v>
      </c>
      <c r="Q185" s="56">
        <f>IFERROR(VLOOKUP(MYRANKS_H[[#This Row],[IDFANGRAPHS]],STEAMER_H[],COLUMN(STEAMER_H[HBP]),FALSE),0)</f>
        <v>2</v>
      </c>
      <c r="R185" s="56">
        <f>IFERROR(VLOOKUP(MYRANKS_H[[#This Row],[IDFANGRAPHS]],STEAMER_H[],COLUMN(STEAMER_H[SO]),FALSE),0)</f>
        <v>81</v>
      </c>
      <c r="S185" s="56">
        <f>IFERROR(VLOOKUP(MYRANKS_H[[#This Row],[IDFANGRAPHS]],STEAMER_H[],COLUMN(STEAMER_H[SB]),FALSE),0)</f>
        <v>2</v>
      </c>
      <c r="T185" s="87">
        <f>IFERROR(MYRANKS_H[[#This Row],[H]]/MYRANKS_H[[#This Row],[AB]],0)</f>
        <v>0.25961538461538464</v>
      </c>
      <c r="U185" s="87">
        <f>IFERROR((MYRANKS_H[[#This Row],[H]]+MYRANKS_H[[#This Row],[BB]]+MYRANKS_H[[#This Row],[HBP]])/(MYRANKS_H[[#This Row],[AB]]+MYRANKS_H[[#This Row],[BB]]+MYRANKS_H[[#This Row],[HBP]]),0)</f>
        <v>0.32751091703056767</v>
      </c>
      <c r="V185" s="87">
        <f>IFERROR((MYRANKS_H[[#This Row],[H]]+MYRANKS_H[[#This Row],[2B]]+2*MYRANKS_H[[#This Row],[3B]]+3*MYRANKS_H[[#This Row],[HR]])/MYRANKS_H[[#This Row],[AB]],0)</f>
        <v>0.41826923076923078</v>
      </c>
      <c r="W185" s="8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85" s="81">
        <f>VLOOKUP(MYRANKS_H[[#This Row],[POS]],REPLACEMENT_LEVEL[],3,FALSE)</f>
        <v>0</v>
      </c>
      <c r="Y185" s="81">
        <f>MYRANKS_H[[#This Row],[PROJ PTS]]-MYRANKS_H[[#This Row],[REPL LEVEL]]</f>
        <v>0</v>
      </c>
      <c r="Z185" s="81">
        <f>RANK(MYRANKS_H[[#This Row],[POINTS OVER REPL]],MYRANKS_H[POINTS OVER REPL])</f>
        <v>1</v>
      </c>
      <c r="AA185" s="81">
        <f>IF(MYRANKS_H[[#This Row],[RANK]]&lt;=TOTAL_HITTERS_DRAFTED,MYRANKS_H[[#This Row],[POINTS OVER REPL]],0)</f>
        <v>0</v>
      </c>
      <c r="AB185" s="83">
        <f>MYRANKS_H[[#This Row],[POINTS OVER REPL]]*DOLLAR_VALUE_PER_POINT+1</f>
        <v>1</v>
      </c>
      <c r="AC185" s="81"/>
      <c r="AD185" s="81">
        <f>IF(AND(MYRANKS_H[[#This Row],[RANK]]&lt;=(TOTAL_HITTERS_DRAFTED-HITTERS_BELOW_REPL_DRAFTED),MYRANKS_H[[#This Row],[$ACTUAL]]=""),MYRANKS_H[[#This Row],[POINTS OVER REPL]],0)</f>
        <v>0</v>
      </c>
      <c r="AE185" s="88">
        <f>IF(MYRANKS_H[[#This Row],[$ACTUAL]]="",MYRANKS_H[[#This Row],[POINTS OVER REPL]]*REMAINING_DOLLAR_VALUE_PER_POINT+1,0)</f>
        <v>1</v>
      </c>
    </row>
    <row r="186" spans="1:31" ht="15" customHeight="1" x14ac:dyDescent="0.25">
      <c r="A186" s="89" t="s">
        <v>15929</v>
      </c>
      <c r="B186" s="90" t="str">
        <f>VLOOKUP(MYRANKS_H[[#This Row],[PLAYERID]],PLAYERIDMAP2[],COLUMN(PLAYERIDMAP2[LASTNAME]),FALSE)</f>
        <v>Wong</v>
      </c>
      <c r="C186" s="90" t="str">
        <f>VLOOKUP(MYRANKS_H[[#This Row],[PLAYERID]],PLAYERIDMAP2[],COLUMN(PLAYERIDMAP2[FIRSTNAME]),FALSE)</f>
        <v>Kolten</v>
      </c>
      <c r="D186" s="90" t="str">
        <f>MYRANKS_H[[#This Row],[FNAME]]&amp;" "&amp;MYRANKS_H[[#This Row],[LNAME]]</f>
        <v>Kolten Wong</v>
      </c>
      <c r="E186" s="90" t="str">
        <f>VLOOKUP(MYRANKS_H[[#This Row],[PLAYERID]],PLAYERIDMAP2[],COLUMN(PLAYERIDMAP2[TEAM]),FALSE)</f>
        <v>STL</v>
      </c>
      <c r="F186" s="90" t="str">
        <f>VLOOKUP(MYRANKS_H[[#This Row],[PLAYERID]],PLAYERIDMAP2[],COLUMN(PLAYERIDMAP2[POS]),FALSE)</f>
        <v>2B</v>
      </c>
      <c r="G186" s="90">
        <f>IFERROR(VALUE(VLOOKUP(MYRANKS_H[[#This Row],[PLAYERID]],PLAYERIDMAP2[],COLUMN(PLAYERIDMAP2[IDFANGRAPHS]),FALSE)),VLOOKUP(MYRANKS_H[[#This Row],[PLAYERID]],PLAYERIDMAP2[],COLUMN(PLAYERIDMAP2[IDFANGRAPHS]),FALSE))</f>
        <v>12532</v>
      </c>
      <c r="H186" s="56">
        <f>IFERROR(VLOOKUP(MYRANKS_H[[#This Row],[IDFANGRAPHS]],STEAMER_H[],COLUMN(STEAMER_H[PA]),FALSE),0)</f>
        <v>593</v>
      </c>
      <c r="I186" s="56">
        <f>IFERROR(VLOOKUP(MYRANKS_H[[#This Row],[IDFANGRAPHS]],STEAMER_H[],COLUMN(STEAMER_H[AB]),FALSE),0)</f>
        <v>542</v>
      </c>
      <c r="J186" s="56">
        <f>IFERROR(VLOOKUP(MYRANKS_H[[#This Row],[IDFANGRAPHS]],STEAMER_H[],COLUMN(STEAMER_H[H]),FALSE),0)</f>
        <v>143</v>
      </c>
      <c r="K186" s="56">
        <f>IFERROR(VLOOKUP(MYRANKS_H[[#This Row],[IDFANGRAPHS]],STEAMER_H[],COLUMN(STEAMER_H[2B]),FALSE),0)</f>
        <v>25</v>
      </c>
      <c r="L186" s="56">
        <f>IFERROR(VLOOKUP(MYRANKS_H[[#This Row],[IDFANGRAPHS]],STEAMER_H[],COLUMN(STEAMER_H[3B]),FALSE),0)</f>
        <v>3</v>
      </c>
      <c r="M186" s="56">
        <f>IFERROR(VLOOKUP(MYRANKS_H[[#This Row],[IDFANGRAPHS]],STEAMER_H[],COLUMN(STEAMER_H[HR]),FALSE),0)</f>
        <v>13</v>
      </c>
      <c r="N186" s="56">
        <f>IFERROR(VLOOKUP(MYRANKS_H[[#This Row],[IDFANGRAPHS]],STEAMER_H[],COLUMN(STEAMER_H[R]),FALSE),0)</f>
        <v>65</v>
      </c>
      <c r="O186" s="56">
        <f>IFERROR(VLOOKUP(MYRANKS_H[[#This Row],[IDFANGRAPHS]],STEAMER_H[],COLUMN(STEAMER_H[RBI]),FALSE),0)</f>
        <v>59</v>
      </c>
      <c r="P186" s="56">
        <f>IFERROR(VLOOKUP(MYRANKS_H[[#This Row],[IDFANGRAPHS]],STEAMER_H[],COLUMN(STEAMER_H[BB]),FALSE),0)</f>
        <v>36</v>
      </c>
      <c r="Q186" s="56">
        <f>IFERROR(VLOOKUP(MYRANKS_H[[#This Row],[IDFANGRAPHS]],STEAMER_H[],COLUMN(STEAMER_H[HBP]),FALSE),0)</f>
        <v>8</v>
      </c>
      <c r="R186" s="56">
        <f>IFERROR(VLOOKUP(MYRANKS_H[[#This Row],[IDFANGRAPHS]],STEAMER_H[],COLUMN(STEAMER_H[SO]),FALSE),0)</f>
        <v>88</v>
      </c>
      <c r="S186" s="56">
        <f>IFERROR(VLOOKUP(MYRANKS_H[[#This Row],[IDFANGRAPHS]],STEAMER_H[],COLUMN(STEAMER_H[SB]),FALSE),0)</f>
        <v>17</v>
      </c>
      <c r="T186" s="87">
        <f>IFERROR(MYRANKS_H[[#This Row],[H]]/MYRANKS_H[[#This Row],[AB]],0)</f>
        <v>0.26383763837638374</v>
      </c>
      <c r="U186" s="87">
        <f>IFERROR((MYRANKS_H[[#This Row],[H]]+MYRANKS_H[[#This Row],[BB]]+MYRANKS_H[[#This Row],[HBP]])/(MYRANKS_H[[#This Row],[AB]]+MYRANKS_H[[#This Row],[BB]]+MYRANKS_H[[#This Row],[HBP]]),0)</f>
        <v>0.3191126279863481</v>
      </c>
      <c r="V186" s="87">
        <f>IFERROR((MYRANKS_H[[#This Row],[H]]+MYRANKS_H[[#This Row],[2B]]+2*MYRANKS_H[[#This Row],[3B]]+3*MYRANKS_H[[#This Row],[HR]])/MYRANKS_H[[#This Row],[AB]],0)</f>
        <v>0.3929889298892989</v>
      </c>
      <c r="W186" s="8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86" s="81">
        <f>VLOOKUP(MYRANKS_H[[#This Row],[POS]],REPLACEMENT_LEVEL[],3,FALSE)</f>
        <v>0</v>
      </c>
      <c r="Y186" s="81">
        <f>MYRANKS_H[[#This Row],[PROJ PTS]]-MYRANKS_H[[#This Row],[REPL LEVEL]]</f>
        <v>0</v>
      </c>
      <c r="Z186" s="81">
        <f>RANK(MYRANKS_H[[#This Row],[POINTS OVER REPL]],MYRANKS_H[POINTS OVER REPL])</f>
        <v>1</v>
      </c>
      <c r="AA186" s="81">
        <f>IF(MYRANKS_H[[#This Row],[RANK]]&lt;=TOTAL_HITTERS_DRAFTED,MYRANKS_H[[#This Row],[POINTS OVER REPL]],0)</f>
        <v>0</v>
      </c>
      <c r="AB186" s="83">
        <f>MYRANKS_H[[#This Row],[POINTS OVER REPL]]*DOLLAR_VALUE_PER_POINT+1</f>
        <v>1</v>
      </c>
      <c r="AC186" s="81"/>
      <c r="AD186" s="81">
        <f>IF(AND(MYRANKS_H[[#This Row],[RANK]]&lt;=(TOTAL_HITTERS_DRAFTED-HITTERS_BELOW_REPL_DRAFTED),MYRANKS_H[[#This Row],[$ACTUAL]]=""),MYRANKS_H[[#This Row],[POINTS OVER REPL]],0)</f>
        <v>0</v>
      </c>
      <c r="AE186" s="88">
        <f>IF(MYRANKS_H[[#This Row],[$ACTUAL]]="",MYRANKS_H[[#This Row],[POINTS OVER REPL]]*REMAINING_DOLLAR_VALUE_PER_POINT+1,0)</f>
        <v>1</v>
      </c>
    </row>
    <row r="187" spans="1:31" ht="15" customHeight="1" x14ac:dyDescent="0.25">
      <c r="A187" s="89" t="s">
        <v>16025</v>
      </c>
      <c r="B187" s="90" t="str">
        <f>VLOOKUP(MYRANKS_H[[#This Row],[PLAYERID]],PLAYERIDMAP2[],COLUMN(PLAYERIDMAP2[LASTNAME]),FALSE)</f>
        <v>Zobrist</v>
      </c>
      <c r="C187" s="90" t="str">
        <f>VLOOKUP(MYRANKS_H[[#This Row],[PLAYERID]],PLAYERIDMAP2[],COLUMN(PLAYERIDMAP2[FIRSTNAME]),FALSE)</f>
        <v>Ben</v>
      </c>
      <c r="D187" s="90" t="str">
        <f>MYRANKS_H[[#This Row],[FNAME]]&amp;" "&amp;MYRANKS_H[[#This Row],[LNAME]]</f>
        <v>Ben Zobrist</v>
      </c>
      <c r="E187" s="90" t="str">
        <f>VLOOKUP(MYRANKS_H[[#This Row],[PLAYERID]],PLAYERIDMAP2[],COLUMN(PLAYERIDMAP2[TEAM]),FALSE)</f>
        <v>CHC</v>
      </c>
      <c r="F187" s="90" t="str">
        <f>VLOOKUP(MYRANKS_H[[#This Row],[PLAYERID]],PLAYERIDMAP2[],COLUMN(PLAYERIDMAP2[POS]),FALSE)</f>
        <v>SS</v>
      </c>
      <c r="G187" s="90">
        <f>IFERROR(VALUE(VLOOKUP(MYRANKS_H[[#This Row],[PLAYERID]],PLAYERIDMAP2[],COLUMN(PLAYERIDMAP2[IDFANGRAPHS]),FALSE)),VLOOKUP(MYRANKS_H[[#This Row],[PLAYERID]],PLAYERIDMAP2[],COLUMN(PLAYERIDMAP2[IDFANGRAPHS]),FALSE))</f>
        <v>7435</v>
      </c>
      <c r="H187" s="56">
        <f>IFERROR(VLOOKUP(MYRANKS_H[[#This Row],[IDFANGRAPHS]],STEAMER_H[],COLUMN(STEAMER_H[PA]),FALSE),0)</f>
        <v>621</v>
      </c>
      <c r="I187" s="56">
        <f>IFERROR(VLOOKUP(MYRANKS_H[[#This Row],[IDFANGRAPHS]],STEAMER_H[],COLUMN(STEAMER_H[AB]),FALSE),0)</f>
        <v>541</v>
      </c>
      <c r="J187" s="56">
        <f>IFERROR(VLOOKUP(MYRANKS_H[[#This Row],[IDFANGRAPHS]],STEAMER_H[],COLUMN(STEAMER_H[H]),FALSE),0)</f>
        <v>148</v>
      </c>
      <c r="K187" s="56">
        <f>IFERROR(VLOOKUP(MYRANKS_H[[#This Row],[IDFANGRAPHS]],STEAMER_H[],COLUMN(STEAMER_H[2B]),FALSE),0)</f>
        <v>36</v>
      </c>
      <c r="L187" s="56">
        <f>IFERROR(VLOOKUP(MYRANKS_H[[#This Row],[IDFANGRAPHS]],STEAMER_H[],COLUMN(STEAMER_H[3B]),FALSE),0)</f>
        <v>3</v>
      </c>
      <c r="M187" s="56">
        <f>IFERROR(VLOOKUP(MYRANKS_H[[#This Row],[IDFANGRAPHS]],STEAMER_H[],COLUMN(STEAMER_H[HR]),FALSE),0)</f>
        <v>14</v>
      </c>
      <c r="N187" s="56">
        <f>IFERROR(VLOOKUP(MYRANKS_H[[#This Row],[IDFANGRAPHS]],STEAMER_H[],COLUMN(STEAMER_H[R]),FALSE),0)</f>
        <v>81</v>
      </c>
      <c r="O187" s="56">
        <f>IFERROR(VLOOKUP(MYRANKS_H[[#This Row],[IDFANGRAPHS]],STEAMER_H[],COLUMN(STEAMER_H[RBI]),FALSE),0)</f>
        <v>65</v>
      </c>
      <c r="P187" s="56">
        <f>IFERROR(VLOOKUP(MYRANKS_H[[#This Row],[IDFANGRAPHS]],STEAMER_H[],COLUMN(STEAMER_H[BB]),FALSE),0)</f>
        <v>69</v>
      </c>
      <c r="Q187" s="56">
        <f>IFERROR(VLOOKUP(MYRANKS_H[[#This Row],[IDFANGRAPHS]],STEAMER_H[],COLUMN(STEAMER_H[HBP]),FALSE),0)</f>
        <v>3</v>
      </c>
      <c r="R187" s="56">
        <f>IFERROR(VLOOKUP(MYRANKS_H[[#This Row],[IDFANGRAPHS]],STEAMER_H[],COLUMN(STEAMER_H[SO]),FALSE),0)</f>
        <v>80</v>
      </c>
      <c r="S187" s="56">
        <f>IFERROR(VLOOKUP(MYRANKS_H[[#This Row],[IDFANGRAPHS]],STEAMER_H[],COLUMN(STEAMER_H[SB]),FALSE),0)</f>
        <v>6</v>
      </c>
      <c r="T187" s="85">
        <f>IFERROR(MYRANKS_H[[#This Row],[H]]/MYRANKS_H[[#This Row],[AB]],0)</f>
        <v>0.2735674676524954</v>
      </c>
      <c r="U187" s="85">
        <f>IFERROR((MYRANKS_H[[#This Row],[H]]+MYRANKS_H[[#This Row],[BB]]+MYRANKS_H[[#This Row],[HBP]])/(MYRANKS_H[[#This Row],[AB]]+MYRANKS_H[[#This Row],[BB]]+MYRANKS_H[[#This Row],[HBP]]),0)</f>
        <v>0.35889070146818924</v>
      </c>
      <c r="V187" s="85">
        <f>IFERROR((MYRANKS_H[[#This Row],[H]]+MYRANKS_H[[#This Row],[2B]]+2*MYRANKS_H[[#This Row],[3B]]+3*MYRANKS_H[[#This Row],[HR]])/MYRANKS_H[[#This Row],[AB]],0)</f>
        <v>0.42883548983364139</v>
      </c>
      <c r="W187" s="74">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87" s="74">
        <f>VLOOKUP(MYRANKS_H[[#This Row],[POS]],REPLACEMENT_LEVEL[],3,FALSE)</f>
        <v>0</v>
      </c>
      <c r="Y187" s="74">
        <f>MYRANKS_H[[#This Row],[PROJ PTS]]-MYRANKS_H[[#This Row],[REPL LEVEL]]</f>
        <v>0</v>
      </c>
      <c r="Z187" s="74">
        <f>RANK(MYRANKS_H[[#This Row],[POINTS OVER REPL]],MYRANKS_H[POINTS OVER REPL])</f>
        <v>1</v>
      </c>
      <c r="AA187" s="74">
        <f>IF(MYRANKS_H[[#This Row],[RANK]]&lt;=TOTAL_HITTERS_DRAFTED,MYRANKS_H[[#This Row],[POINTS OVER REPL]],0)</f>
        <v>0</v>
      </c>
      <c r="AB187" s="76">
        <f>MYRANKS_H[[#This Row],[POINTS OVER REPL]]*DOLLAR_VALUE_PER_POINT+1</f>
        <v>1</v>
      </c>
      <c r="AC187" s="74"/>
      <c r="AD187" s="74">
        <f>IF(AND(MYRANKS_H[[#This Row],[RANK]]&lt;=(TOTAL_HITTERS_DRAFTED-HITTERS_BELOW_REPL_DRAFTED),MYRANKS_H[[#This Row],[$ACTUAL]]=""),MYRANKS_H[[#This Row],[POINTS OVER REPL]],0)</f>
        <v>0</v>
      </c>
      <c r="AE187" s="86">
        <f>IF(MYRANKS_H[[#This Row],[$ACTUAL]]="",MYRANKS_H[[#This Row],[POINTS OVER REPL]]*REMAINING_DOLLAR_VALUE_PER_POINT+1,0)</f>
        <v>1</v>
      </c>
    </row>
    <row r="188" spans="1:31" x14ac:dyDescent="0.25">
      <c r="A188" s="2" t="s">
        <v>11194</v>
      </c>
      <c r="B188" s="14" t="str">
        <f>VLOOKUP(MYRANKS_H[[#This Row],[PLAYERID]],PLAYERIDMAP2[],COLUMN(PLAYERIDMAP2[LASTNAME]),FALSE)</f>
        <v>Avila</v>
      </c>
      <c r="C188" s="14" t="str">
        <f>VLOOKUP(MYRANKS_H[[#This Row],[PLAYERID]],PLAYERIDMAP2[],COLUMN(PLAYERIDMAP2[FIRSTNAME]),FALSE)</f>
        <v>Alex</v>
      </c>
      <c r="D188" s="14" t="str">
        <f>MYRANKS_H[[#This Row],[FNAME]]&amp;" "&amp;MYRANKS_H[[#This Row],[LNAME]]</f>
        <v>Alex Avila</v>
      </c>
      <c r="E188" s="14" t="str">
        <f>VLOOKUP(MYRANKS_H[[#This Row],[PLAYERID]],PLAYERIDMAP2[],COLUMN(PLAYERIDMAP2[TEAM]),FALSE)</f>
        <v>CHW</v>
      </c>
      <c r="F188" s="14" t="str">
        <f>VLOOKUP(MYRANKS_H[[#This Row],[PLAYERID]],PLAYERIDMAP2[],COLUMN(PLAYERIDMAP2[POS]),FALSE)</f>
        <v>C</v>
      </c>
      <c r="G188" s="14">
        <f>IFERROR(VALUE(VLOOKUP(MYRANKS_H[[#This Row],[PLAYERID]],PLAYERIDMAP2[],COLUMN(PLAYERIDMAP2[IDFANGRAPHS]),FALSE)),VLOOKUP(MYRANKS_H[[#This Row],[PLAYERID]],PLAYERIDMAP2[],COLUMN(PLAYERIDMAP2[IDFANGRAPHS]),FALSE))</f>
        <v>7476</v>
      </c>
      <c r="H188" s="56">
        <f>IFERROR(VLOOKUP(MYRANKS_H[[#This Row],[IDFANGRAPHS]],STEAMER_H[],COLUMN(STEAMER_H[PA]),FALSE),0)</f>
        <v>303</v>
      </c>
      <c r="I188" s="56">
        <f>IFERROR(VLOOKUP(MYRANKS_H[[#This Row],[IDFANGRAPHS]],STEAMER_H[],COLUMN(STEAMER_H[AB]),FALSE),0)</f>
        <v>253</v>
      </c>
      <c r="J188" s="56">
        <f>IFERROR(VLOOKUP(MYRANKS_H[[#This Row],[IDFANGRAPHS]],STEAMER_H[],COLUMN(STEAMER_H[H]),FALSE),0)</f>
        <v>53</v>
      </c>
      <c r="K188" s="56">
        <f>IFERROR(VLOOKUP(MYRANKS_H[[#This Row],[IDFANGRAPHS]],STEAMER_H[],COLUMN(STEAMER_H[2B]),FALSE),0)</f>
        <v>12</v>
      </c>
      <c r="L188" s="56">
        <f>IFERROR(VLOOKUP(MYRANKS_H[[#This Row],[IDFANGRAPHS]],STEAMER_H[],COLUMN(STEAMER_H[3B]),FALSE),0)</f>
        <v>0</v>
      </c>
      <c r="M188" s="56">
        <f>IFERROR(VLOOKUP(MYRANKS_H[[#This Row],[IDFANGRAPHS]],STEAMER_H[],COLUMN(STEAMER_H[HR]),FALSE),0)</f>
        <v>8</v>
      </c>
      <c r="N188" s="56">
        <f>IFERROR(VLOOKUP(MYRANKS_H[[#This Row],[IDFANGRAPHS]],STEAMER_H[],COLUMN(STEAMER_H[R]),FALSE),0)</f>
        <v>32</v>
      </c>
      <c r="O188" s="56">
        <f>IFERROR(VLOOKUP(MYRANKS_H[[#This Row],[IDFANGRAPHS]],STEAMER_H[],COLUMN(STEAMER_H[RBI]),FALSE),0)</f>
        <v>29</v>
      </c>
      <c r="P188" s="56">
        <f>IFERROR(VLOOKUP(MYRANKS_H[[#This Row],[IDFANGRAPHS]],STEAMER_H[],COLUMN(STEAMER_H[BB]),FALSE),0)</f>
        <v>43</v>
      </c>
      <c r="Q188" s="56">
        <f>IFERROR(VLOOKUP(MYRANKS_H[[#This Row],[IDFANGRAPHS]],STEAMER_H[],COLUMN(STEAMER_H[HBP]),FALSE),0)</f>
        <v>2</v>
      </c>
      <c r="R188" s="56">
        <f>IFERROR(VLOOKUP(MYRANKS_H[[#This Row],[IDFANGRAPHS]],STEAMER_H[],COLUMN(STEAMER_H[SO]),FALSE),0)</f>
        <v>98</v>
      </c>
      <c r="S188" s="56">
        <f>IFERROR(VLOOKUP(MYRANKS_H[[#This Row],[IDFANGRAPHS]],STEAMER_H[],COLUMN(STEAMER_H[SB]),FALSE),0)</f>
        <v>2</v>
      </c>
      <c r="T188" s="19">
        <f>IFERROR(MYRANKS_H[[#This Row],[H]]/MYRANKS_H[[#This Row],[AB]],0)</f>
        <v>0.20948616600790515</v>
      </c>
      <c r="U188" s="19">
        <f>IFERROR((MYRANKS_H[[#This Row],[H]]+MYRANKS_H[[#This Row],[BB]]+MYRANKS_H[[#This Row],[HBP]])/(MYRANKS_H[[#This Row],[AB]]+MYRANKS_H[[#This Row],[BB]]+MYRANKS_H[[#This Row],[HBP]]),0)</f>
        <v>0.32885906040268459</v>
      </c>
      <c r="V188" s="19">
        <f>IFERROR((MYRANKS_H[[#This Row],[H]]+MYRANKS_H[[#This Row],[2B]]+2*MYRANKS_H[[#This Row],[3B]]+3*MYRANKS_H[[#This Row],[HR]])/MYRANKS_H[[#This Row],[AB]],0)</f>
        <v>0.35177865612648224</v>
      </c>
      <c r="W18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88" s="27">
        <f>VLOOKUP(MYRANKS_H[[#This Row],[POS]],REPLACEMENT_LEVEL[],3,FALSE)</f>
        <v>0</v>
      </c>
      <c r="Y188" s="27">
        <f>MYRANKS_H[[#This Row],[PROJ PTS]]-MYRANKS_H[[#This Row],[REPL LEVEL]]</f>
        <v>0</v>
      </c>
      <c r="Z188" s="27">
        <f>RANK(MYRANKS_H[[#This Row],[POINTS OVER REPL]],MYRANKS_H[POINTS OVER REPL])</f>
        <v>1</v>
      </c>
      <c r="AA188" s="29">
        <f>IF(MYRANKS_H[[#This Row],[RANK]]&lt;=TOTAL_HITTERS_DRAFTED,MYRANKS_H[[#This Row],[POINTS OVER REPL]],0)</f>
        <v>0</v>
      </c>
      <c r="AB188" s="35">
        <f>MYRANKS_H[[#This Row],[POINTS OVER REPL]]*DOLLAR_VALUE_PER_POINT+1</f>
        <v>1</v>
      </c>
      <c r="AC188" s="35"/>
      <c r="AD188" s="29">
        <f>IF(AND(MYRANKS_H[[#This Row],[RANK]]&lt;=(TOTAL_HITTERS_DRAFTED-HITTERS_BELOW_REPL_DRAFTED),MYRANKS_H[[#This Row],[$ACTUAL]]=""),MYRANKS_H[[#This Row],[POINTS OVER REPL]],0)</f>
        <v>0</v>
      </c>
      <c r="AE188" s="35">
        <f>IF(MYRANKS_H[[#This Row],[$ACTUAL]]="",MYRANKS_H[[#This Row],[POINTS OVER REPL]]*REMAINING_DOLLAR_VALUE_PER_POINT+1,0)</f>
        <v>1</v>
      </c>
    </row>
    <row r="189" spans="1:31" ht="15" customHeight="1" x14ac:dyDescent="0.25">
      <c r="A189" s="2" t="s">
        <v>11722</v>
      </c>
      <c r="B189" s="14" t="str">
        <f>VLOOKUP(MYRANKS_H[[#This Row],[PLAYERID]],PLAYERIDMAP2[],COLUMN(PLAYERIDMAP2[LASTNAME]),FALSE)</f>
        <v>Carpenter</v>
      </c>
      <c r="C189" s="14" t="str">
        <f>VLOOKUP(MYRANKS_H[[#This Row],[PLAYERID]],PLAYERIDMAP2[],COLUMN(PLAYERIDMAP2[FIRSTNAME]),FALSE)</f>
        <v>Matt</v>
      </c>
      <c r="D189" s="14" t="str">
        <f>MYRANKS_H[[#This Row],[FNAME]]&amp;" "&amp;MYRANKS_H[[#This Row],[LNAME]]</f>
        <v>Matt Carpenter</v>
      </c>
      <c r="E189" s="14" t="str">
        <f>VLOOKUP(MYRANKS_H[[#This Row],[PLAYERID]],PLAYERIDMAP2[],COLUMN(PLAYERIDMAP2[TEAM]),FALSE)</f>
        <v>STL</v>
      </c>
      <c r="F189" s="14" t="str">
        <f>VLOOKUP(MYRANKS_H[[#This Row],[PLAYERID]],PLAYERIDMAP2[],COLUMN(PLAYERIDMAP2[POS]),FALSE)</f>
        <v>3B</v>
      </c>
      <c r="G189" s="14">
        <f>IFERROR(VALUE(VLOOKUP(MYRANKS_H[[#This Row],[PLAYERID]],PLAYERIDMAP2[],COLUMN(PLAYERIDMAP2[IDFANGRAPHS]),FALSE)),VLOOKUP(MYRANKS_H[[#This Row],[PLAYERID]],PLAYERIDMAP2[],COLUMN(PLAYERIDMAP2[IDFANGRAPHS]),FALSE))</f>
        <v>8090</v>
      </c>
      <c r="H189" s="56">
        <f>IFERROR(VLOOKUP(MYRANKS_H[[#This Row],[IDFANGRAPHS]],STEAMER_H[],COLUMN(STEAMER_H[PA]),FALSE),0)</f>
        <v>666</v>
      </c>
      <c r="I189" s="56">
        <f>IFERROR(VLOOKUP(MYRANKS_H[[#This Row],[IDFANGRAPHS]],STEAMER_H[],COLUMN(STEAMER_H[AB]),FALSE),0)</f>
        <v>570</v>
      </c>
      <c r="J189" s="56">
        <f>IFERROR(VLOOKUP(MYRANKS_H[[#This Row],[IDFANGRAPHS]],STEAMER_H[],COLUMN(STEAMER_H[H]),FALSE),0)</f>
        <v>153</v>
      </c>
      <c r="K189" s="56">
        <f>IFERROR(VLOOKUP(MYRANKS_H[[#This Row],[IDFANGRAPHS]],STEAMER_H[],COLUMN(STEAMER_H[2B]),FALSE),0)</f>
        <v>37</v>
      </c>
      <c r="L189" s="56">
        <f>IFERROR(VLOOKUP(MYRANKS_H[[#This Row],[IDFANGRAPHS]],STEAMER_H[],COLUMN(STEAMER_H[3B]),FALSE),0)</f>
        <v>3</v>
      </c>
      <c r="M189" s="56">
        <f>IFERROR(VLOOKUP(MYRANKS_H[[#This Row],[IDFANGRAPHS]],STEAMER_H[],COLUMN(STEAMER_H[HR]),FALSE),0)</f>
        <v>16</v>
      </c>
      <c r="N189" s="56">
        <f>IFERROR(VLOOKUP(MYRANKS_H[[#This Row],[IDFANGRAPHS]],STEAMER_H[],COLUMN(STEAMER_H[R]),FALSE),0)</f>
        <v>90</v>
      </c>
      <c r="O189" s="56">
        <f>IFERROR(VLOOKUP(MYRANKS_H[[#This Row],[IDFANGRAPHS]],STEAMER_H[],COLUMN(STEAMER_H[RBI]),FALSE),0)</f>
        <v>60</v>
      </c>
      <c r="P189" s="56">
        <f>IFERROR(VLOOKUP(MYRANKS_H[[#This Row],[IDFANGRAPHS]],STEAMER_H[],COLUMN(STEAMER_H[BB]),FALSE),0)</f>
        <v>79</v>
      </c>
      <c r="Q189" s="56">
        <f>IFERROR(VLOOKUP(MYRANKS_H[[#This Row],[IDFANGRAPHS]],STEAMER_H[],COLUMN(STEAMER_H[HBP]),FALSE),0)</f>
        <v>7</v>
      </c>
      <c r="R189" s="56">
        <f>IFERROR(VLOOKUP(MYRANKS_H[[#This Row],[IDFANGRAPHS]],STEAMER_H[],COLUMN(STEAMER_H[SO]),FALSE),0)</f>
        <v>127</v>
      </c>
      <c r="S189" s="56">
        <f>IFERROR(VLOOKUP(MYRANKS_H[[#This Row],[IDFANGRAPHS]],STEAMER_H[],COLUMN(STEAMER_H[SB]),FALSE),0)</f>
        <v>6</v>
      </c>
      <c r="T189" s="19">
        <f>IFERROR(MYRANKS_H[[#This Row],[H]]/MYRANKS_H[[#This Row],[AB]],0)</f>
        <v>0.26842105263157895</v>
      </c>
      <c r="U189" s="19">
        <f>IFERROR((MYRANKS_H[[#This Row],[H]]+MYRANKS_H[[#This Row],[BB]]+MYRANKS_H[[#This Row],[HBP]])/(MYRANKS_H[[#This Row],[AB]]+MYRANKS_H[[#This Row],[BB]]+MYRANKS_H[[#This Row],[HBP]]),0)</f>
        <v>0.36432926829268292</v>
      </c>
      <c r="V189" s="19">
        <f>IFERROR((MYRANKS_H[[#This Row],[H]]+MYRANKS_H[[#This Row],[2B]]+2*MYRANKS_H[[#This Row],[3B]]+3*MYRANKS_H[[#This Row],[HR]])/MYRANKS_H[[#This Row],[AB]],0)</f>
        <v>0.42807017543859649</v>
      </c>
      <c r="W18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89" s="27">
        <f>VLOOKUP(MYRANKS_H[[#This Row],[POS]],REPLACEMENT_LEVEL[],3,FALSE)</f>
        <v>0</v>
      </c>
      <c r="Y189" s="27">
        <f>MYRANKS_H[[#This Row],[PROJ PTS]]-MYRANKS_H[[#This Row],[REPL LEVEL]]</f>
        <v>0</v>
      </c>
      <c r="Z189" s="27">
        <f>RANK(MYRANKS_H[[#This Row],[POINTS OVER REPL]],MYRANKS_H[POINTS OVER REPL])</f>
        <v>1</v>
      </c>
      <c r="AA189" s="29">
        <f>IF(MYRANKS_H[[#This Row],[RANK]]&lt;=TOTAL_HITTERS_DRAFTED,MYRANKS_H[[#This Row],[POINTS OVER REPL]],0)</f>
        <v>0</v>
      </c>
      <c r="AB189" s="35">
        <f>MYRANKS_H[[#This Row],[POINTS OVER REPL]]*DOLLAR_VALUE_PER_POINT+1</f>
        <v>1</v>
      </c>
      <c r="AC189" s="35"/>
      <c r="AD189" s="29">
        <f>IF(AND(MYRANKS_H[[#This Row],[RANK]]&lt;=(TOTAL_HITTERS_DRAFTED-HITTERS_BELOW_REPL_DRAFTED),MYRANKS_H[[#This Row],[$ACTUAL]]=""),MYRANKS_H[[#This Row],[POINTS OVER REPL]],0)</f>
        <v>0</v>
      </c>
      <c r="AE189" s="35">
        <f>IF(MYRANKS_H[[#This Row],[$ACTUAL]]="",MYRANKS_H[[#This Row],[POINTS OVER REPL]]*REMAINING_DOLLAR_VALUE_PER_POINT+1,0)</f>
        <v>1</v>
      </c>
    </row>
    <row r="190" spans="1:31" ht="15" customHeight="1" x14ac:dyDescent="0.25">
      <c r="A190" s="2" t="s">
        <v>12022</v>
      </c>
      <c r="B190" s="14" t="str">
        <f>VLOOKUP(MYRANKS_H[[#This Row],[PLAYERID]],PLAYERIDMAP2[],COLUMN(PLAYERIDMAP2[LASTNAME]),FALSE)</f>
        <v>Crawford</v>
      </c>
      <c r="C190" s="14" t="str">
        <f>VLOOKUP(MYRANKS_H[[#This Row],[PLAYERID]],PLAYERIDMAP2[],COLUMN(PLAYERIDMAP2[FIRSTNAME]),FALSE)</f>
        <v>Carl</v>
      </c>
      <c r="D190" s="14" t="str">
        <f>MYRANKS_H[[#This Row],[FNAME]]&amp;" "&amp;MYRANKS_H[[#This Row],[LNAME]]</f>
        <v>Carl Crawford</v>
      </c>
      <c r="E190" s="14" t="str">
        <f>VLOOKUP(MYRANKS_H[[#This Row],[PLAYERID]],PLAYERIDMAP2[],COLUMN(PLAYERIDMAP2[TEAM]),FALSE)</f>
        <v>LAD</v>
      </c>
      <c r="F190" s="14" t="str">
        <f>VLOOKUP(MYRANKS_H[[#This Row],[PLAYERID]],PLAYERIDMAP2[],COLUMN(PLAYERIDMAP2[POS]),FALSE)</f>
        <v>OF</v>
      </c>
      <c r="G190" s="14">
        <f>IFERROR(VALUE(VLOOKUP(MYRANKS_H[[#This Row],[PLAYERID]],PLAYERIDMAP2[],COLUMN(PLAYERIDMAP2[IDFANGRAPHS]),FALSE)),VLOOKUP(MYRANKS_H[[#This Row],[PLAYERID]],PLAYERIDMAP2[],COLUMN(PLAYERIDMAP2[IDFANGRAPHS]),FALSE))</f>
        <v>1201</v>
      </c>
      <c r="H190" s="56">
        <f>IFERROR(VLOOKUP(MYRANKS_H[[#This Row],[IDFANGRAPHS]],STEAMER_H[],COLUMN(STEAMER_H[PA]),FALSE),0)</f>
        <v>317</v>
      </c>
      <c r="I190" s="56">
        <f>IFERROR(VLOOKUP(MYRANKS_H[[#This Row],[IDFANGRAPHS]],STEAMER_H[],COLUMN(STEAMER_H[AB]),FALSE),0)</f>
        <v>294</v>
      </c>
      <c r="J190" s="56">
        <f>IFERROR(VLOOKUP(MYRANKS_H[[#This Row],[IDFANGRAPHS]],STEAMER_H[],COLUMN(STEAMER_H[H]),FALSE),0)</f>
        <v>77</v>
      </c>
      <c r="K190" s="56">
        <f>IFERROR(VLOOKUP(MYRANKS_H[[#This Row],[IDFANGRAPHS]],STEAMER_H[],COLUMN(STEAMER_H[2B]),FALSE),0)</f>
        <v>15</v>
      </c>
      <c r="L190" s="56">
        <f>IFERROR(VLOOKUP(MYRANKS_H[[#This Row],[IDFANGRAPHS]],STEAMER_H[],COLUMN(STEAMER_H[3B]),FALSE),0)</f>
        <v>2</v>
      </c>
      <c r="M190" s="56">
        <f>IFERROR(VLOOKUP(MYRANKS_H[[#This Row],[IDFANGRAPHS]],STEAMER_H[],COLUMN(STEAMER_H[HR]),FALSE),0)</f>
        <v>7</v>
      </c>
      <c r="N190" s="56">
        <f>IFERROR(VLOOKUP(MYRANKS_H[[#This Row],[IDFANGRAPHS]],STEAMER_H[],COLUMN(STEAMER_H[R]),FALSE),0)</f>
        <v>35</v>
      </c>
      <c r="O190" s="56">
        <f>IFERROR(VLOOKUP(MYRANKS_H[[#This Row],[IDFANGRAPHS]],STEAMER_H[],COLUMN(STEAMER_H[RBI]),FALSE),0)</f>
        <v>32</v>
      </c>
      <c r="P190" s="56">
        <f>IFERROR(VLOOKUP(MYRANKS_H[[#This Row],[IDFANGRAPHS]],STEAMER_H[],COLUMN(STEAMER_H[BB]),FALSE),0)</f>
        <v>16</v>
      </c>
      <c r="Q190" s="56">
        <f>IFERROR(VLOOKUP(MYRANKS_H[[#This Row],[IDFANGRAPHS]],STEAMER_H[],COLUMN(STEAMER_H[HBP]),FALSE),0)</f>
        <v>3</v>
      </c>
      <c r="R190" s="56">
        <f>IFERROR(VLOOKUP(MYRANKS_H[[#This Row],[IDFANGRAPHS]],STEAMER_H[],COLUMN(STEAMER_H[SO]),FALSE),0)</f>
        <v>56</v>
      </c>
      <c r="S190" s="56">
        <f>IFERROR(VLOOKUP(MYRANKS_H[[#This Row],[IDFANGRAPHS]],STEAMER_H[],COLUMN(STEAMER_H[SB]),FALSE),0)</f>
        <v>11</v>
      </c>
      <c r="T190" s="19">
        <f>IFERROR(MYRANKS_H[[#This Row],[H]]/MYRANKS_H[[#This Row],[AB]],0)</f>
        <v>0.26190476190476192</v>
      </c>
      <c r="U190" s="19">
        <f>IFERROR((MYRANKS_H[[#This Row],[H]]+MYRANKS_H[[#This Row],[BB]]+MYRANKS_H[[#This Row],[HBP]])/(MYRANKS_H[[#This Row],[AB]]+MYRANKS_H[[#This Row],[BB]]+MYRANKS_H[[#This Row],[HBP]]),0)</f>
        <v>0.30670926517571884</v>
      </c>
      <c r="V190" s="19">
        <f>IFERROR((MYRANKS_H[[#This Row],[H]]+MYRANKS_H[[#This Row],[2B]]+2*MYRANKS_H[[#This Row],[3B]]+3*MYRANKS_H[[#This Row],[HR]])/MYRANKS_H[[#This Row],[AB]],0)</f>
        <v>0.39795918367346939</v>
      </c>
      <c r="W19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90" s="27">
        <f>VLOOKUP(MYRANKS_H[[#This Row],[POS]],REPLACEMENT_LEVEL[],3,FALSE)</f>
        <v>0</v>
      </c>
      <c r="Y190" s="27">
        <f>MYRANKS_H[[#This Row],[PROJ PTS]]-MYRANKS_H[[#This Row],[REPL LEVEL]]</f>
        <v>0</v>
      </c>
      <c r="Z190" s="27">
        <f>RANK(MYRANKS_H[[#This Row],[POINTS OVER REPL]],MYRANKS_H[POINTS OVER REPL])</f>
        <v>1</v>
      </c>
      <c r="AA190" s="29">
        <f>IF(MYRANKS_H[[#This Row],[RANK]]&lt;=TOTAL_HITTERS_DRAFTED,MYRANKS_H[[#This Row],[POINTS OVER REPL]],0)</f>
        <v>0</v>
      </c>
      <c r="AB190" s="35">
        <f>MYRANKS_H[[#This Row],[POINTS OVER REPL]]*DOLLAR_VALUE_PER_POINT+1</f>
        <v>1</v>
      </c>
      <c r="AC190" s="35"/>
      <c r="AD190" s="29">
        <f>IF(AND(MYRANKS_H[[#This Row],[RANK]]&lt;=(TOTAL_HITTERS_DRAFTED-HITTERS_BELOW_REPL_DRAFTED),MYRANKS_H[[#This Row],[$ACTUAL]]=""),MYRANKS_H[[#This Row],[POINTS OVER REPL]],0)</f>
        <v>0</v>
      </c>
      <c r="AE190" s="35">
        <f>IF(MYRANKS_H[[#This Row],[$ACTUAL]]="",MYRANKS_H[[#This Row],[POINTS OVER REPL]]*REMAINING_DOLLAR_VALUE_PER_POINT+1,0)</f>
        <v>1</v>
      </c>
    </row>
    <row r="191" spans="1:31" ht="15" customHeight="1" x14ac:dyDescent="0.25">
      <c r="A191" s="2" t="s">
        <v>12122</v>
      </c>
      <c r="B191" s="14" t="str">
        <f>VLOOKUP(MYRANKS_H[[#This Row],[PLAYERID]],PLAYERIDMAP2[],COLUMN(PLAYERIDMAP2[LASTNAME]),FALSE)</f>
        <v>De Aza</v>
      </c>
      <c r="C191" s="14" t="str">
        <f>VLOOKUP(MYRANKS_H[[#This Row],[PLAYERID]],PLAYERIDMAP2[],COLUMN(PLAYERIDMAP2[FIRSTNAME]),FALSE)</f>
        <v>Alejandro</v>
      </c>
      <c r="D191" s="14" t="str">
        <f>MYRANKS_H[[#This Row],[FNAME]]&amp;" "&amp;MYRANKS_H[[#This Row],[LNAME]]</f>
        <v>Alejandro De Aza</v>
      </c>
      <c r="E191" s="14" t="str">
        <f>VLOOKUP(MYRANKS_H[[#This Row],[PLAYERID]],PLAYERIDMAP2[],COLUMN(PLAYERIDMAP2[TEAM]),FALSE)</f>
        <v>BOS</v>
      </c>
      <c r="F191" s="14" t="str">
        <f>VLOOKUP(MYRANKS_H[[#This Row],[PLAYERID]],PLAYERIDMAP2[],COLUMN(PLAYERIDMAP2[POS]),FALSE)</f>
        <v>OF</v>
      </c>
      <c r="G191" s="14">
        <f>IFERROR(VALUE(VLOOKUP(MYRANKS_H[[#This Row],[PLAYERID]],PLAYERIDMAP2[],COLUMN(PLAYERIDMAP2[IDFANGRAPHS]),FALSE)),VLOOKUP(MYRANKS_H[[#This Row],[PLAYERID]],PLAYERIDMAP2[],COLUMN(PLAYERIDMAP2[IDFANGRAPHS]),FALSE))</f>
        <v>3371</v>
      </c>
      <c r="H191" s="56">
        <f>IFERROR(VLOOKUP(MYRANKS_H[[#This Row],[IDFANGRAPHS]],STEAMER_H[],COLUMN(STEAMER_H[PA]),FALSE),0)</f>
        <v>418</v>
      </c>
      <c r="I191" s="56">
        <f>IFERROR(VLOOKUP(MYRANKS_H[[#This Row],[IDFANGRAPHS]],STEAMER_H[],COLUMN(STEAMER_H[AB]),FALSE),0)</f>
        <v>377</v>
      </c>
      <c r="J191" s="56">
        <f>IFERROR(VLOOKUP(MYRANKS_H[[#This Row],[IDFANGRAPHS]],STEAMER_H[],COLUMN(STEAMER_H[H]),FALSE),0)</f>
        <v>91</v>
      </c>
      <c r="K191" s="56">
        <f>IFERROR(VLOOKUP(MYRANKS_H[[#This Row],[IDFANGRAPHS]],STEAMER_H[],COLUMN(STEAMER_H[2B]),FALSE),0)</f>
        <v>17</v>
      </c>
      <c r="L191" s="56">
        <f>IFERROR(VLOOKUP(MYRANKS_H[[#This Row],[IDFANGRAPHS]],STEAMER_H[],COLUMN(STEAMER_H[3B]),FALSE),0)</f>
        <v>4</v>
      </c>
      <c r="M191" s="56">
        <f>IFERROR(VLOOKUP(MYRANKS_H[[#This Row],[IDFANGRAPHS]],STEAMER_H[],COLUMN(STEAMER_H[HR]),FALSE),0)</f>
        <v>7</v>
      </c>
      <c r="N191" s="56">
        <f>IFERROR(VLOOKUP(MYRANKS_H[[#This Row],[IDFANGRAPHS]],STEAMER_H[],COLUMN(STEAMER_H[R]),FALSE),0)</f>
        <v>41</v>
      </c>
      <c r="O191" s="56">
        <f>IFERROR(VLOOKUP(MYRANKS_H[[#This Row],[IDFANGRAPHS]],STEAMER_H[],COLUMN(STEAMER_H[RBI]),FALSE),0)</f>
        <v>37</v>
      </c>
      <c r="P191" s="56">
        <f>IFERROR(VLOOKUP(MYRANKS_H[[#This Row],[IDFANGRAPHS]],STEAMER_H[],COLUMN(STEAMER_H[BB]),FALSE),0)</f>
        <v>31</v>
      </c>
      <c r="Q191" s="56">
        <f>IFERROR(VLOOKUP(MYRANKS_H[[#This Row],[IDFANGRAPHS]],STEAMER_H[],COLUMN(STEAMER_H[HBP]),FALSE),0)</f>
        <v>4</v>
      </c>
      <c r="R191" s="56">
        <f>IFERROR(VLOOKUP(MYRANKS_H[[#This Row],[IDFANGRAPHS]],STEAMER_H[],COLUMN(STEAMER_H[SO]),FALSE),0)</f>
        <v>95</v>
      </c>
      <c r="S191" s="56">
        <f>IFERROR(VLOOKUP(MYRANKS_H[[#This Row],[IDFANGRAPHS]],STEAMER_H[],COLUMN(STEAMER_H[SB]),FALSE),0)</f>
        <v>9</v>
      </c>
      <c r="T191" s="19">
        <f>IFERROR(MYRANKS_H[[#This Row],[H]]/MYRANKS_H[[#This Row],[AB]],0)</f>
        <v>0.2413793103448276</v>
      </c>
      <c r="U191" s="19">
        <f>IFERROR((MYRANKS_H[[#This Row],[H]]+MYRANKS_H[[#This Row],[BB]]+MYRANKS_H[[#This Row],[HBP]])/(MYRANKS_H[[#This Row],[AB]]+MYRANKS_H[[#This Row],[BB]]+MYRANKS_H[[#This Row],[HBP]]),0)</f>
        <v>0.30582524271844658</v>
      </c>
      <c r="V191" s="19">
        <f>IFERROR((MYRANKS_H[[#This Row],[H]]+MYRANKS_H[[#This Row],[2B]]+2*MYRANKS_H[[#This Row],[3B]]+3*MYRANKS_H[[#This Row],[HR]])/MYRANKS_H[[#This Row],[AB]],0)</f>
        <v>0.36339522546419101</v>
      </c>
      <c r="W19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91" s="27">
        <f>VLOOKUP(MYRANKS_H[[#This Row],[POS]],REPLACEMENT_LEVEL[],3,FALSE)</f>
        <v>0</v>
      </c>
      <c r="Y191" s="27">
        <f>MYRANKS_H[[#This Row],[PROJ PTS]]-MYRANKS_H[[#This Row],[REPL LEVEL]]</f>
        <v>0</v>
      </c>
      <c r="Z191" s="27">
        <f>RANK(MYRANKS_H[[#This Row],[POINTS OVER REPL]],MYRANKS_H[POINTS OVER REPL])</f>
        <v>1</v>
      </c>
      <c r="AA191" s="29">
        <f>IF(MYRANKS_H[[#This Row],[RANK]]&lt;=TOTAL_HITTERS_DRAFTED,MYRANKS_H[[#This Row],[POINTS OVER REPL]],0)</f>
        <v>0</v>
      </c>
      <c r="AB191" s="35">
        <f>MYRANKS_H[[#This Row],[POINTS OVER REPL]]*DOLLAR_VALUE_PER_POINT+1</f>
        <v>1</v>
      </c>
      <c r="AC191" s="35"/>
      <c r="AD191" s="29">
        <f>IF(AND(MYRANKS_H[[#This Row],[RANK]]&lt;=(TOTAL_HITTERS_DRAFTED-HITTERS_BELOW_REPL_DRAFTED),MYRANKS_H[[#This Row],[$ACTUAL]]=""),MYRANKS_H[[#This Row],[POINTS OVER REPL]],0)</f>
        <v>0</v>
      </c>
      <c r="AE191" s="35">
        <f>IF(MYRANKS_H[[#This Row],[$ACTUAL]]="",MYRANKS_H[[#This Row],[POINTS OVER REPL]]*REMAINING_DOLLAR_VALUE_PER_POINT+1,0)</f>
        <v>1</v>
      </c>
    </row>
    <row r="192" spans="1:31" ht="15" customHeight="1" x14ac:dyDescent="0.25">
      <c r="A192" s="2" t="s">
        <v>12498</v>
      </c>
      <c r="B192" s="14" t="str">
        <f>VLOOKUP(MYRANKS_H[[#This Row],[PLAYERID]],PLAYERIDMAP2[],COLUMN(PLAYERIDMAP2[LASTNAME]),FALSE)</f>
        <v>Flowers</v>
      </c>
      <c r="C192" s="14" t="str">
        <f>VLOOKUP(MYRANKS_H[[#This Row],[PLAYERID]],PLAYERIDMAP2[],COLUMN(PLAYERIDMAP2[FIRSTNAME]),FALSE)</f>
        <v>Tyler</v>
      </c>
      <c r="D192" s="14" t="str">
        <f>MYRANKS_H[[#This Row],[FNAME]]&amp;" "&amp;MYRANKS_H[[#This Row],[LNAME]]</f>
        <v>Tyler Flowers</v>
      </c>
      <c r="E192" s="14" t="str">
        <f>VLOOKUP(MYRANKS_H[[#This Row],[PLAYERID]],PLAYERIDMAP2[],COLUMN(PLAYERIDMAP2[TEAM]),FALSE)</f>
        <v>ATL</v>
      </c>
      <c r="F192" s="14" t="str">
        <f>VLOOKUP(MYRANKS_H[[#This Row],[PLAYERID]],PLAYERIDMAP2[],COLUMN(PLAYERIDMAP2[POS]),FALSE)</f>
        <v>C</v>
      </c>
      <c r="G192" s="14">
        <f>IFERROR(VALUE(VLOOKUP(MYRANKS_H[[#This Row],[PLAYERID]],PLAYERIDMAP2[],COLUMN(PLAYERIDMAP2[IDFANGRAPHS]),FALSE)),VLOOKUP(MYRANKS_H[[#This Row],[PLAYERID]],PLAYERIDMAP2[],COLUMN(PLAYERIDMAP2[IDFANGRAPHS]),FALSE))</f>
        <v>9134</v>
      </c>
      <c r="H192" s="56">
        <f>IFERROR(VLOOKUP(MYRANKS_H[[#This Row],[IDFANGRAPHS]],STEAMER_H[],COLUMN(STEAMER_H[PA]),FALSE),0)</f>
        <v>206</v>
      </c>
      <c r="I192" s="56">
        <f>IFERROR(VLOOKUP(MYRANKS_H[[#This Row],[IDFANGRAPHS]],STEAMER_H[],COLUMN(STEAMER_H[AB]),FALSE),0)</f>
        <v>189</v>
      </c>
      <c r="J192" s="56">
        <f>IFERROR(VLOOKUP(MYRANKS_H[[#This Row],[IDFANGRAPHS]],STEAMER_H[],COLUMN(STEAMER_H[H]),FALSE),0)</f>
        <v>41</v>
      </c>
      <c r="K192" s="56">
        <f>IFERROR(VLOOKUP(MYRANKS_H[[#This Row],[IDFANGRAPHS]],STEAMER_H[],COLUMN(STEAMER_H[2B]),FALSE),0)</f>
        <v>8</v>
      </c>
      <c r="L192" s="56">
        <f>IFERROR(VLOOKUP(MYRANKS_H[[#This Row],[IDFANGRAPHS]],STEAMER_H[],COLUMN(STEAMER_H[3B]),FALSE),0)</f>
        <v>0</v>
      </c>
      <c r="M192" s="56">
        <f>IFERROR(VLOOKUP(MYRANKS_H[[#This Row],[IDFANGRAPHS]],STEAMER_H[],COLUMN(STEAMER_H[HR]),FALSE),0)</f>
        <v>5</v>
      </c>
      <c r="N192" s="56">
        <f>IFERROR(VLOOKUP(MYRANKS_H[[#This Row],[IDFANGRAPHS]],STEAMER_H[],COLUMN(STEAMER_H[R]),FALSE),0)</f>
        <v>18</v>
      </c>
      <c r="O192" s="56">
        <f>IFERROR(VLOOKUP(MYRANKS_H[[#This Row],[IDFANGRAPHS]],STEAMER_H[],COLUMN(STEAMER_H[RBI]),FALSE),0)</f>
        <v>20</v>
      </c>
      <c r="P192" s="56">
        <f>IFERROR(VLOOKUP(MYRANKS_H[[#This Row],[IDFANGRAPHS]],STEAMER_H[],COLUMN(STEAMER_H[BB]),FALSE),0)</f>
        <v>12</v>
      </c>
      <c r="Q192" s="56">
        <f>IFERROR(VLOOKUP(MYRANKS_H[[#This Row],[IDFANGRAPHS]],STEAMER_H[],COLUMN(STEAMER_H[HBP]),FALSE),0)</f>
        <v>3</v>
      </c>
      <c r="R192" s="56">
        <f>IFERROR(VLOOKUP(MYRANKS_H[[#This Row],[IDFANGRAPHS]],STEAMER_H[],COLUMN(STEAMER_H[SO]),FALSE),0)</f>
        <v>64</v>
      </c>
      <c r="S192" s="56">
        <f>IFERROR(VLOOKUP(MYRANKS_H[[#This Row],[IDFANGRAPHS]],STEAMER_H[],COLUMN(STEAMER_H[SB]),FALSE),0)</f>
        <v>1</v>
      </c>
      <c r="T192" s="19">
        <f>IFERROR(MYRANKS_H[[#This Row],[H]]/MYRANKS_H[[#This Row],[AB]],0)</f>
        <v>0.21693121693121692</v>
      </c>
      <c r="U192" s="19">
        <f>IFERROR((MYRANKS_H[[#This Row],[H]]+MYRANKS_H[[#This Row],[BB]]+MYRANKS_H[[#This Row],[HBP]])/(MYRANKS_H[[#This Row],[AB]]+MYRANKS_H[[#This Row],[BB]]+MYRANKS_H[[#This Row],[HBP]]),0)</f>
        <v>0.27450980392156865</v>
      </c>
      <c r="V192" s="19">
        <f>IFERROR((MYRANKS_H[[#This Row],[H]]+MYRANKS_H[[#This Row],[2B]]+2*MYRANKS_H[[#This Row],[3B]]+3*MYRANKS_H[[#This Row],[HR]])/MYRANKS_H[[#This Row],[AB]],0)</f>
        <v>0.33862433862433861</v>
      </c>
      <c r="W19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92" s="27">
        <f>VLOOKUP(MYRANKS_H[[#This Row],[POS]],REPLACEMENT_LEVEL[],3,FALSE)</f>
        <v>0</v>
      </c>
      <c r="Y192" s="27">
        <f>MYRANKS_H[[#This Row],[PROJ PTS]]-MYRANKS_H[[#This Row],[REPL LEVEL]]</f>
        <v>0</v>
      </c>
      <c r="Z192" s="27">
        <f>RANK(MYRANKS_H[[#This Row],[POINTS OVER REPL]],MYRANKS_H[POINTS OVER REPL])</f>
        <v>1</v>
      </c>
      <c r="AA192" s="29">
        <f>IF(MYRANKS_H[[#This Row],[RANK]]&lt;=TOTAL_HITTERS_DRAFTED,MYRANKS_H[[#This Row],[POINTS OVER REPL]],0)</f>
        <v>0</v>
      </c>
      <c r="AB192" s="35">
        <f>MYRANKS_H[[#This Row],[POINTS OVER REPL]]*DOLLAR_VALUE_PER_POINT+1</f>
        <v>1</v>
      </c>
      <c r="AC192" s="35"/>
      <c r="AD192" s="29">
        <f>IF(AND(MYRANKS_H[[#This Row],[RANK]]&lt;=(TOTAL_HITTERS_DRAFTED-HITTERS_BELOW_REPL_DRAFTED),MYRANKS_H[[#This Row],[$ACTUAL]]=""),MYRANKS_H[[#This Row],[POINTS OVER REPL]],0)</f>
        <v>0</v>
      </c>
      <c r="AE192" s="35">
        <f>IF(MYRANKS_H[[#This Row],[$ACTUAL]]="",MYRANKS_H[[#This Row],[POINTS OVER REPL]]*REMAINING_DOLLAR_VALUE_PER_POINT+1,0)</f>
        <v>1</v>
      </c>
    </row>
    <row r="193" spans="1:31" ht="15" customHeight="1" x14ac:dyDescent="0.25">
      <c r="A193" s="2" t="s">
        <v>12516</v>
      </c>
      <c r="B193" s="14" t="str">
        <f>VLOOKUP(MYRANKS_H[[#This Row],[PLAYERID]],PLAYERIDMAP2[],COLUMN(PLAYERIDMAP2[LASTNAME]),FALSE)</f>
        <v>Fowler</v>
      </c>
      <c r="C193" s="14" t="str">
        <f>VLOOKUP(MYRANKS_H[[#This Row],[PLAYERID]],PLAYERIDMAP2[],COLUMN(PLAYERIDMAP2[FIRSTNAME]),FALSE)</f>
        <v>Dexter</v>
      </c>
      <c r="D193" s="14" t="str">
        <f>MYRANKS_H[[#This Row],[FNAME]]&amp;" "&amp;MYRANKS_H[[#This Row],[LNAME]]</f>
        <v>Dexter Fowler</v>
      </c>
      <c r="E193" s="14" t="str">
        <f>VLOOKUP(MYRANKS_H[[#This Row],[PLAYERID]],PLAYERIDMAP2[],COLUMN(PLAYERIDMAP2[TEAM]),FALSE)</f>
        <v>CHC</v>
      </c>
      <c r="F193" s="14" t="str">
        <f>VLOOKUP(MYRANKS_H[[#This Row],[PLAYERID]],PLAYERIDMAP2[],COLUMN(PLAYERIDMAP2[POS]),FALSE)</f>
        <v>OF</v>
      </c>
      <c r="G193" s="14">
        <f>IFERROR(VALUE(VLOOKUP(MYRANKS_H[[#This Row],[PLAYERID]],PLAYERIDMAP2[],COLUMN(PLAYERIDMAP2[IDFANGRAPHS]),FALSE)),VLOOKUP(MYRANKS_H[[#This Row],[PLAYERID]],PLAYERIDMAP2[],COLUMN(PLAYERIDMAP2[IDFANGRAPHS]),FALSE))</f>
        <v>4062</v>
      </c>
      <c r="H193" s="56">
        <f>IFERROR(VLOOKUP(MYRANKS_H[[#This Row],[IDFANGRAPHS]],STEAMER_H[],COLUMN(STEAMER_H[PA]),FALSE),0)</f>
        <v>596</v>
      </c>
      <c r="I193" s="56">
        <f>IFERROR(VLOOKUP(MYRANKS_H[[#This Row],[IDFANGRAPHS]],STEAMER_H[],COLUMN(STEAMER_H[AB]),FALSE),0)</f>
        <v>510</v>
      </c>
      <c r="J193" s="56">
        <f>IFERROR(VLOOKUP(MYRANKS_H[[#This Row],[IDFANGRAPHS]],STEAMER_H[],COLUMN(STEAMER_H[H]),FALSE),0)</f>
        <v>127</v>
      </c>
      <c r="K193" s="56">
        <f>IFERROR(VLOOKUP(MYRANKS_H[[#This Row],[IDFANGRAPHS]],STEAMER_H[],COLUMN(STEAMER_H[2B]),FALSE),0)</f>
        <v>25</v>
      </c>
      <c r="L193" s="56">
        <f>IFERROR(VLOOKUP(MYRANKS_H[[#This Row],[IDFANGRAPHS]],STEAMER_H[],COLUMN(STEAMER_H[3B]),FALSE),0)</f>
        <v>5</v>
      </c>
      <c r="M193" s="56">
        <f>IFERROR(VLOOKUP(MYRANKS_H[[#This Row],[IDFANGRAPHS]],STEAMER_H[],COLUMN(STEAMER_H[HR]),FALSE),0)</f>
        <v>12</v>
      </c>
      <c r="N193" s="56">
        <f>IFERROR(VLOOKUP(MYRANKS_H[[#This Row],[IDFANGRAPHS]],STEAMER_H[],COLUMN(STEAMER_H[R]),FALSE),0)</f>
        <v>74</v>
      </c>
      <c r="O193" s="56">
        <f>IFERROR(VLOOKUP(MYRANKS_H[[#This Row],[IDFANGRAPHS]],STEAMER_H[],COLUMN(STEAMER_H[RBI]),FALSE),0)</f>
        <v>50</v>
      </c>
      <c r="P193" s="56">
        <f>IFERROR(VLOOKUP(MYRANKS_H[[#This Row],[IDFANGRAPHS]],STEAMER_H[],COLUMN(STEAMER_H[BB]),FALSE),0)</f>
        <v>73</v>
      </c>
      <c r="Q193" s="56">
        <f>IFERROR(VLOOKUP(MYRANKS_H[[#This Row],[IDFANGRAPHS]],STEAMER_H[],COLUMN(STEAMER_H[HBP]),FALSE),0)</f>
        <v>5</v>
      </c>
      <c r="R193" s="56">
        <f>IFERROR(VLOOKUP(MYRANKS_H[[#This Row],[IDFANGRAPHS]],STEAMER_H[],COLUMN(STEAMER_H[SO]),FALSE),0)</f>
        <v>128</v>
      </c>
      <c r="S193" s="56">
        <f>IFERROR(VLOOKUP(MYRANKS_H[[#This Row],[IDFANGRAPHS]],STEAMER_H[],COLUMN(STEAMER_H[SB]),FALSE),0)</f>
        <v>15</v>
      </c>
      <c r="T193" s="19">
        <f>IFERROR(MYRANKS_H[[#This Row],[H]]/MYRANKS_H[[#This Row],[AB]],0)</f>
        <v>0.24901960784313726</v>
      </c>
      <c r="U193" s="19">
        <f>IFERROR((MYRANKS_H[[#This Row],[H]]+MYRANKS_H[[#This Row],[BB]]+MYRANKS_H[[#This Row],[HBP]])/(MYRANKS_H[[#This Row],[AB]]+MYRANKS_H[[#This Row],[BB]]+MYRANKS_H[[#This Row],[HBP]]),0)</f>
        <v>0.34863945578231292</v>
      </c>
      <c r="V193" s="19">
        <f>IFERROR((MYRANKS_H[[#This Row],[H]]+MYRANKS_H[[#This Row],[2B]]+2*MYRANKS_H[[#This Row],[3B]]+3*MYRANKS_H[[#This Row],[HR]])/MYRANKS_H[[#This Row],[AB]],0)</f>
        <v>0.38823529411764707</v>
      </c>
      <c r="W19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93" s="27">
        <f>VLOOKUP(MYRANKS_H[[#This Row],[POS]],REPLACEMENT_LEVEL[],3,FALSE)</f>
        <v>0</v>
      </c>
      <c r="Y193" s="27">
        <f>MYRANKS_H[[#This Row],[PROJ PTS]]-MYRANKS_H[[#This Row],[REPL LEVEL]]</f>
        <v>0</v>
      </c>
      <c r="Z193" s="27">
        <f>RANK(MYRANKS_H[[#This Row],[POINTS OVER REPL]],MYRANKS_H[POINTS OVER REPL])</f>
        <v>1</v>
      </c>
      <c r="AA193" s="29">
        <f>IF(MYRANKS_H[[#This Row],[RANK]]&lt;=TOTAL_HITTERS_DRAFTED,MYRANKS_H[[#This Row],[POINTS OVER REPL]],0)</f>
        <v>0</v>
      </c>
      <c r="AB193" s="35">
        <f>MYRANKS_H[[#This Row],[POINTS OVER REPL]]*DOLLAR_VALUE_PER_POINT+1</f>
        <v>1</v>
      </c>
      <c r="AC193" s="35"/>
      <c r="AD193" s="29">
        <f>IF(AND(MYRANKS_H[[#This Row],[RANK]]&lt;=(TOTAL_HITTERS_DRAFTED-HITTERS_BELOW_REPL_DRAFTED),MYRANKS_H[[#This Row],[$ACTUAL]]=""),MYRANKS_H[[#This Row],[POINTS OVER REPL]],0)</f>
        <v>0</v>
      </c>
      <c r="AE193" s="35">
        <f>IF(MYRANKS_H[[#This Row],[$ACTUAL]]="",MYRANKS_H[[#This Row],[POINTS OVER REPL]]*REMAINING_DOLLAR_VALUE_PER_POINT+1,0)</f>
        <v>1</v>
      </c>
    </row>
    <row r="194" spans="1:31" ht="15" customHeight="1" x14ac:dyDescent="0.25">
      <c r="A194" s="64" t="s">
        <v>12661</v>
      </c>
      <c r="B194" s="14" t="str">
        <f>VLOOKUP(MYRANKS_H[[#This Row],[PLAYERID]],PLAYERIDMAP2[],COLUMN(PLAYERIDMAP2[LASTNAME]),FALSE)</f>
        <v>Gennett</v>
      </c>
      <c r="C194" s="14" t="str">
        <f>VLOOKUP(MYRANKS_H[[#This Row],[PLAYERID]],PLAYERIDMAP2[],COLUMN(PLAYERIDMAP2[FIRSTNAME]),FALSE)</f>
        <v>Scooter</v>
      </c>
      <c r="D194" s="14" t="str">
        <f>MYRANKS_H[[#This Row],[FNAME]]&amp;" "&amp;MYRANKS_H[[#This Row],[LNAME]]</f>
        <v>Scooter Gennett</v>
      </c>
      <c r="E194" s="14" t="str">
        <f>VLOOKUP(MYRANKS_H[[#This Row],[PLAYERID]],PLAYERIDMAP2[],COLUMN(PLAYERIDMAP2[TEAM]),FALSE)</f>
        <v>MIL</v>
      </c>
      <c r="F194" s="14" t="str">
        <f>VLOOKUP(MYRANKS_H[[#This Row],[PLAYERID]],PLAYERIDMAP2[],COLUMN(PLAYERIDMAP2[POS]),FALSE)</f>
        <v>2B</v>
      </c>
      <c r="G194" s="14">
        <f>IFERROR(VALUE(VLOOKUP(MYRANKS_H[[#This Row],[PLAYERID]],PLAYERIDMAP2[],COLUMN(PLAYERIDMAP2[IDFANGRAPHS]),FALSE)),VLOOKUP(MYRANKS_H[[#This Row],[PLAYERID]],PLAYERIDMAP2[],COLUMN(PLAYERIDMAP2[IDFANGRAPHS]),FALSE))</f>
        <v>10339</v>
      </c>
      <c r="H194" s="56">
        <f>IFERROR(VLOOKUP(MYRANKS_H[[#This Row],[IDFANGRAPHS]],STEAMER_H[],COLUMN(STEAMER_H[PA]),FALSE),0)</f>
        <v>579</v>
      </c>
      <c r="I194" s="56">
        <f>IFERROR(VLOOKUP(MYRANKS_H[[#This Row],[IDFANGRAPHS]],STEAMER_H[],COLUMN(STEAMER_H[AB]),FALSE),0)</f>
        <v>542</v>
      </c>
      <c r="J194" s="56">
        <f>IFERROR(VLOOKUP(MYRANKS_H[[#This Row],[IDFANGRAPHS]],STEAMER_H[],COLUMN(STEAMER_H[H]),FALSE),0)</f>
        <v>149</v>
      </c>
      <c r="K194" s="56">
        <f>IFERROR(VLOOKUP(MYRANKS_H[[#This Row],[IDFANGRAPHS]],STEAMER_H[],COLUMN(STEAMER_H[2B]),FALSE),0)</f>
        <v>28</v>
      </c>
      <c r="L194" s="56">
        <f>IFERROR(VLOOKUP(MYRANKS_H[[#This Row],[IDFANGRAPHS]],STEAMER_H[],COLUMN(STEAMER_H[3B]),FALSE),0)</f>
        <v>4</v>
      </c>
      <c r="M194" s="56">
        <f>IFERROR(VLOOKUP(MYRANKS_H[[#This Row],[IDFANGRAPHS]],STEAMER_H[],COLUMN(STEAMER_H[HR]),FALSE),0)</f>
        <v>11</v>
      </c>
      <c r="N194" s="56">
        <f>IFERROR(VLOOKUP(MYRANKS_H[[#This Row],[IDFANGRAPHS]],STEAMER_H[],COLUMN(STEAMER_H[R]),FALSE),0)</f>
        <v>58</v>
      </c>
      <c r="O194" s="56">
        <f>IFERROR(VLOOKUP(MYRANKS_H[[#This Row],[IDFANGRAPHS]],STEAMER_H[],COLUMN(STEAMER_H[RBI]),FALSE),0)</f>
        <v>56</v>
      </c>
      <c r="P194" s="56">
        <f>IFERROR(VLOOKUP(MYRANKS_H[[#This Row],[IDFANGRAPHS]],STEAMER_H[],COLUMN(STEAMER_H[BB]),FALSE),0)</f>
        <v>26</v>
      </c>
      <c r="Q194" s="56">
        <f>IFERROR(VLOOKUP(MYRANKS_H[[#This Row],[IDFANGRAPHS]],STEAMER_H[],COLUMN(STEAMER_H[HBP]),FALSE),0)</f>
        <v>3</v>
      </c>
      <c r="R194" s="56">
        <f>IFERROR(VLOOKUP(MYRANKS_H[[#This Row],[IDFANGRAPHS]],STEAMER_H[],COLUMN(STEAMER_H[SO]),FALSE),0)</f>
        <v>92</v>
      </c>
      <c r="S194" s="56">
        <f>IFERROR(VLOOKUP(MYRANKS_H[[#This Row],[IDFANGRAPHS]],STEAMER_H[],COLUMN(STEAMER_H[SB]),FALSE),0)</f>
        <v>7</v>
      </c>
      <c r="T194" s="52">
        <f>IFERROR(MYRANKS_H[[#This Row],[H]]/MYRANKS_H[[#This Row],[AB]],0)</f>
        <v>0.27490774907749077</v>
      </c>
      <c r="U194" s="52">
        <f>IFERROR((MYRANKS_H[[#This Row],[H]]+MYRANKS_H[[#This Row],[BB]]+MYRANKS_H[[#This Row],[HBP]])/(MYRANKS_H[[#This Row],[AB]]+MYRANKS_H[[#This Row],[BB]]+MYRANKS_H[[#This Row],[HBP]]),0)</f>
        <v>0.31173380035026271</v>
      </c>
      <c r="V194" s="52">
        <f>IFERROR((MYRANKS_H[[#This Row],[H]]+MYRANKS_H[[#This Row],[2B]]+2*MYRANKS_H[[#This Row],[3B]]+3*MYRANKS_H[[#This Row],[HR]])/MYRANKS_H[[#This Row],[AB]],0)</f>
        <v>0.40221402214022139</v>
      </c>
      <c r="W194"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94" s="27">
        <f>VLOOKUP(MYRANKS_H[[#This Row],[POS]],REPLACEMENT_LEVEL[],3,FALSE)</f>
        <v>0</v>
      </c>
      <c r="Y194" s="27">
        <f>MYRANKS_H[[#This Row],[PROJ PTS]]-MYRANKS_H[[#This Row],[REPL LEVEL]]</f>
        <v>0</v>
      </c>
      <c r="Z194" s="27">
        <f>RANK(MYRANKS_H[[#This Row],[POINTS OVER REPL]],MYRANKS_H[POINTS OVER REPL])</f>
        <v>1</v>
      </c>
      <c r="AA194" s="27">
        <f>IF(MYRANKS_H[[#This Row],[RANK]]&lt;=TOTAL_HITTERS_DRAFTED,MYRANKS_H[[#This Row],[POINTS OVER REPL]],0)</f>
        <v>0</v>
      </c>
      <c r="AB194" s="53">
        <f>MYRANKS_H[[#This Row],[POINTS OVER REPL]]*DOLLAR_VALUE_PER_POINT+1</f>
        <v>1</v>
      </c>
      <c r="AC194" s="27"/>
      <c r="AD194" s="27">
        <f>IF(AND(MYRANKS_H[[#This Row],[RANK]]&lt;=(TOTAL_HITTERS_DRAFTED-HITTERS_BELOW_REPL_DRAFTED),MYRANKS_H[[#This Row],[$ACTUAL]]=""),MYRANKS_H[[#This Row],[POINTS OVER REPL]],0)</f>
        <v>0</v>
      </c>
      <c r="AE194" s="54">
        <f>IF(MYRANKS_H[[#This Row],[$ACTUAL]]="",MYRANKS_H[[#This Row],[POINTS OVER REPL]]*REMAINING_DOLLAR_VALUE_PER_POINT+1,0)</f>
        <v>1</v>
      </c>
    </row>
    <row r="195" spans="1:31" ht="15" customHeight="1" x14ac:dyDescent="0.25">
      <c r="A195" s="2" t="s">
        <v>12715</v>
      </c>
      <c r="B195" s="14" t="str">
        <f>VLOOKUP(MYRANKS_H[[#This Row],[PLAYERID]],PLAYERIDMAP2[],COLUMN(PLAYERIDMAP2[LASTNAME]),FALSE)</f>
        <v>Gomes</v>
      </c>
      <c r="C195" s="14" t="str">
        <f>VLOOKUP(MYRANKS_H[[#This Row],[PLAYERID]],PLAYERIDMAP2[],COLUMN(PLAYERIDMAP2[FIRSTNAME]),FALSE)</f>
        <v>Jonny</v>
      </c>
      <c r="D195" s="14" t="str">
        <f>MYRANKS_H[[#This Row],[FNAME]]&amp;" "&amp;MYRANKS_H[[#This Row],[LNAME]]</f>
        <v>Jonny Gomes</v>
      </c>
      <c r="E195" s="14" t="str">
        <f>VLOOKUP(MYRANKS_H[[#This Row],[PLAYERID]],PLAYERIDMAP2[],COLUMN(PLAYERIDMAP2[TEAM]),FALSE)</f>
        <v>ATL</v>
      </c>
      <c r="F195" s="14" t="str">
        <f>VLOOKUP(MYRANKS_H[[#This Row],[PLAYERID]],PLAYERIDMAP2[],COLUMN(PLAYERIDMAP2[POS]),FALSE)</f>
        <v>OF</v>
      </c>
      <c r="G195" s="14">
        <f>IFERROR(VALUE(VLOOKUP(MYRANKS_H[[#This Row],[PLAYERID]],PLAYERIDMAP2[],COLUMN(PLAYERIDMAP2[IDFANGRAPHS]),FALSE)),VLOOKUP(MYRANKS_H[[#This Row],[PLAYERID]],PLAYERIDMAP2[],COLUMN(PLAYERIDMAP2[IDFANGRAPHS]),FALSE))</f>
        <v>1845</v>
      </c>
      <c r="H195" s="56">
        <f>IFERROR(VLOOKUP(MYRANKS_H[[#This Row],[IDFANGRAPHS]],STEAMER_H[],COLUMN(STEAMER_H[PA]),FALSE),0)</f>
        <v>270</v>
      </c>
      <c r="I195" s="56">
        <f>IFERROR(VLOOKUP(MYRANKS_H[[#This Row],[IDFANGRAPHS]],STEAMER_H[],COLUMN(STEAMER_H[AB]),FALSE),0)</f>
        <v>234</v>
      </c>
      <c r="J195" s="56">
        <f>IFERROR(VLOOKUP(MYRANKS_H[[#This Row],[IDFANGRAPHS]],STEAMER_H[],COLUMN(STEAMER_H[H]),FALSE),0)</f>
        <v>52</v>
      </c>
      <c r="K195" s="56">
        <f>IFERROR(VLOOKUP(MYRANKS_H[[#This Row],[IDFANGRAPHS]],STEAMER_H[],COLUMN(STEAMER_H[2B]),FALSE),0)</f>
        <v>9</v>
      </c>
      <c r="L195" s="56">
        <f>IFERROR(VLOOKUP(MYRANKS_H[[#This Row],[IDFANGRAPHS]],STEAMER_H[],COLUMN(STEAMER_H[3B]),FALSE),0)</f>
        <v>0</v>
      </c>
      <c r="M195" s="56">
        <f>IFERROR(VLOOKUP(MYRANKS_H[[#This Row],[IDFANGRAPHS]],STEAMER_H[],COLUMN(STEAMER_H[HR]),FALSE),0)</f>
        <v>8</v>
      </c>
      <c r="N195" s="56">
        <f>IFERROR(VLOOKUP(MYRANKS_H[[#This Row],[IDFANGRAPHS]],STEAMER_H[],COLUMN(STEAMER_H[R]),FALSE),0)</f>
        <v>28</v>
      </c>
      <c r="O195" s="56">
        <f>IFERROR(VLOOKUP(MYRANKS_H[[#This Row],[IDFANGRAPHS]],STEAMER_H[],COLUMN(STEAMER_H[RBI]),FALSE),0)</f>
        <v>28</v>
      </c>
      <c r="P195" s="56">
        <f>IFERROR(VLOOKUP(MYRANKS_H[[#This Row],[IDFANGRAPHS]],STEAMER_H[],COLUMN(STEAMER_H[BB]),FALSE),0)</f>
        <v>29</v>
      </c>
      <c r="Q195" s="56">
        <f>IFERROR(VLOOKUP(MYRANKS_H[[#This Row],[IDFANGRAPHS]],STEAMER_H[],COLUMN(STEAMER_H[HBP]),FALSE),0)</f>
        <v>4</v>
      </c>
      <c r="R195" s="56">
        <f>IFERROR(VLOOKUP(MYRANKS_H[[#This Row],[IDFANGRAPHS]],STEAMER_H[],COLUMN(STEAMER_H[SO]),FALSE),0)</f>
        <v>78</v>
      </c>
      <c r="S195" s="56">
        <f>IFERROR(VLOOKUP(MYRANKS_H[[#This Row],[IDFANGRAPHS]],STEAMER_H[],COLUMN(STEAMER_H[SB]),FALSE),0)</f>
        <v>2</v>
      </c>
      <c r="T195" s="19">
        <f>IFERROR(MYRANKS_H[[#This Row],[H]]/MYRANKS_H[[#This Row],[AB]],0)</f>
        <v>0.22222222222222221</v>
      </c>
      <c r="U195" s="19">
        <f>IFERROR((MYRANKS_H[[#This Row],[H]]+MYRANKS_H[[#This Row],[BB]]+MYRANKS_H[[#This Row],[HBP]])/(MYRANKS_H[[#This Row],[AB]]+MYRANKS_H[[#This Row],[BB]]+MYRANKS_H[[#This Row],[HBP]]),0)</f>
        <v>0.31835205992509363</v>
      </c>
      <c r="V195" s="19">
        <f>IFERROR((MYRANKS_H[[#This Row],[H]]+MYRANKS_H[[#This Row],[2B]]+2*MYRANKS_H[[#This Row],[3B]]+3*MYRANKS_H[[#This Row],[HR]])/MYRANKS_H[[#This Row],[AB]],0)</f>
        <v>0.36324786324786323</v>
      </c>
      <c r="W19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95" s="27">
        <f>VLOOKUP(MYRANKS_H[[#This Row],[POS]],REPLACEMENT_LEVEL[],3,FALSE)</f>
        <v>0</v>
      </c>
      <c r="Y195" s="27">
        <f>MYRANKS_H[[#This Row],[PROJ PTS]]-MYRANKS_H[[#This Row],[REPL LEVEL]]</f>
        <v>0</v>
      </c>
      <c r="Z195" s="27">
        <f>RANK(MYRANKS_H[[#This Row],[POINTS OVER REPL]],MYRANKS_H[POINTS OVER REPL])</f>
        <v>1</v>
      </c>
      <c r="AA195" s="29">
        <f>IF(MYRANKS_H[[#This Row],[RANK]]&lt;=TOTAL_HITTERS_DRAFTED,MYRANKS_H[[#This Row],[POINTS OVER REPL]],0)</f>
        <v>0</v>
      </c>
      <c r="AB195" s="35">
        <f>MYRANKS_H[[#This Row],[POINTS OVER REPL]]*DOLLAR_VALUE_PER_POINT+1</f>
        <v>1</v>
      </c>
      <c r="AC195" s="35"/>
      <c r="AD195" s="29">
        <f>IF(AND(MYRANKS_H[[#This Row],[RANK]]&lt;=(TOTAL_HITTERS_DRAFTED-HITTERS_BELOW_REPL_DRAFTED),MYRANKS_H[[#This Row],[$ACTUAL]]=""),MYRANKS_H[[#This Row],[POINTS OVER REPL]],0)</f>
        <v>0</v>
      </c>
      <c r="AE195" s="35">
        <f>IF(MYRANKS_H[[#This Row],[$ACTUAL]]="",MYRANKS_H[[#This Row],[POINTS OVER REPL]]*REMAINING_DOLLAR_VALUE_PER_POINT+1,0)</f>
        <v>1</v>
      </c>
    </row>
    <row r="196" spans="1:31" x14ac:dyDescent="0.25">
      <c r="A196" s="2" t="s">
        <v>12980</v>
      </c>
      <c r="B196" s="14" t="str">
        <f>VLOOKUP(MYRANKS_H[[#This Row],[PLAYERID]],PLAYERIDMAP2[],COLUMN(PLAYERIDMAP2[LASTNAME]),FALSE)</f>
        <v>Hart</v>
      </c>
      <c r="C196" s="14" t="str">
        <f>VLOOKUP(MYRANKS_H[[#This Row],[PLAYERID]],PLAYERIDMAP2[],COLUMN(PLAYERIDMAP2[FIRSTNAME]),FALSE)</f>
        <v>Corey</v>
      </c>
      <c r="D196" s="14" t="str">
        <f>MYRANKS_H[[#This Row],[FNAME]]&amp;" "&amp;MYRANKS_H[[#This Row],[LNAME]]</f>
        <v>Corey Hart</v>
      </c>
      <c r="E196" s="14" t="str">
        <f>VLOOKUP(MYRANKS_H[[#This Row],[PLAYERID]],PLAYERIDMAP2[],COLUMN(PLAYERIDMAP2[TEAM]),FALSE)</f>
        <v>PIT</v>
      </c>
      <c r="F196" s="14" t="str">
        <f>VLOOKUP(MYRANKS_H[[#This Row],[PLAYERID]],PLAYERIDMAP2[],COLUMN(PLAYERIDMAP2[POS]),FALSE)</f>
        <v>OF</v>
      </c>
      <c r="G196" s="14">
        <f>IFERROR(VALUE(VLOOKUP(MYRANKS_H[[#This Row],[PLAYERID]],PLAYERIDMAP2[],COLUMN(PLAYERIDMAP2[IDFANGRAPHS]),FALSE)),VLOOKUP(MYRANKS_H[[#This Row],[PLAYERID]],PLAYERIDMAP2[],COLUMN(PLAYERIDMAP2[IDFANGRAPHS]),FALSE))</f>
        <v>1945</v>
      </c>
      <c r="H196" s="56">
        <f>IFERROR(VLOOKUP(MYRANKS_H[[#This Row],[IDFANGRAPHS]],STEAMER_H[],COLUMN(STEAMER_H[PA]),FALSE),0)</f>
        <v>201</v>
      </c>
      <c r="I196" s="56">
        <f>IFERROR(VLOOKUP(MYRANKS_H[[#This Row],[IDFANGRAPHS]],STEAMER_H[],COLUMN(STEAMER_H[AB]),FALSE),0)</f>
        <v>185</v>
      </c>
      <c r="J196" s="56">
        <f>IFERROR(VLOOKUP(MYRANKS_H[[#This Row],[IDFANGRAPHS]],STEAMER_H[],COLUMN(STEAMER_H[H]),FALSE),0)</f>
        <v>43</v>
      </c>
      <c r="K196" s="56">
        <f>IFERROR(VLOOKUP(MYRANKS_H[[#This Row],[IDFANGRAPHS]],STEAMER_H[],COLUMN(STEAMER_H[2B]),FALSE),0)</f>
        <v>8</v>
      </c>
      <c r="L196" s="56">
        <f>IFERROR(VLOOKUP(MYRANKS_H[[#This Row],[IDFANGRAPHS]],STEAMER_H[],COLUMN(STEAMER_H[3B]),FALSE),0)</f>
        <v>1</v>
      </c>
      <c r="M196" s="56">
        <f>IFERROR(VLOOKUP(MYRANKS_H[[#This Row],[IDFANGRAPHS]],STEAMER_H[],COLUMN(STEAMER_H[HR]),FALSE),0)</f>
        <v>7</v>
      </c>
      <c r="N196" s="56">
        <f>IFERROR(VLOOKUP(MYRANKS_H[[#This Row],[IDFANGRAPHS]],STEAMER_H[],COLUMN(STEAMER_H[R]),FALSE),0)</f>
        <v>21</v>
      </c>
      <c r="O196" s="56">
        <f>IFERROR(VLOOKUP(MYRANKS_H[[#This Row],[IDFANGRAPHS]],STEAMER_H[],COLUMN(STEAMER_H[RBI]),FALSE),0)</f>
        <v>24</v>
      </c>
      <c r="P196" s="56">
        <f>IFERROR(VLOOKUP(MYRANKS_H[[#This Row],[IDFANGRAPHS]],STEAMER_H[],COLUMN(STEAMER_H[BB]),FALSE),0)</f>
        <v>11</v>
      </c>
      <c r="Q196" s="56">
        <f>IFERROR(VLOOKUP(MYRANKS_H[[#This Row],[IDFANGRAPHS]],STEAMER_H[],COLUMN(STEAMER_H[HBP]),FALSE),0)</f>
        <v>2</v>
      </c>
      <c r="R196" s="56">
        <f>IFERROR(VLOOKUP(MYRANKS_H[[#This Row],[IDFANGRAPHS]],STEAMER_H[],COLUMN(STEAMER_H[SO]),FALSE),0)</f>
        <v>53</v>
      </c>
      <c r="S196" s="56">
        <f>IFERROR(VLOOKUP(MYRANKS_H[[#This Row],[IDFANGRAPHS]],STEAMER_H[],COLUMN(STEAMER_H[SB]),FALSE),0)</f>
        <v>2</v>
      </c>
      <c r="T196" s="19">
        <f>IFERROR(MYRANKS_H[[#This Row],[H]]/MYRANKS_H[[#This Row],[AB]],0)</f>
        <v>0.23243243243243245</v>
      </c>
      <c r="U196" s="19">
        <f>IFERROR((MYRANKS_H[[#This Row],[H]]+MYRANKS_H[[#This Row],[BB]]+MYRANKS_H[[#This Row],[HBP]])/(MYRANKS_H[[#This Row],[AB]]+MYRANKS_H[[#This Row],[BB]]+MYRANKS_H[[#This Row],[HBP]]),0)</f>
        <v>0.28282828282828282</v>
      </c>
      <c r="V196" s="19">
        <f>IFERROR((MYRANKS_H[[#This Row],[H]]+MYRANKS_H[[#This Row],[2B]]+2*MYRANKS_H[[#This Row],[3B]]+3*MYRANKS_H[[#This Row],[HR]])/MYRANKS_H[[#This Row],[AB]],0)</f>
        <v>0.4</v>
      </c>
      <c r="W19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96" s="27">
        <f>VLOOKUP(MYRANKS_H[[#This Row],[POS]],REPLACEMENT_LEVEL[],3,FALSE)</f>
        <v>0</v>
      </c>
      <c r="Y196" s="27">
        <f>MYRANKS_H[[#This Row],[PROJ PTS]]-MYRANKS_H[[#This Row],[REPL LEVEL]]</f>
        <v>0</v>
      </c>
      <c r="Z196" s="27">
        <f>RANK(MYRANKS_H[[#This Row],[POINTS OVER REPL]],MYRANKS_H[POINTS OVER REPL])</f>
        <v>1</v>
      </c>
      <c r="AA196" s="29">
        <f>IF(MYRANKS_H[[#This Row],[RANK]]&lt;=TOTAL_HITTERS_DRAFTED,MYRANKS_H[[#This Row],[POINTS OVER REPL]],0)</f>
        <v>0</v>
      </c>
      <c r="AB196" s="35">
        <f>MYRANKS_H[[#This Row],[POINTS OVER REPL]]*DOLLAR_VALUE_PER_POINT+1</f>
        <v>1</v>
      </c>
      <c r="AC196" s="35"/>
      <c r="AD196" s="29">
        <f>IF(AND(MYRANKS_H[[#This Row],[RANK]]&lt;=(TOTAL_HITTERS_DRAFTED-HITTERS_BELOW_REPL_DRAFTED),MYRANKS_H[[#This Row],[$ACTUAL]]=""),MYRANKS_H[[#This Row],[POINTS OVER REPL]],0)</f>
        <v>0</v>
      </c>
      <c r="AE196" s="35">
        <f>IF(MYRANKS_H[[#This Row],[$ACTUAL]]="",MYRANKS_H[[#This Row],[POINTS OVER REPL]]*REMAINING_DOLLAR_VALUE_PER_POINT+1,0)</f>
        <v>1</v>
      </c>
    </row>
    <row r="197" spans="1:31" ht="15" customHeight="1" x14ac:dyDescent="0.25">
      <c r="A197" s="2" t="s">
        <v>13207</v>
      </c>
      <c r="B197" s="14" t="str">
        <f>VLOOKUP(MYRANKS_H[[#This Row],[PLAYERID]],PLAYERIDMAP2[],COLUMN(PLAYERIDMAP2[LASTNAME]),FALSE)</f>
        <v>Iannetta</v>
      </c>
      <c r="C197" s="14" t="str">
        <f>VLOOKUP(MYRANKS_H[[#This Row],[PLAYERID]],PLAYERIDMAP2[],COLUMN(PLAYERIDMAP2[FIRSTNAME]),FALSE)</f>
        <v>Chris</v>
      </c>
      <c r="D197" s="14" t="str">
        <f>MYRANKS_H[[#This Row],[FNAME]]&amp;" "&amp;MYRANKS_H[[#This Row],[LNAME]]</f>
        <v>Chris Iannetta</v>
      </c>
      <c r="E197" s="14" t="str">
        <f>VLOOKUP(MYRANKS_H[[#This Row],[PLAYERID]],PLAYERIDMAP2[],COLUMN(PLAYERIDMAP2[TEAM]),FALSE)</f>
        <v>SEA</v>
      </c>
      <c r="F197" s="14" t="str">
        <f>VLOOKUP(MYRANKS_H[[#This Row],[PLAYERID]],PLAYERIDMAP2[],COLUMN(PLAYERIDMAP2[POS]),FALSE)</f>
        <v>C</v>
      </c>
      <c r="G197" s="14">
        <f>IFERROR(VALUE(VLOOKUP(MYRANKS_H[[#This Row],[PLAYERID]],PLAYERIDMAP2[],COLUMN(PLAYERIDMAP2[IDFANGRAPHS]),FALSE)),VLOOKUP(MYRANKS_H[[#This Row],[PLAYERID]],PLAYERIDMAP2[],COLUMN(PLAYERIDMAP2[IDFANGRAPHS]),FALSE))</f>
        <v>8267</v>
      </c>
      <c r="H197" s="56">
        <f>IFERROR(VLOOKUP(MYRANKS_H[[#This Row],[IDFANGRAPHS]],STEAMER_H[],COLUMN(STEAMER_H[PA]),FALSE),0)</f>
        <v>358</v>
      </c>
      <c r="I197" s="56">
        <f>IFERROR(VLOOKUP(MYRANKS_H[[#This Row],[IDFANGRAPHS]],STEAMER_H[],COLUMN(STEAMER_H[AB]),FALSE),0)</f>
        <v>303</v>
      </c>
      <c r="J197" s="56">
        <f>IFERROR(VLOOKUP(MYRANKS_H[[#This Row],[IDFANGRAPHS]],STEAMER_H[],COLUMN(STEAMER_H[H]),FALSE),0)</f>
        <v>65</v>
      </c>
      <c r="K197" s="56">
        <f>IFERROR(VLOOKUP(MYRANKS_H[[#This Row],[IDFANGRAPHS]],STEAMER_H[],COLUMN(STEAMER_H[2B]),FALSE),0)</f>
        <v>13</v>
      </c>
      <c r="L197" s="56">
        <f>IFERROR(VLOOKUP(MYRANKS_H[[#This Row],[IDFANGRAPHS]],STEAMER_H[],COLUMN(STEAMER_H[3B]),FALSE),0)</f>
        <v>0</v>
      </c>
      <c r="M197" s="56">
        <f>IFERROR(VLOOKUP(MYRANKS_H[[#This Row],[IDFANGRAPHS]],STEAMER_H[],COLUMN(STEAMER_H[HR]),FALSE),0)</f>
        <v>9</v>
      </c>
      <c r="N197" s="56">
        <f>IFERROR(VLOOKUP(MYRANKS_H[[#This Row],[IDFANGRAPHS]],STEAMER_H[],COLUMN(STEAMER_H[R]),FALSE),0)</f>
        <v>38</v>
      </c>
      <c r="O197" s="56">
        <f>IFERROR(VLOOKUP(MYRANKS_H[[#This Row],[IDFANGRAPHS]],STEAMER_H[],COLUMN(STEAMER_H[RBI]),FALSE),0)</f>
        <v>35</v>
      </c>
      <c r="P197" s="56">
        <f>IFERROR(VLOOKUP(MYRANKS_H[[#This Row],[IDFANGRAPHS]],STEAMER_H[],COLUMN(STEAMER_H[BB]),FALSE),0)</f>
        <v>46</v>
      </c>
      <c r="Q197" s="56">
        <f>IFERROR(VLOOKUP(MYRANKS_H[[#This Row],[IDFANGRAPHS]],STEAMER_H[],COLUMN(STEAMER_H[HBP]),FALSE),0)</f>
        <v>4</v>
      </c>
      <c r="R197" s="56">
        <f>IFERROR(VLOOKUP(MYRANKS_H[[#This Row],[IDFANGRAPHS]],STEAMER_H[],COLUMN(STEAMER_H[SO]),FALSE),0)</f>
        <v>91</v>
      </c>
      <c r="S197" s="56">
        <f>IFERROR(VLOOKUP(MYRANKS_H[[#This Row],[IDFANGRAPHS]],STEAMER_H[],COLUMN(STEAMER_H[SB]),FALSE),0)</f>
        <v>2</v>
      </c>
      <c r="T197" s="19">
        <f>IFERROR(MYRANKS_H[[#This Row],[H]]/MYRANKS_H[[#This Row],[AB]],0)</f>
        <v>0.21452145214521451</v>
      </c>
      <c r="U197" s="19">
        <f>IFERROR((MYRANKS_H[[#This Row],[H]]+MYRANKS_H[[#This Row],[BB]]+MYRANKS_H[[#This Row],[HBP]])/(MYRANKS_H[[#This Row],[AB]]+MYRANKS_H[[#This Row],[BB]]+MYRANKS_H[[#This Row],[HBP]]),0)</f>
        <v>0.32577903682719545</v>
      </c>
      <c r="V197" s="19">
        <f>IFERROR((MYRANKS_H[[#This Row],[H]]+MYRANKS_H[[#This Row],[2B]]+2*MYRANKS_H[[#This Row],[3B]]+3*MYRANKS_H[[#This Row],[HR]])/MYRANKS_H[[#This Row],[AB]],0)</f>
        <v>0.34653465346534651</v>
      </c>
      <c r="W19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97" s="27">
        <f>VLOOKUP(MYRANKS_H[[#This Row],[POS]],REPLACEMENT_LEVEL[],3,FALSE)</f>
        <v>0</v>
      </c>
      <c r="Y197" s="27">
        <f>MYRANKS_H[[#This Row],[PROJ PTS]]-MYRANKS_H[[#This Row],[REPL LEVEL]]</f>
        <v>0</v>
      </c>
      <c r="Z197" s="27">
        <f>RANK(MYRANKS_H[[#This Row],[POINTS OVER REPL]],MYRANKS_H[POINTS OVER REPL])</f>
        <v>1</v>
      </c>
      <c r="AA197" s="29">
        <f>IF(MYRANKS_H[[#This Row],[RANK]]&lt;=TOTAL_HITTERS_DRAFTED,MYRANKS_H[[#This Row],[POINTS OVER REPL]],0)</f>
        <v>0</v>
      </c>
      <c r="AB197" s="35">
        <f>MYRANKS_H[[#This Row],[POINTS OVER REPL]]*DOLLAR_VALUE_PER_POINT+1</f>
        <v>1</v>
      </c>
      <c r="AC197" s="35"/>
      <c r="AD197" s="29">
        <f>IF(AND(MYRANKS_H[[#This Row],[RANK]]&lt;=(TOTAL_HITTERS_DRAFTED-HITTERS_BELOW_REPL_DRAFTED),MYRANKS_H[[#This Row],[$ACTUAL]]=""),MYRANKS_H[[#This Row],[POINTS OVER REPL]],0)</f>
        <v>0</v>
      </c>
      <c r="AE197" s="35">
        <f>IF(MYRANKS_H[[#This Row],[$ACTUAL]]="",MYRANKS_H[[#This Row],[POINTS OVER REPL]]*REMAINING_DOLLAR_VALUE_PER_POINT+1,0)</f>
        <v>1</v>
      </c>
    </row>
    <row r="198" spans="1:31" x14ac:dyDescent="0.25">
      <c r="A198" s="2" t="s">
        <v>13280</v>
      </c>
      <c r="B198" s="14" t="str">
        <f>VLOOKUP(MYRANKS_H[[#This Row],[PLAYERID]],PLAYERIDMAP2[],COLUMN(PLAYERIDMAP2[LASTNAME]),FALSE)</f>
        <v>Jaso</v>
      </c>
      <c r="C198" s="14" t="str">
        <f>VLOOKUP(MYRANKS_H[[#This Row],[PLAYERID]],PLAYERIDMAP2[],COLUMN(PLAYERIDMAP2[FIRSTNAME]),FALSE)</f>
        <v>John</v>
      </c>
      <c r="D198" s="14" t="str">
        <f>MYRANKS_H[[#This Row],[FNAME]]&amp;" "&amp;MYRANKS_H[[#This Row],[LNAME]]</f>
        <v>John Jaso</v>
      </c>
      <c r="E198" s="14" t="str">
        <f>VLOOKUP(MYRANKS_H[[#This Row],[PLAYERID]],PLAYERIDMAP2[],COLUMN(PLAYERIDMAP2[TEAM]),FALSE)</f>
        <v>PIT</v>
      </c>
      <c r="F198" s="14" t="str">
        <f>VLOOKUP(MYRANKS_H[[#This Row],[PLAYERID]],PLAYERIDMAP2[],COLUMN(PLAYERIDMAP2[POS]),FALSE)</f>
        <v>C</v>
      </c>
      <c r="G198" s="14">
        <f>IFERROR(VALUE(VLOOKUP(MYRANKS_H[[#This Row],[PLAYERID]],PLAYERIDMAP2[],COLUMN(PLAYERIDMAP2[IDFANGRAPHS]),FALSE)),VLOOKUP(MYRANKS_H[[#This Row],[PLAYERID]],PLAYERIDMAP2[],COLUMN(PLAYERIDMAP2[IDFANGRAPHS]),FALSE))</f>
        <v>5887</v>
      </c>
      <c r="H198" s="56">
        <f>IFERROR(VLOOKUP(MYRANKS_H[[#This Row],[IDFANGRAPHS]],STEAMER_H[],COLUMN(STEAMER_H[PA]),FALSE),0)</f>
        <v>491</v>
      </c>
      <c r="I198" s="56">
        <f>IFERROR(VLOOKUP(MYRANKS_H[[#This Row],[IDFANGRAPHS]],STEAMER_H[],COLUMN(STEAMER_H[AB]),FALSE),0)</f>
        <v>427</v>
      </c>
      <c r="J198" s="56">
        <f>IFERROR(VLOOKUP(MYRANKS_H[[#This Row],[IDFANGRAPHS]],STEAMER_H[],COLUMN(STEAMER_H[H]),FALSE),0)</f>
        <v>111</v>
      </c>
      <c r="K198" s="56">
        <f>IFERROR(VLOOKUP(MYRANKS_H[[#This Row],[IDFANGRAPHS]],STEAMER_H[],COLUMN(STEAMER_H[2B]),FALSE),0)</f>
        <v>26</v>
      </c>
      <c r="L198" s="56">
        <f>IFERROR(VLOOKUP(MYRANKS_H[[#This Row],[IDFANGRAPHS]],STEAMER_H[],COLUMN(STEAMER_H[3B]),FALSE),0)</f>
        <v>1</v>
      </c>
      <c r="M198" s="56">
        <f>IFERROR(VLOOKUP(MYRANKS_H[[#This Row],[IDFANGRAPHS]],STEAMER_H[],COLUMN(STEAMER_H[HR]),FALSE),0)</f>
        <v>12</v>
      </c>
      <c r="N198" s="56">
        <f>IFERROR(VLOOKUP(MYRANKS_H[[#This Row],[IDFANGRAPHS]],STEAMER_H[],COLUMN(STEAMER_H[R]),FALSE),0)</f>
        <v>60</v>
      </c>
      <c r="O198" s="56">
        <f>IFERROR(VLOOKUP(MYRANKS_H[[#This Row],[IDFANGRAPHS]],STEAMER_H[],COLUMN(STEAMER_H[RBI]),FALSE),0)</f>
        <v>48</v>
      </c>
      <c r="P198" s="56">
        <f>IFERROR(VLOOKUP(MYRANKS_H[[#This Row],[IDFANGRAPHS]],STEAMER_H[],COLUMN(STEAMER_H[BB]),FALSE),0)</f>
        <v>52</v>
      </c>
      <c r="Q198" s="56">
        <f>IFERROR(VLOOKUP(MYRANKS_H[[#This Row],[IDFANGRAPHS]],STEAMER_H[],COLUMN(STEAMER_H[HBP]),FALSE),0)</f>
        <v>5</v>
      </c>
      <c r="R198" s="56">
        <f>IFERROR(VLOOKUP(MYRANKS_H[[#This Row],[IDFANGRAPHS]],STEAMER_H[],COLUMN(STEAMER_H[SO]),FALSE),0)</f>
        <v>86</v>
      </c>
      <c r="S198" s="56">
        <f>IFERROR(VLOOKUP(MYRANKS_H[[#This Row],[IDFANGRAPHS]],STEAMER_H[],COLUMN(STEAMER_H[SB]),FALSE),0)</f>
        <v>5</v>
      </c>
      <c r="T198" s="19">
        <f>IFERROR(MYRANKS_H[[#This Row],[H]]/MYRANKS_H[[#This Row],[AB]],0)</f>
        <v>0.25995316159250587</v>
      </c>
      <c r="U198" s="19">
        <f>IFERROR((MYRANKS_H[[#This Row],[H]]+MYRANKS_H[[#This Row],[BB]]+MYRANKS_H[[#This Row],[HBP]])/(MYRANKS_H[[#This Row],[AB]]+MYRANKS_H[[#This Row],[BB]]+MYRANKS_H[[#This Row],[HBP]]),0)</f>
        <v>0.34710743801652894</v>
      </c>
      <c r="V198" s="19">
        <f>IFERROR((MYRANKS_H[[#This Row],[H]]+MYRANKS_H[[#This Row],[2B]]+2*MYRANKS_H[[#This Row],[3B]]+3*MYRANKS_H[[#This Row],[HR]])/MYRANKS_H[[#This Row],[AB]],0)</f>
        <v>0.4098360655737705</v>
      </c>
      <c r="W19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98" s="27">
        <f>VLOOKUP(MYRANKS_H[[#This Row],[POS]],REPLACEMENT_LEVEL[],3,FALSE)</f>
        <v>0</v>
      </c>
      <c r="Y198" s="27">
        <f>MYRANKS_H[[#This Row],[PROJ PTS]]-MYRANKS_H[[#This Row],[REPL LEVEL]]</f>
        <v>0</v>
      </c>
      <c r="Z198" s="27">
        <f>RANK(MYRANKS_H[[#This Row],[POINTS OVER REPL]],MYRANKS_H[POINTS OVER REPL])</f>
        <v>1</v>
      </c>
      <c r="AA198" s="29">
        <f>IF(MYRANKS_H[[#This Row],[RANK]]&lt;=TOTAL_HITTERS_DRAFTED,MYRANKS_H[[#This Row],[POINTS OVER REPL]],0)</f>
        <v>0</v>
      </c>
      <c r="AB198" s="35">
        <f>MYRANKS_H[[#This Row],[POINTS OVER REPL]]*DOLLAR_VALUE_PER_POINT+1</f>
        <v>1</v>
      </c>
      <c r="AC198" s="35"/>
      <c r="AD198" s="29">
        <f>IF(AND(MYRANKS_H[[#This Row],[RANK]]&lt;=(TOTAL_HITTERS_DRAFTED-HITTERS_BELOW_REPL_DRAFTED),MYRANKS_H[[#This Row],[$ACTUAL]]=""),MYRANKS_H[[#This Row],[POINTS OVER REPL]],0)</f>
        <v>0</v>
      </c>
      <c r="AE198" s="35">
        <f>IF(MYRANKS_H[[#This Row],[$ACTUAL]]="",MYRANKS_H[[#This Row],[POINTS OVER REPL]]*REMAINING_DOLLAR_VALUE_PER_POINT+1,0)</f>
        <v>1</v>
      </c>
    </row>
    <row r="199" spans="1:31" ht="15" customHeight="1" x14ac:dyDescent="0.25">
      <c r="A199" s="6" t="s">
        <v>13524</v>
      </c>
      <c r="B199" s="14" t="str">
        <f>VLOOKUP(MYRANKS_H[[#This Row],[PLAYERID]],PLAYERIDMAP2[],COLUMN(PLAYERIDMAP2[LASTNAME]),FALSE)</f>
        <v>Kubel</v>
      </c>
      <c r="C199" s="14" t="str">
        <f>VLOOKUP(MYRANKS_H[[#This Row],[PLAYERID]],PLAYERIDMAP2[],COLUMN(PLAYERIDMAP2[FIRSTNAME]),FALSE)</f>
        <v>Jason</v>
      </c>
      <c r="D199" s="14" t="str">
        <f>MYRANKS_H[[#This Row],[FNAME]]&amp;" "&amp;MYRANKS_H[[#This Row],[LNAME]]</f>
        <v>Jason Kubel</v>
      </c>
      <c r="E199" s="14" t="str">
        <f>VLOOKUP(MYRANKS_H[[#This Row],[PLAYERID]],PLAYERIDMAP2[],COLUMN(PLAYERIDMAP2[TEAM]),FALSE)</f>
        <v>N/A</v>
      </c>
      <c r="F199" s="14" t="str">
        <f>VLOOKUP(MYRANKS_H[[#This Row],[PLAYERID]],PLAYERIDMAP2[],COLUMN(PLAYERIDMAP2[POS]),FALSE)</f>
        <v>OF</v>
      </c>
      <c r="G199" s="14">
        <f>IFERROR(VALUE(VLOOKUP(MYRANKS_H[[#This Row],[PLAYERID]],PLAYERIDMAP2[],COLUMN(PLAYERIDMAP2[IDFANGRAPHS]),FALSE)),VLOOKUP(MYRANKS_H[[#This Row],[PLAYERID]],PLAYERIDMAP2[],COLUMN(PLAYERIDMAP2[IDFANGRAPHS]),FALSE))</f>
        <v>2161</v>
      </c>
      <c r="H199" s="56">
        <f>IFERROR(VLOOKUP(MYRANKS_H[[#This Row],[IDFANGRAPHS]],STEAMER_H[],COLUMN(STEAMER_H[PA]),FALSE),0)</f>
        <v>1</v>
      </c>
      <c r="I199" s="56">
        <f>IFERROR(VLOOKUP(MYRANKS_H[[#This Row],[IDFANGRAPHS]],STEAMER_H[],COLUMN(STEAMER_H[AB]),FALSE),0)</f>
        <v>1</v>
      </c>
      <c r="J199" s="56">
        <f>IFERROR(VLOOKUP(MYRANKS_H[[#This Row],[IDFANGRAPHS]],STEAMER_H[],COLUMN(STEAMER_H[H]),FALSE),0)</f>
        <v>0</v>
      </c>
      <c r="K199" s="56">
        <f>IFERROR(VLOOKUP(MYRANKS_H[[#This Row],[IDFANGRAPHS]],STEAMER_H[],COLUMN(STEAMER_H[2B]),FALSE),0)</f>
        <v>0</v>
      </c>
      <c r="L199" s="56">
        <f>IFERROR(VLOOKUP(MYRANKS_H[[#This Row],[IDFANGRAPHS]],STEAMER_H[],COLUMN(STEAMER_H[3B]),FALSE),0)</f>
        <v>0</v>
      </c>
      <c r="M199" s="56">
        <f>IFERROR(VLOOKUP(MYRANKS_H[[#This Row],[IDFANGRAPHS]],STEAMER_H[],COLUMN(STEAMER_H[HR]),FALSE),0)</f>
        <v>0</v>
      </c>
      <c r="N199" s="56">
        <f>IFERROR(VLOOKUP(MYRANKS_H[[#This Row],[IDFANGRAPHS]],STEAMER_H[],COLUMN(STEAMER_H[R]),FALSE),0)</f>
        <v>0</v>
      </c>
      <c r="O199" s="56">
        <f>IFERROR(VLOOKUP(MYRANKS_H[[#This Row],[IDFANGRAPHS]],STEAMER_H[],COLUMN(STEAMER_H[RBI]),FALSE),0)</f>
        <v>0</v>
      </c>
      <c r="P199" s="56">
        <f>IFERROR(VLOOKUP(MYRANKS_H[[#This Row],[IDFANGRAPHS]],STEAMER_H[],COLUMN(STEAMER_H[BB]),FALSE),0)</f>
        <v>0</v>
      </c>
      <c r="Q199" s="56">
        <f>IFERROR(VLOOKUP(MYRANKS_H[[#This Row],[IDFANGRAPHS]],STEAMER_H[],COLUMN(STEAMER_H[HBP]),FALSE),0)</f>
        <v>0</v>
      </c>
      <c r="R199" s="56">
        <f>IFERROR(VLOOKUP(MYRANKS_H[[#This Row],[IDFANGRAPHS]],STEAMER_H[],COLUMN(STEAMER_H[SO]),FALSE),0)</f>
        <v>0</v>
      </c>
      <c r="S199" s="56">
        <f>IFERROR(VLOOKUP(MYRANKS_H[[#This Row],[IDFANGRAPHS]],STEAMER_H[],COLUMN(STEAMER_H[SB]),FALSE),0)</f>
        <v>0</v>
      </c>
      <c r="T199" s="19">
        <f>IFERROR(MYRANKS_H[[#This Row],[H]]/MYRANKS_H[[#This Row],[AB]],0)</f>
        <v>0</v>
      </c>
      <c r="U199" s="19">
        <f>IFERROR((MYRANKS_H[[#This Row],[H]]+MYRANKS_H[[#This Row],[BB]]+MYRANKS_H[[#This Row],[HBP]])/(MYRANKS_H[[#This Row],[AB]]+MYRANKS_H[[#This Row],[BB]]+MYRANKS_H[[#This Row],[HBP]]),0)</f>
        <v>0</v>
      </c>
      <c r="V199" s="19">
        <f>IFERROR((MYRANKS_H[[#This Row],[H]]+MYRANKS_H[[#This Row],[2B]]+2*MYRANKS_H[[#This Row],[3B]]+3*MYRANKS_H[[#This Row],[HR]])/MYRANKS_H[[#This Row],[AB]],0)</f>
        <v>0</v>
      </c>
      <c r="W19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99" s="27">
        <f>VLOOKUP(MYRANKS_H[[#This Row],[POS]],REPLACEMENT_LEVEL[],3,FALSE)</f>
        <v>0</v>
      </c>
      <c r="Y199" s="27">
        <f>MYRANKS_H[[#This Row],[PROJ PTS]]-MYRANKS_H[[#This Row],[REPL LEVEL]]</f>
        <v>0</v>
      </c>
      <c r="Z199" s="27">
        <f>RANK(MYRANKS_H[[#This Row],[POINTS OVER REPL]],MYRANKS_H[POINTS OVER REPL])</f>
        <v>1</v>
      </c>
      <c r="AA199" s="29">
        <f>IF(MYRANKS_H[[#This Row],[RANK]]&lt;=TOTAL_HITTERS_DRAFTED,MYRANKS_H[[#This Row],[POINTS OVER REPL]],0)</f>
        <v>0</v>
      </c>
      <c r="AB199" s="35">
        <f>MYRANKS_H[[#This Row],[POINTS OVER REPL]]*DOLLAR_VALUE_PER_POINT+1</f>
        <v>1</v>
      </c>
      <c r="AC199" s="35"/>
      <c r="AD199" s="29">
        <f>IF(AND(MYRANKS_H[[#This Row],[RANK]]&lt;=(TOTAL_HITTERS_DRAFTED-HITTERS_BELOW_REPL_DRAFTED),MYRANKS_H[[#This Row],[$ACTUAL]]=""),MYRANKS_H[[#This Row],[POINTS OVER REPL]],0)</f>
        <v>0</v>
      </c>
      <c r="AE199" s="35">
        <f>IF(MYRANKS_H[[#This Row],[$ACTUAL]]="",MYRANKS_H[[#This Row],[POINTS OVER REPL]]*REMAINING_DOLLAR_VALUE_PER_POINT+1,0)</f>
        <v>1</v>
      </c>
    </row>
    <row r="200" spans="1:31" ht="15" customHeight="1" x14ac:dyDescent="0.25">
      <c r="A200" s="64" t="s">
        <v>13562</v>
      </c>
      <c r="B200" s="14" t="str">
        <f>VLOOKUP(MYRANKS_H[[#This Row],[PLAYERID]],PLAYERIDMAP2[],COLUMN(PLAYERIDMAP2[LASTNAME]),FALSE)</f>
        <v>Lambo</v>
      </c>
      <c r="C200" s="14" t="str">
        <f>VLOOKUP(MYRANKS_H[[#This Row],[PLAYERID]],PLAYERIDMAP2[],COLUMN(PLAYERIDMAP2[FIRSTNAME]),FALSE)</f>
        <v>Andrew</v>
      </c>
      <c r="D200" s="14" t="str">
        <f>MYRANKS_H[[#This Row],[FNAME]]&amp;" "&amp;MYRANKS_H[[#This Row],[LNAME]]</f>
        <v>Andrew Lambo</v>
      </c>
      <c r="E200" s="14" t="str">
        <f>VLOOKUP(MYRANKS_H[[#This Row],[PLAYERID]],PLAYERIDMAP2[],COLUMN(PLAYERIDMAP2[TEAM]),FALSE)</f>
        <v>OAK</v>
      </c>
      <c r="F200" s="14" t="str">
        <f>VLOOKUP(MYRANKS_H[[#This Row],[PLAYERID]],PLAYERIDMAP2[],COLUMN(PLAYERIDMAP2[POS]),FALSE)</f>
        <v>OF</v>
      </c>
      <c r="G200" s="14">
        <f>IFERROR(VALUE(VLOOKUP(MYRANKS_H[[#This Row],[PLAYERID]],PLAYERIDMAP2[],COLUMN(PLAYERIDMAP2[IDFANGRAPHS]),FALSE)),VLOOKUP(MYRANKS_H[[#This Row],[PLAYERID]],PLAYERIDMAP2[],COLUMN(PLAYERIDMAP2[IDFANGRAPHS]),FALSE))</f>
        <v>5386</v>
      </c>
      <c r="H200" s="56">
        <f>IFERROR(VLOOKUP(MYRANKS_H[[#This Row],[IDFANGRAPHS]],STEAMER_H[],COLUMN(STEAMER_H[PA]),FALSE),0)</f>
        <v>33</v>
      </c>
      <c r="I200" s="56">
        <f>IFERROR(VLOOKUP(MYRANKS_H[[#This Row],[IDFANGRAPHS]],STEAMER_H[],COLUMN(STEAMER_H[AB]),FALSE),0)</f>
        <v>30</v>
      </c>
      <c r="J200" s="56">
        <f>IFERROR(VLOOKUP(MYRANKS_H[[#This Row],[IDFANGRAPHS]],STEAMER_H[],COLUMN(STEAMER_H[H]),FALSE),0)</f>
        <v>7</v>
      </c>
      <c r="K200" s="56">
        <f>IFERROR(VLOOKUP(MYRANKS_H[[#This Row],[IDFANGRAPHS]],STEAMER_H[],COLUMN(STEAMER_H[2B]),FALSE),0)</f>
        <v>2</v>
      </c>
      <c r="L200" s="56">
        <f>IFERROR(VLOOKUP(MYRANKS_H[[#This Row],[IDFANGRAPHS]],STEAMER_H[],COLUMN(STEAMER_H[3B]),FALSE),0)</f>
        <v>0</v>
      </c>
      <c r="M200" s="56">
        <f>IFERROR(VLOOKUP(MYRANKS_H[[#This Row],[IDFANGRAPHS]],STEAMER_H[],COLUMN(STEAMER_H[HR]),FALSE),0)</f>
        <v>1</v>
      </c>
      <c r="N200" s="56">
        <f>IFERROR(VLOOKUP(MYRANKS_H[[#This Row],[IDFANGRAPHS]],STEAMER_H[],COLUMN(STEAMER_H[R]),FALSE),0)</f>
        <v>4</v>
      </c>
      <c r="O200" s="56">
        <f>IFERROR(VLOOKUP(MYRANKS_H[[#This Row],[IDFANGRAPHS]],STEAMER_H[],COLUMN(STEAMER_H[RBI]),FALSE),0)</f>
        <v>4</v>
      </c>
      <c r="P200" s="56">
        <f>IFERROR(VLOOKUP(MYRANKS_H[[#This Row],[IDFANGRAPHS]],STEAMER_H[],COLUMN(STEAMER_H[BB]),FALSE),0)</f>
        <v>2</v>
      </c>
      <c r="Q200" s="56">
        <f>IFERROR(VLOOKUP(MYRANKS_H[[#This Row],[IDFANGRAPHS]],STEAMER_H[],COLUMN(STEAMER_H[HBP]),FALSE),0)</f>
        <v>0</v>
      </c>
      <c r="R200" s="56">
        <f>IFERROR(VLOOKUP(MYRANKS_H[[#This Row],[IDFANGRAPHS]],STEAMER_H[],COLUMN(STEAMER_H[SO]),FALSE),0)</f>
        <v>8</v>
      </c>
      <c r="S200" s="56">
        <f>IFERROR(VLOOKUP(MYRANKS_H[[#This Row],[IDFANGRAPHS]],STEAMER_H[],COLUMN(STEAMER_H[SB]),FALSE),0)</f>
        <v>1</v>
      </c>
      <c r="T200" s="57">
        <f>IFERROR(MYRANKS_H[[#This Row],[H]]/MYRANKS_H[[#This Row],[AB]],0)</f>
        <v>0.23333333333333334</v>
      </c>
      <c r="U200" s="57">
        <f>IFERROR((MYRANKS_H[[#This Row],[H]]+MYRANKS_H[[#This Row],[BB]]+MYRANKS_H[[#This Row],[HBP]])/(MYRANKS_H[[#This Row],[AB]]+MYRANKS_H[[#This Row],[BB]]+MYRANKS_H[[#This Row],[HBP]]),0)</f>
        <v>0.28125</v>
      </c>
      <c r="V200" s="57">
        <f>IFERROR((MYRANKS_H[[#This Row],[H]]+MYRANKS_H[[#This Row],[2B]]+2*MYRANKS_H[[#This Row],[3B]]+3*MYRANKS_H[[#This Row],[HR]])/MYRANKS_H[[#This Row],[AB]],0)</f>
        <v>0.4</v>
      </c>
      <c r="W20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00" s="56">
        <f>VLOOKUP(MYRANKS_H[[#This Row],[POS]],REPLACEMENT_LEVEL[],3,FALSE)</f>
        <v>0</v>
      </c>
      <c r="Y200" s="56">
        <f>MYRANKS_H[[#This Row],[PROJ PTS]]-MYRANKS_H[[#This Row],[REPL LEVEL]]</f>
        <v>0</v>
      </c>
      <c r="Z200" s="56">
        <f>RANK(MYRANKS_H[[#This Row],[POINTS OVER REPL]],MYRANKS_H[POINTS OVER REPL])</f>
        <v>1</v>
      </c>
      <c r="AA200" s="56">
        <f>IF(MYRANKS_H[[#This Row],[RANK]]&lt;=TOTAL_HITTERS_DRAFTED,MYRANKS_H[[#This Row],[POINTS OVER REPL]],0)</f>
        <v>0</v>
      </c>
      <c r="AB200" s="58">
        <f>MYRANKS_H[[#This Row],[POINTS OVER REPL]]*DOLLAR_VALUE_PER_POINT+1</f>
        <v>1</v>
      </c>
      <c r="AC200" s="56"/>
      <c r="AD200" s="56">
        <f>IF(AND(MYRANKS_H[[#This Row],[RANK]]&lt;=(TOTAL_HITTERS_DRAFTED-HITTERS_BELOW_REPL_DRAFTED),MYRANKS_H[[#This Row],[$ACTUAL]]=""),MYRANKS_H[[#This Row],[POINTS OVER REPL]],0)</f>
        <v>0</v>
      </c>
      <c r="AE200" s="59">
        <f>IF(MYRANKS_H[[#This Row],[$ACTUAL]]="",MYRANKS_H[[#This Row],[POINTS OVER REPL]]*REMAINING_DOLLAR_VALUE_PER_POINT+1,0)</f>
        <v>1</v>
      </c>
    </row>
    <row r="201" spans="1:31" x14ac:dyDescent="0.25">
      <c r="A201" s="2" t="s">
        <v>13856</v>
      </c>
      <c r="B201" s="14" t="str">
        <f>VLOOKUP(MYRANKS_H[[#This Row],[PLAYERID]],PLAYERIDMAP2[],COLUMN(PLAYERIDMAP2[LASTNAME]),FALSE)</f>
        <v>Martin</v>
      </c>
      <c r="C201" s="14" t="str">
        <f>VLOOKUP(MYRANKS_H[[#This Row],[PLAYERID]],PLAYERIDMAP2[],COLUMN(PLAYERIDMAP2[FIRSTNAME]),FALSE)</f>
        <v>Leonys</v>
      </c>
      <c r="D201" s="14" t="str">
        <f>MYRANKS_H[[#This Row],[FNAME]]&amp;" "&amp;MYRANKS_H[[#This Row],[LNAME]]</f>
        <v>Leonys Martin</v>
      </c>
      <c r="E201" s="14" t="str">
        <f>VLOOKUP(MYRANKS_H[[#This Row],[PLAYERID]],PLAYERIDMAP2[],COLUMN(PLAYERIDMAP2[TEAM]),FALSE)</f>
        <v>SEA</v>
      </c>
      <c r="F201" s="14" t="str">
        <f>VLOOKUP(MYRANKS_H[[#This Row],[PLAYERID]],PLAYERIDMAP2[],COLUMN(PLAYERIDMAP2[POS]),FALSE)</f>
        <v>OF</v>
      </c>
      <c r="G201" s="14">
        <f>IFERROR(VALUE(VLOOKUP(MYRANKS_H[[#This Row],[PLAYERID]],PLAYERIDMAP2[],COLUMN(PLAYERIDMAP2[IDFANGRAPHS]),FALSE)),VLOOKUP(MYRANKS_H[[#This Row],[PLAYERID]],PLAYERIDMAP2[],COLUMN(PLAYERIDMAP2[IDFANGRAPHS]),FALSE))</f>
        <v>11846</v>
      </c>
      <c r="H201" s="56">
        <f>IFERROR(VLOOKUP(MYRANKS_H[[#This Row],[IDFANGRAPHS]],STEAMER_H[],COLUMN(STEAMER_H[PA]),FALSE),0)</f>
        <v>529</v>
      </c>
      <c r="I201" s="56">
        <f>IFERROR(VLOOKUP(MYRANKS_H[[#This Row],[IDFANGRAPHS]],STEAMER_H[],COLUMN(STEAMER_H[AB]),FALSE),0)</f>
        <v>484</v>
      </c>
      <c r="J201" s="56">
        <f>IFERROR(VLOOKUP(MYRANKS_H[[#This Row],[IDFANGRAPHS]],STEAMER_H[],COLUMN(STEAMER_H[H]),FALSE),0)</f>
        <v>117</v>
      </c>
      <c r="K201" s="56">
        <f>IFERROR(VLOOKUP(MYRANKS_H[[#This Row],[IDFANGRAPHS]],STEAMER_H[],COLUMN(STEAMER_H[2B]),FALSE),0)</f>
        <v>22</v>
      </c>
      <c r="L201" s="56">
        <f>IFERROR(VLOOKUP(MYRANKS_H[[#This Row],[IDFANGRAPHS]],STEAMER_H[],COLUMN(STEAMER_H[3B]),FALSE),0)</f>
        <v>2</v>
      </c>
      <c r="M201" s="56">
        <f>IFERROR(VLOOKUP(MYRANKS_H[[#This Row],[IDFANGRAPHS]],STEAMER_H[],COLUMN(STEAMER_H[HR]),FALSE),0)</f>
        <v>8</v>
      </c>
      <c r="N201" s="56">
        <f>IFERROR(VLOOKUP(MYRANKS_H[[#This Row],[IDFANGRAPHS]],STEAMER_H[],COLUMN(STEAMER_H[R]),FALSE),0)</f>
        <v>54</v>
      </c>
      <c r="O201" s="56">
        <f>IFERROR(VLOOKUP(MYRANKS_H[[#This Row],[IDFANGRAPHS]],STEAMER_H[],COLUMN(STEAMER_H[RBI]),FALSE),0)</f>
        <v>47</v>
      </c>
      <c r="P201" s="56">
        <f>IFERROR(VLOOKUP(MYRANKS_H[[#This Row],[IDFANGRAPHS]],STEAMER_H[],COLUMN(STEAMER_H[BB]),FALSE),0)</f>
        <v>33</v>
      </c>
      <c r="Q201" s="56">
        <f>IFERROR(VLOOKUP(MYRANKS_H[[#This Row],[IDFANGRAPHS]],STEAMER_H[],COLUMN(STEAMER_H[HBP]),FALSE),0)</f>
        <v>4</v>
      </c>
      <c r="R201" s="56">
        <f>IFERROR(VLOOKUP(MYRANKS_H[[#This Row],[IDFANGRAPHS]],STEAMER_H[],COLUMN(STEAMER_H[SO]),FALSE),0)</f>
        <v>111</v>
      </c>
      <c r="S201" s="56">
        <f>IFERROR(VLOOKUP(MYRANKS_H[[#This Row],[IDFANGRAPHS]],STEAMER_H[],COLUMN(STEAMER_H[SB]),FALSE),0)</f>
        <v>23</v>
      </c>
      <c r="T201" s="19">
        <f>IFERROR(MYRANKS_H[[#This Row],[H]]/MYRANKS_H[[#This Row],[AB]],0)</f>
        <v>0.24173553719008264</v>
      </c>
      <c r="U201" s="19">
        <f>IFERROR((MYRANKS_H[[#This Row],[H]]+MYRANKS_H[[#This Row],[BB]]+MYRANKS_H[[#This Row],[HBP]])/(MYRANKS_H[[#This Row],[AB]]+MYRANKS_H[[#This Row],[BB]]+MYRANKS_H[[#This Row],[HBP]]),0)</f>
        <v>0.29558541266794625</v>
      </c>
      <c r="V201" s="19">
        <f>IFERROR((MYRANKS_H[[#This Row],[H]]+MYRANKS_H[[#This Row],[2B]]+2*MYRANKS_H[[#This Row],[3B]]+3*MYRANKS_H[[#This Row],[HR]])/MYRANKS_H[[#This Row],[AB]],0)</f>
        <v>0.3450413223140496</v>
      </c>
      <c r="W20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01" s="27">
        <f>VLOOKUP(MYRANKS_H[[#This Row],[POS]],REPLACEMENT_LEVEL[],3,FALSE)</f>
        <v>0</v>
      </c>
      <c r="Y201" s="27">
        <f>MYRANKS_H[[#This Row],[PROJ PTS]]-MYRANKS_H[[#This Row],[REPL LEVEL]]</f>
        <v>0</v>
      </c>
      <c r="Z201" s="27">
        <f>RANK(MYRANKS_H[[#This Row],[POINTS OVER REPL]],MYRANKS_H[POINTS OVER REPL])</f>
        <v>1</v>
      </c>
      <c r="AA201" s="29">
        <f>IF(MYRANKS_H[[#This Row],[RANK]]&lt;=TOTAL_HITTERS_DRAFTED,MYRANKS_H[[#This Row],[POINTS OVER REPL]],0)</f>
        <v>0</v>
      </c>
      <c r="AB201" s="35">
        <f>MYRANKS_H[[#This Row],[POINTS OVER REPL]]*DOLLAR_VALUE_PER_POINT+1</f>
        <v>1</v>
      </c>
      <c r="AC201" s="35"/>
      <c r="AD201" s="29">
        <f>IF(AND(MYRANKS_H[[#This Row],[RANK]]&lt;=(TOTAL_HITTERS_DRAFTED-HITTERS_BELOW_REPL_DRAFTED),MYRANKS_H[[#This Row],[$ACTUAL]]=""),MYRANKS_H[[#This Row],[POINTS OVER REPL]],0)</f>
        <v>0</v>
      </c>
      <c r="AE201" s="35">
        <f>IF(MYRANKS_H[[#This Row],[$ACTUAL]]="",MYRANKS_H[[#This Row],[POINTS OVER REPL]]*REMAINING_DOLLAR_VALUE_PER_POINT+1,0)</f>
        <v>1</v>
      </c>
    </row>
    <row r="202" spans="1:31" ht="15" customHeight="1" x14ac:dyDescent="0.25">
      <c r="A202" s="3" t="s">
        <v>14075</v>
      </c>
      <c r="B202" s="14" t="str">
        <f>VLOOKUP(MYRANKS_H[[#This Row],[PLAYERID]],PLAYERIDMAP2[],COLUMN(PLAYERIDMAP2[LASTNAME]),FALSE)</f>
        <v>Miller</v>
      </c>
      <c r="C202" s="14" t="str">
        <f>VLOOKUP(MYRANKS_H[[#This Row],[PLAYERID]],PLAYERIDMAP2[],COLUMN(PLAYERIDMAP2[FIRSTNAME]),FALSE)</f>
        <v>Brad</v>
      </c>
      <c r="D202" s="14" t="str">
        <f>MYRANKS_H[[#This Row],[FNAME]]&amp;" "&amp;MYRANKS_H[[#This Row],[LNAME]]</f>
        <v>Brad Miller</v>
      </c>
      <c r="E202" s="14" t="str">
        <f>VLOOKUP(MYRANKS_H[[#This Row],[PLAYERID]],PLAYERIDMAP2[],COLUMN(PLAYERIDMAP2[TEAM]),FALSE)</f>
        <v>TB</v>
      </c>
      <c r="F202" s="14" t="str">
        <f>VLOOKUP(MYRANKS_H[[#This Row],[PLAYERID]],PLAYERIDMAP2[],COLUMN(PLAYERIDMAP2[POS]),FALSE)</f>
        <v>SS</v>
      </c>
      <c r="G202" s="14">
        <f>IFERROR(VALUE(VLOOKUP(MYRANKS_H[[#This Row],[PLAYERID]],PLAYERIDMAP2[],COLUMN(PLAYERIDMAP2[IDFANGRAPHS]),FALSE)),VLOOKUP(MYRANKS_H[[#This Row],[PLAYERID]],PLAYERIDMAP2[],COLUMN(PLAYERIDMAP2[IDFANGRAPHS]),FALSE))</f>
        <v>12775</v>
      </c>
      <c r="H202" s="56">
        <f>IFERROR(VLOOKUP(MYRANKS_H[[#This Row],[IDFANGRAPHS]],STEAMER_H[],COLUMN(STEAMER_H[PA]),FALSE),0)</f>
        <v>478</v>
      </c>
      <c r="I202" s="56">
        <f>IFERROR(VLOOKUP(MYRANKS_H[[#This Row],[IDFANGRAPHS]],STEAMER_H[],COLUMN(STEAMER_H[AB]),FALSE),0)</f>
        <v>426</v>
      </c>
      <c r="J202" s="56">
        <f>IFERROR(VLOOKUP(MYRANKS_H[[#This Row],[IDFANGRAPHS]],STEAMER_H[],COLUMN(STEAMER_H[H]),FALSE),0)</f>
        <v>107</v>
      </c>
      <c r="K202" s="56">
        <f>IFERROR(VLOOKUP(MYRANKS_H[[#This Row],[IDFANGRAPHS]],STEAMER_H[],COLUMN(STEAMER_H[2B]),FALSE),0)</f>
        <v>20</v>
      </c>
      <c r="L202" s="56">
        <f>IFERROR(VLOOKUP(MYRANKS_H[[#This Row],[IDFANGRAPHS]],STEAMER_H[],COLUMN(STEAMER_H[3B]),FALSE),0)</f>
        <v>4</v>
      </c>
      <c r="M202" s="56">
        <f>IFERROR(VLOOKUP(MYRANKS_H[[#This Row],[IDFANGRAPHS]],STEAMER_H[],COLUMN(STEAMER_H[HR]),FALSE),0)</f>
        <v>11</v>
      </c>
      <c r="N202" s="56">
        <f>IFERROR(VLOOKUP(MYRANKS_H[[#This Row],[IDFANGRAPHS]],STEAMER_H[],COLUMN(STEAMER_H[R]),FALSE),0)</f>
        <v>53</v>
      </c>
      <c r="O202" s="56">
        <f>IFERROR(VLOOKUP(MYRANKS_H[[#This Row],[IDFANGRAPHS]],STEAMER_H[],COLUMN(STEAMER_H[RBI]),FALSE),0)</f>
        <v>49</v>
      </c>
      <c r="P202" s="56">
        <f>IFERROR(VLOOKUP(MYRANKS_H[[#This Row],[IDFANGRAPHS]],STEAMER_H[],COLUMN(STEAMER_H[BB]),FALSE),0)</f>
        <v>41</v>
      </c>
      <c r="Q202" s="56">
        <f>IFERROR(VLOOKUP(MYRANKS_H[[#This Row],[IDFANGRAPHS]],STEAMER_H[],COLUMN(STEAMER_H[HBP]),FALSE),0)</f>
        <v>3</v>
      </c>
      <c r="R202" s="56">
        <f>IFERROR(VLOOKUP(MYRANKS_H[[#This Row],[IDFANGRAPHS]],STEAMER_H[],COLUMN(STEAMER_H[SO]),FALSE),0)</f>
        <v>94</v>
      </c>
      <c r="S202" s="56">
        <f>IFERROR(VLOOKUP(MYRANKS_H[[#This Row],[IDFANGRAPHS]],STEAMER_H[],COLUMN(STEAMER_H[SB]),FALSE),0)</f>
        <v>10</v>
      </c>
      <c r="T202" s="19">
        <f>IFERROR(MYRANKS_H[[#This Row],[H]]/MYRANKS_H[[#This Row],[AB]],0)</f>
        <v>0.25117370892018781</v>
      </c>
      <c r="U202" s="19">
        <f>IFERROR((MYRANKS_H[[#This Row],[H]]+MYRANKS_H[[#This Row],[BB]]+MYRANKS_H[[#This Row],[HBP]])/(MYRANKS_H[[#This Row],[AB]]+MYRANKS_H[[#This Row],[BB]]+MYRANKS_H[[#This Row],[HBP]]),0)</f>
        <v>0.32127659574468087</v>
      </c>
      <c r="V202" s="19">
        <f>IFERROR((MYRANKS_H[[#This Row],[H]]+MYRANKS_H[[#This Row],[2B]]+2*MYRANKS_H[[#This Row],[3B]]+3*MYRANKS_H[[#This Row],[HR]])/MYRANKS_H[[#This Row],[AB]],0)</f>
        <v>0.39436619718309857</v>
      </c>
      <c r="W20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02" s="27">
        <f>VLOOKUP(MYRANKS_H[[#This Row],[POS]],REPLACEMENT_LEVEL[],3,FALSE)</f>
        <v>0</v>
      </c>
      <c r="Y202" s="27">
        <f>MYRANKS_H[[#This Row],[PROJ PTS]]-MYRANKS_H[[#This Row],[REPL LEVEL]]</f>
        <v>0</v>
      </c>
      <c r="Z202" s="27">
        <f>RANK(MYRANKS_H[[#This Row],[POINTS OVER REPL]],MYRANKS_H[POINTS OVER REPL])</f>
        <v>1</v>
      </c>
      <c r="AA202" s="29">
        <f>IF(MYRANKS_H[[#This Row],[RANK]]&lt;=TOTAL_HITTERS_DRAFTED,MYRANKS_H[[#This Row],[POINTS OVER REPL]],0)</f>
        <v>0</v>
      </c>
      <c r="AB202" s="35">
        <f>MYRANKS_H[[#This Row],[POINTS OVER REPL]]*DOLLAR_VALUE_PER_POINT+1</f>
        <v>1</v>
      </c>
      <c r="AC202" s="35"/>
      <c r="AD202" s="29">
        <f>IF(AND(MYRANKS_H[[#This Row],[RANK]]&lt;=(TOTAL_HITTERS_DRAFTED-HITTERS_BELOW_REPL_DRAFTED),MYRANKS_H[[#This Row],[$ACTUAL]]=""),MYRANKS_H[[#This Row],[POINTS OVER REPL]],0)</f>
        <v>0</v>
      </c>
      <c r="AE202" s="35">
        <f>IF(MYRANKS_H[[#This Row],[$ACTUAL]]="",MYRANKS_H[[#This Row],[POINTS OVER REPL]]*REMAINING_DOLLAR_VALUE_PER_POINT+1,0)</f>
        <v>1</v>
      </c>
    </row>
    <row r="203" spans="1:31" ht="15" customHeight="1" x14ac:dyDescent="0.25">
      <c r="A203" s="2" t="s">
        <v>14370</v>
      </c>
      <c r="B203" s="14" t="str">
        <f>VLOOKUP(MYRANKS_H[[#This Row],[PLAYERID]],PLAYERIDMAP2[],COLUMN(PLAYERIDMAP2[LASTNAME]),FALSE)</f>
        <v>Olt</v>
      </c>
      <c r="C203" s="14" t="str">
        <f>VLOOKUP(MYRANKS_H[[#This Row],[PLAYERID]],PLAYERIDMAP2[],COLUMN(PLAYERIDMAP2[FIRSTNAME]),FALSE)</f>
        <v>Mike</v>
      </c>
      <c r="D203" s="14" t="str">
        <f>MYRANKS_H[[#This Row],[FNAME]]&amp;" "&amp;MYRANKS_H[[#This Row],[LNAME]]</f>
        <v>Mike Olt</v>
      </c>
      <c r="E203" s="14" t="str">
        <f>VLOOKUP(MYRANKS_H[[#This Row],[PLAYERID]],PLAYERIDMAP2[],COLUMN(PLAYERIDMAP2[TEAM]),FALSE)</f>
        <v>CHW</v>
      </c>
      <c r="F203" s="14" t="str">
        <f>VLOOKUP(MYRANKS_H[[#This Row],[PLAYERID]],PLAYERIDMAP2[],COLUMN(PLAYERIDMAP2[POS]),FALSE)</f>
        <v>3B</v>
      </c>
      <c r="G203" s="14">
        <f>IFERROR(VALUE(VLOOKUP(MYRANKS_H[[#This Row],[PLAYERID]],PLAYERIDMAP2[],COLUMN(PLAYERIDMAP2[IDFANGRAPHS]),FALSE)),VLOOKUP(MYRANKS_H[[#This Row],[PLAYERID]],PLAYERIDMAP2[],COLUMN(PLAYERIDMAP2[IDFANGRAPHS]),FALSE))</f>
        <v>10698</v>
      </c>
      <c r="H203" s="56">
        <f>IFERROR(VLOOKUP(MYRANKS_H[[#This Row],[IDFANGRAPHS]],STEAMER_H[],COLUMN(STEAMER_H[PA]),FALSE),0)</f>
        <v>52</v>
      </c>
      <c r="I203" s="56">
        <f>IFERROR(VLOOKUP(MYRANKS_H[[#This Row],[IDFANGRAPHS]],STEAMER_H[],COLUMN(STEAMER_H[AB]),FALSE),0)</f>
        <v>47</v>
      </c>
      <c r="J203" s="56">
        <f>IFERROR(VLOOKUP(MYRANKS_H[[#This Row],[IDFANGRAPHS]],STEAMER_H[],COLUMN(STEAMER_H[H]),FALSE),0)</f>
        <v>10</v>
      </c>
      <c r="K203" s="56">
        <f>IFERROR(VLOOKUP(MYRANKS_H[[#This Row],[IDFANGRAPHS]],STEAMER_H[],COLUMN(STEAMER_H[2B]),FALSE),0)</f>
        <v>2</v>
      </c>
      <c r="L203" s="56">
        <f>IFERROR(VLOOKUP(MYRANKS_H[[#This Row],[IDFANGRAPHS]],STEAMER_H[],COLUMN(STEAMER_H[3B]),FALSE),0)</f>
        <v>0</v>
      </c>
      <c r="M203" s="56">
        <f>IFERROR(VLOOKUP(MYRANKS_H[[#This Row],[IDFANGRAPHS]],STEAMER_H[],COLUMN(STEAMER_H[HR]),FALSE),0)</f>
        <v>2</v>
      </c>
      <c r="N203" s="56">
        <f>IFERROR(VLOOKUP(MYRANKS_H[[#This Row],[IDFANGRAPHS]],STEAMER_H[],COLUMN(STEAMER_H[R]),FALSE),0)</f>
        <v>6</v>
      </c>
      <c r="O203" s="56">
        <f>IFERROR(VLOOKUP(MYRANKS_H[[#This Row],[IDFANGRAPHS]],STEAMER_H[],COLUMN(STEAMER_H[RBI]),FALSE),0)</f>
        <v>6</v>
      </c>
      <c r="P203" s="56">
        <f>IFERROR(VLOOKUP(MYRANKS_H[[#This Row],[IDFANGRAPHS]],STEAMER_H[],COLUMN(STEAMER_H[BB]),FALSE),0)</f>
        <v>4</v>
      </c>
      <c r="Q203" s="56">
        <f>IFERROR(VLOOKUP(MYRANKS_H[[#This Row],[IDFANGRAPHS]],STEAMER_H[],COLUMN(STEAMER_H[HBP]),FALSE),0)</f>
        <v>0</v>
      </c>
      <c r="R203" s="56">
        <f>IFERROR(VLOOKUP(MYRANKS_H[[#This Row],[IDFANGRAPHS]],STEAMER_H[],COLUMN(STEAMER_H[SO]),FALSE),0)</f>
        <v>17</v>
      </c>
      <c r="S203" s="56">
        <f>IFERROR(VLOOKUP(MYRANKS_H[[#This Row],[IDFANGRAPHS]],STEAMER_H[],COLUMN(STEAMER_H[SB]),FALSE),0)</f>
        <v>0</v>
      </c>
      <c r="T203" s="19">
        <f>IFERROR(MYRANKS_H[[#This Row],[H]]/MYRANKS_H[[#This Row],[AB]],0)</f>
        <v>0.21276595744680851</v>
      </c>
      <c r="U203" s="19">
        <f>IFERROR((MYRANKS_H[[#This Row],[H]]+MYRANKS_H[[#This Row],[BB]]+MYRANKS_H[[#This Row],[HBP]])/(MYRANKS_H[[#This Row],[AB]]+MYRANKS_H[[#This Row],[BB]]+MYRANKS_H[[#This Row],[HBP]]),0)</f>
        <v>0.27450980392156865</v>
      </c>
      <c r="V203" s="19">
        <f>IFERROR((MYRANKS_H[[#This Row],[H]]+MYRANKS_H[[#This Row],[2B]]+2*MYRANKS_H[[#This Row],[3B]]+3*MYRANKS_H[[#This Row],[HR]])/MYRANKS_H[[#This Row],[AB]],0)</f>
        <v>0.38297872340425532</v>
      </c>
      <c r="W20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03" s="27">
        <f>VLOOKUP(MYRANKS_H[[#This Row],[POS]],REPLACEMENT_LEVEL[],3,FALSE)</f>
        <v>0</v>
      </c>
      <c r="Y203" s="27">
        <f>MYRANKS_H[[#This Row],[PROJ PTS]]-MYRANKS_H[[#This Row],[REPL LEVEL]]</f>
        <v>0</v>
      </c>
      <c r="Z203" s="27">
        <f>RANK(MYRANKS_H[[#This Row],[POINTS OVER REPL]],MYRANKS_H[POINTS OVER REPL])</f>
        <v>1</v>
      </c>
      <c r="AA203" s="29">
        <f>IF(MYRANKS_H[[#This Row],[RANK]]&lt;=TOTAL_HITTERS_DRAFTED,MYRANKS_H[[#This Row],[POINTS OVER REPL]],0)</f>
        <v>0</v>
      </c>
      <c r="AB203" s="35">
        <f>MYRANKS_H[[#This Row],[POINTS OVER REPL]]*DOLLAR_VALUE_PER_POINT+1</f>
        <v>1</v>
      </c>
      <c r="AC203" s="35"/>
      <c r="AD203" s="29">
        <f>IF(AND(MYRANKS_H[[#This Row],[RANK]]&lt;=(TOTAL_HITTERS_DRAFTED-HITTERS_BELOW_REPL_DRAFTED),MYRANKS_H[[#This Row],[$ACTUAL]]=""),MYRANKS_H[[#This Row],[POINTS OVER REPL]],0)</f>
        <v>0</v>
      </c>
      <c r="AE203" s="35">
        <f>IF(MYRANKS_H[[#This Row],[$ACTUAL]]="",MYRANKS_H[[#This Row],[POINTS OVER REPL]]*REMAINING_DOLLAR_VALUE_PER_POINT+1,0)</f>
        <v>1</v>
      </c>
    </row>
    <row r="204" spans="1:31" ht="15" customHeight="1" x14ac:dyDescent="0.25">
      <c r="A204" s="2" t="s">
        <v>14661</v>
      </c>
      <c r="B204" s="14" t="str">
        <f>VLOOKUP(MYRANKS_H[[#This Row],[PLAYERID]],PLAYERIDMAP2[],COLUMN(PLAYERIDMAP2[LASTNAME]),FALSE)</f>
        <v>Pinto</v>
      </c>
      <c r="C204" s="14" t="str">
        <f>VLOOKUP(MYRANKS_H[[#This Row],[PLAYERID]],PLAYERIDMAP2[],COLUMN(PLAYERIDMAP2[FIRSTNAME]),FALSE)</f>
        <v>Josmil</v>
      </c>
      <c r="D204" s="14" t="str">
        <f>MYRANKS_H[[#This Row],[FNAME]]&amp;" "&amp;MYRANKS_H[[#This Row],[LNAME]]</f>
        <v>Josmil Pinto</v>
      </c>
      <c r="E204" s="14" t="str">
        <f>VLOOKUP(MYRANKS_H[[#This Row],[PLAYERID]],PLAYERIDMAP2[],COLUMN(PLAYERIDMAP2[TEAM]),FALSE)</f>
        <v>SD</v>
      </c>
      <c r="F204" s="14" t="str">
        <f>VLOOKUP(MYRANKS_H[[#This Row],[PLAYERID]],PLAYERIDMAP2[],COLUMN(PLAYERIDMAP2[POS]),FALSE)</f>
        <v>C</v>
      </c>
      <c r="G204" s="14">
        <f>IFERROR(VALUE(VLOOKUP(MYRANKS_H[[#This Row],[PLAYERID]],PLAYERIDMAP2[],COLUMN(PLAYERIDMAP2[IDFANGRAPHS]),FALSE)),VLOOKUP(MYRANKS_H[[#This Row],[PLAYERID]],PLAYERIDMAP2[],COLUMN(PLAYERIDMAP2[IDFANGRAPHS]),FALSE))</f>
        <v>6806</v>
      </c>
      <c r="H204" s="56">
        <f>IFERROR(VLOOKUP(MYRANKS_H[[#This Row],[IDFANGRAPHS]],STEAMER_H[],COLUMN(STEAMER_H[PA]),FALSE),0)</f>
        <v>88</v>
      </c>
      <c r="I204" s="56">
        <f>IFERROR(VLOOKUP(MYRANKS_H[[#This Row],[IDFANGRAPHS]],STEAMER_H[],COLUMN(STEAMER_H[AB]),FALSE),0)</f>
        <v>79</v>
      </c>
      <c r="J204" s="56">
        <f>IFERROR(VLOOKUP(MYRANKS_H[[#This Row],[IDFANGRAPHS]],STEAMER_H[],COLUMN(STEAMER_H[H]),FALSE),0)</f>
        <v>19</v>
      </c>
      <c r="K204" s="56">
        <f>IFERROR(VLOOKUP(MYRANKS_H[[#This Row],[IDFANGRAPHS]],STEAMER_H[],COLUMN(STEAMER_H[2B]),FALSE),0)</f>
        <v>4</v>
      </c>
      <c r="L204" s="56">
        <f>IFERROR(VLOOKUP(MYRANKS_H[[#This Row],[IDFANGRAPHS]],STEAMER_H[],COLUMN(STEAMER_H[3B]),FALSE),0)</f>
        <v>0</v>
      </c>
      <c r="M204" s="56">
        <f>IFERROR(VLOOKUP(MYRANKS_H[[#This Row],[IDFANGRAPHS]],STEAMER_H[],COLUMN(STEAMER_H[HR]),FALSE),0)</f>
        <v>3</v>
      </c>
      <c r="N204" s="56">
        <f>IFERROR(VLOOKUP(MYRANKS_H[[#This Row],[IDFANGRAPHS]],STEAMER_H[],COLUMN(STEAMER_H[R]),FALSE),0)</f>
        <v>9</v>
      </c>
      <c r="O204" s="56">
        <f>IFERROR(VLOOKUP(MYRANKS_H[[#This Row],[IDFANGRAPHS]],STEAMER_H[],COLUMN(STEAMER_H[RBI]),FALSE),0)</f>
        <v>10</v>
      </c>
      <c r="P204" s="56">
        <f>IFERROR(VLOOKUP(MYRANKS_H[[#This Row],[IDFANGRAPHS]],STEAMER_H[],COLUMN(STEAMER_H[BB]),FALSE),0)</f>
        <v>8</v>
      </c>
      <c r="Q204" s="56">
        <f>IFERROR(VLOOKUP(MYRANKS_H[[#This Row],[IDFANGRAPHS]],STEAMER_H[],COLUMN(STEAMER_H[HBP]),FALSE),0)</f>
        <v>1</v>
      </c>
      <c r="R204" s="56">
        <f>IFERROR(VLOOKUP(MYRANKS_H[[#This Row],[IDFANGRAPHS]],STEAMER_H[],COLUMN(STEAMER_H[SO]),FALSE),0)</f>
        <v>19</v>
      </c>
      <c r="S204" s="56">
        <f>IFERROR(VLOOKUP(MYRANKS_H[[#This Row],[IDFANGRAPHS]],STEAMER_H[],COLUMN(STEAMER_H[SB]),FALSE),0)</f>
        <v>0</v>
      </c>
      <c r="T204" s="19">
        <f>IFERROR(MYRANKS_H[[#This Row],[H]]/MYRANKS_H[[#This Row],[AB]],0)</f>
        <v>0.24050632911392406</v>
      </c>
      <c r="U204" s="19">
        <f>IFERROR((MYRANKS_H[[#This Row],[H]]+MYRANKS_H[[#This Row],[BB]]+MYRANKS_H[[#This Row],[HBP]])/(MYRANKS_H[[#This Row],[AB]]+MYRANKS_H[[#This Row],[BB]]+MYRANKS_H[[#This Row],[HBP]]),0)</f>
        <v>0.31818181818181818</v>
      </c>
      <c r="V204" s="19">
        <f>IFERROR((MYRANKS_H[[#This Row],[H]]+MYRANKS_H[[#This Row],[2B]]+2*MYRANKS_H[[#This Row],[3B]]+3*MYRANKS_H[[#This Row],[HR]])/MYRANKS_H[[#This Row],[AB]],0)</f>
        <v>0.4050632911392405</v>
      </c>
      <c r="W20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04" s="27">
        <f>VLOOKUP(MYRANKS_H[[#This Row],[POS]],REPLACEMENT_LEVEL[],3,FALSE)</f>
        <v>0</v>
      </c>
      <c r="Y204" s="27">
        <f>MYRANKS_H[[#This Row],[PROJ PTS]]-MYRANKS_H[[#This Row],[REPL LEVEL]]</f>
        <v>0</v>
      </c>
      <c r="Z204" s="27">
        <f>RANK(MYRANKS_H[[#This Row],[POINTS OVER REPL]],MYRANKS_H[POINTS OVER REPL])</f>
        <v>1</v>
      </c>
      <c r="AA204" s="29">
        <f>IF(MYRANKS_H[[#This Row],[RANK]]&lt;=TOTAL_HITTERS_DRAFTED,MYRANKS_H[[#This Row],[POINTS OVER REPL]],0)</f>
        <v>0</v>
      </c>
      <c r="AB204" s="35">
        <f>MYRANKS_H[[#This Row],[POINTS OVER REPL]]*DOLLAR_VALUE_PER_POINT+1</f>
        <v>1</v>
      </c>
      <c r="AC204" s="35"/>
      <c r="AD204" s="29">
        <f>IF(AND(MYRANKS_H[[#This Row],[RANK]]&lt;=(TOTAL_HITTERS_DRAFTED-HITTERS_BELOW_REPL_DRAFTED),MYRANKS_H[[#This Row],[$ACTUAL]]=""),MYRANKS_H[[#This Row],[POINTS OVER REPL]],0)</f>
        <v>0</v>
      </c>
      <c r="AE204" s="35">
        <f>IF(MYRANKS_H[[#This Row],[$ACTUAL]]="",MYRANKS_H[[#This Row],[POINTS OVER REPL]]*REMAINING_DOLLAR_VALUE_PER_POINT+1,0)</f>
        <v>1</v>
      </c>
    </row>
    <row r="205" spans="1:31" ht="15" customHeight="1" x14ac:dyDescent="0.25">
      <c r="A205" s="2" t="s">
        <v>14886</v>
      </c>
      <c r="B205" s="14" t="str">
        <f>VLOOKUP(MYRANKS_H[[#This Row],[PLAYERID]],PLAYERIDMAP2[],COLUMN(PLAYERIDMAP2[LASTNAME]),FALSE)</f>
        <v>Rios</v>
      </c>
      <c r="C205" s="14" t="str">
        <f>VLOOKUP(MYRANKS_H[[#This Row],[PLAYERID]],PLAYERIDMAP2[],COLUMN(PLAYERIDMAP2[FIRSTNAME]),FALSE)</f>
        <v>Alex</v>
      </c>
      <c r="D205" s="14" t="str">
        <f>MYRANKS_H[[#This Row],[FNAME]]&amp;" "&amp;MYRANKS_H[[#This Row],[LNAME]]</f>
        <v>Alex Rios</v>
      </c>
      <c r="E205" s="14" t="str">
        <f>VLOOKUP(MYRANKS_H[[#This Row],[PLAYERID]],PLAYERIDMAP2[],COLUMN(PLAYERIDMAP2[TEAM]),FALSE)</f>
        <v>KC</v>
      </c>
      <c r="F205" s="14" t="str">
        <f>VLOOKUP(MYRANKS_H[[#This Row],[PLAYERID]],PLAYERIDMAP2[],COLUMN(PLAYERIDMAP2[POS]),FALSE)</f>
        <v>OF</v>
      </c>
      <c r="G205" s="14">
        <f>IFERROR(VALUE(VLOOKUP(MYRANKS_H[[#This Row],[PLAYERID]],PLAYERIDMAP2[],COLUMN(PLAYERIDMAP2[IDFANGRAPHS]),FALSE)),VLOOKUP(MYRANKS_H[[#This Row],[PLAYERID]],PLAYERIDMAP2[],COLUMN(PLAYERIDMAP2[IDFANGRAPHS]),FALSE))</f>
        <v>2090</v>
      </c>
      <c r="H205" s="56">
        <f>IFERROR(VLOOKUP(MYRANKS_H[[#This Row],[IDFANGRAPHS]],STEAMER_H[],COLUMN(STEAMER_H[PA]),FALSE),0)</f>
        <v>442</v>
      </c>
      <c r="I205" s="56">
        <f>IFERROR(VLOOKUP(MYRANKS_H[[#This Row],[IDFANGRAPHS]],STEAMER_H[],COLUMN(STEAMER_H[AB]),FALSE),0)</f>
        <v>413</v>
      </c>
      <c r="J205" s="56">
        <f>IFERROR(VLOOKUP(MYRANKS_H[[#This Row],[IDFANGRAPHS]],STEAMER_H[],COLUMN(STEAMER_H[H]),FALSE),0)</f>
        <v>103</v>
      </c>
      <c r="K205" s="56">
        <f>IFERROR(VLOOKUP(MYRANKS_H[[#This Row],[IDFANGRAPHS]],STEAMER_H[],COLUMN(STEAMER_H[2B]),FALSE),0)</f>
        <v>22</v>
      </c>
      <c r="L205" s="56">
        <f>IFERROR(VLOOKUP(MYRANKS_H[[#This Row],[IDFANGRAPHS]],STEAMER_H[],COLUMN(STEAMER_H[3B]),FALSE),0)</f>
        <v>3</v>
      </c>
      <c r="M205" s="56">
        <f>IFERROR(VLOOKUP(MYRANKS_H[[#This Row],[IDFANGRAPHS]],STEAMER_H[],COLUMN(STEAMER_H[HR]),FALSE),0)</f>
        <v>8</v>
      </c>
      <c r="N205" s="56">
        <f>IFERROR(VLOOKUP(MYRANKS_H[[#This Row],[IDFANGRAPHS]],STEAMER_H[],COLUMN(STEAMER_H[R]),FALSE),0)</f>
        <v>41</v>
      </c>
      <c r="O205" s="56">
        <f>IFERROR(VLOOKUP(MYRANKS_H[[#This Row],[IDFANGRAPHS]],STEAMER_H[],COLUMN(STEAMER_H[RBI]),FALSE),0)</f>
        <v>45</v>
      </c>
      <c r="P205" s="56">
        <f>IFERROR(VLOOKUP(MYRANKS_H[[#This Row],[IDFANGRAPHS]],STEAMER_H[],COLUMN(STEAMER_H[BB]),FALSE),0)</f>
        <v>20</v>
      </c>
      <c r="Q205" s="56">
        <f>IFERROR(VLOOKUP(MYRANKS_H[[#This Row],[IDFANGRAPHS]],STEAMER_H[],COLUMN(STEAMER_H[HBP]),FALSE),0)</f>
        <v>3</v>
      </c>
      <c r="R205" s="56">
        <f>IFERROR(VLOOKUP(MYRANKS_H[[#This Row],[IDFANGRAPHS]],STEAMER_H[],COLUMN(STEAMER_H[SO]),FALSE),0)</f>
        <v>81</v>
      </c>
      <c r="S205" s="56">
        <f>IFERROR(VLOOKUP(MYRANKS_H[[#This Row],[IDFANGRAPHS]],STEAMER_H[],COLUMN(STEAMER_H[SB]),FALSE),0)</f>
        <v>10</v>
      </c>
      <c r="T205" s="19">
        <f>IFERROR(MYRANKS_H[[#This Row],[H]]/MYRANKS_H[[#This Row],[AB]],0)</f>
        <v>0.24939467312348668</v>
      </c>
      <c r="U205" s="19">
        <f>IFERROR((MYRANKS_H[[#This Row],[H]]+MYRANKS_H[[#This Row],[BB]]+MYRANKS_H[[#This Row],[HBP]])/(MYRANKS_H[[#This Row],[AB]]+MYRANKS_H[[#This Row],[BB]]+MYRANKS_H[[#This Row],[HBP]]),0)</f>
        <v>0.28899082568807338</v>
      </c>
      <c r="V205" s="19">
        <f>IFERROR((MYRANKS_H[[#This Row],[H]]+MYRANKS_H[[#This Row],[2B]]+2*MYRANKS_H[[#This Row],[3B]]+3*MYRANKS_H[[#This Row],[HR]])/MYRANKS_H[[#This Row],[AB]],0)</f>
        <v>0.37530266343825663</v>
      </c>
      <c r="W20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05" s="27">
        <f>VLOOKUP(MYRANKS_H[[#This Row],[POS]],REPLACEMENT_LEVEL[],3,FALSE)</f>
        <v>0</v>
      </c>
      <c r="Y205" s="27">
        <f>MYRANKS_H[[#This Row],[PROJ PTS]]-MYRANKS_H[[#This Row],[REPL LEVEL]]</f>
        <v>0</v>
      </c>
      <c r="Z205" s="27">
        <f>RANK(MYRANKS_H[[#This Row],[POINTS OVER REPL]],MYRANKS_H[POINTS OVER REPL])</f>
        <v>1</v>
      </c>
      <c r="AA205" s="29">
        <f>IF(MYRANKS_H[[#This Row],[RANK]]&lt;=TOTAL_HITTERS_DRAFTED,MYRANKS_H[[#This Row],[POINTS OVER REPL]],0)</f>
        <v>0</v>
      </c>
      <c r="AB205" s="35">
        <f>MYRANKS_H[[#This Row],[POINTS OVER REPL]]*DOLLAR_VALUE_PER_POINT+1</f>
        <v>1</v>
      </c>
      <c r="AC205" s="35"/>
      <c r="AD205" s="29">
        <f>IF(AND(MYRANKS_H[[#This Row],[RANK]]&lt;=(TOTAL_HITTERS_DRAFTED-HITTERS_BELOW_REPL_DRAFTED),MYRANKS_H[[#This Row],[$ACTUAL]]=""),MYRANKS_H[[#This Row],[POINTS OVER REPL]],0)</f>
        <v>0</v>
      </c>
      <c r="AE205" s="35">
        <f>IF(MYRANKS_H[[#This Row],[$ACTUAL]]="",MYRANKS_H[[#This Row],[POINTS OVER REPL]]*REMAINING_DOLLAR_VALUE_PER_POINT+1,0)</f>
        <v>1</v>
      </c>
    </row>
    <row r="206" spans="1:31" ht="15" customHeight="1" x14ac:dyDescent="0.25">
      <c r="A206" s="2" t="s">
        <v>14896</v>
      </c>
      <c r="B206" s="14" t="str">
        <f>VLOOKUP(MYRANKS_H[[#This Row],[PLAYERID]],PLAYERIDMAP2[],COLUMN(PLAYERIDMAP2[LASTNAME]),FALSE)</f>
        <v>Rivera</v>
      </c>
      <c r="C206" s="14" t="str">
        <f>VLOOKUP(MYRANKS_H[[#This Row],[PLAYERID]],PLAYERIDMAP2[],COLUMN(PLAYERIDMAP2[FIRSTNAME]),FALSE)</f>
        <v>Rene</v>
      </c>
      <c r="D206" s="14" t="str">
        <f>MYRANKS_H[[#This Row],[FNAME]]&amp;" "&amp;MYRANKS_H[[#This Row],[LNAME]]</f>
        <v>Rene Rivera</v>
      </c>
      <c r="E206" s="14" t="str">
        <f>VLOOKUP(MYRANKS_H[[#This Row],[PLAYERID]],PLAYERIDMAP2[],COLUMN(PLAYERIDMAP2[TEAM]),FALSE)</f>
        <v>TB</v>
      </c>
      <c r="F206" s="14" t="str">
        <f>VLOOKUP(MYRANKS_H[[#This Row],[PLAYERID]],PLAYERIDMAP2[],COLUMN(PLAYERIDMAP2[POS]),FALSE)</f>
        <v>C</v>
      </c>
      <c r="G206" s="14">
        <f>IFERROR(VALUE(VLOOKUP(MYRANKS_H[[#This Row],[PLAYERID]],PLAYERIDMAP2[],COLUMN(PLAYERIDMAP2[IDFANGRAPHS]),FALSE)),VLOOKUP(MYRANKS_H[[#This Row],[PLAYERID]],PLAYERIDMAP2[],COLUMN(PLAYERIDMAP2[IDFANGRAPHS]),FALSE))</f>
        <v>3648</v>
      </c>
      <c r="H206" s="56">
        <f>IFERROR(VLOOKUP(MYRANKS_H[[#This Row],[IDFANGRAPHS]],STEAMER_H[],COLUMN(STEAMER_H[PA]),FALSE),0)</f>
        <v>89</v>
      </c>
      <c r="I206" s="56">
        <f>IFERROR(VLOOKUP(MYRANKS_H[[#This Row],[IDFANGRAPHS]],STEAMER_H[],COLUMN(STEAMER_H[AB]),FALSE),0)</f>
        <v>82</v>
      </c>
      <c r="J206" s="56">
        <f>IFERROR(VLOOKUP(MYRANKS_H[[#This Row],[IDFANGRAPHS]],STEAMER_H[],COLUMN(STEAMER_H[H]),FALSE),0)</f>
        <v>18</v>
      </c>
      <c r="K206" s="56">
        <f>IFERROR(VLOOKUP(MYRANKS_H[[#This Row],[IDFANGRAPHS]],STEAMER_H[],COLUMN(STEAMER_H[2B]),FALSE),0)</f>
        <v>4</v>
      </c>
      <c r="L206" s="56">
        <f>IFERROR(VLOOKUP(MYRANKS_H[[#This Row],[IDFANGRAPHS]],STEAMER_H[],COLUMN(STEAMER_H[3B]),FALSE),0)</f>
        <v>0</v>
      </c>
      <c r="M206" s="56">
        <f>IFERROR(VLOOKUP(MYRANKS_H[[#This Row],[IDFANGRAPHS]],STEAMER_H[],COLUMN(STEAMER_H[HR]),FALSE),0)</f>
        <v>2</v>
      </c>
      <c r="N206" s="56">
        <f>IFERROR(VLOOKUP(MYRANKS_H[[#This Row],[IDFANGRAPHS]],STEAMER_H[],COLUMN(STEAMER_H[R]),FALSE),0)</f>
        <v>8</v>
      </c>
      <c r="O206" s="56">
        <f>IFERROR(VLOOKUP(MYRANKS_H[[#This Row],[IDFANGRAPHS]],STEAMER_H[],COLUMN(STEAMER_H[RBI]),FALSE),0)</f>
        <v>8</v>
      </c>
      <c r="P206" s="56">
        <f>IFERROR(VLOOKUP(MYRANKS_H[[#This Row],[IDFANGRAPHS]],STEAMER_H[],COLUMN(STEAMER_H[BB]),FALSE),0)</f>
        <v>5</v>
      </c>
      <c r="Q206" s="56">
        <f>IFERROR(VLOOKUP(MYRANKS_H[[#This Row],[IDFANGRAPHS]],STEAMER_H[],COLUMN(STEAMER_H[HBP]),FALSE),0)</f>
        <v>1</v>
      </c>
      <c r="R206" s="56">
        <f>IFERROR(VLOOKUP(MYRANKS_H[[#This Row],[IDFANGRAPHS]],STEAMER_H[],COLUMN(STEAMER_H[SO]),FALSE),0)</f>
        <v>22</v>
      </c>
      <c r="S206" s="56">
        <f>IFERROR(VLOOKUP(MYRANKS_H[[#This Row],[IDFANGRAPHS]],STEAMER_H[],COLUMN(STEAMER_H[SB]),FALSE),0)</f>
        <v>1</v>
      </c>
      <c r="T206" s="19">
        <f>IFERROR(MYRANKS_H[[#This Row],[H]]/MYRANKS_H[[#This Row],[AB]],0)</f>
        <v>0.21951219512195122</v>
      </c>
      <c r="U206" s="19">
        <f>IFERROR((MYRANKS_H[[#This Row],[H]]+MYRANKS_H[[#This Row],[BB]]+MYRANKS_H[[#This Row],[HBP]])/(MYRANKS_H[[#This Row],[AB]]+MYRANKS_H[[#This Row],[BB]]+MYRANKS_H[[#This Row],[HBP]]),0)</f>
        <v>0.27272727272727271</v>
      </c>
      <c r="V206" s="19">
        <f>IFERROR((MYRANKS_H[[#This Row],[H]]+MYRANKS_H[[#This Row],[2B]]+2*MYRANKS_H[[#This Row],[3B]]+3*MYRANKS_H[[#This Row],[HR]])/MYRANKS_H[[#This Row],[AB]],0)</f>
        <v>0.34146341463414637</v>
      </c>
      <c r="W20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06" s="27">
        <f>VLOOKUP(MYRANKS_H[[#This Row],[POS]],REPLACEMENT_LEVEL[],3,FALSE)</f>
        <v>0</v>
      </c>
      <c r="Y206" s="27">
        <f>MYRANKS_H[[#This Row],[PROJ PTS]]-MYRANKS_H[[#This Row],[REPL LEVEL]]</f>
        <v>0</v>
      </c>
      <c r="Z206" s="27">
        <f>RANK(MYRANKS_H[[#This Row],[POINTS OVER REPL]],MYRANKS_H[POINTS OVER REPL])</f>
        <v>1</v>
      </c>
      <c r="AA206" s="29">
        <f>IF(MYRANKS_H[[#This Row],[RANK]]&lt;=TOTAL_HITTERS_DRAFTED,MYRANKS_H[[#This Row],[POINTS OVER REPL]],0)</f>
        <v>0</v>
      </c>
      <c r="AB206" s="35">
        <f>MYRANKS_H[[#This Row],[POINTS OVER REPL]]*DOLLAR_VALUE_PER_POINT+1</f>
        <v>1</v>
      </c>
      <c r="AC206" s="35"/>
      <c r="AD206" s="29">
        <f>IF(AND(MYRANKS_H[[#This Row],[RANK]]&lt;=(TOTAL_HITTERS_DRAFTED-HITTERS_BELOW_REPL_DRAFTED),MYRANKS_H[[#This Row],[$ACTUAL]]=""),MYRANKS_H[[#This Row],[POINTS OVER REPL]],0)</f>
        <v>0</v>
      </c>
      <c r="AE206" s="35">
        <f>IF(MYRANKS_H[[#This Row],[$ACTUAL]]="",MYRANKS_H[[#This Row],[POINTS OVER REPL]]*REMAINING_DOLLAR_VALUE_PER_POINT+1,0)</f>
        <v>1</v>
      </c>
    </row>
    <row r="207" spans="1:31" x14ac:dyDescent="0.25">
      <c r="A207" s="9" t="s">
        <v>15288</v>
      </c>
      <c r="B207" s="14" t="str">
        <f>VLOOKUP(MYRANKS_H[[#This Row],[PLAYERID]],PLAYERIDMAP2[],COLUMN(PLAYERIDMAP2[LASTNAME]),FALSE)</f>
        <v>Singleton</v>
      </c>
      <c r="C207" s="14" t="str">
        <f>VLOOKUP(MYRANKS_H[[#This Row],[PLAYERID]],PLAYERIDMAP2[],COLUMN(PLAYERIDMAP2[FIRSTNAME]),FALSE)</f>
        <v>Jonathan</v>
      </c>
      <c r="D207" s="14" t="str">
        <f>MYRANKS_H[[#This Row],[FNAME]]&amp;" "&amp;MYRANKS_H[[#This Row],[LNAME]]</f>
        <v>Jonathan Singleton</v>
      </c>
      <c r="E207" s="14" t="str">
        <f>VLOOKUP(MYRANKS_H[[#This Row],[PLAYERID]],PLAYERIDMAP2[],COLUMN(PLAYERIDMAP2[TEAM]),FALSE)</f>
        <v>HOU</v>
      </c>
      <c r="F207" s="14" t="str">
        <f>VLOOKUP(MYRANKS_H[[#This Row],[PLAYERID]],PLAYERIDMAP2[],COLUMN(PLAYERIDMAP2[POS]),FALSE)</f>
        <v>1B</v>
      </c>
      <c r="G207" s="14">
        <f>IFERROR(VALUE(VLOOKUP(MYRANKS_H[[#This Row],[PLAYERID]],PLAYERIDMAP2[],COLUMN(PLAYERIDMAP2[IDFANGRAPHS]),FALSE)),VLOOKUP(MYRANKS_H[[#This Row],[PLAYERID]],PLAYERIDMAP2[],COLUMN(PLAYERIDMAP2[IDFANGRAPHS]),FALSE))</f>
        <v>10441</v>
      </c>
      <c r="H207" s="56">
        <f>IFERROR(VLOOKUP(MYRANKS_H[[#This Row],[IDFANGRAPHS]],STEAMER_H[],COLUMN(STEAMER_H[PA]),FALSE),0)</f>
        <v>438</v>
      </c>
      <c r="I207" s="56">
        <f>IFERROR(VLOOKUP(MYRANKS_H[[#This Row],[IDFANGRAPHS]],STEAMER_H[],COLUMN(STEAMER_H[AB]),FALSE),0)</f>
        <v>375</v>
      </c>
      <c r="J207" s="56">
        <f>IFERROR(VLOOKUP(MYRANKS_H[[#This Row],[IDFANGRAPHS]],STEAMER_H[],COLUMN(STEAMER_H[H]),FALSE),0)</f>
        <v>86</v>
      </c>
      <c r="K207" s="56">
        <f>IFERROR(VLOOKUP(MYRANKS_H[[#This Row],[IDFANGRAPHS]],STEAMER_H[],COLUMN(STEAMER_H[2B]),FALSE),0)</f>
        <v>17</v>
      </c>
      <c r="L207" s="56">
        <f>IFERROR(VLOOKUP(MYRANKS_H[[#This Row],[IDFANGRAPHS]],STEAMER_H[],COLUMN(STEAMER_H[3B]),FALSE),0)</f>
        <v>1</v>
      </c>
      <c r="M207" s="56">
        <f>IFERROR(VLOOKUP(MYRANKS_H[[#This Row],[IDFANGRAPHS]],STEAMER_H[],COLUMN(STEAMER_H[HR]),FALSE),0)</f>
        <v>18</v>
      </c>
      <c r="N207" s="56">
        <f>IFERROR(VLOOKUP(MYRANKS_H[[#This Row],[IDFANGRAPHS]],STEAMER_H[],COLUMN(STEAMER_H[R]),FALSE),0)</f>
        <v>53</v>
      </c>
      <c r="O207" s="56">
        <f>IFERROR(VLOOKUP(MYRANKS_H[[#This Row],[IDFANGRAPHS]],STEAMER_H[],COLUMN(STEAMER_H[RBI]),FALSE),0)</f>
        <v>54</v>
      </c>
      <c r="P207" s="56">
        <f>IFERROR(VLOOKUP(MYRANKS_H[[#This Row],[IDFANGRAPHS]],STEAMER_H[],COLUMN(STEAMER_H[BB]),FALSE),0)</f>
        <v>56</v>
      </c>
      <c r="Q207" s="56">
        <f>IFERROR(VLOOKUP(MYRANKS_H[[#This Row],[IDFANGRAPHS]],STEAMER_H[],COLUMN(STEAMER_H[HBP]),FALSE),0)</f>
        <v>2</v>
      </c>
      <c r="R207" s="56">
        <f>IFERROR(VLOOKUP(MYRANKS_H[[#This Row],[IDFANGRAPHS]],STEAMER_H[],COLUMN(STEAMER_H[SO]),FALSE),0)</f>
        <v>118</v>
      </c>
      <c r="S207" s="56">
        <f>IFERROR(VLOOKUP(MYRANKS_H[[#This Row],[IDFANGRAPHS]],STEAMER_H[],COLUMN(STEAMER_H[SB]),FALSE),0)</f>
        <v>3</v>
      </c>
      <c r="T207" s="19">
        <f>IFERROR(MYRANKS_H[[#This Row],[H]]/MYRANKS_H[[#This Row],[AB]],0)</f>
        <v>0.22933333333333333</v>
      </c>
      <c r="U207" s="19">
        <f>IFERROR((MYRANKS_H[[#This Row],[H]]+MYRANKS_H[[#This Row],[BB]]+MYRANKS_H[[#This Row],[HBP]])/(MYRANKS_H[[#This Row],[AB]]+MYRANKS_H[[#This Row],[BB]]+MYRANKS_H[[#This Row],[HBP]]),0)</f>
        <v>0.33256351039260967</v>
      </c>
      <c r="V207" s="19">
        <f>IFERROR((MYRANKS_H[[#This Row],[H]]+MYRANKS_H[[#This Row],[2B]]+2*MYRANKS_H[[#This Row],[3B]]+3*MYRANKS_H[[#This Row],[HR]])/MYRANKS_H[[#This Row],[AB]],0)</f>
        <v>0.42399999999999999</v>
      </c>
      <c r="W20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07" s="27">
        <f>VLOOKUP(MYRANKS_H[[#This Row],[POS]],REPLACEMENT_LEVEL[],3,FALSE)</f>
        <v>0</v>
      </c>
      <c r="Y207" s="27">
        <f>MYRANKS_H[[#This Row],[PROJ PTS]]-MYRANKS_H[[#This Row],[REPL LEVEL]]</f>
        <v>0</v>
      </c>
      <c r="Z207" s="27">
        <f>RANK(MYRANKS_H[[#This Row],[POINTS OVER REPL]],MYRANKS_H[POINTS OVER REPL])</f>
        <v>1</v>
      </c>
      <c r="AA207" s="29">
        <f>IF(MYRANKS_H[[#This Row],[RANK]]&lt;=TOTAL_HITTERS_DRAFTED,MYRANKS_H[[#This Row],[POINTS OVER REPL]],0)</f>
        <v>0</v>
      </c>
      <c r="AB207" s="35">
        <f>MYRANKS_H[[#This Row],[POINTS OVER REPL]]*DOLLAR_VALUE_PER_POINT+1</f>
        <v>1</v>
      </c>
      <c r="AC207" s="35"/>
      <c r="AD207" s="29">
        <f>IF(AND(MYRANKS_H[[#This Row],[RANK]]&lt;=(TOTAL_HITTERS_DRAFTED-HITTERS_BELOW_REPL_DRAFTED),MYRANKS_H[[#This Row],[$ACTUAL]]=""),MYRANKS_H[[#This Row],[POINTS OVER REPL]],0)</f>
        <v>0</v>
      </c>
      <c r="AE207" s="35">
        <f>IF(MYRANKS_H[[#This Row],[$ACTUAL]]="",MYRANKS_H[[#This Row],[POINTS OVER REPL]]*REMAINING_DOLLAR_VALUE_PER_POINT+1,0)</f>
        <v>1</v>
      </c>
    </row>
    <row r="208" spans="1:31" ht="15" customHeight="1" x14ac:dyDescent="0.25">
      <c r="A208" s="89" t="s">
        <v>15649</v>
      </c>
      <c r="B208" s="90" t="str">
        <f>VLOOKUP(MYRANKS_H[[#This Row],[PLAYERID]],PLAYERIDMAP2[],COLUMN(PLAYERIDMAP2[LASTNAME]),FALSE)</f>
        <v>Valbuena</v>
      </c>
      <c r="C208" s="90" t="str">
        <f>VLOOKUP(MYRANKS_H[[#This Row],[PLAYERID]],PLAYERIDMAP2[],COLUMN(PLAYERIDMAP2[FIRSTNAME]),FALSE)</f>
        <v>Luis</v>
      </c>
      <c r="D208" s="90" t="str">
        <f>MYRANKS_H[[#This Row],[FNAME]]&amp;" "&amp;MYRANKS_H[[#This Row],[LNAME]]</f>
        <v>Luis Valbuena</v>
      </c>
      <c r="E208" s="90" t="str">
        <f>VLOOKUP(MYRANKS_H[[#This Row],[PLAYERID]],PLAYERIDMAP2[],COLUMN(PLAYERIDMAP2[TEAM]),FALSE)</f>
        <v>HOU</v>
      </c>
      <c r="F208" s="90" t="str">
        <f>VLOOKUP(MYRANKS_H[[#This Row],[PLAYERID]],PLAYERIDMAP2[],COLUMN(PLAYERIDMAP2[POS]),FALSE)</f>
        <v>2B</v>
      </c>
      <c r="G208" s="90">
        <f>IFERROR(VALUE(VLOOKUP(MYRANKS_H[[#This Row],[PLAYERID]],PLAYERIDMAP2[],COLUMN(PLAYERIDMAP2[IDFANGRAPHS]),FALSE)),VLOOKUP(MYRANKS_H[[#This Row],[PLAYERID]],PLAYERIDMAP2[],COLUMN(PLAYERIDMAP2[IDFANGRAPHS]),FALSE))</f>
        <v>4969</v>
      </c>
      <c r="H208" s="56">
        <f>IFERROR(VLOOKUP(MYRANKS_H[[#This Row],[IDFANGRAPHS]],STEAMER_H[],COLUMN(STEAMER_H[PA]),FALSE),0)</f>
        <v>536</v>
      </c>
      <c r="I208" s="56">
        <f>IFERROR(VLOOKUP(MYRANKS_H[[#This Row],[IDFANGRAPHS]],STEAMER_H[],COLUMN(STEAMER_H[AB]),FALSE),0)</f>
        <v>466</v>
      </c>
      <c r="J208" s="56">
        <f>IFERROR(VLOOKUP(MYRANKS_H[[#This Row],[IDFANGRAPHS]],STEAMER_H[],COLUMN(STEAMER_H[H]),FALSE),0)</f>
        <v>109</v>
      </c>
      <c r="K208" s="56">
        <f>IFERROR(VLOOKUP(MYRANKS_H[[#This Row],[IDFANGRAPHS]],STEAMER_H[],COLUMN(STEAMER_H[2B]),FALSE),0)</f>
        <v>23</v>
      </c>
      <c r="L208" s="56">
        <f>IFERROR(VLOOKUP(MYRANKS_H[[#This Row],[IDFANGRAPHS]],STEAMER_H[],COLUMN(STEAMER_H[3B]),FALSE),0)</f>
        <v>1</v>
      </c>
      <c r="M208" s="56">
        <f>IFERROR(VLOOKUP(MYRANKS_H[[#This Row],[IDFANGRAPHS]],STEAMER_H[],COLUMN(STEAMER_H[HR]),FALSE),0)</f>
        <v>19</v>
      </c>
      <c r="N208" s="56">
        <f>IFERROR(VLOOKUP(MYRANKS_H[[#This Row],[IDFANGRAPHS]],STEAMER_H[],COLUMN(STEAMER_H[R]),FALSE),0)</f>
        <v>63</v>
      </c>
      <c r="O208" s="56">
        <f>IFERROR(VLOOKUP(MYRANKS_H[[#This Row],[IDFANGRAPHS]],STEAMER_H[],COLUMN(STEAMER_H[RBI]),FALSE),0)</f>
        <v>62</v>
      </c>
      <c r="P208" s="56">
        <f>IFERROR(VLOOKUP(MYRANKS_H[[#This Row],[IDFANGRAPHS]],STEAMER_H[],COLUMN(STEAMER_H[BB]),FALSE),0)</f>
        <v>59</v>
      </c>
      <c r="Q208" s="56">
        <f>IFERROR(VLOOKUP(MYRANKS_H[[#This Row],[IDFANGRAPHS]],STEAMER_H[],COLUMN(STEAMER_H[HBP]),FALSE),0)</f>
        <v>5</v>
      </c>
      <c r="R208" s="56">
        <f>IFERROR(VLOOKUP(MYRANKS_H[[#This Row],[IDFANGRAPHS]],STEAMER_H[],COLUMN(STEAMER_H[SO]),FALSE),0)</f>
        <v>110</v>
      </c>
      <c r="S208" s="56">
        <f>IFERROR(VLOOKUP(MYRANKS_H[[#This Row],[IDFANGRAPHS]],STEAMER_H[],COLUMN(STEAMER_H[SB]),FALSE),0)</f>
        <v>2</v>
      </c>
      <c r="T208" s="87">
        <f>IFERROR(MYRANKS_H[[#This Row],[H]]/MYRANKS_H[[#This Row],[AB]],0)</f>
        <v>0.23390557939914164</v>
      </c>
      <c r="U208" s="87">
        <f>IFERROR((MYRANKS_H[[#This Row],[H]]+MYRANKS_H[[#This Row],[BB]]+MYRANKS_H[[#This Row],[HBP]])/(MYRANKS_H[[#This Row],[AB]]+MYRANKS_H[[#This Row],[BB]]+MYRANKS_H[[#This Row],[HBP]]),0)</f>
        <v>0.32641509433962262</v>
      </c>
      <c r="V208" s="87">
        <f>IFERROR((MYRANKS_H[[#This Row],[H]]+MYRANKS_H[[#This Row],[2B]]+2*MYRANKS_H[[#This Row],[3B]]+3*MYRANKS_H[[#This Row],[HR]])/MYRANKS_H[[#This Row],[AB]],0)</f>
        <v>0.40987124463519314</v>
      </c>
      <c r="W208" s="8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08" s="81">
        <f>VLOOKUP(MYRANKS_H[[#This Row],[POS]],REPLACEMENT_LEVEL[],3,FALSE)</f>
        <v>0</v>
      </c>
      <c r="Y208" s="81">
        <f>MYRANKS_H[[#This Row],[PROJ PTS]]-MYRANKS_H[[#This Row],[REPL LEVEL]]</f>
        <v>0</v>
      </c>
      <c r="Z208" s="81">
        <f>RANK(MYRANKS_H[[#This Row],[POINTS OVER REPL]],MYRANKS_H[POINTS OVER REPL])</f>
        <v>1</v>
      </c>
      <c r="AA208" s="81">
        <f>IF(MYRANKS_H[[#This Row],[RANK]]&lt;=TOTAL_HITTERS_DRAFTED,MYRANKS_H[[#This Row],[POINTS OVER REPL]],0)</f>
        <v>0</v>
      </c>
      <c r="AB208" s="83">
        <f>MYRANKS_H[[#This Row],[POINTS OVER REPL]]*DOLLAR_VALUE_PER_POINT+1</f>
        <v>1</v>
      </c>
      <c r="AC208" s="81"/>
      <c r="AD208" s="81">
        <f>IF(AND(MYRANKS_H[[#This Row],[RANK]]&lt;=(TOTAL_HITTERS_DRAFTED-HITTERS_BELOW_REPL_DRAFTED),MYRANKS_H[[#This Row],[$ACTUAL]]=""),MYRANKS_H[[#This Row],[POINTS OVER REPL]],0)</f>
        <v>0</v>
      </c>
      <c r="AE208" s="88">
        <f>IF(MYRANKS_H[[#This Row],[$ACTUAL]]="",MYRANKS_H[[#This Row],[POINTS OVER REPL]]*REMAINING_DOLLAR_VALUE_PER_POINT+1,0)</f>
        <v>1</v>
      </c>
    </row>
    <row r="209" spans="1:31" ht="15" customHeight="1" x14ac:dyDescent="0.25">
      <c r="A209" s="89" t="s">
        <v>15680</v>
      </c>
      <c r="B209" s="90" t="str">
        <f>VLOOKUP(MYRANKS_H[[#This Row],[PLAYERID]],PLAYERIDMAP2[],COLUMN(PLAYERIDMAP2[LASTNAME]),FALSE)</f>
        <v>Van Slyke</v>
      </c>
      <c r="C209" s="90" t="str">
        <f>VLOOKUP(MYRANKS_H[[#This Row],[PLAYERID]],PLAYERIDMAP2[],COLUMN(PLAYERIDMAP2[FIRSTNAME]),FALSE)</f>
        <v>Scott</v>
      </c>
      <c r="D209" s="90" t="str">
        <f>MYRANKS_H[[#This Row],[FNAME]]&amp;" "&amp;MYRANKS_H[[#This Row],[LNAME]]</f>
        <v>Scott Van Slyke</v>
      </c>
      <c r="E209" s="90" t="str">
        <f>VLOOKUP(MYRANKS_H[[#This Row],[PLAYERID]],PLAYERIDMAP2[],COLUMN(PLAYERIDMAP2[TEAM]),FALSE)</f>
        <v>LAD</v>
      </c>
      <c r="F209" s="90" t="str">
        <f>VLOOKUP(MYRANKS_H[[#This Row],[PLAYERID]],PLAYERIDMAP2[],COLUMN(PLAYERIDMAP2[POS]),FALSE)</f>
        <v>OF</v>
      </c>
      <c r="G209" s="90">
        <f>IFERROR(VALUE(VLOOKUP(MYRANKS_H[[#This Row],[PLAYERID]],PLAYERIDMAP2[],COLUMN(PLAYERIDMAP2[IDFANGRAPHS]),FALSE)),VLOOKUP(MYRANKS_H[[#This Row],[PLAYERID]],PLAYERIDMAP2[],COLUMN(PLAYERIDMAP2[IDFANGRAPHS]),FALSE))</f>
        <v>4365</v>
      </c>
      <c r="H209" s="56">
        <f>IFERROR(VLOOKUP(MYRANKS_H[[#This Row],[IDFANGRAPHS]],STEAMER_H[],COLUMN(STEAMER_H[PA]),FALSE),0)</f>
        <v>249</v>
      </c>
      <c r="I209" s="56">
        <f>IFERROR(VLOOKUP(MYRANKS_H[[#This Row],[IDFANGRAPHS]],STEAMER_H[],COLUMN(STEAMER_H[AB]),FALSE),0)</f>
        <v>219</v>
      </c>
      <c r="J209" s="56">
        <f>IFERROR(VLOOKUP(MYRANKS_H[[#This Row],[IDFANGRAPHS]],STEAMER_H[],COLUMN(STEAMER_H[H]),FALSE),0)</f>
        <v>53</v>
      </c>
      <c r="K209" s="56">
        <f>IFERROR(VLOOKUP(MYRANKS_H[[#This Row],[IDFANGRAPHS]],STEAMER_H[],COLUMN(STEAMER_H[2B]),FALSE),0)</f>
        <v>12</v>
      </c>
      <c r="L209" s="56">
        <f>IFERROR(VLOOKUP(MYRANKS_H[[#This Row],[IDFANGRAPHS]],STEAMER_H[],COLUMN(STEAMER_H[3B]),FALSE),0)</f>
        <v>0</v>
      </c>
      <c r="M209" s="56">
        <f>IFERROR(VLOOKUP(MYRANKS_H[[#This Row],[IDFANGRAPHS]],STEAMER_H[],COLUMN(STEAMER_H[HR]),FALSE),0)</f>
        <v>8</v>
      </c>
      <c r="N209" s="56">
        <f>IFERROR(VLOOKUP(MYRANKS_H[[#This Row],[IDFANGRAPHS]],STEAMER_H[],COLUMN(STEAMER_H[R]),FALSE),0)</f>
        <v>28</v>
      </c>
      <c r="O209" s="56">
        <f>IFERROR(VLOOKUP(MYRANKS_H[[#This Row],[IDFANGRAPHS]],STEAMER_H[],COLUMN(STEAMER_H[RBI]),FALSE),0)</f>
        <v>30</v>
      </c>
      <c r="P209" s="56">
        <f>IFERROR(VLOOKUP(MYRANKS_H[[#This Row],[IDFANGRAPHS]],STEAMER_H[],COLUMN(STEAMER_H[BB]),FALSE),0)</f>
        <v>25</v>
      </c>
      <c r="Q209" s="56">
        <f>IFERROR(VLOOKUP(MYRANKS_H[[#This Row],[IDFANGRAPHS]],STEAMER_H[],COLUMN(STEAMER_H[HBP]),FALSE),0)</f>
        <v>3</v>
      </c>
      <c r="R209" s="56">
        <f>IFERROR(VLOOKUP(MYRANKS_H[[#This Row],[IDFANGRAPHS]],STEAMER_H[],COLUMN(STEAMER_H[SO]),FALSE),0)</f>
        <v>65</v>
      </c>
      <c r="S209" s="56">
        <f>IFERROR(VLOOKUP(MYRANKS_H[[#This Row],[IDFANGRAPHS]],STEAMER_H[],COLUMN(STEAMER_H[SB]),FALSE),0)</f>
        <v>3</v>
      </c>
      <c r="T209" s="87">
        <f>IFERROR(MYRANKS_H[[#This Row],[H]]/MYRANKS_H[[#This Row],[AB]],0)</f>
        <v>0.24200913242009131</v>
      </c>
      <c r="U209" s="87">
        <f>IFERROR((MYRANKS_H[[#This Row],[H]]+MYRANKS_H[[#This Row],[BB]]+MYRANKS_H[[#This Row],[HBP]])/(MYRANKS_H[[#This Row],[AB]]+MYRANKS_H[[#This Row],[BB]]+MYRANKS_H[[#This Row],[HBP]]),0)</f>
        <v>0.32793522267206476</v>
      </c>
      <c r="V209" s="87">
        <f>IFERROR((MYRANKS_H[[#This Row],[H]]+MYRANKS_H[[#This Row],[2B]]+2*MYRANKS_H[[#This Row],[3B]]+3*MYRANKS_H[[#This Row],[HR]])/MYRANKS_H[[#This Row],[AB]],0)</f>
        <v>0.40639269406392692</v>
      </c>
      <c r="W209" s="8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09" s="81">
        <f>VLOOKUP(MYRANKS_H[[#This Row],[POS]],REPLACEMENT_LEVEL[],3,FALSE)</f>
        <v>0</v>
      </c>
      <c r="Y209" s="81">
        <f>MYRANKS_H[[#This Row],[PROJ PTS]]-MYRANKS_H[[#This Row],[REPL LEVEL]]</f>
        <v>0</v>
      </c>
      <c r="Z209" s="81">
        <f>RANK(MYRANKS_H[[#This Row],[POINTS OVER REPL]],MYRANKS_H[POINTS OVER REPL])</f>
        <v>1</v>
      </c>
      <c r="AA209" s="81">
        <f>IF(MYRANKS_H[[#This Row],[RANK]]&lt;=TOTAL_HITTERS_DRAFTED,MYRANKS_H[[#This Row],[POINTS OVER REPL]],0)</f>
        <v>0</v>
      </c>
      <c r="AB209" s="83">
        <f>MYRANKS_H[[#This Row],[POINTS OVER REPL]]*DOLLAR_VALUE_PER_POINT+1</f>
        <v>1</v>
      </c>
      <c r="AC209" s="81"/>
      <c r="AD209" s="81">
        <f>IF(AND(MYRANKS_H[[#This Row],[RANK]]&lt;=(TOTAL_HITTERS_DRAFTED-HITTERS_BELOW_REPL_DRAFTED),MYRANKS_H[[#This Row],[$ACTUAL]]=""),MYRANKS_H[[#This Row],[POINTS OVER REPL]],0)</f>
        <v>0</v>
      </c>
      <c r="AE209" s="88">
        <f>IF(MYRANKS_H[[#This Row],[$ACTUAL]]="",MYRANKS_H[[#This Row],[POINTS OVER REPL]]*REMAINING_DOLLAR_VALUE_PER_POINT+1,0)</f>
        <v>1</v>
      </c>
    </row>
    <row r="210" spans="1:31" ht="15" customHeight="1" x14ac:dyDescent="0.25">
      <c r="A210" s="2" t="s">
        <v>11076</v>
      </c>
      <c r="B210" s="14" t="str">
        <f>VLOOKUP(MYRANKS_H[[#This Row],[PLAYERID]],PLAYERIDMAP2[],COLUMN(PLAYERIDMAP2[LASTNAME]),FALSE)</f>
        <v>Altuve</v>
      </c>
      <c r="C210" s="14" t="str">
        <f>VLOOKUP(MYRANKS_H[[#This Row],[PLAYERID]],PLAYERIDMAP2[],COLUMN(PLAYERIDMAP2[FIRSTNAME]),FALSE)</f>
        <v>Jose</v>
      </c>
      <c r="D210" s="14" t="str">
        <f>MYRANKS_H[[#This Row],[FNAME]]&amp;" "&amp;MYRANKS_H[[#This Row],[LNAME]]</f>
        <v>Jose Altuve</v>
      </c>
      <c r="E210" s="14" t="str">
        <f>VLOOKUP(MYRANKS_H[[#This Row],[PLAYERID]],PLAYERIDMAP2[],COLUMN(PLAYERIDMAP2[TEAM]),FALSE)</f>
        <v>HOU</v>
      </c>
      <c r="F210" s="14" t="str">
        <f>VLOOKUP(MYRANKS_H[[#This Row],[PLAYERID]],PLAYERIDMAP2[],COLUMN(PLAYERIDMAP2[POS]),FALSE)</f>
        <v>2B</v>
      </c>
      <c r="G210" s="14">
        <f>IFERROR(VALUE(VLOOKUP(MYRANKS_H[[#This Row],[PLAYERID]],PLAYERIDMAP2[],COLUMN(PLAYERIDMAP2[IDFANGRAPHS]),FALSE)),VLOOKUP(MYRANKS_H[[#This Row],[PLAYERID]],PLAYERIDMAP2[],COLUMN(PLAYERIDMAP2[IDFANGRAPHS]),FALSE))</f>
        <v>5417</v>
      </c>
      <c r="H210" s="56">
        <f>IFERROR(VLOOKUP(MYRANKS_H[[#This Row],[IDFANGRAPHS]],STEAMER_H[],COLUMN(STEAMER_H[PA]),FALSE),0)</f>
        <v>683</v>
      </c>
      <c r="I210" s="56">
        <f>IFERROR(VLOOKUP(MYRANKS_H[[#This Row],[IDFANGRAPHS]],STEAMER_H[],COLUMN(STEAMER_H[AB]),FALSE),0)</f>
        <v>629</v>
      </c>
      <c r="J210" s="56">
        <f>IFERROR(VLOOKUP(MYRANKS_H[[#This Row],[IDFANGRAPHS]],STEAMER_H[],COLUMN(STEAMER_H[H]),FALSE),0)</f>
        <v>193</v>
      </c>
      <c r="K210" s="56">
        <f>IFERROR(VLOOKUP(MYRANKS_H[[#This Row],[IDFANGRAPHS]],STEAMER_H[],COLUMN(STEAMER_H[2B]),FALSE),0)</f>
        <v>39</v>
      </c>
      <c r="L210" s="56">
        <f>IFERROR(VLOOKUP(MYRANKS_H[[#This Row],[IDFANGRAPHS]],STEAMER_H[],COLUMN(STEAMER_H[3B]),FALSE),0)</f>
        <v>3</v>
      </c>
      <c r="M210" s="56">
        <f>IFERROR(VLOOKUP(MYRANKS_H[[#This Row],[IDFANGRAPHS]],STEAMER_H[],COLUMN(STEAMER_H[HR]),FALSE),0)</f>
        <v>11</v>
      </c>
      <c r="N210" s="56">
        <f>IFERROR(VLOOKUP(MYRANKS_H[[#This Row],[IDFANGRAPHS]],STEAMER_H[],COLUMN(STEAMER_H[R]),FALSE),0)</f>
        <v>92</v>
      </c>
      <c r="O210" s="56">
        <f>IFERROR(VLOOKUP(MYRANKS_H[[#This Row],[IDFANGRAPHS]],STEAMER_H[],COLUMN(STEAMER_H[RBI]),FALSE),0)</f>
        <v>67</v>
      </c>
      <c r="P210" s="56">
        <f>IFERROR(VLOOKUP(MYRANKS_H[[#This Row],[IDFANGRAPHS]],STEAMER_H[],COLUMN(STEAMER_H[BB]),FALSE),0)</f>
        <v>38</v>
      </c>
      <c r="Q210" s="56">
        <f>IFERROR(VLOOKUP(MYRANKS_H[[#This Row],[IDFANGRAPHS]],STEAMER_H[],COLUMN(STEAMER_H[HBP]),FALSE),0)</f>
        <v>6</v>
      </c>
      <c r="R210" s="56">
        <f>IFERROR(VLOOKUP(MYRANKS_H[[#This Row],[IDFANGRAPHS]],STEAMER_H[],COLUMN(STEAMER_H[SO]),FALSE),0)</f>
        <v>65</v>
      </c>
      <c r="S210" s="56">
        <f>IFERROR(VLOOKUP(MYRANKS_H[[#This Row],[IDFANGRAPHS]],STEAMER_H[],COLUMN(STEAMER_H[SB]),FALSE),0)</f>
        <v>36</v>
      </c>
      <c r="T210" s="19">
        <f>IFERROR(MYRANKS_H[[#This Row],[H]]/MYRANKS_H[[#This Row],[AB]],0)</f>
        <v>0.30683624801271858</v>
      </c>
      <c r="U210" s="19">
        <f>IFERROR((MYRANKS_H[[#This Row],[H]]+MYRANKS_H[[#This Row],[BB]]+MYRANKS_H[[#This Row],[HBP]])/(MYRANKS_H[[#This Row],[AB]]+MYRANKS_H[[#This Row],[BB]]+MYRANKS_H[[#This Row],[HBP]]),0)</f>
        <v>0.3521545319465082</v>
      </c>
      <c r="V210" s="19">
        <f>IFERROR((MYRANKS_H[[#This Row],[H]]+MYRANKS_H[[#This Row],[2B]]+2*MYRANKS_H[[#This Row],[3B]]+3*MYRANKS_H[[#This Row],[HR]])/MYRANKS_H[[#This Row],[AB]],0)</f>
        <v>0.43084260731319557</v>
      </c>
      <c r="W21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10" s="27">
        <f>VLOOKUP(MYRANKS_H[[#This Row],[POS]],REPLACEMENT_LEVEL[],3,FALSE)</f>
        <v>0</v>
      </c>
      <c r="Y210" s="27">
        <f>MYRANKS_H[[#This Row],[PROJ PTS]]-MYRANKS_H[[#This Row],[REPL LEVEL]]</f>
        <v>0</v>
      </c>
      <c r="Z210" s="27">
        <f>RANK(MYRANKS_H[[#This Row],[POINTS OVER REPL]],MYRANKS_H[POINTS OVER REPL])</f>
        <v>1</v>
      </c>
      <c r="AA210" s="29">
        <f>IF(MYRANKS_H[[#This Row],[RANK]]&lt;=TOTAL_HITTERS_DRAFTED,MYRANKS_H[[#This Row],[POINTS OVER REPL]],0)</f>
        <v>0</v>
      </c>
      <c r="AB210" s="35">
        <f>MYRANKS_H[[#This Row],[POINTS OVER REPL]]*DOLLAR_VALUE_PER_POINT+1</f>
        <v>1</v>
      </c>
      <c r="AC210" s="35"/>
      <c r="AD210" s="29">
        <f>IF(AND(MYRANKS_H[[#This Row],[RANK]]&lt;=(TOTAL_HITTERS_DRAFTED-HITTERS_BELOW_REPL_DRAFTED),MYRANKS_H[[#This Row],[$ACTUAL]]=""),MYRANKS_H[[#This Row],[POINTS OVER REPL]],0)</f>
        <v>0</v>
      </c>
      <c r="AE210" s="35">
        <f>IF(MYRANKS_H[[#This Row],[$ACTUAL]]="",MYRANKS_H[[#This Row],[POINTS OVER REPL]]*REMAINING_DOLLAR_VALUE_PER_POINT+1,0)</f>
        <v>1</v>
      </c>
    </row>
    <row r="211" spans="1:31" x14ac:dyDescent="0.25">
      <c r="A211" s="2" t="s">
        <v>11394</v>
      </c>
      <c r="B211" s="14" t="str">
        <f>VLOOKUP(MYRANKS_H[[#This Row],[PLAYERID]],PLAYERIDMAP2[],COLUMN(PLAYERIDMAP2[LASTNAME]),FALSE)</f>
        <v>Bethancourt</v>
      </c>
      <c r="C211" s="14" t="str">
        <f>VLOOKUP(MYRANKS_H[[#This Row],[PLAYERID]],PLAYERIDMAP2[],COLUMN(PLAYERIDMAP2[FIRSTNAME]),FALSE)</f>
        <v>Christian</v>
      </c>
      <c r="D211" s="14" t="str">
        <f>MYRANKS_H[[#This Row],[FNAME]]&amp;" "&amp;MYRANKS_H[[#This Row],[LNAME]]</f>
        <v>Christian Bethancourt</v>
      </c>
      <c r="E211" s="14" t="str">
        <f>VLOOKUP(MYRANKS_H[[#This Row],[PLAYERID]],PLAYERIDMAP2[],COLUMN(PLAYERIDMAP2[TEAM]),FALSE)</f>
        <v>SD</v>
      </c>
      <c r="F211" s="14" t="str">
        <f>VLOOKUP(MYRANKS_H[[#This Row],[PLAYERID]],PLAYERIDMAP2[],COLUMN(PLAYERIDMAP2[POS]),FALSE)</f>
        <v>C</v>
      </c>
      <c r="G211" s="14">
        <f>IFERROR(VALUE(VLOOKUP(MYRANKS_H[[#This Row],[PLAYERID]],PLAYERIDMAP2[],COLUMN(PLAYERIDMAP2[IDFANGRAPHS]),FALSE)),VLOOKUP(MYRANKS_H[[#This Row],[PLAYERID]],PLAYERIDMAP2[],COLUMN(PLAYERIDMAP2[IDFANGRAPHS]),FALSE))</f>
        <v>10028</v>
      </c>
      <c r="H211" s="56">
        <f>IFERROR(VLOOKUP(MYRANKS_H[[#This Row],[IDFANGRAPHS]],STEAMER_H[],COLUMN(STEAMER_H[PA]),FALSE),0)</f>
        <v>30</v>
      </c>
      <c r="I211" s="56">
        <f>IFERROR(VLOOKUP(MYRANKS_H[[#This Row],[IDFANGRAPHS]],STEAMER_H[],COLUMN(STEAMER_H[AB]),FALSE),0)</f>
        <v>29</v>
      </c>
      <c r="J211" s="56">
        <f>IFERROR(VLOOKUP(MYRANKS_H[[#This Row],[IDFANGRAPHS]],STEAMER_H[],COLUMN(STEAMER_H[H]),FALSE),0)</f>
        <v>7</v>
      </c>
      <c r="K211" s="56">
        <f>IFERROR(VLOOKUP(MYRANKS_H[[#This Row],[IDFANGRAPHS]],STEAMER_H[],COLUMN(STEAMER_H[2B]),FALSE),0)</f>
        <v>1</v>
      </c>
      <c r="L211" s="56">
        <f>IFERROR(VLOOKUP(MYRANKS_H[[#This Row],[IDFANGRAPHS]],STEAMER_H[],COLUMN(STEAMER_H[3B]),FALSE),0)</f>
        <v>0</v>
      </c>
      <c r="M211" s="56">
        <f>IFERROR(VLOOKUP(MYRANKS_H[[#This Row],[IDFANGRAPHS]],STEAMER_H[],COLUMN(STEAMER_H[HR]),FALSE),0)</f>
        <v>1</v>
      </c>
      <c r="N211" s="56">
        <f>IFERROR(VLOOKUP(MYRANKS_H[[#This Row],[IDFANGRAPHS]],STEAMER_H[],COLUMN(STEAMER_H[R]),FALSE),0)</f>
        <v>3</v>
      </c>
      <c r="O211" s="56">
        <f>IFERROR(VLOOKUP(MYRANKS_H[[#This Row],[IDFANGRAPHS]],STEAMER_H[],COLUMN(STEAMER_H[RBI]),FALSE),0)</f>
        <v>3</v>
      </c>
      <c r="P211" s="56">
        <f>IFERROR(VLOOKUP(MYRANKS_H[[#This Row],[IDFANGRAPHS]],STEAMER_H[],COLUMN(STEAMER_H[BB]),FALSE),0)</f>
        <v>1</v>
      </c>
      <c r="Q211" s="56">
        <f>IFERROR(VLOOKUP(MYRANKS_H[[#This Row],[IDFANGRAPHS]],STEAMER_H[],COLUMN(STEAMER_H[HBP]),FALSE),0)</f>
        <v>0</v>
      </c>
      <c r="R211" s="56">
        <f>IFERROR(VLOOKUP(MYRANKS_H[[#This Row],[IDFANGRAPHS]],STEAMER_H[],COLUMN(STEAMER_H[SO]),FALSE),0)</f>
        <v>5</v>
      </c>
      <c r="S211" s="56">
        <f>IFERROR(VLOOKUP(MYRANKS_H[[#This Row],[IDFANGRAPHS]],STEAMER_H[],COLUMN(STEAMER_H[SB]),FALSE),0)</f>
        <v>0</v>
      </c>
      <c r="T211" s="19">
        <f>IFERROR(MYRANKS_H[[#This Row],[H]]/MYRANKS_H[[#This Row],[AB]],0)</f>
        <v>0.2413793103448276</v>
      </c>
      <c r="U211" s="19">
        <f>IFERROR((MYRANKS_H[[#This Row],[H]]+MYRANKS_H[[#This Row],[BB]]+MYRANKS_H[[#This Row],[HBP]])/(MYRANKS_H[[#This Row],[AB]]+MYRANKS_H[[#This Row],[BB]]+MYRANKS_H[[#This Row],[HBP]]),0)</f>
        <v>0.26666666666666666</v>
      </c>
      <c r="V211" s="19">
        <f>IFERROR((MYRANKS_H[[#This Row],[H]]+MYRANKS_H[[#This Row],[2B]]+2*MYRANKS_H[[#This Row],[3B]]+3*MYRANKS_H[[#This Row],[HR]])/MYRANKS_H[[#This Row],[AB]],0)</f>
        <v>0.37931034482758619</v>
      </c>
      <c r="W21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11" s="27">
        <f>VLOOKUP(MYRANKS_H[[#This Row],[POS]],REPLACEMENT_LEVEL[],3,FALSE)</f>
        <v>0</v>
      </c>
      <c r="Y211" s="27">
        <f>MYRANKS_H[[#This Row],[PROJ PTS]]-MYRANKS_H[[#This Row],[REPL LEVEL]]</f>
        <v>0</v>
      </c>
      <c r="Z211" s="27">
        <f>RANK(MYRANKS_H[[#This Row],[POINTS OVER REPL]],MYRANKS_H[POINTS OVER REPL])</f>
        <v>1</v>
      </c>
      <c r="AA211" s="29">
        <f>IF(MYRANKS_H[[#This Row],[RANK]]&lt;=TOTAL_HITTERS_DRAFTED,MYRANKS_H[[#This Row],[POINTS OVER REPL]],0)</f>
        <v>0</v>
      </c>
      <c r="AB211" s="35">
        <f>MYRANKS_H[[#This Row],[POINTS OVER REPL]]*DOLLAR_VALUE_PER_POINT+1</f>
        <v>1</v>
      </c>
      <c r="AC211" s="35"/>
      <c r="AD211" s="29">
        <f>IF(AND(MYRANKS_H[[#This Row],[RANK]]&lt;=(TOTAL_HITTERS_DRAFTED-HITTERS_BELOW_REPL_DRAFTED),MYRANKS_H[[#This Row],[$ACTUAL]]=""),MYRANKS_H[[#This Row],[POINTS OVER REPL]],0)</f>
        <v>0</v>
      </c>
      <c r="AE211" s="35">
        <f>IF(MYRANKS_H[[#This Row],[$ACTUAL]]="",MYRANKS_H[[#This Row],[POINTS OVER REPL]]*REMAINING_DOLLAR_VALUE_PER_POINT+1,0)</f>
        <v>1</v>
      </c>
    </row>
    <row r="212" spans="1:31" ht="15" customHeight="1" x14ac:dyDescent="0.25">
      <c r="A212" s="2" t="s">
        <v>12607</v>
      </c>
      <c r="B212" s="14" t="str">
        <f>VLOOKUP(MYRANKS_H[[#This Row],[PLAYERID]],PLAYERIDMAP2[],COLUMN(PLAYERIDMAP2[LASTNAME]),FALSE)</f>
        <v>Galvis</v>
      </c>
      <c r="C212" s="14" t="str">
        <f>VLOOKUP(MYRANKS_H[[#This Row],[PLAYERID]],PLAYERIDMAP2[],COLUMN(PLAYERIDMAP2[FIRSTNAME]),FALSE)</f>
        <v>Freddy</v>
      </c>
      <c r="D212" s="14" t="str">
        <f>MYRANKS_H[[#This Row],[FNAME]]&amp;" "&amp;MYRANKS_H[[#This Row],[LNAME]]</f>
        <v>Freddy Galvis</v>
      </c>
      <c r="E212" s="14" t="str">
        <f>VLOOKUP(MYRANKS_H[[#This Row],[PLAYERID]],PLAYERIDMAP2[],COLUMN(PLAYERIDMAP2[TEAM]),FALSE)</f>
        <v>PHI</v>
      </c>
      <c r="F212" s="14" t="str">
        <f>VLOOKUP(MYRANKS_H[[#This Row],[PLAYERID]],PLAYERIDMAP2[],COLUMN(PLAYERIDMAP2[POS]),FALSE)</f>
        <v>SS</v>
      </c>
      <c r="G212" s="14">
        <f>IFERROR(VALUE(VLOOKUP(MYRANKS_H[[#This Row],[PLAYERID]],PLAYERIDMAP2[],COLUMN(PLAYERIDMAP2[IDFANGRAPHS]),FALSE)),VLOOKUP(MYRANKS_H[[#This Row],[PLAYERID]],PLAYERIDMAP2[],COLUMN(PLAYERIDMAP2[IDFANGRAPHS]),FALSE))</f>
        <v>6609</v>
      </c>
      <c r="H212" s="56">
        <f>IFERROR(VLOOKUP(MYRANKS_H[[#This Row],[IDFANGRAPHS]],STEAMER_H[],COLUMN(STEAMER_H[PA]),FALSE),0)</f>
        <v>473</v>
      </c>
      <c r="I212" s="56">
        <f>IFERROR(VLOOKUP(MYRANKS_H[[#This Row],[IDFANGRAPHS]],STEAMER_H[],COLUMN(STEAMER_H[AB]),FALSE),0)</f>
        <v>439</v>
      </c>
      <c r="J212" s="56">
        <f>IFERROR(VLOOKUP(MYRANKS_H[[#This Row],[IDFANGRAPHS]],STEAMER_H[],COLUMN(STEAMER_H[H]),FALSE),0)</f>
        <v>108</v>
      </c>
      <c r="K212" s="56">
        <f>IFERROR(VLOOKUP(MYRANKS_H[[#This Row],[IDFANGRAPHS]],STEAMER_H[],COLUMN(STEAMER_H[2B]),FALSE),0)</f>
        <v>19</v>
      </c>
      <c r="L212" s="56">
        <f>IFERROR(VLOOKUP(MYRANKS_H[[#This Row],[IDFANGRAPHS]],STEAMER_H[],COLUMN(STEAMER_H[3B]),FALSE),0)</f>
        <v>4</v>
      </c>
      <c r="M212" s="56">
        <f>IFERROR(VLOOKUP(MYRANKS_H[[#This Row],[IDFANGRAPHS]],STEAMER_H[],COLUMN(STEAMER_H[HR]),FALSE),0)</f>
        <v>8</v>
      </c>
      <c r="N212" s="56">
        <f>IFERROR(VLOOKUP(MYRANKS_H[[#This Row],[IDFANGRAPHS]],STEAMER_H[],COLUMN(STEAMER_H[R]),FALSE),0)</f>
        <v>42</v>
      </c>
      <c r="O212" s="56">
        <f>IFERROR(VLOOKUP(MYRANKS_H[[#This Row],[IDFANGRAPHS]],STEAMER_H[],COLUMN(STEAMER_H[RBI]),FALSE),0)</f>
        <v>42</v>
      </c>
      <c r="P212" s="56">
        <f>IFERROR(VLOOKUP(MYRANKS_H[[#This Row],[IDFANGRAPHS]],STEAMER_H[],COLUMN(STEAMER_H[BB]),FALSE),0)</f>
        <v>25</v>
      </c>
      <c r="Q212" s="56">
        <f>IFERROR(VLOOKUP(MYRANKS_H[[#This Row],[IDFANGRAPHS]],STEAMER_H[],COLUMN(STEAMER_H[HBP]),FALSE),0)</f>
        <v>3</v>
      </c>
      <c r="R212" s="56">
        <f>IFERROR(VLOOKUP(MYRANKS_H[[#This Row],[IDFANGRAPHS]],STEAMER_H[],COLUMN(STEAMER_H[SO]),FALSE),0)</f>
        <v>84</v>
      </c>
      <c r="S212" s="56">
        <f>IFERROR(VLOOKUP(MYRANKS_H[[#This Row],[IDFANGRAPHS]],STEAMER_H[],COLUMN(STEAMER_H[SB]),FALSE),0)</f>
        <v>5</v>
      </c>
      <c r="T212" s="19">
        <f>IFERROR(MYRANKS_H[[#This Row],[H]]/MYRANKS_H[[#This Row],[AB]],0)</f>
        <v>0.24601366742596811</v>
      </c>
      <c r="U212" s="19">
        <f>IFERROR((MYRANKS_H[[#This Row],[H]]+MYRANKS_H[[#This Row],[BB]]+MYRANKS_H[[#This Row],[HBP]])/(MYRANKS_H[[#This Row],[AB]]+MYRANKS_H[[#This Row],[BB]]+MYRANKS_H[[#This Row],[HBP]]),0)</f>
        <v>0.29122055674518199</v>
      </c>
      <c r="V212" s="19">
        <f>IFERROR((MYRANKS_H[[#This Row],[H]]+MYRANKS_H[[#This Row],[2B]]+2*MYRANKS_H[[#This Row],[3B]]+3*MYRANKS_H[[#This Row],[HR]])/MYRANKS_H[[#This Row],[AB]],0)</f>
        <v>0.36218678815489752</v>
      </c>
      <c r="W21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12" s="27">
        <f>VLOOKUP(MYRANKS_H[[#This Row],[POS]],REPLACEMENT_LEVEL[],3,FALSE)</f>
        <v>0</v>
      </c>
      <c r="Y212" s="27">
        <f>MYRANKS_H[[#This Row],[PROJ PTS]]-MYRANKS_H[[#This Row],[REPL LEVEL]]</f>
        <v>0</v>
      </c>
      <c r="Z212" s="27">
        <f>RANK(MYRANKS_H[[#This Row],[POINTS OVER REPL]],MYRANKS_H[POINTS OVER REPL])</f>
        <v>1</v>
      </c>
      <c r="AA212" s="29">
        <f>IF(MYRANKS_H[[#This Row],[RANK]]&lt;=TOTAL_HITTERS_DRAFTED,MYRANKS_H[[#This Row],[POINTS OVER REPL]],0)</f>
        <v>0</v>
      </c>
      <c r="AB212" s="35">
        <f>MYRANKS_H[[#This Row],[POINTS OVER REPL]]*DOLLAR_VALUE_PER_POINT+1</f>
        <v>1</v>
      </c>
      <c r="AC212" s="35"/>
      <c r="AD212" s="29">
        <f>IF(AND(MYRANKS_H[[#This Row],[RANK]]&lt;=(TOTAL_HITTERS_DRAFTED-HITTERS_BELOW_REPL_DRAFTED),MYRANKS_H[[#This Row],[$ACTUAL]]=""),MYRANKS_H[[#This Row],[POINTS OVER REPL]],0)</f>
        <v>0</v>
      </c>
      <c r="AE212" s="35">
        <f>IF(MYRANKS_H[[#This Row],[$ACTUAL]]="",MYRANKS_H[[#This Row],[POINTS OVER REPL]]*REMAINING_DOLLAR_VALUE_PER_POINT+1,0)</f>
        <v>1</v>
      </c>
    </row>
    <row r="213" spans="1:31" ht="15" customHeight="1" x14ac:dyDescent="0.25">
      <c r="A213" s="2" t="s">
        <v>12895</v>
      </c>
      <c r="B213" s="14" t="str">
        <f>VLOOKUP(MYRANKS_H[[#This Row],[PLAYERID]],PLAYERIDMAP2[],COLUMN(PLAYERIDMAP2[LASTNAME]),FALSE)</f>
        <v>Hairston</v>
      </c>
      <c r="C213" s="14" t="str">
        <f>VLOOKUP(MYRANKS_H[[#This Row],[PLAYERID]],PLAYERIDMAP2[],COLUMN(PLAYERIDMAP2[FIRSTNAME]),FALSE)</f>
        <v>Scott</v>
      </c>
      <c r="D213" s="14" t="str">
        <f>MYRANKS_H[[#This Row],[FNAME]]&amp;" "&amp;MYRANKS_H[[#This Row],[LNAME]]</f>
        <v>Scott Hairston</v>
      </c>
      <c r="E213" s="14" t="str">
        <f>VLOOKUP(MYRANKS_H[[#This Row],[PLAYERID]],PLAYERIDMAP2[],COLUMN(PLAYERIDMAP2[TEAM]),FALSE)</f>
        <v>N/A</v>
      </c>
      <c r="F213" s="14" t="str">
        <f>VLOOKUP(MYRANKS_H[[#This Row],[PLAYERID]],PLAYERIDMAP2[],COLUMN(PLAYERIDMAP2[POS]),FALSE)</f>
        <v>OF</v>
      </c>
      <c r="G213" s="14">
        <f>IFERROR(VALUE(VLOOKUP(MYRANKS_H[[#This Row],[PLAYERID]],PLAYERIDMAP2[],COLUMN(PLAYERIDMAP2[IDFANGRAPHS]),FALSE)),VLOOKUP(MYRANKS_H[[#This Row],[PLAYERID]],PLAYERIDMAP2[],COLUMN(PLAYERIDMAP2[IDFANGRAPHS]),FALSE))</f>
        <v>1926</v>
      </c>
      <c r="H213" s="56">
        <f>IFERROR(VLOOKUP(MYRANKS_H[[#This Row],[IDFANGRAPHS]],STEAMER_H[],COLUMN(STEAMER_H[PA]),FALSE),0)</f>
        <v>1</v>
      </c>
      <c r="I213" s="56">
        <f>IFERROR(VLOOKUP(MYRANKS_H[[#This Row],[IDFANGRAPHS]],STEAMER_H[],COLUMN(STEAMER_H[AB]),FALSE),0)</f>
        <v>1</v>
      </c>
      <c r="J213" s="56">
        <f>IFERROR(VLOOKUP(MYRANKS_H[[#This Row],[IDFANGRAPHS]],STEAMER_H[],COLUMN(STEAMER_H[H]),FALSE),0)</f>
        <v>0</v>
      </c>
      <c r="K213" s="56">
        <f>IFERROR(VLOOKUP(MYRANKS_H[[#This Row],[IDFANGRAPHS]],STEAMER_H[],COLUMN(STEAMER_H[2B]),FALSE),0)</f>
        <v>0</v>
      </c>
      <c r="L213" s="56">
        <f>IFERROR(VLOOKUP(MYRANKS_H[[#This Row],[IDFANGRAPHS]],STEAMER_H[],COLUMN(STEAMER_H[3B]),FALSE),0)</f>
        <v>0</v>
      </c>
      <c r="M213" s="56">
        <f>IFERROR(VLOOKUP(MYRANKS_H[[#This Row],[IDFANGRAPHS]],STEAMER_H[],COLUMN(STEAMER_H[HR]),FALSE),0)</f>
        <v>0</v>
      </c>
      <c r="N213" s="56">
        <f>IFERROR(VLOOKUP(MYRANKS_H[[#This Row],[IDFANGRAPHS]],STEAMER_H[],COLUMN(STEAMER_H[R]),FALSE),0)</f>
        <v>0</v>
      </c>
      <c r="O213" s="56">
        <f>IFERROR(VLOOKUP(MYRANKS_H[[#This Row],[IDFANGRAPHS]],STEAMER_H[],COLUMN(STEAMER_H[RBI]),FALSE),0)</f>
        <v>0</v>
      </c>
      <c r="P213" s="56">
        <f>IFERROR(VLOOKUP(MYRANKS_H[[#This Row],[IDFANGRAPHS]],STEAMER_H[],COLUMN(STEAMER_H[BB]),FALSE),0)</f>
        <v>0</v>
      </c>
      <c r="Q213" s="56">
        <f>IFERROR(VLOOKUP(MYRANKS_H[[#This Row],[IDFANGRAPHS]],STEAMER_H[],COLUMN(STEAMER_H[HBP]),FALSE),0)</f>
        <v>0</v>
      </c>
      <c r="R213" s="56">
        <f>IFERROR(VLOOKUP(MYRANKS_H[[#This Row],[IDFANGRAPHS]],STEAMER_H[],COLUMN(STEAMER_H[SO]),FALSE),0)</f>
        <v>0</v>
      </c>
      <c r="S213" s="56">
        <f>IFERROR(VLOOKUP(MYRANKS_H[[#This Row],[IDFANGRAPHS]],STEAMER_H[],COLUMN(STEAMER_H[SB]),FALSE),0)</f>
        <v>0</v>
      </c>
      <c r="T213" s="19">
        <f>IFERROR(MYRANKS_H[[#This Row],[H]]/MYRANKS_H[[#This Row],[AB]],0)</f>
        <v>0</v>
      </c>
      <c r="U213" s="19">
        <f>IFERROR((MYRANKS_H[[#This Row],[H]]+MYRANKS_H[[#This Row],[BB]]+MYRANKS_H[[#This Row],[HBP]])/(MYRANKS_H[[#This Row],[AB]]+MYRANKS_H[[#This Row],[BB]]+MYRANKS_H[[#This Row],[HBP]]),0)</f>
        <v>0</v>
      </c>
      <c r="V213" s="19">
        <f>IFERROR((MYRANKS_H[[#This Row],[H]]+MYRANKS_H[[#This Row],[2B]]+2*MYRANKS_H[[#This Row],[3B]]+3*MYRANKS_H[[#This Row],[HR]])/MYRANKS_H[[#This Row],[AB]],0)</f>
        <v>0</v>
      </c>
      <c r="W21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13" s="27">
        <f>VLOOKUP(MYRANKS_H[[#This Row],[POS]],REPLACEMENT_LEVEL[],3,FALSE)</f>
        <v>0</v>
      </c>
      <c r="Y213" s="27">
        <f>MYRANKS_H[[#This Row],[PROJ PTS]]-MYRANKS_H[[#This Row],[REPL LEVEL]]</f>
        <v>0</v>
      </c>
      <c r="Z213" s="27">
        <f>RANK(MYRANKS_H[[#This Row],[POINTS OVER REPL]],MYRANKS_H[POINTS OVER REPL])</f>
        <v>1</v>
      </c>
      <c r="AA213" s="29">
        <f>IF(MYRANKS_H[[#This Row],[RANK]]&lt;=TOTAL_HITTERS_DRAFTED,MYRANKS_H[[#This Row],[POINTS OVER REPL]],0)</f>
        <v>0</v>
      </c>
      <c r="AB213" s="35">
        <f>MYRANKS_H[[#This Row],[POINTS OVER REPL]]*DOLLAR_VALUE_PER_POINT+1</f>
        <v>1</v>
      </c>
      <c r="AC213" s="35"/>
      <c r="AD213" s="29">
        <f>IF(AND(MYRANKS_H[[#This Row],[RANK]]&lt;=(TOTAL_HITTERS_DRAFTED-HITTERS_BELOW_REPL_DRAFTED),MYRANKS_H[[#This Row],[$ACTUAL]]=""),MYRANKS_H[[#This Row],[POINTS OVER REPL]],0)</f>
        <v>0</v>
      </c>
      <c r="AE213" s="35">
        <f>IF(MYRANKS_H[[#This Row],[$ACTUAL]]="",MYRANKS_H[[#This Row],[POINTS OVER REPL]]*REMAINING_DOLLAR_VALUE_PER_POINT+1,0)</f>
        <v>1</v>
      </c>
    </row>
    <row r="214" spans="1:31" ht="15" customHeight="1" x14ac:dyDescent="0.25">
      <c r="A214" s="2" t="s">
        <v>13248</v>
      </c>
      <c r="B214" s="14" t="str">
        <f>VLOOKUP(MYRANKS_H[[#This Row],[PLAYERID]],PLAYERIDMAP2[],COLUMN(PLAYERIDMAP2[LASTNAME]),FALSE)</f>
        <v>Jackson</v>
      </c>
      <c r="C214" s="14" t="str">
        <f>VLOOKUP(MYRANKS_H[[#This Row],[PLAYERID]],PLAYERIDMAP2[],COLUMN(PLAYERIDMAP2[FIRSTNAME]),FALSE)</f>
        <v>Austin</v>
      </c>
      <c r="D214" s="14" t="str">
        <f>MYRANKS_H[[#This Row],[FNAME]]&amp;" "&amp;MYRANKS_H[[#This Row],[LNAME]]</f>
        <v>Austin Jackson</v>
      </c>
      <c r="E214" s="14" t="str">
        <f>VLOOKUP(MYRANKS_H[[#This Row],[PLAYERID]],PLAYERIDMAP2[],COLUMN(PLAYERIDMAP2[TEAM]),FALSE)</f>
        <v>SEA</v>
      </c>
      <c r="F214" s="14" t="str">
        <f>VLOOKUP(MYRANKS_H[[#This Row],[PLAYERID]],PLAYERIDMAP2[],COLUMN(PLAYERIDMAP2[POS]),FALSE)</f>
        <v>OF</v>
      </c>
      <c r="G214" s="14">
        <f>IFERROR(VALUE(VLOOKUP(MYRANKS_H[[#This Row],[PLAYERID]],PLAYERIDMAP2[],COLUMN(PLAYERIDMAP2[IDFANGRAPHS]),FALSE)),VLOOKUP(MYRANKS_H[[#This Row],[PLAYERID]],PLAYERIDMAP2[],COLUMN(PLAYERIDMAP2[IDFANGRAPHS]),FALSE))</f>
        <v>9848</v>
      </c>
      <c r="H214" s="56">
        <f>IFERROR(VLOOKUP(MYRANKS_H[[#This Row],[IDFANGRAPHS]],STEAMER_H[],COLUMN(STEAMER_H[PA]),FALSE),0)</f>
        <v>582</v>
      </c>
      <c r="I214" s="56">
        <f>IFERROR(VLOOKUP(MYRANKS_H[[#This Row],[IDFANGRAPHS]],STEAMER_H[],COLUMN(STEAMER_H[AB]),FALSE),0)</f>
        <v>527</v>
      </c>
      <c r="J214" s="56">
        <f>IFERROR(VLOOKUP(MYRANKS_H[[#This Row],[IDFANGRAPHS]],STEAMER_H[],COLUMN(STEAMER_H[H]),FALSE),0)</f>
        <v>136</v>
      </c>
      <c r="K214" s="56">
        <f>IFERROR(VLOOKUP(MYRANKS_H[[#This Row],[IDFANGRAPHS]],STEAMER_H[],COLUMN(STEAMER_H[2B]),FALSE),0)</f>
        <v>27</v>
      </c>
      <c r="L214" s="56">
        <f>IFERROR(VLOOKUP(MYRANKS_H[[#This Row],[IDFANGRAPHS]],STEAMER_H[],COLUMN(STEAMER_H[3B]),FALSE),0)</f>
        <v>3</v>
      </c>
      <c r="M214" s="56">
        <f>IFERROR(VLOOKUP(MYRANKS_H[[#This Row],[IDFANGRAPHS]],STEAMER_H[],COLUMN(STEAMER_H[HR]),FALSE),0)</f>
        <v>9</v>
      </c>
      <c r="N214" s="56">
        <f>IFERROR(VLOOKUP(MYRANKS_H[[#This Row],[IDFANGRAPHS]],STEAMER_H[],COLUMN(STEAMER_H[R]),FALSE),0)</f>
        <v>65</v>
      </c>
      <c r="O214" s="56">
        <f>IFERROR(VLOOKUP(MYRANKS_H[[#This Row],[IDFANGRAPHS]],STEAMER_H[],COLUMN(STEAMER_H[RBI]),FALSE),0)</f>
        <v>49</v>
      </c>
      <c r="P214" s="56">
        <f>IFERROR(VLOOKUP(MYRANKS_H[[#This Row],[IDFANGRAPHS]],STEAMER_H[],COLUMN(STEAMER_H[BB]),FALSE),0)</f>
        <v>44</v>
      </c>
      <c r="Q214" s="56">
        <f>IFERROR(VLOOKUP(MYRANKS_H[[#This Row],[IDFANGRAPHS]],STEAMER_H[],COLUMN(STEAMER_H[HBP]),FALSE),0)</f>
        <v>3</v>
      </c>
      <c r="R214" s="56">
        <f>IFERROR(VLOOKUP(MYRANKS_H[[#This Row],[IDFANGRAPHS]],STEAMER_H[],COLUMN(STEAMER_H[SO]),FALSE),0)</f>
        <v>135</v>
      </c>
      <c r="S214" s="56">
        <f>IFERROR(VLOOKUP(MYRANKS_H[[#This Row],[IDFANGRAPHS]],STEAMER_H[],COLUMN(STEAMER_H[SB]),FALSE),0)</f>
        <v>16</v>
      </c>
      <c r="T214" s="19">
        <f>IFERROR(MYRANKS_H[[#This Row],[H]]/MYRANKS_H[[#This Row],[AB]],0)</f>
        <v>0.25806451612903225</v>
      </c>
      <c r="U214" s="19">
        <f>IFERROR((MYRANKS_H[[#This Row],[H]]+MYRANKS_H[[#This Row],[BB]]+MYRANKS_H[[#This Row],[HBP]])/(MYRANKS_H[[#This Row],[AB]]+MYRANKS_H[[#This Row],[BB]]+MYRANKS_H[[#This Row],[HBP]]),0)</f>
        <v>0.31881533101045295</v>
      </c>
      <c r="V214" s="19">
        <f>IFERROR((MYRANKS_H[[#This Row],[H]]+MYRANKS_H[[#This Row],[2B]]+2*MYRANKS_H[[#This Row],[3B]]+3*MYRANKS_H[[#This Row],[HR]])/MYRANKS_H[[#This Row],[AB]],0)</f>
        <v>0.3719165085388994</v>
      </c>
      <c r="W21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14" s="27">
        <f>VLOOKUP(MYRANKS_H[[#This Row],[POS]],REPLACEMENT_LEVEL[],3,FALSE)</f>
        <v>0</v>
      </c>
      <c r="Y214" s="27">
        <f>MYRANKS_H[[#This Row],[PROJ PTS]]-MYRANKS_H[[#This Row],[REPL LEVEL]]</f>
        <v>0</v>
      </c>
      <c r="Z214" s="27">
        <f>RANK(MYRANKS_H[[#This Row],[POINTS OVER REPL]],MYRANKS_H[POINTS OVER REPL])</f>
        <v>1</v>
      </c>
      <c r="AA214" s="29">
        <f>IF(MYRANKS_H[[#This Row],[RANK]]&lt;=TOTAL_HITTERS_DRAFTED,MYRANKS_H[[#This Row],[POINTS OVER REPL]],0)</f>
        <v>0</v>
      </c>
      <c r="AB214" s="35">
        <f>MYRANKS_H[[#This Row],[POINTS OVER REPL]]*DOLLAR_VALUE_PER_POINT+1</f>
        <v>1</v>
      </c>
      <c r="AC214" s="35"/>
      <c r="AD214" s="29">
        <f>IF(AND(MYRANKS_H[[#This Row],[RANK]]&lt;=(TOTAL_HITTERS_DRAFTED-HITTERS_BELOW_REPL_DRAFTED),MYRANKS_H[[#This Row],[$ACTUAL]]=""),MYRANKS_H[[#This Row],[POINTS OVER REPL]],0)</f>
        <v>0</v>
      </c>
      <c r="AE214" s="35">
        <f>IF(MYRANKS_H[[#This Row],[$ACTUAL]]="",MYRANKS_H[[#This Row],[POINTS OVER REPL]]*REMAINING_DOLLAR_VALUE_PER_POINT+1,0)</f>
        <v>1</v>
      </c>
    </row>
    <row r="215" spans="1:31" ht="15" customHeight="1" x14ac:dyDescent="0.25">
      <c r="A215" s="2" t="s">
        <v>13315</v>
      </c>
      <c r="B215" s="14" t="str">
        <f>VLOOKUP(MYRANKS_H[[#This Row],[PLAYERID]],PLAYERIDMAP2[],COLUMN(PLAYERIDMAP2[LASTNAME]),FALSE)</f>
        <v>Johnson</v>
      </c>
      <c r="C215" s="14" t="str">
        <f>VLOOKUP(MYRANKS_H[[#This Row],[PLAYERID]],PLAYERIDMAP2[],COLUMN(PLAYERIDMAP2[FIRSTNAME]),FALSE)</f>
        <v>Chris</v>
      </c>
      <c r="D215" s="14" t="str">
        <f>MYRANKS_H[[#This Row],[FNAME]]&amp;" "&amp;MYRANKS_H[[#This Row],[LNAME]]</f>
        <v>Chris Johnson</v>
      </c>
      <c r="E215" s="14" t="str">
        <f>VLOOKUP(MYRANKS_H[[#This Row],[PLAYERID]],PLAYERIDMAP2[],COLUMN(PLAYERIDMAP2[TEAM]),FALSE)</f>
        <v>N/A</v>
      </c>
      <c r="F215" s="14" t="str">
        <f>VLOOKUP(MYRANKS_H[[#This Row],[PLAYERID]],PLAYERIDMAP2[],COLUMN(PLAYERIDMAP2[POS]),FALSE)</f>
        <v>3B</v>
      </c>
      <c r="G215" s="14">
        <f>IFERROR(VALUE(VLOOKUP(MYRANKS_H[[#This Row],[PLAYERID]],PLAYERIDMAP2[],COLUMN(PLAYERIDMAP2[IDFANGRAPHS]),FALSE)),VLOOKUP(MYRANKS_H[[#This Row],[PLAYERID]],PLAYERIDMAP2[],COLUMN(PLAYERIDMAP2[IDFANGRAPHS]),FALSE))</f>
        <v>1191</v>
      </c>
      <c r="H215" s="56">
        <f>IFERROR(VLOOKUP(MYRANKS_H[[#This Row],[IDFANGRAPHS]],STEAMER_H[],COLUMN(STEAMER_H[PA]),FALSE),0)</f>
        <v>1</v>
      </c>
      <c r="I215" s="56">
        <f>IFERROR(VLOOKUP(MYRANKS_H[[#This Row],[IDFANGRAPHS]],STEAMER_H[],COLUMN(STEAMER_H[AB]),FALSE),0)</f>
        <v>1</v>
      </c>
      <c r="J215" s="56">
        <f>IFERROR(VLOOKUP(MYRANKS_H[[#This Row],[IDFANGRAPHS]],STEAMER_H[],COLUMN(STEAMER_H[H]),FALSE),0)</f>
        <v>0</v>
      </c>
      <c r="K215" s="56">
        <f>IFERROR(VLOOKUP(MYRANKS_H[[#This Row],[IDFANGRAPHS]],STEAMER_H[],COLUMN(STEAMER_H[2B]),FALSE),0)</f>
        <v>0</v>
      </c>
      <c r="L215" s="56">
        <f>IFERROR(VLOOKUP(MYRANKS_H[[#This Row],[IDFANGRAPHS]],STEAMER_H[],COLUMN(STEAMER_H[3B]),FALSE),0)</f>
        <v>0</v>
      </c>
      <c r="M215" s="56">
        <f>IFERROR(VLOOKUP(MYRANKS_H[[#This Row],[IDFANGRAPHS]],STEAMER_H[],COLUMN(STEAMER_H[HR]),FALSE),0)</f>
        <v>0</v>
      </c>
      <c r="N215" s="56">
        <f>IFERROR(VLOOKUP(MYRANKS_H[[#This Row],[IDFANGRAPHS]],STEAMER_H[],COLUMN(STEAMER_H[R]),FALSE),0)</f>
        <v>0</v>
      </c>
      <c r="O215" s="56">
        <f>IFERROR(VLOOKUP(MYRANKS_H[[#This Row],[IDFANGRAPHS]],STEAMER_H[],COLUMN(STEAMER_H[RBI]),FALSE),0)</f>
        <v>0</v>
      </c>
      <c r="P215" s="56">
        <f>IFERROR(VLOOKUP(MYRANKS_H[[#This Row],[IDFANGRAPHS]],STEAMER_H[],COLUMN(STEAMER_H[BB]),FALSE),0)</f>
        <v>0</v>
      </c>
      <c r="Q215" s="56">
        <f>IFERROR(VLOOKUP(MYRANKS_H[[#This Row],[IDFANGRAPHS]],STEAMER_H[],COLUMN(STEAMER_H[HBP]),FALSE),0)</f>
        <v>0</v>
      </c>
      <c r="R215" s="56">
        <f>IFERROR(VLOOKUP(MYRANKS_H[[#This Row],[IDFANGRAPHS]],STEAMER_H[],COLUMN(STEAMER_H[SO]),FALSE),0)</f>
        <v>0</v>
      </c>
      <c r="S215" s="56">
        <f>IFERROR(VLOOKUP(MYRANKS_H[[#This Row],[IDFANGRAPHS]],STEAMER_H[],COLUMN(STEAMER_H[SB]),FALSE),0)</f>
        <v>0</v>
      </c>
      <c r="T215" s="19">
        <f>IFERROR(MYRANKS_H[[#This Row],[H]]/MYRANKS_H[[#This Row],[AB]],0)</f>
        <v>0</v>
      </c>
      <c r="U215" s="19">
        <f>IFERROR((MYRANKS_H[[#This Row],[H]]+MYRANKS_H[[#This Row],[BB]]+MYRANKS_H[[#This Row],[HBP]])/(MYRANKS_H[[#This Row],[AB]]+MYRANKS_H[[#This Row],[BB]]+MYRANKS_H[[#This Row],[HBP]]),0)</f>
        <v>0</v>
      </c>
      <c r="V215" s="19">
        <f>IFERROR((MYRANKS_H[[#This Row],[H]]+MYRANKS_H[[#This Row],[2B]]+2*MYRANKS_H[[#This Row],[3B]]+3*MYRANKS_H[[#This Row],[HR]])/MYRANKS_H[[#This Row],[AB]],0)</f>
        <v>0</v>
      </c>
      <c r="W21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15" s="27">
        <f>VLOOKUP(MYRANKS_H[[#This Row],[POS]],REPLACEMENT_LEVEL[],3,FALSE)</f>
        <v>0</v>
      </c>
      <c r="Y215" s="27">
        <f>MYRANKS_H[[#This Row],[PROJ PTS]]-MYRANKS_H[[#This Row],[REPL LEVEL]]</f>
        <v>0</v>
      </c>
      <c r="Z215" s="27">
        <f>RANK(MYRANKS_H[[#This Row],[POINTS OVER REPL]],MYRANKS_H[POINTS OVER REPL])</f>
        <v>1</v>
      </c>
      <c r="AA215" s="29">
        <f>IF(MYRANKS_H[[#This Row],[RANK]]&lt;=TOTAL_HITTERS_DRAFTED,MYRANKS_H[[#This Row],[POINTS OVER REPL]],0)</f>
        <v>0</v>
      </c>
      <c r="AB215" s="35">
        <f>MYRANKS_H[[#This Row],[POINTS OVER REPL]]*DOLLAR_VALUE_PER_POINT+1</f>
        <v>1</v>
      </c>
      <c r="AC215" s="35"/>
      <c r="AD215" s="29">
        <f>IF(AND(MYRANKS_H[[#This Row],[RANK]]&lt;=(TOTAL_HITTERS_DRAFTED-HITTERS_BELOW_REPL_DRAFTED),MYRANKS_H[[#This Row],[$ACTUAL]]=""),MYRANKS_H[[#This Row],[POINTS OVER REPL]],0)</f>
        <v>0</v>
      </c>
      <c r="AE215" s="35">
        <f>IF(MYRANKS_H[[#This Row],[$ACTUAL]]="",MYRANKS_H[[#This Row],[POINTS OVER REPL]]*REMAINING_DOLLAR_VALUE_PER_POINT+1,0)</f>
        <v>1</v>
      </c>
    </row>
    <row r="216" spans="1:31" ht="15" customHeight="1" x14ac:dyDescent="0.25">
      <c r="A216" s="2" t="s">
        <v>13429</v>
      </c>
      <c r="B216" s="14" t="str">
        <f>VLOOKUP(MYRANKS_H[[#This Row],[PLAYERID]],PLAYERIDMAP2[],COLUMN(PLAYERIDMAP2[LASTNAME]),FALSE)</f>
        <v>Kendrick</v>
      </c>
      <c r="C216" s="14" t="str">
        <f>VLOOKUP(MYRANKS_H[[#This Row],[PLAYERID]],PLAYERIDMAP2[],COLUMN(PLAYERIDMAP2[FIRSTNAME]),FALSE)</f>
        <v>Howie</v>
      </c>
      <c r="D216" s="14" t="str">
        <f>MYRANKS_H[[#This Row],[FNAME]]&amp;" "&amp;MYRANKS_H[[#This Row],[LNAME]]</f>
        <v>Howie Kendrick</v>
      </c>
      <c r="E216" s="14" t="str">
        <f>VLOOKUP(MYRANKS_H[[#This Row],[PLAYERID]],PLAYERIDMAP2[],COLUMN(PLAYERIDMAP2[TEAM]),FALSE)</f>
        <v>LAD</v>
      </c>
      <c r="F216" s="14" t="str">
        <f>VLOOKUP(MYRANKS_H[[#This Row],[PLAYERID]],PLAYERIDMAP2[],COLUMN(PLAYERIDMAP2[POS]),FALSE)</f>
        <v>2B</v>
      </c>
      <c r="G216" s="14">
        <f>IFERROR(VALUE(VLOOKUP(MYRANKS_H[[#This Row],[PLAYERID]],PLAYERIDMAP2[],COLUMN(PLAYERIDMAP2[IDFANGRAPHS]),FALSE)),VLOOKUP(MYRANKS_H[[#This Row],[PLAYERID]],PLAYERIDMAP2[],COLUMN(PLAYERIDMAP2[IDFANGRAPHS]),FALSE))</f>
        <v>4229</v>
      </c>
      <c r="H216" s="56">
        <f>IFERROR(VLOOKUP(MYRANKS_H[[#This Row],[IDFANGRAPHS]],STEAMER_H[],COLUMN(STEAMER_H[PA]),FALSE),0)</f>
        <v>563</v>
      </c>
      <c r="I216" s="56">
        <f>IFERROR(VLOOKUP(MYRANKS_H[[#This Row],[IDFANGRAPHS]],STEAMER_H[],COLUMN(STEAMER_H[AB]),FALSE),0)</f>
        <v>519</v>
      </c>
      <c r="J216" s="56">
        <f>IFERROR(VLOOKUP(MYRANKS_H[[#This Row],[IDFANGRAPHS]],STEAMER_H[],COLUMN(STEAMER_H[H]),FALSE),0)</f>
        <v>151</v>
      </c>
      <c r="K216" s="56">
        <f>IFERROR(VLOOKUP(MYRANKS_H[[#This Row],[IDFANGRAPHS]],STEAMER_H[],COLUMN(STEAMER_H[2B]),FALSE),0)</f>
        <v>28</v>
      </c>
      <c r="L216" s="56">
        <f>IFERROR(VLOOKUP(MYRANKS_H[[#This Row],[IDFANGRAPHS]],STEAMER_H[],COLUMN(STEAMER_H[3B]),FALSE),0)</f>
        <v>4</v>
      </c>
      <c r="M216" s="56">
        <f>IFERROR(VLOOKUP(MYRANKS_H[[#This Row],[IDFANGRAPHS]],STEAMER_H[],COLUMN(STEAMER_H[HR]),FALSE),0)</f>
        <v>10</v>
      </c>
      <c r="N216" s="56">
        <f>IFERROR(VLOOKUP(MYRANKS_H[[#This Row],[IDFANGRAPHS]],STEAMER_H[],COLUMN(STEAMER_H[R]),FALSE),0)</f>
        <v>61</v>
      </c>
      <c r="O216" s="56">
        <f>IFERROR(VLOOKUP(MYRANKS_H[[#This Row],[IDFANGRAPHS]],STEAMER_H[],COLUMN(STEAMER_H[RBI]),FALSE),0)</f>
        <v>62</v>
      </c>
      <c r="P216" s="56">
        <f>IFERROR(VLOOKUP(MYRANKS_H[[#This Row],[IDFANGRAPHS]],STEAMER_H[],COLUMN(STEAMER_H[BB]),FALSE),0)</f>
        <v>34</v>
      </c>
      <c r="Q216" s="56">
        <f>IFERROR(VLOOKUP(MYRANKS_H[[#This Row],[IDFANGRAPHS]],STEAMER_H[],COLUMN(STEAMER_H[HBP]),FALSE),0)</f>
        <v>4</v>
      </c>
      <c r="R216" s="56">
        <f>IFERROR(VLOOKUP(MYRANKS_H[[#This Row],[IDFANGRAPHS]],STEAMER_H[],COLUMN(STEAMER_H[SO]),FALSE),0)</f>
        <v>94</v>
      </c>
      <c r="S216" s="56">
        <f>IFERROR(VLOOKUP(MYRANKS_H[[#This Row],[IDFANGRAPHS]],STEAMER_H[],COLUMN(STEAMER_H[SB]),FALSE),0)</f>
        <v>6</v>
      </c>
      <c r="T216" s="19">
        <f>IFERROR(MYRANKS_H[[#This Row],[H]]/MYRANKS_H[[#This Row],[AB]],0)</f>
        <v>0.29094412331406549</v>
      </c>
      <c r="U216" s="19">
        <f>IFERROR((MYRANKS_H[[#This Row],[H]]+MYRANKS_H[[#This Row],[BB]]+MYRANKS_H[[#This Row],[HBP]])/(MYRANKS_H[[#This Row],[AB]]+MYRANKS_H[[#This Row],[BB]]+MYRANKS_H[[#This Row],[HBP]]),0)</f>
        <v>0.33931777378815081</v>
      </c>
      <c r="V216" s="19">
        <f>IFERROR((MYRANKS_H[[#This Row],[H]]+MYRANKS_H[[#This Row],[2B]]+2*MYRANKS_H[[#This Row],[3B]]+3*MYRANKS_H[[#This Row],[HR]])/MYRANKS_H[[#This Row],[AB]],0)</f>
        <v>0.41811175337186895</v>
      </c>
      <c r="W21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16" s="27">
        <f>VLOOKUP(MYRANKS_H[[#This Row],[POS]],REPLACEMENT_LEVEL[],3,FALSE)</f>
        <v>0</v>
      </c>
      <c r="Y216" s="27">
        <f>MYRANKS_H[[#This Row],[PROJ PTS]]-MYRANKS_H[[#This Row],[REPL LEVEL]]</f>
        <v>0</v>
      </c>
      <c r="Z216" s="27">
        <f>RANK(MYRANKS_H[[#This Row],[POINTS OVER REPL]],MYRANKS_H[POINTS OVER REPL])</f>
        <v>1</v>
      </c>
      <c r="AA216" s="29">
        <f>IF(MYRANKS_H[[#This Row],[RANK]]&lt;=TOTAL_HITTERS_DRAFTED,MYRANKS_H[[#This Row],[POINTS OVER REPL]],0)</f>
        <v>0</v>
      </c>
      <c r="AB216" s="35">
        <f>MYRANKS_H[[#This Row],[POINTS OVER REPL]]*DOLLAR_VALUE_PER_POINT+1</f>
        <v>1</v>
      </c>
      <c r="AC216" s="35"/>
      <c r="AD216" s="29">
        <f>IF(AND(MYRANKS_H[[#This Row],[RANK]]&lt;=(TOTAL_HITTERS_DRAFTED-HITTERS_BELOW_REPL_DRAFTED),MYRANKS_H[[#This Row],[$ACTUAL]]=""),MYRANKS_H[[#This Row],[POINTS OVER REPL]],0)</f>
        <v>0</v>
      </c>
      <c r="AE216" s="35">
        <f>IF(MYRANKS_H[[#This Row],[$ACTUAL]]="",MYRANKS_H[[#This Row],[POINTS OVER REPL]]*REMAINING_DOLLAR_VALUE_PER_POINT+1,0)</f>
        <v>1</v>
      </c>
    </row>
    <row r="217" spans="1:31" ht="15" customHeight="1" x14ac:dyDescent="0.25">
      <c r="A217" s="2" t="s">
        <v>13456</v>
      </c>
      <c r="B217" s="14" t="str">
        <f>VLOOKUP(MYRANKS_H[[#This Row],[PLAYERID]],PLAYERIDMAP2[],COLUMN(PLAYERIDMAP2[LASTNAME]),FALSE)</f>
        <v>Kiermaier</v>
      </c>
      <c r="C217" s="14" t="str">
        <f>VLOOKUP(MYRANKS_H[[#This Row],[PLAYERID]],PLAYERIDMAP2[],COLUMN(PLAYERIDMAP2[FIRSTNAME]),FALSE)</f>
        <v>Kevin</v>
      </c>
      <c r="D217" s="14" t="str">
        <f>MYRANKS_H[[#This Row],[FNAME]]&amp;" "&amp;MYRANKS_H[[#This Row],[LNAME]]</f>
        <v>Kevin Kiermaier</v>
      </c>
      <c r="E217" s="14" t="str">
        <f>VLOOKUP(MYRANKS_H[[#This Row],[PLAYERID]],PLAYERIDMAP2[],COLUMN(PLAYERIDMAP2[TEAM]),FALSE)</f>
        <v>TB</v>
      </c>
      <c r="F217" s="14" t="str">
        <f>VLOOKUP(MYRANKS_H[[#This Row],[PLAYERID]],PLAYERIDMAP2[],COLUMN(PLAYERIDMAP2[POS]),FALSE)</f>
        <v>OF</v>
      </c>
      <c r="G217" s="14">
        <f>IFERROR(VALUE(VLOOKUP(MYRANKS_H[[#This Row],[PLAYERID]],PLAYERIDMAP2[],COLUMN(PLAYERIDMAP2[IDFANGRAPHS]),FALSE)),VLOOKUP(MYRANKS_H[[#This Row],[PLAYERID]],PLAYERIDMAP2[],COLUMN(PLAYERIDMAP2[IDFANGRAPHS]),FALSE))</f>
        <v>11038</v>
      </c>
      <c r="H217" s="56">
        <f>IFERROR(VLOOKUP(MYRANKS_H[[#This Row],[IDFANGRAPHS]],STEAMER_H[],COLUMN(STEAMER_H[PA]),FALSE),0)</f>
        <v>553</v>
      </c>
      <c r="I217" s="56">
        <f>IFERROR(VLOOKUP(MYRANKS_H[[#This Row],[IDFANGRAPHS]],STEAMER_H[],COLUMN(STEAMER_H[AB]),FALSE),0)</f>
        <v>509</v>
      </c>
      <c r="J217" s="56">
        <f>IFERROR(VLOOKUP(MYRANKS_H[[#This Row],[IDFANGRAPHS]],STEAMER_H[],COLUMN(STEAMER_H[H]),FALSE),0)</f>
        <v>133</v>
      </c>
      <c r="K217" s="56">
        <f>IFERROR(VLOOKUP(MYRANKS_H[[#This Row],[IDFANGRAPHS]],STEAMER_H[],COLUMN(STEAMER_H[2B]),FALSE),0)</f>
        <v>24</v>
      </c>
      <c r="L217" s="56">
        <f>IFERROR(VLOOKUP(MYRANKS_H[[#This Row],[IDFANGRAPHS]],STEAMER_H[],COLUMN(STEAMER_H[3B]),FALSE),0)</f>
        <v>8</v>
      </c>
      <c r="M217" s="56">
        <f>IFERROR(VLOOKUP(MYRANKS_H[[#This Row],[IDFANGRAPHS]],STEAMER_H[],COLUMN(STEAMER_H[HR]),FALSE),0)</f>
        <v>11</v>
      </c>
      <c r="N217" s="56">
        <f>IFERROR(VLOOKUP(MYRANKS_H[[#This Row],[IDFANGRAPHS]],STEAMER_H[],COLUMN(STEAMER_H[R]),FALSE),0)</f>
        <v>60</v>
      </c>
      <c r="O217" s="56">
        <f>IFERROR(VLOOKUP(MYRANKS_H[[#This Row],[IDFANGRAPHS]],STEAMER_H[],COLUMN(STEAMER_H[RBI]),FALSE),0)</f>
        <v>56</v>
      </c>
      <c r="P217" s="56">
        <f>IFERROR(VLOOKUP(MYRANKS_H[[#This Row],[IDFANGRAPHS]],STEAMER_H[],COLUMN(STEAMER_H[BB]),FALSE),0)</f>
        <v>31</v>
      </c>
      <c r="Q217" s="56">
        <f>IFERROR(VLOOKUP(MYRANKS_H[[#This Row],[IDFANGRAPHS]],STEAMER_H[],COLUMN(STEAMER_H[HBP]),FALSE),0)</f>
        <v>4</v>
      </c>
      <c r="R217" s="56">
        <f>IFERROR(VLOOKUP(MYRANKS_H[[#This Row],[IDFANGRAPHS]],STEAMER_H[],COLUMN(STEAMER_H[SO]),FALSE),0)</f>
        <v>98</v>
      </c>
      <c r="S217" s="56">
        <f>IFERROR(VLOOKUP(MYRANKS_H[[#This Row],[IDFANGRAPHS]],STEAMER_H[],COLUMN(STEAMER_H[SB]),FALSE),0)</f>
        <v>16</v>
      </c>
      <c r="T217" s="19">
        <f>IFERROR(MYRANKS_H[[#This Row],[H]]/MYRANKS_H[[#This Row],[AB]],0)</f>
        <v>0.26129666011787817</v>
      </c>
      <c r="U217" s="19">
        <f>IFERROR((MYRANKS_H[[#This Row],[H]]+MYRANKS_H[[#This Row],[BB]]+MYRANKS_H[[#This Row],[HBP]])/(MYRANKS_H[[#This Row],[AB]]+MYRANKS_H[[#This Row],[BB]]+MYRANKS_H[[#This Row],[HBP]]),0)</f>
        <v>0.30882352941176472</v>
      </c>
      <c r="V217" s="19">
        <f>IFERROR((MYRANKS_H[[#This Row],[H]]+MYRANKS_H[[#This Row],[2B]]+2*MYRANKS_H[[#This Row],[3B]]+3*MYRANKS_H[[#This Row],[HR]])/MYRANKS_H[[#This Row],[AB]],0)</f>
        <v>0.40471512770137524</v>
      </c>
      <c r="W21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17" s="27">
        <f>VLOOKUP(MYRANKS_H[[#This Row],[POS]],REPLACEMENT_LEVEL[],3,FALSE)</f>
        <v>0</v>
      </c>
      <c r="Y217" s="27">
        <f>MYRANKS_H[[#This Row],[PROJ PTS]]-MYRANKS_H[[#This Row],[REPL LEVEL]]</f>
        <v>0</v>
      </c>
      <c r="Z217" s="27">
        <f>RANK(MYRANKS_H[[#This Row],[POINTS OVER REPL]],MYRANKS_H[POINTS OVER REPL])</f>
        <v>1</v>
      </c>
      <c r="AA217" s="29">
        <f>IF(MYRANKS_H[[#This Row],[RANK]]&lt;=TOTAL_HITTERS_DRAFTED,MYRANKS_H[[#This Row],[POINTS OVER REPL]],0)</f>
        <v>0</v>
      </c>
      <c r="AB217" s="35">
        <f>MYRANKS_H[[#This Row],[POINTS OVER REPL]]*DOLLAR_VALUE_PER_POINT+1</f>
        <v>1</v>
      </c>
      <c r="AC217" s="35"/>
      <c r="AD217" s="29">
        <f>IF(AND(MYRANKS_H[[#This Row],[RANK]]&lt;=(TOTAL_HITTERS_DRAFTED-HITTERS_BELOW_REPL_DRAFTED),MYRANKS_H[[#This Row],[$ACTUAL]]=""),MYRANKS_H[[#This Row],[POINTS OVER REPL]],0)</f>
        <v>0</v>
      </c>
      <c r="AE217" s="35">
        <f>IF(MYRANKS_H[[#This Row],[$ACTUAL]]="",MYRANKS_H[[#This Row],[POINTS OVER REPL]]*REMAINING_DOLLAR_VALUE_PER_POINT+1,0)</f>
        <v>1</v>
      </c>
    </row>
    <row r="218" spans="1:31" x14ac:dyDescent="0.25">
      <c r="A218" s="2" t="s">
        <v>13701</v>
      </c>
      <c r="B218" s="14" t="str">
        <f>VLOOKUP(MYRANKS_H[[#This Row],[PLAYERID]],PLAYERIDMAP2[],COLUMN(PLAYERIDMAP2[LASTNAME]),FALSE)</f>
        <v>Loney</v>
      </c>
      <c r="C218" s="14" t="str">
        <f>VLOOKUP(MYRANKS_H[[#This Row],[PLAYERID]],PLAYERIDMAP2[],COLUMN(PLAYERIDMAP2[FIRSTNAME]),FALSE)</f>
        <v>James</v>
      </c>
      <c r="D218" s="14" t="str">
        <f>MYRANKS_H[[#This Row],[FNAME]]&amp;" "&amp;MYRANKS_H[[#This Row],[LNAME]]</f>
        <v>James Loney</v>
      </c>
      <c r="E218" s="14" t="str">
        <f>VLOOKUP(MYRANKS_H[[#This Row],[PLAYERID]],PLAYERIDMAP2[],COLUMN(PLAYERIDMAP2[TEAM]),FALSE)</f>
        <v>TB</v>
      </c>
      <c r="F218" s="14" t="str">
        <f>VLOOKUP(MYRANKS_H[[#This Row],[PLAYERID]],PLAYERIDMAP2[],COLUMN(PLAYERIDMAP2[POS]),FALSE)</f>
        <v>1B</v>
      </c>
      <c r="G218" s="14">
        <f>IFERROR(VALUE(VLOOKUP(MYRANKS_H[[#This Row],[PLAYERID]],PLAYERIDMAP2[],COLUMN(PLAYERIDMAP2[IDFANGRAPHS]),FALSE)),VLOOKUP(MYRANKS_H[[#This Row],[PLAYERID]],PLAYERIDMAP2[],COLUMN(PLAYERIDMAP2[IDFANGRAPHS]),FALSE))</f>
        <v>4556</v>
      </c>
      <c r="H218" s="56">
        <f>IFERROR(VLOOKUP(MYRANKS_H[[#This Row],[IDFANGRAPHS]],STEAMER_H[],COLUMN(STEAMER_H[PA]),FALSE),0)</f>
        <v>514</v>
      </c>
      <c r="I218" s="56">
        <f>IFERROR(VLOOKUP(MYRANKS_H[[#This Row],[IDFANGRAPHS]],STEAMER_H[],COLUMN(STEAMER_H[AB]),FALSE),0)</f>
        <v>472</v>
      </c>
      <c r="J218" s="56">
        <f>IFERROR(VLOOKUP(MYRANKS_H[[#This Row],[IDFANGRAPHS]],STEAMER_H[],COLUMN(STEAMER_H[H]),FALSE),0)</f>
        <v>129</v>
      </c>
      <c r="K218" s="56">
        <f>IFERROR(VLOOKUP(MYRANKS_H[[#This Row],[IDFANGRAPHS]],STEAMER_H[],COLUMN(STEAMER_H[2B]),FALSE),0)</f>
        <v>23</v>
      </c>
      <c r="L218" s="56">
        <f>IFERROR(VLOOKUP(MYRANKS_H[[#This Row],[IDFANGRAPHS]],STEAMER_H[],COLUMN(STEAMER_H[3B]),FALSE),0)</f>
        <v>1</v>
      </c>
      <c r="M218" s="56">
        <f>IFERROR(VLOOKUP(MYRANKS_H[[#This Row],[IDFANGRAPHS]],STEAMER_H[],COLUMN(STEAMER_H[HR]),FALSE),0)</f>
        <v>9</v>
      </c>
      <c r="N218" s="56">
        <f>IFERROR(VLOOKUP(MYRANKS_H[[#This Row],[IDFANGRAPHS]],STEAMER_H[],COLUMN(STEAMER_H[R]),FALSE),0)</f>
        <v>51</v>
      </c>
      <c r="O218" s="56">
        <f>IFERROR(VLOOKUP(MYRANKS_H[[#This Row],[IDFANGRAPHS]],STEAMER_H[],COLUMN(STEAMER_H[RBI]),FALSE),0)</f>
        <v>53</v>
      </c>
      <c r="P218" s="56">
        <f>IFERROR(VLOOKUP(MYRANKS_H[[#This Row],[IDFANGRAPHS]],STEAMER_H[],COLUMN(STEAMER_H[BB]),FALSE),0)</f>
        <v>34</v>
      </c>
      <c r="Q218" s="56">
        <f>IFERROR(VLOOKUP(MYRANKS_H[[#This Row],[IDFANGRAPHS]],STEAMER_H[],COLUMN(STEAMER_H[HBP]),FALSE),0)</f>
        <v>3</v>
      </c>
      <c r="R218" s="56">
        <f>IFERROR(VLOOKUP(MYRANKS_H[[#This Row],[IDFANGRAPHS]],STEAMER_H[],COLUMN(STEAMER_H[SO]),FALSE),0)</f>
        <v>61</v>
      </c>
      <c r="S218" s="56">
        <f>IFERROR(VLOOKUP(MYRANKS_H[[#This Row],[IDFANGRAPHS]],STEAMER_H[],COLUMN(STEAMER_H[SB]),FALSE),0)</f>
        <v>3</v>
      </c>
      <c r="T218" s="19">
        <f>IFERROR(MYRANKS_H[[#This Row],[H]]/MYRANKS_H[[#This Row],[AB]],0)</f>
        <v>0.27330508474576271</v>
      </c>
      <c r="U218" s="19">
        <f>IFERROR((MYRANKS_H[[#This Row],[H]]+MYRANKS_H[[#This Row],[BB]]+MYRANKS_H[[#This Row],[HBP]])/(MYRANKS_H[[#This Row],[AB]]+MYRANKS_H[[#This Row],[BB]]+MYRANKS_H[[#This Row],[HBP]]),0)</f>
        <v>0.32612966601178783</v>
      </c>
      <c r="V218" s="19">
        <f>IFERROR((MYRANKS_H[[#This Row],[H]]+MYRANKS_H[[#This Row],[2B]]+2*MYRANKS_H[[#This Row],[3B]]+3*MYRANKS_H[[#This Row],[HR]])/MYRANKS_H[[#This Row],[AB]],0)</f>
        <v>0.38347457627118642</v>
      </c>
      <c r="W21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18" s="27">
        <f>VLOOKUP(MYRANKS_H[[#This Row],[POS]],REPLACEMENT_LEVEL[],3,FALSE)</f>
        <v>0</v>
      </c>
      <c r="Y218" s="27">
        <f>MYRANKS_H[[#This Row],[PROJ PTS]]-MYRANKS_H[[#This Row],[REPL LEVEL]]</f>
        <v>0</v>
      </c>
      <c r="Z218" s="27">
        <f>RANK(MYRANKS_H[[#This Row],[POINTS OVER REPL]],MYRANKS_H[POINTS OVER REPL])</f>
        <v>1</v>
      </c>
      <c r="AA218" s="29">
        <f>IF(MYRANKS_H[[#This Row],[RANK]]&lt;=TOTAL_HITTERS_DRAFTED,MYRANKS_H[[#This Row],[POINTS OVER REPL]],0)</f>
        <v>0</v>
      </c>
      <c r="AB218" s="35">
        <f>MYRANKS_H[[#This Row],[POINTS OVER REPL]]*DOLLAR_VALUE_PER_POINT+1</f>
        <v>1</v>
      </c>
      <c r="AC218" s="35"/>
      <c r="AD218" s="29">
        <f>IF(AND(MYRANKS_H[[#This Row],[RANK]]&lt;=(TOTAL_HITTERS_DRAFTED-HITTERS_BELOW_REPL_DRAFTED),MYRANKS_H[[#This Row],[$ACTUAL]]=""),MYRANKS_H[[#This Row],[POINTS OVER REPL]],0)</f>
        <v>0</v>
      </c>
      <c r="AE218" s="35">
        <f>IF(MYRANKS_H[[#This Row],[$ACTUAL]]="",MYRANKS_H[[#This Row],[POINTS OVER REPL]]*REMAINING_DOLLAR_VALUE_PER_POINT+1,0)</f>
        <v>1</v>
      </c>
    </row>
    <row r="219" spans="1:31" ht="15" customHeight="1" x14ac:dyDescent="0.25">
      <c r="A219" s="2" t="s">
        <v>13758</v>
      </c>
      <c r="B219" s="14" t="str">
        <f>VLOOKUP(MYRANKS_H[[#This Row],[PLAYERID]],PLAYERIDMAP2[],COLUMN(PLAYERIDMAP2[LASTNAME]),FALSE)</f>
        <v>Lutz</v>
      </c>
      <c r="C219" s="14" t="str">
        <f>VLOOKUP(MYRANKS_H[[#This Row],[PLAYERID]],PLAYERIDMAP2[],COLUMN(PLAYERIDMAP2[FIRSTNAME]),FALSE)</f>
        <v>Donald</v>
      </c>
      <c r="D219" s="14" t="str">
        <f>MYRANKS_H[[#This Row],[FNAME]]&amp;" "&amp;MYRANKS_H[[#This Row],[LNAME]]</f>
        <v>Donald Lutz</v>
      </c>
      <c r="E219" s="14" t="str">
        <f>VLOOKUP(MYRANKS_H[[#This Row],[PLAYERID]],PLAYERIDMAP2[],COLUMN(PLAYERIDMAP2[TEAM]),FALSE)</f>
        <v>CIN</v>
      </c>
      <c r="F219" s="14" t="str">
        <f>VLOOKUP(MYRANKS_H[[#This Row],[PLAYERID]],PLAYERIDMAP2[],COLUMN(PLAYERIDMAP2[POS]),FALSE)</f>
        <v>OF</v>
      </c>
      <c r="G219" s="14">
        <f>IFERROR(VALUE(VLOOKUP(MYRANKS_H[[#This Row],[PLAYERID]],PLAYERIDMAP2[],COLUMN(PLAYERIDMAP2[IDFANGRAPHS]),FALSE)),VLOOKUP(MYRANKS_H[[#This Row],[PLAYERID]],PLAYERIDMAP2[],COLUMN(PLAYERIDMAP2[IDFANGRAPHS]),FALSE))</f>
        <v>10154</v>
      </c>
      <c r="H219" s="56">
        <f>IFERROR(VLOOKUP(MYRANKS_H[[#This Row],[IDFANGRAPHS]],STEAMER_H[],COLUMN(STEAMER_H[PA]),FALSE),0)</f>
        <v>1</v>
      </c>
      <c r="I219" s="56">
        <f>IFERROR(VLOOKUP(MYRANKS_H[[#This Row],[IDFANGRAPHS]],STEAMER_H[],COLUMN(STEAMER_H[AB]),FALSE),0)</f>
        <v>1</v>
      </c>
      <c r="J219" s="56">
        <f>IFERROR(VLOOKUP(MYRANKS_H[[#This Row],[IDFANGRAPHS]],STEAMER_H[],COLUMN(STEAMER_H[H]),FALSE),0)</f>
        <v>0</v>
      </c>
      <c r="K219" s="56">
        <f>IFERROR(VLOOKUP(MYRANKS_H[[#This Row],[IDFANGRAPHS]],STEAMER_H[],COLUMN(STEAMER_H[2B]),FALSE),0)</f>
        <v>0</v>
      </c>
      <c r="L219" s="56">
        <f>IFERROR(VLOOKUP(MYRANKS_H[[#This Row],[IDFANGRAPHS]],STEAMER_H[],COLUMN(STEAMER_H[3B]),FALSE),0)</f>
        <v>0</v>
      </c>
      <c r="M219" s="56">
        <f>IFERROR(VLOOKUP(MYRANKS_H[[#This Row],[IDFANGRAPHS]],STEAMER_H[],COLUMN(STEAMER_H[HR]),FALSE),0)</f>
        <v>0</v>
      </c>
      <c r="N219" s="56">
        <f>IFERROR(VLOOKUP(MYRANKS_H[[#This Row],[IDFANGRAPHS]],STEAMER_H[],COLUMN(STEAMER_H[R]),FALSE),0)</f>
        <v>0</v>
      </c>
      <c r="O219" s="56">
        <f>IFERROR(VLOOKUP(MYRANKS_H[[#This Row],[IDFANGRAPHS]],STEAMER_H[],COLUMN(STEAMER_H[RBI]),FALSE),0)</f>
        <v>0</v>
      </c>
      <c r="P219" s="56">
        <f>IFERROR(VLOOKUP(MYRANKS_H[[#This Row],[IDFANGRAPHS]],STEAMER_H[],COLUMN(STEAMER_H[BB]),FALSE),0)</f>
        <v>0</v>
      </c>
      <c r="Q219" s="56">
        <f>IFERROR(VLOOKUP(MYRANKS_H[[#This Row],[IDFANGRAPHS]],STEAMER_H[],COLUMN(STEAMER_H[HBP]),FALSE),0)</f>
        <v>0</v>
      </c>
      <c r="R219" s="56">
        <f>IFERROR(VLOOKUP(MYRANKS_H[[#This Row],[IDFANGRAPHS]],STEAMER_H[],COLUMN(STEAMER_H[SO]),FALSE),0)</f>
        <v>0</v>
      </c>
      <c r="S219" s="56">
        <f>IFERROR(VLOOKUP(MYRANKS_H[[#This Row],[IDFANGRAPHS]],STEAMER_H[],COLUMN(STEAMER_H[SB]),FALSE),0)</f>
        <v>0</v>
      </c>
      <c r="T219" s="19">
        <f>IFERROR(MYRANKS_H[[#This Row],[H]]/MYRANKS_H[[#This Row],[AB]],0)</f>
        <v>0</v>
      </c>
      <c r="U219" s="19">
        <f>IFERROR((MYRANKS_H[[#This Row],[H]]+MYRANKS_H[[#This Row],[BB]]+MYRANKS_H[[#This Row],[HBP]])/(MYRANKS_H[[#This Row],[AB]]+MYRANKS_H[[#This Row],[BB]]+MYRANKS_H[[#This Row],[HBP]]),0)</f>
        <v>0</v>
      </c>
      <c r="V219" s="19">
        <f>IFERROR((MYRANKS_H[[#This Row],[H]]+MYRANKS_H[[#This Row],[2B]]+2*MYRANKS_H[[#This Row],[3B]]+3*MYRANKS_H[[#This Row],[HR]])/MYRANKS_H[[#This Row],[AB]],0)</f>
        <v>0</v>
      </c>
      <c r="W21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19" s="27">
        <f>VLOOKUP(MYRANKS_H[[#This Row],[POS]],REPLACEMENT_LEVEL[],3,FALSE)</f>
        <v>0</v>
      </c>
      <c r="Y219" s="27">
        <f>MYRANKS_H[[#This Row],[PROJ PTS]]-MYRANKS_H[[#This Row],[REPL LEVEL]]</f>
        <v>0</v>
      </c>
      <c r="Z219" s="27">
        <f>RANK(MYRANKS_H[[#This Row],[POINTS OVER REPL]],MYRANKS_H[POINTS OVER REPL])</f>
        <v>1</v>
      </c>
      <c r="AA219" s="29">
        <f>IF(MYRANKS_H[[#This Row],[RANK]]&lt;=TOTAL_HITTERS_DRAFTED,MYRANKS_H[[#This Row],[POINTS OVER REPL]],0)</f>
        <v>0</v>
      </c>
      <c r="AB219" s="35">
        <f>MYRANKS_H[[#This Row],[POINTS OVER REPL]]*DOLLAR_VALUE_PER_POINT+1</f>
        <v>1</v>
      </c>
      <c r="AC219" s="35"/>
      <c r="AD219" s="29">
        <f>IF(AND(MYRANKS_H[[#This Row],[RANK]]&lt;=(TOTAL_HITTERS_DRAFTED-HITTERS_BELOW_REPL_DRAFTED),MYRANKS_H[[#This Row],[$ACTUAL]]=""),MYRANKS_H[[#This Row],[POINTS OVER REPL]],0)</f>
        <v>0</v>
      </c>
      <c r="AE219" s="35">
        <f>IF(MYRANKS_H[[#This Row],[$ACTUAL]]="",MYRANKS_H[[#This Row],[POINTS OVER REPL]]*REMAINING_DOLLAR_VALUE_PER_POINT+1,0)</f>
        <v>1</v>
      </c>
    </row>
    <row r="220" spans="1:31" x14ac:dyDescent="0.25">
      <c r="A220" s="2" t="s">
        <v>13916</v>
      </c>
      <c r="B220" s="14" t="str">
        <f>VLOOKUP(MYRANKS_H[[#This Row],[PLAYERID]],PLAYERIDMAP2[],COLUMN(PLAYERIDMAP2[LASTNAME]),FALSE)</f>
        <v>Mauer</v>
      </c>
      <c r="C220" s="14" t="str">
        <f>VLOOKUP(MYRANKS_H[[#This Row],[PLAYERID]],PLAYERIDMAP2[],COLUMN(PLAYERIDMAP2[FIRSTNAME]),FALSE)</f>
        <v>Joe</v>
      </c>
      <c r="D220" s="14" t="str">
        <f>MYRANKS_H[[#This Row],[FNAME]]&amp;" "&amp;MYRANKS_H[[#This Row],[LNAME]]</f>
        <v>Joe Mauer</v>
      </c>
      <c r="E220" s="14" t="str">
        <f>VLOOKUP(MYRANKS_H[[#This Row],[PLAYERID]],PLAYERIDMAP2[],COLUMN(PLAYERIDMAP2[TEAM]),FALSE)</f>
        <v>MIN</v>
      </c>
      <c r="F220" s="14" t="str">
        <f>VLOOKUP(MYRANKS_H[[#This Row],[PLAYERID]],PLAYERIDMAP2[],COLUMN(PLAYERIDMAP2[POS]),FALSE)</f>
        <v>1B</v>
      </c>
      <c r="G220" s="14">
        <f>IFERROR(VALUE(VLOOKUP(MYRANKS_H[[#This Row],[PLAYERID]],PLAYERIDMAP2[],COLUMN(PLAYERIDMAP2[IDFANGRAPHS]),FALSE)),VLOOKUP(MYRANKS_H[[#This Row],[PLAYERID]],PLAYERIDMAP2[],COLUMN(PLAYERIDMAP2[IDFANGRAPHS]),FALSE))</f>
        <v>1857</v>
      </c>
      <c r="H220" s="56">
        <f>IFERROR(VLOOKUP(MYRANKS_H[[#This Row],[IDFANGRAPHS]],STEAMER_H[],COLUMN(STEAMER_H[PA]),FALSE),0)</f>
        <v>610</v>
      </c>
      <c r="I220" s="56">
        <f>IFERROR(VLOOKUP(MYRANKS_H[[#This Row],[IDFANGRAPHS]],STEAMER_H[],COLUMN(STEAMER_H[AB]),FALSE),0)</f>
        <v>534</v>
      </c>
      <c r="J220" s="56">
        <f>IFERROR(VLOOKUP(MYRANKS_H[[#This Row],[IDFANGRAPHS]],STEAMER_H[],COLUMN(STEAMER_H[H]),FALSE),0)</f>
        <v>146</v>
      </c>
      <c r="K220" s="56">
        <f>IFERROR(VLOOKUP(MYRANKS_H[[#This Row],[IDFANGRAPHS]],STEAMER_H[],COLUMN(STEAMER_H[2B]),FALSE),0)</f>
        <v>30</v>
      </c>
      <c r="L220" s="56">
        <f>IFERROR(VLOOKUP(MYRANKS_H[[#This Row],[IDFANGRAPHS]],STEAMER_H[],COLUMN(STEAMER_H[3B]),FALSE),0)</f>
        <v>2</v>
      </c>
      <c r="M220" s="56">
        <f>IFERROR(VLOOKUP(MYRANKS_H[[#This Row],[IDFANGRAPHS]],STEAMER_H[],COLUMN(STEAMER_H[HR]),FALSE),0)</f>
        <v>9</v>
      </c>
      <c r="N220" s="56">
        <f>IFERROR(VLOOKUP(MYRANKS_H[[#This Row],[IDFANGRAPHS]],STEAMER_H[],COLUMN(STEAMER_H[R]),FALSE),0)</f>
        <v>69</v>
      </c>
      <c r="O220" s="56">
        <f>IFERROR(VLOOKUP(MYRANKS_H[[#This Row],[IDFANGRAPHS]],STEAMER_H[],COLUMN(STEAMER_H[RBI]),FALSE),0)</f>
        <v>61</v>
      </c>
      <c r="P220" s="56">
        <f>IFERROR(VLOOKUP(MYRANKS_H[[#This Row],[IDFANGRAPHS]],STEAMER_H[],COLUMN(STEAMER_H[BB]),FALSE),0)</f>
        <v>67</v>
      </c>
      <c r="Q220" s="56">
        <f>IFERROR(VLOOKUP(MYRANKS_H[[#This Row],[IDFANGRAPHS]],STEAMER_H[],COLUMN(STEAMER_H[HBP]),FALSE),0)</f>
        <v>2</v>
      </c>
      <c r="R220" s="56">
        <f>IFERROR(VLOOKUP(MYRANKS_H[[#This Row],[IDFANGRAPHS]],STEAMER_H[],COLUMN(STEAMER_H[SO]),FALSE),0)</f>
        <v>108</v>
      </c>
      <c r="S220" s="56">
        <f>IFERROR(VLOOKUP(MYRANKS_H[[#This Row],[IDFANGRAPHS]],STEAMER_H[],COLUMN(STEAMER_H[SB]),FALSE),0)</f>
        <v>2</v>
      </c>
      <c r="T220" s="19">
        <f>IFERROR(MYRANKS_H[[#This Row],[H]]/MYRANKS_H[[#This Row],[AB]],0)</f>
        <v>0.27340823970037453</v>
      </c>
      <c r="U220" s="19">
        <f>IFERROR((MYRANKS_H[[#This Row],[H]]+MYRANKS_H[[#This Row],[BB]]+MYRANKS_H[[#This Row],[HBP]])/(MYRANKS_H[[#This Row],[AB]]+MYRANKS_H[[#This Row],[BB]]+MYRANKS_H[[#This Row],[HBP]]),0)</f>
        <v>0.35655058043117743</v>
      </c>
      <c r="V220" s="19">
        <f>IFERROR((MYRANKS_H[[#This Row],[H]]+MYRANKS_H[[#This Row],[2B]]+2*MYRANKS_H[[#This Row],[3B]]+3*MYRANKS_H[[#This Row],[HR]])/MYRANKS_H[[#This Row],[AB]],0)</f>
        <v>0.38764044943820225</v>
      </c>
      <c r="W22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20" s="27">
        <f>VLOOKUP(MYRANKS_H[[#This Row],[POS]],REPLACEMENT_LEVEL[],3,FALSE)</f>
        <v>0</v>
      </c>
      <c r="Y220" s="27">
        <f>MYRANKS_H[[#This Row],[PROJ PTS]]-MYRANKS_H[[#This Row],[REPL LEVEL]]</f>
        <v>0</v>
      </c>
      <c r="Z220" s="27">
        <f>RANK(MYRANKS_H[[#This Row],[POINTS OVER REPL]],MYRANKS_H[POINTS OVER REPL])</f>
        <v>1</v>
      </c>
      <c r="AA220" s="29">
        <f>IF(MYRANKS_H[[#This Row],[RANK]]&lt;=TOTAL_HITTERS_DRAFTED,MYRANKS_H[[#This Row],[POINTS OVER REPL]],0)</f>
        <v>0</v>
      </c>
      <c r="AB220" s="35">
        <f>MYRANKS_H[[#This Row],[POINTS OVER REPL]]*DOLLAR_VALUE_PER_POINT+1</f>
        <v>1</v>
      </c>
      <c r="AC220" s="35"/>
      <c r="AD220" s="29">
        <f>IF(AND(MYRANKS_H[[#This Row],[RANK]]&lt;=(TOTAL_HITTERS_DRAFTED-HITTERS_BELOW_REPL_DRAFTED),MYRANKS_H[[#This Row],[$ACTUAL]]=""),MYRANKS_H[[#This Row],[POINTS OVER REPL]],0)</f>
        <v>0</v>
      </c>
      <c r="AE220" s="35">
        <f>IF(MYRANKS_H[[#This Row],[$ACTUAL]]="",MYRANKS_H[[#This Row],[POINTS OVER REPL]]*REMAINING_DOLLAR_VALUE_PER_POINT+1,0)</f>
        <v>1</v>
      </c>
    </row>
    <row r="221" spans="1:31" ht="15" customHeight="1" x14ac:dyDescent="0.25">
      <c r="A221" s="2" t="s">
        <v>14046</v>
      </c>
      <c r="B221" s="14" t="str">
        <f>VLOOKUP(MYRANKS_H[[#This Row],[PLAYERID]],PLAYERIDMAP2[],COLUMN(PLAYERIDMAP2[LASTNAME]),FALSE)</f>
        <v>Mercer</v>
      </c>
      <c r="C221" s="14" t="str">
        <f>VLOOKUP(MYRANKS_H[[#This Row],[PLAYERID]],PLAYERIDMAP2[],COLUMN(PLAYERIDMAP2[FIRSTNAME]),FALSE)</f>
        <v>Jordy</v>
      </c>
      <c r="D221" s="14" t="str">
        <f>MYRANKS_H[[#This Row],[FNAME]]&amp;" "&amp;MYRANKS_H[[#This Row],[LNAME]]</f>
        <v>Jordy Mercer</v>
      </c>
      <c r="E221" s="14" t="str">
        <f>VLOOKUP(MYRANKS_H[[#This Row],[PLAYERID]],PLAYERIDMAP2[],COLUMN(PLAYERIDMAP2[TEAM]),FALSE)</f>
        <v>PIT</v>
      </c>
      <c r="F221" s="14" t="str">
        <f>VLOOKUP(MYRANKS_H[[#This Row],[PLAYERID]],PLAYERIDMAP2[],COLUMN(PLAYERIDMAP2[POS]),FALSE)</f>
        <v>SS</v>
      </c>
      <c r="G221" s="14">
        <f>IFERROR(VALUE(VLOOKUP(MYRANKS_H[[#This Row],[PLAYERID]],PLAYERIDMAP2[],COLUMN(PLAYERIDMAP2[IDFANGRAPHS]),FALSE)),VLOOKUP(MYRANKS_H[[#This Row],[PLAYERID]],PLAYERIDMAP2[],COLUMN(PLAYERIDMAP2[IDFANGRAPHS]),FALSE))</f>
        <v>6547</v>
      </c>
      <c r="H221" s="56">
        <f>IFERROR(VLOOKUP(MYRANKS_H[[#This Row],[IDFANGRAPHS]],STEAMER_H[],COLUMN(STEAMER_H[PA]),FALSE),0)</f>
        <v>490</v>
      </c>
      <c r="I221" s="56">
        <f>IFERROR(VLOOKUP(MYRANKS_H[[#This Row],[IDFANGRAPHS]],STEAMER_H[],COLUMN(STEAMER_H[AB]),FALSE),0)</f>
        <v>448</v>
      </c>
      <c r="J221" s="56">
        <f>IFERROR(VLOOKUP(MYRANKS_H[[#This Row],[IDFANGRAPHS]],STEAMER_H[],COLUMN(STEAMER_H[H]),FALSE),0)</f>
        <v>115</v>
      </c>
      <c r="K221" s="56">
        <f>IFERROR(VLOOKUP(MYRANKS_H[[#This Row],[IDFANGRAPHS]],STEAMER_H[],COLUMN(STEAMER_H[2B]),FALSE),0)</f>
        <v>25</v>
      </c>
      <c r="L221" s="56">
        <f>IFERROR(VLOOKUP(MYRANKS_H[[#This Row],[IDFANGRAPHS]],STEAMER_H[],COLUMN(STEAMER_H[3B]),FALSE),0)</f>
        <v>1</v>
      </c>
      <c r="M221" s="56">
        <f>IFERROR(VLOOKUP(MYRANKS_H[[#This Row],[IDFANGRAPHS]],STEAMER_H[],COLUMN(STEAMER_H[HR]),FALSE),0)</f>
        <v>8</v>
      </c>
      <c r="N221" s="56">
        <f>IFERROR(VLOOKUP(MYRANKS_H[[#This Row],[IDFANGRAPHS]],STEAMER_H[],COLUMN(STEAMER_H[R]),FALSE),0)</f>
        <v>45</v>
      </c>
      <c r="O221" s="56">
        <f>IFERROR(VLOOKUP(MYRANKS_H[[#This Row],[IDFANGRAPHS]],STEAMER_H[],COLUMN(STEAMER_H[RBI]),FALSE),0)</f>
        <v>48</v>
      </c>
      <c r="P221" s="56">
        <f>IFERROR(VLOOKUP(MYRANKS_H[[#This Row],[IDFANGRAPHS]],STEAMER_H[],COLUMN(STEAMER_H[BB]),FALSE),0)</f>
        <v>31</v>
      </c>
      <c r="Q221" s="56">
        <f>IFERROR(VLOOKUP(MYRANKS_H[[#This Row],[IDFANGRAPHS]],STEAMER_H[],COLUMN(STEAMER_H[HBP]),FALSE),0)</f>
        <v>3</v>
      </c>
      <c r="R221" s="56">
        <f>IFERROR(VLOOKUP(MYRANKS_H[[#This Row],[IDFANGRAPHS]],STEAMER_H[],COLUMN(STEAMER_H[SO]),FALSE),0)</f>
        <v>83</v>
      </c>
      <c r="S221" s="56">
        <f>IFERROR(VLOOKUP(MYRANKS_H[[#This Row],[IDFANGRAPHS]],STEAMER_H[],COLUMN(STEAMER_H[SB]),FALSE),0)</f>
        <v>4</v>
      </c>
      <c r="T221" s="19">
        <f>IFERROR(MYRANKS_H[[#This Row],[H]]/MYRANKS_H[[#This Row],[AB]],0)</f>
        <v>0.25669642857142855</v>
      </c>
      <c r="U221" s="19">
        <f>IFERROR((MYRANKS_H[[#This Row],[H]]+MYRANKS_H[[#This Row],[BB]]+MYRANKS_H[[#This Row],[HBP]])/(MYRANKS_H[[#This Row],[AB]]+MYRANKS_H[[#This Row],[BB]]+MYRANKS_H[[#This Row],[HBP]]),0)</f>
        <v>0.3091286307053942</v>
      </c>
      <c r="V221" s="19">
        <f>IFERROR((MYRANKS_H[[#This Row],[H]]+MYRANKS_H[[#This Row],[2B]]+2*MYRANKS_H[[#This Row],[3B]]+3*MYRANKS_H[[#This Row],[HR]])/MYRANKS_H[[#This Row],[AB]],0)</f>
        <v>0.3705357142857143</v>
      </c>
      <c r="W22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21" s="27">
        <f>VLOOKUP(MYRANKS_H[[#This Row],[POS]],REPLACEMENT_LEVEL[],3,FALSE)</f>
        <v>0</v>
      </c>
      <c r="Y221" s="27">
        <f>MYRANKS_H[[#This Row],[PROJ PTS]]-MYRANKS_H[[#This Row],[REPL LEVEL]]</f>
        <v>0</v>
      </c>
      <c r="Z221" s="27">
        <f>RANK(MYRANKS_H[[#This Row],[POINTS OVER REPL]],MYRANKS_H[POINTS OVER REPL])</f>
        <v>1</v>
      </c>
      <c r="AA221" s="29">
        <f>IF(MYRANKS_H[[#This Row],[RANK]]&lt;=TOTAL_HITTERS_DRAFTED,MYRANKS_H[[#This Row],[POINTS OVER REPL]],0)</f>
        <v>0</v>
      </c>
      <c r="AB221" s="35">
        <f>MYRANKS_H[[#This Row],[POINTS OVER REPL]]*DOLLAR_VALUE_PER_POINT+1</f>
        <v>1</v>
      </c>
      <c r="AC221" s="35"/>
      <c r="AD221" s="29">
        <f>IF(AND(MYRANKS_H[[#This Row],[RANK]]&lt;=(TOTAL_HITTERS_DRAFTED-HITTERS_BELOW_REPL_DRAFTED),MYRANKS_H[[#This Row],[$ACTUAL]]=""),MYRANKS_H[[#This Row],[POINTS OVER REPL]],0)</f>
        <v>0</v>
      </c>
      <c r="AE221" s="35">
        <f>IF(MYRANKS_H[[#This Row],[$ACTUAL]]="",MYRANKS_H[[#This Row],[POINTS OVER REPL]]*REMAINING_DOLLAR_VALUE_PER_POINT+1,0)</f>
        <v>1</v>
      </c>
    </row>
    <row r="222" spans="1:31" ht="15" customHeight="1" x14ac:dyDescent="0.25">
      <c r="A222" s="7" t="s">
        <v>14111</v>
      </c>
      <c r="B222" s="14" t="str">
        <f>VLOOKUP(MYRANKS_H[[#This Row],[PLAYERID]],PLAYERIDMAP2[],COLUMN(PLAYERIDMAP2[LASTNAME]),FALSE)</f>
        <v>Molina</v>
      </c>
      <c r="C222" s="14" t="str">
        <f>VLOOKUP(MYRANKS_H[[#This Row],[PLAYERID]],PLAYERIDMAP2[],COLUMN(PLAYERIDMAP2[FIRSTNAME]),FALSE)</f>
        <v>Yadier</v>
      </c>
      <c r="D222" s="14" t="str">
        <f>MYRANKS_H[[#This Row],[FNAME]]&amp;" "&amp;MYRANKS_H[[#This Row],[LNAME]]</f>
        <v>Yadier Molina</v>
      </c>
      <c r="E222" s="14" t="str">
        <f>VLOOKUP(MYRANKS_H[[#This Row],[PLAYERID]],PLAYERIDMAP2[],COLUMN(PLAYERIDMAP2[TEAM]),FALSE)</f>
        <v>STL</v>
      </c>
      <c r="F222" s="14" t="str">
        <f>VLOOKUP(MYRANKS_H[[#This Row],[PLAYERID]],PLAYERIDMAP2[],COLUMN(PLAYERIDMAP2[POS]),FALSE)</f>
        <v>C</v>
      </c>
      <c r="G222" s="14">
        <f>IFERROR(VALUE(VLOOKUP(MYRANKS_H[[#This Row],[PLAYERID]],PLAYERIDMAP2[],COLUMN(PLAYERIDMAP2[IDFANGRAPHS]),FALSE)),VLOOKUP(MYRANKS_H[[#This Row],[PLAYERID]],PLAYERIDMAP2[],COLUMN(PLAYERIDMAP2[IDFANGRAPHS]),FALSE))</f>
        <v>7007</v>
      </c>
      <c r="H222" s="56">
        <f>IFERROR(VLOOKUP(MYRANKS_H[[#This Row],[IDFANGRAPHS]],STEAMER_H[],COLUMN(STEAMER_H[PA]),FALSE),0)</f>
        <v>461</v>
      </c>
      <c r="I222" s="56">
        <f>IFERROR(VLOOKUP(MYRANKS_H[[#This Row],[IDFANGRAPHS]],STEAMER_H[],COLUMN(STEAMER_H[AB]),FALSE),0)</f>
        <v>424</v>
      </c>
      <c r="J222" s="56">
        <f>IFERROR(VLOOKUP(MYRANKS_H[[#This Row],[IDFANGRAPHS]],STEAMER_H[],COLUMN(STEAMER_H[H]),FALSE),0)</f>
        <v>118</v>
      </c>
      <c r="K222" s="56">
        <f>IFERROR(VLOOKUP(MYRANKS_H[[#This Row],[IDFANGRAPHS]],STEAMER_H[],COLUMN(STEAMER_H[2B]),FALSE),0)</f>
        <v>24</v>
      </c>
      <c r="L222" s="56">
        <f>IFERROR(VLOOKUP(MYRANKS_H[[#This Row],[IDFANGRAPHS]],STEAMER_H[],COLUMN(STEAMER_H[3B]),FALSE),0)</f>
        <v>1</v>
      </c>
      <c r="M222" s="56">
        <f>IFERROR(VLOOKUP(MYRANKS_H[[#This Row],[IDFANGRAPHS]],STEAMER_H[],COLUMN(STEAMER_H[HR]),FALSE),0)</f>
        <v>8</v>
      </c>
      <c r="N222" s="56">
        <f>IFERROR(VLOOKUP(MYRANKS_H[[#This Row],[IDFANGRAPHS]],STEAMER_H[],COLUMN(STEAMER_H[R]),FALSE),0)</f>
        <v>46</v>
      </c>
      <c r="O222" s="56">
        <f>IFERROR(VLOOKUP(MYRANKS_H[[#This Row],[IDFANGRAPHS]],STEAMER_H[],COLUMN(STEAMER_H[RBI]),FALSE),0)</f>
        <v>50</v>
      </c>
      <c r="P222" s="56">
        <f>IFERROR(VLOOKUP(MYRANKS_H[[#This Row],[IDFANGRAPHS]],STEAMER_H[],COLUMN(STEAMER_H[BB]),FALSE),0)</f>
        <v>29</v>
      </c>
      <c r="Q222" s="56">
        <f>IFERROR(VLOOKUP(MYRANKS_H[[#This Row],[IDFANGRAPHS]],STEAMER_H[],COLUMN(STEAMER_H[HBP]),FALSE),0)</f>
        <v>3</v>
      </c>
      <c r="R222" s="56">
        <f>IFERROR(VLOOKUP(MYRANKS_H[[#This Row],[IDFANGRAPHS]],STEAMER_H[],COLUMN(STEAMER_H[SO]),FALSE),0)</f>
        <v>55</v>
      </c>
      <c r="S222" s="56">
        <f>IFERROR(VLOOKUP(MYRANKS_H[[#This Row],[IDFANGRAPHS]],STEAMER_H[],COLUMN(STEAMER_H[SB]),FALSE),0)</f>
        <v>2</v>
      </c>
      <c r="T222" s="19">
        <f>IFERROR(MYRANKS_H[[#This Row],[H]]/MYRANKS_H[[#This Row],[AB]],0)</f>
        <v>0.27830188679245282</v>
      </c>
      <c r="U222" s="19">
        <f>IFERROR((MYRANKS_H[[#This Row],[H]]+MYRANKS_H[[#This Row],[BB]]+MYRANKS_H[[#This Row],[HBP]])/(MYRANKS_H[[#This Row],[AB]]+MYRANKS_H[[#This Row],[BB]]+MYRANKS_H[[#This Row],[HBP]]),0)</f>
        <v>0.32894736842105265</v>
      </c>
      <c r="V222" s="19">
        <f>IFERROR((MYRANKS_H[[#This Row],[H]]+MYRANKS_H[[#This Row],[2B]]+2*MYRANKS_H[[#This Row],[3B]]+3*MYRANKS_H[[#This Row],[HR]])/MYRANKS_H[[#This Row],[AB]],0)</f>
        <v>0.39622641509433965</v>
      </c>
      <c r="W22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22" s="27">
        <f>VLOOKUP(MYRANKS_H[[#This Row],[POS]],REPLACEMENT_LEVEL[],3,FALSE)</f>
        <v>0</v>
      </c>
      <c r="Y222" s="27">
        <f>MYRANKS_H[[#This Row],[PROJ PTS]]-MYRANKS_H[[#This Row],[REPL LEVEL]]</f>
        <v>0</v>
      </c>
      <c r="Z222" s="27">
        <f>RANK(MYRANKS_H[[#This Row],[POINTS OVER REPL]],MYRANKS_H[POINTS OVER REPL])</f>
        <v>1</v>
      </c>
      <c r="AA222" s="29">
        <f>IF(MYRANKS_H[[#This Row],[RANK]]&lt;=TOTAL_HITTERS_DRAFTED,MYRANKS_H[[#This Row],[POINTS OVER REPL]],0)</f>
        <v>0</v>
      </c>
      <c r="AB222" s="35">
        <f>MYRANKS_H[[#This Row],[POINTS OVER REPL]]*DOLLAR_VALUE_PER_POINT+1</f>
        <v>1</v>
      </c>
      <c r="AC222" s="35"/>
      <c r="AD222" s="29">
        <f>IF(AND(MYRANKS_H[[#This Row],[RANK]]&lt;=(TOTAL_HITTERS_DRAFTED-HITTERS_BELOW_REPL_DRAFTED),MYRANKS_H[[#This Row],[$ACTUAL]]=""),MYRANKS_H[[#This Row],[POINTS OVER REPL]],0)</f>
        <v>0</v>
      </c>
      <c r="AE222" s="35">
        <f>IF(MYRANKS_H[[#This Row],[$ACTUAL]]="",MYRANKS_H[[#This Row],[POINTS OVER REPL]]*REMAINING_DOLLAR_VALUE_PER_POINT+1,0)</f>
        <v>1</v>
      </c>
    </row>
    <row r="223" spans="1:31" ht="15" customHeight="1" x14ac:dyDescent="0.25">
      <c r="A223" s="4" t="s">
        <v>14119</v>
      </c>
      <c r="B223" s="14" t="str">
        <f>VLOOKUP(MYRANKS_H[[#This Row],[PLAYERID]],PLAYERIDMAP2[],COLUMN(PLAYERIDMAP2[LASTNAME]),FALSE)</f>
        <v>Montero</v>
      </c>
      <c r="C223" s="14" t="str">
        <f>VLOOKUP(MYRANKS_H[[#This Row],[PLAYERID]],PLAYERIDMAP2[],COLUMN(PLAYERIDMAP2[FIRSTNAME]),FALSE)</f>
        <v>Miguel</v>
      </c>
      <c r="D223" s="14" t="str">
        <f>MYRANKS_H[[#This Row],[FNAME]]&amp;" "&amp;MYRANKS_H[[#This Row],[LNAME]]</f>
        <v>Miguel Montero</v>
      </c>
      <c r="E223" s="14" t="str">
        <f>VLOOKUP(MYRANKS_H[[#This Row],[PLAYERID]],PLAYERIDMAP2[],COLUMN(PLAYERIDMAP2[TEAM]),FALSE)</f>
        <v>CHC</v>
      </c>
      <c r="F223" s="14" t="str">
        <f>VLOOKUP(MYRANKS_H[[#This Row],[PLAYERID]],PLAYERIDMAP2[],COLUMN(PLAYERIDMAP2[POS]),FALSE)</f>
        <v>C</v>
      </c>
      <c r="G223" s="14">
        <f>IFERROR(VALUE(VLOOKUP(MYRANKS_H[[#This Row],[PLAYERID]],PLAYERIDMAP2[],COLUMN(PLAYERIDMAP2[IDFANGRAPHS]),FALSE)),VLOOKUP(MYRANKS_H[[#This Row],[PLAYERID]],PLAYERIDMAP2[],COLUMN(PLAYERIDMAP2[IDFANGRAPHS]),FALSE))</f>
        <v>3364</v>
      </c>
      <c r="H223" s="56">
        <f>IFERROR(VLOOKUP(MYRANKS_H[[#This Row],[IDFANGRAPHS]],STEAMER_H[],COLUMN(STEAMER_H[PA]),FALSE),0)</f>
        <v>412</v>
      </c>
      <c r="I223" s="56">
        <f>IFERROR(VLOOKUP(MYRANKS_H[[#This Row],[IDFANGRAPHS]],STEAMER_H[],COLUMN(STEAMER_H[AB]),FALSE),0)</f>
        <v>359</v>
      </c>
      <c r="J223" s="56">
        <f>IFERROR(VLOOKUP(MYRANKS_H[[#This Row],[IDFANGRAPHS]],STEAMER_H[],COLUMN(STEAMER_H[H]),FALSE),0)</f>
        <v>88</v>
      </c>
      <c r="K223" s="56">
        <f>IFERROR(VLOOKUP(MYRANKS_H[[#This Row],[IDFANGRAPHS]],STEAMER_H[],COLUMN(STEAMER_H[2B]),FALSE),0)</f>
        <v>16</v>
      </c>
      <c r="L223" s="56">
        <f>IFERROR(VLOOKUP(MYRANKS_H[[#This Row],[IDFANGRAPHS]],STEAMER_H[],COLUMN(STEAMER_H[3B]),FALSE),0)</f>
        <v>1</v>
      </c>
      <c r="M223" s="56">
        <f>IFERROR(VLOOKUP(MYRANKS_H[[#This Row],[IDFANGRAPHS]],STEAMER_H[],COLUMN(STEAMER_H[HR]),FALSE),0)</f>
        <v>10</v>
      </c>
      <c r="N223" s="56">
        <f>IFERROR(VLOOKUP(MYRANKS_H[[#This Row],[IDFANGRAPHS]],STEAMER_H[],COLUMN(STEAMER_H[R]),FALSE),0)</f>
        <v>44</v>
      </c>
      <c r="O223" s="56">
        <f>IFERROR(VLOOKUP(MYRANKS_H[[#This Row],[IDFANGRAPHS]],STEAMER_H[],COLUMN(STEAMER_H[RBI]),FALSE),0)</f>
        <v>45</v>
      </c>
      <c r="P223" s="56">
        <f>IFERROR(VLOOKUP(MYRANKS_H[[#This Row],[IDFANGRAPHS]],STEAMER_H[],COLUMN(STEAMER_H[BB]),FALSE),0)</f>
        <v>45</v>
      </c>
      <c r="Q223" s="56">
        <f>IFERROR(VLOOKUP(MYRANKS_H[[#This Row],[IDFANGRAPHS]],STEAMER_H[],COLUMN(STEAMER_H[HBP]),FALSE),0)</f>
        <v>5</v>
      </c>
      <c r="R223" s="56">
        <f>IFERROR(VLOOKUP(MYRANKS_H[[#This Row],[IDFANGRAPHS]],STEAMER_H[],COLUMN(STEAMER_H[SO]),FALSE),0)</f>
        <v>92</v>
      </c>
      <c r="S223" s="56">
        <f>IFERROR(VLOOKUP(MYRANKS_H[[#This Row],[IDFANGRAPHS]],STEAMER_H[],COLUMN(STEAMER_H[SB]),FALSE),0)</f>
        <v>2</v>
      </c>
      <c r="T223" s="19">
        <f>IFERROR(MYRANKS_H[[#This Row],[H]]/MYRANKS_H[[#This Row],[AB]],0)</f>
        <v>0.24512534818941503</v>
      </c>
      <c r="U223" s="19">
        <f>IFERROR((MYRANKS_H[[#This Row],[H]]+MYRANKS_H[[#This Row],[BB]]+MYRANKS_H[[#This Row],[HBP]])/(MYRANKS_H[[#This Row],[AB]]+MYRANKS_H[[#This Row],[BB]]+MYRANKS_H[[#This Row],[HBP]]),0)</f>
        <v>0.33740831295843521</v>
      </c>
      <c r="V223" s="19">
        <f>IFERROR((MYRANKS_H[[#This Row],[H]]+MYRANKS_H[[#This Row],[2B]]+2*MYRANKS_H[[#This Row],[3B]]+3*MYRANKS_H[[#This Row],[HR]])/MYRANKS_H[[#This Row],[AB]],0)</f>
        <v>0.37883008356545961</v>
      </c>
      <c r="W22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23" s="27">
        <f>VLOOKUP(MYRANKS_H[[#This Row],[POS]],REPLACEMENT_LEVEL[],3,FALSE)</f>
        <v>0</v>
      </c>
      <c r="Y223" s="27">
        <f>MYRANKS_H[[#This Row],[PROJ PTS]]-MYRANKS_H[[#This Row],[REPL LEVEL]]</f>
        <v>0</v>
      </c>
      <c r="Z223" s="27">
        <f>RANK(MYRANKS_H[[#This Row],[POINTS OVER REPL]],MYRANKS_H[POINTS OVER REPL])</f>
        <v>1</v>
      </c>
      <c r="AA223" s="29">
        <f>IF(MYRANKS_H[[#This Row],[RANK]]&lt;=TOTAL_HITTERS_DRAFTED,MYRANKS_H[[#This Row],[POINTS OVER REPL]],0)</f>
        <v>0</v>
      </c>
      <c r="AB223" s="35">
        <f>MYRANKS_H[[#This Row],[POINTS OVER REPL]]*DOLLAR_VALUE_PER_POINT+1</f>
        <v>1</v>
      </c>
      <c r="AC223" s="35"/>
      <c r="AD223" s="29">
        <f>IF(AND(MYRANKS_H[[#This Row],[RANK]]&lt;=(TOTAL_HITTERS_DRAFTED-HITTERS_BELOW_REPL_DRAFTED),MYRANKS_H[[#This Row],[$ACTUAL]]=""),MYRANKS_H[[#This Row],[POINTS OVER REPL]],0)</f>
        <v>0</v>
      </c>
      <c r="AE223" s="35">
        <f>IF(MYRANKS_H[[#This Row],[$ACTUAL]]="",MYRANKS_H[[#This Row],[POINTS OVER REPL]]*REMAINING_DOLLAR_VALUE_PER_POINT+1,0)</f>
        <v>1</v>
      </c>
    </row>
    <row r="224" spans="1:31" ht="15" customHeight="1" x14ac:dyDescent="0.25">
      <c r="A224" s="2" t="s">
        <v>14220</v>
      </c>
      <c r="B224" s="14" t="str">
        <f>VLOOKUP(MYRANKS_H[[#This Row],[PLAYERID]],PLAYERIDMAP2[],COLUMN(PLAYERIDMAP2[LASTNAME]),FALSE)</f>
        <v>Murphy</v>
      </c>
      <c r="C224" s="14" t="str">
        <f>VLOOKUP(MYRANKS_H[[#This Row],[PLAYERID]],PLAYERIDMAP2[],COLUMN(PLAYERIDMAP2[FIRSTNAME]),FALSE)</f>
        <v>Daniel</v>
      </c>
      <c r="D224" s="14" t="str">
        <f>MYRANKS_H[[#This Row],[FNAME]]&amp;" "&amp;MYRANKS_H[[#This Row],[LNAME]]</f>
        <v>Daniel Murphy</v>
      </c>
      <c r="E224" s="14" t="str">
        <f>VLOOKUP(MYRANKS_H[[#This Row],[PLAYERID]],PLAYERIDMAP2[],COLUMN(PLAYERIDMAP2[TEAM]),FALSE)</f>
        <v>WAS</v>
      </c>
      <c r="F224" s="14" t="str">
        <f>VLOOKUP(MYRANKS_H[[#This Row],[PLAYERID]],PLAYERIDMAP2[],COLUMN(PLAYERIDMAP2[POS]),FALSE)</f>
        <v>2B</v>
      </c>
      <c r="G224" s="14">
        <f>IFERROR(VALUE(VLOOKUP(MYRANKS_H[[#This Row],[PLAYERID]],PLAYERIDMAP2[],COLUMN(PLAYERIDMAP2[IDFANGRAPHS]),FALSE)),VLOOKUP(MYRANKS_H[[#This Row],[PLAYERID]],PLAYERIDMAP2[],COLUMN(PLAYERIDMAP2[IDFANGRAPHS]),FALSE))</f>
        <v>4316</v>
      </c>
      <c r="H224" s="56">
        <f>IFERROR(VLOOKUP(MYRANKS_H[[#This Row],[IDFANGRAPHS]],STEAMER_H[],COLUMN(STEAMER_H[PA]),FALSE),0)</f>
        <v>597</v>
      </c>
      <c r="I224" s="56">
        <f>IFERROR(VLOOKUP(MYRANKS_H[[#This Row],[IDFANGRAPHS]],STEAMER_H[],COLUMN(STEAMER_H[AB]),FALSE),0)</f>
        <v>552</v>
      </c>
      <c r="J224" s="56">
        <f>IFERROR(VLOOKUP(MYRANKS_H[[#This Row],[IDFANGRAPHS]],STEAMER_H[],COLUMN(STEAMER_H[H]),FALSE),0)</f>
        <v>170</v>
      </c>
      <c r="K224" s="56">
        <f>IFERROR(VLOOKUP(MYRANKS_H[[#This Row],[IDFANGRAPHS]],STEAMER_H[],COLUMN(STEAMER_H[2B]),FALSE),0)</f>
        <v>39</v>
      </c>
      <c r="L224" s="56">
        <f>IFERROR(VLOOKUP(MYRANKS_H[[#This Row],[IDFANGRAPHS]],STEAMER_H[],COLUMN(STEAMER_H[3B]),FALSE),0)</f>
        <v>2</v>
      </c>
      <c r="M224" s="56">
        <f>IFERROR(VLOOKUP(MYRANKS_H[[#This Row],[IDFANGRAPHS]],STEAMER_H[],COLUMN(STEAMER_H[HR]),FALSE),0)</f>
        <v>10</v>
      </c>
      <c r="N224" s="56">
        <f>IFERROR(VLOOKUP(MYRANKS_H[[#This Row],[IDFANGRAPHS]],STEAMER_H[],COLUMN(STEAMER_H[R]),FALSE),0)</f>
        <v>73</v>
      </c>
      <c r="O224" s="56">
        <f>IFERROR(VLOOKUP(MYRANKS_H[[#This Row],[IDFANGRAPHS]],STEAMER_H[],COLUMN(STEAMER_H[RBI]),FALSE),0)</f>
        <v>66</v>
      </c>
      <c r="P224" s="56">
        <f>IFERROR(VLOOKUP(MYRANKS_H[[#This Row],[IDFANGRAPHS]],STEAMER_H[],COLUMN(STEAMER_H[BB]),FALSE),0)</f>
        <v>36</v>
      </c>
      <c r="Q224" s="56">
        <f>IFERROR(VLOOKUP(MYRANKS_H[[#This Row],[IDFANGRAPHS]],STEAMER_H[],COLUMN(STEAMER_H[HBP]),FALSE),0)</f>
        <v>3</v>
      </c>
      <c r="R224" s="56">
        <f>IFERROR(VLOOKUP(MYRANKS_H[[#This Row],[IDFANGRAPHS]],STEAMER_H[],COLUMN(STEAMER_H[SO]),FALSE),0)</f>
        <v>62</v>
      </c>
      <c r="S224" s="56">
        <f>IFERROR(VLOOKUP(MYRANKS_H[[#This Row],[IDFANGRAPHS]],STEAMER_H[],COLUMN(STEAMER_H[SB]),FALSE),0)</f>
        <v>7</v>
      </c>
      <c r="T224" s="19">
        <f>IFERROR(MYRANKS_H[[#This Row],[H]]/MYRANKS_H[[#This Row],[AB]],0)</f>
        <v>0.3079710144927536</v>
      </c>
      <c r="U224" s="19">
        <f>IFERROR((MYRANKS_H[[#This Row],[H]]+MYRANKS_H[[#This Row],[BB]]+MYRANKS_H[[#This Row],[HBP]])/(MYRANKS_H[[#This Row],[AB]]+MYRANKS_H[[#This Row],[BB]]+MYRANKS_H[[#This Row],[HBP]]),0)</f>
        <v>0.3536379018612521</v>
      </c>
      <c r="V224" s="19">
        <f>IFERROR((MYRANKS_H[[#This Row],[H]]+MYRANKS_H[[#This Row],[2B]]+2*MYRANKS_H[[#This Row],[3B]]+3*MYRANKS_H[[#This Row],[HR]])/MYRANKS_H[[#This Row],[AB]],0)</f>
        <v>0.44021739130434784</v>
      </c>
      <c r="W22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24" s="27">
        <f>VLOOKUP(MYRANKS_H[[#This Row],[POS]],REPLACEMENT_LEVEL[],3,FALSE)</f>
        <v>0</v>
      </c>
      <c r="Y224" s="27">
        <f>MYRANKS_H[[#This Row],[PROJ PTS]]-MYRANKS_H[[#This Row],[REPL LEVEL]]</f>
        <v>0</v>
      </c>
      <c r="Z224" s="27">
        <f>RANK(MYRANKS_H[[#This Row],[POINTS OVER REPL]],MYRANKS_H[POINTS OVER REPL])</f>
        <v>1</v>
      </c>
      <c r="AA224" s="29">
        <f>IF(MYRANKS_H[[#This Row],[RANK]]&lt;=TOTAL_HITTERS_DRAFTED,MYRANKS_H[[#This Row],[POINTS OVER REPL]],0)</f>
        <v>0</v>
      </c>
      <c r="AB224" s="35">
        <f>MYRANKS_H[[#This Row],[POINTS OVER REPL]]*DOLLAR_VALUE_PER_POINT+1</f>
        <v>1</v>
      </c>
      <c r="AC224" s="35"/>
      <c r="AD224" s="29">
        <f>IF(AND(MYRANKS_H[[#This Row],[RANK]]&lt;=(TOTAL_HITTERS_DRAFTED-HITTERS_BELOW_REPL_DRAFTED),MYRANKS_H[[#This Row],[$ACTUAL]]=""),MYRANKS_H[[#This Row],[POINTS OVER REPL]],0)</f>
        <v>0</v>
      </c>
      <c r="AE224" s="35">
        <f>IF(MYRANKS_H[[#This Row],[$ACTUAL]]="",MYRANKS_H[[#This Row],[POINTS OVER REPL]]*REMAINING_DOLLAR_VALUE_PER_POINT+1,0)</f>
        <v>1</v>
      </c>
    </row>
    <row r="225" spans="1:31" ht="15" customHeight="1" x14ac:dyDescent="0.25">
      <c r="A225" s="2" t="s">
        <v>14678</v>
      </c>
      <c r="B225" s="14" t="str">
        <f>VLOOKUP(MYRANKS_H[[#This Row],[PLAYERID]],PLAYERIDMAP2[],COLUMN(PLAYERIDMAP2[LASTNAME]),FALSE)</f>
        <v>Pollock</v>
      </c>
      <c r="C225" s="14" t="str">
        <f>VLOOKUP(MYRANKS_H[[#This Row],[PLAYERID]],PLAYERIDMAP2[],COLUMN(PLAYERIDMAP2[FIRSTNAME]),FALSE)</f>
        <v>A.J.</v>
      </c>
      <c r="D225" s="14" t="str">
        <f>MYRANKS_H[[#This Row],[FNAME]]&amp;" "&amp;MYRANKS_H[[#This Row],[LNAME]]</f>
        <v>A.J. Pollock</v>
      </c>
      <c r="E225" s="14" t="str">
        <f>VLOOKUP(MYRANKS_H[[#This Row],[PLAYERID]],PLAYERIDMAP2[],COLUMN(PLAYERIDMAP2[TEAM]),FALSE)</f>
        <v>ARI</v>
      </c>
      <c r="F225" s="14" t="str">
        <f>VLOOKUP(MYRANKS_H[[#This Row],[PLAYERID]],PLAYERIDMAP2[],COLUMN(PLAYERIDMAP2[POS]),FALSE)</f>
        <v>OF</v>
      </c>
      <c r="G225" s="14">
        <f>IFERROR(VALUE(VLOOKUP(MYRANKS_H[[#This Row],[PLAYERID]],PLAYERIDMAP2[],COLUMN(PLAYERIDMAP2[IDFANGRAPHS]),FALSE)),VLOOKUP(MYRANKS_H[[#This Row],[PLAYERID]],PLAYERIDMAP2[],COLUMN(PLAYERIDMAP2[IDFANGRAPHS]),FALSE))</f>
        <v>9256</v>
      </c>
      <c r="H225" s="56">
        <f>IFERROR(VLOOKUP(MYRANKS_H[[#This Row],[IDFANGRAPHS]],STEAMER_H[],COLUMN(STEAMER_H[PA]),FALSE),0)</f>
        <v>656</v>
      </c>
      <c r="I225" s="56">
        <f>IFERROR(VLOOKUP(MYRANKS_H[[#This Row],[IDFANGRAPHS]],STEAMER_H[],COLUMN(STEAMER_H[AB]),FALSE),0)</f>
        <v>596</v>
      </c>
      <c r="J225" s="56">
        <f>IFERROR(VLOOKUP(MYRANKS_H[[#This Row],[IDFANGRAPHS]],STEAMER_H[],COLUMN(STEAMER_H[H]),FALSE),0)</f>
        <v>168</v>
      </c>
      <c r="K225" s="56">
        <f>IFERROR(VLOOKUP(MYRANKS_H[[#This Row],[IDFANGRAPHS]],STEAMER_H[],COLUMN(STEAMER_H[2B]),FALSE),0)</f>
        <v>35</v>
      </c>
      <c r="L225" s="56">
        <f>IFERROR(VLOOKUP(MYRANKS_H[[#This Row],[IDFANGRAPHS]],STEAMER_H[],COLUMN(STEAMER_H[3B]),FALSE),0)</f>
        <v>5</v>
      </c>
      <c r="M225" s="56">
        <f>IFERROR(VLOOKUP(MYRANKS_H[[#This Row],[IDFANGRAPHS]],STEAMER_H[],COLUMN(STEAMER_H[HR]),FALSE),0)</f>
        <v>15</v>
      </c>
      <c r="N225" s="56">
        <f>IFERROR(VLOOKUP(MYRANKS_H[[#This Row],[IDFANGRAPHS]],STEAMER_H[],COLUMN(STEAMER_H[R]),FALSE),0)</f>
        <v>81</v>
      </c>
      <c r="O225" s="56">
        <f>IFERROR(VLOOKUP(MYRANKS_H[[#This Row],[IDFANGRAPHS]],STEAMER_H[],COLUMN(STEAMER_H[RBI]),FALSE),0)</f>
        <v>67</v>
      </c>
      <c r="P225" s="56">
        <f>IFERROR(VLOOKUP(MYRANKS_H[[#This Row],[IDFANGRAPHS]],STEAMER_H[],COLUMN(STEAMER_H[BB]),FALSE),0)</f>
        <v>47</v>
      </c>
      <c r="Q225" s="56">
        <f>IFERROR(VLOOKUP(MYRANKS_H[[#This Row],[IDFANGRAPHS]],STEAMER_H[],COLUMN(STEAMER_H[HBP]),FALSE),0)</f>
        <v>4</v>
      </c>
      <c r="R225" s="56">
        <f>IFERROR(VLOOKUP(MYRANKS_H[[#This Row],[IDFANGRAPHS]],STEAMER_H[],COLUMN(STEAMER_H[SO]),FALSE),0)</f>
        <v>95</v>
      </c>
      <c r="S225" s="56">
        <f>IFERROR(VLOOKUP(MYRANKS_H[[#This Row],[IDFANGRAPHS]],STEAMER_H[],COLUMN(STEAMER_H[SB]),FALSE),0)</f>
        <v>27</v>
      </c>
      <c r="T225" s="19">
        <f>IFERROR(MYRANKS_H[[#This Row],[H]]/MYRANKS_H[[#This Row],[AB]],0)</f>
        <v>0.28187919463087246</v>
      </c>
      <c r="U225" s="19">
        <f>IFERROR((MYRANKS_H[[#This Row],[H]]+MYRANKS_H[[#This Row],[BB]]+MYRANKS_H[[#This Row],[HBP]])/(MYRANKS_H[[#This Row],[AB]]+MYRANKS_H[[#This Row],[BB]]+MYRANKS_H[[#This Row],[HBP]]),0)</f>
        <v>0.33848531684698607</v>
      </c>
      <c r="V225" s="19">
        <f>IFERROR((MYRANKS_H[[#This Row],[H]]+MYRANKS_H[[#This Row],[2B]]+2*MYRANKS_H[[#This Row],[3B]]+3*MYRANKS_H[[#This Row],[HR]])/MYRANKS_H[[#This Row],[AB]],0)</f>
        <v>0.43288590604026844</v>
      </c>
      <c r="W22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25" s="27">
        <f>VLOOKUP(MYRANKS_H[[#This Row],[POS]],REPLACEMENT_LEVEL[],3,FALSE)</f>
        <v>0</v>
      </c>
      <c r="Y225" s="27">
        <f>MYRANKS_H[[#This Row],[PROJ PTS]]-MYRANKS_H[[#This Row],[REPL LEVEL]]</f>
        <v>0</v>
      </c>
      <c r="Z225" s="27">
        <f>RANK(MYRANKS_H[[#This Row],[POINTS OVER REPL]],MYRANKS_H[POINTS OVER REPL])</f>
        <v>1</v>
      </c>
      <c r="AA225" s="29">
        <f>IF(MYRANKS_H[[#This Row],[RANK]]&lt;=TOTAL_HITTERS_DRAFTED,MYRANKS_H[[#This Row],[POINTS OVER REPL]],0)</f>
        <v>0</v>
      </c>
      <c r="AB225" s="35">
        <f>MYRANKS_H[[#This Row],[POINTS OVER REPL]]*DOLLAR_VALUE_PER_POINT+1</f>
        <v>1</v>
      </c>
      <c r="AC225" s="35"/>
      <c r="AD225" s="29">
        <f>IF(AND(MYRANKS_H[[#This Row],[RANK]]&lt;=(TOTAL_HITTERS_DRAFTED-HITTERS_BELOW_REPL_DRAFTED),MYRANKS_H[[#This Row],[$ACTUAL]]=""),MYRANKS_H[[#This Row],[POINTS OVER REPL]],0)</f>
        <v>0</v>
      </c>
      <c r="AE225" s="35">
        <f>IF(MYRANKS_H[[#This Row],[$ACTUAL]]="",MYRANKS_H[[#This Row],[POINTS OVER REPL]]*REMAINING_DOLLAR_VALUE_PER_POINT+1,0)</f>
        <v>1</v>
      </c>
    </row>
    <row r="226" spans="1:31" x14ac:dyDescent="0.25">
      <c r="A226" s="2" t="s">
        <v>14859</v>
      </c>
      <c r="B226" s="14" t="str">
        <f>VLOOKUP(MYRANKS_H[[#This Row],[PLAYERID]],PLAYERIDMAP2[],COLUMN(PLAYERIDMAP2[LASTNAME]),FALSE)</f>
        <v>Reynolds</v>
      </c>
      <c r="C226" s="14" t="str">
        <f>VLOOKUP(MYRANKS_H[[#This Row],[PLAYERID]],PLAYERIDMAP2[],COLUMN(PLAYERIDMAP2[FIRSTNAME]),FALSE)</f>
        <v>Mark</v>
      </c>
      <c r="D226" s="14" t="str">
        <f>MYRANKS_H[[#This Row],[FNAME]]&amp;" "&amp;MYRANKS_H[[#This Row],[LNAME]]</f>
        <v>Mark Reynolds</v>
      </c>
      <c r="E226" s="14" t="str">
        <f>VLOOKUP(MYRANKS_H[[#This Row],[PLAYERID]],PLAYERIDMAP2[],COLUMN(PLAYERIDMAP2[TEAM]),FALSE)</f>
        <v>COL</v>
      </c>
      <c r="F226" s="14" t="str">
        <f>VLOOKUP(MYRANKS_H[[#This Row],[PLAYERID]],PLAYERIDMAP2[],COLUMN(PLAYERIDMAP2[POS]),FALSE)</f>
        <v>3B</v>
      </c>
      <c r="G226" s="14">
        <f>IFERROR(VALUE(VLOOKUP(MYRANKS_H[[#This Row],[PLAYERID]],PLAYERIDMAP2[],COLUMN(PLAYERIDMAP2[IDFANGRAPHS]),FALSE)),VLOOKUP(MYRANKS_H[[#This Row],[PLAYERID]],PLAYERIDMAP2[],COLUMN(PLAYERIDMAP2[IDFANGRAPHS]),FALSE))</f>
        <v>7619</v>
      </c>
      <c r="H226" s="56">
        <f>IFERROR(VLOOKUP(MYRANKS_H[[#This Row],[IDFANGRAPHS]],STEAMER_H[],COLUMN(STEAMER_H[PA]),FALSE),0)</f>
        <v>244</v>
      </c>
      <c r="I226" s="56">
        <f>IFERROR(VLOOKUP(MYRANKS_H[[#This Row],[IDFANGRAPHS]],STEAMER_H[],COLUMN(STEAMER_H[AB]),FALSE),0)</f>
        <v>214</v>
      </c>
      <c r="J226" s="56">
        <f>IFERROR(VLOOKUP(MYRANKS_H[[#This Row],[IDFANGRAPHS]],STEAMER_H[],COLUMN(STEAMER_H[H]),FALSE),0)</f>
        <v>54</v>
      </c>
      <c r="K226" s="56">
        <f>IFERROR(VLOOKUP(MYRANKS_H[[#This Row],[IDFANGRAPHS]],STEAMER_H[],COLUMN(STEAMER_H[2B]),FALSE),0)</f>
        <v>10</v>
      </c>
      <c r="L226" s="56">
        <f>IFERROR(VLOOKUP(MYRANKS_H[[#This Row],[IDFANGRAPHS]],STEAMER_H[],COLUMN(STEAMER_H[3B]),FALSE),0)</f>
        <v>1</v>
      </c>
      <c r="M226" s="56">
        <f>IFERROR(VLOOKUP(MYRANKS_H[[#This Row],[IDFANGRAPHS]],STEAMER_H[],COLUMN(STEAMER_H[HR]),FALSE),0)</f>
        <v>11</v>
      </c>
      <c r="N226" s="56">
        <f>IFERROR(VLOOKUP(MYRANKS_H[[#This Row],[IDFANGRAPHS]],STEAMER_H[],COLUMN(STEAMER_H[R]),FALSE),0)</f>
        <v>30</v>
      </c>
      <c r="O226" s="56">
        <f>IFERROR(VLOOKUP(MYRANKS_H[[#This Row],[IDFANGRAPHS]],STEAMER_H[],COLUMN(STEAMER_H[RBI]),FALSE),0)</f>
        <v>33</v>
      </c>
      <c r="P226" s="56">
        <f>IFERROR(VLOOKUP(MYRANKS_H[[#This Row],[IDFANGRAPHS]],STEAMER_H[],COLUMN(STEAMER_H[BB]),FALSE),0)</f>
        <v>25</v>
      </c>
      <c r="Q226" s="56">
        <f>IFERROR(VLOOKUP(MYRANKS_H[[#This Row],[IDFANGRAPHS]],STEAMER_H[],COLUMN(STEAMER_H[HBP]),FALSE),0)</f>
        <v>2</v>
      </c>
      <c r="R226" s="56">
        <f>IFERROR(VLOOKUP(MYRANKS_H[[#This Row],[IDFANGRAPHS]],STEAMER_H[],COLUMN(STEAMER_H[SO]),FALSE),0)</f>
        <v>65</v>
      </c>
      <c r="S226" s="56">
        <f>IFERROR(VLOOKUP(MYRANKS_H[[#This Row],[IDFANGRAPHS]],STEAMER_H[],COLUMN(STEAMER_H[SB]),FALSE),0)</f>
        <v>2</v>
      </c>
      <c r="T226" s="19">
        <f>IFERROR(MYRANKS_H[[#This Row],[H]]/MYRANKS_H[[#This Row],[AB]],0)</f>
        <v>0.25233644859813081</v>
      </c>
      <c r="U226" s="19">
        <f>IFERROR((MYRANKS_H[[#This Row],[H]]+MYRANKS_H[[#This Row],[BB]]+MYRANKS_H[[#This Row],[HBP]])/(MYRANKS_H[[#This Row],[AB]]+MYRANKS_H[[#This Row],[BB]]+MYRANKS_H[[#This Row],[HBP]]),0)</f>
        <v>0.33609958506224069</v>
      </c>
      <c r="V226" s="19">
        <f>IFERROR((MYRANKS_H[[#This Row],[H]]+MYRANKS_H[[#This Row],[2B]]+2*MYRANKS_H[[#This Row],[3B]]+3*MYRANKS_H[[#This Row],[HR]])/MYRANKS_H[[#This Row],[AB]],0)</f>
        <v>0.46261682242990654</v>
      </c>
      <c r="W22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26" s="27">
        <f>VLOOKUP(MYRANKS_H[[#This Row],[POS]],REPLACEMENT_LEVEL[],3,FALSE)</f>
        <v>0</v>
      </c>
      <c r="Y226" s="27">
        <f>MYRANKS_H[[#This Row],[PROJ PTS]]-MYRANKS_H[[#This Row],[REPL LEVEL]]</f>
        <v>0</v>
      </c>
      <c r="Z226" s="27">
        <f>RANK(MYRANKS_H[[#This Row],[POINTS OVER REPL]],MYRANKS_H[POINTS OVER REPL])</f>
        <v>1</v>
      </c>
      <c r="AA226" s="29">
        <f>IF(MYRANKS_H[[#This Row],[RANK]]&lt;=TOTAL_HITTERS_DRAFTED,MYRANKS_H[[#This Row],[POINTS OVER REPL]],0)</f>
        <v>0</v>
      </c>
      <c r="AB226" s="35">
        <f>MYRANKS_H[[#This Row],[POINTS OVER REPL]]*DOLLAR_VALUE_PER_POINT+1</f>
        <v>1</v>
      </c>
      <c r="AC226" s="35"/>
      <c r="AD226" s="29">
        <f>IF(AND(MYRANKS_H[[#This Row],[RANK]]&lt;=(TOTAL_HITTERS_DRAFTED-HITTERS_BELOW_REPL_DRAFTED),MYRANKS_H[[#This Row],[$ACTUAL]]=""),MYRANKS_H[[#This Row],[POINTS OVER REPL]],0)</f>
        <v>0</v>
      </c>
      <c r="AE226" s="35">
        <f>IF(MYRANKS_H[[#This Row],[$ACTUAL]]="",MYRANKS_H[[#This Row],[POINTS OVER REPL]]*REMAINING_DOLLAR_VALUE_PER_POINT+1,0)</f>
        <v>1</v>
      </c>
    </row>
    <row r="227" spans="1:31" ht="15" customHeight="1" x14ac:dyDescent="0.25">
      <c r="A227" s="2" t="s">
        <v>15047</v>
      </c>
      <c r="B227" s="14" t="str">
        <f>VLOOKUP(MYRANKS_H[[#This Row],[PLAYERID]],PLAYERIDMAP2[],COLUMN(PLAYERIDMAP2[LASTNAME]),FALSE)</f>
        <v>Ruggiano</v>
      </c>
      <c r="C227" s="14" t="str">
        <f>VLOOKUP(MYRANKS_H[[#This Row],[PLAYERID]],PLAYERIDMAP2[],COLUMN(PLAYERIDMAP2[FIRSTNAME]),FALSE)</f>
        <v>Justin</v>
      </c>
      <c r="D227" s="14" t="str">
        <f>MYRANKS_H[[#This Row],[FNAME]]&amp;" "&amp;MYRANKS_H[[#This Row],[LNAME]]</f>
        <v>Justin Ruggiano</v>
      </c>
      <c r="E227" s="14" t="str">
        <f>VLOOKUP(MYRANKS_H[[#This Row],[PLAYERID]],PLAYERIDMAP2[],COLUMN(PLAYERIDMAP2[TEAM]),FALSE)</f>
        <v>TEX</v>
      </c>
      <c r="F227" s="14" t="str">
        <f>VLOOKUP(MYRANKS_H[[#This Row],[PLAYERID]],PLAYERIDMAP2[],COLUMN(PLAYERIDMAP2[POS]),FALSE)</f>
        <v>OF</v>
      </c>
      <c r="G227" s="14">
        <f>IFERROR(VALUE(VLOOKUP(MYRANKS_H[[#This Row],[PLAYERID]],PLAYERIDMAP2[],COLUMN(PLAYERIDMAP2[IDFANGRAPHS]),FALSE)),VLOOKUP(MYRANKS_H[[#This Row],[PLAYERID]],PLAYERIDMAP2[],COLUMN(PLAYERIDMAP2[IDFANGRAPHS]),FALSE))</f>
        <v>7620</v>
      </c>
      <c r="H227" s="56">
        <f>IFERROR(VLOOKUP(MYRANKS_H[[#This Row],[IDFANGRAPHS]],STEAMER_H[],COLUMN(STEAMER_H[PA]),FALSE),0)</f>
        <v>235</v>
      </c>
      <c r="I227" s="56">
        <f>IFERROR(VLOOKUP(MYRANKS_H[[#This Row],[IDFANGRAPHS]],STEAMER_H[],COLUMN(STEAMER_H[AB]),FALSE),0)</f>
        <v>210</v>
      </c>
      <c r="J227" s="56">
        <f>IFERROR(VLOOKUP(MYRANKS_H[[#This Row],[IDFANGRAPHS]],STEAMER_H[],COLUMN(STEAMER_H[H]),FALSE),0)</f>
        <v>53</v>
      </c>
      <c r="K227" s="56">
        <f>IFERROR(VLOOKUP(MYRANKS_H[[#This Row],[IDFANGRAPHS]],STEAMER_H[],COLUMN(STEAMER_H[2B]),FALSE),0)</f>
        <v>10</v>
      </c>
      <c r="L227" s="56">
        <f>IFERROR(VLOOKUP(MYRANKS_H[[#This Row],[IDFANGRAPHS]],STEAMER_H[],COLUMN(STEAMER_H[3B]),FALSE),0)</f>
        <v>1</v>
      </c>
      <c r="M227" s="56">
        <f>IFERROR(VLOOKUP(MYRANKS_H[[#This Row],[IDFANGRAPHS]],STEAMER_H[],COLUMN(STEAMER_H[HR]),FALSE),0)</f>
        <v>8</v>
      </c>
      <c r="N227" s="56">
        <f>IFERROR(VLOOKUP(MYRANKS_H[[#This Row],[IDFANGRAPHS]],STEAMER_H[],COLUMN(STEAMER_H[R]),FALSE),0)</f>
        <v>28</v>
      </c>
      <c r="O227" s="56">
        <f>IFERROR(VLOOKUP(MYRANKS_H[[#This Row],[IDFANGRAPHS]],STEAMER_H[],COLUMN(STEAMER_H[RBI]),FALSE),0)</f>
        <v>27</v>
      </c>
      <c r="P227" s="56">
        <f>IFERROR(VLOOKUP(MYRANKS_H[[#This Row],[IDFANGRAPHS]],STEAMER_H[],COLUMN(STEAMER_H[BB]),FALSE),0)</f>
        <v>19</v>
      </c>
      <c r="Q227" s="56">
        <f>IFERROR(VLOOKUP(MYRANKS_H[[#This Row],[IDFANGRAPHS]],STEAMER_H[],COLUMN(STEAMER_H[HBP]),FALSE),0)</f>
        <v>3</v>
      </c>
      <c r="R227" s="56">
        <f>IFERROR(VLOOKUP(MYRANKS_H[[#This Row],[IDFANGRAPHS]],STEAMER_H[],COLUMN(STEAMER_H[SO]),FALSE),0)</f>
        <v>63</v>
      </c>
      <c r="S227" s="56">
        <f>IFERROR(VLOOKUP(MYRANKS_H[[#This Row],[IDFANGRAPHS]],STEAMER_H[],COLUMN(STEAMER_H[SB]),FALSE),0)</f>
        <v>5</v>
      </c>
      <c r="T227" s="19">
        <f>IFERROR(MYRANKS_H[[#This Row],[H]]/MYRANKS_H[[#This Row],[AB]],0)</f>
        <v>0.25238095238095237</v>
      </c>
      <c r="U227" s="19">
        <f>IFERROR((MYRANKS_H[[#This Row],[H]]+MYRANKS_H[[#This Row],[BB]]+MYRANKS_H[[#This Row],[HBP]])/(MYRANKS_H[[#This Row],[AB]]+MYRANKS_H[[#This Row],[BB]]+MYRANKS_H[[#This Row],[HBP]]),0)</f>
        <v>0.32327586206896552</v>
      </c>
      <c r="V227" s="19">
        <f>IFERROR((MYRANKS_H[[#This Row],[H]]+MYRANKS_H[[#This Row],[2B]]+2*MYRANKS_H[[#This Row],[3B]]+3*MYRANKS_H[[#This Row],[HR]])/MYRANKS_H[[#This Row],[AB]],0)</f>
        <v>0.4238095238095238</v>
      </c>
      <c r="W22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27" s="27">
        <f>VLOOKUP(MYRANKS_H[[#This Row],[POS]],REPLACEMENT_LEVEL[],3,FALSE)</f>
        <v>0</v>
      </c>
      <c r="Y227" s="27">
        <f>MYRANKS_H[[#This Row],[PROJ PTS]]-MYRANKS_H[[#This Row],[REPL LEVEL]]</f>
        <v>0</v>
      </c>
      <c r="Z227" s="27">
        <f>RANK(MYRANKS_H[[#This Row],[POINTS OVER REPL]],MYRANKS_H[POINTS OVER REPL])</f>
        <v>1</v>
      </c>
      <c r="AA227" s="29">
        <f>IF(MYRANKS_H[[#This Row],[RANK]]&lt;=TOTAL_HITTERS_DRAFTED,MYRANKS_H[[#This Row],[POINTS OVER REPL]],0)</f>
        <v>0</v>
      </c>
      <c r="AB227" s="35">
        <f>MYRANKS_H[[#This Row],[POINTS OVER REPL]]*DOLLAR_VALUE_PER_POINT+1</f>
        <v>1</v>
      </c>
      <c r="AC227" s="35"/>
      <c r="AD227" s="29">
        <f>IF(AND(MYRANKS_H[[#This Row],[RANK]]&lt;=(TOTAL_HITTERS_DRAFTED-HITTERS_BELOW_REPL_DRAFTED),MYRANKS_H[[#This Row],[$ACTUAL]]=""),MYRANKS_H[[#This Row],[POINTS OVER REPL]],0)</f>
        <v>0</v>
      </c>
      <c r="AE227" s="35">
        <f>IF(MYRANKS_H[[#This Row],[$ACTUAL]]="",MYRANKS_H[[#This Row],[POINTS OVER REPL]]*REMAINING_DOLLAR_VALUE_PER_POINT+1,0)</f>
        <v>1</v>
      </c>
    </row>
    <row r="228" spans="1:31" ht="15" customHeight="1" x14ac:dyDescent="0.25">
      <c r="A228" s="2" t="s">
        <v>15066</v>
      </c>
      <c r="B228" s="14" t="str">
        <f>VLOOKUP(MYRANKS_H[[#This Row],[PLAYERID]],PLAYERIDMAP2[],COLUMN(PLAYERIDMAP2[LASTNAME]),FALSE)</f>
        <v>Rutledge</v>
      </c>
      <c r="C228" s="14" t="str">
        <f>VLOOKUP(MYRANKS_H[[#This Row],[PLAYERID]],PLAYERIDMAP2[],COLUMN(PLAYERIDMAP2[FIRSTNAME]),FALSE)</f>
        <v>Josh</v>
      </c>
      <c r="D228" s="14" t="str">
        <f>MYRANKS_H[[#This Row],[FNAME]]&amp;" "&amp;MYRANKS_H[[#This Row],[LNAME]]</f>
        <v>Josh Rutledge</v>
      </c>
      <c r="E228" s="14" t="str">
        <f>VLOOKUP(MYRANKS_H[[#This Row],[PLAYERID]],PLAYERIDMAP2[],COLUMN(PLAYERIDMAP2[TEAM]),FALSE)</f>
        <v>BOS</v>
      </c>
      <c r="F228" s="14" t="str">
        <f>VLOOKUP(MYRANKS_H[[#This Row],[PLAYERID]],PLAYERIDMAP2[],COLUMN(PLAYERIDMAP2[POS]),FALSE)</f>
        <v>SS</v>
      </c>
      <c r="G228" s="14">
        <f>IFERROR(VALUE(VLOOKUP(MYRANKS_H[[#This Row],[PLAYERID]],PLAYERIDMAP2[],COLUMN(PLAYERIDMAP2[IDFANGRAPHS]),FALSE)),VLOOKUP(MYRANKS_H[[#This Row],[PLAYERID]],PLAYERIDMAP2[],COLUMN(PLAYERIDMAP2[IDFANGRAPHS]),FALSE))</f>
        <v>11167</v>
      </c>
      <c r="H228" s="56">
        <f>IFERROR(VLOOKUP(MYRANKS_H[[#This Row],[IDFANGRAPHS]],STEAMER_H[],COLUMN(STEAMER_H[PA]),FALSE),0)</f>
        <v>1</v>
      </c>
      <c r="I228" s="56">
        <f>IFERROR(VLOOKUP(MYRANKS_H[[#This Row],[IDFANGRAPHS]],STEAMER_H[],COLUMN(STEAMER_H[AB]),FALSE),0)</f>
        <v>1</v>
      </c>
      <c r="J228" s="56">
        <f>IFERROR(VLOOKUP(MYRANKS_H[[#This Row],[IDFANGRAPHS]],STEAMER_H[],COLUMN(STEAMER_H[H]),FALSE),0)</f>
        <v>0</v>
      </c>
      <c r="K228" s="56">
        <f>IFERROR(VLOOKUP(MYRANKS_H[[#This Row],[IDFANGRAPHS]],STEAMER_H[],COLUMN(STEAMER_H[2B]),FALSE),0)</f>
        <v>0</v>
      </c>
      <c r="L228" s="56">
        <f>IFERROR(VLOOKUP(MYRANKS_H[[#This Row],[IDFANGRAPHS]],STEAMER_H[],COLUMN(STEAMER_H[3B]),FALSE),0)</f>
        <v>0</v>
      </c>
      <c r="M228" s="56">
        <f>IFERROR(VLOOKUP(MYRANKS_H[[#This Row],[IDFANGRAPHS]],STEAMER_H[],COLUMN(STEAMER_H[HR]),FALSE),0)</f>
        <v>0</v>
      </c>
      <c r="N228" s="56">
        <f>IFERROR(VLOOKUP(MYRANKS_H[[#This Row],[IDFANGRAPHS]],STEAMER_H[],COLUMN(STEAMER_H[R]),FALSE),0)</f>
        <v>0</v>
      </c>
      <c r="O228" s="56">
        <f>IFERROR(VLOOKUP(MYRANKS_H[[#This Row],[IDFANGRAPHS]],STEAMER_H[],COLUMN(STEAMER_H[RBI]),FALSE),0)</f>
        <v>0</v>
      </c>
      <c r="P228" s="56">
        <f>IFERROR(VLOOKUP(MYRANKS_H[[#This Row],[IDFANGRAPHS]],STEAMER_H[],COLUMN(STEAMER_H[BB]),FALSE),0)</f>
        <v>0</v>
      </c>
      <c r="Q228" s="56">
        <f>IFERROR(VLOOKUP(MYRANKS_H[[#This Row],[IDFANGRAPHS]],STEAMER_H[],COLUMN(STEAMER_H[HBP]),FALSE),0)</f>
        <v>0</v>
      </c>
      <c r="R228" s="56">
        <f>IFERROR(VLOOKUP(MYRANKS_H[[#This Row],[IDFANGRAPHS]],STEAMER_H[],COLUMN(STEAMER_H[SO]),FALSE),0)</f>
        <v>0</v>
      </c>
      <c r="S228" s="56">
        <f>IFERROR(VLOOKUP(MYRANKS_H[[#This Row],[IDFANGRAPHS]],STEAMER_H[],COLUMN(STEAMER_H[SB]),FALSE),0)</f>
        <v>0</v>
      </c>
      <c r="T228" s="19">
        <f>IFERROR(MYRANKS_H[[#This Row],[H]]/MYRANKS_H[[#This Row],[AB]],0)</f>
        <v>0</v>
      </c>
      <c r="U228" s="19">
        <f>IFERROR((MYRANKS_H[[#This Row],[H]]+MYRANKS_H[[#This Row],[BB]]+MYRANKS_H[[#This Row],[HBP]])/(MYRANKS_H[[#This Row],[AB]]+MYRANKS_H[[#This Row],[BB]]+MYRANKS_H[[#This Row],[HBP]]),0)</f>
        <v>0</v>
      </c>
      <c r="V228" s="19">
        <f>IFERROR((MYRANKS_H[[#This Row],[H]]+MYRANKS_H[[#This Row],[2B]]+2*MYRANKS_H[[#This Row],[3B]]+3*MYRANKS_H[[#This Row],[HR]])/MYRANKS_H[[#This Row],[AB]],0)</f>
        <v>0</v>
      </c>
      <c r="W22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28" s="27">
        <f>VLOOKUP(MYRANKS_H[[#This Row],[POS]],REPLACEMENT_LEVEL[],3,FALSE)</f>
        <v>0</v>
      </c>
      <c r="Y228" s="27">
        <f>MYRANKS_H[[#This Row],[PROJ PTS]]-MYRANKS_H[[#This Row],[REPL LEVEL]]</f>
        <v>0</v>
      </c>
      <c r="Z228" s="27">
        <f>RANK(MYRANKS_H[[#This Row],[POINTS OVER REPL]],MYRANKS_H[POINTS OVER REPL])</f>
        <v>1</v>
      </c>
      <c r="AA228" s="29">
        <f>IF(MYRANKS_H[[#This Row],[RANK]]&lt;=TOTAL_HITTERS_DRAFTED,MYRANKS_H[[#This Row],[POINTS OVER REPL]],0)</f>
        <v>0</v>
      </c>
      <c r="AB228" s="35">
        <f>MYRANKS_H[[#This Row],[POINTS OVER REPL]]*DOLLAR_VALUE_PER_POINT+1</f>
        <v>1</v>
      </c>
      <c r="AC228" s="35"/>
      <c r="AD228" s="29">
        <f>IF(AND(MYRANKS_H[[#This Row],[RANK]]&lt;=(TOTAL_HITTERS_DRAFTED-HITTERS_BELOW_REPL_DRAFTED),MYRANKS_H[[#This Row],[$ACTUAL]]=""),MYRANKS_H[[#This Row],[POINTS OVER REPL]],0)</f>
        <v>0</v>
      </c>
      <c r="AE228" s="35">
        <f>IF(MYRANKS_H[[#This Row],[$ACTUAL]]="",MYRANKS_H[[#This Row],[POINTS OVER REPL]]*REMAINING_DOLLAR_VALUE_PER_POINT+1,0)</f>
        <v>1</v>
      </c>
    </row>
    <row r="229" spans="1:31" x14ac:dyDescent="0.25">
      <c r="A229" s="89" t="s">
        <v>15993</v>
      </c>
      <c r="B229" s="90" t="str">
        <f>VLOOKUP(MYRANKS_H[[#This Row],[PLAYERID]],PLAYERIDMAP2[],COLUMN(PLAYERIDMAP2[LASTNAME]),FALSE)</f>
        <v>Young</v>
      </c>
      <c r="C229" s="90" t="str">
        <f>VLOOKUP(MYRANKS_H[[#This Row],[PLAYERID]],PLAYERIDMAP2[],COLUMN(PLAYERIDMAP2[FIRSTNAME]),FALSE)</f>
        <v>Delmon</v>
      </c>
      <c r="D229" s="90" t="str">
        <f>MYRANKS_H[[#This Row],[FNAME]]&amp;" "&amp;MYRANKS_H[[#This Row],[LNAME]]</f>
        <v>Delmon Young</v>
      </c>
      <c r="E229" s="90" t="str">
        <f>VLOOKUP(MYRANKS_H[[#This Row],[PLAYERID]],PLAYERIDMAP2[],COLUMN(PLAYERIDMAP2[TEAM]),FALSE)</f>
        <v>BAL</v>
      </c>
      <c r="F229" s="90" t="str">
        <f>VLOOKUP(MYRANKS_H[[#This Row],[PLAYERID]],PLAYERIDMAP2[],COLUMN(PLAYERIDMAP2[POS]),FALSE)</f>
        <v>OF</v>
      </c>
      <c r="G229" s="90">
        <f>IFERROR(VALUE(VLOOKUP(MYRANKS_H[[#This Row],[PLAYERID]],PLAYERIDMAP2[],COLUMN(PLAYERIDMAP2[IDFANGRAPHS]),FALSE)),VLOOKUP(MYRANKS_H[[#This Row],[PLAYERID]],PLAYERIDMAP2[],COLUMN(PLAYERIDMAP2[IDFANGRAPHS]),FALSE))</f>
        <v>2140</v>
      </c>
      <c r="H229" s="56">
        <f>IFERROR(VLOOKUP(MYRANKS_H[[#This Row],[IDFANGRAPHS]],STEAMER_H[],COLUMN(STEAMER_H[PA]),FALSE),0)</f>
        <v>206</v>
      </c>
      <c r="I229" s="56">
        <f>IFERROR(VLOOKUP(MYRANKS_H[[#This Row],[IDFANGRAPHS]],STEAMER_H[],COLUMN(STEAMER_H[AB]),FALSE),0)</f>
        <v>193</v>
      </c>
      <c r="J229" s="56">
        <f>IFERROR(VLOOKUP(MYRANKS_H[[#This Row],[IDFANGRAPHS]],STEAMER_H[],COLUMN(STEAMER_H[H]),FALSE),0)</f>
        <v>50</v>
      </c>
      <c r="K229" s="56">
        <f>IFERROR(VLOOKUP(MYRANKS_H[[#This Row],[IDFANGRAPHS]],STEAMER_H[],COLUMN(STEAMER_H[2B]),FALSE),0)</f>
        <v>9</v>
      </c>
      <c r="L229" s="56">
        <f>IFERROR(VLOOKUP(MYRANKS_H[[#This Row],[IDFANGRAPHS]],STEAMER_H[],COLUMN(STEAMER_H[3B]),FALSE),0)</f>
        <v>1</v>
      </c>
      <c r="M229" s="56">
        <f>IFERROR(VLOOKUP(MYRANKS_H[[#This Row],[IDFANGRAPHS]],STEAMER_H[],COLUMN(STEAMER_H[HR]),FALSE),0)</f>
        <v>5</v>
      </c>
      <c r="N229" s="56">
        <f>IFERROR(VLOOKUP(MYRANKS_H[[#This Row],[IDFANGRAPHS]],STEAMER_H[],COLUMN(STEAMER_H[R]),FALSE),0)</f>
        <v>21</v>
      </c>
      <c r="O229" s="56">
        <f>IFERROR(VLOOKUP(MYRANKS_H[[#This Row],[IDFANGRAPHS]],STEAMER_H[],COLUMN(STEAMER_H[RBI]),FALSE),0)</f>
        <v>23</v>
      </c>
      <c r="P229" s="56">
        <f>IFERROR(VLOOKUP(MYRANKS_H[[#This Row],[IDFANGRAPHS]],STEAMER_H[],COLUMN(STEAMER_H[BB]),FALSE),0)</f>
        <v>9</v>
      </c>
      <c r="Q229" s="56">
        <f>IFERROR(VLOOKUP(MYRANKS_H[[#This Row],[IDFANGRAPHS]],STEAMER_H[],COLUMN(STEAMER_H[HBP]),FALSE),0)</f>
        <v>2</v>
      </c>
      <c r="R229" s="56">
        <f>IFERROR(VLOOKUP(MYRANKS_H[[#This Row],[IDFANGRAPHS]],STEAMER_H[],COLUMN(STEAMER_H[SO]),FALSE),0)</f>
        <v>40</v>
      </c>
      <c r="S229" s="56">
        <f>IFERROR(VLOOKUP(MYRANKS_H[[#This Row],[IDFANGRAPHS]],STEAMER_H[],COLUMN(STEAMER_H[SB]),FALSE),0)</f>
        <v>1</v>
      </c>
      <c r="T229" s="85">
        <f>IFERROR(MYRANKS_H[[#This Row],[H]]/MYRANKS_H[[#This Row],[AB]],0)</f>
        <v>0.25906735751295334</v>
      </c>
      <c r="U229" s="85">
        <f>IFERROR((MYRANKS_H[[#This Row],[H]]+MYRANKS_H[[#This Row],[BB]]+MYRANKS_H[[#This Row],[HBP]])/(MYRANKS_H[[#This Row],[AB]]+MYRANKS_H[[#This Row],[BB]]+MYRANKS_H[[#This Row],[HBP]]),0)</f>
        <v>0.29901960784313725</v>
      </c>
      <c r="V229" s="85">
        <f>IFERROR((MYRANKS_H[[#This Row],[H]]+MYRANKS_H[[#This Row],[2B]]+2*MYRANKS_H[[#This Row],[3B]]+3*MYRANKS_H[[#This Row],[HR]])/MYRANKS_H[[#This Row],[AB]],0)</f>
        <v>0.39378238341968913</v>
      </c>
      <c r="W229" s="74">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29" s="74">
        <f>VLOOKUP(MYRANKS_H[[#This Row],[POS]],REPLACEMENT_LEVEL[],3,FALSE)</f>
        <v>0</v>
      </c>
      <c r="Y229" s="74">
        <f>MYRANKS_H[[#This Row],[PROJ PTS]]-MYRANKS_H[[#This Row],[REPL LEVEL]]</f>
        <v>0</v>
      </c>
      <c r="Z229" s="74">
        <f>RANK(MYRANKS_H[[#This Row],[POINTS OVER REPL]],MYRANKS_H[POINTS OVER REPL])</f>
        <v>1</v>
      </c>
      <c r="AA229" s="74">
        <f>IF(MYRANKS_H[[#This Row],[RANK]]&lt;=TOTAL_HITTERS_DRAFTED,MYRANKS_H[[#This Row],[POINTS OVER REPL]],0)</f>
        <v>0</v>
      </c>
      <c r="AB229" s="76">
        <f>MYRANKS_H[[#This Row],[POINTS OVER REPL]]*DOLLAR_VALUE_PER_POINT+1</f>
        <v>1</v>
      </c>
      <c r="AC229" s="74"/>
      <c r="AD229" s="74">
        <f>IF(AND(MYRANKS_H[[#This Row],[RANK]]&lt;=(TOTAL_HITTERS_DRAFTED-HITTERS_BELOW_REPL_DRAFTED),MYRANKS_H[[#This Row],[$ACTUAL]]=""),MYRANKS_H[[#This Row],[POINTS OVER REPL]],0)</f>
        <v>0</v>
      </c>
      <c r="AE229" s="86">
        <f>IF(MYRANKS_H[[#This Row],[$ACTUAL]]="",MYRANKS_H[[#This Row],[POINTS OVER REPL]]*REMAINING_DOLLAR_VALUE_PER_POINT+1,0)</f>
        <v>1</v>
      </c>
    </row>
    <row r="230" spans="1:31" ht="15" customHeight="1" x14ac:dyDescent="0.25">
      <c r="A230" s="2" t="s">
        <v>11052</v>
      </c>
      <c r="B230" s="14" t="str">
        <f>VLOOKUP(MYRANKS_H[[#This Row],[PLAYERID]],PLAYERIDMAP2[],COLUMN(PLAYERIDMAP2[LASTNAME]),FALSE)</f>
        <v>Alcantara</v>
      </c>
      <c r="C230" s="14" t="str">
        <f>VLOOKUP(MYRANKS_H[[#This Row],[PLAYERID]],PLAYERIDMAP2[],COLUMN(PLAYERIDMAP2[FIRSTNAME]),FALSE)</f>
        <v>Arismendy</v>
      </c>
      <c r="D230" s="14" t="str">
        <f>MYRANKS_H[[#This Row],[FNAME]]&amp;" "&amp;MYRANKS_H[[#This Row],[LNAME]]</f>
        <v>Arismendy Alcantara</v>
      </c>
      <c r="E230" s="14" t="str">
        <f>VLOOKUP(MYRANKS_H[[#This Row],[PLAYERID]],PLAYERIDMAP2[],COLUMN(PLAYERIDMAP2[TEAM]),FALSE)</f>
        <v>CHC</v>
      </c>
      <c r="F230" s="14" t="str">
        <f>VLOOKUP(MYRANKS_H[[#This Row],[PLAYERID]],PLAYERIDMAP2[],COLUMN(PLAYERIDMAP2[POS]),FALSE)</f>
        <v>2B</v>
      </c>
      <c r="G230" s="14">
        <f>IFERROR(VALUE(VLOOKUP(MYRANKS_H[[#This Row],[PLAYERID]],PLAYERIDMAP2[],COLUMN(PLAYERIDMAP2[IDFANGRAPHS]),FALSE)),VLOOKUP(MYRANKS_H[[#This Row],[PLAYERID]],PLAYERIDMAP2[],COLUMN(PLAYERIDMAP2[IDFANGRAPHS]),FALSE))</f>
        <v>10711</v>
      </c>
      <c r="H230" s="56">
        <f>IFERROR(VLOOKUP(MYRANKS_H[[#This Row],[IDFANGRAPHS]],STEAMER_H[],COLUMN(STEAMER_H[PA]),FALSE),0)</f>
        <v>103</v>
      </c>
      <c r="I230" s="56">
        <f>IFERROR(VLOOKUP(MYRANKS_H[[#This Row],[IDFANGRAPHS]],STEAMER_H[],COLUMN(STEAMER_H[AB]),FALSE),0)</f>
        <v>95</v>
      </c>
      <c r="J230" s="56">
        <f>IFERROR(VLOOKUP(MYRANKS_H[[#This Row],[IDFANGRAPHS]],STEAMER_H[],COLUMN(STEAMER_H[H]),FALSE),0)</f>
        <v>23</v>
      </c>
      <c r="K230" s="56">
        <f>IFERROR(VLOOKUP(MYRANKS_H[[#This Row],[IDFANGRAPHS]],STEAMER_H[],COLUMN(STEAMER_H[2B]),FALSE),0)</f>
        <v>4</v>
      </c>
      <c r="L230" s="56">
        <f>IFERROR(VLOOKUP(MYRANKS_H[[#This Row],[IDFANGRAPHS]],STEAMER_H[],COLUMN(STEAMER_H[3B]),FALSE),0)</f>
        <v>1</v>
      </c>
      <c r="M230" s="56">
        <f>IFERROR(VLOOKUP(MYRANKS_H[[#This Row],[IDFANGRAPHS]],STEAMER_H[],COLUMN(STEAMER_H[HR]),FALSE),0)</f>
        <v>3</v>
      </c>
      <c r="N230" s="56">
        <f>IFERROR(VLOOKUP(MYRANKS_H[[#This Row],[IDFANGRAPHS]],STEAMER_H[],COLUMN(STEAMER_H[R]),FALSE),0)</f>
        <v>11</v>
      </c>
      <c r="O230" s="56">
        <f>IFERROR(VLOOKUP(MYRANKS_H[[#This Row],[IDFANGRAPHS]],STEAMER_H[],COLUMN(STEAMER_H[RBI]),FALSE),0)</f>
        <v>11</v>
      </c>
      <c r="P230" s="56">
        <f>IFERROR(VLOOKUP(MYRANKS_H[[#This Row],[IDFANGRAPHS]],STEAMER_H[],COLUMN(STEAMER_H[BB]),FALSE),0)</f>
        <v>6</v>
      </c>
      <c r="Q230" s="56">
        <f>IFERROR(VLOOKUP(MYRANKS_H[[#This Row],[IDFANGRAPHS]],STEAMER_H[],COLUMN(STEAMER_H[HBP]),FALSE),0)</f>
        <v>0</v>
      </c>
      <c r="R230" s="56">
        <f>IFERROR(VLOOKUP(MYRANKS_H[[#This Row],[IDFANGRAPHS]],STEAMER_H[],COLUMN(STEAMER_H[SO]),FALSE),0)</f>
        <v>26</v>
      </c>
      <c r="S230" s="56">
        <f>IFERROR(VLOOKUP(MYRANKS_H[[#This Row],[IDFANGRAPHS]],STEAMER_H[],COLUMN(STEAMER_H[SB]),FALSE),0)</f>
        <v>3</v>
      </c>
      <c r="T230" s="19">
        <f>IFERROR(MYRANKS_H[[#This Row],[H]]/MYRANKS_H[[#This Row],[AB]],0)</f>
        <v>0.24210526315789474</v>
      </c>
      <c r="U230" s="19">
        <f>IFERROR((MYRANKS_H[[#This Row],[H]]+MYRANKS_H[[#This Row],[BB]]+MYRANKS_H[[#This Row],[HBP]])/(MYRANKS_H[[#This Row],[AB]]+MYRANKS_H[[#This Row],[BB]]+MYRANKS_H[[#This Row],[HBP]]),0)</f>
        <v>0.28712871287128711</v>
      </c>
      <c r="V230" s="19">
        <f>IFERROR((MYRANKS_H[[#This Row],[H]]+MYRANKS_H[[#This Row],[2B]]+2*MYRANKS_H[[#This Row],[3B]]+3*MYRANKS_H[[#This Row],[HR]])/MYRANKS_H[[#This Row],[AB]],0)</f>
        <v>0.4</v>
      </c>
      <c r="W23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30" s="27">
        <f>VLOOKUP(MYRANKS_H[[#This Row],[POS]],REPLACEMENT_LEVEL[],3,FALSE)</f>
        <v>0</v>
      </c>
      <c r="Y230" s="27">
        <f>MYRANKS_H[[#This Row],[PROJ PTS]]-MYRANKS_H[[#This Row],[REPL LEVEL]]</f>
        <v>0</v>
      </c>
      <c r="Z230" s="27">
        <f>RANK(MYRANKS_H[[#This Row],[POINTS OVER REPL]],MYRANKS_H[POINTS OVER REPL])</f>
        <v>1</v>
      </c>
      <c r="AA230" s="29">
        <f>IF(MYRANKS_H[[#This Row],[RANK]]&lt;=TOTAL_HITTERS_DRAFTED,MYRANKS_H[[#This Row],[POINTS OVER REPL]],0)</f>
        <v>0</v>
      </c>
      <c r="AB230" s="35">
        <f>MYRANKS_H[[#This Row],[POINTS OVER REPL]]*DOLLAR_VALUE_PER_POINT+1</f>
        <v>1</v>
      </c>
      <c r="AC230" s="35"/>
      <c r="AD230" s="29">
        <f>IF(AND(MYRANKS_H[[#This Row],[RANK]]&lt;=(TOTAL_HITTERS_DRAFTED-HITTERS_BELOW_REPL_DRAFTED),MYRANKS_H[[#This Row],[$ACTUAL]]=""),MYRANKS_H[[#This Row],[POINTS OVER REPL]],0)</f>
        <v>0</v>
      </c>
      <c r="AE230" s="35">
        <f>IF(MYRANKS_H[[#This Row],[$ACTUAL]]="",MYRANKS_H[[#This Row],[POINTS OVER REPL]]*REMAINING_DOLLAR_VALUE_PER_POINT+1,0)</f>
        <v>1</v>
      </c>
    </row>
    <row r="231" spans="1:31" ht="15" customHeight="1" x14ac:dyDescent="0.25">
      <c r="A231" s="2" t="s">
        <v>11395</v>
      </c>
      <c r="B231" s="14" t="str">
        <f>VLOOKUP(MYRANKS_H[[#This Row],[PLAYERID]],PLAYERIDMAP2[],COLUMN(PLAYERIDMAP2[LASTNAME]),FALSE)</f>
        <v>Betts</v>
      </c>
      <c r="C231" s="14" t="str">
        <f>VLOOKUP(MYRANKS_H[[#This Row],[PLAYERID]],PLAYERIDMAP2[],COLUMN(PLAYERIDMAP2[FIRSTNAME]),FALSE)</f>
        <v>Mookie</v>
      </c>
      <c r="D231" s="14" t="str">
        <f>MYRANKS_H[[#This Row],[FNAME]]&amp;" "&amp;MYRANKS_H[[#This Row],[LNAME]]</f>
        <v>Mookie Betts</v>
      </c>
      <c r="E231" s="14" t="str">
        <f>VLOOKUP(MYRANKS_H[[#This Row],[PLAYERID]],PLAYERIDMAP2[],COLUMN(PLAYERIDMAP2[TEAM]),FALSE)</f>
        <v>BOS</v>
      </c>
      <c r="F231" s="14" t="str">
        <f>VLOOKUP(MYRANKS_H[[#This Row],[PLAYERID]],PLAYERIDMAP2[],COLUMN(PLAYERIDMAP2[POS]),FALSE)</f>
        <v>OF</v>
      </c>
      <c r="G231" s="14">
        <f>IFERROR(VALUE(VLOOKUP(MYRANKS_H[[#This Row],[PLAYERID]],PLAYERIDMAP2[],COLUMN(PLAYERIDMAP2[IDFANGRAPHS]),FALSE)),VLOOKUP(MYRANKS_H[[#This Row],[PLAYERID]],PLAYERIDMAP2[],COLUMN(PLAYERIDMAP2[IDFANGRAPHS]),FALSE))</f>
        <v>13611</v>
      </c>
      <c r="H231" s="56">
        <f>IFERROR(VLOOKUP(MYRANKS_H[[#This Row],[IDFANGRAPHS]],STEAMER_H[],COLUMN(STEAMER_H[PA]),FALSE),0)</f>
        <v>664</v>
      </c>
      <c r="I231" s="56">
        <f>IFERROR(VLOOKUP(MYRANKS_H[[#This Row],[IDFANGRAPHS]],STEAMER_H[],COLUMN(STEAMER_H[AB]),FALSE),0)</f>
        <v>595</v>
      </c>
      <c r="J231" s="56">
        <f>IFERROR(VLOOKUP(MYRANKS_H[[#This Row],[IDFANGRAPHS]],STEAMER_H[],COLUMN(STEAMER_H[H]),FALSE),0)</f>
        <v>179</v>
      </c>
      <c r="K231" s="56">
        <f>IFERROR(VLOOKUP(MYRANKS_H[[#This Row],[IDFANGRAPHS]],STEAMER_H[],COLUMN(STEAMER_H[2B]),FALSE),0)</f>
        <v>38</v>
      </c>
      <c r="L231" s="56">
        <f>IFERROR(VLOOKUP(MYRANKS_H[[#This Row],[IDFANGRAPHS]],STEAMER_H[],COLUMN(STEAMER_H[3B]),FALSE),0)</f>
        <v>5</v>
      </c>
      <c r="M231" s="56">
        <f>IFERROR(VLOOKUP(MYRANKS_H[[#This Row],[IDFANGRAPHS]],STEAMER_H[],COLUMN(STEAMER_H[HR]),FALSE),0)</f>
        <v>18</v>
      </c>
      <c r="N231" s="56">
        <f>IFERROR(VLOOKUP(MYRANKS_H[[#This Row],[IDFANGRAPHS]],STEAMER_H[],COLUMN(STEAMER_H[R]),FALSE),0)</f>
        <v>98</v>
      </c>
      <c r="O231" s="56">
        <f>IFERROR(VLOOKUP(MYRANKS_H[[#This Row],[IDFANGRAPHS]],STEAMER_H[],COLUMN(STEAMER_H[RBI]),FALSE),0)</f>
        <v>76</v>
      </c>
      <c r="P231" s="56">
        <f>IFERROR(VLOOKUP(MYRANKS_H[[#This Row],[IDFANGRAPHS]],STEAMER_H[],COLUMN(STEAMER_H[BB]),FALSE),0)</f>
        <v>55</v>
      </c>
      <c r="Q231" s="56">
        <f>IFERROR(VLOOKUP(MYRANKS_H[[#This Row],[IDFANGRAPHS]],STEAMER_H[],COLUMN(STEAMER_H[HBP]),FALSE),0)</f>
        <v>3</v>
      </c>
      <c r="R231" s="56">
        <f>IFERROR(VLOOKUP(MYRANKS_H[[#This Row],[IDFANGRAPHS]],STEAMER_H[],COLUMN(STEAMER_H[SO]),FALSE),0)</f>
        <v>81</v>
      </c>
      <c r="S231" s="56">
        <f>IFERROR(VLOOKUP(MYRANKS_H[[#This Row],[IDFANGRAPHS]],STEAMER_H[],COLUMN(STEAMER_H[SB]),FALSE),0)</f>
        <v>25</v>
      </c>
      <c r="T231" s="19">
        <f>IFERROR(MYRANKS_H[[#This Row],[H]]/MYRANKS_H[[#This Row],[AB]],0)</f>
        <v>0.30084033613445377</v>
      </c>
      <c r="U231" s="19">
        <f>IFERROR((MYRANKS_H[[#This Row],[H]]+MYRANKS_H[[#This Row],[BB]]+MYRANKS_H[[#This Row],[HBP]])/(MYRANKS_H[[#This Row],[AB]]+MYRANKS_H[[#This Row],[BB]]+MYRANKS_H[[#This Row],[HBP]]),0)</f>
        <v>0.36294027565084225</v>
      </c>
      <c r="V231" s="19">
        <f>IFERROR((MYRANKS_H[[#This Row],[H]]+MYRANKS_H[[#This Row],[2B]]+2*MYRANKS_H[[#This Row],[3B]]+3*MYRANKS_H[[#This Row],[HR]])/MYRANKS_H[[#This Row],[AB]],0)</f>
        <v>0.4722689075630252</v>
      </c>
      <c r="W23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31" s="27">
        <f>VLOOKUP(MYRANKS_H[[#This Row],[POS]],REPLACEMENT_LEVEL[],3,FALSE)</f>
        <v>0</v>
      </c>
      <c r="Y231" s="27">
        <f>MYRANKS_H[[#This Row],[PROJ PTS]]-MYRANKS_H[[#This Row],[REPL LEVEL]]</f>
        <v>0</v>
      </c>
      <c r="Z231" s="27">
        <f>RANK(MYRANKS_H[[#This Row],[POINTS OVER REPL]],MYRANKS_H[POINTS OVER REPL])</f>
        <v>1</v>
      </c>
      <c r="AA231" s="29">
        <f>IF(MYRANKS_H[[#This Row],[RANK]]&lt;=TOTAL_HITTERS_DRAFTED,MYRANKS_H[[#This Row],[POINTS OVER REPL]],0)</f>
        <v>0</v>
      </c>
      <c r="AB231" s="35">
        <f>MYRANKS_H[[#This Row],[POINTS OVER REPL]]*DOLLAR_VALUE_PER_POINT+1</f>
        <v>1</v>
      </c>
      <c r="AC231" s="35"/>
      <c r="AD231" s="29">
        <f>IF(AND(MYRANKS_H[[#This Row],[RANK]]&lt;=(TOTAL_HITTERS_DRAFTED-HITTERS_BELOW_REPL_DRAFTED),MYRANKS_H[[#This Row],[$ACTUAL]]=""),MYRANKS_H[[#This Row],[POINTS OVER REPL]],0)</f>
        <v>0</v>
      </c>
      <c r="AE231" s="35">
        <f>IF(MYRANKS_H[[#This Row],[$ACTUAL]]="",MYRANKS_H[[#This Row],[POINTS OVER REPL]]*REMAINING_DOLLAR_VALUE_PER_POINT+1,0)</f>
        <v>1</v>
      </c>
    </row>
    <row r="232" spans="1:31" ht="15" customHeight="1" x14ac:dyDescent="0.25">
      <c r="A232" s="2" t="s">
        <v>11643</v>
      </c>
      <c r="B232" s="14" t="str">
        <f>VLOOKUP(MYRANKS_H[[#This Row],[PLAYERID]],PLAYERIDMAP2[],COLUMN(PLAYERIDMAP2[LASTNAME]),FALSE)</f>
        <v>Cain</v>
      </c>
      <c r="C232" s="14" t="str">
        <f>VLOOKUP(MYRANKS_H[[#This Row],[PLAYERID]],PLAYERIDMAP2[],COLUMN(PLAYERIDMAP2[FIRSTNAME]),FALSE)</f>
        <v>Lorenzo</v>
      </c>
      <c r="D232" s="14" t="str">
        <f>MYRANKS_H[[#This Row],[FNAME]]&amp;" "&amp;MYRANKS_H[[#This Row],[LNAME]]</f>
        <v>Lorenzo Cain</v>
      </c>
      <c r="E232" s="14" t="str">
        <f>VLOOKUP(MYRANKS_H[[#This Row],[PLAYERID]],PLAYERIDMAP2[],COLUMN(PLAYERIDMAP2[TEAM]),FALSE)</f>
        <v>KC</v>
      </c>
      <c r="F232" s="14" t="str">
        <f>VLOOKUP(MYRANKS_H[[#This Row],[PLAYERID]],PLAYERIDMAP2[],COLUMN(PLAYERIDMAP2[POS]),FALSE)</f>
        <v>OF</v>
      </c>
      <c r="G232" s="14">
        <f>IFERROR(VALUE(VLOOKUP(MYRANKS_H[[#This Row],[PLAYERID]],PLAYERIDMAP2[],COLUMN(PLAYERIDMAP2[IDFANGRAPHS]),FALSE)),VLOOKUP(MYRANKS_H[[#This Row],[PLAYERID]],PLAYERIDMAP2[],COLUMN(PLAYERIDMAP2[IDFANGRAPHS]),FALSE))</f>
        <v>9077</v>
      </c>
      <c r="H232" s="56">
        <f>IFERROR(VLOOKUP(MYRANKS_H[[#This Row],[IDFANGRAPHS]],STEAMER_H[],COLUMN(STEAMER_H[PA]),FALSE),0)</f>
        <v>628</v>
      </c>
      <c r="I232" s="56">
        <f>IFERROR(VLOOKUP(MYRANKS_H[[#This Row],[IDFANGRAPHS]],STEAMER_H[],COLUMN(STEAMER_H[AB]),FALSE),0)</f>
        <v>575</v>
      </c>
      <c r="J232" s="56">
        <f>IFERROR(VLOOKUP(MYRANKS_H[[#This Row],[IDFANGRAPHS]],STEAMER_H[],COLUMN(STEAMER_H[H]),FALSE),0)</f>
        <v>163</v>
      </c>
      <c r="K232" s="56">
        <f>IFERROR(VLOOKUP(MYRANKS_H[[#This Row],[IDFANGRAPHS]],STEAMER_H[],COLUMN(STEAMER_H[2B]),FALSE),0)</f>
        <v>32</v>
      </c>
      <c r="L232" s="56">
        <f>IFERROR(VLOOKUP(MYRANKS_H[[#This Row],[IDFANGRAPHS]],STEAMER_H[],COLUMN(STEAMER_H[3B]),FALSE),0)</f>
        <v>4</v>
      </c>
      <c r="M232" s="56">
        <f>IFERROR(VLOOKUP(MYRANKS_H[[#This Row],[IDFANGRAPHS]],STEAMER_H[],COLUMN(STEAMER_H[HR]),FALSE),0)</f>
        <v>12</v>
      </c>
      <c r="N232" s="56">
        <f>IFERROR(VLOOKUP(MYRANKS_H[[#This Row],[IDFANGRAPHS]],STEAMER_H[],COLUMN(STEAMER_H[R]),FALSE),0)</f>
        <v>70</v>
      </c>
      <c r="O232" s="56">
        <f>IFERROR(VLOOKUP(MYRANKS_H[[#This Row],[IDFANGRAPHS]],STEAMER_H[],COLUMN(STEAMER_H[RBI]),FALSE),0)</f>
        <v>68</v>
      </c>
      <c r="P232" s="56">
        <f>IFERROR(VLOOKUP(MYRANKS_H[[#This Row],[IDFANGRAPHS]],STEAMER_H[],COLUMN(STEAMER_H[BB]),FALSE),0)</f>
        <v>39</v>
      </c>
      <c r="Q232" s="56">
        <f>IFERROR(VLOOKUP(MYRANKS_H[[#This Row],[IDFANGRAPHS]],STEAMER_H[],COLUMN(STEAMER_H[HBP]),FALSE),0)</f>
        <v>8</v>
      </c>
      <c r="R232" s="56">
        <f>IFERROR(VLOOKUP(MYRANKS_H[[#This Row],[IDFANGRAPHS]],STEAMER_H[],COLUMN(STEAMER_H[SO]),FALSE),0)</f>
        <v>115</v>
      </c>
      <c r="S232" s="56">
        <f>IFERROR(VLOOKUP(MYRANKS_H[[#This Row],[IDFANGRAPHS]],STEAMER_H[],COLUMN(STEAMER_H[SB]),FALSE),0)</f>
        <v>23</v>
      </c>
      <c r="T232" s="19">
        <f>IFERROR(MYRANKS_H[[#This Row],[H]]/MYRANKS_H[[#This Row],[AB]],0)</f>
        <v>0.28347826086956524</v>
      </c>
      <c r="U232" s="19">
        <f>IFERROR((MYRANKS_H[[#This Row],[H]]+MYRANKS_H[[#This Row],[BB]]+MYRANKS_H[[#This Row],[HBP]])/(MYRANKS_H[[#This Row],[AB]]+MYRANKS_H[[#This Row],[BB]]+MYRANKS_H[[#This Row],[HBP]]),0)</f>
        <v>0.33762057877813506</v>
      </c>
      <c r="V232" s="19">
        <f>IFERROR((MYRANKS_H[[#This Row],[H]]+MYRANKS_H[[#This Row],[2B]]+2*MYRANKS_H[[#This Row],[3B]]+3*MYRANKS_H[[#This Row],[HR]])/MYRANKS_H[[#This Row],[AB]],0)</f>
        <v>0.41565217391304349</v>
      </c>
      <c r="W23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32" s="27">
        <f>VLOOKUP(MYRANKS_H[[#This Row],[POS]],REPLACEMENT_LEVEL[],3,FALSE)</f>
        <v>0</v>
      </c>
      <c r="Y232" s="27">
        <f>MYRANKS_H[[#This Row],[PROJ PTS]]-MYRANKS_H[[#This Row],[REPL LEVEL]]</f>
        <v>0</v>
      </c>
      <c r="Z232" s="27">
        <f>RANK(MYRANKS_H[[#This Row],[POINTS OVER REPL]],MYRANKS_H[POINTS OVER REPL])</f>
        <v>1</v>
      </c>
      <c r="AA232" s="29">
        <f>IF(MYRANKS_H[[#This Row],[RANK]]&lt;=TOTAL_HITTERS_DRAFTED,MYRANKS_H[[#This Row],[POINTS OVER REPL]],0)</f>
        <v>0</v>
      </c>
      <c r="AB232" s="35">
        <f>MYRANKS_H[[#This Row],[POINTS OVER REPL]]*DOLLAR_VALUE_PER_POINT+1</f>
        <v>1</v>
      </c>
      <c r="AC232" s="35"/>
      <c r="AD232" s="29">
        <f>IF(AND(MYRANKS_H[[#This Row],[RANK]]&lt;=(TOTAL_HITTERS_DRAFTED-HITTERS_BELOW_REPL_DRAFTED),MYRANKS_H[[#This Row],[$ACTUAL]]=""),MYRANKS_H[[#This Row],[POINTS OVER REPL]],0)</f>
        <v>0</v>
      </c>
      <c r="AE232" s="35">
        <f>IF(MYRANKS_H[[#This Row],[$ACTUAL]]="",MYRANKS_H[[#This Row],[POINTS OVER REPL]]*REMAINING_DOLLAR_VALUE_PER_POINT+1,0)</f>
        <v>1</v>
      </c>
    </row>
    <row r="233" spans="1:31" x14ac:dyDescent="0.25">
      <c r="A233" s="2" t="s">
        <v>11655</v>
      </c>
      <c r="B233" s="14" t="str">
        <f>VLOOKUP(MYRANKS_H[[#This Row],[PLAYERID]],PLAYERIDMAP2[],COLUMN(PLAYERIDMAP2[LASTNAME]),FALSE)</f>
        <v>Callaspo</v>
      </c>
      <c r="C233" s="14" t="str">
        <f>VLOOKUP(MYRANKS_H[[#This Row],[PLAYERID]],PLAYERIDMAP2[],COLUMN(PLAYERIDMAP2[FIRSTNAME]),FALSE)</f>
        <v>Alberto</v>
      </c>
      <c r="D233" s="14" t="str">
        <f>MYRANKS_H[[#This Row],[FNAME]]&amp;" "&amp;MYRANKS_H[[#This Row],[LNAME]]</f>
        <v>Alberto Callaspo</v>
      </c>
      <c r="E233" s="14" t="str">
        <f>VLOOKUP(MYRANKS_H[[#This Row],[PLAYERID]],PLAYERIDMAP2[],COLUMN(PLAYERIDMAP2[TEAM]),FALSE)</f>
        <v>LAD</v>
      </c>
      <c r="F233" s="14" t="str">
        <f>VLOOKUP(MYRANKS_H[[#This Row],[PLAYERID]],PLAYERIDMAP2[],COLUMN(PLAYERIDMAP2[POS]),FALSE)</f>
        <v>2B</v>
      </c>
      <c r="G233" s="14">
        <f>IFERROR(VALUE(VLOOKUP(MYRANKS_H[[#This Row],[PLAYERID]],PLAYERIDMAP2[],COLUMN(PLAYERIDMAP2[IDFANGRAPHS]),FALSE)),VLOOKUP(MYRANKS_H[[#This Row],[PLAYERID]],PLAYERIDMAP2[],COLUMN(PLAYERIDMAP2[IDFANGRAPHS]),FALSE))</f>
        <v>3336</v>
      </c>
      <c r="H233" s="56">
        <f>IFERROR(VLOOKUP(MYRANKS_H[[#This Row],[IDFANGRAPHS]],STEAMER_H[],COLUMN(STEAMER_H[PA]),FALSE),0)</f>
        <v>331</v>
      </c>
      <c r="I233" s="56">
        <f>IFERROR(VLOOKUP(MYRANKS_H[[#This Row],[IDFANGRAPHS]],STEAMER_H[],COLUMN(STEAMER_H[AB]),FALSE),0)</f>
        <v>294</v>
      </c>
      <c r="J233" s="56">
        <f>IFERROR(VLOOKUP(MYRANKS_H[[#This Row],[IDFANGRAPHS]],STEAMER_H[],COLUMN(STEAMER_H[H]),FALSE),0)</f>
        <v>72</v>
      </c>
      <c r="K233" s="56">
        <f>IFERROR(VLOOKUP(MYRANKS_H[[#This Row],[IDFANGRAPHS]],STEAMER_H[],COLUMN(STEAMER_H[2B]),FALSE),0)</f>
        <v>13</v>
      </c>
      <c r="L233" s="56">
        <f>IFERROR(VLOOKUP(MYRANKS_H[[#This Row],[IDFANGRAPHS]],STEAMER_H[],COLUMN(STEAMER_H[3B]),FALSE),0)</f>
        <v>1</v>
      </c>
      <c r="M233" s="56">
        <f>IFERROR(VLOOKUP(MYRANKS_H[[#This Row],[IDFANGRAPHS]],STEAMER_H[],COLUMN(STEAMER_H[HR]),FALSE),0)</f>
        <v>4</v>
      </c>
      <c r="N233" s="56">
        <f>IFERROR(VLOOKUP(MYRANKS_H[[#This Row],[IDFANGRAPHS]],STEAMER_H[],COLUMN(STEAMER_H[R]),FALSE),0)</f>
        <v>30</v>
      </c>
      <c r="O233" s="56">
        <f>IFERROR(VLOOKUP(MYRANKS_H[[#This Row],[IDFANGRAPHS]],STEAMER_H[],COLUMN(STEAMER_H[RBI]),FALSE),0)</f>
        <v>29</v>
      </c>
      <c r="P233" s="56">
        <f>IFERROR(VLOOKUP(MYRANKS_H[[#This Row],[IDFANGRAPHS]],STEAMER_H[],COLUMN(STEAMER_H[BB]),FALSE),0)</f>
        <v>32</v>
      </c>
      <c r="Q233" s="56">
        <f>IFERROR(VLOOKUP(MYRANKS_H[[#This Row],[IDFANGRAPHS]],STEAMER_H[],COLUMN(STEAMER_H[HBP]),FALSE),0)</f>
        <v>1</v>
      </c>
      <c r="R233" s="56">
        <f>IFERROR(VLOOKUP(MYRANKS_H[[#This Row],[IDFANGRAPHS]],STEAMER_H[],COLUMN(STEAMER_H[SO]),FALSE),0)</f>
        <v>41</v>
      </c>
      <c r="S233" s="56">
        <f>IFERROR(VLOOKUP(MYRANKS_H[[#This Row],[IDFANGRAPHS]],STEAMER_H[],COLUMN(STEAMER_H[SB]),FALSE),0)</f>
        <v>1</v>
      </c>
      <c r="T233" s="19">
        <f>IFERROR(MYRANKS_H[[#This Row],[H]]/MYRANKS_H[[#This Row],[AB]],0)</f>
        <v>0.24489795918367346</v>
      </c>
      <c r="U233" s="19">
        <f>IFERROR((MYRANKS_H[[#This Row],[H]]+MYRANKS_H[[#This Row],[BB]]+MYRANKS_H[[#This Row],[HBP]])/(MYRANKS_H[[#This Row],[AB]]+MYRANKS_H[[#This Row],[BB]]+MYRANKS_H[[#This Row],[HBP]]),0)</f>
        <v>0.32110091743119268</v>
      </c>
      <c r="V233" s="19">
        <f>IFERROR((MYRANKS_H[[#This Row],[H]]+MYRANKS_H[[#This Row],[2B]]+2*MYRANKS_H[[#This Row],[3B]]+3*MYRANKS_H[[#This Row],[HR]])/MYRANKS_H[[#This Row],[AB]],0)</f>
        <v>0.33673469387755101</v>
      </c>
      <c r="W23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33" s="27">
        <f>VLOOKUP(MYRANKS_H[[#This Row],[POS]],REPLACEMENT_LEVEL[],3,FALSE)</f>
        <v>0</v>
      </c>
      <c r="Y233" s="27">
        <f>MYRANKS_H[[#This Row],[PROJ PTS]]-MYRANKS_H[[#This Row],[REPL LEVEL]]</f>
        <v>0</v>
      </c>
      <c r="Z233" s="27">
        <f>RANK(MYRANKS_H[[#This Row],[POINTS OVER REPL]],MYRANKS_H[POINTS OVER REPL])</f>
        <v>1</v>
      </c>
      <c r="AA233" s="29">
        <f>IF(MYRANKS_H[[#This Row],[RANK]]&lt;=TOTAL_HITTERS_DRAFTED,MYRANKS_H[[#This Row],[POINTS OVER REPL]],0)</f>
        <v>0</v>
      </c>
      <c r="AB233" s="35">
        <f>MYRANKS_H[[#This Row],[POINTS OVER REPL]]*DOLLAR_VALUE_PER_POINT+1</f>
        <v>1</v>
      </c>
      <c r="AC233" s="35"/>
      <c r="AD233" s="29">
        <f>IF(AND(MYRANKS_H[[#This Row],[RANK]]&lt;=(TOTAL_HITTERS_DRAFTED-HITTERS_BELOW_REPL_DRAFTED),MYRANKS_H[[#This Row],[$ACTUAL]]=""),MYRANKS_H[[#This Row],[POINTS OVER REPL]],0)</f>
        <v>0</v>
      </c>
      <c r="AE233" s="35">
        <f>IF(MYRANKS_H[[#This Row],[$ACTUAL]]="",MYRANKS_H[[#This Row],[POINTS OVER REPL]]*REMAINING_DOLLAR_VALUE_PER_POINT+1,0)</f>
        <v>1</v>
      </c>
    </row>
    <row r="234" spans="1:31" ht="15" customHeight="1" x14ac:dyDescent="0.25">
      <c r="A234" s="2" t="s">
        <v>11919</v>
      </c>
      <c r="B234" s="14" t="str">
        <f>VLOOKUP(MYRANKS_H[[#This Row],[PLAYERID]],PLAYERIDMAP2[],COLUMN(PLAYERIDMAP2[LASTNAME]),FALSE)</f>
        <v>Coghlan</v>
      </c>
      <c r="C234" s="14" t="str">
        <f>VLOOKUP(MYRANKS_H[[#This Row],[PLAYERID]],PLAYERIDMAP2[],COLUMN(PLAYERIDMAP2[FIRSTNAME]),FALSE)</f>
        <v>Chris</v>
      </c>
      <c r="D234" s="14" t="str">
        <f>MYRANKS_H[[#This Row],[FNAME]]&amp;" "&amp;MYRANKS_H[[#This Row],[LNAME]]</f>
        <v>Chris Coghlan</v>
      </c>
      <c r="E234" s="14" t="str">
        <f>VLOOKUP(MYRANKS_H[[#This Row],[PLAYERID]],PLAYERIDMAP2[],COLUMN(PLAYERIDMAP2[TEAM]),FALSE)</f>
        <v>CHC</v>
      </c>
      <c r="F234" s="14" t="str">
        <f>VLOOKUP(MYRANKS_H[[#This Row],[PLAYERID]],PLAYERIDMAP2[],COLUMN(PLAYERIDMAP2[POS]),FALSE)</f>
        <v>OF</v>
      </c>
      <c r="G234" s="14">
        <f>IFERROR(VALUE(VLOOKUP(MYRANKS_H[[#This Row],[PLAYERID]],PLAYERIDMAP2[],COLUMN(PLAYERIDMAP2[IDFANGRAPHS]),FALSE)),VLOOKUP(MYRANKS_H[[#This Row],[PLAYERID]],PLAYERIDMAP2[],COLUMN(PLAYERIDMAP2[IDFANGRAPHS]),FALSE))</f>
        <v>6878</v>
      </c>
      <c r="H234" s="56">
        <f>IFERROR(VLOOKUP(MYRANKS_H[[#This Row],[IDFANGRAPHS]],STEAMER_H[],COLUMN(STEAMER_H[PA]),FALSE),0)</f>
        <v>283</v>
      </c>
      <c r="I234" s="56">
        <f>IFERROR(VLOOKUP(MYRANKS_H[[#This Row],[IDFANGRAPHS]],STEAMER_H[],COLUMN(STEAMER_H[AB]),FALSE),0)</f>
        <v>249</v>
      </c>
      <c r="J234" s="56">
        <f>IFERROR(VLOOKUP(MYRANKS_H[[#This Row],[IDFANGRAPHS]],STEAMER_H[],COLUMN(STEAMER_H[H]),FALSE),0)</f>
        <v>62</v>
      </c>
      <c r="K234" s="56">
        <f>IFERROR(VLOOKUP(MYRANKS_H[[#This Row],[IDFANGRAPHS]],STEAMER_H[],COLUMN(STEAMER_H[2B]),FALSE),0)</f>
        <v>13</v>
      </c>
      <c r="L234" s="56">
        <f>IFERROR(VLOOKUP(MYRANKS_H[[#This Row],[IDFANGRAPHS]],STEAMER_H[],COLUMN(STEAMER_H[3B]),FALSE),0)</f>
        <v>2</v>
      </c>
      <c r="M234" s="56">
        <f>IFERROR(VLOOKUP(MYRANKS_H[[#This Row],[IDFANGRAPHS]],STEAMER_H[],COLUMN(STEAMER_H[HR]),FALSE),0)</f>
        <v>6</v>
      </c>
      <c r="N234" s="56">
        <f>IFERROR(VLOOKUP(MYRANKS_H[[#This Row],[IDFANGRAPHS]],STEAMER_H[],COLUMN(STEAMER_H[R]),FALSE),0)</f>
        <v>32</v>
      </c>
      <c r="O234" s="56">
        <f>IFERROR(VLOOKUP(MYRANKS_H[[#This Row],[IDFANGRAPHS]],STEAMER_H[],COLUMN(STEAMER_H[RBI]),FALSE),0)</f>
        <v>29</v>
      </c>
      <c r="P234" s="56">
        <f>IFERROR(VLOOKUP(MYRANKS_H[[#This Row],[IDFANGRAPHS]],STEAMER_H[],COLUMN(STEAMER_H[BB]),FALSE),0)</f>
        <v>29</v>
      </c>
      <c r="Q234" s="56">
        <f>IFERROR(VLOOKUP(MYRANKS_H[[#This Row],[IDFANGRAPHS]],STEAMER_H[],COLUMN(STEAMER_H[HBP]),FALSE),0)</f>
        <v>2</v>
      </c>
      <c r="R234" s="56">
        <f>IFERROR(VLOOKUP(MYRANKS_H[[#This Row],[IDFANGRAPHS]],STEAMER_H[],COLUMN(STEAMER_H[SO]),FALSE),0)</f>
        <v>55</v>
      </c>
      <c r="S234" s="56">
        <f>IFERROR(VLOOKUP(MYRANKS_H[[#This Row],[IDFANGRAPHS]],STEAMER_H[],COLUMN(STEAMER_H[SB]),FALSE),0)</f>
        <v>5</v>
      </c>
      <c r="T234" s="19">
        <f>IFERROR(MYRANKS_H[[#This Row],[H]]/MYRANKS_H[[#This Row],[AB]],0)</f>
        <v>0.24899598393574296</v>
      </c>
      <c r="U234" s="19">
        <f>IFERROR((MYRANKS_H[[#This Row],[H]]+MYRANKS_H[[#This Row],[BB]]+MYRANKS_H[[#This Row],[HBP]])/(MYRANKS_H[[#This Row],[AB]]+MYRANKS_H[[#This Row],[BB]]+MYRANKS_H[[#This Row],[HBP]]),0)</f>
        <v>0.33214285714285713</v>
      </c>
      <c r="V234" s="19">
        <f>IFERROR((MYRANKS_H[[#This Row],[H]]+MYRANKS_H[[#This Row],[2B]]+2*MYRANKS_H[[#This Row],[3B]]+3*MYRANKS_H[[#This Row],[HR]])/MYRANKS_H[[#This Row],[AB]],0)</f>
        <v>0.38955823293172692</v>
      </c>
      <c r="W23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34" s="27">
        <f>VLOOKUP(MYRANKS_H[[#This Row],[POS]],REPLACEMENT_LEVEL[],3,FALSE)</f>
        <v>0</v>
      </c>
      <c r="Y234" s="27">
        <f>MYRANKS_H[[#This Row],[PROJ PTS]]-MYRANKS_H[[#This Row],[REPL LEVEL]]</f>
        <v>0</v>
      </c>
      <c r="Z234" s="27">
        <f>RANK(MYRANKS_H[[#This Row],[POINTS OVER REPL]],MYRANKS_H[POINTS OVER REPL])</f>
        <v>1</v>
      </c>
      <c r="AA234" s="29">
        <f>IF(MYRANKS_H[[#This Row],[RANK]]&lt;=TOTAL_HITTERS_DRAFTED,MYRANKS_H[[#This Row],[POINTS OVER REPL]],0)</f>
        <v>0</v>
      </c>
      <c r="AB234" s="35">
        <f>MYRANKS_H[[#This Row],[POINTS OVER REPL]]*DOLLAR_VALUE_PER_POINT+1</f>
        <v>1</v>
      </c>
      <c r="AC234" s="35"/>
      <c r="AD234" s="29">
        <f>IF(AND(MYRANKS_H[[#This Row],[RANK]]&lt;=(TOTAL_HITTERS_DRAFTED-HITTERS_BELOW_REPL_DRAFTED),MYRANKS_H[[#This Row],[$ACTUAL]]=""),MYRANKS_H[[#This Row],[POINTS OVER REPL]],0)</f>
        <v>0</v>
      </c>
      <c r="AE234" s="35">
        <f>IF(MYRANKS_H[[#This Row],[$ACTUAL]]="",MYRANKS_H[[#This Row],[POINTS OVER REPL]]*REMAINING_DOLLAR_VALUE_PER_POINT+1,0)</f>
        <v>1</v>
      </c>
    </row>
    <row r="235" spans="1:31" x14ac:dyDescent="0.25">
      <c r="A235" s="2" t="s">
        <v>12007</v>
      </c>
      <c r="B235" s="14" t="str">
        <f>VLOOKUP(MYRANKS_H[[#This Row],[PLAYERID]],PLAYERIDMAP2[],COLUMN(PLAYERIDMAP2[LASTNAME]),FALSE)</f>
        <v>Cozart</v>
      </c>
      <c r="C235" s="14" t="str">
        <f>VLOOKUP(MYRANKS_H[[#This Row],[PLAYERID]],PLAYERIDMAP2[],COLUMN(PLAYERIDMAP2[FIRSTNAME]),FALSE)</f>
        <v>Zack</v>
      </c>
      <c r="D235" s="14" t="str">
        <f>MYRANKS_H[[#This Row],[FNAME]]&amp;" "&amp;MYRANKS_H[[#This Row],[LNAME]]</f>
        <v>Zack Cozart</v>
      </c>
      <c r="E235" s="14" t="str">
        <f>VLOOKUP(MYRANKS_H[[#This Row],[PLAYERID]],PLAYERIDMAP2[],COLUMN(PLAYERIDMAP2[TEAM]),FALSE)</f>
        <v>CIN</v>
      </c>
      <c r="F235" s="14" t="str">
        <f>VLOOKUP(MYRANKS_H[[#This Row],[PLAYERID]],PLAYERIDMAP2[],COLUMN(PLAYERIDMAP2[POS]),FALSE)</f>
        <v>SS</v>
      </c>
      <c r="G235" s="14">
        <f>IFERROR(VALUE(VLOOKUP(MYRANKS_H[[#This Row],[PLAYERID]],PLAYERIDMAP2[],COLUMN(PLAYERIDMAP2[IDFANGRAPHS]),FALSE)),VLOOKUP(MYRANKS_H[[#This Row],[PLAYERID]],PLAYERIDMAP2[],COLUMN(PLAYERIDMAP2[IDFANGRAPHS]),FALSE))</f>
        <v>2616</v>
      </c>
      <c r="H235" s="56">
        <f>IFERROR(VLOOKUP(MYRANKS_H[[#This Row],[IDFANGRAPHS]],STEAMER_H[],COLUMN(STEAMER_H[PA]),FALSE),0)</f>
        <v>534</v>
      </c>
      <c r="I235" s="56">
        <f>IFERROR(VLOOKUP(MYRANKS_H[[#This Row],[IDFANGRAPHS]],STEAMER_H[],COLUMN(STEAMER_H[AB]),FALSE),0)</f>
        <v>493</v>
      </c>
      <c r="J235" s="56">
        <f>IFERROR(VLOOKUP(MYRANKS_H[[#This Row],[IDFANGRAPHS]],STEAMER_H[],COLUMN(STEAMER_H[H]),FALSE),0)</f>
        <v>121</v>
      </c>
      <c r="K235" s="56">
        <f>IFERROR(VLOOKUP(MYRANKS_H[[#This Row],[IDFANGRAPHS]],STEAMER_H[],COLUMN(STEAMER_H[2B]),FALSE),0)</f>
        <v>24</v>
      </c>
      <c r="L235" s="56">
        <f>IFERROR(VLOOKUP(MYRANKS_H[[#This Row],[IDFANGRAPHS]],STEAMER_H[],COLUMN(STEAMER_H[3B]),FALSE),0)</f>
        <v>3</v>
      </c>
      <c r="M235" s="56">
        <f>IFERROR(VLOOKUP(MYRANKS_H[[#This Row],[IDFANGRAPHS]],STEAMER_H[],COLUMN(STEAMER_H[HR]),FALSE),0)</f>
        <v>11</v>
      </c>
      <c r="N235" s="56">
        <f>IFERROR(VLOOKUP(MYRANKS_H[[#This Row],[IDFANGRAPHS]],STEAMER_H[],COLUMN(STEAMER_H[R]),FALSE),0)</f>
        <v>50</v>
      </c>
      <c r="O235" s="56">
        <f>IFERROR(VLOOKUP(MYRANKS_H[[#This Row],[IDFANGRAPHS]],STEAMER_H[],COLUMN(STEAMER_H[RBI]),FALSE),0)</f>
        <v>51</v>
      </c>
      <c r="P235" s="56">
        <f>IFERROR(VLOOKUP(MYRANKS_H[[#This Row],[IDFANGRAPHS]],STEAMER_H[],COLUMN(STEAMER_H[BB]),FALSE),0)</f>
        <v>29</v>
      </c>
      <c r="Q235" s="56">
        <f>IFERROR(VLOOKUP(MYRANKS_H[[#This Row],[IDFANGRAPHS]],STEAMER_H[],COLUMN(STEAMER_H[HBP]),FALSE),0)</f>
        <v>5</v>
      </c>
      <c r="R235" s="56">
        <f>IFERROR(VLOOKUP(MYRANKS_H[[#This Row],[IDFANGRAPHS]],STEAMER_H[],COLUMN(STEAMER_H[SO]),FALSE),0)</f>
        <v>81</v>
      </c>
      <c r="S235" s="56">
        <f>IFERROR(VLOOKUP(MYRANKS_H[[#This Row],[IDFANGRAPHS]],STEAMER_H[],COLUMN(STEAMER_H[SB]),FALSE),0)</f>
        <v>6</v>
      </c>
      <c r="T235" s="19">
        <f>IFERROR(MYRANKS_H[[#This Row],[H]]/MYRANKS_H[[#This Row],[AB]],0)</f>
        <v>0.24543610547667344</v>
      </c>
      <c r="U235" s="19">
        <f>IFERROR((MYRANKS_H[[#This Row],[H]]+MYRANKS_H[[#This Row],[BB]]+MYRANKS_H[[#This Row],[HBP]])/(MYRANKS_H[[#This Row],[AB]]+MYRANKS_H[[#This Row],[BB]]+MYRANKS_H[[#This Row],[HBP]]),0)</f>
        <v>0.29411764705882354</v>
      </c>
      <c r="V235" s="19">
        <f>IFERROR((MYRANKS_H[[#This Row],[H]]+MYRANKS_H[[#This Row],[2B]]+2*MYRANKS_H[[#This Row],[3B]]+3*MYRANKS_H[[#This Row],[HR]])/MYRANKS_H[[#This Row],[AB]],0)</f>
        <v>0.37322515212981744</v>
      </c>
      <c r="W23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35" s="27">
        <f>VLOOKUP(MYRANKS_H[[#This Row],[POS]],REPLACEMENT_LEVEL[],3,FALSE)</f>
        <v>0</v>
      </c>
      <c r="Y235" s="27">
        <f>MYRANKS_H[[#This Row],[PROJ PTS]]-MYRANKS_H[[#This Row],[REPL LEVEL]]</f>
        <v>0</v>
      </c>
      <c r="Z235" s="27">
        <f>RANK(MYRANKS_H[[#This Row],[POINTS OVER REPL]],MYRANKS_H[POINTS OVER REPL])</f>
        <v>1</v>
      </c>
      <c r="AA235" s="29">
        <f>IF(MYRANKS_H[[#This Row],[RANK]]&lt;=TOTAL_HITTERS_DRAFTED,MYRANKS_H[[#This Row],[POINTS OVER REPL]],0)</f>
        <v>0</v>
      </c>
      <c r="AB235" s="35">
        <f>MYRANKS_H[[#This Row],[POINTS OVER REPL]]*DOLLAR_VALUE_PER_POINT+1</f>
        <v>1</v>
      </c>
      <c r="AC235" s="35"/>
      <c r="AD235" s="29">
        <f>IF(AND(MYRANKS_H[[#This Row],[RANK]]&lt;=(TOTAL_HITTERS_DRAFTED-HITTERS_BELOW_REPL_DRAFTED),MYRANKS_H[[#This Row],[$ACTUAL]]=""),MYRANKS_H[[#This Row],[POINTS OVER REPL]],0)</f>
        <v>0</v>
      </c>
      <c r="AE235" s="35">
        <f>IF(MYRANKS_H[[#This Row],[$ACTUAL]]="",MYRANKS_H[[#This Row],[POINTS OVER REPL]]*REMAINING_DOLLAR_VALUE_PER_POINT+1,0)</f>
        <v>1</v>
      </c>
    </row>
    <row r="236" spans="1:31" ht="15" customHeight="1" x14ac:dyDescent="0.25">
      <c r="A236" s="2" t="s">
        <v>12011</v>
      </c>
      <c r="B236" s="14" t="str">
        <f>VLOOKUP(MYRANKS_H[[#This Row],[PLAYERID]],PLAYERIDMAP2[],COLUMN(PLAYERIDMAP2[LASTNAME]),FALSE)</f>
        <v>Craig</v>
      </c>
      <c r="C236" s="14" t="str">
        <f>VLOOKUP(MYRANKS_H[[#This Row],[PLAYERID]],PLAYERIDMAP2[],COLUMN(PLAYERIDMAP2[FIRSTNAME]),FALSE)</f>
        <v>Allen</v>
      </c>
      <c r="D236" s="14" t="str">
        <f>MYRANKS_H[[#This Row],[FNAME]]&amp;" "&amp;MYRANKS_H[[#This Row],[LNAME]]</f>
        <v>Allen Craig</v>
      </c>
      <c r="E236" s="14" t="str">
        <f>VLOOKUP(MYRANKS_H[[#This Row],[PLAYERID]],PLAYERIDMAP2[],COLUMN(PLAYERIDMAP2[TEAM]),FALSE)</f>
        <v>BOS</v>
      </c>
      <c r="F236" s="14" t="str">
        <f>VLOOKUP(MYRANKS_H[[#This Row],[PLAYERID]],PLAYERIDMAP2[],COLUMN(PLAYERIDMAP2[POS]),FALSE)</f>
        <v>OF</v>
      </c>
      <c r="G236" s="14">
        <f>IFERROR(VALUE(VLOOKUP(MYRANKS_H[[#This Row],[PLAYERID]],PLAYERIDMAP2[],COLUMN(PLAYERIDMAP2[IDFANGRAPHS]),FALSE)),VLOOKUP(MYRANKS_H[[#This Row],[PLAYERID]],PLAYERIDMAP2[],COLUMN(PLAYERIDMAP2[IDFANGRAPHS]),FALSE))</f>
        <v>3433</v>
      </c>
      <c r="H236" s="56">
        <f>IFERROR(VLOOKUP(MYRANKS_H[[#This Row],[IDFANGRAPHS]],STEAMER_H[],COLUMN(STEAMER_H[PA]),FALSE),0)</f>
        <v>1</v>
      </c>
      <c r="I236" s="56">
        <f>IFERROR(VLOOKUP(MYRANKS_H[[#This Row],[IDFANGRAPHS]],STEAMER_H[],COLUMN(STEAMER_H[AB]),FALSE),0)</f>
        <v>1</v>
      </c>
      <c r="J236" s="56">
        <f>IFERROR(VLOOKUP(MYRANKS_H[[#This Row],[IDFANGRAPHS]],STEAMER_H[],COLUMN(STEAMER_H[H]),FALSE),0)</f>
        <v>0</v>
      </c>
      <c r="K236" s="56">
        <f>IFERROR(VLOOKUP(MYRANKS_H[[#This Row],[IDFANGRAPHS]],STEAMER_H[],COLUMN(STEAMER_H[2B]),FALSE),0)</f>
        <v>0</v>
      </c>
      <c r="L236" s="56">
        <f>IFERROR(VLOOKUP(MYRANKS_H[[#This Row],[IDFANGRAPHS]],STEAMER_H[],COLUMN(STEAMER_H[3B]),FALSE),0)</f>
        <v>0</v>
      </c>
      <c r="M236" s="56">
        <f>IFERROR(VLOOKUP(MYRANKS_H[[#This Row],[IDFANGRAPHS]],STEAMER_H[],COLUMN(STEAMER_H[HR]),FALSE),0)</f>
        <v>0</v>
      </c>
      <c r="N236" s="56">
        <f>IFERROR(VLOOKUP(MYRANKS_H[[#This Row],[IDFANGRAPHS]],STEAMER_H[],COLUMN(STEAMER_H[R]),FALSE),0)</f>
        <v>0</v>
      </c>
      <c r="O236" s="56">
        <f>IFERROR(VLOOKUP(MYRANKS_H[[#This Row],[IDFANGRAPHS]],STEAMER_H[],COLUMN(STEAMER_H[RBI]),FALSE),0)</f>
        <v>0</v>
      </c>
      <c r="P236" s="56">
        <f>IFERROR(VLOOKUP(MYRANKS_H[[#This Row],[IDFANGRAPHS]],STEAMER_H[],COLUMN(STEAMER_H[BB]),FALSE),0)</f>
        <v>0</v>
      </c>
      <c r="Q236" s="56">
        <f>IFERROR(VLOOKUP(MYRANKS_H[[#This Row],[IDFANGRAPHS]],STEAMER_H[],COLUMN(STEAMER_H[HBP]),FALSE),0)</f>
        <v>0</v>
      </c>
      <c r="R236" s="56">
        <f>IFERROR(VLOOKUP(MYRANKS_H[[#This Row],[IDFANGRAPHS]],STEAMER_H[],COLUMN(STEAMER_H[SO]),FALSE),0)</f>
        <v>0</v>
      </c>
      <c r="S236" s="56">
        <f>IFERROR(VLOOKUP(MYRANKS_H[[#This Row],[IDFANGRAPHS]],STEAMER_H[],COLUMN(STEAMER_H[SB]),FALSE),0)</f>
        <v>0</v>
      </c>
      <c r="T236" s="19">
        <f>IFERROR(MYRANKS_H[[#This Row],[H]]/MYRANKS_H[[#This Row],[AB]],0)</f>
        <v>0</v>
      </c>
      <c r="U236" s="19">
        <f>IFERROR((MYRANKS_H[[#This Row],[H]]+MYRANKS_H[[#This Row],[BB]]+MYRANKS_H[[#This Row],[HBP]])/(MYRANKS_H[[#This Row],[AB]]+MYRANKS_H[[#This Row],[BB]]+MYRANKS_H[[#This Row],[HBP]]),0)</f>
        <v>0</v>
      </c>
      <c r="V236" s="19">
        <f>IFERROR((MYRANKS_H[[#This Row],[H]]+MYRANKS_H[[#This Row],[2B]]+2*MYRANKS_H[[#This Row],[3B]]+3*MYRANKS_H[[#This Row],[HR]])/MYRANKS_H[[#This Row],[AB]],0)</f>
        <v>0</v>
      </c>
      <c r="W23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36" s="27">
        <f>VLOOKUP(MYRANKS_H[[#This Row],[POS]],REPLACEMENT_LEVEL[],3,FALSE)</f>
        <v>0</v>
      </c>
      <c r="Y236" s="27">
        <f>MYRANKS_H[[#This Row],[PROJ PTS]]-MYRANKS_H[[#This Row],[REPL LEVEL]]</f>
        <v>0</v>
      </c>
      <c r="Z236" s="27">
        <f>RANK(MYRANKS_H[[#This Row],[POINTS OVER REPL]],MYRANKS_H[POINTS OVER REPL])</f>
        <v>1</v>
      </c>
      <c r="AA236" s="29">
        <f>IF(MYRANKS_H[[#This Row],[RANK]]&lt;=TOTAL_HITTERS_DRAFTED,MYRANKS_H[[#This Row],[POINTS OVER REPL]],0)</f>
        <v>0</v>
      </c>
      <c r="AB236" s="35">
        <f>MYRANKS_H[[#This Row],[POINTS OVER REPL]]*DOLLAR_VALUE_PER_POINT+1</f>
        <v>1</v>
      </c>
      <c r="AC236" s="35"/>
      <c r="AD236" s="29">
        <f>IF(AND(MYRANKS_H[[#This Row],[RANK]]&lt;=(TOTAL_HITTERS_DRAFTED-HITTERS_BELOW_REPL_DRAFTED),MYRANKS_H[[#This Row],[$ACTUAL]]=""),MYRANKS_H[[#This Row],[POINTS OVER REPL]],0)</f>
        <v>0</v>
      </c>
      <c r="AE236" s="35">
        <f>IF(MYRANKS_H[[#This Row],[$ACTUAL]]="",MYRANKS_H[[#This Row],[POINTS OVER REPL]]*REMAINING_DOLLAR_VALUE_PER_POINT+1,0)</f>
        <v>1</v>
      </c>
    </row>
    <row r="237" spans="1:31" x14ac:dyDescent="0.25">
      <c r="A237" s="2" t="s">
        <v>12018</v>
      </c>
      <c r="B237" s="14" t="str">
        <f>VLOOKUP(MYRANKS_H[[#This Row],[PLAYERID]],PLAYERIDMAP2[],COLUMN(PLAYERIDMAP2[LASTNAME]),FALSE)</f>
        <v>Crawford</v>
      </c>
      <c r="C237" s="14" t="str">
        <f>VLOOKUP(MYRANKS_H[[#This Row],[PLAYERID]],PLAYERIDMAP2[],COLUMN(PLAYERIDMAP2[FIRSTNAME]),FALSE)</f>
        <v>Brandon</v>
      </c>
      <c r="D237" s="14" t="str">
        <f>MYRANKS_H[[#This Row],[FNAME]]&amp;" "&amp;MYRANKS_H[[#This Row],[LNAME]]</f>
        <v>Brandon Crawford</v>
      </c>
      <c r="E237" s="14" t="str">
        <f>VLOOKUP(MYRANKS_H[[#This Row],[PLAYERID]],PLAYERIDMAP2[],COLUMN(PLAYERIDMAP2[TEAM]),FALSE)</f>
        <v>SF</v>
      </c>
      <c r="F237" s="14" t="str">
        <f>VLOOKUP(MYRANKS_H[[#This Row],[PLAYERID]],PLAYERIDMAP2[],COLUMN(PLAYERIDMAP2[POS]),FALSE)</f>
        <v>SS</v>
      </c>
      <c r="G237" s="14">
        <f>IFERROR(VALUE(VLOOKUP(MYRANKS_H[[#This Row],[PLAYERID]],PLAYERIDMAP2[],COLUMN(PLAYERIDMAP2[IDFANGRAPHS]),FALSE)),VLOOKUP(MYRANKS_H[[#This Row],[PLAYERID]],PLAYERIDMAP2[],COLUMN(PLAYERIDMAP2[IDFANGRAPHS]),FALSE))</f>
        <v>5343</v>
      </c>
      <c r="H237" s="56">
        <f>IFERROR(VLOOKUP(MYRANKS_H[[#This Row],[IDFANGRAPHS]],STEAMER_H[],COLUMN(STEAMER_H[PA]),FALSE),0)</f>
        <v>553</v>
      </c>
      <c r="I237" s="56">
        <f>IFERROR(VLOOKUP(MYRANKS_H[[#This Row],[IDFANGRAPHS]],STEAMER_H[],COLUMN(STEAMER_H[AB]),FALSE),0)</f>
        <v>495</v>
      </c>
      <c r="J237" s="56">
        <f>IFERROR(VLOOKUP(MYRANKS_H[[#This Row],[IDFANGRAPHS]],STEAMER_H[],COLUMN(STEAMER_H[H]),FALSE),0)</f>
        <v>120</v>
      </c>
      <c r="K237" s="56">
        <f>IFERROR(VLOOKUP(MYRANKS_H[[#This Row],[IDFANGRAPHS]],STEAMER_H[],COLUMN(STEAMER_H[2B]),FALSE),0)</f>
        <v>25</v>
      </c>
      <c r="L237" s="56">
        <f>IFERROR(VLOOKUP(MYRANKS_H[[#This Row],[IDFANGRAPHS]],STEAMER_H[],COLUMN(STEAMER_H[3B]),FALSE),0)</f>
        <v>4</v>
      </c>
      <c r="M237" s="56">
        <f>IFERROR(VLOOKUP(MYRANKS_H[[#This Row],[IDFANGRAPHS]],STEAMER_H[],COLUMN(STEAMER_H[HR]),FALSE),0)</f>
        <v>12</v>
      </c>
      <c r="N237" s="56">
        <f>IFERROR(VLOOKUP(MYRANKS_H[[#This Row],[IDFANGRAPHS]],STEAMER_H[],COLUMN(STEAMER_H[R]),FALSE),0)</f>
        <v>52</v>
      </c>
      <c r="O237" s="56">
        <f>IFERROR(VLOOKUP(MYRANKS_H[[#This Row],[IDFANGRAPHS]],STEAMER_H[],COLUMN(STEAMER_H[RBI]),FALSE),0)</f>
        <v>57</v>
      </c>
      <c r="P237" s="56">
        <f>IFERROR(VLOOKUP(MYRANKS_H[[#This Row],[IDFANGRAPHS]],STEAMER_H[],COLUMN(STEAMER_H[BB]),FALSE),0)</f>
        <v>45</v>
      </c>
      <c r="Q237" s="56">
        <f>IFERROR(VLOOKUP(MYRANKS_H[[#This Row],[IDFANGRAPHS]],STEAMER_H[],COLUMN(STEAMER_H[HBP]),FALSE),0)</f>
        <v>6</v>
      </c>
      <c r="R237" s="56">
        <f>IFERROR(VLOOKUP(MYRANKS_H[[#This Row],[IDFANGRAPHS]],STEAMER_H[],COLUMN(STEAMER_H[SO]),FALSE),0)</f>
        <v>117</v>
      </c>
      <c r="S237" s="56">
        <f>IFERROR(VLOOKUP(MYRANKS_H[[#This Row],[IDFANGRAPHS]],STEAMER_H[],COLUMN(STEAMER_H[SB]),FALSE),0)</f>
        <v>5</v>
      </c>
      <c r="T237" s="19">
        <f>IFERROR(MYRANKS_H[[#This Row],[H]]/MYRANKS_H[[#This Row],[AB]],0)</f>
        <v>0.24242424242424243</v>
      </c>
      <c r="U237" s="19">
        <f>IFERROR((MYRANKS_H[[#This Row],[H]]+MYRANKS_H[[#This Row],[BB]]+MYRANKS_H[[#This Row],[HBP]])/(MYRANKS_H[[#This Row],[AB]]+MYRANKS_H[[#This Row],[BB]]+MYRANKS_H[[#This Row],[HBP]]),0)</f>
        <v>0.31318681318681318</v>
      </c>
      <c r="V237" s="19">
        <f>IFERROR((MYRANKS_H[[#This Row],[H]]+MYRANKS_H[[#This Row],[2B]]+2*MYRANKS_H[[#This Row],[3B]]+3*MYRANKS_H[[#This Row],[HR]])/MYRANKS_H[[#This Row],[AB]],0)</f>
        <v>0.38181818181818183</v>
      </c>
      <c r="W23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37" s="27">
        <f>VLOOKUP(MYRANKS_H[[#This Row],[POS]],REPLACEMENT_LEVEL[],3,FALSE)</f>
        <v>0</v>
      </c>
      <c r="Y237" s="27">
        <f>MYRANKS_H[[#This Row],[PROJ PTS]]-MYRANKS_H[[#This Row],[REPL LEVEL]]</f>
        <v>0</v>
      </c>
      <c r="Z237" s="27">
        <f>RANK(MYRANKS_H[[#This Row],[POINTS OVER REPL]],MYRANKS_H[POINTS OVER REPL])</f>
        <v>1</v>
      </c>
      <c r="AA237" s="29">
        <f>IF(MYRANKS_H[[#This Row],[RANK]]&lt;=TOTAL_HITTERS_DRAFTED,MYRANKS_H[[#This Row],[POINTS OVER REPL]],0)</f>
        <v>0</v>
      </c>
      <c r="AB237" s="35">
        <f>MYRANKS_H[[#This Row],[POINTS OVER REPL]]*DOLLAR_VALUE_PER_POINT+1</f>
        <v>1</v>
      </c>
      <c r="AC237" s="35"/>
      <c r="AD237" s="29">
        <f>IF(AND(MYRANKS_H[[#This Row],[RANK]]&lt;=(TOTAL_HITTERS_DRAFTED-HITTERS_BELOW_REPL_DRAFTED),MYRANKS_H[[#This Row],[$ACTUAL]]=""),MYRANKS_H[[#This Row],[POINTS OVER REPL]],0)</f>
        <v>0</v>
      </c>
      <c r="AE237" s="35">
        <f>IF(MYRANKS_H[[#This Row],[$ACTUAL]]="",MYRANKS_H[[#This Row],[POINTS OVER REPL]]*REMAINING_DOLLAR_VALUE_PER_POINT+1,0)</f>
        <v>1</v>
      </c>
    </row>
    <row r="238" spans="1:31" ht="15" customHeight="1" x14ac:dyDescent="0.25">
      <c r="A238" s="9" t="s">
        <v>12258</v>
      </c>
      <c r="B238" s="14" t="str">
        <f>VLOOKUP(MYRANKS_H[[#This Row],[PLAYERID]],PLAYERIDMAP2[],COLUMN(PLAYERIDMAP2[LASTNAME]),FALSE)</f>
        <v>Doumit</v>
      </c>
      <c r="C238" s="14" t="str">
        <f>VLOOKUP(MYRANKS_H[[#This Row],[PLAYERID]],PLAYERIDMAP2[],COLUMN(PLAYERIDMAP2[FIRSTNAME]),FALSE)</f>
        <v>Ryan</v>
      </c>
      <c r="D238" s="14" t="str">
        <f>MYRANKS_H[[#This Row],[FNAME]]&amp;" "&amp;MYRANKS_H[[#This Row],[LNAME]]</f>
        <v>Ryan Doumit</v>
      </c>
      <c r="E238" s="14" t="str">
        <f>VLOOKUP(MYRANKS_H[[#This Row],[PLAYERID]],PLAYERIDMAP2[],COLUMN(PLAYERIDMAP2[TEAM]),FALSE)</f>
        <v>ATL</v>
      </c>
      <c r="F238" s="14" t="str">
        <f>VLOOKUP(MYRANKS_H[[#This Row],[PLAYERID]],PLAYERIDMAP2[],COLUMN(PLAYERIDMAP2[POS]),FALSE)</f>
        <v>OF</v>
      </c>
      <c r="G238" s="14">
        <f>IFERROR(VALUE(VLOOKUP(MYRANKS_H[[#This Row],[PLAYERID]],PLAYERIDMAP2[],COLUMN(PLAYERIDMAP2[IDFANGRAPHS]),FALSE)),VLOOKUP(MYRANKS_H[[#This Row],[PLAYERID]],PLAYERIDMAP2[],COLUMN(PLAYERIDMAP2[IDFANGRAPHS]),FALSE))</f>
        <v>2113</v>
      </c>
      <c r="H238" s="56">
        <f>IFERROR(VLOOKUP(MYRANKS_H[[#This Row],[IDFANGRAPHS]],STEAMER_H[],COLUMN(STEAMER_H[PA]),FALSE),0)</f>
        <v>1</v>
      </c>
      <c r="I238" s="56">
        <f>IFERROR(VLOOKUP(MYRANKS_H[[#This Row],[IDFANGRAPHS]],STEAMER_H[],COLUMN(STEAMER_H[AB]),FALSE),0)</f>
        <v>1</v>
      </c>
      <c r="J238" s="56">
        <f>IFERROR(VLOOKUP(MYRANKS_H[[#This Row],[IDFANGRAPHS]],STEAMER_H[],COLUMN(STEAMER_H[H]),FALSE),0)</f>
        <v>0</v>
      </c>
      <c r="K238" s="56">
        <f>IFERROR(VLOOKUP(MYRANKS_H[[#This Row],[IDFANGRAPHS]],STEAMER_H[],COLUMN(STEAMER_H[2B]),FALSE),0)</f>
        <v>0</v>
      </c>
      <c r="L238" s="56">
        <f>IFERROR(VLOOKUP(MYRANKS_H[[#This Row],[IDFANGRAPHS]],STEAMER_H[],COLUMN(STEAMER_H[3B]),FALSE),0)</f>
        <v>0</v>
      </c>
      <c r="M238" s="56">
        <f>IFERROR(VLOOKUP(MYRANKS_H[[#This Row],[IDFANGRAPHS]],STEAMER_H[],COLUMN(STEAMER_H[HR]),FALSE),0)</f>
        <v>0</v>
      </c>
      <c r="N238" s="56">
        <f>IFERROR(VLOOKUP(MYRANKS_H[[#This Row],[IDFANGRAPHS]],STEAMER_H[],COLUMN(STEAMER_H[R]),FALSE),0)</f>
        <v>0</v>
      </c>
      <c r="O238" s="56">
        <f>IFERROR(VLOOKUP(MYRANKS_H[[#This Row],[IDFANGRAPHS]],STEAMER_H[],COLUMN(STEAMER_H[RBI]),FALSE),0)</f>
        <v>0</v>
      </c>
      <c r="P238" s="56">
        <f>IFERROR(VLOOKUP(MYRANKS_H[[#This Row],[IDFANGRAPHS]],STEAMER_H[],COLUMN(STEAMER_H[BB]),FALSE),0)</f>
        <v>0</v>
      </c>
      <c r="Q238" s="56">
        <f>IFERROR(VLOOKUP(MYRANKS_H[[#This Row],[IDFANGRAPHS]],STEAMER_H[],COLUMN(STEAMER_H[HBP]),FALSE),0)</f>
        <v>0</v>
      </c>
      <c r="R238" s="56">
        <f>IFERROR(VLOOKUP(MYRANKS_H[[#This Row],[IDFANGRAPHS]],STEAMER_H[],COLUMN(STEAMER_H[SO]),FALSE),0)</f>
        <v>0</v>
      </c>
      <c r="S238" s="56">
        <f>IFERROR(VLOOKUP(MYRANKS_H[[#This Row],[IDFANGRAPHS]],STEAMER_H[],COLUMN(STEAMER_H[SB]),FALSE),0)</f>
        <v>0</v>
      </c>
      <c r="T238" s="19">
        <f>IFERROR(MYRANKS_H[[#This Row],[H]]/MYRANKS_H[[#This Row],[AB]],0)</f>
        <v>0</v>
      </c>
      <c r="U238" s="19">
        <f>IFERROR((MYRANKS_H[[#This Row],[H]]+MYRANKS_H[[#This Row],[BB]]+MYRANKS_H[[#This Row],[HBP]])/(MYRANKS_H[[#This Row],[AB]]+MYRANKS_H[[#This Row],[BB]]+MYRANKS_H[[#This Row],[HBP]]),0)</f>
        <v>0</v>
      </c>
      <c r="V238" s="19">
        <f>IFERROR((MYRANKS_H[[#This Row],[H]]+MYRANKS_H[[#This Row],[2B]]+2*MYRANKS_H[[#This Row],[3B]]+3*MYRANKS_H[[#This Row],[HR]])/MYRANKS_H[[#This Row],[AB]],0)</f>
        <v>0</v>
      </c>
      <c r="W23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38" s="27">
        <f>VLOOKUP(MYRANKS_H[[#This Row],[POS]],REPLACEMENT_LEVEL[],3,FALSE)</f>
        <v>0</v>
      </c>
      <c r="Y238" s="27">
        <f>MYRANKS_H[[#This Row],[PROJ PTS]]-MYRANKS_H[[#This Row],[REPL LEVEL]]</f>
        <v>0</v>
      </c>
      <c r="Z238" s="27">
        <f>RANK(MYRANKS_H[[#This Row],[POINTS OVER REPL]],MYRANKS_H[POINTS OVER REPL])</f>
        <v>1</v>
      </c>
      <c r="AA238" s="29">
        <f>IF(MYRANKS_H[[#This Row],[RANK]]&lt;=TOTAL_HITTERS_DRAFTED,MYRANKS_H[[#This Row],[POINTS OVER REPL]],0)</f>
        <v>0</v>
      </c>
      <c r="AB238" s="35">
        <f>MYRANKS_H[[#This Row],[POINTS OVER REPL]]*DOLLAR_VALUE_PER_POINT+1</f>
        <v>1</v>
      </c>
      <c r="AC238" s="35"/>
      <c r="AD238" s="29">
        <f>IF(AND(MYRANKS_H[[#This Row],[RANK]]&lt;=(TOTAL_HITTERS_DRAFTED-HITTERS_BELOW_REPL_DRAFTED),MYRANKS_H[[#This Row],[$ACTUAL]]=""),MYRANKS_H[[#This Row],[POINTS OVER REPL]],0)</f>
        <v>0</v>
      </c>
      <c r="AE238" s="35">
        <f>IF(MYRANKS_H[[#This Row],[$ACTUAL]]="",MYRANKS_H[[#This Row],[POINTS OVER REPL]]*REMAINING_DOLLAR_VALUE_PER_POINT+1,0)</f>
        <v>1</v>
      </c>
    </row>
    <row r="239" spans="1:31" ht="15" customHeight="1" x14ac:dyDescent="0.25">
      <c r="A239" s="2" t="s">
        <v>16523</v>
      </c>
      <c r="B239" s="14" t="str">
        <f>VLOOKUP(MYRANKS_H[[#This Row],[PLAYERID]],PLAYERIDMAP2[],COLUMN(PLAYERIDMAP2[LASTNAME]),FALSE)</f>
        <v>Grichuk</v>
      </c>
      <c r="C239" s="14" t="str">
        <f>VLOOKUP(MYRANKS_H[[#This Row],[PLAYERID]],PLAYERIDMAP2[],COLUMN(PLAYERIDMAP2[FIRSTNAME]),FALSE)</f>
        <v>Randal</v>
      </c>
      <c r="D239" s="14" t="str">
        <f>MYRANKS_H[[#This Row],[FNAME]]&amp;" "&amp;MYRANKS_H[[#This Row],[LNAME]]</f>
        <v>Randal Grichuk</v>
      </c>
      <c r="E239" s="14" t="str">
        <f>VLOOKUP(MYRANKS_H[[#This Row],[PLAYERID]],PLAYERIDMAP2[],COLUMN(PLAYERIDMAP2[TEAM]),FALSE)</f>
        <v>STL</v>
      </c>
      <c r="F239" s="14" t="str">
        <f>VLOOKUP(MYRANKS_H[[#This Row],[PLAYERID]],PLAYERIDMAP2[],COLUMN(PLAYERIDMAP2[POS]),FALSE)</f>
        <v>OF</v>
      </c>
      <c r="G239" s="14">
        <f>IFERROR(VALUE(VLOOKUP(MYRANKS_H[[#This Row],[PLAYERID]],PLAYERIDMAP2[],COLUMN(PLAYERIDMAP2[IDFANGRAPHS]),FALSE)),VLOOKUP(MYRANKS_H[[#This Row],[PLAYERID]],PLAYERIDMAP2[],COLUMN(PLAYERIDMAP2[IDFANGRAPHS]),FALSE))</f>
        <v>10243</v>
      </c>
      <c r="H239" s="56">
        <f>IFERROR(VLOOKUP(MYRANKS_H[[#This Row],[IDFANGRAPHS]],STEAMER_H[],COLUMN(STEAMER_H[PA]),FALSE),0)</f>
        <v>590</v>
      </c>
      <c r="I239" s="56">
        <f>IFERROR(VLOOKUP(MYRANKS_H[[#This Row],[IDFANGRAPHS]],STEAMER_H[],COLUMN(STEAMER_H[AB]),FALSE),0)</f>
        <v>545</v>
      </c>
      <c r="J239" s="56">
        <f>IFERROR(VLOOKUP(MYRANKS_H[[#This Row],[IDFANGRAPHS]],STEAMER_H[],COLUMN(STEAMER_H[H]),FALSE),0)</f>
        <v>136</v>
      </c>
      <c r="K239" s="56">
        <f>IFERROR(VLOOKUP(MYRANKS_H[[#This Row],[IDFANGRAPHS]],STEAMER_H[],COLUMN(STEAMER_H[2B]),FALSE),0)</f>
        <v>28</v>
      </c>
      <c r="L239" s="56">
        <f>IFERROR(VLOOKUP(MYRANKS_H[[#This Row],[IDFANGRAPHS]],STEAMER_H[],COLUMN(STEAMER_H[3B]),FALSE),0)</f>
        <v>5</v>
      </c>
      <c r="M239" s="56">
        <f>IFERROR(VLOOKUP(MYRANKS_H[[#This Row],[IDFANGRAPHS]],STEAMER_H[],COLUMN(STEAMER_H[HR]),FALSE),0)</f>
        <v>23</v>
      </c>
      <c r="N239" s="56">
        <f>IFERROR(VLOOKUP(MYRANKS_H[[#This Row],[IDFANGRAPHS]],STEAMER_H[],COLUMN(STEAMER_H[R]),FALSE),0)</f>
        <v>67</v>
      </c>
      <c r="O239" s="56">
        <f>IFERROR(VLOOKUP(MYRANKS_H[[#This Row],[IDFANGRAPHS]],STEAMER_H[],COLUMN(STEAMER_H[RBI]),FALSE),0)</f>
        <v>76</v>
      </c>
      <c r="P239" s="56">
        <f>IFERROR(VLOOKUP(MYRANKS_H[[#This Row],[IDFANGRAPHS]],STEAMER_H[],COLUMN(STEAMER_H[BB]),FALSE),0)</f>
        <v>33</v>
      </c>
      <c r="Q239" s="56">
        <f>IFERROR(VLOOKUP(MYRANKS_H[[#This Row],[IDFANGRAPHS]],STEAMER_H[],COLUMN(STEAMER_H[HBP]),FALSE),0)</f>
        <v>5</v>
      </c>
      <c r="R239" s="56">
        <f>IFERROR(VLOOKUP(MYRANKS_H[[#This Row],[IDFANGRAPHS]],STEAMER_H[],COLUMN(STEAMER_H[SO]),FALSE),0)</f>
        <v>143</v>
      </c>
      <c r="S239" s="56">
        <f>IFERROR(VLOOKUP(MYRANKS_H[[#This Row],[IDFANGRAPHS]],STEAMER_H[],COLUMN(STEAMER_H[SB]),FALSE),0)</f>
        <v>8</v>
      </c>
      <c r="T239" s="19">
        <f>IFERROR(MYRANKS_H[[#This Row],[H]]/MYRANKS_H[[#This Row],[AB]],0)</f>
        <v>0.24954128440366974</v>
      </c>
      <c r="U239" s="19">
        <f>IFERROR((MYRANKS_H[[#This Row],[H]]+MYRANKS_H[[#This Row],[BB]]+MYRANKS_H[[#This Row],[HBP]])/(MYRANKS_H[[#This Row],[AB]]+MYRANKS_H[[#This Row],[BB]]+MYRANKS_H[[#This Row],[HBP]]),0)</f>
        <v>0.29845626072041165</v>
      </c>
      <c r="V239" s="19">
        <f>IFERROR((MYRANKS_H[[#This Row],[H]]+MYRANKS_H[[#This Row],[2B]]+2*MYRANKS_H[[#This Row],[3B]]+3*MYRANKS_H[[#This Row],[HR]])/MYRANKS_H[[#This Row],[AB]],0)</f>
        <v>0.44587155963302755</v>
      </c>
      <c r="W23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39" s="27">
        <f>VLOOKUP(MYRANKS_H[[#This Row],[POS]],REPLACEMENT_LEVEL[],3,FALSE)</f>
        <v>0</v>
      </c>
      <c r="Y239" s="27">
        <f>MYRANKS_H[[#This Row],[PROJ PTS]]-MYRANKS_H[[#This Row],[REPL LEVEL]]</f>
        <v>0</v>
      </c>
      <c r="Z239" s="27">
        <f>RANK(MYRANKS_H[[#This Row],[POINTS OVER REPL]],MYRANKS_H[POINTS OVER REPL])</f>
        <v>1</v>
      </c>
      <c r="AA239" s="29">
        <f>IF(MYRANKS_H[[#This Row],[RANK]]&lt;=TOTAL_HITTERS_DRAFTED,MYRANKS_H[[#This Row],[POINTS OVER REPL]],0)</f>
        <v>0</v>
      </c>
      <c r="AB239" s="35">
        <f>MYRANKS_H[[#This Row],[POINTS OVER REPL]]*DOLLAR_VALUE_PER_POINT+1</f>
        <v>1</v>
      </c>
      <c r="AC239" s="35"/>
      <c r="AD239" s="29">
        <f>IF(AND(MYRANKS_H[[#This Row],[RANK]]&lt;=(TOTAL_HITTERS_DRAFTED-HITTERS_BELOW_REPL_DRAFTED),MYRANKS_H[[#This Row],[$ACTUAL]]=""),MYRANKS_H[[#This Row],[POINTS OVER REPL]],0)</f>
        <v>0</v>
      </c>
      <c r="AE239" s="35">
        <f>IF(MYRANKS_H[[#This Row],[$ACTUAL]]="",MYRANKS_H[[#This Row],[POINTS OVER REPL]]*REMAINING_DOLLAR_VALUE_PER_POINT+1,0)</f>
        <v>1</v>
      </c>
    </row>
    <row r="240" spans="1:31" ht="15" customHeight="1" x14ac:dyDescent="0.25">
      <c r="A240" s="6" t="s">
        <v>13191</v>
      </c>
      <c r="B240" s="14" t="str">
        <f>VLOOKUP(MYRANKS_H[[#This Row],[PLAYERID]],PLAYERIDMAP2[],COLUMN(PLAYERIDMAP2[LASTNAME]),FALSE)</f>
        <v>Hundley</v>
      </c>
      <c r="C240" s="14" t="str">
        <f>VLOOKUP(MYRANKS_H[[#This Row],[PLAYERID]],PLAYERIDMAP2[],COLUMN(PLAYERIDMAP2[FIRSTNAME]),FALSE)</f>
        <v>Nick</v>
      </c>
      <c r="D240" s="14" t="str">
        <f>MYRANKS_H[[#This Row],[FNAME]]&amp;" "&amp;MYRANKS_H[[#This Row],[LNAME]]</f>
        <v>Nick Hundley</v>
      </c>
      <c r="E240" s="14" t="str">
        <f>VLOOKUP(MYRANKS_H[[#This Row],[PLAYERID]],PLAYERIDMAP2[],COLUMN(PLAYERIDMAP2[TEAM]),FALSE)</f>
        <v>COL</v>
      </c>
      <c r="F240" s="14" t="str">
        <f>VLOOKUP(MYRANKS_H[[#This Row],[PLAYERID]],PLAYERIDMAP2[],COLUMN(PLAYERIDMAP2[POS]),FALSE)</f>
        <v>C</v>
      </c>
      <c r="G240" s="14">
        <f>IFERROR(VALUE(VLOOKUP(MYRANKS_H[[#This Row],[PLAYERID]],PLAYERIDMAP2[],COLUMN(PLAYERIDMAP2[IDFANGRAPHS]),FALSE)),VLOOKUP(MYRANKS_H[[#This Row],[PLAYERID]],PLAYERIDMAP2[],COLUMN(PLAYERIDMAP2[IDFANGRAPHS]),FALSE))</f>
        <v>3376</v>
      </c>
      <c r="H240" s="56">
        <f>IFERROR(VLOOKUP(MYRANKS_H[[#This Row],[IDFANGRAPHS]],STEAMER_H[],COLUMN(STEAMER_H[PA]),FALSE),0)</f>
        <v>404</v>
      </c>
      <c r="I240" s="56">
        <f>IFERROR(VLOOKUP(MYRANKS_H[[#This Row],[IDFANGRAPHS]],STEAMER_H[],COLUMN(STEAMER_H[AB]),FALSE),0)</f>
        <v>373</v>
      </c>
      <c r="J240" s="56">
        <f>IFERROR(VLOOKUP(MYRANKS_H[[#This Row],[IDFANGRAPHS]],STEAMER_H[],COLUMN(STEAMER_H[H]),FALSE),0)</f>
        <v>103</v>
      </c>
      <c r="K240" s="56">
        <f>IFERROR(VLOOKUP(MYRANKS_H[[#This Row],[IDFANGRAPHS]],STEAMER_H[],COLUMN(STEAMER_H[2B]),FALSE),0)</f>
        <v>20</v>
      </c>
      <c r="L240" s="56">
        <f>IFERROR(VLOOKUP(MYRANKS_H[[#This Row],[IDFANGRAPHS]],STEAMER_H[],COLUMN(STEAMER_H[3B]),FALSE),0)</f>
        <v>3</v>
      </c>
      <c r="M240" s="56">
        <f>IFERROR(VLOOKUP(MYRANKS_H[[#This Row],[IDFANGRAPHS]],STEAMER_H[],COLUMN(STEAMER_H[HR]),FALSE),0)</f>
        <v>12</v>
      </c>
      <c r="N240" s="56">
        <f>IFERROR(VLOOKUP(MYRANKS_H[[#This Row],[IDFANGRAPHS]],STEAMER_H[],COLUMN(STEAMER_H[R]),FALSE),0)</f>
        <v>43</v>
      </c>
      <c r="O240" s="56">
        <f>IFERROR(VLOOKUP(MYRANKS_H[[#This Row],[IDFANGRAPHS]],STEAMER_H[],COLUMN(STEAMER_H[RBI]),FALSE),0)</f>
        <v>49</v>
      </c>
      <c r="P240" s="56">
        <f>IFERROR(VLOOKUP(MYRANKS_H[[#This Row],[IDFANGRAPHS]],STEAMER_H[],COLUMN(STEAMER_H[BB]),FALSE),0)</f>
        <v>22</v>
      </c>
      <c r="Q240" s="56">
        <f>IFERROR(VLOOKUP(MYRANKS_H[[#This Row],[IDFANGRAPHS]],STEAMER_H[],COLUMN(STEAMER_H[HBP]),FALSE),0)</f>
        <v>3</v>
      </c>
      <c r="R240" s="56">
        <f>IFERROR(VLOOKUP(MYRANKS_H[[#This Row],[IDFANGRAPHS]],STEAMER_H[],COLUMN(STEAMER_H[SO]),FALSE),0)</f>
        <v>84</v>
      </c>
      <c r="S240" s="56">
        <f>IFERROR(VLOOKUP(MYRANKS_H[[#This Row],[IDFANGRAPHS]],STEAMER_H[],COLUMN(STEAMER_H[SB]),FALSE),0)</f>
        <v>6</v>
      </c>
      <c r="T240" s="19">
        <f>IFERROR(MYRANKS_H[[#This Row],[H]]/MYRANKS_H[[#This Row],[AB]],0)</f>
        <v>0.27613941018766758</v>
      </c>
      <c r="U240" s="19">
        <f>IFERROR((MYRANKS_H[[#This Row],[H]]+MYRANKS_H[[#This Row],[BB]]+MYRANKS_H[[#This Row],[HBP]])/(MYRANKS_H[[#This Row],[AB]]+MYRANKS_H[[#This Row],[BB]]+MYRANKS_H[[#This Row],[HBP]]),0)</f>
        <v>0.32160804020100503</v>
      </c>
      <c r="V240" s="19">
        <f>IFERROR((MYRANKS_H[[#This Row],[H]]+MYRANKS_H[[#This Row],[2B]]+2*MYRANKS_H[[#This Row],[3B]]+3*MYRANKS_H[[#This Row],[HR]])/MYRANKS_H[[#This Row],[AB]],0)</f>
        <v>0.44235924932975873</v>
      </c>
      <c r="W24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40" s="27">
        <f>VLOOKUP(MYRANKS_H[[#This Row],[POS]],REPLACEMENT_LEVEL[],3,FALSE)</f>
        <v>0</v>
      </c>
      <c r="Y240" s="27">
        <f>MYRANKS_H[[#This Row],[PROJ PTS]]-MYRANKS_H[[#This Row],[REPL LEVEL]]</f>
        <v>0</v>
      </c>
      <c r="Z240" s="27">
        <f>RANK(MYRANKS_H[[#This Row],[POINTS OVER REPL]],MYRANKS_H[POINTS OVER REPL])</f>
        <v>1</v>
      </c>
      <c r="AA240" s="29">
        <f>IF(MYRANKS_H[[#This Row],[RANK]]&lt;=TOTAL_HITTERS_DRAFTED,MYRANKS_H[[#This Row],[POINTS OVER REPL]],0)</f>
        <v>0</v>
      </c>
      <c r="AB240" s="35">
        <f>MYRANKS_H[[#This Row],[POINTS OVER REPL]]*DOLLAR_VALUE_PER_POINT+1</f>
        <v>1</v>
      </c>
      <c r="AC240" s="35"/>
      <c r="AD240" s="29">
        <f>IF(AND(MYRANKS_H[[#This Row],[RANK]]&lt;=(TOTAL_HITTERS_DRAFTED-HITTERS_BELOW_REPL_DRAFTED),MYRANKS_H[[#This Row],[$ACTUAL]]=""),MYRANKS_H[[#This Row],[POINTS OVER REPL]],0)</f>
        <v>0</v>
      </c>
      <c r="AE240" s="35">
        <f>IF(MYRANKS_H[[#This Row],[$ACTUAL]]="",MYRANKS_H[[#This Row],[POINTS OVER REPL]]*REMAINING_DOLLAR_VALUE_PER_POINT+1,0)</f>
        <v>1</v>
      </c>
    </row>
    <row r="241" spans="1:31" ht="15" customHeight="1" x14ac:dyDescent="0.25">
      <c r="A241" s="7" t="s">
        <v>13541</v>
      </c>
      <c r="B241" s="14" t="str">
        <f>VLOOKUP(MYRANKS_H[[#This Row],[PLAYERID]],PLAYERIDMAP2[],COLUMN(PLAYERIDMAP2[LASTNAME]),FALSE)</f>
        <v>Lagares</v>
      </c>
      <c r="C241" s="14" t="str">
        <f>VLOOKUP(MYRANKS_H[[#This Row],[PLAYERID]],PLAYERIDMAP2[],COLUMN(PLAYERIDMAP2[FIRSTNAME]),FALSE)</f>
        <v>Juan</v>
      </c>
      <c r="D241" s="14" t="str">
        <f>MYRANKS_H[[#This Row],[FNAME]]&amp;" "&amp;MYRANKS_H[[#This Row],[LNAME]]</f>
        <v>Juan Lagares</v>
      </c>
      <c r="E241" s="14" t="str">
        <f>VLOOKUP(MYRANKS_H[[#This Row],[PLAYERID]],PLAYERIDMAP2[],COLUMN(PLAYERIDMAP2[TEAM]),FALSE)</f>
        <v>NYM</v>
      </c>
      <c r="F241" s="14" t="str">
        <f>VLOOKUP(MYRANKS_H[[#This Row],[PLAYERID]],PLAYERIDMAP2[],COLUMN(PLAYERIDMAP2[POS]),FALSE)</f>
        <v>OF</v>
      </c>
      <c r="G241" s="14">
        <f>IFERROR(VALUE(VLOOKUP(MYRANKS_H[[#This Row],[PLAYERID]],PLAYERIDMAP2[],COLUMN(PLAYERIDMAP2[IDFANGRAPHS]),FALSE)),VLOOKUP(MYRANKS_H[[#This Row],[PLAYERID]],PLAYERIDMAP2[],COLUMN(PLAYERIDMAP2[IDFANGRAPHS]),FALSE))</f>
        <v>5384</v>
      </c>
      <c r="H241" s="56">
        <f>IFERROR(VLOOKUP(MYRANKS_H[[#This Row],[IDFANGRAPHS]],STEAMER_H[],COLUMN(STEAMER_H[PA]),FALSE),0)</f>
        <v>410</v>
      </c>
      <c r="I241" s="56">
        <f>IFERROR(VLOOKUP(MYRANKS_H[[#This Row],[IDFANGRAPHS]],STEAMER_H[],COLUMN(STEAMER_H[AB]),FALSE),0)</f>
        <v>382</v>
      </c>
      <c r="J241" s="56">
        <f>IFERROR(VLOOKUP(MYRANKS_H[[#This Row],[IDFANGRAPHS]],STEAMER_H[],COLUMN(STEAMER_H[H]),FALSE),0)</f>
        <v>98</v>
      </c>
      <c r="K241" s="56">
        <f>IFERROR(VLOOKUP(MYRANKS_H[[#This Row],[IDFANGRAPHS]],STEAMER_H[],COLUMN(STEAMER_H[2B]),FALSE),0)</f>
        <v>18</v>
      </c>
      <c r="L241" s="56">
        <f>IFERROR(VLOOKUP(MYRANKS_H[[#This Row],[IDFANGRAPHS]],STEAMER_H[],COLUMN(STEAMER_H[3B]),FALSE),0)</f>
        <v>3</v>
      </c>
      <c r="M241" s="56">
        <f>IFERROR(VLOOKUP(MYRANKS_H[[#This Row],[IDFANGRAPHS]],STEAMER_H[],COLUMN(STEAMER_H[HR]),FALSE),0)</f>
        <v>6</v>
      </c>
      <c r="N241" s="56">
        <f>IFERROR(VLOOKUP(MYRANKS_H[[#This Row],[IDFANGRAPHS]],STEAMER_H[],COLUMN(STEAMER_H[R]),FALSE),0)</f>
        <v>39</v>
      </c>
      <c r="O241" s="56">
        <f>IFERROR(VLOOKUP(MYRANKS_H[[#This Row],[IDFANGRAPHS]],STEAMER_H[],COLUMN(STEAMER_H[RBI]),FALSE),0)</f>
        <v>37</v>
      </c>
      <c r="P241" s="56">
        <f>IFERROR(VLOOKUP(MYRANKS_H[[#This Row],[IDFANGRAPHS]],STEAMER_H[],COLUMN(STEAMER_H[BB]),FALSE),0)</f>
        <v>19</v>
      </c>
      <c r="Q241" s="56">
        <f>IFERROR(VLOOKUP(MYRANKS_H[[#This Row],[IDFANGRAPHS]],STEAMER_H[],COLUMN(STEAMER_H[HBP]),FALSE),0)</f>
        <v>4</v>
      </c>
      <c r="R241" s="56">
        <f>IFERROR(VLOOKUP(MYRANKS_H[[#This Row],[IDFANGRAPHS]],STEAMER_H[],COLUMN(STEAMER_H[SO]),FALSE),0)</f>
        <v>80</v>
      </c>
      <c r="S241" s="56">
        <f>IFERROR(VLOOKUP(MYRANKS_H[[#This Row],[IDFANGRAPHS]],STEAMER_H[],COLUMN(STEAMER_H[SB]),FALSE),0)</f>
        <v>7</v>
      </c>
      <c r="T241" s="19">
        <f>IFERROR(MYRANKS_H[[#This Row],[H]]/MYRANKS_H[[#This Row],[AB]],0)</f>
        <v>0.25654450261780104</v>
      </c>
      <c r="U241" s="19">
        <f>IFERROR((MYRANKS_H[[#This Row],[H]]+MYRANKS_H[[#This Row],[BB]]+MYRANKS_H[[#This Row],[HBP]])/(MYRANKS_H[[#This Row],[AB]]+MYRANKS_H[[#This Row],[BB]]+MYRANKS_H[[#This Row],[HBP]]),0)</f>
        <v>0.29876543209876544</v>
      </c>
      <c r="V241" s="19">
        <f>IFERROR((MYRANKS_H[[#This Row],[H]]+MYRANKS_H[[#This Row],[2B]]+2*MYRANKS_H[[#This Row],[3B]]+3*MYRANKS_H[[#This Row],[HR]])/MYRANKS_H[[#This Row],[AB]],0)</f>
        <v>0.36649214659685864</v>
      </c>
      <c r="W24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41" s="27">
        <f>VLOOKUP(MYRANKS_H[[#This Row],[POS]],REPLACEMENT_LEVEL[],3,FALSE)</f>
        <v>0</v>
      </c>
      <c r="Y241" s="27">
        <f>MYRANKS_H[[#This Row],[PROJ PTS]]-MYRANKS_H[[#This Row],[REPL LEVEL]]</f>
        <v>0</v>
      </c>
      <c r="Z241" s="27">
        <f>RANK(MYRANKS_H[[#This Row],[POINTS OVER REPL]],MYRANKS_H[POINTS OVER REPL])</f>
        <v>1</v>
      </c>
      <c r="AA241" s="29">
        <f>IF(MYRANKS_H[[#This Row],[RANK]]&lt;=TOTAL_HITTERS_DRAFTED,MYRANKS_H[[#This Row],[POINTS OVER REPL]],0)</f>
        <v>0</v>
      </c>
      <c r="AB241" s="35">
        <f>MYRANKS_H[[#This Row],[POINTS OVER REPL]]*DOLLAR_VALUE_PER_POINT+1</f>
        <v>1</v>
      </c>
      <c r="AC241" s="35"/>
      <c r="AD241" s="29">
        <f>IF(AND(MYRANKS_H[[#This Row],[RANK]]&lt;=(TOTAL_HITTERS_DRAFTED-HITTERS_BELOW_REPL_DRAFTED),MYRANKS_H[[#This Row],[$ACTUAL]]=""),MYRANKS_H[[#This Row],[POINTS OVER REPL]],0)</f>
        <v>0</v>
      </c>
      <c r="AE241" s="35">
        <f>IF(MYRANKS_H[[#This Row],[$ACTUAL]]="",MYRANKS_H[[#This Row],[POINTS OVER REPL]]*REMAINING_DOLLAR_VALUE_PER_POINT+1,0)</f>
        <v>1</v>
      </c>
    </row>
    <row r="242" spans="1:31" ht="15" customHeight="1" x14ac:dyDescent="0.25">
      <c r="A242" s="2" t="s">
        <v>13987</v>
      </c>
      <c r="B242" s="14" t="str">
        <f>VLOOKUP(MYRANKS_H[[#This Row],[PLAYERID]],PLAYERIDMAP2[],COLUMN(PLAYERIDMAP2[LASTNAME]),FALSE)</f>
        <v>McGehee</v>
      </c>
      <c r="C242" s="14" t="str">
        <f>VLOOKUP(MYRANKS_H[[#This Row],[PLAYERID]],PLAYERIDMAP2[],COLUMN(PLAYERIDMAP2[FIRSTNAME]),FALSE)</f>
        <v>Casey</v>
      </c>
      <c r="D242" s="14" t="str">
        <f>MYRANKS_H[[#This Row],[FNAME]]&amp;" "&amp;MYRANKS_H[[#This Row],[LNAME]]</f>
        <v>Casey McGehee</v>
      </c>
      <c r="E242" s="14" t="str">
        <f>VLOOKUP(MYRANKS_H[[#This Row],[PLAYERID]],PLAYERIDMAP2[],COLUMN(PLAYERIDMAP2[TEAM]),FALSE)</f>
        <v>SF</v>
      </c>
      <c r="F242" s="14" t="str">
        <f>VLOOKUP(MYRANKS_H[[#This Row],[PLAYERID]],PLAYERIDMAP2[],COLUMN(PLAYERIDMAP2[POS]),FALSE)</f>
        <v>3B</v>
      </c>
      <c r="G242" s="14">
        <f>IFERROR(VALUE(VLOOKUP(MYRANKS_H[[#This Row],[PLAYERID]],PLAYERIDMAP2[],COLUMN(PLAYERIDMAP2[IDFANGRAPHS]),FALSE)),VLOOKUP(MYRANKS_H[[#This Row],[PLAYERID]],PLAYERIDMAP2[],COLUMN(PLAYERIDMAP2[IDFANGRAPHS]),FALSE))</f>
        <v>6086</v>
      </c>
      <c r="H242" s="56">
        <f>IFERROR(VLOOKUP(MYRANKS_H[[#This Row],[IDFANGRAPHS]],STEAMER_H[],COLUMN(STEAMER_H[PA]),FALSE),0)</f>
        <v>370</v>
      </c>
      <c r="I242" s="56">
        <f>IFERROR(VLOOKUP(MYRANKS_H[[#This Row],[IDFANGRAPHS]],STEAMER_H[],COLUMN(STEAMER_H[AB]),FALSE),0)</f>
        <v>333</v>
      </c>
      <c r="J242" s="56">
        <f>IFERROR(VLOOKUP(MYRANKS_H[[#This Row],[IDFANGRAPHS]],STEAMER_H[],COLUMN(STEAMER_H[H]),FALSE),0)</f>
        <v>82</v>
      </c>
      <c r="K242" s="56">
        <f>IFERROR(VLOOKUP(MYRANKS_H[[#This Row],[IDFANGRAPHS]],STEAMER_H[],COLUMN(STEAMER_H[2B]),FALSE),0)</f>
        <v>16</v>
      </c>
      <c r="L242" s="56">
        <f>IFERROR(VLOOKUP(MYRANKS_H[[#This Row],[IDFANGRAPHS]],STEAMER_H[],COLUMN(STEAMER_H[3B]),FALSE),0)</f>
        <v>1</v>
      </c>
      <c r="M242" s="56">
        <f>IFERROR(VLOOKUP(MYRANKS_H[[#This Row],[IDFANGRAPHS]],STEAMER_H[],COLUMN(STEAMER_H[HR]),FALSE),0)</f>
        <v>5</v>
      </c>
      <c r="N242" s="56">
        <f>IFERROR(VLOOKUP(MYRANKS_H[[#This Row],[IDFANGRAPHS]],STEAMER_H[],COLUMN(STEAMER_H[R]),FALSE),0)</f>
        <v>34</v>
      </c>
      <c r="O242" s="56">
        <f>IFERROR(VLOOKUP(MYRANKS_H[[#This Row],[IDFANGRAPHS]],STEAMER_H[],COLUMN(STEAMER_H[RBI]),FALSE),0)</f>
        <v>35</v>
      </c>
      <c r="P242" s="56">
        <f>IFERROR(VLOOKUP(MYRANKS_H[[#This Row],[IDFANGRAPHS]],STEAMER_H[],COLUMN(STEAMER_H[BB]),FALSE),0)</f>
        <v>31</v>
      </c>
      <c r="Q242" s="56">
        <f>IFERROR(VLOOKUP(MYRANKS_H[[#This Row],[IDFANGRAPHS]],STEAMER_H[],COLUMN(STEAMER_H[HBP]),FALSE),0)</f>
        <v>1</v>
      </c>
      <c r="R242" s="56">
        <f>IFERROR(VLOOKUP(MYRANKS_H[[#This Row],[IDFANGRAPHS]],STEAMER_H[],COLUMN(STEAMER_H[SO]),FALSE),0)</f>
        <v>64</v>
      </c>
      <c r="S242" s="56">
        <f>IFERROR(VLOOKUP(MYRANKS_H[[#This Row],[IDFANGRAPHS]],STEAMER_H[],COLUMN(STEAMER_H[SB]),FALSE),0)</f>
        <v>2</v>
      </c>
      <c r="T242" s="19">
        <f>IFERROR(MYRANKS_H[[#This Row],[H]]/MYRANKS_H[[#This Row],[AB]],0)</f>
        <v>0.24624624624624625</v>
      </c>
      <c r="U242" s="19">
        <f>IFERROR((MYRANKS_H[[#This Row],[H]]+MYRANKS_H[[#This Row],[BB]]+MYRANKS_H[[#This Row],[HBP]])/(MYRANKS_H[[#This Row],[AB]]+MYRANKS_H[[#This Row],[BB]]+MYRANKS_H[[#This Row],[HBP]]),0)</f>
        <v>0.31232876712328766</v>
      </c>
      <c r="V242" s="19">
        <f>IFERROR((MYRANKS_H[[#This Row],[H]]+MYRANKS_H[[#This Row],[2B]]+2*MYRANKS_H[[#This Row],[3B]]+3*MYRANKS_H[[#This Row],[HR]])/MYRANKS_H[[#This Row],[AB]],0)</f>
        <v>0.34534534534534533</v>
      </c>
      <c r="W24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42" s="27">
        <f>VLOOKUP(MYRANKS_H[[#This Row],[POS]],REPLACEMENT_LEVEL[],3,FALSE)</f>
        <v>0</v>
      </c>
      <c r="Y242" s="27">
        <f>MYRANKS_H[[#This Row],[PROJ PTS]]-MYRANKS_H[[#This Row],[REPL LEVEL]]</f>
        <v>0</v>
      </c>
      <c r="Z242" s="27">
        <f>RANK(MYRANKS_H[[#This Row],[POINTS OVER REPL]],MYRANKS_H[POINTS OVER REPL])</f>
        <v>1</v>
      </c>
      <c r="AA242" s="29">
        <f>IF(MYRANKS_H[[#This Row],[RANK]]&lt;=TOTAL_HITTERS_DRAFTED,MYRANKS_H[[#This Row],[POINTS OVER REPL]],0)</f>
        <v>0</v>
      </c>
      <c r="AB242" s="35">
        <f>MYRANKS_H[[#This Row],[POINTS OVER REPL]]*DOLLAR_VALUE_PER_POINT+1</f>
        <v>1</v>
      </c>
      <c r="AC242" s="35"/>
      <c r="AD242" s="29">
        <f>IF(AND(MYRANKS_H[[#This Row],[RANK]]&lt;=(TOTAL_HITTERS_DRAFTED-HITTERS_BELOW_REPL_DRAFTED),MYRANKS_H[[#This Row],[$ACTUAL]]=""),MYRANKS_H[[#This Row],[POINTS OVER REPL]],0)</f>
        <v>0</v>
      </c>
      <c r="AE242" s="35">
        <f>IF(MYRANKS_H[[#This Row],[$ACTUAL]]="",MYRANKS_H[[#This Row],[POINTS OVER REPL]]*REMAINING_DOLLAR_VALUE_PER_POINT+1,0)</f>
        <v>1</v>
      </c>
    </row>
    <row r="243" spans="1:31" ht="15" customHeight="1" x14ac:dyDescent="0.25">
      <c r="A243" s="2" t="s">
        <v>16726</v>
      </c>
      <c r="B243" s="14" t="str">
        <f>VLOOKUP(MYRANKS_H[[#This Row],[PLAYERID]],PLAYERIDMAP2[],COLUMN(PLAYERIDMAP2[LASTNAME]),FALSE)</f>
        <v>Rua</v>
      </c>
      <c r="C243" s="14" t="str">
        <f>VLOOKUP(MYRANKS_H[[#This Row],[PLAYERID]],PLAYERIDMAP2[],COLUMN(PLAYERIDMAP2[FIRSTNAME]),FALSE)</f>
        <v>Ryan</v>
      </c>
      <c r="D243" s="14" t="str">
        <f>MYRANKS_H[[#This Row],[FNAME]]&amp;" "&amp;MYRANKS_H[[#This Row],[LNAME]]</f>
        <v>Ryan Rua</v>
      </c>
      <c r="E243" s="14" t="str">
        <f>VLOOKUP(MYRANKS_H[[#This Row],[PLAYERID]],PLAYERIDMAP2[],COLUMN(PLAYERIDMAP2[TEAM]),FALSE)</f>
        <v>TEX</v>
      </c>
      <c r="F243" s="14" t="str">
        <f>VLOOKUP(MYRANKS_H[[#This Row],[PLAYERID]],PLAYERIDMAP2[],COLUMN(PLAYERIDMAP2[POS]),FALSE)</f>
        <v>OF</v>
      </c>
      <c r="G243" s="14">
        <f>IFERROR(VALUE(VLOOKUP(MYRANKS_H[[#This Row],[PLAYERID]],PLAYERIDMAP2[],COLUMN(PLAYERIDMAP2[IDFANGRAPHS]),FALSE)),VLOOKUP(MYRANKS_H[[#This Row],[PLAYERID]],PLAYERIDMAP2[],COLUMN(PLAYERIDMAP2[IDFANGRAPHS]),FALSE))</f>
        <v>12409</v>
      </c>
      <c r="H243" s="56">
        <f>IFERROR(VLOOKUP(MYRANKS_H[[#This Row],[IDFANGRAPHS]],STEAMER_H[],COLUMN(STEAMER_H[PA]),FALSE),0)</f>
        <v>54</v>
      </c>
      <c r="I243" s="56">
        <f>IFERROR(VLOOKUP(MYRANKS_H[[#This Row],[IDFANGRAPHS]],STEAMER_H[],COLUMN(STEAMER_H[AB]),FALSE),0)</f>
        <v>49</v>
      </c>
      <c r="J243" s="56">
        <f>IFERROR(VLOOKUP(MYRANKS_H[[#This Row],[IDFANGRAPHS]],STEAMER_H[],COLUMN(STEAMER_H[H]),FALSE),0)</f>
        <v>12</v>
      </c>
      <c r="K243" s="56">
        <f>IFERROR(VLOOKUP(MYRANKS_H[[#This Row],[IDFANGRAPHS]],STEAMER_H[],COLUMN(STEAMER_H[2B]),FALSE),0)</f>
        <v>2</v>
      </c>
      <c r="L243" s="56">
        <f>IFERROR(VLOOKUP(MYRANKS_H[[#This Row],[IDFANGRAPHS]],STEAMER_H[],COLUMN(STEAMER_H[3B]),FALSE),0)</f>
        <v>0</v>
      </c>
      <c r="M243" s="56">
        <f>IFERROR(VLOOKUP(MYRANKS_H[[#This Row],[IDFANGRAPHS]],STEAMER_H[],COLUMN(STEAMER_H[HR]),FALSE),0)</f>
        <v>2</v>
      </c>
      <c r="N243" s="56">
        <f>IFERROR(VLOOKUP(MYRANKS_H[[#This Row],[IDFANGRAPHS]],STEAMER_H[],COLUMN(STEAMER_H[R]),FALSE),0)</f>
        <v>6</v>
      </c>
      <c r="O243" s="56">
        <f>IFERROR(VLOOKUP(MYRANKS_H[[#This Row],[IDFANGRAPHS]],STEAMER_H[],COLUMN(STEAMER_H[RBI]),FALSE),0)</f>
        <v>6</v>
      </c>
      <c r="P243" s="56">
        <f>IFERROR(VLOOKUP(MYRANKS_H[[#This Row],[IDFANGRAPHS]],STEAMER_H[],COLUMN(STEAMER_H[BB]),FALSE),0)</f>
        <v>3</v>
      </c>
      <c r="Q243" s="56">
        <f>IFERROR(VLOOKUP(MYRANKS_H[[#This Row],[IDFANGRAPHS]],STEAMER_H[],COLUMN(STEAMER_H[HBP]),FALSE),0)</f>
        <v>1</v>
      </c>
      <c r="R243" s="56">
        <f>IFERROR(VLOOKUP(MYRANKS_H[[#This Row],[IDFANGRAPHS]],STEAMER_H[],COLUMN(STEAMER_H[SO]),FALSE),0)</f>
        <v>13</v>
      </c>
      <c r="S243" s="56">
        <f>IFERROR(VLOOKUP(MYRANKS_H[[#This Row],[IDFANGRAPHS]],STEAMER_H[],COLUMN(STEAMER_H[SB]),FALSE),0)</f>
        <v>0</v>
      </c>
      <c r="T243" s="19">
        <f>IFERROR(MYRANKS_H[[#This Row],[H]]/MYRANKS_H[[#This Row],[AB]],0)</f>
        <v>0.24489795918367346</v>
      </c>
      <c r="U243" s="19">
        <f>IFERROR((MYRANKS_H[[#This Row],[H]]+MYRANKS_H[[#This Row],[BB]]+MYRANKS_H[[#This Row],[HBP]])/(MYRANKS_H[[#This Row],[AB]]+MYRANKS_H[[#This Row],[BB]]+MYRANKS_H[[#This Row],[HBP]]),0)</f>
        <v>0.30188679245283018</v>
      </c>
      <c r="V243" s="19">
        <f>IFERROR((MYRANKS_H[[#This Row],[H]]+MYRANKS_H[[#This Row],[2B]]+2*MYRANKS_H[[#This Row],[3B]]+3*MYRANKS_H[[#This Row],[HR]])/MYRANKS_H[[#This Row],[AB]],0)</f>
        <v>0.40816326530612246</v>
      </c>
      <c r="W24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43" s="27">
        <f>VLOOKUP(MYRANKS_H[[#This Row],[POS]],REPLACEMENT_LEVEL[],3,FALSE)</f>
        <v>0</v>
      </c>
      <c r="Y243" s="27">
        <f>MYRANKS_H[[#This Row],[PROJ PTS]]-MYRANKS_H[[#This Row],[REPL LEVEL]]</f>
        <v>0</v>
      </c>
      <c r="Z243" s="27">
        <f>RANK(MYRANKS_H[[#This Row],[POINTS OVER REPL]],MYRANKS_H[POINTS OVER REPL])</f>
        <v>1</v>
      </c>
      <c r="AA243" s="29">
        <f>IF(MYRANKS_H[[#This Row],[RANK]]&lt;=TOTAL_HITTERS_DRAFTED,MYRANKS_H[[#This Row],[POINTS OVER REPL]],0)</f>
        <v>0</v>
      </c>
      <c r="AB243" s="35">
        <f>MYRANKS_H[[#This Row],[POINTS OVER REPL]]*DOLLAR_VALUE_PER_POINT+1</f>
        <v>1</v>
      </c>
      <c r="AC243" s="35"/>
      <c r="AD243" s="29">
        <f>IF(AND(MYRANKS_H[[#This Row],[RANK]]&lt;=(TOTAL_HITTERS_DRAFTED-HITTERS_BELOW_REPL_DRAFTED),MYRANKS_H[[#This Row],[$ACTUAL]]=""),MYRANKS_H[[#This Row],[POINTS OVER REPL]],0)</f>
        <v>0</v>
      </c>
      <c r="AE243" s="35">
        <f>IF(MYRANKS_H[[#This Row],[$ACTUAL]]="",MYRANKS_H[[#This Row],[POINTS OVER REPL]]*REMAINING_DOLLAR_VALUE_PER_POINT+1,0)</f>
        <v>1</v>
      </c>
    </row>
    <row r="244" spans="1:31" x14ac:dyDescent="0.25">
      <c r="A244" s="2" t="s">
        <v>15051</v>
      </c>
      <c r="B244" s="14" t="str">
        <f>VLOOKUP(MYRANKS_H[[#This Row],[PLAYERID]],PLAYERIDMAP2[],COLUMN(PLAYERIDMAP2[LASTNAME]),FALSE)</f>
        <v>Ruiz</v>
      </c>
      <c r="C244" s="14" t="str">
        <f>VLOOKUP(MYRANKS_H[[#This Row],[PLAYERID]],PLAYERIDMAP2[],COLUMN(PLAYERIDMAP2[FIRSTNAME]),FALSE)</f>
        <v>Carlos</v>
      </c>
      <c r="D244" s="14" t="str">
        <f>MYRANKS_H[[#This Row],[FNAME]]&amp;" "&amp;MYRANKS_H[[#This Row],[LNAME]]</f>
        <v>Carlos Ruiz</v>
      </c>
      <c r="E244" s="14" t="str">
        <f>VLOOKUP(MYRANKS_H[[#This Row],[PLAYERID]],PLAYERIDMAP2[],COLUMN(PLAYERIDMAP2[TEAM]),FALSE)</f>
        <v>PHI</v>
      </c>
      <c r="F244" s="14" t="str">
        <f>VLOOKUP(MYRANKS_H[[#This Row],[PLAYERID]],PLAYERIDMAP2[],COLUMN(PLAYERIDMAP2[POS]),FALSE)</f>
        <v>C</v>
      </c>
      <c r="G244" s="14">
        <f>IFERROR(VALUE(VLOOKUP(MYRANKS_H[[#This Row],[PLAYERID]],PLAYERIDMAP2[],COLUMN(PLAYERIDMAP2[IDFANGRAPHS]),FALSE)),VLOOKUP(MYRANKS_H[[#This Row],[PLAYERID]],PLAYERIDMAP2[],COLUMN(PLAYERIDMAP2[IDFANGRAPHS]),FALSE))</f>
        <v>2579</v>
      </c>
      <c r="H244" s="56">
        <f>IFERROR(VLOOKUP(MYRANKS_H[[#This Row],[IDFANGRAPHS]],STEAMER_H[],COLUMN(STEAMER_H[PA]),FALSE),0)</f>
        <v>277</v>
      </c>
      <c r="I244" s="56">
        <f>IFERROR(VLOOKUP(MYRANKS_H[[#This Row],[IDFANGRAPHS]],STEAMER_H[],COLUMN(STEAMER_H[AB]),FALSE),0)</f>
        <v>247</v>
      </c>
      <c r="J244" s="56">
        <f>IFERROR(VLOOKUP(MYRANKS_H[[#This Row],[IDFANGRAPHS]],STEAMER_H[],COLUMN(STEAMER_H[H]),FALSE),0)</f>
        <v>60</v>
      </c>
      <c r="K244" s="56">
        <f>IFERROR(VLOOKUP(MYRANKS_H[[#This Row],[IDFANGRAPHS]],STEAMER_H[],COLUMN(STEAMER_H[2B]),FALSE),0)</f>
        <v>13</v>
      </c>
      <c r="L244" s="56">
        <f>IFERROR(VLOOKUP(MYRANKS_H[[#This Row],[IDFANGRAPHS]],STEAMER_H[],COLUMN(STEAMER_H[3B]),FALSE),0)</f>
        <v>1</v>
      </c>
      <c r="M244" s="56">
        <f>IFERROR(VLOOKUP(MYRANKS_H[[#This Row],[IDFANGRAPHS]],STEAMER_H[],COLUMN(STEAMER_H[HR]),FALSE),0)</f>
        <v>4</v>
      </c>
      <c r="N244" s="56">
        <f>IFERROR(VLOOKUP(MYRANKS_H[[#This Row],[IDFANGRAPHS]],STEAMER_H[],COLUMN(STEAMER_H[R]),FALSE),0)</f>
        <v>24</v>
      </c>
      <c r="O244" s="56">
        <f>IFERROR(VLOOKUP(MYRANKS_H[[#This Row],[IDFANGRAPHS]],STEAMER_H[],COLUMN(STEAMER_H[RBI]),FALSE),0)</f>
        <v>24</v>
      </c>
      <c r="P244" s="56">
        <f>IFERROR(VLOOKUP(MYRANKS_H[[#This Row],[IDFANGRAPHS]],STEAMER_H[],COLUMN(STEAMER_H[BB]),FALSE),0)</f>
        <v>22</v>
      </c>
      <c r="Q244" s="56">
        <f>IFERROR(VLOOKUP(MYRANKS_H[[#This Row],[IDFANGRAPHS]],STEAMER_H[],COLUMN(STEAMER_H[HBP]),FALSE),0)</f>
        <v>4</v>
      </c>
      <c r="R244" s="56">
        <f>IFERROR(VLOOKUP(MYRANKS_H[[#This Row],[IDFANGRAPHS]],STEAMER_H[],COLUMN(STEAMER_H[SO]),FALSE),0)</f>
        <v>40</v>
      </c>
      <c r="S244" s="56">
        <f>IFERROR(VLOOKUP(MYRANKS_H[[#This Row],[IDFANGRAPHS]],STEAMER_H[],COLUMN(STEAMER_H[SB]),FALSE),0)</f>
        <v>2</v>
      </c>
      <c r="T244" s="19">
        <f>IFERROR(MYRANKS_H[[#This Row],[H]]/MYRANKS_H[[#This Row],[AB]],0)</f>
        <v>0.24291497975708501</v>
      </c>
      <c r="U244" s="19">
        <f>IFERROR((MYRANKS_H[[#This Row],[H]]+MYRANKS_H[[#This Row],[BB]]+MYRANKS_H[[#This Row],[HBP]])/(MYRANKS_H[[#This Row],[AB]]+MYRANKS_H[[#This Row],[BB]]+MYRANKS_H[[#This Row],[HBP]]),0)</f>
        <v>0.31501831501831501</v>
      </c>
      <c r="V244" s="19">
        <f>IFERROR((MYRANKS_H[[#This Row],[H]]+MYRANKS_H[[#This Row],[2B]]+2*MYRANKS_H[[#This Row],[3B]]+3*MYRANKS_H[[#This Row],[HR]])/MYRANKS_H[[#This Row],[AB]],0)</f>
        <v>0.35222672064777327</v>
      </c>
      <c r="W24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44" s="27">
        <f>VLOOKUP(MYRANKS_H[[#This Row],[POS]],REPLACEMENT_LEVEL[],3,FALSE)</f>
        <v>0</v>
      </c>
      <c r="Y244" s="27">
        <f>MYRANKS_H[[#This Row],[PROJ PTS]]-MYRANKS_H[[#This Row],[REPL LEVEL]]</f>
        <v>0</v>
      </c>
      <c r="Z244" s="27">
        <f>RANK(MYRANKS_H[[#This Row],[POINTS OVER REPL]],MYRANKS_H[POINTS OVER REPL])</f>
        <v>1</v>
      </c>
      <c r="AA244" s="29">
        <f>IF(MYRANKS_H[[#This Row],[RANK]]&lt;=TOTAL_HITTERS_DRAFTED,MYRANKS_H[[#This Row],[POINTS OVER REPL]],0)</f>
        <v>0</v>
      </c>
      <c r="AB244" s="35">
        <f>MYRANKS_H[[#This Row],[POINTS OVER REPL]]*DOLLAR_VALUE_PER_POINT+1</f>
        <v>1</v>
      </c>
      <c r="AC244" s="35"/>
      <c r="AD244" s="29">
        <f>IF(AND(MYRANKS_H[[#This Row],[RANK]]&lt;=(TOTAL_HITTERS_DRAFTED-HITTERS_BELOW_REPL_DRAFTED),MYRANKS_H[[#This Row],[$ACTUAL]]=""),MYRANKS_H[[#This Row],[POINTS OVER REPL]],0)</f>
        <v>0</v>
      </c>
      <c r="AE244" s="35">
        <f>IF(MYRANKS_H[[#This Row],[$ACTUAL]]="",MYRANKS_H[[#This Row],[POINTS OVER REPL]]*REMAINING_DOLLAR_VALUE_PER_POINT+1,0)</f>
        <v>1</v>
      </c>
    </row>
    <row r="245" spans="1:31" ht="15" customHeight="1" x14ac:dyDescent="0.25">
      <c r="A245" s="2" t="s">
        <v>15236</v>
      </c>
      <c r="B245" s="14" t="str">
        <f>VLOOKUP(MYRANKS_H[[#This Row],[PLAYERID]],PLAYERIDMAP2[],COLUMN(PLAYERIDMAP2[LASTNAME]),FALSE)</f>
        <v>Segura</v>
      </c>
      <c r="C245" s="14" t="str">
        <f>VLOOKUP(MYRANKS_H[[#This Row],[PLAYERID]],PLAYERIDMAP2[],COLUMN(PLAYERIDMAP2[FIRSTNAME]),FALSE)</f>
        <v>Jean</v>
      </c>
      <c r="D245" s="14" t="str">
        <f>MYRANKS_H[[#This Row],[FNAME]]&amp;" "&amp;MYRANKS_H[[#This Row],[LNAME]]</f>
        <v>Jean Segura</v>
      </c>
      <c r="E245" s="14" t="str">
        <f>VLOOKUP(MYRANKS_H[[#This Row],[PLAYERID]],PLAYERIDMAP2[],COLUMN(PLAYERIDMAP2[TEAM]),FALSE)</f>
        <v>MIL</v>
      </c>
      <c r="F245" s="14" t="str">
        <f>VLOOKUP(MYRANKS_H[[#This Row],[PLAYERID]],PLAYERIDMAP2[],COLUMN(PLAYERIDMAP2[POS]),FALSE)</f>
        <v>SS</v>
      </c>
      <c r="G245" s="14">
        <f>IFERROR(VALUE(VLOOKUP(MYRANKS_H[[#This Row],[PLAYERID]],PLAYERIDMAP2[],COLUMN(PLAYERIDMAP2[IDFANGRAPHS]),FALSE)),VLOOKUP(MYRANKS_H[[#This Row],[PLAYERID]],PLAYERIDMAP2[],COLUMN(PLAYERIDMAP2[IDFANGRAPHS]),FALSE))</f>
        <v>5933</v>
      </c>
      <c r="H245" s="56">
        <f>IFERROR(VLOOKUP(MYRANKS_H[[#This Row],[IDFANGRAPHS]],STEAMER_H[],COLUMN(STEAMER_H[PA]),FALSE),0)</f>
        <v>570</v>
      </c>
      <c r="I245" s="56">
        <f>IFERROR(VLOOKUP(MYRANKS_H[[#This Row],[IDFANGRAPHS]],STEAMER_H[],COLUMN(STEAMER_H[AB]),FALSE),0)</f>
        <v>534</v>
      </c>
      <c r="J245" s="56">
        <f>IFERROR(VLOOKUP(MYRANKS_H[[#This Row],[IDFANGRAPHS]],STEAMER_H[],COLUMN(STEAMER_H[H]),FALSE),0)</f>
        <v>140</v>
      </c>
      <c r="K245" s="56">
        <f>IFERROR(VLOOKUP(MYRANKS_H[[#This Row],[IDFANGRAPHS]],STEAMER_H[],COLUMN(STEAMER_H[2B]),FALSE),0)</f>
        <v>21</v>
      </c>
      <c r="L245" s="56">
        <f>IFERROR(VLOOKUP(MYRANKS_H[[#This Row],[IDFANGRAPHS]],STEAMER_H[],COLUMN(STEAMER_H[3B]),FALSE),0)</f>
        <v>5</v>
      </c>
      <c r="M245" s="56">
        <f>IFERROR(VLOOKUP(MYRANKS_H[[#This Row],[IDFANGRAPHS]],STEAMER_H[],COLUMN(STEAMER_H[HR]),FALSE),0)</f>
        <v>8</v>
      </c>
      <c r="N245" s="56">
        <f>IFERROR(VLOOKUP(MYRANKS_H[[#This Row],[IDFANGRAPHS]],STEAMER_H[],COLUMN(STEAMER_H[R]),FALSE),0)</f>
        <v>55</v>
      </c>
      <c r="O245" s="56">
        <f>IFERROR(VLOOKUP(MYRANKS_H[[#This Row],[IDFANGRAPHS]],STEAMER_H[],COLUMN(STEAMER_H[RBI]),FALSE),0)</f>
        <v>49</v>
      </c>
      <c r="P245" s="56">
        <f>IFERROR(VLOOKUP(MYRANKS_H[[#This Row],[IDFANGRAPHS]],STEAMER_H[],COLUMN(STEAMER_H[BB]),FALSE),0)</f>
        <v>23</v>
      </c>
      <c r="Q245" s="56">
        <f>IFERROR(VLOOKUP(MYRANKS_H[[#This Row],[IDFANGRAPHS]],STEAMER_H[],COLUMN(STEAMER_H[HBP]),FALSE),0)</f>
        <v>5</v>
      </c>
      <c r="R245" s="56">
        <f>IFERROR(VLOOKUP(MYRANKS_H[[#This Row],[IDFANGRAPHS]],STEAMER_H[],COLUMN(STEAMER_H[SO]),FALSE),0)</f>
        <v>82</v>
      </c>
      <c r="S245" s="56">
        <f>IFERROR(VLOOKUP(MYRANKS_H[[#This Row],[IDFANGRAPHS]],STEAMER_H[],COLUMN(STEAMER_H[SB]),FALSE),0)</f>
        <v>22</v>
      </c>
      <c r="T245" s="19">
        <f>IFERROR(MYRANKS_H[[#This Row],[H]]/MYRANKS_H[[#This Row],[AB]],0)</f>
        <v>0.26217228464419473</v>
      </c>
      <c r="U245" s="19">
        <f>IFERROR((MYRANKS_H[[#This Row],[H]]+MYRANKS_H[[#This Row],[BB]]+MYRANKS_H[[#This Row],[HBP]])/(MYRANKS_H[[#This Row],[AB]]+MYRANKS_H[[#This Row],[BB]]+MYRANKS_H[[#This Row],[HBP]]),0)</f>
        <v>0.29893238434163699</v>
      </c>
      <c r="V245" s="19">
        <f>IFERROR((MYRANKS_H[[#This Row],[H]]+MYRANKS_H[[#This Row],[2B]]+2*MYRANKS_H[[#This Row],[3B]]+3*MYRANKS_H[[#This Row],[HR]])/MYRANKS_H[[#This Row],[AB]],0)</f>
        <v>0.3651685393258427</v>
      </c>
      <c r="W24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45" s="27">
        <f>VLOOKUP(MYRANKS_H[[#This Row],[POS]],REPLACEMENT_LEVEL[],3,FALSE)</f>
        <v>0</v>
      </c>
      <c r="Y245" s="27">
        <f>MYRANKS_H[[#This Row],[PROJ PTS]]-MYRANKS_H[[#This Row],[REPL LEVEL]]</f>
        <v>0</v>
      </c>
      <c r="Z245" s="27">
        <f>RANK(MYRANKS_H[[#This Row],[POINTS OVER REPL]],MYRANKS_H[POINTS OVER REPL])</f>
        <v>1</v>
      </c>
      <c r="AA245" s="29">
        <f>IF(MYRANKS_H[[#This Row],[RANK]]&lt;=TOTAL_HITTERS_DRAFTED,MYRANKS_H[[#This Row],[POINTS OVER REPL]],0)</f>
        <v>0</v>
      </c>
      <c r="AB245" s="35">
        <f>MYRANKS_H[[#This Row],[POINTS OVER REPL]]*DOLLAR_VALUE_PER_POINT+1</f>
        <v>1</v>
      </c>
      <c r="AC245" s="35"/>
      <c r="AD245" s="29">
        <f>IF(AND(MYRANKS_H[[#This Row],[RANK]]&lt;=(TOTAL_HITTERS_DRAFTED-HITTERS_BELOW_REPL_DRAFTED),MYRANKS_H[[#This Row],[$ACTUAL]]=""),MYRANKS_H[[#This Row],[POINTS OVER REPL]],0)</f>
        <v>0</v>
      </c>
      <c r="AE245" s="35">
        <f>IF(MYRANKS_H[[#This Row],[$ACTUAL]]="",MYRANKS_H[[#This Row],[POINTS OVER REPL]]*REMAINING_DOLLAR_VALUE_PER_POINT+1,0)</f>
        <v>1</v>
      </c>
    </row>
    <row r="246" spans="1:31" ht="15" customHeight="1" x14ac:dyDescent="0.25">
      <c r="A246" s="9" t="s">
        <v>15296</v>
      </c>
      <c r="B246" s="14" t="str">
        <f>VLOOKUP(MYRANKS_H[[#This Row],[PLAYERID]],PLAYERIDMAP2[],COLUMN(PLAYERIDMAP2[LASTNAME]),FALSE)</f>
        <v>Sizemore</v>
      </c>
      <c r="C246" s="14" t="str">
        <f>VLOOKUP(MYRANKS_H[[#This Row],[PLAYERID]],PLAYERIDMAP2[],COLUMN(PLAYERIDMAP2[FIRSTNAME]),FALSE)</f>
        <v>Grady</v>
      </c>
      <c r="D246" s="14" t="str">
        <f>MYRANKS_H[[#This Row],[FNAME]]&amp;" "&amp;MYRANKS_H[[#This Row],[LNAME]]</f>
        <v>Grady Sizemore</v>
      </c>
      <c r="E246" s="14" t="str">
        <f>VLOOKUP(MYRANKS_H[[#This Row],[PLAYERID]],PLAYERIDMAP2[],COLUMN(PLAYERIDMAP2[TEAM]),FALSE)</f>
        <v>PHI</v>
      </c>
      <c r="F246" s="14" t="str">
        <f>VLOOKUP(MYRANKS_H[[#This Row],[PLAYERID]],PLAYERIDMAP2[],COLUMN(PLAYERIDMAP2[POS]),FALSE)</f>
        <v>OF</v>
      </c>
      <c r="G246" s="14">
        <f>IFERROR(VALUE(VLOOKUP(MYRANKS_H[[#This Row],[PLAYERID]],PLAYERIDMAP2[],COLUMN(PLAYERIDMAP2[IDFANGRAPHS]),FALSE)),VLOOKUP(MYRANKS_H[[#This Row],[PLAYERID]],PLAYERIDMAP2[],COLUMN(PLAYERIDMAP2[IDFANGRAPHS]),FALSE))</f>
        <v>2197</v>
      </c>
      <c r="H246" s="56">
        <f>IFERROR(VLOOKUP(MYRANKS_H[[#This Row],[IDFANGRAPHS]],STEAMER_H[],COLUMN(STEAMER_H[PA]),FALSE),0)</f>
        <v>243</v>
      </c>
      <c r="I246" s="56">
        <f>IFERROR(VLOOKUP(MYRANKS_H[[#This Row],[IDFANGRAPHS]],STEAMER_H[],COLUMN(STEAMER_H[AB]),FALSE),0)</f>
        <v>221</v>
      </c>
      <c r="J246" s="56">
        <f>IFERROR(VLOOKUP(MYRANKS_H[[#This Row],[IDFANGRAPHS]],STEAMER_H[],COLUMN(STEAMER_H[H]),FALSE),0)</f>
        <v>54</v>
      </c>
      <c r="K246" s="56">
        <f>IFERROR(VLOOKUP(MYRANKS_H[[#This Row],[IDFANGRAPHS]],STEAMER_H[],COLUMN(STEAMER_H[2B]),FALSE),0)</f>
        <v>13</v>
      </c>
      <c r="L246" s="56">
        <f>IFERROR(VLOOKUP(MYRANKS_H[[#This Row],[IDFANGRAPHS]],STEAMER_H[],COLUMN(STEAMER_H[3B]),FALSE),0)</f>
        <v>1</v>
      </c>
      <c r="M246" s="56">
        <f>IFERROR(VLOOKUP(MYRANKS_H[[#This Row],[IDFANGRAPHS]],STEAMER_H[],COLUMN(STEAMER_H[HR]),FALSE),0)</f>
        <v>5</v>
      </c>
      <c r="N246" s="56">
        <f>IFERROR(VLOOKUP(MYRANKS_H[[#This Row],[IDFANGRAPHS]],STEAMER_H[],COLUMN(STEAMER_H[R]),FALSE),0)</f>
        <v>25</v>
      </c>
      <c r="O246" s="56">
        <f>IFERROR(VLOOKUP(MYRANKS_H[[#This Row],[IDFANGRAPHS]],STEAMER_H[],COLUMN(STEAMER_H[RBI]),FALSE),0)</f>
        <v>24</v>
      </c>
      <c r="P246" s="56">
        <f>IFERROR(VLOOKUP(MYRANKS_H[[#This Row],[IDFANGRAPHS]],STEAMER_H[],COLUMN(STEAMER_H[BB]),FALSE),0)</f>
        <v>17</v>
      </c>
      <c r="Q246" s="56">
        <f>IFERROR(VLOOKUP(MYRANKS_H[[#This Row],[IDFANGRAPHS]],STEAMER_H[],COLUMN(STEAMER_H[HBP]),FALSE),0)</f>
        <v>1</v>
      </c>
      <c r="R246" s="56">
        <f>IFERROR(VLOOKUP(MYRANKS_H[[#This Row],[IDFANGRAPHS]],STEAMER_H[],COLUMN(STEAMER_H[SO]),FALSE),0)</f>
        <v>49</v>
      </c>
      <c r="S246" s="56">
        <f>IFERROR(VLOOKUP(MYRANKS_H[[#This Row],[IDFANGRAPHS]],STEAMER_H[],COLUMN(STEAMER_H[SB]),FALSE),0)</f>
        <v>3</v>
      </c>
      <c r="T246" s="19">
        <f>IFERROR(MYRANKS_H[[#This Row],[H]]/MYRANKS_H[[#This Row],[AB]],0)</f>
        <v>0.24434389140271492</v>
      </c>
      <c r="U246" s="19">
        <f>IFERROR((MYRANKS_H[[#This Row],[H]]+MYRANKS_H[[#This Row],[BB]]+MYRANKS_H[[#This Row],[HBP]])/(MYRANKS_H[[#This Row],[AB]]+MYRANKS_H[[#This Row],[BB]]+MYRANKS_H[[#This Row],[HBP]]),0)</f>
        <v>0.30125523012552302</v>
      </c>
      <c r="V246" s="19">
        <f>IFERROR((MYRANKS_H[[#This Row],[H]]+MYRANKS_H[[#This Row],[2B]]+2*MYRANKS_H[[#This Row],[3B]]+3*MYRANKS_H[[#This Row],[HR]])/MYRANKS_H[[#This Row],[AB]],0)</f>
        <v>0.38009049773755654</v>
      </c>
      <c r="W24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46" s="27">
        <f>VLOOKUP(MYRANKS_H[[#This Row],[POS]],REPLACEMENT_LEVEL[],3,FALSE)</f>
        <v>0</v>
      </c>
      <c r="Y246" s="27">
        <f>MYRANKS_H[[#This Row],[PROJ PTS]]-MYRANKS_H[[#This Row],[REPL LEVEL]]</f>
        <v>0</v>
      </c>
      <c r="Z246" s="27">
        <f>RANK(MYRANKS_H[[#This Row],[POINTS OVER REPL]],MYRANKS_H[POINTS OVER REPL])</f>
        <v>1</v>
      </c>
      <c r="AA246" s="29">
        <f>IF(MYRANKS_H[[#This Row],[RANK]]&lt;=TOTAL_HITTERS_DRAFTED,MYRANKS_H[[#This Row],[POINTS OVER REPL]],0)</f>
        <v>0</v>
      </c>
      <c r="AB246" s="35">
        <f>MYRANKS_H[[#This Row],[POINTS OVER REPL]]*DOLLAR_VALUE_PER_POINT+1</f>
        <v>1</v>
      </c>
      <c r="AC246" s="35"/>
      <c r="AD246" s="29">
        <f>IF(AND(MYRANKS_H[[#This Row],[RANK]]&lt;=(TOTAL_HITTERS_DRAFTED-HITTERS_BELOW_REPL_DRAFTED),MYRANKS_H[[#This Row],[$ACTUAL]]=""),MYRANKS_H[[#This Row],[POINTS OVER REPL]],0)</f>
        <v>0</v>
      </c>
      <c r="AE246" s="35">
        <f>IF(MYRANKS_H[[#This Row],[$ACTUAL]]="",MYRANKS_H[[#This Row],[POINTS OVER REPL]]*REMAINING_DOLLAR_VALUE_PER_POINT+1,0)</f>
        <v>1</v>
      </c>
    </row>
    <row r="247" spans="1:31" ht="15" customHeight="1" x14ac:dyDescent="0.25">
      <c r="A247" s="89" t="s">
        <v>17835</v>
      </c>
      <c r="B247" s="90" t="str">
        <f>VLOOKUP(MYRANKS_H[[#This Row],[PLAYERID]],PLAYERIDMAP2[],COLUMN(PLAYERIDMAP2[LASTNAME]),FALSE)</f>
        <v>Taylor</v>
      </c>
      <c r="C247" s="90" t="str">
        <f>VLOOKUP(MYRANKS_H[[#This Row],[PLAYERID]],PLAYERIDMAP2[],COLUMN(PLAYERIDMAP2[FIRSTNAME]),FALSE)</f>
        <v>Michael</v>
      </c>
      <c r="D247" s="90" t="str">
        <f>MYRANKS_H[[#This Row],[FNAME]]&amp;" "&amp;MYRANKS_H[[#This Row],[LNAME]]</f>
        <v>Michael Taylor</v>
      </c>
      <c r="E247" s="90" t="str">
        <f>VLOOKUP(MYRANKS_H[[#This Row],[PLAYERID]],PLAYERIDMAP2[],COLUMN(PLAYERIDMAP2[TEAM]),FALSE)</f>
        <v>WAS</v>
      </c>
      <c r="F247" s="90" t="str">
        <f>VLOOKUP(MYRANKS_H[[#This Row],[PLAYERID]],PLAYERIDMAP2[],COLUMN(PLAYERIDMAP2[POS]),FALSE)</f>
        <v>OF</v>
      </c>
      <c r="G247" s="90">
        <f>IFERROR(VALUE(VLOOKUP(MYRANKS_H[[#This Row],[PLAYERID]],PLAYERIDMAP2[],COLUMN(PLAYERIDMAP2[IDFANGRAPHS]),FALSE)),VLOOKUP(MYRANKS_H[[#This Row],[PLAYERID]],PLAYERIDMAP2[],COLUMN(PLAYERIDMAP2[IDFANGRAPHS]),FALSE))</f>
        <v>11489</v>
      </c>
      <c r="H247" s="56">
        <f>IFERROR(VLOOKUP(MYRANKS_H[[#This Row],[IDFANGRAPHS]],STEAMER_H[],COLUMN(STEAMER_H[PA]),FALSE),0)</f>
        <v>536</v>
      </c>
      <c r="I247" s="56">
        <f>IFERROR(VLOOKUP(MYRANKS_H[[#This Row],[IDFANGRAPHS]],STEAMER_H[],COLUMN(STEAMER_H[AB]),FALSE),0)</f>
        <v>484</v>
      </c>
      <c r="J247" s="56">
        <f>IFERROR(VLOOKUP(MYRANKS_H[[#This Row],[IDFANGRAPHS]],STEAMER_H[],COLUMN(STEAMER_H[H]),FALSE),0)</f>
        <v>116</v>
      </c>
      <c r="K247" s="56">
        <f>IFERROR(VLOOKUP(MYRANKS_H[[#This Row],[IDFANGRAPHS]],STEAMER_H[],COLUMN(STEAMER_H[2B]),FALSE),0)</f>
        <v>22</v>
      </c>
      <c r="L247" s="56">
        <f>IFERROR(VLOOKUP(MYRANKS_H[[#This Row],[IDFANGRAPHS]],STEAMER_H[],COLUMN(STEAMER_H[3B]),FALSE),0)</f>
        <v>2</v>
      </c>
      <c r="M247" s="56">
        <f>IFERROR(VLOOKUP(MYRANKS_H[[#This Row],[IDFANGRAPHS]],STEAMER_H[],COLUMN(STEAMER_H[HR]),FALSE),0)</f>
        <v>14</v>
      </c>
      <c r="N247" s="56">
        <f>IFERROR(VLOOKUP(MYRANKS_H[[#This Row],[IDFANGRAPHS]],STEAMER_H[],COLUMN(STEAMER_H[R]),FALSE),0)</f>
        <v>55</v>
      </c>
      <c r="O247" s="56">
        <f>IFERROR(VLOOKUP(MYRANKS_H[[#This Row],[IDFANGRAPHS]],STEAMER_H[],COLUMN(STEAMER_H[RBI]),FALSE),0)</f>
        <v>54</v>
      </c>
      <c r="P247" s="56">
        <f>IFERROR(VLOOKUP(MYRANKS_H[[#This Row],[IDFANGRAPHS]],STEAMER_H[],COLUMN(STEAMER_H[BB]),FALSE),0)</f>
        <v>41</v>
      </c>
      <c r="Q247" s="56">
        <f>IFERROR(VLOOKUP(MYRANKS_H[[#This Row],[IDFANGRAPHS]],STEAMER_H[],COLUMN(STEAMER_H[HBP]),FALSE),0)</f>
        <v>3</v>
      </c>
      <c r="R247" s="56">
        <f>IFERROR(VLOOKUP(MYRANKS_H[[#This Row],[IDFANGRAPHS]],STEAMER_H[],COLUMN(STEAMER_H[SO]),FALSE),0)</f>
        <v>155</v>
      </c>
      <c r="S247" s="56">
        <f>IFERROR(VLOOKUP(MYRANKS_H[[#This Row],[IDFANGRAPHS]],STEAMER_H[],COLUMN(STEAMER_H[SB]),FALSE),0)</f>
        <v>17</v>
      </c>
      <c r="T247" s="87">
        <f>IFERROR(MYRANKS_H[[#This Row],[H]]/MYRANKS_H[[#This Row],[AB]],0)</f>
        <v>0.23966942148760331</v>
      </c>
      <c r="U247" s="87">
        <f>IFERROR((MYRANKS_H[[#This Row],[H]]+MYRANKS_H[[#This Row],[BB]]+MYRANKS_H[[#This Row],[HBP]])/(MYRANKS_H[[#This Row],[AB]]+MYRANKS_H[[#This Row],[BB]]+MYRANKS_H[[#This Row],[HBP]]),0)</f>
        <v>0.30303030303030304</v>
      </c>
      <c r="V247" s="87">
        <f>IFERROR((MYRANKS_H[[#This Row],[H]]+MYRANKS_H[[#This Row],[2B]]+2*MYRANKS_H[[#This Row],[3B]]+3*MYRANKS_H[[#This Row],[HR]])/MYRANKS_H[[#This Row],[AB]],0)</f>
        <v>0.38016528925619836</v>
      </c>
      <c r="W247" s="8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47" s="81">
        <f>VLOOKUP(MYRANKS_H[[#This Row],[POS]],REPLACEMENT_LEVEL[],3,FALSE)</f>
        <v>0</v>
      </c>
      <c r="Y247" s="81">
        <f>MYRANKS_H[[#This Row],[PROJ PTS]]-MYRANKS_H[[#This Row],[REPL LEVEL]]</f>
        <v>0</v>
      </c>
      <c r="Z247" s="81">
        <f>RANK(MYRANKS_H[[#This Row],[POINTS OVER REPL]],MYRANKS_H[POINTS OVER REPL])</f>
        <v>1</v>
      </c>
      <c r="AA247" s="81">
        <f>IF(MYRANKS_H[[#This Row],[RANK]]&lt;=TOTAL_HITTERS_DRAFTED,MYRANKS_H[[#This Row],[POINTS OVER REPL]],0)</f>
        <v>0</v>
      </c>
      <c r="AB247" s="83">
        <f>MYRANKS_H[[#This Row],[POINTS OVER REPL]]*DOLLAR_VALUE_PER_POINT+1</f>
        <v>1</v>
      </c>
      <c r="AC247" s="81"/>
      <c r="AD247" s="81">
        <f>IF(AND(MYRANKS_H[[#This Row],[RANK]]&lt;=(TOTAL_HITTERS_DRAFTED-HITTERS_BELOW_REPL_DRAFTED),MYRANKS_H[[#This Row],[$ACTUAL]]=""),MYRANKS_H[[#This Row],[POINTS OVER REPL]],0)</f>
        <v>0</v>
      </c>
      <c r="AE247" s="88">
        <f>IF(MYRANKS_H[[#This Row],[$ACTUAL]]="",MYRANKS_H[[#This Row],[POINTS OVER REPL]]*REMAINING_DOLLAR_VALUE_PER_POINT+1,0)</f>
        <v>1</v>
      </c>
    </row>
    <row r="248" spans="1:31" x14ac:dyDescent="0.25">
      <c r="A248" s="89" t="s">
        <v>15701</v>
      </c>
      <c r="B248" s="90" t="str">
        <f>VLOOKUP(MYRANKS_H[[#This Row],[PLAYERID]],PLAYERIDMAP2[],COLUMN(PLAYERIDMAP2[LASTNAME]),FALSE)</f>
        <v>Venable</v>
      </c>
      <c r="C248" s="90" t="str">
        <f>VLOOKUP(MYRANKS_H[[#This Row],[PLAYERID]],PLAYERIDMAP2[],COLUMN(PLAYERIDMAP2[FIRSTNAME]),FALSE)</f>
        <v>Will</v>
      </c>
      <c r="D248" s="90" t="str">
        <f>MYRANKS_H[[#This Row],[FNAME]]&amp;" "&amp;MYRANKS_H[[#This Row],[LNAME]]</f>
        <v>Will Venable</v>
      </c>
      <c r="E248" s="90" t="str">
        <f>VLOOKUP(MYRANKS_H[[#This Row],[PLAYERID]],PLAYERIDMAP2[],COLUMN(PLAYERIDMAP2[TEAM]),FALSE)</f>
        <v>TEX</v>
      </c>
      <c r="F248" s="90" t="str">
        <f>VLOOKUP(MYRANKS_H[[#This Row],[PLAYERID]],PLAYERIDMAP2[],COLUMN(PLAYERIDMAP2[POS]),FALSE)</f>
        <v>OF</v>
      </c>
      <c r="G248" s="90">
        <f>IFERROR(VALUE(VLOOKUP(MYRANKS_H[[#This Row],[PLAYERID]],PLAYERIDMAP2[],COLUMN(PLAYERIDMAP2[IDFANGRAPHS]),FALSE)),VLOOKUP(MYRANKS_H[[#This Row],[PLAYERID]],PLAYERIDMAP2[],COLUMN(PLAYERIDMAP2[IDFANGRAPHS]),FALSE))</f>
        <v>211</v>
      </c>
      <c r="H248" s="56">
        <f>IFERROR(VLOOKUP(MYRANKS_H[[#This Row],[IDFANGRAPHS]],STEAMER_H[],COLUMN(STEAMER_H[PA]),FALSE),0)</f>
        <v>412</v>
      </c>
      <c r="I248" s="56">
        <f>IFERROR(VLOOKUP(MYRANKS_H[[#This Row],[IDFANGRAPHS]],STEAMER_H[],COLUMN(STEAMER_H[AB]),FALSE),0)</f>
        <v>371</v>
      </c>
      <c r="J248" s="56">
        <f>IFERROR(VLOOKUP(MYRANKS_H[[#This Row],[IDFANGRAPHS]],STEAMER_H[],COLUMN(STEAMER_H[H]),FALSE),0)</f>
        <v>90</v>
      </c>
      <c r="K248" s="56">
        <f>IFERROR(VLOOKUP(MYRANKS_H[[#This Row],[IDFANGRAPHS]],STEAMER_H[],COLUMN(STEAMER_H[2B]),FALSE),0)</f>
        <v>17</v>
      </c>
      <c r="L248" s="56">
        <f>IFERROR(VLOOKUP(MYRANKS_H[[#This Row],[IDFANGRAPHS]],STEAMER_H[],COLUMN(STEAMER_H[3B]),FALSE),0)</f>
        <v>3</v>
      </c>
      <c r="M248" s="56">
        <f>IFERROR(VLOOKUP(MYRANKS_H[[#This Row],[IDFANGRAPHS]],STEAMER_H[],COLUMN(STEAMER_H[HR]),FALSE),0)</f>
        <v>9</v>
      </c>
      <c r="N248" s="56">
        <f>IFERROR(VLOOKUP(MYRANKS_H[[#This Row],[IDFANGRAPHS]],STEAMER_H[],COLUMN(STEAMER_H[R]),FALSE),0)</f>
        <v>43</v>
      </c>
      <c r="O248" s="56">
        <f>IFERROR(VLOOKUP(MYRANKS_H[[#This Row],[IDFANGRAPHS]],STEAMER_H[],COLUMN(STEAMER_H[RBI]),FALSE),0)</f>
        <v>40</v>
      </c>
      <c r="P248" s="56">
        <f>IFERROR(VLOOKUP(MYRANKS_H[[#This Row],[IDFANGRAPHS]],STEAMER_H[],COLUMN(STEAMER_H[BB]),FALSE),0)</f>
        <v>32</v>
      </c>
      <c r="Q248" s="56">
        <f>IFERROR(VLOOKUP(MYRANKS_H[[#This Row],[IDFANGRAPHS]],STEAMER_H[],COLUMN(STEAMER_H[HBP]),FALSE),0)</f>
        <v>3</v>
      </c>
      <c r="R248" s="56">
        <f>IFERROR(VLOOKUP(MYRANKS_H[[#This Row],[IDFANGRAPHS]],STEAMER_H[],COLUMN(STEAMER_H[SO]),FALSE),0)</f>
        <v>97</v>
      </c>
      <c r="S248" s="56">
        <f>IFERROR(VLOOKUP(MYRANKS_H[[#This Row],[IDFANGRAPHS]],STEAMER_H[],COLUMN(STEAMER_H[SB]),FALSE),0)</f>
        <v>11</v>
      </c>
      <c r="T248" s="87">
        <f>IFERROR(MYRANKS_H[[#This Row],[H]]/MYRANKS_H[[#This Row],[AB]],0)</f>
        <v>0.24258760107816713</v>
      </c>
      <c r="U248" s="87">
        <f>IFERROR((MYRANKS_H[[#This Row],[H]]+MYRANKS_H[[#This Row],[BB]]+MYRANKS_H[[#This Row],[HBP]])/(MYRANKS_H[[#This Row],[AB]]+MYRANKS_H[[#This Row],[BB]]+MYRANKS_H[[#This Row],[HBP]]),0)</f>
        <v>0.30788177339901479</v>
      </c>
      <c r="V248" s="87">
        <f>IFERROR((MYRANKS_H[[#This Row],[H]]+MYRANKS_H[[#This Row],[2B]]+2*MYRANKS_H[[#This Row],[3B]]+3*MYRANKS_H[[#This Row],[HR]])/MYRANKS_H[[#This Row],[AB]],0)</f>
        <v>0.37735849056603776</v>
      </c>
      <c r="W248" s="8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48" s="81">
        <f>VLOOKUP(MYRANKS_H[[#This Row],[POS]],REPLACEMENT_LEVEL[],3,FALSE)</f>
        <v>0</v>
      </c>
      <c r="Y248" s="81">
        <f>MYRANKS_H[[#This Row],[PROJ PTS]]-MYRANKS_H[[#This Row],[REPL LEVEL]]</f>
        <v>0</v>
      </c>
      <c r="Z248" s="81">
        <f>RANK(MYRANKS_H[[#This Row],[POINTS OVER REPL]],MYRANKS_H[POINTS OVER REPL])</f>
        <v>1</v>
      </c>
      <c r="AA248" s="81">
        <f>IF(MYRANKS_H[[#This Row],[RANK]]&lt;=TOTAL_HITTERS_DRAFTED,MYRANKS_H[[#This Row],[POINTS OVER REPL]],0)</f>
        <v>0</v>
      </c>
      <c r="AB248" s="83">
        <f>MYRANKS_H[[#This Row],[POINTS OVER REPL]]*DOLLAR_VALUE_PER_POINT+1</f>
        <v>1</v>
      </c>
      <c r="AC248" s="81"/>
      <c r="AD248" s="81">
        <f>IF(AND(MYRANKS_H[[#This Row],[RANK]]&lt;=(TOTAL_HITTERS_DRAFTED-HITTERS_BELOW_REPL_DRAFTED),MYRANKS_H[[#This Row],[$ACTUAL]]=""),MYRANKS_H[[#This Row],[POINTS OVER REPL]],0)</f>
        <v>0</v>
      </c>
      <c r="AE248" s="88">
        <f>IF(MYRANKS_H[[#This Row],[$ACTUAL]]="",MYRANKS_H[[#This Row],[POINTS OVER REPL]]*REMAINING_DOLLAR_VALUE_PER_POINT+1,0)</f>
        <v>1</v>
      </c>
    </row>
    <row r="249" spans="1:31" ht="15" customHeight="1" x14ac:dyDescent="0.25">
      <c r="A249" s="89" t="s">
        <v>15724</v>
      </c>
      <c r="B249" s="90" t="str">
        <f>VLOOKUP(MYRANKS_H[[#This Row],[PLAYERID]],PLAYERIDMAP2[],COLUMN(PLAYERIDMAP2[LASTNAME]),FALSE)</f>
        <v>Victorino</v>
      </c>
      <c r="C249" s="90" t="str">
        <f>VLOOKUP(MYRANKS_H[[#This Row],[PLAYERID]],PLAYERIDMAP2[],COLUMN(PLAYERIDMAP2[FIRSTNAME]),FALSE)</f>
        <v>Shane</v>
      </c>
      <c r="D249" s="90" t="str">
        <f>MYRANKS_H[[#This Row],[FNAME]]&amp;" "&amp;MYRANKS_H[[#This Row],[LNAME]]</f>
        <v>Shane Victorino</v>
      </c>
      <c r="E249" s="90" t="str">
        <f>VLOOKUP(MYRANKS_H[[#This Row],[PLAYERID]],PLAYERIDMAP2[],COLUMN(PLAYERIDMAP2[TEAM]),FALSE)</f>
        <v>LAA</v>
      </c>
      <c r="F249" s="90" t="str">
        <f>VLOOKUP(MYRANKS_H[[#This Row],[PLAYERID]],PLAYERIDMAP2[],COLUMN(PLAYERIDMAP2[POS]),FALSE)</f>
        <v>OF</v>
      </c>
      <c r="G249" s="90">
        <f>IFERROR(VALUE(VLOOKUP(MYRANKS_H[[#This Row],[PLAYERID]],PLAYERIDMAP2[],COLUMN(PLAYERIDMAP2[IDFANGRAPHS]),FALSE)),VLOOKUP(MYRANKS_H[[#This Row],[PLAYERID]],PLAYERIDMAP2[],COLUMN(PLAYERIDMAP2[IDFANGRAPHS]),FALSE))</f>
        <v>1677</v>
      </c>
      <c r="H249" s="56">
        <f>IFERROR(VLOOKUP(MYRANKS_H[[#This Row],[IDFANGRAPHS]],STEAMER_H[],COLUMN(STEAMER_H[PA]),FALSE),0)</f>
        <v>349</v>
      </c>
      <c r="I249" s="56">
        <f>IFERROR(VLOOKUP(MYRANKS_H[[#This Row],[IDFANGRAPHS]],STEAMER_H[],COLUMN(STEAMER_H[AB]),FALSE),0)</f>
        <v>316</v>
      </c>
      <c r="J249" s="56">
        <f>IFERROR(VLOOKUP(MYRANKS_H[[#This Row],[IDFANGRAPHS]],STEAMER_H[],COLUMN(STEAMER_H[H]),FALSE),0)</f>
        <v>77</v>
      </c>
      <c r="K249" s="56">
        <f>IFERROR(VLOOKUP(MYRANKS_H[[#This Row],[IDFANGRAPHS]],STEAMER_H[],COLUMN(STEAMER_H[2B]),FALSE),0)</f>
        <v>14</v>
      </c>
      <c r="L249" s="56">
        <f>IFERROR(VLOOKUP(MYRANKS_H[[#This Row],[IDFANGRAPHS]],STEAMER_H[],COLUMN(STEAMER_H[3B]),FALSE),0)</f>
        <v>2</v>
      </c>
      <c r="M249" s="56">
        <f>IFERROR(VLOOKUP(MYRANKS_H[[#This Row],[IDFANGRAPHS]],STEAMER_H[],COLUMN(STEAMER_H[HR]),FALSE),0)</f>
        <v>6</v>
      </c>
      <c r="N249" s="56">
        <f>IFERROR(VLOOKUP(MYRANKS_H[[#This Row],[IDFANGRAPHS]],STEAMER_H[],COLUMN(STEAMER_H[R]),FALSE),0)</f>
        <v>36</v>
      </c>
      <c r="O249" s="56">
        <f>IFERROR(VLOOKUP(MYRANKS_H[[#This Row],[IDFANGRAPHS]],STEAMER_H[],COLUMN(STEAMER_H[RBI]),FALSE),0)</f>
        <v>32</v>
      </c>
      <c r="P249" s="56">
        <f>IFERROR(VLOOKUP(MYRANKS_H[[#This Row],[IDFANGRAPHS]],STEAMER_H[],COLUMN(STEAMER_H[BB]),FALSE),0)</f>
        <v>22</v>
      </c>
      <c r="Q249" s="56">
        <f>IFERROR(VLOOKUP(MYRANKS_H[[#This Row],[IDFANGRAPHS]],STEAMER_H[],COLUMN(STEAMER_H[HBP]),FALSE),0)</f>
        <v>6</v>
      </c>
      <c r="R249" s="56">
        <f>IFERROR(VLOOKUP(MYRANKS_H[[#This Row],[IDFANGRAPHS]],STEAMER_H[],COLUMN(STEAMER_H[SO]),FALSE),0)</f>
        <v>60</v>
      </c>
      <c r="S249" s="56">
        <f>IFERROR(VLOOKUP(MYRANKS_H[[#This Row],[IDFANGRAPHS]],STEAMER_H[],COLUMN(STEAMER_H[SB]),FALSE),0)</f>
        <v>7</v>
      </c>
      <c r="T249" s="87">
        <f>IFERROR(MYRANKS_H[[#This Row],[H]]/MYRANKS_H[[#This Row],[AB]],0)</f>
        <v>0.24367088607594936</v>
      </c>
      <c r="U249" s="87">
        <f>IFERROR((MYRANKS_H[[#This Row],[H]]+MYRANKS_H[[#This Row],[BB]]+MYRANKS_H[[#This Row],[HBP]])/(MYRANKS_H[[#This Row],[AB]]+MYRANKS_H[[#This Row],[BB]]+MYRANKS_H[[#This Row],[HBP]]),0)</f>
        <v>0.30523255813953487</v>
      </c>
      <c r="V249" s="87">
        <f>IFERROR((MYRANKS_H[[#This Row],[H]]+MYRANKS_H[[#This Row],[2B]]+2*MYRANKS_H[[#This Row],[3B]]+3*MYRANKS_H[[#This Row],[HR]])/MYRANKS_H[[#This Row],[AB]],0)</f>
        <v>0.35759493670886078</v>
      </c>
      <c r="W249" s="8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49" s="81">
        <f>VLOOKUP(MYRANKS_H[[#This Row],[POS]],REPLACEMENT_LEVEL[],3,FALSE)</f>
        <v>0</v>
      </c>
      <c r="Y249" s="81">
        <f>MYRANKS_H[[#This Row],[PROJ PTS]]-MYRANKS_H[[#This Row],[REPL LEVEL]]</f>
        <v>0</v>
      </c>
      <c r="Z249" s="81">
        <f>RANK(MYRANKS_H[[#This Row],[POINTS OVER REPL]],MYRANKS_H[POINTS OVER REPL])</f>
        <v>1</v>
      </c>
      <c r="AA249" s="81">
        <f>IF(MYRANKS_H[[#This Row],[RANK]]&lt;=TOTAL_HITTERS_DRAFTED,MYRANKS_H[[#This Row],[POINTS OVER REPL]],0)</f>
        <v>0</v>
      </c>
      <c r="AB249" s="83">
        <f>MYRANKS_H[[#This Row],[POINTS OVER REPL]]*DOLLAR_VALUE_PER_POINT+1</f>
        <v>1</v>
      </c>
      <c r="AC249" s="81"/>
      <c r="AD249" s="81">
        <f>IF(AND(MYRANKS_H[[#This Row],[RANK]]&lt;=(TOTAL_HITTERS_DRAFTED-HITTERS_BELOW_REPL_DRAFTED),MYRANKS_H[[#This Row],[$ACTUAL]]=""),MYRANKS_H[[#This Row],[POINTS OVER REPL]],0)</f>
        <v>0</v>
      </c>
      <c r="AE249" s="88">
        <f>IF(MYRANKS_H[[#This Row],[$ACTUAL]]="",MYRANKS_H[[#This Row],[POINTS OVER REPL]]*REMAINING_DOLLAR_VALUE_PER_POINT+1,0)</f>
        <v>1</v>
      </c>
    </row>
    <row r="250" spans="1:31" ht="15" customHeight="1" x14ac:dyDescent="0.25">
      <c r="A250" s="2" t="s">
        <v>11217</v>
      </c>
      <c r="B250" s="14" t="str">
        <f>VLOOKUP(MYRANKS_H[[#This Row],[PLAYERID]],PLAYERIDMAP2[],COLUMN(PLAYERIDMAP2[LASTNAME]),FALSE)</f>
        <v>Aybar</v>
      </c>
      <c r="C250" s="14" t="str">
        <f>VLOOKUP(MYRANKS_H[[#This Row],[PLAYERID]],PLAYERIDMAP2[],COLUMN(PLAYERIDMAP2[FIRSTNAME]),FALSE)</f>
        <v>Erick</v>
      </c>
      <c r="D250" s="14" t="str">
        <f>MYRANKS_H[[#This Row],[FNAME]]&amp;" "&amp;MYRANKS_H[[#This Row],[LNAME]]</f>
        <v>Erick Aybar</v>
      </c>
      <c r="E250" s="14" t="str">
        <f>VLOOKUP(MYRANKS_H[[#This Row],[PLAYERID]],PLAYERIDMAP2[],COLUMN(PLAYERIDMAP2[TEAM]),FALSE)</f>
        <v>ATL</v>
      </c>
      <c r="F250" s="14" t="str">
        <f>VLOOKUP(MYRANKS_H[[#This Row],[PLAYERID]],PLAYERIDMAP2[],COLUMN(PLAYERIDMAP2[POS]),FALSE)</f>
        <v>SS</v>
      </c>
      <c r="G250" s="14">
        <f>IFERROR(VALUE(VLOOKUP(MYRANKS_H[[#This Row],[PLAYERID]],PLAYERIDMAP2[],COLUMN(PLAYERIDMAP2[IDFANGRAPHS]),FALSE)),VLOOKUP(MYRANKS_H[[#This Row],[PLAYERID]],PLAYERIDMAP2[],COLUMN(PLAYERIDMAP2[IDFANGRAPHS]),FALSE))</f>
        <v>4082</v>
      </c>
      <c r="H250" s="56">
        <f>IFERROR(VLOOKUP(MYRANKS_H[[#This Row],[IDFANGRAPHS]],STEAMER_H[],COLUMN(STEAMER_H[PA]),FALSE),0)</f>
        <v>586</v>
      </c>
      <c r="I250" s="56">
        <f>IFERROR(VLOOKUP(MYRANKS_H[[#This Row],[IDFANGRAPHS]],STEAMER_H[],COLUMN(STEAMER_H[AB]),FALSE),0)</f>
        <v>547</v>
      </c>
      <c r="J250" s="56">
        <f>IFERROR(VLOOKUP(MYRANKS_H[[#This Row],[IDFANGRAPHS]],STEAMER_H[],COLUMN(STEAMER_H[H]),FALSE),0)</f>
        <v>148</v>
      </c>
      <c r="K250" s="56">
        <f>IFERROR(VLOOKUP(MYRANKS_H[[#This Row],[IDFANGRAPHS]],STEAMER_H[],COLUMN(STEAMER_H[2B]),FALSE),0)</f>
        <v>32</v>
      </c>
      <c r="L250" s="56">
        <f>IFERROR(VLOOKUP(MYRANKS_H[[#This Row],[IDFANGRAPHS]],STEAMER_H[],COLUMN(STEAMER_H[3B]),FALSE),0)</f>
        <v>2</v>
      </c>
      <c r="M250" s="56">
        <f>IFERROR(VLOOKUP(MYRANKS_H[[#This Row],[IDFANGRAPHS]],STEAMER_H[],COLUMN(STEAMER_H[HR]),FALSE),0)</f>
        <v>6</v>
      </c>
      <c r="N250" s="56">
        <f>IFERROR(VLOOKUP(MYRANKS_H[[#This Row],[IDFANGRAPHS]],STEAMER_H[],COLUMN(STEAMER_H[R]),FALSE),0)</f>
        <v>55</v>
      </c>
      <c r="O250" s="56">
        <f>IFERROR(VLOOKUP(MYRANKS_H[[#This Row],[IDFANGRAPHS]],STEAMER_H[],COLUMN(STEAMER_H[RBI]),FALSE),0)</f>
        <v>52</v>
      </c>
      <c r="P250" s="56">
        <f>IFERROR(VLOOKUP(MYRANKS_H[[#This Row],[IDFANGRAPHS]],STEAMER_H[],COLUMN(STEAMER_H[BB]),FALSE),0)</f>
        <v>28</v>
      </c>
      <c r="Q250" s="56">
        <f>IFERROR(VLOOKUP(MYRANKS_H[[#This Row],[IDFANGRAPHS]],STEAMER_H[],COLUMN(STEAMER_H[HBP]),FALSE),0)</f>
        <v>4</v>
      </c>
      <c r="R250" s="56">
        <f>IFERROR(VLOOKUP(MYRANKS_H[[#This Row],[IDFANGRAPHS]],STEAMER_H[],COLUMN(STEAMER_H[SO]),FALSE),0)</f>
        <v>67</v>
      </c>
      <c r="S250" s="56">
        <f>IFERROR(VLOOKUP(MYRANKS_H[[#This Row],[IDFANGRAPHS]],STEAMER_H[],COLUMN(STEAMER_H[SB]),FALSE),0)</f>
        <v>12</v>
      </c>
      <c r="T250" s="19">
        <f>IFERROR(MYRANKS_H[[#This Row],[H]]/MYRANKS_H[[#This Row],[AB]],0)</f>
        <v>0.27056672760511885</v>
      </c>
      <c r="U250" s="19">
        <f>IFERROR((MYRANKS_H[[#This Row],[H]]+MYRANKS_H[[#This Row],[BB]]+MYRANKS_H[[#This Row],[HBP]])/(MYRANKS_H[[#This Row],[AB]]+MYRANKS_H[[#This Row],[BB]]+MYRANKS_H[[#This Row],[HBP]]),0)</f>
        <v>0.31088082901554404</v>
      </c>
      <c r="V250" s="19">
        <f>IFERROR((MYRANKS_H[[#This Row],[H]]+MYRANKS_H[[#This Row],[2B]]+2*MYRANKS_H[[#This Row],[3B]]+3*MYRANKS_H[[#This Row],[HR]])/MYRANKS_H[[#This Row],[AB]],0)</f>
        <v>0.36928702010968922</v>
      </c>
      <c r="W25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50" s="27">
        <f>VLOOKUP(MYRANKS_H[[#This Row],[POS]],REPLACEMENT_LEVEL[],3,FALSE)</f>
        <v>0</v>
      </c>
      <c r="Y250" s="27">
        <f>MYRANKS_H[[#This Row],[PROJ PTS]]-MYRANKS_H[[#This Row],[REPL LEVEL]]</f>
        <v>0</v>
      </c>
      <c r="Z250" s="27">
        <f>RANK(MYRANKS_H[[#This Row],[POINTS OVER REPL]],MYRANKS_H[POINTS OVER REPL])</f>
        <v>1</v>
      </c>
      <c r="AA250" s="29">
        <f>IF(MYRANKS_H[[#This Row],[RANK]]&lt;=TOTAL_HITTERS_DRAFTED,MYRANKS_H[[#This Row],[POINTS OVER REPL]],0)</f>
        <v>0</v>
      </c>
      <c r="AB250" s="35">
        <f>MYRANKS_H[[#This Row],[POINTS OVER REPL]]*DOLLAR_VALUE_PER_POINT+1</f>
        <v>1</v>
      </c>
      <c r="AC250" s="35"/>
      <c r="AD250" s="29">
        <f>IF(AND(MYRANKS_H[[#This Row],[RANK]]&lt;=(TOTAL_HITTERS_DRAFTED-HITTERS_BELOW_REPL_DRAFTED),MYRANKS_H[[#This Row],[$ACTUAL]]=""),MYRANKS_H[[#This Row],[POINTS OVER REPL]],0)</f>
        <v>0</v>
      </c>
      <c r="AE250" s="35">
        <f>IF(MYRANKS_H[[#This Row],[$ACTUAL]]="",MYRANKS_H[[#This Row],[POINTS OVER REPL]]*REMAINING_DOLLAR_VALUE_PER_POINT+1,0)</f>
        <v>1</v>
      </c>
    </row>
    <row r="251" spans="1:31" ht="15" customHeight="1" x14ac:dyDescent="0.25">
      <c r="A251" s="2" t="s">
        <v>11323</v>
      </c>
      <c r="B251" s="14" t="str">
        <f>VLOOKUP(MYRANKS_H[[#This Row],[PLAYERID]],PLAYERIDMAP2[],COLUMN(PLAYERIDMAP2[LASTNAME]),FALSE)</f>
        <v>Beckham</v>
      </c>
      <c r="C251" s="14" t="str">
        <f>VLOOKUP(MYRANKS_H[[#This Row],[PLAYERID]],PLAYERIDMAP2[],COLUMN(PLAYERIDMAP2[FIRSTNAME]),FALSE)</f>
        <v>Gordon</v>
      </c>
      <c r="D251" s="14" t="str">
        <f>MYRANKS_H[[#This Row],[FNAME]]&amp;" "&amp;MYRANKS_H[[#This Row],[LNAME]]</f>
        <v>Gordon Beckham</v>
      </c>
      <c r="E251" s="14" t="str">
        <f>VLOOKUP(MYRANKS_H[[#This Row],[PLAYERID]],PLAYERIDMAP2[],COLUMN(PLAYERIDMAP2[TEAM]),FALSE)</f>
        <v>ATL</v>
      </c>
      <c r="F251" s="14" t="str">
        <f>VLOOKUP(MYRANKS_H[[#This Row],[PLAYERID]],PLAYERIDMAP2[],COLUMN(PLAYERIDMAP2[POS]),FALSE)</f>
        <v>2B</v>
      </c>
      <c r="G251" s="14">
        <f>IFERROR(VALUE(VLOOKUP(MYRANKS_H[[#This Row],[PLAYERID]],PLAYERIDMAP2[],COLUMN(PLAYERIDMAP2[IDFANGRAPHS]),FALSE)),VLOOKUP(MYRANKS_H[[#This Row],[PLAYERID]],PLAYERIDMAP2[],COLUMN(PLAYERIDMAP2[IDFANGRAPHS]),FALSE))</f>
        <v>9015</v>
      </c>
      <c r="H251" s="56">
        <f>IFERROR(VLOOKUP(MYRANKS_H[[#This Row],[IDFANGRAPHS]],STEAMER_H[],COLUMN(STEAMER_H[PA]),FALSE),0)</f>
        <v>294</v>
      </c>
      <c r="I251" s="56">
        <f>IFERROR(VLOOKUP(MYRANKS_H[[#This Row],[IDFANGRAPHS]],STEAMER_H[],COLUMN(STEAMER_H[AB]),FALSE),0)</f>
        <v>269</v>
      </c>
      <c r="J251" s="56">
        <f>IFERROR(VLOOKUP(MYRANKS_H[[#This Row],[IDFANGRAPHS]],STEAMER_H[],COLUMN(STEAMER_H[H]),FALSE),0)</f>
        <v>63</v>
      </c>
      <c r="K251" s="56">
        <f>IFERROR(VLOOKUP(MYRANKS_H[[#This Row],[IDFANGRAPHS]],STEAMER_H[],COLUMN(STEAMER_H[2B]),FALSE),0)</f>
        <v>13</v>
      </c>
      <c r="L251" s="56">
        <f>IFERROR(VLOOKUP(MYRANKS_H[[#This Row],[IDFANGRAPHS]],STEAMER_H[],COLUMN(STEAMER_H[3B]),FALSE),0)</f>
        <v>0</v>
      </c>
      <c r="M251" s="56">
        <f>IFERROR(VLOOKUP(MYRANKS_H[[#This Row],[IDFANGRAPHS]],STEAMER_H[],COLUMN(STEAMER_H[HR]),FALSE),0)</f>
        <v>5</v>
      </c>
      <c r="N251" s="56">
        <f>IFERROR(VLOOKUP(MYRANKS_H[[#This Row],[IDFANGRAPHS]],STEAMER_H[],COLUMN(STEAMER_H[R]),FALSE),0)</f>
        <v>26</v>
      </c>
      <c r="O251" s="56">
        <f>IFERROR(VLOOKUP(MYRANKS_H[[#This Row],[IDFANGRAPHS]],STEAMER_H[],COLUMN(STEAMER_H[RBI]),FALSE),0)</f>
        <v>26</v>
      </c>
      <c r="P251" s="56">
        <f>IFERROR(VLOOKUP(MYRANKS_H[[#This Row],[IDFANGRAPHS]],STEAMER_H[],COLUMN(STEAMER_H[BB]),FALSE),0)</f>
        <v>18</v>
      </c>
      <c r="Q251" s="56">
        <f>IFERROR(VLOOKUP(MYRANKS_H[[#This Row],[IDFANGRAPHS]],STEAMER_H[],COLUMN(STEAMER_H[HBP]),FALSE),0)</f>
        <v>3</v>
      </c>
      <c r="R251" s="56">
        <f>IFERROR(VLOOKUP(MYRANKS_H[[#This Row],[IDFANGRAPHS]],STEAMER_H[],COLUMN(STEAMER_H[SO]),FALSE),0)</f>
        <v>51</v>
      </c>
      <c r="S251" s="56">
        <f>IFERROR(VLOOKUP(MYRANKS_H[[#This Row],[IDFANGRAPHS]],STEAMER_H[],COLUMN(STEAMER_H[SB]),FALSE),0)</f>
        <v>2</v>
      </c>
      <c r="T251" s="19">
        <f>IFERROR(MYRANKS_H[[#This Row],[H]]/MYRANKS_H[[#This Row],[AB]],0)</f>
        <v>0.2342007434944238</v>
      </c>
      <c r="U251" s="19">
        <f>IFERROR((MYRANKS_H[[#This Row],[H]]+MYRANKS_H[[#This Row],[BB]]+MYRANKS_H[[#This Row],[HBP]])/(MYRANKS_H[[#This Row],[AB]]+MYRANKS_H[[#This Row],[BB]]+MYRANKS_H[[#This Row],[HBP]]),0)</f>
        <v>0.28965517241379313</v>
      </c>
      <c r="V251" s="19">
        <f>IFERROR((MYRANKS_H[[#This Row],[H]]+MYRANKS_H[[#This Row],[2B]]+2*MYRANKS_H[[#This Row],[3B]]+3*MYRANKS_H[[#This Row],[HR]])/MYRANKS_H[[#This Row],[AB]],0)</f>
        <v>0.33828996282527879</v>
      </c>
      <c r="W25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51" s="27">
        <f>VLOOKUP(MYRANKS_H[[#This Row],[POS]],REPLACEMENT_LEVEL[],3,FALSE)</f>
        <v>0</v>
      </c>
      <c r="Y251" s="27">
        <f>MYRANKS_H[[#This Row],[PROJ PTS]]-MYRANKS_H[[#This Row],[REPL LEVEL]]</f>
        <v>0</v>
      </c>
      <c r="Z251" s="27">
        <f>RANK(MYRANKS_H[[#This Row],[POINTS OVER REPL]],MYRANKS_H[POINTS OVER REPL])</f>
        <v>1</v>
      </c>
      <c r="AA251" s="29">
        <f>IF(MYRANKS_H[[#This Row],[RANK]]&lt;=TOTAL_HITTERS_DRAFTED,MYRANKS_H[[#This Row],[POINTS OVER REPL]],0)</f>
        <v>0</v>
      </c>
      <c r="AB251" s="35">
        <f>MYRANKS_H[[#This Row],[POINTS OVER REPL]]*DOLLAR_VALUE_PER_POINT+1</f>
        <v>1</v>
      </c>
      <c r="AC251" s="35"/>
      <c r="AD251" s="29">
        <f>IF(AND(MYRANKS_H[[#This Row],[RANK]]&lt;=(TOTAL_HITTERS_DRAFTED-HITTERS_BELOW_REPL_DRAFTED),MYRANKS_H[[#This Row],[$ACTUAL]]=""),MYRANKS_H[[#This Row],[POINTS OVER REPL]],0)</f>
        <v>0</v>
      </c>
      <c r="AE251" s="35">
        <f>IF(MYRANKS_H[[#This Row],[$ACTUAL]]="",MYRANKS_H[[#This Row],[POINTS OVER REPL]]*REMAINING_DOLLAR_VALUE_PER_POINT+1,0)</f>
        <v>1</v>
      </c>
    </row>
    <row r="252" spans="1:31" x14ac:dyDescent="0.25">
      <c r="A252" s="2" t="s">
        <v>11480</v>
      </c>
      <c r="B252" s="14" t="str">
        <f>VLOOKUP(MYRANKS_H[[#This Row],[PLAYERID]],PLAYERIDMAP2[],COLUMN(PLAYERIDMAP2[LASTNAME]),FALSE)</f>
        <v>Bourjos</v>
      </c>
      <c r="C252" s="14" t="str">
        <f>VLOOKUP(MYRANKS_H[[#This Row],[PLAYERID]],PLAYERIDMAP2[],COLUMN(PLAYERIDMAP2[FIRSTNAME]),FALSE)</f>
        <v>Peter</v>
      </c>
      <c r="D252" s="14" t="str">
        <f>MYRANKS_H[[#This Row],[FNAME]]&amp;" "&amp;MYRANKS_H[[#This Row],[LNAME]]</f>
        <v>Peter Bourjos</v>
      </c>
      <c r="E252" s="14" t="str">
        <f>VLOOKUP(MYRANKS_H[[#This Row],[PLAYERID]],PLAYERIDMAP2[],COLUMN(PLAYERIDMAP2[TEAM]),FALSE)</f>
        <v>PHI</v>
      </c>
      <c r="F252" s="14" t="str">
        <f>VLOOKUP(MYRANKS_H[[#This Row],[PLAYERID]],PLAYERIDMAP2[],COLUMN(PLAYERIDMAP2[POS]),FALSE)</f>
        <v>OF</v>
      </c>
      <c r="G252" s="14">
        <f>IFERROR(VALUE(VLOOKUP(MYRANKS_H[[#This Row],[PLAYERID]],PLAYERIDMAP2[],COLUMN(PLAYERIDMAP2[IDFANGRAPHS]),FALSE)),VLOOKUP(MYRANKS_H[[#This Row],[PLAYERID]],PLAYERIDMAP2[],COLUMN(PLAYERIDMAP2[IDFANGRAPHS]),FALSE))</f>
        <v>2578</v>
      </c>
      <c r="H252" s="56">
        <f>IFERROR(VLOOKUP(MYRANKS_H[[#This Row],[IDFANGRAPHS]],STEAMER_H[],COLUMN(STEAMER_H[PA]),FALSE),0)</f>
        <v>53</v>
      </c>
      <c r="I252" s="56">
        <f>IFERROR(VLOOKUP(MYRANKS_H[[#This Row],[IDFANGRAPHS]],STEAMER_H[],COLUMN(STEAMER_H[AB]),FALSE),0)</f>
        <v>47</v>
      </c>
      <c r="J252" s="56">
        <f>IFERROR(VLOOKUP(MYRANKS_H[[#This Row],[IDFANGRAPHS]],STEAMER_H[],COLUMN(STEAMER_H[H]),FALSE),0)</f>
        <v>11</v>
      </c>
      <c r="K252" s="56">
        <f>IFERROR(VLOOKUP(MYRANKS_H[[#This Row],[IDFANGRAPHS]],STEAMER_H[],COLUMN(STEAMER_H[2B]),FALSE),0)</f>
        <v>2</v>
      </c>
      <c r="L252" s="56">
        <f>IFERROR(VLOOKUP(MYRANKS_H[[#This Row],[IDFANGRAPHS]],STEAMER_H[],COLUMN(STEAMER_H[3B]),FALSE),0)</f>
        <v>0</v>
      </c>
      <c r="M252" s="56">
        <f>IFERROR(VLOOKUP(MYRANKS_H[[#This Row],[IDFANGRAPHS]],STEAMER_H[],COLUMN(STEAMER_H[HR]),FALSE),0)</f>
        <v>1</v>
      </c>
      <c r="N252" s="56">
        <f>IFERROR(VLOOKUP(MYRANKS_H[[#This Row],[IDFANGRAPHS]],STEAMER_H[],COLUMN(STEAMER_H[R]),FALSE),0)</f>
        <v>5</v>
      </c>
      <c r="O252" s="56">
        <f>IFERROR(VLOOKUP(MYRANKS_H[[#This Row],[IDFANGRAPHS]],STEAMER_H[],COLUMN(STEAMER_H[RBI]),FALSE),0)</f>
        <v>5</v>
      </c>
      <c r="P252" s="56">
        <f>IFERROR(VLOOKUP(MYRANKS_H[[#This Row],[IDFANGRAPHS]],STEAMER_H[],COLUMN(STEAMER_H[BB]),FALSE),0)</f>
        <v>4</v>
      </c>
      <c r="Q252" s="56">
        <f>IFERROR(VLOOKUP(MYRANKS_H[[#This Row],[IDFANGRAPHS]],STEAMER_H[],COLUMN(STEAMER_H[HBP]),FALSE),0)</f>
        <v>1</v>
      </c>
      <c r="R252" s="56">
        <f>IFERROR(VLOOKUP(MYRANKS_H[[#This Row],[IDFANGRAPHS]],STEAMER_H[],COLUMN(STEAMER_H[SO]),FALSE),0)</f>
        <v>14</v>
      </c>
      <c r="S252" s="56">
        <f>IFERROR(VLOOKUP(MYRANKS_H[[#This Row],[IDFANGRAPHS]],STEAMER_H[],COLUMN(STEAMER_H[SB]),FALSE),0)</f>
        <v>2</v>
      </c>
      <c r="T252" s="19">
        <f>IFERROR(MYRANKS_H[[#This Row],[H]]/MYRANKS_H[[#This Row],[AB]],0)</f>
        <v>0.23404255319148937</v>
      </c>
      <c r="U252" s="19">
        <f>IFERROR((MYRANKS_H[[#This Row],[H]]+MYRANKS_H[[#This Row],[BB]]+MYRANKS_H[[#This Row],[HBP]])/(MYRANKS_H[[#This Row],[AB]]+MYRANKS_H[[#This Row],[BB]]+MYRANKS_H[[#This Row],[HBP]]),0)</f>
        <v>0.30769230769230771</v>
      </c>
      <c r="V252" s="19">
        <f>IFERROR((MYRANKS_H[[#This Row],[H]]+MYRANKS_H[[#This Row],[2B]]+2*MYRANKS_H[[#This Row],[3B]]+3*MYRANKS_H[[#This Row],[HR]])/MYRANKS_H[[#This Row],[AB]],0)</f>
        <v>0.34042553191489361</v>
      </c>
      <c r="W25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52" s="27">
        <f>VLOOKUP(MYRANKS_H[[#This Row],[POS]],REPLACEMENT_LEVEL[],3,FALSE)</f>
        <v>0</v>
      </c>
      <c r="Y252" s="27">
        <f>MYRANKS_H[[#This Row],[PROJ PTS]]-MYRANKS_H[[#This Row],[REPL LEVEL]]</f>
        <v>0</v>
      </c>
      <c r="Z252" s="27">
        <f>RANK(MYRANKS_H[[#This Row],[POINTS OVER REPL]],MYRANKS_H[POINTS OVER REPL])</f>
        <v>1</v>
      </c>
      <c r="AA252" s="29">
        <f>IF(MYRANKS_H[[#This Row],[RANK]]&lt;=TOTAL_HITTERS_DRAFTED,MYRANKS_H[[#This Row],[POINTS OVER REPL]],0)</f>
        <v>0</v>
      </c>
      <c r="AB252" s="35">
        <f>MYRANKS_H[[#This Row],[POINTS OVER REPL]]*DOLLAR_VALUE_PER_POINT+1</f>
        <v>1</v>
      </c>
      <c r="AC252" s="35"/>
      <c r="AD252" s="29">
        <f>IF(AND(MYRANKS_H[[#This Row],[RANK]]&lt;=(TOTAL_HITTERS_DRAFTED-HITTERS_BELOW_REPL_DRAFTED),MYRANKS_H[[#This Row],[$ACTUAL]]=""),MYRANKS_H[[#This Row],[POINTS OVER REPL]],0)</f>
        <v>0</v>
      </c>
      <c r="AE252" s="35">
        <f>IF(MYRANKS_H[[#This Row],[$ACTUAL]]="",MYRANKS_H[[#This Row],[POINTS OVER REPL]]*REMAINING_DOLLAR_VALUE_PER_POINT+1,0)</f>
        <v>1</v>
      </c>
    </row>
    <row r="253" spans="1:31" ht="15" customHeight="1" x14ac:dyDescent="0.25">
      <c r="A253" s="2" t="s">
        <v>12139</v>
      </c>
      <c r="B253" s="14" t="str">
        <f>VLOOKUP(MYRANKS_H[[#This Row],[PLAYERID]],PLAYERIDMAP2[],COLUMN(PLAYERIDMAP2[LASTNAME]),FALSE)</f>
        <v>DeJesus</v>
      </c>
      <c r="C253" s="14" t="str">
        <f>VLOOKUP(MYRANKS_H[[#This Row],[PLAYERID]],PLAYERIDMAP2[],COLUMN(PLAYERIDMAP2[FIRSTNAME]),FALSE)</f>
        <v>David</v>
      </c>
      <c r="D253" s="14" t="str">
        <f>MYRANKS_H[[#This Row],[FNAME]]&amp;" "&amp;MYRANKS_H[[#This Row],[LNAME]]</f>
        <v>David DeJesus</v>
      </c>
      <c r="E253" s="14" t="str">
        <f>VLOOKUP(MYRANKS_H[[#This Row],[PLAYERID]],PLAYERIDMAP2[],COLUMN(PLAYERIDMAP2[TEAM]),FALSE)</f>
        <v>LAA</v>
      </c>
      <c r="F253" s="14" t="str">
        <f>VLOOKUP(MYRANKS_H[[#This Row],[PLAYERID]],PLAYERIDMAP2[],COLUMN(PLAYERIDMAP2[POS]),FALSE)</f>
        <v>OF</v>
      </c>
      <c r="G253" s="14">
        <f>IFERROR(VALUE(VLOOKUP(MYRANKS_H[[#This Row],[PLAYERID]],PLAYERIDMAP2[],COLUMN(PLAYERIDMAP2[IDFANGRAPHS]),FALSE)),VLOOKUP(MYRANKS_H[[#This Row],[PLAYERID]],PLAYERIDMAP2[],COLUMN(PLAYERIDMAP2[IDFANGRAPHS]),FALSE))</f>
        <v>1825</v>
      </c>
      <c r="H253" s="56">
        <f>IFERROR(VLOOKUP(MYRANKS_H[[#This Row],[IDFANGRAPHS]],STEAMER_H[],COLUMN(STEAMER_H[PA]),FALSE),0)</f>
        <v>316</v>
      </c>
      <c r="I253" s="56">
        <f>IFERROR(VLOOKUP(MYRANKS_H[[#This Row],[IDFANGRAPHS]],STEAMER_H[],COLUMN(STEAMER_H[AB]),FALSE),0)</f>
        <v>281</v>
      </c>
      <c r="J253" s="56">
        <f>IFERROR(VLOOKUP(MYRANKS_H[[#This Row],[IDFANGRAPHS]],STEAMER_H[],COLUMN(STEAMER_H[H]),FALSE),0)</f>
        <v>68</v>
      </c>
      <c r="K253" s="56">
        <f>IFERROR(VLOOKUP(MYRANKS_H[[#This Row],[IDFANGRAPHS]],STEAMER_H[],COLUMN(STEAMER_H[2B]),FALSE),0)</f>
        <v>14</v>
      </c>
      <c r="L253" s="56">
        <f>IFERROR(VLOOKUP(MYRANKS_H[[#This Row],[IDFANGRAPHS]],STEAMER_H[],COLUMN(STEAMER_H[3B]),FALSE),0)</f>
        <v>2</v>
      </c>
      <c r="M253" s="56">
        <f>IFERROR(VLOOKUP(MYRANKS_H[[#This Row],[IDFANGRAPHS]],STEAMER_H[],COLUMN(STEAMER_H[HR]),FALSE),0)</f>
        <v>6</v>
      </c>
      <c r="N253" s="56">
        <f>IFERROR(VLOOKUP(MYRANKS_H[[#This Row],[IDFANGRAPHS]],STEAMER_H[],COLUMN(STEAMER_H[R]),FALSE),0)</f>
        <v>34</v>
      </c>
      <c r="O253" s="56">
        <f>IFERROR(VLOOKUP(MYRANKS_H[[#This Row],[IDFANGRAPHS]],STEAMER_H[],COLUMN(STEAMER_H[RBI]),FALSE),0)</f>
        <v>29</v>
      </c>
      <c r="P253" s="56">
        <f>IFERROR(VLOOKUP(MYRANKS_H[[#This Row],[IDFANGRAPHS]],STEAMER_H[],COLUMN(STEAMER_H[BB]),FALSE),0)</f>
        <v>26</v>
      </c>
      <c r="Q253" s="56">
        <f>IFERROR(VLOOKUP(MYRANKS_H[[#This Row],[IDFANGRAPHS]],STEAMER_H[],COLUMN(STEAMER_H[HBP]),FALSE),0)</f>
        <v>4</v>
      </c>
      <c r="R253" s="56">
        <f>IFERROR(VLOOKUP(MYRANKS_H[[#This Row],[IDFANGRAPHS]],STEAMER_H[],COLUMN(STEAMER_H[SO]),FALSE),0)</f>
        <v>55</v>
      </c>
      <c r="S253" s="56">
        <f>IFERROR(VLOOKUP(MYRANKS_H[[#This Row],[IDFANGRAPHS]],STEAMER_H[],COLUMN(STEAMER_H[SB]),FALSE),0)</f>
        <v>3</v>
      </c>
      <c r="T253" s="19">
        <f>IFERROR(MYRANKS_H[[#This Row],[H]]/MYRANKS_H[[#This Row],[AB]],0)</f>
        <v>0.24199288256227758</v>
      </c>
      <c r="U253" s="19">
        <f>IFERROR((MYRANKS_H[[#This Row],[H]]+MYRANKS_H[[#This Row],[BB]]+MYRANKS_H[[#This Row],[HBP]])/(MYRANKS_H[[#This Row],[AB]]+MYRANKS_H[[#This Row],[BB]]+MYRANKS_H[[#This Row],[HBP]]),0)</f>
        <v>0.31511254019292606</v>
      </c>
      <c r="V253" s="19">
        <f>IFERROR((MYRANKS_H[[#This Row],[H]]+MYRANKS_H[[#This Row],[2B]]+2*MYRANKS_H[[#This Row],[3B]]+3*MYRANKS_H[[#This Row],[HR]])/MYRANKS_H[[#This Row],[AB]],0)</f>
        <v>0.37010676156583627</v>
      </c>
      <c r="W25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53" s="27">
        <f>VLOOKUP(MYRANKS_H[[#This Row],[POS]],REPLACEMENT_LEVEL[],3,FALSE)</f>
        <v>0</v>
      </c>
      <c r="Y253" s="27">
        <f>MYRANKS_H[[#This Row],[PROJ PTS]]-MYRANKS_H[[#This Row],[REPL LEVEL]]</f>
        <v>0</v>
      </c>
      <c r="Z253" s="27">
        <f>RANK(MYRANKS_H[[#This Row],[POINTS OVER REPL]],MYRANKS_H[POINTS OVER REPL])</f>
        <v>1</v>
      </c>
      <c r="AA253" s="29">
        <f>IF(MYRANKS_H[[#This Row],[RANK]]&lt;=TOTAL_HITTERS_DRAFTED,MYRANKS_H[[#This Row],[POINTS OVER REPL]],0)</f>
        <v>0</v>
      </c>
      <c r="AB253" s="35">
        <f>MYRANKS_H[[#This Row],[POINTS OVER REPL]]*DOLLAR_VALUE_PER_POINT+1</f>
        <v>1</v>
      </c>
      <c r="AC253" s="35"/>
      <c r="AD253" s="29">
        <f>IF(AND(MYRANKS_H[[#This Row],[RANK]]&lt;=(TOTAL_HITTERS_DRAFTED-HITTERS_BELOW_REPL_DRAFTED),MYRANKS_H[[#This Row],[$ACTUAL]]=""),MYRANKS_H[[#This Row],[POINTS OVER REPL]],0)</f>
        <v>0</v>
      </c>
      <c r="AE253" s="35">
        <f>IF(MYRANKS_H[[#This Row],[$ACTUAL]]="",MYRANKS_H[[#This Row],[POINTS OVER REPL]]*REMAINING_DOLLAR_VALUE_PER_POINT+1,0)</f>
        <v>1</v>
      </c>
    </row>
    <row r="254" spans="1:31" ht="15" customHeight="1" x14ac:dyDescent="0.25">
      <c r="A254" s="2" t="s">
        <v>12387</v>
      </c>
      <c r="B254" s="14" t="str">
        <f>VLOOKUP(MYRANKS_H[[#This Row],[PLAYERID]],PLAYERIDMAP2[],COLUMN(PLAYERIDMAP2[LASTNAME]),FALSE)</f>
        <v>Escobar</v>
      </c>
      <c r="C254" s="14" t="str">
        <f>VLOOKUP(MYRANKS_H[[#This Row],[PLAYERID]],PLAYERIDMAP2[],COLUMN(PLAYERIDMAP2[FIRSTNAME]),FALSE)</f>
        <v>Yunel</v>
      </c>
      <c r="D254" s="14" t="str">
        <f>MYRANKS_H[[#This Row],[FNAME]]&amp;" "&amp;MYRANKS_H[[#This Row],[LNAME]]</f>
        <v>Yunel Escobar</v>
      </c>
      <c r="E254" s="14" t="str">
        <f>VLOOKUP(MYRANKS_H[[#This Row],[PLAYERID]],PLAYERIDMAP2[],COLUMN(PLAYERIDMAP2[TEAM]),FALSE)</f>
        <v>LAA</v>
      </c>
      <c r="F254" s="14" t="str">
        <f>VLOOKUP(MYRANKS_H[[#This Row],[PLAYERID]],PLAYERIDMAP2[],COLUMN(PLAYERIDMAP2[POS]),FALSE)</f>
        <v>SS</v>
      </c>
      <c r="G254" s="14">
        <f>IFERROR(VALUE(VLOOKUP(MYRANKS_H[[#This Row],[PLAYERID]],PLAYERIDMAP2[],COLUMN(PLAYERIDMAP2[IDFANGRAPHS]),FALSE)),VLOOKUP(MYRANKS_H[[#This Row],[PLAYERID]],PLAYERIDMAP2[],COLUMN(PLAYERIDMAP2[IDFANGRAPHS]),FALSE))</f>
        <v>4191</v>
      </c>
      <c r="H254" s="56">
        <f>IFERROR(VLOOKUP(MYRANKS_H[[#This Row],[IDFANGRAPHS]],STEAMER_H[],COLUMN(STEAMER_H[PA]),FALSE),0)</f>
        <v>587</v>
      </c>
      <c r="I254" s="56">
        <f>IFERROR(VLOOKUP(MYRANKS_H[[#This Row],[IDFANGRAPHS]],STEAMER_H[],COLUMN(STEAMER_H[AB]),FALSE),0)</f>
        <v>530</v>
      </c>
      <c r="J254" s="56">
        <f>IFERROR(VLOOKUP(MYRANKS_H[[#This Row],[IDFANGRAPHS]],STEAMER_H[],COLUMN(STEAMER_H[H]),FALSE),0)</f>
        <v>141</v>
      </c>
      <c r="K254" s="56">
        <f>IFERROR(VLOOKUP(MYRANKS_H[[#This Row],[IDFANGRAPHS]],STEAMER_H[],COLUMN(STEAMER_H[2B]),FALSE),0)</f>
        <v>24</v>
      </c>
      <c r="L254" s="56">
        <f>IFERROR(VLOOKUP(MYRANKS_H[[#This Row],[IDFANGRAPHS]],STEAMER_H[],COLUMN(STEAMER_H[3B]),FALSE),0)</f>
        <v>1</v>
      </c>
      <c r="M254" s="56">
        <f>IFERROR(VLOOKUP(MYRANKS_H[[#This Row],[IDFANGRAPHS]],STEAMER_H[],COLUMN(STEAMER_H[HR]),FALSE),0)</f>
        <v>8</v>
      </c>
      <c r="N254" s="56">
        <f>IFERROR(VLOOKUP(MYRANKS_H[[#This Row],[IDFANGRAPHS]],STEAMER_H[],COLUMN(STEAMER_H[R]),FALSE),0)</f>
        <v>60</v>
      </c>
      <c r="O254" s="56">
        <f>IFERROR(VLOOKUP(MYRANKS_H[[#This Row],[IDFANGRAPHS]],STEAMER_H[],COLUMN(STEAMER_H[RBI]),FALSE),0)</f>
        <v>54</v>
      </c>
      <c r="P254" s="56">
        <f>IFERROR(VLOOKUP(MYRANKS_H[[#This Row],[IDFANGRAPHS]],STEAMER_H[],COLUMN(STEAMER_H[BB]),FALSE),0)</f>
        <v>45</v>
      </c>
      <c r="Q254" s="56">
        <f>IFERROR(VLOOKUP(MYRANKS_H[[#This Row],[IDFANGRAPHS]],STEAMER_H[],COLUMN(STEAMER_H[HBP]),FALSE),0)</f>
        <v>5</v>
      </c>
      <c r="R254" s="56">
        <f>IFERROR(VLOOKUP(MYRANKS_H[[#This Row],[IDFANGRAPHS]],STEAMER_H[],COLUMN(STEAMER_H[SO]),FALSE),0)</f>
        <v>74</v>
      </c>
      <c r="S254" s="56">
        <f>IFERROR(VLOOKUP(MYRANKS_H[[#This Row],[IDFANGRAPHS]],STEAMER_H[],COLUMN(STEAMER_H[SB]),FALSE),0)</f>
        <v>3</v>
      </c>
      <c r="T254" s="19">
        <f>IFERROR(MYRANKS_H[[#This Row],[H]]/MYRANKS_H[[#This Row],[AB]],0)</f>
        <v>0.2660377358490566</v>
      </c>
      <c r="U254" s="19">
        <f>IFERROR((MYRANKS_H[[#This Row],[H]]+MYRANKS_H[[#This Row],[BB]]+MYRANKS_H[[#This Row],[HBP]])/(MYRANKS_H[[#This Row],[AB]]+MYRANKS_H[[#This Row],[BB]]+MYRANKS_H[[#This Row],[HBP]]),0)</f>
        <v>0.3293103448275862</v>
      </c>
      <c r="V254" s="19">
        <f>IFERROR((MYRANKS_H[[#This Row],[H]]+MYRANKS_H[[#This Row],[2B]]+2*MYRANKS_H[[#This Row],[3B]]+3*MYRANKS_H[[#This Row],[HR]])/MYRANKS_H[[#This Row],[AB]],0)</f>
        <v>0.36037735849056601</v>
      </c>
      <c r="W25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54" s="27">
        <f>VLOOKUP(MYRANKS_H[[#This Row],[POS]],REPLACEMENT_LEVEL[],3,FALSE)</f>
        <v>0</v>
      </c>
      <c r="Y254" s="27">
        <f>MYRANKS_H[[#This Row],[PROJ PTS]]-MYRANKS_H[[#This Row],[REPL LEVEL]]</f>
        <v>0</v>
      </c>
      <c r="Z254" s="27">
        <f>RANK(MYRANKS_H[[#This Row],[POINTS OVER REPL]],MYRANKS_H[POINTS OVER REPL])</f>
        <v>1</v>
      </c>
      <c r="AA254" s="29">
        <f>IF(MYRANKS_H[[#This Row],[RANK]]&lt;=TOTAL_HITTERS_DRAFTED,MYRANKS_H[[#This Row],[POINTS OVER REPL]],0)</f>
        <v>0</v>
      </c>
      <c r="AB254" s="35">
        <f>MYRANKS_H[[#This Row],[POINTS OVER REPL]]*DOLLAR_VALUE_PER_POINT+1</f>
        <v>1</v>
      </c>
      <c r="AC254" s="35"/>
      <c r="AD254" s="29">
        <f>IF(AND(MYRANKS_H[[#This Row],[RANK]]&lt;=(TOTAL_HITTERS_DRAFTED-HITTERS_BELOW_REPL_DRAFTED),MYRANKS_H[[#This Row],[$ACTUAL]]=""),MYRANKS_H[[#This Row],[POINTS OVER REPL]],0)</f>
        <v>0</v>
      </c>
      <c r="AE254" s="35">
        <f>IF(MYRANKS_H[[#This Row],[$ACTUAL]]="",MYRANKS_H[[#This Row],[POINTS OVER REPL]]*REMAINING_DOLLAR_VALUE_PER_POINT+1,0)</f>
        <v>1</v>
      </c>
    </row>
    <row r="255" spans="1:31" ht="15" customHeight="1" x14ac:dyDescent="0.25">
      <c r="A255" s="2" t="s">
        <v>12915</v>
      </c>
      <c r="B255" s="14" t="str">
        <f>VLOOKUP(MYRANKS_H[[#This Row],[PLAYERID]],PLAYERIDMAP2[],COLUMN(PLAYERIDMAP2[LASTNAME]),FALSE)</f>
        <v>Hamilton</v>
      </c>
      <c r="C255" s="14" t="str">
        <f>VLOOKUP(MYRANKS_H[[#This Row],[PLAYERID]],PLAYERIDMAP2[],COLUMN(PLAYERIDMAP2[FIRSTNAME]),FALSE)</f>
        <v>Billy</v>
      </c>
      <c r="D255" s="14" t="str">
        <f>MYRANKS_H[[#This Row],[FNAME]]&amp;" "&amp;MYRANKS_H[[#This Row],[LNAME]]</f>
        <v>Billy Hamilton</v>
      </c>
      <c r="E255" s="14" t="str">
        <f>VLOOKUP(MYRANKS_H[[#This Row],[PLAYERID]],PLAYERIDMAP2[],COLUMN(PLAYERIDMAP2[TEAM]),FALSE)</f>
        <v>CIN</v>
      </c>
      <c r="F255" s="14" t="str">
        <f>VLOOKUP(MYRANKS_H[[#This Row],[PLAYERID]],PLAYERIDMAP2[],COLUMN(PLAYERIDMAP2[POS]),FALSE)</f>
        <v>OF</v>
      </c>
      <c r="G255" s="14">
        <f>IFERROR(VALUE(VLOOKUP(MYRANKS_H[[#This Row],[PLAYERID]],PLAYERIDMAP2[],COLUMN(PLAYERIDMAP2[IDFANGRAPHS]),FALSE)),VLOOKUP(MYRANKS_H[[#This Row],[PLAYERID]],PLAYERIDMAP2[],COLUMN(PLAYERIDMAP2[IDFANGRAPHS]),FALSE))</f>
        <v>10199</v>
      </c>
      <c r="H255" s="56">
        <f>IFERROR(VLOOKUP(MYRANKS_H[[#This Row],[IDFANGRAPHS]],STEAMER_H[],COLUMN(STEAMER_H[PA]),FALSE),0)</f>
        <v>604</v>
      </c>
      <c r="I255" s="56">
        <f>IFERROR(VLOOKUP(MYRANKS_H[[#This Row],[IDFANGRAPHS]],STEAMER_H[],COLUMN(STEAMER_H[AB]),FALSE),0)</f>
        <v>553</v>
      </c>
      <c r="J255" s="56">
        <f>IFERROR(VLOOKUP(MYRANKS_H[[#This Row],[IDFANGRAPHS]],STEAMER_H[],COLUMN(STEAMER_H[H]),FALSE),0)</f>
        <v>138</v>
      </c>
      <c r="K255" s="56">
        <f>IFERROR(VLOOKUP(MYRANKS_H[[#This Row],[IDFANGRAPHS]],STEAMER_H[],COLUMN(STEAMER_H[2B]),FALSE),0)</f>
        <v>22</v>
      </c>
      <c r="L255" s="56">
        <f>IFERROR(VLOOKUP(MYRANKS_H[[#This Row],[IDFANGRAPHS]],STEAMER_H[],COLUMN(STEAMER_H[3B]),FALSE),0)</f>
        <v>5</v>
      </c>
      <c r="M255" s="56">
        <f>IFERROR(VLOOKUP(MYRANKS_H[[#This Row],[IDFANGRAPHS]],STEAMER_H[],COLUMN(STEAMER_H[HR]),FALSE),0)</f>
        <v>8</v>
      </c>
      <c r="N255" s="56">
        <f>IFERROR(VLOOKUP(MYRANKS_H[[#This Row],[IDFANGRAPHS]],STEAMER_H[],COLUMN(STEAMER_H[R]),FALSE),0)</f>
        <v>67</v>
      </c>
      <c r="O255" s="56">
        <f>IFERROR(VLOOKUP(MYRANKS_H[[#This Row],[IDFANGRAPHS]],STEAMER_H[],COLUMN(STEAMER_H[RBI]),FALSE),0)</f>
        <v>47</v>
      </c>
      <c r="P255" s="56">
        <f>IFERROR(VLOOKUP(MYRANKS_H[[#This Row],[IDFANGRAPHS]],STEAMER_H[],COLUMN(STEAMER_H[BB]),FALSE),0)</f>
        <v>40</v>
      </c>
      <c r="Q255" s="56">
        <f>IFERROR(VLOOKUP(MYRANKS_H[[#This Row],[IDFANGRAPHS]],STEAMER_H[],COLUMN(STEAMER_H[HBP]),FALSE),0)</f>
        <v>2</v>
      </c>
      <c r="R255" s="56">
        <f>IFERROR(VLOOKUP(MYRANKS_H[[#This Row],[IDFANGRAPHS]],STEAMER_H[],COLUMN(STEAMER_H[SO]),FALSE),0)</f>
        <v>104</v>
      </c>
      <c r="S255" s="56">
        <f>IFERROR(VLOOKUP(MYRANKS_H[[#This Row],[IDFANGRAPHS]],STEAMER_H[],COLUMN(STEAMER_H[SB]),FALSE),0)</f>
        <v>63</v>
      </c>
      <c r="T255" s="19">
        <f>IFERROR(MYRANKS_H[[#This Row],[H]]/MYRANKS_H[[#This Row],[AB]],0)</f>
        <v>0.24954792043399637</v>
      </c>
      <c r="U255" s="19">
        <f>IFERROR((MYRANKS_H[[#This Row],[H]]+MYRANKS_H[[#This Row],[BB]]+MYRANKS_H[[#This Row],[HBP]])/(MYRANKS_H[[#This Row],[AB]]+MYRANKS_H[[#This Row],[BB]]+MYRANKS_H[[#This Row],[HBP]]),0)</f>
        <v>0.30252100840336132</v>
      </c>
      <c r="V255" s="19">
        <f>IFERROR((MYRANKS_H[[#This Row],[H]]+MYRANKS_H[[#This Row],[2B]]+2*MYRANKS_H[[#This Row],[3B]]+3*MYRANKS_H[[#This Row],[HR]])/MYRANKS_H[[#This Row],[AB]],0)</f>
        <v>0.35081374321880648</v>
      </c>
      <c r="W25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55" s="27">
        <f>VLOOKUP(MYRANKS_H[[#This Row],[POS]],REPLACEMENT_LEVEL[],3,FALSE)</f>
        <v>0</v>
      </c>
      <c r="Y255" s="27">
        <f>MYRANKS_H[[#This Row],[PROJ PTS]]-MYRANKS_H[[#This Row],[REPL LEVEL]]</f>
        <v>0</v>
      </c>
      <c r="Z255" s="27">
        <f>RANK(MYRANKS_H[[#This Row],[POINTS OVER REPL]],MYRANKS_H[POINTS OVER REPL])</f>
        <v>1</v>
      </c>
      <c r="AA255" s="29">
        <f>IF(MYRANKS_H[[#This Row],[RANK]]&lt;=TOTAL_HITTERS_DRAFTED,MYRANKS_H[[#This Row],[POINTS OVER REPL]],0)</f>
        <v>0</v>
      </c>
      <c r="AB255" s="35">
        <f>MYRANKS_H[[#This Row],[POINTS OVER REPL]]*DOLLAR_VALUE_PER_POINT+1</f>
        <v>1</v>
      </c>
      <c r="AC255" s="35"/>
      <c r="AD255" s="29">
        <f>IF(AND(MYRANKS_H[[#This Row],[RANK]]&lt;=(TOTAL_HITTERS_DRAFTED-HITTERS_BELOW_REPL_DRAFTED),MYRANKS_H[[#This Row],[$ACTUAL]]=""),MYRANKS_H[[#This Row],[POINTS OVER REPL]],0)</f>
        <v>0</v>
      </c>
      <c r="AE255" s="35">
        <f>IF(MYRANKS_H[[#This Row],[$ACTUAL]]="",MYRANKS_H[[#This Row],[POINTS OVER REPL]]*REMAINING_DOLLAR_VALUE_PER_POINT+1,0)</f>
        <v>1</v>
      </c>
    </row>
    <row r="256" spans="1:31" ht="15" customHeight="1" x14ac:dyDescent="0.25">
      <c r="A256" s="2" t="s">
        <v>13225</v>
      </c>
      <c r="B256" s="14" t="str">
        <f>VLOOKUP(MYRANKS_H[[#This Row],[PLAYERID]],PLAYERIDMAP2[],COLUMN(PLAYERIDMAP2[LASTNAME]),FALSE)</f>
        <v>Infante</v>
      </c>
      <c r="C256" s="14" t="str">
        <f>VLOOKUP(MYRANKS_H[[#This Row],[PLAYERID]],PLAYERIDMAP2[],COLUMN(PLAYERIDMAP2[FIRSTNAME]),FALSE)</f>
        <v>Omar</v>
      </c>
      <c r="D256" s="14" t="str">
        <f>MYRANKS_H[[#This Row],[FNAME]]&amp;" "&amp;MYRANKS_H[[#This Row],[LNAME]]</f>
        <v>Omar Infante</v>
      </c>
      <c r="E256" s="14" t="str">
        <f>VLOOKUP(MYRANKS_H[[#This Row],[PLAYERID]],PLAYERIDMAP2[],COLUMN(PLAYERIDMAP2[TEAM]),FALSE)</f>
        <v>KC</v>
      </c>
      <c r="F256" s="14" t="str">
        <f>VLOOKUP(MYRANKS_H[[#This Row],[PLAYERID]],PLAYERIDMAP2[],COLUMN(PLAYERIDMAP2[POS]),FALSE)</f>
        <v>2B</v>
      </c>
      <c r="G256" s="14">
        <f>IFERROR(VALUE(VLOOKUP(MYRANKS_H[[#This Row],[PLAYERID]],PLAYERIDMAP2[],COLUMN(PLAYERIDMAP2[IDFANGRAPHS]),FALSE)),VLOOKUP(MYRANKS_H[[#This Row],[PLAYERID]],PLAYERIDMAP2[],COLUMN(PLAYERIDMAP2[IDFANGRAPHS]),FALSE))</f>
        <v>1609</v>
      </c>
      <c r="H256" s="56">
        <f>IFERROR(VLOOKUP(MYRANKS_H[[#This Row],[IDFANGRAPHS]],STEAMER_H[],COLUMN(STEAMER_H[PA]),FALSE),0)</f>
        <v>399</v>
      </c>
      <c r="I256" s="56">
        <f>IFERROR(VLOOKUP(MYRANKS_H[[#This Row],[IDFANGRAPHS]],STEAMER_H[],COLUMN(STEAMER_H[AB]),FALSE),0)</f>
        <v>376</v>
      </c>
      <c r="J256" s="56">
        <f>IFERROR(VLOOKUP(MYRANKS_H[[#This Row],[IDFANGRAPHS]],STEAMER_H[],COLUMN(STEAMER_H[H]),FALSE),0)</f>
        <v>95</v>
      </c>
      <c r="K256" s="56">
        <f>IFERROR(VLOOKUP(MYRANKS_H[[#This Row],[IDFANGRAPHS]],STEAMER_H[],COLUMN(STEAMER_H[2B]),FALSE),0)</f>
        <v>17</v>
      </c>
      <c r="L256" s="56">
        <f>IFERROR(VLOOKUP(MYRANKS_H[[#This Row],[IDFANGRAPHS]],STEAMER_H[],COLUMN(STEAMER_H[3B]),FALSE),0)</f>
        <v>3</v>
      </c>
      <c r="M256" s="56">
        <f>IFERROR(VLOOKUP(MYRANKS_H[[#This Row],[IDFANGRAPHS]],STEAMER_H[],COLUMN(STEAMER_H[HR]),FALSE),0)</f>
        <v>5</v>
      </c>
      <c r="N256" s="56">
        <f>IFERROR(VLOOKUP(MYRANKS_H[[#This Row],[IDFANGRAPHS]],STEAMER_H[],COLUMN(STEAMER_H[R]),FALSE),0)</f>
        <v>37</v>
      </c>
      <c r="O256" s="56">
        <f>IFERROR(VLOOKUP(MYRANKS_H[[#This Row],[IDFANGRAPHS]],STEAMER_H[],COLUMN(STEAMER_H[RBI]),FALSE),0)</f>
        <v>36</v>
      </c>
      <c r="P256" s="56">
        <f>IFERROR(VLOOKUP(MYRANKS_H[[#This Row],[IDFANGRAPHS]],STEAMER_H[],COLUMN(STEAMER_H[BB]),FALSE),0)</f>
        <v>16</v>
      </c>
      <c r="Q256" s="56">
        <f>IFERROR(VLOOKUP(MYRANKS_H[[#This Row],[IDFANGRAPHS]],STEAMER_H[],COLUMN(STEAMER_H[HBP]),FALSE),0)</f>
        <v>2</v>
      </c>
      <c r="R256" s="56">
        <f>IFERROR(VLOOKUP(MYRANKS_H[[#This Row],[IDFANGRAPHS]],STEAMER_H[],COLUMN(STEAMER_H[SO]),FALSE),0)</f>
        <v>56</v>
      </c>
      <c r="S256" s="56">
        <f>IFERROR(VLOOKUP(MYRANKS_H[[#This Row],[IDFANGRAPHS]],STEAMER_H[],COLUMN(STEAMER_H[SB]),FALSE),0)</f>
        <v>4</v>
      </c>
      <c r="T256" s="19">
        <f>IFERROR(MYRANKS_H[[#This Row],[H]]/MYRANKS_H[[#This Row],[AB]],0)</f>
        <v>0.25265957446808512</v>
      </c>
      <c r="U256" s="19">
        <f>IFERROR((MYRANKS_H[[#This Row],[H]]+MYRANKS_H[[#This Row],[BB]]+MYRANKS_H[[#This Row],[HBP]])/(MYRANKS_H[[#This Row],[AB]]+MYRANKS_H[[#This Row],[BB]]+MYRANKS_H[[#This Row],[HBP]]),0)</f>
        <v>0.28680203045685282</v>
      </c>
      <c r="V256" s="19">
        <f>IFERROR((MYRANKS_H[[#This Row],[H]]+MYRANKS_H[[#This Row],[2B]]+2*MYRANKS_H[[#This Row],[3B]]+3*MYRANKS_H[[#This Row],[HR]])/MYRANKS_H[[#This Row],[AB]],0)</f>
        <v>0.35372340425531917</v>
      </c>
      <c r="W25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56" s="27">
        <f>VLOOKUP(MYRANKS_H[[#This Row],[POS]],REPLACEMENT_LEVEL[],3,FALSE)</f>
        <v>0</v>
      </c>
      <c r="Y256" s="27">
        <f>MYRANKS_H[[#This Row],[PROJ PTS]]-MYRANKS_H[[#This Row],[REPL LEVEL]]</f>
        <v>0</v>
      </c>
      <c r="Z256" s="27">
        <f>RANK(MYRANKS_H[[#This Row],[POINTS OVER REPL]],MYRANKS_H[POINTS OVER REPL])</f>
        <v>1</v>
      </c>
      <c r="AA256" s="29">
        <f>IF(MYRANKS_H[[#This Row],[RANK]]&lt;=TOTAL_HITTERS_DRAFTED,MYRANKS_H[[#This Row],[POINTS OVER REPL]],0)</f>
        <v>0</v>
      </c>
      <c r="AB256" s="35">
        <f>MYRANKS_H[[#This Row],[POINTS OVER REPL]]*DOLLAR_VALUE_PER_POINT+1</f>
        <v>1</v>
      </c>
      <c r="AC256" s="35"/>
      <c r="AD256" s="29">
        <f>IF(AND(MYRANKS_H[[#This Row],[RANK]]&lt;=(TOTAL_HITTERS_DRAFTED-HITTERS_BELOW_REPL_DRAFTED),MYRANKS_H[[#This Row],[$ACTUAL]]=""),MYRANKS_H[[#This Row],[POINTS OVER REPL]],0)</f>
        <v>0</v>
      </c>
      <c r="AE256" s="35">
        <f>IF(MYRANKS_H[[#This Row],[$ACTUAL]]="",MYRANKS_H[[#This Row],[POINTS OVER REPL]]*REMAINING_DOLLAR_VALUE_PER_POINT+1,0)</f>
        <v>1</v>
      </c>
    </row>
    <row r="257" spans="1:31" ht="15" customHeight="1" x14ac:dyDescent="0.25">
      <c r="A257" s="2" t="s">
        <v>14252</v>
      </c>
      <c r="B257" s="14" t="str">
        <f>VLOOKUP(MYRANKS_H[[#This Row],[PLAYERID]],PLAYERIDMAP2[],COLUMN(PLAYERIDMAP2[LASTNAME]),FALSE)</f>
        <v>Navarro</v>
      </c>
      <c r="C257" s="14" t="str">
        <f>VLOOKUP(MYRANKS_H[[#This Row],[PLAYERID]],PLAYERIDMAP2[],COLUMN(PLAYERIDMAP2[FIRSTNAME]),FALSE)</f>
        <v>Dioner</v>
      </c>
      <c r="D257" s="14" t="str">
        <f>MYRANKS_H[[#This Row],[FNAME]]&amp;" "&amp;MYRANKS_H[[#This Row],[LNAME]]</f>
        <v>Dioner Navarro</v>
      </c>
      <c r="E257" s="14" t="str">
        <f>VLOOKUP(MYRANKS_H[[#This Row],[PLAYERID]],PLAYERIDMAP2[],COLUMN(PLAYERIDMAP2[TEAM]),FALSE)</f>
        <v>CHW</v>
      </c>
      <c r="F257" s="14" t="str">
        <f>VLOOKUP(MYRANKS_H[[#This Row],[PLAYERID]],PLAYERIDMAP2[],COLUMN(PLAYERIDMAP2[POS]),FALSE)</f>
        <v>C</v>
      </c>
      <c r="G257" s="14">
        <f>IFERROR(VALUE(VLOOKUP(MYRANKS_H[[#This Row],[PLAYERID]],PLAYERIDMAP2[],COLUMN(PLAYERIDMAP2[IDFANGRAPHS]),FALSE)),VLOOKUP(MYRANKS_H[[#This Row],[PLAYERID]],PLAYERIDMAP2[],COLUMN(PLAYERIDMAP2[IDFANGRAPHS]),FALSE))</f>
        <v>3179</v>
      </c>
      <c r="H257" s="56">
        <f>IFERROR(VLOOKUP(MYRANKS_H[[#This Row],[IDFANGRAPHS]],STEAMER_H[],COLUMN(STEAMER_H[PA]),FALSE),0)</f>
        <v>281</v>
      </c>
      <c r="I257" s="56">
        <f>IFERROR(VLOOKUP(MYRANKS_H[[#This Row],[IDFANGRAPHS]],STEAMER_H[],COLUMN(STEAMER_H[AB]),FALSE),0)</f>
        <v>255</v>
      </c>
      <c r="J257" s="56">
        <f>IFERROR(VLOOKUP(MYRANKS_H[[#This Row],[IDFANGRAPHS]],STEAMER_H[],COLUMN(STEAMER_H[H]),FALSE),0)</f>
        <v>66</v>
      </c>
      <c r="K257" s="56">
        <f>IFERROR(VLOOKUP(MYRANKS_H[[#This Row],[IDFANGRAPHS]],STEAMER_H[],COLUMN(STEAMER_H[2B]),FALSE),0)</f>
        <v>11</v>
      </c>
      <c r="L257" s="56">
        <f>IFERROR(VLOOKUP(MYRANKS_H[[#This Row],[IDFANGRAPHS]],STEAMER_H[],COLUMN(STEAMER_H[3B]),FALSE),0)</f>
        <v>0</v>
      </c>
      <c r="M257" s="56">
        <f>IFERROR(VLOOKUP(MYRANKS_H[[#This Row],[IDFANGRAPHS]],STEAMER_H[],COLUMN(STEAMER_H[HR]),FALSE),0)</f>
        <v>8</v>
      </c>
      <c r="N257" s="56">
        <f>IFERROR(VLOOKUP(MYRANKS_H[[#This Row],[IDFANGRAPHS]],STEAMER_H[],COLUMN(STEAMER_H[R]),FALSE),0)</f>
        <v>30</v>
      </c>
      <c r="O257" s="56">
        <f>IFERROR(VLOOKUP(MYRANKS_H[[#This Row],[IDFANGRAPHS]],STEAMER_H[],COLUMN(STEAMER_H[RBI]),FALSE),0)</f>
        <v>32</v>
      </c>
      <c r="P257" s="56">
        <f>IFERROR(VLOOKUP(MYRANKS_H[[#This Row],[IDFANGRAPHS]],STEAMER_H[],COLUMN(STEAMER_H[BB]),FALSE),0)</f>
        <v>21</v>
      </c>
      <c r="Q257" s="56">
        <f>IFERROR(VLOOKUP(MYRANKS_H[[#This Row],[IDFANGRAPHS]],STEAMER_H[],COLUMN(STEAMER_H[HBP]),FALSE),0)</f>
        <v>1</v>
      </c>
      <c r="R257" s="56">
        <f>IFERROR(VLOOKUP(MYRANKS_H[[#This Row],[IDFANGRAPHS]],STEAMER_H[],COLUMN(STEAMER_H[SO]),FALSE),0)</f>
        <v>44</v>
      </c>
      <c r="S257" s="56">
        <f>IFERROR(VLOOKUP(MYRANKS_H[[#This Row],[IDFANGRAPHS]],STEAMER_H[],COLUMN(STEAMER_H[SB]),FALSE),0)</f>
        <v>1</v>
      </c>
      <c r="T257" s="19">
        <f>IFERROR(MYRANKS_H[[#This Row],[H]]/MYRANKS_H[[#This Row],[AB]],0)</f>
        <v>0.25882352941176473</v>
      </c>
      <c r="U257" s="19">
        <f>IFERROR((MYRANKS_H[[#This Row],[H]]+MYRANKS_H[[#This Row],[BB]]+MYRANKS_H[[#This Row],[HBP]])/(MYRANKS_H[[#This Row],[AB]]+MYRANKS_H[[#This Row],[BB]]+MYRANKS_H[[#This Row],[HBP]]),0)</f>
        <v>0.3176895306859206</v>
      </c>
      <c r="V257" s="19">
        <f>IFERROR((MYRANKS_H[[#This Row],[H]]+MYRANKS_H[[#This Row],[2B]]+2*MYRANKS_H[[#This Row],[3B]]+3*MYRANKS_H[[#This Row],[HR]])/MYRANKS_H[[#This Row],[AB]],0)</f>
        <v>0.396078431372549</v>
      </c>
      <c r="W25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57" s="27">
        <f>VLOOKUP(MYRANKS_H[[#This Row],[POS]],REPLACEMENT_LEVEL[],3,FALSE)</f>
        <v>0</v>
      </c>
      <c r="Y257" s="27">
        <f>MYRANKS_H[[#This Row],[PROJ PTS]]-MYRANKS_H[[#This Row],[REPL LEVEL]]</f>
        <v>0</v>
      </c>
      <c r="Z257" s="27">
        <f>RANK(MYRANKS_H[[#This Row],[POINTS OVER REPL]],MYRANKS_H[POINTS OVER REPL])</f>
        <v>1</v>
      </c>
      <c r="AA257" s="29">
        <f>IF(MYRANKS_H[[#This Row],[RANK]]&lt;=TOTAL_HITTERS_DRAFTED,MYRANKS_H[[#This Row],[POINTS OVER REPL]],0)</f>
        <v>0</v>
      </c>
      <c r="AB257" s="35">
        <f>MYRANKS_H[[#This Row],[POINTS OVER REPL]]*DOLLAR_VALUE_PER_POINT+1</f>
        <v>1</v>
      </c>
      <c r="AC257" s="35"/>
      <c r="AD257" s="29">
        <f>IF(AND(MYRANKS_H[[#This Row],[RANK]]&lt;=(TOTAL_HITTERS_DRAFTED-HITTERS_BELOW_REPL_DRAFTED),MYRANKS_H[[#This Row],[$ACTUAL]]=""),MYRANKS_H[[#This Row],[POINTS OVER REPL]],0)</f>
        <v>0</v>
      </c>
      <c r="AE257" s="35">
        <f>IF(MYRANKS_H[[#This Row],[$ACTUAL]]="",MYRANKS_H[[#This Row],[POINTS OVER REPL]]*REMAINING_DOLLAR_VALUE_PER_POINT+1,0)</f>
        <v>1</v>
      </c>
    </row>
    <row r="258" spans="1:31" ht="15" customHeight="1" x14ac:dyDescent="0.25">
      <c r="A258" s="64" t="s">
        <v>14410</v>
      </c>
      <c r="B258" s="14" t="str">
        <f>VLOOKUP(MYRANKS_H[[#This Row],[PLAYERID]],PLAYERIDMAP2[],COLUMN(PLAYERIDMAP2[LASTNAME]),FALSE)</f>
        <v>Owings</v>
      </c>
      <c r="C258" s="14" t="str">
        <f>VLOOKUP(MYRANKS_H[[#This Row],[PLAYERID]],PLAYERIDMAP2[],COLUMN(PLAYERIDMAP2[FIRSTNAME]),FALSE)</f>
        <v>Chris</v>
      </c>
      <c r="D258" s="14" t="str">
        <f>MYRANKS_H[[#This Row],[FNAME]]&amp;" "&amp;MYRANKS_H[[#This Row],[LNAME]]</f>
        <v>Chris Owings</v>
      </c>
      <c r="E258" s="14" t="str">
        <f>VLOOKUP(MYRANKS_H[[#This Row],[PLAYERID]],PLAYERIDMAP2[],COLUMN(PLAYERIDMAP2[TEAM]),FALSE)</f>
        <v>ARI</v>
      </c>
      <c r="F258" s="14" t="str">
        <f>VLOOKUP(MYRANKS_H[[#This Row],[PLAYERID]],PLAYERIDMAP2[],COLUMN(PLAYERIDMAP2[POS]),FALSE)</f>
        <v>SS</v>
      </c>
      <c r="G258" s="14">
        <f>IFERROR(VALUE(VLOOKUP(MYRANKS_H[[#This Row],[PLAYERID]],PLAYERIDMAP2[],COLUMN(PLAYERIDMAP2[IDFANGRAPHS]),FALSE)),VLOOKUP(MYRANKS_H[[#This Row],[PLAYERID]],PLAYERIDMAP2[],COLUMN(PLAYERIDMAP2[IDFANGRAPHS]),FALSE))</f>
        <v>10030</v>
      </c>
      <c r="H258" s="56">
        <f>IFERROR(VLOOKUP(MYRANKS_H[[#This Row],[IDFANGRAPHS]],STEAMER_H[],COLUMN(STEAMER_H[PA]),FALSE),0)</f>
        <v>552</v>
      </c>
      <c r="I258" s="56">
        <f>IFERROR(VLOOKUP(MYRANKS_H[[#This Row],[IDFANGRAPHS]],STEAMER_H[],COLUMN(STEAMER_H[AB]),FALSE),0)</f>
        <v>516</v>
      </c>
      <c r="J258" s="56">
        <f>IFERROR(VLOOKUP(MYRANKS_H[[#This Row],[IDFANGRAPHS]],STEAMER_H[],COLUMN(STEAMER_H[H]),FALSE),0)</f>
        <v>128</v>
      </c>
      <c r="K258" s="56">
        <f>IFERROR(VLOOKUP(MYRANKS_H[[#This Row],[IDFANGRAPHS]],STEAMER_H[],COLUMN(STEAMER_H[2B]),FALSE),0)</f>
        <v>26</v>
      </c>
      <c r="L258" s="56">
        <f>IFERROR(VLOOKUP(MYRANKS_H[[#This Row],[IDFANGRAPHS]],STEAMER_H[],COLUMN(STEAMER_H[3B]),FALSE),0)</f>
        <v>4</v>
      </c>
      <c r="M258" s="56">
        <f>IFERROR(VLOOKUP(MYRANKS_H[[#This Row],[IDFANGRAPHS]],STEAMER_H[],COLUMN(STEAMER_H[HR]),FALSE),0)</f>
        <v>9</v>
      </c>
      <c r="N258" s="56">
        <f>IFERROR(VLOOKUP(MYRANKS_H[[#This Row],[IDFANGRAPHS]],STEAMER_H[],COLUMN(STEAMER_H[R]),FALSE),0)</f>
        <v>50</v>
      </c>
      <c r="O258" s="56">
        <f>IFERROR(VLOOKUP(MYRANKS_H[[#This Row],[IDFANGRAPHS]],STEAMER_H[],COLUMN(STEAMER_H[RBI]),FALSE),0)</f>
        <v>53</v>
      </c>
      <c r="P258" s="56">
        <f>IFERROR(VLOOKUP(MYRANKS_H[[#This Row],[IDFANGRAPHS]],STEAMER_H[],COLUMN(STEAMER_H[BB]),FALSE),0)</f>
        <v>26</v>
      </c>
      <c r="Q258" s="56">
        <f>IFERROR(VLOOKUP(MYRANKS_H[[#This Row],[IDFANGRAPHS]],STEAMER_H[],COLUMN(STEAMER_H[HBP]),FALSE),0)</f>
        <v>3</v>
      </c>
      <c r="R258" s="56">
        <f>IFERROR(VLOOKUP(MYRANKS_H[[#This Row],[IDFANGRAPHS]],STEAMER_H[],COLUMN(STEAMER_H[SO]),FALSE),0)</f>
        <v>119</v>
      </c>
      <c r="S258" s="56">
        <f>IFERROR(VLOOKUP(MYRANKS_H[[#This Row],[IDFANGRAPHS]],STEAMER_H[],COLUMN(STEAMER_H[SB]),FALSE),0)</f>
        <v>14</v>
      </c>
      <c r="T258" s="52">
        <f>IFERROR(MYRANKS_H[[#This Row],[H]]/MYRANKS_H[[#This Row],[AB]],0)</f>
        <v>0.24806201550387597</v>
      </c>
      <c r="U258" s="52">
        <f>IFERROR((MYRANKS_H[[#This Row],[H]]+MYRANKS_H[[#This Row],[BB]]+MYRANKS_H[[#This Row],[HBP]])/(MYRANKS_H[[#This Row],[AB]]+MYRANKS_H[[#This Row],[BB]]+MYRANKS_H[[#This Row],[HBP]]),0)</f>
        <v>0.28807339449541286</v>
      </c>
      <c r="V258" s="52">
        <f>IFERROR((MYRANKS_H[[#This Row],[H]]+MYRANKS_H[[#This Row],[2B]]+2*MYRANKS_H[[#This Row],[3B]]+3*MYRANKS_H[[#This Row],[HR]])/MYRANKS_H[[#This Row],[AB]],0)</f>
        <v>0.36627906976744184</v>
      </c>
      <c r="W258"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58" s="27">
        <f>VLOOKUP(MYRANKS_H[[#This Row],[POS]],REPLACEMENT_LEVEL[],3,FALSE)</f>
        <v>0</v>
      </c>
      <c r="Y258" s="27">
        <f>MYRANKS_H[[#This Row],[PROJ PTS]]-MYRANKS_H[[#This Row],[REPL LEVEL]]</f>
        <v>0</v>
      </c>
      <c r="Z258" s="27">
        <f>RANK(MYRANKS_H[[#This Row],[POINTS OVER REPL]],MYRANKS_H[POINTS OVER REPL])</f>
        <v>1</v>
      </c>
      <c r="AA258" s="27">
        <f>IF(MYRANKS_H[[#This Row],[RANK]]&lt;=TOTAL_HITTERS_DRAFTED,MYRANKS_H[[#This Row],[POINTS OVER REPL]],0)</f>
        <v>0</v>
      </c>
      <c r="AB258" s="53">
        <f>MYRANKS_H[[#This Row],[POINTS OVER REPL]]*DOLLAR_VALUE_PER_POINT+1</f>
        <v>1</v>
      </c>
      <c r="AC258" s="27"/>
      <c r="AD258" s="27">
        <f>IF(AND(MYRANKS_H[[#This Row],[RANK]]&lt;=(TOTAL_HITTERS_DRAFTED-HITTERS_BELOW_REPL_DRAFTED),MYRANKS_H[[#This Row],[$ACTUAL]]=""),MYRANKS_H[[#This Row],[POINTS OVER REPL]],0)</f>
        <v>0</v>
      </c>
      <c r="AE258" s="54">
        <f>IF(MYRANKS_H[[#This Row],[$ACTUAL]]="",MYRANKS_H[[#This Row],[POINTS OVER REPL]]*REMAINING_DOLLAR_VALUE_PER_POINT+1,0)</f>
        <v>1</v>
      </c>
    </row>
    <row r="259" spans="1:31" ht="15" customHeight="1" x14ac:dyDescent="0.25">
      <c r="A259" s="2" t="s">
        <v>14548</v>
      </c>
      <c r="B259" s="14" t="str">
        <f>VLOOKUP(MYRANKS_H[[#This Row],[PLAYERID]],PLAYERIDMAP2[],COLUMN(PLAYERIDMAP2[LASTNAME]),FALSE)</f>
        <v>Peralta</v>
      </c>
      <c r="C259" s="14" t="str">
        <f>VLOOKUP(MYRANKS_H[[#This Row],[PLAYERID]],PLAYERIDMAP2[],COLUMN(PLAYERIDMAP2[FIRSTNAME]),FALSE)</f>
        <v>David</v>
      </c>
      <c r="D259" s="14" t="str">
        <f>MYRANKS_H[[#This Row],[FNAME]]&amp;" "&amp;MYRANKS_H[[#This Row],[LNAME]]</f>
        <v>David Peralta</v>
      </c>
      <c r="E259" s="14" t="str">
        <f>VLOOKUP(MYRANKS_H[[#This Row],[PLAYERID]],PLAYERIDMAP2[],COLUMN(PLAYERIDMAP2[TEAM]),FALSE)</f>
        <v>ARI</v>
      </c>
      <c r="F259" s="14" t="str">
        <f>VLOOKUP(MYRANKS_H[[#This Row],[PLAYERID]],PLAYERIDMAP2[],COLUMN(PLAYERIDMAP2[POS]),FALSE)</f>
        <v>OF</v>
      </c>
      <c r="G259" s="14">
        <f>IFERROR(VALUE(VLOOKUP(MYRANKS_H[[#This Row],[PLAYERID]],PLAYERIDMAP2[],COLUMN(PLAYERIDMAP2[IDFANGRAPHS]),FALSE)),VLOOKUP(MYRANKS_H[[#This Row],[PLAYERID]],PLAYERIDMAP2[],COLUMN(PLAYERIDMAP2[IDFANGRAPHS]),FALSE))</f>
        <v>2136</v>
      </c>
      <c r="H259" s="56">
        <f>IFERROR(VLOOKUP(MYRANKS_H[[#This Row],[IDFANGRAPHS]],STEAMER_H[],COLUMN(STEAMER_H[PA]),FALSE),0)</f>
        <v>595</v>
      </c>
      <c r="I259" s="56">
        <f>IFERROR(VLOOKUP(MYRANKS_H[[#This Row],[IDFANGRAPHS]],STEAMER_H[],COLUMN(STEAMER_H[AB]),FALSE),0)</f>
        <v>543</v>
      </c>
      <c r="J259" s="56">
        <f>IFERROR(VLOOKUP(MYRANKS_H[[#This Row],[IDFANGRAPHS]],STEAMER_H[],COLUMN(STEAMER_H[H]),FALSE),0)</f>
        <v>153</v>
      </c>
      <c r="K259" s="56">
        <f>IFERROR(VLOOKUP(MYRANKS_H[[#This Row],[IDFANGRAPHS]],STEAMER_H[],COLUMN(STEAMER_H[2B]),FALSE),0)</f>
        <v>27</v>
      </c>
      <c r="L259" s="56">
        <f>IFERROR(VLOOKUP(MYRANKS_H[[#This Row],[IDFANGRAPHS]],STEAMER_H[],COLUMN(STEAMER_H[3B]),FALSE),0)</f>
        <v>8</v>
      </c>
      <c r="M259" s="56">
        <f>IFERROR(VLOOKUP(MYRANKS_H[[#This Row],[IDFANGRAPHS]],STEAMER_H[],COLUMN(STEAMER_H[HR]),FALSE),0)</f>
        <v>16</v>
      </c>
      <c r="N259" s="56">
        <f>IFERROR(VLOOKUP(MYRANKS_H[[#This Row],[IDFANGRAPHS]],STEAMER_H[],COLUMN(STEAMER_H[R]),FALSE),0)</f>
        <v>67</v>
      </c>
      <c r="O259" s="56">
        <f>IFERROR(VLOOKUP(MYRANKS_H[[#This Row],[IDFANGRAPHS]],STEAMER_H[],COLUMN(STEAMER_H[RBI]),FALSE),0)</f>
        <v>72</v>
      </c>
      <c r="P259" s="56">
        <f>IFERROR(VLOOKUP(MYRANKS_H[[#This Row],[IDFANGRAPHS]],STEAMER_H[],COLUMN(STEAMER_H[BB]),FALSE),0)</f>
        <v>41</v>
      </c>
      <c r="Q259" s="56">
        <f>IFERROR(VLOOKUP(MYRANKS_H[[#This Row],[IDFANGRAPHS]],STEAMER_H[],COLUMN(STEAMER_H[HBP]),FALSE),0)</f>
        <v>4</v>
      </c>
      <c r="R259" s="56">
        <f>IFERROR(VLOOKUP(MYRANKS_H[[#This Row],[IDFANGRAPHS]],STEAMER_H[],COLUMN(STEAMER_H[SO]),FALSE),0)</f>
        <v>111</v>
      </c>
      <c r="S259" s="56">
        <f>IFERROR(VLOOKUP(MYRANKS_H[[#This Row],[IDFANGRAPHS]],STEAMER_H[],COLUMN(STEAMER_H[SB]),FALSE),0)</f>
        <v>9</v>
      </c>
      <c r="T259" s="19">
        <f>IFERROR(MYRANKS_H[[#This Row],[H]]/MYRANKS_H[[#This Row],[AB]],0)</f>
        <v>0.28176795580110497</v>
      </c>
      <c r="U259" s="19">
        <f>IFERROR((MYRANKS_H[[#This Row],[H]]+MYRANKS_H[[#This Row],[BB]]+MYRANKS_H[[#This Row],[HBP]])/(MYRANKS_H[[#This Row],[AB]]+MYRANKS_H[[#This Row],[BB]]+MYRANKS_H[[#This Row],[HBP]]),0)</f>
        <v>0.33673469387755101</v>
      </c>
      <c r="V259" s="19">
        <f>IFERROR((MYRANKS_H[[#This Row],[H]]+MYRANKS_H[[#This Row],[2B]]+2*MYRANKS_H[[#This Row],[3B]]+3*MYRANKS_H[[#This Row],[HR]])/MYRANKS_H[[#This Row],[AB]],0)</f>
        <v>0.44935543278084716</v>
      </c>
      <c r="W25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59" s="27">
        <f>VLOOKUP(MYRANKS_H[[#This Row],[POS]],REPLACEMENT_LEVEL[],3,FALSE)</f>
        <v>0</v>
      </c>
      <c r="Y259" s="27">
        <f>MYRANKS_H[[#This Row],[PROJ PTS]]-MYRANKS_H[[#This Row],[REPL LEVEL]]</f>
        <v>0</v>
      </c>
      <c r="Z259" s="27">
        <f>RANK(MYRANKS_H[[#This Row],[POINTS OVER REPL]],MYRANKS_H[POINTS OVER REPL])</f>
        <v>1</v>
      </c>
      <c r="AA259" s="29">
        <f>IF(MYRANKS_H[[#This Row],[RANK]]&lt;=TOTAL_HITTERS_DRAFTED,MYRANKS_H[[#This Row],[POINTS OVER REPL]],0)</f>
        <v>0</v>
      </c>
      <c r="AB259" s="35">
        <f>MYRANKS_H[[#This Row],[POINTS OVER REPL]]*DOLLAR_VALUE_PER_POINT+1</f>
        <v>1</v>
      </c>
      <c r="AC259" s="35"/>
      <c r="AD259" s="29">
        <f>IF(AND(MYRANKS_H[[#This Row],[RANK]]&lt;=(TOTAL_HITTERS_DRAFTED-HITTERS_BELOW_REPL_DRAFTED),MYRANKS_H[[#This Row],[$ACTUAL]]=""),MYRANKS_H[[#This Row],[POINTS OVER REPL]],0)</f>
        <v>0</v>
      </c>
      <c r="AE259" s="35">
        <f>IF(MYRANKS_H[[#This Row],[$ACTUAL]]="",MYRANKS_H[[#This Row],[POINTS OVER REPL]]*REMAINING_DOLLAR_VALUE_PER_POINT+1,0)</f>
        <v>1</v>
      </c>
    </row>
    <row r="260" spans="1:31" ht="15" customHeight="1" x14ac:dyDescent="0.25">
      <c r="A260" s="2" t="s">
        <v>16688</v>
      </c>
      <c r="B260" s="14" t="str">
        <f>VLOOKUP(MYRANKS_H[[#This Row],[PLAYERID]],PLAYERIDMAP2[],COLUMN(PLAYERIDMAP2[LASTNAME]),FALSE)</f>
        <v>Pillar</v>
      </c>
      <c r="C260" s="14" t="str">
        <f>VLOOKUP(MYRANKS_H[[#This Row],[PLAYERID]],PLAYERIDMAP2[],COLUMN(PLAYERIDMAP2[FIRSTNAME]),FALSE)</f>
        <v>Kevin</v>
      </c>
      <c r="D260" s="14" t="str">
        <f>MYRANKS_H[[#This Row],[FNAME]]&amp;" "&amp;MYRANKS_H[[#This Row],[LNAME]]</f>
        <v>Kevin Pillar</v>
      </c>
      <c r="E260" s="14" t="str">
        <f>VLOOKUP(MYRANKS_H[[#This Row],[PLAYERID]],PLAYERIDMAP2[],COLUMN(PLAYERIDMAP2[TEAM]),FALSE)</f>
        <v>TOR</v>
      </c>
      <c r="F260" s="14" t="str">
        <f>VLOOKUP(MYRANKS_H[[#This Row],[PLAYERID]],PLAYERIDMAP2[],COLUMN(PLAYERIDMAP2[POS]),FALSE)</f>
        <v>OF</v>
      </c>
      <c r="G260" s="14">
        <f>IFERROR(VALUE(VLOOKUP(MYRANKS_H[[#This Row],[PLAYERID]],PLAYERIDMAP2[],COLUMN(PLAYERIDMAP2[IDFANGRAPHS]),FALSE)),VLOOKUP(MYRANKS_H[[#This Row],[PLAYERID]],PLAYERIDMAP2[],COLUMN(PLAYERIDMAP2[IDFANGRAPHS]),FALSE))</f>
        <v>12434</v>
      </c>
      <c r="H260" s="56">
        <f>IFERROR(VLOOKUP(MYRANKS_H[[#This Row],[IDFANGRAPHS]],STEAMER_H[],COLUMN(STEAMER_H[PA]),FALSE),0)</f>
        <v>550</v>
      </c>
      <c r="I260" s="56">
        <f>IFERROR(VLOOKUP(MYRANKS_H[[#This Row],[IDFANGRAPHS]],STEAMER_H[],COLUMN(STEAMER_H[AB]),FALSE),0)</f>
        <v>513</v>
      </c>
      <c r="J260" s="56">
        <f>IFERROR(VLOOKUP(MYRANKS_H[[#This Row],[IDFANGRAPHS]],STEAMER_H[],COLUMN(STEAMER_H[H]),FALSE),0)</f>
        <v>143</v>
      </c>
      <c r="K260" s="56">
        <f>IFERROR(VLOOKUP(MYRANKS_H[[#This Row],[IDFANGRAPHS]],STEAMER_H[],COLUMN(STEAMER_H[2B]),FALSE),0)</f>
        <v>31</v>
      </c>
      <c r="L260" s="56">
        <f>IFERROR(VLOOKUP(MYRANKS_H[[#This Row],[IDFANGRAPHS]],STEAMER_H[],COLUMN(STEAMER_H[3B]),FALSE),0)</f>
        <v>2</v>
      </c>
      <c r="M260" s="56">
        <f>IFERROR(VLOOKUP(MYRANKS_H[[#This Row],[IDFANGRAPHS]],STEAMER_H[],COLUMN(STEAMER_H[HR]),FALSE),0)</f>
        <v>11</v>
      </c>
      <c r="N260" s="56">
        <f>IFERROR(VLOOKUP(MYRANKS_H[[#This Row],[IDFANGRAPHS]],STEAMER_H[],COLUMN(STEAMER_H[R]),FALSE),0)</f>
        <v>62</v>
      </c>
      <c r="O260" s="56">
        <f>IFERROR(VLOOKUP(MYRANKS_H[[#This Row],[IDFANGRAPHS]],STEAMER_H[],COLUMN(STEAMER_H[RBI]),FALSE),0)</f>
        <v>63</v>
      </c>
      <c r="P260" s="56">
        <f>IFERROR(VLOOKUP(MYRANKS_H[[#This Row],[IDFANGRAPHS]],STEAMER_H[],COLUMN(STEAMER_H[BB]),FALSE),0)</f>
        <v>24</v>
      </c>
      <c r="Q260" s="56">
        <f>IFERROR(VLOOKUP(MYRANKS_H[[#This Row],[IDFANGRAPHS]],STEAMER_H[],COLUMN(STEAMER_H[HBP]),FALSE),0)</f>
        <v>5</v>
      </c>
      <c r="R260" s="56">
        <f>IFERROR(VLOOKUP(MYRANKS_H[[#This Row],[IDFANGRAPHS]],STEAMER_H[],COLUMN(STEAMER_H[SO]),FALSE),0)</f>
        <v>81</v>
      </c>
      <c r="S260" s="56">
        <f>IFERROR(VLOOKUP(MYRANKS_H[[#This Row],[IDFANGRAPHS]],STEAMER_H[],COLUMN(STEAMER_H[SB]),FALSE),0)</f>
        <v>17</v>
      </c>
      <c r="T260" s="19">
        <f>IFERROR(MYRANKS_H[[#This Row],[H]]/MYRANKS_H[[#This Row],[AB]],0)</f>
        <v>0.27875243664717347</v>
      </c>
      <c r="U260" s="19">
        <f>IFERROR((MYRANKS_H[[#This Row],[H]]+MYRANKS_H[[#This Row],[BB]]+MYRANKS_H[[#This Row],[HBP]])/(MYRANKS_H[[#This Row],[AB]]+MYRANKS_H[[#This Row],[BB]]+MYRANKS_H[[#This Row],[HBP]]),0)</f>
        <v>0.31734317343173429</v>
      </c>
      <c r="V260" s="19">
        <f>IFERROR((MYRANKS_H[[#This Row],[H]]+MYRANKS_H[[#This Row],[2B]]+2*MYRANKS_H[[#This Row],[3B]]+3*MYRANKS_H[[#This Row],[HR]])/MYRANKS_H[[#This Row],[AB]],0)</f>
        <v>0.41130604288499023</v>
      </c>
      <c r="W26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60" s="27">
        <f>VLOOKUP(MYRANKS_H[[#This Row],[POS]],REPLACEMENT_LEVEL[],3,FALSE)</f>
        <v>0</v>
      </c>
      <c r="Y260" s="27">
        <f>MYRANKS_H[[#This Row],[PROJ PTS]]-MYRANKS_H[[#This Row],[REPL LEVEL]]</f>
        <v>0</v>
      </c>
      <c r="Z260" s="27">
        <f>RANK(MYRANKS_H[[#This Row],[POINTS OVER REPL]],MYRANKS_H[POINTS OVER REPL])</f>
        <v>1</v>
      </c>
      <c r="AA260" s="29">
        <f>IF(MYRANKS_H[[#This Row],[RANK]]&lt;=TOTAL_HITTERS_DRAFTED,MYRANKS_H[[#This Row],[POINTS OVER REPL]],0)</f>
        <v>0</v>
      </c>
      <c r="AB260" s="35">
        <f>MYRANKS_H[[#This Row],[POINTS OVER REPL]]*DOLLAR_VALUE_PER_POINT+1</f>
        <v>1</v>
      </c>
      <c r="AC260" s="35"/>
      <c r="AD260" s="29">
        <f>IF(AND(MYRANKS_H[[#This Row],[RANK]]&lt;=(TOTAL_HITTERS_DRAFTED-HITTERS_BELOW_REPL_DRAFTED),MYRANKS_H[[#This Row],[$ACTUAL]]=""),MYRANKS_H[[#This Row],[POINTS OVER REPL]],0)</f>
        <v>0</v>
      </c>
      <c r="AE260" s="35">
        <f>IF(MYRANKS_H[[#This Row],[$ACTUAL]]="",MYRANKS_H[[#This Row],[POINTS OVER REPL]]*REMAINING_DOLLAR_VALUE_PER_POINT+1,0)</f>
        <v>1</v>
      </c>
    </row>
    <row r="261" spans="1:31" ht="15" customHeight="1" x14ac:dyDescent="0.25">
      <c r="A261" s="2" t="s">
        <v>14692</v>
      </c>
      <c r="B261" s="14" t="str">
        <f>VLOOKUP(MYRANKS_H[[#This Row],[PLAYERID]],PLAYERIDMAP2[],COLUMN(PLAYERIDMAP2[LASTNAME]),FALSE)</f>
        <v>Pompey</v>
      </c>
      <c r="C261" s="14" t="str">
        <f>VLOOKUP(MYRANKS_H[[#This Row],[PLAYERID]],PLAYERIDMAP2[],COLUMN(PLAYERIDMAP2[FIRSTNAME]),FALSE)</f>
        <v>Dalton</v>
      </c>
      <c r="D261" s="14" t="str">
        <f>MYRANKS_H[[#This Row],[FNAME]]&amp;" "&amp;MYRANKS_H[[#This Row],[LNAME]]</f>
        <v>Dalton Pompey</v>
      </c>
      <c r="E261" s="14" t="str">
        <f>VLOOKUP(MYRANKS_H[[#This Row],[PLAYERID]],PLAYERIDMAP2[],COLUMN(PLAYERIDMAP2[TEAM]),FALSE)</f>
        <v>TOR</v>
      </c>
      <c r="F261" s="14" t="str">
        <f>VLOOKUP(MYRANKS_H[[#This Row],[PLAYERID]],PLAYERIDMAP2[],COLUMN(PLAYERIDMAP2[POS]),FALSE)</f>
        <v>OF</v>
      </c>
      <c r="G261" s="14">
        <f>IFERROR(VALUE(VLOOKUP(MYRANKS_H[[#This Row],[PLAYERID]],PLAYERIDMAP2[],COLUMN(PLAYERIDMAP2[IDFANGRAPHS]),FALSE)),VLOOKUP(MYRANKS_H[[#This Row],[PLAYERID]],PLAYERIDMAP2[],COLUMN(PLAYERIDMAP2[IDFANGRAPHS]),FALSE))</f>
        <v>12797</v>
      </c>
      <c r="H261" s="56">
        <f>IFERROR(VLOOKUP(MYRANKS_H[[#This Row],[IDFANGRAPHS]],STEAMER_H[],COLUMN(STEAMER_H[PA]),FALSE),0)</f>
        <v>54</v>
      </c>
      <c r="I261" s="56">
        <f>IFERROR(VLOOKUP(MYRANKS_H[[#This Row],[IDFANGRAPHS]],STEAMER_H[],COLUMN(STEAMER_H[AB]),FALSE),0)</f>
        <v>49</v>
      </c>
      <c r="J261" s="56">
        <f>IFERROR(VLOOKUP(MYRANKS_H[[#This Row],[IDFANGRAPHS]],STEAMER_H[],COLUMN(STEAMER_H[H]),FALSE),0)</f>
        <v>13</v>
      </c>
      <c r="K261" s="56">
        <f>IFERROR(VLOOKUP(MYRANKS_H[[#This Row],[IDFANGRAPHS]],STEAMER_H[],COLUMN(STEAMER_H[2B]),FALSE),0)</f>
        <v>2</v>
      </c>
      <c r="L261" s="56">
        <f>IFERROR(VLOOKUP(MYRANKS_H[[#This Row],[IDFANGRAPHS]],STEAMER_H[],COLUMN(STEAMER_H[3B]),FALSE),0)</f>
        <v>1</v>
      </c>
      <c r="M261" s="56">
        <f>IFERROR(VLOOKUP(MYRANKS_H[[#This Row],[IDFANGRAPHS]],STEAMER_H[],COLUMN(STEAMER_H[HR]),FALSE),0)</f>
        <v>1</v>
      </c>
      <c r="N261" s="56">
        <f>IFERROR(VLOOKUP(MYRANKS_H[[#This Row],[IDFANGRAPHS]],STEAMER_H[],COLUMN(STEAMER_H[R]),FALSE),0)</f>
        <v>6</v>
      </c>
      <c r="O261" s="56">
        <f>IFERROR(VLOOKUP(MYRANKS_H[[#This Row],[IDFANGRAPHS]],STEAMER_H[],COLUMN(STEAMER_H[RBI]),FALSE),0)</f>
        <v>6</v>
      </c>
      <c r="P261" s="56">
        <f>IFERROR(VLOOKUP(MYRANKS_H[[#This Row],[IDFANGRAPHS]],STEAMER_H[],COLUMN(STEAMER_H[BB]),FALSE),0)</f>
        <v>4</v>
      </c>
      <c r="Q261" s="56">
        <f>IFERROR(VLOOKUP(MYRANKS_H[[#This Row],[IDFANGRAPHS]],STEAMER_H[],COLUMN(STEAMER_H[HBP]),FALSE),0)</f>
        <v>0</v>
      </c>
      <c r="R261" s="56">
        <f>IFERROR(VLOOKUP(MYRANKS_H[[#This Row],[IDFANGRAPHS]],STEAMER_H[],COLUMN(STEAMER_H[SO]),FALSE),0)</f>
        <v>10</v>
      </c>
      <c r="S261" s="56">
        <f>IFERROR(VLOOKUP(MYRANKS_H[[#This Row],[IDFANGRAPHS]],STEAMER_H[],COLUMN(STEAMER_H[SB]),FALSE),0)</f>
        <v>2</v>
      </c>
      <c r="T261" s="19">
        <f>IFERROR(MYRANKS_H[[#This Row],[H]]/MYRANKS_H[[#This Row],[AB]],0)</f>
        <v>0.26530612244897961</v>
      </c>
      <c r="U261" s="19">
        <f>IFERROR((MYRANKS_H[[#This Row],[H]]+MYRANKS_H[[#This Row],[BB]]+MYRANKS_H[[#This Row],[HBP]])/(MYRANKS_H[[#This Row],[AB]]+MYRANKS_H[[#This Row],[BB]]+MYRANKS_H[[#This Row],[HBP]]),0)</f>
        <v>0.32075471698113206</v>
      </c>
      <c r="V261" s="19">
        <f>IFERROR((MYRANKS_H[[#This Row],[H]]+MYRANKS_H[[#This Row],[2B]]+2*MYRANKS_H[[#This Row],[3B]]+3*MYRANKS_H[[#This Row],[HR]])/MYRANKS_H[[#This Row],[AB]],0)</f>
        <v>0.40816326530612246</v>
      </c>
      <c r="W26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61" s="27">
        <f>VLOOKUP(MYRANKS_H[[#This Row],[POS]],REPLACEMENT_LEVEL[],3,FALSE)</f>
        <v>0</v>
      </c>
      <c r="Y261" s="27">
        <f>MYRANKS_H[[#This Row],[PROJ PTS]]-MYRANKS_H[[#This Row],[REPL LEVEL]]</f>
        <v>0</v>
      </c>
      <c r="Z261" s="27">
        <f>RANK(MYRANKS_H[[#This Row],[POINTS OVER REPL]],MYRANKS_H[POINTS OVER REPL])</f>
        <v>1</v>
      </c>
      <c r="AA261" s="29">
        <f>IF(MYRANKS_H[[#This Row],[RANK]]&lt;=TOTAL_HITTERS_DRAFTED,MYRANKS_H[[#This Row],[POINTS OVER REPL]],0)</f>
        <v>0</v>
      </c>
      <c r="AB261" s="35">
        <f>MYRANKS_H[[#This Row],[POINTS OVER REPL]]*DOLLAR_VALUE_PER_POINT+1</f>
        <v>1</v>
      </c>
      <c r="AC261" s="35"/>
      <c r="AD261" s="29">
        <f>IF(AND(MYRANKS_H[[#This Row],[RANK]]&lt;=(TOTAL_HITTERS_DRAFTED-HITTERS_BELOW_REPL_DRAFTED),MYRANKS_H[[#This Row],[$ACTUAL]]=""),MYRANKS_H[[#This Row],[POINTS OVER REPL]],0)</f>
        <v>0</v>
      </c>
      <c r="AE261" s="35">
        <f>IF(MYRANKS_H[[#This Row],[$ACTUAL]]="",MYRANKS_H[[#This Row],[POINTS OVER REPL]]*REMAINING_DOLLAR_VALUE_PER_POINT+1,0)</f>
        <v>1</v>
      </c>
    </row>
    <row r="262" spans="1:31" ht="15" customHeight="1" x14ac:dyDescent="0.25">
      <c r="A262" s="2" t="s">
        <v>15206</v>
      </c>
      <c r="B262" s="14" t="str">
        <f>VLOOKUP(MYRANKS_H[[#This Row],[PLAYERID]],PLAYERIDMAP2[],COLUMN(PLAYERIDMAP2[LASTNAME]),FALSE)</f>
        <v>Schierholtz</v>
      </c>
      <c r="C262" s="14" t="str">
        <f>VLOOKUP(MYRANKS_H[[#This Row],[PLAYERID]],PLAYERIDMAP2[],COLUMN(PLAYERIDMAP2[FIRSTNAME]),FALSE)</f>
        <v>Nate</v>
      </c>
      <c r="D262" s="14" t="str">
        <f>MYRANKS_H[[#This Row],[FNAME]]&amp;" "&amp;MYRANKS_H[[#This Row],[LNAME]]</f>
        <v>Nate Schierholtz</v>
      </c>
      <c r="E262" s="14" t="str">
        <f>VLOOKUP(MYRANKS_H[[#This Row],[PLAYERID]],PLAYERIDMAP2[],COLUMN(PLAYERIDMAP2[TEAM]),FALSE)</f>
        <v>N/A</v>
      </c>
      <c r="F262" s="14" t="str">
        <f>VLOOKUP(MYRANKS_H[[#This Row],[PLAYERID]],PLAYERIDMAP2[],COLUMN(PLAYERIDMAP2[POS]),FALSE)</f>
        <v>OF</v>
      </c>
      <c r="G262" s="14">
        <f>IFERROR(VALUE(VLOOKUP(MYRANKS_H[[#This Row],[PLAYERID]],PLAYERIDMAP2[],COLUMN(PLAYERIDMAP2[IDFANGRAPHS]),FALSE)),VLOOKUP(MYRANKS_H[[#This Row],[PLAYERID]],PLAYERIDMAP2[],COLUMN(PLAYERIDMAP2[IDFANGRAPHS]),FALSE))</f>
        <v>6201</v>
      </c>
      <c r="H262" s="56">
        <f>IFERROR(VLOOKUP(MYRANKS_H[[#This Row],[IDFANGRAPHS]],STEAMER_H[],COLUMN(STEAMER_H[PA]),FALSE),0)</f>
        <v>1</v>
      </c>
      <c r="I262" s="56">
        <f>IFERROR(VLOOKUP(MYRANKS_H[[#This Row],[IDFANGRAPHS]],STEAMER_H[],COLUMN(STEAMER_H[AB]),FALSE),0)</f>
        <v>1</v>
      </c>
      <c r="J262" s="56">
        <f>IFERROR(VLOOKUP(MYRANKS_H[[#This Row],[IDFANGRAPHS]],STEAMER_H[],COLUMN(STEAMER_H[H]),FALSE),0)</f>
        <v>0</v>
      </c>
      <c r="K262" s="56">
        <f>IFERROR(VLOOKUP(MYRANKS_H[[#This Row],[IDFANGRAPHS]],STEAMER_H[],COLUMN(STEAMER_H[2B]),FALSE),0)</f>
        <v>0</v>
      </c>
      <c r="L262" s="56">
        <f>IFERROR(VLOOKUP(MYRANKS_H[[#This Row],[IDFANGRAPHS]],STEAMER_H[],COLUMN(STEAMER_H[3B]),FALSE),0)</f>
        <v>0</v>
      </c>
      <c r="M262" s="56">
        <f>IFERROR(VLOOKUP(MYRANKS_H[[#This Row],[IDFANGRAPHS]],STEAMER_H[],COLUMN(STEAMER_H[HR]),FALSE),0)</f>
        <v>0</v>
      </c>
      <c r="N262" s="56">
        <f>IFERROR(VLOOKUP(MYRANKS_H[[#This Row],[IDFANGRAPHS]],STEAMER_H[],COLUMN(STEAMER_H[R]),FALSE),0)</f>
        <v>0</v>
      </c>
      <c r="O262" s="56">
        <f>IFERROR(VLOOKUP(MYRANKS_H[[#This Row],[IDFANGRAPHS]],STEAMER_H[],COLUMN(STEAMER_H[RBI]),FALSE),0)</f>
        <v>0</v>
      </c>
      <c r="P262" s="56">
        <f>IFERROR(VLOOKUP(MYRANKS_H[[#This Row],[IDFANGRAPHS]],STEAMER_H[],COLUMN(STEAMER_H[BB]),FALSE),0)</f>
        <v>0</v>
      </c>
      <c r="Q262" s="56">
        <f>IFERROR(VLOOKUP(MYRANKS_H[[#This Row],[IDFANGRAPHS]],STEAMER_H[],COLUMN(STEAMER_H[HBP]),FALSE),0)</f>
        <v>0</v>
      </c>
      <c r="R262" s="56">
        <f>IFERROR(VLOOKUP(MYRANKS_H[[#This Row],[IDFANGRAPHS]],STEAMER_H[],COLUMN(STEAMER_H[SO]),FALSE),0)</f>
        <v>0</v>
      </c>
      <c r="S262" s="56">
        <f>IFERROR(VLOOKUP(MYRANKS_H[[#This Row],[IDFANGRAPHS]],STEAMER_H[],COLUMN(STEAMER_H[SB]),FALSE),0)</f>
        <v>0</v>
      </c>
      <c r="T262" s="19">
        <f>IFERROR(MYRANKS_H[[#This Row],[H]]/MYRANKS_H[[#This Row],[AB]],0)</f>
        <v>0</v>
      </c>
      <c r="U262" s="19">
        <f>IFERROR((MYRANKS_H[[#This Row],[H]]+MYRANKS_H[[#This Row],[BB]]+MYRANKS_H[[#This Row],[HBP]])/(MYRANKS_H[[#This Row],[AB]]+MYRANKS_H[[#This Row],[BB]]+MYRANKS_H[[#This Row],[HBP]]),0)</f>
        <v>0</v>
      </c>
      <c r="V262" s="19">
        <f>IFERROR((MYRANKS_H[[#This Row],[H]]+MYRANKS_H[[#This Row],[2B]]+2*MYRANKS_H[[#This Row],[3B]]+3*MYRANKS_H[[#This Row],[HR]])/MYRANKS_H[[#This Row],[AB]],0)</f>
        <v>0</v>
      </c>
      <c r="W26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62" s="27">
        <f>VLOOKUP(MYRANKS_H[[#This Row],[POS]],REPLACEMENT_LEVEL[],3,FALSE)</f>
        <v>0</v>
      </c>
      <c r="Y262" s="27">
        <f>MYRANKS_H[[#This Row],[PROJ PTS]]-MYRANKS_H[[#This Row],[REPL LEVEL]]</f>
        <v>0</v>
      </c>
      <c r="Z262" s="27">
        <f>RANK(MYRANKS_H[[#This Row],[POINTS OVER REPL]],MYRANKS_H[POINTS OVER REPL])</f>
        <v>1</v>
      </c>
      <c r="AA262" s="29">
        <f>IF(MYRANKS_H[[#This Row],[RANK]]&lt;=TOTAL_HITTERS_DRAFTED,MYRANKS_H[[#This Row],[POINTS OVER REPL]],0)</f>
        <v>0</v>
      </c>
      <c r="AB262" s="35">
        <f>MYRANKS_H[[#This Row],[POINTS OVER REPL]]*DOLLAR_VALUE_PER_POINT+1</f>
        <v>1</v>
      </c>
      <c r="AC262" s="35"/>
      <c r="AD262" s="29">
        <f>IF(AND(MYRANKS_H[[#This Row],[RANK]]&lt;=(TOTAL_HITTERS_DRAFTED-HITTERS_BELOW_REPL_DRAFTED),MYRANKS_H[[#This Row],[$ACTUAL]]=""),MYRANKS_H[[#This Row],[POINTS OVER REPL]],0)</f>
        <v>0</v>
      </c>
      <c r="AE262" s="35">
        <f>IF(MYRANKS_H[[#This Row],[$ACTUAL]]="",MYRANKS_H[[#This Row],[POINTS OVER REPL]]*REMAINING_DOLLAR_VALUE_PER_POINT+1,0)</f>
        <v>1</v>
      </c>
    </row>
    <row r="263" spans="1:31" ht="15" customHeight="1" x14ac:dyDescent="0.25">
      <c r="A263" s="9" t="s">
        <v>11067</v>
      </c>
      <c r="B263" s="14" t="str">
        <f>VLOOKUP(MYRANKS_H[[#This Row],[PLAYERID]],PLAYERIDMAP2[],COLUMN(PLAYERIDMAP2[LASTNAME]),FALSE)</f>
        <v>Almonte</v>
      </c>
      <c r="C263" s="14" t="str">
        <f>VLOOKUP(MYRANKS_H[[#This Row],[PLAYERID]],PLAYERIDMAP2[],COLUMN(PLAYERIDMAP2[FIRSTNAME]),FALSE)</f>
        <v>Zoilo</v>
      </c>
      <c r="D263" s="14" t="str">
        <f>MYRANKS_H[[#This Row],[FNAME]]&amp;" "&amp;MYRANKS_H[[#This Row],[LNAME]]</f>
        <v>Zoilo Almonte</v>
      </c>
      <c r="E263" s="14" t="str">
        <f>VLOOKUP(MYRANKS_H[[#This Row],[PLAYERID]],PLAYERIDMAP2[],COLUMN(PLAYERIDMAP2[TEAM]),FALSE)</f>
        <v>ATL</v>
      </c>
      <c r="F263" s="14" t="str">
        <f>VLOOKUP(MYRANKS_H[[#This Row],[PLAYERID]],PLAYERIDMAP2[],COLUMN(PLAYERIDMAP2[POS]),FALSE)</f>
        <v>OF</v>
      </c>
      <c r="G263" s="14">
        <f>IFERROR(VALUE(VLOOKUP(MYRANKS_H[[#This Row],[PLAYERID]],PLAYERIDMAP2[],COLUMN(PLAYERIDMAP2[IDFANGRAPHS]),FALSE)),VLOOKUP(MYRANKS_H[[#This Row],[PLAYERID]],PLAYERIDMAP2[],COLUMN(PLAYERIDMAP2[IDFANGRAPHS]),FALSE))</f>
        <v>6732</v>
      </c>
      <c r="H263" s="56">
        <f>IFERROR(VLOOKUP(MYRANKS_H[[#This Row],[IDFANGRAPHS]],STEAMER_H[],COLUMN(STEAMER_H[PA]),FALSE),0)</f>
        <v>1</v>
      </c>
      <c r="I263" s="56">
        <f>IFERROR(VLOOKUP(MYRANKS_H[[#This Row],[IDFANGRAPHS]],STEAMER_H[],COLUMN(STEAMER_H[AB]),FALSE),0)</f>
        <v>1</v>
      </c>
      <c r="J263" s="56">
        <f>IFERROR(VLOOKUP(MYRANKS_H[[#This Row],[IDFANGRAPHS]],STEAMER_H[],COLUMN(STEAMER_H[H]),FALSE),0)</f>
        <v>0</v>
      </c>
      <c r="K263" s="56">
        <f>IFERROR(VLOOKUP(MYRANKS_H[[#This Row],[IDFANGRAPHS]],STEAMER_H[],COLUMN(STEAMER_H[2B]),FALSE),0)</f>
        <v>0</v>
      </c>
      <c r="L263" s="56">
        <f>IFERROR(VLOOKUP(MYRANKS_H[[#This Row],[IDFANGRAPHS]],STEAMER_H[],COLUMN(STEAMER_H[3B]),FALSE),0)</f>
        <v>0</v>
      </c>
      <c r="M263" s="56">
        <f>IFERROR(VLOOKUP(MYRANKS_H[[#This Row],[IDFANGRAPHS]],STEAMER_H[],COLUMN(STEAMER_H[HR]),FALSE),0)</f>
        <v>0</v>
      </c>
      <c r="N263" s="56">
        <f>IFERROR(VLOOKUP(MYRANKS_H[[#This Row],[IDFANGRAPHS]],STEAMER_H[],COLUMN(STEAMER_H[R]),FALSE),0)</f>
        <v>0</v>
      </c>
      <c r="O263" s="56">
        <f>IFERROR(VLOOKUP(MYRANKS_H[[#This Row],[IDFANGRAPHS]],STEAMER_H[],COLUMN(STEAMER_H[RBI]),FALSE),0)</f>
        <v>0</v>
      </c>
      <c r="P263" s="56">
        <f>IFERROR(VLOOKUP(MYRANKS_H[[#This Row],[IDFANGRAPHS]],STEAMER_H[],COLUMN(STEAMER_H[BB]),FALSE),0)</f>
        <v>0</v>
      </c>
      <c r="Q263" s="56">
        <f>IFERROR(VLOOKUP(MYRANKS_H[[#This Row],[IDFANGRAPHS]],STEAMER_H[],COLUMN(STEAMER_H[HBP]),FALSE),0)</f>
        <v>0</v>
      </c>
      <c r="R263" s="56">
        <f>IFERROR(VLOOKUP(MYRANKS_H[[#This Row],[IDFANGRAPHS]],STEAMER_H[],COLUMN(STEAMER_H[SO]),FALSE),0)</f>
        <v>0</v>
      </c>
      <c r="S263" s="56">
        <f>IFERROR(VLOOKUP(MYRANKS_H[[#This Row],[IDFANGRAPHS]],STEAMER_H[],COLUMN(STEAMER_H[SB]),FALSE),0)</f>
        <v>0</v>
      </c>
      <c r="T263" s="19">
        <f>IFERROR(MYRANKS_H[[#This Row],[H]]/MYRANKS_H[[#This Row],[AB]],0)</f>
        <v>0</v>
      </c>
      <c r="U263" s="19">
        <f>IFERROR((MYRANKS_H[[#This Row],[H]]+MYRANKS_H[[#This Row],[BB]]+MYRANKS_H[[#This Row],[HBP]])/(MYRANKS_H[[#This Row],[AB]]+MYRANKS_H[[#This Row],[BB]]+MYRANKS_H[[#This Row],[HBP]]),0)</f>
        <v>0</v>
      </c>
      <c r="V263" s="19">
        <f>IFERROR((MYRANKS_H[[#This Row],[H]]+MYRANKS_H[[#This Row],[2B]]+2*MYRANKS_H[[#This Row],[3B]]+3*MYRANKS_H[[#This Row],[HR]])/MYRANKS_H[[#This Row],[AB]],0)</f>
        <v>0</v>
      </c>
      <c r="W26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63" s="27">
        <f>VLOOKUP(MYRANKS_H[[#This Row],[POS]],REPLACEMENT_LEVEL[],3,FALSE)</f>
        <v>0</v>
      </c>
      <c r="Y263" s="27">
        <f>MYRANKS_H[[#This Row],[PROJ PTS]]-MYRANKS_H[[#This Row],[REPL LEVEL]]</f>
        <v>0</v>
      </c>
      <c r="Z263" s="27">
        <f>RANK(MYRANKS_H[[#This Row],[POINTS OVER REPL]],MYRANKS_H[POINTS OVER REPL])</f>
        <v>1</v>
      </c>
      <c r="AA263" s="29">
        <f>IF(MYRANKS_H[[#This Row],[RANK]]&lt;=TOTAL_HITTERS_DRAFTED,MYRANKS_H[[#This Row],[POINTS OVER REPL]],0)</f>
        <v>0</v>
      </c>
      <c r="AB263" s="35">
        <f>MYRANKS_H[[#This Row],[POINTS OVER REPL]]*DOLLAR_VALUE_PER_POINT+1</f>
        <v>1</v>
      </c>
      <c r="AC263" s="35"/>
      <c r="AD263" s="29">
        <f>IF(AND(MYRANKS_H[[#This Row],[RANK]]&lt;=(TOTAL_HITTERS_DRAFTED-HITTERS_BELOW_REPL_DRAFTED),MYRANKS_H[[#This Row],[$ACTUAL]]=""),MYRANKS_H[[#This Row],[POINTS OVER REPL]],0)</f>
        <v>0</v>
      </c>
      <c r="AE263" s="35">
        <f>IF(MYRANKS_H[[#This Row],[$ACTUAL]]="",MYRANKS_H[[#This Row],[POINTS OVER REPL]]*REMAINING_DOLLAR_VALUE_PER_POINT+1,0)</f>
        <v>1</v>
      </c>
    </row>
    <row r="264" spans="1:31" ht="15" customHeight="1" x14ac:dyDescent="0.25">
      <c r="A264" s="2" t="s">
        <v>11096</v>
      </c>
      <c r="B264" s="14" t="str">
        <f>VLOOKUP(MYRANKS_H[[#This Row],[PLAYERID]],PLAYERIDMAP2[],COLUMN(PLAYERIDMAP2[LASTNAME]),FALSE)</f>
        <v>Amarista</v>
      </c>
      <c r="C264" s="14" t="str">
        <f>VLOOKUP(MYRANKS_H[[#This Row],[PLAYERID]],PLAYERIDMAP2[],COLUMN(PLAYERIDMAP2[FIRSTNAME]),FALSE)</f>
        <v>Alexi</v>
      </c>
      <c r="D264" s="14" t="str">
        <f>MYRANKS_H[[#This Row],[FNAME]]&amp;" "&amp;MYRANKS_H[[#This Row],[LNAME]]</f>
        <v>Alexi Amarista</v>
      </c>
      <c r="E264" s="14" t="str">
        <f>VLOOKUP(MYRANKS_H[[#This Row],[PLAYERID]],PLAYERIDMAP2[],COLUMN(PLAYERIDMAP2[TEAM]),FALSE)</f>
        <v>SD</v>
      </c>
      <c r="F264" s="14" t="str">
        <f>VLOOKUP(MYRANKS_H[[#This Row],[PLAYERID]],PLAYERIDMAP2[],COLUMN(PLAYERIDMAP2[POS]),FALSE)</f>
        <v>SS</v>
      </c>
      <c r="G264" s="14">
        <f>IFERROR(VALUE(VLOOKUP(MYRANKS_H[[#This Row],[PLAYERID]],PLAYERIDMAP2[],COLUMN(PLAYERIDMAP2[IDFANGRAPHS]),FALSE)),VLOOKUP(MYRANKS_H[[#This Row],[PLAYERID]],PLAYERIDMAP2[],COLUMN(PLAYERIDMAP2[IDFANGRAPHS]),FALSE))</f>
        <v>9063</v>
      </c>
      <c r="H264" s="56">
        <f>IFERROR(VLOOKUP(MYRANKS_H[[#This Row],[IDFANGRAPHS]],STEAMER_H[],COLUMN(STEAMER_H[PA]),FALSE),0)</f>
        <v>493</v>
      </c>
      <c r="I264" s="56">
        <f>IFERROR(VLOOKUP(MYRANKS_H[[#This Row],[IDFANGRAPHS]],STEAMER_H[],COLUMN(STEAMER_H[AB]),FALSE),0)</f>
        <v>451</v>
      </c>
      <c r="J264" s="56">
        <f>IFERROR(VLOOKUP(MYRANKS_H[[#This Row],[IDFANGRAPHS]],STEAMER_H[],COLUMN(STEAMER_H[H]),FALSE),0)</f>
        <v>105</v>
      </c>
      <c r="K264" s="56">
        <f>IFERROR(VLOOKUP(MYRANKS_H[[#This Row],[IDFANGRAPHS]],STEAMER_H[],COLUMN(STEAMER_H[2B]),FALSE),0)</f>
        <v>19</v>
      </c>
      <c r="L264" s="56">
        <f>IFERROR(VLOOKUP(MYRANKS_H[[#This Row],[IDFANGRAPHS]],STEAMER_H[],COLUMN(STEAMER_H[3B]),FALSE),0)</f>
        <v>4</v>
      </c>
      <c r="M264" s="56">
        <f>IFERROR(VLOOKUP(MYRANKS_H[[#This Row],[IDFANGRAPHS]],STEAMER_H[],COLUMN(STEAMER_H[HR]),FALSE),0)</f>
        <v>7</v>
      </c>
      <c r="N264" s="56">
        <f>IFERROR(VLOOKUP(MYRANKS_H[[#This Row],[IDFANGRAPHS]],STEAMER_H[],COLUMN(STEAMER_H[R]),FALSE),0)</f>
        <v>41</v>
      </c>
      <c r="O264" s="56">
        <f>IFERROR(VLOOKUP(MYRANKS_H[[#This Row],[IDFANGRAPHS]],STEAMER_H[],COLUMN(STEAMER_H[RBI]),FALSE),0)</f>
        <v>42</v>
      </c>
      <c r="P264" s="56">
        <f>IFERROR(VLOOKUP(MYRANKS_H[[#This Row],[IDFANGRAPHS]],STEAMER_H[],COLUMN(STEAMER_H[BB]),FALSE),0)</f>
        <v>32</v>
      </c>
      <c r="Q264" s="56">
        <f>IFERROR(VLOOKUP(MYRANKS_H[[#This Row],[IDFANGRAPHS]],STEAMER_H[],COLUMN(STEAMER_H[HBP]),FALSE),0)</f>
        <v>2</v>
      </c>
      <c r="R264" s="56">
        <f>IFERROR(VLOOKUP(MYRANKS_H[[#This Row],[IDFANGRAPHS]],STEAMER_H[],COLUMN(STEAMER_H[SO]),FALSE),0)</f>
        <v>74</v>
      </c>
      <c r="S264" s="56">
        <f>IFERROR(VLOOKUP(MYRANKS_H[[#This Row],[IDFANGRAPHS]],STEAMER_H[],COLUMN(STEAMER_H[SB]),FALSE),0)</f>
        <v>7</v>
      </c>
      <c r="T264" s="19">
        <f>IFERROR(MYRANKS_H[[#This Row],[H]]/MYRANKS_H[[#This Row],[AB]],0)</f>
        <v>0.2328159645232816</v>
      </c>
      <c r="U264" s="19">
        <f>IFERROR((MYRANKS_H[[#This Row],[H]]+MYRANKS_H[[#This Row],[BB]]+MYRANKS_H[[#This Row],[HBP]])/(MYRANKS_H[[#This Row],[AB]]+MYRANKS_H[[#This Row],[BB]]+MYRANKS_H[[#This Row],[HBP]]),0)</f>
        <v>0.28659793814432988</v>
      </c>
      <c r="V264" s="19">
        <f>IFERROR((MYRANKS_H[[#This Row],[H]]+MYRANKS_H[[#This Row],[2B]]+2*MYRANKS_H[[#This Row],[3B]]+3*MYRANKS_H[[#This Row],[HR]])/MYRANKS_H[[#This Row],[AB]],0)</f>
        <v>0.3392461197339246</v>
      </c>
      <c r="W26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64" s="27">
        <f>VLOOKUP(MYRANKS_H[[#This Row],[POS]],REPLACEMENT_LEVEL[],3,FALSE)</f>
        <v>0</v>
      </c>
      <c r="Y264" s="27">
        <f>MYRANKS_H[[#This Row],[PROJ PTS]]-MYRANKS_H[[#This Row],[REPL LEVEL]]</f>
        <v>0</v>
      </c>
      <c r="Z264" s="27">
        <f>RANK(MYRANKS_H[[#This Row],[POINTS OVER REPL]],MYRANKS_H[POINTS OVER REPL])</f>
        <v>1</v>
      </c>
      <c r="AA264" s="29">
        <f>IF(MYRANKS_H[[#This Row],[RANK]]&lt;=TOTAL_HITTERS_DRAFTED,MYRANKS_H[[#This Row],[POINTS OVER REPL]],0)</f>
        <v>0</v>
      </c>
      <c r="AB264" s="35">
        <f>MYRANKS_H[[#This Row],[POINTS OVER REPL]]*DOLLAR_VALUE_PER_POINT+1</f>
        <v>1</v>
      </c>
      <c r="AC264" s="35"/>
      <c r="AD264" s="29">
        <f>IF(AND(MYRANKS_H[[#This Row],[RANK]]&lt;=(TOTAL_HITTERS_DRAFTED-HITTERS_BELOW_REPL_DRAFTED),MYRANKS_H[[#This Row],[$ACTUAL]]=""),MYRANKS_H[[#This Row],[POINTS OVER REPL]],0)</f>
        <v>0</v>
      </c>
      <c r="AE264" s="35">
        <f>IF(MYRANKS_H[[#This Row],[$ACTUAL]]="",MYRANKS_H[[#This Row],[POINTS OVER REPL]]*REMAINING_DOLLAR_VALUE_PER_POINT+1,0)</f>
        <v>1</v>
      </c>
    </row>
    <row r="265" spans="1:31" ht="15" customHeight="1" x14ac:dyDescent="0.25">
      <c r="A265" s="2" t="s">
        <v>11431</v>
      </c>
      <c r="B265" s="14" t="str">
        <f>VLOOKUP(MYRANKS_H[[#This Row],[PLAYERID]],PLAYERIDMAP2[],COLUMN(PLAYERIDMAP2[LASTNAME]),FALSE)</f>
        <v>Blanks</v>
      </c>
      <c r="C265" s="14" t="str">
        <f>VLOOKUP(MYRANKS_H[[#This Row],[PLAYERID]],PLAYERIDMAP2[],COLUMN(PLAYERIDMAP2[FIRSTNAME]),FALSE)</f>
        <v>Kyle</v>
      </c>
      <c r="D265" s="14" t="str">
        <f>MYRANKS_H[[#This Row],[FNAME]]&amp;" "&amp;MYRANKS_H[[#This Row],[LNAME]]</f>
        <v>Kyle Blanks</v>
      </c>
      <c r="E265" s="14" t="str">
        <f>VLOOKUP(MYRANKS_H[[#This Row],[PLAYERID]],PLAYERIDMAP2[],COLUMN(PLAYERIDMAP2[TEAM]),FALSE)</f>
        <v>SF</v>
      </c>
      <c r="F265" s="14" t="str">
        <f>VLOOKUP(MYRANKS_H[[#This Row],[PLAYERID]],PLAYERIDMAP2[],COLUMN(PLAYERIDMAP2[POS]),FALSE)</f>
        <v>1B</v>
      </c>
      <c r="G265" s="14">
        <f>IFERROR(VALUE(VLOOKUP(MYRANKS_H[[#This Row],[PLAYERID]],PLAYERIDMAP2[],COLUMN(PLAYERIDMAP2[IDFANGRAPHS]),FALSE)),VLOOKUP(MYRANKS_H[[#This Row],[PLAYERID]],PLAYERIDMAP2[],COLUMN(PLAYERIDMAP2[IDFANGRAPHS]),FALSE))</f>
        <v>49</v>
      </c>
      <c r="H265" s="56">
        <f>IFERROR(VLOOKUP(MYRANKS_H[[#This Row],[IDFANGRAPHS]],STEAMER_H[],COLUMN(STEAMER_H[PA]),FALSE),0)</f>
        <v>1</v>
      </c>
      <c r="I265" s="56">
        <f>IFERROR(VLOOKUP(MYRANKS_H[[#This Row],[IDFANGRAPHS]],STEAMER_H[],COLUMN(STEAMER_H[AB]),FALSE),0)</f>
        <v>1</v>
      </c>
      <c r="J265" s="56">
        <f>IFERROR(VLOOKUP(MYRANKS_H[[#This Row],[IDFANGRAPHS]],STEAMER_H[],COLUMN(STEAMER_H[H]),FALSE),0)</f>
        <v>0</v>
      </c>
      <c r="K265" s="56">
        <f>IFERROR(VLOOKUP(MYRANKS_H[[#This Row],[IDFANGRAPHS]],STEAMER_H[],COLUMN(STEAMER_H[2B]),FALSE),0)</f>
        <v>0</v>
      </c>
      <c r="L265" s="56">
        <f>IFERROR(VLOOKUP(MYRANKS_H[[#This Row],[IDFANGRAPHS]],STEAMER_H[],COLUMN(STEAMER_H[3B]),FALSE),0)</f>
        <v>0</v>
      </c>
      <c r="M265" s="56">
        <f>IFERROR(VLOOKUP(MYRANKS_H[[#This Row],[IDFANGRAPHS]],STEAMER_H[],COLUMN(STEAMER_H[HR]),FALSE),0)</f>
        <v>0</v>
      </c>
      <c r="N265" s="56">
        <f>IFERROR(VLOOKUP(MYRANKS_H[[#This Row],[IDFANGRAPHS]],STEAMER_H[],COLUMN(STEAMER_H[R]),FALSE),0)</f>
        <v>0</v>
      </c>
      <c r="O265" s="56">
        <f>IFERROR(VLOOKUP(MYRANKS_H[[#This Row],[IDFANGRAPHS]],STEAMER_H[],COLUMN(STEAMER_H[RBI]),FALSE),0)</f>
        <v>0</v>
      </c>
      <c r="P265" s="56">
        <f>IFERROR(VLOOKUP(MYRANKS_H[[#This Row],[IDFANGRAPHS]],STEAMER_H[],COLUMN(STEAMER_H[BB]),FALSE),0)</f>
        <v>0</v>
      </c>
      <c r="Q265" s="56">
        <f>IFERROR(VLOOKUP(MYRANKS_H[[#This Row],[IDFANGRAPHS]],STEAMER_H[],COLUMN(STEAMER_H[HBP]),FALSE),0)</f>
        <v>0</v>
      </c>
      <c r="R265" s="56">
        <f>IFERROR(VLOOKUP(MYRANKS_H[[#This Row],[IDFANGRAPHS]],STEAMER_H[],COLUMN(STEAMER_H[SO]),FALSE),0)</f>
        <v>0</v>
      </c>
      <c r="S265" s="56">
        <f>IFERROR(VLOOKUP(MYRANKS_H[[#This Row],[IDFANGRAPHS]],STEAMER_H[],COLUMN(STEAMER_H[SB]),FALSE),0)</f>
        <v>0</v>
      </c>
      <c r="T265" s="19">
        <f>IFERROR(MYRANKS_H[[#This Row],[H]]/MYRANKS_H[[#This Row],[AB]],0)</f>
        <v>0</v>
      </c>
      <c r="U265" s="19">
        <f>IFERROR((MYRANKS_H[[#This Row],[H]]+MYRANKS_H[[#This Row],[BB]]+MYRANKS_H[[#This Row],[HBP]])/(MYRANKS_H[[#This Row],[AB]]+MYRANKS_H[[#This Row],[BB]]+MYRANKS_H[[#This Row],[HBP]]),0)</f>
        <v>0</v>
      </c>
      <c r="V265" s="19">
        <f>IFERROR((MYRANKS_H[[#This Row],[H]]+MYRANKS_H[[#This Row],[2B]]+2*MYRANKS_H[[#This Row],[3B]]+3*MYRANKS_H[[#This Row],[HR]])/MYRANKS_H[[#This Row],[AB]],0)</f>
        <v>0</v>
      </c>
      <c r="W26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65" s="27">
        <f>VLOOKUP(MYRANKS_H[[#This Row],[POS]],REPLACEMENT_LEVEL[],3,FALSE)</f>
        <v>0</v>
      </c>
      <c r="Y265" s="27">
        <f>MYRANKS_H[[#This Row],[PROJ PTS]]-MYRANKS_H[[#This Row],[REPL LEVEL]]</f>
        <v>0</v>
      </c>
      <c r="Z265" s="27">
        <f>RANK(MYRANKS_H[[#This Row],[POINTS OVER REPL]],MYRANKS_H[POINTS OVER REPL])</f>
        <v>1</v>
      </c>
      <c r="AA265" s="29">
        <f>IF(MYRANKS_H[[#This Row],[RANK]]&lt;=TOTAL_HITTERS_DRAFTED,MYRANKS_H[[#This Row],[POINTS OVER REPL]],0)</f>
        <v>0</v>
      </c>
      <c r="AB265" s="35">
        <f>MYRANKS_H[[#This Row],[POINTS OVER REPL]]*DOLLAR_VALUE_PER_POINT+1</f>
        <v>1</v>
      </c>
      <c r="AC265" s="35"/>
      <c r="AD265" s="29">
        <f>IF(AND(MYRANKS_H[[#This Row],[RANK]]&lt;=(TOTAL_HITTERS_DRAFTED-HITTERS_BELOW_REPL_DRAFTED),MYRANKS_H[[#This Row],[$ACTUAL]]=""),MYRANKS_H[[#This Row],[POINTS OVER REPL]],0)</f>
        <v>0</v>
      </c>
      <c r="AE265" s="35">
        <f>IF(MYRANKS_H[[#This Row],[$ACTUAL]]="",MYRANKS_H[[#This Row],[POINTS OVER REPL]]*REMAINING_DOLLAR_VALUE_PER_POINT+1,0)</f>
        <v>1</v>
      </c>
    </row>
    <row r="266" spans="1:31" ht="15" customHeight="1" x14ac:dyDescent="0.25">
      <c r="A266" s="2" t="s">
        <v>11484</v>
      </c>
      <c r="B266" s="14" t="str">
        <f>VLOOKUP(MYRANKS_H[[#This Row],[PLAYERID]],PLAYERIDMAP2[],COLUMN(PLAYERIDMAP2[LASTNAME]),FALSE)</f>
        <v>Bourn</v>
      </c>
      <c r="C266" s="14" t="str">
        <f>VLOOKUP(MYRANKS_H[[#This Row],[PLAYERID]],PLAYERIDMAP2[],COLUMN(PLAYERIDMAP2[FIRSTNAME]),FALSE)</f>
        <v>Michael</v>
      </c>
      <c r="D266" s="14" t="str">
        <f>MYRANKS_H[[#This Row],[FNAME]]&amp;" "&amp;MYRANKS_H[[#This Row],[LNAME]]</f>
        <v>Michael Bourn</v>
      </c>
      <c r="E266" s="14" t="str">
        <f>VLOOKUP(MYRANKS_H[[#This Row],[PLAYERID]],PLAYERIDMAP2[],COLUMN(PLAYERIDMAP2[TEAM]),FALSE)</f>
        <v>ATL</v>
      </c>
      <c r="F266" s="14" t="str">
        <f>VLOOKUP(MYRANKS_H[[#This Row],[PLAYERID]],PLAYERIDMAP2[],COLUMN(PLAYERIDMAP2[POS]),FALSE)</f>
        <v>OF</v>
      </c>
      <c r="G266" s="14">
        <f>IFERROR(VALUE(VLOOKUP(MYRANKS_H[[#This Row],[PLAYERID]],PLAYERIDMAP2[],COLUMN(PLAYERIDMAP2[IDFANGRAPHS]),FALSE)),VLOOKUP(MYRANKS_H[[#This Row],[PLAYERID]],PLAYERIDMAP2[],COLUMN(PLAYERIDMAP2[IDFANGRAPHS]),FALSE))</f>
        <v>6387</v>
      </c>
      <c r="H266" s="56">
        <f>IFERROR(VLOOKUP(MYRANKS_H[[#This Row],[IDFANGRAPHS]],STEAMER_H[],COLUMN(STEAMER_H[PA]),FALSE),0)</f>
        <v>406</v>
      </c>
      <c r="I266" s="56">
        <f>IFERROR(VLOOKUP(MYRANKS_H[[#This Row],[IDFANGRAPHS]],STEAMER_H[],COLUMN(STEAMER_H[AB]),FALSE),0)</f>
        <v>364</v>
      </c>
      <c r="J266" s="56">
        <f>IFERROR(VLOOKUP(MYRANKS_H[[#This Row],[IDFANGRAPHS]],STEAMER_H[],COLUMN(STEAMER_H[H]),FALSE),0)</f>
        <v>89</v>
      </c>
      <c r="K266" s="56">
        <f>IFERROR(VLOOKUP(MYRANKS_H[[#This Row],[IDFANGRAPHS]],STEAMER_H[],COLUMN(STEAMER_H[2B]),FALSE),0)</f>
        <v>15</v>
      </c>
      <c r="L266" s="56">
        <f>IFERROR(VLOOKUP(MYRANKS_H[[#This Row],[IDFANGRAPHS]],STEAMER_H[],COLUMN(STEAMER_H[3B]),FALSE),0)</f>
        <v>3</v>
      </c>
      <c r="M266" s="56">
        <f>IFERROR(VLOOKUP(MYRANKS_H[[#This Row],[IDFANGRAPHS]],STEAMER_H[],COLUMN(STEAMER_H[HR]),FALSE),0)</f>
        <v>3</v>
      </c>
      <c r="N266" s="56">
        <f>IFERROR(VLOOKUP(MYRANKS_H[[#This Row],[IDFANGRAPHS]],STEAMER_H[],COLUMN(STEAMER_H[R]),FALSE),0)</f>
        <v>37</v>
      </c>
      <c r="O266" s="56">
        <f>IFERROR(VLOOKUP(MYRANKS_H[[#This Row],[IDFANGRAPHS]],STEAMER_H[],COLUMN(STEAMER_H[RBI]),FALSE),0)</f>
        <v>28</v>
      </c>
      <c r="P266" s="56">
        <f>IFERROR(VLOOKUP(MYRANKS_H[[#This Row],[IDFANGRAPHS]],STEAMER_H[],COLUMN(STEAMER_H[BB]),FALSE),0)</f>
        <v>33</v>
      </c>
      <c r="Q266" s="56">
        <f>IFERROR(VLOOKUP(MYRANKS_H[[#This Row],[IDFANGRAPHS]],STEAMER_H[],COLUMN(STEAMER_H[HBP]),FALSE),0)</f>
        <v>2</v>
      </c>
      <c r="R266" s="56">
        <f>IFERROR(VLOOKUP(MYRANKS_H[[#This Row],[IDFANGRAPHS]],STEAMER_H[],COLUMN(STEAMER_H[SO]),FALSE),0)</f>
        <v>96</v>
      </c>
      <c r="S266" s="56">
        <f>IFERROR(VLOOKUP(MYRANKS_H[[#This Row],[IDFANGRAPHS]],STEAMER_H[],COLUMN(STEAMER_H[SB]),FALSE),0)</f>
        <v>12</v>
      </c>
      <c r="T266" s="19">
        <f>IFERROR(MYRANKS_H[[#This Row],[H]]/MYRANKS_H[[#This Row],[AB]],0)</f>
        <v>0.2445054945054945</v>
      </c>
      <c r="U266" s="19">
        <f>IFERROR((MYRANKS_H[[#This Row],[H]]+MYRANKS_H[[#This Row],[BB]]+MYRANKS_H[[#This Row],[HBP]])/(MYRANKS_H[[#This Row],[AB]]+MYRANKS_H[[#This Row],[BB]]+MYRANKS_H[[#This Row],[HBP]]),0)</f>
        <v>0.31077694235588971</v>
      </c>
      <c r="V266" s="19">
        <f>IFERROR((MYRANKS_H[[#This Row],[H]]+MYRANKS_H[[#This Row],[2B]]+2*MYRANKS_H[[#This Row],[3B]]+3*MYRANKS_H[[#This Row],[HR]])/MYRANKS_H[[#This Row],[AB]],0)</f>
        <v>0.32692307692307693</v>
      </c>
      <c r="W26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66" s="27">
        <f>VLOOKUP(MYRANKS_H[[#This Row],[POS]],REPLACEMENT_LEVEL[],3,FALSE)</f>
        <v>0</v>
      </c>
      <c r="Y266" s="27">
        <f>MYRANKS_H[[#This Row],[PROJ PTS]]-MYRANKS_H[[#This Row],[REPL LEVEL]]</f>
        <v>0</v>
      </c>
      <c r="Z266" s="27">
        <f>RANK(MYRANKS_H[[#This Row],[POINTS OVER REPL]],MYRANKS_H[POINTS OVER REPL])</f>
        <v>1</v>
      </c>
      <c r="AA266" s="29">
        <f>IF(MYRANKS_H[[#This Row],[RANK]]&lt;=TOTAL_HITTERS_DRAFTED,MYRANKS_H[[#This Row],[POINTS OVER REPL]],0)</f>
        <v>0</v>
      </c>
      <c r="AB266" s="35">
        <f>MYRANKS_H[[#This Row],[POINTS OVER REPL]]*DOLLAR_VALUE_PER_POINT+1</f>
        <v>1</v>
      </c>
      <c r="AC266" s="35"/>
      <c r="AD266" s="29">
        <f>IF(AND(MYRANKS_H[[#This Row],[RANK]]&lt;=(TOTAL_HITTERS_DRAFTED-HITTERS_BELOW_REPL_DRAFTED),MYRANKS_H[[#This Row],[$ACTUAL]]=""),MYRANKS_H[[#This Row],[POINTS OVER REPL]],0)</f>
        <v>0</v>
      </c>
      <c r="AE266" s="35">
        <f>IF(MYRANKS_H[[#This Row],[$ACTUAL]]="",MYRANKS_H[[#This Row],[POINTS OVER REPL]]*REMAINING_DOLLAR_VALUE_PER_POINT+1,0)</f>
        <v>1</v>
      </c>
    </row>
    <row r="267" spans="1:31" ht="15" customHeight="1" x14ac:dyDescent="0.25">
      <c r="A267" s="64" t="s">
        <v>12114</v>
      </c>
      <c r="B267" s="14" t="str">
        <f>VLOOKUP(MYRANKS_H[[#This Row],[PLAYERID]],PLAYERIDMAP2[],COLUMN(PLAYERIDMAP2[LASTNAME]),FALSE)</f>
        <v>Davis</v>
      </c>
      <c r="C267" s="14" t="str">
        <f>VLOOKUP(MYRANKS_H[[#This Row],[PLAYERID]],PLAYERIDMAP2[],COLUMN(PLAYERIDMAP2[FIRSTNAME]),FALSE)</f>
        <v>Rajai</v>
      </c>
      <c r="D267" s="14" t="str">
        <f>MYRANKS_H[[#This Row],[FNAME]]&amp;" "&amp;MYRANKS_H[[#This Row],[LNAME]]</f>
        <v>Rajai Davis</v>
      </c>
      <c r="E267" s="14" t="str">
        <f>VLOOKUP(MYRANKS_H[[#This Row],[PLAYERID]],PLAYERIDMAP2[],COLUMN(PLAYERIDMAP2[TEAM]),FALSE)</f>
        <v>CLE</v>
      </c>
      <c r="F267" s="14" t="str">
        <f>VLOOKUP(MYRANKS_H[[#This Row],[PLAYERID]],PLAYERIDMAP2[],COLUMN(PLAYERIDMAP2[POS]),FALSE)</f>
        <v>OF</v>
      </c>
      <c r="G267" s="14">
        <f>IFERROR(VALUE(VLOOKUP(MYRANKS_H[[#This Row],[PLAYERID]],PLAYERIDMAP2[],COLUMN(PLAYERIDMAP2[IDFANGRAPHS]),FALSE)),VLOOKUP(MYRANKS_H[[#This Row],[PLAYERID]],PLAYERIDMAP2[],COLUMN(PLAYERIDMAP2[IDFANGRAPHS]),FALSE))</f>
        <v>3708</v>
      </c>
      <c r="H267" s="56">
        <f>IFERROR(VLOOKUP(MYRANKS_H[[#This Row],[IDFANGRAPHS]],STEAMER_H[],COLUMN(STEAMER_H[PA]),FALSE),0)</f>
        <v>364</v>
      </c>
      <c r="I267" s="56">
        <f>IFERROR(VLOOKUP(MYRANKS_H[[#This Row],[IDFANGRAPHS]],STEAMER_H[],COLUMN(STEAMER_H[AB]),FALSE),0)</f>
        <v>335</v>
      </c>
      <c r="J267" s="56">
        <f>IFERROR(VLOOKUP(MYRANKS_H[[#This Row],[IDFANGRAPHS]],STEAMER_H[],COLUMN(STEAMER_H[H]),FALSE),0)</f>
        <v>81</v>
      </c>
      <c r="K267" s="56">
        <f>IFERROR(VLOOKUP(MYRANKS_H[[#This Row],[IDFANGRAPHS]],STEAMER_H[],COLUMN(STEAMER_H[2B]),FALSE),0)</f>
        <v>16</v>
      </c>
      <c r="L267" s="56">
        <f>IFERROR(VLOOKUP(MYRANKS_H[[#This Row],[IDFANGRAPHS]],STEAMER_H[],COLUMN(STEAMER_H[3B]),FALSE),0)</f>
        <v>3</v>
      </c>
      <c r="M267" s="56">
        <f>IFERROR(VLOOKUP(MYRANKS_H[[#This Row],[IDFANGRAPHS]],STEAMER_H[],COLUMN(STEAMER_H[HR]),FALSE),0)</f>
        <v>6</v>
      </c>
      <c r="N267" s="56">
        <f>IFERROR(VLOOKUP(MYRANKS_H[[#This Row],[IDFANGRAPHS]],STEAMER_H[],COLUMN(STEAMER_H[R]),FALSE),0)</f>
        <v>39</v>
      </c>
      <c r="O267" s="56">
        <f>IFERROR(VLOOKUP(MYRANKS_H[[#This Row],[IDFANGRAPHS]],STEAMER_H[],COLUMN(STEAMER_H[RBI]),FALSE),0)</f>
        <v>32</v>
      </c>
      <c r="P267" s="56">
        <f>IFERROR(VLOOKUP(MYRANKS_H[[#This Row],[IDFANGRAPHS]],STEAMER_H[],COLUMN(STEAMER_H[BB]),FALSE),0)</f>
        <v>20</v>
      </c>
      <c r="Q267" s="56">
        <f>IFERROR(VLOOKUP(MYRANKS_H[[#This Row],[IDFANGRAPHS]],STEAMER_H[],COLUMN(STEAMER_H[HBP]),FALSE),0)</f>
        <v>4</v>
      </c>
      <c r="R267" s="56">
        <f>IFERROR(VLOOKUP(MYRANKS_H[[#This Row],[IDFANGRAPHS]],STEAMER_H[],COLUMN(STEAMER_H[SO]),FALSE),0)</f>
        <v>74</v>
      </c>
      <c r="S267" s="56">
        <f>IFERROR(VLOOKUP(MYRANKS_H[[#This Row],[IDFANGRAPHS]],STEAMER_H[],COLUMN(STEAMER_H[SB]),FALSE),0)</f>
        <v>19</v>
      </c>
      <c r="T267" s="52">
        <f>IFERROR(MYRANKS_H[[#This Row],[H]]/MYRANKS_H[[#This Row],[AB]],0)</f>
        <v>0.2417910447761194</v>
      </c>
      <c r="U267" s="52">
        <f>IFERROR((MYRANKS_H[[#This Row],[H]]+MYRANKS_H[[#This Row],[BB]]+MYRANKS_H[[#This Row],[HBP]])/(MYRANKS_H[[#This Row],[AB]]+MYRANKS_H[[#This Row],[BB]]+MYRANKS_H[[#This Row],[HBP]]),0)</f>
        <v>0.29247910863509752</v>
      </c>
      <c r="V267" s="52">
        <f>IFERROR((MYRANKS_H[[#This Row],[H]]+MYRANKS_H[[#This Row],[2B]]+2*MYRANKS_H[[#This Row],[3B]]+3*MYRANKS_H[[#This Row],[HR]])/MYRANKS_H[[#This Row],[AB]],0)</f>
        <v>0.36119402985074628</v>
      </c>
      <c r="W267"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67" s="27">
        <f>VLOOKUP(MYRANKS_H[[#This Row],[POS]],REPLACEMENT_LEVEL[],3,FALSE)</f>
        <v>0</v>
      </c>
      <c r="Y267" s="27">
        <f>MYRANKS_H[[#This Row],[PROJ PTS]]-MYRANKS_H[[#This Row],[REPL LEVEL]]</f>
        <v>0</v>
      </c>
      <c r="Z267" s="27">
        <f>RANK(MYRANKS_H[[#This Row],[POINTS OVER REPL]],MYRANKS_H[POINTS OVER REPL])</f>
        <v>1</v>
      </c>
      <c r="AA267" s="27">
        <f>IF(MYRANKS_H[[#This Row],[RANK]]&lt;=TOTAL_HITTERS_DRAFTED,MYRANKS_H[[#This Row],[POINTS OVER REPL]],0)</f>
        <v>0</v>
      </c>
      <c r="AB267" s="53">
        <f>MYRANKS_H[[#This Row],[POINTS OVER REPL]]*DOLLAR_VALUE_PER_POINT+1</f>
        <v>1</v>
      </c>
      <c r="AC267" s="27"/>
      <c r="AD267" s="27">
        <f>IF(AND(MYRANKS_H[[#This Row],[RANK]]&lt;=(TOTAL_HITTERS_DRAFTED-HITTERS_BELOW_REPL_DRAFTED),MYRANKS_H[[#This Row],[$ACTUAL]]=""),MYRANKS_H[[#This Row],[POINTS OVER REPL]],0)</f>
        <v>0</v>
      </c>
      <c r="AE267" s="54">
        <f>IF(MYRANKS_H[[#This Row],[$ACTUAL]]="",MYRANKS_H[[#This Row],[POINTS OVER REPL]]*REMAINING_DOLLAR_VALUE_PER_POINT+1,0)</f>
        <v>1</v>
      </c>
    </row>
    <row r="268" spans="1:31" ht="15" customHeight="1" x14ac:dyDescent="0.25">
      <c r="A268" s="2" t="s">
        <v>12326</v>
      </c>
      <c r="B268" s="14" t="str">
        <f>VLOOKUP(MYRANKS_H[[#This Row],[PLAYERID]],PLAYERIDMAP2[],COLUMN(PLAYERIDMAP2[LASTNAME]),FALSE)</f>
        <v>Eaton</v>
      </c>
      <c r="C268" s="14" t="str">
        <f>VLOOKUP(MYRANKS_H[[#This Row],[PLAYERID]],PLAYERIDMAP2[],COLUMN(PLAYERIDMAP2[FIRSTNAME]),FALSE)</f>
        <v>Adam</v>
      </c>
      <c r="D268" s="14" t="str">
        <f>MYRANKS_H[[#This Row],[FNAME]]&amp;" "&amp;MYRANKS_H[[#This Row],[LNAME]]</f>
        <v>Adam Eaton</v>
      </c>
      <c r="E268" s="14" t="str">
        <f>VLOOKUP(MYRANKS_H[[#This Row],[PLAYERID]],PLAYERIDMAP2[],COLUMN(PLAYERIDMAP2[TEAM]),FALSE)</f>
        <v>CHW</v>
      </c>
      <c r="F268" s="14" t="str">
        <f>VLOOKUP(MYRANKS_H[[#This Row],[PLAYERID]],PLAYERIDMAP2[],COLUMN(PLAYERIDMAP2[POS]),FALSE)</f>
        <v>OF</v>
      </c>
      <c r="G268" s="14">
        <f>IFERROR(VALUE(VLOOKUP(MYRANKS_H[[#This Row],[PLAYERID]],PLAYERIDMAP2[],COLUMN(PLAYERIDMAP2[IDFANGRAPHS]),FALSE)),VLOOKUP(MYRANKS_H[[#This Row],[PLAYERID]],PLAYERIDMAP2[],COLUMN(PLAYERIDMAP2[IDFANGRAPHS]),FALSE))</f>
        <v>11205</v>
      </c>
      <c r="H268" s="56">
        <f>IFERROR(VLOOKUP(MYRANKS_H[[#This Row],[IDFANGRAPHS]],STEAMER_H[],COLUMN(STEAMER_H[PA]),FALSE),0)</f>
        <v>662</v>
      </c>
      <c r="I268" s="56">
        <f>IFERROR(VLOOKUP(MYRANKS_H[[#This Row],[IDFANGRAPHS]],STEAMER_H[],COLUMN(STEAMER_H[AB]),FALSE),0)</f>
        <v>587</v>
      </c>
      <c r="J268" s="56">
        <f>IFERROR(VLOOKUP(MYRANKS_H[[#This Row],[IDFANGRAPHS]],STEAMER_H[],COLUMN(STEAMER_H[H]),FALSE),0)</f>
        <v>160</v>
      </c>
      <c r="K268" s="56">
        <f>IFERROR(VLOOKUP(MYRANKS_H[[#This Row],[IDFANGRAPHS]],STEAMER_H[],COLUMN(STEAMER_H[2B]),FALSE),0)</f>
        <v>28</v>
      </c>
      <c r="L268" s="56">
        <f>IFERROR(VLOOKUP(MYRANKS_H[[#This Row],[IDFANGRAPHS]],STEAMER_H[],COLUMN(STEAMER_H[3B]),FALSE),0)</f>
        <v>7</v>
      </c>
      <c r="M268" s="56">
        <f>IFERROR(VLOOKUP(MYRANKS_H[[#This Row],[IDFANGRAPHS]],STEAMER_H[],COLUMN(STEAMER_H[HR]),FALSE),0)</f>
        <v>10</v>
      </c>
      <c r="N268" s="56">
        <f>IFERROR(VLOOKUP(MYRANKS_H[[#This Row],[IDFANGRAPHS]],STEAMER_H[],COLUMN(STEAMER_H[R]),FALSE),0)</f>
        <v>84</v>
      </c>
      <c r="O268" s="56">
        <f>IFERROR(VLOOKUP(MYRANKS_H[[#This Row],[IDFANGRAPHS]],STEAMER_H[],COLUMN(STEAMER_H[RBI]),FALSE),0)</f>
        <v>55</v>
      </c>
      <c r="P268" s="56">
        <f>IFERROR(VLOOKUP(MYRANKS_H[[#This Row],[IDFANGRAPHS]],STEAMER_H[],COLUMN(STEAMER_H[BB]),FALSE),0)</f>
        <v>56</v>
      </c>
      <c r="Q268" s="56">
        <f>IFERROR(VLOOKUP(MYRANKS_H[[#This Row],[IDFANGRAPHS]],STEAMER_H[],COLUMN(STEAMER_H[HBP]),FALSE),0)</f>
        <v>9</v>
      </c>
      <c r="R268" s="56">
        <f>IFERROR(VLOOKUP(MYRANKS_H[[#This Row],[IDFANGRAPHS]],STEAMER_H[],COLUMN(STEAMER_H[SO]),FALSE),0)</f>
        <v>117</v>
      </c>
      <c r="S268" s="56">
        <f>IFERROR(VLOOKUP(MYRANKS_H[[#This Row],[IDFANGRAPHS]],STEAMER_H[],COLUMN(STEAMER_H[SB]),FALSE),0)</f>
        <v>18</v>
      </c>
      <c r="T268" s="19">
        <f>IFERROR(MYRANKS_H[[#This Row],[H]]/MYRANKS_H[[#This Row],[AB]],0)</f>
        <v>0.27257240204429301</v>
      </c>
      <c r="U268" s="19">
        <f>IFERROR((MYRANKS_H[[#This Row],[H]]+MYRANKS_H[[#This Row],[BB]]+MYRANKS_H[[#This Row],[HBP]])/(MYRANKS_H[[#This Row],[AB]]+MYRANKS_H[[#This Row],[BB]]+MYRANKS_H[[#This Row],[HBP]]),0)</f>
        <v>0.34509202453987731</v>
      </c>
      <c r="V268" s="19">
        <f>IFERROR((MYRANKS_H[[#This Row],[H]]+MYRANKS_H[[#This Row],[2B]]+2*MYRANKS_H[[#This Row],[3B]]+3*MYRANKS_H[[#This Row],[HR]])/MYRANKS_H[[#This Row],[AB]],0)</f>
        <v>0.39522998296422485</v>
      </c>
      <c r="W26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68" s="27">
        <f>VLOOKUP(MYRANKS_H[[#This Row],[POS]],REPLACEMENT_LEVEL[],3,FALSE)</f>
        <v>0</v>
      </c>
      <c r="Y268" s="27">
        <f>MYRANKS_H[[#This Row],[PROJ PTS]]-MYRANKS_H[[#This Row],[REPL LEVEL]]</f>
        <v>0</v>
      </c>
      <c r="Z268" s="27">
        <f>RANK(MYRANKS_H[[#This Row],[POINTS OVER REPL]],MYRANKS_H[POINTS OVER REPL])</f>
        <v>1</v>
      </c>
      <c r="AA268" s="29">
        <f>IF(MYRANKS_H[[#This Row],[RANK]]&lt;=TOTAL_HITTERS_DRAFTED,MYRANKS_H[[#This Row],[POINTS OVER REPL]],0)</f>
        <v>0</v>
      </c>
      <c r="AB268" s="35">
        <f>MYRANKS_H[[#This Row],[POINTS OVER REPL]]*DOLLAR_VALUE_PER_POINT+1</f>
        <v>1</v>
      </c>
      <c r="AC268" s="35"/>
      <c r="AD268" s="29">
        <f>IF(AND(MYRANKS_H[[#This Row],[RANK]]&lt;=(TOTAL_HITTERS_DRAFTED-HITTERS_BELOW_REPL_DRAFTED),MYRANKS_H[[#This Row],[$ACTUAL]]=""),MYRANKS_H[[#This Row],[POINTS OVER REPL]],0)</f>
        <v>0</v>
      </c>
      <c r="AE268" s="35">
        <f>IF(MYRANKS_H[[#This Row],[$ACTUAL]]="",MYRANKS_H[[#This Row],[POINTS OVER REPL]]*REMAINING_DOLLAR_VALUE_PER_POINT+1,0)</f>
        <v>1</v>
      </c>
    </row>
    <row r="269" spans="1:31" ht="15" customHeight="1" x14ac:dyDescent="0.25">
      <c r="A269" s="64" t="s">
        <v>12776</v>
      </c>
      <c r="B269" s="14" t="str">
        <f>VLOOKUP(MYRANKS_H[[#This Row],[PLAYERID]],PLAYERIDMAP2[],COLUMN(PLAYERIDMAP2[LASTNAME]),FALSE)</f>
        <v>Gose</v>
      </c>
      <c r="C269" s="14" t="str">
        <f>VLOOKUP(MYRANKS_H[[#This Row],[PLAYERID]],PLAYERIDMAP2[],COLUMN(PLAYERIDMAP2[FIRSTNAME]),FALSE)</f>
        <v>Anthony</v>
      </c>
      <c r="D269" s="14" t="str">
        <f>MYRANKS_H[[#This Row],[FNAME]]&amp;" "&amp;MYRANKS_H[[#This Row],[LNAME]]</f>
        <v>Anthony Gose</v>
      </c>
      <c r="E269" s="14" t="str">
        <f>VLOOKUP(MYRANKS_H[[#This Row],[PLAYERID]],PLAYERIDMAP2[],COLUMN(PLAYERIDMAP2[TEAM]),FALSE)</f>
        <v>DET</v>
      </c>
      <c r="F269" s="14" t="str">
        <f>VLOOKUP(MYRANKS_H[[#This Row],[PLAYERID]],PLAYERIDMAP2[],COLUMN(PLAYERIDMAP2[POS]),FALSE)</f>
        <v>OF</v>
      </c>
      <c r="G269" s="14">
        <f>IFERROR(VALUE(VLOOKUP(MYRANKS_H[[#This Row],[PLAYERID]],PLAYERIDMAP2[],COLUMN(PLAYERIDMAP2[IDFANGRAPHS]),FALSE)),VLOOKUP(MYRANKS_H[[#This Row],[PLAYERID]],PLAYERIDMAP2[],COLUMN(PLAYERIDMAP2[IDFANGRAPHS]),FALSE))</f>
        <v>5097</v>
      </c>
      <c r="H269" s="56">
        <f>IFERROR(VLOOKUP(MYRANKS_H[[#This Row],[IDFANGRAPHS]],STEAMER_H[],COLUMN(STEAMER_H[PA]),FALSE),0)</f>
        <v>516</v>
      </c>
      <c r="I269" s="56">
        <f>IFERROR(VLOOKUP(MYRANKS_H[[#This Row],[IDFANGRAPHS]],STEAMER_H[],COLUMN(STEAMER_H[AB]),FALSE),0)</f>
        <v>463</v>
      </c>
      <c r="J269" s="56">
        <f>IFERROR(VLOOKUP(MYRANKS_H[[#This Row],[IDFANGRAPHS]],STEAMER_H[],COLUMN(STEAMER_H[H]),FALSE),0)</f>
        <v>114</v>
      </c>
      <c r="K269" s="56">
        <f>IFERROR(VLOOKUP(MYRANKS_H[[#This Row],[IDFANGRAPHS]],STEAMER_H[],COLUMN(STEAMER_H[2B]),FALSE),0)</f>
        <v>19</v>
      </c>
      <c r="L269" s="56">
        <f>IFERROR(VLOOKUP(MYRANKS_H[[#This Row],[IDFANGRAPHS]],STEAMER_H[],COLUMN(STEAMER_H[3B]),FALSE),0)</f>
        <v>5</v>
      </c>
      <c r="M269" s="56">
        <f>IFERROR(VLOOKUP(MYRANKS_H[[#This Row],[IDFANGRAPHS]],STEAMER_H[],COLUMN(STEAMER_H[HR]),FALSE),0)</f>
        <v>7</v>
      </c>
      <c r="N269" s="56">
        <f>IFERROR(VLOOKUP(MYRANKS_H[[#This Row],[IDFANGRAPHS]],STEAMER_H[],COLUMN(STEAMER_H[R]),FALSE),0)</f>
        <v>58</v>
      </c>
      <c r="O269" s="56">
        <f>IFERROR(VLOOKUP(MYRANKS_H[[#This Row],[IDFANGRAPHS]],STEAMER_H[],COLUMN(STEAMER_H[RBI]),FALSE),0)</f>
        <v>44</v>
      </c>
      <c r="P269" s="56">
        <f>IFERROR(VLOOKUP(MYRANKS_H[[#This Row],[IDFANGRAPHS]],STEAMER_H[],COLUMN(STEAMER_H[BB]),FALSE),0)</f>
        <v>41</v>
      </c>
      <c r="Q269" s="56">
        <f>IFERROR(VLOOKUP(MYRANKS_H[[#This Row],[IDFANGRAPHS]],STEAMER_H[],COLUMN(STEAMER_H[HBP]),FALSE),0)</f>
        <v>5</v>
      </c>
      <c r="R269" s="56">
        <f>IFERROR(VLOOKUP(MYRANKS_H[[#This Row],[IDFANGRAPHS]],STEAMER_H[],COLUMN(STEAMER_H[SO]),FALSE),0)</f>
        <v>130</v>
      </c>
      <c r="S269" s="56">
        <f>IFERROR(VLOOKUP(MYRANKS_H[[#This Row],[IDFANGRAPHS]],STEAMER_H[],COLUMN(STEAMER_H[SB]),FALSE),0)</f>
        <v>25</v>
      </c>
      <c r="T269" s="57">
        <f>IFERROR(MYRANKS_H[[#This Row],[H]]/MYRANKS_H[[#This Row],[AB]],0)</f>
        <v>0.24622030237580994</v>
      </c>
      <c r="U269" s="57">
        <f>IFERROR((MYRANKS_H[[#This Row],[H]]+MYRANKS_H[[#This Row],[BB]]+MYRANKS_H[[#This Row],[HBP]])/(MYRANKS_H[[#This Row],[AB]]+MYRANKS_H[[#This Row],[BB]]+MYRANKS_H[[#This Row],[HBP]]),0)</f>
        <v>0.3143418467583497</v>
      </c>
      <c r="V269" s="57">
        <f>IFERROR((MYRANKS_H[[#This Row],[H]]+MYRANKS_H[[#This Row],[2B]]+2*MYRANKS_H[[#This Row],[3B]]+3*MYRANKS_H[[#This Row],[HR]])/MYRANKS_H[[#This Row],[AB]],0)</f>
        <v>0.35421166306695462</v>
      </c>
      <c r="W26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69" s="56">
        <f>VLOOKUP(MYRANKS_H[[#This Row],[POS]],REPLACEMENT_LEVEL[],3,FALSE)</f>
        <v>0</v>
      </c>
      <c r="Y269" s="56">
        <f>MYRANKS_H[[#This Row],[PROJ PTS]]-MYRANKS_H[[#This Row],[REPL LEVEL]]</f>
        <v>0</v>
      </c>
      <c r="Z269" s="56">
        <f>RANK(MYRANKS_H[[#This Row],[POINTS OVER REPL]],MYRANKS_H[POINTS OVER REPL])</f>
        <v>1</v>
      </c>
      <c r="AA269" s="56">
        <f>IF(MYRANKS_H[[#This Row],[RANK]]&lt;=TOTAL_HITTERS_DRAFTED,MYRANKS_H[[#This Row],[POINTS OVER REPL]],0)</f>
        <v>0</v>
      </c>
      <c r="AB269" s="58">
        <f>MYRANKS_H[[#This Row],[POINTS OVER REPL]]*DOLLAR_VALUE_PER_POINT+1</f>
        <v>1</v>
      </c>
      <c r="AC269" s="56"/>
      <c r="AD269" s="56">
        <f>IF(AND(MYRANKS_H[[#This Row],[RANK]]&lt;=(TOTAL_HITTERS_DRAFTED-HITTERS_BELOW_REPL_DRAFTED),MYRANKS_H[[#This Row],[$ACTUAL]]=""),MYRANKS_H[[#This Row],[POINTS OVER REPL]],0)</f>
        <v>0</v>
      </c>
      <c r="AE269" s="59">
        <f>IF(MYRANKS_H[[#This Row],[$ACTUAL]]="",MYRANKS_H[[#This Row],[POINTS OVER REPL]]*REMAINING_DOLLAR_VALUE_PER_POINT+1,0)</f>
        <v>1</v>
      </c>
    </row>
    <row r="270" spans="1:31" ht="15" customHeight="1" x14ac:dyDescent="0.25">
      <c r="A270" s="2" t="s">
        <v>16177</v>
      </c>
      <c r="B270" s="14" t="str">
        <f>VLOOKUP(MYRANKS_H[[#This Row],[PLAYERID]],PLAYERIDMAP2[],COLUMN(PLAYERIDMAP2[LASTNAME]),FALSE)</f>
        <v>Gosewisch</v>
      </c>
      <c r="C270" s="14" t="str">
        <f>VLOOKUP(MYRANKS_H[[#This Row],[PLAYERID]],PLAYERIDMAP2[],COLUMN(PLAYERIDMAP2[FIRSTNAME]),FALSE)</f>
        <v>Tuffy</v>
      </c>
      <c r="D270" s="14" t="str">
        <f>MYRANKS_H[[#This Row],[FNAME]]&amp;" "&amp;MYRANKS_H[[#This Row],[LNAME]]</f>
        <v>Tuffy Gosewisch</v>
      </c>
      <c r="E270" s="14" t="str">
        <f>VLOOKUP(MYRANKS_H[[#This Row],[PLAYERID]],PLAYERIDMAP2[],COLUMN(PLAYERIDMAP2[TEAM]),FALSE)</f>
        <v>ARI</v>
      </c>
      <c r="F270" s="14" t="str">
        <f>VLOOKUP(MYRANKS_H[[#This Row],[PLAYERID]],PLAYERIDMAP2[],COLUMN(PLAYERIDMAP2[POS]),FALSE)</f>
        <v>C</v>
      </c>
      <c r="G270" s="14">
        <f>IFERROR(VALUE(VLOOKUP(MYRANKS_H[[#This Row],[PLAYERID]],PLAYERIDMAP2[],COLUMN(PLAYERIDMAP2[IDFANGRAPHS]),FALSE)),VLOOKUP(MYRANKS_H[[#This Row],[PLAYERID]],PLAYERIDMAP2[],COLUMN(PLAYERIDMAP2[IDFANGRAPHS]),FALSE))</f>
        <v>5277</v>
      </c>
      <c r="H270" s="56">
        <f>IFERROR(VLOOKUP(MYRANKS_H[[#This Row],[IDFANGRAPHS]],STEAMER_H[],COLUMN(STEAMER_H[PA]),FALSE),0)</f>
        <v>42</v>
      </c>
      <c r="I270" s="56">
        <f>IFERROR(VLOOKUP(MYRANKS_H[[#This Row],[IDFANGRAPHS]],STEAMER_H[],COLUMN(STEAMER_H[AB]),FALSE),0)</f>
        <v>39</v>
      </c>
      <c r="J270" s="56">
        <f>IFERROR(VLOOKUP(MYRANKS_H[[#This Row],[IDFANGRAPHS]],STEAMER_H[],COLUMN(STEAMER_H[H]),FALSE),0)</f>
        <v>9</v>
      </c>
      <c r="K270" s="56">
        <f>IFERROR(VLOOKUP(MYRANKS_H[[#This Row],[IDFANGRAPHS]],STEAMER_H[],COLUMN(STEAMER_H[2B]),FALSE),0)</f>
        <v>2</v>
      </c>
      <c r="L270" s="56">
        <f>IFERROR(VLOOKUP(MYRANKS_H[[#This Row],[IDFANGRAPHS]],STEAMER_H[],COLUMN(STEAMER_H[3B]),FALSE),0)</f>
        <v>0</v>
      </c>
      <c r="M270" s="56">
        <f>IFERROR(VLOOKUP(MYRANKS_H[[#This Row],[IDFANGRAPHS]],STEAMER_H[],COLUMN(STEAMER_H[HR]),FALSE),0)</f>
        <v>1</v>
      </c>
      <c r="N270" s="56">
        <f>IFERROR(VLOOKUP(MYRANKS_H[[#This Row],[IDFANGRAPHS]],STEAMER_H[],COLUMN(STEAMER_H[R]),FALSE),0)</f>
        <v>3</v>
      </c>
      <c r="O270" s="56">
        <f>IFERROR(VLOOKUP(MYRANKS_H[[#This Row],[IDFANGRAPHS]],STEAMER_H[],COLUMN(STEAMER_H[RBI]),FALSE),0)</f>
        <v>4</v>
      </c>
      <c r="P270" s="56">
        <f>IFERROR(VLOOKUP(MYRANKS_H[[#This Row],[IDFANGRAPHS]],STEAMER_H[],COLUMN(STEAMER_H[BB]),FALSE),0)</f>
        <v>2</v>
      </c>
      <c r="Q270" s="56">
        <f>IFERROR(VLOOKUP(MYRANKS_H[[#This Row],[IDFANGRAPHS]],STEAMER_H[],COLUMN(STEAMER_H[HBP]),FALSE),0)</f>
        <v>0</v>
      </c>
      <c r="R270" s="56">
        <f>IFERROR(VLOOKUP(MYRANKS_H[[#This Row],[IDFANGRAPHS]],STEAMER_H[],COLUMN(STEAMER_H[SO]),FALSE),0)</f>
        <v>8</v>
      </c>
      <c r="S270" s="56">
        <f>IFERROR(VLOOKUP(MYRANKS_H[[#This Row],[IDFANGRAPHS]],STEAMER_H[],COLUMN(STEAMER_H[SB]),FALSE),0)</f>
        <v>0</v>
      </c>
      <c r="T270" s="19">
        <f>IFERROR(MYRANKS_H[[#This Row],[H]]/MYRANKS_H[[#This Row],[AB]],0)</f>
        <v>0.23076923076923078</v>
      </c>
      <c r="U270" s="19">
        <f>IFERROR((MYRANKS_H[[#This Row],[H]]+MYRANKS_H[[#This Row],[BB]]+MYRANKS_H[[#This Row],[HBP]])/(MYRANKS_H[[#This Row],[AB]]+MYRANKS_H[[#This Row],[BB]]+MYRANKS_H[[#This Row],[HBP]]),0)</f>
        <v>0.26829268292682928</v>
      </c>
      <c r="V270" s="19">
        <f>IFERROR((MYRANKS_H[[#This Row],[H]]+MYRANKS_H[[#This Row],[2B]]+2*MYRANKS_H[[#This Row],[3B]]+3*MYRANKS_H[[#This Row],[HR]])/MYRANKS_H[[#This Row],[AB]],0)</f>
        <v>0.35897435897435898</v>
      </c>
      <c r="W27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70" s="27">
        <f>VLOOKUP(MYRANKS_H[[#This Row],[POS]],REPLACEMENT_LEVEL[],3,FALSE)</f>
        <v>0</v>
      </c>
      <c r="Y270" s="27">
        <f>MYRANKS_H[[#This Row],[PROJ PTS]]-MYRANKS_H[[#This Row],[REPL LEVEL]]</f>
        <v>0</v>
      </c>
      <c r="Z270" s="27">
        <f>RANK(MYRANKS_H[[#This Row],[POINTS OVER REPL]],MYRANKS_H[POINTS OVER REPL])</f>
        <v>1</v>
      </c>
      <c r="AA270" s="29">
        <f>IF(MYRANKS_H[[#This Row],[RANK]]&lt;=TOTAL_HITTERS_DRAFTED,MYRANKS_H[[#This Row],[POINTS OVER REPL]],0)</f>
        <v>0</v>
      </c>
      <c r="AB270" s="35">
        <f>MYRANKS_H[[#This Row],[POINTS OVER REPL]]*DOLLAR_VALUE_PER_POINT+1</f>
        <v>1</v>
      </c>
      <c r="AC270" s="35"/>
      <c r="AD270" s="29">
        <f>IF(AND(MYRANKS_H[[#This Row],[RANK]]&lt;=(TOTAL_HITTERS_DRAFTED-HITTERS_BELOW_REPL_DRAFTED),MYRANKS_H[[#This Row],[$ACTUAL]]=""),MYRANKS_H[[#This Row],[POINTS OVER REPL]],0)</f>
        <v>0</v>
      </c>
      <c r="AE270" s="35">
        <f>IF(MYRANKS_H[[#This Row],[$ACTUAL]]="",MYRANKS_H[[#This Row],[POINTS OVER REPL]]*REMAINING_DOLLAR_VALUE_PER_POINT+1,0)</f>
        <v>1</v>
      </c>
    </row>
    <row r="271" spans="1:31" ht="15" customHeight="1" x14ac:dyDescent="0.25">
      <c r="A271" s="2" t="s">
        <v>12815</v>
      </c>
      <c r="B271" s="14" t="str">
        <f>VLOOKUP(MYRANKS_H[[#This Row],[PLAYERID]],PLAYERIDMAP2[],COLUMN(PLAYERIDMAP2[LASTNAME]),FALSE)</f>
        <v>Gregorius</v>
      </c>
      <c r="C271" s="14" t="str">
        <f>VLOOKUP(MYRANKS_H[[#This Row],[PLAYERID]],PLAYERIDMAP2[],COLUMN(PLAYERIDMAP2[FIRSTNAME]),FALSE)</f>
        <v>Didi</v>
      </c>
      <c r="D271" s="14" t="str">
        <f>MYRANKS_H[[#This Row],[FNAME]]&amp;" "&amp;MYRANKS_H[[#This Row],[LNAME]]</f>
        <v>Didi Gregorius</v>
      </c>
      <c r="E271" s="14" t="str">
        <f>VLOOKUP(MYRANKS_H[[#This Row],[PLAYERID]],PLAYERIDMAP2[],COLUMN(PLAYERIDMAP2[TEAM]),FALSE)</f>
        <v>NYY</v>
      </c>
      <c r="F271" s="14" t="str">
        <f>VLOOKUP(MYRANKS_H[[#This Row],[PLAYERID]],PLAYERIDMAP2[],COLUMN(PLAYERIDMAP2[POS]),FALSE)</f>
        <v>SS</v>
      </c>
      <c r="G271" s="14">
        <f>IFERROR(VALUE(VLOOKUP(MYRANKS_H[[#This Row],[PLAYERID]],PLAYERIDMAP2[],COLUMN(PLAYERIDMAP2[IDFANGRAPHS]),FALSE)),VLOOKUP(MYRANKS_H[[#This Row],[PLAYERID]],PLAYERIDMAP2[],COLUMN(PLAYERIDMAP2[IDFANGRAPHS]),FALSE))</f>
        <v>6012</v>
      </c>
      <c r="H271" s="56">
        <f>IFERROR(VLOOKUP(MYRANKS_H[[#This Row],[IDFANGRAPHS]],STEAMER_H[],COLUMN(STEAMER_H[PA]),FALSE),0)</f>
        <v>548</v>
      </c>
      <c r="I271" s="56">
        <f>IFERROR(VLOOKUP(MYRANKS_H[[#This Row],[IDFANGRAPHS]],STEAMER_H[],COLUMN(STEAMER_H[AB]),FALSE),0)</f>
        <v>496</v>
      </c>
      <c r="J271" s="56">
        <f>IFERROR(VLOOKUP(MYRANKS_H[[#This Row],[IDFANGRAPHS]],STEAMER_H[],COLUMN(STEAMER_H[H]),FALSE),0)</f>
        <v>127</v>
      </c>
      <c r="K271" s="56">
        <f>IFERROR(VLOOKUP(MYRANKS_H[[#This Row],[IDFANGRAPHS]],STEAMER_H[],COLUMN(STEAMER_H[2B]),FALSE),0)</f>
        <v>23</v>
      </c>
      <c r="L271" s="56">
        <f>IFERROR(VLOOKUP(MYRANKS_H[[#This Row],[IDFANGRAPHS]],STEAMER_H[],COLUMN(STEAMER_H[3B]),FALSE),0)</f>
        <v>2</v>
      </c>
      <c r="M271" s="56">
        <f>IFERROR(VLOOKUP(MYRANKS_H[[#This Row],[IDFANGRAPHS]],STEAMER_H[],COLUMN(STEAMER_H[HR]),FALSE),0)</f>
        <v>11</v>
      </c>
      <c r="N271" s="56">
        <f>IFERROR(VLOOKUP(MYRANKS_H[[#This Row],[IDFANGRAPHS]],STEAMER_H[],COLUMN(STEAMER_H[R]),FALSE),0)</f>
        <v>57</v>
      </c>
      <c r="O271" s="56">
        <f>IFERROR(VLOOKUP(MYRANKS_H[[#This Row],[IDFANGRAPHS]],STEAMER_H[],COLUMN(STEAMER_H[RBI]),FALSE),0)</f>
        <v>56</v>
      </c>
      <c r="P271" s="56">
        <f>IFERROR(VLOOKUP(MYRANKS_H[[#This Row],[IDFANGRAPHS]],STEAMER_H[],COLUMN(STEAMER_H[BB]),FALSE),0)</f>
        <v>36</v>
      </c>
      <c r="Q271" s="56">
        <f>IFERROR(VLOOKUP(MYRANKS_H[[#This Row],[IDFANGRAPHS]],STEAMER_H[],COLUMN(STEAMER_H[HBP]),FALSE),0)</f>
        <v>8</v>
      </c>
      <c r="R271" s="56">
        <f>IFERROR(VLOOKUP(MYRANKS_H[[#This Row],[IDFANGRAPHS]],STEAMER_H[],COLUMN(STEAMER_H[SO]),FALSE),0)</f>
        <v>81</v>
      </c>
      <c r="S271" s="56">
        <f>IFERROR(VLOOKUP(MYRANKS_H[[#This Row],[IDFANGRAPHS]],STEAMER_H[],COLUMN(STEAMER_H[SB]),FALSE),0)</f>
        <v>5</v>
      </c>
      <c r="T271" s="19">
        <f>IFERROR(MYRANKS_H[[#This Row],[H]]/MYRANKS_H[[#This Row],[AB]],0)</f>
        <v>0.25604838709677419</v>
      </c>
      <c r="U271" s="19">
        <f>IFERROR((MYRANKS_H[[#This Row],[H]]+MYRANKS_H[[#This Row],[BB]]+MYRANKS_H[[#This Row],[HBP]])/(MYRANKS_H[[#This Row],[AB]]+MYRANKS_H[[#This Row],[BB]]+MYRANKS_H[[#This Row],[HBP]]),0)</f>
        <v>0.31666666666666665</v>
      </c>
      <c r="V271" s="19">
        <f>IFERROR((MYRANKS_H[[#This Row],[H]]+MYRANKS_H[[#This Row],[2B]]+2*MYRANKS_H[[#This Row],[3B]]+3*MYRANKS_H[[#This Row],[HR]])/MYRANKS_H[[#This Row],[AB]],0)</f>
        <v>0.37701612903225806</v>
      </c>
      <c r="W27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71" s="27">
        <f>VLOOKUP(MYRANKS_H[[#This Row],[POS]],REPLACEMENT_LEVEL[],3,FALSE)</f>
        <v>0</v>
      </c>
      <c r="Y271" s="27">
        <f>MYRANKS_H[[#This Row],[PROJ PTS]]-MYRANKS_H[[#This Row],[REPL LEVEL]]</f>
        <v>0</v>
      </c>
      <c r="Z271" s="27">
        <f>RANK(MYRANKS_H[[#This Row],[POINTS OVER REPL]],MYRANKS_H[POINTS OVER REPL])</f>
        <v>1</v>
      </c>
      <c r="AA271" s="29">
        <f>IF(MYRANKS_H[[#This Row],[RANK]]&lt;=TOTAL_HITTERS_DRAFTED,MYRANKS_H[[#This Row],[POINTS OVER REPL]],0)</f>
        <v>0</v>
      </c>
      <c r="AB271" s="35">
        <f>MYRANKS_H[[#This Row],[POINTS OVER REPL]]*DOLLAR_VALUE_PER_POINT+1</f>
        <v>1</v>
      </c>
      <c r="AC271" s="35"/>
      <c r="AD271" s="29">
        <f>IF(AND(MYRANKS_H[[#This Row],[RANK]]&lt;=(TOTAL_HITTERS_DRAFTED-HITTERS_BELOW_REPL_DRAFTED),MYRANKS_H[[#This Row],[$ACTUAL]]=""),MYRANKS_H[[#This Row],[POINTS OVER REPL]],0)</f>
        <v>0</v>
      </c>
      <c r="AE271" s="35">
        <f>IF(MYRANKS_H[[#This Row],[$ACTUAL]]="",MYRANKS_H[[#This Row],[POINTS OVER REPL]]*REMAINING_DOLLAR_VALUE_PER_POINT+1,0)</f>
        <v>1</v>
      </c>
    </row>
    <row r="272" spans="1:31" ht="15" customHeight="1" x14ac:dyDescent="0.25">
      <c r="A272" s="2" t="s">
        <v>12864</v>
      </c>
      <c r="B272" s="14" t="str">
        <f>VLOOKUP(MYRANKS_H[[#This Row],[PLAYERID]],PLAYERIDMAP2[],COLUMN(PLAYERIDMAP2[LASTNAME]),FALSE)</f>
        <v>Guyer</v>
      </c>
      <c r="C272" s="14" t="str">
        <f>VLOOKUP(MYRANKS_H[[#This Row],[PLAYERID]],PLAYERIDMAP2[],COLUMN(PLAYERIDMAP2[FIRSTNAME]),FALSE)</f>
        <v>Brandon</v>
      </c>
      <c r="D272" s="14" t="str">
        <f>MYRANKS_H[[#This Row],[FNAME]]&amp;" "&amp;MYRANKS_H[[#This Row],[LNAME]]</f>
        <v>Brandon Guyer</v>
      </c>
      <c r="E272" s="14" t="str">
        <f>VLOOKUP(MYRANKS_H[[#This Row],[PLAYERID]],PLAYERIDMAP2[],COLUMN(PLAYERIDMAP2[TEAM]),FALSE)</f>
        <v>TB</v>
      </c>
      <c r="F272" s="14" t="str">
        <f>VLOOKUP(MYRANKS_H[[#This Row],[PLAYERID]],PLAYERIDMAP2[],COLUMN(PLAYERIDMAP2[POS]),FALSE)</f>
        <v>OF</v>
      </c>
      <c r="G272" s="14">
        <f>IFERROR(VALUE(VLOOKUP(MYRANKS_H[[#This Row],[PLAYERID]],PLAYERIDMAP2[],COLUMN(PLAYERIDMAP2[IDFANGRAPHS]),FALSE)),VLOOKUP(MYRANKS_H[[#This Row],[PLAYERID]],PLAYERIDMAP2[],COLUMN(PLAYERIDMAP2[IDFANGRAPHS]),FALSE))</f>
        <v>2636</v>
      </c>
      <c r="H272" s="56">
        <f>IFERROR(VLOOKUP(MYRANKS_H[[#This Row],[IDFANGRAPHS]],STEAMER_H[],COLUMN(STEAMER_H[PA]),FALSE),0)</f>
        <v>527</v>
      </c>
      <c r="I272" s="56">
        <f>IFERROR(VLOOKUP(MYRANKS_H[[#This Row],[IDFANGRAPHS]],STEAMER_H[],COLUMN(STEAMER_H[AB]),FALSE),0)</f>
        <v>471</v>
      </c>
      <c r="J272" s="56">
        <f>IFERROR(VLOOKUP(MYRANKS_H[[#This Row],[IDFANGRAPHS]],STEAMER_H[],COLUMN(STEAMER_H[H]),FALSE),0)</f>
        <v>122</v>
      </c>
      <c r="K272" s="56">
        <f>IFERROR(VLOOKUP(MYRANKS_H[[#This Row],[IDFANGRAPHS]],STEAMER_H[],COLUMN(STEAMER_H[2B]),FALSE),0)</f>
        <v>26</v>
      </c>
      <c r="L272" s="56">
        <f>IFERROR(VLOOKUP(MYRANKS_H[[#This Row],[IDFANGRAPHS]],STEAMER_H[],COLUMN(STEAMER_H[3B]),FALSE),0)</f>
        <v>3</v>
      </c>
      <c r="M272" s="56">
        <f>IFERROR(VLOOKUP(MYRANKS_H[[#This Row],[IDFANGRAPHS]],STEAMER_H[],COLUMN(STEAMER_H[HR]),FALSE),0)</f>
        <v>10</v>
      </c>
      <c r="N272" s="56">
        <f>IFERROR(VLOOKUP(MYRANKS_H[[#This Row],[IDFANGRAPHS]],STEAMER_H[],COLUMN(STEAMER_H[R]),FALSE),0)</f>
        <v>59</v>
      </c>
      <c r="O272" s="56">
        <f>IFERROR(VLOOKUP(MYRANKS_H[[#This Row],[IDFANGRAPHS]],STEAMER_H[],COLUMN(STEAMER_H[RBI]),FALSE),0)</f>
        <v>49</v>
      </c>
      <c r="P272" s="56">
        <f>IFERROR(VLOOKUP(MYRANKS_H[[#This Row],[IDFANGRAPHS]],STEAMER_H[],COLUMN(STEAMER_H[BB]),FALSE),0)</f>
        <v>33</v>
      </c>
      <c r="Q272" s="56">
        <f>IFERROR(VLOOKUP(MYRANKS_H[[#This Row],[IDFANGRAPHS]],STEAMER_H[],COLUMN(STEAMER_H[HBP]),FALSE),0)</f>
        <v>16</v>
      </c>
      <c r="R272" s="56">
        <f>IFERROR(VLOOKUP(MYRANKS_H[[#This Row],[IDFANGRAPHS]],STEAMER_H[],COLUMN(STEAMER_H[SO]),FALSE),0)</f>
        <v>92</v>
      </c>
      <c r="S272" s="56">
        <f>IFERROR(VLOOKUP(MYRANKS_H[[#This Row],[IDFANGRAPHS]],STEAMER_H[],COLUMN(STEAMER_H[SB]),FALSE),0)</f>
        <v>12</v>
      </c>
      <c r="T272" s="19">
        <f>IFERROR(MYRANKS_H[[#This Row],[H]]/MYRANKS_H[[#This Row],[AB]],0)</f>
        <v>0.25902335456475584</v>
      </c>
      <c r="U272" s="19">
        <f>IFERROR((MYRANKS_H[[#This Row],[H]]+MYRANKS_H[[#This Row],[BB]]+MYRANKS_H[[#This Row],[HBP]])/(MYRANKS_H[[#This Row],[AB]]+MYRANKS_H[[#This Row],[BB]]+MYRANKS_H[[#This Row],[HBP]]),0)</f>
        <v>0.32884615384615384</v>
      </c>
      <c r="V272" s="19">
        <f>IFERROR((MYRANKS_H[[#This Row],[H]]+MYRANKS_H[[#This Row],[2B]]+2*MYRANKS_H[[#This Row],[3B]]+3*MYRANKS_H[[#This Row],[HR]])/MYRANKS_H[[#This Row],[AB]],0)</f>
        <v>0.39065817409766457</v>
      </c>
      <c r="W27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72" s="27">
        <f>VLOOKUP(MYRANKS_H[[#This Row],[POS]],REPLACEMENT_LEVEL[],3,FALSE)</f>
        <v>0</v>
      </c>
      <c r="Y272" s="27">
        <f>MYRANKS_H[[#This Row],[PROJ PTS]]-MYRANKS_H[[#This Row],[REPL LEVEL]]</f>
        <v>0</v>
      </c>
      <c r="Z272" s="27">
        <f>RANK(MYRANKS_H[[#This Row],[POINTS OVER REPL]],MYRANKS_H[POINTS OVER REPL])</f>
        <v>1</v>
      </c>
      <c r="AA272" s="29">
        <f>IF(MYRANKS_H[[#This Row],[RANK]]&lt;=TOTAL_HITTERS_DRAFTED,MYRANKS_H[[#This Row],[POINTS OVER REPL]],0)</f>
        <v>0</v>
      </c>
      <c r="AB272" s="35">
        <f>MYRANKS_H[[#This Row],[POINTS OVER REPL]]*DOLLAR_VALUE_PER_POINT+1</f>
        <v>1</v>
      </c>
      <c r="AC272" s="35"/>
      <c r="AD272" s="29">
        <f>IF(AND(MYRANKS_H[[#This Row],[RANK]]&lt;=(TOTAL_HITTERS_DRAFTED-HITTERS_BELOW_REPL_DRAFTED),MYRANKS_H[[#This Row],[$ACTUAL]]=""),MYRANKS_H[[#This Row],[POINTS OVER REPL]],0)</f>
        <v>0</v>
      </c>
      <c r="AE272" s="35">
        <f>IF(MYRANKS_H[[#This Row],[$ACTUAL]]="",MYRANKS_H[[#This Row],[POINTS OVER REPL]]*REMAINING_DOLLAR_VALUE_PER_POINT+1,0)</f>
        <v>1</v>
      </c>
    </row>
    <row r="273" spans="1:31" x14ac:dyDescent="0.25">
      <c r="A273" s="7" t="s">
        <v>13084</v>
      </c>
      <c r="B273" s="14" t="str">
        <f>VLOOKUP(MYRANKS_H[[#This Row],[PLAYERID]],PLAYERIDMAP2[],COLUMN(PLAYERIDMAP2[LASTNAME]),FALSE)</f>
        <v>Hicks</v>
      </c>
      <c r="C273" s="14" t="str">
        <f>VLOOKUP(MYRANKS_H[[#This Row],[PLAYERID]],PLAYERIDMAP2[],COLUMN(PLAYERIDMAP2[FIRSTNAME]),FALSE)</f>
        <v>Aaron</v>
      </c>
      <c r="D273" s="14" t="str">
        <f>MYRANKS_H[[#This Row],[FNAME]]&amp;" "&amp;MYRANKS_H[[#This Row],[LNAME]]</f>
        <v>Aaron Hicks</v>
      </c>
      <c r="E273" s="14" t="str">
        <f>VLOOKUP(MYRANKS_H[[#This Row],[PLAYERID]],PLAYERIDMAP2[],COLUMN(PLAYERIDMAP2[TEAM]),FALSE)</f>
        <v>NYY</v>
      </c>
      <c r="F273" s="14" t="str">
        <f>VLOOKUP(MYRANKS_H[[#This Row],[PLAYERID]],PLAYERIDMAP2[],COLUMN(PLAYERIDMAP2[POS]),FALSE)</f>
        <v>OF</v>
      </c>
      <c r="G273" s="14">
        <f>IFERROR(VALUE(VLOOKUP(MYRANKS_H[[#This Row],[PLAYERID]],PLAYERIDMAP2[],COLUMN(PLAYERIDMAP2[IDFANGRAPHS]),FALSE)),VLOOKUP(MYRANKS_H[[#This Row],[PLAYERID]],PLAYERIDMAP2[],COLUMN(PLAYERIDMAP2[IDFANGRAPHS]),FALSE))</f>
        <v>5297</v>
      </c>
      <c r="H273" s="56">
        <f>IFERROR(VLOOKUP(MYRANKS_H[[#This Row],[IDFANGRAPHS]],STEAMER_H[],COLUMN(STEAMER_H[PA]),FALSE),0)</f>
        <v>155</v>
      </c>
      <c r="I273" s="56">
        <f>IFERROR(VLOOKUP(MYRANKS_H[[#This Row],[IDFANGRAPHS]],STEAMER_H[],COLUMN(STEAMER_H[AB]),FALSE),0)</f>
        <v>137</v>
      </c>
      <c r="J273" s="56">
        <f>IFERROR(VLOOKUP(MYRANKS_H[[#This Row],[IDFANGRAPHS]],STEAMER_H[],COLUMN(STEAMER_H[H]),FALSE),0)</f>
        <v>34</v>
      </c>
      <c r="K273" s="56">
        <f>IFERROR(VLOOKUP(MYRANKS_H[[#This Row],[IDFANGRAPHS]],STEAMER_H[],COLUMN(STEAMER_H[2B]),FALSE),0)</f>
        <v>7</v>
      </c>
      <c r="L273" s="56">
        <f>IFERROR(VLOOKUP(MYRANKS_H[[#This Row],[IDFANGRAPHS]],STEAMER_H[],COLUMN(STEAMER_H[3B]),FALSE),0)</f>
        <v>1</v>
      </c>
      <c r="M273" s="56">
        <f>IFERROR(VLOOKUP(MYRANKS_H[[#This Row],[IDFANGRAPHS]],STEAMER_H[],COLUMN(STEAMER_H[HR]),FALSE),0)</f>
        <v>4</v>
      </c>
      <c r="N273" s="56">
        <f>IFERROR(VLOOKUP(MYRANKS_H[[#This Row],[IDFANGRAPHS]],STEAMER_H[],COLUMN(STEAMER_H[R]),FALSE),0)</f>
        <v>18</v>
      </c>
      <c r="O273" s="56">
        <f>IFERROR(VLOOKUP(MYRANKS_H[[#This Row],[IDFANGRAPHS]],STEAMER_H[],COLUMN(STEAMER_H[RBI]),FALSE),0)</f>
        <v>16</v>
      </c>
      <c r="P273" s="56">
        <f>IFERROR(VLOOKUP(MYRANKS_H[[#This Row],[IDFANGRAPHS]],STEAMER_H[],COLUMN(STEAMER_H[BB]),FALSE),0)</f>
        <v>15</v>
      </c>
      <c r="Q273" s="56">
        <f>IFERROR(VLOOKUP(MYRANKS_H[[#This Row],[IDFANGRAPHS]],STEAMER_H[],COLUMN(STEAMER_H[HBP]),FALSE),0)</f>
        <v>1</v>
      </c>
      <c r="R273" s="56">
        <f>IFERROR(VLOOKUP(MYRANKS_H[[#This Row],[IDFANGRAPHS]],STEAMER_H[],COLUMN(STEAMER_H[SO]),FALSE),0)</f>
        <v>31</v>
      </c>
      <c r="S273" s="56">
        <f>IFERROR(VLOOKUP(MYRANKS_H[[#This Row],[IDFANGRAPHS]],STEAMER_H[],COLUMN(STEAMER_H[SB]),FALSE),0)</f>
        <v>3</v>
      </c>
      <c r="T273" s="19">
        <f>IFERROR(MYRANKS_H[[#This Row],[H]]/MYRANKS_H[[#This Row],[AB]],0)</f>
        <v>0.24817518248175183</v>
      </c>
      <c r="U273" s="19">
        <f>IFERROR((MYRANKS_H[[#This Row],[H]]+MYRANKS_H[[#This Row],[BB]]+MYRANKS_H[[#This Row],[HBP]])/(MYRANKS_H[[#This Row],[AB]]+MYRANKS_H[[#This Row],[BB]]+MYRANKS_H[[#This Row],[HBP]]),0)</f>
        <v>0.32679738562091504</v>
      </c>
      <c r="V273" s="19">
        <f>IFERROR((MYRANKS_H[[#This Row],[H]]+MYRANKS_H[[#This Row],[2B]]+2*MYRANKS_H[[#This Row],[3B]]+3*MYRANKS_H[[#This Row],[HR]])/MYRANKS_H[[#This Row],[AB]],0)</f>
        <v>0.40145985401459855</v>
      </c>
      <c r="W27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73" s="27">
        <f>VLOOKUP(MYRANKS_H[[#This Row],[POS]],REPLACEMENT_LEVEL[],3,FALSE)</f>
        <v>0</v>
      </c>
      <c r="Y273" s="27">
        <f>MYRANKS_H[[#This Row],[PROJ PTS]]-MYRANKS_H[[#This Row],[REPL LEVEL]]</f>
        <v>0</v>
      </c>
      <c r="Z273" s="27">
        <f>RANK(MYRANKS_H[[#This Row],[POINTS OVER REPL]],MYRANKS_H[POINTS OVER REPL])</f>
        <v>1</v>
      </c>
      <c r="AA273" s="29">
        <f>IF(MYRANKS_H[[#This Row],[RANK]]&lt;=TOTAL_HITTERS_DRAFTED,MYRANKS_H[[#This Row],[POINTS OVER REPL]],0)</f>
        <v>0</v>
      </c>
      <c r="AB273" s="35">
        <f>MYRANKS_H[[#This Row],[POINTS OVER REPL]]*DOLLAR_VALUE_PER_POINT+1</f>
        <v>1</v>
      </c>
      <c r="AC273" s="35"/>
      <c r="AD273" s="29">
        <f>IF(AND(MYRANKS_H[[#This Row],[RANK]]&lt;=(TOTAL_HITTERS_DRAFTED-HITTERS_BELOW_REPL_DRAFTED),MYRANKS_H[[#This Row],[$ACTUAL]]=""),MYRANKS_H[[#This Row],[POINTS OVER REPL]],0)</f>
        <v>0</v>
      </c>
      <c r="AE273" s="35">
        <f>IF(MYRANKS_H[[#This Row],[$ACTUAL]]="",MYRANKS_H[[#This Row],[POINTS OVER REPL]]*REMAINING_DOLLAR_VALUE_PER_POINT+1,0)</f>
        <v>1</v>
      </c>
    </row>
    <row r="274" spans="1:31" ht="15" customHeight="1" x14ac:dyDescent="0.25">
      <c r="A274" s="2" t="s">
        <v>13222</v>
      </c>
      <c r="B274" s="14" t="str">
        <f>VLOOKUP(MYRANKS_H[[#This Row],[PLAYERID]],PLAYERIDMAP2[],COLUMN(PLAYERIDMAP2[LASTNAME]),FALSE)</f>
        <v>Inciarte</v>
      </c>
      <c r="C274" s="14" t="str">
        <f>VLOOKUP(MYRANKS_H[[#This Row],[PLAYERID]],PLAYERIDMAP2[],COLUMN(PLAYERIDMAP2[FIRSTNAME]),FALSE)</f>
        <v>Ender</v>
      </c>
      <c r="D274" s="14" t="str">
        <f>MYRANKS_H[[#This Row],[FNAME]]&amp;" "&amp;MYRANKS_H[[#This Row],[LNAME]]</f>
        <v>Ender Inciarte</v>
      </c>
      <c r="E274" s="14" t="str">
        <f>VLOOKUP(MYRANKS_H[[#This Row],[PLAYERID]],PLAYERIDMAP2[],COLUMN(PLAYERIDMAP2[TEAM]),FALSE)</f>
        <v>ATL</v>
      </c>
      <c r="F274" s="14" t="str">
        <f>VLOOKUP(MYRANKS_H[[#This Row],[PLAYERID]],PLAYERIDMAP2[],COLUMN(PLAYERIDMAP2[POS]),FALSE)</f>
        <v>OF</v>
      </c>
      <c r="G274" s="14">
        <f>IFERROR(VALUE(VLOOKUP(MYRANKS_H[[#This Row],[PLAYERID]],PLAYERIDMAP2[],COLUMN(PLAYERIDMAP2[IDFANGRAPHS]),FALSE)),VLOOKUP(MYRANKS_H[[#This Row],[PLAYERID]],PLAYERIDMAP2[],COLUMN(PLAYERIDMAP2[IDFANGRAPHS]),FALSE))</f>
        <v>4922</v>
      </c>
      <c r="H274" s="56">
        <f>IFERROR(VLOOKUP(MYRANKS_H[[#This Row],[IDFANGRAPHS]],STEAMER_H[],COLUMN(STEAMER_H[PA]),FALSE),0)</f>
        <v>474</v>
      </c>
      <c r="I274" s="56">
        <f>IFERROR(VLOOKUP(MYRANKS_H[[#This Row],[IDFANGRAPHS]],STEAMER_H[],COLUMN(STEAMER_H[AB]),FALSE),0)</f>
        <v>439</v>
      </c>
      <c r="J274" s="56">
        <f>IFERROR(VLOOKUP(MYRANKS_H[[#This Row],[IDFANGRAPHS]],STEAMER_H[],COLUMN(STEAMER_H[H]),FALSE),0)</f>
        <v>119</v>
      </c>
      <c r="K274" s="56">
        <f>IFERROR(VLOOKUP(MYRANKS_H[[#This Row],[IDFANGRAPHS]],STEAMER_H[],COLUMN(STEAMER_H[2B]),FALSE),0)</f>
        <v>20</v>
      </c>
      <c r="L274" s="56">
        <f>IFERROR(VLOOKUP(MYRANKS_H[[#This Row],[IDFANGRAPHS]],STEAMER_H[],COLUMN(STEAMER_H[3B]),FALSE),0)</f>
        <v>2</v>
      </c>
      <c r="M274" s="56">
        <f>IFERROR(VLOOKUP(MYRANKS_H[[#This Row],[IDFANGRAPHS]],STEAMER_H[],COLUMN(STEAMER_H[HR]),FALSE),0)</f>
        <v>5</v>
      </c>
      <c r="N274" s="56">
        <f>IFERROR(VLOOKUP(MYRANKS_H[[#This Row],[IDFANGRAPHS]],STEAMER_H[],COLUMN(STEAMER_H[R]),FALSE),0)</f>
        <v>50</v>
      </c>
      <c r="O274" s="56">
        <f>IFERROR(VLOOKUP(MYRANKS_H[[#This Row],[IDFANGRAPHS]],STEAMER_H[],COLUMN(STEAMER_H[RBI]),FALSE),0)</f>
        <v>36</v>
      </c>
      <c r="P274" s="56">
        <f>IFERROR(VLOOKUP(MYRANKS_H[[#This Row],[IDFANGRAPHS]],STEAMER_H[],COLUMN(STEAMER_H[BB]),FALSE),0)</f>
        <v>26</v>
      </c>
      <c r="Q274" s="56">
        <f>IFERROR(VLOOKUP(MYRANKS_H[[#This Row],[IDFANGRAPHS]],STEAMER_H[],COLUMN(STEAMER_H[HBP]),FALSE),0)</f>
        <v>3</v>
      </c>
      <c r="R274" s="56">
        <f>IFERROR(VLOOKUP(MYRANKS_H[[#This Row],[IDFANGRAPHS]],STEAMER_H[],COLUMN(STEAMER_H[SO]),FALSE),0)</f>
        <v>55</v>
      </c>
      <c r="S274" s="56">
        <f>IFERROR(VLOOKUP(MYRANKS_H[[#This Row],[IDFANGRAPHS]],STEAMER_H[],COLUMN(STEAMER_H[SB]),FALSE),0)</f>
        <v>17</v>
      </c>
      <c r="T274" s="19">
        <f>IFERROR(MYRANKS_H[[#This Row],[H]]/MYRANKS_H[[#This Row],[AB]],0)</f>
        <v>0.27107061503416857</v>
      </c>
      <c r="U274" s="19">
        <f>IFERROR((MYRANKS_H[[#This Row],[H]]+MYRANKS_H[[#This Row],[BB]]+MYRANKS_H[[#This Row],[HBP]])/(MYRANKS_H[[#This Row],[AB]]+MYRANKS_H[[#This Row],[BB]]+MYRANKS_H[[#This Row],[HBP]]),0)</f>
        <v>0.31623931623931623</v>
      </c>
      <c r="V274" s="19">
        <f>IFERROR((MYRANKS_H[[#This Row],[H]]+MYRANKS_H[[#This Row],[2B]]+2*MYRANKS_H[[#This Row],[3B]]+3*MYRANKS_H[[#This Row],[HR]])/MYRANKS_H[[#This Row],[AB]],0)</f>
        <v>0.35990888382687924</v>
      </c>
      <c r="W27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74" s="27">
        <f>VLOOKUP(MYRANKS_H[[#This Row],[POS]],REPLACEMENT_LEVEL[],3,FALSE)</f>
        <v>0</v>
      </c>
      <c r="Y274" s="27">
        <f>MYRANKS_H[[#This Row],[PROJ PTS]]-MYRANKS_H[[#This Row],[REPL LEVEL]]</f>
        <v>0</v>
      </c>
      <c r="Z274" s="27">
        <f>RANK(MYRANKS_H[[#This Row],[POINTS OVER REPL]],MYRANKS_H[POINTS OVER REPL])</f>
        <v>1</v>
      </c>
      <c r="AA274" s="29">
        <f>IF(MYRANKS_H[[#This Row],[RANK]]&lt;=TOTAL_HITTERS_DRAFTED,MYRANKS_H[[#This Row],[POINTS OVER REPL]],0)</f>
        <v>0</v>
      </c>
      <c r="AB274" s="35">
        <f>MYRANKS_H[[#This Row],[POINTS OVER REPL]]*DOLLAR_VALUE_PER_POINT+1</f>
        <v>1</v>
      </c>
      <c r="AC274" s="35"/>
      <c r="AD274" s="29">
        <f>IF(AND(MYRANKS_H[[#This Row],[RANK]]&lt;=(TOTAL_HITTERS_DRAFTED-HITTERS_BELOW_REPL_DRAFTED),MYRANKS_H[[#This Row],[$ACTUAL]]=""),MYRANKS_H[[#This Row],[POINTS OVER REPL]],0)</f>
        <v>0</v>
      </c>
      <c r="AE274" s="35">
        <f>IF(MYRANKS_H[[#This Row],[$ACTUAL]]="",MYRANKS_H[[#This Row],[POINTS OVER REPL]]*REMAINING_DOLLAR_VALUE_PER_POINT+1,0)</f>
        <v>1</v>
      </c>
    </row>
    <row r="275" spans="1:31" ht="15" customHeight="1" x14ac:dyDescent="0.25">
      <c r="A275" s="3" t="s">
        <v>18831</v>
      </c>
      <c r="B275" s="14" t="str">
        <f>VLOOKUP(MYRANKS_H[[#This Row],[PLAYERID]],PLAYERIDMAP2[],COLUMN(PLAYERIDMAP2[LASTNAME]),FALSE)</f>
        <v>Lamb</v>
      </c>
      <c r="C275" s="14" t="str">
        <f>VLOOKUP(MYRANKS_H[[#This Row],[PLAYERID]],PLAYERIDMAP2[],COLUMN(PLAYERIDMAP2[FIRSTNAME]),FALSE)</f>
        <v>Jacob</v>
      </c>
      <c r="D275" s="14" t="str">
        <f>MYRANKS_H[[#This Row],[FNAME]]&amp;" "&amp;MYRANKS_H[[#This Row],[LNAME]]</f>
        <v>Jacob Lamb</v>
      </c>
      <c r="E275" s="14" t="str">
        <f>VLOOKUP(MYRANKS_H[[#This Row],[PLAYERID]],PLAYERIDMAP2[],COLUMN(PLAYERIDMAP2[TEAM]),FALSE)</f>
        <v>ARI</v>
      </c>
      <c r="F275" s="14" t="str">
        <f>VLOOKUP(MYRANKS_H[[#This Row],[PLAYERID]],PLAYERIDMAP2[],COLUMN(PLAYERIDMAP2[POS]),FALSE)</f>
        <v>3B</v>
      </c>
      <c r="G275" s="14">
        <f>IFERROR(VALUE(VLOOKUP(MYRANKS_H[[#This Row],[PLAYERID]],PLAYERIDMAP2[],COLUMN(PLAYERIDMAP2[IDFANGRAPHS]),FALSE)),VLOOKUP(MYRANKS_H[[#This Row],[PLAYERID]],PLAYERIDMAP2[],COLUMN(PLAYERIDMAP2[IDFANGRAPHS]),FALSE))</f>
        <v>13329</v>
      </c>
      <c r="H275" s="56">
        <f>IFERROR(VLOOKUP(MYRANKS_H[[#This Row],[IDFANGRAPHS]],STEAMER_H[],COLUMN(STEAMER_H[PA]),FALSE),0)</f>
        <v>511</v>
      </c>
      <c r="I275" s="56">
        <f>IFERROR(VLOOKUP(MYRANKS_H[[#This Row],[IDFANGRAPHS]],STEAMER_H[],COLUMN(STEAMER_H[AB]),FALSE),0)</f>
        <v>459</v>
      </c>
      <c r="J275" s="56">
        <f>IFERROR(VLOOKUP(MYRANKS_H[[#This Row],[IDFANGRAPHS]],STEAMER_H[],COLUMN(STEAMER_H[H]),FALSE),0)</f>
        <v>120</v>
      </c>
      <c r="K275" s="56">
        <f>IFERROR(VLOOKUP(MYRANKS_H[[#This Row],[IDFANGRAPHS]],STEAMER_H[],COLUMN(STEAMER_H[2B]),FALSE),0)</f>
        <v>24</v>
      </c>
      <c r="L275" s="56">
        <f>IFERROR(VLOOKUP(MYRANKS_H[[#This Row],[IDFANGRAPHS]],STEAMER_H[],COLUMN(STEAMER_H[3B]),FALSE),0)</f>
        <v>4</v>
      </c>
      <c r="M275" s="56">
        <f>IFERROR(VLOOKUP(MYRANKS_H[[#This Row],[IDFANGRAPHS]],STEAMER_H[],COLUMN(STEAMER_H[HR]),FALSE),0)</f>
        <v>12</v>
      </c>
      <c r="N275" s="56">
        <f>IFERROR(VLOOKUP(MYRANKS_H[[#This Row],[IDFANGRAPHS]],STEAMER_H[],COLUMN(STEAMER_H[R]),FALSE),0)</f>
        <v>53</v>
      </c>
      <c r="O275" s="56">
        <f>IFERROR(VLOOKUP(MYRANKS_H[[#This Row],[IDFANGRAPHS]],STEAMER_H[],COLUMN(STEAMER_H[RBI]),FALSE),0)</f>
        <v>56</v>
      </c>
      <c r="P275" s="56">
        <f>IFERROR(VLOOKUP(MYRANKS_H[[#This Row],[IDFANGRAPHS]],STEAMER_H[],COLUMN(STEAMER_H[BB]),FALSE),0)</f>
        <v>43</v>
      </c>
      <c r="Q275" s="56">
        <f>IFERROR(VLOOKUP(MYRANKS_H[[#This Row],[IDFANGRAPHS]],STEAMER_H[],COLUMN(STEAMER_H[HBP]),FALSE),0)</f>
        <v>3</v>
      </c>
      <c r="R275" s="56">
        <f>IFERROR(VLOOKUP(MYRANKS_H[[#This Row],[IDFANGRAPHS]],STEAMER_H[],COLUMN(STEAMER_H[SO]),FALSE),0)</f>
        <v>123</v>
      </c>
      <c r="S275" s="56">
        <f>IFERROR(VLOOKUP(MYRANKS_H[[#This Row],[IDFANGRAPHS]],STEAMER_H[],COLUMN(STEAMER_H[SB]),FALSE),0)</f>
        <v>4</v>
      </c>
      <c r="T275" s="19">
        <f>IFERROR(MYRANKS_H[[#This Row],[H]]/MYRANKS_H[[#This Row],[AB]],0)</f>
        <v>0.26143790849673204</v>
      </c>
      <c r="U275" s="19">
        <f>IFERROR((MYRANKS_H[[#This Row],[H]]+MYRANKS_H[[#This Row],[BB]]+MYRANKS_H[[#This Row],[HBP]])/(MYRANKS_H[[#This Row],[AB]]+MYRANKS_H[[#This Row],[BB]]+MYRANKS_H[[#This Row],[HBP]]),0)</f>
        <v>0.32871287128712873</v>
      </c>
      <c r="V275" s="19">
        <f>IFERROR((MYRANKS_H[[#This Row],[H]]+MYRANKS_H[[#This Row],[2B]]+2*MYRANKS_H[[#This Row],[3B]]+3*MYRANKS_H[[#This Row],[HR]])/MYRANKS_H[[#This Row],[AB]],0)</f>
        <v>0.40958605664488018</v>
      </c>
      <c r="W27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75" s="27">
        <f>VLOOKUP(MYRANKS_H[[#This Row],[POS]],REPLACEMENT_LEVEL[],3,FALSE)</f>
        <v>0</v>
      </c>
      <c r="Y275" s="27">
        <f>MYRANKS_H[[#This Row],[PROJ PTS]]-MYRANKS_H[[#This Row],[REPL LEVEL]]</f>
        <v>0</v>
      </c>
      <c r="Z275" s="27">
        <f>RANK(MYRANKS_H[[#This Row],[POINTS OVER REPL]],MYRANKS_H[POINTS OVER REPL])</f>
        <v>1</v>
      </c>
      <c r="AA275" s="29">
        <f>IF(MYRANKS_H[[#This Row],[RANK]]&lt;=TOTAL_HITTERS_DRAFTED,MYRANKS_H[[#This Row],[POINTS OVER REPL]],0)</f>
        <v>0</v>
      </c>
      <c r="AB275" s="35">
        <f>MYRANKS_H[[#This Row],[POINTS OVER REPL]]*DOLLAR_VALUE_PER_POINT+1</f>
        <v>1</v>
      </c>
      <c r="AC275" s="35"/>
      <c r="AD275" s="29">
        <f>IF(AND(MYRANKS_H[[#This Row],[RANK]]&lt;=(TOTAL_HITTERS_DRAFTED-HITTERS_BELOW_REPL_DRAFTED),MYRANKS_H[[#This Row],[$ACTUAL]]=""),MYRANKS_H[[#This Row],[POINTS OVER REPL]],0)</f>
        <v>0</v>
      </c>
      <c r="AE275" s="35">
        <f>IF(MYRANKS_H[[#This Row],[$ACTUAL]]="",MYRANKS_H[[#This Row],[POINTS OVER REPL]]*REMAINING_DOLLAR_VALUE_PER_POINT+1,0)</f>
        <v>1</v>
      </c>
    </row>
    <row r="276" spans="1:31" x14ac:dyDescent="0.25">
      <c r="A276" s="2" t="s">
        <v>13745</v>
      </c>
      <c r="B276" s="14" t="str">
        <f>VLOOKUP(MYRANKS_H[[#This Row],[PLAYERID]],PLAYERIDMAP2[],COLUMN(PLAYERIDMAP2[LASTNAME]),FALSE)</f>
        <v>Ludwick</v>
      </c>
      <c r="C276" s="14" t="str">
        <f>VLOOKUP(MYRANKS_H[[#This Row],[PLAYERID]],PLAYERIDMAP2[],COLUMN(PLAYERIDMAP2[FIRSTNAME]),FALSE)</f>
        <v>Ryan</v>
      </c>
      <c r="D276" s="14" t="str">
        <f>MYRANKS_H[[#This Row],[FNAME]]&amp;" "&amp;MYRANKS_H[[#This Row],[LNAME]]</f>
        <v>Ryan Ludwick</v>
      </c>
      <c r="E276" s="14" t="str">
        <f>VLOOKUP(MYRANKS_H[[#This Row],[PLAYERID]],PLAYERIDMAP2[],COLUMN(PLAYERIDMAP2[TEAM]),FALSE)</f>
        <v>CIN</v>
      </c>
      <c r="F276" s="14" t="str">
        <f>VLOOKUP(MYRANKS_H[[#This Row],[PLAYERID]],PLAYERIDMAP2[],COLUMN(PLAYERIDMAP2[POS]),FALSE)</f>
        <v>OF</v>
      </c>
      <c r="G276" s="14">
        <f>IFERROR(VALUE(VLOOKUP(MYRANKS_H[[#This Row],[PLAYERID]],PLAYERIDMAP2[],COLUMN(PLAYERIDMAP2[IDFANGRAPHS]),FALSE)),VLOOKUP(MYRANKS_H[[#This Row],[PLAYERID]],PLAYERIDMAP2[],COLUMN(PLAYERIDMAP2[IDFANGRAPHS]),FALSE))</f>
        <v>1260</v>
      </c>
      <c r="H276" s="56">
        <f>IFERROR(VLOOKUP(MYRANKS_H[[#This Row],[IDFANGRAPHS]],STEAMER_H[],COLUMN(STEAMER_H[PA]),FALSE),0)</f>
        <v>1</v>
      </c>
      <c r="I276" s="56">
        <f>IFERROR(VLOOKUP(MYRANKS_H[[#This Row],[IDFANGRAPHS]],STEAMER_H[],COLUMN(STEAMER_H[AB]),FALSE),0)</f>
        <v>1</v>
      </c>
      <c r="J276" s="56">
        <f>IFERROR(VLOOKUP(MYRANKS_H[[#This Row],[IDFANGRAPHS]],STEAMER_H[],COLUMN(STEAMER_H[H]),FALSE),0)</f>
        <v>0</v>
      </c>
      <c r="K276" s="56">
        <f>IFERROR(VLOOKUP(MYRANKS_H[[#This Row],[IDFANGRAPHS]],STEAMER_H[],COLUMN(STEAMER_H[2B]),FALSE),0)</f>
        <v>0</v>
      </c>
      <c r="L276" s="56">
        <f>IFERROR(VLOOKUP(MYRANKS_H[[#This Row],[IDFANGRAPHS]],STEAMER_H[],COLUMN(STEAMER_H[3B]),FALSE),0)</f>
        <v>0</v>
      </c>
      <c r="M276" s="56">
        <f>IFERROR(VLOOKUP(MYRANKS_H[[#This Row],[IDFANGRAPHS]],STEAMER_H[],COLUMN(STEAMER_H[HR]),FALSE),0)</f>
        <v>0</v>
      </c>
      <c r="N276" s="56">
        <f>IFERROR(VLOOKUP(MYRANKS_H[[#This Row],[IDFANGRAPHS]],STEAMER_H[],COLUMN(STEAMER_H[R]),FALSE),0)</f>
        <v>0</v>
      </c>
      <c r="O276" s="56">
        <f>IFERROR(VLOOKUP(MYRANKS_H[[#This Row],[IDFANGRAPHS]],STEAMER_H[],COLUMN(STEAMER_H[RBI]),FALSE),0)</f>
        <v>0</v>
      </c>
      <c r="P276" s="56">
        <f>IFERROR(VLOOKUP(MYRANKS_H[[#This Row],[IDFANGRAPHS]],STEAMER_H[],COLUMN(STEAMER_H[BB]),FALSE),0)</f>
        <v>0</v>
      </c>
      <c r="Q276" s="56">
        <f>IFERROR(VLOOKUP(MYRANKS_H[[#This Row],[IDFANGRAPHS]],STEAMER_H[],COLUMN(STEAMER_H[HBP]),FALSE),0)</f>
        <v>0</v>
      </c>
      <c r="R276" s="56">
        <f>IFERROR(VLOOKUP(MYRANKS_H[[#This Row],[IDFANGRAPHS]],STEAMER_H[],COLUMN(STEAMER_H[SO]),FALSE),0)</f>
        <v>0</v>
      </c>
      <c r="S276" s="56">
        <f>IFERROR(VLOOKUP(MYRANKS_H[[#This Row],[IDFANGRAPHS]],STEAMER_H[],COLUMN(STEAMER_H[SB]),FALSE),0)</f>
        <v>0</v>
      </c>
      <c r="T276" s="19">
        <f>IFERROR(MYRANKS_H[[#This Row],[H]]/MYRANKS_H[[#This Row],[AB]],0)</f>
        <v>0</v>
      </c>
      <c r="U276" s="19">
        <f>IFERROR((MYRANKS_H[[#This Row],[H]]+MYRANKS_H[[#This Row],[BB]]+MYRANKS_H[[#This Row],[HBP]])/(MYRANKS_H[[#This Row],[AB]]+MYRANKS_H[[#This Row],[BB]]+MYRANKS_H[[#This Row],[HBP]]),0)</f>
        <v>0</v>
      </c>
      <c r="V276" s="19">
        <f>IFERROR((MYRANKS_H[[#This Row],[H]]+MYRANKS_H[[#This Row],[2B]]+2*MYRANKS_H[[#This Row],[3B]]+3*MYRANKS_H[[#This Row],[HR]])/MYRANKS_H[[#This Row],[AB]],0)</f>
        <v>0</v>
      </c>
      <c r="W27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76" s="27">
        <f>VLOOKUP(MYRANKS_H[[#This Row],[POS]],REPLACEMENT_LEVEL[],3,FALSE)</f>
        <v>0</v>
      </c>
      <c r="Y276" s="27">
        <f>MYRANKS_H[[#This Row],[PROJ PTS]]-MYRANKS_H[[#This Row],[REPL LEVEL]]</f>
        <v>0</v>
      </c>
      <c r="Z276" s="27">
        <f>RANK(MYRANKS_H[[#This Row],[POINTS OVER REPL]],MYRANKS_H[POINTS OVER REPL])</f>
        <v>1</v>
      </c>
      <c r="AA276" s="29">
        <f>IF(MYRANKS_H[[#This Row],[RANK]]&lt;=TOTAL_HITTERS_DRAFTED,MYRANKS_H[[#This Row],[POINTS OVER REPL]],0)</f>
        <v>0</v>
      </c>
      <c r="AB276" s="35">
        <f>MYRANKS_H[[#This Row],[POINTS OVER REPL]]*DOLLAR_VALUE_PER_POINT+1</f>
        <v>1</v>
      </c>
      <c r="AC276" s="35"/>
      <c r="AD276" s="29">
        <f>IF(AND(MYRANKS_H[[#This Row],[RANK]]&lt;=(TOTAL_HITTERS_DRAFTED-HITTERS_BELOW_REPL_DRAFTED),MYRANKS_H[[#This Row],[$ACTUAL]]=""),MYRANKS_H[[#This Row],[POINTS OVER REPL]],0)</f>
        <v>0</v>
      </c>
      <c r="AE276" s="35">
        <f>IF(MYRANKS_H[[#This Row],[$ACTUAL]]="",MYRANKS_H[[#This Row],[POINTS OVER REPL]]*REMAINING_DOLLAR_VALUE_PER_POINT+1,0)</f>
        <v>1</v>
      </c>
    </row>
    <row r="277" spans="1:31" ht="15" customHeight="1" x14ac:dyDescent="0.25">
      <c r="A277" s="4" t="s">
        <v>13798</v>
      </c>
      <c r="B277" s="14" t="str">
        <f>VLOOKUP(MYRANKS_H[[#This Row],[PLAYERID]],PLAYERIDMAP2[],COLUMN(PLAYERIDMAP2[LASTNAME]),FALSE)</f>
        <v>Maldonado</v>
      </c>
      <c r="C277" s="14" t="str">
        <f>VLOOKUP(MYRANKS_H[[#This Row],[PLAYERID]],PLAYERIDMAP2[],COLUMN(PLAYERIDMAP2[FIRSTNAME]),FALSE)</f>
        <v>Martin</v>
      </c>
      <c r="D277" s="14" t="str">
        <f>MYRANKS_H[[#This Row],[FNAME]]&amp;" "&amp;MYRANKS_H[[#This Row],[LNAME]]</f>
        <v>Martin Maldonado</v>
      </c>
      <c r="E277" s="14" t="str">
        <f>VLOOKUP(MYRANKS_H[[#This Row],[PLAYERID]],PLAYERIDMAP2[],COLUMN(PLAYERIDMAP2[TEAM]),FALSE)</f>
        <v>MIL</v>
      </c>
      <c r="F277" s="14" t="str">
        <f>VLOOKUP(MYRANKS_H[[#This Row],[PLAYERID]],PLAYERIDMAP2[],COLUMN(PLAYERIDMAP2[POS]),FALSE)</f>
        <v>C</v>
      </c>
      <c r="G277" s="14">
        <f>IFERROR(VALUE(VLOOKUP(MYRANKS_H[[#This Row],[PLAYERID]],PLAYERIDMAP2[],COLUMN(PLAYERIDMAP2[IDFANGRAPHS]),FALSE)),VLOOKUP(MYRANKS_H[[#This Row],[PLAYERID]],PLAYERIDMAP2[],COLUMN(PLAYERIDMAP2[IDFANGRAPHS]),FALSE))</f>
        <v>6887</v>
      </c>
      <c r="H277" s="56">
        <f>IFERROR(VLOOKUP(MYRANKS_H[[#This Row],[IDFANGRAPHS]],STEAMER_H[],COLUMN(STEAMER_H[PA]),FALSE),0)</f>
        <v>121</v>
      </c>
      <c r="I277" s="56">
        <f>IFERROR(VLOOKUP(MYRANKS_H[[#This Row],[IDFANGRAPHS]],STEAMER_H[],COLUMN(STEAMER_H[AB]),FALSE),0)</f>
        <v>109</v>
      </c>
      <c r="J277" s="56">
        <f>IFERROR(VLOOKUP(MYRANKS_H[[#This Row],[IDFANGRAPHS]],STEAMER_H[],COLUMN(STEAMER_H[H]),FALSE),0)</f>
        <v>24</v>
      </c>
      <c r="K277" s="56">
        <f>IFERROR(VLOOKUP(MYRANKS_H[[#This Row],[IDFANGRAPHS]],STEAMER_H[],COLUMN(STEAMER_H[2B]),FALSE),0)</f>
        <v>4</v>
      </c>
      <c r="L277" s="56">
        <f>IFERROR(VLOOKUP(MYRANKS_H[[#This Row],[IDFANGRAPHS]],STEAMER_H[],COLUMN(STEAMER_H[3B]),FALSE),0)</f>
        <v>0</v>
      </c>
      <c r="M277" s="56">
        <f>IFERROR(VLOOKUP(MYRANKS_H[[#This Row],[IDFANGRAPHS]],STEAMER_H[],COLUMN(STEAMER_H[HR]),FALSE),0)</f>
        <v>3</v>
      </c>
      <c r="N277" s="56">
        <f>IFERROR(VLOOKUP(MYRANKS_H[[#This Row],[IDFANGRAPHS]],STEAMER_H[],COLUMN(STEAMER_H[R]),FALSE),0)</f>
        <v>11</v>
      </c>
      <c r="O277" s="56">
        <f>IFERROR(VLOOKUP(MYRANKS_H[[#This Row],[IDFANGRAPHS]],STEAMER_H[],COLUMN(STEAMER_H[RBI]),FALSE),0)</f>
        <v>11</v>
      </c>
      <c r="P277" s="56">
        <f>IFERROR(VLOOKUP(MYRANKS_H[[#This Row],[IDFANGRAPHS]],STEAMER_H[],COLUMN(STEAMER_H[BB]),FALSE),0)</f>
        <v>10</v>
      </c>
      <c r="Q277" s="56">
        <f>IFERROR(VLOOKUP(MYRANKS_H[[#This Row],[IDFANGRAPHS]],STEAMER_H[],COLUMN(STEAMER_H[HBP]),FALSE),0)</f>
        <v>1</v>
      </c>
      <c r="R277" s="56">
        <f>IFERROR(VLOOKUP(MYRANKS_H[[#This Row],[IDFANGRAPHS]],STEAMER_H[],COLUMN(STEAMER_H[SO]),FALSE),0)</f>
        <v>30</v>
      </c>
      <c r="S277" s="56">
        <f>IFERROR(VLOOKUP(MYRANKS_H[[#This Row],[IDFANGRAPHS]],STEAMER_H[],COLUMN(STEAMER_H[SB]),FALSE),0)</f>
        <v>1</v>
      </c>
      <c r="T277" s="19">
        <f>IFERROR(MYRANKS_H[[#This Row],[H]]/MYRANKS_H[[#This Row],[AB]],0)</f>
        <v>0.22018348623853212</v>
      </c>
      <c r="U277" s="19">
        <f>IFERROR((MYRANKS_H[[#This Row],[H]]+MYRANKS_H[[#This Row],[BB]]+MYRANKS_H[[#This Row],[HBP]])/(MYRANKS_H[[#This Row],[AB]]+MYRANKS_H[[#This Row],[BB]]+MYRANKS_H[[#This Row],[HBP]]),0)</f>
        <v>0.29166666666666669</v>
      </c>
      <c r="V277" s="19">
        <f>IFERROR((MYRANKS_H[[#This Row],[H]]+MYRANKS_H[[#This Row],[2B]]+2*MYRANKS_H[[#This Row],[3B]]+3*MYRANKS_H[[#This Row],[HR]])/MYRANKS_H[[#This Row],[AB]],0)</f>
        <v>0.33944954128440369</v>
      </c>
      <c r="W27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77" s="27">
        <f>VLOOKUP(MYRANKS_H[[#This Row],[POS]],REPLACEMENT_LEVEL[],3,FALSE)</f>
        <v>0</v>
      </c>
      <c r="Y277" s="27">
        <f>MYRANKS_H[[#This Row],[PROJ PTS]]-MYRANKS_H[[#This Row],[REPL LEVEL]]</f>
        <v>0</v>
      </c>
      <c r="Z277" s="27">
        <f>RANK(MYRANKS_H[[#This Row],[POINTS OVER REPL]],MYRANKS_H[POINTS OVER REPL])</f>
        <v>1</v>
      </c>
      <c r="AA277" s="29">
        <f>IF(MYRANKS_H[[#This Row],[RANK]]&lt;=TOTAL_HITTERS_DRAFTED,MYRANKS_H[[#This Row],[POINTS OVER REPL]],0)</f>
        <v>0</v>
      </c>
      <c r="AB277" s="35">
        <f>MYRANKS_H[[#This Row],[POINTS OVER REPL]]*DOLLAR_VALUE_PER_POINT+1</f>
        <v>1</v>
      </c>
      <c r="AC277" s="35"/>
      <c r="AD277" s="29">
        <f>IF(AND(MYRANKS_H[[#This Row],[RANK]]&lt;=(TOTAL_HITTERS_DRAFTED-HITTERS_BELOW_REPL_DRAFTED),MYRANKS_H[[#This Row],[$ACTUAL]]=""),MYRANKS_H[[#This Row],[POINTS OVER REPL]],0)</f>
        <v>0</v>
      </c>
      <c r="AE277" s="35">
        <f>IF(MYRANKS_H[[#This Row],[$ACTUAL]]="",MYRANKS_H[[#This Row],[POINTS OVER REPL]]*REMAINING_DOLLAR_VALUE_PER_POINT+1,0)</f>
        <v>1</v>
      </c>
    </row>
    <row r="278" spans="1:31" ht="15" customHeight="1" x14ac:dyDescent="0.25">
      <c r="A278" s="2" t="s">
        <v>13928</v>
      </c>
      <c r="B278" s="14" t="str">
        <f>VLOOKUP(MYRANKS_H[[#This Row],[PLAYERID]],PLAYERIDMAP2[],COLUMN(PLAYERIDMAP2[LASTNAME]),FALSE)</f>
        <v>Mayberry</v>
      </c>
      <c r="C278" s="14" t="str">
        <f>VLOOKUP(MYRANKS_H[[#This Row],[PLAYERID]],PLAYERIDMAP2[],COLUMN(PLAYERIDMAP2[FIRSTNAME]),FALSE)</f>
        <v>John</v>
      </c>
      <c r="D278" s="14" t="str">
        <f>MYRANKS_H[[#This Row],[FNAME]]&amp;" "&amp;MYRANKS_H[[#This Row],[LNAME]]</f>
        <v>John Mayberry</v>
      </c>
      <c r="E278" s="14" t="str">
        <f>VLOOKUP(MYRANKS_H[[#This Row],[PLAYERID]],PLAYERIDMAP2[],COLUMN(PLAYERIDMAP2[TEAM]),FALSE)</f>
        <v>NYM</v>
      </c>
      <c r="F278" s="14" t="str">
        <f>VLOOKUP(MYRANKS_H[[#This Row],[PLAYERID]],PLAYERIDMAP2[],COLUMN(PLAYERIDMAP2[POS]),FALSE)</f>
        <v>OF</v>
      </c>
      <c r="G278" s="14">
        <f>IFERROR(VALUE(VLOOKUP(MYRANKS_H[[#This Row],[PLAYERID]],PLAYERIDMAP2[],COLUMN(PLAYERIDMAP2[IDFANGRAPHS]),FALSE)),VLOOKUP(MYRANKS_H[[#This Row],[PLAYERID]],PLAYERIDMAP2[],COLUMN(PLAYERIDMAP2[IDFANGRAPHS]),FALSE))</f>
        <v>3390</v>
      </c>
      <c r="H278" s="56">
        <f>IFERROR(VLOOKUP(MYRANKS_H[[#This Row],[IDFANGRAPHS]],STEAMER_H[],COLUMN(STEAMER_H[PA]),FALSE),0)</f>
        <v>165</v>
      </c>
      <c r="I278" s="56">
        <f>IFERROR(VLOOKUP(MYRANKS_H[[#This Row],[IDFANGRAPHS]],STEAMER_H[],COLUMN(STEAMER_H[AB]),FALSE),0)</f>
        <v>149</v>
      </c>
      <c r="J278" s="56">
        <f>IFERROR(VLOOKUP(MYRANKS_H[[#This Row],[IDFANGRAPHS]],STEAMER_H[],COLUMN(STEAMER_H[H]),FALSE),0)</f>
        <v>33</v>
      </c>
      <c r="K278" s="56">
        <f>IFERROR(VLOOKUP(MYRANKS_H[[#This Row],[IDFANGRAPHS]],STEAMER_H[],COLUMN(STEAMER_H[2B]),FALSE),0)</f>
        <v>7</v>
      </c>
      <c r="L278" s="56">
        <f>IFERROR(VLOOKUP(MYRANKS_H[[#This Row],[IDFANGRAPHS]],STEAMER_H[],COLUMN(STEAMER_H[3B]),FALSE),0)</f>
        <v>1</v>
      </c>
      <c r="M278" s="56">
        <f>IFERROR(VLOOKUP(MYRANKS_H[[#This Row],[IDFANGRAPHS]],STEAMER_H[],COLUMN(STEAMER_H[HR]),FALSE),0)</f>
        <v>5</v>
      </c>
      <c r="N278" s="56">
        <f>IFERROR(VLOOKUP(MYRANKS_H[[#This Row],[IDFANGRAPHS]],STEAMER_H[],COLUMN(STEAMER_H[R]),FALSE),0)</f>
        <v>16</v>
      </c>
      <c r="O278" s="56">
        <f>IFERROR(VLOOKUP(MYRANKS_H[[#This Row],[IDFANGRAPHS]],STEAMER_H[],COLUMN(STEAMER_H[RBI]),FALSE),0)</f>
        <v>18</v>
      </c>
      <c r="P278" s="56">
        <f>IFERROR(VLOOKUP(MYRANKS_H[[#This Row],[IDFANGRAPHS]],STEAMER_H[],COLUMN(STEAMER_H[BB]),FALSE),0)</f>
        <v>13</v>
      </c>
      <c r="Q278" s="56">
        <f>IFERROR(VLOOKUP(MYRANKS_H[[#This Row],[IDFANGRAPHS]],STEAMER_H[],COLUMN(STEAMER_H[HBP]),FALSE),0)</f>
        <v>1</v>
      </c>
      <c r="R278" s="56">
        <f>IFERROR(VLOOKUP(MYRANKS_H[[#This Row],[IDFANGRAPHS]],STEAMER_H[],COLUMN(STEAMER_H[SO]),FALSE),0)</f>
        <v>39</v>
      </c>
      <c r="S278" s="56">
        <f>IFERROR(VLOOKUP(MYRANKS_H[[#This Row],[IDFANGRAPHS]],STEAMER_H[],COLUMN(STEAMER_H[SB]),FALSE),0)</f>
        <v>2</v>
      </c>
      <c r="T278" s="19">
        <f>IFERROR(MYRANKS_H[[#This Row],[H]]/MYRANKS_H[[#This Row],[AB]],0)</f>
        <v>0.22147651006711411</v>
      </c>
      <c r="U278" s="19">
        <f>IFERROR((MYRANKS_H[[#This Row],[H]]+MYRANKS_H[[#This Row],[BB]]+MYRANKS_H[[#This Row],[HBP]])/(MYRANKS_H[[#This Row],[AB]]+MYRANKS_H[[#This Row],[BB]]+MYRANKS_H[[#This Row],[HBP]]),0)</f>
        <v>0.28834355828220859</v>
      </c>
      <c r="V278" s="19">
        <f>IFERROR((MYRANKS_H[[#This Row],[H]]+MYRANKS_H[[#This Row],[2B]]+2*MYRANKS_H[[#This Row],[3B]]+3*MYRANKS_H[[#This Row],[HR]])/MYRANKS_H[[#This Row],[AB]],0)</f>
        <v>0.3825503355704698</v>
      </c>
      <c r="W27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78" s="27">
        <f>VLOOKUP(MYRANKS_H[[#This Row],[POS]],REPLACEMENT_LEVEL[],3,FALSE)</f>
        <v>0</v>
      </c>
      <c r="Y278" s="27">
        <f>MYRANKS_H[[#This Row],[PROJ PTS]]-MYRANKS_H[[#This Row],[REPL LEVEL]]</f>
        <v>0</v>
      </c>
      <c r="Z278" s="27">
        <f>RANK(MYRANKS_H[[#This Row],[POINTS OVER REPL]],MYRANKS_H[POINTS OVER REPL])</f>
        <v>1</v>
      </c>
      <c r="AA278" s="29">
        <f>IF(MYRANKS_H[[#This Row],[RANK]]&lt;=TOTAL_HITTERS_DRAFTED,MYRANKS_H[[#This Row],[POINTS OVER REPL]],0)</f>
        <v>0</v>
      </c>
      <c r="AB278" s="35">
        <f>MYRANKS_H[[#This Row],[POINTS OVER REPL]]*DOLLAR_VALUE_PER_POINT+1</f>
        <v>1</v>
      </c>
      <c r="AC278" s="35"/>
      <c r="AD278" s="29">
        <f>IF(AND(MYRANKS_H[[#This Row],[RANK]]&lt;=(TOTAL_HITTERS_DRAFTED-HITTERS_BELOW_REPL_DRAFTED),MYRANKS_H[[#This Row],[$ACTUAL]]=""),MYRANKS_H[[#This Row],[POINTS OVER REPL]],0)</f>
        <v>0</v>
      </c>
      <c r="AE278" s="35">
        <f>IF(MYRANKS_H[[#This Row],[$ACTUAL]]="",MYRANKS_H[[#This Row],[POINTS OVER REPL]]*REMAINING_DOLLAR_VALUE_PER_POINT+1,0)</f>
        <v>1</v>
      </c>
    </row>
    <row r="279" spans="1:31" x14ac:dyDescent="0.25">
      <c r="A279" s="2" t="s">
        <v>14003</v>
      </c>
      <c r="B279" s="14" t="str">
        <f>VLOOKUP(MYRANKS_H[[#This Row],[PLAYERID]],PLAYERIDMAP2[],COLUMN(PLAYERIDMAP2[LASTNAME]),FALSE)</f>
        <v>McKenry</v>
      </c>
      <c r="C279" s="14" t="str">
        <f>VLOOKUP(MYRANKS_H[[#This Row],[PLAYERID]],PLAYERIDMAP2[],COLUMN(PLAYERIDMAP2[FIRSTNAME]),FALSE)</f>
        <v>Michael</v>
      </c>
      <c r="D279" s="14" t="str">
        <f>MYRANKS_H[[#This Row],[FNAME]]&amp;" "&amp;MYRANKS_H[[#This Row],[LNAME]]</f>
        <v>Michael McKenry</v>
      </c>
      <c r="E279" s="14" t="str">
        <f>VLOOKUP(MYRANKS_H[[#This Row],[PLAYERID]],PLAYERIDMAP2[],COLUMN(PLAYERIDMAP2[TEAM]),FALSE)</f>
        <v>N/A</v>
      </c>
      <c r="F279" s="14" t="str">
        <f>VLOOKUP(MYRANKS_H[[#This Row],[PLAYERID]],PLAYERIDMAP2[],COLUMN(PLAYERIDMAP2[POS]),FALSE)</f>
        <v>C</v>
      </c>
      <c r="G279" s="14">
        <f>IFERROR(VALUE(VLOOKUP(MYRANKS_H[[#This Row],[PLAYERID]],PLAYERIDMAP2[],COLUMN(PLAYERIDMAP2[IDFANGRAPHS]),FALSE)),VLOOKUP(MYRANKS_H[[#This Row],[PLAYERID]],PLAYERIDMAP2[],COLUMN(PLAYERIDMAP2[IDFANGRAPHS]),FALSE))</f>
        <v>9628</v>
      </c>
      <c r="H279" s="56">
        <f>IFERROR(VLOOKUP(MYRANKS_H[[#This Row],[IDFANGRAPHS]],STEAMER_H[],COLUMN(STEAMER_H[PA]),FALSE),0)</f>
        <v>153</v>
      </c>
      <c r="I279" s="56">
        <f>IFERROR(VLOOKUP(MYRANKS_H[[#This Row],[IDFANGRAPHS]],STEAMER_H[],COLUMN(STEAMER_H[AB]),FALSE),0)</f>
        <v>135</v>
      </c>
      <c r="J279" s="56">
        <f>IFERROR(VLOOKUP(MYRANKS_H[[#This Row],[IDFANGRAPHS]],STEAMER_H[],COLUMN(STEAMER_H[H]),FALSE),0)</f>
        <v>31</v>
      </c>
      <c r="K279" s="56">
        <f>IFERROR(VLOOKUP(MYRANKS_H[[#This Row],[IDFANGRAPHS]],STEAMER_H[],COLUMN(STEAMER_H[2B]),FALSE),0)</f>
        <v>6</v>
      </c>
      <c r="L279" s="56">
        <f>IFERROR(VLOOKUP(MYRANKS_H[[#This Row],[IDFANGRAPHS]],STEAMER_H[],COLUMN(STEAMER_H[3B]),FALSE),0)</f>
        <v>1</v>
      </c>
      <c r="M279" s="56">
        <f>IFERROR(VLOOKUP(MYRANKS_H[[#This Row],[IDFANGRAPHS]],STEAMER_H[],COLUMN(STEAMER_H[HR]),FALSE),0)</f>
        <v>4</v>
      </c>
      <c r="N279" s="56">
        <f>IFERROR(VLOOKUP(MYRANKS_H[[#This Row],[IDFANGRAPHS]],STEAMER_H[],COLUMN(STEAMER_H[R]),FALSE),0)</f>
        <v>15</v>
      </c>
      <c r="O279" s="56">
        <f>IFERROR(VLOOKUP(MYRANKS_H[[#This Row],[IDFANGRAPHS]],STEAMER_H[],COLUMN(STEAMER_H[RBI]),FALSE),0)</f>
        <v>16</v>
      </c>
      <c r="P279" s="56">
        <f>IFERROR(VLOOKUP(MYRANKS_H[[#This Row],[IDFANGRAPHS]],STEAMER_H[],COLUMN(STEAMER_H[BB]),FALSE),0)</f>
        <v>15</v>
      </c>
      <c r="Q279" s="56">
        <f>IFERROR(VLOOKUP(MYRANKS_H[[#This Row],[IDFANGRAPHS]],STEAMER_H[],COLUMN(STEAMER_H[HBP]),FALSE),0)</f>
        <v>1</v>
      </c>
      <c r="R279" s="56">
        <f>IFERROR(VLOOKUP(MYRANKS_H[[#This Row],[IDFANGRAPHS]],STEAMER_H[],COLUMN(STEAMER_H[SO]),FALSE),0)</f>
        <v>37</v>
      </c>
      <c r="S279" s="56">
        <f>IFERROR(VLOOKUP(MYRANKS_H[[#This Row],[IDFANGRAPHS]],STEAMER_H[],COLUMN(STEAMER_H[SB]),FALSE),0)</f>
        <v>2</v>
      </c>
      <c r="T279" s="19">
        <f>IFERROR(MYRANKS_H[[#This Row],[H]]/MYRANKS_H[[#This Row],[AB]],0)</f>
        <v>0.22962962962962963</v>
      </c>
      <c r="U279" s="19">
        <f>IFERROR((MYRANKS_H[[#This Row],[H]]+MYRANKS_H[[#This Row],[BB]]+MYRANKS_H[[#This Row],[HBP]])/(MYRANKS_H[[#This Row],[AB]]+MYRANKS_H[[#This Row],[BB]]+MYRANKS_H[[#This Row],[HBP]]),0)</f>
        <v>0.31125827814569534</v>
      </c>
      <c r="V279" s="19">
        <f>IFERROR((MYRANKS_H[[#This Row],[H]]+MYRANKS_H[[#This Row],[2B]]+2*MYRANKS_H[[#This Row],[3B]]+3*MYRANKS_H[[#This Row],[HR]])/MYRANKS_H[[#This Row],[AB]],0)</f>
        <v>0.37777777777777777</v>
      </c>
      <c r="W27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79" s="27">
        <f>VLOOKUP(MYRANKS_H[[#This Row],[POS]],REPLACEMENT_LEVEL[],3,FALSE)</f>
        <v>0</v>
      </c>
      <c r="Y279" s="27">
        <f>MYRANKS_H[[#This Row],[PROJ PTS]]-MYRANKS_H[[#This Row],[REPL LEVEL]]</f>
        <v>0</v>
      </c>
      <c r="Z279" s="27">
        <f>RANK(MYRANKS_H[[#This Row],[POINTS OVER REPL]],MYRANKS_H[POINTS OVER REPL])</f>
        <v>1</v>
      </c>
      <c r="AA279" s="29">
        <f>IF(MYRANKS_H[[#This Row],[RANK]]&lt;=TOTAL_HITTERS_DRAFTED,MYRANKS_H[[#This Row],[POINTS OVER REPL]],0)</f>
        <v>0</v>
      </c>
      <c r="AB279" s="35">
        <f>MYRANKS_H[[#This Row],[POINTS OVER REPL]]*DOLLAR_VALUE_PER_POINT+1</f>
        <v>1</v>
      </c>
      <c r="AC279" s="35"/>
      <c r="AD279" s="29">
        <f>IF(AND(MYRANKS_H[[#This Row],[RANK]]&lt;=(TOTAL_HITTERS_DRAFTED-HITTERS_BELOW_REPL_DRAFTED),MYRANKS_H[[#This Row],[$ACTUAL]]=""),MYRANKS_H[[#This Row],[POINTS OVER REPL]],0)</f>
        <v>0</v>
      </c>
      <c r="AE279" s="35">
        <f>IF(MYRANKS_H[[#This Row],[$ACTUAL]]="",MYRANKS_H[[#This Row],[POINTS OVER REPL]]*REMAINING_DOLLAR_VALUE_PER_POINT+1,0)</f>
        <v>1</v>
      </c>
    </row>
    <row r="280" spans="1:31" ht="15" customHeight="1" x14ac:dyDescent="0.25">
      <c r="A280" s="2" t="s">
        <v>14016</v>
      </c>
      <c r="B280" s="14" t="str">
        <f>VLOOKUP(MYRANKS_H[[#This Row],[PLAYERID]],PLAYERIDMAP2[],COLUMN(PLAYERIDMAP2[LASTNAME]),FALSE)</f>
        <v>Medica</v>
      </c>
      <c r="C280" s="14" t="str">
        <f>VLOOKUP(MYRANKS_H[[#This Row],[PLAYERID]],PLAYERIDMAP2[],COLUMN(PLAYERIDMAP2[FIRSTNAME]),FALSE)</f>
        <v>Tommy</v>
      </c>
      <c r="D280" s="14" t="str">
        <f>MYRANKS_H[[#This Row],[FNAME]]&amp;" "&amp;MYRANKS_H[[#This Row],[LNAME]]</f>
        <v>Tommy Medica</v>
      </c>
      <c r="E280" s="14" t="str">
        <f>VLOOKUP(MYRANKS_H[[#This Row],[PLAYERID]],PLAYERIDMAP2[],COLUMN(PLAYERIDMAP2[TEAM]),FALSE)</f>
        <v>MIA</v>
      </c>
      <c r="F280" s="14" t="str">
        <f>VLOOKUP(MYRANKS_H[[#This Row],[PLAYERID]],PLAYERIDMAP2[],COLUMN(PLAYERIDMAP2[POS]),FALSE)</f>
        <v>OF</v>
      </c>
      <c r="G280" s="14">
        <f>IFERROR(VALUE(VLOOKUP(MYRANKS_H[[#This Row],[PLAYERID]],PLAYERIDMAP2[],COLUMN(PLAYERIDMAP2[IDFANGRAPHS]),FALSE)),VLOOKUP(MYRANKS_H[[#This Row],[PLAYERID]],PLAYERIDMAP2[],COLUMN(PLAYERIDMAP2[IDFANGRAPHS]),FALSE))</f>
        <v>11147</v>
      </c>
      <c r="H280" s="56">
        <f>IFERROR(VLOOKUP(MYRANKS_H[[#This Row],[IDFANGRAPHS]],STEAMER_H[],COLUMN(STEAMER_H[PA]),FALSE),0)</f>
        <v>256</v>
      </c>
      <c r="I280" s="56">
        <f>IFERROR(VLOOKUP(MYRANKS_H[[#This Row],[IDFANGRAPHS]],STEAMER_H[],COLUMN(STEAMER_H[AB]),FALSE),0)</f>
        <v>235</v>
      </c>
      <c r="J280" s="56">
        <f>IFERROR(VLOOKUP(MYRANKS_H[[#This Row],[IDFANGRAPHS]],STEAMER_H[],COLUMN(STEAMER_H[H]),FALSE),0)</f>
        <v>56</v>
      </c>
      <c r="K280" s="56">
        <f>IFERROR(VLOOKUP(MYRANKS_H[[#This Row],[IDFANGRAPHS]],STEAMER_H[],COLUMN(STEAMER_H[2B]),FALSE),0)</f>
        <v>12</v>
      </c>
      <c r="L280" s="56">
        <f>IFERROR(VLOOKUP(MYRANKS_H[[#This Row],[IDFANGRAPHS]],STEAMER_H[],COLUMN(STEAMER_H[3B]),FALSE),0)</f>
        <v>1</v>
      </c>
      <c r="M280" s="56">
        <f>IFERROR(VLOOKUP(MYRANKS_H[[#This Row],[IDFANGRAPHS]],STEAMER_H[],COLUMN(STEAMER_H[HR]),FALSE),0)</f>
        <v>7</v>
      </c>
      <c r="N280" s="56">
        <f>IFERROR(VLOOKUP(MYRANKS_H[[#This Row],[IDFANGRAPHS]],STEAMER_H[],COLUMN(STEAMER_H[R]),FALSE),0)</f>
        <v>26</v>
      </c>
      <c r="O280" s="56">
        <f>IFERROR(VLOOKUP(MYRANKS_H[[#This Row],[IDFANGRAPHS]],STEAMER_H[],COLUMN(STEAMER_H[RBI]),FALSE),0)</f>
        <v>29</v>
      </c>
      <c r="P280" s="56">
        <f>IFERROR(VLOOKUP(MYRANKS_H[[#This Row],[IDFANGRAPHS]],STEAMER_H[],COLUMN(STEAMER_H[BB]),FALSE),0)</f>
        <v>16</v>
      </c>
      <c r="Q280" s="56">
        <f>IFERROR(VLOOKUP(MYRANKS_H[[#This Row],[IDFANGRAPHS]],STEAMER_H[],COLUMN(STEAMER_H[HBP]),FALSE),0)</f>
        <v>3</v>
      </c>
      <c r="R280" s="56">
        <f>IFERROR(VLOOKUP(MYRANKS_H[[#This Row],[IDFANGRAPHS]],STEAMER_H[],COLUMN(STEAMER_H[SO]),FALSE),0)</f>
        <v>62</v>
      </c>
      <c r="S280" s="56">
        <f>IFERROR(VLOOKUP(MYRANKS_H[[#This Row],[IDFANGRAPHS]],STEAMER_H[],COLUMN(STEAMER_H[SB]),FALSE),0)</f>
        <v>3</v>
      </c>
      <c r="T280" s="19">
        <f>IFERROR(MYRANKS_H[[#This Row],[H]]/MYRANKS_H[[#This Row],[AB]],0)</f>
        <v>0.23829787234042554</v>
      </c>
      <c r="U280" s="19">
        <f>IFERROR((MYRANKS_H[[#This Row],[H]]+MYRANKS_H[[#This Row],[BB]]+MYRANKS_H[[#This Row],[HBP]])/(MYRANKS_H[[#This Row],[AB]]+MYRANKS_H[[#This Row],[BB]]+MYRANKS_H[[#This Row],[HBP]]),0)</f>
        <v>0.29527559055118108</v>
      </c>
      <c r="V280" s="19">
        <f>IFERROR((MYRANKS_H[[#This Row],[H]]+MYRANKS_H[[#This Row],[2B]]+2*MYRANKS_H[[#This Row],[3B]]+3*MYRANKS_H[[#This Row],[HR]])/MYRANKS_H[[#This Row],[AB]],0)</f>
        <v>0.38723404255319149</v>
      </c>
      <c r="W28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80" s="27">
        <f>VLOOKUP(MYRANKS_H[[#This Row],[POS]],REPLACEMENT_LEVEL[],3,FALSE)</f>
        <v>0</v>
      </c>
      <c r="Y280" s="27">
        <f>MYRANKS_H[[#This Row],[PROJ PTS]]-MYRANKS_H[[#This Row],[REPL LEVEL]]</f>
        <v>0</v>
      </c>
      <c r="Z280" s="27">
        <f>RANK(MYRANKS_H[[#This Row],[POINTS OVER REPL]],MYRANKS_H[POINTS OVER REPL])</f>
        <v>1</v>
      </c>
      <c r="AA280" s="29">
        <f>IF(MYRANKS_H[[#This Row],[RANK]]&lt;=TOTAL_HITTERS_DRAFTED,MYRANKS_H[[#This Row],[POINTS OVER REPL]],0)</f>
        <v>0</v>
      </c>
      <c r="AB280" s="35">
        <f>MYRANKS_H[[#This Row],[POINTS OVER REPL]]*DOLLAR_VALUE_PER_POINT+1</f>
        <v>1</v>
      </c>
      <c r="AC280" s="35"/>
      <c r="AD280" s="29">
        <f>IF(AND(MYRANKS_H[[#This Row],[RANK]]&lt;=(TOTAL_HITTERS_DRAFTED-HITTERS_BELOW_REPL_DRAFTED),MYRANKS_H[[#This Row],[$ACTUAL]]=""),MYRANKS_H[[#This Row],[POINTS OVER REPL]],0)</f>
        <v>0</v>
      </c>
      <c r="AE280" s="35">
        <f>IF(MYRANKS_H[[#This Row],[$ACTUAL]]="",MYRANKS_H[[#This Row],[POINTS OVER REPL]]*REMAINING_DOLLAR_VALUE_PER_POINT+1,0)</f>
        <v>1</v>
      </c>
    </row>
    <row r="281" spans="1:31" ht="15" customHeight="1" x14ac:dyDescent="0.25">
      <c r="A281" s="5" t="s">
        <v>14216</v>
      </c>
      <c r="B281" s="14" t="str">
        <f>VLOOKUP(MYRANKS_H[[#This Row],[PLAYERID]],PLAYERIDMAP2[],COLUMN(PLAYERIDMAP2[LASTNAME]),FALSE)</f>
        <v>Murphy</v>
      </c>
      <c r="C281" s="14" t="str">
        <f>VLOOKUP(MYRANKS_H[[#This Row],[PLAYERID]],PLAYERIDMAP2[],COLUMN(PLAYERIDMAP2[FIRSTNAME]),FALSE)</f>
        <v>David</v>
      </c>
      <c r="D281" s="14" t="str">
        <f>MYRANKS_H[[#This Row],[FNAME]]&amp;" "&amp;MYRANKS_H[[#This Row],[LNAME]]</f>
        <v>David Murphy</v>
      </c>
      <c r="E281" s="14" t="str">
        <f>VLOOKUP(MYRANKS_H[[#This Row],[PLAYERID]],PLAYERIDMAP2[],COLUMN(PLAYERIDMAP2[TEAM]),FALSE)</f>
        <v>LAA</v>
      </c>
      <c r="F281" s="14" t="str">
        <f>VLOOKUP(MYRANKS_H[[#This Row],[PLAYERID]],PLAYERIDMAP2[],COLUMN(PLAYERIDMAP2[POS]),FALSE)</f>
        <v>OF</v>
      </c>
      <c r="G281" s="14">
        <f>IFERROR(VALUE(VLOOKUP(MYRANKS_H[[#This Row],[PLAYERID]],PLAYERIDMAP2[],COLUMN(PLAYERIDMAP2[IDFANGRAPHS]),FALSE)),VLOOKUP(MYRANKS_H[[#This Row],[PLAYERID]],PLAYERIDMAP2[],COLUMN(PLAYERIDMAP2[IDFANGRAPHS]),FALSE))</f>
        <v>6035</v>
      </c>
      <c r="H281" s="56">
        <f>IFERROR(VLOOKUP(MYRANKS_H[[#This Row],[IDFANGRAPHS]],STEAMER_H[],COLUMN(STEAMER_H[PA]),FALSE),0)</f>
        <v>403</v>
      </c>
      <c r="I281" s="56">
        <f>IFERROR(VLOOKUP(MYRANKS_H[[#This Row],[IDFANGRAPHS]],STEAMER_H[],COLUMN(STEAMER_H[AB]),FALSE),0)</f>
        <v>369</v>
      </c>
      <c r="J281" s="56">
        <f>IFERROR(VLOOKUP(MYRANKS_H[[#This Row],[IDFANGRAPHS]],STEAMER_H[],COLUMN(STEAMER_H[H]),FALSE),0)</f>
        <v>95</v>
      </c>
      <c r="K281" s="56">
        <f>IFERROR(VLOOKUP(MYRANKS_H[[#This Row],[IDFANGRAPHS]],STEAMER_H[],COLUMN(STEAMER_H[2B]),FALSE),0)</f>
        <v>19</v>
      </c>
      <c r="L281" s="56">
        <f>IFERROR(VLOOKUP(MYRANKS_H[[#This Row],[IDFANGRAPHS]],STEAMER_H[],COLUMN(STEAMER_H[3B]),FALSE),0)</f>
        <v>1</v>
      </c>
      <c r="M281" s="56">
        <f>IFERROR(VLOOKUP(MYRANKS_H[[#This Row],[IDFANGRAPHS]],STEAMER_H[],COLUMN(STEAMER_H[HR]),FALSE),0)</f>
        <v>9</v>
      </c>
      <c r="N281" s="56">
        <f>IFERROR(VLOOKUP(MYRANKS_H[[#This Row],[IDFANGRAPHS]],STEAMER_H[],COLUMN(STEAMER_H[R]),FALSE),0)</f>
        <v>40</v>
      </c>
      <c r="O281" s="56">
        <f>IFERROR(VLOOKUP(MYRANKS_H[[#This Row],[IDFANGRAPHS]],STEAMER_H[],COLUMN(STEAMER_H[RBI]),FALSE),0)</f>
        <v>44</v>
      </c>
      <c r="P281" s="56">
        <f>IFERROR(VLOOKUP(MYRANKS_H[[#This Row],[IDFANGRAPHS]],STEAMER_H[],COLUMN(STEAMER_H[BB]),FALSE),0)</f>
        <v>28</v>
      </c>
      <c r="Q281" s="56">
        <f>IFERROR(VLOOKUP(MYRANKS_H[[#This Row],[IDFANGRAPHS]],STEAMER_H[],COLUMN(STEAMER_H[HBP]),FALSE),0)</f>
        <v>2</v>
      </c>
      <c r="R281" s="56">
        <f>IFERROR(VLOOKUP(MYRANKS_H[[#This Row],[IDFANGRAPHS]],STEAMER_H[],COLUMN(STEAMER_H[SO]),FALSE),0)</f>
        <v>56</v>
      </c>
      <c r="S281" s="56">
        <f>IFERROR(VLOOKUP(MYRANKS_H[[#This Row],[IDFANGRAPHS]],STEAMER_H[],COLUMN(STEAMER_H[SB]),FALSE),0)</f>
        <v>2</v>
      </c>
      <c r="T281" s="19">
        <f>IFERROR(MYRANKS_H[[#This Row],[H]]/MYRANKS_H[[#This Row],[AB]],0)</f>
        <v>0.25745257452574527</v>
      </c>
      <c r="U281" s="19">
        <f>IFERROR((MYRANKS_H[[#This Row],[H]]+MYRANKS_H[[#This Row],[BB]]+MYRANKS_H[[#This Row],[HBP]])/(MYRANKS_H[[#This Row],[AB]]+MYRANKS_H[[#This Row],[BB]]+MYRANKS_H[[#This Row],[HBP]]),0)</f>
        <v>0.31328320802005011</v>
      </c>
      <c r="V281" s="19">
        <f>IFERROR((MYRANKS_H[[#This Row],[H]]+MYRANKS_H[[#This Row],[2B]]+2*MYRANKS_H[[#This Row],[3B]]+3*MYRANKS_H[[#This Row],[HR]])/MYRANKS_H[[#This Row],[AB]],0)</f>
        <v>0.38753387533875339</v>
      </c>
      <c r="W28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81" s="27">
        <f>VLOOKUP(MYRANKS_H[[#This Row],[POS]],REPLACEMENT_LEVEL[],3,FALSE)</f>
        <v>0</v>
      </c>
      <c r="Y281" s="27">
        <f>MYRANKS_H[[#This Row],[PROJ PTS]]-MYRANKS_H[[#This Row],[REPL LEVEL]]</f>
        <v>0</v>
      </c>
      <c r="Z281" s="27">
        <f>RANK(MYRANKS_H[[#This Row],[POINTS OVER REPL]],MYRANKS_H[POINTS OVER REPL])</f>
        <v>1</v>
      </c>
      <c r="AA281" s="29">
        <f>IF(MYRANKS_H[[#This Row],[RANK]]&lt;=TOTAL_HITTERS_DRAFTED,MYRANKS_H[[#This Row],[POINTS OVER REPL]],0)</f>
        <v>0</v>
      </c>
      <c r="AB281" s="35">
        <f>MYRANKS_H[[#This Row],[POINTS OVER REPL]]*DOLLAR_VALUE_PER_POINT+1</f>
        <v>1</v>
      </c>
      <c r="AC281" s="35"/>
      <c r="AD281" s="29">
        <f>IF(AND(MYRANKS_H[[#This Row],[RANK]]&lt;=(TOTAL_HITTERS_DRAFTED-HITTERS_BELOW_REPL_DRAFTED),MYRANKS_H[[#This Row],[$ACTUAL]]=""),MYRANKS_H[[#This Row],[POINTS OVER REPL]],0)</f>
        <v>0</v>
      </c>
      <c r="AE281" s="35">
        <f>IF(MYRANKS_H[[#This Row],[$ACTUAL]]="",MYRANKS_H[[#This Row],[POINTS OVER REPL]]*REMAINING_DOLLAR_VALUE_PER_POINT+1,0)</f>
        <v>1</v>
      </c>
    </row>
    <row r="282" spans="1:31" ht="15" customHeight="1" x14ac:dyDescent="0.25">
      <c r="A282" s="2" t="s">
        <v>16659</v>
      </c>
      <c r="B282" s="14" t="str">
        <f>VLOOKUP(MYRANKS_H[[#This Row],[PLAYERID]],PLAYERIDMAP2[],COLUMN(PLAYERIDMAP2[LASTNAME]),FALSE)</f>
        <v>Negron</v>
      </c>
      <c r="C282" s="14" t="str">
        <f>VLOOKUP(MYRANKS_H[[#This Row],[PLAYERID]],PLAYERIDMAP2[],COLUMN(PLAYERIDMAP2[FIRSTNAME]),FALSE)</f>
        <v>Kristopher</v>
      </c>
      <c r="D282" s="14" t="str">
        <f>MYRANKS_H[[#This Row],[FNAME]]&amp;" "&amp;MYRANKS_H[[#This Row],[LNAME]]</f>
        <v>Kristopher Negron</v>
      </c>
      <c r="E282" s="14" t="str">
        <f>VLOOKUP(MYRANKS_H[[#This Row],[PLAYERID]],PLAYERIDMAP2[],COLUMN(PLAYERIDMAP2[TEAM]),FALSE)</f>
        <v>CIN</v>
      </c>
      <c r="F282" s="14" t="str">
        <f>VLOOKUP(MYRANKS_H[[#This Row],[PLAYERID]],PLAYERIDMAP2[],COLUMN(PLAYERIDMAP2[POS]),FALSE)</f>
        <v>2B</v>
      </c>
      <c r="G282" s="14">
        <f>IFERROR(VALUE(VLOOKUP(MYRANKS_H[[#This Row],[PLAYERID]],PLAYERIDMAP2[],COLUMN(PLAYERIDMAP2[IDFANGRAPHS]),FALSE)),VLOOKUP(MYRANKS_H[[#This Row],[PLAYERID]],PLAYERIDMAP2[],COLUMN(PLAYERIDMAP2[IDFANGRAPHS]),FALSE))</f>
        <v>5306</v>
      </c>
      <c r="H282" s="56">
        <f>IFERROR(VLOOKUP(MYRANKS_H[[#This Row],[IDFANGRAPHS]],STEAMER_H[],COLUMN(STEAMER_H[PA]),FALSE),0)</f>
        <v>1</v>
      </c>
      <c r="I282" s="56">
        <f>IFERROR(VLOOKUP(MYRANKS_H[[#This Row],[IDFANGRAPHS]],STEAMER_H[],COLUMN(STEAMER_H[AB]),FALSE),0)</f>
        <v>1</v>
      </c>
      <c r="J282" s="56">
        <f>IFERROR(VLOOKUP(MYRANKS_H[[#This Row],[IDFANGRAPHS]],STEAMER_H[],COLUMN(STEAMER_H[H]),FALSE),0)</f>
        <v>0</v>
      </c>
      <c r="K282" s="56">
        <f>IFERROR(VLOOKUP(MYRANKS_H[[#This Row],[IDFANGRAPHS]],STEAMER_H[],COLUMN(STEAMER_H[2B]),FALSE),0)</f>
        <v>0</v>
      </c>
      <c r="L282" s="56">
        <f>IFERROR(VLOOKUP(MYRANKS_H[[#This Row],[IDFANGRAPHS]],STEAMER_H[],COLUMN(STEAMER_H[3B]),FALSE),0)</f>
        <v>0</v>
      </c>
      <c r="M282" s="56">
        <f>IFERROR(VLOOKUP(MYRANKS_H[[#This Row],[IDFANGRAPHS]],STEAMER_H[],COLUMN(STEAMER_H[HR]),FALSE),0)</f>
        <v>0</v>
      </c>
      <c r="N282" s="56">
        <f>IFERROR(VLOOKUP(MYRANKS_H[[#This Row],[IDFANGRAPHS]],STEAMER_H[],COLUMN(STEAMER_H[R]),FALSE),0)</f>
        <v>0</v>
      </c>
      <c r="O282" s="56">
        <f>IFERROR(VLOOKUP(MYRANKS_H[[#This Row],[IDFANGRAPHS]],STEAMER_H[],COLUMN(STEAMER_H[RBI]),FALSE),0)</f>
        <v>0</v>
      </c>
      <c r="P282" s="56">
        <f>IFERROR(VLOOKUP(MYRANKS_H[[#This Row],[IDFANGRAPHS]],STEAMER_H[],COLUMN(STEAMER_H[BB]),FALSE),0)</f>
        <v>0</v>
      </c>
      <c r="Q282" s="56">
        <f>IFERROR(VLOOKUP(MYRANKS_H[[#This Row],[IDFANGRAPHS]],STEAMER_H[],COLUMN(STEAMER_H[HBP]),FALSE),0)</f>
        <v>0</v>
      </c>
      <c r="R282" s="56">
        <f>IFERROR(VLOOKUP(MYRANKS_H[[#This Row],[IDFANGRAPHS]],STEAMER_H[],COLUMN(STEAMER_H[SO]),FALSE),0)</f>
        <v>0</v>
      </c>
      <c r="S282" s="56">
        <f>IFERROR(VLOOKUP(MYRANKS_H[[#This Row],[IDFANGRAPHS]],STEAMER_H[],COLUMN(STEAMER_H[SB]),FALSE),0)</f>
        <v>0</v>
      </c>
      <c r="T282" s="19">
        <f>IFERROR(MYRANKS_H[[#This Row],[H]]/MYRANKS_H[[#This Row],[AB]],0)</f>
        <v>0</v>
      </c>
      <c r="U282" s="19">
        <f>IFERROR((MYRANKS_H[[#This Row],[H]]+MYRANKS_H[[#This Row],[BB]]+MYRANKS_H[[#This Row],[HBP]])/(MYRANKS_H[[#This Row],[AB]]+MYRANKS_H[[#This Row],[BB]]+MYRANKS_H[[#This Row],[HBP]]),0)</f>
        <v>0</v>
      </c>
      <c r="V282" s="19">
        <f>IFERROR((MYRANKS_H[[#This Row],[H]]+MYRANKS_H[[#This Row],[2B]]+2*MYRANKS_H[[#This Row],[3B]]+3*MYRANKS_H[[#This Row],[HR]])/MYRANKS_H[[#This Row],[AB]],0)</f>
        <v>0</v>
      </c>
      <c r="W28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82" s="27">
        <f>VLOOKUP(MYRANKS_H[[#This Row],[POS]],REPLACEMENT_LEVEL[],3,FALSE)</f>
        <v>0</v>
      </c>
      <c r="Y282" s="27">
        <f>MYRANKS_H[[#This Row],[PROJ PTS]]-MYRANKS_H[[#This Row],[REPL LEVEL]]</f>
        <v>0</v>
      </c>
      <c r="Z282" s="27">
        <f>RANK(MYRANKS_H[[#This Row],[POINTS OVER REPL]],MYRANKS_H[POINTS OVER REPL])</f>
        <v>1</v>
      </c>
      <c r="AA282" s="29">
        <f>IF(MYRANKS_H[[#This Row],[RANK]]&lt;=TOTAL_HITTERS_DRAFTED,MYRANKS_H[[#This Row],[POINTS OVER REPL]],0)</f>
        <v>0</v>
      </c>
      <c r="AB282" s="35">
        <f>MYRANKS_H[[#This Row],[POINTS OVER REPL]]*DOLLAR_VALUE_PER_POINT+1</f>
        <v>1</v>
      </c>
      <c r="AC282" s="35"/>
      <c r="AD282" s="29">
        <f>IF(AND(MYRANKS_H[[#This Row],[RANK]]&lt;=(TOTAL_HITTERS_DRAFTED-HITTERS_BELOW_REPL_DRAFTED),MYRANKS_H[[#This Row],[$ACTUAL]]=""),MYRANKS_H[[#This Row],[POINTS OVER REPL]],0)</f>
        <v>0</v>
      </c>
      <c r="AE282" s="35">
        <f>IF(MYRANKS_H[[#This Row],[$ACTUAL]]="",MYRANKS_H[[#This Row],[POINTS OVER REPL]]*REMAINING_DOLLAR_VALUE_PER_POINT+1,0)</f>
        <v>1</v>
      </c>
    </row>
    <row r="283" spans="1:31" ht="15" customHeight="1" x14ac:dyDescent="0.25">
      <c r="A283" s="66" t="s">
        <v>14401</v>
      </c>
      <c r="B283" s="14" t="str">
        <f>VLOOKUP(MYRANKS_H[[#This Row],[PLAYERID]],PLAYERIDMAP2[],COLUMN(PLAYERIDMAP2[LASTNAME]),FALSE)</f>
        <v>Overbay</v>
      </c>
      <c r="C283" s="14" t="str">
        <f>VLOOKUP(MYRANKS_H[[#This Row],[PLAYERID]],PLAYERIDMAP2[],COLUMN(PLAYERIDMAP2[FIRSTNAME]),FALSE)</f>
        <v>Lyle</v>
      </c>
      <c r="D283" s="14" t="str">
        <f>MYRANKS_H[[#This Row],[FNAME]]&amp;" "&amp;MYRANKS_H[[#This Row],[LNAME]]</f>
        <v>Lyle Overbay</v>
      </c>
      <c r="E283" s="14" t="str">
        <f>VLOOKUP(MYRANKS_H[[#This Row],[PLAYERID]],PLAYERIDMAP2[],COLUMN(PLAYERIDMAP2[TEAM]),FALSE)</f>
        <v>N/A</v>
      </c>
      <c r="F283" s="14" t="str">
        <f>VLOOKUP(MYRANKS_H[[#This Row],[PLAYERID]],PLAYERIDMAP2[],COLUMN(PLAYERIDMAP2[POS]),FALSE)</f>
        <v>1B</v>
      </c>
      <c r="G283" s="14">
        <f>IFERROR(VALUE(VLOOKUP(MYRANKS_H[[#This Row],[PLAYERID]],PLAYERIDMAP2[],COLUMN(PLAYERIDMAP2[IDFANGRAPHS]),FALSE)),VLOOKUP(MYRANKS_H[[#This Row],[PLAYERID]],PLAYERIDMAP2[],COLUMN(PLAYERIDMAP2[IDFANGRAPHS]),FALSE))</f>
        <v>1617</v>
      </c>
      <c r="H283" s="56">
        <f>IFERROR(VLOOKUP(MYRANKS_H[[#This Row],[IDFANGRAPHS]],STEAMER_H[],COLUMN(STEAMER_H[PA]),FALSE),0)</f>
        <v>1</v>
      </c>
      <c r="I283" s="56">
        <f>IFERROR(VLOOKUP(MYRANKS_H[[#This Row],[IDFANGRAPHS]],STEAMER_H[],COLUMN(STEAMER_H[AB]),FALSE),0)</f>
        <v>1</v>
      </c>
      <c r="J283" s="56">
        <f>IFERROR(VLOOKUP(MYRANKS_H[[#This Row],[IDFANGRAPHS]],STEAMER_H[],COLUMN(STEAMER_H[H]),FALSE),0)</f>
        <v>0</v>
      </c>
      <c r="K283" s="56">
        <f>IFERROR(VLOOKUP(MYRANKS_H[[#This Row],[IDFANGRAPHS]],STEAMER_H[],COLUMN(STEAMER_H[2B]),FALSE),0)</f>
        <v>0</v>
      </c>
      <c r="L283" s="56">
        <f>IFERROR(VLOOKUP(MYRANKS_H[[#This Row],[IDFANGRAPHS]],STEAMER_H[],COLUMN(STEAMER_H[3B]),FALSE),0)</f>
        <v>0</v>
      </c>
      <c r="M283" s="56">
        <f>IFERROR(VLOOKUP(MYRANKS_H[[#This Row],[IDFANGRAPHS]],STEAMER_H[],COLUMN(STEAMER_H[HR]),FALSE),0)</f>
        <v>0</v>
      </c>
      <c r="N283" s="56">
        <f>IFERROR(VLOOKUP(MYRANKS_H[[#This Row],[IDFANGRAPHS]],STEAMER_H[],COLUMN(STEAMER_H[R]),FALSE),0)</f>
        <v>0</v>
      </c>
      <c r="O283" s="56">
        <f>IFERROR(VLOOKUP(MYRANKS_H[[#This Row],[IDFANGRAPHS]],STEAMER_H[],COLUMN(STEAMER_H[RBI]),FALSE),0)</f>
        <v>0</v>
      </c>
      <c r="P283" s="56">
        <f>IFERROR(VLOOKUP(MYRANKS_H[[#This Row],[IDFANGRAPHS]],STEAMER_H[],COLUMN(STEAMER_H[BB]),FALSE),0)</f>
        <v>0</v>
      </c>
      <c r="Q283" s="56">
        <f>IFERROR(VLOOKUP(MYRANKS_H[[#This Row],[IDFANGRAPHS]],STEAMER_H[],COLUMN(STEAMER_H[HBP]),FALSE),0)</f>
        <v>0</v>
      </c>
      <c r="R283" s="56">
        <f>IFERROR(VLOOKUP(MYRANKS_H[[#This Row],[IDFANGRAPHS]],STEAMER_H[],COLUMN(STEAMER_H[SO]),FALSE),0)</f>
        <v>0</v>
      </c>
      <c r="S283" s="56">
        <f>IFERROR(VLOOKUP(MYRANKS_H[[#This Row],[IDFANGRAPHS]],STEAMER_H[],COLUMN(STEAMER_H[SB]),FALSE),0)</f>
        <v>0</v>
      </c>
      <c r="T283" s="57">
        <f>IFERROR(MYRANKS_H[[#This Row],[H]]/MYRANKS_H[[#This Row],[AB]],0)</f>
        <v>0</v>
      </c>
      <c r="U283" s="57">
        <f>IFERROR((MYRANKS_H[[#This Row],[H]]+MYRANKS_H[[#This Row],[BB]]+MYRANKS_H[[#This Row],[HBP]])/(MYRANKS_H[[#This Row],[AB]]+MYRANKS_H[[#This Row],[BB]]+MYRANKS_H[[#This Row],[HBP]]),0)</f>
        <v>0</v>
      </c>
      <c r="V283" s="57">
        <f>IFERROR((MYRANKS_H[[#This Row],[H]]+MYRANKS_H[[#This Row],[2B]]+2*MYRANKS_H[[#This Row],[3B]]+3*MYRANKS_H[[#This Row],[HR]])/MYRANKS_H[[#This Row],[AB]],0)</f>
        <v>0</v>
      </c>
      <c r="W28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83" s="56">
        <f>VLOOKUP(MYRANKS_H[[#This Row],[POS]],REPLACEMENT_LEVEL[],3,FALSE)</f>
        <v>0</v>
      </c>
      <c r="Y283" s="56">
        <f>MYRANKS_H[[#This Row],[PROJ PTS]]-MYRANKS_H[[#This Row],[REPL LEVEL]]</f>
        <v>0</v>
      </c>
      <c r="Z283" s="56">
        <f>RANK(MYRANKS_H[[#This Row],[POINTS OVER REPL]],MYRANKS_H[POINTS OVER REPL])</f>
        <v>1</v>
      </c>
      <c r="AA283" s="56">
        <f>IF(MYRANKS_H[[#This Row],[RANK]]&lt;=TOTAL_HITTERS_DRAFTED,MYRANKS_H[[#This Row],[POINTS OVER REPL]],0)</f>
        <v>0</v>
      </c>
      <c r="AB283" s="58">
        <f>MYRANKS_H[[#This Row],[POINTS OVER REPL]]*DOLLAR_VALUE_PER_POINT+1</f>
        <v>1</v>
      </c>
      <c r="AC283" s="56"/>
      <c r="AD283" s="56">
        <f>IF(AND(MYRANKS_H[[#This Row],[RANK]]&lt;=(TOTAL_HITTERS_DRAFTED-HITTERS_BELOW_REPL_DRAFTED),MYRANKS_H[[#This Row],[$ACTUAL]]=""),MYRANKS_H[[#This Row],[POINTS OVER REPL]],0)</f>
        <v>0</v>
      </c>
      <c r="AE283" s="59">
        <f>IF(MYRANKS_H[[#This Row],[$ACTUAL]]="",MYRANKS_H[[#This Row],[POINTS OVER REPL]]*REMAINING_DOLLAR_VALUE_PER_POINT+1,0)</f>
        <v>1</v>
      </c>
    </row>
    <row r="284" spans="1:31" ht="15" customHeight="1" x14ac:dyDescent="0.25">
      <c r="A284" s="2" t="s">
        <v>14429</v>
      </c>
      <c r="B284" s="14" t="str">
        <f>VLOOKUP(MYRANKS_H[[#This Row],[PLAYERID]],PLAYERIDMAP2[],COLUMN(PLAYERIDMAP2[LASTNAME]),FALSE)</f>
        <v>Pagan</v>
      </c>
      <c r="C284" s="14" t="str">
        <f>VLOOKUP(MYRANKS_H[[#This Row],[PLAYERID]],PLAYERIDMAP2[],COLUMN(PLAYERIDMAP2[FIRSTNAME]),FALSE)</f>
        <v>Angel</v>
      </c>
      <c r="D284" s="14" t="str">
        <f>MYRANKS_H[[#This Row],[FNAME]]&amp;" "&amp;MYRANKS_H[[#This Row],[LNAME]]</f>
        <v>Angel Pagan</v>
      </c>
      <c r="E284" s="14" t="str">
        <f>VLOOKUP(MYRANKS_H[[#This Row],[PLAYERID]],PLAYERIDMAP2[],COLUMN(PLAYERIDMAP2[TEAM]),FALSE)</f>
        <v>SF</v>
      </c>
      <c r="F284" s="14" t="str">
        <f>VLOOKUP(MYRANKS_H[[#This Row],[PLAYERID]],PLAYERIDMAP2[],COLUMN(PLAYERIDMAP2[POS]),FALSE)</f>
        <v>OF</v>
      </c>
      <c r="G284" s="14">
        <f>IFERROR(VALUE(VLOOKUP(MYRANKS_H[[#This Row],[PLAYERID]],PLAYERIDMAP2[],COLUMN(PLAYERIDMAP2[IDFANGRAPHS]),FALSE)),VLOOKUP(MYRANKS_H[[#This Row],[PLAYERID]],PLAYERIDMAP2[],COLUMN(PLAYERIDMAP2[IDFANGRAPHS]),FALSE))</f>
        <v>2918</v>
      </c>
      <c r="H284" s="56">
        <f>IFERROR(VLOOKUP(MYRANKS_H[[#This Row],[IDFANGRAPHS]],STEAMER_H[],COLUMN(STEAMER_H[PA]),FALSE),0)</f>
        <v>560</v>
      </c>
      <c r="I284" s="56">
        <f>IFERROR(VLOOKUP(MYRANKS_H[[#This Row],[IDFANGRAPHS]],STEAMER_H[],COLUMN(STEAMER_H[AB]),FALSE),0)</f>
        <v>515</v>
      </c>
      <c r="J284" s="56">
        <f>IFERROR(VLOOKUP(MYRANKS_H[[#This Row],[IDFANGRAPHS]],STEAMER_H[],COLUMN(STEAMER_H[H]),FALSE),0)</f>
        <v>134</v>
      </c>
      <c r="K284" s="56">
        <f>IFERROR(VLOOKUP(MYRANKS_H[[#This Row],[IDFANGRAPHS]],STEAMER_H[],COLUMN(STEAMER_H[2B]),FALSE),0)</f>
        <v>27</v>
      </c>
      <c r="L284" s="56">
        <f>IFERROR(VLOOKUP(MYRANKS_H[[#This Row],[IDFANGRAPHS]],STEAMER_H[],COLUMN(STEAMER_H[3B]),FALSE),0)</f>
        <v>3</v>
      </c>
      <c r="M284" s="56">
        <f>IFERROR(VLOOKUP(MYRANKS_H[[#This Row],[IDFANGRAPHS]],STEAMER_H[],COLUMN(STEAMER_H[HR]),FALSE),0)</f>
        <v>5</v>
      </c>
      <c r="N284" s="56">
        <f>IFERROR(VLOOKUP(MYRANKS_H[[#This Row],[IDFANGRAPHS]],STEAMER_H[],COLUMN(STEAMER_H[R]),FALSE),0)</f>
        <v>58</v>
      </c>
      <c r="O284" s="56">
        <f>IFERROR(VLOOKUP(MYRANKS_H[[#This Row],[IDFANGRAPHS]],STEAMER_H[],COLUMN(STEAMER_H[RBI]),FALSE),0)</f>
        <v>44</v>
      </c>
      <c r="P284" s="56">
        <f>IFERROR(VLOOKUP(MYRANKS_H[[#This Row],[IDFANGRAPHS]],STEAMER_H[],COLUMN(STEAMER_H[BB]),FALSE),0)</f>
        <v>35</v>
      </c>
      <c r="Q284" s="56">
        <f>IFERROR(VLOOKUP(MYRANKS_H[[#This Row],[IDFANGRAPHS]],STEAMER_H[],COLUMN(STEAMER_H[HBP]),FALSE),0)</f>
        <v>2</v>
      </c>
      <c r="R284" s="56">
        <f>IFERROR(VLOOKUP(MYRANKS_H[[#This Row],[IDFANGRAPHS]],STEAMER_H[],COLUMN(STEAMER_H[SO]),FALSE),0)</f>
        <v>90</v>
      </c>
      <c r="S284" s="56">
        <f>IFERROR(VLOOKUP(MYRANKS_H[[#This Row],[IDFANGRAPHS]],STEAMER_H[],COLUMN(STEAMER_H[SB]),FALSE),0)</f>
        <v>12</v>
      </c>
      <c r="T284" s="19">
        <f>IFERROR(MYRANKS_H[[#This Row],[H]]/MYRANKS_H[[#This Row],[AB]],0)</f>
        <v>0.26019417475728157</v>
      </c>
      <c r="U284" s="19">
        <f>IFERROR((MYRANKS_H[[#This Row],[H]]+MYRANKS_H[[#This Row],[BB]]+MYRANKS_H[[#This Row],[HBP]])/(MYRANKS_H[[#This Row],[AB]]+MYRANKS_H[[#This Row],[BB]]+MYRANKS_H[[#This Row],[HBP]]),0)</f>
        <v>0.30978260869565216</v>
      </c>
      <c r="V284" s="19">
        <f>IFERROR((MYRANKS_H[[#This Row],[H]]+MYRANKS_H[[#This Row],[2B]]+2*MYRANKS_H[[#This Row],[3B]]+3*MYRANKS_H[[#This Row],[HR]])/MYRANKS_H[[#This Row],[AB]],0)</f>
        <v>0.35339805825242721</v>
      </c>
      <c r="W28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84" s="27">
        <f>VLOOKUP(MYRANKS_H[[#This Row],[POS]],REPLACEMENT_LEVEL[],3,FALSE)</f>
        <v>0</v>
      </c>
      <c r="Y284" s="27">
        <f>MYRANKS_H[[#This Row],[PROJ PTS]]-MYRANKS_H[[#This Row],[REPL LEVEL]]</f>
        <v>0</v>
      </c>
      <c r="Z284" s="27">
        <f>RANK(MYRANKS_H[[#This Row],[POINTS OVER REPL]],MYRANKS_H[POINTS OVER REPL])</f>
        <v>1</v>
      </c>
      <c r="AA284" s="29">
        <f>IF(MYRANKS_H[[#This Row],[RANK]]&lt;=TOTAL_HITTERS_DRAFTED,MYRANKS_H[[#This Row],[POINTS OVER REPL]],0)</f>
        <v>0</v>
      </c>
      <c r="AB284" s="35">
        <f>MYRANKS_H[[#This Row],[POINTS OVER REPL]]*DOLLAR_VALUE_PER_POINT+1</f>
        <v>1</v>
      </c>
      <c r="AC284" s="35"/>
      <c r="AD284" s="29">
        <f>IF(AND(MYRANKS_H[[#This Row],[RANK]]&lt;=(TOTAL_HITTERS_DRAFTED-HITTERS_BELOW_REPL_DRAFTED),MYRANKS_H[[#This Row],[$ACTUAL]]=""),MYRANKS_H[[#This Row],[POINTS OVER REPL]],0)</f>
        <v>0</v>
      </c>
      <c r="AE284" s="35">
        <f>IF(MYRANKS_H[[#This Row],[$ACTUAL]]="",MYRANKS_H[[#This Row],[POINTS OVER REPL]]*REMAINING_DOLLAR_VALUE_PER_POINT+1,0)</f>
        <v>1</v>
      </c>
    </row>
    <row r="285" spans="1:31" x14ac:dyDescent="0.25">
      <c r="A285" s="2" t="s">
        <v>14458</v>
      </c>
      <c r="B285" s="14" t="str">
        <f>VLOOKUP(MYRANKS_H[[#This Row],[PLAYERID]],PLAYERIDMAP2[],COLUMN(PLAYERIDMAP2[LASTNAME]),FALSE)</f>
        <v>Parra</v>
      </c>
      <c r="C285" s="14" t="str">
        <f>VLOOKUP(MYRANKS_H[[#This Row],[PLAYERID]],PLAYERIDMAP2[],COLUMN(PLAYERIDMAP2[FIRSTNAME]),FALSE)</f>
        <v>Gerardo</v>
      </c>
      <c r="D285" s="14" t="str">
        <f>MYRANKS_H[[#This Row],[FNAME]]&amp;" "&amp;MYRANKS_H[[#This Row],[LNAME]]</f>
        <v>Gerardo Parra</v>
      </c>
      <c r="E285" s="14" t="str">
        <f>VLOOKUP(MYRANKS_H[[#This Row],[PLAYERID]],PLAYERIDMAP2[],COLUMN(PLAYERIDMAP2[TEAM]),FALSE)</f>
        <v>BAL</v>
      </c>
      <c r="F285" s="14" t="str">
        <f>VLOOKUP(MYRANKS_H[[#This Row],[PLAYERID]],PLAYERIDMAP2[],COLUMN(PLAYERIDMAP2[POS]),FALSE)</f>
        <v>OF</v>
      </c>
      <c r="G285" s="14">
        <f>IFERROR(VALUE(VLOOKUP(MYRANKS_H[[#This Row],[PLAYERID]],PLAYERIDMAP2[],COLUMN(PLAYERIDMAP2[IDFANGRAPHS]),FALSE)),VLOOKUP(MYRANKS_H[[#This Row],[PLAYERID]],PLAYERIDMAP2[],COLUMN(PLAYERIDMAP2[IDFANGRAPHS]),FALSE))</f>
        <v>8553</v>
      </c>
      <c r="H285" s="56">
        <f>IFERROR(VLOOKUP(MYRANKS_H[[#This Row],[IDFANGRAPHS]],STEAMER_H[],COLUMN(STEAMER_H[PA]),FALSE),0)</f>
        <v>567</v>
      </c>
      <c r="I285" s="56">
        <f>IFERROR(VLOOKUP(MYRANKS_H[[#This Row],[IDFANGRAPHS]],STEAMER_H[],COLUMN(STEAMER_H[AB]),FALSE),0)</f>
        <v>521</v>
      </c>
      <c r="J285" s="56">
        <f>IFERROR(VLOOKUP(MYRANKS_H[[#This Row],[IDFANGRAPHS]],STEAMER_H[],COLUMN(STEAMER_H[H]),FALSE),0)</f>
        <v>139</v>
      </c>
      <c r="K285" s="56">
        <f>IFERROR(VLOOKUP(MYRANKS_H[[#This Row],[IDFANGRAPHS]],STEAMER_H[],COLUMN(STEAMER_H[2B]),FALSE),0)</f>
        <v>29</v>
      </c>
      <c r="L285" s="56">
        <f>IFERROR(VLOOKUP(MYRANKS_H[[#This Row],[IDFANGRAPHS]],STEAMER_H[],COLUMN(STEAMER_H[3B]),FALSE),0)</f>
        <v>3</v>
      </c>
      <c r="M285" s="56">
        <f>IFERROR(VLOOKUP(MYRANKS_H[[#This Row],[IDFANGRAPHS]],STEAMER_H[],COLUMN(STEAMER_H[HR]),FALSE),0)</f>
        <v>10</v>
      </c>
      <c r="N285" s="56">
        <f>IFERROR(VLOOKUP(MYRANKS_H[[#This Row],[IDFANGRAPHS]],STEAMER_H[],COLUMN(STEAMER_H[R]),FALSE),0)</f>
        <v>62</v>
      </c>
      <c r="O285" s="56">
        <f>IFERROR(VLOOKUP(MYRANKS_H[[#This Row],[IDFANGRAPHS]],STEAMER_H[],COLUMN(STEAMER_H[RBI]),FALSE),0)</f>
        <v>53</v>
      </c>
      <c r="P285" s="56">
        <f>IFERROR(VLOOKUP(MYRANKS_H[[#This Row],[IDFANGRAPHS]],STEAMER_H[],COLUMN(STEAMER_H[BB]),FALSE),0)</f>
        <v>33</v>
      </c>
      <c r="Q285" s="56">
        <f>IFERROR(VLOOKUP(MYRANKS_H[[#This Row],[IDFANGRAPHS]],STEAMER_H[],COLUMN(STEAMER_H[HBP]),FALSE),0)</f>
        <v>5</v>
      </c>
      <c r="R285" s="56">
        <f>IFERROR(VLOOKUP(MYRANKS_H[[#This Row],[IDFANGRAPHS]],STEAMER_H[],COLUMN(STEAMER_H[SO]),FALSE),0)</f>
        <v>94</v>
      </c>
      <c r="S285" s="56">
        <f>IFERROR(VLOOKUP(MYRANKS_H[[#This Row],[IDFANGRAPHS]],STEAMER_H[],COLUMN(STEAMER_H[SB]),FALSE),0)</f>
        <v>11</v>
      </c>
      <c r="T285" s="19">
        <f>IFERROR(MYRANKS_H[[#This Row],[H]]/MYRANKS_H[[#This Row],[AB]],0)</f>
        <v>0.2667946257197697</v>
      </c>
      <c r="U285" s="19">
        <f>IFERROR((MYRANKS_H[[#This Row],[H]]+MYRANKS_H[[#This Row],[BB]]+MYRANKS_H[[#This Row],[HBP]])/(MYRANKS_H[[#This Row],[AB]]+MYRANKS_H[[#This Row],[BB]]+MYRANKS_H[[#This Row],[HBP]]),0)</f>
        <v>0.31663685152057247</v>
      </c>
      <c r="V285" s="19">
        <f>IFERROR((MYRANKS_H[[#This Row],[H]]+MYRANKS_H[[#This Row],[2B]]+2*MYRANKS_H[[#This Row],[3B]]+3*MYRANKS_H[[#This Row],[HR]])/MYRANKS_H[[#This Row],[AB]],0)</f>
        <v>0.39155470249520152</v>
      </c>
      <c r="W28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85" s="27">
        <f>VLOOKUP(MYRANKS_H[[#This Row],[POS]],REPLACEMENT_LEVEL[],3,FALSE)</f>
        <v>0</v>
      </c>
      <c r="Y285" s="27">
        <f>MYRANKS_H[[#This Row],[PROJ PTS]]-MYRANKS_H[[#This Row],[REPL LEVEL]]</f>
        <v>0</v>
      </c>
      <c r="Z285" s="27">
        <f>RANK(MYRANKS_H[[#This Row],[POINTS OVER REPL]],MYRANKS_H[POINTS OVER REPL])</f>
        <v>1</v>
      </c>
      <c r="AA285" s="29">
        <f>IF(MYRANKS_H[[#This Row],[RANK]]&lt;=TOTAL_HITTERS_DRAFTED,MYRANKS_H[[#This Row],[POINTS OVER REPL]],0)</f>
        <v>0</v>
      </c>
      <c r="AB285" s="35">
        <f>MYRANKS_H[[#This Row],[POINTS OVER REPL]]*DOLLAR_VALUE_PER_POINT+1</f>
        <v>1</v>
      </c>
      <c r="AC285" s="35"/>
      <c r="AD285" s="29">
        <f>IF(AND(MYRANKS_H[[#This Row],[RANK]]&lt;=(TOTAL_HITTERS_DRAFTED-HITTERS_BELOW_REPL_DRAFTED),MYRANKS_H[[#This Row],[$ACTUAL]]=""),MYRANKS_H[[#This Row],[POINTS OVER REPL]],0)</f>
        <v>0</v>
      </c>
      <c r="AE285" s="35">
        <f>IF(MYRANKS_H[[#This Row],[$ACTUAL]]="",MYRANKS_H[[#This Row],[POINTS OVER REPL]]*REMAINING_DOLLAR_VALUE_PER_POINT+1,0)</f>
        <v>1</v>
      </c>
    </row>
    <row r="286" spans="1:31" ht="15" customHeight="1" x14ac:dyDescent="0.25">
      <c r="A286" s="2" t="s">
        <v>14620</v>
      </c>
      <c r="B286" s="14" t="str">
        <f>VLOOKUP(MYRANKS_H[[#This Row],[PLAYERID]],PLAYERIDMAP2[],COLUMN(PLAYERIDMAP2[LASTNAME]),FALSE)</f>
        <v>Phegley</v>
      </c>
      <c r="C286" s="14" t="str">
        <f>VLOOKUP(MYRANKS_H[[#This Row],[PLAYERID]],PLAYERIDMAP2[],COLUMN(PLAYERIDMAP2[FIRSTNAME]),FALSE)</f>
        <v>Josh</v>
      </c>
      <c r="D286" s="14" t="str">
        <f>MYRANKS_H[[#This Row],[FNAME]]&amp;" "&amp;MYRANKS_H[[#This Row],[LNAME]]</f>
        <v>Josh Phegley</v>
      </c>
      <c r="E286" s="14" t="str">
        <f>VLOOKUP(MYRANKS_H[[#This Row],[PLAYERID]],PLAYERIDMAP2[],COLUMN(PLAYERIDMAP2[TEAM]),FALSE)</f>
        <v>OAK</v>
      </c>
      <c r="F286" s="14" t="str">
        <f>VLOOKUP(MYRANKS_H[[#This Row],[PLAYERID]],PLAYERIDMAP2[],COLUMN(PLAYERIDMAP2[POS]),FALSE)</f>
        <v>C</v>
      </c>
      <c r="G286" s="14">
        <f>IFERROR(VALUE(VLOOKUP(MYRANKS_H[[#This Row],[PLAYERID]],PLAYERIDMAP2[],COLUMN(PLAYERIDMAP2[IDFANGRAPHS]),FALSE)),VLOOKUP(MYRANKS_H[[#This Row],[PLAYERID]],PLAYERIDMAP2[],COLUMN(PLAYERIDMAP2[IDFANGRAPHS]),FALSE))</f>
        <v>9308</v>
      </c>
      <c r="H286" s="56">
        <f>IFERROR(VLOOKUP(MYRANKS_H[[#This Row],[IDFANGRAPHS]],STEAMER_H[],COLUMN(STEAMER_H[PA]),FALSE),0)</f>
        <v>183</v>
      </c>
      <c r="I286" s="56">
        <f>IFERROR(VLOOKUP(MYRANKS_H[[#This Row],[IDFANGRAPHS]],STEAMER_H[],COLUMN(STEAMER_H[AB]),FALSE),0)</f>
        <v>170</v>
      </c>
      <c r="J286" s="56">
        <f>IFERROR(VLOOKUP(MYRANKS_H[[#This Row],[IDFANGRAPHS]],STEAMER_H[],COLUMN(STEAMER_H[H]),FALSE),0)</f>
        <v>41</v>
      </c>
      <c r="K286" s="56">
        <f>IFERROR(VLOOKUP(MYRANKS_H[[#This Row],[IDFANGRAPHS]],STEAMER_H[],COLUMN(STEAMER_H[2B]),FALSE),0)</f>
        <v>9</v>
      </c>
      <c r="L286" s="56">
        <f>IFERROR(VLOOKUP(MYRANKS_H[[#This Row],[IDFANGRAPHS]],STEAMER_H[],COLUMN(STEAMER_H[3B]),FALSE),0)</f>
        <v>1</v>
      </c>
      <c r="M286" s="56">
        <f>IFERROR(VLOOKUP(MYRANKS_H[[#This Row],[IDFANGRAPHS]],STEAMER_H[],COLUMN(STEAMER_H[HR]),FALSE),0)</f>
        <v>6</v>
      </c>
      <c r="N286" s="56">
        <f>IFERROR(VLOOKUP(MYRANKS_H[[#This Row],[IDFANGRAPHS]],STEAMER_H[],COLUMN(STEAMER_H[R]),FALSE),0)</f>
        <v>19</v>
      </c>
      <c r="O286" s="56">
        <f>IFERROR(VLOOKUP(MYRANKS_H[[#This Row],[IDFANGRAPHS]],STEAMER_H[],COLUMN(STEAMER_H[RBI]),FALSE),0)</f>
        <v>21</v>
      </c>
      <c r="P286" s="56">
        <f>IFERROR(VLOOKUP(MYRANKS_H[[#This Row],[IDFANGRAPHS]],STEAMER_H[],COLUMN(STEAMER_H[BB]),FALSE),0)</f>
        <v>9</v>
      </c>
      <c r="Q286" s="56">
        <f>IFERROR(VLOOKUP(MYRANKS_H[[#This Row],[IDFANGRAPHS]],STEAMER_H[],COLUMN(STEAMER_H[HBP]),FALSE),0)</f>
        <v>2</v>
      </c>
      <c r="R286" s="56">
        <f>IFERROR(VLOOKUP(MYRANKS_H[[#This Row],[IDFANGRAPHS]],STEAMER_H[],COLUMN(STEAMER_H[SO]),FALSE),0)</f>
        <v>35</v>
      </c>
      <c r="S286" s="56">
        <f>IFERROR(VLOOKUP(MYRANKS_H[[#This Row],[IDFANGRAPHS]],STEAMER_H[],COLUMN(STEAMER_H[SB]),FALSE),0)</f>
        <v>1</v>
      </c>
      <c r="T286" s="19">
        <f>IFERROR(MYRANKS_H[[#This Row],[H]]/MYRANKS_H[[#This Row],[AB]],0)</f>
        <v>0.2411764705882353</v>
      </c>
      <c r="U286" s="19">
        <f>IFERROR((MYRANKS_H[[#This Row],[H]]+MYRANKS_H[[#This Row],[BB]]+MYRANKS_H[[#This Row],[HBP]])/(MYRANKS_H[[#This Row],[AB]]+MYRANKS_H[[#This Row],[BB]]+MYRANKS_H[[#This Row],[HBP]]),0)</f>
        <v>0.287292817679558</v>
      </c>
      <c r="V286" s="19">
        <f>IFERROR((MYRANKS_H[[#This Row],[H]]+MYRANKS_H[[#This Row],[2B]]+2*MYRANKS_H[[#This Row],[3B]]+3*MYRANKS_H[[#This Row],[HR]])/MYRANKS_H[[#This Row],[AB]],0)</f>
        <v>0.41176470588235292</v>
      </c>
      <c r="W28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86" s="27">
        <f>VLOOKUP(MYRANKS_H[[#This Row],[POS]],REPLACEMENT_LEVEL[],3,FALSE)</f>
        <v>0</v>
      </c>
      <c r="Y286" s="27">
        <f>MYRANKS_H[[#This Row],[PROJ PTS]]-MYRANKS_H[[#This Row],[REPL LEVEL]]</f>
        <v>0</v>
      </c>
      <c r="Z286" s="27">
        <f>RANK(MYRANKS_H[[#This Row],[POINTS OVER REPL]],MYRANKS_H[POINTS OVER REPL])</f>
        <v>1</v>
      </c>
      <c r="AA286" s="29">
        <f>IF(MYRANKS_H[[#This Row],[RANK]]&lt;=TOTAL_HITTERS_DRAFTED,MYRANKS_H[[#This Row],[POINTS OVER REPL]],0)</f>
        <v>0</v>
      </c>
      <c r="AB286" s="35">
        <f>MYRANKS_H[[#This Row],[POINTS OVER REPL]]*DOLLAR_VALUE_PER_POINT+1</f>
        <v>1</v>
      </c>
      <c r="AC286" s="35"/>
      <c r="AD286" s="29">
        <f>IF(AND(MYRANKS_H[[#This Row],[RANK]]&lt;=(TOTAL_HITTERS_DRAFTED-HITTERS_BELOW_REPL_DRAFTED),MYRANKS_H[[#This Row],[$ACTUAL]]=""),MYRANKS_H[[#This Row],[POINTS OVER REPL]],0)</f>
        <v>0</v>
      </c>
      <c r="AE286" s="35">
        <f>IF(MYRANKS_H[[#This Row],[$ACTUAL]]="",MYRANKS_H[[#This Row],[POINTS OVER REPL]]*REMAINING_DOLLAR_VALUE_PER_POINT+1,0)</f>
        <v>1</v>
      </c>
    </row>
    <row r="287" spans="1:31" ht="15" customHeight="1" x14ac:dyDescent="0.25">
      <c r="A287" s="2" t="s">
        <v>14792</v>
      </c>
      <c r="B287" s="14" t="str">
        <f>VLOOKUP(MYRANKS_H[[#This Row],[PLAYERID]],PLAYERIDMAP2[],COLUMN(PLAYERIDMAP2[LASTNAME]),FALSE)</f>
        <v>Ramirez</v>
      </c>
      <c r="C287" s="14" t="str">
        <f>VLOOKUP(MYRANKS_H[[#This Row],[PLAYERID]],PLAYERIDMAP2[],COLUMN(PLAYERIDMAP2[FIRSTNAME]),FALSE)</f>
        <v>Jose</v>
      </c>
      <c r="D287" s="14" t="str">
        <f>MYRANKS_H[[#This Row],[FNAME]]&amp;" "&amp;MYRANKS_H[[#This Row],[LNAME]]</f>
        <v>Jose Ramirez</v>
      </c>
      <c r="E287" s="14" t="str">
        <f>VLOOKUP(MYRANKS_H[[#This Row],[PLAYERID]],PLAYERIDMAP2[],COLUMN(PLAYERIDMAP2[TEAM]),FALSE)</f>
        <v>CLE</v>
      </c>
      <c r="F287" s="14" t="str">
        <f>VLOOKUP(MYRANKS_H[[#This Row],[PLAYERID]],PLAYERIDMAP2[],COLUMN(PLAYERIDMAP2[POS]),FALSE)</f>
        <v>SS</v>
      </c>
      <c r="G287" s="14">
        <f>IFERROR(VALUE(VLOOKUP(MYRANKS_H[[#This Row],[PLAYERID]],PLAYERIDMAP2[],COLUMN(PLAYERIDMAP2[IDFANGRAPHS]),FALSE)),VLOOKUP(MYRANKS_H[[#This Row],[PLAYERID]],PLAYERIDMAP2[],COLUMN(PLAYERIDMAP2[IDFANGRAPHS]),FALSE))</f>
        <v>13510</v>
      </c>
      <c r="H287" s="56">
        <f>IFERROR(VLOOKUP(MYRANKS_H[[#This Row],[IDFANGRAPHS]],STEAMER_H[],COLUMN(STEAMER_H[PA]),FALSE),0)</f>
        <v>389</v>
      </c>
      <c r="I287" s="56">
        <f>IFERROR(VLOOKUP(MYRANKS_H[[#This Row],[IDFANGRAPHS]],STEAMER_H[],COLUMN(STEAMER_H[AB]),FALSE),0)</f>
        <v>354</v>
      </c>
      <c r="J287" s="56">
        <f>IFERROR(VLOOKUP(MYRANKS_H[[#This Row],[IDFANGRAPHS]],STEAMER_H[],COLUMN(STEAMER_H[H]),FALSE),0)</f>
        <v>92</v>
      </c>
      <c r="K287" s="56">
        <f>IFERROR(VLOOKUP(MYRANKS_H[[#This Row],[IDFANGRAPHS]],STEAMER_H[],COLUMN(STEAMER_H[2B]),FALSE),0)</f>
        <v>17</v>
      </c>
      <c r="L287" s="56">
        <f>IFERROR(VLOOKUP(MYRANKS_H[[#This Row],[IDFANGRAPHS]],STEAMER_H[],COLUMN(STEAMER_H[3B]),FALSE),0)</f>
        <v>2</v>
      </c>
      <c r="M287" s="56">
        <f>IFERROR(VLOOKUP(MYRANKS_H[[#This Row],[IDFANGRAPHS]],STEAMER_H[],COLUMN(STEAMER_H[HR]),FALSE),0)</f>
        <v>5</v>
      </c>
      <c r="N287" s="56">
        <f>IFERROR(VLOOKUP(MYRANKS_H[[#This Row],[IDFANGRAPHS]],STEAMER_H[],COLUMN(STEAMER_H[R]),FALSE),0)</f>
        <v>42</v>
      </c>
      <c r="O287" s="56">
        <f>IFERROR(VLOOKUP(MYRANKS_H[[#This Row],[IDFANGRAPHS]],STEAMER_H[],COLUMN(STEAMER_H[RBI]),FALSE),0)</f>
        <v>35</v>
      </c>
      <c r="P287" s="56">
        <f>IFERROR(VLOOKUP(MYRANKS_H[[#This Row],[IDFANGRAPHS]],STEAMER_H[],COLUMN(STEAMER_H[BB]),FALSE),0)</f>
        <v>27</v>
      </c>
      <c r="Q287" s="56">
        <f>IFERROR(VLOOKUP(MYRANKS_H[[#This Row],[IDFANGRAPHS]],STEAMER_H[],COLUMN(STEAMER_H[HBP]),FALSE),0)</f>
        <v>2</v>
      </c>
      <c r="R287" s="56">
        <f>IFERROR(VLOOKUP(MYRANKS_H[[#This Row],[IDFANGRAPHS]],STEAMER_H[],COLUMN(STEAMER_H[SO]),FALSE),0)</f>
        <v>39</v>
      </c>
      <c r="S287" s="56">
        <f>IFERROR(VLOOKUP(MYRANKS_H[[#This Row],[IDFANGRAPHS]],STEAMER_H[],COLUMN(STEAMER_H[SB]),FALSE),0)</f>
        <v>17</v>
      </c>
      <c r="T287" s="19">
        <f>IFERROR(MYRANKS_H[[#This Row],[H]]/MYRANKS_H[[#This Row],[AB]],0)</f>
        <v>0.25988700564971751</v>
      </c>
      <c r="U287" s="19">
        <f>IFERROR((MYRANKS_H[[#This Row],[H]]+MYRANKS_H[[#This Row],[BB]]+MYRANKS_H[[#This Row],[HBP]])/(MYRANKS_H[[#This Row],[AB]]+MYRANKS_H[[#This Row],[BB]]+MYRANKS_H[[#This Row],[HBP]]),0)</f>
        <v>0.31592689295039167</v>
      </c>
      <c r="V287" s="19">
        <f>IFERROR((MYRANKS_H[[#This Row],[H]]+MYRANKS_H[[#This Row],[2B]]+2*MYRANKS_H[[#This Row],[3B]]+3*MYRANKS_H[[#This Row],[HR]])/MYRANKS_H[[#This Row],[AB]],0)</f>
        <v>0.3615819209039548</v>
      </c>
      <c r="W28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87" s="27">
        <f>VLOOKUP(MYRANKS_H[[#This Row],[POS]],REPLACEMENT_LEVEL[],3,FALSE)</f>
        <v>0</v>
      </c>
      <c r="Y287" s="27">
        <f>MYRANKS_H[[#This Row],[PROJ PTS]]-MYRANKS_H[[#This Row],[REPL LEVEL]]</f>
        <v>0</v>
      </c>
      <c r="Z287" s="27">
        <f>RANK(MYRANKS_H[[#This Row],[POINTS OVER REPL]],MYRANKS_H[POINTS OVER REPL])</f>
        <v>1</v>
      </c>
      <c r="AA287" s="29">
        <f>IF(MYRANKS_H[[#This Row],[RANK]]&lt;=TOTAL_HITTERS_DRAFTED,MYRANKS_H[[#This Row],[POINTS OVER REPL]],0)</f>
        <v>0</v>
      </c>
      <c r="AB287" s="35">
        <f>MYRANKS_H[[#This Row],[POINTS OVER REPL]]*DOLLAR_VALUE_PER_POINT+1</f>
        <v>1</v>
      </c>
      <c r="AC287" s="35"/>
      <c r="AD287" s="29">
        <f>IF(AND(MYRANKS_H[[#This Row],[RANK]]&lt;=(TOTAL_HITTERS_DRAFTED-HITTERS_BELOW_REPL_DRAFTED),MYRANKS_H[[#This Row],[$ACTUAL]]=""),MYRANKS_H[[#This Row],[POINTS OVER REPL]],0)</f>
        <v>0</v>
      </c>
      <c r="AE287" s="35">
        <f>IF(MYRANKS_H[[#This Row],[$ACTUAL]]="",MYRANKS_H[[#This Row],[POINTS OVER REPL]]*REMAINING_DOLLAR_VALUE_PER_POINT+1,0)</f>
        <v>1</v>
      </c>
    </row>
    <row r="288" spans="1:31" ht="15" customHeight="1" x14ac:dyDescent="0.25">
      <c r="A288" s="7" t="s">
        <v>15153</v>
      </c>
      <c r="B288" s="14" t="str">
        <f>VLOOKUP(MYRANKS_H[[#This Row],[PLAYERID]],PLAYERIDMAP2[],COLUMN(PLAYERIDMAP2[LASTNAME]),FALSE)</f>
        <v>Santana</v>
      </c>
      <c r="C288" s="14" t="str">
        <f>VLOOKUP(MYRANKS_H[[#This Row],[PLAYERID]],PLAYERIDMAP2[],COLUMN(PLAYERIDMAP2[FIRSTNAME]),FALSE)</f>
        <v>Danny</v>
      </c>
      <c r="D288" s="14" t="str">
        <f>MYRANKS_H[[#This Row],[FNAME]]&amp;" "&amp;MYRANKS_H[[#This Row],[LNAME]]</f>
        <v>Danny Santana</v>
      </c>
      <c r="E288" s="14" t="str">
        <f>VLOOKUP(MYRANKS_H[[#This Row],[PLAYERID]],PLAYERIDMAP2[],COLUMN(PLAYERIDMAP2[TEAM]),FALSE)</f>
        <v>MIN</v>
      </c>
      <c r="F288" s="14" t="str">
        <f>VLOOKUP(MYRANKS_H[[#This Row],[PLAYERID]],PLAYERIDMAP2[],COLUMN(PLAYERIDMAP2[POS]),FALSE)</f>
        <v>SS</v>
      </c>
      <c r="G288" s="14">
        <f>IFERROR(VALUE(VLOOKUP(MYRANKS_H[[#This Row],[PLAYERID]],PLAYERIDMAP2[],COLUMN(PLAYERIDMAP2[IDFANGRAPHS]),FALSE)),VLOOKUP(MYRANKS_H[[#This Row],[PLAYERID]],PLAYERIDMAP2[],COLUMN(PLAYERIDMAP2[IDFANGRAPHS]),FALSE))</f>
        <v>10322</v>
      </c>
      <c r="H288" s="56">
        <f>IFERROR(VLOOKUP(MYRANKS_H[[#This Row],[IDFANGRAPHS]],STEAMER_H[],COLUMN(STEAMER_H[PA]),FALSE),0)</f>
        <v>342</v>
      </c>
      <c r="I288" s="56">
        <f>IFERROR(VLOOKUP(MYRANKS_H[[#This Row],[IDFANGRAPHS]],STEAMER_H[],COLUMN(STEAMER_H[AB]),FALSE),0)</f>
        <v>321</v>
      </c>
      <c r="J288" s="56">
        <f>IFERROR(VLOOKUP(MYRANKS_H[[#This Row],[IDFANGRAPHS]],STEAMER_H[],COLUMN(STEAMER_H[H]),FALSE),0)</f>
        <v>85</v>
      </c>
      <c r="K288" s="56">
        <f>IFERROR(VLOOKUP(MYRANKS_H[[#This Row],[IDFANGRAPHS]],STEAMER_H[],COLUMN(STEAMER_H[2B]),FALSE),0)</f>
        <v>16</v>
      </c>
      <c r="L288" s="56">
        <f>IFERROR(VLOOKUP(MYRANKS_H[[#This Row],[IDFANGRAPHS]],STEAMER_H[],COLUMN(STEAMER_H[3B]),FALSE),0)</f>
        <v>4</v>
      </c>
      <c r="M288" s="56">
        <f>IFERROR(VLOOKUP(MYRANKS_H[[#This Row],[IDFANGRAPHS]],STEAMER_H[],COLUMN(STEAMER_H[HR]),FALSE),0)</f>
        <v>4</v>
      </c>
      <c r="N288" s="56">
        <f>IFERROR(VLOOKUP(MYRANKS_H[[#This Row],[IDFANGRAPHS]],STEAMER_H[],COLUMN(STEAMER_H[R]),FALSE),0)</f>
        <v>37</v>
      </c>
      <c r="O288" s="56">
        <f>IFERROR(VLOOKUP(MYRANKS_H[[#This Row],[IDFANGRAPHS]],STEAMER_H[],COLUMN(STEAMER_H[RBI]),FALSE),0)</f>
        <v>30</v>
      </c>
      <c r="P288" s="56">
        <f>IFERROR(VLOOKUP(MYRANKS_H[[#This Row],[IDFANGRAPHS]],STEAMER_H[],COLUMN(STEAMER_H[BB]),FALSE),0)</f>
        <v>13</v>
      </c>
      <c r="Q288" s="56">
        <f>IFERROR(VLOOKUP(MYRANKS_H[[#This Row],[IDFANGRAPHS]],STEAMER_H[],COLUMN(STEAMER_H[HBP]),FALSE),0)</f>
        <v>3</v>
      </c>
      <c r="R288" s="56">
        <f>IFERROR(VLOOKUP(MYRANKS_H[[#This Row],[IDFANGRAPHS]],STEAMER_H[],COLUMN(STEAMER_H[SO]),FALSE),0)</f>
        <v>70</v>
      </c>
      <c r="S288" s="56">
        <f>IFERROR(VLOOKUP(MYRANKS_H[[#This Row],[IDFANGRAPHS]],STEAMER_H[],COLUMN(STEAMER_H[SB]),FALSE),0)</f>
        <v>12</v>
      </c>
      <c r="T288" s="19">
        <f>IFERROR(MYRANKS_H[[#This Row],[H]]/MYRANKS_H[[#This Row],[AB]],0)</f>
        <v>0.26479750778816197</v>
      </c>
      <c r="U288" s="19">
        <f>IFERROR((MYRANKS_H[[#This Row],[H]]+MYRANKS_H[[#This Row],[BB]]+MYRANKS_H[[#This Row],[HBP]])/(MYRANKS_H[[#This Row],[AB]]+MYRANKS_H[[#This Row],[BB]]+MYRANKS_H[[#This Row],[HBP]]),0)</f>
        <v>0.29970326409495551</v>
      </c>
      <c r="V288" s="19">
        <f>IFERROR((MYRANKS_H[[#This Row],[H]]+MYRANKS_H[[#This Row],[2B]]+2*MYRANKS_H[[#This Row],[3B]]+3*MYRANKS_H[[#This Row],[HR]])/MYRANKS_H[[#This Row],[AB]],0)</f>
        <v>0.37694704049844235</v>
      </c>
      <c r="W28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88" s="27">
        <f>VLOOKUP(MYRANKS_H[[#This Row],[POS]],REPLACEMENT_LEVEL[],3,FALSE)</f>
        <v>0</v>
      </c>
      <c r="Y288" s="27">
        <f>MYRANKS_H[[#This Row],[PROJ PTS]]-MYRANKS_H[[#This Row],[REPL LEVEL]]</f>
        <v>0</v>
      </c>
      <c r="Z288" s="27">
        <f>RANK(MYRANKS_H[[#This Row],[POINTS OVER REPL]],MYRANKS_H[POINTS OVER REPL])</f>
        <v>1</v>
      </c>
      <c r="AA288" s="29">
        <f>IF(MYRANKS_H[[#This Row],[RANK]]&lt;=TOTAL_HITTERS_DRAFTED,MYRANKS_H[[#This Row],[POINTS OVER REPL]],0)</f>
        <v>0</v>
      </c>
      <c r="AB288" s="35">
        <f>MYRANKS_H[[#This Row],[POINTS OVER REPL]]*DOLLAR_VALUE_PER_POINT+1</f>
        <v>1</v>
      </c>
      <c r="AC288" s="35"/>
      <c r="AD288" s="29">
        <f>IF(AND(MYRANKS_H[[#This Row],[RANK]]&lt;=(TOTAL_HITTERS_DRAFTED-HITTERS_BELOW_REPL_DRAFTED),MYRANKS_H[[#This Row],[$ACTUAL]]=""),MYRANKS_H[[#This Row],[POINTS OVER REPL]],0)</f>
        <v>0</v>
      </c>
      <c r="AE288" s="35">
        <f>IF(MYRANKS_H[[#This Row],[$ACTUAL]]="",MYRANKS_H[[#This Row],[POINTS OVER REPL]]*REMAINING_DOLLAR_VALUE_PER_POINT+1,0)</f>
        <v>1</v>
      </c>
    </row>
    <row r="289" spans="1:31" ht="15" customHeight="1" x14ac:dyDescent="0.25">
      <c r="A289" s="64" t="s">
        <v>15374</v>
      </c>
      <c r="B289" s="14" t="str">
        <f>VLOOKUP(MYRANKS_H[[#This Row],[PLAYERID]],PLAYERIDMAP2[],COLUMN(PLAYERIDMAP2[LASTNAME]),FALSE)</f>
        <v>Soto</v>
      </c>
      <c r="C289" s="14" t="str">
        <f>VLOOKUP(MYRANKS_H[[#This Row],[PLAYERID]],PLAYERIDMAP2[],COLUMN(PLAYERIDMAP2[FIRSTNAME]),FALSE)</f>
        <v>Geovany</v>
      </c>
      <c r="D289" s="14" t="str">
        <f>MYRANKS_H[[#This Row],[FNAME]]&amp;" "&amp;MYRANKS_H[[#This Row],[LNAME]]</f>
        <v>Geovany Soto</v>
      </c>
      <c r="E289" s="14" t="str">
        <f>VLOOKUP(MYRANKS_H[[#This Row],[PLAYERID]],PLAYERIDMAP2[],COLUMN(PLAYERIDMAP2[TEAM]),FALSE)</f>
        <v>LAA</v>
      </c>
      <c r="F289" s="14" t="str">
        <f>VLOOKUP(MYRANKS_H[[#This Row],[PLAYERID]],PLAYERIDMAP2[],COLUMN(PLAYERIDMAP2[POS]),FALSE)</f>
        <v>C</v>
      </c>
      <c r="G289" s="14">
        <f>IFERROR(VALUE(VLOOKUP(MYRANKS_H[[#This Row],[PLAYERID]],PLAYERIDMAP2[],COLUMN(PLAYERIDMAP2[IDFANGRAPHS]),FALSE)),VLOOKUP(MYRANKS_H[[#This Row],[PLAYERID]],PLAYERIDMAP2[],COLUMN(PLAYERIDMAP2[IDFANGRAPHS]),FALSE))</f>
        <v>3707</v>
      </c>
      <c r="H289" s="56">
        <f>IFERROR(VLOOKUP(MYRANKS_H[[#This Row],[IDFANGRAPHS]],STEAMER_H[],COLUMN(STEAMER_H[PA]),FALSE),0)</f>
        <v>198</v>
      </c>
      <c r="I289" s="56">
        <f>IFERROR(VLOOKUP(MYRANKS_H[[#This Row],[IDFANGRAPHS]],STEAMER_H[],COLUMN(STEAMER_H[AB]),FALSE),0)</f>
        <v>178</v>
      </c>
      <c r="J289" s="56">
        <f>IFERROR(VLOOKUP(MYRANKS_H[[#This Row],[IDFANGRAPHS]],STEAMER_H[],COLUMN(STEAMER_H[H]),FALSE),0)</f>
        <v>37</v>
      </c>
      <c r="K289" s="56">
        <f>IFERROR(VLOOKUP(MYRANKS_H[[#This Row],[IDFANGRAPHS]],STEAMER_H[],COLUMN(STEAMER_H[2B]),FALSE),0)</f>
        <v>8</v>
      </c>
      <c r="L289" s="56">
        <f>IFERROR(VLOOKUP(MYRANKS_H[[#This Row],[IDFANGRAPHS]],STEAMER_H[],COLUMN(STEAMER_H[3B]),FALSE),0)</f>
        <v>0</v>
      </c>
      <c r="M289" s="56">
        <f>IFERROR(VLOOKUP(MYRANKS_H[[#This Row],[IDFANGRAPHS]],STEAMER_H[],COLUMN(STEAMER_H[HR]),FALSE),0)</f>
        <v>5</v>
      </c>
      <c r="N289" s="56">
        <f>IFERROR(VLOOKUP(MYRANKS_H[[#This Row],[IDFANGRAPHS]],STEAMER_H[],COLUMN(STEAMER_H[R]),FALSE),0)</f>
        <v>19</v>
      </c>
      <c r="O289" s="56">
        <f>IFERROR(VLOOKUP(MYRANKS_H[[#This Row],[IDFANGRAPHS]],STEAMER_H[],COLUMN(STEAMER_H[RBI]),FALSE),0)</f>
        <v>20</v>
      </c>
      <c r="P289" s="56">
        <f>IFERROR(VLOOKUP(MYRANKS_H[[#This Row],[IDFANGRAPHS]],STEAMER_H[],COLUMN(STEAMER_H[BB]),FALSE),0)</f>
        <v>15</v>
      </c>
      <c r="Q289" s="56">
        <f>IFERROR(VLOOKUP(MYRANKS_H[[#This Row],[IDFANGRAPHS]],STEAMER_H[],COLUMN(STEAMER_H[HBP]),FALSE),0)</f>
        <v>1</v>
      </c>
      <c r="R289" s="56">
        <f>IFERROR(VLOOKUP(MYRANKS_H[[#This Row],[IDFANGRAPHS]],STEAMER_H[],COLUMN(STEAMER_H[SO]),FALSE),0)</f>
        <v>56</v>
      </c>
      <c r="S289" s="56">
        <f>IFERROR(VLOOKUP(MYRANKS_H[[#This Row],[IDFANGRAPHS]],STEAMER_H[],COLUMN(STEAMER_H[SB]),FALSE),0)</f>
        <v>1</v>
      </c>
      <c r="T289" s="57">
        <f>IFERROR(MYRANKS_H[[#This Row],[H]]/MYRANKS_H[[#This Row],[AB]],0)</f>
        <v>0.20786516853932585</v>
      </c>
      <c r="U289" s="57">
        <f>IFERROR((MYRANKS_H[[#This Row],[H]]+MYRANKS_H[[#This Row],[BB]]+MYRANKS_H[[#This Row],[HBP]])/(MYRANKS_H[[#This Row],[AB]]+MYRANKS_H[[#This Row],[BB]]+MYRANKS_H[[#This Row],[HBP]]),0)</f>
        <v>0.27319587628865977</v>
      </c>
      <c r="V289" s="57">
        <f>IFERROR((MYRANKS_H[[#This Row],[H]]+MYRANKS_H[[#This Row],[2B]]+2*MYRANKS_H[[#This Row],[3B]]+3*MYRANKS_H[[#This Row],[HR]])/MYRANKS_H[[#This Row],[AB]],0)</f>
        <v>0.33707865168539325</v>
      </c>
      <c r="W28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89" s="56">
        <f>VLOOKUP(MYRANKS_H[[#This Row],[POS]],REPLACEMENT_LEVEL[],3,FALSE)</f>
        <v>0</v>
      </c>
      <c r="Y289" s="56">
        <f>MYRANKS_H[[#This Row],[PROJ PTS]]-MYRANKS_H[[#This Row],[REPL LEVEL]]</f>
        <v>0</v>
      </c>
      <c r="Z289" s="56">
        <f>RANK(MYRANKS_H[[#This Row],[POINTS OVER REPL]],MYRANKS_H[POINTS OVER REPL])</f>
        <v>1</v>
      </c>
      <c r="AA289" s="56">
        <f>IF(MYRANKS_H[[#This Row],[RANK]]&lt;=TOTAL_HITTERS_DRAFTED,MYRANKS_H[[#This Row],[POINTS OVER REPL]],0)</f>
        <v>0</v>
      </c>
      <c r="AB289" s="58">
        <f>MYRANKS_H[[#This Row],[POINTS OVER REPL]]*DOLLAR_VALUE_PER_POINT+1</f>
        <v>1</v>
      </c>
      <c r="AC289" s="56"/>
      <c r="AD289" s="56">
        <f>IF(AND(MYRANKS_H[[#This Row],[RANK]]&lt;=(TOTAL_HITTERS_DRAFTED-HITTERS_BELOW_REPL_DRAFTED),MYRANKS_H[[#This Row],[$ACTUAL]]=""),MYRANKS_H[[#This Row],[POINTS OVER REPL]],0)</f>
        <v>0</v>
      </c>
      <c r="AE289" s="59">
        <f>IF(MYRANKS_H[[#This Row],[$ACTUAL]]="",MYRANKS_H[[#This Row],[POINTS OVER REPL]]*REMAINING_DOLLAR_VALUE_PER_POINT+1,0)</f>
        <v>1</v>
      </c>
    </row>
    <row r="290" spans="1:31" ht="15" customHeight="1" x14ac:dyDescent="0.25">
      <c r="A290" s="89" t="s">
        <v>15455</v>
      </c>
      <c r="B290" s="90" t="str">
        <f>VLOOKUP(MYRANKS_H[[#This Row],[PLAYERID]],PLAYERIDMAP2[],COLUMN(PLAYERIDMAP2[LASTNAME]),FALSE)</f>
        <v>Suzuki</v>
      </c>
      <c r="C290" s="90" t="str">
        <f>VLOOKUP(MYRANKS_H[[#This Row],[PLAYERID]],PLAYERIDMAP2[],COLUMN(PLAYERIDMAP2[FIRSTNAME]),FALSE)</f>
        <v>Kurt</v>
      </c>
      <c r="D290" s="90" t="str">
        <f>MYRANKS_H[[#This Row],[FNAME]]&amp;" "&amp;MYRANKS_H[[#This Row],[LNAME]]</f>
        <v>Kurt Suzuki</v>
      </c>
      <c r="E290" s="90" t="str">
        <f>VLOOKUP(MYRANKS_H[[#This Row],[PLAYERID]],PLAYERIDMAP2[],COLUMN(PLAYERIDMAP2[TEAM]),FALSE)</f>
        <v>MIN</v>
      </c>
      <c r="F290" s="90" t="str">
        <f>VLOOKUP(MYRANKS_H[[#This Row],[PLAYERID]],PLAYERIDMAP2[],COLUMN(PLAYERIDMAP2[POS]),FALSE)</f>
        <v>C</v>
      </c>
      <c r="G290" s="90">
        <f>IFERROR(VALUE(VLOOKUP(MYRANKS_H[[#This Row],[PLAYERID]],PLAYERIDMAP2[],COLUMN(PLAYERIDMAP2[IDFANGRAPHS]),FALSE)),VLOOKUP(MYRANKS_H[[#This Row],[PLAYERID]],PLAYERIDMAP2[],COLUMN(PLAYERIDMAP2[IDFANGRAPHS]),FALSE))</f>
        <v>8259</v>
      </c>
      <c r="H290" s="56">
        <f>IFERROR(VLOOKUP(MYRANKS_H[[#This Row],[IDFANGRAPHS]],STEAMER_H[],COLUMN(STEAMER_H[PA]),FALSE),0)</f>
        <v>335</v>
      </c>
      <c r="I290" s="56">
        <f>IFERROR(VLOOKUP(MYRANKS_H[[#This Row],[IDFANGRAPHS]],STEAMER_H[],COLUMN(STEAMER_H[AB]),FALSE),0)</f>
        <v>305</v>
      </c>
      <c r="J290" s="56">
        <f>IFERROR(VLOOKUP(MYRANKS_H[[#This Row],[IDFANGRAPHS]],STEAMER_H[],COLUMN(STEAMER_H[H]),FALSE),0)</f>
        <v>77</v>
      </c>
      <c r="K290" s="56">
        <f>IFERROR(VLOOKUP(MYRANKS_H[[#This Row],[IDFANGRAPHS]],STEAMER_H[],COLUMN(STEAMER_H[2B]),FALSE),0)</f>
        <v>17</v>
      </c>
      <c r="L290" s="56">
        <f>IFERROR(VLOOKUP(MYRANKS_H[[#This Row],[IDFANGRAPHS]],STEAMER_H[],COLUMN(STEAMER_H[3B]),FALSE),0)</f>
        <v>1</v>
      </c>
      <c r="M290" s="56">
        <f>IFERROR(VLOOKUP(MYRANKS_H[[#This Row],[IDFANGRAPHS]],STEAMER_H[],COLUMN(STEAMER_H[HR]),FALSE),0)</f>
        <v>4</v>
      </c>
      <c r="N290" s="56">
        <f>IFERROR(VLOOKUP(MYRANKS_H[[#This Row],[IDFANGRAPHS]],STEAMER_H[],COLUMN(STEAMER_H[R]),FALSE),0)</f>
        <v>32</v>
      </c>
      <c r="O290" s="56">
        <f>IFERROR(VLOOKUP(MYRANKS_H[[#This Row],[IDFANGRAPHS]],STEAMER_H[],COLUMN(STEAMER_H[RBI]),FALSE),0)</f>
        <v>31</v>
      </c>
      <c r="P290" s="56">
        <f>IFERROR(VLOOKUP(MYRANKS_H[[#This Row],[IDFANGRAPHS]],STEAMER_H[],COLUMN(STEAMER_H[BB]),FALSE),0)</f>
        <v>21</v>
      </c>
      <c r="Q290" s="56">
        <f>IFERROR(VLOOKUP(MYRANKS_H[[#This Row],[IDFANGRAPHS]],STEAMER_H[],COLUMN(STEAMER_H[HBP]),FALSE),0)</f>
        <v>4</v>
      </c>
      <c r="R290" s="56">
        <f>IFERROR(VLOOKUP(MYRANKS_H[[#This Row],[IDFANGRAPHS]],STEAMER_H[],COLUMN(STEAMER_H[SO]),FALSE),0)</f>
        <v>40</v>
      </c>
      <c r="S290" s="56">
        <f>IFERROR(VLOOKUP(MYRANKS_H[[#This Row],[IDFANGRAPHS]],STEAMER_H[],COLUMN(STEAMER_H[SB]),FALSE),0)</f>
        <v>1</v>
      </c>
      <c r="T290" s="87">
        <f>IFERROR(MYRANKS_H[[#This Row],[H]]/MYRANKS_H[[#This Row],[AB]],0)</f>
        <v>0.25245901639344265</v>
      </c>
      <c r="U290" s="87">
        <f>IFERROR((MYRANKS_H[[#This Row],[H]]+MYRANKS_H[[#This Row],[BB]]+MYRANKS_H[[#This Row],[HBP]])/(MYRANKS_H[[#This Row],[AB]]+MYRANKS_H[[#This Row],[BB]]+MYRANKS_H[[#This Row],[HBP]]),0)</f>
        <v>0.30909090909090908</v>
      </c>
      <c r="V290" s="87">
        <f>IFERROR((MYRANKS_H[[#This Row],[H]]+MYRANKS_H[[#This Row],[2B]]+2*MYRANKS_H[[#This Row],[3B]]+3*MYRANKS_H[[#This Row],[HR]])/MYRANKS_H[[#This Row],[AB]],0)</f>
        <v>0.35409836065573769</v>
      </c>
      <c r="W290" s="8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90" s="81">
        <f>VLOOKUP(MYRANKS_H[[#This Row],[POS]],REPLACEMENT_LEVEL[],3,FALSE)</f>
        <v>0</v>
      </c>
      <c r="Y290" s="81">
        <f>MYRANKS_H[[#This Row],[PROJ PTS]]-MYRANKS_H[[#This Row],[REPL LEVEL]]</f>
        <v>0</v>
      </c>
      <c r="Z290" s="81">
        <f>RANK(MYRANKS_H[[#This Row],[POINTS OVER REPL]],MYRANKS_H[POINTS OVER REPL])</f>
        <v>1</v>
      </c>
      <c r="AA290" s="81">
        <f>IF(MYRANKS_H[[#This Row],[RANK]]&lt;=TOTAL_HITTERS_DRAFTED,MYRANKS_H[[#This Row],[POINTS OVER REPL]],0)</f>
        <v>0</v>
      </c>
      <c r="AB290" s="83">
        <f>MYRANKS_H[[#This Row],[POINTS OVER REPL]]*DOLLAR_VALUE_PER_POINT+1</f>
        <v>1</v>
      </c>
      <c r="AC290" s="81"/>
      <c r="AD290" s="81">
        <f>IF(AND(MYRANKS_H[[#This Row],[RANK]]&lt;=(TOTAL_HITTERS_DRAFTED-HITTERS_BELOW_REPL_DRAFTED),MYRANKS_H[[#This Row],[$ACTUAL]]=""),MYRANKS_H[[#This Row],[POINTS OVER REPL]],0)</f>
        <v>0</v>
      </c>
      <c r="AE290" s="88">
        <f>IF(MYRANKS_H[[#This Row],[$ACTUAL]]="",MYRANKS_H[[#This Row],[POINTS OVER REPL]]*REMAINING_DOLLAR_VALUE_PER_POINT+1,0)</f>
        <v>1</v>
      </c>
    </row>
    <row r="291" spans="1:31" ht="15" customHeight="1" x14ac:dyDescent="0.25">
      <c r="A291" s="89" t="s">
        <v>15844</v>
      </c>
      <c r="B291" s="90" t="str">
        <f>VLOOKUP(MYRANKS_H[[#This Row],[PLAYERID]],PLAYERIDMAP2[],COLUMN(PLAYERIDMAP2[LASTNAME]),FALSE)</f>
        <v>Weeks</v>
      </c>
      <c r="C291" s="90" t="str">
        <f>VLOOKUP(MYRANKS_H[[#This Row],[PLAYERID]],PLAYERIDMAP2[],COLUMN(PLAYERIDMAP2[FIRSTNAME]),FALSE)</f>
        <v>Rickie</v>
      </c>
      <c r="D291" s="90" t="str">
        <f>MYRANKS_H[[#This Row],[FNAME]]&amp;" "&amp;MYRANKS_H[[#This Row],[LNAME]]</f>
        <v>Rickie Weeks</v>
      </c>
      <c r="E291" s="90" t="str">
        <f>VLOOKUP(MYRANKS_H[[#This Row],[PLAYERID]],PLAYERIDMAP2[],COLUMN(PLAYERIDMAP2[TEAM]),FALSE)</f>
        <v>N/A</v>
      </c>
      <c r="F291" s="90" t="str">
        <f>VLOOKUP(MYRANKS_H[[#This Row],[PLAYERID]],PLAYERIDMAP2[],COLUMN(PLAYERIDMAP2[POS]),FALSE)</f>
        <v>2B</v>
      </c>
      <c r="G291" s="90">
        <f>IFERROR(VALUE(VLOOKUP(MYRANKS_H[[#This Row],[PLAYERID]],PLAYERIDMAP2[],COLUMN(PLAYERIDMAP2[IDFANGRAPHS]),FALSE)),VLOOKUP(MYRANKS_H[[#This Row],[PLAYERID]],PLAYERIDMAP2[],COLUMN(PLAYERIDMAP2[IDFANGRAPHS]),FALSE))</f>
        <v>1849</v>
      </c>
      <c r="H291" s="56">
        <f>IFERROR(VLOOKUP(MYRANKS_H[[#This Row],[IDFANGRAPHS]],STEAMER_H[],COLUMN(STEAMER_H[PA]),FALSE),0)</f>
        <v>203</v>
      </c>
      <c r="I291" s="56">
        <f>IFERROR(VLOOKUP(MYRANKS_H[[#This Row],[IDFANGRAPHS]],STEAMER_H[],COLUMN(STEAMER_H[AB]),FALSE),0)</f>
        <v>179</v>
      </c>
      <c r="J291" s="56">
        <f>IFERROR(VLOOKUP(MYRANKS_H[[#This Row],[IDFANGRAPHS]],STEAMER_H[],COLUMN(STEAMER_H[H]),FALSE),0)</f>
        <v>41</v>
      </c>
      <c r="K291" s="56">
        <f>IFERROR(VLOOKUP(MYRANKS_H[[#This Row],[IDFANGRAPHS]],STEAMER_H[],COLUMN(STEAMER_H[2B]),FALSE),0)</f>
        <v>9</v>
      </c>
      <c r="L291" s="56">
        <f>IFERROR(VLOOKUP(MYRANKS_H[[#This Row],[IDFANGRAPHS]],STEAMER_H[],COLUMN(STEAMER_H[3B]),FALSE),0)</f>
        <v>1</v>
      </c>
      <c r="M291" s="56">
        <f>IFERROR(VLOOKUP(MYRANKS_H[[#This Row],[IDFANGRAPHS]],STEAMER_H[],COLUMN(STEAMER_H[HR]),FALSE),0)</f>
        <v>5</v>
      </c>
      <c r="N291" s="56">
        <f>IFERROR(VLOOKUP(MYRANKS_H[[#This Row],[IDFANGRAPHS]],STEAMER_H[],COLUMN(STEAMER_H[R]),FALSE),0)</f>
        <v>21</v>
      </c>
      <c r="O291" s="56">
        <f>IFERROR(VLOOKUP(MYRANKS_H[[#This Row],[IDFANGRAPHS]],STEAMER_H[],COLUMN(STEAMER_H[RBI]),FALSE),0)</f>
        <v>20</v>
      </c>
      <c r="P291" s="56">
        <f>IFERROR(VLOOKUP(MYRANKS_H[[#This Row],[IDFANGRAPHS]],STEAMER_H[],COLUMN(STEAMER_H[BB]),FALSE),0)</f>
        <v>18</v>
      </c>
      <c r="Q291" s="56">
        <f>IFERROR(VLOOKUP(MYRANKS_H[[#This Row],[IDFANGRAPHS]],STEAMER_H[],COLUMN(STEAMER_H[HBP]),FALSE),0)</f>
        <v>3</v>
      </c>
      <c r="R291" s="56">
        <f>IFERROR(VLOOKUP(MYRANKS_H[[#This Row],[IDFANGRAPHS]],STEAMER_H[],COLUMN(STEAMER_H[SO]),FALSE),0)</f>
        <v>50</v>
      </c>
      <c r="S291" s="56">
        <f>IFERROR(VLOOKUP(MYRANKS_H[[#This Row],[IDFANGRAPHS]],STEAMER_H[],COLUMN(STEAMER_H[SB]),FALSE),0)</f>
        <v>3</v>
      </c>
      <c r="T291" s="87">
        <f>IFERROR(MYRANKS_H[[#This Row],[H]]/MYRANKS_H[[#This Row],[AB]],0)</f>
        <v>0.22905027932960895</v>
      </c>
      <c r="U291" s="87">
        <f>IFERROR((MYRANKS_H[[#This Row],[H]]+MYRANKS_H[[#This Row],[BB]]+MYRANKS_H[[#This Row],[HBP]])/(MYRANKS_H[[#This Row],[AB]]+MYRANKS_H[[#This Row],[BB]]+MYRANKS_H[[#This Row],[HBP]]),0)</f>
        <v>0.31</v>
      </c>
      <c r="V291" s="87">
        <f>IFERROR((MYRANKS_H[[#This Row],[H]]+MYRANKS_H[[#This Row],[2B]]+2*MYRANKS_H[[#This Row],[3B]]+3*MYRANKS_H[[#This Row],[HR]])/MYRANKS_H[[#This Row],[AB]],0)</f>
        <v>0.37430167597765363</v>
      </c>
      <c r="W291" s="8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91" s="81">
        <f>VLOOKUP(MYRANKS_H[[#This Row],[POS]],REPLACEMENT_LEVEL[],3,FALSE)</f>
        <v>0</v>
      </c>
      <c r="Y291" s="81">
        <f>MYRANKS_H[[#This Row],[PROJ PTS]]-MYRANKS_H[[#This Row],[REPL LEVEL]]</f>
        <v>0</v>
      </c>
      <c r="Z291" s="81">
        <f>RANK(MYRANKS_H[[#This Row],[POINTS OVER REPL]],MYRANKS_H[POINTS OVER REPL])</f>
        <v>1</v>
      </c>
      <c r="AA291" s="81">
        <f>IF(MYRANKS_H[[#This Row],[RANK]]&lt;=TOTAL_HITTERS_DRAFTED,MYRANKS_H[[#This Row],[POINTS OVER REPL]],0)</f>
        <v>0</v>
      </c>
      <c r="AB291" s="83">
        <f>MYRANKS_H[[#This Row],[POINTS OVER REPL]]*DOLLAR_VALUE_PER_POINT+1</f>
        <v>1</v>
      </c>
      <c r="AC291" s="81"/>
      <c r="AD291" s="81">
        <f>IF(AND(MYRANKS_H[[#This Row],[RANK]]&lt;=(TOTAL_HITTERS_DRAFTED-HITTERS_BELOW_REPL_DRAFTED),MYRANKS_H[[#This Row],[$ACTUAL]]=""),MYRANKS_H[[#This Row],[POINTS OVER REPL]],0)</f>
        <v>0</v>
      </c>
      <c r="AE291" s="88">
        <f>IF(MYRANKS_H[[#This Row],[$ACTUAL]]="",MYRANKS_H[[#This Row],[POINTS OVER REPL]]*REMAINING_DOLLAR_VALUE_PER_POINT+1,0)</f>
        <v>1</v>
      </c>
    </row>
    <row r="292" spans="1:31" ht="15" customHeight="1" x14ac:dyDescent="0.25">
      <c r="A292" s="2" t="s">
        <v>11136</v>
      </c>
      <c r="B292" s="14" t="str">
        <f>VLOOKUP(MYRANKS_H[[#This Row],[PLAYERID]],PLAYERIDMAP2[],COLUMN(PLAYERIDMAP2[LASTNAME]),FALSE)</f>
        <v>Aoki</v>
      </c>
      <c r="C292" s="14" t="str">
        <f>VLOOKUP(MYRANKS_H[[#This Row],[PLAYERID]],PLAYERIDMAP2[],COLUMN(PLAYERIDMAP2[FIRSTNAME]),FALSE)</f>
        <v>Norichika</v>
      </c>
      <c r="D292" s="14" t="str">
        <f>MYRANKS_H[[#This Row],[FNAME]]&amp;" "&amp;MYRANKS_H[[#This Row],[LNAME]]</f>
        <v>Norichika Aoki</v>
      </c>
      <c r="E292" s="14" t="str">
        <f>VLOOKUP(MYRANKS_H[[#This Row],[PLAYERID]],PLAYERIDMAP2[],COLUMN(PLAYERIDMAP2[TEAM]),FALSE)</f>
        <v>SEA</v>
      </c>
      <c r="F292" s="14" t="str">
        <f>VLOOKUP(MYRANKS_H[[#This Row],[PLAYERID]],PLAYERIDMAP2[],COLUMN(PLAYERIDMAP2[POS]),FALSE)</f>
        <v>OF</v>
      </c>
      <c r="G292" s="14">
        <f>IFERROR(VALUE(VLOOKUP(MYRANKS_H[[#This Row],[PLAYERID]],PLAYERIDMAP2[],COLUMN(PLAYERIDMAP2[IDFANGRAPHS]),FALSE)),VLOOKUP(MYRANKS_H[[#This Row],[PLAYERID]],PLAYERIDMAP2[],COLUMN(PLAYERIDMAP2[IDFANGRAPHS]),FALSE))</f>
        <v>13075</v>
      </c>
      <c r="H292" s="56">
        <f>IFERROR(VLOOKUP(MYRANKS_H[[#This Row],[IDFANGRAPHS]],STEAMER_H[],COLUMN(STEAMER_H[PA]),FALSE),0)</f>
        <v>618</v>
      </c>
      <c r="I292" s="56">
        <f>IFERROR(VLOOKUP(MYRANKS_H[[#This Row],[IDFANGRAPHS]],STEAMER_H[],COLUMN(STEAMER_H[AB]),FALSE),0)</f>
        <v>555</v>
      </c>
      <c r="J292" s="56">
        <f>IFERROR(VLOOKUP(MYRANKS_H[[#This Row],[IDFANGRAPHS]],STEAMER_H[],COLUMN(STEAMER_H[H]),FALSE),0)</f>
        <v>150</v>
      </c>
      <c r="K292" s="56">
        <f>IFERROR(VLOOKUP(MYRANKS_H[[#This Row],[IDFANGRAPHS]],STEAMER_H[],COLUMN(STEAMER_H[2B]),FALSE),0)</f>
        <v>24</v>
      </c>
      <c r="L292" s="56">
        <f>IFERROR(VLOOKUP(MYRANKS_H[[#This Row],[IDFANGRAPHS]],STEAMER_H[],COLUMN(STEAMER_H[3B]),FALSE),0)</f>
        <v>3</v>
      </c>
      <c r="M292" s="56">
        <f>IFERROR(VLOOKUP(MYRANKS_H[[#This Row],[IDFANGRAPHS]],STEAMER_H[],COLUMN(STEAMER_H[HR]),FALSE),0)</f>
        <v>6</v>
      </c>
      <c r="N292" s="56">
        <f>IFERROR(VLOOKUP(MYRANKS_H[[#This Row],[IDFANGRAPHS]],STEAMER_H[],COLUMN(STEAMER_H[R]),FALSE),0)</f>
        <v>72</v>
      </c>
      <c r="O292" s="56">
        <f>IFERROR(VLOOKUP(MYRANKS_H[[#This Row],[IDFANGRAPHS]],STEAMER_H[],COLUMN(STEAMER_H[RBI]),FALSE),0)</f>
        <v>48</v>
      </c>
      <c r="P292" s="56">
        <f>IFERROR(VLOOKUP(MYRANKS_H[[#This Row],[IDFANGRAPHS]],STEAMER_H[],COLUMN(STEAMER_H[BB]),FALSE),0)</f>
        <v>45</v>
      </c>
      <c r="Q292" s="56">
        <f>IFERROR(VLOOKUP(MYRANKS_H[[#This Row],[IDFANGRAPHS]],STEAMER_H[],COLUMN(STEAMER_H[HBP]),FALSE),0)</f>
        <v>8</v>
      </c>
      <c r="R292" s="56">
        <f>IFERROR(VLOOKUP(MYRANKS_H[[#This Row],[IDFANGRAPHS]],STEAMER_H[],COLUMN(STEAMER_H[SO]),FALSE),0)</f>
        <v>53</v>
      </c>
      <c r="S292" s="56">
        <f>IFERROR(VLOOKUP(MYRANKS_H[[#This Row],[IDFANGRAPHS]],STEAMER_H[],COLUMN(STEAMER_H[SB]),FALSE),0)</f>
        <v>17</v>
      </c>
      <c r="T292" s="19">
        <f>IFERROR(MYRANKS_H[[#This Row],[H]]/MYRANKS_H[[#This Row],[AB]],0)</f>
        <v>0.27027027027027029</v>
      </c>
      <c r="U292" s="19">
        <f>IFERROR((MYRANKS_H[[#This Row],[H]]+MYRANKS_H[[#This Row],[BB]]+MYRANKS_H[[#This Row],[HBP]])/(MYRANKS_H[[#This Row],[AB]]+MYRANKS_H[[#This Row],[BB]]+MYRANKS_H[[#This Row],[HBP]]),0)</f>
        <v>0.33388157894736842</v>
      </c>
      <c r="V292" s="19">
        <f>IFERROR((MYRANKS_H[[#This Row],[H]]+MYRANKS_H[[#This Row],[2B]]+2*MYRANKS_H[[#This Row],[3B]]+3*MYRANKS_H[[#This Row],[HR]])/MYRANKS_H[[#This Row],[AB]],0)</f>
        <v>0.35675675675675678</v>
      </c>
      <c r="W29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92" s="27">
        <f>VLOOKUP(MYRANKS_H[[#This Row],[POS]],REPLACEMENT_LEVEL[],3,FALSE)</f>
        <v>0</v>
      </c>
      <c r="Y292" s="27">
        <f>MYRANKS_H[[#This Row],[PROJ PTS]]-MYRANKS_H[[#This Row],[REPL LEVEL]]</f>
        <v>0</v>
      </c>
      <c r="Z292" s="27">
        <f>RANK(MYRANKS_H[[#This Row],[POINTS OVER REPL]],MYRANKS_H[POINTS OVER REPL])</f>
        <v>1</v>
      </c>
      <c r="AA292" s="29">
        <f>IF(MYRANKS_H[[#This Row],[RANK]]&lt;=TOTAL_HITTERS_DRAFTED,MYRANKS_H[[#This Row],[POINTS OVER REPL]],0)</f>
        <v>0</v>
      </c>
      <c r="AB292" s="35">
        <f>MYRANKS_H[[#This Row],[POINTS OVER REPL]]*DOLLAR_VALUE_PER_POINT+1</f>
        <v>1</v>
      </c>
      <c r="AC292" s="35"/>
      <c r="AD292" s="29">
        <f>IF(AND(MYRANKS_H[[#This Row],[RANK]]&lt;=(TOTAL_HITTERS_DRAFTED-HITTERS_BELOW_REPL_DRAFTED),MYRANKS_H[[#This Row],[$ACTUAL]]=""),MYRANKS_H[[#This Row],[POINTS OVER REPL]],0)</f>
        <v>0</v>
      </c>
      <c r="AE292" s="35">
        <f>IF(MYRANKS_H[[#This Row],[$ACTUAL]]="",MYRANKS_H[[#This Row],[POINTS OVER REPL]]*REMAINING_DOLLAR_VALUE_PER_POINT+1,0)</f>
        <v>1</v>
      </c>
    </row>
    <row r="293" spans="1:31" x14ac:dyDescent="0.25">
      <c r="A293" s="2" t="s">
        <v>11202</v>
      </c>
      <c r="B293" s="14" t="str">
        <f>VLOOKUP(MYRANKS_H[[#This Row],[PLAYERID]],PLAYERIDMAP2[],COLUMN(PLAYERIDMAP2[LASTNAME]),FALSE)</f>
        <v>Aviles</v>
      </c>
      <c r="C293" s="14" t="str">
        <f>VLOOKUP(MYRANKS_H[[#This Row],[PLAYERID]],PLAYERIDMAP2[],COLUMN(PLAYERIDMAP2[FIRSTNAME]),FALSE)</f>
        <v>Mike</v>
      </c>
      <c r="D293" s="14" t="str">
        <f>MYRANKS_H[[#This Row],[FNAME]]&amp;" "&amp;MYRANKS_H[[#This Row],[LNAME]]</f>
        <v>Mike Aviles</v>
      </c>
      <c r="E293" s="14" t="str">
        <f>VLOOKUP(MYRANKS_H[[#This Row],[PLAYERID]],PLAYERIDMAP2[],COLUMN(PLAYERIDMAP2[TEAM]),FALSE)</f>
        <v>DET</v>
      </c>
      <c r="F293" s="14" t="str">
        <f>VLOOKUP(MYRANKS_H[[#This Row],[PLAYERID]],PLAYERIDMAP2[],COLUMN(PLAYERIDMAP2[POS]),FALSE)</f>
        <v>2B</v>
      </c>
      <c r="G293" s="14">
        <f>IFERROR(VALUE(VLOOKUP(MYRANKS_H[[#This Row],[PLAYERID]],PLAYERIDMAP2[],COLUMN(PLAYERIDMAP2[IDFANGRAPHS]),FALSE)),VLOOKUP(MYRANKS_H[[#This Row],[PLAYERID]],PLAYERIDMAP2[],COLUMN(PLAYERIDMAP2[IDFANGRAPHS]),FALSE))</f>
        <v>5986</v>
      </c>
      <c r="H293" s="56">
        <f>IFERROR(VLOOKUP(MYRANKS_H[[#This Row],[IDFANGRAPHS]],STEAMER_H[],COLUMN(STEAMER_H[PA]),FALSE),0)</f>
        <v>297</v>
      </c>
      <c r="I293" s="56">
        <f>IFERROR(VLOOKUP(MYRANKS_H[[#This Row],[IDFANGRAPHS]],STEAMER_H[],COLUMN(STEAMER_H[AB]),FALSE),0)</f>
        <v>276</v>
      </c>
      <c r="J293" s="56">
        <f>IFERROR(VLOOKUP(MYRANKS_H[[#This Row],[IDFANGRAPHS]],STEAMER_H[],COLUMN(STEAMER_H[H]),FALSE),0)</f>
        <v>67</v>
      </c>
      <c r="K293" s="56">
        <f>IFERROR(VLOOKUP(MYRANKS_H[[#This Row],[IDFANGRAPHS]],STEAMER_H[],COLUMN(STEAMER_H[2B]),FALSE),0)</f>
        <v>12</v>
      </c>
      <c r="L293" s="56">
        <f>IFERROR(VLOOKUP(MYRANKS_H[[#This Row],[IDFANGRAPHS]],STEAMER_H[],COLUMN(STEAMER_H[3B]),FALSE),0)</f>
        <v>1</v>
      </c>
      <c r="M293" s="56">
        <f>IFERROR(VLOOKUP(MYRANKS_H[[#This Row],[IDFANGRAPHS]],STEAMER_H[],COLUMN(STEAMER_H[HR]),FALSE),0)</f>
        <v>5</v>
      </c>
      <c r="N293" s="56">
        <f>IFERROR(VLOOKUP(MYRANKS_H[[#This Row],[IDFANGRAPHS]],STEAMER_H[],COLUMN(STEAMER_H[R]),FALSE),0)</f>
        <v>28</v>
      </c>
      <c r="O293" s="56">
        <f>IFERROR(VLOOKUP(MYRANKS_H[[#This Row],[IDFANGRAPHS]],STEAMER_H[],COLUMN(STEAMER_H[RBI]),FALSE),0)</f>
        <v>28</v>
      </c>
      <c r="P293" s="56">
        <f>IFERROR(VLOOKUP(MYRANKS_H[[#This Row],[IDFANGRAPHS]],STEAMER_H[],COLUMN(STEAMER_H[BB]),FALSE),0)</f>
        <v>15</v>
      </c>
      <c r="Q293" s="56">
        <f>IFERROR(VLOOKUP(MYRANKS_H[[#This Row],[IDFANGRAPHS]],STEAMER_H[],COLUMN(STEAMER_H[HBP]),FALSE),0)</f>
        <v>2</v>
      </c>
      <c r="R293" s="56">
        <f>IFERROR(VLOOKUP(MYRANKS_H[[#This Row],[IDFANGRAPHS]],STEAMER_H[],COLUMN(STEAMER_H[SO]),FALSE),0)</f>
        <v>39</v>
      </c>
      <c r="S293" s="56">
        <f>IFERROR(VLOOKUP(MYRANKS_H[[#This Row],[IDFANGRAPHS]],STEAMER_H[],COLUMN(STEAMER_H[SB]),FALSE),0)</f>
        <v>5</v>
      </c>
      <c r="T293" s="19">
        <f>IFERROR(MYRANKS_H[[#This Row],[H]]/MYRANKS_H[[#This Row],[AB]],0)</f>
        <v>0.24275362318840579</v>
      </c>
      <c r="U293" s="19">
        <f>IFERROR((MYRANKS_H[[#This Row],[H]]+MYRANKS_H[[#This Row],[BB]]+MYRANKS_H[[#This Row],[HBP]])/(MYRANKS_H[[#This Row],[AB]]+MYRANKS_H[[#This Row],[BB]]+MYRANKS_H[[#This Row],[HBP]]),0)</f>
        <v>0.28668941979522183</v>
      </c>
      <c r="V293" s="19">
        <f>IFERROR((MYRANKS_H[[#This Row],[H]]+MYRANKS_H[[#This Row],[2B]]+2*MYRANKS_H[[#This Row],[3B]]+3*MYRANKS_H[[#This Row],[HR]])/MYRANKS_H[[#This Row],[AB]],0)</f>
        <v>0.34782608695652173</v>
      </c>
      <c r="W29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93" s="27">
        <f>VLOOKUP(MYRANKS_H[[#This Row],[POS]],REPLACEMENT_LEVEL[],3,FALSE)</f>
        <v>0</v>
      </c>
      <c r="Y293" s="27">
        <f>MYRANKS_H[[#This Row],[PROJ PTS]]-MYRANKS_H[[#This Row],[REPL LEVEL]]</f>
        <v>0</v>
      </c>
      <c r="Z293" s="27">
        <f>RANK(MYRANKS_H[[#This Row],[POINTS OVER REPL]],MYRANKS_H[POINTS OVER REPL])</f>
        <v>1</v>
      </c>
      <c r="AA293" s="29">
        <f>IF(MYRANKS_H[[#This Row],[RANK]]&lt;=TOTAL_HITTERS_DRAFTED,MYRANKS_H[[#This Row],[POINTS OVER REPL]],0)</f>
        <v>0</v>
      </c>
      <c r="AB293" s="35">
        <f>MYRANKS_H[[#This Row],[POINTS OVER REPL]]*DOLLAR_VALUE_PER_POINT+1</f>
        <v>1</v>
      </c>
      <c r="AC293" s="35"/>
      <c r="AD293" s="29">
        <f>IF(AND(MYRANKS_H[[#This Row],[RANK]]&lt;=(TOTAL_HITTERS_DRAFTED-HITTERS_BELOW_REPL_DRAFTED),MYRANKS_H[[#This Row],[$ACTUAL]]=""),MYRANKS_H[[#This Row],[POINTS OVER REPL]],0)</f>
        <v>0</v>
      </c>
      <c r="AE293" s="35">
        <f>IF(MYRANKS_H[[#This Row],[$ACTUAL]]="",MYRANKS_H[[#This Row],[POINTS OVER REPL]]*REMAINING_DOLLAR_VALUE_PER_POINT+1,0)</f>
        <v>1</v>
      </c>
    </row>
    <row r="294" spans="1:31" ht="15" customHeight="1" x14ac:dyDescent="0.25">
      <c r="A294" s="2" t="s">
        <v>11234</v>
      </c>
      <c r="B294" s="14" t="str">
        <f>VLOOKUP(MYRANKS_H[[#This Row],[PLAYERID]],PLAYERIDMAP2[],COLUMN(PLAYERIDMAP2[LASTNAME]),FALSE)</f>
        <v>Baker</v>
      </c>
      <c r="C294" s="14" t="str">
        <f>VLOOKUP(MYRANKS_H[[#This Row],[PLAYERID]],PLAYERIDMAP2[],COLUMN(PLAYERIDMAP2[FIRSTNAME]),FALSE)</f>
        <v>Jeff</v>
      </c>
      <c r="D294" s="14" t="str">
        <f>MYRANKS_H[[#This Row],[FNAME]]&amp;" "&amp;MYRANKS_H[[#This Row],[LNAME]]</f>
        <v>Jeff Baker</v>
      </c>
      <c r="E294" s="14" t="str">
        <f>VLOOKUP(MYRANKS_H[[#This Row],[PLAYERID]],PLAYERIDMAP2[],COLUMN(PLAYERIDMAP2[TEAM]),FALSE)</f>
        <v>MIA</v>
      </c>
      <c r="F294" s="14" t="str">
        <f>VLOOKUP(MYRANKS_H[[#This Row],[PLAYERID]],PLAYERIDMAP2[],COLUMN(PLAYERIDMAP2[POS]),FALSE)</f>
        <v>2B</v>
      </c>
      <c r="G294" s="14">
        <f>IFERROR(VALUE(VLOOKUP(MYRANKS_H[[#This Row],[PLAYERID]],PLAYERIDMAP2[],COLUMN(PLAYERIDMAP2[IDFANGRAPHS]),FALSE)),VLOOKUP(MYRANKS_H[[#This Row],[PLAYERID]],PLAYERIDMAP2[],COLUMN(PLAYERIDMAP2[IDFANGRAPHS]),FALSE))</f>
        <v>2073</v>
      </c>
      <c r="H294" s="56">
        <f>IFERROR(VLOOKUP(MYRANKS_H[[#This Row],[IDFANGRAPHS]],STEAMER_H[],COLUMN(STEAMER_H[PA]),FALSE),0)</f>
        <v>100</v>
      </c>
      <c r="I294" s="56">
        <f>IFERROR(VLOOKUP(MYRANKS_H[[#This Row],[IDFANGRAPHS]],STEAMER_H[],COLUMN(STEAMER_H[AB]),FALSE),0)</f>
        <v>91</v>
      </c>
      <c r="J294" s="56">
        <f>IFERROR(VLOOKUP(MYRANKS_H[[#This Row],[IDFANGRAPHS]],STEAMER_H[],COLUMN(STEAMER_H[H]),FALSE),0)</f>
        <v>21</v>
      </c>
      <c r="K294" s="56">
        <f>IFERROR(VLOOKUP(MYRANKS_H[[#This Row],[IDFANGRAPHS]],STEAMER_H[],COLUMN(STEAMER_H[2B]),FALSE),0)</f>
        <v>4</v>
      </c>
      <c r="L294" s="56">
        <f>IFERROR(VLOOKUP(MYRANKS_H[[#This Row],[IDFANGRAPHS]],STEAMER_H[],COLUMN(STEAMER_H[3B]),FALSE),0)</f>
        <v>1</v>
      </c>
      <c r="M294" s="56">
        <f>IFERROR(VLOOKUP(MYRANKS_H[[#This Row],[IDFANGRAPHS]],STEAMER_H[],COLUMN(STEAMER_H[HR]),FALSE),0)</f>
        <v>3</v>
      </c>
      <c r="N294" s="56">
        <f>IFERROR(VLOOKUP(MYRANKS_H[[#This Row],[IDFANGRAPHS]],STEAMER_H[],COLUMN(STEAMER_H[R]),FALSE),0)</f>
        <v>10</v>
      </c>
      <c r="O294" s="56">
        <f>IFERROR(VLOOKUP(MYRANKS_H[[#This Row],[IDFANGRAPHS]],STEAMER_H[],COLUMN(STEAMER_H[RBI]),FALSE),0)</f>
        <v>11</v>
      </c>
      <c r="P294" s="56">
        <f>IFERROR(VLOOKUP(MYRANKS_H[[#This Row],[IDFANGRAPHS]],STEAMER_H[],COLUMN(STEAMER_H[BB]),FALSE),0)</f>
        <v>7</v>
      </c>
      <c r="Q294" s="56">
        <f>IFERROR(VLOOKUP(MYRANKS_H[[#This Row],[IDFANGRAPHS]],STEAMER_H[],COLUMN(STEAMER_H[HBP]),FALSE),0)</f>
        <v>1</v>
      </c>
      <c r="R294" s="56">
        <f>IFERROR(VLOOKUP(MYRANKS_H[[#This Row],[IDFANGRAPHS]],STEAMER_H[],COLUMN(STEAMER_H[SO]),FALSE),0)</f>
        <v>27</v>
      </c>
      <c r="S294" s="56">
        <f>IFERROR(VLOOKUP(MYRANKS_H[[#This Row],[IDFANGRAPHS]],STEAMER_H[],COLUMN(STEAMER_H[SB]),FALSE),0)</f>
        <v>1</v>
      </c>
      <c r="T294" s="19">
        <f>IFERROR(MYRANKS_H[[#This Row],[H]]/MYRANKS_H[[#This Row],[AB]],0)</f>
        <v>0.23076923076923078</v>
      </c>
      <c r="U294" s="19">
        <f>IFERROR((MYRANKS_H[[#This Row],[H]]+MYRANKS_H[[#This Row],[BB]]+MYRANKS_H[[#This Row],[HBP]])/(MYRANKS_H[[#This Row],[AB]]+MYRANKS_H[[#This Row],[BB]]+MYRANKS_H[[#This Row],[HBP]]),0)</f>
        <v>0.29292929292929293</v>
      </c>
      <c r="V294" s="19">
        <f>IFERROR((MYRANKS_H[[#This Row],[H]]+MYRANKS_H[[#This Row],[2B]]+2*MYRANKS_H[[#This Row],[3B]]+3*MYRANKS_H[[#This Row],[HR]])/MYRANKS_H[[#This Row],[AB]],0)</f>
        <v>0.39560439560439559</v>
      </c>
      <c r="W29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94" s="27">
        <f>VLOOKUP(MYRANKS_H[[#This Row],[POS]],REPLACEMENT_LEVEL[],3,FALSE)</f>
        <v>0</v>
      </c>
      <c r="Y294" s="27">
        <f>MYRANKS_H[[#This Row],[PROJ PTS]]-MYRANKS_H[[#This Row],[REPL LEVEL]]</f>
        <v>0</v>
      </c>
      <c r="Z294" s="27">
        <f>RANK(MYRANKS_H[[#This Row],[POINTS OVER REPL]],MYRANKS_H[POINTS OVER REPL])</f>
        <v>1</v>
      </c>
      <c r="AA294" s="29">
        <f>IF(MYRANKS_H[[#This Row],[RANK]]&lt;=TOTAL_HITTERS_DRAFTED,MYRANKS_H[[#This Row],[POINTS OVER REPL]],0)</f>
        <v>0</v>
      </c>
      <c r="AB294" s="35">
        <f>MYRANKS_H[[#This Row],[POINTS OVER REPL]]*DOLLAR_VALUE_PER_POINT+1</f>
        <v>1</v>
      </c>
      <c r="AC294" s="35"/>
      <c r="AD294" s="29">
        <f>IF(AND(MYRANKS_H[[#This Row],[RANK]]&lt;=(TOTAL_HITTERS_DRAFTED-HITTERS_BELOW_REPL_DRAFTED),MYRANKS_H[[#This Row],[$ACTUAL]]=""),MYRANKS_H[[#This Row],[POINTS OVER REPL]],0)</f>
        <v>0</v>
      </c>
      <c r="AE294" s="35">
        <f>IF(MYRANKS_H[[#This Row],[$ACTUAL]]="",MYRANKS_H[[#This Row],[POINTS OVER REPL]]*REMAINING_DOLLAR_VALUE_PER_POINT+1,0)</f>
        <v>1</v>
      </c>
    </row>
    <row r="295" spans="1:31" ht="15" customHeight="1" x14ac:dyDescent="0.25">
      <c r="A295" s="2" t="s">
        <v>17072</v>
      </c>
      <c r="B295" s="14" t="str">
        <f>VLOOKUP(MYRANKS_H[[#This Row],[PLAYERID]],PLAYERIDMAP2[],COLUMN(PLAYERIDMAP2[LASTNAME]),FALSE)</f>
        <v>Bour</v>
      </c>
      <c r="C295" s="14" t="str">
        <f>VLOOKUP(MYRANKS_H[[#This Row],[PLAYERID]],PLAYERIDMAP2[],COLUMN(PLAYERIDMAP2[FIRSTNAME]),FALSE)</f>
        <v>Justin</v>
      </c>
      <c r="D295" s="14" t="str">
        <f>MYRANKS_H[[#This Row],[FNAME]]&amp;" "&amp;MYRANKS_H[[#This Row],[LNAME]]</f>
        <v>Justin Bour</v>
      </c>
      <c r="E295" s="14" t="str">
        <f>VLOOKUP(MYRANKS_H[[#This Row],[PLAYERID]],PLAYERIDMAP2[],COLUMN(PLAYERIDMAP2[TEAM]),FALSE)</f>
        <v>MIA</v>
      </c>
      <c r="F295" s="14" t="str">
        <f>VLOOKUP(MYRANKS_H[[#This Row],[PLAYERID]],PLAYERIDMAP2[],COLUMN(PLAYERIDMAP2[POS]),FALSE)</f>
        <v>1B</v>
      </c>
      <c r="G295" s="14">
        <f>IFERROR(VALUE(VLOOKUP(MYRANKS_H[[#This Row],[PLAYERID]],PLAYERIDMAP2[],COLUMN(PLAYERIDMAP2[IDFANGRAPHS]),FALSE)),VLOOKUP(MYRANKS_H[[#This Row],[PLAYERID]],PLAYERIDMAP2[],COLUMN(PLAYERIDMAP2[IDFANGRAPHS]),FALSE))</f>
        <v>9744</v>
      </c>
      <c r="H295" s="56">
        <f>IFERROR(VLOOKUP(MYRANKS_H[[#This Row],[IDFANGRAPHS]],STEAMER_H[],COLUMN(STEAMER_H[PA]),FALSE),0)</f>
        <v>505</v>
      </c>
      <c r="I295" s="56">
        <f>IFERROR(VLOOKUP(MYRANKS_H[[#This Row],[IDFANGRAPHS]],STEAMER_H[],COLUMN(STEAMER_H[AB]),FALSE),0)</f>
        <v>456</v>
      </c>
      <c r="J295" s="56">
        <f>IFERROR(VLOOKUP(MYRANKS_H[[#This Row],[IDFANGRAPHS]],STEAMER_H[],COLUMN(STEAMER_H[H]),FALSE),0)</f>
        <v>117</v>
      </c>
      <c r="K295" s="56">
        <f>IFERROR(VLOOKUP(MYRANKS_H[[#This Row],[IDFANGRAPHS]],STEAMER_H[],COLUMN(STEAMER_H[2B]),FALSE),0)</f>
        <v>23</v>
      </c>
      <c r="L295" s="56">
        <f>IFERROR(VLOOKUP(MYRANKS_H[[#This Row],[IDFANGRAPHS]],STEAMER_H[],COLUMN(STEAMER_H[3B]),FALSE),0)</f>
        <v>1</v>
      </c>
      <c r="M295" s="56">
        <f>IFERROR(VLOOKUP(MYRANKS_H[[#This Row],[IDFANGRAPHS]],STEAMER_H[],COLUMN(STEAMER_H[HR]),FALSE),0)</f>
        <v>18</v>
      </c>
      <c r="N295" s="56">
        <f>IFERROR(VLOOKUP(MYRANKS_H[[#This Row],[IDFANGRAPHS]],STEAMER_H[],COLUMN(STEAMER_H[R]),FALSE),0)</f>
        <v>55</v>
      </c>
      <c r="O295" s="56">
        <f>IFERROR(VLOOKUP(MYRANKS_H[[#This Row],[IDFANGRAPHS]],STEAMER_H[],COLUMN(STEAMER_H[RBI]),FALSE),0)</f>
        <v>63</v>
      </c>
      <c r="P295" s="56">
        <f>IFERROR(VLOOKUP(MYRANKS_H[[#This Row],[IDFANGRAPHS]],STEAMER_H[],COLUMN(STEAMER_H[BB]),FALSE),0)</f>
        <v>40</v>
      </c>
      <c r="Q295" s="56">
        <f>IFERROR(VLOOKUP(MYRANKS_H[[#This Row],[IDFANGRAPHS]],STEAMER_H[],COLUMN(STEAMER_H[HBP]),FALSE),0)</f>
        <v>3</v>
      </c>
      <c r="R295" s="56">
        <f>IFERROR(VLOOKUP(MYRANKS_H[[#This Row],[IDFANGRAPHS]],STEAMER_H[],COLUMN(STEAMER_H[SO]),FALSE),0)</f>
        <v>99</v>
      </c>
      <c r="S295" s="56">
        <f>IFERROR(VLOOKUP(MYRANKS_H[[#This Row],[IDFANGRAPHS]],STEAMER_H[],COLUMN(STEAMER_H[SB]),FALSE),0)</f>
        <v>2</v>
      </c>
      <c r="T295" s="19">
        <f>IFERROR(MYRANKS_H[[#This Row],[H]]/MYRANKS_H[[#This Row],[AB]],0)</f>
        <v>0.25657894736842107</v>
      </c>
      <c r="U295" s="19">
        <f>IFERROR((MYRANKS_H[[#This Row],[H]]+MYRANKS_H[[#This Row],[BB]]+MYRANKS_H[[#This Row],[HBP]])/(MYRANKS_H[[#This Row],[AB]]+MYRANKS_H[[#This Row],[BB]]+MYRANKS_H[[#This Row],[HBP]]),0)</f>
        <v>0.32064128256513025</v>
      </c>
      <c r="V295" s="19">
        <f>IFERROR((MYRANKS_H[[#This Row],[H]]+MYRANKS_H[[#This Row],[2B]]+2*MYRANKS_H[[#This Row],[3B]]+3*MYRANKS_H[[#This Row],[HR]])/MYRANKS_H[[#This Row],[AB]],0)</f>
        <v>0.42982456140350878</v>
      </c>
      <c r="W29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95" s="27">
        <f>VLOOKUP(MYRANKS_H[[#This Row],[POS]],REPLACEMENT_LEVEL[],3,FALSE)</f>
        <v>0</v>
      </c>
      <c r="Y295" s="27">
        <f>MYRANKS_H[[#This Row],[PROJ PTS]]-MYRANKS_H[[#This Row],[REPL LEVEL]]</f>
        <v>0</v>
      </c>
      <c r="Z295" s="27">
        <f>RANK(MYRANKS_H[[#This Row],[POINTS OVER REPL]],MYRANKS_H[POINTS OVER REPL])</f>
        <v>1</v>
      </c>
      <c r="AA295" s="29">
        <f>IF(MYRANKS_H[[#This Row],[RANK]]&lt;=TOTAL_HITTERS_DRAFTED,MYRANKS_H[[#This Row],[POINTS OVER REPL]],0)</f>
        <v>0</v>
      </c>
      <c r="AB295" s="35">
        <f>MYRANKS_H[[#This Row],[POINTS OVER REPL]]*DOLLAR_VALUE_PER_POINT+1</f>
        <v>1</v>
      </c>
      <c r="AC295" s="35"/>
      <c r="AD295" s="29">
        <f>IF(AND(MYRANKS_H[[#This Row],[RANK]]&lt;=(TOTAL_HITTERS_DRAFTED-HITTERS_BELOW_REPL_DRAFTED),MYRANKS_H[[#This Row],[$ACTUAL]]=""),MYRANKS_H[[#This Row],[POINTS OVER REPL]],0)</f>
        <v>0</v>
      </c>
      <c r="AE295" s="35">
        <f>IF(MYRANKS_H[[#This Row],[$ACTUAL]]="",MYRANKS_H[[#This Row],[POINTS OVER REPL]]*REMAINING_DOLLAR_VALUE_PER_POINT+1,0)</f>
        <v>1</v>
      </c>
    </row>
    <row r="296" spans="1:31" ht="15" customHeight="1" x14ac:dyDescent="0.25">
      <c r="A296" s="2" t="s">
        <v>11862</v>
      </c>
      <c r="B296" s="14" t="str">
        <f>VLOOKUP(MYRANKS_H[[#This Row],[PLAYERID]],PLAYERIDMAP2[],COLUMN(PLAYERIDMAP2[LASTNAME]),FALSE)</f>
        <v>Choice</v>
      </c>
      <c r="C296" s="14" t="str">
        <f>VLOOKUP(MYRANKS_H[[#This Row],[PLAYERID]],PLAYERIDMAP2[],COLUMN(PLAYERIDMAP2[FIRSTNAME]),FALSE)</f>
        <v>Michael</v>
      </c>
      <c r="D296" s="14" t="str">
        <f>MYRANKS_H[[#This Row],[FNAME]]&amp;" "&amp;MYRANKS_H[[#This Row],[LNAME]]</f>
        <v>Michael Choice</v>
      </c>
      <c r="E296" s="14" t="str">
        <f>VLOOKUP(MYRANKS_H[[#This Row],[PLAYERID]],PLAYERIDMAP2[],COLUMN(PLAYERIDMAP2[TEAM]),FALSE)</f>
        <v>CLE</v>
      </c>
      <c r="F296" s="14" t="str">
        <f>VLOOKUP(MYRANKS_H[[#This Row],[PLAYERID]],PLAYERIDMAP2[],COLUMN(PLAYERIDMAP2[POS]),FALSE)</f>
        <v>OF</v>
      </c>
      <c r="G296" s="14">
        <f>IFERROR(VALUE(VLOOKUP(MYRANKS_H[[#This Row],[PLAYERID]],PLAYERIDMAP2[],COLUMN(PLAYERIDMAP2[IDFANGRAPHS]),FALSE)),VLOOKUP(MYRANKS_H[[#This Row],[PLAYERID]],PLAYERIDMAP2[],COLUMN(PLAYERIDMAP2[IDFANGRAPHS]),FALSE))</f>
        <v>11376</v>
      </c>
      <c r="H296" s="56">
        <f>IFERROR(VLOOKUP(MYRANKS_H[[#This Row],[IDFANGRAPHS]],STEAMER_H[],COLUMN(STEAMER_H[PA]),FALSE),0)</f>
        <v>1</v>
      </c>
      <c r="I296" s="56">
        <f>IFERROR(VLOOKUP(MYRANKS_H[[#This Row],[IDFANGRAPHS]],STEAMER_H[],COLUMN(STEAMER_H[AB]),FALSE),0)</f>
        <v>1</v>
      </c>
      <c r="J296" s="56">
        <f>IFERROR(VLOOKUP(MYRANKS_H[[#This Row],[IDFANGRAPHS]],STEAMER_H[],COLUMN(STEAMER_H[H]),FALSE),0)</f>
        <v>0</v>
      </c>
      <c r="K296" s="56">
        <f>IFERROR(VLOOKUP(MYRANKS_H[[#This Row],[IDFANGRAPHS]],STEAMER_H[],COLUMN(STEAMER_H[2B]),FALSE),0)</f>
        <v>0</v>
      </c>
      <c r="L296" s="56">
        <f>IFERROR(VLOOKUP(MYRANKS_H[[#This Row],[IDFANGRAPHS]],STEAMER_H[],COLUMN(STEAMER_H[3B]),FALSE),0)</f>
        <v>0</v>
      </c>
      <c r="M296" s="56">
        <f>IFERROR(VLOOKUP(MYRANKS_H[[#This Row],[IDFANGRAPHS]],STEAMER_H[],COLUMN(STEAMER_H[HR]),FALSE),0)</f>
        <v>0</v>
      </c>
      <c r="N296" s="56">
        <f>IFERROR(VLOOKUP(MYRANKS_H[[#This Row],[IDFANGRAPHS]],STEAMER_H[],COLUMN(STEAMER_H[R]),FALSE),0)</f>
        <v>0</v>
      </c>
      <c r="O296" s="56">
        <f>IFERROR(VLOOKUP(MYRANKS_H[[#This Row],[IDFANGRAPHS]],STEAMER_H[],COLUMN(STEAMER_H[RBI]),FALSE),0)</f>
        <v>0</v>
      </c>
      <c r="P296" s="56">
        <f>IFERROR(VLOOKUP(MYRANKS_H[[#This Row],[IDFANGRAPHS]],STEAMER_H[],COLUMN(STEAMER_H[BB]),FALSE),0)</f>
        <v>0</v>
      </c>
      <c r="Q296" s="56">
        <f>IFERROR(VLOOKUP(MYRANKS_H[[#This Row],[IDFANGRAPHS]],STEAMER_H[],COLUMN(STEAMER_H[HBP]),FALSE),0)</f>
        <v>0</v>
      </c>
      <c r="R296" s="56">
        <f>IFERROR(VLOOKUP(MYRANKS_H[[#This Row],[IDFANGRAPHS]],STEAMER_H[],COLUMN(STEAMER_H[SO]),FALSE),0)</f>
        <v>0</v>
      </c>
      <c r="S296" s="56">
        <f>IFERROR(VLOOKUP(MYRANKS_H[[#This Row],[IDFANGRAPHS]],STEAMER_H[],COLUMN(STEAMER_H[SB]),FALSE),0)</f>
        <v>0</v>
      </c>
      <c r="T296" s="19">
        <f>IFERROR(MYRANKS_H[[#This Row],[H]]/MYRANKS_H[[#This Row],[AB]],0)</f>
        <v>0</v>
      </c>
      <c r="U296" s="19">
        <f>IFERROR((MYRANKS_H[[#This Row],[H]]+MYRANKS_H[[#This Row],[BB]]+MYRANKS_H[[#This Row],[HBP]])/(MYRANKS_H[[#This Row],[AB]]+MYRANKS_H[[#This Row],[BB]]+MYRANKS_H[[#This Row],[HBP]]),0)</f>
        <v>0</v>
      </c>
      <c r="V296" s="19">
        <f>IFERROR((MYRANKS_H[[#This Row],[H]]+MYRANKS_H[[#This Row],[2B]]+2*MYRANKS_H[[#This Row],[3B]]+3*MYRANKS_H[[#This Row],[HR]])/MYRANKS_H[[#This Row],[AB]],0)</f>
        <v>0</v>
      </c>
      <c r="W29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96" s="27">
        <f>VLOOKUP(MYRANKS_H[[#This Row],[POS]],REPLACEMENT_LEVEL[],3,FALSE)</f>
        <v>0</v>
      </c>
      <c r="Y296" s="27">
        <f>MYRANKS_H[[#This Row],[PROJ PTS]]-MYRANKS_H[[#This Row],[REPL LEVEL]]</f>
        <v>0</v>
      </c>
      <c r="Z296" s="27">
        <f>RANK(MYRANKS_H[[#This Row],[POINTS OVER REPL]],MYRANKS_H[POINTS OVER REPL])</f>
        <v>1</v>
      </c>
      <c r="AA296" s="29">
        <f>IF(MYRANKS_H[[#This Row],[RANK]]&lt;=TOTAL_HITTERS_DRAFTED,MYRANKS_H[[#This Row],[POINTS OVER REPL]],0)</f>
        <v>0</v>
      </c>
      <c r="AB296" s="35">
        <f>MYRANKS_H[[#This Row],[POINTS OVER REPL]]*DOLLAR_VALUE_PER_POINT+1</f>
        <v>1</v>
      </c>
      <c r="AC296" s="35"/>
      <c r="AD296" s="29">
        <f>IF(AND(MYRANKS_H[[#This Row],[RANK]]&lt;=(TOTAL_HITTERS_DRAFTED-HITTERS_BELOW_REPL_DRAFTED),MYRANKS_H[[#This Row],[$ACTUAL]]=""),MYRANKS_H[[#This Row],[POINTS OVER REPL]],0)</f>
        <v>0</v>
      </c>
      <c r="AE296" s="35">
        <f>IF(MYRANKS_H[[#This Row],[$ACTUAL]]="",MYRANKS_H[[#This Row],[POINTS OVER REPL]]*REMAINING_DOLLAR_VALUE_PER_POINT+1,0)</f>
        <v>1</v>
      </c>
    </row>
    <row r="297" spans="1:31" x14ac:dyDescent="0.25">
      <c r="A297" s="2" t="s">
        <v>11955</v>
      </c>
      <c r="B297" s="14" t="str">
        <f>VLOOKUP(MYRANKS_H[[#This Row],[PLAYERID]],PLAYERIDMAP2[],COLUMN(PLAYERIDMAP2[LASTNAME]),FALSE)</f>
        <v>Conger</v>
      </c>
      <c r="C297" s="14" t="str">
        <f>VLOOKUP(MYRANKS_H[[#This Row],[PLAYERID]],PLAYERIDMAP2[],COLUMN(PLAYERIDMAP2[FIRSTNAME]),FALSE)</f>
        <v>Hank</v>
      </c>
      <c r="D297" s="14" t="str">
        <f>MYRANKS_H[[#This Row],[FNAME]]&amp;" "&amp;MYRANKS_H[[#This Row],[LNAME]]</f>
        <v>Hank Conger</v>
      </c>
      <c r="E297" s="14" t="str">
        <f>VLOOKUP(MYRANKS_H[[#This Row],[PLAYERID]],PLAYERIDMAP2[],COLUMN(PLAYERIDMAP2[TEAM]),FALSE)</f>
        <v>HOU</v>
      </c>
      <c r="F297" s="14" t="str">
        <f>VLOOKUP(MYRANKS_H[[#This Row],[PLAYERID]],PLAYERIDMAP2[],COLUMN(PLAYERIDMAP2[POS]),FALSE)</f>
        <v>C</v>
      </c>
      <c r="G297" s="14">
        <f>IFERROR(VALUE(VLOOKUP(MYRANKS_H[[#This Row],[PLAYERID]],PLAYERIDMAP2[],COLUMN(PLAYERIDMAP2[IDFANGRAPHS]),FALSE)),VLOOKUP(MYRANKS_H[[#This Row],[PLAYERID]],PLAYERIDMAP2[],COLUMN(PLAYERIDMAP2[IDFANGRAPHS]),FALSE))</f>
        <v>2505</v>
      </c>
      <c r="H297" s="56">
        <f>IFERROR(VLOOKUP(MYRANKS_H[[#This Row],[IDFANGRAPHS]],STEAMER_H[],COLUMN(STEAMER_H[PA]),FALSE),0)</f>
        <v>238</v>
      </c>
      <c r="I297" s="56">
        <f>IFERROR(VLOOKUP(MYRANKS_H[[#This Row],[IDFANGRAPHS]],STEAMER_H[],COLUMN(STEAMER_H[AB]),FALSE),0)</f>
        <v>213</v>
      </c>
      <c r="J297" s="56">
        <f>IFERROR(VLOOKUP(MYRANKS_H[[#This Row],[IDFANGRAPHS]],STEAMER_H[],COLUMN(STEAMER_H[H]),FALSE),0)</f>
        <v>47</v>
      </c>
      <c r="K297" s="56">
        <f>IFERROR(VLOOKUP(MYRANKS_H[[#This Row],[IDFANGRAPHS]],STEAMER_H[],COLUMN(STEAMER_H[2B]),FALSE),0)</f>
        <v>10</v>
      </c>
      <c r="L297" s="56">
        <f>IFERROR(VLOOKUP(MYRANKS_H[[#This Row],[IDFANGRAPHS]],STEAMER_H[],COLUMN(STEAMER_H[3B]),FALSE),0)</f>
        <v>0</v>
      </c>
      <c r="M297" s="56">
        <f>IFERROR(VLOOKUP(MYRANKS_H[[#This Row],[IDFANGRAPHS]],STEAMER_H[],COLUMN(STEAMER_H[HR]),FALSE),0)</f>
        <v>6</v>
      </c>
      <c r="N297" s="56">
        <f>IFERROR(VLOOKUP(MYRANKS_H[[#This Row],[IDFANGRAPHS]],STEAMER_H[],COLUMN(STEAMER_H[R]),FALSE),0)</f>
        <v>24</v>
      </c>
      <c r="O297" s="56">
        <f>IFERROR(VLOOKUP(MYRANKS_H[[#This Row],[IDFANGRAPHS]],STEAMER_H[],COLUMN(STEAMER_H[RBI]),FALSE),0)</f>
        <v>24</v>
      </c>
      <c r="P297" s="56">
        <f>IFERROR(VLOOKUP(MYRANKS_H[[#This Row],[IDFANGRAPHS]],STEAMER_H[],COLUMN(STEAMER_H[BB]),FALSE),0)</f>
        <v>19</v>
      </c>
      <c r="Q297" s="56">
        <f>IFERROR(VLOOKUP(MYRANKS_H[[#This Row],[IDFANGRAPHS]],STEAMER_H[],COLUMN(STEAMER_H[HBP]),FALSE),0)</f>
        <v>2</v>
      </c>
      <c r="R297" s="56">
        <f>IFERROR(VLOOKUP(MYRANKS_H[[#This Row],[IDFANGRAPHS]],STEAMER_H[],COLUMN(STEAMER_H[SO]),FALSE),0)</f>
        <v>58</v>
      </c>
      <c r="S297" s="56">
        <f>IFERROR(VLOOKUP(MYRANKS_H[[#This Row],[IDFANGRAPHS]],STEAMER_H[],COLUMN(STEAMER_H[SB]),FALSE),0)</f>
        <v>2</v>
      </c>
      <c r="T297" s="19">
        <f>IFERROR(MYRANKS_H[[#This Row],[H]]/MYRANKS_H[[#This Row],[AB]],0)</f>
        <v>0.22065727699530516</v>
      </c>
      <c r="U297" s="19">
        <f>IFERROR((MYRANKS_H[[#This Row],[H]]+MYRANKS_H[[#This Row],[BB]]+MYRANKS_H[[#This Row],[HBP]])/(MYRANKS_H[[#This Row],[AB]]+MYRANKS_H[[#This Row],[BB]]+MYRANKS_H[[#This Row],[HBP]]),0)</f>
        <v>0.29059829059829062</v>
      </c>
      <c r="V297" s="19">
        <f>IFERROR((MYRANKS_H[[#This Row],[H]]+MYRANKS_H[[#This Row],[2B]]+2*MYRANKS_H[[#This Row],[3B]]+3*MYRANKS_H[[#This Row],[HR]])/MYRANKS_H[[#This Row],[AB]],0)</f>
        <v>0.352112676056338</v>
      </c>
      <c r="W29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97" s="27">
        <f>VLOOKUP(MYRANKS_H[[#This Row],[POS]],REPLACEMENT_LEVEL[],3,FALSE)</f>
        <v>0</v>
      </c>
      <c r="Y297" s="27">
        <f>MYRANKS_H[[#This Row],[PROJ PTS]]-MYRANKS_H[[#This Row],[REPL LEVEL]]</f>
        <v>0</v>
      </c>
      <c r="Z297" s="27">
        <f>RANK(MYRANKS_H[[#This Row],[POINTS OVER REPL]],MYRANKS_H[POINTS OVER REPL])</f>
        <v>1</v>
      </c>
      <c r="AA297" s="29">
        <f>IF(MYRANKS_H[[#This Row],[RANK]]&lt;=TOTAL_HITTERS_DRAFTED,MYRANKS_H[[#This Row],[POINTS OVER REPL]],0)</f>
        <v>0</v>
      </c>
      <c r="AB297" s="35">
        <f>MYRANKS_H[[#This Row],[POINTS OVER REPL]]*DOLLAR_VALUE_PER_POINT+1</f>
        <v>1</v>
      </c>
      <c r="AC297" s="35"/>
      <c r="AD297" s="29">
        <f>IF(AND(MYRANKS_H[[#This Row],[RANK]]&lt;=(TOTAL_HITTERS_DRAFTED-HITTERS_BELOW_REPL_DRAFTED),MYRANKS_H[[#This Row],[$ACTUAL]]=""),MYRANKS_H[[#This Row],[POINTS OVER REPL]],0)</f>
        <v>0</v>
      </c>
      <c r="AE297" s="35">
        <f>IF(MYRANKS_H[[#This Row],[$ACTUAL]]="",MYRANKS_H[[#This Row],[POINTS OVER REPL]]*REMAINING_DOLLAR_VALUE_PER_POINT+1,0)</f>
        <v>1</v>
      </c>
    </row>
    <row r="298" spans="1:31" x14ac:dyDescent="0.25">
      <c r="A298" s="2" t="s">
        <v>12174</v>
      </c>
      <c r="B298" s="14" t="str">
        <f>VLOOKUP(MYRANKS_H[[#This Row],[PLAYERID]],PLAYERIDMAP2[],COLUMN(PLAYERIDMAP2[LASTNAME]),FALSE)</f>
        <v>Denorfia</v>
      </c>
      <c r="C298" s="14" t="str">
        <f>VLOOKUP(MYRANKS_H[[#This Row],[PLAYERID]],PLAYERIDMAP2[],COLUMN(PLAYERIDMAP2[FIRSTNAME]),FALSE)</f>
        <v>Chris</v>
      </c>
      <c r="D298" s="14" t="str">
        <f>MYRANKS_H[[#This Row],[FNAME]]&amp;" "&amp;MYRANKS_H[[#This Row],[LNAME]]</f>
        <v>Chris Denorfia</v>
      </c>
      <c r="E298" s="14" t="str">
        <f>VLOOKUP(MYRANKS_H[[#This Row],[PLAYERID]],PLAYERIDMAP2[],COLUMN(PLAYERIDMAP2[TEAM]),FALSE)</f>
        <v>CHC</v>
      </c>
      <c r="F298" s="14" t="str">
        <f>VLOOKUP(MYRANKS_H[[#This Row],[PLAYERID]],PLAYERIDMAP2[],COLUMN(PLAYERIDMAP2[POS]),FALSE)</f>
        <v>OF</v>
      </c>
      <c r="G298" s="14">
        <f>IFERROR(VALUE(VLOOKUP(MYRANKS_H[[#This Row],[PLAYERID]],PLAYERIDMAP2[],COLUMN(PLAYERIDMAP2[IDFANGRAPHS]),FALSE)),VLOOKUP(MYRANKS_H[[#This Row],[PLAYERID]],PLAYERIDMAP2[],COLUMN(PLAYERIDMAP2[IDFANGRAPHS]),FALSE))</f>
        <v>4400</v>
      </c>
      <c r="H298" s="56">
        <f>IFERROR(VLOOKUP(MYRANKS_H[[#This Row],[IDFANGRAPHS]],STEAMER_H[],COLUMN(STEAMER_H[PA]),FALSE),0)</f>
        <v>310</v>
      </c>
      <c r="I298" s="56">
        <f>IFERROR(VLOOKUP(MYRANKS_H[[#This Row],[IDFANGRAPHS]],STEAMER_H[],COLUMN(STEAMER_H[AB]),FALSE),0)</f>
        <v>283</v>
      </c>
      <c r="J298" s="56">
        <f>IFERROR(VLOOKUP(MYRANKS_H[[#This Row],[IDFANGRAPHS]],STEAMER_H[],COLUMN(STEAMER_H[H]),FALSE),0)</f>
        <v>71</v>
      </c>
      <c r="K298" s="56">
        <f>IFERROR(VLOOKUP(MYRANKS_H[[#This Row],[IDFANGRAPHS]],STEAMER_H[],COLUMN(STEAMER_H[2B]),FALSE),0)</f>
        <v>13</v>
      </c>
      <c r="L298" s="56">
        <f>IFERROR(VLOOKUP(MYRANKS_H[[#This Row],[IDFANGRAPHS]],STEAMER_H[],COLUMN(STEAMER_H[3B]),FALSE),0)</f>
        <v>1</v>
      </c>
      <c r="M298" s="56">
        <f>IFERROR(VLOOKUP(MYRANKS_H[[#This Row],[IDFANGRAPHS]],STEAMER_H[],COLUMN(STEAMER_H[HR]),FALSE),0)</f>
        <v>5</v>
      </c>
      <c r="N298" s="56">
        <f>IFERROR(VLOOKUP(MYRANKS_H[[#This Row],[IDFANGRAPHS]],STEAMER_H[],COLUMN(STEAMER_H[R]),FALSE),0)</f>
        <v>30</v>
      </c>
      <c r="O298" s="56">
        <f>IFERROR(VLOOKUP(MYRANKS_H[[#This Row],[IDFANGRAPHS]],STEAMER_H[],COLUMN(STEAMER_H[RBI]),FALSE),0)</f>
        <v>28</v>
      </c>
      <c r="P298" s="56">
        <f>IFERROR(VLOOKUP(MYRANKS_H[[#This Row],[IDFANGRAPHS]],STEAMER_H[],COLUMN(STEAMER_H[BB]),FALSE),0)</f>
        <v>21</v>
      </c>
      <c r="Q298" s="56">
        <f>IFERROR(VLOOKUP(MYRANKS_H[[#This Row],[IDFANGRAPHS]],STEAMER_H[],COLUMN(STEAMER_H[HBP]),FALSE),0)</f>
        <v>2</v>
      </c>
      <c r="R298" s="56">
        <f>IFERROR(VLOOKUP(MYRANKS_H[[#This Row],[IDFANGRAPHS]],STEAMER_H[],COLUMN(STEAMER_H[SO]),FALSE),0)</f>
        <v>67</v>
      </c>
      <c r="S298" s="56">
        <f>IFERROR(VLOOKUP(MYRANKS_H[[#This Row],[IDFANGRAPHS]],STEAMER_H[],COLUMN(STEAMER_H[SB]),FALSE),0)</f>
        <v>3</v>
      </c>
      <c r="T298" s="19">
        <f>IFERROR(MYRANKS_H[[#This Row],[H]]/MYRANKS_H[[#This Row],[AB]],0)</f>
        <v>0.25088339222614842</v>
      </c>
      <c r="U298" s="19">
        <f>IFERROR((MYRANKS_H[[#This Row],[H]]+MYRANKS_H[[#This Row],[BB]]+MYRANKS_H[[#This Row],[HBP]])/(MYRANKS_H[[#This Row],[AB]]+MYRANKS_H[[#This Row],[BB]]+MYRANKS_H[[#This Row],[HBP]]),0)</f>
        <v>0.30718954248366015</v>
      </c>
      <c r="V298" s="19">
        <f>IFERROR((MYRANKS_H[[#This Row],[H]]+MYRANKS_H[[#This Row],[2B]]+2*MYRANKS_H[[#This Row],[3B]]+3*MYRANKS_H[[#This Row],[HR]])/MYRANKS_H[[#This Row],[AB]],0)</f>
        <v>0.35689045936395758</v>
      </c>
      <c r="W29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98" s="27">
        <f>VLOOKUP(MYRANKS_H[[#This Row],[POS]],REPLACEMENT_LEVEL[],3,FALSE)</f>
        <v>0</v>
      </c>
      <c r="Y298" s="27">
        <f>MYRANKS_H[[#This Row],[PROJ PTS]]-MYRANKS_H[[#This Row],[REPL LEVEL]]</f>
        <v>0</v>
      </c>
      <c r="Z298" s="27">
        <f>RANK(MYRANKS_H[[#This Row],[POINTS OVER REPL]],MYRANKS_H[POINTS OVER REPL])</f>
        <v>1</v>
      </c>
      <c r="AA298" s="29">
        <f>IF(MYRANKS_H[[#This Row],[RANK]]&lt;=TOTAL_HITTERS_DRAFTED,MYRANKS_H[[#This Row],[POINTS OVER REPL]],0)</f>
        <v>0</v>
      </c>
      <c r="AB298" s="35">
        <f>MYRANKS_H[[#This Row],[POINTS OVER REPL]]*DOLLAR_VALUE_PER_POINT+1</f>
        <v>1</v>
      </c>
      <c r="AC298" s="35"/>
      <c r="AD298" s="29">
        <f>IF(AND(MYRANKS_H[[#This Row],[RANK]]&lt;=(TOTAL_HITTERS_DRAFTED-HITTERS_BELOW_REPL_DRAFTED),MYRANKS_H[[#This Row],[$ACTUAL]]=""),MYRANKS_H[[#This Row],[POINTS OVER REPL]],0)</f>
        <v>0</v>
      </c>
      <c r="AE298" s="35">
        <f>IF(MYRANKS_H[[#This Row],[$ACTUAL]]="",MYRANKS_H[[#This Row],[POINTS OVER REPL]]*REMAINING_DOLLAR_VALUE_PER_POINT+1,0)</f>
        <v>1</v>
      </c>
    </row>
    <row r="299" spans="1:31" ht="15" customHeight="1" x14ac:dyDescent="0.25">
      <c r="A299" s="2" t="s">
        <v>12379</v>
      </c>
      <c r="B299" s="14" t="str">
        <f>VLOOKUP(MYRANKS_H[[#This Row],[PLAYERID]],PLAYERIDMAP2[],COLUMN(PLAYERIDMAP2[LASTNAME]),FALSE)</f>
        <v>Escobar</v>
      </c>
      <c r="C299" s="14" t="str">
        <f>VLOOKUP(MYRANKS_H[[#This Row],[PLAYERID]],PLAYERIDMAP2[],COLUMN(PLAYERIDMAP2[FIRSTNAME]),FALSE)</f>
        <v>Alcides</v>
      </c>
      <c r="D299" s="14" t="str">
        <f>MYRANKS_H[[#This Row],[FNAME]]&amp;" "&amp;MYRANKS_H[[#This Row],[LNAME]]</f>
        <v>Alcides Escobar</v>
      </c>
      <c r="E299" s="14" t="str">
        <f>VLOOKUP(MYRANKS_H[[#This Row],[PLAYERID]],PLAYERIDMAP2[],COLUMN(PLAYERIDMAP2[TEAM]),FALSE)</f>
        <v>KC</v>
      </c>
      <c r="F299" s="14" t="str">
        <f>VLOOKUP(MYRANKS_H[[#This Row],[PLAYERID]],PLAYERIDMAP2[],COLUMN(PLAYERIDMAP2[POS]),FALSE)</f>
        <v>SS</v>
      </c>
      <c r="G299" s="14">
        <f>IFERROR(VALUE(VLOOKUP(MYRANKS_H[[#This Row],[PLAYERID]],PLAYERIDMAP2[],COLUMN(PLAYERIDMAP2[IDFANGRAPHS]),FALSE)),VLOOKUP(MYRANKS_H[[#This Row],[PLAYERID]],PLAYERIDMAP2[],COLUMN(PLAYERIDMAP2[IDFANGRAPHS]),FALSE))</f>
        <v>6310</v>
      </c>
      <c r="H299" s="56">
        <f>IFERROR(VLOOKUP(MYRANKS_H[[#This Row],[IDFANGRAPHS]],STEAMER_H[],COLUMN(STEAMER_H[PA]),FALSE),0)</f>
        <v>641</v>
      </c>
      <c r="I299" s="56">
        <f>IFERROR(VLOOKUP(MYRANKS_H[[#This Row],[IDFANGRAPHS]],STEAMER_H[],COLUMN(STEAMER_H[AB]),FALSE),0)</f>
        <v>599</v>
      </c>
      <c r="J299" s="56">
        <f>IFERROR(VLOOKUP(MYRANKS_H[[#This Row],[IDFANGRAPHS]],STEAMER_H[],COLUMN(STEAMER_H[H]),FALSE),0)</f>
        <v>157</v>
      </c>
      <c r="K299" s="56">
        <f>IFERROR(VLOOKUP(MYRANKS_H[[#This Row],[IDFANGRAPHS]],STEAMER_H[],COLUMN(STEAMER_H[2B]),FALSE),0)</f>
        <v>27</v>
      </c>
      <c r="L299" s="56">
        <f>IFERROR(VLOOKUP(MYRANKS_H[[#This Row],[IDFANGRAPHS]],STEAMER_H[],COLUMN(STEAMER_H[3B]),FALSE),0)</f>
        <v>4</v>
      </c>
      <c r="M299" s="56">
        <f>IFERROR(VLOOKUP(MYRANKS_H[[#This Row],[IDFANGRAPHS]],STEAMER_H[],COLUMN(STEAMER_H[HR]),FALSE),0)</f>
        <v>4</v>
      </c>
      <c r="N299" s="56">
        <f>IFERROR(VLOOKUP(MYRANKS_H[[#This Row],[IDFANGRAPHS]],STEAMER_H[],COLUMN(STEAMER_H[R]),FALSE),0)</f>
        <v>65</v>
      </c>
      <c r="O299" s="56">
        <f>IFERROR(VLOOKUP(MYRANKS_H[[#This Row],[IDFANGRAPHS]],STEAMER_H[],COLUMN(STEAMER_H[RBI]),FALSE),0)</f>
        <v>50</v>
      </c>
      <c r="P299" s="56">
        <f>IFERROR(VLOOKUP(MYRANKS_H[[#This Row],[IDFANGRAPHS]],STEAMER_H[],COLUMN(STEAMER_H[BB]),FALSE),0)</f>
        <v>25</v>
      </c>
      <c r="Q299" s="56">
        <f>IFERROR(VLOOKUP(MYRANKS_H[[#This Row],[IDFANGRAPHS]],STEAMER_H[],COLUMN(STEAMER_H[HBP]),FALSE),0)</f>
        <v>6</v>
      </c>
      <c r="R299" s="56">
        <f>IFERROR(VLOOKUP(MYRANKS_H[[#This Row],[IDFANGRAPHS]],STEAMER_H[],COLUMN(STEAMER_H[SO]),FALSE),0)</f>
        <v>81</v>
      </c>
      <c r="S299" s="56">
        <f>IFERROR(VLOOKUP(MYRANKS_H[[#This Row],[IDFANGRAPHS]],STEAMER_H[],COLUMN(STEAMER_H[SB]),FALSE),0)</f>
        <v>19</v>
      </c>
      <c r="T299" s="19">
        <f>IFERROR(MYRANKS_H[[#This Row],[H]]/MYRANKS_H[[#This Row],[AB]],0)</f>
        <v>0.26210350584307179</v>
      </c>
      <c r="U299" s="19">
        <f>IFERROR((MYRANKS_H[[#This Row],[H]]+MYRANKS_H[[#This Row],[BB]]+MYRANKS_H[[#This Row],[HBP]])/(MYRANKS_H[[#This Row],[AB]]+MYRANKS_H[[#This Row],[BB]]+MYRANKS_H[[#This Row],[HBP]]),0)</f>
        <v>0.29841269841269841</v>
      </c>
      <c r="V299" s="19">
        <f>IFERROR((MYRANKS_H[[#This Row],[H]]+MYRANKS_H[[#This Row],[2B]]+2*MYRANKS_H[[#This Row],[3B]]+3*MYRANKS_H[[#This Row],[HR]])/MYRANKS_H[[#This Row],[AB]],0)</f>
        <v>0.34056761268781305</v>
      </c>
      <c r="W29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99" s="27">
        <f>VLOOKUP(MYRANKS_H[[#This Row],[POS]],REPLACEMENT_LEVEL[],3,FALSE)</f>
        <v>0</v>
      </c>
      <c r="Y299" s="27">
        <f>MYRANKS_H[[#This Row],[PROJ PTS]]-MYRANKS_H[[#This Row],[REPL LEVEL]]</f>
        <v>0</v>
      </c>
      <c r="Z299" s="27">
        <f>RANK(MYRANKS_H[[#This Row],[POINTS OVER REPL]],MYRANKS_H[POINTS OVER REPL])</f>
        <v>1</v>
      </c>
      <c r="AA299" s="29">
        <f>IF(MYRANKS_H[[#This Row],[RANK]]&lt;=TOTAL_HITTERS_DRAFTED,MYRANKS_H[[#This Row],[POINTS OVER REPL]],0)</f>
        <v>0</v>
      </c>
      <c r="AB299" s="35">
        <f>MYRANKS_H[[#This Row],[POINTS OVER REPL]]*DOLLAR_VALUE_PER_POINT+1</f>
        <v>1</v>
      </c>
      <c r="AC299" s="35"/>
      <c r="AD299" s="29">
        <f>IF(AND(MYRANKS_H[[#This Row],[RANK]]&lt;=(TOTAL_HITTERS_DRAFTED-HITTERS_BELOW_REPL_DRAFTED),MYRANKS_H[[#This Row],[$ACTUAL]]=""),MYRANKS_H[[#This Row],[POINTS OVER REPL]],0)</f>
        <v>0</v>
      </c>
      <c r="AE299" s="35">
        <f>IF(MYRANKS_H[[#This Row],[$ACTUAL]]="",MYRANKS_H[[#This Row],[POINTS OVER REPL]]*REMAINING_DOLLAR_VALUE_PER_POINT+1,0)</f>
        <v>1</v>
      </c>
    </row>
    <row r="300" spans="1:31" x14ac:dyDescent="0.25">
      <c r="A300" s="2" t="s">
        <v>12512</v>
      </c>
      <c r="B300" s="14" t="str">
        <f>VLOOKUP(MYRANKS_H[[#This Row],[PLAYERID]],PLAYERIDMAP2[],COLUMN(PLAYERIDMAP2[LASTNAME]),FALSE)</f>
        <v>Forsythe</v>
      </c>
      <c r="C300" s="14" t="str">
        <f>VLOOKUP(MYRANKS_H[[#This Row],[PLAYERID]],PLAYERIDMAP2[],COLUMN(PLAYERIDMAP2[FIRSTNAME]),FALSE)</f>
        <v>Logan</v>
      </c>
      <c r="D300" s="14" t="str">
        <f>MYRANKS_H[[#This Row],[FNAME]]&amp;" "&amp;MYRANKS_H[[#This Row],[LNAME]]</f>
        <v>Logan Forsythe</v>
      </c>
      <c r="E300" s="14" t="str">
        <f>VLOOKUP(MYRANKS_H[[#This Row],[PLAYERID]],PLAYERIDMAP2[],COLUMN(PLAYERIDMAP2[TEAM]),FALSE)</f>
        <v>TB</v>
      </c>
      <c r="F300" s="14" t="str">
        <f>VLOOKUP(MYRANKS_H[[#This Row],[PLAYERID]],PLAYERIDMAP2[],COLUMN(PLAYERIDMAP2[POS]),FALSE)</f>
        <v>2B</v>
      </c>
      <c r="G300" s="14">
        <f>IFERROR(VALUE(VLOOKUP(MYRANKS_H[[#This Row],[PLAYERID]],PLAYERIDMAP2[],COLUMN(PLAYERIDMAP2[IDFANGRAPHS]),FALSE)),VLOOKUP(MYRANKS_H[[#This Row],[PLAYERID]],PLAYERIDMAP2[],COLUMN(PLAYERIDMAP2[IDFANGRAPHS]),FALSE))</f>
        <v>7185</v>
      </c>
      <c r="H300" s="56">
        <f>IFERROR(VLOOKUP(MYRANKS_H[[#This Row],[IDFANGRAPHS]],STEAMER_H[],COLUMN(STEAMER_H[PA]),FALSE),0)</f>
        <v>582</v>
      </c>
      <c r="I300" s="56">
        <f>IFERROR(VLOOKUP(MYRANKS_H[[#This Row],[IDFANGRAPHS]],STEAMER_H[],COLUMN(STEAMER_H[AB]),FALSE),0)</f>
        <v>517</v>
      </c>
      <c r="J300" s="56">
        <f>IFERROR(VLOOKUP(MYRANKS_H[[#This Row],[IDFANGRAPHS]],STEAMER_H[],COLUMN(STEAMER_H[H]),FALSE),0)</f>
        <v>131</v>
      </c>
      <c r="K300" s="56">
        <f>IFERROR(VLOOKUP(MYRANKS_H[[#This Row],[IDFANGRAPHS]],STEAMER_H[],COLUMN(STEAMER_H[2B]),FALSE),0)</f>
        <v>26</v>
      </c>
      <c r="L300" s="56">
        <f>IFERROR(VLOOKUP(MYRANKS_H[[#This Row],[IDFANGRAPHS]],STEAMER_H[],COLUMN(STEAMER_H[3B]),FALSE),0)</f>
        <v>2</v>
      </c>
      <c r="M300" s="56">
        <f>IFERROR(VLOOKUP(MYRANKS_H[[#This Row],[IDFANGRAPHS]],STEAMER_H[],COLUMN(STEAMER_H[HR]),FALSE),0)</f>
        <v>13</v>
      </c>
      <c r="N300" s="56">
        <f>IFERROR(VLOOKUP(MYRANKS_H[[#This Row],[IDFANGRAPHS]],STEAMER_H[],COLUMN(STEAMER_H[R]),FALSE),0)</f>
        <v>61</v>
      </c>
      <c r="O300" s="56">
        <f>IFERROR(VLOOKUP(MYRANKS_H[[#This Row],[IDFANGRAPHS]],STEAMER_H[],COLUMN(STEAMER_H[RBI]),FALSE),0)</f>
        <v>61</v>
      </c>
      <c r="P300" s="56">
        <f>IFERROR(VLOOKUP(MYRANKS_H[[#This Row],[IDFANGRAPHS]],STEAMER_H[],COLUMN(STEAMER_H[BB]),FALSE),0)</f>
        <v>50</v>
      </c>
      <c r="Q300" s="56">
        <f>IFERROR(VLOOKUP(MYRANKS_H[[#This Row],[IDFANGRAPHS]],STEAMER_H[],COLUMN(STEAMER_H[HBP]),FALSE),0)</f>
        <v>8</v>
      </c>
      <c r="R300" s="56">
        <f>IFERROR(VLOOKUP(MYRANKS_H[[#This Row],[IDFANGRAPHS]],STEAMER_H[],COLUMN(STEAMER_H[SO]),FALSE),0)</f>
        <v>112</v>
      </c>
      <c r="S300" s="56">
        <f>IFERROR(VLOOKUP(MYRANKS_H[[#This Row],[IDFANGRAPHS]],STEAMER_H[],COLUMN(STEAMER_H[SB]),FALSE),0)</f>
        <v>7</v>
      </c>
      <c r="T300" s="19">
        <f>IFERROR(MYRANKS_H[[#This Row],[H]]/MYRANKS_H[[#This Row],[AB]],0)</f>
        <v>0.25338491295938104</v>
      </c>
      <c r="U300" s="19">
        <f>IFERROR((MYRANKS_H[[#This Row],[H]]+MYRANKS_H[[#This Row],[BB]]+MYRANKS_H[[#This Row],[HBP]])/(MYRANKS_H[[#This Row],[AB]]+MYRANKS_H[[#This Row],[BB]]+MYRANKS_H[[#This Row],[HBP]]),0)</f>
        <v>0.32869565217391306</v>
      </c>
      <c r="V300" s="19">
        <f>IFERROR((MYRANKS_H[[#This Row],[H]]+MYRANKS_H[[#This Row],[2B]]+2*MYRANKS_H[[#This Row],[3B]]+3*MYRANKS_H[[#This Row],[HR]])/MYRANKS_H[[#This Row],[AB]],0)</f>
        <v>0.38684719535783363</v>
      </c>
      <c r="W30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00" s="27">
        <f>VLOOKUP(MYRANKS_H[[#This Row],[POS]],REPLACEMENT_LEVEL[],3,FALSE)</f>
        <v>0</v>
      </c>
      <c r="Y300" s="27">
        <f>MYRANKS_H[[#This Row],[PROJ PTS]]-MYRANKS_H[[#This Row],[REPL LEVEL]]</f>
        <v>0</v>
      </c>
      <c r="Z300" s="27">
        <f>RANK(MYRANKS_H[[#This Row],[POINTS OVER REPL]],MYRANKS_H[POINTS OVER REPL])</f>
        <v>1</v>
      </c>
      <c r="AA300" s="29">
        <f>IF(MYRANKS_H[[#This Row],[RANK]]&lt;=TOTAL_HITTERS_DRAFTED,MYRANKS_H[[#This Row],[POINTS OVER REPL]],0)</f>
        <v>0</v>
      </c>
      <c r="AB300" s="35">
        <f>MYRANKS_H[[#This Row],[POINTS OVER REPL]]*DOLLAR_VALUE_PER_POINT+1</f>
        <v>1</v>
      </c>
      <c r="AC300" s="35"/>
      <c r="AD300" s="29">
        <f>IF(AND(MYRANKS_H[[#This Row],[RANK]]&lt;=(TOTAL_HITTERS_DRAFTED-HITTERS_BELOW_REPL_DRAFTED),MYRANKS_H[[#This Row],[$ACTUAL]]=""),MYRANKS_H[[#This Row],[POINTS OVER REPL]],0)</f>
        <v>0</v>
      </c>
      <c r="AE300" s="35">
        <f>IF(MYRANKS_H[[#This Row],[$ACTUAL]]="",MYRANKS_H[[#This Row],[POINTS OVER REPL]]*REMAINING_DOLLAR_VALUE_PER_POINT+1,0)</f>
        <v>1</v>
      </c>
    </row>
    <row r="301" spans="1:31" ht="15" customHeight="1" x14ac:dyDescent="0.25">
      <c r="A301" s="2" t="s">
        <v>12588</v>
      </c>
      <c r="B301" s="14" t="str">
        <f>VLOOKUP(MYRANKS_H[[#This Row],[PLAYERID]],PLAYERIDMAP2[],COLUMN(PLAYERIDMAP2[LASTNAME]),FALSE)</f>
        <v>Fuld</v>
      </c>
      <c r="C301" s="14" t="str">
        <f>VLOOKUP(MYRANKS_H[[#This Row],[PLAYERID]],PLAYERIDMAP2[],COLUMN(PLAYERIDMAP2[FIRSTNAME]),FALSE)</f>
        <v>Sam</v>
      </c>
      <c r="D301" s="14" t="str">
        <f>MYRANKS_H[[#This Row],[FNAME]]&amp;" "&amp;MYRANKS_H[[#This Row],[LNAME]]</f>
        <v>Sam Fuld</v>
      </c>
      <c r="E301" s="14" t="str">
        <f>VLOOKUP(MYRANKS_H[[#This Row],[PLAYERID]],PLAYERIDMAP2[],COLUMN(PLAYERIDMAP2[TEAM]),FALSE)</f>
        <v>OAK</v>
      </c>
      <c r="F301" s="14" t="str">
        <f>VLOOKUP(MYRANKS_H[[#This Row],[PLAYERID]],PLAYERIDMAP2[],COLUMN(PLAYERIDMAP2[POS]),FALSE)</f>
        <v>OF</v>
      </c>
      <c r="G301" s="14">
        <f>IFERROR(VALUE(VLOOKUP(MYRANKS_H[[#This Row],[PLAYERID]],PLAYERIDMAP2[],COLUMN(PLAYERIDMAP2[IDFANGRAPHS]),FALSE)),VLOOKUP(MYRANKS_H[[#This Row],[PLAYERID]],PLAYERIDMAP2[],COLUMN(PLAYERIDMAP2[IDFANGRAPHS]),FALSE))</f>
        <v>8254</v>
      </c>
      <c r="H301" s="56">
        <f>IFERROR(VLOOKUP(MYRANKS_H[[#This Row],[IDFANGRAPHS]],STEAMER_H[],COLUMN(STEAMER_H[PA]),FALSE),0)</f>
        <v>162</v>
      </c>
      <c r="I301" s="56">
        <f>IFERROR(VLOOKUP(MYRANKS_H[[#This Row],[IDFANGRAPHS]],STEAMER_H[],COLUMN(STEAMER_H[AB]),FALSE),0)</f>
        <v>144</v>
      </c>
      <c r="J301" s="56">
        <f>IFERROR(VLOOKUP(MYRANKS_H[[#This Row],[IDFANGRAPHS]],STEAMER_H[],COLUMN(STEAMER_H[H]),FALSE),0)</f>
        <v>32</v>
      </c>
      <c r="K301" s="56">
        <f>IFERROR(VLOOKUP(MYRANKS_H[[#This Row],[IDFANGRAPHS]],STEAMER_H[],COLUMN(STEAMER_H[2B]),FALSE),0)</f>
        <v>7</v>
      </c>
      <c r="L301" s="56">
        <f>IFERROR(VLOOKUP(MYRANKS_H[[#This Row],[IDFANGRAPHS]],STEAMER_H[],COLUMN(STEAMER_H[3B]),FALSE),0)</f>
        <v>1</v>
      </c>
      <c r="M301" s="56">
        <f>IFERROR(VLOOKUP(MYRANKS_H[[#This Row],[IDFANGRAPHS]],STEAMER_H[],COLUMN(STEAMER_H[HR]),FALSE),0)</f>
        <v>2</v>
      </c>
      <c r="N301" s="56">
        <f>IFERROR(VLOOKUP(MYRANKS_H[[#This Row],[IDFANGRAPHS]],STEAMER_H[],COLUMN(STEAMER_H[R]),FALSE),0)</f>
        <v>16</v>
      </c>
      <c r="O301" s="56">
        <f>IFERROR(VLOOKUP(MYRANKS_H[[#This Row],[IDFANGRAPHS]],STEAMER_H[],COLUMN(STEAMER_H[RBI]),FALSE),0)</f>
        <v>13</v>
      </c>
      <c r="P301" s="56">
        <f>IFERROR(VLOOKUP(MYRANKS_H[[#This Row],[IDFANGRAPHS]],STEAMER_H[],COLUMN(STEAMER_H[BB]),FALSE),0)</f>
        <v>15</v>
      </c>
      <c r="Q301" s="56">
        <f>IFERROR(VLOOKUP(MYRANKS_H[[#This Row],[IDFANGRAPHS]],STEAMER_H[],COLUMN(STEAMER_H[HBP]),FALSE),0)</f>
        <v>1</v>
      </c>
      <c r="R301" s="56">
        <f>IFERROR(VLOOKUP(MYRANKS_H[[#This Row],[IDFANGRAPHS]],STEAMER_H[],COLUMN(STEAMER_H[SO]),FALSE),0)</f>
        <v>28</v>
      </c>
      <c r="S301" s="56">
        <f>IFERROR(VLOOKUP(MYRANKS_H[[#This Row],[IDFANGRAPHS]],STEAMER_H[],COLUMN(STEAMER_H[SB]),FALSE),0)</f>
        <v>5</v>
      </c>
      <c r="T301" s="19">
        <f>IFERROR(MYRANKS_H[[#This Row],[H]]/MYRANKS_H[[#This Row],[AB]],0)</f>
        <v>0.22222222222222221</v>
      </c>
      <c r="U301" s="19">
        <f>IFERROR((MYRANKS_H[[#This Row],[H]]+MYRANKS_H[[#This Row],[BB]]+MYRANKS_H[[#This Row],[HBP]])/(MYRANKS_H[[#This Row],[AB]]+MYRANKS_H[[#This Row],[BB]]+MYRANKS_H[[#This Row],[HBP]]),0)</f>
        <v>0.3</v>
      </c>
      <c r="V301" s="19">
        <f>IFERROR((MYRANKS_H[[#This Row],[H]]+MYRANKS_H[[#This Row],[2B]]+2*MYRANKS_H[[#This Row],[3B]]+3*MYRANKS_H[[#This Row],[HR]])/MYRANKS_H[[#This Row],[AB]],0)</f>
        <v>0.3263888888888889</v>
      </c>
      <c r="W30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01" s="27">
        <f>VLOOKUP(MYRANKS_H[[#This Row],[POS]],REPLACEMENT_LEVEL[],3,FALSE)</f>
        <v>0</v>
      </c>
      <c r="Y301" s="27">
        <f>MYRANKS_H[[#This Row],[PROJ PTS]]-MYRANKS_H[[#This Row],[REPL LEVEL]]</f>
        <v>0</v>
      </c>
      <c r="Z301" s="27">
        <f>RANK(MYRANKS_H[[#This Row],[POINTS OVER REPL]],MYRANKS_H[POINTS OVER REPL])</f>
        <v>1</v>
      </c>
      <c r="AA301" s="29">
        <f>IF(MYRANKS_H[[#This Row],[RANK]]&lt;=TOTAL_HITTERS_DRAFTED,MYRANKS_H[[#This Row],[POINTS OVER REPL]],0)</f>
        <v>0</v>
      </c>
      <c r="AB301" s="35">
        <f>MYRANKS_H[[#This Row],[POINTS OVER REPL]]*DOLLAR_VALUE_PER_POINT+1</f>
        <v>1</v>
      </c>
      <c r="AC301" s="35"/>
      <c r="AD301" s="29">
        <f>IF(AND(MYRANKS_H[[#This Row],[RANK]]&lt;=(TOTAL_HITTERS_DRAFTED-HITTERS_BELOW_REPL_DRAFTED),MYRANKS_H[[#This Row],[$ACTUAL]]=""),MYRANKS_H[[#This Row],[POINTS OVER REPL]],0)</f>
        <v>0</v>
      </c>
      <c r="AE301" s="35">
        <f>IF(MYRANKS_H[[#This Row],[$ACTUAL]]="",MYRANKS_H[[#This Row],[POINTS OVER REPL]]*REMAINING_DOLLAR_VALUE_PER_POINT+1,0)</f>
        <v>1</v>
      </c>
    </row>
    <row r="302" spans="1:31" x14ac:dyDescent="0.25">
      <c r="A302" s="2" t="s">
        <v>13218</v>
      </c>
      <c r="B302" s="14" t="str">
        <f>VLOOKUP(MYRANKS_H[[#This Row],[PLAYERID]],PLAYERIDMAP2[],COLUMN(PLAYERIDMAP2[LASTNAME]),FALSE)</f>
        <v>Iglesias</v>
      </c>
      <c r="C302" s="14" t="str">
        <f>VLOOKUP(MYRANKS_H[[#This Row],[PLAYERID]],PLAYERIDMAP2[],COLUMN(PLAYERIDMAP2[FIRSTNAME]),FALSE)</f>
        <v>Jose</v>
      </c>
      <c r="D302" s="14" t="str">
        <f>MYRANKS_H[[#This Row],[FNAME]]&amp;" "&amp;MYRANKS_H[[#This Row],[LNAME]]</f>
        <v>Jose Iglesias</v>
      </c>
      <c r="E302" s="14" t="str">
        <f>VLOOKUP(MYRANKS_H[[#This Row],[PLAYERID]],PLAYERIDMAP2[],COLUMN(PLAYERIDMAP2[TEAM]),FALSE)</f>
        <v>DET</v>
      </c>
      <c r="F302" s="14" t="str">
        <f>VLOOKUP(MYRANKS_H[[#This Row],[PLAYERID]],PLAYERIDMAP2[],COLUMN(PLAYERIDMAP2[POS]),FALSE)</f>
        <v>SS</v>
      </c>
      <c r="G302" s="14">
        <f>IFERROR(VALUE(VLOOKUP(MYRANKS_H[[#This Row],[PLAYERID]],PLAYERIDMAP2[],COLUMN(PLAYERIDMAP2[IDFANGRAPHS]),FALSE)),VLOOKUP(MYRANKS_H[[#This Row],[PLAYERID]],PLAYERIDMAP2[],COLUMN(PLAYERIDMAP2[IDFANGRAPHS]),FALSE))</f>
        <v>10231</v>
      </c>
      <c r="H302" s="56">
        <f>IFERROR(VLOOKUP(MYRANKS_H[[#This Row],[IDFANGRAPHS]],STEAMER_H[],COLUMN(STEAMER_H[PA]),FALSE),0)</f>
        <v>527</v>
      </c>
      <c r="I302" s="56">
        <f>IFERROR(VLOOKUP(MYRANKS_H[[#This Row],[IDFANGRAPHS]],STEAMER_H[],COLUMN(STEAMER_H[AB]),FALSE),0)</f>
        <v>483</v>
      </c>
      <c r="J302" s="56">
        <f>IFERROR(VLOOKUP(MYRANKS_H[[#This Row],[IDFANGRAPHS]],STEAMER_H[],COLUMN(STEAMER_H[H]),FALSE),0)</f>
        <v>135</v>
      </c>
      <c r="K302" s="56">
        <f>IFERROR(VLOOKUP(MYRANKS_H[[#This Row],[IDFANGRAPHS]],STEAMER_H[],COLUMN(STEAMER_H[2B]),FALSE),0)</f>
        <v>21</v>
      </c>
      <c r="L302" s="56">
        <f>IFERROR(VLOOKUP(MYRANKS_H[[#This Row],[IDFANGRAPHS]],STEAMER_H[],COLUMN(STEAMER_H[3B]),FALSE),0)</f>
        <v>3</v>
      </c>
      <c r="M302" s="56">
        <f>IFERROR(VLOOKUP(MYRANKS_H[[#This Row],[IDFANGRAPHS]],STEAMER_H[],COLUMN(STEAMER_H[HR]),FALSE),0)</f>
        <v>5</v>
      </c>
      <c r="N302" s="56">
        <f>IFERROR(VLOOKUP(MYRANKS_H[[#This Row],[IDFANGRAPHS]],STEAMER_H[],COLUMN(STEAMER_H[R]),FALSE),0)</f>
        <v>56</v>
      </c>
      <c r="O302" s="56">
        <f>IFERROR(VLOOKUP(MYRANKS_H[[#This Row],[IDFANGRAPHS]],STEAMER_H[],COLUMN(STEAMER_H[RBI]),FALSE),0)</f>
        <v>49</v>
      </c>
      <c r="P302" s="56">
        <f>IFERROR(VLOOKUP(MYRANKS_H[[#This Row],[IDFANGRAPHS]],STEAMER_H[],COLUMN(STEAMER_H[BB]),FALSE),0)</f>
        <v>29</v>
      </c>
      <c r="Q302" s="56">
        <f>IFERROR(VLOOKUP(MYRANKS_H[[#This Row],[IDFANGRAPHS]],STEAMER_H[],COLUMN(STEAMER_H[HBP]),FALSE),0)</f>
        <v>7</v>
      </c>
      <c r="R302" s="56">
        <f>IFERROR(VLOOKUP(MYRANKS_H[[#This Row],[IDFANGRAPHS]],STEAMER_H[],COLUMN(STEAMER_H[SO]),FALSE),0)</f>
        <v>59</v>
      </c>
      <c r="S302" s="56">
        <f>IFERROR(VLOOKUP(MYRANKS_H[[#This Row],[IDFANGRAPHS]],STEAMER_H[],COLUMN(STEAMER_H[SB]),FALSE),0)</f>
        <v>14</v>
      </c>
      <c r="T302" s="19">
        <f>IFERROR(MYRANKS_H[[#This Row],[H]]/MYRANKS_H[[#This Row],[AB]],0)</f>
        <v>0.27950310559006208</v>
      </c>
      <c r="U302" s="19">
        <f>IFERROR((MYRANKS_H[[#This Row],[H]]+MYRANKS_H[[#This Row],[BB]]+MYRANKS_H[[#This Row],[HBP]])/(MYRANKS_H[[#This Row],[AB]]+MYRANKS_H[[#This Row],[BB]]+MYRANKS_H[[#This Row],[HBP]]),0)</f>
        <v>0.32947976878612717</v>
      </c>
      <c r="V302" s="19">
        <f>IFERROR((MYRANKS_H[[#This Row],[H]]+MYRANKS_H[[#This Row],[2B]]+2*MYRANKS_H[[#This Row],[3B]]+3*MYRANKS_H[[#This Row],[HR]])/MYRANKS_H[[#This Row],[AB]],0)</f>
        <v>0.36645962732919257</v>
      </c>
      <c r="W30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02" s="27">
        <f>VLOOKUP(MYRANKS_H[[#This Row],[POS]],REPLACEMENT_LEVEL[],3,FALSE)</f>
        <v>0</v>
      </c>
      <c r="Y302" s="27">
        <f>MYRANKS_H[[#This Row],[PROJ PTS]]-MYRANKS_H[[#This Row],[REPL LEVEL]]</f>
        <v>0</v>
      </c>
      <c r="Z302" s="27">
        <f>RANK(MYRANKS_H[[#This Row],[POINTS OVER REPL]],MYRANKS_H[POINTS OVER REPL])</f>
        <v>1</v>
      </c>
      <c r="AA302" s="29">
        <f>IF(MYRANKS_H[[#This Row],[RANK]]&lt;=TOTAL_HITTERS_DRAFTED,MYRANKS_H[[#This Row],[POINTS OVER REPL]],0)</f>
        <v>0</v>
      </c>
      <c r="AB302" s="35">
        <f>MYRANKS_H[[#This Row],[POINTS OVER REPL]]*DOLLAR_VALUE_PER_POINT+1</f>
        <v>1</v>
      </c>
      <c r="AC302" s="35"/>
      <c r="AD302" s="29">
        <f>IF(AND(MYRANKS_H[[#This Row],[RANK]]&lt;=(TOTAL_HITTERS_DRAFTED-HITTERS_BELOW_REPL_DRAFTED),MYRANKS_H[[#This Row],[$ACTUAL]]=""),MYRANKS_H[[#This Row],[POINTS OVER REPL]],0)</f>
        <v>0</v>
      </c>
      <c r="AE302" s="35">
        <f>IF(MYRANKS_H[[#This Row],[$ACTUAL]]="",MYRANKS_H[[#This Row],[POINTS OVER REPL]]*REMAINING_DOLLAR_VALUE_PER_POINT+1,0)</f>
        <v>1</v>
      </c>
    </row>
    <row r="303" spans="1:31" x14ac:dyDescent="0.25">
      <c r="A303" s="2" t="s">
        <v>13284</v>
      </c>
      <c r="B303" s="14" t="str">
        <f>VLOOKUP(MYRANKS_H[[#This Row],[PLAYERID]],PLAYERIDMAP2[],COLUMN(PLAYERIDMAP2[LASTNAME]),FALSE)</f>
        <v>Jay</v>
      </c>
      <c r="C303" s="14" t="str">
        <f>VLOOKUP(MYRANKS_H[[#This Row],[PLAYERID]],PLAYERIDMAP2[],COLUMN(PLAYERIDMAP2[FIRSTNAME]),FALSE)</f>
        <v>Jon</v>
      </c>
      <c r="D303" s="14" t="str">
        <f>MYRANKS_H[[#This Row],[FNAME]]&amp;" "&amp;MYRANKS_H[[#This Row],[LNAME]]</f>
        <v>Jon Jay</v>
      </c>
      <c r="E303" s="14" t="str">
        <f>VLOOKUP(MYRANKS_H[[#This Row],[PLAYERID]],PLAYERIDMAP2[],COLUMN(PLAYERIDMAP2[TEAM]),FALSE)</f>
        <v>SD</v>
      </c>
      <c r="F303" s="14" t="str">
        <f>VLOOKUP(MYRANKS_H[[#This Row],[PLAYERID]],PLAYERIDMAP2[],COLUMN(PLAYERIDMAP2[POS]),FALSE)</f>
        <v>OF</v>
      </c>
      <c r="G303" s="14">
        <f>IFERROR(VALUE(VLOOKUP(MYRANKS_H[[#This Row],[PLAYERID]],PLAYERIDMAP2[],COLUMN(PLAYERIDMAP2[IDFANGRAPHS]),FALSE)),VLOOKUP(MYRANKS_H[[#This Row],[PLAYERID]],PLAYERIDMAP2[],COLUMN(PLAYERIDMAP2[IDFANGRAPHS]),FALSE))</f>
        <v>5227</v>
      </c>
      <c r="H303" s="56">
        <f>IFERROR(VLOOKUP(MYRANKS_H[[#This Row],[IDFANGRAPHS]],STEAMER_H[],COLUMN(STEAMER_H[PA]),FALSE),0)</f>
        <v>406</v>
      </c>
      <c r="I303" s="56">
        <f>IFERROR(VLOOKUP(MYRANKS_H[[#This Row],[IDFANGRAPHS]],STEAMER_H[],COLUMN(STEAMER_H[AB]),FALSE),0)</f>
        <v>360</v>
      </c>
      <c r="J303" s="56">
        <f>IFERROR(VLOOKUP(MYRANKS_H[[#This Row],[IDFANGRAPHS]],STEAMER_H[],COLUMN(STEAMER_H[H]),FALSE),0)</f>
        <v>95</v>
      </c>
      <c r="K303" s="56">
        <f>IFERROR(VLOOKUP(MYRANKS_H[[#This Row],[IDFANGRAPHS]],STEAMER_H[],COLUMN(STEAMER_H[2B]),FALSE),0)</f>
        <v>16</v>
      </c>
      <c r="L303" s="56">
        <f>IFERROR(VLOOKUP(MYRANKS_H[[#This Row],[IDFANGRAPHS]],STEAMER_H[],COLUMN(STEAMER_H[3B]),FALSE),0)</f>
        <v>2</v>
      </c>
      <c r="M303" s="56">
        <f>IFERROR(VLOOKUP(MYRANKS_H[[#This Row],[IDFANGRAPHS]],STEAMER_H[],COLUMN(STEAMER_H[HR]),FALSE),0)</f>
        <v>5</v>
      </c>
      <c r="N303" s="56">
        <f>IFERROR(VLOOKUP(MYRANKS_H[[#This Row],[IDFANGRAPHS]],STEAMER_H[],COLUMN(STEAMER_H[R]),FALSE),0)</f>
        <v>37</v>
      </c>
      <c r="O303" s="56">
        <f>IFERROR(VLOOKUP(MYRANKS_H[[#This Row],[IDFANGRAPHS]],STEAMER_H[],COLUMN(STEAMER_H[RBI]),FALSE),0)</f>
        <v>34</v>
      </c>
      <c r="P303" s="56">
        <f>IFERROR(VLOOKUP(MYRANKS_H[[#This Row],[IDFANGRAPHS]],STEAMER_H[],COLUMN(STEAMER_H[BB]),FALSE),0)</f>
        <v>30</v>
      </c>
      <c r="Q303" s="56">
        <f>IFERROR(VLOOKUP(MYRANKS_H[[#This Row],[IDFANGRAPHS]],STEAMER_H[],COLUMN(STEAMER_H[HBP]),FALSE),0)</f>
        <v>10</v>
      </c>
      <c r="R303" s="56">
        <f>IFERROR(VLOOKUP(MYRANKS_H[[#This Row],[IDFANGRAPHS]],STEAMER_H[],COLUMN(STEAMER_H[SO]),FALSE),0)</f>
        <v>70</v>
      </c>
      <c r="S303" s="56">
        <f>IFERROR(VLOOKUP(MYRANKS_H[[#This Row],[IDFANGRAPHS]],STEAMER_H[],COLUMN(STEAMER_H[SB]),FALSE),0)</f>
        <v>5</v>
      </c>
      <c r="T303" s="19">
        <f>IFERROR(MYRANKS_H[[#This Row],[H]]/MYRANKS_H[[#This Row],[AB]],0)</f>
        <v>0.2638888888888889</v>
      </c>
      <c r="U303" s="19">
        <f>IFERROR((MYRANKS_H[[#This Row],[H]]+MYRANKS_H[[#This Row],[BB]]+MYRANKS_H[[#This Row],[HBP]])/(MYRANKS_H[[#This Row],[AB]]+MYRANKS_H[[#This Row],[BB]]+MYRANKS_H[[#This Row],[HBP]]),0)</f>
        <v>0.33750000000000002</v>
      </c>
      <c r="V303" s="19">
        <f>IFERROR((MYRANKS_H[[#This Row],[H]]+MYRANKS_H[[#This Row],[2B]]+2*MYRANKS_H[[#This Row],[3B]]+3*MYRANKS_H[[#This Row],[HR]])/MYRANKS_H[[#This Row],[AB]],0)</f>
        <v>0.3611111111111111</v>
      </c>
      <c r="W30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03" s="27">
        <f>VLOOKUP(MYRANKS_H[[#This Row],[POS]],REPLACEMENT_LEVEL[],3,FALSE)</f>
        <v>0</v>
      </c>
      <c r="Y303" s="27">
        <f>MYRANKS_H[[#This Row],[PROJ PTS]]-MYRANKS_H[[#This Row],[REPL LEVEL]]</f>
        <v>0</v>
      </c>
      <c r="Z303" s="27">
        <f>RANK(MYRANKS_H[[#This Row],[POINTS OVER REPL]],MYRANKS_H[POINTS OVER REPL])</f>
        <v>1</v>
      </c>
      <c r="AA303" s="29">
        <f>IF(MYRANKS_H[[#This Row],[RANK]]&lt;=TOTAL_HITTERS_DRAFTED,MYRANKS_H[[#This Row],[POINTS OVER REPL]],0)</f>
        <v>0</v>
      </c>
      <c r="AB303" s="35">
        <f>MYRANKS_H[[#This Row],[POINTS OVER REPL]]*DOLLAR_VALUE_PER_POINT+1</f>
        <v>1</v>
      </c>
      <c r="AC303" s="35"/>
      <c r="AD303" s="29">
        <f>IF(AND(MYRANKS_H[[#This Row],[RANK]]&lt;=(TOTAL_HITTERS_DRAFTED-HITTERS_BELOW_REPL_DRAFTED),MYRANKS_H[[#This Row],[$ACTUAL]]=""),MYRANKS_H[[#This Row],[POINTS OVER REPL]],0)</f>
        <v>0</v>
      </c>
      <c r="AE303" s="35">
        <f>IF(MYRANKS_H[[#This Row],[$ACTUAL]]="",MYRANKS_H[[#This Row],[POINTS OVER REPL]]*REMAINING_DOLLAR_VALUE_PER_POINT+1,0)</f>
        <v>1</v>
      </c>
    </row>
    <row r="304" spans="1:31" x14ac:dyDescent="0.25">
      <c r="A304" s="2" t="s">
        <v>18437</v>
      </c>
      <c r="B304" s="14" t="str">
        <f>VLOOKUP(MYRANKS_H[[#This Row],[PLAYERID]],PLAYERIDMAP2[],COLUMN(PLAYERIDMAP2[LASTNAME]),FALSE)</f>
        <v>Jimenez</v>
      </c>
      <c r="C304" s="14" t="str">
        <f>VLOOKUP(MYRANKS_H[[#This Row],[PLAYERID]],PLAYERIDMAP2[],COLUMN(PLAYERIDMAP2[FIRSTNAME]),FALSE)</f>
        <v>Luis</v>
      </c>
      <c r="D304" s="14" t="str">
        <f>MYRANKS_H[[#This Row],[FNAME]]&amp;" "&amp;MYRANKS_H[[#This Row],[LNAME]]</f>
        <v>Luis Jimenez</v>
      </c>
      <c r="E304" s="14" t="str">
        <f>VLOOKUP(MYRANKS_H[[#This Row],[PLAYERID]],PLAYERIDMAP2[],COLUMN(PLAYERIDMAP2[TEAM]),FALSE)</f>
        <v>BOS</v>
      </c>
      <c r="F304" s="14" t="str">
        <f>VLOOKUP(MYRANKS_H[[#This Row],[PLAYERID]],PLAYERIDMAP2[],COLUMN(PLAYERIDMAP2[POS]),FALSE)</f>
        <v>3B</v>
      </c>
      <c r="G304" s="14">
        <f>IFERROR(VALUE(VLOOKUP(MYRANKS_H[[#This Row],[PLAYERID]],PLAYERIDMAP2[],COLUMN(PLAYERIDMAP2[IDFANGRAPHS]),FALSE)),VLOOKUP(MYRANKS_H[[#This Row],[PLAYERID]],PLAYERIDMAP2[],COLUMN(PLAYERIDMAP2[IDFANGRAPHS]),FALSE))</f>
        <v>6341</v>
      </c>
      <c r="H304" s="56">
        <f>IFERROR(VLOOKUP(MYRANKS_H[[#This Row],[IDFANGRAPHS]],STEAMER_H[],COLUMN(STEAMER_H[PA]),FALSE),0)</f>
        <v>1</v>
      </c>
      <c r="I304" s="56">
        <f>IFERROR(VLOOKUP(MYRANKS_H[[#This Row],[IDFANGRAPHS]],STEAMER_H[],COLUMN(STEAMER_H[AB]),FALSE),0)</f>
        <v>1</v>
      </c>
      <c r="J304" s="56">
        <f>IFERROR(VLOOKUP(MYRANKS_H[[#This Row],[IDFANGRAPHS]],STEAMER_H[],COLUMN(STEAMER_H[H]),FALSE),0)</f>
        <v>0</v>
      </c>
      <c r="K304" s="56">
        <f>IFERROR(VLOOKUP(MYRANKS_H[[#This Row],[IDFANGRAPHS]],STEAMER_H[],COLUMN(STEAMER_H[2B]),FALSE),0)</f>
        <v>0</v>
      </c>
      <c r="L304" s="56">
        <f>IFERROR(VLOOKUP(MYRANKS_H[[#This Row],[IDFANGRAPHS]],STEAMER_H[],COLUMN(STEAMER_H[3B]),FALSE),0)</f>
        <v>0</v>
      </c>
      <c r="M304" s="56">
        <f>IFERROR(VLOOKUP(MYRANKS_H[[#This Row],[IDFANGRAPHS]],STEAMER_H[],COLUMN(STEAMER_H[HR]),FALSE),0)</f>
        <v>0</v>
      </c>
      <c r="N304" s="56">
        <f>IFERROR(VLOOKUP(MYRANKS_H[[#This Row],[IDFANGRAPHS]],STEAMER_H[],COLUMN(STEAMER_H[R]),FALSE),0)</f>
        <v>0</v>
      </c>
      <c r="O304" s="56">
        <f>IFERROR(VLOOKUP(MYRANKS_H[[#This Row],[IDFANGRAPHS]],STEAMER_H[],COLUMN(STEAMER_H[RBI]),FALSE),0)</f>
        <v>0</v>
      </c>
      <c r="P304" s="56">
        <f>IFERROR(VLOOKUP(MYRANKS_H[[#This Row],[IDFANGRAPHS]],STEAMER_H[],COLUMN(STEAMER_H[BB]),FALSE),0)</f>
        <v>0</v>
      </c>
      <c r="Q304" s="56">
        <f>IFERROR(VLOOKUP(MYRANKS_H[[#This Row],[IDFANGRAPHS]],STEAMER_H[],COLUMN(STEAMER_H[HBP]),FALSE),0)</f>
        <v>0</v>
      </c>
      <c r="R304" s="56">
        <f>IFERROR(VLOOKUP(MYRANKS_H[[#This Row],[IDFANGRAPHS]],STEAMER_H[],COLUMN(STEAMER_H[SO]),FALSE),0)</f>
        <v>0</v>
      </c>
      <c r="S304" s="56">
        <f>IFERROR(VLOOKUP(MYRANKS_H[[#This Row],[IDFANGRAPHS]],STEAMER_H[],COLUMN(STEAMER_H[SB]),FALSE),0)</f>
        <v>0</v>
      </c>
      <c r="T304" s="19">
        <f>IFERROR(MYRANKS_H[[#This Row],[H]]/MYRANKS_H[[#This Row],[AB]],0)</f>
        <v>0</v>
      </c>
      <c r="U304" s="19">
        <f>IFERROR((MYRANKS_H[[#This Row],[H]]+MYRANKS_H[[#This Row],[BB]]+MYRANKS_H[[#This Row],[HBP]])/(MYRANKS_H[[#This Row],[AB]]+MYRANKS_H[[#This Row],[BB]]+MYRANKS_H[[#This Row],[HBP]]),0)</f>
        <v>0</v>
      </c>
      <c r="V304" s="19">
        <f>IFERROR((MYRANKS_H[[#This Row],[H]]+MYRANKS_H[[#This Row],[2B]]+2*MYRANKS_H[[#This Row],[3B]]+3*MYRANKS_H[[#This Row],[HR]])/MYRANKS_H[[#This Row],[AB]],0)</f>
        <v>0</v>
      </c>
      <c r="W30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04" s="27">
        <f>VLOOKUP(MYRANKS_H[[#This Row],[POS]],REPLACEMENT_LEVEL[],3,FALSE)</f>
        <v>0</v>
      </c>
      <c r="Y304" s="27">
        <f>MYRANKS_H[[#This Row],[PROJ PTS]]-MYRANKS_H[[#This Row],[REPL LEVEL]]</f>
        <v>0</v>
      </c>
      <c r="Z304" s="27">
        <f>RANK(MYRANKS_H[[#This Row],[POINTS OVER REPL]],MYRANKS_H[POINTS OVER REPL])</f>
        <v>1</v>
      </c>
      <c r="AA304" s="29">
        <f>IF(MYRANKS_H[[#This Row],[RANK]]&lt;=TOTAL_HITTERS_DRAFTED,MYRANKS_H[[#This Row],[POINTS OVER REPL]],0)</f>
        <v>0</v>
      </c>
      <c r="AB304" s="35">
        <f>MYRANKS_H[[#This Row],[POINTS OVER REPL]]*DOLLAR_VALUE_PER_POINT+1</f>
        <v>1</v>
      </c>
      <c r="AC304" s="35"/>
      <c r="AD304" s="29">
        <f>IF(AND(MYRANKS_H[[#This Row],[RANK]]&lt;=(TOTAL_HITTERS_DRAFTED-HITTERS_BELOW_REPL_DRAFTED),MYRANKS_H[[#This Row],[$ACTUAL]]=""),MYRANKS_H[[#This Row],[POINTS OVER REPL]],0)</f>
        <v>0</v>
      </c>
      <c r="AE304" s="35">
        <f>IF(MYRANKS_H[[#This Row],[$ACTUAL]]="",MYRANKS_H[[#This Row],[POINTS OVER REPL]]*REMAINING_DOLLAR_VALUE_PER_POINT+1,0)</f>
        <v>1</v>
      </c>
    </row>
    <row r="305" spans="1:31" ht="15" customHeight="1" x14ac:dyDescent="0.25">
      <c r="A305" s="2" t="s">
        <v>13618</v>
      </c>
      <c r="B305" s="14" t="str">
        <f>VLOOKUP(MYRANKS_H[[#This Row],[PLAYERID]],PLAYERIDMAP2[],COLUMN(PLAYERIDMAP2[LASTNAME]),FALSE)</f>
        <v>LeMahieu</v>
      </c>
      <c r="C305" s="14" t="str">
        <f>VLOOKUP(MYRANKS_H[[#This Row],[PLAYERID]],PLAYERIDMAP2[],COLUMN(PLAYERIDMAP2[FIRSTNAME]),FALSE)</f>
        <v>DJ</v>
      </c>
      <c r="D305" s="14" t="str">
        <f>MYRANKS_H[[#This Row],[FNAME]]&amp;" "&amp;MYRANKS_H[[#This Row],[LNAME]]</f>
        <v>DJ LeMahieu</v>
      </c>
      <c r="E305" s="14" t="str">
        <f>VLOOKUP(MYRANKS_H[[#This Row],[PLAYERID]],PLAYERIDMAP2[],COLUMN(PLAYERIDMAP2[TEAM]),FALSE)</f>
        <v>COL</v>
      </c>
      <c r="F305" s="14" t="str">
        <f>VLOOKUP(MYRANKS_H[[#This Row],[PLAYERID]],PLAYERIDMAP2[],COLUMN(PLAYERIDMAP2[POS]),FALSE)</f>
        <v>2B</v>
      </c>
      <c r="G305" s="14">
        <f>IFERROR(VALUE(VLOOKUP(MYRANKS_H[[#This Row],[PLAYERID]],PLAYERIDMAP2[],COLUMN(PLAYERIDMAP2[IDFANGRAPHS]),FALSE)),VLOOKUP(MYRANKS_H[[#This Row],[PLAYERID]],PLAYERIDMAP2[],COLUMN(PLAYERIDMAP2[IDFANGRAPHS]),FALSE))</f>
        <v>9874</v>
      </c>
      <c r="H305" s="56">
        <f>IFERROR(VLOOKUP(MYRANKS_H[[#This Row],[IDFANGRAPHS]],STEAMER_H[],COLUMN(STEAMER_H[PA]),FALSE),0)</f>
        <v>580</v>
      </c>
      <c r="I305" s="56">
        <f>IFERROR(VLOOKUP(MYRANKS_H[[#This Row],[IDFANGRAPHS]],STEAMER_H[],COLUMN(STEAMER_H[AB]),FALSE),0)</f>
        <v>528</v>
      </c>
      <c r="J305" s="56">
        <f>IFERROR(VLOOKUP(MYRANKS_H[[#This Row],[IDFANGRAPHS]],STEAMER_H[],COLUMN(STEAMER_H[H]),FALSE),0)</f>
        <v>152</v>
      </c>
      <c r="K305" s="56">
        <f>IFERROR(VLOOKUP(MYRANKS_H[[#This Row],[IDFANGRAPHS]],STEAMER_H[],COLUMN(STEAMER_H[2B]),FALSE),0)</f>
        <v>24</v>
      </c>
      <c r="L305" s="56">
        <f>IFERROR(VLOOKUP(MYRANKS_H[[#This Row],[IDFANGRAPHS]],STEAMER_H[],COLUMN(STEAMER_H[3B]),FALSE),0)</f>
        <v>4</v>
      </c>
      <c r="M305" s="56">
        <f>IFERROR(VLOOKUP(MYRANKS_H[[#This Row],[IDFANGRAPHS]],STEAMER_H[],COLUMN(STEAMER_H[HR]),FALSE),0)</f>
        <v>6</v>
      </c>
      <c r="N305" s="56">
        <f>IFERROR(VLOOKUP(MYRANKS_H[[#This Row],[IDFANGRAPHS]],STEAMER_H[],COLUMN(STEAMER_H[R]),FALSE),0)</f>
        <v>61</v>
      </c>
      <c r="O305" s="56">
        <f>IFERROR(VLOOKUP(MYRANKS_H[[#This Row],[IDFANGRAPHS]],STEAMER_H[],COLUMN(STEAMER_H[RBI]),FALSE),0)</f>
        <v>52</v>
      </c>
      <c r="P305" s="56">
        <f>IFERROR(VLOOKUP(MYRANKS_H[[#This Row],[IDFANGRAPHS]],STEAMER_H[],COLUMN(STEAMER_H[BB]),FALSE),0)</f>
        <v>40</v>
      </c>
      <c r="Q305" s="56">
        <f>IFERROR(VLOOKUP(MYRANKS_H[[#This Row],[IDFANGRAPHS]],STEAMER_H[],COLUMN(STEAMER_H[HBP]),FALSE),0)</f>
        <v>3</v>
      </c>
      <c r="R305" s="56">
        <f>IFERROR(VLOOKUP(MYRANKS_H[[#This Row],[IDFANGRAPHS]],STEAMER_H[],COLUMN(STEAMER_H[SO]),FALSE),0)</f>
        <v>97</v>
      </c>
      <c r="S305" s="56">
        <f>IFERROR(VLOOKUP(MYRANKS_H[[#This Row],[IDFANGRAPHS]],STEAMER_H[],COLUMN(STEAMER_H[SB]),FALSE),0)</f>
        <v>17</v>
      </c>
      <c r="T305" s="19">
        <f>IFERROR(MYRANKS_H[[#This Row],[H]]/MYRANKS_H[[#This Row],[AB]],0)</f>
        <v>0.2878787878787879</v>
      </c>
      <c r="U305" s="19">
        <f>IFERROR((MYRANKS_H[[#This Row],[H]]+MYRANKS_H[[#This Row],[BB]]+MYRANKS_H[[#This Row],[HBP]])/(MYRANKS_H[[#This Row],[AB]]+MYRANKS_H[[#This Row],[BB]]+MYRANKS_H[[#This Row],[HBP]]),0)</f>
        <v>0.34150612959719789</v>
      </c>
      <c r="V305" s="19">
        <f>IFERROR((MYRANKS_H[[#This Row],[H]]+MYRANKS_H[[#This Row],[2B]]+2*MYRANKS_H[[#This Row],[3B]]+3*MYRANKS_H[[#This Row],[HR]])/MYRANKS_H[[#This Row],[AB]],0)</f>
        <v>0.38257575757575757</v>
      </c>
      <c r="W30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05" s="27">
        <f>VLOOKUP(MYRANKS_H[[#This Row],[POS]],REPLACEMENT_LEVEL[],3,FALSE)</f>
        <v>0</v>
      </c>
      <c r="Y305" s="27">
        <f>MYRANKS_H[[#This Row],[PROJ PTS]]-MYRANKS_H[[#This Row],[REPL LEVEL]]</f>
        <v>0</v>
      </c>
      <c r="Z305" s="27">
        <f>RANK(MYRANKS_H[[#This Row],[POINTS OVER REPL]],MYRANKS_H[POINTS OVER REPL])</f>
        <v>1</v>
      </c>
      <c r="AA305" s="29">
        <f>IF(MYRANKS_H[[#This Row],[RANK]]&lt;=TOTAL_HITTERS_DRAFTED,MYRANKS_H[[#This Row],[POINTS OVER REPL]],0)</f>
        <v>0</v>
      </c>
      <c r="AB305" s="35">
        <f>MYRANKS_H[[#This Row],[POINTS OVER REPL]]*DOLLAR_VALUE_PER_POINT+1</f>
        <v>1</v>
      </c>
      <c r="AC305" s="35"/>
      <c r="AD305" s="29">
        <f>IF(AND(MYRANKS_H[[#This Row],[RANK]]&lt;=(TOTAL_HITTERS_DRAFTED-HITTERS_BELOW_REPL_DRAFTED),MYRANKS_H[[#This Row],[$ACTUAL]]=""),MYRANKS_H[[#This Row],[POINTS OVER REPL]],0)</f>
        <v>0</v>
      </c>
      <c r="AE305" s="35">
        <f>IF(MYRANKS_H[[#This Row],[$ACTUAL]]="",MYRANKS_H[[#This Row],[POINTS OVER REPL]]*REMAINING_DOLLAR_VALUE_PER_POINT+1,0)</f>
        <v>1</v>
      </c>
    </row>
    <row r="306" spans="1:31" ht="15" customHeight="1" x14ac:dyDescent="0.25">
      <c r="A306" s="2" t="s">
        <v>13722</v>
      </c>
      <c r="B306" s="14" t="str">
        <f>VLOOKUP(MYRANKS_H[[#This Row],[PLAYERID]],PLAYERIDMAP2[],COLUMN(PLAYERIDMAP2[LASTNAME]),FALSE)</f>
        <v>Lough</v>
      </c>
      <c r="C306" s="14" t="str">
        <f>VLOOKUP(MYRANKS_H[[#This Row],[PLAYERID]],PLAYERIDMAP2[],COLUMN(PLAYERIDMAP2[FIRSTNAME]),FALSE)</f>
        <v>David</v>
      </c>
      <c r="D306" s="14" t="str">
        <f>MYRANKS_H[[#This Row],[FNAME]]&amp;" "&amp;MYRANKS_H[[#This Row],[LNAME]]</f>
        <v>David Lough</v>
      </c>
      <c r="E306" s="14" t="str">
        <f>VLOOKUP(MYRANKS_H[[#This Row],[PLAYERID]],PLAYERIDMAP2[],COLUMN(PLAYERIDMAP2[TEAM]),FALSE)</f>
        <v>BAL</v>
      </c>
      <c r="F306" s="14" t="str">
        <f>VLOOKUP(MYRANKS_H[[#This Row],[PLAYERID]],PLAYERIDMAP2[],COLUMN(PLAYERIDMAP2[POS]),FALSE)</f>
        <v>OF</v>
      </c>
      <c r="G306" s="14">
        <f>IFERROR(VALUE(VLOOKUP(MYRANKS_H[[#This Row],[PLAYERID]],PLAYERIDMAP2[],COLUMN(PLAYERIDMAP2[IDFANGRAPHS]),FALSE)),VLOOKUP(MYRANKS_H[[#This Row],[PLAYERID]],PLAYERIDMAP2[],COLUMN(PLAYERIDMAP2[IDFANGRAPHS]),FALSE))</f>
        <v>7215</v>
      </c>
      <c r="H306" s="56">
        <f>IFERROR(VLOOKUP(MYRANKS_H[[#This Row],[IDFANGRAPHS]],STEAMER_H[],COLUMN(STEAMER_H[PA]),FALSE),0)</f>
        <v>1</v>
      </c>
      <c r="I306" s="56">
        <f>IFERROR(VLOOKUP(MYRANKS_H[[#This Row],[IDFANGRAPHS]],STEAMER_H[],COLUMN(STEAMER_H[AB]),FALSE),0)</f>
        <v>1</v>
      </c>
      <c r="J306" s="56">
        <f>IFERROR(VLOOKUP(MYRANKS_H[[#This Row],[IDFANGRAPHS]],STEAMER_H[],COLUMN(STEAMER_H[H]),FALSE),0)</f>
        <v>0</v>
      </c>
      <c r="K306" s="56">
        <f>IFERROR(VLOOKUP(MYRANKS_H[[#This Row],[IDFANGRAPHS]],STEAMER_H[],COLUMN(STEAMER_H[2B]),FALSE),0)</f>
        <v>0</v>
      </c>
      <c r="L306" s="56">
        <f>IFERROR(VLOOKUP(MYRANKS_H[[#This Row],[IDFANGRAPHS]],STEAMER_H[],COLUMN(STEAMER_H[3B]),FALSE),0)</f>
        <v>0</v>
      </c>
      <c r="M306" s="56">
        <f>IFERROR(VLOOKUP(MYRANKS_H[[#This Row],[IDFANGRAPHS]],STEAMER_H[],COLUMN(STEAMER_H[HR]),FALSE),0)</f>
        <v>0</v>
      </c>
      <c r="N306" s="56">
        <f>IFERROR(VLOOKUP(MYRANKS_H[[#This Row],[IDFANGRAPHS]],STEAMER_H[],COLUMN(STEAMER_H[R]),FALSE),0)</f>
        <v>0</v>
      </c>
      <c r="O306" s="56">
        <f>IFERROR(VLOOKUP(MYRANKS_H[[#This Row],[IDFANGRAPHS]],STEAMER_H[],COLUMN(STEAMER_H[RBI]),FALSE),0)</f>
        <v>0</v>
      </c>
      <c r="P306" s="56">
        <f>IFERROR(VLOOKUP(MYRANKS_H[[#This Row],[IDFANGRAPHS]],STEAMER_H[],COLUMN(STEAMER_H[BB]),FALSE),0)</f>
        <v>0</v>
      </c>
      <c r="Q306" s="56">
        <f>IFERROR(VLOOKUP(MYRANKS_H[[#This Row],[IDFANGRAPHS]],STEAMER_H[],COLUMN(STEAMER_H[HBP]),FALSE),0)</f>
        <v>0</v>
      </c>
      <c r="R306" s="56">
        <f>IFERROR(VLOOKUP(MYRANKS_H[[#This Row],[IDFANGRAPHS]],STEAMER_H[],COLUMN(STEAMER_H[SO]),FALSE),0)</f>
        <v>0</v>
      </c>
      <c r="S306" s="56">
        <f>IFERROR(VLOOKUP(MYRANKS_H[[#This Row],[IDFANGRAPHS]],STEAMER_H[],COLUMN(STEAMER_H[SB]),FALSE),0)</f>
        <v>0</v>
      </c>
      <c r="T306" s="19">
        <f>IFERROR(MYRANKS_H[[#This Row],[H]]/MYRANKS_H[[#This Row],[AB]],0)</f>
        <v>0</v>
      </c>
      <c r="U306" s="19">
        <f>IFERROR((MYRANKS_H[[#This Row],[H]]+MYRANKS_H[[#This Row],[BB]]+MYRANKS_H[[#This Row],[HBP]])/(MYRANKS_H[[#This Row],[AB]]+MYRANKS_H[[#This Row],[BB]]+MYRANKS_H[[#This Row],[HBP]]),0)</f>
        <v>0</v>
      </c>
      <c r="V306" s="19">
        <f>IFERROR((MYRANKS_H[[#This Row],[H]]+MYRANKS_H[[#This Row],[2B]]+2*MYRANKS_H[[#This Row],[3B]]+3*MYRANKS_H[[#This Row],[HR]])/MYRANKS_H[[#This Row],[AB]],0)</f>
        <v>0</v>
      </c>
      <c r="W30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06" s="27">
        <f>VLOOKUP(MYRANKS_H[[#This Row],[POS]],REPLACEMENT_LEVEL[],3,FALSE)</f>
        <v>0</v>
      </c>
      <c r="Y306" s="27">
        <f>MYRANKS_H[[#This Row],[PROJ PTS]]-MYRANKS_H[[#This Row],[REPL LEVEL]]</f>
        <v>0</v>
      </c>
      <c r="Z306" s="27">
        <f>RANK(MYRANKS_H[[#This Row],[POINTS OVER REPL]],MYRANKS_H[POINTS OVER REPL])</f>
        <v>1</v>
      </c>
      <c r="AA306" s="29">
        <f>IF(MYRANKS_H[[#This Row],[RANK]]&lt;=TOTAL_HITTERS_DRAFTED,MYRANKS_H[[#This Row],[POINTS OVER REPL]],0)</f>
        <v>0</v>
      </c>
      <c r="AB306" s="35">
        <f>MYRANKS_H[[#This Row],[POINTS OVER REPL]]*DOLLAR_VALUE_PER_POINT+1</f>
        <v>1</v>
      </c>
      <c r="AC306" s="35"/>
      <c r="AD306" s="29">
        <f>IF(AND(MYRANKS_H[[#This Row],[RANK]]&lt;=(TOTAL_HITTERS_DRAFTED-HITTERS_BELOW_REPL_DRAFTED),MYRANKS_H[[#This Row],[$ACTUAL]]=""),MYRANKS_H[[#This Row],[POINTS OVER REPL]],0)</f>
        <v>0</v>
      </c>
      <c r="AE306" s="35">
        <f>IF(MYRANKS_H[[#This Row],[$ACTUAL]]="",MYRANKS_H[[#This Row],[POINTS OVER REPL]]*REMAINING_DOLLAR_VALUE_PER_POINT+1,0)</f>
        <v>1</v>
      </c>
    </row>
    <row r="307" spans="1:31" ht="15" customHeight="1" x14ac:dyDescent="0.25">
      <c r="A307" s="2" t="s">
        <v>14433</v>
      </c>
      <c r="B307" s="14" t="str">
        <f>VLOOKUP(MYRANKS_H[[#This Row],[PLAYERID]],PLAYERIDMAP2[],COLUMN(PLAYERIDMAP2[LASTNAME]),FALSE)</f>
        <v>Panik</v>
      </c>
      <c r="C307" s="14" t="str">
        <f>VLOOKUP(MYRANKS_H[[#This Row],[PLAYERID]],PLAYERIDMAP2[],COLUMN(PLAYERIDMAP2[FIRSTNAME]),FALSE)</f>
        <v>Joe</v>
      </c>
      <c r="D307" s="14" t="str">
        <f>MYRANKS_H[[#This Row],[FNAME]]&amp;" "&amp;MYRANKS_H[[#This Row],[LNAME]]</f>
        <v>Joe Panik</v>
      </c>
      <c r="E307" s="14" t="str">
        <f>VLOOKUP(MYRANKS_H[[#This Row],[PLAYERID]],PLAYERIDMAP2[],COLUMN(PLAYERIDMAP2[TEAM]),FALSE)</f>
        <v>SF</v>
      </c>
      <c r="F307" s="14" t="str">
        <f>VLOOKUP(MYRANKS_H[[#This Row],[PLAYERID]],PLAYERIDMAP2[],COLUMN(PLAYERIDMAP2[POS]),FALSE)</f>
        <v>2B</v>
      </c>
      <c r="G307" s="14">
        <f>IFERROR(VALUE(VLOOKUP(MYRANKS_H[[#This Row],[PLAYERID]],PLAYERIDMAP2[],COLUMN(PLAYERIDMAP2[IDFANGRAPHS]),FALSE)),VLOOKUP(MYRANKS_H[[#This Row],[PLAYERID]],PLAYERIDMAP2[],COLUMN(PLAYERIDMAP2[IDFANGRAPHS]),FALSE))</f>
        <v>11936</v>
      </c>
      <c r="H307" s="56">
        <f>IFERROR(VLOOKUP(MYRANKS_H[[#This Row],[IDFANGRAPHS]],STEAMER_H[],COLUMN(STEAMER_H[PA]),FALSE),0)</f>
        <v>614</v>
      </c>
      <c r="I307" s="56">
        <f>IFERROR(VLOOKUP(MYRANKS_H[[#This Row],[IDFANGRAPHS]],STEAMER_H[],COLUMN(STEAMER_H[AB]),FALSE),0)</f>
        <v>555</v>
      </c>
      <c r="J307" s="56">
        <f>IFERROR(VLOOKUP(MYRANKS_H[[#This Row],[IDFANGRAPHS]],STEAMER_H[],COLUMN(STEAMER_H[H]),FALSE),0)</f>
        <v>155</v>
      </c>
      <c r="K307" s="56">
        <f>IFERROR(VLOOKUP(MYRANKS_H[[#This Row],[IDFANGRAPHS]],STEAMER_H[],COLUMN(STEAMER_H[2B]),FALSE),0)</f>
        <v>28</v>
      </c>
      <c r="L307" s="56">
        <f>IFERROR(VLOOKUP(MYRANKS_H[[#This Row],[IDFANGRAPHS]],STEAMER_H[],COLUMN(STEAMER_H[3B]),FALSE),0)</f>
        <v>3</v>
      </c>
      <c r="M307" s="56">
        <f>IFERROR(VLOOKUP(MYRANKS_H[[#This Row],[IDFANGRAPHS]],STEAMER_H[],COLUMN(STEAMER_H[HR]),FALSE),0)</f>
        <v>7</v>
      </c>
      <c r="N307" s="56">
        <f>IFERROR(VLOOKUP(MYRANKS_H[[#This Row],[IDFANGRAPHS]],STEAMER_H[],COLUMN(STEAMER_H[R]),FALSE),0)</f>
        <v>68</v>
      </c>
      <c r="O307" s="56">
        <f>IFERROR(VLOOKUP(MYRANKS_H[[#This Row],[IDFANGRAPHS]],STEAMER_H[],COLUMN(STEAMER_H[RBI]),FALSE),0)</f>
        <v>53</v>
      </c>
      <c r="P307" s="56">
        <f>IFERROR(VLOOKUP(MYRANKS_H[[#This Row],[IDFANGRAPHS]],STEAMER_H[],COLUMN(STEAMER_H[BB]),FALSE),0)</f>
        <v>46</v>
      </c>
      <c r="Q307" s="56">
        <f>IFERROR(VLOOKUP(MYRANKS_H[[#This Row],[IDFANGRAPHS]],STEAMER_H[],COLUMN(STEAMER_H[HBP]),FALSE),0)</f>
        <v>5</v>
      </c>
      <c r="R307" s="56">
        <f>IFERROR(VLOOKUP(MYRANKS_H[[#This Row],[IDFANGRAPHS]],STEAMER_H[],COLUMN(STEAMER_H[SO]),FALSE),0)</f>
        <v>64</v>
      </c>
      <c r="S307" s="56">
        <f>IFERROR(VLOOKUP(MYRANKS_H[[#This Row],[IDFANGRAPHS]],STEAMER_H[],COLUMN(STEAMER_H[SB]),FALSE),0)</f>
        <v>5</v>
      </c>
      <c r="T307" s="19">
        <f>IFERROR(MYRANKS_H[[#This Row],[H]]/MYRANKS_H[[#This Row],[AB]],0)</f>
        <v>0.27927927927927926</v>
      </c>
      <c r="U307" s="19">
        <f>IFERROR((MYRANKS_H[[#This Row],[H]]+MYRANKS_H[[#This Row],[BB]]+MYRANKS_H[[#This Row],[HBP]])/(MYRANKS_H[[#This Row],[AB]]+MYRANKS_H[[#This Row],[BB]]+MYRANKS_H[[#This Row],[HBP]]),0)</f>
        <v>0.33993399339933994</v>
      </c>
      <c r="V307" s="19">
        <f>IFERROR((MYRANKS_H[[#This Row],[H]]+MYRANKS_H[[#This Row],[2B]]+2*MYRANKS_H[[#This Row],[3B]]+3*MYRANKS_H[[#This Row],[HR]])/MYRANKS_H[[#This Row],[AB]],0)</f>
        <v>0.3783783783783784</v>
      </c>
      <c r="W30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07" s="27">
        <f>VLOOKUP(MYRANKS_H[[#This Row],[POS]],REPLACEMENT_LEVEL[],3,FALSE)</f>
        <v>0</v>
      </c>
      <c r="Y307" s="27">
        <f>MYRANKS_H[[#This Row],[PROJ PTS]]-MYRANKS_H[[#This Row],[REPL LEVEL]]</f>
        <v>0</v>
      </c>
      <c r="Z307" s="27">
        <f>RANK(MYRANKS_H[[#This Row],[POINTS OVER REPL]],MYRANKS_H[POINTS OVER REPL])</f>
        <v>1</v>
      </c>
      <c r="AA307" s="29">
        <f>IF(MYRANKS_H[[#This Row],[RANK]]&lt;=TOTAL_HITTERS_DRAFTED,MYRANKS_H[[#This Row],[POINTS OVER REPL]],0)</f>
        <v>0</v>
      </c>
      <c r="AB307" s="35">
        <f>MYRANKS_H[[#This Row],[POINTS OVER REPL]]*DOLLAR_VALUE_PER_POINT+1</f>
        <v>1</v>
      </c>
      <c r="AC307" s="35"/>
      <c r="AD307" s="29">
        <f>IF(AND(MYRANKS_H[[#This Row],[RANK]]&lt;=(TOTAL_HITTERS_DRAFTED-HITTERS_BELOW_REPL_DRAFTED),MYRANKS_H[[#This Row],[$ACTUAL]]=""),MYRANKS_H[[#This Row],[POINTS OVER REPL]],0)</f>
        <v>0</v>
      </c>
      <c r="AE307" s="35">
        <f>IF(MYRANKS_H[[#This Row],[$ACTUAL]]="",MYRANKS_H[[#This Row],[POINTS OVER REPL]]*REMAINING_DOLLAR_VALUE_PER_POINT+1,0)</f>
        <v>1</v>
      </c>
    </row>
    <row r="308" spans="1:31" ht="15" customHeight="1" x14ac:dyDescent="0.25">
      <c r="A308" s="2" t="s">
        <v>14524</v>
      </c>
      <c r="B308" s="14" t="str">
        <f>VLOOKUP(MYRANKS_H[[#This Row],[PLAYERID]],PLAYERIDMAP2[],COLUMN(PLAYERIDMAP2[LASTNAME]),FALSE)</f>
        <v>Pena</v>
      </c>
      <c r="C308" s="14" t="str">
        <f>VLOOKUP(MYRANKS_H[[#This Row],[PLAYERID]],PLAYERIDMAP2[],COLUMN(PLAYERIDMAP2[FIRSTNAME]),FALSE)</f>
        <v>Brayan</v>
      </c>
      <c r="D308" s="14" t="str">
        <f>MYRANKS_H[[#This Row],[FNAME]]&amp;" "&amp;MYRANKS_H[[#This Row],[LNAME]]</f>
        <v>Brayan Pena</v>
      </c>
      <c r="E308" s="14" t="str">
        <f>VLOOKUP(MYRANKS_H[[#This Row],[PLAYERID]],PLAYERIDMAP2[],COLUMN(PLAYERIDMAP2[TEAM]),FALSE)</f>
        <v>STL</v>
      </c>
      <c r="F308" s="14" t="str">
        <f>VLOOKUP(MYRANKS_H[[#This Row],[PLAYERID]],PLAYERIDMAP2[],COLUMN(PLAYERIDMAP2[POS]),FALSE)</f>
        <v>C</v>
      </c>
      <c r="G308" s="14">
        <f>IFERROR(VALUE(VLOOKUP(MYRANKS_H[[#This Row],[PLAYERID]],PLAYERIDMAP2[],COLUMN(PLAYERIDMAP2[IDFANGRAPHS]),FALSE)),VLOOKUP(MYRANKS_H[[#This Row],[PLAYERID]],PLAYERIDMAP2[],COLUMN(PLAYERIDMAP2[IDFANGRAPHS]),FALSE))</f>
        <v>3231</v>
      </c>
      <c r="H308" s="56">
        <f>IFERROR(VLOOKUP(MYRANKS_H[[#This Row],[IDFANGRAPHS]],STEAMER_H[],COLUMN(STEAMER_H[PA]),FALSE),0)</f>
        <v>160</v>
      </c>
      <c r="I308" s="56">
        <f>IFERROR(VLOOKUP(MYRANKS_H[[#This Row],[IDFANGRAPHS]],STEAMER_H[],COLUMN(STEAMER_H[AB]),FALSE),0)</f>
        <v>147</v>
      </c>
      <c r="J308" s="56">
        <f>IFERROR(VLOOKUP(MYRANKS_H[[#This Row],[IDFANGRAPHS]],STEAMER_H[],COLUMN(STEAMER_H[H]),FALSE),0)</f>
        <v>37</v>
      </c>
      <c r="K308" s="56">
        <f>IFERROR(VLOOKUP(MYRANKS_H[[#This Row],[IDFANGRAPHS]],STEAMER_H[],COLUMN(STEAMER_H[2B]),FALSE),0)</f>
        <v>7</v>
      </c>
      <c r="L308" s="56">
        <f>IFERROR(VLOOKUP(MYRANKS_H[[#This Row],[IDFANGRAPHS]],STEAMER_H[],COLUMN(STEAMER_H[3B]),FALSE),0)</f>
        <v>0</v>
      </c>
      <c r="M308" s="56">
        <f>IFERROR(VLOOKUP(MYRANKS_H[[#This Row],[IDFANGRAPHS]],STEAMER_H[],COLUMN(STEAMER_H[HR]),FALSE),0)</f>
        <v>1</v>
      </c>
      <c r="N308" s="56">
        <f>IFERROR(VLOOKUP(MYRANKS_H[[#This Row],[IDFANGRAPHS]],STEAMER_H[],COLUMN(STEAMER_H[R]),FALSE),0)</f>
        <v>14</v>
      </c>
      <c r="O308" s="56">
        <f>IFERROR(VLOOKUP(MYRANKS_H[[#This Row],[IDFANGRAPHS]],STEAMER_H[],COLUMN(STEAMER_H[RBI]),FALSE),0)</f>
        <v>14</v>
      </c>
      <c r="P308" s="56">
        <f>IFERROR(VLOOKUP(MYRANKS_H[[#This Row],[IDFANGRAPHS]],STEAMER_H[],COLUMN(STEAMER_H[BB]),FALSE),0)</f>
        <v>10</v>
      </c>
      <c r="Q308" s="56">
        <f>IFERROR(VLOOKUP(MYRANKS_H[[#This Row],[IDFANGRAPHS]],STEAMER_H[],COLUMN(STEAMER_H[HBP]),FALSE),0)</f>
        <v>1</v>
      </c>
      <c r="R308" s="56">
        <f>IFERROR(VLOOKUP(MYRANKS_H[[#This Row],[IDFANGRAPHS]],STEAMER_H[],COLUMN(STEAMER_H[SO]),FALSE),0)</f>
        <v>18</v>
      </c>
      <c r="S308" s="56">
        <f>IFERROR(VLOOKUP(MYRANKS_H[[#This Row],[IDFANGRAPHS]],STEAMER_H[],COLUMN(STEAMER_H[SB]),FALSE),0)</f>
        <v>1</v>
      </c>
      <c r="T308" s="19">
        <f>IFERROR(MYRANKS_H[[#This Row],[H]]/MYRANKS_H[[#This Row],[AB]],0)</f>
        <v>0.25170068027210885</v>
      </c>
      <c r="U308" s="19">
        <f>IFERROR((MYRANKS_H[[#This Row],[H]]+MYRANKS_H[[#This Row],[BB]]+MYRANKS_H[[#This Row],[HBP]])/(MYRANKS_H[[#This Row],[AB]]+MYRANKS_H[[#This Row],[BB]]+MYRANKS_H[[#This Row],[HBP]]),0)</f>
        <v>0.30379746835443039</v>
      </c>
      <c r="V308" s="19">
        <f>IFERROR((MYRANKS_H[[#This Row],[H]]+MYRANKS_H[[#This Row],[2B]]+2*MYRANKS_H[[#This Row],[3B]]+3*MYRANKS_H[[#This Row],[HR]])/MYRANKS_H[[#This Row],[AB]],0)</f>
        <v>0.31972789115646261</v>
      </c>
      <c r="W30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08" s="27">
        <f>VLOOKUP(MYRANKS_H[[#This Row],[POS]],REPLACEMENT_LEVEL[],3,FALSE)</f>
        <v>0</v>
      </c>
      <c r="Y308" s="27">
        <f>MYRANKS_H[[#This Row],[PROJ PTS]]-MYRANKS_H[[#This Row],[REPL LEVEL]]</f>
        <v>0</v>
      </c>
      <c r="Z308" s="27">
        <f>RANK(MYRANKS_H[[#This Row],[POINTS OVER REPL]],MYRANKS_H[POINTS OVER REPL])</f>
        <v>1</v>
      </c>
      <c r="AA308" s="29">
        <f>IF(MYRANKS_H[[#This Row],[RANK]]&lt;=TOTAL_HITTERS_DRAFTED,MYRANKS_H[[#This Row],[POINTS OVER REPL]],0)</f>
        <v>0</v>
      </c>
      <c r="AB308" s="35">
        <f>MYRANKS_H[[#This Row],[POINTS OVER REPL]]*DOLLAR_VALUE_PER_POINT+1</f>
        <v>1</v>
      </c>
      <c r="AC308" s="35"/>
      <c r="AD308" s="29">
        <f>IF(AND(MYRANKS_H[[#This Row],[RANK]]&lt;=(TOTAL_HITTERS_DRAFTED-HITTERS_BELOW_REPL_DRAFTED),MYRANKS_H[[#This Row],[$ACTUAL]]=""),MYRANKS_H[[#This Row],[POINTS OVER REPL]],0)</f>
        <v>0</v>
      </c>
      <c r="AE308" s="35">
        <f>IF(MYRANKS_H[[#This Row],[$ACTUAL]]="",MYRANKS_H[[#This Row],[POINTS OVER REPL]]*REMAINING_DOLLAR_VALUE_PER_POINT+1,0)</f>
        <v>1</v>
      </c>
    </row>
    <row r="309" spans="1:31" ht="15" customHeight="1" x14ac:dyDescent="0.25">
      <c r="A309" s="2" t="s">
        <v>14753</v>
      </c>
      <c r="B309" s="14" t="str">
        <f>VLOOKUP(MYRANKS_H[[#This Row],[PLAYERID]],PLAYERIDMAP2[],COLUMN(PLAYERIDMAP2[LASTNAME]),FALSE)</f>
        <v>Quentin</v>
      </c>
      <c r="C309" s="14" t="str">
        <f>VLOOKUP(MYRANKS_H[[#This Row],[PLAYERID]],PLAYERIDMAP2[],COLUMN(PLAYERIDMAP2[FIRSTNAME]),FALSE)</f>
        <v>Carlos</v>
      </c>
      <c r="D309" s="14" t="str">
        <f>MYRANKS_H[[#This Row],[FNAME]]&amp;" "&amp;MYRANKS_H[[#This Row],[LNAME]]</f>
        <v>Carlos Quentin</v>
      </c>
      <c r="E309" s="14" t="str">
        <f>VLOOKUP(MYRANKS_H[[#This Row],[PLAYERID]],PLAYERIDMAP2[],COLUMN(PLAYERIDMAP2[TEAM]),FALSE)</f>
        <v>SD</v>
      </c>
      <c r="F309" s="14" t="str">
        <f>VLOOKUP(MYRANKS_H[[#This Row],[PLAYERID]],PLAYERIDMAP2[],COLUMN(PLAYERIDMAP2[POS]),FALSE)</f>
        <v>OF</v>
      </c>
      <c r="G309" s="14">
        <f>IFERROR(VALUE(VLOOKUP(MYRANKS_H[[#This Row],[PLAYERID]],PLAYERIDMAP2[],COLUMN(PLAYERIDMAP2[IDFANGRAPHS]),FALSE)),VLOOKUP(MYRANKS_H[[#This Row],[PLAYERID]],PLAYERIDMAP2[],COLUMN(PLAYERIDMAP2[IDFANGRAPHS]),FALSE))</f>
        <v>6274</v>
      </c>
      <c r="H309" s="56">
        <f>IFERROR(VLOOKUP(MYRANKS_H[[#This Row],[IDFANGRAPHS]],STEAMER_H[],COLUMN(STEAMER_H[PA]),FALSE),0)</f>
        <v>1</v>
      </c>
      <c r="I309" s="56">
        <f>IFERROR(VLOOKUP(MYRANKS_H[[#This Row],[IDFANGRAPHS]],STEAMER_H[],COLUMN(STEAMER_H[AB]),FALSE),0)</f>
        <v>1</v>
      </c>
      <c r="J309" s="56">
        <f>IFERROR(VLOOKUP(MYRANKS_H[[#This Row],[IDFANGRAPHS]],STEAMER_H[],COLUMN(STEAMER_H[H]),FALSE),0)</f>
        <v>0</v>
      </c>
      <c r="K309" s="56">
        <f>IFERROR(VLOOKUP(MYRANKS_H[[#This Row],[IDFANGRAPHS]],STEAMER_H[],COLUMN(STEAMER_H[2B]),FALSE),0)</f>
        <v>0</v>
      </c>
      <c r="L309" s="56">
        <f>IFERROR(VLOOKUP(MYRANKS_H[[#This Row],[IDFANGRAPHS]],STEAMER_H[],COLUMN(STEAMER_H[3B]),FALSE),0)</f>
        <v>0</v>
      </c>
      <c r="M309" s="56">
        <f>IFERROR(VLOOKUP(MYRANKS_H[[#This Row],[IDFANGRAPHS]],STEAMER_H[],COLUMN(STEAMER_H[HR]),FALSE),0)</f>
        <v>0</v>
      </c>
      <c r="N309" s="56">
        <f>IFERROR(VLOOKUP(MYRANKS_H[[#This Row],[IDFANGRAPHS]],STEAMER_H[],COLUMN(STEAMER_H[R]),FALSE),0)</f>
        <v>0</v>
      </c>
      <c r="O309" s="56">
        <f>IFERROR(VLOOKUP(MYRANKS_H[[#This Row],[IDFANGRAPHS]],STEAMER_H[],COLUMN(STEAMER_H[RBI]),FALSE),0)</f>
        <v>0</v>
      </c>
      <c r="P309" s="56">
        <f>IFERROR(VLOOKUP(MYRANKS_H[[#This Row],[IDFANGRAPHS]],STEAMER_H[],COLUMN(STEAMER_H[BB]),FALSE),0)</f>
        <v>0</v>
      </c>
      <c r="Q309" s="56">
        <f>IFERROR(VLOOKUP(MYRANKS_H[[#This Row],[IDFANGRAPHS]],STEAMER_H[],COLUMN(STEAMER_H[HBP]),FALSE),0)</f>
        <v>0</v>
      </c>
      <c r="R309" s="56">
        <f>IFERROR(VLOOKUP(MYRANKS_H[[#This Row],[IDFANGRAPHS]],STEAMER_H[],COLUMN(STEAMER_H[SO]),FALSE),0)</f>
        <v>0</v>
      </c>
      <c r="S309" s="56">
        <f>IFERROR(VLOOKUP(MYRANKS_H[[#This Row],[IDFANGRAPHS]],STEAMER_H[],COLUMN(STEAMER_H[SB]),FALSE),0)</f>
        <v>0</v>
      </c>
      <c r="T309" s="19">
        <f>IFERROR(MYRANKS_H[[#This Row],[H]]/MYRANKS_H[[#This Row],[AB]],0)</f>
        <v>0</v>
      </c>
      <c r="U309" s="19">
        <f>IFERROR((MYRANKS_H[[#This Row],[H]]+MYRANKS_H[[#This Row],[BB]]+MYRANKS_H[[#This Row],[HBP]])/(MYRANKS_H[[#This Row],[AB]]+MYRANKS_H[[#This Row],[BB]]+MYRANKS_H[[#This Row],[HBP]]),0)</f>
        <v>0</v>
      </c>
      <c r="V309" s="19">
        <f>IFERROR((MYRANKS_H[[#This Row],[H]]+MYRANKS_H[[#This Row],[2B]]+2*MYRANKS_H[[#This Row],[3B]]+3*MYRANKS_H[[#This Row],[HR]])/MYRANKS_H[[#This Row],[AB]],0)</f>
        <v>0</v>
      </c>
      <c r="W30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09" s="27">
        <f>VLOOKUP(MYRANKS_H[[#This Row],[POS]],REPLACEMENT_LEVEL[],3,FALSE)</f>
        <v>0</v>
      </c>
      <c r="Y309" s="27">
        <f>MYRANKS_H[[#This Row],[PROJ PTS]]-MYRANKS_H[[#This Row],[REPL LEVEL]]</f>
        <v>0</v>
      </c>
      <c r="Z309" s="27">
        <f>RANK(MYRANKS_H[[#This Row],[POINTS OVER REPL]],MYRANKS_H[POINTS OVER REPL])</f>
        <v>1</v>
      </c>
      <c r="AA309" s="29">
        <f>IF(MYRANKS_H[[#This Row],[RANK]]&lt;=TOTAL_HITTERS_DRAFTED,MYRANKS_H[[#This Row],[POINTS OVER REPL]],0)</f>
        <v>0</v>
      </c>
      <c r="AB309" s="35">
        <f>MYRANKS_H[[#This Row],[POINTS OVER REPL]]*DOLLAR_VALUE_PER_POINT+1</f>
        <v>1</v>
      </c>
      <c r="AC309" s="35"/>
      <c r="AD309" s="29">
        <f>IF(AND(MYRANKS_H[[#This Row],[RANK]]&lt;=(TOTAL_HITTERS_DRAFTED-HITTERS_BELOW_REPL_DRAFTED),MYRANKS_H[[#This Row],[$ACTUAL]]=""),MYRANKS_H[[#This Row],[POINTS OVER REPL]],0)</f>
        <v>0</v>
      </c>
      <c r="AE309" s="35">
        <f>IF(MYRANKS_H[[#This Row],[$ACTUAL]]="",MYRANKS_H[[#This Row],[POINTS OVER REPL]]*REMAINING_DOLLAR_VALUE_PER_POINT+1,0)</f>
        <v>1</v>
      </c>
    </row>
    <row r="310" spans="1:31" ht="15" customHeight="1" x14ac:dyDescent="0.25">
      <c r="A310" s="2" t="s">
        <v>14769</v>
      </c>
      <c r="B310" s="14" t="str">
        <f>VLOOKUP(MYRANKS_H[[#This Row],[PLAYERID]],PLAYERIDMAP2[],COLUMN(PLAYERIDMAP2[LASTNAME]),FALSE)</f>
        <v>Raburn</v>
      </c>
      <c r="C310" s="14" t="str">
        <f>VLOOKUP(MYRANKS_H[[#This Row],[PLAYERID]],PLAYERIDMAP2[],COLUMN(PLAYERIDMAP2[FIRSTNAME]),FALSE)</f>
        <v>Ryan</v>
      </c>
      <c r="D310" s="14" t="str">
        <f>MYRANKS_H[[#This Row],[FNAME]]&amp;" "&amp;MYRANKS_H[[#This Row],[LNAME]]</f>
        <v>Ryan Raburn</v>
      </c>
      <c r="E310" s="14" t="str">
        <f>VLOOKUP(MYRANKS_H[[#This Row],[PLAYERID]],PLAYERIDMAP2[],COLUMN(PLAYERIDMAP2[TEAM]),FALSE)</f>
        <v>CLE</v>
      </c>
      <c r="F310" s="14" t="str">
        <f>VLOOKUP(MYRANKS_H[[#This Row],[PLAYERID]],PLAYERIDMAP2[],COLUMN(PLAYERIDMAP2[POS]),FALSE)</f>
        <v>OF</v>
      </c>
      <c r="G310" s="14">
        <f>IFERROR(VALUE(VLOOKUP(MYRANKS_H[[#This Row],[PLAYERID]],PLAYERIDMAP2[],COLUMN(PLAYERIDMAP2[IDFANGRAPHS]),FALSE)),VLOOKUP(MYRANKS_H[[#This Row],[PLAYERID]],PLAYERIDMAP2[],COLUMN(PLAYERIDMAP2[IDFANGRAPHS]),FALSE))</f>
        <v>2218</v>
      </c>
      <c r="H310" s="56">
        <f>IFERROR(VLOOKUP(MYRANKS_H[[#This Row],[IDFANGRAPHS]],STEAMER_H[],COLUMN(STEAMER_H[PA]),FALSE),0)</f>
        <v>204</v>
      </c>
      <c r="I310" s="56">
        <f>IFERROR(VLOOKUP(MYRANKS_H[[#This Row],[IDFANGRAPHS]],STEAMER_H[],COLUMN(STEAMER_H[AB]),FALSE),0)</f>
        <v>182</v>
      </c>
      <c r="J310" s="56">
        <f>IFERROR(VLOOKUP(MYRANKS_H[[#This Row],[IDFANGRAPHS]],STEAMER_H[],COLUMN(STEAMER_H[H]),FALSE),0)</f>
        <v>44</v>
      </c>
      <c r="K310" s="56">
        <f>IFERROR(VLOOKUP(MYRANKS_H[[#This Row],[IDFANGRAPHS]],STEAMER_H[],COLUMN(STEAMER_H[2B]),FALSE),0)</f>
        <v>10</v>
      </c>
      <c r="L310" s="56">
        <f>IFERROR(VLOOKUP(MYRANKS_H[[#This Row],[IDFANGRAPHS]],STEAMER_H[],COLUMN(STEAMER_H[3B]),FALSE),0)</f>
        <v>1</v>
      </c>
      <c r="M310" s="56">
        <f>IFERROR(VLOOKUP(MYRANKS_H[[#This Row],[IDFANGRAPHS]],STEAMER_H[],COLUMN(STEAMER_H[HR]),FALSE),0)</f>
        <v>7</v>
      </c>
      <c r="N310" s="56">
        <f>IFERROR(VLOOKUP(MYRANKS_H[[#This Row],[IDFANGRAPHS]],STEAMER_H[],COLUMN(STEAMER_H[R]),FALSE),0)</f>
        <v>22</v>
      </c>
      <c r="O310" s="56">
        <f>IFERROR(VLOOKUP(MYRANKS_H[[#This Row],[IDFANGRAPHS]],STEAMER_H[],COLUMN(STEAMER_H[RBI]),FALSE),0)</f>
        <v>24</v>
      </c>
      <c r="P310" s="56">
        <f>IFERROR(VLOOKUP(MYRANKS_H[[#This Row],[IDFANGRAPHS]],STEAMER_H[],COLUMN(STEAMER_H[BB]),FALSE),0)</f>
        <v>18</v>
      </c>
      <c r="Q310" s="56">
        <f>IFERROR(VLOOKUP(MYRANKS_H[[#This Row],[IDFANGRAPHS]],STEAMER_H[],COLUMN(STEAMER_H[HBP]),FALSE),0)</f>
        <v>2</v>
      </c>
      <c r="R310" s="56">
        <f>IFERROR(VLOOKUP(MYRANKS_H[[#This Row],[IDFANGRAPHS]],STEAMER_H[],COLUMN(STEAMER_H[SO]),FALSE),0)</f>
        <v>48</v>
      </c>
      <c r="S310" s="56">
        <f>IFERROR(VLOOKUP(MYRANKS_H[[#This Row],[IDFANGRAPHS]],STEAMER_H[],COLUMN(STEAMER_H[SB]),FALSE),0)</f>
        <v>1</v>
      </c>
      <c r="T310" s="19">
        <f>IFERROR(MYRANKS_H[[#This Row],[H]]/MYRANKS_H[[#This Row],[AB]],0)</f>
        <v>0.24175824175824176</v>
      </c>
      <c r="U310" s="19">
        <f>IFERROR((MYRANKS_H[[#This Row],[H]]+MYRANKS_H[[#This Row],[BB]]+MYRANKS_H[[#This Row],[HBP]])/(MYRANKS_H[[#This Row],[AB]]+MYRANKS_H[[#This Row],[BB]]+MYRANKS_H[[#This Row],[HBP]]),0)</f>
        <v>0.31683168316831684</v>
      </c>
      <c r="V310" s="19">
        <f>IFERROR((MYRANKS_H[[#This Row],[H]]+MYRANKS_H[[#This Row],[2B]]+2*MYRANKS_H[[#This Row],[3B]]+3*MYRANKS_H[[#This Row],[HR]])/MYRANKS_H[[#This Row],[AB]],0)</f>
        <v>0.42307692307692307</v>
      </c>
      <c r="W31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10" s="27">
        <f>VLOOKUP(MYRANKS_H[[#This Row],[POS]],REPLACEMENT_LEVEL[],3,FALSE)</f>
        <v>0</v>
      </c>
      <c r="Y310" s="27">
        <f>MYRANKS_H[[#This Row],[PROJ PTS]]-MYRANKS_H[[#This Row],[REPL LEVEL]]</f>
        <v>0</v>
      </c>
      <c r="Z310" s="27">
        <f>RANK(MYRANKS_H[[#This Row],[POINTS OVER REPL]],MYRANKS_H[POINTS OVER REPL])</f>
        <v>1</v>
      </c>
      <c r="AA310" s="29">
        <f>IF(MYRANKS_H[[#This Row],[RANK]]&lt;=TOTAL_HITTERS_DRAFTED,MYRANKS_H[[#This Row],[POINTS OVER REPL]],0)</f>
        <v>0</v>
      </c>
      <c r="AB310" s="35">
        <f>MYRANKS_H[[#This Row],[POINTS OVER REPL]]*DOLLAR_VALUE_PER_POINT+1</f>
        <v>1</v>
      </c>
      <c r="AC310" s="35"/>
      <c r="AD310" s="29">
        <f>IF(AND(MYRANKS_H[[#This Row],[RANK]]&lt;=(TOTAL_HITTERS_DRAFTED-HITTERS_BELOW_REPL_DRAFTED),MYRANKS_H[[#This Row],[$ACTUAL]]=""),MYRANKS_H[[#This Row],[POINTS OVER REPL]],0)</f>
        <v>0</v>
      </c>
      <c r="AE310" s="35">
        <f>IF(MYRANKS_H[[#This Row],[$ACTUAL]]="",MYRANKS_H[[#This Row],[POINTS OVER REPL]]*REMAINING_DOLLAR_VALUE_PER_POINT+1,0)</f>
        <v>1</v>
      </c>
    </row>
    <row r="311" spans="1:31" ht="15" customHeight="1" x14ac:dyDescent="0.25">
      <c r="A311" s="2" t="s">
        <v>15021</v>
      </c>
      <c r="B311" s="14" t="str">
        <f>VLOOKUP(MYRANKS_H[[#This Row],[PLAYERID]],PLAYERIDMAP2[],COLUMN(PLAYERIDMAP2[LASTNAME]),FALSE)</f>
        <v>Ross</v>
      </c>
      <c r="C311" s="14" t="str">
        <f>VLOOKUP(MYRANKS_H[[#This Row],[PLAYERID]],PLAYERIDMAP2[],COLUMN(PLAYERIDMAP2[FIRSTNAME]),FALSE)</f>
        <v>Cody</v>
      </c>
      <c r="D311" s="14" t="str">
        <f>MYRANKS_H[[#This Row],[FNAME]]&amp;" "&amp;MYRANKS_H[[#This Row],[LNAME]]</f>
        <v>Cody Ross</v>
      </c>
      <c r="E311" s="14" t="str">
        <f>VLOOKUP(MYRANKS_H[[#This Row],[PLAYERID]],PLAYERIDMAP2[],COLUMN(PLAYERIDMAP2[TEAM]),FALSE)</f>
        <v>N/A</v>
      </c>
      <c r="F311" s="14" t="str">
        <f>VLOOKUP(MYRANKS_H[[#This Row],[PLAYERID]],PLAYERIDMAP2[],COLUMN(PLAYERIDMAP2[POS]),FALSE)</f>
        <v>OF</v>
      </c>
      <c r="G311" s="14">
        <f>IFERROR(VALUE(VLOOKUP(MYRANKS_H[[#This Row],[PLAYERID]],PLAYERIDMAP2[],COLUMN(PLAYERIDMAP2[IDFANGRAPHS]),FALSE)),VLOOKUP(MYRANKS_H[[#This Row],[PLAYERID]],PLAYERIDMAP2[],COLUMN(PLAYERIDMAP2[IDFANGRAPHS]),FALSE))</f>
        <v>1760</v>
      </c>
      <c r="H311" s="56">
        <f>IFERROR(VLOOKUP(MYRANKS_H[[#This Row],[IDFANGRAPHS]],STEAMER_H[],COLUMN(STEAMER_H[PA]),FALSE),0)</f>
        <v>1</v>
      </c>
      <c r="I311" s="56">
        <f>IFERROR(VLOOKUP(MYRANKS_H[[#This Row],[IDFANGRAPHS]],STEAMER_H[],COLUMN(STEAMER_H[AB]),FALSE),0)</f>
        <v>1</v>
      </c>
      <c r="J311" s="56">
        <f>IFERROR(VLOOKUP(MYRANKS_H[[#This Row],[IDFANGRAPHS]],STEAMER_H[],COLUMN(STEAMER_H[H]),FALSE),0)</f>
        <v>0</v>
      </c>
      <c r="K311" s="56">
        <f>IFERROR(VLOOKUP(MYRANKS_H[[#This Row],[IDFANGRAPHS]],STEAMER_H[],COLUMN(STEAMER_H[2B]),FALSE),0)</f>
        <v>0</v>
      </c>
      <c r="L311" s="56">
        <f>IFERROR(VLOOKUP(MYRANKS_H[[#This Row],[IDFANGRAPHS]],STEAMER_H[],COLUMN(STEAMER_H[3B]),FALSE),0)</f>
        <v>0</v>
      </c>
      <c r="M311" s="56">
        <f>IFERROR(VLOOKUP(MYRANKS_H[[#This Row],[IDFANGRAPHS]],STEAMER_H[],COLUMN(STEAMER_H[HR]),FALSE),0)</f>
        <v>0</v>
      </c>
      <c r="N311" s="56">
        <f>IFERROR(VLOOKUP(MYRANKS_H[[#This Row],[IDFANGRAPHS]],STEAMER_H[],COLUMN(STEAMER_H[R]),FALSE),0)</f>
        <v>0</v>
      </c>
      <c r="O311" s="56">
        <f>IFERROR(VLOOKUP(MYRANKS_H[[#This Row],[IDFANGRAPHS]],STEAMER_H[],COLUMN(STEAMER_H[RBI]),FALSE),0)</f>
        <v>0</v>
      </c>
      <c r="P311" s="56">
        <f>IFERROR(VLOOKUP(MYRANKS_H[[#This Row],[IDFANGRAPHS]],STEAMER_H[],COLUMN(STEAMER_H[BB]),FALSE),0)</f>
        <v>0</v>
      </c>
      <c r="Q311" s="56">
        <f>IFERROR(VLOOKUP(MYRANKS_H[[#This Row],[IDFANGRAPHS]],STEAMER_H[],COLUMN(STEAMER_H[HBP]),FALSE),0)</f>
        <v>0</v>
      </c>
      <c r="R311" s="56">
        <f>IFERROR(VLOOKUP(MYRANKS_H[[#This Row],[IDFANGRAPHS]],STEAMER_H[],COLUMN(STEAMER_H[SO]),FALSE),0)</f>
        <v>0</v>
      </c>
      <c r="S311" s="56">
        <f>IFERROR(VLOOKUP(MYRANKS_H[[#This Row],[IDFANGRAPHS]],STEAMER_H[],COLUMN(STEAMER_H[SB]),FALSE),0)</f>
        <v>0</v>
      </c>
      <c r="T311" s="19">
        <f>IFERROR(MYRANKS_H[[#This Row],[H]]/MYRANKS_H[[#This Row],[AB]],0)</f>
        <v>0</v>
      </c>
      <c r="U311" s="19">
        <f>IFERROR((MYRANKS_H[[#This Row],[H]]+MYRANKS_H[[#This Row],[BB]]+MYRANKS_H[[#This Row],[HBP]])/(MYRANKS_H[[#This Row],[AB]]+MYRANKS_H[[#This Row],[BB]]+MYRANKS_H[[#This Row],[HBP]]),0)</f>
        <v>0</v>
      </c>
      <c r="V311" s="19">
        <f>IFERROR((MYRANKS_H[[#This Row],[H]]+MYRANKS_H[[#This Row],[2B]]+2*MYRANKS_H[[#This Row],[3B]]+3*MYRANKS_H[[#This Row],[HR]])/MYRANKS_H[[#This Row],[AB]],0)</f>
        <v>0</v>
      </c>
      <c r="W31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11" s="27">
        <f>VLOOKUP(MYRANKS_H[[#This Row],[POS]],REPLACEMENT_LEVEL[],3,FALSE)</f>
        <v>0</v>
      </c>
      <c r="Y311" s="27">
        <f>MYRANKS_H[[#This Row],[PROJ PTS]]-MYRANKS_H[[#This Row],[REPL LEVEL]]</f>
        <v>0</v>
      </c>
      <c r="Z311" s="27">
        <f>RANK(MYRANKS_H[[#This Row],[POINTS OVER REPL]],MYRANKS_H[POINTS OVER REPL])</f>
        <v>1</v>
      </c>
      <c r="AA311" s="29">
        <f>IF(MYRANKS_H[[#This Row],[RANK]]&lt;=TOTAL_HITTERS_DRAFTED,MYRANKS_H[[#This Row],[POINTS OVER REPL]],0)</f>
        <v>0</v>
      </c>
      <c r="AB311" s="35">
        <f>MYRANKS_H[[#This Row],[POINTS OVER REPL]]*DOLLAR_VALUE_PER_POINT+1</f>
        <v>1</v>
      </c>
      <c r="AC311" s="35"/>
      <c r="AD311" s="29">
        <f>IF(AND(MYRANKS_H[[#This Row],[RANK]]&lt;=(TOTAL_HITTERS_DRAFTED-HITTERS_BELOW_REPL_DRAFTED),MYRANKS_H[[#This Row],[$ACTUAL]]=""),MYRANKS_H[[#This Row],[POINTS OVER REPL]],0)</f>
        <v>0</v>
      </c>
      <c r="AE311" s="35">
        <f>IF(MYRANKS_H[[#This Row],[$ACTUAL]]="",MYRANKS_H[[#This Row],[POINTS OVER REPL]]*REMAINING_DOLLAR_VALUE_PER_POINT+1,0)</f>
        <v>1</v>
      </c>
    </row>
    <row r="312" spans="1:31" ht="15" customHeight="1" x14ac:dyDescent="0.25">
      <c r="A312" s="9" t="s">
        <v>15354</v>
      </c>
      <c r="B312" s="14" t="str">
        <f>VLOOKUP(MYRANKS_H[[#This Row],[PLAYERID]],PLAYERIDMAP2[],COLUMN(PLAYERIDMAP2[LASTNAME]),FALSE)</f>
        <v>Solarte</v>
      </c>
      <c r="C312" s="14" t="str">
        <f>VLOOKUP(MYRANKS_H[[#This Row],[PLAYERID]],PLAYERIDMAP2[],COLUMN(PLAYERIDMAP2[FIRSTNAME]),FALSE)</f>
        <v>Yangervis</v>
      </c>
      <c r="D312" s="14" t="str">
        <f>MYRANKS_H[[#This Row],[FNAME]]&amp;" "&amp;MYRANKS_H[[#This Row],[LNAME]]</f>
        <v>Yangervis Solarte</v>
      </c>
      <c r="E312" s="14" t="str">
        <f>VLOOKUP(MYRANKS_H[[#This Row],[PLAYERID]],PLAYERIDMAP2[],COLUMN(PLAYERIDMAP2[TEAM]),FALSE)</f>
        <v>SD</v>
      </c>
      <c r="F312" s="14" t="str">
        <f>VLOOKUP(MYRANKS_H[[#This Row],[PLAYERID]],PLAYERIDMAP2[],COLUMN(PLAYERIDMAP2[POS]),FALSE)</f>
        <v>2B</v>
      </c>
      <c r="G312" s="14">
        <f>IFERROR(VALUE(VLOOKUP(MYRANKS_H[[#This Row],[PLAYERID]],PLAYERIDMAP2[],COLUMN(PLAYERIDMAP2[IDFANGRAPHS]),FALSE)),VLOOKUP(MYRANKS_H[[#This Row],[PLAYERID]],PLAYERIDMAP2[],COLUMN(PLAYERIDMAP2[IDFANGRAPHS]),FALSE))</f>
        <v>5352</v>
      </c>
      <c r="H312" s="56">
        <f>IFERROR(VLOOKUP(MYRANKS_H[[#This Row],[IDFANGRAPHS]],STEAMER_H[],COLUMN(STEAMER_H[PA]),FALSE),0)</f>
        <v>544</v>
      </c>
      <c r="I312" s="56">
        <f>IFERROR(VLOOKUP(MYRANKS_H[[#This Row],[IDFANGRAPHS]],STEAMER_H[],COLUMN(STEAMER_H[AB]),FALSE),0)</f>
        <v>494</v>
      </c>
      <c r="J312" s="56">
        <f>IFERROR(VLOOKUP(MYRANKS_H[[#This Row],[IDFANGRAPHS]],STEAMER_H[],COLUMN(STEAMER_H[H]),FALSE),0)</f>
        <v>129</v>
      </c>
      <c r="K312" s="56">
        <f>IFERROR(VLOOKUP(MYRANKS_H[[#This Row],[IDFANGRAPHS]],STEAMER_H[],COLUMN(STEAMER_H[2B]),FALSE),0)</f>
        <v>25</v>
      </c>
      <c r="L312" s="56">
        <f>IFERROR(VLOOKUP(MYRANKS_H[[#This Row],[IDFANGRAPHS]],STEAMER_H[],COLUMN(STEAMER_H[3B]),FALSE),0)</f>
        <v>2</v>
      </c>
      <c r="M312" s="56">
        <f>IFERROR(VLOOKUP(MYRANKS_H[[#This Row],[IDFANGRAPHS]],STEAMER_H[],COLUMN(STEAMER_H[HR]),FALSE),0)</f>
        <v>10</v>
      </c>
      <c r="N312" s="56">
        <f>IFERROR(VLOOKUP(MYRANKS_H[[#This Row],[IDFANGRAPHS]],STEAMER_H[],COLUMN(STEAMER_H[R]),FALSE),0)</f>
        <v>56</v>
      </c>
      <c r="O312" s="56">
        <f>IFERROR(VLOOKUP(MYRANKS_H[[#This Row],[IDFANGRAPHS]],STEAMER_H[],COLUMN(STEAMER_H[RBI]),FALSE),0)</f>
        <v>50</v>
      </c>
      <c r="P312" s="56">
        <f>IFERROR(VLOOKUP(MYRANKS_H[[#This Row],[IDFANGRAPHS]],STEAMER_H[],COLUMN(STEAMER_H[BB]),FALSE),0)</f>
        <v>38</v>
      </c>
      <c r="Q312" s="56">
        <f>IFERROR(VLOOKUP(MYRANKS_H[[#This Row],[IDFANGRAPHS]],STEAMER_H[],COLUMN(STEAMER_H[HBP]),FALSE),0)</f>
        <v>4</v>
      </c>
      <c r="R312" s="56">
        <f>IFERROR(VLOOKUP(MYRANKS_H[[#This Row],[IDFANGRAPHS]],STEAMER_H[],COLUMN(STEAMER_H[SO]),FALSE),0)</f>
        <v>60</v>
      </c>
      <c r="S312" s="56">
        <f>IFERROR(VLOOKUP(MYRANKS_H[[#This Row],[IDFANGRAPHS]],STEAMER_H[],COLUMN(STEAMER_H[SB]),FALSE),0)</f>
        <v>2</v>
      </c>
      <c r="T312" s="19">
        <f>IFERROR(MYRANKS_H[[#This Row],[H]]/MYRANKS_H[[#This Row],[AB]],0)</f>
        <v>0.26113360323886642</v>
      </c>
      <c r="U312" s="19">
        <f>IFERROR((MYRANKS_H[[#This Row],[H]]+MYRANKS_H[[#This Row],[BB]]+MYRANKS_H[[#This Row],[HBP]])/(MYRANKS_H[[#This Row],[AB]]+MYRANKS_H[[#This Row],[BB]]+MYRANKS_H[[#This Row],[HBP]]),0)</f>
        <v>0.31902985074626866</v>
      </c>
      <c r="V312" s="19">
        <f>IFERROR((MYRANKS_H[[#This Row],[H]]+MYRANKS_H[[#This Row],[2B]]+2*MYRANKS_H[[#This Row],[3B]]+3*MYRANKS_H[[#This Row],[HR]])/MYRANKS_H[[#This Row],[AB]],0)</f>
        <v>0.38056680161943318</v>
      </c>
      <c r="W31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12" s="27">
        <f>VLOOKUP(MYRANKS_H[[#This Row],[POS]],REPLACEMENT_LEVEL[],3,FALSE)</f>
        <v>0</v>
      </c>
      <c r="Y312" s="27">
        <f>MYRANKS_H[[#This Row],[PROJ PTS]]-MYRANKS_H[[#This Row],[REPL LEVEL]]</f>
        <v>0</v>
      </c>
      <c r="Z312" s="27">
        <f>RANK(MYRANKS_H[[#This Row],[POINTS OVER REPL]],MYRANKS_H[POINTS OVER REPL])</f>
        <v>1</v>
      </c>
      <c r="AA312" s="29">
        <f>IF(MYRANKS_H[[#This Row],[RANK]]&lt;=TOTAL_HITTERS_DRAFTED,MYRANKS_H[[#This Row],[POINTS OVER REPL]],0)</f>
        <v>0</v>
      </c>
      <c r="AB312" s="35">
        <f>MYRANKS_H[[#This Row],[POINTS OVER REPL]]*DOLLAR_VALUE_PER_POINT+1</f>
        <v>1</v>
      </c>
      <c r="AC312" s="35"/>
      <c r="AD312" s="29">
        <f>IF(AND(MYRANKS_H[[#This Row],[RANK]]&lt;=(TOTAL_HITTERS_DRAFTED-HITTERS_BELOW_REPL_DRAFTED),MYRANKS_H[[#This Row],[$ACTUAL]]=""),MYRANKS_H[[#This Row],[POINTS OVER REPL]],0)</f>
        <v>0</v>
      </c>
      <c r="AE312" s="35">
        <f>IF(MYRANKS_H[[#This Row],[$ACTUAL]]="",MYRANKS_H[[#This Row],[POINTS OVER REPL]]*REMAINING_DOLLAR_VALUE_PER_POINT+1,0)</f>
        <v>1</v>
      </c>
    </row>
    <row r="313" spans="1:31" ht="15" customHeight="1" x14ac:dyDescent="0.25">
      <c r="A313" s="64" t="s">
        <v>15379</v>
      </c>
      <c r="B313" s="14" t="str">
        <f>VLOOKUP(MYRANKS_H[[#This Row],[PLAYERID]],PLAYERIDMAP2[],COLUMN(PLAYERIDMAP2[LASTNAME]),FALSE)</f>
        <v>Span</v>
      </c>
      <c r="C313" s="14" t="str">
        <f>VLOOKUP(MYRANKS_H[[#This Row],[PLAYERID]],PLAYERIDMAP2[],COLUMN(PLAYERIDMAP2[FIRSTNAME]),FALSE)</f>
        <v>Denard</v>
      </c>
      <c r="D313" s="14" t="str">
        <f>MYRANKS_H[[#This Row],[FNAME]]&amp;" "&amp;MYRANKS_H[[#This Row],[LNAME]]</f>
        <v>Denard Span</v>
      </c>
      <c r="E313" s="14" t="str">
        <f>VLOOKUP(MYRANKS_H[[#This Row],[PLAYERID]],PLAYERIDMAP2[],COLUMN(PLAYERIDMAP2[TEAM]),FALSE)</f>
        <v>WAS</v>
      </c>
      <c r="F313" s="14" t="str">
        <f>VLOOKUP(MYRANKS_H[[#This Row],[PLAYERID]],PLAYERIDMAP2[],COLUMN(PLAYERIDMAP2[POS]),FALSE)</f>
        <v>OF</v>
      </c>
      <c r="G313" s="14">
        <f>IFERROR(VALUE(VLOOKUP(MYRANKS_H[[#This Row],[PLAYERID]],PLAYERIDMAP2[],COLUMN(PLAYERIDMAP2[IDFANGRAPHS]),FALSE)),VLOOKUP(MYRANKS_H[[#This Row],[PLAYERID]],PLAYERIDMAP2[],COLUMN(PLAYERIDMAP2[IDFANGRAPHS]),FALSE))</f>
        <v>8347</v>
      </c>
      <c r="H313" s="56">
        <f>IFERROR(VLOOKUP(MYRANKS_H[[#This Row],[IDFANGRAPHS]],STEAMER_H[],COLUMN(STEAMER_H[PA]),FALSE),0)</f>
        <v>564</v>
      </c>
      <c r="I313" s="56">
        <f>IFERROR(VLOOKUP(MYRANKS_H[[#This Row],[IDFANGRAPHS]],STEAMER_H[],COLUMN(STEAMER_H[AB]),FALSE),0)</f>
        <v>508</v>
      </c>
      <c r="J313" s="56">
        <f>IFERROR(VLOOKUP(MYRANKS_H[[#This Row],[IDFANGRAPHS]],STEAMER_H[],COLUMN(STEAMER_H[H]),FALSE),0)</f>
        <v>141</v>
      </c>
      <c r="K313" s="56">
        <f>IFERROR(VLOOKUP(MYRANKS_H[[#This Row],[IDFANGRAPHS]],STEAMER_H[],COLUMN(STEAMER_H[2B]),FALSE),0)</f>
        <v>30</v>
      </c>
      <c r="L313" s="56">
        <f>IFERROR(VLOOKUP(MYRANKS_H[[#This Row],[IDFANGRAPHS]],STEAMER_H[],COLUMN(STEAMER_H[3B]),FALSE),0)</f>
        <v>4</v>
      </c>
      <c r="M313" s="56">
        <f>IFERROR(VLOOKUP(MYRANKS_H[[#This Row],[IDFANGRAPHS]],STEAMER_H[],COLUMN(STEAMER_H[HR]),FALSE),0)</f>
        <v>7</v>
      </c>
      <c r="N313" s="56">
        <f>IFERROR(VLOOKUP(MYRANKS_H[[#This Row],[IDFANGRAPHS]],STEAMER_H[],COLUMN(STEAMER_H[R]),FALSE),0)</f>
        <v>70</v>
      </c>
      <c r="O313" s="56">
        <f>IFERROR(VLOOKUP(MYRANKS_H[[#This Row],[IDFANGRAPHS]],STEAMER_H[],COLUMN(STEAMER_H[RBI]),FALSE),0)</f>
        <v>44</v>
      </c>
      <c r="P313" s="56">
        <f>IFERROR(VLOOKUP(MYRANKS_H[[#This Row],[IDFANGRAPHS]],STEAMER_H[],COLUMN(STEAMER_H[BB]),FALSE),0)</f>
        <v>45</v>
      </c>
      <c r="Q313" s="56">
        <f>IFERROR(VLOOKUP(MYRANKS_H[[#This Row],[IDFANGRAPHS]],STEAMER_H[],COLUMN(STEAMER_H[HBP]),FALSE),0)</f>
        <v>3</v>
      </c>
      <c r="R313" s="56">
        <f>IFERROR(VLOOKUP(MYRANKS_H[[#This Row],[IDFANGRAPHS]],STEAMER_H[],COLUMN(STEAMER_H[SO]),FALSE),0)</f>
        <v>62</v>
      </c>
      <c r="S313" s="56">
        <f>IFERROR(VLOOKUP(MYRANKS_H[[#This Row],[IDFANGRAPHS]],STEAMER_H[],COLUMN(STEAMER_H[SB]),FALSE),0)</f>
        <v>17</v>
      </c>
      <c r="T313" s="57">
        <f>IFERROR(MYRANKS_H[[#This Row],[H]]/MYRANKS_H[[#This Row],[AB]],0)</f>
        <v>0.27755905511811024</v>
      </c>
      <c r="U313" s="57">
        <f>IFERROR((MYRANKS_H[[#This Row],[H]]+MYRANKS_H[[#This Row],[BB]]+MYRANKS_H[[#This Row],[HBP]])/(MYRANKS_H[[#This Row],[AB]]+MYRANKS_H[[#This Row],[BB]]+MYRANKS_H[[#This Row],[HBP]]),0)</f>
        <v>0.33992805755395683</v>
      </c>
      <c r="V313" s="57">
        <f>IFERROR((MYRANKS_H[[#This Row],[H]]+MYRANKS_H[[#This Row],[2B]]+2*MYRANKS_H[[#This Row],[3B]]+3*MYRANKS_H[[#This Row],[HR]])/MYRANKS_H[[#This Row],[AB]],0)</f>
        <v>0.39370078740157483</v>
      </c>
      <c r="W31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13" s="56">
        <f>VLOOKUP(MYRANKS_H[[#This Row],[POS]],REPLACEMENT_LEVEL[],3,FALSE)</f>
        <v>0</v>
      </c>
      <c r="Y313" s="56">
        <f>MYRANKS_H[[#This Row],[PROJ PTS]]-MYRANKS_H[[#This Row],[REPL LEVEL]]</f>
        <v>0</v>
      </c>
      <c r="Z313" s="56">
        <f>RANK(MYRANKS_H[[#This Row],[POINTS OVER REPL]],MYRANKS_H[POINTS OVER REPL])</f>
        <v>1</v>
      </c>
      <c r="AA313" s="56">
        <f>IF(MYRANKS_H[[#This Row],[RANK]]&lt;=TOTAL_HITTERS_DRAFTED,MYRANKS_H[[#This Row],[POINTS OVER REPL]],0)</f>
        <v>0</v>
      </c>
      <c r="AB313" s="58">
        <f>MYRANKS_H[[#This Row],[POINTS OVER REPL]]*DOLLAR_VALUE_PER_POINT+1</f>
        <v>1</v>
      </c>
      <c r="AC313" s="56"/>
      <c r="AD313" s="56">
        <f>IF(AND(MYRANKS_H[[#This Row],[RANK]]&lt;=(TOTAL_HITTERS_DRAFTED-HITTERS_BELOW_REPL_DRAFTED),MYRANKS_H[[#This Row],[$ACTUAL]]=""),MYRANKS_H[[#This Row],[POINTS OVER REPL]],0)</f>
        <v>0</v>
      </c>
      <c r="AE313" s="59">
        <f>IF(MYRANKS_H[[#This Row],[$ACTUAL]]="",MYRANKS_H[[#This Row],[POINTS OVER REPL]]*REMAINING_DOLLAR_VALUE_PER_POINT+1,0)</f>
        <v>1</v>
      </c>
    </row>
    <row r="314" spans="1:31" ht="15" customHeight="1" x14ac:dyDescent="0.25">
      <c r="A314" s="89" t="s">
        <v>15622</v>
      </c>
      <c r="B314" s="90" t="str">
        <f>VLOOKUP(MYRANKS_H[[#This Row],[PLAYERID]],PLAYERIDMAP2[],COLUMN(PLAYERIDMAP2[LASTNAME]),FALSE)</f>
        <v>Turner</v>
      </c>
      <c r="C314" s="90" t="str">
        <f>VLOOKUP(MYRANKS_H[[#This Row],[PLAYERID]],PLAYERIDMAP2[],COLUMN(PLAYERIDMAP2[FIRSTNAME]),FALSE)</f>
        <v>Justin</v>
      </c>
      <c r="D314" s="90" t="str">
        <f>MYRANKS_H[[#This Row],[FNAME]]&amp;" "&amp;MYRANKS_H[[#This Row],[LNAME]]</f>
        <v>Justin Turner</v>
      </c>
      <c r="E314" s="90" t="str">
        <f>VLOOKUP(MYRANKS_H[[#This Row],[PLAYERID]],PLAYERIDMAP2[],COLUMN(PLAYERIDMAP2[TEAM]),FALSE)</f>
        <v>LAD</v>
      </c>
      <c r="F314" s="90" t="str">
        <f>VLOOKUP(MYRANKS_H[[#This Row],[PLAYERID]],PLAYERIDMAP2[],COLUMN(PLAYERIDMAP2[POS]),FALSE)</f>
        <v>3B</v>
      </c>
      <c r="G314" s="90">
        <f>IFERROR(VALUE(VLOOKUP(MYRANKS_H[[#This Row],[PLAYERID]],PLAYERIDMAP2[],COLUMN(PLAYERIDMAP2[IDFANGRAPHS]),FALSE)),VLOOKUP(MYRANKS_H[[#This Row],[PLAYERID]],PLAYERIDMAP2[],COLUMN(PLAYERIDMAP2[IDFANGRAPHS]),FALSE))</f>
        <v>5235</v>
      </c>
      <c r="H314" s="56">
        <f>IFERROR(VLOOKUP(MYRANKS_H[[#This Row],[IDFANGRAPHS]],STEAMER_H[],COLUMN(STEAMER_H[PA]),FALSE),0)</f>
        <v>572</v>
      </c>
      <c r="I314" s="56">
        <f>IFERROR(VLOOKUP(MYRANKS_H[[#This Row],[IDFANGRAPHS]],STEAMER_H[],COLUMN(STEAMER_H[AB]),FALSE),0)</f>
        <v>514</v>
      </c>
      <c r="J314" s="56">
        <f>IFERROR(VLOOKUP(MYRANKS_H[[#This Row],[IDFANGRAPHS]],STEAMER_H[],COLUMN(STEAMER_H[H]),FALSE),0)</f>
        <v>140</v>
      </c>
      <c r="K314" s="56">
        <f>IFERROR(VLOOKUP(MYRANKS_H[[#This Row],[IDFANGRAPHS]],STEAMER_H[],COLUMN(STEAMER_H[2B]),FALSE),0)</f>
        <v>31</v>
      </c>
      <c r="L314" s="56">
        <f>IFERROR(VLOOKUP(MYRANKS_H[[#This Row],[IDFANGRAPHS]],STEAMER_H[],COLUMN(STEAMER_H[3B]),FALSE),0)</f>
        <v>1</v>
      </c>
      <c r="M314" s="56">
        <f>IFERROR(VLOOKUP(MYRANKS_H[[#This Row],[IDFANGRAPHS]],STEAMER_H[],COLUMN(STEAMER_H[HR]),FALSE),0)</f>
        <v>14</v>
      </c>
      <c r="N314" s="56">
        <f>IFERROR(VLOOKUP(MYRANKS_H[[#This Row],[IDFANGRAPHS]],STEAMER_H[],COLUMN(STEAMER_H[R]),FALSE),0)</f>
        <v>65</v>
      </c>
      <c r="O314" s="56">
        <f>IFERROR(VLOOKUP(MYRANKS_H[[#This Row],[IDFANGRAPHS]],STEAMER_H[],COLUMN(STEAMER_H[RBI]),FALSE),0)</f>
        <v>65</v>
      </c>
      <c r="P314" s="56">
        <f>IFERROR(VLOOKUP(MYRANKS_H[[#This Row],[IDFANGRAPHS]],STEAMER_H[],COLUMN(STEAMER_H[BB]),FALSE),0)</f>
        <v>44</v>
      </c>
      <c r="Q314" s="56">
        <f>IFERROR(VLOOKUP(MYRANKS_H[[#This Row],[IDFANGRAPHS]],STEAMER_H[],COLUMN(STEAMER_H[HBP]),FALSE),0)</f>
        <v>9</v>
      </c>
      <c r="R314" s="56">
        <f>IFERROR(VLOOKUP(MYRANKS_H[[#This Row],[IDFANGRAPHS]],STEAMER_H[],COLUMN(STEAMER_H[SO]),FALSE),0)</f>
        <v>100</v>
      </c>
      <c r="S314" s="56">
        <f>IFERROR(VLOOKUP(MYRANKS_H[[#This Row],[IDFANGRAPHS]],STEAMER_H[],COLUMN(STEAMER_H[SB]),FALSE),0)</f>
        <v>6</v>
      </c>
      <c r="T314" s="85">
        <f>IFERROR(MYRANKS_H[[#This Row],[H]]/MYRANKS_H[[#This Row],[AB]],0)</f>
        <v>0.2723735408560311</v>
      </c>
      <c r="U314" s="85">
        <f>IFERROR((MYRANKS_H[[#This Row],[H]]+MYRANKS_H[[#This Row],[BB]]+MYRANKS_H[[#This Row],[HBP]])/(MYRANKS_H[[#This Row],[AB]]+MYRANKS_H[[#This Row],[BB]]+MYRANKS_H[[#This Row],[HBP]]),0)</f>
        <v>0.3403880070546737</v>
      </c>
      <c r="V314" s="85">
        <f>IFERROR((MYRANKS_H[[#This Row],[H]]+MYRANKS_H[[#This Row],[2B]]+2*MYRANKS_H[[#This Row],[3B]]+3*MYRANKS_H[[#This Row],[HR]])/MYRANKS_H[[#This Row],[AB]],0)</f>
        <v>0.41828793774319067</v>
      </c>
      <c r="W314" s="74">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14" s="74">
        <f>VLOOKUP(MYRANKS_H[[#This Row],[POS]],REPLACEMENT_LEVEL[],3,FALSE)</f>
        <v>0</v>
      </c>
      <c r="Y314" s="74">
        <f>MYRANKS_H[[#This Row],[PROJ PTS]]-MYRANKS_H[[#This Row],[REPL LEVEL]]</f>
        <v>0</v>
      </c>
      <c r="Z314" s="74">
        <f>RANK(MYRANKS_H[[#This Row],[POINTS OVER REPL]],MYRANKS_H[POINTS OVER REPL])</f>
        <v>1</v>
      </c>
      <c r="AA314" s="74">
        <f>IF(MYRANKS_H[[#This Row],[RANK]]&lt;=TOTAL_HITTERS_DRAFTED,MYRANKS_H[[#This Row],[POINTS OVER REPL]],0)</f>
        <v>0</v>
      </c>
      <c r="AB314" s="76">
        <f>MYRANKS_H[[#This Row],[POINTS OVER REPL]]*DOLLAR_VALUE_PER_POINT+1</f>
        <v>1</v>
      </c>
      <c r="AC314" s="74"/>
      <c r="AD314" s="74">
        <f>IF(AND(MYRANKS_H[[#This Row],[RANK]]&lt;=(TOTAL_HITTERS_DRAFTED-HITTERS_BELOW_REPL_DRAFTED),MYRANKS_H[[#This Row],[$ACTUAL]]=""),MYRANKS_H[[#This Row],[POINTS OVER REPL]],0)</f>
        <v>0</v>
      </c>
      <c r="AE314" s="86">
        <f>IF(MYRANKS_H[[#This Row],[$ACTUAL]]="",MYRANKS_H[[#This Row],[POINTS OVER REPL]]*REMAINING_DOLLAR_VALUE_PER_POINT+1,0)</f>
        <v>1</v>
      </c>
    </row>
    <row r="315" spans="1:31" ht="15" customHeight="1" x14ac:dyDescent="0.25">
      <c r="A315" s="89" t="s">
        <v>16785</v>
      </c>
      <c r="B315" s="90" t="str">
        <f>VLOOKUP(MYRANKS_H[[#This Row],[PLAYERID]],PLAYERIDMAP2[],COLUMN(PLAYERIDMAP2[LASTNAME]),FALSE)</f>
        <v>Vazquez</v>
      </c>
      <c r="C315" s="90" t="str">
        <f>VLOOKUP(MYRANKS_H[[#This Row],[PLAYERID]],PLAYERIDMAP2[],COLUMN(PLAYERIDMAP2[FIRSTNAME]),FALSE)</f>
        <v>Christian</v>
      </c>
      <c r="D315" s="90" t="str">
        <f>MYRANKS_H[[#This Row],[FNAME]]&amp;" "&amp;MYRANKS_H[[#This Row],[LNAME]]</f>
        <v>Christian Vazquez</v>
      </c>
      <c r="E315" s="90" t="str">
        <f>VLOOKUP(MYRANKS_H[[#This Row],[PLAYERID]],PLAYERIDMAP2[],COLUMN(PLAYERIDMAP2[TEAM]),FALSE)</f>
        <v>BOS</v>
      </c>
      <c r="F315" s="90" t="str">
        <f>VLOOKUP(MYRANKS_H[[#This Row],[PLAYERID]],PLAYERIDMAP2[],COLUMN(PLAYERIDMAP2[POS]),FALSE)</f>
        <v>C</v>
      </c>
      <c r="G315" s="90">
        <f>IFERROR(VALUE(VLOOKUP(MYRANKS_H[[#This Row],[PLAYERID]],PLAYERIDMAP2[],COLUMN(PLAYERIDMAP2[IDFANGRAPHS]),FALSE)),VLOOKUP(MYRANKS_H[[#This Row],[PLAYERID]],PLAYERIDMAP2[],COLUMN(PLAYERIDMAP2[IDFANGRAPHS]),FALSE))</f>
        <v>9774</v>
      </c>
      <c r="H315" s="56">
        <f>IFERROR(VLOOKUP(MYRANKS_H[[#This Row],[IDFANGRAPHS]],STEAMER_H[],COLUMN(STEAMER_H[PA]),FALSE),0)</f>
        <v>119</v>
      </c>
      <c r="I315" s="56">
        <f>IFERROR(VLOOKUP(MYRANKS_H[[#This Row],[IDFANGRAPHS]],STEAMER_H[],COLUMN(STEAMER_H[AB]),FALSE),0)</f>
        <v>107</v>
      </c>
      <c r="J315" s="56">
        <f>IFERROR(VLOOKUP(MYRANKS_H[[#This Row],[IDFANGRAPHS]],STEAMER_H[],COLUMN(STEAMER_H[H]),FALSE),0)</f>
        <v>28</v>
      </c>
      <c r="K315" s="56">
        <f>IFERROR(VLOOKUP(MYRANKS_H[[#This Row],[IDFANGRAPHS]],STEAMER_H[],COLUMN(STEAMER_H[2B]),FALSE),0)</f>
        <v>6</v>
      </c>
      <c r="L315" s="56">
        <f>IFERROR(VLOOKUP(MYRANKS_H[[#This Row],[IDFANGRAPHS]],STEAMER_H[],COLUMN(STEAMER_H[3B]),FALSE),0)</f>
        <v>0</v>
      </c>
      <c r="M315" s="56">
        <f>IFERROR(VLOOKUP(MYRANKS_H[[#This Row],[IDFANGRAPHS]],STEAMER_H[],COLUMN(STEAMER_H[HR]),FALSE),0)</f>
        <v>2</v>
      </c>
      <c r="N315" s="56">
        <f>IFERROR(VLOOKUP(MYRANKS_H[[#This Row],[IDFANGRAPHS]],STEAMER_H[],COLUMN(STEAMER_H[R]),FALSE),0)</f>
        <v>13</v>
      </c>
      <c r="O315" s="56">
        <f>IFERROR(VLOOKUP(MYRANKS_H[[#This Row],[IDFANGRAPHS]],STEAMER_H[],COLUMN(STEAMER_H[RBI]),FALSE),0)</f>
        <v>12</v>
      </c>
      <c r="P315" s="56">
        <f>IFERROR(VLOOKUP(MYRANKS_H[[#This Row],[IDFANGRAPHS]],STEAMER_H[],COLUMN(STEAMER_H[BB]),FALSE),0)</f>
        <v>10</v>
      </c>
      <c r="Q315" s="56">
        <f>IFERROR(VLOOKUP(MYRANKS_H[[#This Row],[IDFANGRAPHS]],STEAMER_H[],COLUMN(STEAMER_H[HBP]),FALSE),0)</f>
        <v>1</v>
      </c>
      <c r="R315" s="56">
        <f>IFERROR(VLOOKUP(MYRANKS_H[[#This Row],[IDFANGRAPHS]],STEAMER_H[],COLUMN(STEAMER_H[SO]),FALSE),0)</f>
        <v>20</v>
      </c>
      <c r="S315" s="56">
        <f>IFERROR(VLOOKUP(MYRANKS_H[[#This Row],[IDFANGRAPHS]],STEAMER_H[],COLUMN(STEAMER_H[SB]),FALSE),0)</f>
        <v>2</v>
      </c>
      <c r="T315" s="87">
        <f>IFERROR(MYRANKS_H[[#This Row],[H]]/MYRANKS_H[[#This Row],[AB]],0)</f>
        <v>0.26168224299065418</v>
      </c>
      <c r="U315" s="87">
        <f>IFERROR((MYRANKS_H[[#This Row],[H]]+MYRANKS_H[[#This Row],[BB]]+MYRANKS_H[[#This Row],[HBP]])/(MYRANKS_H[[#This Row],[AB]]+MYRANKS_H[[#This Row],[BB]]+MYRANKS_H[[#This Row],[HBP]]),0)</f>
        <v>0.33050847457627119</v>
      </c>
      <c r="V315" s="87">
        <f>IFERROR((MYRANKS_H[[#This Row],[H]]+MYRANKS_H[[#This Row],[2B]]+2*MYRANKS_H[[#This Row],[3B]]+3*MYRANKS_H[[#This Row],[HR]])/MYRANKS_H[[#This Row],[AB]],0)</f>
        <v>0.37383177570093457</v>
      </c>
      <c r="W315" s="8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15" s="81">
        <f>VLOOKUP(MYRANKS_H[[#This Row],[POS]],REPLACEMENT_LEVEL[],3,FALSE)</f>
        <v>0</v>
      </c>
      <c r="Y315" s="81">
        <f>MYRANKS_H[[#This Row],[PROJ PTS]]-MYRANKS_H[[#This Row],[REPL LEVEL]]</f>
        <v>0</v>
      </c>
      <c r="Z315" s="81">
        <f>RANK(MYRANKS_H[[#This Row],[POINTS OVER REPL]],MYRANKS_H[POINTS OVER REPL])</f>
        <v>1</v>
      </c>
      <c r="AA315" s="81">
        <f>IF(MYRANKS_H[[#This Row],[RANK]]&lt;=TOTAL_HITTERS_DRAFTED,MYRANKS_H[[#This Row],[POINTS OVER REPL]],0)</f>
        <v>0</v>
      </c>
      <c r="AB315" s="83">
        <f>MYRANKS_H[[#This Row],[POINTS OVER REPL]]*DOLLAR_VALUE_PER_POINT+1</f>
        <v>1</v>
      </c>
      <c r="AC315" s="81"/>
      <c r="AD315" s="81">
        <f>IF(AND(MYRANKS_H[[#This Row],[RANK]]&lt;=(TOTAL_HITTERS_DRAFTED-HITTERS_BELOW_REPL_DRAFTED),MYRANKS_H[[#This Row],[$ACTUAL]]=""),MYRANKS_H[[#This Row],[POINTS OVER REPL]],0)</f>
        <v>0</v>
      </c>
      <c r="AE315" s="88">
        <f>IF(MYRANKS_H[[#This Row],[$ACTUAL]]="",MYRANKS_H[[#This Row],[POINTS OVER REPL]]*REMAINING_DOLLAR_VALUE_PER_POINT+1,0)</f>
        <v>1</v>
      </c>
    </row>
    <row r="316" spans="1:31" ht="15" customHeight="1" x14ac:dyDescent="0.25">
      <c r="A316" s="2" t="s">
        <v>11125</v>
      </c>
      <c r="B316" s="14" t="str">
        <f>VLOOKUP(MYRANKS_H[[#This Row],[PLAYERID]],PLAYERIDMAP2[],COLUMN(PLAYERIDMAP2[LASTNAME]),FALSE)</f>
        <v>Andrus</v>
      </c>
      <c r="C316" s="14" t="str">
        <f>VLOOKUP(MYRANKS_H[[#This Row],[PLAYERID]],PLAYERIDMAP2[],COLUMN(PLAYERIDMAP2[FIRSTNAME]),FALSE)</f>
        <v>Elvis</v>
      </c>
      <c r="D316" s="14" t="str">
        <f>MYRANKS_H[[#This Row],[FNAME]]&amp;" "&amp;MYRANKS_H[[#This Row],[LNAME]]</f>
        <v>Elvis Andrus</v>
      </c>
      <c r="E316" s="14" t="str">
        <f>VLOOKUP(MYRANKS_H[[#This Row],[PLAYERID]],PLAYERIDMAP2[],COLUMN(PLAYERIDMAP2[TEAM]),FALSE)</f>
        <v>TEX</v>
      </c>
      <c r="F316" s="14" t="str">
        <f>VLOOKUP(MYRANKS_H[[#This Row],[PLAYERID]],PLAYERIDMAP2[],COLUMN(PLAYERIDMAP2[POS]),FALSE)</f>
        <v>SS</v>
      </c>
      <c r="G316" s="14">
        <f>IFERROR(VALUE(VLOOKUP(MYRANKS_H[[#This Row],[PLAYERID]],PLAYERIDMAP2[],COLUMN(PLAYERIDMAP2[IDFANGRAPHS]),FALSE)),VLOOKUP(MYRANKS_H[[#This Row],[PLAYERID]],PLAYERIDMAP2[],COLUMN(PLAYERIDMAP2[IDFANGRAPHS]),FALSE))</f>
        <v>8709</v>
      </c>
      <c r="H316" s="56">
        <f>IFERROR(VLOOKUP(MYRANKS_H[[#This Row],[IDFANGRAPHS]],STEAMER_H[],COLUMN(STEAMER_H[PA]),FALSE),0)</f>
        <v>626</v>
      </c>
      <c r="I316" s="56">
        <f>IFERROR(VLOOKUP(MYRANKS_H[[#This Row],[IDFANGRAPHS]],STEAMER_H[],COLUMN(STEAMER_H[AB]),FALSE),0)</f>
        <v>569</v>
      </c>
      <c r="J316" s="56">
        <f>IFERROR(VLOOKUP(MYRANKS_H[[#This Row],[IDFANGRAPHS]],STEAMER_H[],COLUMN(STEAMER_H[H]),FALSE),0)</f>
        <v>152</v>
      </c>
      <c r="K316" s="56">
        <f>IFERROR(VLOOKUP(MYRANKS_H[[#This Row],[IDFANGRAPHS]],STEAMER_H[],COLUMN(STEAMER_H[2B]),FALSE),0)</f>
        <v>30</v>
      </c>
      <c r="L316" s="56">
        <f>IFERROR(VLOOKUP(MYRANKS_H[[#This Row],[IDFANGRAPHS]],STEAMER_H[],COLUMN(STEAMER_H[3B]),FALSE),0)</f>
        <v>2</v>
      </c>
      <c r="M316" s="56">
        <f>IFERROR(VLOOKUP(MYRANKS_H[[#This Row],[IDFANGRAPHS]],STEAMER_H[],COLUMN(STEAMER_H[HR]),FALSE),0)</f>
        <v>6</v>
      </c>
      <c r="N316" s="56">
        <f>IFERROR(VLOOKUP(MYRANKS_H[[#This Row],[IDFANGRAPHS]],STEAMER_H[],COLUMN(STEAMER_H[R]),FALSE),0)</f>
        <v>68</v>
      </c>
      <c r="O316" s="56">
        <f>IFERROR(VLOOKUP(MYRANKS_H[[#This Row],[IDFANGRAPHS]],STEAMER_H[],COLUMN(STEAMER_H[RBI]),FALSE),0)</f>
        <v>55</v>
      </c>
      <c r="P316" s="56">
        <f>IFERROR(VLOOKUP(MYRANKS_H[[#This Row],[IDFANGRAPHS]],STEAMER_H[],COLUMN(STEAMER_H[BB]),FALSE),0)</f>
        <v>47</v>
      </c>
      <c r="Q316" s="56">
        <f>IFERROR(VLOOKUP(MYRANKS_H[[#This Row],[IDFANGRAPHS]],STEAMER_H[],COLUMN(STEAMER_H[HBP]),FALSE),0)</f>
        <v>3</v>
      </c>
      <c r="R316" s="56">
        <f>IFERROR(VLOOKUP(MYRANKS_H[[#This Row],[IDFANGRAPHS]],STEAMER_H[],COLUMN(STEAMER_H[SO]),FALSE),0)</f>
        <v>81</v>
      </c>
      <c r="S316" s="56">
        <f>IFERROR(VLOOKUP(MYRANKS_H[[#This Row],[IDFANGRAPHS]],STEAMER_H[],COLUMN(STEAMER_H[SB]),FALSE),0)</f>
        <v>25</v>
      </c>
      <c r="T316" s="19">
        <f>IFERROR(MYRANKS_H[[#This Row],[H]]/MYRANKS_H[[#This Row],[AB]],0)</f>
        <v>0.26713532513181021</v>
      </c>
      <c r="U316" s="19">
        <f>IFERROR((MYRANKS_H[[#This Row],[H]]+MYRANKS_H[[#This Row],[BB]]+MYRANKS_H[[#This Row],[HBP]])/(MYRANKS_H[[#This Row],[AB]]+MYRANKS_H[[#This Row],[BB]]+MYRANKS_H[[#This Row],[HBP]]),0)</f>
        <v>0.32633279483037159</v>
      </c>
      <c r="V316" s="19">
        <f>IFERROR((MYRANKS_H[[#This Row],[H]]+MYRANKS_H[[#This Row],[2B]]+2*MYRANKS_H[[#This Row],[3B]]+3*MYRANKS_H[[#This Row],[HR]])/MYRANKS_H[[#This Row],[AB]],0)</f>
        <v>0.35852372583479791</v>
      </c>
      <c r="W31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16" s="27">
        <f>VLOOKUP(MYRANKS_H[[#This Row],[POS]],REPLACEMENT_LEVEL[],3,FALSE)</f>
        <v>0</v>
      </c>
      <c r="Y316" s="27">
        <f>MYRANKS_H[[#This Row],[PROJ PTS]]-MYRANKS_H[[#This Row],[REPL LEVEL]]</f>
        <v>0</v>
      </c>
      <c r="Z316" s="27">
        <f>RANK(MYRANKS_H[[#This Row],[POINTS OVER REPL]],MYRANKS_H[POINTS OVER REPL])</f>
        <v>1</v>
      </c>
      <c r="AA316" s="29">
        <f>IF(MYRANKS_H[[#This Row],[RANK]]&lt;=TOTAL_HITTERS_DRAFTED,MYRANKS_H[[#This Row],[POINTS OVER REPL]],0)</f>
        <v>0</v>
      </c>
      <c r="AB316" s="35">
        <f>MYRANKS_H[[#This Row],[POINTS OVER REPL]]*DOLLAR_VALUE_PER_POINT+1</f>
        <v>1</v>
      </c>
      <c r="AC316" s="35"/>
      <c r="AD316" s="29">
        <f>IF(AND(MYRANKS_H[[#This Row],[RANK]]&lt;=(TOTAL_HITTERS_DRAFTED-HITTERS_BELOW_REPL_DRAFTED),MYRANKS_H[[#This Row],[$ACTUAL]]=""),MYRANKS_H[[#This Row],[POINTS OVER REPL]],0)</f>
        <v>0</v>
      </c>
      <c r="AE316" s="35">
        <f>IF(MYRANKS_H[[#This Row],[$ACTUAL]]="",MYRANKS_H[[#This Row],[POINTS OVER REPL]]*REMAINING_DOLLAR_VALUE_PER_POINT+1,0)</f>
        <v>1</v>
      </c>
    </row>
    <row r="317" spans="1:31" ht="15" customHeight="1" x14ac:dyDescent="0.25">
      <c r="A317" s="64" t="s">
        <v>11424</v>
      </c>
      <c r="B317" s="14" t="str">
        <f>VLOOKUP(MYRANKS_H[[#This Row],[PLAYERID]],PLAYERIDMAP2[],COLUMN(PLAYERIDMAP2[LASTNAME]),FALSE)</f>
        <v>Blanco</v>
      </c>
      <c r="C317" s="14" t="str">
        <f>VLOOKUP(MYRANKS_H[[#This Row],[PLAYERID]],PLAYERIDMAP2[],COLUMN(PLAYERIDMAP2[FIRSTNAME]),FALSE)</f>
        <v>Gregor</v>
      </c>
      <c r="D317" s="14" t="str">
        <f>MYRANKS_H[[#This Row],[FNAME]]&amp;" "&amp;MYRANKS_H[[#This Row],[LNAME]]</f>
        <v>Gregor Blanco</v>
      </c>
      <c r="E317" s="14" t="str">
        <f>VLOOKUP(MYRANKS_H[[#This Row],[PLAYERID]],PLAYERIDMAP2[],COLUMN(PLAYERIDMAP2[TEAM]),FALSE)</f>
        <v>SF</v>
      </c>
      <c r="F317" s="14" t="str">
        <f>VLOOKUP(MYRANKS_H[[#This Row],[PLAYERID]],PLAYERIDMAP2[],COLUMN(PLAYERIDMAP2[POS]),FALSE)</f>
        <v>OF</v>
      </c>
      <c r="G317" s="14">
        <f>IFERROR(VALUE(VLOOKUP(MYRANKS_H[[#This Row],[PLAYERID]],PLAYERIDMAP2[],COLUMN(PLAYERIDMAP2[IDFANGRAPHS]),FALSE)),VLOOKUP(MYRANKS_H[[#This Row],[PLAYERID]],PLAYERIDMAP2[],COLUMN(PLAYERIDMAP2[IDFANGRAPHS]),FALSE))</f>
        <v>3123</v>
      </c>
      <c r="H317" s="56">
        <f>IFERROR(VLOOKUP(MYRANKS_H[[#This Row],[IDFANGRAPHS]],STEAMER_H[],COLUMN(STEAMER_H[PA]),FALSE),0)</f>
        <v>531</v>
      </c>
      <c r="I317" s="56">
        <f>IFERROR(VLOOKUP(MYRANKS_H[[#This Row],[IDFANGRAPHS]],STEAMER_H[],COLUMN(STEAMER_H[AB]),FALSE),0)</f>
        <v>467</v>
      </c>
      <c r="J317" s="56">
        <f>IFERROR(VLOOKUP(MYRANKS_H[[#This Row],[IDFANGRAPHS]],STEAMER_H[],COLUMN(STEAMER_H[H]),FALSE),0)</f>
        <v>122</v>
      </c>
      <c r="K317" s="56">
        <f>IFERROR(VLOOKUP(MYRANKS_H[[#This Row],[IDFANGRAPHS]],STEAMER_H[],COLUMN(STEAMER_H[2B]),FALSE),0)</f>
        <v>23</v>
      </c>
      <c r="L317" s="56">
        <f>IFERROR(VLOOKUP(MYRANKS_H[[#This Row],[IDFANGRAPHS]],STEAMER_H[],COLUMN(STEAMER_H[3B]),FALSE),0)</f>
        <v>4</v>
      </c>
      <c r="M317" s="56">
        <f>IFERROR(VLOOKUP(MYRANKS_H[[#This Row],[IDFANGRAPHS]],STEAMER_H[],COLUMN(STEAMER_H[HR]),FALSE),0)</f>
        <v>6</v>
      </c>
      <c r="N317" s="56">
        <f>IFERROR(VLOOKUP(MYRANKS_H[[#This Row],[IDFANGRAPHS]],STEAMER_H[],COLUMN(STEAMER_H[R]),FALSE),0)</f>
        <v>54</v>
      </c>
      <c r="O317" s="56">
        <f>IFERROR(VLOOKUP(MYRANKS_H[[#This Row],[IDFANGRAPHS]],STEAMER_H[],COLUMN(STEAMER_H[RBI]),FALSE),0)</f>
        <v>46</v>
      </c>
      <c r="P317" s="56">
        <f>IFERROR(VLOOKUP(MYRANKS_H[[#This Row],[IDFANGRAPHS]],STEAMER_H[],COLUMN(STEAMER_H[BB]),FALSE),0)</f>
        <v>54</v>
      </c>
      <c r="Q317" s="56">
        <f>IFERROR(VLOOKUP(MYRANKS_H[[#This Row],[IDFANGRAPHS]],STEAMER_H[],COLUMN(STEAMER_H[HBP]),FALSE),0)</f>
        <v>3</v>
      </c>
      <c r="R317" s="56">
        <f>IFERROR(VLOOKUP(MYRANKS_H[[#This Row],[IDFANGRAPHS]],STEAMER_H[],COLUMN(STEAMER_H[SO]),FALSE),0)</f>
        <v>92</v>
      </c>
      <c r="S317" s="56">
        <f>IFERROR(VLOOKUP(MYRANKS_H[[#This Row],[IDFANGRAPHS]],STEAMER_H[],COLUMN(STEAMER_H[SB]),FALSE),0)</f>
        <v>16</v>
      </c>
      <c r="T317" s="57">
        <f>IFERROR(MYRANKS_H[[#This Row],[H]]/MYRANKS_H[[#This Row],[AB]],0)</f>
        <v>0.26124197002141325</v>
      </c>
      <c r="U317" s="57">
        <f>IFERROR((MYRANKS_H[[#This Row],[H]]+MYRANKS_H[[#This Row],[BB]]+MYRANKS_H[[#This Row],[HBP]])/(MYRANKS_H[[#This Row],[AB]]+MYRANKS_H[[#This Row],[BB]]+MYRANKS_H[[#This Row],[HBP]]),0)</f>
        <v>0.34160305343511449</v>
      </c>
      <c r="V317" s="57">
        <f>IFERROR((MYRANKS_H[[#This Row],[H]]+MYRANKS_H[[#This Row],[2B]]+2*MYRANKS_H[[#This Row],[3B]]+3*MYRANKS_H[[#This Row],[HR]])/MYRANKS_H[[#This Row],[AB]],0)</f>
        <v>0.36616702355460384</v>
      </c>
      <c r="W31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17" s="56">
        <f>VLOOKUP(MYRANKS_H[[#This Row],[POS]],REPLACEMENT_LEVEL[],3,FALSE)</f>
        <v>0</v>
      </c>
      <c r="Y317" s="56">
        <f>MYRANKS_H[[#This Row],[PROJ PTS]]-MYRANKS_H[[#This Row],[REPL LEVEL]]</f>
        <v>0</v>
      </c>
      <c r="Z317" s="56">
        <f>RANK(MYRANKS_H[[#This Row],[POINTS OVER REPL]],MYRANKS_H[POINTS OVER REPL])</f>
        <v>1</v>
      </c>
      <c r="AA317" s="56">
        <f>IF(MYRANKS_H[[#This Row],[RANK]]&lt;=TOTAL_HITTERS_DRAFTED,MYRANKS_H[[#This Row],[POINTS OVER REPL]],0)</f>
        <v>0</v>
      </c>
      <c r="AB317" s="58">
        <f>MYRANKS_H[[#This Row],[POINTS OVER REPL]]*DOLLAR_VALUE_PER_POINT+1</f>
        <v>1</v>
      </c>
      <c r="AC317" s="56"/>
      <c r="AD317" s="56">
        <f>IF(AND(MYRANKS_H[[#This Row],[RANK]]&lt;=(TOTAL_HITTERS_DRAFTED-HITTERS_BELOW_REPL_DRAFTED),MYRANKS_H[[#This Row],[$ACTUAL]]=""),MYRANKS_H[[#This Row],[POINTS OVER REPL]],0)</f>
        <v>0</v>
      </c>
      <c r="AE317" s="59">
        <f>IF(MYRANKS_H[[#This Row],[$ACTUAL]]="",MYRANKS_H[[#This Row],[POINTS OVER REPL]]*REMAINING_DOLLAR_VALUE_PER_POINT+1,0)</f>
        <v>1</v>
      </c>
    </row>
    <row r="318" spans="1:31" ht="15" customHeight="1" x14ac:dyDescent="0.25">
      <c r="A318" s="2" t="s">
        <v>11466</v>
      </c>
      <c r="B318" s="14" t="str">
        <f>VLOOKUP(MYRANKS_H[[#This Row],[PLAYERID]],PLAYERIDMAP2[],COLUMN(PLAYERIDMAP2[LASTNAME]),FALSE)</f>
        <v>Bonifacio</v>
      </c>
      <c r="C318" s="14" t="str">
        <f>VLOOKUP(MYRANKS_H[[#This Row],[PLAYERID]],PLAYERIDMAP2[],COLUMN(PLAYERIDMAP2[FIRSTNAME]),FALSE)</f>
        <v>Emilio</v>
      </c>
      <c r="D318" s="14" t="str">
        <f>MYRANKS_H[[#This Row],[FNAME]]&amp;" "&amp;MYRANKS_H[[#This Row],[LNAME]]</f>
        <v>Emilio Bonifacio</v>
      </c>
      <c r="E318" s="14" t="str">
        <f>VLOOKUP(MYRANKS_H[[#This Row],[PLAYERID]],PLAYERIDMAP2[],COLUMN(PLAYERIDMAP2[TEAM]),FALSE)</f>
        <v>ATL</v>
      </c>
      <c r="F318" s="14" t="str">
        <f>VLOOKUP(MYRANKS_H[[#This Row],[PLAYERID]],PLAYERIDMAP2[],COLUMN(PLAYERIDMAP2[POS]),FALSE)</f>
        <v>2B</v>
      </c>
      <c r="G318" s="14">
        <f>IFERROR(VALUE(VLOOKUP(MYRANKS_H[[#This Row],[PLAYERID]],PLAYERIDMAP2[],COLUMN(PLAYERIDMAP2[IDFANGRAPHS]),FALSE)),VLOOKUP(MYRANKS_H[[#This Row],[PLAYERID]],PLAYERIDMAP2[],COLUMN(PLAYERIDMAP2[IDFANGRAPHS]),FALSE))</f>
        <v>4054</v>
      </c>
      <c r="H318" s="56">
        <f>IFERROR(VLOOKUP(MYRANKS_H[[#This Row],[IDFANGRAPHS]],STEAMER_H[],COLUMN(STEAMER_H[PA]),FALSE),0)</f>
        <v>33</v>
      </c>
      <c r="I318" s="56">
        <f>IFERROR(VLOOKUP(MYRANKS_H[[#This Row],[IDFANGRAPHS]],STEAMER_H[],COLUMN(STEAMER_H[AB]),FALSE),0)</f>
        <v>31</v>
      </c>
      <c r="J318" s="56">
        <f>IFERROR(VLOOKUP(MYRANKS_H[[#This Row],[IDFANGRAPHS]],STEAMER_H[],COLUMN(STEAMER_H[H]),FALSE),0)</f>
        <v>8</v>
      </c>
      <c r="K318" s="56">
        <f>IFERROR(VLOOKUP(MYRANKS_H[[#This Row],[IDFANGRAPHS]],STEAMER_H[],COLUMN(STEAMER_H[2B]),FALSE),0)</f>
        <v>1</v>
      </c>
      <c r="L318" s="56">
        <f>IFERROR(VLOOKUP(MYRANKS_H[[#This Row],[IDFANGRAPHS]],STEAMER_H[],COLUMN(STEAMER_H[3B]),FALSE),0)</f>
        <v>0</v>
      </c>
      <c r="M318" s="56">
        <f>IFERROR(VLOOKUP(MYRANKS_H[[#This Row],[IDFANGRAPHS]],STEAMER_H[],COLUMN(STEAMER_H[HR]),FALSE),0)</f>
        <v>0</v>
      </c>
      <c r="N318" s="56">
        <f>IFERROR(VLOOKUP(MYRANKS_H[[#This Row],[IDFANGRAPHS]],STEAMER_H[],COLUMN(STEAMER_H[R]),FALSE),0)</f>
        <v>3</v>
      </c>
      <c r="O318" s="56">
        <f>IFERROR(VLOOKUP(MYRANKS_H[[#This Row],[IDFANGRAPHS]],STEAMER_H[],COLUMN(STEAMER_H[RBI]),FALSE),0)</f>
        <v>2</v>
      </c>
      <c r="P318" s="56">
        <f>IFERROR(VLOOKUP(MYRANKS_H[[#This Row],[IDFANGRAPHS]],STEAMER_H[],COLUMN(STEAMER_H[BB]),FALSE),0)</f>
        <v>2</v>
      </c>
      <c r="Q318" s="56">
        <f>IFERROR(VLOOKUP(MYRANKS_H[[#This Row],[IDFANGRAPHS]],STEAMER_H[],COLUMN(STEAMER_H[HBP]),FALSE),0)</f>
        <v>0</v>
      </c>
      <c r="R318" s="56">
        <f>IFERROR(VLOOKUP(MYRANKS_H[[#This Row],[IDFANGRAPHS]],STEAMER_H[],COLUMN(STEAMER_H[SO]),FALSE),0)</f>
        <v>7</v>
      </c>
      <c r="S318" s="56">
        <f>IFERROR(VLOOKUP(MYRANKS_H[[#This Row],[IDFANGRAPHS]],STEAMER_H[],COLUMN(STEAMER_H[SB]),FALSE),0)</f>
        <v>1</v>
      </c>
      <c r="T318" s="19">
        <f>IFERROR(MYRANKS_H[[#This Row],[H]]/MYRANKS_H[[#This Row],[AB]],0)</f>
        <v>0.25806451612903225</v>
      </c>
      <c r="U318" s="19">
        <f>IFERROR((MYRANKS_H[[#This Row],[H]]+MYRANKS_H[[#This Row],[BB]]+MYRANKS_H[[#This Row],[HBP]])/(MYRANKS_H[[#This Row],[AB]]+MYRANKS_H[[#This Row],[BB]]+MYRANKS_H[[#This Row],[HBP]]),0)</f>
        <v>0.30303030303030304</v>
      </c>
      <c r="V318" s="19">
        <f>IFERROR((MYRANKS_H[[#This Row],[H]]+MYRANKS_H[[#This Row],[2B]]+2*MYRANKS_H[[#This Row],[3B]]+3*MYRANKS_H[[#This Row],[HR]])/MYRANKS_H[[#This Row],[AB]],0)</f>
        <v>0.29032258064516131</v>
      </c>
      <c r="W31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18" s="27">
        <f>VLOOKUP(MYRANKS_H[[#This Row],[POS]],REPLACEMENT_LEVEL[],3,FALSE)</f>
        <v>0</v>
      </c>
      <c r="Y318" s="27">
        <f>MYRANKS_H[[#This Row],[PROJ PTS]]-MYRANKS_H[[#This Row],[REPL LEVEL]]</f>
        <v>0</v>
      </c>
      <c r="Z318" s="27">
        <f>RANK(MYRANKS_H[[#This Row],[POINTS OVER REPL]],MYRANKS_H[POINTS OVER REPL])</f>
        <v>1</v>
      </c>
      <c r="AA318" s="29">
        <f>IF(MYRANKS_H[[#This Row],[RANK]]&lt;=TOTAL_HITTERS_DRAFTED,MYRANKS_H[[#This Row],[POINTS OVER REPL]],0)</f>
        <v>0</v>
      </c>
      <c r="AB318" s="35">
        <f>MYRANKS_H[[#This Row],[POINTS OVER REPL]]*DOLLAR_VALUE_PER_POINT+1</f>
        <v>1</v>
      </c>
      <c r="AC318" s="35"/>
      <c r="AD318" s="29">
        <f>IF(AND(MYRANKS_H[[#This Row],[RANK]]&lt;=(TOTAL_HITTERS_DRAFTED-HITTERS_BELOW_REPL_DRAFTED),MYRANKS_H[[#This Row],[$ACTUAL]]=""),MYRANKS_H[[#This Row],[POINTS OVER REPL]],0)</f>
        <v>0</v>
      </c>
      <c r="AE318" s="35">
        <f>IF(MYRANKS_H[[#This Row],[$ACTUAL]]="",MYRANKS_H[[#This Row],[POINTS OVER REPL]]*REMAINING_DOLLAR_VALUE_PER_POINT+1,0)</f>
        <v>1</v>
      </c>
    </row>
    <row r="319" spans="1:31" ht="15" customHeight="1" x14ac:dyDescent="0.25">
      <c r="A319" s="2" t="s">
        <v>11665</v>
      </c>
      <c r="B319" s="14" t="str">
        <f>VLOOKUP(MYRANKS_H[[#This Row],[PLAYERID]],PLAYERIDMAP2[],COLUMN(PLAYERIDMAP2[LASTNAME]),FALSE)</f>
        <v>Campbell</v>
      </c>
      <c r="C319" s="14" t="str">
        <f>VLOOKUP(MYRANKS_H[[#This Row],[PLAYERID]],PLAYERIDMAP2[],COLUMN(PLAYERIDMAP2[FIRSTNAME]),FALSE)</f>
        <v>Eric</v>
      </c>
      <c r="D319" s="14" t="str">
        <f>MYRANKS_H[[#This Row],[FNAME]]&amp;" "&amp;MYRANKS_H[[#This Row],[LNAME]]</f>
        <v>Eric Campbell</v>
      </c>
      <c r="E319" s="14" t="str">
        <f>VLOOKUP(MYRANKS_H[[#This Row],[PLAYERID]],PLAYERIDMAP2[],COLUMN(PLAYERIDMAP2[TEAM]),FALSE)</f>
        <v>NYM</v>
      </c>
      <c r="F319" s="14" t="str">
        <f>VLOOKUP(MYRANKS_H[[#This Row],[PLAYERID]],PLAYERIDMAP2[],COLUMN(PLAYERIDMAP2[POS]),FALSE)</f>
        <v>OF</v>
      </c>
      <c r="G319" s="14">
        <f>IFERROR(VALUE(VLOOKUP(MYRANKS_H[[#This Row],[PLAYERID]],PLAYERIDMAP2[],COLUMN(PLAYERIDMAP2[IDFANGRAPHS]),FALSE)),VLOOKUP(MYRANKS_H[[#This Row],[PLAYERID]],PLAYERIDMAP2[],COLUMN(PLAYERIDMAP2[IDFANGRAPHS]),FALSE))</f>
        <v>6938</v>
      </c>
      <c r="H319" s="56">
        <f>IFERROR(VLOOKUP(MYRANKS_H[[#This Row],[IDFANGRAPHS]],STEAMER_H[],COLUMN(STEAMER_H[PA]),FALSE),0)</f>
        <v>188</v>
      </c>
      <c r="I319" s="56">
        <f>IFERROR(VLOOKUP(MYRANKS_H[[#This Row],[IDFANGRAPHS]],STEAMER_H[],COLUMN(STEAMER_H[AB]),FALSE),0)</f>
        <v>164</v>
      </c>
      <c r="J319" s="56">
        <f>IFERROR(VLOOKUP(MYRANKS_H[[#This Row],[IDFANGRAPHS]],STEAMER_H[],COLUMN(STEAMER_H[H]),FALSE),0)</f>
        <v>40</v>
      </c>
      <c r="K319" s="56">
        <f>IFERROR(VLOOKUP(MYRANKS_H[[#This Row],[IDFANGRAPHS]],STEAMER_H[],COLUMN(STEAMER_H[2B]),FALSE),0)</f>
        <v>8</v>
      </c>
      <c r="L319" s="56">
        <f>IFERROR(VLOOKUP(MYRANKS_H[[#This Row],[IDFANGRAPHS]],STEAMER_H[],COLUMN(STEAMER_H[3B]),FALSE),0)</f>
        <v>0</v>
      </c>
      <c r="M319" s="56">
        <f>IFERROR(VLOOKUP(MYRANKS_H[[#This Row],[IDFANGRAPHS]],STEAMER_H[],COLUMN(STEAMER_H[HR]),FALSE),0)</f>
        <v>3</v>
      </c>
      <c r="N319" s="56">
        <f>IFERROR(VLOOKUP(MYRANKS_H[[#This Row],[IDFANGRAPHS]],STEAMER_H[],COLUMN(STEAMER_H[R]),FALSE),0)</f>
        <v>18</v>
      </c>
      <c r="O319" s="56">
        <f>IFERROR(VLOOKUP(MYRANKS_H[[#This Row],[IDFANGRAPHS]],STEAMER_H[],COLUMN(STEAMER_H[RBI]),FALSE),0)</f>
        <v>17</v>
      </c>
      <c r="P319" s="56">
        <f>IFERROR(VLOOKUP(MYRANKS_H[[#This Row],[IDFANGRAPHS]],STEAMER_H[],COLUMN(STEAMER_H[BB]),FALSE),0)</f>
        <v>19</v>
      </c>
      <c r="Q319" s="56">
        <f>IFERROR(VLOOKUP(MYRANKS_H[[#This Row],[IDFANGRAPHS]],STEAMER_H[],COLUMN(STEAMER_H[HBP]),FALSE),0)</f>
        <v>2</v>
      </c>
      <c r="R319" s="56">
        <f>IFERROR(VLOOKUP(MYRANKS_H[[#This Row],[IDFANGRAPHS]],STEAMER_H[],COLUMN(STEAMER_H[SO]),FALSE),0)</f>
        <v>37</v>
      </c>
      <c r="S319" s="56">
        <f>IFERROR(VLOOKUP(MYRANKS_H[[#This Row],[IDFANGRAPHS]],STEAMER_H[],COLUMN(STEAMER_H[SB]),FALSE),0)</f>
        <v>4</v>
      </c>
      <c r="T319" s="19">
        <f>IFERROR(MYRANKS_H[[#This Row],[H]]/MYRANKS_H[[#This Row],[AB]],0)</f>
        <v>0.24390243902439024</v>
      </c>
      <c r="U319" s="19">
        <f>IFERROR((MYRANKS_H[[#This Row],[H]]+MYRANKS_H[[#This Row],[BB]]+MYRANKS_H[[#This Row],[HBP]])/(MYRANKS_H[[#This Row],[AB]]+MYRANKS_H[[#This Row],[BB]]+MYRANKS_H[[#This Row],[HBP]]),0)</f>
        <v>0.32972972972972975</v>
      </c>
      <c r="V319" s="19">
        <f>IFERROR((MYRANKS_H[[#This Row],[H]]+MYRANKS_H[[#This Row],[2B]]+2*MYRANKS_H[[#This Row],[3B]]+3*MYRANKS_H[[#This Row],[HR]])/MYRANKS_H[[#This Row],[AB]],0)</f>
        <v>0.34756097560975607</v>
      </c>
      <c r="W31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19" s="27">
        <f>VLOOKUP(MYRANKS_H[[#This Row],[POS]],REPLACEMENT_LEVEL[],3,FALSE)</f>
        <v>0</v>
      </c>
      <c r="Y319" s="27">
        <f>MYRANKS_H[[#This Row],[PROJ PTS]]-MYRANKS_H[[#This Row],[REPL LEVEL]]</f>
        <v>0</v>
      </c>
      <c r="Z319" s="27">
        <f>RANK(MYRANKS_H[[#This Row],[POINTS OVER REPL]],MYRANKS_H[POINTS OVER REPL])</f>
        <v>1</v>
      </c>
      <c r="AA319" s="29">
        <f>IF(MYRANKS_H[[#This Row],[RANK]]&lt;=TOTAL_HITTERS_DRAFTED,MYRANKS_H[[#This Row],[POINTS OVER REPL]],0)</f>
        <v>0</v>
      </c>
      <c r="AB319" s="35">
        <f>MYRANKS_H[[#This Row],[POINTS OVER REPL]]*DOLLAR_VALUE_PER_POINT+1</f>
        <v>1</v>
      </c>
      <c r="AC319" s="35"/>
      <c r="AD319" s="29">
        <f>IF(AND(MYRANKS_H[[#This Row],[RANK]]&lt;=(TOTAL_HITTERS_DRAFTED-HITTERS_BELOW_REPL_DRAFTED),MYRANKS_H[[#This Row],[$ACTUAL]]=""),MYRANKS_H[[#This Row],[POINTS OVER REPL]],0)</f>
        <v>0</v>
      </c>
      <c r="AE319" s="35">
        <f>IF(MYRANKS_H[[#This Row],[$ACTUAL]]="",MYRANKS_H[[#This Row],[POINTS OVER REPL]]*REMAINING_DOLLAR_VALUE_PER_POINT+1,0)</f>
        <v>1</v>
      </c>
    </row>
    <row r="320" spans="1:31" ht="15" customHeight="1" x14ac:dyDescent="0.25">
      <c r="A320" s="6" t="s">
        <v>11805</v>
      </c>
      <c r="B320" s="14" t="str">
        <f>VLOOKUP(MYRANKS_H[[#This Row],[PLAYERID]],PLAYERIDMAP2[],COLUMN(PLAYERIDMAP2[LASTNAME]),FALSE)</f>
        <v>Cervelli</v>
      </c>
      <c r="C320" s="14" t="str">
        <f>VLOOKUP(MYRANKS_H[[#This Row],[PLAYERID]],PLAYERIDMAP2[],COLUMN(PLAYERIDMAP2[FIRSTNAME]),FALSE)</f>
        <v>Francisco</v>
      </c>
      <c r="D320" s="14" t="str">
        <f>MYRANKS_H[[#This Row],[FNAME]]&amp;" "&amp;MYRANKS_H[[#This Row],[LNAME]]</f>
        <v>Francisco Cervelli</v>
      </c>
      <c r="E320" s="14" t="str">
        <f>VLOOKUP(MYRANKS_H[[#This Row],[PLAYERID]],PLAYERIDMAP2[],COLUMN(PLAYERIDMAP2[TEAM]),FALSE)</f>
        <v>PIT</v>
      </c>
      <c r="F320" s="14" t="str">
        <f>VLOOKUP(MYRANKS_H[[#This Row],[PLAYERID]],PLAYERIDMAP2[],COLUMN(PLAYERIDMAP2[POS]),FALSE)</f>
        <v>C</v>
      </c>
      <c r="G320" s="14">
        <f>IFERROR(VALUE(VLOOKUP(MYRANKS_H[[#This Row],[PLAYERID]],PLAYERIDMAP2[],COLUMN(PLAYERIDMAP2[IDFANGRAPHS]),FALSE)),VLOOKUP(MYRANKS_H[[#This Row],[PLAYERID]],PLAYERIDMAP2[],COLUMN(PLAYERIDMAP2[IDFANGRAPHS]),FALSE))</f>
        <v>5275</v>
      </c>
      <c r="H320" s="56">
        <f>IFERROR(VLOOKUP(MYRANKS_H[[#This Row],[IDFANGRAPHS]],STEAMER_H[],COLUMN(STEAMER_H[PA]),FALSE),0)</f>
        <v>408</v>
      </c>
      <c r="I320" s="56">
        <f>IFERROR(VLOOKUP(MYRANKS_H[[#This Row],[IDFANGRAPHS]],STEAMER_H[],COLUMN(STEAMER_H[AB]),FALSE),0)</f>
        <v>363</v>
      </c>
      <c r="J320" s="56">
        <f>IFERROR(VLOOKUP(MYRANKS_H[[#This Row],[IDFANGRAPHS]],STEAMER_H[],COLUMN(STEAMER_H[H]),FALSE),0)</f>
        <v>97</v>
      </c>
      <c r="K320" s="56">
        <f>IFERROR(VLOOKUP(MYRANKS_H[[#This Row],[IDFANGRAPHS]],STEAMER_H[],COLUMN(STEAMER_H[2B]),FALSE),0)</f>
        <v>17</v>
      </c>
      <c r="L320" s="56">
        <f>IFERROR(VLOOKUP(MYRANKS_H[[#This Row],[IDFANGRAPHS]],STEAMER_H[],COLUMN(STEAMER_H[3B]),FALSE),0)</f>
        <v>3</v>
      </c>
      <c r="M320" s="56">
        <f>IFERROR(VLOOKUP(MYRANKS_H[[#This Row],[IDFANGRAPHS]],STEAMER_H[],COLUMN(STEAMER_H[HR]),FALSE),0)</f>
        <v>6</v>
      </c>
      <c r="N320" s="56">
        <f>IFERROR(VLOOKUP(MYRANKS_H[[#This Row],[IDFANGRAPHS]],STEAMER_H[],COLUMN(STEAMER_H[R]),FALSE),0)</f>
        <v>39</v>
      </c>
      <c r="O320" s="56">
        <f>IFERROR(VLOOKUP(MYRANKS_H[[#This Row],[IDFANGRAPHS]],STEAMER_H[],COLUMN(STEAMER_H[RBI]),FALSE),0)</f>
        <v>40</v>
      </c>
      <c r="P320" s="56">
        <f>IFERROR(VLOOKUP(MYRANKS_H[[#This Row],[IDFANGRAPHS]],STEAMER_H[],COLUMN(STEAMER_H[BB]),FALSE),0)</f>
        <v>34</v>
      </c>
      <c r="Q320" s="56">
        <f>IFERROR(VLOOKUP(MYRANKS_H[[#This Row],[IDFANGRAPHS]],STEAMER_H[],COLUMN(STEAMER_H[HBP]),FALSE),0)</f>
        <v>6</v>
      </c>
      <c r="R320" s="56">
        <f>IFERROR(VLOOKUP(MYRANKS_H[[#This Row],[IDFANGRAPHS]],STEAMER_H[],COLUMN(STEAMER_H[SO]),FALSE),0)</f>
        <v>77</v>
      </c>
      <c r="S320" s="56">
        <f>IFERROR(VLOOKUP(MYRANKS_H[[#This Row],[IDFANGRAPHS]],STEAMER_H[],COLUMN(STEAMER_H[SB]),FALSE),0)</f>
        <v>2</v>
      </c>
      <c r="T320" s="19">
        <f>IFERROR(MYRANKS_H[[#This Row],[H]]/MYRANKS_H[[#This Row],[AB]],0)</f>
        <v>0.26721763085399447</v>
      </c>
      <c r="U320" s="19">
        <f>IFERROR((MYRANKS_H[[#This Row],[H]]+MYRANKS_H[[#This Row],[BB]]+MYRANKS_H[[#This Row],[HBP]])/(MYRANKS_H[[#This Row],[AB]]+MYRANKS_H[[#This Row],[BB]]+MYRANKS_H[[#This Row],[HBP]]),0)</f>
        <v>0.33995037220843671</v>
      </c>
      <c r="V320" s="19">
        <f>IFERROR((MYRANKS_H[[#This Row],[H]]+MYRANKS_H[[#This Row],[2B]]+2*MYRANKS_H[[#This Row],[3B]]+3*MYRANKS_H[[#This Row],[HR]])/MYRANKS_H[[#This Row],[AB]],0)</f>
        <v>0.38016528925619836</v>
      </c>
      <c r="W32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20" s="27">
        <f>VLOOKUP(MYRANKS_H[[#This Row],[POS]],REPLACEMENT_LEVEL[],3,FALSE)</f>
        <v>0</v>
      </c>
      <c r="Y320" s="27">
        <f>MYRANKS_H[[#This Row],[PROJ PTS]]-MYRANKS_H[[#This Row],[REPL LEVEL]]</f>
        <v>0</v>
      </c>
      <c r="Z320" s="27">
        <f>RANK(MYRANKS_H[[#This Row],[POINTS OVER REPL]],MYRANKS_H[POINTS OVER REPL])</f>
        <v>1</v>
      </c>
      <c r="AA320" s="29">
        <f>IF(MYRANKS_H[[#This Row],[RANK]]&lt;=TOTAL_HITTERS_DRAFTED,MYRANKS_H[[#This Row],[POINTS OVER REPL]],0)</f>
        <v>0</v>
      </c>
      <c r="AB320" s="35">
        <f>MYRANKS_H[[#This Row],[POINTS OVER REPL]]*DOLLAR_VALUE_PER_POINT+1</f>
        <v>1</v>
      </c>
      <c r="AC320" s="35"/>
      <c r="AD320" s="29">
        <f>IF(AND(MYRANKS_H[[#This Row],[RANK]]&lt;=(TOTAL_HITTERS_DRAFTED-HITTERS_BELOW_REPL_DRAFTED),MYRANKS_H[[#This Row],[$ACTUAL]]=""),MYRANKS_H[[#This Row],[POINTS OVER REPL]],0)</f>
        <v>0</v>
      </c>
      <c r="AE320" s="35">
        <f>IF(MYRANKS_H[[#This Row],[$ACTUAL]]="",MYRANKS_H[[#This Row],[POINTS OVER REPL]]*REMAINING_DOLLAR_VALUE_PER_POINT+1,0)</f>
        <v>1</v>
      </c>
    </row>
    <row r="321" spans="1:31" x14ac:dyDescent="0.25">
      <c r="A321" s="2" t="s">
        <v>11927</v>
      </c>
      <c r="B321" s="14" t="str">
        <f>VLOOKUP(MYRANKS_H[[#This Row],[PLAYERID]],PLAYERIDMAP2[],COLUMN(PLAYERIDMAP2[LASTNAME]),FALSE)</f>
        <v>Colabello</v>
      </c>
      <c r="C321" s="14" t="str">
        <f>VLOOKUP(MYRANKS_H[[#This Row],[PLAYERID]],PLAYERIDMAP2[],COLUMN(PLAYERIDMAP2[FIRSTNAME]),FALSE)</f>
        <v>Chris</v>
      </c>
      <c r="D321" s="14" t="str">
        <f>MYRANKS_H[[#This Row],[FNAME]]&amp;" "&amp;MYRANKS_H[[#This Row],[LNAME]]</f>
        <v>Chris Colabello</v>
      </c>
      <c r="E321" s="14" t="str">
        <f>VLOOKUP(MYRANKS_H[[#This Row],[PLAYERID]],PLAYERIDMAP2[],COLUMN(PLAYERIDMAP2[TEAM]),FALSE)</f>
        <v>TOR</v>
      </c>
      <c r="F321" s="14" t="str">
        <f>VLOOKUP(MYRANKS_H[[#This Row],[PLAYERID]],PLAYERIDMAP2[],COLUMN(PLAYERIDMAP2[POS]),FALSE)</f>
        <v>1B</v>
      </c>
      <c r="G321" s="14">
        <f>IFERROR(VALUE(VLOOKUP(MYRANKS_H[[#This Row],[PLAYERID]],PLAYERIDMAP2[],COLUMN(PLAYERIDMAP2[IDFANGRAPHS]),FALSE)),VLOOKUP(MYRANKS_H[[#This Row],[PLAYERID]],PLAYERIDMAP2[],COLUMN(PLAYERIDMAP2[IDFANGRAPHS]),FALSE))</f>
        <v>13051</v>
      </c>
      <c r="H321" s="56">
        <f>IFERROR(VLOOKUP(MYRANKS_H[[#This Row],[IDFANGRAPHS]],STEAMER_H[],COLUMN(STEAMER_H[PA]),FALSE),0)</f>
        <v>345</v>
      </c>
      <c r="I321" s="56">
        <f>IFERROR(VLOOKUP(MYRANKS_H[[#This Row],[IDFANGRAPHS]],STEAMER_H[],COLUMN(STEAMER_H[AB]),FALSE),0)</f>
        <v>314</v>
      </c>
      <c r="J321" s="56">
        <f>IFERROR(VLOOKUP(MYRANKS_H[[#This Row],[IDFANGRAPHS]],STEAMER_H[],COLUMN(STEAMER_H[H]),FALSE),0)</f>
        <v>82</v>
      </c>
      <c r="K321" s="56">
        <f>IFERROR(VLOOKUP(MYRANKS_H[[#This Row],[IDFANGRAPHS]],STEAMER_H[],COLUMN(STEAMER_H[2B]),FALSE),0)</f>
        <v>16</v>
      </c>
      <c r="L321" s="56">
        <f>IFERROR(VLOOKUP(MYRANKS_H[[#This Row],[IDFANGRAPHS]],STEAMER_H[],COLUMN(STEAMER_H[3B]),FALSE),0)</f>
        <v>1</v>
      </c>
      <c r="M321" s="56">
        <f>IFERROR(VLOOKUP(MYRANKS_H[[#This Row],[IDFANGRAPHS]],STEAMER_H[],COLUMN(STEAMER_H[HR]),FALSE),0)</f>
        <v>14</v>
      </c>
      <c r="N321" s="56">
        <f>IFERROR(VLOOKUP(MYRANKS_H[[#This Row],[IDFANGRAPHS]],STEAMER_H[],COLUMN(STEAMER_H[R]),FALSE),0)</f>
        <v>42</v>
      </c>
      <c r="O321" s="56">
        <f>IFERROR(VLOOKUP(MYRANKS_H[[#This Row],[IDFANGRAPHS]],STEAMER_H[],COLUMN(STEAMER_H[RBI]),FALSE),0)</f>
        <v>47</v>
      </c>
      <c r="P321" s="56">
        <f>IFERROR(VLOOKUP(MYRANKS_H[[#This Row],[IDFANGRAPHS]],STEAMER_H[],COLUMN(STEAMER_H[BB]),FALSE),0)</f>
        <v>24</v>
      </c>
      <c r="Q321" s="56">
        <f>IFERROR(VLOOKUP(MYRANKS_H[[#This Row],[IDFANGRAPHS]],STEAMER_H[],COLUMN(STEAMER_H[HBP]),FALSE),0)</f>
        <v>3</v>
      </c>
      <c r="R321" s="56">
        <f>IFERROR(VLOOKUP(MYRANKS_H[[#This Row],[IDFANGRAPHS]],STEAMER_H[],COLUMN(STEAMER_H[SO]),FALSE),0)</f>
        <v>93</v>
      </c>
      <c r="S321" s="56">
        <f>IFERROR(VLOOKUP(MYRANKS_H[[#This Row],[IDFANGRAPHS]],STEAMER_H[],COLUMN(STEAMER_H[SB]),FALSE),0)</f>
        <v>1</v>
      </c>
      <c r="T321" s="19">
        <f>IFERROR(MYRANKS_H[[#This Row],[H]]/MYRANKS_H[[#This Row],[AB]],0)</f>
        <v>0.26114649681528662</v>
      </c>
      <c r="U321" s="19">
        <f>IFERROR((MYRANKS_H[[#This Row],[H]]+MYRANKS_H[[#This Row],[BB]]+MYRANKS_H[[#This Row],[HBP]])/(MYRANKS_H[[#This Row],[AB]]+MYRANKS_H[[#This Row],[BB]]+MYRANKS_H[[#This Row],[HBP]]),0)</f>
        <v>0.31964809384164222</v>
      </c>
      <c r="V321" s="19">
        <f>IFERROR((MYRANKS_H[[#This Row],[H]]+MYRANKS_H[[#This Row],[2B]]+2*MYRANKS_H[[#This Row],[3B]]+3*MYRANKS_H[[#This Row],[HR]])/MYRANKS_H[[#This Row],[AB]],0)</f>
        <v>0.45222929936305734</v>
      </c>
      <c r="W32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21" s="27">
        <f>VLOOKUP(MYRANKS_H[[#This Row],[POS]],REPLACEMENT_LEVEL[],3,FALSE)</f>
        <v>0</v>
      </c>
      <c r="Y321" s="27">
        <f>MYRANKS_H[[#This Row],[PROJ PTS]]-MYRANKS_H[[#This Row],[REPL LEVEL]]</f>
        <v>0</v>
      </c>
      <c r="Z321" s="27">
        <f>RANK(MYRANKS_H[[#This Row],[POINTS OVER REPL]],MYRANKS_H[POINTS OVER REPL])</f>
        <v>1</v>
      </c>
      <c r="AA321" s="29">
        <f>IF(MYRANKS_H[[#This Row],[RANK]]&lt;=TOTAL_HITTERS_DRAFTED,MYRANKS_H[[#This Row],[POINTS OVER REPL]],0)</f>
        <v>0</v>
      </c>
      <c r="AB321" s="35">
        <f>MYRANKS_H[[#This Row],[POINTS OVER REPL]]*DOLLAR_VALUE_PER_POINT+1</f>
        <v>1</v>
      </c>
      <c r="AC321" s="35"/>
      <c r="AD321" s="29">
        <f>IF(AND(MYRANKS_H[[#This Row],[RANK]]&lt;=(TOTAL_HITTERS_DRAFTED-HITTERS_BELOW_REPL_DRAFTED),MYRANKS_H[[#This Row],[$ACTUAL]]=""),MYRANKS_H[[#This Row],[POINTS OVER REPL]],0)</f>
        <v>0</v>
      </c>
      <c r="AE321" s="35">
        <f>IF(MYRANKS_H[[#This Row],[$ACTUAL]]="",MYRANKS_H[[#This Row],[POINTS OVER REPL]]*REMAINING_DOLLAR_VALUE_PER_POINT+1,0)</f>
        <v>1</v>
      </c>
    </row>
    <row r="322" spans="1:31" ht="15" customHeight="1" x14ac:dyDescent="0.25">
      <c r="A322" s="2" t="s">
        <v>20380</v>
      </c>
      <c r="B322" s="14" t="str">
        <f>VLOOKUP(MYRANKS_H[[#This Row],[PLAYERID]],PLAYERIDMAP2[],COLUMN(PLAYERIDMAP2[LASTNAME]),FALSE)</f>
        <v>Collins</v>
      </c>
      <c r="C322" s="14" t="str">
        <f>VLOOKUP(MYRANKS_H[[#This Row],[PLAYERID]],PLAYERIDMAP2[],COLUMN(PLAYERIDMAP2[FIRSTNAME]),FALSE)</f>
        <v>Tyler</v>
      </c>
      <c r="D322" s="14" t="str">
        <f>MYRANKS_H[[#This Row],[FNAME]]&amp;" "&amp;MYRANKS_H[[#This Row],[LNAME]]</f>
        <v>Tyler Collins</v>
      </c>
      <c r="E322" s="14" t="str">
        <f>VLOOKUP(MYRANKS_H[[#This Row],[PLAYERID]],PLAYERIDMAP2[],COLUMN(PLAYERIDMAP2[TEAM]),FALSE)</f>
        <v>DET</v>
      </c>
      <c r="F322" s="14" t="str">
        <f>VLOOKUP(MYRANKS_H[[#This Row],[PLAYERID]],PLAYERIDMAP2[],COLUMN(PLAYERIDMAP2[POS]),FALSE)</f>
        <v>OF</v>
      </c>
      <c r="G322" s="14">
        <f>IFERROR(VALUE(VLOOKUP(MYRANKS_H[[#This Row],[PLAYERID]],PLAYERIDMAP2[],COLUMN(PLAYERIDMAP2[IDFANGRAPHS]),FALSE)),VLOOKUP(MYRANKS_H[[#This Row],[PLAYERID]],PLAYERIDMAP2[],COLUMN(PLAYERIDMAP2[IDFANGRAPHS]),FALSE))</f>
        <v>12723</v>
      </c>
      <c r="H322" s="56">
        <f>IFERROR(VLOOKUP(MYRANKS_H[[#This Row],[IDFANGRAPHS]],STEAMER_H[],COLUMN(STEAMER_H[PA]),FALSE),0)</f>
        <v>316</v>
      </c>
      <c r="I322" s="56">
        <f>IFERROR(VLOOKUP(MYRANKS_H[[#This Row],[IDFANGRAPHS]],STEAMER_H[],COLUMN(STEAMER_H[AB]),FALSE),0)</f>
        <v>288</v>
      </c>
      <c r="J322" s="56">
        <f>IFERROR(VLOOKUP(MYRANKS_H[[#This Row],[IDFANGRAPHS]],STEAMER_H[],COLUMN(STEAMER_H[H]),FALSE),0)</f>
        <v>72</v>
      </c>
      <c r="K322" s="56">
        <f>IFERROR(VLOOKUP(MYRANKS_H[[#This Row],[IDFANGRAPHS]],STEAMER_H[],COLUMN(STEAMER_H[2B]),FALSE),0)</f>
        <v>12</v>
      </c>
      <c r="L322" s="56">
        <f>IFERROR(VLOOKUP(MYRANKS_H[[#This Row],[IDFANGRAPHS]],STEAMER_H[],COLUMN(STEAMER_H[3B]),FALSE),0)</f>
        <v>2</v>
      </c>
      <c r="M322" s="56">
        <f>IFERROR(VLOOKUP(MYRANKS_H[[#This Row],[IDFANGRAPHS]],STEAMER_H[],COLUMN(STEAMER_H[HR]),FALSE),0)</f>
        <v>9</v>
      </c>
      <c r="N322" s="56">
        <f>IFERROR(VLOOKUP(MYRANKS_H[[#This Row],[IDFANGRAPHS]],STEAMER_H[],COLUMN(STEAMER_H[R]),FALSE),0)</f>
        <v>34</v>
      </c>
      <c r="O322" s="56">
        <f>IFERROR(VLOOKUP(MYRANKS_H[[#This Row],[IDFANGRAPHS]],STEAMER_H[],COLUMN(STEAMER_H[RBI]),FALSE),0)</f>
        <v>35</v>
      </c>
      <c r="P322" s="56">
        <f>IFERROR(VLOOKUP(MYRANKS_H[[#This Row],[IDFANGRAPHS]],STEAMER_H[],COLUMN(STEAMER_H[BB]),FALSE),0)</f>
        <v>22</v>
      </c>
      <c r="Q322" s="56">
        <f>IFERROR(VLOOKUP(MYRANKS_H[[#This Row],[IDFANGRAPHS]],STEAMER_H[],COLUMN(STEAMER_H[HBP]),FALSE),0)</f>
        <v>3</v>
      </c>
      <c r="R322" s="56">
        <f>IFERROR(VLOOKUP(MYRANKS_H[[#This Row],[IDFANGRAPHS]],STEAMER_H[],COLUMN(STEAMER_H[SO]),FALSE),0)</f>
        <v>67</v>
      </c>
      <c r="S322" s="56">
        <f>IFERROR(VLOOKUP(MYRANKS_H[[#This Row],[IDFANGRAPHS]],STEAMER_H[],COLUMN(STEAMER_H[SB]),FALSE),0)</f>
        <v>5</v>
      </c>
      <c r="T322" s="19">
        <f>IFERROR(MYRANKS_H[[#This Row],[H]]/MYRANKS_H[[#This Row],[AB]],0)</f>
        <v>0.25</v>
      </c>
      <c r="U322" s="19">
        <f>IFERROR((MYRANKS_H[[#This Row],[H]]+MYRANKS_H[[#This Row],[BB]]+MYRANKS_H[[#This Row],[HBP]])/(MYRANKS_H[[#This Row],[AB]]+MYRANKS_H[[#This Row],[BB]]+MYRANKS_H[[#This Row],[HBP]]),0)</f>
        <v>0.30990415335463256</v>
      </c>
      <c r="V322" s="19">
        <f>IFERROR((MYRANKS_H[[#This Row],[H]]+MYRANKS_H[[#This Row],[2B]]+2*MYRANKS_H[[#This Row],[3B]]+3*MYRANKS_H[[#This Row],[HR]])/MYRANKS_H[[#This Row],[AB]],0)</f>
        <v>0.39930555555555558</v>
      </c>
      <c r="W32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22" s="27">
        <f>VLOOKUP(MYRANKS_H[[#This Row],[POS]],REPLACEMENT_LEVEL[],3,FALSE)</f>
        <v>0</v>
      </c>
      <c r="Y322" s="27">
        <f>MYRANKS_H[[#This Row],[PROJ PTS]]-MYRANKS_H[[#This Row],[REPL LEVEL]]</f>
        <v>0</v>
      </c>
      <c r="Z322" s="27">
        <f>RANK(MYRANKS_H[[#This Row],[POINTS OVER REPL]],MYRANKS_H[POINTS OVER REPL])</f>
        <v>1</v>
      </c>
      <c r="AA322" s="29">
        <f>IF(MYRANKS_H[[#This Row],[RANK]]&lt;=TOTAL_HITTERS_DRAFTED,MYRANKS_H[[#This Row],[POINTS OVER REPL]],0)</f>
        <v>0</v>
      </c>
      <c r="AB322" s="35">
        <f>MYRANKS_H[[#This Row],[POINTS OVER REPL]]*DOLLAR_VALUE_PER_POINT+1</f>
        <v>1</v>
      </c>
      <c r="AC322" s="35"/>
      <c r="AD322" s="29">
        <f>IF(AND(MYRANKS_H[[#This Row],[RANK]]&lt;=(TOTAL_HITTERS_DRAFTED-HITTERS_BELOW_REPL_DRAFTED),MYRANKS_H[[#This Row],[$ACTUAL]]=""),MYRANKS_H[[#This Row],[POINTS OVER REPL]],0)</f>
        <v>0</v>
      </c>
      <c r="AE322" s="35">
        <f>IF(MYRANKS_H[[#This Row],[$ACTUAL]]="",MYRANKS_H[[#This Row],[POINTS OVER REPL]]*REMAINING_DOLLAR_VALUE_PER_POINT+1,0)</f>
        <v>1</v>
      </c>
    </row>
    <row r="323" spans="1:31" ht="15" customHeight="1" x14ac:dyDescent="0.25">
      <c r="A323" s="9" t="s">
        <v>16429</v>
      </c>
      <c r="B323" s="14" t="str">
        <f>VLOOKUP(MYRANKS_H[[#This Row],[PLAYERID]],PLAYERIDMAP2[],COLUMN(PLAYERIDMAP2[LASTNAME]),FALSE)</f>
        <v>Colon</v>
      </c>
      <c r="C323" s="14" t="str">
        <f>VLOOKUP(MYRANKS_H[[#This Row],[PLAYERID]],PLAYERIDMAP2[],COLUMN(PLAYERIDMAP2[FIRSTNAME]),FALSE)</f>
        <v>Christian</v>
      </c>
      <c r="D323" s="14" t="str">
        <f>MYRANKS_H[[#This Row],[FNAME]]&amp;" "&amp;MYRANKS_H[[#This Row],[LNAME]]</f>
        <v>Christian Colon</v>
      </c>
      <c r="E323" s="14" t="str">
        <f>VLOOKUP(MYRANKS_H[[#This Row],[PLAYERID]],PLAYERIDMAP2[],COLUMN(PLAYERIDMAP2[TEAM]),FALSE)</f>
        <v>KC</v>
      </c>
      <c r="F323" s="14" t="str">
        <f>VLOOKUP(MYRANKS_H[[#This Row],[PLAYERID]],PLAYERIDMAP2[],COLUMN(PLAYERIDMAP2[POS]),FALSE)</f>
        <v>2B</v>
      </c>
      <c r="G323" s="14">
        <f>IFERROR(VALUE(VLOOKUP(MYRANKS_H[[#This Row],[PLAYERID]],PLAYERIDMAP2[],COLUMN(PLAYERIDMAP2[IDFANGRAPHS]),FALSE)),VLOOKUP(MYRANKS_H[[#This Row],[PLAYERID]],PLAYERIDMAP2[],COLUMN(PLAYERIDMAP2[IDFANGRAPHS]),FALSE))</f>
        <v>11145</v>
      </c>
      <c r="H323" s="56">
        <f>IFERROR(VLOOKUP(MYRANKS_H[[#This Row],[IDFANGRAPHS]],STEAMER_H[],COLUMN(STEAMER_H[PA]),FALSE),0)</f>
        <v>290</v>
      </c>
      <c r="I323" s="56">
        <f>IFERROR(VLOOKUP(MYRANKS_H[[#This Row],[IDFANGRAPHS]],STEAMER_H[],COLUMN(STEAMER_H[AB]),FALSE),0)</f>
        <v>264</v>
      </c>
      <c r="J323" s="56">
        <f>IFERROR(VLOOKUP(MYRANKS_H[[#This Row],[IDFANGRAPHS]],STEAMER_H[],COLUMN(STEAMER_H[H]),FALSE),0)</f>
        <v>70</v>
      </c>
      <c r="K323" s="56">
        <f>IFERROR(VLOOKUP(MYRANKS_H[[#This Row],[IDFANGRAPHS]],STEAMER_H[],COLUMN(STEAMER_H[2B]),FALSE),0)</f>
        <v>11</v>
      </c>
      <c r="L323" s="56">
        <f>IFERROR(VLOOKUP(MYRANKS_H[[#This Row],[IDFANGRAPHS]],STEAMER_H[],COLUMN(STEAMER_H[3B]),FALSE),0)</f>
        <v>1</v>
      </c>
      <c r="M323" s="56">
        <f>IFERROR(VLOOKUP(MYRANKS_H[[#This Row],[IDFANGRAPHS]],STEAMER_H[],COLUMN(STEAMER_H[HR]),FALSE),0)</f>
        <v>4</v>
      </c>
      <c r="N323" s="56">
        <f>IFERROR(VLOOKUP(MYRANKS_H[[#This Row],[IDFANGRAPHS]],STEAMER_H[],COLUMN(STEAMER_H[R]),FALSE),0)</f>
        <v>29</v>
      </c>
      <c r="O323" s="56">
        <f>IFERROR(VLOOKUP(MYRANKS_H[[#This Row],[IDFANGRAPHS]],STEAMER_H[],COLUMN(STEAMER_H[RBI]),FALSE),0)</f>
        <v>26</v>
      </c>
      <c r="P323" s="56">
        <f>IFERROR(VLOOKUP(MYRANKS_H[[#This Row],[IDFANGRAPHS]],STEAMER_H[],COLUMN(STEAMER_H[BB]),FALSE),0)</f>
        <v>19</v>
      </c>
      <c r="Q323" s="56">
        <f>IFERROR(VLOOKUP(MYRANKS_H[[#This Row],[IDFANGRAPHS]],STEAMER_H[],COLUMN(STEAMER_H[HBP]),FALSE),0)</f>
        <v>2</v>
      </c>
      <c r="R323" s="56">
        <f>IFERROR(VLOOKUP(MYRANKS_H[[#This Row],[IDFANGRAPHS]],STEAMER_H[],COLUMN(STEAMER_H[SO]),FALSE),0)</f>
        <v>32</v>
      </c>
      <c r="S323" s="56">
        <f>IFERROR(VLOOKUP(MYRANKS_H[[#This Row],[IDFANGRAPHS]],STEAMER_H[],COLUMN(STEAMER_H[SB]),FALSE),0)</f>
        <v>7</v>
      </c>
      <c r="T323" s="52">
        <f>IFERROR(MYRANKS_H[[#This Row],[H]]/MYRANKS_H[[#This Row],[AB]],0)</f>
        <v>0.26515151515151514</v>
      </c>
      <c r="U323" s="52">
        <f>IFERROR((MYRANKS_H[[#This Row],[H]]+MYRANKS_H[[#This Row],[BB]]+MYRANKS_H[[#This Row],[HBP]])/(MYRANKS_H[[#This Row],[AB]]+MYRANKS_H[[#This Row],[BB]]+MYRANKS_H[[#This Row],[HBP]]),0)</f>
        <v>0.31929824561403508</v>
      </c>
      <c r="V323" s="52">
        <f>IFERROR((MYRANKS_H[[#This Row],[H]]+MYRANKS_H[[#This Row],[2B]]+2*MYRANKS_H[[#This Row],[3B]]+3*MYRANKS_H[[#This Row],[HR]])/MYRANKS_H[[#This Row],[AB]],0)</f>
        <v>0.35984848484848486</v>
      </c>
      <c r="W323"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23" s="27">
        <f>VLOOKUP(MYRANKS_H[[#This Row],[POS]],REPLACEMENT_LEVEL[],3,FALSE)</f>
        <v>0</v>
      </c>
      <c r="Y323" s="27">
        <f>MYRANKS_H[[#This Row],[PROJ PTS]]-MYRANKS_H[[#This Row],[REPL LEVEL]]</f>
        <v>0</v>
      </c>
      <c r="Z323" s="27">
        <f>RANK(MYRANKS_H[[#This Row],[POINTS OVER REPL]],MYRANKS_H[POINTS OVER REPL])</f>
        <v>1</v>
      </c>
      <c r="AA323" s="27">
        <f>IF(MYRANKS_H[[#This Row],[RANK]]&lt;=TOTAL_HITTERS_DRAFTED,MYRANKS_H[[#This Row],[POINTS OVER REPL]],0)</f>
        <v>0</v>
      </c>
      <c r="AB323" s="53">
        <f>MYRANKS_H[[#This Row],[POINTS OVER REPL]]*DOLLAR_VALUE_PER_POINT+1</f>
        <v>1</v>
      </c>
      <c r="AC323" s="27"/>
      <c r="AD323" s="27">
        <f>IF(AND(MYRANKS_H[[#This Row],[RANK]]&lt;=(TOTAL_HITTERS_DRAFTED-HITTERS_BELOW_REPL_DRAFTED),MYRANKS_H[[#This Row],[$ACTUAL]]=""),MYRANKS_H[[#This Row],[POINTS OVER REPL]],0)</f>
        <v>0</v>
      </c>
      <c r="AE323" s="54">
        <f>IF(MYRANKS_H[[#This Row],[$ACTUAL]]="",MYRANKS_H[[#This Row],[POINTS OVER REPL]]*REMAINING_DOLLAR_VALUE_PER_POINT+1,0)</f>
        <v>1</v>
      </c>
    </row>
    <row r="324" spans="1:31" ht="15" customHeight="1" x14ac:dyDescent="0.25">
      <c r="A324" s="2" t="s">
        <v>11982</v>
      </c>
      <c r="B324" s="14" t="str">
        <f>VLOOKUP(MYRANKS_H[[#This Row],[PLAYERID]],PLAYERIDMAP2[],COLUMN(PLAYERIDMAP2[LASTNAME]),FALSE)</f>
        <v>Corporan</v>
      </c>
      <c r="C324" s="14" t="str">
        <f>VLOOKUP(MYRANKS_H[[#This Row],[PLAYERID]],PLAYERIDMAP2[],COLUMN(PLAYERIDMAP2[FIRSTNAME]),FALSE)</f>
        <v>Carlos</v>
      </c>
      <c r="D324" s="14" t="str">
        <f>MYRANKS_H[[#This Row],[FNAME]]&amp;" "&amp;MYRANKS_H[[#This Row],[LNAME]]</f>
        <v>Carlos Corporan</v>
      </c>
      <c r="E324" s="14" t="str">
        <f>VLOOKUP(MYRANKS_H[[#This Row],[PLAYERID]],PLAYERIDMAP2[],COLUMN(PLAYERIDMAP2[TEAM]),FALSE)</f>
        <v>TEX</v>
      </c>
      <c r="F324" s="14" t="str">
        <f>VLOOKUP(MYRANKS_H[[#This Row],[PLAYERID]],PLAYERIDMAP2[],COLUMN(PLAYERIDMAP2[POS]),FALSE)</f>
        <v>C</v>
      </c>
      <c r="G324" s="14">
        <f>IFERROR(VALUE(VLOOKUP(MYRANKS_H[[#This Row],[PLAYERID]],PLAYERIDMAP2[],COLUMN(PLAYERIDMAP2[IDFANGRAPHS]),FALSE)),VLOOKUP(MYRANKS_H[[#This Row],[PLAYERID]],PLAYERIDMAP2[],COLUMN(PLAYERIDMAP2[IDFANGRAPHS]),FALSE))</f>
        <v>5587</v>
      </c>
      <c r="H324" s="56">
        <f>IFERROR(VLOOKUP(MYRANKS_H[[#This Row],[IDFANGRAPHS]],STEAMER_H[],COLUMN(STEAMER_H[PA]),FALSE),0)</f>
        <v>152</v>
      </c>
      <c r="I324" s="56">
        <f>IFERROR(VLOOKUP(MYRANKS_H[[#This Row],[IDFANGRAPHS]],STEAMER_H[],COLUMN(STEAMER_H[AB]),FALSE),0)</f>
        <v>139</v>
      </c>
      <c r="J324" s="56">
        <f>IFERROR(VLOOKUP(MYRANKS_H[[#This Row],[IDFANGRAPHS]],STEAMER_H[],COLUMN(STEAMER_H[H]),FALSE),0)</f>
        <v>30</v>
      </c>
      <c r="K324" s="56">
        <f>IFERROR(VLOOKUP(MYRANKS_H[[#This Row],[IDFANGRAPHS]],STEAMER_H[],COLUMN(STEAMER_H[2B]),FALSE),0)</f>
        <v>6</v>
      </c>
      <c r="L324" s="56">
        <f>IFERROR(VLOOKUP(MYRANKS_H[[#This Row],[IDFANGRAPHS]],STEAMER_H[],COLUMN(STEAMER_H[3B]),FALSE),0)</f>
        <v>0</v>
      </c>
      <c r="M324" s="56">
        <f>IFERROR(VLOOKUP(MYRANKS_H[[#This Row],[IDFANGRAPHS]],STEAMER_H[],COLUMN(STEAMER_H[HR]),FALSE),0)</f>
        <v>4</v>
      </c>
      <c r="N324" s="56">
        <f>IFERROR(VLOOKUP(MYRANKS_H[[#This Row],[IDFANGRAPHS]],STEAMER_H[],COLUMN(STEAMER_H[R]),FALSE),0)</f>
        <v>13</v>
      </c>
      <c r="O324" s="56">
        <f>IFERROR(VLOOKUP(MYRANKS_H[[#This Row],[IDFANGRAPHS]],STEAMER_H[],COLUMN(STEAMER_H[RBI]),FALSE),0)</f>
        <v>15</v>
      </c>
      <c r="P324" s="56">
        <f>IFERROR(VLOOKUP(MYRANKS_H[[#This Row],[IDFANGRAPHS]],STEAMER_H[],COLUMN(STEAMER_H[BB]),FALSE),0)</f>
        <v>9</v>
      </c>
      <c r="Q324" s="56">
        <f>IFERROR(VLOOKUP(MYRANKS_H[[#This Row],[IDFANGRAPHS]],STEAMER_H[],COLUMN(STEAMER_H[HBP]),FALSE),0)</f>
        <v>2</v>
      </c>
      <c r="R324" s="56">
        <f>IFERROR(VLOOKUP(MYRANKS_H[[#This Row],[IDFANGRAPHS]],STEAMER_H[],COLUMN(STEAMER_H[SO]),FALSE),0)</f>
        <v>40</v>
      </c>
      <c r="S324" s="56">
        <f>IFERROR(VLOOKUP(MYRANKS_H[[#This Row],[IDFANGRAPHS]],STEAMER_H[],COLUMN(STEAMER_H[SB]),FALSE),0)</f>
        <v>1</v>
      </c>
      <c r="T324" s="19">
        <f>IFERROR(MYRANKS_H[[#This Row],[H]]/MYRANKS_H[[#This Row],[AB]],0)</f>
        <v>0.21582733812949639</v>
      </c>
      <c r="U324" s="19">
        <f>IFERROR((MYRANKS_H[[#This Row],[H]]+MYRANKS_H[[#This Row],[BB]]+MYRANKS_H[[#This Row],[HBP]])/(MYRANKS_H[[#This Row],[AB]]+MYRANKS_H[[#This Row],[BB]]+MYRANKS_H[[#This Row],[HBP]]),0)</f>
        <v>0.27333333333333332</v>
      </c>
      <c r="V324" s="19">
        <f>IFERROR((MYRANKS_H[[#This Row],[H]]+MYRANKS_H[[#This Row],[2B]]+2*MYRANKS_H[[#This Row],[3B]]+3*MYRANKS_H[[#This Row],[HR]])/MYRANKS_H[[#This Row],[AB]],0)</f>
        <v>0.34532374100719426</v>
      </c>
      <c r="W32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24" s="27">
        <f>VLOOKUP(MYRANKS_H[[#This Row],[POS]],REPLACEMENT_LEVEL[],3,FALSE)</f>
        <v>0</v>
      </c>
      <c r="Y324" s="27">
        <f>MYRANKS_H[[#This Row],[PROJ PTS]]-MYRANKS_H[[#This Row],[REPL LEVEL]]</f>
        <v>0</v>
      </c>
      <c r="Z324" s="27">
        <f>RANK(MYRANKS_H[[#This Row],[POINTS OVER REPL]],MYRANKS_H[POINTS OVER REPL])</f>
        <v>1</v>
      </c>
      <c r="AA324" s="29">
        <f>IF(MYRANKS_H[[#This Row],[RANK]]&lt;=TOTAL_HITTERS_DRAFTED,MYRANKS_H[[#This Row],[POINTS OVER REPL]],0)</f>
        <v>0</v>
      </c>
      <c r="AB324" s="35">
        <f>MYRANKS_H[[#This Row],[POINTS OVER REPL]]*DOLLAR_VALUE_PER_POINT+1</f>
        <v>1</v>
      </c>
      <c r="AC324" s="35"/>
      <c r="AD324" s="29">
        <f>IF(AND(MYRANKS_H[[#This Row],[RANK]]&lt;=(TOTAL_HITTERS_DRAFTED-HITTERS_BELOW_REPL_DRAFTED),MYRANKS_H[[#This Row],[$ACTUAL]]=""),MYRANKS_H[[#This Row],[POINTS OVER REPL]],0)</f>
        <v>0</v>
      </c>
      <c r="AE324" s="35">
        <f>IF(MYRANKS_H[[#This Row],[$ACTUAL]]="",MYRANKS_H[[#This Row],[POINTS OVER REPL]]*REMAINING_DOLLAR_VALUE_PER_POINT+1,0)</f>
        <v>1</v>
      </c>
    </row>
    <row r="325" spans="1:31" ht="15" customHeight="1" x14ac:dyDescent="0.25">
      <c r="A325" s="2" t="s">
        <v>12002</v>
      </c>
      <c r="B325" s="14" t="str">
        <f>VLOOKUP(MYRANKS_H[[#This Row],[PLAYERID]],PLAYERIDMAP2[],COLUMN(PLAYERIDMAP2[LASTNAME]),FALSE)</f>
        <v>Cowgill</v>
      </c>
      <c r="C325" s="14" t="str">
        <f>VLOOKUP(MYRANKS_H[[#This Row],[PLAYERID]],PLAYERIDMAP2[],COLUMN(PLAYERIDMAP2[FIRSTNAME]),FALSE)</f>
        <v>Collin</v>
      </c>
      <c r="D325" s="14" t="str">
        <f>MYRANKS_H[[#This Row],[FNAME]]&amp;" "&amp;MYRANKS_H[[#This Row],[LNAME]]</f>
        <v>Collin Cowgill</v>
      </c>
      <c r="E325" s="14" t="str">
        <f>VLOOKUP(MYRANKS_H[[#This Row],[PLAYERID]],PLAYERIDMAP2[],COLUMN(PLAYERIDMAP2[TEAM]),FALSE)</f>
        <v>CLE</v>
      </c>
      <c r="F325" s="14" t="str">
        <f>VLOOKUP(MYRANKS_H[[#This Row],[PLAYERID]],PLAYERIDMAP2[],COLUMN(PLAYERIDMAP2[POS]),FALSE)</f>
        <v>OF</v>
      </c>
      <c r="G325" s="14">
        <f>IFERROR(VALUE(VLOOKUP(MYRANKS_H[[#This Row],[PLAYERID]],PLAYERIDMAP2[],COLUMN(PLAYERIDMAP2[IDFANGRAPHS]),FALSE)),VLOOKUP(MYRANKS_H[[#This Row],[PLAYERID]],PLAYERIDMAP2[],COLUMN(PLAYERIDMAP2[IDFANGRAPHS]),FALSE))</f>
        <v>7250</v>
      </c>
      <c r="H325" s="56">
        <f>IFERROR(VLOOKUP(MYRANKS_H[[#This Row],[IDFANGRAPHS]],STEAMER_H[],COLUMN(STEAMER_H[PA]),FALSE),0)</f>
        <v>248</v>
      </c>
      <c r="I325" s="56">
        <f>IFERROR(VLOOKUP(MYRANKS_H[[#This Row],[IDFANGRAPHS]],STEAMER_H[],COLUMN(STEAMER_H[AB]),FALSE),0)</f>
        <v>225</v>
      </c>
      <c r="J325" s="56">
        <f>IFERROR(VLOOKUP(MYRANKS_H[[#This Row],[IDFANGRAPHS]],STEAMER_H[],COLUMN(STEAMER_H[H]),FALSE),0)</f>
        <v>53</v>
      </c>
      <c r="K325" s="56">
        <f>IFERROR(VLOOKUP(MYRANKS_H[[#This Row],[IDFANGRAPHS]],STEAMER_H[],COLUMN(STEAMER_H[2B]),FALSE),0)</f>
        <v>10</v>
      </c>
      <c r="L325" s="56">
        <f>IFERROR(VLOOKUP(MYRANKS_H[[#This Row],[IDFANGRAPHS]],STEAMER_H[],COLUMN(STEAMER_H[3B]),FALSE),0)</f>
        <v>1</v>
      </c>
      <c r="M325" s="56">
        <f>IFERROR(VLOOKUP(MYRANKS_H[[#This Row],[IDFANGRAPHS]],STEAMER_H[],COLUMN(STEAMER_H[HR]),FALSE),0)</f>
        <v>4</v>
      </c>
      <c r="N325" s="56">
        <f>IFERROR(VLOOKUP(MYRANKS_H[[#This Row],[IDFANGRAPHS]],STEAMER_H[],COLUMN(STEAMER_H[R]),FALSE),0)</f>
        <v>25</v>
      </c>
      <c r="O325" s="56">
        <f>IFERROR(VLOOKUP(MYRANKS_H[[#This Row],[IDFANGRAPHS]],STEAMER_H[],COLUMN(STEAMER_H[RBI]),FALSE),0)</f>
        <v>23</v>
      </c>
      <c r="P325" s="56">
        <f>IFERROR(VLOOKUP(MYRANKS_H[[#This Row],[IDFANGRAPHS]],STEAMER_H[],COLUMN(STEAMER_H[BB]),FALSE),0)</f>
        <v>17</v>
      </c>
      <c r="Q325" s="56">
        <f>IFERROR(VLOOKUP(MYRANKS_H[[#This Row],[IDFANGRAPHS]],STEAMER_H[],COLUMN(STEAMER_H[HBP]),FALSE),0)</f>
        <v>2</v>
      </c>
      <c r="R325" s="56">
        <f>IFERROR(VLOOKUP(MYRANKS_H[[#This Row],[IDFANGRAPHS]],STEAMER_H[],COLUMN(STEAMER_H[SO]),FALSE),0)</f>
        <v>58</v>
      </c>
      <c r="S325" s="56">
        <f>IFERROR(VLOOKUP(MYRANKS_H[[#This Row],[IDFANGRAPHS]],STEAMER_H[],COLUMN(STEAMER_H[SB]),FALSE),0)</f>
        <v>4</v>
      </c>
      <c r="T325" s="19">
        <f>IFERROR(MYRANKS_H[[#This Row],[H]]/MYRANKS_H[[#This Row],[AB]],0)</f>
        <v>0.23555555555555555</v>
      </c>
      <c r="U325" s="19">
        <f>IFERROR((MYRANKS_H[[#This Row],[H]]+MYRANKS_H[[#This Row],[BB]]+MYRANKS_H[[#This Row],[HBP]])/(MYRANKS_H[[#This Row],[AB]]+MYRANKS_H[[#This Row],[BB]]+MYRANKS_H[[#This Row],[HBP]]),0)</f>
        <v>0.29508196721311475</v>
      </c>
      <c r="V325" s="19">
        <f>IFERROR((MYRANKS_H[[#This Row],[H]]+MYRANKS_H[[#This Row],[2B]]+2*MYRANKS_H[[#This Row],[3B]]+3*MYRANKS_H[[#This Row],[HR]])/MYRANKS_H[[#This Row],[AB]],0)</f>
        <v>0.34222222222222221</v>
      </c>
      <c r="W32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25" s="27">
        <f>VLOOKUP(MYRANKS_H[[#This Row],[POS]],REPLACEMENT_LEVEL[],3,FALSE)</f>
        <v>0</v>
      </c>
      <c r="Y325" s="27">
        <f>MYRANKS_H[[#This Row],[PROJ PTS]]-MYRANKS_H[[#This Row],[REPL LEVEL]]</f>
        <v>0</v>
      </c>
      <c r="Z325" s="27">
        <f>RANK(MYRANKS_H[[#This Row],[POINTS OVER REPL]],MYRANKS_H[POINTS OVER REPL])</f>
        <v>1</v>
      </c>
      <c r="AA325" s="29">
        <f>IF(MYRANKS_H[[#This Row],[RANK]]&lt;=TOTAL_HITTERS_DRAFTED,MYRANKS_H[[#This Row],[POINTS OVER REPL]],0)</f>
        <v>0</v>
      </c>
      <c r="AB325" s="35">
        <f>MYRANKS_H[[#This Row],[POINTS OVER REPL]]*DOLLAR_VALUE_PER_POINT+1</f>
        <v>1</v>
      </c>
      <c r="AC325" s="35"/>
      <c r="AD325" s="29">
        <f>IF(AND(MYRANKS_H[[#This Row],[RANK]]&lt;=(TOTAL_HITTERS_DRAFTED-HITTERS_BELOW_REPL_DRAFTED),MYRANKS_H[[#This Row],[$ACTUAL]]=""),MYRANKS_H[[#This Row],[POINTS OVER REPL]],0)</f>
        <v>0</v>
      </c>
      <c r="AE325" s="35">
        <f>IF(MYRANKS_H[[#This Row],[$ACTUAL]]="",MYRANKS_H[[#This Row],[POINTS OVER REPL]]*REMAINING_DOLLAR_VALUE_PER_POINT+1,0)</f>
        <v>1</v>
      </c>
    </row>
    <row r="326" spans="1:31" ht="15" customHeight="1" x14ac:dyDescent="0.25">
      <c r="A326" s="2" t="s">
        <v>12391</v>
      </c>
      <c r="B326" s="14" t="str">
        <f>VLOOKUP(MYRANKS_H[[#This Row],[PLAYERID]],PLAYERIDMAP2[],COLUMN(PLAYERIDMAP2[LASTNAME]),FALSE)</f>
        <v>Espinosa</v>
      </c>
      <c r="C326" s="14" t="str">
        <f>VLOOKUP(MYRANKS_H[[#This Row],[PLAYERID]],PLAYERIDMAP2[],COLUMN(PLAYERIDMAP2[FIRSTNAME]),FALSE)</f>
        <v>Danny</v>
      </c>
      <c r="D326" s="14" t="str">
        <f>MYRANKS_H[[#This Row],[FNAME]]&amp;" "&amp;MYRANKS_H[[#This Row],[LNAME]]</f>
        <v>Danny Espinosa</v>
      </c>
      <c r="E326" s="14" t="str">
        <f>VLOOKUP(MYRANKS_H[[#This Row],[PLAYERID]],PLAYERIDMAP2[],COLUMN(PLAYERIDMAP2[TEAM]),FALSE)</f>
        <v>WAS</v>
      </c>
      <c r="F326" s="14" t="str">
        <f>VLOOKUP(MYRANKS_H[[#This Row],[PLAYERID]],PLAYERIDMAP2[],COLUMN(PLAYERIDMAP2[POS]),FALSE)</f>
        <v>2B</v>
      </c>
      <c r="G326" s="14">
        <f>IFERROR(VALUE(VLOOKUP(MYRANKS_H[[#This Row],[PLAYERID]],PLAYERIDMAP2[],COLUMN(PLAYERIDMAP2[IDFANGRAPHS]),FALSE)),VLOOKUP(MYRANKS_H[[#This Row],[PLAYERID]],PLAYERIDMAP2[],COLUMN(PLAYERIDMAP2[IDFANGRAPHS]),FALSE))</f>
        <v>9219</v>
      </c>
      <c r="H326" s="56">
        <f>IFERROR(VLOOKUP(MYRANKS_H[[#This Row],[IDFANGRAPHS]],STEAMER_H[],COLUMN(STEAMER_H[PA]),FALSE),0)</f>
        <v>224</v>
      </c>
      <c r="I326" s="56">
        <f>IFERROR(VLOOKUP(MYRANKS_H[[#This Row],[IDFANGRAPHS]],STEAMER_H[],COLUMN(STEAMER_H[AB]),FALSE),0)</f>
        <v>203</v>
      </c>
      <c r="J326" s="56">
        <f>IFERROR(VLOOKUP(MYRANKS_H[[#This Row],[IDFANGRAPHS]],STEAMER_H[],COLUMN(STEAMER_H[H]),FALSE),0)</f>
        <v>47</v>
      </c>
      <c r="K326" s="56">
        <f>IFERROR(VLOOKUP(MYRANKS_H[[#This Row],[IDFANGRAPHS]],STEAMER_H[],COLUMN(STEAMER_H[2B]),FALSE),0)</f>
        <v>10</v>
      </c>
      <c r="L326" s="56">
        <f>IFERROR(VLOOKUP(MYRANKS_H[[#This Row],[IDFANGRAPHS]],STEAMER_H[],COLUMN(STEAMER_H[3B]),FALSE),0)</f>
        <v>1</v>
      </c>
      <c r="M326" s="56">
        <f>IFERROR(VLOOKUP(MYRANKS_H[[#This Row],[IDFANGRAPHS]],STEAMER_H[],COLUMN(STEAMER_H[HR]),FALSE),0)</f>
        <v>5</v>
      </c>
      <c r="N326" s="56">
        <f>IFERROR(VLOOKUP(MYRANKS_H[[#This Row],[IDFANGRAPHS]],STEAMER_H[],COLUMN(STEAMER_H[R]),FALSE),0)</f>
        <v>22</v>
      </c>
      <c r="O326" s="56">
        <f>IFERROR(VLOOKUP(MYRANKS_H[[#This Row],[IDFANGRAPHS]],STEAMER_H[],COLUMN(STEAMER_H[RBI]),FALSE),0)</f>
        <v>23</v>
      </c>
      <c r="P326" s="56">
        <f>IFERROR(VLOOKUP(MYRANKS_H[[#This Row],[IDFANGRAPHS]],STEAMER_H[],COLUMN(STEAMER_H[BB]),FALSE),0)</f>
        <v>15</v>
      </c>
      <c r="Q326" s="56">
        <f>IFERROR(VLOOKUP(MYRANKS_H[[#This Row],[IDFANGRAPHS]],STEAMER_H[],COLUMN(STEAMER_H[HBP]),FALSE),0)</f>
        <v>4</v>
      </c>
      <c r="R326" s="56">
        <f>IFERROR(VLOOKUP(MYRANKS_H[[#This Row],[IDFANGRAPHS]],STEAMER_H[],COLUMN(STEAMER_H[SO]),FALSE),0)</f>
        <v>63</v>
      </c>
      <c r="S326" s="56">
        <f>IFERROR(VLOOKUP(MYRANKS_H[[#This Row],[IDFANGRAPHS]],STEAMER_H[],COLUMN(STEAMER_H[SB]),FALSE),0)</f>
        <v>3</v>
      </c>
      <c r="T326" s="19">
        <f>IFERROR(MYRANKS_H[[#This Row],[H]]/MYRANKS_H[[#This Row],[AB]],0)</f>
        <v>0.23152709359605911</v>
      </c>
      <c r="U326" s="19">
        <f>IFERROR((MYRANKS_H[[#This Row],[H]]+MYRANKS_H[[#This Row],[BB]]+MYRANKS_H[[#This Row],[HBP]])/(MYRANKS_H[[#This Row],[AB]]+MYRANKS_H[[#This Row],[BB]]+MYRANKS_H[[#This Row],[HBP]]),0)</f>
        <v>0.29729729729729731</v>
      </c>
      <c r="V326" s="19">
        <f>IFERROR((MYRANKS_H[[#This Row],[H]]+MYRANKS_H[[#This Row],[2B]]+2*MYRANKS_H[[#This Row],[3B]]+3*MYRANKS_H[[#This Row],[HR]])/MYRANKS_H[[#This Row],[AB]],0)</f>
        <v>0.3645320197044335</v>
      </c>
      <c r="W32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26" s="27">
        <f>VLOOKUP(MYRANKS_H[[#This Row],[POS]],REPLACEMENT_LEVEL[],3,FALSE)</f>
        <v>0</v>
      </c>
      <c r="Y326" s="27">
        <f>MYRANKS_H[[#This Row],[PROJ PTS]]-MYRANKS_H[[#This Row],[REPL LEVEL]]</f>
        <v>0</v>
      </c>
      <c r="Z326" s="27">
        <f>RANK(MYRANKS_H[[#This Row],[POINTS OVER REPL]],MYRANKS_H[POINTS OVER REPL])</f>
        <v>1</v>
      </c>
      <c r="AA326" s="29">
        <f>IF(MYRANKS_H[[#This Row],[RANK]]&lt;=TOTAL_HITTERS_DRAFTED,MYRANKS_H[[#This Row],[POINTS OVER REPL]],0)</f>
        <v>0</v>
      </c>
      <c r="AB326" s="35">
        <f>MYRANKS_H[[#This Row],[POINTS OVER REPL]]*DOLLAR_VALUE_PER_POINT+1</f>
        <v>1</v>
      </c>
      <c r="AC326" s="35"/>
      <c r="AD326" s="29">
        <f>IF(AND(MYRANKS_H[[#This Row],[RANK]]&lt;=(TOTAL_HITTERS_DRAFTED-HITTERS_BELOW_REPL_DRAFTED),MYRANKS_H[[#This Row],[$ACTUAL]]=""),MYRANKS_H[[#This Row],[POINTS OVER REPL]],0)</f>
        <v>0</v>
      </c>
      <c r="AE326" s="35">
        <f>IF(MYRANKS_H[[#This Row],[$ACTUAL]]="",MYRANKS_H[[#This Row],[POINTS OVER REPL]]*REMAINING_DOLLAR_VALUE_PER_POINT+1,0)</f>
        <v>1</v>
      </c>
    </row>
    <row r="327" spans="1:31" ht="15" customHeight="1" x14ac:dyDescent="0.25">
      <c r="A327" s="2" t="s">
        <v>12399</v>
      </c>
      <c r="B327" s="14" t="str">
        <f>VLOOKUP(MYRANKS_H[[#This Row],[PLAYERID]],PLAYERIDMAP2[],COLUMN(PLAYERIDMAP2[LASTNAME]),FALSE)</f>
        <v>Ethier</v>
      </c>
      <c r="C327" s="14" t="str">
        <f>VLOOKUP(MYRANKS_H[[#This Row],[PLAYERID]],PLAYERIDMAP2[],COLUMN(PLAYERIDMAP2[FIRSTNAME]),FALSE)</f>
        <v>Andre</v>
      </c>
      <c r="D327" s="14" t="str">
        <f>MYRANKS_H[[#This Row],[FNAME]]&amp;" "&amp;MYRANKS_H[[#This Row],[LNAME]]</f>
        <v>Andre Ethier</v>
      </c>
      <c r="E327" s="14" t="str">
        <f>VLOOKUP(MYRANKS_H[[#This Row],[PLAYERID]],PLAYERIDMAP2[],COLUMN(PLAYERIDMAP2[TEAM]),FALSE)</f>
        <v>LAD</v>
      </c>
      <c r="F327" s="14" t="str">
        <f>VLOOKUP(MYRANKS_H[[#This Row],[PLAYERID]],PLAYERIDMAP2[],COLUMN(PLAYERIDMAP2[POS]),FALSE)</f>
        <v>OF</v>
      </c>
      <c r="G327" s="14">
        <f>IFERROR(VALUE(VLOOKUP(MYRANKS_H[[#This Row],[PLAYERID]],PLAYERIDMAP2[],COLUMN(PLAYERIDMAP2[IDFANGRAPHS]),FALSE)),VLOOKUP(MYRANKS_H[[#This Row],[PLAYERID]],PLAYERIDMAP2[],COLUMN(PLAYERIDMAP2[IDFANGRAPHS]),FALSE))</f>
        <v>6265</v>
      </c>
      <c r="H327" s="56">
        <f>IFERROR(VLOOKUP(MYRANKS_H[[#This Row],[IDFANGRAPHS]],STEAMER_H[],COLUMN(STEAMER_H[PA]),FALSE),0)</f>
        <v>458</v>
      </c>
      <c r="I327" s="56">
        <f>IFERROR(VLOOKUP(MYRANKS_H[[#This Row],[IDFANGRAPHS]],STEAMER_H[],COLUMN(STEAMER_H[AB]),FALSE),0)</f>
        <v>406</v>
      </c>
      <c r="J327" s="56">
        <f>IFERROR(VLOOKUP(MYRANKS_H[[#This Row],[IDFANGRAPHS]],STEAMER_H[],COLUMN(STEAMER_H[H]),FALSE),0)</f>
        <v>108</v>
      </c>
      <c r="K327" s="56">
        <f>IFERROR(VLOOKUP(MYRANKS_H[[#This Row],[IDFANGRAPHS]],STEAMER_H[],COLUMN(STEAMER_H[2B]),FALSE),0)</f>
        <v>21</v>
      </c>
      <c r="L327" s="56">
        <f>IFERROR(VLOOKUP(MYRANKS_H[[#This Row],[IDFANGRAPHS]],STEAMER_H[],COLUMN(STEAMER_H[3B]),FALSE),0)</f>
        <v>4</v>
      </c>
      <c r="M327" s="56">
        <f>IFERROR(VLOOKUP(MYRANKS_H[[#This Row],[IDFANGRAPHS]],STEAMER_H[],COLUMN(STEAMER_H[HR]),FALSE),0)</f>
        <v>11</v>
      </c>
      <c r="N327" s="56">
        <f>IFERROR(VLOOKUP(MYRANKS_H[[#This Row],[IDFANGRAPHS]],STEAMER_H[],COLUMN(STEAMER_H[R]),FALSE),0)</f>
        <v>47</v>
      </c>
      <c r="O327" s="56">
        <f>IFERROR(VLOOKUP(MYRANKS_H[[#This Row],[IDFANGRAPHS]],STEAMER_H[],COLUMN(STEAMER_H[RBI]),FALSE),0)</f>
        <v>52</v>
      </c>
      <c r="P327" s="56">
        <f>IFERROR(VLOOKUP(MYRANKS_H[[#This Row],[IDFANGRAPHS]],STEAMER_H[],COLUMN(STEAMER_H[BB]),FALSE),0)</f>
        <v>41</v>
      </c>
      <c r="Q327" s="56">
        <f>IFERROR(VLOOKUP(MYRANKS_H[[#This Row],[IDFANGRAPHS]],STEAMER_H[],COLUMN(STEAMER_H[HBP]),FALSE),0)</f>
        <v>5</v>
      </c>
      <c r="R327" s="56">
        <f>IFERROR(VLOOKUP(MYRANKS_H[[#This Row],[IDFANGRAPHS]],STEAMER_H[],COLUMN(STEAMER_H[SO]),FALSE),0)</f>
        <v>85</v>
      </c>
      <c r="S327" s="56">
        <f>IFERROR(VLOOKUP(MYRANKS_H[[#This Row],[IDFANGRAPHS]],STEAMER_H[],COLUMN(STEAMER_H[SB]),FALSE),0)</f>
        <v>3</v>
      </c>
      <c r="T327" s="19">
        <f>IFERROR(MYRANKS_H[[#This Row],[H]]/MYRANKS_H[[#This Row],[AB]],0)</f>
        <v>0.26600985221674878</v>
      </c>
      <c r="U327" s="19">
        <f>IFERROR((MYRANKS_H[[#This Row],[H]]+MYRANKS_H[[#This Row],[BB]]+MYRANKS_H[[#This Row],[HBP]])/(MYRANKS_H[[#This Row],[AB]]+MYRANKS_H[[#This Row],[BB]]+MYRANKS_H[[#This Row],[HBP]]),0)</f>
        <v>0.34070796460176989</v>
      </c>
      <c r="V327" s="19">
        <f>IFERROR((MYRANKS_H[[#This Row],[H]]+MYRANKS_H[[#This Row],[2B]]+2*MYRANKS_H[[#This Row],[3B]]+3*MYRANKS_H[[#This Row],[HR]])/MYRANKS_H[[#This Row],[AB]],0)</f>
        <v>0.41871921182266009</v>
      </c>
      <c r="W32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27" s="27">
        <f>VLOOKUP(MYRANKS_H[[#This Row],[POS]],REPLACEMENT_LEVEL[],3,FALSE)</f>
        <v>0</v>
      </c>
      <c r="Y327" s="27">
        <f>MYRANKS_H[[#This Row],[PROJ PTS]]-MYRANKS_H[[#This Row],[REPL LEVEL]]</f>
        <v>0</v>
      </c>
      <c r="Z327" s="27">
        <f>RANK(MYRANKS_H[[#This Row],[POINTS OVER REPL]],MYRANKS_H[POINTS OVER REPL])</f>
        <v>1</v>
      </c>
      <c r="AA327" s="29">
        <f>IF(MYRANKS_H[[#This Row],[RANK]]&lt;=TOTAL_HITTERS_DRAFTED,MYRANKS_H[[#This Row],[POINTS OVER REPL]],0)</f>
        <v>0</v>
      </c>
      <c r="AB327" s="35">
        <f>MYRANKS_H[[#This Row],[POINTS OVER REPL]]*DOLLAR_VALUE_PER_POINT+1</f>
        <v>1</v>
      </c>
      <c r="AC327" s="35"/>
      <c r="AD327" s="29">
        <f>IF(AND(MYRANKS_H[[#This Row],[RANK]]&lt;=(TOTAL_HITTERS_DRAFTED-HITTERS_BELOW_REPL_DRAFTED),MYRANKS_H[[#This Row],[$ACTUAL]]=""),MYRANKS_H[[#This Row],[POINTS OVER REPL]],0)</f>
        <v>0</v>
      </c>
      <c r="AE327" s="35">
        <f>IF(MYRANKS_H[[#This Row],[$ACTUAL]]="",MYRANKS_H[[#This Row],[POINTS OVER REPL]]*REMAINING_DOLLAR_VALUE_PER_POINT+1,0)</f>
        <v>1</v>
      </c>
    </row>
    <row r="328" spans="1:31" ht="15" customHeight="1" x14ac:dyDescent="0.25">
      <c r="A328" s="2" t="s">
        <v>12425</v>
      </c>
      <c r="B328" s="14" t="str">
        <f>VLOOKUP(MYRANKS_H[[#This Row],[PLAYERID]],PLAYERIDMAP2[],COLUMN(PLAYERIDMAP2[LASTNAME]),FALSE)</f>
        <v>Federowicz</v>
      </c>
      <c r="C328" s="14" t="str">
        <f>VLOOKUP(MYRANKS_H[[#This Row],[PLAYERID]],PLAYERIDMAP2[],COLUMN(PLAYERIDMAP2[FIRSTNAME]),FALSE)</f>
        <v>Tim</v>
      </c>
      <c r="D328" s="14" t="str">
        <f>MYRANKS_H[[#This Row],[FNAME]]&amp;" "&amp;MYRANKS_H[[#This Row],[LNAME]]</f>
        <v>Tim Federowicz</v>
      </c>
      <c r="E328" s="14" t="str">
        <f>VLOOKUP(MYRANKS_H[[#This Row],[PLAYERID]],PLAYERIDMAP2[],COLUMN(PLAYERIDMAP2[TEAM]),FALSE)</f>
        <v>SD</v>
      </c>
      <c r="F328" s="14" t="str">
        <f>VLOOKUP(MYRANKS_H[[#This Row],[PLAYERID]],PLAYERIDMAP2[],COLUMN(PLAYERIDMAP2[POS]),FALSE)</f>
        <v>C</v>
      </c>
      <c r="G328" s="14">
        <f>IFERROR(VALUE(VLOOKUP(MYRANKS_H[[#This Row],[PLAYERID]],PLAYERIDMAP2[],COLUMN(PLAYERIDMAP2[IDFANGRAPHS]),FALSE)),VLOOKUP(MYRANKS_H[[#This Row],[PLAYERID]],PLAYERIDMAP2[],COLUMN(PLAYERIDMAP2[IDFANGRAPHS]),FALSE))</f>
        <v>8609</v>
      </c>
      <c r="H328" s="56">
        <f>IFERROR(VLOOKUP(MYRANKS_H[[#This Row],[IDFANGRAPHS]],STEAMER_H[],COLUMN(STEAMER_H[PA]),FALSE),0)</f>
        <v>1</v>
      </c>
      <c r="I328" s="56">
        <f>IFERROR(VLOOKUP(MYRANKS_H[[#This Row],[IDFANGRAPHS]],STEAMER_H[],COLUMN(STEAMER_H[AB]),FALSE),0)</f>
        <v>1</v>
      </c>
      <c r="J328" s="56">
        <f>IFERROR(VLOOKUP(MYRANKS_H[[#This Row],[IDFANGRAPHS]],STEAMER_H[],COLUMN(STEAMER_H[H]),FALSE),0)</f>
        <v>0</v>
      </c>
      <c r="K328" s="56">
        <f>IFERROR(VLOOKUP(MYRANKS_H[[#This Row],[IDFANGRAPHS]],STEAMER_H[],COLUMN(STEAMER_H[2B]),FALSE),0)</f>
        <v>0</v>
      </c>
      <c r="L328" s="56">
        <f>IFERROR(VLOOKUP(MYRANKS_H[[#This Row],[IDFANGRAPHS]],STEAMER_H[],COLUMN(STEAMER_H[3B]),FALSE),0)</f>
        <v>0</v>
      </c>
      <c r="M328" s="56">
        <f>IFERROR(VLOOKUP(MYRANKS_H[[#This Row],[IDFANGRAPHS]],STEAMER_H[],COLUMN(STEAMER_H[HR]),FALSE),0)</f>
        <v>0</v>
      </c>
      <c r="N328" s="56">
        <f>IFERROR(VLOOKUP(MYRANKS_H[[#This Row],[IDFANGRAPHS]],STEAMER_H[],COLUMN(STEAMER_H[R]),FALSE),0)</f>
        <v>0</v>
      </c>
      <c r="O328" s="56">
        <f>IFERROR(VLOOKUP(MYRANKS_H[[#This Row],[IDFANGRAPHS]],STEAMER_H[],COLUMN(STEAMER_H[RBI]),FALSE),0)</f>
        <v>0</v>
      </c>
      <c r="P328" s="56">
        <f>IFERROR(VLOOKUP(MYRANKS_H[[#This Row],[IDFANGRAPHS]],STEAMER_H[],COLUMN(STEAMER_H[BB]),FALSE),0)</f>
        <v>0</v>
      </c>
      <c r="Q328" s="56">
        <f>IFERROR(VLOOKUP(MYRANKS_H[[#This Row],[IDFANGRAPHS]],STEAMER_H[],COLUMN(STEAMER_H[HBP]),FALSE),0)</f>
        <v>0</v>
      </c>
      <c r="R328" s="56">
        <f>IFERROR(VLOOKUP(MYRANKS_H[[#This Row],[IDFANGRAPHS]],STEAMER_H[],COLUMN(STEAMER_H[SO]),FALSE),0)</f>
        <v>0</v>
      </c>
      <c r="S328" s="56">
        <f>IFERROR(VLOOKUP(MYRANKS_H[[#This Row],[IDFANGRAPHS]],STEAMER_H[],COLUMN(STEAMER_H[SB]),FALSE),0)</f>
        <v>0</v>
      </c>
      <c r="T328" s="19">
        <f>IFERROR(MYRANKS_H[[#This Row],[H]]/MYRANKS_H[[#This Row],[AB]],0)</f>
        <v>0</v>
      </c>
      <c r="U328" s="19">
        <f>IFERROR((MYRANKS_H[[#This Row],[H]]+MYRANKS_H[[#This Row],[BB]]+MYRANKS_H[[#This Row],[HBP]])/(MYRANKS_H[[#This Row],[AB]]+MYRANKS_H[[#This Row],[BB]]+MYRANKS_H[[#This Row],[HBP]]),0)</f>
        <v>0</v>
      </c>
      <c r="V328" s="19">
        <f>IFERROR((MYRANKS_H[[#This Row],[H]]+MYRANKS_H[[#This Row],[2B]]+2*MYRANKS_H[[#This Row],[3B]]+3*MYRANKS_H[[#This Row],[HR]])/MYRANKS_H[[#This Row],[AB]],0)</f>
        <v>0</v>
      </c>
      <c r="W32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28" s="27">
        <f>VLOOKUP(MYRANKS_H[[#This Row],[POS]],REPLACEMENT_LEVEL[],3,FALSE)</f>
        <v>0</v>
      </c>
      <c r="Y328" s="27">
        <f>MYRANKS_H[[#This Row],[PROJ PTS]]-MYRANKS_H[[#This Row],[REPL LEVEL]]</f>
        <v>0</v>
      </c>
      <c r="Z328" s="27">
        <f>RANK(MYRANKS_H[[#This Row],[POINTS OVER REPL]],MYRANKS_H[POINTS OVER REPL])</f>
        <v>1</v>
      </c>
      <c r="AA328" s="29">
        <f>IF(MYRANKS_H[[#This Row],[RANK]]&lt;=TOTAL_HITTERS_DRAFTED,MYRANKS_H[[#This Row],[POINTS OVER REPL]],0)</f>
        <v>0</v>
      </c>
      <c r="AB328" s="35">
        <f>MYRANKS_H[[#This Row],[POINTS OVER REPL]]*DOLLAR_VALUE_PER_POINT+1</f>
        <v>1</v>
      </c>
      <c r="AC328" s="35"/>
      <c r="AD328" s="29">
        <f>IF(AND(MYRANKS_H[[#This Row],[RANK]]&lt;=(TOTAL_HITTERS_DRAFTED-HITTERS_BELOW_REPL_DRAFTED),MYRANKS_H[[#This Row],[$ACTUAL]]=""),MYRANKS_H[[#This Row],[POINTS OVER REPL]],0)</f>
        <v>0</v>
      </c>
      <c r="AE328" s="35">
        <f>IF(MYRANKS_H[[#This Row],[$ACTUAL]]="",MYRANKS_H[[#This Row],[POINTS OVER REPL]]*REMAINING_DOLLAR_VALUE_PER_POINT+1,0)</f>
        <v>1</v>
      </c>
    </row>
    <row r="329" spans="1:31" ht="15" customHeight="1" x14ac:dyDescent="0.25">
      <c r="A329" s="2" t="s">
        <v>12483</v>
      </c>
      <c r="B329" s="14" t="str">
        <f>VLOOKUP(MYRANKS_H[[#This Row],[PLAYERID]],PLAYERIDMAP2[],COLUMN(PLAYERIDMAP2[LASTNAME]),FALSE)</f>
        <v>Flaherty</v>
      </c>
      <c r="C329" s="14" t="str">
        <f>VLOOKUP(MYRANKS_H[[#This Row],[PLAYERID]],PLAYERIDMAP2[],COLUMN(PLAYERIDMAP2[FIRSTNAME]),FALSE)</f>
        <v>Ryan</v>
      </c>
      <c r="D329" s="14" t="str">
        <f>MYRANKS_H[[#This Row],[FNAME]]&amp;" "&amp;MYRANKS_H[[#This Row],[LNAME]]</f>
        <v>Ryan Flaherty</v>
      </c>
      <c r="E329" s="14" t="str">
        <f>VLOOKUP(MYRANKS_H[[#This Row],[PLAYERID]],PLAYERIDMAP2[],COLUMN(PLAYERIDMAP2[TEAM]),FALSE)</f>
        <v>BAL</v>
      </c>
      <c r="F329" s="14" t="str">
        <f>VLOOKUP(MYRANKS_H[[#This Row],[PLAYERID]],PLAYERIDMAP2[],COLUMN(PLAYERIDMAP2[POS]),FALSE)</f>
        <v>SS</v>
      </c>
      <c r="G329" s="14">
        <f>IFERROR(VALUE(VLOOKUP(MYRANKS_H[[#This Row],[PLAYERID]],PLAYERIDMAP2[],COLUMN(PLAYERIDMAP2[IDFANGRAPHS]),FALSE)),VLOOKUP(MYRANKS_H[[#This Row],[PLAYERID]],PLAYERIDMAP2[],COLUMN(PLAYERIDMAP2[IDFANGRAPHS]),FALSE))</f>
        <v>7888</v>
      </c>
      <c r="H329" s="56">
        <f>IFERROR(VLOOKUP(MYRANKS_H[[#This Row],[IDFANGRAPHS]],STEAMER_H[],COLUMN(STEAMER_H[PA]),FALSE),0)</f>
        <v>302</v>
      </c>
      <c r="I329" s="56">
        <f>IFERROR(VLOOKUP(MYRANKS_H[[#This Row],[IDFANGRAPHS]],STEAMER_H[],COLUMN(STEAMER_H[AB]),FALSE),0)</f>
        <v>271</v>
      </c>
      <c r="J329" s="56">
        <f>IFERROR(VLOOKUP(MYRANKS_H[[#This Row],[IDFANGRAPHS]],STEAMER_H[],COLUMN(STEAMER_H[H]),FALSE),0)</f>
        <v>61</v>
      </c>
      <c r="K329" s="56">
        <f>IFERROR(VLOOKUP(MYRANKS_H[[#This Row],[IDFANGRAPHS]],STEAMER_H[],COLUMN(STEAMER_H[2B]),FALSE),0)</f>
        <v>11</v>
      </c>
      <c r="L329" s="56">
        <f>IFERROR(VLOOKUP(MYRANKS_H[[#This Row],[IDFANGRAPHS]],STEAMER_H[],COLUMN(STEAMER_H[3B]),FALSE),0)</f>
        <v>2</v>
      </c>
      <c r="M329" s="56">
        <f>IFERROR(VLOOKUP(MYRANKS_H[[#This Row],[IDFANGRAPHS]],STEAMER_H[],COLUMN(STEAMER_H[HR]),FALSE),0)</f>
        <v>9</v>
      </c>
      <c r="N329" s="56">
        <f>IFERROR(VLOOKUP(MYRANKS_H[[#This Row],[IDFANGRAPHS]],STEAMER_H[],COLUMN(STEAMER_H[R]),FALSE),0)</f>
        <v>31</v>
      </c>
      <c r="O329" s="56">
        <f>IFERROR(VLOOKUP(MYRANKS_H[[#This Row],[IDFANGRAPHS]],STEAMER_H[],COLUMN(STEAMER_H[RBI]),FALSE),0)</f>
        <v>31</v>
      </c>
      <c r="P329" s="56">
        <f>IFERROR(VLOOKUP(MYRANKS_H[[#This Row],[IDFANGRAPHS]],STEAMER_H[],COLUMN(STEAMER_H[BB]),FALSE),0)</f>
        <v>22</v>
      </c>
      <c r="Q329" s="56">
        <f>IFERROR(VLOOKUP(MYRANKS_H[[#This Row],[IDFANGRAPHS]],STEAMER_H[],COLUMN(STEAMER_H[HBP]),FALSE),0)</f>
        <v>4</v>
      </c>
      <c r="R329" s="56">
        <f>IFERROR(VLOOKUP(MYRANKS_H[[#This Row],[IDFANGRAPHS]],STEAMER_H[],COLUMN(STEAMER_H[SO]),FALSE),0)</f>
        <v>72</v>
      </c>
      <c r="S329" s="56">
        <f>IFERROR(VLOOKUP(MYRANKS_H[[#This Row],[IDFANGRAPHS]],STEAMER_H[],COLUMN(STEAMER_H[SB]),FALSE),0)</f>
        <v>2</v>
      </c>
      <c r="T329" s="19">
        <f>IFERROR(MYRANKS_H[[#This Row],[H]]/MYRANKS_H[[#This Row],[AB]],0)</f>
        <v>0.22509225092250923</v>
      </c>
      <c r="U329" s="19">
        <f>IFERROR((MYRANKS_H[[#This Row],[H]]+MYRANKS_H[[#This Row],[BB]]+MYRANKS_H[[#This Row],[HBP]])/(MYRANKS_H[[#This Row],[AB]]+MYRANKS_H[[#This Row],[BB]]+MYRANKS_H[[#This Row],[HBP]]),0)</f>
        <v>0.29292929292929293</v>
      </c>
      <c r="V329" s="19">
        <f>IFERROR((MYRANKS_H[[#This Row],[H]]+MYRANKS_H[[#This Row],[2B]]+2*MYRANKS_H[[#This Row],[3B]]+3*MYRANKS_H[[#This Row],[HR]])/MYRANKS_H[[#This Row],[AB]],0)</f>
        <v>0.38007380073800739</v>
      </c>
      <c r="W32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29" s="27">
        <f>VLOOKUP(MYRANKS_H[[#This Row],[POS]],REPLACEMENT_LEVEL[],3,FALSE)</f>
        <v>0</v>
      </c>
      <c r="Y329" s="27">
        <f>MYRANKS_H[[#This Row],[PROJ PTS]]-MYRANKS_H[[#This Row],[REPL LEVEL]]</f>
        <v>0</v>
      </c>
      <c r="Z329" s="27">
        <f>RANK(MYRANKS_H[[#This Row],[POINTS OVER REPL]],MYRANKS_H[POINTS OVER REPL])</f>
        <v>1</v>
      </c>
      <c r="AA329" s="29">
        <f>IF(MYRANKS_H[[#This Row],[RANK]]&lt;=TOTAL_HITTERS_DRAFTED,MYRANKS_H[[#This Row],[POINTS OVER REPL]],0)</f>
        <v>0</v>
      </c>
      <c r="AB329" s="35">
        <f>MYRANKS_H[[#This Row],[POINTS OVER REPL]]*DOLLAR_VALUE_PER_POINT+1</f>
        <v>1</v>
      </c>
      <c r="AC329" s="35"/>
      <c r="AD329" s="29">
        <f>IF(AND(MYRANKS_H[[#This Row],[RANK]]&lt;=(TOTAL_HITTERS_DRAFTED-HITTERS_BELOW_REPL_DRAFTED),MYRANKS_H[[#This Row],[$ACTUAL]]=""),MYRANKS_H[[#This Row],[POINTS OVER REPL]],0)</f>
        <v>0</v>
      </c>
      <c r="AE329" s="35">
        <f>IF(MYRANKS_H[[#This Row],[$ACTUAL]]="",MYRANKS_H[[#This Row],[POINTS OVER REPL]]*REMAINING_DOLLAR_VALUE_PER_POINT+1,0)</f>
        <v>1</v>
      </c>
    </row>
    <row r="330" spans="1:31" ht="15" customHeight="1" x14ac:dyDescent="0.25">
      <c r="A330" s="2" t="s">
        <v>13009</v>
      </c>
      <c r="B330" s="14" t="str">
        <f>VLOOKUP(MYRANKS_H[[#This Row],[PLAYERID]],PLAYERIDMAP2[],COLUMN(PLAYERIDMAP2[LASTNAME]),FALSE)</f>
        <v>Hechavarria</v>
      </c>
      <c r="C330" s="14" t="str">
        <f>VLOOKUP(MYRANKS_H[[#This Row],[PLAYERID]],PLAYERIDMAP2[],COLUMN(PLAYERIDMAP2[FIRSTNAME]),FALSE)</f>
        <v>Adeiny</v>
      </c>
      <c r="D330" s="14" t="str">
        <f>MYRANKS_H[[#This Row],[FNAME]]&amp;" "&amp;MYRANKS_H[[#This Row],[LNAME]]</f>
        <v>Adeiny Hechavarria</v>
      </c>
      <c r="E330" s="14" t="str">
        <f>VLOOKUP(MYRANKS_H[[#This Row],[PLAYERID]],PLAYERIDMAP2[],COLUMN(PLAYERIDMAP2[TEAM]),FALSE)</f>
        <v>MIA</v>
      </c>
      <c r="F330" s="14" t="str">
        <f>VLOOKUP(MYRANKS_H[[#This Row],[PLAYERID]],PLAYERIDMAP2[],COLUMN(PLAYERIDMAP2[POS]),FALSE)</f>
        <v>SS</v>
      </c>
      <c r="G330" s="14">
        <f>IFERROR(VALUE(VLOOKUP(MYRANKS_H[[#This Row],[PLAYERID]],PLAYERIDMAP2[],COLUMN(PLAYERIDMAP2[IDFANGRAPHS]),FALSE)),VLOOKUP(MYRANKS_H[[#This Row],[PLAYERID]],PLAYERIDMAP2[],COLUMN(PLAYERIDMAP2[IDFANGRAPHS]),FALSE))</f>
        <v>10459</v>
      </c>
      <c r="H330" s="56">
        <f>IFERROR(VLOOKUP(MYRANKS_H[[#This Row],[IDFANGRAPHS]],STEAMER_H[],COLUMN(STEAMER_H[PA]),FALSE),0)</f>
        <v>558</v>
      </c>
      <c r="I330" s="56">
        <f>IFERROR(VLOOKUP(MYRANKS_H[[#This Row],[IDFANGRAPHS]],STEAMER_H[],COLUMN(STEAMER_H[AB]),FALSE),0)</f>
        <v>518</v>
      </c>
      <c r="J330" s="56">
        <f>IFERROR(VLOOKUP(MYRANKS_H[[#This Row],[IDFANGRAPHS]],STEAMER_H[],COLUMN(STEAMER_H[H]),FALSE),0)</f>
        <v>135</v>
      </c>
      <c r="K330" s="56">
        <f>IFERROR(VLOOKUP(MYRANKS_H[[#This Row],[IDFANGRAPHS]],STEAMER_H[],COLUMN(STEAMER_H[2B]),FALSE),0)</f>
        <v>21</v>
      </c>
      <c r="L330" s="56">
        <f>IFERROR(VLOOKUP(MYRANKS_H[[#This Row],[IDFANGRAPHS]],STEAMER_H[],COLUMN(STEAMER_H[3B]),FALSE),0)</f>
        <v>6</v>
      </c>
      <c r="M330" s="56">
        <f>IFERROR(VLOOKUP(MYRANKS_H[[#This Row],[IDFANGRAPHS]],STEAMER_H[],COLUMN(STEAMER_H[HR]),FALSE),0)</f>
        <v>5</v>
      </c>
      <c r="N330" s="56">
        <f>IFERROR(VLOOKUP(MYRANKS_H[[#This Row],[IDFANGRAPHS]],STEAMER_H[],COLUMN(STEAMER_H[R]),FALSE),0)</f>
        <v>47</v>
      </c>
      <c r="O330" s="56">
        <f>IFERROR(VLOOKUP(MYRANKS_H[[#This Row],[IDFANGRAPHS]],STEAMER_H[],COLUMN(STEAMER_H[RBI]),FALSE),0)</f>
        <v>49</v>
      </c>
      <c r="P330" s="56">
        <f>IFERROR(VLOOKUP(MYRANKS_H[[#This Row],[IDFANGRAPHS]],STEAMER_H[],COLUMN(STEAMER_H[BB]),FALSE),0)</f>
        <v>30</v>
      </c>
      <c r="Q330" s="56">
        <f>IFERROR(VLOOKUP(MYRANKS_H[[#This Row],[IDFANGRAPHS]],STEAMER_H[],COLUMN(STEAMER_H[HBP]),FALSE),0)</f>
        <v>2</v>
      </c>
      <c r="R330" s="56">
        <f>IFERROR(VLOOKUP(MYRANKS_H[[#This Row],[IDFANGRAPHS]],STEAMER_H[],COLUMN(STEAMER_H[SO]),FALSE),0)</f>
        <v>85</v>
      </c>
      <c r="S330" s="56">
        <f>IFERROR(VLOOKUP(MYRANKS_H[[#This Row],[IDFANGRAPHS]],STEAMER_H[],COLUMN(STEAMER_H[SB]),FALSE),0)</f>
        <v>7</v>
      </c>
      <c r="T330" s="19">
        <f>IFERROR(MYRANKS_H[[#This Row],[H]]/MYRANKS_H[[#This Row],[AB]],0)</f>
        <v>0.2606177606177606</v>
      </c>
      <c r="U330" s="19">
        <f>IFERROR((MYRANKS_H[[#This Row],[H]]+MYRANKS_H[[#This Row],[BB]]+MYRANKS_H[[#This Row],[HBP]])/(MYRANKS_H[[#This Row],[AB]]+MYRANKS_H[[#This Row],[BB]]+MYRANKS_H[[#This Row],[HBP]]),0)</f>
        <v>0.30363636363636365</v>
      </c>
      <c r="V330" s="19">
        <f>IFERROR((MYRANKS_H[[#This Row],[H]]+MYRANKS_H[[#This Row],[2B]]+2*MYRANKS_H[[#This Row],[3B]]+3*MYRANKS_H[[#This Row],[HR]])/MYRANKS_H[[#This Row],[AB]],0)</f>
        <v>0.3532818532818533</v>
      </c>
      <c r="W33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30" s="27">
        <f>VLOOKUP(MYRANKS_H[[#This Row],[POS]],REPLACEMENT_LEVEL[],3,FALSE)</f>
        <v>0</v>
      </c>
      <c r="Y330" s="27">
        <f>MYRANKS_H[[#This Row],[PROJ PTS]]-MYRANKS_H[[#This Row],[REPL LEVEL]]</f>
        <v>0</v>
      </c>
      <c r="Z330" s="27">
        <f>RANK(MYRANKS_H[[#This Row],[POINTS OVER REPL]],MYRANKS_H[POINTS OVER REPL])</f>
        <v>1</v>
      </c>
      <c r="AA330" s="29">
        <f>IF(MYRANKS_H[[#This Row],[RANK]]&lt;=TOTAL_HITTERS_DRAFTED,MYRANKS_H[[#This Row],[POINTS OVER REPL]],0)</f>
        <v>0</v>
      </c>
      <c r="AB330" s="35">
        <f>MYRANKS_H[[#This Row],[POINTS OVER REPL]]*DOLLAR_VALUE_PER_POINT+1</f>
        <v>1</v>
      </c>
      <c r="AC330" s="35"/>
      <c r="AD330" s="29">
        <f>IF(AND(MYRANKS_H[[#This Row],[RANK]]&lt;=(TOTAL_HITTERS_DRAFTED-HITTERS_BELOW_REPL_DRAFTED),MYRANKS_H[[#This Row],[$ACTUAL]]=""),MYRANKS_H[[#This Row],[POINTS OVER REPL]],0)</f>
        <v>0</v>
      </c>
      <c r="AE330" s="35">
        <f>IF(MYRANKS_H[[#This Row],[$ACTUAL]]="",MYRANKS_H[[#This Row],[POINTS OVER REPL]]*REMAINING_DOLLAR_VALUE_PER_POINT+1,0)</f>
        <v>1</v>
      </c>
    </row>
    <row r="331" spans="1:31" ht="15" customHeight="1" x14ac:dyDescent="0.25">
      <c r="A331" s="2" t="s">
        <v>13244</v>
      </c>
      <c r="B331" s="14" t="str">
        <f>VLOOKUP(MYRANKS_H[[#This Row],[PLAYERID]],PLAYERIDMAP2[],COLUMN(PLAYERIDMAP2[LASTNAME]),FALSE)</f>
        <v>Izturis</v>
      </c>
      <c r="C331" s="14" t="str">
        <f>VLOOKUP(MYRANKS_H[[#This Row],[PLAYERID]],PLAYERIDMAP2[],COLUMN(PLAYERIDMAP2[FIRSTNAME]),FALSE)</f>
        <v>Maicer</v>
      </c>
      <c r="D331" s="14" t="str">
        <f>MYRANKS_H[[#This Row],[FNAME]]&amp;" "&amp;MYRANKS_H[[#This Row],[LNAME]]</f>
        <v>Maicer Izturis</v>
      </c>
      <c r="E331" s="14" t="str">
        <f>VLOOKUP(MYRANKS_H[[#This Row],[PLAYERID]],PLAYERIDMAP2[],COLUMN(PLAYERIDMAP2[TEAM]),FALSE)</f>
        <v>TOR</v>
      </c>
      <c r="F331" s="14" t="str">
        <f>VLOOKUP(MYRANKS_H[[#This Row],[PLAYERID]],PLAYERIDMAP2[],COLUMN(PLAYERIDMAP2[POS]),FALSE)</f>
        <v>2B</v>
      </c>
      <c r="G331" s="14">
        <f>IFERROR(VALUE(VLOOKUP(MYRANKS_H[[#This Row],[PLAYERID]],PLAYERIDMAP2[],COLUMN(PLAYERIDMAP2[IDFANGRAPHS]),FALSE)),VLOOKUP(MYRANKS_H[[#This Row],[PLAYERID]],PLAYERIDMAP2[],COLUMN(PLAYERIDMAP2[IDFANGRAPHS]),FALSE))</f>
        <v>2437</v>
      </c>
      <c r="H331" s="56">
        <f>IFERROR(VLOOKUP(MYRANKS_H[[#This Row],[IDFANGRAPHS]],STEAMER_H[],COLUMN(STEAMER_H[PA]),FALSE),0)</f>
        <v>166</v>
      </c>
      <c r="I331" s="56">
        <f>IFERROR(VLOOKUP(MYRANKS_H[[#This Row],[IDFANGRAPHS]],STEAMER_H[],COLUMN(STEAMER_H[AB]),FALSE),0)</f>
        <v>152</v>
      </c>
      <c r="J331" s="56">
        <f>IFERROR(VLOOKUP(MYRANKS_H[[#This Row],[IDFANGRAPHS]],STEAMER_H[],COLUMN(STEAMER_H[H]),FALSE),0)</f>
        <v>38</v>
      </c>
      <c r="K331" s="56">
        <f>IFERROR(VLOOKUP(MYRANKS_H[[#This Row],[IDFANGRAPHS]],STEAMER_H[],COLUMN(STEAMER_H[2B]),FALSE),0)</f>
        <v>7</v>
      </c>
      <c r="L331" s="56">
        <f>IFERROR(VLOOKUP(MYRANKS_H[[#This Row],[IDFANGRAPHS]],STEAMER_H[],COLUMN(STEAMER_H[3B]),FALSE),0)</f>
        <v>1</v>
      </c>
      <c r="M331" s="56">
        <f>IFERROR(VLOOKUP(MYRANKS_H[[#This Row],[IDFANGRAPHS]],STEAMER_H[],COLUMN(STEAMER_H[HR]),FALSE),0)</f>
        <v>2</v>
      </c>
      <c r="N331" s="56">
        <f>IFERROR(VLOOKUP(MYRANKS_H[[#This Row],[IDFANGRAPHS]],STEAMER_H[],COLUMN(STEAMER_H[R]),FALSE),0)</f>
        <v>15</v>
      </c>
      <c r="O331" s="56">
        <f>IFERROR(VLOOKUP(MYRANKS_H[[#This Row],[IDFANGRAPHS]],STEAMER_H[],COLUMN(STEAMER_H[RBI]),FALSE),0)</f>
        <v>14</v>
      </c>
      <c r="P331" s="56">
        <f>IFERROR(VLOOKUP(MYRANKS_H[[#This Row],[IDFANGRAPHS]],STEAMER_H[],COLUMN(STEAMER_H[BB]),FALSE),0)</f>
        <v>11</v>
      </c>
      <c r="Q331" s="56">
        <f>IFERROR(VLOOKUP(MYRANKS_H[[#This Row],[IDFANGRAPHS]],STEAMER_H[],COLUMN(STEAMER_H[HBP]),FALSE),0)</f>
        <v>1</v>
      </c>
      <c r="R331" s="56">
        <f>IFERROR(VLOOKUP(MYRANKS_H[[#This Row],[IDFANGRAPHS]],STEAMER_H[],COLUMN(STEAMER_H[SO]),FALSE),0)</f>
        <v>21</v>
      </c>
      <c r="S331" s="56">
        <f>IFERROR(VLOOKUP(MYRANKS_H[[#This Row],[IDFANGRAPHS]],STEAMER_H[],COLUMN(STEAMER_H[SB]),FALSE),0)</f>
        <v>2</v>
      </c>
      <c r="T331" s="19">
        <f>IFERROR(MYRANKS_H[[#This Row],[H]]/MYRANKS_H[[#This Row],[AB]],0)</f>
        <v>0.25</v>
      </c>
      <c r="U331" s="19">
        <f>IFERROR((MYRANKS_H[[#This Row],[H]]+MYRANKS_H[[#This Row],[BB]]+MYRANKS_H[[#This Row],[HBP]])/(MYRANKS_H[[#This Row],[AB]]+MYRANKS_H[[#This Row],[BB]]+MYRANKS_H[[#This Row],[HBP]]),0)</f>
        <v>0.3048780487804878</v>
      </c>
      <c r="V331" s="19">
        <f>IFERROR((MYRANKS_H[[#This Row],[H]]+MYRANKS_H[[#This Row],[2B]]+2*MYRANKS_H[[#This Row],[3B]]+3*MYRANKS_H[[#This Row],[HR]])/MYRANKS_H[[#This Row],[AB]],0)</f>
        <v>0.34868421052631576</v>
      </c>
      <c r="W33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31" s="27">
        <f>VLOOKUP(MYRANKS_H[[#This Row],[POS]],REPLACEMENT_LEVEL[],3,FALSE)</f>
        <v>0</v>
      </c>
      <c r="Y331" s="27">
        <f>MYRANKS_H[[#This Row],[PROJ PTS]]-MYRANKS_H[[#This Row],[REPL LEVEL]]</f>
        <v>0</v>
      </c>
      <c r="Z331" s="27">
        <f>RANK(MYRANKS_H[[#This Row],[POINTS OVER REPL]],MYRANKS_H[POINTS OVER REPL])</f>
        <v>1</v>
      </c>
      <c r="AA331" s="29">
        <f>IF(MYRANKS_H[[#This Row],[RANK]]&lt;=TOTAL_HITTERS_DRAFTED,MYRANKS_H[[#This Row],[POINTS OVER REPL]],0)</f>
        <v>0</v>
      </c>
      <c r="AB331" s="35">
        <f>MYRANKS_H[[#This Row],[POINTS OVER REPL]]*DOLLAR_VALUE_PER_POINT+1</f>
        <v>1</v>
      </c>
      <c r="AC331" s="35"/>
      <c r="AD331" s="29">
        <f>IF(AND(MYRANKS_H[[#This Row],[RANK]]&lt;=(TOTAL_HITTERS_DRAFTED-HITTERS_BELOW_REPL_DRAFTED),MYRANKS_H[[#This Row],[$ACTUAL]]=""),MYRANKS_H[[#This Row],[POINTS OVER REPL]],0)</f>
        <v>0</v>
      </c>
      <c r="AE331" s="35">
        <f>IF(MYRANKS_H[[#This Row],[$ACTUAL]]="",MYRANKS_H[[#This Row],[POINTS OVER REPL]]*REMAINING_DOLLAR_VALUE_PER_POINT+1,0)</f>
        <v>1</v>
      </c>
    </row>
    <row r="332" spans="1:31" ht="15" customHeight="1" x14ac:dyDescent="0.25">
      <c r="A332" s="2" t="s">
        <v>13375</v>
      </c>
      <c r="B332" s="14" t="str">
        <f>VLOOKUP(MYRANKS_H[[#This Row],[PLAYERID]],PLAYERIDMAP2[],COLUMN(PLAYERIDMAP2[LASTNAME]),FALSE)</f>
        <v>Joseph</v>
      </c>
      <c r="C332" s="14" t="str">
        <f>VLOOKUP(MYRANKS_H[[#This Row],[PLAYERID]],PLAYERIDMAP2[],COLUMN(PLAYERIDMAP2[FIRSTNAME]),FALSE)</f>
        <v>Caleb</v>
      </c>
      <c r="D332" s="14" t="str">
        <f>MYRANKS_H[[#This Row],[FNAME]]&amp;" "&amp;MYRANKS_H[[#This Row],[LNAME]]</f>
        <v>Caleb Joseph</v>
      </c>
      <c r="E332" s="14" t="str">
        <f>VLOOKUP(MYRANKS_H[[#This Row],[PLAYERID]],PLAYERIDMAP2[],COLUMN(PLAYERIDMAP2[TEAM]),FALSE)</f>
        <v>BAL</v>
      </c>
      <c r="F332" s="14" t="str">
        <f>VLOOKUP(MYRANKS_H[[#This Row],[PLAYERID]],PLAYERIDMAP2[],COLUMN(PLAYERIDMAP2[POS]),FALSE)</f>
        <v>C</v>
      </c>
      <c r="G332" s="14">
        <f>IFERROR(VALUE(VLOOKUP(MYRANKS_H[[#This Row],[PLAYERID]],PLAYERIDMAP2[],COLUMN(PLAYERIDMAP2[IDFANGRAPHS]),FALSE)),VLOOKUP(MYRANKS_H[[#This Row],[PLAYERID]],PLAYERIDMAP2[],COLUMN(PLAYERIDMAP2[IDFANGRAPHS]),FALSE))</f>
        <v>7087</v>
      </c>
      <c r="H332" s="56">
        <f>IFERROR(VLOOKUP(MYRANKS_H[[#This Row],[IDFANGRAPHS]],STEAMER_H[],COLUMN(STEAMER_H[PA]),FALSE),0)</f>
        <v>177</v>
      </c>
      <c r="I332" s="56">
        <f>IFERROR(VLOOKUP(MYRANKS_H[[#This Row],[IDFANGRAPHS]],STEAMER_H[],COLUMN(STEAMER_H[AB]),FALSE),0)</f>
        <v>162</v>
      </c>
      <c r="J332" s="56">
        <f>IFERROR(VLOOKUP(MYRANKS_H[[#This Row],[IDFANGRAPHS]],STEAMER_H[],COLUMN(STEAMER_H[H]),FALSE),0)</f>
        <v>38</v>
      </c>
      <c r="K332" s="56">
        <f>IFERROR(VLOOKUP(MYRANKS_H[[#This Row],[IDFANGRAPHS]],STEAMER_H[],COLUMN(STEAMER_H[2B]),FALSE),0)</f>
        <v>7</v>
      </c>
      <c r="L332" s="56">
        <f>IFERROR(VLOOKUP(MYRANKS_H[[#This Row],[IDFANGRAPHS]],STEAMER_H[],COLUMN(STEAMER_H[3B]),FALSE),0)</f>
        <v>0</v>
      </c>
      <c r="M332" s="56">
        <f>IFERROR(VLOOKUP(MYRANKS_H[[#This Row],[IDFANGRAPHS]],STEAMER_H[],COLUMN(STEAMER_H[HR]),FALSE),0)</f>
        <v>5</v>
      </c>
      <c r="N332" s="56">
        <f>IFERROR(VLOOKUP(MYRANKS_H[[#This Row],[IDFANGRAPHS]],STEAMER_H[],COLUMN(STEAMER_H[R]),FALSE),0)</f>
        <v>18</v>
      </c>
      <c r="O332" s="56">
        <f>IFERROR(VLOOKUP(MYRANKS_H[[#This Row],[IDFANGRAPHS]],STEAMER_H[],COLUMN(STEAMER_H[RBI]),FALSE),0)</f>
        <v>18</v>
      </c>
      <c r="P332" s="56">
        <f>IFERROR(VLOOKUP(MYRANKS_H[[#This Row],[IDFANGRAPHS]],STEAMER_H[],COLUMN(STEAMER_H[BB]),FALSE),0)</f>
        <v>11</v>
      </c>
      <c r="Q332" s="56">
        <f>IFERROR(VLOOKUP(MYRANKS_H[[#This Row],[IDFANGRAPHS]],STEAMER_H[],COLUMN(STEAMER_H[HBP]),FALSE),0)</f>
        <v>1</v>
      </c>
      <c r="R332" s="56">
        <f>IFERROR(VLOOKUP(MYRANKS_H[[#This Row],[IDFANGRAPHS]],STEAMER_H[],COLUMN(STEAMER_H[SO]),FALSE),0)</f>
        <v>38</v>
      </c>
      <c r="S332" s="56">
        <f>IFERROR(VLOOKUP(MYRANKS_H[[#This Row],[IDFANGRAPHS]],STEAMER_H[],COLUMN(STEAMER_H[SB]),FALSE),0)</f>
        <v>1</v>
      </c>
      <c r="T332" s="19">
        <f>IFERROR(MYRANKS_H[[#This Row],[H]]/MYRANKS_H[[#This Row],[AB]],0)</f>
        <v>0.23456790123456789</v>
      </c>
      <c r="U332" s="19">
        <f>IFERROR((MYRANKS_H[[#This Row],[H]]+MYRANKS_H[[#This Row],[BB]]+MYRANKS_H[[#This Row],[HBP]])/(MYRANKS_H[[#This Row],[AB]]+MYRANKS_H[[#This Row],[BB]]+MYRANKS_H[[#This Row],[HBP]]),0)</f>
        <v>0.28735632183908044</v>
      </c>
      <c r="V332" s="19">
        <f>IFERROR((MYRANKS_H[[#This Row],[H]]+MYRANKS_H[[#This Row],[2B]]+2*MYRANKS_H[[#This Row],[3B]]+3*MYRANKS_H[[#This Row],[HR]])/MYRANKS_H[[#This Row],[AB]],0)</f>
        <v>0.37037037037037035</v>
      </c>
      <c r="W33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32" s="27">
        <f>VLOOKUP(MYRANKS_H[[#This Row],[POS]],REPLACEMENT_LEVEL[],3,FALSE)</f>
        <v>0</v>
      </c>
      <c r="Y332" s="27">
        <f>MYRANKS_H[[#This Row],[PROJ PTS]]-MYRANKS_H[[#This Row],[REPL LEVEL]]</f>
        <v>0</v>
      </c>
      <c r="Z332" s="27">
        <f>RANK(MYRANKS_H[[#This Row],[POINTS OVER REPL]],MYRANKS_H[POINTS OVER REPL])</f>
        <v>1</v>
      </c>
      <c r="AA332" s="29">
        <f>IF(MYRANKS_H[[#This Row],[RANK]]&lt;=TOTAL_HITTERS_DRAFTED,MYRANKS_H[[#This Row],[POINTS OVER REPL]],0)</f>
        <v>0</v>
      </c>
      <c r="AB332" s="35">
        <f>MYRANKS_H[[#This Row],[POINTS OVER REPL]]*DOLLAR_VALUE_PER_POINT+1</f>
        <v>1</v>
      </c>
      <c r="AC332" s="35"/>
      <c r="AD332" s="29">
        <f>IF(AND(MYRANKS_H[[#This Row],[RANK]]&lt;=(TOTAL_HITTERS_DRAFTED-HITTERS_BELOW_REPL_DRAFTED),MYRANKS_H[[#This Row],[$ACTUAL]]=""),MYRANKS_H[[#This Row],[POINTS OVER REPL]],0)</f>
        <v>0</v>
      </c>
      <c r="AE332" s="35">
        <f>IF(MYRANKS_H[[#This Row],[$ACTUAL]]="",MYRANKS_H[[#This Row],[POINTS OVER REPL]]*REMAINING_DOLLAR_VALUE_PER_POINT+1,0)</f>
        <v>1</v>
      </c>
    </row>
    <row r="333" spans="1:31" x14ac:dyDescent="0.25">
      <c r="A333" s="2" t="s">
        <v>14137</v>
      </c>
      <c r="B333" s="14" t="str">
        <f>VLOOKUP(MYRANKS_H[[#This Row],[PLAYERID]],PLAYERIDMAP2[],COLUMN(PLAYERIDMAP2[LASTNAME]),FALSE)</f>
        <v>Moore</v>
      </c>
      <c r="C333" s="14" t="str">
        <f>VLOOKUP(MYRANKS_H[[#This Row],[PLAYERID]],PLAYERIDMAP2[],COLUMN(PLAYERIDMAP2[FIRSTNAME]),FALSE)</f>
        <v>Tyler</v>
      </c>
      <c r="D333" s="14" t="str">
        <f>MYRANKS_H[[#This Row],[FNAME]]&amp;" "&amp;MYRANKS_H[[#This Row],[LNAME]]</f>
        <v>Tyler Moore</v>
      </c>
      <c r="E333" s="14" t="str">
        <f>VLOOKUP(MYRANKS_H[[#This Row],[PLAYERID]],PLAYERIDMAP2[],COLUMN(PLAYERIDMAP2[TEAM]),FALSE)</f>
        <v>WAS</v>
      </c>
      <c r="F333" s="14" t="str">
        <f>VLOOKUP(MYRANKS_H[[#This Row],[PLAYERID]],PLAYERIDMAP2[],COLUMN(PLAYERIDMAP2[POS]),FALSE)</f>
        <v>1B</v>
      </c>
      <c r="G333" s="14">
        <f>IFERROR(VALUE(VLOOKUP(MYRANKS_H[[#This Row],[PLAYERID]],PLAYERIDMAP2[],COLUMN(PLAYERIDMAP2[IDFANGRAPHS]),FALSE)),VLOOKUP(MYRANKS_H[[#This Row],[PLAYERID]],PLAYERIDMAP2[],COLUMN(PLAYERIDMAP2[IDFANGRAPHS]),FALSE))</f>
        <v>7244</v>
      </c>
      <c r="H333" s="56">
        <f>IFERROR(VLOOKUP(MYRANKS_H[[#This Row],[IDFANGRAPHS]],STEAMER_H[],COLUMN(STEAMER_H[PA]),FALSE),0)</f>
        <v>245</v>
      </c>
      <c r="I333" s="56">
        <f>IFERROR(VLOOKUP(MYRANKS_H[[#This Row],[IDFANGRAPHS]],STEAMER_H[],COLUMN(STEAMER_H[AB]),FALSE),0)</f>
        <v>222</v>
      </c>
      <c r="J333" s="56">
        <f>IFERROR(VLOOKUP(MYRANKS_H[[#This Row],[IDFANGRAPHS]],STEAMER_H[],COLUMN(STEAMER_H[H]),FALSE),0)</f>
        <v>55</v>
      </c>
      <c r="K333" s="56">
        <f>IFERROR(VLOOKUP(MYRANKS_H[[#This Row],[IDFANGRAPHS]],STEAMER_H[],COLUMN(STEAMER_H[2B]),FALSE),0)</f>
        <v>12</v>
      </c>
      <c r="L333" s="56">
        <f>IFERROR(VLOOKUP(MYRANKS_H[[#This Row],[IDFANGRAPHS]],STEAMER_H[],COLUMN(STEAMER_H[3B]),FALSE),0)</f>
        <v>0</v>
      </c>
      <c r="M333" s="56">
        <f>IFERROR(VLOOKUP(MYRANKS_H[[#This Row],[IDFANGRAPHS]],STEAMER_H[],COLUMN(STEAMER_H[HR]),FALSE),0)</f>
        <v>9</v>
      </c>
      <c r="N333" s="56">
        <f>IFERROR(VLOOKUP(MYRANKS_H[[#This Row],[IDFANGRAPHS]],STEAMER_H[],COLUMN(STEAMER_H[R]),FALSE),0)</f>
        <v>27</v>
      </c>
      <c r="O333" s="56">
        <f>IFERROR(VLOOKUP(MYRANKS_H[[#This Row],[IDFANGRAPHS]],STEAMER_H[],COLUMN(STEAMER_H[RBI]),FALSE),0)</f>
        <v>30</v>
      </c>
      <c r="P333" s="56">
        <f>IFERROR(VLOOKUP(MYRANKS_H[[#This Row],[IDFANGRAPHS]],STEAMER_H[],COLUMN(STEAMER_H[BB]),FALSE),0)</f>
        <v>18</v>
      </c>
      <c r="Q333" s="56">
        <f>IFERROR(VLOOKUP(MYRANKS_H[[#This Row],[IDFANGRAPHS]],STEAMER_H[],COLUMN(STEAMER_H[HBP]),FALSE),0)</f>
        <v>2</v>
      </c>
      <c r="R333" s="56">
        <f>IFERROR(VLOOKUP(MYRANKS_H[[#This Row],[IDFANGRAPHS]],STEAMER_H[],COLUMN(STEAMER_H[SO]),FALSE),0)</f>
        <v>61</v>
      </c>
      <c r="S333" s="56">
        <f>IFERROR(VLOOKUP(MYRANKS_H[[#This Row],[IDFANGRAPHS]],STEAMER_H[],COLUMN(STEAMER_H[SB]),FALSE),0)</f>
        <v>2</v>
      </c>
      <c r="T333" s="19">
        <f>IFERROR(MYRANKS_H[[#This Row],[H]]/MYRANKS_H[[#This Row],[AB]],0)</f>
        <v>0.24774774774774774</v>
      </c>
      <c r="U333" s="19">
        <f>IFERROR((MYRANKS_H[[#This Row],[H]]+MYRANKS_H[[#This Row],[BB]]+MYRANKS_H[[#This Row],[HBP]])/(MYRANKS_H[[#This Row],[AB]]+MYRANKS_H[[#This Row],[BB]]+MYRANKS_H[[#This Row],[HBP]]),0)</f>
        <v>0.30991735537190085</v>
      </c>
      <c r="V333" s="19">
        <f>IFERROR((MYRANKS_H[[#This Row],[H]]+MYRANKS_H[[#This Row],[2B]]+2*MYRANKS_H[[#This Row],[3B]]+3*MYRANKS_H[[#This Row],[HR]])/MYRANKS_H[[#This Row],[AB]],0)</f>
        <v>0.42342342342342343</v>
      </c>
      <c r="W33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33" s="27">
        <f>VLOOKUP(MYRANKS_H[[#This Row],[POS]],REPLACEMENT_LEVEL[],3,FALSE)</f>
        <v>0</v>
      </c>
      <c r="Y333" s="27">
        <f>MYRANKS_H[[#This Row],[PROJ PTS]]-MYRANKS_H[[#This Row],[REPL LEVEL]]</f>
        <v>0</v>
      </c>
      <c r="Z333" s="27">
        <f>RANK(MYRANKS_H[[#This Row],[POINTS OVER REPL]],MYRANKS_H[POINTS OVER REPL])</f>
        <v>1</v>
      </c>
      <c r="AA333" s="29">
        <f>IF(MYRANKS_H[[#This Row],[RANK]]&lt;=TOTAL_HITTERS_DRAFTED,MYRANKS_H[[#This Row],[POINTS OVER REPL]],0)</f>
        <v>0</v>
      </c>
      <c r="AB333" s="35">
        <f>MYRANKS_H[[#This Row],[POINTS OVER REPL]]*DOLLAR_VALUE_PER_POINT+1</f>
        <v>1</v>
      </c>
      <c r="AC333" s="35"/>
      <c r="AD333" s="29">
        <f>IF(AND(MYRANKS_H[[#This Row],[RANK]]&lt;=(TOTAL_HITTERS_DRAFTED-HITTERS_BELOW_REPL_DRAFTED),MYRANKS_H[[#This Row],[$ACTUAL]]=""),MYRANKS_H[[#This Row],[POINTS OVER REPL]],0)</f>
        <v>0</v>
      </c>
      <c r="AE333" s="35">
        <f>IF(MYRANKS_H[[#This Row],[$ACTUAL]]="",MYRANKS_H[[#This Row],[POINTS OVER REPL]]*REMAINING_DOLLAR_VALUE_PER_POINT+1,0)</f>
        <v>1</v>
      </c>
    </row>
    <row r="334" spans="1:31" ht="15" customHeight="1" x14ac:dyDescent="0.25">
      <c r="A334" s="2" t="s">
        <v>14288</v>
      </c>
      <c r="B334" s="14" t="str">
        <f>VLOOKUP(MYRANKS_H[[#This Row],[PLAYERID]],PLAYERIDMAP2[],COLUMN(PLAYERIDMAP2[LASTNAME]),FALSE)</f>
        <v>Nieuwenhuis</v>
      </c>
      <c r="C334" s="14" t="str">
        <f>VLOOKUP(MYRANKS_H[[#This Row],[PLAYERID]],PLAYERIDMAP2[],COLUMN(PLAYERIDMAP2[FIRSTNAME]),FALSE)</f>
        <v>Kirk</v>
      </c>
      <c r="D334" s="14" t="str">
        <f>MYRANKS_H[[#This Row],[FNAME]]&amp;" "&amp;MYRANKS_H[[#This Row],[LNAME]]</f>
        <v>Kirk Nieuwenhuis</v>
      </c>
      <c r="E334" s="14" t="str">
        <f>VLOOKUP(MYRANKS_H[[#This Row],[PLAYERID]],PLAYERIDMAP2[],COLUMN(PLAYERIDMAP2[TEAM]),FALSE)</f>
        <v>NYM</v>
      </c>
      <c r="F334" s="14" t="str">
        <f>VLOOKUP(MYRANKS_H[[#This Row],[PLAYERID]],PLAYERIDMAP2[],COLUMN(PLAYERIDMAP2[POS]),FALSE)</f>
        <v>OF</v>
      </c>
      <c r="G334" s="14">
        <f>IFERROR(VALUE(VLOOKUP(MYRANKS_H[[#This Row],[PLAYERID]],PLAYERIDMAP2[],COLUMN(PLAYERIDMAP2[IDFANGRAPHS]),FALSE)),VLOOKUP(MYRANKS_H[[#This Row],[PLAYERID]],PLAYERIDMAP2[],COLUMN(PLAYERIDMAP2[IDFANGRAPHS]),FALSE))</f>
        <v>6400</v>
      </c>
      <c r="H334" s="56">
        <f>IFERROR(VLOOKUP(MYRANKS_H[[#This Row],[IDFANGRAPHS]],STEAMER_H[],COLUMN(STEAMER_H[PA]),FALSE),0)</f>
        <v>91</v>
      </c>
      <c r="I334" s="56">
        <f>IFERROR(VLOOKUP(MYRANKS_H[[#This Row],[IDFANGRAPHS]],STEAMER_H[],COLUMN(STEAMER_H[AB]),FALSE),0)</f>
        <v>82</v>
      </c>
      <c r="J334" s="56">
        <f>IFERROR(VLOOKUP(MYRANKS_H[[#This Row],[IDFANGRAPHS]],STEAMER_H[],COLUMN(STEAMER_H[H]),FALSE),0)</f>
        <v>19</v>
      </c>
      <c r="K334" s="56">
        <f>IFERROR(VLOOKUP(MYRANKS_H[[#This Row],[IDFANGRAPHS]],STEAMER_H[],COLUMN(STEAMER_H[2B]),FALSE),0)</f>
        <v>4</v>
      </c>
      <c r="L334" s="56">
        <f>IFERROR(VLOOKUP(MYRANKS_H[[#This Row],[IDFANGRAPHS]],STEAMER_H[],COLUMN(STEAMER_H[3B]),FALSE),0)</f>
        <v>0</v>
      </c>
      <c r="M334" s="56">
        <f>IFERROR(VLOOKUP(MYRANKS_H[[#This Row],[IDFANGRAPHS]],STEAMER_H[],COLUMN(STEAMER_H[HR]),FALSE),0)</f>
        <v>3</v>
      </c>
      <c r="N334" s="56">
        <f>IFERROR(VLOOKUP(MYRANKS_H[[#This Row],[IDFANGRAPHS]],STEAMER_H[],COLUMN(STEAMER_H[R]),FALSE),0)</f>
        <v>10</v>
      </c>
      <c r="O334" s="56">
        <f>IFERROR(VLOOKUP(MYRANKS_H[[#This Row],[IDFANGRAPHS]],STEAMER_H[],COLUMN(STEAMER_H[RBI]),FALSE),0)</f>
        <v>10</v>
      </c>
      <c r="P334" s="56">
        <f>IFERROR(VLOOKUP(MYRANKS_H[[#This Row],[IDFANGRAPHS]],STEAMER_H[],COLUMN(STEAMER_H[BB]),FALSE),0)</f>
        <v>7</v>
      </c>
      <c r="Q334" s="56">
        <f>IFERROR(VLOOKUP(MYRANKS_H[[#This Row],[IDFANGRAPHS]],STEAMER_H[],COLUMN(STEAMER_H[HBP]),FALSE),0)</f>
        <v>1</v>
      </c>
      <c r="R334" s="56">
        <f>IFERROR(VLOOKUP(MYRANKS_H[[#This Row],[IDFANGRAPHS]],STEAMER_H[],COLUMN(STEAMER_H[SO]),FALSE),0)</f>
        <v>25</v>
      </c>
      <c r="S334" s="56">
        <f>IFERROR(VLOOKUP(MYRANKS_H[[#This Row],[IDFANGRAPHS]],STEAMER_H[],COLUMN(STEAMER_H[SB]),FALSE),0)</f>
        <v>2</v>
      </c>
      <c r="T334" s="19">
        <f>IFERROR(MYRANKS_H[[#This Row],[H]]/MYRANKS_H[[#This Row],[AB]],0)</f>
        <v>0.23170731707317074</v>
      </c>
      <c r="U334" s="19">
        <f>IFERROR((MYRANKS_H[[#This Row],[H]]+MYRANKS_H[[#This Row],[BB]]+MYRANKS_H[[#This Row],[HBP]])/(MYRANKS_H[[#This Row],[AB]]+MYRANKS_H[[#This Row],[BB]]+MYRANKS_H[[#This Row],[HBP]]),0)</f>
        <v>0.3</v>
      </c>
      <c r="V334" s="19">
        <f>IFERROR((MYRANKS_H[[#This Row],[H]]+MYRANKS_H[[#This Row],[2B]]+2*MYRANKS_H[[#This Row],[3B]]+3*MYRANKS_H[[#This Row],[HR]])/MYRANKS_H[[#This Row],[AB]],0)</f>
        <v>0.3902439024390244</v>
      </c>
      <c r="W33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34" s="27">
        <f>VLOOKUP(MYRANKS_H[[#This Row],[POS]],REPLACEMENT_LEVEL[],3,FALSE)</f>
        <v>0</v>
      </c>
      <c r="Y334" s="27">
        <f>MYRANKS_H[[#This Row],[PROJ PTS]]-MYRANKS_H[[#This Row],[REPL LEVEL]]</f>
        <v>0</v>
      </c>
      <c r="Z334" s="27">
        <f>RANK(MYRANKS_H[[#This Row],[POINTS OVER REPL]],MYRANKS_H[POINTS OVER REPL])</f>
        <v>1</v>
      </c>
      <c r="AA334" s="29">
        <f>IF(MYRANKS_H[[#This Row],[RANK]]&lt;=TOTAL_HITTERS_DRAFTED,MYRANKS_H[[#This Row],[POINTS OVER REPL]],0)</f>
        <v>0</v>
      </c>
      <c r="AB334" s="35">
        <f>MYRANKS_H[[#This Row],[POINTS OVER REPL]]*DOLLAR_VALUE_PER_POINT+1</f>
        <v>1</v>
      </c>
      <c r="AC334" s="35"/>
      <c r="AD334" s="29">
        <f>IF(AND(MYRANKS_H[[#This Row],[RANK]]&lt;=(TOTAL_HITTERS_DRAFTED-HITTERS_BELOW_REPL_DRAFTED),MYRANKS_H[[#This Row],[$ACTUAL]]=""),MYRANKS_H[[#This Row],[POINTS OVER REPL]],0)</f>
        <v>0</v>
      </c>
      <c r="AE334" s="35">
        <f>IF(MYRANKS_H[[#This Row],[$ACTUAL]]="",MYRANKS_H[[#This Row],[POINTS OVER REPL]]*REMAINING_DOLLAR_VALUE_PER_POINT+1,0)</f>
        <v>1</v>
      </c>
    </row>
    <row r="335" spans="1:31" ht="15" customHeight="1" x14ac:dyDescent="0.25">
      <c r="A335" s="2" t="s">
        <v>14540</v>
      </c>
      <c r="B335" s="14" t="str">
        <f>VLOOKUP(MYRANKS_H[[#This Row],[PLAYERID]],PLAYERIDMAP2[],COLUMN(PLAYERIDMAP2[LASTNAME]),FALSE)</f>
        <v>Pennington</v>
      </c>
      <c r="C335" s="14" t="str">
        <f>VLOOKUP(MYRANKS_H[[#This Row],[PLAYERID]],PLAYERIDMAP2[],COLUMN(PLAYERIDMAP2[FIRSTNAME]),FALSE)</f>
        <v>Cliff</v>
      </c>
      <c r="D335" s="14" t="str">
        <f>MYRANKS_H[[#This Row],[FNAME]]&amp;" "&amp;MYRANKS_H[[#This Row],[LNAME]]</f>
        <v>Cliff Pennington</v>
      </c>
      <c r="E335" s="14" t="str">
        <f>VLOOKUP(MYRANKS_H[[#This Row],[PLAYERID]],PLAYERIDMAP2[],COLUMN(PLAYERIDMAP2[TEAM]),FALSE)</f>
        <v>LAA</v>
      </c>
      <c r="F335" s="14" t="str">
        <f>VLOOKUP(MYRANKS_H[[#This Row],[PLAYERID]],PLAYERIDMAP2[],COLUMN(PLAYERIDMAP2[POS]),FALSE)</f>
        <v>SS</v>
      </c>
      <c r="G335" s="14">
        <f>IFERROR(VALUE(VLOOKUP(MYRANKS_H[[#This Row],[PLAYERID]],PLAYERIDMAP2[],COLUMN(PLAYERIDMAP2[IDFANGRAPHS]),FALSE)),VLOOKUP(MYRANKS_H[[#This Row],[PLAYERID]],PLAYERIDMAP2[],COLUMN(PLAYERIDMAP2[IDFANGRAPHS]),FALSE))</f>
        <v>3395</v>
      </c>
      <c r="H335" s="56">
        <f>IFERROR(VLOOKUP(MYRANKS_H[[#This Row],[IDFANGRAPHS]],STEAMER_H[],COLUMN(STEAMER_H[PA]),FALSE),0)</f>
        <v>143</v>
      </c>
      <c r="I335" s="56">
        <f>IFERROR(VLOOKUP(MYRANKS_H[[#This Row],[IDFANGRAPHS]],STEAMER_H[],COLUMN(STEAMER_H[AB]),FALSE),0)</f>
        <v>127</v>
      </c>
      <c r="J335" s="56">
        <f>IFERROR(VLOOKUP(MYRANKS_H[[#This Row],[IDFANGRAPHS]],STEAMER_H[],COLUMN(STEAMER_H[H]),FALSE),0)</f>
        <v>30</v>
      </c>
      <c r="K335" s="56">
        <f>IFERROR(VLOOKUP(MYRANKS_H[[#This Row],[IDFANGRAPHS]],STEAMER_H[],COLUMN(STEAMER_H[2B]),FALSE),0)</f>
        <v>5</v>
      </c>
      <c r="L335" s="56">
        <f>IFERROR(VLOOKUP(MYRANKS_H[[#This Row],[IDFANGRAPHS]],STEAMER_H[],COLUMN(STEAMER_H[3B]),FALSE),0)</f>
        <v>0</v>
      </c>
      <c r="M335" s="56">
        <f>IFERROR(VLOOKUP(MYRANKS_H[[#This Row],[IDFANGRAPHS]],STEAMER_H[],COLUMN(STEAMER_H[HR]),FALSE),0)</f>
        <v>1</v>
      </c>
      <c r="N335" s="56">
        <f>IFERROR(VLOOKUP(MYRANKS_H[[#This Row],[IDFANGRAPHS]],STEAMER_H[],COLUMN(STEAMER_H[R]),FALSE),0)</f>
        <v>14</v>
      </c>
      <c r="O335" s="56">
        <f>IFERROR(VLOOKUP(MYRANKS_H[[#This Row],[IDFANGRAPHS]],STEAMER_H[],COLUMN(STEAMER_H[RBI]),FALSE),0)</f>
        <v>12</v>
      </c>
      <c r="P335" s="56">
        <f>IFERROR(VLOOKUP(MYRANKS_H[[#This Row],[IDFANGRAPHS]],STEAMER_H[],COLUMN(STEAMER_H[BB]),FALSE),0)</f>
        <v>13</v>
      </c>
      <c r="Q335" s="56">
        <f>IFERROR(VLOOKUP(MYRANKS_H[[#This Row],[IDFANGRAPHS]],STEAMER_H[],COLUMN(STEAMER_H[HBP]),FALSE),0)</f>
        <v>1</v>
      </c>
      <c r="R335" s="56">
        <f>IFERROR(VLOOKUP(MYRANKS_H[[#This Row],[IDFANGRAPHS]],STEAMER_H[],COLUMN(STEAMER_H[SO]),FALSE),0)</f>
        <v>28</v>
      </c>
      <c r="S335" s="56">
        <f>IFERROR(VLOOKUP(MYRANKS_H[[#This Row],[IDFANGRAPHS]],STEAMER_H[],COLUMN(STEAMER_H[SB]),FALSE),0)</f>
        <v>2</v>
      </c>
      <c r="T335" s="19">
        <f>IFERROR(MYRANKS_H[[#This Row],[H]]/MYRANKS_H[[#This Row],[AB]],0)</f>
        <v>0.23622047244094488</v>
      </c>
      <c r="U335" s="19">
        <f>IFERROR((MYRANKS_H[[#This Row],[H]]+MYRANKS_H[[#This Row],[BB]]+MYRANKS_H[[#This Row],[HBP]])/(MYRANKS_H[[#This Row],[AB]]+MYRANKS_H[[#This Row],[BB]]+MYRANKS_H[[#This Row],[HBP]]),0)</f>
        <v>0.31205673758865249</v>
      </c>
      <c r="V335" s="19">
        <f>IFERROR((MYRANKS_H[[#This Row],[H]]+MYRANKS_H[[#This Row],[2B]]+2*MYRANKS_H[[#This Row],[3B]]+3*MYRANKS_H[[#This Row],[HR]])/MYRANKS_H[[#This Row],[AB]],0)</f>
        <v>0.29921259842519687</v>
      </c>
      <c r="W33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35" s="27">
        <f>VLOOKUP(MYRANKS_H[[#This Row],[POS]],REPLACEMENT_LEVEL[],3,FALSE)</f>
        <v>0</v>
      </c>
      <c r="Y335" s="27">
        <f>MYRANKS_H[[#This Row],[PROJ PTS]]-MYRANKS_H[[#This Row],[REPL LEVEL]]</f>
        <v>0</v>
      </c>
      <c r="Z335" s="27">
        <f>RANK(MYRANKS_H[[#This Row],[POINTS OVER REPL]],MYRANKS_H[POINTS OVER REPL])</f>
        <v>1</v>
      </c>
      <c r="AA335" s="29">
        <f>IF(MYRANKS_H[[#This Row],[RANK]]&lt;=TOTAL_HITTERS_DRAFTED,MYRANKS_H[[#This Row],[POINTS OVER REPL]],0)</f>
        <v>0</v>
      </c>
      <c r="AB335" s="35">
        <f>MYRANKS_H[[#This Row],[POINTS OVER REPL]]*DOLLAR_VALUE_PER_POINT+1</f>
        <v>1</v>
      </c>
      <c r="AC335" s="35"/>
      <c r="AD335" s="29">
        <f>IF(AND(MYRANKS_H[[#This Row],[RANK]]&lt;=(TOTAL_HITTERS_DRAFTED-HITTERS_BELOW_REPL_DRAFTED),MYRANKS_H[[#This Row],[$ACTUAL]]=""),MYRANKS_H[[#This Row],[POINTS OVER REPL]],0)</f>
        <v>0</v>
      </c>
      <c r="AE335" s="35">
        <f>IF(MYRANKS_H[[#This Row],[$ACTUAL]]="",MYRANKS_H[[#This Row],[POINTS OVER REPL]]*REMAINING_DOLLAR_VALUE_PER_POINT+1,0)</f>
        <v>1</v>
      </c>
    </row>
    <row r="336" spans="1:31" ht="15" customHeight="1" x14ac:dyDescent="0.25">
      <c r="A336" s="2" t="s">
        <v>14645</v>
      </c>
      <c r="B336" s="14" t="str">
        <f>VLOOKUP(MYRANKS_H[[#This Row],[PLAYERID]],PLAYERIDMAP2[],COLUMN(PLAYERIDMAP2[LASTNAME]),FALSE)</f>
        <v>Pierzynski</v>
      </c>
      <c r="C336" s="14" t="str">
        <f>VLOOKUP(MYRANKS_H[[#This Row],[PLAYERID]],PLAYERIDMAP2[],COLUMN(PLAYERIDMAP2[FIRSTNAME]),FALSE)</f>
        <v>A.J.</v>
      </c>
      <c r="D336" s="14" t="str">
        <f>MYRANKS_H[[#This Row],[FNAME]]&amp;" "&amp;MYRANKS_H[[#This Row],[LNAME]]</f>
        <v>A.J. Pierzynski</v>
      </c>
      <c r="E336" s="14" t="str">
        <f>VLOOKUP(MYRANKS_H[[#This Row],[PLAYERID]],PLAYERIDMAP2[],COLUMN(PLAYERIDMAP2[TEAM]),FALSE)</f>
        <v>ATL</v>
      </c>
      <c r="F336" s="14" t="str">
        <f>VLOOKUP(MYRANKS_H[[#This Row],[PLAYERID]],PLAYERIDMAP2[],COLUMN(PLAYERIDMAP2[POS]),FALSE)</f>
        <v>C</v>
      </c>
      <c r="G336" s="14">
        <f>IFERROR(VALUE(VLOOKUP(MYRANKS_H[[#This Row],[PLAYERID]],PLAYERIDMAP2[],COLUMN(PLAYERIDMAP2[IDFANGRAPHS]),FALSE)),VLOOKUP(MYRANKS_H[[#This Row],[PLAYERID]],PLAYERIDMAP2[],COLUMN(PLAYERIDMAP2[IDFANGRAPHS]),FALSE))</f>
        <v>746</v>
      </c>
      <c r="H336" s="56">
        <f>IFERROR(VLOOKUP(MYRANKS_H[[#This Row],[IDFANGRAPHS]],STEAMER_H[],COLUMN(STEAMER_H[PA]),FALSE),0)</f>
        <v>379</v>
      </c>
      <c r="I336" s="56">
        <f>IFERROR(VLOOKUP(MYRANKS_H[[#This Row],[IDFANGRAPHS]],STEAMER_H[],COLUMN(STEAMER_H[AB]),FALSE),0)</f>
        <v>355</v>
      </c>
      <c r="J336" s="56">
        <f>IFERROR(VLOOKUP(MYRANKS_H[[#This Row],[IDFANGRAPHS]],STEAMER_H[],COLUMN(STEAMER_H[H]),FALSE),0)</f>
        <v>93</v>
      </c>
      <c r="K336" s="56">
        <f>IFERROR(VLOOKUP(MYRANKS_H[[#This Row],[IDFANGRAPHS]],STEAMER_H[],COLUMN(STEAMER_H[2B]),FALSE),0)</f>
        <v>17</v>
      </c>
      <c r="L336" s="56">
        <f>IFERROR(VLOOKUP(MYRANKS_H[[#This Row],[IDFANGRAPHS]],STEAMER_H[],COLUMN(STEAMER_H[3B]),FALSE),0)</f>
        <v>1</v>
      </c>
      <c r="M336" s="56">
        <f>IFERROR(VLOOKUP(MYRANKS_H[[#This Row],[IDFANGRAPHS]],STEAMER_H[],COLUMN(STEAMER_H[HR]),FALSE),0)</f>
        <v>8</v>
      </c>
      <c r="N336" s="56">
        <f>IFERROR(VLOOKUP(MYRANKS_H[[#This Row],[IDFANGRAPHS]],STEAMER_H[],COLUMN(STEAMER_H[R]),FALSE),0)</f>
        <v>34</v>
      </c>
      <c r="O336" s="56">
        <f>IFERROR(VLOOKUP(MYRANKS_H[[#This Row],[IDFANGRAPHS]],STEAMER_H[],COLUMN(STEAMER_H[RBI]),FALSE),0)</f>
        <v>40</v>
      </c>
      <c r="P336" s="56">
        <f>IFERROR(VLOOKUP(MYRANKS_H[[#This Row],[IDFANGRAPHS]],STEAMER_H[],COLUMN(STEAMER_H[BB]),FALSE),0)</f>
        <v>15</v>
      </c>
      <c r="Q336" s="56">
        <f>IFERROR(VLOOKUP(MYRANKS_H[[#This Row],[IDFANGRAPHS]],STEAMER_H[],COLUMN(STEAMER_H[HBP]),FALSE),0)</f>
        <v>5</v>
      </c>
      <c r="R336" s="56">
        <f>IFERROR(VLOOKUP(MYRANKS_H[[#This Row],[IDFANGRAPHS]],STEAMER_H[],COLUMN(STEAMER_H[SO]),FALSE),0)</f>
        <v>49</v>
      </c>
      <c r="S336" s="56">
        <f>IFERROR(VLOOKUP(MYRANKS_H[[#This Row],[IDFANGRAPHS]],STEAMER_H[],COLUMN(STEAMER_H[SB]),FALSE),0)</f>
        <v>1</v>
      </c>
      <c r="T336" s="19">
        <f>IFERROR(MYRANKS_H[[#This Row],[H]]/MYRANKS_H[[#This Row],[AB]],0)</f>
        <v>0.26197183098591548</v>
      </c>
      <c r="U336" s="19">
        <f>IFERROR((MYRANKS_H[[#This Row],[H]]+MYRANKS_H[[#This Row],[BB]]+MYRANKS_H[[#This Row],[HBP]])/(MYRANKS_H[[#This Row],[AB]]+MYRANKS_H[[#This Row],[BB]]+MYRANKS_H[[#This Row],[HBP]]),0)</f>
        <v>0.30133333333333334</v>
      </c>
      <c r="V336" s="19">
        <f>IFERROR((MYRANKS_H[[#This Row],[H]]+MYRANKS_H[[#This Row],[2B]]+2*MYRANKS_H[[#This Row],[3B]]+3*MYRANKS_H[[#This Row],[HR]])/MYRANKS_H[[#This Row],[AB]],0)</f>
        <v>0.38309859154929576</v>
      </c>
      <c r="W33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36" s="27">
        <f>VLOOKUP(MYRANKS_H[[#This Row],[POS]],REPLACEMENT_LEVEL[],3,FALSE)</f>
        <v>0</v>
      </c>
      <c r="Y336" s="27">
        <f>MYRANKS_H[[#This Row],[PROJ PTS]]-MYRANKS_H[[#This Row],[REPL LEVEL]]</f>
        <v>0</v>
      </c>
      <c r="Z336" s="27">
        <f>RANK(MYRANKS_H[[#This Row],[POINTS OVER REPL]],MYRANKS_H[POINTS OVER REPL])</f>
        <v>1</v>
      </c>
      <c r="AA336" s="29">
        <f>IF(MYRANKS_H[[#This Row],[RANK]]&lt;=TOTAL_HITTERS_DRAFTED,MYRANKS_H[[#This Row],[POINTS OVER REPL]],0)</f>
        <v>0</v>
      </c>
      <c r="AB336" s="35">
        <f>MYRANKS_H[[#This Row],[POINTS OVER REPL]]*DOLLAR_VALUE_PER_POINT+1</f>
        <v>1</v>
      </c>
      <c r="AC336" s="35"/>
      <c r="AD336" s="29">
        <f>IF(AND(MYRANKS_H[[#This Row],[RANK]]&lt;=(TOTAL_HITTERS_DRAFTED-HITTERS_BELOW_REPL_DRAFTED),MYRANKS_H[[#This Row],[$ACTUAL]]=""),MYRANKS_H[[#This Row],[POINTS OVER REPL]],0)</f>
        <v>0</v>
      </c>
      <c r="AE336" s="35">
        <f>IF(MYRANKS_H[[#This Row],[$ACTUAL]]="",MYRANKS_H[[#This Row],[POINTS OVER REPL]]*REMAINING_DOLLAR_VALUE_PER_POINT+1,0)</f>
        <v>1</v>
      </c>
    </row>
    <row r="337" spans="1:31" ht="15" customHeight="1" x14ac:dyDescent="0.25">
      <c r="A337" s="2" t="s">
        <v>14955</v>
      </c>
      <c r="B337" s="14" t="str">
        <f>VLOOKUP(MYRANKS_H[[#This Row],[PLAYERID]],PLAYERIDMAP2[],COLUMN(PLAYERIDMAP2[LASTNAME]),FALSE)</f>
        <v>Rodriguez</v>
      </c>
      <c r="C337" s="14" t="str">
        <f>VLOOKUP(MYRANKS_H[[#This Row],[PLAYERID]],PLAYERIDMAP2[],COLUMN(PLAYERIDMAP2[FIRSTNAME]),FALSE)</f>
        <v>Sean</v>
      </c>
      <c r="D337" s="14" t="str">
        <f>MYRANKS_H[[#This Row],[FNAME]]&amp;" "&amp;MYRANKS_H[[#This Row],[LNAME]]</f>
        <v>Sean Rodriguez</v>
      </c>
      <c r="E337" s="14" t="str">
        <f>VLOOKUP(MYRANKS_H[[#This Row],[PLAYERID]],PLAYERIDMAP2[],COLUMN(PLAYERIDMAP2[TEAM]),FALSE)</f>
        <v>PIT</v>
      </c>
      <c r="F337" s="14" t="str">
        <f>VLOOKUP(MYRANKS_H[[#This Row],[PLAYERID]],PLAYERIDMAP2[],COLUMN(PLAYERIDMAP2[POS]),FALSE)</f>
        <v>2B</v>
      </c>
      <c r="G337" s="14">
        <f>IFERROR(VALUE(VLOOKUP(MYRANKS_H[[#This Row],[PLAYERID]],PLAYERIDMAP2[],COLUMN(PLAYERIDMAP2[IDFANGRAPHS]),FALSE)),VLOOKUP(MYRANKS_H[[#This Row],[PLAYERID]],PLAYERIDMAP2[],COLUMN(PLAYERIDMAP2[IDFANGRAPHS]),FALSE))</f>
        <v>6589</v>
      </c>
      <c r="H337" s="56">
        <f>IFERROR(VLOOKUP(MYRANKS_H[[#This Row],[IDFANGRAPHS]],STEAMER_H[],COLUMN(STEAMER_H[PA]),FALSE),0)</f>
        <v>311</v>
      </c>
      <c r="I337" s="56">
        <f>IFERROR(VLOOKUP(MYRANKS_H[[#This Row],[IDFANGRAPHS]],STEAMER_H[],COLUMN(STEAMER_H[AB]),FALSE),0)</f>
        <v>288</v>
      </c>
      <c r="J337" s="56">
        <f>IFERROR(VLOOKUP(MYRANKS_H[[#This Row],[IDFANGRAPHS]],STEAMER_H[],COLUMN(STEAMER_H[H]),FALSE),0)</f>
        <v>67</v>
      </c>
      <c r="K337" s="56">
        <f>IFERROR(VLOOKUP(MYRANKS_H[[#This Row],[IDFANGRAPHS]],STEAMER_H[],COLUMN(STEAMER_H[2B]),FALSE),0)</f>
        <v>15</v>
      </c>
      <c r="L337" s="56">
        <f>IFERROR(VLOOKUP(MYRANKS_H[[#This Row],[IDFANGRAPHS]],STEAMER_H[],COLUMN(STEAMER_H[3B]),FALSE),0)</f>
        <v>1</v>
      </c>
      <c r="M337" s="56">
        <f>IFERROR(VLOOKUP(MYRANKS_H[[#This Row],[IDFANGRAPHS]],STEAMER_H[],COLUMN(STEAMER_H[HR]),FALSE),0)</f>
        <v>7</v>
      </c>
      <c r="N337" s="56">
        <f>IFERROR(VLOOKUP(MYRANKS_H[[#This Row],[IDFANGRAPHS]],STEAMER_H[],COLUMN(STEAMER_H[R]),FALSE),0)</f>
        <v>29</v>
      </c>
      <c r="O337" s="56">
        <f>IFERROR(VLOOKUP(MYRANKS_H[[#This Row],[IDFANGRAPHS]],STEAMER_H[],COLUMN(STEAMER_H[RBI]),FALSE),0)</f>
        <v>32</v>
      </c>
      <c r="P337" s="56">
        <f>IFERROR(VLOOKUP(MYRANKS_H[[#This Row],[IDFANGRAPHS]],STEAMER_H[],COLUMN(STEAMER_H[BB]),FALSE),0)</f>
        <v>14</v>
      </c>
      <c r="Q337" s="56">
        <f>IFERROR(VLOOKUP(MYRANKS_H[[#This Row],[IDFANGRAPHS]],STEAMER_H[],COLUMN(STEAMER_H[HBP]),FALSE),0)</f>
        <v>5</v>
      </c>
      <c r="R337" s="56">
        <f>IFERROR(VLOOKUP(MYRANKS_H[[#This Row],[IDFANGRAPHS]],STEAMER_H[],COLUMN(STEAMER_H[SO]),FALSE),0)</f>
        <v>77</v>
      </c>
      <c r="S337" s="56">
        <f>IFERROR(VLOOKUP(MYRANKS_H[[#This Row],[IDFANGRAPHS]],STEAMER_H[],COLUMN(STEAMER_H[SB]),FALSE),0)</f>
        <v>4</v>
      </c>
      <c r="T337" s="19">
        <f>IFERROR(MYRANKS_H[[#This Row],[H]]/MYRANKS_H[[#This Row],[AB]],0)</f>
        <v>0.2326388888888889</v>
      </c>
      <c r="U337" s="19">
        <f>IFERROR((MYRANKS_H[[#This Row],[H]]+MYRANKS_H[[#This Row],[BB]]+MYRANKS_H[[#This Row],[HBP]])/(MYRANKS_H[[#This Row],[AB]]+MYRANKS_H[[#This Row],[BB]]+MYRANKS_H[[#This Row],[HBP]]),0)</f>
        <v>0.28013029315960913</v>
      </c>
      <c r="V337" s="19">
        <f>IFERROR((MYRANKS_H[[#This Row],[H]]+MYRANKS_H[[#This Row],[2B]]+2*MYRANKS_H[[#This Row],[3B]]+3*MYRANKS_H[[#This Row],[HR]])/MYRANKS_H[[#This Row],[AB]],0)</f>
        <v>0.36458333333333331</v>
      </c>
      <c r="W33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37" s="27">
        <f>VLOOKUP(MYRANKS_H[[#This Row],[POS]],REPLACEMENT_LEVEL[],3,FALSE)</f>
        <v>0</v>
      </c>
      <c r="Y337" s="27">
        <f>MYRANKS_H[[#This Row],[PROJ PTS]]-MYRANKS_H[[#This Row],[REPL LEVEL]]</f>
        <v>0</v>
      </c>
      <c r="Z337" s="27">
        <f>RANK(MYRANKS_H[[#This Row],[POINTS OVER REPL]],MYRANKS_H[POINTS OVER REPL])</f>
        <v>1</v>
      </c>
      <c r="AA337" s="29">
        <f>IF(MYRANKS_H[[#This Row],[RANK]]&lt;=TOTAL_HITTERS_DRAFTED,MYRANKS_H[[#This Row],[POINTS OVER REPL]],0)</f>
        <v>0</v>
      </c>
      <c r="AB337" s="35">
        <f>MYRANKS_H[[#This Row],[POINTS OVER REPL]]*DOLLAR_VALUE_PER_POINT+1</f>
        <v>1</v>
      </c>
      <c r="AC337" s="35"/>
      <c r="AD337" s="29">
        <f>IF(AND(MYRANKS_H[[#This Row],[RANK]]&lt;=(TOTAL_HITTERS_DRAFTED-HITTERS_BELOW_REPL_DRAFTED),MYRANKS_H[[#This Row],[$ACTUAL]]=""),MYRANKS_H[[#This Row],[POINTS OVER REPL]],0)</f>
        <v>0</v>
      </c>
      <c r="AE337" s="35">
        <f>IF(MYRANKS_H[[#This Row],[$ACTUAL]]="",MYRANKS_H[[#This Row],[POINTS OVER REPL]]*REMAINING_DOLLAR_VALUE_PER_POINT+1,0)</f>
        <v>1</v>
      </c>
    </row>
    <row r="338" spans="1:31" ht="15" customHeight="1" x14ac:dyDescent="0.25">
      <c r="A338" s="2" t="s">
        <v>15007</v>
      </c>
      <c r="B338" s="14" t="str">
        <f>VLOOKUP(MYRANKS_H[[#This Row],[PLAYERID]],PLAYERIDMAP2[],COLUMN(PLAYERIDMAP2[LASTNAME]),FALSE)</f>
        <v>Rosales</v>
      </c>
      <c r="C338" s="14" t="str">
        <f>VLOOKUP(MYRANKS_H[[#This Row],[PLAYERID]],PLAYERIDMAP2[],COLUMN(PLAYERIDMAP2[FIRSTNAME]),FALSE)</f>
        <v>Adam</v>
      </c>
      <c r="D338" s="14" t="str">
        <f>MYRANKS_H[[#This Row],[FNAME]]&amp;" "&amp;MYRANKS_H[[#This Row],[LNAME]]</f>
        <v>Adam Rosales</v>
      </c>
      <c r="E338" s="14" t="str">
        <f>VLOOKUP(MYRANKS_H[[#This Row],[PLAYERID]],PLAYERIDMAP2[],COLUMN(PLAYERIDMAP2[TEAM]),FALSE)</f>
        <v>TEX</v>
      </c>
      <c r="F338" s="14" t="str">
        <f>VLOOKUP(MYRANKS_H[[#This Row],[PLAYERID]],PLAYERIDMAP2[],COLUMN(PLAYERIDMAP2[POS]),FALSE)</f>
        <v>1B</v>
      </c>
      <c r="G338" s="14">
        <f>IFERROR(VALUE(VLOOKUP(MYRANKS_H[[#This Row],[PLAYERID]],PLAYERIDMAP2[],COLUMN(PLAYERIDMAP2[IDFANGRAPHS]),FALSE)),VLOOKUP(MYRANKS_H[[#This Row],[PLAYERID]],PLAYERIDMAP2[],COLUMN(PLAYERIDMAP2[IDFANGRAPHS]),FALSE))</f>
        <v>9682</v>
      </c>
      <c r="H338" s="56">
        <f>IFERROR(VLOOKUP(MYRANKS_H[[#This Row],[IDFANGRAPHS]],STEAMER_H[],COLUMN(STEAMER_H[PA]),FALSE),0)</f>
        <v>1</v>
      </c>
      <c r="I338" s="56">
        <f>IFERROR(VLOOKUP(MYRANKS_H[[#This Row],[IDFANGRAPHS]],STEAMER_H[],COLUMN(STEAMER_H[AB]),FALSE),0)</f>
        <v>1</v>
      </c>
      <c r="J338" s="56">
        <f>IFERROR(VLOOKUP(MYRANKS_H[[#This Row],[IDFANGRAPHS]],STEAMER_H[],COLUMN(STEAMER_H[H]),FALSE),0)</f>
        <v>0</v>
      </c>
      <c r="K338" s="56">
        <f>IFERROR(VLOOKUP(MYRANKS_H[[#This Row],[IDFANGRAPHS]],STEAMER_H[],COLUMN(STEAMER_H[2B]),FALSE),0)</f>
        <v>0</v>
      </c>
      <c r="L338" s="56">
        <f>IFERROR(VLOOKUP(MYRANKS_H[[#This Row],[IDFANGRAPHS]],STEAMER_H[],COLUMN(STEAMER_H[3B]),FALSE),0)</f>
        <v>0</v>
      </c>
      <c r="M338" s="56">
        <f>IFERROR(VLOOKUP(MYRANKS_H[[#This Row],[IDFANGRAPHS]],STEAMER_H[],COLUMN(STEAMER_H[HR]),FALSE),0)</f>
        <v>0</v>
      </c>
      <c r="N338" s="56">
        <f>IFERROR(VLOOKUP(MYRANKS_H[[#This Row],[IDFANGRAPHS]],STEAMER_H[],COLUMN(STEAMER_H[R]),FALSE),0)</f>
        <v>0</v>
      </c>
      <c r="O338" s="56">
        <f>IFERROR(VLOOKUP(MYRANKS_H[[#This Row],[IDFANGRAPHS]],STEAMER_H[],COLUMN(STEAMER_H[RBI]),FALSE),0)</f>
        <v>0</v>
      </c>
      <c r="P338" s="56">
        <f>IFERROR(VLOOKUP(MYRANKS_H[[#This Row],[IDFANGRAPHS]],STEAMER_H[],COLUMN(STEAMER_H[BB]),FALSE),0)</f>
        <v>0</v>
      </c>
      <c r="Q338" s="56">
        <f>IFERROR(VLOOKUP(MYRANKS_H[[#This Row],[IDFANGRAPHS]],STEAMER_H[],COLUMN(STEAMER_H[HBP]),FALSE),0)</f>
        <v>0</v>
      </c>
      <c r="R338" s="56">
        <f>IFERROR(VLOOKUP(MYRANKS_H[[#This Row],[IDFANGRAPHS]],STEAMER_H[],COLUMN(STEAMER_H[SO]),FALSE),0)</f>
        <v>0</v>
      </c>
      <c r="S338" s="56">
        <f>IFERROR(VLOOKUP(MYRANKS_H[[#This Row],[IDFANGRAPHS]],STEAMER_H[],COLUMN(STEAMER_H[SB]),FALSE),0)</f>
        <v>0</v>
      </c>
      <c r="T338" s="19">
        <f>IFERROR(MYRANKS_H[[#This Row],[H]]/MYRANKS_H[[#This Row],[AB]],0)</f>
        <v>0</v>
      </c>
      <c r="U338" s="19">
        <f>IFERROR((MYRANKS_H[[#This Row],[H]]+MYRANKS_H[[#This Row],[BB]]+MYRANKS_H[[#This Row],[HBP]])/(MYRANKS_H[[#This Row],[AB]]+MYRANKS_H[[#This Row],[BB]]+MYRANKS_H[[#This Row],[HBP]]),0)</f>
        <v>0</v>
      </c>
      <c r="V338" s="19">
        <f>IFERROR((MYRANKS_H[[#This Row],[H]]+MYRANKS_H[[#This Row],[2B]]+2*MYRANKS_H[[#This Row],[3B]]+3*MYRANKS_H[[#This Row],[HR]])/MYRANKS_H[[#This Row],[AB]],0)</f>
        <v>0</v>
      </c>
      <c r="W33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38" s="27">
        <f>VLOOKUP(MYRANKS_H[[#This Row],[POS]],REPLACEMENT_LEVEL[],3,FALSE)</f>
        <v>0</v>
      </c>
      <c r="Y338" s="27">
        <f>MYRANKS_H[[#This Row],[PROJ PTS]]-MYRANKS_H[[#This Row],[REPL LEVEL]]</f>
        <v>0</v>
      </c>
      <c r="Z338" s="27">
        <f>RANK(MYRANKS_H[[#This Row],[POINTS OVER REPL]],MYRANKS_H[POINTS OVER REPL])</f>
        <v>1</v>
      </c>
      <c r="AA338" s="29">
        <f>IF(MYRANKS_H[[#This Row],[RANK]]&lt;=TOTAL_HITTERS_DRAFTED,MYRANKS_H[[#This Row],[POINTS OVER REPL]],0)</f>
        <v>0</v>
      </c>
      <c r="AB338" s="35">
        <f>MYRANKS_H[[#This Row],[POINTS OVER REPL]]*DOLLAR_VALUE_PER_POINT+1</f>
        <v>1</v>
      </c>
      <c r="AC338" s="35"/>
      <c r="AD338" s="29">
        <f>IF(AND(MYRANKS_H[[#This Row],[RANK]]&lt;=(TOTAL_HITTERS_DRAFTED-HITTERS_BELOW_REPL_DRAFTED),MYRANKS_H[[#This Row],[$ACTUAL]]=""),MYRANKS_H[[#This Row],[POINTS OVER REPL]],0)</f>
        <v>0</v>
      </c>
      <c r="AE338" s="35">
        <f>IF(MYRANKS_H[[#This Row],[$ACTUAL]]="",MYRANKS_H[[#This Row],[POINTS OVER REPL]]*REMAINING_DOLLAR_VALUE_PER_POINT+1,0)</f>
        <v>1</v>
      </c>
    </row>
    <row r="339" spans="1:31" ht="15" customHeight="1" x14ac:dyDescent="0.25">
      <c r="A339" s="89" t="s">
        <v>15806</v>
      </c>
      <c r="B339" s="90" t="str">
        <f>VLOOKUP(MYRANKS_H[[#This Row],[PLAYERID]],PLAYERIDMAP2[],COLUMN(PLAYERIDMAP2[LASTNAME]),FALSE)</f>
        <v>Walters</v>
      </c>
      <c r="C339" s="90" t="str">
        <f>VLOOKUP(MYRANKS_H[[#This Row],[PLAYERID]],PLAYERIDMAP2[],COLUMN(PLAYERIDMAP2[FIRSTNAME]),FALSE)</f>
        <v>Zach</v>
      </c>
      <c r="D339" s="90" t="str">
        <f>MYRANKS_H[[#This Row],[FNAME]]&amp;" "&amp;MYRANKS_H[[#This Row],[LNAME]]</f>
        <v>Zach Walters</v>
      </c>
      <c r="E339" s="90" t="str">
        <f>VLOOKUP(MYRANKS_H[[#This Row],[PLAYERID]],PLAYERIDMAP2[],COLUMN(PLAYERIDMAP2[TEAM]),FALSE)</f>
        <v>CLE</v>
      </c>
      <c r="F339" s="90" t="str">
        <f>VLOOKUP(MYRANKS_H[[#This Row],[PLAYERID]],PLAYERIDMAP2[],COLUMN(PLAYERIDMAP2[POS]),FALSE)</f>
        <v>OF</v>
      </c>
      <c r="G339" s="90">
        <f>IFERROR(VALUE(VLOOKUP(MYRANKS_H[[#This Row],[PLAYERID]],PLAYERIDMAP2[],COLUMN(PLAYERIDMAP2[IDFANGRAPHS]),FALSE)),VLOOKUP(MYRANKS_H[[#This Row],[PLAYERID]],PLAYERIDMAP2[],COLUMN(PLAYERIDMAP2[IDFANGRAPHS]),FALSE))</f>
        <v>10622</v>
      </c>
      <c r="H339" s="56">
        <f>IFERROR(VLOOKUP(MYRANKS_H[[#This Row],[IDFANGRAPHS]],STEAMER_H[],COLUMN(STEAMER_H[PA]),FALSE),0)</f>
        <v>130</v>
      </c>
      <c r="I339" s="56">
        <f>IFERROR(VLOOKUP(MYRANKS_H[[#This Row],[IDFANGRAPHS]],STEAMER_H[],COLUMN(STEAMER_H[AB]),FALSE),0)</f>
        <v>120</v>
      </c>
      <c r="J339" s="56">
        <f>IFERROR(VLOOKUP(MYRANKS_H[[#This Row],[IDFANGRAPHS]],STEAMER_H[],COLUMN(STEAMER_H[H]),FALSE),0)</f>
        <v>29</v>
      </c>
      <c r="K339" s="56">
        <f>IFERROR(VLOOKUP(MYRANKS_H[[#This Row],[IDFANGRAPHS]],STEAMER_H[],COLUMN(STEAMER_H[2B]),FALSE),0)</f>
        <v>6</v>
      </c>
      <c r="L339" s="56">
        <f>IFERROR(VLOOKUP(MYRANKS_H[[#This Row],[IDFANGRAPHS]],STEAMER_H[],COLUMN(STEAMER_H[3B]),FALSE),0)</f>
        <v>1</v>
      </c>
      <c r="M339" s="56">
        <f>IFERROR(VLOOKUP(MYRANKS_H[[#This Row],[IDFANGRAPHS]],STEAMER_H[],COLUMN(STEAMER_H[HR]),FALSE),0)</f>
        <v>5</v>
      </c>
      <c r="N339" s="56">
        <f>IFERROR(VLOOKUP(MYRANKS_H[[#This Row],[IDFANGRAPHS]],STEAMER_H[],COLUMN(STEAMER_H[R]),FALSE),0)</f>
        <v>14</v>
      </c>
      <c r="O339" s="56">
        <f>IFERROR(VLOOKUP(MYRANKS_H[[#This Row],[IDFANGRAPHS]],STEAMER_H[],COLUMN(STEAMER_H[RBI]),FALSE),0)</f>
        <v>16</v>
      </c>
      <c r="P339" s="56">
        <f>IFERROR(VLOOKUP(MYRANKS_H[[#This Row],[IDFANGRAPHS]],STEAMER_H[],COLUMN(STEAMER_H[BB]),FALSE),0)</f>
        <v>7</v>
      </c>
      <c r="Q339" s="56">
        <f>IFERROR(VLOOKUP(MYRANKS_H[[#This Row],[IDFANGRAPHS]],STEAMER_H[],COLUMN(STEAMER_H[HBP]),FALSE),0)</f>
        <v>1</v>
      </c>
      <c r="R339" s="56">
        <f>IFERROR(VLOOKUP(MYRANKS_H[[#This Row],[IDFANGRAPHS]],STEAMER_H[],COLUMN(STEAMER_H[SO]),FALSE),0)</f>
        <v>34</v>
      </c>
      <c r="S339" s="56">
        <f>IFERROR(VLOOKUP(MYRANKS_H[[#This Row],[IDFANGRAPHS]],STEAMER_H[],COLUMN(STEAMER_H[SB]),FALSE),0)</f>
        <v>1</v>
      </c>
      <c r="T339" s="87">
        <f>IFERROR(MYRANKS_H[[#This Row],[H]]/MYRANKS_H[[#This Row],[AB]],0)</f>
        <v>0.24166666666666667</v>
      </c>
      <c r="U339" s="87">
        <f>IFERROR((MYRANKS_H[[#This Row],[H]]+MYRANKS_H[[#This Row],[BB]]+MYRANKS_H[[#This Row],[HBP]])/(MYRANKS_H[[#This Row],[AB]]+MYRANKS_H[[#This Row],[BB]]+MYRANKS_H[[#This Row],[HBP]]),0)</f>
        <v>0.2890625</v>
      </c>
      <c r="V339" s="87">
        <f>IFERROR((MYRANKS_H[[#This Row],[H]]+MYRANKS_H[[#This Row],[2B]]+2*MYRANKS_H[[#This Row],[3B]]+3*MYRANKS_H[[#This Row],[HR]])/MYRANKS_H[[#This Row],[AB]],0)</f>
        <v>0.43333333333333335</v>
      </c>
      <c r="W339" s="8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39" s="81">
        <f>VLOOKUP(MYRANKS_H[[#This Row],[POS]],REPLACEMENT_LEVEL[],3,FALSE)</f>
        <v>0</v>
      </c>
      <c r="Y339" s="81">
        <f>MYRANKS_H[[#This Row],[PROJ PTS]]-MYRANKS_H[[#This Row],[REPL LEVEL]]</f>
        <v>0</v>
      </c>
      <c r="Z339" s="81">
        <f>RANK(MYRANKS_H[[#This Row],[POINTS OVER REPL]],MYRANKS_H[POINTS OVER REPL])</f>
        <v>1</v>
      </c>
      <c r="AA339" s="81">
        <f>IF(MYRANKS_H[[#This Row],[RANK]]&lt;=TOTAL_HITTERS_DRAFTED,MYRANKS_H[[#This Row],[POINTS OVER REPL]],0)</f>
        <v>0</v>
      </c>
      <c r="AB339" s="83">
        <f>MYRANKS_H[[#This Row],[POINTS OVER REPL]]*DOLLAR_VALUE_PER_POINT+1</f>
        <v>1</v>
      </c>
      <c r="AC339" s="81"/>
      <c r="AD339" s="81">
        <f>IF(AND(MYRANKS_H[[#This Row],[RANK]]&lt;=(TOTAL_HITTERS_DRAFTED-HITTERS_BELOW_REPL_DRAFTED),MYRANKS_H[[#This Row],[$ACTUAL]]=""),MYRANKS_H[[#This Row],[POINTS OVER REPL]],0)</f>
        <v>0</v>
      </c>
      <c r="AE339" s="88">
        <f>IF(MYRANKS_H[[#This Row],[$ACTUAL]]="",MYRANKS_H[[#This Row],[POINTS OVER REPL]]*REMAINING_DOLLAR_VALUE_PER_POINT+1,0)</f>
        <v>1</v>
      </c>
    </row>
    <row r="340" spans="1:31" x14ac:dyDescent="0.25">
      <c r="A340" s="2" t="s">
        <v>11261</v>
      </c>
      <c r="B340" s="14" t="str">
        <f>VLOOKUP(MYRANKS_H[[#This Row],[PLAYERID]],PLAYERIDMAP2[],COLUMN(PLAYERIDMAP2[LASTNAME]),FALSE)</f>
        <v>Barmes</v>
      </c>
      <c r="C340" s="14" t="str">
        <f>VLOOKUP(MYRANKS_H[[#This Row],[PLAYERID]],PLAYERIDMAP2[],COLUMN(PLAYERIDMAP2[FIRSTNAME]),FALSE)</f>
        <v>Clint</v>
      </c>
      <c r="D340" s="14" t="str">
        <f>MYRANKS_H[[#This Row],[FNAME]]&amp;" "&amp;MYRANKS_H[[#This Row],[LNAME]]</f>
        <v>Clint Barmes</v>
      </c>
      <c r="E340" s="14" t="str">
        <f>VLOOKUP(MYRANKS_H[[#This Row],[PLAYERID]],PLAYERIDMAP2[],COLUMN(PLAYERIDMAP2[TEAM]),FALSE)</f>
        <v>SD</v>
      </c>
      <c r="F340" s="14" t="str">
        <f>VLOOKUP(MYRANKS_H[[#This Row],[PLAYERID]],PLAYERIDMAP2[],COLUMN(PLAYERIDMAP2[POS]),FALSE)</f>
        <v>SS</v>
      </c>
      <c r="G340" s="14">
        <f>IFERROR(VALUE(VLOOKUP(MYRANKS_H[[#This Row],[PLAYERID]],PLAYERIDMAP2[],COLUMN(PLAYERIDMAP2[IDFANGRAPHS]),FALSE)),VLOOKUP(MYRANKS_H[[#This Row],[PLAYERID]],PLAYERIDMAP2[],COLUMN(PLAYERIDMAP2[IDFANGRAPHS]),FALSE))</f>
        <v>1830</v>
      </c>
      <c r="H340" s="56">
        <f>IFERROR(VLOOKUP(MYRANKS_H[[#This Row],[IDFANGRAPHS]],STEAMER_H[],COLUMN(STEAMER_H[PA]),FALSE),0)</f>
        <v>194</v>
      </c>
      <c r="I340" s="56">
        <f>IFERROR(VLOOKUP(MYRANKS_H[[#This Row],[IDFANGRAPHS]],STEAMER_H[],COLUMN(STEAMER_H[AB]),FALSE),0)</f>
        <v>180</v>
      </c>
      <c r="J340" s="56">
        <f>IFERROR(VLOOKUP(MYRANKS_H[[#This Row],[IDFANGRAPHS]],STEAMER_H[],COLUMN(STEAMER_H[H]),FALSE),0)</f>
        <v>40</v>
      </c>
      <c r="K340" s="56">
        <f>IFERROR(VLOOKUP(MYRANKS_H[[#This Row],[IDFANGRAPHS]],STEAMER_H[],COLUMN(STEAMER_H[2B]),FALSE),0)</f>
        <v>8</v>
      </c>
      <c r="L340" s="56">
        <f>IFERROR(VLOOKUP(MYRANKS_H[[#This Row],[IDFANGRAPHS]],STEAMER_H[],COLUMN(STEAMER_H[3B]),FALSE),0)</f>
        <v>1</v>
      </c>
      <c r="M340" s="56">
        <f>IFERROR(VLOOKUP(MYRANKS_H[[#This Row],[IDFANGRAPHS]],STEAMER_H[],COLUMN(STEAMER_H[HR]),FALSE),0)</f>
        <v>3</v>
      </c>
      <c r="N340" s="56">
        <f>IFERROR(VLOOKUP(MYRANKS_H[[#This Row],[IDFANGRAPHS]],STEAMER_H[],COLUMN(STEAMER_H[R]),FALSE),0)</f>
        <v>16</v>
      </c>
      <c r="O340" s="56">
        <f>IFERROR(VLOOKUP(MYRANKS_H[[#This Row],[IDFANGRAPHS]],STEAMER_H[],COLUMN(STEAMER_H[RBI]),FALSE),0)</f>
        <v>17</v>
      </c>
      <c r="P340" s="56">
        <f>IFERROR(VLOOKUP(MYRANKS_H[[#This Row],[IDFANGRAPHS]],STEAMER_H[],COLUMN(STEAMER_H[BB]),FALSE),0)</f>
        <v>9</v>
      </c>
      <c r="Q340" s="56">
        <f>IFERROR(VLOOKUP(MYRANKS_H[[#This Row],[IDFANGRAPHS]],STEAMER_H[],COLUMN(STEAMER_H[HBP]),FALSE),0)</f>
        <v>2</v>
      </c>
      <c r="R340" s="56">
        <f>IFERROR(VLOOKUP(MYRANKS_H[[#This Row],[IDFANGRAPHS]],STEAMER_H[],COLUMN(STEAMER_H[SO]),FALSE),0)</f>
        <v>43</v>
      </c>
      <c r="S340" s="56">
        <f>IFERROR(VLOOKUP(MYRANKS_H[[#This Row],[IDFANGRAPHS]],STEAMER_H[],COLUMN(STEAMER_H[SB]),FALSE),0)</f>
        <v>1</v>
      </c>
      <c r="T340" s="19">
        <f>IFERROR(MYRANKS_H[[#This Row],[H]]/MYRANKS_H[[#This Row],[AB]],0)</f>
        <v>0.22222222222222221</v>
      </c>
      <c r="U340" s="19">
        <f>IFERROR((MYRANKS_H[[#This Row],[H]]+MYRANKS_H[[#This Row],[BB]]+MYRANKS_H[[#This Row],[HBP]])/(MYRANKS_H[[#This Row],[AB]]+MYRANKS_H[[#This Row],[BB]]+MYRANKS_H[[#This Row],[HBP]]),0)</f>
        <v>0.26701570680628273</v>
      </c>
      <c r="V340" s="19">
        <f>IFERROR((MYRANKS_H[[#This Row],[H]]+MYRANKS_H[[#This Row],[2B]]+2*MYRANKS_H[[#This Row],[3B]]+3*MYRANKS_H[[#This Row],[HR]])/MYRANKS_H[[#This Row],[AB]],0)</f>
        <v>0.32777777777777778</v>
      </c>
      <c r="W34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40" s="27">
        <f>VLOOKUP(MYRANKS_H[[#This Row],[POS]],REPLACEMENT_LEVEL[],3,FALSE)</f>
        <v>0</v>
      </c>
      <c r="Y340" s="27">
        <f>MYRANKS_H[[#This Row],[PROJ PTS]]-MYRANKS_H[[#This Row],[REPL LEVEL]]</f>
        <v>0</v>
      </c>
      <c r="Z340" s="27">
        <f>RANK(MYRANKS_H[[#This Row],[POINTS OVER REPL]],MYRANKS_H[POINTS OVER REPL])</f>
        <v>1</v>
      </c>
      <c r="AA340" s="29">
        <f>IF(MYRANKS_H[[#This Row],[RANK]]&lt;=TOTAL_HITTERS_DRAFTED,MYRANKS_H[[#This Row],[POINTS OVER REPL]],0)</f>
        <v>0</v>
      </c>
      <c r="AB340" s="35">
        <f>MYRANKS_H[[#This Row],[POINTS OVER REPL]]*DOLLAR_VALUE_PER_POINT+1</f>
        <v>1</v>
      </c>
      <c r="AC340" s="35"/>
      <c r="AD340" s="29">
        <f>IF(AND(MYRANKS_H[[#This Row],[RANK]]&lt;=(TOTAL_HITTERS_DRAFTED-HITTERS_BELOW_REPL_DRAFTED),MYRANKS_H[[#This Row],[$ACTUAL]]=""),MYRANKS_H[[#This Row],[POINTS OVER REPL]],0)</f>
        <v>0</v>
      </c>
      <c r="AE340" s="35">
        <f>IF(MYRANKS_H[[#This Row],[$ACTUAL]]="",MYRANKS_H[[#This Row],[POINTS OVER REPL]]*REMAINING_DOLLAR_VALUE_PER_POINT+1,0)</f>
        <v>1</v>
      </c>
    </row>
    <row r="341" spans="1:31" ht="15" customHeight="1" x14ac:dyDescent="0.25">
      <c r="A341" s="2" t="s">
        <v>11265</v>
      </c>
      <c r="B341" s="14" t="str">
        <f>VLOOKUP(MYRANKS_H[[#This Row],[PLAYERID]],PLAYERIDMAP2[],COLUMN(PLAYERIDMAP2[LASTNAME]),FALSE)</f>
        <v>Barnes</v>
      </c>
      <c r="C341" s="14" t="str">
        <f>VLOOKUP(MYRANKS_H[[#This Row],[PLAYERID]],PLAYERIDMAP2[],COLUMN(PLAYERIDMAP2[FIRSTNAME]),FALSE)</f>
        <v>Brandon</v>
      </c>
      <c r="D341" s="14" t="str">
        <f>MYRANKS_H[[#This Row],[FNAME]]&amp;" "&amp;MYRANKS_H[[#This Row],[LNAME]]</f>
        <v>Brandon Barnes</v>
      </c>
      <c r="E341" s="14" t="str">
        <f>VLOOKUP(MYRANKS_H[[#This Row],[PLAYERID]],PLAYERIDMAP2[],COLUMN(PLAYERIDMAP2[TEAM]),FALSE)</f>
        <v>COL</v>
      </c>
      <c r="F341" s="14" t="str">
        <f>VLOOKUP(MYRANKS_H[[#This Row],[PLAYERID]],PLAYERIDMAP2[],COLUMN(PLAYERIDMAP2[POS]),FALSE)</f>
        <v>OF</v>
      </c>
      <c r="G341" s="14">
        <f>IFERROR(VALUE(VLOOKUP(MYRANKS_H[[#This Row],[PLAYERID]],PLAYERIDMAP2[],COLUMN(PLAYERIDMAP2[IDFANGRAPHS]),FALSE)),VLOOKUP(MYRANKS_H[[#This Row],[PLAYERID]],PLAYERIDMAP2[],COLUMN(PLAYERIDMAP2[IDFANGRAPHS]),FALSE))</f>
        <v>629</v>
      </c>
      <c r="H341" s="56">
        <f>IFERROR(VLOOKUP(MYRANKS_H[[#This Row],[IDFANGRAPHS]],STEAMER_H[],COLUMN(STEAMER_H[PA]),FALSE),0)</f>
        <v>321</v>
      </c>
      <c r="I341" s="56">
        <f>IFERROR(VLOOKUP(MYRANKS_H[[#This Row],[IDFANGRAPHS]],STEAMER_H[],COLUMN(STEAMER_H[AB]),FALSE),0)</f>
        <v>294</v>
      </c>
      <c r="J341" s="56">
        <f>IFERROR(VLOOKUP(MYRANKS_H[[#This Row],[IDFANGRAPHS]],STEAMER_H[],COLUMN(STEAMER_H[H]),FALSE),0)</f>
        <v>74</v>
      </c>
      <c r="K341" s="56">
        <f>IFERROR(VLOOKUP(MYRANKS_H[[#This Row],[IDFANGRAPHS]],STEAMER_H[],COLUMN(STEAMER_H[2B]),FALSE),0)</f>
        <v>16</v>
      </c>
      <c r="L341" s="56">
        <f>IFERROR(VLOOKUP(MYRANKS_H[[#This Row],[IDFANGRAPHS]],STEAMER_H[],COLUMN(STEAMER_H[3B]),FALSE),0)</f>
        <v>2</v>
      </c>
      <c r="M341" s="56">
        <f>IFERROR(VLOOKUP(MYRANKS_H[[#This Row],[IDFANGRAPHS]],STEAMER_H[],COLUMN(STEAMER_H[HR]),FALSE),0)</f>
        <v>6</v>
      </c>
      <c r="N341" s="56">
        <f>IFERROR(VLOOKUP(MYRANKS_H[[#This Row],[IDFANGRAPHS]],STEAMER_H[],COLUMN(STEAMER_H[R]),FALSE),0)</f>
        <v>32</v>
      </c>
      <c r="O341" s="56">
        <f>IFERROR(VLOOKUP(MYRANKS_H[[#This Row],[IDFANGRAPHS]],STEAMER_H[],COLUMN(STEAMER_H[RBI]),FALSE),0)</f>
        <v>33</v>
      </c>
      <c r="P341" s="56">
        <f>IFERROR(VLOOKUP(MYRANKS_H[[#This Row],[IDFANGRAPHS]],STEAMER_H[],COLUMN(STEAMER_H[BB]),FALSE),0)</f>
        <v>20</v>
      </c>
      <c r="Q341" s="56">
        <f>IFERROR(VLOOKUP(MYRANKS_H[[#This Row],[IDFANGRAPHS]],STEAMER_H[],COLUMN(STEAMER_H[HBP]),FALSE),0)</f>
        <v>3</v>
      </c>
      <c r="R341" s="56">
        <f>IFERROR(VLOOKUP(MYRANKS_H[[#This Row],[IDFANGRAPHS]],STEAMER_H[],COLUMN(STEAMER_H[SO]),FALSE),0)</f>
        <v>84</v>
      </c>
      <c r="S341" s="56">
        <f>IFERROR(VLOOKUP(MYRANKS_H[[#This Row],[IDFANGRAPHS]],STEAMER_H[],COLUMN(STEAMER_H[SB]),FALSE),0)</f>
        <v>7</v>
      </c>
      <c r="T341" s="19">
        <f>IFERROR(MYRANKS_H[[#This Row],[H]]/MYRANKS_H[[#This Row],[AB]],0)</f>
        <v>0.25170068027210885</v>
      </c>
      <c r="U341" s="19">
        <f>IFERROR((MYRANKS_H[[#This Row],[H]]+MYRANKS_H[[#This Row],[BB]]+MYRANKS_H[[#This Row],[HBP]])/(MYRANKS_H[[#This Row],[AB]]+MYRANKS_H[[#This Row],[BB]]+MYRANKS_H[[#This Row],[HBP]]),0)</f>
        <v>0.305993690851735</v>
      </c>
      <c r="V341" s="19">
        <f>IFERROR((MYRANKS_H[[#This Row],[H]]+MYRANKS_H[[#This Row],[2B]]+2*MYRANKS_H[[#This Row],[3B]]+3*MYRANKS_H[[#This Row],[HR]])/MYRANKS_H[[#This Row],[AB]],0)</f>
        <v>0.38095238095238093</v>
      </c>
      <c r="W34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41" s="27">
        <f>VLOOKUP(MYRANKS_H[[#This Row],[POS]],REPLACEMENT_LEVEL[],3,FALSE)</f>
        <v>0</v>
      </c>
      <c r="Y341" s="27">
        <f>MYRANKS_H[[#This Row],[PROJ PTS]]-MYRANKS_H[[#This Row],[REPL LEVEL]]</f>
        <v>0</v>
      </c>
      <c r="Z341" s="27">
        <f>RANK(MYRANKS_H[[#This Row],[POINTS OVER REPL]],MYRANKS_H[POINTS OVER REPL])</f>
        <v>1</v>
      </c>
      <c r="AA341" s="29">
        <f>IF(MYRANKS_H[[#This Row],[RANK]]&lt;=TOTAL_HITTERS_DRAFTED,MYRANKS_H[[#This Row],[POINTS OVER REPL]],0)</f>
        <v>0</v>
      </c>
      <c r="AB341" s="35">
        <f>MYRANKS_H[[#This Row],[POINTS OVER REPL]]*DOLLAR_VALUE_PER_POINT+1</f>
        <v>1</v>
      </c>
      <c r="AC341" s="35"/>
      <c r="AD341" s="29">
        <f>IF(AND(MYRANKS_H[[#This Row],[RANK]]&lt;=(TOTAL_HITTERS_DRAFTED-HITTERS_BELOW_REPL_DRAFTED),MYRANKS_H[[#This Row],[$ACTUAL]]=""),MYRANKS_H[[#This Row],[POINTS OVER REPL]],0)</f>
        <v>0</v>
      </c>
      <c r="AE341" s="35">
        <f>IF(MYRANKS_H[[#This Row],[$ACTUAL]]="",MYRANKS_H[[#This Row],[POINTS OVER REPL]]*REMAINING_DOLLAR_VALUE_PER_POINT+1,0)</f>
        <v>1</v>
      </c>
    </row>
    <row r="342" spans="1:31" ht="15" customHeight="1" x14ac:dyDescent="0.25">
      <c r="A342" s="2" t="s">
        <v>11540</v>
      </c>
      <c r="B342" s="14" t="str">
        <f>VLOOKUP(MYRANKS_H[[#This Row],[PLAYERID]],PLAYERIDMAP2[],COLUMN(PLAYERIDMAP2[LASTNAME]),FALSE)</f>
        <v>Brown</v>
      </c>
      <c r="C342" s="14" t="str">
        <f>VLOOKUP(MYRANKS_H[[#This Row],[PLAYERID]],PLAYERIDMAP2[],COLUMN(PLAYERIDMAP2[FIRSTNAME]),FALSE)</f>
        <v>Andrew</v>
      </c>
      <c r="D342" s="14" t="str">
        <f>MYRANKS_H[[#This Row],[FNAME]]&amp;" "&amp;MYRANKS_H[[#This Row],[LNAME]]</f>
        <v>Andrew Brown</v>
      </c>
      <c r="E342" s="14" t="str">
        <f>VLOOKUP(MYRANKS_H[[#This Row],[PLAYERID]],PLAYERIDMAP2[],COLUMN(PLAYERIDMAP2[TEAM]),FALSE)</f>
        <v>OAK</v>
      </c>
      <c r="F342" s="14" t="str">
        <f>VLOOKUP(MYRANKS_H[[#This Row],[PLAYERID]],PLAYERIDMAP2[],COLUMN(PLAYERIDMAP2[POS]),FALSE)</f>
        <v>OF</v>
      </c>
      <c r="G342" s="14">
        <f>IFERROR(VALUE(VLOOKUP(MYRANKS_H[[#This Row],[PLAYERID]],PLAYERIDMAP2[],COLUMN(PLAYERIDMAP2[IDFANGRAPHS]),FALSE)),VLOOKUP(MYRANKS_H[[#This Row],[PLAYERID]],PLAYERIDMAP2[],COLUMN(PLAYERIDMAP2[IDFANGRAPHS]),FALSE))</f>
        <v>3837</v>
      </c>
      <c r="H342" s="56">
        <f>IFERROR(VLOOKUP(MYRANKS_H[[#This Row],[IDFANGRAPHS]],STEAMER_H[],COLUMN(STEAMER_H[PA]),FALSE),0)</f>
        <v>1</v>
      </c>
      <c r="I342" s="56">
        <f>IFERROR(VLOOKUP(MYRANKS_H[[#This Row],[IDFANGRAPHS]],STEAMER_H[],COLUMN(STEAMER_H[AB]),FALSE),0)</f>
        <v>1</v>
      </c>
      <c r="J342" s="56">
        <f>IFERROR(VLOOKUP(MYRANKS_H[[#This Row],[IDFANGRAPHS]],STEAMER_H[],COLUMN(STEAMER_H[H]),FALSE),0)</f>
        <v>0</v>
      </c>
      <c r="K342" s="56">
        <f>IFERROR(VLOOKUP(MYRANKS_H[[#This Row],[IDFANGRAPHS]],STEAMER_H[],COLUMN(STEAMER_H[2B]),FALSE),0)</f>
        <v>0</v>
      </c>
      <c r="L342" s="56">
        <f>IFERROR(VLOOKUP(MYRANKS_H[[#This Row],[IDFANGRAPHS]],STEAMER_H[],COLUMN(STEAMER_H[3B]),FALSE),0)</f>
        <v>0</v>
      </c>
      <c r="M342" s="56">
        <f>IFERROR(VLOOKUP(MYRANKS_H[[#This Row],[IDFANGRAPHS]],STEAMER_H[],COLUMN(STEAMER_H[HR]),FALSE),0)</f>
        <v>0</v>
      </c>
      <c r="N342" s="56">
        <f>IFERROR(VLOOKUP(MYRANKS_H[[#This Row],[IDFANGRAPHS]],STEAMER_H[],COLUMN(STEAMER_H[R]),FALSE),0)</f>
        <v>0</v>
      </c>
      <c r="O342" s="56">
        <f>IFERROR(VLOOKUP(MYRANKS_H[[#This Row],[IDFANGRAPHS]],STEAMER_H[],COLUMN(STEAMER_H[RBI]),FALSE),0)</f>
        <v>0</v>
      </c>
      <c r="P342" s="56">
        <f>IFERROR(VLOOKUP(MYRANKS_H[[#This Row],[IDFANGRAPHS]],STEAMER_H[],COLUMN(STEAMER_H[BB]),FALSE),0)</f>
        <v>0</v>
      </c>
      <c r="Q342" s="56">
        <f>IFERROR(VLOOKUP(MYRANKS_H[[#This Row],[IDFANGRAPHS]],STEAMER_H[],COLUMN(STEAMER_H[HBP]),FALSE),0)</f>
        <v>0</v>
      </c>
      <c r="R342" s="56">
        <f>IFERROR(VLOOKUP(MYRANKS_H[[#This Row],[IDFANGRAPHS]],STEAMER_H[],COLUMN(STEAMER_H[SO]),FALSE),0)</f>
        <v>0</v>
      </c>
      <c r="S342" s="56">
        <f>IFERROR(VLOOKUP(MYRANKS_H[[#This Row],[IDFANGRAPHS]],STEAMER_H[],COLUMN(STEAMER_H[SB]),FALSE),0)</f>
        <v>0</v>
      </c>
      <c r="T342" s="19">
        <f>IFERROR(MYRANKS_H[[#This Row],[H]]/MYRANKS_H[[#This Row],[AB]],0)</f>
        <v>0</v>
      </c>
      <c r="U342" s="19">
        <f>IFERROR((MYRANKS_H[[#This Row],[H]]+MYRANKS_H[[#This Row],[BB]]+MYRANKS_H[[#This Row],[HBP]])/(MYRANKS_H[[#This Row],[AB]]+MYRANKS_H[[#This Row],[BB]]+MYRANKS_H[[#This Row],[HBP]]),0)</f>
        <v>0</v>
      </c>
      <c r="V342" s="19">
        <f>IFERROR((MYRANKS_H[[#This Row],[H]]+MYRANKS_H[[#This Row],[2B]]+2*MYRANKS_H[[#This Row],[3B]]+3*MYRANKS_H[[#This Row],[HR]])/MYRANKS_H[[#This Row],[AB]],0)</f>
        <v>0</v>
      </c>
      <c r="W34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42" s="27">
        <f>VLOOKUP(MYRANKS_H[[#This Row],[POS]],REPLACEMENT_LEVEL[],3,FALSE)</f>
        <v>0</v>
      </c>
      <c r="Y342" s="27">
        <f>MYRANKS_H[[#This Row],[PROJ PTS]]-MYRANKS_H[[#This Row],[REPL LEVEL]]</f>
        <v>0</v>
      </c>
      <c r="Z342" s="27">
        <f>RANK(MYRANKS_H[[#This Row],[POINTS OVER REPL]],MYRANKS_H[POINTS OVER REPL])</f>
        <v>1</v>
      </c>
      <c r="AA342" s="29">
        <f>IF(MYRANKS_H[[#This Row],[RANK]]&lt;=TOTAL_HITTERS_DRAFTED,MYRANKS_H[[#This Row],[POINTS OVER REPL]],0)</f>
        <v>0</v>
      </c>
      <c r="AB342" s="35">
        <f>MYRANKS_H[[#This Row],[POINTS OVER REPL]]*DOLLAR_VALUE_PER_POINT+1</f>
        <v>1</v>
      </c>
      <c r="AC342" s="35"/>
      <c r="AD342" s="29">
        <f>IF(AND(MYRANKS_H[[#This Row],[RANK]]&lt;=(TOTAL_HITTERS_DRAFTED-HITTERS_BELOW_REPL_DRAFTED),MYRANKS_H[[#This Row],[$ACTUAL]]=""),MYRANKS_H[[#This Row],[POINTS OVER REPL]],0)</f>
        <v>0</v>
      </c>
      <c r="AE342" s="35">
        <f>IF(MYRANKS_H[[#This Row],[$ACTUAL]]="",MYRANKS_H[[#This Row],[POINTS OVER REPL]]*REMAINING_DOLLAR_VALUE_PER_POINT+1,0)</f>
        <v>1</v>
      </c>
    </row>
    <row r="343" spans="1:31" ht="15" customHeight="1" x14ac:dyDescent="0.25">
      <c r="A343" s="6" t="s">
        <v>11778</v>
      </c>
      <c r="B343" s="14" t="str">
        <f>VLOOKUP(MYRANKS_H[[#This Row],[PLAYERID]],PLAYERIDMAP2[],COLUMN(PLAYERIDMAP2[LASTNAME]),FALSE)</f>
        <v>Castillo</v>
      </c>
      <c r="C343" s="14" t="str">
        <f>VLOOKUP(MYRANKS_H[[#This Row],[PLAYERID]],PLAYERIDMAP2[],COLUMN(PLAYERIDMAP2[FIRSTNAME]),FALSE)</f>
        <v>Welington</v>
      </c>
      <c r="D343" s="14" t="str">
        <f>MYRANKS_H[[#This Row],[FNAME]]&amp;" "&amp;MYRANKS_H[[#This Row],[LNAME]]</f>
        <v>Welington Castillo</v>
      </c>
      <c r="E343" s="14" t="str">
        <f>VLOOKUP(MYRANKS_H[[#This Row],[PLAYERID]],PLAYERIDMAP2[],COLUMN(PLAYERIDMAP2[TEAM]),FALSE)</f>
        <v>ARI</v>
      </c>
      <c r="F343" s="14" t="str">
        <f>VLOOKUP(MYRANKS_H[[#This Row],[PLAYERID]],PLAYERIDMAP2[],COLUMN(PLAYERIDMAP2[POS]),FALSE)</f>
        <v>C</v>
      </c>
      <c r="G343" s="14">
        <f>IFERROR(VALUE(VLOOKUP(MYRANKS_H[[#This Row],[PLAYERID]],PLAYERIDMAP2[],COLUMN(PLAYERIDMAP2[IDFANGRAPHS]),FALSE)),VLOOKUP(MYRANKS_H[[#This Row],[PLAYERID]],PLAYERIDMAP2[],COLUMN(PLAYERIDMAP2[IDFANGRAPHS]),FALSE))</f>
        <v>3256</v>
      </c>
      <c r="H343" s="56">
        <f>IFERROR(VLOOKUP(MYRANKS_H[[#This Row],[IDFANGRAPHS]],STEAMER_H[],COLUMN(STEAMER_H[PA]),FALSE),0)</f>
        <v>372</v>
      </c>
      <c r="I343" s="56">
        <f>IFERROR(VLOOKUP(MYRANKS_H[[#This Row],[IDFANGRAPHS]],STEAMER_H[],COLUMN(STEAMER_H[AB]),FALSE),0)</f>
        <v>336</v>
      </c>
      <c r="J343" s="56">
        <f>IFERROR(VLOOKUP(MYRANKS_H[[#This Row],[IDFANGRAPHS]],STEAMER_H[],COLUMN(STEAMER_H[H]),FALSE),0)</f>
        <v>82</v>
      </c>
      <c r="K343" s="56">
        <f>IFERROR(VLOOKUP(MYRANKS_H[[#This Row],[IDFANGRAPHS]],STEAMER_H[],COLUMN(STEAMER_H[2B]),FALSE),0)</f>
        <v>16</v>
      </c>
      <c r="L343" s="56">
        <f>IFERROR(VLOOKUP(MYRANKS_H[[#This Row],[IDFANGRAPHS]],STEAMER_H[],COLUMN(STEAMER_H[3B]),FALSE),0)</f>
        <v>1</v>
      </c>
      <c r="M343" s="56">
        <f>IFERROR(VLOOKUP(MYRANKS_H[[#This Row],[IDFANGRAPHS]],STEAMER_H[],COLUMN(STEAMER_H[HR]),FALSE),0)</f>
        <v>13</v>
      </c>
      <c r="N343" s="56">
        <f>IFERROR(VLOOKUP(MYRANKS_H[[#This Row],[IDFANGRAPHS]],STEAMER_H[],COLUMN(STEAMER_H[R]),FALSE),0)</f>
        <v>38</v>
      </c>
      <c r="O343" s="56">
        <f>IFERROR(VLOOKUP(MYRANKS_H[[#This Row],[IDFANGRAPHS]],STEAMER_H[],COLUMN(STEAMER_H[RBI]),FALSE),0)</f>
        <v>44</v>
      </c>
      <c r="P343" s="56">
        <f>IFERROR(VLOOKUP(MYRANKS_H[[#This Row],[IDFANGRAPHS]],STEAMER_H[],COLUMN(STEAMER_H[BB]),FALSE),0)</f>
        <v>26</v>
      </c>
      <c r="Q343" s="56">
        <f>IFERROR(VLOOKUP(MYRANKS_H[[#This Row],[IDFANGRAPHS]],STEAMER_H[],COLUMN(STEAMER_H[HBP]),FALSE),0)</f>
        <v>6</v>
      </c>
      <c r="R343" s="56">
        <f>IFERROR(VLOOKUP(MYRANKS_H[[#This Row],[IDFANGRAPHS]],STEAMER_H[],COLUMN(STEAMER_H[SO]),FALSE),0)</f>
        <v>88</v>
      </c>
      <c r="S343" s="56">
        <f>IFERROR(VLOOKUP(MYRANKS_H[[#This Row],[IDFANGRAPHS]],STEAMER_H[],COLUMN(STEAMER_H[SB]),FALSE),0)</f>
        <v>1</v>
      </c>
      <c r="T343" s="19">
        <f>IFERROR(MYRANKS_H[[#This Row],[H]]/MYRANKS_H[[#This Row],[AB]],0)</f>
        <v>0.24404761904761904</v>
      </c>
      <c r="U343" s="19">
        <f>IFERROR((MYRANKS_H[[#This Row],[H]]+MYRANKS_H[[#This Row],[BB]]+MYRANKS_H[[#This Row],[HBP]])/(MYRANKS_H[[#This Row],[AB]]+MYRANKS_H[[#This Row],[BB]]+MYRANKS_H[[#This Row],[HBP]]),0)</f>
        <v>0.30978260869565216</v>
      </c>
      <c r="V343" s="19">
        <f>IFERROR((MYRANKS_H[[#This Row],[H]]+MYRANKS_H[[#This Row],[2B]]+2*MYRANKS_H[[#This Row],[3B]]+3*MYRANKS_H[[#This Row],[HR]])/MYRANKS_H[[#This Row],[AB]],0)</f>
        <v>0.41369047619047616</v>
      </c>
      <c r="W34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43" s="27">
        <f>VLOOKUP(MYRANKS_H[[#This Row],[POS]],REPLACEMENT_LEVEL[],3,FALSE)</f>
        <v>0</v>
      </c>
      <c r="Y343" s="27">
        <f>MYRANKS_H[[#This Row],[PROJ PTS]]-MYRANKS_H[[#This Row],[REPL LEVEL]]</f>
        <v>0</v>
      </c>
      <c r="Z343" s="27">
        <f>RANK(MYRANKS_H[[#This Row],[POINTS OVER REPL]],MYRANKS_H[POINTS OVER REPL])</f>
        <v>1</v>
      </c>
      <c r="AA343" s="29">
        <f>IF(MYRANKS_H[[#This Row],[RANK]]&lt;=TOTAL_HITTERS_DRAFTED,MYRANKS_H[[#This Row],[POINTS OVER REPL]],0)</f>
        <v>0</v>
      </c>
      <c r="AB343" s="35">
        <f>MYRANKS_H[[#This Row],[POINTS OVER REPL]]*DOLLAR_VALUE_PER_POINT+1</f>
        <v>1</v>
      </c>
      <c r="AC343" s="35"/>
      <c r="AD343" s="29">
        <f>IF(AND(MYRANKS_H[[#This Row],[RANK]]&lt;=(TOTAL_HITTERS_DRAFTED-HITTERS_BELOW_REPL_DRAFTED),MYRANKS_H[[#This Row],[$ACTUAL]]=""),MYRANKS_H[[#This Row],[POINTS OVER REPL]],0)</f>
        <v>0</v>
      </c>
      <c r="AE343" s="35">
        <f>IF(MYRANKS_H[[#This Row],[$ACTUAL]]="",MYRANKS_H[[#This Row],[POINTS OVER REPL]]*REMAINING_DOLLAR_VALUE_PER_POINT+1,0)</f>
        <v>1</v>
      </c>
    </row>
    <row r="344" spans="1:31" ht="15" customHeight="1" x14ac:dyDescent="0.25">
      <c r="A344" s="2" t="s">
        <v>12054</v>
      </c>
      <c r="B344" s="14" t="str">
        <f>VLOOKUP(MYRANKS_H[[#This Row],[PLAYERID]],PLAYERIDMAP2[],COLUMN(PLAYERIDMAP2[LASTNAME]),FALSE)</f>
        <v>Cruz</v>
      </c>
      <c r="C344" s="14" t="str">
        <f>VLOOKUP(MYRANKS_H[[#This Row],[PLAYERID]],PLAYERIDMAP2[],COLUMN(PLAYERIDMAP2[FIRSTNAME]),FALSE)</f>
        <v>Tony</v>
      </c>
      <c r="D344" s="14" t="str">
        <f>MYRANKS_H[[#This Row],[FNAME]]&amp;" "&amp;MYRANKS_H[[#This Row],[LNAME]]</f>
        <v>Tony Cruz</v>
      </c>
      <c r="E344" s="14" t="str">
        <f>VLOOKUP(MYRANKS_H[[#This Row],[PLAYERID]],PLAYERIDMAP2[],COLUMN(PLAYERIDMAP2[TEAM]),FALSE)</f>
        <v>KC</v>
      </c>
      <c r="F344" s="14" t="str">
        <f>VLOOKUP(MYRANKS_H[[#This Row],[PLAYERID]],PLAYERIDMAP2[],COLUMN(PLAYERIDMAP2[POS]),FALSE)</f>
        <v>C</v>
      </c>
      <c r="G344" s="14">
        <f>IFERROR(VALUE(VLOOKUP(MYRANKS_H[[#This Row],[PLAYERID]],PLAYERIDMAP2[],COLUMN(PLAYERIDMAP2[IDFANGRAPHS]),FALSE)),VLOOKUP(MYRANKS_H[[#This Row],[PLAYERID]],PLAYERIDMAP2[],COLUMN(PLAYERIDMAP2[IDFANGRAPHS]),FALSE))</f>
        <v>2802</v>
      </c>
      <c r="H344" s="56">
        <f>IFERROR(VLOOKUP(MYRANKS_H[[#This Row],[IDFANGRAPHS]],STEAMER_H[],COLUMN(STEAMER_H[PA]),FALSE),0)</f>
        <v>73</v>
      </c>
      <c r="I344" s="56">
        <f>IFERROR(VLOOKUP(MYRANKS_H[[#This Row],[IDFANGRAPHS]],STEAMER_H[],COLUMN(STEAMER_H[AB]),FALSE),0)</f>
        <v>68</v>
      </c>
      <c r="J344" s="56">
        <f>IFERROR(VLOOKUP(MYRANKS_H[[#This Row],[IDFANGRAPHS]],STEAMER_H[],COLUMN(STEAMER_H[H]),FALSE),0)</f>
        <v>15</v>
      </c>
      <c r="K344" s="56">
        <f>IFERROR(VLOOKUP(MYRANKS_H[[#This Row],[IDFANGRAPHS]],STEAMER_H[],COLUMN(STEAMER_H[2B]),FALSE),0)</f>
        <v>3</v>
      </c>
      <c r="L344" s="56">
        <f>IFERROR(VLOOKUP(MYRANKS_H[[#This Row],[IDFANGRAPHS]],STEAMER_H[],COLUMN(STEAMER_H[3B]),FALSE),0)</f>
        <v>0</v>
      </c>
      <c r="M344" s="56">
        <f>IFERROR(VLOOKUP(MYRANKS_H[[#This Row],[IDFANGRAPHS]],STEAMER_H[],COLUMN(STEAMER_H[HR]),FALSE),0)</f>
        <v>1</v>
      </c>
      <c r="N344" s="56">
        <f>IFERROR(VLOOKUP(MYRANKS_H[[#This Row],[IDFANGRAPHS]],STEAMER_H[],COLUMN(STEAMER_H[R]),FALSE),0)</f>
        <v>6</v>
      </c>
      <c r="O344" s="56">
        <f>IFERROR(VLOOKUP(MYRANKS_H[[#This Row],[IDFANGRAPHS]],STEAMER_H[],COLUMN(STEAMER_H[RBI]),FALSE),0)</f>
        <v>6</v>
      </c>
      <c r="P344" s="56">
        <f>IFERROR(VLOOKUP(MYRANKS_H[[#This Row],[IDFANGRAPHS]],STEAMER_H[],COLUMN(STEAMER_H[BB]),FALSE),0)</f>
        <v>4</v>
      </c>
      <c r="Q344" s="56">
        <f>IFERROR(VLOOKUP(MYRANKS_H[[#This Row],[IDFANGRAPHS]],STEAMER_H[],COLUMN(STEAMER_H[HBP]),FALSE),0)</f>
        <v>1</v>
      </c>
      <c r="R344" s="56">
        <f>IFERROR(VLOOKUP(MYRANKS_H[[#This Row],[IDFANGRAPHS]],STEAMER_H[],COLUMN(STEAMER_H[SO]),FALSE),0)</f>
        <v>15</v>
      </c>
      <c r="S344" s="56">
        <f>IFERROR(VLOOKUP(MYRANKS_H[[#This Row],[IDFANGRAPHS]],STEAMER_H[],COLUMN(STEAMER_H[SB]),FALSE),0)</f>
        <v>1</v>
      </c>
      <c r="T344" s="19">
        <f>IFERROR(MYRANKS_H[[#This Row],[H]]/MYRANKS_H[[#This Row],[AB]],0)</f>
        <v>0.22058823529411764</v>
      </c>
      <c r="U344" s="19">
        <f>IFERROR((MYRANKS_H[[#This Row],[H]]+MYRANKS_H[[#This Row],[BB]]+MYRANKS_H[[#This Row],[HBP]])/(MYRANKS_H[[#This Row],[AB]]+MYRANKS_H[[#This Row],[BB]]+MYRANKS_H[[#This Row],[HBP]]),0)</f>
        <v>0.27397260273972601</v>
      </c>
      <c r="V344" s="19">
        <f>IFERROR((MYRANKS_H[[#This Row],[H]]+MYRANKS_H[[#This Row],[2B]]+2*MYRANKS_H[[#This Row],[3B]]+3*MYRANKS_H[[#This Row],[HR]])/MYRANKS_H[[#This Row],[AB]],0)</f>
        <v>0.30882352941176472</v>
      </c>
      <c r="W34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44" s="27">
        <f>VLOOKUP(MYRANKS_H[[#This Row],[POS]],REPLACEMENT_LEVEL[],3,FALSE)</f>
        <v>0</v>
      </c>
      <c r="Y344" s="27">
        <f>MYRANKS_H[[#This Row],[PROJ PTS]]-MYRANKS_H[[#This Row],[REPL LEVEL]]</f>
        <v>0</v>
      </c>
      <c r="Z344" s="27">
        <f>RANK(MYRANKS_H[[#This Row],[POINTS OVER REPL]],MYRANKS_H[POINTS OVER REPL])</f>
        <v>1</v>
      </c>
      <c r="AA344" s="29">
        <f>IF(MYRANKS_H[[#This Row],[RANK]]&lt;=TOTAL_HITTERS_DRAFTED,MYRANKS_H[[#This Row],[POINTS OVER REPL]],0)</f>
        <v>0</v>
      </c>
      <c r="AB344" s="35">
        <f>MYRANKS_H[[#This Row],[POINTS OVER REPL]]*DOLLAR_VALUE_PER_POINT+1</f>
        <v>1</v>
      </c>
      <c r="AC344" s="35"/>
      <c r="AD344" s="29">
        <f>IF(AND(MYRANKS_H[[#This Row],[RANK]]&lt;=(TOTAL_HITTERS_DRAFTED-HITTERS_BELOW_REPL_DRAFTED),MYRANKS_H[[#This Row],[$ACTUAL]]=""),MYRANKS_H[[#This Row],[POINTS OVER REPL]],0)</f>
        <v>0</v>
      </c>
      <c r="AE344" s="35">
        <f>IF(MYRANKS_H[[#This Row],[$ACTUAL]]="",MYRANKS_H[[#This Row],[POINTS OVER REPL]]*REMAINING_DOLLAR_VALUE_PER_POINT+1,0)</f>
        <v>1</v>
      </c>
    </row>
    <row r="345" spans="1:31" ht="15" customHeight="1" x14ac:dyDescent="0.25">
      <c r="A345" s="2" t="s">
        <v>12097</v>
      </c>
      <c r="B345" s="14" t="str">
        <f>VLOOKUP(MYRANKS_H[[#This Row],[PLAYERID]],PLAYERIDMAP2[],COLUMN(PLAYERIDMAP2[LASTNAME]),FALSE)</f>
        <v>Davidson</v>
      </c>
      <c r="C345" s="14" t="str">
        <f>VLOOKUP(MYRANKS_H[[#This Row],[PLAYERID]],PLAYERIDMAP2[],COLUMN(PLAYERIDMAP2[FIRSTNAME]),FALSE)</f>
        <v>Matt</v>
      </c>
      <c r="D345" s="14" t="str">
        <f>MYRANKS_H[[#This Row],[FNAME]]&amp;" "&amp;MYRANKS_H[[#This Row],[LNAME]]</f>
        <v>Matt Davidson</v>
      </c>
      <c r="E345" s="14" t="str">
        <f>VLOOKUP(MYRANKS_H[[#This Row],[PLAYERID]],PLAYERIDMAP2[],COLUMN(PLAYERIDMAP2[TEAM]),FALSE)</f>
        <v>CHW</v>
      </c>
      <c r="F345" s="14" t="str">
        <f>VLOOKUP(MYRANKS_H[[#This Row],[PLAYERID]],PLAYERIDMAP2[],COLUMN(PLAYERIDMAP2[POS]),FALSE)</f>
        <v>3B</v>
      </c>
      <c r="G345" s="14">
        <f>IFERROR(VALUE(VLOOKUP(MYRANKS_H[[#This Row],[PLAYERID]],PLAYERIDMAP2[],COLUMN(PLAYERIDMAP2[IDFANGRAPHS]),FALSE)),VLOOKUP(MYRANKS_H[[#This Row],[PLAYERID]],PLAYERIDMAP2[],COLUMN(PLAYERIDMAP2[IDFANGRAPHS]),FALSE))</f>
        <v>7226</v>
      </c>
      <c r="H345" s="56">
        <f>IFERROR(VLOOKUP(MYRANKS_H[[#This Row],[IDFANGRAPHS]],STEAMER_H[],COLUMN(STEAMER_H[PA]),FALSE),0)</f>
        <v>27</v>
      </c>
      <c r="I345" s="56">
        <f>IFERROR(VLOOKUP(MYRANKS_H[[#This Row],[IDFANGRAPHS]],STEAMER_H[],COLUMN(STEAMER_H[AB]),FALSE),0)</f>
        <v>24</v>
      </c>
      <c r="J345" s="56">
        <f>IFERROR(VLOOKUP(MYRANKS_H[[#This Row],[IDFANGRAPHS]],STEAMER_H[],COLUMN(STEAMER_H[H]),FALSE),0)</f>
        <v>5</v>
      </c>
      <c r="K345" s="56">
        <f>IFERROR(VLOOKUP(MYRANKS_H[[#This Row],[IDFANGRAPHS]],STEAMER_H[],COLUMN(STEAMER_H[2B]),FALSE),0)</f>
        <v>1</v>
      </c>
      <c r="L345" s="56">
        <f>IFERROR(VLOOKUP(MYRANKS_H[[#This Row],[IDFANGRAPHS]],STEAMER_H[],COLUMN(STEAMER_H[3B]),FALSE),0)</f>
        <v>0</v>
      </c>
      <c r="M345" s="56">
        <f>IFERROR(VLOOKUP(MYRANKS_H[[#This Row],[IDFANGRAPHS]],STEAMER_H[],COLUMN(STEAMER_H[HR]),FALSE),0)</f>
        <v>1</v>
      </c>
      <c r="N345" s="56">
        <f>IFERROR(VLOOKUP(MYRANKS_H[[#This Row],[IDFANGRAPHS]],STEAMER_H[],COLUMN(STEAMER_H[R]),FALSE),0)</f>
        <v>3</v>
      </c>
      <c r="O345" s="56">
        <f>IFERROR(VLOOKUP(MYRANKS_H[[#This Row],[IDFANGRAPHS]],STEAMER_H[],COLUMN(STEAMER_H[RBI]),FALSE),0)</f>
        <v>3</v>
      </c>
      <c r="P345" s="56">
        <f>IFERROR(VLOOKUP(MYRANKS_H[[#This Row],[IDFANGRAPHS]],STEAMER_H[],COLUMN(STEAMER_H[BB]),FALSE),0)</f>
        <v>2</v>
      </c>
      <c r="Q345" s="56">
        <f>IFERROR(VLOOKUP(MYRANKS_H[[#This Row],[IDFANGRAPHS]],STEAMER_H[],COLUMN(STEAMER_H[HBP]),FALSE),0)</f>
        <v>0</v>
      </c>
      <c r="R345" s="56">
        <f>IFERROR(VLOOKUP(MYRANKS_H[[#This Row],[IDFANGRAPHS]],STEAMER_H[],COLUMN(STEAMER_H[SO]),FALSE),0)</f>
        <v>9</v>
      </c>
      <c r="S345" s="56">
        <f>IFERROR(VLOOKUP(MYRANKS_H[[#This Row],[IDFANGRAPHS]],STEAMER_H[],COLUMN(STEAMER_H[SB]),FALSE),0)</f>
        <v>0</v>
      </c>
      <c r="T345" s="19">
        <f>IFERROR(MYRANKS_H[[#This Row],[H]]/MYRANKS_H[[#This Row],[AB]],0)</f>
        <v>0.20833333333333334</v>
      </c>
      <c r="U345" s="19">
        <f>IFERROR((MYRANKS_H[[#This Row],[H]]+MYRANKS_H[[#This Row],[BB]]+MYRANKS_H[[#This Row],[HBP]])/(MYRANKS_H[[#This Row],[AB]]+MYRANKS_H[[#This Row],[BB]]+MYRANKS_H[[#This Row],[HBP]]),0)</f>
        <v>0.26923076923076922</v>
      </c>
      <c r="V345" s="19">
        <f>IFERROR((MYRANKS_H[[#This Row],[H]]+MYRANKS_H[[#This Row],[2B]]+2*MYRANKS_H[[#This Row],[3B]]+3*MYRANKS_H[[#This Row],[HR]])/MYRANKS_H[[#This Row],[AB]],0)</f>
        <v>0.375</v>
      </c>
      <c r="W34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45" s="27">
        <f>VLOOKUP(MYRANKS_H[[#This Row],[POS]],REPLACEMENT_LEVEL[],3,FALSE)</f>
        <v>0</v>
      </c>
      <c r="Y345" s="27">
        <f>MYRANKS_H[[#This Row],[PROJ PTS]]-MYRANKS_H[[#This Row],[REPL LEVEL]]</f>
        <v>0</v>
      </c>
      <c r="Z345" s="27">
        <f>RANK(MYRANKS_H[[#This Row],[POINTS OVER REPL]],MYRANKS_H[POINTS OVER REPL])</f>
        <v>1</v>
      </c>
      <c r="AA345" s="29">
        <f>IF(MYRANKS_H[[#This Row],[RANK]]&lt;=TOTAL_HITTERS_DRAFTED,MYRANKS_H[[#This Row],[POINTS OVER REPL]],0)</f>
        <v>0</v>
      </c>
      <c r="AB345" s="35">
        <f>MYRANKS_H[[#This Row],[POINTS OVER REPL]]*DOLLAR_VALUE_PER_POINT+1</f>
        <v>1</v>
      </c>
      <c r="AC345" s="35"/>
      <c r="AD345" s="29">
        <f>IF(AND(MYRANKS_H[[#This Row],[RANK]]&lt;=(TOTAL_HITTERS_DRAFTED-HITTERS_BELOW_REPL_DRAFTED),MYRANKS_H[[#This Row],[$ACTUAL]]=""),MYRANKS_H[[#This Row],[POINTS OVER REPL]],0)</f>
        <v>0</v>
      </c>
      <c r="AE345" s="35">
        <f>IF(MYRANKS_H[[#This Row],[$ACTUAL]]="",MYRANKS_H[[#This Row],[POINTS OVER REPL]]*REMAINING_DOLLAR_VALUE_PER_POINT+1,0)</f>
        <v>1</v>
      </c>
    </row>
    <row r="346" spans="1:31" ht="15" customHeight="1" x14ac:dyDescent="0.25">
      <c r="A346" s="2" t="s">
        <v>16461</v>
      </c>
      <c r="B346" s="14" t="str">
        <f>VLOOKUP(MYRANKS_H[[#This Row],[PLAYERID]],PLAYERIDMAP2[],COLUMN(PLAYERIDMAP2[LASTNAME]),FALSE)</f>
        <v>den Dekker</v>
      </c>
      <c r="C346" s="14" t="str">
        <f>VLOOKUP(MYRANKS_H[[#This Row],[PLAYERID]],PLAYERIDMAP2[],COLUMN(PLAYERIDMAP2[FIRSTNAME]),FALSE)</f>
        <v>Matt</v>
      </c>
      <c r="D346" s="14" t="str">
        <f>MYRANKS_H[[#This Row],[FNAME]]&amp;" "&amp;MYRANKS_H[[#This Row],[LNAME]]</f>
        <v>Matt den Dekker</v>
      </c>
      <c r="E346" s="14" t="str">
        <f>VLOOKUP(MYRANKS_H[[#This Row],[PLAYERID]],PLAYERIDMAP2[],COLUMN(PLAYERIDMAP2[TEAM]),FALSE)</f>
        <v>NYM</v>
      </c>
      <c r="F346" s="14" t="str">
        <f>VLOOKUP(MYRANKS_H[[#This Row],[PLAYERID]],PLAYERIDMAP2[],COLUMN(PLAYERIDMAP2[POS]),FALSE)</f>
        <v>OF</v>
      </c>
      <c r="G346" s="14">
        <f>IFERROR(VALUE(VLOOKUP(MYRANKS_H[[#This Row],[PLAYERID]],PLAYERIDMAP2[],COLUMN(PLAYERIDMAP2[IDFANGRAPHS]),FALSE)),VLOOKUP(MYRANKS_H[[#This Row],[PLAYERID]],PLAYERIDMAP2[],COLUMN(PLAYERIDMAP2[IDFANGRAPHS]),FALSE))</f>
        <v>11385</v>
      </c>
      <c r="H346" s="56">
        <f>IFERROR(VLOOKUP(MYRANKS_H[[#This Row],[IDFANGRAPHS]],STEAMER_H[],COLUMN(STEAMER_H[PA]),FALSE),0)</f>
        <v>185</v>
      </c>
      <c r="I346" s="56">
        <f>IFERROR(VLOOKUP(MYRANKS_H[[#This Row],[IDFANGRAPHS]],STEAMER_H[],COLUMN(STEAMER_H[AB]),FALSE),0)</f>
        <v>168</v>
      </c>
      <c r="J346" s="56">
        <f>IFERROR(VLOOKUP(MYRANKS_H[[#This Row],[IDFANGRAPHS]],STEAMER_H[],COLUMN(STEAMER_H[H]),FALSE),0)</f>
        <v>44</v>
      </c>
      <c r="K346" s="56">
        <f>IFERROR(VLOOKUP(MYRANKS_H[[#This Row],[IDFANGRAPHS]],STEAMER_H[],COLUMN(STEAMER_H[2B]),FALSE),0)</f>
        <v>9</v>
      </c>
      <c r="L346" s="56">
        <f>IFERROR(VLOOKUP(MYRANKS_H[[#This Row],[IDFANGRAPHS]],STEAMER_H[],COLUMN(STEAMER_H[3B]),FALSE),0)</f>
        <v>1</v>
      </c>
      <c r="M346" s="56">
        <f>IFERROR(VLOOKUP(MYRANKS_H[[#This Row],[IDFANGRAPHS]],STEAMER_H[],COLUMN(STEAMER_H[HR]),FALSE),0)</f>
        <v>4</v>
      </c>
      <c r="N346" s="56">
        <f>IFERROR(VLOOKUP(MYRANKS_H[[#This Row],[IDFANGRAPHS]],STEAMER_H[],COLUMN(STEAMER_H[R]),FALSE),0)</f>
        <v>20</v>
      </c>
      <c r="O346" s="56">
        <f>IFERROR(VLOOKUP(MYRANKS_H[[#This Row],[IDFANGRAPHS]],STEAMER_H[],COLUMN(STEAMER_H[RBI]),FALSE),0)</f>
        <v>20</v>
      </c>
      <c r="P346" s="56">
        <f>IFERROR(VLOOKUP(MYRANKS_H[[#This Row],[IDFANGRAPHS]],STEAMER_H[],COLUMN(STEAMER_H[BB]),FALSE),0)</f>
        <v>13</v>
      </c>
      <c r="Q346" s="56">
        <f>IFERROR(VLOOKUP(MYRANKS_H[[#This Row],[IDFANGRAPHS]],STEAMER_H[],COLUMN(STEAMER_H[HBP]),FALSE),0)</f>
        <v>1</v>
      </c>
      <c r="R346" s="56">
        <f>IFERROR(VLOOKUP(MYRANKS_H[[#This Row],[IDFANGRAPHS]],STEAMER_H[],COLUMN(STEAMER_H[SO]),FALSE),0)</f>
        <v>40</v>
      </c>
      <c r="S346" s="56">
        <f>IFERROR(VLOOKUP(MYRANKS_H[[#This Row],[IDFANGRAPHS]],STEAMER_H[],COLUMN(STEAMER_H[SB]),FALSE),0)</f>
        <v>4</v>
      </c>
      <c r="T346" s="19">
        <f>IFERROR(MYRANKS_H[[#This Row],[H]]/MYRANKS_H[[#This Row],[AB]],0)</f>
        <v>0.26190476190476192</v>
      </c>
      <c r="U346" s="19">
        <f>IFERROR((MYRANKS_H[[#This Row],[H]]+MYRANKS_H[[#This Row],[BB]]+MYRANKS_H[[#This Row],[HBP]])/(MYRANKS_H[[#This Row],[AB]]+MYRANKS_H[[#This Row],[BB]]+MYRANKS_H[[#This Row],[HBP]]),0)</f>
        <v>0.31868131868131866</v>
      </c>
      <c r="V346" s="19">
        <f>IFERROR((MYRANKS_H[[#This Row],[H]]+MYRANKS_H[[#This Row],[2B]]+2*MYRANKS_H[[#This Row],[3B]]+3*MYRANKS_H[[#This Row],[HR]])/MYRANKS_H[[#This Row],[AB]],0)</f>
        <v>0.39880952380952384</v>
      </c>
      <c r="W34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46" s="27">
        <f>VLOOKUP(MYRANKS_H[[#This Row],[POS]],REPLACEMENT_LEVEL[],3,FALSE)</f>
        <v>0</v>
      </c>
      <c r="Y346" s="27">
        <f>MYRANKS_H[[#This Row],[PROJ PTS]]-MYRANKS_H[[#This Row],[REPL LEVEL]]</f>
        <v>0</v>
      </c>
      <c r="Z346" s="27">
        <f>RANK(MYRANKS_H[[#This Row],[POINTS OVER REPL]],MYRANKS_H[POINTS OVER REPL])</f>
        <v>1</v>
      </c>
      <c r="AA346" s="29">
        <f>IF(MYRANKS_H[[#This Row],[RANK]]&lt;=TOTAL_HITTERS_DRAFTED,MYRANKS_H[[#This Row],[POINTS OVER REPL]],0)</f>
        <v>0</v>
      </c>
      <c r="AB346" s="35">
        <f>MYRANKS_H[[#This Row],[POINTS OVER REPL]]*DOLLAR_VALUE_PER_POINT+1</f>
        <v>1</v>
      </c>
      <c r="AC346" s="35"/>
      <c r="AD346" s="29">
        <f>IF(AND(MYRANKS_H[[#This Row],[RANK]]&lt;=(TOTAL_HITTERS_DRAFTED-HITTERS_BELOW_REPL_DRAFTED),MYRANKS_H[[#This Row],[$ACTUAL]]=""),MYRANKS_H[[#This Row],[POINTS OVER REPL]],0)</f>
        <v>0</v>
      </c>
      <c r="AE346" s="35">
        <f>IF(MYRANKS_H[[#This Row],[$ACTUAL]]="",MYRANKS_H[[#This Row],[POINTS OVER REPL]]*REMAINING_DOLLAR_VALUE_PER_POINT+1,0)</f>
        <v>1</v>
      </c>
    </row>
    <row r="347" spans="1:31" ht="15" customHeight="1" x14ac:dyDescent="0.25">
      <c r="A347" s="2" t="s">
        <v>12180</v>
      </c>
      <c r="B347" s="14" t="str">
        <f>VLOOKUP(MYRANKS_H[[#This Row],[PLAYERID]],PLAYERIDMAP2[],COLUMN(PLAYERIDMAP2[LASTNAME]),FALSE)</f>
        <v>Descalso</v>
      </c>
      <c r="C347" s="14" t="str">
        <f>VLOOKUP(MYRANKS_H[[#This Row],[PLAYERID]],PLAYERIDMAP2[],COLUMN(PLAYERIDMAP2[FIRSTNAME]),FALSE)</f>
        <v>Daniel</v>
      </c>
      <c r="D347" s="14" t="str">
        <f>MYRANKS_H[[#This Row],[FNAME]]&amp;" "&amp;MYRANKS_H[[#This Row],[LNAME]]</f>
        <v>Daniel Descalso</v>
      </c>
      <c r="E347" s="14" t="str">
        <f>VLOOKUP(MYRANKS_H[[#This Row],[PLAYERID]],PLAYERIDMAP2[],COLUMN(PLAYERIDMAP2[TEAM]),FALSE)</f>
        <v>COL</v>
      </c>
      <c r="F347" s="14" t="str">
        <f>VLOOKUP(MYRANKS_H[[#This Row],[PLAYERID]],PLAYERIDMAP2[],COLUMN(PLAYERIDMAP2[POS]),FALSE)</f>
        <v>2B</v>
      </c>
      <c r="G347" s="14">
        <f>IFERROR(VALUE(VLOOKUP(MYRANKS_H[[#This Row],[PLAYERID]],PLAYERIDMAP2[],COLUMN(PLAYERIDMAP2[IDFANGRAPHS]),FALSE)),VLOOKUP(MYRANKS_H[[#This Row],[PLAYERID]],PLAYERIDMAP2[],COLUMN(PLAYERIDMAP2[IDFANGRAPHS]),FALSE))</f>
        <v>8392</v>
      </c>
      <c r="H347" s="56">
        <f>IFERROR(VLOOKUP(MYRANKS_H[[#This Row],[IDFANGRAPHS]],STEAMER_H[],COLUMN(STEAMER_H[PA]),FALSE),0)</f>
        <v>122</v>
      </c>
      <c r="I347" s="56">
        <f>IFERROR(VLOOKUP(MYRANKS_H[[#This Row],[IDFANGRAPHS]],STEAMER_H[],COLUMN(STEAMER_H[AB]),FALSE),0)</f>
        <v>109</v>
      </c>
      <c r="J347" s="56">
        <f>IFERROR(VLOOKUP(MYRANKS_H[[#This Row],[IDFANGRAPHS]],STEAMER_H[],COLUMN(STEAMER_H[H]),FALSE),0)</f>
        <v>27</v>
      </c>
      <c r="K347" s="56">
        <f>IFERROR(VLOOKUP(MYRANKS_H[[#This Row],[IDFANGRAPHS]],STEAMER_H[],COLUMN(STEAMER_H[2B]),FALSE),0)</f>
        <v>6</v>
      </c>
      <c r="L347" s="56">
        <f>IFERROR(VLOOKUP(MYRANKS_H[[#This Row],[IDFANGRAPHS]],STEAMER_H[],COLUMN(STEAMER_H[3B]),FALSE),0)</f>
        <v>1</v>
      </c>
      <c r="M347" s="56">
        <f>IFERROR(VLOOKUP(MYRANKS_H[[#This Row],[IDFANGRAPHS]],STEAMER_H[],COLUMN(STEAMER_H[HR]),FALSE),0)</f>
        <v>2</v>
      </c>
      <c r="N347" s="56">
        <f>IFERROR(VLOOKUP(MYRANKS_H[[#This Row],[IDFANGRAPHS]],STEAMER_H[],COLUMN(STEAMER_H[R]),FALSE),0)</f>
        <v>12</v>
      </c>
      <c r="O347" s="56">
        <f>IFERROR(VLOOKUP(MYRANKS_H[[#This Row],[IDFANGRAPHS]],STEAMER_H[],COLUMN(STEAMER_H[RBI]),FALSE),0)</f>
        <v>12</v>
      </c>
      <c r="P347" s="56">
        <f>IFERROR(VLOOKUP(MYRANKS_H[[#This Row],[IDFANGRAPHS]],STEAMER_H[],COLUMN(STEAMER_H[BB]),FALSE),0)</f>
        <v>11</v>
      </c>
      <c r="Q347" s="56">
        <f>IFERROR(VLOOKUP(MYRANKS_H[[#This Row],[IDFANGRAPHS]],STEAMER_H[],COLUMN(STEAMER_H[HBP]),FALSE),0)</f>
        <v>1</v>
      </c>
      <c r="R347" s="56">
        <f>IFERROR(VLOOKUP(MYRANKS_H[[#This Row],[IDFANGRAPHS]],STEAMER_H[],COLUMN(STEAMER_H[SO]),FALSE),0)</f>
        <v>23</v>
      </c>
      <c r="S347" s="56">
        <f>IFERROR(VLOOKUP(MYRANKS_H[[#This Row],[IDFANGRAPHS]],STEAMER_H[],COLUMN(STEAMER_H[SB]),FALSE),0)</f>
        <v>2</v>
      </c>
      <c r="T347" s="19">
        <f>IFERROR(MYRANKS_H[[#This Row],[H]]/MYRANKS_H[[#This Row],[AB]],0)</f>
        <v>0.24770642201834864</v>
      </c>
      <c r="U347" s="19">
        <f>IFERROR((MYRANKS_H[[#This Row],[H]]+MYRANKS_H[[#This Row],[BB]]+MYRANKS_H[[#This Row],[HBP]])/(MYRANKS_H[[#This Row],[AB]]+MYRANKS_H[[#This Row],[BB]]+MYRANKS_H[[#This Row],[HBP]]),0)</f>
        <v>0.32231404958677684</v>
      </c>
      <c r="V347" s="19">
        <f>IFERROR((MYRANKS_H[[#This Row],[H]]+MYRANKS_H[[#This Row],[2B]]+2*MYRANKS_H[[#This Row],[3B]]+3*MYRANKS_H[[#This Row],[HR]])/MYRANKS_H[[#This Row],[AB]],0)</f>
        <v>0.37614678899082571</v>
      </c>
      <c r="W34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47" s="27">
        <f>VLOOKUP(MYRANKS_H[[#This Row],[POS]],REPLACEMENT_LEVEL[],3,FALSE)</f>
        <v>0</v>
      </c>
      <c r="Y347" s="27">
        <f>MYRANKS_H[[#This Row],[PROJ PTS]]-MYRANKS_H[[#This Row],[REPL LEVEL]]</f>
        <v>0</v>
      </c>
      <c r="Z347" s="27">
        <f>RANK(MYRANKS_H[[#This Row],[POINTS OVER REPL]],MYRANKS_H[POINTS OVER REPL])</f>
        <v>1</v>
      </c>
      <c r="AA347" s="29">
        <f>IF(MYRANKS_H[[#This Row],[RANK]]&lt;=TOTAL_HITTERS_DRAFTED,MYRANKS_H[[#This Row],[POINTS OVER REPL]],0)</f>
        <v>0</v>
      </c>
      <c r="AB347" s="35">
        <f>MYRANKS_H[[#This Row],[POINTS OVER REPL]]*DOLLAR_VALUE_PER_POINT+1</f>
        <v>1</v>
      </c>
      <c r="AC347" s="35"/>
      <c r="AD347" s="29">
        <f>IF(AND(MYRANKS_H[[#This Row],[RANK]]&lt;=(TOTAL_HITTERS_DRAFTED-HITTERS_BELOW_REPL_DRAFTED),MYRANKS_H[[#This Row],[$ACTUAL]]=""),MYRANKS_H[[#This Row],[POINTS OVER REPL]],0)</f>
        <v>0</v>
      </c>
      <c r="AE347" s="35">
        <f>IF(MYRANKS_H[[#This Row],[$ACTUAL]]="",MYRANKS_H[[#This Row],[POINTS OVER REPL]]*REMAINING_DOLLAR_VALUE_PER_POINT+1,0)</f>
        <v>1</v>
      </c>
    </row>
    <row r="348" spans="1:31" ht="15" customHeight="1" x14ac:dyDescent="0.25">
      <c r="A348" s="2" t="s">
        <v>12221</v>
      </c>
      <c r="B348" s="14" t="str">
        <f>VLOOKUP(MYRANKS_H[[#This Row],[PLAYERID]],PLAYERIDMAP2[],COLUMN(PLAYERIDMAP2[LASTNAME]),FALSE)</f>
        <v>Dietrich</v>
      </c>
      <c r="C348" s="14" t="str">
        <f>VLOOKUP(MYRANKS_H[[#This Row],[PLAYERID]],PLAYERIDMAP2[],COLUMN(PLAYERIDMAP2[FIRSTNAME]),FALSE)</f>
        <v>Derek</v>
      </c>
      <c r="D348" s="14" t="str">
        <f>MYRANKS_H[[#This Row],[FNAME]]&amp;" "&amp;MYRANKS_H[[#This Row],[LNAME]]</f>
        <v>Derek Dietrich</v>
      </c>
      <c r="E348" s="14" t="str">
        <f>VLOOKUP(MYRANKS_H[[#This Row],[PLAYERID]],PLAYERIDMAP2[],COLUMN(PLAYERIDMAP2[TEAM]),FALSE)</f>
        <v>MIA</v>
      </c>
      <c r="F348" s="14" t="str">
        <f>VLOOKUP(MYRANKS_H[[#This Row],[PLAYERID]],PLAYERIDMAP2[],COLUMN(PLAYERIDMAP2[POS]),FALSE)</f>
        <v>2B</v>
      </c>
      <c r="G348" s="14">
        <f>IFERROR(VALUE(VLOOKUP(MYRANKS_H[[#This Row],[PLAYERID]],PLAYERIDMAP2[],COLUMN(PLAYERIDMAP2[IDFANGRAPHS]),FALSE)),VLOOKUP(MYRANKS_H[[#This Row],[PLAYERID]],PLAYERIDMAP2[],COLUMN(PLAYERIDMAP2[IDFANGRAPHS]),FALSE))</f>
        <v>10542</v>
      </c>
      <c r="H348" s="56">
        <f>IFERROR(VLOOKUP(MYRANKS_H[[#This Row],[IDFANGRAPHS]],STEAMER_H[],COLUMN(STEAMER_H[PA]),FALSE),0)</f>
        <v>291</v>
      </c>
      <c r="I348" s="56">
        <f>IFERROR(VLOOKUP(MYRANKS_H[[#This Row],[IDFANGRAPHS]],STEAMER_H[],COLUMN(STEAMER_H[AB]),FALSE),0)</f>
        <v>260</v>
      </c>
      <c r="J348" s="56">
        <f>IFERROR(VLOOKUP(MYRANKS_H[[#This Row],[IDFANGRAPHS]],STEAMER_H[],COLUMN(STEAMER_H[H]),FALSE),0)</f>
        <v>65</v>
      </c>
      <c r="K348" s="56">
        <f>IFERROR(VLOOKUP(MYRANKS_H[[#This Row],[IDFANGRAPHS]],STEAMER_H[],COLUMN(STEAMER_H[2B]),FALSE),0)</f>
        <v>13</v>
      </c>
      <c r="L348" s="56">
        <f>IFERROR(VLOOKUP(MYRANKS_H[[#This Row],[IDFANGRAPHS]],STEAMER_H[],COLUMN(STEAMER_H[3B]),FALSE),0)</f>
        <v>2</v>
      </c>
      <c r="M348" s="56">
        <f>IFERROR(VLOOKUP(MYRANKS_H[[#This Row],[IDFANGRAPHS]],STEAMER_H[],COLUMN(STEAMER_H[HR]),FALSE),0)</f>
        <v>9</v>
      </c>
      <c r="N348" s="56">
        <f>IFERROR(VLOOKUP(MYRANKS_H[[#This Row],[IDFANGRAPHS]],STEAMER_H[],COLUMN(STEAMER_H[R]),FALSE),0)</f>
        <v>32</v>
      </c>
      <c r="O348" s="56">
        <f>IFERROR(VLOOKUP(MYRANKS_H[[#This Row],[IDFANGRAPHS]],STEAMER_H[],COLUMN(STEAMER_H[RBI]),FALSE),0)</f>
        <v>33</v>
      </c>
      <c r="P348" s="56">
        <f>IFERROR(VLOOKUP(MYRANKS_H[[#This Row],[IDFANGRAPHS]],STEAMER_H[],COLUMN(STEAMER_H[BB]),FALSE),0)</f>
        <v>19</v>
      </c>
      <c r="Q348" s="56">
        <f>IFERROR(VLOOKUP(MYRANKS_H[[#This Row],[IDFANGRAPHS]],STEAMER_H[],COLUMN(STEAMER_H[HBP]),FALSE),0)</f>
        <v>9</v>
      </c>
      <c r="R348" s="56">
        <f>IFERROR(VLOOKUP(MYRANKS_H[[#This Row],[IDFANGRAPHS]],STEAMER_H[],COLUMN(STEAMER_H[SO]),FALSE),0)</f>
        <v>65</v>
      </c>
      <c r="S348" s="56">
        <f>IFERROR(VLOOKUP(MYRANKS_H[[#This Row],[IDFANGRAPHS]],STEAMER_H[],COLUMN(STEAMER_H[SB]),FALSE),0)</f>
        <v>2</v>
      </c>
      <c r="T348" s="19">
        <f>IFERROR(MYRANKS_H[[#This Row],[H]]/MYRANKS_H[[#This Row],[AB]],0)</f>
        <v>0.25</v>
      </c>
      <c r="U348" s="19">
        <f>IFERROR((MYRANKS_H[[#This Row],[H]]+MYRANKS_H[[#This Row],[BB]]+MYRANKS_H[[#This Row],[HBP]])/(MYRANKS_H[[#This Row],[AB]]+MYRANKS_H[[#This Row],[BB]]+MYRANKS_H[[#This Row],[HBP]]),0)</f>
        <v>0.32291666666666669</v>
      </c>
      <c r="V348" s="19">
        <f>IFERROR((MYRANKS_H[[#This Row],[H]]+MYRANKS_H[[#This Row],[2B]]+2*MYRANKS_H[[#This Row],[3B]]+3*MYRANKS_H[[#This Row],[HR]])/MYRANKS_H[[#This Row],[AB]],0)</f>
        <v>0.41923076923076924</v>
      </c>
      <c r="W34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48" s="27">
        <f>VLOOKUP(MYRANKS_H[[#This Row],[POS]],REPLACEMENT_LEVEL[],3,FALSE)</f>
        <v>0</v>
      </c>
      <c r="Y348" s="27">
        <f>MYRANKS_H[[#This Row],[PROJ PTS]]-MYRANKS_H[[#This Row],[REPL LEVEL]]</f>
        <v>0</v>
      </c>
      <c r="Z348" s="27">
        <f>RANK(MYRANKS_H[[#This Row],[POINTS OVER REPL]],MYRANKS_H[POINTS OVER REPL])</f>
        <v>1</v>
      </c>
      <c r="AA348" s="29">
        <f>IF(MYRANKS_H[[#This Row],[RANK]]&lt;=TOTAL_HITTERS_DRAFTED,MYRANKS_H[[#This Row],[POINTS OVER REPL]],0)</f>
        <v>0</v>
      </c>
      <c r="AB348" s="35">
        <f>MYRANKS_H[[#This Row],[POINTS OVER REPL]]*DOLLAR_VALUE_PER_POINT+1</f>
        <v>1</v>
      </c>
      <c r="AC348" s="35"/>
      <c r="AD348" s="29">
        <f>IF(AND(MYRANKS_H[[#This Row],[RANK]]&lt;=(TOTAL_HITTERS_DRAFTED-HITTERS_BELOW_REPL_DRAFTED),MYRANKS_H[[#This Row],[$ACTUAL]]=""),MYRANKS_H[[#This Row],[POINTS OVER REPL]],0)</f>
        <v>0</v>
      </c>
      <c r="AE348" s="35">
        <f>IF(MYRANKS_H[[#This Row],[$ACTUAL]]="",MYRANKS_H[[#This Row],[POINTS OVER REPL]]*REMAINING_DOLLAR_VALUE_PER_POINT+1,0)</f>
        <v>1</v>
      </c>
    </row>
    <row r="349" spans="1:31" ht="15" customHeight="1" x14ac:dyDescent="0.25">
      <c r="A349" s="2" t="s">
        <v>12344</v>
      </c>
      <c r="B349" s="14" t="str">
        <f>VLOOKUP(MYRANKS_H[[#This Row],[PLAYERID]],PLAYERIDMAP2[],COLUMN(PLAYERIDMAP2[LASTNAME]),FALSE)</f>
        <v>Ellis</v>
      </c>
      <c r="C349" s="14" t="str">
        <f>VLOOKUP(MYRANKS_H[[#This Row],[PLAYERID]],PLAYERIDMAP2[],COLUMN(PLAYERIDMAP2[FIRSTNAME]),FALSE)</f>
        <v>A.J.</v>
      </c>
      <c r="D349" s="14" t="str">
        <f>MYRANKS_H[[#This Row],[FNAME]]&amp;" "&amp;MYRANKS_H[[#This Row],[LNAME]]</f>
        <v>A.J. Ellis</v>
      </c>
      <c r="E349" s="14" t="str">
        <f>VLOOKUP(MYRANKS_H[[#This Row],[PLAYERID]],PLAYERIDMAP2[],COLUMN(PLAYERIDMAP2[TEAM]),FALSE)</f>
        <v>LAD</v>
      </c>
      <c r="F349" s="14" t="str">
        <f>VLOOKUP(MYRANKS_H[[#This Row],[PLAYERID]],PLAYERIDMAP2[],COLUMN(PLAYERIDMAP2[POS]),FALSE)</f>
        <v>C</v>
      </c>
      <c r="G349" s="14">
        <f>IFERROR(VALUE(VLOOKUP(MYRANKS_H[[#This Row],[PLAYERID]],PLAYERIDMAP2[],COLUMN(PLAYERIDMAP2[IDFANGRAPHS]),FALSE)),VLOOKUP(MYRANKS_H[[#This Row],[PLAYERID]],PLAYERIDMAP2[],COLUMN(PLAYERIDMAP2[IDFANGRAPHS]),FALSE))</f>
        <v>5677</v>
      </c>
      <c r="H349" s="56">
        <f>IFERROR(VLOOKUP(MYRANKS_H[[#This Row],[IDFANGRAPHS]],STEAMER_H[],COLUMN(STEAMER_H[PA]),FALSE),0)</f>
        <v>207</v>
      </c>
      <c r="I349" s="56">
        <f>IFERROR(VLOOKUP(MYRANKS_H[[#This Row],[IDFANGRAPHS]],STEAMER_H[],COLUMN(STEAMER_H[AB]),FALSE),0)</f>
        <v>178</v>
      </c>
      <c r="J349" s="56">
        <f>IFERROR(VLOOKUP(MYRANKS_H[[#This Row],[IDFANGRAPHS]],STEAMER_H[],COLUMN(STEAMER_H[H]),FALSE),0)</f>
        <v>40</v>
      </c>
      <c r="K349" s="56">
        <f>IFERROR(VLOOKUP(MYRANKS_H[[#This Row],[IDFANGRAPHS]],STEAMER_H[],COLUMN(STEAMER_H[2B]),FALSE),0)</f>
        <v>7</v>
      </c>
      <c r="L349" s="56">
        <f>IFERROR(VLOOKUP(MYRANKS_H[[#This Row],[IDFANGRAPHS]],STEAMER_H[],COLUMN(STEAMER_H[3B]),FALSE),0)</f>
        <v>0</v>
      </c>
      <c r="M349" s="56">
        <f>IFERROR(VLOOKUP(MYRANKS_H[[#This Row],[IDFANGRAPHS]],STEAMER_H[],COLUMN(STEAMER_H[HR]),FALSE),0)</f>
        <v>4</v>
      </c>
      <c r="N349" s="56">
        <f>IFERROR(VLOOKUP(MYRANKS_H[[#This Row],[IDFANGRAPHS]],STEAMER_H[],COLUMN(STEAMER_H[R]),FALSE),0)</f>
        <v>19</v>
      </c>
      <c r="O349" s="56">
        <f>IFERROR(VLOOKUP(MYRANKS_H[[#This Row],[IDFANGRAPHS]],STEAMER_H[],COLUMN(STEAMER_H[RBI]),FALSE),0)</f>
        <v>19</v>
      </c>
      <c r="P349" s="56">
        <f>IFERROR(VLOOKUP(MYRANKS_H[[#This Row],[IDFANGRAPHS]],STEAMER_H[],COLUMN(STEAMER_H[BB]),FALSE),0)</f>
        <v>25</v>
      </c>
      <c r="Q349" s="56">
        <f>IFERROR(VLOOKUP(MYRANKS_H[[#This Row],[IDFANGRAPHS]],STEAMER_H[],COLUMN(STEAMER_H[HBP]),FALSE),0)</f>
        <v>2</v>
      </c>
      <c r="R349" s="56">
        <f>IFERROR(VLOOKUP(MYRANKS_H[[#This Row],[IDFANGRAPHS]],STEAMER_H[],COLUMN(STEAMER_H[SO]),FALSE),0)</f>
        <v>39</v>
      </c>
      <c r="S349" s="56">
        <f>IFERROR(VLOOKUP(MYRANKS_H[[#This Row],[IDFANGRAPHS]],STEAMER_H[],COLUMN(STEAMER_H[SB]),FALSE),0)</f>
        <v>1</v>
      </c>
      <c r="T349" s="19">
        <f>IFERROR(MYRANKS_H[[#This Row],[H]]/MYRANKS_H[[#This Row],[AB]],0)</f>
        <v>0.2247191011235955</v>
      </c>
      <c r="U349" s="19">
        <f>IFERROR((MYRANKS_H[[#This Row],[H]]+MYRANKS_H[[#This Row],[BB]]+MYRANKS_H[[#This Row],[HBP]])/(MYRANKS_H[[#This Row],[AB]]+MYRANKS_H[[#This Row],[BB]]+MYRANKS_H[[#This Row],[HBP]]),0)</f>
        <v>0.32682926829268294</v>
      </c>
      <c r="V349" s="19">
        <f>IFERROR((MYRANKS_H[[#This Row],[H]]+MYRANKS_H[[#This Row],[2B]]+2*MYRANKS_H[[#This Row],[3B]]+3*MYRANKS_H[[#This Row],[HR]])/MYRANKS_H[[#This Row],[AB]],0)</f>
        <v>0.33146067415730335</v>
      </c>
      <c r="W34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49" s="27">
        <f>VLOOKUP(MYRANKS_H[[#This Row],[POS]],REPLACEMENT_LEVEL[],3,FALSE)</f>
        <v>0</v>
      </c>
      <c r="Y349" s="27">
        <f>MYRANKS_H[[#This Row],[PROJ PTS]]-MYRANKS_H[[#This Row],[REPL LEVEL]]</f>
        <v>0</v>
      </c>
      <c r="Z349" s="27">
        <f>RANK(MYRANKS_H[[#This Row],[POINTS OVER REPL]],MYRANKS_H[POINTS OVER REPL])</f>
        <v>1</v>
      </c>
      <c r="AA349" s="29">
        <f>IF(MYRANKS_H[[#This Row],[RANK]]&lt;=TOTAL_HITTERS_DRAFTED,MYRANKS_H[[#This Row],[POINTS OVER REPL]],0)</f>
        <v>0</v>
      </c>
      <c r="AB349" s="35">
        <f>MYRANKS_H[[#This Row],[POINTS OVER REPL]]*DOLLAR_VALUE_PER_POINT+1</f>
        <v>1</v>
      </c>
      <c r="AC349" s="35"/>
      <c r="AD349" s="29">
        <f>IF(AND(MYRANKS_H[[#This Row],[RANK]]&lt;=(TOTAL_HITTERS_DRAFTED-HITTERS_BELOW_REPL_DRAFTED),MYRANKS_H[[#This Row],[$ACTUAL]]=""),MYRANKS_H[[#This Row],[POINTS OVER REPL]],0)</f>
        <v>0</v>
      </c>
      <c r="AE349" s="35">
        <f>IF(MYRANKS_H[[#This Row],[$ACTUAL]]="",MYRANKS_H[[#This Row],[POINTS OVER REPL]]*REMAINING_DOLLAR_VALUE_PER_POINT+1,0)</f>
        <v>1</v>
      </c>
    </row>
    <row r="350" spans="1:31" ht="15" customHeight="1" x14ac:dyDescent="0.25">
      <c r="A350" s="2" t="s">
        <v>12383</v>
      </c>
      <c r="B350" s="14" t="str">
        <f>VLOOKUP(MYRANKS_H[[#This Row],[PLAYERID]],PLAYERIDMAP2[],COLUMN(PLAYERIDMAP2[LASTNAME]),FALSE)</f>
        <v>Escobar</v>
      </c>
      <c r="C350" s="14" t="str">
        <f>VLOOKUP(MYRANKS_H[[#This Row],[PLAYERID]],PLAYERIDMAP2[],COLUMN(PLAYERIDMAP2[FIRSTNAME]),FALSE)</f>
        <v>Eduardo</v>
      </c>
      <c r="D350" s="14" t="str">
        <f>MYRANKS_H[[#This Row],[FNAME]]&amp;" "&amp;MYRANKS_H[[#This Row],[LNAME]]</f>
        <v>Eduardo Escobar</v>
      </c>
      <c r="E350" s="14" t="str">
        <f>VLOOKUP(MYRANKS_H[[#This Row],[PLAYERID]],PLAYERIDMAP2[],COLUMN(PLAYERIDMAP2[TEAM]),FALSE)</f>
        <v>MIN</v>
      </c>
      <c r="F350" s="14" t="str">
        <f>VLOOKUP(MYRANKS_H[[#This Row],[PLAYERID]],PLAYERIDMAP2[],COLUMN(PLAYERIDMAP2[POS]),FALSE)</f>
        <v>SS</v>
      </c>
      <c r="G350" s="14">
        <f>IFERROR(VALUE(VLOOKUP(MYRANKS_H[[#This Row],[PLAYERID]],PLAYERIDMAP2[],COLUMN(PLAYERIDMAP2[IDFANGRAPHS]),FALSE)),VLOOKUP(MYRANKS_H[[#This Row],[PLAYERID]],PLAYERIDMAP2[],COLUMN(PLAYERIDMAP2[IDFANGRAPHS]),FALSE))</f>
        <v>6153</v>
      </c>
      <c r="H350" s="56">
        <f>IFERROR(VLOOKUP(MYRANKS_H[[#This Row],[IDFANGRAPHS]],STEAMER_H[],COLUMN(STEAMER_H[PA]),FALSE),0)</f>
        <v>377</v>
      </c>
      <c r="I350" s="56">
        <f>IFERROR(VLOOKUP(MYRANKS_H[[#This Row],[IDFANGRAPHS]],STEAMER_H[],COLUMN(STEAMER_H[AB]),FALSE),0)</f>
        <v>346</v>
      </c>
      <c r="J350" s="56">
        <f>IFERROR(VLOOKUP(MYRANKS_H[[#This Row],[IDFANGRAPHS]],STEAMER_H[],COLUMN(STEAMER_H[H]),FALSE),0)</f>
        <v>90</v>
      </c>
      <c r="K350" s="56">
        <f>IFERROR(VLOOKUP(MYRANKS_H[[#This Row],[IDFANGRAPHS]],STEAMER_H[],COLUMN(STEAMER_H[2B]),FALSE),0)</f>
        <v>21</v>
      </c>
      <c r="L350" s="56">
        <f>IFERROR(VLOOKUP(MYRANKS_H[[#This Row],[IDFANGRAPHS]],STEAMER_H[],COLUMN(STEAMER_H[3B]),FALSE),0)</f>
        <v>2</v>
      </c>
      <c r="M350" s="56">
        <f>IFERROR(VLOOKUP(MYRANKS_H[[#This Row],[IDFANGRAPHS]],STEAMER_H[],COLUMN(STEAMER_H[HR]),FALSE),0)</f>
        <v>7</v>
      </c>
      <c r="N350" s="56">
        <f>IFERROR(VLOOKUP(MYRANKS_H[[#This Row],[IDFANGRAPHS]],STEAMER_H[],COLUMN(STEAMER_H[R]),FALSE),0)</f>
        <v>39</v>
      </c>
      <c r="O350" s="56">
        <f>IFERROR(VLOOKUP(MYRANKS_H[[#This Row],[IDFANGRAPHS]],STEAMER_H[],COLUMN(STEAMER_H[RBI]),FALSE),0)</f>
        <v>39</v>
      </c>
      <c r="P350" s="56">
        <f>IFERROR(VLOOKUP(MYRANKS_H[[#This Row],[IDFANGRAPHS]],STEAMER_H[],COLUMN(STEAMER_H[BB]),FALSE),0)</f>
        <v>23</v>
      </c>
      <c r="Q350" s="56">
        <f>IFERROR(VLOOKUP(MYRANKS_H[[#This Row],[IDFANGRAPHS]],STEAMER_H[],COLUMN(STEAMER_H[HBP]),FALSE),0)</f>
        <v>2</v>
      </c>
      <c r="R350" s="56">
        <f>IFERROR(VLOOKUP(MYRANKS_H[[#This Row],[IDFANGRAPHS]],STEAMER_H[],COLUMN(STEAMER_H[SO]),FALSE),0)</f>
        <v>72</v>
      </c>
      <c r="S350" s="56">
        <f>IFERROR(VLOOKUP(MYRANKS_H[[#This Row],[IDFANGRAPHS]],STEAMER_H[],COLUMN(STEAMER_H[SB]),FALSE),0)</f>
        <v>4</v>
      </c>
      <c r="T350" s="19">
        <f>IFERROR(MYRANKS_H[[#This Row],[H]]/MYRANKS_H[[#This Row],[AB]],0)</f>
        <v>0.26011560693641617</v>
      </c>
      <c r="U350" s="19">
        <f>IFERROR((MYRANKS_H[[#This Row],[H]]+MYRANKS_H[[#This Row],[BB]]+MYRANKS_H[[#This Row],[HBP]])/(MYRANKS_H[[#This Row],[AB]]+MYRANKS_H[[#This Row],[BB]]+MYRANKS_H[[#This Row],[HBP]]),0)</f>
        <v>0.30997304582210244</v>
      </c>
      <c r="V350" s="19">
        <f>IFERROR((MYRANKS_H[[#This Row],[H]]+MYRANKS_H[[#This Row],[2B]]+2*MYRANKS_H[[#This Row],[3B]]+3*MYRANKS_H[[#This Row],[HR]])/MYRANKS_H[[#This Row],[AB]],0)</f>
        <v>0.39306358381502893</v>
      </c>
      <c r="W35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50" s="27">
        <f>VLOOKUP(MYRANKS_H[[#This Row],[POS]],REPLACEMENT_LEVEL[],3,FALSE)</f>
        <v>0</v>
      </c>
      <c r="Y350" s="27">
        <f>MYRANKS_H[[#This Row],[PROJ PTS]]-MYRANKS_H[[#This Row],[REPL LEVEL]]</f>
        <v>0</v>
      </c>
      <c r="Z350" s="27">
        <f>RANK(MYRANKS_H[[#This Row],[POINTS OVER REPL]],MYRANKS_H[POINTS OVER REPL])</f>
        <v>1</v>
      </c>
      <c r="AA350" s="29">
        <f>IF(MYRANKS_H[[#This Row],[RANK]]&lt;=TOTAL_HITTERS_DRAFTED,MYRANKS_H[[#This Row],[POINTS OVER REPL]],0)</f>
        <v>0</v>
      </c>
      <c r="AB350" s="35">
        <f>MYRANKS_H[[#This Row],[POINTS OVER REPL]]*DOLLAR_VALUE_PER_POINT+1</f>
        <v>1</v>
      </c>
      <c r="AC350" s="35"/>
      <c r="AD350" s="29">
        <f>IF(AND(MYRANKS_H[[#This Row],[RANK]]&lt;=(TOTAL_HITTERS_DRAFTED-HITTERS_BELOW_REPL_DRAFTED),MYRANKS_H[[#This Row],[$ACTUAL]]=""),MYRANKS_H[[#This Row],[POINTS OVER REPL]],0)</f>
        <v>0</v>
      </c>
      <c r="AE350" s="35">
        <f>IF(MYRANKS_H[[#This Row],[$ACTUAL]]="",MYRANKS_H[[#This Row],[POINTS OVER REPL]]*REMAINING_DOLLAR_VALUE_PER_POINT+1,0)</f>
        <v>1</v>
      </c>
    </row>
    <row r="351" spans="1:31" ht="15" customHeight="1" x14ac:dyDescent="0.25">
      <c r="A351" s="6" t="s">
        <v>12596</v>
      </c>
      <c r="B351" s="14" t="str">
        <f>VLOOKUP(MYRANKS_H[[#This Row],[PLAYERID]],PLAYERIDMAP2[],COLUMN(PLAYERIDMAP2[LASTNAME]),FALSE)</f>
        <v>Furcal</v>
      </c>
      <c r="C351" s="14" t="str">
        <f>VLOOKUP(MYRANKS_H[[#This Row],[PLAYERID]],PLAYERIDMAP2[],COLUMN(PLAYERIDMAP2[FIRSTNAME]),FALSE)</f>
        <v>Rafael</v>
      </c>
      <c r="D351" s="14" t="str">
        <f>MYRANKS_H[[#This Row],[FNAME]]&amp;" "&amp;MYRANKS_H[[#This Row],[LNAME]]</f>
        <v>Rafael Furcal</v>
      </c>
      <c r="E351" s="14" t="str">
        <f>VLOOKUP(MYRANKS_H[[#This Row],[PLAYERID]],PLAYERIDMAP2[],COLUMN(PLAYERIDMAP2[TEAM]),FALSE)</f>
        <v>MIA</v>
      </c>
      <c r="F351" s="14" t="str">
        <f>VLOOKUP(MYRANKS_H[[#This Row],[PLAYERID]],PLAYERIDMAP2[],COLUMN(PLAYERIDMAP2[POS]),FALSE)</f>
        <v>2B</v>
      </c>
      <c r="G351" s="14">
        <f>IFERROR(VALUE(VLOOKUP(MYRANKS_H[[#This Row],[PLAYERID]],PLAYERIDMAP2[],COLUMN(PLAYERIDMAP2[IDFANGRAPHS]),FALSE)),VLOOKUP(MYRANKS_H[[#This Row],[PLAYERID]],PLAYERIDMAP2[],COLUMN(PLAYERIDMAP2[IDFANGRAPHS]),FALSE))</f>
        <v>88</v>
      </c>
      <c r="H351" s="56">
        <f>IFERROR(VLOOKUP(MYRANKS_H[[#This Row],[IDFANGRAPHS]],STEAMER_H[],COLUMN(STEAMER_H[PA]),FALSE),0)</f>
        <v>1</v>
      </c>
      <c r="I351" s="56">
        <f>IFERROR(VLOOKUP(MYRANKS_H[[#This Row],[IDFANGRAPHS]],STEAMER_H[],COLUMN(STEAMER_H[AB]),FALSE),0)</f>
        <v>1</v>
      </c>
      <c r="J351" s="56">
        <f>IFERROR(VLOOKUP(MYRANKS_H[[#This Row],[IDFANGRAPHS]],STEAMER_H[],COLUMN(STEAMER_H[H]),FALSE),0)</f>
        <v>0</v>
      </c>
      <c r="K351" s="56">
        <f>IFERROR(VLOOKUP(MYRANKS_H[[#This Row],[IDFANGRAPHS]],STEAMER_H[],COLUMN(STEAMER_H[2B]),FALSE),0)</f>
        <v>0</v>
      </c>
      <c r="L351" s="56">
        <f>IFERROR(VLOOKUP(MYRANKS_H[[#This Row],[IDFANGRAPHS]],STEAMER_H[],COLUMN(STEAMER_H[3B]),FALSE),0)</f>
        <v>0</v>
      </c>
      <c r="M351" s="56">
        <f>IFERROR(VLOOKUP(MYRANKS_H[[#This Row],[IDFANGRAPHS]],STEAMER_H[],COLUMN(STEAMER_H[HR]),FALSE),0)</f>
        <v>0</v>
      </c>
      <c r="N351" s="56">
        <f>IFERROR(VLOOKUP(MYRANKS_H[[#This Row],[IDFANGRAPHS]],STEAMER_H[],COLUMN(STEAMER_H[R]),FALSE),0)</f>
        <v>0</v>
      </c>
      <c r="O351" s="56">
        <f>IFERROR(VLOOKUP(MYRANKS_H[[#This Row],[IDFANGRAPHS]],STEAMER_H[],COLUMN(STEAMER_H[RBI]),FALSE),0)</f>
        <v>0</v>
      </c>
      <c r="P351" s="56">
        <f>IFERROR(VLOOKUP(MYRANKS_H[[#This Row],[IDFANGRAPHS]],STEAMER_H[],COLUMN(STEAMER_H[BB]),FALSE),0)</f>
        <v>0</v>
      </c>
      <c r="Q351" s="56">
        <f>IFERROR(VLOOKUP(MYRANKS_H[[#This Row],[IDFANGRAPHS]],STEAMER_H[],COLUMN(STEAMER_H[HBP]),FALSE),0)</f>
        <v>0</v>
      </c>
      <c r="R351" s="56">
        <f>IFERROR(VLOOKUP(MYRANKS_H[[#This Row],[IDFANGRAPHS]],STEAMER_H[],COLUMN(STEAMER_H[SO]),FALSE),0)</f>
        <v>0</v>
      </c>
      <c r="S351" s="56">
        <f>IFERROR(VLOOKUP(MYRANKS_H[[#This Row],[IDFANGRAPHS]],STEAMER_H[],COLUMN(STEAMER_H[SB]),FALSE),0)</f>
        <v>0</v>
      </c>
      <c r="T351" s="19">
        <f>IFERROR(MYRANKS_H[[#This Row],[H]]/MYRANKS_H[[#This Row],[AB]],0)</f>
        <v>0</v>
      </c>
      <c r="U351" s="19">
        <f>IFERROR((MYRANKS_H[[#This Row],[H]]+MYRANKS_H[[#This Row],[BB]]+MYRANKS_H[[#This Row],[HBP]])/(MYRANKS_H[[#This Row],[AB]]+MYRANKS_H[[#This Row],[BB]]+MYRANKS_H[[#This Row],[HBP]]),0)</f>
        <v>0</v>
      </c>
      <c r="V351" s="19">
        <f>IFERROR((MYRANKS_H[[#This Row],[H]]+MYRANKS_H[[#This Row],[2B]]+2*MYRANKS_H[[#This Row],[3B]]+3*MYRANKS_H[[#This Row],[HR]])/MYRANKS_H[[#This Row],[AB]],0)</f>
        <v>0</v>
      </c>
      <c r="W35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51" s="27">
        <f>VLOOKUP(MYRANKS_H[[#This Row],[POS]],REPLACEMENT_LEVEL[],3,FALSE)</f>
        <v>0</v>
      </c>
      <c r="Y351" s="27">
        <f>MYRANKS_H[[#This Row],[PROJ PTS]]-MYRANKS_H[[#This Row],[REPL LEVEL]]</f>
        <v>0</v>
      </c>
      <c r="Z351" s="27">
        <f>RANK(MYRANKS_H[[#This Row],[POINTS OVER REPL]],MYRANKS_H[POINTS OVER REPL])</f>
        <v>1</v>
      </c>
      <c r="AA351" s="29">
        <f>IF(MYRANKS_H[[#This Row],[RANK]]&lt;=TOTAL_HITTERS_DRAFTED,MYRANKS_H[[#This Row],[POINTS OVER REPL]],0)</f>
        <v>0</v>
      </c>
      <c r="AB351" s="35">
        <f>MYRANKS_H[[#This Row],[POINTS OVER REPL]]*DOLLAR_VALUE_PER_POINT+1</f>
        <v>1</v>
      </c>
      <c r="AC351" s="35"/>
      <c r="AD351" s="29">
        <f>IF(AND(MYRANKS_H[[#This Row],[RANK]]&lt;=(TOTAL_HITTERS_DRAFTED-HITTERS_BELOW_REPL_DRAFTED),MYRANKS_H[[#This Row],[$ACTUAL]]=""),MYRANKS_H[[#This Row],[POINTS OVER REPL]],0)</f>
        <v>0</v>
      </c>
      <c r="AE351" s="35">
        <f>IF(MYRANKS_H[[#This Row],[$ACTUAL]]="",MYRANKS_H[[#This Row],[POINTS OVER REPL]]*REMAINING_DOLLAR_VALUE_PER_POINT+1,0)</f>
        <v>1</v>
      </c>
    </row>
    <row r="352" spans="1:31" ht="15" customHeight="1" x14ac:dyDescent="0.25">
      <c r="A352" s="2" t="s">
        <v>12665</v>
      </c>
      <c r="B352" s="14" t="str">
        <f>VLOOKUP(MYRANKS_H[[#This Row],[PLAYERID]],PLAYERIDMAP2[],COLUMN(PLAYERIDMAP2[LASTNAME]),FALSE)</f>
        <v>Gentry</v>
      </c>
      <c r="C352" s="14" t="str">
        <f>VLOOKUP(MYRANKS_H[[#This Row],[PLAYERID]],PLAYERIDMAP2[],COLUMN(PLAYERIDMAP2[FIRSTNAME]),FALSE)</f>
        <v>Craig</v>
      </c>
      <c r="D352" s="14" t="str">
        <f>MYRANKS_H[[#This Row],[FNAME]]&amp;" "&amp;MYRANKS_H[[#This Row],[LNAME]]</f>
        <v>Craig Gentry</v>
      </c>
      <c r="E352" s="14" t="str">
        <f>VLOOKUP(MYRANKS_H[[#This Row],[PLAYERID]],PLAYERIDMAP2[],COLUMN(PLAYERIDMAP2[TEAM]),FALSE)</f>
        <v>LAA</v>
      </c>
      <c r="F352" s="14" t="str">
        <f>VLOOKUP(MYRANKS_H[[#This Row],[PLAYERID]],PLAYERIDMAP2[],COLUMN(PLAYERIDMAP2[POS]),FALSE)</f>
        <v>OF</v>
      </c>
      <c r="G352" s="14">
        <f>IFERROR(VALUE(VLOOKUP(MYRANKS_H[[#This Row],[PLAYERID]],PLAYERIDMAP2[],COLUMN(PLAYERIDMAP2[IDFANGRAPHS]),FALSE)),VLOOKUP(MYRANKS_H[[#This Row],[PLAYERID]],PLAYERIDMAP2[],COLUMN(PLAYERIDMAP2[IDFANGRAPHS]),FALSE))</f>
        <v>9571</v>
      </c>
      <c r="H352" s="56">
        <f>IFERROR(VLOOKUP(MYRANKS_H[[#This Row],[IDFANGRAPHS]],STEAMER_H[],COLUMN(STEAMER_H[PA]),FALSE),0)</f>
        <v>269</v>
      </c>
      <c r="I352" s="56">
        <f>IFERROR(VLOOKUP(MYRANKS_H[[#This Row],[IDFANGRAPHS]],STEAMER_H[],COLUMN(STEAMER_H[AB]),FALSE),0)</f>
        <v>245</v>
      </c>
      <c r="J352" s="56">
        <f>IFERROR(VLOOKUP(MYRANKS_H[[#This Row],[IDFANGRAPHS]],STEAMER_H[],COLUMN(STEAMER_H[H]),FALSE),0)</f>
        <v>59</v>
      </c>
      <c r="K352" s="56">
        <f>IFERROR(VLOOKUP(MYRANKS_H[[#This Row],[IDFANGRAPHS]],STEAMER_H[],COLUMN(STEAMER_H[2B]),FALSE),0)</f>
        <v>9</v>
      </c>
      <c r="L352" s="56">
        <f>IFERROR(VLOOKUP(MYRANKS_H[[#This Row],[IDFANGRAPHS]],STEAMER_H[],COLUMN(STEAMER_H[3B]),FALSE),0)</f>
        <v>1</v>
      </c>
      <c r="M352" s="56">
        <f>IFERROR(VLOOKUP(MYRANKS_H[[#This Row],[IDFANGRAPHS]],STEAMER_H[],COLUMN(STEAMER_H[HR]),FALSE),0)</f>
        <v>2</v>
      </c>
      <c r="N352" s="56">
        <f>IFERROR(VLOOKUP(MYRANKS_H[[#This Row],[IDFANGRAPHS]],STEAMER_H[],COLUMN(STEAMER_H[R]),FALSE),0)</f>
        <v>26</v>
      </c>
      <c r="O352" s="56">
        <f>IFERROR(VLOOKUP(MYRANKS_H[[#This Row],[IDFANGRAPHS]],STEAMER_H[],COLUMN(STEAMER_H[RBI]),FALSE),0)</f>
        <v>21</v>
      </c>
      <c r="P352" s="56">
        <f>IFERROR(VLOOKUP(MYRANKS_H[[#This Row],[IDFANGRAPHS]],STEAMER_H[],COLUMN(STEAMER_H[BB]),FALSE),0)</f>
        <v>17</v>
      </c>
      <c r="Q352" s="56">
        <f>IFERROR(VLOOKUP(MYRANKS_H[[#This Row],[IDFANGRAPHS]],STEAMER_H[],COLUMN(STEAMER_H[HBP]),FALSE),0)</f>
        <v>3</v>
      </c>
      <c r="R352" s="56">
        <f>IFERROR(VLOOKUP(MYRANKS_H[[#This Row],[IDFANGRAPHS]],STEAMER_H[],COLUMN(STEAMER_H[SO]),FALSE),0)</f>
        <v>54</v>
      </c>
      <c r="S352" s="56">
        <f>IFERROR(VLOOKUP(MYRANKS_H[[#This Row],[IDFANGRAPHS]],STEAMER_H[],COLUMN(STEAMER_H[SB]),FALSE),0)</f>
        <v>11</v>
      </c>
      <c r="T352" s="19">
        <f>IFERROR(MYRANKS_H[[#This Row],[H]]/MYRANKS_H[[#This Row],[AB]],0)</f>
        <v>0.24081632653061225</v>
      </c>
      <c r="U352" s="19">
        <f>IFERROR((MYRANKS_H[[#This Row],[H]]+MYRANKS_H[[#This Row],[BB]]+MYRANKS_H[[#This Row],[HBP]])/(MYRANKS_H[[#This Row],[AB]]+MYRANKS_H[[#This Row],[BB]]+MYRANKS_H[[#This Row],[HBP]]),0)</f>
        <v>0.2981132075471698</v>
      </c>
      <c r="V352" s="19">
        <f>IFERROR((MYRANKS_H[[#This Row],[H]]+MYRANKS_H[[#This Row],[2B]]+2*MYRANKS_H[[#This Row],[3B]]+3*MYRANKS_H[[#This Row],[HR]])/MYRANKS_H[[#This Row],[AB]],0)</f>
        <v>0.31020408163265306</v>
      </c>
      <c r="W35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52" s="27">
        <f>VLOOKUP(MYRANKS_H[[#This Row],[POS]],REPLACEMENT_LEVEL[],3,FALSE)</f>
        <v>0</v>
      </c>
      <c r="Y352" s="27">
        <f>MYRANKS_H[[#This Row],[PROJ PTS]]-MYRANKS_H[[#This Row],[REPL LEVEL]]</f>
        <v>0</v>
      </c>
      <c r="Z352" s="27">
        <f>RANK(MYRANKS_H[[#This Row],[POINTS OVER REPL]],MYRANKS_H[POINTS OVER REPL])</f>
        <v>1</v>
      </c>
      <c r="AA352" s="29">
        <f>IF(MYRANKS_H[[#This Row],[RANK]]&lt;=TOTAL_HITTERS_DRAFTED,MYRANKS_H[[#This Row],[POINTS OVER REPL]],0)</f>
        <v>0</v>
      </c>
      <c r="AB352" s="35">
        <f>MYRANKS_H[[#This Row],[POINTS OVER REPL]]*DOLLAR_VALUE_PER_POINT+1</f>
        <v>1</v>
      </c>
      <c r="AC352" s="35"/>
      <c r="AD352" s="29">
        <f>IF(AND(MYRANKS_H[[#This Row],[RANK]]&lt;=(TOTAL_HITTERS_DRAFTED-HITTERS_BELOW_REPL_DRAFTED),MYRANKS_H[[#This Row],[$ACTUAL]]=""),MYRANKS_H[[#This Row],[POINTS OVER REPL]],0)</f>
        <v>0</v>
      </c>
      <c r="AE352" s="35">
        <f>IF(MYRANKS_H[[#This Row],[$ACTUAL]]="",MYRANKS_H[[#This Row],[POINTS OVER REPL]]*REMAINING_DOLLAR_VALUE_PER_POINT+1,0)</f>
        <v>1</v>
      </c>
    </row>
    <row r="353" spans="1:31" ht="15" customHeight="1" x14ac:dyDescent="0.25">
      <c r="A353" s="2" t="s">
        <v>12793</v>
      </c>
      <c r="B353" s="14" t="str">
        <f>VLOOKUP(MYRANKS_H[[#This Row],[PLAYERID]],PLAYERIDMAP2[],COLUMN(PLAYERIDMAP2[LASTNAME]),FALSE)</f>
        <v>Green</v>
      </c>
      <c r="C353" s="14" t="str">
        <f>VLOOKUP(MYRANKS_H[[#This Row],[PLAYERID]],PLAYERIDMAP2[],COLUMN(PLAYERIDMAP2[FIRSTNAME]),FALSE)</f>
        <v>Grant</v>
      </c>
      <c r="D353" s="14" t="str">
        <f>MYRANKS_H[[#This Row],[FNAME]]&amp;" "&amp;MYRANKS_H[[#This Row],[LNAME]]</f>
        <v>Grant Green</v>
      </c>
      <c r="E353" s="14" t="str">
        <f>VLOOKUP(MYRANKS_H[[#This Row],[PLAYERID]],PLAYERIDMAP2[],COLUMN(PLAYERIDMAP2[TEAM]),FALSE)</f>
        <v>LAA</v>
      </c>
      <c r="F353" s="14" t="str">
        <f>VLOOKUP(MYRANKS_H[[#This Row],[PLAYERID]],PLAYERIDMAP2[],COLUMN(PLAYERIDMAP2[POS]),FALSE)</f>
        <v>OF</v>
      </c>
      <c r="G353" s="14">
        <f>IFERROR(VALUE(VLOOKUP(MYRANKS_H[[#This Row],[PLAYERID]],PLAYERIDMAP2[],COLUMN(PLAYERIDMAP2[IDFANGRAPHS]),FALSE)),VLOOKUP(MYRANKS_H[[#This Row],[PLAYERID]],PLAYERIDMAP2[],COLUMN(PLAYERIDMAP2[IDFANGRAPHS]),FALSE))</f>
        <v>10053</v>
      </c>
      <c r="H353" s="56">
        <f>IFERROR(VLOOKUP(MYRANKS_H[[#This Row],[IDFANGRAPHS]],STEAMER_H[],COLUMN(STEAMER_H[PA]),FALSE),0)</f>
        <v>1</v>
      </c>
      <c r="I353" s="56">
        <f>IFERROR(VLOOKUP(MYRANKS_H[[#This Row],[IDFANGRAPHS]],STEAMER_H[],COLUMN(STEAMER_H[AB]),FALSE),0)</f>
        <v>1</v>
      </c>
      <c r="J353" s="56">
        <f>IFERROR(VLOOKUP(MYRANKS_H[[#This Row],[IDFANGRAPHS]],STEAMER_H[],COLUMN(STEAMER_H[H]),FALSE),0)</f>
        <v>0</v>
      </c>
      <c r="K353" s="56">
        <f>IFERROR(VLOOKUP(MYRANKS_H[[#This Row],[IDFANGRAPHS]],STEAMER_H[],COLUMN(STEAMER_H[2B]),FALSE),0)</f>
        <v>0</v>
      </c>
      <c r="L353" s="56">
        <f>IFERROR(VLOOKUP(MYRANKS_H[[#This Row],[IDFANGRAPHS]],STEAMER_H[],COLUMN(STEAMER_H[3B]),FALSE),0)</f>
        <v>0</v>
      </c>
      <c r="M353" s="56">
        <f>IFERROR(VLOOKUP(MYRANKS_H[[#This Row],[IDFANGRAPHS]],STEAMER_H[],COLUMN(STEAMER_H[HR]),FALSE),0)</f>
        <v>0</v>
      </c>
      <c r="N353" s="56">
        <f>IFERROR(VLOOKUP(MYRANKS_H[[#This Row],[IDFANGRAPHS]],STEAMER_H[],COLUMN(STEAMER_H[R]),FALSE),0)</f>
        <v>0</v>
      </c>
      <c r="O353" s="56">
        <f>IFERROR(VLOOKUP(MYRANKS_H[[#This Row],[IDFANGRAPHS]],STEAMER_H[],COLUMN(STEAMER_H[RBI]),FALSE),0)</f>
        <v>0</v>
      </c>
      <c r="P353" s="56">
        <f>IFERROR(VLOOKUP(MYRANKS_H[[#This Row],[IDFANGRAPHS]],STEAMER_H[],COLUMN(STEAMER_H[BB]),FALSE),0)</f>
        <v>0</v>
      </c>
      <c r="Q353" s="56">
        <f>IFERROR(VLOOKUP(MYRANKS_H[[#This Row],[IDFANGRAPHS]],STEAMER_H[],COLUMN(STEAMER_H[HBP]),FALSE),0)</f>
        <v>0</v>
      </c>
      <c r="R353" s="56">
        <f>IFERROR(VLOOKUP(MYRANKS_H[[#This Row],[IDFANGRAPHS]],STEAMER_H[],COLUMN(STEAMER_H[SO]),FALSE),0)</f>
        <v>0</v>
      </c>
      <c r="S353" s="56">
        <f>IFERROR(VLOOKUP(MYRANKS_H[[#This Row],[IDFANGRAPHS]],STEAMER_H[],COLUMN(STEAMER_H[SB]),FALSE),0)</f>
        <v>0</v>
      </c>
      <c r="T353" s="19">
        <f>IFERROR(MYRANKS_H[[#This Row],[H]]/MYRANKS_H[[#This Row],[AB]],0)</f>
        <v>0</v>
      </c>
      <c r="U353" s="19">
        <f>IFERROR((MYRANKS_H[[#This Row],[H]]+MYRANKS_H[[#This Row],[BB]]+MYRANKS_H[[#This Row],[HBP]])/(MYRANKS_H[[#This Row],[AB]]+MYRANKS_H[[#This Row],[BB]]+MYRANKS_H[[#This Row],[HBP]]),0)</f>
        <v>0</v>
      </c>
      <c r="V353" s="19">
        <f>IFERROR((MYRANKS_H[[#This Row],[H]]+MYRANKS_H[[#This Row],[2B]]+2*MYRANKS_H[[#This Row],[3B]]+3*MYRANKS_H[[#This Row],[HR]])/MYRANKS_H[[#This Row],[AB]],0)</f>
        <v>0</v>
      </c>
      <c r="W35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53" s="27">
        <f>VLOOKUP(MYRANKS_H[[#This Row],[POS]],REPLACEMENT_LEVEL[],3,FALSE)</f>
        <v>0</v>
      </c>
      <c r="Y353" s="27">
        <f>MYRANKS_H[[#This Row],[PROJ PTS]]-MYRANKS_H[[#This Row],[REPL LEVEL]]</f>
        <v>0</v>
      </c>
      <c r="Z353" s="27">
        <f>RANK(MYRANKS_H[[#This Row],[POINTS OVER REPL]],MYRANKS_H[POINTS OVER REPL])</f>
        <v>1</v>
      </c>
      <c r="AA353" s="29">
        <f>IF(MYRANKS_H[[#This Row],[RANK]]&lt;=TOTAL_HITTERS_DRAFTED,MYRANKS_H[[#This Row],[POINTS OVER REPL]],0)</f>
        <v>0</v>
      </c>
      <c r="AB353" s="35">
        <f>MYRANKS_H[[#This Row],[POINTS OVER REPL]]*DOLLAR_VALUE_PER_POINT+1</f>
        <v>1</v>
      </c>
      <c r="AC353" s="35"/>
      <c r="AD353" s="29">
        <f>IF(AND(MYRANKS_H[[#This Row],[RANK]]&lt;=(TOTAL_HITTERS_DRAFTED-HITTERS_BELOW_REPL_DRAFTED),MYRANKS_H[[#This Row],[$ACTUAL]]=""),MYRANKS_H[[#This Row],[POINTS OVER REPL]],0)</f>
        <v>0</v>
      </c>
      <c r="AE353" s="35">
        <f>IF(MYRANKS_H[[#This Row],[$ACTUAL]]="",MYRANKS_H[[#This Row],[POINTS OVER REPL]]*REMAINING_DOLLAR_VALUE_PER_POINT+1,0)</f>
        <v>1</v>
      </c>
    </row>
    <row r="354" spans="1:31" x14ac:dyDescent="0.25">
      <c r="A354" s="2" t="s">
        <v>12839</v>
      </c>
      <c r="B354" s="14" t="str">
        <f>VLOOKUP(MYRANKS_H[[#This Row],[PLAYERID]],PLAYERIDMAP2[],COLUMN(PLAYERIDMAP2[LASTNAME]),FALSE)</f>
        <v>Guerrero</v>
      </c>
      <c r="C354" s="14" t="str">
        <f>VLOOKUP(MYRANKS_H[[#This Row],[PLAYERID]],PLAYERIDMAP2[],COLUMN(PLAYERIDMAP2[FIRSTNAME]),FALSE)</f>
        <v>Alexander</v>
      </c>
      <c r="D354" s="14" t="str">
        <f>MYRANKS_H[[#This Row],[FNAME]]&amp;" "&amp;MYRANKS_H[[#This Row],[LNAME]]</f>
        <v>Alexander Guerrero</v>
      </c>
      <c r="E354" s="14" t="str">
        <f>VLOOKUP(MYRANKS_H[[#This Row],[PLAYERID]],PLAYERIDMAP2[],COLUMN(PLAYERIDMAP2[TEAM]),FALSE)</f>
        <v>LAD</v>
      </c>
      <c r="F354" s="14" t="str">
        <f>VLOOKUP(MYRANKS_H[[#This Row],[PLAYERID]],PLAYERIDMAP2[],COLUMN(PLAYERIDMAP2[POS]),FALSE)</f>
        <v>2B</v>
      </c>
      <c r="G354" s="14">
        <f>IFERROR(VALUE(VLOOKUP(MYRANKS_H[[#This Row],[PLAYERID]],PLAYERIDMAP2[],COLUMN(PLAYERIDMAP2[IDFANGRAPHS]),FALSE)),VLOOKUP(MYRANKS_H[[#This Row],[PLAYERID]],PLAYERIDMAP2[],COLUMN(PLAYERIDMAP2[IDFANGRAPHS]),FALSE))</f>
        <v>15670</v>
      </c>
      <c r="H354" s="56">
        <f>IFERROR(VLOOKUP(MYRANKS_H[[#This Row],[IDFANGRAPHS]],STEAMER_H[],COLUMN(STEAMER_H[PA]),FALSE),0)</f>
        <v>22</v>
      </c>
      <c r="I354" s="56">
        <f>IFERROR(VLOOKUP(MYRANKS_H[[#This Row],[IDFANGRAPHS]],STEAMER_H[],COLUMN(STEAMER_H[AB]),FALSE),0)</f>
        <v>21</v>
      </c>
      <c r="J354" s="56">
        <f>IFERROR(VLOOKUP(MYRANKS_H[[#This Row],[IDFANGRAPHS]],STEAMER_H[],COLUMN(STEAMER_H[H]),FALSE),0)</f>
        <v>5</v>
      </c>
      <c r="K354" s="56">
        <f>IFERROR(VLOOKUP(MYRANKS_H[[#This Row],[IDFANGRAPHS]],STEAMER_H[],COLUMN(STEAMER_H[2B]),FALSE),0)</f>
        <v>1</v>
      </c>
      <c r="L354" s="56">
        <f>IFERROR(VLOOKUP(MYRANKS_H[[#This Row],[IDFANGRAPHS]],STEAMER_H[],COLUMN(STEAMER_H[3B]),FALSE),0)</f>
        <v>0</v>
      </c>
      <c r="M354" s="56">
        <f>IFERROR(VLOOKUP(MYRANKS_H[[#This Row],[IDFANGRAPHS]],STEAMER_H[],COLUMN(STEAMER_H[HR]),FALSE),0)</f>
        <v>1</v>
      </c>
      <c r="N354" s="56">
        <f>IFERROR(VLOOKUP(MYRANKS_H[[#This Row],[IDFANGRAPHS]],STEAMER_H[],COLUMN(STEAMER_H[R]),FALSE),0)</f>
        <v>2</v>
      </c>
      <c r="O354" s="56">
        <f>IFERROR(VLOOKUP(MYRANKS_H[[#This Row],[IDFANGRAPHS]],STEAMER_H[],COLUMN(STEAMER_H[RBI]),FALSE),0)</f>
        <v>3</v>
      </c>
      <c r="P354" s="56">
        <f>IFERROR(VLOOKUP(MYRANKS_H[[#This Row],[IDFANGRAPHS]],STEAMER_H[],COLUMN(STEAMER_H[BB]),FALSE),0)</f>
        <v>1</v>
      </c>
      <c r="Q354" s="56">
        <f>IFERROR(VLOOKUP(MYRANKS_H[[#This Row],[IDFANGRAPHS]],STEAMER_H[],COLUMN(STEAMER_H[HBP]),FALSE),0)</f>
        <v>0</v>
      </c>
      <c r="R354" s="56">
        <f>IFERROR(VLOOKUP(MYRANKS_H[[#This Row],[IDFANGRAPHS]],STEAMER_H[],COLUMN(STEAMER_H[SO]),FALSE),0)</f>
        <v>5</v>
      </c>
      <c r="S354" s="56">
        <f>IFERROR(VLOOKUP(MYRANKS_H[[#This Row],[IDFANGRAPHS]],STEAMER_H[],COLUMN(STEAMER_H[SB]),FALSE),0)</f>
        <v>0</v>
      </c>
      <c r="T354" s="19">
        <f>IFERROR(MYRANKS_H[[#This Row],[H]]/MYRANKS_H[[#This Row],[AB]],0)</f>
        <v>0.23809523809523808</v>
      </c>
      <c r="U354" s="19">
        <f>IFERROR((MYRANKS_H[[#This Row],[H]]+MYRANKS_H[[#This Row],[BB]]+MYRANKS_H[[#This Row],[HBP]])/(MYRANKS_H[[#This Row],[AB]]+MYRANKS_H[[#This Row],[BB]]+MYRANKS_H[[#This Row],[HBP]]),0)</f>
        <v>0.27272727272727271</v>
      </c>
      <c r="V354" s="19">
        <f>IFERROR((MYRANKS_H[[#This Row],[H]]+MYRANKS_H[[#This Row],[2B]]+2*MYRANKS_H[[#This Row],[3B]]+3*MYRANKS_H[[#This Row],[HR]])/MYRANKS_H[[#This Row],[AB]],0)</f>
        <v>0.42857142857142855</v>
      </c>
      <c r="W35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54" s="27">
        <f>VLOOKUP(MYRANKS_H[[#This Row],[POS]],REPLACEMENT_LEVEL[],3,FALSE)</f>
        <v>0</v>
      </c>
      <c r="Y354" s="27">
        <f>MYRANKS_H[[#This Row],[PROJ PTS]]-MYRANKS_H[[#This Row],[REPL LEVEL]]</f>
        <v>0</v>
      </c>
      <c r="Z354" s="27">
        <f>RANK(MYRANKS_H[[#This Row],[POINTS OVER REPL]],MYRANKS_H[POINTS OVER REPL])</f>
        <v>1</v>
      </c>
      <c r="AA354" s="29">
        <f>IF(MYRANKS_H[[#This Row],[RANK]]&lt;=TOTAL_HITTERS_DRAFTED,MYRANKS_H[[#This Row],[POINTS OVER REPL]],0)</f>
        <v>0</v>
      </c>
      <c r="AB354" s="35">
        <f>MYRANKS_H[[#This Row],[POINTS OVER REPL]]*DOLLAR_VALUE_PER_POINT+1</f>
        <v>1</v>
      </c>
      <c r="AC354" s="35"/>
      <c r="AD354" s="29">
        <f>IF(AND(MYRANKS_H[[#This Row],[RANK]]&lt;=(TOTAL_HITTERS_DRAFTED-HITTERS_BELOW_REPL_DRAFTED),MYRANKS_H[[#This Row],[$ACTUAL]]=""),MYRANKS_H[[#This Row],[POINTS OVER REPL]],0)</f>
        <v>0</v>
      </c>
      <c r="AE354" s="35">
        <f>IF(MYRANKS_H[[#This Row],[$ACTUAL]]="",MYRANKS_H[[#This Row],[POINTS OVER REPL]]*REMAINING_DOLLAR_VALUE_PER_POINT+1,0)</f>
        <v>1</v>
      </c>
    </row>
    <row r="355" spans="1:31" x14ac:dyDescent="0.25">
      <c r="A355" s="2" t="s">
        <v>12931</v>
      </c>
      <c r="B355" s="14" t="str">
        <f>VLOOKUP(MYRANKS_H[[#This Row],[PLAYERID]],PLAYERIDMAP2[],COLUMN(PLAYERIDMAP2[LASTNAME]),FALSE)</f>
        <v>Hanigan</v>
      </c>
      <c r="C355" s="14" t="str">
        <f>VLOOKUP(MYRANKS_H[[#This Row],[PLAYERID]],PLAYERIDMAP2[],COLUMN(PLAYERIDMAP2[FIRSTNAME]),FALSE)</f>
        <v>Ryan</v>
      </c>
      <c r="D355" s="14" t="str">
        <f>MYRANKS_H[[#This Row],[FNAME]]&amp;" "&amp;MYRANKS_H[[#This Row],[LNAME]]</f>
        <v>Ryan Hanigan</v>
      </c>
      <c r="E355" s="14" t="str">
        <f>VLOOKUP(MYRANKS_H[[#This Row],[PLAYERID]],PLAYERIDMAP2[],COLUMN(PLAYERIDMAP2[TEAM]),FALSE)</f>
        <v>BOS</v>
      </c>
      <c r="F355" s="14" t="str">
        <f>VLOOKUP(MYRANKS_H[[#This Row],[PLAYERID]],PLAYERIDMAP2[],COLUMN(PLAYERIDMAP2[POS]),FALSE)</f>
        <v>C</v>
      </c>
      <c r="G355" s="14">
        <f>IFERROR(VALUE(VLOOKUP(MYRANKS_H[[#This Row],[PLAYERID]],PLAYERIDMAP2[],COLUMN(PLAYERIDMAP2[IDFANGRAPHS]),FALSE)),VLOOKUP(MYRANKS_H[[#This Row],[PLAYERID]],PLAYERIDMAP2[],COLUMN(PLAYERIDMAP2[IDFANGRAPHS]),FALSE))</f>
        <v>4952</v>
      </c>
      <c r="H355" s="56">
        <f>IFERROR(VLOOKUP(MYRANKS_H[[#This Row],[IDFANGRAPHS]],STEAMER_H[],COLUMN(STEAMER_H[PA]),FALSE),0)</f>
        <v>177</v>
      </c>
      <c r="I355" s="56">
        <f>IFERROR(VLOOKUP(MYRANKS_H[[#This Row],[IDFANGRAPHS]],STEAMER_H[],COLUMN(STEAMER_H[AB]),FALSE),0)</f>
        <v>155</v>
      </c>
      <c r="J355" s="56">
        <f>IFERROR(VLOOKUP(MYRANKS_H[[#This Row],[IDFANGRAPHS]],STEAMER_H[],COLUMN(STEAMER_H[H]),FALSE),0)</f>
        <v>37</v>
      </c>
      <c r="K355" s="56">
        <f>IFERROR(VLOOKUP(MYRANKS_H[[#This Row],[IDFANGRAPHS]],STEAMER_H[],COLUMN(STEAMER_H[2B]),FALSE),0)</f>
        <v>7</v>
      </c>
      <c r="L355" s="56">
        <f>IFERROR(VLOOKUP(MYRANKS_H[[#This Row],[IDFANGRAPHS]],STEAMER_H[],COLUMN(STEAMER_H[3B]),FALSE),0)</f>
        <v>0</v>
      </c>
      <c r="M355" s="56">
        <f>IFERROR(VLOOKUP(MYRANKS_H[[#This Row],[IDFANGRAPHS]],STEAMER_H[],COLUMN(STEAMER_H[HR]),FALSE),0)</f>
        <v>2</v>
      </c>
      <c r="N355" s="56">
        <f>IFERROR(VLOOKUP(MYRANKS_H[[#This Row],[IDFANGRAPHS]],STEAMER_H[],COLUMN(STEAMER_H[R]),FALSE),0)</f>
        <v>18</v>
      </c>
      <c r="O355" s="56">
        <f>IFERROR(VLOOKUP(MYRANKS_H[[#This Row],[IDFANGRAPHS]],STEAMER_H[],COLUMN(STEAMER_H[RBI]),FALSE),0)</f>
        <v>16</v>
      </c>
      <c r="P355" s="56">
        <f>IFERROR(VLOOKUP(MYRANKS_H[[#This Row],[IDFANGRAPHS]],STEAMER_H[],COLUMN(STEAMER_H[BB]),FALSE),0)</f>
        <v>17</v>
      </c>
      <c r="Q355" s="56">
        <f>IFERROR(VLOOKUP(MYRANKS_H[[#This Row],[IDFANGRAPHS]],STEAMER_H[],COLUMN(STEAMER_H[HBP]),FALSE),0)</f>
        <v>2</v>
      </c>
      <c r="R355" s="56">
        <f>IFERROR(VLOOKUP(MYRANKS_H[[#This Row],[IDFANGRAPHS]],STEAMER_H[],COLUMN(STEAMER_H[SO]),FALSE),0)</f>
        <v>31</v>
      </c>
      <c r="S355" s="56">
        <f>IFERROR(VLOOKUP(MYRANKS_H[[#This Row],[IDFANGRAPHS]],STEAMER_H[],COLUMN(STEAMER_H[SB]),FALSE),0)</f>
        <v>1</v>
      </c>
      <c r="T355" s="19">
        <f>IFERROR(MYRANKS_H[[#This Row],[H]]/MYRANKS_H[[#This Row],[AB]],0)</f>
        <v>0.23870967741935484</v>
      </c>
      <c r="U355" s="19">
        <f>IFERROR((MYRANKS_H[[#This Row],[H]]+MYRANKS_H[[#This Row],[BB]]+MYRANKS_H[[#This Row],[HBP]])/(MYRANKS_H[[#This Row],[AB]]+MYRANKS_H[[#This Row],[BB]]+MYRANKS_H[[#This Row],[HBP]]),0)</f>
        <v>0.32183908045977011</v>
      </c>
      <c r="V355" s="19">
        <f>IFERROR((MYRANKS_H[[#This Row],[H]]+MYRANKS_H[[#This Row],[2B]]+2*MYRANKS_H[[#This Row],[3B]]+3*MYRANKS_H[[#This Row],[HR]])/MYRANKS_H[[#This Row],[AB]],0)</f>
        <v>0.32258064516129031</v>
      </c>
      <c r="W35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55" s="27">
        <f>VLOOKUP(MYRANKS_H[[#This Row],[POS]],REPLACEMENT_LEVEL[],3,FALSE)</f>
        <v>0</v>
      </c>
      <c r="Y355" s="27">
        <f>MYRANKS_H[[#This Row],[PROJ PTS]]-MYRANKS_H[[#This Row],[REPL LEVEL]]</f>
        <v>0</v>
      </c>
      <c r="Z355" s="27">
        <f>RANK(MYRANKS_H[[#This Row],[POINTS OVER REPL]],MYRANKS_H[POINTS OVER REPL])</f>
        <v>1</v>
      </c>
      <c r="AA355" s="29">
        <f>IF(MYRANKS_H[[#This Row],[RANK]]&lt;=TOTAL_HITTERS_DRAFTED,MYRANKS_H[[#This Row],[POINTS OVER REPL]],0)</f>
        <v>0</v>
      </c>
      <c r="AB355" s="35">
        <f>MYRANKS_H[[#This Row],[POINTS OVER REPL]]*DOLLAR_VALUE_PER_POINT+1</f>
        <v>1</v>
      </c>
      <c r="AC355" s="35"/>
      <c r="AD355" s="29">
        <f>IF(AND(MYRANKS_H[[#This Row],[RANK]]&lt;=(TOTAL_HITTERS_DRAFTED-HITTERS_BELOW_REPL_DRAFTED),MYRANKS_H[[#This Row],[$ACTUAL]]=""),MYRANKS_H[[#This Row],[POINTS OVER REPL]],0)</f>
        <v>0</v>
      </c>
      <c r="AE355" s="35">
        <f>IF(MYRANKS_H[[#This Row],[$ACTUAL]]="",MYRANKS_H[[#This Row],[POINTS OVER REPL]]*REMAINING_DOLLAR_VALUE_PER_POINT+1,0)</f>
        <v>1</v>
      </c>
    </row>
    <row r="356" spans="1:31" ht="15" customHeight="1" x14ac:dyDescent="0.25">
      <c r="A356" s="2" t="s">
        <v>13016</v>
      </c>
      <c r="B356" s="14" t="str">
        <f>VLOOKUP(MYRANKS_H[[#This Row],[PLAYERID]],PLAYERIDMAP2[],COLUMN(PLAYERIDMAP2[LASTNAME]),FALSE)</f>
        <v>Heisey</v>
      </c>
      <c r="C356" s="14" t="str">
        <f>VLOOKUP(MYRANKS_H[[#This Row],[PLAYERID]],PLAYERIDMAP2[],COLUMN(PLAYERIDMAP2[FIRSTNAME]),FALSE)</f>
        <v>Chris</v>
      </c>
      <c r="D356" s="14" t="str">
        <f>MYRANKS_H[[#This Row],[FNAME]]&amp;" "&amp;MYRANKS_H[[#This Row],[LNAME]]</f>
        <v>Chris Heisey</v>
      </c>
      <c r="E356" s="14" t="str">
        <f>VLOOKUP(MYRANKS_H[[#This Row],[PLAYERID]],PLAYERIDMAP2[],COLUMN(PLAYERIDMAP2[TEAM]),FALSE)</f>
        <v>CIN</v>
      </c>
      <c r="F356" s="14" t="str">
        <f>VLOOKUP(MYRANKS_H[[#This Row],[PLAYERID]],PLAYERIDMAP2[],COLUMN(PLAYERIDMAP2[POS]),FALSE)</f>
        <v>OF</v>
      </c>
      <c r="G356" s="14">
        <f>IFERROR(VALUE(VLOOKUP(MYRANKS_H[[#This Row],[PLAYERID]],PLAYERIDMAP2[],COLUMN(PLAYERIDMAP2[IDFANGRAPHS]),FALSE)),VLOOKUP(MYRANKS_H[[#This Row],[PLAYERID]],PLAYERIDMAP2[],COLUMN(PLAYERIDMAP2[IDFANGRAPHS]),FALSE))</f>
        <v>3978</v>
      </c>
      <c r="H356" s="56">
        <f>IFERROR(VLOOKUP(MYRANKS_H[[#This Row],[IDFANGRAPHS]],STEAMER_H[],COLUMN(STEAMER_H[PA]),FALSE),0)</f>
        <v>52</v>
      </c>
      <c r="I356" s="56">
        <f>IFERROR(VLOOKUP(MYRANKS_H[[#This Row],[IDFANGRAPHS]],STEAMER_H[],COLUMN(STEAMER_H[AB]),FALSE),0)</f>
        <v>47</v>
      </c>
      <c r="J356" s="56">
        <f>IFERROR(VLOOKUP(MYRANKS_H[[#This Row],[IDFANGRAPHS]],STEAMER_H[],COLUMN(STEAMER_H[H]),FALSE),0)</f>
        <v>11</v>
      </c>
      <c r="K356" s="56">
        <f>IFERROR(VLOOKUP(MYRANKS_H[[#This Row],[IDFANGRAPHS]],STEAMER_H[],COLUMN(STEAMER_H[2B]),FALSE),0)</f>
        <v>2</v>
      </c>
      <c r="L356" s="56">
        <f>IFERROR(VLOOKUP(MYRANKS_H[[#This Row],[IDFANGRAPHS]],STEAMER_H[],COLUMN(STEAMER_H[3B]),FALSE),0)</f>
        <v>0</v>
      </c>
      <c r="M356" s="56">
        <f>IFERROR(VLOOKUP(MYRANKS_H[[#This Row],[IDFANGRAPHS]],STEAMER_H[],COLUMN(STEAMER_H[HR]),FALSE),0)</f>
        <v>2</v>
      </c>
      <c r="N356" s="56">
        <f>IFERROR(VLOOKUP(MYRANKS_H[[#This Row],[IDFANGRAPHS]],STEAMER_H[],COLUMN(STEAMER_H[R]),FALSE),0)</f>
        <v>6</v>
      </c>
      <c r="O356" s="56">
        <f>IFERROR(VLOOKUP(MYRANKS_H[[#This Row],[IDFANGRAPHS]],STEAMER_H[],COLUMN(STEAMER_H[RBI]),FALSE),0)</f>
        <v>6</v>
      </c>
      <c r="P356" s="56">
        <f>IFERROR(VLOOKUP(MYRANKS_H[[#This Row],[IDFANGRAPHS]],STEAMER_H[],COLUMN(STEAMER_H[BB]),FALSE),0)</f>
        <v>4</v>
      </c>
      <c r="Q356" s="56">
        <f>IFERROR(VLOOKUP(MYRANKS_H[[#This Row],[IDFANGRAPHS]],STEAMER_H[],COLUMN(STEAMER_H[HBP]),FALSE),0)</f>
        <v>1</v>
      </c>
      <c r="R356" s="56">
        <f>IFERROR(VLOOKUP(MYRANKS_H[[#This Row],[IDFANGRAPHS]],STEAMER_H[],COLUMN(STEAMER_H[SO]),FALSE),0)</f>
        <v>13</v>
      </c>
      <c r="S356" s="56">
        <f>IFERROR(VLOOKUP(MYRANKS_H[[#This Row],[IDFANGRAPHS]],STEAMER_H[],COLUMN(STEAMER_H[SB]),FALSE),0)</f>
        <v>1</v>
      </c>
      <c r="T356" s="19">
        <f>IFERROR(MYRANKS_H[[#This Row],[H]]/MYRANKS_H[[#This Row],[AB]],0)</f>
        <v>0.23404255319148937</v>
      </c>
      <c r="U356" s="19">
        <f>IFERROR((MYRANKS_H[[#This Row],[H]]+MYRANKS_H[[#This Row],[BB]]+MYRANKS_H[[#This Row],[HBP]])/(MYRANKS_H[[#This Row],[AB]]+MYRANKS_H[[#This Row],[BB]]+MYRANKS_H[[#This Row],[HBP]]),0)</f>
        <v>0.30769230769230771</v>
      </c>
      <c r="V356" s="19">
        <f>IFERROR((MYRANKS_H[[#This Row],[H]]+MYRANKS_H[[#This Row],[2B]]+2*MYRANKS_H[[#This Row],[3B]]+3*MYRANKS_H[[#This Row],[HR]])/MYRANKS_H[[#This Row],[AB]],0)</f>
        <v>0.40425531914893614</v>
      </c>
      <c r="W35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56" s="27">
        <f>VLOOKUP(MYRANKS_H[[#This Row],[POS]],REPLACEMENT_LEVEL[],3,FALSE)</f>
        <v>0</v>
      </c>
      <c r="Y356" s="27">
        <f>MYRANKS_H[[#This Row],[PROJ PTS]]-MYRANKS_H[[#This Row],[REPL LEVEL]]</f>
        <v>0</v>
      </c>
      <c r="Z356" s="27">
        <f>RANK(MYRANKS_H[[#This Row],[POINTS OVER REPL]],MYRANKS_H[POINTS OVER REPL])</f>
        <v>1</v>
      </c>
      <c r="AA356" s="29">
        <f>IF(MYRANKS_H[[#This Row],[RANK]]&lt;=TOTAL_HITTERS_DRAFTED,MYRANKS_H[[#This Row],[POINTS OVER REPL]],0)</f>
        <v>0</v>
      </c>
      <c r="AB356" s="35">
        <f>MYRANKS_H[[#This Row],[POINTS OVER REPL]]*DOLLAR_VALUE_PER_POINT+1</f>
        <v>1</v>
      </c>
      <c r="AC356" s="35"/>
      <c r="AD356" s="29">
        <f>IF(AND(MYRANKS_H[[#This Row],[RANK]]&lt;=(TOTAL_HITTERS_DRAFTED-HITTERS_BELOW_REPL_DRAFTED),MYRANKS_H[[#This Row],[$ACTUAL]]=""),MYRANKS_H[[#This Row],[POINTS OVER REPL]],0)</f>
        <v>0</v>
      </c>
      <c r="AE356" s="35">
        <f>IF(MYRANKS_H[[#This Row],[$ACTUAL]]="",MYRANKS_H[[#This Row],[POINTS OVER REPL]]*REMAINING_DOLLAR_VALUE_PER_POINT+1,0)</f>
        <v>1</v>
      </c>
    </row>
    <row r="357" spans="1:31" x14ac:dyDescent="0.25">
      <c r="A357" s="7" t="s">
        <v>13516</v>
      </c>
      <c r="B357" s="14" t="str">
        <f>VLOOKUP(MYRANKS_H[[#This Row],[PLAYERID]],PLAYERIDMAP2[],COLUMN(PLAYERIDMAP2[LASTNAME]),FALSE)</f>
        <v>Kozma</v>
      </c>
      <c r="C357" s="14" t="str">
        <f>VLOOKUP(MYRANKS_H[[#This Row],[PLAYERID]],PLAYERIDMAP2[],COLUMN(PLAYERIDMAP2[FIRSTNAME]),FALSE)</f>
        <v>Pete</v>
      </c>
      <c r="D357" s="14" t="str">
        <f>MYRANKS_H[[#This Row],[FNAME]]&amp;" "&amp;MYRANKS_H[[#This Row],[LNAME]]</f>
        <v>Pete Kozma</v>
      </c>
      <c r="E357" s="14" t="str">
        <f>VLOOKUP(MYRANKS_H[[#This Row],[PLAYERID]],PLAYERIDMAP2[],COLUMN(PLAYERIDMAP2[TEAM]),FALSE)</f>
        <v>STL</v>
      </c>
      <c r="F357" s="14" t="str">
        <f>VLOOKUP(MYRANKS_H[[#This Row],[PLAYERID]],PLAYERIDMAP2[],COLUMN(PLAYERIDMAP2[POS]),FALSE)</f>
        <v>SS</v>
      </c>
      <c r="G357" s="14">
        <f>IFERROR(VALUE(VLOOKUP(MYRANKS_H[[#This Row],[PLAYERID]],PLAYERIDMAP2[],COLUMN(PLAYERIDMAP2[IDFANGRAPHS]),FALSE)),VLOOKUP(MYRANKS_H[[#This Row],[PLAYERID]],PLAYERIDMAP2[],COLUMN(PLAYERIDMAP2[IDFANGRAPHS]),FALSE))</f>
        <v>2539</v>
      </c>
      <c r="H357" s="56">
        <f>IFERROR(VLOOKUP(MYRANKS_H[[#This Row],[IDFANGRAPHS]],STEAMER_H[],COLUMN(STEAMER_H[PA]),FALSE),0)</f>
        <v>1</v>
      </c>
      <c r="I357" s="56">
        <f>IFERROR(VLOOKUP(MYRANKS_H[[#This Row],[IDFANGRAPHS]],STEAMER_H[],COLUMN(STEAMER_H[AB]),FALSE),0)</f>
        <v>1</v>
      </c>
      <c r="J357" s="56">
        <f>IFERROR(VLOOKUP(MYRANKS_H[[#This Row],[IDFANGRAPHS]],STEAMER_H[],COLUMN(STEAMER_H[H]),FALSE),0)</f>
        <v>0</v>
      </c>
      <c r="K357" s="56">
        <f>IFERROR(VLOOKUP(MYRANKS_H[[#This Row],[IDFANGRAPHS]],STEAMER_H[],COLUMN(STEAMER_H[2B]),FALSE),0)</f>
        <v>0</v>
      </c>
      <c r="L357" s="56">
        <f>IFERROR(VLOOKUP(MYRANKS_H[[#This Row],[IDFANGRAPHS]],STEAMER_H[],COLUMN(STEAMER_H[3B]),FALSE),0)</f>
        <v>0</v>
      </c>
      <c r="M357" s="56">
        <f>IFERROR(VLOOKUP(MYRANKS_H[[#This Row],[IDFANGRAPHS]],STEAMER_H[],COLUMN(STEAMER_H[HR]),FALSE),0)</f>
        <v>0</v>
      </c>
      <c r="N357" s="56">
        <f>IFERROR(VLOOKUP(MYRANKS_H[[#This Row],[IDFANGRAPHS]],STEAMER_H[],COLUMN(STEAMER_H[R]),FALSE),0)</f>
        <v>0</v>
      </c>
      <c r="O357" s="56">
        <f>IFERROR(VLOOKUP(MYRANKS_H[[#This Row],[IDFANGRAPHS]],STEAMER_H[],COLUMN(STEAMER_H[RBI]),FALSE),0)</f>
        <v>0</v>
      </c>
      <c r="P357" s="56">
        <f>IFERROR(VLOOKUP(MYRANKS_H[[#This Row],[IDFANGRAPHS]],STEAMER_H[],COLUMN(STEAMER_H[BB]),FALSE),0)</f>
        <v>0</v>
      </c>
      <c r="Q357" s="56">
        <f>IFERROR(VLOOKUP(MYRANKS_H[[#This Row],[IDFANGRAPHS]],STEAMER_H[],COLUMN(STEAMER_H[HBP]),FALSE),0)</f>
        <v>0</v>
      </c>
      <c r="R357" s="56">
        <f>IFERROR(VLOOKUP(MYRANKS_H[[#This Row],[IDFANGRAPHS]],STEAMER_H[],COLUMN(STEAMER_H[SO]),FALSE),0)</f>
        <v>0</v>
      </c>
      <c r="S357" s="56">
        <f>IFERROR(VLOOKUP(MYRANKS_H[[#This Row],[IDFANGRAPHS]],STEAMER_H[],COLUMN(STEAMER_H[SB]),FALSE),0)</f>
        <v>0</v>
      </c>
      <c r="T357" s="19">
        <f>IFERROR(MYRANKS_H[[#This Row],[H]]/MYRANKS_H[[#This Row],[AB]],0)</f>
        <v>0</v>
      </c>
      <c r="U357" s="19">
        <f>IFERROR((MYRANKS_H[[#This Row],[H]]+MYRANKS_H[[#This Row],[BB]]+MYRANKS_H[[#This Row],[HBP]])/(MYRANKS_H[[#This Row],[AB]]+MYRANKS_H[[#This Row],[BB]]+MYRANKS_H[[#This Row],[HBP]]),0)</f>
        <v>0</v>
      </c>
      <c r="V357" s="19">
        <f>IFERROR((MYRANKS_H[[#This Row],[H]]+MYRANKS_H[[#This Row],[2B]]+2*MYRANKS_H[[#This Row],[3B]]+3*MYRANKS_H[[#This Row],[HR]])/MYRANKS_H[[#This Row],[AB]],0)</f>
        <v>0</v>
      </c>
      <c r="W35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57" s="27">
        <f>VLOOKUP(MYRANKS_H[[#This Row],[POS]],REPLACEMENT_LEVEL[],3,FALSE)</f>
        <v>0</v>
      </c>
      <c r="Y357" s="27">
        <f>MYRANKS_H[[#This Row],[PROJ PTS]]-MYRANKS_H[[#This Row],[REPL LEVEL]]</f>
        <v>0</v>
      </c>
      <c r="Z357" s="27">
        <f>RANK(MYRANKS_H[[#This Row],[POINTS OVER REPL]],MYRANKS_H[POINTS OVER REPL])</f>
        <v>1</v>
      </c>
      <c r="AA357" s="29">
        <f>IF(MYRANKS_H[[#This Row],[RANK]]&lt;=TOTAL_HITTERS_DRAFTED,MYRANKS_H[[#This Row],[POINTS OVER REPL]],0)</f>
        <v>0</v>
      </c>
      <c r="AB357" s="35">
        <f>MYRANKS_H[[#This Row],[POINTS OVER REPL]]*DOLLAR_VALUE_PER_POINT+1</f>
        <v>1</v>
      </c>
      <c r="AC357" s="35"/>
      <c r="AD357" s="29">
        <f>IF(AND(MYRANKS_H[[#This Row],[RANK]]&lt;=(TOTAL_HITTERS_DRAFTED-HITTERS_BELOW_REPL_DRAFTED),MYRANKS_H[[#This Row],[$ACTUAL]]=""),MYRANKS_H[[#This Row],[POINTS OVER REPL]],0)</f>
        <v>0</v>
      </c>
      <c r="AE357" s="35">
        <f>IF(MYRANKS_H[[#This Row],[$ACTUAL]]="",MYRANKS_H[[#This Row],[POINTS OVER REPL]]*REMAINING_DOLLAR_VALUE_PER_POINT+1,0)</f>
        <v>1</v>
      </c>
    </row>
    <row r="358" spans="1:31" ht="15" customHeight="1" x14ac:dyDescent="0.25">
      <c r="A358" s="2" t="s">
        <v>13520</v>
      </c>
      <c r="B358" s="14" t="str">
        <f>VLOOKUP(MYRANKS_H[[#This Row],[PLAYERID]],PLAYERIDMAP2[],COLUMN(PLAYERIDMAP2[LASTNAME]),FALSE)</f>
        <v>Kratz</v>
      </c>
      <c r="C358" s="14" t="str">
        <f>VLOOKUP(MYRANKS_H[[#This Row],[PLAYERID]],PLAYERIDMAP2[],COLUMN(PLAYERIDMAP2[FIRSTNAME]),FALSE)</f>
        <v>Erik</v>
      </c>
      <c r="D358" s="14" t="str">
        <f>MYRANKS_H[[#This Row],[FNAME]]&amp;" "&amp;MYRANKS_H[[#This Row],[LNAME]]</f>
        <v>Erik Kratz</v>
      </c>
      <c r="E358" s="14" t="str">
        <f>VLOOKUP(MYRANKS_H[[#This Row],[PLAYERID]],PLAYERIDMAP2[],COLUMN(PLAYERIDMAP2[TEAM]),FALSE)</f>
        <v>BOS</v>
      </c>
      <c r="F358" s="14" t="str">
        <f>VLOOKUP(MYRANKS_H[[#This Row],[PLAYERID]],PLAYERIDMAP2[],COLUMN(PLAYERIDMAP2[POS]),FALSE)</f>
        <v>C</v>
      </c>
      <c r="G358" s="14">
        <f>IFERROR(VALUE(VLOOKUP(MYRANKS_H[[#This Row],[PLAYERID]],PLAYERIDMAP2[],COLUMN(PLAYERIDMAP2[IDFANGRAPHS]),FALSE)),VLOOKUP(MYRANKS_H[[#This Row],[PLAYERID]],PLAYERIDMAP2[],COLUMN(PLAYERIDMAP2[IDFANGRAPHS]),FALSE))</f>
        <v>4403</v>
      </c>
      <c r="H358" s="56">
        <f>IFERROR(VLOOKUP(MYRANKS_H[[#This Row],[IDFANGRAPHS]],STEAMER_H[],COLUMN(STEAMER_H[PA]),FALSE),0)</f>
        <v>1</v>
      </c>
      <c r="I358" s="56">
        <f>IFERROR(VLOOKUP(MYRANKS_H[[#This Row],[IDFANGRAPHS]],STEAMER_H[],COLUMN(STEAMER_H[AB]),FALSE),0)</f>
        <v>1</v>
      </c>
      <c r="J358" s="56">
        <f>IFERROR(VLOOKUP(MYRANKS_H[[#This Row],[IDFANGRAPHS]],STEAMER_H[],COLUMN(STEAMER_H[H]),FALSE),0)</f>
        <v>0</v>
      </c>
      <c r="K358" s="56">
        <f>IFERROR(VLOOKUP(MYRANKS_H[[#This Row],[IDFANGRAPHS]],STEAMER_H[],COLUMN(STEAMER_H[2B]),FALSE),0)</f>
        <v>0</v>
      </c>
      <c r="L358" s="56">
        <f>IFERROR(VLOOKUP(MYRANKS_H[[#This Row],[IDFANGRAPHS]],STEAMER_H[],COLUMN(STEAMER_H[3B]),FALSE),0)</f>
        <v>0</v>
      </c>
      <c r="M358" s="56">
        <f>IFERROR(VLOOKUP(MYRANKS_H[[#This Row],[IDFANGRAPHS]],STEAMER_H[],COLUMN(STEAMER_H[HR]),FALSE),0)</f>
        <v>0</v>
      </c>
      <c r="N358" s="56">
        <f>IFERROR(VLOOKUP(MYRANKS_H[[#This Row],[IDFANGRAPHS]],STEAMER_H[],COLUMN(STEAMER_H[R]),FALSE),0)</f>
        <v>0</v>
      </c>
      <c r="O358" s="56">
        <f>IFERROR(VLOOKUP(MYRANKS_H[[#This Row],[IDFANGRAPHS]],STEAMER_H[],COLUMN(STEAMER_H[RBI]),FALSE),0)</f>
        <v>0</v>
      </c>
      <c r="P358" s="56">
        <f>IFERROR(VLOOKUP(MYRANKS_H[[#This Row],[IDFANGRAPHS]],STEAMER_H[],COLUMN(STEAMER_H[BB]),FALSE),0)</f>
        <v>0</v>
      </c>
      <c r="Q358" s="56">
        <f>IFERROR(VLOOKUP(MYRANKS_H[[#This Row],[IDFANGRAPHS]],STEAMER_H[],COLUMN(STEAMER_H[HBP]),FALSE),0)</f>
        <v>0</v>
      </c>
      <c r="R358" s="56">
        <f>IFERROR(VLOOKUP(MYRANKS_H[[#This Row],[IDFANGRAPHS]],STEAMER_H[],COLUMN(STEAMER_H[SO]),FALSE),0)</f>
        <v>0</v>
      </c>
      <c r="S358" s="56">
        <f>IFERROR(VLOOKUP(MYRANKS_H[[#This Row],[IDFANGRAPHS]],STEAMER_H[],COLUMN(STEAMER_H[SB]),FALSE),0)</f>
        <v>0</v>
      </c>
      <c r="T358" s="19">
        <f>IFERROR(MYRANKS_H[[#This Row],[H]]/MYRANKS_H[[#This Row],[AB]],0)</f>
        <v>0</v>
      </c>
      <c r="U358" s="19">
        <f>IFERROR((MYRANKS_H[[#This Row],[H]]+MYRANKS_H[[#This Row],[BB]]+MYRANKS_H[[#This Row],[HBP]])/(MYRANKS_H[[#This Row],[AB]]+MYRANKS_H[[#This Row],[BB]]+MYRANKS_H[[#This Row],[HBP]]),0)</f>
        <v>0</v>
      </c>
      <c r="V358" s="19">
        <f>IFERROR((MYRANKS_H[[#This Row],[H]]+MYRANKS_H[[#This Row],[2B]]+2*MYRANKS_H[[#This Row],[3B]]+3*MYRANKS_H[[#This Row],[HR]])/MYRANKS_H[[#This Row],[AB]],0)</f>
        <v>0</v>
      </c>
      <c r="W35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58" s="27">
        <f>VLOOKUP(MYRANKS_H[[#This Row],[POS]],REPLACEMENT_LEVEL[],3,FALSE)</f>
        <v>0</v>
      </c>
      <c r="Y358" s="27">
        <f>MYRANKS_H[[#This Row],[PROJ PTS]]-MYRANKS_H[[#This Row],[REPL LEVEL]]</f>
        <v>0</v>
      </c>
      <c r="Z358" s="27">
        <f>RANK(MYRANKS_H[[#This Row],[POINTS OVER REPL]],MYRANKS_H[POINTS OVER REPL])</f>
        <v>1</v>
      </c>
      <c r="AA358" s="29">
        <f>IF(MYRANKS_H[[#This Row],[RANK]]&lt;=TOTAL_HITTERS_DRAFTED,MYRANKS_H[[#This Row],[POINTS OVER REPL]],0)</f>
        <v>0</v>
      </c>
      <c r="AB358" s="35">
        <f>MYRANKS_H[[#This Row],[POINTS OVER REPL]]*DOLLAR_VALUE_PER_POINT+1</f>
        <v>1</v>
      </c>
      <c r="AC358" s="35"/>
      <c r="AD358" s="29">
        <f>IF(AND(MYRANKS_H[[#This Row],[RANK]]&lt;=(TOTAL_HITTERS_DRAFTED-HITTERS_BELOW_REPL_DRAFTED),MYRANKS_H[[#This Row],[$ACTUAL]]=""),MYRANKS_H[[#This Row],[POINTS OVER REPL]],0)</f>
        <v>0</v>
      </c>
      <c r="AE358" s="35">
        <f>IF(MYRANKS_H[[#This Row],[$ACTUAL]]="",MYRANKS_H[[#This Row],[POINTS OVER REPL]]*REMAINING_DOLLAR_VALUE_PER_POINT+1,0)</f>
        <v>1</v>
      </c>
    </row>
    <row r="359" spans="1:31" x14ac:dyDescent="0.25">
      <c r="A359" s="6" t="s">
        <v>13555</v>
      </c>
      <c r="B359" s="14" t="str">
        <f>VLOOKUP(MYRANKS_H[[#This Row],[PLAYERID]],PLAYERIDMAP2[],COLUMN(PLAYERIDMAP2[LASTNAME]),FALSE)</f>
        <v>Lake</v>
      </c>
      <c r="C359" s="14" t="str">
        <f>VLOOKUP(MYRANKS_H[[#This Row],[PLAYERID]],PLAYERIDMAP2[],COLUMN(PLAYERIDMAP2[FIRSTNAME]),FALSE)</f>
        <v>Junior</v>
      </c>
      <c r="D359" s="14" t="str">
        <f>MYRANKS_H[[#This Row],[FNAME]]&amp;" "&amp;MYRANKS_H[[#This Row],[LNAME]]</f>
        <v>Junior Lake</v>
      </c>
      <c r="E359" s="14" t="str">
        <f>VLOOKUP(MYRANKS_H[[#This Row],[PLAYERID]],PLAYERIDMAP2[],COLUMN(PLAYERIDMAP2[TEAM]),FALSE)</f>
        <v>TOR</v>
      </c>
      <c r="F359" s="14" t="str">
        <f>VLOOKUP(MYRANKS_H[[#This Row],[PLAYERID]],PLAYERIDMAP2[],COLUMN(PLAYERIDMAP2[POS]),FALSE)</f>
        <v>OF</v>
      </c>
      <c r="G359" s="14">
        <f>IFERROR(VALUE(VLOOKUP(MYRANKS_H[[#This Row],[PLAYERID]],PLAYERIDMAP2[],COLUMN(PLAYERIDMAP2[IDFANGRAPHS]),FALSE)),VLOOKUP(MYRANKS_H[[#This Row],[PLAYERID]],PLAYERIDMAP2[],COLUMN(PLAYERIDMAP2[IDFANGRAPHS]),FALSE))</f>
        <v>4672</v>
      </c>
      <c r="H359" s="56">
        <f>IFERROR(VLOOKUP(MYRANKS_H[[#This Row],[IDFANGRAPHS]],STEAMER_H[],COLUMN(STEAMER_H[PA]),FALSE),0)</f>
        <v>27</v>
      </c>
      <c r="I359" s="56">
        <f>IFERROR(VLOOKUP(MYRANKS_H[[#This Row],[IDFANGRAPHS]],STEAMER_H[],COLUMN(STEAMER_H[AB]),FALSE),0)</f>
        <v>25</v>
      </c>
      <c r="J359" s="56">
        <f>IFERROR(VLOOKUP(MYRANKS_H[[#This Row],[IDFANGRAPHS]],STEAMER_H[],COLUMN(STEAMER_H[H]),FALSE),0)</f>
        <v>6</v>
      </c>
      <c r="K359" s="56">
        <f>IFERROR(VLOOKUP(MYRANKS_H[[#This Row],[IDFANGRAPHS]],STEAMER_H[],COLUMN(STEAMER_H[2B]),FALSE),0)</f>
        <v>1</v>
      </c>
      <c r="L359" s="56">
        <f>IFERROR(VLOOKUP(MYRANKS_H[[#This Row],[IDFANGRAPHS]],STEAMER_H[],COLUMN(STEAMER_H[3B]),FALSE),0)</f>
        <v>0</v>
      </c>
      <c r="M359" s="56">
        <f>IFERROR(VLOOKUP(MYRANKS_H[[#This Row],[IDFANGRAPHS]],STEAMER_H[],COLUMN(STEAMER_H[HR]),FALSE),0)</f>
        <v>1</v>
      </c>
      <c r="N359" s="56">
        <f>IFERROR(VLOOKUP(MYRANKS_H[[#This Row],[IDFANGRAPHS]],STEAMER_H[],COLUMN(STEAMER_H[R]),FALSE),0)</f>
        <v>3</v>
      </c>
      <c r="O359" s="56">
        <f>IFERROR(VLOOKUP(MYRANKS_H[[#This Row],[IDFANGRAPHS]],STEAMER_H[],COLUMN(STEAMER_H[RBI]),FALSE),0)</f>
        <v>3</v>
      </c>
      <c r="P359" s="56">
        <f>IFERROR(VLOOKUP(MYRANKS_H[[#This Row],[IDFANGRAPHS]],STEAMER_H[],COLUMN(STEAMER_H[BB]),FALSE),0)</f>
        <v>2</v>
      </c>
      <c r="Q359" s="56">
        <f>IFERROR(VLOOKUP(MYRANKS_H[[#This Row],[IDFANGRAPHS]],STEAMER_H[],COLUMN(STEAMER_H[HBP]),FALSE),0)</f>
        <v>0</v>
      </c>
      <c r="R359" s="56">
        <f>IFERROR(VLOOKUP(MYRANKS_H[[#This Row],[IDFANGRAPHS]],STEAMER_H[],COLUMN(STEAMER_H[SO]),FALSE),0)</f>
        <v>8</v>
      </c>
      <c r="S359" s="56">
        <f>IFERROR(VLOOKUP(MYRANKS_H[[#This Row],[IDFANGRAPHS]],STEAMER_H[],COLUMN(STEAMER_H[SB]),FALSE),0)</f>
        <v>1</v>
      </c>
      <c r="T359" s="19">
        <f>IFERROR(MYRANKS_H[[#This Row],[H]]/MYRANKS_H[[#This Row],[AB]],0)</f>
        <v>0.24</v>
      </c>
      <c r="U359" s="19">
        <f>IFERROR((MYRANKS_H[[#This Row],[H]]+MYRANKS_H[[#This Row],[BB]]+MYRANKS_H[[#This Row],[HBP]])/(MYRANKS_H[[#This Row],[AB]]+MYRANKS_H[[#This Row],[BB]]+MYRANKS_H[[#This Row],[HBP]]),0)</f>
        <v>0.29629629629629628</v>
      </c>
      <c r="V359" s="19">
        <f>IFERROR((MYRANKS_H[[#This Row],[H]]+MYRANKS_H[[#This Row],[2B]]+2*MYRANKS_H[[#This Row],[3B]]+3*MYRANKS_H[[#This Row],[HR]])/MYRANKS_H[[#This Row],[AB]],0)</f>
        <v>0.4</v>
      </c>
      <c r="W35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59" s="27">
        <f>VLOOKUP(MYRANKS_H[[#This Row],[POS]],REPLACEMENT_LEVEL[],3,FALSE)</f>
        <v>0</v>
      </c>
      <c r="Y359" s="27">
        <f>MYRANKS_H[[#This Row],[PROJ PTS]]-MYRANKS_H[[#This Row],[REPL LEVEL]]</f>
        <v>0</v>
      </c>
      <c r="Z359" s="27">
        <f>RANK(MYRANKS_H[[#This Row],[POINTS OVER REPL]],MYRANKS_H[POINTS OVER REPL])</f>
        <v>1</v>
      </c>
      <c r="AA359" s="29">
        <f>IF(MYRANKS_H[[#This Row],[RANK]]&lt;=TOTAL_HITTERS_DRAFTED,MYRANKS_H[[#This Row],[POINTS OVER REPL]],0)</f>
        <v>0</v>
      </c>
      <c r="AB359" s="35">
        <f>MYRANKS_H[[#This Row],[POINTS OVER REPL]]*DOLLAR_VALUE_PER_POINT+1</f>
        <v>1</v>
      </c>
      <c r="AC359" s="35"/>
      <c r="AD359" s="29">
        <f>IF(AND(MYRANKS_H[[#This Row],[RANK]]&lt;=(TOTAL_HITTERS_DRAFTED-HITTERS_BELOW_REPL_DRAFTED),MYRANKS_H[[#This Row],[$ACTUAL]]=""),MYRANKS_H[[#This Row],[POINTS OVER REPL]],0)</f>
        <v>0</v>
      </c>
      <c r="AE359" s="35">
        <f>IF(MYRANKS_H[[#This Row],[$ACTUAL]]="",MYRANKS_H[[#This Row],[POINTS OVER REPL]]*REMAINING_DOLLAR_VALUE_PER_POINT+1,0)</f>
        <v>1</v>
      </c>
    </row>
    <row r="360" spans="1:31" ht="15" customHeight="1" x14ac:dyDescent="0.25">
      <c r="A360" s="2" t="s">
        <v>14007</v>
      </c>
      <c r="B360" s="14" t="str">
        <f>VLOOKUP(MYRANKS_H[[#This Row],[PLAYERID]],PLAYERIDMAP2[],COLUMN(PLAYERIDMAP2[LASTNAME]),FALSE)</f>
        <v>McLouth</v>
      </c>
      <c r="C360" s="14" t="str">
        <f>VLOOKUP(MYRANKS_H[[#This Row],[PLAYERID]],PLAYERIDMAP2[],COLUMN(PLAYERIDMAP2[FIRSTNAME]),FALSE)</f>
        <v>Nate</v>
      </c>
      <c r="D360" s="14" t="str">
        <f>MYRANKS_H[[#This Row],[FNAME]]&amp;" "&amp;MYRANKS_H[[#This Row],[LNAME]]</f>
        <v>Nate McLouth</v>
      </c>
      <c r="E360" s="14" t="str">
        <f>VLOOKUP(MYRANKS_H[[#This Row],[PLAYERID]],PLAYERIDMAP2[],COLUMN(PLAYERIDMAP2[TEAM]),FALSE)</f>
        <v>WAS</v>
      </c>
      <c r="F360" s="14" t="str">
        <f>VLOOKUP(MYRANKS_H[[#This Row],[PLAYERID]],PLAYERIDMAP2[],COLUMN(PLAYERIDMAP2[POS]),FALSE)</f>
        <v>OF</v>
      </c>
      <c r="G360" s="14">
        <f>IFERROR(VALUE(VLOOKUP(MYRANKS_H[[#This Row],[PLAYERID]],PLAYERIDMAP2[],COLUMN(PLAYERIDMAP2[IDFANGRAPHS]),FALSE)),VLOOKUP(MYRANKS_H[[#This Row],[PLAYERID]],PLAYERIDMAP2[],COLUMN(PLAYERIDMAP2[IDFANGRAPHS]),FALSE))</f>
        <v>3190</v>
      </c>
      <c r="H360" s="56">
        <f>IFERROR(VLOOKUP(MYRANKS_H[[#This Row],[IDFANGRAPHS]],STEAMER_H[],COLUMN(STEAMER_H[PA]),FALSE),0)</f>
        <v>242</v>
      </c>
      <c r="I360" s="56">
        <f>IFERROR(VLOOKUP(MYRANKS_H[[#This Row],[IDFANGRAPHS]],STEAMER_H[],COLUMN(STEAMER_H[AB]),FALSE),0)</f>
        <v>216</v>
      </c>
      <c r="J360" s="56">
        <f>IFERROR(VLOOKUP(MYRANKS_H[[#This Row],[IDFANGRAPHS]],STEAMER_H[],COLUMN(STEAMER_H[H]),FALSE),0)</f>
        <v>50</v>
      </c>
      <c r="K360" s="56">
        <f>IFERROR(VLOOKUP(MYRANKS_H[[#This Row],[IDFANGRAPHS]],STEAMER_H[],COLUMN(STEAMER_H[2B]),FALSE),0)</f>
        <v>10</v>
      </c>
      <c r="L360" s="56">
        <f>IFERROR(VLOOKUP(MYRANKS_H[[#This Row],[IDFANGRAPHS]],STEAMER_H[],COLUMN(STEAMER_H[3B]),FALSE),0)</f>
        <v>1</v>
      </c>
      <c r="M360" s="56">
        <f>IFERROR(VLOOKUP(MYRANKS_H[[#This Row],[IDFANGRAPHS]],STEAMER_H[],COLUMN(STEAMER_H[HR]),FALSE),0)</f>
        <v>5</v>
      </c>
      <c r="N360" s="56">
        <f>IFERROR(VLOOKUP(MYRANKS_H[[#This Row],[IDFANGRAPHS]],STEAMER_H[],COLUMN(STEAMER_H[R]),FALSE),0)</f>
        <v>25</v>
      </c>
      <c r="O360" s="56">
        <f>IFERROR(VLOOKUP(MYRANKS_H[[#This Row],[IDFANGRAPHS]],STEAMER_H[],COLUMN(STEAMER_H[RBI]),FALSE),0)</f>
        <v>22</v>
      </c>
      <c r="P360" s="56">
        <f>IFERROR(VLOOKUP(MYRANKS_H[[#This Row],[IDFANGRAPHS]],STEAMER_H[],COLUMN(STEAMER_H[BB]),FALSE),0)</f>
        <v>20</v>
      </c>
      <c r="Q360" s="56">
        <f>IFERROR(VLOOKUP(MYRANKS_H[[#This Row],[IDFANGRAPHS]],STEAMER_H[],COLUMN(STEAMER_H[HBP]),FALSE),0)</f>
        <v>3</v>
      </c>
      <c r="R360" s="56">
        <f>IFERROR(VLOOKUP(MYRANKS_H[[#This Row],[IDFANGRAPHS]],STEAMER_H[],COLUMN(STEAMER_H[SO]),FALSE),0)</f>
        <v>46</v>
      </c>
      <c r="S360" s="56">
        <f>IFERROR(VLOOKUP(MYRANKS_H[[#This Row],[IDFANGRAPHS]],STEAMER_H[],COLUMN(STEAMER_H[SB]),FALSE),0)</f>
        <v>7</v>
      </c>
      <c r="T360" s="19">
        <f>IFERROR(MYRANKS_H[[#This Row],[H]]/MYRANKS_H[[#This Row],[AB]],0)</f>
        <v>0.23148148148148148</v>
      </c>
      <c r="U360" s="19">
        <f>IFERROR((MYRANKS_H[[#This Row],[H]]+MYRANKS_H[[#This Row],[BB]]+MYRANKS_H[[#This Row],[HBP]])/(MYRANKS_H[[#This Row],[AB]]+MYRANKS_H[[#This Row],[BB]]+MYRANKS_H[[#This Row],[HBP]]),0)</f>
        <v>0.30543933054393307</v>
      </c>
      <c r="V360" s="19">
        <f>IFERROR((MYRANKS_H[[#This Row],[H]]+MYRANKS_H[[#This Row],[2B]]+2*MYRANKS_H[[#This Row],[3B]]+3*MYRANKS_H[[#This Row],[HR]])/MYRANKS_H[[#This Row],[AB]],0)</f>
        <v>0.35648148148148145</v>
      </c>
      <c r="W36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60" s="27">
        <f>VLOOKUP(MYRANKS_H[[#This Row],[POS]],REPLACEMENT_LEVEL[],3,FALSE)</f>
        <v>0</v>
      </c>
      <c r="Y360" s="27">
        <f>MYRANKS_H[[#This Row],[PROJ PTS]]-MYRANKS_H[[#This Row],[REPL LEVEL]]</f>
        <v>0</v>
      </c>
      <c r="Z360" s="27">
        <f>RANK(MYRANKS_H[[#This Row],[POINTS OVER REPL]],MYRANKS_H[POINTS OVER REPL])</f>
        <v>1</v>
      </c>
      <c r="AA360" s="29">
        <f>IF(MYRANKS_H[[#This Row],[RANK]]&lt;=TOTAL_HITTERS_DRAFTED,MYRANKS_H[[#This Row],[POINTS OVER REPL]],0)</f>
        <v>0</v>
      </c>
      <c r="AB360" s="35">
        <f>MYRANKS_H[[#This Row],[POINTS OVER REPL]]*DOLLAR_VALUE_PER_POINT+1</f>
        <v>1</v>
      </c>
      <c r="AC360" s="35"/>
      <c r="AD360" s="29">
        <f>IF(AND(MYRANKS_H[[#This Row],[RANK]]&lt;=(TOTAL_HITTERS_DRAFTED-HITTERS_BELOW_REPL_DRAFTED),MYRANKS_H[[#This Row],[$ACTUAL]]=""),MYRANKS_H[[#This Row],[POINTS OVER REPL]],0)</f>
        <v>0</v>
      </c>
      <c r="AE360" s="35">
        <f>IF(MYRANKS_H[[#This Row],[$ACTUAL]]="",MYRANKS_H[[#This Row],[POINTS OVER REPL]]*REMAINING_DOLLAR_VALUE_PER_POINT+1,0)</f>
        <v>1</v>
      </c>
    </row>
    <row r="361" spans="1:31" x14ac:dyDescent="0.25">
      <c r="A361" s="7" t="s">
        <v>16651</v>
      </c>
      <c r="B361" s="14" t="str">
        <f>VLOOKUP(MYRANKS_H[[#This Row],[PLAYERID]],PLAYERIDMAP2[],COLUMN(PLAYERIDMAP2[LASTNAME]),FALSE)</f>
        <v>Moya</v>
      </c>
      <c r="C361" s="14" t="str">
        <f>VLOOKUP(MYRANKS_H[[#This Row],[PLAYERID]],PLAYERIDMAP2[],COLUMN(PLAYERIDMAP2[FIRSTNAME]),FALSE)</f>
        <v>Steven</v>
      </c>
      <c r="D361" s="14" t="str">
        <f>MYRANKS_H[[#This Row],[FNAME]]&amp;" "&amp;MYRANKS_H[[#This Row],[LNAME]]</f>
        <v>Steven Moya</v>
      </c>
      <c r="E361" s="14" t="str">
        <f>VLOOKUP(MYRANKS_H[[#This Row],[PLAYERID]],PLAYERIDMAP2[],COLUMN(PLAYERIDMAP2[TEAM]),FALSE)</f>
        <v>DET</v>
      </c>
      <c r="F361" s="14" t="str">
        <f>VLOOKUP(MYRANKS_H[[#This Row],[PLAYERID]],PLAYERIDMAP2[],COLUMN(PLAYERIDMAP2[POS]),FALSE)</f>
        <v>OF</v>
      </c>
      <c r="G361" s="14">
        <f>IFERROR(VALUE(VLOOKUP(MYRANKS_H[[#This Row],[PLAYERID]],PLAYERIDMAP2[],COLUMN(PLAYERIDMAP2[IDFANGRAPHS]),FALSE)),VLOOKUP(MYRANKS_H[[#This Row],[PLAYERID]],PLAYERIDMAP2[],COLUMN(PLAYERIDMAP2[IDFANGRAPHS]),FALSE))</f>
        <v>11854</v>
      </c>
      <c r="H361" s="56">
        <f>IFERROR(VLOOKUP(MYRANKS_H[[#This Row],[IDFANGRAPHS]],STEAMER_H[],COLUMN(STEAMER_H[PA]),FALSE),0)</f>
        <v>176</v>
      </c>
      <c r="I361" s="56">
        <f>IFERROR(VLOOKUP(MYRANKS_H[[#This Row],[IDFANGRAPHS]],STEAMER_H[],COLUMN(STEAMER_H[AB]),FALSE),0)</f>
        <v>166</v>
      </c>
      <c r="J361" s="56">
        <f>IFERROR(VLOOKUP(MYRANKS_H[[#This Row],[IDFANGRAPHS]],STEAMER_H[],COLUMN(STEAMER_H[H]),FALSE),0)</f>
        <v>40</v>
      </c>
      <c r="K361" s="56">
        <f>IFERROR(VLOOKUP(MYRANKS_H[[#This Row],[IDFANGRAPHS]],STEAMER_H[],COLUMN(STEAMER_H[2B]),FALSE),0)</f>
        <v>7</v>
      </c>
      <c r="L361" s="56">
        <f>IFERROR(VLOOKUP(MYRANKS_H[[#This Row],[IDFANGRAPHS]],STEAMER_H[],COLUMN(STEAMER_H[3B]),FALSE),0)</f>
        <v>1</v>
      </c>
      <c r="M361" s="56">
        <f>IFERROR(VLOOKUP(MYRANKS_H[[#This Row],[IDFANGRAPHS]],STEAMER_H[],COLUMN(STEAMER_H[HR]),FALSE),0)</f>
        <v>8</v>
      </c>
      <c r="N361" s="56">
        <f>IFERROR(VLOOKUP(MYRANKS_H[[#This Row],[IDFANGRAPHS]],STEAMER_H[],COLUMN(STEAMER_H[R]),FALSE),0)</f>
        <v>20</v>
      </c>
      <c r="O361" s="56">
        <f>IFERROR(VLOOKUP(MYRANKS_H[[#This Row],[IDFANGRAPHS]],STEAMER_H[],COLUMN(STEAMER_H[RBI]),FALSE),0)</f>
        <v>24</v>
      </c>
      <c r="P361" s="56">
        <f>IFERROR(VLOOKUP(MYRANKS_H[[#This Row],[IDFANGRAPHS]],STEAMER_H[],COLUMN(STEAMER_H[BB]),FALSE),0)</f>
        <v>7</v>
      </c>
      <c r="Q361" s="56">
        <f>IFERROR(VLOOKUP(MYRANKS_H[[#This Row],[IDFANGRAPHS]],STEAMER_H[],COLUMN(STEAMER_H[HBP]),FALSE),0)</f>
        <v>1</v>
      </c>
      <c r="R361" s="56">
        <f>IFERROR(VLOOKUP(MYRANKS_H[[#This Row],[IDFANGRAPHS]],STEAMER_H[],COLUMN(STEAMER_H[SO]),FALSE),0)</f>
        <v>51</v>
      </c>
      <c r="S361" s="56">
        <f>IFERROR(VLOOKUP(MYRANKS_H[[#This Row],[IDFANGRAPHS]],STEAMER_H[],COLUMN(STEAMER_H[SB]),FALSE),0)</f>
        <v>2</v>
      </c>
      <c r="T361" s="19">
        <f>IFERROR(MYRANKS_H[[#This Row],[H]]/MYRANKS_H[[#This Row],[AB]],0)</f>
        <v>0.24096385542168675</v>
      </c>
      <c r="U361" s="19">
        <f>IFERROR((MYRANKS_H[[#This Row],[H]]+MYRANKS_H[[#This Row],[BB]]+MYRANKS_H[[#This Row],[HBP]])/(MYRANKS_H[[#This Row],[AB]]+MYRANKS_H[[#This Row],[BB]]+MYRANKS_H[[#This Row],[HBP]]),0)</f>
        <v>0.27586206896551724</v>
      </c>
      <c r="V361" s="19">
        <f>IFERROR((MYRANKS_H[[#This Row],[H]]+MYRANKS_H[[#This Row],[2B]]+2*MYRANKS_H[[#This Row],[3B]]+3*MYRANKS_H[[#This Row],[HR]])/MYRANKS_H[[#This Row],[AB]],0)</f>
        <v>0.43975903614457829</v>
      </c>
      <c r="W36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61" s="27">
        <f>VLOOKUP(MYRANKS_H[[#This Row],[POS]],REPLACEMENT_LEVEL[],3,FALSE)</f>
        <v>0</v>
      </c>
      <c r="Y361" s="27">
        <f>MYRANKS_H[[#This Row],[PROJ PTS]]-MYRANKS_H[[#This Row],[REPL LEVEL]]</f>
        <v>0</v>
      </c>
      <c r="Z361" s="27">
        <f>RANK(MYRANKS_H[[#This Row],[POINTS OVER REPL]],MYRANKS_H[POINTS OVER REPL])</f>
        <v>1</v>
      </c>
      <c r="AA361" s="29">
        <f>IF(MYRANKS_H[[#This Row],[RANK]]&lt;=TOTAL_HITTERS_DRAFTED,MYRANKS_H[[#This Row],[POINTS OVER REPL]],0)</f>
        <v>0</v>
      </c>
      <c r="AB361" s="35">
        <f>MYRANKS_H[[#This Row],[POINTS OVER REPL]]*DOLLAR_VALUE_PER_POINT+1</f>
        <v>1</v>
      </c>
      <c r="AC361" s="35"/>
      <c r="AD361" s="29">
        <f>IF(AND(MYRANKS_H[[#This Row],[RANK]]&lt;=(TOTAL_HITTERS_DRAFTED-HITTERS_BELOW_REPL_DRAFTED),MYRANKS_H[[#This Row],[$ACTUAL]]=""),MYRANKS_H[[#This Row],[POINTS OVER REPL]],0)</f>
        <v>0</v>
      </c>
      <c r="AE361" s="35">
        <f>IF(MYRANKS_H[[#This Row],[$ACTUAL]]="",MYRANKS_H[[#This Row],[POINTS OVER REPL]]*REMAINING_DOLLAR_VALUE_PER_POINT+1,0)</f>
        <v>1</v>
      </c>
    </row>
    <row r="362" spans="1:31" ht="15" customHeight="1" x14ac:dyDescent="0.25">
      <c r="A362" s="7" t="s">
        <v>18812</v>
      </c>
      <c r="B362" s="14" t="str">
        <f>VLOOKUP(MYRANKS_H[[#This Row],[PLAYERID]],PLAYERIDMAP2[],COLUMN(PLAYERIDMAP2[LASTNAME]),FALSE)</f>
        <v>Murphy</v>
      </c>
      <c r="C362" s="14" t="str">
        <f>VLOOKUP(MYRANKS_H[[#This Row],[PLAYERID]],PLAYERIDMAP2[],COLUMN(PLAYERIDMAP2[FIRSTNAME]),FALSE)</f>
        <v>John Ryan</v>
      </c>
      <c r="D362" s="14" t="str">
        <f>MYRANKS_H[[#This Row],[FNAME]]&amp;" "&amp;MYRANKS_H[[#This Row],[LNAME]]</f>
        <v>John Ryan Murphy</v>
      </c>
      <c r="E362" s="14" t="str">
        <f>VLOOKUP(MYRANKS_H[[#This Row],[PLAYERID]],PLAYERIDMAP2[],COLUMN(PLAYERIDMAP2[TEAM]),FALSE)</f>
        <v>MIN</v>
      </c>
      <c r="F362" s="14" t="str">
        <f>VLOOKUP(MYRANKS_H[[#This Row],[PLAYERID]],PLAYERIDMAP2[],COLUMN(PLAYERIDMAP2[POS]),FALSE)</f>
        <v>C</v>
      </c>
      <c r="G362" s="14">
        <f>IFERROR(VALUE(VLOOKUP(MYRANKS_H[[#This Row],[PLAYERID]],PLAYERIDMAP2[],COLUMN(PLAYERIDMAP2[IDFANGRAPHS]),FALSE)),VLOOKUP(MYRANKS_H[[#This Row],[PLAYERID]],PLAYERIDMAP2[],COLUMN(PLAYERIDMAP2[IDFANGRAPHS]),FALSE))</f>
        <v>10346</v>
      </c>
      <c r="H362" s="56">
        <f>IFERROR(VLOOKUP(MYRANKS_H[[#This Row],[IDFANGRAPHS]],STEAMER_H[],COLUMN(STEAMER_H[PA]),FALSE),0)</f>
        <v>247</v>
      </c>
      <c r="I362" s="56">
        <f>IFERROR(VLOOKUP(MYRANKS_H[[#This Row],[IDFANGRAPHS]],STEAMER_H[],COLUMN(STEAMER_H[AB]),FALSE),0)</f>
        <v>225</v>
      </c>
      <c r="J362" s="56">
        <f>IFERROR(VLOOKUP(MYRANKS_H[[#This Row],[IDFANGRAPHS]],STEAMER_H[],COLUMN(STEAMER_H[H]),FALSE),0)</f>
        <v>57</v>
      </c>
      <c r="K362" s="56">
        <f>IFERROR(VLOOKUP(MYRANKS_H[[#This Row],[IDFANGRAPHS]],STEAMER_H[],COLUMN(STEAMER_H[2B]),FALSE),0)</f>
        <v>12</v>
      </c>
      <c r="L362" s="56">
        <f>IFERROR(VLOOKUP(MYRANKS_H[[#This Row],[IDFANGRAPHS]],STEAMER_H[],COLUMN(STEAMER_H[3B]),FALSE),0)</f>
        <v>1</v>
      </c>
      <c r="M362" s="56">
        <f>IFERROR(VLOOKUP(MYRANKS_H[[#This Row],[IDFANGRAPHS]],STEAMER_H[],COLUMN(STEAMER_H[HR]),FALSE),0)</f>
        <v>6</v>
      </c>
      <c r="N362" s="56">
        <f>IFERROR(VLOOKUP(MYRANKS_H[[#This Row],[IDFANGRAPHS]],STEAMER_H[],COLUMN(STEAMER_H[R]),FALSE),0)</f>
        <v>26</v>
      </c>
      <c r="O362" s="56">
        <f>IFERROR(VLOOKUP(MYRANKS_H[[#This Row],[IDFANGRAPHS]],STEAMER_H[],COLUMN(STEAMER_H[RBI]),FALSE),0)</f>
        <v>27</v>
      </c>
      <c r="P362" s="56">
        <f>IFERROR(VLOOKUP(MYRANKS_H[[#This Row],[IDFANGRAPHS]],STEAMER_H[],COLUMN(STEAMER_H[BB]),FALSE),0)</f>
        <v>17</v>
      </c>
      <c r="Q362" s="56">
        <f>IFERROR(VLOOKUP(MYRANKS_H[[#This Row],[IDFANGRAPHS]],STEAMER_H[],COLUMN(STEAMER_H[HBP]),FALSE),0)</f>
        <v>2</v>
      </c>
      <c r="R362" s="56">
        <f>IFERROR(VLOOKUP(MYRANKS_H[[#This Row],[IDFANGRAPHS]],STEAMER_H[],COLUMN(STEAMER_H[SO]),FALSE),0)</f>
        <v>51</v>
      </c>
      <c r="S362" s="56">
        <f>IFERROR(VLOOKUP(MYRANKS_H[[#This Row],[IDFANGRAPHS]],STEAMER_H[],COLUMN(STEAMER_H[SB]),FALSE),0)</f>
        <v>1</v>
      </c>
      <c r="T362" s="19">
        <f>IFERROR(MYRANKS_H[[#This Row],[H]]/MYRANKS_H[[#This Row],[AB]],0)</f>
        <v>0.25333333333333335</v>
      </c>
      <c r="U362" s="19">
        <f>IFERROR((MYRANKS_H[[#This Row],[H]]+MYRANKS_H[[#This Row],[BB]]+MYRANKS_H[[#This Row],[HBP]])/(MYRANKS_H[[#This Row],[AB]]+MYRANKS_H[[#This Row],[BB]]+MYRANKS_H[[#This Row],[HBP]]),0)</f>
        <v>0.31147540983606559</v>
      </c>
      <c r="V362" s="19">
        <f>IFERROR((MYRANKS_H[[#This Row],[H]]+MYRANKS_H[[#This Row],[2B]]+2*MYRANKS_H[[#This Row],[3B]]+3*MYRANKS_H[[#This Row],[HR]])/MYRANKS_H[[#This Row],[AB]],0)</f>
        <v>0.39555555555555555</v>
      </c>
      <c r="W36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62" s="27">
        <f>VLOOKUP(MYRANKS_H[[#This Row],[POS]],REPLACEMENT_LEVEL[],3,FALSE)</f>
        <v>0</v>
      </c>
      <c r="Y362" s="27">
        <f>MYRANKS_H[[#This Row],[PROJ PTS]]-MYRANKS_H[[#This Row],[REPL LEVEL]]</f>
        <v>0</v>
      </c>
      <c r="Z362" s="27">
        <f>RANK(MYRANKS_H[[#This Row],[POINTS OVER REPL]],MYRANKS_H[POINTS OVER REPL])</f>
        <v>1</v>
      </c>
      <c r="AA362" s="29">
        <f>IF(MYRANKS_H[[#This Row],[RANK]]&lt;=TOTAL_HITTERS_DRAFTED,MYRANKS_H[[#This Row],[POINTS OVER REPL]],0)</f>
        <v>0</v>
      </c>
      <c r="AB362" s="35">
        <f>MYRANKS_H[[#This Row],[POINTS OVER REPL]]*DOLLAR_VALUE_PER_POINT+1</f>
        <v>1</v>
      </c>
      <c r="AC362" s="35"/>
      <c r="AD362" s="29">
        <f>IF(AND(MYRANKS_H[[#This Row],[RANK]]&lt;=(TOTAL_HITTERS_DRAFTED-HITTERS_BELOW_REPL_DRAFTED),MYRANKS_H[[#This Row],[$ACTUAL]]=""),MYRANKS_H[[#This Row],[POINTS OVER REPL]],0)</f>
        <v>0</v>
      </c>
      <c r="AE362" s="35">
        <f>IF(MYRANKS_H[[#This Row],[$ACTUAL]]="",MYRANKS_H[[#This Row],[POINTS OVER REPL]]*REMAINING_DOLLAR_VALUE_PER_POINT+1,0)</f>
        <v>1</v>
      </c>
    </row>
    <row r="363" spans="1:31" ht="15" customHeight="1" x14ac:dyDescent="0.25">
      <c r="A363" s="2" t="s">
        <v>14248</v>
      </c>
      <c r="B363" s="14" t="str">
        <f>VLOOKUP(MYRANKS_H[[#This Row],[PLAYERID]],PLAYERIDMAP2[],COLUMN(PLAYERIDMAP2[LASTNAME]),FALSE)</f>
        <v>Nava</v>
      </c>
      <c r="C363" s="14" t="str">
        <f>VLOOKUP(MYRANKS_H[[#This Row],[PLAYERID]],PLAYERIDMAP2[],COLUMN(PLAYERIDMAP2[FIRSTNAME]),FALSE)</f>
        <v>Daniel</v>
      </c>
      <c r="D363" s="14" t="str">
        <f>MYRANKS_H[[#This Row],[FNAME]]&amp;" "&amp;MYRANKS_H[[#This Row],[LNAME]]</f>
        <v>Daniel Nava</v>
      </c>
      <c r="E363" s="14" t="str">
        <f>VLOOKUP(MYRANKS_H[[#This Row],[PLAYERID]],PLAYERIDMAP2[],COLUMN(PLAYERIDMAP2[TEAM]),FALSE)</f>
        <v>LAA</v>
      </c>
      <c r="F363" s="14" t="str">
        <f>VLOOKUP(MYRANKS_H[[#This Row],[PLAYERID]],PLAYERIDMAP2[],COLUMN(PLAYERIDMAP2[POS]),FALSE)</f>
        <v>OF</v>
      </c>
      <c r="G363" s="14">
        <f>IFERROR(VALUE(VLOOKUP(MYRANKS_H[[#This Row],[PLAYERID]],PLAYERIDMAP2[],COLUMN(PLAYERIDMAP2[IDFANGRAPHS]),FALSE)),VLOOKUP(MYRANKS_H[[#This Row],[PLAYERID]],PLAYERIDMAP2[],COLUMN(PLAYERIDMAP2[IDFANGRAPHS]),FALSE))</f>
        <v>5450</v>
      </c>
      <c r="H363" s="56">
        <f>IFERROR(VLOOKUP(MYRANKS_H[[#This Row],[IDFANGRAPHS]],STEAMER_H[],COLUMN(STEAMER_H[PA]),FALSE),0)</f>
        <v>379</v>
      </c>
      <c r="I363" s="56">
        <f>IFERROR(VLOOKUP(MYRANKS_H[[#This Row],[IDFANGRAPHS]],STEAMER_H[],COLUMN(STEAMER_H[AB]),FALSE),0)</f>
        <v>334</v>
      </c>
      <c r="J363" s="56">
        <f>IFERROR(VLOOKUP(MYRANKS_H[[#This Row],[IDFANGRAPHS]],STEAMER_H[],COLUMN(STEAMER_H[H]),FALSE),0)</f>
        <v>80</v>
      </c>
      <c r="K363" s="56">
        <f>IFERROR(VLOOKUP(MYRANKS_H[[#This Row],[IDFANGRAPHS]],STEAMER_H[],COLUMN(STEAMER_H[2B]),FALSE),0)</f>
        <v>16</v>
      </c>
      <c r="L363" s="56">
        <f>IFERROR(VLOOKUP(MYRANKS_H[[#This Row],[IDFANGRAPHS]],STEAMER_H[],COLUMN(STEAMER_H[3B]),FALSE),0)</f>
        <v>1</v>
      </c>
      <c r="M363" s="56">
        <f>IFERROR(VLOOKUP(MYRANKS_H[[#This Row],[IDFANGRAPHS]],STEAMER_H[],COLUMN(STEAMER_H[HR]),FALSE),0)</f>
        <v>6</v>
      </c>
      <c r="N363" s="56">
        <f>IFERROR(VLOOKUP(MYRANKS_H[[#This Row],[IDFANGRAPHS]],STEAMER_H[],COLUMN(STEAMER_H[R]),FALSE),0)</f>
        <v>39</v>
      </c>
      <c r="O363" s="56">
        <f>IFERROR(VLOOKUP(MYRANKS_H[[#This Row],[IDFANGRAPHS]],STEAMER_H[],COLUMN(STEAMER_H[RBI]),FALSE),0)</f>
        <v>34</v>
      </c>
      <c r="P363" s="56">
        <f>IFERROR(VLOOKUP(MYRANKS_H[[#This Row],[IDFANGRAPHS]],STEAMER_H[],COLUMN(STEAMER_H[BB]),FALSE),0)</f>
        <v>33</v>
      </c>
      <c r="Q363" s="56">
        <f>IFERROR(VLOOKUP(MYRANKS_H[[#This Row],[IDFANGRAPHS]],STEAMER_H[],COLUMN(STEAMER_H[HBP]),FALSE),0)</f>
        <v>8</v>
      </c>
      <c r="R363" s="56">
        <f>IFERROR(VLOOKUP(MYRANKS_H[[#This Row],[IDFANGRAPHS]],STEAMER_H[],COLUMN(STEAMER_H[SO]),FALSE),0)</f>
        <v>82</v>
      </c>
      <c r="S363" s="56">
        <f>IFERROR(VLOOKUP(MYRANKS_H[[#This Row],[IDFANGRAPHS]],STEAMER_H[],COLUMN(STEAMER_H[SB]),FALSE),0)</f>
        <v>3</v>
      </c>
      <c r="T363" s="19">
        <f>IFERROR(MYRANKS_H[[#This Row],[H]]/MYRANKS_H[[#This Row],[AB]],0)</f>
        <v>0.23952095808383234</v>
      </c>
      <c r="U363" s="19">
        <f>IFERROR((MYRANKS_H[[#This Row],[H]]+MYRANKS_H[[#This Row],[BB]]+MYRANKS_H[[#This Row],[HBP]])/(MYRANKS_H[[#This Row],[AB]]+MYRANKS_H[[#This Row],[BB]]+MYRANKS_H[[#This Row],[HBP]]),0)</f>
        <v>0.32266666666666666</v>
      </c>
      <c r="V363" s="19">
        <f>IFERROR((MYRANKS_H[[#This Row],[H]]+MYRANKS_H[[#This Row],[2B]]+2*MYRANKS_H[[#This Row],[3B]]+3*MYRANKS_H[[#This Row],[HR]])/MYRANKS_H[[#This Row],[AB]],0)</f>
        <v>0.3473053892215569</v>
      </c>
      <c r="W36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63" s="27">
        <f>VLOOKUP(MYRANKS_H[[#This Row],[POS]],REPLACEMENT_LEVEL[],3,FALSE)</f>
        <v>0</v>
      </c>
      <c r="Y363" s="27">
        <f>MYRANKS_H[[#This Row],[PROJ PTS]]-MYRANKS_H[[#This Row],[REPL LEVEL]]</f>
        <v>0</v>
      </c>
      <c r="Z363" s="27">
        <f>RANK(MYRANKS_H[[#This Row],[POINTS OVER REPL]],MYRANKS_H[POINTS OVER REPL])</f>
        <v>1</v>
      </c>
      <c r="AA363" s="29">
        <f>IF(MYRANKS_H[[#This Row],[RANK]]&lt;=TOTAL_HITTERS_DRAFTED,MYRANKS_H[[#This Row],[POINTS OVER REPL]],0)</f>
        <v>0</v>
      </c>
      <c r="AB363" s="35">
        <f>MYRANKS_H[[#This Row],[POINTS OVER REPL]]*DOLLAR_VALUE_PER_POINT+1</f>
        <v>1</v>
      </c>
      <c r="AC363" s="35"/>
      <c r="AD363" s="29">
        <f>IF(AND(MYRANKS_H[[#This Row],[RANK]]&lt;=(TOTAL_HITTERS_DRAFTED-HITTERS_BELOW_REPL_DRAFTED),MYRANKS_H[[#This Row],[$ACTUAL]]=""),MYRANKS_H[[#This Row],[POINTS OVER REPL]],0)</f>
        <v>0</v>
      </c>
      <c r="AE363" s="35">
        <f>IF(MYRANKS_H[[#This Row],[$ACTUAL]]="",MYRANKS_H[[#This Row],[POINTS OVER REPL]]*REMAINING_DOLLAR_VALUE_PER_POINT+1,0)</f>
        <v>1</v>
      </c>
    </row>
    <row r="364" spans="1:31" ht="15" customHeight="1" x14ac:dyDescent="0.25">
      <c r="A364" s="2" t="s">
        <v>14259</v>
      </c>
      <c r="B364" s="14" t="str">
        <f>VLOOKUP(MYRANKS_H[[#This Row],[PLAYERID]],PLAYERIDMAP2[],COLUMN(PLAYERIDMAP2[LASTNAME]),FALSE)</f>
        <v>Nelson</v>
      </c>
      <c r="C364" s="14" t="str">
        <f>VLOOKUP(MYRANKS_H[[#This Row],[PLAYERID]],PLAYERIDMAP2[],COLUMN(PLAYERIDMAP2[FIRSTNAME]),FALSE)</f>
        <v>Chris</v>
      </c>
      <c r="D364" s="14" t="str">
        <f>MYRANKS_H[[#This Row],[FNAME]]&amp;" "&amp;MYRANKS_H[[#This Row],[LNAME]]</f>
        <v>Chris Nelson</v>
      </c>
      <c r="E364" s="14" t="str">
        <f>VLOOKUP(MYRANKS_H[[#This Row],[PLAYERID]],PLAYERIDMAP2[],COLUMN(PLAYERIDMAP2[TEAM]),FALSE)</f>
        <v>PHI</v>
      </c>
      <c r="F364" s="14" t="str">
        <f>VLOOKUP(MYRANKS_H[[#This Row],[PLAYERID]],PLAYERIDMAP2[],COLUMN(PLAYERIDMAP2[POS]),FALSE)</f>
        <v>3B</v>
      </c>
      <c r="G364" s="14">
        <f>IFERROR(VALUE(VLOOKUP(MYRANKS_H[[#This Row],[PLAYERID]],PLAYERIDMAP2[],COLUMN(PLAYERIDMAP2[IDFANGRAPHS]),FALSE)),VLOOKUP(MYRANKS_H[[#This Row],[PLAYERID]],PLAYERIDMAP2[],COLUMN(PLAYERIDMAP2[IDFANGRAPHS]),FALSE))</f>
        <v>8175</v>
      </c>
      <c r="H364" s="56">
        <f>IFERROR(VLOOKUP(MYRANKS_H[[#This Row],[IDFANGRAPHS]],STEAMER_H[],COLUMN(STEAMER_H[PA]),FALSE),0)</f>
        <v>1</v>
      </c>
      <c r="I364" s="56">
        <f>IFERROR(VLOOKUP(MYRANKS_H[[#This Row],[IDFANGRAPHS]],STEAMER_H[],COLUMN(STEAMER_H[AB]),FALSE),0)</f>
        <v>1</v>
      </c>
      <c r="J364" s="56">
        <f>IFERROR(VLOOKUP(MYRANKS_H[[#This Row],[IDFANGRAPHS]],STEAMER_H[],COLUMN(STEAMER_H[H]),FALSE),0)</f>
        <v>0</v>
      </c>
      <c r="K364" s="56">
        <f>IFERROR(VLOOKUP(MYRANKS_H[[#This Row],[IDFANGRAPHS]],STEAMER_H[],COLUMN(STEAMER_H[2B]),FALSE),0)</f>
        <v>0</v>
      </c>
      <c r="L364" s="56">
        <f>IFERROR(VLOOKUP(MYRANKS_H[[#This Row],[IDFANGRAPHS]],STEAMER_H[],COLUMN(STEAMER_H[3B]),FALSE),0)</f>
        <v>0</v>
      </c>
      <c r="M364" s="56">
        <f>IFERROR(VLOOKUP(MYRANKS_H[[#This Row],[IDFANGRAPHS]],STEAMER_H[],COLUMN(STEAMER_H[HR]),FALSE),0)</f>
        <v>0</v>
      </c>
      <c r="N364" s="56">
        <f>IFERROR(VLOOKUP(MYRANKS_H[[#This Row],[IDFANGRAPHS]],STEAMER_H[],COLUMN(STEAMER_H[R]),FALSE),0)</f>
        <v>0</v>
      </c>
      <c r="O364" s="56">
        <f>IFERROR(VLOOKUP(MYRANKS_H[[#This Row],[IDFANGRAPHS]],STEAMER_H[],COLUMN(STEAMER_H[RBI]),FALSE),0)</f>
        <v>0</v>
      </c>
      <c r="P364" s="56">
        <f>IFERROR(VLOOKUP(MYRANKS_H[[#This Row],[IDFANGRAPHS]],STEAMER_H[],COLUMN(STEAMER_H[BB]),FALSE),0)</f>
        <v>0</v>
      </c>
      <c r="Q364" s="56">
        <f>IFERROR(VLOOKUP(MYRANKS_H[[#This Row],[IDFANGRAPHS]],STEAMER_H[],COLUMN(STEAMER_H[HBP]),FALSE),0)</f>
        <v>0</v>
      </c>
      <c r="R364" s="56">
        <f>IFERROR(VLOOKUP(MYRANKS_H[[#This Row],[IDFANGRAPHS]],STEAMER_H[],COLUMN(STEAMER_H[SO]),FALSE),0)</f>
        <v>0</v>
      </c>
      <c r="S364" s="56">
        <f>IFERROR(VLOOKUP(MYRANKS_H[[#This Row],[IDFANGRAPHS]],STEAMER_H[],COLUMN(STEAMER_H[SB]),FALSE),0)</f>
        <v>0</v>
      </c>
      <c r="T364" s="19">
        <f>IFERROR(MYRANKS_H[[#This Row],[H]]/MYRANKS_H[[#This Row],[AB]],0)</f>
        <v>0</v>
      </c>
      <c r="U364" s="19">
        <f>IFERROR((MYRANKS_H[[#This Row],[H]]+MYRANKS_H[[#This Row],[BB]]+MYRANKS_H[[#This Row],[HBP]])/(MYRANKS_H[[#This Row],[AB]]+MYRANKS_H[[#This Row],[BB]]+MYRANKS_H[[#This Row],[HBP]]),0)</f>
        <v>0</v>
      </c>
      <c r="V364" s="19">
        <f>IFERROR((MYRANKS_H[[#This Row],[H]]+MYRANKS_H[[#This Row],[2B]]+2*MYRANKS_H[[#This Row],[3B]]+3*MYRANKS_H[[#This Row],[HR]])/MYRANKS_H[[#This Row],[AB]],0)</f>
        <v>0</v>
      </c>
      <c r="W36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64" s="27">
        <f>VLOOKUP(MYRANKS_H[[#This Row],[POS]],REPLACEMENT_LEVEL[],3,FALSE)</f>
        <v>0</v>
      </c>
      <c r="Y364" s="27">
        <f>MYRANKS_H[[#This Row],[PROJ PTS]]-MYRANKS_H[[#This Row],[REPL LEVEL]]</f>
        <v>0</v>
      </c>
      <c r="Z364" s="27">
        <f>RANK(MYRANKS_H[[#This Row],[POINTS OVER REPL]],MYRANKS_H[POINTS OVER REPL])</f>
        <v>1</v>
      </c>
      <c r="AA364" s="29">
        <f>IF(MYRANKS_H[[#This Row],[RANK]]&lt;=TOTAL_HITTERS_DRAFTED,MYRANKS_H[[#This Row],[POINTS OVER REPL]],0)</f>
        <v>0</v>
      </c>
      <c r="AB364" s="35">
        <f>MYRANKS_H[[#This Row],[POINTS OVER REPL]]*DOLLAR_VALUE_PER_POINT+1</f>
        <v>1</v>
      </c>
      <c r="AC364" s="35"/>
      <c r="AD364" s="29">
        <f>IF(AND(MYRANKS_H[[#This Row],[RANK]]&lt;=(TOTAL_HITTERS_DRAFTED-HITTERS_BELOW_REPL_DRAFTED),MYRANKS_H[[#This Row],[$ACTUAL]]=""),MYRANKS_H[[#This Row],[POINTS OVER REPL]],0)</f>
        <v>0</v>
      </c>
      <c r="AE364" s="35">
        <f>IF(MYRANKS_H[[#This Row],[$ACTUAL]]="",MYRANKS_H[[#This Row],[POINTS OVER REPL]]*REMAINING_DOLLAR_VALUE_PER_POINT+1,0)</f>
        <v>1</v>
      </c>
    </row>
    <row r="365" spans="1:31" ht="15" customHeight="1" x14ac:dyDescent="0.25">
      <c r="A365" s="2" t="s">
        <v>14439</v>
      </c>
      <c r="B365" s="14" t="str">
        <f>VLOOKUP(MYRANKS_H[[#This Row],[PLAYERID]],PLAYERIDMAP2[],COLUMN(PLAYERIDMAP2[LASTNAME]),FALSE)</f>
        <v>Paredes</v>
      </c>
      <c r="C365" s="14" t="str">
        <f>VLOOKUP(MYRANKS_H[[#This Row],[PLAYERID]],PLAYERIDMAP2[],COLUMN(PLAYERIDMAP2[FIRSTNAME]),FALSE)</f>
        <v>Jimmy</v>
      </c>
      <c r="D365" s="14" t="str">
        <f>MYRANKS_H[[#This Row],[FNAME]]&amp;" "&amp;MYRANKS_H[[#This Row],[LNAME]]</f>
        <v>Jimmy Paredes</v>
      </c>
      <c r="E365" s="14" t="str">
        <f>VLOOKUP(MYRANKS_H[[#This Row],[PLAYERID]],PLAYERIDMAP2[],COLUMN(PLAYERIDMAP2[TEAM]),FALSE)</f>
        <v>BAL</v>
      </c>
      <c r="F365" s="14" t="str">
        <f>VLOOKUP(MYRANKS_H[[#This Row],[PLAYERID]],PLAYERIDMAP2[],COLUMN(PLAYERIDMAP2[POS]),FALSE)</f>
        <v>3B</v>
      </c>
      <c r="G365" s="14">
        <f>IFERROR(VALUE(VLOOKUP(MYRANKS_H[[#This Row],[PLAYERID]],PLAYERIDMAP2[],COLUMN(PLAYERIDMAP2[IDFANGRAPHS]),FALSE)),VLOOKUP(MYRANKS_H[[#This Row],[PLAYERID]],PLAYERIDMAP2[],COLUMN(PLAYERIDMAP2[IDFANGRAPHS]),FALSE))</f>
        <v>5481</v>
      </c>
      <c r="H365" s="56">
        <f>IFERROR(VLOOKUP(MYRANKS_H[[#This Row],[IDFANGRAPHS]],STEAMER_H[],COLUMN(STEAMER_H[PA]),FALSE),0)</f>
        <v>356</v>
      </c>
      <c r="I365" s="56">
        <f>IFERROR(VLOOKUP(MYRANKS_H[[#This Row],[IDFANGRAPHS]],STEAMER_H[],COLUMN(STEAMER_H[AB]),FALSE),0)</f>
        <v>334</v>
      </c>
      <c r="J365" s="56">
        <f>IFERROR(VLOOKUP(MYRANKS_H[[#This Row],[IDFANGRAPHS]],STEAMER_H[],COLUMN(STEAMER_H[H]),FALSE),0)</f>
        <v>84</v>
      </c>
      <c r="K365" s="56">
        <f>IFERROR(VLOOKUP(MYRANKS_H[[#This Row],[IDFANGRAPHS]],STEAMER_H[],COLUMN(STEAMER_H[2B]),FALSE),0)</f>
        <v>16</v>
      </c>
      <c r="L365" s="56">
        <f>IFERROR(VLOOKUP(MYRANKS_H[[#This Row],[IDFANGRAPHS]],STEAMER_H[],COLUMN(STEAMER_H[3B]),FALSE),0)</f>
        <v>2</v>
      </c>
      <c r="M365" s="56">
        <f>IFERROR(VLOOKUP(MYRANKS_H[[#This Row],[IDFANGRAPHS]],STEAMER_H[],COLUMN(STEAMER_H[HR]),FALSE),0)</f>
        <v>7</v>
      </c>
      <c r="N365" s="56">
        <f>IFERROR(VLOOKUP(MYRANKS_H[[#This Row],[IDFANGRAPHS]],STEAMER_H[],COLUMN(STEAMER_H[R]),FALSE),0)</f>
        <v>37</v>
      </c>
      <c r="O365" s="56">
        <f>IFERROR(VLOOKUP(MYRANKS_H[[#This Row],[IDFANGRAPHS]],STEAMER_H[],COLUMN(STEAMER_H[RBI]),FALSE),0)</f>
        <v>35</v>
      </c>
      <c r="P365" s="56">
        <f>IFERROR(VLOOKUP(MYRANKS_H[[#This Row],[IDFANGRAPHS]],STEAMER_H[],COLUMN(STEAMER_H[BB]),FALSE),0)</f>
        <v>17</v>
      </c>
      <c r="Q365" s="56">
        <f>IFERROR(VLOOKUP(MYRANKS_H[[#This Row],[IDFANGRAPHS]],STEAMER_H[],COLUMN(STEAMER_H[HBP]),FALSE),0)</f>
        <v>1</v>
      </c>
      <c r="R365" s="56">
        <f>IFERROR(VLOOKUP(MYRANKS_H[[#This Row],[IDFANGRAPHS]],STEAMER_H[],COLUMN(STEAMER_H[SO]),FALSE),0)</f>
        <v>93</v>
      </c>
      <c r="S365" s="56">
        <f>IFERROR(VLOOKUP(MYRANKS_H[[#This Row],[IDFANGRAPHS]],STEAMER_H[],COLUMN(STEAMER_H[SB]),FALSE),0)</f>
        <v>7</v>
      </c>
      <c r="T365" s="19">
        <f>IFERROR(MYRANKS_H[[#This Row],[H]]/MYRANKS_H[[#This Row],[AB]],0)</f>
        <v>0.25149700598802394</v>
      </c>
      <c r="U365" s="19">
        <f>IFERROR((MYRANKS_H[[#This Row],[H]]+MYRANKS_H[[#This Row],[BB]]+MYRANKS_H[[#This Row],[HBP]])/(MYRANKS_H[[#This Row],[AB]]+MYRANKS_H[[#This Row],[BB]]+MYRANKS_H[[#This Row],[HBP]]),0)</f>
        <v>0.28977272727272729</v>
      </c>
      <c r="V365" s="19">
        <f>IFERROR((MYRANKS_H[[#This Row],[H]]+MYRANKS_H[[#This Row],[2B]]+2*MYRANKS_H[[#This Row],[3B]]+3*MYRANKS_H[[#This Row],[HR]])/MYRANKS_H[[#This Row],[AB]],0)</f>
        <v>0.37425149700598803</v>
      </c>
      <c r="W36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65" s="27">
        <f>VLOOKUP(MYRANKS_H[[#This Row],[POS]],REPLACEMENT_LEVEL[],3,FALSE)</f>
        <v>0</v>
      </c>
      <c r="Y365" s="27">
        <f>MYRANKS_H[[#This Row],[PROJ PTS]]-MYRANKS_H[[#This Row],[REPL LEVEL]]</f>
        <v>0</v>
      </c>
      <c r="Z365" s="27">
        <f>RANK(MYRANKS_H[[#This Row],[POINTS OVER REPL]],MYRANKS_H[POINTS OVER REPL])</f>
        <v>1</v>
      </c>
      <c r="AA365" s="29">
        <f>IF(MYRANKS_H[[#This Row],[RANK]]&lt;=TOTAL_HITTERS_DRAFTED,MYRANKS_H[[#This Row],[POINTS OVER REPL]],0)</f>
        <v>0</v>
      </c>
      <c r="AB365" s="35">
        <f>MYRANKS_H[[#This Row],[POINTS OVER REPL]]*DOLLAR_VALUE_PER_POINT+1</f>
        <v>1</v>
      </c>
      <c r="AC365" s="35"/>
      <c r="AD365" s="29">
        <f>IF(AND(MYRANKS_H[[#This Row],[RANK]]&lt;=(TOTAL_HITTERS_DRAFTED-HITTERS_BELOW_REPL_DRAFTED),MYRANKS_H[[#This Row],[$ACTUAL]]=""),MYRANKS_H[[#This Row],[POINTS OVER REPL]],0)</f>
        <v>0</v>
      </c>
      <c r="AE365" s="35">
        <f>IF(MYRANKS_H[[#This Row],[$ACTUAL]]="",MYRANKS_H[[#This Row],[POINTS OVER REPL]]*REMAINING_DOLLAR_VALUE_PER_POINT+1,0)</f>
        <v>1</v>
      </c>
    </row>
    <row r="366" spans="1:31" x14ac:dyDescent="0.25">
      <c r="A366" s="2" t="s">
        <v>14851</v>
      </c>
      <c r="B366" s="14" t="str">
        <f>VLOOKUP(MYRANKS_H[[#This Row],[PLAYERID]],PLAYERIDMAP2[],COLUMN(PLAYERIDMAP2[LASTNAME]),FALSE)</f>
        <v>Revere</v>
      </c>
      <c r="C366" s="14" t="str">
        <f>VLOOKUP(MYRANKS_H[[#This Row],[PLAYERID]],PLAYERIDMAP2[],COLUMN(PLAYERIDMAP2[FIRSTNAME]),FALSE)</f>
        <v>Ben</v>
      </c>
      <c r="D366" s="14" t="str">
        <f>MYRANKS_H[[#This Row],[FNAME]]&amp;" "&amp;MYRANKS_H[[#This Row],[LNAME]]</f>
        <v>Ben Revere</v>
      </c>
      <c r="E366" s="14" t="str">
        <f>VLOOKUP(MYRANKS_H[[#This Row],[PLAYERID]],PLAYERIDMAP2[],COLUMN(PLAYERIDMAP2[TEAM]),FALSE)</f>
        <v>TOR</v>
      </c>
      <c r="F366" s="14" t="str">
        <f>VLOOKUP(MYRANKS_H[[#This Row],[PLAYERID]],PLAYERIDMAP2[],COLUMN(PLAYERIDMAP2[POS]),FALSE)</f>
        <v>OF</v>
      </c>
      <c r="G366" s="14">
        <f>IFERROR(VALUE(VLOOKUP(MYRANKS_H[[#This Row],[PLAYERID]],PLAYERIDMAP2[],COLUMN(PLAYERIDMAP2[IDFANGRAPHS]),FALSE)),VLOOKUP(MYRANKS_H[[#This Row],[PLAYERID]],PLAYERIDMAP2[],COLUMN(PLAYERIDMAP2[IDFANGRAPHS]),FALSE))</f>
        <v>4712</v>
      </c>
      <c r="H366" s="56">
        <f>IFERROR(VLOOKUP(MYRANKS_H[[#This Row],[IDFANGRAPHS]],STEAMER_H[],COLUMN(STEAMER_H[PA]),FALSE),0)</f>
        <v>596</v>
      </c>
      <c r="I366" s="56">
        <f>IFERROR(VLOOKUP(MYRANKS_H[[#This Row],[IDFANGRAPHS]],STEAMER_H[],COLUMN(STEAMER_H[AB]),FALSE),0)</f>
        <v>557</v>
      </c>
      <c r="J366" s="56">
        <f>IFERROR(VLOOKUP(MYRANKS_H[[#This Row],[IDFANGRAPHS]],STEAMER_H[],COLUMN(STEAMER_H[H]),FALSE),0)</f>
        <v>162</v>
      </c>
      <c r="K366" s="56">
        <f>IFERROR(VLOOKUP(MYRANKS_H[[#This Row],[IDFANGRAPHS]],STEAMER_H[],COLUMN(STEAMER_H[2B]),FALSE),0)</f>
        <v>21</v>
      </c>
      <c r="L366" s="56">
        <f>IFERROR(VLOOKUP(MYRANKS_H[[#This Row],[IDFANGRAPHS]],STEAMER_H[],COLUMN(STEAMER_H[3B]),FALSE),0)</f>
        <v>5</v>
      </c>
      <c r="M366" s="56">
        <f>IFERROR(VLOOKUP(MYRANKS_H[[#This Row],[IDFANGRAPHS]],STEAMER_H[],COLUMN(STEAMER_H[HR]),FALSE),0)</f>
        <v>3</v>
      </c>
      <c r="N366" s="56">
        <f>IFERROR(VLOOKUP(MYRANKS_H[[#This Row],[IDFANGRAPHS]],STEAMER_H[],COLUMN(STEAMER_H[R]),FALSE),0)</f>
        <v>70</v>
      </c>
      <c r="O366" s="56">
        <f>IFERROR(VLOOKUP(MYRANKS_H[[#This Row],[IDFANGRAPHS]],STEAMER_H[],COLUMN(STEAMER_H[RBI]),FALSE),0)</f>
        <v>47</v>
      </c>
      <c r="P366" s="56">
        <f>IFERROR(VLOOKUP(MYRANKS_H[[#This Row],[IDFANGRAPHS]],STEAMER_H[],COLUMN(STEAMER_H[BB]),FALSE),0)</f>
        <v>27</v>
      </c>
      <c r="Q366" s="56">
        <f>IFERROR(VLOOKUP(MYRANKS_H[[#This Row],[IDFANGRAPHS]],STEAMER_H[],COLUMN(STEAMER_H[HBP]),FALSE),0)</f>
        <v>3</v>
      </c>
      <c r="R366" s="56">
        <f>IFERROR(VLOOKUP(MYRANKS_H[[#This Row],[IDFANGRAPHS]],STEAMER_H[],COLUMN(STEAMER_H[SO]),FALSE),0)</f>
        <v>60</v>
      </c>
      <c r="S366" s="56">
        <f>IFERROR(VLOOKUP(MYRANKS_H[[#This Row],[IDFANGRAPHS]],STEAMER_H[],COLUMN(STEAMER_H[SB]),FALSE),0)</f>
        <v>28</v>
      </c>
      <c r="T366" s="19">
        <f>IFERROR(MYRANKS_H[[#This Row],[H]]/MYRANKS_H[[#This Row],[AB]],0)</f>
        <v>0.29084380610412924</v>
      </c>
      <c r="U366" s="19">
        <f>IFERROR((MYRANKS_H[[#This Row],[H]]+MYRANKS_H[[#This Row],[BB]]+MYRANKS_H[[#This Row],[HBP]])/(MYRANKS_H[[#This Row],[AB]]+MYRANKS_H[[#This Row],[BB]]+MYRANKS_H[[#This Row],[HBP]]),0)</f>
        <v>0.3270868824531516</v>
      </c>
      <c r="V366" s="19">
        <f>IFERROR((MYRANKS_H[[#This Row],[H]]+MYRANKS_H[[#This Row],[2B]]+2*MYRANKS_H[[#This Row],[3B]]+3*MYRANKS_H[[#This Row],[HR]])/MYRANKS_H[[#This Row],[AB]],0)</f>
        <v>0.36265709156193898</v>
      </c>
      <c r="W36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66" s="27">
        <f>VLOOKUP(MYRANKS_H[[#This Row],[POS]],REPLACEMENT_LEVEL[],3,FALSE)</f>
        <v>0</v>
      </c>
      <c r="Y366" s="27">
        <f>MYRANKS_H[[#This Row],[PROJ PTS]]-MYRANKS_H[[#This Row],[REPL LEVEL]]</f>
        <v>0</v>
      </c>
      <c r="Z366" s="27">
        <f>RANK(MYRANKS_H[[#This Row],[POINTS OVER REPL]],MYRANKS_H[POINTS OVER REPL])</f>
        <v>1</v>
      </c>
      <c r="AA366" s="29">
        <f>IF(MYRANKS_H[[#This Row],[RANK]]&lt;=TOTAL_HITTERS_DRAFTED,MYRANKS_H[[#This Row],[POINTS OVER REPL]],0)</f>
        <v>0</v>
      </c>
      <c r="AB366" s="35">
        <f>MYRANKS_H[[#This Row],[POINTS OVER REPL]]*DOLLAR_VALUE_PER_POINT+1</f>
        <v>1</v>
      </c>
      <c r="AC366" s="35"/>
      <c r="AD366" s="29">
        <f>IF(AND(MYRANKS_H[[#This Row],[RANK]]&lt;=(TOTAL_HITTERS_DRAFTED-HITTERS_BELOW_REPL_DRAFTED),MYRANKS_H[[#This Row],[$ACTUAL]]=""),MYRANKS_H[[#This Row],[POINTS OVER REPL]],0)</f>
        <v>0</v>
      </c>
      <c r="AE366" s="35">
        <f>IF(MYRANKS_H[[#This Row],[$ACTUAL]]="",MYRANKS_H[[#This Row],[POINTS OVER REPL]]*REMAINING_DOLLAR_VALUE_PER_POINT+1,0)</f>
        <v>1</v>
      </c>
    </row>
    <row r="367" spans="1:31" ht="15" customHeight="1" x14ac:dyDescent="0.25">
      <c r="A367" s="2" t="s">
        <v>15025</v>
      </c>
      <c r="B367" s="14" t="str">
        <f>VLOOKUP(MYRANKS_H[[#This Row],[PLAYERID]],PLAYERIDMAP2[],COLUMN(PLAYERIDMAP2[LASTNAME]),FALSE)</f>
        <v>Ross</v>
      </c>
      <c r="C367" s="14" t="str">
        <f>VLOOKUP(MYRANKS_H[[#This Row],[PLAYERID]],PLAYERIDMAP2[],COLUMN(PLAYERIDMAP2[FIRSTNAME]),FALSE)</f>
        <v>David</v>
      </c>
      <c r="D367" s="14" t="str">
        <f>MYRANKS_H[[#This Row],[FNAME]]&amp;" "&amp;MYRANKS_H[[#This Row],[LNAME]]</f>
        <v>David Ross</v>
      </c>
      <c r="E367" s="14" t="str">
        <f>VLOOKUP(MYRANKS_H[[#This Row],[PLAYERID]],PLAYERIDMAP2[],COLUMN(PLAYERIDMAP2[TEAM]),FALSE)</f>
        <v>CHC</v>
      </c>
      <c r="F367" s="14" t="str">
        <f>VLOOKUP(MYRANKS_H[[#This Row],[PLAYERID]],PLAYERIDMAP2[],COLUMN(PLAYERIDMAP2[POS]),FALSE)</f>
        <v>C</v>
      </c>
      <c r="G367" s="14">
        <f>IFERROR(VALUE(VLOOKUP(MYRANKS_H[[#This Row],[PLAYERID]],PLAYERIDMAP2[],COLUMN(PLAYERIDMAP2[IDFANGRAPHS]),FALSE)),VLOOKUP(MYRANKS_H[[#This Row],[PLAYERID]],PLAYERIDMAP2[],COLUMN(PLAYERIDMAP2[IDFANGRAPHS]),FALSE))</f>
        <v>1551</v>
      </c>
      <c r="H367" s="56">
        <f>IFERROR(VLOOKUP(MYRANKS_H[[#This Row],[IDFANGRAPHS]],STEAMER_H[],COLUMN(STEAMER_H[PA]),FALSE),0)</f>
        <v>151</v>
      </c>
      <c r="I367" s="56">
        <f>IFERROR(VLOOKUP(MYRANKS_H[[#This Row],[IDFANGRAPHS]],STEAMER_H[],COLUMN(STEAMER_H[AB]),FALSE),0)</f>
        <v>134</v>
      </c>
      <c r="J367" s="56">
        <f>IFERROR(VLOOKUP(MYRANKS_H[[#This Row],[IDFANGRAPHS]],STEAMER_H[],COLUMN(STEAMER_H[H]),FALSE),0)</f>
        <v>26</v>
      </c>
      <c r="K367" s="56">
        <f>IFERROR(VLOOKUP(MYRANKS_H[[#This Row],[IDFANGRAPHS]],STEAMER_H[],COLUMN(STEAMER_H[2B]),FALSE),0)</f>
        <v>6</v>
      </c>
      <c r="L367" s="56">
        <f>IFERROR(VLOOKUP(MYRANKS_H[[#This Row],[IDFANGRAPHS]],STEAMER_H[],COLUMN(STEAMER_H[3B]),FALSE),0)</f>
        <v>0</v>
      </c>
      <c r="M367" s="56">
        <f>IFERROR(VLOOKUP(MYRANKS_H[[#This Row],[IDFANGRAPHS]],STEAMER_H[],COLUMN(STEAMER_H[HR]),FALSE),0)</f>
        <v>3</v>
      </c>
      <c r="N367" s="56">
        <f>IFERROR(VLOOKUP(MYRANKS_H[[#This Row],[IDFANGRAPHS]],STEAMER_H[],COLUMN(STEAMER_H[R]),FALSE),0)</f>
        <v>13</v>
      </c>
      <c r="O367" s="56">
        <f>IFERROR(VLOOKUP(MYRANKS_H[[#This Row],[IDFANGRAPHS]],STEAMER_H[],COLUMN(STEAMER_H[RBI]),FALSE),0)</f>
        <v>14</v>
      </c>
      <c r="P367" s="56">
        <f>IFERROR(VLOOKUP(MYRANKS_H[[#This Row],[IDFANGRAPHS]],STEAMER_H[],COLUMN(STEAMER_H[BB]),FALSE),0)</f>
        <v>14</v>
      </c>
      <c r="Q367" s="56">
        <f>IFERROR(VLOOKUP(MYRANKS_H[[#This Row],[IDFANGRAPHS]],STEAMER_H[],COLUMN(STEAMER_H[HBP]),FALSE),0)</f>
        <v>1</v>
      </c>
      <c r="R367" s="56">
        <f>IFERROR(VLOOKUP(MYRANKS_H[[#This Row],[IDFANGRAPHS]],STEAMER_H[],COLUMN(STEAMER_H[SO]),FALSE),0)</f>
        <v>50</v>
      </c>
      <c r="S367" s="56">
        <f>IFERROR(VLOOKUP(MYRANKS_H[[#This Row],[IDFANGRAPHS]],STEAMER_H[],COLUMN(STEAMER_H[SB]),FALSE),0)</f>
        <v>1</v>
      </c>
      <c r="T367" s="19">
        <f>IFERROR(MYRANKS_H[[#This Row],[H]]/MYRANKS_H[[#This Row],[AB]],0)</f>
        <v>0.19402985074626866</v>
      </c>
      <c r="U367" s="19">
        <f>IFERROR((MYRANKS_H[[#This Row],[H]]+MYRANKS_H[[#This Row],[BB]]+MYRANKS_H[[#This Row],[HBP]])/(MYRANKS_H[[#This Row],[AB]]+MYRANKS_H[[#This Row],[BB]]+MYRANKS_H[[#This Row],[HBP]]),0)</f>
        <v>0.27516778523489932</v>
      </c>
      <c r="V367" s="19">
        <f>IFERROR((MYRANKS_H[[#This Row],[H]]+MYRANKS_H[[#This Row],[2B]]+2*MYRANKS_H[[#This Row],[3B]]+3*MYRANKS_H[[#This Row],[HR]])/MYRANKS_H[[#This Row],[AB]],0)</f>
        <v>0.30597014925373134</v>
      </c>
      <c r="W36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67" s="27">
        <f>VLOOKUP(MYRANKS_H[[#This Row],[POS]],REPLACEMENT_LEVEL[],3,FALSE)</f>
        <v>0</v>
      </c>
      <c r="Y367" s="27">
        <f>MYRANKS_H[[#This Row],[PROJ PTS]]-MYRANKS_H[[#This Row],[REPL LEVEL]]</f>
        <v>0</v>
      </c>
      <c r="Z367" s="27">
        <f>RANK(MYRANKS_H[[#This Row],[POINTS OVER REPL]],MYRANKS_H[POINTS OVER REPL])</f>
        <v>1</v>
      </c>
      <c r="AA367" s="29">
        <f>IF(MYRANKS_H[[#This Row],[RANK]]&lt;=TOTAL_HITTERS_DRAFTED,MYRANKS_H[[#This Row],[POINTS OVER REPL]],0)</f>
        <v>0</v>
      </c>
      <c r="AB367" s="35">
        <f>MYRANKS_H[[#This Row],[POINTS OVER REPL]]*DOLLAR_VALUE_PER_POINT+1</f>
        <v>1</v>
      </c>
      <c r="AC367" s="35"/>
      <c r="AD367" s="29">
        <f>IF(AND(MYRANKS_H[[#This Row],[RANK]]&lt;=(TOTAL_HITTERS_DRAFTED-HITTERS_BELOW_REPL_DRAFTED),MYRANKS_H[[#This Row],[$ACTUAL]]=""),MYRANKS_H[[#This Row],[POINTS OVER REPL]],0)</f>
        <v>0</v>
      </c>
      <c r="AE367" s="35">
        <f>IF(MYRANKS_H[[#This Row],[$ACTUAL]]="",MYRANKS_H[[#This Row],[POINTS OVER REPL]]*REMAINING_DOLLAR_VALUE_PER_POINT+1,0)</f>
        <v>1</v>
      </c>
    </row>
    <row r="368" spans="1:31" x14ac:dyDescent="0.25">
      <c r="A368" s="2" t="s">
        <v>18719</v>
      </c>
      <c r="B368" s="14" t="str">
        <f>VLOOKUP(MYRANKS_H[[#This Row],[PLAYERID]],PLAYERIDMAP2[],COLUMN(PLAYERIDMAP2[LASTNAME]),FALSE)</f>
        <v>Rupp</v>
      </c>
      <c r="C368" s="14" t="str">
        <f>VLOOKUP(MYRANKS_H[[#This Row],[PLAYERID]],PLAYERIDMAP2[],COLUMN(PLAYERIDMAP2[FIRSTNAME]),FALSE)</f>
        <v>Cameron</v>
      </c>
      <c r="D368" s="14" t="str">
        <f>MYRANKS_H[[#This Row],[FNAME]]&amp;" "&amp;MYRANKS_H[[#This Row],[LNAME]]</f>
        <v>Cameron Rupp</v>
      </c>
      <c r="E368" s="14" t="str">
        <f>VLOOKUP(MYRANKS_H[[#This Row],[PLAYERID]],PLAYERIDMAP2[],COLUMN(PLAYERIDMAP2[TEAM]),FALSE)</f>
        <v>PHI</v>
      </c>
      <c r="F368" s="14" t="str">
        <f>VLOOKUP(MYRANKS_H[[#This Row],[PLAYERID]],PLAYERIDMAP2[],COLUMN(PLAYERIDMAP2[POS]),FALSE)</f>
        <v>C</v>
      </c>
      <c r="G368" s="14">
        <f>IFERROR(VALUE(VLOOKUP(MYRANKS_H[[#This Row],[PLAYERID]],PLAYERIDMAP2[],COLUMN(PLAYERIDMAP2[IDFANGRAPHS]),FALSE)),VLOOKUP(MYRANKS_H[[#This Row],[PLAYERID]],PLAYERIDMAP2[],COLUMN(PLAYERIDMAP2[IDFANGRAPHS]),FALSE))</f>
        <v>11146</v>
      </c>
      <c r="H368" s="56">
        <f>IFERROR(VLOOKUP(MYRANKS_H[[#This Row],[IDFANGRAPHS]],STEAMER_H[],COLUMN(STEAMER_H[PA]),FALSE),0)</f>
        <v>299</v>
      </c>
      <c r="I368" s="56">
        <f>IFERROR(VLOOKUP(MYRANKS_H[[#This Row],[IDFANGRAPHS]],STEAMER_H[],COLUMN(STEAMER_H[AB]),FALSE),0)</f>
        <v>270</v>
      </c>
      <c r="J368" s="56">
        <f>IFERROR(VLOOKUP(MYRANKS_H[[#This Row],[IDFANGRAPHS]],STEAMER_H[],COLUMN(STEAMER_H[H]),FALSE),0)</f>
        <v>60</v>
      </c>
      <c r="K368" s="56">
        <f>IFERROR(VLOOKUP(MYRANKS_H[[#This Row],[IDFANGRAPHS]],STEAMER_H[],COLUMN(STEAMER_H[2B]),FALSE),0)</f>
        <v>11</v>
      </c>
      <c r="L368" s="56">
        <f>IFERROR(VLOOKUP(MYRANKS_H[[#This Row],[IDFANGRAPHS]],STEAMER_H[],COLUMN(STEAMER_H[3B]),FALSE),0)</f>
        <v>1</v>
      </c>
      <c r="M368" s="56">
        <f>IFERROR(VLOOKUP(MYRANKS_H[[#This Row],[IDFANGRAPHS]],STEAMER_H[],COLUMN(STEAMER_H[HR]),FALSE),0)</f>
        <v>8</v>
      </c>
      <c r="N368" s="56">
        <f>IFERROR(VLOOKUP(MYRANKS_H[[#This Row],[IDFANGRAPHS]],STEAMER_H[],COLUMN(STEAMER_H[R]),FALSE),0)</f>
        <v>26</v>
      </c>
      <c r="O368" s="56">
        <f>IFERROR(VLOOKUP(MYRANKS_H[[#This Row],[IDFANGRAPHS]],STEAMER_H[],COLUMN(STEAMER_H[RBI]),FALSE),0)</f>
        <v>29</v>
      </c>
      <c r="P368" s="56">
        <f>IFERROR(VLOOKUP(MYRANKS_H[[#This Row],[IDFANGRAPHS]],STEAMER_H[],COLUMN(STEAMER_H[BB]),FALSE),0)</f>
        <v>22</v>
      </c>
      <c r="Q368" s="56">
        <f>IFERROR(VLOOKUP(MYRANKS_H[[#This Row],[IDFANGRAPHS]],STEAMER_H[],COLUMN(STEAMER_H[HBP]),FALSE),0)</f>
        <v>3</v>
      </c>
      <c r="R368" s="56">
        <f>IFERROR(VLOOKUP(MYRANKS_H[[#This Row],[IDFANGRAPHS]],STEAMER_H[],COLUMN(STEAMER_H[SO]),FALSE),0)</f>
        <v>79</v>
      </c>
      <c r="S368" s="56">
        <f>IFERROR(VLOOKUP(MYRANKS_H[[#This Row],[IDFANGRAPHS]],STEAMER_H[],COLUMN(STEAMER_H[SB]),FALSE),0)</f>
        <v>1</v>
      </c>
      <c r="T368" s="19">
        <f>IFERROR(MYRANKS_H[[#This Row],[H]]/MYRANKS_H[[#This Row],[AB]],0)</f>
        <v>0.22222222222222221</v>
      </c>
      <c r="U368" s="19">
        <f>IFERROR((MYRANKS_H[[#This Row],[H]]+MYRANKS_H[[#This Row],[BB]]+MYRANKS_H[[#This Row],[HBP]])/(MYRANKS_H[[#This Row],[AB]]+MYRANKS_H[[#This Row],[BB]]+MYRANKS_H[[#This Row],[HBP]]),0)</f>
        <v>0.28813559322033899</v>
      </c>
      <c r="V368" s="19">
        <f>IFERROR((MYRANKS_H[[#This Row],[H]]+MYRANKS_H[[#This Row],[2B]]+2*MYRANKS_H[[#This Row],[3B]]+3*MYRANKS_H[[#This Row],[HR]])/MYRANKS_H[[#This Row],[AB]],0)</f>
        <v>0.35925925925925928</v>
      </c>
      <c r="W36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68" s="27">
        <f>VLOOKUP(MYRANKS_H[[#This Row],[POS]],REPLACEMENT_LEVEL[],3,FALSE)</f>
        <v>0</v>
      </c>
      <c r="Y368" s="27">
        <f>MYRANKS_H[[#This Row],[PROJ PTS]]-MYRANKS_H[[#This Row],[REPL LEVEL]]</f>
        <v>0</v>
      </c>
      <c r="Z368" s="27">
        <f>RANK(MYRANKS_H[[#This Row],[POINTS OVER REPL]],MYRANKS_H[POINTS OVER REPL])</f>
        <v>1</v>
      </c>
      <c r="AA368" s="29">
        <f>IF(MYRANKS_H[[#This Row],[RANK]]&lt;=TOTAL_HITTERS_DRAFTED,MYRANKS_H[[#This Row],[POINTS OVER REPL]],0)</f>
        <v>0</v>
      </c>
      <c r="AB368" s="35">
        <f>MYRANKS_H[[#This Row],[POINTS OVER REPL]]*DOLLAR_VALUE_PER_POINT+1</f>
        <v>1</v>
      </c>
      <c r="AC368" s="35"/>
      <c r="AD368" s="29">
        <f>IF(AND(MYRANKS_H[[#This Row],[RANK]]&lt;=(TOTAL_HITTERS_DRAFTED-HITTERS_BELOW_REPL_DRAFTED),MYRANKS_H[[#This Row],[$ACTUAL]]=""),MYRANKS_H[[#This Row],[POINTS OVER REPL]],0)</f>
        <v>0</v>
      </c>
      <c r="AE368" s="35">
        <f>IF(MYRANKS_H[[#This Row],[$ACTUAL]]="",MYRANKS_H[[#This Row],[POINTS OVER REPL]]*REMAINING_DOLLAR_VALUE_PER_POINT+1,0)</f>
        <v>1</v>
      </c>
    </row>
    <row r="369" spans="1:31" ht="15" customHeight="1" x14ac:dyDescent="0.25">
      <c r="A369" s="2" t="s">
        <v>15070</v>
      </c>
      <c r="B369" s="14" t="str">
        <f>VLOOKUP(MYRANKS_H[[#This Row],[PLAYERID]],PLAYERIDMAP2[],COLUMN(PLAYERIDMAP2[LASTNAME]),FALSE)</f>
        <v>Ryan</v>
      </c>
      <c r="C369" s="14" t="str">
        <f>VLOOKUP(MYRANKS_H[[#This Row],[PLAYERID]],PLAYERIDMAP2[],COLUMN(PLAYERIDMAP2[FIRSTNAME]),FALSE)</f>
        <v>Brendan</v>
      </c>
      <c r="D369" s="14" t="str">
        <f>MYRANKS_H[[#This Row],[FNAME]]&amp;" "&amp;MYRANKS_H[[#This Row],[LNAME]]</f>
        <v>Brendan Ryan</v>
      </c>
      <c r="E369" s="14" t="str">
        <f>VLOOKUP(MYRANKS_H[[#This Row],[PLAYERID]],PLAYERIDMAP2[],COLUMN(PLAYERIDMAP2[TEAM]),FALSE)</f>
        <v>N/A</v>
      </c>
      <c r="F369" s="14" t="str">
        <f>VLOOKUP(MYRANKS_H[[#This Row],[PLAYERID]],PLAYERIDMAP2[],COLUMN(PLAYERIDMAP2[POS]),FALSE)</f>
        <v>SS</v>
      </c>
      <c r="G369" s="14">
        <f>IFERROR(VALUE(VLOOKUP(MYRANKS_H[[#This Row],[PLAYERID]],PLAYERIDMAP2[],COLUMN(PLAYERIDMAP2[IDFANGRAPHS]),FALSE)),VLOOKUP(MYRANKS_H[[#This Row],[PLAYERID]],PLAYERIDMAP2[],COLUMN(PLAYERIDMAP2[IDFANGRAPHS]),FALSE))</f>
        <v>6073</v>
      </c>
      <c r="H369" s="56">
        <f>IFERROR(VLOOKUP(MYRANKS_H[[#This Row],[IDFANGRAPHS]],STEAMER_H[],COLUMN(STEAMER_H[PA]),FALSE),0)</f>
        <v>1</v>
      </c>
      <c r="I369" s="56">
        <f>IFERROR(VLOOKUP(MYRANKS_H[[#This Row],[IDFANGRAPHS]],STEAMER_H[],COLUMN(STEAMER_H[AB]),FALSE),0)</f>
        <v>1</v>
      </c>
      <c r="J369" s="56">
        <f>IFERROR(VLOOKUP(MYRANKS_H[[#This Row],[IDFANGRAPHS]],STEAMER_H[],COLUMN(STEAMER_H[H]),FALSE),0)</f>
        <v>0</v>
      </c>
      <c r="K369" s="56">
        <f>IFERROR(VLOOKUP(MYRANKS_H[[#This Row],[IDFANGRAPHS]],STEAMER_H[],COLUMN(STEAMER_H[2B]),FALSE),0)</f>
        <v>0</v>
      </c>
      <c r="L369" s="56">
        <f>IFERROR(VLOOKUP(MYRANKS_H[[#This Row],[IDFANGRAPHS]],STEAMER_H[],COLUMN(STEAMER_H[3B]),FALSE),0)</f>
        <v>0</v>
      </c>
      <c r="M369" s="56">
        <f>IFERROR(VLOOKUP(MYRANKS_H[[#This Row],[IDFANGRAPHS]],STEAMER_H[],COLUMN(STEAMER_H[HR]),FALSE),0)</f>
        <v>0</v>
      </c>
      <c r="N369" s="56">
        <f>IFERROR(VLOOKUP(MYRANKS_H[[#This Row],[IDFANGRAPHS]],STEAMER_H[],COLUMN(STEAMER_H[R]),FALSE),0)</f>
        <v>0</v>
      </c>
      <c r="O369" s="56">
        <f>IFERROR(VLOOKUP(MYRANKS_H[[#This Row],[IDFANGRAPHS]],STEAMER_H[],COLUMN(STEAMER_H[RBI]),FALSE),0)</f>
        <v>0</v>
      </c>
      <c r="P369" s="56">
        <f>IFERROR(VLOOKUP(MYRANKS_H[[#This Row],[IDFANGRAPHS]],STEAMER_H[],COLUMN(STEAMER_H[BB]),FALSE),0)</f>
        <v>0</v>
      </c>
      <c r="Q369" s="56">
        <f>IFERROR(VLOOKUP(MYRANKS_H[[#This Row],[IDFANGRAPHS]],STEAMER_H[],COLUMN(STEAMER_H[HBP]),FALSE),0)</f>
        <v>0</v>
      </c>
      <c r="R369" s="56">
        <f>IFERROR(VLOOKUP(MYRANKS_H[[#This Row],[IDFANGRAPHS]],STEAMER_H[],COLUMN(STEAMER_H[SO]),FALSE),0)</f>
        <v>0</v>
      </c>
      <c r="S369" s="56">
        <f>IFERROR(VLOOKUP(MYRANKS_H[[#This Row],[IDFANGRAPHS]],STEAMER_H[],COLUMN(STEAMER_H[SB]),FALSE),0)</f>
        <v>0</v>
      </c>
      <c r="T369" s="19">
        <f>IFERROR(MYRANKS_H[[#This Row],[H]]/MYRANKS_H[[#This Row],[AB]],0)</f>
        <v>0</v>
      </c>
      <c r="U369" s="19">
        <f>IFERROR((MYRANKS_H[[#This Row],[H]]+MYRANKS_H[[#This Row],[BB]]+MYRANKS_H[[#This Row],[HBP]])/(MYRANKS_H[[#This Row],[AB]]+MYRANKS_H[[#This Row],[BB]]+MYRANKS_H[[#This Row],[HBP]]),0)</f>
        <v>0</v>
      </c>
      <c r="V369" s="19">
        <f>IFERROR((MYRANKS_H[[#This Row],[H]]+MYRANKS_H[[#This Row],[2B]]+2*MYRANKS_H[[#This Row],[3B]]+3*MYRANKS_H[[#This Row],[HR]])/MYRANKS_H[[#This Row],[AB]],0)</f>
        <v>0</v>
      </c>
      <c r="W36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69" s="27">
        <f>VLOOKUP(MYRANKS_H[[#This Row],[POS]],REPLACEMENT_LEVEL[],3,FALSE)</f>
        <v>0</v>
      </c>
      <c r="Y369" s="27">
        <f>MYRANKS_H[[#This Row],[PROJ PTS]]-MYRANKS_H[[#This Row],[REPL LEVEL]]</f>
        <v>0</v>
      </c>
      <c r="Z369" s="27">
        <f>RANK(MYRANKS_H[[#This Row],[POINTS OVER REPL]],MYRANKS_H[POINTS OVER REPL])</f>
        <v>1</v>
      </c>
      <c r="AA369" s="29">
        <f>IF(MYRANKS_H[[#This Row],[RANK]]&lt;=TOTAL_HITTERS_DRAFTED,MYRANKS_H[[#This Row],[POINTS OVER REPL]],0)</f>
        <v>0</v>
      </c>
      <c r="AB369" s="35">
        <f>MYRANKS_H[[#This Row],[POINTS OVER REPL]]*DOLLAR_VALUE_PER_POINT+1</f>
        <v>1</v>
      </c>
      <c r="AC369" s="35"/>
      <c r="AD369" s="29">
        <f>IF(AND(MYRANKS_H[[#This Row],[RANK]]&lt;=(TOTAL_HITTERS_DRAFTED-HITTERS_BELOW_REPL_DRAFTED),MYRANKS_H[[#This Row],[$ACTUAL]]=""),MYRANKS_H[[#This Row],[POINTS OVER REPL]],0)</f>
        <v>0</v>
      </c>
      <c r="AE369" s="35">
        <f>IF(MYRANKS_H[[#This Row],[$ACTUAL]]="",MYRANKS_H[[#This Row],[POINTS OVER REPL]]*REMAINING_DOLLAR_VALUE_PER_POINT+1,0)</f>
        <v>1</v>
      </c>
    </row>
    <row r="370" spans="1:31" x14ac:dyDescent="0.25">
      <c r="A370" s="2" t="s">
        <v>15190</v>
      </c>
      <c r="B370" s="14" t="str">
        <f>VLOOKUP(MYRANKS_H[[#This Row],[PLAYERID]],PLAYERIDMAP2[],COLUMN(PLAYERIDMAP2[LASTNAME]),FALSE)</f>
        <v>Schafer</v>
      </c>
      <c r="C370" s="14" t="str">
        <f>VLOOKUP(MYRANKS_H[[#This Row],[PLAYERID]],PLAYERIDMAP2[],COLUMN(PLAYERIDMAP2[FIRSTNAME]),FALSE)</f>
        <v>Jordan</v>
      </c>
      <c r="D370" s="14" t="str">
        <f>MYRANKS_H[[#This Row],[FNAME]]&amp;" "&amp;MYRANKS_H[[#This Row],[LNAME]]</f>
        <v>Jordan Schafer</v>
      </c>
      <c r="E370" s="14" t="str">
        <f>VLOOKUP(MYRANKS_H[[#This Row],[PLAYERID]],PLAYERIDMAP2[],COLUMN(PLAYERIDMAP2[TEAM]),FALSE)</f>
        <v>MIN</v>
      </c>
      <c r="F370" s="14" t="str">
        <f>VLOOKUP(MYRANKS_H[[#This Row],[PLAYERID]],PLAYERIDMAP2[],COLUMN(PLAYERIDMAP2[POS]),FALSE)</f>
        <v>OF</v>
      </c>
      <c r="G370" s="14">
        <f>IFERROR(VALUE(VLOOKUP(MYRANKS_H[[#This Row],[PLAYERID]],PLAYERIDMAP2[],COLUMN(PLAYERIDMAP2[IDFANGRAPHS]),FALSE)),VLOOKUP(MYRANKS_H[[#This Row],[PLAYERID]],PLAYERIDMAP2[],COLUMN(PLAYERIDMAP2[IDFANGRAPHS]),FALSE))</f>
        <v>9883</v>
      </c>
      <c r="H370" s="56">
        <f>IFERROR(VLOOKUP(MYRANKS_H[[#This Row],[IDFANGRAPHS]],STEAMER_H[],COLUMN(STEAMER_H[PA]),FALSE),0)</f>
        <v>1</v>
      </c>
      <c r="I370" s="56">
        <f>IFERROR(VLOOKUP(MYRANKS_H[[#This Row],[IDFANGRAPHS]],STEAMER_H[],COLUMN(STEAMER_H[AB]),FALSE),0)</f>
        <v>1</v>
      </c>
      <c r="J370" s="56">
        <f>IFERROR(VLOOKUP(MYRANKS_H[[#This Row],[IDFANGRAPHS]],STEAMER_H[],COLUMN(STEAMER_H[H]),FALSE),0)</f>
        <v>0</v>
      </c>
      <c r="K370" s="56">
        <f>IFERROR(VLOOKUP(MYRANKS_H[[#This Row],[IDFANGRAPHS]],STEAMER_H[],COLUMN(STEAMER_H[2B]),FALSE),0)</f>
        <v>0</v>
      </c>
      <c r="L370" s="56">
        <f>IFERROR(VLOOKUP(MYRANKS_H[[#This Row],[IDFANGRAPHS]],STEAMER_H[],COLUMN(STEAMER_H[3B]),FALSE),0)</f>
        <v>0</v>
      </c>
      <c r="M370" s="56">
        <f>IFERROR(VLOOKUP(MYRANKS_H[[#This Row],[IDFANGRAPHS]],STEAMER_H[],COLUMN(STEAMER_H[HR]),FALSE),0)</f>
        <v>0</v>
      </c>
      <c r="N370" s="56">
        <f>IFERROR(VLOOKUP(MYRANKS_H[[#This Row],[IDFANGRAPHS]],STEAMER_H[],COLUMN(STEAMER_H[R]),FALSE),0)</f>
        <v>0</v>
      </c>
      <c r="O370" s="56">
        <f>IFERROR(VLOOKUP(MYRANKS_H[[#This Row],[IDFANGRAPHS]],STEAMER_H[],COLUMN(STEAMER_H[RBI]),FALSE),0)</f>
        <v>0</v>
      </c>
      <c r="P370" s="56">
        <f>IFERROR(VLOOKUP(MYRANKS_H[[#This Row],[IDFANGRAPHS]],STEAMER_H[],COLUMN(STEAMER_H[BB]),FALSE),0)</f>
        <v>0</v>
      </c>
      <c r="Q370" s="56">
        <f>IFERROR(VLOOKUP(MYRANKS_H[[#This Row],[IDFANGRAPHS]],STEAMER_H[],COLUMN(STEAMER_H[HBP]),FALSE),0)</f>
        <v>0</v>
      </c>
      <c r="R370" s="56">
        <f>IFERROR(VLOOKUP(MYRANKS_H[[#This Row],[IDFANGRAPHS]],STEAMER_H[],COLUMN(STEAMER_H[SO]),FALSE),0)</f>
        <v>0</v>
      </c>
      <c r="S370" s="56">
        <f>IFERROR(VLOOKUP(MYRANKS_H[[#This Row],[IDFANGRAPHS]],STEAMER_H[],COLUMN(STEAMER_H[SB]),FALSE),0)</f>
        <v>0</v>
      </c>
      <c r="T370" s="19">
        <f>IFERROR(MYRANKS_H[[#This Row],[H]]/MYRANKS_H[[#This Row],[AB]],0)</f>
        <v>0</v>
      </c>
      <c r="U370" s="19">
        <f>IFERROR((MYRANKS_H[[#This Row],[H]]+MYRANKS_H[[#This Row],[BB]]+MYRANKS_H[[#This Row],[HBP]])/(MYRANKS_H[[#This Row],[AB]]+MYRANKS_H[[#This Row],[BB]]+MYRANKS_H[[#This Row],[HBP]]),0)</f>
        <v>0</v>
      </c>
      <c r="V370" s="19">
        <f>IFERROR((MYRANKS_H[[#This Row],[H]]+MYRANKS_H[[#This Row],[2B]]+2*MYRANKS_H[[#This Row],[3B]]+3*MYRANKS_H[[#This Row],[HR]])/MYRANKS_H[[#This Row],[AB]],0)</f>
        <v>0</v>
      </c>
      <c r="W37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70" s="27">
        <f>VLOOKUP(MYRANKS_H[[#This Row],[POS]],REPLACEMENT_LEVEL[],3,FALSE)</f>
        <v>0</v>
      </c>
      <c r="Y370" s="27">
        <f>MYRANKS_H[[#This Row],[PROJ PTS]]-MYRANKS_H[[#This Row],[REPL LEVEL]]</f>
        <v>0</v>
      </c>
      <c r="Z370" s="27">
        <f>RANK(MYRANKS_H[[#This Row],[POINTS OVER REPL]],MYRANKS_H[POINTS OVER REPL])</f>
        <v>1</v>
      </c>
      <c r="AA370" s="29">
        <f>IF(MYRANKS_H[[#This Row],[RANK]]&lt;=TOTAL_HITTERS_DRAFTED,MYRANKS_H[[#This Row],[POINTS OVER REPL]],0)</f>
        <v>0</v>
      </c>
      <c r="AB370" s="35">
        <f>MYRANKS_H[[#This Row],[POINTS OVER REPL]]*DOLLAR_VALUE_PER_POINT+1</f>
        <v>1</v>
      </c>
      <c r="AC370" s="35"/>
      <c r="AD370" s="29">
        <f>IF(AND(MYRANKS_H[[#This Row],[RANK]]&lt;=(TOTAL_HITTERS_DRAFTED-HITTERS_BELOW_REPL_DRAFTED),MYRANKS_H[[#This Row],[$ACTUAL]]=""),MYRANKS_H[[#This Row],[POINTS OVER REPL]],0)</f>
        <v>0</v>
      </c>
      <c r="AE370" s="35">
        <f>IF(MYRANKS_H[[#This Row],[$ACTUAL]]="",MYRANKS_H[[#This Row],[POINTS OVER REPL]]*REMAINING_DOLLAR_VALUE_PER_POINT+1,0)</f>
        <v>1</v>
      </c>
    </row>
    <row r="371" spans="1:31" ht="15" customHeight="1" x14ac:dyDescent="0.25">
      <c r="A371" s="2" t="s">
        <v>15194</v>
      </c>
      <c r="B371" s="14" t="str">
        <f>VLOOKUP(MYRANKS_H[[#This Row],[PLAYERID]],PLAYERIDMAP2[],COLUMN(PLAYERIDMAP2[LASTNAME]),FALSE)</f>
        <v>Schafer</v>
      </c>
      <c r="C371" s="14" t="str">
        <f>VLOOKUP(MYRANKS_H[[#This Row],[PLAYERID]],PLAYERIDMAP2[],COLUMN(PLAYERIDMAP2[FIRSTNAME]),FALSE)</f>
        <v>Logan</v>
      </c>
      <c r="D371" s="14" t="str">
        <f>MYRANKS_H[[#This Row],[FNAME]]&amp;" "&amp;MYRANKS_H[[#This Row],[LNAME]]</f>
        <v>Logan Schafer</v>
      </c>
      <c r="E371" s="14" t="str">
        <f>VLOOKUP(MYRANKS_H[[#This Row],[PLAYERID]],PLAYERIDMAP2[],COLUMN(PLAYERIDMAP2[TEAM]),FALSE)</f>
        <v>MIL</v>
      </c>
      <c r="F371" s="14" t="str">
        <f>VLOOKUP(MYRANKS_H[[#This Row],[PLAYERID]],PLAYERIDMAP2[],COLUMN(PLAYERIDMAP2[POS]),FALSE)</f>
        <v>OF</v>
      </c>
      <c r="G371" s="14">
        <f>IFERROR(VALUE(VLOOKUP(MYRANKS_H[[#This Row],[PLAYERID]],PLAYERIDMAP2[],COLUMN(PLAYERIDMAP2[IDFANGRAPHS]),FALSE)),VLOOKUP(MYRANKS_H[[#This Row],[PLAYERID]],PLAYERIDMAP2[],COLUMN(PLAYERIDMAP2[IDFANGRAPHS]),FALSE))</f>
        <v>7937</v>
      </c>
      <c r="H371" s="56">
        <f>IFERROR(VLOOKUP(MYRANKS_H[[#This Row],[IDFANGRAPHS]],STEAMER_H[],COLUMN(STEAMER_H[PA]),FALSE),0)</f>
        <v>1</v>
      </c>
      <c r="I371" s="56">
        <f>IFERROR(VLOOKUP(MYRANKS_H[[#This Row],[IDFANGRAPHS]],STEAMER_H[],COLUMN(STEAMER_H[AB]),FALSE),0)</f>
        <v>1</v>
      </c>
      <c r="J371" s="56">
        <f>IFERROR(VLOOKUP(MYRANKS_H[[#This Row],[IDFANGRAPHS]],STEAMER_H[],COLUMN(STEAMER_H[H]),FALSE),0)</f>
        <v>0</v>
      </c>
      <c r="K371" s="56">
        <f>IFERROR(VLOOKUP(MYRANKS_H[[#This Row],[IDFANGRAPHS]],STEAMER_H[],COLUMN(STEAMER_H[2B]),FALSE),0)</f>
        <v>0</v>
      </c>
      <c r="L371" s="56">
        <f>IFERROR(VLOOKUP(MYRANKS_H[[#This Row],[IDFANGRAPHS]],STEAMER_H[],COLUMN(STEAMER_H[3B]),FALSE),0)</f>
        <v>0</v>
      </c>
      <c r="M371" s="56">
        <f>IFERROR(VLOOKUP(MYRANKS_H[[#This Row],[IDFANGRAPHS]],STEAMER_H[],COLUMN(STEAMER_H[HR]),FALSE),0)</f>
        <v>0</v>
      </c>
      <c r="N371" s="56">
        <f>IFERROR(VLOOKUP(MYRANKS_H[[#This Row],[IDFANGRAPHS]],STEAMER_H[],COLUMN(STEAMER_H[R]),FALSE),0)</f>
        <v>0</v>
      </c>
      <c r="O371" s="56">
        <f>IFERROR(VLOOKUP(MYRANKS_H[[#This Row],[IDFANGRAPHS]],STEAMER_H[],COLUMN(STEAMER_H[RBI]),FALSE),0)</f>
        <v>0</v>
      </c>
      <c r="P371" s="56">
        <f>IFERROR(VLOOKUP(MYRANKS_H[[#This Row],[IDFANGRAPHS]],STEAMER_H[],COLUMN(STEAMER_H[BB]),FALSE),0)</f>
        <v>0</v>
      </c>
      <c r="Q371" s="56">
        <f>IFERROR(VLOOKUP(MYRANKS_H[[#This Row],[IDFANGRAPHS]],STEAMER_H[],COLUMN(STEAMER_H[HBP]),FALSE),0)</f>
        <v>0</v>
      </c>
      <c r="R371" s="56">
        <f>IFERROR(VLOOKUP(MYRANKS_H[[#This Row],[IDFANGRAPHS]],STEAMER_H[],COLUMN(STEAMER_H[SO]),FALSE),0)</f>
        <v>0</v>
      </c>
      <c r="S371" s="56">
        <f>IFERROR(VLOOKUP(MYRANKS_H[[#This Row],[IDFANGRAPHS]],STEAMER_H[],COLUMN(STEAMER_H[SB]),FALSE),0)</f>
        <v>0</v>
      </c>
      <c r="T371" s="19">
        <f>IFERROR(MYRANKS_H[[#This Row],[H]]/MYRANKS_H[[#This Row],[AB]],0)</f>
        <v>0</v>
      </c>
      <c r="U371" s="19">
        <f>IFERROR((MYRANKS_H[[#This Row],[H]]+MYRANKS_H[[#This Row],[BB]]+MYRANKS_H[[#This Row],[HBP]])/(MYRANKS_H[[#This Row],[AB]]+MYRANKS_H[[#This Row],[BB]]+MYRANKS_H[[#This Row],[HBP]]),0)</f>
        <v>0</v>
      </c>
      <c r="V371" s="19">
        <f>IFERROR((MYRANKS_H[[#This Row],[H]]+MYRANKS_H[[#This Row],[2B]]+2*MYRANKS_H[[#This Row],[3B]]+3*MYRANKS_H[[#This Row],[HR]])/MYRANKS_H[[#This Row],[AB]],0)</f>
        <v>0</v>
      </c>
      <c r="W37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71" s="27">
        <f>VLOOKUP(MYRANKS_H[[#This Row],[POS]],REPLACEMENT_LEVEL[],3,FALSE)</f>
        <v>0</v>
      </c>
      <c r="Y371" s="27">
        <f>MYRANKS_H[[#This Row],[PROJ PTS]]-MYRANKS_H[[#This Row],[REPL LEVEL]]</f>
        <v>0</v>
      </c>
      <c r="Z371" s="27">
        <f>RANK(MYRANKS_H[[#This Row],[POINTS OVER REPL]],MYRANKS_H[POINTS OVER REPL])</f>
        <v>1</v>
      </c>
      <c r="AA371" s="29">
        <f>IF(MYRANKS_H[[#This Row],[RANK]]&lt;=TOTAL_HITTERS_DRAFTED,MYRANKS_H[[#This Row],[POINTS OVER REPL]],0)</f>
        <v>0</v>
      </c>
      <c r="AB371" s="35">
        <f>MYRANKS_H[[#This Row],[POINTS OVER REPL]]*DOLLAR_VALUE_PER_POINT+1</f>
        <v>1</v>
      </c>
      <c r="AC371" s="35"/>
      <c r="AD371" s="29">
        <f>IF(AND(MYRANKS_H[[#This Row],[RANK]]&lt;=(TOTAL_HITTERS_DRAFTED-HITTERS_BELOW_REPL_DRAFTED),MYRANKS_H[[#This Row],[$ACTUAL]]=""),MYRANKS_H[[#This Row],[POINTS OVER REPL]],0)</f>
        <v>0</v>
      </c>
      <c r="AE371" s="35">
        <f>IF(MYRANKS_H[[#This Row],[$ACTUAL]]="",MYRANKS_H[[#This Row],[POINTS OVER REPL]]*REMAINING_DOLLAR_VALUE_PER_POINT+1,0)</f>
        <v>1</v>
      </c>
    </row>
    <row r="372" spans="1:31" ht="15" customHeight="1" x14ac:dyDescent="0.25">
      <c r="A372" s="9" t="s">
        <v>15346</v>
      </c>
      <c r="B372" s="14" t="str">
        <f>VLOOKUP(MYRANKS_H[[#This Row],[PLAYERID]],PLAYERIDMAP2[],COLUMN(PLAYERIDMAP2[LASTNAME]),FALSE)</f>
        <v>Sogard</v>
      </c>
      <c r="C372" s="14" t="str">
        <f>VLOOKUP(MYRANKS_H[[#This Row],[PLAYERID]],PLAYERIDMAP2[],COLUMN(PLAYERIDMAP2[FIRSTNAME]),FALSE)</f>
        <v>Eric</v>
      </c>
      <c r="D372" s="14" t="str">
        <f>MYRANKS_H[[#This Row],[FNAME]]&amp;" "&amp;MYRANKS_H[[#This Row],[LNAME]]</f>
        <v>Eric Sogard</v>
      </c>
      <c r="E372" s="14" t="str">
        <f>VLOOKUP(MYRANKS_H[[#This Row],[PLAYERID]],PLAYERIDMAP2[],COLUMN(PLAYERIDMAP2[TEAM]),FALSE)</f>
        <v>OAK</v>
      </c>
      <c r="F372" s="14" t="str">
        <f>VLOOKUP(MYRANKS_H[[#This Row],[PLAYERID]],PLAYERIDMAP2[],COLUMN(PLAYERIDMAP2[POS]),FALSE)</f>
        <v>2B</v>
      </c>
      <c r="G372" s="14">
        <f>IFERROR(VALUE(VLOOKUP(MYRANKS_H[[#This Row],[PLAYERID]],PLAYERIDMAP2[],COLUMN(PLAYERIDMAP2[IDFANGRAPHS]),FALSE)),VLOOKUP(MYRANKS_H[[#This Row],[PLAYERID]],PLAYERIDMAP2[],COLUMN(PLAYERIDMAP2[IDFANGRAPHS]),FALSE))</f>
        <v>7927</v>
      </c>
      <c r="H372" s="56">
        <f>IFERROR(VLOOKUP(MYRANKS_H[[#This Row],[IDFANGRAPHS]],STEAMER_H[],COLUMN(STEAMER_H[PA]),FALSE),0)</f>
        <v>211</v>
      </c>
      <c r="I372" s="56">
        <f>IFERROR(VLOOKUP(MYRANKS_H[[#This Row],[IDFANGRAPHS]],STEAMER_H[],COLUMN(STEAMER_H[AB]),FALSE),0)</f>
        <v>192</v>
      </c>
      <c r="J372" s="56">
        <f>IFERROR(VLOOKUP(MYRANKS_H[[#This Row],[IDFANGRAPHS]],STEAMER_H[],COLUMN(STEAMER_H[H]),FALSE),0)</f>
        <v>47</v>
      </c>
      <c r="K372" s="56">
        <f>IFERROR(VLOOKUP(MYRANKS_H[[#This Row],[IDFANGRAPHS]],STEAMER_H[],COLUMN(STEAMER_H[2B]),FALSE),0)</f>
        <v>9</v>
      </c>
      <c r="L372" s="56">
        <f>IFERROR(VLOOKUP(MYRANKS_H[[#This Row],[IDFANGRAPHS]],STEAMER_H[],COLUMN(STEAMER_H[3B]),FALSE),0)</f>
        <v>1</v>
      </c>
      <c r="M372" s="56">
        <f>IFERROR(VLOOKUP(MYRANKS_H[[#This Row],[IDFANGRAPHS]],STEAMER_H[],COLUMN(STEAMER_H[HR]),FALSE),0)</f>
        <v>1</v>
      </c>
      <c r="N372" s="56">
        <f>IFERROR(VLOOKUP(MYRANKS_H[[#This Row],[IDFANGRAPHS]],STEAMER_H[],COLUMN(STEAMER_H[R]),FALSE),0)</f>
        <v>20</v>
      </c>
      <c r="O372" s="56">
        <f>IFERROR(VLOOKUP(MYRANKS_H[[#This Row],[IDFANGRAPHS]],STEAMER_H[],COLUMN(STEAMER_H[RBI]),FALSE),0)</f>
        <v>17</v>
      </c>
      <c r="P372" s="56">
        <f>IFERROR(VLOOKUP(MYRANKS_H[[#This Row],[IDFANGRAPHS]],STEAMER_H[],COLUMN(STEAMER_H[BB]),FALSE),0)</f>
        <v>15</v>
      </c>
      <c r="Q372" s="56">
        <f>IFERROR(VLOOKUP(MYRANKS_H[[#This Row],[IDFANGRAPHS]],STEAMER_H[],COLUMN(STEAMER_H[HBP]),FALSE),0)</f>
        <v>1</v>
      </c>
      <c r="R372" s="56">
        <f>IFERROR(VLOOKUP(MYRANKS_H[[#This Row],[IDFANGRAPHS]],STEAMER_H[],COLUMN(STEAMER_H[SO]),FALSE),0)</f>
        <v>27</v>
      </c>
      <c r="S372" s="56">
        <f>IFERROR(VLOOKUP(MYRANKS_H[[#This Row],[IDFANGRAPHS]],STEAMER_H[],COLUMN(STEAMER_H[SB]),FALSE),0)</f>
        <v>4</v>
      </c>
      <c r="T372" s="19">
        <f>IFERROR(MYRANKS_H[[#This Row],[H]]/MYRANKS_H[[#This Row],[AB]],0)</f>
        <v>0.24479166666666666</v>
      </c>
      <c r="U372" s="19">
        <f>IFERROR((MYRANKS_H[[#This Row],[H]]+MYRANKS_H[[#This Row],[BB]]+MYRANKS_H[[#This Row],[HBP]])/(MYRANKS_H[[#This Row],[AB]]+MYRANKS_H[[#This Row],[BB]]+MYRANKS_H[[#This Row],[HBP]]),0)</f>
        <v>0.30288461538461536</v>
      </c>
      <c r="V372" s="19">
        <f>IFERROR((MYRANKS_H[[#This Row],[H]]+MYRANKS_H[[#This Row],[2B]]+2*MYRANKS_H[[#This Row],[3B]]+3*MYRANKS_H[[#This Row],[HR]])/MYRANKS_H[[#This Row],[AB]],0)</f>
        <v>0.31770833333333331</v>
      </c>
      <c r="W37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72" s="27">
        <f>VLOOKUP(MYRANKS_H[[#This Row],[POS]],REPLACEMENT_LEVEL[],3,FALSE)</f>
        <v>0</v>
      </c>
      <c r="Y372" s="27">
        <f>MYRANKS_H[[#This Row],[PROJ PTS]]-MYRANKS_H[[#This Row],[REPL LEVEL]]</f>
        <v>0</v>
      </c>
      <c r="Z372" s="27">
        <f>RANK(MYRANKS_H[[#This Row],[POINTS OVER REPL]],MYRANKS_H[POINTS OVER REPL])</f>
        <v>1</v>
      </c>
      <c r="AA372" s="29">
        <f>IF(MYRANKS_H[[#This Row],[RANK]]&lt;=TOTAL_HITTERS_DRAFTED,MYRANKS_H[[#This Row],[POINTS OVER REPL]],0)</f>
        <v>0</v>
      </c>
      <c r="AB372" s="35">
        <f>MYRANKS_H[[#This Row],[POINTS OVER REPL]]*DOLLAR_VALUE_PER_POINT+1</f>
        <v>1</v>
      </c>
      <c r="AC372" s="35"/>
      <c r="AD372" s="29">
        <f>IF(AND(MYRANKS_H[[#This Row],[RANK]]&lt;=(TOTAL_HITTERS_DRAFTED-HITTERS_BELOW_REPL_DRAFTED),MYRANKS_H[[#This Row],[$ACTUAL]]=""),MYRANKS_H[[#This Row],[POINTS OVER REPL]],0)</f>
        <v>0</v>
      </c>
      <c r="AE372" s="35">
        <f>IF(MYRANKS_H[[#This Row],[$ACTUAL]]="",MYRANKS_H[[#This Row],[POINTS OVER REPL]]*REMAINING_DOLLAR_VALUE_PER_POINT+1,0)</f>
        <v>1</v>
      </c>
    </row>
    <row r="373" spans="1:31" ht="15" customHeight="1" x14ac:dyDescent="0.25">
      <c r="A373" s="89" t="s">
        <v>15448</v>
      </c>
      <c r="B373" s="90" t="str">
        <f>VLOOKUP(MYRANKS_H[[#This Row],[PLAYERID]],PLAYERIDMAP2[],COLUMN(PLAYERIDMAP2[LASTNAME]),FALSE)</f>
        <v>Suarez</v>
      </c>
      <c r="C373" s="90" t="str">
        <f>VLOOKUP(MYRANKS_H[[#This Row],[PLAYERID]],PLAYERIDMAP2[],COLUMN(PLAYERIDMAP2[FIRSTNAME]),FALSE)</f>
        <v>Eugenio</v>
      </c>
      <c r="D373" s="90" t="str">
        <f>MYRANKS_H[[#This Row],[FNAME]]&amp;" "&amp;MYRANKS_H[[#This Row],[LNAME]]</f>
        <v>Eugenio Suarez</v>
      </c>
      <c r="E373" s="90" t="str">
        <f>VLOOKUP(MYRANKS_H[[#This Row],[PLAYERID]],PLAYERIDMAP2[],COLUMN(PLAYERIDMAP2[TEAM]),FALSE)</f>
        <v>CIN</v>
      </c>
      <c r="F373" s="90" t="str">
        <f>VLOOKUP(MYRANKS_H[[#This Row],[PLAYERID]],PLAYERIDMAP2[],COLUMN(PLAYERIDMAP2[POS]),FALSE)</f>
        <v>SS</v>
      </c>
      <c r="G373" s="90">
        <f>IFERROR(VALUE(VLOOKUP(MYRANKS_H[[#This Row],[PLAYERID]],PLAYERIDMAP2[],COLUMN(PLAYERIDMAP2[IDFANGRAPHS]),FALSE)),VLOOKUP(MYRANKS_H[[#This Row],[PLAYERID]],PLAYERIDMAP2[],COLUMN(PLAYERIDMAP2[IDFANGRAPHS]),FALSE))</f>
        <v>12552</v>
      </c>
      <c r="H373" s="56">
        <f>IFERROR(VLOOKUP(MYRANKS_H[[#This Row],[IDFANGRAPHS]],STEAMER_H[],COLUMN(STEAMER_H[PA]),FALSE),0)</f>
        <v>465</v>
      </c>
      <c r="I373" s="56">
        <f>IFERROR(VLOOKUP(MYRANKS_H[[#This Row],[IDFANGRAPHS]],STEAMER_H[],COLUMN(STEAMER_H[AB]),FALSE),0)</f>
        <v>422</v>
      </c>
      <c r="J373" s="56">
        <f>IFERROR(VLOOKUP(MYRANKS_H[[#This Row],[IDFANGRAPHS]],STEAMER_H[],COLUMN(STEAMER_H[H]),FALSE),0)</f>
        <v>108</v>
      </c>
      <c r="K373" s="56">
        <f>IFERROR(VLOOKUP(MYRANKS_H[[#This Row],[IDFANGRAPHS]],STEAMER_H[],COLUMN(STEAMER_H[2B]),FALSE),0)</f>
        <v>20</v>
      </c>
      <c r="L373" s="56">
        <f>IFERROR(VLOOKUP(MYRANKS_H[[#This Row],[IDFANGRAPHS]],STEAMER_H[],COLUMN(STEAMER_H[3B]),FALSE),0)</f>
        <v>2</v>
      </c>
      <c r="M373" s="56">
        <f>IFERROR(VLOOKUP(MYRANKS_H[[#This Row],[IDFANGRAPHS]],STEAMER_H[],COLUMN(STEAMER_H[HR]),FALSE),0)</f>
        <v>14</v>
      </c>
      <c r="N373" s="56">
        <f>IFERROR(VLOOKUP(MYRANKS_H[[#This Row],[IDFANGRAPHS]],STEAMER_H[],COLUMN(STEAMER_H[R]),FALSE),0)</f>
        <v>47</v>
      </c>
      <c r="O373" s="56">
        <f>IFERROR(VLOOKUP(MYRANKS_H[[#This Row],[IDFANGRAPHS]],STEAMER_H[],COLUMN(STEAMER_H[RBI]),FALSE),0)</f>
        <v>51</v>
      </c>
      <c r="P373" s="56">
        <f>IFERROR(VLOOKUP(MYRANKS_H[[#This Row],[IDFANGRAPHS]],STEAMER_H[],COLUMN(STEAMER_H[BB]),FALSE),0)</f>
        <v>32</v>
      </c>
      <c r="Q373" s="56">
        <f>IFERROR(VLOOKUP(MYRANKS_H[[#This Row],[IDFANGRAPHS]],STEAMER_H[],COLUMN(STEAMER_H[HBP]),FALSE),0)</f>
        <v>5</v>
      </c>
      <c r="R373" s="56">
        <f>IFERROR(VLOOKUP(MYRANKS_H[[#This Row],[IDFANGRAPHS]],STEAMER_H[],COLUMN(STEAMER_H[SO]),FALSE),0)</f>
        <v>98</v>
      </c>
      <c r="S373" s="56">
        <f>IFERROR(VLOOKUP(MYRANKS_H[[#This Row],[IDFANGRAPHS]],STEAMER_H[],COLUMN(STEAMER_H[SB]),FALSE),0)</f>
        <v>6</v>
      </c>
      <c r="T373" s="85">
        <f>IFERROR(MYRANKS_H[[#This Row],[H]]/MYRANKS_H[[#This Row],[AB]],0)</f>
        <v>0.25592417061611372</v>
      </c>
      <c r="U373" s="85">
        <f>IFERROR((MYRANKS_H[[#This Row],[H]]+MYRANKS_H[[#This Row],[BB]]+MYRANKS_H[[#This Row],[HBP]])/(MYRANKS_H[[#This Row],[AB]]+MYRANKS_H[[#This Row],[BB]]+MYRANKS_H[[#This Row],[HBP]]),0)</f>
        <v>0.31590413943355122</v>
      </c>
      <c r="V373" s="85">
        <f>IFERROR((MYRANKS_H[[#This Row],[H]]+MYRANKS_H[[#This Row],[2B]]+2*MYRANKS_H[[#This Row],[3B]]+3*MYRANKS_H[[#This Row],[HR]])/MYRANKS_H[[#This Row],[AB]],0)</f>
        <v>0.41232227488151657</v>
      </c>
      <c r="W373" s="74">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73" s="74">
        <f>VLOOKUP(MYRANKS_H[[#This Row],[POS]],REPLACEMENT_LEVEL[],3,FALSE)</f>
        <v>0</v>
      </c>
      <c r="Y373" s="74">
        <f>MYRANKS_H[[#This Row],[PROJ PTS]]-MYRANKS_H[[#This Row],[REPL LEVEL]]</f>
        <v>0</v>
      </c>
      <c r="Z373" s="74">
        <f>RANK(MYRANKS_H[[#This Row],[POINTS OVER REPL]],MYRANKS_H[POINTS OVER REPL])</f>
        <v>1</v>
      </c>
      <c r="AA373" s="74">
        <f>IF(MYRANKS_H[[#This Row],[RANK]]&lt;=TOTAL_HITTERS_DRAFTED,MYRANKS_H[[#This Row],[POINTS OVER REPL]],0)</f>
        <v>0</v>
      </c>
      <c r="AB373" s="76">
        <f>MYRANKS_H[[#This Row],[POINTS OVER REPL]]*DOLLAR_VALUE_PER_POINT+1</f>
        <v>1</v>
      </c>
      <c r="AC373" s="74"/>
      <c r="AD373" s="74">
        <f>IF(AND(MYRANKS_H[[#This Row],[RANK]]&lt;=(TOTAL_HITTERS_DRAFTED-HITTERS_BELOW_REPL_DRAFTED),MYRANKS_H[[#This Row],[$ACTUAL]]=""),MYRANKS_H[[#This Row],[POINTS OVER REPL]],0)</f>
        <v>0</v>
      </c>
      <c r="AE373" s="86">
        <f>IF(MYRANKS_H[[#This Row],[$ACTUAL]]="",MYRANKS_H[[#This Row],[POINTS OVER REPL]]*REMAINING_DOLLAR_VALUE_PER_POINT+1,0)</f>
        <v>1</v>
      </c>
    </row>
    <row r="374" spans="1:31" ht="15" customHeight="1" x14ac:dyDescent="0.25">
      <c r="A374" s="89" t="s">
        <v>19406</v>
      </c>
      <c r="B374" s="90" t="str">
        <f>VLOOKUP(MYRANKS_H[[#This Row],[PLAYERID]],PLAYERIDMAP2[],COLUMN(PLAYERIDMAP2[LASTNAME]),FALSE)</f>
        <v>Susac</v>
      </c>
      <c r="C374" s="90" t="str">
        <f>VLOOKUP(MYRANKS_H[[#This Row],[PLAYERID]],PLAYERIDMAP2[],COLUMN(PLAYERIDMAP2[FIRSTNAME]),FALSE)</f>
        <v>Andrew</v>
      </c>
      <c r="D374" s="90" t="str">
        <f>MYRANKS_H[[#This Row],[FNAME]]&amp;" "&amp;MYRANKS_H[[#This Row],[LNAME]]</f>
        <v>Andrew Susac</v>
      </c>
      <c r="E374" s="90" t="str">
        <f>VLOOKUP(MYRANKS_H[[#This Row],[PLAYERID]],PLAYERIDMAP2[],COLUMN(PLAYERIDMAP2[TEAM]),FALSE)</f>
        <v>SF</v>
      </c>
      <c r="F374" s="90" t="str">
        <f>VLOOKUP(MYRANKS_H[[#This Row],[PLAYERID]],PLAYERIDMAP2[],COLUMN(PLAYERIDMAP2[POS]),FALSE)</f>
        <v>C</v>
      </c>
      <c r="G374" s="90">
        <f>IFERROR(VALUE(VLOOKUP(MYRANKS_H[[#This Row],[PLAYERID]],PLAYERIDMAP2[],COLUMN(PLAYERIDMAP2[IDFANGRAPHS]),FALSE)),VLOOKUP(MYRANKS_H[[#This Row],[PLAYERID]],PLAYERIDMAP2[],COLUMN(PLAYERIDMAP2[IDFANGRAPHS]),FALSE))</f>
        <v>13132</v>
      </c>
      <c r="H374" s="56">
        <f>IFERROR(VLOOKUP(MYRANKS_H[[#This Row],[IDFANGRAPHS]],STEAMER_H[],COLUMN(STEAMER_H[PA]),FALSE),0)</f>
        <v>214</v>
      </c>
      <c r="I374" s="56">
        <f>IFERROR(VLOOKUP(MYRANKS_H[[#This Row],[IDFANGRAPHS]],STEAMER_H[],COLUMN(STEAMER_H[AB]),FALSE),0)</f>
        <v>190</v>
      </c>
      <c r="J374" s="56">
        <f>IFERROR(VLOOKUP(MYRANKS_H[[#This Row],[IDFANGRAPHS]],STEAMER_H[],COLUMN(STEAMER_H[H]),FALSE),0)</f>
        <v>43</v>
      </c>
      <c r="K374" s="56">
        <f>IFERROR(VLOOKUP(MYRANKS_H[[#This Row],[IDFANGRAPHS]],STEAMER_H[],COLUMN(STEAMER_H[2B]),FALSE),0)</f>
        <v>9</v>
      </c>
      <c r="L374" s="56">
        <f>IFERROR(VLOOKUP(MYRANKS_H[[#This Row],[IDFANGRAPHS]],STEAMER_H[],COLUMN(STEAMER_H[3B]),FALSE),0)</f>
        <v>1</v>
      </c>
      <c r="M374" s="56">
        <f>IFERROR(VLOOKUP(MYRANKS_H[[#This Row],[IDFANGRAPHS]],STEAMER_H[],COLUMN(STEAMER_H[HR]),FALSE),0)</f>
        <v>5</v>
      </c>
      <c r="N374" s="56">
        <f>IFERROR(VLOOKUP(MYRANKS_H[[#This Row],[IDFANGRAPHS]],STEAMER_H[],COLUMN(STEAMER_H[R]),FALSE),0)</f>
        <v>20</v>
      </c>
      <c r="O374" s="56">
        <f>IFERROR(VLOOKUP(MYRANKS_H[[#This Row],[IDFANGRAPHS]],STEAMER_H[],COLUMN(STEAMER_H[RBI]),FALSE),0)</f>
        <v>22</v>
      </c>
      <c r="P374" s="56">
        <f>IFERROR(VLOOKUP(MYRANKS_H[[#This Row],[IDFANGRAPHS]],STEAMER_H[],COLUMN(STEAMER_H[BB]),FALSE),0)</f>
        <v>19</v>
      </c>
      <c r="Q374" s="56">
        <f>IFERROR(VLOOKUP(MYRANKS_H[[#This Row],[IDFANGRAPHS]],STEAMER_H[],COLUMN(STEAMER_H[HBP]),FALSE),0)</f>
        <v>2</v>
      </c>
      <c r="R374" s="56">
        <f>IFERROR(VLOOKUP(MYRANKS_H[[#This Row],[IDFANGRAPHS]],STEAMER_H[],COLUMN(STEAMER_H[SO]),FALSE),0)</f>
        <v>53</v>
      </c>
      <c r="S374" s="56">
        <f>IFERROR(VLOOKUP(MYRANKS_H[[#This Row],[IDFANGRAPHS]],STEAMER_H[],COLUMN(STEAMER_H[SB]),FALSE),0)</f>
        <v>1</v>
      </c>
      <c r="T374" s="85">
        <f>IFERROR(MYRANKS_H[[#This Row],[H]]/MYRANKS_H[[#This Row],[AB]],0)</f>
        <v>0.22631578947368422</v>
      </c>
      <c r="U374" s="85">
        <f>IFERROR((MYRANKS_H[[#This Row],[H]]+MYRANKS_H[[#This Row],[BB]]+MYRANKS_H[[#This Row],[HBP]])/(MYRANKS_H[[#This Row],[AB]]+MYRANKS_H[[#This Row],[BB]]+MYRANKS_H[[#This Row],[HBP]]),0)</f>
        <v>0.30331753554502372</v>
      </c>
      <c r="V374" s="85">
        <f>IFERROR((MYRANKS_H[[#This Row],[H]]+MYRANKS_H[[#This Row],[2B]]+2*MYRANKS_H[[#This Row],[3B]]+3*MYRANKS_H[[#This Row],[HR]])/MYRANKS_H[[#This Row],[AB]],0)</f>
        <v>0.36315789473684212</v>
      </c>
      <c r="W374" s="74">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74" s="74">
        <f>VLOOKUP(MYRANKS_H[[#This Row],[POS]],REPLACEMENT_LEVEL[],3,FALSE)</f>
        <v>0</v>
      </c>
      <c r="Y374" s="74">
        <f>MYRANKS_H[[#This Row],[PROJ PTS]]-MYRANKS_H[[#This Row],[REPL LEVEL]]</f>
        <v>0</v>
      </c>
      <c r="Z374" s="74">
        <f>RANK(MYRANKS_H[[#This Row],[POINTS OVER REPL]],MYRANKS_H[POINTS OVER REPL])</f>
        <v>1</v>
      </c>
      <c r="AA374" s="74">
        <f>IF(MYRANKS_H[[#This Row],[RANK]]&lt;=TOTAL_HITTERS_DRAFTED,MYRANKS_H[[#This Row],[POINTS OVER REPL]],0)</f>
        <v>0</v>
      </c>
      <c r="AB374" s="76">
        <f>MYRANKS_H[[#This Row],[POINTS OVER REPL]]*DOLLAR_VALUE_PER_POINT+1</f>
        <v>1</v>
      </c>
      <c r="AC374" s="74"/>
      <c r="AD374" s="74">
        <f>IF(AND(MYRANKS_H[[#This Row],[RANK]]&lt;=(TOTAL_HITTERS_DRAFTED-HITTERS_BELOW_REPL_DRAFTED),MYRANKS_H[[#This Row],[$ACTUAL]]=""),MYRANKS_H[[#This Row],[POINTS OVER REPL]],0)</f>
        <v>0</v>
      </c>
      <c r="AE374" s="86">
        <f>IF(MYRANKS_H[[#This Row],[$ACTUAL]]="",MYRANKS_H[[#This Row],[POINTS OVER REPL]]*REMAINING_DOLLAR_VALUE_PER_POINT+1,0)</f>
        <v>1</v>
      </c>
    </row>
    <row r="375" spans="1:31" ht="15" customHeight="1" x14ac:dyDescent="0.25">
      <c r="A375" s="89" t="s">
        <v>15499</v>
      </c>
      <c r="B375" s="90" t="str">
        <f>VLOOKUP(MYRANKS_H[[#This Row],[PLAYERID]],PLAYERIDMAP2[],COLUMN(PLAYERIDMAP2[LASTNAME]),FALSE)</f>
        <v>Taylor</v>
      </c>
      <c r="C375" s="90" t="str">
        <f>VLOOKUP(MYRANKS_H[[#This Row],[PLAYERID]],PLAYERIDMAP2[],COLUMN(PLAYERIDMAP2[FIRSTNAME]),FALSE)</f>
        <v>Chris</v>
      </c>
      <c r="D375" s="90" t="str">
        <f>MYRANKS_H[[#This Row],[FNAME]]&amp;" "&amp;MYRANKS_H[[#This Row],[LNAME]]</f>
        <v>Chris Taylor</v>
      </c>
      <c r="E375" s="90" t="str">
        <f>VLOOKUP(MYRANKS_H[[#This Row],[PLAYERID]],PLAYERIDMAP2[],COLUMN(PLAYERIDMAP2[TEAM]),FALSE)</f>
        <v>SEA</v>
      </c>
      <c r="F375" s="90" t="str">
        <f>VLOOKUP(MYRANKS_H[[#This Row],[PLAYERID]],PLAYERIDMAP2[],COLUMN(PLAYERIDMAP2[POS]),FALSE)</f>
        <v>SS</v>
      </c>
      <c r="G375" s="90">
        <f>IFERROR(VALUE(VLOOKUP(MYRANKS_H[[#This Row],[PLAYERID]],PLAYERIDMAP2[],COLUMN(PLAYERIDMAP2[IDFANGRAPHS]),FALSE)),VLOOKUP(MYRANKS_H[[#This Row],[PLAYERID]],PLAYERIDMAP2[],COLUMN(PLAYERIDMAP2[IDFANGRAPHS]),FALSE))</f>
        <v>13757</v>
      </c>
      <c r="H375" s="56">
        <f>IFERROR(VLOOKUP(MYRANKS_H[[#This Row],[IDFANGRAPHS]],STEAMER_H[],COLUMN(STEAMER_H[PA]),FALSE),0)</f>
        <v>71</v>
      </c>
      <c r="I375" s="56">
        <f>IFERROR(VLOOKUP(MYRANKS_H[[#This Row],[IDFANGRAPHS]],STEAMER_H[],COLUMN(STEAMER_H[AB]),FALSE),0)</f>
        <v>64</v>
      </c>
      <c r="J375" s="56">
        <f>IFERROR(VLOOKUP(MYRANKS_H[[#This Row],[IDFANGRAPHS]],STEAMER_H[],COLUMN(STEAMER_H[H]),FALSE),0)</f>
        <v>17</v>
      </c>
      <c r="K375" s="56">
        <f>IFERROR(VLOOKUP(MYRANKS_H[[#This Row],[IDFANGRAPHS]],STEAMER_H[],COLUMN(STEAMER_H[2B]),FALSE),0)</f>
        <v>3</v>
      </c>
      <c r="L375" s="56">
        <f>IFERROR(VLOOKUP(MYRANKS_H[[#This Row],[IDFANGRAPHS]],STEAMER_H[],COLUMN(STEAMER_H[3B]),FALSE),0)</f>
        <v>1</v>
      </c>
      <c r="M375" s="56">
        <f>IFERROR(VLOOKUP(MYRANKS_H[[#This Row],[IDFANGRAPHS]],STEAMER_H[],COLUMN(STEAMER_H[HR]),FALSE),0)</f>
        <v>1</v>
      </c>
      <c r="N375" s="56">
        <f>IFERROR(VLOOKUP(MYRANKS_H[[#This Row],[IDFANGRAPHS]],STEAMER_H[],COLUMN(STEAMER_H[R]),FALSE),0)</f>
        <v>7</v>
      </c>
      <c r="O375" s="56">
        <f>IFERROR(VLOOKUP(MYRANKS_H[[#This Row],[IDFANGRAPHS]],STEAMER_H[],COLUMN(STEAMER_H[RBI]),FALSE),0)</f>
        <v>6</v>
      </c>
      <c r="P375" s="56">
        <f>IFERROR(VLOOKUP(MYRANKS_H[[#This Row],[IDFANGRAPHS]],STEAMER_H[],COLUMN(STEAMER_H[BB]),FALSE),0)</f>
        <v>6</v>
      </c>
      <c r="Q375" s="56">
        <f>IFERROR(VLOOKUP(MYRANKS_H[[#This Row],[IDFANGRAPHS]],STEAMER_H[],COLUMN(STEAMER_H[HBP]),FALSE),0)</f>
        <v>0</v>
      </c>
      <c r="R375" s="56">
        <f>IFERROR(VLOOKUP(MYRANKS_H[[#This Row],[IDFANGRAPHS]],STEAMER_H[],COLUMN(STEAMER_H[SO]),FALSE),0)</f>
        <v>15</v>
      </c>
      <c r="S375" s="56">
        <f>IFERROR(VLOOKUP(MYRANKS_H[[#This Row],[IDFANGRAPHS]],STEAMER_H[],COLUMN(STEAMER_H[SB]),FALSE),0)</f>
        <v>2</v>
      </c>
      <c r="T375" s="85">
        <f>IFERROR(MYRANKS_H[[#This Row],[H]]/MYRANKS_H[[#This Row],[AB]],0)</f>
        <v>0.265625</v>
      </c>
      <c r="U375" s="85">
        <f>IFERROR((MYRANKS_H[[#This Row],[H]]+MYRANKS_H[[#This Row],[BB]]+MYRANKS_H[[#This Row],[HBP]])/(MYRANKS_H[[#This Row],[AB]]+MYRANKS_H[[#This Row],[BB]]+MYRANKS_H[[#This Row],[HBP]]),0)</f>
        <v>0.32857142857142857</v>
      </c>
      <c r="V375" s="85">
        <f>IFERROR((MYRANKS_H[[#This Row],[H]]+MYRANKS_H[[#This Row],[2B]]+2*MYRANKS_H[[#This Row],[3B]]+3*MYRANKS_H[[#This Row],[HR]])/MYRANKS_H[[#This Row],[AB]],0)</f>
        <v>0.390625</v>
      </c>
      <c r="W375" s="74">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75" s="74">
        <f>VLOOKUP(MYRANKS_H[[#This Row],[POS]],REPLACEMENT_LEVEL[],3,FALSE)</f>
        <v>0</v>
      </c>
      <c r="Y375" s="74">
        <f>MYRANKS_H[[#This Row],[PROJ PTS]]-MYRANKS_H[[#This Row],[REPL LEVEL]]</f>
        <v>0</v>
      </c>
      <c r="Z375" s="74">
        <f>RANK(MYRANKS_H[[#This Row],[POINTS OVER REPL]],MYRANKS_H[POINTS OVER REPL])</f>
        <v>1</v>
      </c>
      <c r="AA375" s="74">
        <f>IF(MYRANKS_H[[#This Row],[RANK]]&lt;=TOTAL_HITTERS_DRAFTED,MYRANKS_H[[#This Row],[POINTS OVER REPL]],0)</f>
        <v>0</v>
      </c>
      <c r="AB375" s="76">
        <f>MYRANKS_H[[#This Row],[POINTS OVER REPL]]*DOLLAR_VALUE_PER_POINT+1</f>
        <v>1</v>
      </c>
      <c r="AC375" s="74"/>
      <c r="AD375" s="74">
        <f>IF(AND(MYRANKS_H[[#This Row],[RANK]]&lt;=(TOTAL_HITTERS_DRAFTED-HITTERS_BELOW_REPL_DRAFTED),MYRANKS_H[[#This Row],[$ACTUAL]]=""),MYRANKS_H[[#This Row],[POINTS OVER REPL]],0)</f>
        <v>0</v>
      </c>
      <c r="AE375" s="86">
        <f>IF(MYRANKS_H[[#This Row],[$ACTUAL]]="",MYRANKS_H[[#This Row],[POINTS OVER REPL]]*REMAINING_DOLLAR_VALUE_PER_POINT+1,0)</f>
        <v>1</v>
      </c>
    </row>
    <row r="376" spans="1:31" ht="15" customHeight="1" x14ac:dyDescent="0.25">
      <c r="A376" s="89" t="s">
        <v>15668</v>
      </c>
      <c r="B376" s="90" t="str">
        <f>VLOOKUP(MYRANKS_H[[#This Row],[PLAYERID]],PLAYERIDMAP2[],COLUMN(PLAYERIDMAP2[LASTNAME]),FALSE)</f>
        <v>Valencia</v>
      </c>
      <c r="C376" s="90" t="str">
        <f>VLOOKUP(MYRANKS_H[[#This Row],[PLAYERID]],PLAYERIDMAP2[],COLUMN(PLAYERIDMAP2[FIRSTNAME]),FALSE)</f>
        <v>Danny</v>
      </c>
      <c r="D376" s="90" t="str">
        <f>MYRANKS_H[[#This Row],[FNAME]]&amp;" "&amp;MYRANKS_H[[#This Row],[LNAME]]</f>
        <v>Danny Valencia</v>
      </c>
      <c r="E376" s="90" t="str">
        <f>VLOOKUP(MYRANKS_H[[#This Row],[PLAYERID]],PLAYERIDMAP2[],COLUMN(PLAYERIDMAP2[TEAM]),FALSE)</f>
        <v>OAK</v>
      </c>
      <c r="F376" s="90" t="str">
        <f>VLOOKUP(MYRANKS_H[[#This Row],[PLAYERID]],PLAYERIDMAP2[],COLUMN(PLAYERIDMAP2[POS]),FALSE)</f>
        <v>3B</v>
      </c>
      <c r="G376" s="90">
        <f>IFERROR(VALUE(VLOOKUP(MYRANKS_H[[#This Row],[PLAYERID]],PLAYERIDMAP2[],COLUMN(PLAYERIDMAP2[IDFANGRAPHS]),FALSE)),VLOOKUP(MYRANKS_H[[#This Row],[PLAYERID]],PLAYERIDMAP2[],COLUMN(PLAYERIDMAP2[IDFANGRAPHS]),FALSE))</f>
        <v>6364</v>
      </c>
      <c r="H376" s="56">
        <f>IFERROR(VLOOKUP(MYRANKS_H[[#This Row],[IDFANGRAPHS]],STEAMER_H[],COLUMN(STEAMER_H[PA]),FALSE),0)</f>
        <v>474</v>
      </c>
      <c r="I376" s="56">
        <f>IFERROR(VLOOKUP(MYRANKS_H[[#This Row],[IDFANGRAPHS]],STEAMER_H[],COLUMN(STEAMER_H[AB]),FALSE),0)</f>
        <v>436</v>
      </c>
      <c r="J376" s="56">
        <f>IFERROR(VLOOKUP(MYRANKS_H[[#This Row],[IDFANGRAPHS]],STEAMER_H[],COLUMN(STEAMER_H[H]),FALSE),0)</f>
        <v>109</v>
      </c>
      <c r="K376" s="56">
        <f>IFERROR(VLOOKUP(MYRANKS_H[[#This Row],[IDFANGRAPHS]],STEAMER_H[],COLUMN(STEAMER_H[2B]),FALSE),0)</f>
        <v>24</v>
      </c>
      <c r="L376" s="56">
        <f>IFERROR(VLOOKUP(MYRANKS_H[[#This Row],[IDFANGRAPHS]],STEAMER_H[],COLUMN(STEAMER_H[3B]),FALSE),0)</f>
        <v>1</v>
      </c>
      <c r="M376" s="56">
        <f>IFERROR(VLOOKUP(MYRANKS_H[[#This Row],[IDFANGRAPHS]],STEAMER_H[],COLUMN(STEAMER_H[HR]),FALSE),0)</f>
        <v>15</v>
      </c>
      <c r="N376" s="56">
        <f>IFERROR(VLOOKUP(MYRANKS_H[[#This Row],[IDFANGRAPHS]],STEAMER_H[],COLUMN(STEAMER_H[R]),FALSE),0)</f>
        <v>50</v>
      </c>
      <c r="O376" s="56">
        <f>IFERROR(VLOOKUP(MYRANKS_H[[#This Row],[IDFANGRAPHS]],STEAMER_H[],COLUMN(STEAMER_H[RBI]),FALSE),0)</f>
        <v>57</v>
      </c>
      <c r="P376" s="56">
        <f>IFERROR(VLOOKUP(MYRANKS_H[[#This Row],[IDFANGRAPHS]],STEAMER_H[],COLUMN(STEAMER_H[BB]),FALSE),0)</f>
        <v>30</v>
      </c>
      <c r="Q376" s="56">
        <f>IFERROR(VLOOKUP(MYRANKS_H[[#This Row],[IDFANGRAPHS]],STEAMER_H[],COLUMN(STEAMER_H[HBP]),FALSE),0)</f>
        <v>2</v>
      </c>
      <c r="R376" s="56">
        <f>IFERROR(VLOOKUP(MYRANKS_H[[#This Row],[IDFANGRAPHS]],STEAMER_H[],COLUMN(STEAMER_H[SO]),FALSE),0)</f>
        <v>99</v>
      </c>
      <c r="S376" s="56">
        <f>IFERROR(VLOOKUP(MYRANKS_H[[#This Row],[IDFANGRAPHS]],STEAMER_H[],COLUMN(STEAMER_H[SB]),FALSE),0)</f>
        <v>3</v>
      </c>
      <c r="T376" s="87">
        <f>IFERROR(MYRANKS_H[[#This Row],[H]]/MYRANKS_H[[#This Row],[AB]],0)</f>
        <v>0.25</v>
      </c>
      <c r="U376" s="87">
        <f>IFERROR((MYRANKS_H[[#This Row],[H]]+MYRANKS_H[[#This Row],[BB]]+MYRANKS_H[[#This Row],[HBP]])/(MYRANKS_H[[#This Row],[AB]]+MYRANKS_H[[#This Row],[BB]]+MYRANKS_H[[#This Row],[HBP]]),0)</f>
        <v>0.30128205128205127</v>
      </c>
      <c r="V376" s="87">
        <f>IFERROR((MYRANKS_H[[#This Row],[H]]+MYRANKS_H[[#This Row],[2B]]+2*MYRANKS_H[[#This Row],[3B]]+3*MYRANKS_H[[#This Row],[HR]])/MYRANKS_H[[#This Row],[AB]],0)</f>
        <v>0.41284403669724773</v>
      </c>
      <c r="W376" s="8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76" s="81">
        <f>VLOOKUP(MYRANKS_H[[#This Row],[POS]],REPLACEMENT_LEVEL[],3,FALSE)</f>
        <v>0</v>
      </c>
      <c r="Y376" s="81">
        <f>MYRANKS_H[[#This Row],[PROJ PTS]]-MYRANKS_H[[#This Row],[REPL LEVEL]]</f>
        <v>0</v>
      </c>
      <c r="Z376" s="81">
        <f>RANK(MYRANKS_H[[#This Row],[POINTS OVER REPL]],MYRANKS_H[POINTS OVER REPL])</f>
        <v>1</v>
      </c>
      <c r="AA376" s="81">
        <f>IF(MYRANKS_H[[#This Row],[RANK]]&lt;=TOTAL_HITTERS_DRAFTED,MYRANKS_H[[#This Row],[POINTS OVER REPL]],0)</f>
        <v>0</v>
      </c>
      <c r="AB376" s="83">
        <f>MYRANKS_H[[#This Row],[POINTS OVER REPL]]*DOLLAR_VALUE_PER_POINT+1</f>
        <v>1</v>
      </c>
      <c r="AC376" s="81"/>
      <c r="AD376" s="81">
        <f>IF(AND(MYRANKS_H[[#This Row],[RANK]]&lt;=(TOTAL_HITTERS_DRAFTED-HITTERS_BELOW_REPL_DRAFTED),MYRANKS_H[[#This Row],[$ACTUAL]]=""),MYRANKS_H[[#This Row],[POINTS OVER REPL]],0)</f>
        <v>0</v>
      </c>
      <c r="AE376" s="88">
        <f>IF(MYRANKS_H[[#This Row],[$ACTUAL]]="",MYRANKS_H[[#This Row],[POINTS OVER REPL]]*REMAINING_DOLLAR_VALUE_PER_POINT+1,0)</f>
        <v>1</v>
      </c>
    </row>
    <row r="377" spans="1:31" x14ac:dyDescent="0.25">
      <c r="A377" s="89" t="s">
        <v>16329</v>
      </c>
      <c r="B377" s="90" t="str">
        <f>VLOOKUP(MYRANKS_H[[#This Row],[PLAYERID]],PLAYERIDMAP2[],COLUMN(PLAYERIDMAP2[LASTNAME]),FALSE)</f>
        <v>Walker</v>
      </c>
      <c r="C377" s="90" t="str">
        <f>VLOOKUP(MYRANKS_H[[#This Row],[PLAYERID]],PLAYERIDMAP2[],COLUMN(PLAYERIDMAP2[FIRSTNAME]),FALSE)</f>
        <v>Christian</v>
      </c>
      <c r="D377" s="90" t="str">
        <f>MYRANKS_H[[#This Row],[FNAME]]&amp;" "&amp;MYRANKS_H[[#This Row],[LNAME]]</f>
        <v>Christian Walker</v>
      </c>
      <c r="E377" s="90" t="str">
        <f>VLOOKUP(MYRANKS_H[[#This Row],[PLAYERID]],PLAYERIDMAP2[],COLUMN(PLAYERIDMAP2[TEAM]),FALSE)</f>
        <v>BAL</v>
      </c>
      <c r="F377" s="90" t="str">
        <f>VLOOKUP(MYRANKS_H[[#This Row],[PLAYERID]],PLAYERIDMAP2[],COLUMN(PLAYERIDMAP2[POS]),FALSE)</f>
        <v>1B</v>
      </c>
      <c r="G377" s="90">
        <f>IFERROR(VALUE(VLOOKUP(MYRANKS_H[[#This Row],[PLAYERID]],PLAYERIDMAP2[],COLUMN(PLAYERIDMAP2[IDFANGRAPHS]),FALSE)),VLOOKUP(MYRANKS_H[[#This Row],[PLAYERID]],PLAYERIDMAP2[],COLUMN(PLAYERIDMAP2[IDFANGRAPHS]),FALSE))</f>
        <v>13419</v>
      </c>
      <c r="H377" s="56">
        <f>IFERROR(VLOOKUP(MYRANKS_H[[#This Row],[IDFANGRAPHS]],STEAMER_H[],COLUMN(STEAMER_H[PA]),FALSE),0)</f>
        <v>367</v>
      </c>
      <c r="I377" s="56">
        <f>IFERROR(VLOOKUP(MYRANKS_H[[#This Row],[IDFANGRAPHS]],STEAMER_H[],COLUMN(STEAMER_H[AB]),FALSE),0)</f>
        <v>333</v>
      </c>
      <c r="J377" s="56">
        <f>IFERROR(VLOOKUP(MYRANKS_H[[#This Row],[IDFANGRAPHS]],STEAMER_H[],COLUMN(STEAMER_H[H]),FALSE),0)</f>
        <v>84</v>
      </c>
      <c r="K377" s="56">
        <f>IFERROR(VLOOKUP(MYRANKS_H[[#This Row],[IDFANGRAPHS]],STEAMER_H[],COLUMN(STEAMER_H[2B]),FALSE),0)</f>
        <v>16</v>
      </c>
      <c r="L377" s="56">
        <f>IFERROR(VLOOKUP(MYRANKS_H[[#This Row],[IDFANGRAPHS]],STEAMER_H[],COLUMN(STEAMER_H[3B]),FALSE),0)</f>
        <v>1</v>
      </c>
      <c r="M377" s="56">
        <f>IFERROR(VLOOKUP(MYRANKS_H[[#This Row],[IDFANGRAPHS]],STEAMER_H[],COLUMN(STEAMER_H[HR]),FALSE),0)</f>
        <v>13</v>
      </c>
      <c r="N377" s="56">
        <f>IFERROR(VLOOKUP(MYRANKS_H[[#This Row],[IDFANGRAPHS]],STEAMER_H[],COLUMN(STEAMER_H[R]),FALSE),0)</f>
        <v>42</v>
      </c>
      <c r="O377" s="56">
        <f>IFERROR(VLOOKUP(MYRANKS_H[[#This Row],[IDFANGRAPHS]],STEAMER_H[],COLUMN(STEAMER_H[RBI]),FALSE),0)</f>
        <v>44</v>
      </c>
      <c r="P377" s="56">
        <f>IFERROR(VLOOKUP(MYRANKS_H[[#This Row],[IDFANGRAPHS]],STEAMER_H[],COLUMN(STEAMER_H[BB]),FALSE),0)</f>
        <v>26</v>
      </c>
      <c r="Q377" s="56">
        <f>IFERROR(VLOOKUP(MYRANKS_H[[#This Row],[IDFANGRAPHS]],STEAMER_H[],COLUMN(STEAMER_H[HBP]),FALSE),0)</f>
        <v>3</v>
      </c>
      <c r="R377" s="56">
        <f>IFERROR(VLOOKUP(MYRANKS_H[[#This Row],[IDFANGRAPHS]],STEAMER_H[],COLUMN(STEAMER_H[SO]),FALSE),0)</f>
        <v>88</v>
      </c>
      <c r="S377" s="56">
        <f>IFERROR(VLOOKUP(MYRANKS_H[[#This Row],[IDFANGRAPHS]],STEAMER_H[],COLUMN(STEAMER_H[SB]),FALSE),0)</f>
        <v>2</v>
      </c>
      <c r="T377" s="85">
        <f>IFERROR(MYRANKS_H[[#This Row],[H]]/MYRANKS_H[[#This Row],[AB]],0)</f>
        <v>0.25225225225225223</v>
      </c>
      <c r="U377" s="85">
        <f>IFERROR((MYRANKS_H[[#This Row],[H]]+MYRANKS_H[[#This Row],[BB]]+MYRANKS_H[[#This Row],[HBP]])/(MYRANKS_H[[#This Row],[AB]]+MYRANKS_H[[#This Row],[BB]]+MYRANKS_H[[#This Row],[HBP]]),0)</f>
        <v>0.31215469613259667</v>
      </c>
      <c r="V377" s="85">
        <f>IFERROR((MYRANKS_H[[#This Row],[H]]+MYRANKS_H[[#This Row],[2B]]+2*MYRANKS_H[[#This Row],[3B]]+3*MYRANKS_H[[#This Row],[HR]])/MYRANKS_H[[#This Row],[AB]],0)</f>
        <v>0.42342342342342343</v>
      </c>
      <c r="W377" s="74">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77" s="74">
        <f>VLOOKUP(MYRANKS_H[[#This Row],[POS]],REPLACEMENT_LEVEL[],3,FALSE)</f>
        <v>0</v>
      </c>
      <c r="Y377" s="74">
        <f>MYRANKS_H[[#This Row],[PROJ PTS]]-MYRANKS_H[[#This Row],[REPL LEVEL]]</f>
        <v>0</v>
      </c>
      <c r="Z377" s="74">
        <f>RANK(MYRANKS_H[[#This Row],[POINTS OVER REPL]],MYRANKS_H[POINTS OVER REPL])</f>
        <v>1</v>
      </c>
      <c r="AA377" s="74">
        <f>IF(MYRANKS_H[[#This Row],[RANK]]&lt;=TOTAL_HITTERS_DRAFTED,MYRANKS_H[[#This Row],[POINTS OVER REPL]],0)</f>
        <v>0</v>
      </c>
      <c r="AB377" s="76">
        <f>MYRANKS_H[[#This Row],[POINTS OVER REPL]]*DOLLAR_VALUE_PER_POINT+1</f>
        <v>1</v>
      </c>
      <c r="AC377" s="74"/>
      <c r="AD377" s="74">
        <f>IF(AND(MYRANKS_H[[#This Row],[RANK]]&lt;=(TOTAL_HITTERS_DRAFTED-HITTERS_BELOW_REPL_DRAFTED),MYRANKS_H[[#This Row],[$ACTUAL]]=""),MYRANKS_H[[#This Row],[POINTS OVER REPL]],0)</f>
        <v>0</v>
      </c>
      <c r="AE377" s="86">
        <f>IF(MYRANKS_H[[#This Row],[$ACTUAL]]="",MYRANKS_H[[#This Row],[POINTS OVER REPL]]*REMAINING_DOLLAR_VALUE_PER_POINT+1,0)</f>
        <v>1</v>
      </c>
    </row>
    <row r="378" spans="1:31" ht="15" customHeight="1" x14ac:dyDescent="0.25">
      <c r="A378" s="2" t="s">
        <v>11159</v>
      </c>
      <c r="B378" s="14" t="str">
        <f>VLOOKUP(MYRANKS_H[[#This Row],[PLAYERID]],PLAYERIDMAP2[],COLUMN(PLAYERIDMAP2[LASTNAME]),FALSE)</f>
        <v>Arias</v>
      </c>
      <c r="C378" s="14" t="str">
        <f>VLOOKUP(MYRANKS_H[[#This Row],[PLAYERID]],PLAYERIDMAP2[],COLUMN(PLAYERIDMAP2[FIRSTNAME]),FALSE)</f>
        <v>Joaquin</v>
      </c>
      <c r="D378" s="14" t="str">
        <f>MYRANKS_H[[#This Row],[FNAME]]&amp;" "&amp;MYRANKS_H[[#This Row],[LNAME]]</f>
        <v>Joaquin Arias</v>
      </c>
      <c r="E378" s="14" t="str">
        <f>VLOOKUP(MYRANKS_H[[#This Row],[PLAYERID]],PLAYERIDMAP2[],COLUMN(PLAYERIDMAP2[TEAM]),FALSE)</f>
        <v>SF</v>
      </c>
      <c r="F378" s="14" t="str">
        <f>VLOOKUP(MYRANKS_H[[#This Row],[PLAYERID]],PLAYERIDMAP2[],COLUMN(PLAYERIDMAP2[POS]),FALSE)</f>
        <v>3B</v>
      </c>
      <c r="G378" s="14">
        <f>IFERROR(VALUE(VLOOKUP(MYRANKS_H[[#This Row],[PLAYERID]],PLAYERIDMAP2[],COLUMN(PLAYERIDMAP2[IDFANGRAPHS]),FALSE)),VLOOKUP(MYRANKS_H[[#This Row],[PLAYERID]],PLAYERIDMAP2[],COLUMN(PLAYERIDMAP2[IDFANGRAPHS]),FALSE))</f>
        <v>3817</v>
      </c>
      <c r="H378" s="56">
        <f>IFERROR(VLOOKUP(MYRANKS_H[[#This Row],[IDFANGRAPHS]],STEAMER_H[],COLUMN(STEAMER_H[PA]),FALSE),0)</f>
        <v>1</v>
      </c>
      <c r="I378" s="56">
        <f>IFERROR(VLOOKUP(MYRANKS_H[[#This Row],[IDFANGRAPHS]],STEAMER_H[],COLUMN(STEAMER_H[AB]),FALSE),0)</f>
        <v>1</v>
      </c>
      <c r="J378" s="56">
        <f>IFERROR(VLOOKUP(MYRANKS_H[[#This Row],[IDFANGRAPHS]],STEAMER_H[],COLUMN(STEAMER_H[H]),FALSE),0)</f>
        <v>0</v>
      </c>
      <c r="K378" s="56">
        <f>IFERROR(VLOOKUP(MYRANKS_H[[#This Row],[IDFANGRAPHS]],STEAMER_H[],COLUMN(STEAMER_H[2B]),FALSE),0)</f>
        <v>0</v>
      </c>
      <c r="L378" s="56">
        <f>IFERROR(VLOOKUP(MYRANKS_H[[#This Row],[IDFANGRAPHS]],STEAMER_H[],COLUMN(STEAMER_H[3B]),FALSE),0)</f>
        <v>0</v>
      </c>
      <c r="M378" s="56">
        <f>IFERROR(VLOOKUP(MYRANKS_H[[#This Row],[IDFANGRAPHS]],STEAMER_H[],COLUMN(STEAMER_H[HR]),FALSE),0)</f>
        <v>0</v>
      </c>
      <c r="N378" s="56">
        <f>IFERROR(VLOOKUP(MYRANKS_H[[#This Row],[IDFANGRAPHS]],STEAMER_H[],COLUMN(STEAMER_H[R]),FALSE),0)</f>
        <v>0</v>
      </c>
      <c r="O378" s="56">
        <f>IFERROR(VLOOKUP(MYRANKS_H[[#This Row],[IDFANGRAPHS]],STEAMER_H[],COLUMN(STEAMER_H[RBI]),FALSE),0)</f>
        <v>0</v>
      </c>
      <c r="P378" s="56">
        <f>IFERROR(VLOOKUP(MYRANKS_H[[#This Row],[IDFANGRAPHS]],STEAMER_H[],COLUMN(STEAMER_H[BB]),FALSE),0)</f>
        <v>0</v>
      </c>
      <c r="Q378" s="56">
        <f>IFERROR(VLOOKUP(MYRANKS_H[[#This Row],[IDFANGRAPHS]],STEAMER_H[],COLUMN(STEAMER_H[HBP]),FALSE),0)</f>
        <v>0</v>
      </c>
      <c r="R378" s="56">
        <f>IFERROR(VLOOKUP(MYRANKS_H[[#This Row],[IDFANGRAPHS]],STEAMER_H[],COLUMN(STEAMER_H[SO]),FALSE),0)</f>
        <v>0</v>
      </c>
      <c r="S378" s="56">
        <f>IFERROR(VLOOKUP(MYRANKS_H[[#This Row],[IDFANGRAPHS]],STEAMER_H[],COLUMN(STEAMER_H[SB]),FALSE),0)</f>
        <v>0</v>
      </c>
      <c r="T378" s="19">
        <f>IFERROR(MYRANKS_H[[#This Row],[H]]/MYRANKS_H[[#This Row],[AB]],0)</f>
        <v>0</v>
      </c>
      <c r="U378" s="19">
        <f>IFERROR((MYRANKS_H[[#This Row],[H]]+MYRANKS_H[[#This Row],[BB]]+MYRANKS_H[[#This Row],[HBP]])/(MYRANKS_H[[#This Row],[AB]]+MYRANKS_H[[#This Row],[BB]]+MYRANKS_H[[#This Row],[HBP]]),0)</f>
        <v>0</v>
      </c>
      <c r="V378" s="19">
        <f>IFERROR((MYRANKS_H[[#This Row],[H]]+MYRANKS_H[[#This Row],[2B]]+2*MYRANKS_H[[#This Row],[3B]]+3*MYRANKS_H[[#This Row],[HR]])/MYRANKS_H[[#This Row],[AB]],0)</f>
        <v>0</v>
      </c>
      <c r="W37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78" s="27">
        <f>VLOOKUP(MYRANKS_H[[#This Row],[POS]],REPLACEMENT_LEVEL[],3,FALSE)</f>
        <v>0</v>
      </c>
      <c r="Y378" s="27">
        <f>MYRANKS_H[[#This Row],[PROJ PTS]]-MYRANKS_H[[#This Row],[REPL LEVEL]]</f>
        <v>0</v>
      </c>
      <c r="Z378" s="27">
        <f>RANK(MYRANKS_H[[#This Row],[POINTS OVER REPL]],MYRANKS_H[POINTS OVER REPL])</f>
        <v>1</v>
      </c>
      <c r="AA378" s="29">
        <f>IF(MYRANKS_H[[#This Row],[RANK]]&lt;=TOTAL_HITTERS_DRAFTED,MYRANKS_H[[#This Row],[POINTS OVER REPL]],0)</f>
        <v>0</v>
      </c>
      <c r="AB378" s="35">
        <f>MYRANKS_H[[#This Row],[POINTS OVER REPL]]*DOLLAR_VALUE_PER_POINT+1</f>
        <v>1</v>
      </c>
      <c r="AC378" s="35"/>
      <c r="AD378" s="29">
        <f>IF(AND(MYRANKS_H[[#This Row],[RANK]]&lt;=(TOTAL_HITTERS_DRAFTED-HITTERS_BELOW_REPL_DRAFTED),MYRANKS_H[[#This Row],[$ACTUAL]]=""),MYRANKS_H[[#This Row],[POINTS OVER REPL]],0)</f>
        <v>0</v>
      </c>
      <c r="AE378" s="35">
        <f>IF(MYRANKS_H[[#This Row],[$ACTUAL]]="",MYRANKS_H[[#This Row],[POINTS OVER REPL]]*REMAINING_DOLLAR_VALUE_PER_POINT+1,0)</f>
        <v>1</v>
      </c>
    </row>
    <row r="379" spans="1:31" x14ac:dyDescent="0.25">
      <c r="A379" s="2" t="s">
        <v>11605</v>
      </c>
      <c r="B379" s="14" t="str">
        <f>VLOOKUP(MYRANKS_H[[#This Row],[PLAYERID]],PLAYERIDMAP2[],COLUMN(PLAYERIDMAP2[LASTNAME]),FALSE)</f>
        <v>Butera</v>
      </c>
      <c r="C379" s="14" t="str">
        <f>VLOOKUP(MYRANKS_H[[#This Row],[PLAYERID]],PLAYERIDMAP2[],COLUMN(PLAYERIDMAP2[FIRSTNAME]),FALSE)</f>
        <v>Drew</v>
      </c>
      <c r="D379" s="14" t="str">
        <f>MYRANKS_H[[#This Row],[FNAME]]&amp;" "&amp;MYRANKS_H[[#This Row],[LNAME]]</f>
        <v>Drew Butera</v>
      </c>
      <c r="E379" s="14" t="str">
        <f>VLOOKUP(MYRANKS_H[[#This Row],[PLAYERID]],PLAYERIDMAP2[],COLUMN(PLAYERIDMAP2[TEAM]),FALSE)</f>
        <v>LAA</v>
      </c>
      <c r="F379" s="14" t="str">
        <f>VLOOKUP(MYRANKS_H[[#This Row],[PLAYERID]],PLAYERIDMAP2[],COLUMN(PLAYERIDMAP2[POS]),FALSE)</f>
        <v>C</v>
      </c>
      <c r="G379" s="14">
        <f>IFERROR(VALUE(VLOOKUP(MYRANKS_H[[#This Row],[PLAYERID]],PLAYERIDMAP2[],COLUMN(PLAYERIDMAP2[IDFANGRAPHS]),FALSE)),VLOOKUP(MYRANKS_H[[#This Row],[PLAYERID]],PLAYERIDMAP2[],COLUMN(PLAYERIDMAP2[IDFANGRAPHS]),FALSE))</f>
        <v>3411</v>
      </c>
      <c r="H379" s="56">
        <f>IFERROR(VLOOKUP(MYRANKS_H[[#This Row],[IDFANGRAPHS]],STEAMER_H[],COLUMN(STEAMER_H[PA]),FALSE),0)</f>
        <v>30</v>
      </c>
      <c r="I379" s="56">
        <f>IFERROR(VLOOKUP(MYRANKS_H[[#This Row],[IDFANGRAPHS]],STEAMER_H[],COLUMN(STEAMER_H[AB]),FALSE),0)</f>
        <v>27</v>
      </c>
      <c r="J379" s="56">
        <f>IFERROR(VLOOKUP(MYRANKS_H[[#This Row],[IDFANGRAPHS]],STEAMER_H[],COLUMN(STEAMER_H[H]),FALSE),0)</f>
        <v>6</v>
      </c>
      <c r="K379" s="56">
        <f>IFERROR(VLOOKUP(MYRANKS_H[[#This Row],[IDFANGRAPHS]],STEAMER_H[],COLUMN(STEAMER_H[2B]),FALSE),0)</f>
        <v>1</v>
      </c>
      <c r="L379" s="56">
        <f>IFERROR(VLOOKUP(MYRANKS_H[[#This Row],[IDFANGRAPHS]],STEAMER_H[],COLUMN(STEAMER_H[3B]),FALSE),0)</f>
        <v>0</v>
      </c>
      <c r="M379" s="56">
        <f>IFERROR(VLOOKUP(MYRANKS_H[[#This Row],[IDFANGRAPHS]],STEAMER_H[],COLUMN(STEAMER_H[HR]),FALSE),0)</f>
        <v>0</v>
      </c>
      <c r="N379" s="56">
        <f>IFERROR(VLOOKUP(MYRANKS_H[[#This Row],[IDFANGRAPHS]],STEAMER_H[],COLUMN(STEAMER_H[R]),FALSE),0)</f>
        <v>3</v>
      </c>
      <c r="O379" s="56">
        <f>IFERROR(VLOOKUP(MYRANKS_H[[#This Row],[IDFANGRAPHS]],STEAMER_H[],COLUMN(STEAMER_H[RBI]),FALSE),0)</f>
        <v>2</v>
      </c>
      <c r="P379" s="56">
        <f>IFERROR(VLOOKUP(MYRANKS_H[[#This Row],[IDFANGRAPHS]],STEAMER_H[],COLUMN(STEAMER_H[BB]),FALSE),0)</f>
        <v>2</v>
      </c>
      <c r="Q379" s="56">
        <f>IFERROR(VLOOKUP(MYRANKS_H[[#This Row],[IDFANGRAPHS]],STEAMER_H[],COLUMN(STEAMER_H[HBP]),FALSE),0)</f>
        <v>0</v>
      </c>
      <c r="R379" s="56">
        <f>IFERROR(VLOOKUP(MYRANKS_H[[#This Row],[IDFANGRAPHS]],STEAMER_H[],COLUMN(STEAMER_H[SO]),FALSE),0)</f>
        <v>7</v>
      </c>
      <c r="S379" s="56">
        <f>IFERROR(VLOOKUP(MYRANKS_H[[#This Row],[IDFANGRAPHS]],STEAMER_H[],COLUMN(STEAMER_H[SB]),FALSE),0)</f>
        <v>0</v>
      </c>
      <c r="T379" s="19">
        <f>IFERROR(MYRANKS_H[[#This Row],[H]]/MYRANKS_H[[#This Row],[AB]],0)</f>
        <v>0.22222222222222221</v>
      </c>
      <c r="U379" s="19">
        <f>IFERROR((MYRANKS_H[[#This Row],[H]]+MYRANKS_H[[#This Row],[BB]]+MYRANKS_H[[#This Row],[HBP]])/(MYRANKS_H[[#This Row],[AB]]+MYRANKS_H[[#This Row],[BB]]+MYRANKS_H[[#This Row],[HBP]]),0)</f>
        <v>0.27586206896551724</v>
      </c>
      <c r="V379" s="19">
        <f>IFERROR((MYRANKS_H[[#This Row],[H]]+MYRANKS_H[[#This Row],[2B]]+2*MYRANKS_H[[#This Row],[3B]]+3*MYRANKS_H[[#This Row],[HR]])/MYRANKS_H[[#This Row],[AB]],0)</f>
        <v>0.25925925925925924</v>
      </c>
      <c r="W37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79" s="27">
        <f>VLOOKUP(MYRANKS_H[[#This Row],[POS]],REPLACEMENT_LEVEL[],3,FALSE)</f>
        <v>0</v>
      </c>
      <c r="Y379" s="27">
        <f>MYRANKS_H[[#This Row],[PROJ PTS]]-MYRANKS_H[[#This Row],[REPL LEVEL]]</f>
        <v>0</v>
      </c>
      <c r="Z379" s="27">
        <f>RANK(MYRANKS_H[[#This Row],[POINTS OVER REPL]],MYRANKS_H[POINTS OVER REPL])</f>
        <v>1</v>
      </c>
      <c r="AA379" s="29">
        <f>IF(MYRANKS_H[[#This Row],[RANK]]&lt;=TOTAL_HITTERS_DRAFTED,MYRANKS_H[[#This Row],[POINTS OVER REPL]],0)</f>
        <v>0</v>
      </c>
      <c r="AB379" s="35">
        <f>MYRANKS_H[[#This Row],[POINTS OVER REPL]]*DOLLAR_VALUE_PER_POINT+1</f>
        <v>1</v>
      </c>
      <c r="AC379" s="35"/>
      <c r="AD379" s="29">
        <f>IF(AND(MYRANKS_H[[#This Row],[RANK]]&lt;=(TOTAL_HITTERS_DRAFTED-HITTERS_BELOW_REPL_DRAFTED),MYRANKS_H[[#This Row],[$ACTUAL]]=""),MYRANKS_H[[#This Row],[POINTS OVER REPL]],0)</f>
        <v>0</v>
      </c>
      <c r="AE379" s="35">
        <f>IF(MYRANKS_H[[#This Row],[$ACTUAL]]="",MYRANKS_H[[#This Row],[POINTS OVER REPL]]*REMAINING_DOLLAR_VALUE_PER_POINT+1,0)</f>
        <v>1</v>
      </c>
    </row>
    <row r="380" spans="1:31" ht="15" customHeight="1" x14ac:dyDescent="0.25">
      <c r="A380" s="2" t="s">
        <v>11625</v>
      </c>
      <c r="B380" s="14" t="str">
        <f>VLOOKUP(MYRANKS_H[[#This Row],[PLAYERID]],PLAYERIDMAP2[],COLUMN(PLAYERIDMAP2[LASTNAME]),FALSE)</f>
        <v>Cabrera</v>
      </c>
      <c r="C380" s="14" t="str">
        <f>VLOOKUP(MYRANKS_H[[#This Row],[PLAYERID]],PLAYERIDMAP2[],COLUMN(PLAYERIDMAP2[FIRSTNAME]),FALSE)</f>
        <v>Everth</v>
      </c>
      <c r="D380" s="14" t="str">
        <f>MYRANKS_H[[#This Row],[FNAME]]&amp;" "&amp;MYRANKS_H[[#This Row],[LNAME]]</f>
        <v>Everth Cabrera</v>
      </c>
      <c r="E380" s="14" t="str">
        <f>VLOOKUP(MYRANKS_H[[#This Row],[PLAYERID]],PLAYERIDMAP2[],COLUMN(PLAYERIDMAP2[TEAM]),FALSE)</f>
        <v>BAL</v>
      </c>
      <c r="F380" s="14" t="str">
        <f>VLOOKUP(MYRANKS_H[[#This Row],[PLAYERID]],PLAYERIDMAP2[],COLUMN(PLAYERIDMAP2[POS]),FALSE)</f>
        <v>SS</v>
      </c>
      <c r="G380" s="14">
        <f>IFERROR(VALUE(VLOOKUP(MYRANKS_H[[#This Row],[PLAYERID]],PLAYERIDMAP2[],COLUMN(PLAYERIDMAP2[IDFANGRAPHS]),FALSE)),VLOOKUP(MYRANKS_H[[#This Row],[PLAYERID]],PLAYERIDMAP2[],COLUMN(PLAYERIDMAP2[IDFANGRAPHS]),FALSE))</f>
        <v>8155</v>
      </c>
      <c r="H380" s="56">
        <f>IFERROR(VLOOKUP(MYRANKS_H[[#This Row],[IDFANGRAPHS]],STEAMER_H[],COLUMN(STEAMER_H[PA]),FALSE),0)</f>
        <v>1</v>
      </c>
      <c r="I380" s="56">
        <f>IFERROR(VLOOKUP(MYRANKS_H[[#This Row],[IDFANGRAPHS]],STEAMER_H[],COLUMN(STEAMER_H[AB]),FALSE),0)</f>
        <v>1</v>
      </c>
      <c r="J380" s="56">
        <f>IFERROR(VLOOKUP(MYRANKS_H[[#This Row],[IDFANGRAPHS]],STEAMER_H[],COLUMN(STEAMER_H[H]),FALSE),0)</f>
        <v>0</v>
      </c>
      <c r="K380" s="56">
        <f>IFERROR(VLOOKUP(MYRANKS_H[[#This Row],[IDFANGRAPHS]],STEAMER_H[],COLUMN(STEAMER_H[2B]),FALSE),0)</f>
        <v>0</v>
      </c>
      <c r="L380" s="56">
        <f>IFERROR(VLOOKUP(MYRANKS_H[[#This Row],[IDFANGRAPHS]],STEAMER_H[],COLUMN(STEAMER_H[3B]),FALSE),0)</f>
        <v>0</v>
      </c>
      <c r="M380" s="56">
        <f>IFERROR(VLOOKUP(MYRANKS_H[[#This Row],[IDFANGRAPHS]],STEAMER_H[],COLUMN(STEAMER_H[HR]),FALSE),0)</f>
        <v>0</v>
      </c>
      <c r="N380" s="56">
        <f>IFERROR(VLOOKUP(MYRANKS_H[[#This Row],[IDFANGRAPHS]],STEAMER_H[],COLUMN(STEAMER_H[R]),FALSE),0)</f>
        <v>0</v>
      </c>
      <c r="O380" s="56">
        <f>IFERROR(VLOOKUP(MYRANKS_H[[#This Row],[IDFANGRAPHS]],STEAMER_H[],COLUMN(STEAMER_H[RBI]),FALSE),0)</f>
        <v>0</v>
      </c>
      <c r="P380" s="56">
        <f>IFERROR(VLOOKUP(MYRANKS_H[[#This Row],[IDFANGRAPHS]],STEAMER_H[],COLUMN(STEAMER_H[BB]),FALSE),0)</f>
        <v>0</v>
      </c>
      <c r="Q380" s="56">
        <f>IFERROR(VLOOKUP(MYRANKS_H[[#This Row],[IDFANGRAPHS]],STEAMER_H[],COLUMN(STEAMER_H[HBP]),FALSE),0)</f>
        <v>0</v>
      </c>
      <c r="R380" s="56">
        <f>IFERROR(VLOOKUP(MYRANKS_H[[#This Row],[IDFANGRAPHS]],STEAMER_H[],COLUMN(STEAMER_H[SO]),FALSE),0)</f>
        <v>0</v>
      </c>
      <c r="S380" s="56">
        <f>IFERROR(VLOOKUP(MYRANKS_H[[#This Row],[IDFANGRAPHS]],STEAMER_H[],COLUMN(STEAMER_H[SB]),FALSE),0)</f>
        <v>0</v>
      </c>
      <c r="T380" s="19">
        <f>IFERROR(MYRANKS_H[[#This Row],[H]]/MYRANKS_H[[#This Row],[AB]],0)</f>
        <v>0</v>
      </c>
      <c r="U380" s="19">
        <f>IFERROR((MYRANKS_H[[#This Row],[H]]+MYRANKS_H[[#This Row],[BB]]+MYRANKS_H[[#This Row],[HBP]])/(MYRANKS_H[[#This Row],[AB]]+MYRANKS_H[[#This Row],[BB]]+MYRANKS_H[[#This Row],[HBP]]),0)</f>
        <v>0</v>
      </c>
      <c r="V380" s="19">
        <f>IFERROR((MYRANKS_H[[#This Row],[H]]+MYRANKS_H[[#This Row],[2B]]+2*MYRANKS_H[[#This Row],[3B]]+3*MYRANKS_H[[#This Row],[HR]])/MYRANKS_H[[#This Row],[AB]],0)</f>
        <v>0</v>
      </c>
      <c r="W38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80" s="27">
        <f>VLOOKUP(MYRANKS_H[[#This Row],[POS]],REPLACEMENT_LEVEL[],3,FALSE)</f>
        <v>0</v>
      </c>
      <c r="Y380" s="27">
        <f>MYRANKS_H[[#This Row],[PROJ PTS]]-MYRANKS_H[[#This Row],[REPL LEVEL]]</f>
        <v>0</v>
      </c>
      <c r="Z380" s="27">
        <f>RANK(MYRANKS_H[[#This Row],[POINTS OVER REPL]],MYRANKS_H[POINTS OVER REPL])</f>
        <v>1</v>
      </c>
      <c r="AA380" s="29">
        <f>IF(MYRANKS_H[[#This Row],[RANK]]&lt;=TOTAL_HITTERS_DRAFTED,MYRANKS_H[[#This Row],[POINTS OVER REPL]],0)</f>
        <v>0</v>
      </c>
      <c r="AB380" s="35">
        <f>MYRANKS_H[[#This Row],[POINTS OVER REPL]]*DOLLAR_VALUE_PER_POINT+1</f>
        <v>1</v>
      </c>
      <c r="AC380" s="35"/>
      <c r="AD380" s="29">
        <f>IF(AND(MYRANKS_H[[#This Row],[RANK]]&lt;=(TOTAL_HITTERS_DRAFTED-HITTERS_BELOW_REPL_DRAFTED),MYRANKS_H[[#This Row],[$ACTUAL]]=""),MYRANKS_H[[#This Row],[POINTS OVER REPL]],0)</f>
        <v>0</v>
      </c>
      <c r="AE380" s="35">
        <f>IF(MYRANKS_H[[#This Row],[$ACTUAL]]="",MYRANKS_H[[#This Row],[POINTS OVER REPL]]*REMAINING_DOLLAR_VALUE_PER_POINT+1,0)</f>
        <v>1</v>
      </c>
    </row>
    <row r="381" spans="1:31" ht="15" customHeight="1" x14ac:dyDescent="0.25">
      <c r="A381" s="2" t="s">
        <v>11726</v>
      </c>
      <c r="B381" s="14" t="str">
        <f>VLOOKUP(MYRANKS_H[[#This Row],[PLAYERID]],PLAYERIDMAP2[],COLUMN(PLAYERIDMAP2[LASTNAME]),FALSE)</f>
        <v>Carp</v>
      </c>
      <c r="C381" s="14" t="str">
        <f>VLOOKUP(MYRANKS_H[[#This Row],[PLAYERID]],PLAYERIDMAP2[],COLUMN(PLAYERIDMAP2[FIRSTNAME]),FALSE)</f>
        <v>Mike</v>
      </c>
      <c r="D381" s="14" t="str">
        <f>MYRANKS_H[[#This Row],[FNAME]]&amp;" "&amp;MYRANKS_H[[#This Row],[LNAME]]</f>
        <v>Mike Carp</v>
      </c>
      <c r="E381" s="14" t="str">
        <f>VLOOKUP(MYRANKS_H[[#This Row],[PLAYERID]],PLAYERIDMAP2[],COLUMN(PLAYERIDMAP2[TEAM]),FALSE)</f>
        <v>BOS</v>
      </c>
      <c r="F381" s="14" t="str">
        <f>VLOOKUP(MYRANKS_H[[#This Row],[PLAYERID]],PLAYERIDMAP2[],COLUMN(PLAYERIDMAP2[POS]),FALSE)</f>
        <v>1B</v>
      </c>
      <c r="G381" s="14">
        <f>IFERROR(VALUE(VLOOKUP(MYRANKS_H[[#This Row],[PLAYERID]],PLAYERIDMAP2[],COLUMN(PLAYERIDMAP2[IDFANGRAPHS]),FALSE)),VLOOKUP(MYRANKS_H[[#This Row],[PLAYERID]],PLAYERIDMAP2[],COLUMN(PLAYERIDMAP2[IDFANGRAPHS]),FALSE))</f>
        <v>7480</v>
      </c>
      <c r="H381" s="56">
        <f>IFERROR(VLOOKUP(MYRANKS_H[[#This Row],[IDFANGRAPHS]],STEAMER_H[],COLUMN(STEAMER_H[PA]),FALSE),0)</f>
        <v>1</v>
      </c>
      <c r="I381" s="56">
        <f>IFERROR(VLOOKUP(MYRANKS_H[[#This Row],[IDFANGRAPHS]],STEAMER_H[],COLUMN(STEAMER_H[AB]),FALSE),0)</f>
        <v>1</v>
      </c>
      <c r="J381" s="56">
        <f>IFERROR(VLOOKUP(MYRANKS_H[[#This Row],[IDFANGRAPHS]],STEAMER_H[],COLUMN(STEAMER_H[H]),FALSE),0)</f>
        <v>0</v>
      </c>
      <c r="K381" s="56">
        <f>IFERROR(VLOOKUP(MYRANKS_H[[#This Row],[IDFANGRAPHS]],STEAMER_H[],COLUMN(STEAMER_H[2B]),FALSE),0)</f>
        <v>0</v>
      </c>
      <c r="L381" s="56">
        <f>IFERROR(VLOOKUP(MYRANKS_H[[#This Row],[IDFANGRAPHS]],STEAMER_H[],COLUMN(STEAMER_H[3B]),FALSE),0)</f>
        <v>0</v>
      </c>
      <c r="M381" s="56">
        <f>IFERROR(VLOOKUP(MYRANKS_H[[#This Row],[IDFANGRAPHS]],STEAMER_H[],COLUMN(STEAMER_H[HR]),FALSE),0)</f>
        <v>0</v>
      </c>
      <c r="N381" s="56">
        <f>IFERROR(VLOOKUP(MYRANKS_H[[#This Row],[IDFANGRAPHS]],STEAMER_H[],COLUMN(STEAMER_H[R]),FALSE),0)</f>
        <v>0</v>
      </c>
      <c r="O381" s="56">
        <f>IFERROR(VLOOKUP(MYRANKS_H[[#This Row],[IDFANGRAPHS]],STEAMER_H[],COLUMN(STEAMER_H[RBI]),FALSE),0)</f>
        <v>0</v>
      </c>
      <c r="P381" s="56">
        <f>IFERROR(VLOOKUP(MYRANKS_H[[#This Row],[IDFANGRAPHS]],STEAMER_H[],COLUMN(STEAMER_H[BB]),FALSE),0)</f>
        <v>0</v>
      </c>
      <c r="Q381" s="56">
        <f>IFERROR(VLOOKUP(MYRANKS_H[[#This Row],[IDFANGRAPHS]],STEAMER_H[],COLUMN(STEAMER_H[HBP]),FALSE),0)</f>
        <v>0</v>
      </c>
      <c r="R381" s="56">
        <f>IFERROR(VLOOKUP(MYRANKS_H[[#This Row],[IDFANGRAPHS]],STEAMER_H[],COLUMN(STEAMER_H[SO]),FALSE),0)</f>
        <v>0</v>
      </c>
      <c r="S381" s="56">
        <f>IFERROR(VLOOKUP(MYRANKS_H[[#This Row],[IDFANGRAPHS]],STEAMER_H[],COLUMN(STEAMER_H[SB]),FALSE),0)</f>
        <v>0</v>
      </c>
      <c r="T381" s="19">
        <f>IFERROR(MYRANKS_H[[#This Row],[H]]/MYRANKS_H[[#This Row],[AB]],0)</f>
        <v>0</v>
      </c>
      <c r="U381" s="19">
        <f>IFERROR((MYRANKS_H[[#This Row],[H]]+MYRANKS_H[[#This Row],[BB]]+MYRANKS_H[[#This Row],[HBP]])/(MYRANKS_H[[#This Row],[AB]]+MYRANKS_H[[#This Row],[BB]]+MYRANKS_H[[#This Row],[HBP]]),0)</f>
        <v>0</v>
      </c>
      <c r="V381" s="19">
        <f>IFERROR((MYRANKS_H[[#This Row],[H]]+MYRANKS_H[[#This Row],[2B]]+2*MYRANKS_H[[#This Row],[3B]]+3*MYRANKS_H[[#This Row],[HR]])/MYRANKS_H[[#This Row],[AB]],0)</f>
        <v>0</v>
      </c>
      <c r="W38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81" s="27">
        <f>VLOOKUP(MYRANKS_H[[#This Row],[POS]],REPLACEMENT_LEVEL[],3,FALSE)</f>
        <v>0</v>
      </c>
      <c r="Y381" s="27">
        <f>MYRANKS_H[[#This Row],[PROJ PTS]]-MYRANKS_H[[#This Row],[REPL LEVEL]]</f>
        <v>0</v>
      </c>
      <c r="Z381" s="27">
        <f>RANK(MYRANKS_H[[#This Row],[POINTS OVER REPL]],MYRANKS_H[POINTS OVER REPL])</f>
        <v>1</v>
      </c>
      <c r="AA381" s="29">
        <f>IF(MYRANKS_H[[#This Row],[RANK]]&lt;=TOTAL_HITTERS_DRAFTED,MYRANKS_H[[#This Row],[POINTS OVER REPL]],0)</f>
        <v>0</v>
      </c>
      <c r="AB381" s="35">
        <f>MYRANKS_H[[#This Row],[POINTS OVER REPL]]*DOLLAR_VALUE_PER_POINT+1</f>
        <v>1</v>
      </c>
      <c r="AC381" s="35"/>
      <c r="AD381" s="29">
        <f>IF(AND(MYRANKS_H[[#This Row],[RANK]]&lt;=(TOTAL_HITTERS_DRAFTED-HITTERS_BELOW_REPL_DRAFTED),MYRANKS_H[[#This Row],[$ACTUAL]]=""),MYRANKS_H[[#This Row],[POINTS OVER REPL]],0)</f>
        <v>0</v>
      </c>
      <c r="AE381" s="35">
        <f>IF(MYRANKS_H[[#This Row],[$ACTUAL]]="",MYRANKS_H[[#This Row],[POINTS OVER REPL]]*REMAINING_DOLLAR_VALUE_PER_POINT+1,0)</f>
        <v>1</v>
      </c>
    </row>
    <row r="382" spans="1:31" ht="15" customHeight="1" x14ac:dyDescent="0.25">
      <c r="A382" s="2" t="s">
        <v>17787</v>
      </c>
      <c r="B382" s="14" t="str">
        <f>VLOOKUP(MYRANKS_H[[#This Row],[PLAYERID]],PLAYERIDMAP2[],COLUMN(PLAYERIDMAP2[LASTNAME]),FALSE)</f>
        <v>Duvall</v>
      </c>
      <c r="C382" s="14" t="str">
        <f>VLOOKUP(MYRANKS_H[[#This Row],[PLAYERID]],PLAYERIDMAP2[],COLUMN(PLAYERIDMAP2[FIRSTNAME]),FALSE)</f>
        <v>Adam</v>
      </c>
      <c r="D382" s="14" t="str">
        <f>MYRANKS_H[[#This Row],[FNAME]]&amp;" "&amp;MYRANKS_H[[#This Row],[LNAME]]</f>
        <v>Adam Duvall</v>
      </c>
      <c r="E382" s="14" t="str">
        <f>VLOOKUP(MYRANKS_H[[#This Row],[PLAYERID]],PLAYERIDMAP2[],COLUMN(PLAYERIDMAP2[TEAM]),FALSE)</f>
        <v>CIN</v>
      </c>
      <c r="F382" s="14" t="str">
        <f>VLOOKUP(MYRANKS_H[[#This Row],[PLAYERID]],PLAYERIDMAP2[],COLUMN(PLAYERIDMAP2[POS]),FALSE)</f>
        <v>OF</v>
      </c>
      <c r="G382" s="14">
        <f>IFERROR(VALUE(VLOOKUP(MYRANKS_H[[#This Row],[PLAYERID]],PLAYERIDMAP2[],COLUMN(PLAYERIDMAP2[IDFANGRAPHS]),FALSE)),VLOOKUP(MYRANKS_H[[#This Row],[PLAYERID]],PLAYERIDMAP2[],COLUMN(PLAYERIDMAP2[IDFANGRAPHS]),FALSE))</f>
        <v>10950</v>
      </c>
      <c r="H382" s="56">
        <f>IFERROR(VLOOKUP(MYRANKS_H[[#This Row],[IDFANGRAPHS]],STEAMER_H[],COLUMN(STEAMER_H[PA]),FALSE),0)</f>
        <v>479</v>
      </c>
      <c r="I382" s="56">
        <f>IFERROR(VLOOKUP(MYRANKS_H[[#This Row],[IDFANGRAPHS]],STEAMER_H[],COLUMN(STEAMER_H[AB]),FALSE),0)</f>
        <v>441</v>
      </c>
      <c r="J382" s="56">
        <f>IFERROR(VLOOKUP(MYRANKS_H[[#This Row],[IDFANGRAPHS]],STEAMER_H[],COLUMN(STEAMER_H[H]),FALSE),0)</f>
        <v>107</v>
      </c>
      <c r="K382" s="56">
        <f>IFERROR(VLOOKUP(MYRANKS_H[[#This Row],[IDFANGRAPHS]],STEAMER_H[],COLUMN(STEAMER_H[2B]),FALSE),0)</f>
        <v>19</v>
      </c>
      <c r="L382" s="56">
        <f>IFERROR(VLOOKUP(MYRANKS_H[[#This Row],[IDFANGRAPHS]],STEAMER_H[],COLUMN(STEAMER_H[3B]),FALSE),0)</f>
        <v>1</v>
      </c>
      <c r="M382" s="56">
        <f>IFERROR(VLOOKUP(MYRANKS_H[[#This Row],[IDFANGRAPHS]],STEAMER_H[],COLUMN(STEAMER_H[HR]),FALSE),0)</f>
        <v>25</v>
      </c>
      <c r="N382" s="56">
        <f>IFERROR(VLOOKUP(MYRANKS_H[[#This Row],[IDFANGRAPHS]],STEAMER_H[],COLUMN(STEAMER_H[R]),FALSE),0)</f>
        <v>55</v>
      </c>
      <c r="O382" s="56">
        <f>IFERROR(VLOOKUP(MYRANKS_H[[#This Row],[IDFANGRAPHS]],STEAMER_H[],COLUMN(STEAMER_H[RBI]),FALSE),0)</f>
        <v>67</v>
      </c>
      <c r="P382" s="56">
        <f>IFERROR(VLOOKUP(MYRANKS_H[[#This Row],[IDFANGRAPHS]],STEAMER_H[],COLUMN(STEAMER_H[BB]),FALSE),0)</f>
        <v>27</v>
      </c>
      <c r="Q382" s="56">
        <f>IFERROR(VLOOKUP(MYRANKS_H[[#This Row],[IDFANGRAPHS]],STEAMER_H[],COLUMN(STEAMER_H[HBP]),FALSE),0)</f>
        <v>5</v>
      </c>
      <c r="R382" s="56">
        <f>IFERROR(VLOOKUP(MYRANKS_H[[#This Row],[IDFANGRAPHS]],STEAMER_H[],COLUMN(STEAMER_H[SO]),FALSE),0)</f>
        <v>116</v>
      </c>
      <c r="S382" s="56">
        <f>IFERROR(VLOOKUP(MYRANKS_H[[#This Row],[IDFANGRAPHS]],STEAMER_H[],COLUMN(STEAMER_H[SB]),FALSE),0)</f>
        <v>3</v>
      </c>
      <c r="T382" s="19">
        <f>IFERROR(MYRANKS_H[[#This Row],[H]]/MYRANKS_H[[#This Row],[AB]],0)</f>
        <v>0.24263038548752835</v>
      </c>
      <c r="U382" s="19">
        <f>IFERROR((MYRANKS_H[[#This Row],[H]]+MYRANKS_H[[#This Row],[BB]]+MYRANKS_H[[#This Row],[HBP]])/(MYRANKS_H[[#This Row],[AB]]+MYRANKS_H[[#This Row],[BB]]+MYRANKS_H[[#This Row],[HBP]]),0)</f>
        <v>0.29386892177589852</v>
      </c>
      <c r="V382" s="19">
        <f>IFERROR((MYRANKS_H[[#This Row],[H]]+MYRANKS_H[[#This Row],[2B]]+2*MYRANKS_H[[#This Row],[3B]]+3*MYRANKS_H[[#This Row],[HR]])/MYRANKS_H[[#This Row],[AB]],0)</f>
        <v>0.46031746031746029</v>
      </c>
      <c r="W38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82" s="27">
        <f>VLOOKUP(MYRANKS_H[[#This Row],[POS]],REPLACEMENT_LEVEL[],3,FALSE)</f>
        <v>0</v>
      </c>
      <c r="Y382" s="27">
        <f>MYRANKS_H[[#This Row],[PROJ PTS]]-MYRANKS_H[[#This Row],[REPL LEVEL]]</f>
        <v>0</v>
      </c>
      <c r="Z382" s="27">
        <f>RANK(MYRANKS_H[[#This Row],[POINTS OVER REPL]],MYRANKS_H[POINTS OVER REPL])</f>
        <v>1</v>
      </c>
      <c r="AA382" s="29">
        <f>IF(MYRANKS_H[[#This Row],[RANK]]&lt;=TOTAL_HITTERS_DRAFTED,MYRANKS_H[[#This Row],[POINTS OVER REPL]],0)</f>
        <v>0</v>
      </c>
      <c r="AB382" s="35">
        <f>MYRANKS_H[[#This Row],[POINTS OVER REPL]]*DOLLAR_VALUE_PER_POINT+1</f>
        <v>1</v>
      </c>
      <c r="AC382" s="35"/>
      <c r="AD382" s="29">
        <f>IF(AND(MYRANKS_H[[#This Row],[RANK]]&lt;=(TOTAL_HITTERS_DRAFTED-HITTERS_BELOW_REPL_DRAFTED),MYRANKS_H[[#This Row],[$ACTUAL]]=""),MYRANKS_H[[#This Row],[POINTS OVER REPL]],0)</f>
        <v>0</v>
      </c>
      <c r="AE382" s="35">
        <f>IF(MYRANKS_H[[#This Row],[$ACTUAL]]="",MYRANKS_H[[#This Row],[POINTS OVER REPL]]*REMAINING_DOLLAR_VALUE_PER_POINT+1,0)</f>
        <v>1</v>
      </c>
    </row>
    <row r="383" spans="1:31" ht="15" customHeight="1" x14ac:dyDescent="0.25">
      <c r="A383" s="2" t="s">
        <v>12318</v>
      </c>
      <c r="B383" s="14" t="str">
        <f>VLOOKUP(MYRANKS_H[[#This Row],[PLAYERID]],PLAYERIDMAP2[],COLUMN(PLAYERIDMAP2[LASTNAME]),FALSE)</f>
        <v>Dyson</v>
      </c>
      <c r="C383" s="14" t="str">
        <f>VLOOKUP(MYRANKS_H[[#This Row],[PLAYERID]],PLAYERIDMAP2[],COLUMN(PLAYERIDMAP2[FIRSTNAME]),FALSE)</f>
        <v>Jarrod</v>
      </c>
      <c r="D383" s="14" t="str">
        <f>MYRANKS_H[[#This Row],[FNAME]]&amp;" "&amp;MYRANKS_H[[#This Row],[LNAME]]</f>
        <v>Jarrod Dyson</v>
      </c>
      <c r="E383" s="14" t="str">
        <f>VLOOKUP(MYRANKS_H[[#This Row],[PLAYERID]],PLAYERIDMAP2[],COLUMN(PLAYERIDMAP2[TEAM]),FALSE)</f>
        <v>KC</v>
      </c>
      <c r="F383" s="14" t="str">
        <f>VLOOKUP(MYRANKS_H[[#This Row],[PLAYERID]],PLAYERIDMAP2[],COLUMN(PLAYERIDMAP2[POS]),FALSE)</f>
        <v>OF</v>
      </c>
      <c r="G383" s="14">
        <f>IFERROR(VALUE(VLOOKUP(MYRANKS_H[[#This Row],[PLAYERID]],PLAYERIDMAP2[],COLUMN(PLAYERIDMAP2[IDFANGRAPHS]),FALSE)),VLOOKUP(MYRANKS_H[[#This Row],[PLAYERID]],PLAYERIDMAP2[],COLUMN(PLAYERIDMAP2[IDFANGRAPHS]),FALSE))</f>
        <v>4866</v>
      </c>
      <c r="H383" s="56">
        <f>IFERROR(VLOOKUP(MYRANKS_H[[#This Row],[IDFANGRAPHS]],STEAMER_H[],COLUMN(STEAMER_H[PA]),FALSE),0)</f>
        <v>546</v>
      </c>
      <c r="I383" s="56">
        <f>IFERROR(VLOOKUP(MYRANKS_H[[#This Row],[IDFANGRAPHS]],STEAMER_H[],COLUMN(STEAMER_H[AB]),FALSE),0)</f>
        <v>494</v>
      </c>
      <c r="J383" s="56">
        <f>IFERROR(VLOOKUP(MYRANKS_H[[#This Row],[IDFANGRAPHS]],STEAMER_H[],COLUMN(STEAMER_H[H]),FALSE),0)</f>
        <v>124</v>
      </c>
      <c r="K383" s="56">
        <f>IFERROR(VLOOKUP(MYRANKS_H[[#This Row],[IDFANGRAPHS]],STEAMER_H[],COLUMN(STEAMER_H[2B]),FALSE),0)</f>
        <v>18</v>
      </c>
      <c r="L383" s="56">
        <f>IFERROR(VLOOKUP(MYRANKS_H[[#This Row],[IDFANGRAPHS]],STEAMER_H[],COLUMN(STEAMER_H[3B]),FALSE),0)</f>
        <v>7</v>
      </c>
      <c r="M383" s="56">
        <f>IFERROR(VLOOKUP(MYRANKS_H[[#This Row],[IDFANGRAPHS]],STEAMER_H[],COLUMN(STEAMER_H[HR]),FALSE),0)</f>
        <v>4</v>
      </c>
      <c r="N383" s="56">
        <f>IFERROR(VLOOKUP(MYRANKS_H[[#This Row],[IDFANGRAPHS]],STEAMER_H[],COLUMN(STEAMER_H[R]),FALSE),0)</f>
        <v>59</v>
      </c>
      <c r="O383" s="56">
        <f>IFERROR(VLOOKUP(MYRANKS_H[[#This Row],[IDFANGRAPHS]],STEAMER_H[],COLUMN(STEAMER_H[RBI]),FALSE),0)</f>
        <v>45</v>
      </c>
      <c r="P383" s="56">
        <f>IFERROR(VLOOKUP(MYRANKS_H[[#This Row],[IDFANGRAPHS]],STEAMER_H[],COLUMN(STEAMER_H[BB]),FALSE),0)</f>
        <v>39</v>
      </c>
      <c r="Q383" s="56">
        <f>IFERROR(VLOOKUP(MYRANKS_H[[#This Row],[IDFANGRAPHS]],STEAMER_H[],COLUMN(STEAMER_H[HBP]),FALSE),0)</f>
        <v>5</v>
      </c>
      <c r="R383" s="56">
        <f>IFERROR(VLOOKUP(MYRANKS_H[[#This Row],[IDFANGRAPHS]],STEAMER_H[],COLUMN(STEAMER_H[SO]),FALSE),0)</f>
        <v>100</v>
      </c>
      <c r="S383" s="56">
        <f>IFERROR(VLOOKUP(MYRANKS_H[[#This Row],[IDFANGRAPHS]],STEAMER_H[],COLUMN(STEAMER_H[SB]),FALSE),0)</f>
        <v>51</v>
      </c>
      <c r="T383" s="19">
        <f>IFERROR(MYRANKS_H[[#This Row],[H]]/MYRANKS_H[[#This Row],[AB]],0)</f>
        <v>0.25101214574898784</v>
      </c>
      <c r="U383" s="19">
        <f>IFERROR((MYRANKS_H[[#This Row],[H]]+MYRANKS_H[[#This Row],[BB]]+MYRANKS_H[[#This Row],[HBP]])/(MYRANKS_H[[#This Row],[AB]]+MYRANKS_H[[#This Row],[BB]]+MYRANKS_H[[#This Row],[HBP]]),0)</f>
        <v>0.31226765799256506</v>
      </c>
      <c r="V383" s="19">
        <f>IFERROR((MYRANKS_H[[#This Row],[H]]+MYRANKS_H[[#This Row],[2B]]+2*MYRANKS_H[[#This Row],[3B]]+3*MYRANKS_H[[#This Row],[HR]])/MYRANKS_H[[#This Row],[AB]],0)</f>
        <v>0.34008097165991902</v>
      </c>
      <c r="W38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83" s="27">
        <f>VLOOKUP(MYRANKS_H[[#This Row],[POS]],REPLACEMENT_LEVEL[],3,FALSE)</f>
        <v>0</v>
      </c>
      <c r="Y383" s="27">
        <f>MYRANKS_H[[#This Row],[PROJ PTS]]-MYRANKS_H[[#This Row],[REPL LEVEL]]</f>
        <v>0</v>
      </c>
      <c r="Z383" s="27">
        <f>RANK(MYRANKS_H[[#This Row],[POINTS OVER REPL]],MYRANKS_H[POINTS OVER REPL])</f>
        <v>1</v>
      </c>
      <c r="AA383" s="29">
        <f>IF(MYRANKS_H[[#This Row],[RANK]]&lt;=TOTAL_HITTERS_DRAFTED,MYRANKS_H[[#This Row],[POINTS OVER REPL]],0)</f>
        <v>0</v>
      </c>
      <c r="AB383" s="35">
        <f>MYRANKS_H[[#This Row],[POINTS OVER REPL]]*DOLLAR_VALUE_PER_POINT+1</f>
        <v>1</v>
      </c>
      <c r="AC383" s="35"/>
      <c r="AD383" s="29">
        <f>IF(AND(MYRANKS_H[[#This Row],[RANK]]&lt;=(TOTAL_HITTERS_DRAFTED-HITTERS_BELOW_REPL_DRAFTED),MYRANKS_H[[#This Row],[$ACTUAL]]=""),MYRANKS_H[[#This Row],[POINTS OVER REPL]],0)</f>
        <v>0</v>
      </c>
      <c r="AE383" s="35">
        <f>IF(MYRANKS_H[[#This Row],[$ACTUAL]]="",MYRANKS_H[[#This Row],[POINTS OVER REPL]]*REMAINING_DOLLAR_VALUE_PER_POINT+1,0)</f>
        <v>1</v>
      </c>
    </row>
    <row r="384" spans="1:31" ht="15" customHeight="1" x14ac:dyDescent="0.25">
      <c r="A384" s="2" t="s">
        <v>12531</v>
      </c>
      <c r="B384" s="14" t="str">
        <f>VLOOKUP(MYRANKS_H[[#This Row],[PLAYERID]],PLAYERIDMAP2[],COLUMN(PLAYERIDMAP2[LASTNAME]),FALSE)</f>
        <v>Francoeur</v>
      </c>
      <c r="C384" s="14" t="str">
        <f>VLOOKUP(MYRANKS_H[[#This Row],[PLAYERID]],PLAYERIDMAP2[],COLUMN(PLAYERIDMAP2[FIRSTNAME]),FALSE)</f>
        <v>Jeff</v>
      </c>
      <c r="D384" s="14" t="str">
        <f>MYRANKS_H[[#This Row],[FNAME]]&amp;" "&amp;MYRANKS_H[[#This Row],[LNAME]]</f>
        <v>Jeff Francoeur</v>
      </c>
      <c r="E384" s="14" t="str">
        <f>VLOOKUP(MYRANKS_H[[#This Row],[PLAYERID]],PLAYERIDMAP2[],COLUMN(PLAYERIDMAP2[TEAM]),FALSE)</f>
        <v>PHI</v>
      </c>
      <c r="F384" s="14" t="str">
        <f>VLOOKUP(MYRANKS_H[[#This Row],[PLAYERID]],PLAYERIDMAP2[],COLUMN(PLAYERIDMAP2[POS]),FALSE)</f>
        <v>OF</v>
      </c>
      <c r="G384" s="14">
        <f>IFERROR(VALUE(VLOOKUP(MYRANKS_H[[#This Row],[PLAYERID]],PLAYERIDMAP2[],COLUMN(PLAYERIDMAP2[IDFANGRAPHS]),FALSE)),VLOOKUP(MYRANKS_H[[#This Row],[PLAYERID]],PLAYERIDMAP2[],COLUMN(PLAYERIDMAP2[IDFANGRAPHS]),FALSE))</f>
        <v>4792</v>
      </c>
      <c r="H384" s="56">
        <f>IFERROR(VLOOKUP(MYRANKS_H[[#This Row],[IDFANGRAPHS]],STEAMER_H[],COLUMN(STEAMER_H[PA]),FALSE),0)</f>
        <v>202</v>
      </c>
      <c r="I384" s="56">
        <f>IFERROR(VLOOKUP(MYRANKS_H[[#This Row],[IDFANGRAPHS]],STEAMER_H[],COLUMN(STEAMER_H[AB]),FALSE),0)</f>
        <v>190</v>
      </c>
      <c r="J384" s="56">
        <f>IFERROR(VLOOKUP(MYRANKS_H[[#This Row],[IDFANGRAPHS]],STEAMER_H[],COLUMN(STEAMER_H[H]),FALSE),0)</f>
        <v>46</v>
      </c>
      <c r="K384" s="56">
        <f>IFERROR(VLOOKUP(MYRANKS_H[[#This Row],[IDFANGRAPHS]],STEAMER_H[],COLUMN(STEAMER_H[2B]),FALSE),0)</f>
        <v>9</v>
      </c>
      <c r="L384" s="56">
        <f>IFERROR(VLOOKUP(MYRANKS_H[[#This Row],[IDFANGRAPHS]],STEAMER_H[],COLUMN(STEAMER_H[3B]),FALSE),0)</f>
        <v>1</v>
      </c>
      <c r="M384" s="56">
        <f>IFERROR(VLOOKUP(MYRANKS_H[[#This Row],[IDFANGRAPHS]],STEAMER_H[],COLUMN(STEAMER_H[HR]),FALSE),0)</f>
        <v>5</v>
      </c>
      <c r="N384" s="56">
        <f>IFERROR(VLOOKUP(MYRANKS_H[[#This Row],[IDFANGRAPHS]],STEAMER_H[],COLUMN(STEAMER_H[R]),FALSE),0)</f>
        <v>19</v>
      </c>
      <c r="O384" s="56">
        <f>IFERROR(VLOOKUP(MYRANKS_H[[#This Row],[IDFANGRAPHS]],STEAMER_H[],COLUMN(STEAMER_H[RBI]),FALSE),0)</f>
        <v>22</v>
      </c>
      <c r="P384" s="56">
        <f>IFERROR(VLOOKUP(MYRANKS_H[[#This Row],[IDFANGRAPHS]],STEAMER_H[],COLUMN(STEAMER_H[BB]),FALSE),0)</f>
        <v>8</v>
      </c>
      <c r="Q384" s="56">
        <f>IFERROR(VLOOKUP(MYRANKS_H[[#This Row],[IDFANGRAPHS]],STEAMER_H[],COLUMN(STEAMER_H[HBP]),FALSE),0)</f>
        <v>1</v>
      </c>
      <c r="R384" s="56">
        <f>IFERROR(VLOOKUP(MYRANKS_H[[#This Row],[IDFANGRAPHS]],STEAMER_H[],COLUMN(STEAMER_H[SO]),FALSE),0)</f>
        <v>45</v>
      </c>
      <c r="S384" s="56">
        <f>IFERROR(VLOOKUP(MYRANKS_H[[#This Row],[IDFANGRAPHS]],STEAMER_H[],COLUMN(STEAMER_H[SB]),FALSE),0)</f>
        <v>2</v>
      </c>
      <c r="T384" s="19">
        <f>IFERROR(MYRANKS_H[[#This Row],[H]]/MYRANKS_H[[#This Row],[AB]],0)</f>
        <v>0.24210526315789474</v>
      </c>
      <c r="U384" s="19">
        <f>IFERROR((MYRANKS_H[[#This Row],[H]]+MYRANKS_H[[#This Row],[BB]]+MYRANKS_H[[#This Row],[HBP]])/(MYRANKS_H[[#This Row],[AB]]+MYRANKS_H[[#This Row],[BB]]+MYRANKS_H[[#This Row],[HBP]]),0)</f>
        <v>0.27638190954773867</v>
      </c>
      <c r="V384" s="19">
        <f>IFERROR((MYRANKS_H[[#This Row],[H]]+MYRANKS_H[[#This Row],[2B]]+2*MYRANKS_H[[#This Row],[3B]]+3*MYRANKS_H[[#This Row],[HR]])/MYRANKS_H[[#This Row],[AB]],0)</f>
        <v>0.37894736842105264</v>
      </c>
      <c r="W38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84" s="27">
        <f>VLOOKUP(MYRANKS_H[[#This Row],[POS]],REPLACEMENT_LEVEL[],3,FALSE)</f>
        <v>0</v>
      </c>
      <c r="Y384" s="27">
        <f>MYRANKS_H[[#This Row],[PROJ PTS]]-MYRANKS_H[[#This Row],[REPL LEVEL]]</f>
        <v>0</v>
      </c>
      <c r="Z384" s="27">
        <f>RANK(MYRANKS_H[[#This Row],[POINTS OVER REPL]],MYRANKS_H[POINTS OVER REPL])</f>
        <v>1</v>
      </c>
      <c r="AA384" s="29">
        <f>IF(MYRANKS_H[[#This Row],[RANK]]&lt;=TOTAL_HITTERS_DRAFTED,MYRANKS_H[[#This Row],[POINTS OVER REPL]],0)</f>
        <v>0</v>
      </c>
      <c r="AB384" s="35">
        <f>MYRANKS_H[[#This Row],[POINTS OVER REPL]]*DOLLAR_VALUE_PER_POINT+1</f>
        <v>1</v>
      </c>
      <c r="AC384" s="35"/>
      <c r="AD384" s="29">
        <f>IF(AND(MYRANKS_H[[#This Row],[RANK]]&lt;=(TOTAL_HITTERS_DRAFTED-HITTERS_BELOW_REPL_DRAFTED),MYRANKS_H[[#This Row],[$ACTUAL]]=""),MYRANKS_H[[#This Row],[POINTS OVER REPL]],0)</f>
        <v>0</v>
      </c>
      <c r="AE384" s="35">
        <f>IF(MYRANKS_H[[#This Row],[$ACTUAL]]="",MYRANKS_H[[#This Row],[POINTS OVER REPL]]*REMAINING_DOLLAR_VALUE_PER_POINT+1,0)</f>
        <v>1</v>
      </c>
    </row>
    <row r="385" spans="1:31" ht="15" customHeight="1" x14ac:dyDescent="0.25">
      <c r="A385" s="4" t="s">
        <v>12540</v>
      </c>
      <c r="B385" s="14" t="str">
        <f>VLOOKUP(MYRANKS_H[[#This Row],[PLAYERID]],PLAYERIDMAP2[],COLUMN(PLAYERIDMAP2[LASTNAME]),FALSE)</f>
        <v>Frandsen</v>
      </c>
      <c r="C385" s="14" t="str">
        <f>VLOOKUP(MYRANKS_H[[#This Row],[PLAYERID]],PLAYERIDMAP2[],COLUMN(PLAYERIDMAP2[FIRSTNAME]),FALSE)</f>
        <v>Kevin</v>
      </c>
      <c r="D385" s="14" t="str">
        <f>MYRANKS_H[[#This Row],[FNAME]]&amp;" "&amp;MYRANKS_H[[#This Row],[LNAME]]</f>
        <v>Kevin Frandsen</v>
      </c>
      <c r="E385" s="14" t="str">
        <f>VLOOKUP(MYRANKS_H[[#This Row],[PLAYERID]],PLAYERIDMAP2[],COLUMN(PLAYERIDMAP2[TEAM]),FALSE)</f>
        <v>WAS</v>
      </c>
      <c r="F385" s="14" t="str">
        <f>VLOOKUP(MYRANKS_H[[#This Row],[PLAYERID]],PLAYERIDMAP2[],COLUMN(PLAYERIDMAP2[POS]),FALSE)</f>
        <v>OF</v>
      </c>
      <c r="G385" s="14">
        <f>IFERROR(VALUE(VLOOKUP(MYRANKS_H[[#This Row],[PLAYERID]],PLAYERIDMAP2[],COLUMN(PLAYERIDMAP2[IDFANGRAPHS]),FALSE)),VLOOKUP(MYRANKS_H[[#This Row],[PLAYERID]],PLAYERIDMAP2[],COLUMN(PLAYERIDMAP2[IDFANGRAPHS]),FALSE))</f>
        <v>7528</v>
      </c>
      <c r="H385" s="56">
        <f>IFERROR(VLOOKUP(MYRANKS_H[[#This Row],[IDFANGRAPHS]],STEAMER_H[],COLUMN(STEAMER_H[PA]),FALSE),0)</f>
        <v>1</v>
      </c>
      <c r="I385" s="56">
        <f>IFERROR(VLOOKUP(MYRANKS_H[[#This Row],[IDFANGRAPHS]],STEAMER_H[],COLUMN(STEAMER_H[AB]),FALSE),0)</f>
        <v>1</v>
      </c>
      <c r="J385" s="56">
        <f>IFERROR(VLOOKUP(MYRANKS_H[[#This Row],[IDFANGRAPHS]],STEAMER_H[],COLUMN(STEAMER_H[H]),FALSE),0)</f>
        <v>0</v>
      </c>
      <c r="K385" s="56">
        <f>IFERROR(VLOOKUP(MYRANKS_H[[#This Row],[IDFANGRAPHS]],STEAMER_H[],COLUMN(STEAMER_H[2B]),FALSE),0)</f>
        <v>0</v>
      </c>
      <c r="L385" s="56">
        <f>IFERROR(VLOOKUP(MYRANKS_H[[#This Row],[IDFANGRAPHS]],STEAMER_H[],COLUMN(STEAMER_H[3B]),FALSE),0)</f>
        <v>0</v>
      </c>
      <c r="M385" s="56">
        <f>IFERROR(VLOOKUP(MYRANKS_H[[#This Row],[IDFANGRAPHS]],STEAMER_H[],COLUMN(STEAMER_H[HR]),FALSE),0)</f>
        <v>0</v>
      </c>
      <c r="N385" s="56">
        <f>IFERROR(VLOOKUP(MYRANKS_H[[#This Row],[IDFANGRAPHS]],STEAMER_H[],COLUMN(STEAMER_H[R]),FALSE),0)</f>
        <v>0</v>
      </c>
      <c r="O385" s="56">
        <f>IFERROR(VLOOKUP(MYRANKS_H[[#This Row],[IDFANGRAPHS]],STEAMER_H[],COLUMN(STEAMER_H[RBI]),FALSE),0)</f>
        <v>0</v>
      </c>
      <c r="P385" s="56">
        <f>IFERROR(VLOOKUP(MYRANKS_H[[#This Row],[IDFANGRAPHS]],STEAMER_H[],COLUMN(STEAMER_H[BB]),FALSE),0)</f>
        <v>0</v>
      </c>
      <c r="Q385" s="56">
        <f>IFERROR(VLOOKUP(MYRANKS_H[[#This Row],[IDFANGRAPHS]],STEAMER_H[],COLUMN(STEAMER_H[HBP]),FALSE),0)</f>
        <v>0</v>
      </c>
      <c r="R385" s="56">
        <f>IFERROR(VLOOKUP(MYRANKS_H[[#This Row],[IDFANGRAPHS]],STEAMER_H[],COLUMN(STEAMER_H[SO]),FALSE),0)</f>
        <v>0</v>
      </c>
      <c r="S385" s="56">
        <f>IFERROR(VLOOKUP(MYRANKS_H[[#This Row],[IDFANGRAPHS]],STEAMER_H[],COLUMN(STEAMER_H[SB]),FALSE),0)</f>
        <v>0</v>
      </c>
      <c r="T385" s="19">
        <f>IFERROR(MYRANKS_H[[#This Row],[H]]/MYRANKS_H[[#This Row],[AB]],0)</f>
        <v>0</v>
      </c>
      <c r="U385" s="19">
        <f>IFERROR((MYRANKS_H[[#This Row],[H]]+MYRANKS_H[[#This Row],[BB]]+MYRANKS_H[[#This Row],[HBP]])/(MYRANKS_H[[#This Row],[AB]]+MYRANKS_H[[#This Row],[BB]]+MYRANKS_H[[#This Row],[HBP]]),0)</f>
        <v>0</v>
      </c>
      <c r="V385" s="19">
        <f>IFERROR((MYRANKS_H[[#This Row],[H]]+MYRANKS_H[[#This Row],[2B]]+2*MYRANKS_H[[#This Row],[3B]]+3*MYRANKS_H[[#This Row],[HR]])/MYRANKS_H[[#This Row],[AB]],0)</f>
        <v>0</v>
      </c>
      <c r="W38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85" s="27">
        <f>VLOOKUP(MYRANKS_H[[#This Row],[POS]],REPLACEMENT_LEVEL[],3,FALSE)</f>
        <v>0</v>
      </c>
      <c r="Y385" s="27">
        <f>MYRANKS_H[[#This Row],[PROJ PTS]]-MYRANKS_H[[#This Row],[REPL LEVEL]]</f>
        <v>0</v>
      </c>
      <c r="Z385" s="27">
        <f>RANK(MYRANKS_H[[#This Row],[POINTS OVER REPL]],MYRANKS_H[POINTS OVER REPL])</f>
        <v>1</v>
      </c>
      <c r="AA385" s="29">
        <f>IF(MYRANKS_H[[#This Row],[RANK]]&lt;=TOTAL_HITTERS_DRAFTED,MYRANKS_H[[#This Row],[POINTS OVER REPL]],0)</f>
        <v>0</v>
      </c>
      <c r="AB385" s="35">
        <f>MYRANKS_H[[#This Row],[POINTS OVER REPL]]*DOLLAR_VALUE_PER_POINT+1</f>
        <v>1</v>
      </c>
      <c r="AC385" s="35"/>
      <c r="AD385" s="29">
        <f>IF(AND(MYRANKS_H[[#This Row],[RANK]]&lt;=(TOTAL_HITTERS_DRAFTED-HITTERS_BELOW_REPL_DRAFTED),MYRANKS_H[[#This Row],[$ACTUAL]]=""),MYRANKS_H[[#This Row],[POINTS OVER REPL]],0)</f>
        <v>0</v>
      </c>
      <c r="AE385" s="35">
        <f>IF(MYRANKS_H[[#This Row],[$ACTUAL]]="",MYRANKS_H[[#This Row],[POINTS OVER REPL]]*REMAINING_DOLLAR_VALUE_PER_POINT+1,0)</f>
        <v>1</v>
      </c>
    </row>
    <row r="386" spans="1:31" ht="15" customHeight="1" x14ac:dyDescent="0.25">
      <c r="A386" s="2" t="s">
        <v>16497</v>
      </c>
      <c r="B386" s="14" t="str">
        <f>VLOOKUP(MYRANKS_H[[#This Row],[PLAYERID]],PLAYERIDMAP2[],COLUMN(PLAYERIDMAP2[LASTNAME]),FALSE)</f>
        <v>Fuentes</v>
      </c>
      <c r="C386" s="14" t="str">
        <f>VLOOKUP(MYRANKS_H[[#This Row],[PLAYERID]],PLAYERIDMAP2[],COLUMN(PLAYERIDMAP2[FIRSTNAME]),FALSE)</f>
        <v>Reymond</v>
      </c>
      <c r="D386" s="14" t="str">
        <f>MYRANKS_H[[#This Row],[FNAME]]&amp;" "&amp;MYRANKS_H[[#This Row],[LNAME]]</f>
        <v>Reymond Fuentes</v>
      </c>
      <c r="E386" s="14" t="str">
        <f>VLOOKUP(MYRANKS_H[[#This Row],[PLAYERID]],PLAYERIDMAP2[],COLUMN(PLAYERIDMAP2[TEAM]),FALSE)</f>
        <v>SD</v>
      </c>
      <c r="F386" s="14" t="str">
        <f>VLOOKUP(MYRANKS_H[[#This Row],[PLAYERID]],PLAYERIDMAP2[],COLUMN(PLAYERIDMAP2[POS]),FALSE)</f>
        <v>OF</v>
      </c>
      <c r="G386" s="14">
        <f>IFERROR(VALUE(VLOOKUP(MYRANKS_H[[#This Row],[PLAYERID]],PLAYERIDMAP2[],COLUMN(PLAYERIDMAP2[IDFANGRAPHS]),FALSE)),VLOOKUP(MYRANKS_H[[#This Row],[PLAYERID]],PLAYERIDMAP2[],COLUMN(PLAYERIDMAP2[IDFANGRAPHS]),FALSE))</f>
        <v>10329</v>
      </c>
      <c r="H386" s="56">
        <f>IFERROR(VLOOKUP(MYRANKS_H[[#This Row],[IDFANGRAPHS]],STEAMER_H[],COLUMN(STEAMER_H[PA]),FALSE),0)</f>
        <v>108</v>
      </c>
      <c r="I386" s="56">
        <f>IFERROR(VLOOKUP(MYRANKS_H[[#This Row],[IDFANGRAPHS]],STEAMER_H[],COLUMN(STEAMER_H[AB]),FALSE),0)</f>
        <v>99</v>
      </c>
      <c r="J386" s="56">
        <f>IFERROR(VLOOKUP(MYRANKS_H[[#This Row],[IDFANGRAPHS]],STEAMER_H[],COLUMN(STEAMER_H[H]),FALSE),0)</f>
        <v>27</v>
      </c>
      <c r="K386" s="56">
        <f>IFERROR(VLOOKUP(MYRANKS_H[[#This Row],[IDFANGRAPHS]],STEAMER_H[],COLUMN(STEAMER_H[2B]),FALSE),0)</f>
        <v>4</v>
      </c>
      <c r="L386" s="56">
        <f>IFERROR(VLOOKUP(MYRANKS_H[[#This Row],[IDFANGRAPHS]],STEAMER_H[],COLUMN(STEAMER_H[3B]),FALSE),0)</f>
        <v>1</v>
      </c>
      <c r="M386" s="56">
        <f>IFERROR(VLOOKUP(MYRANKS_H[[#This Row],[IDFANGRAPHS]],STEAMER_H[],COLUMN(STEAMER_H[HR]),FALSE),0)</f>
        <v>2</v>
      </c>
      <c r="N386" s="56">
        <f>IFERROR(VLOOKUP(MYRANKS_H[[#This Row],[IDFANGRAPHS]],STEAMER_H[],COLUMN(STEAMER_H[R]),FALSE),0)</f>
        <v>11</v>
      </c>
      <c r="O386" s="56">
        <f>IFERROR(VLOOKUP(MYRANKS_H[[#This Row],[IDFANGRAPHS]],STEAMER_H[],COLUMN(STEAMER_H[RBI]),FALSE),0)</f>
        <v>10</v>
      </c>
      <c r="P386" s="56">
        <f>IFERROR(VLOOKUP(MYRANKS_H[[#This Row],[IDFANGRAPHS]],STEAMER_H[],COLUMN(STEAMER_H[BB]),FALSE),0)</f>
        <v>7</v>
      </c>
      <c r="Q386" s="56">
        <f>IFERROR(VLOOKUP(MYRANKS_H[[#This Row],[IDFANGRAPHS]],STEAMER_H[],COLUMN(STEAMER_H[HBP]),FALSE),0)</f>
        <v>1</v>
      </c>
      <c r="R386" s="56">
        <f>IFERROR(VLOOKUP(MYRANKS_H[[#This Row],[IDFANGRAPHS]],STEAMER_H[],COLUMN(STEAMER_H[SO]),FALSE),0)</f>
        <v>20</v>
      </c>
      <c r="S386" s="56">
        <f>IFERROR(VLOOKUP(MYRANKS_H[[#This Row],[IDFANGRAPHS]],STEAMER_H[],COLUMN(STEAMER_H[SB]),FALSE),0)</f>
        <v>4</v>
      </c>
      <c r="T386" s="19">
        <f>IFERROR(MYRANKS_H[[#This Row],[H]]/MYRANKS_H[[#This Row],[AB]],0)</f>
        <v>0.27272727272727271</v>
      </c>
      <c r="U386" s="19">
        <f>IFERROR((MYRANKS_H[[#This Row],[H]]+MYRANKS_H[[#This Row],[BB]]+MYRANKS_H[[#This Row],[HBP]])/(MYRANKS_H[[#This Row],[AB]]+MYRANKS_H[[#This Row],[BB]]+MYRANKS_H[[#This Row],[HBP]]),0)</f>
        <v>0.32710280373831774</v>
      </c>
      <c r="V386" s="19">
        <f>IFERROR((MYRANKS_H[[#This Row],[H]]+MYRANKS_H[[#This Row],[2B]]+2*MYRANKS_H[[#This Row],[3B]]+3*MYRANKS_H[[#This Row],[HR]])/MYRANKS_H[[#This Row],[AB]],0)</f>
        <v>0.39393939393939392</v>
      </c>
      <c r="W38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86" s="27">
        <f>VLOOKUP(MYRANKS_H[[#This Row],[POS]],REPLACEMENT_LEVEL[],3,FALSE)</f>
        <v>0</v>
      </c>
      <c r="Y386" s="27">
        <f>MYRANKS_H[[#This Row],[PROJ PTS]]-MYRANKS_H[[#This Row],[REPL LEVEL]]</f>
        <v>0</v>
      </c>
      <c r="Z386" s="27">
        <f>RANK(MYRANKS_H[[#This Row],[POINTS OVER REPL]],MYRANKS_H[POINTS OVER REPL])</f>
        <v>1</v>
      </c>
      <c r="AA386" s="29">
        <f>IF(MYRANKS_H[[#This Row],[RANK]]&lt;=TOTAL_HITTERS_DRAFTED,MYRANKS_H[[#This Row],[POINTS OVER REPL]],0)</f>
        <v>0</v>
      </c>
      <c r="AB386" s="35">
        <f>MYRANKS_H[[#This Row],[POINTS OVER REPL]]*DOLLAR_VALUE_PER_POINT+1</f>
        <v>1</v>
      </c>
      <c r="AC386" s="35"/>
      <c r="AD386" s="29">
        <f>IF(AND(MYRANKS_H[[#This Row],[RANK]]&lt;=(TOTAL_HITTERS_DRAFTED-HITTERS_BELOW_REPL_DRAFTED),MYRANKS_H[[#This Row],[$ACTUAL]]=""),MYRANKS_H[[#This Row],[POINTS OVER REPL]],0)</f>
        <v>0</v>
      </c>
      <c r="AE386" s="35">
        <f>IF(MYRANKS_H[[#This Row],[$ACTUAL]]="",MYRANKS_H[[#This Row],[POINTS OVER REPL]]*REMAINING_DOLLAR_VALUE_PER_POINT+1,0)</f>
        <v>1</v>
      </c>
    </row>
    <row r="387" spans="1:31" ht="15" customHeight="1" x14ac:dyDescent="0.25">
      <c r="A387" s="2" t="s">
        <v>12680</v>
      </c>
      <c r="B387" s="14" t="str">
        <f>VLOOKUP(MYRANKS_H[[#This Row],[PLAYERID]],PLAYERIDMAP2[],COLUMN(PLAYERIDMAP2[LASTNAME]),FALSE)</f>
        <v>Giavotella</v>
      </c>
      <c r="C387" s="14" t="str">
        <f>VLOOKUP(MYRANKS_H[[#This Row],[PLAYERID]],PLAYERIDMAP2[],COLUMN(PLAYERIDMAP2[FIRSTNAME]),FALSE)</f>
        <v>Johnny</v>
      </c>
      <c r="D387" s="14" t="str">
        <f>MYRANKS_H[[#This Row],[FNAME]]&amp;" "&amp;MYRANKS_H[[#This Row],[LNAME]]</f>
        <v>Johnny Giavotella</v>
      </c>
      <c r="E387" s="14" t="str">
        <f>VLOOKUP(MYRANKS_H[[#This Row],[PLAYERID]],PLAYERIDMAP2[],COLUMN(PLAYERIDMAP2[TEAM]),FALSE)</f>
        <v>LAA</v>
      </c>
      <c r="F387" s="14" t="str">
        <f>VLOOKUP(MYRANKS_H[[#This Row],[PLAYERID]],PLAYERIDMAP2[],COLUMN(PLAYERIDMAP2[POS]),FALSE)</f>
        <v>2B</v>
      </c>
      <c r="G387" s="14">
        <f>IFERROR(VALUE(VLOOKUP(MYRANKS_H[[#This Row],[PLAYERID]],PLAYERIDMAP2[],COLUMN(PLAYERIDMAP2[IDFANGRAPHS]),FALSE)),VLOOKUP(MYRANKS_H[[#This Row],[PLAYERID]],PLAYERIDMAP2[],COLUMN(PLAYERIDMAP2[IDFANGRAPHS]),FALSE))</f>
        <v>6740</v>
      </c>
      <c r="H387" s="56">
        <f>IFERROR(VLOOKUP(MYRANKS_H[[#This Row],[IDFANGRAPHS]],STEAMER_H[],COLUMN(STEAMER_H[PA]),FALSE),0)</f>
        <v>540</v>
      </c>
      <c r="I387" s="56">
        <f>IFERROR(VLOOKUP(MYRANKS_H[[#This Row],[IDFANGRAPHS]],STEAMER_H[],COLUMN(STEAMER_H[AB]),FALSE),0)</f>
        <v>492</v>
      </c>
      <c r="J387" s="56">
        <f>IFERROR(VLOOKUP(MYRANKS_H[[#This Row],[IDFANGRAPHS]],STEAMER_H[],COLUMN(STEAMER_H[H]),FALSE),0)</f>
        <v>133</v>
      </c>
      <c r="K387" s="56">
        <f>IFERROR(VLOOKUP(MYRANKS_H[[#This Row],[IDFANGRAPHS]],STEAMER_H[],COLUMN(STEAMER_H[2B]),FALSE),0)</f>
        <v>26</v>
      </c>
      <c r="L387" s="56">
        <f>IFERROR(VLOOKUP(MYRANKS_H[[#This Row],[IDFANGRAPHS]],STEAMER_H[],COLUMN(STEAMER_H[3B]),FALSE),0)</f>
        <v>3</v>
      </c>
      <c r="M387" s="56">
        <f>IFERROR(VLOOKUP(MYRANKS_H[[#This Row],[IDFANGRAPHS]],STEAMER_H[],COLUMN(STEAMER_H[HR]),FALSE),0)</f>
        <v>6</v>
      </c>
      <c r="N387" s="56">
        <f>IFERROR(VLOOKUP(MYRANKS_H[[#This Row],[IDFANGRAPHS]],STEAMER_H[],COLUMN(STEAMER_H[R]),FALSE),0)</f>
        <v>57</v>
      </c>
      <c r="O387" s="56">
        <f>IFERROR(VLOOKUP(MYRANKS_H[[#This Row],[IDFANGRAPHS]],STEAMER_H[],COLUMN(STEAMER_H[RBI]),FALSE),0)</f>
        <v>49</v>
      </c>
      <c r="P387" s="56">
        <f>IFERROR(VLOOKUP(MYRANKS_H[[#This Row],[IDFANGRAPHS]],STEAMER_H[],COLUMN(STEAMER_H[BB]),FALSE),0)</f>
        <v>37</v>
      </c>
      <c r="Q387" s="56">
        <f>IFERROR(VLOOKUP(MYRANKS_H[[#This Row],[IDFANGRAPHS]],STEAMER_H[],COLUMN(STEAMER_H[HBP]),FALSE),0)</f>
        <v>3</v>
      </c>
      <c r="R387" s="56">
        <f>IFERROR(VLOOKUP(MYRANKS_H[[#This Row],[IDFANGRAPHS]],STEAMER_H[],COLUMN(STEAMER_H[SO]),FALSE),0)</f>
        <v>64</v>
      </c>
      <c r="S387" s="56">
        <f>IFERROR(VLOOKUP(MYRANKS_H[[#This Row],[IDFANGRAPHS]],STEAMER_H[],COLUMN(STEAMER_H[SB]),FALSE),0)</f>
        <v>7</v>
      </c>
      <c r="T387" s="19">
        <f>IFERROR(MYRANKS_H[[#This Row],[H]]/MYRANKS_H[[#This Row],[AB]],0)</f>
        <v>0.27032520325203252</v>
      </c>
      <c r="U387" s="19">
        <f>IFERROR((MYRANKS_H[[#This Row],[H]]+MYRANKS_H[[#This Row],[BB]]+MYRANKS_H[[#This Row],[HBP]])/(MYRANKS_H[[#This Row],[AB]]+MYRANKS_H[[#This Row],[BB]]+MYRANKS_H[[#This Row],[HBP]]),0)</f>
        <v>0.32518796992481203</v>
      </c>
      <c r="V387" s="19">
        <f>IFERROR((MYRANKS_H[[#This Row],[H]]+MYRANKS_H[[#This Row],[2B]]+2*MYRANKS_H[[#This Row],[3B]]+3*MYRANKS_H[[#This Row],[HR]])/MYRANKS_H[[#This Row],[AB]],0)</f>
        <v>0.37195121951219512</v>
      </c>
      <c r="W38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87" s="27">
        <f>VLOOKUP(MYRANKS_H[[#This Row],[POS]],REPLACEMENT_LEVEL[],3,FALSE)</f>
        <v>0</v>
      </c>
      <c r="Y387" s="27">
        <f>MYRANKS_H[[#This Row],[PROJ PTS]]-MYRANKS_H[[#This Row],[REPL LEVEL]]</f>
        <v>0</v>
      </c>
      <c r="Z387" s="27">
        <f>RANK(MYRANKS_H[[#This Row],[POINTS OVER REPL]],MYRANKS_H[POINTS OVER REPL])</f>
        <v>1</v>
      </c>
      <c r="AA387" s="29">
        <f>IF(MYRANKS_H[[#This Row],[RANK]]&lt;=TOTAL_HITTERS_DRAFTED,MYRANKS_H[[#This Row],[POINTS OVER REPL]],0)</f>
        <v>0</v>
      </c>
      <c r="AB387" s="35">
        <f>MYRANKS_H[[#This Row],[POINTS OVER REPL]]*DOLLAR_VALUE_PER_POINT+1</f>
        <v>1</v>
      </c>
      <c r="AC387" s="35"/>
      <c r="AD387" s="29">
        <f>IF(AND(MYRANKS_H[[#This Row],[RANK]]&lt;=(TOTAL_HITTERS_DRAFTED-HITTERS_BELOW_REPL_DRAFTED),MYRANKS_H[[#This Row],[$ACTUAL]]=""),MYRANKS_H[[#This Row],[POINTS OVER REPL]],0)</f>
        <v>0</v>
      </c>
      <c r="AE387" s="35">
        <f>IF(MYRANKS_H[[#This Row],[$ACTUAL]]="",MYRANKS_H[[#This Row],[POINTS OVER REPL]]*REMAINING_DOLLAR_VALUE_PER_POINT+1,0)</f>
        <v>1</v>
      </c>
    </row>
    <row r="388" spans="1:31" ht="15" customHeight="1" x14ac:dyDescent="0.25">
      <c r="A388" s="2" t="s">
        <v>12749</v>
      </c>
      <c r="B388" s="14" t="str">
        <f>VLOOKUP(MYRANKS_H[[#This Row],[PLAYERID]],PLAYERIDMAP2[],COLUMN(PLAYERIDMAP2[LASTNAME]),FALSE)</f>
        <v>Gonzalez</v>
      </c>
      <c r="C388" s="14" t="str">
        <f>VLOOKUP(MYRANKS_H[[#This Row],[PLAYERID]],PLAYERIDMAP2[],COLUMN(PLAYERIDMAP2[FIRSTNAME]),FALSE)</f>
        <v>Marwin</v>
      </c>
      <c r="D388" s="14" t="str">
        <f>MYRANKS_H[[#This Row],[FNAME]]&amp;" "&amp;MYRANKS_H[[#This Row],[LNAME]]</f>
        <v>Marwin Gonzalez</v>
      </c>
      <c r="E388" s="14" t="str">
        <f>VLOOKUP(MYRANKS_H[[#This Row],[PLAYERID]],PLAYERIDMAP2[],COLUMN(PLAYERIDMAP2[TEAM]),FALSE)</f>
        <v>HOU</v>
      </c>
      <c r="F388" s="14" t="str">
        <f>VLOOKUP(MYRANKS_H[[#This Row],[PLAYERID]],PLAYERIDMAP2[],COLUMN(PLAYERIDMAP2[POS]),FALSE)</f>
        <v>SS</v>
      </c>
      <c r="G388" s="14">
        <f>IFERROR(VALUE(VLOOKUP(MYRANKS_H[[#This Row],[PLAYERID]],PLAYERIDMAP2[],COLUMN(PLAYERIDMAP2[IDFANGRAPHS]),FALSE)),VLOOKUP(MYRANKS_H[[#This Row],[PLAYERID]],PLAYERIDMAP2[],COLUMN(PLAYERIDMAP2[IDFANGRAPHS]),FALSE))</f>
        <v>5497</v>
      </c>
      <c r="H388" s="56">
        <f>IFERROR(VLOOKUP(MYRANKS_H[[#This Row],[IDFANGRAPHS]],STEAMER_H[],COLUMN(STEAMER_H[PA]),FALSE),0)</f>
        <v>342</v>
      </c>
      <c r="I388" s="56">
        <f>IFERROR(VLOOKUP(MYRANKS_H[[#This Row],[IDFANGRAPHS]],STEAMER_H[],COLUMN(STEAMER_H[AB]),FALSE),0)</f>
        <v>318</v>
      </c>
      <c r="J388" s="56">
        <f>IFERROR(VLOOKUP(MYRANKS_H[[#This Row],[IDFANGRAPHS]],STEAMER_H[],COLUMN(STEAMER_H[H]),FALSE),0)</f>
        <v>80</v>
      </c>
      <c r="K388" s="56">
        <f>IFERROR(VLOOKUP(MYRANKS_H[[#This Row],[IDFANGRAPHS]],STEAMER_H[],COLUMN(STEAMER_H[2B]),FALSE),0)</f>
        <v>16</v>
      </c>
      <c r="L388" s="56">
        <f>IFERROR(VLOOKUP(MYRANKS_H[[#This Row],[IDFANGRAPHS]],STEAMER_H[],COLUMN(STEAMER_H[3B]),FALSE),0)</f>
        <v>1</v>
      </c>
      <c r="M388" s="56">
        <f>IFERROR(VLOOKUP(MYRANKS_H[[#This Row],[IDFANGRAPHS]],STEAMER_H[],COLUMN(STEAMER_H[HR]),FALSE),0)</f>
        <v>7</v>
      </c>
      <c r="N388" s="56">
        <f>IFERROR(VLOOKUP(MYRANKS_H[[#This Row],[IDFANGRAPHS]],STEAMER_H[],COLUMN(STEAMER_H[R]),FALSE),0)</f>
        <v>36</v>
      </c>
      <c r="O388" s="56">
        <f>IFERROR(VLOOKUP(MYRANKS_H[[#This Row],[IDFANGRAPHS]],STEAMER_H[],COLUMN(STEAMER_H[RBI]),FALSE),0)</f>
        <v>35</v>
      </c>
      <c r="P388" s="56">
        <f>IFERROR(VLOOKUP(MYRANKS_H[[#This Row],[IDFANGRAPHS]],STEAMER_H[],COLUMN(STEAMER_H[BB]),FALSE),0)</f>
        <v>17</v>
      </c>
      <c r="Q388" s="56">
        <f>IFERROR(VLOOKUP(MYRANKS_H[[#This Row],[IDFANGRAPHS]],STEAMER_H[],COLUMN(STEAMER_H[HBP]),FALSE),0)</f>
        <v>3</v>
      </c>
      <c r="R388" s="56">
        <f>IFERROR(VLOOKUP(MYRANKS_H[[#This Row],[IDFANGRAPHS]],STEAMER_H[],COLUMN(STEAMER_H[SO]),FALSE),0)</f>
        <v>64</v>
      </c>
      <c r="S388" s="56">
        <f>IFERROR(VLOOKUP(MYRANKS_H[[#This Row],[IDFANGRAPHS]],STEAMER_H[],COLUMN(STEAMER_H[SB]),FALSE),0)</f>
        <v>5</v>
      </c>
      <c r="T388" s="19">
        <f>IFERROR(MYRANKS_H[[#This Row],[H]]/MYRANKS_H[[#This Row],[AB]],0)</f>
        <v>0.25157232704402516</v>
      </c>
      <c r="U388" s="19">
        <f>IFERROR((MYRANKS_H[[#This Row],[H]]+MYRANKS_H[[#This Row],[BB]]+MYRANKS_H[[#This Row],[HBP]])/(MYRANKS_H[[#This Row],[AB]]+MYRANKS_H[[#This Row],[BB]]+MYRANKS_H[[#This Row],[HBP]]),0)</f>
        <v>0.29585798816568049</v>
      </c>
      <c r="V388" s="19">
        <f>IFERROR((MYRANKS_H[[#This Row],[H]]+MYRANKS_H[[#This Row],[2B]]+2*MYRANKS_H[[#This Row],[3B]]+3*MYRANKS_H[[#This Row],[HR]])/MYRANKS_H[[#This Row],[AB]],0)</f>
        <v>0.37421383647798739</v>
      </c>
      <c r="W38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88" s="27">
        <f>VLOOKUP(MYRANKS_H[[#This Row],[POS]],REPLACEMENT_LEVEL[],3,FALSE)</f>
        <v>0</v>
      </c>
      <c r="Y388" s="27">
        <f>MYRANKS_H[[#This Row],[PROJ PTS]]-MYRANKS_H[[#This Row],[REPL LEVEL]]</f>
        <v>0</v>
      </c>
      <c r="Z388" s="27">
        <f>RANK(MYRANKS_H[[#This Row],[POINTS OVER REPL]],MYRANKS_H[POINTS OVER REPL])</f>
        <v>1</v>
      </c>
      <c r="AA388" s="29">
        <f>IF(MYRANKS_H[[#This Row],[RANK]]&lt;=TOTAL_HITTERS_DRAFTED,MYRANKS_H[[#This Row],[POINTS OVER REPL]],0)</f>
        <v>0</v>
      </c>
      <c r="AB388" s="35">
        <f>MYRANKS_H[[#This Row],[POINTS OVER REPL]]*DOLLAR_VALUE_PER_POINT+1</f>
        <v>1</v>
      </c>
      <c r="AC388" s="35"/>
      <c r="AD388" s="29">
        <f>IF(AND(MYRANKS_H[[#This Row],[RANK]]&lt;=(TOTAL_HITTERS_DRAFTED-HITTERS_BELOW_REPL_DRAFTED),MYRANKS_H[[#This Row],[$ACTUAL]]=""),MYRANKS_H[[#This Row],[POINTS OVER REPL]],0)</f>
        <v>0</v>
      </c>
      <c r="AE388" s="35">
        <f>IF(MYRANKS_H[[#This Row],[$ACTUAL]]="",MYRANKS_H[[#This Row],[POINTS OVER REPL]]*REMAINING_DOLLAR_VALUE_PER_POINT+1,0)</f>
        <v>1</v>
      </c>
    </row>
    <row r="389" spans="1:31" ht="15" customHeight="1" x14ac:dyDescent="0.25">
      <c r="A389" s="2" t="s">
        <v>12767</v>
      </c>
      <c r="B389" s="14" t="str">
        <f>VLOOKUP(MYRANKS_H[[#This Row],[PLAYERID]],PLAYERIDMAP2[],COLUMN(PLAYERIDMAP2[LASTNAME]),FALSE)</f>
        <v>Gordon</v>
      </c>
      <c r="C389" s="14" t="str">
        <f>VLOOKUP(MYRANKS_H[[#This Row],[PLAYERID]],PLAYERIDMAP2[],COLUMN(PLAYERIDMAP2[FIRSTNAME]),FALSE)</f>
        <v>Dee</v>
      </c>
      <c r="D389" s="14" t="str">
        <f>MYRANKS_H[[#This Row],[FNAME]]&amp;" "&amp;MYRANKS_H[[#This Row],[LNAME]]</f>
        <v>Dee Gordon</v>
      </c>
      <c r="E389" s="14" t="str">
        <f>VLOOKUP(MYRANKS_H[[#This Row],[PLAYERID]],PLAYERIDMAP2[],COLUMN(PLAYERIDMAP2[TEAM]),FALSE)</f>
        <v>MIA</v>
      </c>
      <c r="F389" s="14" t="str">
        <f>VLOOKUP(MYRANKS_H[[#This Row],[PLAYERID]],PLAYERIDMAP2[],COLUMN(PLAYERIDMAP2[POS]),FALSE)</f>
        <v>2B</v>
      </c>
      <c r="G389" s="14">
        <f>IFERROR(VALUE(VLOOKUP(MYRANKS_H[[#This Row],[PLAYERID]],PLAYERIDMAP2[],COLUMN(PLAYERIDMAP2[IDFANGRAPHS]),FALSE)),VLOOKUP(MYRANKS_H[[#This Row],[PLAYERID]],PLAYERIDMAP2[],COLUMN(PLAYERIDMAP2[IDFANGRAPHS]),FALSE))</f>
        <v>8203</v>
      </c>
      <c r="H389" s="56">
        <f>IFERROR(VLOOKUP(MYRANKS_H[[#This Row],[IDFANGRAPHS]],STEAMER_H[],COLUMN(STEAMER_H[PA]),FALSE),0)</f>
        <v>680</v>
      </c>
      <c r="I389" s="56">
        <f>IFERROR(VLOOKUP(MYRANKS_H[[#This Row],[IDFANGRAPHS]],STEAMER_H[],COLUMN(STEAMER_H[AB]),FALSE),0)</f>
        <v>629</v>
      </c>
      <c r="J389" s="56">
        <f>IFERROR(VLOOKUP(MYRANKS_H[[#This Row],[IDFANGRAPHS]],STEAMER_H[],COLUMN(STEAMER_H[H]),FALSE),0)</f>
        <v>179</v>
      </c>
      <c r="K389" s="56">
        <f>IFERROR(VLOOKUP(MYRANKS_H[[#This Row],[IDFANGRAPHS]],STEAMER_H[],COLUMN(STEAMER_H[2B]),FALSE),0)</f>
        <v>25</v>
      </c>
      <c r="L389" s="56">
        <f>IFERROR(VLOOKUP(MYRANKS_H[[#This Row],[IDFANGRAPHS]],STEAMER_H[],COLUMN(STEAMER_H[3B]),FALSE),0)</f>
        <v>8</v>
      </c>
      <c r="M389" s="56">
        <f>IFERROR(VLOOKUP(MYRANKS_H[[#This Row],[IDFANGRAPHS]],STEAMER_H[],COLUMN(STEAMER_H[HR]),FALSE),0)</f>
        <v>4</v>
      </c>
      <c r="N389" s="56">
        <f>IFERROR(VLOOKUP(MYRANKS_H[[#This Row],[IDFANGRAPHS]],STEAMER_H[],COLUMN(STEAMER_H[R]),FALSE),0)</f>
        <v>80</v>
      </c>
      <c r="O389" s="56">
        <f>IFERROR(VLOOKUP(MYRANKS_H[[#This Row],[IDFANGRAPHS]],STEAMER_H[],COLUMN(STEAMER_H[RBI]),FALSE),0)</f>
        <v>48</v>
      </c>
      <c r="P389" s="56">
        <f>IFERROR(VLOOKUP(MYRANKS_H[[#This Row],[IDFANGRAPHS]],STEAMER_H[],COLUMN(STEAMER_H[BB]),FALSE),0)</f>
        <v>36</v>
      </c>
      <c r="Q389" s="56">
        <f>IFERROR(VLOOKUP(MYRANKS_H[[#This Row],[IDFANGRAPHS]],STEAMER_H[],COLUMN(STEAMER_H[HBP]),FALSE),0)</f>
        <v>4</v>
      </c>
      <c r="R389" s="56">
        <f>IFERROR(VLOOKUP(MYRANKS_H[[#This Row],[IDFANGRAPHS]],STEAMER_H[],COLUMN(STEAMER_H[SO]),FALSE),0)</f>
        <v>102</v>
      </c>
      <c r="S389" s="56">
        <f>IFERROR(VLOOKUP(MYRANKS_H[[#This Row],[IDFANGRAPHS]],STEAMER_H[],COLUMN(STEAMER_H[SB]),FALSE),0)</f>
        <v>54</v>
      </c>
      <c r="T389" s="19">
        <f>IFERROR(MYRANKS_H[[#This Row],[H]]/MYRANKS_H[[#This Row],[AB]],0)</f>
        <v>0.28457869634340222</v>
      </c>
      <c r="U389" s="19">
        <f>IFERROR((MYRANKS_H[[#This Row],[H]]+MYRANKS_H[[#This Row],[BB]]+MYRANKS_H[[#This Row],[HBP]])/(MYRANKS_H[[#This Row],[AB]]+MYRANKS_H[[#This Row],[BB]]+MYRANKS_H[[#This Row],[HBP]]),0)</f>
        <v>0.3273542600896861</v>
      </c>
      <c r="V389" s="19">
        <f>IFERROR((MYRANKS_H[[#This Row],[H]]+MYRANKS_H[[#This Row],[2B]]+2*MYRANKS_H[[#This Row],[3B]]+3*MYRANKS_H[[#This Row],[HR]])/MYRANKS_H[[#This Row],[AB]],0)</f>
        <v>0.36883942766295708</v>
      </c>
      <c r="W38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89" s="27">
        <f>VLOOKUP(MYRANKS_H[[#This Row],[POS]],REPLACEMENT_LEVEL[],3,FALSE)</f>
        <v>0</v>
      </c>
      <c r="Y389" s="27">
        <f>MYRANKS_H[[#This Row],[PROJ PTS]]-MYRANKS_H[[#This Row],[REPL LEVEL]]</f>
        <v>0</v>
      </c>
      <c r="Z389" s="27">
        <f>RANK(MYRANKS_H[[#This Row],[POINTS OVER REPL]],MYRANKS_H[POINTS OVER REPL])</f>
        <v>1</v>
      </c>
      <c r="AA389" s="29">
        <f>IF(MYRANKS_H[[#This Row],[RANK]]&lt;=TOTAL_HITTERS_DRAFTED,MYRANKS_H[[#This Row],[POINTS OVER REPL]],0)</f>
        <v>0</v>
      </c>
      <c r="AB389" s="35">
        <f>MYRANKS_H[[#This Row],[POINTS OVER REPL]]*DOLLAR_VALUE_PER_POINT+1</f>
        <v>1</v>
      </c>
      <c r="AC389" s="35"/>
      <c r="AD389" s="29">
        <f>IF(AND(MYRANKS_H[[#This Row],[RANK]]&lt;=(TOTAL_HITTERS_DRAFTED-HITTERS_BELOW_REPL_DRAFTED),MYRANKS_H[[#This Row],[$ACTUAL]]=""),MYRANKS_H[[#This Row],[POINTS OVER REPL]],0)</f>
        <v>0</v>
      </c>
      <c r="AE389" s="35">
        <f>IF(MYRANKS_H[[#This Row],[$ACTUAL]]="",MYRANKS_H[[#This Row],[POINTS OVER REPL]]*REMAINING_DOLLAR_VALUE_PER_POINT+1,0)</f>
        <v>1</v>
      </c>
    </row>
    <row r="390" spans="1:31" x14ac:dyDescent="0.25">
      <c r="A390" s="2" t="s">
        <v>12780</v>
      </c>
      <c r="B390" s="14" t="str">
        <f>VLOOKUP(MYRANKS_H[[#This Row],[PLAYERID]],PLAYERIDMAP2[],COLUMN(PLAYERIDMAP2[LASTNAME]),FALSE)</f>
        <v>Gosselin</v>
      </c>
      <c r="C390" s="14" t="str">
        <f>VLOOKUP(MYRANKS_H[[#This Row],[PLAYERID]],PLAYERIDMAP2[],COLUMN(PLAYERIDMAP2[FIRSTNAME]),FALSE)</f>
        <v>Phil</v>
      </c>
      <c r="D390" s="14" t="str">
        <f>MYRANKS_H[[#This Row],[FNAME]]&amp;" "&amp;MYRANKS_H[[#This Row],[LNAME]]</f>
        <v>Phil Gosselin</v>
      </c>
      <c r="E390" s="14" t="str">
        <f>VLOOKUP(MYRANKS_H[[#This Row],[PLAYERID]],PLAYERIDMAP2[],COLUMN(PLAYERIDMAP2[TEAM]),FALSE)</f>
        <v>ARI</v>
      </c>
      <c r="F390" s="14" t="str">
        <f>VLOOKUP(MYRANKS_H[[#This Row],[PLAYERID]],PLAYERIDMAP2[],COLUMN(PLAYERIDMAP2[POS]),FALSE)</f>
        <v>2B</v>
      </c>
      <c r="G390" s="14">
        <f>IFERROR(VALUE(VLOOKUP(MYRANKS_H[[#This Row],[PLAYERID]],PLAYERIDMAP2[],COLUMN(PLAYERIDMAP2[IDFANGRAPHS]),FALSE)),VLOOKUP(MYRANKS_H[[#This Row],[PLAYERID]],PLAYERIDMAP2[],COLUMN(PLAYERIDMAP2[IDFANGRAPHS]),FALSE))</f>
        <v>10953</v>
      </c>
      <c r="H390" s="56">
        <f>IFERROR(VLOOKUP(MYRANKS_H[[#This Row],[IDFANGRAPHS]],STEAMER_H[],COLUMN(STEAMER_H[PA]),FALSE),0)</f>
        <v>173</v>
      </c>
      <c r="I390" s="56">
        <f>IFERROR(VLOOKUP(MYRANKS_H[[#This Row],[IDFANGRAPHS]],STEAMER_H[],COLUMN(STEAMER_H[AB]),FALSE),0)</f>
        <v>161</v>
      </c>
      <c r="J390" s="56">
        <f>IFERROR(VLOOKUP(MYRANKS_H[[#This Row],[IDFANGRAPHS]],STEAMER_H[],COLUMN(STEAMER_H[H]),FALSE),0)</f>
        <v>43</v>
      </c>
      <c r="K390" s="56">
        <f>IFERROR(VLOOKUP(MYRANKS_H[[#This Row],[IDFANGRAPHS]],STEAMER_H[],COLUMN(STEAMER_H[2B]),FALSE),0)</f>
        <v>9</v>
      </c>
      <c r="L390" s="56">
        <f>IFERROR(VLOOKUP(MYRANKS_H[[#This Row],[IDFANGRAPHS]],STEAMER_H[],COLUMN(STEAMER_H[3B]),FALSE),0)</f>
        <v>1</v>
      </c>
      <c r="M390" s="56">
        <f>IFERROR(VLOOKUP(MYRANKS_H[[#This Row],[IDFANGRAPHS]],STEAMER_H[],COLUMN(STEAMER_H[HR]),FALSE),0)</f>
        <v>2</v>
      </c>
      <c r="N390" s="56">
        <f>IFERROR(VLOOKUP(MYRANKS_H[[#This Row],[IDFANGRAPHS]],STEAMER_H[],COLUMN(STEAMER_H[R]),FALSE),0)</f>
        <v>17</v>
      </c>
      <c r="O390" s="56">
        <f>IFERROR(VLOOKUP(MYRANKS_H[[#This Row],[IDFANGRAPHS]],STEAMER_H[],COLUMN(STEAMER_H[RBI]),FALSE),0)</f>
        <v>16</v>
      </c>
      <c r="P390" s="56">
        <f>IFERROR(VLOOKUP(MYRANKS_H[[#This Row],[IDFANGRAPHS]],STEAMER_H[],COLUMN(STEAMER_H[BB]),FALSE),0)</f>
        <v>8</v>
      </c>
      <c r="Q390" s="56">
        <f>IFERROR(VLOOKUP(MYRANKS_H[[#This Row],[IDFANGRAPHS]],STEAMER_H[],COLUMN(STEAMER_H[HBP]),FALSE),0)</f>
        <v>2</v>
      </c>
      <c r="R390" s="56">
        <f>IFERROR(VLOOKUP(MYRANKS_H[[#This Row],[IDFANGRAPHS]],STEAMER_H[],COLUMN(STEAMER_H[SO]),FALSE),0)</f>
        <v>29</v>
      </c>
      <c r="S390" s="56">
        <f>IFERROR(VLOOKUP(MYRANKS_H[[#This Row],[IDFANGRAPHS]],STEAMER_H[],COLUMN(STEAMER_H[SB]),FALSE),0)</f>
        <v>2</v>
      </c>
      <c r="T390" s="19">
        <f>IFERROR(MYRANKS_H[[#This Row],[H]]/MYRANKS_H[[#This Row],[AB]],0)</f>
        <v>0.26708074534161491</v>
      </c>
      <c r="U390" s="19">
        <f>IFERROR((MYRANKS_H[[#This Row],[H]]+MYRANKS_H[[#This Row],[BB]]+MYRANKS_H[[#This Row],[HBP]])/(MYRANKS_H[[#This Row],[AB]]+MYRANKS_H[[#This Row],[BB]]+MYRANKS_H[[#This Row],[HBP]]),0)</f>
        <v>0.30994152046783624</v>
      </c>
      <c r="V390" s="19">
        <f>IFERROR((MYRANKS_H[[#This Row],[H]]+MYRANKS_H[[#This Row],[2B]]+2*MYRANKS_H[[#This Row],[3B]]+3*MYRANKS_H[[#This Row],[HR]])/MYRANKS_H[[#This Row],[AB]],0)</f>
        <v>0.37267080745341613</v>
      </c>
      <c r="W39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90" s="27">
        <f>VLOOKUP(MYRANKS_H[[#This Row],[POS]],REPLACEMENT_LEVEL[],3,FALSE)</f>
        <v>0</v>
      </c>
      <c r="Y390" s="27">
        <f>MYRANKS_H[[#This Row],[PROJ PTS]]-MYRANKS_H[[#This Row],[REPL LEVEL]]</f>
        <v>0</v>
      </c>
      <c r="Z390" s="27">
        <f>RANK(MYRANKS_H[[#This Row],[POINTS OVER REPL]],MYRANKS_H[POINTS OVER REPL])</f>
        <v>1</v>
      </c>
      <c r="AA390" s="29">
        <f>IF(MYRANKS_H[[#This Row],[RANK]]&lt;=TOTAL_HITTERS_DRAFTED,MYRANKS_H[[#This Row],[POINTS OVER REPL]],0)</f>
        <v>0</v>
      </c>
      <c r="AB390" s="35">
        <f>MYRANKS_H[[#This Row],[POINTS OVER REPL]]*DOLLAR_VALUE_PER_POINT+1</f>
        <v>1</v>
      </c>
      <c r="AC390" s="35"/>
      <c r="AD390" s="29">
        <f>IF(AND(MYRANKS_H[[#This Row],[RANK]]&lt;=(TOTAL_HITTERS_DRAFTED-HITTERS_BELOW_REPL_DRAFTED),MYRANKS_H[[#This Row],[$ACTUAL]]=""),MYRANKS_H[[#This Row],[POINTS OVER REPL]],0)</f>
        <v>0</v>
      </c>
      <c r="AE390" s="35">
        <f>IF(MYRANKS_H[[#This Row],[$ACTUAL]]="",MYRANKS_H[[#This Row],[POINTS OVER REPL]]*REMAINING_DOLLAR_VALUE_PER_POINT+1,0)</f>
        <v>1</v>
      </c>
    </row>
    <row r="391" spans="1:31" ht="15" customHeight="1" x14ac:dyDescent="0.25">
      <c r="A391" s="2" t="s">
        <v>12835</v>
      </c>
      <c r="B391" s="14" t="str">
        <f>VLOOKUP(MYRANKS_H[[#This Row],[PLAYERID]],PLAYERIDMAP2[],COLUMN(PLAYERIDMAP2[LASTNAME]),FALSE)</f>
        <v>Grossman</v>
      </c>
      <c r="C391" s="14" t="str">
        <f>VLOOKUP(MYRANKS_H[[#This Row],[PLAYERID]],PLAYERIDMAP2[],COLUMN(PLAYERIDMAP2[FIRSTNAME]),FALSE)</f>
        <v>Robbie</v>
      </c>
      <c r="D391" s="14" t="str">
        <f>MYRANKS_H[[#This Row],[FNAME]]&amp;" "&amp;MYRANKS_H[[#This Row],[LNAME]]</f>
        <v>Robbie Grossman</v>
      </c>
      <c r="E391" s="14" t="str">
        <f>VLOOKUP(MYRANKS_H[[#This Row],[PLAYERID]],PLAYERIDMAP2[],COLUMN(PLAYERIDMAP2[TEAM]),FALSE)</f>
        <v>N/A</v>
      </c>
      <c r="F391" s="14" t="str">
        <f>VLOOKUP(MYRANKS_H[[#This Row],[PLAYERID]],PLAYERIDMAP2[],COLUMN(PLAYERIDMAP2[POS]),FALSE)</f>
        <v>OF</v>
      </c>
      <c r="G391" s="14">
        <f>IFERROR(VALUE(VLOOKUP(MYRANKS_H[[#This Row],[PLAYERID]],PLAYERIDMAP2[],COLUMN(PLAYERIDMAP2[IDFANGRAPHS]),FALSE)),VLOOKUP(MYRANKS_H[[#This Row],[PLAYERID]],PLAYERIDMAP2[],COLUMN(PLAYERIDMAP2[IDFANGRAPHS]),FALSE))</f>
        <v>5254</v>
      </c>
      <c r="H391" s="56">
        <f>IFERROR(VLOOKUP(MYRANKS_H[[#This Row],[IDFANGRAPHS]],STEAMER_H[],COLUMN(STEAMER_H[PA]),FALSE),0)</f>
        <v>1</v>
      </c>
      <c r="I391" s="56">
        <f>IFERROR(VLOOKUP(MYRANKS_H[[#This Row],[IDFANGRAPHS]],STEAMER_H[],COLUMN(STEAMER_H[AB]),FALSE),0)</f>
        <v>1</v>
      </c>
      <c r="J391" s="56">
        <f>IFERROR(VLOOKUP(MYRANKS_H[[#This Row],[IDFANGRAPHS]],STEAMER_H[],COLUMN(STEAMER_H[H]),FALSE),0)</f>
        <v>0</v>
      </c>
      <c r="K391" s="56">
        <f>IFERROR(VLOOKUP(MYRANKS_H[[#This Row],[IDFANGRAPHS]],STEAMER_H[],COLUMN(STEAMER_H[2B]),FALSE),0)</f>
        <v>0</v>
      </c>
      <c r="L391" s="56">
        <f>IFERROR(VLOOKUP(MYRANKS_H[[#This Row],[IDFANGRAPHS]],STEAMER_H[],COLUMN(STEAMER_H[3B]),FALSE),0)</f>
        <v>0</v>
      </c>
      <c r="M391" s="56">
        <f>IFERROR(VLOOKUP(MYRANKS_H[[#This Row],[IDFANGRAPHS]],STEAMER_H[],COLUMN(STEAMER_H[HR]),FALSE),0)</f>
        <v>0</v>
      </c>
      <c r="N391" s="56">
        <f>IFERROR(VLOOKUP(MYRANKS_H[[#This Row],[IDFANGRAPHS]],STEAMER_H[],COLUMN(STEAMER_H[R]),FALSE),0)</f>
        <v>0</v>
      </c>
      <c r="O391" s="56">
        <f>IFERROR(VLOOKUP(MYRANKS_H[[#This Row],[IDFANGRAPHS]],STEAMER_H[],COLUMN(STEAMER_H[RBI]),FALSE),0)</f>
        <v>0</v>
      </c>
      <c r="P391" s="56">
        <f>IFERROR(VLOOKUP(MYRANKS_H[[#This Row],[IDFANGRAPHS]],STEAMER_H[],COLUMN(STEAMER_H[BB]),FALSE),0)</f>
        <v>0</v>
      </c>
      <c r="Q391" s="56">
        <f>IFERROR(VLOOKUP(MYRANKS_H[[#This Row],[IDFANGRAPHS]],STEAMER_H[],COLUMN(STEAMER_H[HBP]),FALSE),0)</f>
        <v>0</v>
      </c>
      <c r="R391" s="56">
        <f>IFERROR(VLOOKUP(MYRANKS_H[[#This Row],[IDFANGRAPHS]],STEAMER_H[],COLUMN(STEAMER_H[SO]),FALSE),0)</f>
        <v>0</v>
      </c>
      <c r="S391" s="56">
        <f>IFERROR(VLOOKUP(MYRANKS_H[[#This Row],[IDFANGRAPHS]],STEAMER_H[],COLUMN(STEAMER_H[SB]),FALSE),0)</f>
        <v>0</v>
      </c>
      <c r="T391" s="19">
        <f>IFERROR(MYRANKS_H[[#This Row],[H]]/MYRANKS_H[[#This Row],[AB]],0)</f>
        <v>0</v>
      </c>
      <c r="U391" s="19">
        <f>IFERROR((MYRANKS_H[[#This Row],[H]]+MYRANKS_H[[#This Row],[BB]]+MYRANKS_H[[#This Row],[HBP]])/(MYRANKS_H[[#This Row],[AB]]+MYRANKS_H[[#This Row],[BB]]+MYRANKS_H[[#This Row],[HBP]]),0)</f>
        <v>0</v>
      </c>
      <c r="V391" s="19">
        <f>IFERROR((MYRANKS_H[[#This Row],[H]]+MYRANKS_H[[#This Row],[2B]]+2*MYRANKS_H[[#This Row],[3B]]+3*MYRANKS_H[[#This Row],[HR]])/MYRANKS_H[[#This Row],[AB]],0)</f>
        <v>0</v>
      </c>
      <c r="W39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91" s="27">
        <f>VLOOKUP(MYRANKS_H[[#This Row],[POS]],REPLACEMENT_LEVEL[],3,FALSE)</f>
        <v>0</v>
      </c>
      <c r="Y391" s="27">
        <f>MYRANKS_H[[#This Row],[PROJ PTS]]-MYRANKS_H[[#This Row],[REPL LEVEL]]</f>
        <v>0</v>
      </c>
      <c r="Z391" s="27">
        <f>RANK(MYRANKS_H[[#This Row],[POINTS OVER REPL]],MYRANKS_H[POINTS OVER REPL])</f>
        <v>1</v>
      </c>
      <c r="AA391" s="29">
        <f>IF(MYRANKS_H[[#This Row],[RANK]]&lt;=TOTAL_HITTERS_DRAFTED,MYRANKS_H[[#This Row],[POINTS OVER REPL]],0)</f>
        <v>0</v>
      </c>
      <c r="AB391" s="35">
        <f>MYRANKS_H[[#This Row],[POINTS OVER REPL]]*DOLLAR_VALUE_PER_POINT+1</f>
        <v>1</v>
      </c>
      <c r="AC391" s="35"/>
      <c r="AD391" s="29">
        <f>IF(AND(MYRANKS_H[[#This Row],[RANK]]&lt;=(TOTAL_HITTERS_DRAFTED-HITTERS_BELOW_REPL_DRAFTED),MYRANKS_H[[#This Row],[$ACTUAL]]=""),MYRANKS_H[[#This Row],[POINTS OVER REPL]],0)</f>
        <v>0</v>
      </c>
      <c r="AE391" s="35">
        <f>IF(MYRANKS_H[[#This Row],[$ACTUAL]]="",MYRANKS_H[[#This Row],[POINTS OVER REPL]]*REMAINING_DOLLAR_VALUE_PER_POINT+1,0)</f>
        <v>1</v>
      </c>
    </row>
    <row r="392" spans="1:31" ht="15" customHeight="1" x14ac:dyDescent="0.25">
      <c r="A392" s="2" t="s">
        <v>13040</v>
      </c>
      <c r="B392" s="14" t="str">
        <f>VLOOKUP(MYRANKS_H[[#This Row],[PLAYERID]],PLAYERIDMAP2[],COLUMN(PLAYERIDMAP2[LASTNAME]),FALSE)</f>
        <v>Hernandez</v>
      </c>
      <c r="C392" s="14" t="str">
        <f>VLOOKUP(MYRANKS_H[[#This Row],[PLAYERID]],PLAYERIDMAP2[],COLUMN(PLAYERIDMAP2[FIRSTNAME]),FALSE)</f>
        <v>Cesar</v>
      </c>
      <c r="D392" s="14" t="str">
        <f>MYRANKS_H[[#This Row],[FNAME]]&amp;" "&amp;MYRANKS_H[[#This Row],[LNAME]]</f>
        <v>Cesar Hernandez</v>
      </c>
      <c r="E392" s="14" t="str">
        <f>VLOOKUP(MYRANKS_H[[#This Row],[PLAYERID]],PLAYERIDMAP2[],COLUMN(PLAYERIDMAP2[TEAM]),FALSE)</f>
        <v>PHI</v>
      </c>
      <c r="F392" s="14" t="str">
        <f>VLOOKUP(MYRANKS_H[[#This Row],[PLAYERID]],PLAYERIDMAP2[],COLUMN(PLAYERIDMAP2[POS]),FALSE)</f>
        <v>3B</v>
      </c>
      <c r="G392" s="14">
        <f>IFERROR(VALUE(VLOOKUP(MYRANKS_H[[#This Row],[PLAYERID]],PLAYERIDMAP2[],COLUMN(PLAYERIDMAP2[IDFANGRAPHS]),FALSE)),VLOOKUP(MYRANKS_H[[#This Row],[PLAYERID]],PLAYERIDMAP2[],COLUMN(PLAYERIDMAP2[IDFANGRAPHS]),FALSE))</f>
        <v>10556</v>
      </c>
      <c r="H392" s="56">
        <f>IFERROR(VLOOKUP(MYRANKS_H[[#This Row],[IDFANGRAPHS]],STEAMER_H[],COLUMN(STEAMER_H[PA]),FALSE),0)</f>
        <v>403</v>
      </c>
      <c r="I392" s="56">
        <f>IFERROR(VLOOKUP(MYRANKS_H[[#This Row],[IDFANGRAPHS]],STEAMER_H[],COLUMN(STEAMER_H[AB]),FALSE),0)</f>
        <v>365</v>
      </c>
      <c r="J392" s="56">
        <f>IFERROR(VLOOKUP(MYRANKS_H[[#This Row],[IDFANGRAPHS]],STEAMER_H[],COLUMN(STEAMER_H[H]),FALSE),0)</f>
        <v>95</v>
      </c>
      <c r="K392" s="56">
        <f>IFERROR(VLOOKUP(MYRANKS_H[[#This Row],[IDFANGRAPHS]],STEAMER_H[],COLUMN(STEAMER_H[2B]),FALSE),0)</f>
        <v>16</v>
      </c>
      <c r="L392" s="56">
        <f>IFERROR(VLOOKUP(MYRANKS_H[[#This Row],[IDFANGRAPHS]],STEAMER_H[],COLUMN(STEAMER_H[3B]),FALSE),0)</f>
        <v>3</v>
      </c>
      <c r="M392" s="56">
        <f>IFERROR(VLOOKUP(MYRANKS_H[[#This Row],[IDFANGRAPHS]],STEAMER_H[],COLUMN(STEAMER_H[HR]),FALSE),0)</f>
        <v>2</v>
      </c>
      <c r="N392" s="56">
        <f>IFERROR(VLOOKUP(MYRANKS_H[[#This Row],[IDFANGRAPHS]],STEAMER_H[],COLUMN(STEAMER_H[R]),FALSE),0)</f>
        <v>37</v>
      </c>
      <c r="O392" s="56">
        <f>IFERROR(VLOOKUP(MYRANKS_H[[#This Row],[IDFANGRAPHS]],STEAMER_H[],COLUMN(STEAMER_H[RBI]),FALSE),0)</f>
        <v>29</v>
      </c>
      <c r="P392" s="56">
        <f>IFERROR(VLOOKUP(MYRANKS_H[[#This Row],[IDFANGRAPHS]],STEAMER_H[],COLUMN(STEAMER_H[BB]),FALSE),0)</f>
        <v>30</v>
      </c>
      <c r="Q392" s="56">
        <f>IFERROR(VLOOKUP(MYRANKS_H[[#This Row],[IDFANGRAPHS]],STEAMER_H[],COLUMN(STEAMER_H[HBP]),FALSE),0)</f>
        <v>2</v>
      </c>
      <c r="R392" s="56">
        <f>IFERROR(VLOOKUP(MYRANKS_H[[#This Row],[IDFANGRAPHS]],STEAMER_H[],COLUMN(STEAMER_H[SO]),FALSE),0)</f>
        <v>77</v>
      </c>
      <c r="S392" s="56">
        <f>IFERROR(VLOOKUP(MYRANKS_H[[#This Row],[IDFANGRAPHS]],STEAMER_H[],COLUMN(STEAMER_H[SB]),FALSE),0)</f>
        <v>12</v>
      </c>
      <c r="T392" s="19">
        <f>IFERROR(MYRANKS_H[[#This Row],[H]]/MYRANKS_H[[#This Row],[AB]],0)</f>
        <v>0.26027397260273971</v>
      </c>
      <c r="U392" s="19">
        <f>IFERROR((MYRANKS_H[[#This Row],[H]]+MYRANKS_H[[#This Row],[BB]]+MYRANKS_H[[#This Row],[HBP]])/(MYRANKS_H[[#This Row],[AB]]+MYRANKS_H[[#This Row],[BB]]+MYRANKS_H[[#This Row],[HBP]]),0)</f>
        <v>0.31989924433249373</v>
      </c>
      <c r="V392" s="19">
        <f>IFERROR((MYRANKS_H[[#This Row],[H]]+MYRANKS_H[[#This Row],[2B]]+2*MYRANKS_H[[#This Row],[3B]]+3*MYRANKS_H[[#This Row],[HR]])/MYRANKS_H[[#This Row],[AB]],0)</f>
        <v>0.33698630136986302</v>
      </c>
      <c r="W39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92" s="27">
        <f>VLOOKUP(MYRANKS_H[[#This Row],[POS]],REPLACEMENT_LEVEL[],3,FALSE)</f>
        <v>0</v>
      </c>
      <c r="Y392" s="27">
        <f>MYRANKS_H[[#This Row],[PROJ PTS]]-MYRANKS_H[[#This Row],[REPL LEVEL]]</f>
        <v>0</v>
      </c>
      <c r="Z392" s="27">
        <f>RANK(MYRANKS_H[[#This Row],[POINTS OVER REPL]],MYRANKS_H[POINTS OVER REPL])</f>
        <v>1</v>
      </c>
      <c r="AA392" s="29">
        <f>IF(MYRANKS_H[[#This Row],[RANK]]&lt;=TOTAL_HITTERS_DRAFTED,MYRANKS_H[[#This Row],[POINTS OVER REPL]],0)</f>
        <v>0</v>
      </c>
      <c r="AB392" s="35">
        <f>MYRANKS_H[[#This Row],[POINTS OVER REPL]]*DOLLAR_VALUE_PER_POINT+1</f>
        <v>1</v>
      </c>
      <c r="AC392" s="35"/>
      <c r="AD392" s="29">
        <f>IF(AND(MYRANKS_H[[#This Row],[RANK]]&lt;=(TOTAL_HITTERS_DRAFTED-HITTERS_BELOW_REPL_DRAFTED),MYRANKS_H[[#This Row],[$ACTUAL]]=""),MYRANKS_H[[#This Row],[POINTS OVER REPL]],0)</f>
        <v>0</v>
      </c>
      <c r="AE392" s="35">
        <f>IF(MYRANKS_H[[#This Row],[$ACTUAL]]="",MYRANKS_H[[#This Row],[POINTS OVER REPL]]*REMAINING_DOLLAR_VALUE_PER_POINT+1,0)</f>
        <v>1</v>
      </c>
    </row>
    <row r="393" spans="1:31" ht="15" customHeight="1" x14ac:dyDescent="0.25">
      <c r="A393" s="2" t="s">
        <v>13116</v>
      </c>
      <c r="B393" s="14" t="str">
        <f>VLOOKUP(MYRANKS_H[[#This Row],[PLAYERID]],PLAYERIDMAP2[],COLUMN(PLAYERIDMAP2[LASTNAME]),FALSE)</f>
        <v>Holaday</v>
      </c>
      <c r="C393" s="14" t="str">
        <f>VLOOKUP(MYRANKS_H[[#This Row],[PLAYERID]],PLAYERIDMAP2[],COLUMN(PLAYERIDMAP2[FIRSTNAME]),FALSE)</f>
        <v>Bryan</v>
      </c>
      <c r="D393" s="14" t="str">
        <f>MYRANKS_H[[#This Row],[FNAME]]&amp;" "&amp;MYRANKS_H[[#This Row],[LNAME]]</f>
        <v>Bryan Holaday</v>
      </c>
      <c r="E393" s="14" t="str">
        <f>VLOOKUP(MYRANKS_H[[#This Row],[PLAYERID]],PLAYERIDMAP2[],COLUMN(PLAYERIDMAP2[TEAM]),FALSE)</f>
        <v>DET</v>
      </c>
      <c r="F393" s="14" t="str">
        <f>VLOOKUP(MYRANKS_H[[#This Row],[PLAYERID]],PLAYERIDMAP2[],COLUMN(PLAYERIDMAP2[POS]),FALSE)</f>
        <v>C</v>
      </c>
      <c r="G393" s="14">
        <f>IFERROR(VALUE(VLOOKUP(MYRANKS_H[[#This Row],[PLAYERID]],PLAYERIDMAP2[],COLUMN(PLAYERIDMAP2[IDFANGRAPHS]),FALSE)),VLOOKUP(MYRANKS_H[[#This Row],[PLAYERID]],PLAYERIDMAP2[],COLUMN(PLAYERIDMAP2[IDFANGRAPHS]),FALSE))</f>
        <v>11287</v>
      </c>
      <c r="H393" s="56">
        <f>IFERROR(VLOOKUP(MYRANKS_H[[#This Row],[IDFANGRAPHS]],STEAMER_H[],COLUMN(STEAMER_H[PA]),FALSE),0)</f>
        <v>30</v>
      </c>
      <c r="I393" s="56">
        <f>IFERROR(VLOOKUP(MYRANKS_H[[#This Row],[IDFANGRAPHS]],STEAMER_H[],COLUMN(STEAMER_H[AB]),FALSE),0)</f>
        <v>28</v>
      </c>
      <c r="J393" s="56">
        <f>IFERROR(VLOOKUP(MYRANKS_H[[#This Row],[IDFANGRAPHS]],STEAMER_H[],COLUMN(STEAMER_H[H]),FALSE),0)</f>
        <v>7</v>
      </c>
      <c r="K393" s="56">
        <f>IFERROR(VLOOKUP(MYRANKS_H[[#This Row],[IDFANGRAPHS]],STEAMER_H[],COLUMN(STEAMER_H[2B]),FALSE),0)</f>
        <v>1</v>
      </c>
      <c r="L393" s="56">
        <f>IFERROR(VLOOKUP(MYRANKS_H[[#This Row],[IDFANGRAPHS]],STEAMER_H[],COLUMN(STEAMER_H[3B]),FALSE),0)</f>
        <v>0</v>
      </c>
      <c r="M393" s="56">
        <f>IFERROR(VLOOKUP(MYRANKS_H[[#This Row],[IDFANGRAPHS]],STEAMER_H[],COLUMN(STEAMER_H[HR]),FALSE),0)</f>
        <v>0</v>
      </c>
      <c r="N393" s="56">
        <f>IFERROR(VLOOKUP(MYRANKS_H[[#This Row],[IDFANGRAPHS]],STEAMER_H[],COLUMN(STEAMER_H[R]),FALSE),0)</f>
        <v>3</v>
      </c>
      <c r="O393" s="56">
        <f>IFERROR(VLOOKUP(MYRANKS_H[[#This Row],[IDFANGRAPHS]],STEAMER_H[],COLUMN(STEAMER_H[RBI]),FALSE),0)</f>
        <v>3</v>
      </c>
      <c r="P393" s="56">
        <f>IFERROR(VLOOKUP(MYRANKS_H[[#This Row],[IDFANGRAPHS]],STEAMER_H[],COLUMN(STEAMER_H[BB]),FALSE),0)</f>
        <v>1</v>
      </c>
      <c r="Q393" s="56">
        <f>IFERROR(VLOOKUP(MYRANKS_H[[#This Row],[IDFANGRAPHS]],STEAMER_H[],COLUMN(STEAMER_H[HBP]),FALSE),0)</f>
        <v>0</v>
      </c>
      <c r="R393" s="56">
        <f>IFERROR(VLOOKUP(MYRANKS_H[[#This Row],[IDFANGRAPHS]],STEAMER_H[],COLUMN(STEAMER_H[SO]),FALSE),0)</f>
        <v>6</v>
      </c>
      <c r="S393" s="56">
        <f>IFERROR(VLOOKUP(MYRANKS_H[[#This Row],[IDFANGRAPHS]],STEAMER_H[],COLUMN(STEAMER_H[SB]),FALSE),0)</f>
        <v>0</v>
      </c>
      <c r="T393" s="19">
        <f>IFERROR(MYRANKS_H[[#This Row],[H]]/MYRANKS_H[[#This Row],[AB]],0)</f>
        <v>0.25</v>
      </c>
      <c r="U393" s="19">
        <f>IFERROR((MYRANKS_H[[#This Row],[H]]+MYRANKS_H[[#This Row],[BB]]+MYRANKS_H[[#This Row],[HBP]])/(MYRANKS_H[[#This Row],[AB]]+MYRANKS_H[[#This Row],[BB]]+MYRANKS_H[[#This Row],[HBP]]),0)</f>
        <v>0.27586206896551724</v>
      </c>
      <c r="V393" s="19">
        <f>IFERROR((MYRANKS_H[[#This Row],[H]]+MYRANKS_H[[#This Row],[2B]]+2*MYRANKS_H[[#This Row],[3B]]+3*MYRANKS_H[[#This Row],[HR]])/MYRANKS_H[[#This Row],[AB]],0)</f>
        <v>0.2857142857142857</v>
      </c>
      <c r="W39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93" s="27">
        <f>VLOOKUP(MYRANKS_H[[#This Row],[POS]],REPLACEMENT_LEVEL[],3,FALSE)</f>
        <v>0</v>
      </c>
      <c r="Y393" s="27">
        <f>MYRANKS_H[[#This Row],[PROJ PTS]]-MYRANKS_H[[#This Row],[REPL LEVEL]]</f>
        <v>0</v>
      </c>
      <c r="Z393" s="27">
        <f>RANK(MYRANKS_H[[#This Row],[POINTS OVER REPL]],MYRANKS_H[POINTS OVER REPL])</f>
        <v>1</v>
      </c>
      <c r="AA393" s="29">
        <f>IF(MYRANKS_H[[#This Row],[RANK]]&lt;=TOTAL_HITTERS_DRAFTED,MYRANKS_H[[#This Row],[POINTS OVER REPL]],0)</f>
        <v>0</v>
      </c>
      <c r="AB393" s="35">
        <f>MYRANKS_H[[#This Row],[POINTS OVER REPL]]*DOLLAR_VALUE_PER_POINT+1</f>
        <v>1</v>
      </c>
      <c r="AC393" s="35"/>
      <c r="AD393" s="29">
        <f>IF(AND(MYRANKS_H[[#This Row],[RANK]]&lt;=(TOTAL_HITTERS_DRAFTED-HITTERS_BELOW_REPL_DRAFTED),MYRANKS_H[[#This Row],[$ACTUAL]]=""),MYRANKS_H[[#This Row],[POINTS OVER REPL]],0)</f>
        <v>0</v>
      </c>
      <c r="AE393" s="35">
        <f>IF(MYRANKS_H[[#This Row],[$ACTUAL]]="",MYRANKS_H[[#This Row],[POINTS OVER REPL]]*REMAINING_DOLLAR_VALUE_PER_POINT+1,0)</f>
        <v>1</v>
      </c>
    </row>
    <row r="394" spans="1:31" x14ac:dyDescent="0.25">
      <c r="A394" s="2" t="s">
        <v>13132</v>
      </c>
      <c r="B394" s="14" t="str">
        <f>VLOOKUP(MYRANKS_H[[#This Row],[PLAYERID]],PLAYERIDMAP2[],COLUMN(PLAYERIDMAP2[LASTNAME]),FALSE)</f>
        <v>Holt</v>
      </c>
      <c r="C394" s="14" t="str">
        <f>VLOOKUP(MYRANKS_H[[#This Row],[PLAYERID]],PLAYERIDMAP2[],COLUMN(PLAYERIDMAP2[FIRSTNAME]),FALSE)</f>
        <v>Brock</v>
      </c>
      <c r="D394" s="14" t="str">
        <f>MYRANKS_H[[#This Row],[FNAME]]&amp;" "&amp;MYRANKS_H[[#This Row],[LNAME]]</f>
        <v>Brock Holt</v>
      </c>
      <c r="E394" s="14" t="str">
        <f>VLOOKUP(MYRANKS_H[[#This Row],[PLAYERID]],PLAYERIDMAP2[],COLUMN(PLAYERIDMAP2[TEAM]),FALSE)</f>
        <v>BOS</v>
      </c>
      <c r="F394" s="14" t="str">
        <f>VLOOKUP(MYRANKS_H[[#This Row],[PLAYERID]],PLAYERIDMAP2[],COLUMN(PLAYERIDMAP2[POS]),FALSE)</f>
        <v>3B</v>
      </c>
      <c r="G394" s="14">
        <f>IFERROR(VALUE(VLOOKUP(MYRANKS_H[[#This Row],[PLAYERID]],PLAYERIDMAP2[],COLUMN(PLAYERIDMAP2[IDFANGRAPHS]),FALSE)),VLOOKUP(MYRANKS_H[[#This Row],[PLAYERID]],PLAYERIDMAP2[],COLUMN(PLAYERIDMAP2[IDFANGRAPHS]),FALSE))</f>
        <v>9345</v>
      </c>
      <c r="H394" s="56">
        <f>IFERROR(VLOOKUP(MYRANKS_H[[#This Row],[IDFANGRAPHS]],STEAMER_H[],COLUMN(STEAMER_H[PA]),FALSE),0)</f>
        <v>328</v>
      </c>
      <c r="I394" s="56">
        <f>IFERROR(VLOOKUP(MYRANKS_H[[#This Row],[IDFANGRAPHS]],STEAMER_H[],COLUMN(STEAMER_H[AB]),FALSE),0)</f>
        <v>296</v>
      </c>
      <c r="J394" s="56">
        <f>IFERROR(VLOOKUP(MYRANKS_H[[#This Row],[IDFANGRAPHS]],STEAMER_H[],COLUMN(STEAMER_H[H]),FALSE),0)</f>
        <v>80</v>
      </c>
      <c r="K394" s="56">
        <f>IFERROR(VLOOKUP(MYRANKS_H[[#This Row],[IDFANGRAPHS]],STEAMER_H[],COLUMN(STEAMER_H[2B]),FALSE),0)</f>
        <v>16</v>
      </c>
      <c r="L394" s="56">
        <f>IFERROR(VLOOKUP(MYRANKS_H[[#This Row],[IDFANGRAPHS]],STEAMER_H[],COLUMN(STEAMER_H[3B]),FALSE),0)</f>
        <v>3</v>
      </c>
      <c r="M394" s="56">
        <f>IFERROR(VLOOKUP(MYRANKS_H[[#This Row],[IDFANGRAPHS]],STEAMER_H[],COLUMN(STEAMER_H[HR]),FALSE),0)</f>
        <v>2</v>
      </c>
      <c r="N394" s="56">
        <f>IFERROR(VLOOKUP(MYRANKS_H[[#This Row],[IDFANGRAPHS]],STEAMER_H[],COLUMN(STEAMER_H[R]),FALSE),0)</f>
        <v>37</v>
      </c>
      <c r="O394" s="56">
        <f>IFERROR(VLOOKUP(MYRANKS_H[[#This Row],[IDFANGRAPHS]],STEAMER_H[],COLUMN(STEAMER_H[RBI]),FALSE),0)</f>
        <v>28</v>
      </c>
      <c r="P394" s="56">
        <f>IFERROR(VLOOKUP(MYRANKS_H[[#This Row],[IDFANGRAPHS]],STEAMER_H[],COLUMN(STEAMER_H[BB]),FALSE),0)</f>
        <v>25</v>
      </c>
      <c r="Q394" s="56">
        <f>IFERROR(VLOOKUP(MYRANKS_H[[#This Row],[IDFANGRAPHS]],STEAMER_H[],COLUMN(STEAMER_H[HBP]),FALSE),0)</f>
        <v>2</v>
      </c>
      <c r="R394" s="56">
        <f>IFERROR(VLOOKUP(MYRANKS_H[[#This Row],[IDFANGRAPHS]],STEAMER_H[],COLUMN(STEAMER_H[SO]),FALSE),0)</f>
        <v>60</v>
      </c>
      <c r="S394" s="56">
        <f>IFERROR(VLOOKUP(MYRANKS_H[[#This Row],[IDFANGRAPHS]],STEAMER_H[],COLUMN(STEAMER_H[SB]),FALSE),0)</f>
        <v>5</v>
      </c>
      <c r="T394" s="19">
        <f>IFERROR(MYRANKS_H[[#This Row],[H]]/MYRANKS_H[[#This Row],[AB]],0)</f>
        <v>0.27027027027027029</v>
      </c>
      <c r="U394" s="19">
        <f>IFERROR((MYRANKS_H[[#This Row],[H]]+MYRANKS_H[[#This Row],[BB]]+MYRANKS_H[[#This Row],[HBP]])/(MYRANKS_H[[#This Row],[AB]]+MYRANKS_H[[#This Row],[BB]]+MYRANKS_H[[#This Row],[HBP]]),0)</f>
        <v>0.33126934984520123</v>
      </c>
      <c r="V394" s="19">
        <f>IFERROR((MYRANKS_H[[#This Row],[H]]+MYRANKS_H[[#This Row],[2B]]+2*MYRANKS_H[[#This Row],[3B]]+3*MYRANKS_H[[#This Row],[HR]])/MYRANKS_H[[#This Row],[AB]],0)</f>
        <v>0.36486486486486486</v>
      </c>
      <c r="W39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94" s="27">
        <f>VLOOKUP(MYRANKS_H[[#This Row],[POS]],REPLACEMENT_LEVEL[],3,FALSE)</f>
        <v>0</v>
      </c>
      <c r="Y394" s="27">
        <f>MYRANKS_H[[#This Row],[PROJ PTS]]-MYRANKS_H[[#This Row],[REPL LEVEL]]</f>
        <v>0</v>
      </c>
      <c r="Z394" s="27">
        <f>RANK(MYRANKS_H[[#This Row],[POINTS OVER REPL]],MYRANKS_H[POINTS OVER REPL])</f>
        <v>1</v>
      </c>
      <c r="AA394" s="29">
        <f>IF(MYRANKS_H[[#This Row],[RANK]]&lt;=TOTAL_HITTERS_DRAFTED,MYRANKS_H[[#This Row],[POINTS OVER REPL]],0)</f>
        <v>0</v>
      </c>
      <c r="AB394" s="35">
        <f>MYRANKS_H[[#This Row],[POINTS OVER REPL]]*DOLLAR_VALUE_PER_POINT+1</f>
        <v>1</v>
      </c>
      <c r="AC394" s="35"/>
      <c r="AD394" s="29">
        <f>IF(AND(MYRANKS_H[[#This Row],[RANK]]&lt;=(TOTAL_HITTERS_DRAFTED-HITTERS_BELOW_REPL_DRAFTED),MYRANKS_H[[#This Row],[$ACTUAL]]=""),MYRANKS_H[[#This Row],[POINTS OVER REPL]],0)</f>
        <v>0</v>
      </c>
      <c r="AE394" s="35">
        <f>IF(MYRANKS_H[[#This Row],[$ACTUAL]]="",MYRANKS_H[[#This Row],[POINTS OVER REPL]]*REMAINING_DOLLAR_VALUE_PER_POINT+1,0)</f>
        <v>1</v>
      </c>
    </row>
    <row r="395" spans="1:31" ht="15" customHeight="1" x14ac:dyDescent="0.25">
      <c r="A395" s="2" t="s">
        <v>13339</v>
      </c>
      <c r="B395" s="14" t="str">
        <f>VLOOKUP(MYRANKS_H[[#This Row],[PLAYERID]],PLAYERIDMAP2[],COLUMN(PLAYERIDMAP2[LASTNAME]),FALSE)</f>
        <v>Johnson</v>
      </c>
      <c r="C395" s="14" t="str">
        <f>VLOOKUP(MYRANKS_H[[#This Row],[PLAYERID]],PLAYERIDMAP2[],COLUMN(PLAYERIDMAP2[FIRSTNAME]),FALSE)</f>
        <v>Kelly</v>
      </c>
      <c r="D395" s="14" t="str">
        <f>MYRANKS_H[[#This Row],[FNAME]]&amp;" "&amp;MYRANKS_H[[#This Row],[LNAME]]</f>
        <v>Kelly Johnson</v>
      </c>
      <c r="E395" s="14" t="str">
        <f>VLOOKUP(MYRANKS_H[[#This Row],[PLAYERID]],PLAYERIDMAP2[],COLUMN(PLAYERIDMAP2[TEAM]),FALSE)</f>
        <v>NYM</v>
      </c>
      <c r="F395" s="14" t="str">
        <f>VLOOKUP(MYRANKS_H[[#This Row],[PLAYERID]],PLAYERIDMAP2[],COLUMN(PLAYERIDMAP2[POS]),FALSE)</f>
        <v>3B</v>
      </c>
      <c r="G395" s="14">
        <f>IFERROR(VALUE(VLOOKUP(MYRANKS_H[[#This Row],[PLAYERID]],PLAYERIDMAP2[],COLUMN(PLAYERIDMAP2[IDFANGRAPHS]),FALSE)),VLOOKUP(MYRANKS_H[[#This Row],[PLAYERID]],PLAYERIDMAP2[],COLUMN(PLAYERIDMAP2[IDFANGRAPHS]),FALSE))</f>
        <v>2234</v>
      </c>
      <c r="H395" s="56">
        <f>IFERROR(VLOOKUP(MYRANKS_H[[#This Row],[IDFANGRAPHS]],STEAMER_H[],COLUMN(STEAMER_H[PA]),FALSE),0)</f>
        <v>299</v>
      </c>
      <c r="I395" s="56">
        <f>IFERROR(VLOOKUP(MYRANKS_H[[#This Row],[IDFANGRAPHS]],STEAMER_H[],COLUMN(STEAMER_H[AB]),FALSE),0)</f>
        <v>270</v>
      </c>
      <c r="J395" s="56">
        <f>IFERROR(VLOOKUP(MYRANKS_H[[#This Row],[IDFANGRAPHS]],STEAMER_H[],COLUMN(STEAMER_H[H]),FALSE),0)</f>
        <v>64</v>
      </c>
      <c r="K395" s="56">
        <f>IFERROR(VLOOKUP(MYRANKS_H[[#This Row],[IDFANGRAPHS]],STEAMER_H[],COLUMN(STEAMER_H[2B]),FALSE),0)</f>
        <v>12</v>
      </c>
      <c r="L395" s="56">
        <f>IFERROR(VLOOKUP(MYRANKS_H[[#This Row],[IDFANGRAPHS]],STEAMER_H[],COLUMN(STEAMER_H[3B]),FALSE),0)</f>
        <v>1</v>
      </c>
      <c r="M395" s="56">
        <f>IFERROR(VLOOKUP(MYRANKS_H[[#This Row],[IDFANGRAPHS]],STEAMER_H[],COLUMN(STEAMER_H[HR]),FALSE),0)</f>
        <v>9</v>
      </c>
      <c r="N395" s="56">
        <f>IFERROR(VLOOKUP(MYRANKS_H[[#This Row],[IDFANGRAPHS]],STEAMER_H[],COLUMN(STEAMER_H[R]),FALSE),0)</f>
        <v>30</v>
      </c>
      <c r="O395" s="56">
        <f>IFERROR(VLOOKUP(MYRANKS_H[[#This Row],[IDFANGRAPHS]],STEAMER_H[],COLUMN(STEAMER_H[RBI]),FALSE),0)</f>
        <v>33</v>
      </c>
      <c r="P395" s="56">
        <f>IFERROR(VLOOKUP(MYRANKS_H[[#This Row],[IDFANGRAPHS]],STEAMER_H[],COLUMN(STEAMER_H[BB]),FALSE),0)</f>
        <v>24</v>
      </c>
      <c r="Q395" s="56">
        <f>IFERROR(VLOOKUP(MYRANKS_H[[#This Row],[IDFANGRAPHS]],STEAMER_H[],COLUMN(STEAMER_H[HBP]),FALSE),0)</f>
        <v>2</v>
      </c>
      <c r="R395" s="56">
        <f>IFERROR(VLOOKUP(MYRANKS_H[[#This Row],[IDFANGRAPHS]],STEAMER_H[],COLUMN(STEAMER_H[SO]),FALSE),0)</f>
        <v>70</v>
      </c>
      <c r="S395" s="56">
        <f>IFERROR(VLOOKUP(MYRANKS_H[[#This Row],[IDFANGRAPHS]],STEAMER_H[],COLUMN(STEAMER_H[SB]),FALSE),0)</f>
        <v>3</v>
      </c>
      <c r="T395" s="19">
        <f>IFERROR(MYRANKS_H[[#This Row],[H]]/MYRANKS_H[[#This Row],[AB]],0)</f>
        <v>0.23703703703703705</v>
      </c>
      <c r="U395" s="19">
        <f>IFERROR((MYRANKS_H[[#This Row],[H]]+MYRANKS_H[[#This Row],[BB]]+MYRANKS_H[[#This Row],[HBP]])/(MYRANKS_H[[#This Row],[AB]]+MYRANKS_H[[#This Row],[BB]]+MYRANKS_H[[#This Row],[HBP]]),0)</f>
        <v>0.30405405405405406</v>
      </c>
      <c r="V395" s="19">
        <f>IFERROR((MYRANKS_H[[#This Row],[H]]+MYRANKS_H[[#This Row],[2B]]+2*MYRANKS_H[[#This Row],[3B]]+3*MYRANKS_H[[#This Row],[HR]])/MYRANKS_H[[#This Row],[AB]],0)</f>
        <v>0.3888888888888889</v>
      </c>
      <c r="W39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95" s="27">
        <f>VLOOKUP(MYRANKS_H[[#This Row],[POS]],REPLACEMENT_LEVEL[],3,FALSE)</f>
        <v>0</v>
      </c>
      <c r="Y395" s="27">
        <f>MYRANKS_H[[#This Row],[PROJ PTS]]-MYRANKS_H[[#This Row],[REPL LEVEL]]</f>
        <v>0</v>
      </c>
      <c r="Z395" s="27">
        <f>RANK(MYRANKS_H[[#This Row],[POINTS OVER REPL]],MYRANKS_H[POINTS OVER REPL])</f>
        <v>1</v>
      </c>
      <c r="AA395" s="29">
        <f>IF(MYRANKS_H[[#This Row],[RANK]]&lt;=TOTAL_HITTERS_DRAFTED,MYRANKS_H[[#This Row],[POINTS OVER REPL]],0)</f>
        <v>0</v>
      </c>
      <c r="AB395" s="35">
        <f>MYRANKS_H[[#This Row],[POINTS OVER REPL]]*DOLLAR_VALUE_PER_POINT+1</f>
        <v>1</v>
      </c>
      <c r="AC395" s="35"/>
      <c r="AD395" s="29">
        <f>IF(AND(MYRANKS_H[[#This Row],[RANK]]&lt;=(TOTAL_HITTERS_DRAFTED-HITTERS_BELOW_REPL_DRAFTED),MYRANKS_H[[#This Row],[$ACTUAL]]=""),MYRANKS_H[[#This Row],[POINTS OVER REPL]],0)</f>
        <v>0</v>
      </c>
      <c r="AE395" s="35">
        <f>IF(MYRANKS_H[[#This Row],[$ACTUAL]]="",MYRANKS_H[[#This Row],[POINTS OVER REPL]]*REMAINING_DOLLAR_VALUE_PER_POINT+1,0)</f>
        <v>1</v>
      </c>
    </row>
    <row r="396" spans="1:31" ht="15" customHeight="1" x14ac:dyDescent="0.25">
      <c r="A396" s="2" t="s">
        <v>13344</v>
      </c>
      <c r="B396" s="14" t="str">
        <f>VLOOKUP(MYRANKS_H[[#This Row],[PLAYERID]],PLAYERIDMAP2[],COLUMN(PLAYERIDMAP2[LASTNAME]),FALSE)</f>
        <v>Johnson</v>
      </c>
      <c r="C396" s="14" t="str">
        <f>VLOOKUP(MYRANKS_H[[#This Row],[PLAYERID]],PLAYERIDMAP2[],COLUMN(PLAYERIDMAP2[FIRSTNAME]),FALSE)</f>
        <v>Reed</v>
      </c>
      <c r="D396" s="14" t="str">
        <f>MYRANKS_H[[#This Row],[FNAME]]&amp;" "&amp;MYRANKS_H[[#This Row],[LNAME]]</f>
        <v>Reed Johnson</v>
      </c>
      <c r="E396" s="14" t="str">
        <f>VLOOKUP(MYRANKS_H[[#This Row],[PLAYERID]],PLAYERIDMAP2[],COLUMN(PLAYERIDMAP2[TEAM]),FALSE)</f>
        <v>WAS</v>
      </c>
      <c r="F396" s="14" t="str">
        <f>VLOOKUP(MYRANKS_H[[#This Row],[PLAYERID]],PLAYERIDMAP2[],COLUMN(PLAYERIDMAP2[POS]),FALSE)</f>
        <v>OF</v>
      </c>
      <c r="G396" s="14">
        <f>IFERROR(VALUE(VLOOKUP(MYRANKS_H[[#This Row],[PLAYERID]],PLAYERIDMAP2[],COLUMN(PLAYERIDMAP2[IDFANGRAPHS]),FALSE)),VLOOKUP(MYRANKS_H[[#This Row],[PLAYERID]],PLAYERIDMAP2[],COLUMN(PLAYERIDMAP2[IDFANGRAPHS]),FALSE))</f>
        <v>1702</v>
      </c>
      <c r="H396" s="56">
        <f>IFERROR(VLOOKUP(MYRANKS_H[[#This Row],[IDFANGRAPHS]],STEAMER_H[],COLUMN(STEAMER_H[PA]),FALSE),0)</f>
        <v>1</v>
      </c>
      <c r="I396" s="56">
        <f>IFERROR(VLOOKUP(MYRANKS_H[[#This Row],[IDFANGRAPHS]],STEAMER_H[],COLUMN(STEAMER_H[AB]),FALSE),0)</f>
        <v>1</v>
      </c>
      <c r="J396" s="56">
        <f>IFERROR(VLOOKUP(MYRANKS_H[[#This Row],[IDFANGRAPHS]],STEAMER_H[],COLUMN(STEAMER_H[H]),FALSE),0)</f>
        <v>0</v>
      </c>
      <c r="K396" s="56">
        <f>IFERROR(VLOOKUP(MYRANKS_H[[#This Row],[IDFANGRAPHS]],STEAMER_H[],COLUMN(STEAMER_H[2B]),FALSE),0)</f>
        <v>0</v>
      </c>
      <c r="L396" s="56">
        <f>IFERROR(VLOOKUP(MYRANKS_H[[#This Row],[IDFANGRAPHS]],STEAMER_H[],COLUMN(STEAMER_H[3B]),FALSE),0)</f>
        <v>0</v>
      </c>
      <c r="M396" s="56">
        <f>IFERROR(VLOOKUP(MYRANKS_H[[#This Row],[IDFANGRAPHS]],STEAMER_H[],COLUMN(STEAMER_H[HR]),FALSE),0)</f>
        <v>0</v>
      </c>
      <c r="N396" s="56">
        <f>IFERROR(VLOOKUP(MYRANKS_H[[#This Row],[IDFANGRAPHS]],STEAMER_H[],COLUMN(STEAMER_H[R]),FALSE),0)</f>
        <v>0</v>
      </c>
      <c r="O396" s="56">
        <f>IFERROR(VLOOKUP(MYRANKS_H[[#This Row],[IDFANGRAPHS]],STEAMER_H[],COLUMN(STEAMER_H[RBI]),FALSE),0)</f>
        <v>0</v>
      </c>
      <c r="P396" s="56">
        <f>IFERROR(VLOOKUP(MYRANKS_H[[#This Row],[IDFANGRAPHS]],STEAMER_H[],COLUMN(STEAMER_H[BB]),FALSE),0)</f>
        <v>0</v>
      </c>
      <c r="Q396" s="56">
        <f>IFERROR(VLOOKUP(MYRANKS_H[[#This Row],[IDFANGRAPHS]],STEAMER_H[],COLUMN(STEAMER_H[HBP]),FALSE),0)</f>
        <v>0</v>
      </c>
      <c r="R396" s="56">
        <f>IFERROR(VLOOKUP(MYRANKS_H[[#This Row],[IDFANGRAPHS]],STEAMER_H[],COLUMN(STEAMER_H[SO]),FALSE),0)</f>
        <v>0</v>
      </c>
      <c r="S396" s="56">
        <f>IFERROR(VLOOKUP(MYRANKS_H[[#This Row],[IDFANGRAPHS]],STEAMER_H[],COLUMN(STEAMER_H[SB]),FALSE),0)</f>
        <v>0</v>
      </c>
      <c r="T396" s="19">
        <f>IFERROR(MYRANKS_H[[#This Row],[H]]/MYRANKS_H[[#This Row],[AB]],0)</f>
        <v>0</v>
      </c>
      <c r="U396" s="19">
        <f>IFERROR((MYRANKS_H[[#This Row],[H]]+MYRANKS_H[[#This Row],[BB]]+MYRANKS_H[[#This Row],[HBP]])/(MYRANKS_H[[#This Row],[AB]]+MYRANKS_H[[#This Row],[BB]]+MYRANKS_H[[#This Row],[HBP]]),0)</f>
        <v>0</v>
      </c>
      <c r="V396" s="19">
        <f>IFERROR((MYRANKS_H[[#This Row],[H]]+MYRANKS_H[[#This Row],[2B]]+2*MYRANKS_H[[#This Row],[3B]]+3*MYRANKS_H[[#This Row],[HR]])/MYRANKS_H[[#This Row],[AB]],0)</f>
        <v>0</v>
      </c>
      <c r="W39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96" s="27">
        <f>VLOOKUP(MYRANKS_H[[#This Row],[POS]],REPLACEMENT_LEVEL[],3,FALSE)</f>
        <v>0</v>
      </c>
      <c r="Y396" s="27">
        <f>MYRANKS_H[[#This Row],[PROJ PTS]]-MYRANKS_H[[#This Row],[REPL LEVEL]]</f>
        <v>0</v>
      </c>
      <c r="Z396" s="27">
        <f>RANK(MYRANKS_H[[#This Row],[POINTS OVER REPL]],MYRANKS_H[POINTS OVER REPL])</f>
        <v>1</v>
      </c>
      <c r="AA396" s="29">
        <f>IF(MYRANKS_H[[#This Row],[RANK]]&lt;=TOTAL_HITTERS_DRAFTED,MYRANKS_H[[#This Row],[POINTS OVER REPL]],0)</f>
        <v>0</v>
      </c>
      <c r="AB396" s="35">
        <f>MYRANKS_H[[#This Row],[POINTS OVER REPL]]*DOLLAR_VALUE_PER_POINT+1</f>
        <v>1</v>
      </c>
      <c r="AC396" s="35"/>
      <c r="AD396" s="29">
        <f>IF(AND(MYRANKS_H[[#This Row],[RANK]]&lt;=(TOTAL_HITTERS_DRAFTED-HITTERS_BELOW_REPL_DRAFTED),MYRANKS_H[[#This Row],[$ACTUAL]]=""),MYRANKS_H[[#This Row],[POINTS OVER REPL]],0)</f>
        <v>0</v>
      </c>
      <c r="AE396" s="35">
        <f>IF(MYRANKS_H[[#This Row],[$ACTUAL]]="",MYRANKS_H[[#This Row],[POINTS OVER REPL]]*REMAINING_DOLLAR_VALUE_PER_POINT+1,0)</f>
        <v>1</v>
      </c>
    </row>
    <row r="397" spans="1:31" ht="15" customHeight="1" x14ac:dyDescent="0.25">
      <c r="A397" s="2" t="s">
        <v>13581</v>
      </c>
      <c r="B397" s="14" t="str">
        <f>VLOOKUP(MYRANKS_H[[#This Row],[PLAYERID]],PLAYERIDMAP2[],COLUMN(PLAYERIDMAP2[LASTNAME]),FALSE)</f>
        <v>La Stella</v>
      </c>
      <c r="C397" s="14" t="str">
        <f>VLOOKUP(MYRANKS_H[[#This Row],[PLAYERID]],PLAYERIDMAP2[],COLUMN(PLAYERIDMAP2[FIRSTNAME]),FALSE)</f>
        <v>Tommy</v>
      </c>
      <c r="D397" s="14" t="str">
        <f>MYRANKS_H[[#This Row],[FNAME]]&amp;" "&amp;MYRANKS_H[[#This Row],[LNAME]]</f>
        <v>Tommy La Stella</v>
      </c>
      <c r="E397" s="14" t="str">
        <f>VLOOKUP(MYRANKS_H[[#This Row],[PLAYERID]],PLAYERIDMAP2[],COLUMN(PLAYERIDMAP2[TEAM]),FALSE)</f>
        <v>CHC</v>
      </c>
      <c r="F397" s="14" t="str">
        <f>VLOOKUP(MYRANKS_H[[#This Row],[PLAYERID]],PLAYERIDMAP2[],COLUMN(PLAYERIDMAP2[POS]),FALSE)</f>
        <v>2B</v>
      </c>
      <c r="G397" s="14">
        <f>IFERROR(VALUE(VLOOKUP(MYRANKS_H[[#This Row],[PLAYERID]],PLAYERIDMAP2[],COLUMN(PLAYERIDMAP2[IDFANGRAPHS]),FALSE)),VLOOKUP(MYRANKS_H[[#This Row],[PLAYERID]],PLAYERIDMAP2[],COLUMN(PLAYERIDMAP2[IDFANGRAPHS]),FALSE))</f>
        <v>12371</v>
      </c>
      <c r="H397" s="56">
        <f>IFERROR(VLOOKUP(MYRANKS_H[[#This Row],[IDFANGRAPHS]],STEAMER_H[],COLUMN(STEAMER_H[PA]),FALSE),0)</f>
        <v>176</v>
      </c>
      <c r="I397" s="56">
        <f>IFERROR(VLOOKUP(MYRANKS_H[[#This Row],[IDFANGRAPHS]],STEAMER_H[],COLUMN(STEAMER_H[AB]),FALSE),0)</f>
        <v>157</v>
      </c>
      <c r="J397" s="56">
        <f>IFERROR(VLOOKUP(MYRANKS_H[[#This Row],[IDFANGRAPHS]],STEAMER_H[],COLUMN(STEAMER_H[H]),FALSE),0)</f>
        <v>44</v>
      </c>
      <c r="K397" s="56">
        <f>IFERROR(VLOOKUP(MYRANKS_H[[#This Row],[IDFANGRAPHS]],STEAMER_H[],COLUMN(STEAMER_H[2B]),FALSE),0)</f>
        <v>9</v>
      </c>
      <c r="L397" s="56">
        <f>IFERROR(VLOOKUP(MYRANKS_H[[#This Row],[IDFANGRAPHS]],STEAMER_H[],COLUMN(STEAMER_H[3B]),FALSE),0)</f>
        <v>1</v>
      </c>
      <c r="M397" s="56">
        <f>IFERROR(VLOOKUP(MYRANKS_H[[#This Row],[IDFANGRAPHS]],STEAMER_H[],COLUMN(STEAMER_H[HR]),FALSE),0)</f>
        <v>2</v>
      </c>
      <c r="N397" s="56">
        <f>IFERROR(VLOOKUP(MYRANKS_H[[#This Row],[IDFANGRAPHS]],STEAMER_H[],COLUMN(STEAMER_H[R]),FALSE),0)</f>
        <v>18</v>
      </c>
      <c r="O397" s="56">
        <f>IFERROR(VLOOKUP(MYRANKS_H[[#This Row],[IDFANGRAPHS]],STEAMER_H[],COLUMN(STEAMER_H[RBI]),FALSE),0)</f>
        <v>17</v>
      </c>
      <c r="P397" s="56">
        <f>IFERROR(VLOOKUP(MYRANKS_H[[#This Row],[IDFANGRAPHS]],STEAMER_H[],COLUMN(STEAMER_H[BB]),FALSE),0)</f>
        <v>15</v>
      </c>
      <c r="Q397" s="56">
        <f>IFERROR(VLOOKUP(MYRANKS_H[[#This Row],[IDFANGRAPHS]],STEAMER_H[],COLUMN(STEAMER_H[HBP]),FALSE),0)</f>
        <v>1</v>
      </c>
      <c r="R397" s="56">
        <f>IFERROR(VLOOKUP(MYRANKS_H[[#This Row],[IDFANGRAPHS]],STEAMER_H[],COLUMN(STEAMER_H[SO]),FALSE),0)</f>
        <v>19</v>
      </c>
      <c r="S397" s="56">
        <f>IFERROR(VLOOKUP(MYRANKS_H[[#This Row],[IDFANGRAPHS]],STEAMER_H[],COLUMN(STEAMER_H[SB]),FALSE),0)</f>
        <v>2</v>
      </c>
      <c r="T397" s="19">
        <f>IFERROR(MYRANKS_H[[#This Row],[H]]/MYRANKS_H[[#This Row],[AB]],0)</f>
        <v>0.28025477707006369</v>
      </c>
      <c r="U397" s="19">
        <f>IFERROR((MYRANKS_H[[#This Row],[H]]+MYRANKS_H[[#This Row],[BB]]+MYRANKS_H[[#This Row],[HBP]])/(MYRANKS_H[[#This Row],[AB]]+MYRANKS_H[[#This Row],[BB]]+MYRANKS_H[[#This Row],[HBP]]),0)</f>
        <v>0.34682080924855491</v>
      </c>
      <c r="V397" s="19">
        <f>IFERROR((MYRANKS_H[[#This Row],[H]]+MYRANKS_H[[#This Row],[2B]]+2*MYRANKS_H[[#This Row],[3B]]+3*MYRANKS_H[[#This Row],[HR]])/MYRANKS_H[[#This Row],[AB]],0)</f>
        <v>0.38853503184713378</v>
      </c>
      <c r="W39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97" s="27">
        <f>VLOOKUP(MYRANKS_H[[#This Row],[POS]],REPLACEMENT_LEVEL[],3,FALSE)</f>
        <v>0</v>
      </c>
      <c r="Y397" s="27">
        <f>MYRANKS_H[[#This Row],[PROJ PTS]]-MYRANKS_H[[#This Row],[REPL LEVEL]]</f>
        <v>0</v>
      </c>
      <c r="Z397" s="27">
        <f>RANK(MYRANKS_H[[#This Row],[POINTS OVER REPL]],MYRANKS_H[POINTS OVER REPL])</f>
        <v>1</v>
      </c>
      <c r="AA397" s="29">
        <f>IF(MYRANKS_H[[#This Row],[RANK]]&lt;=TOTAL_HITTERS_DRAFTED,MYRANKS_H[[#This Row],[POINTS OVER REPL]],0)</f>
        <v>0</v>
      </c>
      <c r="AB397" s="35">
        <f>MYRANKS_H[[#This Row],[POINTS OVER REPL]]*DOLLAR_VALUE_PER_POINT+1</f>
        <v>1</v>
      </c>
      <c r="AC397" s="35"/>
      <c r="AD397" s="29">
        <f>IF(AND(MYRANKS_H[[#This Row],[RANK]]&lt;=(TOTAL_HITTERS_DRAFTED-HITTERS_BELOW_REPL_DRAFTED),MYRANKS_H[[#This Row],[$ACTUAL]]=""),MYRANKS_H[[#This Row],[POINTS OVER REPL]],0)</f>
        <v>0</v>
      </c>
      <c r="AE397" s="35">
        <f>IF(MYRANKS_H[[#This Row],[$ACTUAL]]="",MYRANKS_H[[#This Row],[POINTS OVER REPL]]*REMAINING_DOLLAR_VALUE_PER_POINT+1,0)</f>
        <v>1</v>
      </c>
    </row>
    <row r="398" spans="1:31" ht="15" customHeight="1" x14ac:dyDescent="0.25">
      <c r="A398" s="6" t="s">
        <v>13677</v>
      </c>
      <c r="B398" s="14" t="str">
        <f>VLOOKUP(MYRANKS_H[[#This Row],[PLAYERID]],PLAYERIDMAP2[],COLUMN(PLAYERIDMAP2[LASTNAME]),FALSE)</f>
        <v>Lobaton</v>
      </c>
      <c r="C398" s="14" t="str">
        <f>VLOOKUP(MYRANKS_H[[#This Row],[PLAYERID]],PLAYERIDMAP2[],COLUMN(PLAYERIDMAP2[FIRSTNAME]),FALSE)</f>
        <v>Jose</v>
      </c>
      <c r="D398" s="14" t="str">
        <f>MYRANKS_H[[#This Row],[FNAME]]&amp;" "&amp;MYRANKS_H[[#This Row],[LNAME]]</f>
        <v>Jose Lobaton</v>
      </c>
      <c r="E398" s="14" t="str">
        <f>VLOOKUP(MYRANKS_H[[#This Row],[PLAYERID]],PLAYERIDMAP2[],COLUMN(PLAYERIDMAP2[TEAM]),FALSE)</f>
        <v>WAS</v>
      </c>
      <c r="F398" s="14" t="str">
        <f>VLOOKUP(MYRANKS_H[[#This Row],[PLAYERID]],PLAYERIDMAP2[],COLUMN(PLAYERIDMAP2[POS]),FALSE)</f>
        <v>C</v>
      </c>
      <c r="G398" s="14">
        <f>IFERROR(VALUE(VLOOKUP(MYRANKS_H[[#This Row],[PLAYERID]],PLAYERIDMAP2[],COLUMN(PLAYERIDMAP2[IDFANGRAPHS]),FALSE)),VLOOKUP(MYRANKS_H[[#This Row],[PLAYERID]],PLAYERIDMAP2[],COLUMN(PLAYERIDMAP2[IDFANGRAPHS]),FALSE))</f>
        <v>4243</v>
      </c>
      <c r="H398" s="56">
        <f>IFERROR(VLOOKUP(MYRANKS_H[[#This Row],[IDFANGRAPHS]],STEAMER_H[],COLUMN(STEAMER_H[PA]),FALSE),0)</f>
        <v>180</v>
      </c>
      <c r="I398" s="56">
        <f>IFERROR(VLOOKUP(MYRANKS_H[[#This Row],[IDFANGRAPHS]],STEAMER_H[],COLUMN(STEAMER_H[AB]),FALSE),0)</f>
        <v>161</v>
      </c>
      <c r="J398" s="56">
        <f>IFERROR(VLOOKUP(MYRANKS_H[[#This Row],[IDFANGRAPHS]],STEAMER_H[],COLUMN(STEAMER_H[H]),FALSE),0)</f>
        <v>37</v>
      </c>
      <c r="K398" s="56">
        <f>IFERROR(VLOOKUP(MYRANKS_H[[#This Row],[IDFANGRAPHS]],STEAMER_H[],COLUMN(STEAMER_H[2B]),FALSE),0)</f>
        <v>8</v>
      </c>
      <c r="L398" s="56">
        <f>IFERROR(VLOOKUP(MYRANKS_H[[#This Row],[IDFANGRAPHS]],STEAMER_H[],COLUMN(STEAMER_H[3B]),FALSE),0)</f>
        <v>0</v>
      </c>
      <c r="M398" s="56">
        <f>IFERROR(VLOOKUP(MYRANKS_H[[#This Row],[IDFANGRAPHS]],STEAMER_H[],COLUMN(STEAMER_H[HR]),FALSE),0)</f>
        <v>3</v>
      </c>
      <c r="N398" s="56">
        <f>IFERROR(VLOOKUP(MYRANKS_H[[#This Row],[IDFANGRAPHS]],STEAMER_H[],COLUMN(STEAMER_H[R]),FALSE),0)</f>
        <v>16</v>
      </c>
      <c r="O398" s="56">
        <f>IFERROR(VLOOKUP(MYRANKS_H[[#This Row],[IDFANGRAPHS]],STEAMER_H[],COLUMN(STEAMER_H[RBI]),FALSE),0)</f>
        <v>17</v>
      </c>
      <c r="P398" s="56">
        <f>IFERROR(VLOOKUP(MYRANKS_H[[#This Row],[IDFANGRAPHS]],STEAMER_H[],COLUMN(STEAMER_H[BB]),FALSE),0)</f>
        <v>15</v>
      </c>
      <c r="Q398" s="56">
        <f>IFERROR(VLOOKUP(MYRANKS_H[[#This Row],[IDFANGRAPHS]],STEAMER_H[],COLUMN(STEAMER_H[HBP]),FALSE),0)</f>
        <v>1</v>
      </c>
      <c r="R398" s="56">
        <f>IFERROR(VLOOKUP(MYRANKS_H[[#This Row],[IDFANGRAPHS]],STEAMER_H[],COLUMN(STEAMER_H[SO]),FALSE),0)</f>
        <v>44</v>
      </c>
      <c r="S398" s="56">
        <f>IFERROR(VLOOKUP(MYRANKS_H[[#This Row],[IDFANGRAPHS]],STEAMER_H[],COLUMN(STEAMER_H[SB]),FALSE),0)</f>
        <v>1</v>
      </c>
      <c r="T398" s="19">
        <f>IFERROR(MYRANKS_H[[#This Row],[H]]/MYRANKS_H[[#This Row],[AB]],0)</f>
        <v>0.22981366459627328</v>
      </c>
      <c r="U398" s="19">
        <f>IFERROR((MYRANKS_H[[#This Row],[H]]+MYRANKS_H[[#This Row],[BB]]+MYRANKS_H[[#This Row],[HBP]])/(MYRANKS_H[[#This Row],[AB]]+MYRANKS_H[[#This Row],[BB]]+MYRANKS_H[[#This Row],[HBP]]),0)</f>
        <v>0.29943502824858759</v>
      </c>
      <c r="V398" s="19">
        <f>IFERROR((MYRANKS_H[[#This Row],[H]]+MYRANKS_H[[#This Row],[2B]]+2*MYRANKS_H[[#This Row],[3B]]+3*MYRANKS_H[[#This Row],[HR]])/MYRANKS_H[[#This Row],[AB]],0)</f>
        <v>0.33540372670807456</v>
      </c>
      <c r="W39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98" s="27">
        <f>VLOOKUP(MYRANKS_H[[#This Row],[POS]],REPLACEMENT_LEVEL[],3,FALSE)</f>
        <v>0</v>
      </c>
      <c r="Y398" s="27">
        <f>MYRANKS_H[[#This Row],[PROJ PTS]]-MYRANKS_H[[#This Row],[REPL LEVEL]]</f>
        <v>0</v>
      </c>
      <c r="Z398" s="27">
        <f>RANK(MYRANKS_H[[#This Row],[POINTS OVER REPL]],MYRANKS_H[POINTS OVER REPL])</f>
        <v>1</v>
      </c>
      <c r="AA398" s="29">
        <f>IF(MYRANKS_H[[#This Row],[RANK]]&lt;=TOTAL_HITTERS_DRAFTED,MYRANKS_H[[#This Row],[POINTS OVER REPL]],0)</f>
        <v>0</v>
      </c>
      <c r="AB398" s="35">
        <f>MYRANKS_H[[#This Row],[POINTS OVER REPL]]*DOLLAR_VALUE_PER_POINT+1</f>
        <v>1</v>
      </c>
      <c r="AC398" s="35"/>
      <c r="AD398" s="29">
        <f>IF(AND(MYRANKS_H[[#This Row],[RANK]]&lt;=(TOTAL_HITTERS_DRAFTED-HITTERS_BELOW_REPL_DRAFTED),MYRANKS_H[[#This Row],[$ACTUAL]]=""),MYRANKS_H[[#This Row],[POINTS OVER REPL]],0)</f>
        <v>0</v>
      </c>
      <c r="AE398" s="35">
        <f>IF(MYRANKS_H[[#This Row],[$ACTUAL]]="",MYRANKS_H[[#This Row],[POINTS OVER REPL]]*REMAINING_DOLLAR_VALUE_PER_POINT+1,0)</f>
        <v>1</v>
      </c>
    </row>
    <row r="399" spans="1:31" ht="15" customHeight="1" x14ac:dyDescent="0.25">
      <c r="A399" s="2" t="s">
        <v>14115</v>
      </c>
      <c r="B399" s="14" t="str">
        <f>VLOOKUP(MYRANKS_H[[#This Row],[PLAYERID]],PLAYERIDMAP2[],COLUMN(PLAYERIDMAP2[LASTNAME]),FALSE)</f>
        <v>Montero</v>
      </c>
      <c r="C399" s="14" t="str">
        <f>VLOOKUP(MYRANKS_H[[#This Row],[PLAYERID]],PLAYERIDMAP2[],COLUMN(PLAYERIDMAP2[FIRSTNAME]),FALSE)</f>
        <v>Jesus</v>
      </c>
      <c r="D399" s="14" t="str">
        <f>MYRANKS_H[[#This Row],[FNAME]]&amp;" "&amp;MYRANKS_H[[#This Row],[LNAME]]</f>
        <v>Jesus Montero</v>
      </c>
      <c r="E399" s="14" t="str">
        <f>VLOOKUP(MYRANKS_H[[#This Row],[PLAYERID]],PLAYERIDMAP2[],COLUMN(PLAYERIDMAP2[TEAM]),FALSE)</f>
        <v>SEA</v>
      </c>
      <c r="F399" s="14" t="str">
        <f>VLOOKUP(MYRANKS_H[[#This Row],[PLAYERID]],PLAYERIDMAP2[],COLUMN(PLAYERIDMAP2[POS]),FALSE)</f>
        <v>OF</v>
      </c>
      <c r="G399" s="14">
        <f>IFERROR(VALUE(VLOOKUP(MYRANKS_H[[#This Row],[PLAYERID]],PLAYERIDMAP2[],COLUMN(PLAYERIDMAP2[IDFANGRAPHS]),FALSE)),VLOOKUP(MYRANKS_H[[#This Row],[PLAYERID]],PLAYERIDMAP2[],COLUMN(PLAYERIDMAP2[IDFANGRAPHS]),FALSE))</f>
        <v>5514</v>
      </c>
      <c r="H399" s="56">
        <f>IFERROR(VLOOKUP(MYRANKS_H[[#This Row],[IDFANGRAPHS]],STEAMER_H[],COLUMN(STEAMER_H[PA]),FALSE),0)</f>
        <v>171</v>
      </c>
      <c r="I399" s="56">
        <f>IFERROR(VLOOKUP(MYRANKS_H[[#This Row],[IDFANGRAPHS]],STEAMER_H[],COLUMN(STEAMER_H[AB]),FALSE),0)</f>
        <v>159</v>
      </c>
      <c r="J399" s="56">
        <f>IFERROR(VLOOKUP(MYRANKS_H[[#This Row],[IDFANGRAPHS]],STEAMER_H[],COLUMN(STEAMER_H[H]),FALSE),0)</f>
        <v>42</v>
      </c>
      <c r="K399" s="56">
        <f>IFERROR(VLOOKUP(MYRANKS_H[[#This Row],[IDFANGRAPHS]],STEAMER_H[],COLUMN(STEAMER_H[2B]),FALSE),0)</f>
        <v>7</v>
      </c>
      <c r="L399" s="56">
        <f>IFERROR(VLOOKUP(MYRANKS_H[[#This Row],[IDFANGRAPHS]],STEAMER_H[],COLUMN(STEAMER_H[3B]),FALSE),0)</f>
        <v>1</v>
      </c>
      <c r="M399" s="56">
        <f>IFERROR(VLOOKUP(MYRANKS_H[[#This Row],[IDFANGRAPHS]],STEAMER_H[],COLUMN(STEAMER_H[HR]),FALSE),0)</f>
        <v>6</v>
      </c>
      <c r="N399" s="56">
        <f>IFERROR(VLOOKUP(MYRANKS_H[[#This Row],[IDFANGRAPHS]],STEAMER_H[],COLUMN(STEAMER_H[R]),FALSE),0)</f>
        <v>19</v>
      </c>
      <c r="O399" s="56">
        <f>IFERROR(VLOOKUP(MYRANKS_H[[#This Row],[IDFANGRAPHS]],STEAMER_H[],COLUMN(STEAMER_H[RBI]),FALSE),0)</f>
        <v>21</v>
      </c>
      <c r="P399" s="56">
        <f>IFERROR(VLOOKUP(MYRANKS_H[[#This Row],[IDFANGRAPHS]],STEAMER_H[],COLUMN(STEAMER_H[BB]),FALSE),0)</f>
        <v>10</v>
      </c>
      <c r="Q399" s="56">
        <f>IFERROR(VLOOKUP(MYRANKS_H[[#This Row],[IDFANGRAPHS]],STEAMER_H[],COLUMN(STEAMER_H[HBP]),FALSE),0)</f>
        <v>1</v>
      </c>
      <c r="R399" s="56">
        <f>IFERROR(VLOOKUP(MYRANKS_H[[#This Row],[IDFANGRAPHS]],STEAMER_H[],COLUMN(STEAMER_H[SO]),FALSE),0)</f>
        <v>36</v>
      </c>
      <c r="S399" s="56">
        <f>IFERROR(VLOOKUP(MYRANKS_H[[#This Row],[IDFANGRAPHS]],STEAMER_H[],COLUMN(STEAMER_H[SB]),FALSE),0)</f>
        <v>1</v>
      </c>
      <c r="T399" s="19">
        <f>IFERROR(MYRANKS_H[[#This Row],[H]]/MYRANKS_H[[#This Row],[AB]],0)</f>
        <v>0.26415094339622641</v>
      </c>
      <c r="U399" s="19">
        <f>IFERROR((MYRANKS_H[[#This Row],[H]]+MYRANKS_H[[#This Row],[BB]]+MYRANKS_H[[#This Row],[HBP]])/(MYRANKS_H[[#This Row],[AB]]+MYRANKS_H[[#This Row],[BB]]+MYRANKS_H[[#This Row],[HBP]]),0)</f>
        <v>0.31176470588235294</v>
      </c>
      <c r="V399" s="19">
        <f>IFERROR((MYRANKS_H[[#This Row],[H]]+MYRANKS_H[[#This Row],[2B]]+2*MYRANKS_H[[#This Row],[3B]]+3*MYRANKS_H[[#This Row],[HR]])/MYRANKS_H[[#This Row],[AB]],0)</f>
        <v>0.43396226415094341</v>
      </c>
      <c r="W39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99" s="27">
        <f>VLOOKUP(MYRANKS_H[[#This Row],[POS]],REPLACEMENT_LEVEL[],3,FALSE)</f>
        <v>0</v>
      </c>
      <c r="Y399" s="27">
        <f>MYRANKS_H[[#This Row],[PROJ PTS]]-MYRANKS_H[[#This Row],[REPL LEVEL]]</f>
        <v>0</v>
      </c>
      <c r="Z399" s="27">
        <f>RANK(MYRANKS_H[[#This Row],[POINTS OVER REPL]],MYRANKS_H[POINTS OVER REPL])</f>
        <v>1</v>
      </c>
      <c r="AA399" s="29">
        <f>IF(MYRANKS_H[[#This Row],[RANK]]&lt;=TOTAL_HITTERS_DRAFTED,MYRANKS_H[[#This Row],[POINTS OVER REPL]],0)</f>
        <v>0</v>
      </c>
      <c r="AB399" s="35">
        <f>MYRANKS_H[[#This Row],[POINTS OVER REPL]]*DOLLAR_VALUE_PER_POINT+1</f>
        <v>1</v>
      </c>
      <c r="AC399" s="35"/>
      <c r="AD399" s="29">
        <f>IF(AND(MYRANKS_H[[#This Row],[RANK]]&lt;=(TOTAL_HITTERS_DRAFTED-HITTERS_BELOW_REPL_DRAFTED),MYRANKS_H[[#This Row],[$ACTUAL]]=""),MYRANKS_H[[#This Row],[POINTS OVER REPL]],0)</f>
        <v>0</v>
      </c>
      <c r="AE399" s="35">
        <f>IF(MYRANKS_H[[#This Row],[$ACTUAL]]="",MYRANKS_H[[#This Row],[POINTS OVER REPL]]*REMAINING_DOLLAR_VALUE_PER_POINT+1,0)</f>
        <v>1</v>
      </c>
    </row>
    <row r="400" spans="1:31" ht="15" customHeight="1" x14ac:dyDescent="0.25">
      <c r="A400" s="2" t="s">
        <v>14329</v>
      </c>
      <c r="B400" s="14" t="str">
        <f>VLOOKUP(MYRANKS_H[[#This Row],[PLAYERID]],PLAYERIDMAP2[],COLUMN(PLAYERIDMAP2[LASTNAME]),FALSE)</f>
        <v>Nunez</v>
      </c>
      <c r="C400" s="14" t="str">
        <f>VLOOKUP(MYRANKS_H[[#This Row],[PLAYERID]],PLAYERIDMAP2[],COLUMN(PLAYERIDMAP2[FIRSTNAME]),FALSE)</f>
        <v>Eduardo</v>
      </c>
      <c r="D400" s="14" t="str">
        <f>MYRANKS_H[[#This Row],[FNAME]]&amp;" "&amp;MYRANKS_H[[#This Row],[LNAME]]</f>
        <v>Eduardo Nunez</v>
      </c>
      <c r="E400" s="14" t="str">
        <f>VLOOKUP(MYRANKS_H[[#This Row],[PLAYERID]],PLAYERIDMAP2[],COLUMN(PLAYERIDMAP2[TEAM]),FALSE)</f>
        <v>MIN</v>
      </c>
      <c r="F400" s="14" t="str">
        <f>VLOOKUP(MYRANKS_H[[#This Row],[PLAYERID]],PLAYERIDMAP2[],COLUMN(PLAYERIDMAP2[POS]),FALSE)</f>
        <v>SS</v>
      </c>
      <c r="G400" s="14">
        <f>IFERROR(VALUE(VLOOKUP(MYRANKS_H[[#This Row],[PLAYERID]],PLAYERIDMAP2[],COLUMN(PLAYERIDMAP2[IDFANGRAPHS]),FALSE)),VLOOKUP(MYRANKS_H[[#This Row],[PLAYERID]],PLAYERIDMAP2[],COLUMN(PLAYERIDMAP2[IDFANGRAPHS]),FALSE))</f>
        <v>6848</v>
      </c>
      <c r="H400" s="56">
        <f>IFERROR(VLOOKUP(MYRANKS_H[[#This Row],[IDFANGRAPHS]],STEAMER_H[],COLUMN(STEAMER_H[PA]),FALSE),0)</f>
        <v>188</v>
      </c>
      <c r="I400" s="56">
        <f>IFERROR(VLOOKUP(MYRANKS_H[[#This Row],[IDFANGRAPHS]],STEAMER_H[],COLUMN(STEAMER_H[AB]),FALSE),0)</f>
        <v>175</v>
      </c>
      <c r="J400" s="56">
        <f>IFERROR(VLOOKUP(MYRANKS_H[[#This Row],[IDFANGRAPHS]],STEAMER_H[],COLUMN(STEAMER_H[H]),FALSE),0)</f>
        <v>46</v>
      </c>
      <c r="K400" s="56">
        <f>IFERROR(VLOOKUP(MYRANKS_H[[#This Row],[IDFANGRAPHS]],STEAMER_H[],COLUMN(STEAMER_H[2B]),FALSE),0)</f>
        <v>9</v>
      </c>
      <c r="L400" s="56">
        <f>IFERROR(VLOOKUP(MYRANKS_H[[#This Row],[IDFANGRAPHS]],STEAMER_H[],COLUMN(STEAMER_H[3B]),FALSE),0)</f>
        <v>1</v>
      </c>
      <c r="M400" s="56">
        <f>IFERROR(VLOOKUP(MYRANKS_H[[#This Row],[IDFANGRAPHS]],STEAMER_H[],COLUMN(STEAMER_H[HR]),FALSE),0)</f>
        <v>3</v>
      </c>
      <c r="N400" s="56">
        <f>IFERROR(VLOOKUP(MYRANKS_H[[#This Row],[IDFANGRAPHS]],STEAMER_H[],COLUMN(STEAMER_H[R]),FALSE),0)</f>
        <v>19</v>
      </c>
      <c r="O400" s="56">
        <f>IFERROR(VLOOKUP(MYRANKS_H[[#This Row],[IDFANGRAPHS]],STEAMER_H[],COLUMN(STEAMER_H[RBI]),FALSE),0)</f>
        <v>19</v>
      </c>
      <c r="P400" s="56">
        <f>IFERROR(VLOOKUP(MYRANKS_H[[#This Row],[IDFANGRAPHS]],STEAMER_H[],COLUMN(STEAMER_H[BB]),FALSE),0)</f>
        <v>10</v>
      </c>
      <c r="Q400" s="56">
        <f>IFERROR(VLOOKUP(MYRANKS_H[[#This Row],[IDFANGRAPHS]],STEAMER_H[],COLUMN(STEAMER_H[HBP]),FALSE),0)</f>
        <v>1</v>
      </c>
      <c r="R400" s="56">
        <f>IFERROR(VLOOKUP(MYRANKS_H[[#This Row],[IDFANGRAPHS]],STEAMER_H[],COLUMN(STEAMER_H[SO]),FALSE),0)</f>
        <v>29</v>
      </c>
      <c r="S400" s="56">
        <f>IFERROR(VLOOKUP(MYRANKS_H[[#This Row],[IDFANGRAPHS]],STEAMER_H[],COLUMN(STEAMER_H[SB]),FALSE),0)</f>
        <v>6</v>
      </c>
      <c r="T400" s="19">
        <f>IFERROR(MYRANKS_H[[#This Row],[H]]/MYRANKS_H[[#This Row],[AB]],0)</f>
        <v>0.26285714285714284</v>
      </c>
      <c r="U400" s="19">
        <f>IFERROR((MYRANKS_H[[#This Row],[H]]+MYRANKS_H[[#This Row],[BB]]+MYRANKS_H[[#This Row],[HBP]])/(MYRANKS_H[[#This Row],[AB]]+MYRANKS_H[[#This Row],[BB]]+MYRANKS_H[[#This Row],[HBP]]),0)</f>
        <v>0.30645161290322581</v>
      </c>
      <c r="V400" s="19">
        <f>IFERROR((MYRANKS_H[[#This Row],[H]]+MYRANKS_H[[#This Row],[2B]]+2*MYRANKS_H[[#This Row],[3B]]+3*MYRANKS_H[[#This Row],[HR]])/MYRANKS_H[[#This Row],[AB]],0)</f>
        <v>0.37714285714285717</v>
      </c>
      <c r="W40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00" s="27">
        <f>VLOOKUP(MYRANKS_H[[#This Row],[POS]],REPLACEMENT_LEVEL[],3,FALSE)</f>
        <v>0</v>
      </c>
      <c r="Y400" s="27">
        <f>MYRANKS_H[[#This Row],[PROJ PTS]]-MYRANKS_H[[#This Row],[REPL LEVEL]]</f>
        <v>0</v>
      </c>
      <c r="Z400" s="27">
        <f>RANK(MYRANKS_H[[#This Row],[POINTS OVER REPL]],MYRANKS_H[POINTS OVER REPL])</f>
        <v>1</v>
      </c>
      <c r="AA400" s="29">
        <f>IF(MYRANKS_H[[#This Row],[RANK]]&lt;=TOTAL_HITTERS_DRAFTED,MYRANKS_H[[#This Row],[POINTS OVER REPL]],0)</f>
        <v>0</v>
      </c>
      <c r="AB400" s="35">
        <f>MYRANKS_H[[#This Row],[POINTS OVER REPL]]*DOLLAR_VALUE_PER_POINT+1</f>
        <v>1</v>
      </c>
      <c r="AC400" s="35"/>
      <c r="AD400" s="29">
        <f>IF(AND(MYRANKS_H[[#This Row],[RANK]]&lt;=(TOTAL_HITTERS_DRAFTED-HITTERS_BELOW_REPL_DRAFTED),MYRANKS_H[[#This Row],[$ACTUAL]]=""),MYRANKS_H[[#This Row],[POINTS OVER REPL]],0)</f>
        <v>0</v>
      </c>
      <c r="AE400" s="35">
        <f>IF(MYRANKS_H[[#This Row],[$ACTUAL]]="",MYRANKS_H[[#This Row],[POINTS OVER REPL]]*REMAINING_DOLLAR_VALUE_PER_POINT+1,0)</f>
        <v>1</v>
      </c>
    </row>
    <row r="401" spans="1:31" ht="15" customHeight="1" x14ac:dyDescent="0.25">
      <c r="A401" s="2" t="s">
        <v>14574</v>
      </c>
      <c r="B401" s="14" t="str">
        <f>VLOOKUP(MYRANKS_H[[#This Row],[PLAYERID]],PLAYERIDMAP2[],COLUMN(PLAYERIDMAP2[LASTNAME]),FALSE)</f>
        <v>Perez</v>
      </c>
      <c r="C401" s="14" t="str">
        <f>VLOOKUP(MYRANKS_H[[#This Row],[PLAYERID]],PLAYERIDMAP2[],COLUMN(PLAYERIDMAP2[FIRSTNAME]),FALSE)</f>
        <v>Hernan</v>
      </c>
      <c r="D401" s="14" t="str">
        <f>MYRANKS_H[[#This Row],[FNAME]]&amp;" "&amp;MYRANKS_H[[#This Row],[LNAME]]</f>
        <v>Hernan Perez</v>
      </c>
      <c r="E401" s="14" t="str">
        <f>VLOOKUP(MYRANKS_H[[#This Row],[PLAYERID]],PLAYERIDMAP2[],COLUMN(PLAYERIDMAP2[TEAM]),FALSE)</f>
        <v>MIL</v>
      </c>
      <c r="F401" s="14" t="str">
        <f>VLOOKUP(MYRANKS_H[[#This Row],[PLAYERID]],PLAYERIDMAP2[],COLUMN(PLAYERIDMAP2[POS]),FALSE)</f>
        <v>2B</v>
      </c>
      <c r="G401" s="14">
        <f>IFERROR(VALUE(VLOOKUP(MYRANKS_H[[#This Row],[PLAYERID]],PLAYERIDMAP2[],COLUMN(PLAYERIDMAP2[IDFANGRAPHS]),FALSE)),VLOOKUP(MYRANKS_H[[#This Row],[PLAYERID]],PLAYERIDMAP2[],COLUMN(PLAYERIDMAP2[IDFANGRAPHS]),FALSE))</f>
        <v>5751</v>
      </c>
      <c r="H401" s="56">
        <f>IFERROR(VLOOKUP(MYRANKS_H[[#This Row],[IDFANGRAPHS]],STEAMER_H[],COLUMN(STEAMER_H[PA]),FALSE),0)</f>
        <v>27</v>
      </c>
      <c r="I401" s="56">
        <f>IFERROR(VLOOKUP(MYRANKS_H[[#This Row],[IDFANGRAPHS]],STEAMER_H[],COLUMN(STEAMER_H[AB]),FALSE),0)</f>
        <v>25</v>
      </c>
      <c r="J401" s="56">
        <f>IFERROR(VLOOKUP(MYRANKS_H[[#This Row],[IDFANGRAPHS]],STEAMER_H[],COLUMN(STEAMER_H[H]),FALSE),0)</f>
        <v>6</v>
      </c>
      <c r="K401" s="56">
        <f>IFERROR(VLOOKUP(MYRANKS_H[[#This Row],[IDFANGRAPHS]],STEAMER_H[],COLUMN(STEAMER_H[2B]),FALSE),0)</f>
        <v>1</v>
      </c>
      <c r="L401" s="56">
        <f>IFERROR(VLOOKUP(MYRANKS_H[[#This Row],[IDFANGRAPHS]],STEAMER_H[],COLUMN(STEAMER_H[3B]),FALSE),0)</f>
        <v>0</v>
      </c>
      <c r="M401" s="56">
        <f>IFERROR(VLOOKUP(MYRANKS_H[[#This Row],[IDFANGRAPHS]],STEAMER_H[],COLUMN(STEAMER_H[HR]),FALSE),0)</f>
        <v>0</v>
      </c>
      <c r="N401" s="56">
        <f>IFERROR(VLOOKUP(MYRANKS_H[[#This Row],[IDFANGRAPHS]],STEAMER_H[],COLUMN(STEAMER_H[R]),FALSE),0)</f>
        <v>2</v>
      </c>
      <c r="O401" s="56">
        <f>IFERROR(VLOOKUP(MYRANKS_H[[#This Row],[IDFANGRAPHS]],STEAMER_H[],COLUMN(STEAMER_H[RBI]),FALSE),0)</f>
        <v>2</v>
      </c>
      <c r="P401" s="56">
        <f>IFERROR(VLOOKUP(MYRANKS_H[[#This Row],[IDFANGRAPHS]],STEAMER_H[],COLUMN(STEAMER_H[BB]),FALSE),0)</f>
        <v>1</v>
      </c>
      <c r="Q401" s="56">
        <f>IFERROR(VLOOKUP(MYRANKS_H[[#This Row],[IDFANGRAPHS]],STEAMER_H[],COLUMN(STEAMER_H[HBP]),FALSE),0)</f>
        <v>0</v>
      </c>
      <c r="R401" s="56">
        <f>IFERROR(VLOOKUP(MYRANKS_H[[#This Row],[IDFANGRAPHS]],STEAMER_H[],COLUMN(STEAMER_H[SO]),FALSE),0)</f>
        <v>4</v>
      </c>
      <c r="S401" s="56">
        <f>IFERROR(VLOOKUP(MYRANKS_H[[#This Row],[IDFANGRAPHS]],STEAMER_H[],COLUMN(STEAMER_H[SB]),FALSE),0)</f>
        <v>1</v>
      </c>
      <c r="T401" s="19">
        <f>IFERROR(MYRANKS_H[[#This Row],[H]]/MYRANKS_H[[#This Row],[AB]],0)</f>
        <v>0.24</v>
      </c>
      <c r="U401" s="19">
        <f>IFERROR((MYRANKS_H[[#This Row],[H]]+MYRANKS_H[[#This Row],[BB]]+MYRANKS_H[[#This Row],[HBP]])/(MYRANKS_H[[#This Row],[AB]]+MYRANKS_H[[#This Row],[BB]]+MYRANKS_H[[#This Row],[HBP]]),0)</f>
        <v>0.26923076923076922</v>
      </c>
      <c r="V401" s="19">
        <f>IFERROR((MYRANKS_H[[#This Row],[H]]+MYRANKS_H[[#This Row],[2B]]+2*MYRANKS_H[[#This Row],[3B]]+3*MYRANKS_H[[#This Row],[HR]])/MYRANKS_H[[#This Row],[AB]],0)</f>
        <v>0.28000000000000003</v>
      </c>
      <c r="W40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01" s="27">
        <f>VLOOKUP(MYRANKS_H[[#This Row],[POS]],REPLACEMENT_LEVEL[],3,FALSE)</f>
        <v>0</v>
      </c>
      <c r="Y401" s="27">
        <f>MYRANKS_H[[#This Row],[PROJ PTS]]-MYRANKS_H[[#This Row],[REPL LEVEL]]</f>
        <v>0</v>
      </c>
      <c r="Z401" s="27">
        <f>RANK(MYRANKS_H[[#This Row],[POINTS OVER REPL]],MYRANKS_H[POINTS OVER REPL])</f>
        <v>1</v>
      </c>
      <c r="AA401" s="29">
        <f>IF(MYRANKS_H[[#This Row],[RANK]]&lt;=TOTAL_HITTERS_DRAFTED,MYRANKS_H[[#This Row],[POINTS OVER REPL]],0)</f>
        <v>0</v>
      </c>
      <c r="AB401" s="35">
        <f>MYRANKS_H[[#This Row],[POINTS OVER REPL]]*DOLLAR_VALUE_PER_POINT+1</f>
        <v>1</v>
      </c>
      <c r="AC401" s="35"/>
      <c r="AD401" s="29">
        <f>IF(AND(MYRANKS_H[[#This Row],[RANK]]&lt;=(TOTAL_HITTERS_DRAFTED-HITTERS_BELOW_REPL_DRAFTED),MYRANKS_H[[#This Row],[$ACTUAL]]=""),MYRANKS_H[[#This Row],[POINTS OVER REPL]],0)</f>
        <v>0</v>
      </c>
      <c r="AE401" s="35">
        <f>IF(MYRANKS_H[[#This Row],[$ACTUAL]]="",MYRANKS_H[[#This Row],[POINTS OVER REPL]]*REMAINING_DOLLAR_VALUE_PER_POINT+1,0)</f>
        <v>1</v>
      </c>
    </row>
    <row r="402" spans="1:31" ht="15" customHeight="1" x14ac:dyDescent="0.25">
      <c r="A402" s="2" t="s">
        <v>20546</v>
      </c>
      <c r="B402" s="14" t="str">
        <f>VLOOKUP(MYRANKS_H[[#This Row],[PLAYERID]],PLAYERIDMAP2[],COLUMN(PLAYERIDMAP2[LASTNAME]),FALSE)</f>
        <v>Perez</v>
      </c>
      <c r="C402" s="14" t="str">
        <f>VLOOKUP(MYRANKS_H[[#This Row],[PLAYERID]],PLAYERIDMAP2[],COLUMN(PLAYERIDMAP2[FIRSTNAME]),FALSE)</f>
        <v>Roberto</v>
      </c>
      <c r="D402" s="14" t="str">
        <f>MYRANKS_H[[#This Row],[FNAME]]&amp;" "&amp;MYRANKS_H[[#This Row],[LNAME]]</f>
        <v>Roberto Perez</v>
      </c>
      <c r="E402" s="14" t="str">
        <f>VLOOKUP(MYRANKS_H[[#This Row],[PLAYERID]],PLAYERIDMAP2[],COLUMN(PLAYERIDMAP2[TEAM]),FALSE)</f>
        <v>CLE</v>
      </c>
      <c r="F402" s="14" t="str">
        <f>VLOOKUP(MYRANKS_H[[#This Row],[PLAYERID]],PLAYERIDMAP2[],COLUMN(PLAYERIDMAP2[POS]),FALSE)</f>
        <v>C</v>
      </c>
      <c r="G402" s="14">
        <f>IFERROR(VALUE(VLOOKUP(MYRANKS_H[[#This Row],[PLAYERID]],PLAYERIDMAP2[],COLUMN(PLAYERIDMAP2[IDFANGRAPHS]),FALSE)),VLOOKUP(MYRANKS_H[[#This Row],[PLAYERID]],PLAYERIDMAP2[],COLUMN(PLAYERIDMAP2[IDFANGRAPHS]),FALSE))</f>
        <v>2900</v>
      </c>
      <c r="H402" s="56">
        <f>IFERROR(VLOOKUP(MYRANKS_H[[#This Row],[IDFANGRAPHS]],STEAMER_H[],COLUMN(STEAMER_H[PA]),FALSE),0)</f>
        <v>173</v>
      </c>
      <c r="I402" s="56">
        <f>IFERROR(VLOOKUP(MYRANKS_H[[#This Row],[IDFANGRAPHS]],STEAMER_H[],COLUMN(STEAMER_H[AB]),FALSE),0)</f>
        <v>150</v>
      </c>
      <c r="J402" s="56">
        <f>IFERROR(VLOOKUP(MYRANKS_H[[#This Row],[IDFANGRAPHS]],STEAMER_H[],COLUMN(STEAMER_H[H]),FALSE),0)</f>
        <v>32</v>
      </c>
      <c r="K402" s="56">
        <f>IFERROR(VLOOKUP(MYRANKS_H[[#This Row],[IDFANGRAPHS]],STEAMER_H[],COLUMN(STEAMER_H[2B]),FALSE),0)</f>
        <v>7</v>
      </c>
      <c r="L402" s="56">
        <f>IFERROR(VLOOKUP(MYRANKS_H[[#This Row],[IDFANGRAPHS]],STEAMER_H[],COLUMN(STEAMER_H[3B]),FALSE),0)</f>
        <v>0</v>
      </c>
      <c r="M402" s="56">
        <f>IFERROR(VLOOKUP(MYRANKS_H[[#This Row],[IDFANGRAPHS]],STEAMER_H[],COLUMN(STEAMER_H[HR]),FALSE),0)</f>
        <v>3</v>
      </c>
      <c r="N402" s="56">
        <f>IFERROR(VLOOKUP(MYRANKS_H[[#This Row],[IDFANGRAPHS]],STEAMER_H[],COLUMN(STEAMER_H[R]),FALSE),0)</f>
        <v>17</v>
      </c>
      <c r="O402" s="56">
        <f>IFERROR(VLOOKUP(MYRANKS_H[[#This Row],[IDFANGRAPHS]],STEAMER_H[],COLUMN(STEAMER_H[RBI]),FALSE),0)</f>
        <v>15</v>
      </c>
      <c r="P402" s="56">
        <f>IFERROR(VLOOKUP(MYRANKS_H[[#This Row],[IDFANGRAPHS]],STEAMER_H[],COLUMN(STEAMER_H[BB]),FALSE),0)</f>
        <v>18</v>
      </c>
      <c r="Q402" s="56">
        <f>IFERROR(VLOOKUP(MYRANKS_H[[#This Row],[IDFANGRAPHS]],STEAMER_H[],COLUMN(STEAMER_H[HBP]),FALSE),0)</f>
        <v>1</v>
      </c>
      <c r="R402" s="56">
        <f>IFERROR(VLOOKUP(MYRANKS_H[[#This Row],[IDFANGRAPHS]],STEAMER_H[],COLUMN(STEAMER_H[SO]),FALSE),0)</f>
        <v>47</v>
      </c>
      <c r="S402" s="56">
        <f>IFERROR(VLOOKUP(MYRANKS_H[[#This Row],[IDFANGRAPHS]],STEAMER_H[],COLUMN(STEAMER_H[SB]),FALSE),0)</f>
        <v>1</v>
      </c>
      <c r="T402" s="19">
        <f>IFERROR(MYRANKS_H[[#This Row],[H]]/MYRANKS_H[[#This Row],[AB]],0)</f>
        <v>0.21333333333333335</v>
      </c>
      <c r="U402" s="19">
        <f>IFERROR((MYRANKS_H[[#This Row],[H]]+MYRANKS_H[[#This Row],[BB]]+MYRANKS_H[[#This Row],[HBP]])/(MYRANKS_H[[#This Row],[AB]]+MYRANKS_H[[#This Row],[BB]]+MYRANKS_H[[#This Row],[HBP]]),0)</f>
        <v>0.30177514792899407</v>
      </c>
      <c r="V402" s="19">
        <f>IFERROR((MYRANKS_H[[#This Row],[H]]+MYRANKS_H[[#This Row],[2B]]+2*MYRANKS_H[[#This Row],[3B]]+3*MYRANKS_H[[#This Row],[HR]])/MYRANKS_H[[#This Row],[AB]],0)</f>
        <v>0.32</v>
      </c>
      <c r="W40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02" s="27">
        <f>VLOOKUP(MYRANKS_H[[#This Row],[POS]],REPLACEMENT_LEVEL[],3,FALSE)</f>
        <v>0</v>
      </c>
      <c r="Y402" s="27">
        <f>MYRANKS_H[[#This Row],[PROJ PTS]]-MYRANKS_H[[#This Row],[REPL LEVEL]]</f>
        <v>0</v>
      </c>
      <c r="Z402" s="27">
        <f>RANK(MYRANKS_H[[#This Row],[POINTS OVER REPL]],MYRANKS_H[POINTS OVER REPL])</f>
        <v>1</v>
      </c>
      <c r="AA402" s="29">
        <f>IF(MYRANKS_H[[#This Row],[RANK]]&lt;=TOTAL_HITTERS_DRAFTED,MYRANKS_H[[#This Row],[POINTS OVER REPL]],0)</f>
        <v>0</v>
      </c>
      <c r="AB402" s="35">
        <f>MYRANKS_H[[#This Row],[POINTS OVER REPL]]*DOLLAR_VALUE_PER_POINT+1</f>
        <v>1</v>
      </c>
      <c r="AC402" s="35"/>
      <c r="AD402" s="29">
        <f>IF(AND(MYRANKS_H[[#This Row],[RANK]]&lt;=(TOTAL_HITTERS_DRAFTED-HITTERS_BELOW_REPL_DRAFTED),MYRANKS_H[[#This Row],[$ACTUAL]]=""),MYRANKS_H[[#This Row],[POINTS OVER REPL]],0)</f>
        <v>0</v>
      </c>
      <c r="AE402" s="35">
        <f>IF(MYRANKS_H[[#This Row],[$ACTUAL]]="",MYRANKS_H[[#This Row],[POINTS OVER REPL]]*REMAINING_DOLLAR_VALUE_PER_POINT+1,0)</f>
        <v>1</v>
      </c>
    </row>
    <row r="403" spans="1:31" x14ac:dyDescent="0.25">
      <c r="A403" s="2" t="s">
        <v>20815</v>
      </c>
      <c r="B403" s="14" t="str">
        <f>VLOOKUP(MYRANKS_H[[#This Row],[PLAYERID]],PLAYERIDMAP2[],COLUMN(PLAYERIDMAP2[LASTNAME]),FALSE)</f>
        <v>Peterson</v>
      </c>
      <c r="C403" s="14" t="str">
        <f>VLOOKUP(MYRANKS_H[[#This Row],[PLAYERID]],PLAYERIDMAP2[],COLUMN(PLAYERIDMAP2[FIRSTNAME]),FALSE)</f>
        <v>Jace</v>
      </c>
      <c r="D403" s="14" t="str">
        <f>MYRANKS_H[[#This Row],[FNAME]]&amp;" "&amp;MYRANKS_H[[#This Row],[LNAME]]</f>
        <v>Jace Peterson</v>
      </c>
      <c r="E403" s="14" t="str">
        <f>VLOOKUP(MYRANKS_H[[#This Row],[PLAYERID]],PLAYERIDMAP2[],COLUMN(PLAYERIDMAP2[TEAM]),FALSE)</f>
        <v>ATL</v>
      </c>
      <c r="F403" s="14" t="str">
        <f>VLOOKUP(MYRANKS_H[[#This Row],[PLAYERID]],PLAYERIDMAP2[],COLUMN(PLAYERIDMAP2[POS]),FALSE)</f>
        <v>2B</v>
      </c>
      <c r="G403" s="14">
        <f>IFERROR(VALUE(VLOOKUP(MYRANKS_H[[#This Row],[PLAYERID]],PLAYERIDMAP2[],COLUMN(PLAYERIDMAP2[IDFANGRAPHS]),FALSE)),VLOOKUP(MYRANKS_H[[#This Row],[PLAYERID]],PLAYERIDMAP2[],COLUMN(PLAYERIDMAP2[IDFANGRAPHS]),FALSE))</f>
        <v>12325</v>
      </c>
      <c r="H403" s="56">
        <f>IFERROR(VLOOKUP(MYRANKS_H[[#This Row],[IDFANGRAPHS]],STEAMER_H[],COLUMN(STEAMER_H[PA]),FALSE),0)</f>
        <v>558</v>
      </c>
      <c r="I403" s="56">
        <f>IFERROR(VLOOKUP(MYRANKS_H[[#This Row],[IDFANGRAPHS]],STEAMER_H[],COLUMN(STEAMER_H[AB]),FALSE),0)</f>
        <v>498</v>
      </c>
      <c r="J403" s="56">
        <f>IFERROR(VLOOKUP(MYRANKS_H[[#This Row],[IDFANGRAPHS]],STEAMER_H[],COLUMN(STEAMER_H[H]),FALSE),0)</f>
        <v>120</v>
      </c>
      <c r="K403" s="56">
        <f>IFERROR(VLOOKUP(MYRANKS_H[[#This Row],[IDFANGRAPHS]],STEAMER_H[],COLUMN(STEAMER_H[2B]),FALSE),0)</f>
        <v>22</v>
      </c>
      <c r="L403" s="56">
        <f>IFERROR(VLOOKUP(MYRANKS_H[[#This Row],[IDFANGRAPHS]],STEAMER_H[],COLUMN(STEAMER_H[3B]),FALSE),0)</f>
        <v>4</v>
      </c>
      <c r="M403" s="56">
        <f>IFERROR(VLOOKUP(MYRANKS_H[[#This Row],[IDFANGRAPHS]],STEAMER_H[],COLUMN(STEAMER_H[HR]),FALSE),0)</f>
        <v>5</v>
      </c>
      <c r="N403" s="56">
        <f>IFERROR(VLOOKUP(MYRANKS_H[[#This Row],[IDFANGRAPHS]],STEAMER_H[],COLUMN(STEAMER_H[R]),FALSE),0)</f>
        <v>52</v>
      </c>
      <c r="O403" s="56">
        <f>IFERROR(VLOOKUP(MYRANKS_H[[#This Row],[IDFANGRAPHS]],STEAMER_H[],COLUMN(STEAMER_H[RBI]),FALSE),0)</f>
        <v>42</v>
      </c>
      <c r="P403" s="56">
        <f>IFERROR(VLOOKUP(MYRANKS_H[[#This Row],[IDFANGRAPHS]],STEAMER_H[],COLUMN(STEAMER_H[BB]),FALSE),0)</f>
        <v>50</v>
      </c>
      <c r="Q403" s="56">
        <f>IFERROR(VLOOKUP(MYRANKS_H[[#This Row],[IDFANGRAPHS]],STEAMER_H[],COLUMN(STEAMER_H[HBP]),FALSE),0)</f>
        <v>3</v>
      </c>
      <c r="R403" s="56">
        <f>IFERROR(VLOOKUP(MYRANKS_H[[#This Row],[IDFANGRAPHS]],STEAMER_H[],COLUMN(STEAMER_H[SO]),FALSE),0)</f>
        <v>107</v>
      </c>
      <c r="S403" s="56">
        <f>IFERROR(VLOOKUP(MYRANKS_H[[#This Row],[IDFANGRAPHS]],STEAMER_H[],COLUMN(STEAMER_H[SB]),FALSE),0)</f>
        <v>16</v>
      </c>
      <c r="T403" s="19">
        <f>IFERROR(MYRANKS_H[[#This Row],[H]]/MYRANKS_H[[#This Row],[AB]],0)</f>
        <v>0.24096385542168675</v>
      </c>
      <c r="U403" s="19">
        <f>IFERROR((MYRANKS_H[[#This Row],[H]]+MYRANKS_H[[#This Row],[BB]]+MYRANKS_H[[#This Row],[HBP]])/(MYRANKS_H[[#This Row],[AB]]+MYRANKS_H[[#This Row],[BB]]+MYRANKS_H[[#This Row],[HBP]]),0)</f>
        <v>0.31397459165154262</v>
      </c>
      <c r="V403" s="19">
        <f>IFERROR((MYRANKS_H[[#This Row],[H]]+MYRANKS_H[[#This Row],[2B]]+2*MYRANKS_H[[#This Row],[3B]]+3*MYRANKS_H[[#This Row],[HR]])/MYRANKS_H[[#This Row],[AB]],0)</f>
        <v>0.33132530120481929</v>
      </c>
      <c r="W40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03" s="27">
        <f>VLOOKUP(MYRANKS_H[[#This Row],[POS]],REPLACEMENT_LEVEL[],3,FALSE)</f>
        <v>0</v>
      </c>
      <c r="Y403" s="27">
        <f>MYRANKS_H[[#This Row],[PROJ PTS]]-MYRANKS_H[[#This Row],[REPL LEVEL]]</f>
        <v>0</v>
      </c>
      <c r="Z403" s="27">
        <f>RANK(MYRANKS_H[[#This Row],[POINTS OVER REPL]],MYRANKS_H[POINTS OVER REPL])</f>
        <v>1</v>
      </c>
      <c r="AA403" s="29">
        <f>IF(MYRANKS_H[[#This Row],[RANK]]&lt;=TOTAL_HITTERS_DRAFTED,MYRANKS_H[[#This Row],[POINTS OVER REPL]],0)</f>
        <v>0</v>
      </c>
      <c r="AB403" s="35">
        <f>MYRANKS_H[[#This Row],[POINTS OVER REPL]]*DOLLAR_VALUE_PER_POINT+1</f>
        <v>1</v>
      </c>
      <c r="AC403" s="35"/>
      <c r="AD403" s="29">
        <f>IF(AND(MYRANKS_H[[#This Row],[RANK]]&lt;=(TOTAL_HITTERS_DRAFTED-HITTERS_BELOW_REPL_DRAFTED),MYRANKS_H[[#This Row],[$ACTUAL]]=""),MYRANKS_H[[#This Row],[POINTS OVER REPL]],0)</f>
        <v>0</v>
      </c>
      <c r="AE403" s="35">
        <f>IF(MYRANKS_H[[#This Row],[$ACTUAL]]="",MYRANKS_H[[#This Row],[POINTS OVER REPL]]*REMAINING_DOLLAR_VALUE_PER_POINT+1,0)</f>
        <v>1</v>
      </c>
    </row>
    <row r="404" spans="1:31" ht="15" customHeight="1" x14ac:dyDescent="0.25">
      <c r="A404" s="6" t="s">
        <v>17954</v>
      </c>
      <c r="B404" s="14" t="str">
        <f>VLOOKUP(MYRANKS_H[[#This Row],[PLAYERID]],PLAYERIDMAP2[],COLUMN(PLAYERIDMAP2[LASTNAME]),FALSE)</f>
        <v>Pirela</v>
      </c>
      <c r="C404" s="14" t="str">
        <f>VLOOKUP(MYRANKS_H[[#This Row],[PLAYERID]],PLAYERIDMAP2[],COLUMN(PLAYERIDMAP2[FIRSTNAME]),FALSE)</f>
        <v>Jose</v>
      </c>
      <c r="D404" s="14" t="str">
        <f>MYRANKS_H[[#This Row],[FNAME]]&amp;" "&amp;MYRANKS_H[[#This Row],[LNAME]]</f>
        <v>Jose Pirela</v>
      </c>
      <c r="E404" s="14" t="str">
        <f>VLOOKUP(MYRANKS_H[[#This Row],[PLAYERID]],PLAYERIDMAP2[],COLUMN(PLAYERIDMAP2[TEAM]),FALSE)</f>
        <v>SD</v>
      </c>
      <c r="F404" s="14" t="str">
        <f>VLOOKUP(MYRANKS_H[[#This Row],[PLAYERID]],PLAYERIDMAP2[],COLUMN(PLAYERIDMAP2[POS]),FALSE)</f>
        <v>2B</v>
      </c>
      <c r="G404" s="14">
        <f>IFERROR(VALUE(VLOOKUP(MYRANKS_H[[#This Row],[PLAYERID]],PLAYERIDMAP2[],COLUMN(PLAYERIDMAP2[IDFANGRAPHS]),FALSE)),VLOOKUP(MYRANKS_H[[#This Row],[PLAYERID]],PLAYERIDMAP2[],COLUMN(PLAYERIDMAP2[IDFANGRAPHS]),FALSE))</f>
        <v>5485</v>
      </c>
      <c r="H404" s="56">
        <f>IFERROR(VLOOKUP(MYRANKS_H[[#This Row],[IDFANGRAPHS]],STEAMER_H[],COLUMN(STEAMER_H[PA]),FALSE),0)</f>
        <v>263</v>
      </c>
      <c r="I404" s="56">
        <f>IFERROR(VLOOKUP(MYRANKS_H[[#This Row],[IDFANGRAPHS]],STEAMER_H[],COLUMN(STEAMER_H[AB]),FALSE),0)</f>
        <v>242</v>
      </c>
      <c r="J404" s="56">
        <f>IFERROR(VLOOKUP(MYRANKS_H[[#This Row],[IDFANGRAPHS]],STEAMER_H[],COLUMN(STEAMER_H[H]),FALSE),0)</f>
        <v>63</v>
      </c>
      <c r="K404" s="56">
        <f>IFERROR(VLOOKUP(MYRANKS_H[[#This Row],[IDFANGRAPHS]],STEAMER_H[],COLUMN(STEAMER_H[2B]),FALSE),0)</f>
        <v>11</v>
      </c>
      <c r="L404" s="56">
        <f>IFERROR(VLOOKUP(MYRANKS_H[[#This Row],[IDFANGRAPHS]],STEAMER_H[],COLUMN(STEAMER_H[3B]),FALSE),0)</f>
        <v>2</v>
      </c>
      <c r="M404" s="56">
        <f>IFERROR(VLOOKUP(MYRANKS_H[[#This Row],[IDFANGRAPHS]],STEAMER_H[],COLUMN(STEAMER_H[HR]),FALSE),0)</f>
        <v>4</v>
      </c>
      <c r="N404" s="56">
        <f>IFERROR(VLOOKUP(MYRANKS_H[[#This Row],[IDFANGRAPHS]],STEAMER_H[],COLUMN(STEAMER_H[R]),FALSE),0)</f>
        <v>24</v>
      </c>
      <c r="O404" s="56">
        <f>IFERROR(VLOOKUP(MYRANKS_H[[#This Row],[IDFANGRAPHS]],STEAMER_H[],COLUMN(STEAMER_H[RBI]),FALSE),0)</f>
        <v>26</v>
      </c>
      <c r="P404" s="56">
        <f>IFERROR(VLOOKUP(MYRANKS_H[[#This Row],[IDFANGRAPHS]],STEAMER_H[],COLUMN(STEAMER_H[BB]),FALSE),0)</f>
        <v>15</v>
      </c>
      <c r="Q404" s="56">
        <f>IFERROR(VLOOKUP(MYRANKS_H[[#This Row],[IDFANGRAPHS]],STEAMER_H[],COLUMN(STEAMER_H[HBP]),FALSE),0)</f>
        <v>2</v>
      </c>
      <c r="R404" s="56">
        <f>IFERROR(VLOOKUP(MYRANKS_H[[#This Row],[IDFANGRAPHS]],STEAMER_H[],COLUMN(STEAMER_H[SO]),FALSE),0)</f>
        <v>37</v>
      </c>
      <c r="S404" s="56">
        <f>IFERROR(VLOOKUP(MYRANKS_H[[#This Row],[IDFANGRAPHS]],STEAMER_H[],COLUMN(STEAMER_H[SB]),FALSE),0)</f>
        <v>4</v>
      </c>
      <c r="T404" s="19">
        <f>IFERROR(MYRANKS_H[[#This Row],[H]]/MYRANKS_H[[#This Row],[AB]],0)</f>
        <v>0.26033057851239672</v>
      </c>
      <c r="U404" s="19">
        <f>IFERROR((MYRANKS_H[[#This Row],[H]]+MYRANKS_H[[#This Row],[BB]]+MYRANKS_H[[#This Row],[HBP]])/(MYRANKS_H[[#This Row],[AB]]+MYRANKS_H[[#This Row],[BB]]+MYRANKS_H[[#This Row],[HBP]]),0)</f>
        <v>0.30888030888030887</v>
      </c>
      <c r="V404" s="19">
        <f>IFERROR((MYRANKS_H[[#This Row],[H]]+MYRANKS_H[[#This Row],[2B]]+2*MYRANKS_H[[#This Row],[3B]]+3*MYRANKS_H[[#This Row],[HR]])/MYRANKS_H[[#This Row],[AB]],0)</f>
        <v>0.37190082644628097</v>
      </c>
      <c r="W40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04" s="27">
        <f>VLOOKUP(MYRANKS_H[[#This Row],[POS]],REPLACEMENT_LEVEL[],3,FALSE)</f>
        <v>0</v>
      </c>
      <c r="Y404" s="27">
        <f>MYRANKS_H[[#This Row],[PROJ PTS]]-MYRANKS_H[[#This Row],[REPL LEVEL]]</f>
        <v>0</v>
      </c>
      <c r="Z404" s="27">
        <f>RANK(MYRANKS_H[[#This Row],[POINTS OVER REPL]],MYRANKS_H[POINTS OVER REPL])</f>
        <v>1</v>
      </c>
      <c r="AA404" s="29">
        <f>IF(MYRANKS_H[[#This Row],[RANK]]&lt;=TOTAL_HITTERS_DRAFTED,MYRANKS_H[[#This Row],[POINTS OVER REPL]],0)</f>
        <v>0</v>
      </c>
      <c r="AB404" s="35">
        <f>MYRANKS_H[[#This Row],[POINTS OVER REPL]]*DOLLAR_VALUE_PER_POINT+1</f>
        <v>1</v>
      </c>
      <c r="AC404" s="35"/>
      <c r="AD404" s="29">
        <f>IF(AND(MYRANKS_H[[#This Row],[RANK]]&lt;=(TOTAL_HITTERS_DRAFTED-HITTERS_BELOW_REPL_DRAFTED),MYRANKS_H[[#This Row],[$ACTUAL]]=""),MYRANKS_H[[#This Row],[POINTS OVER REPL]],0)</f>
        <v>0</v>
      </c>
      <c r="AE404" s="35">
        <f>IF(MYRANKS_H[[#This Row],[$ACTUAL]]="",MYRANKS_H[[#This Row],[POINTS OVER REPL]]*REMAINING_DOLLAR_VALUE_PER_POINT+1,0)</f>
        <v>1</v>
      </c>
    </row>
    <row r="405" spans="1:31" ht="15" customHeight="1" x14ac:dyDescent="0.25">
      <c r="A405" s="2" t="s">
        <v>14709</v>
      </c>
      <c r="B405" s="14" t="str">
        <f>VLOOKUP(MYRANKS_H[[#This Row],[PLAYERID]],PLAYERIDMAP2[],COLUMN(PLAYERIDMAP2[LASTNAME]),FALSE)</f>
        <v>Presley</v>
      </c>
      <c r="C405" s="14" t="str">
        <f>VLOOKUP(MYRANKS_H[[#This Row],[PLAYERID]],PLAYERIDMAP2[],COLUMN(PLAYERIDMAP2[FIRSTNAME]),FALSE)</f>
        <v>Alex</v>
      </c>
      <c r="D405" s="14" t="str">
        <f>MYRANKS_H[[#This Row],[FNAME]]&amp;" "&amp;MYRANKS_H[[#This Row],[LNAME]]</f>
        <v>Alex Presley</v>
      </c>
      <c r="E405" s="14" t="str">
        <f>VLOOKUP(MYRANKS_H[[#This Row],[PLAYERID]],PLAYERIDMAP2[],COLUMN(PLAYERIDMAP2[TEAM]),FALSE)</f>
        <v>HOU</v>
      </c>
      <c r="F405" s="14" t="str">
        <f>VLOOKUP(MYRANKS_H[[#This Row],[PLAYERID]],PLAYERIDMAP2[],COLUMN(PLAYERIDMAP2[POS]),FALSE)</f>
        <v>OF</v>
      </c>
      <c r="G405" s="14">
        <f>IFERROR(VALUE(VLOOKUP(MYRANKS_H[[#This Row],[PLAYERID]],PLAYERIDMAP2[],COLUMN(PLAYERIDMAP2[IDFANGRAPHS]),FALSE)),VLOOKUP(MYRANKS_H[[#This Row],[PLAYERID]],PLAYERIDMAP2[],COLUMN(PLAYERIDMAP2[IDFANGRAPHS]),FALSE))</f>
        <v>5305</v>
      </c>
      <c r="H405" s="56">
        <f>IFERROR(VLOOKUP(MYRANKS_H[[#This Row],[IDFANGRAPHS]],STEAMER_H[],COLUMN(STEAMER_H[PA]),FALSE),0)</f>
        <v>1</v>
      </c>
      <c r="I405" s="56">
        <f>IFERROR(VLOOKUP(MYRANKS_H[[#This Row],[IDFANGRAPHS]],STEAMER_H[],COLUMN(STEAMER_H[AB]),FALSE),0)</f>
        <v>1</v>
      </c>
      <c r="J405" s="56">
        <f>IFERROR(VLOOKUP(MYRANKS_H[[#This Row],[IDFANGRAPHS]],STEAMER_H[],COLUMN(STEAMER_H[H]),FALSE),0)</f>
        <v>0</v>
      </c>
      <c r="K405" s="56">
        <f>IFERROR(VLOOKUP(MYRANKS_H[[#This Row],[IDFANGRAPHS]],STEAMER_H[],COLUMN(STEAMER_H[2B]),FALSE),0)</f>
        <v>0</v>
      </c>
      <c r="L405" s="56">
        <f>IFERROR(VLOOKUP(MYRANKS_H[[#This Row],[IDFANGRAPHS]],STEAMER_H[],COLUMN(STEAMER_H[3B]),FALSE),0)</f>
        <v>0</v>
      </c>
      <c r="M405" s="56">
        <f>IFERROR(VLOOKUP(MYRANKS_H[[#This Row],[IDFANGRAPHS]],STEAMER_H[],COLUMN(STEAMER_H[HR]),FALSE),0)</f>
        <v>0</v>
      </c>
      <c r="N405" s="56">
        <f>IFERROR(VLOOKUP(MYRANKS_H[[#This Row],[IDFANGRAPHS]],STEAMER_H[],COLUMN(STEAMER_H[R]),FALSE),0)</f>
        <v>0</v>
      </c>
      <c r="O405" s="56">
        <f>IFERROR(VLOOKUP(MYRANKS_H[[#This Row],[IDFANGRAPHS]],STEAMER_H[],COLUMN(STEAMER_H[RBI]),FALSE),0)</f>
        <v>0</v>
      </c>
      <c r="P405" s="56">
        <f>IFERROR(VLOOKUP(MYRANKS_H[[#This Row],[IDFANGRAPHS]],STEAMER_H[],COLUMN(STEAMER_H[BB]),FALSE),0)</f>
        <v>0</v>
      </c>
      <c r="Q405" s="56">
        <f>IFERROR(VLOOKUP(MYRANKS_H[[#This Row],[IDFANGRAPHS]],STEAMER_H[],COLUMN(STEAMER_H[HBP]),FALSE),0)</f>
        <v>0</v>
      </c>
      <c r="R405" s="56">
        <f>IFERROR(VLOOKUP(MYRANKS_H[[#This Row],[IDFANGRAPHS]],STEAMER_H[],COLUMN(STEAMER_H[SO]),FALSE),0)</f>
        <v>0</v>
      </c>
      <c r="S405" s="56">
        <f>IFERROR(VLOOKUP(MYRANKS_H[[#This Row],[IDFANGRAPHS]],STEAMER_H[],COLUMN(STEAMER_H[SB]),FALSE),0)</f>
        <v>0</v>
      </c>
      <c r="T405" s="19">
        <f>IFERROR(MYRANKS_H[[#This Row],[H]]/MYRANKS_H[[#This Row],[AB]],0)</f>
        <v>0</v>
      </c>
      <c r="U405" s="19">
        <f>IFERROR((MYRANKS_H[[#This Row],[H]]+MYRANKS_H[[#This Row],[BB]]+MYRANKS_H[[#This Row],[HBP]])/(MYRANKS_H[[#This Row],[AB]]+MYRANKS_H[[#This Row],[BB]]+MYRANKS_H[[#This Row],[HBP]]),0)</f>
        <v>0</v>
      </c>
      <c r="V405" s="19">
        <f>IFERROR((MYRANKS_H[[#This Row],[H]]+MYRANKS_H[[#This Row],[2B]]+2*MYRANKS_H[[#This Row],[3B]]+3*MYRANKS_H[[#This Row],[HR]])/MYRANKS_H[[#This Row],[AB]],0)</f>
        <v>0</v>
      </c>
      <c r="W40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05" s="27">
        <f>VLOOKUP(MYRANKS_H[[#This Row],[POS]],REPLACEMENT_LEVEL[],3,FALSE)</f>
        <v>0</v>
      </c>
      <c r="Y405" s="27">
        <f>MYRANKS_H[[#This Row],[PROJ PTS]]-MYRANKS_H[[#This Row],[REPL LEVEL]]</f>
        <v>0</v>
      </c>
      <c r="Z405" s="27">
        <f>RANK(MYRANKS_H[[#This Row],[POINTS OVER REPL]],MYRANKS_H[POINTS OVER REPL])</f>
        <v>1</v>
      </c>
      <c r="AA405" s="29">
        <f>IF(MYRANKS_H[[#This Row],[RANK]]&lt;=TOTAL_HITTERS_DRAFTED,MYRANKS_H[[#This Row],[POINTS OVER REPL]],0)</f>
        <v>0</v>
      </c>
      <c r="AB405" s="35">
        <f>MYRANKS_H[[#This Row],[POINTS OVER REPL]]*DOLLAR_VALUE_PER_POINT+1</f>
        <v>1</v>
      </c>
      <c r="AC405" s="35"/>
      <c r="AD405" s="29">
        <f>IF(AND(MYRANKS_H[[#This Row],[RANK]]&lt;=(TOTAL_HITTERS_DRAFTED-HITTERS_BELOW_REPL_DRAFTED),MYRANKS_H[[#This Row],[$ACTUAL]]=""),MYRANKS_H[[#This Row],[POINTS OVER REPL]],0)</f>
        <v>0</v>
      </c>
      <c r="AE405" s="35">
        <f>IF(MYRANKS_H[[#This Row],[$ACTUAL]]="",MYRANKS_H[[#This Row],[POINTS OVER REPL]]*REMAINING_DOLLAR_VALUE_PER_POINT+1,0)</f>
        <v>1</v>
      </c>
    </row>
    <row r="406" spans="1:31" ht="15" customHeight="1" x14ac:dyDescent="0.25">
      <c r="A406" s="2" t="s">
        <v>17500</v>
      </c>
      <c r="B406" s="14" t="str">
        <f>VLOOKUP(MYRANKS_H[[#This Row],[PLAYERID]],PLAYERIDMAP2[],COLUMN(PLAYERIDMAP2[LASTNAME]),FALSE)</f>
        <v>Realmuto</v>
      </c>
      <c r="C406" s="14" t="str">
        <f>VLOOKUP(MYRANKS_H[[#This Row],[PLAYERID]],PLAYERIDMAP2[],COLUMN(PLAYERIDMAP2[FIRSTNAME]),FALSE)</f>
        <v>J.T.</v>
      </c>
      <c r="D406" s="14" t="str">
        <f>MYRANKS_H[[#This Row],[FNAME]]&amp;" "&amp;MYRANKS_H[[#This Row],[LNAME]]</f>
        <v>J.T. Realmuto</v>
      </c>
      <c r="E406" s="14" t="str">
        <f>VLOOKUP(MYRANKS_H[[#This Row],[PLAYERID]],PLAYERIDMAP2[],COLUMN(PLAYERIDMAP2[TEAM]),FALSE)</f>
        <v>MIA</v>
      </c>
      <c r="F406" s="14" t="str">
        <f>VLOOKUP(MYRANKS_H[[#This Row],[PLAYERID]],PLAYERIDMAP2[],COLUMN(PLAYERIDMAP2[POS]),FALSE)</f>
        <v>C</v>
      </c>
      <c r="G406" s="14">
        <f>IFERROR(VALUE(VLOOKUP(MYRANKS_H[[#This Row],[PLAYERID]],PLAYERIDMAP2[],COLUMN(PLAYERIDMAP2[IDFANGRAPHS]),FALSE)),VLOOKUP(MYRANKS_H[[#This Row],[PLAYERID]],PLAYERIDMAP2[],COLUMN(PLAYERIDMAP2[IDFANGRAPHS]),FALSE))</f>
        <v>11739</v>
      </c>
      <c r="H406" s="56">
        <f>IFERROR(VLOOKUP(MYRANKS_H[[#This Row],[IDFANGRAPHS]],STEAMER_H[],COLUMN(STEAMER_H[PA]),FALSE),0)</f>
        <v>429</v>
      </c>
      <c r="I406" s="56">
        <f>IFERROR(VLOOKUP(MYRANKS_H[[#This Row],[IDFANGRAPHS]],STEAMER_H[],COLUMN(STEAMER_H[AB]),FALSE),0)</f>
        <v>397</v>
      </c>
      <c r="J406" s="56">
        <f>IFERROR(VLOOKUP(MYRANKS_H[[#This Row],[IDFANGRAPHS]],STEAMER_H[],COLUMN(STEAMER_H[H]),FALSE),0)</f>
        <v>102</v>
      </c>
      <c r="K406" s="56">
        <f>IFERROR(VLOOKUP(MYRANKS_H[[#This Row],[IDFANGRAPHS]],STEAMER_H[],COLUMN(STEAMER_H[2B]),FALSE),0)</f>
        <v>19</v>
      </c>
      <c r="L406" s="56">
        <f>IFERROR(VLOOKUP(MYRANKS_H[[#This Row],[IDFANGRAPHS]],STEAMER_H[],COLUMN(STEAMER_H[3B]),FALSE),0)</f>
        <v>4</v>
      </c>
      <c r="M406" s="56">
        <f>IFERROR(VLOOKUP(MYRANKS_H[[#This Row],[IDFANGRAPHS]],STEAMER_H[],COLUMN(STEAMER_H[HR]),FALSE),0)</f>
        <v>8</v>
      </c>
      <c r="N406" s="56">
        <f>IFERROR(VLOOKUP(MYRANKS_H[[#This Row],[IDFANGRAPHS]],STEAMER_H[],COLUMN(STEAMER_H[R]),FALSE),0)</f>
        <v>39</v>
      </c>
      <c r="O406" s="56">
        <f>IFERROR(VLOOKUP(MYRANKS_H[[#This Row],[IDFANGRAPHS]],STEAMER_H[],COLUMN(STEAMER_H[RBI]),FALSE),0)</f>
        <v>45</v>
      </c>
      <c r="P406" s="56">
        <f>IFERROR(VLOOKUP(MYRANKS_H[[#This Row],[IDFANGRAPHS]],STEAMER_H[],COLUMN(STEAMER_H[BB]),FALSE),0)</f>
        <v>24</v>
      </c>
      <c r="Q406" s="56">
        <f>IFERROR(VLOOKUP(MYRANKS_H[[#This Row],[IDFANGRAPHS]],STEAMER_H[],COLUMN(STEAMER_H[HBP]),FALSE),0)</f>
        <v>3</v>
      </c>
      <c r="R406" s="56">
        <f>IFERROR(VLOOKUP(MYRANKS_H[[#This Row],[IDFANGRAPHS]],STEAMER_H[],COLUMN(STEAMER_H[SO]),FALSE),0)</f>
        <v>66</v>
      </c>
      <c r="S406" s="56">
        <f>IFERROR(VLOOKUP(MYRANKS_H[[#This Row],[IDFANGRAPHS]],STEAMER_H[],COLUMN(STEAMER_H[SB]),FALSE),0)</f>
        <v>9</v>
      </c>
      <c r="T406" s="19">
        <f>IFERROR(MYRANKS_H[[#This Row],[H]]/MYRANKS_H[[#This Row],[AB]],0)</f>
        <v>0.25692695214105793</v>
      </c>
      <c r="U406" s="19">
        <f>IFERROR((MYRANKS_H[[#This Row],[H]]+MYRANKS_H[[#This Row],[BB]]+MYRANKS_H[[#This Row],[HBP]])/(MYRANKS_H[[#This Row],[AB]]+MYRANKS_H[[#This Row],[BB]]+MYRANKS_H[[#This Row],[HBP]]),0)</f>
        <v>0.30424528301886794</v>
      </c>
      <c r="V406" s="19">
        <f>IFERROR((MYRANKS_H[[#This Row],[H]]+MYRANKS_H[[#This Row],[2B]]+2*MYRANKS_H[[#This Row],[3B]]+3*MYRANKS_H[[#This Row],[HR]])/MYRANKS_H[[#This Row],[AB]],0)</f>
        <v>0.38539042821158692</v>
      </c>
      <c r="W40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06" s="27">
        <f>VLOOKUP(MYRANKS_H[[#This Row],[POS]],REPLACEMENT_LEVEL[],3,FALSE)</f>
        <v>0</v>
      </c>
      <c r="Y406" s="27">
        <f>MYRANKS_H[[#This Row],[PROJ PTS]]-MYRANKS_H[[#This Row],[REPL LEVEL]]</f>
        <v>0</v>
      </c>
      <c r="Z406" s="27">
        <f>RANK(MYRANKS_H[[#This Row],[POINTS OVER REPL]],MYRANKS_H[POINTS OVER REPL])</f>
        <v>1</v>
      </c>
      <c r="AA406" s="29">
        <f>IF(MYRANKS_H[[#This Row],[RANK]]&lt;=TOTAL_HITTERS_DRAFTED,MYRANKS_H[[#This Row],[POINTS OVER REPL]],0)</f>
        <v>0</v>
      </c>
      <c r="AB406" s="35">
        <f>MYRANKS_H[[#This Row],[POINTS OVER REPL]]*DOLLAR_VALUE_PER_POINT+1</f>
        <v>1</v>
      </c>
      <c r="AC406" s="35"/>
      <c r="AD406" s="29">
        <f>IF(AND(MYRANKS_H[[#This Row],[RANK]]&lt;=(TOTAL_HITTERS_DRAFTED-HITTERS_BELOW_REPL_DRAFTED),MYRANKS_H[[#This Row],[$ACTUAL]]=""),MYRANKS_H[[#This Row],[POINTS OVER REPL]],0)</f>
        <v>0</v>
      </c>
      <c r="AE406" s="35">
        <f>IF(MYRANKS_H[[#This Row],[$ACTUAL]]="",MYRANKS_H[[#This Row],[POINTS OVER REPL]]*REMAINING_DOLLAR_VALUE_PER_POINT+1,0)</f>
        <v>1</v>
      </c>
    </row>
    <row r="407" spans="1:31" ht="15" customHeight="1" x14ac:dyDescent="0.25">
      <c r="A407" s="2" t="s">
        <v>14824</v>
      </c>
      <c r="B407" s="14" t="str">
        <f>VLOOKUP(MYRANKS_H[[#This Row],[PLAYERID]],PLAYERIDMAP2[],COLUMN(PLAYERIDMAP2[LASTNAME]),FALSE)</f>
        <v>Recker</v>
      </c>
      <c r="C407" s="14" t="str">
        <f>VLOOKUP(MYRANKS_H[[#This Row],[PLAYERID]],PLAYERIDMAP2[],COLUMN(PLAYERIDMAP2[FIRSTNAME]),FALSE)</f>
        <v>Anthony</v>
      </c>
      <c r="D407" s="14" t="str">
        <f>MYRANKS_H[[#This Row],[FNAME]]&amp;" "&amp;MYRANKS_H[[#This Row],[LNAME]]</f>
        <v>Anthony Recker</v>
      </c>
      <c r="E407" s="14" t="str">
        <f>VLOOKUP(MYRANKS_H[[#This Row],[PLAYERID]],PLAYERIDMAP2[],COLUMN(PLAYERIDMAP2[TEAM]),FALSE)</f>
        <v>NYM</v>
      </c>
      <c r="F407" s="14" t="str">
        <f>VLOOKUP(MYRANKS_H[[#This Row],[PLAYERID]],PLAYERIDMAP2[],COLUMN(PLAYERIDMAP2[POS]),FALSE)</f>
        <v>C</v>
      </c>
      <c r="G407" s="14">
        <f>IFERROR(VALUE(VLOOKUP(MYRANKS_H[[#This Row],[PLAYERID]],PLAYERIDMAP2[],COLUMN(PLAYERIDMAP2[IDFANGRAPHS]),FALSE)),VLOOKUP(MYRANKS_H[[#This Row],[PLAYERID]],PLAYERIDMAP2[],COLUMN(PLAYERIDMAP2[IDFANGRAPHS]),FALSE))</f>
        <v>4063</v>
      </c>
      <c r="H407" s="56">
        <f>IFERROR(VLOOKUP(MYRANKS_H[[#This Row],[IDFANGRAPHS]],STEAMER_H[],COLUMN(STEAMER_H[PA]),FALSE),0)</f>
        <v>1</v>
      </c>
      <c r="I407" s="56">
        <f>IFERROR(VLOOKUP(MYRANKS_H[[#This Row],[IDFANGRAPHS]],STEAMER_H[],COLUMN(STEAMER_H[AB]),FALSE),0)</f>
        <v>1</v>
      </c>
      <c r="J407" s="56">
        <f>IFERROR(VLOOKUP(MYRANKS_H[[#This Row],[IDFANGRAPHS]],STEAMER_H[],COLUMN(STEAMER_H[H]),FALSE),0)</f>
        <v>0</v>
      </c>
      <c r="K407" s="56">
        <f>IFERROR(VLOOKUP(MYRANKS_H[[#This Row],[IDFANGRAPHS]],STEAMER_H[],COLUMN(STEAMER_H[2B]),FALSE),0)</f>
        <v>0</v>
      </c>
      <c r="L407" s="56">
        <f>IFERROR(VLOOKUP(MYRANKS_H[[#This Row],[IDFANGRAPHS]],STEAMER_H[],COLUMN(STEAMER_H[3B]),FALSE),0)</f>
        <v>0</v>
      </c>
      <c r="M407" s="56">
        <f>IFERROR(VLOOKUP(MYRANKS_H[[#This Row],[IDFANGRAPHS]],STEAMER_H[],COLUMN(STEAMER_H[HR]),FALSE),0)</f>
        <v>0</v>
      </c>
      <c r="N407" s="56">
        <f>IFERROR(VLOOKUP(MYRANKS_H[[#This Row],[IDFANGRAPHS]],STEAMER_H[],COLUMN(STEAMER_H[R]),FALSE),0)</f>
        <v>0</v>
      </c>
      <c r="O407" s="56">
        <f>IFERROR(VLOOKUP(MYRANKS_H[[#This Row],[IDFANGRAPHS]],STEAMER_H[],COLUMN(STEAMER_H[RBI]),FALSE),0)</f>
        <v>0</v>
      </c>
      <c r="P407" s="56">
        <f>IFERROR(VLOOKUP(MYRANKS_H[[#This Row],[IDFANGRAPHS]],STEAMER_H[],COLUMN(STEAMER_H[BB]),FALSE),0)</f>
        <v>0</v>
      </c>
      <c r="Q407" s="56">
        <f>IFERROR(VLOOKUP(MYRANKS_H[[#This Row],[IDFANGRAPHS]],STEAMER_H[],COLUMN(STEAMER_H[HBP]),FALSE),0)</f>
        <v>0</v>
      </c>
      <c r="R407" s="56">
        <f>IFERROR(VLOOKUP(MYRANKS_H[[#This Row],[IDFANGRAPHS]],STEAMER_H[],COLUMN(STEAMER_H[SO]),FALSE),0)</f>
        <v>0</v>
      </c>
      <c r="S407" s="56">
        <f>IFERROR(VLOOKUP(MYRANKS_H[[#This Row],[IDFANGRAPHS]],STEAMER_H[],COLUMN(STEAMER_H[SB]),FALSE),0)</f>
        <v>0</v>
      </c>
      <c r="T407" s="19">
        <f>IFERROR(MYRANKS_H[[#This Row],[H]]/MYRANKS_H[[#This Row],[AB]],0)</f>
        <v>0</v>
      </c>
      <c r="U407" s="19">
        <f>IFERROR((MYRANKS_H[[#This Row],[H]]+MYRANKS_H[[#This Row],[BB]]+MYRANKS_H[[#This Row],[HBP]])/(MYRANKS_H[[#This Row],[AB]]+MYRANKS_H[[#This Row],[BB]]+MYRANKS_H[[#This Row],[HBP]]),0)</f>
        <v>0</v>
      </c>
      <c r="V407" s="19">
        <f>IFERROR((MYRANKS_H[[#This Row],[H]]+MYRANKS_H[[#This Row],[2B]]+2*MYRANKS_H[[#This Row],[3B]]+3*MYRANKS_H[[#This Row],[HR]])/MYRANKS_H[[#This Row],[AB]],0)</f>
        <v>0</v>
      </c>
      <c r="W40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07" s="27">
        <f>VLOOKUP(MYRANKS_H[[#This Row],[POS]],REPLACEMENT_LEVEL[],3,FALSE)</f>
        <v>0</v>
      </c>
      <c r="Y407" s="27">
        <f>MYRANKS_H[[#This Row],[PROJ PTS]]-MYRANKS_H[[#This Row],[REPL LEVEL]]</f>
        <v>0</v>
      </c>
      <c r="Z407" s="27">
        <f>RANK(MYRANKS_H[[#This Row],[POINTS OVER REPL]],MYRANKS_H[POINTS OVER REPL])</f>
        <v>1</v>
      </c>
      <c r="AA407" s="29">
        <f>IF(MYRANKS_H[[#This Row],[RANK]]&lt;=TOTAL_HITTERS_DRAFTED,MYRANKS_H[[#This Row],[POINTS OVER REPL]],0)</f>
        <v>0</v>
      </c>
      <c r="AB407" s="35">
        <f>MYRANKS_H[[#This Row],[POINTS OVER REPL]]*DOLLAR_VALUE_PER_POINT+1</f>
        <v>1</v>
      </c>
      <c r="AC407" s="35"/>
      <c r="AD407" s="29">
        <f>IF(AND(MYRANKS_H[[#This Row],[RANK]]&lt;=(TOTAL_HITTERS_DRAFTED-HITTERS_BELOW_REPL_DRAFTED),MYRANKS_H[[#This Row],[$ACTUAL]]=""),MYRANKS_H[[#This Row],[POINTS OVER REPL]],0)</f>
        <v>0</v>
      </c>
      <c r="AE407" s="35">
        <f>IF(MYRANKS_H[[#This Row],[$ACTUAL]]="",MYRANKS_H[[#This Row],[POINTS OVER REPL]]*REMAINING_DOLLAR_VALUE_PER_POINT+1,0)</f>
        <v>1</v>
      </c>
    </row>
    <row r="408" spans="1:31" ht="15" customHeight="1" x14ac:dyDescent="0.25">
      <c r="A408" s="2" t="s">
        <v>14915</v>
      </c>
      <c r="B408" s="14" t="str">
        <f>VLOOKUP(MYRANKS_H[[#This Row],[PLAYERID]],PLAYERIDMAP2[],COLUMN(PLAYERIDMAP2[LASTNAME]),FALSE)</f>
        <v>Roberts</v>
      </c>
      <c r="C408" s="14" t="str">
        <f>VLOOKUP(MYRANKS_H[[#This Row],[PLAYERID]],PLAYERIDMAP2[],COLUMN(PLAYERIDMAP2[FIRSTNAME]),FALSE)</f>
        <v>Ryan</v>
      </c>
      <c r="D408" s="14" t="str">
        <f>MYRANKS_H[[#This Row],[FNAME]]&amp;" "&amp;MYRANKS_H[[#This Row],[LNAME]]</f>
        <v>Ryan Roberts</v>
      </c>
      <c r="E408" s="14" t="str">
        <f>VLOOKUP(MYRANKS_H[[#This Row],[PLAYERID]],PLAYERIDMAP2[],COLUMN(PLAYERIDMAP2[TEAM]),FALSE)</f>
        <v>KC</v>
      </c>
      <c r="F408" s="14" t="str">
        <f>VLOOKUP(MYRANKS_H[[#This Row],[PLAYERID]],PLAYERIDMAP2[],COLUMN(PLAYERIDMAP2[POS]),FALSE)</f>
        <v>3B</v>
      </c>
      <c r="G408" s="14">
        <f>IFERROR(VALUE(VLOOKUP(MYRANKS_H[[#This Row],[PLAYERID]],PLAYERIDMAP2[],COLUMN(PLAYERIDMAP2[IDFANGRAPHS]),FALSE)),VLOOKUP(MYRANKS_H[[#This Row],[PLAYERID]],PLAYERIDMAP2[],COLUMN(PLAYERIDMAP2[IDFANGRAPHS]),FALSE))</f>
        <v>5653</v>
      </c>
      <c r="H408" s="56">
        <f>IFERROR(VLOOKUP(MYRANKS_H[[#This Row],[IDFANGRAPHS]],STEAMER_H[],COLUMN(STEAMER_H[PA]),FALSE),0)</f>
        <v>1</v>
      </c>
      <c r="I408" s="56">
        <f>IFERROR(VLOOKUP(MYRANKS_H[[#This Row],[IDFANGRAPHS]],STEAMER_H[],COLUMN(STEAMER_H[AB]),FALSE),0)</f>
        <v>1</v>
      </c>
      <c r="J408" s="56">
        <f>IFERROR(VLOOKUP(MYRANKS_H[[#This Row],[IDFANGRAPHS]],STEAMER_H[],COLUMN(STEAMER_H[H]),FALSE),0)</f>
        <v>0</v>
      </c>
      <c r="K408" s="56">
        <f>IFERROR(VLOOKUP(MYRANKS_H[[#This Row],[IDFANGRAPHS]],STEAMER_H[],COLUMN(STEAMER_H[2B]),FALSE),0)</f>
        <v>0</v>
      </c>
      <c r="L408" s="56">
        <f>IFERROR(VLOOKUP(MYRANKS_H[[#This Row],[IDFANGRAPHS]],STEAMER_H[],COLUMN(STEAMER_H[3B]),FALSE),0)</f>
        <v>0</v>
      </c>
      <c r="M408" s="56">
        <f>IFERROR(VLOOKUP(MYRANKS_H[[#This Row],[IDFANGRAPHS]],STEAMER_H[],COLUMN(STEAMER_H[HR]),FALSE),0)</f>
        <v>0</v>
      </c>
      <c r="N408" s="56">
        <f>IFERROR(VLOOKUP(MYRANKS_H[[#This Row],[IDFANGRAPHS]],STEAMER_H[],COLUMN(STEAMER_H[R]),FALSE),0)</f>
        <v>0</v>
      </c>
      <c r="O408" s="56">
        <f>IFERROR(VLOOKUP(MYRANKS_H[[#This Row],[IDFANGRAPHS]],STEAMER_H[],COLUMN(STEAMER_H[RBI]),FALSE),0)</f>
        <v>0</v>
      </c>
      <c r="P408" s="56">
        <f>IFERROR(VLOOKUP(MYRANKS_H[[#This Row],[IDFANGRAPHS]],STEAMER_H[],COLUMN(STEAMER_H[BB]),FALSE),0)</f>
        <v>0</v>
      </c>
      <c r="Q408" s="56">
        <f>IFERROR(VLOOKUP(MYRANKS_H[[#This Row],[IDFANGRAPHS]],STEAMER_H[],COLUMN(STEAMER_H[HBP]),FALSE),0)</f>
        <v>0</v>
      </c>
      <c r="R408" s="56">
        <f>IFERROR(VLOOKUP(MYRANKS_H[[#This Row],[IDFANGRAPHS]],STEAMER_H[],COLUMN(STEAMER_H[SO]),FALSE),0)</f>
        <v>0</v>
      </c>
      <c r="S408" s="56">
        <f>IFERROR(VLOOKUP(MYRANKS_H[[#This Row],[IDFANGRAPHS]],STEAMER_H[],COLUMN(STEAMER_H[SB]),FALSE),0)</f>
        <v>0</v>
      </c>
      <c r="T408" s="19">
        <f>IFERROR(MYRANKS_H[[#This Row],[H]]/MYRANKS_H[[#This Row],[AB]],0)</f>
        <v>0</v>
      </c>
      <c r="U408" s="19">
        <f>IFERROR((MYRANKS_H[[#This Row],[H]]+MYRANKS_H[[#This Row],[BB]]+MYRANKS_H[[#This Row],[HBP]])/(MYRANKS_H[[#This Row],[AB]]+MYRANKS_H[[#This Row],[BB]]+MYRANKS_H[[#This Row],[HBP]]),0)</f>
        <v>0</v>
      </c>
      <c r="V408" s="19">
        <f>IFERROR((MYRANKS_H[[#This Row],[H]]+MYRANKS_H[[#This Row],[2B]]+2*MYRANKS_H[[#This Row],[3B]]+3*MYRANKS_H[[#This Row],[HR]])/MYRANKS_H[[#This Row],[AB]],0)</f>
        <v>0</v>
      </c>
      <c r="W40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08" s="27">
        <f>VLOOKUP(MYRANKS_H[[#This Row],[POS]],REPLACEMENT_LEVEL[],3,FALSE)</f>
        <v>0</v>
      </c>
      <c r="Y408" s="27">
        <f>MYRANKS_H[[#This Row],[PROJ PTS]]-MYRANKS_H[[#This Row],[REPL LEVEL]]</f>
        <v>0</v>
      </c>
      <c r="Z408" s="27">
        <f>RANK(MYRANKS_H[[#This Row],[POINTS OVER REPL]],MYRANKS_H[POINTS OVER REPL])</f>
        <v>1</v>
      </c>
      <c r="AA408" s="29">
        <f>IF(MYRANKS_H[[#This Row],[RANK]]&lt;=TOTAL_HITTERS_DRAFTED,MYRANKS_H[[#This Row],[POINTS OVER REPL]],0)</f>
        <v>0</v>
      </c>
      <c r="AB408" s="35">
        <f>MYRANKS_H[[#This Row],[POINTS OVER REPL]]*DOLLAR_VALUE_PER_POINT+1</f>
        <v>1</v>
      </c>
      <c r="AC408" s="35"/>
      <c r="AD408" s="29">
        <f>IF(AND(MYRANKS_H[[#This Row],[RANK]]&lt;=(TOTAL_HITTERS_DRAFTED-HITTERS_BELOW_REPL_DRAFTED),MYRANKS_H[[#This Row],[$ACTUAL]]=""),MYRANKS_H[[#This Row],[POINTS OVER REPL]],0)</f>
        <v>0</v>
      </c>
      <c r="AE408" s="35">
        <f>IF(MYRANKS_H[[#This Row],[$ACTUAL]]="",MYRANKS_H[[#This Row],[POINTS OVER REPL]]*REMAINING_DOLLAR_VALUE_PER_POINT+1,0)</f>
        <v>1</v>
      </c>
    </row>
    <row r="409" spans="1:31" ht="15" customHeight="1" x14ac:dyDescent="0.25">
      <c r="A409" s="2" t="s">
        <v>14987</v>
      </c>
      <c r="B409" s="14" t="str">
        <f>VLOOKUP(MYRANKS_H[[#This Row],[PLAYERID]],PLAYERIDMAP2[],COLUMN(PLAYERIDMAP2[LASTNAME]),FALSE)</f>
        <v>Romine</v>
      </c>
      <c r="C409" s="14" t="str">
        <f>VLOOKUP(MYRANKS_H[[#This Row],[PLAYERID]],PLAYERIDMAP2[],COLUMN(PLAYERIDMAP2[FIRSTNAME]),FALSE)</f>
        <v>Andrew</v>
      </c>
      <c r="D409" s="14" t="str">
        <f>MYRANKS_H[[#This Row],[FNAME]]&amp;" "&amp;MYRANKS_H[[#This Row],[LNAME]]</f>
        <v>Andrew Romine</v>
      </c>
      <c r="E409" s="14" t="str">
        <f>VLOOKUP(MYRANKS_H[[#This Row],[PLAYERID]],PLAYERIDMAP2[],COLUMN(PLAYERIDMAP2[TEAM]),FALSE)</f>
        <v>DET</v>
      </c>
      <c r="F409" s="14" t="str">
        <f>VLOOKUP(MYRANKS_H[[#This Row],[PLAYERID]],PLAYERIDMAP2[],COLUMN(PLAYERIDMAP2[POS]),FALSE)</f>
        <v>SS</v>
      </c>
      <c r="G409" s="14">
        <f>IFERROR(VALUE(VLOOKUP(MYRANKS_H[[#This Row],[PLAYERID]],PLAYERIDMAP2[],COLUMN(PLAYERIDMAP2[IDFANGRAPHS]),FALSE)),VLOOKUP(MYRANKS_H[[#This Row],[PLAYERID]],PLAYERIDMAP2[],COLUMN(PLAYERIDMAP2[IDFANGRAPHS]),FALSE))</f>
        <v>1159</v>
      </c>
      <c r="H409" s="56">
        <f>IFERROR(VLOOKUP(MYRANKS_H[[#This Row],[IDFANGRAPHS]],STEAMER_H[],COLUMN(STEAMER_H[PA]),FALSE),0)</f>
        <v>85</v>
      </c>
      <c r="I409" s="56">
        <f>IFERROR(VLOOKUP(MYRANKS_H[[#This Row],[IDFANGRAPHS]],STEAMER_H[],COLUMN(STEAMER_H[AB]),FALSE),0)</f>
        <v>78</v>
      </c>
      <c r="J409" s="56">
        <f>IFERROR(VLOOKUP(MYRANKS_H[[#This Row],[IDFANGRAPHS]],STEAMER_H[],COLUMN(STEAMER_H[H]),FALSE),0)</f>
        <v>19</v>
      </c>
      <c r="K409" s="56">
        <f>IFERROR(VLOOKUP(MYRANKS_H[[#This Row],[IDFANGRAPHS]],STEAMER_H[],COLUMN(STEAMER_H[2B]),FALSE),0)</f>
        <v>3</v>
      </c>
      <c r="L409" s="56">
        <f>IFERROR(VLOOKUP(MYRANKS_H[[#This Row],[IDFANGRAPHS]],STEAMER_H[],COLUMN(STEAMER_H[3B]),FALSE),0)</f>
        <v>0</v>
      </c>
      <c r="M409" s="56">
        <f>IFERROR(VLOOKUP(MYRANKS_H[[#This Row],[IDFANGRAPHS]],STEAMER_H[],COLUMN(STEAMER_H[HR]),FALSE),0)</f>
        <v>1</v>
      </c>
      <c r="N409" s="56">
        <f>IFERROR(VLOOKUP(MYRANKS_H[[#This Row],[IDFANGRAPHS]],STEAMER_H[],COLUMN(STEAMER_H[R]),FALSE),0)</f>
        <v>8</v>
      </c>
      <c r="O409" s="56">
        <f>IFERROR(VLOOKUP(MYRANKS_H[[#This Row],[IDFANGRAPHS]],STEAMER_H[],COLUMN(STEAMER_H[RBI]),FALSE),0)</f>
        <v>7</v>
      </c>
      <c r="P409" s="56">
        <f>IFERROR(VLOOKUP(MYRANKS_H[[#This Row],[IDFANGRAPHS]],STEAMER_H[],COLUMN(STEAMER_H[BB]),FALSE),0)</f>
        <v>5</v>
      </c>
      <c r="Q409" s="56">
        <f>IFERROR(VLOOKUP(MYRANKS_H[[#This Row],[IDFANGRAPHS]],STEAMER_H[],COLUMN(STEAMER_H[HBP]),FALSE),0)</f>
        <v>1</v>
      </c>
      <c r="R409" s="56">
        <f>IFERROR(VLOOKUP(MYRANKS_H[[#This Row],[IDFANGRAPHS]],STEAMER_H[],COLUMN(STEAMER_H[SO]),FALSE),0)</f>
        <v>18</v>
      </c>
      <c r="S409" s="56">
        <f>IFERROR(VLOOKUP(MYRANKS_H[[#This Row],[IDFANGRAPHS]],STEAMER_H[],COLUMN(STEAMER_H[SB]),FALSE),0)</f>
        <v>3</v>
      </c>
      <c r="T409" s="19">
        <f>IFERROR(MYRANKS_H[[#This Row],[H]]/MYRANKS_H[[#This Row],[AB]],0)</f>
        <v>0.24358974358974358</v>
      </c>
      <c r="U409" s="19">
        <f>IFERROR((MYRANKS_H[[#This Row],[H]]+MYRANKS_H[[#This Row],[BB]]+MYRANKS_H[[#This Row],[HBP]])/(MYRANKS_H[[#This Row],[AB]]+MYRANKS_H[[#This Row],[BB]]+MYRANKS_H[[#This Row],[HBP]]),0)</f>
        <v>0.29761904761904762</v>
      </c>
      <c r="V409" s="19">
        <f>IFERROR((MYRANKS_H[[#This Row],[H]]+MYRANKS_H[[#This Row],[2B]]+2*MYRANKS_H[[#This Row],[3B]]+3*MYRANKS_H[[#This Row],[HR]])/MYRANKS_H[[#This Row],[AB]],0)</f>
        <v>0.32051282051282054</v>
      </c>
      <c r="W40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09" s="27">
        <f>VLOOKUP(MYRANKS_H[[#This Row],[POS]],REPLACEMENT_LEVEL[],3,FALSE)</f>
        <v>0</v>
      </c>
      <c r="Y409" s="27">
        <f>MYRANKS_H[[#This Row],[PROJ PTS]]-MYRANKS_H[[#This Row],[REPL LEVEL]]</f>
        <v>0</v>
      </c>
      <c r="Z409" s="27">
        <f>RANK(MYRANKS_H[[#This Row],[POINTS OVER REPL]],MYRANKS_H[POINTS OVER REPL])</f>
        <v>1</v>
      </c>
      <c r="AA409" s="29">
        <f>IF(MYRANKS_H[[#This Row],[RANK]]&lt;=TOTAL_HITTERS_DRAFTED,MYRANKS_H[[#This Row],[POINTS OVER REPL]],0)</f>
        <v>0</v>
      </c>
      <c r="AB409" s="35">
        <f>MYRANKS_H[[#This Row],[POINTS OVER REPL]]*DOLLAR_VALUE_PER_POINT+1</f>
        <v>1</v>
      </c>
      <c r="AC409" s="35"/>
      <c r="AD409" s="29">
        <f>IF(AND(MYRANKS_H[[#This Row],[RANK]]&lt;=(TOTAL_HITTERS_DRAFTED-HITTERS_BELOW_REPL_DRAFTED),MYRANKS_H[[#This Row],[$ACTUAL]]=""),MYRANKS_H[[#This Row],[POINTS OVER REPL]],0)</f>
        <v>0</v>
      </c>
      <c r="AE409" s="35">
        <f>IF(MYRANKS_H[[#This Row],[$ACTUAL]]="",MYRANKS_H[[#This Row],[POINTS OVER REPL]]*REMAINING_DOLLAR_VALUE_PER_POINT+1,0)</f>
        <v>1</v>
      </c>
    </row>
    <row r="410" spans="1:31" ht="15" customHeight="1" x14ac:dyDescent="0.25">
      <c r="A410" s="2" t="s">
        <v>16291</v>
      </c>
      <c r="B410" s="14" t="str">
        <f>VLOOKUP(MYRANKS_H[[#This Row],[PLAYERID]],PLAYERIDMAP2[],COLUMN(PLAYERIDMAP2[LASTNAME]),FALSE)</f>
        <v>Sanchez</v>
      </c>
      <c r="C410" s="14" t="str">
        <f>VLOOKUP(MYRANKS_H[[#This Row],[PLAYERID]],PLAYERIDMAP2[],COLUMN(PLAYERIDMAP2[FIRSTNAME]),FALSE)</f>
        <v>Carlos</v>
      </c>
      <c r="D410" s="14" t="str">
        <f>MYRANKS_H[[#This Row],[FNAME]]&amp;" "&amp;MYRANKS_H[[#This Row],[LNAME]]</f>
        <v>Carlos Sanchez</v>
      </c>
      <c r="E410" s="14" t="str">
        <f>VLOOKUP(MYRANKS_H[[#This Row],[PLAYERID]],PLAYERIDMAP2[],COLUMN(PLAYERIDMAP2[TEAM]),FALSE)</f>
        <v>CHW</v>
      </c>
      <c r="F410" s="14" t="str">
        <f>VLOOKUP(MYRANKS_H[[#This Row],[PLAYERID]],PLAYERIDMAP2[],COLUMN(PLAYERIDMAP2[POS]),FALSE)</f>
        <v>2B</v>
      </c>
      <c r="G410" s="14">
        <f>IFERROR(VALUE(VLOOKUP(MYRANKS_H[[#This Row],[PLAYERID]],PLAYERIDMAP2[],COLUMN(PLAYERIDMAP2[IDFANGRAPHS]),FALSE)),VLOOKUP(MYRANKS_H[[#This Row],[PLAYERID]],PLAYERIDMAP2[],COLUMN(PLAYERIDMAP2[IDFANGRAPHS]),FALSE))</f>
        <v>11602</v>
      </c>
      <c r="H410" s="56">
        <f>IFERROR(VLOOKUP(MYRANKS_H[[#This Row],[IDFANGRAPHS]],STEAMER_H[],COLUMN(STEAMER_H[PA]),FALSE),0)</f>
        <v>222</v>
      </c>
      <c r="I410" s="56">
        <f>IFERROR(VLOOKUP(MYRANKS_H[[#This Row],[IDFANGRAPHS]],STEAMER_H[],COLUMN(STEAMER_H[AB]),FALSE),0)</f>
        <v>206</v>
      </c>
      <c r="J410" s="56">
        <f>IFERROR(VLOOKUP(MYRANKS_H[[#This Row],[IDFANGRAPHS]],STEAMER_H[],COLUMN(STEAMER_H[H]),FALSE),0)</f>
        <v>52</v>
      </c>
      <c r="K410" s="56">
        <f>IFERROR(VLOOKUP(MYRANKS_H[[#This Row],[IDFANGRAPHS]],STEAMER_H[],COLUMN(STEAMER_H[2B]),FALSE),0)</f>
        <v>10</v>
      </c>
      <c r="L410" s="56">
        <f>IFERROR(VLOOKUP(MYRANKS_H[[#This Row],[IDFANGRAPHS]],STEAMER_H[],COLUMN(STEAMER_H[3B]),FALSE),0)</f>
        <v>1</v>
      </c>
      <c r="M410" s="56">
        <f>IFERROR(VLOOKUP(MYRANKS_H[[#This Row],[IDFANGRAPHS]],STEAMER_H[],COLUMN(STEAMER_H[HR]),FALSE),0)</f>
        <v>2</v>
      </c>
      <c r="N410" s="56">
        <f>IFERROR(VLOOKUP(MYRANKS_H[[#This Row],[IDFANGRAPHS]],STEAMER_H[],COLUMN(STEAMER_H[R]),FALSE),0)</f>
        <v>21</v>
      </c>
      <c r="O410" s="56">
        <f>IFERROR(VLOOKUP(MYRANKS_H[[#This Row],[IDFANGRAPHS]],STEAMER_H[],COLUMN(STEAMER_H[RBI]),FALSE),0)</f>
        <v>20</v>
      </c>
      <c r="P410" s="56">
        <f>IFERROR(VLOOKUP(MYRANKS_H[[#This Row],[IDFANGRAPHS]],STEAMER_H[],COLUMN(STEAMER_H[BB]),FALSE),0)</f>
        <v>11</v>
      </c>
      <c r="Q410" s="56">
        <f>IFERROR(VLOOKUP(MYRANKS_H[[#This Row],[IDFANGRAPHS]],STEAMER_H[],COLUMN(STEAMER_H[HBP]),FALSE),0)</f>
        <v>2</v>
      </c>
      <c r="R410" s="56">
        <f>IFERROR(VLOOKUP(MYRANKS_H[[#This Row],[IDFANGRAPHS]],STEAMER_H[],COLUMN(STEAMER_H[SO]),FALSE),0)</f>
        <v>40</v>
      </c>
      <c r="S410" s="56">
        <f>IFERROR(VLOOKUP(MYRANKS_H[[#This Row],[IDFANGRAPHS]],STEAMER_H[],COLUMN(STEAMER_H[SB]),FALSE),0)</f>
        <v>4</v>
      </c>
      <c r="T410" s="19">
        <f>IFERROR(MYRANKS_H[[#This Row],[H]]/MYRANKS_H[[#This Row],[AB]],0)</f>
        <v>0.25242718446601942</v>
      </c>
      <c r="U410" s="19">
        <f>IFERROR((MYRANKS_H[[#This Row],[H]]+MYRANKS_H[[#This Row],[BB]]+MYRANKS_H[[#This Row],[HBP]])/(MYRANKS_H[[#This Row],[AB]]+MYRANKS_H[[#This Row],[BB]]+MYRANKS_H[[#This Row],[HBP]]),0)</f>
        <v>0.29680365296803651</v>
      </c>
      <c r="V410" s="19">
        <f>IFERROR((MYRANKS_H[[#This Row],[H]]+MYRANKS_H[[#This Row],[2B]]+2*MYRANKS_H[[#This Row],[3B]]+3*MYRANKS_H[[#This Row],[HR]])/MYRANKS_H[[#This Row],[AB]],0)</f>
        <v>0.33980582524271846</v>
      </c>
      <c r="W41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10" s="27">
        <f>VLOOKUP(MYRANKS_H[[#This Row],[POS]],REPLACEMENT_LEVEL[],3,FALSE)</f>
        <v>0</v>
      </c>
      <c r="Y410" s="27">
        <f>MYRANKS_H[[#This Row],[PROJ PTS]]-MYRANKS_H[[#This Row],[REPL LEVEL]]</f>
        <v>0</v>
      </c>
      <c r="Z410" s="27">
        <f>RANK(MYRANKS_H[[#This Row],[POINTS OVER REPL]],MYRANKS_H[POINTS OVER REPL])</f>
        <v>1</v>
      </c>
      <c r="AA410" s="29">
        <f>IF(MYRANKS_H[[#This Row],[RANK]]&lt;=TOTAL_HITTERS_DRAFTED,MYRANKS_H[[#This Row],[POINTS OVER REPL]],0)</f>
        <v>0</v>
      </c>
      <c r="AB410" s="35">
        <f>MYRANKS_H[[#This Row],[POINTS OVER REPL]]*DOLLAR_VALUE_PER_POINT+1</f>
        <v>1</v>
      </c>
      <c r="AC410" s="35"/>
      <c r="AD410" s="29">
        <f>IF(AND(MYRANKS_H[[#This Row],[RANK]]&lt;=(TOTAL_HITTERS_DRAFTED-HITTERS_BELOW_REPL_DRAFTED),MYRANKS_H[[#This Row],[$ACTUAL]]=""),MYRANKS_H[[#This Row],[POINTS OVER REPL]],0)</f>
        <v>0</v>
      </c>
      <c r="AE410" s="35">
        <f>IF(MYRANKS_H[[#This Row],[$ACTUAL]]="",MYRANKS_H[[#This Row],[POINTS OVER REPL]]*REMAINING_DOLLAR_VALUE_PER_POINT+1,0)</f>
        <v>1</v>
      </c>
    </row>
    <row r="411" spans="1:31" ht="15" customHeight="1" x14ac:dyDescent="0.25">
      <c r="A411" s="2" t="s">
        <v>17795</v>
      </c>
      <c r="B411" s="14" t="str">
        <f>VLOOKUP(MYRANKS_H[[#This Row],[PLAYERID]],PLAYERIDMAP2[],COLUMN(PLAYERIDMAP2[LASTNAME]),FALSE)</f>
        <v>Santana</v>
      </c>
      <c r="C411" s="14" t="str">
        <f>VLOOKUP(MYRANKS_H[[#This Row],[PLAYERID]],PLAYERIDMAP2[],COLUMN(PLAYERIDMAP2[FIRSTNAME]),FALSE)</f>
        <v>Domingo</v>
      </c>
      <c r="D411" s="14" t="str">
        <f>MYRANKS_H[[#This Row],[FNAME]]&amp;" "&amp;MYRANKS_H[[#This Row],[LNAME]]</f>
        <v>Domingo Santana</v>
      </c>
      <c r="E411" s="14" t="str">
        <f>VLOOKUP(MYRANKS_H[[#This Row],[PLAYERID]],PLAYERIDMAP2[],COLUMN(PLAYERIDMAP2[TEAM]),FALSE)</f>
        <v>MIL</v>
      </c>
      <c r="F411" s="14" t="str">
        <f>VLOOKUP(MYRANKS_H[[#This Row],[PLAYERID]],PLAYERIDMAP2[],COLUMN(PLAYERIDMAP2[POS]),FALSE)</f>
        <v>OF</v>
      </c>
      <c r="G411" s="14">
        <f>IFERROR(VALUE(VLOOKUP(MYRANKS_H[[#This Row],[PLAYERID]],PLAYERIDMAP2[],COLUMN(PLAYERIDMAP2[IDFANGRAPHS]),FALSE)),VLOOKUP(MYRANKS_H[[#This Row],[PLAYERID]],PLAYERIDMAP2[],COLUMN(PLAYERIDMAP2[IDFANGRAPHS]),FALSE))</f>
        <v>10348</v>
      </c>
      <c r="H411" s="56">
        <f>IFERROR(VLOOKUP(MYRANKS_H[[#This Row],[IDFANGRAPHS]],STEAMER_H[],COLUMN(STEAMER_H[PA]),FALSE),0)</f>
        <v>579</v>
      </c>
      <c r="I411" s="56">
        <f>IFERROR(VLOOKUP(MYRANKS_H[[#This Row],[IDFANGRAPHS]],STEAMER_H[],COLUMN(STEAMER_H[AB]),FALSE),0)</f>
        <v>510</v>
      </c>
      <c r="J411" s="56">
        <f>IFERROR(VLOOKUP(MYRANKS_H[[#This Row],[IDFANGRAPHS]],STEAMER_H[],COLUMN(STEAMER_H[H]),FALSE),0)</f>
        <v>127</v>
      </c>
      <c r="K411" s="56">
        <f>IFERROR(VLOOKUP(MYRANKS_H[[#This Row],[IDFANGRAPHS]],STEAMER_H[],COLUMN(STEAMER_H[2B]),FALSE),0)</f>
        <v>24</v>
      </c>
      <c r="L411" s="56">
        <f>IFERROR(VLOOKUP(MYRANKS_H[[#This Row],[IDFANGRAPHS]],STEAMER_H[],COLUMN(STEAMER_H[3B]),FALSE),0)</f>
        <v>2</v>
      </c>
      <c r="M411" s="56">
        <f>IFERROR(VLOOKUP(MYRANKS_H[[#This Row],[IDFANGRAPHS]],STEAMER_H[],COLUMN(STEAMER_H[HR]),FALSE),0)</f>
        <v>21</v>
      </c>
      <c r="N411" s="56">
        <f>IFERROR(VLOOKUP(MYRANKS_H[[#This Row],[IDFANGRAPHS]],STEAMER_H[],COLUMN(STEAMER_H[R]),FALSE),0)</f>
        <v>63</v>
      </c>
      <c r="O411" s="56">
        <f>IFERROR(VLOOKUP(MYRANKS_H[[#This Row],[IDFANGRAPHS]],STEAMER_H[],COLUMN(STEAMER_H[RBI]),FALSE),0)</f>
        <v>69</v>
      </c>
      <c r="P411" s="56">
        <f>IFERROR(VLOOKUP(MYRANKS_H[[#This Row],[IDFANGRAPHS]],STEAMER_H[],COLUMN(STEAMER_H[BB]),FALSE),0)</f>
        <v>56</v>
      </c>
      <c r="Q411" s="56">
        <f>IFERROR(VLOOKUP(MYRANKS_H[[#This Row],[IDFANGRAPHS]],STEAMER_H[],COLUMN(STEAMER_H[HBP]),FALSE),0)</f>
        <v>6</v>
      </c>
      <c r="R411" s="56">
        <f>IFERROR(VLOOKUP(MYRANKS_H[[#This Row],[IDFANGRAPHS]],STEAMER_H[],COLUMN(STEAMER_H[SO]),FALSE),0)</f>
        <v>172</v>
      </c>
      <c r="S411" s="56">
        <f>IFERROR(VLOOKUP(MYRANKS_H[[#This Row],[IDFANGRAPHS]],STEAMER_H[],COLUMN(STEAMER_H[SB]),FALSE),0)</f>
        <v>7</v>
      </c>
      <c r="T411" s="19">
        <f>IFERROR(MYRANKS_H[[#This Row],[H]]/MYRANKS_H[[#This Row],[AB]],0)</f>
        <v>0.24901960784313726</v>
      </c>
      <c r="U411" s="19">
        <f>IFERROR((MYRANKS_H[[#This Row],[H]]+MYRANKS_H[[#This Row],[BB]]+MYRANKS_H[[#This Row],[HBP]])/(MYRANKS_H[[#This Row],[AB]]+MYRANKS_H[[#This Row],[BB]]+MYRANKS_H[[#This Row],[HBP]]),0)</f>
        <v>0.33041958041958042</v>
      </c>
      <c r="V411" s="19">
        <f>IFERROR((MYRANKS_H[[#This Row],[H]]+MYRANKS_H[[#This Row],[2B]]+2*MYRANKS_H[[#This Row],[3B]]+3*MYRANKS_H[[#This Row],[HR]])/MYRANKS_H[[#This Row],[AB]],0)</f>
        <v>0.42745098039215684</v>
      </c>
      <c r="W41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11" s="27">
        <f>VLOOKUP(MYRANKS_H[[#This Row],[POS]],REPLACEMENT_LEVEL[],3,FALSE)</f>
        <v>0</v>
      </c>
      <c r="Y411" s="27">
        <f>MYRANKS_H[[#This Row],[PROJ PTS]]-MYRANKS_H[[#This Row],[REPL LEVEL]]</f>
        <v>0</v>
      </c>
      <c r="Z411" s="27">
        <f>RANK(MYRANKS_H[[#This Row],[POINTS OVER REPL]],MYRANKS_H[POINTS OVER REPL])</f>
        <v>1</v>
      </c>
      <c r="AA411" s="29">
        <f>IF(MYRANKS_H[[#This Row],[RANK]]&lt;=TOTAL_HITTERS_DRAFTED,MYRANKS_H[[#This Row],[POINTS OVER REPL]],0)</f>
        <v>0</v>
      </c>
      <c r="AB411" s="35">
        <f>MYRANKS_H[[#This Row],[POINTS OVER REPL]]*DOLLAR_VALUE_PER_POINT+1</f>
        <v>1</v>
      </c>
      <c r="AC411" s="35"/>
      <c r="AD411" s="29">
        <f>IF(AND(MYRANKS_H[[#This Row],[RANK]]&lt;=(TOTAL_HITTERS_DRAFTED-HITTERS_BELOW_REPL_DRAFTED),MYRANKS_H[[#This Row],[$ACTUAL]]=""),MYRANKS_H[[#This Row],[POINTS OVER REPL]],0)</f>
        <v>0</v>
      </c>
      <c r="AE411" s="35">
        <f>IF(MYRANKS_H[[#This Row],[$ACTUAL]]="",MYRANKS_H[[#This Row],[POINTS OVER REPL]]*REMAINING_DOLLAR_VALUE_PER_POINT+1,0)</f>
        <v>1</v>
      </c>
    </row>
    <row r="412" spans="1:31" ht="15" customHeight="1" x14ac:dyDescent="0.25">
      <c r="A412" s="2" t="s">
        <v>15214</v>
      </c>
      <c r="B412" s="14" t="str">
        <f>VLOOKUP(MYRANKS_H[[#This Row],[PLAYERID]],PLAYERIDMAP2[],COLUMN(PLAYERIDMAP2[LASTNAME]),FALSE)</f>
        <v>Schumaker</v>
      </c>
      <c r="C412" s="14" t="str">
        <f>VLOOKUP(MYRANKS_H[[#This Row],[PLAYERID]],PLAYERIDMAP2[],COLUMN(PLAYERIDMAP2[FIRSTNAME]),FALSE)</f>
        <v>Skip</v>
      </c>
      <c r="D412" s="14" t="str">
        <f>MYRANKS_H[[#This Row],[FNAME]]&amp;" "&amp;MYRANKS_H[[#This Row],[LNAME]]</f>
        <v>Skip Schumaker</v>
      </c>
      <c r="E412" s="14" t="str">
        <f>VLOOKUP(MYRANKS_H[[#This Row],[PLAYERID]],PLAYERIDMAP2[],COLUMN(PLAYERIDMAP2[TEAM]),FALSE)</f>
        <v>CIN</v>
      </c>
      <c r="F412" s="14" t="str">
        <f>VLOOKUP(MYRANKS_H[[#This Row],[PLAYERID]],PLAYERIDMAP2[],COLUMN(PLAYERIDMAP2[POS]),FALSE)</f>
        <v>OF</v>
      </c>
      <c r="G412" s="14">
        <f>IFERROR(VALUE(VLOOKUP(MYRANKS_H[[#This Row],[PLAYERID]],PLAYERIDMAP2[],COLUMN(PLAYERIDMAP2[IDFANGRAPHS]),FALSE)),VLOOKUP(MYRANKS_H[[#This Row],[PLAYERID]],PLAYERIDMAP2[],COLUMN(PLAYERIDMAP2[IDFANGRAPHS]),FALSE))</f>
        <v>3704</v>
      </c>
      <c r="H412" s="56">
        <f>IFERROR(VLOOKUP(MYRANKS_H[[#This Row],[IDFANGRAPHS]],STEAMER_H[],COLUMN(STEAMER_H[PA]),FALSE),0)</f>
        <v>264</v>
      </c>
      <c r="I412" s="56">
        <f>IFERROR(VLOOKUP(MYRANKS_H[[#This Row],[IDFANGRAPHS]],STEAMER_H[],COLUMN(STEAMER_H[AB]),FALSE),0)</f>
        <v>239</v>
      </c>
      <c r="J412" s="56">
        <f>IFERROR(VLOOKUP(MYRANKS_H[[#This Row],[IDFANGRAPHS]],STEAMER_H[],COLUMN(STEAMER_H[H]),FALSE),0)</f>
        <v>59</v>
      </c>
      <c r="K412" s="56">
        <f>IFERROR(VLOOKUP(MYRANKS_H[[#This Row],[IDFANGRAPHS]],STEAMER_H[],COLUMN(STEAMER_H[2B]),FALSE),0)</f>
        <v>13</v>
      </c>
      <c r="L412" s="56">
        <f>IFERROR(VLOOKUP(MYRANKS_H[[#This Row],[IDFANGRAPHS]],STEAMER_H[],COLUMN(STEAMER_H[3B]),FALSE),0)</f>
        <v>0</v>
      </c>
      <c r="M412" s="56">
        <f>IFERROR(VLOOKUP(MYRANKS_H[[#This Row],[IDFANGRAPHS]],STEAMER_H[],COLUMN(STEAMER_H[HR]),FALSE),0)</f>
        <v>2</v>
      </c>
      <c r="N412" s="56">
        <f>IFERROR(VLOOKUP(MYRANKS_H[[#This Row],[IDFANGRAPHS]],STEAMER_H[],COLUMN(STEAMER_H[R]),FALSE),0)</f>
        <v>23</v>
      </c>
      <c r="O412" s="56">
        <f>IFERROR(VLOOKUP(MYRANKS_H[[#This Row],[IDFANGRAPHS]],STEAMER_H[],COLUMN(STEAMER_H[RBI]),FALSE),0)</f>
        <v>21</v>
      </c>
      <c r="P412" s="56">
        <f>IFERROR(VLOOKUP(MYRANKS_H[[#This Row],[IDFANGRAPHS]],STEAMER_H[],COLUMN(STEAMER_H[BB]),FALSE),0)</f>
        <v>20</v>
      </c>
      <c r="Q412" s="56">
        <f>IFERROR(VLOOKUP(MYRANKS_H[[#This Row],[IDFANGRAPHS]],STEAMER_H[],COLUMN(STEAMER_H[HBP]),FALSE),0)</f>
        <v>2</v>
      </c>
      <c r="R412" s="56">
        <f>IFERROR(VLOOKUP(MYRANKS_H[[#This Row],[IDFANGRAPHS]],STEAMER_H[],COLUMN(STEAMER_H[SO]),FALSE),0)</f>
        <v>48</v>
      </c>
      <c r="S412" s="56">
        <f>IFERROR(VLOOKUP(MYRANKS_H[[#This Row],[IDFANGRAPHS]],STEAMER_H[],COLUMN(STEAMER_H[SB]),FALSE),0)</f>
        <v>3</v>
      </c>
      <c r="T412" s="19">
        <f>IFERROR(MYRANKS_H[[#This Row],[H]]/MYRANKS_H[[#This Row],[AB]],0)</f>
        <v>0.24686192468619247</v>
      </c>
      <c r="U412" s="19">
        <f>IFERROR((MYRANKS_H[[#This Row],[H]]+MYRANKS_H[[#This Row],[BB]]+MYRANKS_H[[#This Row],[HBP]])/(MYRANKS_H[[#This Row],[AB]]+MYRANKS_H[[#This Row],[BB]]+MYRANKS_H[[#This Row],[HBP]]),0)</f>
        <v>0.31034482758620691</v>
      </c>
      <c r="V412" s="19">
        <f>IFERROR((MYRANKS_H[[#This Row],[H]]+MYRANKS_H[[#This Row],[2B]]+2*MYRANKS_H[[#This Row],[3B]]+3*MYRANKS_H[[#This Row],[HR]])/MYRANKS_H[[#This Row],[AB]],0)</f>
        <v>0.32635983263598328</v>
      </c>
      <c r="W41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12" s="27">
        <f>VLOOKUP(MYRANKS_H[[#This Row],[POS]],REPLACEMENT_LEVEL[],3,FALSE)</f>
        <v>0</v>
      </c>
      <c r="Y412" s="27">
        <f>MYRANKS_H[[#This Row],[PROJ PTS]]-MYRANKS_H[[#This Row],[REPL LEVEL]]</f>
        <v>0</v>
      </c>
      <c r="Z412" s="27">
        <f>RANK(MYRANKS_H[[#This Row],[POINTS OVER REPL]],MYRANKS_H[POINTS OVER REPL])</f>
        <v>1</v>
      </c>
      <c r="AA412" s="29">
        <f>IF(MYRANKS_H[[#This Row],[RANK]]&lt;=TOTAL_HITTERS_DRAFTED,MYRANKS_H[[#This Row],[POINTS OVER REPL]],0)</f>
        <v>0</v>
      </c>
      <c r="AB412" s="35">
        <f>MYRANKS_H[[#This Row],[POINTS OVER REPL]]*DOLLAR_VALUE_PER_POINT+1</f>
        <v>1</v>
      </c>
      <c r="AC412" s="35"/>
      <c r="AD412" s="29">
        <f>IF(AND(MYRANKS_H[[#This Row],[RANK]]&lt;=(TOTAL_HITTERS_DRAFTED-HITTERS_BELOW_REPL_DRAFTED),MYRANKS_H[[#This Row],[$ACTUAL]]=""),MYRANKS_H[[#This Row],[POINTS OVER REPL]],0)</f>
        <v>0</v>
      </c>
      <c r="AE412" s="35">
        <f>IF(MYRANKS_H[[#This Row],[$ACTUAL]]="",MYRANKS_H[[#This Row],[POINTS OVER REPL]]*REMAINING_DOLLAR_VALUE_PER_POINT+1,0)</f>
        <v>1</v>
      </c>
    </row>
    <row r="413" spans="1:31" ht="15" customHeight="1" x14ac:dyDescent="0.25">
      <c r="A413" s="64" t="s">
        <v>15399</v>
      </c>
      <c r="B413" s="14" t="str">
        <f>VLOOKUP(MYRANKS_H[[#This Row],[PLAYERID]],PLAYERIDMAP2[],COLUMN(PLAYERIDMAP2[LASTNAME]),FALSE)</f>
        <v>Stewart</v>
      </c>
      <c r="C413" s="14" t="str">
        <f>VLOOKUP(MYRANKS_H[[#This Row],[PLAYERID]],PLAYERIDMAP2[],COLUMN(PLAYERIDMAP2[FIRSTNAME]),FALSE)</f>
        <v>Chris</v>
      </c>
      <c r="D413" s="14" t="str">
        <f>MYRANKS_H[[#This Row],[FNAME]]&amp;" "&amp;MYRANKS_H[[#This Row],[LNAME]]</f>
        <v>Chris Stewart</v>
      </c>
      <c r="E413" s="14" t="str">
        <f>VLOOKUP(MYRANKS_H[[#This Row],[PLAYERID]],PLAYERIDMAP2[],COLUMN(PLAYERIDMAP2[TEAM]),FALSE)</f>
        <v>PIT</v>
      </c>
      <c r="F413" s="14" t="str">
        <f>VLOOKUP(MYRANKS_H[[#This Row],[PLAYERID]],PLAYERIDMAP2[],COLUMN(PLAYERIDMAP2[POS]),FALSE)</f>
        <v>C</v>
      </c>
      <c r="G413" s="14">
        <f>IFERROR(VALUE(VLOOKUP(MYRANKS_H[[#This Row],[PLAYERID]],PLAYERIDMAP2[],COLUMN(PLAYERIDMAP2[IDFANGRAPHS]),FALSE)),VLOOKUP(MYRANKS_H[[#This Row],[PLAYERID]],PLAYERIDMAP2[],COLUMN(PLAYERIDMAP2[IDFANGRAPHS]),FALSE))</f>
        <v>3878</v>
      </c>
      <c r="H413" s="56">
        <f>IFERROR(VLOOKUP(MYRANKS_H[[#This Row],[IDFANGRAPHS]],STEAMER_H[],COLUMN(STEAMER_H[PA]),FALSE),0)</f>
        <v>89</v>
      </c>
      <c r="I413" s="56">
        <f>IFERROR(VLOOKUP(MYRANKS_H[[#This Row],[IDFANGRAPHS]],STEAMER_H[],COLUMN(STEAMER_H[AB]),FALSE),0)</f>
        <v>81</v>
      </c>
      <c r="J413" s="56">
        <f>IFERROR(VLOOKUP(MYRANKS_H[[#This Row],[IDFANGRAPHS]],STEAMER_H[],COLUMN(STEAMER_H[H]),FALSE),0)</f>
        <v>20</v>
      </c>
      <c r="K413" s="56">
        <f>IFERROR(VLOOKUP(MYRANKS_H[[#This Row],[IDFANGRAPHS]],STEAMER_H[],COLUMN(STEAMER_H[2B]),FALSE),0)</f>
        <v>4</v>
      </c>
      <c r="L413" s="56">
        <f>IFERROR(VLOOKUP(MYRANKS_H[[#This Row],[IDFANGRAPHS]],STEAMER_H[],COLUMN(STEAMER_H[3B]),FALSE),0)</f>
        <v>0</v>
      </c>
      <c r="M413" s="56">
        <f>IFERROR(VLOOKUP(MYRANKS_H[[#This Row],[IDFANGRAPHS]],STEAMER_H[],COLUMN(STEAMER_H[HR]),FALSE),0)</f>
        <v>1</v>
      </c>
      <c r="N413" s="56">
        <f>IFERROR(VLOOKUP(MYRANKS_H[[#This Row],[IDFANGRAPHS]],STEAMER_H[],COLUMN(STEAMER_H[R]),FALSE),0)</f>
        <v>7</v>
      </c>
      <c r="O413" s="56">
        <f>IFERROR(VLOOKUP(MYRANKS_H[[#This Row],[IDFANGRAPHS]],STEAMER_H[],COLUMN(STEAMER_H[RBI]),FALSE),0)</f>
        <v>7</v>
      </c>
      <c r="P413" s="56">
        <f>IFERROR(VLOOKUP(MYRANKS_H[[#This Row],[IDFANGRAPHS]],STEAMER_H[],COLUMN(STEAMER_H[BB]),FALSE),0)</f>
        <v>5</v>
      </c>
      <c r="Q413" s="56">
        <f>IFERROR(VLOOKUP(MYRANKS_H[[#This Row],[IDFANGRAPHS]],STEAMER_H[],COLUMN(STEAMER_H[HBP]),FALSE),0)</f>
        <v>1</v>
      </c>
      <c r="R413" s="56">
        <f>IFERROR(VLOOKUP(MYRANKS_H[[#This Row],[IDFANGRAPHS]],STEAMER_H[],COLUMN(STEAMER_H[SO]),FALSE),0)</f>
        <v>15</v>
      </c>
      <c r="S413" s="56">
        <f>IFERROR(VLOOKUP(MYRANKS_H[[#This Row],[IDFANGRAPHS]],STEAMER_H[],COLUMN(STEAMER_H[SB]),FALSE),0)</f>
        <v>1</v>
      </c>
      <c r="T413" s="57">
        <f>IFERROR(MYRANKS_H[[#This Row],[H]]/MYRANKS_H[[#This Row],[AB]],0)</f>
        <v>0.24691358024691357</v>
      </c>
      <c r="U413" s="57">
        <f>IFERROR((MYRANKS_H[[#This Row],[H]]+MYRANKS_H[[#This Row],[BB]]+MYRANKS_H[[#This Row],[HBP]])/(MYRANKS_H[[#This Row],[AB]]+MYRANKS_H[[#This Row],[BB]]+MYRANKS_H[[#This Row],[HBP]]),0)</f>
        <v>0.2988505747126437</v>
      </c>
      <c r="V413" s="57">
        <f>IFERROR((MYRANKS_H[[#This Row],[H]]+MYRANKS_H[[#This Row],[2B]]+2*MYRANKS_H[[#This Row],[3B]]+3*MYRANKS_H[[#This Row],[HR]])/MYRANKS_H[[#This Row],[AB]],0)</f>
        <v>0.33333333333333331</v>
      </c>
      <c r="W41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13" s="56">
        <f>VLOOKUP(MYRANKS_H[[#This Row],[POS]],REPLACEMENT_LEVEL[],3,FALSE)</f>
        <v>0</v>
      </c>
      <c r="Y413" s="56">
        <f>MYRANKS_H[[#This Row],[PROJ PTS]]-MYRANKS_H[[#This Row],[REPL LEVEL]]</f>
        <v>0</v>
      </c>
      <c r="Z413" s="56">
        <f>RANK(MYRANKS_H[[#This Row],[POINTS OVER REPL]],MYRANKS_H[POINTS OVER REPL])</f>
        <v>1</v>
      </c>
      <c r="AA413" s="56">
        <f>IF(MYRANKS_H[[#This Row],[RANK]]&lt;=TOTAL_HITTERS_DRAFTED,MYRANKS_H[[#This Row],[POINTS OVER REPL]],0)</f>
        <v>0</v>
      </c>
      <c r="AB413" s="58">
        <f>MYRANKS_H[[#This Row],[POINTS OVER REPL]]*DOLLAR_VALUE_PER_POINT+1</f>
        <v>1</v>
      </c>
      <c r="AC413" s="56"/>
      <c r="AD413" s="56">
        <f>IF(AND(MYRANKS_H[[#This Row],[RANK]]&lt;=(TOTAL_HITTERS_DRAFTED-HITTERS_BELOW_REPL_DRAFTED),MYRANKS_H[[#This Row],[$ACTUAL]]=""),MYRANKS_H[[#This Row],[POINTS OVER REPL]],0)</f>
        <v>0</v>
      </c>
      <c r="AE413" s="59">
        <f>IF(MYRANKS_H[[#This Row],[$ACTUAL]]="",MYRANKS_H[[#This Row],[POINTS OVER REPL]]*REMAINING_DOLLAR_VALUE_PER_POINT+1,0)</f>
        <v>1</v>
      </c>
    </row>
    <row r="414" spans="1:31" ht="15" customHeight="1" x14ac:dyDescent="0.25">
      <c r="A414" s="89" t="s">
        <v>15451</v>
      </c>
      <c r="B414" s="90" t="str">
        <f>VLOOKUP(MYRANKS_H[[#This Row],[PLAYERID]],PLAYERIDMAP2[],COLUMN(PLAYERIDMAP2[LASTNAME]),FALSE)</f>
        <v>Suzuki</v>
      </c>
      <c r="C414" s="90" t="str">
        <f>VLOOKUP(MYRANKS_H[[#This Row],[PLAYERID]],PLAYERIDMAP2[],COLUMN(PLAYERIDMAP2[FIRSTNAME]),FALSE)</f>
        <v>Ichiro</v>
      </c>
      <c r="D414" s="90" t="str">
        <f>MYRANKS_H[[#This Row],[FNAME]]&amp;" "&amp;MYRANKS_H[[#This Row],[LNAME]]</f>
        <v>Ichiro Suzuki</v>
      </c>
      <c r="E414" s="90" t="str">
        <f>VLOOKUP(MYRANKS_H[[#This Row],[PLAYERID]],PLAYERIDMAP2[],COLUMN(PLAYERIDMAP2[TEAM]),FALSE)</f>
        <v>MIA</v>
      </c>
      <c r="F414" s="90" t="str">
        <f>VLOOKUP(MYRANKS_H[[#This Row],[PLAYERID]],PLAYERIDMAP2[],COLUMN(PLAYERIDMAP2[POS]),FALSE)</f>
        <v>OF</v>
      </c>
      <c r="G414" s="90">
        <f>IFERROR(VALUE(VLOOKUP(MYRANKS_H[[#This Row],[PLAYERID]],PLAYERIDMAP2[],COLUMN(PLAYERIDMAP2[IDFANGRAPHS]),FALSE)),VLOOKUP(MYRANKS_H[[#This Row],[PLAYERID]],PLAYERIDMAP2[],COLUMN(PLAYERIDMAP2[IDFANGRAPHS]),FALSE))</f>
        <v>1101</v>
      </c>
      <c r="H414" s="56">
        <f>IFERROR(VLOOKUP(MYRANKS_H[[#This Row],[IDFANGRAPHS]],STEAMER_H[],COLUMN(STEAMER_H[PA]),FALSE),0)</f>
        <v>270</v>
      </c>
      <c r="I414" s="56">
        <f>IFERROR(VLOOKUP(MYRANKS_H[[#This Row],[IDFANGRAPHS]],STEAMER_H[],COLUMN(STEAMER_H[AB]),FALSE),0)</f>
        <v>251</v>
      </c>
      <c r="J414" s="56">
        <f>IFERROR(VLOOKUP(MYRANKS_H[[#This Row],[IDFANGRAPHS]],STEAMER_H[],COLUMN(STEAMER_H[H]),FALSE),0)</f>
        <v>63</v>
      </c>
      <c r="K414" s="56">
        <f>IFERROR(VLOOKUP(MYRANKS_H[[#This Row],[IDFANGRAPHS]],STEAMER_H[],COLUMN(STEAMER_H[2B]),FALSE),0)</f>
        <v>8</v>
      </c>
      <c r="L414" s="56">
        <f>IFERROR(VLOOKUP(MYRANKS_H[[#This Row],[IDFANGRAPHS]],STEAMER_H[],COLUMN(STEAMER_H[3B]),FALSE),0)</f>
        <v>3</v>
      </c>
      <c r="M414" s="56">
        <f>IFERROR(VLOOKUP(MYRANKS_H[[#This Row],[IDFANGRAPHS]],STEAMER_H[],COLUMN(STEAMER_H[HR]),FALSE),0)</f>
        <v>1</v>
      </c>
      <c r="N414" s="56">
        <f>IFERROR(VLOOKUP(MYRANKS_H[[#This Row],[IDFANGRAPHS]],STEAMER_H[],COLUMN(STEAMER_H[R]),FALSE),0)</f>
        <v>23</v>
      </c>
      <c r="O414" s="56">
        <f>IFERROR(VLOOKUP(MYRANKS_H[[#This Row],[IDFANGRAPHS]],STEAMER_H[],COLUMN(STEAMER_H[RBI]),FALSE),0)</f>
        <v>21</v>
      </c>
      <c r="P414" s="56">
        <f>IFERROR(VLOOKUP(MYRANKS_H[[#This Row],[IDFANGRAPHS]],STEAMER_H[],COLUMN(STEAMER_H[BB]),FALSE),0)</f>
        <v>14</v>
      </c>
      <c r="Q414" s="56">
        <f>IFERROR(VLOOKUP(MYRANKS_H[[#This Row],[IDFANGRAPHS]],STEAMER_H[],COLUMN(STEAMER_H[HBP]),FALSE),0)</f>
        <v>1</v>
      </c>
      <c r="R414" s="56">
        <f>IFERROR(VLOOKUP(MYRANKS_H[[#This Row],[IDFANGRAPHS]],STEAMER_H[],COLUMN(STEAMER_H[SO]),FALSE),0)</f>
        <v>39</v>
      </c>
      <c r="S414" s="56">
        <f>IFERROR(VLOOKUP(MYRANKS_H[[#This Row],[IDFANGRAPHS]],STEAMER_H[],COLUMN(STEAMER_H[SB]),FALSE),0)</f>
        <v>7</v>
      </c>
      <c r="T414" s="85">
        <f>IFERROR(MYRANKS_H[[#This Row],[H]]/MYRANKS_H[[#This Row],[AB]],0)</f>
        <v>0.25099601593625498</v>
      </c>
      <c r="U414" s="85">
        <f>IFERROR((MYRANKS_H[[#This Row],[H]]+MYRANKS_H[[#This Row],[BB]]+MYRANKS_H[[#This Row],[HBP]])/(MYRANKS_H[[#This Row],[AB]]+MYRANKS_H[[#This Row],[BB]]+MYRANKS_H[[#This Row],[HBP]]),0)</f>
        <v>0.2932330827067669</v>
      </c>
      <c r="V414" s="85">
        <f>IFERROR((MYRANKS_H[[#This Row],[H]]+MYRANKS_H[[#This Row],[2B]]+2*MYRANKS_H[[#This Row],[3B]]+3*MYRANKS_H[[#This Row],[HR]])/MYRANKS_H[[#This Row],[AB]],0)</f>
        <v>0.31872509960159362</v>
      </c>
      <c r="W414" s="74">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14" s="74">
        <f>VLOOKUP(MYRANKS_H[[#This Row],[POS]],REPLACEMENT_LEVEL[],3,FALSE)</f>
        <v>0</v>
      </c>
      <c r="Y414" s="74">
        <f>MYRANKS_H[[#This Row],[PROJ PTS]]-MYRANKS_H[[#This Row],[REPL LEVEL]]</f>
        <v>0</v>
      </c>
      <c r="Z414" s="74">
        <f>RANK(MYRANKS_H[[#This Row],[POINTS OVER REPL]],MYRANKS_H[POINTS OVER REPL])</f>
        <v>1</v>
      </c>
      <c r="AA414" s="74">
        <f>IF(MYRANKS_H[[#This Row],[RANK]]&lt;=TOTAL_HITTERS_DRAFTED,MYRANKS_H[[#This Row],[POINTS OVER REPL]],0)</f>
        <v>0</v>
      </c>
      <c r="AB414" s="76">
        <f>MYRANKS_H[[#This Row],[POINTS OVER REPL]]*DOLLAR_VALUE_PER_POINT+1</f>
        <v>1</v>
      </c>
      <c r="AC414" s="74"/>
      <c r="AD414" s="74">
        <f>IF(AND(MYRANKS_H[[#This Row],[RANK]]&lt;=(TOTAL_HITTERS_DRAFTED-HITTERS_BELOW_REPL_DRAFTED),MYRANKS_H[[#This Row],[$ACTUAL]]=""),MYRANKS_H[[#This Row],[POINTS OVER REPL]],0)</f>
        <v>0</v>
      </c>
      <c r="AE414" s="86">
        <f>IF(MYRANKS_H[[#This Row],[$ACTUAL]]="",MYRANKS_H[[#This Row],[POINTS OVER REPL]]*REMAINING_DOLLAR_VALUE_PER_POINT+1,0)</f>
        <v>1</v>
      </c>
    </row>
    <row r="415" spans="1:31" x14ac:dyDescent="0.25">
      <c r="A415" s="89" t="s">
        <v>15463</v>
      </c>
      <c r="B415" s="90" t="str">
        <f>VLOOKUP(MYRANKS_H[[#This Row],[PLAYERID]],PLAYERIDMAP2[],COLUMN(PLAYERIDMAP2[LASTNAME]),FALSE)</f>
        <v>Sweeney</v>
      </c>
      <c r="C415" s="90" t="str">
        <f>VLOOKUP(MYRANKS_H[[#This Row],[PLAYERID]],PLAYERIDMAP2[],COLUMN(PLAYERIDMAP2[FIRSTNAME]),FALSE)</f>
        <v>Ryan</v>
      </c>
      <c r="D415" s="90" t="str">
        <f>MYRANKS_H[[#This Row],[FNAME]]&amp;" "&amp;MYRANKS_H[[#This Row],[LNAME]]</f>
        <v>Ryan Sweeney</v>
      </c>
      <c r="E415" s="90" t="str">
        <f>VLOOKUP(MYRANKS_H[[#This Row],[PLAYERID]],PLAYERIDMAP2[],COLUMN(PLAYERIDMAP2[TEAM]),FALSE)</f>
        <v>CHC</v>
      </c>
      <c r="F415" s="90" t="str">
        <f>VLOOKUP(MYRANKS_H[[#This Row],[PLAYERID]],PLAYERIDMAP2[],COLUMN(PLAYERIDMAP2[POS]),FALSE)</f>
        <v>OF</v>
      </c>
      <c r="G415" s="90">
        <f>IFERROR(VALUE(VLOOKUP(MYRANKS_H[[#This Row],[PLAYERID]],PLAYERIDMAP2[],COLUMN(PLAYERIDMAP2[IDFANGRAPHS]),FALSE)),VLOOKUP(MYRANKS_H[[#This Row],[PLAYERID]],PLAYERIDMAP2[],COLUMN(PLAYERIDMAP2[IDFANGRAPHS]),FALSE))</f>
        <v>6352</v>
      </c>
      <c r="H415" s="56">
        <f>IFERROR(VLOOKUP(MYRANKS_H[[#This Row],[IDFANGRAPHS]],STEAMER_H[],COLUMN(STEAMER_H[PA]),FALSE),0)</f>
        <v>1</v>
      </c>
      <c r="I415" s="56">
        <f>IFERROR(VLOOKUP(MYRANKS_H[[#This Row],[IDFANGRAPHS]],STEAMER_H[],COLUMN(STEAMER_H[AB]),FALSE),0)</f>
        <v>1</v>
      </c>
      <c r="J415" s="56">
        <f>IFERROR(VLOOKUP(MYRANKS_H[[#This Row],[IDFANGRAPHS]],STEAMER_H[],COLUMN(STEAMER_H[H]),FALSE),0)</f>
        <v>0</v>
      </c>
      <c r="K415" s="56">
        <f>IFERROR(VLOOKUP(MYRANKS_H[[#This Row],[IDFANGRAPHS]],STEAMER_H[],COLUMN(STEAMER_H[2B]),FALSE),0)</f>
        <v>0</v>
      </c>
      <c r="L415" s="56">
        <f>IFERROR(VLOOKUP(MYRANKS_H[[#This Row],[IDFANGRAPHS]],STEAMER_H[],COLUMN(STEAMER_H[3B]),FALSE),0)</f>
        <v>0</v>
      </c>
      <c r="M415" s="56">
        <f>IFERROR(VLOOKUP(MYRANKS_H[[#This Row],[IDFANGRAPHS]],STEAMER_H[],COLUMN(STEAMER_H[HR]),FALSE),0)</f>
        <v>0</v>
      </c>
      <c r="N415" s="56">
        <f>IFERROR(VLOOKUP(MYRANKS_H[[#This Row],[IDFANGRAPHS]],STEAMER_H[],COLUMN(STEAMER_H[R]),FALSE),0)</f>
        <v>0</v>
      </c>
      <c r="O415" s="56">
        <f>IFERROR(VLOOKUP(MYRANKS_H[[#This Row],[IDFANGRAPHS]],STEAMER_H[],COLUMN(STEAMER_H[RBI]),FALSE),0)</f>
        <v>0</v>
      </c>
      <c r="P415" s="56">
        <f>IFERROR(VLOOKUP(MYRANKS_H[[#This Row],[IDFANGRAPHS]],STEAMER_H[],COLUMN(STEAMER_H[BB]),FALSE),0)</f>
        <v>0</v>
      </c>
      <c r="Q415" s="56">
        <f>IFERROR(VLOOKUP(MYRANKS_H[[#This Row],[IDFANGRAPHS]],STEAMER_H[],COLUMN(STEAMER_H[HBP]),FALSE),0)</f>
        <v>0</v>
      </c>
      <c r="R415" s="56">
        <f>IFERROR(VLOOKUP(MYRANKS_H[[#This Row],[IDFANGRAPHS]],STEAMER_H[],COLUMN(STEAMER_H[SO]),FALSE),0)</f>
        <v>0</v>
      </c>
      <c r="S415" s="56">
        <f>IFERROR(VLOOKUP(MYRANKS_H[[#This Row],[IDFANGRAPHS]],STEAMER_H[],COLUMN(STEAMER_H[SB]),FALSE),0)</f>
        <v>0</v>
      </c>
      <c r="T415" s="85">
        <f>IFERROR(MYRANKS_H[[#This Row],[H]]/MYRANKS_H[[#This Row],[AB]],0)</f>
        <v>0</v>
      </c>
      <c r="U415" s="85">
        <f>IFERROR((MYRANKS_H[[#This Row],[H]]+MYRANKS_H[[#This Row],[BB]]+MYRANKS_H[[#This Row],[HBP]])/(MYRANKS_H[[#This Row],[AB]]+MYRANKS_H[[#This Row],[BB]]+MYRANKS_H[[#This Row],[HBP]]),0)</f>
        <v>0</v>
      </c>
      <c r="V415" s="85">
        <f>IFERROR((MYRANKS_H[[#This Row],[H]]+MYRANKS_H[[#This Row],[2B]]+2*MYRANKS_H[[#This Row],[3B]]+3*MYRANKS_H[[#This Row],[HR]])/MYRANKS_H[[#This Row],[AB]],0)</f>
        <v>0</v>
      </c>
      <c r="W415" s="74">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15" s="74">
        <f>VLOOKUP(MYRANKS_H[[#This Row],[POS]],REPLACEMENT_LEVEL[],3,FALSE)</f>
        <v>0</v>
      </c>
      <c r="Y415" s="74">
        <f>MYRANKS_H[[#This Row],[PROJ PTS]]-MYRANKS_H[[#This Row],[REPL LEVEL]]</f>
        <v>0</v>
      </c>
      <c r="Z415" s="74">
        <f>RANK(MYRANKS_H[[#This Row],[POINTS OVER REPL]],MYRANKS_H[POINTS OVER REPL])</f>
        <v>1</v>
      </c>
      <c r="AA415" s="74">
        <f>IF(MYRANKS_H[[#This Row],[RANK]]&lt;=TOTAL_HITTERS_DRAFTED,MYRANKS_H[[#This Row],[POINTS OVER REPL]],0)</f>
        <v>0</v>
      </c>
      <c r="AB415" s="76">
        <f>MYRANKS_H[[#This Row],[POINTS OVER REPL]]*DOLLAR_VALUE_PER_POINT+1</f>
        <v>1</v>
      </c>
      <c r="AC415" s="74"/>
      <c r="AD415" s="74">
        <f>IF(AND(MYRANKS_H[[#This Row],[RANK]]&lt;=(TOTAL_HITTERS_DRAFTED-HITTERS_BELOW_REPL_DRAFTED),MYRANKS_H[[#This Row],[$ACTUAL]]=""),MYRANKS_H[[#This Row],[POINTS OVER REPL]],0)</f>
        <v>0</v>
      </c>
      <c r="AE415" s="86">
        <f>IF(MYRANKS_H[[#This Row],[$ACTUAL]]="",MYRANKS_H[[#This Row],[POINTS OVER REPL]]*REMAINING_DOLLAR_VALUE_PER_POINT+1,0)</f>
        <v>1</v>
      </c>
    </row>
    <row r="416" spans="1:31" ht="15" customHeight="1" x14ac:dyDescent="0.25">
      <c r="A416" s="89" t="s">
        <v>15522</v>
      </c>
      <c r="B416" s="90" t="str">
        <f>VLOOKUP(MYRANKS_H[[#This Row],[PLAYERID]],PLAYERIDMAP2[],COLUMN(PLAYERIDMAP2[LASTNAME]),FALSE)</f>
        <v>Tejada</v>
      </c>
      <c r="C416" s="90" t="str">
        <f>VLOOKUP(MYRANKS_H[[#This Row],[PLAYERID]],PLAYERIDMAP2[],COLUMN(PLAYERIDMAP2[FIRSTNAME]),FALSE)</f>
        <v>Ruben</v>
      </c>
      <c r="D416" s="90" t="str">
        <f>MYRANKS_H[[#This Row],[FNAME]]&amp;" "&amp;MYRANKS_H[[#This Row],[LNAME]]</f>
        <v>Ruben Tejada</v>
      </c>
      <c r="E416" s="90" t="str">
        <f>VLOOKUP(MYRANKS_H[[#This Row],[PLAYERID]],PLAYERIDMAP2[],COLUMN(PLAYERIDMAP2[TEAM]),FALSE)</f>
        <v>NYM</v>
      </c>
      <c r="F416" s="90" t="str">
        <f>VLOOKUP(MYRANKS_H[[#This Row],[PLAYERID]],PLAYERIDMAP2[],COLUMN(PLAYERIDMAP2[POS]),FALSE)</f>
        <v>SS</v>
      </c>
      <c r="G416" s="90">
        <f>IFERROR(VALUE(VLOOKUP(MYRANKS_H[[#This Row],[PLAYERID]],PLAYERIDMAP2[],COLUMN(PLAYERIDMAP2[IDFANGRAPHS]),FALSE)),VLOOKUP(MYRANKS_H[[#This Row],[PLAYERID]],PLAYERIDMAP2[],COLUMN(PLAYERIDMAP2[IDFANGRAPHS]),FALSE))</f>
        <v>5519</v>
      </c>
      <c r="H416" s="56">
        <f>IFERROR(VLOOKUP(MYRANKS_H[[#This Row],[IDFANGRAPHS]],STEAMER_H[],COLUMN(STEAMER_H[PA]),FALSE),0)</f>
        <v>100</v>
      </c>
      <c r="I416" s="56">
        <f>IFERROR(VLOOKUP(MYRANKS_H[[#This Row],[IDFANGRAPHS]],STEAMER_H[],COLUMN(STEAMER_H[AB]),FALSE),0)</f>
        <v>89</v>
      </c>
      <c r="J416" s="56">
        <f>IFERROR(VLOOKUP(MYRANKS_H[[#This Row],[IDFANGRAPHS]],STEAMER_H[],COLUMN(STEAMER_H[H]),FALSE),0)</f>
        <v>22</v>
      </c>
      <c r="K416" s="56">
        <f>IFERROR(VLOOKUP(MYRANKS_H[[#This Row],[IDFANGRAPHS]],STEAMER_H[],COLUMN(STEAMER_H[2B]),FALSE),0)</f>
        <v>4</v>
      </c>
      <c r="L416" s="56">
        <f>IFERROR(VLOOKUP(MYRANKS_H[[#This Row],[IDFANGRAPHS]],STEAMER_H[],COLUMN(STEAMER_H[3B]),FALSE),0)</f>
        <v>0</v>
      </c>
      <c r="M416" s="56">
        <f>IFERROR(VLOOKUP(MYRANKS_H[[#This Row],[IDFANGRAPHS]],STEAMER_H[],COLUMN(STEAMER_H[HR]),FALSE),0)</f>
        <v>1</v>
      </c>
      <c r="N416" s="56">
        <f>IFERROR(VLOOKUP(MYRANKS_H[[#This Row],[IDFANGRAPHS]],STEAMER_H[],COLUMN(STEAMER_H[R]),FALSE),0)</f>
        <v>9</v>
      </c>
      <c r="O416" s="56">
        <f>IFERROR(VLOOKUP(MYRANKS_H[[#This Row],[IDFANGRAPHS]],STEAMER_H[],COLUMN(STEAMER_H[RBI]),FALSE),0)</f>
        <v>8</v>
      </c>
      <c r="P416" s="56">
        <f>IFERROR(VLOOKUP(MYRANKS_H[[#This Row],[IDFANGRAPHS]],STEAMER_H[],COLUMN(STEAMER_H[BB]),FALSE),0)</f>
        <v>9</v>
      </c>
      <c r="Q416" s="56">
        <f>IFERROR(VLOOKUP(MYRANKS_H[[#This Row],[IDFANGRAPHS]],STEAMER_H[],COLUMN(STEAMER_H[HBP]),FALSE),0)</f>
        <v>1</v>
      </c>
      <c r="R416" s="56">
        <f>IFERROR(VLOOKUP(MYRANKS_H[[#This Row],[IDFANGRAPHS]],STEAMER_H[],COLUMN(STEAMER_H[SO]),FALSE),0)</f>
        <v>16</v>
      </c>
      <c r="S416" s="56">
        <f>IFERROR(VLOOKUP(MYRANKS_H[[#This Row],[IDFANGRAPHS]],STEAMER_H[],COLUMN(STEAMER_H[SB]),FALSE),0)</f>
        <v>1</v>
      </c>
      <c r="T416" s="85">
        <f>IFERROR(MYRANKS_H[[#This Row],[H]]/MYRANKS_H[[#This Row],[AB]],0)</f>
        <v>0.24719101123595505</v>
      </c>
      <c r="U416" s="85">
        <f>IFERROR((MYRANKS_H[[#This Row],[H]]+MYRANKS_H[[#This Row],[BB]]+MYRANKS_H[[#This Row],[HBP]])/(MYRANKS_H[[#This Row],[AB]]+MYRANKS_H[[#This Row],[BB]]+MYRANKS_H[[#This Row],[HBP]]),0)</f>
        <v>0.32323232323232326</v>
      </c>
      <c r="V416" s="85">
        <f>IFERROR((MYRANKS_H[[#This Row],[H]]+MYRANKS_H[[#This Row],[2B]]+2*MYRANKS_H[[#This Row],[3B]]+3*MYRANKS_H[[#This Row],[HR]])/MYRANKS_H[[#This Row],[AB]],0)</f>
        <v>0.3258426966292135</v>
      </c>
      <c r="W416" s="74">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16" s="74">
        <f>VLOOKUP(MYRANKS_H[[#This Row],[POS]],REPLACEMENT_LEVEL[],3,FALSE)</f>
        <v>0</v>
      </c>
      <c r="Y416" s="74">
        <f>MYRANKS_H[[#This Row],[PROJ PTS]]-MYRANKS_H[[#This Row],[REPL LEVEL]]</f>
        <v>0</v>
      </c>
      <c r="Z416" s="74">
        <f>RANK(MYRANKS_H[[#This Row],[POINTS OVER REPL]],MYRANKS_H[POINTS OVER REPL])</f>
        <v>1</v>
      </c>
      <c r="AA416" s="74">
        <f>IF(MYRANKS_H[[#This Row],[RANK]]&lt;=TOTAL_HITTERS_DRAFTED,MYRANKS_H[[#This Row],[POINTS OVER REPL]],0)</f>
        <v>0</v>
      </c>
      <c r="AB416" s="76">
        <f>MYRANKS_H[[#This Row],[POINTS OVER REPL]]*DOLLAR_VALUE_PER_POINT+1</f>
        <v>1</v>
      </c>
      <c r="AC416" s="74"/>
      <c r="AD416" s="74">
        <f>IF(AND(MYRANKS_H[[#This Row],[RANK]]&lt;=(TOTAL_HITTERS_DRAFTED-HITTERS_BELOW_REPL_DRAFTED),MYRANKS_H[[#This Row],[$ACTUAL]]=""),MYRANKS_H[[#This Row],[POINTS OVER REPL]],0)</f>
        <v>0</v>
      </c>
      <c r="AE416" s="86">
        <f>IF(MYRANKS_H[[#This Row],[$ACTUAL]]="",MYRANKS_H[[#This Row],[POINTS OVER REPL]]*REMAINING_DOLLAR_VALUE_PER_POINT+1,0)</f>
        <v>1</v>
      </c>
    </row>
    <row r="417" spans="1:31" x14ac:dyDescent="0.25">
      <c r="A417" s="89" t="s">
        <v>15997</v>
      </c>
      <c r="B417" s="90" t="str">
        <f>VLOOKUP(MYRANKS_H[[#This Row],[PLAYERID]],PLAYERIDMAP2[],COLUMN(PLAYERIDMAP2[LASTNAME]),FALSE)</f>
        <v>Young Jr.</v>
      </c>
      <c r="C417" s="90" t="str">
        <f>VLOOKUP(MYRANKS_H[[#This Row],[PLAYERID]],PLAYERIDMAP2[],COLUMN(PLAYERIDMAP2[FIRSTNAME]),FALSE)</f>
        <v>Eric</v>
      </c>
      <c r="D417" s="90" t="str">
        <f>MYRANKS_H[[#This Row],[FNAME]]&amp;" "&amp;MYRANKS_H[[#This Row],[LNAME]]</f>
        <v>Eric Young Jr.</v>
      </c>
      <c r="E417" s="90" t="str">
        <f>VLOOKUP(MYRANKS_H[[#This Row],[PLAYERID]],PLAYERIDMAP2[],COLUMN(PLAYERIDMAP2[TEAM]),FALSE)</f>
        <v>ATL</v>
      </c>
      <c r="F417" s="90" t="str">
        <f>VLOOKUP(MYRANKS_H[[#This Row],[PLAYERID]],PLAYERIDMAP2[],COLUMN(PLAYERIDMAP2[POS]),FALSE)</f>
        <v>OF</v>
      </c>
      <c r="G417" s="90">
        <f>IFERROR(VALUE(VLOOKUP(MYRANKS_H[[#This Row],[PLAYERID]],PLAYERIDMAP2[],COLUMN(PLAYERIDMAP2[IDFANGRAPHS]),FALSE)),VLOOKUP(MYRANKS_H[[#This Row],[PLAYERID]],PLAYERIDMAP2[],COLUMN(PLAYERIDMAP2[IDFANGRAPHS]),FALSE))</f>
        <v>7158</v>
      </c>
      <c r="H417" s="56">
        <f>IFERROR(VLOOKUP(MYRANKS_H[[#This Row],[IDFANGRAPHS]],STEAMER_H[],COLUMN(STEAMER_H[PA]),FALSE),0)</f>
        <v>1</v>
      </c>
      <c r="I417" s="56">
        <f>IFERROR(VLOOKUP(MYRANKS_H[[#This Row],[IDFANGRAPHS]],STEAMER_H[],COLUMN(STEAMER_H[AB]),FALSE),0)</f>
        <v>1</v>
      </c>
      <c r="J417" s="56">
        <f>IFERROR(VLOOKUP(MYRANKS_H[[#This Row],[IDFANGRAPHS]],STEAMER_H[],COLUMN(STEAMER_H[H]),FALSE),0)</f>
        <v>0</v>
      </c>
      <c r="K417" s="56">
        <f>IFERROR(VLOOKUP(MYRANKS_H[[#This Row],[IDFANGRAPHS]],STEAMER_H[],COLUMN(STEAMER_H[2B]),FALSE),0)</f>
        <v>0</v>
      </c>
      <c r="L417" s="56">
        <f>IFERROR(VLOOKUP(MYRANKS_H[[#This Row],[IDFANGRAPHS]],STEAMER_H[],COLUMN(STEAMER_H[3B]),FALSE),0)</f>
        <v>0</v>
      </c>
      <c r="M417" s="56">
        <f>IFERROR(VLOOKUP(MYRANKS_H[[#This Row],[IDFANGRAPHS]],STEAMER_H[],COLUMN(STEAMER_H[HR]),FALSE),0)</f>
        <v>0</v>
      </c>
      <c r="N417" s="56">
        <f>IFERROR(VLOOKUP(MYRANKS_H[[#This Row],[IDFANGRAPHS]],STEAMER_H[],COLUMN(STEAMER_H[R]),FALSE),0)</f>
        <v>0</v>
      </c>
      <c r="O417" s="56">
        <f>IFERROR(VLOOKUP(MYRANKS_H[[#This Row],[IDFANGRAPHS]],STEAMER_H[],COLUMN(STEAMER_H[RBI]),FALSE),0)</f>
        <v>0</v>
      </c>
      <c r="P417" s="56">
        <f>IFERROR(VLOOKUP(MYRANKS_H[[#This Row],[IDFANGRAPHS]],STEAMER_H[],COLUMN(STEAMER_H[BB]),FALSE),0)</f>
        <v>0</v>
      </c>
      <c r="Q417" s="56">
        <f>IFERROR(VLOOKUP(MYRANKS_H[[#This Row],[IDFANGRAPHS]],STEAMER_H[],COLUMN(STEAMER_H[HBP]),FALSE),0)</f>
        <v>0</v>
      </c>
      <c r="R417" s="56">
        <f>IFERROR(VLOOKUP(MYRANKS_H[[#This Row],[IDFANGRAPHS]],STEAMER_H[],COLUMN(STEAMER_H[SO]),FALSE),0)</f>
        <v>0</v>
      </c>
      <c r="S417" s="56">
        <f>IFERROR(VLOOKUP(MYRANKS_H[[#This Row],[IDFANGRAPHS]],STEAMER_H[],COLUMN(STEAMER_H[SB]),FALSE),0)</f>
        <v>0</v>
      </c>
      <c r="T417" s="85">
        <f>IFERROR(MYRANKS_H[[#This Row],[H]]/MYRANKS_H[[#This Row],[AB]],0)</f>
        <v>0</v>
      </c>
      <c r="U417" s="85">
        <f>IFERROR((MYRANKS_H[[#This Row],[H]]+MYRANKS_H[[#This Row],[BB]]+MYRANKS_H[[#This Row],[HBP]])/(MYRANKS_H[[#This Row],[AB]]+MYRANKS_H[[#This Row],[BB]]+MYRANKS_H[[#This Row],[HBP]]),0)</f>
        <v>0</v>
      </c>
      <c r="V417" s="85">
        <f>IFERROR((MYRANKS_H[[#This Row],[H]]+MYRANKS_H[[#This Row],[2B]]+2*MYRANKS_H[[#This Row],[3B]]+3*MYRANKS_H[[#This Row],[HR]])/MYRANKS_H[[#This Row],[AB]],0)</f>
        <v>0</v>
      </c>
      <c r="W417" s="74">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17" s="74">
        <f>VLOOKUP(MYRANKS_H[[#This Row],[POS]],REPLACEMENT_LEVEL[],3,FALSE)</f>
        <v>0</v>
      </c>
      <c r="Y417" s="74">
        <f>MYRANKS_H[[#This Row],[PROJ PTS]]-MYRANKS_H[[#This Row],[REPL LEVEL]]</f>
        <v>0</v>
      </c>
      <c r="Z417" s="74">
        <f>RANK(MYRANKS_H[[#This Row],[POINTS OVER REPL]],MYRANKS_H[POINTS OVER REPL])</f>
        <v>1</v>
      </c>
      <c r="AA417" s="74">
        <f>IF(MYRANKS_H[[#This Row],[RANK]]&lt;=TOTAL_HITTERS_DRAFTED,MYRANKS_H[[#This Row],[POINTS OVER REPL]],0)</f>
        <v>0</v>
      </c>
      <c r="AB417" s="76">
        <f>MYRANKS_H[[#This Row],[POINTS OVER REPL]]*DOLLAR_VALUE_PER_POINT+1</f>
        <v>1</v>
      </c>
      <c r="AC417" s="74"/>
      <c r="AD417" s="74">
        <f>IF(AND(MYRANKS_H[[#This Row],[RANK]]&lt;=(TOTAL_HITTERS_DRAFTED-HITTERS_BELOW_REPL_DRAFTED),MYRANKS_H[[#This Row],[$ACTUAL]]=""),MYRANKS_H[[#This Row],[POINTS OVER REPL]],0)</f>
        <v>0</v>
      </c>
      <c r="AE417" s="86">
        <f>IF(MYRANKS_H[[#This Row],[$ACTUAL]]="",MYRANKS_H[[#This Row],[POINTS OVER REPL]]*REMAINING_DOLLAR_VALUE_PER_POINT+1,0)</f>
        <v>1</v>
      </c>
    </row>
    <row r="418" spans="1:31" ht="15" customHeight="1" x14ac:dyDescent="0.25">
      <c r="A418" s="2" t="s">
        <v>20551</v>
      </c>
      <c r="B418" s="14" t="str">
        <f>VLOOKUP(MYRANKS_H[[#This Row],[PLAYERID]],PLAYERIDMAP2[],COLUMN(PLAYERIDMAP2[LASTNAME]),FALSE)</f>
        <v>Aguilar</v>
      </c>
      <c r="C418" s="14" t="str">
        <f>VLOOKUP(MYRANKS_H[[#This Row],[PLAYERID]],PLAYERIDMAP2[],COLUMN(PLAYERIDMAP2[FIRSTNAME]),FALSE)</f>
        <v>Jesus</v>
      </c>
      <c r="D418" s="14" t="str">
        <f>MYRANKS_H[[#This Row],[FNAME]]&amp;" "&amp;MYRANKS_H[[#This Row],[LNAME]]</f>
        <v>Jesus Aguilar</v>
      </c>
      <c r="E418" s="14" t="str">
        <f>VLOOKUP(MYRANKS_H[[#This Row],[PLAYERID]],PLAYERIDMAP2[],COLUMN(PLAYERIDMAP2[TEAM]),FALSE)</f>
        <v>CLE</v>
      </c>
      <c r="F418" s="14" t="str">
        <f>VLOOKUP(MYRANKS_H[[#This Row],[PLAYERID]],PLAYERIDMAP2[],COLUMN(PLAYERIDMAP2[POS]),FALSE)</f>
        <v>1B</v>
      </c>
      <c r="G418" s="14">
        <f>IFERROR(VALUE(VLOOKUP(MYRANKS_H[[#This Row],[PLAYERID]],PLAYERIDMAP2[],COLUMN(PLAYERIDMAP2[IDFANGRAPHS]),FALSE)),VLOOKUP(MYRANKS_H[[#This Row],[PLAYERID]],PLAYERIDMAP2[],COLUMN(PLAYERIDMAP2[IDFANGRAPHS]),FALSE))</f>
        <v>11342</v>
      </c>
      <c r="H418" s="56">
        <f>IFERROR(VLOOKUP(MYRANKS_H[[#This Row],[IDFANGRAPHS]],STEAMER_H[],COLUMN(STEAMER_H[PA]),FALSE),0)</f>
        <v>40</v>
      </c>
      <c r="I418" s="56">
        <f>IFERROR(VLOOKUP(MYRANKS_H[[#This Row],[IDFANGRAPHS]],STEAMER_H[],COLUMN(STEAMER_H[AB]),FALSE),0)</f>
        <v>36</v>
      </c>
      <c r="J418" s="56">
        <f>IFERROR(VLOOKUP(MYRANKS_H[[#This Row],[IDFANGRAPHS]],STEAMER_H[],COLUMN(STEAMER_H[H]),FALSE),0)</f>
        <v>9</v>
      </c>
      <c r="K418" s="56">
        <f>IFERROR(VLOOKUP(MYRANKS_H[[#This Row],[IDFANGRAPHS]],STEAMER_H[],COLUMN(STEAMER_H[2B]),FALSE),0)</f>
        <v>2</v>
      </c>
      <c r="L418" s="56">
        <f>IFERROR(VLOOKUP(MYRANKS_H[[#This Row],[IDFANGRAPHS]],STEAMER_H[],COLUMN(STEAMER_H[3B]),FALSE),0)</f>
        <v>0</v>
      </c>
      <c r="M418" s="56">
        <f>IFERROR(VLOOKUP(MYRANKS_H[[#This Row],[IDFANGRAPHS]],STEAMER_H[],COLUMN(STEAMER_H[HR]),FALSE),0)</f>
        <v>1</v>
      </c>
      <c r="N418" s="56">
        <f>IFERROR(VLOOKUP(MYRANKS_H[[#This Row],[IDFANGRAPHS]],STEAMER_H[],COLUMN(STEAMER_H[R]),FALSE),0)</f>
        <v>4</v>
      </c>
      <c r="O418" s="56">
        <f>IFERROR(VLOOKUP(MYRANKS_H[[#This Row],[IDFANGRAPHS]],STEAMER_H[],COLUMN(STEAMER_H[RBI]),FALSE),0)</f>
        <v>4</v>
      </c>
      <c r="P418" s="56">
        <f>IFERROR(VLOOKUP(MYRANKS_H[[#This Row],[IDFANGRAPHS]],STEAMER_H[],COLUMN(STEAMER_H[BB]),FALSE),0)</f>
        <v>3</v>
      </c>
      <c r="Q418" s="56">
        <f>IFERROR(VLOOKUP(MYRANKS_H[[#This Row],[IDFANGRAPHS]],STEAMER_H[],COLUMN(STEAMER_H[HBP]),FALSE),0)</f>
        <v>0</v>
      </c>
      <c r="R418" s="56">
        <f>IFERROR(VLOOKUP(MYRANKS_H[[#This Row],[IDFANGRAPHS]],STEAMER_H[],COLUMN(STEAMER_H[SO]),FALSE),0)</f>
        <v>9</v>
      </c>
      <c r="S418" s="56">
        <f>IFERROR(VLOOKUP(MYRANKS_H[[#This Row],[IDFANGRAPHS]],STEAMER_H[],COLUMN(STEAMER_H[SB]),FALSE),0)</f>
        <v>0</v>
      </c>
      <c r="T418" s="19">
        <f>IFERROR(MYRANKS_H[[#This Row],[H]]/MYRANKS_H[[#This Row],[AB]],0)</f>
        <v>0.25</v>
      </c>
      <c r="U418" s="19">
        <f>IFERROR((MYRANKS_H[[#This Row],[H]]+MYRANKS_H[[#This Row],[BB]]+MYRANKS_H[[#This Row],[HBP]])/(MYRANKS_H[[#This Row],[AB]]+MYRANKS_H[[#This Row],[BB]]+MYRANKS_H[[#This Row],[HBP]]),0)</f>
        <v>0.30769230769230771</v>
      </c>
      <c r="V418" s="19">
        <f>IFERROR((MYRANKS_H[[#This Row],[H]]+MYRANKS_H[[#This Row],[2B]]+2*MYRANKS_H[[#This Row],[3B]]+3*MYRANKS_H[[#This Row],[HR]])/MYRANKS_H[[#This Row],[AB]],0)</f>
        <v>0.3888888888888889</v>
      </c>
      <c r="W41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18" s="27">
        <f>VLOOKUP(MYRANKS_H[[#This Row],[POS]],REPLACEMENT_LEVEL[],3,FALSE)</f>
        <v>0</v>
      </c>
      <c r="Y418" s="27">
        <f>MYRANKS_H[[#This Row],[PROJ PTS]]-MYRANKS_H[[#This Row],[REPL LEVEL]]</f>
        <v>0</v>
      </c>
      <c r="Z418" s="27">
        <f>RANK(MYRANKS_H[[#This Row],[POINTS OVER REPL]],MYRANKS_H[POINTS OVER REPL])</f>
        <v>1</v>
      </c>
      <c r="AA418" s="29">
        <f>IF(MYRANKS_H[[#This Row],[RANK]]&lt;=TOTAL_HITTERS_DRAFTED,MYRANKS_H[[#This Row],[POINTS OVER REPL]],0)</f>
        <v>0</v>
      </c>
      <c r="AB418" s="35">
        <f>MYRANKS_H[[#This Row],[POINTS OVER REPL]]*DOLLAR_VALUE_PER_POINT+1</f>
        <v>1</v>
      </c>
      <c r="AC418" s="35"/>
      <c r="AD418" s="29">
        <f>IF(AND(MYRANKS_H[[#This Row],[RANK]]&lt;=(TOTAL_HITTERS_DRAFTED-HITTERS_BELOW_REPL_DRAFTED),MYRANKS_H[[#This Row],[$ACTUAL]]=""),MYRANKS_H[[#This Row],[POINTS OVER REPL]],0)</f>
        <v>0</v>
      </c>
      <c r="AE418" s="35">
        <f>IF(MYRANKS_H[[#This Row],[$ACTUAL]]="",MYRANKS_H[[#This Row],[POINTS OVER REPL]]*REMAINING_DOLLAR_VALUE_PER_POINT+1,0)</f>
        <v>1</v>
      </c>
    </row>
    <row r="419" spans="1:31" ht="15" customHeight="1" x14ac:dyDescent="0.25">
      <c r="A419" s="2" t="s">
        <v>20413</v>
      </c>
      <c r="B419" s="14" t="str">
        <f>VLOOKUP(MYRANKS_H[[#This Row],[PLAYERID]],PLAYERIDMAP2[],COLUMN(PLAYERIDMAP2[LASTNAME]),FALSE)</f>
        <v>Ahmed</v>
      </c>
      <c r="C419" s="14" t="str">
        <f>VLOOKUP(MYRANKS_H[[#This Row],[PLAYERID]],PLAYERIDMAP2[],COLUMN(PLAYERIDMAP2[FIRSTNAME]),FALSE)</f>
        <v>Nick</v>
      </c>
      <c r="D419" s="14" t="str">
        <f>MYRANKS_H[[#This Row],[FNAME]]&amp;" "&amp;MYRANKS_H[[#This Row],[LNAME]]</f>
        <v>Nick Ahmed</v>
      </c>
      <c r="E419" s="14" t="str">
        <f>VLOOKUP(MYRANKS_H[[#This Row],[PLAYERID]],PLAYERIDMAP2[],COLUMN(PLAYERIDMAP2[TEAM]),FALSE)</f>
        <v>ARI</v>
      </c>
      <c r="F419" s="14" t="str">
        <f>VLOOKUP(MYRANKS_H[[#This Row],[PLAYERID]],PLAYERIDMAP2[],COLUMN(PLAYERIDMAP2[POS]),FALSE)</f>
        <v>SS</v>
      </c>
      <c r="G419" s="14">
        <f>IFERROR(VALUE(VLOOKUP(MYRANKS_H[[#This Row],[PLAYERID]],PLAYERIDMAP2[],COLUMN(PLAYERIDMAP2[IDFANGRAPHS]),FALSE)),VLOOKUP(MYRANKS_H[[#This Row],[PLAYERID]],PLAYERIDMAP2[],COLUMN(PLAYERIDMAP2[IDFANGRAPHS]),FALSE))</f>
        <v>12147</v>
      </c>
      <c r="H419" s="56">
        <f>IFERROR(VLOOKUP(MYRANKS_H[[#This Row],[IDFANGRAPHS]],STEAMER_H[],COLUMN(STEAMER_H[PA]),FALSE),0)</f>
        <v>518</v>
      </c>
      <c r="I419" s="56">
        <f>IFERROR(VLOOKUP(MYRANKS_H[[#This Row],[IDFANGRAPHS]],STEAMER_H[],COLUMN(STEAMER_H[AB]),FALSE),0)</f>
        <v>476</v>
      </c>
      <c r="J419" s="56">
        <f>IFERROR(VLOOKUP(MYRANKS_H[[#This Row],[IDFANGRAPHS]],STEAMER_H[],COLUMN(STEAMER_H[H]),FALSE),0)</f>
        <v>114</v>
      </c>
      <c r="K419" s="56">
        <f>IFERROR(VLOOKUP(MYRANKS_H[[#This Row],[IDFANGRAPHS]],STEAMER_H[],COLUMN(STEAMER_H[2B]),FALSE),0)</f>
        <v>22</v>
      </c>
      <c r="L419" s="56">
        <f>IFERROR(VLOOKUP(MYRANKS_H[[#This Row],[IDFANGRAPHS]],STEAMER_H[],COLUMN(STEAMER_H[3B]),FALSE),0)</f>
        <v>4</v>
      </c>
      <c r="M419" s="56">
        <f>IFERROR(VLOOKUP(MYRANKS_H[[#This Row],[IDFANGRAPHS]],STEAMER_H[],COLUMN(STEAMER_H[HR]),FALSE),0)</f>
        <v>7</v>
      </c>
      <c r="N419" s="56">
        <f>IFERROR(VLOOKUP(MYRANKS_H[[#This Row],[IDFANGRAPHS]],STEAMER_H[],COLUMN(STEAMER_H[R]),FALSE),0)</f>
        <v>45</v>
      </c>
      <c r="O419" s="56">
        <f>IFERROR(VLOOKUP(MYRANKS_H[[#This Row],[IDFANGRAPHS]],STEAMER_H[],COLUMN(STEAMER_H[RBI]),FALSE),0)</f>
        <v>46</v>
      </c>
      <c r="P419" s="56">
        <f>IFERROR(VLOOKUP(MYRANKS_H[[#This Row],[IDFANGRAPHS]],STEAMER_H[],COLUMN(STEAMER_H[BB]),FALSE),0)</f>
        <v>30</v>
      </c>
      <c r="Q419" s="56">
        <f>IFERROR(VLOOKUP(MYRANKS_H[[#This Row],[IDFANGRAPHS]],STEAMER_H[],COLUMN(STEAMER_H[HBP]),FALSE),0)</f>
        <v>3</v>
      </c>
      <c r="R419" s="56">
        <f>IFERROR(VLOOKUP(MYRANKS_H[[#This Row],[IDFANGRAPHS]],STEAMER_H[],COLUMN(STEAMER_H[SO]),FALSE),0)</f>
        <v>82</v>
      </c>
      <c r="S419" s="56">
        <f>IFERROR(VLOOKUP(MYRANKS_H[[#This Row],[IDFANGRAPHS]],STEAMER_H[],COLUMN(STEAMER_H[SB]),FALSE),0)</f>
        <v>9</v>
      </c>
      <c r="T419" s="19">
        <f>IFERROR(MYRANKS_H[[#This Row],[H]]/MYRANKS_H[[#This Row],[AB]],0)</f>
        <v>0.23949579831932774</v>
      </c>
      <c r="U419" s="19">
        <f>IFERROR((MYRANKS_H[[#This Row],[H]]+MYRANKS_H[[#This Row],[BB]]+MYRANKS_H[[#This Row],[HBP]])/(MYRANKS_H[[#This Row],[AB]]+MYRANKS_H[[#This Row],[BB]]+MYRANKS_H[[#This Row],[HBP]]),0)</f>
        <v>0.28880157170923382</v>
      </c>
      <c r="V419" s="19">
        <f>IFERROR((MYRANKS_H[[#This Row],[H]]+MYRANKS_H[[#This Row],[2B]]+2*MYRANKS_H[[#This Row],[3B]]+3*MYRANKS_H[[#This Row],[HR]])/MYRANKS_H[[#This Row],[AB]],0)</f>
        <v>0.34663865546218486</v>
      </c>
      <c r="W41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19" s="27">
        <f>VLOOKUP(MYRANKS_H[[#This Row],[POS]],REPLACEMENT_LEVEL[],3,FALSE)</f>
        <v>0</v>
      </c>
      <c r="Y419" s="27">
        <f>MYRANKS_H[[#This Row],[PROJ PTS]]-MYRANKS_H[[#This Row],[REPL LEVEL]]</f>
        <v>0</v>
      </c>
      <c r="Z419" s="27">
        <f>RANK(MYRANKS_H[[#This Row],[POINTS OVER REPL]],MYRANKS_H[POINTS OVER REPL])</f>
        <v>1</v>
      </c>
      <c r="AA419" s="29">
        <f>IF(MYRANKS_H[[#This Row],[RANK]]&lt;=TOTAL_HITTERS_DRAFTED,MYRANKS_H[[#This Row],[POINTS OVER REPL]],0)</f>
        <v>0</v>
      </c>
      <c r="AB419" s="35">
        <f>MYRANKS_H[[#This Row],[POINTS OVER REPL]]*DOLLAR_VALUE_PER_POINT+1</f>
        <v>1</v>
      </c>
      <c r="AC419" s="35"/>
      <c r="AD419" s="29">
        <f>IF(AND(MYRANKS_H[[#This Row],[RANK]]&lt;=(TOTAL_HITTERS_DRAFTED-HITTERS_BELOW_REPL_DRAFTED),MYRANKS_H[[#This Row],[$ACTUAL]]=""),MYRANKS_H[[#This Row],[POINTS OVER REPL]],0)</f>
        <v>0</v>
      </c>
      <c r="AE419" s="35">
        <f>IF(MYRANKS_H[[#This Row],[$ACTUAL]]="",MYRANKS_H[[#This Row],[POINTS OVER REPL]]*REMAINING_DOLLAR_VALUE_PER_POINT+1,0)</f>
        <v>1</v>
      </c>
    </row>
    <row r="420" spans="1:31" x14ac:dyDescent="0.25">
      <c r="A420" s="2" t="s">
        <v>11061</v>
      </c>
      <c r="B420" s="14" t="str">
        <f>VLOOKUP(MYRANKS_H[[#This Row],[PLAYERID]],PLAYERIDMAP2[],COLUMN(PLAYERIDMAP2[LASTNAME]),FALSE)</f>
        <v>Almonte</v>
      </c>
      <c r="C420" s="14" t="str">
        <f>VLOOKUP(MYRANKS_H[[#This Row],[PLAYERID]],PLAYERIDMAP2[],COLUMN(PLAYERIDMAP2[FIRSTNAME]),FALSE)</f>
        <v>Abraham</v>
      </c>
      <c r="D420" s="14" t="str">
        <f>MYRANKS_H[[#This Row],[FNAME]]&amp;" "&amp;MYRANKS_H[[#This Row],[LNAME]]</f>
        <v>Abraham Almonte</v>
      </c>
      <c r="E420" s="14" t="str">
        <f>VLOOKUP(MYRANKS_H[[#This Row],[PLAYERID]],PLAYERIDMAP2[],COLUMN(PLAYERIDMAP2[TEAM]),FALSE)</f>
        <v>CLE</v>
      </c>
      <c r="F420" s="14" t="str">
        <f>VLOOKUP(MYRANKS_H[[#This Row],[PLAYERID]],PLAYERIDMAP2[],COLUMN(PLAYERIDMAP2[POS]),FALSE)</f>
        <v>OF</v>
      </c>
      <c r="G420" s="14">
        <f>IFERROR(VALUE(VLOOKUP(MYRANKS_H[[#This Row],[PLAYERID]],PLAYERIDMAP2[],COLUMN(PLAYERIDMAP2[IDFANGRAPHS]),FALSE)),VLOOKUP(MYRANKS_H[[#This Row],[PLAYERID]],PLAYERIDMAP2[],COLUMN(PLAYERIDMAP2[IDFANGRAPHS]),FALSE))</f>
        <v>5486</v>
      </c>
      <c r="H420" s="56">
        <f>IFERROR(VLOOKUP(MYRANKS_H[[#This Row],[IDFANGRAPHS]],STEAMER_H[],COLUMN(STEAMER_H[PA]),FALSE),0)</f>
        <v>337</v>
      </c>
      <c r="I420" s="56">
        <f>IFERROR(VLOOKUP(MYRANKS_H[[#This Row],[IDFANGRAPHS]],STEAMER_H[],COLUMN(STEAMER_H[AB]),FALSE),0)</f>
        <v>305</v>
      </c>
      <c r="J420" s="56">
        <f>IFERROR(VLOOKUP(MYRANKS_H[[#This Row],[IDFANGRAPHS]],STEAMER_H[],COLUMN(STEAMER_H[H]),FALSE),0)</f>
        <v>75</v>
      </c>
      <c r="K420" s="56">
        <f>IFERROR(VLOOKUP(MYRANKS_H[[#This Row],[IDFANGRAPHS]],STEAMER_H[],COLUMN(STEAMER_H[2B]),FALSE),0)</f>
        <v>15</v>
      </c>
      <c r="L420" s="56">
        <f>IFERROR(VLOOKUP(MYRANKS_H[[#This Row],[IDFANGRAPHS]],STEAMER_H[],COLUMN(STEAMER_H[3B]),FALSE),0)</f>
        <v>3</v>
      </c>
      <c r="M420" s="56">
        <f>IFERROR(VLOOKUP(MYRANKS_H[[#This Row],[IDFANGRAPHS]],STEAMER_H[],COLUMN(STEAMER_H[HR]),FALSE),0)</f>
        <v>6</v>
      </c>
      <c r="N420" s="56">
        <f>IFERROR(VLOOKUP(MYRANKS_H[[#This Row],[IDFANGRAPHS]],STEAMER_H[],COLUMN(STEAMER_H[R]),FALSE),0)</f>
        <v>35</v>
      </c>
      <c r="O420" s="56">
        <f>IFERROR(VLOOKUP(MYRANKS_H[[#This Row],[IDFANGRAPHS]],STEAMER_H[],COLUMN(STEAMER_H[RBI]),FALSE),0)</f>
        <v>32</v>
      </c>
      <c r="P420" s="56">
        <f>IFERROR(VLOOKUP(MYRANKS_H[[#This Row],[IDFANGRAPHS]],STEAMER_H[],COLUMN(STEAMER_H[BB]),FALSE),0)</f>
        <v>27</v>
      </c>
      <c r="Q420" s="56">
        <f>IFERROR(VLOOKUP(MYRANKS_H[[#This Row],[IDFANGRAPHS]],STEAMER_H[],COLUMN(STEAMER_H[HBP]),FALSE),0)</f>
        <v>1</v>
      </c>
      <c r="R420" s="56">
        <f>IFERROR(VLOOKUP(MYRANKS_H[[#This Row],[IDFANGRAPHS]],STEAMER_H[],COLUMN(STEAMER_H[SO]),FALSE),0)</f>
        <v>72</v>
      </c>
      <c r="S420" s="56">
        <f>IFERROR(VLOOKUP(MYRANKS_H[[#This Row],[IDFANGRAPHS]],STEAMER_H[],COLUMN(STEAMER_H[SB]),FALSE),0)</f>
        <v>8</v>
      </c>
      <c r="T420" s="19">
        <f>IFERROR(MYRANKS_H[[#This Row],[H]]/MYRANKS_H[[#This Row],[AB]],0)</f>
        <v>0.24590163934426229</v>
      </c>
      <c r="U420" s="19">
        <f>IFERROR((MYRANKS_H[[#This Row],[H]]+MYRANKS_H[[#This Row],[BB]]+MYRANKS_H[[#This Row],[HBP]])/(MYRANKS_H[[#This Row],[AB]]+MYRANKS_H[[#This Row],[BB]]+MYRANKS_H[[#This Row],[HBP]]),0)</f>
        <v>0.30930930930930933</v>
      </c>
      <c r="V420" s="19">
        <f>IFERROR((MYRANKS_H[[#This Row],[H]]+MYRANKS_H[[#This Row],[2B]]+2*MYRANKS_H[[#This Row],[3B]]+3*MYRANKS_H[[#This Row],[HR]])/MYRANKS_H[[#This Row],[AB]],0)</f>
        <v>0.3737704918032787</v>
      </c>
      <c r="W42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20" s="27">
        <f>VLOOKUP(MYRANKS_H[[#This Row],[POS]],REPLACEMENT_LEVEL[],3,FALSE)</f>
        <v>0</v>
      </c>
      <c r="Y420" s="27">
        <f>MYRANKS_H[[#This Row],[PROJ PTS]]-MYRANKS_H[[#This Row],[REPL LEVEL]]</f>
        <v>0</v>
      </c>
      <c r="Z420" s="27">
        <f>RANK(MYRANKS_H[[#This Row],[POINTS OVER REPL]],MYRANKS_H[POINTS OVER REPL])</f>
        <v>1</v>
      </c>
      <c r="AA420" s="29">
        <f>IF(MYRANKS_H[[#This Row],[RANK]]&lt;=TOTAL_HITTERS_DRAFTED,MYRANKS_H[[#This Row],[POINTS OVER REPL]],0)</f>
        <v>0</v>
      </c>
      <c r="AB420" s="35">
        <f>MYRANKS_H[[#This Row],[POINTS OVER REPL]]*DOLLAR_VALUE_PER_POINT+1</f>
        <v>1</v>
      </c>
      <c r="AC420" s="35"/>
      <c r="AD420" s="29">
        <f>IF(AND(MYRANKS_H[[#This Row],[RANK]]&lt;=(TOTAL_HITTERS_DRAFTED-HITTERS_BELOW_REPL_DRAFTED),MYRANKS_H[[#This Row],[$ACTUAL]]=""),MYRANKS_H[[#This Row],[POINTS OVER REPL]],0)</f>
        <v>0</v>
      </c>
      <c r="AE420" s="35">
        <f>IF(MYRANKS_H[[#This Row],[$ACTUAL]]="",MYRANKS_H[[#This Row],[POINTS OVER REPL]]*REMAINING_DOLLAR_VALUE_PER_POINT+1,0)</f>
        <v>1</v>
      </c>
    </row>
    <row r="421" spans="1:31" ht="15" customHeight="1" x14ac:dyDescent="0.25">
      <c r="A421" s="2" t="s">
        <v>18572</v>
      </c>
      <c r="B421" s="14" t="str">
        <f>VLOOKUP(MYRANKS_H[[#This Row],[PLAYERID]],PLAYERIDMAP2[],COLUMN(PLAYERIDMAP2[LASTNAME]),FALSE)</f>
        <v>Altherr</v>
      </c>
      <c r="C421" s="14" t="str">
        <f>VLOOKUP(MYRANKS_H[[#This Row],[PLAYERID]],PLAYERIDMAP2[],COLUMN(PLAYERIDMAP2[FIRSTNAME]),FALSE)</f>
        <v>Aaron</v>
      </c>
      <c r="D421" s="14" t="str">
        <f>MYRANKS_H[[#This Row],[FNAME]]&amp;" "&amp;MYRANKS_H[[#This Row],[LNAME]]</f>
        <v>Aaron Altherr</v>
      </c>
      <c r="E421" s="14" t="str">
        <f>VLOOKUP(MYRANKS_H[[#This Row],[PLAYERID]],PLAYERIDMAP2[],COLUMN(PLAYERIDMAP2[TEAM]),FALSE)</f>
        <v>PHI</v>
      </c>
      <c r="F421" s="14" t="str">
        <f>VLOOKUP(MYRANKS_H[[#This Row],[PLAYERID]],PLAYERIDMAP2[],COLUMN(PLAYERIDMAP2[POS]),FALSE)</f>
        <v>OF</v>
      </c>
      <c r="G421" s="14">
        <f>IFERROR(VALUE(VLOOKUP(MYRANKS_H[[#This Row],[PLAYERID]],PLAYERIDMAP2[],COLUMN(PLAYERIDMAP2[IDFANGRAPHS]),FALSE)),VLOOKUP(MYRANKS_H[[#This Row],[PLAYERID]],PLAYERIDMAP2[],COLUMN(PLAYERIDMAP2[IDFANGRAPHS]),FALSE))</f>
        <v>11270</v>
      </c>
      <c r="H421" s="56">
        <f>IFERROR(VLOOKUP(MYRANKS_H[[#This Row],[IDFANGRAPHS]],STEAMER_H[],COLUMN(STEAMER_H[PA]),FALSE),0)</f>
        <v>449</v>
      </c>
      <c r="I421" s="56">
        <f>IFERROR(VLOOKUP(MYRANKS_H[[#This Row],[IDFANGRAPHS]],STEAMER_H[],COLUMN(STEAMER_H[AB]),FALSE),0)</f>
        <v>408</v>
      </c>
      <c r="J421" s="56">
        <f>IFERROR(VLOOKUP(MYRANKS_H[[#This Row],[IDFANGRAPHS]],STEAMER_H[],COLUMN(STEAMER_H[H]),FALSE),0)</f>
        <v>98</v>
      </c>
      <c r="K421" s="56">
        <f>IFERROR(VLOOKUP(MYRANKS_H[[#This Row],[IDFANGRAPHS]],STEAMER_H[],COLUMN(STEAMER_H[2B]),FALSE),0)</f>
        <v>22</v>
      </c>
      <c r="L421" s="56">
        <f>IFERROR(VLOOKUP(MYRANKS_H[[#This Row],[IDFANGRAPHS]],STEAMER_H[],COLUMN(STEAMER_H[3B]),FALSE),0)</f>
        <v>3</v>
      </c>
      <c r="M421" s="56">
        <f>IFERROR(VLOOKUP(MYRANKS_H[[#This Row],[IDFANGRAPHS]],STEAMER_H[],COLUMN(STEAMER_H[HR]),FALSE),0)</f>
        <v>11</v>
      </c>
      <c r="N421" s="56">
        <f>IFERROR(VLOOKUP(MYRANKS_H[[#This Row],[IDFANGRAPHS]],STEAMER_H[],COLUMN(STEAMER_H[R]),FALSE),0)</f>
        <v>46</v>
      </c>
      <c r="O421" s="56">
        <f>IFERROR(VLOOKUP(MYRANKS_H[[#This Row],[IDFANGRAPHS]],STEAMER_H[],COLUMN(STEAMER_H[RBI]),FALSE),0)</f>
        <v>45</v>
      </c>
      <c r="P421" s="56">
        <f>IFERROR(VLOOKUP(MYRANKS_H[[#This Row],[IDFANGRAPHS]],STEAMER_H[],COLUMN(STEAMER_H[BB]),FALSE),0)</f>
        <v>31</v>
      </c>
      <c r="Q421" s="56">
        <f>IFERROR(VLOOKUP(MYRANKS_H[[#This Row],[IDFANGRAPHS]],STEAMER_H[],COLUMN(STEAMER_H[HBP]),FALSE),0)</f>
        <v>5</v>
      </c>
      <c r="R421" s="56">
        <f>IFERROR(VLOOKUP(MYRANKS_H[[#This Row],[IDFANGRAPHS]],STEAMER_H[],COLUMN(STEAMER_H[SO]),FALSE),0)</f>
        <v>104</v>
      </c>
      <c r="S421" s="56">
        <f>IFERROR(VLOOKUP(MYRANKS_H[[#This Row],[IDFANGRAPHS]],STEAMER_H[],COLUMN(STEAMER_H[SB]),FALSE),0)</f>
        <v>10</v>
      </c>
      <c r="T421" s="19">
        <f>IFERROR(MYRANKS_H[[#This Row],[H]]/MYRANKS_H[[#This Row],[AB]],0)</f>
        <v>0.24019607843137256</v>
      </c>
      <c r="U421" s="19">
        <f>IFERROR((MYRANKS_H[[#This Row],[H]]+MYRANKS_H[[#This Row],[BB]]+MYRANKS_H[[#This Row],[HBP]])/(MYRANKS_H[[#This Row],[AB]]+MYRANKS_H[[#This Row],[BB]]+MYRANKS_H[[#This Row],[HBP]]),0)</f>
        <v>0.30180180180180183</v>
      </c>
      <c r="V421" s="19">
        <f>IFERROR((MYRANKS_H[[#This Row],[H]]+MYRANKS_H[[#This Row],[2B]]+2*MYRANKS_H[[#This Row],[3B]]+3*MYRANKS_H[[#This Row],[HR]])/MYRANKS_H[[#This Row],[AB]],0)</f>
        <v>0.38970588235294118</v>
      </c>
      <c r="W42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21" s="27">
        <f>VLOOKUP(MYRANKS_H[[#This Row],[POS]],REPLACEMENT_LEVEL[],3,FALSE)</f>
        <v>0</v>
      </c>
      <c r="Y421" s="27">
        <f>MYRANKS_H[[#This Row],[PROJ PTS]]-MYRANKS_H[[#This Row],[REPL LEVEL]]</f>
        <v>0</v>
      </c>
      <c r="Z421" s="27">
        <f>RANK(MYRANKS_H[[#This Row],[POINTS OVER REPL]],MYRANKS_H[POINTS OVER REPL])</f>
        <v>1</v>
      </c>
      <c r="AA421" s="29">
        <f>IF(MYRANKS_H[[#This Row],[RANK]]&lt;=TOTAL_HITTERS_DRAFTED,MYRANKS_H[[#This Row],[POINTS OVER REPL]],0)</f>
        <v>0</v>
      </c>
      <c r="AB421" s="35">
        <f>MYRANKS_H[[#This Row],[POINTS OVER REPL]]*DOLLAR_VALUE_PER_POINT+1</f>
        <v>1</v>
      </c>
      <c r="AC421" s="35"/>
      <c r="AD421" s="29">
        <f>IF(AND(MYRANKS_H[[#This Row],[RANK]]&lt;=(TOTAL_HITTERS_DRAFTED-HITTERS_BELOW_REPL_DRAFTED),MYRANKS_H[[#This Row],[$ACTUAL]]=""),MYRANKS_H[[#This Row],[POINTS OVER REPL]],0)</f>
        <v>0</v>
      </c>
      <c r="AE421" s="35">
        <f>IF(MYRANKS_H[[#This Row],[$ACTUAL]]="",MYRANKS_H[[#This Row],[POINTS OVER REPL]]*REMAINING_DOLLAR_VALUE_PER_POINT+1,0)</f>
        <v>1</v>
      </c>
    </row>
    <row r="422" spans="1:31" x14ac:dyDescent="0.25">
      <c r="A422" s="64" t="s">
        <v>11133</v>
      </c>
      <c r="B422" s="14" t="str">
        <f>VLOOKUP(MYRANKS_H[[#This Row],[PLAYERID]],PLAYERIDMAP2[],COLUMN(PLAYERIDMAP2[LASTNAME]),FALSE)</f>
        <v>Anna</v>
      </c>
      <c r="C422" s="14" t="str">
        <f>VLOOKUP(MYRANKS_H[[#This Row],[PLAYERID]],PLAYERIDMAP2[],COLUMN(PLAYERIDMAP2[FIRSTNAME]),FALSE)</f>
        <v>Dean</v>
      </c>
      <c r="D422" s="14" t="str">
        <f>MYRANKS_H[[#This Row],[FNAME]]&amp;" "&amp;MYRANKS_H[[#This Row],[LNAME]]</f>
        <v>Dean Anna</v>
      </c>
      <c r="E422" s="14" t="str">
        <f>VLOOKUP(MYRANKS_H[[#This Row],[PLAYERID]],PLAYERIDMAP2[],COLUMN(PLAYERIDMAP2[TEAM]),FALSE)</f>
        <v>STL</v>
      </c>
      <c r="F422" s="14" t="str">
        <f>VLOOKUP(MYRANKS_H[[#This Row],[PLAYERID]],PLAYERIDMAP2[],COLUMN(PLAYERIDMAP2[POS]),FALSE)</f>
        <v>SS</v>
      </c>
      <c r="G422" s="14">
        <f>IFERROR(VALUE(VLOOKUP(MYRANKS_H[[#This Row],[PLAYERID]],PLAYERIDMAP2[],COLUMN(PLAYERIDMAP2[IDFANGRAPHS]),FALSE)),VLOOKUP(MYRANKS_H[[#This Row],[PLAYERID]],PLAYERIDMAP2[],COLUMN(PLAYERIDMAP2[IDFANGRAPHS]),FALSE))</f>
        <v>8353</v>
      </c>
      <c r="H422" s="56">
        <f>IFERROR(VLOOKUP(MYRANKS_H[[#This Row],[IDFANGRAPHS]],STEAMER_H[],COLUMN(STEAMER_H[PA]),FALSE),0)</f>
        <v>13</v>
      </c>
      <c r="I422" s="56">
        <f>IFERROR(VLOOKUP(MYRANKS_H[[#This Row],[IDFANGRAPHS]],STEAMER_H[],COLUMN(STEAMER_H[AB]),FALSE),0)</f>
        <v>12</v>
      </c>
      <c r="J422" s="56">
        <f>IFERROR(VLOOKUP(MYRANKS_H[[#This Row],[IDFANGRAPHS]],STEAMER_H[],COLUMN(STEAMER_H[H]),FALSE),0)</f>
        <v>3</v>
      </c>
      <c r="K422" s="56">
        <f>IFERROR(VLOOKUP(MYRANKS_H[[#This Row],[IDFANGRAPHS]],STEAMER_H[],COLUMN(STEAMER_H[2B]),FALSE),0)</f>
        <v>1</v>
      </c>
      <c r="L422" s="56">
        <f>IFERROR(VLOOKUP(MYRANKS_H[[#This Row],[IDFANGRAPHS]],STEAMER_H[],COLUMN(STEAMER_H[3B]),FALSE),0)</f>
        <v>0</v>
      </c>
      <c r="M422" s="56">
        <f>IFERROR(VLOOKUP(MYRANKS_H[[#This Row],[IDFANGRAPHS]],STEAMER_H[],COLUMN(STEAMER_H[HR]),FALSE),0)</f>
        <v>0</v>
      </c>
      <c r="N422" s="56">
        <f>IFERROR(VLOOKUP(MYRANKS_H[[#This Row],[IDFANGRAPHS]],STEAMER_H[],COLUMN(STEAMER_H[R]),FALSE),0)</f>
        <v>1</v>
      </c>
      <c r="O422" s="56">
        <f>IFERROR(VLOOKUP(MYRANKS_H[[#This Row],[IDFANGRAPHS]],STEAMER_H[],COLUMN(STEAMER_H[RBI]),FALSE),0)</f>
        <v>1</v>
      </c>
      <c r="P422" s="56">
        <f>IFERROR(VLOOKUP(MYRANKS_H[[#This Row],[IDFANGRAPHS]],STEAMER_H[],COLUMN(STEAMER_H[BB]),FALSE),0)</f>
        <v>1</v>
      </c>
      <c r="Q422" s="56">
        <f>IFERROR(VLOOKUP(MYRANKS_H[[#This Row],[IDFANGRAPHS]],STEAMER_H[],COLUMN(STEAMER_H[HBP]),FALSE),0)</f>
        <v>0</v>
      </c>
      <c r="R422" s="56">
        <f>IFERROR(VLOOKUP(MYRANKS_H[[#This Row],[IDFANGRAPHS]],STEAMER_H[],COLUMN(STEAMER_H[SO]),FALSE),0)</f>
        <v>2</v>
      </c>
      <c r="S422" s="56">
        <f>IFERROR(VLOOKUP(MYRANKS_H[[#This Row],[IDFANGRAPHS]],STEAMER_H[],COLUMN(STEAMER_H[SB]),FALSE),0)</f>
        <v>0</v>
      </c>
      <c r="T422" s="52">
        <f>IFERROR(MYRANKS_H[[#This Row],[H]]/MYRANKS_H[[#This Row],[AB]],0)</f>
        <v>0.25</v>
      </c>
      <c r="U422" s="52">
        <f>IFERROR((MYRANKS_H[[#This Row],[H]]+MYRANKS_H[[#This Row],[BB]]+MYRANKS_H[[#This Row],[HBP]])/(MYRANKS_H[[#This Row],[AB]]+MYRANKS_H[[#This Row],[BB]]+MYRANKS_H[[#This Row],[HBP]]),0)</f>
        <v>0.30769230769230771</v>
      </c>
      <c r="V422" s="52">
        <f>IFERROR((MYRANKS_H[[#This Row],[H]]+MYRANKS_H[[#This Row],[2B]]+2*MYRANKS_H[[#This Row],[3B]]+3*MYRANKS_H[[#This Row],[HR]])/MYRANKS_H[[#This Row],[AB]],0)</f>
        <v>0.33333333333333331</v>
      </c>
      <c r="W422"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22" s="27">
        <f>VLOOKUP(MYRANKS_H[[#This Row],[POS]],REPLACEMENT_LEVEL[],3,FALSE)</f>
        <v>0</v>
      </c>
      <c r="Y422" s="27">
        <f>MYRANKS_H[[#This Row],[PROJ PTS]]-MYRANKS_H[[#This Row],[REPL LEVEL]]</f>
        <v>0</v>
      </c>
      <c r="Z422" s="27">
        <f>RANK(MYRANKS_H[[#This Row],[POINTS OVER REPL]],MYRANKS_H[POINTS OVER REPL])</f>
        <v>1</v>
      </c>
      <c r="AA422" s="27">
        <f>IF(MYRANKS_H[[#This Row],[RANK]]&lt;=TOTAL_HITTERS_DRAFTED,MYRANKS_H[[#This Row],[POINTS OVER REPL]],0)</f>
        <v>0</v>
      </c>
      <c r="AB422" s="53">
        <f>MYRANKS_H[[#This Row],[POINTS OVER REPL]]*DOLLAR_VALUE_PER_POINT+1</f>
        <v>1</v>
      </c>
      <c r="AC422" s="27"/>
      <c r="AD422" s="27">
        <f>IF(AND(MYRANKS_H[[#This Row],[RANK]]&lt;=(TOTAL_HITTERS_DRAFTED-HITTERS_BELOW_REPL_DRAFTED),MYRANKS_H[[#This Row],[$ACTUAL]]=""),MYRANKS_H[[#This Row],[POINTS OVER REPL]],0)</f>
        <v>0</v>
      </c>
      <c r="AE422" s="54">
        <f>IF(MYRANKS_H[[#This Row],[$ACTUAL]]="",MYRANKS_H[[#This Row],[POINTS OVER REPL]]*REMAINING_DOLLAR_VALUE_PER_POINT+1,0)</f>
        <v>1</v>
      </c>
    </row>
    <row r="423" spans="1:31" x14ac:dyDescent="0.25">
      <c r="A423" s="2" t="s">
        <v>11155</v>
      </c>
      <c r="B423" s="14" t="str">
        <f>VLOOKUP(MYRANKS_H[[#This Row],[PLAYERID]],PLAYERIDMAP2[],COLUMN(PLAYERIDMAP2[LASTNAME]),FALSE)</f>
        <v>Arencibia</v>
      </c>
      <c r="C423" s="14" t="str">
        <f>VLOOKUP(MYRANKS_H[[#This Row],[PLAYERID]],PLAYERIDMAP2[],COLUMN(PLAYERIDMAP2[FIRSTNAME]),FALSE)</f>
        <v>J.P.</v>
      </c>
      <c r="D423" s="14" t="str">
        <f>MYRANKS_H[[#This Row],[FNAME]]&amp;" "&amp;MYRANKS_H[[#This Row],[LNAME]]</f>
        <v>J.P. Arencibia</v>
      </c>
      <c r="E423" s="14" t="str">
        <f>VLOOKUP(MYRANKS_H[[#This Row],[PLAYERID]],PLAYERIDMAP2[],COLUMN(PLAYERIDMAP2[TEAM]),FALSE)</f>
        <v>N/A</v>
      </c>
      <c r="F423" s="14" t="str">
        <f>VLOOKUP(MYRANKS_H[[#This Row],[PLAYERID]],PLAYERIDMAP2[],COLUMN(PLAYERIDMAP2[POS]),FALSE)</f>
        <v>C</v>
      </c>
      <c r="G423" s="14">
        <f>IFERROR(VALUE(VLOOKUP(MYRANKS_H[[#This Row],[PLAYERID]],PLAYERIDMAP2[],COLUMN(PLAYERIDMAP2[IDFANGRAPHS]),FALSE)),VLOOKUP(MYRANKS_H[[#This Row],[PLAYERID]],PLAYERIDMAP2[],COLUMN(PLAYERIDMAP2[IDFANGRAPHS]),FALSE))</f>
        <v>697</v>
      </c>
      <c r="H423" s="56">
        <f>IFERROR(VLOOKUP(MYRANKS_H[[#This Row],[IDFANGRAPHS]],STEAMER_H[],COLUMN(STEAMER_H[PA]),FALSE),0)</f>
        <v>1</v>
      </c>
      <c r="I423" s="56">
        <f>IFERROR(VLOOKUP(MYRANKS_H[[#This Row],[IDFANGRAPHS]],STEAMER_H[],COLUMN(STEAMER_H[AB]),FALSE),0)</f>
        <v>1</v>
      </c>
      <c r="J423" s="56">
        <f>IFERROR(VLOOKUP(MYRANKS_H[[#This Row],[IDFANGRAPHS]],STEAMER_H[],COLUMN(STEAMER_H[H]),FALSE),0)</f>
        <v>0</v>
      </c>
      <c r="K423" s="56">
        <f>IFERROR(VLOOKUP(MYRANKS_H[[#This Row],[IDFANGRAPHS]],STEAMER_H[],COLUMN(STEAMER_H[2B]),FALSE),0)</f>
        <v>0</v>
      </c>
      <c r="L423" s="56">
        <f>IFERROR(VLOOKUP(MYRANKS_H[[#This Row],[IDFANGRAPHS]],STEAMER_H[],COLUMN(STEAMER_H[3B]),FALSE),0)</f>
        <v>0</v>
      </c>
      <c r="M423" s="56">
        <f>IFERROR(VLOOKUP(MYRANKS_H[[#This Row],[IDFANGRAPHS]],STEAMER_H[],COLUMN(STEAMER_H[HR]),FALSE),0)</f>
        <v>0</v>
      </c>
      <c r="N423" s="56">
        <f>IFERROR(VLOOKUP(MYRANKS_H[[#This Row],[IDFANGRAPHS]],STEAMER_H[],COLUMN(STEAMER_H[R]),FALSE),0)</f>
        <v>0</v>
      </c>
      <c r="O423" s="56">
        <f>IFERROR(VLOOKUP(MYRANKS_H[[#This Row],[IDFANGRAPHS]],STEAMER_H[],COLUMN(STEAMER_H[RBI]),FALSE),0)</f>
        <v>0</v>
      </c>
      <c r="P423" s="56">
        <f>IFERROR(VLOOKUP(MYRANKS_H[[#This Row],[IDFANGRAPHS]],STEAMER_H[],COLUMN(STEAMER_H[BB]),FALSE),0)</f>
        <v>0</v>
      </c>
      <c r="Q423" s="56">
        <f>IFERROR(VLOOKUP(MYRANKS_H[[#This Row],[IDFANGRAPHS]],STEAMER_H[],COLUMN(STEAMER_H[HBP]),FALSE),0)</f>
        <v>0</v>
      </c>
      <c r="R423" s="56">
        <f>IFERROR(VLOOKUP(MYRANKS_H[[#This Row],[IDFANGRAPHS]],STEAMER_H[],COLUMN(STEAMER_H[SO]),FALSE),0)</f>
        <v>0</v>
      </c>
      <c r="S423" s="56">
        <f>IFERROR(VLOOKUP(MYRANKS_H[[#This Row],[IDFANGRAPHS]],STEAMER_H[],COLUMN(STEAMER_H[SB]),FALSE),0)</f>
        <v>0</v>
      </c>
      <c r="T423" s="19">
        <f>IFERROR(MYRANKS_H[[#This Row],[H]]/MYRANKS_H[[#This Row],[AB]],0)</f>
        <v>0</v>
      </c>
      <c r="U423" s="19">
        <f>IFERROR((MYRANKS_H[[#This Row],[H]]+MYRANKS_H[[#This Row],[BB]]+MYRANKS_H[[#This Row],[HBP]])/(MYRANKS_H[[#This Row],[AB]]+MYRANKS_H[[#This Row],[BB]]+MYRANKS_H[[#This Row],[HBP]]),0)</f>
        <v>0</v>
      </c>
      <c r="V423" s="19">
        <f>IFERROR((MYRANKS_H[[#This Row],[H]]+MYRANKS_H[[#This Row],[2B]]+2*MYRANKS_H[[#This Row],[3B]]+3*MYRANKS_H[[#This Row],[HR]])/MYRANKS_H[[#This Row],[AB]],0)</f>
        <v>0</v>
      </c>
      <c r="W42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23" s="27">
        <f>VLOOKUP(MYRANKS_H[[#This Row],[POS]],REPLACEMENT_LEVEL[],3,FALSE)</f>
        <v>0</v>
      </c>
      <c r="Y423" s="27">
        <f>MYRANKS_H[[#This Row],[PROJ PTS]]-MYRANKS_H[[#This Row],[REPL LEVEL]]</f>
        <v>0</v>
      </c>
      <c r="Z423" s="27">
        <f>RANK(MYRANKS_H[[#This Row],[POINTS OVER REPL]],MYRANKS_H[POINTS OVER REPL])</f>
        <v>1</v>
      </c>
      <c r="AA423" s="29">
        <f>IF(MYRANKS_H[[#This Row],[RANK]]&lt;=TOTAL_HITTERS_DRAFTED,MYRANKS_H[[#This Row],[POINTS OVER REPL]],0)</f>
        <v>0</v>
      </c>
      <c r="AB423" s="35">
        <f>MYRANKS_H[[#This Row],[POINTS OVER REPL]]*DOLLAR_VALUE_PER_POINT+1</f>
        <v>1</v>
      </c>
      <c r="AC423" s="35"/>
      <c r="AD423" s="29">
        <f>IF(AND(MYRANKS_H[[#This Row],[RANK]]&lt;=(TOTAL_HITTERS_DRAFTED-HITTERS_BELOW_REPL_DRAFTED),MYRANKS_H[[#This Row],[$ACTUAL]]=""),MYRANKS_H[[#This Row],[POINTS OVER REPL]],0)</f>
        <v>0</v>
      </c>
      <c r="AE423" s="35">
        <f>IF(MYRANKS_H[[#This Row],[$ACTUAL]]="",MYRANKS_H[[#This Row],[POINTS OVER REPL]]*REMAINING_DOLLAR_VALUE_PER_POINT+1,0)</f>
        <v>1</v>
      </c>
    </row>
    <row r="424" spans="1:31" ht="15" customHeight="1" x14ac:dyDescent="0.25">
      <c r="A424" s="2" t="s">
        <v>11269</v>
      </c>
      <c r="B424" s="14" t="str">
        <f>VLOOKUP(MYRANKS_H[[#This Row],[PLAYERID]],PLAYERIDMAP2[],COLUMN(PLAYERIDMAP2[LASTNAME]),FALSE)</f>
        <v>Barney</v>
      </c>
      <c r="C424" s="14" t="str">
        <f>VLOOKUP(MYRANKS_H[[#This Row],[PLAYERID]],PLAYERIDMAP2[],COLUMN(PLAYERIDMAP2[FIRSTNAME]),FALSE)</f>
        <v>Darwin</v>
      </c>
      <c r="D424" s="14" t="str">
        <f>MYRANKS_H[[#This Row],[FNAME]]&amp;" "&amp;MYRANKS_H[[#This Row],[LNAME]]</f>
        <v>Darwin Barney</v>
      </c>
      <c r="E424" s="14" t="str">
        <f>VLOOKUP(MYRANKS_H[[#This Row],[PLAYERID]],PLAYERIDMAP2[],COLUMN(PLAYERIDMAP2[TEAM]),FALSE)</f>
        <v>TOR</v>
      </c>
      <c r="F424" s="14" t="str">
        <f>VLOOKUP(MYRANKS_H[[#This Row],[PLAYERID]],PLAYERIDMAP2[],COLUMN(PLAYERIDMAP2[POS]),FALSE)</f>
        <v>2B</v>
      </c>
      <c r="G424" s="14">
        <f>IFERROR(VALUE(VLOOKUP(MYRANKS_H[[#This Row],[PLAYERID]],PLAYERIDMAP2[],COLUMN(PLAYERIDMAP2[IDFANGRAPHS]),FALSE)),VLOOKUP(MYRANKS_H[[#This Row],[PLAYERID]],PLAYERIDMAP2[],COLUMN(PLAYERIDMAP2[IDFANGRAPHS]),FALSE))</f>
        <v>2430</v>
      </c>
      <c r="H424" s="56">
        <f>IFERROR(VLOOKUP(MYRANKS_H[[#This Row],[IDFANGRAPHS]],STEAMER_H[],COLUMN(STEAMER_H[PA]),FALSE),0)</f>
        <v>143</v>
      </c>
      <c r="I424" s="56">
        <f>IFERROR(VLOOKUP(MYRANKS_H[[#This Row],[IDFANGRAPHS]],STEAMER_H[],COLUMN(STEAMER_H[AB]),FALSE),0)</f>
        <v>132</v>
      </c>
      <c r="J424" s="56">
        <f>IFERROR(VLOOKUP(MYRANKS_H[[#This Row],[IDFANGRAPHS]],STEAMER_H[],COLUMN(STEAMER_H[H]),FALSE),0)</f>
        <v>31</v>
      </c>
      <c r="K424" s="56">
        <f>IFERROR(VLOOKUP(MYRANKS_H[[#This Row],[IDFANGRAPHS]],STEAMER_H[],COLUMN(STEAMER_H[2B]),FALSE),0)</f>
        <v>6</v>
      </c>
      <c r="L424" s="56">
        <f>IFERROR(VLOOKUP(MYRANKS_H[[#This Row],[IDFANGRAPHS]],STEAMER_H[],COLUMN(STEAMER_H[3B]),FALSE),0)</f>
        <v>0</v>
      </c>
      <c r="M424" s="56">
        <f>IFERROR(VLOOKUP(MYRANKS_H[[#This Row],[IDFANGRAPHS]],STEAMER_H[],COLUMN(STEAMER_H[HR]),FALSE),0)</f>
        <v>2</v>
      </c>
      <c r="N424" s="56">
        <f>IFERROR(VLOOKUP(MYRANKS_H[[#This Row],[IDFANGRAPHS]],STEAMER_H[],COLUMN(STEAMER_H[R]),FALSE),0)</f>
        <v>14</v>
      </c>
      <c r="O424" s="56">
        <f>IFERROR(VLOOKUP(MYRANKS_H[[#This Row],[IDFANGRAPHS]],STEAMER_H[],COLUMN(STEAMER_H[RBI]),FALSE),0)</f>
        <v>13</v>
      </c>
      <c r="P424" s="56">
        <f>IFERROR(VLOOKUP(MYRANKS_H[[#This Row],[IDFANGRAPHS]],STEAMER_H[],COLUMN(STEAMER_H[BB]),FALSE),0)</f>
        <v>8</v>
      </c>
      <c r="Q424" s="56">
        <f>IFERROR(VLOOKUP(MYRANKS_H[[#This Row],[IDFANGRAPHS]],STEAMER_H[],COLUMN(STEAMER_H[HBP]),FALSE),0)</f>
        <v>1</v>
      </c>
      <c r="R424" s="56">
        <f>IFERROR(VLOOKUP(MYRANKS_H[[#This Row],[IDFANGRAPHS]],STEAMER_H[],COLUMN(STEAMER_H[SO]),FALSE),0)</f>
        <v>20</v>
      </c>
      <c r="S424" s="56">
        <f>IFERROR(VLOOKUP(MYRANKS_H[[#This Row],[IDFANGRAPHS]],STEAMER_H[],COLUMN(STEAMER_H[SB]),FALSE),0)</f>
        <v>2</v>
      </c>
      <c r="T424" s="19">
        <f>IFERROR(MYRANKS_H[[#This Row],[H]]/MYRANKS_H[[#This Row],[AB]],0)</f>
        <v>0.23484848484848486</v>
      </c>
      <c r="U424" s="19">
        <f>IFERROR((MYRANKS_H[[#This Row],[H]]+MYRANKS_H[[#This Row],[BB]]+MYRANKS_H[[#This Row],[HBP]])/(MYRANKS_H[[#This Row],[AB]]+MYRANKS_H[[#This Row],[BB]]+MYRANKS_H[[#This Row],[HBP]]),0)</f>
        <v>0.28368794326241137</v>
      </c>
      <c r="V424" s="19">
        <f>IFERROR((MYRANKS_H[[#This Row],[H]]+MYRANKS_H[[#This Row],[2B]]+2*MYRANKS_H[[#This Row],[3B]]+3*MYRANKS_H[[#This Row],[HR]])/MYRANKS_H[[#This Row],[AB]],0)</f>
        <v>0.32575757575757575</v>
      </c>
      <c r="W42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24" s="27">
        <f>VLOOKUP(MYRANKS_H[[#This Row],[POS]],REPLACEMENT_LEVEL[],3,FALSE)</f>
        <v>0</v>
      </c>
      <c r="Y424" s="27">
        <f>MYRANKS_H[[#This Row],[PROJ PTS]]-MYRANKS_H[[#This Row],[REPL LEVEL]]</f>
        <v>0</v>
      </c>
      <c r="Z424" s="27">
        <f>RANK(MYRANKS_H[[#This Row],[POINTS OVER REPL]],MYRANKS_H[POINTS OVER REPL])</f>
        <v>1</v>
      </c>
      <c r="AA424" s="29">
        <f>IF(MYRANKS_H[[#This Row],[RANK]]&lt;=TOTAL_HITTERS_DRAFTED,MYRANKS_H[[#This Row],[POINTS OVER REPL]],0)</f>
        <v>0</v>
      </c>
      <c r="AB424" s="35">
        <f>MYRANKS_H[[#This Row],[POINTS OVER REPL]]*DOLLAR_VALUE_PER_POINT+1</f>
        <v>1</v>
      </c>
      <c r="AC424" s="35"/>
      <c r="AD424" s="29">
        <f>IF(AND(MYRANKS_H[[#This Row],[RANK]]&lt;=(TOTAL_HITTERS_DRAFTED-HITTERS_BELOW_REPL_DRAFTED),MYRANKS_H[[#This Row],[$ACTUAL]]=""),MYRANKS_H[[#This Row],[POINTS OVER REPL]],0)</f>
        <v>0</v>
      </c>
      <c r="AE424" s="35">
        <f>IF(MYRANKS_H[[#This Row],[$ACTUAL]]="",MYRANKS_H[[#This Row],[POINTS OVER REPL]]*REMAINING_DOLLAR_VALUE_PER_POINT+1,0)</f>
        <v>1</v>
      </c>
    </row>
    <row r="425" spans="1:31" ht="15" customHeight="1" x14ac:dyDescent="0.25">
      <c r="A425" s="64" t="s">
        <v>11442</v>
      </c>
      <c r="B425" s="14" t="str">
        <f>VLOOKUP(MYRANKS_H[[#This Row],[PLAYERID]],PLAYERIDMAP2[],COLUMN(PLAYERIDMAP2[LASTNAME]),FALSE)</f>
        <v>Bloomquist</v>
      </c>
      <c r="C425" s="14" t="str">
        <f>VLOOKUP(MYRANKS_H[[#This Row],[PLAYERID]],PLAYERIDMAP2[],COLUMN(PLAYERIDMAP2[FIRSTNAME]),FALSE)</f>
        <v>Willie</v>
      </c>
      <c r="D425" s="14" t="str">
        <f>MYRANKS_H[[#This Row],[FNAME]]&amp;" "&amp;MYRANKS_H[[#This Row],[LNAME]]</f>
        <v>Willie Bloomquist</v>
      </c>
      <c r="E425" s="14" t="str">
        <f>VLOOKUP(MYRANKS_H[[#This Row],[PLAYERID]],PLAYERIDMAP2[],COLUMN(PLAYERIDMAP2[TEAM]),FALSE)</f>
        <v>SEA</v>
      </c>
      <c r="F425" s="14" t="str">
        <f>VLOOKUP(MYRANKS_H[[#This Row],[PLAYERID]],PLAYERIDMAP2[],COLUMN(PLAYERIDMAP2[POS]),FALSE)</f>
        <v>SS</v>
      </c>
      <c r="G425" s="14">
        <f>IFERROR(VALUE(VLOOKUP(MYRANKS_H[[#This Row],[PLAYERID]],PLAYERIDMAP2[],COLUMN(PLAYERIDMAP2[IDFANGRAPHS]),FALSE)),VLOOKUP(MYRANKS_H[[#This Row],[PLAYERID]],PLAYERIDMAP2[],COLUMN(PLAYERIDMAP2[IDFANGRAPHS]),FALSE))</f>
        <v>1066</v>
      </c>
      <c r="H425" s="56">
        <f>IFERROR(VLOOKUP(MYRANKS_H[[#This Row],[IDFANGRAPHS]],STEAMER_H[],COLUMN(STEAMER_H[PA]),FALSE),0)</f>
        <v>1</v>
      </c>
      <c r="I425" s="56">
        <f>IFERROR(VLOOKUP(MYRANKS_H[[#This Row],[IDFANGRAPHS]],STEAMER_H[],COLUMN(STEAMER_H[AB]),FALSE),0)</f>
        <v>1</v>
      </c>
      <c r="J425" s="56">
        <f>IFERROR(VLOOKUP(MYRANKS_H[[#This Row],[IDFANGRAPHS]],STEAMER_H[],COLUMN(STEAMER_H[H]),FALSE),0)</f>
        <v>0</v>
      </c>
      <c r="K425" s="56">
        <f>IFERROR(VLOOKUP(MYRANKS_H[[#This Row],[IDFANGRAPHS]],STEAMER_H[],COLUMN(STEAMER_H[2B]),FALSE),0)</f>
        <v>0</v>
      </c>
      <c r="L425" s="56">
        <f>IFERROR(VLOOKUP(MYRANKS_H[[#This Row],[IDFANGRAPHS]],STEAMER_H[],COLUMN(STEAMER_H[3B]),FALSE),0)</f>
        <v>0</v>
      </c>
      <c r="M425" s="56">
        <f>IFERROR(VLOOKUP(MYRANKS_H[[#This Row],[IDFANGRAPHS]],STEAMER_H[],COLUMN(STEAMER_H[HR]),FALSE),0)</f>
        <v>0</v>
      </c>
      <c r="N425" s="56">
        <f>IFERROR(VLOOKUP(MYRANKS_H[[#This Row],[IDFANGRAPHS]],STEAMER_H[],COLUMN(STEAMER_H[R]),FALSE),0)</f>
        <v>0</v>
      </c>
      <c r="O425" s="56">
        <f>IFERROR(VLOOKUP(MYRANKS_H[[#This Row],[IDFANGRAPHS]],STEAMER_H[],COLUMN(STEAMER_H[RBI]),FALSE),0)</f>
        <v>0</v>
      </c>
      <c r="P425" s="56">
        <f>IFERROR(VLOOKUP(MYRANKS_H[[#This Row],[IDFANGRAPHS]],STEAMER_H[],COLUMN(STEAMER_H[BB]),FALSE),0)</f>
        <v>0</v>
      </c>
      <c r="Q425" s="56">
        <f>IFERROR(VLOOKUP(MYRANKS_H[[#This Row],[IDFANGRAPHS]],STEAMER_H[],COLUMN(STEAMER_H[HBP]),FALSE),0)</f>
        <v>0</v>
      </c>
      <c r="R425" s="56">
        <f>IFERROR(VLOOKUP(MYRANKS_H[[#This Row],[IDFANGRAPHS]],STEAMER_H[],COLUMN(STEAMER_H[SO]),FALSE),0)</f>
        <v>0</v>
      </c>
      <c r="S425" s="56">
        <f>IFERROR(VLOOKUP(MYRANKS_H[[#This Row],[IDFANGRAPHS]],STEAMER_H[],COLUMN(STEAMER_H[SB]),FALSE),0)</f>
        <v>0</v>
      </c>
      <c r="T425" s="57">
        <f>IFERROR(MYRANKS_H[[#This Row],[H]]/MYRANKS_H[[#This Row],[AB]],0)</f>
        <v>0</v>
      </c>
      <c r="U425" s="57">
        <f>IFERROR((MYRANKS_H[[#This Row],[H]]+MYRANKS_H[[#This Row],[BB]]+MYRANKS_H[[#This Row],[HBP]])/(MYRANKS_H[[#This Row],[AB]]+MYRANKS_H[[#This Row],[BB]]+MYRANKS_H[[#This Row],[HBP]]),0)</f>
        <v>0</v>
      </c>
      <c r="V425" s="57">
        <f>IFERROR((MYRANKS_H[[#This Row],[H]]+MYRANKS_H[[#This Row],[2B]]+2*MYRANKS_H[[#This Row],[3B]]+3*MYRANKS_H[[#This Row],[HR]])/MYRANKS_H[[#This Row],[AB]],0)</f>
        <v>0</v>
      </c>
      <c r="W42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25" s="56">
        <f>VLOOKUP(MYRANKS_H[[#This Row],[POS]],REPLACEMENT_LEVEL[],3,FALSE)</f>
        <v>0</v>
      </c>
      <c r="Y425" s="56">
        <f>MYRANKS_H[[#This Row],[PROJ PTS]]-MYRANKS_H[[#This Row],[REPL LEVEL]]</f>
        <v>0</v>
      </c>
      <c r="Z425" s="56">
        <f>RANK(MYRANKS_H[[#This Row],[POINTS OVER REPL]],MYRANKS_H[POINTS OVER REPL])</f>
        <v>1</v>
      </c>
      <c r="AA425" s="56">
        <f>IF(MYRANKS_H[[#This Row],[RANK]]&lt;=TOTAL_HITTERS_DRAFTED,MYRANKS_H[[#This Row],[POINTS OVER REPL]],0)</f>
        <v>0</v>
      </c>
      <c r="AB425" s="58">
        <f>MYRANKS_H[[#This Row],[POINTS OVER REPL]]*DOLLAR_VALUE_PER_POINT+1</f>
        <v>1</v>
      </c>
      <c r="AC425" s="56"/>
      <c r="AD425" s="56">
        <f>IF(AND(MYRANKS_H[[#This Row],[RANK]]&lt;=(TOTAL_HITTERS_DRAFTED-HITTERS_BELOW_REPL_DRAFTED),MYRANKS_H[[#This Row],[$ACTUAL]]=""),MYRANKS_H[[#This Row],[POINTS OVER REPL]],0)</f>
        <v>0</v>
      </c>
      <c r="AE425" s="59">
        <f>IF(MYRANKS_H[[#This Row],[$ACTUAL]]="",MYRANKS_H[[#This Row],[POINTS OVER REPL]]*REMAINING_DOLLAR_VALUE_PER_POINT+1,0)</f>
        <v>1</v>
      </c>
    </row>
    <row r="426" spans="1:31" ht="15" customHeight="1" x14ac:dyDescent="0.25">
      <c r="A426" s="2" t="s">
        <v>11446</v>
      </c>
      <c r="B426" s="14" t="str">
        <f>VLOOKUP(MYRANKS_H[[#This Row],[PLAYERID]],PLAYERIDMAP2[],COLUMN(PLAYERIDMAP2[LASTNAME]),FALSE)</f>
        <v>Boesch</v>
      </c>
      <c r="C426" s="14" t="str">
        <f>VLOOKUP(MYRANKS_H[[#This Row],[PLAYERID]],PLAYERIDMAP2[],COLUMN(PLAYERIDMAP2[FIRSTNAME]),FALSE)</f>
        <v>Brennan</v>
      </c>
      <c r="D426" s="14" t="str">
        <f>MYRANKS_H[[#This Row],[FNAME]]&amp;" "&amp;MYRANKS_H[[#This Row],[LNAME]]</f>
        <v>Brennan Boesch</v>
      </c>
      <c r="E426" s="14" t="str">
        <f>VLOOKUP(MYRANKS_H[[#This Row],[PLAYERID]],PLAYERIDMAP2[],COLUMN(PLAYERIDMAP2[TEAM]),FALSE)</f>
        <v>CIN</v>
      </c>
      <c r="F426" s="14" t="str">
        <f>VLOOKUP(MYRANKS_H[[#This Row],[PLAYERID]],PLAYERIDMAP2[],COLUMN(PLAYERIDMAP2[POS]),FALSE)</f>
        <v>OF</v>
      </c>
      <c r="G426" s="14">
        <f>IFERROR(VALUE(VLOOKUP(MYRANKS_H[[#This Row],[PLAYERID]],PLAYERIDMAP2[],COLUMN(PLAYERIDMAP2[IDFANGRAPHS]),FALSE)),VLOOKUP(MYRANKS_H[[#This Row],[PLAYERID]],PLAYERIDMAP2[],COLUMN(PLAYERIDMAP2[IDFANGRAPHS]),FALSE))</f>
        <v>914</v>
      </c>
      <c r="H426" s="56">
        <f>IFERROR(VLOOKUP(MYRANKS_H[[#This Row],[IDFANGRAPHS]],STEAMER_H[],COLUMN(STEAMER_H[PA]),FALSE),0)</f>
        <v>1</v>
      </c>
      <c r="I426" s="56">
        <f>IFERROR(VLOOKUP(MYRANKS_H[[#This Row],[IDFANGRAPHS]],STEAMER_H[],COLUMN(STEAMER_H[AB]),FALSE),0)</f>
        <v>1</v>
      </c>
      <c r="J426" s="56">
        <f>IFERROR(VLOOKUP(MYRANKS_H[[#This Row],[IDFANGRAPHS]],STEAMER_H[],COLUMN(STEAMER_H[H]),FALSE),0)</f>
        <v>0</v>
      </c>
      <c r="K426" s="56">
        <f>IFERROR(VLOOKUP(MYRANKS_H[[#This Row],[IDFANGRAPHS]],STEAMER_H[],COLUMN(STEAMER_H[2B]),FALSE),0)</f>
        <v>0</v>
      </c>
      <c r="L426" s="56">
        <f>IFERROR(VLOOKUP(MYRANKS_H[[#This Row],[IDFANGRAPHS]],STEAMER_H[],COLUMN(STEAMER_H[3B]),FALSE),0)</f>
        <v>0</v>
      </c>
      <c r="M426" s="56">
        <f>IFERROR(VLOOKUP(MYRANKS_H[[#This Row],[IDFANGRAPHS]],STEAMER_H[],COLUMN(STEAMER_H[HR]),FALSE),0)</f>
        <v>0</v>
      </c>
      <c r="N426" s="56">
        <f>IFERROR(VLOOKUP(MYRANKS_H[[#This Row],[IDFANGRAPHS]],STEAMER_H[],COLUMN(STEAMER_H[R]),FALSE),0)</f>
        <v>0</v>
      </c>
      <c r="O426" s="56">
        <f>IFERROR(VLOOKUP(MYRANKS_H[[#This Row],[IDFANGRAPHS]],STEAMER_H[],COLUMN(STEAMER_H[RBI]),FALSE),0)</f>
        <v>0</v>
      </c>
      <c r="P426" s="56">
        <f>IFERROR(VLOOKUP(MYRANKS_H[[#This Row],[IDFANGRAPHS]],STEAMER_H[],COLUMN(STEAMER_H[BB]),FALSE),0)</f>
        <v>0</v>
      </c>
      <c r="Q426" s="56">
        <f>IFERROR(VLOOKUP(MYRANKS_H[[#This Row],[IDFANGRAPHS]],STEAMER_H[],COLUMN(STEAMER_H[HBP]),FALSE),0)</f>
        <v>0</v>
      </c>
      <c r="R426" s="56">
        <f>IFERROR(VLOOKUP(MYRANKS_H[[#This Row],[IDFANGRAPHS]],STEAMER_H[],COLUMN(STEAMER_H[SO]),FALSE),0)</f>
        <v>0</v>
      </c>
      <c r="S426" s="56">
        <f>IFERROR(VLOOKUP(MYRANKS_H[[#This Row],[IDFANGRAPHS]],STEAMER_H[],COLUMN(STEAMER_H[SB]),FALSE),0)</f>
        <v>0</v>
      </c>
      <c r="T426" s="19">
        <f>IFERROR(MYRANKS_H[[#This Row],[H]]/MYRANKS_H[[#This Row],[AB]],0)</f>
        <v>0</v>
      </c>
      <c r="U426" s="19">
        <f>IFERROR((MYRANKS_H[[#This Row],[H]]+MYRANKS_H[[#This Row],[BB]]+MYRANKS_H[[#This Row],[HBP]])/(MYRANKS_H[[#This Row],[AB]]+MYRANKS_H[[#This Row],[BB]]+MYRANKS_H[[#This Row],[HBP]]),0)</f>
        <v>0</v>
      </c>
      <c r="V426" s="19">
        <f>IFERROR((MYRANKS_H[[#This Row],[H]]+MYRANKS_H[[#This Row],[2B]]+2*MYRANKS_H[[#This Row],[3B]]+3*MYRANKS_H[[#This Row],[HR]])/MYRANKS_H[[#This Row],[AB]],0)</f>
        <v>0</v>
      </c>
      <c r="W42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26" s="27">
        <f>VLOOKUP(MYRANKS_H[[#This Row],[POS]],REPLACEMENT_LEVEL[],3,FALSE)</f>
        <v>0</v>
      </c>
      <c r="Y426" s="27">
        <f>MYRANKS_H[[#This Row],[PROJ PTS]]-MYRANKS_H[[#This Row],[REPL LEVEL]]</f>
        <v>0</v>
      </c>
      <c r="Z426" s="27">
        <f>RANK(MYRANKS_H[[#This Row],[POINTS OVER REPL]],MYRANKS_H[POINTS OVER REPL])</f>
        <v>1</v>
      </c>
      <c r="AA426" s="29">
        <f>IF(MYRANKS_H[[#This Row],[RANK]]&lt;=TOTAL_HITTERS_DRAFTED,MYRANKS_H[[#This Row],[POINTS OVER REPL]],0)</f>
        <v>0</v>
      </c>
      <c r="AB426" s="35">
        <f>MYRANKS_H[[#This Row],[POINTS OVER REPL]]*DOLLAR_VALUE_PER_POINT+1</f>
        <v>1</v>
      </c>
      <c r="AC426" s="35"/>
      <c r="AD426" s="29">
        <f>IF(AND(MYRANKS_H[[#This Row],[RANK]]&lt;=(TOTAL_HITTERS_DRAFTED-HITTERS_BELOW_REPL_DRAFTED),MYRANKS_H[[#This Row],[$ACTUAL]]=""),MYRANKS_H[[#This Row],[POINTS OVER REPL]],0)</f>
        <v>0</v>
      </c>
      <c r="AE426" s="35">
        <f>IF(MYRANKS_H[[#This Row],[$ACTUAL]]="",MYRANKS_H[[#This Row],[POINTS OVER REPL]]*REMAINING_DOLLAR_VALUE_PER_POINT+1,0)</f>
        <v>1</v>
      </c>
    </row>
    <row r="427" spans="1:31" x14ac:dyDescent="0.25">
      <c r="A427" s="2" t="s">
        <v>11476</v>
      </c>
      <c r="B427" s="14" t="str">
        <f>VLOOKUP(MYRANKS_H[[#This Row],[PLAYERID]],PLAYERIDMAP2[],COLUMN(PLAYERIDMAP2[LASTNAME]),FALSE)</f>
        <v>Bourgeois</v>
      </c>
      <c r="C427" s="14" t="str">
        <f>VLOOKUP(MYRANKS_H[[#This Row],[PLAYERID]],PLAYERIDMAP2[],COLUMN(PLAYERIDMAP2[FIRSTNAME]),FALSE)</f>
        <v>Jason</v>
      </c>
      <c r="D427" s="14" t="str">
        <f>MYRANKS_H[[#This Row],[FNAME]]&amp;" "&amp;MYRANKS_H[[#This Row],[LNAME]]</f>
        <v>Jason Bourgeois</v>
      </c>
      <c r="E427" s="14" t="str">
        <f>VLOOKUP(MYRANKS_H[[#This Row],[PLAYERID]],PLAYERIDMAP2[],COLUMN(PLAYERIDMAP2[TEAM]),FALSE)</f>
        <v>CIN</v>
      </c>
      <c r="F427" s="14" t="str">
        <f>VLOOKUP(MYRANKS_H[[#This Row],[PLAYERID]],PLAYERIDMAP2[],COLUMN(PLAYERIDMAP2[POS]),FALSE)</f>
        <v>OF</v>
      </c>
      <c r="G427" s="14">
        <f>IFERROR(VALUE(VLOOKUP(MYRANKS_H[[#This Row],[PLAYERID]],PLAYERIDMAP2[],COLUMN(PLAYERIDMAP2[IDFANGRAPHS]),FALSE)),VLOOKUP(MYRANKS_H[[#This Row],[PLAYERID]],PLAYERIDMAP2[],COLUMN(PLAYERIDMAP2[IDFANGRAPHS]),FALSE))</f>
        <v>2225</v>
      </c>
      <c r="H427" s="56">
        <f>IFERROR(VLOOKUP(MYRANKS_H[[#This Row],[IDFANGRAPHS]],STEAMER_H[],COLUMN(STEAMER_H[PA]),FALSE),0)</f>
        <v>1</v>
      </c>
      <c r="I427" s="56">
        <f>IFERROR(VLOOKUP(MYRANKS_H[[#This Row],[IDFANGRAPHS]],STEAMER_H[],COLUMN(STEAMER_H[AB]),FALSE),0)</f>
        <v>1</v>
      </c>
      <c r="J427" s="56">
        <f>IFERROR(VLOOKUP(MYRANKS_H[[#This Row],[IDFANGRAPHS]],STEAMER_H[],COLUMN(STEAMER_H[H]),FALSE),0)</f>
        <v>0</v>
      </c>
      <c r="K427" s="56">
        <f>IFERROR(VLOOKUP(MYRANKS_H[[#This Row],[IDFANGRAPHS]],STEAMER_H[],COLUMN(STEAMER_H[2B]),FALSE),0)</f>
        <v>0</v>
      </c>
      <c r="L427" s="56">
        <f>IFERROR(VLOOKUP(MYRANKS_H[[#This Row],[IDFANGRAPHS]],STEAMER_H[],COLUMN(STEAMER_H[3B]),FALSE),0)</f>
        <v>0</v>
      </c>
      <c r="M427" s="56">
        <f>IFERROR(VLOOKUP(MYRANKS_H[[#This Row],[IDFANGRAPHS]],STEAMER_H[],COLUMN(STEAMER_H[HR]),FALSE),0)</f>
        <v>0</v>
      </c>
      <c r="N427" s="56">
        <f>IFERROR(VLOOKUP(MYRANKS_H[[#This Row],[IDFANGRAPHS]],STEAMER_H[],COLUMN(STEAMER_H[R]),FALSE),0)</f>
        <v>0</v>
      </c>
      <c r="O427" s="56">
        <f>IFERROR(VLOOKUP(MYRANKS_H[[#This Row],[IDFANGRAPHS]],STEAMER_H[],COLUMN(STEAMER_H[RBI]),FALSE),0)</f>
        <v>0</v>
      </c>
      <c r="P427" s="56">
        <f>IFERROR(VLOOKUP(MYRANKS_H[[#This Row],[IDFANGRAPHS]],STEAMER_H[],COLUMN(STEAMER_H[BB]),FALSE),0)</f>
        <v>0</v>
      </c>
      <c r="Q427" s="56">
        <f>IFERROR(VLOOKUP(MYRANKS_H[[#This Row],[IDFANGRAPHS]],STEAMER_H[],COLUMN(STEAMER_H[HBP]),FALSE),0)</f>
        <v>0</v>
      </c>
      <c r="R427" s="56">
        <f>IFERROR(VLOOKUP(MYRANKS_H[[#This Row],[IDFANGRAPHS]],STEAMER_H[],COLUMN(STEAMER_H[SO]),FALSE),0)</f>
        <v>0</v>
      </c>
      <c r="S427" s="56">
        <f>IFERROR(VLOOKUP(MYRANKS_H[[#This Row],[IDFANGRAPHS]],STEAMER_H[],COLUMN(STEAMER_H[SB]),FALSE),0)</f>
        <v>0</v>
      </c>
      <c r="T427" s="19">
        <f>IFERROR(MYRANKS_H[[#This Row],[H]]/MYRANKS_H[[#This Row],[AB]],0)</f>
        <v>0</v>
      </c>
      <c r="U427" s="19">
        <f>IFERROR((MYRANKS_H[[#This Row],[H]]+MYRANKS_H[[#This Row],[BB]]+MYRANKS_H[[#This Row],[HBP]])/(MYRANKS_H[[#This Row],[AB]]+MYRANKS_H[[#This Row],[BB]]+MYRANKS_H[[#This Row],[HBP]]),0)</f>
        <v>0</v>
      </c>
      <c r="V427" s="19">
        <f>IFERROR((MYRANKS_H[[#This Row],[H]]+MYRANKS_H[[#This Row],[2B]]+2*MYRANKS_H[[#This Row],[3B]]+3*MYRANKS_H[[#This Row],[HR]])/MYRANKS_H[[#This Row],[AB]],0)</f>
        <v>0</v>
      </c>
      <c r="W42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27" s="27">
        <f>VLOOKUP(MYRANKS_H[[#This Row],[POS]],REPLACEMENT_LEVEL[],3,FALSE)</f>
        <v>0</v>
      </c>
      <c r="Y427" s="27">
        <f>MYRANKS_H[[#This Row],[PROJ PTS]]-MYRANKS_H[[#This Row],[REPL LEVEL]]</f>
        <v>0</v>
      </c>
      <c r="Z427" s="27">
        <f>RANK(MYRANKS_H[[#This Row],[POINTS OVER REPL]],MYRANKS_H[POINTS OVER REPL])</f>
        <v>1</v>
      </c>
      <c r="AA427" s="29">
        <f>IF(MYRANKS_H[[#This Row],[RANK]]&lt;=TOTAL_HITTERS_DRAFTED,MYRANKS_H[[#This Row],[POINTS OVER REPL]],0)</f>
        <v>0</v>
      </c>
      <c r="AB427" s="35">
        <f>MYRANKS_H[[#This Row],[POINTS OVER REPL]]*DOLLAR_VALUE_PER_POINT+1</f>
        <v>1</v>
      </c>
      <c r="AC427" s="35"/>
      <c r="AD427" s="29">
        <f>IF(AND(MYRANKS_H[[#This Row],[RANK]]&lt;=(TOTAL_HITTERS_DRAFTED-HITTERS_BELOW_REPL_DRAFTED),MYRANKS_H[[#This Row],[$ACTUAL]]=""),MYRANKS_H[[#This Row],[POINTS OVER REPL]],0)</f>
        <v>0</v>
      </c>
      <c r="AE427" s="35">
        <f>IF(MYRANKS_H[[#This Row],[$ACTUAL]]="",MYRANKS_H[[#This Row],[POINTS OVER REPL]]*REMAINING_DOLLAR_VALUE_PER_POINT+1,0)</f>
        <v>1</v>
      </c>
    </row>
    <row r="428" spans="1:31" ht="15" customHeight="1" x14ac:dyDescent="0.25">
      <c r="A428" s="2" t="s">
        <v>11515</v>
      </c>
      <c r="B428" s="14" t="str">
        <f>VLOOKUP(MYRANKS_H[[#This Row],[PLAYERID]],PLAYERIDMAP2[],COLUMN(PLAYERIDMAP2[LASTNAME]),FALSE)</f>
        <v>Brantly</v>
      </c>
      <c r="C428" s="14" t="str">
        <f>VLOOKUP(MYRANKS_H[[#This Row],[PLAYERID]],PLAYERIDMAP2[],COLUMN(PLAYERIDMAP2[FIRSTNAME]),FALSE)</f>
        <v>Rob</v>
      </c>
      <c r="D428" s="14" t="str">
        <f>MYRANKS_H[[#This Row],[FNAME]]&amp;" "&amp;MYRANKS_H[[#This Row],[LNAME]]</f>
        <v>Rob Brantly</v>
      </c>
      <c r="E428" s="14" t="str">
        <f>VLOOKUP(MYRANKS_H[[#This Row],[PLAYERID]],PLAYERIDMAP2[],COLUMN(PLAYERIDMAP2[TEAM]),FALSE)</f>
        <v>CHW</v>
      </c>
      <c r="F428" s="14" t="str">
        <f>VLOOKUP(MYRANKS_H[[#This Row],[PLAYERID]],PLAYERIDMAP2[],COLUMN(PLAYERIDMAP2[POS]),FALSE)</f>
        <v>C</v>
      </c>
      <c r="G428" s="14">
        <f>IFERROR(VALUE(VLOOKUP(MYRANKS_H[[#This Row],[PLAYERID]],PLAYERIDMAP2[],COLUMN(PLAYERIDMAP2[IDFANGRAPHS]),FALSE)),VLOOKUP(MYRANKS_H[[#This Row],[PLAYERID]],PLAYERIDMAP2[],COLUMN(PLAYERIDMAP2[IDFANGRAPHS]),FALSE))</f>
        <v>10655</v>
      </c>
      <c r="H428" s="56">
        <f>IFERROR(VLOOKUP(MYRANKS_H[[#This Row],[IDFANGRAPHS]],STEAMER_H[],COLUMN(STEAMER_H[PA]),FALSE),0)</f>
        <v>18</v>
      </c>
      <c r="I428" s="56">
        <f>IFERROR(VLOOKUP(MYRANKS_H[[#This Row],[IDFANGRAPHS]],STEAMER_H[],COLUMN(STEAMER_H[AB]),FALSE),0)</f>
        <v>17</v>
      </c>
      <c r="J428" s="56">
        <f>IFERROR(VLOOKUP(MYRANKS_H[[#This Row],[IDFANGRAPHS]],STEAMER_H[],COLUMN(STEAMER_H[H]),FALSE),0)</f>
        <v>4</v>
      </c>
      <c r="K428" s="56">
        <f>IFERROR(VLOOKUP(MYRANKS_H[[#This Row],[IDFANGRAPHS]],STEAMER_H[],COLUMN(STEAMER_H[2B]),FALSE),0)</f>
        <v>1</v>
      </c>
      <c r="L428" s="56">
        <f>IFERROR(VLOOKUP(MYRANKS_H[[#This Row],[IDFANGRAPHS]],STEAMER_H[],COLUMN(STEAMER_H[3B]),FALSE),0)</f>
        <v>0</v>
      </c>
      <c r="M428" s="56">
        <f>IFERROR(VLOOKUP(MYRANKS_H[[#This Row],[IDFANGRAPHS]],STEAMER_H[],COLUMN(STEAMER_H[HR]),FALSE),0)</f>
        <v>0</v>
      </c>
      <c r="N428" s="56">
        <f>IFERROR(VLOOKUP(MYRANKS_H[[#This Row],[IDFANGRAPHS]],STEAMER_H[],COLUMN(STEAMER_H[R]),FALSE),0)</f>
        <v>2</v>
      </c>
      <c r="O428" s="56">
        <f>IFERROR(VLOOKUP(MYRANKS_H[[#This Row],[IDFANGRAPHS]],STEAMER_H[],COLUMN(STEAMER_H[RBI]),FALSE),0)</f>
        <v>2</v>
      </c>
      <c r="P428" s="56">
        <f>IFERROR(VLOOKUP(MYRANKS_H[[#This Row],[IDFANGRAPHS]],STEAMER_H[],COLUMN(STEAMER_H[BB]),FALSE),0)</f>
        <v>1</v>
      </c>
      <c r="Q428" s="56">
        <f>IFERROR(VLOOKUP(MYRANKS_H[[#This Row],[IDFANGRAPHS]],STEAMER_H[],COLUMN(STEAMER_H[HBP]),FALSE),0)</f>
        <v>0</v>
      </c>
      <c r="R428" s="56">
        <f>IFERROR(VLOOKUP(MYRANKS_H[[#This Row],[IDFANGRAPHS]],STEAMER_H[],COLUMN(STEAMER_H[SO]),FALSE),0)</f>
        <v>3</v>
      </c>
      <c r="S428" s="56">
        <f>IFERROR(VLOOKUP(MYRANKS_H[[#This Row],[IDFANGRAPHS]],STEAMER_H[],COLUMN(STEAMER_H[SB]),FALSE),0)</f>
        <v>0</v>
      </c>
      <c r="T428" s="19">
        <f>IFERROR(MYRANKS_H[[#This Row],[H]]/MYRANKS_H[[#This Row],[AB]],0)</f>
        <v>0.23529411764705882</v>
      </c>
      <c r="U428" s="19">
        <f>IFERROR((MYRANKS_H[[#This Row],[H]]+MYRANKS_H[[#This Row],[BB]]+MYRANKS_H[[#This Row],[HBP]])/(MYRANKS_H[[#This Row],[AB]]+MYRANKS_H[[#This Row],[BB]]+MYRANKS_H[[#This Row],[HBP]]),0)</f>
        <v>0.27777777777777779</v>
      </c>
      <c r="V428" s="19">
        <f>IFERROR((MYRANKS_H[[#This Row],[H]]+MYRANKS_H[[#This Row],[2B]]+2*MYRANKS_H[[#This Row],[3B]]+3*MYRANKS_H[[#This Row],[HR]])/MYRANKS_H[[#This Row],[AB]],0)</f>
        <v>0.29411764705882354</v>
      </c>
      <c r="W42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28" s="27">
        <f>VLOOKUP(MYRANKS_H[[#This Row],[POS]],REPLACEMENT_LEVEL[],3,FALSE)</f>
        <v>0</v>
      </c>
      <c r="Y428" s="27">
        <f>MYRANKS_H[[#This Row],[PROJ PTS]]-MYRANKS_H[[#This Row],[REPL LEVEL]]</f>
        <v>0</v>
      </c>
      <c r="Z428" s="27">
        <f>RANK(MYRANKS_H[[#This Row],[POINTS OVER REPL]],MYRANKS_H[POINTS OVER REPL])</f>
        <v>1</v>
      </c>
      <c r="AA428" s="29">
        <f>IF(MYRANKS_H[[#This Row],[RANK]]&lt;=TOTAL_HITTERS_DRAFTED,MYRANKS_H[[#This Row],[POINTS OVER REPL]],0)</f>
        <v>0</v>
      </c>
      <c r="AB428" s="35">
        <f>MYRANKS_H[[#This Row],[POINTS OVER REPL]]*DOLLAR_VALUE_PER_POINT+1</f>
        <v>1</v>
      </c>
      <c r="AC428" s="35"/>
      <c r="AD428" s="29">
        <f>IF(AND(MYRANKS_H[[#This Row],[RANK]]&lt;=(TOTAL_HITTERS_DRAFTED-HITTERS_BELOW_REPL_DRAFTED),MYRANKS_H[[#This Row],[$ACTUAL]]=""),MYRANKS_H[[#This Row],[POINTS OVER REPL]],0)</f>
        <v>0</v>
      </c>
      <c r="AE428" s="35">
        <f>IF(MYRANKS_H[[#This Row],[$ACTUAL]]="",MYRANKS_H[[#This Row],[POINTS OVER REPL]]*REMAINING_DOLLAR_VALUE_PER_POINT+1,0)</f>
        <v>1</v>
      </c>
    </row>
    <row r="429" spans="1:31" ht="15" customHeight="1" x14ac:dyDescent="0.25">
      <c r="A429" s="2" t="s">
        <v>17081</v>
      </c>
      <c r="B429" s="14" t="str">
        <f>VLOOKUP(MYRANKS_H[[#This Row],[PLAYERID]],PLAYERIDMAP2[],COLUMN(PLAYERIDMAP2[LASTNAME]),FALSE)</f>
        <v>Casali</v>
      </c>
      <c r="C429" s="14" t="str">
        <f>VLOOKUP(MYRANKS_H[[#This Row],[PLAYERID]],PLAYERIDMAP2[],COLUMN(PLAYERIDMAP2[FIRSTNAME]),FALSE)</f>
        <v>Curt</v>
      </c>
      <c r="D429" s="14" t="str">
        <f>MYRANKS_H[[#This Row],[FNAME]]&amp;" "&amp;MYRANKS_H[[#This Row],[LNAME]]</f>
        <v>Curt Casali</v>
      </c>
      <c r="E429" s="14" t="str">
        <f>VLOOKUP(MYRANKS_H[[#This Row],[PLAYERID]],PLAYERIDMAP2[],COLUMN(PLAYERIDMAP2[TEAM]),FALSE)</f>
        <v>TB</v>
      </c>
      <c r="F429" s="14" t="str">
        <f>VLOOKUP(MYRANKS_H[[#This Row],[PLAYERID]],PLAYERIDMAP2[],COLUMN(PLAYERIDMAP2[POS]),FALSE)</f>
        <v>C</v>
      </c>
      <c r="G429" s="14">
        <f>IFERROR(VALUE(VLOOKUP(MYRANKS_H[[#This Row],[PLAYERID]],PLAYERIDMAP2[],COLUMN(PLAYERIDMAP2[IDFANGRAPHS]),FALSE)),VLOOKUP(MYRANKS_H[[#This Row],[PLAYERID]],PLAYERIDMAP2[],COLUMN(PLAYERIDMAP2[IDFANGRAPHS]),FALSE))</f>
        <v>12510</v>
      </c>
      <c r="H429" s="56">
        <f>IFERROR(VLOOKUP(MYRANKS_H[[#This Row],[IDFANGRAPHS]],STEAMER_H[],COLUMN(STEAMER_H[PA]),FALSE),0)</f>
        <v>236</v>
      </c>
      <c r="I429" s="56">
        <f>IFERROR(VLOOKUP(MYRANKS_H[[#This Row],[IDFANGRAPHS]],STEAMER_H[],COLUMN(STEAMER_H[AB]),FALSE),0)</f>
        <v>209</v>
      </c>
      <c r="J429" s="56">
        <f>IFERROR(VLOOKUP(MYRANKS_H[[#This Row],[IDFANGRAPHS]],STEAMER_H[],COLUMN(STEAMER_H[H]),FALSE),0)</f>
        <v>46</v>
      </c>
      <c r="K429" s="56">
        <f>IFERROR(VLOOKUP(MYRANKS_H[[#This Row],[IDFANGRAPHS]],STEAMER_H[],COLUMN(STEAMER_H[2B]),FALSE),0)</f>
        <v>9</v>
      </c>
      <c r="L429" s="56">
        <f>IFERROR(VLOOKUP(MYRANKS_H[[#This Row],[IDFANGRAPHS]],STEAMER_H[],COLUMN(STEAMER_H[3B]),FALSE),0)</f>
        <v>0</v>
      </c>
      <c r="M429" s="56">
        <f>IFERROR(VLOOKUP(MYRANKS_H[[#This Row],[IDFANGRAPHS]],STEAMER_H[],COLUMN(STEAMER_H[HR]),FALSE),0)</f>
        <v>7</v>
      </c>
      <c r="N429" s="56">
        <f>IFERROR(VLOOKUP(MYRANKS_H[[#This Row],[IDFANGRAPHS]],STEAMER_H[],COLUMN(STEAMER_H[R]),FALSE),0)</f>
        <v>24</v>
      </c>
      <c r="O429" s="56">
        <f>IFERROR(VLOOKUP(MYRANKS_H[[#This Row],[IDFANGRAPHS]],STEAMER_H[],COLUMN(STEAMER_H[RBI]),FALSE),0)</f>
        <v>24</v>
      </c>
      <c r="P429" s="56">
        <f>IFERROR(VLOOKUP(MYRANKS_H[[#This Row],[IDFANGRAPHS]],STEAMER_H[],COLUMN(STEAMER_H[BB]),FALSE),0)</f>
        <v>20</v>
      </c>
      <c r="Q429" s="56">
        <f>IFERROR(VLOOKUP(MYRANKS_H[[#This Row],[IDFANGRAPHS]],STEAMER_H[],COLUMN(STEAMER_H[HBP]),FALSE),0)</f>
        <v>3</v>
      </c>
      <c r="R429" s="56">
        <f>IFERROR(VLOOKUP(MYRANKS_H[[#This Row],[IDFANGRAPHS]],STEAMER_H[],COLUMN(STEAMER_H[SO]),FALSE),0)</f>
        <v>59</v>
      </c>
      <c r="S429" s="56">
        <f>IFERROR(VLOOKUP(MYRANKS_H[[#This Row],[IDFANGRAPHS]],STEAMER_H[],COLUMN(STEAMER_H[SB]),FALSE),0)</f>
        <v>2</v>
      </c>
      <c r="T429" s="19">
        <f>IFERROR(MYRANKS_H[[#This Row],[H]]/MYRANKS_H[[#This Row],[AB]],0)</f>
        <v>0.22009569377990432</v>
      </c>
      <c r="U429" s="19">
        <f>IFERROR((MYRANKS_H[[#This Row],[H]]+MYRANKS_H[[#This Row],[BB]]+MYRANKS_H[[#This Row],[HBP]])/(MYRANKS_H[[#This Row],[AB]]+MYRANKS_H[[#This Row],[BB]]+MYRANKS_H[[#This Row],[HBP]]),0)</f>
        <v>0.29741379310344829</v>
      </c>
      <c r="V429" s="19">
        <f>IFERROR((MYRANKS_H[[#This Row],[H]]+MYRANKS_H[[#This Row],[2B]]+2*MYRANKS_H[[#This Row],[3B]]+3*MYRANKS_H[[#This Row],[HR]])/MYRANKS_H[[#This Row],[AB]],0)</f>
        <v>0.36363636363636365</v>
      </c>
      <c r="W42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29" s="27">
        <f>VLOOKUP(MYRANKS_H[[#This Row],[POS]],REPLACEMENT_LEVEL[],3,FALSE)</f>
        <v>0</v>
      </c>
      <c r="Y429" s="27">
        <f>MYRANKS_H[[#This Row],[PROJ PTS]]-MYRANKS_H[[#This Row],[REPL LEVEL]]</f>
        <v>0</v>
      </c>
      <c r="Z429" s="27">
        <f>RANK(MYRANKS_H[[#This Row],[POINTS OVER REPL]],MYRANKS_H[POINTS OVER REPL])</f>
        <v>1</v>
      </c>
      <c r="AA429" s="29">
        <f>IF(MYRANKS_H[[#This Row],[RANK]]&lt;=TOTAL_HITTERS_DRAFTED,MYRANKS_H[[#This Row],[POINTS OVER REPL]],0)</f>
        <v>0</v>
      </c>
      <c r="AB429" s="35">
        <f>MYRANKS_H[[#This Row],[POINTS OVER REPL]]*DOLLAR_VALUE_PER_POINT+1</f>
        <v>1</v>
      </c>
      <c r="AC429" s="35"/>
      <c r="AD429" s="29">
        <f>IF(AND(MYRANKS_H[[#This Row],[RANK]]&lt;=(TOTAL_HITTERS_DRAFTED-HITTERS_BELOW_REPL_DRAFTED),MYRANKS_H[[#This Row],[$ACTUAL]]=""),MYRANKS_H[[#This Row],[POINTS OVER REPL]],0)</f>
        <v>0</v>
      </c>
      <c r="AE429" s="35">
        <f>IF(MYRANKS_H[[#This Row],[$ACTUAL]]="",MYRANKS_H[[#This Row],[POINTS OVER REPL]]*REMAINING_DOLLAR_VALUE_PER_POINT+1,0)</f>
        <v>1</v>
      </c>
    </row>
    <row r="430" spans="1:31" x14ac:dyDescent="0.25">
      <c r="A430" s="2" t="s">
        <v>11897</v>
      </c>
      <c r="B430" s="14" t="str">
        <f>VLOOKUP(MYRANKS_H[[#This Row],[PLAYERID]],PLAYERIDMAP2[],COLUMN(PLAYERIDMAP2[LASTNAME]),FALSE)</f>
        <v>Clevenger</v>
      </c>
      <c r="C430" s="14" t="str">
        <f>VLOOKUP(MYRANKS_H[[#This Row],[PLAYERID]],PLAYERIDMAP2[],COLUMN(PLAYERIDMAP2[FIRSTNAME]),FALSE)</f>
        <v>Steve</v>
      </c>
      <c r="D430" s="14" t="str">
        <f>MYRANKS_H[[#This Row],[FNAME]]&amp;" "&amp;MYRANKS_H[[#This Row],[LNAME]]</f>
        <v>Steve Clevenger</v>
      </c>
      <c r="E430" s="14" t="str">
        <f>VLOOKUP(MYRANKS_H[[#This Row],[PLAYERID]],PLAYERIDMAP2[],COLUMN(PLAYERIDMAP2[TEAM]),FALSE)</f>
        <v>SEA</v>
      </c>
      <c r="F430" s="14" t="str">
        <f>VLOOKUP(MYRANKS_H[[#This Row],[PLAYERID]],PLAYERIDMAP2[],COLUMN(PLAYERIDMAP2[POS]),FALSE)</f>
        <v>C</v>
      </c>
      <c r="G430" s="14">
        <f>IFERROR(VALUE(VLOOKUP(MYRANKS_H[[#This Row],[PLAYERID]],PLAYERIDMAP2[],COLUMN(PLAYERIDMAP2[IDFANGRAPHS]),FALSE)),VLOOKUP(MYRANKS_H[[#This Row],[PLAYERID]],PLAYERIDMAP2[],COLUMN(PLAYERIDMAP2[IDFANGRAPHS]),FALSE))</f>
        <v>9542</v>
      </c>
      <c r="H430" s="56">
        <f>IFERROR(VLOOKUP(MYRANKS_H[[#This Row],[IDFANGRAPHS]],STEAMER_H[],COLUMN(STEAMER_H[PA]),FALSE),0)</f>
        <v>170</v>
      </c>
      <c r="I430" s="56">
        <f>IFERROR(VLOOKUP(MYRANKS_H[[#This Row],[IDFANGRAPHS]],STEAMER_H[],COLUMN(STEAMER_H[AB]),FALSE),0)</f>
        <v>155</v>
      </c>
      <c r="J430" s="56">
        <f>IFERROR(VLOOKUP(MYRANKS_H[[#This Row],[IDFANGRAPHS]],STEAMER_H[],COLUMN(STEAMER_H[H]),FALSE),0)</f>
        <v>40</v>
      </c>
      <c r="K430" s="56">
        <f>IFERROR(VLOOKUP(MYRANKS_H[[#This Row],[IDFANGRAPHS]],STEAMER_H[],COLUMN(STEAMER_H[2B]),FALSE),0)</f>
        <v>8</v>
      </c>
      <c r="L430" s="56">
        <f>IFERROR(VLOOKUP(MYRANKS_H[[#This Row],[IDFANGRAPHS]],STEAMER_H[],COLUMN(STEAMER_H[3B]),FALSE),0)</f>
        <v>1</v>
      </c>
      <c r="M430" s="56">
        <f>IFERROR(VLOOKUP(MYRANKS_H[[#This Row],[IDFANGRAPHS]],STEAMER_H[],COLUMN(STEAMER_H[HR]),FALSE),0)</f>
        <v>2</v>
      </c>
      <c r="N430" s="56">
        <f>IFERROR(VLOOKUP(MYRANKS_H[[#This Row],[IDFANGRAPHS]],STEAMER_H[],COLUMN(STEAMER_H[R]),FALSE),0)</f>
        <v>17</v>
      </c>
      <c r="O430" s="56">
        <f>IFERROR(VLOOKUP(MYRANKS_H[[#This Row],[IDFANGRAPHS]],STEAMER_H[],COLUMN(STEAMER_H[RBI]),FALSE),0)</f>
        <v>16</v>
      </c>
      <c r="P430" s="56">
        <f>IFERROR(VLOOKUP(MYRANKS_H[[#This Row],[IDFANGRAPHS]],STEAMER_H[],COLUMN(STEAMER_H[BB]),FALSE),0)</f>
        <v>12</v>
      </c>
      <c r="Q430" s="56">
        <f>IFERROR(VLOOKUP(MYRANKS_H[[#This Row],[IDFANGRAPHS]],STEAMER_H[],COLUMN(STEAMER_H[HBP]),FALSE),0)</f>
        <v>1</v>
      </c>
      <c r="R430" s="56">
        <f>IFERROR(VLOOKUP(MYRANKS_H[[#This Row],[IDFANGRAPHS]],STEAMER_H[],COLUMN(STEAMER_H[SO]),FALSE),0)</f>
        <v>26</v>
      </c>
      <c r="S430" s="56">
        <f>IFERROR(VLOOKUP(MYRANKS_H[[#This Row],[IDFANGRAPHS]],STEAMER_H[],COLUMN(STEAMER_H[SB]),FALSE),0)</f>
        <v>1</v>
      </c>
      <c r="T430" s="19">
        <f>IFERROR(MYRANKS_H[[#This Row],[H]]/MYRANKS_H[[#This Row],[AB]],0)</f>
        <v>0.25806451612903225</v>
      </c>
      <c r="U430" s="19">
        <f>IFERROR((MYRANKS_H[[#This Row],[H]]+MYRANKS_H[[#This Row],[BB]]+MYRANKS_H[[#This Row],[HBP]])/(MYRANKS_H[[#This Row],[AB]]+MYRANKS_H[[#This Row],[BB]]+MYRANKS_H[[#This Row],[HBP]]),0)</f>
        <v>0.31547619047619047</v>
      </c>
      <c r="V430" s="19">
        <f>IFERROR((MYRANKS_H[[#This Row],[H]]+MYRANKS_H[[#This Row],[2B]]+2*MYRANKS_H[[#This Row],[3B]]+3*MYRANKS_H[[#This Row],[HR]])/MYRANKS_H[[#This Row],[AB]],0)</f>
        <v>0.36129032258064514</v>
      </c>
      <c r="W43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0" s="27">
        <f>VLOOKUP(MYRANKS_H[[#This Row],[POS]],REPLACEMENT_LEVEL[],3,FALSE)</f>
        <v>0</v>
      </c>
      <c r="Y430" s="27">
        <f>MYRANKS_H[[#This Row],[PROJ PTS]]-MYRANKS_H[[#This Row],[REPL LEVEL]]</f>
        <v>0</v>
      </c>
      <c r="Z430" s="27">
        <f>RANK(MYRANKS_H[[#This Row],[POINTS OVER REPL]],MYRANKS_H[POINTS OVER REPL])</f>
        <v>1</v>
      </c>
      <c r="AA430" s="29">
        <f>IF(MYRANKS_H[[#This Row],[RANK]]&lt;=TOTAL_HITTERS_DRAFTED,MYRANKS_H[[#This Row],[POINTS OVER REPL]],0)</f>
        <v>0</v>
      </c>
      <c r="AB430" s="35">
        <f>MYRANKS_H[[#This Row],[POINTS OVER REPL]]*DOLLAR_VALUE_PER_POINT+1</f>
        <v>1</v>
      </c>
      <c r="AC430" s="35"/>
      <c r="AD430" s="29">
        <f>IF(AND(MYRANKS_H[[#This Row],[RANK]]&lt;=(TOTAL_HITTERS_DRAFTED-HITTERS_BELOW_REPL_DRAFTED),MYRANKS_H[[#This Row],[$ACTUAL]]=""),MYRANKS_H[[#This Row],[POINTS OVER REPL]],0)</f>
        <v>0</v>
      </c>
      <c r="AE430" s="35">
        <f>IF(MYRANKS_H[[#This Row],[$ACTUAL]]="",MYRANKS_H[[#This Row],[POINTS OVER REPL]]*REMAINING_DOLLAR_VALUE_PER_POINT+1,0)</f>
        <v>1</v>
      </c>
    </row>
    <row r="431" spans="1:31" ht="15" customHeight="1" x14ac:dyDescent="0.25">
      <c r="A431" s="2" t="s">
        <v>17209</v>
      </c>
      <c r="B431" s="14" t="str">
        <f>VLOOKUP(MYRANKS_H[[#This Row],[PLAYERID]],PLAYERIDMAP2[],COLUMN(PLAYERIDMAP2[LASTNAME]),FALSE)</f>
        <v>Cunningham</v>
      </c>
      <c r="C431" s="14" t="str">
        <f>VLOOKUP(MYRANKS_H[[#This Row],[PLAYERID]],PLAYERIDMAP2[],COLUMN(PLAYERIDMAP2[FIRSTNAME]),FALSE)</f>
        <v>Todd</v>
      </c>
      <c r="D431" s="14" t="str">
        <f>MYRANKS_H[[#This Row],[FNAME]]&amp;" "&amp;MYRANKS_H[[#This Row],[LNAME]]</f>
        <v>Todd Cunningham</v>
      </c>
      <c r="E431" s="14" t="str">
        <f>VLOOKUP(MYRANKS_H[[#This Row],[PLAYERID]],PLAYERIDMAP2[],COLUMN(PLAYERIDMAP2[TEAM]),FALSE)</f>
        <v>LAA</v>
      </c>
      <c r="F431" s="14" t="str">
        <f>VLOOKUP(MYRANKS_H[[#This Row],[PLAYERID]],PLAYERIDMAP2[],COLUMN(PLAYERIDMAP2[POS]),FALSE)</f>
        <v>OF</v>
      </c>
      <c r="G431" s="14">
        <f>IFERROR(VALUE(VLOOKUP(MYRANKS_H[[#This Row],[PLAYERID]],PLAYERIDMAP2[],COLUMN(PLAYERIDMAP2[IDFANGRAPHS]),FALSE)),VLOOKUP(MYRANKS_H[[#This Row],[PLAYERID]],PLAYERIDMAP2[],COLUMN(PLAYERIDMAP2[IDFANGRAPHS]),FALSE))</f>
        <v>10822</v>
      </c>
      <c r="H431" s="56">
        <f>IFERROR(VLOOKUP(MYRANKS_H[[#This Row],[IDFANGRAPHS]],STEAMER_H[],COLUMN(STEAMER_H[PA]),FALSE),0)</f>
        <v>118</v>
      </c>
      <c r="I431" s="56">
        <f>IFERROR(VLOOKUP(MYRANKS_H[[#This Row],[IDFANGRAPHS]],STEAMER_H[],COLUMN(STEAMER_H[AB]),FALSE),0)</f>
        <v>109</v>
      </c>
      <c r="J431" s="56">
        <f>IFERROR(VLOOKUP(MYRANKS_H[[#This Row],[IDFANGRAPHS]],STEAMER_H[],COLUMN(STEAMER_H[H]),FALSE),0)</f>
        <v>27</v>
      </c>
      <c r="K431" s="56">
        <f>IFERROR(VLOOKUP(MYRANKS_H[[#This Row],[IDFANGRAPHS]],STEAMER_H[],COLUMN(STEAMER_H[2B]),FALSE),0)</f>
        <v>5</v>
      </c>
      <c r="L431" s="56">
        <f>IFERROR(VLOOKUP(MYRANKS_H[[#This Row],[IDFANGRAPHS]],STEAMER_H[],COLUMN(STEAMER_H[3B]),FALSE),0)</f>
        <v>0</v>
      </c>
      <c r="M431" s="56">
        <f>IFERROR(VLOOKUP(MYRANKS_H[[#This Row],[IDFANGRAPHS]],STEAMER_H[],COLUMN(STEAMER_H[HR]),FALSE),0)</f>
        <v>1</v>
      </c>
      <c r="N431" s="56">
        <f>IFERROR(VLOOKUP(MYRANKS_H[[#This Row],[IDFANGRAPHS]],STEAMER_H[],COLUMN(STEAMER_H[R]),FALSE),0)</f>
        <v>11</v>
      </c>
      <c r="O431" s="56">
        <f>IFERROR(VLOOKUP(MYRANKS_H[[#This Row],[IDFANGRAPHS]],STEAMER_H[],COLUMN(STEAMER_H[RBI]),FALSE),0)</f>
        <v>10</v>
      </c>
      <c r="P431" s="56">
        <f>IFERROR(VLOOKUP(MYRANKS_H[[#This Row],[IDFANGRAPHS]],STEAMER_H[],COLUMN(STEAMER_H[BB]),FALSE),0)</f>
        <v>6</v>
      </c>
      <c r="Q431" s="56">
        <f>IFERROR(VLOOKUP(MYRANKS_H[[#This Row],[IDFANGRAPHS]],STEAMER_H[],COLUMN(STEAMER_H[HBP]),FALSE),0)</f>
        <v>2</v>
      </c>
      <c r="R431" s="56">
        <f>IFERROR(VLOOKUP(MYRANKS_H[[#This Row],[IDFANGRAPHS]],STEAMER_H[],COLUMN(STEAMER_H[SO]),FALSE),0)</f>
        <v>18</v>
      </c>
      <c r="S431" s="56">
        <f>IFERROR(VLOOKUP(MYRANKS_H[[#This Row],[IDFANGRAPHS]],STEAMER_H[],COLUMN(STEAMER_H[SB]),FALSE),0)</f>
        <v>3</v>
      </c>
      <c r="T431" s="19">
        <f>IFERROR(MYRANKS_H[[#This Row],[H]]/MYRANKS_H[[#This Row],[AB]],0)</f>
        <v>0.24770642201834864</v>
      </c>
      <c r="U431" s="19">
        <f>IFERROR((MYRANKS_H[[#This Row],[H]]+MYRANKS_H[[#This Row],[BB]]+MYRANKS_H[[#This Row],[HBP]])/(MYRANKS_H[[#This Row],[AB]]+MYRANKS_H[[#This Row],[BB]]+MYRANKS_H[[#This Row],[HBP]]),0)</f>
        <v>0.29914529914529914</v>
      </c>
      <c r="V431" s="19">
        <f>IFERROR((MYRANKS_H[[#This Row],[H]]+MYRANKS_H[[#This Row],[2B]]+2*MYRANKS_H[[#This Row],[3B]]+3*MYRANKS_H[[#This Row],[HR]])/MYRANKS_H[[#This Row],[AB]],0)</f>
        <v>0.32110091743119268</v>
      </c>
      <c r="W43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1" s="27">
        <f>VLOOKUP(MYRANKS_H[[#This Row],[POS]],REPLACEMENT_LEVEL[],3,FALSE)</f>
        <v>0</v>
      </c>
      <c r="Y431" s="27">
        <f>MYRANKS_H[[#This Row],[PROJ PTS]]-MYRANKS_H[[#This Row],[REPL LEVEL]]</f>
        <v>0</v>
      </c>
      <c r="Z431" s="27">
        <f>RANK(MYRANKS_H[[#This Row],[POINTS OVER REPL]],MYRANKS_H[POINTS OVER REPL])</f>
        <v>1</v>
      </c>
      <c r="AA431" s="29">
        <f>IF(MYRANKS_H[[#This Row],[RANK]]&lt;=TOTAL_HITTERS_DRAFTED,MYRANKS_H[[#This Row],[POINTS OVER REPL]],0)</f>
        <v>0</v>
      </c>
      <c r="AB431" s="35">
        <f>MYRANKS_H[[#This Row],[POINTS OVER REPL]]*DOLLAR_VALUE_PER_POINT+1</f>
        <v>1</v>
      </c>
      <c r="AC431" s="35"/>
      <c r="AD431" s="29">
        <f>IF(AND(MYRANKS_H[[#This Row],[RANK]]&lt;=(TOTAL_HITTERS_DRAFTED-HITTERS_BELOW_REPL_DRAFTED),MYRANKS_H[[#This Row],[$ACTUAL]]=""),MYRANKS_H[[#This Row],[POINTS OVER REPL]],0)</f>
        <v>0</v>
      </c>
      <c r="AE431" s="35">
        <f>IF(MYRANKS_H[[#This Row],[$ACTUAL]]="",MYRANKS_H[[#This Row],[POINTS OVER REPL]]*REMAINING_DOLLAR_VALUE_PER_POINT+1,0)</f>
        <v>1</v>
      </c>
    </row>
    <row r="432" spans="1:31" x14ac:dyDescent="0.25">
      <c r="A432" s="2" t="s">
        <v>12078</v>
      </c>
      <c r="B432" s="14" t="str">
        <f>VLOOKUP(MYRANKS_H[[#This Row],[PLAYERID]],PLAYERIDMAP2[],COLUMN(PLAYERIDMAP2[LASTNAME]),FALSE)</f>
        <v>Danks</v>
      </c>
      <c r="C432" s="14" t="str">
        <f>VLOOKUP(MYRANKS_H[[#This Row],[PLAYERID]],PLAYERIDMAP2[],COLUMN(PLAYERIDMAP2[FIRSTNAME]),FALSE)</f>
        <v>Jordan</v>
      </c>
      <c r="D432" s="14" t="str">
        <f>MYRANKS_H[[#This Row],[FNAME]]&amp;" "&amp;MYRANKS_H[[#This Row],[LNAME]]</f>
        <v>Jordan Danks</v>
      </c>
      <c r="E432" s="14" t="str">
        <f>VLOOKUP(MYRANKS_H[[#This Row],[PLAYERID]],PLAYERIDMAP2[],COLUMN(PLAYERIDMAP2[TEAM]),FALSE)</f>
        <v>PHI</v>
      </c>
      <c r="F432" s="14" t="str">
        <f>VLOOKUP(MYRANKS_H[[#This Row],[PLAYERID]],PLAYERIDMAP2[],COLUMN(PLAYERIDMAP2[POS]),FALSE)</f>
        <v>OF</v>
      </c>
      <c r="G432" s="14">
        <f>IFERROR(VALUE(VLOOKUP(MYRANKS_H[[#This Row],[PLAYERID]],PLAYERIDMAP2[],COLUMN(PLAYERIDMAP2[IDFANGRAPHS]),FALSE)),VLOOKUP(MYRANKS_H[[#This Row],[PLAYERID]],PLAYERIDMAP2[],COLUMN(PLAYERIDMAP2[IDFANGRAPHS]),FALSE))</f>
        <v>9187</v>
      </c>
      <c r="H432" s="56">
        <f>IFERROR(VLOOKUP(MYRANKS_H[[#This Row],[IDFANGRAPHS]],STEAMER_H[],COLUMN(STEAMER_H[PA]),FALSE),0)</f>
        <v>1</v>
      </c>
      <c r="I432" s="56">
        <f>IFERROR(VLOOKUP(MYRANKS_H[[#This Row],[IDFANGRAPHS]],STEAMER_H[],COLUMN(STEAMER_H[AB]),FALSE),0)</f>
        <v>1</v>
      </c>
      <c r="J432" s="56">
        <f>IFERROR(VLOOKUP(MYRANKS_H[[#This Row],[IDFANGRAPHS]],STEAMER_H[],COLUMN(STEAMER_H[H]),FALSE),0)</f>
        <v>0</v>
      </c>
      <c r="K432" s="56">
        <f>IFERROR(VLOOKUP(MYRANKS_H[[#This Row],[IDFANGRAPHS]],STEAMER_H[],COLUMN(STEAMER_H[2B]),FALSE),0)</f>
        <v>0</v>
      </c>
      <c r="L432" s="56">
        <f>IFERROR(VLOOKUP(MYRANKS_H[[#This Row],[IDFANGRAPHS]],STEAMER_H[],COLUMN(STEAMER_H[3B]),FALSE),0)</f>
        <v>0</v>
      </c>
      <c r="M432" s="56">
        <f>IFERROR(VLOOKUP(MYRANKS_H[[#This Row],[IDFANGRAPHS]],STEAMER_H[],COLUMN(STEAMER_H[HR]),FALSE),0)</f>
        <v>0</v>
      </c>
      <c r="N432" s="56">
        <f>IFERROR(VLOOKUP(MYRANKS_H[[#This Row],[IDFANGRAPHS]],STEAMER_H[],COLUMN(STEAMER_H[R]),FALSE),0)</f>
        <v>0</v>
      </c>
      <c r="O432" s="56">
        <f>IFERROR(VLOOKUP(MYRANKS_H[[#This Row],[IDFANGRAPHS]],STEAMER_H[],COLUMN(STEAMER_H[RBI]),FALSE),0)</f>
        <v>0</v>
      </c>
      <c r="P432" s="56">
        <f>IFERROR(VLOOKUP(MYRANKS_H[[#This Row],[IDFANGRAPHS]],STEAMER_H[],COLUMN(STEAMER_H[BB]),FALSE),0)</f>
        <v>0</v>
      </c>
      <c r="Q432" s="56">
        <f>IFERROR(VLOOKUP(MYRANKS_H[[#This Row],[IDFANGRAPHS]],STEAMER_H[],COLUMN(STEAMER_H[HBP]),FALSE),0)</f>
        <v>0</v>
      </c>
      <c r="R432" s="56">
        <f>IFERROR(VLOOKUP(MYRANKS_H[[#This Row],[IDFANGRAPHS]],STEAMER_H[],COLUMN(STEAMER_H[SO]),FALSE),0)</f>
        <v>0</v>
      </c>
      <c r="S432" s="56">
        <f>IFERROR(VLOOKUP(MYRANKS_H[[#This Row],[IDFANGRAPHS]],STEAMER_H[],COLUMN(STEAMER_H[SB]),FALSE),0)</f>
        <v>0</v>
      </c>
      <c r="T432" s="19">
        <f>IFERROR(MYRANKS_H[[#This Row],[H]]/MYRANKS_H[[#This Row],[AB]],0)</f>
        <v>0</v>
      </c>
      <c r="U432" s="19">
        <f>IFERROR((MYRANKS_H[[#This Row],[H]]+MYRANKS_H[[#This Row],[BB]]+MYRANKS_H[[#This Row],[HBP]])/(MYRANKS_H[[#This Row],[AB]]+MYRANKS_H[[#This Row],[BB]]+MYRANKS_H[[#This Row],[HBP]]),0)</f>
        <v>0</v>
      </c>
      <c r="V432" s="19">
        <f>IFERROR((MYRANKS_H[[#This Row],[H]]+MYRANKS_H[[#This Row],[2B]]+2*MYRANKS_H[[#This Row],[3B]]+3*MYRANKS_H[[#This Row],[HR]])/MYRANKS_H[[#This Row],[AB]],0)</f>
        <v>0</v>
      </c>
      <c r="W43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2" s="27">
        <f>VLOOKUP(MYRANKS_H[[#This Row],[POS]],REPLACEMENT_LEVEL[],3,FALSE)</f>
        <v>0</v>
      </c>
      <c r="Y432" s="27">
        <f>MYRANKS_H[[#This Row],[PROJ PTS]]-MYRANKS_H[[#This Row],[REPL LEVEL]]</f>
        <v>0</v>
      </c>
      <c r="Z432" s="27">
        <f>RANK(MYRANKS_H[[#This Row],[POINTS OVER REPL]],MYRANKS_H[POINTS OVER REPL])</f>
        <v>1</v>
      </c>
      <c r="AA432" s="29">
        <f>IF(MYRANKS_H[[#This Row],[RANK]]&lt;=TOTAL_HITTERS_DRAFTED,MYRANKS_H[[#This Row],[POINTS OVER REPL]],0)</f>
        <v>0</v>
      </c>
      <c r="AB432" s="35">
        <f>MYRANKS_H[[#This Row],[POINTS OVER REPL]]*DOLLAR_VALUE_PER_POINT+1</f>
        <v>1</v>
      </c>
      <c r="AC432" s="35"/>
      <c r="AD432" s="29">
        <f>IF(AND(MYRANKS_H[[#This Row],[RANK]]&lt;=(TOTAL_HITTERS_DRAFTED-HITTERS_BELOW_REPL_DRAFTED),MYRANKS_H[[#This Row],[$ACTUAL]]=""),MYRANKS_H[[#This Row],[POINTS OVER REPL]],0)</f>
        <v>0</v>
      </c>
      <c r="AE432" s="35">
        <f>IF(MYRANKS_H[[#This Row],[$ACTUAL]]="",MYRANKS_H[[#This Row],[POINTS OVER REPL]]*REMAINING_DOLLAR_VALUE_PER_POINT+1,0)</f>
        <v>1</v>
      </c>
    </row>
    <row r="433" spans="1:31" x14ac:dyDescent="0.25">
      <c r="A433" s="4" t="s">
        <v>20071</v>
      </c>
      <c r="B433" s="14" t="str">
        <f>VLOOKUP(MYRANKS_H[[#This Row],[PLAYERID]],PLAYERIDMAP2[],COLUMN(PLAYERIDMAP2[LASTNAME]),FALSE)</f>
        <v>Duffy</v>
      </c>
      <c r="C433" s="14" t="str">
        <f>VLOOKUP(MYRANKS_H[[#This Row],[PLAYERID]],PLAYERIDMAP2[],COLUMN(PLAYERIDMAP2[FIRSTNAME]),FALSE)</f>
        <v>Matt</v>
      </c>
      <c r="D433" s="14" t="str">
        <f>MYRANKS_H[[#This Row],[FNAME]]&amp;" "&amp;MYRANKS_H[[#This Row],[LNAME]]</f>
        <v>Matt Duffy</v>
      </c>
      <c r="E433" s="14" t="str">
        <f>VLOOKUP(MYRANKS_H[[#This Row],[PLAYERID]],PLAYERIDMAP2[],COLUMN(PLAYERIDMAP2[TEAM]),FALSE)</f>
        <v>SF</v>
      </c>
      <c r="F433" s="14" t="str">
        <f>VLOOKUP(MYRANKS_H[[#This Row],[PLAYERID]],PLAYERIDMAP2[],COLUMN(PLAYERIDMAP2[POS]),FALSE)</f>
        <v>2B</v>
      </c>
      <c r="G433" s="14">
        <f>IFERROR(VALUE(VLOOKUP(MYRANKS_H[[#This Row],[PLAYERID]],PLAYERIDMAP2[],COLUMN(PLAYERIDMAP2[IDFANGRAPHS]),FALSE)),VLOOKUP(MYRANKS_H[[#This Row],[PLAYERID]],PLAYERIDMAP2[],COLUMN(PLAYERIDMAP2[IDFANGRAPHS]),FALSE))</f>
        <v>13836</v>
      </c>
      <c r="H433" s="56">
        <f>IFERROR(VLOOKUP(MYRANKS_H[[#This Row],[IDFANGRAPHS]],STEAMER_H[],COLUMN(STEAMER_H[PA]),FALSE),0)</f>
        <v>624</v>
      </c>
      <c r="I433" s="56">
        <f>IFERROR(VLOOKUP(MYRANKS_H[[#This Row],[IDFANGRAPHS]],STEAMER_H[],COLUMN(STEAMER_H[AB]),FALSE),0)</f>
        <v>575</v>
      </c>
      <c r="J433" s="56">
        <f>IFERROR(VLOOKUP(MYRANKS_H[[#This Row],[IDFANGRAPHS]],STEAMER_H[],COLUMN(STEAMER_H[H]),FALSE),0)</f>
        <v>159</v>
      </c>
      <c r="K433" s="56">
        <f>IFERROR(VLOOKUP(MYRANKS_H[[#This Row],[IDFANGRAPHS]],STEAMER_H[],COLUMN(STEAMER_H[2B]),FALSE),0)</f>
        <v>28</v>
      </c>
      <c r="L433" s="56">
        <f>IFERROR(VLOOKUP(MYRANKS_H[[#This Row],[IDFANGRAPHS]],STEAMER_H[],COLUMN(STEAMER_H[3B]),FALSE),0)</f>
        <v>4</v>
      </c>
      <c r="M433" s="56">
        <f>IFERROR(VLOOKUP(MYRANKS_H[[#This Row],[IDFANGRAPHS]],STEAMER_H[],COLUMN(STEAMER_H[HR]),FALSE),0)</f>
        <v>10</v>
      </c>
      <c r="N433" s="56">
        <f>IFERROR(VLOOKUP(MYRANKS_H[[#This Row],[IDFANGRAPHS]],STEAMER_H[],COLUMN(STEAMER_H[R]),FALSE),0)</f>
        <v>64</v>
      </c>
      <c r="O433" s="56">
        <f>IFERROR(VLOOKUP(MYRANKS_H[[#This Row],[IDFANGRAPHS]],STEAMER_H[],COLUMN(STEAMER_H[RBI]),FALSE),0)</f>
        <v>63</v>
      </c>
      <c r="P433" s="56">
        <f>IFERROR(VLOOKUP(MYRANKS_H[[#This Row],[IDFANGRAPHS]],STEAMER_H[],COLUMN(STEAMER_H[BB]),FALSE),0)</f>
        <v>37</v>
      </c>
      <c r="Q433" s="56">
        <f>IFERROR(VLOOKUP(MYRANKS_H[[#This Row],[IDFANGRAPHS]],STEAMER_H[],COLUMN(STEAMER_H[HBP]),FALSE),0)</f>
        <v>5</v>
      </c>
      <c r="R433" s="56">
        <f>IFERROR(VLOOKUP(MYRANKS_H[[#This Row],[IDFANGRAPHS]],STEAMER_H[],COLUMN(STEAMER_H[SO]),FALSE),0)</f>
        <v>99</v>
      </c>
      <c r="S433" s="56">
        <f>IFERROR(VLOOKUP(MYRANKS_H[[#This Row],[IDFANGRAPHS]],STEAMER_H[],COLUMN(STEAMER_H[SB]),FALSE),0)</f>
        <v>11</v>
      </c>
      <c r="T433" s="19">
        <f>IFERROR(MYRANKS_H[[#This Row],[H]]/MYRANKS_H[[#This Row],[AB]],0)</f>
        <v>0.27652173913043476</v>
      </c>
      <c r="U433" s="19">
        <f>IFERROR((MYRANKS_H[[#This Row],[H]]+MYRANKS_H[[#This Row],[BB]]+MYRANKS_H[[#This Row],[HBP]])/(MYRANKS_H[[#This Row],[AB]]+MYRANKS_H[[#This Row],[BB]]+MYRANKS_H[[#This Row],[HBP]]),0)</f>
        <v>0.32576985413290116</v>
      </c>
      <c r="V433" s="19">
        <f>IFERROR((MYRANKS_H[[#This Row],[H]]+MYRANKS_H[[#This Row],[2B]]+2*MYRANKS_H[[#This Row],[3B]]+3*MYRANKS_H[[#This Row],[HR]])/MYRANKS_H[[#This Row],[AB]],0)</f>
        <v>0.39130434782608697</v>
      </c>
      <c r="W43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3" s="27">
        <f>VLOOKUP(MYRANKS_H[[#This Row],[POS]],REPLACEMENT_LEVEL[],3,FALSE)</f>
        <v>0</v>
      </c>
      <c r="Y433" s="27">
        <f>MYRANKS_H[[#This Row],[PROJ PTS]]-MYRANKS_H[[#This Row],[REPL LEVEL]]</f>
        <v>0</v>
      </c>
      <c r="Z433" s="27">
        <f>RANK(MYRANKS_H[[#This Row],[POINTS OVER REPL]],MYRANKS_H[POINTS OVER REPL])</f>
        <v>1</v>
      </c>
      <c r="AA433" s="29">
        <f>IF(MYRANKS_H[[#This Row],[RANK]]&lt;=TOTAL_HITTERS_DRAFTED,MYRANKS_H[[#This Row],[POINTS OVER REPL]],0)</f>
        <v>0</v>
      </c>
      <c r="AB433" s="35">
        <f>MYRANKS_H[[#This Row],[POINTS OVER REPL]]*DOLLAR_VALUE_PER_POINT+1</f>
        <v>1</v>
      </c>
      <c r="AC433" s="35"/>
      <c r="AD433" s="29">
        <f>IF(AND(MYRANKS_H[[#This Row],[RANK]]&lt;=(TOTAL_HITTERS_DRAFTED-HITTERS_BELOW_REPL_DRAFTED),MYRANKS_H[[#This Row],[$ACTUAL]]=""),MYRANKS_H[[#This Row],[POINTS OVER REPL]],0)</f>
        <v>0</v>
      </c>
      <c r="AE433" s="35">
        <f>IF(MYRANKS_H[[#This Row],[$ACTUAL]]="",MYRANKS_H[[#This Row],[POINTS OVER REPL]]*REMAINING_DOLLAR_VALUE_PER_POINT+1,0)</f>
        <v>1</v>
      </c>
    </row>
    <row r="434" spans="1:31" ht="15" customHeight="1" x14ac:dyDescent="0.25">
      <c r="A434" s="2" t="s">
        <v>12494</v>
      </c>
      <c r="B434" s="14" t="str">
        <f>VLOOKUP(MYRANKS_H[[#This Row],[PLAYERID]],PLAYERIDMAP2[],COLUMN(PLAYERIDMAP2[LASTNAME]),FALSE)</f>
        <v>Florimon</v>
      </c>
      <c r="C434" s="14" t="str">
        <f>VLOOKUP(MYRANKS_H[[#This Row],[PLAYERID]],PLAYERIDMAP2[],COLUMN(PLAYERIDMAP2[FIRSTNAME]),FALSE)</f>
        <v>Pedro</v>
      </c>
      <c r="D434" s="14" t="str">
        <f>MYRANKS_H[[#This Row],[FNAME]]&amp;" "&amp;MYRANKS_H[[#This Row],[LNAME]]</f>
        <v>Pedro Florimon</v>
      </c>
      <c r="E434" s="14" t="str">
        <f>VLOOKUP(MYRANKS_H[[#This Row],[PLAYERID]],PLAYERIDMAP2[],COLUMN(PLAYERIDMAP2[TEAM]),FALSE)</f>
        <v>PIT</v>
      </c>
      <c r="F434" s="14" t="str">
        <f>VLOOKUP(MYRANKS_H[[#This Row],[PLAYERID]],PLAYERIDMAP2[],COLUMN(PLAYERIDMAP2[POS]),FALSE)</f>
        <v>SS</v>
      </c>
      <c r="G434" s="14">
        <f>IFERROR(VALUE(VLOOKUP(MYRANKS_H[[#This Row],[PLAYERID]],PLAYERIDMAP2[],COLUMN(PLAYERIDMAP2[IDFANGRAPHS]),FALSE)),VLOOKUP(MYRANKS_H[[#This Row],[PLAYERID]],PLAYERIDMAP2[],COLUMN(PLAYERIDMAP2[IDFANGRAPHS]),FALSE))</f>
        <v>8385</v>
      </c>
      <c r="H434" s="56">
        <f>IFERROR(VLOOKUP(MYRANKS_H[[#This Row],[IDFANGRAPHS]],STEAMER_H[],COLUMN(STEAMER_H[PA]),FALSE),0)</f>
        <v>76</v>
      </c>
      <c r="I434" s="56">
        <f>IFERROR(VLOOKUP(MYRANKS_H[[#This Row],[IDFANGRAPHS]],STEAMER_H[],COLUMN(STEAMER_H[AB]),FALSE),0)</f>
        <v>70</v>
      </c>
      <c r="J434" s="56">
        <f>IFERROR(VLOOKUP(MYRANKS_H[[#This Row],[IDFANGRAPHS]],STEAMER_H[],COLUMN(STEAMER_H[H]),FALSE),0)</f>
        <v>15</v>
      </c>
      <c r="K434" s="56">
        <f>IFERROR(VLOOKUP(MYRANKS_H[[#This Row],[IDFANGRAPHS]],STEAMER_H[],COLUMN(STEAMER_H[2B]),FALSE),0)</f>
        <v>3</v>
      </c>
      <c r="L434" s="56">
        <f>IFERROR(VLOOKUP(MYRANKS_H[[#This Row],[IDFANGRAPHS]],STEAMER_H[],COLUMN(STEAMER_H[3B]),FALSE),0)</f>
        <v>0</v>
      </c>
      <c r="M434" s="56">
        <f>IFERROR(VLOOKUP(MYRANKS_H[[#This Row],[IDFANGRAPHS]],STEAMER_H[],COLUMN(STEAMER_H[HR]),FALSE),0)</f>
        <v>1</v>
      </c>
      <c r="N434" s="56">
        <f>IFERROR(VLOOKUP(MYRANKS_H[[#This Row],[IDFANGRAPHS]],STEAMER_H[],COLUMN(STEAMER_H[R]),FALSE),0)</f>
        <v>7</v>
      </c>
      <c r="O434" s="56">
        <f>IFERROR(VLOOKUP(MYRANKS_H[[#This Row],[IDFANGRAPHS]],STEAMER_H[],COLUMN(STEAMER_H[RBI]),FALSE),0)</f>
        <v>6</v>
      </c>
      <c r="P434" s="56">
        <f>IFERROR(VLOOKUP(MYRANKS_H[[#This Row],[IDFANGRAPHS]],STEAMER_H[],COLUMN(STEAMER_H[BB]),FALSE),0)</f>
        <v>5</v>
      </c>
      <c r="Q434" s="56">
        <f>IFERROR(VLOOKUP(MYRANKS_H[[#This Row],[IDFANGRAPHS]],STEAMER_H[],COLUMN(STEAMER_H[HBP]),FALSE),0)</f>
        <v>0</v>
      </c>
      <c r="R434" s="56">
        <f>IFERROR(VLOOKUP(MYRANKS_H[[#This Row],[IDFANGRAPHS]],STEAMER_H[],COLUMN(STEAMER_H[SO]),FALSE),0)</f>
        <v>21</v>
      </c>
      <c r="S434" s="56">
        <f>IFERROR(VLOOKUP(MYRANKS_H[[#This Row],[IDFANGRAPHS]],STEAMER_H[],COLUMN(STEAMER_H[SB]),FALSE),0)</f>
        <v>3</v>
      </c>
      <c r="T434" s="19">
        <f>IFERROR(MYRANKS_H[[#This Row],[H]]/MYRANKS_H[[#This Row],[AB]],0)</f>
        <v>0.21428571428571427</v>
      </c>
      <c r="U434" s="19">
        <f>IFERROR((MYRANKS_H[[#This Row],[H]]+MYRANKS_H[[#This Row],[BB]]+MYRANKS_H[[#This Row],[HBP]])/(MYRANKS_H[[#This Row],[AB]]+MYRANKS_H[[#This Row],[BB]]+MYRANKS_H[[#This Row],[HBP]]),0)</f>
        <v>0.26666666666666666</v>
      </c>
      <c r="V434" s="19">
        <f>IFERROR((MYRANKS_H[[#This Row],[H]]+MYRANKS_H[[#This Row],[2B]]+2*MYRANKS_H[[#This Row],[3B]]+3*MYRANKS_H[[#This Row],[HR]])/MYRANKS_H[[#This Row],[AB]],0)</f>
        <v>0.3</v>
      </c>
      <c r="W43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4" s="27">
        <f>VLOOKUP(MYRANKS_H[[#This Row],[POS]],REPLACEMENT_LEVEL[],3,FALSE)</f>
        <v>0</v>
      </c>
      <c r="Y434" s="27">
        <f>MYRANKS_H[[#This Row],[PROJ PTS]]-MYRANKS_H[[#This Row],[REPL LEVEL]]</f>
        <v>0</v>
      </c>
      <c r="Z434" s="27">
        <f>RANK(MYRANKS_H[[#This Row],[POINTS OVER REPL]],MYRANKS_H[POINTS OVER REPL])</f>
        <v>1</v>
      </c>
      <c r="AA434" s="29">
        <f>IF(MYRANKS_H[[#This Row],[RANK]]&lt;=TOTAL_HITTERS_DRAFTED,MYRANKS_H[[#This Row],[POINTS OVER REPL]],0)</f>
        <v>0</v>
      </c>
      <c r="AB434" s="35">
        <f>MYRANKS_H[[#This Row],[POINTS OVER REPL]]*DOLLAR_VALUE_PER_POINT+1</f>
        <v>1</v>
      </c>
      <c r="AC434" s="35"/>
      <c r="AD434" s="29">
        <f>IF(AND(MYRANKS_H[[#This Row],[RANK]]&lt;=(TOTAL_HITTERS_DRAFTED-HITTERS_BELOW_REPL_DRAFTED),MYRANKS_H[[#This Row],[$ACTUAL]]=""),MYRANKS_H[[#This Row],[POINTS OVER REPL]],0)</f>
        <v>0</v>
      </c>
      <c r="AE434" s="35">
        <f>IF(MYRANKS_H[[#This Row],[$ACTUAL]]="",MYRANKS_H[[#This Row],[POINTS OVER REPL]]*REMAINING_DOLLAR_VALUE_PER_POINT+1,0)</f>
        <v>1</v>
      </c>
    </row>
    <row r="435" spans="1:31" ht="15" customHeight="1" x14ac:dyDescent="0.25">
      <c r="A435" s="2" t="s">
        <v>12707</v>
      </c>
      <c r="B435" s="14" t="str">
        <f>VLOOKUP(MYRANKS_H[[#This Row],[PLAYERID]],PLAYERIDMAP2[],COLUMN(PLAYERIDMAP2[LASTNAME]),FALSE)</f>
        <v>Goins</v>
      </c>
      <c r="C435" s="14" t="str">
        <f>VLOOKUP(MYRANKS_H[[#This Row],[PLAYERID]],PLAYERIDMAP2[],COLUMN(PLAYERIDMAP2[FIRSTNAME]),FALSE)</f>
        <v>Ryan</v>
      </c>
      <c r="D435" s="14" t="str">
        <f>MYRANKS_H[[#This Row],[FNAME]]&amp;" "&amp;MYRANKS_H[[#This Row],[LNAME]]</f>
        <v>Ryan Goins</v>
      </c>
      <c r="E435" s="14" t="str">
        <f>VLOOKUP(MYRANKS_H[[#This Row],[PLAYERID]],PLAYERIDMAP2[],COLUMN(PLAYERIDMAP2[TEAM]),FALSE)</f>
        <v>TOR</v>
      </c>
      <c r="F435" s="14" t="str">
        <f>VLOOKUP(MYRANKS_H[[#This Row],[PLAYERID]],PLAYERIDMAP2[],COLUMN(PLAYERIDMAP2[POS]),FALSE)</f>
        <v>2B</v>
      </c>
      <c r="G435" s="14">
        <f>IFERROR(VALUE(VLOOKUP(MYRANKS_H[[#This Row],[PLAYERID]],PLAYERIDMAP2[],COLUMN(PLAYERIDMAP2[IDFANGRAPHS]),FALSE)),VLOOKUP(MYRANKS_H[[#This Row],[PLAYERID]],PLAYERIDMAP2[],COLUMN(PLAYERIDMAP2[IDFANGRAPHS]),FALSE))</f>
        <v>9807</v>
      </c>
      <c r="H435" s="56">
        <f>IFERROR(VLOOKUP(MYRANKS_H[[#This Row],[IDFANGRAPHS]],STEAMER_H[],COLUMN(STEAMER_H[PA]),FALSE),0)</f>
        <v>448</v>
      </c>
      <c r="I435" s="56">
        <f>IFERROR(VLOOKUP(MYRANKS_H[[#This Row],[IDFANGRAPHS]],STEAMER_H[],COLUMN(STEAMER_H[AB]),FALSE),0)</f>
        <v>412</v>
      </c>
      <c r="J435" s="56">
        <f>IFERROR(VLOOKUP(MYRANKS_H[[#This Row],[IDFANGRAPHS]],STEAMER_H[],COLUMN(STEAMER_H[H]),FALSE),0)</f>
        <v>99</v>
      </c>
      <c r="K435" s="56">
        <f>IFERROR(VLOOKUP(MYRANKS_H[[#This Row],[IDFANGRAPHS]],STEAMER_H[],COLUMN(STEAMER_H[2B]),FALSE),0)</f>
        <v>20</v>
      </c>
      <c r="L435" s="56">
        <f>IFERROR(VLOOKUP(MYRANKS_H[[#This Row],[IDFANGRAPHS]],STEAMER_H[],COLUMN(STEAMER_H[3B]),FALSE),0)</f>
        <v>3</v>
      </c>
      <c r="M435" s="56">
        <f>IFERROR(VLOOKUP(MYRANKS_H[[#This Row],[IDFANGRAPHS]],STEAMER_H[],COLUMN(STEAMER_H[HR]),FALSE),0)</f>
        <v>4</v>
      </c>
      <c r="N435" s="56">
        <f>IFERROR(VLOOKUP(MYRANKS_H[[#This Row],[IDFANGRAPHS]],STEAMER_H[],COLUMN(STEAMER_H[R]),FALSE),0)</f>
        <v>43</v>
      </c>
      <c r="O435" s="56">
        <f>IFERROR(VLOOKUP(MYRANKS_H[[#This Row],[IDFANGRAPHS]],STEAMER_H[],COLUMN(STEAMER_H[RBI]),FALSE),0)</f>
        <v>39</v>
      </c>
      <c r="P435" s="56">
        <f>IFERROR(VLOOKUP(MYRANKS_H[[#This Row],[IDFANGRAPHS]],STEAMER_H[],COLUMN(STEAMER_H[BB]),FALSE),0)</f>
        <v>27</v>
      </c>
      <c r="Q435" s="56">
        <f>IFERROR(VLOOKUP(MYRANKS_H[[#This Row],[IDFANGRAPHS]],STEAMER_H[],COLUMN(STEAMER_H[HBP]),FALSE),0)</f>
        <v>2</v>
      </c>
      <c r="R435" s="56">
        <f>IFERROR(VLOOKUP(MYRANKS_H[[#This Row],[IDFANGRAPHS]],STEAMER_H[],COLUMN(STEAMER_H[SO]),FALSE),0)</f>
        <v>90</v>
      </c>
      <c r="S435" s="56">
        <f>IFERROR(VLOOKUP(MYRANKS_H[[#This Row],[IDFANGRAPHS]],STEAMER_H[],COLUMN(STEAMER_H[SB]),FALSE),0)</f>
        <v>4</v>
      </c>
      <c r="T435" s="19">
        <f>IFERROR(MYRANKS_H[[#This Row],[H]]/MYRANKS_H[[#This Row],[AB]],0)</f>
        <v>0.24029126213592233</v>
      </c>
      <c r="U435" s="19">
        <f>IFERROR((MYRANKS_H[[#This Row],[H]]+MYRANKS_H[[#This Row],[BB]]+MYRANKS_H[[#This Row],[HBP]])/(MYRANKS_H[[#This Row],[AB]]+MYRANKS_H[[#This Row],[BB]]+MYRANKS_H[[#This Row],[HBP]]),0)</f>
        <v>0.29024943310657597</v>
      </c>
      <c r="V435" s="19">
        <f>IFERROR((MYRANKS_H[[#This Row],[H]]+MYRANKS_H[[#This Row],[2B]]+2*MYRANKS_H[[#This Row],[3B]]+3*MYRANKS_H[[#This Row],[HR]])/MYRANKS_H[[#This Row],[AB]],0)</f>
        <v>0.33252427184466021</v>
      </c>
      <c r="W43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5" s="27">
        <f>VLOOKUP(MYRANKS_H[[#This Row],[POS]],REPLACEMENT_LEVEL[],3,FALSE)</f>
        <v>0</v>
      </c>
      <c r="Y435" s="27">
        <f>MYRANKS_H[[#This Row],[PROJ PTS]]-MYRANKS_H[[#This Row],[REPL LEVEL]]</f>
        <v>0</v>
      </c>
      <c r="Z435" s="27">
        <f>RANK(MYRANKS_H[[#This Row],[POINTS OVER REPL]],MYRANKS_H[POINTS OVER REPL])</f>
        <v>1</v>
      </c>
      <c r="AA435" s="29">
        <f>IF(MYRANKS_H[[#This Row],[RANK]]&lt;=TOTAL_HITTERS_DRAFTED,MYRANKS_H[[#This Row],[POINTS OVER REPL]],0)</f>
        <v>0</v>
      </c>
      <c r="AB435" s="35">
        <f>MYRANKS_H[[#This Row],[POINTS OVER REPL]]*DOLLAR_VALUE_PER_POINT+1</f>
        <v>1</v>
      </c>
      <c r="AC435" s="35"/>
      <c r="AD435" s="29">
        <f>IF(AND(MYRANKS_H[[#This Row],[RANK]]&lt;=(TOTAL_HITTERS_DRAFTED-HITTERS_BELOW_REPL_DRAFTED),MYRANKS_H[[#This Row],[$ACTUAL]]=""),MYRANKS_H[[#This Row],[POINTS OVER REPL]],0)</f>
        <v>0</v>
      </c>
      <c r="AE435" s="35">
        <f>IF(MYRANKS_H[[#This Row],[$ACTUAL]]="",MYRANKS_H[[#This Row],[POINTS OVER REPL]]*REMAINING_DOLLAR_VALUE_PER_POINT+1,0)</f>
        <v>1</v>
      </c>
    </row>
    <row r="436" spans="1:31" ht="15" customHeight="1" x14ac:dyDescent="0.25">
      <c r="A436" s="6" t="s">
        <v>12872</v>
      </c>
      <c r="B436" s="14" t="str">
        <f>VLOOKUP(MYRANKS_H[[#This Row],[PLAYERID]],PLAYERIDMAP2[],COLUMN(PLAYERIDMAP2[LASTNAME]),FALSE)</f>
        <v>Gwynn</v>
      </c>
      <c r="C436" s="14" t="str">
        <f>VLOOKUP(MYRANKS_H[[#This Row],[PLAYERID]],PLAYERIDMAP2[],COLUMN(PLAYERIDMAP2[FIRSTNAME]),FALSE)</f>
        <v>Tony</v>
      </c>
      <c r="D436" s="14" t="str">
        <f>MYRANKS_H[[#This Row],[FNAME]]&amp;" "&amp;MYRANKS_H[[#This Row],[LNAME]]</f>
        <v>Tony Gwynn</v>
      </c>
      <c r="E436" s="14" t="str">
        <f>VLOOKUP(MYRANKS_H[[#This Row],[PLAYERID]],PLAYERIDMAP2[],COLUMN(PLAYERIDMAP2[TEAM]),FALSE)</f>
        <v>PHI</v>
      </c>
      <c r="F436" s="14" t="str">
        <f>VLOOKUP(MYRANKS_H[[#This Row],[PLAYERID]],PLAYERIDMAP2[],COLUMN(PLAYERIDMAP2[POS]),FALSE)</f>
        <v>OF</v>
      </c>
      <c r="G436" s="14">
        <f>IFERROR(VALUE(VLOOKUP(MYRANKS_H[[#This Row],[PLAYERID]],PLAYERIDMAP2[],COLUMN(PLAYERIDMAP2[IDFANGRAPHS]),FALSE)),VLOOKUP(MYRANKS_H[[#This Row],[PLAYERID]],PLAYERIDMAP2[],COLUMN(PLAYERIDMAP2[IDFANGRAPHS]),FALSE))</f>
        <v>6141</v>
      </c>
      <c r="H436" s="56">
        <f>IFERROR(VLOOKUP(MYRANKS_H[[#This Row],[IDFANGRAPHS]],STEAMER_H[],COLUMN(STEAMER_H[PA]),FALSE),0)</f>
        <v>1</v>
      </c>
      <c r="I436" s="56">
        <f>IFERROR(VLOOKUP(MYRANKS_H[[#This Row],[IDFANGRAPHS]],STEAMER_H[],COLUMN(STEAMER_H[AB]),FALSE),0)</f>
        <v>1</v>
      </c>
      <c r="J436" s="56">
        <f>IFERROR(VLOOKUP(MYRANKS_H[[#This Row],[IDFANGRAPHS]],STEAMER_H[],COLUMN(STEAMER_H[H]),FALSE),0)</f>
        <v>0</v>
      </c>
      <c r="K436" s="56">
        <f>IFERROR(VLOOKUP(MYRANKS_H[[#This Row],[IDFANGRAPHS]],STEAMER_H[],COLUMN(STEAMER_H[2B]),FALSE),0)</f>
        <v>0</v>
      </c>
      <c r="L436" s="56">
        <f>IFERROR(VLOOKUP(MYRANKS_H[[#This Row],[IDFANGRAPHS]],STEAMER_H[],COLUMN(STEAMER_H[3B]),FALSE),0)</f>
        <v>0</v>
      </c>
      <c r="M436" s="56">
        <f>IFERROR(VLOOKUP(MYRANKS_H[[#This Row],[IDFANGRAPHS]],STEAMER_H[],COLUMN(STEAMER_H[HR]),FALSE),0)</f>
        <v>0</v>
      </c>
      <c r="N436" s="56">
        <f>IFERROR(VLOOKUP(MYRANKS_H[[#This Row],[IDFANGRAPHS]],STEAMER_H[],COLUMN(STEAMER_H[R]),FALSE),0)</f>
        <v>0</v>
      </c>
      <c r="O436" s="56">
        <f>IFERROR(VLOOKUP(MYRANKS_H[[#This Row],[IDFANGRAPHS]],STEAMER_H[],COLUMN(STEAMER_H[RBI]),FALSE),0)</f>
        <v>0</v>
      </c>
      <c r="P436" s="56">
        <f>IFERROR(VLOOKUP(MYRANKS_H[[#This Row],[IDFANGRAPHS]],STEAMER_H[],COLUMN(STEAMER_H[BB]),FALSE),0)</f>
        <v>0</v>
      </c>
      <c r="Q436" s="56">
        <f>IFERROR(VLOOKUP(MYRANKS_H[[#This Row],[IDFANGRAPHS]],STEAMER_H[],COLUMN(STEAMER_H[HBP]),FALSE),0)</f>
        <v>0</v>
      </c>
      <c r="R436" s="56">
        <f>IFERROR(VLOOKUP(MYRANKS_H[[#This Row],[IDFANGRAPHS]],STEAMER_H[],COLUMN(STEAMER_H[SO]),FALSE),0)</f>
        <v>0</v>
      </c>
      <c r="S436" s="56">
        <f>IFERROR(VLOOKUP(MYRANKS_H[[#This Row],[IDFANGRAPHS]],STEAMER_H[],COLUMN(STEAMER_H[SB]),FALSE),0)</f>
        <v>0</v>
      </c>
      <c r="T436" s="19">
        <f>IFERROR(MYRANKS_H[[#This Row],[H]]/MYRANKS_H[[#This Row],[AB]],0)</f>
        <v>0</v>
      </c>
      <c r="U436" s="19">
        <f>IFERROR((MYRANKS_H[[#This Row],[H]]+MYRANKS_H[[#This Row],[BB]]+MYRANKS_H[[#This Row],[HBP]])/(MYRANKS_H[[#This Row],[AB]]+MYRANKS_H[[#This Row],[BB]]+MYRANKS_H[[#This Row],[HBP]]),0)</f>
        <v>0</v>
      </c>
      <c r="V436" s="19">
        <f>IFERROR((MYRANKS_H[[#This Row],[H]]+MYRANKS_H[[#This Row],[2B]]+2*MYRANKS_H[[#This Row],[3B]]+3*MYRANKS_H[[#This Row],[HR]])/MYRANKS_H[[#This Row],[AB]],0)</f>
        <v>0</v>
      </c>
      <c r="W43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6" s="27">
        <f>VLOOKUP(MYRANKS_H[[#This Row],[POS]],REPLACEMENT_LEVEL[],3,FALSE)</f>
        <v>0</v>
      </c>
      <c r="Y436" s="27">
        <f>MYRANKS_H[[#This Row],[PROJ PTS]]-MYRANKS_H[[#This Row],[REPL LEVEL]]</f>
        <v>0</v>
      </c>
      <c r="Z436" s="27">
        <f>RANK(MYRANKS_H[[#This Row],[POINTS OVER REPL]],MYRANKS_H[POINTS OVER REPL])</f>
        <v>1</v>
      </c>
      <c r="AA436" s="29">
        <f>IF(MYRANKS_H[[#This Row],[RANK]]&lt;=TOTAL_HITTERS_DRAFTED,MYRANKS_H[[#This Row],[POINTS OVER REPL]],0)</f>
        <v>0</v>
      </c>
      <c r="AB436" s="35">
        <f>MYRANKS_H[[#This Row],[POINTS OVER REPL]]*DOLLAR_VALUE_PER_POINT+1</f>
        <v>1</v>
      </c>
      <c r="AC436" s="35"/>
      <c r="AD436" s="29">
        <f>IF(AND(MYRANKS_H[[#This Row],[RANK]]&lt;=(TOTAL_HITTERS_DRAFTED-HITTERS_BELOW_REPL_DRAFTED),MYRANKS_H[[#This Row],[$ACTUAL]]=""),MYRANKS_H[[#This Row],[POINTS OVER REPL]],0)</f>
        <v>0</v>
      </c>
      <c r="AE436" s="35">
        <f>IF(MYRANKS_H[[#This Row],[$ACTUAL]]="",MYRANKS_H[[#This Row],[POINTS OVER REPL]]*REMAINING_DOLLAR_VALUE_PER_POINT+1,0)</f>
        <v>1</v>
      </c>
    </row>
    <row r="437" spans="1:31" x14ac:dyDescent="0.25">
      <c r="A437" s="6" t="s">
        <v>19384</v>
      </c>
      <c r="B437" s="14" t="str">
        <f>VLOOKUP(MYRANKS_H[[#This Row],[PLAYERID]],PLAYERIDMAP2[],COLUMN(PLAYERIDMAP2[LASTNAME]),FALSE)</f>
        <v>Hernandez</v>
      </c>
      <c r="C437" s="14" t="str">
        <f>VLOOKUP(MYRANKS_H[[#This Row],[PLAYERID]],PLAYERIDMAP2[],COLUMN(PLAYERIDMAP2[FIRSTNAME]),FALSE)</f>
        <v>Enrique</v>
      </c>
      <c r="D437" s="14" t="str">
        <f>MYRANKS_H[[#This Row],[FNAME]]&amp;" "&amp;MYRANKS_H[[#This Row],[LNAME]]</f>
        <v>Enrique Hernandez</v>
      </c>
      <c r="E437" s="14" t="str">
        <f>VLOOKUP(MYRANKS_H[[#This Row],[PLAYERID]],PLAYERIDMAP2[],COLUMN(PLAYERIDMAP2[TEAM]),FALSE)</f>
        <v>LAD</v>
      </c>
      <c r="F437" s="14" t="str">
        <f>VLOOKUP(MYRANKS_H[[#This Row],[PLAYERID]],PLAYERIDMAP2[],COLUMN(PLAYERIDMAP2[POS]),FALSE)</f>
        <v>SS</v>
      </c>
      <c r="G437" s="14">
        <f>IFERROR(VALUE(VLOOKUP(MYRANKS_H[[#This Row],[PLAYERID]],PLAYERIDMAP2[],COLUMN(PLAYERIDMAP2[IDFANGRAPHS]),FALSE)),VLOOKUP(MYRANKS_H[[#This Row],[PLAYERID]],PLAYERIDMAP2[],COLUMN(PLAYERIDMAP2[IDFANGRAPHS]),FALSE))</f>
        <v>10472</v>
      </c>
      <c r="H437" s="56">
        <f>IFERROR(VLOOKUP(MYRANKS_H[[#This Row],[IDFANGRAPHS]],STEAMER_H[],COLUMN(STEAMER_H[PA]),FALSE),0)</f>
        <v>387</v>
      </c>
      <c r="I437" s="56">
        <f>IFERROR(VLOOKUP(MYRANKS_H[[#This Row],[IDFANGRAPHS]],STEAMER_H[],COLUMN(STEAMER_H[AB]),FALSE),0)</f>
        <v>356</v>
      </c>
      <c r="J437" s="56">
        <f>IFERROR(VLOOKUP(MYRANKS_H[[#This Row],[IDFANGRAPHS]],STEAMER_H[],COLUMN(STEAMER_H[H]),FALSE),0)</f>
        <v>88</v>
      </c>
      <c r="K437" s="56">
        <f>IFERROR(VLOOKUP(MYRANKS_H[[#This Row],[IDFANGRAPHS]],STEAMER_H[],COLUMN(STEAMER_H[2B]),FALSE),0)</f>
        <v>17</v>
      </c>
      <c r="L437" s="56">
        <f>IFERROR(VLOOKUP(MYRANKS_H[[#This Row],[IDFANGRAPHS]],STEAMER_H[],COLUMN(STEAMER_H[3B]),FALSE),0)</f>
        <v>2</v>
      </c>
      <c r="M437" s="56">
        <f>IFERROR(VLOOKUP(MYRANKS_H[[#This Row],[IDFANGRAPHS]],STEAMER_H[],COLUMN(STEAMER_H[HR]),FALSE),0)</f>
        <v>9</v>
      </c>
      <c r="N437" s="56">
        <f>IFERROR(VLOOKUP(MYRANKS_H[[#This Row],[IDFANGRAPHS]],STEAMER_H[],COLUMN(STEAMER_H[R]),FALSE),0)</f>
        <v>38</v>
      </c>
      <c r="O437" s="56">
        <f>IFERROR(VLOOKUP(MYRANKS_H[[#This Row],[IDFANGRAPHS]],STEAMER_H[],COLUMN(STEAMER_H[RBI]),FALSE),0)</f>
        <v>40</v>
      </c>
      <c r="P437" s="56">
        <f>IFERROR(VLOOKUP(MYRANKS_H[[#This Row],[IDFANGRAPHS]],STEAMER_H[],COLUMN(STEAMER_H[BB]),FALSE),0)</f>
        <v>23</v>
      </c>
      <c r="Q437" s="56">
        <f>IFERROR(VLOOKUP(MYRANKS_H[[#This Row],[IDFANGRAPHS]],STEAMER_H[],COLUMN(STEAMER_H[HBP]),FALSE),0)</f>
        <v>3</v>
      </c>
      <c r="R437" s="56">
        <f>IFERROR(VLOOKUP(MYRANKS_H[[#This Row],[IDFANGRAPHS]],STEAMER_H[],COLUMN(STEAMER_H[SO]),FALSE),0)</f>
        <v>61</v>
      </c>
      <c r="S437" s="56">
        <f>IFERROR(VLOOKUP(MYRANKS_H[[#This Row],[IDFANGRAPHS]],STEAMER_H[],COLUMN(STEAMER_H[SB]),FALSE),0)</f>
        <v>4</v>
      </c>
      <c r="T437" s="19">
        <f>IFERROR(MYRANKS_H[[#This Row],[H]]/MYRANKS_H[[#This Row],[AB]],0)</f>
        <v>0.24719101123595505</v>
      </c>
      <c r="U437" s="19">
        <f>IFERROR((MYRANKS_H[[#This Row],[H]]+MYRANKS_H[[#This Row],[BB]]+MYRANKS_H[[#This Row],[HBP]])/(MYRANKS_H[[#This Row],[AB]]+MYRANKS_H[[#This Row],[BB]]+MYRANKS_H[[#This Row],[HBP]]),0)</f>
        <v>0.29842931937172773</v>
      </c>
      <c r="V437" s="19">
        <f>IFERROR((MYRANKS_H[[#This Row],[H]]+MYRANKS_H[[#This Row],[2B]]+2*MYRANKS_H[[#This Row],[3B]]+3*MYRANKS_H[[#This Row],[HR]])/MYRANKS_H[[#This Row],[AB]],0)</f>
        <v>0.38202247191011235</v>
      </c>
      <c r="W43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7" s="27">
        <f>VLOOKUP(MYRANKS_H[[#This Row],[POS]],REPLACEMENT_LEVEL[],3,FALSE)</f>
        <v>0</v>
      </c>
      <c r="Y437" s="27">
        <f>MYRANKS_H[[#This Row],[PROJ PTS]]-MYRANKS_H[[#This Row],[REPL LEVEL]]</f>
        <v>0</v>
      </c>
      <c r="Z437" s="27">
        <f>RANK(MYRANKS_H[[#This Row],[POINTS OVER REPL]],MYRANKS_H[POINTS OVER REPL])</f>
        <v>1</v>
      </c>
      <c r="AA437" s="29">
        <f>IF(MYRANKS_H[[#This Row],[RANK]]&lt;=TOTAL_HITTERS_DRAFTED,MYRANKS_H[[#This Row],[POINTS OVER REPL]],0)</f>
        <v>0</v>
      </c>
      <c r="AB437" s="35">
        <f>MYRANKS_H[[#This Row],[POINTS OVER REPL]]*DOLLAR_VALUE_PER_POINT+1</f>
        <v>1</v>
      </c>
      <c r="AC437" s="35"/>
      <c r="AD437" s="29">
        <f>IF(AND(MYRANKS_H[[#This Row],[RANK]]&lt;=(TOTAL_HITTERS_DRAFTED-HITTERS_BELOW_REPL_DRAFTED),MYRANKS_H[[#This Row],[$ACTUAL]]=""),MYRANKS_H[[#This Row],[POINTS OVER REPL]],0)</f>
        <v>0</v>
      </c>
      <c r="AE437" s="35">
        <f>IF(MYRANKS_H[[#This Row],[$ACTUAL]]="",MYRANKS_H[[#This Row],[POINTS OVER REPL]]*REMAINING_DOLLAR_VALUE_PER_POINT+1,0)</f>
        <v>1</v>
      </c>
    </row>
    <row r="438" spans="1:31" ht="15" customHeight="1" x14ac:dyDescent="0.25">
      <c r="A438" s="2" t="s">
        <v>20715</v>
      </c>
      <c r="B438" s="14" t="str">
        <f>VLOOKUP(MYRANKS_H[[#This Row],[PLAYERID]],PLAYERIDMAP2[],COLUMN(PLAYERIDMAP2[LASTNAME]),FALSE)</f>
        <v>Herrera</v>
      </c>
      <c r="C438" s="14" t="str">
        <f>VLOOKUP(MYRANKS_H[[#This Row],[PLAYERID]],PLAYERIDMAP2[],COLUMN(PLAYERIDMAP2[FIRSTNAME]),FALSE)</f>
        <v>Elian</v>
      </c>
      <c r="D438" s="14" t="str">
        <f>MYRANKS_H[[#This Row],[FNAME]]&amp;" "&amp;MYRANKS_H[[#This Row],[LNAME]]</f>
        <v>Elian Herrera</v>
      </c>
      <c r="E438" s="14" t="str">
        <f>VLOOKUP(MYRANKS_H[[#This Row],[PLAYERID]],PLAYERIDMAP2[],COLUMN(PLAYERIDMAP2[TEAM]),FALSE)</f>
        <v>MIL</v>
      </c>
      <c r="F438" s="14" t="str">
        <f>VLOOKUP(MYRANKS_H[[#This Row],[PLAYERID]],PLAYERIDMAP2[],COLUMN(PLAYERIDMAP2[POS]),FALSE)</f>
        <v>2B</v>
      </c>
      <c r="G438" s="14">
        <f>IFERROR(VALUE(VLOOKUP(MYRANKS_H[[#This Row],[PLAYERID]],PLAYERIDMAP2[],COLUMN(PLAYERIDMAP2[IDFANGRAPHS]),FALSE)),VLOOKUP(MYRANKS_H[[#This Row],[PLAYERID]],PLAYERIDMAP2[],COLUMN(PLAYERIDMAP2[IDFANGRAPHS]),FALSE))</f>
        <v>5432</v>
      </c>
      <c r="H438" s="56">
        <f>IFERROR(VLOOKUP(MYRANKS_H[[#This Row],[IDFANGRAPHS]],STEAMER_H[],COLUMN(STEAMER_H[PA]),FALSE),0)</f>
        <v>1</v>
      </c>
      <c r="I438" s="56">
        <f>IFERROR(VLOOKUP(MYRANKS_H[[#This Row],[IDFANGRAPHS]],STEAMER_H[],COLUMN(STEAMER_H[AB]),FALSE),0)</f>
        <v>1</v>
      </c>
      <c r="J438" s="56">
        <f>IFERROR(VLOOKUP(MYRANKS_H[[#This Row],[IDFANGRAPHS]],STEAMER_H[],COLUMN(STEAMER_H[H]),FALSE),0)</f>
        <v>0</v>
      </c>
      <c r="K438" s="56">
        <f>IFERROR(VLOOKUP(MYRANKS_H[[#This Row],[IDFANGRAPHS]],STEAMER_H[],COLUMN(STEAMER_H[2B]),FALSE),0)</f>
        <v>0</v>
      </c>
      <c r="L438" s="56">
        <f>IFERROR(VLOOKUP(MYRANKS_H[[#This Row],[IDFANGRAPHS]],STEAMER_H[],COLUMN(STEAMER_H[3B]),FALSE),0)</f>
        <v>0</v>
      </c>
      <c r="M438" s="56">
        <f>IFERROR(VLOOKUP(MYRANKS_H[[#This Row],[IDFANGRAPHS]],STEAMER_H[],COLUMN(STEAMER_H[HR]),FALSE),0)</f>
        <v>0</v>
      </c>
      <c r="N438" s="56">
        <f>IFERROR(VLOOKUP(MYRANKS_H[[#This Row],[IDFANGRAPHS]],STEAMER_H[],COLUMN(STEAMER_H[R]),FALSE),0)</f>
        <v>0</v>
      </c>
      <c r="O438" s="56">
        <f>IFERROR(VLOOKUP(MYRANKS_H[[#This Row],[IDFANGRAPHS]],STEAMER_H[],COLUMN(STEAMER_H[RBI]),FALSE),0)</f>
        <v>0</v>
      </c>
      <c r="P438" s="56">
        <f>IFERROR(VLOOKUP(MYRANKS_H[[#This Row],[IDFANGRAPHS]],STEAMER_H[],COLUMN(STEAMER_H[BB]),FALSE),0)</f>
        <v>0</v>
      </c>
      <c r="Q438" s="56">
        <f>IFERROR(VLOOKUP(MYRANKS_H[[#This Row],[IDFANGRAPHS]],STEAMER_H[],COLUMN(STEAMER_H[HBP]),FALSE),0)</f>
        <v>0</v>
      </c>
      <c r="R438" s="56">
        <f>IFERROR(VLOOKUP(MYRANKS_H[[#This Row],[IDFANGRAPHS]],STEAMER_H[],COLUMN(STEAMER_H[SO]),FALSE),0)</f>
        <v>0</v>
      </c>
      <c r="S438" s="56">
        <f>IFERROR(VLOOKUP(MYRANKS_H[[#This Row],[IDFANGRAPHS]],STEAMER_H[],COLUMN(STEAMER_H[SB]),FALSE),0)</f>
        <v>0</v>
      </c>
      <c r="T438" s="19">
        <f>IFERROR(MYRANKS_H[[#This Row],[H]]/MYRANKS_H[[#This Row],[AB]],0)</f>
        <v>0</v>
      </c>
      <c r="U438" s="19">
        <f>IFERROR((MYRANKS_H[[#This Row],[H]]+MYRANKS_H[[#This Row],[BB]]+MYRANKS_H[[#This Row],[HBP]])/(MYRANKS_H[[#This Row],[AB]]+MYRANKS_H[[#This Row],[BB]]+MYRANKS_H[[#This Row],[HBP]]),0)</f>
        <v>0</v>
      </c>
      <c r="V438" s="19">
        <f>IFERROR((MYRANKS_H[[#This Row],[H]]+MYRANKS_H[[#This Row],[2B]]+2*MYRANKS_H[[#This Row],[3B]]+3*MYRANKS_H[[#This Row],[HR]])/MYRANKS_H[[#This Row],[AB]],0)</f>
        <v>0</v>
      </c>
      <c r="W43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8" s="27">
        <f>VLOOKUP(MYRANKS_H[[#This Row],[POS]],REPLACEMENT_LEVEL[],3,FALSE)</f>
        <v>0</v>
      </c>
      <c r="Y438" s="27">
        <f>MYRANKS_H[[#This Row],[PROJ PTS]]-MYRANKS_H[[#This Row],[REPL LEVEL]]</f>
        <v>0</v>
      </c>
      <c r="Z438" s="27">
        <f>RANK(MYRANKS_H[[#This Row],[POINTS OVER REPL]],MYRANKS_H[POINTS OVER REPL])</f>
        <v>1</v>
      </c>
      <c r="AA438" s="29">
        <f>IF(MYRANKS_H[[#This Row],[RANK]]&lt;=TOTAL_HITTERS_DRAFTED,MYRANKS_H[[#This Row],[POINTS OVER REPL]],0)</f>
        <v>0</v>
      </c>
      <c r="AB438" s="35">
        <f>MYRANKS_H[[#This Row],[POINTS OVER REPL]]*DOLLAR_VALUE_PER_POINT+1</f>
        <v>1</v>
      </c>
      <c r="AC438" s="35"/>
      <c r="AD438" s="29">
        <f>IF(AND(MYRANKS_H[[#This Row],[RANK]]&lt;=(TOTAL_HITTERS_DRAFTED-HITTERS_BELOW_REPL_DRAFTED),MYRANKS_H[[#This Row],[$ACTUAL]]=""),MYRANKS_H[[#This Row],[POINTS OVER REPL]],0)</f>
        <v>0</v>
      </c>
      <c r="AE438" s="35">
        <f>IF(MYRANKS_H[[#This Row],[$ACTUAL]]="",MYRANKS_H[[#This Row],[POINTS OVER REPL]]*REMAINING_DOLLAR_VALUE_PER_POINT+1,0)</f>
        <v>1</v>
      </c>
    </row>
    <row r="439" spans="1:31" x14ac:dyDescent="0.25">
      <c r="A439" s="2" t="s">
        <v>13073</v>
      </c>
      <c r="B439" s="14" t="str">
        <f>VLOOKUP(MYRANKS_H[[#This Row],[PLAYERID]],PLAYERIDMAP2[],COLUMN(PLAYERIDMAP2[LASTNAME]),FALSE)</f>
        <v>Herrmann</v>
      </c>
      <c r="C439" s="14" t="str">
        <f>VLOOKUP(MYRANKS_H[[#This Row],[PLAYERID]],PLAYERIDMAP2[],COLUMN(PLAYERIDMAP2[FIRSTNAME]),FALSE)</f>
        <v>Chris</v>
      </c>
      <c r="D439" s="14" t="str">
        <f>MYRANKS_H[[#This Row],[FNAME]]&amp;" "&amp;MYRANKS_H[[#This Row],[LNAME]]</f>
        <v>Chris Herrmann</v>
      </c>
      <c r="E439" s="14" t="str">
        <f>VLOOKUP(MYRANKS_H[[#This Row],[PLAYERID]],PLAYERIDMAP2[],COLUMN(PLAYERIDMAP2[TEAM]),FALSE)</f>
        <v>ARI</v>
      </c>
      <c r="F439" s="14" t="str">
        <f>VLOOKUP(MYRANKS_H[[#This Row],[PLAYERID]],PLAYERIDMAP2[],COLUMN(PLAYERIDMAP2[POS]),FALSE)</f>
        <v>OF</v>
      </c>
      <c r="G439" s="14">
        <f>IFERROR(VALUE(VLOOKUP(MYRANKS_H[[#This Row],[PLAYERID]],PLAYERIDMAP2[],COLUMN(PLAYERIDMAP2[IDFANGRAPHS]),FALSE)),VLOOKUP(MYRANKS_H[[#This Row],[PLAYERID]],PLAYERIDMAP2[],COLUMN(PLAYERIDMAP2[IDFANGRAPHS]),FALSE))</f>
        <v>9284</v>
      </c>
      <c r="H439" s="56">
        <f>IFERROR(VLOOKUP(MYRANKS_H[[#This Row],[IDFANGRAPHS]],STEAMER_H[],COLUMN(STEAMER_H[PA]),FALSE),0)</f>
        <v>123</v>
      </c>
      <c r="I439" s="56">
        <f>IFERROR(VLOOKUP(MYRANKS_H[[#This Row],[IDFANGRAPHS]],STEAMER_H[],COLUMN(STEAMER_H[AB]),FALSE),0)</f>
        <v>112</v>
      </c>
      <c r="J439" s="56">
        <f>IFERROR(VLOOKUP(MYRANKS_H[[#This Row],[IDFANGRAPHS]],STEAMER_H[],COLUMN(STEAMER_H[H]),FALSE),0)</f>
        <v>25</v>
      </c>
      <c r="K439" s="56">
        <f>IFERROR(VLOOKUP(MYRANKS_H[[#This Row],[IDFANGRAPHS]],STEAMER_H[],COLUMN(STEAMER_H[2B]),FALSE),0)</f>
        <v>5</v>
      </c>
      <c r="L439" s="56">
        <f>IFERROR(VLOOKUP(MYRANKS_H[[#This Row],[IDFANGRAPHS]],STEAMER_H[],COLUMN(STEAMER_H[3B]),FALSE),0)</f>
        <v>1</v>
      </c>
      <c r="M439" s="56">
        <f>IFERROR(VLOOKUP(MYRANKS_H[[#This Row],[IDFANGRAPHS]],STEAMER_H[],COLUMN(STEAMER_H[HR]),FALSE),0)</f>
        <v>2</v>
      </c>
      <c r="N439" s="56">
        <f>IFERROR(VLOOKUP(MYRANKS_H[[#This Row],[IDFANGRAPHS]],STEAMER_H[],COLUMN(STEAMER_H[R]),FALSE),0)</f>
        <v>11</v>
      </c>
      <c r="O439" s="56">
        <f>IFERROR(VLOOKUP(MYRANKS_H[[#This Row],[IDFANGRAPHS]],STEAMER_H[],COLUMN(STEAMER_H[RBI]),FALSE),0)</f>
        <v>11</v>
      </c>
      <c r="P439" s="56">
        <f>IFERROR(VLOOKUP(MYRANKS_H[[#This Row],[IDFANGRAPHS]],STEAMER_H[],COLUMN(STEAMER_H[BB]),FALSE),0)</f>
        <v>9</v>
      </c>
      <c r="Q439" s="56">
        <f>IFERROR(VLOOKUP(MYRANKS_H[[#This Row],[IDFANGRAPHS]],STEAMER_H[],COLUMN(STEAMER_H[HBP]),FALSE),0)</f>
        <v>1</v>
      </c>
      <c r="R439" s="56">
        <f>IFERROR(VLOOKUP(MYRANKS_H[[#This Row],[IDFANGRAPHS]],STEAMER_H[],COLUMN(STEAMER_H[SO]),FALSE),0)</f>
        <v>30</v>
      </c>
      <c r="S439" s="56">
        <f>IFERROR(VLOOKUP(MYRANKS_H[[#This Row],[IDFANGRAPHS]],STEAMER_H[],COLUMN(STEAMER_H[SB]),FALSE),0)</f>
        <v>1</v>
      </c>
      <c r="T439" s="19">
        <f>IFERROR(MYRANKS_H[[#This Row],[H]]/MYRANKS_H[[#This Row],[AB]],0)</f>
        <v>0.22321428571428573</v>
      </c>
      <c r="U439" s="19">
        <f>IFERROR((MYRANKS_H[[#This Row],[H]]+MYRANKS_H[[#This Row],[BB]]+MYRANKS_H[[#This Row],[HBP]])/(MYRANKS_H[[#This Row],[AB]]+MYRANKS_H[[#This Row],[BB]]+MYRANKS_H[[#This Row],[HBP]]),0)</f>
        <v>0.28688524590163933</v>
      </c>
      <c r="V439" s="19">
        <f>IFERROR((MYRANKS_H[[#This Row],[H]]+MYRANKS_H[[#This Row],[2B]]+2*MYRANKS_H[[#This Row],[3B]]+3*MYRANKS_H[[#This Row],[HR]])/MYRANKS_H[[#This Row],[AB]],0)</f>
        <v>0.3392857142857143</v>
      </c>
      <c r="W43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9" s="27">
        <f>VLOOKUP(MYRANKS_H[[#This Row],[POS]],REPLACEMENT_LEVEL[],3,FALSE)</f>
        <v>0</v>
      </c>
      <c r="Y439" s="27">
        <f>MYRANKS_H[[#This Row],[PROJ PTS]]-MYRANKS_H[[#This Row],[REPL LEVEL]]</f>
        <v>0</v>
      </c>
      <c r="Z439" s="27">
        <f>RANK(MYRANKS_H[[#This Row],[POINTS OVER REPL]],MYRANKS_H[POINTS OVER REPL])</f>
        <v>1</v>
      </c>
      <c r="AA439" s="29">
        <f>IF(MYRANKS_H[[#This Row],[RANK]]&lt;=TOTAL_HITTERS_DRAFTED,MYRANKS_H[[#This Row],[POINTS OVER REPL]],0)</f>
        <v>0</v>
      </c>
      <c r="AB439" s="35">
        <f>MYRANKS_H[[#This Row],[POINTS OVER REPL]]*DOLLAR_VALUE_PER_POINT+1</f>
        <v>1</v>
      </c>
      <c r="AC439" s="35"/>
      <c r="AD439" s="29">
        <f>IF(AND(MYRANKS_H[[#This Row],[RANK]]&lt;=(TOTAL_HITTERS_DRAFTED-HITTERS_BELOW_REPL_DRAFTED),MYRANKS_H[[#This Row],[$ACTUAL]]=""),MYRANKS_H[[#This Row],[POINTS OVER REPL]],0)</f>
        <v>0</v>
      </c>
      <c r="AE439" s="35">
        <f>IF(MYRANKS_H[[#This Row],[$ACTUAL]]="",MYRANKS_H[[#This Row],[POINTS OVER REPL]]*REMAINING_DOLLAR_VALUE_PER_POINT+1,0)</f>
        <v>1</v>
      </c>
    </row>
    <row r="440" spans="1:31" x14ac:dyDescent="0.25">
      <c r="A440" s="2" t="s">
        <v>13232</v>
      </c>
      <c r="B440" s="14" t="str">
        <f>VLOOKUP(MYRANKS_H[[#This Row],[PLAYERID]],PLAYERIDMAP2[],COLUMN(PLAYERIDMAP2[LASTNAME]),FALSE)</f>
        <v>Ishikawa</v>
      </c>
      <c r="C440" s="14" t="str">
        <f>VLOOKUP(MYRANKS_H[[#This Row],[PLAYERID]],PLAYERIDMAP2[],COLUMN(PLAYERIDMAP2[FIRSTNAME]),FALSE)</f>
        <v>Travis</v>
      </c>
      <c r="D440" s="14" t="str">
        <f>MYRANKS_H[[#This Row],[FNAME]]&amp;" "&amp;MYRANKS_H[[#This Row],[LNAME]]</f>
        <v>Travis Ishikawa</v>
      </c>
      <c r="E440" s="14" t="str">
        <f>VLOOKUP(MYRANKS_H[[#This Row],[PLAYERID]],PLAYERIDMAP2[],COLUMN(PLAYERIDMAP2[TEAM]),FALSE)</f>
        <v>PIT</v>
      </c>
      <c r="F440" s="14" t="str">
        <f>VLOOKUP(MYRANKS_H[[#This Row],[PLAYERID]],PLAYERIDMAP2[],COLUMN(PLAYERIDMAP2[POS]),FALSE)</f>
        <v>1B</v>
      </c>
      <c r="G440" s="14">
        <f>IFERROR(VALUE(VLOOKUP(MYRANKS_H[[#This Row],[PLAYERID]],PLAYERIDMAP2[],COLUMN(PLAYERIDMAP2[IDFANGRAPHS]),FALSE)),VLOOKUP(MYRANKS_H[[#This Row],[PLAYERID]],PLAYERIDMAP2[],COLUMN(PLAYERIDMAP2[IDFANGRAPHS]),FALSE))</f>
        <v>4793</v>
      </c>
      <c r="H440" s="56">
        <f>IFERROR(VLOOKUP(MYRANKS_H[[#This Row],[IDFANGRAPHS]],STEAMER_H[],COLUMN(STEAMER_H[PA]),FALSE),0)</f>
        <v>129</v>
      </c>
      <c r="I440" s="56">
        <f>IFERROR(VLOOKUP(MYRANKS_H[[#This Row],[IDFANGRAPHS]],STEAMER_H[],COLUMN(STEAMER_H[AB]),FALSE),0)</f>
        <v>116</v>
      </c>
      <c r="J440" s="56">
        <f>IFERROR(VLOOKUP(MYRANKS_H[[#This Row],[IDFANGRAPHS]],STEAMER_H[],COLUMN(STEAMER_H[H]),FALSE),0)</f>
        <v>28</v>
      </c>
      <c r="K440" s="56">
        <f>IFERROR(VLOOKUP(MYRANKS_H[[#This Row],[IDFANGRAPHS]],STEAMER_H[],COLUMN(STEAMER_H[2B]),FALSE),0)</f>
        <v>6</v>
      </c>
      <c r="L440" s="56">
        <f>IFERROR(VLOOKUP(MYRANKS_H[[#This Row],[IDFANGRAPHS]],STEAMER_H[],COLUMN(STEAMER_H[3B]),FALSE),0)</f>
        <v>0</v>
      </c>
      <c r="M440" s="56">
        <f>IFERROR(VLOOKUP(MYRANKS_H[[#This Row],[IDFANGRAPHS]],STEAMER_H[],COLUMN(STEAMER_H[HR]),FALSE),0)</f>
        <v>3</v>
      </c>
      <c r="N440" s="56">
        <f>IFERROR(VLOOKUP(MYRANKS_H[[#This Row],[IDFANGRAPHS]],STEAMER_H[],COLUMN(STEAMER_H[R]),FALSE),0)</f>
        <v>12</v>
      </c>
      <c r="O440" s="56">
        <f>IFERROR(VLOOKUP(MYRANKS_H[[#This Row],[IDFANGRAPHS]],STEAMER_H[],COLUMN(STEAMER_H[RBI]),FALSE),0)</f>
        <v>13</v>
      </c>
      <c r="P440" s="56">
        <f>IFERROR(VLOOKUP(MYRANKS_H[[#This Row],[IDFANGRAPHS]],STEAMER_H[],COLUMN(STEAMER_H[BB]),FALSE),0)</f>
        <v>10</v>
      </c>
      <c r="Q440" s="56">
        <f>IFERROR(VLOOKUP(MYRANKS_H[[#This Row],[IDFANGRAPHS]],STEAMER_H[],COLUMN(STEAMER_H[HBP]),FALSE),0)</f>
        <v>1</v>
      </c>
      <c r="R440" s="56">
        <f>IFERROR(VLOOKUP(MYRANKS_H[[#This Row],[IDFANGRAPHS]],STEAMER_H[],COLUMN(STEAMER_H[SO]),FALSE),0)</f>
        <v>35</v>
      </c>
      <c r="S440" s="56">
        <f>IFERROR(VLOOKUP(MYRANKS_H[[#This Row],[IDFANGRAPHS]],STEAMER_H[],COLUMN(STEAMER_H[SB]),FALSE),0)</f>
        <v>1</v>
      </c>
      <c r="T440" s="19">
        <f>IFERROR(MYRANKS_H[[#This Row],[H]]/MYRANKS_H[[#This Row],[AB]],0)</f>
        <v>0.2413793103448276</v>
      </c>
      <c r="U440" s="19">
        <f>IFERROR((MYRANKS_H[[#This Row],[H]]+MYRANKS_H[[#This Row],[BB]]+MYRANKS_H[[#This Row],[HBP]])/(MYRANKS_H[[#This Row],[AB]]+MYRANKS_H[[#This Row],[BB]]+MYRANKS_H[[#This Row],[HBP]]),0)</f>
        <v>0.30708661417322836</v>
      </c>
      <c r="V440" s="19">
        <f>IFERROR((MYRANKS_H[[#This Row],[H]]+MYRANKS_H[[#This Row],[2B]]+2*MYRANKS_H[[#This Row],[3B]]+3*MYRANKS_H[[#This Row],[HR]])/MYRANKS_H[[#This Row],[AB]],0)</f>
        <v>0.37068965517241381</v>
      </c>
      <c r="W44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0" s="27">
        <f>VLOOKUP(MYRANKS_H[[#This Row],[POS]],REPLACEMENT_LEVEL[],3,FALSE)</f>
        <v>0</v>
      </c>
      <c r="Y440" s="27">
        <f>MYRANKS_H[[#This Row],[PROJ PTS]]-MYRANKS_H[[#This Row],[REPL LEVEL]]</f>
        <v>0</v>
      </c>
      <c r="Z440" s="27">
        <f>RANK(MYRANKS_H[[#This Row],[POINTS OVER REPL]],MYRANKS_H[POINTS OVER REPL])</f>
        <v>1</v>
      </c>
      <c r="AA440" s="29">
        <f>IF(MYRANKS_H[[#This Row],[RANK]]&lt;=TOTAL_HITTERS_DRAFTED,MYRANKS_H[[#This Row],[POINTS OVER REPL]],0)</f>
        <v>0</v>
      </c>
      <c r="AB440" s="35">
        <f>MYRANKS_H[[#This Row],[POINTS OVER REPL]]*DOLLAR_VALUE_PER_POINT+1</f>
        <v>1</v>
      </c>
      <c r="AC440" s="35"/>
      <c r="AD440" s="29">
        <f>IF(AND(MYRANKS_H[[#This Row],[RANK]]&lt;=(TOTAL_HITTERS_DRAFTED-HITTERS_BELOW_REPL_DRAFTED),MYRANKS_H[[#This Row],[$ACTUAL]]=""),MYRANKS_H[[#This Row],[POINTS OVER REPL]],0)</f>
        <v>0</v>
      </c>
      <c r="AE440" s="35">
        <f>IF(MYRANKS_H[[#This Row],[$ACTUAL]]="",MYRANKS_H[[#This Row],[POINTS OVER REPL]]*REMAINING_DOLLAR_VALUE_PER_POINT+1,0)</f>
        <v>1</v>
      </c>
    </row>
    <row r="441" spans="1:31" ht="15" customHeight="1" x14ac:dyDescent="0.25">
      <c r="A441" s="6" t="s">
        <v>13551</v>
      </c>
      <c r="B441" s="14" t="str">
        <f>VLOOKUP(MYRANKS_H[[#This Row],[PLAYERID]],PLAYERIDMAP2[],COLUMN(PLAYERIDMAP2[LASTNAME]),FALSE)</f>
        <v>Laird</v>
      </c>
      <c r="C441" s="14" t="str">
        <f>VLOOKUP(MYRANKS_H[[#This Row],[PLAYERID]],PLAYERIDMAP2[],COLUMN(PLAYERIDMAP2[FIRSTNAME]),FALSE)</f>
        <v>Gerald</v>
      </c>
      <c r="D441" s="14" t="str">
        <f>MYRANKS_H[[#This Row],[FNAME]]&amp;" "&amp;MYRANKS_H[[#This Row],[LNAME]]</f>
        <v>Gerald Laird</v>
      </c>
      <c r="E441" s="14" t="str">
        <f>VLOOKUP(MYRANKS_H[[#This Row],[PLAYERID]],PLAYERIDMAP2[],COLUMN(PLAYERIDMAP2[TEAM]),FALSE)</f>
        <v>N/A</v>
      </c>
      <c r="F441" s="14" t="str">
        <f>VLOOKUP(MYRANKS_H[[#This Row],[PLAYERID]],PLAYERIDMAP2[],COLUMN(PLAYERIDMAP2[POS]),FALSE)</f>
        <v>C</v>
      </c>
      <c r="G441" s="14">
        <f>IFERROR(VALUE(VLOOKUP(MYRANKS_H[[#This Row],[PLAYERID]],PLAYERIDMAP2[],COLUMN(PLAYERIDMAP2[IDFANGRAPHS]),FALSE)),VLOOKUP(MYRANKS_H[[#This Row],[PLAYERID]],PLAYERIDMAP2[],COLUMN(PLAYERIDMAP2[IDFANGRAPHS]),FALSE))</f>
        <v>1698</v>
      </c>
      <c r="H441" s="56">
        <f>IFERROR(VLOOKUP(MYRANKS_H[[#This Row],[IDFANGRAPHS]],STEAMER_H[],COLUMN(STEAMER_H[PA]),FALSE),0)</f>
        <v>1</v>
      </c>
      <c r="I441" s="56">
        <f>IFERROR(VLOOKUP(MYRANKS_H[[#This Row],[IDFANGRAPHS]],STEAMER_H[],COLUMN(STEAMER_H[AB]),FALSE),0)</f>
        <v>1</v>
      </c>
      <c r="J441" s="56">
        <f>IFERROR(VLOOKUP(MYRANKS_H[[#This Row],[IDFANGRAPHS]],STEAMER_H[],COLUMN(STEAMER_H[H]),FALSE),0)</f>
        <v>0</v>
      </c>
      <c r="K441" s="56">
        <f>IFERROR(VLOOKUP(MYRANKS_H[[#This Row],[IDFANGRAPHS]],STEAMER_H[],COLUMN(STEAMER_H[2B]),FALSE),0)</f>
        <v>0</v>
      </c>
      <c r="L441" s="56">
        <f>IFERROR(VLOOKUP(MYRANKS_H[[#This Row],[IDFANGRAPHS]],STEAMER_H[],COLUMN(STEAMER_H[3B]),FALSE),0)</f>
        <v>0</v>
      </c>
      <c r="M441" s="56">
        <f>IFERROR(VLOOKUP(MYRANKS_H[[#This Row],[IDFANGRAPHS]],STEAMER_H[],COLUMN(STEAMER_H[HR]),FALSE),0)</f>
        <v>0</v>
      </c>
      <c r="N441" s="56">
        <f>IFERROR(VLOOKUP(MYRANKS_H[[#This Row],[IDFANGRAPHS]],STEAMER_H[],COLUMN(STEAMER_H[R]),FALSE),0)</f>
        <v>0</v>
      </c>
      <c r="O441" s="56">
        <f>IFERROR(VLOOKUP(MYRANKS_H[[#This Row],[IDFANGRAPHS]],STEAMER_H[],COLUMN(STEAMER_H[RBI]),FALSE),0)</f>
        <v>0</v>
      </c>
      <c r="P441" s="56">
        <f>IFERROR(VLOOKUP(MYRANKS_H[[#This Row],[IDFANGRAPHS]],STEAMER_H[],COLUMN(STEAMER_H[BB]),FALSE),0)</f>
        <v>0</v>
      </c>
      <c r="Q441" s="56">
        <f>IFERROR(VLOOKUP(MYRANKS_H[[#This Row],[IDFANGRAPHS]],STEAMER_H[],COLUMN(STEAMER_H[HBP]),FALSE),0)</f>
        <v>0</v>
      </c>
      <c r="R441" s="56">
        <f>IFERROR(VLOOKUP(MYRANKS_H[[#This Row],[IDFANGRAPHS]],STEAMER_H[],COLUMN(STEAMER_H[SO]),FALSE),0)</f>
        <v>0</v>
      </c>
      <c r="S441" s="56">
        <f>IFERROR(VLOOKUP(MYRANKS_H[[#This Row],[IDFANGRAPHS]],STEAMER_H[],COLUMN(STEAMER_H[SB]),FALSE),0)</f>
        <v>0</v>
      </c>
      <c r="T441" s="19">
        <f>IFERROR(MYRANKS_H[[#This Row],[H]]/MYRANKS_H[[#This Row],[AB]],0)</f>
        <v>0</v>
      </c>
      <c r="U441" s="19">
        <f>IFERROR((MYRANKS_H[[#This Row],[H]]+MYRANKS_H[[#This Row],[BB]]+MYRANKS_H[[#This Row],[HBP]])/(MYRANKS_H[[#This Row],[AB]]+MYRANKS_H[[#This Row],[BB]]+MYRANKS_H[[#This Row],[HBP]]),0)</f>
        <v>0</v>
      </c>
      <c r="V441" s="19">
        <f>IFERROR((MYRANKS_H[[#This Row],[H]]+MYRANKS_H[[#This Row],[2B]]+2*MYRANKS_H[[#This Row],[3B]]+3*MYRANKS_H[[#This Row],[HR]])/MYRANKS_H[[#This Row],[AB]],0)</f>
        <v>0</v>
      </c>
      <c r="W44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1" s="27">
        <f>VLOOKUP(MYRANKS_H[[#This Row],[POS]],REPLACEMENT_LEVEL[],3,FALSE)</f>
        <v>0</v>
      </c>
      <c r="Y441" s="27">
        <f>MYRANKS_H[[#This Row],[PROJ PTS]]-MYRANKS_H[[#This Row],[REPL LEVEL]]</f>
        <v>0</v>
      </c>
      <c r="Z441" s="27">
        <f>RANK(MYRANKS_H[[#This Row],[POINTS OVER REPL]],MYRANKS_H[POINTS OVER REPL])</f>
        <v>1</v>
      </c>
      <c r="AA441" s="29">
        <f>IF(MYRANKS_H[[#This Row],[RANK]]&lt;=TOTAL_HITTERS_DRAFTED,MYRANKS_H[[#This Row],[POINTS OVER REPL]],0)</f>
        <v>0</v>
      </c>
      <c r="AB441" s="35">
        <f>MYRANKS_H[[#This Row],[POINTS OVER REPL]]*DOLLAR_VALUE_PER_POINT+1</f>
        <v>1</v>
      </c>
      <c r="AC441" s="35"/>
      <c r="AD441" s="29">
        <f>IF(AND(MYRANKS_H[[#This Row],[RANK]]&lt;=(TOTAL_HITTERS_DRAFTED-HITTERS_BELOW_REPL_DRAFTED),MYRANKS_H[[#This Row],[$ACTUAL]]=""),MYRANKS_H[[#This Row],[POINTS OVER REPL]],0)</f>
        <v>0</v>
      </c>
      <c r="AE441" s="35">
        <f>IF(MYRANKS_H[[#This Row],[$ACTUAL]]="",MYRANKS_H[[#This Row],[POINTS OVER REPL]]*REMAINING_DOLLAR_VALUE_PER_POINT+1,0)</f>
        <v>1</v>
      </c>
    </row>
    <row r="442" spans="1:31" ht="15" customHeight="1" x14ac:dyDescent="0.25">
      <c r="A442" s="2" t="s">
        <v>13622</v>
      </c>
      <c r="B442" s="14" t="str">
        <f>VLOOKUP(MYRANKS_H[[#This Row],[PLAYERID]],PLAYERIDMAP2[],COLUMN(PLAYERIDMAP2[LASTNAME]),FALSE)</f>
        <v>Leon</v>
      </c>
      <c r="C442" s="14" t="str">
        <f>VLOOKUP(MYRANKS_H[[#This Row],[PLAYERID]],PLAYERIDMAP2[],COLUMN(PLAYERIDMAP2[FIRSTNAME]),FALSE)</f>
        <v>Sandy</v>
      </c>
      <c r="D442" s="14" t="str">
        <f>MYRANKS_H[[#This Row],[FNAME]]&amp;" "&amp;MYRANKS_H[[#This Row],[LNAME]]</f>
        <v>Sandy Leon</v>
      </c>
      <c r="E442" s="14" t="str">
        <f>VLOOKUP(MYRANKS_H[[#This Row],[PLAYERID]],PLAYERIDMAP2[],COLUMN(PLAYERIDMAP2[TEAM]),FALSE)</f>
        <v>WAS</v>
      </c>
      <c r="F442" s="14" t="str">
        <f>VLOOKUP(MYRANKS_H[[#This Row],[PLAYERID]],PLAYERIDMAP2[],COLUMN(PLAYERIDMAP2[POS]),FALSE)</f>
        <v>C</v>
      </c>
      <c r="G442" s="14">
        <f>IFERROR(VALUE(VLOOKUP(MYRANKS_H[[#This Row],[PLAYERID]],PLAYERIDMAP2[],COLUMN(PLAYERIDMAP2[IDFANGRAPHS]),FALSE)),VLOOKUP(MYRANKS_H[[#This Row],[PLAYERID]],PLAYERIDMAP2[],COLUMN(PLAYERIDMAP2[IDFANGRAPHS]),FALSE))</f>
        <v>5273</v>
      </c>
      <c r="H442" s="56">
        <f>IFERROR(VLOOKUP(MYRANKS_H[[#This Row],[IDFANGRAPHS]],STEAMER_H[],COLUMN(STEAMER_H[PA]),FALSE),0)</f>
        <v>1</v>
      </c>
      <c r="I442" s="56">
        <f>IFERROR(VLOOKUP(MYRANKS_H[[#This Row],[IDFANGRAPHS]],STEAMER_H[],COLUMN(STEAMER_H[AB]),FALSE),0)</f>
        <v>1</v>
      </c>
      <c r="J442" s="56">
        <f>IFERROR(VLOOKUP(MYRANKS_H[[#This Row],[IDFANGRAPHS]],STEAMER_H[],COLUMN(STEAMER_H[H]),FALSE),0)</f>
        <v>0</v>
      </c>
      <c r="K442" s="56">
        <f>IFERROR(VLOOKUP(MYRANKS_H[[#This Row],[IDFANGRAPHS]],STEAMER_H[],COLUMN(STEAMER_H[2B]),FALSE),0)</f>
        <v>0</v>
      </c>
      <c r="L442" s="56">
        <f>IFERROR(VLOOKUP(MYRANKS_H[[#This Row],[IDFANGRAPHS]],STEAMER_H[],COLUMN(STEAMER_H[3B]),FALSE),0)</f>
        <v>0</v>
      </c>
      <c r="M442" s="56">
        <f>IFERROR(VLOOKUP(MYRANKS_H[[#This Row],[IDFANGRAPHS]],STEAMER_H[],COLUMN(STEAMER_H[HR]),FALSE),0)</f>
        <v>0</v>
      </c>
      <c r="N442" s="56">
        <f>IFERROR(VLOOKUP(MYRANKS_H[[#This Row],[IDFANGRAPHS]],STEAMER_H[],COLUMN(STEAMER_H[R]),FALSE),0)</f>
        <v>0</v>
      </c>
      <c r="O442" s="56">
        <f>IFERROR(VLOOKUP(MYRANKS_H[[#This Row],[IDFANGRAPHS]],STEAMER_H[],COLUMN(STEAMER_H[RBI]),FALSE),0)</f>
        <v>0</v>
      </c>
      <c r="P442" s="56">
        <f>IFERROR(VLOOKUP(MYRANKS_H[[#This Row],[IDFANGRAPHS]],STEAMER_H[],COLUMN(STEAMER_H[BB]),FALSE),0)</f>
        <v>0</v>
      </c>
      <c r="Q442" s="56">
        <f>IFERROR(VLOOKUP(MYRANKS_H[[#This Row],[IDFANGRAPHS]],STEAMER_H[],COLUMN(STEAMER_H[HBP]),FALSE),0)</f>
        <v>0</v>
      </c>
      <c r="R442" s="56">
        <f>IFERROR(VLOOKUP(MYRANKS_H[[#This Row],[IDFANGRAPHS]],STEAMER_H[],COLUMN(STEAMER_H[SO]),FALSE),0)</f>
        <v>0</v>
      </c>
      <c r="S442" s="56">
        <f>IFERROR(VLOOKUP(MYRANKS_H[[#This Row],[IDFANGRAPHS]],STEAMER_H[],COLUMN(STEAMER_H[SB]),FALSE),0)</f>
        <v>0</v>
      </c>
      <c r="T442" s="19">
        <f>IFERROR(MYRANKS_H[[#This Row],[H]]/MYRANKS_H[[#This Row],[AB]],0)</f>
        <v>0</v>
      </c>
      <c r="U442" s="19">
        <f>IFERROR((MYRANKS_H[[#This Row],[H]]+MYRANKS_H[[#This Row],[BB]]+MYRANKS_H[[#This Row],[HBP]])/(MYRANKS_H[[#This Row],[AB]]+MYRANKS_H[[#This Row],[BB]]+MYRANKS_H[[#This Row],[HBP]]),0)</f>
        <v>0</v>
      </c>
      <c r="V442" s="19">
        <f>IFERROR((MYRANKS_H[[#This Row],[H]]+MYRANKS_H[[#This Row],[2B]]+2*MYRANKS_H[[#This Row],[3B]]+3*MYRANKS_H[[#This Row],[HR]])/MYRANKS_H[[#This Row],[AB]],0)</f>
        <v>0</v>
      </c>
      <c r="W44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2" s="27">
        <f>VLOOKUP(MYRANKS_H[[#This Row],[POS]],REPLACEMENT_LEVEL[],3,FALSE)</f>
        <v>0</v>
      </c>
      <c r="Y442" s="27">
        <f>MYRANKS_H[[#This Row],[PROJ PTS]]-MYRANKS_H[[#This Row],[REPL LEVEL]]</f>
        <v>0</v>
      </c>
      <c r="Z442" s="27">
        <f>RANK(MYRANKS_H[[#This Row],[POINTS OVER REPL]],MYRANKS_H[POINTS OVER REPL])</f>
        <v>1</v>
      </c>
      <c r="AA442" s="29">
        <f>IF(MYRANKS_H[[#This Row],[RANK]]&lt;=TOTAL_HITTERS_DRAFTED,MYRANKS_H[[#This Row],[POINTS OVER REPL]],0)</f>
        <v>0</v>
      </c>
      <c r="AB442" s="35">
        <f>MYRANKS_H[[#This Row],[POINTS OVER REPL]]*DOLLAR_VALUE_PER_POINT+1</f>
        <v>1</v>
      </c>
      <c r="AC442" s="35"/>
      <c r="AD442" s="29">
        <f>IF(AND(MYRANKS_H[[#This Row],[RANK]]&lt;=(TOTAL_HITTERS_DRAFTED-HITTERS_BELOW_REPL_DRAFTED),MYRANKS_H[[#This Row],[$ACTUAL]]=""),MYRANKS_H[[#This Row],[POINTS OVER REPL]],0)</f>
        <v>0</v>
      </c>
      <c r="AE442" s="35">
        <f>IF(MYRANKS_H[[#This Row],[$ACTUAL]]="",MYRANKS_H[[#This Row],[POINTS OVER REPL]]*REMAINING_DOLLAR_VALUE_PER_POINT+1,0)</f>
        <v>1</v>
      </c>
    </row>
    <row r="443" spans="1:31" ht="15" customHeight="1" x14ac:dyDescent="0.25">
      <c r="A443" s="2" t="s">
        <v>16603</v>
      </c>
      <c r="B443" s="14" t="str">
        <f>VLOOKUP(MYRANKS_H[[#This Row],[PLAYERID]],PLAYERIDMAP2[],COLUMN(PLAYERIDMAP2[LASTNAME]),FALSE)</f>
        <v>Liriano</v>
      </c>
      <c r="C443" s="14" t="str">
        <f>VLOOKUP(MYRANKS_H[[#This Row],[PLAYERID]],PLAYERIDMAP2[],COLUMN(PLAYERIDMAP2[FIRSTNAME]),FALSE)</f>
        <v>Rymer</v>
      </c>
      <c r="D443" s="14" t="str">
        <f>MYRANKS_H[[#This Row],[FNAME]]&amp;" "&amp;MYRANKS_H[[#This Row],[LNAME]]</f>
        <v>Rymer Liriano</v>
      </c>
      <c r="E443" s="14" t="str">
        <f>VLOOKUP(MYRANKS_H[[#This Row],[PLAYERID]],PLAYERIDMAP2[],COLUMN(PLAYERIDMAP2[TEAM]),FALSE)</f>
        <v>SD</v>
      </c>
      <c r="F443" s="14" t="str">
        <f>VLOOKUP(MYRANKS_H[[#This Row],[PLAYERID]],PLAYERIDMAP2[],COLUMN(PLAYERIDMAP2[POS]),FALSE)</f>
        <v>OF</v>
      </c>
      <c r="G443" s="14">
        <f>IFERROR(VALUE(VLOOKUP(MYRANKS_H[[#This Row],[PLAYERID]],PLAYERIDMAP2[],COLUMN(PLAYERIDMAP2[IDFANGRAPHS]),FALSE)),VLOOKUP(MYRANKS_H[[#This Row],[PLAYERID]],PLAYERIDMAP2[],COLUMN(PLAYERIDMAP2[IDFANGRAPHS]),FALSE))</f>
        <v>4779</v>
      </c>
      <c r="H443" s="56">
        <f>IFERROR(VLOOKUP(MYRANKS_H[[#This Row],[IDFANGRAPHS]],STEAMER_H[],COLUMN(STEAMER_H[PA]),FALSE),0)</f>
        <v>312</v>
      </c>
      <c r="I443" s="56">
        <f>IFERROR(VLOOKUP(MYRANKS_H[[#This Row],[IDFANGRAPHS]],STEAMER_H[],COLUMN(STEAMER_H[AB]),FALSE),0)</f>
        <v>279</v>
      </c>
      <c r="J443" s="56">
        <f>IFERROR(VLOOKUP(MYRANKS_H[[#This Row],[IDFANGRAPHS]],STEAMER_H[],COLUMN(STEAMER_H[H]),FALSE),0)</f>
        <v>65</v>
      </c>
      <c r="K443" s="56">
        <f>IFERROR(VLOOKUP(MYRANKS_H[[#This Row],[IDFANGRAPHS]],STEAMER_H[],COLUMN(STEAMER_H[2B]),FALSE),0)</f>
        <v>13</v>
      </c>
      <c r="L443" s="56">
        <f>IFERROR(VLOOKUP(MYRANKS_H[[#This Row],[IDFANGRAPHS]],STEAMER_H[],COLUMN(STEAMER_H[3B]),FALSE),0)</f>
        <v>1</v>
      </c>
      <c r="M443" s="56">
        <f>IFERROR(VLOOKUP(MYRANKS_H[[#This Row],[IDFANGRAPHS]],STEAMER_H[],COLUMN(STEAMER_H[HR]),FALSE),0)</f>
        <v>6</v>
      </c>
      <c r="N443" s="56">
        <f>IFERROR(VLOOKUP(MYRANKS_H[[#This Row],[IDFANGRAPHS]],STEAMER_H[],COLUMN(STEAMER_H[R]),FALSE),0)</f>
        <v>28</v>
      </c>
      <c r="O443" s="56">
        <f>IFERROR(VLOOKUP(MYRANKS_H[[#This Row],[IDFANGRAPHS]],STEAMER_H[],COLUMN(STEAMER_H[RBI]),FALSE),0)</f>
        <v>29</v>
      </c>
      <c r="P443" s="56">
        <f>IFERROR(VLOOKUP(MYRANKS_H[[#This Row],[IDFANGRAPHS]],STEAMER_H[],COLUMN(STEAMER_H[BB]),FALSE),0)</f>
        <v>25</v>
      </c>
      <c r="Q443" s="56">
        <f>IFERROR(VLOOKUP(MYRANKS_H[[#This Row],[IDFANGRAPHS]],STEAMER_H[],COLUMN(STEAMER_H[HBP]),FALSE),0)</f>
        <v>3</v>
      </c>
      <c r="R443" s="56">
        <f>IFERROR(VLOOKUP(MYRANKS_H[[#This Row],[IDFANGRAPHS]],STEAMER_H[],COLUMN(STEAMER_H[SO]),FALSE),0)</f>
        <v>85</v>
      </c>
      <c r="S443" s="56">
        <f>IFERROR(VLOOKUP(MYRANKS_H[[#This Row],[IDFANGRAPHS]],STEAMER_H[],COLUMN(STEAMER_H[SB]),FALSE),0)</f>
        <v>7</v>
      </c>
      <c r="T443" s="19">
        <f>IFERROR(MYRANKS_H[[#This Row],[H]]/MYRANKS_H[[#This Row],[AB]],0)</f>
        <v>0.23297491039426524</v>
      </c>
      <c r="U443" s="19">
        <f>IFERROR((MYRANKS_H[[#This Row],[H]]+MYRANKS_H[[#This Row],[BB]]+MYRANKS_H[[#This Row],[HBP]])/(MYRANKS_H[[#This Row],[AB]]+MYRANKS_H[[#This Row],[BB]]+MYRANKS_H[[#This Row],[HBP]]),0)</f>
        <v>0.30293159609120524</v>
      </c>
      <c r="V443" s="19">
        <f>IFERROR((MYRANKS_H[[#This Row],[H]]+MYRANKS_H[[#This Row],[2B]]+2*MYRANKS_H[[#This Row],[3B]]+3*MYRANKS_H[[#This Row],[HR]])/MYRANKS_H[[#This Row],[AB]],0)</f>
        <v>0.35125448028673834</v>
      </c>
      <c r="W44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3" s="27">
        <f>VLOOKUP(MYRANKS_H[[#This Row],[POS]],REPLACEMENT_LEVEL[],3,FALSE)</f>
        <v>0</v>
      </c>
      <c r="Y443" s="27">
        <f>MYRANKS_H[[#This Row],[PROJ PTS]]-MYRANKS_H[[#This Row],[REPL LEVEL]]</f>
        <v>0</v>
      </c>
      <c r="Z443" s="27">
        <f>RANK(MYRANKS_H[[#This Row],[POINTS OVER REPL]],MYRANKS_H[POINTS OVER REPL])</f>
        <v>1</v>
      </c>
      <c r="AA443" s="29">
        <f>IF(MYRANKS_H[[#This Row],[RANK]]&lt;=TOTAL_HITTERS_DRAFTED,MYRANKS_H[[#This Row],[POINTS OVER REPL]],0)</f>
        <v>0</v>
      </c>
      <c r="AB443" s="35">
        <f>MYRANKS_H[[#This Row],[POINTS OVER REPL]]*DOLLAR_VALUE_PER_POINT+1</f>
        <v>1</v>
      </c>
      <c r="AC443" s="35"/>
      <c r="AD443" s="29">
        <f>IF(AND(MYRANKS_H[[#This Row],[RANK]]&lt;=(TOTAL_HITTERS_DRAFTED-HITTERS_BELOW_REPL_DRAFTED),MYRANKS_H[[#This Row],[$ACTUAL]]=""),MYRANKS_H[[#This Row],[POINTS OVER REPL]],0)</f>
        <v>0</v>
      </c>
      <c r="AE443" s="35">
        <f>IF(MYRANKS_H[[#This Row],[$ACTUAL]]="",MYRANKS_H[[#This Row],[POINTS OVER REPL]]*REMAINING_DOLLAR_VALUE_PER_POINT+1,0)</f>
        <v>1</v>
      </c>
    </row>
    <row r="444" spans="1:31" x14ac:dyDescent="0.25">
      <c r="A444" s="3" t="s">
        <v>13892</v>
      </c>
      <c r="B444" s="14" t="str">
        <f>VLOOKUP(MYRANKS_H[[#This Row],[PLAYERID]],PLAYERIDMAP2[],COLUMN(PLAYERIDMAP2[LASTNAME]),FALSE)</f>
        <v>Mathis</v>
      </c>
      <c r="C444" s="14" t="str">
        <f>VLOOKUP(MYRANKS_H[[#This Row],[PLAYERID]],PLAYERIDMAP2[],COLUMN(PLAYERIDMAP2[FIRSTNAME]),FALSE)</f>
        <v>Jeff</v>
      </c>
      <c r="D444" s="14" t="str">
        <f>MYRANKS_H[[#This Row],[FNAME]]&amp;" "&amp;MYRANKS_H[[#This Row],[LNAME]]</f>
        <v>Jeff Mathis</v>
      </c>
      <c r="E444" s="14" t="str">
        <f>VLOOKUP(MYRANKS_H[[#This Row],[PLAYERID]],PLAYERIDMAP2[],COLUMN(PLAYERIDMAP2[TEAM]),FALSE)</f>
        <v>MIA</v>
      </c>
      <c r="F444" s="14" t="str">
        <f>VLOOKUP(MYRANKS_H[[#This Row],[PLAYERID]],PLAYERIDMAP2[],COLUMN(PLAYERIDMAP2[POS]),FALSE)</f>
        <v>C</v>
      </c>
      <c r="G444" s="14">
        <f>IFERROR(VALUE(VLOOKUP(MYRANKS_H[[#This Row],[PLAYERID]],PLAYERIDMAP2[],COLUMN(PLAYERIDMAP2[IDFANGRAPHS]),FALSE)),VLOOKUP(MYRANKS_H[[#This Row],[PLAYERID]],PLAYERIDMAP2[],COLUMN(PLAYERIDMAP2[IDFANGRAPHS]),FALSE))</f>
        <v>3448</v>
      </c>
      <c r="H444" s="56">
        <f>IFERROR(VLOOKUP(MYRANKS_H[[#This Row],[IDFANGRAPHS]],STEAMER_H[],COLUMN(STEAMER_H[PA]),FALSE),0)</f>
        <v>149</v>
      </c>
      <c r="I444" s="56">
        <f>IFERROR(VLOOKUP(MYRANKS_H[[#This Row],[IDFANGRAPHS]],STEAMER_H[],COLUMN(STEAMER_H[AB]),FALSE),0)</f>
        <v>136</v>
      </c>
      <c r="J444" s="56">
        <f>IFERROR(VLOOKUP(MYRANKS_H[[#This Row],[IDFANGRAPHS]],STEAMER_H[],COLUMN(STEAMER_H[H]),FALSE),0)</f>
        <v>27</v>
      </c>
      <c r="K444" s="56">
        <f>IFERROR(VLOOKUP(MYRANKS_H[[#This Row],[IDFANGRAPHS]],STEAMER_H[],COLUMN(STEAMER_H[2B]),FALSE),0)</f>
        <v>6</v>
      </c>
      <c r="L444" s="56">
        <f>IFERROR(VLOOKUP(MYRANKS_H[[#This Row],[IDFANGRAPHS]],STEAMER_H[],COLUMN(STEAMER_H[3B]),FALSE),0)</f>
        <v>1</v>
      </c>
      <c r="M444" s="56">
        <f>IFERROR(VLOOKUP(MYRANKS_H[[#This Row],[IDFANGRAPHS]],STEAMER_H[],COLUMN(STEAMER_H[HR]),FALSE),0)</f>
        <v>3</v>
      </c>
      <c r="N444" s="56">
        <f>IFERROR(VLOOKUP(MYRANKS_H[[#This Row],[IDFANGRAPHS]],STEAMER_H[],COLUMN(STEAMER_H[R]),FALSE),0)</f>
        <v>12</v>
      </c>
      <c r="O444" s="56">
        <f>IFERROR(VLOOKUP(MYRANKS_H[[#This Row],[IDFANGRAPHS]],STEAMER_H[],COLUMN(STEAMER_H[RBI]),FALSE),0)</f>
        <v>13</v>
      </c>
      <c r="P444" s="56">
        <f>IFERROR(VLOOKUP(MYRANKS_H[[#This Row],[IDFANGRAPHS]],STEAMER_H[],COLUMN(STEAMER_H[BB]),FALSE),0)</f>
        <v>10</v>
      </c>
      <c r="Q444" s="56">
        <f>IFERROR(VLOOKUP(MYRANKS_H[[#This Row],[IDFANGRAPHS]],STEAMER_H[],COLUMN(STEAMER_H[HBP]),FALSE),0)</f>
        <v>1</v>
      </c>
      <c r="R444" s="56">
        <f>IFERROR(VLOOKUP(MYRANKS_H[[#This Row],[IDFANGRAPHS]],STEAMER_H[],COLUMN(STEAMER_H[SO]),FALSE),0)</f>
        <v>42</v>
      </c>
      <c r="S444" s="56">
        <f>IFERROR(VLOOKUP(MYRANKS_H[[#This Row],[IDFANGRAPHS]],STEAMER_H[],COLUMN(STEAMER_H[SB]),FALSE),0)</f>
        <v>1</v>
      </c>
      <c r="T444" s="19">
        <f>IFERROR(MYRANKS_H[[#This Row],[H]]/MYRANKS_H[[#This Row],[AB]],0)</f>
        <v>0.19852941176470587</v>
      </c>
      <c r="U444" s="19">
        <f>IFERROR((MYRANKS_H[[#This Row],[H]]+MYRANKS_H[[#This Row],[BB]]+MYRANKS_H[[#This Row],[HBP]])/(MYRANKS_H[[#This Row],[AB]]+MYRANKS_H[[#This Row],[BB]]+MYRANKS_H[[#This Row],[HBP]]),0)</f>
        <v>0.25850340136054423</v>
      </c>
      <c r="V444" s="19">
        <f>IFERROR((MYRANKS_H[[#This Row],[H]]+MYRANKS_H[[#This Row],[2B]]+2*MYRANKS_H[[#This Row],[3B]]+3*MYRANKS_H[[#This Row],[HR]])/MYRANKS_H[[#This Row],[AB]],0)</f>
        <v>0.3235294117647059</v>
      </c>
      <c r="W44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4" s="27">
        <f>VLOOKUP(MYRANKS_H[[#This Row],[POS]],REPLACEMENT_LEVEL[],3,FALSE)</f>
        <v>0</v>
      </c>
      <c r="Y444" s="27">
        <f>MYRANKS_H[[#This Row],[PROJ PTS]]-MYRANKS_H[[#This Row],[REPL LEVEL]]</f>
        <v>0</v>
      </c>
      <c r="Z444" s="27">
        <f>RANK(MYRANKS_H[[#This Row],[POINTS OVER REPL]],MYRANKS_H[POINTS OVER REPL])</f>
        <v>1</v>
      </c>
      <c r="AA444" s="29">
        <f>IF(MYRANKS_H[[#This Row],[RANK]]&lt;=TOTAL_HITTERS_DRAFTED,MYRANKS_H[[#This Row],[POINTS OVER REPL]],0)</f>
        <v>0</v>
      </c>
      <c r="AB444" s="35">
        <f>MYRANKS_H[[#This Row],[POINTS OVER REPL]]*DOLLAR_VALUE_PER_POINT+1</f>
        <v>1</v>
      </c>
      <c r="AC444" s="35"/>
      <c r="AD444" s="29">
        <f>IF(AND(MYRANKS_H[[#This Row],[RANK]]&lt;=(TOTAL_HITTERS_DRAFTED-HITTERS_BELOW_REPL_DRAFTED),MYRANKS_H[[#This Row],[$ACTUAL]]=""),MYRANKS_H[[#This Row],[POINTS OVER REPL]],0)</f>
        <v>0</v>
      </c>
      <c r="AE444" s="35">
        <f>IF(MYRANKS_H[[#This Row],[$ACTUAL]]="",MYRANKS_H[[#This Row],[POINTS OVER REPL]]*REMAINING_DOLLAR_VALUE_PER_POINT+1,0)</f>
        <v>1</v>
      </c>
    </row>
    <row r="445" spans="1:31" x14ac:dyDescent="0.25">
      <c r="A445" s="2" t="s">
        <v>17488</v>
      </c>
      <c r="B445" s="14" t="str">
        <f>VLOOKUP(MYRANKS_H[[#This Row],[PLAYERID]],PLAYERIDMAP2[],COLUMN(PLAYERIDMAP2[LASTNAME]),FALSE)</f>
        <v>Navarro</v>
      </c>
      <c r="C445" s="14" t="str">
        <f>VLOOKUP(MYRANKS_H[[#This Row],[PLAYERID]],PLAYERIDMAP2[],COLUMN(PLAYERIDMAP2[FIRSTNAME]),FALSE)</f>
        <v>Efren</v>
      </c>
      <c r="D445" s="14" t="str">
        <f>MYRANKS_H[[#This Row],[FNAME]]&amp;" "&amp;MYRANKS_H[[#This Row],[LNAME]]</f>
        <v>Efren Navarro</v>
      </c>
      <c r="E445" s="14" t="str">
        <f>VLOOKUP(MYRANKS_H[[#This Row],[PLAYERID]],PLAYERIDMAP2[],COLUMN(PLAYERIDMAP2[TEAM]),FALSE)</f>
        <v>LAA</v>
      </c>
      <c r="F445" s="14" t="str">
        <f>VLOOKUP(MYRANKS_H[[#This Row],[PLAYERID]],PLAYERIDMAP2[],COLUMN(PLAYERIDMAP2[POS]),FALSE)</f>
        <v>OF</v>
      </c>
      <c r="G445" s="14">
        <f>IFERROR(VALUE(VLOOKUP(MYRANKS_H[[#This Row],[PLAYERID]],PLAYERIDMAP2[],COLUMN(PLAYERIDMAP2[IDFANGRAPHS]),FALSE)),VLOOKUP(MYRANKS_H[[#This Row],[PLAYERID]],PLAYERIDMAP2[],COLUMN(PLAYERIDMAP2[IDFANGRAPHS]),FALSE))</f>
        <v>9854</v>
      </c>
      <c r="H445" s="56">
        <f>IFERROR(VLOOKUP(MYRANKS_H[[#This Row],[IDFANGRAPHS]],STEAMER_H[],COLUMN(STEAMER_H[PA]),FALSE),0)</f>
        <v>112</v>
      </c>
      <c r="I445" s="56">
        <f>IFERROR(VLOOKUP(MYRANKS_H[[#This Row],[IDFANGRAPHS]],STEAMER_H[],COLUMN(STEAMER_H[AB]),FALSE),0)</f>
        <v>102</v>
      </c>
      <c r="J445" s="56">
        <f>IFERROR(VLOOKUP(MYRANKS_H[[#This Row],[IDFANGRAPHS]],STEAMER_H[],COLUMN(STEAMER_H[H]),FALSE),0)</f>
        <v>26</v>
      </c>
      <c r="K445" s="56">
        <f>IFERROR(VLOOKUP(MYRANKS_H[[#This Row],[IDFANGRAPHS]],STEAMER_H[],COLUMN(STEAMER_H[2B]),FALSE),0)</f>
        <v>5</v>
      </c>
      <c r="L445" s="56">
        <f>IFERROR(VLOOKUP(MYRANKS_H[[#This Row],[IDFANGRAPHS]],STEAMER_H[],COLUMN(STEAMER_H[3B]),FALSE),0)</f>
        <v>0</v>
      </c>
      <c r="M445" s="56">
        <f>IFERROR(VLOOKUP(MYRANKS_H[[#This Row],[IDFANGRAPHS]],STEAMER_H[],COLUMN(STEAMER_H[HR]),FALSE),0)</f>
        <v>1</v>
      </c>
      <c r="N445" s="56">
        <f>IFERROR(VLOOKUP(MYRANKS_H[[#This Row],[IDFANGRAPHS]],STEAMER_H[],COLUMN(STEAMER_H[R]),FALSE),0)</f>
        <v>10</v>
      </c>
      <c r="O445" s="56">
        <f>IFERROR(VLOOKUP(MYRANKS_H[[#This Row],[IDFANGRAPHS]],STEAMER_H[],COLUMN(STEAMER_H[RBI]),FALSE),0)</f>
        <v>10</v>
      </c>
      <c r="P445" s="56">
        <f>IFERROR(VLOOKUP(MYRANKS_H[[#This Row],[IDFANGRAPHS]],STEAMER_H[],COLUMN(STEAMER_H[BB]),FALSE),0)</f>
        <v>8</v>
      </c>
      <c r="Q445" s="56">
        <f>IFERROR(VLOOKUP(MYRANKS_H[[#This Row],[IDFANGRAPHS]],STEAMER_H[],COLUMN(STEAMER_H[HBP]),FALSE),0)</f>
        <v>0</v>
      </c>
      <c r="R445" s="56">
        <f>IFERROR(VLOOKUP(MYRANKS_H[[#This Row],[IDFANGRAPHS]],STEAMER_H[],COLUMN(STEAMER_H[SO]),FALSE),0)</f>
        <v>22</v>
      </c>
      <c r="S445" s="56">
        <f>IFERROR(VLOOKUP(MYRANKS_H[[#This Row],[IDFANGRAPHS]],STEAMER_H[],COLUMN(STEAMER_H[SB]),FALSE),0)</f>
        <v>1</v>
      </c>
      <c r="T445" s="19">
        <f>IFERROR(MYRANKS_H[[#This Row],[H]]/MYRANKS_H[[#This Row],[AB]],0)</f>
        <v>0.25490196078431371</v>
      </c>
      <c r="U445" s="19">
        <f>IFERROR((MYRANKS_H[[#This Row],[H]]+MYRANKS_H[[#This Row],[BB]]+MYRANKS_H[[#This Row],[HBP]])/(MYRANKS_H[[#This Row],[AB]]+MYRANKS_H[[#This Row],[BB]]+MYRANKS_H[[#This Row],[HBP]]),0)</f>
        <v>0.30909090909090908</v>
      </c>
      <c r="V445" s="19">
        <f>IFERROR((MYRANKS_H[[#This Row],[H]]+MYRANKS_H[[#This Row],[2B]]+2*MYRANKS_H[[#This Row],[3B]]+3*MYRANKS_H[[#This Row],[HR]])/MYRANKS_H[[#This Row],[AB]],0)</f>
        <v>0.33333333333333331</v>
      </c>
      <c r="W44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5" s="27">
        <f>VLOOKUP(MYRANKS_H[[#This Row],[POS]],REPLACEMENT_LEVEL[],3,FALSE)</f>
        <v>0</v>
      </c>
      <c r="Y445" s="27">
        <f>MYRANKS_H[[#This Row],[PROJ PTS]]-MYRANKS_H[[#This Row],[REPL LEVEL]]</f>
        <v>0</v>
      </c>
      <c r="Z445" s="27">
        <f>RANK(MYRANKS_H[[#This Row],[POINTS OVER REPL]],MYRANKS_H[POINTS OVER REPL])</f>
        <v>1</v>
      </c>
      <c r="AA445" s="29">
        <f>IF(MYRANKS_H[[#This Row],[RANK]]&lt;=TOTAL_HITTERS_DRAFTED,MYRANKS_H[[#This Row],[POINTS OVER REPL]],0)</f>
        <v>0</v>
      </c>
      <c r="AB445" s="35">
        <f>MYRANKS_H[[#This Row],[POINTS OVER REPL]]*DOLLAR_VALUE_PER_POINT+1</f>
        <v>1</v>
      </c>
      <c r="AC445" s="35"/>
      <c r="AD445" s="29">
        <f>IF(AND(MYRANKS_H[[#This Row],[RANK]]&lt;=(TOTAL_HITTERS_DRAFTED-HITTERS_BELOW_REPL_DRAFTED),MYRANKS_H[[#This Row],[$ACTUAL]]=""),MYRANKS_H[[#This Row],[POINTS OVER REPL]],0)</f>
        <v>0</v>
      </c>
      <c r="AE445" s="35">
        <f>IF(MYRANKS_H[[#This Row],[$ACTUAL]]="",MYRANKS_H[[#This Row],[POINTS OVER REPL]]*REMAINING_DOLLAR_VALUE_PER_POINT+1,0)</f>
        <v>1</v>
      </c>
    </row>
    <row r="446" spans="1:31" ht="15" customHeight="1" x14ac:dyDescent="0.25">
      <c r="A446" s="2" t="s">
        <v>14422</v>
      </c>
      <c r="B446" s="14" t="str">
        <f>VLOOKUP(MYRANKS_H[[#This Row],[PLAYERID]],PLAYERIDMAP2[],COLUMN(PLAYERIDMAP2[LASTNAME]),FALSE)</f>
        <v>Pacheco</v>
      </c>
      <c r="C446" s="14" t="str">
        <f>VLOOKUP(MYRANKS_H[[#This Row],[PLAYERID]],PLAYERIDMAP2[],COLUMN(PLAYERIDMAP2[FIRSTNAME]),FALSE)</f>
        <v>Jordan</v>
      </c>
      <c r="D446" s="14" t="str">
        <f>MYRANKS_H[[#This Row],[FNAME]]&amp;" "&amp;MYRANKS_H[[#This Row],[LNAME]]</f>
        <v>Jordan Pacheco</v>
      </c>
      <c r="E446" s="14" t="str">
        <f>VLOOKUP(MYRANKS_H[[#This Row],[PLAYERID]],PLAYERIDMAP2[],COLUMN(PLAYERIDMAP2[TEAM]),FALSE)</f>
        <v>ARI</v>
      </c>
      <c r="F446" s="14" t="str">
        <f>VLOOKUP(MYRANKS_H[[#This Row],[PLAYERID]],PLAYERIDMAP2[],COLUMN(PLAYERIDMAP2[POS]),FALSE)</f>
        <v>C</v>
      </c>
      <c r="G446" s="14">
        <f>IFERROR(VALUE(VLOOKUP(MYRANKS_H[[#This Row],[PLAYERID]],PLAYERIDMAP2[],COLUMN(PLAYERIDMAP2[IDFANGRAPHS]),FALSE)),VLOOKUP(MYRANKS_H[[#This Row],[PLAYERID]],PLAYERIDMAP2[],COLUMN(PLAYERIDMAP2[IDFANGRAPHS]),FALSE))</f>
        <v>2677</v>
      </c>
      <c r="H446" s="56">
        <f>IFERROR(VLOOKUP(MYRANKS_H[[#This Row],[IDFANGRAPHS]],STEAMER_H[],COLUMN(STEAMER_H[PA]),FALSE),0)</f>
        <v>91</v>
      </c>
      <c r="I446" s="56">
        <f>IFERROR(VLOOKUP(MYRANKS_H[[#This Row],[IDFANGRAPHS]],STEAMER_H[],COLUMN(STEAMER_H[AB]),FALSE),0)</f>
        <v>83</v>
      </c>
      <c r="J446" s="56">
        <f>IFERROR(VLOOKUP(MYRANKS_H[[#This Row],[IDFANGRAPHS]],STEAMER_H[],COLUMN(STEAMER_H[H]),FALSE),0)</f>
        <v>19</v>
      </c>
      <c r="K446" s="56">
        <f>IFERROR(VLOOKUP(MYRANKS_H[[#This Row],[IDFANGRAPHS]],STEAMER_H[],COLUMN(STEAMER_H[2B]),FALSE),0)</f>
        <v>4</v>
      </c>
      <c r="L446" s="56">
        <f>IFERROR(VLOOKUP(MYRANKS_H[[#This Row],[IDFANGRAPHS]],STEAMER_H[],COLUMN(STEAMER_H[3B]),FALSE),0)</f>
        <v>0</v>
      </c>
      <c r="M446" s="56">
        <f>IFERROR(VLOOKUP(MYRANKS_H[[#This Row],[IDFANGRAPHS]],STEAMER_H[],COLUMN(STEAMER_H[HR]),FALSE),0)</f>
        <v>1</v>
      </c>
      <c r="N446" s="56">
        <f>IFERROR(VLOOKUP(MYRANKS_H[[#This Row],[IDFANGRAPHS]],STEAMER_H[],COLUMN(STEAMER_H[R]),FALSE),0)</f>
        <v>8</v>
      </c>
      <c r="O446" s="56">
        <f>IFERROR(VLOOKUP(MYRANKS_H[[#This Row],[IDFANGRAPHS]],STEAMER_H[],COLUMN(STEAMER_H[RBI]),FALSE),0)</f>
        <v>8</v>
      </c>
      <c r="P446" s="56">
        <f>IFERROR(VLOOKUP(MYRANKS_H[[#This Row],[IDFANGRAPHS]],STEAMER_H[],COLUMN(STEAMER_H[BB]),FALSE),0)</f>
        <v>6</v>
      </c>
      <c r="Q446" s="56">
        <f>IFERROR(VLOOKUP(MYRANKS_H[[#This Row],[IDFANGRAPHS]],STEAMER_H[],COLUMN(STEAMER_H[HBP]),FALSE),0)</f>
        <v>1</v>
      </c>
      <c r="R446" s="56">
        <f>IFERROR(VLOOKUP(MYRANKS_H[[#This Row],[IDFANGRAPHS]],STEAMER_H[],COLUMN(STEAMER_H[SO]),FALSE),0)</f>
        <v>16</v>
      </c>
      <c r="S446" s="56">
        <f>IFERROR(VLOOKUP(MYRANKS_H[[#This Row],[IDFANGRAPHS]],STEAMER_H[],COLUMN(STEAMER_H[SB]),FALSE),0)</f>
        <v>1</v>
      </c>
      <c r="T446" s="19">
        <f>IFERROR(MYRANKS_H[[#This Row],[H]]/MYRANKS_H[[#This Row],[AB]],0)</f>
        <v>0.2289156626506024</v>
      </c>
      <c r="U446" s="19">
        <f>IFERROR((MYRANKS_H[[#This Row],[H]]+MYRANKS_H[[#This Row],[BB]]+MYRANKS_H[[#This Row],[HBP]])/(MYRANKS_H[[#This Row],[AB]]+MYRANKS_H[[#This Row],[BB]]+MYRANKS_H[[#This Row],[HBP]]),0)</f>
        <v>0.28888888888888886</v>
      </c>
      <c r="V446" s="19">
        <f>IFERROR((MYRANKS_H[[#This Row],[H]]+MYRANKS_H[[#This Row],[2B]]+2*MYRANKS_H[[#This Row],[3B]]+3*MYRANKS_H[[#This Row],[HR]])/MYRANKS_H[[#This Row],[AB]],0)</f>
        <v>0.31325301204819278</v>
      </c>
      <c r="W44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6" s="27">
        <f>VLOOKUP(MYRANKS_H[[#This Row],[POS]],REPLACEMENT_LEVEL[],3,FALSE)</f>
        <v>0</v>
      </c>
      <c r="Y446" s="27">
        <f>MYRANKS_H[[#This Row],[PROJ PTS]]-MYRANKS_H[[#This Row],[REPL LEVEL]]</f>
        <v>0</v>
      </c>
      <c r="Z446" s="27">
        <f>RANK(MYRANKS_H[[#This Row],[POINTS OVER REPL]],MYRANKS_H[POINTS OVER REPL])</f>
        <v>1</v>
      </c>
      <c r="AA446" s="29">
        <f>IF(MYRANKS_H[[#This Row],[RANK]]&lt;=TOTAL_HITTERS_DRAFTED,MYRANKS_H[[#This Row],[POINTS OVER REPL]],0)</f>
        <v>0</v>
      </c>
      <c r="AB446" s="35">
        <f>MYRANKS_H[[#This Row],[POINTS OVER REPL]]*DOLLAR_VALUE_PER_POINT+1</f>
        <v>1</v>
      </c>
      <c r="AC446" s="35"/>
      <c r="AD446" s="29">
        <f>IF(AND(MYRANKS_H[[#This Row],[RANK]]&lt;=(TOTAL_HITTERS_DRAFTED-HITTERS_BELOW_REPL_DRAFTED),MYRANKS_H[[#This Row],[$ACTUAL]]=""),MYRANKS_H[[#This Row],[POINTS OVER REPL]],0)</f>
        <v>0</v>
      </c>
      <c r="AE446" s="35">
        <f>IF(MYRANKS_H[[#This Row],[$ACTUAL]]="",MYRANKS_H[[#This Row],[POINTS OVER REPL]]*REMAINING_DOLLAR_VALUE_PER_POINT+1,0)</f>
        <v>1</v>
      </c>
    </row>
    <row r="447" spans="1:31" ht="15" customHeight="1" x14ac:dyDescent="0.25">
      <c r="A447" s="2" t="s">
        <v>14447</v>
      </c>
      <c r="B447" s="14" t="str">
        <f>VLOOKUP(MYRANKS_H[[#This Row],[PLAYERID]],PLAYERIDMAP2[],COLUMN(PLAYERIDMAP2[LASTNAME]),FALSE)</f>
        <v>Parker</v>
      </c>
      <c r="C447" s="14" t="str">
        <f>VLOOKUP(MYRANKS_H[[#This Row],[PLAYERID]],PLAYERIDMAP2[],COLUMN(PLAYERIDMAP2[FIRSTNAME]),FALSE)</f>
        <v>Kyle</v>
      </c>
      <c r="D447" s="14" t="str">
        <f>MYRANKS_H[[#This Row],[FNAME]]&amp;" "&amp;MYRANKS_H[[#This Row],[LNAME]]</f>
        <v>Kyle Parker</v>
      </c>
      <c r="E447" s="14" t="str">
        <f>VLOOKUP(MYRANKS_H[[#This Row],[PLAYERID]],PLAYERIDMAP2[],COLUMN(PLAYERIDMAP2[TEAM]),FALSE)</f>
        <v>COL</v>
      </c>
      <c r="F447" s="14" t="str">
        <f>VLOOKUP(MYRANKS_H[[#This Row],[PLAYERID]],PLAYERIDMAP2[],COLUMN(PLAYERIDMAP2[POS]),FALSE)</f>
        <v>OF</v>
      </c>
      <c r="G447" s="14">
        <f>IFERROR(VALUE(VLOOKUP(MYRANKS_H[[#This Row],[PLAYERID]],PLAYERIDMAP2[],COLUMN(PLAYERIDMAP2[IDFANGRAPHS]),FALSE)),VLOOKUP(MYRANKS_H[[#This Row],[PLAYERID]],PLAYERIDMAP2[],COLUMN(PLAYERIDMAP2[IDFANGRAPHS]),FALSE))</f>
        <v>11763</v>
      </c>
      <c r="H447" s="56">
        <f>IFERROR(VLOOKUP(MYRANKS_H[[#This Row],[IDFANGRAPHS]],STEAMER_H[],COLUMN(STEAMER_H[PA]),FALSE),0)</f>
        <v>298</v>
      </c>
      <c r="I447" s="56">
        <f>IFERROR(VLOOKUP(MYRANKS_H[[#This Row],[IDFANGRAPHS]],STEAMER_H[],COLUMN(STEAMER_H[AB]),FALSE),0)</f>
        <v>276</v>
      </c>
      <c r="J447" s="56">
        <f>IFERROR(VLOOKUP(MYRANKS_H[[#This Row],[IDFANGRAPHS]],STEAMER_H[],COLUMN(STEAMER_H[H]),FALSE),0)</f>
        <v>71</v>
      </c>
      <c r="K447" s="56">
        <f>IFERROR(VLOOKUP(MYRANKS_H[[#This Row],[IDFANGRAPHS]],STEAMER_H[],COLUMN(STEAMER_H[2B]),FALSE),0)</f>
        <v>13</v>
      </c>
      <c r="L447" s="56">
        <f>IFERROR(VLOOKUP(MYRANKS_H[[#This Row],[IDFANGRAPHS]],STEAMER_H[],COLUMN(STEAMER_H[3B]),FALSE),0)</f>
        <v>2</v>
      </c>
      <c r="M447" s="56">
        <f>IFERROR(VLOOKUP(MYRANKS_H[[#This Row],[IDFANGRAPHS]],STEAMER_H[],COLUMN(STEAMER_H[HR]),FALSE),0)</f>
        <v>9</v>
      </c>
      <c r="N447" s="56">
        <f>IFERROR(VLOOKUP(MYRANKS_H[[#This Row],[IDFANGRAPHS]],STEAMER_H[],COLUMN(STEAMER_H[R]),FALSE),0)</f>
        <v>31</v>
      </c>
      <c r="O447" s="56">
        <f>IFERROR(VLOOKUP(MYRANKS_H[[#This Row],[IDFANGRAPHS]],STEAMER_H[],COLUMN(STEAMER_H[RBI]),FALSE),0)</f>
        <v>34</v>
      </c>
      <c r="P447" s="56">
        <f>IFERROR(VLOOKUP(MYRANKS_H[[#This Row],[IDFANGRAPHS]],STEAMER_H[],COLUMN(STEAMER_H[BB]),FALSE),0)</f>
        <v>16</v>
      </c>
      <c r="Q447" s="56">
        <f>IFERROR(VLOOKUP(MYRANKS_H[[#This Row],[IDFANGRAPHS]],STEAMER_H[],COLUMN(STEAMER_H[HBP]),FALSE),0)</f>
        <v>2</v>
      </c>
      <c r="R447" s="56">
        <f>IFERROR(VLOOKUP(MYRANKS_H[[#This Row],[IDFANGRAPHS]],STEAMER_H[],COLUMN(STEAMER_H[SO]),FALSE),0)</f>
        <v>75</v>
      </c>
      <c r="S447" s="56">
        <f>IFERROR(VLOOKUP(MYRANKS_H[[#This Row],[IDFANGRAPHS]],STEAMER_H[],COLUMN(STEAMER_H[SB]),FALSE),0)</f>
        <v>4</v>
      </c>
      <c r="T447" s="19">
        <f>IFERROR(MYRANKS_H[[#This Row],[H]]/MYRANKS_H[[#This Row],[AB]],0)</f>
        <v>0.25724637681159418</v>
      </c>
      <c r="U447" s="19">
        <f>IFERROR((MYRANKS_H[[#This Row],[H]]+MYRANKS_H[[#This Row],[BB]]+MYRANKS_H[[#This Row],[HBP]])/(MYRANKS_H[[#This Row],[AB]]+MYRANKS_H[[#This Row],[BB]]+MYRANKS_H[[#This Row],[HBP]]),0)</f>
        <v>0.30272108843537415</v>
      </c>
      <c r="V447" s="19">
        <f>IFERROR((MYRANKS_H[[#This Row],[H]]+MYRANKS_H[[#This Row],[2B]]+2*MYRANKS_H[[#This Row],[3B]]+3*MYRANKS_H[[#This Row],[HR]])/MYRANKS_H[[#This Row],[AB]],0)</f>
        <v>0.41666666666666669</v>
      </c>
      <c r="W44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7" s="27">
        <f>VLOOKUP(MYRANKS_H[[#This Row],[POS]],REPLACEMENT_LEVEL[],3,FALSE)</f>
        <v>0</v>
      </c>
      <c r="Y447" s="27">
        <f>MYRANKS_H[[#This Row],[PROJ PTS]]-MYRANKS_H[[#This Row],[REPL LEVEL]]</f>
        <v>0</v>
      </c>
      <c r="Z447" s="27">
        <f>RANK(MYRANKS_H[[#This Row],[POINTS OVER REPL]],MYRANKS_H[POINTS OVER REPL])</f>
        <v>1</v>
      </c>
      <c r="AA447" s="29">
        <f>IF(MYRANKS_H[[#This Row],[RANK]]&lt;=TOTAL_HITTERS_DRAFTED,MYRANKS_H[[#This Row],[POINTS OVER REPL]],0)</f>
        <v>0</v>
      </c>
      <c r="AB447" s="35">
        <f>MYRANKS_H[[#This Row],[POINTS OVER REPL]]*DOLLAR_VALUE_PER_POINT+1</f>
        <v>1</v>
      </c>
      <c r="AC447" s="35"/>
      <c r="AD447" s="29">
        <f>IF(AND(MYRANKS_H[[#This Row],[RANK]]&lt;=(TOTAL_HITTERS_DRAFTED-HITTERS_BELOW_REPL_DRAFTED),MYRANKS_H[[#This Row],[$ACTUAL]]=""),MYRANKS_H[[#This Row],[POINTS OVER REPL]],0)</f>
        <v>0</v>
      </c>
      <c r="AE447" s="35">
        <f>IF(MYRANKS_H[[#This Row],[$ACTUAL]]="",MYRANKS_H[[#This Row],[POINTS OVER REPL]]*REMAINING_DOLLAR_VALUE_PER_POINT+1,0)</f>
        <v>1</v>
      </c>
    </row>
    <row r="448" spans="1:31" ht="15" customHeight="1" x14ac:dyDescent="0.25">
      <c r="A448" s="2" t="s">
        <v>17994</v>
      </c>
      <c r="B448" s="14" t="str">
        <f>VLOOKUP(MYRANKS_H[[#This Row],[PLAYERID]],PLAYERIDMAP2[],COLUMN(PLAYERIDMAP2[LASTNAME]),FALSE)</f>
        <v>Paulsen</v>
      </c>
      <c r="C448" s="14" t="str">
        <f>VLOOKUP(MYRANKS_H[[#This Row],[PLAYERID]],PLAYERIDMAP2[],COLUMN(PLAYERIDMAP2[FIRSTNAME]),FALSE)</f>
        <v>Ben</v>
      </c>
      <c r="D448" s="14" t="str">
        <f>MYRANKS_H[[#This Row],[FNAME]]&amp;" "&amp;MYRANKS_H[[#This Row],[LNAME]]</f>
        <v>Ben Paulsen</v>
      </c>
      <c r="E448" s="14" t="str">
        <f>VLOOKUP(MYRANKS_H[[#This Row],[PLAYERID]],PLAYERIDMAP2[],COLUMN(PLAYERIDMAP2[TEAM]),FALSE)</f>
        <v>COL</v>
      </c>
      <c r="F448" s="14" t="str">
        <f>VLOOKUP(MYRANKS_H[[#This Row],[PLAYERID]],PLAYERIDMAP2[],COLUMN(PLAYERIDMAP2[POS]),FALSE)</f>
        <v>1B</v>
      </c>
      <c r="G448" s="14">
        <f>IFERROR(VALUE(VLOOKUP(MYRANKS_H[[#This Row],[PLAYERID]],PLAYERIDMAP2[],COLUMN(PLAYERIDMAP2[IDFANGRAPHS]),FALSE)),VLOOKUP(MYRANKS_H[[#This Row],[PLAYERID]],PLAYERIDMAP2[],COLUMN(PLAYERIDMAP2[IDFANGRAPHS]),FALSE))</f>
        <v>9741</v>
      </c>
      <c r="H448" s="56">
        <f>IFERROR(VLOOKUP(MYRANKS_H[[#This Row],[IDFANGRAPHS]],STEAMER_H[],COLUMN(STEAMER_H[PA]),FALSE),0)</f>
        <v>403</v>
      </c>
      <c r="I448" s="56">
        <f>IFERROR(VLOOKUP(MYRANKS_H[[#This Row],[IDFANGRAPHS]],STEAMER_H[],COLUMN(STEAMER_H[AB]),FALSE),0)</f>
        <v>368</v>
      </c>
      <c r="J448" s="56">
        <f>IFERROR(VLOOKUP(MYRANKS_H[[#This Row],[IDFANGRAPHS]],STEAMER_H[],COLUMN(STEAMER_H[H]),FALSE),0)</f>
        <v>93</v>
      </c>
      <c r="K448" s="56">
        <f>IFERROR(VLOOKUP(MYRANKS_H[[#This Row],[IDFANGRAPHS]],STEAMER_H[],COLUMN(STEAMER_H[2B]),FALSE),0)</f>
        <v>19</v>
      </c>
      <c r="L448" s="56">
        <f>IFERROR(VLOOKUP(MYRANKS_H[[#This Row],[IDFANGRAPHS]],STEAMER_H[],COLUMN(STEAMER_H[3B]),FALSE),0)</f>
        <v>3</v>
      </c>
      <c r="M448" s="56">
        <f>IFERROR(VLOOKUP(MYRANKS_H[[#This Row],[IDFANGRAPHS]],STEAMER_H[],COLUMN(STEAMER_H[HR]),FALSE),0)</f>
        <v>12</v>
      </c>
      <c r="N448" s="56">
        <f>IFERROR(VLOOKUP(MYRANKS_H[[#This Row],[IDFANGRAPHS]],STEAMER_H[],COLUMN(STEAMER_H[R]),FALSE),0)</f>
        <v>43</v>
      </c>
      <c r="O448" s="56">
        <f>IFERROR(VLOOKUP(MYRANKS_H[[#This Row],[IDFANGRAPHS]],STEAMER_H[],COLUMN(STEAMER_H[RBI]),FALSE),0)</f>
        <v>48</v>
      </c>
      <c r="P448" s="56">
        <f>IFERROR(VLOOKUP(MYRANKS_H[[#This Row],[IDFANGRAPHS]],STEAMER_H[],COLUMN(STEAMER_H[BB]),FALSE),0)</f>
        <v>28</v>
      </c>
      <c r="Q448" s="56">
        <f>IFERROR(VLOOKUP(MYRANKS_H[[#This Row],[IDFANGRAPHS]],STEAMER_H[],COLUMN(STEAMER_H[HBP]),FALSE),0)</f>
        <v>2</v>
      </c>
      <c r="R448" s="56">
        <f>IFERROR(VLOOKUP(MYRANKS_H[[#This Row],[IDFANGRAPHS]],STEAMER_H[],COLUMN(STEAMER_H[SO]),FALSE),0)</f>
        <v>104</v>
      </c>
      <c r="S448" s="56">
        <f>IFERROR(VLOOKUP(MYRANKS_H[[#This Row],[IDFANGRAPHS]],STEAMER_H[],COLUMN(STEAMER_H[SB]),FALSE),0)</f>
        <v>3</v>
      </c>
      <c r="T448" s="19">
        <f>IFERROR(MYRANKS_H[[#This Row],[H]]/MYRANKS_H[[#This Row],[AB]],0)</f>
        <v>0.25271739130434784</v>
      </c>
      <c r="U448" s="19">
        <f>IFERROR((MYRANKS_H[[#This Row],[H]]+MYRANKS_H[[#This Row],[BB]]+MYRANKS_H[[#This Row],[HBP]])/(MYRANKS_H[[#This Row],[AB]]+MYRANKS_H[[#This Row],[BB]]+MYRANKS_H[[#This Row],[HBP]]),0)</f>
        <v>0.30904522613065327</v>
      </c>
      <c r="V448" s="19">
        <f>IFERROR((MYRANKS_H[[#This Row],[H]]+MYRANKS_H[[#This Row],[2B]]+2*MYRANKS_H[[#This Row],[3B]]+3*MYRANKS_H[[#This Row],[HR]])/MYRANKS_H[[#This Row],[AB]],0)</f>
        <v>0.41847826086956524</v>
      </c>
      <c r="W44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8" s="27">
        <f>VLOOKUP(MYRANKS_H[[#This Row],[POS]],REPLACEMENT_LEVEL[],3,FALSE)</f>
        <v>0</v>
      </c>
      <c r="Y448" s="27">
        <f>MYRANKS_H[[#This Row],[PROJ PTS]]-MYRANKS_H[[#This Row],[REPL LEVEL]]</f>
        <v>0</v>
      </c>
      <c r="Z448" s="27">
        <f>RANK(MYRANKS_H[[#This Row],[POINTS OVER REPL]],MYRANKS_H[POINTS OVER REPL])</f>
        <v>1</v>
      </c>
      <c r="AA448" s="29">
        <f>IF(MYRANKS_H[[#This Row],[RANK]]&lt;=TOTAL_HITTERS_DRAFTED,MYRANKS_H[[#This Row],[POINTS OVER REPL]],0)</f>
        <v>0</v>
      </c>
      <c r="AB448" s="35">
        <f>MYRANKS_H[[#This Row],[POINTS OVER REPL]]*DOLLAR_VALUE_PER_POINT+1</f>
        <v>1</v>
      </c>
      <c r="AC448" s="35"/>
      <c r="AD448" s="29">
        <f>IF(AND(MYRANKS_H[[#This Row],[RANK]]&lt;=(TOTAL_HITTERS_DRAFTED-HITTERS_BELOW_REPL_DRAFTED),MYRANKS_H[[#This Row],[$ACTUAL]]=""),MYRANKS_H[[#This Row],[POINTS OVER REPL]],0)</f>
        <v>0</v>
      </c>
      <c r="AE448" s="35">
        <f>IF(MYRANKS_H[[#This Row],[$ACTUAL]]="",MYRANKS_H[[#This Row],[POINTS OVER REPL]]*REMAINING_DOLLAR_VALUE_PER_POINT+1,0)</f>
        <v>1</v>
      </c>
    </row>
    <row r="449" spans="1:31" ht="15" customHeight="1" x14ac:dyDescent="0.25">
      <c r="A449" s="2" t="s">
        <v>19823</v>
      </c>
      <c r="B449" s="14" t="str">
        <f>VLOOKUP(MYRANKS_H[[#This Row],[PLAYERID]],PLAYERIDMAP2[],COLUMN(PLAYERIDMAP2[LASTNAME]),FALSE)</f>
        <v>Peterson</v>
      </c>
      <c r="C449" s="14" t="str">
        <f>VLOOKUP(MYRANKS_H[[#This Row],[PLAYERID]],PLAYERIDMAP2[],COLUMN(PLAYERIDMAP2[FIRSTNAME]),FALSE)</f>
        <v>Shane</v>
      </c>
      <c r="D449" s="14" t="str">
        <f>MYRANKS_H[[#This Row],[FNAME]]&amp;" "&amp;MYRANKS_H[[#This Row],[LNAME]]</f>
        <v>Shane Peterson</v>
      </c>
      <c r="E449" s="14" t="str">
        <f>VLOOKUP(MYRANKS_H[[#This Row],[PLAYERID]],PLAYERIDMAP2[],COLUMN(PLAYERIDMAP2[TEAM]),FALSE)</f>
        <v>MIL</v>
      </c>
      <c r="F449" s="14" t="str">
        <f>VLOOKUP(MYRANKS_H[[#This Row],[PLAYERID]],PLAYERIDMAP2[],COLUMN(PLAYERIDMAP2[POS]),FALSE)</f>
        <v>OF</v>
      </c>
      <c r="G449" s="14">
        <f>IFERROR(VALUE(VLOOKUP(MYRANKS_H[[#This Row],[PLAYERID]],PLAYERIDMAP2[],COLUMN(PLAYERIDMAP2[IDFANGRAPHS]),FALSE)),VLOOKUP(MYRANKS_H[[#This Row],[PLAYERID]],PLAYERIDMAP2[],COLUMN(PLAYERIDMAP2[IDFANGRAPHS]),FALSE))</f>
        <v>7423</v>
      </c>
      <c r="H449" s="56">
        <f>IFERROR(VLOOKUP(MYRANKS_H[[#This Row],[IDFANGRAPHS]],STEAMER_H[],COLUMN(STEAMER_H[PA]),FALSE),0)</f>
        <v>152</v>
      </c>
      <c r="I449" s="56">
        <f>IFERROR(VLOOKUP(MYRANKS_H[[#This Row],[IDFANGRAPHS]],STEAMER_H[],COLUMN(STEAMER_H[AB]),FALSE),0)</f>
        <v>135</v>
      </c>
      <c r="J449" s="56">
        <f>IFERROR(VLOOKUP(MYRANKS_H[[#This Row],[IDFANGRAPHS]],STEAMER_H[],COLUMN(STEAMER_H[H]),FALSE),0)</f>
        <v>35</v>
      </c>
      <c r="K449" s="56">
        <f>IFERROR(VLOOKUP(MYRANKS_H[[#This Row],[IDFANGRAPHS]],STEAMER_H[],COLUMN(STEAMER_H[2B]),FALSE),0)</f>
        <v>6</v>
      </c>
      <c r="L449" s="56">
        <f>IFERROR(VLOOKUP(MYRANKS_H[[#This Row],[IDFANGRAPHS]],STEAMER_H[],COLUMN(STEAMER_H[3B]),FALSE),0)</f>
        <v>1</v>
      </c>
      <c r="M449" s="56">
        <f>IFERROR(VLOOKUP(MYRANKS_H[[#This Row],[IDFANGRAPHS]],STEAMER_H[],COLUMN(STEAMER_H[HR]),FALSE),0)</f>
        <v>3</v>
      </c>
      <c r="N449" s="56">
        <f>IFERROR(VLOOKUP(MYRANKS_H[[#This Row],[IDFANGRAPHS]],STEAMER_H[],COLUMN(STEAMER_H[R]),FALSE),0)</f>
        <v>15</v>
      </c>
      <c r="O449" s="56">
        <f>IFERROR(VLOOKUP(MYRANKS_H[[#This Row],[IDFANGRAPHS]],STEAMER_H[],COLUMN(STEAMER_H[RBI]),FALSE),0)</f>
        <v>15</v>
      </c>
      <c r="P449" s="56">
        <f>IFERROR(VLOOKUP(MYRANKS_H[[#This Row],[IDFANGRAPHS]],STEAMER_H[],COLUMN(STEAMER_H[BB]),FALSE),0)</f>
        <v>13</v>
      </c>
      <c r="Q449" s="56">
        <f>IFERROR(VLOOKUP(MYRANKS_H[[#This Row],[IDFANGRAPHS]],STEAMER_H[],COLUMN(STEAMER_H[HBP]),FALSE),0)</f>
        <v>1</v>
      </c>
      <c r="R449" s="56">
        <f>IFERROR(VLOOKUP(MYRANKS_H[[#This Row],[IDFANGRAPHS]],STEAMER_H[],COLUMN(STEAMER_H[SO]),FALSE),0)</f>
        <v>37</v>
      </c>
      <c r="S449" s="56">
        <f>IFERROR(VLOOKUP(MYRANKS_H[[#This Row],[IDFANGRAPHS]],STEAMER_H[],COLUMN(STEAMER_H[SB]),FALSE),0)</f>
        <v>2</v>
      </c>
      <c r="T449" s="19">
        <f>IFERROR(MYRANKS_H[[#This Row],[H]]/MYRANKS_H[[#This Row],[AB]],0)</f>
        <v>0.25925925925925924</v>
      </c>
      <c r="U449" s="19">
        <f>IFERROR((MYRANKS_H[[#This Row],[H]]+MYRANKS_H[[#This Row],[BB]]+MYRANKS_H[[#This Row],[HBP]])/(MYRANKS_H[[#This Row],[AB]]+MYRANKS_H[[#This Row],[BB]]+MYRANKS_H[[#This Row],[HBP]]),0)</f>
        <v>0.32885906040268459</v>
      </c>
      <c r="V449" s="19">
        <f>IFERROR((MYRANKS_H[[#This Row],[H]]+MYRANKS_H[[#This Row],[2B]]+2*MYRANKS_H[[#This Row],[3B]]+3*MYRANKS_H[[#This Row],[HR]])/MYRANKS_H[[#This Row],[AB]],0)</f>
        <v>0.38518518518518519</v>
      </c>
      <c r="W44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9" s="27">
        <f>VLOOKUP(MYRANKS_H[[#This Row],[POS]],REPLACEMENT_LEVEL[],3,FALSE)</f>
        <v>0</v>
      </c>
      <c r="Y449" s="27">
        <f>MYRANKS_H[[#This Row],[PROJ PTS]]-MYRANKS_H[[#This Row],[REPL LEVEL]]</f>
        <v>0</v>
      </c>
      <c r="Z449" s="27">
        <f>RANK(MYRANKS_H[[#This Row],[POINTS OVER REPL]],MYRANKS_H[POINTS OVER REPL])</f>
        <v>1</v>
      </c>
      <c r="AA449" s="29">
        <f>IF(MYRANKS_H[[#This Row],[RANK]]&lt;=TOTAL_HITTERS_DRAFTED,MYRANKS_H[[#This Row],[POINTS OVER REPL]],0)</f>
        <v>0</v>
      </c>
      <c r="AB449" s="35">
        <f>MYRANKS_H[[#This Row],[POINTS OVER REPL]]*DOLLAR_VALUE_PER_POINT+1</f>
        <v>1</v>
      </c>
      <c r="AC449" s="35"/>
      <c r="AD449" s="29">
        <f>IF(AND(MYRANKS_H[[#This Row],[RANK]]&lt;=(TOTAL_HITTERS_DRAFTED-HITTERS_BELOW_REPL_DRAFTED),MYRANKS_H[[#This Row],[$ACTUAL]]=""),MYRANKS_H[[#This Row],[POINTS OVER REPL]],0)</f>
        <v>0</v>
      </c>
      <c r="AE449" s="35">
        <f>IF(MYRANKS_H[[#This Row],[$ACTUAL]]="",MYRANKS_H[[#This Row],[POINTS OVER REPL]]*REMAINING_DOLLAR_VALUE_PER_POINT+1,0)</f>
        <v>1</v>
      </c>
    </row>
    <row r="450" spans="1:31" ht="15" customHeight="1" x14ac:dyDescent="0.25">
      <c r="A450" s="2" t="s">
        <v>20763</v>
      </c>
      <c r="B450" s="14" t="str">
        <f>VLOOKUP(MYRANKS_H[[#This Row],[PLAYERID]],PLAYERIDMAP2[],COLUMN(PLAYERIDMAP2[LASTNAME]),FALSE)</f>
        <v>Rogers</v>
      </c>
      <c r="C450" s="14" t="str">
        <f>VLOOKUP(MYRANKS_H[[#This Row],[PLAYERID]],PLAYERIDMAP2[],COLUMN(PLAYERIDMAP2[FIRSTNAME]),FALSE)</f>
        <v>Jason</v>
      </c>
      <c r="D450" s="14" t="str">
        <f>MYRANKS_H[[#This Row],[FNAME]]&amp;" "&amp;MYRANKS_H[[#This Row],[LNAME]]</f>
        <v>Jason Rogers</v>
      </c>
      <c r="E450" s="14" t="str">
        <f>VLOOKUP(MYRANKS_H[[#This Row],[PLAYERID]],PLAYERIDMAP2[],COLUMN(PLAYERIDMAP2[TEAM]),FALSE)</f>
        <v>PIT</v>
      </c>
      <c r="F450" s="14" t="str">
        <f>VLOOKUP(MYRANKS_H[[#This Row],[PLAYERID]],PLAYERIDMAP2[],COLUMN(PLAYERIDMAP2[POS]),FALSE)</f>
        <v>1B</v>
      </c>
      <c r="G450" s="14">
        <f>IFERROR(VALUE(VLOOKUP(MYRANKS_H[[#This Row],[PLAYERID]],PLAYERIDMAP2[],COLUMN(PLAYERIDMAP2[IDFANGRAPHS]),FALSE)),VLOOKUP(MYRANKS_H[[#This Row],[PLAYERID]],PLAYERIDMAP2[],COLUMN(PLAYERIDMAP2[IDFANGRAPHS]),FALSE))</f>
        <v>11773</v>
      </c>
      <c r="H450" s="56">
        <f>IFERROR(VLOOKUP(MYRANKS_H[[#This Row],[IDFANGRAPHS]],STEAMER_H[],COLUMN(STEAMER_H[PA]),FALSE),0)</f>
        <v>74</v>
      </c>
      <c r="I450" s="56">
        <f>IFERROR(VLOOKUP(MYRANKS_H[[#This Row],[IDFANGRAPHS]],STEAMER_H[],COLUMN(STEAMER_H[AB]),FALSE),0)</f>
        <v>67</v>
      </c>
      <c r="J450" s="56">
        <f>IFERROR(VLOOKUP(MYRANKS_H[[#This Row],[IDFANGRAPHS]],STEAMER_H[],COLUMN(STEAMER_H[H]),FALSE),0)</f>
        <v>17</v>
      </c>
      <c r="K450" s="56">
        <f>IFERROR(VLOOKUP(MYRANKS_H[[#This Row],[IDFANGRAPHS]],STEAMER_H[],COLUMN(STEAMER_H[2B]),FALSE),0)</f>
        <v>3</v>
      </c>
      <c r="L450" s="56">
        <f>IFERROR(VLOOKUP(MYRANKS_H[[#This Row],[IDFANGRAPHS]],STEAMER_H[],COLUMN(STEAMER_H[3B]),FALSE),0)</f>
        <v>0</v>
      </c>
      <c r="M450" s="56">
        <f>IFERROR(VLOOKUP(MYRANKS_H[[#This Row],[IDFANGRAPHS]],STEAMER_H[],COLUMN(STEAMER_H[HR]),FALSE),0)</f>
        <v>2</v>
      </c>
      <c r="N450" s="56">
        <f>IFERROR(VLOOKUP(MYRANKS_H[[#This Row],[IDFANGRAPHS]],STEAMER_H[],COLUMN(STEAMER_H[R]),FALSE),0)</f>
        <v>8</v>
      </c>
      <c r="O450" s="56">
        <f>IFERROR(VLOOKUP(MYRANKS_H[[#This Row],[IDFANGRAPHS]],STEAMER_H[],COLUMN(STEAMER_H[RBI]),FALSE),0)</f>
        <v>8</v>
      </c>
      <c r="P450" s="56">
        <f>IFERROR(VLOOKUP(MYRANKS_H[[#This Row],[IDFANGRAPHS]],STEAMER_H[],COLUMN(STEAMER_H[BB]),FALSE),0)</f>
        <v>6</v>
      </c>
      <c r="Q450" s="56">
        <f>IFERROR(VLOOKUP(MYRANKS_H[[#This Row],[IDFANGRAPHS]],STEAMER_H[],COLUMN(STEAMER_H[HBP]),FALSE),0)</f>
        <v>1</v>
      </c>
      <c r="R450" s="56">
        <f>IFERROR(VLOOKUP(MYRANKS_H[[#This Row],[IDFANGRAPHS]],STEAMER_H[],COLUMN(STEAMER_H[SO]),FALSE),0)</f>
        <v>14</v>
      </c>
      <c r="S450" s="56">
        <f>IFERROR(VLOOKUP(MYRANKS_H[[#This Row],[IDFANGRAPHS]],STEAMER_H[],COLUMN(STEAMER_H[SB]),FALSE),0)</f>
        <v>1</v>
      </c>
      <c r="T450" s="19">
        <f>IFERROR(MYRANKS_H[[#This Row],[H]]/MYRANKS_H[[#This Row],[AB]],0)</f>
        <v>0.2537313432835821</v>
      </c>
      <c r="U450" s="19">
        <f>IFERROR((MYRANKS_H[[#This Row],[H]]+MYRANKS_H[[#This Row],[BB]]+MYRANKS_H[[#This Row],[HBP]])/(MYRANKS_H[[#This Row],[AB]]+MYRANKS_H[[#This Row],[BB]]+MYRANKS_H[[#This Row],[HBP]]),0)</f>
        <v>0.32432432432432434</v>
      </c>
      <c r="V450" s="19">
        <f>IFERROR((MYRANKS_H[[#This Row],[H]]+MYRANKS_H[[#This Row],[2B]]+2*MYRANKS_H[[#This Row],[3B]]+3*MYRANKS_H[[#This Row],[HR]])/MYRANKS_H[[#This Row],[AB]],0)</f>
        <v>0.38805970149253732</v>
      </c>
      <c r="W45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0" s="27">
        <f>VLOOKUP(MYRANKS_H[[#This Row],[POS]],REPLACEMENT_LEVEL[],3,FALSE)</f>
        <v>0</v>
      </c>
      <c r="Y450" s="27">
        <f>MYRANKS_H[[#This Row],[PROJ PTS]]-MYRANKS_H[[#This Row],[REPL LEVEL]]</f>
        <v>0</v>
      </c>
      <c r="Z450" s="27">
        <f>RANK(MYRANKS_H[[#This Row],[POINTS OVER REPL]],MYRANKS_H[POINTS OVER REPL])</f>
        <v>1</v>
      </c>
      <c r="AA450" s="29">
        <f>IF(MYRANKS_H[[#This Row],[RANK]]&lt;=TOTAL_HITTERS_DRAFTED,MYRANKS_H[[#This Row],[POINTS OVER REPL]],0)</f>
        <v>0</v>
      </c>
      <c r="AB450" s="35">
        <f>MYRANKS_H[[#This Row],[POINTS OVER REPL]]*DOLLAR_VALUE_PER_POINT+1</f>
        <v>1</v>
      </c>
      <c r="AC450" s="35"/>
      <c r="AD450" s="29">
        <f>IF(AND(MYRANKS_H[[#This Row],[RANK]]&lt;=(TOTAL_HITTERS_DRAFTED-HITTERS_BELOW_REPL_DRAFTED),MYRANKS_H[[#This Row],[$ACTUAL]]=""),MYRANKS_H[[#This Row],[POINTS OVER REPL]],0)</f>
        <v>0</v>
      </c>
      <c r="AE450" s="35">
        <f>IF(MYRANKS_H[[#This Row],[$ACTUAL]]="",MYRANKS_H[[#This Row],[POINTS OVER REPL]]*REMAINING_DOLLAR_VALUE_PER_POINT+1,0)</f>
        <v>1</v>
      </c>
    </row>
    <row r="451" spans="1:31" ht="15" customHeight="1" x14ac:dyDescent="0.25">
      <c r="A451" s="2" t="s">
        <v>15129</v>
      </c>
      <c r="B451" s="14" t="str">
        <f>VLOOKUP(MYRANKS_H[[#This Row],[PLAYERID]],PLAYERIDMAP2[],COLUMN(PLAYERIDMAP2[LASTNAME]),FALSE)</f>
        <v>Sanchez</v>
      </c>
      <c r="C451" s="14" t="str">
        <f>VLOOKUP(MYRANKS_H[[#This Row],[PLAYERID]],PLAYERIDMAP2[],COLUMN(PLAYERIDMAP2[FIRSTNAME]),FALSE)</f>
        <v>Hector</v>
      </c>
      <c r="D451" s="14" t="str">
        <f>MYRANKS_H[[#This Row],[FNAME]]&amp;" "&amp;MYRANKS_H[[#This Row],[LNAME]]</f>
        <v>Hector Sanchez</v>
      </c>
      <c r="E451" s="14" t="str">
        <f>VLOOKUP(MYRANKS_H[[#This Row],[PLAYERID]],PLAYERIDMAP2[],COLUMN(PLAYERIDMAP2[TEAM]),FALSE)</f>
        <v>SF</v>
      </c>
      <c r="F451" s="14" t="str">
        <f>VLOOKUP(MYRANKS_H[[#This Row],[PLAYERID]],PLAYERIDMAP2[],COLUMN(PLAYERIDMAP2[POS]),FALSE)</f>
        <v>C</v>
      </c>
      <c r="G451" s="14">
        <f>IFERROR(VALUE(VLOOKUP(MYRANKS_H[[#This Row],[PLAYERID]],PLAYERIDMAP2[],COLUMN(PLAYERIDMAP2[IDFANGRAPHS]),FALSE)),VLOOKUP(MYRANKS_H[[#This Row],[PLAYERID]],PLAYERIDMAP2[],COLUMN(PLAYERIDMAP2[IDFANGRAPHS]),FALSE))</f>
        <v>10289</v>
      </c>
      <c r="H451" s="56">
        <f>IFERROR(VLOOKUP(MYRANKS_H[[#This Row],[IDFANGRAPHS]],STEAMER_H[],COLUMN(STEAMER_H[PA]),FALSE),0)</f>
        <v>1</v>
      </c>
      <c r="I451" s="56">
        <f>IFERROR(VLOOKUP(MYRANKS_H[[#This Row],[IDFANGRAPHS]],STEAMER_H[],COLUMN(STEAMER_H[AB]),FALSE),0)</f>
        <v>1</v>
      </c>
      <c r="J451" s="56">
        <f>IFERROR(VLOOKUP(MYRANKS_H[[#This Row],[IDFANGRAPHS]],STEAMER_H[],COLUMN(STEAMER_H[H]),FALSE),0)</f>
        <v>0</v>
      </c>
      <c r="K451" s="56">
        <f>IFERROR(VLOOKUP(MYRANKS_H[[#This Row],[IDFANGRAPHS]],STEAMER_H[],COLUMN(STEAMER_H[2B]),FALSE),0)</f>
        <v>0</v>
      </c>
      <c r="L451" s="56">
        <f>IFERROR(VLOOKUP(MYRANKS_H[[#This Row],[IDFANGRAPHS]],STEAMER_H[],COLUMN(STEAMER_H[3B]),FALSE),0)</f>
        <v>0</v>
      </c>
      <c r="M451" s="56">
        <f>IFERROR(VLOOKUP(MYRANKS_H[[#This Row],[IDFANGRAPHS]],STEAMER_H[],COLUMN(STEAMER_H[HR]),FALSE),0)</f>
        <v>0</v>
      </c>
      <c r="N451" s="56">
        <f>IFERROR(VLOOKUP(MYRANKS_H[[#This Row],[IDFANGRAPHS]],STEAMER_H[],COLUMN(STEAMER_H[R]),FALSE),0)</f>
        <v>0</v>
      </c>
      <c r="O451" s="56">
        <f>IFERROR(VLOOKUP(MYRANKS_H[[#This Row],[IDFANGRAPHS]],STEAMER_H[],COLUMN(STEAMER_H[RBI]),FALSE),0)</f>
        <v>0</v>
      </c>
      <c r="P451" s="56">
        <f>IFERROR(VLOOKUP(MYRANKS_H[[#This Row],[IDFANGRAPHS]],STEAMER_H[],COLUMN(STEAMER_H[BB]),FALSE),0)</f>
        <v>0</v>
      </c>
      <c r="Q451" s="56">
        <f>IFERROR(VLOOKUP(MYRANKS_H[[#This Row],[IDFANGRAPHS]],STEAMER_H[],COLUMN(STEAMER_H[HBP]),FALSE),0)</f>
        <v>0</v>
      </c>
      <c r="R451" s="56">
        <f>IFERROR(VLOOKUP(MYRANKS_H[[#This Row],[IDFANGRAPHS]],STEAMER_H[],COLUMN(STEAMER_H[SO]),FALSE),0)</f>
        <v>0</v>
      </c>
      <c r="S451" s="56">
        <f>IFERROR(VLOOKUP(MYRANKS_H[[#This Row],[IDFANGRAPHS]],STEAMER_H[],COLUMN(STEAMER_H[SB]),FALSE),0)</f>
        <v>0</v>
      </c>
      <c r="T451" s="19">
        <f>IFERROR(MYRANKS_H[[#This Row],[H]]/MYRANKS_H[[#This Row],[AB]],0)</f>
        <v>0</v>
      </c>
      <c r="U451" s="19">
        <f>IFERROR((MYRANKS_H[[#This Row],[H]]+MYRANKS_H[[#This Row],[BB]]+MYRANKS_H[[#This Row],[HBP]])/(MYRANKS_H[[#This Row],[AB]]+MYRANKS_H[[#This Row],[BB]]+MYRANKS_H[[#This Row],[HBP]]),0)</f>
        <v>0</v>
      </c>
      <c r="V451" s="19">
        <f>IFERROR((MYRANKS_H[[#This Row],[H]]+MYRANKS_H[[#This Row],[2B]]+2*MYRANKS_H[[#This Row],[3B]]+3*MYRANKS_H[[#This Row],[HR]])/MYRANKS_H[[#This Row],[AB]],0)</f>
        <v>0</v>
      </c>
      <c r="W45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1" s="27">
        <f>VLOOKUP(MYRANKS_H[[#This Row],[POS]],REPLACEMENT_LEVEL[],3,FALSE)</f>
        <v>0</v>
      </c>
      <c r="Y451" s="27">
        <f>MYRANKS_H[[#This Row],[PROJ PTS]]-MYRANKS_H[[#This Row],[REPL LEVEL]]</f>
        <v>0</v>
      </c>
      <c r="Z451" s="27">
        <f>RANK(MYRANKS_H[[#This Row],[POINTS OVER REPL]],MYRANKS_H[POINTS OVER REPL])</f>
        <v>1</v>
      </c>
      <c r="AA451" s="29">
        <f>IF(MYRANKS_H[[#This Row],[RANK]]&lt;=TOTAL_HITTERS_DRAFTED,MYRANKS_H[[#This Row],[POINTS OVER REPL]],0)</f>
        <v>0</v>
      </c>
      <c r="AB451" s="35">
        <f>MYRANKS_H[[#This Row],[POINTS OVER REPL]]*DOLLAR_VALUE_PER_POINT+1</f>
        <v>1</v>
      </c>
      <c r="AC451" s="35"/>
      <c r="AD451" s="29">
        <f>IF(AND(MYRANKS_H[[#This Row],[RANK]]&lt;=(TOTAL_HITTERS_DRAFTED-HITTERS_BELOW_REPL_DRAFTED),MYRANKS_H[[#This Row],[$ACTUAL]]=""),MYRANKS_H[[#This Row],[POINTS OVER REPL]],0)</f>
        <v>0</v>
      </c>
      <c r="AE451" s="35">
        <f>IF(MYRANKS_H[[#This Row],[$ACTUAL]]="",MYRANKS_H[[#This Row],[POINTS OVER REPL]]*REMAINING_DOLLAR_VALUE_PER_POINT+1,0)</f>
        <v>1</v>
      </c>
    </row>
    <row r="452" spans="1:31" ht="15" customHeight="1" x14ac:dyDescent="0.25">
      <c r="A452" s="2" t="s">
        <v>15136</v>
      </c>
      <c r="B452" s="14" t="str">
        <f>VLOOKUP(MYRANKS_H[[#This Row],[PLAYERID]],PLAYERIDMAP2[],COLUMN(PLAYERIDMAP2[LASTNAME]),FALSE)</f>
        <v>Sanchez</v>
      </c>
      <c r="C452" s="14" t="str">
        <f>VLOOKUP(MYRANKS_H[[#This Row],[PLAYERID]],PLAYERIDMAP2[],COLUMN(PLAYERIDMAP2[FIRSTNAME]),FALSE)</f>
        <v>Tony</v>
      </c>
      <c r="D452" s="14" t="str">
        <f>MYRANKS_H[[#This Row],[FNAME]]&amp;" "&amp;MYRANKS_H[[#This Row],[LNAME]]</f>
        <v>Tony Sanchez</v>
      </c>
      <c r="E452" s="14" t="str">
        <f>VLOOKUP(MYRANKS_H[[#This Row],[PLAYERID]],PLAYERIDMAP2[],COLUMN(PLAYERIDMAP2[TEAM]),FALSE)</f>
        <v>PIT</v>
      </c>
      <c r="F452" s="14" t="str">
        <f>VLOOKUP(MYRANKS_H[[#This Row],[PLAYERID]],PLAYERIDMAP2[],COLUMN(PLAYERIDMAP2[POS]),FALSE)</f>
        <v>C</v>
      </c>
      <c r="G452" s="14">
        <f>IFERROR(VALUE(VLOOKUP(MYRANKS_H[[#This Row],[PLAYERID]],PLAYERIDMAP2[],COLUMN(PLAYERIDMAP2[IDFANGRAPHS]),FALSE)),VLOOKUP(MYRANKS_H[[#This Row],[PLAYERID]],PLAYERIDMAP2[],COLUMN(PLAYERIDMAP2[IDFANGRAPHS]),FALSE))</f>
        <v>6178</v>
      </c>
      <c r="H452" s="56">
        <f>IFERROR(VLOOKUP(MYRANKS_H[[#This Row],[IDFANGRAPHS]],STEAMER_H[],COLUMN(STEAMER_H[PA]),FALSE),0)</f>
        <v>140</v>
      </c>
      <c r="I452" s="56">
        <f>IFERROR(VLOOKUP(MYRANKS_H[[#This Row],[IDFANGRAPHS]],STEAMER_H[],COLUMN(STEAMER_H[AB]),FALSE),0)</f>
        <v>125</v>
      </c>
      <c r="J452" s="56">
        <f>IFERROR(VLOOKUP(MYRANKS_H[[#This Row],[IDFANGRAPHS]],STEAMER_H[],COLUMN(STEAMER_H[H]),FALSE),0)</f>
        <v>29</v>
      </c>
      <c r="K452" s="56">
        <f>IFERROR(VLOOKUP(MYRANKS_H[[#This Row],[IDFANGRAPHS]],STEAMER_H[],COLUMN(STEAMER_H[2B]),FALSE),0)</f>
        <v>6</v>
      </c>
      <c r="L452" s="56">
        <f>IFERROR(VLOOKUP(MYRANKS_H[[#This Row],[IDFANGRAPHS]],STEAMER_H[],COLUMN(STEAMER_H[3B]),FALSE),0)</f>
        <v>0</v>
      </c>
      <c r="M452" s="56">
        <f>IFERROR(VLOOKUP(MYRANKS_H[[#This Row],[IDFANGRAPHS]],STEAMER_H[],COLUMN(STEAMER_H[HR]),FALSE),0)</f>
        <v>3</v>
      </c>
      <c r="N452" s="56">
        <f>IFERROR(VLOOKUP(MYRANKS_H[[#This Row],[IDFANGRAPHS]],STEAMER_H[],COLUMN(STEAMER_H[R]),FALSE),0)</f>
        <v>13</v>
      </c>
      <c r="O452" s="56">
        <f>IFERROR(VLOOKUP(MYRANKS_H[[#This Row],[IDFANGRAPHS]],STEAMER_H[],COLUMN(STEAMER_H[RBI]),FALSE),0)</f>
        <v>13</v>
      </c>
      <c r="P452" s="56">
        <f>IFERROR(VLOOKUP(MYRANKS_H[[#This Row],[IDFANGRAPHS]],STEAMER_H[],COLUMN(STEAMER_H[BB]),FALSE),0)</f>
        <v>11</v>
      </c>
      <c r="Q452" s="56">
        <f>IFERROR(VLOOKUP(MYRANKS_H[[#This Row],[IDFANGRAPHS]],STEAMER_H[],COLUMN(STEAMER_H[HBP]),FALSE),0)</f>
        <v>2</v>
      </c>
      <c r="R452" s="56">
        <f>IFERROR(VLOOKUP(MYRANKS_H[[#This Row],[IDFANGRAPHS]],STEAMER_H[],COLUMN(STEAMER_H[SO]),FALSE),0)</f>
        <v>32</v>
      </c>
      <c r="S452" s="56">
        <f>IFERROR(VLOOKUP(MYRANKS_H[[#This Row],[IDFANGRAPHS]],STEAMER_H[],COLUMN(STEAMER_H[SB]),FALSE),0)</f>
        <v>1</v>
      </c>
      <c r="T452" s="19">
        <f>IFERROR(MYRANKS_H[[#This Row],[H]]/MYRANKS_H[[#This Row],[AB]],0)</f>
        <v>0.23200000000000001</v>
      </c>
      <c r="U452" s="19">
        <f>IFERROR((MYRANKS_H[[#This Row],[H]]+MYRANKS_H[[#This Row],[BB]]+MYRANKS_H[[#This Row],[HBP]])/(MYRANKS_H[[#This Row],[AB]]+MYRANKS_H[[#This Row],[BB]]+MYRANKS_H[[#This Row],[HBP]]),0)</f>
        <v>0.30434782608695654</v>
      </c>
      <c r="V452" s="19">
        <f>IFERROR((MYRANKS_H[[#This Row],[H]]+MYRANKS_H[[#This Row],[2B]]+2*MYRANKS_H[[#This Row],[3B]]+3*MYRANKS_H[[#This Row],[HR]])/MYRANKS_H[[#This Row],[AB]],0)</f>
        <v>0.35199999999999998</v>
      </c>
      <c r="W45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2" s="27">
        <f>VLOOKUP(MYRANKS_H[[#This Row],[POS]],REPLACEMENT_LEVEL[],3,FALSE)</f>
        <v>0</v>
      </c>
      <c r="Y452" s="27">
        <f>MYRANKS_H[[#This Row],[PROJ PTS]]-MYRANKS_H[[#This Row],[REPL LEVEL]]</f>
        <v>0</v>
      </c>
      <c r="Z452" s="27">
        <f>RANK(MYRANKS_H[[#This Row],[POINTS OVER REPL]],MYRANKS_H[POINTS OVER REPL])</f>
        <v>1</v>
      </c>
      <c r="AA452" s="29">
        <f>IF(MYRANKS_H[[#This Row],[RANK]]&lt;=TOTAL_HITTERS_DRAFTED,MYRANKS_H[[#This Row],[POINTS OVER REPL]],0)</f>
        <v>0</v>
      </c>
      <c r="AB452" s="35">
        <f>MYRANKS_H[[#This Row],[POINTS OVER REPL]]*DOLLAR_VALUE_PER_POINT+1</f>
        <v>1</v>
      </c>
      <c r="AC452" s="35"/>
      <c r="AD452" s="29">
        <f>IF(AND(MYRANKS_H[[#This Row],[RANK]]&lt;=(TOTAL_HITTERS_DRAFTED-HITTERS_BELOW_REPL_DRAFTED),MYRANKS_H[[#This Row],[$ACTUAL]]=""),MYRANKS_H[[#This Row],[POINTS OVER REPL]],0)</f>
        <v>0</v>
      </c>
      <c r="AE452" s="35">
        <f>IF(MYRANKS_H[[#This Row],[$ACTUAL]]="",MYRANKS_H[[#This Row],[POINTS OVER REPL]]*REMAINING_DOLLAR_VALUE_PER_POINT+1,0)</f>
        <v>1</v>
      </c>
    </row>
    <row r="453" spans="1:31" ht="15" customHeight="1" x14ac:dyDescent="0.25">
      <c r="A453" s="2" t="s">
        <v>15167</v>
      </c>
      <c r="B453" s="14" t="str">
        <f>VLOOKUP(MYRANKS_H[[#This Row],[PLAYERID]],PLAYERIDMAP2[],COLUMN(PLAYERIDMAP2[LASTNAME]),FALSE)</f>
        <v>Santiago</v>
      </c>
      <c r="C453" s="14" t="str">
        <f>VLOOKUP(MYRANKS_H[[#This Row],[PLAYERID]],PLAYERIDMAP2[],COLUMN(PLAYERIDMAP2[FIRSTNAME]),FALSE)</f>
        <v>Ramon</v>
      </c>
      <c r="D453" s="14" t="str">
        <f>MYRANKS_H[[#This Row],[FNAME]]&amp;" "&amp;MYRANKS_H[[#This Row],[LNAME]]</f>
        <v>Ramon Santiago</v>
      </c>
      <c r="E453" s="14" t="str">
        <f>VLOOKUP(MYRANKS_H[[#This Row],[PLAYERID]],PLAYERIDMAP2[],COLUMN(PLAYERIDMAP2[TEAM]),FALSE)</f>
        <v>DET</v>
      </c>
      <c r="F453" s="14" t="str">
        <f>VLOOKUP(MYRANKS_H[[#This Row],[PLAYERID]],PLAYERIDMAP2[],COLUMN(PLAYERIDMAP2[POS]),FALSE)</f>
        <v>SS</v>
      </c>
      <c r="G453" s="14">
        <f>IFERROR(VALUE(VLOOKUP(MYRANKS_H[[#This Row],[PLAYERID]],PLAYERIDMAP2[],COLUMN(PLAYERIDMAP2[IDFANGRAPHS]),FALSE)),VLOOKUP(MYRANKS_H[[#This Row],[PLAYERID]],PLAYERIDMAP2[],COLUMN(PLAYERIDMAP2[IDFANGRAPHS]),FALSE))</f>
        <v>1417</v>
      </c>
      <c r="H453" s="56">
        <f>IFERROR(VLOOKUP(MYRANKS_H[[#This Row],[IDFANGRAPHS]],STEAMER_H[],COLUMN(STEAMER_H[PA]),FALSE),0)</f>
        <v>1</v>
      </c>
      <c r="I453" s="56">
        <f>IFERROR(VLOOKUP(MYRANKS_H[[#This Row],[IDFANGRAPHS]],STEAMER_H[],COLUMN(STEAMER_H[AB]),FALSE),0)</f>
        <v>1</v>
      </c>
      <c r="J453" s="56">
        <f>IFERROR(VLOOKUP(MYRANKS_H[[#This Row],[IDFANGRAPHS]],STEAMER_H[],COLUMN(STEAMER_H[H]),FALSE),0)</f>
        <v>0</v>
      </c>
      <c r="K453" s="56">
        <f>IFERROR(VLOOKUP(MYRANKS_H[[#This Row],[IDFANGRAPHS]],STEAMER_H[],COLUMN(STEAMER_H[2B]),FALSE),0)</f>
        <v>0</v>
      </c>
      <c r="L453" s="56">
        <f>IFERROR(VLOOKUP(MYRANKS_H[[#This Row],[IDFANGRAPHS]],STEAMER_H[],COLUMN(STEAMER_H[3B]),FALSE),0)</f>
        <v>0</v>
      </c>
      <c r="M453" s="56">
        <f>IFERROR(VLOOKUP(MYRANKS_H[[#This Row],[IDFANGRAPHS]],STEAMER_H[],COLUMN(STEAMER_H[HR]),FALSE),0)</f>
        <v>0</v>
      </c>
      <c r="N453" s="56">
        <f>IFERROR(VLOOKUP(MYRANKS_H[[#This Row],[IDFANGRAPHS]],STEAMER_H[],COLUMN(STEAMER_H[R]),FALSE),0)</f>
        <v>0</v>
      </c>
      <c r="O453" s="56">
        <f>IFERROR(VLOOKUP(MYRANKS_H[[#This Row],[IDFANGRAPHS]],STEAMER_H[],COLUMN(STEAMER_H[RBI]),FALSE),0)</f>
        <v>0</v>
      </c>
      <c r="P453" s="56">
        <f>IFERROR(VLOOKUP(MYRANKS_H[[#This Row],[IDFANGRAPHS]],STEAMER_H[],COLUMN(STEAMER_H[BB]),FALSE),0)</f>
        <v>0</v>
      </c>
      <c r="Q453" s="56">
        <f>IFERROR(VLOOKUP(MYRANKS_H[[#This Row],[IDFANGRAPHS]],STEAMER_H[],COLUMN(STEAMER_H[HBP]),FALSE),0)</f>
        <v>0</v>
      </c>
      <c r="R453" s="56">
        <f>IFERROR(VLOOKUP(MYRANKS_H[[#This Row],[IDFANGRAPHS]],STEAMER_H[],COLUMN(STEAMER_H[SO]),FALSE),0)</f>
        <v>0</v>
      </c>
      <c r="S453" s="56">
        <f>IFERROR(VLOOKUP(MYRANKS_H[[#This Row],[IDFANGRAPHS]],STEAMER_H[],COLUMN(STEAMER_H[SB]),FALSE),0)</f>
        <v>0</v>
      </c>
      <c r="T453" s="19">
        <f>IFERROR(MYRANKS_H[[#This Row],[H]]/MYRANKS_H[[#This Row],[AB]],0)</f>
        <v>0</v>
      </c>
      <c r="U453" s="19">
        <f>IFERROR((MYRANKS_H[[#This Row],[H]]+MYRANKS_H[[#This Row],[BB]]+MYRANKS_H[[#This Row],[HBP]])/(MYRANKS_H[[#This Row],[AB]]+MYRANKS_H[[#This Row],[BB]]+MYRANKS_H[[#This Row],[HBP]]),0)</f>
        <v>0</v>
      </c>
      <c r="V453" s="19">
        <f>IFERROR((MYRANKS_H[[#This Row],[H]]+MYRANKS_H[[#This Row],[2B]]+2*MYRANKS_H[[#This Row],[3B]]+3*MYRANKS_H[[#This Row],[HR]])/MYRANKS_H[[#This Row],[AB]],0)</f>
        <v>0</v>
      </c>
      <c r="W45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3" s="27">
        <f>VLOOKUP(MYRANKS_H[[#This Row],[POS]],REPLACEMENT_LEVEL[],3,FALSE)</f>
        <v>0</v>
      </c>
      <c r="Y453" s="27">
        <f>MYRANKS_H[[#This Row],[PROJ PTS]]-MYRANKS_H[[#This Row],[REPL LEVEL]]</f>
        <v>0</v>
      </c>
      <c r="Z453" s="27">
        <f>RANK(MYRANKS_H[[#This Row],[POINTS OVER REPL]],MYRANKS_H[POINTS OVER REPL])</f>
        <v>1</v>
      </c>
      <c r="AA453" s="29">
        <f>IF(MYRANKS_H[[#This Row],[RANK]]&lt;=TOTAL_HITTERS_DRAFTED,MYRANKS_H[[#This Row],[POINTS OVER REPL]],0)</f>
        <v>0</v>
      </c>
      <c r="AB453" s="35">
        <f>MYRANKS_H[[#This Row],[POINTS OVER REPL]]*DOLLAR_VALUE_PER_POINT+1</f>
        <v>1</v>
      </c>
      <c r="AC453" s="35"/>
      <c r="AD453" s="29">
        <f>IF(AND(MYRANKS_H[[#This Row],[RANK]]&lt;=(TOTAL_HITTERS_DRAFTED-HITTERS_BELOW_REPL_DRAFTED),MYRANKS_H[[#This Row],[$ACTUAL]]=""),MYRANKS_H[[#This Row],[POINTS OVER REPL]],0)</f>
        <v>0</v>
      </c>
      <c r="AE453" s="35">
        <f>IF(MYRANKS_H[[#This Row],[$ACTUAL]]="",MYRANKS_H[[#This Row],[POINTS OVER REPL]]*REMAINING_DOLLAR_VALUE_PER_POINT+1,0)</f>
        <v>1</v>
      </c>
    </row>
    <row r="454" spans="1:31" ht="15" customHeight="1" x14ac:dyDescent="0.25">
      <c r="A454" s="2" t="s">
        <v>16739</v>
      </c>
      <c r="B454" s="14" t="str">
        <f>VLOOKUP(MYRANKS_H[[#This Row],[PLAYERID]],PLAYERIDMAP2[],COLUMN(PLAYERIDMAP2[LASTNAME]),FALSE)</f>
        <v>Sardinas</v>
      </c>
      <c r="C454" s="14" t="str">
        <f>VLOOKUP(MYRANKS_H[[#This Row],[PLAYERID]],PLAYERIDMAP2[],COLUMN(PLAYERIDMAP2[FIRSTNAME]),FALSE)</f>
        <v>Luis</v>
      </c>
      <c r="D454" s="14" t="str">
        <f>MYRANKS_H[[#This Row],[FNAME]]&amp;" "&amp;MYRANKS_H[[#This Row],[LNAME]]</f>
        <v>Luis Sardinas</v>
      </c>
      <c r="E454" s="14" t="str">
        <f>VLOOKUP(MYRANKS_H[[#This Row],[PLAYERID]],PLAYERIDMAP2[],COLUMN(PLAYERIDMAP2[TEAM]),FALSE)</f>
        <v>SEA</v>
      </c>
      <c r="F454" s="14" t="str">
        <f>VLOOKUP(MYRANKS_H[[#This Row],[PLAYERID]],PLAYERIDMAP2[],COLUMN(PLAYERIDMAP2[POS]),FALSE)</f>
        <v>SS</v>
      </c>
      <c r="G454" s="14">
        <f>IFERROR(VALUE(VLOOKUP(MYRANKS_H[[#This Row],[PLAYERID]],PLAYERIDMAP2[],COLUMN(PLAYERIDMAP2[IDFANGRAPHS]),FALSE)),VLOOKUP(MYRANKS_H[[#This Row],[PLAYERID]],PLAYERIDMAP2[],COLUMN(PLAYERIDMAP2[IDFANGRAPHS]),FALSE))</f>
        <v>13153</v>
      </c>
      <c r="H454" s="56">
        <f>IFERROR(VLOOKUP(MYRANKS_H[[#This Row],[IDFANGRAPHS]],STEAMER_H[],COLUMN(STEAMER_H[PA]),FALSE),0)</f>
        <v>149</v>
      </c>
      <c r="I454" s="56">
        <f>IFERROR(VLOOKUP(MYRANKS_H[[#This Row],[IDFANGRAPHS]],STEAMER_H[],COLUMN(STEAMER_H[AB]),FALSE),0)</f>
        <v>140</v>
      </c>
      <c r="J454" s="56">
        <f>IFERROR(VLOOKUP(MYRANKS_H[[#This Row],[IDFANGRAPHS]],STEAMER_H[],COLUMN(STEAMER_H[H]),FALSE),0)</f>
        <v>34</v>
      </c>
      <c r="K454" s="56">
        <f>IFERROR(VLOOKUP(MYRANKS_H[[#This Row],[IDFANGRAPHS]],STEAMER_H[],COLUMN(STEAMER_H[2B]),FALSE),0)</f>
        <v>6</v>
      </c>
      <c r="L454" s="56">
        <f>IFERROR(VLOOKUP(MYRANKS_H[[#This Row],[IDFANGRAPHS]],STEAMER_H[],COLUMN(STEAMER_H[3B]),FALSE),0)</f>
        <v>1</v>
      </c>
      <c r="M454" s="56">
        <f>IFERROR(VLOOKUP(MYRANKS_H[[#This Row],[IDFANGRAPHS]],STEAMER_H[],COLUMN(STEAMER_H[HR]),FALSE),0)</f>
        <v>1</v>
      </c>
      <c r="N454" s="56">
        <f>IFERROR(VLOOKUP(MYRANKS_H[[#This Row],[IDFANGRAPHS]],STEAMER_H[],COLUMN(STEAMER_H[R]),FALSE),0)</f>
        <v>13</v>
      </c>
      <c r="O454" s="56">
        <f>IFERROR(VLOOKUP(MYRANKS_H[[#This Row],[IDFANGRAPHS]],STEAMER_H[],COLUMN(STEAMER_H[RBI]),FALSE),0)</f>
        <v>12</v>
      </c>
      <c r="P454" s="56">
        <f>IFERROR(VLOOKUP(MYRANKS_H[[#This Row],[IDFANGRAPHS]],STEAMER_H[],COLUMN(STEAMER_H[BB]),FALSE),0)</f>
        <v>6</v>
      </c>
      <c r="Q454" s="56">
        <f>IFERROR(VLOOKUP(MYRANKS_H[[#This Row],[IDFANGRAPHS]],STEAMER_H[],COLUMN(STEAMER_H[HBP]),FALSE),0)</f>
        <v>1</v>
      </c>
      <c r="R454" s="56">
        <f>IFERROR(VLOOKUP(MYRANKS_H[[#This Row],[IDFANGRAPHS]],STEAMER_H[],COLUMN(STEAMER_H[SO]),FALSE),0)</f>
        <v>24</v>
      </c>
      <c r="S454" s="56">
        <f>IFERROR(VLOOKUP(MYRANKS_H[[#This Row],[IDFANGRAPHS]],STEAMER_H[],COLUMN(STEAMER_H[SB]),FALSE),0)</f>
        <v>4</v>
      </c>
      <c r="T454" s="19">
        <f>IFERROR(MYRANKS_H[[#This Row],[H]]/MYRANKS_H[[#This Row],[AB]],0)</f>
        <v>0.24285714285714285</v>
      </c>
      <c r="U454" s="19">
        <f>IFERROR((MYRANKS_H[[#This Row],[H]]+MYRANKS_H[[#This Row],[BB]]+MYRANKS_H[[#This Row],[HBP]])/(MYRANKS_H[[#This Row],[AB]]+MYRANKS_H[[#This Row],[BB]]+MYRANKS_H[[#This Row],[HBP]]),0)</f>
        <v>0.27891156462585032</v>
      </c>
      <c r="V454" s="19">
        <f>IFERROR((MYRANKS_H[[#This Row],[H]]+MYRANKS_H[[#This Row],[2B]]+2*MYRANKS_H[[#This Row],[3B]]+3*MYRANKS_H[[#This Row],[HR]])/MYRANKS_H[[#This Row],[AB]],0)</f>
        <v>0.32142857142857145</v>
      </c>
      <c r="W45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4" s="27">
        <f>VLOOKUP(MYRANKS_H[[#This Row],[POS]],REPLACEMENT_LEVEL[],3,FALSE)</f>
        <v>0</v>
      </c>
      <c r="Y454" s="27">
        <f>MYRANKS_H[[#This Row],[PROJ PTS]]-MYRANKS_H[[#This Row],[REPL LEVEL]]</f>
        <v>0</v>
      </c>
      <c r="Z454" s="27">
        <f>RANK(MYRANKS_H[[#This Row],[POINTS OVER REPL]],MYRANKS_H[POINTS OVER REPL])</f>
        <v>1</v>
      </c>
      <c r="AA454" s="29">
        <f>IF(MYRANKS_H[[#This Row],[RANK]]&lt;=TOTAL_HITTERS_DRAFTED,MYRANKS_H[[#This Row],[POINTS OVER REPL]],0)</f>
        <v>0</v>
      </c>
      <c r="AB454" s="35">
        <f>MYRANKS_H[[#This Row],[POINTS OVER REPL]]*DOLLAR_VALUE_PER_POINT+1</f>
        <v>1</v>
      </c>
      <c r="AC454" s="35"/>
      <c r="AD454" s="29">
        <f>IF(AND(MYRANKS_H[[#This Row],[RANK]]&lt;=(TOTAL_HITTERS_DRAFTED-HITTERS_BELOW_REPL_DRAFTED),MYRANKS_H[[#This Row],[$ACTUAL]]=""),MYRANKS_H[[#This Row],[POINTS OVER REPL]],0)</f>
        <v>0</v>
      </c>
      <c r="AE454" s="35">
        <f>IF(MYRANKS_H[[#This Row],[$ACTUAL]]="",MYRANKS_H[[#This Row],[POINTS OVER REPL]]*REMAINING_DOLLAR_VALUE_PER_POINT+1,0)</f>
        <v>1</v>
      </c>
    </row>
    <row r="455" spans="1:31" ht="15" customHeight="1" x14ac:dyDescent="0.25">
      <c r="A455" s="2" t="s">
        <v>15178</v>
      </c>
      <c r="B455" s="14" t="str">
        <f>VLOOKUP(MYRANKS_H[[#This Row],[PLAYERID]],PLAYERIDMAP2[],COLUMN(PLAYERIDMAP2[LASTNAME]),FALSE)</f>
        <v>Satin</v>
      </c>
      <c r="C455" s="14" t="str">
        <f>VLOOKUP(MYRANKS_H[[#This Row],[PLAYERID]],PLAYERIDMAP2[],COLUMN(PLAYERIDMAP2[FIRSTNAME]),FALSE)</f>
        <v>Josh</v>
      </c>
      <c r="D455" s="14" t="str">
        <f>MYRANKS_H[[#This Row],[FNAME]]&amp;" "&amp;MYRANKS_H[[#This Row],[LNAME]]</f>
        <v>Josh Satin</v>
      </c>
      <c r="E455" s="14" t="str">
        <f>VLOOKUP(MYRANKS_H[[#This Row],[PLAYERID]],PLAYERIDMAP2[],COLUMN(PLAYERIDMAP2[TEAM]),FALSE)</f>
        <v>NYM</v>
      </c>
      <c r="F455" s="14" t="str">
        <f>VLOOKUP(MYRANKS_H[[#This Row],[PLAYERID]],PLAYERIDMAP2[],COLUMN(PLAYERIDMAP2[POS]),FALSE)</f>
        <v>1B</v>
      </c>
      <c r="G455" s="14">
        <f>IFERROR(VALUE(VLOOKUP(MYRANKS_H[[#This Row],[PLAYERID]],PLAYERIDMAP2[],COLUMN(PLAYERIDMAP2[IDFANGRAPHS]),FALSE)),VLOOKUP(MYRANKS_H[[#This Row],[PLAYERID]],PLAYERIDMAP2[],COLUMN(PLAYERIDMAP2[IDFANGRAPHS]),FALSE))</f>
        <v>6788</v>
      </c>
      <c r="H455" s="56">
        <f>IFERROR(VLOOKUP(MYRANKS_H[[#This Row],[IDFANGRAPHS]],STEAMER_H[],COLUMN(STEAMER_H[PA]),FALSE),0)</f>
        <v>1</v>
      </c>
      <c r="I455" s="56">
        <f>IFERROR(VLOOKUP(MYRANKS_H[[#This Row],[IDFANGRAPHS]],STEAMER_H[],COLUMN(STEAMER_H[AB]),FALSE),0)</f>
        <v>1</v>
      </c>
      <c r="J455" s="56">
        <f>IFERROR(VLOOKUP(MYRANKS_H[[#This Row],[IDFANGRAPHS]],STEAMER_H[],COLUMN(STEAMER_H[H]),FALSE),0)</f>
        <v>0</v>
      </c>
      <c r="K455" s="56">
        <f>IFERROR(VLOOKUP(MYRANKS_H[[#This Row],[IDFANGRAPHS]],STEAMER_H[],COLUMN(STEAMER_H[2B]),FALSE),0)</f>
        <v>0</v>
      </c>
      <c r="L455" s="56">
        <f>IFERROR(VLOOKUP(MYRANKS_H[[#This Row],[IDFANGRAPHS]],STEAMER_H[],COLUMN(STEAMER_H[3B]),FALSE),0)</f>
        <v>0</v>
      </c>
      <c r="M455" s="56">
        <f>IFERROR(VLOOKUP(MYRANKS_H[[#This Row],[IDFANGRAPHS]],STEAMER_H[],COLUMN(STEAMER_H[HR]),FALSE),0)</f>
        <v>0</v>
      </c>
      <c r="N455" s="56">
        <f>IFERROR(VLOOKUP(MYRANKS_H[[#This Row],[IDFANGRAPHS]],STEAMER_H[],COLUMN(STEAMER_H[R]),FALSE),0)</f>
        <v>0</v>
      </c>
      <c r="O455" s="56">
        <f>IFERROR(VLOOKUP(MYRANKS_H[[#This Row],[IDFANGRAPHS]],STEAMER_H[],COLUMN(STEAMER_H[RBI]),FALSE),0)</f>
        <v>0</v>
      </c>
      <c r="P455" s="56">
        <f>IFERROR(VLOOKUP(MYRANKS_H[[#This Row],[IDFANGRAPHS]],STEAMER_H[],COLUMN(STEAMER_H[BB]),FALSE),0)</f>
        <v>0</v>
      </c>
      <c r="Q455" s="56">
        <f>IFERROR(VLOOKUP(MYRANKS_H[[#This Row],[IDFANGRAPHS]],STEAMER_H[],COLUMN(STEAMER_H[HBP]),FALSE),0)</f>
        <v>0</v>
      </c>
      <c r="R455" s="56">
        <f>IFERROR(VLOOKUP(MYRANKS_H[[#This Row],[IDFANGRAPHS]],STEAMER_H[],COLUMN(STEAMER_H[SO]),FALSE),0)</f>
        <v>0</v>
      </c>
      <c r="S455" s="56">
        <f>IFERROR(VLOOKUP(MYRANKS_H[[#This Row],[IDFANGRAPHS]],STEAMER_H[],COLUMN(STEAMER_H[SB]),FALSE),0)</f>
        <v>0</v>
      </c>
      <c r="T455" s="19">
        <f>IFERROR(MYRANKS_H[[#This Row],[H]]/MYRANKS_H[[#This Row],[AB]],0)</f>
        <v>0</v>
      </c>
      <c r="U455" s="19">
        <f>IFERROR((MYRANKS_H[[#This Row],[H]]+MYRANKS_H[[#This Row],[BB]]+MYRANKS_H[[#This Row],[HBP]])/(MYRANKS_H[[#This Row],[AB]]+MYRANKS_H[[#This Row],[BB]]+MYRANKS_H[[#This Row],[HBP]]),0)</f>
        <v>0</v>
      </c>
      <c r="V455" s="19">
        <f>IFERROR((MYRANKS_H[[#This Row],[H]]+MYRANKS_H[[#This Row],[2B]]+2*MYRANKS_H[[#This Row],[3B]]+3*MYRANKS_H[[#This Row],[HR]])/MYRANKS_H[[#This Row],[AB]],0)</f>
        <v>0</v>
      </c>
      <c r="W45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5" s="27">
        <f>VLOOKUP(MYRANKS_H[[#This Row],[POS]],REPLACEMENT_LEVEL[],3,FALSE)</f>
        <v>0</v>
      </c>
      <c r="Y455" s="27">
        <f>MYRANKS_H[[#This Row],[PROJ PTS]]-MYRANKS_H[[#This Row],[REPL LEVEL]]</f>
        <v>0</v>
      </c>
      <c r="Z455" s="27">
        <f>RANK(MYRANKS_H[[#This Row],[POINTS OVER REPL]],MYRANKS_H[POINTS OVER REPL])</f>
        <v>1</v>
      </c>
      <c r="AA455" s="29">
        <f>IF(MYRANKS_H[[#This Row],[RANK]]&lt;=TOTAL_HITTERS_DRAFTED,MYRANKS_H[[#This Row],[POINTS OVER REPL]],0)</f>
        <v>0</v>
      </c>
      <c r="AB455" s="35">
        <f>MYRANKS_H[[#This Row],[POINTS OVER REPL]]*DOLLAR_VALUE_PER_POINT+1</f>
        <v>1</v>
      </c>
      <c r="AC455" s="35"/>
      <c r="AD455" s="29">
        <f>IF(AND(MYRANKS_H[[#This Row],[RANK]]&lt;=(TOTAL_HITTERS_DRAFTED-HITTERS_BELOW_REPL_DRAFTED),MYRANKS_H[[#This Row],[$ACTUAL]]=""),MYRANKS_H[[#This Row],[POINTS OVER REPL]],0)</f>
        <v>0</v>
      </c>
      <c r="AE455" s="35">
        <f>IF(MYRANKS_H[[#This Row],[$ACTUAL]]="",MYRANKS_H[[#This Row],[POINTS OVER REPL]]*REMAINING_DOLLAR_VALUE_PER_POINT+1,0)</f>
        <v>1</v>
      </c>
    </row>
    <row r="456" spans="1:31" ht="15" customHeight="1" x14ac:dyDescent="0.25">
      <c r="A456" s="4" t="s">
        <v>15266</v>
      </c>
      <c r="B456" s="14" t="str">
        <f>VLOOKUP(MYRANKS_H[[#This Row],[PLAYERID]],PLAYERIDMAP2[],COLUMN(PLAYERIDMAP2[LASTNAME]),FALSE)</f>
        <v>Shuck</v>
      </c>
      <c r="C456" s="14" t="str">
        <f>VLOOKUP(MYRANKS_H[[#This Row],[PLAYERID]],PLAYERIDMAP2[],COLUMN(PLAYERIDMAP2[FIRSTNAME]),FALSE)</f>
        <v>J.B.</v>
      </c>
      <c r="D456" s="14" t="str">
        <f>MYRANKS_H[[#This Row],[FNAME]]&amp;" "&amp;MYRANKS_H[[#This Row],[LNAME]]</f>
        <v>J.B. Shuck</v>
      </c>
      <c r="E456" s="14" t="str">
        <f>VLOOKUP(MYRANKS_H[[#This Row],[PLAYERID]],PLAYERIDMAP2[],COLUMN(PLAYERIDMAP2[TEAM]),FALSE)</f>
        <v>CHW</v>
      </c>
      <c r="F456" s="14" t="str">
        <f>VLOOKUP(MYRANKS_H[[#This Row],[PLAYERID]],PLAYERIDMAP2[],COLUMN(PLAYERIDMAP2[POS]),FALSE)</f>
        <v>OF</v>
      </c>
      <c r="G456" s="14">
        <f>IFERROR(VALUE(VLOOKUP(MYRANKS_H[[#This Row],[PLAYERID]],PLAYERIDMAP2[],COLUMN(PLAYERIDMAP2[IDFANGRAPHS]),FALSE)),VLOOKUP(MYRANKS_H[[#This Row],[PLAYERID]],PLAYERIDMAP2[],COLUMN(PLAYERIDMAP2[IDFANGRAPHS]),FALSE))</f>
        <v>6677</v>
      </c>
      <c r="H456" s="56">
        <f>IFERROR(VLOOKUP(MYRANKS_H[[#This Row],[IDFANGRAPHS]],STEAMER_H[],COLUMN(STEAMER_H[PA]),FALSE),0)</f>
        <v>264</v>
      </c>
      <c r="I456" s="56">
        <f>IFERROR(VLOOKUP(MYRANKS_H[[#This Row],[IDFANGRAPHS]],STEAMER_H[],COLUMN(STEAMER_H[AB]),FALSE),0)</f>
        <v>240</v>
      </c>
      <c r="J456" s="56">
        <f>IFERROR(VLOOKUP(MYRANKS_H[[#This Row],[IDFANGRAPHS]],STEAMER_H[],COLUMN(STEAMER_H[H]),FALSE),0)</f>
        <v>61</v>
      </c>
      <c r="K456" s="56">
        <f>IFERROR(VLOOKUP(MYRANKS_H[[#This Row],[IDFANGRAPHS]],STEAMER_H[],COLUMN(STEAMER_H[2B]),FALSE),0)</f>
        <v>10</v>
      </c>
      <c r="L456" s="56">
        <f>IFERROR(VLOOKUP(MYRANKS_H[[#This Row],[IDFANGRAPHS]],STEAMER_H[],COLUMN(STEAMER_H[3B]),FALSE),0)</f>
        <v>2</v>
      </c>
      <c r="M456" s="56">
        <f>IFERROR(VLOOKUP(MYRANKS_H[[#This Row],[IDFANGRAPHS]],STEAMER_H[],COLUMN(STEAMER_H[HR]),FALSE),0)</f>
        <v>2</v>
      </c>
      <c r="N456" s="56">
        <f>IFERROR(VLOOKUP(MYRANKS_H[[#This Row],[IDFANGRAPHS]],STEAMER_H[],COLUMN(STEAMER_H[R]),FALSE),0)</f>
        <v>26</v>
      </c>
      <c r="O456" s="56">
        <f>IFERROR(VLOOKUP(MYRANKS_H[[#This Row],[IDFANGRAPHS]],STEAMER_H[],COLUMN(STEAMER_H[RBI]),FALSE),0)</f>
        <v>22</v>
      </c>
      <c r="P456" s="56">
        <f>IFERROR(VLOOKUP(MYRANKS_H[[#This Row],[IDFANGRAPHS]],STEAMER_H[],COLUMN(STEAMER_H[BB]),FALSE),0)</f>
        <v>19</v>
      </c>
      <c r="Q456" s="56">
        <f>IFERROR(VLOOKUP(MYRANKS_H[[#This Row],[IDFANGRAPHS]],STEAMER_H[],COLUMN(STEAMER_H[HBP]),FALSE),0)</f>
        <v>2</v>
      </c>
      <c r="R456" s="56">
        <f>IFERROR(VLOOKUP(MYRANKS_H[[#This Row],[IDFANGRAPHS]],STEAMER_H[],COLUMN(STEAMER_H[SO]),FALSE),0)</f>
        <v>30</v>
      </c>
      <c r="S456" s="56">
        <f>IFERROR(VLOOKUP(MYRANKS_H[[#This Row],[IDFANGRAPHS]],STEAMER_H[],COLUMN(STEAMER_H[SB]),FALSE),0)</f>
        <v>7</v>
      </c>
      <c r="T456" s="19">
        <f>IFERROR(MYRANKS_H[[#This Row],[H]]/MYRANKS_H[[#This Row],[AB]],0)</f>
        <v>0.25416666666666665</v>
      </c>
      <c r="U456" s="19">
        <f>IFERROR((MYRANKS_H[[#This Row],[H]]+MYRANKS_H[[#This Row],[BB]]+MYRANKS_H[[#This Row],[HBP]])/(MYRANKS_H[[#This Row],[AB]]+MYRANKS_H[[#This Row],[BB]]+MYRANKS_H[[#This Row],[HBP]]),0)</f>
        <v>0.31417624521072796</v>
      </c>
      <c r="V456" s="19">
        <f>IFERROR((MYRANKS_H[[#This Row],[H]]+MYRANKS_H[[#This Row],[2B]]+2*MYRANKS_H[[#This Row],[3B]]+3*MYRANKS_H[[#This Row],[HR]])/MYRANKS_H[[#This Row],[AB]],0)</f>
        <v>0.33750000000000002</v>
      </c>
      <c r="W45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6" s="27">
        <f>VLOOKUP(MYRANKS_H[[#This Row],[POS]],REPLACEMENT_LEVEL[],3,FALSE)</f>
        <v>0</v>
      </c>
      <c r="Y456" s="27">
        <f>MYRANKS_H[[#This Row],[PROJ PTS]]-MYRANKS_H[[#This Row],[REPL LEVEL]]</f>
        <v>0</v>
      </c>
      <c r="Z456" s="27">
        <f>RANK(MYRANKS_H[[#This Row],[POINTS OVER REPL]],MYRANKS_H[POINTS OVER REPL])</f>
        <v>1</v>
      </c>
      <c r="AA456" s="29">
        <f>IF(MYRANKS_H[[#This Row],[RANK]]&lt;=TOTAL_HITTERS_DRAFTED,MYRANKS_H[[#This Row],[POINTS OVER REPL]],0)</f>
        <v>0</v>
      </c>
      <c r="AB456" s="35">
        <f>MYRANKS_H[[#This Row],[POINTS OVER REPL]]*DOLLAR_VALUE_PER_POINT+1</f>
        <v>1</v>
      </c>
      <c r="AC456" s="35"/>
      <c r="AD456" s="29">
        <f>IF(AND(MYRANKS_H[[#This Row],[RANK]]&lt;=(TOTAL_HITTERS_DRAFTED-HITTERS_BELOW_REPL_DRAFTED),MYRANKS_H[[#This Row],[$ACTUAL]]=""),MYRANKS_H[[#This Row],[POINTS OVER REPL]],0)</f>
        <v>0</v>
      </c>
      <c r="AE456" s="35">
        <f>IF(MYRANKS_H[[#This Row],[$ACTUAL]]="",MYRANKS_H[[#This Row],[POINTS OVER REPL]]*REMAINING_DOLLAR_VALUE_PER_POINT+1,0)</f>
        <v>1</v>
      </c>
    </row>
    <row r="457" spans="1:31" ht="15" customHeight="1" x14ac:dyDescent="0.25">
      <c r="A457" s="9" t="s">
        <v>16298</v>
      </c>
      <c r="B457" s="14" t="str">
        <f>VLOOKUP(MYRANKS_H[[#This Row],[PLAYERID]],PLAYERIDMAP2[],COLUMN(PLAYERIDMAP2[LASTNAME]),FALSE)</f>
        <v>Smolinski</v>
      </c>
      <c r="C457" s="14" t="str">
        <f>VLOOKUP(MYRANKS_H[[#This Row],[PLAYERID]],PLAYERIDMAP2[],COLUMN(PLAYERIDMAP2[FIRSTNAME]),FALSE)</f>
        <v>Jake</v>
      </c>
      <c r="D457" s="14" t="str">
        <f>MYRANKS_H[[#This Row],[FNAME]]&amp;" "&amp;MYRANKS_H[[#This Row],[LNAME]]</f>
        <v>Jake Smolinski</v>
      </c>
      <c r="E457" s="14" t="str">
        <f>VLOOKUP(MYRANKS_H[[#This Row],[PLAYERID]],PLAYERIDMAP2[],COLUMN(PLAYERIDMAP2[TEAM]),FALSE)</f>
        <v>OAK</v>
      </c>
      <c r="F457" s="14" t="str">
        <f>VLOOKUP(MYRANKS_H[[#This Row],[PLAYERID]],PLAYERIDMAP2[],COLUMN(PLAYERIDMAP2[POS]),FALSE)</f>
        <v>OF</v>
      </c>
      <c r="G457" s="14">
        <f>IFERROR(VALUE(VLOOKUP(MYRANKS_H[[#This Row],[PLAYERID]],PLAYERIDMAP2[],COLUMN(PLAYERIDMAP2[IDFANGRAPHS]),FALSE)),VLOOKUP(MYRANKS_H[[#This Row],[PLAYERID]],PLAYERIDMAP2[],COLUMN(PLAYERIDMAP2[IDFANGRAPHS]),FALSE))</f>
        <v>5408</v>
      </c>
      <c r="H457" s="56">
        <f>IFERROR(VLOOKUP(MYRANKS_H[[#This Row],[IDFANGRAPHS]],STEAMER_H[],COLUMN(STEAMER_H[PA]),FALSE),0)</f>
        <v>127</v>
      </c>
      <c r="I457" s="56">
        <f>IFERROR(VLOOKUP(MYRANKS_H[[#This Row],[IDFANGRAPHS]],STEAMER_H[],COLUMN(STEAMER_H[AB]),FALSE),0)</f>
        <v>114</v>
      </c>
      <c r="J457" s="56">
        <f>IFERROR(VLOOKUP(MYRANKS_H[[#This Row],[IDFANGRAPHS]],STEAMER_H[],COLUMN(STEAMER_H[H]),FALSE),0)</f>
        <v>28</v>
      </c>
      <c r="K457" s="56">
        <f>IFERROR(VLOOKUP(MYRANKS_H[[#This Row],[IDFANGRAPHS]],STEAMER_H[],COLUMN(STEAMER_H[2B]),FALSE),0)</f>
        <v>6</v>
      </c>
      <c r="L457" s="56">
        <f>IFERROR(VLOOKUP(MYRANKS_H[[#This Row],[IDFANGRAPHS]],STEAMER_H[],COLUMN(STEAMER_H[3B]),FALSE),0)</f>
        <v>1</v>
      </c>
      <c r="M457" s="56">
        <f>IFERROR(VLOOKUP(MYRANKS_H[[#This Row],[IDFANGRAPHS]],STEAMER_H[],COLUMN(STEAMER_H[HR]),FALSE),0)</f>
        <v>3</v>
      </c>
      <c r="N457" s="56">
        <f>IFERROR(VLOOKUP(MYRANKS_H[[#This Row],[IDFANGRAPHS]],STEAMER_H[],COLUMN(STEAMER_H[R]),FALSE),0)</f>
        <v>14</v>
      </c>
      <c r="O457" s="56">
        <f>IFERROR(VLOOKUP(MYRANKS_H[[#This Row],[IDFANGRAPHS]],STEAMER_H[],COLUMN(STEAMER_H[RBI]),FALSE),0)</f>
        <v>14</v>
      </c>
      <c r="P457" s="56">
        <f>IFERROR(VLOOKUP(MYRANKS_H[[#This Row],[IDFANGRAPHS]],STEAMER_H[],COLUMN(STEAMER_H[BB]),FALSE),0)</f>
        <v>10</v>
      </c>
      <c r="Q457" s="56">
        <f>IFERROR(VLOOKUP(MYRANKS_H[[#This Row],[IDFANGRAPHS]],STEAMER_H[],COLUMN(STEAMER_H[HBP]),FALSE),0)</f>
        <v>2</v>
      </c>
      <c r="R457" s="56">
        <f>IFERROR(VLOOKUP(MYRANKS_H[[#This Row],[IDFANGRAPHS]],STEAMER_H[],COLUMN(STEAMER_H[SO]),FALSE),0)</f>
        <v>24</v>
      </c>
      <c r="S457" s="56">
        <f>IFERROR(VLOOKUP(MYRANKS_H[[#This Row],[IDFANGRAPHS]],STEAMER_H[],COLUMN(STEAMER_H[SB]),FALSE),0)</f>
        <v>1</v>
      </c>
      <c r="T457" s="19">
        <f>IFERROR(MYRANKS_H[[#This Row],[H]]/MYRANKS_H[[#This Row],[AB]],0)</f>
        <v>0.24561403508771928</v>
      </c>
      <c r="U457" s="19">
        <f>IFERROR((MYRANKS_H[[#This Row],[H]]+MYRANKS_H[[#This Row],[BB]]+MYRANKS_H[[#This Row],[HBP]])/(MYRANKS_H[[#This Row],[AB]]+MYRANKS_H[[#This Row],[BB]]+MYRANKS_H[[#This Row],[HBP]]),0)</f>
        <v>0.31746031746031744</v>
      </c>
      <c r="V457" s="19">
        <f>IFERROR((MYRANKS_H[[#This Row],[H]]+MYRANKS_H[[#This Row],[2B]]+2*MYRANKS_H[[#This Row],[3B]]+3*MYRANKS_H[[#This Row],[HR]])/MYRANKS_H[[#This Row],[AB]],0)</f>
        <v>0.39473684210526316</v>
      </c>
      <c r="W45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7" s="27">
        <f>VLOOKUP(MYRANKS_H[[#This Row],[POS]],REPLACEMENT_LEVEL[],3,FALSE)</f>
        <v>0</v>
      </c>
      <c r="Y457" s="27">
        <f>MYRANKS_H[[#This Row],[PROJ PTS]]-MYRANKS_H[[#This Row],[REPL LEVEL]]</f>
        <v>0</v>
      </c>
      <c r="Z457" s="27">
        <f>RANK(MYRANKS_H[[#This Row],[POINTS OVER REPL]],MYRANKS_H[POINTS OVER REPL])</f>
        <v>1</v>
      </c>
      <c r="AA457" s="29">
        <f>IF(MYRANKS_H[[#This Row],[RANK]]&lt;=TOTAL_HITTERS_DRAFTED,MYRANKS_H[[#This Row],[POINTS OVER REPL]],0)</f>
        <v>0</v>
      </c>
      <c r="AB457" s="35">
        <f>MYRANKS_H[[#This Row],[POINTS OVER REPL]]*DOLLAR_VALUE_PER_POINT+1</f>
        <v>1</v>
      </c>
      <c r="AC457" s="35"/>
      <c r="AD457" s="29">
        <f>IF(AND(MYRANKS_H[[#This Row],[RANK]]&lt;=(TOTAL_HITTERS_DRAFTED-HITTERS_BELOW_REPL_DRAFTED),MYRANKS_H[[#This Row],[$ACTUAL]]=""),MYRANKS_H[[#This Row],[POINTS OVER REPL]],0)</f>
        <v>0</v>
      </c>
      <c r="AE457" s="35">
        <f>IF(MYRANKS_H[[#This Row],[$ACTUAL]]="",MYRANKS_H[[#This Row],[POINTS OVER REPL]]*REMAINING_DOLLAR_VALUE_PER_POINT+1,0)</f>
        <v>1</v>
      </c>
    </row>
    <row r="458" spans="1:31" ht="15" customHeight="1" x14ac:dyDescent="0.25">
      <c r="A458" s="64" t="s">
        <v>18304</v>
      </c>
      <c r="B458" s="14" t="str">
        <f>VLOOKUP(MYRANKS_H[[#This Row],[PLAYERID]],PLAYERIDMAP2[],COLUMN(PLAYERIDMAP2[LASTNAME]),FALSE)</f>
        <v>Spangenberg</v>
      </c>
      <c r="C458" s="14" t="str">
        <f>VLOOKUP(MYRANKS_H[[#This Row],[PLAYERID]],PLAYERIDMAP2[],COLUMN(PLAYERIDMAP2[FIRSTNAME]),FALSE)</f>
        <v>Cory</v>
      </c>
      <c r="D458" s="14" t="str">
        <f>MYRANKS_H[[#This Row],[FNAME]]&amp;" "&amp;MYRANKS_H[[#This Row],[LNAME]]</f>
        <v>Cory Spangenberg</v>
      </c>
      <c r="E458" s="14" t="str">
        <f>VLOOKUP(MYRANKS_H[[#This Row],[PLAYERID]],PLAYERIDMAP2[],COLUMN(PLAYERIDMAP2[TEAM]),FALSE)</f>
        <v>SD</v>
      </c>
      <c r="F458" s="14" t="str">
        <f>VLOOKUP(MYRANKS_H[[#This Row],[PLAYERID]],PLAYERIDMAP2[],COLUMN(PLAYERIDMAP2[POS]),FALSE)</f>
        <v>2B</v>
      </c>
      <c r="G458" s="14">
        <f>IFERROR(VALUE(VLOOKUP(MYRANKS_H[[#This Row],[PLAYERID]],PLAYERIDMAP2[],COLUMN(PLAYERIDMAP2[IDFANGRAPHS]),FALSE)),VLOOKUP(MYRANKS_H[[#This Row],[PLAYERID]],PLAYERIDMAP2[],COLUMN(PLAYERIDMAP2[IDFANGRAPHS]),FALSE))</f>
        <v>12294</v>
      </c>
      <c r="H458" s="56">
        <f>IFERROR(VLOOKUP(MYRANKS_H[[#This Row],[IDFANGRAPHS]],STEAMER_H[],COLUMN(STEAMER_H[PA]),FALSE),0)</f>
        <v>618</v>
      </c>
      <c r="I458" s="56">
        <f>IFERROR(VLOOKUP(MYRANKS_H[[#This Row],[IDFANGRAPHS]],STEAMER_H[],COLUMN(STEAMER_H[AB]),FALSE),0)</f>
        <v>567</v>
      </c>
      <c r="J458" s="56">
        <f>IFERROR(VLOOKUP(MYRANKS_H[[#This Row],[IDFANGRAPHS]],STEAMER_H[],COLUMN(STEAMER_H[H]),FALSE),0)</f>
        <v>147</v>
      </c>
      <c r="K458" s="56">
        <f>IFERROR(VLOOKUP(MYRANKS_H[[#This Row],[IDFANGRAPHS]],STEAMER_H[],COLUMN(STEAMER_H[2B]),FALSE),0)</f>
        <v>26</v>
      </c>
      <c r="L458" s="56">
        <f>IFERROR(VLOOKUP(MYRANKS_H[[#This Row],[IDFANGRAPHS]],STEAMER_H[],COLUMN(STEAMER_H[3B]),FALSE),0)</f>
        <v>6</v>
      </c>
      <c r="M458" s="56">
        <f>IFERROR(VLOOKUP(MYRANKS_H[[#This Row],[IDFANGRAPHS]],STEAMER_H[],COLUMN(STEAMER_H[HR]),FALSE),0)</f>
        <v>8</v>
      </c>
      <c r="N458" s="56">
        <f>IFERROR(VLOOKUP(MYRANKS_H[[#This Row],[IDFANGRAPHS]],STEAMER_H[],COLUMN(STEAMER_H[R]),FALSE),0)</f>
        <v>59</v>
      </c>
      <c r="O458" s="56">
        <f>IFERROR(VLOOKUP(MYRANKS_H[[#This Row],[IDFANGRAPHS]],STEAMER_H[],COLUMN(STEAMER_H[RBI]),FALSE),0)</f>
        <v>53</v>
      </c>
      <c r="P458" s="56">
        <f>IFERROR(VLOOKUP(MYRANKS_H[[#This Row],[IDFANGRAPHS]],STEAMER_H[],COLUMN(STEAMER_H[BB]),FALSE),0)</f>
        <v>39</v>
      </c>
      <c r="Q458" s="56">
        <f>IFERROR(VLOOKUP(MYRANKS_H[[#This Row],[IDFANGRAPHS]],STEAMER_H[],COLUMN(STEAMER_H[HBP]),FALSE),0)</f>
        <v>3</v>
      </c>
      <c r="R458" s="56">
        <f>IFERROR(VLOOKUP(MYRANKS_H[[#This Row],[IDFANGRAPHS]],STEAMER_H[],COLUMN(STEAMER_H[SO]),FALSE),0)</f>
        <v>127</v>
      </c>
      <c r="S458" s="56">
        <f>IFERROR(VLOOKUP(MYRANKS_H[[#This Row],[IDFANGRAPHS]],STEAMER_H[],COLUMN(STEAMER_H[SB]),FALSE),0)</f>
        <v>20</v>
      </c>
      <c r="T458" s="52">
        <f>IFERROR(MYRANKS_H[[#This Row],[H]]/MYRANKS_H[[#This Row],[AB]],0)</f>
        <v>0.25925925925925924</v>
      </c>
      <c r="U458" s="52">
        <f>IFERROR((MYRANKS_H[[#This Row],[H]]+MYRANKS_H[[#This Row],[BB]]+MYRANKS_H[[#This Row],[HBP]])/(MYRANKS_H[[#This Row],[AB]]+MYRANKS_H[[#This Row],[BB]]+MYRANKS_H[[#This Row],[HBP]]),0)</f>
        <v>0.31034482758620691</v>
      </c>
      <c r="V458" s="52">
        <f>IFERROR((MYRANKS_H[[#This Row],[H]]+MYRANKS_H[[#This Row],[2B]]+2*MYRANKS_H[[#This Row],[3B]]+3*MYRANKS_H[[#This Row],[HR]])/MYRANKS_H[[#This Row],[AB]],0)</f>
        <v>0.36860670194003525</v>
      </c>
      <c r="W458"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8" s="27">
        <f>VLOOKUP(MYRANKS_H[[#This Row],[POS]],REPLACEMENT_LEVEL[],3,FALSE)</f>
        <v>0</v>
      </c>
      <c r="Y458" s="27">
        <f>MYRANKS_H[[#This Row],[PROJ PTS]]-MYRANKS_H[[#This Row],[REPL LEVEL]]</f>
        <v>0</v>
      </c>
      <c r="Z458" s="27">
        <f>RANK(MYRANKS_H[[#This Row],[POINTS OVER REPL]],MYRANKS_H[POINTS OVER REPL])</f>
        <v>1</v>
      </c>
      <c r="AA458" s="27">
        <f>IF(MYRANKS_H[[#This Row],[RANK]]&lt;=TOTAL_HITTERS_DRAFTED,MYRANKS_H[[#This Row],[POINTS OVER REPL]],0)</f>
        <v>0</v>
      </c>
      <c r="AB458" s="53">
        <f>MYRANKS_H[[#This Row],[POINTS OVER REPL]]*DOLLAR_VALUE_PER_POINT+1</f>
        <v>1</v>
      </c>
      <c r="AC458" s="27"/>
      <c r="AD458" s="27">
        <f>IF(AND(MYRANKS_H[[#This Row],[RANK]]&lt;=(TOTAL_HITTERS_DRAFTED-HITTERS_BELOW_REPL_DRAFTED),MYRANKS_H[[#This Row],[$ACTUAL]]=""),MYRANKS_H[[#This Row],[POINTS OVER REPL]],0)</f>
        <v>0</v>
      </c>
      <c r="AE458" s="54">
        <f>IF(MYRANKS_H[[#This Row],[$ACTUAL]]="",MYRANKS_H[[#This Row],[POINTS OVER REPL]]*REMAINING_DOLLAR_VALUE_PER_POINT+1,0)</f>
        <v>1</v>
      </c>
    </row>
    <row r="459" spans="1:31" ht="15" customHeight="1" x14ac:dyDescent="0.25">
      <c r="A459" s="89" t="s">
        <v>15477</v>
      </c>
      <c r="B459" s="90" t="str">
        <f>VLOOKUP(MYRANKS_H[[#This Row],[PLAYERID]],PLAYERIDMAP2[],COLUMN(PLAYERIDMAP2[LASTNAME]),FALSE)</f>
        <v>Tabata</v>
      </c>
      <c r="C459" s="90" t="str">
        <f>VLOOKUP(MYRANKS_H[[#This Row],[PLAYERID]],PLAYERIDMAP2[],COLUMN(PLAYERIDMAP2[FIRSTNAME]),FALSE)</f>
        <v>Jose</v>
      </c>
      <c r="D459" s="90" t="str">
        <f>MYRANKS_H[[#This Row],[FNAME]]&amp;" "&amp;MYRANKS_H[[#This Row],[LNAME]]</f>
        <v>Jose Tabata</v>
      </c>
      <c r="E459" s="90" t="str">
        <f>VLOOKUP(MYRANKS_H[[#This Row],[PLAYERID]],PLAYERIDMAP2[],COLUMN(PLAYERIDMAP2[TEAM]),FALSE)</f>
        <v>LAD</v>
      </c>
      <c r="F459" s="90" t="str">
        <f>VLOOKUP(MYRANKS_H[[#This Row],[PLAYERID]],PLAYERIDMAP2[],COLUMN(PLAYERIDMAP2[POS]),FALSE)</f>
        <v>OF</v>
      </c>
      <c r="G459" s="90">
        <f>IFERROR(VALUE(VLOOKUP(MYRANKS_H[[#This Row],[PLAYERID]],PLAYERIDMAP2[],COLUMN(PLAYERIDMAP2[IDFANGRAPHS]),FALSE)),VLOOKUP(MYRANKS_H[[#This Row],[PLAYERID]],PLAYERIDMAP2[],COLUMN(PLAYERIDMAP2[IDFANGRAPHS]),FALSE))</f>
        <v>2411</v>
      </c>
      <c r="H459" s="56">
        <f>IFERROR(VLOOKUP(MYRANKS_H[[#This Row],[IDFANGRAPHS]],STEAMER_H[],COLUMN(STEAMER_H[PA]),FALSE),0)</f>
        <v>1</v>
      </c>
      <c r="I459" s="56">
        <f>IFERROR(VLOOKUP(MYRANKS_H[[#This Row],[IDFANGRAPHS]],STEAMER_H[],COLUMN(STEAMER_H[AB]),FALSE),0)</f>
        <v>1</v>
      </c>
      <c r="J459" s="56">
        <f>IFERROR(VLOOKUP(MYRANKS_H[[#This Row],[IDFANGRAPHS]],STEAMER_H[],COLUMN(STEAMER_H[H]),FALSE),0)</f>
        <v>0</v>
      </c>
      <c r="K459" s="56">
        <f>IFERROR(VLOOKUP(MYRANKS_H[[#This Row],[IDFANGRAPHS]],STEAMER_H[],COLUMN(STEAMER_H[2B]),FALSE),0)</f>
        <v>0</v>
      </c>
      <c r="L459" s="56">
        <f>IFERROR(VLOOKUP(MYRANKS_H[[#This Row],[IDFANGRAPHS]],STEAMER_H[],COLUMN(STEAMER_H[3B]),FALSE),0)</f>
        <v>0</v>
      </c>
      <c r="M459" s="56">
        <f>IFERROR(VLOOKUP(MYRANKS_H[[#This Row],[IDFANGRAPHS]],STEAMER_H[],COLUMN(STEAMER_H[HR]),FALSE),0)</f>
        <v>0</v>
      </c>
      <c r="N459" s="56">
        <f>IFERROR(VLOOKUP(MYRANKS_H[[#This Row],[IDFANGRAPHS]],STEAMER_H[],COLUMN(STEAMER_H[R]),FALSE),0)</f>
        <v>0</v>
      </c>
      <c r="O459" s="56">
        <f>IFERROR(VLOOKUP(MYRANKS_H[[#This Row],[IDFANGRAPHS]],STEAMER_H[],COLUMN(STEAMER_H[RBI]),FALSE),0)</f>
        <v>0</v>
      </c>
      <c r="P459" s="56">
        <f>IFERROR(VLOOKUP(MYRANKS_H[[#This Row],[IDFANGRAPHS]],STEAMER_H[],COLUMN(STEAMER_H[BB]),FALSE),0)</f>
        <v>0</v>
      </c>
      <c r="Q459" s="56">
        <f>IFERROR(VLOOKUP(MYRANKS_H[[#This Row],[IDFANGRAPHS]],STEAMER_H[],COLUMN(STEAMER_H[HBP]),FALSE),0)</f>
        <v>0</v>
      </c>
      <c r="R459" s="56">
        <f>IFERROR(VLOOKUP(MYRANKS_H[[#This Row],[IDFANGRAPHS]],STEAMER_H[],COLUMN(STEAMER_H[SO]),FALSE),0)</f>
        <v>0</v>
      </c>
      <c r="S459" s="56">
        <f>IFERROR(VLOOKUP(MYRANKS_H[[#This Row],[IDFANGRAPHS]],STEAMER_H[],COLUMN(STEAMER_H[SB]),FALSE),0)</f>
        <v>0</v>
      </c>
      <c r="T459" s="87">
        <f>IFERROR(MYRANKS_H[[#This Row],[H]]/MYRANKS_H[[#This Row],[AB]],0)</f>
        <v>0</v>
      </c>
      <c r="U459" s="87">
        <f>IFERROR((MYRANKS_H[[#This Row],[H]]+MYRANKS_H[[#This Row],[BB]]+MYRANKS_H[[#This Row],[HBP]])/(MYRANKS_H[[#This Row],[AB]]+MYRANKS_H[[#This Row],[BB]]+MYRANKS_H[[#This Row],[HBP]]),0)</f>
        <v>0</v>
      </c>
      <c r="V459" s="87">
        <f>IFERROR((MYRANKS_H[[#This Row],[H]]+MYRANKS_H[[#This Row],[2B]]+2*MYRANKS_H[[#This Row],[3B]]+3*MYRANKS_H[[#This Row],[HR]])/MYRANKS_H[[#This Row],[AB]],0)</f>
        <v>0</v>
      </c>
      <c r="W459" s="8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9" s="81">
        <f>VLOOKUP(MYRANKS_H[[#This Row],[POS]],REPLACEMENT_LEVEL[],3,FALSE)</f>
        <v>0</v>
      </c>
      <c r="Y459" s="81">
        <f>MYRANKS_H[[#This Row],[PROJ PTS]]-MYRANKS_H[[#This Row],[REPL LEVEL]]</f>
        <v>0</v>
      </c>
      <c r="Z459" s="81">
        <f>RANK(MYRANKS_H[[#This Row],[POINTS OVER REPL]],MYRANKS_H[POINTS OVER REPL])</f>
        <v>1</v>
      </c>
      <c r="AA459" s="81">
        <f>IF(MYRANKS_H[[#This Row],[RANK]]&lt;=TOTAL_HITTERS_DRAFTED,MYRANKS_H[[#This Row],[POINTS OVER REPL]],0)</f>
        <v>0</v>
      </c>
      <c r="AB459" s="83">
        <f>MYRANKS_H[[#This Row],[POINTS OVER REPL]]*DOLLAR_VALUE_PER_POINT+1</f>
        <v>1</v>
      </c>
      <c r="AC459" s="81"/>
      <c r="AD459" s="81">
        <f>IF(AND(MYRANKS_H[[#This Row],[RANK]]&lt;=(TOTAL_HITTERS_DRAFTED-HITTERS_BELOW_REPL_DRAFTED),MYRANKS_H[[#This Row],[$ACTUAL]]=""),MYRANKS_H[[#This Row],[POINTS OVER REPL]],0)</f>
        <v>0</v>
      </c>
      <c r="AE459" s="88">
        <f>IF(MYRANKS_H[[#This Row],[$ACTUAL]]="",MYRANKS_H[[#This Row],[POINTS OVER REPL]]*REMAINING_DOLLAR_VALUE_PER_POINT+1,0)</f>
        <v>1</v>
      </c>
    </row>
    <row r="460" spans="1:31" ht="15" customHeight="1" x14ac:dyDescent="0.25">
      <c r="A460" s="89" t="s">
        <v>15572</v>
      </c>
      <c r="B460" s="90" t="str">
        <f>VLOOKUP(MYRANKS_H[[#This Row],[PLAYERID]],PLAYERIDMAP2[],COLUMN(PLAYERIDMAP2[LASTNAME]),FALSE)</f>
        <v>Tolleson</v>
      </c>
      <c r="C460" s="90" t="str">
        <f>VLOOKUP(MYRANKS_H[[#This Row],[PLAYERID]],PLAYERIDMAP2[],COLUMN(PLAYERIDMAP2[FIRSTNAME]),FALSE)</f>
        <v>Steve</v>
      </c>
      <c r="D460" s="90" t="str">
        <f>MYRANKS_H[[#This Row],[FNAME]]&amp;" "&amp;MYRANKS_H[[#This Row],[LNAME]]</f>
        <v>Steve Tolleson</v>
      </c>
      <c r="E460" s="90" t="str">
        <f>VLOOKUP(MYRANKS_H[[#This Row],[PLAYERID]],PLAYERIDMAP2[],COLUMN(PLAYERIDMAP2[TEAM]),FALSE)</f>
        <v>TOR</v>
      </c>
      <c r="F460" s="90" t="str">
        <f>VLOOKUP(MYRANKS_H[[#This Row],[PLAYERID]],PLAYERIDMAP2[],COLUMN(PLAYERIDMAP2[POS]),FALSE)</f>
        <v>OF</v>
      </c>
      <c r="G460" s="90">
        <f>IFERROR(VALUE(VLOOKUP(MYRANKS_H[[#This Row],[PLAYERID]],PLAYERIDMAP2[],COLUMN(PLAYERIDMAP2[IDFANGRAPHS]),FALSE)),VLOOKUP(MYRANKS_H[[#This Row],[PLAYERID]],PLAYERIDMAP2[],COLUMN(PLAYERIDMAP2[IDFANGRAPHS]),FALSE))</f>
        <v>4450</v>
      </c>
      <c r="H460" s="56">
        <f>IFERROR(VLOOKUP(MYRANKS_H[[#This Row],[IDFANGRAPHS]],STEAMER_H[],COLUMN(STEAMER_H[PA]),FALSE),0)</f>
        <v>1</v>
      </c>
      <c r="I460" s="56">
        <f>IFERROR(VLOOKUP(MYRANKS_H[[#This Row],[IDFANGRAPHS]],STEAMER_H[],COLUMN(STEAMER_H[AB]),FALSE),0)</f>
        <v>1</v>
      </c>
      <c r="J460" s="56">
        <f>IFERROR(VLOOKUP(MYRANKS_H[[#This Row],[IDFANGRAPHS]],STEAMER_H[],COLUMN(STEAMER_H[H]),FALSE),0)</f>
        <v>0</v>
      </c>
      <c r="K460" s="56">
        <f>IFERROR(VLOOKUP(MYRANKS_H[[#This Row],[IDFANGRAPHS]],STEAMER_H[],COLUMN(STEAMER_H[2B]),FALSE),0)</f>
        <v>0</v>
      </c>
      <c r="L460" s="56">
        <f>IFERROR(VLOOKUP(MYRANKS_H[[#This Row],[IDFANGRAPHS]],STEAMER_H[],COLUMN(STEAMER_H[3B]),FALSE),0)</f>
        <v>0</v>
      </c>
      <c r="M460" s="56">
        <f>IFERROR(VLOOKUP(MYRANKS_H[[#This Row],[IDFANGRAPHS]],STEAMER_H[],COLUMN(STEAMER_H[HR]),FALSE),0)</f>
        <v>0</v>
      </c>
      <c r="N460" s="56">
        <f>IFERROR(VLOOKUP(MYRANKS_H[[#This Row],[IDFANGRAPHS]],STEAMER_H[],COLUMN(STEAMER_H[R]),FALSE),0)</f>
        <v>0</v>
      </c>
      <c r="O460" s="56">
        <f>IFERROR(VLOOKUP(MYRANKS_H[[#This Row],[IDFANGRAPHS]],STEAMER_H[],COLUMN(STEAMER_H[RBI]),FALSE),0)</f>
        <v>0</v>
      </c>
      <c r="P460" s="56">
        <f>IFERROR(VLOOKUP(MYRANKS_H[[#This Row],[IDFANGRAPHS]],STEAMER_H[],COLUMN(STEAMER_H[BB]),FALSE),0)</f>
        <v>0</v>
      </c>
      <c r="Q460" s="56">
        <f>IFERROR(VLOOKUP(MYRANKS_H[[#This Row],[IDFANGRAPHS]],STEAMER_H[],COLUMN(STEAMER_H[HBP]),FALSE),0)</f>
        <v>0</v>
      </c>
      <c r="R460" s="56">
        <f>IFERROR(VLOOKUP(MYRANKS_H[[#This Row],[IDFANGRAPHS]],STEAMER_H[],COLUMN(STEAMER_H[SO]),FALSE),0)</f>
        <v>0</v>
      </c>
      <c r="S460" s="56">
        <f>IFERROR(VLOOKUP(MYRANKS_H[[#This Row],[IDFANGRAPHS]],STEAMER_H[],COLUMN(STEAMER_H[SB]),FALSE),0)</f>
        <v>0</v>
      </c>
      <c r="T460" s="85">
        <f>IFERROR(MYRANKS_H[[#This Row],[H]]/MYRANKS_H[[#This Row],[AB]],0)</f>
        <v>0</v>
      </c>
      <c r="U460" s="85">
        <f>IFERROR((MYRANKS_H[[#This Row],[H]]+MYRANKS_H[[#This Row],[BB]]+MYRANKS_H[[#This Row],[HBP]])/(MYRANKS_H[[#This Row],[AB]]+MYRANKS_H[[#This Row],[BB]]+MYRANKS_H[[#This Row],[HBP]]),0)</f>
        <v>0</v>
      </c>
      <c r="V460" s="85">
        <f>IFERROR((MYRANKS_H[[#This Row],[H]]+MYRANKS_H[[#This Row],[2B]]+2*MYRANKS_H[[#This Row],[3B]]+3*MYRANKS_H[[#This Row],[HR]])/MYRANKS_H[[#This Row],[AB]],0)</f>
        <v>0</v>
      </c>
      <c r="W460" s="74">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0" s="74">
        <f>VLOOKUP(MYRANKS_H[[#This Row],[POS]],REPLACEMENT_LEVEL[],3,FALSE)</f>
        <v>0</v>
      </c>
      <c r="Y460" s="74">
        <f>MYRANKS_H[[#This Row],[PROJ PTS]]-MYRANKS_H[[#This Row],[REPL LEVEL]]</f>
        <v>0</v>
      </c>
      <c r="Z460" s="74">
        <f>RANK(MYRANKS_H[[#This Row],[POINTS OVER REPL]],MYRANKS_H[POINTS OVER REPL])</f>
        <v>1</v>
      </c>
      <c r="AA460" s="74">
        <f>IF(MYRANKS_H[[#This Row],[RANK]]&lt;=TOTAL_HITTERS_DRAFTED,MYRANKS_H[[#This Row],[POINTS OVER REPL]],0)</f>
        <v>0</v>
      </c>
      <c r="AB460" s="76">
        <f>MYRANKS_H[[#This Row],[POINTS OVER REPL]]*DOLLAR_VALUE_PER_POINT+1</f>
        <v>1</v>
      </c>
      <c r="AC460" s="74"/>
      <c r="AD460" s="74">
        <f>IF(AND(MYRANKS_H[[#This Row],[RANK]]&lt;=(TOTAL_HITTERS_DRAFTED-HITTERS_BELOW_REPL_DRAFTED),MYRANKS_H[[#This Row],[$ACTUAL]]=""),MYRANKS_H[[#This Row],[POINTS OVER REPL]],0)</f>
        <v>0</v>
      </c>
      <c r="AE460" s="86">
        <f>IF(MYRANKS_H[[#This Row],[$ACTUAL]]="",MYRANKS_H[[#This Row],[POINTS OVER REPL]]*REMAINING_DOLLAR_VALUE_PER_POINT+1,0)</f>
        <v>1</v>
      </c>
    </row>
    <row r="461" spans="1:31" ht="15" customHeight="1" x14ac:dyDescent="0.25">
      <c r="A461" s="89" t="s">
        <v>19010</v>
      </c>
      <c r="B461" s="90" t="str">
        <f>VLOOKUP(MYRANKS_H[[#This Row],[PLAYERID]],PLAYERIDMAP2[],COLUMN(PLAYERIDMAP2[LASTNAME]),FALSE)</f>
        <v>Urrutia</v>
      </c>
      <c r="C461" s="90" t="str">
        <f>VLOOKUP(MYRANKS_H[[#This Row],[PLAYERID]],PLAYERIDMAP2[],COLUMN(PLAYERIDMAP2[FIRSTNAME]),FALSE)</f>
        <v>Henry</v>
      </c>
      <c r="D461" s="90" t="str">
        <f>MYRANKS_H[[#This Row],[FNAME]]&amp;" "&amp;MYRANKS_H[[#This Row],[LNAME]]</f>
        <v>Henry Urrutia</v>
      </c>
      <c r="E461" s="90" t="str">
        <f>VLOOKUP(MYRANKS_H[[#This Row],[PLAYERID]],PLAYERIDMAP2[],COLUMN(PLAYERIDMAP2[TEAM]),FALSE)</f>
        <v>BAL</v>
      </c>
      <c r="F461" s="90" t="str">
        <f>VLOOKUP(MYRANKS_H[[#This Row],[PLAYERID]],PLAYERIDMAP2[],COLUMN(PLAYERIDMAP2[POS]),FALSE)</f>
        <v>OF</v>
      </c>
      <c r="G461" s="90">
        <f>IFERROR(VALUE(VLOOKUP(MYRANKS_H[[#This Row],[PLAYERID]],PLAYERIDMAP2[],COLUMN(PLAYERIDMAP2[IDFANGRAPHS]),FALSE)),VLOOKUP(MYRANKS_H[[#This Row],[PLAYERID]],PLAYERIDMAP2[],COLUMN(PLAYERIDMAP2[IDFANGRAPHS]),FALSE))</f>
        <v>14441</v>
      </c>
      <c r="H461" s="56">
        <f>IFERROR(VLOOKUP(MYRANKS_H[[#This Row],[IDFANGRAPHS]],STEAMER_H[],COLUMN(STEAMER_H[PA]),FALSE),0)</f>
        <v>376</v>
      </c>
      <c r="I461" s="56">
        <f>IFERROR(VLOOKUP(MYRANKS_H[[#This Row],[IDFANGRAPHS]],STEAMER_H[],COLUMN(STEAMER_H[AB]),FALSE),0)</f>
        <v>348</v>
      </c>
      <c r="J461" s="56">
        <f>IFERROR(VLOOKUP(MYRANKS_H[[#This Row],[IDFANGRAPHS]],STEAMER_H[],COLUMN(STEAMER_H[H]),FALSE),0)</f>
        <v>97</v>
      </c>
      <c r="K461" s="56">
        <f>IFERROR(VLOOKUP(MYRANKS_H[[#This Row],[IDFANGRAPHS]],STEAMER_H[],COLUMN(STEAMER_H[2B]),FALSE),0)</f>
        <v>17</v>
      </c>
      <c r="L461" s="56">
        <f>IFERROR(VLOOKUP(MYRANKS_H[[#This Row],[IDFANGRAPHS]],STEAMER_H[],COLUMN(STEAMER_H[3B]),FALSE),0)</f>
        <v>1</v>
      </c>
      <c r="M461" s="56">
        <f>IFERROR(VLOOKUP(MYRANKS_H[[#This Row],[IDFANGRAPHS]],STEAMER_H[],COLUMN(STEAMER_H[HR]),FALSE),0)</f>
        <v>9</v>
      </c>
      <c r="N461" s="56">
        <f>IFERROR(VLOOKUP(MYRANKS_H[[#This Row],[IDFANGRAPHS]],STEAMER_H[],COLUMN(STEAMER_H[R]),FALSE),0)</f>
        <v>40</v>
      </c>
      <c r="O461" s="56">
        <f>IFERROR(VLOOKUP(MYRANKS_H[[#This Row],[IDFANGRAPHS]],STEAMER_H[],COLUMN(STEAMER_H[RBI]),FALSE),0)</f>
        <v>40</v>
      </c>
      <c r="P461" s="56">
        <f>IFERROR(VLOOKUP(MYRANKS_H[[#This Row],[IDFANGRAPHS]],STEAMER_H[],COLUMN(STEAMER_H[BB]),FALSE),0)</f>
        <v>21</v>
      </c>
      <c r="Q461" s="56">
        <f>IFERROR(VLOOKUP(MYRANKS_H[[#This Row],[IDFANGRAPHS]],STEAMER_H[],COLUMN(STEAMER_H[HBP]),FALSE),0)</f>
        <v>2</v>
      </c>
      <c r="R461" s="56">
        <f>IFERROR(VLOOKUP(MYRANKS_H[[#This Row],[IDFANGRAPHS]],STEAMER_H[],COLUMN(STEAMER_H[SO]),FALSE),0)</f>
        <v>72</v>
      </c>
      <c r="S461" s="56">
        <f>IFERROR(VLOOKUP(MYRANKS_H[[#This Row],[IDFANGRAPHS]],STEAMER_H[],COLUMN(STEAMER_H[SB]),FALSE),0)</f>
        <v>3</v>
      </c>
      <c r="T461" s="85">
        <f>IFERROR(MYRANKS_H[[#This Row],[H]]/MYRANKS_H[[#This Row],[AB]],0)</f>
        <v>0.27873563218390807</v>
      </c>
      <c r="U461" s="85">
        <f>IFERROR((MYRANKS_H[[#This Row],[H]]+MYRANKS_H[[#This Row],[BB]]+MYRANKS_H[[#This Row],[HBP]])/(MYRANKS_H[[#This Row],[AB]]+MYRANKS_H[[#This Row],[BB]]+MYRANKS_H[[#This Row],[HBP]]),0)</f>
        <v>0.32345013477088946</v>
      </c>
      <c r="V461" s="85">
        <f>IFERROR((MYRANKS_H[[#This Row],[H]]+MYRANKS_H[[#This Row],[2B]]+2*MYRANKS_H[[#This Row],[3B]]+3*MYRANKS_H[[#This Row],[HR]])/MYRANKS_H[[#This Row],[AB]],0)</f>
        <v>0.41091954022988508</v>
      </c>
      <c r="W461" s="74">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1" s="74">
        <f>VLOOKUP(MYRANKS_H[[#This Row],[POS]],REPLACEMENT_LEVEL[],3,FALSE)</f>
        <v>0</v>
      </c>
      <c r="Y461" s="74">
        <f>MYRANKS_H[[#This Row],[PROJ PTS]]-MYRANKS_H[[#This Row],[REPL LEVEL]]</f>
        <v>0</v>
      </c>
      <c r="Z461" s="74">
        <f>RANK(MYRANKS_H[[#This Row],[POINTS OVER REPL]],MYRANKS_H[POINTS OVER REPL])</f>
        <v>1</v>
      </c>
      <c r="AA461" s="74">
        <f>IF(MYRANKS_H[[#This Row],[RANK]]&lt;=TOTAL_HITTERS_DRAFTED,MYRANKS_H[[#This Row],[POINTS OVER REPL]],0)</f>
        <v>0</v>
      </c>
      <c r="AB461" s="76">
        <f>MYRANKS_H[[#This Row],[POINTS OVER REPL]]*DOLLAR_VALUE_PER_POINT+1</f>
        <v>1</v>
      </c>
      <c r="AC461" s="74"/>
      <c r="AD461" s="74">
        <f>IF(AND(MYRANKS_H[[#This Row],[RANK]]&lt;=(TOTAL_HITTERS_DRAFTED-HITTERS_BELOW_REPL_DRAFTED),MYRANKS_H[[#This Row],[$ACTUAL]]=""),MYRANKS_H[[#This Row],[POINTS OVER REPL]],0)</f>
        <v>0</v>
      </c>
      <c r="AE461" s="86">
        <f>IF(MYRANKS_H[[#This Row],[$ACTUAL]]="",MYRANKS_H[[#This Row],[POINTS OVER REPL]]*REMAINING_DOLLAR_VALUE_PER_POINT+1,0)</f>
        <v>1</v>
      </c>
    </row>
    <row r="462" spans="1:31" ht="15" customHeight="1" x14ac:dyDescent="0.25">
      <c r="A462" s="89" t="s">
        <v>15735</v>
      </c>
      <c r="B462" s="90" t="str">
        <f>VLOOKUP(MYRANKS_H[[#This Row],[PLAYERID]],PLAYERIDMAP2[],COLUMN(PLAYERIDMAP2[LASTNAME]),FALSE)</f>
        <v>Villar</v>
      </c>
      <c r="C462" s="90" t="str">
        <f>VLOOKUP(MYRANKS_H[[#This Row],[PLAYERID]],PLAYERIDMAP2[],COLUMN(PLAYERIDMAP2[FIRSTNAME]),FALSE)</f>
        <v>Jonathan</v>
      </c>
      <c r="D462" s="90" t="str">
        <f>MYRANKS_H[[#This Row],[FNAME]]&amp;" "&amp;MYRANKS_H[[#This Row],[LNAME]]</f>
        <v>Jonathan Villar</v>
      </c>
      <c r="E462" s="90" t="str">
        <f>VLOOKUP(MYRANKS_H[[#This Row],[PLAYERID]],PLAYERIDMAP2[],COLUMN(PLAYERIDMAP2[TEAM]),FALSE)</f>
        <v>MIL</v>
      </c>
      <c r="F462" s="90" t="str">
        <f>VLOOKUP(MYRANKS_H[[#This Row],[PLAYERID]],PLAYERIDMAP2[],COLUMN(PLAYERIDMAP2[POS]),FALSE)</f>
        <v>SS</v>
      </c>
      <c r="G462" s="90">
        <f>IFERROR(VALUE(VLOOKUP(MYRANKS_H[[#This Row],[PLAYERID]],PLAYERIDMAP2[],COLUMN(PLAYERIDMAP2[IDFANGRAPHS]),FALSE)),VLOOKUP(MYRANKS_H[[#This Row],[PLAYERID]],PLAYERIDMAP2[],COLUMN(PLAYERIDMAP2[IDFANGRAPHS]),FALSE))</f>
        <v>10071</v>
      </c>
      <c r="H462" s="56">
        <f>IFERROR(VLOOKUP(MYRANKS_H[[#This Row],[IDFANGRAPHS]],STEAMER_H[],COLUMN(STEAMER_H[PA]),FALSE),0)</f>
        <v>323</v>
      </c>
      <c r="I462" s="56">
        <f>IFERROR(VLOOKUP(MYRANKS_H[[#This Row],[IDFANGRAPHS]],STEAMER_H[],COLUMN(STEAMER_H[AB]),FALSE),0)</f>
        <v>291</v>
      </c>
      <c r="J462" s="56">
        <f>IFERROR(VLOOKUP(MYRANKS_H[[#This Row],[IDFANGRAPHS]],STEAMER_H[],COLUMN(STEAMER_H[H]),FALSE),0)</f>
        <v>70</v>
      </c>
      <c r="K462" s="56">
        <f>IFERROR(VLOOKUP(MYRANKS_H[[#This Row],[IDFANGRAPHS]],STEAMER_H[],COLUMN(STEAMER_H[2B]),FALSE),0)</f>
        <v>12</v>
      </c>
      <c r="L462" s="56">
        <f>IFERROR(VLOOKUP(MYRANKS_H[[#This Row],[IDFANGRAPHS]],STEAMER_H[],COLUMN(STEAMER_H[3B]),FALSE),0)</f>
        <v>2</v>
      </c>
      <c r="M462" s="56">
        <f>IFERROR(VLOOKUP(MYRANKS_H[[#This Row],[IDFANGRAPHS]],STEAMER_H[],COLUMN(STEAMER_H[HR]),FALSE),0)</f>
        <v>7</v>
      </c>
      <c r="N462" s="56">
        <f>IFERROR(VLOOKUP(MYRANKS_H[[#This Row],[IDFANGRAPHS]],STEAMER_H[],COLUMN(STEAMER_H[R]),FALSE),0)</f>
        <v>33</v>
      </c>
      <c r="O462" s="56">
        <f>IFERROR(VLOOKUP(MYRANKS_H[[#This Row],[IDFANGRAPHS]],STEAMER_H[],COLUMN(STEAMER_H[RBI]),FALSE),0)</f>
        <v>30</v>
      </c>
      <c r="P462" s="56">
        <f>IFERROR(VLOOKUP(MYRANKS_H[[#This Row],[IDFANGRAPHS]],STEAMER_H[],COLUMN(STEAMER_H[BB]),FALSE),0)</f>
        <v>25</v>
      </c>
      <c r="Q462" s="56">
        <f>IFERROR(VLOOKUP(MYRANKS_H[[#This Row],[IDFANGRAPHS]],STEAMER_H[],COLUMN(STEAMER_H[HBP]),FALSE),0)</f>
        <v>2</v>
      </c>
      <c r="R462" s="56">
        <f>IFERROR(VLOOKUP(MYRANKS_H[[#This Row],[IDFANGRAPHS]],STEAMER_H[],COLUMN(STEAMER_H[SO]),FALSE),0)</f>
        <v>82</v>
      </c>
      <c r="S462" s="56">
        <f>IFERROR(VLOOKUP(MYRANKS_H[[#This Row],[IDFANGRAPHS]],STEAMER_H[],COLUMN(STEAMER_H[SB]),FALSE),0)</f>
        <v>20</v>
      </c>
      <c r="T462" s="87">
        <f>IFERROR(MYRANKS_H[[#This Row],[H]]/MYRANKS_H[[#This Row],[AB]],0)</f>
        <v>0.24054982817869416</v>
      </c>
      <c r="U462" s="87">
        <f>IFERROR((MYRANKS_H[[#This Row],[H]]+MYRANKS_H[[#This Row],[BB]]+MYRANKS_H[[#This Row],[HBP]])/(MYRANKS_H[[#This Row],[AB]]+MYRANKS_H[[#This Row],[BB]]+MYRANKS_H[[#This Row],[HBP]]),0)</f>
        <v>0.30503144654088049</v>
      </c>
      <c r="V462" s="87">
        <f>IFERROR((MYRANKS_H[[#This Row],[H]]+MYRANKS_H[[#This Row],[2B]]+2*MYRANKS_H[[#This Row],[3B]]+3*MYRANKS_H[[#This Row],[HR]])/MYRANKS_H[[#This Row],[AB]],0)</f>
        <v>0.36769759450171824</v>
      </c>
      <c r="W462" s="8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2" s="81">
        <f>VLOOKUP(MYRANKS_H[[#This Row],[POS]],REPLACEMENT_LEVEL[],3,FALSE)</f>
        <v>0</v>
      </c>
      <c r="Y462" s="81">
        <f>MYRANKS_H[[#This Row],[PROJ PTS]]-MYRANKS_H[[#This Row],[REPL LEVEL]]</f>
        <v>0</v>
      </c>
      <c r="Z462" s="81">
        <f>RANK(MYRANKS_H[[#This Row],[POINTS OVER REPL]],MYRANKS_H[POINTS OVER REPL])</f>
        <v>1</v>
      </c>
      <c r="AA462" s="81">
        <f>IF(MYRANKS_H[[#This Row],[RANK]]&lt;=TOTAL_HITTERS_DRAFTED,MYRANKS_H[[#This Row],[POINTS OVER REPL]],0)</f>
        <v>0</v>
      </c>
      <c r="AB462" s="83">
        <f>MYRANKS_H[[#This Row],[POINTS OVER REPL]]*DOLLAR_VALUE_PER_POINT+1</f>
        <v>1</v>
      </c>
      <c r="AC462" s="81"/>
      <c r="AD462" s="81">
        <f>IF(AND(MYRANKS_H[[#This Row],[RANK]]&lt;=(TOTAL_HITTERS_DRAFTED-HITTERS_BELOW_REPL_DRAFTED),MYRANKS_H[[#This Row],[$ACTUAL]]=""),MYRANKS_H[[#This Row],[POINTS OVER REPL]],0)</f>
        <v>0</v>
      </c>
      <c r="AE462" s="88">
        <f>IF(MYRANKS_H[[#This Row],[$ACTUAL]]="",MYRANKS_H[[#This Row],[POINTS OVER REPL]]*REMAINING_DOLLAR_VALUE_PER_POINT+1,0)</f>
        <v>1</v>
      </c>
    </row>
    <row r="463" spans="1:31" ht="15" customHeight="1" x14ac:dyDescent="0.25">
      <c r="A463" s="89" t="s">
        <v>15868</v>
      </c>
      <c r="B463" s="90" t="str">
        <f>VLOOKUP(MYRANKS_H[[#This Row],[PLAYERID]],PLAYERIDMAP2[],COLUMN(PLAYERIDMAP2[LASTNAME]),FALSE)</f>
        <v>Wheeler</v>
      </c>
      <c r="C463" s="90" t="str">
        <f>VLOOKUP(MYRANKS_H[[#This Row],[PLAYERID]],PLAYERIDMAP2[],COLUMN(PLAYERIDMAP2[FIRSTNAME]),FALSE)</f>
        <v>Ryan</v>
      </c>
      <c r="D463" s="90" t="str">
        <f>MYRANKS_H[[#This Row],[FNAME]]&amp;" "&amp;MYRANKS_H[[#This Row],[LNAME]]</f>
        <v>Ryan Wheeler</v>
      </c>
      <c r="E463" s="90" t="str">
        <f>VLOOKUP(MYRANKS_H[[#This Row],[PLAYERID]],PLAYERIDMAP2[],COLUMN(PLAYERIDMAP2[TEAM]),FALSE)</f>
        <v>LAA</v>
      </c>
      <c r="F463" s="90" t="str">
        <f>VLOOKUP(MYRANKS_H[[#This Row],[PLAYERID]],PLAYERIDMAP2[],COLUMN(PLAYERIDMAP2[POS]),FALSE)</f>
        <v>3B</v>
      </c>
      <c r="G463" s="90">
        <f>IFERROR(VALUE(VLOOKUP(MYRANKS_H[[#This Row],[PLAYERID]],PLAYERIDMAP2[],COLUMN(PLAYERIDMAP2[IDFANGRAPHS]),FALSE)),VLOOKUP(MYRANKS_H[[#This Row],[PLAYERID]],PLAYERIDMAP2[],COLUMN(PLAYERIDMAP2[IDFANGRAPHS]),FALSE))</f>
        <v>9312</v>
      </c>
      <c r="H463" s="56">
        <f>IFERROR(VLOOKUP(MYRANKS_H[[#This Row],[IDFANGRAPHS]],STEAMER_H[],COLUMN(STEAMER_H[PA]),FALSE),0)</f>
        <v>1</v>
      </c>
      <c r="I463" s="56">
        <f>IFERROR(VLOOKUP(MYRANKS_H[[#This Row],[IDFANGRAPHS]],STEAMER_H[],COLUMN(STEAMER_H[AB]),FALSE),0)</f>
        <v>1</v>
      </c>
      <c r="J463" s="56">
        <f>IFERROR(VLOOKUP(MYRANKS_H[[#This Row],[IDFANGRAPHS]],STEAMER_H[],COLUMN(STEAMER_H[H]),FALSE),0)</f>
        <v>0</v>
      </c>
      <c r="K463" s="56">
        <f>IFERROR(VLOOKUP(MYRANKS_H[[#This Row],[IDFANGRAPHS]],STEAMER_H[],COLUMN(STEAMER_H[2B]),FALSE),0)</f>
        <v>0</v>
      </c>
      <c r="L463" s="56">
        <f>IFERROR(VLOOKUP(MYRANKS_H[[#This Row],[IDFANGRAPHS]],STEAMER_H[],COLUMN(STEAMER_H[3B]),FALSE),0)</f>
        <v>0</v>
      </c>
      <c r="M463" s="56">
        <f>IFERROR(VLOOKUP(MYRANKS_H[[#This Row],[IDFANGRAPHS]],STEAMER_H[],COLUMN(STEAMER_H[HR]),FALSE),0)</f>
        <v>0</v>
      </c>
      <c r="N463" s="56">
        <f>IFERROR(VLOOKUP(MYRANKS_H[[#This Row],[IDFANGRAPHS]],STEAMER_H[],COLUMN(STEAMER_H[R]),FALSE),0)</f>
        <v>0</v>
      </c>
      <c r="O463" s="56">
        <f>IFERROR(VLOOKUP(MYRANKS_H[[#This Row],[IDFANGRAPHS]],STEAMER_H[],COLUMN(STEAMER_H[RBI]),FALSE),0)</f>
        <v>0</v>
      </c>
      <c r="P463" s="56">
        <f>IFERROR(VLOOKUP(MYRANKS_H[[#This Row],[IDFANGRAPHS]],STEAMER_H[],COLUMN(STEAMER_H[BB]),FALSE),0)</f>
        <v>0</v>
      </c>
      <c r="Q463" s="56">
        <f>IFERROR(VLOOKUP(MYRANKS_H[[#This Row],[IDFANGRAPHS]],STEAMER_H[],COLUMN(STEAMER_H[HBP]),FALSE),0)</f>
        <v>0</v>
      </c>
      <c r="R463" s="56">
        <f>IFERROR(VLOOKUP(MYRANKS_H[[#This Row],[IDFANGRAPHS]],STEAMER_H[],COLUMN(STEAMER_H[SO]),FALSE),0)</f>
        <v>0</v>
      </c>
      <c r="S463" s="56">
        <f>IFERROR(VLOOKUP(MYRANKS_H[[#This Row],[IDFANGRAPHS]],STEAMER_H[],COLUMN(STEAMER_H[SB]),FALSE),0)</f>
        <v>0</v>
      </c>
      <c r="T463" s="87">
        <f>IFERROR(MYRANKS_H[[#This Row],[H]]/MYRANKS_H[[#This Row],[AB]],0)</f>
        <v>0</v>
      </c>
      <c r="U463" s="87">
        <f>IFERROR((MYRANKS_H[[#This Row],[H]]+MYRANKS_H[[#This Row],[BB]]+MYRANKS_H[[#This Row],[HBP]])/(MYRANKS_H[[#This Row],[AB]]+MYRANKS_H[[#This Row],[BB]]+MYRANKS_H[[#This Row],[HBP]]),0)</f>
        <v>0</v>
      </c>
      <c r="V463" s="87">
        <f>IFERROR((MYRANKS_H[[#This Row],[H]]+MYRANKS_H[[#This Row],[2B]]+2*MYRANKS_H[[#This Row],[3B]]+3*MYRANKS_H[[#This Row],[HR]])/MYRANKS_H[[#This Row],[AB]],0)</f>
        <v>0</v>
      </c>
      <c r="W463" s="8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3" s="81">
        <f>VLOOKUP(MYRANKS_H[[#This Row],[POS]],REPLACEMENT_LEVEL[],3,FALSE)</f>
        <v>0</v>
      </c>
      <c r="Y463" s="81">
        <f>MYRANKS_H[[#This Row],[PROJ PTS]]-MYRANKS_H[[#This Row],[REPL LEVEL]]</f>
        <v>0</v>
      </c>
      <c r="Z463" s="81">
        <f>RANK(MYRANKS_H[[#This Row],[POINTS OVER REPL]],MYRANKS_H[POINTS OVER REPL])</f>
        <v>1</v>
      </c>
      <c r="AA463" s="81">
        <f>IF(MYRANKS_H[[#This Row],[RANK]]&lt;=TOTAL_HITTERS_DRAFTED,MYRANKS_H[[#This Row],[POINTS OVER REPL]],0)</f>
        <v>0</v>
      </c>
      <c r="AB463" s="83">
        <f>MYRANKS_H[[#This Row],[POINTS OVER REPL]]*DOLLAR_VALUE_PER_POINT+1</f>
        <v>1</v>
      </c>
      <c r="AC463" s="81"/>
      <c r="AD463" s="81">
        <f>IF(AND(MYRANKS_H[[#This Row],[RANK]]&lt;=(TOTAL_HITTERS_DRAFTED-HITTERS_BELOW_REPL_DRAFTED),MYRANKS_H[[#This Row],[$ACTUAL]]=""),MYRANKS_H[[#This Row],[POINTS OVER REPL]],0)</f>
        <v>0</v>
      </c>
      <c r="AE463" s="88">
        <f>IF(MYRANKS_H[[#This Row],[$ACTUAL]]="",MYRANKS_H[[#This Row],[POINTS OVER REPL]]*REMAINING_DOLLAR_VALUE_PER_POINT+1,0)</f>
        <v>1</v>
      </c>
    </row>
    <row r="464" spans="1:31" ht="15" customHeight="1" x14ac:dyDescent="0.25">
      <c r="A464" s="89" t="s">
        <v>15904</v>
      </c>
      <c r="B464" s="90" t="str">
        <f>VLOOKUP(MYRANKS_H[[#This Row],[PLAYERID]],PLAYERIDMAP2[],COLUMN(PLAYERIDMAP2[LASTNAME]),FALSE)</f>
        <v>Wilson</v>
      </c>
      <c r="C464" s="90" t="str">
        <f>VLOOKUP(MYRANKS_H[[#This Row],[PLAYERID]],PLAYERIDMAP2[],COLUMN(PLAYERIDMAP2[FIRSTNAME]),FALSE)</f>
        <v>Bobby</v>
      </c>
      <c r="D464" s="90" t="str">
        <f>MYRANKS_H[[#This Row],[FNAME]]&amp;" "&amp;MYRANKS_H[[#This Row],[LNAME]]</f>
        <v>Bobby Wilson</v>
      </c>
      <c r="E464" s="90" t="str">
        <f>VLOOKUP(MYRANKS_H[[#This Row],[PLAYERID]],PLAYERIDMAP2[],COLUMN(PLAYERIDMAP2[TEAM]),FALSE)</f>
        <v>N/A</v>
      </c>
      <c r="F464" s="90" t="str">
        <f>VLOOKUP(MYRANKS_H[[#This Row],[PLAYERID]],PLAYERIDMAP2[],COLUMN(PLAYERIDMAP2[POS]),FALSE)</f>
        <v>C</v>
      </c>
      <c r="G464" s="90">
        <f>IFERROR(VALUE(VLOOKUP(MYRANKS_H[[#This Row],[PLAYERID]],PLAYERIDMAP2[],COLUMN(PLAYERIDMAP2[IDFANGRAPHS]),FALSE)),VLOOKUP(MYRANKS_H[[#This Row],[PLAYERID]],PLAYERIDMAP2[],COLUMN(PLAYERIDMAP2[IDFANGRAPHS]),FALSE))</f>
        <v>6564</v>
      </c>
      <c r="H464" s="56">
        <f>IFERROR(VLOOKUP(MYRANKS_H[[#This Row],[IDFANGRAPHS]],STEAMER_H[],COLUMN(STEAMER_H[PA]),FALSE),0)</f>
        <v>1</v>
      </c>
      <c r="I464" s="56">
        <f>IFERROR(VLOOKUP(MYRANKS_H[[#This Row],[IDFANGRAPHS]],STEAMER_H[],COLUMN(STEAMER_H[AB]),FALSE),0)</f>
        <v>1</v>
      </c>
      <c r="J464" s="56">
        <f>IFERROR(VLOOKUP(MYRANKS_H[[#This Row],[IDFANGRAPHS]],STEAMER_H[],COLUMN(STEAMER_H[H]),FALSE),0)</f>
        <v>0</v>
      </c>
      <c r="K464" s="56">
        <f>IFERROR(VLOOKUP(MYRANKS_H[[#This Row],[IDFANGRAPHS]],STEAMER_H[],COLUMN(STEAMER_H[2B]),FALSE),0)</f>
        <v>0</v>
      </c>
      <c r="L464" s="56">
        <f>IFERROR(VLOOKUP(MYRANKS_H[[#This Row],[IDFANGRAPHS]],STEAMER_H[],COLUMN(STEAMER_H[3B]),FALSE),0)</f>
        <v>0</v>
      </c>
      <c r="M464" s="56">
        <f>IFERROR(VLOOKUP(MYRANKS_H[[#This Row],[IDFANGRAPHS]],STEAMER_H[],COLUMN(STEAMER_H[HR]),FALSE),0)</f>
        <v>0</v>
      </c>
      <c r="N464" s="56">
        <f>IFERROR(VLOOKUP(MYRANKS_H[[#This Row],[IDFANGRAPHS]],STEAMER_H[],COLUMN(STEAMER_H[R]),FALSE),0)</f>
        <v>0</v>
      </c>
      <c r="O464" s="56">
        <f>IFERROR(VLOOKUP(MYRANKS_H[[#This Row],[IDFANGRAPHS]],STEAMER_H[],COLUMN(STEAMER_H[RBI]),FALSE),0)</f>
        <v>0</v>
      </c>
      <c r="P464" s="56">
        <f>IFERROR(VLOOKUP(MYRANKS_H[[#This Row],[IDFANGRAPHS]],STEAMER_H[],COLUMN(STEAMER_H[BB]),FALSE),0)</f>
        <v>0</v>
      </c>
      <c r="Q464" s="56">
        <f>IFERROR(VLOOKUP(MYRANKS_H[[#This Row],[IDFANGRAPHS]],STEAMER_H[],COLUMN(STEAMER_H[HBP]),FALSE),0)</f>
        <v>0</v>
      </c>
      <c r="R464" s="56">
        <f>IFERROR(VLOOKUP(MYRANKS_H[[#This Row],[IDFANGRAPHS]],STEAMER_H[],COLUMN(STEAMER_H[SO]),FALSE),0)</f>
        <v>0</v>
      </c>
      <c r="S464" s="56">
        <f>IFERROR(VLOOKUP(MYRANKS_H[[#This Row],[IDFANGRAPHS]],STEAMER_H[],COLUMN(STEAMER_H[SB]),FALSE),0)</f>
        <v>0</v>
      </c>
      <c r="T464" s="87">
        <f>IFERROR(MYRANKS_H[[#This Row],[H]]/MYRANKS_H[[#This Row],[AB]],0)</f>
        <v>0</v>
      </c>
      <c r="U464" s="87">
        <f>IFERROR((MYRANKS_H[[#This Row],[H]]+MYRANKS_H[[#This Row],[BB]]+MYRANKS_H[[#This Row],[HBP]])/(MYRANKS_H[[#This Row],[AB]]+MYRANKS_H[[#This Row],[BB]]+MYRANKS_H[[#This Row],[HBP]]),0)</f>
        <v>0</v>
      </c>
      <c r="V464" s="87">
        <f>IFERROR((MYRANKS_H[[#This Row],[H]]+MYRANKS_H[[#This Row],[2B]]+2*MYRANKS_H[[#This Row],[3B]]+3*MYRANKS_H[[#This Row],[HR]])/MYRANKS_H[[#This Row],[AB]],0)</f>
        <v>0</v>
      </c>
      <c r="W464" s="8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4" s="81">
        <f>VLOOKUP(MYRANKS_H[[#This Row],[POS]],REPLACEMENT_LEVEL[],3,FALSE)</f>
        <v>0</v>
      </c>
      <c r="Y464" s="81">
        <f>MYRANKS_H[[#This Row],[PROJ PTS]]-MYRANKS_H[[#This Row],[REPL LEVEL]]</f>
        <v>0</v>
      </c>
      <c r="Z464" s="81">
        <f>RANK(MYRANKS_H[[#This Row],[POINTS OVER REPL]],MYRANKS_H[POINTS OVER REPL])</f>
        <v>1</v>
      </c>
      <c r="AA464" s="81">
        <f>IF(MYRANKS_H[[#This Row],[RANK]]&lt;=TOTAL_HITTERS_DRAFTED,MYRANKS_H[[#This Row],[POINTS OVER REPL]],0)</f>
        <v>0</v>
      </c>
      <c r="AB464" s="83">
        <f>MYRANKS_H[[#This Row],[POINTS OVER REPL]]*DOLLAR_VALUE_PER_POINT+1</f>
        <v>1</v>
      </c>
      <c r="AC464" s="81"/>
      <c r="AD464" s="81">
        <f>IF(AND(MYRANKS_H[[#This Row],[RANK]]&lt;=(TOTAL_HITTERS_DRAFTED-HITTERS_BELOW_REPL_DRAFTED),MYRANKS_H[[#This Row],[$ACTUAL]]=""),MYRANKS_H[[#This Row],[POINTS OVER REPL]],0)</f>
        <v>0</v>
      </c>
      <c r="AE464" s="88">
        <f>IF(MYRANKS_H[[#This Row],[$ACTUAL]]="",MYRANKS_H[[#This Row],[POINTS OVER REPL]]*REMAINING_DOLLAR_VALUE_PER_POINT+1,0)</f>
        <v>1</v>
      </c>
    </row>
    <row r="465" spans="1:31" ht="15" customHeight="1" x14ac:dyDescent="0.25">
      <c r="A465" s="2" t="s">
        <v>10996</v>
      </c>
      <c r="B465" s="14" t="str">
        <f>VLOOKUP(MYRANKS_H[[#This Row],[PLAYERID]],PLAYERIDMAP2[],COLUMN(PLAYERIDMAP2[LASTNAME]),FALSE)</f>
        <v>Abreu</v>
      </c>
      <c r="C465" s="14" t="str">
        <f>VLOOKUP(MYRANKS_H[[#This Row],[PLAYERID]],PLAYERIDMAP2[],COLUMN(PLAYERIDMAP2[FIRSTNAME]),FALSE)</f>
        <v>Bobby</v>
      </c>
      <c r="D465" s="14" t="str">
        <f>MYRANKS_H[[#This Row],[FNAME]]&amp;" "&amp;MYRANKS_H[[#This Row],[LNAME]]</f>
        <v>Bobby Abreu</v>
      </c>
      <c r="E465" s="14" t="str">
        <f>VLOOKUP(MYRANKS_H[[#This Row],[PLAYERID]],PLAYERIDMAP2[],COLUMN(PLAYERIDMAP2[TEAM]),FALSE)</f>
        <v>N/A</v>
      </c>
      <c r="F465" s="14" t="str">
        <f>VLOOKUP(MYRANKS_H[[#This Row],[PLAYERID]],PLAYERIDMAP2[],COLUMN(PLAYERIDMAP2[POS]),FALSE)</f>
        <v>OF</v>
      </c>
      <c r="G465" s="14">
        <f>IFERROR(VALUE(VLOOKUP(MYRANKS_H[[#This Row],[PLAYERID]],PLAYERIDMAP2[],COLUMN(PLAYERIDMAP2[IDFANGRAPHS]),FALSE)),VLOOKUP(MYRANKS_H[[#This Row],[PLAYERID]],PLAYERIDMAP2[],COLUMN(PLAYERIDMAP2[IDFANGRAPHS]),FALSE))</f>
        <v>945</v>
      </c>
      <c r="H465" s="56">
        <f>IFERROR(VLOOKUP(MYRANKS_H[[#This Row],[IDFANGRAPHS]],STEAMER_H[],COLUMN(STEAMER_H[PA]),FALSE),0)</f>
        <v>1</v>
      </c>
      <c r="I465" s="56">
        <f>IFERROR(VLOOKUP(MYRANKS_H[[#This Row],[IDFANGRAPHS]],STEAMER_H[],COLUMN(STEAMER_H[AB]),FALSE),0)</f>
        <v>1</v>
      </c>
      <c r="J465" s="56">
        <f>IFERROR(VLOOKUP(MYRANKS_H[[#This Row],[IDFANGRAPHS]],STEAMER_H[],COLUMN(STEAMER_H[H]),FALSE),0)</f>
        <v>0</v>
      </c>
      <c r="K465" s="56">
        <f>IFERROR(VLOOKUP(MYRANKS_H[[#This Row],[IDFANGRAPHS]],STEAMER_H[],COLUMN(STEAMER_H[2B]),FALSE),0)</f>
        <v>0</v>
      </c>
      <c r="L465" s="56">
        <f>IFERROR(VLOOKUP(MYRANKS_H[[#This Row],[IDFANGRAPHS]],STEAMER_H[],COLUMN(STEAMER_H[3B]),FALSE),0)</f>
        <v>0</v>
      </c>
      <c r="M465" s="56">
        <f>IFERROR(VLOOKUP(MYRANKS_H[[#This Row],[IDFANGRAPHS]],STEAMER_H[],COLUMN(STEAMER_H[HR]),FALSE),0)</f>
        <v>0</v>
      </c>
      <c r="N465" s="56">
        <f>IFERROR(VLOOKUP(MYRANKS_H[[#This Row],[IDFANGRAPHS]],STEAMER_H[],COLUMN(STEAMER_H[R]),FALSE),0)</f>
        <v>0</v>
      </c>
      <c r="O465" s="56">
        <f>IFERROR(VLOOKUP(MYRANKS_H[[#This Row],[IDFANGRAPHS]],STEAMER_H[],COLUMN(STEAMER_H[RBI]),FALSE),0)</f>
        <v>0</v>
      </c>
      <c r="P465" s="56">
        <f>IFERROR(VLOOKUP(MYRANKS_H[[#This Row],[IDFANGRAPHS]],STEAMER_H[],COLUMN(STEAMER_H[BB]),FALSE),0)</f>
        <v>0</v>
      </c>
      <c r="Q465" s="56">
        <f>IFERROR(VLOOKUP(MYRANKS_H[[#This Row],[IDFANGRAPHS]],STEAMER_H[],COLUMN(STEAMER_H[HBP]),FALSE),0)</f>
        <v>0</v>
      </c>
      <c r="R465" s="56">
        <f>IFERROR(VLOOKUP(MYRANKS_H[[#This Row],[IDFANGRAPHS]],STEAMER_H[],COLUMN(STEAMER_H[SO]),FALSE),0)</f>
        <v>0</v>
      </c>
      <c r="S465" s="56">
        <f>IFERROR(VLOOKUP(MYRANKS_H[[#This Row],[IDFANGRAPHS]],STEAMER_H[],COLUMN(STEAMER_H[SB]),FALSE),0)</f>
        <v>0</v>
      </c>
      <c r="T465" s="19">
        <f>IFERROR(MYRANKS_H[[#This Row],[H]]/MYRANKS_H[[#This Row],[AB]],0)</f>
        <v>0</v>
      </c>
      <c r="U465" s="19">
        <f>IFERROR((MYRANKS_H[[#This Row],[H]]+MYRANKS_H[[#This Row],[BB]]+MYRANKS_H[[#This Row],[HBP]])/(MYRANKS_H[[#This Row],[AB]]+MYRANKS_H[[#This Row],[BB]]+MYRANKS_H[[#This Row],[HBP]]),0)</f>
        <v>0</v>
      </c>
      <c r="V465" s="19">
        <f>IFERROR((MYRANKS_H[[#This Row],[H]]+MYRANKS_H[[#This Row],[2B]]+2*MYRANKS_H[[#This Row],[3B]]+3*MYRANKS_H[[#This Row],[HR]])/MYRANKS_H[[#This Row],[AB]],0)</f>
        <v>0</v>
      </c>
      <c r="W46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5" s="27">
        <f>VLOOKUP(MYRANKS_H[[#This Row],[POS]],REPLACEMENT_LEVEL[],3,FALSE)</f>
        <v>0</v>
      </c>
      <c r="Y465" s="27">
        <f>MYRANKS_H[[#This Row],[PROJ PTS]]-MYRANKS_H[[#This Row],[REPL LEVEL]]</f>
        <v>0</v>
      </c>
      <c r="Z465" s="27">
        <f>RANK(MYRANKS_H[[#This Row],[POINTS OVER REPL]],MYRANKS_H[POINTS OVER REPL])</f>
        <v>1</v>
      </c>
      <c r="AA465" s="29">
        <f>IF(MYRANKS_H[[#This Row],[RANK]]&lt;=TOTAL_HITTERS_DRAFTED,MYRANKS_H[[#This Row],[POINTS OVER REPL]],0)</f>
        <v>0</v>
      </c>
      <c r="AB465" s="35">
        <f>MYRANKS_H[[#This Row],[POINTS OVER REPL]]*DOLLAR_VALUE_PER_POINT+1</f>
        <v>1</v>
      </c>
      <c r="AC465" s="35"/>
      <c r="AD465" s="29">
        <f>IF(AND(MYRANKS_H[[#This Row],[RANK]]&lt;=(TOTAL_HITTERS_DRAFTED-HITTERS_BELOW_REPL_DRAFTED),MYRANKS_H[[#This Row],[$ACTUAL]]=""),MYRANKS_H[[#This Row],[POINTS OVER REPL]],0)</f>
        <v>0</v>
      </c>
      <c r="AE465" s="35">
        <f>IF(MYRANKS_H[[#This Row],[$ACTUAL]]="",MYRANKS_H[[#This Row],[POINTS OVER REPL]]*REMAINING_DOLLAR_VALUE_PER_POINT+1,0)</f>
        <v>1</v>
      </c>
    </row>
    <row r="466" spans="1:31" ht="15" customHeight="1" x14ac:dyDescent="0.25">
      <c r="A466" s="2" t="s">
        <v>11006</v>
      </c>
      <c r="B466" s="14" t="str">
        <f>VLOOKUP(MYRANKS_H[[#This Row],[PLAYERID]],PLAYERIDMAP2[],COLUMN(PLAYERIDMAP2[LASTNAME]),FALSE)</f>
        <v>Abreu</v>
      </c>
      <c r="C466" s="14" t="str">
        <f>VLOOKUP(MYRANKS_H[[#This Row],[PLAYERID]],PLAYERIDMAP2[],COLUMN(PLAYERIDMAP2[FIRSTNAME]),FALSE)</f>
        <v>Tony</v>
      </c>
      <c r="D466" s="14" t="str">
        <f>MYRANKS_H[[#This Row],[FNAME]]&amp;" "&amp;MYRANKS_H[[#This Row],[LNAME]]</f>
        <v>Tony Abreu</v>
      </c>
      <c r="E466" s="14" t="str">
        <f>VLOOKUP(MYRANKS_H[[#This Row],[PLAYERID]],PLAYERIDMAP2[],COLUMN(PLAYERIDMAP2[TEAM]),FALSE)</f>
        <v>SF</v>
      </c>
      <c r="F466" s="14" t="str">
        <f>VLOOKUP(MYRANKS_H[[#This Row],[PLAYERID]],PLAYERIDMAP2[],COLUMN(PLAYERIDMAP2[POS]),FALSE)</f>
        <v>2B</v>
      </c>
      <c r="G466" s="14">
        <f>IFERROR(VALUE(VLOOKUP(MYRANKS_H[[#This Row],[PLAYERID]],PLAYERIDMAP2[],COLUMN(PLAYERIDMAP2[IDFANGRAPHS]),FALSE)),VLOOKUP(MYRANKS_H[[#This Row],[PLAYERID]],PLAYERIDMAP2[],COLUMN(PLAYERIDMAP2[IDFANGRAPHS]),FALSE))</f>
        <v>5053</v>
      </c>
      <c r="H466" s="56">
        <f>IFERROR(VLOOKUP(MYRANKS_H[[#This Row],[IDFANGRAPHS]],STEAMER_H[],COLUMN(STEAMER_H[PA]),FALSE),0)</f>
        <v>1</v>
      </c>
      <c r="I466" s="56">
        <f>IFERROR(VLOOKUP(MYRANKS_H[[#This Row],[IDFANGRAPHS]],STEAMER_H[],COLUMN(STEAMER_H[AB]),FALSE),0)</f>
        <v>1</v>
      </c>
      <c r="J466" s="56">
        <f>IFERROR(VLOOKUP(MYRANKS_H[[#This Row],[IDFANGRAPHS]],STEAMER_H[],COLUMN(STEAMER_H[H]),FALSE),0)</f>
        <v>0</v>
      </c>
      <c r="K466" s="56">
        <f>IFERROR(VLOOKUP(MYRANKS_H[[#This Row],[IDFANGRAPHS]],STEAMER_H[],COLUMN(STEAMER_H[2B]),FALSE),0)</f>
        <v>0</v>
      </c>
      <c r="L466" s="56">
        <f>IFERROR(VLOOKUP(MYRANKS_H[[#This Row],[IDFANGRAPHS]],STEAMER_H[],COLUMN(STEAMER_H[3B]),FALSE),0)</f>
        <v>0</v>
      </c>
      <c r="M466" s="56">
        <f>IFERROR(VLOOKUP(MYRANKS_H[[#This Row],[IDFANGRAPHS]],STEAMER_H[],COLUMN(STEAMER_H[HR]),FALSE),0)</f>
        <v>0</v>
      </c>
      <c r="N466" s="56">
        <f>IFERROR(VLOOKUP(MYRANKS_H[[#This Row],[IDFANGRAPHS]],STEAMER_H[],COLUMN(STEAMER_H[R]),FALSE),0)</f>
        <v>0</v>
      </c>
      <c r="O466" s="56">
        <f>IFERROR(VLOOKUP(MYRANKS_H[[#This Row],[IDFANGRAPHS]],STEAMER_H[],COLUMN(STEAMER_H[RBI]),FALSE),0)</f>
        <v>0</v>
      </c>
      <c r="P466" s="56">
        <f>IFERROR(VLOOKUP(MYRANKS_H[[#This Row],[IDFANGRAPHS]],STEAMER_H[],COLUMN(STEAMER_H[BB]),FALSE),0)</f>
        <v>0</v>
      </c>
      <c r="Q466" s="56">
        <f>IFERROR(VLOOKUP(MYRANKS_H[[#This Row],[IDFANGRAPHS]],STEAMER_H[],COLUMN(STEAMER_H[HBP]),FALSE),0)</f>
        <v>0</v>
      </c>
      <c r="R466" s="56">
        <f>IFERROR(VLOOKUP(MYRANKS_H[[#This Row],[IDFANGRAPHS]],STEAMER_H[],COLUMN(STEAMER_H[SO]),FALSE),0)</f>
        <v>0</v>
      </c>
      <c r="S466" s="56">
        <f>IFERROR(VLOOKUP(MYRANKS_H[[#This Row],[IDFANGRAPHS]],STEAMER_H[],COLUMN(STEAMER_H[SB]),FALSE),0)</f>
        <v>0</v>
      </c>
      <c r="T466" s="19">
        <f>IFERROR(MYRANKS_H[[#This Row],[H]]/MYRANKS_H[[#This Row],[AB]],0)</f>
        <v>0</v>
      </c>
      <c r="U466" s="19">
        <f>IFERROR((MYRANKS_H[[#This Row],[H]]+MYRANKS_H[[#This Row],[BB]]+MYRANKS_H[[#This Row],[HBP]])/(MYRANKS_H[[#This Row],[AB]]+MYRANKS_H[[#This Row],[BB]]+MYRANKS_H[[#This Row],[HBP]]),0)</f>
        <v>0</v>
      </c>
      <c r="V466" s="19">
        <f>IFERROR((MYRANKS_H[[#This Row],[H]]+MYRANKS_H[[#This Row],[2B]]+2*MYRANKS_H[[#This Row],[3B]]+3*MYRANKS_H[[#This Row],[HR]])/MYRANKS_H[[#This Row],[AB]],0)</f>
        <v>0</v>
      </c>
      <c r="W46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6" s="27">
        <f>VLOOKUP(MYRANKS_H[[#This Row],[POS]],REPLACEMENT_LEVEL[],3,FALSE)</f>
        <v>0</v>
      </c>
      <c r="Y466" s="27">
        <f>MYRANKS_H[[#This Row],[PROJ PTS]]-MYRANKS_H[[#This Row],[REPL LEVEL]]</f>
        <v>0</v>
      </c>
      <c r="Z466" s="27">
        <f>RANK(MYRANKS_H[[#This Row],[POINTS OVER REPL]],MYRANKS_H[POINTS OVER REPL])</f>
        <v>1</v>
      </c>
      <c r="AA466" s="29">
        <f>IF(MYRANKS_H[[#This Row],[RANK]]&lt;=TOTAL_HITTERS_DRAFTED,MYRANKS_H[[#This Row],[POINTS OVER REPL]],0)</f>
        <v>0</v>
      </c>
      <c r="AB466" s="35">
        <f>MYRANKS_H[[#This Row],[POINTS OVER REPL]]*DOLLAR_VALUE_PER_POINT+1</f>
        <v>1</v>
      </c>
      <c r="AC466" s="35"/>
      <c r="AD466" s="29">
        <f>IF(AND(MYRANKS_H[[#This Row],[RANK]]&lt;=(TOTAL_HITTERS_DRAFTED-HITTERS_BELOW_REPL_DRAFTED),MYRANKS_H[[#This Row],[$ACTUAL]]=""),MYRANKS_H[[#This Row],[POINTS OVER REPL]],0)</f>
        <v>0</v>
      </c>
      <c r="AE466" s="35">
        <f>IF(MYRANKS_H[[#This Row],[$ACTUAL]]="",MYRANKS_H[[#This Row],[POINTS OVER REPL]]*REMAINING_DOLLAR_VALUE_PER_POINT+1,0)</f>
        <v>1</v>
      </c>
    </row>
    <row r="467" spans="1:31" ht="15" customHeight="1" x14ac:dyDescent="0.25">
      <c r="A467" s="2" t="s">
        <v>18094</v>
      </c>
      <c r="B467" s="14" t="str">
        <f>VLOOKUP(MYRANKS_H[[#This Row],[PLAYERID]],PLAYERIDMAP2[],COLUMN(PLAYERIDMAP2[LASTNAME]),FALSE)</f>
        <v>Adames</v>
      </c>
      <c r="C467" s="14" t="str">
        <f>VLOOKUP(MYRANKS_H[[#This Row],[PLAYERID]],PLAYERIDMAP2[],COLUMN(PLAYERIDMAP2[FIRSTNAME]),FALSE)</f>
        <v>Cristhian</v>
      </c>
      <c r="D467" s="14" t="str">
        <f>MYRANKS_H[[#This Row],[FNAME]]&amp;" "&amp;MYRANKS_H[[#This Row],[LNAME]]</f>
        <v>Cristhian Adames</v>
      </c>
      <c r="E467" s="14" t="str">
        <f>VLOOKUP(MYRANKS_H[[#This Row],[PLAYERID]],PLAYERIDMAP2[],COLUMN(PLAYERIDMAP2[TEAM]),FALSE)</f>
        <v>COL</v>
      </c>
      <c r="F467" s="14" t="str">
        <f>VLOOKUP(MYRANKS_H[[#This Row],[PLAYERID]],PLAYERIDMAP2[],COLUMN(PLAYERIDMAP2[POS]),FALSE)</f>
        <v>SS</v>
      </c>
      <c r="G467" s="14">
        <f>IFERROR(VALUE(VLOOKUP(MYRANKS_H[[#This Row],[PLAYERID]],PLAYERIDMAP2[],COLUMN(PLAYERIDMAP2[IDFANGRAPHS]),FALSE)),VLOOKUP(MYRANKS_H[[#This Row],[PLAYERID]],PLAYERIDMAP2[],COLUMN(PLAYERIDMAP2[IDFANGRAPHS]),FALSE))</f>
        <v>6013</v>
      </c>
      <c r="H467" s="56">
        <f>IFERROR(VLOOKUP(MYRANKS_H[[#This Row],[IDFANGRAPHS]],STEAMER_H[],COLUMN(STEAMER_H[PA]),FALSE),0)</f>
        <v>54</v>
      </c>
      <c r="I467" s="56">
        <f>IFERROR(VLOOKUP(MYRANKS_H[[#This Row],[IDFANGRAPHS]],STEAMER_H[],COLUMN(STEAMER_H[AB]),FALSE),0)</f>
        <v>50</v>
      </c>
      <c r="J467" s="56">
        <f>IFERROR(VLOOKUP(MYRANKS_H[[#This Row],[IDFANGRAPHS]],STEAMER_H[],COLUMN(STEAMER_H[H]),FALSE),0)</f>
        <v>14</v>
      </c>
      <c r="K467" s="56">
        <f>IFERROR(VLOOKUP(MYRANKS_H[[#This Row],[IDFANGRAPHS]],STEAMER_H[],COLUMN(STEAMER_H[2B]),FALSE),0)</f>
        <v>2</v>
      </c>
      <c r="L467" s="56">
        <f>IFERROR(VLOOKUP(MYRANKS_H[[#This Row],[IDFANGRAPHS]],STEAMER_H[],COLUMN(STEAMER_H[3B]),FALSE),0)</f>
        <v>0</v>
      </c>
      <c r="M467" s="56">
        <f>IFERROR(VLOOKUP(MYRANKS_H[[#This Row],[IDFANGRAPHS]],STEAMER_H[],COLUMN(STEAMER_H[HR]),FALSE),0)</f>
        <v>1</v>
      </c>
      <c r="N467" s="56">
        <f>IFERROR(VLOOKUP(MYRANKS_H[[#This Row],[IDFANGRAPHS]],STEAMER_H[],COLUMN(STEAMER_H[R]),FALSE),0)</f>
        <v>6</v>
      </c>
      <c r="O467" s="56">
        <f>IFERROR(VLOOKUP(MYRANKS_H[[#This Row],[IDFANGRAPHS]],STEAMER_H[],COLUMN(STEAMER_H[RBI]),FALSE),0)</f>
        <v>5</v>
      </c>
      <c r="P467" s="56">
        <f>IFERROR(VLOOKUP(MYRANKS_H[[#This Row],[IDFANGRAPHS]],STEAMER_H[],COLUMN(STEAMER_H[BB]),FALSE),0)</f>
        <v>3</v>
      </c>
      <c r="Q467" s="56">
        <f>IFERROR(VLOOKUP(MYRANKS_H[[#This Row],[IDFANGRAPHS]],STEAMER_H[],COLUMN(STEAMER_H[HBP]),FALSE),0)</f>
        <v>0</v>
      </c>
      <c r="R467" s="56">
        <f>IFERROR(VLOOKUP(MYRANKS_H[[#This Row],[IDFANGRAPHS]],STEAMER_H[],COLUMN(STEAMER_H[SO]),FALSE),0)</f>
        <v>8</v>
      </c>
      <c r="S467" s="56">
        <f>IFERROR(VLOOKUP(MYRANKS_H[[#This Row],[IDFANGRAPHS]],STEAMER_H[],COLUMN(STEAMER_H[SB]),FALSE),0)</f>
        <v>1</v>
      </c>
      <c r="T467" s="19">
        <f>IFERROR(MYRANKS_H[[#This Row],[H]]/MYRANKS_H[[#This Row],[AB]],0)</f>
        <v>0.28000000000000003</v>
      </c>
      <c r="U467" s="19">
        <f>IFERROR((MYRANKS_H[[#This Row],[H]]+MYRANKS_H[[#This Row],[BB]]+MYRANKS_H[[#This Row],[HBP]])/(MYRANKS_H[[#This Row],[AB]]+MYRANKS_H[[#This Row],[BB]]+MYRANKS_H[[#This Row],[HBP]]),0)</f>
        <v>0.32075471698113206</v>
      </c>
      <c r="V467" s="19">
        <f>IFERROR((MYRANKS_H[[#This Row],[H]]+MYRANKS_H[[#This Row],[2B]]+2*MYRANKS_H[[#This Row],[3B]]+3*MYRANKS_H[[#This Row],[HR]])/MYRANKS_H[[#This Row],[AB]],0)</f>
        <v>0.38</v>
      </c>
      <c r="W46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7" s="27">
        <f>VLOOKUP(MYRANKS_H[[#This Row],[POS]],REPLACEMENT_LEVEL[],3,FALSE)</f>
        <v>0</v>
      </c>
      <c r="Y467" s="27">
        <f>MYRANKS_H[[#This Row],[PROJ PTS]]-MYRANKS_H[[#This Row],[REPL LEVEL]]</f>
        <v>0</v>
      </c>
      <c r="Z467" s="27">
        <f>RANK(MYRANKS_H[[#This Row],[POINTS OVER REPL]],MYRANKS_H[POINTS OVER REPL])</f>
        <v>1</v>
      </c>
      <c r="AA467" s="29">
        <f>IF(MYRANKS_H[[#This Row],[RANK]]&lt;=TOTAL_HITTERS_DRAFTED,MYRANKS_H[[#This Row],[POINTS OVER REPL]],0)</f>
        <v>0</v>
      </c>
      <c r="AB467" s="35">
        <f>MYRANKS_H[[#This Row],[POINTS OVER REPL]]*DOLLAR_VALUE_PER_POINT+1</f>
        <v>1</v>
      </c>
      <c r="AC467" s="35"/>
      <c r="AD467" s="29">
        <f>IF(AND(MYRANKS_H[[#This Row],[RANK]]&lt;=(TOTAL_HITTERS_DRAFTED-HITTERS_BELOW_REPL_DRAFTED),MYRANKS_H[[#This Row],[$ACTUAL]]=""),MYRANKS_H[[#This Row],[POINTS OVER REPL]],0)</f>
        <v>0</v>
      </c>
      <c r="AE467" s="35">
        <f>IF(MYRANKS_H[[#This Row],[$ACTUAL]]="",MYRANKS_H[[#This Row],[POINTS OVER REPL]]*REMAINING_DOLLAR_VALUE_PER_POINT+1,0)</f>
        <v>1</v>
      </c>
    </row>
    <row r="468" spans="1:31" ht="15" customHeight="1" x14ac:dyDescent="0.25">
      <c r="A468" s="2" t="s">
        <v>11025</v>
      </c>
      <c r="B468" s="14" t="str">
        <f>VLOOKUP(MYRANKS_H[[#This Row],[PLAYERID]],PLAYERIDMAP2[],COLUMN(PLAYERIDMAP2[LASTNAME]),FALSE)</f>
        <v>Adams</v>
      </c>
      <c r="C468" s="14" t="str">
        <f>VLOOKUP(MYRANKS_H[[#This Row],[PLAYERID]],PLAYERIDMAP2[],COLUMN(PLAYERIDMAP2[FIRSTNAME]),FALSE)</f>
        <v>David</v>
      </c>
      <c r="D468" s="14" t="str">
        <f>MYRANKS_H[[#This Row],[FNAME]]&amp;" "&amp;MYRANKS_H[[#This Row],[LNAME]]</f>
        <v>David Adams</v>
      </c>
      <c r="E468" s="14" t="str">
        <f>VLOOKUP(MYRANKS_H[[#This Row],[PLAYERID]],PLAYERIDMAP2[],COLUMN(PLAYERIDMAP2[TEAM]),FALSE)</f>
        <v>MIA</v>
      </c>
      <c r="F468" s="14" t="str">
        <f>VLOOKUP(MYRANKS_H[[#This Row],[PLAYERID]],PLAYERIDMAP2[],COLUMN(PLAYERIDMAP2[POS]),FALSE)</f>
        <v>2B</v>
      </c>
      <c r="G468" s="14">
        <f>IFERROR(VALUE(VLOOKUP(MYRANKS_H[[#This Row],[PLAYERID]],PLAYERIDMAP2[],COLUMN(PLAYERIDMAP2[IDFANGRAPHS]),FALSE)),VLOOKUP(MYRANKS_H[[#This Row],[PLAYERID]],PLAYERIDMAP2[],COLUMN(PLAYERIDMAP2[IDFANGRAPHS]),FALSE))</f>
        <v>7389</v>
      </c>
      <c r="H468" s="56">
        <f>IFERROR(VLOOKUP(MYRANKS_H[[#This Row],[IDFANGRAPHS]],STEAMER_H[],COLUMN(STEAMER_H[PA]),FALSE),0)</f>
        <v>0</v>
      </c>
      <c r="I468" s="56">
        <f>IFERROR(VLOOKUP(MYRANKS_H[[#This Row],[IDFANGRAPHS]],STEAMER_H[],COLUMN(STEAMER_H[AB]),FALSE),0)</f>
        <v>0</v>
      </c>
      <c r="J468" s="56">
        <f>IFERROR(VLOOKUP(MYRANKS_H[[#This Row],[IDFANGRAPHS]],STEAMER_H[],COLUMN(STEAMER_H[H]),FALSE),0)</f>
        <v>0</v>
      </c>
      <c r="K468" s="56">
        <f>IFERROR(VLOOKUP(MYRANKS_H[[#This Row],[IDFANGRAPHS]],STEAMER_H[],COLUMN(STEAMER_H[2B]),FALSE),0)</f>
        <v>0</v>
      </c>
      <c r="L468" s="56">
        <f>IFERROR(VLOOKUP(MYRANKS_H[[#This Row],[IDFANGRAPHS]],STEAMER_H[],COLUMN(STEAMER_H[3B]),FALSE),0)</f>
        <v>0</v>
      </c>
      <c r="M468" s="56">
        <f>IFERROR(VLOOKUP(MYRANKS_H[[#This Row],[IDFANGRAPHS]],STEAMER_H[],COLUMN(STEAMER_H[HR]),FALSE),0)</f>
        <v>0</v>
      </c>
      <c r="N468" s="56">
        <f>IFERROR(VLOOKUP(MYRANKS_H[[#This Row],[IDFANGRAPHS]],STEAMER_H[],COLUMN(STEAMER_H[R]),FALSE),0)</f>
        <v>0</v>
      </c>
      <c r="O468" s="56">
        <f>IFERROR(VLOOKUP(MYRANKS_H[[#This Row],[IDFANGRAPHS]],STEAMER_H[],COLUMN(STEAMER_H[RBI]),FALSE),0)</f>
        <v>0</v>
      </c>
      <c r="P468" s="56">
        <f>IFERROR(VLOOKUP(MYRANKS_H[[#This Row],[IDFANGRAPHS]],STEAMER_H[],COLUMN(STEAMER_H[BB]),FALSE),0)</f>
        <v>0</v>
      </c>
      <c r="Q468" s="56">
        <f>IFERROR(VLOOKUP(MYRANKS_H[[#This Row],[IDFANGRAPHS]],STEAMER_H[],COLUMN(STEAMER_H[HBP]),FALSE),0)</f>
        <v>0</v>
      </c>
      <c r="R468" s="56">
        <f>IFERROR(VLOOKUP(MYRANKS_H[[#This Row],[IDFANGRAPHS]],STEAMER_H[],COLUMN(STEAMER_H[SO]),FALSE),0)</f>
        <v>0</v>
      </c>
      <c r="S468" s="56">
        <f>IFERROR(VLOOKUP(MYRANKS_H[[#This Row],[IDFANGRAPHS]],STEAMER_H[],COLUMN(STEAMER_H[SB]),FALSE),0)</f>
        <v>0</v>
      </c>
      <c r="T468" s="19">
        <f>IFERROR(MYRANKS_H[[#This Row],[H]]/MYRANKS_H[[#This Row],[AB]],0)</f>
        <v>0</v>
      </c>
      <c r="U468" s="19">
        <f>IFERROR((MYRANKS_H[[#This Row],[H]]+MYRANKS_H[[#This Row],[BB]]+MYRANKS_H[[#This Row],[HBP]])/(MYRANKS_H[[#This Row],[AB]]+MYRANKS_H[[#This Row],[BB]]+MYRANKS_H[[#This Row],[HBP]]),0)</f>
        <v>0</v>
      </c>
      <c r="V468" s="19">
        <f>IFERROR((MYRANKS_H[[#This Row],[H]]+MYRANKS_H[[#This Row],[2B]]+2*MYRANKS_H[[#This Row],[3B]]+3*MYRANKS_H[[#This Row],[HR]])/MYRANKS_H[[#This Row],[AB]],0)</f>
        <v>0</v>
      </c>
      <c r="W46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8" s="27">
        <f>VLOOKUP(MYRANKS_H[[#This Row],[POS]],REPLACEMENT_LEVEL[],3,FALSE)</f>
        <v>0</v>
      </c>
      <c r="Y468" s="27">
        <f>MYRANKS_H[[#This Row],[PROJ PTS]]-MYRANKS_H[[#This Row],[REPL LEVEL]]</f>
        <v>0</v>
      </c>
      <c r="Z468" s="27">
        <f>RANK(MYRANKS_H[[#This Row],[POINTS OVER REPL]],MYRANKS_H[POINTS OVER REPL])</f>
        <v>1</v>
      </c>
      <c r="AA468" s="29">
        <f>IF(MYRANKS_H[[#This Row],[RANK]]&lt;=TOTAL_HITTERS_DRAFTED,MYRANKS_H[[#This Row],[POINTS OVER REPL]],0)</f>
        <v>0</v>
      </c>
      <c r="AB468" s="35">
        <f>MYRANKS_H[[#This Row],[POINTS OVER REPL]]*DOLLAR_VALUE_PER_POINT+1</f>
        <v>1</v>
      </c>
      <c r="AC468" s="35"/>
      <c r="AD468" s="29">
        <f>IF(AND(MYRANKS_H[[#This Row],[RANK]]&lt;=(TOTAL_HITTERS_DRAFTED-HITTERS_BELOW_REPL_DRAFTED),MYRANKS_H[[#This Row],[$ACTUAL]]=""),MYRANKS_H[[#This Row],[POINTS OVER REPL]],0)</f>
        <v>0</v>
      </c>
      <c r="AE468" s="35">
        <f>IF(MYRANKS_H[[#This Row],[$ACTUAL]]="",MYRANKS_H[[#This Row],[POINTS OVER REPL]]*REMAINING_DOLLAR_VALUE_PER_POINT+1,0)</f>
        <v>1</v>
      </c>
    </row>
    <row r="469" spans="1:31" ht="15" customHeight="1" x14ac:dyDescent="0.25">
      <c r="A469" s="2" t="s">
        <v>17524</v>
      </c>
      <c r="B469" s="14" t="str">
        <f>VLOOKUP(MYRANKS_H[[#This Row],[PLAYERID]],PLAYERIDMAP2[],COLUMN(PLAYERIDMAP2[LASTNAME]),FALSE)</f>
        <v>Alfaro</v>
      </c>
      <c r="C469" s="14" t="str">
        <f>VLOOKUP(MYRANKS_H[[#This Row],[PLAYERID]],PLAYERIDMAP2[],COLUMN(PLAYERIDMAP2[FIRSTNAME]),FALSE)</f>
        <v>Jorge</v>
      </c>
      <c r="D469" s="14" t="str">
        <f>MYRANKS_H[[#This Row],[FNAME]]&amp;" "&amp;MYRANKS_H[[#This Row],[LNAME]]</f>
        <v>Jorge Alfaro</v>
      </c>
      <c r="E469" s="14" t="str">
        <f>VLOOKUP(MYRANKS_H[[#This Row],[PLAYERID]],PLAYERIDMAP2[],COLUMN(PLAYERIDMAP2[TEAM]),FALSE)</f>
        <v>TEX</v>
      </c>
      <c r="F469" s="14" t="str">
        <f>VLOOKUP(MYRANKS_H[[#This Row],[PLAYERID]],PLAYERIDMAP2[],COLUMN(PLAYERIDMAP2[POS]),FALSE)</f>
        <v>C</v>
      </c>
      <c r="G469" s="14" t="str">
        <f>IFERROR(VALUE(VLOOKUP(MYRANKS_H[[#This Row],[PLAYERID]],PLAYERIDMAP2[],COLUMN(PLAYERIDMAP2[IDFANGRAPHS]),FALSE)),VLOOKUP(MYRANKS_H[[#This Row],[PLAYERID]],PLAYERIDMAP2[],COLUMN(PLAYERIDMAP2[IDFANGRAPHS]),FALSE))</f>
        <v>sa551307</v>
      </c>
      <c r="H469" s="56">
        <f>IFERROR(VLOOKUP(MYRANKS_H[[#This Row],[IDFANGRAPHS]],STEAMER_H[],COLUMN(STEAMER_H[PA]),FALSE),0)</f>
        <v>31</v>
      </c>
      <c r="I469" s="56">
        <f>IFERROR(VLOOKUP(MYRANKS_H[[#This Row],[IDFANGRAPHS]],STEAMER_H[],COLUMN(STEAMER_H[AB]),FALSE),0)</f>
        <v>29</v>
      </c>
      <c r="J469" s="56">
        <f>IFERROR(VLOOKUP(MYRANKS_H[[#This Row],[IDFANGRAPHS]],STEAMER_H[],COLUMN(STEAMER_H[H]),FALSE),0)</f>
        <v>7</v>
      </c>
      <c r="K469" s="56">
        <f>IFERROR(VLOOKUP(MYRANKS_H[[#This Row],[IDFANGRAPHS]],STEAMER_H[],COLUMN(STEAMER_H[2B]),FALSE),0)</f>
        <v>1</v>
      </c>
      <c r="L469" s="56">
        <f>IFERROR(VLOOKUP(MYRANKS_H[[#This Row],[IDFANGRAPHS]],STEAMER_H[],COLUMN(STEAMER_H[3B]),FALSE),0)</f>
        <v>0</v>
      </c>
      <c r="M469" s="56">
        <f>IFERROR(VLOOKUP(MYRANKS_H[[#This Row],[IDFANGRAPHS]],STEAMER_H[],COLUMN(STEAMER_H[HR]),FALSE),0)</f>
        <v>1</v>
      </c>
      <c r="N469" s="56">
        <f>IFERROR(VLOOKUP(MYRANKS_H[[#This Row],[IDFANGRAPHS]],STEAMER_H[],COLUMN(STEAMER_H[R]),FALSE),0)</f>
        <v>3</v>
      </c>
      <c r="O469" s="56">
        <f>IFERROR(VLOOKUP(MYRANKS_H[[#This Row],[IDFANGRAPHS]],STEAMER_H[],COLUMN(STEAMER_H[RBI]),FALSE),0)</f>
        <v>3</v>
      </c>
      <c r="P469" s="56">
        <f>IFERROR(VLOOKUP(MYRANKS_H[[#This Row],[IDFANGRAPHS]],STEAMER_H[],COLUMN(STEAMER_H[BB]),FALSE),0)</f>
        <v>1</v>
      </c>
      <c r="Q469" s="56">
        <f>IFERROR(VLOOKUP(MYRANKS_H[[#This Row],[IDFANGRAPHS]],STEAMER_H[],COLUMN(STEAMER_H[HBP]),FALSE),0)</f>
        <v>1</v>
      </c>
      <c r="R469" s="56">
        <f>IFERROR(VLOOKUP(MYRANKS_H[[#This Row],[IDFANGRAPHS]],STEAMER_H[],COLUMN(STEAMER_H[SO]),FALSE),0)</f>
        <v>8</v>
      </c>
      <c r="S469" s="56">
        <f>IFERROR(VLOOKUP(MYRANKS_H[[#This Row],[IDFANGRAPHS]],STEAMER_H[],COLUMN(STEAMER_H[SB]),FALSE),0)</f>
        <v>0</v>
      </c>
      <c r="T469" s="19">
        <f>IFERROR(MYRANKS_H[[#This Row],[H]]/MYRANKS_H[[#This Row],[AB]],0)</f>
        <v>0.2413793103448276</v>
      </c>
      <c r="U469" s="19">
        <f>IFERROR((MYRANKS_H[[#This Row],[H]]+MYRANKS_H[[#This Row],[BB]]+MYRANKS_H[[#This Row],[HBP]])/(MYRANKS_H[[#This Row],[AB]]+MYRANKS_H[[#This Row],[BB]]+MYRANKS_H[[#This Row],[HBP]]),0)</f>
        <v>0.29032258064516131</v>
      </c>
      <c r="V469" s="19">
        <f>IFERROR((MYRANKS_H[[#This Row],[H]]+MYRANKS_H[[#This Row],[2B]]+2*MYRANKS_H[[#This Row],[3B]]+3*MYRANKS_H[[#This Row],[HR]])/MYRANKS_H[[#This Row],[AB]],0)</f>
        <v>0.37931034482758619</v>
      </c>
      <c r="W46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9" s="27">
        <f>VLOOKUP(MYRANKS_H[[#This Row],[POS]],REPLACEMENT_LEVEL[],3,FALSE)</f>
        <v>0</v>
      </c>
      <c r="Y469" s="27">
        <f>MYRANKS_H[[#This Row],[PROJ PTS]]-MYRANKS_H[[#This Row],[REPL LEVEL]]</f>
        <v>0</v>
      </c>
      <c r="Z469" s="27">
        <f>RANK(MYRANKS_H[[#This Row],[POINTS OVER REPL]],MYRANKS_H[POINTS OVER REPL])</f>
        <v>1</v>
      </c>
      <c r="AA469" s="29">
        <f>IF(MYRANKS_H[[#This Row],[RANK]]&lt;=TOTAL_HITTERS_DRAFTED,MYRANKS_H[[#This Row],[POINTS OVER REPL]],0)</f>
        <v>0</v>
      </c>
      <c r="AB469" s="35">
        <f>MYRANKS_H[[#This Row],[POINTS OVER REPL]]*DOLLAR_VALUE_PER_POINT+1</f>
        <v>1</v>
      </c>
      <c r="AC469" s="35"/>
      <c r="AD469" s="29">
        <f>IF(AND(MYRANKS_H[[#This Row],[RANK]]&lt;=(TOTAL_HITTERS_DRAFTED-HITTERS_BELOW_REPL_DRAFTED),MYRANKS_H[[#This Row],[$ACTUAL]]=""),MYRANKS_H[[#This Row],[POINTS OVER REPL]],0)</f>
        <v>0</v>
      </c>
      <c r="AE469" s="35">
        <f>IF(MYRANKS_H[[#This Row],[$ACTUAL]]="",MYRANKS_H[[#This Row],[POINTS OVER REPL]]*REMAINING_DOLLAR_VALUE_PER_POINT+1,0)</f>
        <v>1</v>
      </c>
    </row>
    <row r="470" spans="1:31" ht="15" customHeight="1" x14ac:dyDescent="0.25">
      <c r="A470" s="2" t="s">
        <v>17245</v>
      </c>
      <c r="B470" s="14" t="str">
        <f>VLOOKUP(MYRANKS_H[[#This Row],[PLAYERID]],PLAYERIDMAP2[],COLUMN(PLAYERIDMAP2[LASTNAME]),FALSE)</f>
        <v>Almora</v>
      </c>
      <c r="C470" s="14" t="str">
        <f>VLOOKUP(MYRANKS_H[[#This Row],[PLAYERID]],PLAYERIDMAP2[],COLUMN(PLAYERIDMAP2[FIRSTNAME]),FALSE)</f>
        <v>Albert</v>
      </c>
      <c r="D470" s="14" t="str">
        <f>MYRANKS_H[[#This Row],[FNAME]]&amp;" "&amp;MYRANKS_H[[#This Row],[LNAME]]</f>
        <v>Albert Almora</v>
      </c>
      <c r="E470" s="14" t="str">
        <f>VLOOKUP(MYRANKS_H[[#This Row],[PLAYERID]],PLAYERIDMAP2[],COLUMN(PLAYERIDMAP2[TEAM]),FALSE)</f>
        <v>CHC</v>
      </c>
      <c r="F470" s="14" t="str">
        <f>VLOOKUP(MYRANKS_H[[#This Row],[PLAYERID]],PLAYERIDMAP2[],COLUMN(PLAYERIDMAP2[POS]),FALSE)</f>
        <v>OF</v>
      </c>
      <c r="G470" s="14" t="str">
        <f>IFERROR(VALUE(VLOOKUP(MYRANKS_H[[#This Row],[PLAYERID]],PLAYERIDMAP2[],COLUMN(PLAYERIDMAP2[IDFANGRAPHS]),FALSE)),VLOOKUP(MYRANKS_H[[#This Row],[PLAYERID]],PLAYERIDMAP2[],COLUMN(PLAYERIDMAP2[IDFANGRAPHS]),FALSE))</f>
        <v>sa657859</v>
      </c>
      <c r="H470" s="56">
        <f>IFERROR(VLOOKUP(MYRANKS_H[[#This Row],[IDFANGRAPHS]],STEAMER_H[],COLUMN(STEAMER_H[PA]),FALSE),0)</f>
        <v>7</v>
      </c>
      <c r="I470" s="56">
        <f>IFERROR(VLOOKUP(MYRANKS_H[[#This Row],[IDFANGRAPHS]],STEAMER_H[],COLUMN(STEAMER_H[AB]),FALSE),0)</f>
        <v>6</v>
      </c>
      <c r="J470" s="56">
        <f>IFERROR(VLOOKUP(MYRANKS_H[[#This Row],[IDFANGRAPHS]],STEAMER_H[],COLUMN(STEAMER_H[H]),FALSE),0)</f>
        <v>2</v>
      </c>
      <c r="K470" s="56">
        <f>IFERROR(VLOOKUP(MYRANKS_H[[#This Row],[IDFANGRAPHS]],STEAMER_H[],COLUMN(STEAMER_H[2B]),FALSE),0)</f>
        <v>0</v>
      </c>
      <c r="L470" s="56">
        <f>IFERROR(VLOOKUP(MYRANKS_H[[#This Row],[IDFANGRAPHS]],STEAMER_H[],COLUMN(STEAMER_H[3B]),FALSE),0)</f>
        <v>0</v>
      </c>
      <c r="M470" s="56">
        <f>IFERROR(VLOOKUP(MYRANKS_H[[#This Row],[IDFANGRAPHS]],STEAMER_H[],COLUMN(STEAMER_H[HR]),FALSE),0)</f>
        <v>0</v>
      </c>
      <c r="N470" s="56">
        <f>IFERROR(VLOOKUP(MYRANKS_H[[#This Row],[IDFANGRAPHS]],STEAMER_H[],COLUMN(STEAMER_H[R]),FALSE),0)</f>
        <v>1</v>
      </c>
      <c r="O470" s="56">
        <f>IFERROR(VLOOKUP(MYRANKS_H[[#This Row],[IDFANGRAPHS]],STEAMER_H[],COLUMN(STEAMER_H[RBI]),FALSE),0)</f>
        <v>1</v>
      </c>
      <c r="P470" s="56">
        <f>IFERROR(VLOOKUP(MYRANKS_H[[#This Row],[IDFANGRAPHS]],STEAMER_H[],COLUMN(STEAMER_H[BB]),FALSE),0)</f>
        <v>0</v>
      </c>
      <c r="Q470" s="56">
        <f>IFERROR(VLOOKUP(MYRANKS_H[[#This Row],[IDFANGRAPHS]],STEAMER_H[],COLUMN(STEAMER_H[HBP]),FALSE),0)</f>
        <v>0</v>
      </c>
      <c r="R470" s="56">
        <f>IFERROR(VLOOKUP(MYRANKS_H[[#This Row],[IDFANGRAPHS]],STEAMER_H[],COLUMN(STEAMER_H[SO]),FALSE),0)</f>
        <v>1</v>
      </c>
      <c r="S470" s="56">
        <f>IFERROR(VLOOKUP(MYRANKS_H[[#This Row],[IDFANGRAPHS]],STEAMER_H[],COLUMN(STEAMER_H[SB]),FALSE),0)</f>
        <v>0</v>
      </c>
      <c r="T470" s="19">
        <f>IFERROR(MYRANKS_H[[#This Row],[H]]/MYRANKS_H[[#This Row],[AB]],0)</f>
        <v>0.33333333333333331</v>
      </c>
      <c r="U470" s="19">
        <f>IFERROR((MYRANKS_H[[#This Row],[H]]+MYRANKS_H[[#This Row],[BB]]+MYRANKS_H[[#This Row],[HBP]])/(MYRANKS_H[[#This Row],[AB]]+MYRANKS_H[[#This Row],[BB]]+MYRANKS_H[[#This Row],[HBP]]),0)</f>
        <v>0.33333333333333331</v>
      </c>
      <c r="V470" s="19">
        <f>IFERROR((MYRANKS_H[[#This Row],[H]]+MYRANKS_H[[#This Row],[2B]]+2*MYRANKS_H[[#This Row],[3B]]+3*MYRANKS_H[[#This Row],[HR]])/MYRANKS_H[[#This Row],[AB]],0)</f>
        <v>0.33333333333333331</v>
      </c>
      <c r="W47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0" s="27">
        <f>VLOOKUP(MYRANKS_H[[#This Row],[POS]],REPLACEMENT_LEVEL[],3,FALSE)</f>
        <v>0</v>
      </c>
      <c r="Y470" s="27">
        <f>MYRANKS_H[[#This Row],[PROJ PTS]]-MYRANKS_H[[#This Row],[REPL LEVEL]]</f>
        <v>0</v>
      </c>
      <c r="Z470" s="27">
        <f>RANK(MYRANKS_H[[#This Row],[POINTS OVER REPL]],MYRANKS_H[POINTS OVER REPL])</f>
        <v>1</v>
      </c>
      <c r="AA470" s="29">
        <f>IF(MYRANKS_H[[#This Row],[RANK]]&lt;=TOTAL_HITTERS_DRAFTED,MYRANKS_H[[#This Row],[POINTS OVER REPL]],0)</f>
        <v>0</v>
      </c>
      <c r="AB470" s="35">
        <f>MYRANKS_H[[#This Row],[POINTS OVER REPL]]*DOLLAR_VALUE_PER_POINT+1</f>
        <v>1</v>
      </c>
      <c r="AC470" s="35"/>
      <c r="AD470" s="29">
        <f>IF(AND(MYRANKS_H[[#This Row],[RANK]]&lt;=(TOTAL_HITTERS_DRAFTED-HITTERS_BELOW_REPL_DRAFTED),MYRANKS_H[[#This Row],[$ACTUAL]]=""),MYRANKS_H[[#This Row],[POINTS OVER REPL]],0)</f>
        <v>0</v>
      </c>
      <c r="AE470" s="35">
        <f>IF(MYRANKS_H[[#This Row],[$ACTUAL]]="",MYRANKS_H[[#This Row],[POINTS OVER REPL]]*REMAINING_DOLLAR_VALUE_PER_POINT+1,0)</f>
        <v>1</v>
      </c>
    </row>
    <row r="471" spans="1:31" ht="15" customHeight="1" x14ac:dyDescent="0.25">
      <c r="A471" s="2" t="s">
        <v>11109</v>
      </c>
      <c r="B471" s="14" t="str">
        <f>VLOOKUP(MYRANKS_H[[#This Row],[PLAYERID]],PLAYERIDMAP2[],COLUMN(PLAYERIDMAP2[LASTNAME]),FALSE)</f>
        <v>Anderson</v>
      </c>
      <c r="C471" s="14" t="str">
        <f>VLOOKUP(MYRANKS_H[[#This Row],[PLAYERID]],PLAYERIDMAP2[],COLUMN(PLAYERIDMAP2[FIRSTNAME]),FALSE)</f>
        <v>Bryan</v>
      </c>
      <c r="D471" s="14" t="str">
        <f>MYRANKS_H[[#This Row],[FNAME]]&amp;" "&amp;MYRANKS_H[[#This Row],[LNAME]]</f>
        <v>Bryan Anderson</v>
      </c>
      <c r="E471" s="14" t="str">
        <f>VLOOKUP(MYRANKS_H[[#This Row],[PLAYERID]],PLAYERIDMAP2[],COLUMN(PLAYERIDMAP2[TEAM]),FALSE)</f>
        <v>STL</v>
      </c>
      <c r="F471" s="14" t="str">
        <f>VLOOKUP(MYRANKS_H[[#This Row],[PLAYERID]],PLAYERIDMAP2[],COLUMN(PLAYERIDMAP2[POS]),FALSE)</f>
        <v>C</v>
      </c>
      <c r="G471" s="14">
        <f>IFERROR(VALUE(VLOOKUP(MYRANKS_H[[#This Row],[PLAYERID]],PLAYERIDMAP2[],COLUMN(PLAYERIDMAP2[IDFANGRAPHS]),FALSE)),VLOOKUP(MYRANKS_H[[#This Row],[PLAYERID]],PLAYERIDMAP2[],COLUMN(PLAYERIDMAP2[IDFANGRAPHS]),FALSE))</f>
        <v>9871</v>
      </c>
      <c r="H471" s="56">
        <f>IFERROR(VLOOKUP(MYRANKS_H[[#This Row],[IDFANGRAPHS]],STEAMER_H[],COLUMN(STEAMER_H[PA]),FALSE),0)</f>
        <v>1</v>
      </c>
      <c r="I471" s="56">
        <f>IFERROR(VLOOKUP(MYRANKS_H[[#This Row],[IDFANGRAPHS]],STEAMER_H[],COLUMN(STEAMER_H[AB]),FALSE),0)</f>
        <v>1</v>
      </c>
      <c r="J471" s="56">
        <f>IFERROR(VLOOKUP(MYRANKS_H[[#This Row],[IDFANGRAPHS]],STEAMER_H[],COLUMN(STEAMER_H[H]),FALSE),0)</f>
        <v>0</v>
      </c>
      <c r="K471" s="56">
        <f>IFERROR(VLOOKUP(MYRANKS_H[[#This Row],[IDFANGRAPHS]],STEAMER_H[],COLUMN(STEAMER_H[2B]),FALSE),0)</f>
        <v>0</v>
      </c>
      <c r="L471" s="56">
        <f>IFERROR(VLOOKUP(MYRANKS_H[[#This Row],[IDFANGRAPHS]],STEAMER_H[],COLUMN(STEAMER_H[3B]),FALSE),0)</f>
        <v>0</v>
      </c>
      <c r="M471" s="56">
        <f>IFERROR(VLOOKUP(MYRANKS_H[[#This Row],[IDFANGRAPHS]],STEAMER_H[],COLUMN(STEAMER_H[HR]),FALSE),0)</f>
        <v>0</v>
      </c>
      <c r="N471" s="56">
        <f>IFERROR(VLOOKUP(MYRANKS_H[[#This Row],[IDFANGRAPHS]],STEAMER_H[],COLUMN(STEAMER_H[R]),FALSE),0)</f>
        <v>0</v>
      </c>
      <c r="O471" s="56">
        <f>IFERROR(VLOOKUP(MYRANKS_H[[#This Row],[IDFANGRAPHS]],STEAMER_H[],COLUMN(STEAMER_H[RBI]),FALSE),0)</f>
        <v>0</v>
      </c>
      <c r="P471" s="56">
        <f>IFERROR(VLOOKUP(MYRANKS_H[[#This Row],[IDFANGRAPHS]],STEAMER_H[],COLUMN(STEAMER_H[BB]),FALSE),0)</f>
        <v>0</v>
      </c>
      <c r="Q471" s="56">
        <f>IFERROR(VLOOKUP(MYRANKS_H[[#This Row],[IDFANGRAPHS]],STEAMER_H[],COLUMN(STEAMER_H[HBP]),FALSE),0)</f>
        <v>0</v>
      </c>
      <c r="R471" s="56">
        <f>IFERROR(VLOOKUP(MYRANKS_H[[#This Row],[IDFANGRAPHS]],STEAMER_H[],COLUMN(STEAMER_H[SO]),FALSE),0)</f>
        <v>0</v>
      </c>
      <c r="S471" s="56">
        <f>IFERROR(VLOOKUP(MYRANKS_H[[#This Row],[IDFANGRAPHS]],STEAMER_H[],COLUMN(STEAMER_H[SB]),FALSE),0)</f>
        <v>0</v>
      </c>
      <c r="T471" s="19">
        <f>IFERROR(MYRANKS_H[[#This Row],[H]]/MYRANKS_H[[#This Row],[AB]],0)</f>
        <v>0</v>
      </c>
      <c r="U471" s="19">
        <f>IFERROR((MYRANKS_H[[#This Row],[H]]+MYRANKS_H[[#This Row],[BB]]+MYRANKS_H[[#This Row],[HBP]])/(MYRANKS_H[[#This Row],[AB]]+MYRANKS_H[[#This Row],[BB]]+MYRANKS_H[[#This Row],[HBP]]),0)</f>
        <v>0</v>
      </c>
      <c r="V471" s="19">
        <f>IFERROR((MYRANKS_H[[#This Row],[H]]+MYRANKS_H[[#This Row],[2B]]+2*MYRANKS_H[[#This Row],[3B]]+3*MYRANKS_H[[#This Row],[HR]])/MYRANKS_H[[#This Row],[AB]],0)</f>
        <v>0</v>
      </c>
      <c r="W47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1" s="27">
        <f>VLOOKUP(MYRANKS_H[[#This Row],[POS]],REPLACEMENT_LEVEL[],3,FALSE)</f>
        <v>0</v>
      </c>
      <c r="Y471" s="27">
        <f>MYRANKS_H[[#This Row],[PROJ PTS]]-MYRANKS_H[[#This Row],[REPL LEVEL]]</f>
        <v>0</v>
      </c>
      <c r="Z471" s="27">
        <f>RANK(MYRANKS_H[[#This Row],[POINTS OVER REPL]],MYRANKS_H[POINTS OVER REPL])</f>
        <v>1</v>
      </c>
      <c r="AA471" s="29">
        <f>IF(MYRANKS_H[[#This Row],[RANK]]&lt;=TOTAL_HITTERS_DRAFTED,MYRANKS_H[[#This Row],[POINTS OVER REPL]],0)</f>
        <v>0</v>
      </c>
      <c r="AB471" s="35">
        <f>MYRANKS_H[[#This Row],[POINTS OVER REPL]]*DOLLAR_VALUE_PER_POINT+1</f>
        <v>1</v>
      </c>
      <c r="AC471" s="35"/>
      <c r="AD471" s="29">
        <f>IF(AND(MYRANKS_H[[#This Row],[RANK]]&lt;=(TOTAL_HITTERS_DRAFTED-HITTERS_BELOW_REPL_DRAFTED),MYRANKS_H[[#This Row],[$ACTUAL]]=""),MYRANKS_H[[#This Row],[POINTS OVER REPL]],0)</f>
        <v>0</v>
      </c>
      <c r="AE471" s="35">
        <f>IF(MYRANKS_H[[#This Row],[$ACTUAL]]="",MYRANKS_H[[#This Row],[POINTS OVER REPL]]*REMAINING_DOLLAR_VALUE_PER_POINT+1,0)</f>
        <v>1</v>
      </c>
    </row>
    <row r="472" spans="1:31" ht="15" customHeight="1" x14ac:dyDescent="0.25">
      <c r="A472" s="2" t="s">
        <v>11118</v>
      </c>
      <c r="B472" s="14" t="str">
        <f>VLOOKUP(MYRANKS_H[[#This Row],[PLAYERID]],PLAYERIDMAP2[],COLUMN(PLAYERIDMAP2[LASTNAME]),FALSE)</f>
        <v>Anderson</v>
      </c>
      <c r="C472" s="14" t="str">
        <f>VLOOKUP(MYRANKS_H[[#This Row],[PLAYERID]],PLAYERIDMAP2[],COLUMN(PLAYERIDMAP2[FIRSTNAME]),FALSE)</f>
        <v>Lars</v>
      </c>
      <c r="D472" s="14" t="str">
        <f>MYRANKS_H[[#This Row],[FNAME]]&amp;" "&amp;MYRANKS_H[[#This Row],[LNAME]]</f>
        <v>Lars Anderson</v>
      </c>
      <c r="E472" s="14" t="str">
        <f>VLOOKUP(MYRANKS_H[[#This Row],[PLAYERID]],PLAYERIDMAP2[],COLUMN(PLAYERIDMAP2[TEAM]),FALSE)</f>
        <v>TOR</v>
      </c>
      <c r="F472" s="14" t="str">
        <f>VLOOKUP(MYRANKS_H[[#This Row],[PLAYERID]],PLAYERIDMAP2[],COLUMN(PLAYERIDMAP2[POS]),FALSE)</f>
        <v>1B</v>
      </c>
      <c r="G472" s="14">
        <f>IFERROR(VALUE(VLOOKUP(MYRANKS_H[[#This Row],[PLAYERID]],PLAYERIDMAP2[],COLUMN(PLAYERIDMAP2[IDFANGRAPHS]),FALSE)),VLOOKUP(MYRANKS_H[[#This Row],[PLAYERID]],PLAYERIDMAP2[],COLUMN(PLAYERIDMAP2[IDFANGRAPHS]),FALSE))</f>
        <v>9018</v>
      </c>
      <c r="H472" s="56">
        <f>IFERROR(VLOOKUP(MYRANKS_H[[#This Row],[IDFANGRAPHS]],STEAMER_H[],COLUMN(STEAMER_H[PA]),FALSE),0)</f>
        <v>0</v>
      </c>
      <c r="I472" s="56">
        <f>IFERROR(VLOOKUP(MYRANKS_H[[#This Row],[IDFANGRAPHS]],STEAMER_H[],COLUMN(STEAMER_H[AB]),FALSE),0)</f>
        <v>0</v>
      </c>
      <c r="J472" s="56">
        <f>IFERROR(VLOOKUP(MYRANKS_H[[#This Row],[IDFANGRAPHS]],STEAMER_H[],COLUMN(STEAMER_H[H]),FALSE),0)</f>
        <v>0</v>
      </c>
      <c r="K472" s="56">
        <f>IFERROR(VLOOKUP(MYRANKS_H[[#This Row],[IDFANGRAPHS]],STEAMER_H[],COLUMN(STEAMER_H[2B]),FALSE),0)</f>
        <v>0</v>
      </c>
      <c r="L472" s="56">
        <f>IFERROR(VLOOKUP(MYRANKS_H[[#This Row],[IDFANGRAPHS]],STEAMER_H[],COLUMN(STEAMER_H[3B]),FALSE),0)</f>
        <v>0</v>
      </c>
      <c r="M472" s="56">
        <f>IFERROR(VLOOKUP(MYRANKS_H[[#This Row],[IDFANGRAPHS]],STEAMER_H[],COLUMN(STEAMER_H[HR]),FALSE),0)</f>
        <v>0</v>
      </c>
      <c r="N472" s="56">
        <f>IFERROR(VLOOKUP(MYRANKS_H[[#This Row],[IDFANGRAPHS]],STEAMER_H[],COLUMN(STEAMER_H[R]),FALSE),0)</f>
        <v>0</v>
      </c>
      <c r="O472" s="56">
        <f>IFERROR(VLOOKUP(MYRANKS_H[[#This Row],[IDFANGRAPHS]],STEAMER_H[],COLUMN(STEAMER_H[RBI]),FALSE),0)</f>
        <v>0</v>
      </c>
      <c r="P472" s="56">
        <f>IFERROR(VLOOKUP(MYRANKS_H[[#This Row],[IDFANGRAPHS]],STEAMER_H[],COLUMN(STEAMER_H[BB]),FALSE),0)</f>
        <v>0</v>
      </c>
      <c r="Q472" s="56">
        <f>IFERROR(VLOOKUP(MYRANKS_H[[#This Row],[IDFANGRAPHS]],STEAMER_H[],COLUMN(STEAMER_H[HBP]),FALSE),0)</f>
        <v>0</v>
      </c>
      <c r="R472" s="56">
        <f>IFERROR(VLOOKUP(MYRANKS_H[[#This Row],[IDFANGRAPHS]],STEAMER_H[],COLUMN(STEAMER_H[SO]),FALSE),0)</f>
        <v>0</v>
      </c>
      <c r="S472" s="56">
        <f>IFERROR(VLOOKUP(MYRANKS_H[[#This Row],[IDFANGRAPHS]],STEAMER_H[],COLUMN(STEAMER_H[SB]),FALSE),0)</f>
        <v>0</v>
      </c>
      <c r="T472" s="19">
        <f>IFERROR(MYRANKS_H[[#This Row],[H]]/MYRANKS_H[[#This Row],[AB]],0)</f>
        <v>0</v>
      </c>
      <c r="U472" s="19">
        <f>IFERROR((MYRANKS_H[[#This Row],[H]]+MYRANKS_H[[#This Row],[BB]]+MYRANKS_H[[#This Row],[HBP]])/(MYRANKS_H[[#This Row],[AB]]+MYRANKS_H[[#This Row],[BB]]+MYRANKS_H[[#This Row],[HBP]]),0)</f>
        <v>0</v>
      </c>
      <c r="V472" s="19">
        <f>IFERROR((MYRANKS_H[[#This Row],[H]]+MYRANKS_H[[#This Row],[2B]]+2*MYRANKS_H[[#This Row],[3B]]+3*MYRANKS_H[[#This Row],[HR]])/MYRANKS_H[[#This Row],[AB]],0)</f>
        <v>0</v>
      </c>
      <c r="W47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2" s="27">
        <f>VLOOKUP(MYRANKS_H[[#This Row],[POS]],REPLACEMENT_LEVEL[],3,FALSE)</f>
        <v>0</v>
      </c>
      <c r="Y472" s="27">
        <f>MYRANKS_H[[#This Row],[PROJ PTS]]-MYRANKS_H[[#This Row],[REPL LEVEL]]</f>
        <v>0</v>
      </c>
      <c r="Z472" s="27">
        <f>RANK(MYRANKS_H[[#This Row],[POINTS OVER REPL]],MYRANKS_H[POINTS OVER REPL])</f>
        <v>1</v>
      </c>
      <c r="AA472" s="29">
        <f>IF(MYRANKS_H[[#This Row],[RANK]]&lt;=TOTAL_HITTERS_DRAFTED,MYRANKS_H[[#This Row],[POINTS OVER REPL]],0)</f>
        <v>0</v>
      </c>
      <c r="AB472" s="35">
        <f>MYRANKS_H[[#This Row],[POINTS OVER REPL]]*DOLLAR_VALUE_PER_POINT+1</f>
        <v>1</v>
      </c>
      <c r="AC472" s="35"/>
      <c r="AD472" s="29">
        <f>IF(AND(MYRANKS_H[[#This Row],[RANK]]&lt;=(TOTAL_HITTERS_DRAFTED-HITTERS_BELOW_REPL_DRAFTED),MYRANKS_H[[#This Row],[$ACTUAL]]=""),MYRANKS_H[[#This Row],[POINTS OVER REPL]],0)</f>
        <v>0</v>
      </c>
      <c r="AE472" s="35">
        <f>IF(MYRANKS_H[[#This Row],[$ACTUAL]]="",MYRANKS_H[[#This Row],[POINTS OVER REPL]]*REMAINING_DOLLAR_VALUE_PER_POINT+1,0)</f>
        <v>1</v>
      </c>
    </row>
    <row r="473" spans="1:31" ht="15" customHeight="1" x14ac:dyDescent="0.25">
      <c r="A473" s="2" t="s">
        <v>11122</v>
      </c>
      <c r="B473" s="14" t="str">
        <f>VLOOKUP(MYRANKS_H[[#This Row],[PLAYERID]],PLAYERIDMAP2[],COLUMN(PLAYERIDMAP2[LASTNAME]),FALSE)</f>
        <v>Andino</v>
      </c>
      <c r="C473" s="14" t="str">
        <f>VLOOKUP(MYRANKS_H[[#This Row],[PLAYERID]],PLAYERIDMAP2[],COLUMN(PLAYERIDMAP2[FIRSTNAME]),FALSE)</f>
        <v>Robert</v>
      </c>
      <c r="D473" s="14" t="str">
        <f>MYRANKS_H[[#This Row],[FNAME]]&amp;" "&amp;MYRANKS_H[[#This Row],[LNAME]]</f>
        <v>Robert Andino</v>
      </c>
      <c r="E473" s="14" t="str">
        <f>VLOOKUP(MYRANKS_H[[#This Row],[PLAYERID]],PLAYERIDMAP2[],COLUMN(PLAYERIDMAP2[TEAM]),FALSE)</f>
        <v>N/A</v>
      </c>
      <c r="F473" s="14" t="str">
        <f>VLOOKUP(MYRANKS_H[[#This Row],[PLAYERID]],PLAYERIDMAP2[],COLUMN(PLAYERIDMAP2[POS]),FALSE)</f>
        <v>2B</v>
      </c>
      <c r="G473" s="14">
        <f>IFERROR(VALUE(VLOOKUP(MYRANKS_H[[#This Row],[PLAYERID]],PLAYERIDMAP2[],COLUMN(PLAYERIDMAP2[IDFANGRAPHS]),FALSE)),VLOOKUP(MYRANKS_H[[#This Row],[PLAYERID]],PLAYERIDMAP2[],COLUMN(PLAYERIDMAP2[IDFANGRAPHS]),FALSE))</f>
        <v>4900</v>
      </c>
      <c r="H473" s="56">
        <f>IFERROR(VLOOKUP(MYRANKS_H[[#This Row],[IDFANGRAPHS]],STEAMER_H[],COLUMN(STEAMER_H[PA]),FALSE),0)</f>
        <v>0</v>
      </c>
      <c r="I473" s="56">
        <f>IFERROR(VLOOKUP(MYRANKS_H[[#This Row],[IDFANGRAPHS]],STEAMER_H[],COLUMN(STEAMER_H[AB]),FALSE),0)</f>
        <v>0</v>
      </c>
      <c r="J473" s="56">
        <f>IFERROR(VLOOKUP(MYRANKS_H[[#This Row],[IDFANGRAPHS]],STEAMER_H[],COLUMN(STEAMER_H[H]),FALSE),0)</f>
        <v>0</v>
      </c>
      <c r="K473" s="56">
        <f>IFERROR(VLOOKUP(MYRANKS_H[[#This Row],[IDFANGRAPHS]],STEAMER_H[],COLUMN(STEAMER_H[2B]),FALSE),0)</f>
        <v>0</v>
      </c>
      <c r="L473" s="56">
        <f>IFERROR(VLOOKUP(MYRANKS_H[[#This Row],[IDFANGRAPHS]],STEAMER_H[],COLUMN(STEAMER_H[3B]),FALSE),0)</f>
        <v>0</v>
      </c>
      <c r="M473" s="56">
        <f>IFERROR(VLOOKUP(MYRANKS_H[[#This Row],[IDFANGRAPHS]],STEAMER_H[],COLUMN(STEAMER_H[HR]),FALSE),0)</f>
        <v>0</v>
      </c>
      <c r="N473" s="56">
        <f>IFERROR(VLOOKUP(MYRANKS_H[[#This Row],[IDFANGRAPHS]],STEAMER_H[],COLUMN(STEAMER_H[R]),FALSE),0)</f>
        <v>0</v>
      </c>
      <c r="O473" s="56">
        <f>IFERROR(VLOOKUP(MYRANKS_H[[#This Row],[IDFANGRAPHS]],STEAMER_H[],COLUMN(STEAMER_H[RBI]),FALSE),0)</f>
        <v>0</v>
      </c>
      <c r="P473" s="56">
        <f>IFERROR(VLOOKUP(MYRANKS_H[[#This Row],[IDFANGRAPHS]],STEAMER_H[],COLUMN(STEAMER_H[BB]),FALSE),0)</f>
        <v>0</v>
      </c>
      <c r="Q473" s="56">
        <f>IFERROR(VLOOKUP(MYRANKS_H[[#This Row],[IDFANGRAPHS]],STEAMER_H[],COLUMN(STEAMER_H[HBP]),FALSE),0)</f>
        <v>0</v>
      </c>
      <c r="R473" s="56">
        <f>IFERROR(VLOOKUP(MYRANKS_H[[#This Row],[IDFANGRAPHS]],STEAMER_H[],COLUMN(STEAMER_H[SO]),FALSE),0)</f>
        <v>0</v>
      </c>
      <c r="S473" s="56">
        <f>IFERROR(VLOOKUP(MYRANKS_H[[#This Row],[IDFANGRAPHS]],STEAMER_H[],COLUMN(STEAMER_H[SB]),FALSE),0)</f>
        <v>0</v>
      </c>
      <c r="T473" s="19">
        <f>IFERROR(MYRANKS_H[[#This Row],[H]]/MYRANKS_H[[#This Row],[AB]],0)</f>
        <v>0</v>
      </c>
      <c r="U473" s="19">
        <f>IFERROR((MYRANKS_H[[#This Row],[H]]+MYRANKS_H[[#This Row],[BB]]+MYRANKS_H[[#This Row],[HBP]])/(MYRANKS_H[[#This Row],[AB]]+MYRANKS_H[[#This Row],[BB]]+MYRANKS_H[[#This Row],[HBP]]),0)</f>
        <v>0</v>
      </c>
      <c r="V473" s="19">
        <f>IFERROR((MYRANKS_H[[#This Row],[H]]+MYRANKS_H[[#This Row],[2B]]+2*MYRANKS_H[[#This Row],[3B]]+3*MYRANKS_H[[#This Row],[HR]])/MYRANKS_H[[#This Row],[AB]],0)</f>
        <v>0</v>
      </c>
      <c r="W47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3" s="27">
        <f>VLOOKUP(MYRANKS_H[[#This Row],[POS]],REPLACEMENT_LEVEL[],3,FALSE)</f>
        <v>0</v>
      </c>
      <c r="Y473" s="27">
        <f>MYRANKS_H[[#This Row],[PROJ PTS]]-MYRANKS_H[[#This Row],[REPL LEVEL]]</f>
        <v>0</v>
      </c>
      <c r="Z473" s="27">
        <f>RANK(MYRANKS_H[[#This Row],[POINTS OVER REPL]],MYRANKS_H[POINTS OVER REPL])</f>
        <v>1</v>
      </c>
      <c r="AA473" s="29">
        <f>IF(MYRANKS_H[[#This Row],[RANK]]&lt;=TOTAL_HITTERS_DRAFTED,MYRANKS_H[[#This Row],[POINTS OVER REPL]],0)</f>
        <v>0</v>
      </c>
      <c r="AB473" s="35">
        <f>MYRANKS_H[[#This Row],[POINTS OVER REPL]]*DOLLAR_VALUE_PER_POINT+1</f>
        <v>1</v>
      </c>
      <c r="AC473" s="35"/>
      <c r="AD473" s="29">
        <f>IF(AND(MYRANKS_H[[#This Row],[RANK]]&lt;=(TOTAL_HITTERS_DRAFTED-HITTERS_BELOW_REPL_DRAFTED),MYRANKS_H[[#This Row],[$ACTUAL]]=""),MYRANKS_H[[#This Row],[POINTS OVER REPL]],0)</f>
        <v>0</v>
      </c>
      <c r="AE473" s="35">
        <f>IF(MYRANKS_H[[#This Row],[$ACTUAL]]="",MYRANKS_H[[#This Row],[POINTS OVER REPL]]*REMAINING_DOLLAR_VALUE_PER_POINT+1,0)</f>
        <v>1</v>
      </c>
    </row>
    <row r="474" spans="1:31" ht="15" customHeight="1" x14ac:dyDescent="0.25">
      <c r="A474" s="2" t="s">
        <v>11130</v>
      </c>
      <c r="B474" s="14" t="str">
        <f>VLOOKUP(MYRANKS_H[[#This Row],[PLAYERID]],PLAYERIDMAP2[],COLUMN(PLAYERIDMAP2[LASTNAME]),FALSE)</f>
        <v>Ankiel</v>
      </c>
      <c r="C474" s="14" t="str">
        <f>VLOOKUP(MYRANKS_H[[#This Row],[PLAYERID]],PLAYERIDMAP2[],COLUMN(PLAYERIDMAP2[FIRSTNAME]),FALSE)</f>
        <v>Rick</v>
      </c>
      <c r="D474" s="14" t="str">
        <f>MYRANKS_H[[#This Row],[FNAME]]&amp;" "&amp;MYRANKS_H[[#This Row],[LNAME]]</f>
        <v>Rick Ankiel</v>
      </c>
      <c r="E474" s="14" t="str">
        <f>VLOOKUP(MYRANKS_H[[#This Row],[PLAYERID]],PLAYERIDMAP2[],COLUMN(PLAYERIDMAP2[TEAM]),FALSE)</f>
        <v>N/A</v>
      </c>
      <c r="F474" s="14" t="str">
        <f>VLOOKUP(MYRANKS_H[[#This Row],[PLAYERID]],PLAYERIDMAP2[],COLUMN(PLAYERIDMAP2[POS]),FALSE)</f>
        <v>OF</v>
      </c>
      <c r="G474" s="14">
        <f>IFERROR(VALUE(VLOOKUP(MYRANKS_H[[#This Row],[PLAYERID]],PLAYERIDMAP2[],COLUMN(PLAYERIDMAP2[IDFANGRAPHS]),FALSE)),VLOOKUP(MYRANKS_H[[#This Row],[PLAYERID]],PLAYERIDMAP2[],COLUMN(PLAYERIDMAP2[IDFANGRAPHS]),FALSE))</f>
        <v>1142</v>
      </c>
      <c r="H474" s="56">
        <f>IFERROR(VLOOKUP(MYRANKS_H[[#This Row],[IDFANGRAPHS]],STEAMER_H[],COLUMN(STEAMER_H[PA]),FALSE),0)</f>
        <v>0</v>
      </c>
      <c r="I474" s="56">
        <f>IFERROR(VLOOKUP(MYRANKS_H[[#This Row],[IDFANGRAPHS]],STEAMER_H[],COLUMN(STEAMER_H[AB]),FALSE),0)</f>
        <v>0</v>
      </c>
      <c r="J474" s="56">
        <f>IFERROR(VLOOKUP(MYRANKS_H[[#This Row],[IDFANGRAPHS]],STEAMER_H[],COLUMN(STEAMER_H[H]),FALSE),0)</f>
        <v>0</v>
      </c>
      <c r="K474" s="56">
        <f>IFERROR(VLOOKUP(MYRANKS_H[[#This Row],[IDFANGRAPHS]],STEAMER_H[],COLUMN(STEAMER_H[2B]),FALSE),0)</f>
        <v>0</v>
      </c>
      <c r="L474" s="56">
        <f>IFERROR(VLOOKUP(MYRANKS_H[[#This Row],[IDFANGRAPHS]],STEAMER_H[],COLUMN(STEAMER_H[3B]),FALSE),0)</f>
        <v>0</v>
      </c>
      <c r="M474" s="56">
        <f>IFERROR(VLOOKUP(MYRANKS_H[[#This Row],[IDFANGRAPHS]],STEAMER_H[],COLUMN(STEAMER_H[HR]),FALSE),0)</f>
        <v>0</v>
      </c>
      <c r="N474" s="56">
        <f>IFERROR(VLOOKUP(MYRANKS_H[[#This Row],[IDFANGRAPHS]],STEAMER_H[],COLUMN(STEAMER_H[R]),FALSE),0)</f>
        <v>0</v>
      </c>
      <c r="O474" s="56">
        <f>IFERROR(VLOOKUP(MYRANKS_H[[#This Row],[IDFANGRAPHS]],STEAMER_H[],COLUMN(STEAMER_H[RBI]),FALSE),0)</f>
        <v>0</v>
      </c>
      <c r="P474" s="56">
        <f>IFERROR(VLOOKUP(MYRANKS_H[[#This Row],[IDFANGRAPHS]],STEAMER_H[],COLUMN(STEAMER_H[BB]),FALSE),0)</f>
        <v>0</v>
      </c>
      <c r="Q474" s="56">
        <f>IFERROR(VLOOKUP(MYRANKS_H[[#This Row],[IDFANGRAPHS]],STEAMER_H[],COLUMN(STEAMER_H[HBP]),FALSE),0)</f>
        <v>0</v>
      </c>
      <c r="R474" s="56">
        <f>IFERROR(VLOOKUP(MYRANKS_H[[#This Row],[IDFANGRAPHS]],STEAMER_H[],COLUMN(STEAMER_H[SO]),FALSE),0)</f>
        <v>0</v>
      </c>
      <c r="S474" s="56">
        <f>IFERROR(VLOOKUP(MYRANKS_H[[#This Row],[IDFANGRAPHS]],STEAMER_H[],COLUMN(STEAMER_H[SB]),FALSE),0)</f>
        <v>0</v>
      </c>
      <c r="T474" s="19">
        <f>IFERROR(MYRANKS_H[[#This Row],[H]]/MYRANKS_H[[#This Row],[AB]],0)</f>
        <v>0</v>
      </c>
      <c r="U474" s="19">
        <f>IFERROR((MYRANKS_H[[#This Row],[H]]+MYRANKS_H[[#This Row],[BB]]+MYRANKS_H[[#This Row],[HBP]])/(MYRANKS_H[[#This Row],[AB]]+MYRANKS_H[[#This Row],[BB]]+MYRANKS_H[[#This Row],[HBP]]),0)</f>
        <v>0</v>
      </c>
      <c r="V474" s="19">
        <f>IFERROR((MYRANKS_H[[#This Row],[H]]+MYRANKS_H[[#This Row],[2B]]+2*MYRANKS_H[[#This Row],[3B]]+3*MYRANKS_H[[#This Row],[HR]])/MYRANKS_H[[#This Row],[AB]],0)</f>
        <v>0</v>
      </c>
      <c r="W47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4" s="27">
        <f>VLOOKUP(MYRANKS_H[[#This Row],[POS]],REPLACEMENT_LEVEL[],3,FALSE)</f>
        <v>0</v>
      </c>
      <c r="Y474" s="27">
        <f>MYRANKS_H[[#This Row],[PROJ PTS]]-MYRANKS_H[[#This Row],[REPL LEVEL]]</f>
        <v>0</v>
      </c>
      <c r="Z474" s="27">
        <f>RANK(MYRANKS_H[[#This Row],[POINTS OVER REPL]],MYRANKS_H[POINTS OVER REPL])</f>
        <v>1</v>
      </c>
      <c r="AA474" s="29">
        <f>IF(MYRANKS_H[[#This Row],[RANK]]&lt;=TOTAL_HITTERS_DRAFTED,MYRANKS_H[[#This Row],[POINTS OVER REPL]],0)</f>
        <v>0</v>
      </c>
      <c r="AB474" s="35">
        <f>MYRANKS_H[[#This Row],[POINTS OVER REPL]]*DOLLAR_VALUE_PER_POINT+1</f>
        <v>1</v>
      </c>
      <c r="AC474" s="35"/>
      <c r="AD474" s="29">
        <f>IF(AND(MYRANKS_H[[#This Row],[RANK]]&lt;=(TOTAL_HITTERS_DRAFTED-HITTERS_BELOW_REPL_DRAFTED),MYRANKS_H[[#This Row],[$ACTUAL]]=""),MYRANKS_H[[#This Row],[POINTS OVER REPL]],0)</f>
        <v>0</v>
      </c>
      <c r="AE474" s="35">
        <f>IF(MYRANKS_H[[#This Row],[$ACTUAL]]="",MYRANKS_H[[#This Row],[POINTS OVER REPL]]*REMAINING_DOLLAR_VALUE_PER_POINT+1,0)</f>
        <v>1</v>
      </c>
    </row>
    <row r="475" spans="1:31" ht="15" customHeight="1" x14ac:dyDescent="0.25">
      <c r="A475" s="2" t="s">
        <v>11184</v>
      </c>
      <c r="B475" s="14" t="str">
        <f>VLOOKUP(MYRANKS_H[[#This Row],[PLAYERID]],PLAYERIDMAP2[],COLUMN(PLAYERIDMAP2[LASTNAME]),FALSE)</f>
        <v>Atkins</v>
      </c>
      <c r="C475" s="14" t="str">
        <f>VLOOKUP(MYRANKS_H[[#This Row],[PLAYERID]],PLAYERIDMAP2[],COLUMN(PLAYERIDMAP2[FIRSTNAME]),FALSE)</f>
        <v>Garrett</v>
      </c>
      <c r="D475" s="14" t="str">
        <f>MYRANKS_H[[#This Row],[FNAME]]&amp;" "&amp;MYRANKS_H[[#This Row],[LNAME]]</f>
        <v>Garrett Atkins</v>
      </c>
      <c r="E475" s="14" t="str">
        <f>VLOOKUP(MYRANKS_H[[#This Row],[PLAYERID]],PLAYERIDMAP2[],COLUMN(PLAYERIDMAP2[TEAM]),FALSE)</f>
        <v>N/A</v>
      </c>
      <c r="F475" s="14" t="str">
        <f>VLOOKUP(MYRANKS_H[[#This Row],[PLAYERID]],PLAYERIDMAP2[],COLUMN(PLAYERIDMAP2[POS]),FALSE)</f>
        <v>3B</v>
      </c>
      <c r="G475" s="14">
        <f>IFERROR(VALUE(VLOOKUP(MYRANKS_H[[#This Row],[PLAYERID]],PLAYERIDMAP2[],COLUMN(PLAYERIDMAP2[IDFANGRAPHS]),FALSE)),VLOOKUP(MYRANKS_H[[#This Row],[PLAYERID]],PLAYERIDMAP2[],COLUMN(PLAYERIDMAP2[IDFANGRAPHS]),FALSE))</f>
        <v>1790</v>
      </c>
      <c r="H475" s="56">
        <f>IFERROR(VLOOKUP(MYRANKS_H[[#This Row],[IDFANGRAPHS]],STEAMER_H[],COLUMN(STEAMER_H[PA]),FALSE),0)</f>
        <v>0</v>
      </c>
      <c r="I475" s="56">
        <f>IFERROR(VLOOKUP(MYRANKS_H[[#This Row],[IDFANGRAPHS]],STEAMER_H[],COLUMN(STEAMER_H[AB]),FALSE),0)</f>
        <v>0</v>
      </c>
      <c r="J475" s="56">
        <f>IFERROR(VLOOKUP(MYRANKS_H[[#This Row],[IDFANGRAPHS]],STEAMER_H[],COLUMN(STEAMER_H[H]),FALSE),0)</f>
        <v>0</v>
      </c>
      <c r="K475" s="56">
        <f>IFERROR(VLOOKUP(MYRANKS_H[[#This Row],[IDFANGRAPHS]],STEAMER_H[],COLUMN(STEAMER_H[2B]),FALSE),0)</f>
        <v>0</v>
      </c>
      <c r="L475" s="56">
        <f>IFERROR(VLOOKUP(MYRANKS_H[[#This Row],[IDFANGRAPHS]],STEAMER_H[],COLUMN(STEAMER_H[3B]),FALSE),0)</f>
        <v>0</v>
      </c>
      <c r="M475" s="56">
        <f>IFERROR(VLOOKUP(MYRANKS_H[[#This Row],[IDFANGRAPHS]],STEAMER_H[],COLUMN(STEAMER_H[HR]),FALSE),0)</f>
        <v>0</v>
      </c>
      <c r="N475" s="56">
        <f>IFERROR(VLOOKUP(MYRANKS_H[[#This Row],[IDFANGRAPHS]],STEAMER_H[],COLUMN(STEAMER_H[R]),FALSE),0)</f>
        <v>0</v>
      </c>
      <c r="O475" s="56">
        <f>IFERROR(VLOOKUP(MYRANKS_H[[#This Row],[IDFANGRAPHS]],STEAMER_H[],COLUMN(STEAMER_H[RBI]),FALSE),0)</f>
        <v>0</v>
      </c>
      <c r="P475" s="56">
        <f>IFERROR(VLOOKUP(MYRANKS_H[[#This Row],[IDFANGRAPHS]],STEAMER_H[],COLUMN(STEAMER_H[BB]),FALSE),0)</f>
        <v>0</v>
      </c>
      <c r="Q475" s="56">
        <f>IFERROR(VLOOKUP(MYRANKS_H[[#This Row],[IDFANGRAPHS]],STEAMER_H[],COLUMN(STEAMER_H[HBP]),FALSE),0)</f>
        <v>0</v>
      </c>
      <c r="R475" s="56">
        <f>IFERROR(VLOOKUP(MYRANKS_H[[#This Row],[IDFANGRAPHS]],STEAMER_H[],COLUMN(STEAMER_H[SO]),FALSE),0)</f>
        <v>0</v>
      </c>
      <c r="S475" s="56">
        <f>IFERROR(VLOOKUP(MYRANKS_H[[#This Row],[IDFANGRAPHS]],STEAMER_H[],COLUMN(STEAMER_H[SB]),FALSE),0)</f>
        <v>0</v>
      </c>
      <c r="T475" s="19">
        <f>IFERROR(MYRANKS_H[[#This Row],[H]]/MYRANKS_H[[#This Row],[AB]],0)</f>
        <v>0</v>
      </c>
      <c r="U475" s="19">
        <f>IFERROR((MYRANKS_H[[#This Row],[H]]+MYRANKS_H[[#This Row],[BB]]+MYRANKS_H[[#This Row],[HBP]])/(MYRANKS_H[[#This Row],[AB]]+MYRANKS_H[[#This Row],[BB]]+MYRANKS_H[[#This Row],[HBP]]),0)</f>
        <v>0</v>
      </c>
      <c r="V475" s="19">
        <f>IFERROR((MYRANKS_H[[#This Row],[H]]+MYRANKS_H[[#This Row],[2B]]+2*MYRANKS_H[[#This Row],[3B]]+3*MYRANKS_H[[#This Row],[HR]])/MYRANKS_H[[#This Row],[AB]],0)</f>
        <v>0</v>
      </c>
      <c r="W47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5" s="27">
        <f>VLOOKUP(MYRANKS_H[[#This Row],[POS]],REPLACEMENT_LEVEL[],3,FALSE)</f>
        <v>0</v>
      </c>
      <c r="Y475" s="27">
        <f>MYRANKS_H[[#This Row],[PROJ PTS]]-MYRANKS_H[[#This Row],[REPL LEVEL]]</f>
        <v>0</v>
      </c>
      <c r="Z475" s="27">
        <f>RANK(MYRANKS_H[[#This Row],[POINTS OVER REPL]],MYRANKS_H[POINTS OVER REPL])</f>
        <v>1</v>
      </c>
      <c r="AA475" s="29">
        <f>IF(MYRANKS_H[[#This Row],[RANK]]&lt;=TOTAL_HITTERS_DRAFTED,MYRANKS_H[[#This Row],[POINTS OVER REPL]],0)</f>
        <v>0</v>
      </c>
      <c r="AB475" s="35">
        <f>MYRANKS_H[[#This Row],[POINTS OVER REPL]]*DOLLAR_VALUE_PER_POINT+1</f>
        <v>1</v>
      </c>
      <c r="AC475" s="35"/>
      <c r="AD475" s="29">
        <f>IF(AND(MYRANKS_H[[#This Row],[RANK]]&lt;=(TOTAL_HITTERS_DRAFTED-HITTERS_BELOW_REPL_DRAFTED),MYRANKS_H[[#This Row],[$ACTUAL]]=""),MYRANKS_H[[#This Row],[POINTS OVER REPL]],0)</f>
        <v>0</v>
      </c>
      <c r="AE475" s="35">
        <f>IF(MYRANKS_H[[#This Row],[$ACTUAL]]="",MYRANKS_H[[#This Row],[POINTS OVER REPL]]*REMAINING_DOLLAR_VALUE_PER_POINT+1,0)</f>
        <v>1</v>
      </c>
    </row>
    <row r="476" spans="1:31" x14ac:dyDescent="0.25">
      <c r="A476" s="2" t="s">
        <v>11190</v>
      </c>
      <c r="B476" s="14" t="str">
        <f>VLOOKUP(MYRANKS_H[[#This Row],[PLAYERID]],PLAYERIDMAP2[],COLUMN(PLAYERIDMAP2[LASTNAME]),FALSE)</f>
        <v>Avery</v>
      </c>
      <c r="C476" s="14" t="str">
        <f>VLOOKUP(MYRANKS_H[[#This Row],[PLAYERID]],PLAYERIDMAP2[],COLUMN(PLAYERIDMAP2[FIRSTNAME]),FALSE)</f>
        <v>Xavier</v>
      </c>
      <c r="D476" s="14" t="str">
        <f>MYRANKS_H[[#This Row],[FNAME]]&amp;" "&amp;MYRANKS_H[[#This Row],[LNAME]]</f>
        <v>Xavier Avery</v>
      </c>
      <c r="E476" s="14" t="str">
        <f>VLOOKUP(MYRANKS_H[[#This Row],[PLAYERID]],PLAYERIDMAP2[],COLUMN(PLAYERIDMAP2[TEAM]),FALSE)</f>
        <v>BAL</v>
      </c>
      <c r="F476" s="14" t="str">
        <f>VLOOKUP(MYRANKS_H[[#This Row],[PLAYERID]],PLAYERIDMAP2[],COLUMN(PLAYERIDMAP2[POS]),FALSE)</f>
        <v>OF</v>
      </c>
      <c r="G476" s="14">
        <f>IFERROR(VALUE(VLOOKUP(MYRANKS_H[[#This Row],[PLAYERID]],PLAYERIDMAP2[],COLUMN(PLAYERIDMAP2[IDFANGRAPHS]),FALSE)),VLOOKUP(MYRANKS_H[[#This Row],[PLAYERID]],PLAYERIDMAP2[],COLUMN(PLAYERIDMAP2[IDFANGRAPHS]),FALSE))</f>
        <v>8471</v>
      </c>
      <c r="H476" s="56">
        <f>IFERROR(VLOOKUP(MYRANKS_H[[#This Row],[IDFANGRAPHS]],STEAMER_H[],COLUMN(STEAMER_H[PA]),FALSE),0)</f>
        <v>0</v>
      </c>
      <c r="I476" s="56">
        <f>IFERROR(VLOOKUP(MYRANKS_H[[#This Row],[IDFANGRAPHS]],STEAMER_H[],COLUMN(STEAMER_H[AB]),FALSE),0)</f>
        <v>0</v>
      </c>
      <c r="J476" s="56">
        <f>IFERROR(VLOOKUP(MYRANKS_H[[#This Row],[IDFANGRAPHS]],STEAMER_H[],COLUMN(STEAMER_H[H]),FALSE),0)</f>
        <v>0</v>
      </c>
      <c r="K476" s="56">
        <f>IFERROR(VLOOKUP(MYRANKS_H[[#This Row],[IDFANGRAPHS]],STEAMER_H[],COLUMN(STEAMER_H[2B]),FALSE),0)</f>
        <v>0</v>
      </c>
      <c r="L476" s="56">
        <f>IFERROR(VLOOKUP(MYRANKS_H[[#This Row],[IDFANGRAPHS]],STEAMER_H[],COLUMN(STEAMER_H[3B]),FALSE),0)</f>
        <v>0</v>
      </c>
      <c r="M476" s="56">
        <f>IFERROR(VLOOKUP(MYRANKS_H[[#This Row],[IDFANGRAPHS]],STEAMER_H[],COLUMN(STEAMER_H[HR]),FALSE),0)</f>
        <v>0</v>
      </c>
      <c r="N476" s="56">
        <f>IFERROR(VLOOKUP(MYRANKS_H[[#This Row],[IDFANGRAPHS]],STEAMER_H[],COLUMN(STEAMER_H[R]),FALSE),0)</f>
        <v>0</v>
      </c>
      <c r="O476" s="56">
        <f>IFERROR(VLOOKUP(MYRANKS_H[[#This Row],[IDFANGRAPHS]],STEAMER_H[],COLUMN(STEAMER_H[RBI]),FALSE),0)</f>
        <v>0</v>
      </c>
      <c r="P476" s="56">
        <f>IFERROR(VLOOKUP(MYRANKS_H[[#This Row],[IDFANGRAPHS]],STEAMER_H[],COLUMN(STEAMER_H[BB]),FALSE),0)</f>
        <v>0</v>
      </c>
      <c r="Q476" s="56">
        <f>IFERROR(VLOOKUP(MYRANKS_H[[#This Row],[IDFANGRAPHS]],STEAMER_H[],COLUMN(STEAMER_H[HBP]),FALSE),0)</f>
        <v>0</v>
      </c>
      <c r="R476" s="56">
        <f>IFERROR(VLOOKUP(MYRANKS_H[[#This Row],[IDFANGRAPHS]],STEAMER_H[],COLUMN(STEAMER_H[SO]),FALSE),0)</f>
        <v>0</v>
      </c>
      <c r="S476" s="56">
        <f>IFERROR(VLOOKUP(MYRANKS_H[[#This Row],[IDFANGRAPHS]],STEAMER_H[],COLUMN(STEAMER_H[SB]),FALSE),0)</f>
        <v>0</v>
      </c>
      <c r="T476" s="19">
        <f>IFERROR(MYRANKS_H[[#This Row],[H]]/MYRANKS_H[[#This Row],[AB]],0)</f>
        <v>0</v>
      </c>
      <c r="U476" s="19">
        <f>IFERROR((MYRANKS_H[[#This Row],[H]]+MYRANKS_H[[#This Row],[BB]]+MYRANKS_H[[#This Row],[HBP]])/(MYRANKS_H[[#This Row],[AB]]+MYRANKS_H[[#This Row],[BB]]+MYRANKS_H[[#This Row],[HBP]]),0)</f>
        <v>0</v>
      </c>
      <c r="V476" s="19">
        <f>IFERROR((MYRANKS_H[[#This Row],[H]]+MYRANKS_H[[#This Row],[2B]]+2*MYRANKS_H[[#This Row],[3B]]+3*MYRANKS_H[[#This Row],[HR]])/MYRANKS_H[[#This Row],[AB]],0)</f>
        <v>0</v>
      </c>
      <c r="W47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6" s="27">
        <f>VLOOKUP(MYRANKS_H[[#This Row],[POS]],REPLACEMENT_LEVEL[],3,FALSE)</f>
        <v>0</v>
      </c>
      <c r="Y476" s="27">
        <f>MYRANKS_H[[#This Row],[PROJ PTS]]-MYRANKS_H[[#This Row],[REPL LEVEL]]</f>
        <v>0</v>
      </c>
      <c r="Z476" s="27">
        <f>RANK(MYRANKS_H[[#This Row],[POINTS OVER REPL]],MYRANKS_H[POINTS OVER REPL])</f>
        <v>1</v>
      </c>
      <c r="AA476" s="29">
        <f>IF(MYRANKS_H[[#This Row],[RANK]]&lt;=TOTAL_HITTERS_DRAFTED,MYRANKS_H[[#This Row],[POINTS OVER REPL]],0)</f>
        <v>0</v>
      </c>
      <c r="AB476" s="35">
        <f>MYRANKS_H[[#This Row],[POINTS OVER REPL]]*DOLLAR_VALUE_PER_POINT+1</f>
        <v>1</v>
      </c>
      <c r="AC476" s="35"/>
      <c r="AD476" s="29">
        <f>IF(AND(MYRANKS_H[[#This Row],[RANK]]&lt;=(TOTAL_HITTERS_DRAFTED-HITTERS_BELOW_REPL_DRAFTED),MYRANKS_H[[#This Row],[$ACTUAL]]=""),MYRANKS_H[[#This Row],[POINTS OVER REPL]],0)</f>
        <v>0</v>
      </c>
      <c r="AE476" s="35">
        <f>IF(MYRANKS_H[[#This Row],[$ACTUAL]]="",MYRANKS_H[[#This Row],[POINTS OVER REPL]]*REMAINING_DOLLAR_VALUE_PER_POINT+1,0)</f>
        <v>1</v>
      </c>
    </row>
    <row r="477" spans="1:31" ht="15" customHeight="1" x14ac:dyDescent="0.25">
      <c r="A477" s="2" t="s">
        <v>11238</v>
      </c>
      <c r="B477" s="14" t="str">
        <f>VLOOKUP(MYRANKS_H[[#This Row],[PLAYERID]],PLAYERIDMAP2[],COLUMN(PLAYERIDMAP2[LASTNAME]),FALSE)</f>
        <v>Baker</v>
      </c>
      <c r="C477" s="14" t="str">
        <f>VLOOKUP(MYRANKS_H[[#This Row],[PLAYERID]],PLAYERIDMAP2[],COLUMN(PLAYERIDMAP2[FIRSTNAME]),FALSE)</f>
        <v>John</v>
      </c>
      <c r="D477" s="14" t="str">
        <f>MYRANKS_H[[#This Row],[FNAME]]&amp;" "&amp;MYRANKS_H[[#This Row],[LNAME]]</f>
        <v>John Baker</v>
      </c>
      <c r="E477" s="14" t="str">
        <f>VLOOKUP(MYRANKS_H[[#This Row],[PLAYERID]],PLAYERIDMAP2[],COLUMN(PLAYERIDMAP2[TEAM]),FALSE)</f>
        <v>SD</v>
      </c>
      <c r="F477" s="14" t="str">
        <f>VLOOKUP(MYRANKS_H[[#This Row],[PLAYERID]],PLAYERIDMAP2[],COLUMN(PLAYERIDMAP2[POS]),FALSE)</f>
        <v>C</v>
      </c>
      <c r="G477" s="14">
        <f>IFERROR(VALUE(VLOOKUP(MYRANKS_H[[#This Row],[PLAYERID]],PLAYERIDMAP2[],COLUMN(PLAYERIDMAP2[IDFANGRAPHS]),FALSE)),VLOOKUP(MYRANKS_H[[#This Row],[PLAYERID]],PLAYERIDMAP2[],COLUMN(PLAYERIDMAP2[IDFANGRAPHS]),FALSE))</f>
        <v>4756</v>
      </c>
      <c r="H477" s="56">
        <f>IFERROR(VLOOKUP(MYRANKS_H[[#This Row],[IDFANGRAPHS]],STEAMER_H[],COLUMN(STEAMER_H[PA]),FALSE),0)</f>
        <v>1</v>
      </c>
      <c r="I477" s="56">
        <f>IFERROR(VLOOKUP(MYRANKS_H[[#This Row],[IDFANGRAPHS]],STEAMER_H[],COLUMN(STEAMER_H[AB]),FALSE),0)</f>
        <v>1</v>
      </c>
      <c r="J477" s="56">
        <f>IFERROR(VLOOKUP(MYRANKS_H[[#This Row],[IDFANGRAPHS]],STEAMER_H[],COLUMN(STEAMER_H[H]),FALSE),0)</f>
        <v>0</v>
      </c>
      <c r="K477" s="56">
        <f>IFERROR(VLOOKUP(MYRANKS_H[[#This Row],[IDFANGRAPHS]],STEAMER_H[],COLUMN(STEAMER_H[2B]),FALSE),0)</f>
        <v>0</v>
      </c>
      <c r="L477" s="56">
        <f>IFERROR(VLOOKUP(MYRANKS_H[[#This Row],[IDFANGRAPHS]],STEAMER_H[],COLUMN(STEAMER_H[3B]),FALSE),0)</f>
        <v>0</v>
      </c>
      <c r="M477" s="56">
        <f>IFERROR(VLOOKUP(MYRANKS_H[[#This Row],[IDFANGRAPHS]],STEAMER_H[],COLUMN(STEAMER_H[HR]),FALSE),0)</f>
        <v>0</v>
      </c>
      <c r="N477" s="56">
        <f>IFERROR(VLOOKUP(MYRANKS_H[[#This Row],[IDFANGRAPHS]],STEAMER_H[],COLUMN(STEAMER_H[R]),FALSE),0)</f>
        <v>0</v>
      </c>
      <c r="O477" s="56">
        <f>IFERROR(VLOOKUP(MYRANKS_H[[#This Row],[IDFANGRAPHS]],STEAMER_H[],COLUMN(STEAMER_H[RBI]),FALSE),0)</f>
        <v>0</v>
      </c>
      <c r="P477" s="56">
        <f>IFERROR(VLOOKUP(MYRANKS_H[[#This Row],[IDFANGRAPHS]],STEAMER_H[],COLUMN(STEAMER_H[BB]),FALSE),0)</f>
        <v>0</v>
      </c>
      <c r="Q477" s="56">
        <f>IFERROR(VLOOKUP(MYRANKS_H[[#This Row],[IDFANGRAPHS]],STEAMER_H[],COLUMN(STEAMER_H[HBP]),FALSE),0)</f>
        <v>0</v>
      </c>
      <c r="R477" s="56">
        <f>IFERROR(VLOOKUP(MYRANKS_H[[#This Row],[IDFANGRAPHS]],STEAMER_H[],COLUMN(STEAMER_H[SO]),FALSE),0)</f>
        <v>0</v>
      </c>
      <c r="S477" s="56">
        <f>IFERROR(VLOOKUP(MYRANKS_H[[#This Row],[IDFANGRAPHS]],STEAMER_H[],COLUMN(STEAMER_H[SB]),FALSE),0)</f>
        <v>0</v>
      </c>
      <c r="T477" s="19">
        <f>IFERROR(MYRANKS_H[[#This Row],[H]]/MYRANKS_H[[#This Row],[AB]],0)</f>
        <v>0</v>
      </c>
      <c r="U477" s="19">
        <f>IFERROR((MYRANKS_H[[#This Row],[H]]+MYRANKS_H[[#This Row],[BB]]+MYRANKS_H[[#This Row],[HBP]])/(MYRANKS_H[[#This Row],[AB]]+MYRANKS_H[[#This Row],[BB]]+MYRANKS_H[[#This Row],[HBP]]),0)</f>
        <v>0</v>
      </c>
      <c r="V477" s="19">
        <f>IFERROR((MYRANKS_H[[#This Row],[H]]+MYRANKS_H[[#This Row],[2B]]+2*MYRANKS_H[[#This Row],[3B]]+3*MYRANKS_H[[#This Row],[HR]])/MYRANKS_H[[#This Row],[AB]],0)</f>
        <v>0</v>
      </c>
      <c r="W47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7" s="27">
        <f>VLOOKUP(MYRANKS_H[[#This Row],[POS]],REPLACEMENT_LEVEL[],3,FALSE)</f>
        <v>0</v>
      </c>
      <c r="Y477" s="27">
        <f>MYRANKS_H[[#This Row],[PROJ PTS]]-MYRANKS_H[[#This Row],[REPL LEVEL]]</f>
        <v>0</v>
      </c>
      <c r="Z477" s="27">
        <f>RANK(MYRANKS_H[[#This Row],[POINTS OVER REPL]],MYRANKS_H[POINTS OVER REPL])</f>
        <v>1</v>
      </c>
      <c r="AA477" s="29">
        <f>IF(MYRANKS_H[[#This Row],[RANK]]&lt;=TOTAL_HITTERS_DRAFTED,MYRANKS_H[[#This Row],[POINTS OVER REPL]],0)</f>
        <v>0</v>
      </c>
      <c r="AB477" s="35">
        <f>MYRANKS_H[[#This Row],[POINTS OVER REPL]]*DOLLAR_VALUE_PER_POINT+1</f>
        <v>1</v>
      </c>
      <c r="AC477" s="35"/>
      <c r="AD477" s="29">
        <f>IF(AND(MYRANKS_H[[#This Row],[RANK]]&lt;=(TOTAL_HITTERS_DRAFTED-HITTERS_BELOW_REPL_DRAFTED),MYRANKS_H[[#This Row],[$ACTUAL]]=""),MYRANKS_H[[#This Row],[POINTS OVER REPL]],0)</f>
        <v>0</v>
      </c>
      <c r="AE477" s="35">
        <f>IF(MYRANKS_H[[#This Row],[$ACTUAL]]="",MYRANKS_H[[#This Row],[POINTS OVER REPL]]*REMAINING_DOLLAR_VALUE_PER_POINT+1,0)</f>
        <v>1</v>
      </c>
    </row>
    <row r="478" spans="1:31" ht="15" customHeight="1" x14ac:dyDescent="0.25">
      <c r="A478" s="2" t="s">
        <v>11254</v>
      </c>
      <c r="B478" s="14" t="str">
        <f>VLOOKUP(MYRANKS_H[[#This Row],[PLAYERID]],PLAYERIDMAP2[],COLUMN(PLAYERIDMAP2[LASTNAME]),FALSE)</f>
        <v>Barajas</v>
      </c>
      <c r="C478" s="14" t="str">
        <f>VLOOKUP(MYRANKS_H[[#This Row],[PLAYERID]],PLAYERIDMAP2[],COLUMN(PLAYERIDMAP2[FIRSTNAME]),FALSE)</f>
        <v>Rod</v>
      </c>
      <c r="D478" s="14" t="str">
        <f>MYRANKS_H[[#This Row],[FNAME]]&amp;" "&amp;MYRANKS_H[[#This Row],[LNAME]]</f>
        <v>Rod Barajas</v>
      </c>
      <c r="E478" s="14" t="str">
        <f>VLOOKUP(MYRANKS_H[[#This Row],[PLAYERID]],PLAYERIDMAP2[],COLUMN(PLAYERIDMAP2[TEAM]),FALSE)</f>
        <v>PIT</v>
      </c>
      <c r="F478" s="14" t="str">
        <f>VLOOKUP(MYRANKS_H[[#This Row],[PLAYERID]],PLAYERIDMAP2[],COLUMN(PLAYERIDMAP2[POS]),FALSE)</f>
        <v>C</v>
      </c>
      <c r="G478" s="14">
        <f>IFERROR(VALUE(VLOOKUP(MYRANKS_H[[#This Row],[PLAYERID]],PLAYERIDMAP2[],COLUMN(PLAYERIDMAP2[IDFANGRAPHS]),FALSE)),VLOOKUP(MYRANKS_H[[#This Row],[PLAYERID]],PLAYERIDMAP2[],COLUMN(PLAYERIDMAP2[IDFANGRAPHS]),FALSE))</f>
        <v>45</v>
      </c>
      <c r="H478" s="56">
        <f>IFERROR(VLOOKUP(MYRANKS_H[[#This Row],[IDFANGRAPHS]],STEAMER_H[],COLUMN(STEAMER_H[PA]),FALSE),0)</f>
        <v>0</v>
      </c>
      <c r="I478" s="56">
        <f>IFERROR(VLOOKUP(MYRANKS_H[[#This Row],[IDFANGRAPHS]],STEAMER_H[],COLUMN(STEAMER_H[AB]),FALSE),0)</f>
        <v>0</v>
      </c>
      <c r="J478" s="56">
        <f>IFERROR(VLOOKUP(MYRANKS_H[[#This Row],[IDFANGRAPHS]],STEAMER_H[],COLUMN(STEAMER_H[H]),FALSE),0)</f>
        <v>0</v>
      </c>
      <c r="K478" s="56">
        <f>IFERROR(VLOOKUP(MYRANKS_H[[#This Row],[IDFANGRAPHS]],STEAMER_H[],COLUMN(STEAMER_H[2B]),FALSE),0)</f>
        <v>0</v>
      </c>
      <c r="L478" s="56">
        <f>IFERROR(VLOOKUP(MYRANKS_H[[#This Row],[IDFANGRAPHS]],STEAMER_H[],COLUMN(STEAMER_H[3B]),FALSE),0)</f>
        <v>0</v>
      </c>
      <c r="M478" s="56">
        <f>IFERROR(VLOOKUP(MYRANKS_H[[#This Row],[IDFANGRAPHS]],STEAMER_H[],COLUMN(STEAMER_H[HR]),FALSE),0)</f>
        <v>0</v>
      </c>
      <c r="N478" s="56">
        <f>IFERROR(VLOOKUP(MYRANKS_H[[#This Row],[IDFANGRAPHS]],STEAMER_H[],COLUMN(STEAMER_H[R]),FALSE),0)</f>
        <v>0</v>
      </c>
      <c r="O478" s="56">
        <f>IFERROR(VLOOKUP(MYRANKS_H[[#This Row],[IDFANGRAPHS]],STEAMER_H[],COLUMN(STEAMER_H[RBI]),FALSE),0)</f>
        <v>0</v>
      </c>
      <c r="P478" s="56">
        <f>IFERROR(VLOOKUP(MYRANKS_H[[#This Row],[IDFANGRAPHS]],STEAMER_H[],COLUMN(STEAMER_H[BB]),FALSE),0)</f>
        <v>0</v>
      </c>
      <c r="Q478" s="56">
        <f>IFERROR(VLOOKUP(MYRANKS_H[[#This Row],[IDFANGRAPHS]],STEAMER_H[],COLUMN(STEAMER_H[HBP]),FALSE),0)</f>
        <v>0</v>
      </c>
      <c r="R478" s="56">
        <f>IFERROR(VLOOKUP(MYRANKS_H[[#This Row],[IDFANGRAPHS]],STEAMER_H[],COLUMN(STEAMER_H[SO]),FALSE),0)</f>
        <v>0</v>
      </c>
      <c r="S478" s="56">
        <f>IFERROR(VLOOKUP(MYRANKS_H[[#This Row],[IDFANGRAPHS]],STEAMER_H[],COLUMN(STEAMER_H[SB]),FALSE),0)</f>
        <v>0</v>
      </c>
      <c r="T478" s="19">
        <f>IFERROR(MYRANKS_H[[#This Row],[H]]/MYRANKS_H[[#This Row],[AB]],0)</f>
        <v>0</v>
      </c>
      <c r="U478" s="19">
        <f>IFERROR((MYRANKS_H[[#This Row],[H]]+MYRANKS_H[[#This Row],[BB]]+MYRANKS_H[[#This Row],[HBP]])/(MYRANKS_H[[#This Row],[AB]]+MYRANKS_H[[#This Row],[BB]]+MYRANKS_H[[#This Row],[HBP]]),0)</f>
        <v>0</v>
      </c>
      <c r="V478" s="19">
        <f>IFERROR((MYRANKS_H[[#This Row],[H]]+MYRANKS_H[[#This Row],[2B]]+2*MYRANKS_H[[#This Row],[3B]]+3*MYRANKS_H[[#This Row],[HR]])/MYRANKS_H[[#This Row],[AB]],0)</f>
        <v>0</v>
      </c>
      <c r="W47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8" s="27">
        <f>VLOOKUP(MYRANKS_H[[#This Row],[POS]],REPLACEMENT_LEVEL[],3,FALSE)</f>
        <v>0</v>
      </c>
      <c r="Y478" s="27">
        <f>MYRANKS_H[[#This Row],[PROJ PTS]]-MYRANKS_H[[#This Row],[REPL LEVEL]]</f>
        <v>0</v>
      </c>
      <c r="Z478" s="27">
        <f>RANK(MYRANKS_H[[#This Row],[POINTS OVER REPL]],MYRANKS_H[POINTS OVER REPL])</f>
        <v>1</v>
      </c>
      <c r="AA478" s="29">
        <f>IF(MYRANKS_H[[#This Row],[RANK]]&lt;=TOTAL_HITTERS_DRAFTED,MYRANKS_H[[#This Row],[POINTS OVER REPL]],0)</f>
        <v>0</v>
      </c>
      <c r="AB478" s="35">
        <f>MYRANKS_H[[#This Row],[POINTS OVER REPL]]*DOLLAR_VALUE_PER_POINT+1</f>
        <v>1</v>
      </c>
      <c r="AC478" s="35"/>
      <c r="AD478" s="29">
        <f>IF(AND(MYRANKS_H[[#This Row],[RANK]]&lt;=(TOTAL_HITTERS_DRAFTED-HITTERS_BELOW_REPL_DRAFTED),MYRANKS_H[[#This Row],[$ACTUAL]]=""),MYRANKS_H[[#This Row],[POINTS OVER REPL]],0)</f>
        <v>0</v>
      </c>
      <c r="AE478" s="35">
        <f>IF(MYRANKS_H[[#This Row],[$ACTUAL]]="",MYRANKS_H[[#This Row],[POINTS OVER REPL]]*REMAINING_DOLLAR_VALUE_PER_POINT+1,0)</f>
        <v>1</v>
      </c>
    </row>
    <row r="479" spans="1:31" ht="15" customHeight="1" x14ac:dyDescent="0.25">
      <c r="A479" s="2" t="s">
        <v>18323</v>
      </c>
      <c r="B479" s="14" t="str">
        <f>VLOOKUP(MYRANKS_H[[#This Row],[PLAYERID]],PLAYERIDMAP2[],COLUMN(PLAYERIDMAP2[LASTNAME]),FALSE)</f>
        <v>Barnhart</v>
      </c>
      <c r="C479" s="14" t="str">
        <f>VLOOKUP(MYRANKS_H[[#This Row],[PLAYERID]],PLAYERIDMAP2[],COLUMN(PLAYERIDMAP2[FIRSTNAME]),FALSE)</f>
        <v>Tucker</v>
      </c>
      <c r="D479" s="14" t="str">
        <f>MYRANKS_H[[#This Row],[FNAME]]&amp;" "&amp;MYRANKS_H[[#This Row],[LNAME]]</f>
        <v>Tucker Barnhart</v>
      </c>
      <c r="E479" s="14" t="str">
        <f>VLOOKUP(MYRANKS_H[[#This Row],[PLAYERID]],PLAYERIDMAP2[],COLUMN(PLAYERIDMAP2[TEAM]),FALSE)</f>
        <v>CIN</v>
      </c>
      <c r="F479" s="14" t="str">
        <f>VLOOKUP(MYRANKS_H[[#This Row],[PLAYERID]],PLAYERIDMAP2[],COLUMN(PLAYERIDMAP2[POS]),FALSE)</f>
        <v>C</v>
      </c>
      <c r="G479" s="14">
        <f>IFERROR(VALUE(VLOOKUP(MYRANKS_H[[#This Row],[PLAYERID]],PLAYERIDMAP2[],COLUMN(PLAYERIDMAP2[IDFANGRAPHS]),FALSE)),VLOOKUP(MYRANKS_H[[#This Row],[PLAYERID]],PLAYERIDMAP2[],COLUMN(PLAYERIDMAP2[IDFANGRAPHS]),FALSE))</f>
        <v>10200</v>
      </c>
      <c r="H479" s="56">
        <f>IFERROR(VLOOKUP(MYRANKS_H[[#This Row],[IDFANGRAPHS]],STEAMER_H[],COLUMN(STEAMER_H[PA]),FALSE),0)</f>
        <v>151</v>
      </c>
      <c r="I479" s="56">
        <f>IFERROR(VLOOKUP(MYRANKS_H[[#This Row],[IDFANGRAPHS]],STEAMER_H[],COLUMN(STEAMER_H[AB]),FALSE),0)</f>
        <v>135</v>
      </c>
      <c r="J479" s="56">
        <f>IFERROR(VLOOKUP(MYRANKS_H[[#This Row],[IDFANGRAPHS]],STEAMER_H[],COLUMN(STEAMER_H[H]),FALSE),0)</f>
        <v>32</v>
      </c>
      <c r="K479" s="56">
        <f>IFERROR(VLOOKUP(MYRANKS_H[[#This Row],[IDFANGRAPHS]],STEAMER_H[],COLUMN(STEAMER_H[2B]),FALSE),0)</f>
        <v>6</v>
      </c>
      <c r="L479" s="56">
        <f>IFERROR(VLOOKUP(MYRANKS_H[[#This Row],[IDFANGRAPHS]],STEAMER_H[],COLUMN(STEAMER_H[3B]),FALSE),0)</f>
        <v>0</v>
      </c>
      <c r="M479" s="56">
        <f>IFERROR(VLOOKUP(MYRANKS_H[[#This Row],[IDFANGRAPHS]],STEAMER_H[],COLUMN(STEAMER_H[HR]),FALSE),0)</f>
        <v>2</v>
      </c>
      <c r="N479" s="56">
        <f>IFERROR(VLOOKUP(MYRANKS_H[[#This Row],[IDFANGRAPHS]],STEAMER_H[],COLUMN(STEAMER_H[R]),FALSE),0)</f>
        <v>12</v>
      </c>
      <c r="O479" s="56">
        <f>IFERROR(VLOOKUP(MYRANKS_H[[#This Row],[IDFANGRAPHS]],STEAMER_H[],COLUMN(STEAMER_H[RBI]),FALSE),0)</f>
        <v>13</v>
      </c>
      <c r="P479" s="56">
        <f>IFERROR(VLOOKUP(MYRANKS_H[[#This Row],[IDFANGRAPHS]],STEAMER_H[],COLUMN(STEAMER_H[BB]),FALSE),0)</f>
        <v>13</v>
      </c>
      <c r="Q479" s="56">
        <f>IFERROR(VLOOKUP(MYRANKS_H[[#This Row],[IDFANGRAPHS]],STEAMER_H[],COLUMN(STEAMER_H[HBP]),FALSE),0)</f>
        <v>1</v>
      </c>
      <c r="R479" s="56">
        <f>IFERROR(VLOOKUP(MYRANKS_H[[#This Row],[IDFANGRAPHS]],STEAMER_H[],COLUMN(STEAMER_H[SO]),FALSE),0)</f>
        <v>24</v>
      </c>
      <c r="S479" s="56">
        <f>IFERROR(VLOOKUP(MYRANKS_H[[#This Row],[IDFANGRAPHS]],STEAMER_H[],COLUMN(STEAMER_H[SB]),FALSE),0)</f>
        <v>1</v>
      </c>
      <c r="T479" s="19">
        <f>IFERROR(MYRANKS_H[[#This Row],[H]]/MYRANKS_H[[#This Row],[AB]],0)</f>
        <v>0.23703703703703705</v>
      </c>
      <c r="U479" s="19">
        <f>IFERROR((MYRANKS_H[[#This Row],[H]]+MYRANKS_H[[#This Row],[BB]]+MYRANKS_H[[#This Row],[HBP]])/(MYRANKS_H[[#This Row],[AB]]+MYRANKS_H[[#This Row],[BB]]+MYRANKS_H[[#This Row],[HBP]]),0)</f>
        <v>0.3087248322147651</v>
      </c>
      <c r="V479" s="19">
        <f>IFERROR((MYRANKS_H[[#This Row],[H]]+MYRANKS_H[[#This Row],[2B]]+2*MYRANKS_H[[#This Row],[3B]]+3*MYRANKS_H[[#This Row],[HR]])/MYRANKS_H[[#This Row],[AB]],0)</f>
        <v>0.32592592592592595</v>
      </c>
      <c r="W47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9" s="27">
        <f>VLOOKUP(MYRANKS_H[[#This Row],[POS]],REPLACEMENT_LEVEL[],3,FALSE)</f>
        <v>0</v>
      </c>
      <c r="Y479" s="27">
        <f>MYRANKS_H[[#This Row],[PROJ PTS]]-MYRANKS_H[[#This Row],[REPL LEVEL]]</f>
        <v>0</v>
      </c>
      <c r="Z479" s="27">
        <f>RANK(MYRANKS_H[[#This Row],[POINTS OVER REPL]],MYRANKS_H[POINTS OVER REPL])</f>
        <v>1</v>
      </c>
      <c r="AA479" s="29">
        <f>IF(MYRANKS_H[[#This Row],[RANK]]&lt;=TOTAL_HITTERS_DRAFTED,MYRANKS_H[[#This Row],[POINTS OVER REPL]],0)</f>
        <v>0</v>
      </c>
      <c r="AB479" s="35">
        <f>MYRANKS_H[[#This Row],[POINTS OVER REPL]]*DOLLAR_VALUE_PER_POINT+1</f>
        <v>1</v>
      </c>
      <c r="AC479" s="35"/>
      <c r="AD479" s="29">
        <f>IF(AND(MYRANKS_H[[#This Row],[RANK]]&lt;=(TOTAL_HITTERS_DRAFTED-HITTERS_BELOW_REPL_DRAFTED),MYRANKS_H[[#This Row],[$ACTUAL]]=""),MYRANKS_H[[#This Row],[POINTS OVER REPL]],0)</f>
        <v>0</v>
      </c>
      <c r="AE479" s="35">
        <f>IF(MYRANKS_H[[#This Row],[$ACTUAL]]="",MYRANKS_H[[#This Row],[POINTS OVER REPL]]*REMAINING_DOLLAR_VALUE_PER_POINT+1,0)</f>
        <v>1</v>
      </c>
    </row>
    <row r="480" spans="1:31" ht="15" customHeight="1" x14ac:dyDescent="0.25">
      <c r="A480" s="2" t="s">
        <v>11276</v>
      </c>
      <c r="B480" s="14" t="str">
        <f>VLOOKUP(MYRANKS_H[[#This Row],[PLAYERID]],PLAYERIDMAP2[],COLUMN(PLAYERIDMAP2[LASTNAME]),FALSE)</f>
        <v>Bartlett</v>
      </c>
      <c r="C480" s="14" t="str">
        <f>VLOOKUP(MYRANKS_H[[#This Row],[PLAYERID]],PLAYERIDMAP2[],COLUMN(PLAYERIDMAP2[FIRSTNAME]),FALSE)</f>
        <v>Jason</v>
      </c>
      <c r="D480" s="14" t="str">
        <f>MYRANKS_H[[#This Row],[FNAME]]&amp;" "&amp;MYRANKS_H[[#This Row],[LNAME]]</f>
        <v>Jason Bartlett</v>
      </c>
      <c r="E480" s="14" t="str">
        <f>VLOOKUP(MYRANKS_H[[#This Row],[PLAYERID]],PLAYERIDMAP2[],COLUMN(PLAYERIDMAP2[TEAM]),FALSE)</f>
        <v>N/A</v>
      </c>
      <c r="F480" s="14" t="str">
        <f>VLOOKUP(MYRANKS_H[[#This Row],[PLAYERID]],PLAYERIDMAP2[],COLUMN(PLAYERIDMAP2[POS]),FALSE)</f>
        <v>SS</v>
      </c>
      <c r="G480" s="14">
        <f>IFERROR(VALUE(VLOOKUP(MYRANKS_H[[#This Row],[PLAYERID]],PLAYERIDMAP2[],COLUMN(PLAYERIDMAP2[IDFANGRAPHS]),FALSE)),VLOOKUP(MYRANKS_H[[#This Row],[PLAYERID]],PLAYERIDMAP2[],COLUMN(PLAYERIDMAP2[IDFANGRAPHS]),FALSE))</f>
        <v>8219</v>
      </c>
      <c r="H480" s="56">
        <f>IFERROR(VLOOKUP(MYRANKS_H[[#This Row],[IDFANGRAPHS]],STEAMER_H[],COLUMN(STEAMER_H[PA]),FALSE),0)</f>
        <v>0</v>
      </c>
      <c r="I480" s="56">
        <f>IFERROR(VLOOKUP(MYRANKS_H[[#This Row],[IDFANGRAPHS]],STEAMER_H[],COLUMN(STEAMER_H[AB]),FALSE),0)</f>
        <v>0</v>
      </c>
      <c r="J480" s="56">
        <f>IFERROR(VLOOKUP(MYRANKS_H[[#This Row],[IDFANGRAPHS]],STEAMER_H[],COLUMN(STEAMER_H[H]),FALSE),0)</f>
        <v>0</v>
      </c>
      <c r="K480" s="56">
        <f>IFERROR(VLOOKUP(MYRANKS_H[[#This Row],[IDFANGRAPHS]],STEAMER_H[],COLUMN(STEAMER_H[2B]),FALSE),0)</f>
        <v>0</v>
      </c>
      <c r="L480" s="56">
        <f>IFERROR(VLOOKUP(MYRANKS_H[[#This Row],[IDFANGRAPHS]],STEAMER_H[],COLUMN(STEAMER_H[3B]),FALSE),0)</f>
        <v>0</v>
      </c>
      <c r="M480" s="56">
        <f>IFERROR(VLOOKUP(MYRANKS_H[[#This Row],[IDFANGRAPHS]],STEAMER_H[],COLUMN(STEAMER_H[HR]),FALSE),0)</f>
        <v>0</v>
      </c>
      <c r="N480" s="56">
        <f>IFERROR(VLOOKUP(MYRANKS_H[[#This Row],[IDFANGRAPHS]],STEAMER_H[],COLUMN(STEAMER_H[R]),FALSE),0)</f>
        <v>0</v>
      </c>
      <c r="O480" s="56">
        <f>IFERROR(VLOOKUP(MYRANKS_H[[#This Row],[IDFANGRAPHS]],STEAMER_H[],COLUMN(STEAMER_H[RBI]),FALSE),0)</f>
        <v>0</v>
      </c>
      <c r="P480" s="56">
        <f>IFERROR(VLOOKUP(MYRANKS_H[[#This Row],[IDFANGRAPHS]],STEAMER_H[],COLUMN(STEAMER_H[BB]),FALSE),0)</f>
        <v>0</v>
      </c>
      <c r="Q480" s="56">
        <f>IFERROR(VLOOKUP(MYRANKS_H[[#This Row],[IDFANGRAPHS]],STEAMER_H[],COLUMN(STEAMER_H[HBP]),FALSE),0)</f>
        <v>0</v>
      </c>
      <c r="R480" s="56">
        <f>IFERROR(VLOOKUP(MYRANKS_H[[#This Row],[IDFANGRAPHS]],STEAMER_H[],COLUMN(STEAMER_H[SO]),FALSE),0)</f>
        <v>0</v>
      </c>
      <c r="S480" s="56">
        <f>IFERROR(VLOOKUP(MYRANKS_H[[#This Row],[IDFANGRAPHS]],STEAMER_H[],COLUMN(STEAMER_H[SB]),FALSE),0)</f>
        <v>0</v>
      </c>
      <c r="T480" s="19">
        <f>IFERROR(MYRANKS_H[[#This Row],[H]]/MYRANKS_H[[#This Row],[AB]],0)</f>
        <v>0</v>
      </c>
      <c r="U480" s="19">
        <f>IFERROR((MYRANKS_H[[#This Row],[H]]+MYRANKS_H[[#This Row],[BB]]+MYRANKS_H[[#This Row],[HBP]])/(MYRANKS_H[[#This Row],[AB]]+MYRANKS_H[[#This Row],[BB]]+MYRANKS_H[[#This Row],[HBP]]),0)</f>
        <v>0</v>
      </c>
      <c r="V480" s="19">
        <f>IFERROR((MYRANKS_H[[#This Row],[H]]+MYRANKS_H[[#This Row],[2B]]+2*MYRANKS_H[[#This Row],[3B]]+3*MYRANKS_H[[#This Row],[HR]])/MYRANKS_H[[#This Row],[AB]],0)</f>
        <v>0</v>
      </c>
      <c r="W48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0" s="27">
        <f>VLOOKUP(MYRANKS_H[[#This Row],[POS]],REPLACEMENT_LEVEL[],3,FALSE)</f>
        <v>0</v>
      </c>
      <c r="Y480" s="27">
        <f>MYRANKS_H[[#This Row],[PROJ PTS]]-MYRANKS_H[[#This Row],[REPL LEVEL]]</f>
        <v>0</v>
      </c>
      <c r="Z480" s="27">
        <f>RANK(MYRANKS_H[[#This Row],[POINTS OVER REPL]],MYRANKS_H[POINTS OVER REPL])</f>
        <v>1</v>
      </c>
      <c r="AA480" s="29">
        <f>IF(MYRANKS_H[[#This Row],[RANK]]&lt;=TOTAL_HITTERS_DRAFTED,MYRANKS_H[[#This Row],[POINTS OVER REPL]],0)</f>
        <v>0</v>
      </c>
      <c r="AB480" s="35">
        <f>MYRANKS_H[[#This Row],[POINTS OVER REPL]]*DOLLAR_VALUE_PER_POINT+1</f>
        <v>1</v>
      </c>
      <c r="AC480" s="35"/>
      <c r="AD480" s="29">
        <f>IF(AND(MYRANKS_H[[#This Row],[RANK]]&lt;=(TOTAL_HITTERS_DRAFTED-HITTERS_BELOW_REPL_DRAFTED),MYRANKS_H[[#This Row],[$ACTUAL]]=""),MYRANKS_H[[#This Row],[POINTS OVER REPL]],0)</f>
        <v>0</v>
      </c>
      <c r="AE480" s="35">
        <f>IF(MYRANKS_H[[#This Row],[$ACTUAL]]="",MYRANKS_H[[#This Row],[POINTS OVER REPL]]*REMAINING_DOLLAR_VALUE_PER_POINT+1,0)</f>
        <v>1</v>
      </c>
    </row>
    <row r="481" spans="1:31" ht="15" customHeight="1" x14ac:dyDescent="0.25">
      <c r="A481" s="2" t="s">
        <v>11279</v>
      </c>
      <c r="B481" s="14" t="str">
        <f>VLOOKUP(MYRANKS_H[[#This Row],[PLAYERID]],PLAYERIDMAP2[],COLUMN(PLAYERIDMAP2[LASTNAME]),FALSE)</f>
        <v>Barton</v>
      </c>
      <c r="C481" s="14" t="str">
        <f>VLOOKUP(MYRANKS_H[[#This Row],[PLAYERID]],PLAYERIDMAP2[],COLUMN(PLAYERIDMAP2[FIRSTNAME]),FALSE)</f>
        <v>Daric</v>
      </c>
      <c r="D481" s="14" t="str">
        <f>MYRANKS_H[[#This Row],[FNAME]]&amp;" "&amp;MYRANKS_H[[#This Row],[LNAME]]</f>
        <v>Daric Barton</v>
      </c>
      <c r="E481" s="14" t="str">
        <f>VLOOKUP(MYRANKS_H[[#This Row],[PLAYERID]],PLAYERIDMAP2[],COLUMN(PLAYERIDMAP2[TEAM]),FALSE)</f>
        <v>OAK</v>
      </c>
      <c r="F481" s="14" t="str">
        <f>VLOOKUP(MYRANKS_H[[#This Row],[PLAYERID]],PLAYERIDMAP2[],COLUMN(PLAYERIDMAP2[POS]),FALSE)</f>
        <v>1B</v>
      </c>
      <c r="G481" s="14">
        <f>IFERROR(VALUE(VLOOKUP(MYRANKS_H[[#This Row],[PLAYERID]],PLAYERIDMAP2[],COLUMN(PLAYERIDMAP2[IDFANGRAPHS]),FALSE)),VLOOKUP(MYRANKS_H[[#This Row],[PLAYERID]],PLAYERIDMAP2[],COLUMN(PLAYERIDMAP2[IDFANGRAPHS]),FALSE))</f>
        <v>5928</v>
      </c>
      <c r="H481" s="56">
        <f>IFERROR(VLOOKUP(MYRANKS_H[[#This Row],[IDFANGRAPHS]],STEAMER_H[],COLUMN(STEAMER_H[PA]),FALSE),0)</f>
        <v>1</v>
      </c>
      <c r="I481" s="56">
        <f>IFERROR(VLOOKUP(MYRANKS_H[[#This Row],[IDFANGRAPHS]],STEAMER_H[],COLUMN(STEAMER_H[AB]),FALSE),0)</f>
        <v>1</v>
      </c>
      <c r="J481" s="56">
        <f>IFERROR(VLOOKUP(MYRANKS_H[[#This Row],[IDFANGRAPHS]],STEAMER_H[],COLUMN(STEAMER_H[H]),FALSE),0)</f>
        <v>0</v>
      </c>
      <c r="K481" s="56">
        <f>IFERROR(VLOOKUP(MYRANKS_H[[#This Row],[IDFANGRAPHS]],STEAMER_H[],COLUMN(STEAMER_H[2B]),FALSE),0)</f>
        <v>0</v>
      </c>
      <c r="L481" s="56">
        <f>IFERROR(VLOOKUP(MYRANKS_H[[#This Row],[IDFANGRAPHS]],STEAMER_H[],COLUMN(STEAMER_H[3B]),FALSE),0)</f>
        <v>0</v>
      </c>
      <c r="M481" s="56">
        <f>IFERROR(VLOOKUP(MYRANKS_H[[#This Row],[IDFANGRAPHS]],STEAMER_H[],COLUMN(STEAMER_H[HR]),FALSE),0)</f>
        <v>0</v>
      </c>
      <c r="N481" s="56">
        <f>IFERROR(VLOOKUP(MYRANKS_H[[#This Row],[IDFANGRAPHS]],STEAMER_H[],COLUMN(STEAMER_H[R]),FALSE),0)</f>
        <v>0</v>
      </c>
      <c r="O481" s="56">
        <f>IFERROR(VLOOKUP(MYRANKS_H[[#This Row],[IDFANGRAPHS]],STEAMER_H[],COLUMN(STEAMER_H[RBI]),FALSE),0)</f>
        <v>0</v>
      </c>
      <c r="P481" s="56">
        <f>IFERROR(VLOOKUP(MYRANKS_H[[#This Row],[IDFANGRAPHS]],STEAMER_H[],COLUMN(STEAMER_H[BB]),FALSE),0)</f>
        <v>0</v>
      </c>
      <c r="Q481" s="56">
        <f>IFERROR(VLOOKUP(MYRANKS_H[[#This Row],[IDFANGRAPHS]],STEAMER_H[],COLUMN(STEAMER_H[HBP]),FALSE),0)</f>
        <v>0</v>
      </c>
      <c r="R481" s="56">
        <f>IFERROR(VLOOKUP(MYRANKS_H[[#This Row],[IDFANGRAPHS]],STEAMER_H[],COLUMN(STEAMER_H[SO]),FALSE),0)</f>
        <v>0</v>
      </c>
      <c r="S481" s="56">
        <f>IFERROR(VLOOKUP(MYRANKS_H[[#This Row],[IDFANGRAPHS]],STEAMER_H[],COLUMN(STEAMER_H[SB]),FALSE),0)</f>
        <v>0</v>
      </c>
      <c r="T481" s="19">
        <f>IFERROR(MYRANKS_H[[#This Row],[H]]/MYRANKS_H[[#This Row],[AB]],0)</f>
        <v>0</v>
      </c>
      <c r="U481" s="19">
        <f>IFERROR((MYRANKS_H[[#This Row],[H]]+MYRANKS_H[[#This Row],[BB]]+MYRANKS_H[[#This Row],[HBP]])/(MYRANKS_H[[#This Row],[AB]]+MYRANKS_H[[#This Row],[BB]]+MYRANKS_H[[#This Row],[HBP]]),0)</f>
        <v>0</v>
      </c>
      <c r="V481" s="19">
        <f>IFERROR((MYRANKS_H[[#This Row],[H]]+MYRANKS_H[[#This Row],[2B]]+2*MYRANKS_H[[#This Row],[3B]]+3*MYRANKS_H[[#This Row],[HR]])/MYRANKS_H[[#This Row],[AB]],0)</f>
        <v>0</v>
      </c>
      <c r="W48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1" s="27">
        <f>VLOOKUP(MYRANKS_H[[#This Row],[POS]],REPLACEMENT_LEVEL[],3,FALSE)</f>
        <v>0</v>
      </c>
      <c r="Y481" s="27">
        <f>MYRANKS_H[[#This Row],[PROJ PTS]]-MYRANKS_H[[#This Row],[REPL LEVEL]]</f>
        <v>0</v>
      </c>
      <c r="Z481" s="27">
        <f>RANK(MYRANKS_H[[#This Row],[POINTS OVER REPL]],MYRANKS_H[POINTS OVER REPL])</f>
        <v>1</v>
      </c>
      <c r="AA481" s="29">
        <f>IF(MYRANKS_H[[#This Row],[RANK]]&lt;=TOTAL_HITTERS_DRAFTED,MYRANKS_H[[#This Row],[POINTS OVER REPL]],0)</f>
        <v>0</v>
      </c>
      <c r="AB481" s="35">
        <f>MYRANKS_H[[#This Row],[POINTS OVER REPL]]*DOLLAR_VALUE_PER_POINT+1</f>
        <v>1</v>
      </c>
      <c r="AC481" s="35"/>
      <c r="AD481" s="29">
        <f>IF(AND(MYRANKS_H[[#This Row],[RANK]]&lt;=(TOTAL_HITTERS_DRAFTED-HITTERS_BELOW_REPL_DRAFTED),MYRANKS_H[[#This Row],[$ACTUAL]]=""),MYRANKS_H[[#This Row],[POINTS OVER REPL]],0)</f>
        <v>0</v>
      </c>
      <c r="AE481" s="35">
        <f>IF(MYRANKS_H[[#This Row],[$ACTUAL]]="",MYRANKS_H[[#This Row],[POINTS OVER REPL]]*REMAINING_DOLLAR_VALUE_PER_POINT+1,0)</f>
        <v>1</v>
      </c>
    </row>
    <row r="482" spans="1:31" ht="15" customHeight="1" x14ac:dyDescent="0.25">
      <c r="A482" s="2" t="s">
        <v>11301</v>
      </c>
      <c r="B482" s="14" t="str">
        <f>VLOOKUP(MYRANKS_H[[#This Row],[PLAYERID]],PLAYERIDMAP2[],COLUMN(PLAYERIDMAP2[LASTNAME]),FALSE)</f>
        <v>Baxter</v>
      </c>
      <c r="C482" s="14" t="str">
        <f>VLOOKUP(MYRANKS_H[[#This Row],[PLAYERID]],PLAYERIDMAP2[],COLUMN(PLAYERIDMAP2[FIRSTNAME]),FALSE)</f>
        <v>Mike</v>
      </c>
      <c r="D482" s="14" t="str">
        <f>MYRANKS_H[[#This Row],[FNAME]]&amp;" "&amp;MYRANKS_H[[#This Row],[LNAME]]</f>
        <v>Mike Baxter</v>
      </c>
      <c r="E482" s="14" t="str">
        <f>VLOOKUP(MYRANKS_H[[#This Row],[PLAYERID]],PLAYERIDMAP2[],COLUMN(PLAYERIDMAP2[TEAM]),FALSE)</f>
        <v>NYM</v>
      </c>
      <c r="F482" s="14" t="str">
        <f>VLOOKUP(MYRANKS_H[[#This Row],[PLAYERID]],PLAYERIDMAP2[],COLUMN(PLAYERIDMAP2[POS]),FALSE)</f>
        <v>OF</v>
      </c>
      <c r="G482" s="14">
        <f>IFERROR(VALUE(VLOOKUP(MYRANKS_H[[#This Row],[PLAYERID]],PLAYERIDMAP2[],COLUMN(PLAYERIDMAP2[IDFANGRAPHS]),FALSE)),VLOOKUP(MYRANKS_H[[#This Row],[PLAYERID]],PLAYERIDMAP2[],COLUMN(PLAYERIDMAP2[IDFANGRAPHS]),FALSE))</f>
        <v>4464</v>
      </c>
      <c r="H482" s="56">
        <f>IFERROR(VLOOKUP(MYRANKS_H[[#This Row],[IDFANGRAPHS]],STEAMER_H[],COLUMN(STEAMER_H[PA]),FALSE),0)</f>
        <v>1</v>
      </c>
      <c r="I482" s="56">
        <f>IFERROR(VLOOKUP(MYRANKS_H[[#This Row],[IDFANGRAPHS]],STEAMER_H[],COLUMN(STEAMER_H[AB]),FALSE),0)</f>
        <v>1</v>
      </c>
      <c r="J482" s="56">
        <f>IFERROR(VLOOKUP(MYRANKS_H[[#This Row],[IDFANGRAPHS]],STEAMER_H[],COLUMN(STEAMER_H[H]),FALSE),0)</f>
        <v>0</v>
      </c>
      <c r="K482" s="56">
        <f>IFERROR(VLOOKUP(MYRANKS_H[[#This Row],[IDFANGRAPHS]],STEAMER_H[],COLUMN(STEAMER_H[2B]),FALSE),0)</f>
        <v>0</v>
      </c>
      <c r="L482" s="56">
        <f>IFERROR(VLOOKUP(MYRANKS_H[[#This Row],[IDFANGRAPHS]],STEAMER_H[],COLUMN(STEAMER_H[3B]),FALSE),0)</f>
        <v>0</v>
      </c>
      <c r="M482" s="56">
        <f>IFERROR(VLOOKUP(MYRANKS_H[[#This Row],[IDFANGRAPHS]],STEAMER_H[],COLUMN(STEAMER_H[HR]),FALSE),0)</f>
        <v>0</v>
      </c>
      <c r="N482" s="56">
        <f>IFERROR(VLOOKUP(MYRANKS_H[[#This Row],[IDFANGRAPHS]],STEAMER_H[],COLUMN(STEAMER_H[R]),FALSE),0)</f>
        <v>0</v>
      </c>
      <c r="O482" s="56">
        <f>IFERROR(VLOOKUP(MYRANKS_H[[#This Row],[IDFANGRAPHS]],STEAMER_H[],COLUMN(STEAMER_H[RBI]),FALSE),0)</f>
        <v>0</v>
      </c>
      <c r="P482" s="56">
        <f>IFERROR(VLOOKUP(MYRANKS_H[[#This Row],[IDFANGRAPHS]],STEAMER_H[],COLUMN(STEAMER_H[BB]),FALSE),0)</f>
        <v>0</v>
      </c>
      <c r="Q482" s="56">
        <f>IFERROR(VLOOKUP(MYRANKS_H[[#This Row],[IDFANGRAPHS]],STEAMER_H[],COLUMN(STEAMER_H[HBP]),FALSE),0)</f>
        <v>0</v>
      </c>
      <c r="R482" s="56">
        <f>IFERROR(VLOOKUP(MYRANKS_H[[#This Row],[IDFANGRAPHS]],STEAMER_H[],COLUMN(STEAMER_H[SO]),FALSE),0)</f>
        <v>0</v>
      </c>
      <c r="S482" s="56">
        <f>IFERROR(VLOOKUP(MYRANKS_H[[#This Row],[IDFANGRAPHS]],STEAMER_H[],COLUMN(STEAMER_H[SB]),FALSE),0)</f>
        <v>0</v>
      </c>
      <c r="T482" s="19">
        <f>IFERROR(MYRANKS_H[[#This Row],[H]]/MYRANKS_H[[#This Row],[AB]],0)</f>
        <v>0</v>
      </c>
      <c r="U482" s="19">
        <f>IFERROR((MYRANKS_H[[#This Row],[H]]+MYRANKS_H[[#This Row],[BB]]+MYRANKS_H[[#This Row],[HBP]])/(MYRANKS_H[[#This Row],[AB]]+MYRANKS_H[[#This Row],[BB]]+MYRANKS_H[[#This Row],[HBP]]),0)</f>
        <v>0</v>
      </c>
      <c r="V482" s="19">
        <f>IFERROR((MYRANKS_H[[#This Row],[H]]+MYRANKS_H[[#This Row],[2B]]+2*MYRANKS_H[[#This Row],[3B]]+3*MYRANKS_H[[#This Row],[HR]])/MYRANKS_H[[#This Row],[AB]],0)</f>
        <v>0</v>
      </c>
      <c r="W48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2" s="27">
        <f>VLOOKUP(MYRANKS_H[[#This Row],[POS]],REPLACEMENT_LEVEL[],3,FALSE)</f>
        <v>0</v>
      </c>
      <c r="Y482" s="27">
        <f>MYRANKS_H[[#This Row],[PROJ PTS]]-MYRANKS_H[[#This Row],[REPL LEVEL]]</f>
        <v>0</v>
      </c>
      <c r="Z482" s="27">
        <f>RANK(MYRANKS_H[[#This Row],[POINTS OVER REPL]],MYRANKS_H[POINTS OVER REPL])</f>
        <v>1</v>
      </c>
      <c r="AA482" s="29">
        <f>IF(MYRANKS_H[[#This Row],[RANK]]&lt;=TOTAL_HITTERS_DRAFTED,MYRANKS_H[[#This Row],[POINTS OVER REPL]],0)</f>
        <v>0</v>
      </c>
      <c r="AB482" s="35">
        <f>MYRANKS_H[[#This Row],[POINTS OVER REPL]]*DOLLAR_VALUE_PER_POINT+1</f>
        <v>1</v>
      </c>
      <c r="AC482" s="35"/>
      <c r="AD482" s="29">
        <f>IF(AND(MYRANKS_H[[#This Row],[RANK]]&lt;=(TOTAL_HITTERS_DRAFTED-HITTERS_BELOW_REPL_DRAFTED),MYRANKS_H[[#This Row],[$ACTUAL]]=""),MYRANKS_H[[#This Row],[POINTS OVER REPL]],0)</f>
        <v>0</v>
      </c>
      <c r="AE482" s="35">
        <f>IF(MYRANKS_H[[#This Row],[$ACTUAL]]="",MYRANKS_H[[#This Row],[POINTS OVER REPL]]*REMAINING_DOLLAR_VALUE_PER_POINT+1,0)</f>
        <v>1</v>
      </c>
    </row>
    <row r="483" spans="1:31" ht="15" customHeight="1" x14ac:dyDescent="0.25">
      <c r="A483" s="2" t="s">
        <v>11306</v>
      </c>
      <c r="B483" s="14" t="str">
        <f>VLOOKUP(MYRANKS_H[[#This Row],[PLAYERID]],PLAYERIDMAP2[],COLUMN(PLAYERIDMAP2[LASTNAME]),FALSE)</f>
        <v>Bay</v>
      </c>
      <c r="C483" s="14" t="str">
        <f>VLOOKUP(MYRANKS_H[[#This Row],[PLAYERID]],PLAYERIDMAP2[],COLUMN(PLAYERIDMAP2[FIRSTNAME]),FALSE)</f>
        <v>Jason</v>
      </c>
      <c r="D483" s="14" t="str">
        <f>MYRANKS_H[[#This Row],[FNAME]]&amp;" "&amp;MYRANKS_H[[#This Row],[LNAME]]</f>
        <v>Jason Bay</v>
      </c>
      <c r="E483" s="14" t="str">
        <f>VLOOKUP(MYRANKS_H[[#This Row],[PLAYERID]],PLAYERIDMAP2[],COLUMN(PLAYERIDMAP2[TEAM]),FALSE)</f>
        <v>N/A</v>
      </c>
      <c r="F483" s="14" t="str">
        <f>VLOOKUP(MYRANKS_H[[#This Row],[PLAYERID]],PLAYERIDMAP2[],COLUMN(PLAYERIDMAP2[POS]),FALSE)</f>
        <v>OF</v>
      </c>
      <c r="G483" s="14">
        <f>IFERROR(VALUE(VLOOKUP(MYRANKS_H[[#This Row],[PLAYERID]],PLAYERIDMAP2[],COLUMN(PLAYERIDMAP2[IDFANGRAPHS]),FALSE)),VLOOKUP(MYRANKS_H[[#This Row],[PLAYERID]],PLAYERIDMAP2[],COLUMN(PLAYERIDMAP2[IDFANGRAPHS]),FALSE))</f>
        <v>1717</v>
      </c>
      <c r="H483" s="56">
        <f>IFERROR(VLOOKUP(MYRANKS_H[[#This Row],[IDFANGRAPHS]],STEAMER_H[],COLUMN(STEAMER_H[PA]),FALSE),0)</f>
        <v>0</v>
      </c>
      <c r="I483" s="56">
        <f>IFERROR(VLOOKUP(MYRANKS_H[[#This Row],[IDFANGRAPHS]],STEAMER_H[],COLUMN(STEAMER_H[AB]),FALSE),0)</f>
        <v>0</v>
      </c>
      <c r="J483" s="56">
        <f>IFERROR(VLOOKUP(MYRANKS_H[[#This Row],[IDFANGRAPHS]],STEAMER_H[],COLUMN(STEAMER_H[H]),FALSE),0)</f>
        <v>0</v>
      </c>
      <c r="K483" s="56">
        <f>IFERROR(VLOOKUP(MYRANKS_H[[#This Row],[IDFANGRAPHS]],STEAMER_H[],COLUMN(STEAMER_H[2B]),FALSE),0)</f>
        <v>0</v>
      </c>
      <c r="L483" s="56">
        <f>IFERROR(VLOOKUP(MYRANKS_H[[#This Row],[IDFANGRAPHS]],STEAMER_H[],COLUMN(STEAMER_H[3B]),FALSE),0)</f>
        <v>0</v>
      </c>
      <c r="M483" s="56">
        <f>IFERROR(VLOOKUP(MYRANKS_H[[#This Row],[IDFANGRAPHS]],STEAMER_H[],COLUMN(STEAMER_H[HR]),FALSE),0)</f>
        <v>0</v>
      </c>
      <c r="N483" s="56">
        <f>IFERROR(VLOOKUP(MYRANKS_H[[#This Row],[IDFANGRAPHS]],STEAMER_H[],COLUMN(STEAMER_H[R]),FALSE),0)</f>
        <v>0</v>
      </c>
      <c r="O483" s="56">
        <f>IFERROR(VLOOKUP(MYRANKS_H[[#This Row],[IDFANGRAPHS]],STEAMER_H[],COLUMN(STEAMER_H[RBI]),FALSE),0)</f>
        <v>0</v>
      </c>
      <c r="P483" s="56">
        <f>IFERROR(VLOOKUP(MYRANKS_H[[#This Row],[IDFANGRAPHS]],STEAMER_H[],COLUMN(STEAMER_H[BB]),FALSE),0)</f>
        <v>0</v>
      </c>
      <c r="Q483" s="56">
        <f>IFERROR(VLOOKUP(MYRANKS_H[[#This Row],[IDFANGRAPHS]],STEAMER_H[],COLUMN(STEAMER_H[HBP]),FALSE),0)</f>
        <v>0</v>
      </c>
      <c r="R483" s="56">
        <f>IFERROR(VLOOKUP(MYRANKS_H[[#This Row],[IDFANGRAPHS]],STEAMER_H[],COLUMN(STEAMER_H[SO]),FALSE),0)</f>
        <v>0</v>
      </c>
      <c r="S483" s="56">
        <f>IFERROR(VLOOKUP(MYRANKS_H[[#This Row],[IDFANGRAPHS]],STEAMER_H[],COLUMN(STEAMER_H[SB]),FALSE),0)</f>
        <v>0</v>
      </c>
      <c r="T483" s="19">
        <f>IFERROR(MYRANKS_H[[#This Row],[H]]/MYRANKS_H[[#This Row],[AB]],0)</f>
        <v>0</v>
      </c>
      <c r="U483" s="19">
        <f>IFERROR((MYRANKS_H[[#This Row],[H]]+MYRANKS_H[[#This Row],[BB]]+MYRANKS_H[[#This Row],[HBP]])/(MYRANKS_H[[#This Row],[AB]]+MYRANKS_H[[#This Row],[BB]]+MYRANKS_H[[#This Row],[HBP]]),0)</f>
        <v>0</v>
      </c>
      <c r="V483" s="19">
        <f>IFERROR((MYRANKS_H[[#This Row],[H]]+MYRANKS_H[[#This Row],[2B]]+2*MYRANKS_H[[#This Row],[3B]]+3*MYRANKS_H[[#This Row],[HR]])/MYRANKS_H[[#This Row],[AB]],0)</f>
        <v>0</v>
      </c>
      <c r="W48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3" s="27">
        <f>VLOOKUP(MYRANKS_H[[#This Row],[POS]],REPLACEMENT_LEVEL[],3,FALSE)</f>
        <v>0</v>
      </c>
      <c r="Y483" s="27">
        <f>MYRANKS_H[[#This Row],[PROJ PTS]]-MYRANKS_H[[#This Row],[REPL LEVEL]]</f>
        <v>0</v>
      </c>
      <c r="Z483" s="27">
        <f>RANK(MYRANKS_H[[#This Row],[POINTS OVER REPL]],MYRANKS_H[POINTS OVER REPL])</f>
        <v>1</v>
      </c>
      <c r="AA483" s="29">
        <f>IF(MYRANKS_H[[#This Row],[RANK]]&lt;=TOTAL_HITTERS_DRAFTED,MYRANKS_H[[#This Row],[POINTS OVER REPL]],0)</f>
        <v>0</v>
      </c>
      <c r="AB483" s="35">
        <f>MYRANKS_H[[#This Row],[POINTS OVER REPL]]*DOLLAR_VALUE_PER_POINT+1</f>
        <v>1</v>
      </c>
      <c r="AC483" s="35"/>
      <c r="AD483" s="29">
        <f>IF(AND(MYRANKS_H[[#This Row],[RANK]]&lt;=(TOTAL_HITTERS_DRAFTED-HITTERS_BELOW_REPL_DRAFTED),MYRANKS_H[[#This Row],[$ACTUAL]]=""),MYRANKS_H[[#This Row],[POINTS OVER REPL]],0)</f>
        <v>0</v>
      </c>
      <c r="AE483" s="35">
        <f>IF(MYRANKS_H[[#This Row],[$ACTUAL]]="",MYRANKS_H[[#This Row],[POINTS OVER REPL]]*REMAINING_DOLLAR_VALUE_PER_POINT+1,0)</f>
        <v>1</v>
      </c>
    </row>
    <row r="484" spans="1:31" ht="15" customHeight="1" x14ac:dyDescent="0.25">
      <c r="A484" s="2" t="s">
        <v>20084</v>
      </c>
      <c r="B484" s="14" t="str">
        <f>VLOOKUP(MYRANKS_H[[#This Row],[PLAYERID]],PLAYERIDMAP2[],COLUMN(PLAYERIDMAP2[LASTNAME]),FALSE)</f>
        <v>Beckham</v>
      </c>
      <c r="C484" s="14" t="str">
        <f>VLOOKUP(MYRANKS_H[[#This Row],[PLAYERID]],PLAYERIDMAP2[],COLUMN(PLAYERIDMAP2[FIRSTNAME]),FALSE)</f>
        <v>Tim</v>
      </c>
      <c r="D484" s="14" t="str">
        <f>MYRANKS_H[[#This Row],[FNAME]]&amp;" "&amp;MYRANKS_H[[#This Row],[LNAME]]</f>
        <v>Tim Beckham</v>
      </c>
      <c r="E484" s="14" t="str">
        <f>VLOOKUP(MYRANKS_H[[#This Row],[PLAYERID]],PLAYERIDMAP2[],COLUMN(PLAYERIDMAP2[TEAM]),FALSE)</f>
        <v>TB</v>
      </c>
      <c r="F484" s="14" t="str">
        <f>VLOOKUP(MYRANKS_H[[#This Row],[PLAYERID]],PLAYERIDMAP2[],COLUMN(PLAYERIDMAP2[POS]),FALSE)</f>
        <v>2B</v>
      </c>
      <c r="G484" s="14">
        <f>IFERROR(VALUE(VLOOKUP(MYRANKS_H[[#This Row],[PLAYERID]],PLAYERIDMAP2[],COLUMN(PLAYERIDMAP2[IDFANGRAPHS]),FALSE)),VLOOKUP(MYRANKS_H[[#This Row],[PLAYERID]],PLAYERIDMAP2[],COLUMN(PLAYERIDMAP2[IDFANGRAPHS]),FALSE))</f>
        <v>7949</v>
      </c>
      <c r="H484" s="56">
        <f>IFERROR(VLOOKUP(MYRANKS_H[[#This Row],[IDFANGRAPHS]],STEAMER_H[],COLUMN(STEAMER_H[PA]),FALSE),0)</f>
        <v>206</v>
      </c>
      <c r="I484" s="56">
        <f>IFERROR(VLOOKUP(MYRANKS_H[[#This Row],[IDFANGRAPHS]],STEAMER_H[],COLUMN(STEAMER_H[AB]),FALSE),0)</f>
        <v>190</v>
      </c>
      <c r="J484" s="56">
        <f>IFERROR(VLOOKUP(MYRANKS_H[[#This Row],[IDFANGRAPHS]],STEAMER_H[],COLUMN(STEAMER_H[H]),FALSE),0)</f>
        <v>43</v>
      </c>
      <c r="K484" s="56">
        <f>IFERROR(VLOOKUP(MYRANKS_H[[#This Row],[IDFANGRAPHS]],STEAMER_H[],COLUMN(STEAMER_H[2B]),FALSE),0)</f>
        <v>8</v>
      </c>
      <c r="L484" s="56">
        <f>IFERROR(VLOOKUP(MYRANKS_H[[#This Row],[IDFANGRAPHS]],STEAMER_H[],COLUMN(STEAMER_H[3B]),FALSE),0)</f>
        <v>2</v>
      </c>
      <c r="M484" s="56">
        <f>IFERROR(VLOOKUP(MYRANKS_H[[#This Row],[IDFANGRAPHS]],STEAMER_H[],COLUMN(STEAMER_H[HR]),FALSE),0)</f>
        <v>4</v>
      </c>
      <c r="N484" s="56">
        <f>IFERROR(VLOOKUP(MYRANKS_H[[#This Row],[IDFANGRAPHS]],STEAMER_H[],COLUMN(STEAMER_H[R]),FALSE),0)</f>
        <v>19</v>
      </c>
      <c r="O484" s="56">
        <f>IFERROR(VLOOKUP(MYRANKS_H[[#This Row],[IDFANGRAPHS]],STEAMER_H[],COLUMN(STEAMER_H[RBI]),FALSE),0)</f>
        <v>19</v>
      </c>
      <c r="P484" s="56">
        <f>IFERROR(VLOOKUP(MYRANKS_H[[#This Row],[IDFANGRAPHS]],STEAMER_H[],COLUMN(STEAMER_H[BB]),FALSE),0)</f>
        <v>12</v>
      </c>
      <c r="Q484" s="56">
        <f>IFERROR(VLOOKUP(MYRANKS_H[[#This Row],[IDFANGRAPHS]],STEAMER_H[],COLUMN(STEAMER_H[HBP]),FALSE),0)</f>
        <v>2</v>
      </c>
      <c r="R484" s="56">
        <f>IFERROR(VLOOKUP(MYRANKS_H[[#This Row],[IDFANGRAPHS]],STEAMER_H[],COLUMN(STEAMER_H[SO]),FALSE),0)</f>
        <v>54</v>
      </c>
      <c r="S484" s="56">
        <f>IFERROR(VLOOKUP(MYRANKS_H[[#This Row],[IDFANGRAPHS]],STEAMER_H[],COLUMN(STEAMER_H[SB]),FALSE),0)</f>
        <v>4</v>
      </c>
      <c r="T484" s="19">
        <f>IFERROR(MYRANKS_H[[#This Row],[H]]/MYRANKS_H[[#This Row],[AB]],0)</f>
        <v>0.22631578947368422</v>
      </c>
      <c r="U484" s="19">
        <f>IFERROR((MYRANKS_H[[#This Row],[H]]+MYRANKS_H[[#This Row],[BB]]+MYRANKS_H[[#This Row],[HBP]])/(MYRANKS_H[[#This Row],[AB]]+MYRANKS_H[[#This Row],[BB]]+MYRANKS_H[[#This Row],[HBP]]),0)</f>
        <v>0.27941176470588236</v>
      </c>
      <c r="V484" s="19">
        <f>IFERROR((MYRANKS_H[[#This Row],[H]]+MYRANKS_H[[#This Row],[2B]]+2*MYRANKS_H[[#This Row],[3B]]+3*MYRANKS_H[[#This Row],[HR]])/MYRANKS_H[[#This Row],[AB]],0)</f>
        <v>0.35263157894736841</v>
      </c>
      <c r="W48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4" s="27">
        <f>VLOOKUP(MYRANKS_H[[#This Row],[POS]],REPLACEMENT_LEVEL[],3,FALSE)</f>
        <v>0</v>
      </c>
      <c r="Y484" s="27">
        <f>MYRANKS_H[[#This Row],[PROJ PTS]]-MYRANKS_H[[#This Row],[REPL LEVEL]]</f>
        <v>0</v>
      </c>
      <c r="Z484" s="27">
        <f>RANK(MYRANKS_H[[#This Row],[POINTS OVER REPL]],MYRANKS_H[POINTS OVER REPL])</f>
        <v>1</v>
      </c>
      <c r="AA484" s="29">
        <f>IF(MYRANKS_H[[#This Row],[RANK]]&lt;=TOTAL_HITTERS_DRAFTED,MYRANKS_H[[#This Row],[POINTS OVER REPL]],0)</f>
        <v>0</v>
      </c>
      <c r="AB484" s="35">
        <f>MYRANKS_H[[#This Row],[POINTS OVER REPL]]*DOLLAR_VALUE_PER_POINT+1</f>
        <v>1</v>
      </c>
      <c r="AC484" s="35"/>
      <c r="AD484" s="29">
        <f>IF(AND(MYRANKS_H[[#This Row],[RANK]]&lt;=(TOTAL_HITTERS_DRAFTED-HITTERS_BELOW_REPL_DRAFTED),MYRANKS_H[[#This Row],[$ACTUAL]]=""),MYRANKS_H[[#This Row],[POINTS OVER REPL]],0)</f>
        <v>0</v>
      </c>
      <c r="AE484" s="35">
        <f>IF(MYRANKS_H[[#This Row],[$ACTUAL]]="",MYRANKS_H[[#This Row],[POINTS OVER REPL]]*REMAINING_DOLLAR_VALUE_PER_POINT+1,0)</f>
        <v>1</v>
      </c>
    </row>
    <row r="485" spans="1:31" ht="15" customHeight="1" x14ac:dyDescent="0.25">
      <c r="A485" s="2" t="s">
        <v>11347</v>
      </c>
      <c r="B485" s="14" t="str">
        <f>VLOOKUP(MYRANKS_H[[#This Row],[PLAYERID]],PLAYERIDMAP2[],COLUMN(PLAYERIDMAP2[LASTNAME]),FALSE)</f>
        <v>Bell</v>
      </c>
      <c r="C485" s="14" t="str">
        <f>VLOOKUP(MYRANKS_H[[#This Row],[PLAYERID]],PLAYERIDMAP2[],COLUMN(PLAYERIDMAP2[FIRSTNAME]),FALSE)</f>
        <v>Josh</v>
      </c>
      <c r="D485" s="14" t="str">
        <f>MYRANKS_H[[#This Row],[FNAME]]&amp;" "&amp;MYRANKS_H[[#This Row],[LNAME]]</f>
        <v>Josh Bell</v>
      </c>
      <c r="E485" s="14" t="str">
        <f>VLOOKUP(MYRANKS_H[[#This Row],[PLAYERID]],PLAYERIDMAP2[],COLUMN(PLAYERIDMAP2[TEAM]),FALSE)</f>
        <v>N/A</v>
      </c>
      <c r="F485" s="14" t="str">
        <f>VLOOKUP(MYRANKS_H[[#This Row],[PLAYERID]],PLAYERIDMAP2[],COLUMN(PLAYERIDMAP2[POS]),FALSE)</f>
        <v>3B</v>
      </c>
      <c r="G485" s="14">
        <f>IFERROR(VALUE(VLOOKUP(MYRANKS_H[[#This Row],[PLAYERID]],PLAYERIDMAP2[],COLUMN(PLAYERIDMAP2[IDFANGRAPHS]),FALSE)),VLOOKUP(MYRANKS_H[[#This Row],[PLAYERID]],PLAYERIDMAP2[],COLUMN(PLAYERIDMAP2[IDFANGRAPHS]),FALSE))</f>
        <v>2510</v>
      </c>
      <c r="H485" s="56">
        <f>IFERROR(VLOOKUP(MYRANKS_H[[#This Row],[IDFANGRAPHS]],STEAMER_H[],COLUMN(STEAMER_H[PA]),FALSE),0)</f>
        <v>0</v>
      </c>
      <c r="I485" s="56">
        <f>IFERROR(VLOOKUP(MYRANKS_H[[#This Row],[IDFANGRAPHS]],STEAMER_H[],COLUMN(STEAMER_H[AB]),FALSE),0)</f>
        <v>0</v>
      </c>
      <c r="J485" s="56">
        <f>IFERROR(VLOOKUP(MYRANKS_H[[#This Row],[IDFANGRAPHS]],STEAMER_H[],COLUMN(STEAMER_H[H]),FALSE),0)</f>
        <v>0</v>
      </c>
      <c r="K485" s="56">
        <f>IFERROR(VLOOKUP(MYRANKS_H[[#This Row],[IDFANGRAPHS]],STEAMER_H[],COLUMN(STEAMER_H[2B]),FALSE),0)</f>
        <v>0</v>
      </c>
      <c r="L485" s="56">
        <f>IFERROR(VLOOKUP(MYRANKS_H[[#This Row],[IDFANGRAPHS]],STEAMER_H[],COLUMN(STEAMER_H[3B]),FALSE),0)</f>
        <v>0</v>
      </c>
      <c r="M485" s="56">
        <f>IFERROR(VLOOKUP(MYRANKS_H[[#This Row],[IDFANGRAPHS]],STEAMER_H[],COLUMN(STEAMER_H[HR]),FALSE),0)</f>
        <v>0</v>
      </c>
      <c r="N485" s="56">
        <f>IFERROR(VLOOKUP(MYRANKS_H[[#This Row],[IDFANGRAPHS]],STEAMER_H[],COLUMN(STEAMER_H[R]),FALSE),0)</f>
        <v>0</v>
      </c>
      <c r="O485" s="56">
        <f>IFERROR(VLOOKUP(MYRANKS_H[[#This Row],[IDFANGRAPHS]],STEAMER_H[],COLUMN(STEAMER_H[RBI]),FALSE),0)</f>
        <v>0</v>
      </c>
      <c r="P485" s="56">
        <f>IFERROR(VLOOKUP(MYRANKS_H[[#This Row],[IDFANGRAPHS]],STEAMER_H[],COLUMN(STEAMER_H[BB]),FALSE),0)</f>
        <v>0</v>
      </c>
      <c r="Q485" s="56">
        <f>IFERROR(VLOOKUP(MYRANKS_H[[#This Row],[IDFANGRAPHS]],STEAMER_H[],COLUMN(STEAMER_H[HBP]),FALSE),0)</f>
        <v>0</v>
      </c>
      <c r="R485" s="56">
        <f>IFERROR(VLOOKUP(MYRANKS_H[[#This Row],[IDFANGRAPHS]],STEAMER_H[],COLUMN(STEAMER_H[SO]),FALSE),0)</f>
        <v>0</v>
      </c>
      <c r="S485" s="56">
        <f>IFERROR(VLOOKUP(MYRANKS_H[[#This Row],[IDFANGRAPHS]],STEAMER_H[],COLUMN(STEAMER_H[SB]),FALSE),0)</f>
        <v>0</v>
      </c>
      <c r="T485" s="19">
        <f>IFERROR(MYRANKS_H[[#This Row],[H]]/MYRANKS_H[[#This Row],[AB]],0)</f>
        <v>0</v>
      </c>
      <c r="U485" s="19">
        <f>IFERROR((MYRANKS_H[[#This Row],[H]]+MYRANKS_H[[#This Row],[BB]]+MYRANKS_H[[#This Row],[HBP]])/(MYRANKS_H[[#This Row],[AB]]+MYRANKS_H[[#This Row],[BB]]+MYRANKS_H[[#This Row],[HBP]]),0)</f>
        <v>0</v>
      </c>
      <c r="V485" s="19">
        <f>IFERROR((MYRANKS_H[[#This Row],[H]]+MYRANKS_H[[#This Row],[2B]]+2*MYRANKS_H[[#This Row],[3B]]+3*MYRANKS_H[[#This Row],[HR]])/MYRANKS_H[[#This Row],[AB]],0)</f>
        <v>0</v>
      </c>
      <c r="W48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5" s="27">
        <f>VLOOKUP(MYRANKS_H[[#This Row],[POS]],REPLACEMENT_LEVEL[],3,FALSE)</f>
        <v>0</v>
      </c>
      <c r="Y485" s="27">
        <f>MYRANKS_H[[#This Row],[PROJ PTS]]-MYRANKS_H[[#This Row],[REPL LEVEL]]</f>
        <v>0</v>
      </c>
      <c r="Z485" s="27">
        <f>RANK(MYRANKS_H[[#This Row],[POINTS OVER REPL]],MYRANKS_H[POINTS OVER REPL])</f>
        <v>1</v>
      </c>
      <c r="AA485" s="29">
        <f>IF(MYRANKS_H[[#This Row],[RANK]]&lt;=TOTAL_HITTERS_DRAFTED,MYRANKS_H[[#This Row],[POINTS OVER REPL]],0)</f>
        <v>0</v>
      </c>
      <c r="AB485" s="35">
        <f>MYRANKS_H[[#This Row],[POINTS OVER REPL]]*DOLLAR_VALUE_PER_POINT+1</f>
        <v>1</v>
      </c>
      <c r="AC485" s="35"/>
      <c r="AD485" s="29">
        <f>IF(AND(MYRANKS_H[[#This Row],[RANK]]&lt;=(TOTAL_HITTERS_DRAFTED-HITTERS_BELOW_REPL_DRAFTED),MYRANKS_H[[#This Row],[$ACTUAL]]=""),MYRANKS_H[[#This Row],[POINTS OVER REPL]],0)</f>
        <v>0</v>
      </c>
      <c r="AE485" s="35">
        <f>IF(MYRANKS_H[[#This Row],[$ACTUAL]]="",MYRANKS_H[[#This Row],[POINTS OVER REPL]]*REMAINING_DOLLAR_VALUE_PER_POINT+1,0)</f>
        <v>1</v>
      </c>
    </row>
    <row r="486" spans="1:31" ht="15" customHeight="1" x14ac:dyDescent="0.25">
      <c r="A486" s="2" t="s">
        <v>19786</v>
      </c>
      <c r="B486" s="14" t="str">
        <f>VLOOKUP(MYRANKS_H[[#This Row],[PLAYERID]],PLAYERIDMAP2[],COLUMN(PLAYERIDMAP2[LASTNAME]),FALSE)</f>
        <v>Benson</v>
      </c>
      <c r="C486" s="14" t="str">
        <f>VLOOKUP(MYRANKS_H[[#This Row],[PLAYERID]],PLAYERIDMAP2[],COLUMN(PLAYERIDMAP2[FIRSTNAME]),FALSE)</f>
        <v>Joe</v>
      </c>
      <c r="D486" s="14" t="str">
        <f>MYRANKS_H[[#This Row],[FNAME]]&amp;" "&amp;MYRANKS_H[[#This Row],[LNAME]]</f>
        <v>Joe Benson</v>
      </c>
      <c r="E486" s="14" t="str">
        <f>VLOOKUP(MYRANKS_H[[#This Row],[PLAYERID]],PLAYERIDMAP2[],COLUMN(PLAYERIDMAP2[TEAM]),FALSE)</f>
        <v>ATL</v>
      </c>
      <c r="F486" s="14" t="str">
        <f>VLOOKUP(MYRANKS_H[[#This Row],[PLAYERID]],PLAYERIDMAP2[],COLUMN(PLAYERIDMAP2[POS]),FALSE)</f>
        <v>OF</v>
      </c>
      <c r="G486" s="14">
        <f>IFERROR(VALUE(VLOOKUP(MYRANKS_H[[#This Row],[PLAYERID]],PLAYERIDMAP2[],COLUMN(PLAYERIDMAP2[IDFANGRAPHS]),FALSE)),VLOOKUP(MYRANKS_H[[#This Row],[PLAYERID]],PLAYERIDMAP2[],COLUMN(PLAYERIDMAP2[IDFANGRAPHS]),FALSE))</f>
        <v>2845</v>
      </c>
      <c r="H486" s="56">
        <f>IFERROR(VLOOKUP(MYRANKS_H[[#This Row],[IDFANGRAPHS]],STEAMER_H[],COLUMN(STEAMER_H[PA]),FALSE),0)</f>
        <v>0</v>
      </c>
      <c r="I486" s="56">
        <f>IFERROR(VLOOKUP(MYRANKS_H[[#This Row],[IDFANGRAPHS]],STEAMER_H[],COLUMN(STEAMER_H[AB]),FALSE),0)</f>
        <v>0</v>
      </c>
      <c r="J486" s="56">
        <f>IFERROR(VLOOKUP(MYRANKS_H[[#This Row],[IDFANGRAPHS]],STEAMER_H[],COLUMN(STEAMER_H[H]),FALSE),0)</f>
        <v>0</v>
      </c>
      <c r="K486" s="56">
        <f>IFERROR(VLOOKUP(MYRANKS_H[[#This Row],[IDFANGRAPHS]],STEAMER_H[],COLUMN(STEAMER_H[2B]),FALSE),0)</f>
        <v>0</v>
      </c>
      <c r="L486" s="56">
        <f>IFERROR(VLOOKUP(MYRANKS_H[[#This Row],[IDFANGRAPHS]],STEAMER_H[],COLUMN(STEAMER_H[3B]),FALSE),0)</f>
        <v>0</v>
      </c>
      <c r="M486" s="56">
        <f>IFERROR(VLOOKUP(MYRANKS_H[[#This Row],[IDFANGRAPHS]],STEAMER_H[],COLUMN(STEAMER_H[HR]),FALSE),0)</f>
        <v>0</v>
      </c>
      <c r="N486" s="56">
        <f>IFERROR(VLOOKUP(MYRANKS_H[[#This Row],[IDFANGRAPHS]],STEAMER_H[],COLUMN(STEAMER_H[R]),FALSE),0)</f>
        <v>0</v>
      </c>
      <c r="O486" s="56">
        <f>IFERROR(VLOOKUP(MYRANKS_H[[#This Row],[IDFANGRAPHS]],STEAMER_H[],COLUMN(STEAMER_H[RBI]),FALSE),0)</f>
        <v>0</v>
      </c>
      <c r="P486" s="56">
        <f>IFERROR(VLOOKUP(MYRANKS_H[[#This Row],[IDFANGRAPHS]],STEAMER_H[],COLUMN(STEAMER_H[BB]),FALSE),0)</f>
        <v>0</v>
      </c>
      <c r="Q486" s="56">
        <f>IFERROR(VLOOKUP(MYRANKS_H[[#This Row],[IDFANGRAPHS]],STEAMER_H[],COLUMN(STEAMER_H[HBP]),FALSE),0)</f>
        <v>0</v>
      </c>
      <c r="R486" s="56">
        <f>IFERROR(VLOOKUP(MYRANKS_H[[#This Row],[IDFANGRAPHS]],STEAMER_H[],COLUMN(STEAMER_H[SO]),FALSE),0)</f>
        <v>0</v>
      </c>
      <c r="S486" s="56">
        <f>IFERROR(VLOOKUP(MYRANKS_H[[#This Row],[IDFANGRAPHS]],STEAMER_H[],COLUMN(STEAMER_H[SB]),FALSE),0)</f>
        <v>0</v>
      </c>
      <c r="T486" s="19">
        <f>IFERROR(MYRANKS_H[[#This Row],[H]]/MYRANKS_H[[#This Row],[AB]],0)</f>
        <v>0</v>
      </c>
      <c r="U486" s="19">
        <f>IFERROR((MYRANKS_H[[#This Row],[H]]+MYRANKS_H[[#This Row],[BB]]+MYRANKS_H[[#This Row],[HBP]])/(MYRANKS_H[[#This Row],[AB]]+MYRANKS_H[[#This Row],[BB]]+MYRANKS_H[[#This Row],[HBP]]),0)</f>
        <v>0</v>
      </c>
      <c r="V486" s="19">
        <f>IFERROR((MYRANKS_H[[#This Row],[H]]+MYRANKS_H[[#This Row],[2B]]+2*MYRANKS_H[[#This Row],[3B]]+3*MYRANKS_H[[#This Row],[HR]])/MYRANKS_H[[#This Row],[AB]],0)</f>
        <v>0</v>
      </c>
      <c r="W48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6" s="27">
        <f>VLOOKUP(MYRANKS_H[[#This Row],[POS]],REPLACEMENT_LEVEL[],3,FALSE)</f>
        <v>0</v>
      </c>
      <c r="Y486" s="27">
        <f>MYRANKS_H[[#This Row],[PROJ PTS]]-MYRANKS_H[[#This Row],[REPL LEVEL]]</f>
        <v>0</v>
      </c>
      <c r="Z486" s="27">
        <f>RANK(MYRANKS_H[[#This Row],[POINTS OVER REPL]],MYRANKS_H[POINTS OVER REPL])</f>
        <v>1</v>
      </c>
      <c r="AA486" s="29">
        <f>IF(MYRANKS_H[[#This Row],[RANK]]&lt;=TOTAL_HITTERS_DRAFTED,MYRANKS_H[[#This Row],[POINTS OVER REPL]],0)</f>
        <v>0</v>
      </c>
      <c r="AB486" s="35">
        <f>MYRANKS_H[[#This Row],[POINTS OVER REPL]]*DOLLAR_VALUE_PER_POINT+1</f>
        <v>1</v>
      </c>
      <c r="AC486" s="35"/>
      <c r="AD486" s="29">
        <f>IF(AND(MYRANKS_H[[#This Row],[RANK]]&lt;=(TOTAL_HITTERS_DRAFTED-HITTERS_BELOW_REPL_DRAFTED),MYRANKS_H[[#This Row],[$ACTUAL]]=""),MYRANKS_H[[#This Row],[POINTS OVER REPL]],0)</f>
        <v>0</v>
      </c>
      <c r="AE486" s="35">
        <f>IF(MYRANKS_H[[#This Row],[$ACTUAL]]="",MYRANKS_H[[#This Row],[POINTS OVER REPL]]*REMAINING_DOLLAR_VALUE_PER_POINT+1,0)</f>
        <v>1</v>
      </c>
    </row>
    <row r="487" spans="1:31" x14ac:dyDescent="0.25">
      <c r="A487" s="2" t="s">
        <v>11369</v>
      </c>
      <c r="B487" s="14" t="str">
        <f>VLOOKUP(MYRANKS_H[[#This Row],[PLAYERID]],PLAYERIDMAP2[],COLUMN(PLAYERIDMAP2[LASTNAME]),FALSE)</f>
        <v>Berkman</v>
      </c>
      <c r="C487" s="14" t="str">
        <f>VLOOKUP(MYRANKS_H[[#This Row],[PLAYERID]],PLAYERIDMAP2[],COLUMN(PLAYERIDMAP2[FIRSTNAME]),FALSE)</f>
        <v>Lance</v>
      </c>
      <c r="D487" s="14" t="str">
        <f>MYRANKS_H[[#This Row],[FNAME]]&amp;" "&amp;MYRANKS_H[[#This Row],[LNAME]]</f>
        <v>Lance Berkman</v>
      </c>
      <c r="E487" s="14" t="str">
        <f>VLOOKUP(MYRANKS_H[[#This Row],[PLAYERID]],PLAYERIDMAP2[],COLUMN(PLAYERIDMAP2[TEAM]),FALSE)</f>
        <v>N/A</v>
      </c>
      <c r="F487" s="14" t="str">
        <f>VLOOKUP(MYRANKS_H[[#This Row],[PLAYERID]],PLAYERIDMAP2[],COLUMN(PLAYERIDMAP2[POS]),FALSE)</f>
        <v>1B</v>
      </c>
      <c r="G487" s="14">
        <f>IFERROR(VALUE(VLOOKUP(MYRANKS_H[[#This Row],[PLAYERID]],PLAYERIDMAP2[],COLUMN(PLAYERIDMAP2[IDFANGRAPHS]),FALSE)),VLOOKUP(MYRANKS_H[[#This Row],[PLAYERID]],PLAYERIDMAP2[],COLUMN(PLAYERIDMAP2[IDFANGRAPHS]),FALSE))</f>
        <v>548</v>
      </c>
      <c r="H487" s="56">
        <f>IFERROR(VLOOKUP(MYRANKS_H[[#This Row],[IDFANGRAPHS]],STEAMER_H[],COLUMN(STEAMER_H[PA]),FALSE),0)</f>
        <v>0</v>
      </c>
      <c r="I487" s="56">
        <f>IFERROR(VLOOKUP(MYRANKS_H[[#This Row],[IDFANGRAPHS]],STEAMER_H[],COLUMN(STEAMER_H[AB]),FALSE),0)</f>
        <v>0</v>
      </c>
      <c r="J487" s="56">
        <f>IFERROR(VLOOKUP(MYRANKS_H[[#This Row],[IDFANGRAPHS]],STEAMER_H[],COLUMN(STEAMER_H[H]),FALSE),0)</f>
        <v>0</v>
      </c>
      <c r="K487" s="56">
        <f>IFERROR(VLOOKUP(MYRANKS_H[[#This Row],[IDFANGRAPHS]],STEAMER_H[],COLUMN(STEAMER_H[2B]),FALSE),0)</f>
        <v>0</v>
      </c>
      <c r="L487" s="56">
        <f>IFERROR(VLOOKUP(MYRANKS_H[[#This Row],[IDFANGRAPHS]],STEAMER_H[],COLUMN(STEAMER_H[3B]),FALSE),0)</f>
        <v>0</v>
      </c>
      <c r="M487" s="56">
        <f>IFERROR(VLOOKUP(MYRANKS_H[[#This Row],[IDFANGRAPHS]],STEAMER_H[],COLUMN(STEAMER_H[HR]),FALSE),0)</f>
        <v>0</v>
      </c>
      <c r="N487" s="56">
        <f>IFERROR(VLOOKUP(MYRANKS_H[[#This Row],[IDFANGRAPHS]],STEAMER_H[],COLUMN(STEAMER_H[R]),FALSE),0)</f>
        <v>0</v>
      </c>
      <c r="O487" s="56">
        <f>IFERROR(VLOOKUP(MYRANKS_H[[#This Row],[IDFANGRAPHS]],STEAMER_H[],COLUMN(STEAMER_H[RBI]),FALSE),0)</f>
        <v>0</v>
      </c>
      <c r="P487" s="56">
        <f>IFERROR(VLOOKUP(MYRANKS_H[[#This Row],[IDFANGRAPHS]],STEAMER_H[],COLUMN(STEAMER_H[BB]),FALSE),0)</f>
        <v>0</v>
      </c>
      <c r="Q487" s="56">
        <f>IFERROR(VLOOKUP(MYRANKS_H[[#This Row],[IDFANGRAPHS]],STEAMER_H[],COLUMN(STEAMER_H[HBP]),FALSE),0)</f>
        <v>0</v>
      </c>
      <c r="R487" s="56">
        <f>IFERROR(VLOOKUP(MYRANKS_H[[#This Row],[IDFANGRAPHS]],STEAMER_H[],COLUMN(STEAMER_H[SO]),FALSE),0)</f>
        <v>0</v>
      </c>
      <c r="S487" s="56">
        <f>IFERROR(VLOOKUP(MYRANKS_H[[#This Row],[IDFANGRAPHS]],STEAMER_H[],COLUMN(STEAMER_H[SB]),FALSE),0)</f>
        <v>0</v>
      </c>
      <c r="T487" s="19">
        <f>IFERROR(MYRANKS_H[[#This Row],[H]]/MYRANKS_H[[#This Row],[AB]],0)</f>
        <v>0</v>
      </c>
      <c r="U487" s="19">
        <f>IFERROR((MYRANKS_H[[#This Row],[H]]+MYRANKS_H[[#This Row],[BB]]+MYRANKS_H[[#This Row],[HBP]])/(MYRANKS_H[[#This Row],[AB]]+MYRANKS_H[[#This Row],[BB]]+MYRANKS_H[[#This Row],[HBP]]),0)</f>
        <v>0</v>
      </c>
      <c r="V487" s="19">
        <f>IFERROR((MYRANKS_H[[#This Row],[H]]+MYRANKS_H[[#This Row],[2B]]+2*MYRANKS_H[[#This Row],[3B]]+3*MYRANKS_H[[#This Row],[HR]])/MYRANKS_H[[#This Row],[AB]],0)</f>
        <v>0</v>
      </c>
      <c r="W48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7" s="27">
        <f>VLOOKUP(MYRANKS_H[[#This Row],[POS]],REPLACEMENT_LEVEL[],3,FALSE)</f>
        <v>0</v>
      </c>
      <c r="Y487" s="27">
        <f>MYRANKS_H[[#This Row],[PROJ PTS]]-MYRANKS_H[[#This Row],[REPL LEVEL]]</f>
        <v>0</v>
      </c>
      <c r="Z487" s="27">
        <f>RANK(MYRANKS_H[[#This Row],[POINTS OVER REPL]],MYRANKS_H[POINTS OVER REPL])</f>
        <v>1</v>
      </c>
      <c r="AA487" s="29">
        <f>IF(MYRANKS_H[[#This Row],[RANK]]&lt;=TOTAL_HITTERS_DRAFTED,MYRANKS_H[[#This Row],[POINTS OVER REPL]],0)</f>
        <v>0</v>
      </c>
      <c r="AB487" s="35">
        <f>MYRANKS_H[[#This Row],[POINTS OVER REPL]]*DOLLAR_VALUE_PER_POINT+1</f>
        <v>1</v>
      </c>
      <c r="AC487" s="35"/>
      <c r="AD487" s="29">
        <f>IF(AND(MYRANKS_H[[#This Row],[RANK]]&lt;=(TOTAL_HITTERS_DRAFTED-HITTERS_BELOW_REPL_DRAFTED),MYRANKS_H[[#This Row],[$ACTUAL]]=""),MYRANKS_H[[#This Row],[POINTS OVER REPL]],0)</f>
        <v>0</v>
      </c>
      <c r="AE487" s="35">
        <f>IF(MYRANKS_H[[#This Row],[$ACTUAL]]="",MYRANKS_H[[#This Row],[POINTS OVER REPL]]*REMAINING_DOLLAR_VALUE_PER_POINT+1,0)</f>
        <v>1</v>
      </c>
    </row>
    <row r="488" spans="1:31" ht="15" customHeight="1" x14ac:dyDescent="0.25">
      <c r="A488" s="64" t="s">
        <v>11372</v>
      </c>
      <c r="B488" s="14" t="str">
        <f>VLOOKUP(MYRANKS_H[[#This Row],[PLAYERID]],PLAYERIDMAP2[],COLUMN(PLAYERIDMAP2[LASTNAME]),FALSE)</f>
        <v>Bernadina</v>
      </c>
      <c r="C488" s="14" t="str">
        <f>VLOOKUP(MYRANKS_H[[#This Row],[PLAYERID]],PLAYERIDMAP2[],COLUMN(PLAYERIDMAP2[FIRSTNAME]),FALSE)</f>
        <v>Roger</v>
      </c>
      <c r="D488" s="14" t="str">
        <f>MYRANKS_H[[#This Row],[FNAME]]&amp;" "&amp;MYRANKS_H[[#This Row],[LNAME]]</f>
        <v>Roger Bernadina</v>
      </c>
      <c r="E488" s="14" t="str">
        <f>VLOOKUP(MYRANKS_H[[#This Row],[PLAYERID]],PLAYERIDMAP2[],COLUMN(PLAYERIDMAP2[TEAM]),FALSE)</f>
        <v>WAS</v>
      </c>
      <c r="F488" s="14" t="str">
        <f>VLOOKUP(MYRANKS_H[[#This Row],[PLAYERID]],PLAYERIDMAP2[],COLUMN(PLAYERIDMAP2[POS]),FALSE)</f>
        <v>OF</v>
      </c>
      <c r="G488" s="14">
        <f>IFERROR(VALUE(VLOOKUP(MYRANKS_H[[#This Row],[PLAYERID]],PLAYERIDMAP2[],COLUMN(PLAYERIDMAP2[IDFANGRAPHS]),FALSE)),VLOOKUP(MYRANKS_H[[#This Row],[PLAYERID]],PLAYERIDMAP2[],COLUMN(PLAYERIDMAP2[IDFANGRAPHS]),FALSE))</f>
        <v>6421</v>
      </c>
      <c r="H488" s="56">
        <f>IFERROR(VLOOKUP(MYRANKS_H[[#This Row],[IDFANGRAPHS]],STEAMER_H[],COLUMN(STEAMER_H[PA]),FALSE),0)</f>
        <v>1</v>
      </c>
      <c r="I488" s="56">
        <f>IFERROR(VLOOKUP(MYRANKS_H[[#This Row],[IDFANGRAPHS]],STEAMER_H[],COLUMN(STEAMER_H[AB]),FALSE),0)</f>
        <v>1</v>
      </c>
      <c r="J488" s="56">
        <f>IFERROR(VLOOKUP(MYRANKS_H[[#This Row],[IDFANGRAPHS]],STEAMER_H[],COLUMN(STEAMER_H[H]),FALSE),0)</f>
        <v>0</v>
      </c>
      <c r="K488" s="56">
        <f>IFERROR(VLOOKUP(MYRANKS_H[[#This Row],[IDFANGRAPHS]],STEAMER_H[],COLUMN(STEAMER_H[2B]),FALSE),0)</f>
        <v>0</v>
      </c>
      <c r="L488" s="56">
        <f>IFERROR(VLOOKUP(MYRANKS_H[[#This Row],[IDFANGRAPHS]],STEAMER_H[],COLUMN(STEAMER_H[3B]),FALSE),0)</f>
        <v>0</v>
      </c>
      <c r="M488" s="56">
        <f>IFERROR(VLOOKUP(MYRANKS_H[[#This Row],[IDFANGRAPHS]],STEAMER_H[],COLUMN(STEAMER_H[HR]),FALSE),0)</f>
        <v>0</v>
      </c>
      <c r="N488" s="56">
        <f>IFERROR(VLOOKUP(MYRANKS_H[[#This Row],[IDFANGRAPHS]],STEAMER_H[],COLUMN(STEAMER_H[R]),FALSE),0)</f>
        <v>0</v>
      </c>
      <c r="O488" s="56">
        <f>IFERROR(VLOOKUP(MYRANKS_H[[#This Row],[IDFANGRAPHS]],STEAMER_H[],COLUMN(STEAMER_H[RBI]),FALSE),0)</f>
        <v>0</v>
      </c>
      <c r="P488" s="56">
        <f>IFERROR(VLOOKUP(MYRANKS_H[[#This Row],[IDFANGRAPHS]],STEAMER_H[],COLUMN(STEAMER_H[BB]),FALSE),0)</f>
        <v>0</v>
      </c>
      <c r="Q488" s="56">
        <f>IFERROR(VLOOKUP(MYRANKS_H[[#This Row],[IDFANGRAPHS]],STEAMER_H[],COLUMN(STEAMER_H[HBP]),FALSE),0)</f>
        <v>0</v>
      </c>
      <c r="R488" s="56">
        <f>IFERROR(VLOOKUP(MYRANKS_H[[#This Row],[IDFANGRAPHS]],STEAMER_H[],COLUMN(STEAMER_H[SO]),FALSE),0)</f>
        <v>0</v>
      </c>
      <c r="S488" s="56">
        <f>IFERROR(VLOOKUP(MYRANKS_H[[#This Row],[IDFANGRAPHS]],STEAMER_H[],COLUMN(STEAMER_H[SB]),FALSE),0)</f>
        <v>0</v>
      </c>
      <c r="T488" s="57">
        <f>IFERROR(MYRANKS_H[[#This Row],[H]]/MYRANKS_H[[#This Row],[AB]],0)</f>
        <v>0</v>
      </c>
      <c r="U488" s="57">
        <f>IFERROR((MYRANKS_H[[#This Row],[H]]+MYRANKS_H[[#This Row],[BB]]+MYRANKS_H[[#This Row],[HBP]])/(MYRANKS_H[[#This Row],[AB]]+MYRANKS_H[[#This Row],[BB]]+MYRANKS_H[[#This Row],[HBP]]),0)</f>
        <v>0</v>
      </c>
      <c r="V488" s="57">
        <f>IFERROR((MYRANKS_H[[#This Row],[H]]+MYRANKS_H[[#This Row],[2B]]+2*MYRANKS_H[[#This Row],[3B]]+3*MYRANKS_H[[#This Row],[HR]])/MYRANKS_H[[#This Row],[AB]],0)</f>
        <v>0</v>
      </c>
      <c r="W48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8" s="56">
        <f>VLOOKUP(MYRANKS_H[[#This Row],[POS]],REPLACEMENT_LEVEL[],3,FALSE)</f>
        <v>0</v>
      </c>
      <c r="Y488" s="56">
        <f>MYRANKS_H[[#This Row],[PROJ PTS]]-MYRANKS_H[[#This Row],[REPL LEVEL]]</f>
        <v>0</v>
      </c>
      <c r="Z488" s="56">
        <f>RANK(MYRANKS_H[[#This Row],[POINTS OVER REPL]],MYRANKS_H[POINTS OVER REPL])</f>
        <v>1</v>
      </c>
      <c r="AA488" s="56">
        <f>IF(MYRANKS_H[[#This Row],[RANK]]&lt;=TOTAL_HITTERS_DRAFTED,MYRANKS_H[[#This Row],[POINTS OVER REPL]],0)</f>
        <v>0</v>
      </c>
      <c r="AB488" s="58">
        <f>MYRANKS_H[[#This Row],[POINTS OVER REPL]]*DOLLAR_VALUE_PER_POINT+1</f>
        <v>1</v>
      </c>
      <c r="AC488" s="56"/>
      <c r="AD488" s="56">
        <f>IF(AND(MYRANKS_H[[#This Row],[RANK]]&lt;=(TOTAL_HITTERS_DRAFTED-HITTERS_BELOW_REPL_DRAFTED),MYRANKS_H[[#This Row],[$ACTUAL]]=""),MYRANKS_H[[#This Row],[POINTS OVER REPL]],0)</f>
        <v>0</v>
      </c>
      <c r="AE488" s="59">
        <f>IF(MYRANKS_H[[#This Row],[$ACTUAL]]="",MYRANKS_H[[#This Row],[POINTS OVER REPL]]*REMAINING_DOLLAR_VALUE_PER_POINT+1,0)</f>
        <v>1</v>
      </c>
    </row>
    <row r="489" spans="1:31" ht="15" customHeight="1" x14ac:dyDescent="0.25">
      <c r="A489" s="2" t="s">
        <v>11377</v>
      </c>
      <c r="B489" s="14" t="str">
        <f>VLOOKUP(MYRANKS_H[[#This Row],[PLAYERID]],PLAYERIDMAP2[],COLUMN(PLAYERIDMAP2[LASTNAME]),FALSE)</f>
        <v>Berry</v>
      </c>
      <c r="C489" s="14" t="str">
        <f>VLOOKUP(MYRANKS_H[[#This Row],[PLAYERID]],PLAYERIDMAP2[],COLUMN(PLAYERIDMAP2[FIRSTNAME]),FALSE)</f>
        <v>Quintin</v>
      </c>
      <c r="D489" s="14" t="str">
        <f>MYRANKS_H[[#This Row],[FNAME]]&amp;" "&amp;MYRANKS_H[[#This Row],[LNAME]]</f>
        <v>Quintin Berry</v>
      </c>
      <c r="E489" s="14" t="str">
        <f>VLOOKUP(MYRANKS_H[[#This Row],[PLAYERID]],PLAYERIDMAP2[],COLUMN(PLAYERIDMAP2[TEAM]),FALSE)</f>
        <v>BAL</v>
      </c>
      <c r="F489" s="14" t="str">
        <f>VLOOKUP(MYRANKS_H[[#This Row],[PLAYERID]],PLAYERIDMAP2[],COLUMN(PLAYERIDMAP2[POS]),FALSE)</f>
        <v>OF</v>
      </c>
      <c r="G489" s="14">
        <f>IFERROR(VALUE(VLOOKUP(MYRANKS_H[[#This Row],[PLAYERID]],PLAYERIDMAP2[],COLUMN(PLAYERIDMAP2[IDFANGRAPHS]),FALSE)),VLOOKUP(MYRANKS_H[[#This Row],[PLAYERID]],PLAYERIDMAP2[],COLUMN(PLAYERIDMAP2[IDFANGRAPHS]),FALSE))</f>
        <v>9414</v>
      </c>
      <c r="H489" s="56">
        <f>IFERROR(VLOOKUP(MYRANKS_H[[#This Row],[IDFANGRAPHS]],STEAMER_H[],COLUMN(STEAMER_H[PA]),FALSE),0)</f>
        <v>1</v>
      </c>
      <c r="I489" s="56">
        <f>IFERROR(VLOOKUP(MYRANKS_H[[#This Row],[IDFANGRAPHS]],STEAMER_H[],COLUMN(STEAMER_H[AB]),FALSE),0)</f>
        <v>1</v>
      </c>
      <c r="J489" s="56">
        <f>IFERROR(VLOOKUP(MYRANKS_H[[#This Row],[IDFANGRAPHS]],STEAMER_H[],COLUMN(STEAMER_H[H]),FALSE),0)</f>
        <v>0</v>
      </c>
      <c r="K489" s="56">
        <f>IFERROR(VLOOKUP(MYRANKS_H[[#This Row],[IDFANGRAPHS]],STEAMER_H[],COLUMN(STEAMER_H[2B]),FALSE),0)</f>
        <v>0</v>
      </c>
      <c r="L489" s="56">
        <f>IFERROR(VLOOKUP(MYRANKS_H[[#This Row],[IDFANGRAPHS]],STEAMER_H[],COLUMN(STEAMER_H[3B]),FALSE),0)</f>
        <v>0</v>
      </c>
      <c r="M489" s="56">
        <f>IFERROR(VLOOKUP(MYRANKS_H[[#This Row],[IDFANGRAPHS]],STEAMER_H[],COLUMN(STEAMER_H[HR]),FALSE),0)</f>
        <v>0</v>
      </c>
      <c r="N489" s="56">
        <f>IFERROR(VLOOKUP(MYRANKS_H[[#This Row],[IDFANGRAPHS]],STEAMER_H[],COLUMN(STEAMER_H[R]),FALSE),0)</f>
        <v>0</v>
      </c>
      <c r="O489" s="56">
        <f>IFERROR(VLOOKUP(MYRANKS_H[[#This Row],[IDFANGRAPHS]],STEAMER_H[],COLUMN(STEAMER_H[RBI]),FALSE),0)</f>
        <v>0</v>
      </c>
      <c r="P489" s="56">
        <f>IFERROR(VLOOKUP(MYRANKS_H[[#This Row],[IDFANGRAPHS]],STEAMER_H[],COLUMN(STEAMER_H[BB]),FALSE),0)</f>
        <v>0</v>
      </c>
      <c r="Q489" s="56">
        <f>IFERROR(VLOOKUP(MYRANKS_H[[#This Row],[IDFANGRAPHS]],STEAMER_H[],COLUMN(STEAMER_H[HBP]),FALSE),0)</f>
        <v>0</v>
      </c>
      <c r="R489" s="56">
        <f>IFERROR(VLOOKUP(MYRANKS_H[[#This Row],[IDFANGRAPHS]],STEAMER_H[],COLUMN(STEAMER_H[SO]),FALSE),0)</f>
        <v>0</v>
      </c>
      <c r="S489" s="56">
        <f>IFERROR(VLOOKUP(MYRANKS_H[[#This Row],[IDFANGRAPHS]],STEAMER_H[],COLUMN(STEAMER_H[SB]),FALSE),0)</f>
        <v>0</v>
      </c>
      <c r="T489" s="19">
        <f>IFERROR(MYRANKS_H[[#This Row],[H]]/MYRANKS_H[[#This Row],[AB]],0)</f>
        <v>0</v>
      </c>
      <c r="U489" s="19">
        <f>IFERROR((MYRANKS_H[[#This Row],[H]]+MYRANKS_H[[#This Row],[BB]]+MYRANKS_H[[#This Row],[HBP]])/(MYRANKS_H[[#This Row],[AB]]+MYRANKS_H[[#This Row],[BB]]+MYRANKS_H[[#This Row],[HBP]]),0)</f>
        <v>0</v>
      </c>
      <c r="V489" s="19">
        <f>IFERROR((MYRANKS_H[[#This Row],[H]]+MYRANKS_H[[#This Row],[2B]]+2*MYRANKS_H[[#This Row],[3B]]+3*MYRANKS_H[[#This Row],[HR]])/MYRANKS_H[[#This Row],[AB]],0)</f>
        <v>0</v>
      </c>
      <c r="W48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9" s="27">
        <f>VLOOKUP(MYRANKS_H[[#This Row],[POS]],REPLACEMENT_LEVEL[],3,FALSE)</f>
        <v>0</v>
      </c>
      <c r="Y489" s="27">
        <f>MYRANKS_H[[#This Row],[PROJ PTS]]-MYRANKS_H[[#This Row],[REPL LEVEL]]</f>
        <v>0</v>
      </c>
      <c r="Z489" s="27">
        <f>RANK(MYRANKS_H[[#This Row],[POINTS OVER REPL]],MYRANKS_H[POINTS OVER REPL])</f>
        <v>1</v>
      </c>
      <c r="AA489" s="29">
        <f>IF(MYRANKS_H[[#This Row],[RANK]]&lt;=TOTAL_HITTERS_DRAFTED,MYRANKS_H[[#This Row],[POINTS OVER REPL]],0)</f>
        <v>0</v>
      </c>
      <c r="AB489" s="35">
        <f>MYRANKS_H[[#This Row],[POINTS OVER REPL]]*DOLLAR_VALUE_PER_POINT+1</f>
        <v>1</v>
      </c>
      <c r="AC489" s="35"/>
      <c r="AD489" s="29">
        <f>IF(AND(MYRANKS_H[[#This Row],[RANK]]&lt;=(TOTAL_HITTERS_DRAFTED-HITTERS_BELOW_REPL_DRAFTED),MYRANKS_H[[#This Row],[$ACTUAL]]=""),MYRANKS_H[[#This Row],[POINTS OVER REPL]],0)</f>
        <v>0</v>
      </c>
      <c r="AE489" s="35">
        <f>IF(MYRANKS_H[[#This Row],[$ACTUAL]]="",MYRANKS_H[[#This Row],[POINTS OVER REPL]]*REMAINING_DOLLAR_VALUE_PER_POINT+1,0)</f>
        <v>1</v>
      </c>
    </row>
    <row r="490" spans="1:31" x14ac:dyDescent="0.25">
      <c r="A490" s="2" t="s">
        <v>11388</v>
      </c>
      <c r="B490" s="14" t="str">
        <f>VLOOKUP(MYRANKS_H[[#This Row],[PLAYERID]],PLAYERIDMAP2[],COLUMN(PLAYERIDMAP2[LASTNAME]),FALSE)</f>
        <v>Betancourt</v>
      </c>
      <c r="C490" s="14" t="str">
        <f>VLOOKUP(MYRANKS_H[[#This Row],[PLAYERID]],PLAYERIDMAP2[],COLUMN(PLAYERIDMAP2[FIRSTNAME]),FALSE)</f>
        <v>Yuniesky</v>
      </c>
      <c r="D490" s="14" t="str">
        <f>MYRANKS_H[[#This Row],[FNAME]]&amp;" "&amp;MYRANKS_H[[#This Row],[LNAME]]</f>
        <v>Yuniesky Betancourt</v>
      </c>
      <c r="E490" s="14" t="str">
        <f>VLOOKUP(MYRANKS_H[[#This Row],[PLAYERID]],PLAYERIDMAP2[],COLUMN(PLAYERIDMAP2[TEAM]),FALSE)</f>
        <v>KC</v>
      </c>
      <c r="F490" s="14" t="str">
        <f>VLOOKUP(MYRANKS_H[[#This Row],[PLAYERID]],PLAYERIDMAP2[],COLUMN(PLAYERIDMAP2[POS]),FALSE)</f>
        <v>2B</v>
      </c>
      <c r="G490" s="14">
        <f>IFERROR(VALUE(VLOOKUP(MYRANKS_H[[#This Row],[PLAYERID]],PLAYERIDMAP2[],COLUMN(PLAYERIDMAP2[IDFANGRAPHS]),FALSE)),VLOOKUP(MYRANKS_H[[#This Row],[PLAYERID]],PLAYERIDMAP2[],COLUMN(PLAYERIDMAP2[IDFANGRAPHS]),FALSE))</f>
        <v>8585</v>
      </c>
      <c r="H490" s="56">
        <f>IFERROR(VLOOKUP(MYRANKS_H[[#This Row],[IDFANGRAPHS]],STEAMER_H[],COLUMN(STEAMER_H[PA]),FALSE),0)</f>
        <v>0</v>
      </c>
      <c r="I490" s="56">
        <f>IFERROR(VLOOKUP(MYRANKS_H[[#This Row],[IDFANGRAPHS]],STEAMER_H[],COLUMN(STEAMER_H[AB]),FALSE),0)</f>
        <v>0</v>
      </c>
      <c r="J490" s="56">
        <f>IFERROR(VLOOKUP(MYRANKS_H[[#This Row],[IDFANGRAPHS]],STEAMER_H[],COLUMN(STEAMER_H[H]),FALSE),0)</f>
        <v>0</v>
      </c>
      <c r="K490" s="56">
        <f>IFERROR(VLOOKUP(MYRANKS_H[[#This Row],[IDFANGRAPHS]],STEAMER_H[],COLUMN(STEAMER_H[2B]),FALSE),0)</f>
        <v>0</v>
      </c>
      <c r="L490" s="56">
        <f>IFERROR(VLOOKUP(MYRANKS_H[[#This Row],[IDFANGRAPHS]],STEAMER_H[],COLUMN(STEAMER_H[3B]),FALSE),0)</f>
        <v>0</v>
      </c>
      <c r="M490" s="56">
        <f>IFERROR(VLOOKUP(MYRANKS_H[[#This Row],[IDFANGRAPHS]],STEAMER_H[],COLUMN(STEAMER_H[HR]),FALSE),0)</f>
        <v>0</v>
      </c>
      <c r="N490" s="56">
        <f>IFERROR(VLOOKUP(MYRANKS_H[[#This Row],[IDFANGRAPHS]],STEAMER_H[],COLUMN(STEAMER_H[R]),FALSE),0)</f>
        <v>0</v>
      </c>
      <c r="O490" s="56">
        <f>IFERROR(VLOOKUP(MYRANKS_H[[#This Row],[IDFANGRAPHS]],STEAMER_H[],COLUMN(STEAMER_H[RBI]),FALSE),0)</f>
        <v>0</v>
      </c>
      <c r="P490" s="56">
        <f>IFERROR(VLOOKUP(MYRANKS_H[[#This Row],[IDFANGRAPHS]],STEAMER_H[],COLUMN(STEAMER_H[BB]),FALSE),0)</f>
        <v>0</v>
      </c>
      <c r="Q490" s="56">
        <f>IFERROR(VLOOKUP(MYRANKS_H[[#This Row],[IDFANGRAPHS]],STEAMER_H[],COLUMN(STEAMER_H[HBP]),FALSE),0)</f>
        <v>0</v>
      </c>
      <c r="R490" s="56">
        <f>IFERROR(VLOOKUP(MYRANKS_H[[#This Row],[IDFANGRAPHS]],STEAMER_H[],COLUMN(STEAMER_H[SO]),FALSE),0)</f>
        <v>0</v>
      </c>
      <c r="S490" s="56">
        <f>IFERROR(VLOOKUP(MYRANKS_H[[#This Row],[IDFANGRAPHS]],STEAMER_H[],COLUMN(STEAMER_H[SB]),FALSE),0)</f>
        <v>0</v>
      </c>
      <c r="T490" s="19">
        <f>IFERROR(MYRANKS_H[[#This Row],[H]]/MYRANKS_H[[#This Row],[AB]],0)</f>
        <v>0</v>
      </c>
      <c r="U490" s="19">
        <f>IFERROR((MYRANKS_H[[#This Row],[H]]+MYRANKS_H[[#This Row],[BB]]+MYRANKS_H[[#This Row],[HBP]])/(MYRANKS_H[[#This Row],[AB]]+MYRANKS_H[[#This Row],[BB]]+MYRANKS_H[[#This Row],[HBP]]),0)</f>
        <v>0</v>
      </c>
      <c r="V490" s="19">
        <f>IFERROR((MYRANKS_H[[#This Row],[H]]+MYRANKS_H[[#This Row],[2B]]+2*MYRANKS_H[[#This Row],[3B]]+3*MYRANKS_H[[#This Row],[HR]])/MYRANKS_H[[#This Row],[AB]],0)</f>
        <v>0</v>
      </c>
      <c r="W49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0" s="27">
        <f>VLOOKUP(MYRANKS_H[[#This Row],[POS]],REPLACEMENT_LEVEL[],3,FALSE)</f>
        <v>0</v>
      </c>
      <c r="Y490" s="27">
        <f>MYRANKS_H[[#This Row],[PROJ PTS]]-MYRANKS_H[[#This Row],[REPL LEVEL]]</f>
        <v>0</v>
      </c>
      <c r="Z490" s="27">
        <f>RANK(MYRANKS_H[[#This Row],[POINTS OVER REPL]],MYRANKS_H[POINTS OVER REPL])</f>
        <v>1</v>
      </c>
      <c r="AA490" s="29">
        <f>IF(MYRANKS_H[[#This Row],[RANK]]&lt;=TOTAL_HITTERS_DRAFTED,MYRANKS_H[[#This Row],[POINTS OVER REPL]],0)</f>
        <v>0</v>
      </c>
      <c r="AB490" s="35">
        <f>MYRANKS_H[[#This Row],[POINTS OVER REPL]]*DOLLAR_VALUE_PER_POINT+1</f>
        <v>1</v>
      </c>
      <c r="AC490" s="35"/>
      <c r="AD490" s="29">
        <f>IF(AND(MYRANKS_H[[#This Row],[RANK]]&lt;=(TOTAL_HITTERS_DRAFTED-HITTERS_BELOW_REPL_DRAFTED),MYRANKS_H[[#This Row],[$ACTUAL]]=""),MYRANKS_H[[#This Row],[POINTS OVER REPL]],0)</f>
        <v>0</v>
      </c>
      <c r="AE490" s="35">
        <f>IF(MYRANKS_H[[#This Row],[$ACTUAL]]="",MYRANKS_H[[#This Row],[POINTS OVER REPL]]*REMAINING_DOLLAR_VALUE_PER_POINT+1,0)</f>
        <v>1</v>
      </c>
    </row>
    <row r="491" spans="1:31" ht="15" customHeight="1" x14ac:dyDescent="0.25">
      <c r="A491" s="2" t="s">
        <v>11391</v>
      </c>
      <c r="B491" s="14" t="str">
        <f>VLOOKUP(MYRANKS_H[[#This Row],[PLAYERID]],PLAYERIDMAP2[],COLUMN(PLAYERIDMAP2[LASTNAME]),FALSE)</f>
        <v>Betemit</v>
      </c>
      <c r="C491" s="14" t="str">
        <f>VLOOKUP(MYRANKS_H[[#This Row],[PLAYERID]],PLAYERIDMAP2[],COLUMN(PLAYERIDMAP2[FIRSTNAME]),FALSE)</f>
        <v>Wilson</v>
      </c>
      <c r="D491" s="14" t="str">
        <f>MYRANKS_H[[#This Row],[FNAME]]&amp;" "&amp;MYRANKS_H[[#This Row],[LNAME]]</f>
        <v>Wilson Betemit</v>
      </c>
      <c r="E491" s="14" t="str">
        <f>VLOOKUP(MYRANKS_H[[#This Row],[PLAYERID]],PLAYERIDMAP2[],COLUMN(PLAYERIDMAP2[TEAM]),FALSE)</f>
        <v>BAL</v>
      </c>
      <c r="F491" s="14" t="str">
        <f>VLOOKUP(MYRANKS_H[[#This Row],[PLAYERID]],PLAYERIDMAP2[],COLUMN(PLAYERIDMAP2[POS]),FALSE)</f>
        <v>3B</v>
      </c>
      <c r="G491" s="14">
        <f>IFERROR(VALUE(VLOOKUP(MYRANKS_H[[#This Row],[PLAYERID]],PLAYERIDMAP2[],COLUMN(PLAYERIDMAP2[IDFANGRAPHS]),FALSE)),VLOOKUP(MYRANKS_H[[#This Row],[PLAYERID]],PLAYERIDMAP2[],COLUMN(PLAYERIDMAP2[IDFANGRAPHS]),FALSE))</f>
        <v>1861</v>
      </c>
      <c r="H491" s="56">
        <f>IFERROR(VLOOKUP(MYRANKS_H[[#This Row],[IDFANGRAPHS]],STEAMER_H[],COLUMN(STEAMER_H[PA]),FALSE),0)</f>
        <v>0</v>
      </c>
      <c r="I491" s="56">
        <f>IFERROR(VLOOKUP(MYRANKS_H[[#This Row],[IDFANGRAPHS]],STEAMER_H[],COLUMN(STEAMER_H[AB]),FALSE),0)</f>
        <v>0</v>
      </c>
      <c r="J491" s="56">
        <f>IFERROR(VLOOKUP(MYRANKS_H[[#This Row],[IDFANGRAPHS]],STEAMER_H[],COLUMN(STEAMER_H[H]),FALSE),0)</f>
        <v>0</v>
      </c>
      <c r="K491" s="56">
        <f>IFERROR(VLOOKUP(MYRANKS_H[[#This Row],[IDFANGRAPHS]],STEAMER_H[],COLUMN(STEAMER_H[2B]),FALSE),0)</f>
        <v>0</v>
      </c>
      <c r="L491" s="56">
        <f>IFERROR(VLOOKUP(MYRANKS_H[[#This Row],[IDFANGRAPHS]],STEAMER_H[],COLUMN(STEAMER_H[3B]),FALSE),0)</f>
        <v>0</v>
      </c>
      <c r="M491" s="56">
        <f>IFERROR(VLOOKUP(MYRANKS_H[[#This Row],[IDFANGRAPHS]],STEAMER_H[],COLUMN(STEAMER_H[HR]),FALSE),0)</f>
        <v>0</v>
      </c>
      <c r="N491" s="56">
        <f>IFERROR(VLOOKUP(MYRANKS_H[[#This Row],[IDFANGRAPHS]],STEAMER_H[],COLUMN(STEAMER_H[R]),FALSE),0)</f>
        <v>0</v>
      </c>
      <c r="O491" s="56">
        <f>IFERROR(VLOOKUP(MYRANKS_H[[#This Row],[IDFANGRAPHS]],STEAMER_H[],COLUMN(STEAMER_H[RBI]),FALSE),0)</f>
        <v>0</v>
      </c>
      <c r="P491" s="56">
        <f>IFERROR(VLOOKUP(MYRANKS_H[[#This Row],[IDFANGRAPHS]],STEAMER_H[],COLUMN(STEAMER_H[BB]),FALSE),0)</f>
        <v>0</v>
      </c>
      <c r="Q491" s="56">
        <f>IFERROR(VLOOKUP(MYRANKS_H[[#This Row],[IDFANGRAPHS]],STEAMER_H[],COLUMN(STEAMER_H[HBP]),FALSE),0)</f>
        <v>0</v>
      </c>
      <c r="R491" s="56">
        <f>IFERROR(VLOOKUP(MYRANKS_H[[#This Row],[IDFANGRAPHS]],STEAMER_H[],COLUMN(STEAMER_H[SO]),FALSE),0)</f>
        <v>0</v>
      </c>
      <c r="S491" s="56">
        <f>IFERROR(VLOOKUP(MYRANKS_H[[#This Row],[IDFANGRAPHS]],STEAMER_H[],COLUMN(STEAMER_H[SB]),FALSE),0)</f>
        <v>0</v>
      </c>
      <c r="T491" s="19">
        <f>IFERROR(MYRANKS_H[[#This Row],[H]]/MYRANKS_H[[#This Row],[AB]],0)</f>
        <v>0</v>
      </c>
      <c r="U491" s="19">
        <f>IFERROR((MYRANKS_H[[#This Row],[H]]+MYRANKS_H[[#This Row],[BB]]+MYRANKS_H[[#This Row],[HBP]])/(MYRANKS_H[[#This Row],[AB]]+MYRANKS_H[[#This Row],[BB]]+MYRANKS_H[[#This Row],[HBP]]),0)</f>
        <v>0</v>
      </c>
      <c r="V491" s="19">
        <f>IFERROR((MYRANKS_H[[#This Row],[H]]+MYRANKS_H[[#This Row],[2B]]+2*MYRANKS_H[[#This Row],[3B]]+3*MYRANKS_H[[#This Row],[HR]])/MYRANKS_H[[#This Row],[AB]],0)</f>
        <v>0</v>
      </c>
      <c r="W49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1" s="27">
        <f>VLOOKUP(MYRANKS_H[[#This Row],[POS]],REPLACEMENT_LEVEL[],3,FALSE)</f>
        <v>0</v>
      </c>
      <c r="Y491" s="27">
        <f>MYRANKS_H[[#This Row],[PROJ PTS]]-MYRANKS_H[[#This Row],[REPL LEVEL]]</f>
        <v>0</v>
      </c>
      <c r="Z491" s="27">
        <f>RANK(MYRANKS_H[[#This Row],[POINTS OVER REPL]],MYRANKS_H[POINTS OVER REPL])</f>
        <v>1</v>
      </c>
      <c r="AA491" s="29">
        <f>IF(MYRANKS_H[[#This Row],[RANK]]&lt;=TOTAL_HITTERS_DRAFTED,MYRANKS_H[[#This Row],[POINTS OVER REPL]],0)</f>
        <v>0</v>
      </c>
      <c r="AB491" s="35">
        <f>MYRANKS_H[[#This Row],[POINTS OVER REPL]]*DOLLAR_VALUE_PER_POINT+1</f>
        <v>1</v>
      </c>
      <c r="AC491" s="35"/>
      <c r="AD491" s="29">
        <f>IF(AND(MYRANKS_H[[#This Row],[RANK]]&lt;=(TOTAL_HITTERS_DRAFTED-HITTERS_BELOW_REPL_DRAFTED),MYRANKS_H[[#This Row],[$ACTUAL]]=""),MYRANKS_H[[#This Row],[POINTS OVER REPL]],0)</f>
        <v>0</v>
      </c>
      <c r="AE491" s="35">
        <f>IF(MYRANKS_H[[#This Row],[$ACTUAL]]="",MYRANKS_H[[#This Row],[POINTS OVER REPL]]*REMAINING_DOLLAR_VALUE_PER_POINT+1,0)</f>
        <v>1</v>
      </c>
    </row>
    <row r="492" spans="1:31" ht="15" customHeight="1" x14ac:dyDescent="0.25">
      <c r="A492" s="64" t="s">
        <v>11397</v>
      </c>
      <c r="B492" s="14" t="str">
        <f>VLOOKUP(MYRANKS_H[[#This Row],[PLAYERID]],PLAYERIDMAP2[],COLUMN(PLAYERIDMAP2[LASTNAME]),FALSE)</f>
        <v>Bianchi</v>
      </c>
      <c r="C492" s="14" t="str">
        <f>VLOOKUP(MYRANKS_H[[#This Row],[PLAYERID]],PLAYERIDMAP2[],COLUMN(PLAYERIDMAP2[FIRSTNAME]),FALSE)</f>
        <v>Jeff</v>
      </c>
      <c r="D492" s="14" t="str">
        <f>MYRANKS_H[[#This Row],[FNAME]]&amp;" "&amp;MYRANKS_H[[#This Row],[LNAME]]</f>
        <v>Jeff Bianchi</v>
      </c>
      <c r="E492" s="14" t="str">
        <f>VLOOKUP(MYRANKS_H[[#This Row],[PLAYERID]],PLAYERIDMAP2[],COLUMN(PLAYERIDMAP2[TEAM]),FALSE)</f>
        <v>MIL</v>
      </c>
      <c r="F492" s="14" t="str">
        <f>VLOOKUP(MYRANKS_H[[#This Row],[PLAYERID]],PLAYERIDMAP2[],COLUMN(PLAYERIDMAP2[POS]),FALSE)</f>
        <v>SS</v>
      </c>
      <c r="G492" s="14">
        <f>IFERROR(VALUE(VLOOKUP(MYRANKS_H[[#This Row],[PLAYERID]],PLAYERIDMAP2[],COLUMN(PLAYERIDMAP2[IDFANGRAPHS]),FALSE)),VLOOKUP(MYRANKS_H[[#This Row],[PLAYERID]],PLAYERIDMAP2[],COLUMN(PLAYERIDMAP2[IDFANGRAPHS]),FALSE))</f>
        <v>9958</v>
      </c>
      <c r="H492" s="56">
        <f>IFERROR(VLOOKUP(MYRANKS_H[[#This Row],[IDFANGRAPHS]],STEAMER_H[],COLUMN(STEAMER_H[PA]),FALSE),0)</f>
        <v>1</v>
      </c>
      <c r="I492" s="56">
        <f>IFERROR(VLOOKUP(MYRANKS_H[[#This Row],[IDFANGRAPHS]],STEAMER_H[],COLUMN(STEAMER_H[AB]),FALSE),0)</f>
        <v>1</v>
      </c>
      <c r="J492" s="56">
        <f>IFERROR(VLOOKUP(MYRANKS_H[[#This Row],[IDFANGRAPHS]],STEAMER_H[],COLUMN(STEAMER_H[H]),FALSE),0)</f>
        <v>0</v>
      </c>
      <c r="K492" s="56">
        <f>IFERROR(VLOOKUP(MYRANKS_H[[#This Row],[IDFANGRAPHS]],STEAMER_H[],COLUMN(STEAMER_H[2B]),FALSE),0)</f>
        <v>0</v>
      </c>
      <c r="L492" s="56">
        <f>IFERROR(VLOOKUP(MYRANKS_H[[#This Row],[IDFANGRAPHS]],STEAMER_H[],COLUMN(STEAMER_H[3B]),FALSE),0)</f>
        <v>0</v>
      </c>
      <c r="M492" s="56">
        <f>IFERROR(VLOOKUP(MYRANKS_H[[#This Row],[IDFANGRAPHS]],STEAMER_H[],COLUMN(STEAMER_H[HR]),FALSE),0)</f>
        <v>0</v>
      </c>
      <c r="N492" s="56">
        <f>IFERROR(VLOOKUP(MYRANKS_H[[#This Row],[IDFANGRAPHS]],STEAMER_H[],COLUMN(STEAMER_H[R]),FALSE),0)</f>
        <v>0</v>
      </c>
      <c r="O492" s="56">
        <f>IFERROR(VLOOKUP(MYRANKS_H[[#This Row],[IDFANGRAPHS]],STEAMER_H[],COLUMN(STEAMER_H[RBI]),FALSE),0)</f>
        <v>0</v>
      </c>
      <c r="P492" s="56">
        <f>IFERROR(VLOOKUP(MYRANKS_H[[#This Row],[IDFANGRAPHS]],STEAMER_H[],COLUMN(STEAMER_H[BB]),FALSE),0)</f>
        <v>0</v>
      </c>
      <c r="Q492" s="56">
        <f>IFERROR(VLOOKUP(MYRANKS_H[[#This Row],[IDFANGRAPHS]],STEAMER_H[],COLUMN(STEAMER_H[HBP]),FALSE),0)</f>
        <v>0</v>
      </c>
      <c r="R492" s="56">
        <f>IFERROR(VLOOKUP(MYRANKS_H[[#This Row],[IDFANGRAPHS]],STEAMER_H[],COLUMN(STEAMER_H[SO]),FALSE),0)</f>
        <v>0</v>
      </c>
      <c r="S492" s="56">
        <f>IFERROR(VLOOKUP(MYRANKS_H[[#This Row],[IDFANGRAPHS]],STEAMER_H[],COLUMN(STEAMER_H[SB]),FALSE),0)</f>
        <v>0</v>
      </c>
      <c r="T492" s="52">
        <f>IFERROR(MYRANKS_H[[#This Row],[H]]/MYRANKS_H[[#This Row],[AB]],0)</f>
        <v>0</v>
      </c>
      <c r="U492" s="52">
        <f>IFERROR((MYRANKS_H[[#This Row],[H]]+MYRANKS_H[[#This Row],[BB]]+MYRANKS_H[[#This Row],[HBP]])/(MYRANKS_H[[#This Row],[AB]]+MYRANKS_H[[#This Row],[BB]]+MYRANKS_H[[#This Row],[HBP]]),0)</f>
        <v>0</v>
      </c>
      <c r="V492" s="52">
        <f>IFERROR((MYRANKS_H[[#This Row],[H]]+MYRANKS_H[[#This Row],[2B]]+2*MYRANKS_H[[#This Row],[3B]]+3*MYRANKS_H[[#This Row],[HR]])/MYRANKS_H[[#This Row],[AB]],0)</f>
        <v>0</v>
      </c>
      <c r="W492"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2" s="27">
        <f>VLOOKUP(MYRANKS_H[[#This Row],[POS]],REPLACEMENT_LEVEL[],3,FALSE)</f>
        <v>0</v>
      </c>
      <c r="Y492" s="27">
        <f>MYRANKS_H[[#This Row],[PROJ PTS]]-MYRANKS_H[[#This Row],[REPL LEVEL]]</f>
        <v>0</v>
      </c>
      <c r="Z492" s="27">
        <f>RANK(MYRANKS_H[[#This Row],[POINTS OVER REPL]],MYRANKS_H[POINTS OVER REPL])</f>
        <v>1</v>
      </c>
      <c r="AA492" s="27">
        <f>IF(MYRANKS_H[[#This Row],[RANK]]&lt;=TOTAL_HITTERS_DRAFTED,MYRANKS_H[[#This Row],[POINTS OVER REPL]],0)</f>
        <v>0</v>
      </c>
      <c r="AB492" s="53">
        <f>MYRANKS_H[[#This Row],[POINTS OVER REPL]]*DOLLAR_VALUE_PER_POINT+1</f>
        <v>1</v>
      </c>
      <c r="AC492" s="27"/>
      <c r="AD492" s="27">
        <f>IF(AND(MYRANKS_H[[#This Row],[RANK]]&lt;=(TOTAL_HITTERS_DRAFTED-HITTERS_BELOW_REPL_DRAFTED),MYRANKS_H[[#This Row],[$ACTUAL]]=""),MYRANKS_H[[#This Row],[POINTS OVER REPL]],0)</f>
        <v>0</v>
      </c>
      <c r="AE492" s="54">
        <f>IF(MYRANKS_H[[#This Row],[$ACTUAL]]="",MYRANKS_H[[#This Row],[POINTS OVER REPL]]*REMAINING_DOLLAR_VALUE_PER_POINT+1,0)</f>
        <v>1</v>
      </c>
    </row>
    <row r="493" spans="1:31" ht="15" customHeight="1" x14ac:dyDescent="0.25">
      <c r="A493" s="2" t="s">
        <v>18245</v>
      </c>
      <c r="B493" s="14" t="str">
        <f>VLOOKUP(MYRANKS_H[[#This Row],[PLAYERID]],PLAYERIDMAP2[],COLUMN(PLAYERIDMAP2[LASTNAME]),FALSE)</f>
        <v>Bird</v>
      </c>
      <c r="C493" s="14" t="str">
        <f>VLOOKUP(MYRANKS_H[[#This Row],[PLAYERID]],PLAYERIDMAP2[],COLUMN(PLAYERIDMAP2[FIRSTNAME]),FALSE)</f>
        <v>Greg</v>
      </c>
      <c r="D493" s="14" t="str">
        <f>MYRANKS_H[[#This Row],[FNAME]]&amp;" "&amp;MYRANKS_H[[#This Row],[LNAME]]</f>
        <v>Greg Bird</v>
      </c>
      <c r="E493" s="14" t="str">
        <f>VLOOKUP(MYRANKS_H[[#This Row],[PLAYERID]],PLAYERIDMAP2[],COLUMN(PLAYERIDMAP2[TEAM]),FALSE)</f>
        <v>NYY</v>
      </c>
      <c r="F493" s="14" t="str">
        <f>VLOOKUP(MYRANKS_H[[#This Row],[PLAYERID]],PLAYERIDMAP2[],COLUMN(PLAYERIDMAP2[POS]),FALSE)</f>
        <v>1B</v>
      </c>
      <c r="G493" s="14">
        <f>IFERROR(VALUE(VLOOKUP(MYRANKS_H[[#This Row],[PLAYERID]],PLAYERIDMAP2[],COLUMN(PLAYERIDMAP2[IDFANGRAPHS]),FALSE)),VLOOKUP(MYRANKS_H[[#This Row],[PLAYERID]],PLAYERIDMAP2[],COLUMN(PLAYERIDMAP2[IDFANGRAPHS]),FALSE))</f>
        <v>14131</v>
      </c>
      <c r="H493" s="56">
        <f>IFERROR(VLOOKUP(MYRANKS_H[[#This Row],[IDFANGRAPHS]],STEAMER_H[],COLUMN(STEAMER_H[PA]),FALSE),0)</f>
        <v>235</v>
      </c>
      <c r="I493" s="56">
        <f>IFERROR(VLOOKUP(MYRANKS_H[[#This Row],[IDFANGRAPHS]],STEAMER_H[],COLUMN(STEAMER_H[AB]),FALSE),0)</f>
        <v>208</v>
      </c>
      <c r="J493" s="56">
        <f>IFERROR(VLOOKUP(MYRANKS_H[[#This Row],[IDFANGRAPHS]],STEAMER_H[],COLUMN(STEAMER_H[H]),FALSE),0)</f>
        <v>55</v>
      </c>
      <c r="K493" s="56">
        <f>IFERROR(VLOOKUP(MYRANKS_H[[#This Row],[IDFANGRAPHS]],STEAMER_H[],COLUMN(STEAMER_H[2B]),FALSE),0)</f>
        <v>11</v>
      </c>
      <c r="L493" s="56">
        <f>IFERROR(VLOOKUP(MYRANKS_H[[#This Row],[IDFANGRAPHS]],STEAMER_H[],COLUMN(STEAMER_H[3B]),FALSE),0)</f>
        <v>0</v>
      </c>
      <c r="M493" s="56">
        <f>IFERROR(VLOOKUP(MYRANKS_H[[#This Row],[IDFANGRAPHS]],STEAMER_H[],COLUMN(STEAMER_H[HR]),FALSE),0)</f>
        <v>11</v>
      </c>
      <c r="N493" s="56">
        <f>IFERROR(VLOOKUP(MYRANKS_H[[#This Row],[IDFANGRAPHS]],STEAMER_H[],COLUMN(STEAMER_H[R]),FALSE),0)</f>
        <v>30</v>
      </c>
      <c r="O493" s="56">
        <f>IFERROR(VLOOKUP(MYRANKS_H[[#This Row],[IDFANGRAPHS]],STEAMER_H[],COLUMN(STEAMER_H[RBI]),FALSE),0)</f>
        <v>33</v>
      </c>
      <c r="P493" s="56">
        <f>IFERROR(VLOOKUP(MYRANKS_H[[#This Row],[IDFANGRAPHS]],STEAMER_H[],COLUMN(STEAMER_H[BB]),FALSE),0)</f>
        <v>22</v>
      </c>
      <c r="Q493" s="56">
        <f>IFERROR(VLOOKUP(MYRANKS_H[[#This Row],[IDFANGRAPHS]],STEAMER_H[],COLUMN(STEAMER_H[HBP]),FALSE),0)</f>
        <v>2</v>
      </c>
      <c r="R493" s="56">
        <f>IFERROR(VLOOKUP(MYRANKS_H[[#This Row],[IDFANGRAPHS]],STEAMER_H[],COLUMN(STEAMER_H[SO]),FALSE),0)</f>
        <v>53</v>
      </c>
      <c r="S493" s="56">
        <f>IFERROR(VLOOKUP(MYRANKS_H[[#This Row],[IDFANGRAPHS]],STEAMER_H[],COLUMN(STEAMER_H[SB]),FALSE),0)</f>
        <v>1</v>
      </c>
      <c r="T493" s="19">
        <f>IFERROR(MYRANKS_H[[#This Row],[H]]/MYRANKS_H[[#This Row],[AB]],0)</f>
        <v>0.26442307692307693</v>
      </c>
      <c r="U493" s="19">
        <f>IFERROR((MYRANKS_H[[#This Row],[H]]+MYRANKS_H[[#This Row],[BB]]+MYRANKS_H[[#This Row],[HBP]])/(MYRANKS_H[[#This Row],[AB]]+MYRANKS_H[[#This Row],[BB]]+MYRANKS_H[[#This Row],[HBP]]),0)</f>
        <v>0.34051724137931033</v>
      </c>
      <c r="V493" s="19">
        <f>IFERROR((MYRANKS_H[[#This Row],[H]]+MYRANKS_H[[#This Row],[2B]]+2*MYRANKS_H[[#This Row],[3B]]+3*MYRANKS_H[[#This Row],[HR]])/MYRANKS_H[[#This Row],[AB]],0)</f>
        <v>0.47596153846153844</v>
      </c>
      <c r="W49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3" s="27">
        <f>VLOOKUP(MYRANKS_H[[#This Row],[POS]],REPLACEMENT_LEVEL[],3,FALSE)</f>
        <v>0</v>
      </c>
      <c r="Y493" s="27">
        <f>MYRANKS_H[[#This Row],[PROJ PTS]]-MYRANKS_H[[#This Row],[REPL LEVEL]]</f>
        <v>0</v>
      </c>
      <c r="Z493" s="27">
        <f>RANK(MYRANKS_H[[#This Row],[POINTS OVER REPL]],MYRANKS_H[POINTS OVER REPL])</f>
        <v>1</v>
      </c>
      <c r="AA493" s="29">
        <f>IF(MYRANKS_H[[#This Row],[RANK]]&lt;=TOTAL_HITTERS_DRAFTED,MYRANKS_H[[#This Row],[POINTS OVER REPL]],0)</f>
        <v>0</v>
      </c>
      <c r="AB493" s="35">
        <f>MYRANKS_H[[#This Row],[POINTS OVER REPL]]*DOLLAR_VALUE_PER_POINT+1</f>
        <v>1</v>
      </c>
      <c r="AC493" s="35"/>
      <c r="AD493" s="29">
        <f>IF(AND(MYRANKS_H[[#This Row],[RANK]]&lt;=(TOTAL_HITTERS_DRAFTED-HITTERS_BELOW_REPL_DRAFTED),MYRANKS_H[[#This Row],[$ACTUAL]]=""),MYRANKS_H[[#This Row],[POINTS OVER REPL]],0)</f>
        <v>0</v>
      </c>
      <c r="AE493" s="35">
        <f>IF(MYRANKS_H[[#This Row],[$ACTUAL]]="",MYRANKS_H[[#This Row],[POINTS OVER REPL]]*REMAINING_DOLLAR_VALUE_PER_POINT+1,0)</f>
        <v>1</v>
      </c>
    </row>
    <row r="494" spans="1:31" ht="15" customHeight="1" x14ac:dyDescent="0.25">
      <c r="A494" s="2" t="s">
        <v>11405</v>
      </c>
      <c r="B494" s="14" t="str">
        <f>VLOOKUP(MYRANKS_H[[#This Row],[PLAYERID]],PLAYERIDMAP2[],COLUMN(PLAYERIDMAP2[LASTNAME]),FALSE)</f>
        <v>Bixler</v>
      </c>
      <c r="C494" s="14" t="str">
        <f>VLOOKUP(MYRANKS_H[[#This Row],[PLAYERID]],PLAYERIDMAP2[],COLUMN(PLAYERIDMAP2[FIRSTNAME]),FALSE)</f>
        <v>Brian</v>
      </c>
      <c r="D494" s="14" t="str">
        <f>MYRANKS_H[[#This Row],[FNAME]]&amp;" "&amp;MYRANKS_H[[#This Row],[LNAME]]</f>
        <v>Brian Bixler</v>
      </c>
      <c r="E494" s="14" t="str">
        <f>VLOOKUP(MYRANKS_H[[#This Row],[PLAYERID]],PLAYERIDMAP2[],COLUMN(PLAYERIDMAP2[TEAM]),FALSE)</f>
        <v>HOU</v>
      </c>
      <c r="F494" s="14" t="str">
        <f>VLOOKUP(MYRANKS_H[[#This Row],[PLAYERID]],PLAYERIDMAP2[],COLUMN(PLAYERIDMAP2[POS]),FALSE)</f>
        <v>2B</v>
      </c>
      <c r="G494" s="14">
        <f>IFERROR(VALUE(VLOOKUP(MYRANKS_H[[#This Row],[PLAYERID]],PLAYERIDMAP2[],COLUMN(PLAYERIDMAP2[IDFANGRAPHS]),FALSE)),VLOOKUP(MYRANKS_H[[#This Row],[PLAYERID]],PLAYERIDMAP2[],COLUMN(PLAYERIDMAP2[IDFANGRAPHS]),FALSE))</f>
        <v>8055</v>
      </c>
      <c r="H494" s="56">
        <f>IFERROR(VLOOKUP(MYRANKS_H[[#This Row],[IDFANGRAPHS]],STEAMER_H[],COLUMN(STEAMER_H[PA]),FALSE),0)</f>
        <v>0</v>
      </c>
      <c r="I494" s="56">
        <f>IFERROR(VLOOKUP(MYRANKS_H[[#This Row],[IDFANGRAPHS]],STEAMER_H[],COLUMN(STEAMER_H[AB]),FALSE),0)</f>
        <v>0</v>
      </c>
      <c r="J494" s="56">
        <f>IFERROR(VLOOKUP(MYRANKS_H[[#This Row],[IDFANGRAPHS]],STEAMER_H[],COLUMN(STEAMER_H[H]),FALSE),0)</f>
        <v>0</v>
      </c>
      <c r="K494" s="56">
        <f>IFERROR(VLOOKUP(MYRANKS_H[[#This Row],[IDFANGRAPHS]],STEAMER_H[],COLUMN(STEAMER_H[2B]),FALSE),0)</f>
        <v>0</v>
      </c>
      <c r="L494" s="56">
        <f>IFERROR(VLOOKUP(MYRANKS_H[[#This Row],[IDFANGRAPHS]],STEAMER_H[],COLUMN(STEAMER_H[3B]),FALSE),0)</f>
        <v>0</v>
      </c>
      <c r="M494" s="56">
        <f>IFERROR(VLOOKUP(MYRANKS_H[[#This Row],[IDFANGRAPHS]],STEAMER_H[],COLUMN(STEAMER_H[HR]),FALSE),0)</f>
        <v>0</v>
      </c>
      <c r="N494" s="56">
        <f>IFERROR(VLOOKUP(MYRANKS_H[[#This Row],[IDFANGRAPHS]],STEAMER_H[],COLUMN(STEAMER_H[R]),FALSE),0)</f>
        <v>0</v>
      </c>
      <c r="O494" s="56">
        <f>IFERROR(VLOOKUP(MYRANKS_H[[#This Row],[IDFANGRAPHS]],STEAMER_H[],COLUMN(STEAMER_H[RBI]),FALSE),0)</f>
        <v>0</v>
      </c>
      <c r="P494" s="56">
        <f>IFERROR(VLOOKUP(MYRANKS_H[[#This Row],[IDFANGRAPHS]],STEAMER_H[],COLUMN(STEAMER_H[BB]),FALSE),0)</f>
        <v>0</v>
      </c>
      <c r="Q494" s="56">
        <f>IFERROR(VLOOKUP(MYRANKS_H[[#This Row],[IDFANGRAPHS]],STEAMER_H[],COLUMN(STEAMER_H[HBP]),FALSE),0)</f>
        <v>0</v>
      </c>
      <c r="R494" s="56">
        <f>IFERROR(VLOOKUP(MYRANKS_H[[#This Row],[IDFANGRAPHS]],STEAMER_H[],COLUMN(STEAMER_H[SO]),FALSE),0)</f>
        <v>0</v>
      </c>
      <c r="S494" s="56">
        <f>IFERROR(VLOOKUP(MYRANKS_H[[#This Row],[IDFANGRAPHS]],STEAMER_H[],COLUMN(STEAMER_H[SB]),FALSE),0)</f>
        <v>0</v>
      </c>
      <c r="T494" s="19">
        <f>IFERROR(MYRANKS_H[[#This Row],[H]]/MYRANKS_H[[#This Row],[AB]],0)</f>
        <v>0</v>
      </c>
      <c r="U494" s="19">
        <f>IFERROR((MYRANKS_H[[#This Row],[H]]+MYRANKS_H[[#This Row],[BB]]+MYRANKS_H[[#This Row],[HBP]])/(MYRANKS_H[[#This Row],[AB]]+MYRANKS_H[[#This Row],[BB]]+MYRANKS_H[[#This Row],[HBP]]),0)</f>
        <v>0</v>
      </c>
      <c r="V494" s="19">
        <f>IFERROR((MYRANKS_H[[#This Row],[H]]+MYRANKS_H[[#This Row],[2B]]+2*MYRANKS_H[[#This Row],[3B]]+3*MYRANKS_H[[#This Row],[HR]])/MYRANKS_H[[#This Row],[AB]],0)</f>
        <v>0</v>
      </c>
      <c r="W49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4" s="27">
        <f>VLOOKUP(MYRANKS_H[[#This Row],[POS]],REPLACEMENT_LEVEL[],3,FALSE)</f>
        <v>0</v>
      </c>
      <c r="Y494" s="27">
        <f>MYRANKS_H[[#This Row],[PROJ PTS]]-MYRANKS_H[[#This Row],[REPL LEVEL]]</f>
        <v>0</v>
      </c>
      <c r="Z494" s="27">
        <f>RANK(MYRANKS_H[[#This Row],[POINTS OVER REPL]],MYRANKS_H[POINTS OVER REPL])</f>
        <v>1</v>
      </c>
      <c r="AA494" s="29">
        <f>IF(MYRANKS_H[[#This Row],[RANK]]&lt;=TOTAL_HITTERS_DRAFTED,MYRANKS_H[[#This Row],[POINTS OVER REPL]],0)</f>
        <v>0</v>
      </c>
      <c r="AB494" s="35">
        <f>MYRANKS_H[[#This Row],[POINTS OVER REPL]]*DOLLAR_VALUE_PER_POINT+1</f>
        <v>1</v>
      </c>
      <c r="AC494" s="35"/>
      <c r="AD494" s="29">
        <f>IF(AND(MYRANKS_H[[#This Row],[RANK]]&lt;=(TOTAL_HITTERS_DRAFTED-HITTERS_BELOW_REPL_DRAFTED),MYRANKS_H[[#This Row],[$ACTUAL]]=""),MYRANKS_H[[#This Row],[POINTS OVER REPL]],0)</f>
        <v>0</v>
      </c>
      <c r="AE494" s="35">
        <f>IF(MYRANKS_H[[#This Row],[$ACTUAL]]="",MYRANKS_H[[#This Row],[POINTS OVER REPL]]*REMAINING_DOLLAR_VALUE_PER_POINT+1,0)</f>
        <v>1</v>
      </c>
    </row>
    <row r="495" spans="1:31" ht="15" customHeight="1" x14ac:dyDescent="0.25">
      <c r="A495" s="2" t="s">
        <v>11422</v>
      </c>
      <c r="B495" s="14" t="str">
        <f>VLOOKUP(MYRANKS_H[[#This Row],[PLAYERID]],PLAYERIDMAP2[],COLUMN(PLAYERIDMAP2[LASTNAME]),FALSE)</f>
        <v>Blake</v>
      </c>
      <c r="C495" s="14" t="str">
        <f>VLOOKUP(MYRANKS_H[[#This Row],[PLAYERID]],PLAYERIDMAP2[],COLUMN(PLAYERIDMAP2[FIRSTNAME]),FALSE)</f>
        <v>Casey</v>
      </c>
      <c r="D495" s="14" t="str">
        <f>MYRANKS_H[[#This Row],[FNAME]]&amp;" "&amp;MYRANKS_H[[#This Row],[LNAME]]</f>
        <v>Casey Blake</v>
      </c>
      <c r="E495" s="14" t="str">
        <f>VLOOKUP(MYRANKS_H[[#This Row],[PLAYERID]],PLAYERIDMAP2[],COLUMN(PLAYERIDMAP2[TEAM]),FALSE)</f>
        <v>N/A</v>
      </c>
      <c r="F495" s="14" t="str">
        <f>VLOOKUP(MYRANKS_H[[#This Row],[PLAYERID]],PLAYERIDMAP2[],COLUMN(PLAYERIDMAP2[POS]),FALSE)</f>
        <v>3B</v>
      </c>
      <c r="G495" s="14">
        <f>IFERROR(VALUE(VLOOKUP(MYRANKS_H[[#This Row],[PLAYERID]],PLAYERIDMAP2[],COLUMN(PLAYERIDMAP2[IDFANGRAPHS]),FALSE)),VLOOKUP(MYRANKS_H[[#This Row],[PLAYERID]],PLAYERIDMAP2[],COLUMN(PLAYERIDMAP2[IDFANGRAPHS]),FALSE))</f>
        <v>719</v>
      </c>
      <c r="H495" s="56">
        <f>IFERROR(VLOOKUP(MYRANKS_H[[#This Row],[IDFANGRAPHS]],STEAMER_H[],COLUMN(STEAMER_H[PA]),FALSE),0)</f>
        <v>0</v>
      </c>
      <c r="I495" s="56">
        <f>IFERROR(VLOOKUP(MYRANKS_H[[#This Row],[IDFANGRAPHS]],STEAMER_H[],COLUMN(STEAMER_H[AB]),FALSE),0)</f>
        <v>0</v>
      </c>
      <c r="J495" s="56">
        <f>IFERROR(VLOOKUP(MYRANKS_H[[#This Row],[IDFANGRAPHS]],STEAMER_H[],COLUMN(STEAMER_H[H]),FALSE),0)</f>
        <v>0</v>
      </c>
      <c r="K495" s="56">
        <f>IFERROR(VLOOKUP(MYRANKS_H[[#This Row],[IDFANGRAPHS]],STEAMER_H[],COLUMN(STEAMER_H[2B]),FALSE),0)</f>
        <v>0</v>
      </c>
      <c r="L495" s="56">
        <f>IFERROR(VLOOKUP(MYRANKS_H[[#This Row],[IDFANGRAPHS]],STEAMER_H[],COLUMN(STEAMER_H[3B]),FALSE),0)</f>
        <v>0</v>
      </c>
      <c r="M495" s="56">
        <f>IFERROR(VLOOKUP(MYRANKS_H[[#This Row],[IDFANGRAPHS]],STEAMER_H[],COLUMN(STEAMER_H[HR]),FALSE),0)</f>
        <v>0</v>
      </c>
      <c r="N495" s="56">
        <f>IFERROR(VLOOKUP(MYRANKS_H[[#This Row],[IDFANGRAPHS]],STEAMER_H[],COLUMN(STEAMER_H[R]),FALSE),0)</f>
        <v>0</v>
      </c>
      <c r="O495" s="56">
        <f>IFERROR(VLOOKUP(MYRANKS_H[[#This Row],[IDFANGRAPHS]],STEAMER_H[],COLUMN(STEAMER_H[RBI]),FALSE),0)</f>
        <v>0</v>
      </c>
      <c r="P495" s="56">
        <f>IFERROR(VLOOKUP(MYRANKS_H[[#This Row],[IDFANGRAPHS]],STEAMER_H[],COLUMN(STEAMER_H[BB]),FALSE),0)</f>
        <v>0</v>
      </c>
      <c r="Q495" s="56">
        <f>IFERROR(VLOOKUP(MYRANKS_H[[#This Row],[IDFANGRAPHS]],STEAMER_H[],COLUMN(STEAMER_H[HBP]),FALSE),0)</f>
        <v>0</v>
      </c>
      <c r="R495" s="56">
        <f>IFERROR(VLOOKUP(MYRANKS_H[[#This Row],[IDFANGRAPHS]],STEAMER_H[],COLUMN(STEAMER_H[SO]),FALSE),0)</f>
        <v>0</v>
      </c>
      <c r="S495" s="56">
        <f>IFERROR(VLOOKUP(MYRANKS_H[[#This Row],[IDFANGRAPHS]],STEAMER_H[],COLUMN(STEAMER_H[SB]),FALSE),0)</f>
        <v>0</v>
      </c>
      <c r="T495" s="19">
        <f>IFERROR(MYRANKS_H[[#This Row],[H]]/MYRANKS_H[[#This Row],[AB]],0)</f>
        <v>0</v>
      </c>
      <c r="U495" s="19">
        <f>IFERROR((MYRANKS_H[[#This Row],[H]]+MYRANKS_H[[#This Row],[BB]]+MYRANKS_H[[#This Row],[HBP]])/(MYRANKS_H[[#This Row],[AB]]+MYRANKS_H[[#This Row],[BB]]+MYRANKS_H[[#This Row],[HBP]]),0)</f>
        <v>0</v>
      </c>
      <c r="V495" s="19">
        <f>IFERROR((MYRANKS_H[[#This Row],[H]]+MYRANKS_H[[#This Row],[2B]]+2*MYRANKS_H[[#This Row],[3B]]+3*MYRANKS_H[[#This Row],[HR]])/MYRANKS_H[[#This Row],[AB]],0)</f>
        <v>0</v>
      </c>
      <c r="W49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5" s="27">
        <f>VLOOKUP(MYRANKS_H[[#This Row],[POS]],REPLACEMENT_LEVEL[],3,FALSE)</f>
        <v>0</v>
      </c>
      <c r="Y495" s="27">
        <f>MYRANKS_H[[#This Row],[PROJ PTS]]-MYRANKS_H[[#This Row],[REPL LEVEL]]</f>
        <v>0</v>
      </c>
      <c r="Z495" s="27">
        <f>RANK(MYRANKS_H[[#This Row],[POINTS OVER REPL]],MYRANKS_H[POINTS OVER REPL])</f>
        <v>1</v>
      </c>
      <c r="AA495" s="29">
        <f>IF(MYRANKS_H[[#This Row],[RANK]]&lt;=TOTAL_HITTERS_DRAFTED,MYRANKS_H[[#This Row],[POINTS OVER REPL]],0)</f>
        <v>0</v>
      </c>
      <c r="AB495" s="35">
        <f>MYRANKS_H[[#This Row],[POINTS OVER REPL]]*DOLLAR_VALUE_PER_POINT+1</f>
        <v>1</v>
      </c>
      <c r="AC495" s="35"/>
      <c r="AD495" s="29">
        <f>IF(AND(MYRANKS_H[[#This Row],[RANK]]&lt;=(TOTAL_HITTERS_DRAFTED-HITTERS_BELOW_REPL_DRAFTED),MYRANKS_H[[#This Row],[$ACTUAL]]=""),MYRANKS_H[[#This Row],[POINTS OVER REPL]],0)</f>
        <v>0</v>
      </c>
      <c r="AE495" s="35">
        <f>IF(MYRANKS_H[[#This Row],[$ACTUAL]]="",MYRANKS_H[[#This Row],[POINTS OVER REPL]]*REMAINING_DOLLAR_VALUE_PER_POINT+1,0)</f>
        <v>1</v>
      </c>
    </row>
    <row r="496" spans="1:31" ht="15" customHeight="1" x14ac:dyDescent="0.25">
      <c r="A496" s="2" t="s">
        <v>19587</v>
      </c>
      <c r="B496" s="14" t="str">
        <f>VLOOKUP(MYRANKS_H[[#This Row],[PLAYERID]],PLAYERIDMAP2[],COLUMN(PLAYERIDMAP2[LASTNAME]),FALSE)</f>
        <v>Blanco</v>
      </c>
      <c r="C496" s="14" t="str">
        <f>VLOOKUP(MYRANKS_H[[#This Row],[PLAYERID]],PLAYERIDMAP2[],COLUMN(PLAYERIDMAP2[FIRSTNAME]),FALSE)</f>
        <v>Andres</v>
      </c>
      <c r="D496" s="14" t="str">
        <f>MYRANKS_H[[#This Row],[FNAME]]&amp;" "&amp;MYRANKS_H[[#This Row],[LNAME]]</f>
        <v>Andres Blanco</v>
      </c>
      <c r="E496" s="14" t="str">
        <f>VLOOKUP(MYRANKS_H[[#This Row],[PLAYERID]],PLAYERIDMAP2[],COLUMN(PLAYERIDMAP2[TEAM]),FALSE)</f>
        <v>PHI</v>
      </c>
      <c r="F496" s="14" t="str">
        <f>VLOOKUP(MYRANKS_H[[#This Row],[PLAYERID]],PLAYERIDMAP2[],COLUMN(PLAYERIDMAP2[POS]),FALSE)</f>
        <v>SS</v>
      </c>
      <c r="G496" s="14">
        <f>IFERROR(VALUE(VLOOKUP(MYRANKS_H[[#This Row],[PLAYERID]],PLAYERIDMAP2[],COLUMN(PLAYERIDMAP2[IDFANGRAPHS]),FALSE)),VLOOKUP(MYRANKS_H[[#This Row],[PLAYERID]],PLAYERIDMAP2[],COLUMN(PLAYERIDMAP2[IDFANGRAPHS]),FALSE))</f>
        <v>1907</v>
      </c>
      <c r="H496" s="56">
        <f>IFERROR(VLOOKUP(MYRANKS_H[[#This Row],[IDFANGRAPHS]],STEAMER_H[],COLUMN(STEAMER_H[PA]),FALSE),0)</f>
        <v>212</v>
      </c>
      <c r="I496" s="56">
        <f>IFERROR(VLOOKUP(MYRANKS_H[[#This Row],[IDFANGRAPHS]],STEAMER_H[],COLUMN(STEAMER_H[AB]),FALSE),0)</f>
        <v>194</v>
      </c>
      <c r="J496" s="56">
        <f>IFERROR(VLOOKUP(MYRANKS_H[[#This Row],[IDFANGRAPHS]],STEAMER_H[],COLUMN(STEAMER_H[H]),FALSE),0)</f>
        <v>48</v>
      </c>
      <c r="K496" s="56">
        <f>IFERROR(VLOOKUP(MYRANKS_H[[#This Row],[IDFANGRAPHS]],STEAMER_H[],COLUMN(STEAMER_H[2B]),FALSE),0)</f>
        <v>10</v>
      </c>
      <c r="L496" s="56">
        <f>IFERROR(VLOOKUP(MYRANKS_H[[#This Row],[IDFANGRAPHS]],STEAMER_H[],COLUMN(STEAMER_H[3B]),FALSE),0)</f>
        <v>1</v>
      </c>
      <c r="M496" s="56">
        <f>IFERROR(VLOOKUP(MYRANKS_H[[#This Row],[IDFANGRAPHS]],STEAMER_H[],COLUMN(STEAMER_H[HR]),FALSE),0)</f>
        <v>4</v>
      </c>
      <c r="N496" s="56">
        <f>IFERROR(VLOOKUP(MYRANKS_H[[#This Row],[IDFANGRAPHS]],STEAMER_H[],COLUMN(STEAMER_H[R]),FALSE),0)</f>
        <v>20</v>
      </c>
      <c r="O496" s="56">
        <f>IFERROR(VLOOKUP(MYRANKS_H[[#This Row],[IDFANGRAPHS]],STEAMER_H[],COLUMN(STEAMER_H[RBI]),FALSE),0)</f>
        <v>20</v>
      </c>
      <c r="P496" s="56">
        <f>IFERROR(VLOOKUP(MYRANKS_H[[#This Row],[IDFANGRAPHS]],STEAMER_H[],COLUMN(STEAMER_H[BB]),FALSE),0)</f>
        <v>14</v>
      </c>
      <c r="Q496" s="56">
        <f>IFERROR(VLOOKUP(MYRANKS_H[[#This Row],[IDFANGRAPHS]],STEAMER_H[],COLUMN(STEAMER_H[HBP]),FALSE),0)</f>
        <v>2</v>
      </c>
      <c r="R496" s="56">
        <f>IFERROR(VLOOKUP(MYRANKS_H[[#This Row],[IDFANGRAPHS]],STEAMER_H[],COLUMN(STEAMER_H[SO]),FALSE),0)</f>
        <v>37</v>
      </c>
      <c r="S496" s="56">
        <f>IFERROR(VLOOKUP(MYRANKS_H[[#This Row],[IDFANGRAPHS]],STEAMER_H[],COLUMN(STEAMER_H[SB]),FALSE),0)</f>
        <v>3</v>
      </c>
      <c r="T496" s="19">
        <f>IFERROR(MYRANKS_H[[#This Row],[H]]/MYRANKS_H[[#This Row],[AB]],0)</f>
        <v>0.24742268041237114</v>
      </c>
      <c r="U496" s="19">
        <f>IFERROR((MYRANKS_H[[#This Row],[H]]+MYRANKS_H[[#This Row],[BB]]+MYRANKS_H[[#This Row],[HBP]])/(MYRANKS_H[[#This Row],[AB]]+MYRANKS_H[[#This Row],[BB]]+MYRANKS_H[[#This Row],[HBP]]),0)</f>
        <v>0.30476190476190479</v>
      </c>
      <c r="V496" s="19">
        <f>IFERROR((MYRANKS_H[[#This Row],[H]]+MYRANKS_H[[#This Row],[2B]]+2*MYRANKS_H[[#This Row],[3B]]+3*MYRANKS_H[[#This Row],[HR]])/MYRANKS_H[[#This Row],[AB]],0)</f>
        <v>0.37113402061855671</v>
      </c>
      <c r="W49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6" s="27">
        <f>VLOOKUP(MYRANKS_H[[#This Row],[POS]],REPLACEMENT_LEVEL[],3,FALSE)</f>
        <v>0</v>
      </c>
      <c r="Y496" s="27">
        <f>MYRANKS_H[[#This Row],[PROJ PTS]]-MYRANKS_H[[#This Row],[REPL LEVEL]]</f>
        <v>0</v>
      </c>
      <c r="Z496" s="27">
        <f>RANK(MYRANKS_H[[#This Row],[POINTS OVER REPL]],MYRANKS_H[POINTS OVER REPL])</f>
        <v>1</v>
      </c>
      <c r="AA496" s="29">
        <f>IF(MYRANKS_H[[#This Row],[RANK]]&lt;=TOTAL_HITTERS_DRAFTED,MYRANKS_H[[#This Row],[POINTS OVER REPL]],0)</f>
        <v>0</v>
      </c>
      <c r="AB496" s="35">
        <f>MYRANKS_H[[#This Row],[POINTS OVER REPL]]*DOLLAR_VALUE_PER_POINT+1</f>
        <v>1</v>
      </c>
      <c r="AC496" s="35"/>
      <c r="AD496" s="29">
        <f>IF(AND(MYRANKS_H[[#This Row],[RANK]]&lt;=(TOTAL_HITTERS_DRAFTED-HITTERS_BELOW_REPL_DRAFTED),MYRANKS_H[[#This Row],[$ACTUAL]]=""),MYRANKS_H[[#This Row],[POINTS OVER REPL]],0)</f>
        <v>0</v>
      </c>
      <c r="AE496" s="35">
        <f>IF(MYRANKS_H[[#This Row],[$ACTUAL]]="",MYRANKS_H[[#This Row],[POINTS OVER REPL]]*REMAINING_DOLLAR_VALUE_PER_POINT+1,0)</f>
        <v>1</v>
      </c>
    </row>
    <row r="497" spans="1:31" ht="15" customHeight="1" x14ac:dyDescent="0.25">
      <c r="A497" s="2" t="s">
        <v>11428</v>
      </c>
      <c r="B497" s="14" t="str">
        <f>VLOOKUP(MYRANKS_H[[#This Row],[PLAYERID]],PLAYERIDMAP2[],COLUMN(PLAYERIDMAP2[LASTNAME]),FALSE)</f>
        <v>Blanco</v>
      </c>
      <c r="C497" s="14" t="str">
        <f>VLOOKUP(MYRANKS_H[[#This Row],[PLAYERID]],PLAYERIDMAP2[],COLUMN(PLAYERIDMAP2[FIRSTNAME]),FALSE)</f>
        <v>Henry</v>
      </c>
      <c r="D497" s="14" t="str">
        <f>MYRANKS_H[[#This Row],[FNAME]]&amp;" "&amp;MYRANKS_H[[#This Row],[LNAME]]</f>
        <v>Henry Blanco</v>
      </c>
      <c r="E497" s="14" t="str">
        <f>VLOOKUP(MYRANKS_H[[#This Row],[PLAYERID]],PLAYERIDMAP2[],COLUMN(PLAYERIDMAP2[TEAM]),FALSE)</f>
        <v>N/A</v>
      </c>
      <c r="F497" s="14" t="str">
        <f>VLOOKUP(MYRANKS_H[[#This Row],[PLAYERID]],PLAYERIDMAP2[],COLUMN(PLAYERIDMAP2[POS]),FALSE)</f>
        <v>C</v>
      </c>
      <c r="G497" s="14">
        <f>IFERROR(VALUE(VLOOKUP(MYRANKS_H[[#This Row],[PLAYERID]],PLAYERIDMAP2[],COLUMN(PLAYERIDMAP2[IDFANGRAPHS]),FALSE)),VLOOKUP(MYRANKS_H[[#This Row],[PLAYERID]],PLAYERIDMAP2[],COLUMN(PLAYERIDMAP2[IDFANGRAPHS]),FALSE))</f>
        <v>81</v>
      </c>
      <c r="H497" s="56">
        <f>IFERROR(VLOOKUP(MYRANKS_H[[#This Row],[IDFANGRAPHS]],STEAMER_H[],COLUMN(STEAMER_H[PA]),FALSE),0)</f>
        <v>0</v>
      </c>
      <c r="I497" s="56">
        <f>IFERROR(VLOOKUP(MYRANKS_H[[#This Row],[IDFANGRAPHS]],STEAMER_H[],COLUMN(STEAMER_H[AB]),FALSE),0)</f>
        <v>0</v>
      </c>
      <c r="J497" s="56">
        <f>IFERROR(VLOOKUP(MYRANKS_H[[#This Row],[IDFANGRAPHS]],STEAMER_H[],COLUMN(STEAMER_H[H]),FALSE),0)</f>
        <v>0</v>
      </c>
      <c r="K497" s="56">
        <f>IFERROR(VLOOKUP(MYRANKS_H[[#This Row],[IDFANGRAPHS]],STEAMER_H[],COLUMN(STEAMER_H[2B]),FALSE),0)</f>
        <v>0</v>
      </c>
      <c r="L497" s="56">
        <f>IFERROR(VLOOKUP(MYRANKS_H[[#This Row],[IDFANGRAPHS]],STEAMER_H[],COLUMN(STEAMER_H[3B]),FALSE),0)</f>
        <v>0</v>
      </c>
      <c r="M497" s="56">
        <f>IFERROR(VLOOKUP(MYRANKS_H[[#This Row],[IDFANGRAPHS]],STEAMER_H[],COLUMN(STEAMER_H[HR]),FALSE),0)</f>
        <v>0</v>
      </c>
      <c r="N497" s="56">
        <f>IFERROR(VLOOKUP(MYRANKS_H[[#This Row],[IDFANGRAPHS]],STEAMER_H[],COLUMN(STEAMER_H[R]),FALSE),0)</f>
        <v>0</v>
      </c>
      <c r="O497" s="56">
        <f>IFERROR(VLOOKUP(MYRANKS_H[[#This Row],[IDFANGRAPHS]],STEAMER_H[],COLUMN(STEAMER_H[RBI]),FALSE),0)</f>
        <v>0</v>
      </c>
      <c r="P497" s="56">
        <f>IFERROR(VLOOKUP(MYRANKS_H[[#This Row],[IDFANGRAPHS]],STEAMER_H[],COLUMN(STEAMER_H[BB]),FALSE),0)</f>
        <v>0</v>
      </c>
      <c r="Q497" s="56">
        <f>IFERROR(VLOOKUP(MYRANKS_H[[#This Row],[IDFANGRAPHS]],STEAMER_H[],COLUMN(STEAMER_H[HBP]),FALSE),0)</f>
        <v>0</v>
      </c>
      <c r="R497" s="56">
        <f>IFERROR(VLOOKUP(MYRANKS_H[[#This Row],[IDFANGRAPHS]],STEAMER_H[],COLUMN(STEAMER_H[SO]),FALSE),0)</f>
        <v>0</v>
      </c>
      <c r="S497" s="56">
        <f>IFERROR(VLOOKUP(MYRANKS_H[[#This Row],[IDFANGRAPHS]],STEAMER_H[],COLUMN(STEAMER_H[SB]),FALSE),0)</f>
        <v>0</v>
      </c>
      <c r="T497" s="19">
        <f>IFERROR(MYRANKS_H[[#This Row],[H]]/MYRANKS_H[[#This Row],[AB]],0)</f>
        <v>0</v>
      </c>
      <c r="U497" s="19">
        <f>IFERROR((MYRANKS_H[[#This Row],[H]]+MYRANKS_H[[#This Row],[BB]]+MYRANKS_H[[#This Row],[HBP]])/(MYRANKS_H[[#This Row],[AB]]+MYRANKS_H[[#This Row],[BB]]+MYRANKS_H[[#This Row],[HBP]]),0)</f>
        <v>0</v>
      </c>
      <c r="V497" s="19">
        <f>IFERROR((MYRANKS_H[[#This Row],[H]]+MYRANKS_H[[#This Row],[2B]]+2*MYRANKS_H[[#This Row],[3B]]+3*MYRANKS_H[[#This Row],[HR]])/MYRANKS_H[[#This Row],[AB]],0)</f>
        <v>0</v>
      </c>
      <c r="W49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7" s="27">
        <f>VLOOKUP(MYRANKS_H[[#This Row],[POS]],REPLACEMENT_LEVEL[],3,FALSE)</f>
        <v>0</v>
      </c>
      <c r="Y497" s="27">
        <f>MYRANKS_H[[#This Row],[PROJ PTS]]-MYRANKS_H[[#This Row],[REPL LEVEL]]</f>
        <v>0</v>
      </c>
      <c r="Z497" s="27">
        <f>RANK(MYRANKS_H[[#This Row],[POINTS OVER REPL]],MYRANKS_H[POINTS OVER REPL])</f>
        <v>1</v>
      </c>
      <c r="AA497" s="29">
        <f>IF(MYRANKS_H[[#This Row],[RANK]]&lt;=TOTAL_HITTERS_DRAFTED,MYRANKS_H[[#This Row],[POINTS OVER REPL]],0)</f>
        <v>0</v>
      </c>
      <c r="AB497" s="35">
        <f>MYRANKS_H[[#This Row],[POINTS OVER REPL]]*DOLLAR_VALUE_PER_POINT+1</f>
        <v>1</v>
      </c>
      <c r="AC497" s="35"/>
      <c r="AD497" s="29">
        <f>IF(AND(MYRANKS_H[[#This Row],[RANK]]&lt;=(TOTAL_HITTERS_DRAFTED-HITTERS_BELOW_REPL_DRAFTED),MYRANKS_H[[#This Row],[$ACTUAL]]=""),MYRANKS_H[[#This Row],[POINTS OVER REPL]],0)</f>
        <v>0</v>
      </c>
      <c r="AE497" s="35">
        <f>IF(MYRANKS_H[[#This Row],[$ACTUAL]]="",MYRANKS_H[[#This Row],[POINTS OVER REPL]]*REMAINING_DOLLAR_VALUE_PER_POINT+1,0)</f>
        <v>1</v>
      </c>
    </row>
    <row r="498" spans="1:31" ht="15" customHeight="1" x14ac:dyDescent="0.25">
      <c r="A498" s="4" t="s">
        <v>11457</v>
      </c>
      <c r="B498" s="14" t="str">
        <f>VLOOKUP(MYRANKS_H[[#This Row],[PLAYERID]],PLAYERIDMAP2[],COLUMN(PLAYERIDMAP2[LASTNAME]),FALSE)</f>
        <v>Bogusevic</v>
      </c>
      <c r="C498" s="14" t="str">
        <f>VLOOKUP(MYRANKS_H[[#This Row],[PLAYERID]],PLAYERIDMAP2[],COLUMN(PLAYERIDMAP2[FIRSTNAME]),FALSE)</f>
        <v>Brian</v>
      </c>
      <c r="D498" s="14" t="str">
        <f>MYRANKS_H[[#This Row],[FNAME]]&amp;" "&amp;MYRANKS_H[[#This Row],[LNAME]]</f>
        <v>Brian Bogusevic</v>
      </c>
      <c r="E498" s="14" t="str">
        <f>VLOOKUP(MYRANKS_H[[#This Row],[PLAYERID]],PLAYERIDMAP2[],COLUMN(PLAYERIDMAP2[TEAM]),FALSE)</f>
        <v>PHI</v>
      </c>
      <c r="F498" s="14" t="str">
        <f>VLOOKUP(MYRANKS_H[[#This Row],[PLAYERID]],PLAYERIDMAP2[],COLUMN(PLAYERIDMAP2[POS]),FALSE)</f>
        <v>OF</v>
      </c>
      <c r="G498" s="14">
        <f>IFERROR(VALUE(VLOOKUP(MYRANKS_H[[#This Row],[PLAYERID]],PLAYERIDMAP2[],COLUMN(PLAYERIDMAP2[IDFANGRAPHS]),FALSE)),VLOOKUP(MYRANKS_H[[#This Row],[PLAYERID]],PLAYERIDMAP2[],COLUMN(PLAYERIDMAP2[IDFANGRAPHS]),FALSE))</f>
        <v>4719</v>
      </c>
      <c r="H498" s="56">
        <f>IFERROR(VLOOKUP(MYRANKS_H[[#This Row],[IDFANGRAPHS]],STEAMER_H[],COLUMN(STEAMER_H[PA]),FALSE),0)</f>
        <v>1</v>
      </c>
      <c r="I498" s="56">
        <f>IFERROR(VLOOKUP(MYRANKS_H[[#This Row],[IDFANGRAPHS]],STEAMER_H[],COLUMN(STEAMER_H[AB]),FALSE),0)</f>
        <v>1</v>
      </c>
      <c r="J498" s="56">
        <f>IFERROR(VLOOKUP(MYRANKS_H[[#This Row],[IDFANGRAPHS]],STEAMER_H[],COLUMN(STEAMER_H[H]),FALSE),0)</f>
        <v>0</v>
      </c>
      <c r="K498" s="56">
        <f>IFERROR(VLOOKUP(MYRANKS_H[[#This Row],[IDFANGRAPHS]],STEAMER_H[],COLUMN(STEAMER_H[2B]),FALSE),0)</f>
        <v>0</v>
      </c>
      <c r="L498" s="56">
        <f>IFERROR(VLOOKUP(MYRANKS_H[[#This Row],[IDFANGRAPHS]],STEAMER_H[],COLUMN(STEAMER_H[3B]),FALSE),0)</f>
        <v>0</v>
      </c>
      <c r="M498" s="56">
        <f>IFERROR(VLOOKUP(MYRANKS_H[[#This Row],[IDFANGRAPHS]],STEAMER_H[],COLUMN(STEAMER_H[HR]),FALSE),0)</f>
        <v>0</v>
      </c>
      <c r="N498" s="56">
        <f>IFERROR(VLOOKUP(MYRANKS_H[[#This Row],[IDFANGRAPHS]],STEAMER_H[],COLUMN(STEAMER_H[R]),FALSE),0)</f>
        <v>0</v>
      </c>
      <c r="O498" s="56">
        <f>IFERROR(VLOOKUP(MYRANKS_H[[#This Row],[IDFANGRAPHS]],STEAMER_H[],COLUMN(STEAMER_H[RBI]),FALSE),0)</f>
        <v>0</v>
      </c>
      <c r="P498" s="56">
        <f>IFERROR(VLOOKUP(MYRANKS_H[[#This Row],[IDFANGRAPHS]],STEAMER_H[],COLUMN(STEAMER_H[BB]),FALSE),0)</f>
        <v>0</v>
      </c>
      <c r="Q498" s="56">
        <f>IFERROR(VLOOKUP(MYRANKS_H[[#This Row],[IDFANGRAPHS]],STEAMER_H[],COLUMN(STEAMER_H[HBP]),FALSE),0)</f>
        <v>0</v>
      </c>
      <c r="R498" s="56">
        <f>IFERROR(VLOOKUP(MYRANKS_H[[#This Row],[IDFANGRAPHS]],STEAMER_H[],COLUMN(STEAMER_H[SO]),FALSE),0)</f>
        <v>0</v>
      </c>
      <c r="S498" s="56">
        <f>IFERROR(VLOOKUP(MYRANKS_H[[#This Row],[IDFANGRAPHS]],STEAMER_H[],COLUMN(STEAMER_H[SB]),FALSE),0)</f>
        <v>0</v>
      </c>
      <c r="T498" s="19">
        <f>IFERROR(MYRANKS_H[[#This Row],[H]]/MYRANKS_H[[#This Row],[AB]],0)</f>
        <v>0</v>
      </c>
      <c r="U498" s="19">
        <f>IFERROR((MYRANKS_H[[#This Row],[H]]+MYRANKS_H[[#This Row],[BB]]+MYRANKS_H[[#This Row],[HBP]])/(MYRANKS_H[[#This Row],[AB]]+MYRANKS_H[[#This Row],[BB]]+MYRANKS_H[[#This Row],[HBP]]),0)</f>
        <v>0</v>
      </c>
      <c r="V498" s="19">
        <f>IFERROR((MYRANKS_H[[#This Row],[H]]+MYRANKS_H[[#This Row],[2B]]+2*MYRANKS_H[[#This Row],[3B]]+3*MYRANKS_H[[#This Row],[HR]])/MYRANKS_H[[#This Row],[AB]],0)</f>
        <v>0</v>
      </c>
      <c r="W49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8" s="27">
        <f>VLOOKUP(MYRANKS_H[[#This Row],[POS]],REPLACEMENT_LEVEL[],3,FALSE)</f>
        <v>0</v>
      </c>
      <c r="Y498" s="27">
        <f>MYRANKS_H[[#This Row],[PROJ PTS]]-MYRANKS_H[[#This Row],[REPL LEVEL]]</f>
        <v>0</v>
      </c>
      <c r="Z498" s="27">
        <f>RANK(MYRANKS_H[[#This Row],[POINTS OVER REPL]],MYRANKS_H[POINTS OVER REPL])</f>
        <v>1</v>
      </c>
      <c r="AA498" s="29">
        <f>IF(MYRANKS_H[[#This Row],[RANK]]&lt;=TOTAL_HITTERS_DRAFTED,MYRANKS_H[[#This Row],[POINTS OVER REPL]],0)</f>
        <v>0</v>
      </c>
      <c r="AB498" s="35">
        <f>MYRANKS_H[[#This Row],[POINTS OVER REPL]]*DOLLAR_VALUE_PER_POINT+1</f>
        <v>1</v>
      </c>
      <c r="AC498" s="35"/>
      <c r="AD498" s="29">
        <f>IF(AND(MYRANKS_H[[#This Row],[RANK]]&lt;=(TOTAL_HITTERS_DRAFTED-HITTERS_BELOW_REPL_DRAFTED),MYRANKS_H[[#This Row],[$ACTUAL]]=""),MYRANKS_H[[#This Row],[POINTS OVER REPL]],0)</f>
        <v>0</v>
      </c>
      <c r="AE498" s="35">
        <f>IF(MYRANKS_H[[#This Row],[$ACTUAL]]="",MYRANKS_H[[#This Row],[POINTS OVER REPL]]*REMAINING_DOLLAR_VALUE_PER_POINT+1,0)</f>
        <v>1</v>
      </c>
    </row>
    <row r="499" spans="1:31" x14ac:dyDescent="0.25">
      <c r="A499" s="2" t="s">
        <v>11470</v>
      </c>
      <c r="B499" s="14" t="str">
        <f>VLOOKUP(MYRANKS_H[[#This Row],[PLAYERID]],PLAYERIDMAP2[],COLUMN(PLAYERIDMAP2[LASTNAME]),FALSE)</f>
        <v>Borbon</v>
      </c>
      <c r="C499" s="14" t="str">
        <f>VLOOKUP(MYRANKS_H[[#This Row],[PLAYERID]],PLAYERIDMAP2[],COLUMN(PLAYERIDMAP2[FIRSTNAME]),FALSE)</f>
        <v>Julio</v>
      </c>
      <c r="D499" s="14" t="str">
        <f>MYRANKS_H[[#This Row],[FNAME]]&amp;" "&amp;MYRANKS_H[[#This Row],[LNAME]]</f>
        <v>Julio Borbon</v>
      </c>
      <c r="E499" s="14" t="str">
        <f>VLOOKUP(MYRANKS_H[[#This Row],[PLAYERID]],PLAYERIDMAP2[],COLUMN(PLAYERIDMAP2[TEAM]),FALSE)</f>
        <v>N/A</v>
      </c>
      <c r="F499" s="14" t="str">
        <f>VLOOKUP(MYRANKS_H[[#This Row],[PLAYERID]],PLAYERIDMAP2[],COLUMN(PLAYERIDMAP2[POS]),FALSE)</f>
        <v>OF</v>
      </c>
      <c r="G499" s="14">
        <f>IFERROR(VALUE(VLOOKUP(MYRANKS_H[[#This Row],[PLAYERID]],PLAYERIDMAP2[],COLUMN(PLAYERIDMAP2[IDFANGRAPHS]),FALSE)),VLOOKUP(MYRANKS_H[[#This Row],[PLAYERID]],PLAYERIDMAP2[],COLUMN(PLAYERIDMAP2[IDFANGRAPHS]),FALSE))</f>
        <v>3209</v>
      </c>
      <c r="H499" s="56">
        <f>IFERROR(VLOOKUP(MYRANKS_H[[#This Row],[IDFANGRAPHS]],STEAMER_H[],COLUMN(STEAMER_H[PA]),FALSE),0)</f>
        <v>0</v>
      </c>
      <c r="I499" s="56">
        <f>IFERROR(VLOOKUP(MYRANKS_H[[#This Row],[IDFANGRAPHS]],STEAMER_H[],COLUMN(STEAMER_H[AB]),FALSE),0)</f>
        <v>0</v>
      </c>
      <c r="J499" s="56">
        <f>IFERROR(VLOOKUP(MYRANKS_H[[#This Row],[IDFANGRAPHS]],STEAMER_H[],COLUMN(STEAMER_H[H]),FALSE),0)</f>
        <v>0</v>
      </c>
      <c r="K499" s="56">
        <f>IFERROR(VLOOKUP(MYRANKS_H[[#This Row],[IDFANGRAPHS]],STEAMER_H[],COLUMN(STEAMER_H[2B]),FALSE),0)</f>
        <v>0</v>
      </c>
      <c r="L499" s="56">
        <f>IFERROR(VLOOKUP(MYRANKS_H[[#This Row],[IDFANGRAPHS]],STEAMER_H[],COLUMN(STEAMER_H[3B]),FALSE),0)</f>
        <v>0</v>
      </c>
      <c r="M499" s="56">
        <f>IFERROR(VLOOKUP(MYRANKS_H[[#This Row],[IDFANGRAPHS]],STEAMER_H[],COLUMN(STEAMER_H[HR]),FALSE),0)</f>
        <v>0</v>
      </c>
      <c r="N499" s="56">
        <f>IFERROR(VLOOKUP(MYRANKS_H[[#This Row],[IDFANGRAPHS]],STEAMER_H[],COLUMN(STEAMER_H[R]),FALSE),0)</f>
        <v>0</v>
      </c>
      <c r="O499" s="56">
        <f>IFERROR(VLOOKUP(MYRANKS_H[[#This Row],[IDFANGRAPHS]],STEAMER_H[],COLUMN(STEAMER_H[RBI]),FALSE),0)</f>
        <v>0</v>
      </c>
      <c r="P499" s="56">
        <f>IFERROR(VLOOKUP(MYRANKS_H[[#This Row],[IDFANGRAPHS]],STEAMER_H[],COLUMN(STEAMER_H[BB]),FALSE),0)</f>
        <v>0</v>
      </c>
      <c r="Q499" s="56">
        <f>IFERROR(VLOOKUP(MYRANKS_H[[#This Row],[IDFANGRAPHS]],STEAMER_H[],COLUMN(STEAMER_H[HBP]),FALSE),0)</f>
        <v>0</v>
      </c>
      <c r="R499" s="56">
        <f>IFERROR(VLOOKUP(MYRANKS_H[[#This Row],[IDFANGRAPHS]],STEAMER_H[],COLUMN(STEAMER_H[SO]),FALSE),0)</f>
        <v>0</v>
      </c>
      <c r="S499" s="56">
        <f>IFERROR(VLOOKUP(MYRANKS_H[[#This Row],[IDFANGRAPHS]],STEAMER_H[],COLUMN(STEAMER_H[SB]),FALSE),0)</f>
        <v>0</v>
      </c>
      <c r="T499" s="19">
        <f>IFERROR(MYRANKS_H[[#This Row],[H]]/MYRANKS_H[[#This Row],[AB]],0)</f>
        <v>0</v>
      </c>
      <c r="U499" s="19">
        <f>IFERROR((MYRANKS_H[[#This Row],[H]]+MYRANKS_H[[#This Row],[BB]]+MYRANKS_H[[#This Row],[HBP]])/(MYRANKS_H[[#This Row],[AB]]+MYRANKS_H[[#This Row],[BB]]+MYRANKS_H[[#This Row],[HBP]]),0)</f>
        <v>0</v>
      </c>
      <c r="V499" s="19">
        <f>IFERROR((MYRANKS_H[[#This Row],[H]]+MYRANKS_H[[#This Row],[2B]]+2*MYRANKS_H[[#This Row],[3B]]+3*MYRANKS_H[[#This Row],[HR]])/MYRANKS_H[[#This Row],[AB]],0)</f>
        <v>0</v>
      </c>
      <c r="W49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9" s="27">
        <f>VLOOKUP(MYRANKS_H[[#This Row],[POS]],REPLACEMENT_LEVEL[],3,FALSE)</f>
        <v>0</v>
      </c>
      <c r="Y499" s="27">
        <f>MYRANKS_H[[#This Row],[PROJ PTS]]-MYRANKS_H[[#This Row],[REPL LEVEL]]</f>
        <v>0</v>
      </c>
      <c r="Z499" s="27">
        <f>RANK(MYRANKS_H[[#This Row],[POINTS OVER REPL]],MYRANKS_H[POINTS OVER REPL])</f>
        <v>1</v>
      </c>
      <c r="AA499" s="29">
        <f>IF(MYRANKS_H[[#This Row],[RANK]]&lt;=TOTAL_HITTERS_DRAFTED,MYRANKS_H[[#This Row],[POINTS OVER REPL]],0)</f>
        <v>0</v>
      </c>
      <c r="AB499" s="35">
        <f>MYRANKS_H[[#This Row],[POINTS OVER REPL]]*DOLLAR_VALUE_PER_POINT+1</f>
        <v>1</v>
      </c>
      <c r="AC499" s="35"/>
      <c r="AD499" s="29">
        <f>IF(AND(MYRANKS_H[[#This Row],[RANK]]&lt;=(TOTAL_HITTERS_DRAFTED-HITTERS_BELOW_REPL_DRAFTED),MYRANKS_H[[#This Row],[$ACTUAL]]=""),MYRANKS_H[[#This Row],[POINTS OVER REPL]],0)</f>
        <v>0</v>
      </c>
      <c r="AE499" s="35">
        <f>IF(MYRANKS_H[[#This Row],[$ACTUAL]]="",MYRANKS_H[[#This Row],[POINTS OVER REPL]]*REMAINING_DOLLAR_VALUE_PER_POINT+1,0)</f>
        <v>1</v>
      </c>
    </row>
    <row r="500" spans="1:31" ht="15" customHeight="1" x14ac:dyDescent="0.25">
      <c r="A500" s="2" t="s">
        <v>11473</v>
      </c>
      <c r="B500" s="14" t="str">
        <f>VLOOKUP(MYRANKS_H[[#This Row],[PLAYERID]],PLAYERIDMAP2[],COLUMN(PLAYERIDMAP2[LASTNAME]),FALSE)</f>
        <v>Boscan</v>
      </c>
      <c r="C500" s="14" t="str">
        <f>VLOOKUP(MYRANKS_H[[#This Row],[PLAYERID]],PLAYERIDMAP2[],COLUMN(PLAYERIDMAP2[FIRSTNAME]),FALSE)</f>
        <v>J.C.</v>
      </c>
      <c r="D500" s="14" t="str">
        <f>MYRANKS_H[[#This Row],[FNAME]]&amp;" "&amp;MYRANKS_H[[#This Row],[LNAME]]</f>
        <v>J.C. Boscan</v>
      </c>
      <c r="E500" s="14" t="str">
        <f>VLOOKUP(MYRANKS_H[[#This Row],[PLAYERID]],PLAYERIDMAP2[],COLUMN(PLAYERIDMAP2[TEAM]),FALSE)</f>
        <v>ATL</v>
      </c>
      <c r="F500" s="14" t="str">
        <f>VLOOKUP(MYRANKS_H[[#This Row],[PLAYERID]],PLAYERIDMAP2[],COLUMN(PLAYERIDMAP2[POS]),FALSE)</f>
        <v>C</v>
      </c>
      <c r="G500" s="14">
        <f>IFERROR(VALUE(VLOOKUP(MYRANKS_H[[#This Row],[PLAYERID]],PLAYERIDMAP2[],COLUMN(PLAYERIDMAP2[IDFANGRAPHS]),FALSE)),VLOOKUP(MYRANKS_H[[#This Row],[PLAYERID]],PLAYERIDMAP2[],COLUMN(PLAYERIDMAP2[IDFANGRAPHS]),FALSE))</f>
        <v>2324</v>
      </c>
      <c r="H500" s="56">
        <f>IFERROR(VLOOKUP(MYRANKS_H[[#This Row],[IDFANGRAPHS]],STEAMER_H[],COLUMN(STEAMER_H[PA]),FALSE),0)</f>
        <v>0</v>
      </c>
      <c r="I500" s="56">
        <f>IFERROR(VLOOKUP(MYRANKS_H[[#This Row],[IDFANGRAPHS]],STEAMER_H[],COLUMN(STEAMER_H[AB]),FALSE),0)</f>
        <v>0</v>
      </c>
      <c r="J500" s="56">
        <f>IFERROR(VLOOKUP(MYRANKS_H[[#This Row],[IDFANGRAPHS]],STEAMER_H[],COLUMN(STEAMER_H[H]),FALSE),0)</f>
        <v>0</v>
      </c>
      <c r="K500" s="56">
        <f>IFERROR(VLOOKUP(MYRANKS_H[[#This Row],[IDFANGRAPHS]],STEAMER_H[],COLUMN(STEAMER_H[2B]),FALSE),0)</f>
        <v>0</v>
      </c>
      <c r="L500" s="56">
        <f>IFERROR(VLOOKUP(MYRANKS_H[[#This Row],[IDFANGRAPHS]],STEAMER_H[],COLUMN(STEAMER_H[3B]),FALSE),0)</f>
        <v>0</v>
      </c>
      <c r="M500" s="56">
        <f>IFERROR(VLOOKUP(MYRANKS_H[[#This Row],[IDFANGRAPHS]],STEAMER_H[],COLUMN(STEAMER_H[HR]),FALSE),0)</f>
        <v>0</v>
      </c>
      <c r="N500" s="56">
        <f>IFERROR(VLOOKUP(MYRANKS_H[[#This Row],[IDFANGRAPHS]],STEAMER_H[],COLUMN(STEAMER_H[R]),FALSE),0)</f>
        <v>0</v>
      </c>
      <c r="O500" s="56">
        <f>IFERROR(VLOOKUP(MYRANKS_H[[#This Row],[IDFANGRAPHS]],STEAMER_H[],COLUMN(STEAMER_H[RBI]),FALSE),0)</f>
        <v>0</v>
      </c>
      <c r="P500" s="56">
        <f>IFERROR(VLOOKUP(MYRANKS_H[[#This Row],[IDFANGRAPHS]],STEAMER_H[],COLUMN(STEAMER_H[BB]),FALSE),0)</f>
        <v>0</v>
      </c>
      <c r="Q500" s="56">
        <f>IFERROR(VLOOKUP(MYRANKS_H[[#This Row],[IDFANGRAPHS]],STEAMER_H[],COLUMN(STEAMER_H[HBP]),FALSE),0)</f>
        <v>0</v>
      </c>
      <c r="R500" s="56">
        <f>IFERROR(VLOOKUP(MYRANKS_H[[#This Row],[IDFANGRAPHS]],STEAMER_H[],COLUMN(STEAMER_H[SO]),FALSE),0)</f>
        <v>0</v>
      </c>
      <c r="S500" s="56">
        <f>IFERROR(VLOOKUP(MYRANKS_H[[#This Row],[IDFANGRAPHS]],STEAMER_H[],COLUMN(STEAMER_H[SB]),FALSE),0)</f>
        <v>0</v>
      </c>
      <c r="T500" s="19">
        <f>IFERROR(MYRANKS_H[[#This Row],[H]]/MYRANKS_H[[#This Row],[AB]],0)</f>
        <v>0</v>
      </c>
      <c r="U500" s="19">
        <f>IFERROR((MYRANKS_H[[#This Row],[H]]+MYRANKS_H[[#This Row],[BB]]+MYRANKS_H[[#This Row],[HBP]])/(MYRANKS_H[[#This Row],[AB]]+MYRANKS_H[[#This Row],[BB]]+MYRANKS_H[[#This Row],[HBP]]),0)</f>
        <v>0</v>
      </c>
      <c r="V500" s="19">
        <f>IFERROR((MYRANKS_H[[#This Row],[H]]+MYRANKS_H[[#This Row],[2B]]+2*MYRANKS_H[[#This Row],[3B]]+3*MYRANKS_H[[#This Row],[HR]])/MYRANKS_H[[#This Row],[AB]],0)</f>
        <v>0</v>
      </c>
      <c r="W50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0" s="27">
        <f>VLOOKUP(MYRANKS_H[[#This Row],[POS]],REPLACEMENT_LEVEL[],3,FALSE)</f>
        <v>0</v>
      </c>
      <c r="Y500" s="27">
        <f>MYRANKS_H[[#This Row],[PROJ PTS]]-MYRANKS_H[[#This Row],[REPL LEVEL]]</f>
        <v>0</v>
      </c>
      <c r="Z500" s="27">
        <f>RANK(MYRANKS_H[[#This Row],[POINTS OVER REPL]],MYRANKS_H[POINTS OVER REPL])</f>
        <v>1</v>
      </c>
      <c r="AA500" s="29">
        <f>IF(MYRANKS_H[[#This Row],[RANK]]&lt;=TOTAL_HITTERS_DRAFTED,MYRANKS_H[[#This Row],[POINTS OVER REPL]],0)</f>
        <v>0</v>
      </c>
      <c r="AB500" s="35">
        <f>MYRANKS_H[[#This Row],[POINTS OVER REPL]]*DOLLAR_VALUE_PER_POINT+1</f>
        <v>1</v>
      </c>
      <c r="AC500" s="35"/>
      <c r="AD500" s="29">
        <f>IF(AND(MYRANKS_H[[#This Row],[RANK]]&lt;=(TOTAL_HITTERS_DRAFTED-HITTERS_BELOW_REPL_DRAFTED),MYRANKS_H[[#This Row],[$ACTUAL]]=""),MYRANKS_H[[#This Row],[POINTS OVER REPL]],0)</f>
        <v>0</v>
      </c>
      <c r="AE500" s="35">
        <f>IF(MYRANKS_H[[#This Row],[$ACTUAL]]="",MYRANKS_H[[#This Row],[POINTS OVER REPL]]*REMAINING_DOLLAR_VALUE_PER_POINT+1,0)</f>
        <v>1</v>
      </c>
    </row>
    <row r="501" spans="1:31" ht="15" customHeight="1" x14ac:dyDescent="0.25">
      <c r="A501" s="2" t="s">
        <v>11504</v>
      </c>
      <c r="B501" s="14" t="str">
        <f>VLOOKUP(MYRANKS_H[[#This Row],[PLAYERID]],PLAYERIDMAP2[],COLUMN(PLAYERIDMAP2[LASTNAME]),FALSE)</f>
        <v>Bradley Jr.</v>
      </c>
      <c r="C501" s="14" t="str">
        <f>VLOOKUP(MYRANKS_H[[#This Row],[PLAYERID]],PLAYERIDMAP2[],COLUMN(PLAYERIDMAP2[FIRSTNAME]),FALSE)</f>
        <v>Jackie</v>
      </c>
      <c r="D501" s="14" t="str">
        <f>MYRANKS_H[[#This Row],[FNAME]]&amp;" "&amp;MYRANKS_H[[#This Row],[LNAME]]</f>
        <v>Jackie Bradley Jr.</v>
      </c>
      <c r="E501" s="14" t="str">
        <f>VLOOKUP(MYRANKS_H[[#This Row],[PLAYERID]],PLAYERIDMAP2[],COLUMN(PLAYERIDMAP2[TEAM]),FALSE)</f>
        <v>BOS</v>
      </c>
      <c r="F501" s="14" t="str">
        <f>VLOOKUP(MYRANKS_H[[#This Row],[PLAYERID]],PLAYERIDMAP2[],COLUMN(PLAYERIDMAP2[POS]),FALSE)</f>
        <v>OF</v>
      </c>
      <c r="G501" s="14">
        <f>IFERROR(VALUE(VLOOKUP(MYRANKS_H[[#This Row],[PLAYERID]],PLAYERIDMAP2[],COLUMN(PLAYERIDMAP2[IDFANGRAPHS]),FALSE)),VLOOKUP(MYRANKS_H[[#This Row],[PLAYERID]],PLAYERIDMAP2[],COLUMN(PLAYERIDMAP2[IDFANGRAPHS]),FALSE))</f>
        <v>12984</v>
      </c>
      <c r="H501" s="56">
        <f>IFERROR(VLOOKUP(MYRANKS_H[[#This Row],[IDFANGRAPHS]],STEAMER_H[],COLUMN(STEAMER_H[PA]),FALSE),0)</f>
        <v>476</v>
      </c>
      <c r="I501" s="56">
        <f>IFERROR(VLOOKUP(MYRANKS_H[[#This Row],[IDFANGRAPHS]],STEAMER_H[],COLUMN(STEAMER_H[AB]),FALSE),0)</f>
        <v>423</v>
      </c>
      <c r="J501" s="56">
        <f>IFERROR(VLOOKUP(MYRANKS_H[[#This Row],[IDFANGRAPHS]],STEAMER_H[],COLUMN(STEAMER_H[H]),FALSE),0)</f>
        <v>109</v>
      </c>
      <c r="K501" s="56">
        <f>IFERROR(VLOOKUP(MYRANKS_H[[#This Row],[IDFANGRAPHS]],STEAMER_H[],COLUMN(STEAMER_H[2B]),FALSE),0)</f>
        <v>27</v>
      </c>
      <c r="L501" s="56">
        <f>IFERROR(VLOOKUP(MYRANKS_H[[#This Row],[IDFANGRAPHS]],STEAMER_H[],COLUMN(STEAMER_H[3B]),FALSE),0)</f>
        <v>3</v>
      </c>
      <c r="M501" s="56">
        <f>IFERROR(VLOOKUP(MYRANKS_H[[#This Row],[IDFANGRAPHS]],STEAMER_H[],COLUMN(STEAMER_H[HR]),FALSE),0)</f>
        <v>10</v>
      </c>
      <c r="N501" s="56">
        <f>IFERROR(VLOOKUP(MYRANKS_H[[#This Row],[IDFANGRAPHS]],STEAMER_H[],COLUMN(STEAMER_H[R]),FALSE),0)</f>
        <v>56</v>
      </c>
      <c r="O501" s="56">
        <f>IFERROR(VLOOKUP(MYRANKS_H[[#This Row],[IDFANGRAPHS]],STEAMER_H[],COLUMN(STEAMER_H[RBI]),FALSE),0)</f>
        <v>52</v>
      </c>
      <c r="P501" s="56">
        <f>IFERROR(VLOOKUP(MYRANKS_H[[#This Row],[IDFANGRAPHS]],STEAMER_H[],COLUMN(STEAMER_H[BB]),FALSE),0)</f>
        <v>40</v>
      </c>
      <c r="Q501" s="56">
        <f>IFERROR(VLOOKUP(MYRANKS_H[[#This Row],[IDFANGRAPHS]],STEAMER_H[],COLUMN(STEAMER_H[HBP]),FALSE),0)</f>
        <v>6</v>
      </c>
      <c r="R501" s="56">
        <f>IFERROR(VLOOKUP(MYRANKS_H[[#This Row],[IDFANGRAPHS]],STEAMER_H[],COLUMN(STEAMER_H[SO]),FALSE),0)</f>
        <v>109</v>
      </c>
      <c r="S501" s="56">
        <f>IFERROR(VLOOKUP(MYRANKS_H[[#This Row],[IDFANGRAPHS]],STEAMER_H[],COLUMN(STEAMER_H[SB]),FALSE),0)</f>
        <v>7</v>
      </c>
      <c r="T501" s="19">
        <f>IFERROR(MYRANKS_H[[#This Row],[H]]/MYRANKS_H[[#This Row],[AB]],0)</f>
        <v>0.25768321513002362</v>
      </c>
      <c r="U501" s="19">
        <f>IFERROR((MYRANKS_H[[#This Row],[H]]+MYRANKS_H[[#This Row],[BB]]+MYRANKS_H[[#This Row],[HBP]])/(MYRANKS_H[[#This Row],[AB]]+MYRANKS_H[[#This Row],[BB]]+MYRANKS_H[[#This Row],[HBP]]),0)</f>
        <v>0.33049040511727079</v>
      </c>
      <c r="V501" s="19">
        <f>IFERROR((MYRANKS_H[[#This Row],[H]]+MYRANKS_H[[#This Row],[2B]]+2*MYRANKS_H[[#This Row],[3B]]+3*MYRANKS_H[[#This Row],[HR]])/MYRANKS_H[[#This Row],[AB]],0)</f>
        <v>0.40661938534278957</v>
      </c>
      <c r="W50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1" s="27">
        <f>VLOOKUP(MYRANKS_H[[#This Row],[POS]],REPLACEMENT_LEVEL[],3,FALSE)</f>
        <v>0</v>
      </c>
      <c r="Y501" s="27">
        <f>MYRANKS_H[[#This Row],[PROJ PTS]]-MYRANKS_H[[#This Row],[REPL LEVEL]]</f>
        <v>0</v>
      </c>
      <c r="Z501" s="27">
        <f>RANK(MYRANKS_H[[#This Row],[POINTS OVER REPL]],MYRANKS_H[POINTS OVER REPL])</f>
        <v>1</v>
      </c>
      <c r="AA501" s="29">
        <f>IF(MYRANKS_H[[#This Row],[RANK]]&lt;=TOTAL_HITTERS_DRAFTED,MYRANKS_H[[#This Row],[POINTS OVER REPL]],0)</f>
        <v>0</v>
      </c>
      <c r="AB501" s="35">
        <f>MYRANKS_H[[#This Row],[POINTS OVER REPL]]*DOLLAR_VALUE_PER_POINT+1</f>
        <v>1</v>
      </c>
      <c r="AC501" s="35"/>
      <c r="AD501" s="29">
        <f>IF(AND(MYRANKS_H[[#This Row],[RANK]]&lt;=(TOTAL_HITTERS_DRAFTED-HITTERS_BELOW_REPL_DRAFTED),MYRANKS_H[[#This Row],[$ACTUAL]]=""),MYRANKS_H[[#This Row],[POINTS OVER REPL]],0)</f>
        <v>0</v>
      </c>
      <c r="AE501" s="35">
        <f>IF(MYRANKS_H[[#This Row],[$ACTUAL]]="",MYRANKS_H[[#This Row],[POINTS OVER REPL]]*REMAINING_DOLLAR_VALUE_PER_POINT+1,0)</f>
        <v>1</v>
      </c>
    </row>
    <row r="502" spans="1:31" ht="15" customHeight="1" x14ac:dyDescent="0.25">
      <c r="A502" s="2" t="s">
        <v>11504</v>
      </c>
      <c r="B502" s="14" t="str">
        <f>VLOOKUP(MYRANKS_H[[#This Row],[PLAYERID]],PLAYERIDMAP2[],COLUMN(PLAYERIDMAP2[LASTNAME]),FALSE)</f>
        <v>Bradley Jr.</v>
      </c>
      <c r="C502" s="14" t="str">
        <f>VLOOKUP(MYRANKS_H[[#This Row],[PLAYERID]],PLAYERIDMAP2[],COLUMN(PLAYERIDMAP2[FIRSTNAME]),FALSE)</f>
        <v>Jackie</v>
      </c>
      <c r="D502" s="14" t="str">
        <f>MYRANKS_H[[#This Row],[FNAME]]&amp;" "&amp;MYRANKS_H[[#This Row],[LNAME]]</f>
        <v>Jackie Bradley Jr.</v>
      </c>
      <c r="E502" s="14" t="str">
        <f>VLOOKUP(MYRANKS_H[[#This Row],[PLAYERID]],PLAYERIDMAP2[],COLUMN(PLAYERIDMAP2[TEAM]),FALSE)</f>
        <v>BOS</v>
      </c>
      <c r="F502" s="14" t="str">
        <f>VLOOKUP(MYRANKS_H[[#This Row],[PLAYERID]],PLAYERIDMAP2[],COLUMN(PLAYERIDMAP2[POS]),FALSE)</f>
        <v>OF</v>
      </c>
      <c r="G502" s="14">
        <f>IFERROR(VALUE(VLOOKUP(MYRANKS_H[[#This Row],[PLAYERID]],PLAYERIDMAP2[],COLUMN(PLAYERIDMAP2[IDFANGRAPHS]),FALSE)),VLOOKUP(MYRANKS_H[[#This Row],[PLAYERID]],PLAYERIDMAP2[],COLUMN(PLAYERIDMAP2[IDFANGRAPHS]),FALSE))</f>
        <v>12984</v>
      </c>
      <c r="H502" s="56">
        <f>IFERROR(VLOOKUP(MYRANKS_H[[#This Row],[IDFANGRAPHS]],STEAMER_H[],COLUMN(STEAMER_H[PA]),FALSE),0)</f>
        <v>476</v>
      </c>
      <c r="I502" s="56">
        <f>IFERROR(VLOOKUP(MYRANKS_H[[#This Row],[IDFANGRAPHS]],STEAMER_H[],COLUMN(STEAMER_H[AB]),FALSE),0)</f>
        <v>423</v>
      </c>
      <c r="J502" s="56">
        <f>IFERROR(VLOOKUP(MYRANKS_H[[#This Row],[IDFANGRAPHS]],STEAMER_H[],COLUMN(STEAMER_H[H]),FALSE),0)</f>
        <v>109</v>
      </c>
      <c r="K502" s="56">
        <f>IFERROR(VLOOKUP(MYRANKS_H[[#This Row],[IDFANGRAPHS]],STEAMER_H[],COLUMN(STEAMER_H[2B]),FALSE),0)</f>
        <v>27</v>
      </c>
      <c r="L502" s="56">
        <f>IFERROR(VLOOKUP(MYRANKS_H[[#This Row],[IDFANGRAPHS]],STEAMER_H[],COLUMN(STEAMER_H[3B]),FALSE),0)</f>
        <v>3</v>
      </c>
      <c r="M502" s="56">
        <f>IFERROR(VLOOKUP(MYRANKS_H[[#This Row],[IDFANGRAPHS]],STEAMER_H[],COLUMN(STEAMER_H[HR]),FALSE),0)</f>
        <v>10</v>
      </c>
      <c r="N502" s="56">
        <f>IFERROR(VLOOKUP(MYRANKS_H[[#This Row],[IDFANGRAPHS]],STEAMER_H[],COLUMN(STEAMER_H[R]),FALSE),0)</f>
        <v>56</v>
      </c>
      <c r="O502" s="56">
        <f>IFERROR(VLOOKUP(MYRANKS_H[[#This Row],[IDFANGRAPHS]],STEAMER_H[],COLUMN(STEAMER_H[RBI]),FALSE),0)</f>
        <v>52</v>
      </c>
      <c r="P502" s="56">
        <f>IFERROR(VLOOKUP(MYRANKS_H[[#This Row],[IDFANGRAPHS]],STEAMER_H[],COLUMN(STEAMER_H[BB]),FALSE),0)</f>
        <v>40</v>
      </c>
      <c r="Q502" s="56">
        <f>IFERROR(VLOOKUP(MYRANKS_H[[#This Row],[IDFANGRAPHS]],STEAMER_H[],COLUMN(STEAMER_H[HBP]),FALSE),0)</f>
        <v>6</v>
      </c>
      <c r="R502" s="56">
        <f>IFERROR(VLOOKUP(MYRANKS_H[[#This Row],[IDFANGRAPHS]],STEAMER_H[],COLUMN(STEAMER_H[SO]),FALSE),0)</f>
        <v>109</v>
      </c>
      <c r="S502" s="56">
        <f>IFERROR(VLOOKUP(MYRANKS_H[[#This Row],[IDFANGRAPHS]],STEAMER_H[],COLUMN(STEAMER_H[SB]),FALSE),0)</f>
        <v>7</v>
      </c>
      <c r="T502" s="19">
        <f>IFERROR(MYRANKS_H[[#This Row],[H]]/MYRANKS_H[[#This Row],[AB]],0)</f>
        <v>0.25768321513002362</v>
      </c>
      <c r="U502" s="19">
        <f>IFERROR((MYRANKS_H[[#This Row],[H]]+MYRANKS_H[[#This Row],[BB]]+MYRANKS_H[[#This Row],[HBP]])/(MYRANKS_H[[#This Row],[AB]]+MYRANKS_H[[#This Row],[BB]]+MYRANKS_H[[#This Row],[HBP]]),0)</f>
        <v>0.33049040511727079</v>
      </c>
      <c r="V502" s="19">
        <f>IFERROR((MYRANKS_H[[#This Row],[H]]+MYRANKS_H[[#This Row],[2B]]+2*MYRANKS_H[[#This Row],[3B]]+3*MYRANKS_H[[#This Row],[HR]])/MYRANKS_H[[#This Row],[AB]],0)</f>
        <v>0.40661938534278957</v>
      </c>
      <c r="W50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2" s="27">
        <f>VLOOKUP(MYRANKS_H[[#This Row],[POS]],REPLACEMENT_LEVEL[],3,FALSE)</f>
        <v>0</v>
      </c>
      <c r="Y502" s="27">
        <f>MYRANKS_H[[#This Row],[PROJ PTS]]-MYRANKS_H[[#This Row],[REPL LEVEL]]</f>
        <v>0</v>
      </c>
      <c r="Z502" s="27">
        <f>RANK(MYRANKS_H[[#This Row],[POINTS OVER REPL]],MYRANKS_H[POINTS OVER REPL])</f>
        <v>1</v>
      </c>
      <c r="AA502" s="29">
        <f>IF(MYRANKS_H[[#This Row],[RANK]]&lt;=TOTAL_HITTERS_DRAFTED,MYRANKS_H[[#This Row],[POINTS OVER REPL]],0)</f>
        <v>0</v>
      </c>
      <c r="AB502" s="35">
        <f>MYRANKS_H[[#This Row],[POINTS OVER REPL]]*DOLLAR_VALUE_PER_POINT+1</f>
        <v>1</v>
      </c>
      <c r="AC502" s="35"/>
      <c r="AD502" s="29">
        <f>IF(AND(MYRANKS_H[[#This Row],[RANK]]&lt;=(TOTAL_HITTERS_DRAFTED-HITTERS_BELOW_REPL_DRAFTED),MYRANKS_H[[#This Row],[$ACTUAL]]=""),MYRANKS_H[[#This Row],[POINTS OVER REPL]],0)</f>
        <v>0</v>
      </c>
      <c r="AE502" s="35">
        <f>IF(MYRANKS_H[[#This Row],[$ACTUAL]]="",MYRANKS_H[[#This Row],[POINTS OVER REPL]]*REMAINING_DOLLAR_VALUE_PER_POINT+1,0)</f>
        <v>1</v>
      </c>
    </row>
    <row r="503" spans="1:31" ht="15" customHeight="1" x14ac:dyDescent="0.25">
      <c r="A503" s="2" t="s">
        <v>11509</v>
      </c>
      <c r="B503" s="14" t="str">
        <f>VLOOKUP(MYRANKS_H[[#This Row],[PLAYERID]],PLAYERIDMAP2[],COLUMN(PLAYERIDMAP2[LASTNAME]),FALSE)</f>
        <v>Bradley</v>
      </c>
      <c r="C503" s="14" t="str">
        <f>VLOOKUP(MYRANKS_H[[#This Row],[PLAYERID]],PLAYERIDMAP2[],COLUMN(PLAYERIDMAP2[FIRSTNAME]),FALSE)</f>
        <v>Milton</v>
      </c>
      <c r="D503" s="14" t="str">
        <f>MYRANKS_H[[#This Row],[FNAME]]&amp;" "&amp;MYRANKS_H[[#This Row],[LNAME]]</f>
        <v>Milton Bradley</v>
      </c>
      <c r="E503" s="14" t="str">
        <f>VLOOKUP(MYRANKS_H[[#This Row],[PLAYERID]],PLAYERIDMAP2[],COLUMN(PLAYERIDMAP2[TEAM]),FALSE)</f>
        <v>N/A</v>
      </c>
      <c r="F503" s="14" t="str">
        <f>VLOOKUP(MYRANKS_H[[#This Row],[PLAYERID]],PLAYERIDMAP2[],COLUMN(PLAYERIDMAP2[POS]),FALSE)</f>
        <v>OF</v>
      </c>
      <c r="G503" s="14">
        <f>IFERROR(VALUE(VLOOKUP(MYRANKS_H[[#This Row],[PLAYERID]],PLAYERIDMAP2[],COLUMN(PLAYERIDMAP2[IDFANGRAPHS]),FALSE)),VLOOKUP(MYRANKS_H[[#This Row],[PLAYERID]],PLAYERIDMAP2[],COLUMN(PLAYERIDMAP2[IDFANGRAPHS]),FALSE))</f>
        <v>369</v>
      </c>
      <c r="H503" s="56">
        <f>IFERROR(VLOOKUP(MYRANKS_H[[#This Row],[IDFANGRAPHS]],STEAMER_H[],COLUMN(STEAMER_H[PA]),FALSE),0)</f>
        <v>0</v>
      </c>
      <c r="I503" s="56">
        <f>IFERROR(VLOOKUP(MYRANKS_H[[#This Row],[IDFANGRAPHS]],STEAMER_H[],COLUMN(STEAMER_H[AB]),FALSE),0)</f>
        <v>0</v>
      </c>
      <c r="J503" s="56">
        <f>IFERROR(VLOOKUP(MYRANKS_H[[#This Row],[IDFANGRAPHS]],STEAMER_H[],COLUMN(STEAMER_H[H]),FALSE),0)</f>
        <v>0</v>
      </c>
      <c r="K503" s="56">
        <f>IFERROR(VLOOKUP(MYRANKS_H[[#This Row],[IDFANGRAPHS]],STEAMER_H[],COLUMN(STEAMER_H[2B]),FALSE),0)</f>
        <v>0</v>
      </c>
      <c r="L503" s="56">
        <f>IFERROR(VLOOKUP(MYRANKS_H[[#This Row],[IDFANGRAPHS]],STEAMER_H[],COLUMN(STEAMER_H[3B]),FALSE),0)</f>
        <v>0</v>
      </c>
      <c r="M503" s="56">
        <f>IFERROR(VLOOKUP(MYRANKS_H[[#This Row],[IDFANGRAPHS]],STEAMER_H[],COLUMN(STEAMER_H[HR]),FALSE),0)</f>
        <v>0</v>
      </c>
      <c r="N503" s="56">
        <f>IFERROR(VLOOKUP(MYRANKS_H[[#This Row],[IDFANGRAPHS]],STEAMER_H[],COLUMN(STEAMER_H[R]),FALSE),0)</f>
        <v>0</v>
      </c>
      <c r="O503" s="56">
        <f>IFERROR(VLOOKUP(MYRANKS_H[[#This Row],[IDFANGRAPHS]],STEAMER_H[],COLUMN(STEAMER_H[RBI]),FALSE),0)</f>
        <v>0</v>
      </c>
      <c r="P503" s="56">
        <f>IFERROR(VLOOKUP(MYRANKS_H[[#This Row],[IDFANGRAPHS]],STEAMER_H[],COLUMN(STEAMER_H[BB]),FALSE),0)</f>
        <v>0</v>
      </c>
      <c r="Q503" s="56">
        <f>IFERROR(VLOOKUP(MYRANKS_H[[#This Row],[IDFANGRAPHS]],STEAMER_H[],COLUMN(STEAMER_H[HBP]),FALSE),0)</f>
        <v>0</v>
      </c>
      <c r="R503" s="56">
        <f>IFERROR(VLOOKUP(MYRANKS_H[[#This Row],[IDFANGRAPHS]],STEAMER_H[],COLUMN(STEAMER_H[SO]),FALSE),0)</f>
        <v>0</v>
      </c>
      <c r="S503" s="56">
        <f>IFERROR(VLOOKUP(MYRANKS_H[[#This Row],[IDFANGRAPHS]],STEAMER_H[],COLUMN(STEAMER_H[SB]),FALSE),0)</f>
        <v>0</v>
      </c>
      <c r="T503" s="19">
        <f>IFERROR(MYRANKS_H[[#This Row],[H]]/MYRANKS_H[[#This Row],[AB]],0)</f>
        <v>0</v>
      </c>
      <c r="U503" s="19">
        <f>IFERROR((MYRANKS_H[[#This Row],[H]]+MYRANKS_H[[#This Row],[BB]]+MYRANKS_H[[#This Row],[HBP]])/(MYRANKS_H[[#This Row],[AB]]+MYRANKS_H[[#This Row],[BB]]+MYRANKS_H[[#This Row],[HBP]]),0)</f>
        <v>0</v>
      </c>
      <c r="V503" s="19">
        <f>IFERROR((MYRANKS_H[[#This Row],[H]]+MYRANKS_H[[#This Row],[2B]]+2*MYRANKS_H[[#This Row],[3B]]+3*MYRANKS_H[[#This Row],[HR]])/MYRANKS_H[[#This Row],[AB]],0)</f>
        <v>0</v>
      </c>
      <c r="W50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3" s="27">
        <f>VLOOKUP(MYRANKS_H[[#This Row],[POS]],REPLACEMENT_LEVEL[],3,FALSE)</f>
        <v>0</v>
      </c>
      <c r="Y503" s="27">
        <f>MYRANKS_H[[#This Row],[PROJ PTS]]-MYRANKS_H[[#This Row],[REPL LEVEL]]</f>
        <v>0</v>
      </c>
      <c r="Z503" s="27">
        <f>RANK(MYRANKS_H[[#This Row],[POINTS OVER REPL]],MYRANKS_H[POINTS OVER REPL])</f>
        <v>1</v>
      </c>
      <c r="AA503" s="29">
        <f>IF(MYRANKS_H[[#This Row],[RANK]]&lt;=TOTAL_HITTERS_DRAFTED,MYRANKS_H[[#This Row],[POINTS OVER REPL]],0)</f>
        <v>0</v>
      </c>
      <c r="AB503" s="35">
        <f>MYRANKS_H[[#This Row],[POINTS OVER REPL]]*DOLLAR_VALUE_PER_POINT+1</f>
        <v>1</v>
      </c>
      <c r="AC503" s="35"/>
      <c r="AD503" s="29">
        <f>IF(AND(MYRANKS_H[[#This Row],[RANK]]&lt;=(TOTAL_HITTERS_DRAFTED-HITTERS_BELOW_REPL_DRAFTED),MYRANKS_H[[#This Row],[$ACTUAL]]=""),MYRANKS_H[[#This Row],[POINTS OVER REPL]],0)</f>
        <v>0</v>
      </c>
      <c r="AE503" s="35">
        <f>IF(MYRANKS_H[[#This Row],[$ACTUAL]]="",MYRANKS_H[[#This Row],[POINTS OVER REPL]]*REMAINING_DOLLAR_VALUE_PER_POINT+1,0)</f>
        <v>1</v>
      </c>
    </row>
    <row r="504" spans="1:31" x14ac:dyDescent="0.25">
      <c r="A504" s="2" t="s">
        <v>11518</v>
      </c>
      <c r="B504" s="14" t="str">
        <f>VLOOKUP(MYRANKS_H[[#This Row],[PLAYERID]],PLAYERIDMAP2[],COLUMN(PLAYERIDMAP2[LASTNAME]),FALSE)</f>
        <v>Branyan</v>
      </c>
      <c r="C504" s="14" t="str">
        <f>VLOOKUP(MYRANKS_H[[#This Row],[PLAYERID]],PLAYERIDMAP2[],COLUMN(PLAYERIDMAP2[FIRSTNAME]),FALSE)</f>
        <v>Russell</v>
      </c>
      <c r="D504" s="14" t="str">
        <f>MYRANKS_H[[#This Row],[FNAME]]&amp;" "&amp;MYRANKS_H[[#This Row],[LNAME]]</f>
        <v>Russell Branyan</v>
      </c>
      <c r="E504" s="14" t="str">
        <f>VLOOKUP(MYRANKS_H[[#This Row],[PLAYERID]],PLAYERIDMAP2[],COLUMN(PLAYERIDMAP2[TEAM]),FALSE)</f>
        <v>N/A</v>
      </c>
      <c r="F504" s="14" t="str">
        <f>VLOOKUP(MYRANKS_H[[#This Row],[PLAYERID]],PLAYERIDMAP2[],COLUMN(PLAYERIDMAP2[POS]),FALSE)</f>
        <v>1B</v>
      </c>
      <c r="G504" s="14">
        <f>IFERROR(VALUE(VLOOKUP(MYRANKS_H[[#This Row],[PLAYERID]],PLAYERIDMAP2[],COLUMN(PLAYERIDMAP2[IDFANGRAPHS]),FALSE)),VLOOKUP(MYRANKS_H[[#This Row],[PLAYERID]],PLAYERIDMAP2[],COLUMN(PLAYERIDMAP2[IDFANGRAPHS]),FALSE))</f>
        <v>370</v>
      </c>
      <c r="H504" s="56">
        <f>IFERROR(VLOOKUP(MYRANKS_H[[#This Row],[IDFANGRAPHS]],STEAMER_H[],COLUMN(STEAMER_H[PA]),FALSE),0)</f>
        <v>0</v>
      </c>
      <c r="I504" s="56">
        <f>IFERROR(VLOOKUP(MYRANKS_H[[#This Row],[IDFANGRAPHS]],STEAMER_H[],COLUMN(STEAMER_H[AB]),FALSE),0)</f>
        <v>0</v>
      </c>
      <c r="J504" s="56">
        <f>IFERROR(VLOOKUP(MYRANKS_H[[#This Row],[IDFANGRAPHS]],STEAMER_H[],COLUMN(STEAMER_H[H]),FALSE),0)</f>
        <v>0</v>
      </c>
      <c r="K504" s="56">
        <f>IFERROR(VLOOKUP(MYRANKS_H[[#This Row],[IDFANGRAPHS]],STEAMER_H[],COLUMN(STEAMER_H[2B]),FALSE),0)</f>
        <v>0</v>
      </c>
      <c r="L504" s="56">
        <f>IFERROR(VLOOKUP(MYRANKS_H[[#This Row],[IDFANGRAPHS]],STEAMER_H[],COLUMN(STEAMER_H[3B]),FALSE),0)</f>
        <v>0</v>
      </c>
      <c r="M504" s="56">
        <f>IFERROR(VLOOKUP(MYRANKS_H[[#This Row],[IDFANGRAPHS]],STEAMER_H[],COLUMN(STEAMER_H[HR]),FALSE),0)</f>
        <v>0</v>
      </c>
      <c r="N504" s="56">
        <f>IFERROR(VLOOKUP(MYRANKS_H[[#This Row],[IDFANGRAPHS]],STEAMER_H[],COLUMN(STEAMER_H[R]),FALSE),0)</f>
        <v>0</v>
      </c>
      <c r="O504" s="56">
        <f>IFERROR(VLOOKUP(MYRANKS_H[[#This Row],[IDFANGRAPHS]],STEAMER_H[],COLUMN(STEAMER_H[RBI]),FALSE),0)</f>
        <v>0</v>
      </c>
      <c r="P504" s="56">
        <f>IFERROR(VLOOKUP(MYRANKS_H[[#This Row],[IDFANGRAPHS]],STEAMER_H[],COLUMN(STEAMER_H[BB]),FALSE),0)</f>
        <v>0</v>
      </c>
      <c r="Q504" s="56">
        <f>IFERROR(VLOOKUP(MYRANKS_H[[#This Row],[IDFANGRAPHS]],STEAMER_H[],COLUMN(STEAMER_H[HBP]),FALSE),0)</f>
        <v>0</v>
      </c>
      <c r="R504" s="56">
        <f>IFERROR(VLOOKUP(MYRANKS_H[[#This Row],[IDFANGRAPHS]],STEAMER_H[],COLUMN(STEAMER_H[SO]),FALSE),0)</f>
        <v>0</v>
      </c>
      <c r="S504" s="56">
        <f>IFERROR(VLOOKUP(MYRANKS_H[[#This Row],[IDFANGRAPHS]],STEAMER_H[],COLUMN(STEAMER_H[SB]),FALSE),0)</f>
        <v>0</v>
      </c>
      <c r="T504" s="19">
        <f>IFERROR(MYRANKS_H[[#This Row],[H]]/MYRANKS_H[[#This Row],[AB]],0)</f>
        <v>0</v>
      </c>
      <c r="U504" s="19">
        <f>IFERROR((MYRANKS_H[[#This Row],[H]]+MYRANKS_H[[#This Row],[BB]]+MYRANKS_H[[#This Row],[HBP]])/(MYRANKS_H[[#This Row],[AB]]+MYRANKS_H[[#This Row],[BB]]+MYRANKS_H[[#This Row],[HBP]]),0)</f>
        <v>0</v>
      </c>
      <c r="V504" s="19">
        <f>IFERROR((MYRANKS_H[[#This Row],[H]]+MYRANKS_H[[#This Row],[2B]]+2*MYRANKS_H[[#This Row],[3B]]+3*MYRANKS_H[[#This Row],[HR]])/MYRANKS_H[[#This Row],[AB]],0)</f>
        <v>0</v>
      </c>
      <c r="W50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4" s="27">
        <f>VLOOKUP(MYRANKS_H[[#This Row],[POS]],REPLACEMENT_LEVEL[],3,FALSE)</f>
        <v>0</v>
      </c>
      <c r="Y504" s="27">
        <f>MYRANKS_H[[#This Row],[PROJ PTS]]-MYRANKS_H[[#This Row],[REPL LEVEL]]</f>
        <v>0</v>
      </c>
      <c r="Z504" s="27">
        <f>RANK(MYRANKS_H[[#This Row],[POINTS OVER REPL]],MYRANKS_H[POINTS OVER REPL])</f>
        <v>1</v>
      </c>
      <c r="AA504" s="29">
        <f>IF(MYRANKS_H[[#This Row],[RANK]]&lt;=TOTAL_HITTERS_DRAFTED,MYRANKS_H[[#This Row],[POINTS OVER REPL]],0)</f>
        <v>0</v>
      </c>
      <c r="AB504" s="35">
        <f>MYRANKS_H[[#This Row],[POINTS OVER REPL]]*DOLLAR_VALUE_PER_POINT+1</f>
        <v>1</v>
      </c>
      <c r="AC504" s="35"/>
      <c r="AD504" s="29">
        <f>IF(AND(MYRANKS_H[[#This Row],[RANK]]&lt;=(TOTAL_HITTERS_DRAFTED-HITTERS_BELOW_REPL_DRAFTED),MYRANKS_H[[#This Row],[$ACTUAL]]=""),MYRANKS_H[[#This Row],[POINTS OVER REPL]],0)</f>
        <v>0</v>
      </c>
      <c r="AE504" s="35">
        <f>IF(MYRANKS_H[[#This Row],[$ACTUAL]]="",MYRANKS_H[[#This Row],[POINTS OVER REPL]]*REMAINING_DOLLAR_VALUE_PER_POINT+1,0)</f>
        <v>1</v>
      </c>
    </row>
    <row r="505" spans="1:31" ht="15" customHeight="1" x14ac:dyDescent="0.25">
      <c r="A505" s="2" t="s">
        <v>11528</v>
      </c>
      <c r="B505" s="14" t="str">
        <f>VLOOKUP(MYRANKS_H[[#This Row],[PLAYERID]],PLAYERIDMAP2[],COLUMN(PLAYERIDMAP2[LASTNAME]),FALSE)</f>
        <v>Brignac</v>
      </c>
      <c r="C505" s="14" t="str">
        <f>VLOOKUP(MYRANKS_H[[#This Row],[PLAYERID]],PLAYERIDMAP2[],COLUMN(PLAYERIDMAP2[FIRSTNAME]),FALSE)</f>
        <v>Reid</v>
      </c>
      <c r="D505" s="14" t="str">
        <f>MYRANKS_H[[#This Row],[FNAME]]&amp;" "&amp;MYRANKS_H[[#This Row],[LNAME]]</f>
        <v>Reid Brignac</v>
      </c>
      <c r="E505" s="14" t="str">
        <f>VLOOKUP(MYRANKS_H[[#This Row],[PLAYERID]],PLAYERIDMAP2[],COLUMN(PLAYERIDMAP2[TEAM]),FALSE)</f>
        <v>ATL</v>
      </c>
      <c r="F505" s="14" t="str">
        <f>VLOOKUP(MYRANKS_H[[#This Row],[PLAYERID]],PLAYERIDMAP2[],COLUMN(PLAYERIDMAP2[POS]),FALSE)</f>
        <v>3B</v>
      </c>
      <c r="G505" s="14">
        <f>IFERROR(VALUE(VLOOKUP(MYRANKS_H[[#This Row],[PLAYERID]],PLAYERIDMAP2[],COLUMN(PLAYERIDMAP2[IDFANGRAPHS]),FALSE)),VLOOKUP(MYRANKS_H[[#This Row],[PLAYERID]],PLAYERIDMAP2[],COLUMN(PLAYERIDMAP2[IDFANGRAPHS]),FALSE))</f>
        <v>8380</v>
      </c>
      <c r="H505" s="56">
        <f>IFERROR(VLOOKUP(MYRANKS_H[[#This Row],[IDFANGRAPHS]],STEAMER_H[],COLUMN(STEAMER_H[PA]),FALSE),0)</f>
        <v>1</v>
      </c>
      <c r="I505" s="56">
        <f>IFERROR(VLOOKUP(MYRANKS_H[[#This Row],[IDFANGRAPHS]],STEAMER_H[],COLUMN(STEAMER_H[AB]),FALSE),0)</f>
        <v>1</v>
      </c>
      <c r="J505" s="56">
        <f>IFERROR(VLOOKUP(MYRANKS_H[[#This Row],[IDFANGRAPHS]],STEAMER_H[],COLUMN(STEAMER_H[H]),FALSE),0)</f>
        <v>0</v>
      </c>
      <c r="K505" s="56">
        <f>IFERROR(VLOOKUP(MYRANKS_H[[#This Row],[IDFANGRAPHS]],STEAMER_H[],COLUMN(STEAMER_H[2B]),FALSE),0)</f>
        <v>0</v>
      </c>
      <c r="L505" s="56">
        <f>IFERROR(VLOOKUP(MYRANKS_H[[#This Row],[IDFANGRAPHS]],STEAMER_H[],COLUMN(STEAMER_H[3B]),FALSE),0)</f>
        <v>0</v>
      </c>
      <c r="M505" s="56">
        <f>IFERROR(VLOOKUP(MYRANKS_H[[#This Row],[IDFANGRAPHS]],STEAMER_H[],COLUMN(STEAMER_H[HR]),FALSE),0)</f>
        <v>0</v>
      </c>
      <c r="N505" s="56">
        <f>IFERROR(VLOOKUP(MYRANKS_H[[#This Row],[IDFANGRAPHS]],STEAMER_H[],COLUMN(STEAMER_H[R]),FALSE),0)</f>
        <v>0</v>
      </c>
      <c r="O505" s="56">
        <f>IFERROR(VLOOKUP(MYRANKS_H[[#This Row],[IDFANGRAPHS]],STEAMER_H[],COLUMN(STEAMER_H[RBI]),FALSE),0)</f>
        <v>0</v>
      </c>
      <c r="P505" s="56">
        <f>IFERROR(VLOOKUP(MYRANKS_H[[#This Row],[IDFANGRAPHS]],STEAMER_H[],COLUMN(STEAMER_H[BB]),FALSE),0)</f>
        <v>0</v>
      </c>
      <c r="Q505" s="56">
        <f>IFERROR(VLOOKUP(MYRANKS_H[[#This Row],[IDFANGRAPHS]],STEAMER_H[],COLUMN(STEAMER_H[HBP]),FALSE),0)</f>
        <v>0</v>
      </c>
      <c r="R505" s="56">
        <f>IFERROR(VLOOKUP(MYRANKS_H[[#This Row],[IDFANGRAPHS]],STEAMER_H[],COLUMN(STEAMER_H[SO]),FALSE),0)</f>
        <v>0</v>
      </c>
      <c r="S505" s="56">
        <f>IFERROR(VLOOKUP(MYRANKS_H[[#This Row],[IDFANGRAPHS]],STEAMER_H[],COLUMN(STEAMER_H[SB]),FALSE),0)</f>
        <v>0</v>
      </c>
      <c r="T505" s="19">
        <f>IFERROR(MYRANKS_H[[#This Row],[H]]/MYRANKS_H[[#This Row],[AB]],0)</f>
        <v>0</v>
      </c>
      <c r="U505" s="19">
        <f>IFERROR((MYRANKS_H[[#This Row],[H]]+MYRANKS_H[[#This Row],[BB]]+MYRANKS_H[[#This Row],[HBP]])/(MYRANKS_H[[#This Row],[AB]]+MYRANKS_H[[#This Row],[BB]]+MYRANKS_H[[#This Row],[HBP]]),0)</f>
        <v>0</v>
      </c>
      <c r="V505" s="19">
        <f>IFERROR((MYRANKS_H[[#This Row],[H]]+MYRANKS_H[[#This Row],[2B]]+2*MYRANKS_H[[#This Row],[3B]]+3*MYRANKS_H[[#This Row],[HR]])/MYRANKS_H[[#This Row],[AB]],0)</f>
        <v>0</v>
      </c>
      <c r="W50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5" s="27">
        <f>VLOOKUP(MYRANKS_H[[#This Row],[POS]],REPLACEMENT_LEVEL[],3,FALSE)</f>
        <v>0</v>
      </c>
      <c r="Y505" s="27">
        <f>MYRANKS_H[[#This Row],[PROJ PTS]]-MYRANKS_H[[#This Row],[REPL LEVEL]]</f>
        <v>0</v>
      </c>
      <c r="Z505" s="27">
        <f>RANK(MYRANKS_H[[#This Row],[POINTS OVER REPL]],MYRANKS_H[POINTS OVER REPL])</f>
        <v>1</v>
      </c>
      <c r="AA505" s="29">
        <f>IF(MYRANKS_H[[#This Row],[RANK]]&lt;=TOTAL_HITTERS_DRAFTED,MYRANKS_H[[#This Row],[POINTS OVER REPL]],0)</f>
        <v>0</v>
      </c>
      <c r="AB505" s="35">
        <f>MYRANKS_H[[#This Row],[POINTS OVER REPL]]*DOLLAR_VALUE_PER_POINT+1</f>
        <v>1</v>
      </c>
      <c r="AC505" s="35"/>
      <c r="AD505" s="29">
        <f>IF(AND(MYRANKS_H[[#This Row],[RANK]]&lt;=(TOTAL_HITTERS_DRAFTED-HITTERS_BELOW_REPL_DRAFTED),MYRANKS_H[[#This Row],[$ACTUAL]]=""),MYRANKS_H[[#This Row],[POINTS OVER REPL]],0)</f>
        <v>0</v>
      </c>
      <c r="AE505" s="35">
        <f>IF(MYRANKS_H[[#This Row],[$ACTUAL]]="",MYRANKS_H[[#This Row],[POINTS OVER REPL]]*REMAINING_DOLLAR_VALUE_PER_POINT+1,0)</f>
        <v>1</v>
      </c>
    </row>
    <row r="506" spans="1:31" ht="15" customHeight="1" x14ac:dyDescent="0.25">
      <c r="A506" s="2" t="s">
        <v>11550</v>
      </c>
      <c r="B506" s="14" t="str">
        <f>VLOOKUP(MYRANKS_H[[#This Row],[PLAYERID]],PLAYERIDMAP2[],COLUMN(PLAYERIDMAP2[LASTNAME]),FALSE)</f>
        <v>Brown</v>
      </c>
      <c r="C506" s="14" t="str">
        <f>VLOOKUP(MYRANKS_H[[#This Row],[PLAYERID]],PLAYERIDMAP2[],COLUMN(PLAYERIDMAP2[FIRSTNAME]),FALSE)</f>
        <v>Gary</v>
      </c>
      <c r="D506" s="14" t="str">
        <f>MYRANKS_H[[#This Row],[FNAME]]&amp;" "&amp;MYRANKS_H[[#This Row],[LNAME]]</f>
        <v>Gary Brown</v>
      </c>
      <c r="E506" s="14" t="str">
        <f>VLOOKUP(MYRANKS_H[[#This Row],[PLAYERID]],PLAYERIDMAP2[],COLUMN(PLAYERIDMAP2[TEAM]),FALSE)</f>
        <v>SF</v>
      </c>
      <c r="F506" s="14" t="str">
        <f>VLOOKUP(MYRANKS_H[[#This Row],[PLAYERID]],PLAYERIDMAP2[],COLUMN(PLAYERIDMAP2[POS]),FALSE)</f>
        <v>OF</v>
      </c>
      <c r="G506" s="14">
        <f>IFERROR(VALUE(VLOOKUP(MYRANKS_H[[#This Row],[PLAYERID]],PLAYERIDMAP2[],COLUMN(PLAYERIDMAP2[IDFANGRAPHS]),FALSE)),VLOOKUP(MYRANKS_H[[#This Row],[PLAYERID]],PLAYERIDMAP2[],COLUMN(PLAYERIDMAP2[IDFANGRAPHS]),FALSE))</f>
        <v>11464</v>
      </c>
      <c r="H506" s="56">
        <f>IFERROR(VLOOKUP(MYRANKS_H[[#This Row],[IDFANGRAPHS]],STEAMER_H[],COLUMN(STEAMER_H[PA]),FALSE),0)</f>
        <v>1</v>
      </c>
      <c r="I506" s="56">
        <f>IFERROR(VLOOKUP(MYRANKS_H[[#This Row],[IDFANGRAPHS]],STEAMER_H[],COLUMN(STEAMER_H[AB]),FALSE),0)</f>
        <v>1</v>
      </c>
      <c r="J506" s="56">
        <f>IFERROR(VLOOKUP(MYRANKS_H[[#This Row],[IDFANGRAPHS]],STEAMER_H[],COLUMN(STEAMER_H[H]),FALSE),0)</f>
        <v>0</v>
      </c>
      <c r="K506" s="56">
        <f>IFERROR(VLOOKUP(MYRANKS_H[[#This Row],[IDFANGRAPHS]],STEAMER_H[],COLUMN(STEAMER_H[2B]),FALSE),0)</f>
        <v>0</v>
      </c>
      <c r="L506" s="56">
        <f>IFERROR(VLOOKUP(MYRANKS_H[[#This Row],[IDFANGRAPHS]],STEAMER_H[],COLUMN(STEAMER_H[3B]),FALSE),0)</f>
        <v>0</v>
      </c>
      <c r="M506" s="56">
        <f>IFERROR(VLOOKUP(MYRANKS_H[[#This Row],[IDFANGRAPHS]],STEAMER_H[],COLUMN(STEAMER_H[HR]),FALSE),0)</f>
        <v>0</v>
      </c>
      <c r="N506" s="56">
        <f>IFERROR(VLOOKUP(MYRANKS_H[[#This Row],[IDFANGRAPHS]],STEAMER_H[],COLUMN(STEAMER_H[R]),FALSE),0)</f>
        <v>0</v>
      </c>
      <c r="O506" s="56">
        <f>IFERROR(VLOOKUP(MYRANKS_H[[#This Row],[IDFANGRAPHS]],STEAMER_H[],COLUMN(STEAMER_H[RBI]),FALSE),0)</f>
        <v>0</v>
      </c>
      <c r="P506" s="56">
        <f>IFERROR(VLOOKUP(MYRANKS_H[[#This Row],[IDFANGRAPHS]],STEAMER_H[],COLUMN(STEAMER_H[BB]),FALSE),0)</f>
        <v>0</v>
      </c>
      <c r="Q506" s="56">
        <f>IFERROR(VLOOKUP(MYRANKS_H[[#This Row],[IDFANGRAPHS]],STEAMER_H[],COLUMN(STEAMER_H[HBP]),FALSE),0)</f>
        <v>0</v>
      </c>
      <c r="R506" s="56">
        <f>IFERROR(VLOOKUP(MYRANKS_H[[#This Row],[IDFANGRAPHS]],STEAMER_H[],COLUMN(STEAMER_H[SO]),FALSE),0)</f>
        <v>0</v>
      </c>
      <c r="S506" s="56">
        <f>IFERROR(VLOOKUP(MYRANKS_H[[#This Row],[IDFANGRAPHS]],STEAMER_H[],COLUMN(STEAMER_H[SB]),FALSE),0)</f>
        <v>0</v>
      </c>
      <c r="T506" s="19">
        <f>IFERROR(MYRANKS_H[[#This Row],[H]]/MYRANKS_H[[#This Row],[AB]],0)</f>
        <v>0</v>
      </c>
      <c r="U506" s="19">
        <f>IFERROR((MYRANKS_H[[#This Row],[H]]+MYRANKS_H[[#This Row],[BB]]+MYRANKS_H[[#This Row],[HBP]])/(MYRANKS_H[[#This Row],[AB]]+MYRANKS_H[[#This Row],[BB]]+MYRANKS_H[[#This Row],[HBP]]),0)</f>
        <v>0</v>
      </c>
      <c r="V506" s="19">
        <f>IFERROR((MYRANKS_H[[#This Row],[H]]+MYRANKS_H[[#This Row],[2B]]+2*MYRANKS_H[[#This Row],[3B]]+3*MYRANKS_H[[#This Row],[HR]])/MYRANKS_H[[#This Row],[AB]],0)</f>
        <v>0</v>
      </c>
      <c r="W50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6" s="27">
        <f>VLOOKUP(MYRANKS_H[[#This Row],[POS]],REPLACEMENT_LEVEL[],3,FALSE)</f>
        <v>0</v>
      </c>
      <c r="Y506" s="27">
        <f>MYRANKS_H[[#This Row],[PROJ PTS]]-MYRANKS_H[[#This Row],[REPL LEVEL]]</f>
        <v>0</v>
      </c>
      <c r="Z506" s="27">
        <f>RANK(MYRANKS_H[[#This Row],[POINTS OVER REPL]],MYRANKS_H[POINTS OVER REPL])</f>
        <v>1</v>
      </c>
      <c r="AA506" s="29">
        <f>IF(MYRANKS_H[[#This Row],[RANK]]&lt;=TOTAL_HITTERS_DRAFTED,MYRANKS_H[[#This Row],[POINTS OVER REPL]],0)</f>
        <v>0</v>
      </c>
      <c r="AB506" s="35">
        <f>MYRANKS_H[[#This Row],[POINTS OVER REPL]]*DOLLAR_VALUE_PER_POINT+1</f>
        <v>1</v>
      </c>
      <c r="AC506" s="35"/>
      <c r="AD506" s="29">
        <f>IF(AND(MYRANKS_H[[#This Row],[RANK]]&lt;=(TOTAL_HITTERS_DRAFTED-HITTERS_BELOW_REPL_DRAFTED),MYRANKS_H[[#This Row],[$ACTUAL]]=""),MYRANKS_H[[#This Row],[POINTS OVER REPL]],0)</f>
        <v>0</v>
      </c>
      <c r="AE506" s="35">
        <f>IF(MYRANKS_H[[#This Row],[$ACTUAL]]="",MYRANKS_H[[#This Row],[POINTS OVER REPL]]*REMAINING_DOLLAR_VALUE_PER_POINT+1,0)</f>
        <v>1</v>
      </c>
    </row>
    <row r="507" spans="1:31" ht="15" customHeight="1" x14ac:dyDescent="0.25">
      <c r="A507" s="2" t="s">
        <v>11561</v>
      </c>
      <c r="B507" s="14" t="str">
        <f>VLOOKUP(MYRANKS_H[[#This Row],[PLAYERID]],PLAYERIDMAP2[],COLUMN(PLAYERIDMAP2[LASTNAME]),FALSE)</f>
        <v>Bryant</v>
      </c>
      <c r="C507" s="14" t="str">
        <f>VLOOKUP(MYRANKS_H[[#This Row],[PLAYERID]],PLAYERIDMAP2[],COLUMN(PLAYERIDMAP2[FIRSTNAME]),FALSE)</f>
        <v>Kris</v>
      </c>
      <c r="D507" s="14" t="str">
        <f>MYRANKS_H[[#This Row],[FNAME]]&amp;" "&amp;MYRANKS_H[[#This Row],[LNAME]]</f>
        <v>Kris Bryant</v>
      </c>
      <c r="E507" s="14" t="str">
        <f>VLOOKUP(MYRANKS_H[[#This Row],[PLAYERID]],PLAYERIDMAP2[],COLUMN(PLAYERIDMAP2[TEAM]),FALSE)</f>
        <v>CHC</v>
      </c>
      <c r="F507" s="14" t="str">
        <f>VLOOKUP(MYRANKS_H[[#This Row],[PLAYERID]],PLAYERIDMAP2[],COLUMN(PLAYERIDMAP2[POS]),FALSE)</f>
        <v>3B</v>
      </c>
      <c r="G507" s="14">
        <f>IFERROR(VALUE(VLOOKUP(MYRANKS_H[[#This Row],[PLAYERID]],PLAYERIDMAP2[],COLUMN(PLAYERIDMAP2[IDFANGRAPHS]),FALSE)),VLOOKUP(MYRANKS_H[[#This Row],[PLAYERID]],PLAYERIDMAP2[],COLUMN(PLAYERIDMAP2[IDFANGRAPHS]),FALSE))</f>
        <v>15429</v>
      </c>
      <c r="H507" s="56">
        <f>IFERROR(VLOOKUP(MYRANKS_H[[#This Row],[IDFANGRAPHS]],STEAMER_H[],COLUMN(STEAMER_H[PA]),FALSE),0)</f>
        <v>651</v>
      </c>
      <c r="I507" s="56">
        <f>IFERROR(VLOOKUP(MYRANKS_H[[#This Row],[IDFANGRAPHS]],STEAMER_H[],COLUMN(STEAMER_H[AB]),FALSE),0)</f>
        <v>564</v>
      </c>
      <c r="J507" s="56">
        <f>IFERROR(VLOOKUP(MYRANKS_H[[#This Row],[IDFANGRAPHS]],STEAMER_H[],COLUMN(STEAMER_H[H]),FALSE),0)</f>
        <v>154</v>
      </c>
      <c r="K507" s="56">
        <f>IFERROR(VLOOKUP(MYRANKS_H[[#This Row],[IDFANGRAPHS]],STEAMER_H[],COLUMN(STEAMER_H[2B]),FALSE),0)</f>
        <v>29</v>
      </c>
      <c r="L507" s="56">
        <f>IFERROR(VLOOKUP(MYRANKS_H[[#This Row],[IDFANGRAPHS]],STEAMER_H[],COLUMN(STEAMER_H[3B]),FALSE),0)</f>
        <v>3</v>
      </c>
      <c r="M507" s="56">
        <f>IFERROR(VLOOKUP(MYRANKS_H[[#This Row],[IDFANGRAPHS]],STEAMER_H[],COLUMN(STEAMER_H[HR]),FALSE),0)</f>
        <v>32</v>
      </c>
      <c r="N507" s="56">
        <f>IFERROR(VLOOKUP(MYRANKS_H[[#This Row],[IDFANGRAPHS]],STEAMER_H[],COLUMN(STEAMER_H[R]),FALSE),0)</f>
        <v>92</v>
      </c>
      <c r="O507" s="56">
        <f>IFERROR(VLOOKUP(MYRANKS_H[[#This Row],[IDFANGRAPHS]],STEAMER_H[],COLUMN(STEAMER_H[RBI]),FALSE),0)</f>
        <v>96</v>
      </c>
      <c r="P507" s="56">
        <f>IFERROR(VLOOKUP(MYRANKS_H[[#This Row],[IDFANGRAPHS]],STEAMER_H[],COLUMN(STEAMER_H[BB]),FALSE),0)</f>
        <v>72</v>
      </c>
      <c r="Q507" s="56">
        <f>IFERROR(VLOOKUP(MYRANKS_H[[#This Row],[IDFANGRAPHS]],STEAMER_H[],COLUMN(STEAMER_H[HBP]),FALSE),0)</f>
        <v>8</v>
      </c>
      <c r="R507" s="56">
        <f>IFERROR(VLOOKUP(MYRANKS_H[[#This Row],[IDFANGRAPHS]],STEAMER_H[],COLUMN(STEAMER_H[SO]),FALSE),0)</f>
        <v>184</v>
      </c>
      <c r="S507" s="56">
        <f>IFERROR(VLOOKUP(MYRANKS_H[[#This Row],[IDFANGRAPHS]],STEAMER_H[],COLUMN(STEAMER_H[SB]),FALSE),0)</f>
        <v>11</v>
      </c>
      <c r="T507" s="19">
        <f>IFERROR(MYRANKS_H[[#This Row],[H]]/MYRANKS_H[[#This Row],[AB]],0)</f>
        <v>0.27304964539007093</v>
      </c>
      <c r="U507" s="19">
        <f>IFERROR((MYRANKS_H[[#This Row],[H]]+MYRANKS_H[[#This Row],[BB]]+MYRANKS_H[[#This Row],[HBP]])/(MYRANKS_H[[#This Row],[AB]]+MYRANKS_H[[#This Row],[BB]]+MYRANKS_H[[#This Row],[HBP]]),0)</f>
        <v>0.36335403726708076</v>
      </c>
      <c r="V507" s="19">
        <f>IFERROR((MYRANKS_H[[#This Row],[H]]+MYRANKS_H[[#This Row],[2B]]+2*MYRANKS_H[[#This Row],[3B]]+3*MYRANKS_H[[#This Row],[HR]])/MYRANKS_H[[#This Row],[AB]],0)</f>
        <v>0.50531914893617025</v>
      </c>
      <c r="W50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7" s="27">
        <f>VLOOKUP(MYRANKS_H[[#This Row],[POS]],REPLACEMENT_LEVEL[],3,FALSE)</f>
        <v>0</v>
      </c>
      <c r="Y507" s="27">
        <f>MYRANKS_H[[#This Row],[PROJ PTS]]-MYRANKS_H[[#This Row],[REPL LEVEL]]</f>
        <v>0</v>
      </c>
      <c r="Z507" s="27">
        <f>RANK(MYRANKS_H[[#This Row],[POINTS OVER REPL]],MYRANKS_H[POINTS OVER REPL])</f>
        <v>1</v>
      </c>
      <c r="AA507" s="29">
        <f>IF(MYRANKS_H[[#This Row],[RANK]]&lt;=TOTAL_HITTERS_DRAFTED,MYRANKS_H[[#This Row],[POINTS OVER REPL]],0)</f>
        <v>0</v>
      </c>
      <c r="AB507" s="35">
        <f>MYRANKS_H[[#This Row],[POINTS OVER REPL]]*DOLLAR_VALUE_PER_POINT+1</f>
        <v>1</v>
      </c>
      <c r="AC507" s="35"/>
      <c r="AD507" s="29">
        <f>IF(AND(MYRANKS_H[[#This Row],[RANK]]&lt;=(TOTAL_HITTERS_DRAFTED-HITTERS_BELOW_REPL_DRAFTED),MYRANKS_H[[#This Row],[$ACTUAL]]=""),MYRANKS_H[[#This Row],[POINTS OVER REPL]],0)</f>
        <v>0</v>
      </c>
      <c r="AE507" s="35">
        <f>IF(MYRANKS_H[[#This Row],[$ACTUAL]]="",MYRANKS_H[[#This Row],[POINTS OVER REPL]]*REMAINING_DOLLAR_VALUE_PER_POINT+1,0)</f>
        <v>1</v>
      </c>
    </row>
    <row r="508" spans="1:31" ht="15" customHeight="1" x14ac:dyDescent="0.25">
      <c r="A508" s="2" t="s">
        <v>11567</v>
      </c>
      <c r="B508" s="14" t="str">
        <f>VLOOKUP(MYRANKS_H[[#This Row],[PLAYERID]],PLAYERIDMAP2[],COLUMN(PLAYERIDMAP2[LASTNAME]),FALSE)</f>
        <v>Buck</v>
      </c>
      <c r="C508" s="14" t="str">
        <f>VLOOKUP(MYRANKS_H[[#This Row],[PLAYERID]],PLAYERIDMAP2[],COLUMN(PLAYERIDMAP2[FIRSTNAME]),FALSE)</f>
        <v>John</v>
      </c>
      <c r="D508" s="14" t="str">
        <f>MYRANKS_H[[#This Row],[FNAME]]&amp;" "&amp;MYRANKS_H[[#This Row],[LNAME]]</f>
        <v>John Buck</v>
      </c>
      <c r="E508" s="14" t="str">
        <f>VLOOKUP(MYRANKS_H[[#This Row],[PLAYERID]],PLAYERIDMAP2[],COLUMN(PLAYERIDMAP2[TEAM]),FALSE)</f>
        <v>NYM</v>
      </c>
      <c r="F508" s="14" t="str">
        <f>VLOOKUP(MYRANKS_H[[#This Row],[PLAYERID]],PLAYERIDMAP2[],COLUMN(PLAYERIDMAP2[POS]),FALSE)</f>
        <v>C</v>
      </c>
      <c r="G508" s="14">
        <f>IFERROR(VALUE(VLOOKUP(MYRANKS_H[[#This Row],[PLAYERID]],PLAYERIDMAP2[],COLUMN(PLAYERIDMAP2[IDFANGRAPHS]),FALSE)),VLOOKUP(MYRANKS_H[[#This Row],[PLAYERID]],PLAYERIDMAP2[],COLUMN(PLAYERIDMAP2[IDFANGRAPHS]),FALSE))</f>
        <v>2041</v>
      </c>
      <c r="H508" s="56">
        <f>IFERROR(VLOOKUP(MYRANKS_H[[#This Row],[IDFANGRAPHS]],STEAMER_H[],COLUMN(STEAMER_H[PA]),FALSE),0)</f>
        <v>1</v>
      </c>
      <c r="I508" s="56">
        <f>IFERROR(VLOOKUP(MYRANKS_H[[#This Row],[IDFANGRAPHS]],STEAMER_H[],COLUMN(STEAMER_H[AB]),FALSE),0)</f>
        <v>1</v>
      </c>
      <c r="J508" s="56">
        <f>IFERROR(VLOOKUP(MYRANKS_H[[#This Row],[IDFANGRAPHS]],STEAMER_H[],COLUMN(STEAMER_H[H]),FALSE),0)</f>
        <v>0</v>
      </c>
      <c r="K508" s="56">
        <f>IFERROR(VLOOKUP(MYRANKS_H[[#This Row],[IDFANGRAPHS]],STEAMER_H[],COLUMN(STEAMER_H[2B]),FALSE),0)</f>
        <v>0</v>
      </c>
      <c r="L508" s="56">
        <f>IFERROR(VLOOKUP(MYRANKS_H[[#This Row],[IDFANGRAPHS]],STEAMER_H[],COLUMN(STEAMER_H[3B]),FALSE),0)</f>
        <v>0</v>
      </c>
      <c r="M508" s="56">
        <f>IFERROR(VLOOKUP(MYRANKS_H[[#This Row],[IDFANGRAPHS]],STEAMER_H[],COLUMN(STEAMER_H[HR]),FALSE),0)</f>
        <v>0</v>
      </c>
      <c r="N508" s="56">
        <f>IFERROR(VLOOKUP(MYRANKS_H[[#This Row],[IDFANGRAPHS]],STEAMER_H[],COLUMN(STEAMER_H[R]),FALSE),0)</f>
        <v>0</v>
      </c>
      <c r="O508" s="56">
        <f>IFERROR(VLOOKUP(MYRANKS_H[[#This Row],[IDFANGRAPHS]],STEAMER_H[],COLUMN(STEAMER_H[RBI]),FALSE),0)</f>
        <v>0</v>
      </c>
      <c r="P508" s="56">
        <f>IFERROR(VLOOKUP(MYRANKS_H[[#This Row],[IDFANGRAPHS]],STEAMER_H[],COLUMN(STEAMER_H[BB]),FALSE),0)</f>
        <v>0</v>
      </c>
      <c r="Q508" s="56">
        <f>IFERROR(VLOOKUP(MYRANKS_H[[#This Row],[IDFANGRAPHS]],STEAMER_H[],COLUMN(STEAMER_H[HBP]),FALSE),0)</f>
        <v>0</v>
      </c>
      <c r="R508" s="56">
        <f>IFERROR(VLOOKUP(MYRANKS_H[[#This Row],[IDFANGRAPHS]],STEAMER_H[],COLUMN(STEAMER_H[SO]),FALSE),0)</f>
        <v>0</v>
      </c>
      <c r="S508" s="56">
        <f>IFERROR(VLOOKUP(MYRANKS_H[[#This Row],[IDFANGRAPHS]],STEAMER_H[],COLUMN(STEAMER_H[SB]),FALSE),0)</f>
        <v>0</v>
      </c>
      <c r="T508" s="19">
        <f>IFERROR(MYRANKS_H[[#This Row],[H]]/MYRANKS_H[[#This Row],[AB]],0)</f>
        <v>0</v>
      </c>
      <c r="U508" s="19">
        <f>IFERROR((MYRANKS_H[[#This Row],[H]]+MYRANKS_H[[#This Row],[BB]]+MYRANKS_H[[#This Row],[HBP]])/(MYRANKS_H[[#This Row],[AB]]+MYRANKS_H[[#This Row],[BB]]+MYRANKS_H[[#This Row],[HBP]]),0)</f>
        <v>0</v>
      </c>
      <c r="V508" s="19">
        <f>IFERROR((MYRANKS_H[[#This Row],[H]]+MYRANKS_H[[#This Row],[2B]]+2*MYRANKS_H[[#This Row],[3B]]+3*MYRANKS_H[[#This Row],[HR]])/MYRANKS_H[[#This Row],[AB]],0)</f>
        <v>0</v>
      </c>
      <c r="W50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8" s="27">
        <f>VLOOKUP(MYRANKS_H[[#This Row],[POS]],REPLACEMENT_LEVEL[],3,FALSE)</f>
        <v>0</v>
      </c>
      <c r="Y508" s="27">
        <f>MYRANKS_H[[#This Row],[PROJ PTS]]-MYRANKS_H[[#This Row],[REPL LEVEL]]</f>
        <v>0</v>
      </c>
      <c r="Z508" s="27">
        <f>RANK(MYRANKS_H[[#This Row],[POINTS OVER REPL]],MYRANKS_H[POINTS OVER REPL])</f>
        <v>1</v>
      </c>
      <c r="AA508" s="29">
        <f>IF(MYRANKS_H[[#This Row],[RANK]]&lt;=TOTAL_HITTERS_DRAFTED,MYRANKS_H[[#This Row],[POINTS OVER REPL]],0)</f>
        <v>0</v>
      </c>
      <c r="AB508" s="35">
        <f>MYRANKS_H[[#This Row],[POINTS OVER REPL]]*DOLLAR_VALUE_PER_POINT+1</f>
        <v>1</v>
      </c>
      <c r="AC508" s="35"/>
      <c r="AD508" s="29">
        <f>IF(AND(MYRANKS_H[[#This Row],[RANK]]&lt;=(TOTAL_HITTERS_DRAFTED-HITTERS_BELOW_REPL_DRAFTED),MYRANKS_H[[#This Row],[$ACTUAL]]=""),MYRANKS_H[[#This Row],[POINTS OVER REPL]],0)</f>
        <v>0</v>
      </c>
      <c r="AE508" s="35">
        <f>IF(MYRANKS_H[[#This Row],[$ACTUAL]]="",MYRANKS_H[[#This Row],[POINTS OVER REPL]]*REMAINING_DOLLAR_VALUE_PER_POINT+1,0)</f>
        <v>1</v>
      </c>
    </row>
    <row r="509" spans="1:31" ht="15" customHeight="1" x14ac:dyDescent="0.25">
      <c r="A509" s="2" t="s">
        <v>11596</v>
      </c>
      <c r="B509" s="14" t="str">
        <f>VLOOKUP(MYRANKS_H[[#This Row],[PLAYERID]],PLAYERIDMAP2[],COLUMN(PLAYERIDMAP2[LASTNAME]),FALSE)</f>
        <v>Burns</v>
      </c>
      <c r="C509" s="14" t="str">
        <f>VLOOKUP(MYRANKS_H[[#This Row],[PLAYERID]],PLAYERIDMAP2[],COLUMN(PLAYERIDMAP2[FIRSTNAME]),FALSE)</f>
        <v>Billy</v>
      </c>
      <c r="D509" s="14" t="str">
        <f>MYRANKS_H[[#This Row],[FNAME]]&amp;" "&amp;MYRANKS_H[[#This Row],[LNAME]]</f>
        <v>Billy Burns</v>
      </c>
      <c r="E509" s="14" t="str">
        <f>VLOOKUP(MYRANKS_H[[#This Row],[PLAYERID]],PLAYERIDMAP2[],COLUMN(PLAYERIDMAP2[TEAM]),FALSE)</f>
        <v>OAK</v>
      </c>
      <c r="F509" s="14" t="str">
        <f>VLOOKUP(MYRANKS_H[[#This Row],[PLAYERID]],PLAYERIDMAP2[],COLUMN(PLAYERIDMAP2[POS]),FALSE)</f>
        <v>OF</v>
      </c>
      <c r="G509" s="14">
        <f>IFERROR(VALUE(VLOOKUP(MYRANKS_H[[#This Row],[PLAYERID]],PLAYERIDMAP2[],COLUMN(PLAYERIDMAP2[IDFANGRAPHS]),FALSE)),VLOOKUP(MYRANKS_H[[#This Row],[PLAYERID]],PLAYERIDMAP2[],COLUMN(PLAYERIDMAP2[IDFANGRAPHS]),FALSE))</f>
        <v>12701</v>
      </c>
      <c r="H509" s="56">
        <f>IFERROR(VLOOKUP(MYRANKS_H[[#This Row],[IDFANGRAPHS]],STEAMER_H[],COLUMN(STEAMER_H[PA]),FALSE),0)</f>
        <v>655</v>
      </c>
      <c r="I509" s="56">
        <f>IFERROR(VLOOKUP(MYRANKS_H[[#This Row],[IDFANGRAPHS]],STEAMER_H[],COLUMN(STEAMER_H[AB]),FALSE),0)</f>
        <v>597</v>
      </c>
      <c r="J509" s="56">
        <f>IFERROR(VLOOKUP(MYRANKS_H[[#This Row],[IDFANGRAPHS]],STEAMER_H[],COLUMN(STEAMER_H[H]),FALSE),0)</f>
        <v>158</v>
      </c>
      <c r="K509" s="56">
        <f>IFERROR(VLOOKUP(MYRANKS_H[[#This Row],[IDFANGRAPHS]],STEAMER_H[],COLUMN(STEAMER_H[2B]),FALSE),0)</f>
        <v>22</v>
      </c>
      <c r="L509" s="56">
        <f>IFERROR(VLOOKUP(MYRANKS_H[[#This Row],[IDFANGRAPHS]],STEAMER_H[],COLUMN(STEAMER_H[3B]),FALSE),0)</f>
        <v>7</v>
      </c>
      <c r="M509" s="56">
        <f>IFERROR(VLOOKUP(MYRANKS_H[[#This Row],[IDFANGRAPHS]],STEAMER_H[],COLUMN(STEAMER_H[HR]),FALSE),0)</f>
        <v>5</v>
      </c>
      <c r="N509" s="56">
        <f>IFERROR(VLOOKUP(MYRANKS_H[[#This Row],[IDFANGRAPHS]],STEAMER_H[],COLUMN(STEAMER_H[R]),FALSE),0)</f>
        <v>74</v>
      </c>
      <c r="O509" s="56">
        <f>IFERROR(VLOOKUP(MYRANKS_H[[#This Row],[IDFANGRAPHS]],STEAMER_H[],COLUMN(STEAMER_H[RBI]),FALSE),0)</f>
        <v>47</v>
      </c>
      <c r="P509" s="56">
        <f>IFERROR(VLOOKUP(MYRANKS_H[[#This Row],[IDFANGRAPHS]],STEAMER_H[],COLUMN(STEAMER_H[BB]),FALSE),0)</f>
        <v>42</v>
      </c>
      <c r="Q509" s="56">
        <f>IFERROR(VLOOKUP(MYRANKS_H[[#This Row],[IDFANGRAPHS]],STEAMER_H[],COLUMN(STEAMER_H[HBP]),FALSE),0)</f>
        <v>6</v>
      </c>
      <c r="R509" s="56">
        <f>IFERROR(VLOOKUP(MYRANKS_H[[#This Row],[IDFANGRAPHS]],STEAMER_H[],COLUMN(STEAMER_H[SO]),FALSE),0)</f>
        <v>101</v>
      </c>
      <c r="S509" s="56">
        <f>IFERROR(VLOOKUP(MYRANKS_H[[#This Row],[IDFANGRAPHS]],STEAMER_H[],COLUMN(STEAMER_H[SB]),FALSE),0)</f>
        <v>33</v>
      </c>
      <c r="T509" s="19">
        <f>IFERROR(MYRANKS_H[[#This Row],[H]]/MYRANKS_H[[#This Row],[AB]],0)</f>
        <v>0.26465661641541038</v>
      </c>
      <c r="U509" s="19">
        <f>IFERROR((MYRANKS_H[[#This Row],[H]]+MYRANKS_H[[#This Row],[BB]]+MYRANKS_H[[#This Row],[HBP]])/(MYRANKS_H[[#This Row],[AB]]+MYRANKS_H[[#This Row],[BB]]+MYRANKS_H[[#This Row],[HBP]]),0)</f>
        <v>0.31937984496124033</v>
      </c>
      <c r="V509" s="19">
        <f>IFERROR((MYRANKS_H[[#This Row],[H]]+MYRANKS_H[[#This Row],[2B]]+2*MYRANKS_H[[#This Row],[3B]]+3*MYRANKS_H[[#This Row],[HR]])/MYRANKS_H[[#This Row],[AB]],0)</f>
        <v>0.35008375209380233</v>
      </c>
      <c r="W50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9" s="27">
        <f>VLOOKUP(MYRANKS_H[[#This Row],[POS]],REPLACEMENT_LEVEL[],3,FALSE)</f>
        <v>0</v>
      </c>
      <c r="Y509" s="27">
        <f>MYRANKS_H[[#This Row],[PROJ PTS]]-MYRANKS_H[[#This Row],[REPL LEVEL]]</f>
        <v>0</v>
      </c>
      <c r="Z509" s="27">
        <f>RANK(MYRANKS_H[[#This Row],[POINTS OVER REPL]],MYRANKS_H[POINTS OVER REPL])</f>
        <v>1</v>
      </c>
      <c r="AA509" s="29">
        <f>IF(MYRANKS_H[[#This Row],[RANK]]&lt;=TOTAL_HITTERS_DRAFTED,MYRANKS_H[[#This Row],[POINTS OVER REPL]],0)</f>
        <v>0</v>
      </c>
      <c r="AB509" s="35">
        <f>MYRANKS_H[[#This Row],[POINTS OVER REPL]]*DOLLAR_VALUE_PER_POINT+1</f>
        <v>1</v>
      </c>
      <c r="AC509" s="35"/>
      <c r="AD509" s="29">
        <f>IF(AND(MYRANKS_H[[#This Row],[RANK]]&lt;=(TOTAL_HITTERS_DRAFTED-HITTERS_BELOW_REPL_DRAFTED),MYRANKS_H[[#This Row],[$ACTUAL]]=""),MYRANKS_H[[#This Row],[POINTS OVER REPL]],0)</f>
        <v>0</v>
      </c>
      <c r="AE509" s="35">
        <f>IF(MYRANKS_H[[#This Row],[$ACTUAL]]="",MYRANKS_H[[#This Row],[POINTS OVER REPL]]*REMAINING_DOLLAR_VALUE_PER_POINT+1,0)</f>
        <v>1</v>
      </c>
    </row>
    <row r="510" spans="1:31" ht="15" customHeight="1" x14ac:dyDescent="0.25">
      <c r="A510" s="2" t="s">
        <v>11599</v>
      </c>
      <c r="B510" s="14" t="str">
        <f>VLOOKUP(MYRANKS_H[[#This Row],[PLAYERID]],PLAYERIDMAP2[],COLUMN(PLAYERIDMAP2[LASTNAME]),FALSE)</f>
        <v>Burrell</v>
      </c>
      <c r="C510" s="14" t="str">
        <f>VLOOKUP(MYRANKS_H[[#This Row],[PLAYERID]],PLAYERIDMAP2[],COLUMN(PLAYERIDMAP2[FIRSTNAME]),FALSE)</f>
        <v>Pat</v>
      </c>
      <c r="D510" s="14" t="str">
        <f>MYRANKS_H[[#This Row],[FNAME]]&amp;" "&amp;MYRANKS_H[[#This Row],[LNAME]]</f>
        <v>Pat Burrell</v>
      </c>
      <c r="E510" s="14" t="str">
        <f>VLOOKUP(MYRANKS_H[[#This Row],[PLAYERID]],PLAYERIDMAP2[],COLUMN(PLAYERIDMAP2[TEAM]),FALSE)</f>
        <v>N/A</v>
      </c>
      <c r="F510" s="14" t="str">
        <f>VLOOKUP(MYRANKS_H[[#This Row],[PLAYERID]],PLAYERIDMAP2[],COLUMN(PLAYERIDMAP2[POS]),FALSE)</f>
        <v>OF</v>
      </c>
      <c r="G510" s="14">
        <f>IFERROR(VALUE(VLOOKUP(MYRANKS_H[[#This Row],[PLAYERID]],PLAYERIDMAP2[],COLUMN(PLAYERIDMAP2[IDFANGRAPHS]),FALSE)),VLOOKUP(MYRANKS_H[[#This Row],[PLAYERID]],PLAYERIDMAP2[],COLUMN(PLAYERIDMAP2[IDFANGRAPHS]),FALSE))</f>
        <v>949</v>
      </c>
      <c r="H510" s="56">
        <f>IFERROR(VLOOKUP(MYRANKS_H[[#This Row],[IDFANGRAPHS]],STEAMER_H[],COLUMN(STEAMER_H[PA]),FALSE),0)</f>
        <v>0</v>
      </c>
      <c r="I510" s="56">
        <f>IFERROR(VLOOKUP(MYRANKS_H[[#This Row],[IDFANGRAPHS]],STEAMER_H[],COLUMN(STEAMER_H[AB]),FALSE),0)</f>
        <v>0</v>
      </c>
      <c r="J510" s="56">
        <f>IFERROR(VLOOKUP(MYRANKS_H[[#This Row],[IDFANGRAPHS]],STEAMER_H[],COLUMN(STEAMER_H[H]),FALSE),0)</f>
        <v>0</v>
      </c>
      <c r="K510" s="56">
        <f>IFERROR(VLOOKUP(MYRANKS_H[[#This Row],[IDFANGRAPHS]],STEAMER_H[],COLUMN(STEAMER_H[2B]),FALSE),0)</f>
        <v>0</v>
      </c>
      <c r="L510" s="56">
        <f>IFERROR(VLOOKUP(MYRANKS_H[[#This Row],[IDFANGRAPHS]],STEAMER_H[],COLUMN(STEAMER_H[3B]),FALSE),0)</f>
        <v>0</v>
      </c>
      <c r="M510" s="56">
        <f>IFERROR(VLOOKUP(MYRANKS_H[[#This Row],[IDFANGRAPHS]],STEAMER_H[],COLUMN(STEAMER_H[HR]),FALSE),0)</f>
        <v>0</v>
      </c>
      <c r="N510" s="56">
        <f>IFERROR(VLOOKUP(MYRANKS_H[[#This Row],[IDFANGRAPHS]],STEAMER_H[],COLUMN(STEAMER_H[R]),FALSE),0)</f>
        <v>0</v>
      </c>
      <c r="O510" s="56">
        <f>IFERROR(VLOOKUP(MYRANKS_H[[#This Row],[IDFANGRAPHS]],STEAMER_H[],COLUMN(STEAMER_H[RBI]),FALSE),0)</f>
        <v>0</v>
      </c>
      <c r="P510" s="56">
        <f>IFERROR(VLOOKUP(MYRANKS_H[[#This Row],[IDFANGRAPHS]],STEAMER_H[],COLUMN(STEAMER_H[BB]),FALSE),0)</f>
        <v>0</v>
      </c>
      <c r="Q510" s="56">
        <f>IFERROR(VLOOKUP(MYRANKS_H[[#This Row],[IDFANGRAPHS]],STEAMER_H[],COLUMN(STEAMER_H[HBP]),FALSE),0)</f>
        <v>0</v>
      </c>
      <c r="R510" s="56">
        <f>IFERROR(VLOOKUP(MYRANKS_H[[#This Row],[IDFANGRAPHS]],STEAMER_H[],COLUMN(STEAMER_H[SO]),FALSE),0)</f>
        <v>0</v>
      </c>
      <c r="S510" s="56">
        <f>IFERROR(VLOOKUP(MYRANKS_H[[#This Row],[IDFANGRAPHS]],STEAMER_H[],COLUMN(STEAMER_H[SB]),FALSE),0)</f>
        <v>0</v>
      </c>
      <c r="T510" s="19">
        <f>IFERROR(MYRANKS_H[[#This Row],[H]]/MYRANKS_H[[#This Row],[AB]],0)</f>
        <v>0</v>
      </c>
      <c r="U510" s="19">
        <f>IFERROR((MYRANKS_H[[#This Row],[H]]+MYRANKS_H[[#This Row],[BB]]+MYRANKS_H[[#This Row],[HBP]])/(MYRANKS_H[[#This Row],[AB]]+MYRANKS_H[[#This Row],[BB]]+MYRANKS_H[[#This Row],[HBP]]),0)</f>
        <v>0</v>
      </c>
      <c r="V510" s="19">
        <f>IFERROR((MYRANKS_H[[#This Row],[H]]+MYRANKS_H[[#This Row],[2B]]+2*MYRANKS_H[[#This Row],[3B]]+3*MYRANKS_H[[#This Row],[HR]])/MYRANKS_H[[#This Row],[AB]],0)</f>
        <v>0</v>
      </c>
      <c r="W51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0" s="27">
        <f>VLOOKUP(MYRANKS_H[[#This Row],[POS]],REPLACEMENT_LEVEL[],3,FALSE)</f>
        <v>0</v>
      </c>
      <c r="Y510" s="27">
        <f>MYRANKS_H[[#This Row],[PROJ PTS]]-MYRANKS_H[[#This Row],[REPL LEVEL]]</f>
        <v>0</v>
      </c>
      <c r="Z510" s="27">
        <f>RANK(MYRANKS_H[[#This Row],[POINTS OVER REPL]],MYRANKS_H[POINTS OVER REPL])</f>
        <v>1</v>
      </c>
      <c r="AA510" s="29">
        <f>IF(MYRANKS_H[[#This Row],[RANK]]&lt;=TOTAL_HITTERS_DRAFTED,MYRANKS_H[[#This Row],[POINTS OVER REPL]],0)</f>
        <v>0</v>
      </c>
      <c r="AB510" s="35">
        <f>MYRANKS_H[[#This Row],[POINTS OVER REPL]]*DOLLAR_VALUE_PER_POINT+1</f>
        <v>1</v>
      </c>
      <c r="AC510" s="35"/>
      <c r="AD510" s="29">
        <f>IF(AND(MYRANKS_H[[#This Row],[RANK]]&lt;=(TOTAL_HITTERS_DRAFTED-HITTERS_BELOW_REPL_DRAFTED),MYRANKS_H[[#This Row],[$ACTUAL]]=""),MYRANKS_H[[#This Row],[POINTS OVER REPL]],0)</f>
        <v>0</v>
      </c>
      <c r="AE510" s="35">
        <f>IF(MYRANKS_H[[#This Row],[$ACTUAL]]="",MYRANKS_H[[#This Row],[POINTS OVER REPL]]*REMAINING_DOLLAR_VALUE_PER_POINT+1,0)</f>
        <v>1</v>
      </c>
    </row>
    <row r="511" spans="1:31" ht="15" customHeight="1" x14ac:dyDescent="0.25">
      <c r="A511" s="2" t="s">
        <v>17635</v>
      </c>
      <c r="B511" s="14" t="str">
        <f>VLOOKUP(MYRANKS_H[[#This Row],[PLAYERID]],PLAYERIDMAP2[],COLUMN(PLAYERIDMAP2[LASTNAME]),FALSE)</f>
        <v>Butler</v>
      </c>
      <c r="C511" s="14" t="str">
        <f>VLOOKUP(MYRANKS_H[[#This Row],[PLAYERID]],PLAYERIDMAP2[],COLUMN(PLAYERIDMAP2[FIRSTNAME]),FALSE)</f>
        <v>Joey</v>
      </c>
      <c r="D511" s="14" t="str">
        <f>MYRANKS_H[[#This Row],[FNAME]]&amp;" "&amp;MYRANKS_H[[#This Row],[LNAME]]</f>
        <v>Joey Butler</v>
      </c>
      <c r="E511" s="14" t="str">
        <f>VLOOKUP(MYRANKS_H[[#This Row],[PLAYERID]],PLAYERIDMAP2[],COLUMN(PLAYERIDMAP2[TEAM]),FALSE)</f>
        <v>CLE</v>
      </c>
      <c r="F511" s="14" t="str">
        <f>VLOOKUP(MYRANKS_H[[#This Row],[PLAYERID]],PLAYERIDMAP2[],COLUMN(PLAYERIDMAP2[POS]),FALSE)</f>
        <v>OF</v>
      </c>
      <c r="G511" s="14">
        <f>IFERROR(VALUE(VLOOKUP(MYRANKS_H[[#This Row],[PLAYERID]],PLAYERIDMAP2[],COLUMN(PLAYERIDMAP2[IDFANGRAPHS]),FALSE)),VLOOKUP(MYRANKS_H[[#This Row],[PLAYERID]],PLAYERIDMAP2[],COLUMN(PLAYERIDMAP2[IDFANGRAPHS]),FALSE))</f>
        <v>7799</v>
      </c>
      <c r="H511" s="56">
        <f>IFERROR(VLOOKUP(MYRANKS_H[[#This Row],[IDFANGRAPHS]],STEAMER_H[],COLUMN(STEAMER_H[PA]),FALSE),0)</f>
        <v>189</v>
      </c>
      <c r="I511" s="56">
        <f>IFERROR(VLOOKUP(MYRANKS_H[[#This Row],[IDFANGRAPHS]],STEAMER_H[],COLUMN(STEAMER_H[AB]),FALSE),0)</f>
        <v>169</v>
      </c>
      <c r="J511" s="56">
        <f>IFERROR(VLOOKUP(MYRANKS_H[[#This Row],[IDFANGRAPHS]],STEAMER_H[],COLUMN(STEAMER_H[H]),FALSE),0)</f>
        <v>44</v>
      </c>
      <c r="K511" s="56">
        <f>IFERROR(VLOOKUP(MYRANKS_H[[#This Row],[IDFANGRAPHS]],STEAMER_H[],COLUMN(STEAMER_H[2B]),FALSE),0)</f>
        <v>8</v>
      </c>
      <c r="L511" s="56">
        <f>IFERROR(VLOOKUP(MYRANKS_H[[#This Row],[IDFANGRAPHS]],STEAMER_H[],COLUMN(STEAMER_H[3B]),FALSE),0)</f>
        <v>0</v>
      </c>
      <c r="M511" s="56">
        <f>IFERROR(VLOOKUP(MYRANKS_H[[#This Row],[IDFANGRAPHS]],STEAMER_H[],COLUMN(STEAMER_H[HR]),FALSE),0)</f>
        <v>5</v>
      </c>
      <c r="N511" s="56">
        <f>IFERROR(VLOOKUP(MYRANKS_H[[#This Row],[IDFANGRAPHS]],STEAMER_H[],COLUMN(STEAMER_H[R]),FALSE),0)</f>
        <v>21</v>
      </c>
      <c r="O511" s="56">
        <f>IFERROR(VLOOKUP(MYRANKS_H[[#This Row],[IDFANGRAPHS]],STEAMER_H[],COLUMN(STEAMER_H[RBI]),FALSE),0)</f>
        <v>20</v>
      </c>
      <c r="P511" s="56">
        <f>IFERROR(VLOOKUP(MYRANKS_H[[#This Row],[IDFANGRAPHS]],STEAMER_H[],COLUMN(STEAMER_H[BB]),FALSE),0)</f>
        <v>15</v>
      </c>
      <c r="Q511" s="56">
        <f>IFERROR(VLOOKUP(MYRANKS_H[[#This Row],[IDFANGRAPHS]],STEAMER_H[],COLUMN(STEAMER_H[HBP]),FALSE),0)</f>
        <v>2</v>
      </c>
      <c r="R511" s="56">
        <f>IFERROR(VLOOKUP(MYRANKS_H[[#This Row],[IDFANGRAPHS]],STEAMER_H[],COLUMN(STEAMER_H[SO]),FALSE),0)</f>
        <v>51</v>
      </c>
      <c r="S511" s="56">
        <f>IFERROR(VLOOKUP(MYRANKS_H[[#This Row],[IDFANGRAPHS]],STEAMER_H[],COLUMN(STEAMER_H[SB]),FALSE),0)</f>
        <v>2</v>
      </c>
      <c r="T511" s="19">
        <f>IFERROR(MYRANKS_H[[#This Row],[H]]/MYRANKS_H[[#This Row],[AB]],0)</f>
        <v>0.26035502958579881</v>
      </c>
      <c r="U511" s="19">
        <f>IFERROR((MYRANKS_H[[#This Row],[H]]+MYRANKS_H[[#This Row],[BB]]+MYRANKS_H[[#This Row],[HBP]])/(MYRANKS_H[[#This Row],[AB]]+MYRANKS_H[[#This Row],[BB]]+MYRANKS_H[[#This Row],[HBP]]),0)</f>
        <v>0.32795698924731181</v>
      </c>
      <c r="V511" s="19">
        <f>IFERROR((MYRANKS_H[[#This Row],[H]]+MYRANKS_H[[#This Row],[2B]]+2*MYRANKS_H[[#This Row],[3B]]+3*MYRANKS_H[[#This Row],[HR]])/MYRANKS_H[[#This Row],[AB]],0)</f>
        <v>0.39644970414201186</v>
      </c>
      <c r="W51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1" s="27">
        <f>VLOOKUP(MYRANKS_H[[#This Row],[POS]],REPLACEMENT_LEVEL[],3,FALSE)</f>
        <v>0</v>
      </c>
      <c r="Y511" s="27">
        <f>MYRANKS_H[[#This Row],[PROJ PTS]]-MYRANKS_H[[#This Row],[REPL LEVEL]]</f>
        <v>0</v>
      </c>
      <c r="Z511" s="27">
        <f>RANK(MYRANKS_H[[#This Row],[POINTS OVER REPL]],MYRANKS_H[POINTS OVER REPL])</f>
        <v>1</v>
      </c>
      <c r="AA511" s="29">
        <f>IF(MYRANKS_H[[#This Row],[RANK]]&lt;=TOTAL_HITTERS_DRAFTED,MYRANKS_H[[#This Row],[POINTS OVER REPL]],0)</f>
        <v>0</v>
      </c>
      <c r="AB511" s="35">
        <f>MYRANKS_H[[#This Row],[POINTS OVER REPL]]*DOLLAR_VALUE_PER_POINT+1</f>
        <v>1</v>
      </c>
      <c r="AC511" s="35"/>
      <c r="AD511" s="29">
        <f>IF(AND(MYRANKS_H[[#This Row],[RANK]]&lt;=(TOTAL_HITTERS_DRAFTED-HITTERS_BELOW_REPL_DRAFTED),MYRANKS_H[[#This Row],[$ACTUAL]]=""),MYRANKS_H[[#This Row],[POINTS OVER REPL]],0)</f>
        <v>0</v>
      </c>
      <c r="AE511" s="35">
        <f>IF(MYRANKS_H[[#This Row],[$ACTUAL]]="",MYRANKS_H[[#This Row],[POINTS OVER REPL]]*REMAINING_DOLLAR_VALUE_PER_POINT+1,0)</f>
        <v>1</v>
      </c>
    </row>
    <row r="512" spans="1:31" ht="15" customHeight="1" x14ac:dyDescent="0.25">
      <c r="A512" s="2" t="s">
        <v>11613</v>
      </c>
      <c r="B512" s="14" t="str">
        <f>VLOOKUP(MYRANKS_H[[#This Row],[PLAYERID]],PLAYERIDMAP2[],COLUMN(PLAYERIDMAP2[LASTNAME]),FALSE)</f>
        <v>Buxton</v>
      </c>
      <c r="C512" s="14" t="str">
        <f>VLOOKUP(MYRANKS_H[[#This Row],[PLAYERID]],PLAYERIDMAP2[],COLUMN(PLAYERIDMAP2[FIRSTNAME]),FALSE)</f>
        <v>Byron</v>
      </c>
      <c r="D512" s="14" t="str">
        <f>MYRANKS_H[[#This Row],[FNAME]]&amp;" "&amp;MYRANKS_H[[#This Row],[LNAME]]</f>
        <v>Byron Buxton</v>
      </c>
      <c r="E512" s="14" t="str">
        <f>VLOOKUP(MYRANKS_H[[#This Row],[PLAYERID]],PLAYERIDMAP2[],COLUMN(PLAYERIDMAP2[TEAM]),FALSE)</f>
        <v>MIN</v>
      </c>
      <c r="F512" s="14" t="str">
        <f>VLOOKUP(MYRANKS_H[[#This Row],[PLAYERID]],PLAYERIDMAP2[],COLUMN(PLAYERIDMAP2[POS]),FALSE)</f>
        <v>OF</v>
      </c>
      <c r="G512" s="14">
        <f>IFERROR(VALUE(VLOOKUP(MYRANKS_H[[#This Row],[PLAYERID]],PLAYERIDMAP2[],COLUMN(PLAYERIDMAP2[IDFANGRAPHS]),FALSE)),VLOOKUP(MYRANKS_H[[#This Row],[PLAYERID]],PLAYERIDMAP2[],COLUMN(PLAYERIDMAP2[IDFANGRAPHS]),FALSE))</f>
        <v>14161</v>
      </c>
      <c r="H512" s="56">
        <f>IFERROR(VLOOKUP(MYRANKS_H[[#This Row],[IDFANGRAPHS]],STEAMER_H[],COLUMN(STEAMER_H[PA]),FALSE),0)</f>
        <v>531</v>
      </c>
      <c r="I512" s="56">
        <f>IFERROR(VLOOKUP(MYRANKS_H[[#This Row],[IDFANGRAPHS]],STEAMER_H[],COLUMN(STEAMER_H[AB]),FALSE),0)</f>
        <v>486</v>
      </c>
      <c r="J512" s="56">
        <f>IFERROR(VLOOKUP(MYRANKS_H[[#This Row],[IDFANGRAPHS]],STEAMER_H[],COLUMN(STEAMER_H[H]),FALSE),0)</f>
        <v>125</v>
      </c>
      <c r="K512" s="56">
        <f>IFERROR(VLOOKUP(MYRANKS_H[[#This Row],[IDFANGRAPHS]],STEAMER_H[],COLUMN(STEAMER_H[2B]),FALSE),0)</f>
        <v>21</v>
      </c>
      <c r="L512" s="56">
        <f>IFERROR(VLOOKUP(MYRANKS_H[[#This Row],[IDFANGRAPHS]],STEAMER_H[],COLUMN(STEAMER_H[3B]),FALSE),0)</f>
        <v>6</v>
      </c>
      <c r="M512" s="56">
        <f>IFERROR(VLOOKUP(MYRANKS_H[[#This Row],[IDFANGRAPHS]],STEAMER_H[],COLUMN(STEAMER_H[HR]),FALSE),0)</f>
        <v>11</v>
      </c>
      <c r="N512" s="56">
        <f>IFERROR(VLOOKUP(MYRANKS_H[[#This Row],[IDFANGRAPHS]],STEAMER_H[],COLUMN(STEAMER_H[R]),FALSE),0)</f>
        <v>60</v>
      </c>
      <c r="O512" s="56">
        <f>IFERROR(VLOOKUP(MYRANKS_H[[#This Row],[IDFANGRAPHS]],STEAMER_H[],COLUMN(STEAMER_H[RBI]),FALSE),0)</f>
        <v>54</v>
      </c>
      <c r="P512" s="56">
        <f>IFERROR(VLOOKUP(MYRANKS_H[[#This Row],[IDFANGRAPHS]],STEAMER_H[],COLUMN(STEAMER_H[BB]),FALSE),0)</f>
        <v>33</v>
      </c>
      <c r="Q512" s="56">
        <f>IFERROR(VLOOKUP(MYRANKS_H[[#This Row],[IDFANGRAPHS]],STEAMER_H[],COLUMN(STEAMER_H[HBP]),FALSE),0)</f>
        <v>4</v>
      </c>
      <c r="R512" s="56">
        <f>IFERROR(VLOOKUP(MYRANKS_H[[#This Row],[IDFANGRAPHS]],STEAMER_H[],COLUMN(STEAMER_H[SO]),FALSE),0)</f>
        <v>123</v>
      </c>
      <c r="S512" s="56">
        <f>IFERROR(VLOOKUP(MYRANKS_H[[#This Row],[IDFANGRAPHS]],STEAMER_H[],COLUMN(STEAMER_H[SB]),FALSE),0)</f>
        <v>23</v>
      </c>
      <c r="T512" s="19">
        <f>IFERROR(MYRANKS_H[[#This Row],[H]]/MYRANKS_H[[#This Row],[AB]],0)</f>
        <v>0.25720164609053497</v>
      </c>
      <c r="U512" s="19">
        <f>IFERROR((MYRANKS_H[[#This Row],[H]]+MYRANKS_H[[#This Row],[BB]]+MYRANKS_H[[#This Row],[HBP]])/(MYRANKS_H[[#This Row],[AB]]+MYRANKS_H[[#This Row],[BB]]+MYRANKS_H[[#This Row],[HBP]]),0)</f>
        <v>0.30975143403441685</v>
      </c>
      <c r="V512" s="19">
        <f>IFERROR((MYRANKS_H[[#This Row],[H]]+MYRANKS_H[[#This Row],[2B]]+2*MYRANKS_H[[#This Row],[3B]]+3*MYRANKS_H[[#This Row],[HR]])/MYRANKS_H[[#This Row],[AB]],0)</f>
        <v>0.39300411522633744</v>
      </c>
      <c r="W51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2" s="27">
        <f>VLOOKUP(MYRANKS_H[[#This Row],[POS]],REPLACEMENT_LEVEL[],3,FALSE)</f>
        <v>0</v>
      </c>
      <c r="Y512" s="27">
        <f>MYRANKS_H[[#This Row],[PROJ PTS]]-MYRANKS_H[[#This Row],[REPL LEVEL]]</f>
        <v>0</v>
      </c>
      <c r="Z512" s="27">
        <f>RANK(MYRANKS_H[[#This Row],[POINTS OVER REPL]],MYRANKS_H[POINTS OVER REPL])</f>
        <v>1</v>
      </c>
      <c r="AA512" s="29">
        <f>IF(MYRANKS_H[[#This Row],[RANK]]&lt;=TOTAL_HITTERS_DRAFTED,MYRANKS_H[[#This Row],[POINTS OVER REPL]],0)</f>
        <v>0</v>
      </c>
      <c r="AB512" s="35">
        <f>MYRANKS_H[[#This Row],[POINTS OVER REPL]]*DOLLAR_VALUE_PER_POINT+1</f>
        <v>1</v>
      </c>
      <c r="AC512" s="35"/>
      <c r="AD512" s="29">
        <f>IF(AND(MYRANKS_H[[#This Row],[RANK]]&lt;=(TOTAL_HITTERS_DRAFTED-HITTERS_BELOW_REPL_DRAFTED),MYRANKS_H[[#This Row],[$ACTUAL]]=""),MYRANKS_H[[#This Row],[POINTS OVER REPL]],0)</f>
        <v>0</v>
      </c>
      <c r="AE512" s="35">
        <f>IF(MYRANKS_H[[#This Row],[$ACTUAL]]="",MYRANKS_H[[#This Row],[POINTS OVER REPL]]*REMAINING_DOLLAR_VALUE_PER_POINT+1,0)</f>
        <v>1</v>
      </c>
    </row>
    <row r="513" spans="1:31" ht="15" customHeight="1" x14ac:dyDescent="0.25">
      <c r="A513" s="2" t="s">
        <v>11637</v>
      </c>
      <c r="B513" s="14" t="str">
        <f>VLOOKUP(MYRANKS_H[[#This Row],[PLAYERID]],PLAYERIDMAP2[],COLUMN(PLAYERIDMAP2[LASTNAME]),FALSE)</f>
        <v>Cabrera</v>
      </c>
      <c r="C513" s="14" t="str">
        <f>VLOOKUP(MYRANKS_H[[#This Row],[PLAYERID]],PLAYERIDMAP2[],COLUMN(PLAYERIDMAP2[FIRSTNAME]),FALSE)</f>
        <v>Orlando</v>
      </c>
      <c r="D513" s="14" t="str">
        <f>MYRANKS_H[[#This Row],[FNAME]]&amp;" "&amp;MYRANKS_H[[#This Row],[LNAME]]</f>
        <v>Orlando Cabrera</v>
      </c>
      <c r="E513" s="14" t="str">
        <f>VLOOKUP(MYRANKS_H[[#This Row],[PLAYERID]],PLAYERIDMAP2[],COLUMN(PLAYERIDMAP2[TEAM]),FALSE)</f>
        <v>N/A</v>
      </c>
      <c r="F513" s="14" t="str">
        <f>VLOOKUP(MYRANKS_H[[#This Row],[PLAYERID]],PLAYERIDMAP2[],COLUMN(PLAYERIDMAP2[POS]),FALSE)</f>
        <v>SS</v>
      </c>
      <c r="G513" s="14">
        <f>IFERROR(VALUE(VLOOKUP(MYRANKS_H[[#This Row],[PLAYERID]],PLAYERIDMAP2[],COLUMN(PLAYERIDMAP2[IDFANGRAPHS]),FALSE)),VLOOKUP(MYRANKS_H[[#This Row],[PLAYERID]],PLAYERIDMAP2[],COLUMN(PLAYERIDMAP2[IDFANGRAPHS]),FALSE))</f>
        <v>766</v>
      </c>
      <c r="H513" s="56">
        <f>IFERROR(VLOOKUP(MYRANKS_H[[#This Row],[IDFANGRAPHS]],STEAMER_H[],COLUMN(STEAMER_H[PA]),FALSE),0)</f>
        <v>0</v>
      </c>
      <c r="I513" s="56">
        <f>IFERROR(VLOOKUP(MYRANKS_H[[#This Row],[IDFANGRAPHS]],STEAMER_H[],COLUMN(STEAMER_H[AB]),FALSE),0)</f>
        <v>0</v>
      </c>
      <c r="J513" s="56">
        <f>IFERROR(VLOOKUP(MYRANKS_H[[#This Row],[IDFANGRAPHS]],STEAMER_H[],COLUMN(STEAMER_H[H]),FALSE),0)</f>
        <v>0</v>
      </c>
      <c r="K513" s="56">
        <f>IFERROR(VLOOKUP(MYRANKS_H[[#This Row],[IDFANGRAPHS]],STEAMER_H[],COLUMN(STEAMER_H[2B]),FALSE),0)</f>
        <v>0</v>
      </c>
      <c r="L513" s="56">
        <f>IFERROR(VLOOKUP(MYRANKS_H[[#This Row],[IDFANGRAPHS]],STEAMER_H[],COLUMN(STEAMER_H[3B]),FALSE),0)</f>
        <v>0</v>
      </c>
      <c r="M513" s="56">
        <f>IFERROR(VLOOKUP(MYRANKS_H[[#This Row],[IDFANGRAPHS]],STEAMER_H[],COLUMN(STEAMER_H[HR]),FALSE),0)</f>
        <v>0</v>
      </c>
      <c r="N513" s="56">
        <f>IFERROR(VLOOKUP(MYRANKS_H[[#This Row],[IDFANGRAPHS]],STEAMER_H[],COLUMN(STEAMER_H[R]),FALSE),0)</f>
        <v>0</v>
      </c>
      <c r="O513" s="56">
        <f>IFERROR(VLOOKUP(MYRANKS_H[[#This Row],[IDFANGRAPHS]],STEAMER_H[],COLUMN(STEAMER_H[RBI]),FALSE),0)</f>
        <v>0</v>
      </c>
      <c r="P513" s="56">
        <f>IFERROR(VLOOKUP(MYRANKS_H[[#This Row],[IDFANGRAPHS]],STEAMER_H[],COLUMN(STEAMER_H[BB]),FALSE),0)</f>
        <v>0</v>
      </c>
      <c r="Q513" s="56">
        <f>IFERROR(VLOOKUP(MYRANKS_H[[#This Row],[IDFANGRAPHS]],STEAMER_H[],COLUMN(STEAMER_H[HBP]),FALSE),0)</f>
        <v>0</v>
      </c>
      <c r="R513" s="56">
        <f>IFERROR(VLOOKUP(MYRANKS_H[[#This Row],[IDFANGRAPHS]],STEAMER_H[],COLUMN(STEAMER_H[SO]),FALSE),0)</f>
        <v>0</v>
      </c>
      <c r="S513" s="56">
        <f>IFERROR(VLOOKUP(MYRANKS_H[[#This Row],[IDFANGRAPHS]],STEAMER_H[],COLUMN(STEAMER_H[SB]),FALSE),0)</f>
        <v>0</v>
      </c>
      <c r="T513" s="19">
        <f>IFERROR(MYRANKS_H[[#This Row],[H]]/MYRANKS_H[[#This Row],[AB]],0)</f>
        <v>0</v>
      </c>
      <c r="U513" s="19">
        <f>IFERROR((MYRANKS_H[[#This Row],[H]]+MYRANKS_H[[#This Row],[BB]]+MYRANKS_H[[#This Row],[HBP]])/(MYRANKS_H[[#This Row],[AB]]+MYRANKS_H[[#This Row],[BB]]+MYRANKS_H[[#This Row],[HBP]]),0)</f>
        <v>0</v>
      </c>
      <c r="V513" s="19">
        <f>IFERROR((MYRANKS_H[[#This Row],[H]]+MYRANKS_H[[#This Row],[2B]]+2*MYRANKS_H[[#This Row],[3B]]+3*MYRANKS_H[[#This Row],[HR]])/MYRANKS_H[[#This Row],[AB]],0)</f>
        <v>0</v>
      </c>
      <c r="W51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3" s="27">
        <f>VLOOKUP(MYRANKS_H[[#This Row],[POS]],REPLACEMENT_LEVEL[],3,FALSE)</f>
        <v>0</v>
      </c>
      <c r="Y513" s="27">
        <f>MYRANKS_H[[#This Row],[PROJ PTS]]-MYRANKS_H[[#This Row],[REPL LEVEL]]</f>
        <v>0</v>
      </c>
      <c r="Z513" s="27">
        <f>RANK(MYRANKS_H[[#This Row],[POINTS OVER REPL]],MYRANKS_H[POINTS OVER REPL])</f>
        <v>1</v>
      </c>
      <c r="AA513" s="29">
        <f>IF(MYRANKS_H[[#This Row],[RANK]]&lt;=TOTAL_HITTERS_DRAFTED,MYRANKS_H[[#This Row],[POINTS OVER REPL]],0)</f>
        <v>0</v>
      </c>
      <c r="AB513" s="35">
        <f>MYRANKS_H[[#This Row],[POINTS OVER REPL]]*DOLLAR_VALUE_PER_POINT+1</f>
        <v>1</v>
      </c>
      <c r="AC513" s="35"/>
      <c r="AD513" s="29">
        <f>IF(AND(MYRANKS_H[[#This Row],[RANK]]&lt;=(TOTAL_HITTERS_DRAFTED-HITTERS_BELOW_REPL_DRAFTED),MYRANKS_H[[#This Row],[$ACTUAL]]=""),MYRANKS_H[[#This Row],[POINTS OVER REPL]],0)</f>
        <v>0</v>
      </c>
      <c r="AE513" s="35">
        <f>IF(MYRANKS_H[[#This Row],[$ACTUAL]]="",MYRANKS_H[[#This Row],[POINTS OVER REPL]]*REMAINING_DOLLAR_VALUE_PER_POINT+1,0)</f>
        <v>1</v>
      </c>
    </row>
    <row r="514" spans="1:31" ht="15" customHeight="1" x14ac:dyDescent="0.25">
      <c r="A514" s="2" t="s">
        <v>11659</v>
      </c>
      <c r="B514" s="14" t="str">
        <f>VLOOKUP(MYRANKS_H[[#This Row],[PLAYERID]],PLAYERIDMAP2[],COLUMN(PLAYERIDMAP2[LASTNAME]),FALSE)</f>
        <v>Cameron</v>
      </c>
      <c r="C514" s="14" t="str">
        <f>VLOOKUP(MYRANKS_H[[#This Row],[PLAYERID]],PLAYERIDMAP2[],COLUMN(PLAYERIDMAP2[FIRSTNAME]),FALSE)</f>
        <v>Mike</v>
      </c>
      <c r="D514" s="14" t="str">
        <f>MYRANKS_H[[#This Row],[FNAME]]&amp;" "&amp;MYRANKS_H[[#This Row],[LNAME]]</f>
        <v>Mike Cameron</v>
      </c>
      <c r="E514" s="14" t="str">
        <f>VLOOKUP(MYRANKS_H[[#This Row],[PLAYERID]],PLAYERIDMAP2[],COLUMN(PLAYERIDMAP2[TEAM]),FALSE)</f>
        <v>N/A</v>
      </c>
      <c r="F514" s="14" t="str">
        <f>VLOOKUP(MYRANKS_H[[#This Row],[PLAYERID]],PLAYERIDMAP2[],COLUMN(PLAYERIDMAP2[POS]),FALSE)</f>
        <v>OF</v>
      </c>
      <c r="G514" s="14">
        <f>IFERROR(VALUE(VLOOKUP(MYRANKS_H[[#This Row],[PLAYERID]],PLAYERIDMAP2[],COLUMN(PLAYERIDMAP2[IDFANGRAPHS]),FALSE)),VLOOKUP(MYRANKS_H[[#This Row],[PLAYERID]],PLAYERIDMAP2[],COLUMN(PLAYERIDMAP2[IDFANGRAPHS]),FALSE))</f>
        <v>1070</v>
      </c>
      <c r="H514" s="56">
        <f>IFERROR(VLOOKUP(MYRANKS_H[[#This Row],[IDFANGRAPHS]],STEAMER_H[],COLUMN(STEAMER_H[PA]),FALSE),0)</f>
        <v>0</v>
      </c>
      <c r="I514" s="56">
        <f>IFERROR(VLOOKUP(MYRANKS_H[[#This Row],[IDFANGRAPHS]],STEAMER_H[],COLUMN(STEAMER_H[AB]),FALSE),0)</f>
        <v>0</v>
      </c>
      <c r="J514" s="56">
        <f>IFERROR(VLOOKUP(MYRANKS_H[[#This Row],[IDFANGRAPHS]],STEAMER_H[],COLUMN(STEAMER_H[H]),FALSE),0)</f>
        <v>0</v>
      </c>
      <c r="K514" s="56">
        <f>IFERROR(VLOOKUP(MYRANKS_H[[#This Row],[IDFANGRAPHS]],STEAMER_H[],COLUMN(STEAMER_H[2B]),FALSE),0)</f>
        <v>0</v>
      </c>
      <c r="L514" s="56">
        <f>IFERROR(VLOOKUP(MYRANKS_H[[#This Row],[IDFANGRAPHS]],STEAMER_H[],COLUMN(STEAMER_H[3B]),FALSE),0)</f>
        <v>0</v>
      </c>
      <c r="M514" s="56">
        <f>IFERROR(VLOOKUP(MYRANKS_H[[#This Row],[IDFANGRAPHS]],STEAMER_H[],COLUMN(STEAMER_H[HR]),FALSE),0)</f>
        <v>0</v>
      </c>
      <c r="N514" s="56">
        <f>IFERROR(VLOOKUP(MYRANKS_H[[#This Row],[IDFANGRAPHS]],STEAMER_H[],COLUMN(STEAMER_H[R]),FALSE),0)</f>
        <v>0</v>
      </c>
      <c r="O514" s="56">
        <f>IFERROR(VLOOKUP(MYRANKS_H[[#This Row],[IDFANGRAPHS]],STEAMER_H[],COLUMN(STEAMER_H[RBI]),FALSE),0)</f>
        <v>0</v>
      </c>
      <c r="P514" s="56">
        <f>IFERROR(VLOOKUP(MYRANKS_H[[#This Row],[IDFANGRAPHS]],STEAMER_H[],COLUMN(STEAMER_H[BB]),FALSE),0)</f>
        <v>0</v>
      </c>
      <c r="Q514" s="56">
        <f>IFERROR(VLOOKUP(MYRANKS_H[[#This Row],[IDFANGRAPHS]],STEAMER_H[],COLUMN(STEAMER_H[HBP]),FALSE),0)</f>
        <v>0</v>
      </c>
      <c r="R514" s="56">
        <f>IFERROR(VLOOKUP(MYRANKS_H[[#This Row],[IDFANGRAPHS]],STEAMER_H[],COLUMN(STEAMER_H[SO]),FALSE),0)</f>
        <v>0</v>
      </c>
      <c r="S514" s="56">
        <f>IFERROR(VLOOKUP(MYRANKS_H[[#This Row],[IDFANGRAPHS]],STEAMER_H[],COLUMN(STEAMER_H[SB]),FALSE),0)</f>
        <v>0</v>
      </c>
      <c r="T514" s="19">
        <f>IFERROR(MYRANKS_H[[#This Row],[H]]/MYRANKS_H[[#This Row],[AB]],0)</f>
        <v>0</v>
      </c>
      <c r="U514" s="19">
        <f>IFERROR((MYRANKS_H[[#This Row],[H]]+MYRANKS_H[[#This Row],[BB]]+MYRANKS_H[[#This Row],[HBP]])/(MYRANKS_H[[#This Row],[AB]]+MYRANKS_H[[#This Row],[BB]]+MYRANKS_H[[#This Row],[HBP]]),0)</f>
        <v>0</v>
      </c>
      <c r="V514" s="19">
        <f>IFERROR((MYRANKS_H[[#This Row],[H]]+MYRANKS_H[[#This Row],[2B]]+2*MYRANKS_H[[#This Row],[3B]]+3*MYRANKS_H[[#This Row],[HR]])/MYRANKS_H[[#This Row],[AB]],0)</f>
        <v>0</v>
      </c>
      <c r="W51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4" s="27">
        <f>VLOOKUP(MYRANKS_H[[#This Row],[POS]],REPLACEMENT_LEVEL[],3,FALSE)</f>
        <v>0</v>
      </c>
      <c r="Y514" s="27">
        <f>MYRANKS_H[[#This Row],[PROJ PTS]]-MYRANKS_H[[#This Row],[REPL LEVEL]]</f>
        <v>0</v>
      </c>
      <c r="Z514" s="27">
        <f>RANK(MYRANKS_H[[#This Row],[POINTS OVER REPL]],MYRANKS_H[POINTS OVER REPL])</f>
        <v>1</v>
      </c>
      <c r="AA514" s="29">
        <f>IF(MYRANKS_H[[#This Row],[RANK]]&lt;=TOTAL_HITTERS_DRAFTED,MYRANKS_H[[#This Row],[POINTS OVER REPL]],0)</f>
        <v>0</v>
      </c>
      <c r="AB514" s="35">
        <f>MYRANKS_H[[#This Row],[POINTS OVER REPL]]*DOLLAR_VALUE_PER_POINT+1</f>
        <v>1</v>
      </c>
      <c r="AC514" s="35"/>
      <c r="AD514" s="29">
        <f>IF(AND(MYRANKS_H[[#This Row],[RANK]]&lt;=(TOTAL_HITTERS_DRAFTED-HITTERS_BELOW_REPL_DRAFTED),MYRANKS_H[[#This Row],[$ACTUAL]]=""),MYRANKS_H[[#This Row],[POINTS OVER REPL]],0)</f>
        <v>0</v>
      </c>
      <c r="AE514" s="35">
        <f>IF(MYRANKS_H[[#This Row],[$ACTUAL]]="",MYRANKS_H[[#This Row],[POINTS OVER REPL]]*REMAINING_DOLLAR_VALUE_PER_POINT+1,0)</f>
        <v>1</v>
      </c>
    </row>
    <row r="515" spans="1:31" ht="15" customHeight="1" x14ac:dyDescent="0.25">
      <c r="A515" s="2" t="s">
        <v>11661</v>
      </c>
      <c r="B515" s="14" t="str">
        <f>VLOOKUP(MYRANKS_H[[#This Row],[PLAYERID]],PLAYERIDMAP2[],COLUMN(PLAYERIDMAP2[LASTNAME]),FALSE)</f>
        <v>Campana</v>
      </c>
      <c r="C515" s="14" t="str">
        <f>VLOOKUP(MYRANKS_H[[#This Row],[PLAYERID]],PLAYERIDMAP2[],COLUMN(PLAYERIDMAP2[FIRSTNAME]),FALSE)</f>
        <v>Tony</v>
      </c>
      <c r="D515" s="14" t="str">
        <f>MYRANKS_H[[#This Row],[FNAME]]&amp;" "&amp;MYRANKS_H[[#This Row],[LNAME]]</f>
        <v>Tony Campana</v>
      </c>
      <c r="E515" s="14" t="str">
        <f>VLOOKUP(MYRANKS_H[[#This Row],[PLAYERID]],PLAYERIDMAP2[],COLUMN(PLAYERIDMAP2[TEAM]),FALSE)</f>
        <v>CHW</v>
      </c>
      <c r="F515" s="14" t="str">
        <f>VLOOKUP(MYRANKS_H[[#This Row],[PLAYERID]],PLAYERIDMAP2[],COLUMN(PLAYERIDMAP2[POS]),FALSE)</f>
        <v>OF</v>
      </c>
      <c r="G515" s="14">
        <f>IFERROR(VALUE(VLOOKUP(MYRANKS_H[[#This Row],[PLAYERID]],PLAYERIDMAP2[],COLUMN(PLAYERIDMAP2[IDFANGRAPHS]),FALSE)),VLOOKUP(MYRANKS_H[[#This Row],[PLAYERID]],PLAYERIDMAP2[],COLUMN(PLAYERIDMAP2[IDFANGRAPHS]),FALSE))</f>
        <v>4964</v>
      </c>
      <c r="H515" s="56">
        <f>IFERROR(VLOOKUP(MYRANKS_H[[#This Row],[IDFANGRAPHS]],STEAMER_H[],COLUMN(STEAMER_H[PA]),FALSE),0)</f>
        <v>1</v>
      </c>
      <c r="I515" s="56">
        <f>IFERROR(VLOOKUP(MYRANKS_H[[#This Row],[IDFANGRAPHS]],STEAMER_H[],COLUMN(STEAMER_H[AB]),FALSE),0)</f>
        <v>1</v>
      </c>
      <c r="J515" s="56">
        <f>IFERROR(VLOOKUP(MYRANKS_H[[#This Row],[IDFANGRAPHS]],STEAMER_H[],COLUMN(STEAMER_H[H]),FALSE),0)</f>
        <v>0</v>
      </c>
      <c r="K515" s="56">
        <f>IFERROR(VLOOKUP(MYRANKS_H[[#This Row],[IDFANGRAPHS]],STEAMER_H[],COLUMN(STEAMER_H[2B]),FALSE),0)</f>
        <v>0</v>
      </c>
      <c r="L515" s="56">
        <f>IFERROR(VLOOKUP(MYRANKS_H[[#This Row],[IDFANGRAPHS]],STEAMER_H[],COLUMN(STEAMER_H[3B]),FALSE),0)</f>
        <v>0</v>
      </c>
      <c r="M515" s="56">
        <f>IFERROR(VLOOKUP(MYRANKS_H[[#This Row],[IDFANGRAPHS]],STEAMER_H[],COLUMN(STEAMER_H[HR]),FALSE),0)</f>
        <v>0</v>
      </c>
      <c r="N515" s="56">
        <f>IFERROR(VLOOKUP(MYRANKS_H[[#This Row],[IDFANGRAPHS]],STEAMER_H[],COLUMN(STEAMER_H[R]),FALSE),0)</f>
        <v>0</v>
      </c>
      <c r="O515" s="56">
        <f>IFERROR(VLOOKUP(MYRANKS_H[[#This Row],[IDFANGRAPHS]],STEAMER_H[],COLUMN(STEAMER_H[RBI]),FALSE),0)</f>
        <v>0</v>
      </c>
      <c r="P515" s="56">
        <f>IFERROR(VLOOKUP(MYRANKS_H[[#This Row],[IDFANGRAPHS]],STEAMER_H[],COLUMN(STEAMER_H[BB]),FALSE),0)</f>
        <v>0</v>
      </c>
      <c r="Q515" s="56">
        <f>IFERROR(VLOOKUP(MYRANKS_H[[#This Row],[IDFANGRAPHS]],STEAMER_H[],COLUMN(STEAMER_H[HBP]),FALSE),0)</f>
        <v>0</v>
      </c>
      <c r="R515" s="56">
        <f>IFERROR(VLOOKUP(MYRANKS_H[[#This Row],[IDFANGRAPHS]],STEAMER_H[],COLUMN(STEAMER_H[SO]),FALSE),0)</f>
        <v>0</v>
      </c>
      <c r="S515" s="56">
        <f>IFERROR(VLOOKUP(MYRANKS_H[[#This Row],[IDFANGRAPHS]],STEAMER_H[],COLUMN(STEAMER_H[SB]),FALSE),0)</f>
        <v>0</v>
      </c>
      <c r="T515" s="19">
        <f>IFERROR(MYRANKS_H[[#This Row],[H]]/MYRANKS_H[[#This Row],[AB]],0)</f>
        <v>0</v>
      </c>
      <c r="U515" s="19">
        <f>IFERROR((MYRANKS_H[[#This Row],[H]]+MYRANKS_H[[#This Row],[BB]]+MYRANKS_H[[#This Row],[HBP]])/(MYRANKS_H[[#This Row],[AB]]+MYRANKS_H[[#This Row],[BB]]+MYRANKS_H[[#This Row],[HBP]]),0)</f>
        <v>0</v>
      </c>
      <c r="V515" s="19">
        <f>IFERROR((MYRANKS_H[[#This Row],[H]]+MYRANKS_H[[#This Row],[2B]]+2*MYRANKS_H[[#This Row],[3B]]+3*MYRANKS_H[[#This Row],[HR]])/MYRANKS_H[[#This Row],[AB]],0)</f>
        <v>0</v>
      </c>
      <c r="W51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5" s="27">
        <f>VLOOKUP(MYRANKS_H[[#This Row],[POS]],REPLACEMENT_LEVEL[],3,FALSE)</f>
        <v>0</v>
      </c>
      <c r="Y515" s="27">
        <f>MYRANKS_H[[#This Row],[PROJ PTS]]-MYRANKS_H[[#This Row],[REPL LEVEL]]</f>
        <v>0</v>
      </c>
      <c r="Z515" s="27">
        <f>RANK(MYRANKS_H[[#This Row],[POINTS OVER REPL]],MYRANKS_H[POINTS OVER REPL])</f>
        <v>1</v>
      </c>
      <c r="AA515" s="29">
        <f>IF(MYRANKS_H[[#This Row],[RANK]]&lt;=TOTAL_HITTERS_DRAFTED,MYRANKS_H[[#This Row],[POINTS OVER REPL]],0)</f>
        <v>0</v>
      </c>
      <c r="AB515" s="35">
        <f>MYRANKS_H[[#This Row],[POINTS OVER REPL]]*DOLLAR_VALUE_PER_POINT+1</f>
        <v>1</v>
      </c>
      <c r="AC515" s="35"/>
      <c r="AD515" s="29">
        <f>IF(AND(MYRANKS_H[[#This Row],[RANK]]&lt;=(TOTAL_HITTERS_DRAFTED-HITTERS_BELOW_REPL_DRAFTED),MYRANKS_H[[#This Row],[$ACTUAL]]=""),MYRANKS_H[[#This Row],[POINTS OVER REPL]],0)</f>
        <v>0</v>
      </c>
      <c r="AE515" s="35">
        <f>IF(MYRANKS_H[[#This Row],[$ACTUAL]]="",MYRANKS_H[[#This Row],[POINTS OVER REPL]]*REMAINING_DOLLAR_VALUE_PER_POINT+1,0)</f>
        <v>1</v>
      </c>
    </row>
    <row r="516" spans="1:31" x14ac:dyDescent="0.25">
      <c r="A516" s="2" t="s">
        <v>19389</v>
      </c>
      <c r="B516" s="14" t="str">
        <f>VLOOKUP(MYRANKS_H[[#This Row],[PLAYERID]],PLAYERIDMAP2[],COLUMN(PLAYERIDMAP2[LASTNAME]),FALSE)</f>
        <v>Canha</v>
      </c>
      <c r="C516" s="14" t="str">
        <f>VLOOKUP(MYRANKS_H[[#This Row],[PLAYERID]],PLAYERIDMAP2[],COLUMN(PLAYERIDMAP2[FIRSTNAME]),FALSE)</f>
        <v>Mark</v>
      </c>
      <c r="D516" s="14" t="str">
        <f>MYRANKS_H[[#This Row],[FNAME]]&amp;" "&amp;MYRANKS_H[[#This Row],[LNAME]]</f>
        <v>Mark Canha</v>
      </c>
      <c r="E516" s="14" t="str">
        <f>VLOOKUP(MYRANKS_H[[#This Row],[PLAYERID]],PLAYERIDMAP2[],COLUMN(PLAYERIDMAP2[TEAM]),FALSE)</f>
        <v>OAK</v>
      </c>
      <c r="F516" s="14" t="str">
        <f>VLOOKUP(MYRANKS_H[[#This Row],[PLAYERID]],PLAYERIDMAP2[],COLUMN(PLAYERIDMAP2[POS]),FALSE)</f>
        <v>OF</v>
      </c>
      <c r="G516" s="14">
        <f>IFERROR(VALUE(VLOOKUP(MYRANKS_H[[#This Row],[PLAYERID]],PLAYERIDMAP2[],COLUMN(PLAYERIDMAP2[IDFANGRAPHS]),FALSE)),VLOOKUP(MYRANKS_H[[#This Row],[PLAYERID]],PLAYERIDMAP2[],COLUMN(PLAYERIDMAP2[IDFANGRAPHS]),FALSE))</f>
        <v>11445</v>
      </c>
      <c r="H516" s="56">
        <f>IFERROR(VLOOKUP(MYRANKS_H[[#This Row],[IDFANGRAPHS]],STEAMER_H[],COLUMN(STEAMER_H[PA]),FALSE),0)</f>
        <v>480</v>
      </c>
      <c r="I516" s="56">
        <f>IFERROR(VLOOKUP(MYRANKS_H[[#This Row],[IDFANGRAPHS]],STEAMER_H[],COLUMN(STEAMER_H[AB]),FALSE),0)</f>
        <v>430</v>
      </c>
      <c r="J516" s="56">
        <f>IFERROR(VLOOKUP(MYRANKS_H[[#This Row],[IDFANGRAPHS]],STEAMER_H[],COLUMN(STEAMER_H[H]),FALSE),0)</f>
        <v>111</v>
      </c>
      <c r="K516" s="56">
        <f>IFERROR(VLOOKUP(MYRANKS_H[[#This Row],[IDFANGRAPHS]],STEAMER_H[],COLUMN(STEAMER_H[2B]),FALSE),0)</f>
        <v>22</v>
      </c>
      <c r="L516" s="56">
        <f>IFERROR(VLOOKUP(MYRANKS_H[[#This Row],[IDFANGRAPHS]],STEAMER_H[],COLUMN(STEAMER_H[3B]),FALSE),0)</f>
        <v>2</v>
      </c>
      <c r="M516" s="56">
        <f>IFERROR(VLOOKUP(MYRANKS_H[[#This Row],[IDFANGRAPHS]],STEAMER_H[],COLUMN(STEAMER_H[HR]),FALSE),0)</f>
        <v>14</v>
      </c>
      <c r="N516" s="56">
        <f>IFERROR(VLOOKUP(MYRANKS_H[[#This Row],[IDFANGRAPHS]],STEAMER_H[],COLUMN(STEAMER_H[R]),FALSE),0)</f>
        <v>56</v>
      </c>
      <c r="O516" s="56">
        <f>IFERROR(VLOOKUP(MYRANKS_H[[#This Row],[IDFANGRAPHS]],STEAMER_H[],COLUMN(STEAMER_H[RBI]),FALSE),0)</f>
        <v>54</v>
      </c>
      <c r="P516" s="56">
        <f>IFERROR(VLOOKUP(MYRANKS_H[[#This Row],[IDFANGRAPHS]],STEAMER_H[],COLUMN(STEAMER_H[BB]),FALSE),0)</f>
        <v>36</v>
      </c>
      <c r="Q516" s="56">
        <f>IFERROR(VLOOKUP(MYRANKS_H[[#This Row],[IDFANGRAPHS]],STEAMER_H[],COLUMN(STEAMER_H[HBP]),FALSE),0)</f>
        <v>7</v>
      </c>
      <c r="R516" s="56">
        <f>IFERROR(VLOOKUP(MYRANKS_H[[#This Row],[IDFANGRAPHS]],STEAMER_H[],COLUMN(STEAMER_H[SO]),FALSE),0)</f>
        <v>99</v>
      </c>
      <c r="S516" s="56">
        <f>IFERROR(VLOOKUP(MYRANKS_H[[#This Row],[IDFANGRAPHS]],STEAMER_H[],COLUMN(STEAMER_H[SB]),FALSE),0)</f>
        <v>5</v>
      </c>
      <c r="T516" s="19">
        <f>IFERROR(MYRANKS_H[[#This Row],[H]]/MYRANKS_H[[#This Row],[AB]],0)</f>
        <v>0.25813953488372093</v>
      </c>
      <c r="U516" s="19">
        <f>IFERROR((MYRANKS_H[[#This Row],[H]]+MYRANKS_H[[#This Row],[BB]]+MYRANKS_H[[#This Row],[HBP]])/(MYRANKS_H[[#This Row],[AB]]+MYRANKS_H[[#This Row],[BB]]+MYRANKS_H[[#This Row],[HBP]]),0)</f>
        <v>0.32558139534883723</v>
      </c>
      <c r="V516" s="19">
        <f>IFERROR((MYRANKS_H[[#This Row],[H]]+MYRANKS_H[[#This Row],[2B]]+2*MYRANKS_H[[#This Row],[3B]]+3*MYRANKS_H[[#This Row],[HR]])/MYRANKS_H[[#This Row],[AB]],0)</f>
        <v>0.41627906976744183</v>
      </c>
      <c r="W51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6" s="27">
        <f>VLOOKUP(MYRANKS_H[[#This Row],[POS]],REPLACEMENT_LEVEL[],3,FALSE)</f>
        <v>0</v>
      </c>
      <c r="Y516" s="27">
        <f>MYRANKS_H[[#This Row],[PROJ PTS]]-MYRANKS_H[[#This Row],[REPL LEVEL]]</f>
        <v>0</v>
      </c>
      <c r="Z516" s="27">
        <f>RANK(MYRANKS_H[[#This Row],[POINTS OVER REPL]],MYRANKS_H[POINTS OVER REPL])</f>
        <v>1</v>
      </c>
      <c r="AA516" s="29">
        <f>IF(MYRANKS_H[[#This Row],[RANK]]&lt;=TOTAL_HITTERS_DRAFTED,MYRANKS_H[[#This Row],[POINTS OVER REPL]],0)</f>
        <v>0</v>
      </c>
      <c r="AB516" s="35">
        <f>MYRANKS_H[[#This Row],[POINTS OVER REPL]]*DOLLAR_VALUE_PER_POINT+1</f>
        <v>1</v>
      </c>
      <c r="AC516" s="35"/>
      <c r="AD516" s="29">
        <f>IF(AND(MYRANKS_H[[#This Row],[RANK]]&lt;=(TOTAL_HITTERS_DRAFTED-HITTERS_BELOW_REPL_DRAFTED),MYRANKS_H[[#This Row],[$ACTUAL]]=""),MYRANKS_H[[#This Row],[POINTS OVER REPL]],0)</f>
        <v>0</v>
      </c>
      <c r="AE516" s="35">
        <f>IF(MYRANKS_H[[#This Row],[$ACTUAL]]="",MYRANKS_H[[#This Row],[POINTS OVER REPL]]*REMAINING_DOLLAR_VALUE_PER_POINT+1,0)</f>
        <v>1</v>
      </c>
    </row>
    <row r="517" spans="1:31" ht="15" customHeight="1" x14ac:dyDescent="0.25">
      <c r="A517" s="2" t="s">
        <v>11675</v>
      </c>
      <c r="B517" s="14" t="str">
        <f>VLOOKUP(MYRANKS_H[[#This Row],[PLAYERID]],PLAYERIDMAP2[],COLUMN(PLAYERIDMAP2[LASTNAME]),FALSE)</f>
        <v>Cantu</v>
      </c>
      <c r="C517" s="14" t="str">
        <f>VLOOKUP(MYRANKS_H[[#This Row],[PLAYERID]],PLAYERIDMAP2[],COLUMN(PLAYERIDMAP2[FIRSTNAME]),FALSE)</f>
        <v>Jorge</v>
      </c>
      <c r="D517" s="14" t="str">
        <f>MYRANKS_H[[#This Row],[FNAME]]&amp;" "&amp;MYRANKS_H[[#This Row],[LNAME]]</f>
        <v>Jorge Cantu</v>
      </c>
      <c r="E517" s="14" t="str">
        <f>VLOOKUP(MYRANKS_H[[#This Row],[PLAYERID]],PLAYERIDMAP2[],COLUMN(PLAYERIDMAP2[TEAM]),FALSE)</f>
        <v>N/A</v>
      </c>
      <c r="F517" s="14" t="str">
        <f>VLOOKUP(MYRANKS_H[[#This Row],[PLAYERID]],PLAYERIDMAP2[],COLUMN(PLAYERIDMAP2[POS]),FALSE)</f>
        <v>3B</v>
      </c>
      <c r="G517" s="14">
        <f>IFERROR(VALUE(VLOOKUP(MYRANKS_H[[#This Row],[PLAYERID]],PLAYERIDMAP2[],COLUMN(PLAYERIDMAP2[IDFANGRAPHS]),FALSE)),VLOOKUP(MYRANKS_H[[#This Row],[PLAYERID]],PLAYERIDMAP2[],COLUMN(PLAYERIDMAP2[IDFANGRAPHS]),FALSE))</f>
        <v>2521</v>
      </c>
      <c r="H517" s="56">
        <f>IFERROR(VLOOKUP(MYRANKS_H[[#This Row],[IDFANGRAPHS]],STEAMER_H[],COLUMN(STEAMER_H[PA]),FALSE),0)</f>
        <v>0</v>
      </c>
      <c r="I517" s="56">
        <f>IFERROR(VLOOKUP(MYRANKS_H[[#This Row],[IDFANGRAPHS]],STEAMER_H[],COLUMN(STEAMER_H[AB]),FALSE),0)</f>
        <v>0</v>
      </c>
      <c r="J517" s="56">
        <f>IFERROR(VLOOKUP(MYRANKS_H[[#This Row],[IDFANGRAPHS]],STEAMER_H[],COLUMN(STEAMER_H[H]),FALSE),0)</f>
        <v>0</v>
      </c>
      <c r="K517" s="56">
        <f>IFERROR(VLOOKUP(MYRANKS_H[[#This Row],[IDFANGRAPHS]],STEAMER_H[],COLUMN(STEAMER_H[2B]),FALSE),0)</f>
        <v>0</v>
      </c>
      <c r="L517" s="56">
        <f>IFERROR(VLOOKUP(MYRANKS_H[[#This Row],[IDFANGRAPHS]],STEAMER_H[],COLUMN(STEAMER_H[3B]),FALSE),0)</f>
        <v>0</v>
      </c>
      <c r="M517" s="56">
        <f>IFERROR(VLOOKUP(MYRANKS_H[[#This Row],[IDFANGRAPHS]],STEAMER_H[],COLUMN(STEAMER_H[HR]),FALSE),0)</f>
        <v>0</v>
      </c>
      <c r="N517" s="56">
        <f>IFERROR(VLOOKUP(MYRANKS_H[[#This Row],[IDFANGRAPHS]],STEAMER_H[],COLUMN(STEAMER_H[R]),FALSE),0)</f>
        <v>0</v>
      </c>
      <c r="O517" s="56">
        <f>IFERROR(VLOOKUP(MYRANKS_H[[#This Row],[IDFANGRAPHS]],STEAMER_H[],COLUMN(STEAMER_H[RBI]),FALSE),0)</f>
        <v>0</v>
      </c>
      <c r="P517" s="56">
        <f>IFERROR(VLOOKUP(MYRANKS_H[[#This Row],[IDFANGRAPHS]],STEAMER_H[],COLUMN(STEAMER_H[BB]),FALSE),0)</f>
        <v>0</v>
      </c>
      <c r="Q517" s="56">
        <f>IFERROR(VLOOKUP(MYRANKS_H[[#This Row],[IDFANGRAPHS]],STEAMER_H[],COLUMN(STEAMER_H[HBP]),FALSE),0)</f>
        <v>0</v>
      </c>
      <c r="R517" s="56">
        <f>IFERROR(VLOOKUP(MYRANKS_H[[#This Row],[IDFANGRAPHS]],STEAMER_H[],COLUMN(STEAMER_H[SO]),FALSE),0)</f>
        <v>0</v>
      </c>
      <c r="S517" s="56">
        <f>IFERROR(VLOOKUP(MYRANKS_H[[#This Row],[IDFANGRAPHS]],STEAMER_H[],COLUMN(STEAMER_H[SB]),FALSE),0)</f>
        <v>0</v>
      </c>
      <c r="T517" s="19">
        <f>IFERROR(MYRANKS_H[[#This Row],[H]]/MYRANKS_H[[#This Row],[AB]],0)</f>
        <v>0</v>
      </c>
      <c r="U517" s="19">
        <f>IFERROR((MYRANKS_H[[#This Row],[H]]+MYRANKS_H[[#This Row],[BB]]+MYRANKS_H[[#This Row],[HBP]])/(MYRANKS_H[[#This Row],[AB]]+MYRANKS_H[[#This Row],[BB]]+MYRANKS_H[[#This Row],[HBP]]),0)</f>
        <v>0</v>
      </c>
      <c r="V517" s="19">
        <f>IFERROR((MYRANKS_H[[#This Row],[H]]+MYRANKS_H[[#This Row],[2B]]+2*MYRANKS_H[[#This Row],[3B]]+3*MYRANKS_H[[#This Row],[HR]])/MYRANKS_H[[#This Row],[AB]],0)</f>
        <v>0</v>
      </c>
      <c r="W51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7" s="27">
        <f>VLOOKUP(MYRANKS_H[[#This Row],[POS]],REPLACEMENT_LEVEL[],3,FALSE)</f>
        <v>0</v>
      </c>
      <c r="Y517" s="27">
        <f>MYRANKS_H[[#This Row],[PROJ PTS]]-MYRANKS_H[[#This Row],[REPL LEVEL]]</f>
        <v>0</v>
      </c>
      <c r="Z517" s="27">
        <f>RANK(MYRANKS_H[[#This Row],[POINTS OVER REPL]],MYRANKS_H[POINTS OVER REPL])</f>
        <v>1</v>
      </c>
      <c r="AA517" s="29">
        <f>IF(MYRANKS_H[[#This Row],[RANK]]&lt;=TOTAL_HITTERS_DRAFTED,MYRANKS_H[[#This Row],[POINTS OVER REPL]],0)</f>
        <v>0</v>
      </c>
      <c r="AB517" s="35">
        <f>MYRANKS_H[[#This Row],[POINTS OVER REPL]]*DOLLAR_VALUE_PER_POINT+1</f>
        <v>1</v>
      </c>
      <c r="AC517" s="35"/>
      <c r="AD517" s="29">
        <f>IF(AND(MYRANKS_H[[#This Row],[RANK]]&lt;=(TOTAL_HITTERS_DRAFTED-HITTERS_BELOW_REPL_DRAFTED),MYRANKS_H[[#This Row],[$ACTUAL]]=""),MYRANKS_H[[#This Row],[POINTS OVER REPL]],0)</f>
        <v>0</v>
      </c>
      <c r="AE517" s="35">
        <f>IF(MYRANKS_H[[#This Row],[$ACTUAL]]="",MYRANKS_H[[#This Row],[POINTS OVER REPL]]*REMAINING_DOLLAR_VALUE_PER_POINT+1,0)</f>
        <v>1</v>
      </c>
    </row>
    <row r="518" spans="1:31" ht="15" customHeight="1" x14ac:dyDescent="0.25">
      <c r="A518" s="2" t="s">
        <v>11677</v>
      </c>
      <c r="B518" s="14" t="str">
        <f>VLOOKUP(MYRANKS_H[[#This Row],[PLAYERID]],PLAYERIDMAP2[],COLUMN(PLAYERIDMAP2[LASTNAME]),FALSE)</f>
        <v>Canzler</v>
      </c>
      <c r="C518" s="14" t="str">
        <f>VLOOKUP(MYRANKS_H[[#This Row],[PLAYERID]],PLAYERIDMAP2[],COLUMN(PLAYERIDMAP2[FIRSTNAME]),FALSE)</f>
        <v>Russ</v>
      </c>
      <c r="D518" s="14" t="str">
        <f>MYRANKS_H[[#This Row],[FNAME]]&amp;" "&amp;MYRANKS_H[[#This Row],[LNAME]]</f>
        <v>Russ Canzler</v>
      </c>
      <c r="E518" s="14" t="str">
        <f>VLOOKUP(MYRANKS_H[[#This Row],[PLAYERID]],PLAYERIDMAP2[],COLUMN(PLAYERIDMAP2[TEAM]),FALSE)</f>
        <v>BAL</v>
      </c>
      <c r="F518" s="14" t="str">
        <f>VLOOKUP(MYRANKS_H[[#This Row],[PLAYERID]],PLAYERIDMAP2[],COLUMN(PLAYERIDMAP2[POS]),FALSE)</f>
        <v>3B</v>
      </c>
      <c r="G518" s="14">
        <f>IFERROR(VALUE(VLOOKUP(MYRANKS_H[[#This Row],[PLAYERID]],PLAYERIDMAP2[],COLUMN(PLAYERIDMAP2[IDFANGRAPHS]),FALSE)),VLOOKUP(MYRANKS_H[[#This Row],[PLAYERID]],PLAYERIDMAP2[],COLUMN(PLAYERIDMAP2[IDFANGRAPHS]),FALSE))</f>
        <v>8265</v>
      </c>
      <c r="H518" s="56">
        <f>IFERROR(VLOOKUP(MYRANKS_H[[#This Row],[IDFANGRAPHS]],STEAMER_H[],COLUMN(STEAMER_H[PA]),FALSE),0)</f>
        <v>0</v>
      </c>
      <c r="I518" s="56">
        <f>IFERROR(VLOOKUP(MYRANKS_H[[#This Row],[IDFANGRAPHS]],STEAMER_H[],COLUMN(STEAMER_H[AB]),FALSE),0)</f>
        <v>0</v>
      </c>
      <c r="J518" s="56">
        <f>IFERROR(VLOOKUP(MYRANKS_H[[#This Row],[IDFANGRAPHS]],STEAMER_H[],COLUMN(STEAMER_H[H]),FALSE),0)</f>
        <v>0</v>
      </c>
      <c r="K518" s="56">
        <f>IFERROR(VLOOKUP(MYRANKS_H[[#This Row],[IDFANGRAPHS]],STEAMER_H[],COLUMN(STEAMER_H[2B]),FALSE),0)</f>
        <v>0</v>
      </c>
      <c r="L518" s="56">
        <f>IFERROR(VLOOKUP(MYRANKS_H[[#This Row],[IDFANGRAPHS]],STEAMER_H[],COLUMN(STEAMER_H[3B]),FALSE),0)</f>
        <v>0</v>
      </c>
      <c r="M518" s="56">
        <f>IFERROR(VLOOKUP(MYRANKS_H[[#This Row],[IDFANGRAPHS]],STEAMER_H[],COLUMN(STEAMER_H[HR]),FALSE),0)</f>
        <v>0</v>
      </c>
      <c r="N518" s="56">
        <f>IFERROR(VLOOKUP(MYRANKS_H[[#This Row],[IDFANGRAPHS]],STEAMER_H[],COLUMN(STEAMER_H[R]),FALSE),0)</f>
        <v>0</v>
      </c>
      <c r="O518" s="56">
        <f>IFERROR(VLOOKUP(MYRANKS_H[[#This Row],[IDFANGRAPHS]],STEAMER_H[],COLUMN(STEAMER_H[RBI]),FALSE),0)</f>
        <v>0</v>
      </c>
      <c r="P518" s="56">
        <f>IFERROR(VLOOKUP(MYRANKS_H[[#This Row],[IDFANGRAPHS]],STEAMER_H[],COLUMN(STEAMER_H[BB]),FALSE),0)</f>
        <v>0</v>
      </c>
      <c r="Q518" s="56">
        <f>IFERROR(VLOOKUP(MYRANKS_H[[#This Row],[IDFANGRAPHS]],STEAMER_H[],COLUMN(STEAMER_H[HBP]),FALSE),0)</f>
        <v>0</v>
      </c>
      <c r="R518" s="56">
        <f>IFERROR(VLOOKUP(MYRANKS_H[[#This Row],[IDFANGRAPHS]],STEAMER_H[],COLUMN(STEAMER_H[SO]),FALSE),0)</f>
        <v>0</v>
      </c>
      <c r="S518" s="56">
        <f>IFERROR(VLOOKUP(MYRANKS_H[[#This Row],[IDFANGRAPHS]],STEAMER_H[],COLUMN(STEAMER_H[SB]),FALSE),0)</f>
        <v>0</v>
      </c>
      <c r="T518" s="19">
        <f>IFERROR(MYRANKS_H[[#This Row],[H]]/MYRANKS_H[[#This Row],[AB]],0)</f>
        <v>0</v>
      </c>
      <c r="U518" s="19">
        <f>IFERROR((MYRANKS_H[[#This Row],[H]]+MYRANKS_H[[#This Row],[BB]]+MYRANKS_H[[#This Row],[HBP]])/(MYRANKS_H[[#This Row],[AB]]+MYRANKS_H[[#This Row],[BB]]+MYRANKS_H[[#This Row],[HBP]]),0)</f>
        <v>0</v>
      </c>
      <c r="V518" s="19">
        <f>IFERROR((MYRANKS_H[[#This Row],[H]]+MYRANKS_H[[#This Row],[2B]]+2*MYRANKS_H[[#This Row],[3B]]+3*MYRANKS_H[[#This Row],[HR]])/MYRANKS_H[[#This Row],[AB]],0)</f>
        <v>0</v>
      </c>
      <c r="W51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8" s="27">
        <f>VLOOKUP(MYRANKS_H[[#This Row],[POS]],REPLACEMENT_LEVEL[],3,FALSE)</f>
        <v>0</v>
      </c>
      <c r="Y518" s="27">
        <f>MYRANKS_H[[#This Row],[PROJ PTS]]-MYRANKS_H[[#This Row],[REPL LEVEL]]</f>
        <v>0</v>
      </c>
      <c r="Z518" s="27">
        <f>RANK(MYRANKS_H[[#This Row],[POINTS OVER REPL]],MYRANKS_H[POINTS OVER REPL])</f>
        <v>1</v>
      </c>
      <c r="AA518" s="29">
        <f>IF(MYRANKS_H[[#This Row],[RANK]]&lt;=TOTAL_HITTERS_DRAFTED,MYRANKS_H[[#This Row],[POINTS OVER REPL]],0)</f>
        <v>0</v>
      </c>
      <c r="AB518" s="35">
        <f>MYRANKS_H[[#This Row],[POINTS OVER REPL]]*DOLLAR_VALUE_PER_POINT+1</f>
        <v>1</v>
      </c>
      <c r="AC518" s="35"/>
      <c r="AD518" s="29">
        <f>IF(AND(MYRANKS_H[[#This Row],[RANK]]&lt;=(TOTAL_HITTERS_DRAFTED-HITTERS_BELOW_REPL_DRAFTED),MYRANKS_H[[#This Row],[$ACTUAL]]=""),MYRANKS_H[[#This Row],[POINTS OVER REPL]],0)</f>
        <v>0</v>
      </c>
      <c r="AE518" s="35">
        <f>IF(MYRANKS_H[[#This Row],[$ACTUAL]]="",MYRANKS_H[[#This Row],[POINTS OVER REPL]]*REMAINING_DOLLAR_VALUE_PER_POINT+1,0)</f>
        <v>1</v>
      </c>
    </row>
    <row r="519" spans="1:31" x14ac:dyDescent="0.25">
      <c r="A519" s="2" t="s">
        <v>11692</v>
      </c>
      <c r="B519" s="14" t="str">
        <f>VLOOKUP(MYRANKS_H[[#This Row],[PLAYERID]],PLAYERIDMAP2[],COLUMN(PLAYERIDMAP2[LASTNAME]),FALSE)</f>
        <v>Cardenas</v>
      </c>
      <c r="C519" s="14" t="str">
        <f>VLOOKUP(MYRANKS_H[[#This Row],[PLAYERID]],PLAYERIDMAP2[],COLUMN(PLAYERIDMAP2[FIRSTNAME]),FALSE)</f>
        <v>Adrian</v>
      </c>
      <c r="D519" s="14" t="str">
        <f>MYRANKS_H[[#This Row],[FNAME]]&amp;" "&amp;MYRANKS_H[[#This Row],[LNAME]]</f>
        <v>Adrian Cardenas</v>
      </c>
      <c r="E519" s="14" t="str">
        <f>VLOOKUP(MYRANKS_H[[#This Row],[PLAYERID]],PLAYERIDMAP2[],COLUMN(PLAYERIDMAP2[TEAM]),FALSE)</f>
        <v>CHC</v>
      </c>
      <c r="F519" s="14" t="str">
        <f>VLOOKUP(MYRANKS_H[[#This Row],[PLAYERID]],PLAYERIDMAP2[],COLUMN(PLAYERIDMAP2[POS]),FALSE)</f>
        <v>2B</v>
      </c>
      <c r="G519" s="14">
        <f>IFERROR(VALUE(VLOOKUP(MYRANKS_H[[#This Row],[PLAYERID]],PLAYERIDMAP2[],COLUMN(PLAYERIDMAP2[IDFANGRAPHS]),FALSE)),VLOOKUP(MYRANKS_H[[#This Row],[PLAYERID]],PLAYERIDMAP2[],COLUMN(PLAYERIDMAP2[IDFANGRAPHS]),FALSE))</f>
        <v>9514</v>
      </c>
      <c r="H519" s="56">
        <f>IFERROR(VLOOKUP(MYRANKS_H[[#This Row],[IDFANGRAPHS]],STEAMER_H[],COLUMN(STEAMER_H[PA]),FALSE),0)</f>
        <v>0</v>
      </c>
      <c r="I519" s="56">
        <f>IFERROR(VLOOKUP(MYRANKS_H[[#This Row],[IDFANGRAPHS]],STEAMER_H[],COLUMN(STEAMER_H[AB]),FALSE),0)</f>
        <v>0</v>
      </c>
      <c r="J519" s="56">
        <f>IFERROR(VLOOKUP(MYRANKS_H[[#This Row],[IDFANGRAPHS]],STEAMER_H[],COLUMN(STEAMER_H[H]),FALSE),0)</f>
        <v>0</v>
      </c>
      <c r="K519" s="56">
        <f>IFERROR(VLOOKUP(MYRANKS_H[[#This Row],[IDFANGRAPHS]],STEAMER_H[],COLUMN(STEAMER_H[2B]),FALSE),0)</f>
        <v>0</v>
      </c>
      <c r="L519" s="56">
        <f>IFERROR(VLOOKUP(MYRANKS_H[[#This Row],[IDFANGRAPHS]],STEAMER_H[],COLUMN(STEAMER_H[3B]),FALSE),0)</f>
        <v>0</v>
      </c>
      <c r="M519" s="56">
        <f>IFERROR(VLOOKUP(MYRANKS_H[[#This Row],[IDFANGRAPHS]],STEAMER_H[],COLUMN(STEAMER_H[HR]),FALSE),0)</f>
        <v>0</v>
      </c>
      <c r="N519" s="56">
        <f>IFERROR(VLOOKUP(MYRANKS_H[[#This Row],[IDFANGRAPHS]],STEAMER_H[],COLUMN(STEAMER_H[R]),FALSE),0)</f>
        <v>0</v>
      </c>
      <c r="O519" s="56">
        <f>IFERROR(VLOOKUP(MYRANKS_H[[#This Row],[IDFANGRAPHS]],STEAMER_H[],COLUMN(STEAMER_H[RBI]),FALSE),0)</f>
        <v>0</v>
      </c>
      <c r="P519" s="56">
        <f>IFERROR(VLOOKUP(MYRANKS_H[[#This Row],[IDFANGRAPHS]],STEAMER_H[],COLUMN(STEAMER_H[BB]),FALSE),0)</f>
        <v>0</v>
      </c>
      <c r="Q519" s="56">
        <f>IFERROR(VLOOKUP(MYRANKS_H[[#This Row],[IDFANGRAPHS]],STEAMER_H[],COLUMN(STEAMER_H[HBP]),FALSE),0)</f>
        <v>0</v>
      </c>
      <c r="R519" s="56">
        <f>IFERROR(VLOOKUP(MYRANKS_H[[#This Row],[IDFANGRAPHS]],STEAMER_H[],COLUMN(STEAMER_H[SO]),FALSE),0)</f>
        <v>0</v>
      </c>
      <c r="S519" s="56">
        <f>IFERROR(VLOOKUP(MYRANKS_H[[#This Row],[IDFANGRAPHS]],STEAMER_H[],COLUMN(STEAMER_H[SB]),FALSE),0)</f>
        <v>0</v>
      </c>
      <c r="T519" s="19">
        <f>IFERROR(MYRANKS_H[[#This Row],[H]]/MYRANKS_H[[#This Row],[AB]],0)</f>
        <v>0</v>
      </c>
      <c r="U519" s="19">
        <f>IFERROR((MYRANKS_H[[#This Row],[H]]+MYRANKS_H[[#This Row],[BB]]+MYRANKS_H[[#This Row],[HBP]])/(MYRANKS_H[[#This Row],[AB]]+MYRANKS_H[[#This Row],[BB]]+MYRANKS_H[[#This Row],[HBP]]),0)</f>
        <v>0</v>
      </c>
      <c r="V519" s="19">
        <f>IFERROR((MYRANKS_H[[#This Row],[H]]+MYRANKS_H[[#This Row],[2B]]+2*MYRANKS_H[[#This Row],[3B]]+3*MYRANKS_H[[#This Row],[HR]])/MYRANKS_H[[#This Row],[AB]],0)</f>
        <v>0</v>
      </c>
      <c r="W51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9" s="27">
        <f>VLOOKUP(MYRANKS_H[[#This Row],[POS]],REPLACEMENT_LEVEL[],3,FALSE)</f>
        <v>0</v>
      </c>
      <c r="Y519" s="27">
        <f>MYRANKS_H[[#This Row],[PROJ PTS]]-MYRANKS_H[[#This Row],[REPL LEVEL]]</f>
        <v>0</v>
      </c>
      <c r="Z519" s="27">
        <f>RANK(MYRANKS_H[[#This Row],[POINTS OVER REPL]],MYRANKS_H[POINTS OVER REPL])</f>
        <v>1</v>
      </c>
      <c r="AA519" s="29">
        <f>IF(MYRANKS_H[[#This Row],[RANK]]&lt;=TOTAL_HITTERS_DRAFTED,MYRANKS_H[[#This Row],[POINTS OVER REPL]],0)</f>
        <v>0</v>
      </c>
      <c r="AB519" s="35">
        <f>MYRANKS_H[[#This Row],[POINTS OVER REPL]]*DOLLAR_VALUE_PER_POINT+1</f>
        <v>1</v>
      </c>
      <c r="AC519" s="35"/>
      <c r="AD519" s="29">
        <f>IF(AND(MYRANKS_H[[#This Row],[RANK]]&lt;=(TOTAL_HITTERS_DRAFTED-HITTERS_BELOW_REPL_DRAFTED),MYRANKS_H[[#This Row],[$ACTUAL]]=""),MYRANKS_H[[#This Row],[POINTS OVER REPL]],0)</f>
        <v>0</v>
      </c>
      <c r="AE519" s="35">
        <f>IF(MYRANKS_H[[#This Row],[$ACTUAL]]="",MYRANKS_H[[#This Row],[POINTS OVER REPL]]*REMAINING_DOLLAR_VALUE_PER_POINT+1,0)</f>
        <v>1</v>
      </c>
    </row>
    <row r="520" spans="1:31" ht="15" customHeight="1" x14ac:dyDescent="0.25">
      <c r="A520" s="2" t="s">
        <v>11738</v>
      </c>
      <c r="B520" s="14" t="str">
        <f>VLOOKUP(MYRANKS_H[[#This Row],[PLAYERID]],PLAYERIDMAP2[],COLUMN(PLAYERIDMAP2[LASTNAME]),FALSE)</f>
        <v>Carrera</v>
      </c>
      <c r="C520" s="14" t="str">
        <f>VLOOKUP(MYRANKS_H[[#This Row],[PLAYERID]],PLAYERIDMAP2[],COLUMN(PLAYERIDMAP2[FIRSTNAME]),FALSE)</f>
        <v>Ezequiel</v>
      </c>
      <c r="D520" s="14" t="str">
        <f>MYRANKS_H[[#This Row],[FNAME]]&amp;" "&amp;MYRANKS_H[[#This Row],[LNAME]]</f>
        <v>Ezequiel Carrera</v>
      </c>
      <c r="E520" s="14" t="str">
        <f>VLOOKUP(MYRANKS_H[[#This Row],[PLAYERID]],PLAYERIDMAP2[],COLUMN(PLAYERIDMAP2[TEAM]),FALSE)</f>
        <v>DET</v>
      </c>
      <c r="F520" s="14" t="str">
        <f>VLOOKUP(MYRANKS_H[[#This Row],[PLAYERID]],PLAYERIDMAP2[],COLUMN(PLAYERIDMAP2[POS]),FALSE)</f>
        <v>OF</v>
      </c>
      <c r="G520" s="14">
        <f>IFERROR(VALUE(VLOOKUP(MYRANKS_H[[#This Row],[PLAYERID]],PLAYERIDMAP2[],COLUMN(PLAYERIDMAP2[IDFANGRAPHS]),FALSE)),VLOOKUP(MYRANKS_H[[#This Row],[PLAYERID]],PLAYERIDMAP2[],COLUMN(PLAYERIDMAP2[IDFANGRAPHS]),FALSE))</f>
        <v>9048</v>
      </c>
      <c r="H520" s="56">
        <f>IFERROR(VLOOKUP(MYRANKS_H[[#This Row],[IDFANGRAPHS]],STEAMER_H[],COLUMN(STEAMER_H[PA]),FALSE),0)</f>
        <v>107</v>
      </c>
      <c r="I520" s="56">
        <f>IFERROR(VLOOKUP(MYRANKS_H[[#This Row],[IDFANGRAPHS]],STEAMER_H[],COLUMN(STEAMER_H[AB]),FALSE),0)</f>
        <v>98</v>
      </c>
      <c r="J520" s="56">
        <f>IFERROR(VLOOKUP(MYRANKS_H[[#This Row],[IDFANGRAPHS]],STEAMER_H[],COLUMN(STEAMER_H[H]),FALSE),0)</f>
        <v>25</v>
      </c>
      <c r="K520" s="56">
        <f>IFERROR(VLOOKUP(MYRANKS_H[[#This Row],[IDFANGRAPHS]],STEAMER_H[],COLUMN(STEAMER_H[2B]),FALSE),0)</f>
        <v>5</v>
      </c>
      <c r="L520" s="56">
        <f>IFERROR(VLOOKUP(MYRANKS_H[[#This Row],[IDFANGRAPHS]],STEAMER_H[],COLUMN(STEAMER_H[3B]),FALSE),0)</f>
        <v>0</v>
      </c>
      <c r="M520" s="56">
        <f>IFERROR(VLOOKUP(MYRANKS_H[[#This Row],[IDFANGRAPHS]],STEAMER_H[],COLUMN(STEAMER_H[HR]),FALSE),0)</f>
        <v>1</v>
      </c>
      <c r="N520" s="56">
        <f>IFERROR(VLOOKUP(MYRANKS_H[[#This Row],[IDFANGRAPHS]],STEAMER_H[],COLUMN(STEAMER_H[R]),FALSE),0)</f>
        <v>11</v>
      </c>
      <c r="O520" s="56">
        <f>IFERROR(VLOOKUP(MYRANKS_H[[#This Row],[IDFANGRAPHS]],STEAMER_H[],COLUMN(STEAMER_H[RBI]),FALSE),0)</f>
        <v>10</v>
      </c>
      <c r="P520" s="56">
        <f>IFERROR(VLOOKUP(MYRANKS_H[[#This Row],[IDFANGRAPHS]],STEAMER_H[],COLUMN(STEAMER_H[BB]),FALSE),0)</f>
        <v>7</v>
      </c>
      <c r="Q520" s="56">
        <f>IFERROR(VLOOKUP(MYRANKS_H[[#This Row],[IDFANGRAPHS]],STEAMER_H[],COLUMN(STEAMER_H[HBP]),FALSE),0)</f>
        <v>1</v>
      </c>
      <c r="R520" s="56">
        <f>IFERROR(VLOOKUP(MYRANKS_H[[#This Row],[IDFANGRAPHS]],STEAMER_H[],COLUMN(STEAMER_H[SO]),FALSE),0)</f>
        <v>22</v>
      </c>
      <c r="S520" s="56">
        <f>IFERROR(VLOOKUP(MYRANKS_H[[#This Row],[IDFANGRAPHS]],STEAMER_H[],COLUMN(STEAMER_H[SB]),FALSE),0)</f>
        <v>4</v>
      </c>
      <c r="T520" s="19">
        <f>IFERROR(MYRANKS_H[[#This Row],[H]]/MYRANKS_H[[#This Row],[AB]],0)</f>
        <v>0.25510204081632654</v>
      </c>
      <c r="U520" s="19">
        <f>IFERROR((MYRANKS_H[[#This Row],[H]]+MYRANKS_H[[#This Row],[BB]]+MYRANKS_H[[#This Row],[HBP]])/(MYRANKS_H[[#This Row],[AB]]+MYRANKS_H[[#This Row],[BB]]+MYRANKS_H[[#This Row],[HBP]]),0)</f>
        <v>0.31132075471698112</v>
      </c>
      <c r="V520" s="19">
        <f>IFERROR((MYRANKS_H[[#This Row],[H]]+MYRANKS_H[[#This Row],[2B]]+2*MYRANKS_H[[#This Row],[3B]]+3*MYRANKS_H[[#This Row],[HR]])/MYRANKS_H[[#This Row],[AB]],0)</f>
        <v>0.33673469387755101</v>
      </c>
      <c r="W52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0" s="27">
        <f>VLOOKUP(MYRANKS_H[[#This Row],[POS]],REPLACEMENT_LEVEL[],3,FALSE)</f>
        <v>0</v>
      </c>
      <c r="Y520" s="27">
        <f>MYRANKS_H[[#This Row],[PROJ PTS]]-MYRANKS_H[[#This Row],[REPL LEVEL]]</f>
        <v>0</v>
      </c>
      <c r="Z520" s="27">
        <f>RANK(MYRANKS_H[[#This Row],[POINTS OVER REPL]],MYRANKS_H[POINTS OVER REPL])</f>
        <v>1</v>
      </c>
      <c r="AA520" s="29">
        <f>IF(MYRANKS_H[[#This Row],[RANK]]&lt;=TOTAL_HITTERS_DRAFTED,MYRANKS_H[[#This Row],[POINTS OVER REPL]],0)</f>
        <v>0</v>
      </c>
      <c r="AB520" s="35">
        <f>MYRANKS_H[[#This Row],[POINTS OVER REPL]]*DOLLAR_VALUE_PER_POINT+1</f>
        <v>1</v>
      </c>
      <c r="AC520" s="35"/>
      <c r="AD520" s="29">
        <f>IF(AND(MYRANKS_H[[#This Row],[RANK]]&lt;=(TOTAL_HITTERS_DRAFTED-HITTERS_BELOW_REPL_DRAFTED),MYRANKS_H[[#This Row],[$ACTUAL]]=""),MYRANKS_H[[#This Row],[POINTS OVER REPL]],0)</f>
        <v>0</v>
      </c>
      <c r="AE520" s="35">
        <f>IF(MYRANKS_H[[#This Row],[$ACTUAL]]="",MYRANKS_H[[#This Row],[POINTS OVER REPL]]*REMAINING_DOLLAR_VALUE_PER_POINT+1,0)</f>
        <v>1</v>
      </c>
    </row>
    <row r="521" spans="1:31" ht="15" customHeight="1" x14ac:dyDescent="0.25">
      <c r="A521" s="2" t="s">
        <v>11745</v>
      </c>
      <c r="B521" s="14" t="str">
        <f>VLOOKUP(MYRANKS_H[[#This Row],[PLAYERID]],PLAYERIDMAP2[],COLUMN(PLAYERIDMAP2[LASTNAME]),FALSE)</f>
        <v>Carroll</v>
      </c>
      <c r="C521" s="14" t="str">
        <f>VLOOKUP(MYRANKS_H[[#This Row],[PLAYERID]],PLAYERIDMAP2[],COLUMN(PLAYERIDMAP2[FIRSTNAME]),FALSE)</f>
        <v>Jamey</v>
      </c>
      <c r="D521" s="14" t="str">
        <f>MYRANKS_H[[#This Row],[FNAME]]&amp;" "&amp;MYRANKS_H[[#This Row],[LNAME]]</f>
        <v>Jamey Carroll</v>
      </c>
      <c r="E521" s="14" t="str">
        <f>VLOOKUP(MYRANKS_H[[#This Row],[PLAYERID]],PLAYERIDMAP2[],COLUMN(PLAYERIDMAP2[TEAM]),FALSE)</f>
        <v>MIN</v>
      </c>
      <c r="F521" s="14" t="str">
        <f>VLOOKUP(MYRANKS_H[[#This Row],[PLAYERID]],PLAYERIDMAP2[],COLUMN(PLAYERIDMAP2[POS]),FALSE)</f>
        <v>SS</v>
      </c>
      <c r="G521" s="14">
        <f>IFERROR(VALUE(VLOOKUP(MYRANKS_H[[#This Row],[PLAYERID]],PLAYERIDMAP2[],COLUMN(PLAYERIDMAP2[IDFANGRAPHS]),FALSE)),VLOOKUP(MYRANKS_H[[#This Row],[PLAYERID]],PLAYERIDMAP2[],COLUMN(PLAYERIDMAP2[IDFANGRAPHS]),FALSE))</f>
        <v>1591</v>
      </c>
      <c r="H521" s="56">
        <f>IFERROR(VLOOKUP(MYRANKS_H[[#This Row],[IDFANGRAPHS]],STEAMER_H[],COLUMN(STEAMER_H[PA]),FALSE),0)</f>
        <v>0</v>
      </c>
      <c r="I521" s="56">
        <f>IFERROR(VLOOKUP(MYRANKS_H[[#This Row],[IDFANGRAPHS]],STEAMER_H[],COLUMN(STEAMER_H[AB]),FALSE),0)</f>
        <v>0</v>
      </c>
      <c r="J521" s="56">
        <f>IFERROR(VLOOKUP(MYRANKS_H[[#This Row],[IDFANGRAPHS]],STEAMER_H[],COLUMN(STEAMER_H[H]),FALSE),0)</f>
        <v>0</v>
      </c>
      <c r="K521" s="56">
        <f>IFERROR(VLOOKUP(MYRANKS_H[[#This Row],[IDFANGRAPHS]],STEAMER_H[],COLUMN(STEAMER_H[2B]),FALSE),0)</f>
        <v>0</v>
      </c>
      <c r="L521" s="56">
        <f>IFERROR(VLOOKUP(MYRANKS_H[[#This Row],[IDFANGRAPHS]],STEAMER_H[],COLUMN(STEAMER_H[3B]),FALSE),0)</f>
        <v>0</v>
      </c>
      <c r="M521" s="56">
        <f>IFERROR(VLOOKUP(MYRANKS_H[[#This Row],[IDFANGRAPHS]],STEAMER_H[],COLUMN(STEAMER_H[HR]),FALSE),0)</f>
        <v>0</v>
      </c>
      <c r="N521" s="56">
        <f>IFERROR(VLOOKUP(MYRANKS_H[[#This Row],[IDFANGRAPHS]],STEAMER_H[],COLUMN(STEAMER_H[R]),FALSE),0)</f>
        <v>0</v>
      </c>
      <c r="O521" s="56">
        <f>IFERROR(VLOOKUP(MYRANKS_H[[#This Row],[IDFANGRAPHS]],STEAMER_H[],COLUMN(STEAMER_H[RBI]),FALSE),0)</f>
        <v>0</v>
      </c>
      <c r="P521" s="56">
        <f>IFERROR(VLOOKUP(MYRANKS_H[[#This Row],[IDFANGRAPHS]],STEAMER_H[],COLUMN(STEAMER_H[BB]),FALSE),0)</f>
        <v>0</v>
      </c>
      <c r="Q521" s="56">
        <f>IFERROR(VLOOKUP(MYRANKS_H[[#This Row],[IDFANGRAPHS]],STEAMER_H[],COLUMN(STEAMER_H[HBP]),FALSE),0)</f>
        <v>0</v>
      </c>
      <c r="R521" s="56">
        <f>IFERROR(VLOOKUP(MYRANKS_H[[#This Row],[IDFANGRAPHS]],STEAMER_H[],COLUMN(STEAMER_H[SO]),FALSE),0)</f>
        <v>0</v>
      </c>
      <c r="S521" s="56">
        <f>IFERROR(VLOOKUP(MYRANKS_H[[#This Row],[IDFANGRAPHS]],STEAMER_H[],COLUMN(STEAMER_H[SB]),FALSE),0)</f>
        <v>0</v>
      </c>
      <c r="T521" s="19">
        <f>IFERROR(MYRANKS_H[[#This Row],[H]]/MYRANKS_H[[#This Row],[AB]],0)</f>
        <v>0</v>
      </c>
      <c r="U521" s="19">
        <f>IFERROR((MYRANKS_H[[#This Row],[H]]+MYRANKS_H[[#This Row],[BB]]+MYRANKS_H[[#This Row],[HBP]])/(MYRANKS_H[[#This Row],[AB]]+MYRANKS_H[[#This Row],[BB]]+MYRANKS_H[[#This Row],[HBP]]),0)</f>
        <v>0</v>
      </c>
      <c r="V521" s="19">
        <f>IFERROR((MYRANKS_H[[#This Row],[H]]+MYRANKS_H[[#This Row],[2B]]+2*MYRANKS_H[[#This Row],[3B]]+3*MYRANKS_H[[#This Row],[HR]])/MYRANKS_H[[#This Row],[AB]],0)</f>
        <v>0</v>
      </c>
      <c r="W52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1" s="27">
        <f>VLOOKUP(MYRANKS_H[[#This Row],[POS]],REPLACEMENT_LEVEL[],3,FALSE)</f>
        <v>0</v>
      </c>
      <c r="Y521" s="27">
        <f>MYRANKS_H[[#This Row],[PROJ PTS]]-MYRANKS_H[[#This Row],[REPL LEVEL]]</f>
        <v>0</v>
      </c>
      <c r="Z521" s="27">
        <f>RANK(MYRANKS_H[[#This Row],[POINTS OVER REPL]],MYRANKS_H[POINTS OVER REPL])</f>
        <v>1</v>
      </c>
      <c r="AA521" s="29">
        <f>IF(MYRANKS_H[[#This Row],[RANK]]&lt;=TOTAL_HITTERS_DRAFTED,MYRANKS_H[[#This Row],[POINTS OVER REPL]],0)</f>
        <v>0</v>
      </c>
      <c r="AB521" s="35">
        <f>MYRANKS_H[[#This Row],[POINTS OVER REPL]]*DOLLAR_VALUE_PER_POINT+1</f>
        <v>1</v>
      </c>
      <c r="AC521" s="35"/>
      <c r="AD521" s="29">
        <f>IF(AND(MYRANKS_H[[#This Row],[RANK]]&lt;=(TOTAL_HITTERS_DRAFTED-HITTERS_BELOW_REPL_DRAFTED),MYRANKS_H[[#This Row],[$ACTUAL]]=""),MYRANKS_H[[#This Row],[POINTS OVER REPL]],0)</f>
        <v>0</v>
      </c>
      <c r="AE521" s="35">
        <f>IF(MYRANKS_H[[#This Row],[$ACTUAL]]="",MYRANKS_H[[#This Row],[POINTS OVER REPL]]*REMAINING_DOLLAR_VALUE_PER_POINT+1,0)</f>
        <v>1</v>
      </c>
    </row>
    <row r="522" spans="1:31" ht="15" customHeight="1" x14ac:dyDescent="0.25">
      <c r="A522" s="2" t="s">
        <v>11760</v>
      </c>
      <c r="B522" s="14" t="str">
        <f>VLOOKUP(MYRANKS_H[[#This Row],[PLAYERID]],PLAYERIDMAP2[],COLUMN(PLAYERIDMAP2[LASTNAME]),FALSE)</f>
        <v>Casilla</v>
      </c>
      <c r="C522" s="14" t="str">
        <f>VLOOKUP(MYRANKS_H[[#This Row],[PLAYERID]],PLAYERIDMAP2[],COLUMN(PLAYERIDMAP2[FIRSTNAME]),FALSE)</f>
        <v>Alexi</v>
      </c>
      <c r="D522" s="14" t="str">
        <f>MYRANKS_H[[#This Row],[FNAME]]&amp;" "&amp;MYRANKS_H[[#This Row],[LNAME]]</f>
        <v>Alexi Casilla</v>
      </c>
      <c r="E522" s="14" t="str">
        <f>VLOOKUP(MYRANKS_H[[#This Row],[PLAYERID]],PLAYERIDMAP2[],COLUMN(PLAYERIDMAP2[TEAM]),FALSE)</f>
        <v>BAL</v>
      </c>
      <c r="F522" s="14" t="str">
        <f>VLOOKUP(MYRANKS_H[[#This Row],[PLAYERID]],PLAYERIDMAP2[],COLUMN(PLAYERIDMAP2[POS]),FALSE)</f>
        <v>2B</v>
      </c>
      <c r="G522" s="14">
        <f>IFERROR(VALUE(VLOOKUP(MYRANKS_H[[#This Row],[PLAYERID]],PLAYERIDMAP2[],COLUMN(PLAYERIDMAP2[IDFANGRAPHS]),FALSE)),VLOOKUP(MYRANKS_H[[#This Row],[PLAYERID]],PLAYERIDMAP2[],COLUMN(PLAYERIDMAP2[IDFANGRAPHS]),FALSE))</f>
        <v>5248</v>
      </c>
      <c r="H522" s="56">
        <f>IFERROR(VLOOKUP(MYRANKS_H[[#This Row],[IDFANGRAPHS]],STEAMER_H[],COLUMN(STEAMER_H[PA]),FALSE),0)</f>
        <v>1</v>
      </c>
      <c r="I522" s="56">
        <f>IFERROR(VLOOKUP(MYRANKS_H[[#This Row],[IDFANGRAPHS]],STEAMER_H[],COLUMN(STEAMER_H[AB]),FALSE),0)</f>
        <v>1</v>
      </c>
      <c r="J522" s="56">
        <f>IFERROR(VLOOKUP(MYRANKS_H[[#This Row],[IDFANGRAPHS]],STEAMER_H[],COLUMN(STEAMER_H[H]),FALSE),0)</f>
        <v>0</v>
      </c>
      <c r="K522" s="56">
        <f>IFERROR(VLOOKUP(MYRANKS_H[[#This Row],[IDFANGRAPHS]],STEAMER_H[],COLUMN(STEAMER_H[2B]),FALSE),0)</f>
        <v>0</v>
      </c>
      <c r="L522" s="56">
        <f>IFERROR(VLOOKUP(MYRANKS_H[[#This Row],[IDFANGRAPHS]],STEAMER_H[],COLUMN(STEAMER_H[3B]),FALSE),0)</f>
        <v>0</v>
      </c>
      <c r="M522" s="56">
        <f>IFERROR(VLOOKUP(MYRANKS_H[[#This Row],[IDFANGRAPHS]],STEAMER_H[],COLUMN(STEAMER_H[HR]),FALSE),0)</f>
        <v>0</v>
      </c>
      <c r="N522" s="56">
        <f>IFERROR(VLOOKUP(MYRANKS_H[[#This Row],[IDFANGRAPHS]],STEAMER_H[],COLUMN(STEAMER_H[R]),FALSE),0)</f>
        <v>0</v>
      </c>
      <c r="O522" s="56">
        <f>IFERROR(VLOOKUP(MYRANKS_H[[#This Row],[IDFANGRAPHS]],STEAMER_H[],COLUMN(STEAMER_H[RBI]),FALSE),0)</f>
        <v>0</v>
      </c>
      <c r="P522" s="56">
        <f>IFERROR(VLOOKUP(MYRANKS_H[[#This Row],[IDFANGRAPHS]],STEAMER_H[],COLUMN(STEAMER_H[BB]),FALSE),0)</f>
        <v>0</v>
      </c>
      <c r="Q522" s="56">
        <f>IFERROR(VLOOKUP(MYRANKS_H[[#This Row],[IDFANGRAPHS]],STEAMER_H[],COLUMN(STEAMER_H[HBP]),FALSE),0)</f>
        <v>0</v>
      </c>
      <c r="R522" s="56">
        <f>IFERROR(VLOOKUP(MYRANKS_H[[#This Row],[IDFANGRAPHS]],STEAMER_H[],COLUMN(STEAMER_H[SO]),FALSE),0)</f>
        <v>0</v>
      </c>
      <c r="S522" s="56">
        <f>IFERROR(VLOOKUP(MYRANKS_H[[#This Row],[IDFANGRAPHS]],STEAMER_H[],COLUMN(STEAMER_H[SB]),FALSE),0)</f>
        <v>0</v>
      </c>
      <c r="T522" s="19">
        <f>IFERROR(MYRANKS_H[[#This Row],[H]]/MYRANKS_H[[#This Row],[AB]],0)</f>
        <v>0</v>
      </c>
      <c r="U522" s="19">
        <f>IFERROR((MYRANKS_H[[#This Row],[H]]+MYRANKS_H[[#This Row],[BB]]+MYRANKS_H[[#This Row],[HBP]])/(MYRANKS_H[[#This Row],[AB]]+MYRANKS_H[[#This Row],[BB]]+MYRANKS_H[[#This Row],[HBP]]),0)</f>
        <v>0</v>
      </c>
      <c r="V522" s="19">
        <f>IFERROR((MYRANKS_H[[#This Row],[H]]+MYRANKS_H[[#This Row],[2B]]+2*MYRANKS_H[[#This Row],[3B]]+3*MYRANKS_H[[#This Row],[HR]])/MYRANKS_H[[#This Row],[AB]],0)</f>
        <v>0</v>
      </c>
      <c r="W52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2" s="27">
        <f>VLOOKUP(MYRANKS_H[[#This Row],[POS]],REPLACEMENT_LEVEL[],3,FALSE)</f>
        <v>0</v>
      </c>
      <c r="Y522" s="27">
        <f>MYRANKS_H[[#This Row],[PROJ PTS]]-MYRANKS_H[[#This Row],[REPL LEVEL]]</f>
        <v>0</v>
      </c>
      <c r="Z522" s="27">
        <f>RANK(MYRANKS_H[[#This Row],[POINTS OVER REPL]],MYRANKS_H[POINTS OVER REPL])</f>
        <v>1</v>
      </c>
      <c r="AA522" s="29">
        <f>IF(MYRANKS_H[[#This Row],[RANK]]&lt;=TOTAL_HITTERS_DRAFTED,MYRANKS_H[[#This Row],[POINTS OVER REPL]],0)</f>
        <v>0</v>
      </c>
      <c r="AB522" s="35">
        <f>MYRANKS_H[[#This Row],[POINTS OVER REPL]]*DOLLAR_VALUE_PER_POINT+1</f>
        <v>1</v>
      </c>
      <c r="AC522" s="35"/>
      <c r="AD522" s="29">
        <f>IF(AND(MYRANKS_H[[#This Row],[RANK]]&lt;=(TOTAL_HITTERS_DRAFTED-HITTERS_BELOW_REPL_DRAFTED),MYRANKS_H[[#This Row],[$ACTUAL]]=""),MYRANKS_H[[#This Row],[POINTS OVER REPL]],0)</f>
        <v>0</v>
      </c>
      <c r="AE522" s="35">
        <f>IF(MYRANKS_H[[#This Row],[$ACTUAL]]="",MYRANKS_H[[#This Row],[POINTS OVER REPL]]*REMAINING_DOLLAR_VALUE_PER_POINT+1,0)</f>
        <v>1</v>
      </c>
    </row>
    <row r="523" spans="1:31" ht="15" customHeight="1" x14ac:dyDescent="0.25">
      <c r="A523" s="2" t="s">
        <v>11767</v>
      </c>
      <c r="B523" s="14" t="str">
        <f>VLOOKUP(MYRANKS_H[[#This Row],[PLAYERID]],PLAYERIDMAP2[],COLUMN(PLAYERIDMAP2[LASTNAME]),FALSE)</f>
        <v>Castellanos</v>
      </c>
      <c r="C523" s="14" t="str">
        <f>VLOOKUP(MYRANKS_H[[#This Row],[PLAYERID]],PLAYERIDMAP2[],COLUMN(PLAYERIDMAP2[FIRSTNAME]),FALSE)</f>
        <v>Alex</v>
      </c>
      <c r="D523" s="14" t="str">
        <f>MYRANKS_H[[#This Row],[FNAME]]&amp;" "&amp;MYRANKS_H[[#This Row],[LNAME]]</f>
        <v>Alex Castellanos</v>
      </c>
      <c r="E523" s="14" t="str">
        <f>VLOOKUP(MYRANKS_H[[#This Row],[PLAYERID]],PLAYERIDMAP2[],COLUMN(PLAYERIDMAP2[TEAM]),FALSE)</f>
        <v>NYM</v>
      </c>
      <c r="F523" s="14" t="str">
        <f>VLOOKUP(MYRANKS_H[[#This Row],[PLAYERID]],PLAYERIDMAP2[],COLUMN(PLAYERIDMAP2[POS]),FALSE)</f>
        <v>OF</v>
      </c>
      <c r="G523" s="14">
        <f>IFERROR(VALUE(VLOOKUP(MYRANKS_H[[#This Row],[PLAYERID]],PLAYERIDMAP2[],COLUMN(PLAYERIDMAP2[IDFANGRAPHS]),FALSE)),VLOOKUP(MYRANKS_H[[#This Row],[PLAYERID]],PLAYERIDMAP2[],COLUMN(PLAYERIDMAP2[IDFANGRAPHS]),FALSE))</f>
        <v>7223</v>
      </c>
      <c r="H523" s="56">
        <f>IFERROR(VLOOKUP(MYRANKS_H[[#This Row],[IDFANGRAPHS]],STEAMER_H[],COLUMN(STEAMER_H[PA]),FALSE),0)</f>
        <v>0</v>
      </c>
      <c r="I523" s="56">
        <f>IFERROR(VLOOKUP(MYRANKS_H[[#This Row],[IDFANGRAPHS]],STEAMER_H[],COLUMN(STEAMER_H[AB]),FALSE),0)</f>
        <v>0</v>
      </c>
      <c r="J523" s="56">
        <f>IFERROR(VLOOKUP(MYRANKS_H[[#This Row],[IDFANGRAPHS]],STEAMER_H[],COLUMN(STEAMER_H[H]),FALSE),0)</f>
        <v>0</v>
      </c>
      <c r="K523" s="56">
        <f>IFERROR(VLOOKUP(MYRANKS_H[[#This Row],[IDFANGRAPHS]],STEAMER_H[],COLUMN(STEAMER_H[2B]),FALSE),0)</f>
        <v>0</v>
      </c>
      <c r="L523" s="56">
        <f>IFERROR(VLOOKUP(MYRANKS_H[[#This Row],[IDFANGRAPHS]],STEAMER_H[],COLUMN(STEAMER_H[3B]),FALSE),0)</f>
        <v>0</v>
      </c>
      <c r="M523" s="56">
        <f>IFERROR(VLOOKUP(MYRANKS_H[[#This Row],[IDFANGRAPHS]],STEAMER_H[],COLUMN(STEAMER_H[HR]),FALSE),0)</f>
        <v>0</v>
      </c>
      <c r="N523" s="56">
        <f>IFERROR(VLOOKUP(MYRANKS_H[[#This Row],[IDFANGRAPHS]],STEAMER_H[],COLUMN(STEAMER_H[R]),FALSE),0)</f>
        <v>0</v>
      </c>
      <c r="O523" s="56">
        <f>IFERROR(VLOOKUP(MYRANKS_H[[#This Row],[IDFANGRAPHS]],STEAMER_H[],COLUMN(STEAMER_H[RBI]),FALSE),0)</f>
        <v>0</v>
      </c>
      <c r="P523" s="56">
        <f>IFERROR(VLOOKUP(MYRANKS_H[[#This Row],[IDFANGRAPHS]],STEAMER_H[],COLUMN(STEAMER_H[BB]),FALSE),0)</f>
        <v>0</v>
      </c>
      <c r="Q523" s="56">
        <f>IFERROR(VLOOKUP(MYRANKS_H[[#This Row],[IDFANGRAPHS]],STEAMER_H[],COLUMN(STEAMER_H[HBP]),FALSE),0)</f>
        <v>0</v>
      </c>
      <c r="R523" s="56">
        <f>IFERROR(VLOOKUP(MYRANKS_H[[#This Row],[IDFANGRAPHS]],STEAMER_H[],COLUMN(STEAMER_H[SO]),FALSE),0)</f>
        <v>0</v>
      </c>
      <c r="S523" s="56">
        <f>IFERROR(VLOOKUP(MYRANKS_H[[#This Row],[IDFANGRAPHS]],STEAMER_H[],COLUMN(STEAMER_H[SB]),FALSE),0)</f>
        <v>0</v>
      </c>
      <c r="T523" s="19">
        <f>IFERROR(MYRANKS_H[[#This Row],[H]]/MYRANKS_H[[#This Row],[AB]],0)</f>
        <v>0</v>
      </c>
      <c r="U523" s="19">
        <f>IFERROR((MYRANKS_H[[#This Row],[H]]+MYRANKS_H[[#This Row],[BB]]+MYRANKS_H[[#This Row],[HBP]])/(MYRANKS_H[[#This Row],[AB]]+MYRANKS_H[[#This Row],[BB]]+MYRANKS_H[[#This Row],[HBP]]),0)</f>
        <v>0</v>
      </c>
      <c r="V523" s="19">
        <f>IFERROR((MYRANKS_H[[#This Row],[H]]+MYRANKS_H[[#This Row],[2B]]+2*MYRANKS_H[[#This Row],[3B]]+3*MYRANKS_H[[#This Row],[HR]])/MYRANKS_H[[#This Row],[AB]],0)</f>
        <v>0</v>
      </c>
      <c r="W52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3" s="27">
        <f>VLOOKUP(MYRANKS_H[[#This Row],[POS]],REPLACEMENT_LEVEL[],3,FALSE)</f>
        <v>0</v>
      </c>
      <c r="Y523" s="27">
        <f>MYRANKS_H[[#This Row],[PROJ PTS]]-MYRANKS_H[[#This Row],[REPL LEVEL]]</f>
        <v>0</v>
      </c>
      <c r="Z523" s="27">
        <f>RANK(MYRANKS_H[[#This Row],[POINTS OVER REPL]],MYRANKS_H[POINTS OVER REPL])</f>
        <v>1</v>
      </c>
      <c r="AA523" s="29">
        <f>IF(MYRANKS_H[[#This Row],[RANK]]&lt;=TOTAL_HITTERS_DRAFTED,MYRANKS_H[[#This Row],[POINTS OVER REPL]],0)</f>
        <v>0</v>
      </c>
      <c r="AB523" s="35">
        <f>MYRANKS_H[[#This Row],[POINTS OVER REPL]]*DOLLAR_VALUE_PER_POINT+1</f>
        <v>1</v>
      </c>
      <c r="AC523" s="35"/>
      <c r="AD523" s="29">
        <f>IF(AND(MYRANKS_H[[#This Row],[RANK]]&lt;=(TOTAL_HITTERS_DRAFTED-HITTERS_BELOW_REPL_DRAFTED),MYRANKS_H[[#This Row],[$ACTUAL]]=""),MYRANKS_H[[#This Row],[POINTS OVER REPL]],0)</f>
        <v>0</v>
      </c>
      <c r="AE523" s="35">
        <f>IF(MYRANKS_H[[#This Row],[$ACTUAL]]="",MYRANKS_H[[#This Row],[POINTS OVER REPL]]*REMAINING_DOLLAR_VALUE_PER_POINT+1,0)</f>
        <v>1</v>
      </c>
    </row>
    <row r="524" spans="1:31" ht="15" customHeight="1" x14ac:dyDescent="0.25">
      <c r="A524" s="2" t="s">
        <v>20165</v>
      </c>
      <c r="B524" s="14" t="str">
        <f>VLOOKUP(MYRANKS_H[[#This Row],[PLAYERID]],PLAYERIDMAP2[],COLUMN(PLAYERIDMAP2[LASTNAME]),FALSE)</f>
        <v>Cave</v>
      </c>
      <c r="C524" s="14" t="str">
        <f>VLOOKUP(MYRANKS_H[[#This Row],[PLAYERID]],PLAYERIDMAP2[],COLUMN(PLAYERIDMAP2[FIRSTNAME]),FALSE)</f>
        <v>Jake</v>
      </c>
      <c r="D524" s="14" t="str">
        <f>MYRANKS_H[[#This Row],[FNAME]]&amp;" "&amp;MYRANKS_H[[#This Row],[LNAME]]</f>
        <v>Jake Cave</v>
      </c>
      <c r="E524" s="14" t="str">
        <f>VLOOKUP(MYRANKS_H[[#This Row],[PLAYERID]],PLAYERIDMAP2[],COLUMN(PLAYERIDMAP2[TEAM]),FALSE)</f>
        <v>CIN</v>
      </c>
      <c r="F524" s="14" t="str">
        <f>VLOOKUP(MYRANKS_H[[#This Row],[PLAYERID]],PLAYERIDMAP2[],COLUMN(PLAYERIDMAP2[POS]),FALSE)</f>
        <v>OF</v>
      </c>
      <c r="G524" s="14" t="str">
        <f>IFERROR(VALUE(VLOOKUP(MYRANKS_H[[#This Row],[PLAYERID]],PLAYERIDMAP2[],COLUMN(PLAYERIDMAP2[IDFANGRAPHS]),FALSE)),VLOOKUP(MYRANKS_H[[#This Row],[PLAYERID]],PLAYERIDMAP2[],COLUMN(PLAYERIDMAP2[IDFANGRAPHS]),FALSE))</f>
        <v>sa597983</v>
      </c>
      <c r="H524" s="56">
        <f>IFERROR(VLOOKUP(MYRANKS_H[[#This Row],[IDFANGRAPHS]],STEAMER_H[],COLUMN(STEAMER_H[PA]),FALSE),0)</f>
        <v>119</v>
      </c>
      <c r="I524" s="56">
        <f>IFERROR(VLOOKUP(MYRANKS_H[[#This Row],[IDFANGRAPHS]],STEAMER_H[],COLUMN(STEAMER_H[AB]),FALSE),0)</f>
        <v>110</v>
      </c>
      <c r="J524" s="56">
        <f>IFERROR(VLOOKUP(MYRANKS_H[[#This Row],[IDFANGRAPHS]],STEAMER_H[],COLUMN(STEAMER_H[H]),FALSE),0)</f>
        <v>27</v>
      </c>
      <c r="K524" s="56">
        <f>IFERROR(VLOOKUP(MYRANKS_H[[#This Row],[IDFANGRAPHS]],STEAMER_H[],COLUMN(STEAMER_H[2B]),FALSE),0)</f>
        <v>5</v>
      </c>
      <c r="L524" s="56">
        <f>IFERROR(VLOOKUP(MYRANKS_H[[#This Row],[IDFANGRAPHS]],STEAMER_H[],COLUMN(STEAMER_H[3B]),FALSE),0)</f>
        <v>1</v>
      </c>
      <c r="M524" s="56">
        <f>IFERROR(VLOOKUP(MYRANKS_H[[#This Row],[IDFANGRAPHS]],STEAMER_H[],COLUMN(STEAMER_H[HR]),FALSE),0)</f>
        <v>1</v>
      </c>
      <c r="N524" s="56">
        <f>IFERROR(VLOOKUP(MYRANKS_H[[#This Row],[IDFANGRAPHS]],STEAMER_H[],COLUMN(STEAMER_H[R]),FALSE),0)</f>
        <v>10</v>
      </c>
      <c r="O524" s="56">
        <f>IFERROR(VLOOKUP(MYRANKS_H[[#This Row],[IDFANGRAPHS]],STEAMER_H[],COLUMN(STEAMER_H[RBI]),FALSE),0)</f>
        <v>10</v>
      </c>
      <c r="P524" s="56">
        <f>IFERROR(VLOOKUP(MYRANKS_H[[#This Row],[IDFANGRAPHS]],STEAMER_H[],COLUMN(STEAMER_H[BB]),FALSE),0)</f>
        <v>7</v>
      </c>
      <c r="Q524" s="56">
        <f>IFERROR(VLOOKUP(MYRANKS_H[[#This Row],[IDFANGRAPHS]],STEAMER_H[],COLUMN(STEAMER_H[HBP]),FALSE),0)</f>
        <v>1</v>
      </c>
      <c r="R524" s="56">
        <f>IFERROR(VLOOKUP(MYRANKS_H[[#This Row],[IDFANGRAPHS]],STEAMER_H[],COLUMN(STEAMER_H[SO]),FALSE),0)</f>
        <v>26</v>
      </c>
      <c r="S524" s="56">
        <f>IFERROR(VLOOKUP(MYRANKS_H[[#This Row],[IDFANGRAPHS]],STEAMER_H[],COLUMN(STEAMER_H[SB]),FALSE),0)</f>
        <v>2</v>
      </c>
      <c r="T524" s="19">
        <f>IFERROR(MYRANKS_H[[#This Row],[H]]/MYRANKS_H[[#This Row],[AB]],0)</f>
        <v>0.24545454545454545</v>
      </c>
      <c r="U524" s="19">
        <f>IFERROR((MYRANKS_H[[#This Row],[H]]+MYRANKS_H[[#This Row],[BB]]+MYRANKS_H[[#This Row],[HBP]])/(MYRANKS_H[[#This Row],[AB]]+MYRANKS_H[[#This Row],[BB]]+MYRANKS_H[[#This Row],[HBP]]),0)</f>
        <v>0.29661016949152541</v>
      </c>
      <c r="V524" s="19">
        <f>IFERROR((MYRANKS_H[[#This Row],[H]]+MYRANKS_H[[#This Row],[2B]]+2*MYRANKS_H[[#This Row],[3B]]+3*MYRANKS_H[[#This Row],[HR]])/MYRANKS_H[[#This Row],[AB]],0)</f>
        <v>0.33636363636363636</v>
      </c>
      <c r="W52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4" s="27">
        <f>VLOOKUP(MYRANKS_H[[#This Row],[POS]],REPLACEMENT_LEVEL[],3,FALSE)</f>
        <v>0</v>
      </c>
      <c r="Y524" s="27">
        <f>MYRANKS_H[[#This Row],[PROJ PTS]]-MYRANKS_H[[#This Row],[REPL LEVEL]]</f>
        <v>0</v>
      </c>
      <c r="Z524" s="27">
        <f>RANK(MYRANKS_H[[#This Row],[POINTS OVER REPL]],MYRANKS_H[POINTS OVER REPL])</f>
        <v>1</v>
      </c>
      <c r="AA524" s="29">
        <f>IF(MYRANKS_H[[#This Row],[RANK]]&lt;=TOTAL_HITTERS_DRAFTED,MYRANKS_H[[#This Row],[POINTS OVER REPL]],0)</f>
        <v>0</v>
      </c>
      <c r="AB524" s="35">
        <f>MYRANKS_H[[#This Row],[POINTS OVER REPL]]*DOLLAR_VALUE_PER_POINT+1</f>
        <v>1</v>
      </c>
      <c r="AC524" s="35"/>
      <c r="AD524" s="29">
        <f>IF(AND(MYRANKS_H[[#This Row],[RANK]]&lt;=(TOTAL_HITTERS_DRAFTED-HITTERS_BELOW_REPL_DRAFTED),MYRANKS_H[[#This Row],[$ACTUAL]]=""),MYRANKS_H[[#This Row],[POINTS OVER REPL]],0)</f>
        <v>0</v>
      </c>
      <c r="AE524" s="35">
        <f>IF(MYRANKS_H[[#This Row],[$ACTUAL]]="",MYRANKS_H[[#This Row],[POINTS OVER REPL]]*REMAINING_DOLLAR_VALUE_PER_POINT+1,0)</f>
        <v>1</v>
      </c>
    </row>
    <row r="525" spans="1:31" ht="15" customHeight="1" x14ac:dyDescent="0.25">
      <c r="A525" s="2" t="s">
        <v>11790</v>
      </c>
      <c r="B525" s="14" t="str">
        <f>VLOOKUP(MYRANKS_H[[#This Row],[PLAYERID]],PLAYERIDMAP2[],COLUMN(PLAYERIDMAP2[LASTNAME]),FALSE)</f>
        <v>Cecchini</v>
      </c>
      <c r="C525" s="14" t="str">
        <f>VLOOKUP(MYRANKS_H[[#This Row],[PLAYERID]],PLAYERIDMAP2[],COLUMN(PLAYERIDMAP2[FIRSTNAME]),FALSE)</f>
        <v>Garin</v>
      </c>
      <c r="D525" s="14" t="str">
        <f>MYRANKS_H[[#This Row],[FNAME]]&amp;" "&amp;MYRANKS_H[[#This Row],[LNAME]]</f>
        <v>Garin Cecchini</v>
      </c>
      <c r="E525" s="14" t="str">
        <f>VLOOKUP(MYRANKS_H[[#This Row],[PLAYERID]],PLAYERIDMAP2[],COLUMN(PLAYERIDMAP2[TEAM]),FALSE)</f>
        <v>MIL</v>
      </c>
      <c r="F525" s="14" t="str">
        <f>VLOOKUP(MYRANKS_H[[#This Row],[PLAYERID]],PLAYERIDMAP2[],COLUMN(PLAYERIDMAP2[POS]),FALSE)</f>
        <v>3B</v>
      </c>
      <c r="G525" s="14">
        <f>IFERROR(VALUE(VLOOKUP(MYRANKS_H[[#This Row],[PLAYERID]],PLAYERIDMAP2[],COLUMN(PLAYERIDMAP2[IDFANGRAPHS]),FALSE)),VLOOKUP(MYRANKS_H[[#This Row],[PLAYERID]],PLAYERIDMAP2[],COLUMN(PLAYERIDMAP2[IDFANGRAPHS]),FALSE))</f>
        <v>11608</v>
      </c>
      <c r="H525" s="56">
        <f>IFERROR(VLOOKUP(MYRANKS_H[[#This Row],[IDFANGRAPHS]],STEAMER_H[],COLUMN(STEAMER_H[PA]),FALSE),0)</f>
        <v>505</v>
      </c>
      <c r="I525" s="56">
        <f>IFERROR(VLOOKUP(MYRANKS_H[[#This Row],[IDFANGRAPHS]],STEAMER_H[],COLUMN(STEAMER_H[AB]),FALSE),0)</f>
        <v>453</v>
      </c>
      <c r="J525" s="56">
        <f>IFERROR(VLOOKUP(MYRANKS_H[[#This Row],[IDFANGRAPHS]],STEAMER_H[],COLUMN(STEAMER_H[H]),FALSE),0)</f>
        <v>110</v>
      </c>
      <c r="K525" s="56">
        <f>IFERROR(VLOOKUP(MYRANKS_H[[#This Row],[IDFANGRAPHS]],STEAMER_H[],COLUMN(STEAMER_H[2B]),FALSE),0)</f>
        <v>21</v>
      </c>
      <c r="L525" s="56">
        <f>IFERROR(VLOOKUP(MYRANKS_H[[#This Row],[IDFANGRAPHS]],STEAMER_H[],COLUMN(STEAMER_H[3B]),FALSE),0)</f>
        <v>1</v>
      </c>
      <c r="M525" s="56">
        <f>IFERROR(VLOOKUP(MYRANKS_H[[#This Row],[IDFANGRAPHS]],STEAMER_H[],COLUMN(STEAMER_H[HR]),FALSE),0)</f>
        <v>9</v>
      </c>
      <c r="N525" s="56">
        <f>IFERROR(VLOOKUP(MYRANKS_H[[#This Row],[IDFANGRAPHS]],STEAMER_H[],COLUMN(STEAMER_H[R]),FALSE),0)</f>
        <v>47</v>
      </c>
      <c r="O525" s="56">
        <f>IFERROR(VLOOKUP(MYRANKS_H[[#This Row],[IDFANGRAPHS]],STEAMER_H[],COLUMN(STEAMER_H[RBI]),FALSE),0)</f>
        <v>46</v>
      </c>
      <c r="P525" s="56">
        <f>IFERROR(VLOOKUP(MYRANKS_H[[#This Row],[IDFANGRAPHS]],STEAMER_H[],COLUMN(STEAMER_H[BB]),FALSE),0)</f>
        <v>40</v>
      </c>
      <c r="Q525" s="56">
        <f>IFERROR(VLOOKUP(MYRANKS_H[[#This Row],[IDFANGRAPHS]],STEAMER_H[],COLUMN(STEAMER_H[HBP]),FALSE),0)</f>
        <v>5</v>
      </c>
      <c r="R525" s="56">
        <f>IFERROR(VLOOKUP(MYRANKS_H[[#This Row],[IDFANGRAPHS]],STEAMER_H[],COLUMN(STEAMER_H[SO]),FALSE),0)</f>
        <v>112</v>
      </c>
      <c r="S525" s="56">
        <f>IFERROR(VLOOKUP(MYRANKS_H[[#This Row],[IDFANGRAPHS]],STEAMER_H[],COLUMN(STEAMER_H[SB]),FALSE),0)</f>
        <v>7</v>
      </c>
      <c r="T525" s="19">
        <f>IFERROR(MYRANKS_H[[#This Row],[H]]/MYRANKS_H[[#This Row],[AB]],0)</f>
        <v>0.24282560706401765</v>
      </c>
      <c r="U525" s="19">
        <f>IFERROR((MYRANKS_H[[#This Row],[H]]+MYRANKS_H[[#This Row],[BB]]+MYRANKS_H[[#This Row],[HBP]])/(MYRANKS_H[[#This Row],[AB]]+MYRANKS_H[[#This Row],[BB]]+MYRANKS_H[[#This Row],[HBP]]),0)</f>
        <v>0.3112449799196787</v>
      </c>
      <c r="V525" s="19">
        <f>IFERROR((MYRANKS_H[[#This Row],[H]]+MYRANKS_H[[#This Row],[2B]]+2*MYRANKS_H[[#This Row],[3B]]+3*MYRANKS_H[[#This Row],[HR]])/MYRANKS_H[[#This Row],[AB]],0)</f>
        <v>0.35320088300220753</v>
      </c>
      <c r="W52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5" s="27">
        <f>VLOOKUP(MYRANKS_H[[#This Row],[POS]],REPLACEMENT_LEVEL[],3,FALSE)</f>
        <v>0</v>
      </c>
      <c r="Y525" s="27">
        <f>MYRANKS_H[[#This Row],[PROJ PTS]]-MYRANKS_H[[#This Row],[REPL LEVEL]]</f>
        <v>0</v>
      </c>
      <c r="Z525" s="27">
        <f>RANK(MYRANKS_H[[#This Row],[POINTS OVER REPL]],MYRANKS_H[POINTS OVER REPL])</f>
        <v>1</v>
      </c>
      <c r="AA525" s="29">
        <f>IF(MYRANKS_H[[#This Row],[RANK]]&lt;=TOTAL_HITTERS_DRAFTED,MYRANKS_H[[#This Row],[POINTS OVER REPL]],0)</f>
        <v>0</v>
      </c>
      <c r="AB525" s="35">
        <f>MYRANKS_H[[#This Row],[POINTS OVER REPL]]*DOLLAR_VALUE_PER_POINT+1</f>
        <v>1</v>
      </c>
      <c r="AC525" s="29"/>
      <c r="AD525" s="29">
        <f>IF(AND(MYRANKS_H[[#This Row],[RANK]]&lt;=(TOTAL_HITTERS_DRAFTED-HITTERS_BELOW_REPL_DRAFTED),MYRANKS_H[[#This Row],[$ACTUAL]]=""),MYRANKS_H[[#This Row],[POINTS OVER REPL]],0)</f>
        <v>0</v>
      </c>
      <c r="AE525" s="35">
        <f>IF(MYRANKS_H[[#This Row],[$ACTUAL]]="",MYRANKS_H[[#This Row],[POINTS OVER REPL]]*REMAINING_DOLLAR_VALUE_PER_POINT+1,0)</f>
        <v>1</v>
      </c>
    </row>
    <row r="526" spans="1:31" ht="15" customHeight="1" x14ac:dyDescent="0.25">
      <c r="A526" s="6" t="s">
        <v>11797</v>
      </c>
      <c r="B526" s="14" t="str">
        <f>VLOOKUP(MYRANKS_H[[#This Row],[PLAYERID]],PLAYERIDMAP2[],COLUMN(PLAYERIDMAP2[LASTNAME]),FALSE)</f>
        <v>Cedeno</v>
      </c>
      <c r="C526" s="14" t="str">
        <f>VLOOKUP(MYRANKS_H[[#This Row],[PLAYERID]],PLAYERIDMAP2[],COLUMN(PLAYERIDMAP2[FIRSTNAME]),FALSE)</f>
        <v>Ronny</v>
      </c>
      <c r="D526" s="14" t="str">
        <f>MYRANKS_H[[#This Row],[FNAME]]&amp;" "&amp;MYRANKS_H[[#This Row],[LNAME]]</f>
        <v>Ronny Cedeno</v>
      </c>
      <c r="E526" s="14" t="str">
        <f>VLOOKUP(MYRANKS_H[[#This Row],[PLAYERID]],PLAYERIDMAP2[],COLUMN(PLAYERIDMAP2[TEAM]),FALSE)</f>
        <v>STL</v>
      </c>
      <c r="F526" s="14" t="str">
        <f>VLOOKUP(MYRANKS_H[[#This Row],[PLAYERID]],PLAYERIDMAP2[],COLUMN(PLAYERIDMAP2[POS]),FALSE)</f>
        <v>SS</v>
      </c>
      <c r="G526" s="14">
        <f>IFERROR(VALUE(VLOOKUP(MYRANKS_H[[#This Row],[PLAYERID]],PLAYERIDMAP2[],COLUMN(PLAYERIDMAP2[IDFANGRAPHS]),FALSE)),VLOOKUP(MYRANKS_H[[#This Row],[PLAYERID]],PLAYERIDMAP2[],COLUMN(PLAYERIDMAP2[IDFANGRAPHS]),FALSE))</f>
        <v>2179</v>
      </c>
      <c r="H526" s="56">
        <f>IFERROR(VLOOKUP(MYRANKS_H[[#This Row],[IDFANGRAPHS]],STEAMER_H[],COLUMN(STEAMER_H[PA]),FALSE),0)</f>
        <v>1</v>
      </c>
      <c r="I526" s="56">
        <f>IFERROR(VLOOKUP(MYRANKS_H[[#This Row],[IDFANGRAPHS]],STEAMER_H[],COLUMN(STEAMER_H[AB]),FALSE),0)</f>
        <v>1</v>
      </c>
      <c r="J526" s="56">
        <f>IFERROR(VLOOKUP(MYRANKS_H[[#This Row],[IDFANGRAPHS]],STEAMER_H[],COLUMN(STEAMER_H[H]),FALSE),0)</f>
        <v>0</v>
      </c>
      <c r="K526" s="56">
        <f>IFERROR(VLOOKUP(MYRANKS_H[[#This Row],[IDFANGRAPHS]],STEAMER_H[],COLUMN(STEAMER_H[2B]),FALSE),0)</f>
        <v>0</v>
      </c>
      <c r="L526" s="56">
        <f>IFERROR(VLOOKUP(MYRANKS_H[[#This Row],[IDFANGRAPHS]],STEAMER_H[],COLUMN(STEAMER_H[3B]),FALSE),0)</f>
        <v>0</v>
      </c>
      <c r="M526" s="56">
        <f>IFERROR(VLOOKUP(MYRANKS_H[[#This Row],[IDFANGRAPHS]],STEAMER_H[],COLUMN(STEAMER_H[HR]),FALSE),0)</f>
        <v>0</v>
      </c>
      <c r="N526" s="56">
        <f>IFERROR(VLOOKUP(MYRANKS_H[[#This Row],[IDFANGRAPHS]],STEAMER_H[],COLUMN(STEAMER_H[R]),FALSE),0)</f>
        <v>0</v>
      </c>
      <c r="O526" s="56">
        <f>IFERROR(VLOOKUP(MYRANKS_H[[#This Row],[IDFANGRAPHS]],STEAMER_H[],COLUMN(STEAMER_H[RBI]),FALSE),0)</f>
        <v>0</v>
      </c>
      <c r="P526" s="56">
        <f>IFERROR(VLOOKUP(MYRANKS_H[[#This Row],[IDFANGRAPHS]],STEAMER_H[],COLUMN(STEAMER_H[BB]),FALSE),0)</f>
        <v>0</v>
      </c>
      <c r="Q526" s="56">
        <f>IFERROR(VLOOKUP(MYRANKS_H[[#This Row],[IDFANGRAPHS]],STEAMER_H[],COLUMN(STEAMER_H[HBP]),FALSE),0)</f>
        <v>0</v>
      </c>
      <c r="R526" s="56">
        <f>IFERROR(VLOOKUP(MYRANKS_H[[#This Row],[IDFANGRAPHS]],STEAMER_H[],COLUMN(STEAMER_H[SO]),FALSE),0)</f>
        <v>0</v>
      </c>
      <c r="S526" s="56">
        <f>IFERROR(VLOOKUP(MYRANKS_H[[#This Row],[IDFANGRAPHS]],STEAMER_H[],COLUMN(STEAMER_H[SB]),FALSE),0)</f>
        <v>0</v>
      </c>
      <c r="T526" s="19">
        <f>IFERROR(MYRANKS_H[[#This Row],[H]]/MYRANKS_H[[#This Row],[AB]],0)</f>
        <v>0</v>
      </c>
      <c r="U526" s="19">
        <f>IFERROR((MYRANKS_H[[#This Row],[H]]+MYRANKS_H[[#This Row],[BB]]+MYRANKS_H[[#This Row],[HBP]])/(MYRANKS_H[[#This Row],[AB]]+MYRANKS_H[[#This Row],[BB]]+MYRANKS_H[[#This Row],[HBP]]),0)</f>
        <v>0</v>
      </c>
      <c r="V526" s="19">
        <f>IFERROR((MYRANKS_H[[#This Row],[H]]+MYRANKS_H[[#This Row],[2B]]+2*MYRANKS_H[[#This Row],[3B]]+3*MYRANKS_H[[#This Row],[HR]])/MYRANKS_H[[#This Row],[AB]],0)</f>
        <v>0</v>
      </c>
      <c r="W52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6" s="27">
        <f>VLOOKUP(MYRANKS_H[[#This Row],[POS]],REPLACEMENT_LEVEL[],3,FALSE)</f>
        <v>0</v>
      </c>
      <c r="Y526" s="27">
        <f>MYRANKS_H[[#This Row],[PROJ PTS]]-MYRANKS_H[[#This Row],[REPL LEVEL]]</f>
        <v>0</v>
      </c>
      <c r="Z526" s="27">
        <f>RANK(MYRANKS_H[[#This Row],[POINTS OVER REPL]],MYRANKS_H[POINTS OVER REPL])</f>
        <v>1</v>
      </c>
      <c r="AA526" s="29">
        <f>IF(MYRANKS_H[[#This Row],[RANK]]&lt;=TOTAL_HITTERS_DRAFTED,MYRANKS_H[[#This Row],[POINTS OVER REPL]],0)</f>
        <v>0</v>
      </c>
      <c r="AB526" s="35">
        <f>MYRANKS_H[[#This Row],[POINTS OVER REPL]]*DOLLAR_VALUE_PER_POINT+1</f>
        <v>1</v>
      </c>
      <c r="AC526" s="35"/>
      <c r="AD526" s="29">
        <f>IF(AND(MYRANKS_H[[#This Row],[RANK]]&lt;=(TOTAL_HITTERS_DRAFTED-HITTERS_BELOW_REPL_DRAFTED),MYRANKS_H[[#This Row],[$ACTUAL]]=""),MYRANKS_H[[#This Row],[POINTS OVER REPL]],0)</f>
        <v>0</v>
      </c>
      <c r="AE526" s="35">
        <f>IF(MYRANKS_H[[#This Row],[$ACTUAL]]="",MYRANKS_H[[#This Row],[POINTS OVER REPL]]*REMAINING_DOLLAR_VALUE_PER_POINT+1,0)</f>
        <v>1</v>
      </c>
    </row>
    <row r="527" spans="1:31" ht="15" customHeight="1" x14ac:dyDescent="0.25">
      <c r="A527" s="2" t="s">
        <v>11817</v>
      </c>
      <c r="B527" s="14" t="str">
        <f>VLOOKUP(MYRANKS_H[[#This Row],[PLAYERID]],PLAYERIDMAP2[],COLUMN(PLAYERIDMAP2[LASTNAME]),FALSE)</f>
        <v>Chambers</v>
      </c>
      <c r="C527" s="14" t="str">
        <f>VLOOKUP(MYRANKS_H[[#This Row],[PLAYERID]],PLAYERIDMAP2[],COLUMN(PLAYERIDMAP2[FIRSTNAME]),FALSE)</f>
        <v>Adron</v>
      </c>
      <c r="D527" s="14" t="str">
        <f>MYRANKS_H[[#This Row],[FNAME]]&amp;" "&amp;MYRANKS_H[[#This Row],[LNAME]]</f>
        <v>Adron Chambers</v>
      </c>
      <c r="E527" s="14" t="str">
        <f>VLOOKUP(MYRANKS_H[[#This Row],[PLAYERID]],PLAYERIDMAP2[],COLUMN(PLAYERIDMAP2[TEAM]),FALSE)</f>
        <v>STL</v>
      </c>
      <c r="F527" s="14" t="str">
        <f>VLOOKUP(MYRANKS_H[[#This Row],[PLAYERID]],PLAYERIDMAP2[],COLUMN(PLAYERIDMAP2[POS]),FALSE)</f>
        <v>OF</v>
      </c>
      <c r="G527" s="14">
        <f>IFERROR(VALUE(VLOOKUP(MYRANKS_H[[#This Row],[PLAYERID]],PLAYERIDMAP2[],COLUMN(PLAYERIDMAP2[IDFANGRAPHS]),FALSE)),VLOOKUP(MYRANKS_H[[#This Row],[PLAYERID]],PLAYERIDMAP2[],COLUMN(PLAYERIDMAP2[IDFANGRAPHS]),FALSE))</f>
        <v>7995</v>
      </c>
      <c r="H527" s="56">
        <f>IFERROR(VLOOKUP(MYRANKS_H[[#This Row],[IDFANGRAPHS]],STEAMER_H[],COLUMN(STEAMER_H[PA]),FALSE),0)</f>
        <v>0</v>
      </c>
      <c r="I527" s="56">
        <f>IFERROR(VLOOKUP(MYRANKS_H[[#This Row],[IDFANGRAPHS]],STEAMER_H[],COLUMN(STEAMER_H[AB]),FALSE),0)</f>
        <v>0</v>
      </c>
      <c r="J527" s="56">
        <f>IFERROR(VLOOKUP(MYRANKS_H[[#This Row],[IDFANGRAPHS]],STEAMER_H[],COLUMN(STEAMER_H[H]),FALSE),0)</f>
        <v>0</v>
      </c>
      <c r="K527" s="56">
        <f>IFERROR(VLOOKUP(MYRANKS_H[[#This Row],[IDFANGRAPHS]],STEAMER_H[],COLUMN(STEAMER_H[2B]),FALSE),0)</f>
        <v>0</v>
      </c>
      <c r="L527" s="56">
        <f>IFERROR(VLOOKUP(MYRANKS_H[[#This Row],[IDFANGRAPHS]],STEAMER_H[],COLUMN(STEAMER_H[3B]),FALSE),0)</f>
        <v>0</v>
      </c>
      <c r="M527" s="56">
        <f>IFERROR(VLOOKUP(MYRANKS_H[[#This Row],[IDFANGRAPHS]],STEAMER_H[],COLUMN(STEAMER_H[HR]),FALSE),0)</f>
        <v>0</v>
      </c>
      <c r="N527" s="56">
        <f>IFERROR(VLOOKUP(MYRANKS_H[[#This Row],[IDFANGRAPHS]],STEAMER_H[],COLUMN(STEAMER_H[R]),FALSE),0)</f>
        <v>0</v>
      </c>
      <c r="O527" s="56">
        <f>IFERROR(VLOOKUP(MYRANKS_H[[#This Row],[IDFANGRAPHS]],STEAMER_H[],COLUMN(STEAMER_H[RBI]),FALSE),0)</f>
        <v>0</v>
      </c>
      <c r="P527" s="56">
        <f>IFERROR(VLOOKUP(MYRANKS_H[[#This Row],[IDFANGRAPHS]],STEAMER_H[],COLUMN(STEAMER_H[BB]),FALSE),0)</f>
        <v>0</v>
      </c>
      <c r="Q527" s="56">
        <f>IFERROR(VLOOKUP(MYRANKS_H[[#This Row],[IDFANGRAPHS]],STEAMER_H[],COLUMN(STEAMER_H[HBP]),FALSE),0)</f>
        <v>0</v>
      </c>
      <c r="R527" s="56">
        <f>IFERROR(VLOOKUP(MYRANKS_H[[#This Row],[IDFANGRAPHS]],STEAMER_H[],COLUMN(STEAMER_H[SO]),FALSE),0)</f>
        <v>0</v>
      </c>
      <c r="S527" s="56">
        <f>IFERROR(VLOOKUP(MYRANKS_H[[#This Row],[IDFANGRAPHS]],STEAMER_H[],COLUMN(STEAMER_H[SB]),FALSE),0)</f>
        <v>0</v>
      </c>
      <c r="T527" s="19">
        <f>IFERROR(MYRANKS_H[[#This Row],[H]]/MYRANKS_H[[#This Row],[AB]],0)</f>
        <v>0</v>
      </c>
      <c r="U527" s="19">
        <f>IFERROR((MYRANKS_H[[#This Row],[H]]+MYRANKS_H[[#This Row],[BB]]+MYRANKS_H[[#This Row],[HBP]])/(MYRANKS_H[[#This Row],[AB]]+MYRANKS_H[[#This Row],[BB]]+MYRANKS_H[[#This Row],[HBP]]),0)</f>
        <v>0</v>
      </c>
      <c r="V527" s="19">
        <f>IFERROR((MYRANKS_H[[#This Row],[H]]+MYRANKS_H[[#This Row],[2B]]+2*MYRANKS_H[[#This Row],[3B]]+3*MYRANKS_H[[#This Row],[HR]])/MYRANKS_H[[#This Row],[AB]],0)</f>
        <v>0</v>
      </c>
      <c r="W52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7" s="27">
        <f>VLOOKUP(MYRANKS_H[[#This Row],[POS]],REPLACEMENT_LEVEL[],3,FALSE)</f>
        <v>0</v>
      </c>
      <c r="Y527" s="27">
        <f>MYRANKS_H[[#This Row],[PROJ PTS]]-MYRANKS_H[[#This Row],[REPL LEVEL]]</f>
        <v>0</v>
      </c>
      <c r="Z527" s="27">
        <f>RANK(MYRANKS_H[[#This Row],[POINTS OVER REPL]],MYRANKS_H[POINTS OVER REPL])</f>
        <v>1</v>
      </c>
      <c r="AA527" s="29">
        <f>IF(MYRANKS_H[[#This Row],[RANK]]&lt;=TOTAL_HITTERS_DRAFTED,MYRANKS_H[[#This Row],[POINTS OVER REPL]],0)</f>
        <v>0</v>
      </c>
      <c r="AB527" s="35">
        <f>MYRANKS_H[[#This Row],[POINTS OVER REPL]]*DOLLAR_VALUE_PER_POINT+1</f>
        <v>1</v>
      </c>
      <c r="AC527" s="35"/>
      <c r="AD527" s="29">
        <f>IF(AND(MYRANKS_H[[#This Row],[RANK]]&lt;=(TOTAL_HITTERS_DRAFTED-HITTERS_BELOW_REPL_DRAFTED),MYRANKS_H[[#This Row],[$ACTUAL]]=""),MYRANKS_H[[#This Row],[POINTS OVER REPL]],0)</f>
        <v>0</v>
      </c>
      <c r="AE527" s="35">
        <f>IF(MYRANKS_H[[#This Row],[$ACTUAL]]="",MYRANKS_H[[#This Row],[POINTS OVER REPL]]*REMAINING_DOLLAR_VALUE_PER_POINT+1,0)</f>
        <v>1</v>
      </c>
    </row>
    <row r="528" spans="1:31" ht="15" customHeight="1" x14ac:dyDescent="0.25">
      <c r="A528" s="2" t="s">
        <v>11831</v>
      </c>
      <c r="B528" s="14" t="str">
        <f>VLOOKUP(MYRANKS_H[[#This Row],[PLAYERID]],PLAYERIDMAP2[],COLUMN(PLAYERIDMAP2[LASTNAME]),FALSE)</f>
        <v>Chavez</v>
      </c>
      <c r="C528" s="14" t="str">
        <f>VLOOKUP(MYRANKS_H[[#This Row],[PLAYERID]],PLAYERIDMAP2[],COLUMN(PLAYERIDMAP2[FIRSTNAME]),FALSE)</f>
        <v>Endy</v>
      </c>
      <c r="D528" s="14" t="str">
        <f>MYRANKS_H[[#This Row],[FNAME]]&amp;" "&amp;MYRANKS_H[[#This Row],[LNAME]]</f>
        <v>Endy Chavez</v>
      </c>
      <c r="E528" s="14" t="str">
        <f>VLOOKUP(MYRANKS_H[[#This Row],[PLAYERID]],PLAYERIDMAP2[],COLUMN(PLAYERIDMAP2[TEAM]),FALSE)</f>
        <v>SEA</v>
      </c>
      <c r="F528" s="14" t="str">
        <f>VLOOKUP(MYRANKS_H[[#This Row],[PLAYERID]],PLAYERIDMAP2[],COLUMN(PLAYERIDMAP2[POS]),FALSE)</f>
        <v>OF</v>
      </c>
      <c r="G528" s="14">
        <f>IFERROR(VALUE(VLOOKUP(MYRANKS_H[[#This Row],[PLAYERID]],PLAYERIDMAP2[],COLUMN(PLAYERIDMAP2[IDFANGRAPHS]),FALSE)),VLOOKUP(MYRANKS_H[[#This Row],[PLAYERID]],PLAYERIDMAP2[],COLUMN(PLAYERIDMAP2[IDFANGRAPHS]),FALSE))</f>
        <v>768</v>
      </c>
      <c r="H528" s="56">
        <f>IFERROR(VLOOKUP(MYRANKS_H[[#This Row],[IDFANGRAPHS]],STEAMER_H[],COLUMN(STEAMER_H[PA]),FALSE),0)</f>
        <v>1</v>
      </c>
      <c r="I528" s="56">
        <f>IFERROR(VLOOKUP(MYRANKS_H[[#This Row],[IDFANGRAPHS]],STEAMER_H[],COLUMN(STEAMER_H[AB]),FALSE),0)</f>
        <v>1</v>
      </c>
      <c r="J528" s="56">
        <f>IFERROR(VLOOKUP(MYRANKS_H[[#This Row],[IDFANGRAPHS]],STEAMER_H[],COLUMN(STEAMER_H[H]),FALSE),0)</f>
        <v>0</v>
      </c>
      <c r="K528" s="56">
        <f>IFERROR(VLOOKUP(MYRANKS_H[[#This Row],[IDFANGRAPHS]],STEAMER_H[],COLUMN(STEAMER_H[2B]),FALSE),0)</f>
        <v>0</v>
      </c>
      <c r="L528" s="56">
        <f>IFERROR(VLOOKUP(MYRANKS_H[[#This Row],[IDFANGRAPHS]],STEAMER_H[],COLUMN(STEAMER_H[3B]),FALSE),0)</f>
        <v>0</v>
      </c>
      <c r="M528" s="56">
        <f>IFERROR(VLOOKUP(MYRANKS_H[[#This Row],[IDFANGRAPHS]],STEAMER_H[],COLUMN(STEAMER_H[HR]),FALSE),0)</f>
        <v>0</v>
      </c>
      <c r="N528" s="56">
        <f>IFERROR(VLOOKUP(MYRANKS_H[[#This Row],[IDFANGRAPHS]],STEAMER_H[],COLUMN(STEAMER_H[R]),FALSE),0)</f>
        <v>0</v>
      </c>
      <c r="O528" s="56">
        <f>IFERROR(VLOOKUP(MYRANKS_H[[#This Row],[IDFANGRAPHS]],STEAMER_H[],COLUMN(STEAMER_H[RBI]),FALSE),0)</f>
        <v>0</v>
      </c>
      <c r="P528" s="56">
        <f>IFERROR(VLOOKUP(MYRANKS_H[[#This Row],[IDFANGRAPHS]],STEAMER_H[],COLUMN(STEAMER_H[BB]),FALSE),0)</f>
        <v>0</v>
      </c>
      <c r="Q528" s="56">
        <f>IFERROR(VLOOKUP(MYRANKS_H[[#This Row],[IDFANGRAPHS]],STEAMER_H[],COLUMN(STEAMER_H[HBP]),FALSE),0)</f>
        <v>0</v>
      </c>
      <c r="R528" s="56">
        <f>IFERROR(VLOOKUP(MYRANKS_H[[#This Row],[IDFANGRAPHS]],STEAMER_H[],COLUMN(STEAMER_H[SO]),FALSE),0)</f>
        <v>0</v>
      </c>
      <c r="S528" s="56">
        <f>IFERROR(VLOOKUP(MYRANKS_H[[#This Row],[IDFANGRAPHS]],STEAMER_H[],COLUMN(STEAMER_H[SB]),FALSE),0)</f>
        <v>0</v>
      </c>
      <c r="T528" s="19">
        <f>IFERROR(MYRANKS_H[[#This Row],[H]]/MYRANKS_H[[#This Row],[AB]],0)</f>
        <v>0</v>
      </c>
      <c r="U528" s="19">
        <f>IFERROR((MYRANKS_H[[#This Row],[H]]+MYRANKS_H[[#This Row],[BB]]+MYRANKS_H[[#This Row],[HBP]])/(MYRANKS_H[[#This Row],[AB]]+MYRANKS_H[[#This Row],[BB]]+MYRANKS_H[[#This Row],[HBP]]),0)</f>
        <v>0</v>
      </c>
      <c r="V528" s="19">
        <f>IFERROR((MYRANKS_H[[#This Row],[H]]+MYRANKS_H[[#This Row],[2B]]+2*MYRANKS_H[[#This Row],[3B]]+3*MYRANKS_H[[#This Row],[HR]])/MYRANKS_H[[#This Row],[AB]],0)</f>
        <v>0</v>
      </c>
      <c r="W52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8" s="27">
        <f>VLOOKUP(MYRANKS_H[[#This Row],[POS]],REPLACEMENT_LEVEL[],3,FALSE)</f>
        <v>0</v>
      </c>
      <c r="Y528" s="27">
        <f>MYRANKS_H[[#This Row],[PROJ PTS]]-MYRANKS_H[[#This Row],[REPL LEVEL]]</f>
        <v>0</v>
      </c>
      <c r="Z528" s="27">
        <f>RANK(MYRANKS_H[[#This Row],[POINTS OVER REPL]],MYRANKS_H[POINTS OVER REPL])</f>
        <v>1</v>
      </c>
      <c r="AA528" s="29">
        <f>IF(MYRANKS_H[[#This Row],[RANK]]&lt;=TOTAL_HITTERS_DRAFTED,MYRANKS_H[[#This Row],[POINTS OVER REPL]],0)</f>
        <v>0</v>
      </c>
      <c r="AB528" s="35">
        <f>MYRANKS_H[[#This Row],[POINTS OVER REPL]]*DOLLAR_VALUE_PER_POINT+1</f>
        <v>1</v>
      </c>
      <c r="AC528" s="35"/>
      <c r="AD528" s="29">
        <f>IF(AND(MYRANKS_H[[#This Row],[RANK]]&lt;=(TOTAL_HITTERS_DRAFTED-HITTERS_BELOW_REPL_DRAFTED),MYRANKS_H[[#This Row],[$ACTUAL]]=""),MYRANKS_H[[#This Row],[POINTS OVER REPL]],0)</f>
        <v>0</v>
      </c>
      <c r="AE528" s="35">
        <f>IF(MYRANKS_H[[#This Row],[$ACTUAL]]="",MYRANKS_H[[#This Row],[POINTS OVER REPL]]*REMAINING_DOLLAR_VALUE_PER_POINT+1,0)</f>
        <v>1</v>
      </c>
    </row>
    <row r="529" spans="1:31" ht="15" customHeight="1" x14ac:dyDescent="0.25">
      <c r="A529" s="2" t="s">
        <v>11835</v>
      </c>
      <c r="B529" s="14" t="str">
        <f>VLOOKUP(MYRANKS_H[[#This Row],[PLAYERID]],PLAYERIDMAP2[],COLUMN(PLAYERIDMAP2[LASTNAME]),FALSE)</f>
        <v>Chavez</v>
      </c>
      <c r="C529" s="14" t="str">
        <f>VLOOKUP(MYRANKS_H[[#This Row],[PLAYERID]],PLAYERIDMAP2[],COLUMN(PLAYERIDMAP2[FIRSTNAME]),FALSE)</f>
        <v>Eric</v>
      </c>
      <c r="D529" s="14" t="str">
        <f>MYRANKS_H[[#This Row],[FNAME]]&amp;" "&amp;MYRANKS_H[[#This Row],[LNAME]]</f>
        <v>Eric Chavez</v>
      </c>
      <c r="E529" s="14" t="str">
        <f>VLOOKUP(MYRANKS_H[[#This Row],[PLAYERID]],PLAYERIDMAP2[],COLUMN(PLAYERIDMAP2[TEAM]),FALSE)</f>
        <v>N/A</v>
      </c>
      <c r="F529" s="14" t="str">
        <f>VLOOKUP(MYRANKS_H[[#This Row],[PLAYERID]],PLAYERIDMAP2[],COLUMN(PLAYERIDMAP2[POS]),FALSE)</f>
        <v>3B</v>
      </c>
      <c r="G529" s="14">
        <f>IFERROR(VALUE(VLOOKUP(MYRANKS_H[[#This Row],[PLAYERID]],PLAYERIDMAP2[],COLUMN(PLAYERIDMAP2[IDFANGRAPHS]),FALSE)),VLOOKUP(MYRANKS_H[[#This Row],[PLAYERID]],PLAYERIDMAP2[],COLUMN(PLAYERIDMAP2[IDFANGRAPHS]),FALSE))</f>
        <v>906</v>
      </c>
      <c r="H529" s="56">
        <f>IFERROR(VLOOKUP(MYRANKS_H[[#This Row],[IDFANGRAPHS]],STEAMER_H[],COLUMN(STEAMER_H[PA]),FALSE),0)</f>
        <v>1</v>
      </c>
      <c r="I529" s="56">
        <f>IFERROR(VLOOKUP(MYRANKS_H[[#This Row],[IDFANGRAPHS]],STEAMER_H[],COLUMN(STEAMER_H[AB]),FALSE),0)</f>
        <v>1</v>
      </c>
      <c r="J529" s="56">
        <f>IFERROR(VLOOKUP(MYRANKS_H[[#This Row],[IDFANGRAPHS]],STEAMER_H[],COLUMN(STEAMER_H[H]),FALSE),0)</f>
        <v>0</v>
      </c>
      <c r="K529" s="56">
        <f>IFERROR(VLOOKUP(MYRANKS_H[[#This Row],[IDFANGRAPHS]],STEAMER_H[],COLUMN(STEAMER_H[2B]),FALSE),0)</f>
        <v>0</v>
      </c>
      <c r="L529" s="56">
        <f>IFERROR(VLOOKUP(MYRANKS_H[[#This Row],[IDFANGRAPHS]],STEAMER_H[],COLUMN(STEAMER_H[3B]),FALSE),0)</f>
        <v>0</v>
      </c>
      <c r="M529" s="56">
        <f>IFERROR(VLOOKUP(MYRANKS_H[[#This Row],[IDFANGRAPHS]],STEAMER_H[],COLUMN(STEAMER_H[HR]),FALSE),0)</f>
        <v>0</v>
      </c>
      <c r="N529" s="56">
        <f>IFERROR(VLOOKUP(MYRANKS_H[[#This Row],[IDFANGRAPHS]],STEAMER_H[],COLUMN(STEAMER_H[R]),FALSE),0)</f>
        <v>0</v>
      </c>
      <c r="O529" s="56">
        <f>IFERROR(VLOOKUP(MYRANKS_H[[#This Row],[IDFANGRAPHS]],STEAMER_H[],COLUMN(STEAMER_H[RBI]),FALSE),0)</f>
        <v>0</v>
      </c>
      <c r="P529" s="56">
        <f>IFERROR(VLOOKUP(MYRANKS_H[[#This Row],[IDFANGRAPHS]],STEAMER_H[],COLUMN(STEAMER_H[BB]),FALSE),0)</f>
        <v>0</v>
      </c>
      <c r="Q529" s="56">
        <f>IFERROR(VLOOKUP(MYRANKS_H[[#This Row],[IDFANGRAPHS]],STEAMER_H[],COLUMN(STEAMER_H[HBP]),FALSE),0)</f>
        <v>0</v>
      </c>
      <c r="R529" s="56">
        <f>IFERROR(VLOOKUP(MYRANKS_H[[#This Row],[IDFANGRAPHS]],STEAMER_H[],COLUMN(STEAMER_H[SO]),FALSE),0)</f>
        <v>0</v>
      </c>
      <c r="S529" s="56">
        <f>IFERROR(VLOOKUP(MYRANKS_H[[#This Row],[IDFANGRAPHS]],STEAMER_H[],COLUMN(STEAMER_H[SB]),FALSE),0)</f>
        <v>0</v>
      </c>
      <c r="T529" s="19">
        <f>IFERROR(MYRANKS_H[[#This Row],[H]]/MYRANKS_H[[#This Row],[AB]],0)</f>
        <v>0</v>
      </c>
      <c r="U529" s="19">
        <f>IFERROR((MYRANKS_H[[#This Row],[H]]+MYRANKS_H[[#This Row],[BB]]+MYRANKS_H[[#This Row],[HBP]])/(MYRANKS_H[[#This Row],[AB]]+MYRANKS_H[[#This Row],[BB]]+MYRANKS_H[[#This Row],[HBP]]),0)</f>
        <v>0</v>
      </c>
      <c r="V529" s="19">
        <f>IFERROR((MYRANKS_H[[#This Row],[H]]+MYRANKS_H[[#This Row],[2B]]+2*MYRANKS_H[[#This Row],[3B]]+3*MYRANKS_H[[#This Row],[HR]])/MYRANKS_H[[#This Row],[AB]],0)</f>
        <v>0</v>
      </c>
      <c r="W52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9" s="27">
        <f>VLOOKUP(MYRANKS_H[[#This Row],[POS]],REPLACEMENT_LEVEL[],3,FALSE)</f>
        <v>0</v>
      </c>
      <c r="Y529" s="27">
        <f>MYRANKS_H[[#This Row],[PROJ PTS]]-MYRANKS_H[[#This Row],[REPL LEVEL]]</f>
        <v>0</v>
      </c>
      <c r="Z529" s="27">
        <f>RANK(MYRANKS_H[[#This Row],[POINTS OVER REPL]],MYRANKS_H[POINTS OVER REPL])</f>
        <v>1</v>
      </c>
      <c r="AA529" s="29">
        <f>IF(MYRANKS_H[[#This Row],[RANK]]&lt;=TOTAL_HITTERS_DRAFTED,MYRANKS_H[[#This Row],[POINTS OVER REPL]],0)</f>
        <v>0</v>
      </c>
      <c r="AB529" s="35">
        <f>MYRANKS_H[[#This Row],[POINTS OVER REPL]]*DOLLAR_VALUE_PER_POINT+1</f>
        <v>1</v>
      </c>
      <c r="AC529" s="35"/>
      <c r="AD529" s="29">
        <f>IF(AND(MYRANKS_H[[#This Row],[RANK]]&lt;=(TOTAL_HITTERS_DRAFTED-HITTERS_BELOW_REPL_DRAFTED),MYRANKS_H[[#This Row],[$ACTUAL]]=""),MYRANKS_H[[#This Row],[POINTS OVER REPL]],0)</f>
        <v>0</v>
      </c>
      <c r="AE529" s="35">
        <f>IF(MYRANKS_H[[#This Row],[$ACTUAL]]="",MYRANKS_H[[#This Row],[POINTS OVER REPL]]*REMAINING_DOLLAR_VALUE_PER_POINT+1,0)</f>
        <v>1</v>
      </c>
    </row>
    <row r="530" spans="1:31" ht="15" customHeight="1" x14ac:dyDescent="0.25">
      <c r="A530" s="2" t="s">
        <v>11878</v>
      </c>
      <c r="B530" s="14" t="str">
        <f>VLOOKUP(MYRANKS_H[[#This Row],[PLAYERID]],PLAYERIDMAP2[],COLUMN(PLAYERIDMAP2[LASTNAME]),FALSE)</f>
        <v>Ciriaco</v>
      </c>
      <c r="C530" s="14" t="str">
        <f>VLOOKUP(MYRANKS_H[[#This Row],[PLAYERID]],PLAYERIDMAP2[],COLUMN(PLAYERIDMAP2[FIRSTNAME]),FALSE)</f>
        <v>Pedro</v>
      </c>
      <c r="D530" s="14" t="str">
        <f>MYRANKS_H[[#This Row],[FNAME]]&amp;" "&amp;MYRANKS_H[[#This Row],[LNAME]]</f>
        <v>Pedro Ciriaco</v>
      </c>
      <c r="E530" s="14" t="str">
        <f>VLOOKUP(MYRANKS_H[[#This Row],[PLAYERID]],PLAYERIDMAP2[],COLUMN(PLAYERIDMAP2[TEAM]),FALSE)</f>
        <v>BOS</v>
      </c>
      <c r="F530" s="14" t="str">
        <f>VLOOKUP(MYRANKS_H[[#This Row],[PLAYERID]],PLAYERIDMAP2[],COLUMN(PLAYERIDMAP2[POS]),FALSE)</f>
        <v>2B</v>
      </c>
      <c r="G530" s="14">
        <f>IFERROR(VALUE(VLOOKUP(MYRANKS_H[[#This Row],[PLAYERID]],PLAYERIDMAP2[],COLUMN(PLAYERIDMAP2[IDFANGRAPHS]),FALSE)),VLOOKUP(MYRANKS_H[[#This Row],[PLAYERID]],PLAYERIDMAP2[],COLUMN(PLAYERIDMAP2[IDFANGRAPHS]),FALSE))</f>
        <v>5278</v>
      </c>
      <c r="H530" s="56">
        <f>IFERROR(VLOOKUP(MYRANKS_H[[#This Row],[IDFANGRAPHS]],STEAMER_H[],COLUMN(STEAMER_H[PA]),FALSE),0)</f>
        <v>1</v>
      </c>
      <c r="I530" s="56">
        <f>IFERROR(VLOOKUP(MYRANKS_H[[#This Row],[IDFANGRAPHS]],STEAMER_H[],COLUMN(STEAMER_H[AB]),FALSE),0)</f>
        <v>1</v>
      </c>
      <c r="J530" s="56">
        <f>IFERROR(VLOOKUP(MYRANKS_H[[#This Row],[IDFANGRAPHS]],STEAMER_H[],COLUMN(STEAMER_H[H]),FALSE),0)</f>
        <v>0</v>
      </c>
      <c r="K530" s="56">
        <f>IFERROR(VLOOKUP(MYRANKS_H[[#This Row],[IDFANGRAPHS]],STEAMER_H[],COLUMN(STEAMER_H[2B]),FALSE),0)</f>
        <v>0</v>
      </c>
      <c r="L530" s="56">
        <f>IFERROR(VLOOKUP(MYRANKS_H[[#This Row],[IDFANGRAPHS]],STEAMER_H[],COLUMN(STEAMER_H[3B]),FALSE),0)</f>
        <v>0</v>
      </c>
      <c r="M530" s="56">
        <f>IFERROR(VLOOKUP(MYRANKS_H[[#This Row],[IDFANGRAPHS]],STEAMER_H[],COLUMN(STEAMER_H[HR]),FALSE),0)</f>
        <v>0</v>
      </c>
      <c r="N530" s="56">
        <f>IFERROR(VLOOKUP(MYRANKS_H[[#This Row],[IDFANGRAPHS]],STEAMER_H[],COLUMN(STEAMER_H[R]),FALSE),0)</f>
        <v>0</v>
      </c>
      <c r="O530" s="56">
        <f>IFERROR(VLOOKUP(MYRANKS_H[[#This Row],[IDFANGRAPHS]],STEAMER_H[],COLUMN(STEAMER_H[RBI]),FALSE),0)</f>
        <v>0</v>
      </c>
      <c r="P530" s="56">
        <f>IFERROR(VLOOKUP(MYRANKS_H[[#This Row],[IDFANGRAPHS]],STEAMER_H[],COLUMN(STEAMER_H[BB]),FALSE),0)</f>
        <v>0</v>
      </c>
      <c r="Q530" s="56">
        <f>IFERROR(VLOOKUP(MYRANKS_H[[#This Row],[IDFANGRAPHS]],STEAMER_H[],COLUMN(STEAMER_H[HBP]),FALSE),0)</f>
        <v>0</v>
      </c>
      <c r="R530" s="56">
        <f>IFERROR(VLOOKUP(MYRANKS_H[[#This Row],[IDFANGRAPHS]],STEAMER_H[],COLUMN(STEAMER_H[SO]),FALSE),0)</f>
        <v>0</v>
      </c>
      <c r="S530" s="56">
        <f>IFERROR(VLOOKUP(MYRANKS_H[[#This Row],[IDFANGRAPHS]],STEAMER_H[],COLUMN(STEAMER_H[SB]),FALSE),0)</f>
        <v>0</v>
      </c>
      <c r="T530" s="19">
        <f>IFERROR(MYRANKS_H[[#This Row],[H]]/MYRANKS_H[[#This Row],[AB]],0)</f>
        <v>0</v>
      </c>
      <c r="U530" s="19">
        <f>IFERROR((MYRANKS_H[[#This Row],[H]]+MYRANKS_H[[#This Row],[BB]]+MYRANKS_H[[#This Row],[HBP]])/(MYRANKS_H[[#This Row],[AB]]+MYRANKS_H[[#This Row],[BB]]+MYRANKS_H[[#This Row],[HBP]]),0)</f>
        <v>0</v>
      </c>
      <c r="V530" s="19">
        <f>IFERROR((MYRANKS_H[[#This Row],[H]]+MYRANKS_H[[#This Row],[2B]]+2*MYRANKS_H[[#This Row],[3B]]+3*MYRANKS_H[[#This Row],[HR]])/MYRANKS_H[[#This Row],[AB]],0)</f>
        <v>0</v>
      </c>
      <c r="W53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0" s="27">
        <f>VLOOKUP(MYRANKS_H[[#This Row],[POS]],REPLACEMENT_LEVEL[],3,FALSE)</f>
        <v>0</v>
      </c>
      <c r="Y530" s="27">
        <f>MYRANKS_H[[#This Row],[PROJ PTS]]-MYRANKS_H[[#This Row],[REPL LEVEL]]</f>
        <v>0</v>
      </c>
      <c r="Z530" s="27">
        <f>RANK(MYRANKS_H[[#This Row],[POINTS OVER REPL]],MYRANKS_H[POINTS OVER REPL])</f>
        <v>1</v>
      </c>
      <c r="AA530" s="29">
        <f>IF(MYRANKS_H[[#This Row],[RANK]]&lt;=TOTAL_HITTERS_DRAFTED,MYRANKS_H[[#This Row],[POINTS OVER REPL]],0)</f>
        <v>0</v>
      </c>
      <c r="AB530" s="35">
        <f>MYRANKS_H[[#This Row],[POINTS OVER REPL]]*DOLLAR_VALUE_PER_POINT+1</f>
        <v>1</v>
      </c>
      <c r="AC530" s="35"/>
      <c r="AD530" s="29">
        <f>IF(AND(MYRANKS_H[[#This Row],[RANK]]&lt;=(TOTAL_HITTERS_DRAFTED-HITTERS_BELOW_REPL_DRAFTED),MYRANKS_H[[#This Row],[$ACTUAL]]=""),MYRANKS_H[[#This Row],[POINTS OVER REPL]],0)</f>
        <v>0</v>
      </c>
      <c r="AE530" s="35">
        <f>IF(MYRANKS_H[[#This Row],[$ACTUAL]]="",MYRANKS_H[[#This Row],[POINTS OVER REPL]]*REMAINING_DOLLAR_VALUE_PER_POINT+1,0)</f>
        <v>1</v>
      </c>
    </row>
    <row r="531" spans="1:31" ht="15" customHeight="1" x14ac:dyDescent="0.25">
      <c r="A531" s="2" t="s">
        <v>11886</v>
      </c>
      <c r="B531" s="14" t="str">
        <f>VLOOKUP(MYRANKS_H[[#This Row],[PLAYERID]],PLAYERIDMAP2[],COLUMN(PLAYERIDMAP2[LASTNAME]),FALSE)</f>
        <v>Clement</v>
      </c>
      <c r="C531" s="14" t="str">
        <f>VLOOKUP(MYRANKS_H[[#This Row],[PLAYERID]],PLAYERIDMAP2[],COLUMN(PLAYERIDMAP2[FIRSTNAME]),FALSE)</f>
        <v>Jeff</v>
      </c>
      <c r="D531" s="14" t="str">
        <f>MYRANKS_H[[#This Row],[FNAME]]&amp;" "&amp;MYRANKS_H[[#This Row],[LNAME]]</f>
        <v>Jeff Clement</v>
      </c>
      <c r="E531" s="14" t="str">
        <f>VLOOKUP(MYRANKS_H[[#This Row],[PLAYERID]],PLAYERIDMAP2[],COLUMN(PLAYERIDMAP2[TEAM]),FALSE)</f>
        <v>PIT</v>
      </c>
      <c r="F531" s="14" t="str">
        <f>VLOOKUP(MYRANKS_H[[#This Row],[PLAYERID]],PLAYERIDMAP2[],COLUMN(PLAYERIDMAP2[POS]),FALSE)</f>
        <v>1B</v>
      </c>
      <c r="G531" s="14">
        <f>IFERROR(VALUE(VLOOKUP(MYRANKS_H[[#This Row],[PLAYERID]],PLAYERIDMAP2[],COLUMN(PLAYERIDMAP2[IDFANGRAPHS]),FALSE)),VLOOKUP(MYRANKS_H[[#This Row],[PLAYERID]],PLAYERIDMAP2[],COLUMN(PLAYERIDMAP2[IDFANGRAPHS]),FALSE))</f>
        <v>4652</v>
      </c>
      <c r="H531" s="56">
        <f>IFERROR(VLOOKUP(MYRANKS_H[[#This Row],[IDFANGRAPHS]],STEAMER_H[],COLUMN(STEAMER_H[PA]),FALSE),0)</f>
        <v>0</v>
      </c>
      <c r="I531" s="56">
        <f>IFERROR(VLOOKUP(MYRANKS_H[[#This Row],[IDFANGRAPHS]],STEAMER_H[],COLUMN(STEAMER_H[AB]),FALSE),0)</f>
        <v>0</v>
      </c>
      <c r="J531" s="56">
        <f>IFERROR(VLOOKUP(MYRANKS_H[[#This Row],[IDFANGRAPHS]],STEAMER_H[],COLUMN(STEAMER_H[H]),FALSE),0)</f>
        <v>0</v>
      </c>
      <c r="K531" s="56">
        <f>IFERROR(VLOOKUP(MYRANKS_H[[#This Row],[IDFANGRAPHS]],STEAMER_H[],COLUMN(STEAMER_H[2B]),FALSE),0)</f>
        <v>0</v>
      </c>
      <c r="L531" s="56">
        <f>IFERROR(VLOOKUP(MYRANKS_H[[#This Row],[IDFANGRAPHS]],STEAMER_H[],COLUMN(STEAMER_H[3B]),FALSE),0)</f>
        <v>0</v>
      </c>
      <c r="M531" s="56">
        <f>IFERROR(VLOOKUP(MYRANKS_H[[#This Row],[IDFANGRAPHS]],STEAMER_H[],COLUMN(STEAMER_H[HR]),FALSE),0)</f>
        <v>0</v>
      </c>
      <c r="N531" s="56">
        <f>IFERROR(VLOOKUP(MYRANKS_H[[#This Row],[IDFANGRAPHS]],STEAMER_H[],COLUMN(STEAMER_H[R]),FALSE),0)</f>
        <v>0</v>
      </c>
      <c r="O531" s="56">
        <f>IFERROR(VLOOKUP(MYRANKS_H[[#This Row],[IDFANGRAPHS]],STEAMER_H[],COLUMN(STEAMER_H[RBI]),FALSE),0)</f>
        <v>0</v>
      </c>
      <c r="P531" s="56">
        <f>IFERROR(VLOOKUP(MYRANKS_H[[#This Row],[IDFANGRAPHS]],STEAMER_H[],COLUMN(STEAMER_H[BB]),FALSE),0)</f>
        <v>0</v>
      </c>
      <c r="Q531" s="56">
        <f>IFERROR(VLOOKUP(MYRANKS_H[[#This Row],[IDFANGRAPHS]],STEAMER_H[],COLUMN(STEAMER_H[HBP]),FALSE),0)</f>
        <v>0</v>
      </c>
      <c r="R531" s="56">
        <f>IFERROR(VLOOKUP(MYRANKS_H[[#This Row],[IDFANGRAPHS]],STEAMER_H[],COLUMN(STEAMER_H[SO]),FALSE),0)</f>
        <v>0</v>
      </c>
      <c r="S531" s="56">
        <f>IFERROR(VLOOKUP(MYRANKS_H[[#This Row],[IDFANGRAPHS]],STEAMER_H[],COLUMN(STEAMER_H[SB]),FALSE),0)</f>
        <v>0</v>
      </c>
      <c r="T531" s="19">
        <f>IFERROR(MYRANKS_H[[#This Row],[H]]/MYRANKS_H[[#This Row],[AB]],0)</f>
        <v>0</v>
      </c>
      <c r="U531" s="19">
        <f>IFERROR((MYRANKS_H[[#This Row],[H]]+MYRANKS_H[[#This Row],[BB]]+MYRANKS_H[[#This Row],[HBP]])/(MYRANKS_H[[#This Row],[AB]]+MYRANKS_H[[#This Row],[BB]]+MYRANKS_H[[#This Row],[HBP]]),0)</f>
        <v>0</v>
      </c>
      <c r="V531" s="19">
        <f>IFERROR((MYRANKS_H[[#This Row],[H]]+MYRANKS_H[[#This Row],[2B]]+2*MYRANKS_H[[#This Row],[3B]]+3*MYRANKS_H[[#This Row],[HR]])/MYRANKS_H[[#This Row],[AB]],0)</f>
        <v>0</v>
      </c>
      <c r="W53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1" s="27">
        <f>VLOOKUP(MYRANKS_H[[#This Row],[POS]],REPLACEMENT_LEVEL[],3,FALSE)</f>
        <v>0</v>
      </c>
      <c r="Y531" s="27">
        <f>MYRANKS_H[[#This Row],[PROJ PTS]]-MYRANKS_H[[#This Row],[REPL LEVEL]]</f>
        <v>0</v>
      </c>
      <c r="Z531" s="27">
        <f>RANK(MYRANKS_H[[#This Row],[POINTS OVER REPL]],MYRANKS_H[POINTS OVER REPL])</f>
        <v>1</v>
      </c>
      <c r="AA531" s="29">
        <f>IF(MYRANKS_H[[#This Row],[RANK]]&lt;=TOTAL_HITTERS_DRAFTED,MYRANKS_H[[#This Row],[POINTS OVER REPL]],0)</f>
        <v>0</v>
      </c>
      <c r="AB531" s="35">
        <f>MYRANKS_H[[#This Row],[POINTS OVER REPL]]*DOLLAR_VALUE_PER_POINT+1</f>
        <v>1</v>
      </c>
      <c r="AC531" s="35"/>
      <c r="AD531" s="29">
        <f>IF(AND(MYRANKS_H[[#This Row],[RANK]]&lt;=(TOTAL_HITTERS_DRAFTED-HITTERS_BELOW_REPL_DRAFTED),MYRANKS_H[[#This Row],[$ACTUAL]]=""),MYRANKS_H[[#This Row],[POINTS OVER REPL]],0)</f>
        <v>0</v>
      </c>
      <c r="AE531" s="35">
        <f>IF(MYRANKS_H[[#This Row],[$ACTUAL]]="",MYRANKS_H[[#This Row],[POINTS OVER REPL]]*REMAINING_DOLLAR_VALUE_PER_POINT+1,0)</f>
        <v>1</v>
      </c>
    </row>
    <row r="532" spans="1:31" ht="15" customHeight="1" x14ac:dyDescent="0.25">
      <c r="A532" s="2" t="s">
        <v>11951</v>
      </c>
      <c r="B532" s="14" t="str">
        <f>VLOOKUP(MYRANKS_H[[#This Row],[PLAYERID]],PLAYERIDMAP2[],COLUMN(PLAYERIDMAP2[LASTNAME]),FALSE)</f>
        <v>Colvin</v>
      </c>
      <c r="C532" s="14" t="str">
        <f>VLOOKUP(MYRANKS_H[[#This Row],[PLAYERID]],PLAYERIDMAP2[],COLUMN(PLAYERIDMAP2[FIRSTNAME]),FALSE)</f>
        <v>Tyler</v>
      </c>
      <c r="D532" s="14" t="str">
        <f>MYRANKS_H[[#This Row],[FNAME]]&amp;" "&amp;MYRANKS_H[[#This Row],[LNAME]]</f>
        <v>Tyler Colvin</v>
      </c>
      <c r="E532" s="14" t="str">
        <f>VLOOKUP(MYRANKS_H[[#This Row],[PLAYERID]],PLAYERIDMAP2[],COLUMN(PLAYERIDMAP2[TEAM]),FALSE)</f>
        <v>CHW</v>
      </c>
      <c r="F532" s="14" t="str">
        <f>VLOOKUP(MYRANKS_H[[#This Row],[PLAYERID]],PLAYERIDMAP2[],COLUMN(PLAYERIDMAP2[POS]),FALSE)</f>
        <v>OF</v>
      </c>
      <c r="G532" s="14">
        <f>IFERROR(VALUE(VLOOKUP(MYRANKS_H[[#This Row],[PLAYERID]],PLAYERIDMAP2[],COLUMN(PLAYERIDMAP2[IDFANGRAPHS]),FALSE)),VLOOKUP(MYRANKS_H[[#This Row],[PLAYERID]],PLAYERIDMAP2[],COLUMN(PLAYERIDMAP2[IDFANGRAPHS]),FALSE))</f>
        <v>5310</v>
      </c>
      <c r="H532" s="56">
        <f>IFERROR(VLOOKUP(MYRANKS_H[[#This Row],[IDFANGRAPHS]],STEAMER_H[],COLUMN(STEAMER_H[PA]),FALSE),0)</f>
        <v>1</v>
      </c>
      <c r="I532" s="56">
        <f>IFERROR(VLOOKUP(MYRANKS_H[[#This Row],[IDFANGRAPHS]],STEAMER_H[],COLUMN(STEAMER_H[AB]),FALSE),0)</f>
        <v>1</v>
      </c>
      <c r="J532" s="56">
        <f>IFERROR(VLOOKUP(MYRANKS_H[[#This Row],[IDFANGRAPHS]],STEAMER_H[],COLUMN(STEAMER_H[H]),FALSE),0)</f>
        <v>0</v>
      </c>
      <c r="K532" s="56">
        <f>IFERROR(VLOOKUP(MYRANKS_H[[#This Row],[IDFANGRAPHS]],STEAMER_H[],COLUMN(STEAMER_H[2B]),FALSE),0)</f>
        <v>0</v>
      </c>
      <c r="L532" s="56">
        <f>IFERROR(VLOOKUP(MYRANKS_H[[#This Row],[IDFANGRAPHS]],STEAMER_H[],COLUMN(STEAMER_H[3B]),FALSE),0)</f>
        <v>0</v>
      </c>
      <c r="M532" s="56">
        <f>IFERROR(VLOOKUP(MYRANKS_H[[#This Row],[IDFANGRAPHS]],STEAMER_H[],COLUMN(STEAMER_H[HR]),FALSE),0)</f>
        <v>0</v>
      </c>
      <c r="N532" s="56">
        <f>IFERROR(VLOOKUP(MYRANKS_H[[#This Row],[IDFANGRAPHS]],STEAMER_H[],COLUMN(STEAMER_H[R]),FALSE),0)</f>
        <v>0</v>
      </c>
      <c r="O532" s="56">
        <f>IFERROR(VLOOKUP(MYRANKS_H[[#This Row],[IDFANGRAPHS]],STEAMER_H[],COLUMN(STEAMER_H[RBI]),FALSE),0)</f>
        <v>0</v>
      </c>
      <c r="P532" s="56">
        <f>IFERROR(VLOOKUP(MYRANKS_H[[#This Row],[IDFANGRAPHS]],STEAMER_H[],COLUMN(STEAMER_H[BB]),FALSE),0)</f>
        <v>0</v>
      </c>
      <c r="Q532" s="56">
        <f>IFERROR(VLOOKUP(MYRANKS_H[[#This Row],[IDFANGRAPHS]],STEAMER_H[],COLUMN(STEAMER_H[HBP]),FALSE),0)</f>
        <v>0</v>
      </c>
      <c r="R532" s="56">
        <f>IFERROR(VLOOKUP(MYRANKS_H[[#This Row],[IDFANGRAPHS]],STEAMER_H[],COLUMN(STEAMER_H[SO]),FALSE),0)</f>
        <v>0</v>
      </c>
      <c r="S532" s="56">
        <f>IFERROR(VLOOKUP(MYRANKS_H[[#This Row],[IDFANGRAPHS]],STEAMER_H[],COLUMN(STEAMER_H[SB]),FALSE),0)</f>
        <v>0</v>
      </c>
      <c r="T532" s="19">
        <f>IFERROR(MYRANKS_H[[#This Row],[H]]/MYRANKS_H[[#This Row],[AB]],0)</f>
        <v>0</v>
      </c>
      <c r="U532" s="19">
        <f>IFERROR((MYRANKS_H[[#This Row],[H]]+MYRANKS_H[[#This Row],[BB]]+MYRANKS_H[[#This Row],[HBP]])/(MYRANKS_H[[#This Row],[AB]]+MYRANKS_H[[#This Row],[BB]]+MYRANKS_H[[#This Row],[HBP]]),0)</f>
        <v>0</v>
      </c>
      <c r="V532" s="19">
        <f>IFERROR((MYRANKS_H[[#This Row],[H]]+MYRANKS_H[[#This Row],[2B]]+2*MYRANKS_H[[#This Row],[3B]]+3*MYRANKS_H[[#This Row],[HR]])/MYRANKS_H[[#This Row],[AB]],0)</f>
        <v>0</v>
      </c>
      <c r="W53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2" s="27">
        <f>VLOOKUP(MYRANKS_H[[#This Row],[POS]],REPLACEMENT_LEVEL[],3,FALSE)</f>
        <v>0</v>
      </c>
      <c r="Y532" s="27">
        <f>MYRANKS_H[[#This Row],[PROJ PTS]]-MYRANKS_H[[#This Row],[REPL LEVEL]]</f>
        <v>0</v>
      </c>
      <c r="Z532" s="27">
        <f>RANK(MYRANKS_H[[#This Row],[POINTS OVER REPL]],MYRANKS_H[POINTS OVER REPL])</f>
        <v>1</v>
      </c>
      <c r="AA532" s="29">
        <f>IF(MYRANKS_H[[#This Row],[RANK]]&lt;=TOTAL_HITTERS_DRAFTED,MYRANKS_H[[#This Row],[POINTS OVER REPL]],0)</f>
        <v>0</v>
      </c>
      <c r="AB532" s="35">
        <f>MYRANKS_H[[#This Row],[POINTS OVER REPL]]*DOLLAR_VALUE_PER_POINT+1</f>
        <v>1</v>
      </c>
      <c r="AC532" s="35"/>
      <c r="AD532" s="29">
        <f>IF(AND(MYRANKS_H[[#This Row],[RANK]]&lt;=(TOTAL_HITTERS_DRAFTED-HITTERS_BELOW_REPL_DRAFTED),MYRANKS_H[[#This Row],[$ACTUAL]]=""),MYRANKS_H[[#This Row],[POINTS OVER REPL]],0)</f>
        <v>0</v>
      </c>
      <c r="AE532" s="35">
        <f>IF(MYRANKS_H[[#This Row],[$ACTUAL]]="",MYRANKS_H[[#This Row],[POINTS OVER REPL]]*REMAINING_DOLLAR_VALUE_PER_POINT+1,0)</f>
        <v>1</v>
      </c>
    </row>
    <row r="533" spans="1:31" ht="15" customHeight="1" x14ac:dyDescent="0.25">
      <c r="A533" s="2" t="s">
        <v>19212</v>
      </c>
      <c r="B533" s="14" t="str">
        <f>VLOOKUP(MYRANKS_H[[#This Row],[PLAYERID]],PLAYERIDMAP2[],COLUMN(PLAYERIDMAP2[LASTNAME]),FALSE)</f>
        <v>Conforto</v>
      </c>
      <c r="C533" s="14" t="str">
        <f>VLOOKUP(MYRANKS_H[[#This Row],[PLAYERID]],PLAYERIDMAP2[],COLUMN(PLAYERIDMAP2[FIRSTNAME]),FALSE)</f>
        <v>Michael</v>
      </c>
      <c r="D533" s="14" t="str">
        <f>MYRANKS_H[[#This Row],[FNAME]]&amp;" "&amp;MYRANKS_H[[#This Row],[LNAME]]</f>
        <v>Michael Conforto</v>
      </c>
      <c r="E533" s="14" t="str">
        <f>VLOOKUP(MYRANKS_H[[#This Row],[PLAYERID]],PLAYERIDMAP2[],COLUMN(PLAYERIDMAP2[TEAM]),FALSE)</f>
        <v>NYM</v>
      </c>
      <c r="F533" s="14" t="str">
        <f>VLOOKUP(MYRANKS_H[[#This Row],[PLAYERID]],PLAYERIDMAP2[],COLUMN(PLAYERIDMAP2[POS]),FALSE)</f>
        <v>OF</v>
      </c>
      <c r="G533" s="14">
        <f>IFERROR(VALUE(VLOOKUP(MYRANKS_H[[#This Row],[PLAYERID]],PLAYERIDMAP2[],COLUMN(PLAYERIDMAP2[IDFANGRAPHS]),FALSE)),VLOOKUP(MYRANKS_H[[#This Row],[PLAYERID]],PLAYERIDMAP2[],COLUMN(PLAYERIDMAP2[IDFANGRAPHS]),FALSE))</f>
        <v>16376</v>
      </c>
      <c r="H533" s="56">
        <f>IFERROR(VLOOKUP(MYRANKS_H[[#This Row],[IDFANGRAPHS]],STEAMER_H[],COLUMN(STEAMER_H[PA]),FALSE),0)</f>
        <v>557</v>
      </c>
      <c r="I533" s="56">
        <f>IFERROR(VLOOKUP(MYRANKS_H[[#This Row],[IDFANGRAPHS]],STEAMER_H[],COLUMN(STEAMER_H[AB]),FALSE),0)</f>
        <v>503</v>
      </c>
      <c r="J533" s="56">
        <f>IFERROR(VLOOKUP(MYRANKS_H[[#This Row],[IDFANGRAPHS]],STEAMER_H[],COLUMN(STEAMER_H[H]),FALSE),0)</f>
        <v>131</v>
      </c>
      <c r="K533" s="56">
        <f>IFERROR(VLOOKUP(MYRANKS_H[[#This Row],[IDFANGRAPHS]],STEAMER_H[],COLUMN(STEAMER_H[2B]),FALSE),0)</f>
        <v>27</v>
      </c>
      <c r="L533" s="56">
        <f>IFERROR(VLOOKUP(MYRANKS_H[[#This Row],[IDFANGRAPHS]],STEAMER_H[],COLUMN(STEAMER_H[3B]),FALSE),0)</f>
        <v>2</v>
      </c>
      <c r="M533" s="56">
        <f>IFERROR(VLOOKUP(MYRANKS_H[[#This Row],[IDFANGRAPHS]],STEAMER_H[],COLUMN(STEAMER_H[HR]),FALSE),0)</f>
        <v>19</v>
      </c>
      <c r="N533" s="56">
        <f>IFERROR(VLOOKUP(MYRANKS_H[[#This Row],[IDFANGRAPHS]],STEAMER_H[],COLUMN(STEAMER_H[R]),FALSE),0)</f>
        <v>60</v>
      </c>
      <c r="O533" s="56">
        <f>IFERROR(VLOOKUP(MYRANKS_H[[#This Row],[IDFANGRAPHS]],STEAMER_H[],COLUMN(STEAMER_H[RBI]),FALSE),0)</f>
        <v>68</v>
      </c>
      <c r="P533" s="56">
        <f>IFERROR(VLOOKUP(MYRANKS_H[[#This Row],[IDFANGRAPHS]],STEAMER_H[],COLUMN(STEAMER_H[BB]),FALSE),0)</f>
        <v>43</v>
      </c>
      <c r="Q533" s="56">
        <f>IFERROR(VLOOKUP(MYRANKS_H[[#This Row],[IDFANGRAPHS]],STEAMER_H[],COLUMN(STEAMER_H[HBP]),FALSE),0)</f>
        <v>4</v>
      </c>
      <c r="R533" s="56">
        <f>IFERROR(VLOOKUP(MYRANKS_H[[#This Row],[IDFANGRAPHS]],STEAMER_H[],COLUMN(STEAMER_H[SO]),FALSE),0)</f>
        <v>105</v>
      </c>
      <c r="S533" s="56">
        <f>IFERROR(VLOOKUP(MYRANKS_H[[#This Row],[IDFANGRAPHS]],STEAMER_H[],COLUMN(STEAMER_H[SB]),FALSE),0)</f>
        <v>3</v>
      </c>
      <c r="T533" s="19">
        <f>IFERROR(MYRANKS_H[[#This Row],[H]]/MYRANKS_H[[#This Row],[AB]],0)</f>
        <v>0.26043737574552683</v>
      </c>
      <c r="U533" s="19">
        <f>IFERROR((MYRANKS_H[[#This Row],[H]]+MYRANKS_H[[#This Row],[BB]]+MYRANKS_H[[#This Row],[HBP]])/(MYRANKS_H[[#This Row],[AB]]+MYRANKS_H[[#This Row],[BB]]+MYRANKS_H[[#This Row],[HBP]]),0)</f>
        <v>0.32363636363636361</v>
      </c>
      <c r="V533" s="19">
        <f>IFERROR((MYRANKS_H[[#This Row],[H]]+MYRANKS_H[[#This Row],[2B]]+2*MYRANKS_H[[#This Row],[3B]]+3*MYRANKS_H[[#This Row],[HR]])/MYRANKS_H[[#This Row],[AB]],0)</f>
        <v>0.43538767395626243</v>
      </c>
      <c r="W53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3" s="27">
        <f>VLOOKUP(MYRANKS_H[[#This Row],[POS]],REPLACEMENT_LEVEL[],3,FALSE)</f>
        <v>0</v>
      </c>
      <c r="Y533" s="27">
        <f>MYRANKS_H[[#This Row],[PROJ PTS]]-MYRANKS_H[[#This Row],[REPL LEVEL]]</f>
        <v>0</v>
      </c>
      <c r="Z533" s="27">
        <f>RANK(MYRANKS_H[[#This Row],[POINTS OVER REPL]],MYRANKS_H[POINTS OVER REPL])</f>
        <v>1</v>
      </c>
      <c r="AA533" s="29">
        <f>IF(MYRANKS_H[[#This Row],[RANK]]&lt;=TOTAL_HITTERS_DRAFTED,MYRANKS_H[[#This Row],[POINTS OVER REPL]],0)</f>
        <v>0</v>
      </c>
      <c r="AB533" s="35">
        <f>MYRANKS_H[[#This Row],[POINTS OVER REPL]]*DOLLAR_VALUE_PER_POINT+1</f>
        <v>1</v>
      </c>
      <c r="AC533" s="35"/>
      <c r="AD533" s="29">
        <f>IF(AND(MYRANKS_H[[#This Row],[RANK]]&lt;=(TOTAL_HITTERS_DRAFTED-HITTERS_BELOW_REPL_DRAFTED),MYRANKS_H[[#This Row],[$ACTUAL]]=""),MYRANKS_H[[#This Row],[POINTS OVER REPL]],0)</f>
        <v>0</v>
      </c>
      <c r="AE533" s="35">
        <f>IF(MYRANKS_H[[#This Row],[$ACTUAL]]="",MYRANKS_H[[#This Row],[POINTS OVER REPL]]*REMAINING_DOLLAR_VALUE_PER_POINT+1,0)</f>
        <v>1</v>
      </c>
    </row>
    <row r="534" spans="1:31" ht="15" customHeight="1" x14ac:dyDescent="0.25">
      <c r="A534" s="2" t="s">
        <v>11959</v>
      </c>
      <c r="B534" s="14" t="str">
        <f>VLOOKUP(MYRANKS_H[[#This Row],[PLAYERID]],PLAYERIDMAP2[],COLUMN(PLAYERIDMAP2[LASTNAME]),FALSE)</f>
        <v>Constanza</v>
      </c>
      <c r="C534" s="14" t="str">
        <f>VLOOKUP(MYRANKS_H[[#This Row],[PLAYERID]],PLAYERIDMAP2[],COLUMN(PLAYERIDMAP2[FIRSTNAME]),FALSE)</f>
        <v>Jose</v>
      </c>
      <c r="D534" s="14" t="str">
        <f>MYRANKS_H[[#This Row],[FNAME]]&amp;" "&amp;MYRANKS_H[[#This Row],[LNAME]]</f>
        <v>Jose Constanza</v>
      </c>
      <c r="E534" s="14" t="str">
        <f>VLOOKUP(MYRANKS_H[[#This Row],[PLAYERID]],PLAYERIDMAP2[],COLUMN(PLAYERIDMAP2[TEAM]),FALSE)</f>
        <v>ATL</v>
      </c>
      <c r="F534" s="14" t="str">
        <f>VLOOKUP(MYRANKS_H[[#This Row],[PLAYERID]],PLAYERIDMAP2[],COLUMN(PLAYERIDMAP2[POS]),FALSE)</f>
        <v>OF</v>
      </c>
      <c r="G534" s="14">
        <f>IFERROR(VALUE(VLOOKUP(MYRANKS_H[[#This Row],[PLAYERID]],PLAYERIDMAP2[],COLUMN(PLAYERIDMAP2[IDFANGRAPHS]),FALSE)),VLOOKUP(MYRANKS_H[[#This Row],[PLAYERID]],PLAYERIDMAP2[],COLUMN(PLAYERIDMAP2[IDFANGRAPHS]),FALSE))</f>
        <v>6003</v>
      </c>
      <c r="H534" s="56">
        <f>IFERROR(VLOOKUP(MYRANKS_H[[#This Row],[IDFANGRAPHS]],STEAMER_H[],COLUMN(STEAMER_H[PA]),FALSE),0)</f>
        <v>1</v>
      </c>
      <c r="I534" s="56">
        <f>IFERROR(VLOOKUP(MYRANKS_H[[#This Row],[IDFANGRAPHS]],STEAMER_H[],COLUMN(STEAMER_H[AB]),FALSE),0)</f>
        <v>1</v>
      </c>
      <c r="J534" s="56">
        <f>IFERROR(VLOOKUP(MYRANKS_H[[#This Row],[IDFANGRAPHS]],STEAMER_H[],COLUMN(STEAMER_H[H]),FALSE),0)</f>
        <v>0</v>
      </c>
      <c r="K534" s="56">
        <f>IFERROR(VLOOKUP(MYRANKS_H[[#This Row],[IDFANGRAPHS]],STEAMER_H[],COLUMN(STEAMER_H[2B]),FALSE),0)</f>
        <v>0</v>
      </c>
      <c r="L534" s="56">
        <f>IFERROR(VLOOKUP(MYRANKS_H[[#This Row],[IDFANGRAPHS]],STEAMER_H[],COLUMN(STEAMER_H[3B]),FALSE),0)</f>
        <v>0</v>
      </c>
      <c r="M534" s="56">
        <f>IFERROR(VLOOKUP(MYRANKS_H[[#This Row],[IDFANGRAPHS]],STEAMER_H[],COLUMN(STEAMER_H[HR]),FALSE),0)</f>
        <v>0</v>
      </c>
      <c r="N534" s="56">
        <f>IFERROR(VLOOKUP(MYRANKS_H[[#This Row],[IDFANGRAPHS]],STEAMER_H[],COLUMN(STEAMER_H[R]),FALSE),0)</f>
        <v>0</v>
      </c>
      <c r="O534" s="56">
        <f>IFERROR(VLOOKUP(MYRANKS_H[[#This Row],[IDFANGRAPHS]],STEAMER_H[],COLUMN(STEAMER_H[RBI]),FALSE),0)</f>
        <v>0</v>
      </c>
      <c r="P534" s="56">
        <f>IFERROR(VLOOKUP(MYRANKS_H[[#This Row],[IDFANGRAPHS]],STEAMER_H[],COLUMN(STEAMER_H[BB]),FALSE),0)</f>
        <v>0</v>
      </c>
      <c r="Q534" s="56">
        <f>IFERROR(VLOOKUP(MYRANKS_H[[#This Row],[IDFANGRAPHS]],STEAMER_H[],COLUMN(STEAMER_H[HBP]),FALSE),0)</f>
        <v>0</v>
      </c>
      <c r="R534" s="56">
        <f>IFERROR(VLOOKUP(MYRANKS_H[[#This Row],[IDFANGRAPHS]],STEAMER_H[],COLUMN(STEAMER_H[SO]),FALSE),0)</f>
        <v>0</v>
      </c>
      <c r="S534" s="56">
        <f>IFERROR(VLOOKUP(MYRANKS_H[[#This Row],[IDFANGRAPHS]],STEAMER_H[],COLUMN(STEAMER_H[SB]),FALSE),0)</f>
        <v>0</v>
      </c>
      <c r="T534" s="19">
        <f>IFERROR(MYRANKS_H[[#This Row],[H]]/MYRANKS_H[[#This Row],[AB]],0)</f>
        <v>0</v>
      </c>
      <c r="U534" s="19">
        <f>IFERROR((MYRANKS_H[[#This Row],[H]]+MYRANKS_H[[#This Row],[BB]]+MYRANKS_H[[#This Row],[HBP]])/(MYRANKS_H[[#This Row],[AB]]+MYRANKS_H[[#This Row],[BB]]+MYRANKS_H[[#This Row],[HBP]]),0)</f>
        <v>0</v>
      </c>
      <c r="V534" s="19">
        <f>IFERROR((MYRANKS_H[[#This Row],[H]]+MYRANKS_H[[#This Row],[2B]]+2*MYRANKS_H[[#This Row],[3B]]+3*MYRANKS_H[[#This Row],[HR]])/MYRANKS_H[[#This Row],[AB]],0)</f>
        <v>0</v>
      </c>
      <c r="W53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4" s="27">
        <f>VLOOKUP(MYRANKS_H[[#This Row],[POS]],REPLACEMENT_LEVEL[],3,FALSE)</f>
        <v>0</v>
      </c>
      <c r="Y534" s="27">
        <f>MYRANKS_H[[#This Row],[PROJ PTS]]-MYRANKS_H[[#This Row],[REPL LEVEL]]</f>
        <v>0</v>
      </c>
      <c r="Z534" s="27">
        <f>RANK(MYRANKS_H[[#This Row],[POINTS OVER REPL]],MYRANKS_H[POINTS OVER REPL])</f>
        <v>1</v>
      </c>
      <c r="AA534" s="29">
        <f>IF(MYRANKS_H[[#This Row],[RANK]]&lt;=TOTAL_HITTERS_DRAFTED,MYRANKS_H[[#This Row],[POINTS OVER REPL]],0)</f>
        <v>0</v>
      </c>
      <c r="AB534" s="35">
        <f>MYRANKS_H[[#This Row],[POINTS OVER REPL]]*DOLLAR_VALUE_PER_POINT+1</f>
        <v>1</v>
      </c>
      <c r="AC534" s="35"/>
      <c r="AD534" s="29">
        <f>IF(AND(MYRANKS_H[[#This Row],[RANK]]&lt;=(TOTAL_HITTERS_DRAFTED-HITTERS_BELOW_REPL_DRAFTED),MYRANKS_H[[#This Row],[$ACTUAL]]=""),MYRANKS_H[[#This Row],[POINTS OVER REPL]],0)</f>
        <v>0</v>
      </c>
      <c r="AE534" s="35">
        <f>IF(MYRANKS_H[[#This Row],[$ACTUAL]]="",MYRANKS_H[[#This Row],[POINTS OVER REPL]]*REMAINING_DOLLAR_VALUE_PER_POINT+1,0)</f>
        <v>1</v>
      </c>
    </row>
    <row r="535" spans="1:31" ht="15" customHeight="1" x14ac:dyDescent="0.25">
      <c r="A535" s="2" t="s">
        <v>11971</v>
      </c>
      <c r="B535" s="14" t="str">
        <f>VLOOKUP(MYRANKS_H[[#This Row],[PLAYERID]],PLAYERIDMAP2[],COLUMN(PLAYERIDMAP2[LASTNAME]),FALSE)</f>
        <v>Cooper</v>
      </c>
      <c r="C535" s="14" t="str">
        <f>VLOOKUP(MYRANKS_H[[#This Row],[PLAYERID]],PLAYERIDMAP2[],COLUMN(PLAYERIDMAP2[FIRSTNAME]),FALSE)</f>
        <v>David</v>
      </c>
      <c r="D535" s="14" t="str">
        <f>MYRANKS_H[[#This Row],[FNAME]]&amp;" "&amp;MYRANKS_H[[#This Row],[LNAME]]</f>
        <v>David Cooper</v>
      </c>
      <c r="E535" s="14" t="str">
        <f>VLOOKUP(MYRANKS_H[[#This Row],[PLAYERID]],PLAYERIDMAP2[],COLUMN(PLAYERIDMAP2[TEAM]),FALSE)</f>
        <v>CLE</v>
      </c>
      <c r="F535" s="14" t="str">
        <f>VLOOKUP(MYRANKS_H[[#This Row],[PLAYERID]],PLAYERIDMAP2[],COLUMN(PLAYERIDMAP2[POS]),FALSE)</f>
        <v>1B</v>
      </c>
      <c r="G535" s="14">
        <f>IFERROR(VALUE(VLOOKUP(MYRANKS_H[[#This Row],[PLAYERID]],PLAYERIDMAP2[],COLUMN(PLAYERIDMAP2[IDFANGRAPHS]),FALSE)),VLOOKUP(MYRANKS_H[[#This Row],[PLAYERID]],PLAYERIDMAP2[],COLUMN(PLAYERIDMAP2[IDFANGRAPHS]),FALSE))</f>
        <v>7752</v>
      </c>
      <c r="H535" s="56">
        <f>IFERROR(VLOOKUP(MYRANKS_H[[#This Row],[IDFANGRAPHS]],STEAMER_H[],COLUMN(STEAMER_H[PA]),FALSE),0)</f>
        <v>0</v>
      </c>
      <c r="I535" s="56">
        <f>IFERROR(VLOOKUP(MYRANKS_H[[#This Row],[IDFANGRAPHS]],STEAMER_H[],COLUMN(STEAMER_H[AB]),FALSE),0)</f>
        <v>0</v>
      </c>
      <c r="J535" s="56">
        <f>IFERROR(VLOOKUP(MYRANKS_H[[#This Row],[IDFANGRAPHS]],STEAMER_H[],COLUMN(STEAMER_H[H]),FALSE),0)</f>
        <v>0</v>
      </c>
      <c r="K535" s="56">
        <f>IFERROR(VLOOKUP(MYRANKS_H[[#This Row],[IDFANGRAPHS]],STEAMER_H[],COLUMN(STEAMER_H[2B]),FALSE),0)</f>
        <v>0</v>
      </c>
      <c r="L535" s="56">
        <f>IFERROR(VLOOKUP(MYRANKS_H[[#This Row],[IDFANGRAPHS]],STEAMER_H[],COLUMN(STEAMER_H[3B]),FALSE),0)</f>
        <v>0</v>
      </c>
      <c r="M535" s="56">
        <f>IFERROR(VLOOKUP(MYRANKS_H[[#This Row],[IDFANGRAPHS]],STEAMER_H[],COLUMN(STEAMER_H[HR]),FALSE),0)</f>
        <v>0</v>
      </c>
      <c r="N535" s="56">
        <f>IFERROR(VLOOKUP(MYRANKS_H[[#This Row],[IDFANGRAPHS]],STEAMER_H[],COLUMN(STEAMER_H[R]),FALSE),0)</f>
        <v>0</v>
      </c>
      <c r="O535" s="56">
        <f>IFERROR(VLOOKUP(MYRANKS_H[[#This Row],[IDFANGRAPHS]],STEAMER_H[],COLUMN(STEAMER_H[RBI]),FALSE),0)</f>
        <v>0</v>
      </c>
      <c r="P535" s="56">
        <f>IFERROR(VLOOKUP(MYRANKS_H[[#This Row],[IDFANGRAPHS]],STEAMER_H[],COLUMN(STEAMER_H[BB]),FALSE),0)</f>
        <v>0</v>
      </c>
      <c r="Q535" s="56">
        <f>IFERROR(VLOOKUP(MYRANKS_H[[#This Row],[IDFANGRAPHS]],STEAMER_H[],COLUMN(STEAMER_H[HBP]),FALSE),0)</f>
        <v>0</v>
      </c>
      <c r="R535" s="56">
        <f>IFERROR(VLOOKUP(MYRANKS_H[[#This Row],[IDFANGRAPHS]],STEAMER_H[],COLUMN(STEAMER_H[SO]),FALSE),0)</f>
        <v>0</v>
      </c>
      <c r="S535" s="56">
        <f>IFERROR(VLOOKUP(MYRANKS_H[[#This Row],[IDFANGRAPHS]],STEAMER_H[],COLUMN(STEAMER_H[SB]),FALSE),0)</f>
        <v>0</v>
      </c>
      <c r="T535" s="19">
        <f>IFERROR(MYRANKS_H[[#This Row],[H]]/MYRANKS_H[[#This Row],[AB]],0)</f>
        <v>0</v>
      </c>
      <c r="U535" s="19">
        <f>IFERROR((MYRANKS_H[[#This Row],[H]]+MYRANKS_H[[#This Row],[BB]]+MYRANKS_H[[#This Row],[HBP]])/(MYRANKS_H[[#This Row],[AB]]+MYRANKS_H[[#This Row],[BB]]+MYRANKS_H[[#This Row],[HBP]]),0)</f>
        <v>0</v>
      </c>
      <c r="V535" s="19">
        <f>IFERROR((MYRANKS_H[[#This Row],[H]]+MYRANKS_H[[#This Row],[2B]]+2*MYRANKS_H[[#This Row],[3B]]+3*MYRANKS_H[[#This Row],[HR]])/MYRANKS_H[[#This Row],[AB]],0)</f>
        <v>0</v>
      </c>
      <c r="W53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5" s="27">
        <f>VLOOKUP(MYRANKS_H[[#This Row],[POS]],REPLACEMENT_LEVEL[],3,FALSE)</f>
        <v>0</v>
      </c>
      <c r="Y535" s="27">
        <f>MYRANKS_H[[#This Row],[PROJ PTS]]-MYRANKS_H[[#This Row],[REPL LEVEL]]</f>
        <v>0</v>
      </c>
      <c r="Z535" s="27">
        <f>RANK(MYRANKS_H[[#This Row],[POINTS OVER REPL]],MYRANKS_H[POINTS OVER REPL])</f>
        <v>1</v>
      </c>
      <c r="AA535" s="29">
        <f>IF(MYRANKS_H[[#This Row],[RANK]]&lt;=TOTAL_HITTERS_DRAFTED,MYRANKS_H[[#This Row],[POINTS OVER REPL]],0)</f>
        <v>0</v>
      </c>
      <c r="AB535" s="35">
        <f>MYRANKS_H[[#This Row],[POINTS OVER REPL]]*DOLLAR_VALUE_PER_POINT+1</f>
        <v>1</v>
      </c>
      <c r="AC535" s="35"/>
      <c r="AD535" s="29">
        <f>IF(AND(MYRANKS_H[[#This Row],[RANK]]&lt;=(TOTAL_HITTERS_DRAFTED-HITTERS_BELOW_REPL_DRAFTED),MYRANKS_H[[#This Row],[$ACTUAL]]=""),MYRANKS_H[[#This Row],[POINTS OVER REPL]],0)</f>
        <v>0</v>
      </c>
      <c r="AE535" s="35">
        <f>IF(MYRANKS_H[[#This Row],[$ACTUAL]]="",MYRANKS_H[[#This Row],[POINTS OVER REPL]]*REMAINING_DOLLAR_VALUE_PER_POINT+1,0)</f>
        <v>1</v>
      </c>
    </row>
    <row r="536" spans="1:31" ht="15" customHeight="1" x14ac:dyDescent="0.25">
      <c r="A536" s="3" t="s">
        <v>11986</v>
      </c>
      <c r="B536" s="14" t="str">
        <f>VLOOKUP(MYRANKS_H[[#This Row],[PLAYERID]],PLAYERIDMAP2[],COLUMN(PLAYERIDMAP2[LASTNAME]),FALSE)</f>
        <v>Correa</v>
      </c>
      <c r="C536" s="14" t="str">
        <f>VLOOKUP(MYRANKS_H[[#This Row],[PLAYERID]],PLAYERIDMAP2[],COLUMN(PLAYERIDMAP2[FIRSTNAME]),FALSE)</f>
        <v>Carlos</v>
      </c>
      <c r="D536" s="14" t="str">
        <f>MYRANKS_H[[#This Row],[FNAME]]&amp;" "&amp;MYRANKS_H[[#This Row],[LNAME]]</f>
        <v>Carlos Correa</v>
      </c>
      <c r="E536" s="14" t="str">
        <f>VLOOKUP(MYRANKS_H[[#This Row],[PLAYERID]],PLAYERIDMAP2[],COLUMN(PLAYERIDMAP2[TEAM]),FALSE)</f>
        <v>HOU</v>
      </c>
      <c r="F536" s="14" t="str">
        <f>VLOOKUP(MYRANKS_H[[#This Row],[PLAYERID]],PLAYERIDMAP2[],COLUMN(PLAYERIDMAP2[POS]),FALSE)</f>
        <v>SS</v>
      </c>
      <c r="G536" s="14">
        <f>IFERROR(VALUE(VLOOKUP(MYRANKS_H[[#This Row],[PLAYERID]],PLAYERIDMAP2[],COLUMN(PLAYERIDMAP2[IDFANGRAPHS]),FALSE)),VLOOKUP(MYRANKS_H[[#This Row],[PLAYERID]],PLAYERIDMAP2[],COLUMN(PLAYERIDMAP2[IDFANGRAPHS]),FALSE))</f>
        <v>14162</v>
      </c>
      <c r="H536" s="56">
        <f>IFERROR(VLOOKUP(MYRANKS_H[[#This Row],[IDFANGRAPHS]],STEAMER_H[],COLUMN(STEAMER_H[PA]),FALSE),0)</f>
        <v>648</v>
      </c>
      <c r="I536" s="56">
        <f>IFERROR(VLOOKUP(MYRANKS_H[[#This Row],[IDFANGRAPHS]],STEAMER_H[],COLUMN(STEAMER_H[AB]),FALSE),0)</f>
        <v>582</v>
      </c>
      <c r="J536" s="56">
        <f>IFERROR(VLOOKUP(MYRANKS_H[[#This Row],[IDFANGRAPHS]],STEAMER_H[],COLUMN(STEAMER_H[H]),FALSE),0)</f>
        <v>160</v>
      </c>
      <c r="K536" s="56">
        <f>IFERROR(VLOOKUP(MYRANKS_H[[#This Row],[IDFANGRAPHS]],STEAMER_H[],COLUMN(STEAMER_H[2B]),FALSE),0)</f>
        <v>33</v>
      </c>
      <c r="L536" s="56">
        <f>IFERROR(VLOOKUP(MYRANKS_H[[#This Row],[IDFANGRAPHS]],STEAMER_H[],COLUMN(STEAMER_H[3B]),FALSE),0)</f>
        <v>3</v>
      </c>
      <c r="M536" s="56">
        <f>IFERROR(VLOOKUP(MYRANKS_H[[#This Row],[IDFANGRAPHS]],STEAMER_H[],COLUMN(STEAMER_H[HR]),FALSE),0)</f>
        <v>22</v>
      </c>
      <c r="N536" s="56">
        <f>IFERROR(VLOOKUP(MYRANKS_H[[#This Row],[IDFANGRAPHS]],STEAMER_H[],COLUMN(STEAMER_H[R]),FALSE),0)</f>
        <v>83</v>
      </c>
      <c r="O536" s="56">
        <f>IFERROR(VLOOKUP(MYRANKS_H[[#This Row],[IDFANGRAPHS]],STEAMER_H[],COLUMN(STEAMER_H[RBI]),FALSE),0)</f>
        <v>84</v>
      </c>
      <c r="P536" s="56">
        <f>IFERROR(VLOOKUP(MYRANKS_H[[#This Row],[IDFANGRAPHS]],STEAMER_H[],COLUMN(STEAMER_H[BB]),FALSE),0)</f>
        <v>56</v>
      </c>
      <c r="Q536" s="56">
        <f>IFERROR(VLOOKUP(MYRANKS_H[[#This Row],[IDFANGRAPHS]],STEAMER_H[],COLUMN(STEAMER_H[HBP]),FALSE),0)</f>
        <v>4</v>
      </c>
      <c r="R536" s="56">
        <f>IFERROR(VLOOKUP(MYRANKS_H[[#This Row],[IDFANGRAPHS]],STEAMER_H[],COLUMN(STEAMER_H[SO]),FALSE),0)</f>
        <v>112</v>
      </c>
      <c r="S536" s="56">
        <f>IFERROR(VLOOKUP(MYRANKS_H[[#This Row],[IDFANGRAPHS]],STEAMER_H[],COLUMN(STEAMER_H[SB]),FALSE),0)</f>
        <v>21</v>
      </c>
      <c r="T536" s="19">
        <f>IFERROR(MYRANKS_H[[#This Row],[H]]/MYRANKS_H[[#This Row],[AB]],0)</f>
        <v>0.27491408934707906</v>
      </c>
      <c r="U536" s="19">
        <f>IFERROR((MYRANKS_H[[#This Row],[H]]+MYRANKS_H[[#This Row],[BB]]+MYRANKS_H[[#This Row],[HBP]])/(MYRANKS_H[[#This Row],[AB]]+MYRANKS_H[[#This Row],[BB]]+MYRANKS_H[[#This Row],[HBP]]),0)</f>
        <v>0.34267912772585668</v>
      </c>
      <c r="V536" s="19">
        <f>IFERROR((MYRANKS_H[[#This Row],[H]]+MYRANKS_H[[#This Row],[2B]]+2*MYRANKS_H[[#This Row],[3B]]+3*MYRANKS_H[[#This Row],[HR]])/MYRANKS_H[[#This Row],[AB]],0)</f>
        <v>0.45532646048109965</v>
      </c>
      <c r="W53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6" s="27">
        <f>VLOOKUP(MYRANKS_H[[#This Row],[POS]],REPLACEMENT_LEVEL[],3,FALSE)</f>
        <v>0</v>
      </c>
      <c r="Y536" s="27">
        <f>MYRANKS_H[[#This Row],[PROJ PTS]]-MYRANKS_H[[#This Row],[REPL LEVEL]]</f>
        <v>0</v>
      </c>
      <c r="Z536" s="27">
        <f>RANK(MYRANKS_H[[#This Row],[POINTS OVER REPL]],MYRANKS_H[POINTS OVER REPL])</f>
        <v>1</v>
      </c>
      <c r="AA536" s="29">
        <f>IF(MYRANKS_H[[#This Row],[RANK]]&lt;=TOTAL_HITTERS_DRAFTED,MYRANKS_H[[#This Row],[POINTS OVER REPL]],0)</f>
        <v>0</v>
      </c>
      <c r="AB536" s="35">
        <f>MYRANKS_H[[#This Row],[POINTS OVER REPL]]*DOLLAR_VALUE_PER_POINT+1</f>
        <v>1</v>
      </c>
      <c r="AC536" s="35"/>
      <c r="AD536" s="29">
        <f>IF(AND(MYRANKS_H[[#This Row],[RANK]]&lt;=(TOTAL_HITTERS_DRAFTED-HITTERS_BELOW_REPL_DRAFTED),MYRANKS_H[[#This Row],[$ACTUAL]]=""),MYRANKS_H[[#This Row],[POINTS OVER REPL]],0)</f>
        <v>0</v>
      </c>
      <c r="AE536" s="35">
        <f>IF(MYRANKS_H[[#This Row],[$ACTUAL]]="",MYRANKS_H[[#This Row],[POINTS OVER REPL]]*REMAINING_DOLLAR_VALUE_PER_POINT+1,0)</f>
        <v>1</v>
      </c>
    </row>
    <row r="537" spans="1:31" ht="15" customHeight="1" x14ac:dyDescent="0.25">
      <c r="A537" s="2" t="s">
        <v>11995</v>
      </c>
      <c r="B537" s="14" t="str">
        <f>VLOOKUP(MYRANKS_H[[#This Row],[PLAYERID]],PLAYERIDMAP2[],COLUMN(PLAYERIDMAP2[LASTNAME]),FALSE)</f>
        <v>Costanzo</v>
      </c>
      <c r="C537" s="14" t="str">
        <f>VLOOKUP(MYRANKS_H[[#This Row],[PLAYERID]],PLAYERIDMAP2[],COLUMN(PLAYERIDMAP2[FIRSTNAME]),FALSE)</f>
        <v>Mike</v>
      </c>
      <c r="D537" s="14" t="str">
        <f>MYRANKS_H[[#This Row],[FNAME]]&amp;" "&amp;MYRANKS_H[[#This Row],[LNAME]]</f>
        <v>Mike Costanzo</v>
      </c>
      <c r="E537" s="14" t="str">
        <f>VLOOKUP(MYRANKS_H[[#This Row],[PLAYERID]],PLAYERIDMAP2[],COLUMN(PLAYERIDMAP2[TEAM]),FALSE)</f>
        <v>CIN</v>
      </c>
      <c r="F537" s="14" t="str">
        <f>VLOOKUP(MYRANKS_H[[#This Row],[PLAYERID]],PLAYERIDMAP2[],COLUMN(PLAYERIDMAP2[POS]),FALSE)</f>
        <v>3B</v>
      </c>
      <c r="G537" s="14">
        <f>IFERROR(VALUE(VLOOKUP(MYRANKS_H[[#This Row],[PLAYERID]],PLAYERIDMAP2[],COLUMN(PLAYERIDMAP2[IDFANGRAPHS]),FALSE)),VLOOKUP(MYRANKS_H[[#This Row],[PLAYERID]],PLAYERIDMAP2[],COLUMN(PLAYERIDMAP2[IDFANGRAPHS]),FALSE))</f>
        <v>3533</v>
      </c>
      <c r="H537" s="56">
        <f>IFERROR(VLOOKUP(MYRANKS_H[[#This Row],[IDFANGRAPHS]],STEAMER_H[],COLUMN(STEAMER_H[PA]),FALSE),0)</f>
        <v>0</v>
      </c>
      <c r="I537" s="56">
        <f>IFERROR(VLOOKUP(MYRANKS_H[[#This Row],[IDFANGRAPHS]],STEAMER_H[],COLUMN(STEAMER_H[AB]),FALSE),0)</f>
        <v>0</v>
      </c>
      <c r="J537" s="56">
        <f>IFERROR(VLOOKUP(MYRANKS_H[[#This Row],[IDFANGRAPHS]],STEAMER_H[],COLUMN(STEAMER_H[H]),FALSE),0)</f>
        <v>0</v>
      </c>
      <c r="K537" s="56">
        <f>IFERROR(VLOOKUP(MYRANKS_H[[#This Row],[IDFANGRAPHS]],STEAMER_H[],COLUMN(STEAMER_H[2B]),FALSE),0)</f>
        <v>0</v>
      </c>
      <c r="L537" s="56">
        <f>IFERROR(VLOOKUP(MYRANKS_H[[#This Row],[IDFANGRAPHS]],STEAMER_H[],COLUMN(STEAMER_H[3B]),FALSE),0)</f>
        <v>0</v>
      </c>
      <c r="M537" s="56">
        <f>IFERROR(VLOOKUP(MYRANKS_H[[#This Row],[IDFANGRAPHS]],STEAMER_H[],COLUMN(STEAMER_H[HR]),FALSE),0)</f>
        <v>0</v>
      </c>
      <c r="N537" s="56">
        <f>IFERROR(VLOOKUP(MYRANKS_H[[#This Row],[IDFANGRAPHS]],STEAMER_H[],COLUMN(STEAMER_H[R]),FALSE),0)</f>
        <v>0</v>
      </c>
      <c r="O537" s="56">
        <f>IFERROR(VLOOKUP(MYRANKS_H[[#This Row],[IDFANGRAPHS]],STEAMER_H[],COLUMN(STEAMER_H[RBI]),FALSE),0)</f>
        <v>0</v>
      </c>
      <c r="P537" s="56">
        <f>IFERROR(VLOOKUP(MYRANKS_H[[#This Row],[IDFANGRAPHS]],STEAMER_H[],COLUMN(STEAMER_H[BB]),FALSE),0)</f>
        <v>0</v>
      </c>
      <c r="Q537" s="56">
        <f>IFERROR(VLOOKUP(MYRANKS_H[[#This Row],[IDFANGRAPHS]],STEAMER_H[],COLUMN(STEAMER_H[HBP]),FALSE),0)</f>
        <v>0</v>
      </c>
      <c r="R537" s="56">
        <f>IFERROR(VLOOKUP(MYRANKS_H[[#This Row],[IDFANGRAPHS]],STEAMER_H[],COLUMN(STEAMER_H[SO]),FALSE),0)</f>
        <v>0</v>
      </c>
      <c r="S537" s="56">
        <f>IFERROR(VLOOKUP(MYRANKS_H[[#This Row],[IDFANGRAPHS]],STEAMER_H[],COLUMN(STEAMER_H[SB]),FALSE),0)</f>
        <v>0</v>
      </c>
      <c r="T537" s="19">
        <f>IFERROR(MYRANKS_H[[#This Row],[H]]/MYRANKS_H[[#This Row],[AB]],0)</f>
        <v>0</v>
      </c>
      <c r="U537" s="19">
        <f>IFERROR((MYRANKS_H[[#This Row],[H]]+MYRANKS_H[[#This Row],[BB]]+MYRANKS_H[[#This Row],[HBP]])/(MYRANKS_H[[#This Row],[AB]]+MYRANKS_H[[#This Row],[BB]]+MYRANKS_H[[#This Row],[HBP]]),0)</f>
        <v>0</v>
      </c>
      <c r="V537" s="19">
        <f>IFERROR((MYRANKS_H[[#This Row],[H]]+MYRANKS_H[[#This Row],[2B]]+2*MYRANKS_H[[#This Row],[3B]]+3*MYRANKS_H[[#This Row],[HR]])/MYRANKS_H[[#This Row],[AB]],0)</f>
        <v>0</v>
      </c>
      <c r="W53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7" s="27">
        <f>VLOOKUP(MYRANKS_H[[#This Row],[POS]],REPLACEMENT_LEVEL[],3,FALSE)</f>
        <v>0</v>
      </c>
      <c r="Y537" s="27">
        <f>MYRANKS_H[[#This Row],[PROJ PTS]]-MYRANKS_H[[#This Row],[REPL LEVEL]]</f>
        <v>0</v>
      </c>
      <c r="Z537" s="27">
        <f>RANK(MYRANKS_H[[#This Row],[POINTS OVER REPL]],MYRANKS_H[POINTS OVER REPL])</f>
        <v>1</v>
      </c>
      <c r="AA537" s="29">
        <f>IF(MYRANKS_H[[#This Row],[RANK]]&lt;=TOTAL_HITTERS_DRAFTED,MYRANKS_H[[#This Row],[POINTS OVER REPL]],0)</f>
        <v>0</v>
      </c>
      <c r="AB537" s="35">
        <f>MYRANKS_H[[#This Row],[POINTS OVER REPL]]*DOLLAR_VALUE_PER_POINT+1</f>
        <v>1</v>
      </c>
      <c r="AC537" s="35"/>
      <c r="AD537" s="29">
        <f>IF(AND(MYRANKS_H[[#This Row],[RANK]]&lt;=(TOTAL_HITTERS_DRAFTED-HITTERS_BELOW_REPL_DRAFTED),MYRANKS_H[[#This Row],[$ACTUAL]]=""),MYRANKS_H[[#This Row],[POINTS OVER REPL]],0)</f>
        <v>0</v>
      </c>
      <c r="AE537" s="35">
        <f>IF(MYRANKS_H[[#This Row],[$ACTUAL]]="",MYRANKS_H[[#This Row],[POINTS OVER REPL]]*REMAINING_DOLLAR_VALUE_PER_POINT+1,0)</f>
        <v>1</v>
      </c>
    </row>
    <row r="538" spans="1:31" ht="15" customHeight="1" x14ac:dyDescent="0.25">
      <c r="A538" s="2" t="s">
        <v>19731</v>
      </c>
      <c r="B538" s="14" t="str">
        <f>VLOOKUP(MYRANKS_H[[#This Row],[PLAYERID]],PLAYERIDMAP2[],COLUMN(PLAYERIDMAP2[LASTNAME]),FALSE)</f>
        <v>Cowart</v>
      </c>
      <c r="C538" s="14" t="str">
        <f>VLOOKUP(MYRANKS_H[[#This Row],[PLAYERID]],PLAYERIDMAP2[],COLUMN(PLAYERIDMAP2[FIRSTNAME]),FALSE)</f>
        <v>Kaleb</v>
      </c>
      <c r="D538" s="14" t="str">
        <f>MYRANKS_H[[#This Row],[FNAME]]&amp;" "&amp;MYRANKS_H[[#This Row],[LNAME]]</f>
        <v>Kaleb Cowart</v>
      </c>
      <c r="E538" s="14" t="str">
        <f>VLOOKUP(MYRANKS_H[[#This Row],[PLAYERID]],PLAYERIDMAP2[],COLUMN(PLAYERIDMAP2[TEAM]),FALSE)</f>
        <v>LAA</v>
      </c>
      <c r="F538" s="14" t="str">
        <f>VLOOKUP(MYRANKS_H[[#This Row],[PLAYERID]],PLAYERIDMAP2[],COLUMN(PLAYERIDMAP2[POS]),FALSE)</f>
        <v>3B</v>
      </c>
      <c r="G538" s="14">
        <f>IFERROR(VALUE(VLOOKUP(MYRANKS_H[[#This Row],[PLAYERID]],PLAYERIDMAP2[],COLUMN(PLAYERIDMAP2[IDFANGRAPHS]),FALSE)),VLOOKUP(MYRANKS_H[[#This Row],[PLAYERID]],PLAYERIDMAP2[],COLUMN(PLAYERIDMAP2[IDFANGRAPHS]),FALSE))</f>
        <v>11494</v>
      </c>
      <c r="H538" s="56">
        <f>IFERROR(VLOOKUP(MYRANKS_H[[#This Row],[IDFANGRAPHS]],STEAMER_H[],COLUMN(STEAMER_H[PA]),FALSE),0)</f>
        <v>98</v>
      </c>
      <c r="I538" s="56">
        <f>IFERROR(VLOOKUP(MYRANKS_H[[#This Row],[IDFANGRAPHS]],STEAMER_H[],COLUMN(STEAMER_H[AB]),FALSE),0)</f>
        <v>89</v>
      </c>
      <c r="J538" s="56">
        <f>IFERROR(VLOOKUP(MYRANKS_H[[#This Row],[IDFANGRAPHS]],STEAMER_H[],COLUMN(STEAMER_H[H]),FALSE),0)</f>
        <v>20</v>
      </c>
      <c r="K538" s="56">
        <f>IFERROR(VLOOKUP(MYRANKS_H[[#This Row],[IDFANGRAPHS]],STEAMER_H[],COLUMN(STEAMER_H[2B]),FALSE),0)</f>
        <v>4</v>
      </c>
      <c r="L538" s="56">
        <f>IFERROR(VLOOKUP(MYRANKS_H[[#This Row],[IDFANGRAPHS]],STEAMER_H[],COLUMN(STEAMER_H[3B]),FALSE),0)</f>
        <v>1</v>
      </c>
      <c r="M538" s="56">
        <f>IFERROR(VLOOKUP(MYRANKS_H[[#This Row],[IDFANGRAPHS]],STEAMER_H[],COLUMN(STEAMER_H[HR]),FALSE),0)</f>
        <v>1</v>
      </c>
      <c r="N538" s="56">
        <f>IFERROR(VLOOKUP(MYRANKS_H[[#This Row],[IDFANGRAPHS]],STEAMER_H[],COLUMN(STEAMER_H[R]),FALSE),0)</f>
        <v>9</v>
      </c>
      <c r="O538" s="56">
        <f>IFERROR(VLOOKUP(MYRANKS_H[[#This Row],[IDFANGRAPHS]],STEAMER_H[],COLUMN(STEAMER_H[RBI]),FALSE),0)</f>
        <v>8</v>
      </c>
      <c r="P538" s="56">
        <f>IFERROR(VLOOKUP(MYRANKS_H[[#This Row],[IDFANGRAPHS]],STEAMER_H[],COLUMN(STEAMER_H[BB]),FALSE),0)</f>
        <v>7</v>
      </c>
      <c r="Q538" s="56">
        <f>IFERROR(VLOOKUP(MYRANKS_H[[#This Row],[IDFANGRAPHS]],STEAMER_H[],COLUMN(STEAMER_H[HBP]),FALSE),0)</f>
        <v>1</v>
      </c>
      <c r="R538" s="56">
        <f>IFERROR(VLOOKUP(MYRANKS_H[[#This Row],[IDFANGRAPHS]],STEAMER_H[],COLUMN(STEAMER_H[SO]),FALSE),0)</f>
        <v>23</v>
      </c>
      <c r="S538" s="56">
        <f>IFERROR(VLOOKUP(MYRANKS_H[[#This Row],[IDFANGRAPHS]],STEAMER_H[],COLUMN(STEAMER_H[SB]),FALSE),0)</f>
        <v>2</v>
      </c>
      <c r="T538" s="19">
        <f>IFERROR(MYRANKS_H[[#This Row],[H]]/MYRANKS_H[[#This Row],[AB]],0)</f>
        <v>0.2247191011235955</v>
      </c>
      <c r="U538" s="19">
        <f>IFERROR((MYRANKS_H[[#This Row],[H]]+MYRANKS_H[[#This Row],[BB]]+MYRANKS_H[[#This Row],[HBP]])/(MYRANKS_H[[#This Row],[AB]]+MYRANKS_H[[#This Row],[BB]]+MYRANKS_H[[#This Row],[HBP]]),0)</f>
        <v>0.28865979381443296</v>
      </c>
      <c r="V538" s="19">
        <f>IFERROR((MYRANKS_H[[#This Row],[H]]+MYRANKS_H[[#This Row],[2B]]+2*MYRANKS_H[[#This Row],[3B]]+3*MYRANKS_H[[#This Row],[HR]])/MYRANKS_H[[#This Row],[AB]],0)</f>
        <v>0.3258426966292135</v>
      </c>
      <c r="W53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8" s="27">
        <f>VLOOKUP(MYRANKS_H[[#This Row],[POS]],REPLACEMENT_LEVEL[],3,FALSE)</f>
        <v>0</v>
      </c>
      <c r="Y538" s="27">
        <f>MYRANKS_H[[#This Row],[PROJ PTS]]-MYRANKS_H[[#This Row],[REPL LEVEL]]</f>
        <v>0</v>
      </c>
      <c r="Z538" s="27">
        <f>RANK(MYRANKS_H[[#This Row],[POINTS OVER REPL]],MYRANKS_H[POINTS OVER REPL])</f>
        <v>1</v>
      </c>
      <c r="AA538" s="29">
        <f>IF(MYRANKS_H[[#This Row],[RANK]]&lt;=TOTAL_HITTERS_DRAFTED,MYRANKS_H[[#This Row],[POINTS OVER REPL]],0)</f>
        <v>0</v>
      </c>
      <c r="AB538" s="35">
        <f>MYRANKS_H[[#This Row],[POINTS OVER REPL]]*DOLLAR_VALUE_PER_POINT+1</f>
        <v>1</v>
      </c>
      <c r="AC538" s="35"/>
      <c r="AD538" s="29">
        <f>IF(AND(MYRANKS_H[[#This Row],[RANK]]&lt;=(TOTAL_HITTERS_DRAFTED-HITTERS_BELOW_REPL_DRAFTED),MYRANKS_H[[#This Row],[$ACTUAL]]=""),MYRANKS_H[[#This Row],[POINTS OVER REPL]],0)</f>
        <v>0</v>
      </c>
      <c r="AE538" s="35">
        <f>IF(MYRANKS_H[[#This Row],[$ACTUAL]]="",MYRANKS_H[[#This Row],[POINTS OVER REPL]]*REMAINING_DOLLAR_VALUE_PER_POINT+1,0)</f>
        <v>1</v>
      </c>
    </row>
    <row r="539" spans="1:31" ht="15" customHeight="1" x14ac:dyDescent="0.25">
      <c r="A539" s="2" t="s">
        <v>12006</v>
      </c>
      <c r="B539" s="14" t="str">
        <f>VLOOKUP(MYRANKS_H[[#This Row],[PLAYERID]],PLAYERIDMAP2[],COLUMN(PLAYERIDMAP2[LASTNAME]),FALSE)</f>
        <v>Cox</v>
      </c>
      <c r="C539" s="14" t="str">
        <f>VLOOKUP(MYRANKS_H[[#This Row],[PLAYERID]],PLAYERIDMAP2[],COLUMN(PLAYERIDMAP2[FIRSTNAME]),FALSE)</f>
        <v>Zack</v>
      </c>
      <c r="D539" s="14" t="str">
        <f>MYRANKS_H[[#This Row],[FNAME]]&amp;" "&amp;MYRANKS_H[[#This Row],[LNAME]]</f>
        <v>Zack Cox</v>
      </c>
      <c r="E539" s="14" t="str">
        <f>VLOOKUP(MYRANKS_H[[#This Row],[PLAYERID]],PLAYERIDMAP2[],COLUMN(PLAYERIDMAP2[TEAM]),FALSE)</f>
        <v>MIA</v>
      </c>
      <c r="F539" s="14" t="str">
        <f>VLOOKUP(MYRANKS_H[[#This Row],[PLAYERID]],PLAYERIDMAP2[],COLUMN(PLAYERIDMAP2[POS]),FALSE)</f>
        <v>3B</v>
      </c>
      <c r="G539" s="14" t="str">
        <f>IFERROR(VALUE(VLOOKUP(MYRANKS_H[[#This Row],[PLAYERID]],PLAYERIDMAP2[],COLUMN(PLAYERIDMAP2[IDFANGRAPHS]),FALSE)),VLOOKUP(MYRANKS_H[[#This Row],[PLAYERID]],PLAYERIDMAP2[],COLUMN(PLAYERIDMAP2[IDFANGRAPHS]),FALSE))</f>
        <v>sa455436</v>
      </c>
      <c r="H539" s="56">
        <f>IFERROR(VLOOKUP(MYRANKS_H[[#This Row],[IDFANGRAPHS]],STEAMER_H[],COLUMN(STEAMER_H[PA]),FALSE),0)</f>
        <v>1</v>
      </c>
      <c r="I539" s="56">
        <f>IFERROR(VLOOKUP(MYRANKS_H[[#This Row],[IDFANGRAPHS]],STEAMER_H[],COLUMN(STEAMER_H[AB]),FALSE),0)</f>
        <v>1</v>
      </c>
      <c r="J539" s="56">
        <f>IFERROR(VLOOKUP(MYRANKS_H[[#This Row],[IDFANGRAPHS]],STEAMER_H[],COLUMN(STEAMER_H[H]),FALSE),0)</f>
        <v>0</v>
      </c>
      <c r="K539" s="56">
        <f>IFERROR(VLOOKUP(MYRANKS_H[[#This Row],[IDFANGRAPHS]],STEAMER_H[],COLUMN(STEAMER_H[2B]),FALSE),0)</f>
        <v>0</v>
      </c>
      <c r="L539" s="56">
        <f>IFERROR(VLOOKUP(MYRANKS_H[[#This Row],[IDFANGRAPHS]],STEAMER_H[],COLUMN(STEAMER_H[3B]),FALSE),0)</f>
        <v>0</v>
      </c>
      <c r="M539" s="56">
        <f>IFERROR(VLOOKUP(MYRANKS_H[[#This Row],[IDFANGRAPHS]],STEAMER_H[],COLUMN(STEAMER_H[HR]),FALSE),0)</f>
        <v>0</v>
      </c>
      <c r="N539" s="56">
        <f>IFERROR(VLOOKUP(MYRANKS_H[[#This Row],[IDFANGRAPHS]],STEAMER_H[],COLUMN(STEAMER_H[R]),FALSE),0)</f>
        <v>0</v>
      </c>
      <c r="O539" s="56">
        <f>IFERROR(VLOOKUP(MYRANKS_H[[#This Row],[IDFANGRAPHS]],STEAMER_H[],COLUMN(STEAMER_H[RBI]),FALSE),0)</f>
        <v>0</v>
      </c>
      <c r="P539" s="56">
        <f>IFERROR(VLOOKUP(MYRANKS_H[[#This Row],[IDFANGRAPHS]],STEAMER_H[],COLUMN(STEAMER_H[BB]),FALSE),0)</f>
        <v>0</v>
      </c>
      <c r="Q539" s="56">
        <f>IFERROR(VLOOKUP(MYRANKS_H[[#This Row],[IDFANGRAPHS]],STEAMER_H[],COLUMN(STEAMER_H[HBP]),FALSE),0)</f>
        <v>0</v>
      </c>
      <c r="R539" s="56">
        <f>IFERROR(VLOOKUP(MYRANKS_H[[#This Row],[IDFANGRAPHS]],STEAMER_H[],COLUMN(STEAMER_H[SO]),FALSE),0)</f>
        <v>0</v>
      </c>
      <c r="S539" s="56">
        <f>IFERROR(VLOOKUP(MYRANKS_H[[#This Row],[IDFANGRAPHS]],STEAMER_H[],COLUMN(STEAMER_H[SB]),FALSE),0)</f>
        <v>0</v>
      </c>
      <c r="T539" s="19">
        <f>IFERROR(MYRANKS_H[[#This Row],[H]]/MYRANKS_H[[#This Row],[AB]],0)</f>
        <v>0</v>
      </c>
      <c r="U539" s="19">
        <f>IFERROR((MYRANKS_H[[#This Row],[H]]+MYRANKS_H[[#This Row],[BB]]+MYRANKS_H[[#This Row],[HBP]])/(MYRANKS_H[[#This Row],[AB]]+MYRANKS_H[[#This Row],[BB]]+MYRANKS_H[[#This Row],[HBP]]),0)</f>
        <v>0</v>
      </c>
      <c r="V539" s="19">
        <f>IFERROR((MYRANKS_H[[#This Row],[H]]+MYRANKS_H[[#This Row],[2B]]+2*MYRANKS_H[[#This Row],[3B]]+3*MYRANKS_H[[#This Row],[HR]])/MYRANKS_H[[#This Row],[AB]],0)</f>
        <v>0</v>
      </c>
      <c r="W53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9" s="27">
        <f>VLOOKUP(MYRANKS_H[[#This Row],[POS]],REPLACEMENT_LEVEL[],3,FALSE)</f>
        <v>0</v>
      </c>
      <c r="Y539" s="27">
        <f>MYRANKS_H[[#This Row],[PROJ PTS]]-MYRANKS_H[[#This Row],[REPL LEVEL]]</f>
        <v>0</v>
      </c>
      <c r="Z539" s="27">
        <f>RANK(MYRANKS_H[[#This Row],[POINTS OVER REPL]],MYRANKS_H[POINTS OVER REPL])</f>
        <v>1</v>
      </c>
      <c r="AA539" s="29">
        <f>IF(MYRANKS_H[[#This Row],[RANK]]&lt;=TOTAL_HITTERS_DRAFTED,MYRANKS_H[[#This Row],[POINTS OVER REPL]],0)</f>
        <v>0</v>
      </c>
      <c r="AB539" s="35">
        <f>MYRANKS_H[[#This Row],[POINTS OVER REPL]]*DOLLAR_VALUE_PER_POINT+1</f>
        <v>1</v>
      </c>
      <c r="AC539" s="35"/>
      <c r="AD539" s="29">
        <f>IF(AND(MYRANKS_H[[#This Row],[RANK]]&lt;=(TOTAL_HITTERS_DRAFTED-HITTERS_BELOW_REPL_DRAFTED),MYRANKS_H[[#This Row],[$ACTUAL]]=""),MYRANKS_H[[#This Row],[POINTS OVER REPL]],0)</f>
        <v>0</v>
      </c>
      <c r="AE539" s="35">
        <f>IF(MYRANKS_H[[#This Row],[$ACTUAL]]="",MYRANKS_H[[#This Row],[POINTS OVER REPL]]*REMAINING_DOLLAR_VALUE_PER_POINT+1,0)</f>
        <v>1</v>
      </c>
    </row>
    <row r="540" spans="1:31" ht="15" customHeight="1" x14ac:dyDescent="0.25">
      <c r="A540" s="2" t="s">
        <v>20283</v>
      </c>
      <c r="B540" s="14" t="str">
        <f>VLOOKUP(MYRANKS_H[[#This Row],[PLAYERID]],PLAYERIDMAP2[],COLUMN(PLAYERIDMAP2[LASTNAME]),FALSE)</f>
        <v>Crawford</v>
      </c>
      <c r="C540" s="14" t="str">
        <f>VLOOKUP(MYRANKS_H[[#This Row],[PLAYERID]],PLAYERIDMAP2[],COLUMN(PLAYERIDMAP2[FIRSTNAME]),FALSE)</f>
        <v>J.P.</v>
      </c>
      <c r="D540" s="14" t="str">
        <f>MYRANKS_H[[#This Row],[FNAME]]&amp;" "&amp;MYRANKS_H[[#This Row],[LNAME]]</f>
        <v>J.P. Crawford</v>
      </c>
      <c r="E540" s="14" t="str">
        <f>VLOOKUP(MYRANKS_H[[#This Row],[PLAYERID]],PLAYERIDMAP2[],COLUMN(PLAYERIDMAP2[TEAM]),FALSE)</f>
        <v>PHI</v>
      </c>
      <c r="F540" s="14" t="str">
        <f>VLOOKUP(MYRANKS_H[[#This Row],[PLAYERID]],PLAYERIDMAP2[],COLUMN(PLAYERIDMAP2[POS]),FALSE)</f>
        <v>SS</v>
      </c>
      <c r="G540" s="14" t="str">
        <f>IFERROR(VALUE(VLOOKUP(MYRANKS_H[[#This Row],[PLAYERID]],PLAYERIDMAP2[],COLUMN(PLAYERIDMAP2[IDFANGRAPHS]),FALSE)),VLOOKUP(MYRANKS_H[[#This Row],[PLAYERID]],PLAYERIDMAP2[],COLUMN(PLAYERIDMAP2[IDFANGRAPHS]),FALSE))</f>
        <v>sa737507</v>
      </c>
      <c r="H540" s="56">
        <f>IFERROR(VLOOKUP(MYRANKS_H[[#This Row],[IDFANGRAPHS]],STEAMER_H[],COLUMN(STEAMER_H[PA]),FALSE),0)</f>
        <v>304</v>
      </c>
      <c r="I540" s="56">
        <f>IFERROR(VLOOKUP(MYRANKS_H[[#This Row],[IDFANGRAPHS]],STEAMER_H[],COLUMN(STEAMER_H[AB]),FALSE),0)</f>
        <v>271</v>
      </c>
      <c r="J540" s="56">
        <f>IFERROR(VLOOKUP(MYRANKS_H[[#This Row],[IDFANGRAPHS]],STEAMER_H[],COLUMN(STEAMER_H[H]),FALSE),0)</f>
        <v>70</v>
      </c>
      <c r="K540" s="56">
        <f>IFERROR(VLOOKUP(MYRANKS_H[[#This Row],[IDFANGRAPHS]],STEAMER_H[],COLUMN(STEAMER_H[2B]),FALSE),0)</f>
        <v>12</v>
      </c>
      <c r="L540" s="56">
        <f>IFERROR(VLOOKUP(MYRANKS_H[[#This Row],[IDFANGRAPHS]],STEAMER_H[],COLUMN(STEAMER_H[3B]),FALSE),0)</f>
        <v>2</v>
      </c>
      <c r="M540" s="56">
        <f>IFERROR(VLOOKUP(MYRANKS_H[[#This Row],[IDFANGRAPHS]],STEAMER_H[],COLUMN(STEAMER_H[HR]),FALSE),0)</f>
        <v>5</v>
      </c>
      <c r="N540" s="56">
        <f>IFERROR(VLOOKUP(MYRANKS_H[[#This Row],[IDFANGRAPHS]],STEAMER_H[],COLUMN(STEAMER_H[R]),FALSE),0)</f>
        <v>28</v>
      </c>
      <c r="O540" s="56">
        <f>IFERROR(VLOOKUP(MYRANKS_H[[#This Row],[IDFANGRAPHS]],STEAMER_H[],COLUMN(STEAMER_H[RBI]),FALSE),0)</f>
        <v>27</v>
      </c>
      <c r="P540" s="56">
        <f>IFERROR(VLOOKUP(MYRANKS_H[[#This Row],[IDFANGRAPHS]],STEAMER_H[],COLUMN(STEAMER_H[BB]),FALSE),0)</f>
        <v>27</v>
      </c>
      <c r="Q540" s="56">
        <f>IFERROR(VLOOKUP(MYRANKS_H[[#This Row],[IDFANGRAPHS]],STEAMER_H[],COLUMN(STEAMER_H[HBP]),FALSE),0)</f>
        <v>2</v>
      </c>
      <c r="R540" s="56">
        <f>IFERROR(VLOOKUP(MYRANKS_H[[#This Row],[IDFANGRAPHS]],STEAMER_H[],COLUMN(STEAMER_H[SO]),FALSE),0)</f>
        <v>44</v>
      </c>
      <c r="S540" s="56">
        <f>IFERROR(VLOOKUP(MYRANKS_H[[#This Row],[IDFANGRAPHS]],STEAMER_H[],COLUMN(STEAMER_H[SB]),FALSE),0)</f>
        <v>6</v>
      </c>
      <c r="T540" s="19">
        <f>IFERROR(MYRANKS_H[[#This Row],[H]]/MYRANKS_H[[#This Row],[AB]],0)</f>
        <v>0.25830258302583026</v>
      </c>
      <c r="U540" s="19">
        <f>IFERROR((MYRANKS_H[[#This Row],[H]]+MYRANKS_H[[#This Row],[BB]]+MYRANKS_H[[#This Row],[HBP]])/(MYRANKS_H[[#This Row],[AB]]+MYRANKS_H[[#This Row],[BB]]+MYRANKS_H[[#This Row],[HBP]]),0)</f>
        <v>0.33</v>
      </c>
      <c r="V540" s="19">
        <f>IFERROR((MYRANKS_H[[#This Row],[H]]+MYRANKS_H[[#This Row],[2B]]+2*MYRANKS_H[[#This Row],[3B]]+3*MYRANKS_H[[#This Row],[HR]])/MYRANKS_H[[#This Row],[AB]],0)</f>
        <v>0.37269372693726938</v>
      </c>
      <c r="W54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0" s="27">
        <f>VLOOKUP(MYRANKS_H[[#This Row],[POS]],REPLACEMENT_LEVEL[],3,FALSE)</f>
        <v>0</v>
      </c>
      <c r="Y540" s="27">
        <f>MYRANKS_H[[#This Row],[PROJ PTS]]-MYRANKS_H[[#This Row],[REPL LEVEL]]</f>
        <v>0</v>
      </c>
      <c r="Z540" s="27">
        <f>RANK(MYRANKS_H[[#This Row],[POINTS OVER REPL]],MYRANKS_H[POINTS OVER REPL])</f>
        <v>1</v>
      </c>
      <c r="AA540" s="29">
        <f>IF(MYRANKS_H[[#This Row],[RANK]]&lt;=TOTAL_HITTERS_DRAFTED,MYRANKS_H[[#This Row],[POINTS OVER REPL]],0)</f>
        <v>0</v>
      </c>
      <c r="AB540" s="35">
        <f>MYRANKS_H[[#This Row],[POINTS OVER REPL]]*DOLLAR_VALUE_PER_POINT+1</f>
        <v>1</v>
      </c>
      <c r="AC540" s="35"/>
      <c r="AD540" s="29">
        <f>IF(AND(MYRANKS_H[[#This Row],[RANK]]&lt;=(TOTAL_HITTERS_DRAFTED-HITTERS_BELOW_REPL_DRAFTED),MYRANKS_H[[#This Row],[$ACTUAL]]=""),MYRANKS_H[[#This Row],[POINTS OVER REPL]],0)</f>
        <v>0</v>
      </c>
      <c r="AE540" s="35">
        <f>IF(MYRANKS_H[[#This Row],[$ACTUAL]]="",MYRANKS_H[[#This Row],[POINTS OVER REPL]]*REMAINING_DOLLAR_VALUE_PER_POINT+1,0)</f>
        <v>1</v>
      </c>
    </row>
    <row r="541" spans="1:31" ht="15" customHeight="1" x14ac:dyDescent="0.25">
      <c r="A541" s="2" t="s">
        <v>12041</v>
      </c>
      <c r="B541" s="14" t="str">
        <f>VLOOKUP(MYRANKS_H[[#This Row],[PLAYERID]],PLAYERIDMAP2[],COLUMN(PLAYERIDMAP2[LASTNAME]),FALSE)</f>
        <v>Crowe</v>
      </c>
      <c r="C541" s="14" t="str">
        <f>VLOOKUP(MYRANKS_H[[#This Row],[PLAYERID]],PLAYERIDMAP2[],COLUMN(PLAYERIDMAP2[FIRSTNAME]),FALSE)</f>
        <v>Trevor</v>
      </c>
      <c r="D541" s="14" t="str">
        <f>MYRANKS_H[[#This Row],[FNAME]]&amp;" "&amp;MYRANKS_H[[#This Row],[LNAME]]</f>
        <v>Trevor Crowe</v>
      </c>
      <c r="E541" s="14" t="str">
        <f>VLOOKUP(MYRANKS_H[[#This Row],[PLAYERID]],PLAYERIDMAP2[],COLUMN(PLAYERIDMAP2[TEAM]),FALSE)</f>
        <v>CLE</v>
      </c>
      <c r="F541" s="14" t="str">
        <f>VLOOKUP(MYRANKS_H[[#This Row],[PLAYERID]],PLAYERIDMAP2[],COLUMN(PLAYERIDMAP2[POS]),FALSE)</f>
        <v>OF</v>
      </c>
      <c r="G541" s="14">
        <f>IFERROR(VALUE(VLOOKUP(MYRANKS_H[[#This Row],[PLAYERID]],PLAYERIDMAP2[],COLUMN(PLAYERIDMAP2[IDFANGRAPHS]),FALSE)),VLOOKUP(MYRANKS_H[[#This Row],[PLAYERID]],PLAYERIDMAP2[],COLUMN(PLAYERIDMAP2[IDFANGRAPHS]),FALSE))</f>
        <v>3402</v>
      </c>
      <c r="H541" s="56">
        <f>IFERROR(VLOOKUP(MYRANKS_H[[#This Row],[IDFANGRAPHS]],STEAMER_H[],COLUMN(STEAMER_H[PA]),FALSE),0)</f>
        <v>0</v>
      </c>
      <c r="I541" s="56">
        <f>IFERROR(VLOOKUP(MYRANKS_H[[#This Row],[IDFANGRAPHS]],STEAMER_H[],COLUMN(STEAMER_H[AB]),FALSE),0)</f>
        <v>0</v>
      </c>
      <c r="J541" s="56">
        <f>IFERROR(VLOOKUP(MYRANKS_H[[#This Row],[IDFANGRAPHS]],STEAMER_H[],COLUMN(STEAMER_H[H]),FALSE),0)</f>
        <v>0</v>
      </c>
      <c r="K541" s="56">
        <f>IFERROR(VLOOKUP(MYRANKS_H[[#This Row],[IDFANGRAPHS]],STEAMER_H[],COLUMN(STEAMER_H[2B]),FALSE),0)</f>
        <v>0</v>
      </c>
      <c r="L541" s="56">
        <f>IFERROR(VLOOKUP(MYRANKS_H[[#This Row],[IDFANGRAPHS]],STEAMER_H[],COLUMN(STEAMER_H[3B]),FALSE),0)</f>
        <v>0</v>
      </c>
      <c r="M541" s="56">
        <f>IFERROR(VLOOKUP(MYRANKS_H[[#This Row],[IDFANGRAPHS]],STEAMER_H[],COLUMN(STEAMER_H[HR]),FALSE),0)</f>
        <v>0</v>
      </c>
      <c r="N541" s="56">
        <f>IFERROR(VLOOKUP(MYRANKS_H[[#This Row],[IDFANGRAPHS]],STEAMER_H[],COLUMN(STEAMER_H[R]),FALSE),0)</f>
        <v>0</v>
      </c>
      <c r="O541" s="56">
        <f>IFERROR(VLOOKUP(MYRANKS_H[[#This Row],[IDFANGRAPHS]],STEAMER_H[],COLUMN(STEAMER_H[RBI]),FALSE),0)</f>
        <v>0</v>
      </c>
      <c r="P541" s="56">
        <f>IFERROR(VLOOKUP(MYRANKS_H[[#This Row],[IDFANGRAPHS]],STEAMER_H[],COLUMN(STEAMER_H[BB]),FALSE),0)</f>
        <v>0</v>
      </c>
      <c r="Q541" s="56">
        <f>IFERROR(VLOOKUP(MYRANKS_H[[#This Row],[IDFANGRAPHS]],STEAMER_H[],COLUMN(STEAMER_H[HBP]),FALSE),0)</f>
        <v>0</v>
      </c>
      <c r="R541" s="56">
        <f>IFERROR(VLOOKUP(MYRANKS_H[[#This Row],[IDFANGRAPHS]],STEAMER_H[],COLUMN(STEAMER_H[SO]),FALSE),0)</f>
        <v>0</v>
      </c>
      <c r="S541" s="56">
        <f>IFERROR(VLOOKUP(MYRANKS_H[[#This Row],[IDFANGRAPHS]],STEAMER_H[],COLUMN(STEAMER_H[SB]),FALSE),0)</f>
        <v>0</v>
      </c>
      <c r="T541" s="19">
        <f>IFERROR(MYRANKS_H[[#This Row],[H]]/MYRANKS_H[[#This Row],[AB]],0)</f>
        <v>0</v>
      </c>
      <c r="U541" s="19">
        <f>IFERROR((MYRANKS_H[[#This Row],[H]]+MYRANKS_H[[#This Row],[BB]]+MYRANKS_H[[#This Row],[HBP]])/(MYRANKS_H[[#This Row],[AB]]+MYRANKS_H[[#This Row],[BB]]+MYRANKS_H[[#This Row],[HBP]]),0)</f>
        <v>0</v>
      </c>
      <c r="V541" s="19">
        <f>IFERROR((MYRANKS_H[[#This Row],[H]]+MYRANKS_H[[#This Row],[2B]]+2*MYRANKS_H[[#This Row],[3B]]+3*MYRANKS_H[[#This Row],[HR]])/MYRANKS_H[[#This Row],[AB]],0)</f>
        <v>0</v>
      </c>
      <c r="W54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1" s="27">
        <f>VLOOKUP(MYRANKS_H[[#This Row],[POS]],REPLACEMENT_LEVEL[],3,FALSE)</f>
        <v>0</v>
      </c>
      <c r="Y541" s="27">
        <f>MYRANKS_H[[#This Row],[PROJ PTS]]-MYRANKS_H[[#This Row],[REPL LEVEL]]</f>
        <v>0</v>
      </c>
      <c r="Z541" s="27">
        <f>RANK(MYRANKS_H[[#This Row],[POINTS OVER REPL]],MYRANKS_H[POINTS OVER REPL])</f>
        <v>1</v>
      </c>
      <c r="AA541" s="29">
        <f>IF(MYRANKS_H[[#This Row],[RANK]]&lt;=TOTAL_HITTERS_DRAFTED,MYRANKS_H[[#This Row],[POINTS OVER REPL]],0)</f>
        <v>0</v>
      </c>
      <c r="AB541" s="35">
        <f>MYRANKS_H[[#This Row],[POINTS OVER REPL]]*DOLLAR_VALUE_PER_POINT+1</f>
        <v>1</v>
      </c>
      <c r="AC541" s="35"/>
      <c r="AD541" s="29">
        <f>IF(AND(MYRANKS_H[[#This Row],[RANK]]&lt;=(TOTAL_HITTERS_DRAFTED-HITTERS_BELOW_REPL_DRAFTED),MYRANKS_H[[#This Row],[$ACTUAL]]=""),MYRANKS_H[[#This Row],[POINTS OVER REPL]],0)</f>
        <v>0</v>
      </c>
      <c r="AE541" s="35">
        <f>IF(MYRANKS_H[[#This Row],[$ACTUAL]]="",MYRANKS_H[[#This Row],[POINTS OVER REPL]]*REMAINING_DOLLAR_VALUE_PER_POINT+1,0)</f>
        <v>1</v>
      </c>
    </row>
    <row r="542" spans="1:31" ht="15" customHeight="1" x14ac:dyDescent="0.25">
      <c r="A542" s="2" t="s">
        <v>12044</v>
      </c>
      <c r="B542" s="14" t="str">
        <f>VLOOKUP(MYRANKS_H[[#This Row],[PLAYERID]],PLAYERIDMAP2[],COLUMN(PLAYERIDMAP2[LASTNAME]),FALSE)</f>
        <v>Cruz</v>
      </c>
      <c r="C542" s="14" t="str">
        <f>VLOOKUP(MYRANKS_H[[#This Row],[PLAYERID]],PLAYERIDMAP2[],COLUMN(PLAYERIDMAP2[FIRSTNAME]),FALSE)</f>
        <v>Luis</v>
      </c>
      <c r="D542" s="14" t="str">
        <f>MYRANKS_H[[#This Row],[FNAME]]&amp;" "&amp;MYRANKS_H[[#This Row],[LNAME]]</f>
        <v>Luis Cruz</v>
      </c>
      <c r="E542" s="14" t="str">
        <f>VLOOKUP(MYRANKS_H[[#This Row],[PLAYERID]],PLAYERIDMAP2[],COLUMN(PLAYERIDMAP2[TEAM]),FALSE)</f>
        <v>LAD</v>
      </c>
      <c r="F542" s="14" t="str">
        <f>VLOOKUP(MYRANKS_H[[#This Row],[PLAYERID]],PLAYERIDMAP2[],COLUMN(PLAYERIDMAP2[POS]),FALSE)</f>
        <v>SS</v>
      </c>
      <c r="G542" s="14">
        <f>IFERROR(VALUE(VLOOKUP(MYRANKS_H[[#This Row],[PLAYERID]],PLAYERIDMAP2[],COLUMN(PLAYERIDMAP2[IDFANGRAPHS]),FALSE)),VLOOKUP(MYRANKS_H[[#This Row],[PLAYERID]],PLAYERIDMAP2[],COLUMN(PLAYERIDMAP2[IDFANGRAPHS]),FALSE))</f>
        <v>3188</v>
      </c>
      <c r="H542" s="56">
        <f>IFERROR(VLOOKUP(MYRANKS_H[[#This Row],[IDFANGRAPHS]],STEAMER_H[],COLUMN(STEAMER_H[PA]),FALSE),0)</f>
        <v>0</v>
      </c>
      <c r="I542" s="56">
        <f>IFERROR(VLOOKUP(MYRANKS_H[[#This Row],[IDFANGRAPHS]],STEAMER_H[],COLUMN(STEAMER_H[AB]),FALSE),0)</f>
        <v>0</v>
      </c>
      <c r="J542" s="56">
        <f>IFERROR(VLOOKUP(MYRANKS_H[[#This Row],[IDFANGRAPHS]],STEAMER_H[],COLUMN(STEAMER_H[H]),FALSE),0)</f>
        <v>0</v>
      </c>
      <c r="K542" s="56">
        <f>IFERROR(VLOOKUP(MYRANKS_H[[#This Row],[IDFANGRAPHS]],STEAMER_H[],COLUMN(STEAMER_H[2B]),FALSE),0)</f>
        <v>0</v>
      </c>
      <c r="L542" s="56">
        <f>IFERROR(VLOOKUP(MYRANKS_H[[#This Row],[IDFANGRAPHS]],STEAMER_H[],COLUMN(STEAMER_H[3B]),FALSE),0)</f>
        <v>0</v>
      </c>
      <c r="M542" s="56">
        <f>IFERROR(VLOOKUP(MYRANKS_H[[#This Row],[IDFANGRAPHS]],STEAMER_H[],COLUMN(STEAMER_H[HR]),FALSE),0)</f>
        <v>0</v>
      </c>
      <c r="N542" s="56">
        <f>IFERROR(VLOOKUP(MYRANKS_H[[#This Row],[IDFANGRAPHS]],STEAMER_H[],COLUMN(STEAMER_H[R]),FALSE),0)</f>
        <v>0</v>
      </c>
      <c r="O542" s="56">
        <f>IFERROR(VLOOKUP(MYRANKS_H[[#This Row],[IDFANGRAPHS]],STEAMER_H[],COLUMN(STEAMER_H[RBI]),FALSE),0)</f>
        <v>0</v>
      </c>
      <c r="P542" s="56">
        <f>IFERROR(VLOOKUP(MYRANKS_H[[#This Row],[IDFANGRAPHS]],STEAMER_H[],COLUMN(STEAMER_H[BB]),FALSE),0)</f>
        <v>0</v>
      </c>
      <c r="Q542" s="56">
        <f>IFERROR(VLOOKUP(MYRANKS_H[[#This Row],[IDFANGRAPHS]],STEAMER_H[],COLUMN(STEAMER_H[HBP]),FALSE),0)</f>
        <v>0</v>
      </c>
      <c r="R542" s="56">
        <f>IFERROR(VLOOKUP(MYRANKS_H[[#This Row],[IDFANGRAPHS]],STEAMER_H[],COLUMN(STEAMER_H[SO]),FALSE),0)</f>
        <v>0</v>
      </c>
      <c r="S542" s="56">
        <f>IFERROR(VLOOKUP(MYRANKS_H[[#This Row],[IDFANGRAPHS]],STEAMER_H[],COLUMN(STEAMER_H[SB]),FALSE),0)</f>
        <v>0</v>
      </c>
      <c r="T542" s="19">
        <f>IFERROR(MYRANKS_H[[#This Row],[H]]/MYRANKS_H[[#This Row],[AB]],0)</f>
        <v>0</v>
      </c>
      <c r="U542" s="19">
        <f>IFERROR((MYRANKS_H[[#This Row],[H]]+MYRANKS_H[[#This Row],[BB]]+MYRANKS_H[[#This Row],[HBP]])/(MYRANKS_H[[#This Row],[AB]]+MYRANKS_H[[#This Row],[BB]]+MYRANKS_H[[#This Row],[HBP]]),0)</f>
        <v>0</v>
      </c>
      <c r="V542" s="19">
        <f>IFERROR((MYRANKS_H[[#This Row],[H]]+MYRANKS_H[[#This Row],[2B]]+2*MYRANKS_H[[#This Row],[3B]]+3*MYRANKS_H[[#This Row],[HR]])/MYRANKS_H[[#This Row],[AB]],0)</f>
        <v>0</v>
      </c>
      <c r="W54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2" s="27">
        <f>VLOOKUP(MYRANKS_H[[#This Row],[POS]],REPLACEMENT_LEVEL[],3,FALSE)</f>
        <v>0</v>
      </c>
      <c r="Y542" s="27">
        <f>MYRANKS_H[[#This Row],[PROJ PTS]]-MYRANKS_H[[#This Row],[REPL LEVEL]]</f>
        <v>0</v>
      </c>
      <c r="Z542" s="27">
        <f>RANK(MYRANKS_H[[#This Row],[POINTS OVER REPL]],MYRANKS_H[POINTS OVER REPL])</f>
        <v>1</v>
      </c>
      <c r="AA542" s="29">
        <f>IF(MYRANKS_H[[#This Row],[RANK]]&lt;=TOTAL_HITTERS_DRAFTED,MYRANKS_H[[#This Row],[POINTS OVER REPL]],0)</f>
        <v>0</v>
      </c>
      <c r="AB542" s="35">
        <f>MYRANKS_H[[#This Row],[POINTS OVER REPL]]*DOLLAR_VALUE_PER_POINT+1</f>
        <v>1</v>
      </c>
      <c r="AC542" s="35"/>
      <c r="AD542" s="29">
        <f>IF(AND(MYRANKS_H[[#This Row],[RANK]]&lt;=(TOTAL_HITTERS_DRAFTED-HITTERS_BELOW_REPL_DRAFTED),MYRANKS_H[[#This Row],[$ACTUAL]]=""),MYRANKS_H[[#This Row],[POINTS OVER REPL]],0)</f>
        <v>0</v>
      </c>
      <c r="AE542" s="35">
        <f>IF(MYRANKS_H[[#This Row],[$ACTUAL]]="",MYRANKS_H[[#This Row],[POINTS OVER REPL]]*REMAINING_DOLLAR_VALUE_PER_POINT+1,0)</f>
        <v>1</v>
      </c>
    </row>
    <row r="543" spans="1:31" ht="15" customHeight="1" x14ac:dyDescent="0.25">
      <c r="A543" s="2" t="s">
        <v>16445</v>
      </c>
      <c r="B543" s="14" t="str">
        <f>VLOOKUP(MYRANKS_H[[#This Row],[PLAYERID]],PLAYERIDMAP2[],COLUMN(PLAYERIDMAP2[LASTNAME]),FALSE)</f>
        <v>Culberson</v>
      </c>
      <c r="C543" s="14" t="str">
        <f>VLOOKUP(MYRANKS_H[[#This Row],[PLAYERID]],PLAYERIDMAP2[],COLUMN(PLAYERIDMAP2[FIRSTNAME]),FALSE)</f>
        <v>Charlie</v>
      </c>
      <c r="D543" s="14" t="str">
        <f>MYRANKS_H[[#This Row],[FNAME]]&amp;" "&amp;MYRANKS_H[[#This Row],[LNAME]]</f>
        <v>Charlie Culberson</v>
      </c>
      <c r="E543" s="14" t="str">
        <f>VLOOKUP(MYRANKS_H[[#This Row],[PLAYERID]],PLAYERIDMAP2[],COLUMN(PLAYERIDMAP2[TEAM]),FALSE)</f>
        <v>COL</v>
      </c>
      <c r="F543" s="14" t="str">
        <f>VLOOKUP(MYRANKS_H[[#This Row],[PLAYERID]],PLAYERIDMAP2[],COLUMN(PLAYERIDMAP2[POS]),FALSE)</f>
        <v>2B</v>
      </c>
      <c r="G543" s="14">
        <f>IFERROR(VALUE(VLOOKUP(MYRANKS_H[[#This Row],[PLAYERID]],PLAYERIDMAP2[],COLUMN(PLAYERIDMAP2[IDFANGRAPHS]),FALSE)),VLOOKUP(MYRANKS_H[[#This Row],[PLAYERID]],PLAYERIDMAP2[],COLUMN(PLAYERIDMAP2[IDFANGRAPHS]),FALSE))</f>
        <v>3298</v>
      </c>
      <c r="H543" s="56">
        <f>IFERROR(VLOOKUP(MYRANKS_H[[#This Row],[IDFANGRAPHS]],STEAMER_H[],COLUMN(STEAMER_H[PA]),FALSE),0)</f>
        <v>1</v>
      </c>
      <c r="I543" s="56">
        <f>IFERROR(VLOOKUP(MYRANKS_H[[#This Row],[IDFANGRAPHS]],STEAMER_H[],COLUMN(STEAMER_H[AB]),FALSE),0)</f>
        <v>1</v>
      </c>
      <c r="J543" s="56">
        <f>IFERROR(VLOOKUP(MYRANKS_H[[#This Row],[IDFANGRAPHS]],STEAMER_H[],COLUMN(STEAMER_H[H]),FALSE),0)</f>
        <v>0</v>
      </c>
      <c r="K543" s="56">
        <f>IFERROR(VLOOKUP(MYRANKS_H[[#This Row],[IDFANGRAPHS]],STEAMER_H[],COLUMN(STEAMER_H[2B]),FALSE),0)</f>
        <v>0</v>
      </c>
      <c r="L543" s="56">
        <f>IFERROR(VLOOKUP(MYRANKS_H[[#This Row],[IDFANGRAPHS]],STEAMER_H[],COLUMN(STEAMER_H[3B]),FALSE),0)</f>
        <v>0</v>
      </c>
      <c r="M543" s="56">
        <f>IFERROR(VLOOKUP(MYRANKS_H[[#This Row],[IDFANGRAPHS]],STEAMER_H[],COLUMN(STEAMER_H[HR]),FALSE),0)</f>
        <v>0</v>
      </c>
      <c r="N543" s="56">
        <f>IFERROR(VLOOKUP(MYRANKS_H[[#This Row],[IDFANGRAPHS]],STEAMER_H[],COLUMN(STEAMER_H[R]),FALSE),0)</f>
        <v>0</v>
      </c>
      <c r="O543" s="56">
        <f>IFERROR(VLOOKUP(MYRANKS_H[[#This Row],[IDFANGRAPHS]],STEAMER_H[],COLUMN(STEAMER_H[RBI]),FALSE),0)</f>
        <v>0</v>
      </c>
      <c r="P543" s="56">
        <f>IFERROR(VLOOKUP(MYRANKS_H[[#This Row],[IDFANGRAPHS]],STEAMER_H[],COLUMN(STEAMER_H[BB]),FALSE),0)</f>
        <v>0</v>
      </c>
      <c r="Q543" s="56">
        <f>IFERROR(VLOOKUP(MYRANKS_H[[#This Row],[IDFANGRAPHS]],STEAMER_H[],COLUMN(STEAMER_H[HBP]),FALSE),0)</f>
        <v>0</v>
      </c>
      <c r="R543" s="56">
        <f>IFERROR(VLOOKUP(MYRANKS_H[[#This Row],[IDFANGRAPHS]],STEAMER_H[],COLUMN(STEAMER_H[SO]),FALSE),0)</f>
        <v>0</v>
      </c>
      <c r="S543" s="56">
        <f>IFERROR(VLOOKUP(MYRANKS_H[[#This Row],[IDFANGRAPHS]],STEAMER_H[],COLUMN(STEAMER_H[SB]),FALSE),0)</f>
        <v>0</v>
      </c>
      <c r="T543" s="19">
        <f>IFERROR(MYRANKS_H[[#This Row],[H]]/MYRANKS_H[[#This Row],[AB]],0)</f>
        <v>0</v>
      </c>
      <c r="U543" s="19">
        <f>IFERROR((MYRANKS_H[[#This Row],[H]]+MYRANKS_H[[#This Row],[BB]]+MYRANKS_H[[#This Row],[HBP]])/(MYRANKS_H[[#This Row],[AB]]+MYRANKS_H[[#This Row],[BB]]+MYRANKS_H[[#This Row],[HBP]]),0)</f>
        <v>0</v>
      </c>
      <c r="V543" s="19">
        <f>IFERROR((MYRANKS_H[[#This Row],[H]]+MYRANKS_H[[#This Row],[2B]]+2*MYRANKS_H[[#This Row],[3B]]+3*MYRANKS_H[[#This Row],[HR]])/MYRANKS_H[[#This Row],[AB]],0)</f>
        <v>0</v>
      </c>
      <c r="W54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3" s="27">
        <f>VLOOKUP(MYRANKS_H[[#This Row],[POS]],REPLACEMENT_LEVEL[],3,FALSE)</f>
        <v>0</v>
      </c>
      <c r="Y543" s="27">
        <f>MYRANKS_H[[#This Row],[PROJ PTS]]-MYRANKS_H[[#This Row],[REPL LEVEL]]</f>
        <v>0</v>
      </c>
      <c r="Z543" s="27">
        <f>RANK(MYRANKS_H[[#This Row],[POINTS OVER REPL]],MYRANKS_H[POINTS OVER REPL])</f>
        <v>1</v>
      </c>
      <c r="AA543" s="29">
        <f>IF(MYRANKS_H[[#This Row],[RANK]]&lt;=TOTAL_HITTERS_DRAFTED,MYRANKS_H[[#This Row],[POINTS OVER REPL]],0)</f>
        <v>0</v>
      </c>
      <c r="AB543" s="35">
        <f>MYRANKS_H[[#This Row],[POINTS OVER REPL]]*DOLLAR_VALUE_PER_POINT+1</f>
        <v>1</v>
      </c>
      <c r="AC543" s="35"/>
      <c r="AD543" s="29">
        <f>IF(AND(MYRANKS_H[[#This Row],[RANK]]&lt;=(TOTAL_HITTERS_DRAFTED-HITTERS_BELOW_REPL_DRAFTED),MYRANKS_H[[#This Row],[$ACTUAL]]=""),MYRANKS_H[[#This Row],[POINTS OVER REPL]],0)</f>
        <v>0</v>
      </c>
      <c r="AE543" s="35">
        <f>IF(MYRANKS_H[[#This Row],[$ACTUAL]]="",MYRANKS_H[[#This Row],[POINTS OVER REPL]]*REMAINING_DOLLAR_VALUE_PER_POINT+1,0)</f>
        <v>1</v>
      </c>
    </row>
    <row r="544" spans="1:31" ht="15" customHeight="1" x14ac:dyDescent="0.25">
      <c r="A544" s="2" t="s">
        <v>12071</v>
      </c>
      <c r="B544" s="14" t="str">
        <f>VLOOKUP(MYRANKS_H[[#This Row],[PLAYERID]],PLAYERIDMAP2[],COLUMN(PLAYERIDMAP2[LASTNAME]),FALSE)</f>
        <v>Cust</v>
      </c>
      <c r="C544" s="14" t="str">
        <f>VLOOKUP(MYRANKS_H[[#This Row],[PLAYERID]],PLAYERIDMAP2[],COLUMN(PLAYERIDMAP2[FIRSTNAME]),FALSE)</f>
        <v>Jack</v>
      </c>
      <c r="D544" s="14" t="str">
        <f>MYRANKS_H[[#This Row],[FNAME]]&amp;" "&amp;MYRANKS_H[[#This Row],[LNAME]]</f>
        <v>Jack Cust</v>
      </c>
      <c r="E544" s="14" t="str">
        <f>VLOOKUP(MYRANKS_H[[#This Row],[PLAYERID]],PLAYERIDMAP2[],COLUMN(PLAYERIDMAP2[TEAM]),FALSE)</f>
        <v>N/A</v>
      </c>
      <c r="F544" s="14" t="str">
        <f>VLOOKUP(MYRANKS_H[[#This Row],[PLAYERID]],PLAYERIDMAP2[],COLUMN(PLAYERIDMAP2[POS]),FALSE)</f>
        <v>OF</v>
      </c>
      <c r="G544" s="14">
        <f>IFERROR(VALUE(VLOOKUP(MYRANKS_H[[#This Row],[PLAYERID]],PLAYERIDMAP2[],COLUMN(PLAYERIDMAP2[IDFANGRAPHS]),FALSE)),VLOOKUP(MYRANKS_H[[#This Row],[PLAYERID]],PLAYERIDMAP2[],COLUMN(PLAYERIDMAP2[IDFANGRAPHS]),FALSE))</f>
        <v>1564</v>
      </c>
      <c r="H544" s="56">
        <f>IFERROR(VLOOKUP(MYRANKS_H[[#This Row],[IDFANGRAPHS]],STEAMER_H[],COLUMN(STEAMER_H[PA]),FALSE),0)</f>
        <v>0</v>
      </c>
      <c r="I544" s="56">
        <f>IFERROR(VLOOKUP(MYRANKS_H[[#This Row],[IDFANGRAPHS]],STEAMER_H[],COLUMN(STEAMER_H[AB]),FALSE),0)</f>
        <v>0</v>
      </c>
      <c r="J544" s="56">
        <f>IFERROR(VLOOKUP(MYRANKS_H[[#This Row],[IDFANGRAPHS]],STEAMER_H[],COLUMN(STEAMER_H[H]),FALSE),0)</f>
        <v>0</v>
      </c>
      <c r="K544" s="56">
        <f>IFERROR(VLOOKUP(MYRANKS_H[[#This Row],[IDFANGRAPHS]],STEAMER_H[],COLUMN(STEAMER_H[2B]),FALSE),0)</f>
        <v>0</v>
      </c>
      <c r="L544" s="56">
        <f>IFERROR(VLOOKUP(MYRANKS_H[[#This Row],[IDFANGRAPHS]],STEAMER_H[],COLUMN(STEAMER_H[3B]),FALSE),0)</f>
        <v>0</v>
      </c>
      <c r="M544" s="56">
        <f>IFERROR(VLOOKUP(MYRANKS_H[[#This Row],[IDFANGRAPHS]],STEAMER_H[],COLUMN(STEAMER_H[HR]),FALSE),0)</f>
        <v>0</v>
      </c>
      <c r="N544" s="56">
        <f>IFERROR(VLOOKUP(MYRANKS_H[[#This Row],[IDFANGRAPHS]],STEAMER_H[],COLUMN(STEAMER_H[R]),FALSE),0)</f>
        <v>0</v>
      </c>
      <c r="O544" s="56">
        <f>IFERROR(VLOOKUP(MYRANKS_H[[#This Row],[IDFANGRAPHS]],STEAMER_H[],COLUMN(STEAMER_H[RBI]),FALSE),0)</f>
        <v>0</v>
      </c>
      <c r="P544" s="56">
        <f>IFERROR(VLOOKUP(MYRANKS_H[[#This Row],[IDFANGRAPHS]],STEAMER_H[],COLUMN(STEAMER_H[BB]),FALSE),0)</f>
        <v>0</v>
      </c>
      <c r="Q544" s="56">
        <f>IFERROR(VLOOKUP(MYRANKS_H[[#This Row],[IDFANGRAPHS]],STEAMER_H[],COLUMN(STEAMER_H[HBP]),FALSE),0)</f>
        <v>0</v>
      </c>
      <c r="R544" s="56">
        <f>IFERROR(VLOOKUP(MYRANKS_H[[#This Row],[IDFANGRAPHS]],STEAMER_H[],COLUMN(STEAMER_H[SO]),FALSE),0)</f>
        <v>0</v>
      </c>
      <c r="S544" s="56">
        <f>IFERROR(VLOOKUP(MYRANKS_H[[#This Row],[IDFANGRAPHS]],STEAMER_H[],COLUMN(STEAMER_H[SB]),FALSE),0)</f>
        <v>0</v>
      </c>
      <c r="T544" s="19">
        <f>IFERROR(MYRANKS_H[[#This Row],[H]]/MYRANKS_H[[#This Row],[AB]],0)</f>
        <v>0</v>
      </c>
      <c r="U544" s="19">
        <f>IFERROR((MYRANKS_H[[#This Row],[H]]+MYRANKS_H[[#This Row],[BB]]+MYRANKS_H[[#This Row],[HBP]])/(MYRANKS_H[[#This Row],[AB]]+MYRANKS_H[[#This Row],[BB]]+MYRANKS_H[[#This Row],[HBP]]),0)</f>
        <v>0</v>
      </c>
      <c r="V544" s="19">
        <f>IFERROR((MYRANKS_H[[#This Row],[H]]+MYRANKS_H[[#This Row],[2B]]+2*MYRANKS_H[[#This Row],[3B]]+3*MYRANKS_H[[#This Row],[HR]])/MYRANKS_H[[#This Row],[AB]],0)</f>
        <v>0</v>
      </c>
      <c r="W54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4" s="27">
        <f>VLOOKUP(MYRANKS_H[[#This Row],[POS]],REPLACEMENT_LEVEL[],3,FALSE)</f>
        <v>0</v>
      </c>
      <c r="Y544" s="27">
        <f>MYRANKS_H[[#This Row],[PROJ PTS]]-MYRANKS_H[[#This Row],[REPL LEVEL]]</f>
        <v>0</v>
      </c>
      <c r="Z544" s="27">
        <f>RANK(MYRANKS_H[[#This Row],[POINTS OVER REPL]],MYRANKS_H[POINTS OVER REPL])</f>
        <v>1</v>
      </c>
      <c r="AA544" s="29">
        <f>IF(MYRANKS_H[[#This Row],[RANK]]&lt;=TOTAL_HITTERS_DRAFTED,MYRANKS_H[[#This Row],[POINTS OVER REPL]],0)</f>
        <v>0</v>
      </c>
      <c r="AB544" s="35">
        <f>MYRANKS_H[[#This Row],[POINTS OVER REPL]]*DOLLAR_VALUE_PER_POINT+1</f>
        <v>1</v>
      </c>
      <c r="AC544" s="35"/>
      <c r="AD544" s="29">
        <f>IF(AND(MYRANKS_H[[#This Row],[RANK]]&lt;=(TOTAL_HITTERS_DRAFTED-HITTERS_BELOW_REPL_DRAFTED),MYRANKS_H[[#This Row],[$ACTUAL]]=""),MYRANKS_H[[#This Row],[POINTS OVER REPL]],0)</f>
        <v>0</v>
      </c>
      <c r="AE544" s="35">
        <f>IF(MYRANKS_H[[#This Row],[$ACTUAL]]="",MYRANKS_H[[#This Row],[POINTS OVER REPL]]*REMAINING_DOLLAR_VALUE_PER_POINT+1,0)</f>
        <v>1</v>
      </c>
    </row>
    <row r="545" spans="1:31" ht="15" customHeight="1" x14ac:dyDescent="0.25">
      <c r="A545" s="4" t="s">
        <v>17312</v>
      </c>
      <c r="B545" s="14" t="str">
        <f>VLOOKUP(MYRANKS_H[[#This Row],[PLAYERID]],PLAYERIDMAP2[],COLUMN(PLAYERIDMAP2[LASTNAME]),FALSE)</f>
        <v>Dahl</v>
      </c>
      <c r="C545" s="14" t="str">
        <f>VLOOKUP(MYRANKS_H[[#This Row],[PLAYERID]],PLAYERIDMAP2[],COLUMN(PLAYERIDMAP2[FIRSTNAME]),FALSE)</f>
        <v>David</v>
      </c>
      <c r="D545" s="14" t="str">
        <f>MYRANKS_H[[#This Row],[FNAME]]&amp;" "&amp;MYRANKS_H[[#This Row],[LNAME]]</f>
        <v>David Dahl</v>
      </c>
      <c r="E545" s="14" t="str">
        <f>VLOOKUP(MYRANKS_H[[#This Row],[PLAYERID]],PLAYERIDMAP2[],COLUMN(PLAYERIDMAP2[TEAM]),FALSE)</f>
        <v>COL</v>
      </c>
      <c r="F545" s="14" t="str">
        <f>VLOOKUP(MYRANKS_H[[#This Row],[PLAYERID]],PLAYERIDMAP2[],COLUMN(PLAYERIDMAP2[POS]),FALSE)</f>
        <v>OF</v>
      </c>
      <c r="G545" s="14" t="str">
        <f>IFERROR(VALUE(VLOOKUP(MYRANKS_H[[#This Row],[PLAYERID]],PLAYERIDMAP2[],COLUMN(PLAYERIDMAP2[IDFANGRAPHS]),FALSE)),VLOOKUP(MYRANKS_H[[#This Row],[PLAYERID]],PLAYERIDMAP2[],COLUMN(PLAYERIDMAP2[IDFANGRAPHS]),FALSE))</f>
        <v>sa657861</v>
      </c>
      <c r="H545" s="56">
        <f>IFERROR(VLOOKUP(MYRANKS_H[[#This Row],[IDFANGRAPHS]],STEAMER_H[],COLUMN(STEAMER_H[PA]),FALSE),0)</f>
        <v>1</v>
      </c>
      <c r="I545" s="56">
        <f>IFERROR(VLOOKUP(MYRANKS_H[[#This Row],[IDFANGRAPHS]],STEAMER_H[],COLUMN(STEAMER_H[AB]),FALSE),0)</f>
        <v>1</v>
      </c>
      <c r="J545" s="56">
        <f>IFERROR(VLOOKUP(MYRANKS_H[[#This Row],[IDFANGRAPHS]],STEAMER_H[],COLUMN(STEAMER_H[H]),FALSE),0)</f>
        <v>0</v>
      </c>
      <c r="K545" s="56">
        <f>IFERROR(VLOOKUP(MYRANKS_H[[#This Row],[IDFANGRAPHS]],STEAMER_H[],COLUMN(STEAMER_H[2B]),FALSE),0)</f>
        <v>0</v>
      </c>
      <c r="L545" s="56">
        <f>IFERROR(VLOOKUP(MYRANKS_H[[#This Row],[IDFANGRAPHS]],STEAMER_H[],COLUMN(STEAMER_H[3B]),FALSE),0)</f>
        <v>0</v>
      </c>
      <c r="M545" s="56">
        <f>IFERROR(VLOOKUP(MYRANKS_H[[#This Row],[IDFANGRAPHS]],STEAMER_H[],COLUMN(STEAMER_H[HR]),FALSE),0)</f>
        <v>0</v>
      </c>
      <c r="N545" s="56">
        <f>IFERROR(VLOOKUP(MYRANKS_H[[#This Row],[IDFANGRAPHS]],STEAMER_H[],COLUMN(STEAMER_H[R]),FALSE),0)</f>
        <v>0</v>
      </c>
      <c r="O545" s="56">
        <f>IFERROR(VLOOKUP(MYRANKS_H[[#This Row],[IDFANGRAPHS]],STEAMER_H[],COLUMN(STEAMER_H[RBI]),FALSE),0)</f>
        <v>0</v>
      </c>
      <c r="P545" s="56">
        <f>IFERROR(VLOOKUP(MYRANKS_H[[#This Row],[IDFANGRAPHS]],STEAMER_H[],COLUMN(STEAMER_H[BB]),FALSE),0)</f>
        <v>0</v>
      </c>
      <c r="Q545" s="56">
        <f>IFERROR(VLOOKUP(MYRANKS_H[[#This Row],[IDFANGRAPHS]],STEAMER_H[],COLUMN(STEAMER_H[HBP]),FALSE),0)</f>
        <v>0</v>
      </c>
      <c r="R545" s="56">
        <f>IFERROR(VLOOKUP(MYRANKS_H[[#This Row],[IDFANGRAPHS]],STEAMER_H[],COLUMN(STEAMER_H[SO]),FALSE),0)</f>
        <v>0</v>
      </c>
      <c r="S545" s="56">
        <f>IFERROR(VLOOKUP(MYRANKS_H[[#This Row],[IDFANGRAPHS]],STEAMER_H[],COLUMN(STEAMER_H[SB]),FALSE),0)</f>
        <v>0</v>
      </c>
      <c r="T545" s="19">
        <f>IFERROR(MYRANKS_H[[#This Row],[H]]/MYRANKS_H[[#This Row],[AB]],0)</f>
        <v>0</v>
      </c>
      <c r="U545" s="19">
        <f>IFERROR((MYRANKS_H[[#This Row],[H]]+MYRANKS_H[[#This Row],[BB]]+MYRANKS_H[[#This Row],[HBP]])/(MYRANKS_H[[#This Row],[AB]]+MYRANKS_H[[#This Row],[BB]]+MYRANKS_H[[#This Row],[HBP]]),0)</f>
        <v>0</v>
      </c>
      <c r="V545" s="19">
        <f>IFERROR((MYRANKS_H[[#This Row],[H]]+MYRANKS_H[[#This Row],[2B]]+2*MYRANKS_H[[#This Row],[3B]]+3*MYRANKS_H[[#This Row],[HR]])/MYRANKS_H[[#This Row],[AB]],0)</f>
        <v>0</v>
      </c>
      <c r="W54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5" s="27">
        <f>VLOOKUP(MYRANKS_H[[#This Row],[POS]],REPLACEMENT_LEVEL[],3,FALSE)</f>
        <v>0</v>
      </c>
      <c r="Y545" s="27">
        <f>MYRANKS_H[[#This Row],[PROJ PTS]]-MYRANKS_H[[#This Row],[REPL LEVEL]]</f>
        <v>0</v>
      </c>
      <c r="Z545" s="27">
        <f>RANK(MYRANKS_H[[#This Row],[POINTS OVER REPL]],MYRANKS_H[POINTS OVER REPL])</f>
        <v>1</v>
      </c>
      <c r="AA545" s="29">
        <f>IF(MYRANKS_H[[#This Row],[RANK]]&lt;=TOTAL_HITTERS_DRAFTED,MYRANKS_H[[#This Row],[POINTS OVER REPL]],0)</f>
        <v>0</v>
      </c>
      <c r="AB545" s="35">
        <f>MYRANKS_H[[#This Row],[POINTS OVER REPL]]*DOLLAR_VALUE_PER_POINT+1</f>
        <v>1</v>
      </c>
      <c r="AC545" s="35"/>
      <c r="AD545" s="29">
        <f>IF(AND(MYRANKS_H[[#This Row],[RANK]]&lt;=(TOTAL_HITTERS_DRAFTED-HITTERS_BELOW_REPL_DRAFTED),MYRANKS_H[[#This Row],[$ACTUAL]]=""),MYRANKS_H[[#This Row],[POINTS OVER REPL]],0)</f>
        <v>0</v>
      </c>
      <c r="AE545" s="35">
        <f>IF(MYRANKS_H[[#This Row],[$ACTUAL]]="",MYRANKS_H[[#This Row],[POINTS OVER REPL]]*REMAINING_DOLLAR_VALUE_PER_POINT+1,0)</f>
        <v>1</v>
      </c>
    </row>
    <row r="546" spans="1:31" ht="15" customHeight="1" x14ac:dyDescent="0.25">
      <c r="A546" s="2" t="s">
        <v>12073</v>
      </c>
      <c r="B546" s="14" t="str">
        <f>VLOOKUP(MYRANKS_H[[#This Row],[PLAYERID]],PLAYERIDMAP2[],COLUMN(PLAYERIDMAP2[LASTNAME]),FALSE)</f>
        <v>Damon</v>
      </c>
      <c r="C546" s="14" t="str">
        <f>VLOOKUP(MYRANKS_H[[#This Row],[PLAYERID]],PLAYERIDMAP2[],COLUMN(PLAYERIDMAP2[FIRSTNAME]),FALSE)</f>
        <v>Johnny</v>
      </c>
      <c r="D546" s="14" t="str">
        <f>MYRANKS_H[[#This Row],[FNAME]]&amp;" "&amp;MYRANKS_H[[#This Row],[LNAME]]</f>
        <v>Johnny Damon</v>
      </c>
      <c r="E546" s="14" t="str">
        <f>VLOOKUP(MYRANKS_H[[#This Row],[PLAYERID]],PLAYERIDMAP2[],COLUMN(PLAYERIDMAP2[TEAM]),FALSE)</f>
        <v>N/A</v>
      </c>
      <c r="F546" s="14" t="str">
        <f>VLOOKUP(MYRANKS_H[[#This Row],[PLAYERID]],PLAYERIDMAP2[],COLUMN(PLAYERIDMAP2[POS]),FALSE)</f>
        <v>OF</v>
      </c>
      <c r="G546" s="14">
        <f>IFERROR(VALUE(VLOOKUP(MYRANKS_H[[#This Row],[PLAYERID]],PLAYERIDMAP2[],COLUMN(PLAYERIDMAP2[IDFANGRAPHS]),FALSE)),VLOOKUP(MYRANKS_H[[#This Row],[PLAYERID]],PLAYERIDMAP2[],COLUMN(PLAYERIDMAP2[IDFANGRAPHS]),FALSE))</f>
        <v>185</v>
      </c>
      <c r="H546" s="56">
        <f>IFERROR(VLOOKUP(MYRANKS_H[[#This Row],[IDFANGRAPHS]],STEAMER_H[],COLUMN(STEAMER_H[PA]),FALSE),0)</f>
        <v>0</v>
      </c>
      <c r="I546" s="56">
        <f>IFERROR(VLOOKUP(MYRANKS_H[[#This Row],[IDFANGRAPHS]],STEAMER_H[],COLUMN(STEAMER_H[AB]),FALSE),0)</f>
        <v>0</v>
      </c>
      <c r="J546" s="56">
        <f>IFERROR(VLOOKUP(MYRANKS_H[[#This Row],[IDFANGRAPHS]],STEAMER_H[],COLUMN(STEAMER_H[H]),FALSE),0)</f>
        <v>0</v>
      </c>
      <c r="K546" s="56">
        <f>IFERROR(VLOOKUP(MYRANKS_H[[#This Row],[IDFANGRAPHS]],STEAMER_H[],COLUMN(STEAMER_H[2B]),FALSE),0)</f>
        <v>0</v>
      </c>
      <c r="L546" s="56">
        <f>IFERROR(VLOOKUP(MYRANKS_H[[#This Row],[IDFANGRAPHS]],STEAMER_H[],COLUMN(STEAMER_H[3B]),FALSE),0)</f>
        <v>0</v>
      </c>
      <c r="M546" s="56">
        <f>IFERROR(VLOOKUP(MYRANKS_H[[#This Row],[IDFANGRAPHS]],STEAMER_H[],COLUMN(STEAMER_H[HR]),FALSE),0)</f>
        <v>0</v>
      </c>
      <c r="N546" s="56">
        <f>IFERROR(VLOOKUP(MYRANKS_H[[#This Row],[IDFANGRAPHS]],STEAMER_H[],COLUMN(STEAMER_H[R]),FALSE),0)</f>
        <v>0</v>
      </c>
      <c r="O546" s="56">
        <f>IFERROR(VLOOKUP(MYRANKS_H[[#This Row],[IDFANGRAPHS]],STEAMER_H[],COLUMN(STEAMER_H[RBI]),FALSE),0)</f>
        <v>0</v>
      </c>
      <c r="P546" s="56">
        <f>IFERROR(VLOOKUP(MYRANKS_H[[#This Row],[IDFANGRAPHS]],STEAMER_H[],COLUMN(STEAMER_H[BB]),FALSE),0)</f>
        <v>0</v>
      </c>
      <c r="Q546" s="56">
        <f>IFERROR(VLOOKUP(MYRANKS_H[[#This Row],[IDFANGRAPHS]],STEAMER_H[],COLUMN(STEAMER_H[HBP]),FALSE),0)</f>
        <v>0</v>
      </c>
      <c r="R546" s="56">
        <f>IFERROR(VLOOKUP(MYRANKS_H[[#This Row],[IDFANGRAPHS]],STEAMER_H[],COLUMN(STEAMER_H[SO]),FALSE),0)</f>
        <v>0</v>
      </c>
      <c r="S546" s="56">
        <f>IFERROR(VLOOKUP(MYRANKS_H[[#This Row],[IDFANGRAPHS]],STEAMER_H[],COLUMN(STEAMER_H[SB]),FALSE),0)</f>
        <v>0</v>
      </c>
      <c r="T546" s="19">
        <f>IFERROR(MYRANKS_H[[#This Row],[H]]/MYRANKS_H[[#This Row],[AB]],0)</f>
        <v>0</v>
      </c>
      <c r="U546" s="19">
        <f>IFERROR((MYRANKS_H[[#This Row],[H]]+MYRANKS_H[[#This Row],[BB]]+MYRANKS_H[[#This Row],[HBP]])/(MYRANKS_H[[#This Row],[AB]]+MYRANKS_H[[#This Row],[BB]]+MYRANKS_H[[#This Row],[HBP]]),0)</f>
        <v>0</v>
      </c>
      <c r="V546" s="19">
        <f>IFERROR((MYRANKS_H[[#This Row],[H]]+MYRANKS_H[[#This Row],[2B]]+2*MYRANKS_H[[#This Row],[3B]]+3*MYRANKS_H[[#This Row],[HR]])/MYRANKS_H[[#This Row],[AB]],0)</f>
        <v>0</v>
      </c>
      <c r="W54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6" s="27">
        <f>VLOOKUP(MYRANKS_H[[#This Row],[POS]],REPLACEMENT_LEVEL[],3,FALSE)</f>
        <v>0</v>
      </c>
      <c r="Y546" s="27">
        <f>MYRANKS_H[[#This Row],[PROJ PTS]]-MYRANKS_H[[#This Row],[REPL LEVEL]]</f>
        <v>0</v>
      </c>
      <c r="Z546" s="27">
        <f>RANK(MYRANKS_H[[#This Row],[POINTS OVER REPL]],MYRANKS_H[POINTS OVER REPL])</f>
        <v>1</v>
      </c>
      <c r="AA546" s="29">
        <f>IF(MYRANKS_H[[#This Row],[RANK]]&lt;=TOTAL_HITTERS_DRAFTED,MYRANKS_H[[#This Row],[POINTS OVER REPL]],0)</f>
        <v>0</v>
      </c>
      <c r="AB546" s="35">
        <f>MYRANKS_H[[#This Row],[POINTS OVER REPL]]*DOLLAR_VALUE_PER_POINT+1</f>
        <v>1</v>
      </c>
      <c r="AC546" s="35"/>
      <c r="AD546" s="29">
        <f>IF(AND(MYRANKS_H[[#This Row],[RANK]]&lt;=(TOTAL_HITTERS_DRAFTED-HITTERS_BELOW_REPL_DRAFTED),MYRANKS_H[[#This Row],[$ACTUAL]]=""),MYRANKS_H[[#This Row],[POINTS OVER REPL]],0)</f>
        <v>0</v>
      </c>
      <c r="AE546" s="35">
        <f>IF(MYRANKS_H[[#This Row],[$ACTUAL]]="",MYRANKS_H[[#This Row],[POINTS OVER REPL]]*REMAINING_DOLLAR_VALUE_PER_POINT+1,0)</f>
        <v>1</v>
      </c>
    </row>
    <row r="547" spans="1:31" ht="15" customHeight="1" x14ac:dyDescent="0.25">
      <c r="A547" s="2" t="s">
        <v>12082</v>
      </c>
      <c r="B547" s="14" t="str">
        <f>VLOOKUP(MYRANKS_H[[#This Row],[PLAYERID]],PLAYERIDMAP2[],COLUMN(PLAYERIDMAP2[LASTNAME]),FALSE)</f>
        <v>d'Arnaud</v>
      </c>
      <c r="C547" s="14" t="str">
        <f>VLOOKUP(MYRANKS_H[[#This Row],[PLAYERID]],PLAYERIDMAP2[],COLUMN(PLAYERIDMAP2[FIRSTNAME]),FALSE)</f>
        <v>Chase</v>
      </c>
      <c r="D547" s="14" t="str">
        <f>MYRANKS_H[[#This Row],[FNAME]]&amp;" "&amp;MYRANKS_H[[#This Row],[LNAME]]</f>
        <v>Chase d'Arnaud</v>
      </c>
      <c r="E547" s="14" t="str">
        <f>VLOOKUP(MYRANKS_H[[#This Row],[PLAYERID]],PLAYERIDMAP2[],COLUMN(PLAYERIDMAP2[TEAM]),FALSE)</f>
        <v>PIT</v>
      </c>
      <c r="F547" s="14" t="str">
        <f>VLOOKUP(MYRANKS_H[[#This Row],[PLAYERID]],PLAYERIDMAP2[],COLUMN(PLAYERIDMAP2[POS]),FALSE)</f>
        <v>SS</v>
      </c>
      <c r="G547" s="14">
        <f>IFERROR(VALUE(VLOOKUP(MYRANKS_H[[#This Row],[PLAYERID]],PLAYERIDMAP2[],COLUMN(PLAYERIDMAP2[IDFANGRAPHS]),FALSE)),VLOOKUP(MYRANKS_H[[#This Row],[PLAYERID]],PLAYERIDMAP2[],COLUMN(PLAYERIDMAP2[IDFANGRAPHS]),FALSE))</f>
        <v>6652</v>
      </c>
      <c r="H547" s="56">
        <f>IFERROR(VLOOKUP(MYRANKS_H[[#This Row],[IDFANGRAPHS]],STEAMER_H[],COLUMN(STEAMER_H[PA]),FALSE),0)</f>
        <v>1</v>
      </c>
      <c r="I547" s="56">
        <f>IFERROR(VLOOKUP(MYRANKS_H[[#This Row],[IDFANGRAPHS]],STEAMER_H[],COLUMN(STEAMER_H[AB]),FALSE),0)</f>
        <v>1</v>
      </c>
      <c r="J547" s="56">
        <f>IFERROR(VLOOKUP(MYRANKS_H[[#This Row],[IDFANGRAPHS]],STEAMER_H[],COLUMN(STEAMER_H[H]),FALSE),0)</f>
        <v>0</v>
      </c>
      <c r="K547" s="56">
        <f>IFERROR(VLOOKUP(MYRANKS_H[[#This Row],[IDFANGRAPHS]],STEAMER_H[],COLUMN(STEAMER_H[2B]),FALSE),0)</f>
        <v>0</v>
      </c>
      <c r="L547" s="56">
        <f>IFERROR(VLOOKUP(MYRANKS_H[[#This Row],[IDFANGRAPHS]],STEAMER_H[],COLUMN(STEAMER_H[3B]),FALSE),0)</f>
        <v>0</v>
      </c>
      <c r="M547" s="56">
        <f>IFERROR(VLOOKUP(MYRANKS_H[[#This Row],[IDFANGRAPHS]],STEAMER_H[],COLUMN(STEAMER_H[HR]),FALSE),0)</f>
        <v>0</v>
      </c>
      <c r="N547" s="56">
        <f>IFERROR(VLOOKUP(MYRANKS_H[[#This Row],[IDFANGRAPHS]],STEAMER_H[],COLUMN(STEAMER_H[R]),FALSE),0)</f>
        <v>0</v>
      </c>
      <c r="O547" s="56">
        <f>IFERROR(VLOOKUP(MYRANKS_H[[#This Row],[IDFANGRAPHS]],STEAMER_H[],COLUMN(STEAMER_H[RBI]),FALSE),0)</f>
        <v>0</v>
      </c>
      <c r="P547" s="56">
        <f>IFERROR(VLOOKUP(MYRANKS_H[[#This Row],[IDFANGRAPHS]],STEAMER_H[],COLUMN(STEAMER_H[BB]),FALSE),0)</f>
        <v>0</v>
      </c>
      <c r="Q547" s="56">
        <f>IFERROR(VLOOKUP(MYRANKS_H[[#This Row],[IDFANGRAPHS]],STEAMER_H[],COLUMN(STEAMER_H[HBP]),FALSE),0)</f>
        <v>0</v>
      </c>
      <c r="R547" s="56">
        <f>IFERROR(VLOOKUP(MYRANKS_H[[#This Row],[IDFANGRAPHS]],STEAMER_H[],COLUMN(STEAMER_H[SO]),FALSE),0)</f>
        <v>0</v>
      </c>
      <c r="S547" s="56">
        <f>IFERROR(VLOOKUP(MYRANKS_H[[#This Row],[IDFANGRAPHS]],STEAMER_H[],COLUMN(STEAMER_H[SB]),FALSE),0)</f>
        <v>0</v>
      </c>
      <c r="T547" s="19">
        <f>IFERROR(MYRANKS_H[[#This Row],[H]]/MYRANKS_H[[#This Row],[AB]],0)</f>
        <v>0</v>
      </c>
      <c r="U547" s="19">
        <f>IFERROR((MYRANKS_H[[#This Row],[H]]+MYRANKS_H[[#This Row],[BB]]+MYRANKS_H[[#This Row],[HBP]])/(MYRANKS_H[[#This Row],[AB]]+MYRANKS_H[[#This Row],[BB]]+MYRANKS_H[[#This Row],[HBP]]),0)</f>
        <v>0</v>
      </c>
      <c r="V547" s="19">
        <f>IFERROR((MYRANKS_H[[#This Row],[H]]+MYRANKS_H[[#This Row],[2B]]+2*MYRANKS_H[[#This Row],[3B]]+3*MYRANKS_H[[#This Row],[HR]])/MYRANKS_H[[#This Row],[AB]],0)</f>
        <v>0</v>
      </c>
      <c r="W54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7" s="27">
        <f>VLOOKUP(MYRANKS_H[[#This Row],[POS]],REPLACEMENT_LEVEL[],3,FALSE)</f>
        <v>0</v>
      </c>
      <c r="Y547" s="27">
        <f>MYRANKS_H[[#This Row],[PROJ PTS]]-MYRANKS_H[[#This Row],[REPL LEVEL]]</f>
        <v>0</v>
      </c>
      <c r="Z547" s="27">
        <f>RANK(MYRANKS_H[[#This Row],[POINTS OVER REPL]],MYRANKS_H[POINTS OVER REPL])</f>
        <v>1</v>
      </c>
      <c r="AA547" s="29">
        <f>IF(MYRANKS_H[[#This Row],[RANK]]&lt;=TOTAL_HITTERS_DRAFTED,MYRANKS_H[[#This Row],[POINTS OVER REPL]],0)</f>
        <v>0</v>
      </c>
      <c r="AB547" s="35">
        <f>MYRANKS_H[[#This Row],[POINTS OVER REPL]]*DOLLAR_VALUE_PER_POINT+1</f>
        <v>1</v>
      </c>
      <c r="AC547" s="35"/>
      <c r="AD547" s="29">
        <f>IF(AND(MYRANKS_H[[#This Row],[RANK]]&lt;=(TOTAL_HITTERS_DRAFTED-HITTERS_BELOW_REPL_DRAFTED),MYRANKS_H[[#This Row],[$ACTUAL]]=""),MYRANKS_H[[#This Row],[POINTS OVER REPL]],0)</f>
        <v>0</v>
      </c>
      <c r="AE547" s="35">
        <f>IF(MYRANKS_H[[#This Row],[$ACTUAL]]="",MYRANKS_H[[#This Row],[POINTS OVER REPL]]*REMAINING_DOLLAR_VALUE_PER_POINT+1,0)</f>
        <v>1</v>
      </c>
    </row>
    <row r="548" spans="1:31" ht="15" customHeight="1" x14ac:dyDescent="0.25">
      <c r="A548" s="2" t="s">
        <v>12090</v>
      </c>
      <c r="B548" s="14" t="str">
        <f>VLOOKUP(MYRANKS_H[[#This Row],[PLAYERID]],PLAYERIDMAP2[],COLUMN(PLAYERIDMAP2[LASTNAME]),FALSE)</f>
        <v>Darnell</v>
      </c>
      <c r="C548" s="14" t="str">
        <f>VLOOKUP(MYRANKS_H[[#This Row],[PLAYERID]],PLAYERIDMAP2[],COLUMN(PLAYERIDMAP2[FIRSTNAME]),FALSE)</f>
        <v>James</v>
      </c>
      <c r="D548" s="14" t="str">
        <f>MYRANKS_H[[#This Row],[FNAME]]&amp;" "&amp;MYRANKS_H[[#This Row],[LNAME]]</f>
        <v>James Darnell</v>
      </c>
      <c r="E548" s="14" t="str">
        <f>VLOOKUP(MYRANKS_H[[#This Row],[PLAYERID]],PLAYERIDMAP2[],COLUMN(PLAYERIDMAP2[TEAM]),FALSE)</f>
        <v>SD</v>
      </c>
      <c r="F548" s="14" t="str">
        <f>VLOOKUP(MYRANKS_H[[#This Row],[PLAYERID]],PLAYERIDMAP2[],COLUMN(PLAYERIDMAP2[POS]),FALSE)</f>
        <v>3B</v>
      </c>
      <c r="G548" s="14">
        <f>IFERROR(VALUE(VLOOKUP(MYRANKS_H[[#This Row],[PLAYERID]],PLAYERIDMAP2[],COLUMN(PLAYERIDMAP2[IDFANGRAPHS]),FALSE)),VLOOKUP(MYRANKS_H[[#This Row],[PLAYERID]],PLAYERIDMAP2[],COLUMN(PLAYERIDMAP2[IDFANGRAPHS]),FALSE))</f>
        <v>9060</v>
      </c>
      <c r="H548" s="56">
        <f>IFERROR(VLOOKUP(MYRANKS_H[[#This Row],[IDFANGRAPHS]],STEAMER_H[],COLUMN(STEAMER_H[PA]),FALSE),0)</f>
        <v>0</v>
      </c>
      <c r="I548" s="56">
        <f>IFERROR(VLOOKUP(MYRANKS_H[[#This Row],[IDFANGRAPHS]],STEAMER_H[],COLUMN(STEAMER_H[AB]),FALSE),0)</f>
        <v>0</v>
      </c>
      <c r="J548" s="56">
        <f>IFERROR(VLOOKUP(MYRANKS_H[[#This Row],[IDFANGRAPHS]],STEAMER_H[],COLUMN(STEAMER_H[H]),FALSE),0)</f>
        <v>0</v>
      </c>
      <c r="K548" s="56">
        <f>IFERROR(VLOOKUP(MYRANKS_H[[#This Row],[IDFANGRAPHS]],STEAMER_H[],COLUMN(STEAMER_H[2B]),FALSE),0)</f>
        <v>0</v>
      </c>
      <c r="L548" s="56">
        <f>IFERROR(VLOOKUP(MYRANKS_H[[#This Row],[IDFANGRAPHS]],STEAMER_H[],COLUMN(STEAMER_H[3B]),FALSE),0)</f>
        <v>0</v>
      </c>
      <c r="M548" s="56">
        <f>IFERROR(VLOOKUP(MYRANKS_H[[#This Row],[IDFANGRAPHS]],STEAMER_H[],COLUMN(STEAMER_H[HR]),FALSE),0)</f>
        <v>0</v>
      </c>
      <c r="N548" s="56">
        <f>IFERROR(VLOOKUP(MYRANKS_H[[#This Row],[IDFANGRAPHS]],STEAMER_H[],COLUMN(STEAMER_H[R]),FALSE),0)</f>
        <v>0</v>
      </c>
      <c r="O548" s="56">
        <f>IFERROR(VLOOKUP(MYRANKS_H[[#This Row],[IDFANGRAPHS]],STEAMER_H[],COLUMN(STEAMER_H[RBI]),FALSE),0)</f>
        <v>0</v>
      </c>
      <c r="P548" s="56">
        <f>IFERROR(VLOOKUP(MYRANKS_H[[#This Row],[IDFANGRAPHS]],STEAMER_H[],COLUMN(STEAMER_H[BB]),FALSE),0)</f>
        <v>0</v>
      </c>
      <c r="Q548" s="56">
        <f>IFERROR(VLOOKUP(MYRANKS_H[[#This Row],[IDFANGRAPHS]],STEAMER_H[],COLUMN(STEAMER_H[HBP]),FALSE),0)</f>
        <v>0</v>
      </c>
      <c r="R548" s="56">
        <f>IFERROR(VLOOKUP(MYRANKS_H[[#This Row],[IDFANGRAPHS]],STEAMER_H[],COLUMN(STEAMER_H[SO]),FALSE),0)</f>
        <v>0</v>
      </c>
      <c r="S548" s="56">
        <f>IFERROR(VLOOKUP(MYRANKS_H[[#This Row],[IDFANGRAPHS]],STEAMER_H[],COLUMN(STEAMER_H[SB]),FALSE),0)</f>
        <v>0</v>
      </c>
      <c r="T548" s="19">
        <f>IFERROR(MYRANKS_H[[#This Row],[H]]/MYRANKS_H[[#This Row],[AB]],0)</f>
        <v>0</v>
      </c>
      <c r="U548" s="19">
        <f>IFERROR((MYRANKS_H[[#This Row],[H]]+MYRANKS_H[[#This Row],[BB]]+MYRANKS_H[[#This Row],[HBP]])/(MYRANKS_H[[#This Row],[AB]]+MYRANKS_H[[#This Row],[BB]]+MYRANKS_H[[#This Row],[HBP]]),0)</f>
        <v>0</v>
      </c>
      <c r="V548" s="19">
        <f>IFERROR((MYRANKS_H[[#This Row],[H]]+MYRANKS_H[[#This Row],[2B]]+2*MYRANKS_H[[#This Row],[3B]]+3*MYRANKS_H[[#This Row],[HR]])/MYRANKS_H[[#This Row],[AB]],0)</f>
        <v>0</v>
      </c>
      <c r="W54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8" s="27">
        <f>VLOOKUP(MYRANKS_H[[#This Row],[POS]],REPLACEMENT_LEVEL[],3,FALSE)</f>
        <v>0</v>
      </c>
      <c r="Y548" s="27">
        <f>MYRANKS_H[[#This Row],[PROJ PTS]]-MYRANKS_H[[#This Row],[REPL LEVEL]]</f>
        <v>0</v>
      </c>
      <c r="Z548" s="27">
        <f>RANK(MYRANKS_H[[#This Row],[POINTS OVER REPL]],MYRANKS_H[POINTS OVER REPL])</f>
        <v>1</v>
      </c>
      <c r="AA548" s="29">
        <f>IF(MYRANKS_H[[#This Row],[RANK]]&lt;=TOTAL_HITTERS_DRAFTED,MYRANKS_H[[#This Row],[POINTS OVER REPL]],0)</f>
        <v>0</v>
      </c>
      <c r="AB548" s="35">
        <f>MYRANKS_H[[#This Row],[POINTS OVER REPL]]*DOLLAR_VALUE_PER_POINT+1</f>
        <v>1</v>
      </c>
      <c r="AC548" s="35"/>
      <c r="AD548" s="29">
        <f>IF(AND(MYRANKS_H[[#This Row],[RANK]]&lt;=(TOTAL_HITTERS_DRAFTED-HITTERS_BELOW_REPL_DRAFTED),MYRANKS_H[[#This Row],[$ACTUAL]]=""),MYRANKS_H[[#This Row],[POINTS OVER REPL]],0)</f>
        <v>0</v>
      </c>
      <c r="AE548" s="35">
        <f>IF(MYRANKS_H[[#This Row],[$ACTUAL]]="",MYRANKS_H[[#This Row],[POINTS OVER REPL]]*REMAINING_DOLLAR_VALUE_PER_POINT+1,0)</f>
        <v>1</v>
      </c>
    </row>
    <row r="549" spans="1:31" ht="15" customHeight="1" x14ac:dyDescent="0.25">
      <c r="A549" s="2" t="s">
        <v>12126</v>
      </c>
      <c r="B549" s="14" t="str">
        <f>VLOOKUP(MYRANKS_H[[#This Row],[PLAYERID]],PLAYERIDMAP2[],COLUMN(PLAYERIDMAP2[LASTNAME]),FALSE)</f>
        <v>Decker</v>
      </c>
      <c r="C549" s="14" t="str">
        <f>VLOOKUP(MYRANKS_H[[#This Row],[PLAYERID]],PLAYERIDMAP2[],COLUMN(PLAYERIDMAP2[FIRSTNAME]),FALSE)</f>
        <v>Jaff</v>
      </c>
      <c r="D549" s="14" t="str">
        <f>MYRANKS_H[[#This Row],[FNAME]]&amp;" "&amp;MYRANKS_H[[#This Row],[LNAME]]</f>
        <v>Jaff Decker</v>
      </c>
      <c r="E549" s="14" t="str">
        <f>VLOOKUP(MYRANKS_H[[#This Row],[PLAYERID]],PLAYERIDMAP2[],COLUMN(PLAYERIDMAP2[TEAM]),FALSE)</f>
        <v>PIT</v>
      </c>
      <c r="F549" s="14" t="str">
        <f>VLOOKUP(MYRANKS_H[[#This Row],[PLAYERID]],PLAYERIDMAP2[],COLUMN(PLAYERIDMAP2[POS]),FALSE)</f>
        <v>OF</v>
      </c>
      <c r="G549" s="14">
        <f>IFERROR(VALUE(VLOOKUP(MYRANKS_H[[#This Row],[PLAYERID]],PLAYERIDMAP2[],COLUMN(PLAYERIDMAP2[IDFANGRAPHS]),FALSE)),VLOOKUP(MYRANKS_H[[#This Row],[PLAYERID]],PLAYERIDMAP2[],COLUMN(PLAYERIDMAP2[IDFANGRAPHS]),FALSE))</f>
        <v>7945</v>
      </c>
      <c r="H549" s="56">
        <f>IFERROR(VLOOKUP(MYRANKS_H[[#This Row],[IDFANGRAPHS]],STEAMER_H[],COLUMN(STEAMER_H[PA]),FALSE),0)</f>
        <v>1</v>
      </c>
      <c r="I549" s="56">
        <f>IFERROR(VLOOKUP(MYRANKS_H[[#This Row],[IDFANGRAPHS]],STEAMER_H[],COLUMN(STEAMER_H[AB]),FALSE),0)</f>
        <v>1</v>
      </c>
      <c r="J549" s="56">
        <f>IFERROR(VLOOKUP(MYRANKS_H[[#This Row],[IDFANGRAPHS]],STEAMER_H[],COLUMN(STEAMER_H[H]),FALSE),0)</f>
        <v>0</v>
      </c>
      <c r="K549" s="56">
        <f>IFERROR(VLOOKUP(MYRANKS_H[[#This Row],[IDFANGRAPHS]],STEAMER_H[],COLUMN(STEAMER_H[2B]),FALSE),0)</f>
        <v>0</v>
      </c>
      <c r="L549" s="56">
        <f>IFERROR(VLOOKUP(MYRANKS_H[[#This Row],[IDFANGRAPHS]],STEAMER_H[],COLUMN(STEAMER_H[3B]),FALSE),0)</f>
        <v>0</v>
      </c>
      <c r="M549" s="56">
        <f>IFERROR(VLOOKUP(MYRANKS_H[[#This Row],[IDFANGRAPHS]],STEAMER_H[],COLUMN(STEAMER_H[HR]),FALSE),0)</f>
        <v>0</v>
      </c>
      <c r="N549" s="56">
        <f>IFERROR(VLOOKUP(MYRANKS_H[[#This Row],[IDFANGRAPHS]],STEAMER_H[],COLUMN(STEAMER_H[R]),FALSE),0)</f>
        <v>0</v>
      </c>
      <c r="O549" s="56">
        <f>IFERROR(VLOOKUP(MYRANKS_H[[#This Row],[IDFANGRAPHS]],STEAMER_H[],COLUMN(STEAMER_H[RBI]),FALSE),0)</f>
        <v>0</v>
      </c>
      <c r="P549" s="56">
        <f>IFERROR(VLOOKUP(MYRANKS_H[[#This Row],[IDFANGRAPHS]],STEAMER_H[],COLUMN(STEAMER_H[BB]),FALSE),0)</f>
        <v>0</v>
      </c>
      <c r="Q549" s="56">
        <f>IFERROR(VLOOKUP(MYRANKS_H[[#This Row],[IDFANGRAPHS]],STEAMER_H[],COLUMN(STEAMER_H[HBP]),FALSE),0)</f>
        <v>0</v>
      </c>
      <c r="R549" s="56">
        <f>IFERROR(VLOOKUP(MYRANKS_H[[#This Row],[IDFANGRAPHS]],STEAMER_H[],COLUMN(STEAMER_H[SO]),FALSE),0)</f>
        <v>0</v>
      </c>
      <c r="S549" s="56">
        <f>IFERROR(VLOOKUP(MYRANKS_H[[#This Row],[IDFANGRAPHS]],STEAMER_H[],COLUMN(STEAMER_H[SB]),FALSE),0)</f>
        <v>0</v>
      </c>
      <c r="T549" s="19">
        <f>IFERROR(MYRANKS_H[[#This Row],[H]]/MYRANKS_H[[#This Row],[AB]],0)</f>
        <v>0</v>
      </c>
      <c r="U549" s="19">
        <f>IFERROR((MYRANKS_H[[#This Row],[H]]+MYRANKS_H[[#This Row],[BB]]+MYRANKS_H[[#This Row],[HBP]])/(MYRANKS_H[[#This Row],[AB]]+MYRANKS_H[[#This Row],[BB]]+MYRANKS_H[[#This Row],[HBP]]),0)</f>
        <v>0</v>
      </c>
      <c r="V549" s="19">
        <f>IFERROR((MYRANKS_H[[#This Row],[H]]+MYRANKS_H[[#This Row],[2B]]+2*MYRANKS_H[[#This Row],[3B]]+3*MYRANKS_H[[#This Row],[HR]])/MYRANKS_H[[#This Row],[AB]],0)</f>
        <v>0</v>
      </c>
      <c r="W54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9" s="27">
        <f>VLOOKUP(MYRANKS_H[[#This Row],[POS]],REPLACEMENT_LEVEL[],3,FALSE)</f>
        <v>0</v>
      </c>
      <c r="Y549" s="27">
        <f>MYRANKS_H[[#This Row],[PROJ PTS]]-MYRANKS_H[[#This Row],[REPL LEVEL]]</f>
        <v>0</v>
      </c>
      <c r="Z549" s="27">
        <f>RANK(MYRANKS_H[[#This Row],[POINTS OVER REPL]],MYRANKS_H[POINTS OVER REPL])</f>
        <v>1</v>
      </c>
      <c r="AA549" s="29">
        <f>IF(MYRANKS_H[[#This Row],[RANK]]&lt;=TOTAL_HITTERS_DRAFTED,MYRANKS_H[[#This Row],[POINTS OVER REPL]],0)</f>
        <v>0</v>
      </c>
      <c r="AB549" s="35">
        <f>MYRANKS_H[[#This Row],[POINTS OVER REPL]]*DOLLAR_VALUE_PER_POINT+1</f>
        <v>1</v>
      </c>
      <c r="AC549" s="35"/>
      <c r="AD549" s="29">
        <f>IF(AND(MYRANKS_H[[#This Row],[RANK]]&lt;=(TOTAL_HITTERS_DRAFTED-HITTERS_BELOW_REPL_DRAFTED),MYRANKS_H[[#This Row],[$ACTUAL]]=""),MYRANKS_H[[#This Row],[POINTS OVER REPL]],0)</f>
        <v>0</v>
      </c>
      <c r="AE549" s="35">
        <f>IF(MYRANKS_H[[#This Row],[$ACTUAL]]="",MYRANKS_H[[#This Row],[POINTS OVER REPL]]*REMAINING_DOLLAR_VALUE_PER_POINT+1,0)</f>
        <v>1</v>
      </c>
    </row>
    <row r="550" spans="1:31" ht="15" customHeight="1" x14ac:dyDescent="0.25">
      <c r="A550" s="2" t="s">
        <v>12143</v>
      </c>
      <c r="B550" s="14" t="str">
        <f>VLOOKUP(MYRANKS_H[[#This Row],[PLAYERID]],PLAYERIDMAP2[],COLUMN(PLAYERIDMAP2[LASTNAME]),FALSE)</f>
        <v>De Jesus</v>
      </c>
      <c r="C550" s="14" t="str">
        <f>VLOOKUP(MYRANKS_H[[#This Row],[PLAYERID]],PLAYERIDMAP2[],COLUMN(PLAYERIDMAP2[FIRSTNAME]),FALSE)</f>
        <v>Ivan</v>
      </c>
      <c r="D550" s="14" t="str">
        <f>MYRANKS_H[[#This Row],[FNAME]]&amp;" "&amp;MYRANKS_H[[#This Row],[LNAME]]</f>
        <v>Ivan De Jesus</v>
      </c>
      <c r="E550" s="14" t="str">
        <f>VLOOKUP(MYRANKS_H[[#This Row],[PLAYERID]],PLAYERIDMAP2[],COLUMN(PLAYERIDMAP2[TEAM]),FALSE)</f>
        <v>CIN</v>
      </c>
      <c r="F550" s="14" t="str">
        <f>VLOOKUP(MYRANKS_H[[#This Row],[PLAYERID]],PLAYERIDMAP2[],COLUMN(PLAYERIDMAP2[POS]),FALSE)</f>
        <v>2B</v>
      </c>
      <c r="G550" s="14">
        <f>IFERROR(VALUE(VLOOKUP(MYRANKS_H[[#This Row],[PLAYERID]],PLAYERIDMAP2[],COLUMN(PLAYERIDMAP2[IDFANGRAPHS]),FALSE)),VLOOKUP(MYRANKS_H[[#This Row],[PLAYERID]],PLAYERIDMAP2[],COLUMN(PLAYERIDMAP2[IDFANGRAPHS]),FALSE))</f>
        <v>9886</v>
      </c>
      <c r="H550" s="56">
        <f>IFERROR(VLOOKUP(MYRANKS_H[[#This Row],[IDFANGRAPHS]],STEAMER_H[],COLUMN(STEAMER_H[PA]),FALSE),0)</f>
        <v>149</v>
      </c>
      <c r="I550" s="56">
        <f>IFERROR(VLOOKUP(MYRANKS_H[[#This Row],[IDFANGRAPHS]],STEAMER_H[],COLUMN(STEAMER_H[AB]),FALSE),0)</f>
        <v>135</v>
      </c>
      <c r="J550" s="56">
        <f>IFERROR(VLOOKUP(MYRANKS_H[[#This Row],[IDFANGRAPHS]],STEAMER_H[],COLUMN(STEAMER_H[H]),FALSE),0)</f>
        <v>34</v>
      </c>
      <c r="K550" s="56">
        <f>IFERROR(VLOOKUP(MYRANKS_H[[#This Row],[IDFANGRAPHS]],STEAMER_H[],COLUMN(STEAMER_H[2B]),FALSE),0)</f>
        <v>6</v>
      </c>
      <c r="L550" s="56">
        <f>IFERROR(VLOOKUP(MYRANKS_H[[#This Row],[IDFANGRAPHS]],STEAMER_H[],COLUMN(STEAMER_H[3B]),FALSE),0)</f>
        <v>1</v>
      </c>
      <c r="M550" s="56">
        <f>IFERROR(VLOOKUP(MYRANKS_H[[#This Row],[IDFANGRAPHS]],STEAMER_H[],COLUMN(STEAMER_H[HR]),FALSE),0)</f>
        <v>2</v>
      </c>
      <c r="N550" s="56">
        <f>IFERROR(VLOOKUP(MYRANKS_H[[#This Row],[IDFANGRAPHS]],STEAMER_H[],COLUMN(STEAMER_H[R]),FALSE),0)</f>
        <v>13</v>
      </c>
      <c r="O550" s="56">
        <f>IFERROR(VLOOKUP(MYRANKS_H[[#This Row],[IDFANGRAPHS]],STEAMER_H[],COLUMN(STEAMER_H[RBI]),FALSE),0)</f>
        <v>12</v>
      </c>
      <c r="P550" s="56">
        <f>IFERROR(VLOOKUP(MYRANKS_H[[#This Row],[IDFANGRAPHS]],STEAMER_H[],COLUMN(STEAMER_H[BB]),FALSE),0)</f>
        <v>11</v>
      </c>
      <c r="Q550" s="56">
        <f>IFERROR(VLOOKUP(MYRANKS_H[[#This Row],[IDFANGRAPHS]],STEAMER_H[],COLUMN(STEAMER_H[HBP]),FALSE),0)</f>
        <v>1</v>
      </c>
      <c r="R550" s="56">
        <f>IFERROR(VLOOKUP(MYRANKS_H[[#This Row],[IDFANGRAPHS]],STEAMER_H[],COLUMN(STEAMER_H[SO]),FALSE),0)</f>
        <v>34</v>
      </c>
      <c r="S550" s="56">
        <f>IFERROR(VLOOKUP(MYRANKS_H[[#This Row],[IDFANGRAPHS]],STEAMER_H[],COLUMN(STEAMER_H[SB]),FALSE),0)</f>
        <v>1</v>
      </c>
      <c r="T550" s="19">
        <f>IFERROR(MYRANKS_H[[#This Row],[H]]/MYRANKS_H[[#This Row],[AB]],0)</f>
        <v>0.25185185185185183</v>
      </c>
      <c r="U550" s="19">
        <f>IFERROR((MYRANKS_H[[#This Row],[H]]+MYRANKS_H[[#This Row],[BB]]+MYRANKS_H[[#This Row],[HBP]])/(MYRANKS_H[[#This Row],[AB]]+MYRANKS_H[[#This Row],[BB]]+MYRANKS_H[[#This Row],[HBP]]),0)</f>
        <v>0.31292517006802723</v>
      </c>
      <c r="V550" s="19">
        <f>IFERROR((MYRANKS_H[[#This Row],[H]]+MYRANKS_H[[#This Row],[2B]]+2*MYRANKS_H[[#This Row],[3B]]+3*MYRANKS_H[[#This Row],[HR]])/MYRANKS_H[[#This Row],[AB]],0)</f>
        <v>0.35555555555555557</v>
      </c>
      <c r="W55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0" s="27">
        <f>VLOOKUP(MYRANKS_H[[#This Row],[POS]],REPLACEMENT_LEVEL[],3,FALSE)</f>
        <v>0</v>
      </c>
      <c r="Y550" s="27">
        <f>MYRANKS_H[[#This Row],[PROJ PTS]]-MYRANKS_H[[#This Row],[REPL LEVEL]]</f>
        <v>0</v>
      </c>
      <c r="Z550" s="27">
        <f>RANK(MYRANKS_H[[#This Row],[POINTS OVER REPL]],MYRANKS_H[POINTS OVER REPL])</f>
        <v>1</v>
      </c>
      <c r="AA550" s="29">
        <f>IF(MYRANKS_H[[#This Row],[RANK]]&lt;=TOTAL_HITTERS_DRAFTED,MYRANKS_H[[#This Row],[POINTS OVER REPL]],0)</f>
        <v>0</v>
      </c>
      <c r="AB550" s="35">
        <f>MYRANKS_H[[#This Row],[POINTS OVER REPL]]*DOLLAR_VALUE_PER_POINT+1</f>
        <v>1</v>
      </c>
      <c r="AC550" s="35"/>
      <c r="AD550" s="29">
        <f>IF(AND(MYRANKS_H[[#This Row],[RANK]]&lt;=(TOTAL_HITTERS_DRAFTED-HITTERS_BELOW_REPL_DRAFTED),MYRANKS_H[[#This Row],[$ACTUAL]]=""),MYRANKS_H[[#This Row],[POINTS OVER REPL]],0)</f>
        <v>0</v>
      </c>
      <c r="AE550" s="35">
        <f>IF(MYRANKS_H[[#This Row],[$ACTUAL]]="",MYRANKS_H[[#This Row],[POINTS OVER REPL]]*REMAINING_DOLLAR_VALUE_PER_POINT+1,0)</f>
        <v>1</v>
      </c>
    </row>
    <row r="551" spans="1:31" ht="15" customHeight="1" x14ac:dyDescent="0.25">
      <c r="A551" s="2" t="s">
        <v>12178</v>
      </c>
      <c r="B551" s="14" t="str">
        <f>VLOOKUP(MYRANKS_H[[#This Row],[PLAYERID]],PLAYERIDMAP2[],COLUMN(PLAYERIDMAP2[LASTNAME]),FALSE)</f>
        <v>DeRosa</v>
      </c>
      <c r="C551" s="14" t="str">
        <f>VLOOKUP(MYRANKS_H[[#This Row],[PLAYERID]],PLAYERIDMAP2[],COLUMN(PLAYERIDMAP2[FIRSTNAME]),FALSE)</f>
        <v>Mark</v>
      </c>
      <c r="D551" s="14" t="str">
        <f>MYRANKS_H[[#This Row],[FNAME]]&amp;" "&amp;MYRANKS_H[[#This Row],[LNAME]]</f>
        <v>Mark DeRosa</v>
      </c>
      <c r="E551" s="14" t="str">
        <f>VLOOKUP(MYRANKS_H[[#This Row],[PLAYERID]],PLAYERIDMAP2[],COLUMN(PLAYERIDMAP2[TEAM]),FALSE)</f>
        <v>N/A</v>
      </c>
      <c r="F551" s="14" t="str">
        <f>VLOOKUP(MYRANKS_H[[#This Row],[PLAYERID]],PLAYERIDMAP2[],COLUMN(PLAYERIDMAP2[POS]),FALSE)</f>
        <v>3B</v>
      </c>
      <c r="G551" s="14">
        <f>IFERROR(VALUE(VLOOKUP(MYRANKS_H[[#This Row],[PLAYERID]],PLAYERIDMAP2[],COLUMN(PLAYERIDMAP2[IDFANGRAPHS]),FALSE)),VLOOKUP(MYRANKS_H[[#This Row],[PLAYERID]],PLAYERIDMAP2[],COLUMN(PLAYERIDMAP2[IDFANGRAPHS]),FALSE))</f>
        <v>1392</v>
      </c>
      <c r="H551" s="56">
        <f>IFERROR(VLOOKUP(MYRANKS_H[[#This Row],[IDFANGRAPHS]],STEAMER_H[],COLUMN(STEAMER_H[PA]),FALSE),0)</f>
        <v>0</v>
      </c>
      <c r="I551" s="56">
        <f>IFERROR(VLOOKUP(MYRANKS_H[[#This Row],[IDFANGRAPHS]],STEAMER_H[],COLUMN(STEAMER_H[AB]),FALSE),0)</f>
        <v>0</v>
      </c>
      <c r="J551" s="56">
        <f>IFERROR(VLOOKUP(MYRANKS_H[[#This Row],[IDFANGRAPHS]],STEAMER_H[],COLUMN(STEAMER_H[H]),FALSE),0)</f>
        <v>0</v>
      </c>
      <c r="K551" s="56">
        <f>IFERROR(VLOOKUP(MYRANKS_H[[#This Row],[IDFANGRAPHS]],STEAMER_H[],COLUMN(STEAMER_H[2B]),FALSE),0)</f>
        <v>0</v>
      </c>
      <c r="L551" s="56">
        <f>IFERROR(VLOOKUP(MYRANKS_H[[#This Row],[IDFANGRAPHS]],STEAMER_H[],COLUMN(STEAMER_H[3B]),FALSE),0)</f>
        <v>0</v>
      </c>
      <c r="M551" s="56">
        <f>IFERROR(VLOOKUP(MYRANKS_H[[#This Row],[IDFANGRAPHS]],STEAMER_H[],COLUMN(STEAMER_H[HR]),FALSE),0)</f>
        <v>0</v>
      </c>
      <c r="N551" s="56">
        <f>IFERROR(VLOOKUP(MYRANKS_H[[#This Row],[IDFANGRAPHS]],STEAMER_H[],COLUMN(STEAMER_H[R]),FALSE),0)</f>
        <v>0</v>
      </c>
      <c r="O551" s="56">
        <f>IFERROR(VLOOKUP(MYRANKS_H[[#This Row],[IDFANGRAPHS]],STEAMER_H[],COLUMN(STEAMER_H[RBI]),FALSE),0)</f>
        <v>0</v>
      </c>
      <c r="P551" s="56">
        <f>IFERROR(VLOOKUP(MYRANKS_H[[#This Row],[IDFANGRAPHS]],STEAMER_H[],COLUMN(STEAMER_H[BB]),FALSE),0)</f>
        <v>0</v>
      </c>
      <c r="Q551" s="56">
        <f>IFERROR(VLOOKUP(MYRANKS_H[[#This Row],[IDFANGRAPHS]],STEAMER_H[],COLUMN(STEAMER_H[HBP]),FALSE),0)</f>
        <v>0</v>
      </c>
      <c r="R551" s="56">
        <f>IFERROR(VLOOKUP(MYRANKS_H[[#This Row],[IDFANGRAPHS]],STEAMER_H[],COLUMN(STEAMER_H[SO]),FALSE),0)</f>
        <v>0</v>
      </c>
      <c r="S551" s="56">
        <f>IFERROR(VLOOKUP(MYRANKS_H[[#This Row],[IDFANGRAPHS]],STEAMER_H[],COLUMN(STEAMER_H[SB]),FALSE),0)</f>
        <v>0</v>
      </c>
      <c r="T551" s="19">
        <f>IFERROR(MYRANKS_H[[#This Row],[H]]/MYRANKS_H[[#This Row],[AB]],0)</f>
        <v>0</v>
      </c>
      <c r="U551" s="19">
        <f>IFERROR((MYRANKS_H[[#This Row],[H]]+MYRANKS_H[[#This Row],[BB]]+MYRANKS_H[[#This Row],[HBP]])/(MYRANKS_H[[#This Row],[AB]]+MYRANKS_H[[#This Row],[BB]]+MYRANKS_H[[#This Row],[HBP]]),0)</f>
        <v>0</v>
      </c>
      <c r="V551" s="19">
        <f>IFERROR((MYRANKS_H[[#This Row],[H]]+MYRANKS_H[[#This Row],[2B]]+2*MYRANKS_H[[#This Row],[3B]]+3*MYRANKS_H[[#This Row],[HR]])/MYRANKS_H[[#This Row],[AB]],0)</f>
        <v>0</v>
      </c>
      <c r="W55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1" s="27">
        <f>VLOOKUP(MYRANKS_H[[#This Row],[POS]],REPLACEMENT_LEVEL[],3,FALSE)</f>
        <v>0</v>
      </c>
      <c r="Y551" s="27">
        <f>MYRANKS_H[[#This Row],[PROJ PTS]]-MYRANKS_H[[#This Row],[REPL LEVEL]]</f>
        <v>0</v>
      </c>
      <c r="Z551" s="27">
        <f>RANK(MYRANKS_H[[#This Row],[POINTS OVER REPL]],MYRANKS_H[POINTS OVER REPL])</f>
        <v>1</v>
      </c>
      <c r="AA551" s="29">
        <f>IF(MYRANKS_H[[#This Row],[RANK]]&lt;=TOTAL_HITTERS_DRAFTED,MYRANKS_H[[#This Row],[POINTS OVER REPL]],0)</f>
        <v>0</v>
      </c>
      <c r="AB551" s="35">
        <f>MYRANKS_H[[#This Row],[POINTS OVER REPL]]*DOLLAR_VALUE_PER_POINT+1</f>
        <v>1</v>
      </c>
      <c r="AC551" s="35"/>
      <c r="AD551" s="29">
        <f>IF(AND(MYRANKS_H[[#This Row],[RANK]]&lt;=(TOTAL_HITTERS_DRAFTED-HITTERS_BELOW_REPL_DRAFTED),MYRANKS_H[[#This Row],[$ACTUAL]]=""),MYRANKS_H[[#This Row],[POINTS OVER REPL]],0)</f>
        <v>0</v>
      </c>
      <c r="AE551" s="35">
        <f>IF(MYRANKS_H[[#This Row],[$ACTUAL]]="",MYRANKS_H[[#This Row],[POINTS OVER REPL]]*REMAINING_DOLLAR_VALUE_PER_POINT+1,0)</f>
        <v>1</v>
      </c>
    </row>
    <row r="552" spans="1:31" ht="15" customHeight="1" x14ac:dyDescent="0.25">
      <c r="A552" s="2" t="s">
        <v>19371</v>
      </c>
      <c r="B552" s="14" t="str">
        <f>VLOOKUP(MYRANKS_H[[#This Row],[PLAYERID]],PLAYERIDMAP2[],COLUMN(PLAYERIDMAP2[LASTNAME]),FALSE)</f>
        <v>Deshields Jr.</v>
      </c>
      <c r="C552" s="14" t="str">
        <f>VLOOKUP(MYRANKS_H[[#This Row],[PLAYERID]],PLAYERIDMAP2[],COLUMN(PLAYERIDMAP2[FIRSTNAME]),FALSE)</f>
        <v>Delino</v>
      </c>
      <c r="D552" s="14" t="str">
        <f>MYRANKS_H[[#This Row],[FNAME]]&amp;" "&amp;MYRANKS_H[[#This Row],[LNAME]]</f>
        <v>Delino Deshields Jr.</v>
      </c>
      <c r="E552" s="14" t="str">
        <f>VLOOKUP(MYRANKS_H[[#This Row],[PLAYERID]],PLAYERIDMAP2[],COLUMN(PLAYERIDMAP2[TEAM]),FALSE)</f>
        <v>TEX</v>
      </c>
      <c r="F552" s="14" t="str">
        <f>VLOOKUP(MYRANKS_H[[#This Row],[PLAYERID]],PLAYERIDMAP2[],COLUMN(PLAYERIDMAP2[POS]),FALSE)</f>
        <v>OF</v>
      </c>
      <c r="G552" s="14">
        <f>IFERROR(VALUE(VLOOKUP(MYRANKS_H[[#This Row],[PLAYERID]],PLAYERIDMAP2[],COLUMN(PLAYERIDMAP2[IDFANGRAPHS]),FALSE)),VLOOKUP(MYRANKS_H[[#This Row],[PLAYERID]],PLAYERIDMAP2[],COLUMN(PLAYERIDMAP2[IDFANGRAPHS]),FALSE))</f>
        <v>11379</v>
      </c>
      <c r="H552" s="56">
        <f>IFERROR(VLOOKUP(MYRANKS_H[[#This Row],[IDFANGRAPHS]],STEAMER_H[],COLUMN(STEAMER_H[PA]),FALSE),0)</f>
        <v>654</v>
      </c>
      <c r="I552" s="56">
        <f>IFERROR(VLOOKUP(MYRANKS_H[[#This Row],[IDFANGRAPHS]],STEAMER_H[],COLUMN(STEAMER_H[AB]),FALSE),0)</f>
        <v>577</v>
      </c>
      <c r="J552" s="56">
        <f>IFERROR(VLOOKUP(MYRANKS_H[[#This Row],[IDFANGRAPHS]],STEAMER_H[],COLUMN(STEAMER_H[H]),FALSE),0)</f>
        <v>144</v>
      </c>
      <c r="K552" s="56">
        <f>IFERROR(VLOOKUP(MYRANKS_H[[#This Row],[IDFANGRAPHS]],STEAMER_H[],COLUMN(STEAMER_H[2B]),FALSE),0)</f>
        <v>25</v>
      </c>
      <c r="L552" s="56">
        <f>IFERROR(VLOOKUP(MYRANKS_H[[#This Row],[IDFANGRAPHS]],STEAMER_H[],COLUMN(STEAMER_H[3B]),FALSE),0)</f>
        <v>7</v>
      </c>
      <c r="M552" s="56">
        <f>IFERROR(VLOOKUP(MYRANKS_H[[#This Row],[IDFANGRAPHS]],STEAMER_H[],COLUMN(STEAMER_H[HR]),FALSE),0)</f>
        <v>8</v>
      </c>
      <c r="N552" s="56">
        <f>IFERROR(VLOOKUP(MYRANKS_H[[#This Row],[IDFANGRAPHS]],STEAMER_H[],COLUMN(STEAMER_H[R]),FALSE),0)</f>
        <v>80</v>
      </c>
      <c r="O552" s="56">
        <f>IFERROR(VLOOKUP(MYRANKS_H[[#This Row],[IDFANGRAPHS]],STEAMER_H[],COLUMN(STEAMER_H[RBI]),FALSE),0)</f>
        <v>53</v>
      </c>
      <c r="P552" s="56">
        <f>IFERROR(VLOOKUP(MYRANKS_H[[#This Row],[IDFANGRAPHS]],STEAMER_H[],COLUMN(STEAMER_H[BB]),FALSE),0)</f>
        <v>61</v>
      </c>
      <c r="Q552" s="56">
        <f>IFERROR(VLOOKUP(MYRANKS_H[[#This Row],[IDFANGRAPHS]],STEAMER_H[],COLUMN(STEAMER_H[HBP]),FALSE),0)</f>
        <v>7</v>
      </c>
      <c r="R552" s="56">
        <f>IFERROR(VLOOKUP(MYRANKS_H[[#This Row],[IDFANGRAPHS]],STEAMER_H[],COLUMN(STEAMER_H[SO]),FALSE),0)</f>
        <v>131</v>
      </c>
      <c r="S552" s="56">
        <f>IFERROR(VLOOKUP(MYRANKS_H[[#This Row],[IDFANGRAPHS]],STEAMER_H[],COLUMN(STEAMER_H[SB]),FALSE),0)</f>
        <v>36</v>
      </c>
      <c r="T552" s="19">
        <f>IFERROR(MYRANKS_H[[#This Row],[H]]/MYRANKS_H[[#This Row],[AB]],0)</f>
        <v>0.24956672443674177</v>
      </c>
      <c r="U552" s="19">
        <f>IFERROR((MYRANKS_H[[#This Row],[H]]+MYRANKS_H[[#This Row],[BB]]+MYRANKS_H[[#This Row],[HBP]])/(MYRANKS_H[[#This Row],[AB]]+MYRANKS_H[[#This Row],[BB]]+MYRANKS_H[[#This Row],[HBP]]),0)</f>
        <v>0.32868217054263565</v>
      </c>
      <c r="V552" s="19">
        <f>IFERROR((MYRANKS_H[[#This Row],[H]]+MYRANKS_H[[#This Row],[2B]]+2*MYRANKS_H[[#This Row],[3B]]+3*MYRANKS_H[[#This Row],[HR]])/MYRANKS_H[[#This Row],[AB]],0)</f>
        <v>0.35875216637781632</v>
      </c>
      <c r="W55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2" s="27">
        <f>VLOOKUP(MYRANKS_H[[#This Row],[POS]],REPLACEMENT_LEVEL[],3,FALSE)</f>
        <v>0</v>
      </c>
      <c r="Y552" s="27">
        <f>MYRANKS_H[[#This Row],[PROJ PTS]]-MYRANKS_H[[#This Row],[REPL LEVEL]]</f>
        <v>0</v>
      </c>
      <c r="Z552" s="27">
        <f>RANK(MYRANKS_H[[#This Row],[POINTS OVER REPL]],MYRANKS_H[POINTS OVER REPL])</f>
        <v>1</v>
      </c>
      <c r="AA552" s="29">
        <f>IF(MYRANKS_H[[#This Row],[RANK]]&lt;=TOTAL_HITTERS_DRAFTED,MYRANKS_H[[#This Row],[POINTS OVER REPL]],0)</f>
        <v>0</v>
      </c>
      <c r="AB552" s="35">
        <f>MYRANKS_H[[#This Row],[POINTS OVER REPL]]*DOLLAR_VALUE_PER_POINT+1</f>
        <v>1</v>
      </c>
      <c r="AC552" s="35"/>
      <c r="AD552" s="29">
        <f>IF(AND(MYRANKS_H[[#This Row],[RANK]]&lt;=(TOTAL_HITTERS_DRAFTED-HITTERS_BELOW_REPL_DRAFTED),MYRANKS_H[[#This Row],[$ACTUAL]]=""),MYRANKS_H[[#This Row],[POINTS OVER REPL]],0)</f>
        <v>0</v>
      </c>
      <c r="AE552" s="35">
        <f>IF(MYRANKS_H[[#This Row],[$ACTUAL]]="",MYRANKS_H[[#This Row],[POINTS OVER REPL]]*REMAINING_DOLLAR_VALUE_PER_POINT+1,0)</f>
        <v>1</v>
      </c>
    </row>
    <row r="553" spans="1:31" ht="15" customHeight="1" x14ac:dyDescent="0.25">
      <c r="A553" s="2" t="s">
        <v>12196</v>
      </c>
      <c r="B553" s="14" t="str">
        <f>VLOOKUP(MYRANKS_H[[#This Row],[PLAYERID]],PLAYERIDMAP2[],COLUMN(PLAYERIDMAP2[LASTNAME]),FALSE)</f>
        <v>Dewitt</v>
      </c>
      <c r="C553" s="14" t="str">
        <f>VLOOKUP(MYRANKS_H[[#This Row],[PLAYERID]],PLAYERIDMAP2[],COLUMN(PLAYERIDMAP2[FIRSTNAME]),FALSE)</f>
        <v>Blake</v>
      </c>
      <c r="D553" s="14" t="str">
        <f>MYRANKS_H[[#This Row],[FNAME]]&amp;" "&amp;MYRANKS_H[[#This Row],[LNAME]]</f>
        <v>Blake Dewitt</v>
      </c>
      <c r="E553" s="14" t="str">
        <f>VLOOKUP(MYRANKS_H[[#This Row],[PLAYERID]],PLAYERIDMAP2[],COLUMN(PLAYERIDMAP2[TEAM]),FALSE)</f>
        <v>N/A</v>
      </c>
      <c r="F553" s="14" t="str">
        <f>VLOOKUP(MYRANKS_H[[#This Row],[PLAYERID]],PLAYERIDMAP2[],COLUMN(PLAYERIDMAP2[POS]),FALSE)</f>
        <v>3B</v>
      </c>
      <c r="G553" s="14">
        <f>IFERROR(VALUE(VLOOKUP(MYRANKS_H[[#This Row],[PLAYERID]],PLAYERIDMAP2[],COLUMN(PLAYERIDMAP2[IDFANGRAPHS]),FALSE)),VLOOKUP(MYRANKS_H[[#This Row],[PLAYERID]],PLAYERIDMAP2[],COLUMN(PLAYERIDMAP2[IDFANGRAPHS]),FALSE))</f>
        <v>7485</v>
      </c>
      <c r="H553" s="56">
        <f>IFERROR(VLOOKUP(MYRANKS_H[[#This Row],[IDFANGRAPHS]],STEAMER_H[],COLUMN(STEAMER_H[PA]),FALSE),0)</f>
        <v>0</v>
      </c>
      <c r="I553" s="56">
        <f>IFERROR(VLOOKUP(MYRANKS_H[[#This Row],[IDFANGRAPHS]],STEAMER_H[],COLUMN(STEAMER_H[AB]),FALSE),0)</f>
        <v>0</v>
      </c>
      <c r="J553" s="56">
        <f>IFERROR(VLOOKUP(MYRANKS_H[[#This Row],[IDFANGRAPHS]],STEAMER_H[],COLUMN(STEAMER_H[H]),FALSE),0)</f>
        <v>0</v>
      </c>
      <c r="K553" s="56">
        <f>IFERROR(VLOOKUP(MYRANKS_H[[#This Row],[IDFANGRAPHS]],STEAMER_H[],COLUMN(STEAMER_H[2B]),FALSE),0)</f>
        <v>0</v>
      </c>
      <c r="L553" s="56">
        <f>IFERROR(VLOOKUP(MYRANKS_H[[#This Row],[IDFANGRAPHS]],STEAMER_H[],COLUMN(STEAMER_H[3B]),FALSE),0)</f>
        <v>0</v>
      </c>
      <c r="M553" s="56">
        <f>IFERROR(VLOOKUP(MYRANKS_H[[#This Row],[IDFANGRAPHS]],STEAMER_H[],COLUMN(STEAMER_H[HR]),FALSE),0)</f>
        <v>0</v>
      </c>
      <c r="N553" s="56">
        <f>IFERROR(VLOOKUP(MYRANKS_H[[#This Row],[IDFANGRAPHS]],STEAMER_H[],COLUMN(STEAMER_H[R]),FALSE),0)</f>
        <v>0</v>
      </c>
      <c r="O553" s="56">
        <f>IFERROR(VLOOKUP(MYRANKS_H[[#This Row],[IDFANGRAPHS]],STEAMER_H[],COLUMN(STEAMER_H[RBI]),FALSE),0)</f>
        <v>0</v>
      </c>
      <c r="P553" s="56">
        <f>IFERROR(VLOOKUP(MYRANKS_H[[#This Row],[IDFANGRAPHS]],STEAMER_H[],COLUMN(STEAMER_H[BB]),FALSE),0)</f>
        <v>0</v>
      </c>
      <c r="Q553" s="56">
        <f>IFERROR(VLOOKUP(MYRANKS_H[[#This Row],[IDFANGRAPHS]],STEAMER_H[],COLUMN(STEAMER_H[HBP]),FALSE),0)</f>
        <v>0</v>
      </c>
      <c r="R553" s="56">
        <f>IFERROR(VLOOKUP(MYRANKS_H[[#This Row],[IDFANGRAPHS]],STEAMER_H[],COLUMN(STEAMER_H[SO]),FALSE),0)</f>
        <v>0</v>
      </c>
      <c r="S553" s="56">
        <f>IFERROR(VLOOKUP(MYRANKS_H[[#This Row],[IDFANGRAPHS]],STEAMER_H[],COLUMN(STEAMER_H[SB]),FALSE),0)</f>
        <v>0</v>
      </c>
      <c r="T553" s="19">
        <f>IFERROR(MYRANKS_H[[#This Row],[H]]/MYRANKS_H[[#This Row],[AB]],0)</f>
        <v>0</v>
      </c>
      <c r="U553" s="19">
        <f>IFERROR((MYRANKS_H[[#This Row],[H]]+MYRANKS_H[[#This Row],[BB]]+MYRANKS_H[[#This Row],[HBP]])/(MYRANKS_H[[#This Row],[AB]]+MYRANKS_H[[#This Row],[BB]]+MYRANKS_H[[#This Row],[HBP]]),0)</f>
        <v>0</v>
      </c>
      <c r="V553" s="19">
        <f>IFERROR((MYRANKS_H[[#This Row],[H]]+MYRANKS_H[[#This Row],[2B]]+2*MYRANKS_H[[#This Row],[3B]]+3*MYRANKS_H[[#This Row],[HR]])/MYRANKS_H[[#This Row],[AB]],0)</f>
        <v>0</v>
      </c>
      <c r="W55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3" s="27">
        <f>VLOOKUP(MYRANKS_H[[#This Row],[POS]],REPLACEMENT_LEVEL[],3,FALSE)</f>
        <v>0</v>
      </c>
      <c r="Y553" s="27">
        <f>MYRANKS_H[[#This Row],[PROJ PTS]]-MYRANKS_H[[#This Row],[REPL LEVEL]]</f>
        <v>0</v>
      </c>
      <c r="Z553" s="27">
        <f>RANK(MYRANKS_H[[#This Row],[POINTS OVER REPL]],MYRANKS_H[POINTS OVER REPL])</f>
        <v>1</v>
      </c>
      <c r="AA553" s="29">
        <f>IF(MYRANKS_H[[#This Row],[RANK]]&lt;=TOTAL_HITTERS_DRAFTED,MYRANKS_H[[#This Row],[POINTS OVER REPL]],0)</f>
        <v>0</v>
      </c>
      <c r="AB553" s="35">
        <f>MYRANKS_H[[#This Row],[POINTS OVER REPL]]*DOLLAR_VALUE_PER_POINT+1</f>
        <v>1</v>
      </c>
      <c r="AC553" s="35"/>
      <c r="AD553" s="29">
        <f>IF(AND(MYRANKS_H[[#This Row],[RANK]]&lt;=(TOTAL_HITTERS_DRAFTED-HITTERS_BELOW_REPL_DRAFTED),MYRANKS_H[[#This Row],[$ACTUAL]]=""),MYRANKS_H[[#This Row],[POINTS OVER REPL]],0)</f>
        <v>0</v>
      </c>
      <c r="AE553" s="35">
        <f>IF(MYRANKS_H[[#This Row],[$ACTUAL]]="",MYRANKS_H[[#This Row],[POINTS OVER REPL]]*REMAINING_DOLLAR_VALUE_PER_POINT+1,0)</f>
        <v>1</v>
      </c>
    </row>
    <row r="554" spans="1:31" x14ac:dyDescent="0.25">
      <c r="A554" s="2" t="s">
        <v>12203</v>
      </c>
      <c r="B554" s="14" t="str">
        <f>VLOOKUP(MYRANKS_H[[#This Row],[PLAYERID]],PLAYERIDMAP2[],COLUMN(PLAYERIDMAP2[LASTNAME]),FALSE)</f>
        <v>Diaz</v>
      </c>
      <c r="C554" s="14" t="str">
        <f>VLOOKUP(MYRANKS_H[[#This Row],[PLAYERID]],PLAYERIDMAP2[],COLUMN(PLAYERIDMAP2[FIRSTNAME]),FALSE)</f>
        <v>Juan</v>
      </c>
      <c r="D554" s="14" t="str">
        <f>MYRANKS_H[[#This Row],[FNAME]]&amp;" "&amp;MYRANKS_H[[#This Row],[LNAME]]</f>
        <v>Juan Diaz</v>
      </c>
      <c r="E554" s="14" t="str">
        <f>VLOOKUP(MYRANKS_H[[#This Row],[PLAYERID]],PLAYERIDMAP2[],COLUMN(PLAYERIDMAP2[TEAM]),FALSE)</f>
        <v>CLE</v>
      </c>
      <c r="F554" s="14" t="str">
        <f>VLOOKUP(MYRANKS_H[[#This Row],[PLAYERID]],PLAYERIDMAP2[],COLUMN(PLAYERIDMAP2[POS]),FALSE)</f>
        <v>SS</v>
      </c>
      <c r="G554" s="14">
        <f>IFERROR(VALUE(VLOOKUP(MYRANKS_H[[#This Row],[PLAYERID]],PLAYERIDMAP2[],COLUMN(PLAYERIDMAP2[IDFANGRAPHS]),FALSE)),VLOOKUP(MYRANKS_H[[#This Row],[PLAYERID]],PLAYERIDMAP2[],COLUMN(PLAYERIDMAP2[IDFANGRAPHS]),FALSE))</f>
        <v>9235</v>
      </c>
      <c r="H554" s="56">
        <f>IFERROR(VLOOKUP(MYRANKS_H[[#This Row],[IDFANGRAPHS]],STEAMER_H[],COLUMN(STEAMER_H[PA]),FALSE),0)</f>
        <v>0</v>
      </c>
      <c r="I554" s="56">
        <f>IFERROR(VLOOKUP(MYRANKS_H[[#This Row],[IDFANGRAPHS]],STEAMER_H[],COLUMN(STEAMER_H[AB]),FALSE),0)</f>
        <v>0</v>
      </c>
      <c r="J554" s="56">
        <f>IFERROR(VLOOKUP(MYRANKS_H[[#This Row],[IDFANGRAPHS]],STEAMER_H[],COLUMN(STEAMER_H[H]),FALSE),0)</f>
        <v>0</v>
      </c>
      <c r="K554" s="56">
        <f>IFERROR(VLOOKUP(MYRANKS_H[[#This Row],[IDFANGRAPHS]],STEAMER_H[],COLUMN(STEAMER_H[2B]),FALSE),0)</f>
        <v>0</v>
      </c>
      <c r="L554" s="56">
        <f>IFERROR(VLOOKUP(MYRANKS_H[[#This Row],[IDFANGRAPHS]],STEAMER_H[],COLUMN(STEAMER_H[3B]),FALSE),0)</f>
        <v>0</v>
      </c>
      <c r="M554" s="56">
        <f>IFERROR(VLOOKUP(MYRANKS_H[[#This Row],[IDFANGRAPHS]],STEAMER_H[],COLUMN(STEAMER_H[HR]),FALSE),0)</f>
        <v>0</v>
      </c>
      <c r="N554" s="56">
        <f>IFERROR(VLOOKUP(MYRANKS_H[[#This Row],[IDFANGRAPHS]],STEAMER_H[],COLUMN(STEAMER_H[R]),FALSE),0)</f>
        <v>0</v>
      </c>
      <c r="O554" s="56">
        <f>IFERROR(VLOOKUP(MYRANKS_H[[#This Row],[IDFANGRAPHS]],STEAMER_H[],COLUMN(STEAMER_H[RBI]),FALSE),0)</f>
        <v>0</v>
      </c>
      <c r="P554" s="56">
        <f>IFERROR(VLOOKUP(MYRANKS_H[[#This Row],[IDFANGRAPHS]],STEAMER_H[],COLUMN(STEAMER_H[BB]),FALSE),0)</f>
        <v>0</v>
      </c>
      <c r="Q554" s="56">
        <f>IFERROR(VLOOKUP(MYRANKS_H[[#This Row],[IDFANGRAPHS]],STEAMER_H[],COLUMN(STEAMER_H[HBP]),FALSE),0)</f>
        <v>0</v>
      </c>
      <c r="R554" s="56">
        <f>IFERROR(VLOOKUP(MYRANKS_H[[#This Row],[IDFANGRAPHS]],STEAMER_H[],COLUMN(STEAMER_H[SO]),FALSE),0)</f>
        <v>0</v>
      </c>
      <c r="S554" s="56">
        <f>IFERROR(VLOOKUP(MYRANKS_H[[#This Row],[IDFANGRAPHS]],STEAMER_H[],COLUMN(STEAMER_H[SB]),FALSE),0)</f>
        <v>0</v>
      </c>
      <c r="T554" s="19">
        <f>IFERROR(MYRANKS_H[[#This Row],[H]]/MYRANKS_H[[#This Row],[AB]],0)</f>
        <v>0</v>
      </c>
      <c r="U554" s="19">
        <f>IFERROR((MYRANKS_H[[#This Row],[H]]+MYRANKS_H[[#This Row],[BB]]+MYRANKS_H[[#This Row],[HBP]])/(MYRANKS_H[[#This Row],[AB]]+MYRANKS_H[[#This Row],[BB]]+MYRANKS_H[[#This Row],[HBP]]),0)</f>
        <v>0</v>
      </c>
      <c r="V554" s="19">
        <f>IFERROR((MYRANKS_H[[#This Row],[H]]+MYRANKS_H[[#This Row],[2B]]+2*MYRANKS_H[[#This Row],[3B]]+3*MYRANKS_H[[#This Row],[HR]])/MYRANKS_H[[#This Row],[AB]],0)</f>
        <v>0</v>
      </c>
      <c r="W55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4" s="27">
        <f>VLOOKUP(MYRANKS_H[[#This Row],[POS]],REPLACEMENT_LEVEL[],3,FALSE)</f>
        <v>0</v>
      </c>
      <c r="Y554" s="27">
        <f>MYRANKS_H[[#This Row],[PROJ PTS]]-MYRANKS_H[[#This Row],[REPL LEVEL]]</f>
        <v>0</v>
      </c>
      <c r="Z554" s="27">
        <f>RANK(MYRANKS_H[[#This Row],[POINTS OVER REPL]],MYRANKS_H[POINTS OVER REPL])</f>
        <v>1</v>
      </c>
      <c r="AA554" s="29">
        <f>IF(MYRANKS_H[[#This Row],[RANK]]&lt;=TOTAL_HITTERS_DRAFTED,MYRANKS_H[[#This Row],[POINTS OVER REPL]],0)</f>
        <v>0</v>
      </c>
      <c r="AB554" s="35">
        <f>MYRANKS_H[[#This Row],[POINTS OVER REPL]]*DOLLAR_VALUE_PER_POINT+1</f>
        <v>1</v>
      </c>
      <c r="AC554" s="35"/>
      <c r="AD554" s="29">
        <f>IF(AND(MYRANKS_H[[#This Row],[RANK]]&lt;=(TOTAL_HITTERS_DRAFTED-HITTERS_BELOW_REPL_DRAFTED),MYRANKS_H[[#This Row],[$ACTUAL]]=""),MYRANKS_H[[#This Row],[POINTS OVER REPL]],0)</f>
        <v>0</v>
      </c>
      <c r="AE554" s="35">
        <f>IF(MYRANKS_H[[#This Row],[$ACTUAL]]="",MYRANKS_H[[#This Row],[POINTS OVER REPL]]*REMAINING_DOLLAR_VALUE_PER_POINT+1,0)</f>
        <v>1</v>
      </c>
    </row>
    <row r="555" spans="1:31" ht="15" customHeight="1" x14ac:dyDescent="0.25">
      <c r="A555" s="2" t="s">
        <v>12207</v>
      </c>
      <c r="B555" s="14" t="str">
        <f>VLOOKUP(MYRANKS_H[[#This Row],[PLAYERID]],PLAYERIDMAP2[],COLUMN(PLAYERIDMAP2[LASTNAME]),FALSE)</f>
        <v>Diaz</v>
      </c>
      <c r="C555" s="14" t="str">
        <f>VLOOKUP(MYRANKS_H[[#This Row],[PLAYERID]],PLAYERIDMAP2[],COLUMN(PLAYERIDMAP2[FIRSTNAME]),FALSE)</f>
        <v>Matt</v>
      </c>
      <c r="D555" s="14" t="str">
        <f>MYRANKS_H[[#This Row],[FNAME]]&amp;" "&amp;MYRANKS_H[[#This Row],[LNAME]]</f>
        <v>Matt Diaz</v>
      </c>
      <c r="E555" s="14" t="str">
        <f>VLOOKUP(MYRANKS_H[[#This Row],[PLAYERID]],PLAYERIDMAP2[],COLUMN(PLAYERIDMAP2[TEAM]),FALSE)</f>
        <v>N/A</v>
      </c>
      <c r="F555" s="14" t="str">
        <f>VLOOKUP(MYRANKS_H[[#This Row],[PLAYERID]],PLAYERIDMAP2[],COLUMN(PLAYERIDMAP2[POS]),FALSE)</f>
        <v>OF</v>
      </c>
      <c r="G555" s="14">
        <f>IFERROR(VALUE(VLOOKUP(MYRANKS_H[[#This Row],[PLAYERID]],PLAYERIDMAP2[],COLUMN(PLAYERIDMAP2[IDFANGRAPHS]),FALSE)),VLOOKUP(MYRANKS_H[[#This Row],[PLAYERID]],PLAYERIDMAP2[],COLUMN(PLAYERIDMAP2[IDFANGRAPHS]),FALSE))</f>
        <v>1771</v>
      </c>
      <c r="H555" s="56">
        <f>IFERROR(VLOOKUP(MYRANKS_H[[#This Row],[IDFANGRAPHS]],STEAMER_H[],COLUMN(STEAMER_H[PA]),FALSE),0)</f>
        <v>0</v>
      </c>
      <c r="I555" s="56">
        <f>IFERROR(VLOOKUP(MYRANKS_H[[#This Row],[IDFANGRAPHS]],STEAMER_H[],COLUMN(STEAMER_H[AB]),FALSE),0)</f>
        <v>0</v>
      </c>
      <c r="J555" s="56">
        <f>IFERROR(VLOOKUP(MYRANKS_H[[#This Row],[IDFANGRAPHS]],STEAMER_H[],COLUMN(STEAMER_H[H]),FALSE),0)</f>
        <v>0</v>
      </c>
      <c r="K555" s="56">
        <f>IFERROR(VLOOKUP(MYRANKS_H[[#This Row],[IDFANGRAPHS]],STEAMER_H[],COLUMN(STEAMER_H[2B]),FALSE),0)</f>
        <v>0</v>
      </c>
      <c r="L555" s="56">
        <f>IFERROR(VLOOKUP(MYRANKS_H[[#This Row],[IDFANGRAPHS]],STEAMER_H[],COLUMN(STEAMER_H[3B]),FALSE),0)</f>
        <v>0</v>
      </c>
      <c r="M555" s="56">
        <f>IFERROR(VLOOKUP(MYRANKS_H[[#This Row],[IDFANGRAPHS]],STEAMER_H[],COLUMN(STEAMER_H[HR]),FALSE),0)</f>
        <v>0</v>
      </c>
      <c r="N555" s="56">
        <f>IFERROR(VLOOKUP(MYRANKS_H[[#This Row],[IDFANGRAPHS]],STEAMER_H[],COLUMN(STEAMER_H[R]),FALSE),0)</f>
        <v>0</v>
      </c>
      <c r="O555" s="56">
        <f>IFERROR(VLOOKUP(MYRANKS_H[[#This Row],[IDFANGRAPHS]],STEAMER_H[],COLUMN(STEAMER_H[RBI]),FALSE),0)</f>
        <v>0</v>
      </c>
      <c r="P555" s="56">
        <f>IFERROR(VLOOKUP(MYRANKS_H[[#This Row],[IDFANGRAPHS]],STEAMER_H[],COLUMN(STEAMER_H[BB]),FALSE),0)</f>
        <v>0</v>
      </c>
      <c r="Q555" s="56">
        <f>IFERROR(VLOOKUP(MYRANKS_H[[#This Row],[IDFANGRAPHS]],STEAMER_H[],COLUMN(STEAMER_H[HBP]),FALSE),0)</f>
        <v>0</v>
      </c>
      <c r="R555" s="56">
        <f>IFERROR(VLOOKUP(MYRANKS_H[[#This Row],[IDFANGRAPHS]],STEAMER_H[],COLUMN(STEAMER_H[SO]),FALSE),0)</f>
        <v>0</v>
      </c>
      <c r="S555" s="56">
        <f>IFERROR(VLOOKUP(MYRANKS_H[[#This Row],[IDFANGRAPHS]],STEAMER_H[],COLUMN(STEAMER_H[SB]),FALSE),0)</f>
        <v>0</v>
      </c>
      <c r="T555" s="19">
        <f>IFERROR(MYRANKS_H[[#This Row],[H]]/MYRANKS_H[[#This Row],[AB]],0)</f>
        <v>0</v>
      </c>
      <c r="U555" s="19">
        <f>IFERROR((MYRANKS_H[[#This Row],[H]]+MYRANKS_H[[#This Row],[BB]]+MYRANKS_H[[#This Row],[HBP]])/(MYRANKS_H[[#This Row],[AB]]+MYRANKS_H[[#This Row],[BB]]+MYRANKS_H[[#This Row],[HBP]]),0)</f>
        <v>0</v>
      </c>
      <c r="V555" s="19">
        <f>IFERROR((MYRANKS_H[[#This Row],[H]]+MYRANKS_H[[#This Row],[2B]]+2*MYRANKS_H[[#This Row],[3B]]+3*MYRANKS_H[[#This Row],[HR]])/MYRANKS_H[[#This Row],[AB]],0)</f>
        <v>0</v>
      </c>
      <c r="W55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5" s="27">
        <f>VLOOKUP(MYRANKS_H[[#This Row],[POS]],REPLACEMENT_LEVEL[],3,FALSE)</f>
        <v>0</v>
      </c>
      <c r="Y555" s="27">
        <f>MYRANKS_H[[#This Row],[PROJ PTS]]-MYRANKS_H[[#This Row],[REPL LEVEL]]</f>
        <v>0</v>
      </c>
      <c r="Z555" s="27">
        <f>RANK(MYRANKS_H[[#This Row],[POINTS OVER REPL]],MYRANKS_H[POINTS OVER REPL])</f>
        <v>1</v>
      </c>
      <c r="AA555" s="29">
        <f>IF(MYRANKS_H[[#This Row],[RANK]]&lt;=TOTAL_HITTERS_DRAFTED,MYRANKS_H[[#This Row],[POINTS OVER REPL]],0)</f>
        <v>0</v>
      </c>
      <c r="AB555" s="35">
        <f>MYRANKS_H[[#This Row],[POINTS OVER REPL]]*DOLLAR_VALUE_PER_POINT+1</f>
        <v>1</v>
      </c>
      <c r="AC555" s="35"/>
      <c r="AD555" s="29">
        <f>IF(AND(MYRANKS_H[[#This Row],[RANK]]&lt;=(TOTAL_HITTERS_DRAFTED-HITTERS_BELOW_REPL_DRAFTED),MYRANKS_H[[#This Row],[$ACTUAL]]=""),MYRANKS_H[[#This Row],[POINTS OVER REPL]],0)</f>
        <v>0</v>
      </c>
      <c r="AE555" s="35">
        <f>IF(MYRANKS_H[[#This Row],[$ACTUAL]]="",MYRANKS_H[[#This Row],[POINTS OVER REPL]]*REMAINING_DOLLAR_VALUE_PER_POINT+1,0)</f>
        <v>1</v>
      </c>
    </row>
    <row r="556" spans="1:31" ht="15" customHeight="1" x14ac:dyDescent="0.25">
      <c r="A556" s="2" t="s">
        <v>12210</v>
      </c>
      <c r="B556" s="14" t="str">
        <f>VLOOKUP(MYRANKS_H[[#This Row],[PLAYERID]],PLAYERIDMAP2[],COLUMN(PLAYERIDMAP2[LASTNAME]),FALSE)</f>
        <v>Dickerson</v>
      </c>
      <c r="C556" s="14" t="str">
        <f>VLOOKUP(MYRANKS_H[[#This Row],[PLAYERID]],PLAYERIDMAP2[],COLUMN(PLAYERIDMAP2[FIRSTNAME]),FALSE)</f>
        <v>Chris</v>
      </c>
      <c r="D556" s="14" t="str">
        <f>MYRANKS_H[[#This Row],[FNAME]]&amp;" "&amp;MYRANKS_H[[#This Row],[LNAME]]</f>
        <v>Chris Dickerson</v>
      </c>
      <c r="E556" s="14" t="str">
        <f>VLOOKUP(MYRANKS_H[[#This Row],[PLAYERID]],PLAYERIDMAP2[],COLUMN(PLAYERIDMAP2[TEAM]),FALSE)</f>
        <v>NYY</v>
      </c>
      <c r="F556" s="14" t="str">
        <f>VLOOKUP(MYRANKS_H[[#This Row],[PLAYERID]],PLAYERIDMAP2[],COLUMN(PLAYERIDMAP2[POS]),FALSE)</f>
        <v>OF</v>
      </c>
      <c r="G556" s="14">
        <f>IFERROR(VALUE(VLOOKUP(MYRANKS_H[[#This Row],[PLAYERID]],PLAYERIDMAP2[],COLUMN(PLAYERIDMAP2[IDFANGRAPHS]),FALSE)),VLOOKUP(MYRANKS_H[[#This Row],[PLAYERID]],PLAYERIDMAP2[],COLUMN(PLAYERIDMAP2[IDFANGRAPHS]),FALSE))</f>
        <v>7095</v>
      </c>
      <c r="H556" s="56">
        <f>IFERROR(VLOOKUP(MYRANKS_H[[#This Row],[IDFANGRAPHS]],STEAMER_H[],COLUMN(STEAMER_H[PA]),FALSE),0)</f>
        <v>1</v>
      </c>
      <c r="I556" s="56">
        <f>IFERROR(VLOOKUP(MYRANKS_H[[#This Row],[IDFANGRAPHS]],STEAMER_H[],COLUMN(STEAMER_H[AB]),FALSE),0)</f>
        <v>1</v>
      </c>
      <c r="J556" s="56">
        <f>IFERROR(VLOOKUP(MYRANKS_H[[#This Row],[IDFANGRAPHS]],STEAMER_H[],COLUMN(STEAMER_H[H]),FALSE),0)</f>
        <v>0</v>
      </c>
      <c r="K556" s="56">
        <f>IFERROR(VLOOKUP(MYRANKS_H[[#This Row],[IDFANGRAPHS]],STEAMER_H[],COLUMN(STEAMER_H[2B]),FALSE),0)</f>
        <v>0</v>
      </c>
      <c r="L556" s="56">
        <f>IFERROR(VLOOKUP(MYRANKS_H[[#This Row],[IDFANGRAPHS]],STEAMER_H[],COLUMN(STEAMER_H[3B]),FALSE),0)</f>
        <v>0</v>
      </c>
      <c r="M556" s="56">
        <f>IFERROR(VLOOKUP(MYRANKS_H[[#This Row],[IDFANGRAPHS]],STEAMER_H[],COLUMN(STEAMER_H[HR]),FALSE),0)</f>
        <v>0</v>
      </c>
      <c r="N556" s="56">
        <f>IFERROR(VLOOKUP(MYRANKS_H[[#This Row],[IDFANGRAPHS]],STEAMER_H[],COLUMN(STEAMER_H[R]),FALSE),0)</f>
        <v>0</v>
      </c>
      <c r="O556" s="56">
        <f>IFERROR(VLOOKUP(MYRANKS_H[[#This Row],[IDFANGRAPHS]],STEAMER_H[],COLUMN(STEAMER_H[RBI]),FALSE),0)</f>
        <v>0</v>
      </c>
      <c r="P556" s="56">
        <f>IFERROR(VLOOKUP(MYRANKS_H[[#This Row],[IDFANGRAPHS]],STEAMER_H[],COLUMN(STEAMER_H[BB]),FALSE),0)</f>
        <v>0</v>
      </c>
      <c r="Q556" s="56">
        <f>IFERROR(VLOOKUP(MYRANKS_H[[#This Row],[IDFANGRAPHS]],STEAMER_H[],COLUMN(STEAMER_H[HBP]),FALSE),0)</f>
        <v>0</v>
      </c>
      <c r="R556" s="56">
        <f>IFERROR(VLOOKUP(MYRANKS_H[[#This Row],[IDFANGRAPHS]],STEAMER_H[],COLUMN(STEAMER_H[SO]),FALSE),0)</f>
        <v>0</v>
      </c>
      <c r="S556" s="56">
        <f>IFERROR(VLOOKUP(MYRANKS_H[[#This Row],[IDFANGRAPHS]],STEAMER_H[],COLUMN(STEAMER_H[SB]),FALSE),0)</f>
        <v>0</v>
      </c>
      <c r="T556" s="19">
        <f>IFERROR(MYRANKS_H[[#This Row],[H]]/MYRANKS_H[[#This Row],[AB]],0)</f>
        <v>0</v>
      </c>
      <c r="U556" s="19">
        <f>IFERROR((MYRANKS_H[[#This Row],[H]]+MYRANKS_H[[#This Row],[BB]]+MYRANKS_H[[#This Row],[HBP]])/(MYRANKS_H[[#This Row],[AB]]+MYRANKS_H[[#This Row],[BB]]+MYRANKS_H[[#This Row],[HBP]]),0)</f>
        <v>0</v>
      </c>
      <c r="V556" s="19">
        <f>IFERROR((MYRANKS_H[[#This Row],[H]]+MYRANKS_H[[#This Row],[2B]]+2*MYRANKS_H[[#This Row],[3B]]+3*MYRANKS_H[[#This Row],[HR]])/MYRANKS_H[[#This Row],[AB]],0)</f>
        <v>0</v>
      </c>
      <c r="W55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6" s="27">
        <f>VLOOKUP(MYRANKS_H[[#This Row],[POS]],REPLACEMENT_LEVEL[],3,FALSE)</f>
        <v>0</v>
      </c>
      <c r="Y556" s="27">
        <f>MYRANKS_H[[#This Row],[PROJ PTS]]-MYRANKS_H[[#This Row],[REPL LEVEL]]</f>
        <v>0</v>
      </c>
      <c r="Z556" s="27">
        <f>RANK(MYRANKS_H[[#This Row],[POINTS OVER REPL]],MYRANKS_H[POINTS OVER REPL])</f>
        <v>1</v>
      </c>
      <c r="AA556" s="29">
        <f>IF(MYRANKS_H[[#This Row],[RANK]]&lt;=TOTAL_HITTERS_DRAFTED,MYRANKS_H[[#This Row],[POINTS OVER REPL]],0)</f>
        <v>0</v>
      </c>
      <c r="AB556" s="35">
        <f>MYRANKS_H[[#This Row],[POINTS OVER REPL]]*DOLLAR_VALUE_PER_POINT+1</f>
        <v>1</v>
      </c>
      <c r="AC556" s="35"/>
      <c r="AD556" s="29">
        <f>IF(AND(MYRANKS_H[[#This Row],[RANK]]&lt;=(TOTAL_HITTERS_DRAFTED-HITTERS_BELOW_REPL_DRAFTED),MYRANKS_H[[#This Row],[$ACTUAL]]=""),MYRANKS_H[[#This Row],[POINTS OVER REPL]],0)</f>
        <v>0</v>
      </c>
      <c r="AE556" s="35">
        <f>IF(MYRANKS_H[[#This Row],[$ACTUAL]]="",MYRANKS_H[[#This Row],[POINTS OVER REPL]]*REMAINING_DOLLAR_VALUE_PER_POINT+1,0)</f>
        <v>1</v>
      </c>
    </row>
    <row r="557" spans="1:31" ht="15" customHeight="1" x14ac:dyDescent="0.25">
      <c r="A557" s="2" t="s">
        <v>12228</v>
      </c>
      <c r="B557" s="14" t="str">
        <f>VLOOKUP(MYRANKS_H[[#This Row],[PLAYERID]],PLAYERIDMAP2[],COLUMN(PLAYERIDMAP2[LASTNAME]),FALSE)</f>
        <v>Dirks</v>
      </c>
      <c r="C557" s="14" t="str">
        <f>VLOOKUP(MYRANKS_H[[#This Row],[PLAYERID]],PLAYERIDMAP2[],COLUMN(PLAYERIDMAP2[FIRSTNAME]),FALSE)</f>
        <v>Andy</v>
      </c>
      <c r="D557" s="14" t="str">
        <f>MYRANKS_H[[#This Row],[FNAME]]&amp;" "&amp;MYRANKS_H[[#This Row],[LNAME]]</f>
        <v>Andy Dirks</v>
      </c>
      <c r="E557" s="14" t="str">
        <f>VLOOKUP(MYRANKS_H[[#This Row],[PLAYERID]],PLAYERIDMAP2[],COLUMN(PLAYERIDMAP2[TEAM]),FALSE)</f>
        <v>TOR</v>
      </c>
      <c r="F557" s="14" t="str">
        <f>VLOOKUP(MYRANKS_H[[#This Row],[PLAYERID]],PLAYERIDMAP2[],COLUMN(PLAYERIDMAP2[POS]),FALSE)</f>
        <v>OF</v>
      </c>
      <c r="G557" s="14">
        <f>IFERROR(VALUE(VLOOKUP(MYRANKS_H[[#This Row],[PLAYERID]],PLAYERIDMAP2[],COLUMN(PLAYERIDMAP2[IDFANGRAPHS]),FALSE)),VLOOKUP(MYRANKS_H[[#This Row],[PLAYERID]],PLAYERIDMAP2[],COLUMN(PLAYERIDMAP2[IDFANGRAPHS]),FALSE))</f>
        <v>6453</v>
      </c>
      <c r="H557" s="56">
        <f>IFERROR(VLOOKUP(MYRANKS_H[[#This Row],[IDFANGRAPHS]],STEAMER_H[],COLUMN(STEAMER_H[PA]),FALSE),0)</f>
        <v>0</v>
      </c>
      <c r="I557" s="56">
        <f>IFERROR(VLOOKUP(MYRANKS_H[[#This Row],[IDFANGRAPHS]],STEAMER_H[],COLUMN(STEAMER_H[AB]),FALSE),0)</f>
        <v>0</v>
      </c>
      <c r="J557" s="56">
        <f>IFERROR(VLOOKUP(MYRANKS_H[[#This Row],[IDFANGRAPHS]],STEAMER_H[],COLUMN(STEAMER_H[H]),FALSE),0)</f>
        <v>0</v>
      </c>
      <c r="K557" s="56">
        <f>IFERROR(VLOOKUP(MYRANKS_H[[#This Row],[IDFANGRAPHS]],STEAMER_H[],COLUMN(STEAMER_H[2B]),FALSE),0)</f>
        <v>0</v>
      </c>
      <c r="L557" s="56">
        <f>IFERROR(VLOOKUP(MYRANKS_H[[#This Row],[IDFANGRAPHS]],STEAMER_H[],COLUMN(STEAMER_H[3B]),FALSE),0)</f>
        <v>0</v>
      </c>
      <c r="M557" s="56">
        <f>IFERROR(VLOOKUP(MYRANKS_H[[#This Row],[IDFANGRAPHS]],STEAMER_H[],COLUMN(STEAMER_H[HR]),FALSE),0)</f>
        <v>0</v>
      </c>
      <c r="N557" s="56">
        <f>IFERROR(VLOOKUP(MYRANKS_H[[#This Row],[IDFANGRAPHS]],STEAMER_H[],COLUMN(STEAMER_H[R]),FALSE),0)</f>
        <v>0</v>
      </c>
      <c r="O557" s="56">
        <f>IFERROR(VLOOKUP(MYRANKS_H[[#This Row],[IDFANGRAPHS]],STEAMER_H[],COLUMN(STEAMER_H[RBI]),FALSE),0)</f>
        <v>0</v>
      </c>
      <c r="P557" s="56">
        <f>IFERROR(VLOOKUP(MYRANKS_H[[#This Row],[IDFANGRAPHS]],STEAMER_H[],COLUMN(STEAMER_H[BB]),FALSE),0)</f>
        <v>0</v>
      </c>
      <c r="Q557" s="56">
        <f>IFERROR(VLOOKUP(MYRANKS_H[[#This Row],[IDFANGRAPHS]],STEAMER_H[],COLUMN(STEAMER_H[HBP]),FALSE),0)</f>
        <v>0</v>
      </c>
      <c r="R557" s="56">
        <f>IFERROR(VLOOKUP(MYRANKS_H[[#This Row],[IDFANGRAPHS]],STEAMER_H[],COLUMN(STEAMER_H[SO]),FALSE),0)</f>
        <v>0</v>
      </c>
      <c r="S557" s="56">
        <f>IFERROR(VLOOKUP(MYRANKS_H[[#This Row],[IDFANGRAPHS]],STEAMER_H[],COLUMN(STEAMER_H[SB]),FALSE),0)</f>
        <v>0</v>
      </c>
      <c r="T557" s="19">
        <f>IFERROR(MYRANKS_H[[#This Row],[H]]/MYRANKS_H[[#This Row],[AB]],0)</f>
        <v>0</v>
      </c>
      <c r="U557" s="19">
        <f>IFERROR((MYRANKS_H[[#This Row],[H]]+MYRANKS_H[[#This Row],[BB]]+MYRANKS_H[[#This Row],[HBP]])/(MYRANKS_H[[#This Row],[AB]]+MYRANKS_H[[#This Row],[BB]]+MYRANKS_H[[#This Row],[HBP]]),0)</f>
        <v>0</v>
      </c>
      <c r="V557" s="19">
        <f>IFERROR((MYRANKS_H[[#This Row],[H]]+MYRANKS_H[[#This Row],[2B]]+2*MYRANKS_H[[#This Row],[3B]]+3*MYRANKS_H[[#This Row],[HR]])/MYRANKS_H[[#This Row],[AB]],0)</f>
        <v>0</v>
      </c>
      <c r="W55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7" s="27">
        <f>VLOOKUP(MYRANKS_H[[#This Row],[POS]],REPLACEMENT_LEVEL[],3,FALSE)</f>
        <v>0</v>
      </c>
      <c r="Y557" s="27">
        <f>MYRANKS_H[[#This Row],[PROJ PTS]]-MYRANKS_H[[#This Row],[REPL LEVEL]]</f>
        <v>0</v>
      </c>
      <c r="Z557" s="27">
        <f>RANK(MYRANKS_H[[#This Row],[POINTS OVER REPL]],MYRANKS_H[POINTS OVER REPL])</f>
        <v>1</v>
      </c>
      <c r="AA557" s="29">
        <f>IF(MYRANKS_H[[#This Row],[RANK]]&lt;=TOTAL_HITTERS_DRAFTED,MYRANKS_H[[#This Row],[POINTS OVER REPL]],0)</f>
        <v>0</v>
      </c>
      <c r="AB557" s="35">
        <f>MYRANKS_H[[#This Row],[POINTS OVER REPL]]*DOLLAR_VALUE_PER_POINT+1</f>
        <v>1</v>
      </c>
      <c r="AC557" s="35"/>
      <c r="AD557" s="29">
        <f>IF(AND(MYRANKS_H[[#This Row],[RANK]]&lt;=(TOTAL_HITTERS_DRAFTED-HITTERS_BELOW_REPL_DRAFTED),MYRANKS_H[[#This Row],[$ACTUAL]]=""),MYRANKS_H[[#This Row],[POINTS OVER REPL]],0)</f>
        <v>0</v>
      </c>
      <c r="AE557" s="35">
        <f>IF(MYRANKS_H[[#This Row],[$ACTUAL]]="",MYRANKS_H[[#This Row],[POINTS OVER REPL]]*REMAINING_DOLLAR_VALUE_PER_POINT+1,0)</f>
        <v>1</v>
      </c>
    </row>
    <row r="558" spans="1:31" x14ac:dyDescent="0.25">
      <c r="A558" s="4" t="s">
        <v>12232</v>
      </c>
      <c r="B558" s="14" t="str">
        <f>VLOOKUP(MYRANKS_H[[#This Row],[PLAYERID]],PLAYERIDMAP2[],COLUMN(PLAYERIDMAP2[LASTNAME]),FALSE)</f>
        <v>Dobbs</v>
      </c>
      <c r="C558" s="14" t="str">
        <f>VLOOKUP(MYRANKS_H[[#This Row],[PLAYERID]],PLAYERIDMAP2[],COLUMN(PLAYERIDMAP2[FIRSTNAME]),FALSE)</f>
        <v>Greg</v>
      </c>
      <c r="D558" s="14" t="str">
        <f>MYRANKS_H[[#This Row],[FNAME]]&amp;" "&amp;MYRANKS_H[[#This Row],[LNAME]]</f>
        <v>Greg Dobbs</v>
      </c>
      <c r="E558" s="14" t="str">
        <f>VLOOKUP(MYRANKS_H[[#This Row],[PLAYERID]],PLAYERIDMAP2[],COLUMN(PLAYERIDMAP2[TEAM]),FALSE)</f>
        <v>MIA</v>
      </c>
      <c r="F558" s="14" t="str">
        <f>VLOOKUP(MYRANKS_H[[#This Row],[PLAYERID]],PLAYERIDMAP2[],COLUMN(PLAYERIDMAP2[POS]),FALSE)</f>
        <v>1B</v>
      </c>
      <c r="G558" s="14">
        <f>IFERROR(VALUE(VLOOKUP(MYRANKS_H[[#This Row],[PLAYERID]],PLAYERIDMAP2[],COLUMN(PLAYERIDMAP2[IDFANGRAPHS]),FALSE)),VLOOKUP(MYRANKS_H[[#This Row],[PLAYERID]],PLAYERIDMAP2[],COLUMN(PLAYERIDMAP2[IDFANGRAPHS]),FALSE))</f>
        <v>2158</v>
      </c>
      <c r="H558" s="56">
        <f>IFERROR(VLOOKUP(MYRANKS_H[[#This Row],[IDFANGRAPHS]],STEAMER_H[],COLUMN(STEAMER_H[PA]),FALSE),0)</f>
        <v>1</v>
      </c>
      <c r="I558" s="56">
        <f>IFERROR(VLOOKUP(MYRANKS_H[[#This Row],[IDFANGRAPHS]],STEAMER_H[],COLUMN(STEAMER_H[AB]),FALSE),0)</f>
        <v>1</v>
      </c>
      <c r="J558" s="56">
        <f>IFERROR(VLOOKUP(MYRANKS_H[[#This Row],[IDFANGRAPHS]],STEAMER_H[],COLUMN(STEAMER_H[H]),FALSE),0)</f>
        <v>0</v>
      </c>
      <c r="K558" s="56">
        <f>IFERROR(VLOOKUP(MYRANKS_H[[#This Row],[IDFANGRAPHS]],STEAMER_H[],COLUMN(STEAMER_H[2B]),FALSE),0)</f>
        <v>0</v>
      </c>
      <c r="L558" s="56">
        <f>IFERROR(VLOOKUP(MYRANKS_H[[#This Row],[IDFANGRAPHS]],STEAMER_H[],COLUMN(STEAMER_H[3B]),FALSE),0)</f>
        <v>0</v>
      </c>
      <c r="M558" s="56">
        <f>IFERROR(VLOOKUP(MYRANKS_H[[#This Row],[IDFANGRAPHS]],STEAMER_H[],COLUMN(STEAMER_H[HR]),FALSE),0)</f>
        <v>0</v>
      </c>
      <c r="N558" s="56">
        <f>IFERROR(VLOOKUP(MYRANKS_H[[#This Row],[IDFANGRAPHS]],STEAMER_H[],COLUMN(STEAMER_H[R]),FALSE),0)</f>
        <v>0</v>
      </c>
      <c r="O558" s="56">
        <f>IFERROR(VLOOKUP(MYRANKS_H[[#This Row],[IDFANGRAPHS]],STEAMER_H[],COLUMN(STEAMER_H[RBI]),FALSE),0)</f>
        <v>0</v>
      </c>
      <c r="P558" s="56">
        <f>IFERROR(VLOOKUP(MYRANKS_H[[#This Row],[IDFANGRAPHS]],STEAMER_H[],COLUMN(STEAMER_H[BB]),FALSE),0)</f>
        <v>0</v>
      </c>
      <c r="Q558" s="56">
        <f>IFERROR(VLOOKUP(MYRANKS_H[[#This Row],[IDFANGRAPHS]],STEAMER_H[],COLUMN(STEAMER_H[HBP]),FALSE),0)</f>
        <v>0</v>
      </c>
      <c r="R558" s="56">
        <f>IFERROR(VLOOKUP(MYRANKS_H[[#This Row],[IDFANGRAPHS]],STEAMER_H[],COLUMN(STEAMER_H[SO]),FALSE),0)</f>
        <v>0</v>
      </c>
      <c r="S558" s="56">
        <f>IFERROR(VLOOKUP(MYRANKS_H[[#This Row],[IDFANGRAPHS]],STEAMER_H[],COLUMN(STEAMER_H[SB]),FALSE),0)</f>
        <v>0</v>
      </c>
      <c r="T558" s="19">
        <f>IFERROR(MYRANKS_H[[#This Row],[H]]/MYRANKS_H[[#This Row],[AB]],0)</f>
        <v>0</v>
      </c>
      <c r="U558" s="19">
        <f>IFERROR((MYRANKS_H[[#This Row],[H]]+MYRANKS_H[[#This Row],[BB]]+MYRANKS_H[[#This Row],[HBP]])/(MYRANKS_H[[#This Row],[AB]]+MYRANKS_H[[#This Row],[BB]]+MYRANKS_H[[#This Row],[HBP]]),0)</f>
        <v>0</v>
      </c>
      <c r="V558" s="19">
        <f>IFERROR((MYRANKS_H[[#This Row],[H]]+MYRANKS_H[[#This Row],[2B]]+2*MYRANKS_H[[#This Row],[3B]]+3*MYRANKS_H[[#This Row],[HR]])/MYRANKS_H[[#This Row],[AB]],0)</f>
        <v>0</v>
      </c>
      <c r="W55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8" s="27">
        <f>VLOOKUP(MYRANKS_H[[#This Row],[POS]],REPLACEMENT_LEVEL[],3,FALSE)</f>
        <v>0</v>
      </c>
      <c r="Y558" s="27">
        <f>MYRANKS_H[[#This Row],[PROJ PTS]]-MYRANKS_H[[#This Row],[REPL LEVEL]]</f>
        <v>0</v>
      </c>
      <c r="Z558" s="27">
        <f>RANK(MYRANKS_H[[#This Row],[POINTS OVER REPL]],MYRANKS_H[POINTS OVER REPL])</f>
        <v>1</v>
      </c>
      <c r="AA558" s="29">
        <f>IF(MYRANKS_H[[#This Row],[RANK]]&lt;=TOTAL_HITTERS_DRAFTED,MYRANKS_H[[#This Row],[POINTS OVER REPL]],0)</f>
        <v>0</v>
      </c>
      <c r="AB558" s="35">
        <f>MYRANKS_H[[#This Row],[POINTS OVER REPL]]*DOLLAR_VALUE_PER_POINT+1</f>
        <v>1</v>
      </c>
      <c r="AC558" s="35"/>
      <c r="AD558" s="29">
        <f>IF(AND(MYRANKS_H[[#This Row],[RANK]]&lt;=(TOTAL_HITTERS_DRAFTED-HITTERS_BELOW_REPL_DRAFTED),MYRANKS_H[[#This Row],[$ACTUAL]]=""),MYRANKS_H[[#This Row],[POINTS OVER REPL]],0)</f>
        <v>0</v>
      </c>
      <c r="AE558" s="35">
        <f>IF(MYRANKS_H[[#This Row],[$ACTUAL]]="",MYRANKS_H[[#This Row],[POINTS OVER REPL]]*REMAINING_DOLLAR_VALUE_PER_POINT+1,0)</f>
        <v>1</v>
      </c>
    </row>
    <row r="559" spans="1:31" ht="15" customHeight="1" x14ac:dyDescent="0.25">
      <c r="A559" s="2" t="s">
        <v>12240</v>
      </c>
      <c r="B559" s="14" t="str">
        <f>VLOOKUP(MYRANKS_H[[#This Row],[PLAYERID]],PLAYERIDMAP2[],COLUMN(PLAYERIDMAP2[LASTNAME]),FALSE)</f>
        <v>Donald</v>
      </c>
      <c r="C559" s="14" t="str">
        <f>VLOOKUP(MYRANKS_H[[#This Row],[PLAYERID]],PLAYERIDMAP2[],COLUMN(PLAYERIDMAP2[FIRSTNAME]),FALSE)</f>
        <v>Jason</v>
      </c>
      <c r="D559" s="14" t="str">
        <f>MYRANKS_H[[#This Row],[FNAME]]&amp;" "&amp;MYRANKS_H[[#This Row],[LNAME]]</f>
        <v>Jason Donald</v>
      </c>
      <c r="E559" s="14" t="str">
        <f>VLOOKUP(MYRANKS_H[[#This Row],[PLAYERID]],PLAYERIDMAP2[],COLUMN(PLAYERIDMAP2[TEAM]),FALSE)</f>
        <v>CIN</v>
      </c>
      <c r="F559" s="14" t="str">
        <f>VLOOKUP(MYRANKS_H[[#This Row],[PLAYERID]],PLAYERIDMAP2[],COLUMN(PLAYERIDMAP2[POS]),FALSE)</f>
        <v>SS</v>
      </c>
      <c r="G559" s="14">
        <f>IFERROR(VALUE(VLOOKUP(MYRANKS_H[[#This Row],[PLAYERID]],PLAYERIDMAP2[],COLUMN(PLAYERIDMAP2[IDFANGRAPHS]),FALSE)),VLOOKUP(MYRANKS_H[[#This Row],[PLAYERID]],PLAYERIDMAP2[],COLUMN(PLAYERIDMAP2[IDFANGRAPHS]),FALSE))</f>
        <v>9331</v>
      </c>
      <c r="H559" s="56">
        <f>IFERROR(VLOOKUP(MYRANKS_H[[#This Row],[IDFANGRAPHS]],STEAMER_H[],COLUMN(STEAMER_H[PA]),FALSE),0)</f>
        <v>0</v>
      </c>
      <c r="I559" s="56">
        <f>IFERROR(VLOOKUP(MYRANKS_H[[#This Row],[IDFANGRAPHS]],STEAMER_H[],COLUMN(STEAMER_H[AB]),FALSE),0)</f>
        <v>0</v>
      </c>
      <c r="J559" s="56">
        <f>IFERROR(VLOOKUP(MYRANKS_H[[#This Row],[IDFANGRAPHS]],STEAMER_H[],COLUMN(STEAMER_H[H]),FALSE),0)</f>
        <v>0</v>
      </c>
      <c r="K559" s="56">
        <f>IFERROR(VLOOKUP(MYRANKS_H[[#This Row],[IDFANGRAPHS]],STEAMER_H[],COLUMN(STEAMER_H[2B]),FALSE),0)</f>
        <v>0</v>
      </c>
      <c r="L559" s="56">
        <f>IFERROR(VLOOKUP(MYRANKS_H[[#This Row],[IDFANGRAPHS]],STEAMER_H[],COLUMN(STEAMER_H[3B]),FALSE),0)</f>
        <v>0</v>
      </c>
      <c r="M559" s="56">
        <f>IFERROR(VLOOKUP(MYRANKS_H[[#This Row],[IDFANGRAPHS]],STEAMER_H[],COLUMN(STEAMER_H[HR]),FALSE),0)</f>
        <v>0</v>
      </c>
      <c r="N559" s="56">
        <f>IFERROR(VLOOKUP(MYRANKS_H[[#This Row],[IDFANGRAPHS]],STEAMER_H[],COLUMN(STEAMER_H[R]),FALSE),0)</f>
        <v>0</v>
      </c>
      <c r="O559" s="56">
        <f>IFERROR(VLOOKUP(MYRANKS_H[[#This Row],[IDFANGRAPHS]],STEAMER_H[],COLUMN(STEAMER_H[RBI]),FALSE),0)</f>
        <v>0</v>
      </c>
      <c r="P559" s="56">
        <f>IFERROR(VLOOKUP(MYRANKS_H[[#This Row],[IDFANGRAPHS]],STEAMER_H[],COLUMN(STEAMER_H[BB]),FALSE),0)</f>
        <v>0</v>
      </c>
      <c r="Q559" s="56">
        <f>IFERROR(VLOOKUP(MYRANKS_H[[#This Row],[IDFANGRAPHS]],STEAMER_H[],COLUMN(STEAMER_H[HBP]),FALSE),0)</f>
        <v>0</v>
      </c>
      <c r="R559" s="56">
        <f>IFERROR(VLOOKUP(MYRANKS_H[[#This Row],[IDFANGRAPHS]],STEAMER_H[],COLUMN(STEAMER_H[SO]),FALSE),0)</f>
        <v>0</v>
      </c>
      <c r="S559" s="56">
        <f>IFERROR(VLOOKUP(MYRANKS_H[[#This Row],[IDFANGRAPHS]],STEAMER_H[],COLUMN(STEAMER_H[SB]),FALSE),0)</f>
        <v>0</v>
      </c>
      <c r="T559" s="19">
        <f>IFERROR(MYRANKS_H[[#This Row],[H]]/MYRANKS_H[[#This Row],[AB]],0)</f>
        <v>0</v>
      </c>
      <c r="U559" s="19">
        <f>IFERROR((MYRANKS_H[[#This Row],[H]]+MYRANKS_H[[#This Row],[BB]]+MYRANKS_H[[#This Row],[HBP]])/(MYRANKS_H[[#This Row],[AB]]+MYRANKS_H[[#This Row],[BB]]+MYRANKS_H[[#This Row],[HBP]]),0)</f>
        <v>0</v>
      </c>
      <c r="V559" s="19">
        <f>IFERROR((MYRANKS_H[[#This Row],[H]]+MYRANKS_H[[#This Row],[2B]]+2*MYRANKS_H[[#This Row],[3B]]+3*MYRANKS_H[[#This Row],[HR]])/MYRANKS_H[[#This Row],[AB]],0)</f>
        <v>0</v>
      </c>
      <c r="W55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9" s="27">
        <f>VLOOKUP(MYRANKS_H[[#This Row],[POS]],REPLACEMENT_LEVEL[],3,FALSE)</f>
        <v>0</v>
      </c>
      <c r="Y559" s="27">
        <f>MYRANKS_H[[#This Row],[PROJ PTS]]-MYRANKS_H[[#This Row],[REPL LEVEL]]</f>
        <v>0</v>
      </c>
      <c r="Z559" s="27">
        <f>RANK(MYRANKS_H[[#This Row],[POINTS OVER REPL]],MYRANKS_H[POINTS OVER REPL])</f>
        <v>1</v>
      </c>
      <c r="AA559" s="29">
        <f>IF(MYRANKS_H[[#This Row],[RANK]]&lt;=TOTAL_HITTERS_DRAFTED,MYRANKS_H[[#This Row],[POINTS OVER REPL]],0)</f>
        <v>0</v>
      </c>
      <c r="AB559" s="35">
        <f>MYRANKS_H[[#This Row],[POINTS OVER REPL]]*DOLLAR_VALUE_PER_POINT+1</f>
        <v>1</v>
      </c>
      <c r="AC559" s="35"/>
      <c r="AD559" s="29">
        <f>IF(AND(MYRANKS_H[[#This Row],[RANK]]&lt;=(TOTAL_HITTERS_DRAFTED-HITTERS_BELOW_REPL_DRAFTED),MYRANKS_H[[#This Row],[$ACTUAL]]=""),MYRANKS_H[[#This Row],[POINTS OVER REPL]],0)</f>
        <v>0</v>
      </c>
      <c r="AE559" s="35">
        <f>IF(MYRANKS_H[[#This Row],[$ACTUAL]]="",MYRANKS_H[[#This Row],[POINTS OVER REPL]]*REMAINING_DOLLAR_VALUE_PER_POINT+1,0)</f>
        <v>1</v>
      </c>
    </row>
    <row r="560" spans="1:31" ht="15" customHeight="1" x14ac:dyDescent="0.25">
      <c r="A560" s="2" t="s">
        <v>12266</v>
      </c>
      <c r="B560" s="14" t="str">
        <f>VLOOKUP(MYRANKS_H[[#This Row],[PLAYERID]],PLAYERIDMAP2[],COLUMN(PLAYERIDMAP2[LASTNAME]),FALSE)</f>
        <v>Downs</v>
      </c>
      <c r="C560" s="14" t="str">
        <f>VLOOKUP(MYRANKS_H[[#This Row],[PLAYERID]],PLAYERIDMAP2[],COLUMN(PLAYERIDMAP2[FIRSTNAME]),FALSE)</f>
        <v>Matt</v>
      </c>
      <c r="D560" s="14" t="str">
        <f>MYRANKS_H[[#This Row],[FNAME]]&amp;" "&amp;MYRANKS_H[[#This Row],[LNAME]]</f>
        <v>Matt Downs</v>
      </c>
      <c r="E560" s="14" t="str">
        <f>VLOOKUP(MYRANKS_H[[#This Row],[PLAYERID]],PLAYERIDMAP2[],COLUMN(PLAYERIDMAP2[TEAM]),FALSE)</f>
        <v>HOU</v>
      </c>
      <c r="F560" s="14" t="str">
        <f>VLOOKUP(MYRANKS_H[[#This Row],[PLAYERID]],PLAYERIDMAP2[],COLUMN(PLAYERIDMAP2[POS]),FALSE)</f>
        <v>2B</v>
      </c>
      <c r="G560" s="14">
        <f>IFERROR(VALUE(VLOOKUP(MYRANKS_H[[#This Row],[PLAYERID]],PLAYERIDMAP2[],COLUMN(PLAYERIDMAP2[IDFANGRAPHS]),FALSE)),VLOOKUP(MYRANKS_H[[#This Row],[PLAYERID]],PLAYERIDMAP2[],COLUMN(PLAYERIDMAP2[IDFANGRAPHS]),FALSE))</f>
        <v>957</v>
      </c>
      <c r="H560" s="56">
        <f>IFERROR(VLOOKUP(MYRANKS_H[[#This Row],[IDFANGRAPHS]],STEAMER_H[],COLUMN(STEAMER_H[PA]),FALSE),0)</f>
        <v>0</v>
      </c>
      <c r="I560" s="56">
        <f>IFERROR(VLOOKUP(MYRANKS_H[[#This Row],[IDFANGRAPHS]],STEAMER_H[],COLUMN(STEAMER_H[AB]),FALSE),0)</f>
        <v>0</v>
      </c>
      <c r="J560" s="56">
        <f>IFERROR(VLOOKUP(MYRANKS_H[[#This Row],[IDFANGRAPHS]],STEAMER_H[],COLUMN(STEAMER_H[H]),FALSE),0)</f>
        <v>0</v>
      </c>
      <c r="K560" s="56">
        <f>IFERROR(VLOOKUP(MYRANKS_H[[#This Row],[IDFANGRAPHS]],STEAMER_H[],COLUMN(STEAMER_H[2B]),FALSE),0)</f>
        <v>0</v>
      </c>
      <c r="L560" s="56">
        <f>IFERROR(VLOOKUP(MYRANKS_H[[#This Row],[IDFANGRAPHS]],STEAMER_H[],COLUMN(STEAMER_H[3B]),FALSE),0)</f>
        <v>0</v>
      </c>
      <c r="M560" s="56">
        <f>IFERROR(VLOOKUP(MYRANKS_H[[#This Row],[IDFANGRAPHS]],STEAMER_H[],COLUMN(STEAMER_H[HR]),FALSE),0)</f>
        <v>0</v>
      </c>
      <c r="N560" s="56">
        <f>IFERROR(VLOOKUP(MYRANKS_H[[#This Row],[IDFANGRAPHS]],STEAMER_H[],COLUMN(STEAMER_H[R]),FALSE),0)</f>
        <v>0</v>
      </c>
      <c r="O560" s="56">
        <f>IFERROR(VLOOKUP(MYRANKS_H[[#This Row],[IDFANGRAPHS]],STEAMER_H[],COLUMN(STEAMER_H[RBI]),FALSE),0)</f>
        <v>0</v>
      </c>
      <c r="P560" s="56">
        <f>IFERROR(VLOOKUP(MYRANKS_H[[#This Row],[IDFANGRAPHS]],STEAMER_H[],COLUMN(STEAMER_H[BB]),FALSE),0)</f>
        <v>0</v>
      </c>
      <c r="Q560" s="56">
        <f>IFERROR(VLOOKUP(MYRANKS_H[[#This Row],[IDFANGRAPHS]],STEAMER_H[],COLUMN(STEAMER_H[HBP]),FALSE),0)</f>
        <v>0</v>
      </c>
      <c r="R560" s="56">
        <f>IFERROR(VLOOKUP(MYRANKS_H[[#This Row],[IDFANGRAPHS]],STEAMER_H[],COLUMN(STEAMER_H[SO]),FALSE),0)</f>
        <v>0</v>
      </c>
      <c r="S560" s="56">
        <f>IFERROR(VLOOKUP(MYRANKS_H[[#This Row],[IDFANGRAPHS]],STEAMER_H[],COLUMN(STEAMER_H[SB]),FALSE),0)</f>
        <v>0</v>
      </c>
      <c r="T560" s="19">
        <f>IFERROR(MYRANKS_H[[#This Row],[H]]/MYRANKS_H[[#This Row],[AB]],0)</f>
        <v>0</v>
      </c>
      <c r="U560" s="19">
        <f>IFERROR((MYRANKS_H[[#This Row],[H]]+MYRANKS_H[[#This Row],[BB]]+MYRANKS_H[[#This Row],[HBP]])/(MYRANKS_H[[#This Row],[AB]]+MYRANKS_H[[#This Row],[BB]]+MYRANKS_H[[#This Row],[HBP]]),0)</f>
        <v>0</v>
      </c>
      <c r="V560" s="19">
        <f>IFERROR((MYRANKS_H[[#This Row],[H]]+MYRANKS_H[[#This Row],[2B]]+2*MYRANKS_H[[#This Row],[3B]]+3*MYRANKS_H[[#This Row],[HR]])/MYRANKS_H[[#This Row],[AB]],0)</f>
        <v>0</v>
      </c>
      <c r="W56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0" s="27">
        <f>VLOOKUP(MYRANKS_H[[#This Row],[POS]],REPLACEMENT_LEVEL[],3,FALSE)</f>
        <v>0</v>
      </c>
      <c r="Y560" s="27">
        <f>MYRANKS_H[[#This Row],[PROJ PTS]]-MYRANKS_H[[#This Row],[REPL LEVEL]]</f>
        <v>0</v>
      </c>
      <c r="Z560" s="27">
        <f>RANK(MYRANKS_H[[#This Row],[POINTS OVER REPL]],MYRANKS_H[POINTS OVER REPL])</f>
        <v>1</v>
      </c>
      <c r="AA560" s="29">
        <f>IF(MYRANKS_H[[#This Row],[RANK]]&lt;=TOTAL_HITTERS_DRAFTED,MYRANKS_H[[#This Row],[POINTS OVER REPL]],0)</f>
        <v>0</v>
      </c>
      <c r="AB560" s="35">
        <f>MYRANKS_H[[#This Row],[POINTS OVER REPL]]*DOLLAR_VALUE_PER_POINT+1</f>
        <v>1</v>
      </c>
      <c r="AC560" s="35"/>
      <c r="AD560" s="29">
        <f>IF(AND(MYRANKS_H[[#This Row],[RANK]]&lt;=(TOTAL_HITTERS_DRAFTED-HITTERS_BELOW_REPL_DRAFTED),MYRANKS_H[[#This Row],[$ACTUAL]]=""),MYRANKS_H[[#This Row],[POINTS OVER REPL]],0)</f>
        <v>0</v>
      </c>
      <c r="AE560" s="35">
        <f>IF(MYRANKS_H[[#This Row],[$ACTUAL]]="",MYRANKS_H[[#This Row],[POINTS OVER REPL]]*REMAINING_DOLLAR_VALUE_PER_POINT+1,0)</f>
        <v>1</v>
      </c>
    </row>
    <row r="561" spans="1:31" ht="15" customHeight="1" x14ac:dyDescent="0.25">
      <c r="A561" s="2" t="s">
        <v>16151</v>
      </c>
      <c r="B561" s="14" t="str">
        <f>VLOOKUP(MYRANKS_H[[#This Row],[PLAYERID]],PLAYERIDMAP2[],COLUMN(PLAYERIDMAP2[LASTNAME]),FALSE)</f>
        <v>Drew</v>
      </c>
      <c r="C561" s="14" t="str">
        <f>VLOOKUP(MYRANKS_H[[#This Row],[PLAYERID]],PLAYERIDMAP2[],COLUMN(PLAYERIDMAP2[FIRSTNAME]),FALSE)</f>
        <v>J.D.</v>
      </c>
      <c r="D561" s="14" t="str">
        <f>MYRANKS_H[[#This Row],[FNAME]]&amp;" "&amp;MYRANKS_H[[#This Row],[LNAME]]</f>
        <v>J.D. Drew</v>
      </c>
      <c r="E561" s="14" t="str">
        <f>VLOOKUP(MYRANKS_H[[#This Row],[PLAYERID]],PLAYERIDMAP2[],COLUMN(PLAYERIDMAP2[TEAM]),FALSE)</f>
        <v>N/A</v>
      </c>
      <c r="F561" s="14" t="str">
        <f>VLOOKUP(MYRANKS_H[[#This Row],[PLAYERID]],PLAYERIDMAP2[],COLUMN(PLAYERIDMAP2[POS]),FALSE)</f>
        <v>OF</v>
      </c>
      <c r="G561" s="14">
        <f>IFERROR(VALUE(VLOOKUP(MYRANKS_H[[#This Row],[PLAYERID]],PLAYERIDMAP2[],COLUMN(PLAYERIDMAP2[IDFANGRAPHS]),FALSE)),VLOOKUP(MYRANKS_H[[#This Row],[PLAYERID]],PLAYERIDMAP2[],COLUMN(PLAYERIDMAP2[IDFANGRAPHS]),FALSE))</f>
        <v>1152</v>
      </c>
      <c r="H561" s="56">
        <f>IFERROR(VLOOKUP(MYRANKS_H[[#This Row],[IDFANGRAPHS]],STEAMER_H[],COLUMN(STEAMER_H[PA]),FALSE),0)</f>
        <v>0</v>
      </c>
      <c r="I561" s="56">
        <f>IFERROR(VLOOKUP(MYRANKS_H[[#This Row],[IDFANGRAPHS]],STEAMER_H[],COLUMN(STEAMER_H[AB]),FALSE),0)</f>
        <v>0</v>
      </c>
      <c r="J561" s="56">
        <f>IFERROR(VLOOKUP(MYRANKS_H[[#This Row],[IDFANGRAPHS]],STEAMER_H[],COLUMN(STEAMER_H[H]),FALSE),0)</f>
        <v>0</v>
      </c>
      <c r="K561" s="56">
        <f>IFERROR(VLOOKUP(MYRANKS_H[[#This Row],[IDFANGRAPHS]],STEAMER_H[],COLUMN(STEAMER_H[2B]),FALSE),0)</f>
        <v>0</v>
      </c>
      <c r="L561" s="56">
        <f>IFERROR(VLOOKUP(MYRANKS_H[[#This Row],[IDFANGRAPHS]],STEAMER_H[],COLUMN(STEAMER_H[3B]),FALSE),0)</f>
        <v>0</v>
      </c>
      <c r="M561" s="56">
        <f>IFERROR(VLOOKUP(MYRANKS_H[[#This Row],[IDFANGRAPHS]],STEAMER_H[],COLUMN(STEAMER_H[HR]),FALSE),0)</f>
        <v>0</v>
      </c>
      <c r="N561" s="56">
        <f>IFERROR(VLOOKUP(MYRANKS_H[[#This Row],[IDFANGRAPHS]],STEAMER_H[],COLUMN(STEAMER_H[R]),FALSE),0)</f>
        <v>0</v>
      </c>
      <c r="O561" s="56">
        <f>IFERROR(VLOOKUP(MYRANKS_H[[#This Row],[IDFANGRAPHS]],STEAMER_H[],COLUMN(STEAMER_H[RBI]),FALSE),0)</f>
        <v>0</v>
      </c>
      <c r="P561" s="56">
        <f>IFERROR(VLOOKUP(MYRANKS_H[[#This Row],[IDFANGRAPHS]],STEAMER_H[],COLUMN(STEAMER_H[BB]),FALSE),0)</f>
        <v>0</v>
      </c>
      <c r="Q561" s="56">
        <f>IFERROR(VLOOKUP(MYRANKS_H[[#This Row],[IDFANGRAPHS]],STEAMER_H[],COLUMN(STEAMER_H[HBP]),FALSE),0)</f>
        <v>0</v>
      </c>
      <c r="R561" s="56">
        <f>IFERROR(VLOOKUP(MYRANKS_H[[#This Row],[IDFANGRAPHS]],STEAMER_H[],COLUMN(STEAMER_H[SO]),FALSE),0)</f>
        <v>0</v>
      </c>
      <c r="S561" s="56">
        <f>IFERROR(VLOOKUP(MYRANKS_H[[#This Row],[IDFANGRAPHS]],STEAMER_H[],COLUMN(STEAMER_H[SB]),FALSE),0)</f>
        <v>0</v>
      </c>
      <c r="T561" s="19">
        <f>IFERROR(MYRANKS_H[[#This Row],[H]]/MYRANKS_H[[#This Row],[AB]],0)</f>
        <v>0</v>
      </c>
      <c r="U561" s="19">
        <f>IFERROR((MYRANKS_H[[#This Row],[H]]+MYRANKS_H[[#This Row],[BB]]+MYRANKS_H[[#This Row],[HBP]])/(MYRANKS_H[[#This Row],[AB]]+MYRANKS_H[[#This Row],[BB]]+MYRANKS_H[[#This Row],[HBP]]),0)</f>
        <v>0</v>
      </c>
      <c r="V561" s="19">
        <f>IFERROR((MYRANKS_H[[#This Row],[H]]+MYRANKS_H[[#This Row],[2B]]+2*MYRANKS_H[[#This Row],[3B]]+3*MYRANKS_H[[#This Row],[HR]])/MYRANKS_H[[#This Row],[AB]],0)</f>
        <v>0</v>
      </c>
      <c r="W56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1" s="27">
        <f>VLOOKUP(MYRANKS_H[[#This Row],[POS]],REPLACEMENT_LEVEL[],3,FALSE)</f>
        <v>0</v>
      </c>
      <c r="Y561" s="27">
        <f>MYRANKS_H[[#This Row],[PROJ PTS]]-MYRANKS_H[[#This Row],[REPL LEVEL]]</f>
        <v>0</v>
      </c>
      <c r="Z561" s="27">
        <f>RANK(MYRANKS_H[[#This Row],[POINTS OVER REPL]],MYRANKS_H[POINTS OVER REPL])</f>
        <v>1</v>
      </c>
      <c r="AA561" s="29">
        <f>IF(MYRANKS_H[[#This Row],[RANK]]&lt;=TOTAL_HITTERS_DRAFTED,MYRANKS_H[[#This Row],[POINTS OVER REPL]],0)</f>
        <v>0</v>
      </c>
      <c r="AB561" s="35">
        <f>MYRANKS_H[[#This Row],[POINTS OVER REPL]]*DOLLAR_VALUE_PER_POINT+1</f>
        <v>1</v>
      </c>
      <c r="AC561" s="35"/>
      <c r="AD561" s="29">
        <f>IF(AND(MYRANKS_H[[#This Row],[RANK]]&lt;=(TOTAL_HITTERS_DRAFTED-HITTERS_BELOW_REPL_DRAFTED),MYRANKS_H[[#This Row],[$ACTUAL]]=""),MYRANKS_H[[#This Row],[POINTS OVER REPL]],0)</f>
        <v>0</v>
      </c>
      <c r="AE561" s="35">
        <f>IF(MYRANKS_H[[#This Row],[$ACTUAL]]="",MYRANKS_H[[#This Row],[POINTS OVER REPL]]*REMAINING_DOLLAR_VALUE_PER_POINT+1,0)</f>
        <v>1</v>
      </c>
    </row>
    <row r="562" spans="1:31" ht="15" customHeight="1" x14ac:dyDescent="0.25">
      <c r="A562" s="2" t="s">
        <v>12304</v>
      </c>
      <c r="B562" s="14" t="str">
        <f>VLOOKUP(MYRANKS_H[[#This Row],[PLAYERID]],PLAYERIDMAP2[],COLUMN(PLAYERIDMAP2[LASTNAME]),FALSE)</f>
        <v>Duncan</v>
      </c>
      <c r="C562" s="14" t="str">
        <f>VLOOKUP(MYRANKS_H[[#This Row],[PLAYERID]],PLAYERIDMAP2[],COLUMN(PLAYERIDMAP2[FIRSTNAME]),FALSE)</f>
        <v>Shelley</v>
      </c>
      <c r="D562" s="14" t="str">
        <f>MYRANKS_H[[#This Row],[FNAME]]&amp;" "&amp;MYRANKS_H[[#This Row],[LNAME]]</f>
        <v>Shelley Duncan</v>
      </c>
      <c r="E562" s="14" t="str">
        <f>VLOOKUP(MYRANKS_H[[#This Row],[PLAYERID]],PLAYERIDMAP2[],COLUMN(PLAYERIDMAP2[TEAM]),FALSE)</f>
        <v>N/A</v>
      </c>
      <c r="F562" s="14" t="str">
        <f>VLOOKUP(MYRANKS_H[[#This Row],[PLAYERID]],PLAYERIDMAP2[],COLUMN(PLAYERIDMAP2[POS]),FALSE)</f>
        <v>OF</v>
      </c>
      <c r="G562" s="14">
        <f>IFERROR(VALUE(VLOOKUP(MYRANKS_H[[#This Row],[PLAYERID]],PLAYERIDMAP2[],COLUMN(PLAYERIDMAP2[IDFANGRAPHS]),FALSE)),VLOOKUP(MYRANKS_H[[#This Row],[PLAYERID]],PLAYERIDMAP2[],COLUMN(PLAYERIDMAP2[IDFANGRAPHS]),FALSE))</f>
        <v>3620</v>
      </c>
      <c r="H562" s="56">
        <f>IFERROR(VLOOKUP(MYRANKS_H[[#This Row],[IDFANGRAPHS]],STEAMER_H[],COLUMN(STEAMER_H[PA]),FALSE),0)</f>
        <v>0</v>
      </c>
      <c r="I562" s="56">
        <f>IFERROR(VLOOKUP(MYRANKS_H[[#This Row],[IDFANGRAPHS]],STEAMER_H[],COLUMN(STEAMER_H[AB]),FALSE),0)</f>
        <v>0</v>
      </c>
      <c r="J562" s="56">
        <f>IFERROR(VLOOKUP(MYRANKS_H[[#This Row],[IDFANGRAPHS]],STEAMER_H[],COLUMN(STEAMER_H[H]),FALSE),0)</f>
        <v>0</v>
      </c>
      <c r="K562" s="56">
        <f>IFERROR(VLOOKUP(MYRANKS_H[[#This Row],[IDFANGRAPHS]],STEAMER_H[],COLUMN(STEAMER_H[2B]),FALSE),0)</f>
        <v>0</v>
      </c>
      <c r="L562" s="56">
        <f>IFERROR(VLOOKUP(MYRANKS_H[[#This Row],[IDFANGRAPHS]],STEAMER_H[],COLUMN(STEAMER_H[3B]),FALSE),0)</f>
        <v>0</v>
      </c>
      <c r="M562" s="56">
        <f>IFERROR(VLOOKUP(MYRANKS_H[[#This Row],[IDFANGRAPHS]],STEAMER_H[],COLUMN(STEAMER_H[HR]),FALSE),0)</f>
        <v>0</v>
      </c>
      <c r="N562" s="56">
        <f>IFERROR(VLOOKUP(MYRANKS_H[[#This Row],[IDFANGRAPHS]],STEAMER_H[],COLUMN(STEAMER_H[R]),FALSE),0)</f>
        <v>0</v>
      </c>
      <c r="O562" s="56">
        <f>IFERROR(VLOOKUP(MYRANKS_H[[#This Row],[IDFANGRAPHS]],STEAMER_H[],COLUMN(STEAMER_H[RBI]),FALSE),0)</f>
        <v>0</v>
      </c>
      <c r="P562" s="56">
        <f>IFERROR(VLOOKUP(MYRANKS_H[[#This Row],[IDFANGRAPHS]],STEAMER_H[],COLUMN(STEAMER_H[BB]),FALSE),0)</f>
        <v>0</v>
      </c>
      <c r="Q562" s="56">
        <f>IFERROR(VLOOKUP(MYRANKS_H[[#This Row],[IDFANGRAPHS]],STEAMER_H[],COLUMN(STEAMER_H[HBP]),FALSE),0)</f>
        <v>0</v>
      </c>
      <c r="R562" s="56">
        <f>IFERROR(VLOOKUP(MYRANKS_H[[#This Row],[IDFANGRAPHS]],STEAMER_H[],COLUMN(STEAMER_H[SO]),FALSE),0)</f>
        <v>0</v>
      </c>
      <c r="S562" s="56">
        <f>IFERROR(VLOOKUP(MYRANKS_H[[#This Row],[IDFANGRAPHS]],STEAMER_H[],COLUMN(STEAMER_H[SB]),FALSE),0)</f>
        <v>0</v>
      </c>
      <c r="T562" s="19">
        <f>IFERROR(MYRANKS_H[[#This Row],[H]]/MYRANKS_H[[#This Row],[AB]],0)</f>
        <v>0</v>
      </c>
      <c r="U562" s="19">
        <f>IFERROR((MYRANKS_H[[#This Row],[H]]+MYRANKS_H[[#This Row],[BB]]+MYRANKS_H[[#This Row],[HBP]])/(MYRANKS_H[[#This Row],[AB]]+MYRANKS_H[[#This Row],[BB]]+MYRANKS_H[[#This Row],[HBP]]),0)</f>
        <v>0</v>
      </c>
      <c r="V562" s="19">
        <f>IFERROR((MYRANKS_H[[#This Row],[H]]+MYRANKS_H[[#This Row],[2B]]+2*MYRANKS_H[[#This Row],[3B]]+3*MYRANKS_H[[#This Row],[HR]])/MYRANKS_H[[#This Row],[AB]],0)</f>
        <v>0</v>
      </c>
      <c r="W56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2" s="27">
        <f>VLOOKUP(MYRANKS_H[[#This Row],[POS]],REPLACEMENT_LEVEL[],3,FALSE)</f>
        <v>0</v>
      </c>
      <c r="Y562" s="27">
        <f>MYRANKS_H[[#This Row],[PROJ PTS]]-MYRANKS_H[[#This Row],[REPL LEVEL]]</f>
        <v>0</v>
      </c>
      <c r="Z562" s="27">
        <f>RANK(MYRANKS_H[[#This Row],[POINTS OVER REPL]],MYRANKS_H[POINTS OVER REPL])</f>
        <v>1</v>
      </c>
      <c r="AA562" s="29">
        <f>IF(MYRANKS_H[[#This Row],[RANK]]&lt;=TOTAL_HITTERS_DRAFTED,MYRANKS_H[[#This Row],[POINTS OVER REPL]],0)</f>
        <v>0</v>
      </c>
      <c r="AB562" s="35">
        <f>MYRANKS_H[[#This Row],[POINTS OVER REPL]]*DOLLAR_VALUE_PER_POINT+1</f>
        <v>1</v>
      </c>
      <c r="AC562" s="35"/>
      <c r="AD562" s="29">
        <f>IF(AND(MYRANKS_H[[#This Row],[RANK]]&lt;=(TOTAL_HITTERS_DRAFTED-HITTERS_BELOW_REPL_DRAFTED),MYRANKS_H[[#This Row],[$ACTUAL]]=""),MYRANKS_H[[#This Row],[POINTS OVER REPL]],0)</f>
        <v>0</v>
      </c>
      <c r="AE562" s="35">
        <f>IF(MYRANKS_H[[#This Row],[$ACTUAL]]="",MYRANKS_H[[#This Row],[POINTS OVER REPL]]*REMAINING_DOLLAR_VALUE_PER_POINT+1,0)</f>
        <v>1</v>
      </c>
    </row>
    <row r="563" spans="1:31" ht="15" customHeight="1" x14ac:dyDescent="0.25">
      <c r="A563" s="2" t="s">
        <v>12307</v>
      </c>
      <c r="B563" s="14" t="str">
        <f>VLOOKUP(MYRANKS_H[[#This Row],[PLAYERID]],PLAYERIDMAP2[],COLUMN(PLAYERIDMAP2[LASTNAME]),FALSE)</f>
        <v>Dunn</v>
      </c>
      <c r="C563" s="14" t="str">
        <f>VLOOKUP(MYRANKS_H[[#This Row],[PLAYERID]],PLAYERIDMAP2[],COLUMN(PLAYERIDMAP2[FIRSTNAME]),FALSE)</f>
        <v>Adam</v>
      </c>
      <c r="D563" s="14" t="str">
        <f>MYRANKS_H[[#This Row],[FNAME]]&amp;" "&amp;MYRANKS_H[[#This Row],[LNAME]]</f>
        <v>Adam Dunn</v>
      </c>
      <c r="E563" s="14" t="str">
        <f>VLOOKUP(MYRANKS_H[[#This Row],[PLAYERID]],PLAYERIDMAP2[],COLUMN(PLAYERIDMAP2[TEAM]),FALSE)</f>
        <v>N/A</v>
      </c>
      <c r="F563" s="14" t="str">
        <f>VLOOKUP(MYRANKS_H[[#This Row],[PLAYERID]],PLAYERIDMAP2[],COLUMN(PLAYERIDMAP2[POS]),FALSE)</f>
        <v>1B</v>
      </c>
      <c r="G563" s="14">
        <f>IFERROR(VALUE(VLOOKUP(MYRANKS_H[[#This Row],[PLAYERID]],PLAYERIDMAP2[],COLUMN(PLAYERIDMAP2[IDFANGRAPHS]),FALSE)),VLOOKUP(MYRANKS_H[[#This Row],[PLAYERID]],PLAYERIDMAP2[],COLUMN(PLAYERIDMAP2[IDFANGRAPHS]),FALSE))</f>
        <v>319</v>
      </c>
      <c r="H563" s="56">
        <f>IFERROR(VLOOKUP(MYRANKS_H[[#This Row],[IDFANGRAPHS]],STEAMER_H[],COLUMN(STEAMER_H[PA]),FALSE),0)</f>
        <v>1</v>
      </c>
      <c r="I563" s="56">
        <f>IFERROR(VLOOKUP(MYRANKS_H[[#This Row],[IDFANGRAPHS]],STEAMER_H[],COLUMN(STEAMER_H[AB]),FALSE),0)</f>
        <v>1</v>
      </c>
      <c r="J563" s="56">
        <f>IFERROR(VLOOKUP(MYRANKS_H[[#This Row],[IDFANGRAPHS]],STEAMER_H[],COLUMN(STEAMER_H[H]),FALSE),0)</f>
        <v>0</v>
      </c>
      <c r="K563" s="56">
        <f>IFERROR(VLOOKUP(MYRANKS_H[[#This Row],[IDFANGRAPHS]],STEAMER_H[],COLUMN(STEAMER_H[2B]),FALSE),0)</f>
        <v>0</v>
      </c>
      <c r="L563" s="56">
        <f>IFERROR(VLOOKUP(MYRANKS_H[[#This Row],[IDFANGRAPHS]],STEAMER_H[],COLUMN(STEAMER_H[3B]),FALSE),0)</f>
        <v>0</v>
      </c>
      <c r="M563" s="56">
        <f>IFERROR(VLOOKUP(MYRANKS_H[[#This Row],[IDFANGRAPHS]],STEAMER_H[],COLUMN(STEAMER_H[HR]),FALSE),0)</f>
        <v>0</v>
      </c>
      <c r="N563" s="56">
        <f>IFERROR(VLOOKUP(MYRANKS_H[[#This Row],[IDFANGRAPHS]],STEAMER_H[],COLUMN(STEAMER_H[R]),FALSE),0)</f>
        <v>0</v>
      </c>
      <c r="O563" s="56">
        <f>IFERROR(VLOOKUP(MYRANKS_H[[#This Row],[IDFANGRAPHS]],STEAMER_H[],COLUMN(STEAMER_H[RBI]),FALSE),0)</f>
        <v>0</v>
      </c>
      <c r="P563" s="56">
        <f>IFERROR(VLOOKUP(MYRANKS_H[[#This Row],[IDFANGRAPHS]],STEAMER_H[],COLUMN(STEAMER_H[BB]),FALSE),0)</f>
        <v>0</v>
      </c>
      <c r="Q563" s="56">
        <f>IFERROR(VLOOKUP(MYRANKS_H[[#This Row],[IDFANGRAPHS]],STEAMER_H[],COLUMN(STEAMER_H[HBP]),FALSE),0)</f>
        <v>0</v>
      </c>
      <c r="R563" s="56">
        <f>IFERROR(VLOOKUP(MYRANKS_H[[#This Row],[IDFANGRAPHS]],STEAMER_H[],COLUMN(STEAMER_H[SO]),FALSE),0)</f>
        <v>0</v>
      </c>
      <c r="S563" s="56">
        <f>IFERROR(VLOOKUP(MYRANKS_H[[#This Row],[IDFANGRAPHS]],STEAMER_H[],COLUMN(STEAMER_H[SB]),FALSE),0)</f>
        <v>0</v>
      </c>
      <c r="T563" s="19">
        <f>IFERROR(MYRANKS_H[[#This Row],[H]]/MYRANKS_H[[#This Row],[AB]],0)</f>
        <v>0</v>
      </c>
      <c r="U563" s="19">
        <f>IFERROR((MYRANKS_H[[#This Row],[H]]+MYRANKS_H[[#This Row],[BB]]+MYRANKS_H[[#This Row],[HBP]])/(MYRANKS_H[[#This Row],[AB]]+MYRANKS_H[[#This Row],[BB]]+MYRANKS_H[[#This Row],[HBP]]),0)</f>
        <v>0</v>
      </c>
      <c r="V563" s="19">
        <f>IFERROR((MYRANKS_H[[#This Row],[H]]+MYRANKS_H[[#This Row],[2B]]+2*MYRANKS_H[[#This Row],[3B]]+3*MYRANKS_H[[#This Row],[HR]])/MYRANKS_H[[#This Row],[AB]],0)</f>
        <v>0</v>
      </c>
      <c r="W56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3" s="27">
        <f>VLOOKUP(MYRANKS_H[[#This Row],[POS]],REPLACEMENT_LEVEL[],3,FALSE)</f>
        <v>0</v>
      </c>
      <c r="Y563" s="27">
        <f>MYRANKS_H[[#This Row],[PROJ PTS]]-MYRANKS_H[[#This Row],[REPL LEVEL]]</f>
        <v>0</v>
      </c>
      <c r="Z563" s="27">
        <f>RANK(MYRANKS_H[[#This Row],[POINTS OVER REPL]],MYRANKS_H[POINTS OVER REPL])</f>
        <v>1</v>
      </c>
      <c r="AA563" s="29">
        <f>IF(MYRANKS_H[[#This Row],[RANK]]&lt;=TOTAL_HITTERS_DRAFTED,MYRANKS_H[[#This Row],[POINTS OVER REPL]],0)</f>
        <v>0</v>
      </c>
      <c r="AB563" s="35">
        <f>MYRANKS_H[[#This Row],[POINTS OVER REPL]]*DOLLAR_VALUE_PER_POINT+1</f>
        <v>1</v>
      </c>
      <c r="AC563" s="35"/>
      <c r="AD563" s="29">
        <f>IF(AND(MYRANKS_H[[#This Row],[RANK]]&lt;=(TOTAL_HITTERS_DRAFTED-HITTERS_BELOW_REPL_DRAFTED),MYRANKS_H[[#This Row],[$ACTUAL]]=""),MYRANKS_H[[#This Row],[POINTS OVER REPL]],0)</f>
        <v>0</v>
      </c>
      <c r="AE563" s="35">
        <f>IF(MYRANKS_H[[#This Row],[$ACTUAL]]="",MYRANKS_H[[#This Row],[POINTS OVER REPL]]*REMAINING_DOLLAR_VALUE_PER_POINT+1,0)</f>
        <v>1</v>
      </c>
    </row>
    <row r="564" spans="1:31" x14ac:dyDescent="0.25">
      <c r="A564" s="2" t="s">
        <v>12330</v>
      </c>
      <c r="B564" s="14" t="str">
        <f>VLOOKUP(MYRANKS_H[[#This Row],[PLAYERID]],PLAYERIDMAP2[],COLUMN(PLAYERIDMAP2[LASTNAME]),FALSE)</f>
        <v>Eckstein</v>
      </c>
      <c r="C564" s="14" t="str">
        <f>VLOOKUP(MYRANKS_H[[#This Row],[PLAYERID]],PLAYERIDMAP2[],COLUMN(PLAYERIDMAP2[FIRSTNAME]),FALSE)</f>
        <v>David</v>
      </c>
      <c r="D564" s="14" t="str">
        <f>MYRANKS_H[[#This Row],[FNAME]]&amp;" "&amp;MYRANKS_H[[#This Row],[LNAME]]</f>
        <v>David Eckstein</v>
      </c>
      <c r="E564" s="14" t="str">
        <f>VLOOKUP(MYRANKS_H[[#This Row],[PLAYERID]],PLAYERIDMAP2[],COLUMN(PLAYERIDMAP2[TEAM]),FALSE)</f>
        <v>N/A</v>
      </c>
      <c r="F564" s="14" t="str">
        <f>VLOOKUP(MYRANKS_H[[#This Row],[PLAYERID]],PLAYERIDMAP2[],COLUMN(PLAYERIDMAP2[POS]),FALSE)</f>
        <v>SS</v>
      </c>
      <c r="G564" s="14">
        <f>IFERROR(VALUE(VLOOKUP(MYRANKS_H[[#This Row],[PLAYERID]],PLAYERIDMAP2[],COLUMN(PLAYERIDMAP2[IDFANGRAPHS]),FALSE)),VLOOKUP(MYRANKS_H[[#This Row],[PLAYERID]],PLAYERIDMAP2[],COLUMN(PLAYERIDMAP2[IDFANGRAPHS]),FALSE))</f>
        <v>10</v>
      </c>
      <c r="H564" s="56">
        <f>IFERROR(VLOOKUP(MYRANKS_H[[#This Row],[IDFANGRAPHS]],STEAMER_H[],COLUMN(STEAMER_H[PA]),FALSE),0)</f>
        <v>0</v>
      </c>
      <c r="I564" s="56">
        <f>IFERROR(VLOOKUP(MYRANKS_H[[#This Row],[IDFANGRAPHS]],STEAMER_H[],COLUMN(STEAMER_H[AB]),FALSE),0)</f>
        <v>0</v>
      </c>
      <c r="J564" s="56">
        <f>IFERROR(VLOOKUP(MYRANKS_H[[#This Row],[IDFANGRAPHS]],STEAMER_H[],COLUMN(STEAMER_H[H]),FALSE),0)</f>
        <v>0</v>
      </c>
      <c r="K564" s="56">
        <f>IFERROR(VLOOKUP(MYRANKS_H[[#This Row],[IDFANGRAPHS]],STEAMER_H[],COLUMN(STEAMER_H[2B]),FALSE),0)</f>
        <v>0</v>
      </c>
      <c r="L564" s="56">
        <f>IFERROR(VLOOKUP(MYRANKS_H[[#This Row],[IDFANGRAPHS]],STEAMER_H[],COLUMN(STEAMER_H[3B]),FALSE),0)</f>
        <v>0</v>
      </c>
      <c r="M564" s="56">
        <f>IFERROR(VLOOKUP(MYRANKS_H[[#This Row],[IDFANGRAPHS]],STEAMER_H[],COLUMN(STEAMER_H[HR]),FALSE),0)</f>
        <v>0</v>
      </c>
      <c r="N564" s="56">
        <f>IFERROR(VLOOKUP(MYRANKS_H[[#This Row],[IDFANGRAPHS]],STEAMER_H[],COLUMN(STEAMER_H[R]),FALSE),0)</f>
        <v>0</v>
      </c>
      <c r="O564" s="56">
        <f>IFERROR(VLOOKUP(MYRANKS_H[[#This Row],[IDFANGRAPHS]],STEAMER_H[],COLUMN(STEAMER_H[RBI]),FALSE),0)</f>
        <v>0</v>
      </c>
      <c r="P564" s="56">
        <f>IFERROR(VLOOKUP(MYRANKS_H[[#This Row],[IDFANGRAPHS]],STEAMER_H[],COLUMN(STEAMER_H[BB]),FALSE),0)</f>
        <v>0</v>
      </c>
      <c r="Q564" s="56">
        <f>IFERROR(VLOOKUP(MYRANKS_H[[#This Row],[IDFANGRAPHS]],STEAMER_H[],COLUMN(STEAMER_H[HBP]),FALSE),0)</f>
        <v>0</v>
      </c>
      <c r="R564" s="56">
        <f>IFERROR(VLOOKUP(MYRANKS_H[[#This Row],[IDFANGRAPHS]],STEAMER_H[],COLUMN(STEAMER_H[SO]),FALSE),0)</f>
        <v>0</v>
      </c>
      <c r="S564" s="56">
        <f>IFERROR(VLOOKUP(MYRANKS_H[[#This Row],[IDFANGRAPHS]],STEAMER_H[],COLUMN(STEAMER_H[SB]),FALSE),0)</f>
        <v>0</v>
      </c>
      <c r="T564" s="19">
        <f>IFERROR(MYRANKS_H[[#This Row],[H]]/MYRANKS_H[[#This Row],[AB]],0)</f>
        <v>0</v>
      </c>
      <c r="U564" s="19">
        <f>IFERROR((MYRANKS_H[[#This Row],[H]]+MYRANKS_H[[#This Row],[BB]]+MYRANKS_H[[#This Row],[HBP]])/(MYRANKS_H[[#This Row],[AB]]+MYRANKS_H[[#This Row],[BB]]+MYRANKS_H[[#This Row],[HBP]]),0)</f>
        <v>0</v>
      </c>
      <c r="V564" s="19">
        <f>IFERROR((MYRANKS_H[[#This Row],[H]]+MYRANKS_H[[#This Row],[2B]]+2*MYRANKS_H[[#This Row],[3B]]+3*MYRANKS_H[[#This Row],[HR]])/MYRANKS_H[[#This Row],[AB]],0)</f>
        <v>0</v>
      </c>
      <c r="W56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4" s="27">
        <f>VLOOKUP(MYRANKS_H[[#This Row],[POS]],REPLACEMENT_LEVEL[],3,FALSE)</f>
        <v>0</v>
      </c>
      <c r="Y564" s="27">
        <f>MYRANKS_H[[#This Row],[PROJ PTS]]-MYRANKS_H[[#This Row],[REPL LEVEL]]</f>
        <v>0</v>
      </c>
      <c r="Z564" s="27">
        <f>RANK(MYRANKS_H[[#This Row],[POINTS OVER REPL]],MYRANKS_H[POINTS OVER REPL])</f>
        <v>1</v>
      </c>
      <c r="AA564" s="29">
        <f>IF(MYRANKS_H[[#This Row],[RANK]]&lt;=TOTAL_HITTERS_DRAFTED,MYRANKS_H[[#This Row],[POINTS OVER REPL]],0)</f>
        <v>0</v>
      </c>
      <c r="AB564" s="35">
        <f>MYRANKS_H[[#This Row],[POINTS OVER REPL]]*DOLLAR_VALUE_PER_POINT+1</f>
        <v>1</v>
      </c>
      <c r="AC564" s="35"/>
      <c r="AD564" s="29">
        <f>IF(AND(MYRANKS_H[[#This Row],[RANK]]&lt;=(TOTAL_HITTERS_DRAFTED-HITTERS_BELOW_REPL_DRAFTED),MYRANKS_H[[#This Row],[$ACTUAL]]=""),MYRANKS_H[[#This Row],[POINTS OVER REPL]],0)</f>
        <v>0</v>
      </c>
      <c r="AE564" s="35">
        <f>IF(MYRANKS_H[[#This Row],[$ACTUAL]]="",MYRANKS_H[[#This Row],[POINTS OVER REPL]]*REMAINING_DOLLAR_VALUE_PER_POINT+1,0)</f>
        <v>1</v>
      </c>
    </row>
    <row r="565" spans="1:31" ht="15" customHeight="1" x14ac:dyDescent="0.25">
      <c r="A565" s="2" t="s">
        <v>12336</v>
      </c>
      <c r="B565" s="14" t="str">
        <f>VLOOKUP(MYRANKS_H[[#This Row],[PLAYERID]],PLAYERIDMAP2[],COLUMN(PLAYERIDMAP2[LASTNAME]),FALSE)</f>
        <v>Edmonds</v>
      </c>
      <c r="C565" s="14" t="str">
        <f>VLOOKUP(MYRANKS_H[[#This Row],[PLAYERID]],PLAYERIDMAP2[],COLUMN(PLAYERIDMAP2[FIRSTNAME]),FALSE)</f>
        <v>Jim</v>
      </c>
      <c r="D565" s="14" t="str">
        <f>MYRANKS_H[[#This Row],[FNAME]]&amp;" "&amp;MYRANKS_H[[#This Row],[LNAME]]</f>
        <v>Jim Edmonds</v>
      </c>
      <c r="E565" s="14" t="str">
        <f>VLOOKUP(MYRANKS_H[[#This Row],[PLAYERID]],PLAYERIDMAP2[],COLUMN(PLAYERIDMAP2[TEAM]),FALSE)</f>
        <v>N/A</v>
      </c>
      <c r="F565" s="14" t="str">
        <f>VLOOKUP(MYRANKS_H[[#This Row],[PLAYERID]],PLAYERIDMAP2[],COLUMN(PLAYERIDMAP2[POS]),FALSE)</f>
        <v>OF</v>
      </c>
      <c r="G565" s="14">
        <f>IFERROR(VALUE(VLOOKUP(MYRANKS_H[[#This Row],[PLAYERID]],PLAYERIDMAP2[],COLUMN(PLAYERIDMAP2[IDFANGRAPHS]),FALSE)),VLOOKUP(MYRANKS_H[[#This Row],[PLAYERID]],PLAYERIDMAP2[],COLUMN(PLAYERIDMAP2[IDFANGRAPHS]),FALSE))</f>
        <v>1153</v>
      </c>
      <c r="H565" s="56">
        <f>IFERROR(VLOOKUP(MYRANKS_H[[#This Row],[IDFANGRAPHS]],STEAMER_H[],COLUMN(STEAMER_H[PA]),FALSE),0)</f>
        <v>0</v>
      </c>
      <c r="I565" s="56">
        <f>IFERROR(VLOOKUP(MYRANKS_H[[#This Row],[IDFANGRAPHS]],STEAMER_H[],COLUMN(STEAMER_H[AB]),FALSE),0)</f>
        <v>0</v>
      </c>
      <c r="J565" s="56">
        <f>IFERROR(VLOOKUP(MYRANKS_H[[#This Row],[IDFANGRAPHS]],STEAMER_H[],COLUMN(STEAMER_H[H]),FALSE),0)</f>
        <v>0</v>
      </c>
      <c r="K565" s="56">
        <f>IFERROR(VLOOKUP(MYRANKS_H[[#This Row],[IDFANGRAPHS]],STEAMER_H[],COLUMN(STEAMER_H[2B]),FALSE),0)</f>
        <v>0</v>
      </c>
      <c r="L565" s="56">
        <f>IFERROR(VLOOKUP(MYRANKS_H[[#This Row],[IDFANGRAPHS]],STEAMER_H[],COLUMN(STEAMER_H[3B]),FALSE),0)</f>
        <v>0</v>
      </c>
      <c r="M565" s="56">
        <f>IFERROR(VLOOKUP(MYRANKS_H[[#This Row],[IDFANGRAPHS]],STEAMER_H[],COLUMN(STEAMER_H[HR]),FALSE),0)</f>
        <v>0</v>
      </c>
      <c r="N565" s="56">
        <f>IFERROR(VLOOKUP(MYRANKS_H[[#This Row],[IDFANGRAPHS]],STEAMER_H[],COLUMN(STEAMER_H[R]),FALSE),0)</f>
        <v>0</v>
      </c>
      <c r="O565" s="56">
        <f>IFERROR(VLOOKUP(MYRANKS_H[[#This Row],[IDFANGRAPHS]],STEAMER_H[],COLUMN(STEAMER_H[RBI]),FALSE),0)</f>
        <v>0</v>
      </c>
      <c r="P565" s="56">
        <f>IFERROR(VLOOKUP(MYRANKS_H[[#This Row],[IDFANGRAPHS]],STEAMER_H[],COLUMN(STEAMER_H[BB]),FALSE),0)</f>
        <v>0</v>
      </c>
      <c r="Q565" s="56">
        <f>IFERROR(VLOOKUP(MYRANKS_H[[#This Row],[IDFANGRAPHS]],STEAMER_H[],COLUMN(STEAMER_H[HBP]),FALSE),0)</f>
        <v>0</v>
      </c>
      <c r="R565" s="56">
        <f>IFERROR(VLOOKUP(MYRANKS_H[[#This Row],[IDFANGRAPHS]],STEAMER_H[],COLUMN(STEAMER_H[SO]),FALSE),0)</f>
        <v>0</v>
      </c>
      <c r="S565" s="56">
        <f>IFERROR(VLOOKUP(MYRANKS_H[[#This Row],[IDFANGRAPHS]],STEAMER_H[],COLUMN(STEAMER_H[SB]),FALSE),0)</f>
        <v>0</v>
      </c>
      <c r="T565" s="19">
        <f>IFERROR(MYRANKS_H[[#This Row],[H]]/MYRANKS_H[[#This Row],[AB]],0)</f>
        <v>0</v>
      </c>
      <c r="U565" s="19">
        <f>IFERROR((MYRANKS_H[[#This Row],[H]]+MYRANKS_H[[#This Row],[BB]]+MYRANKS_H[[#This Row],[HBP]])/(MYRANKS_H[[#This Row],[AB]]+MYRANKS_H[[#This Row],[BB]]+MYRANKS_H[[#This Row],[HBP]]),0)</f>
        <v>0</v>
      </c>
      <c r="V565" s="19">
        <f>IFERROR((MYRANKS_H[[#This Row],[H]]+MYRANKS_H[[#This Row],[2B]]+2*MYRANKS_H[[#This Row],[3B]]+3*MYRANKS_H[[#This Row],[HR]])/MYRANKS_H[[#This Row],[AB]],0)</f>
        <v>0</v>
      </c>
      <c r="W56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5" s="27">
        <f>VLOOKUP(MYRANKS_H[[#This Row],[POS]],REPLACEMENT_LEVEL[],3,FALSE)</f>
        <v>0</v>
      </c>
      <c r="Y565" s="27">
        <f>MYRANKS_H[[#This Row],[PROJ PTS]]-MYRANKS_H[[#This Row],[REPL LEVEL]]</f>
        <v>0</v>
      </c>
      <c r="Z565" s="27">
        <f>RANK(MYRANKS_H[[#This Row],[POINTS OVER REPL]],MYRANKS_H[POINTS OVER REPL])</f>
        <v>1</v>
      </c>
      <c r="AA565" s="29">
        <f>IF(MYRANKS_H[[#This Row],[RANK]]&lt;=TOTAL_HITTERS_DRAFTED,MYRANKS_H[[#This Row],[POINTS OVER REPL]],0)</f>
        <v>0</v>
      </c>
      <c r="AB565" s="35">
        <f>MYRANKS_H[[#This Row],[POINTS OVER REPL]]*DOLLAR_VALUE_PER_POINT+1</f>
        <v>1</v>
      </c>
      <c r="AC565" s="35"/>
      <c r="AD565" s="29">
        <f>IF(AND(MYRANKS_H[[#This Row],[RANK]]&lt;=(TOTAL_HITTERS_DRAFTED-HITTERS_BELOW_REPL_DRAFTED),MYRANKS_H[[#This Row],[$ACTUAL]]=""),MYRANKS_H[[#This Row],[POINTS OVER REPL]],0)</f>
        <v>0</v>
      </c>
      <c r="AE565" s="35">
        <f>IF(MYRANKS_H[[#This Row],[$ACTUAL]]="",MYRANKS_H[[#This Row],[POINTS OVER REPL]]*REMAINING_DOLLAR_VALUE_PER_POINT+1,0)</f>
        <v>1</v>
      </c>
    </row>
    <row r="566" spans="1:31" ht="15" customHeight="1" x14ac:dyDescent="0.25">
      <c r="A566" s="2" t="s">
        <v>12348</v>
      </c>
      <c r="B566" s="14" t="str">
        <f>VLOOKUP(MYRANKS_H[[#This Row],[PLAYERID]],PLAYERIDMAP2[],COLUMN(PLAYERIDMAP2[LASTNAME]),FALSE)</f>
        <v>Ellis</v>
      </c>
      <c r="C566" s="14" t="str">
        <f>VLOOKUP(MYRANKS_H[[#This Row],[PLAYERID]],PLAYERIDMAP2[],COLUMN(PLAYERIDMAP2[FIRSTNAME]),FALSE)</f>
        <v>Mark</v>
      </c>
      <c r="D566" s="14" t="str">
        <f>MYRANKS_H[[#This Row],[FNAME]]&amp;" "&amp;MYRANKS_H[[#This Row],[LNAME]]</f>
        <v>Mark Ellis</v>
      </c>
      <c r="E566" s="14" t="str">
        <f>VLOOKUP(MYRANKS_H[[#This Row],[PLAYERID]],PLAYERIDMAP2[],COLUMN(PLAYERIDMAP2[TEAM]),FALSE)</f>
        <v>STL</v>
      </c>
      <c r="F566" s="14" t="str">
        <f>VLOOKUP(MYRANKS_H[[#This Row],[PLAYERID]],PLAYERIDMAP2[],COLUMN(PLAYERIDMAP2[POS]),FALSE)</f>
        <v>2B</v>
      </c>
      <c r="G566" s="14">
        <f>IFERROR(VALUE(VLOOKUP(MYRANKS_H[[#This Row],[PLAYERID]],PLAYERIDMAP2[],COLUMN(PLAYERIDMAP2[IDFANGRAPHS]),FALSE)),VLOOKUP(MYRANKS_H[[#This Row],[PLAYERID]],PLAYERIDMAP2[],COLUMN(PLAYERIDMAP2[IDFANGRAPHS]),FALSE))</f>
        <v>1443</v>
      </c>
      <c r="H566" s="56">
        <f>IFERROR(VLOOKUP(MYRANKS_H[[#This Row],[IDFANGRAPHS]],STEAMER_H[],COLUMN(STEAMER_H[PA]),FALSE),0)</f>
        <v>1</v>
      </c>
      <c r="I566" s="56">
        <f>IFERROR(VLOOKUP(MYRANKS_H[[#This Row],[IDFANGRAPHS]],STEAMER_H[],COLUMN(STEAMER_H[AB]),FALSE),0)</f>
        <v>1</v>
      </c>
      <c r="J566" s="56">
        <f>IFERROR(VLOOKUP(MYRANKS_H[[#This Row],[IDFANGRAPHS]],STEAMER_H[],COLUMN(STEAMER_H[H]),FALSE),0)</f>
        <v>0</v>
      </c>
      <c r="K566" s="56">
        <f>IFERROR(VLOOKUP(MYRANKS_H[[#This Row],[IDFANGRAPHS]],STEAMER_H[],COLUMN(STEAMER_H[2B]),FALSE),0)</f>
        <v>0</v>
      </c>
      <c r="L566" s="56">
        <f>IFERROR(VLOOKUP(MYRANKS_H[[#This Row],[IDFANGRAPHS]],STEAMER_H[],COLUMN(STEAMER_H[3B]),FALSE),0)</f>
        <v>0</v>
      </c>
      <c r="M566" s="56">
        <f>IFERROR(VLOOKUP(MYRANKS_H[[#This Row],[IDFANGRAPHS]],STEAMER_H[],COLUMN(STEAMER_H[HR]),FALSE),0)</f>
        <v>0</v>
      </c>
      <c r="N566" s="56">
        <f>IFERROR(VLOOKUP(MYRANKS_H[[#This Row],[IDFANGRAPHS]],STEAMER_H[],COLUMN(STEAMER_H[R]),FALSE),0)</f>
        <v>0</v>
      </c>
      <c r="O566" s="56">
        <f>IFERROR(VLOOKUP(MYRANKS_H[[#This Row],[IDFANGRAPHS]],STEAMER_H[],COLUMN(STEAMER_H[RBI]),FALSE),0)</f>
        <v>0</v>
      </c>
      <c r="P566" s="56">
        <f>IFERROR(VLOOKUP(MYRANKS_H[[#This Row],[IDFANGRAPHS]],STEAMER_H[],COLUMN(STEAMER_H[BB]),FALSE),0)</f>
        <v>0</v>
      </c>
      <c r="Q566" s="56">
        <f>IFERROR(VLOOKUP(MYRANKS_H[[#This Row],[IDFANGRAPHS]],STEAMER_H[],COLUMN(STEAMER_H[HBP]),FALSE),0)</f>
        <v>0</v>
      </c>
      <c r="R566" s="56">
        <f>IFERROR(VLOOKUP(MYRANKS_H[[#This Row],[IDFANGRAPHS]],STEAMER_H[],COLUMN(STEAMER_H[SO]),FALSE),0)</f>
        <v>0</v>
      </c>
      <c r="S566" s="56">
        <f>IFERROR(VLOOKUP(MYRANKS_H[[#This Row],[IDFANGRAPHS]],STEAMER_H[],COLUMN(STEAMER_H[SB]),FALSE),0)</f>
        <v>0</v>
      </c>
      <c r="T566" s="19">
        <f>IFERROR(MYRANKS_H[[#This Row],[H]]/MYRANKS_H[[#This Row],[AB]],0)</f>
        <v>0</v>
      </c>
      <c r="U566" s="19">
        <f>IFERROR((MYRANKS_H[[#This Row],[H]]+MYRANKS_H[[#This Row],[BB]]+MYRANKS_H[[#This Row],[HBP]])/(MYRANKS_H[[#This Row],[AB]]+MYRANKS_H[[#This Row],[BB]]+MYRANKS_H[[#This Row],[HBP]]),0)</f>
        <v>0</v>
      </c>
      <c r="V566" s="19">
        <f>IFERROR((MYRANKS_H[[#This Row],[H]]+MYRANKS_H[[#This Row],[2B]]+2*MYRANKS_H[[#This Row],[3B]]+3*MYRANKS_H[[#This Row],[HR]])/MYRANKS_H[[#This Row],[AB]],0)</f>
        <v>0</v>
      </c>
      <c r="W56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6" s="27">
        <f>VLOOKUP(MYRANKS_H[[#This Row],[POS]],REPLACEMENT_LEVEL[],3,FALSE)</f>
        <v>0</v>
      </c>
      <c r="Y566" s="27">
        <f>MYRANKS_H[[#This Row],[PROJ PTS]]-MYRANKS_H[[#This Row],[REPL LEVEL]]</f>
        <v>0</v>
      </c>
      <c r="Z566" s="27">
        <f>RANK(MYRANKS_H[[#This Row],[POINTS OVER REPL]],MYRANKS_H[POINTS OVER REPL])</f>
        <v>1</v>
      </c>
      <c r="AA566" s="29">
        <f>IF(MYRANKS_H[[#This Row],[RANK]]&lt;=TOTAL_HITTERS_DRAFTED,MYRANKS_H[[#This Row],[POINTS OVER REPL]],0)</f>
        <v>0</v>
      </c>
      <c r="AB566" s="35">
        <f>MYRANKS_H[[#This Row],[POINTS OVER REPL]]*DOLLAR_VALUE_PER_POINT+1</f>
        <v>1</v>
      </c>
      <c r="AC566" s="35"/>
      <c r="AD566" s="29">
        <f>IF(AND(MYRANKS_H[[#This Row],[RANK]]&lt;=(TOTAL_HITTERS_DRAFTED-HITTERS_BELOW_REPL_DRAFTED),MYRANKS_H[[#This Row],[$ACTUAL]]=""),MYRANKS_H[[#This Row],[POINTS OVER REPL]],0)</f>
        <v>0</v>
      </c>
      <c r="AE566" s="35">
        <f>IF(MYRANKS_H[[#This Row],[$ACTUAL]]="",MYRANKS_H[[#This Row],[POINTS OVER REPL]]*REMAINING_DOLLAR_VALUE_PER_POINT+1,0)</f>
        <v>1</v>
      </c>
    </row>
    <row r="567" spans="1:31" ht="15" customHeight="1" x14ac:dyDescent="0.25">
      <c r="A567" s="2" t="s">
        <v>20105</v>
      </c>
      <c r="B567" s="14" t="str">
        <f>VLOOKUP(MYRANKS_H[[#This Row],[PLAYERID]],PLAYERIDMAP2[],COLUMN(PLAYERIDMAP2[LASTNAME]),FALSE)</f>
        <v>Elmore</v>
      </c>
      <c r="C567" s="14" t="str">
        <f>VLOOKUP(MYRANKS_H[[#This Row],[PLAYERID]],PLAYERIDMAP2[],COLUMN(PLAYERIDMAP2[FIRSTNAME]),FALSE)</f>
        <v>Jake</v>
      </c>
      <c r="D567" s="14" t="str">
        <f>MYRANKS_H[[#This Row],[FNAME]]&amp;" "&amp;MYRANKS_H[[#This Row],[LNAME]]</f>
        <v>Jake Elmore</v>
      </c>
      <c r="E567" s="14" t="str">
        <f>VLOOKUP(MYRANKS_H[[#This Row],[PLAYERID]],PLAYERIDMAP2[],COLUMN(PLAYERIDMAP2[TEAM]),FALSE)</f>
        <v>TB</v>
      </c>
      <c r="F567" s="14" t="str">
        <f>VLOOKUP(MYRANKS_H[[#This Row],[PLAYERID]],PLAYERIDMAP2[],COLUMN(PLAYERIDMAP2[POS]),FALSE)</f>
        <v>SS</v>
      </c>
      <c r="G567" s="14">
        <f>IFERROR(VALUE(VLOOKUP(MYRANKS_H[[#This Row],[PLAYERID]],PLAYERIDMAP2[],COLUMN(PLAYERIDMAP2[IDFANGRAPHS]),FALSE)),VLOOKUP(MYRANKS_H[[#This Row],[PLAYERID]],PLAYERIDMAP2[],COLUMN(PLAYERIDMAP2[IDFANGRAPHS]),FALSE))</f>
        <v>7290</v>
      </c>
      <c r="H567" s="56">
        <f>IFERROR(VLOOKUP(MYRANKS_H[[#This Row],[IDFANGRAPHS]],STEAMER_H[],COLUMN(STEAMER_H[PA]),FALSE),0)</f>
        <v>1</v>
      </c>
      <c r="I567" s="56">
        <f>IFERROR(VLOOKUP(MYRANKS_H[[#This Row],[IDFANGRAPHS]],STEAMER_H[],COLUMN(STEAMER_H[AB]),FALSE),0)</f>
        <v>1</v>
      </c>
      <c r="J567" s="56">
        <f>IFERROR(VLOOKUP(MYRANKS_H[[#This Row],[IDFANGRAPHS]],STEAMER_H[],COLUMN(STEAMER_H[H]),FALSE),0)</f>
        <v>0</v>
      </c>
      <c r="K567" s="56">
        <f>IFERROR(VLOOKUP(MYRANKS_H[[#This Row],[IDFANGRAPHS]],STEAMER_H[],COLUMN(STEAMER_H[2B]),FALSE),0)</f>
        <v>0</v>
      </c>
      <c r="L567" s="56">
        <f>IFERROR(VLOOKUP(MYRANKS_H[[#This Row],[IDFANGRAPHS]],STEAMER_H[],COLUMN(STEAMER_H[3B]),FALSE),0)</f>
        <v>0</v>
      </c>
      <c r="M567" s="56">
        <f>IFERROR(VLOOKUP(MYRANKS_H[[#This Row],[IDFANGRAPHS]],STEAMER_H[],COLUMN(STEAMER_H[HR]),FALSE),0)</f>
        <v>0</v>
      </c>
      <c r="N567" s="56">
        <f>IFERROR(VLOOKUP(MYRANKS_H[[#This Row],[IDFANGRAPHS]],STEAMER_H[],COLUMN(STEAMER_H[R]),FALSE),0)</f>
        <v>0</v>
      </c>
      <c r="O567" s="56">
        <f>IFERROR(VLOOKUP(MYRANKS_H[[#This Row],[IDFANGRAPHS]],STEAMER_H[],COLUMN(STEAMER_H[RBI]),FALSE),0)</f>
        <v>0</v>
      </c>
      <c r="P567" s="56">
        <f>IFERROR(VLOOKUP(MYRANKS_H[[#This Row],[IDFANGRAPHS]],STEAMER_H[],COLUMN(STEAMER_H[BB]),FALSE),0)</f>
        <v>0</v>
      </c>
      <c r="Q567" s="56">
        <f>IFERROR(VLOOKUP(MYRANKS_H[[#This Row],[IDFANGRAPHS]],STEAMER_H[],COLUMN(STEAMER_H[HBP]),FALSE),0)</f>
        <v>0</v>
      </c>
      <c r="R567" s="56">
        <f>IFERROR(VLOOKUP(MYRANKS_H[[#This Row],[IDFANGRAPHS]],STEAMER_H[],COLUMN(STEAMER_H[SO]),FALSE),0)</f>
        <v>0</v>
      </c>
      <c r="S567" s="56">
        <f>IFERROR(VLOOKUP(MYRANKS_H[[#This Row],[IDFANGRAPHS]],STEAMER_H[],COLUMN(STEAMER_H[SB]),FALSE),0)</f>
        <v>0</v>
      </c>
      <c r="T567" s="19">
        <f>IFERROR(MYRANKS_H[[#This Row],[H]]/MYRANKS_H[[#This Row],[AB]],0)</f>
        <v>0</v>
      </c>
      <c r="U567" s="19">
        <f>IFERROR((MYRANKS_H[[#This Row],[H]]+MYRANKS_H[[#This Row],[BB]]+MYRANKS_H[[#This Row],[HBP]])/(MYRANKS_H[[#This Row],[AB]]+MYRANKS_H[[#This Row],[BB]]+MYRANKS_H[[#This Row],[HBP]]),0)</f>
        <v>0</v>
      </c>
      <c r="V567" s="19">
        <f>IFERROR((MYRANKS_H[[#This Row],[H]]+MYRANKS_H[[#This Row],[2B]]+2*MYRANKS_H[[#This Row],[3B]]+3*MYRANKS_H[[#This Row],[HR]])/MYRANKS_H[[#This Row],[AB]],0)</f>
        <v>0</v>
      </c>
      <c r="W56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7" s="27">
        <f>VLOOKUP(MYRANKS_H[[#This Row],[POS]],REPLACEMENT_LEVEL[],3,FALSE)</f>
        <v>0</v>
      </c>
      <c r="Y567" s="27">
        <f>MYRANKS_H[[#This Row],[PROJ PTS]]-MYRANKS_H[[#This Row],[REPL LEVEL]]</f>
        <v>0</v>
      </c>
      <c r="Z567" s="27">
        <f>RANK(MYRANKS_H[[#This Row],[POINTS OVER REPL]],MYRANKS_H[POINTS OVER REPL])</f>
        <v>1</v>
      </c>
      <c r="AA567" s="29">
        <f>IF(MYRANKS_H[[#This Row],[RANK]]&lt;=TOTAL_HITTERS_DRAFTED,MYRANKS_H[[#This Row],[POINTS OVER REPL]],0)</f>
        <v>0</v>
      </c>
      <c r="AB567" s="35">
        <f>MYRANKS_H[[#This Row],[POINTS OVER REPL]]*DOLLAR_VALUE_PER_POINT+1</f>
        <v>1</v>
      </c>
      <c r="AC567" s="35"/>
      <c r="AD567" s="29">
        <f>IF(AND(MYRANKS_H[[#This Row],[RANK]]&lt;=(TOTAL_HITTERS_DRAFTED-HITTERS_BELOW_REPL_DRAFTED),MYRANKS_H[[#This Row],[$ACTUAL]]=""),MYRANKS_H[[#This Row],[POINTS OVER REPL]],0)</f>
        <v>0</v>
      </c>
      <c r="AE567" s="35">
        <f>IF(MYRANKS_H[[#This Row],[$ACTUAL]]="",MYRANKS_H[[#This Row],[POINTS OVER REPL]]*REMAINING_DOLLAR_VALUE_PER_POINT+1,0)</f>
        <v>1</v>
      </c>
    </row>
    <row r="568" spans="1:31" ht="15" customHeight="1" x14ac:dyDescent="0.25">
      <c r="A568" s="2" t="s">
        <v>12403</v>
      </c>
      <c r="B568" s="14" t="str">
        <f>VLOOKUP(MYRANKS_H[[#This Row],[PLAYERID]],PLAYERIDMAP2[],COLUMN(PLAYERIDMAP2[LASTNAME]),FALSE)</f>
        <v>Exposito</v>
      </c>
      <c r="C568" s="14" t="str">
        <f>VLOOKUP(MYRANKS_H[[#This Row],[PLAYERID]],PLAYERIDMAP2[],COLUMN(PLAYERIDMAP2[FIRSTNAME]),FALSE)</f>
        <v>Luis</v>
      </c>
      <c r="D568" s="14" t="str">
        <f>MYRANKS_H[[#This Row],[FNAME]]&amp;" "&amp;MYRANKS_H[[#This Row],[LNAME]]</f>
        <v>Luis Exposito</v>
      </c>
      <c r="E568" s="14" t="str">
        <f>VLOOKUP(MYRANKS_H[[#This Row],[PLAYERID]],PLAYERIDMAP2[],COLUMN(PLAYERIDMAP2[TEAM]),FALSE)</f>
        <v>BAL</v>
      </c>
      <c r="F568" s="14" t="str">
        <f>VLOOKUP(MYRANKS_H[[#This Row],[PLAYERID]],PLAYERIDMAP2[],COLUMN(PLAYERIDMAP2[POS]),FALSE)</f>
        <v>C</v>
      </c>
      <c r="G568" s="14">
        <f>IFERROR(VALUE(VLOOKUP(MYRANKS_H[[#This Row],[PLAYERID]],PLAYERIDMAP2[],COLUMN(PLAYERIDMAP2[IDFANGRAPHS]),FALSE)),VLOOKUP(MYRANKS_H[[#This Row],[PLAYERID]],PLAYERIDMAP2[],COLUMN(PLAYERIDMAP2[IDFANGRAPHS]),FALSE))</f>
        <v>4398</v>
      </c>
      <c r="H568" s="56">
        <f>IFERROR(VLOOKUP(MYRANKS_H[[#This Row],[IDFANGRAPHS]],STEAMER_H[],COLUMN(STEAMER_H[PA]),FALSE),0)</f>
        <v>0</v>
      </c>
      <c r="I568" s="56">
        <f>IFERROR(VLOOKUP(MYRANKS_H[[#This Row],[IDFANGRAPHS]],STEAMER_H[],COLUMN(STEAMER_H[AB]),FALSE),0)</f>
        <v>0</v>
      </c>
      <c r="J568" s="56">
        <f>IFERROR(VLOOKUP(MYRANKS_H[[#This Row],[IDFANGRAPHS]],STEAMER_H[],COLUMN(STEAMER_H[H]),FALSE),0)</f>
        <v>0</v>
      </c>
      <c r="K568" s="56">
        <f>IFERROR(VLOOKUP(MYRANKS_H[[#This Row],[IDFANGRAPHS]],STEAMER_H[],COLUMN(STEAMER_H[2B]),FALSE),0)</f>
        <v>0</v>
      </c>
      <c r="L568" s="56">
        <f>IFERROR(VLOOKUP(MYRANKS_H[[#This Row],[IDFANGRAPHS]],STEAMER_H[],COLUMN(STEAMER_H[3B]),FALSE),0)</f>
        <v>0</v>
      </c>
      <c r="M568" s="56">
        <f>IFERROR(VLOOKUP(MYRANKS_H[[#This Row],[IDFANGRAPHS]],STEAMER_H[],COLUMN(STEAMER_H[HR]),FALSE),0)</f>
        <v>0</v>
      </c>
      <c r="N568" s="56">
        <f>IFERROR(VLOOKUP(MYRANKS_H[[#This Row],[IDFANGRAPHS]],STEAMER_H[],COLUMN(STEAMER_H[R]),FALSE),0)</f>
        <v>0</v>
      </c>
      <c r="O568" s="56">
        <f>IFERROR(VLOOKUP(MYRANKS_H[[#This Row],[IDFANGRAPHS]],STEAMER_H[],COLUMN(STEAMER_H[RBI]),FALSE),0)</f>
        <v>0</v>
      </c>
      <c r="P568" s="56">
        <f>IFERROR(VLOOKUP(MYRANKS_H[[#This Row],[IDFANGRAPHS]],STEAMER_H[],COLUMN(STEAMER_H[BB]),FALSE),0)</f>
        <v>0</v>
      </c>
      <c r="Q568" s="56">
        <f>IFERROR(VLOOKUP(MYRANKS_H[[#This Row],[IDFANGRAPHS]],STEAMER_H[],COLUMN(STEAMER_H[HBP]),FALSE),0)</f>
        <v>0</v>
      </c>
      <c r="R568" s="56">
        <f>IFERROR(VLOOKUP(MYRANKS_H[[#This Row],[IDFANGRAPHS]],STEAMER_H[],COLUMN(STEAMER_H[SO]),FALSE),0)</f>
        <v>0</v>
      </c>
      <c r="S568" s="56">
        <f>IFERROR(VLOOKUP(MYRANKS_H[[#This Row],[IDFANGRAPHS]],STEAMER_H[],COLUMN(STEAMER_H[SB]),FALSE),0)</f>
        <v>0</v>
      </c>
      <c r="T568" s="19">
        <f>IFERROR(MYRANKS_H[[#This Row],[H]]/MYRANKS_H[[#This Row],[AB]],0)</f>
        <v>0</v>
      </c>
      <c r="U568" s="19">
        <f>IFERROR((MYRANKS_H[[#This Row],[H]]+MYRANKS_H[[#This Row],[BB]]+MYRANKS_H[[#This Row],[HBP]])/(MYRANKS_H[[#This Row],[AB]]+MYRANKS_H[[#This Row],[BB]]+MYRANKS_H[[#This Row],[HBP]]),0)</f>
        <v>0</v>
      </c>
      <c r="V568" s="19">
        <f>IFERROR((MYRANKS_H[[#This Row],[H]]+MYRANKS_H[[#This Row],[2B]]+2*MYRANKS_H[[#This Row],[3B]]+3*MYRANKS_H[[#This Row],[HR]])/MYRANKS_H[[#This Row],[AB]],0)</f>
        <v>0</v>
      </c>
      <c r="W56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8" s="27">
        <f>VLOOKUP(MYRANKS_H[[#This Row],[POS]],REPLACEMENT_LEVEL[],3,FALSE)</f>
        <v>0</v>
      </c>
      <c r="Y568" s="27">
        <f>MYRANKS_H[[#This Row],[PROJ PTS]]-MYRANKS_H[[#This Row],[REPL LEVEL]]</f>
        <v>0</v>
      </c>
      <c r="Z568" s="27">
        <f>RANK(MYRANKS_H[[#This Row],[POINTS OVER REPL]],MYRANKS_H[POINTS OVER REPL])</f>
        <v>1</v>
      </c>
      <c r="AA568" s="29">
        <f>IF(MYRANKS_H[[#This Row],[RANK]]&lt;=TOTAL_HITTERS_DRAFTED,MYRANKS_H[[#This Row],[POINTS OVER REPL]],0)</f>
        <v>0</v>
      </c>
      <c r="AB568" s="35">
        <f>MYRANKS_H[[#This Row],[POINTS OVER REPL]]*DOLLAR_VALUE_PER_POINT+1</f>
        <v>1</v>
      </c>
      <c r="AC568" s="35"/>
      <c r="AD568" s="29">
        <f>IF(AND(MYRANKS_H[[#This Row],[RANK]]&lt;=(TOTAL_HITTERS_DRAFTED-HITTERS_BELOW_REPL_DRAFTED),MYRANKS_H[[#This Row],[$ACTUAL]]=""),MYRANKS_H[[#This Row],[POINTS OVER REPL]],0)</f>
        <v>0</v>
      </c>
      <c r="AE568" s="35">
        <f>IF(MYRANKS_H[[#This Row],[$ACTUAL]]="",MYRANKS_H[[#This Row],[POINTS OVER REPL]]*REMAINING_DOLLAR_VALUE_PER_POINT+1,0)</f>
        <v>1</v>
      </c>
    </row>
    <row r="569" spans="1:31" ht="15" customHeight="1" x14ac:dyDescent="0.25">
      <c r="A569" s="2" t="s">
        <v>12406</v>
      </c>
      <c r="B569" s="14" t="str">
        <f>VLOOKUP(MYRANKS_H[[#This Row],[PLAYERID]],PLAYERIDMAP2[],COLUMN(PLAYERIDMAP2[LASTNAME]),FALSE)</f>
        <v>Falu</v>
      </c>
      <c r="C569" s="14" t="str">
        <f>VLOOKUP(MYRANKS_H[[#This Row],[PLAYERID]],PLAYERIDMAP2[],COLUMN(PLAYERIDMAP2[FIRSTNAME]),FALSE)</f>
        <v>Irving</v>
      </c>
      <c r="D569" s="14" t="str">
        <f>MYRANKS_H[[#This Row],[FNAME]]&amp;" "&amp;MYRANKS_H[[#This Row],[LNAME]]</f>
        <v>Irving Falu</v>
      </c>
      <c r="E569" s="14" t="str">
        <f>VLOOKUP(MYRANKS_H[[#This Row],[PLAYERID]],PLAYERIDMAP2[],COLUMN(PLAYERIDMAP2[TEAM]),FALSE)</f>
        <v>MIL</v>
      </c>
      <c r="F569" s="14" t="str">
        <f>VLOOKUP(MYRANKS_H[[#This Row],[PLAYERID]],PLAYERIDMAP2[],COLUMN(PLAYERIDMAP2[POS]),FALSE)</f>
        <v>2B</v>
      </c>
      <c r="G569" s="14">
        <f>IFERROR(VALUE(VLOOKUP(MYRANKS_H[[#This Row],[PLAYERID]],PLAYERIDMAP2[],COLUMN(PLAYERIDMAP2[IDFANGRAPHS]),FALSE)),VLOOKUP(MYRANKS_H[[#This Row],[PLAYERID]],PLAYERIDMAP2[],COLUMN(PLAYERIDMAP2[IDFANGRAPHS]),FALSE))</f>
        <v>6165</v>
      </c>
      <c r="H569" s="56">
        <f>IFERROR(VLOOKUP(MYRANKS_H[[#This Row],[IDFANGRAPHS]],STEAMER_H[],COLUMN(STEAMER_H[PA]),FALSE),0)</f>
        <v>1</v>
      </c>
      <c r="I569" s="56">
        <f>IFERROR(VLOOKUP(MYRANKS_H[[#This Row],[IDFANGRAPHS]],STEAMER_H[],COLUMN(STEAMER_H[AB]),FALSE),0)</f>
        <v>1</v>
      </c>
      <c r="J569" s="56">
        <f>IFERROR(VLOOKUP(MYRANKS_H[[#This Row],[IDFANGRAPHS]],STEAMER_H[],COLUMN(STEAMER_H[H]),FALSE),0)</f>
        <v>0</v>
      </c>
      <c r="K569" s="56">
        <f>IFERROR(VLOOKUP(MYRANKS_H[[#This Row],[IDFANGRAPHS]],STEAMER_H[],COLUMN(STEAMER_H[2B]),FALSE),0)</f>
        <v>0</v>
      </c>
      <c r="L569" s="56">
        <f>IFERROR(VLOOKUP(MYRANKS_H[[#This Row],[IDFANGRAPHS]],STEAMER_H[],COLUMN(STEAMER_H[3B]),FALSE),0)</f>
        <v>0</v>
      </c>
      <c r="M569" s="56">
        <f>IFERROR(VLOOKUP(MYRANKS_H[[#This Row],[IDFANGRAPHS]],STEAMER_H[],COLUMN(STEAMER_H[HR]),FALSE),0)</f>
        <v>0</v>
      </c>
      <c r="N569" s="56">
        <f>IFERROR(VLOOKUP(MYRANKS_H[[#This Row],[IDFANGRAPHS]],STEAMER_H[],COLUMN(STEAMER_H[R]),FALSE),0)</f>
        <v>0</v>
      </c>
      <c r="O569" s="56">
        <f>IFERROR(VLOOKUP(MYRANKS_H[[#This Row],[IDFANGRAPHS]],STEAMER_H[],COLUMN(STEAMER_H[RBI]),FALSE),0)</f>
        <v>0</v>
      </c>
      <c r="P569" s="56">
        <f>IFERROR(VLOOKUP(MYRANKS_H[[#This Row],[IDFANGRAPHS]],STEAMER_H[],COLUMN(STEAMER_H[BB]),FALSE),0)</f>
        <v>0</v>
      </c>
      <c r="Q569" s="56">
        <f>IFERROR(VLOOKUP(MYRANKS_H[[#This Row],[IDFANGRAPHS]],STEAMER_H[],COLUMN(STEAMER_H[HBP]),FALSE),0)</f>
        <v>0</v>
      </c>
      <c r="R569" s="56">
        <f>IFERROR(VLOOKUP(MYRANKS_H[[#This Row],[IDFANGRAPHS]],STEAMER_H[],COLUMN(STEAMER_H[SO]),FALSE),0)</f>
        <v>0</v>
      </c>
      <c r="S569" s="56">
        <f>IFERROR(VLOOKUP(MYRANKS_H[[#This Row],[IDFANGRAPHS]],STEAMER_H[],COLUMN(STEAMER_H[SB]),FALSE),0)</f>
        <v>0</v>
      </c>
      <c r="T569" s="19">
        <f>IFERROR(MYRANKS_H[[#This Row],[H]]/MYRANKS_H[[#This Row],[AB]],0)</f>
        <v>0</v>
      </c>
      <c r="U569" s="19">
        <f>IFERROR((MYRANKS_H[[#This Row],[H]]+MYRANKS_H[[#This Row],[BB]]+MYRANKS_H[[#This Row],[HBP]])/(MYRANKS_H[[#This Row],[AB]]+MYRANKS_H[[#This Row],[BB]]+MYRANKS_H[[#This Row],[HBP]]),0)</f>
        <v>0</v>
      </c>
      <c r="V569" s="19">
        <f>IFERROR((MYRANKS_H[[#This Row],[H]]+MYRANKS_H[[#This Row],[2B]]+2*MYRANKS_H[[#This Row],[3B]]+3*MYRANKS_H[[#This Row],[HR]])/MYRANKS_H[[#This Row],[AB]],0)</f>
        <v>0</v>
      </c>
      <c r="W56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9" s="27">
        <f>VLOOKUP(MYRANKS_H[[#This Row],[POS]],REPLACEMENT_LEVEL[],3,FALSE)</f>
        <v>0</v>
      </c>
      <c r="Y569" s="27">
        <f>MYRANKS_H[[#This Row],[PROJ PTS]]-MYRANKS_H[[#This Row],[REPL LEVEL]]</f>
        <v>0</v>
      </c>
      <c r="Z569" s="27">
        <f>RANK(MYRANKS_H[[#This Row],[POINTS OVER REPL]],MYRANKS_H[POINTS OVER REPL])</f>
        <v>1</v>
      </c>
      <c r="AA569" s="29">
        <f>IF(MYRANKS_H[[#This Row],[RANK]]&lt;=TOTAL_HITTERS_DRAFTED,MYRANKS_H[[#This Row],[POINTS OVER REPL]],0)</f>
        <v>0</v>
      </c>
      <c r="AB569" s="35">
        <f>MYRANKS_H[[#This Row],[POINTS OVER REPL]]*DOLLAR_VALUE_PER_POINT+1</f>
        <v>1</v>
      </c>
      <c r="AC569" s="35"/>
      <c r="AD569" s="29">
        <f>IF(AND(MYRANKS_H[[#This Row],[RANK]]&lt;=(TOTAL_HITTERS_DRAFTED-HITTERS_BELOW_REPL_DRAFTED),MYRANKS_H[[#This Row],[$ACTUAL]]=""),MYRANKS_H[[#This Row],[POINTS OVER REPL]],0)</f>
        <v>0</v>
      </c>
      <c r="AE569" s="35">
        <f>IF(MYRANKS_H[[#This Row],[$ACTUAL]]="",MYRANKS_H[[#This Row],[POINTS OVER REPL]]*REMAINING_DOLLAR_VALUE_PER_POINT+1,0)</f>
        <v>1</v>
      </c>
    </row>
    <row r="570" spans="1:31" ht="15" customHeight="1" x14ac:dyDescent="0.25">
      <c r="A570" s="4" t="s">
        <v>12422</v>
      </c>
      <c r="B570" s="14" t="str">
        <f>VLOOKUP(MYRANKS_H[[#This Row],[PLAYERID]],PLAYERIDMAP2[],COLUMN(PLAYERIDMAP2[LASTNAME]),FALSE)</f>
        <v>Farris</v>
      </c>
      <c r="C570" s="14" t="str">
        <f>VLOOKUP(MYRANKS_H[[#This Row],[PLAYERID]],PLAYERIDMAP2[],COLUMN(PLAYERIDMAP2[FIRSTNAME]),FALSE)</f>
        <v>Eric</v>
      </c>
      <c r="D570" s="14" t="str">
        <f>MYRANKS_H[[#This Row],[FNAME]]&amp;" "&amp;MYRANKS_H[[#This Row],[LNAME]]</f>
        <v>Eric Farris</v>
      </c>
      <c r="E570" s="14" t="str">
        <f>VLOOKUP(MYRANKS_H[[#This Row],[PLAYERID]],PLAYERIDMAP2[],COLUMN(PLAYERIDMAP2[TEAM]),FALSE)</f>
        <v>MIL</v>
      </c>
      <c r="F570" s="14" t="str">
        <f>VLOOKUP(MYRANKS_H[[#This Row],[PLAYERID]],PLAYERIDMAP2[],COLUMN(PLAYERIDMAP2[POS]),FALSE)</f>
        <v>2B</v>
      </c>
      <c r="G570" s="14">
        <f>IFERROR(VALUE(VLOOKUP(MYRANKS_H[[#This Row],[PLAYERID]],PLAYERIDMAP2[],COLUMN(PLAYERIDMAP2[IDFANGRAPHS]),FALSE)),VLOOKUP(MYRANKS_H[[#This Row],[PLAYERID]],PLAYERIDMAP2[],COLUMN(PLAYERIDMAP2[IDFANGRAPHS]),FALSE))</f>
        <v>2066</v>
      </c>
      <c r="H570" s="56">
        <f>IFERROR(VLOOKUP(MYRANKS_H[[#This Row],[IDFANGRAPHS]],STEAMER_H[],COLUMN(STEAMER_H[PA]),FALSE),0)</f>
        <v>0</v>
      </c>
      <c r="I570" s="56">
        <f>IFERROR(VLOOKUP(MYRANKS_H[[#This Row],[IDFANGRAPHS]],STEAMER_H[],COLUMN(STEAMER_H[AB]),FALSE),0)</f>
        <v>0</v>
      </c>
      <c r="J570" s="56">
        <f>IFERROR(VLOOKUP(MYRANKS_H[[#This Row],[IDFANGRAPHS]],STEAMER_H[],COLUMN(STEAMER_H[H]),FALSE),0)</f>
        <v>0</v>
      </c>
      <c r="K570" s="56">
        <f>IFERROR(VLOOKUP(MYRANKS_H[[#This Row],[IDFANGRAPHS]],STEAMER_H[],COLUMN(STEAMER_H[2B]),FALSE),0)</f>
        <v>0</v>
      </c>
      <c r="L570" s="56">
        <f>IFERROR(VLOOKUP(MYRANKS_H[[#This Row],[IDFANGRAPHS]],STEAMER_H[],COLUMN(STEAMER_H[3B]),FALSE),0)</f>
        <v>0</v>
      </c>
      <c r="M570" s="56">
        <f>IFERROR(VLOOKUP(MYRANKS_H[[#This Row],[IDFANGRAPHS]],STEAMER_H[],COLUMN(STEAMER_H[HR]),FALSE),0)</f>
        <v>0</v>
      </c>
      <c r="N570" s="56">
        <f>IFERROR(VLOOKUP(MYRANKS_H[[#This Row],[IDFANGRAPHS]],STEAMER_H[],COLUMN(STEAMER_H[R]),FALSE),0)</f>
        <v>0</v>
      </c>
      <c r="O570" s="56">
        <f>IFERROR(VLOOKUP(MYRANKS_H[[#This Row],[IDFANGRAPHS]],STEAMER_H[],COLUMN(STEAMER_H[RBI]),FALSE),0)</f>
        <v>0</v>
      </c>
      <c r="P570" s="56">
        <f>IFERROR(VLOOKUP(MYRANKS_H[[#This Row],[IDFANGRAPHS]],STEAMER_H[],COLUMN(STEAMER_H[BB]),FALSE),0)</f>
        <v>0</v>
      </c>
      <c r="Q570" s="56">
        <f>IFERROR(VLOOKUP(MYRANKS_H[[#This Row],[IDFANGRAPHS]],STEAMER_H[],COLUMN(STEAMER_H[HBP]),FALSE),0)</f>
        <v>0</v>
      </c>
      <c r="R570" s="56">
        <f>IFERROR(VLOOKUP(MYRANKS_H[[#This Row],[IDFANGRAPHS]],STEAMER_H[],COLUMN(STEAMER_H[SO]),FALSE),0)</f>
        <v>0</v>
      </c>
      <c r="S570" s="56">
        <f>IFERROR(VLOOKUP(MYRANKS_H[[#This Row],[IDFANGRAPHS]],STEAMER_H[],COLUMN(STEAMER_H[SB]),FALSE),0)</f>
        <v>0</v>
      </c>
      <c r="T570" s="19">
        <f>IFERROR(MYRANKS_H[[#This Row],[H]]/MYRANKS_H[[#This Row],[AB]],0)</f>
        <v>0</v>
      </c>
      <c r="U570" s="19">
        <f>IFERROR((MYRANKS_H[[#This Row],[H]]+MYRANKS_H[[#This Row],[BB]]+MYRANKS_H[[#This Row],[HBP]])/(MYRANKS_H[[#This Row],[AB]]+MYRANKS_H[[#This Row],[BB]]+MYRANKS_H[[#This Row],[HBP]]),0)</f>
        <v>0</v>
      </c>
      <c r="V570" s="19">
        <f>IFERROR((MYRANKS_H[[#This Row],[H]]+MYRANKS_H[[#This Row],[2B]]+2*MYRANKS_H[[#This Row],[3B]]+3*MYRANKS_H[[#This Row],[HR]])/MYRANKS_H[[#This Row],[AB]],0)</f>
        <v>0</v>
      </c>
      <c r="W57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0" s="27">
        <f>VLOOKUP(MYRANKS_H[[#This Row],[POS]],REPLACEMENT_LEVEL[],3,FALSE)</f>
        <v>0</v>
      </c>
      <c r="Y570" s="27">
        <f>MYRANKS_H[[#This Row],[PROJ PTS]]-MYRANKS_H[[#This Row],[REPL LEVEL]]</f>
        <v>0</v>
      </c>
      <c r="Z570" s="27">
        <f>RANK(MYRANKS_H[[#This Row],[POINTS OVER REPL]],MYRANKS_H[POINTS OVER REPL])</f>
        <v>1</v>
      </c>
      <c r="AA570" s="29">
        <f>IF(MYRANKS_H[[#This Row],[RANK]]&lt;=TOTAL_HITTERS_DRAFTED,MYRANKS_H[[#This Row],[POINTS OVER REPL]],0)</f>
        <v>0</v>
      </c>
      <c r="AB570" s="35">
        <f>MYRANKS_H[[#This Row],[POINTS OVER REPL]]*DOLLAR_VALUE_PER_POINT+1</f>
        <v>1</v>
      </c>
      <c r="AC570" s="35"/>
      <c r="AD570" s="29">
        <f>IF(AND(MYRANKS_H[[#This Row],[RANK]]&lt;=(TOTAL_HITTERS_DRAFTED-HITTERS_BELOW_REPL_DRAFTED),MYRANKS_H[[#This Row],[$ACTUAL]]=""),MYRANKS_H[[#This Row],[POINTS OVER REPL]],0)</f>
        <v>0</v>
      </c>
      <c r="AE570" s="35">
        <f>IF(MYRANKS_H[[#This Row],[$ACTUAL]]="",MYRANKS_H[[#This Row],[POINTS OVER REPL]]*REMAINING_DOLLAR_VALUE_PER_POINT+1,0)</f>
        <v>1</v>
      </c>
    </row>
    <row r="571" spans="1:31" ht="15" customHeight="1" x14ac:dyDescent="0.25">
      <c r="A571" s="2" t="s">
        <v>20538</v>
      </c>
      <c r="B571" s="14" t="str">
        <f>VLOOKUP(MYRANKS_H[[#This Row],[PLAYERID]],PLAYERIDMAP2[],COLUMN(PLAYERIDMAP2[LASTNAME]),FALSE)</f>
        <v>Featherston</v>
      </c>
      <c r="C571" s="14" t="str">
        <f>VLOOKUP(MYRANKS_H[[#This Row],[PLAYERID]],PLAYERIDMAP2[],COLUMN(PLAYERIDMAP2[FIRSTNAME]),FALSE)</f>
        <v>Taylor</v>
      </c>
      <c r="D571" s="14" t="str">
        <f>MYRANKS_H[[#This Row],[FNAME]]&amp;" "&amp;MYRANKS_H[[#This Row],[LNAME]]</f>
        <v>Taylor Featherston</v>
      </c>
      <c r="E571" s="14" t="str">
        <f>VLOOKUP(MYRANKS_H[[#This Row],[PLAYERID]],PLAYERIDMAP2[],COLUMN(PLAYERIDMAP2[TEAM]),FALSE)</f>
        <v>LAA</v>
      </c>
      <c r="F571" s="14" t="str">
        <f>VLOOKUP(MYRANKS_H[[#This Row],[PLAYERID]],PLAYERIDMAP2[],COLUMN(PLAYERIDMAP2[POS]),FALSE)</f>
        <v>2B</v>
      </c>
      <c r="G571" s="14">
        <f>IFERROR(VALUE(VLOOKUP(MYRANKS_H[[#This Row],[PLAYERID]],PLAYERIDMAP2[],COLUMN(PLAYERIDMAP2[IDFANGRAPHS]),FALSE)),VLOOKUP(MYRANKS_H[[#This Row],[PLAYERID]],PLAYERIDMAP2[],COLUMN(PLAYERIDMAP2[IDFANGRAPHS]),FALSE))</f>
        <v>12590</v>
      </c>
      <c r="H571" s="56">
        <f>IFERROR(VLOOKUP(MYRANKS_H[[#This Row],[IDFANGRAPHS]],STEAMER_H[],COLUMN(STEAMER_H[PA]),FALSE),0)</f>
        <v>65</v>
      </c>
      <c r="I571" s="56">
        <f>IFERROR(VLOOKUP(MYRANKS_H[[#This Row],[IDFANGRAPHS]],STEAMER_H[],COLUMN(STEAMER_H[AB]),FALSE),0)</f>
        <v>60</v>
      </c>
      <c r="J571" s="56">
        <f>IFERROR(VLOOKUP(MYRANKS_H[[#This Row],[IDFANGRAPHS]],STEAMER_H[],COLUMN(STEAMER_H[H]),FALSE),0)</f>
        <v>14</v>
      </c>
      <c r="K571" s="56">
        <f>IFERROR(VLOOKUP(MYRANKS_H[[#This Row],[IDFANGRAPHS]],STEAMER_H[],COLUMN(STEAMER_H[2B]),FALSE),0)</f>
        <v>3</v>
      </c>
      <c r="L571" s="56">
        <f>IFERROR(VLOOKUP(MYRANKS_H[[#This Row],[IDFANGRAPHS]],STEAMER_H[],COLUMN(STEAMER_H[3B]),FALSE),0)</f>
        <v>0</v>
      </c>
      <c r="M571" s="56">
        <f>IFERROR(VLOOKUP(MYRANKS_H[[#This Row],[IDFANGRAPHS]],STEAMER_H[],COLUMN(STEAMER_H[HR]),FALSE),0)</f>
        <v>1</v>
      </c>
      <c r="N571" s="56">
        <f>IFERROR(VLOOKUP(MYRANKS_H[[#This Row],[IDFANGRAPHS]],STEAMER_H[],COLUMN(STEAMER_H[R]),FALSE),0)</f>
        <v>6</v>
      </c>
      <c r="O571" s="56">
        <f>IFERROR(VLOOKUP(MYRANKS_H[[#This Row],[IDFANGRAPHS]],STEAMER_H[],COLUMN(STEAMER_H[RBI]),FALSE),0)</f>
        <v>6</v>
      </c>
      <c r="P571" s="56">
        <f>IFERROR(VLOOKUP(MYRANKS_H[[#This Row],[IDFANGRAPHS]],STEAMER_H[],COLUMN(STEAMER_H[BB]),FALSE),0)</f>
        <v>3</v>
      </c>
      <c r="Q571" s="56">
        <f>IFERROR(VLOOKUP(MYRANKS_H[[#This Row],[IDFANGRAPHS]],STEAMER_H[],COLUMN(STEAMER_H[HBP]),FALSE),0)</f>
        <v>1</v>
      </c>
      <c r="R571" s="56">
        <f>IFERROR(VLOOKUP(MYRANKS_H[[#This Row],[IDFANGRAPHS]],STEAMER_H[],COLUMN(STEAMER_H[SO]),FALSE),0)</f>
        <v>16</v>
      </c>
      <c r="S571" s="56">
        <f>IFERROR(VLOOKUP(MYRANKS_H[[#This Row],[IDFANGRAPHS]],STEAMER_H[],COLUMN(STEAMER_H[SB]),FALSE),0)</f>
        <v>1</v>
      </c>
      <c r="T571" s="19">
        <f>IFERROR(MYRANKS_H[[#This Row],[H]]/MYRANKS_H[[#This Row],[AB]],0)</f>
        <v>0.23333333333333334</v>
      </c>
      <c r="U571" s="19">
        <f>IFERROR((MYRANKS_H[[#This Row],[H]]+MYRANKS_H[[#This Row],[BB]]+MYRANKS_H[[#This Row],[HBP]])/(MYRANKS_H[[#This Row],[AB]]+MYRANKS_H[[#This Row],[BB]]+MYRANKS_H[[#This Row],[HBP]]),0)</f>
        <v>0.28125</v>
      </c>
      <c r="V571" s="19">
        <f>IFERROR((MYRANKS_H[[#This Row],[H]]+MYRANKS_H[[#This Row],[2B]]+2*MYRANKS_H[[#This Row],[3B]]+3*MYRANKS_H[[#This Row],[HR]])/MYRANKS_H[[#This Row],[AB]],0)</f>
        <v>0.33333333333333331</v>
      </c>
      <c r="W57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1" s="27">
        <f>VLOOKUP(MYRANKS_H[[#This Row],[POS]],REPLACEMENT_LEVEL[],3,FALSE)</f>
        <v>0</v>
      </c>
      <c r="Y571" s="27">
        <f>MYRANKS_H[[#This Row],[PROJ PTS]]-MYRANKS_H[[#This Row],[REPL LEVEL]]</f>
        <v>0</v>
      </c>
      <c r="Z571" s="27">
        <f>RANK(MYRANKS_H[[#This Row],[POINTS OVER REPL]],MYRANKS_H[POINTS OVER REPL])</f>
        <v>1</v>
      </c>
      <c r="AA571" s="29">
        <f>IF(MYRANKS_H[[#This Row],[RANK]]&lt;=TOTAL_HITTERS_DRAFTED,MYRANKS_H[[#This Row],[POINTS OVER REPL]],0)</f>
        <v>0</v>
      </c>
      <c r="AB571" s="35">
        <f>MYRANKS_H[[#This Row],[POINTS OVER REPL]]*DOLLAR_VALUE_PER_POINT+1</f>
        <v>1</v>
      </c>
      <c r="AC571" s="35"/>
      <c r="AD571" s="29">
        <f>IF(AND(MYRANKS_H[[#This Row],[RANK]]&lt;=(TOTAL_HITTERS_DRAFTED-HITTERS_BELOW_REPL_DRAFTED),MYRANKS_H[[#This Row],[$ACTUAL]]=""),MYRANKS_H[[#This Row],[POINTS OVER REPL]],0)</f>
        <v>0</v>
      </c>
      <c r="AE571" s="35">
        <f>IF(MYRANKS_H[[#This Row],[$ACTUAL]]="",MYRANKS_H[[#This Row],[POINTS OVER REPL]]*REMAINING_DOLLAR_VALUE_PER_POINT+1,0)</f>
        <v>1</v>
      </c>
    </row>
    <row r="572" spans="1:31" ht="15" customHeight="1" x14ac:dyDescent="0.25">
      <c r="A572" s="2" t="s">
        <v>12469</v>
      </c>
      <c r="B572" s="14" t="str">
        <f>VLOOKUP(MYRANKS_H[[#This Row],[PLAYERID]],PLAYERIDMAP2[],COLUMN(PLAYERIDMAP2[LASTNAME]),FALSE)</f>
        <v>Figgins</v>
      </c>
      <c r="C572" s="14" t="str">
        <f>VLOOKUP(MYRANKS_H[[#This Row],[PLAYERID]],PLAYERIDMAP2[],COLUMN(PLAYERIDMAP2[FIRSTNAME]),FALSE)</f>
        <v>Chone</v>
      </c>
      <c r="D572" s="14" t="str">
        <f>MYRANKS_H[[#This Row],[FNAME]]&amp;" "&amp;MYRANKS_H[[#This Row],[LNAME]]</f>
        <v>Chone Figgins</v>
      </c>
      <c r="E572" s="14" t="str">
        <f>VLOOKUP(MYRANKS_H[[#This Row],[PLAYERID]],PLAYERIDMAP2[],COLUMN(PLAYERIDMAP2[TEAM]),FALSE)</f>
        <v>N/A</v>
      </c>
      <c r="F572" s="14" t="str">
        <f>VLOOKUP(MYRANKS_H[[#This Row],[PLAYERID]],PLAYERIDMAP2[],COLUMN(PLAYERIDMAP2[POS]),FALSE)</f>
        <v>3B</v>
      </c>
      <c r="G572" s="14">
        <f>IFERROR(VALUE(VLOOKUP(MYRANKS_H[[#This Row],[PLAYERID]],PLAYERIDMAP2[],COLUMN(PLAYERIDMAP2[IDFANGRAPHS]),FALSE)),VLOOKUP(MYRANKS_H[[#This Row],[PLAYERID]],PLAYERIDMAP2[],COLUMN(PLAYERIDMAP2[IDFANGRAPHS]),FALSE))</f>
        <v>1580</v>
      </c>
      <c r="H572" s="56">
        <f>IFERROR(VLOOKUP(MYRANKS_H[[#This Row],[IDFANGRAPHS]],STEAMER_H[],COLUMN(STEAMER_H[PA]),FALSE),0)</f>
        <v>1</v>
      </c>
      <c r="I572" s="56">
        <f>IFERROR(VLOOKUP(MYRANKS_H[[#This Row],[IDFANGRAPHS]],STEAMER_H[],COLUMN(STEAMER_H[AB]),FALSE),0)</f>
        <v>1</v>
      </c>
      <c r="J572" s="56">
        <f>IFERROR(VLOOKUP(MYRANKS_H[[#This Row],[IDFANGRAPHS]],STEAMER_H[],COLUMN(STEAMER_H[H]),FALSE),0)</f>
        <v>0</v>
      </c>
      <c r="K572" s="56">
        <f>IFERROR(VLOOKUP(MYRANKS_H[[#This Row],[IDFANGRAPHS]],STEAMER_H[],COLUMN(STEAMER_H[2B]),FALSE),0)</f>
        <v>0</v>
      </c>
      <c r="L572" s="56">
        <f>IFERROR(VLOOKUP(MYRANKS_H[[#This Row],[IDFANGRAPHS]],STEAMER_H[],COLUMN(STEAMER_H[3B]),FALSE),0)</f>
        <v>0</v>
      </c>
      <c r="M572" s="56">
        <f>IFERROR(VLOOKUP(MYRANKS_H[[#This Row],[IDFANGRAPHS]],STEAMER_H[],COLUMN(STEAMER_H[HR]),FALSE),0)</f>
        <v>0</v>
      </c>
      <c r="N572" s="56">
        <f>IFERROR(VLOOKUP(MYRANKS_H[[#This Row],[IDFANGRAPHS]],STEAMER_H[],COLUMN(STEAMER_H[R]),FALSE),0)</f>
        <v>0</v>
      </c>
      <c r="O572" s="56">
        <f>IFERROR(VLOOKUP(MYRANKS_H[[#This Row],[IDFANGRAPHS]],STEAMER_H[],COLUMN(STEAMER_H[RBI]),FALSE),0)</f>
        <v>0</v>
      </c>
      <c r="P572" s="56">
        <f>IFERROR(VLOOKUP(MYRANKS_H[[#This Row],[IDFANGRAPHS]],STEAMER_H[],COLUMN(STEAMER_H[BB]),FALSE),0)</f>
        <v>0</v>
      </c>
      <c r="Q572" s="56">
        <f>IFERROR(VLOOKUP(MYRANKS_H[[#This Row],[IDFANGRAPHS]],STEAMER_H[],COLUMN(STEAMER_H[HBP]),FALSE),0)</f>
        <v>0</v>
      </c>
      <c r="R572" s="56">
        <f>IFERROR(VLOOKUP(MYRANKS_H[[#This Row],[IDFANGRAPHS]],STEAMER_H[],COLUMN(STEAMER_H[SO]),FALSE),0)</f>
        <v>0</v>
      </c>
      <c r="S572" s="56">
        <f>IFERROR(VLOOKUP(MYRANKS_H[[#This Row],[IDFANGRAPHS]],STEAMER_H[],COLUMN(STEAMER_H[SB]),FALSE),0)</f>
        <v>0</v>
      </c>
      <c r="T572" s="19">
        <f>IFERROR(MYRANKS_H[[#This Row],[H]]/MYRANKS_H[[#This Row],[AB]],0)</f>
        <v>0</v>
      </c>
      <c r="U572" s="19">
        <f>IFERROR((MYRANKS_H[[#This Row],[H]]+MYRANKS_H[[#This Row],[BB]]+MYRANKS_H[[#This Row],[HBP]])/(MYRANKS_H[[#This Row],[AB]]+MYRANKS_H[[#This Row],[BB]]+MYRANKS_H[[#This Row],[HBP]]),0)</f>
        <v>0</v>
      </c>
      <c r="V572" s="19">
        <f>IFERROR((MYRANKS_H[[#This Row],[H]]+MYRANKS_H[[#This Row],[2B]]+2*MYRANKS_H[[#This Row],[3B]]+3*MYRANKS_H[[#This Row],[HR]])/MYRANKS_H[[#This Row],[AB]],0)</f>
        <v>0</v>
      </c>
      <c r="W57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2" s="27">
        <f>VLOOKUP(MYRANKS_H[[#This Row],[POS]],REPLACEMENT_LEVEL[],3,FALSE)</f>
        <v>0</v>
      </c>
      <c r="Y572" s="27">
        <f>MYRANKS_H[[#This Row],[PROJ PTS]]-MYRANKS_H[[#This Row],[REPL LEVEL]]</f>
        <v>0</v>
      </c>
      <c r="Z572" s="27">
        <f>RANK(MYRANKS_H[[#This Row],[POINTS OVER REPL]],MYRANKS_H[POINTS OVER REPL])</f>
        <v>1</v>
      </c>
      <c r="AA572" s="29">
        <f>IF(MYRANKS_H[[#This Row],[RANK]]&lt;=TOTAL_HITTERS_DRAFTED,MYRANKS_H[[#This Row],[POINTS OVER REPL]],0)</f>
        <v>0</v>
      </c>
      <c r="AB572" s="35">
        <f>MYRANKS_H[[#This Row],[POINTS OVER REPL]]*DOLLAR_VALUE_PER_POINT+1</f>
        <v>1</v>
      </c>
      <c r="AC572" s="35"/>
      <c r="AD572" s="29">
        <f>IF(AND(MYRANKS_H[[#This Row],[RANK]]&lt;=(TOTAL_HITTERS_DRAFTED-HITTERS_BELOW_REPL_DRAFTED),MYRANKS_H[[#This Row],[$ACTUAL]]=""),MYRANKS_H[[#This Row],[POINTS OVER REPL]],0)</f>
        <v>0</v>
      </c>
      <c r="AE572" s="35">
        <f>IF(MYRANKS_H[[#This Row],[$ACTUAL]]="",MYRANKS_H[[#This Row],[POINTS OVER REPL]]*REMAINING_DOLLAR_VALUE_PER_POINT+1,0)</f>
        <v>1</v>
      </c>
    </row>
    <row r="573" spans="1:31" ht="15" customHeight="1" x14ac:dyDescent="0.25">
      <c r="A573" s="2" t="s">
        <v>20007</v>
      </c>
      <c r="B573" s="14" t="str">
        <f>VLOOKUP(MYRANKS_H[[#This Row],[PLAYERID]],PLAYERIDMAP2[],COLUMN(PLAYERIDMAP2[LASTNAME]),FALSE)</f>
        <v>Fisher</v>
      </c>
      <c r="C573" s="14" t="str">
        <f>VLOOKUP(MYRANKS_H[[#This Row],[PLAYERID]],PLAYERIDMAP2[],COLUMN(PLAYERIDMAP2[FIRSTNAME]),FALSE)</f>
        <v>Derek</v>
      </c>
      <c r="D573" s="14" t="str">
        <f>MYRANKS_H[[#This Row],[FNAME]]&amp;" "&amp;MYRANKS_H[[#This Row],[LNAME]]</f>
        <v>Derek Fisher</v>
      </c>
      <c r="E573" s="14" t="str">
        <f>VLOOKUP(MYRANKS_H[[#This Row],[PLAYERID]],PLAYERIDMAP2[],COLUMN(PLAYERIDMAP2[TEAM]),FALSE)</f>
        <v>PHI</v>
      </c>
      <c r="F573" s="14" t="str">
        <f>VLOOKUP(MYRANKS_H[[#This Row],[PLAYERID]],PLAYERIDMAP2[],COLUMN(PLAYERIDMAP2[POS]),FALSE)</f>
        <v>OF</v>
      </c>
      <c r="G573" s="14" t="str">
        <f>IFERROR(VALUE(VLOOKUP(MYRANKS_H[[#This Row],[PLAYERID]],PLAYERIDMAP2[],COLUMN(PLAYERIDMAP2[IDFANGRAPHS]),FALSE)),VLOOKUP(MYRANKS_H[[#This Row],[PLAYERID]],PLAYERIDMAP2[],COLUMN(PLAYERIDMAP2[IDFANGRAPHS]),FALSE))</f>
        <v>sa597981</v>
      </c>
      <c r="H573" s="56">
        <f>IFERROR(VLOOKUP(MYRANKS_H[[#This Row],[IDFANGRAPHS]],STEAMER_H[],COLUMN(STEAMER_H[PA]),FALSE),0)</f>
        <v>1</v>
      </c>
      <c r="I573" s="56">
        <f>IFERROR(VLOOKUP(MYRANKS_H[[#This Row],[IDFANGRAPHS]],STEAMER_H[],COLUMN(STEAMER_H[AB]),FALSE),0)</f>
        <v>1</v>
      </c>
      <c r="J573" s="56">
        <f>IFERROR(VLOOKUP(MYRANKS_H[[#This Row],[IDFANGRAPHS]],STEAMER_H[],COLUMN(STEAMER_H[H]),FALSE),0)</f>
        <v>0</v>
      </c>
      <c r="K573" s="56">
        <f>IFERROR(VLOOKUP(MYRANKS_H[[#This Row],[IDFANGRAPHS]],STEAMER_H[],COLUMN(STEAMER_H[2B]),FALSE),0)</f>
        <v>0</v>
      </c>
      <c r="L573" s="56">
        <f>IFERROR(VLOOKUP(MYRANKS_H[[#This Row],[IDFANGRAPHS]],STEAMER_H[],COLUMN(STEAMER_H[3B]),FALSE),0)</f>
        <v>0</v>
      </c>
      <c r="M573" s="56">
        <f>IFERROR(VLOOKUP(MYRANKS_H[[#This Row],[IDFANGRAPHS]],STEAMER_H[],COLUMN(STEAMER_H[HR]),FALSE),0)</f>
        <v>0</v>
      </c>
      <c r="N573" s="56">
        <f>IFERROR(VLOOKUP(MYRANKS_H[[#This Row],[IDFANGRAPHS]],STEAMER_H[],COLUMN(STEAMER_H[R]),FALSE),0)</f>
        <v>0</v>
      </c>
      <c r="O573" s="56">
        <f>IFERROR(VLOOKUP(MYRANKS_H[[#This Row],[IDFANGRAPHS]],STEAMER_H[],COLUMN(STEAMER_H[RBI]),FALSE),0)</f>
        <v>0</v>
      </c>
      <c r="P573" s="56">
        <f>IFERROR(VLOOKUP(MYRANKS_H[[#This Row],[IDFANGRAPHS]],STEAMER_H[],COLUMN(STEAMER_H[BB]),FALSE),0)</f>
        <v>0</v>
      </c>
      <c r="Q573" s="56">
        <f>IFERROR(VLOOKUP(MYRANKS_H[[#This Row],[IDFANGRAPHS]],STEAMER_H[],COLUMN(STEAMER_H[HBP]),FALSE),0)</f>
        <v>0</v>
      </c>
      <c r="R573" s="56">
        <f>IFERROR(VLOOKUP(MYRANKS_H[[#This Row],[IDFANGRAPHS]],STEAMER_H[],COLUMN(STEAMER_H[SO]),FALSE),0)</f>
        <v>0</v>
      </c>
      <c r="S573" s="56">
        <f>IFERROR(VLOOKUP(MYRANKS_H[[#This Row],[IDFANGRAPHS]],STEAMER_H[],COLUMN(STEAMER_H[SB]),FALSE),0)</f>
        <v>0</v>
      </c>
      <c r="T573" s="19">
        <f>IFERROR(MYRANKS_H[[#This Row],[H]]/MYRANKS_H[[#This Row],[AB]],0)</f>
        <v>0</v>
      </c>
      <c r="U573" s="19">
        <f>IFERROR((MYRANKS_H[[#This Row],[H]]+MYRANKS_H[[#This Row],[BB]]+MYRANKS_H[[#This Row],[HBP]])/(MYRANKS_H[[#This Row],[AB]]+MYRANKS_H[[#This Row],[BB]]+MYRANKS_H[[#This Row],[HBP]]),0)</f>
        <v>0</v>
      </c>
      <c r="V573" s="19">
        <f>IFERROR((MYRANKS_H[[#This Row],[H]]+MYRANKS_H[[#This Row],[2B]]+2*MYRANKS_H[[#This Row],[3B]]+3*MYRANKS_H[[#This Row],[HR]])/MYRANKS_H[[#This Row],[AB]],0)</f>
        <v>0</v>
      </c>
      <c r="W57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3" s="27">
        <f>VLOOKUP(MYRANKS_H[[#This Row],[POS]],REPLACEMENT_LEVEL[],3,FALSE)</f>
        <v>0</v>
      </c>
      <c r="Y573" s="27">
        <f>MYRANKS_H[[#This Row],[PROJ PTS]]-MYRANKS_H[[#This Row],[REPL LEVEL]]</f>
        <v>0</v>
      </c>
      <c r="Z573" s="27">
        <f>RANK(MYRANKS_H[[#This Row],[POINTS OVER REPL]],MYRANKS_H[POINTS OVER REPL])</f>
        <v>1</v>
      </c>
      <c r="AA573" s="29">
        <f>IF(MYRANKS_H[[#This Row],[RANK]]&lt;=TOTAL_HITTERS_DRAFTED,MYRANKS_H[[#This Row],[POINTS OVER REPL]],0)</f>
        <v>0</v>
      </c>
      <c r="AB573" s="35">
        <f>MYRANKS_H[[#This Row],[POINTS OVER REPL]]*DOLLAR_VALUE_PER_POINT+1</f>
        <v>1</v>
      </c>
      <c r="AC573" s="35"/>
      <c r="AD573" s="29">
        <f>IF(AND(MYRANKS_H[[#This Row],[RANK]]&lt;=(TOTAL_HITTERS_DRAFTED-HITTERS_BELOW_REPL_DRAFTED),MYRANKS_H[[#This Row],[$ACTUAL]]=""),MYRANKS_H[[#This Row],[POINTS OVER REPL]],0)</f>
        <v>0</v>
      </c>
      <c r="AE573" s="35">
        <f>IF(MYRANKS_H[[#This Row],[$ACTUAL]]="",MYRANKS_H[[#This Row],[POINTS OVER REPL]]*REMAINING_DOLLAR_VALUE_PER_POINT+1,0)</f>
        <v>1</v>
      </c>
    </row>
    <row r="574" spans="1:31" x14ac:dyDescent="0.25">
      <c r="A574" s="2" t="s">
        <v>12487</v>
      </c>
      <c r="B574" s="14" t="str">
        <f>VLOOKUP(MYRANKS_H[[#This Row],[PLAYERID]],PLAYERIDMAP2[],COLUMN(PLAYERIDMAP2[LASTNAME]),FALSE)</f>
        <v>Flores</v>
      </c>
      <c r="C574" s="14" t="str">
        <f>VLOOKUP(MYRANKS_H[[#This Row],[PLAYERID]],PLAYERIDMAP2[],COLUMN(PLAYERIDMAP2[FIRSTNAME]),FALSE)</f>
        <v>Jesus</v>
      </c>
      <c r="D574" s="14" t="str">
        <f>MYRANKS_H[[#This Row],[FNAME]]&amp;" "&amp;MYRANKS_H[[#This Row],[LNAME]]</f>
        <v>Jesus Flores</v>
      </c>
      <c r="E574" s="14" t="str">
        <f>VLOOKUP(MYRANKS_H[[#This Row],[PLAYERID]],PLAYERIDMAP2[],COLUMN(PLAYERIDMAP2[TEAM]),FALSE)</f>
        <v>WAS</v>
      </c>
      <c r="F574" s="14" t="str">
        <f>VLOOKUP(MYRANKS_H[[#This Row],[PLAYERID]],PLAYERIDMAP2[],COLUMN(PLAYERIDMAP2[POS]),FALSE)</f>
        <v>C</v>
      </c>
      <c r="G574" s="14">
        <f>IFERROR(VALUE(VLOOKUP(MYRANKS_H[[#This Row],[PLAYERID]],PLAYERIDMAP2[],COLUMN(PLAYERIDMAP2[IDFANGRAPHS]),FALSE)),VLOOKUP(MYRANKS_H[[#This Row],[PLAYERID]],PLAYERIDMAP2[],COLUMN(PLAYERIDMAP2[IDFANGRAPHS]),FALSE))</f>
        <v>4166</v>
      </c>
      <c r="H574" s="56">
        <f>IFERROR(VLOOKUP(MYRANKS_H[[#This Row],[IDFANGRAPHS]],STEAMER_H[],COLUMN(STEAMER_H[PA]),FALSE),0)</f>
        <v>0</v>
      </c>
      <c r="I574" s="56">
        <f>IFERROR(VLOOKUP(MYRANKS_H[[#This Row],[IDFANGRAPHS]],STEAMER_H[],COLUMN(STEAMER_H[AB]),FALSE),0)</f>
        <v>0</v>
      </c>
      <c r="J574" s="56">
        <f>IFERROR(VLOOKUP(MYRANKS_H[[#This Row],[IDFANGRAPHS]],STEAMER_H[],COLUMN(STEAMER_H[H]),FALSE),0)</f>
        <v>0</v>
      </c>
      <c r="K574" s="56">
        <f>IFERROR(VLOOKUP(MYRANKS_H[[#This Row],[IDFANGRAPHS]],STEAMER_H[],COLUMN(STEAMER_H[2B]),FALSE),0)</f>
        <v>0</v>
      </c>
      <c r="L574" s="56">
        <f>IFERROR(VLOOKUP(MYRANKS_H[[#This Row],[IDFANGRAPHS]],STEAMER_H[],COLUMN(STEAMER_H[3B]),FALSE),0)</f>
        <v>0</v>
      </c>
      <c r="M574" s="56">
        <f>IFERROR(VLOOKUP(MYRANKS_H[[#This Row],[IDFANGRAPHS]],STEAMER_H[],COLUMN(STEAMER_H[HR]),FALSE),0)</f>
        <v>0</v>
      </c>
      <c r="N574" s="56">
        <f>IFERROR(VLOOKUP(MYRANKS_H[[#This Row],[IDFANGRAPHS]],STEAMER_H[],COLUMN(STEAMER_H[R]),FALSE),0)</f>
        <v>0</v>
      </c>
      <c r="O574" s="56">
        <f>IFERROR(VLOOKUP(MYRANKS_H[[#This Row],[IDFANGRAPHS]],STEAMER_H[],COLUMN(STEAMER_H[RBI]),FALSE),0)</f>
        <v>0</v>
      </c>
      <c r="P574" s="56">
        <f>IFERROR(VLOOKUP(MYRANKS_H[[#This Row],[IDFANGRAPHS]],STEAMER_H[],COLUMN(STEAMER_H[BB]),FALSE),0)</f>
        <v>0</v>
      </c>
      <c r="Q574" s="56">
        <f>IFERROR(VLOOKUP(MYRANKS_H[[#This Row],[IDFANGRAPHS]],STEAMER_H[],COLUMN(STEAMER_H[HBP]),FALSE),0)</f>
        <v>0</v>
      </c>
      <c r="R574" s="56">
        <f>IFERROR(VLOOKUP(MYRANKS_H[[#This Row],[IDFANGRAPHS]],STEAMER_H[],COLUMN(STEAMER_H[SO]),FALSE),0)</f>
        <v>0</v>
      </c>
      <c r="S574" s="56">
        <f>IFERROR(VLOOKUP(MYRANKS_H[[#This Row],[IDFANGRAPHS]],STEAMER_H[],COLUMN(STEAMER_H[SB]),FALSE),0)</f>
        <v>0</v>
      </c>
      <c r="T574" s="19">
        <f>IFERROR(MYRANKS_H[[#This Row],[H]]/MYRANKS_H[[#This Row],[AB]],0)</f>
        <v>0</v>
      </c>
      <c r="U574" s="19">
        <f>IFERROR((MYRANKS_H[[#This Row],[H]]+MYRANKS_H[[#This Row],[BB]]+MYRANKS_H[[#This Row],[HBP]])/(MYRANKS_H[[#This Row],[AB]]+MYRANKS_H[[#This Row],[BB]]+MYRANKS_H[[#This Row],[HBP]]),0)</f>
        <v>0</v>
      </c>
      <c r="V574" s="19">
        <f>IFERROR((MYRANKS_H[[#This Row],[H]]+MYRANKS_H[[#This Row],[2B]]+2*MYRANKS_H[[#This Row],[3B]]+3*MYRANKS_H[[#This Row],[HR]])/MYRANKS_H[[#This Row],[AB]],0)</f>
        <v>0</v>
      </c>
      <c r="W57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4" s="27">
        <f>VLOOKUP(MYRANKS_H[[#This Row],[POS]],REPLACEMENT_LEVEL[],3,FALSE)</f>
        <v>0</v>
      </c>
      <c r="Y574" s="27">
        <f>MYRANKS_H[[#This Row],[PROJ PTS]]-MYRANKS_H[[#This Row],[REPL LEVEL]]</f>
        <v>0</v>
      </c>
      <c r="Z574" s="27">
        <f>RANK(MYRANKS_H[[#This Row],[POINTS OVER REPL]],MYRANKS_H[POINTS OVER REPL])</f>
        <v>1</v>
      </c>
      <c r="AA574" s="29">
        <f>IF(MYRANKS_H[[#This Row],[RANK]]&lt;=TOTAL_HITTERS_DRAFTED,MYRANKS_H[[#This Row],[POINTS OVER REPL]],0)</f>
        <v>0</v>
      </c>
      <c r="AB574" s="35">
        <f>MYRANKS_H[[#This Row],[POINTS OVER REPL]]*DOLLAR_VALUE_PER_POINT+1</f>
        <v>1</v>
      </c>
      <c r="AC574" s="35"/>
      <c r="AD574" s="29">
        <f>IF(AND(MYRANKS_H[[#This Row],[RANK]]&lt;=(TOTAL_HITTERS_DRAFTED-HITTERS_BELOW_REPL_DRAFTED),MYRANKS_H[[#This Row],[$ACTUAL]]=""),MYRANKS_H[[#This Row],[POINTS OVER REPL]],0)</f>
        <v>0</v>
      </c>
      <c r="AE574" s="35">
        <f>IF(MYRANKS_H[[#This Row],[$ACTUAL]]="",MYRANKS_H[[#This Row],[POINTS OVER REPL]]*REMAINING_DOLLAR_VALUE_PER_POINT+1,0)</f>
        <v>1</v>
      </c>
    </row>
    <row r="575" spans="1:31" ht="15" customHeight="1" x14ac:dyDescent="0.25">
      <c r="A575" s="6" t="s">
        <v>16490</v>
      </c>
      <c r="B575" s="14" t="str">
        <f>VLOOKUP(MYRANKS_H[[#This Row],[PLAYERID]],PLAYERIDMAP2[],COLUMN(PLAYERIDMAP2[LASTNAME]),FALSE)</f>
        <v>Flores</v>
      </c>
      <c r="C575" s="14" t="str">
        <f>VLOOKUP(MYRANKS_H[[#This Row],[PLAYERID]],PLAYERIDMAP2[],COLUMN(PLAYERIDMAP2[FIRSTNAME]),FALSE)</f>
        <v>Ramon</v>
      </c>
      <c r="D575" s="14" t="str">
        <f>MYRANKS_H[[#This Row],[FNAME]]&amp;" "&amp;MYRANKS_H[[#This Row],[LNAME]]</f>
        <v>Ramon Flores</v>
      </c>
      <c r="E575" s="14" t="str">
        <f>VLOOKUP(MYRANKS_H[[#This Row],[PLAYERID]],PLAYERIDMAP2[],COLUMN(PLAYERIDMAP2[TEAM]),FALSE)</f>
        <v>MIL</v>
      </c>
      <c r="F575" s="14" t="str">
        <f>VLOOKUP(MYRANKS_H[[#This Row],[PLAYERID]],PLAYERIDMAP2[],COLUMN(PLAYERIDMAP2[POS]),FALSE)</f>
        <v>OF</v>
      </c>
      <c r="G575" s="14">
        <f>IFERROR(VALUE(VLOOKUP(MYRANKS_H[[#This Row],[PLAYERID]],PLAYERIDMAP2[],COLUMN(PLAYERIDMAP2[IDFANGRAPHS]),FALSE)),VLOOKUP(MYRANKS_H[[#This Row],[PLAYERID]],PLAYERIDMAP2[],COLUMN(PLAYERIDMAP2[IDFANGRAPHS]),FALSE))</f>
        <v>11165</v>
      </c>
      <c r="H575" s="56">
        <f>IFERROR(VLOOKUP(MYRANKS_H[[#This Row],[IDFANGRAPHS]],STEAMER_H[],COLUMN(STEAMER_H[PA]),FALSE),0)</f>
        <v>20</v>
      </c>
      <c r="I575" s="56">
        <f>IFERROR(VLOOKUP(MYRANKS_H[[#This Row],[IDFANGRAPHS]],STEAMER_H[],COLUMN(STEAMER_H[AB]),FALSE),0)</f>
        <v>18</v>
      </c>
      <c r="J575" s="56">
        <f>IFERROR(VLOOKUP(MYRANKS_H[[#This Row],[IDFANGRAPHS]],STEAMER_H[],COLUMN(STEAMER_H[H]),FALSE),0)</f>
        <v>5</v>
      </c>
      <c r="K575" s="56">
        <f>IFERROR(VLOOKUP(MYRANKS_H[[#This Row],[IDFANGRAPHS]],STEAMER_H[],COLUMN(STEAMER_H[2B]),FALSE),0)</f>
        <v>1</v>
      </c>
      <c r="L575" s="56">
        <f>IFERROR(VLOOKUP(MYRANKS_H[[#This Row],[IDFANGRAPHS]],STEAMER_H[],COLUMN(STEAMER_H[3B]),FALSE),0)</f>
        <v>0</v>
      </c>
      <c r="M575" s="56">
        <f>IFERROR(VLOOKUP(MYRANKS_H[[#This Row],[IDFANGRAPHS]],STEAMER_H[],COLUMN(STEAMER_H[HR]),FALSE),0)</f>
        <v>1</v>
      </c>
      <c r="N575" s="56">
        <f>IFERROR(VLOOKUP(MYRANKS_H[[#This Row],[IDFANGRAPHS]],STEAMER_H[],COLUMN(STEAMER_H[R]),FALSE),0)</f>
        <v>2</v>
      </c>
      <c r="O575" s="56">
        <f>IFERROR(VLOOKUP(MYRANKS_H[[#This Row],[IDFANGRAPHS]],STEAMER_H[],COLUMN(STEAMER_H[RBI]),FALSE),0)</f>
        <v>2</v>
      </c>
      <c r="P575" s="56">
        <f>IFERROR(VLOOKUP(MYRANKS_H[[#This Row],[IDFANGRAPHS]],STEAMER_H[],COLUMN(STEAMER_H[BB]),FALSE),0)</f>
        <v>2</v>
      </c>
      <c r="Q575" s="56">
        <f>IFERROR(VLOOKUP(MYRANKS_H[[#This Row],[IDFANGRAPHS]],STEAMER_H[],COLUMN(STEAMER_H[HBP]),FALSE),0)</f>
        <v>0</v>
      </c>
      <c r="R575" s="56">
        <f>IFERROR(VLOOKUP(MYRANKS_H[[#This Row],[IDFANGRAPHS]],STEAMER_H[],COLUMN(STEAMER_H[SO]),FALSE),0)</f>
        <v>3</v>
      </c>
      <c r="S575" s="56">
        <f>IFERROR(VLOOKUP(MYRANKS_H[[#This Row],[IDFANGRAPHS]],STEAMER_H[],COLUMN(STEAMER_H[SB]),FALSE),0)</f>
        <v>0</v>
      </c>
      <c r="T575" s="19">
        <f>IFERROR(MYRANKS_H[[#This Row],[H]]/MYRANKS_H[[#This Row],[AB]],0)</f>
        <v>0.27777777777777779</v>
      </c>
      <c r="U575" s="19">
        <f>IFERROR((MYRANKS_H[[#This Row],[H]]+MYRANKS_H[[#This Row],[BB]]+MYRANKS_H[[#This Row],[HBP]])/(MYRANKS_H[[#This Row],[AB]]+MYRANKS_H[[#This Row],[BB]]+MYRANKS_H[[#This Row],[HBP]]),0)</f>
        <v>0.35</v>
      </c>
      <c r="V575" s="19">
        <f>IFERROR((MYRANKS_H[[#This Row],[H]]+MYRANKS_H[[#This Row],[2B]]+2*MYRANKS_H[[#This Row],[3B]]+3*MYRANKS_H[[#This Row],[HR]])/MYRANKS_H[[#This Row],[AB]],0)</f>
        <v>0.5</v>
      </c>
      <c r="W57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5" s="27">
        <f>VLOOKUP(MYRANKS_H[[#This Row],[POS]],REPLACEMENT_LEVEL[],3,FALSE)</f>
        <v>0</v>
      </c>
      <c r="Y575" s="27">
        <f>MYRANKS_H[[#This Row],[PROJ PTS]]-MYRANKS_H[[#This Row],[REPL LEVEL]]</f>
        <v>0</v>
      </c>
      <c r="Z575" s="27">
        <f>RANK(MYRANKS_H[[#This Row],[POINTS OVER REPL]],MYRANKS_H[POINTS OVER REPL])</f>
        <v>1</v>
      </c>
      <c r="AA575" s="29">
        <f>IF(MYRANKS_H[[#This Row],[RANK]]&lt;=TOTAL_HITTERS_DRAFTED,MYRANKS_H[[#This Row],[POINTS OVER REPL]],0)</f>
        <v>0</v>
      </c>
      <c r="AB575" s="35">
        <f>MYRANKS_H[[#This Row],[POINTS OVER REPL]]*DOLLAR_VALUE_PER_POINT+1</f>
        <v>1</v>
      </c>
      <c r="AC575" s="35"/>
      <c r="AD575" s="29">
        <f>IF(AND(MYRANKS_H[[#This Row],[RANK]]&lt;=(TOTAL_HITTERS_DRAFTED-HITTERS_BELOW_REPL_DRAFTED),MYRANKS_H[[#This Row],[$ACTUAL]]=""),MYRANKS_H[[#This Row],[POINTS OVER REPL]],0)</f>
        <v>0</v>
      </c>
      <c r="AE575" s="35">
        <f>IF(MYRANKS_H[[#This Row],[$ACTUAL]]="",MYRANKS_H[[#This Row],[POINTS OVER REPL]]*REMAINING_DOLLAR_VALUE_PER_POINT+1,0)</f>
        <v>1</v>
      </c>
    </row>
    <row r="576" spans="1:31" ht="15" customHeight="1" x14ac:dyDescent="0.25">
      <c r="A576" s="2" t="s">
        <v>12509</v>
      </c>
      <c r="B576" s="14" t="str">
        <f>VLOOKUP(MYRANKS_H[[#This Row],[PLAYERID]],PLAYERIDMAP2[],COLUMN(PLAYERIDMAP2[LASTNAME]),FALSE)</f>
        <v>Ford</v>
      </c>
      <c r="C576" s="14" t="str">
        <f>VLOOKUP(MYRANKS_H[[#This Row],[PLAYERID]],PLAYERIDMAP2[],COLUMN(PLAYERIDMAP2[FIRSTNAME]),FALSE)</f>
        <v>Lew</v>
      </c>
      <c r="D576" s="14" t="str">
        <f>MYRANKS_H[[#This Row],[FNAME]]&amp;" "&amp;MYRANKS_H[[#This Row],[LNAME]]</f>
        <v>Lew Ford</v>
      </c>
      <c r="E576" s="14" t="str">
        <f>VLOOKUP(MYRANKS_H[[#This Row],[PLAYERID]],PLAYERIDMAP2[],COLUMN(PLAYERIDMAP2[TEAM]),FALSE)</f>
        <v>N/A</v>
      </c>
      <c r="F576" s="14" t="str">
        <f>VLOOKUP(MYRANKS_H[[#This Row],[PLAYERID]],PLAYERIDMAP2[],COLUMN(PLAYERIDMAP2[POS]),FALSE)</f>
        <v>OF</v>
      </c>
      <c r="G576" s="14">
        <f>IFERROR(VALUE(VLOOKUP(MYRANKS_H[[#This Row],[PLAYERID]],PLAYERIDMAP2[],COLUMN(PLAYERIDMAP2[IDFANGRAPHS]),FALSE)),VLOOKUP(MYRANKS_H[[#This Row],[PLAYERID]],PLAYERIDMAP2[],COLUMN(PLAYERIDMAP2[IDFANGRAPHS]),FALSE))</f>
        <v>1724</v>
      </c>
      <c r="H576" s="56">
        <f>IFERROR(VLOOKUP(MYRANKS_H[[#This Row],[IDFANGRAPHS]],STEAMER_H[],COLUMN(STEAMER_H[PA]),FALSE),0)</f>
        <v>0</v>
      </c>
      <c r="I576" s="56">
        <f>IFERROR(VLOOKUP(MYRANKS_H[[#This Row],[IDFANGRAPHS]],STEAMER_H[],COLUMN(STEAMER_H[AB]),FALSE),0)</f>
        <v>0</v>
      </c>
      <c r="J576" s="56">
        <f>IFERROR(VLOOKUP(MYRANKS_H[[#This Row],[IDFANGRAPHS]],STEAMER_H[],COLUMN(STEAMER_H[H]),FALSE),0)</f>
        <v>0</v>
      </c>
      <c r="K576" s="56">
        <f>IFERROR(VLOOKUP(MYRANKS_H[[#This Row],[IDFANGRAPHS]],STEAMER_H[],COLUMN(STEAMER_H[2B]),FALSE),0)</f>
        <v>0</v>
      </c>
      <c r="L576" s="56">
        <f>IFERROR(VLOOKUP(MYRANKS_H[[#This Row],[IDFANGRAPHS]],STEAMER_H[],COLUMN(STEAMER_H[3B]),FALSE),0)</f>
        <v>0</v>
      </c>
      <c r="M576" s="56">
        <f>IFERROR(VLOOKUP(MYRANKS_H[[#This Row],[IDFANGRAPHS]],STEAMER_H[],COLUMN(STEAMER_H[HR]),FALSE),0)</f>
        <v>0</v>
      </c>
      <c r="N576" s="56">
        <f>IFERROR(VLOOKUP(MYRANKS_H[[#This Row],[IDFANGRAPHS]],STEAMER_H[],COLUMN(STEAMER_H[R]),FALSE),0)</f>
        <v>0</v>
      </c>
      <c r="O576" s="56">
        <f>IFERROR(VLOOKUP(MYRANKS_H[[#This Row],[IDFANGRAPHS]],STEAMER_H[],COLUMN(STEAMER_H[RBI]),FALSE),0)</f>
        <v>0</v>
      </c>
      <c r="P576" s="56">
        <f>IFERROR(VLOOKUP(MYRANKS_H[[#This Row],[IDFANGRAPHS]],STEAMER_H[],COLUMN(STEAMER_H[BB]),FALSE),0)</f>
        <v>0</v>
      </c>
      <c r="Q576" s="56">
        <f>IFERROR(VLOOKUP(MYRANKS_H[[#This Row],[IDFANGRAPHS]],STEAMER_H[],COLUMN(STEAMER_H[HBP]),FALSE),0)</f>
        <v>0</v>
      </c>
      <c r="R576" s="56">
        <f>IFERROR(VLOOKUP(MYRANKS_H[[#This Row],[IDFANGRAPHS]],STEAMER_H[],COLUMN(STEAMER_H[SO]),FALSE),0)</f>
        <v>0</v>
      </c>
      <c r="S576" s="56">
        <f>IFERROR(VLOOKUP(MYRANKS_H[[#This Row],[IDFANGRAPHS]],STEAMER_H[],COLUMN(STEAMER_H[SB]),FALSE),0)</f>
        <v>0</v>
      </c>
      <c r="T576" s="19">
        <f>IFERROR(MYRANKS_H[[#This Row],[H]]/MYRANKS_H[[#This Row],[AB]],0)</f>
        <v>0</v>
      </c>
      <c r="U576" s="19">
        <f>IFERROR((MYRANKS_H[[#This Row],[H]]+MYRANKS_H[[#This Row],[BB]]+MYRANKS_H[[#This Row],[HBP]])/(MYRANKS_H[[#This Row],[AB]]+MYRANKS_H[[#This Row],[BB]]+MYRANKS_H[[#This Row],[HBP]]),0)</f>
        <v>0</v>
      </c>
      <c r="V576" s="19">
        <f>IFERROR((MYRANKS_H[[#This Row],[H]]+MYRANKS_H[[#This Row],[2B]]+2*MYRANKS_H[[#This Row],[3B]]+3*MYRANKS_H[[#This Row],[HR]])/MYRANKS_H[[#This Row],[AB]],0)</f>
        <v>0</v>
      </c>
      <c r="W57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6" s="27">
        <f>VLOOKUP(MYRANKS_H[[#This Row],[POS]],REPLACEMENT_LEVEL[],3,FALSE)</f>
        <v>0</v>
      </c>
      <c r="Y576" s="27">
        <f>MYRANKS_H[[#This Row],[PROJ PTS]]-MYRANKS_H[[#This Row],[REPL LEVEL]]</f>
        <v>0</v>
      </c>
      <c r="Z576" s="27">
        <f>RANK(MYRANKS_H[[#This Row],[POINTS OVER REPL]],MYRANKS_H[POINTS OVER REPL])</f>
        <v>1</v>
      </c>
      <c r="AA576" s="29">
        <f>IF(MYRANKS_H[[#This Row],[RANK]]&lt;=TOTAL_HITTERS_DRAFTED,MYRANKS_H[[#This Row],[POINTS OVER REPL]],0)</f>
        <v>0</v>
      </c>
      <c r="AB576" s="35">
        <f>MYRANKS_H[[#This Row],[POINTS OVER REPL]]*DOLLAR_VALUE_PER_POINT+1</f>
        <v>1</v>
      </c>
      <c r="AC576" s="35"/>
      <c r="AD576" s="29">
        <f>IF(AND(MYRANKS_H[[#This Row],[RANK]]&lt;=(TOTAL_HITTERS_DRAFTED-HITTERS_BELOW_REPL_DRAFTED),MYRANKS_H[[#This Row],[$ACTUAL]]=""),MYRANKS_H[[#This Row],[POINTS OVER REPL]],0)</f>
        <v>0</v>
      </c>
      <c r="AE576" s="35">
        <f>IF(MYRANKS_H[[#This Row],[$ACTUAL]]="",MYRANKS_H[[#This Row],[POINTS OVER REPL]]*REMAINING_DOLLAR_VALUE_PER_POINT+1,0)</f>
        <v>1</v>
      </c>
    </row>
    <row r="577" spans="1:31" ht="15" customHeight="1" x14ac:dyDescent="0.25">
      <c r="A577" s="2" t="s">
        <v>12520</v>
      </c>
      <c r="B577" s="14" t="str">
        <f>VLOOKUP(MYRANKS_H[[#This Row],[PLAYERID]],PLAYERIDMAP2[],COLUMN(PLAYERIDMAP2[LASTNAME]),FALSE)</f>
        <v>Francisco</v>
      </c>
      <c r="C577" s="14" t="str">
        <f>VLOOKUP(MYRANKS_H[[#This Row],[PLAYERID]],PLAYERIDMAP2[],COLUMN(PLAYERIDMAP2[FIRSTNAME]),FALSE)</f>
        <v>Ben</v>
      </c>
      <c r="D577" s="14" t="str">
        <f>MYRANKS_H[[#This Row],[FNAME]]&amp;" "&amp;MYRANKS_H[[#This Row],[LNAME]]</f>
        <v>Ben Francisco</v>
      </c>
      <c r="E577" s="14" t="str">
        <f>VLOOKUP(MYRANKS_H[[#This Row],[PLAYERID]],PLAYERIDMAP2[],COLUMN(PLAYERIDMAP2[TEAM]),FALSE)</f>
        <v>TB</v>
      </c>
      <c r="F577" s="14" t="str">
        <f>VLOOKUP(MYRANKS_H[[#This Row],[PLAYERID]],PLAYERIDMAP2[],COLUMN(PLAYERIDMAP2[POS]),FALSE)</f>
        <v>OF</v>
      </c>
      <c r="G577" s="14">
        <f>IFERROR(VALUE(VLOOKUP(MYRANKS_H[[#This Row],[PLAYERID]],PLAYERIDMAP2[],COLUMN(PLAYERIDMAP2[IDFANGRAPHS]),FALSE)),VLOOKUP(MYRANKS_H[[#This Row],[PLAYERID]],PLAYERIDMAP2[],COLUMN(PLAYERIDMAP2[IDFANGRAPHS]),FALSE))</f>
        <v>4677</v>
      </c>
      <c r="H577" s="56">
        <f>IFERROR(VLOOKUP(MYRANKS_H[[#This Row],[IDFANGRAPHS]],STEAMER_H[],COLUMN(STEAMER_H[PA]),FALSE),0)</f>
        <v>0</v>
      </c>
      <c r="I577" s="56">
        <f>IFERROR(VLOOKUP(MYRANKS_H[[#This Row],[IDFANGRAPHS]],STEAMER_H[],COLUMN(STEAMER_H[AB]),FALSE),0)</f>
        <v>0</v>
      </c>
      <c r="J577" s="56">
        <f>IFERROR(VLOOKUP(MYRANKS_H[[#This Row],[IDFANGRAPHS]],STEAMER_H[],COLUMN(STEAMER_H[H]),FALSE),0)</f>
        <v>0</v>
      </c>
      <c r="K577" s="56">
        <f>IFERROR(VLOOKUP(MYRANKS_H[[#This Row],[IDFANGRAPHS]],STEAMER_H[],COLUMN(STEAMER_H[2B]),FALSE),0)</f>
        <v>0</v>
      </c>
      <c r="L577" s="56">
        <f>IFERROR(VLOOKUP(MYRANKS_H[[#This Row],[IDFANGRAPHS]],STEAMER_H[],COLUMN(STEAMER_H[3B]),FALSE),0)</f>
        <v>0</v>
      </c>
      <c r="M577" s="56">
        <f>IFERROR(VLOOKUP(MYRANKS_H[[#This Row],[IDFANGRAPHS]],STEAMER_H[],COLUMN(STEAMER_H[HR]),FALSE),0)</f>
        <v>0</v>
      </c>
      <c r="N577" s="56">
        <f>IFERROR(VLOOKUP(MYRANKS_H[[#This Row],[IDFANGRAPHS]],STEAMER_H[],COLUMN(STEAMER_H[R]),FALSE),0)</f>
        <v>0</v>
      </c>
      <c r="O577" s="56">
        <f>IFERROR(VLOOKUP(MYRANKS_H[[#This Row],[IDFANGRAPHS]],STEAMER_H[],COLUMN(STEAMER_H[RBI]),FALSE),0)</f>
        <v>0</v>
      </c>
      <c r="P577" s="56">
        <f>IFERROR(VLOOKUP(MYRANKS_H[[#This Row],[IDFANGRAPHS]],STEAMER_H[],COLUMN(STEAMER_H[BB]),FALSE),0)</f>
        <v>0</v>
      </c>
      <c r="Q577" s="56">
        <f>IFERROR(VLOOKUP(MYRANKS_H[[#This Row],[IDFANGRAPHS]],STEAMER_H[],COLUMN(STEAMER_H[HBP]),FALSE),0)</f>
        <v>0</v>
      </c>
      <c r="R577" s="56">
        <f>IFERROR(VLOOKUP(MYRANKS_H[[#This Row],[IDFANGRAPHS]],STEAMER_H[],COLUMN(STEAMER_H[SO]),FALSE),0)</f>
        <v>0</v>
      </c>
      <c r="S577" s="56">
        <f>IFERROR(VLOOKUP(MYRANKS_H[[#This Row],[IDFANGRAPHS]],STEAMER_H[],COLUMN(STEAMER_H[SB]),FALSE),0)</f>
        <v>0</v>
      </c>
      <c r="T577" s="19">
        <f>IFERROR(MYRANKS_H[[#This Row],[H]]/MYRANKS_H[[#This Row],[AB]],0)</f>
        <v>0</v>
      </c>
      <c r="U577" s="19">
        <f>IFERROR((MYRANKS_H[[#This Row],[H]]+MYRANKS_H[[#This Row],[BB]]+MYRANKS_H[[#This Row],[HBP]])/(MYRANKS_H[[#This Row],[AB]]+MYRANKS_H[[#This Row],[BB]]+MYRANKS_H[[#This Row],[HBP]]),0)</f>
        <v>0</v>
      </c>
      <c r="V577" s="19">
        <f>IFERROR((MYRANKS_H[[#This Row],[H]]+MYRANKS_H[[#This Row],[2B]]+2*MYRANKS_H[[#This Row],[3B]]+3*MYRANKS_H[[#This Row],[HR]])/MYRANKS_H[[#This Row],[AB]],0)</f>
        <v>0</v>
      </c>
      <c r="W57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7" s="27">
        <f>VLOOKUP(MYRANKS_H[[#This Row],[POS]],REPLACEMENT_LEVEL[],3,FALSE)</f>
        <v>0</v>
      </c>
      <c r="Y577" s="27">
        <f>MYRANKS_H[[#This Row],[PROJ PTS]]-MYRANKS_H[[#This Row],[REPL LEVEL]]</f>
        <v>0</v>
      </c>
      <c r="Z577" s="27">
        <f>RANK(MYRANKS_H[[#This Row],[POINTS OVER REPL]],MYRANKS_H[POINTS OVER REPL])</f>
        <v>1</v>
      </c>
      <c r="AA577" s="29">
        <f>IF(MYRANKS_H[[#This Row],[RANK]]&lt;=TOTAL_HITTERS_DRAFTED,MYRANKS_H[[#This Row],[POINTS OVER REPL]],0)</f>
        <v>0</v>
      </c>
      <c r="AB577" s="35">
        <f>MYRANKS_H[[#This Row],[POINTS OVER REPL]]*DOLLAR_VALUE_PER_POINT+1</f>
        <v>1</v>
      </c>
      <c r="AC577" s="35"/>
      <c r="AD577" s="29">
        <f>IF(AND(MYRANKS_H[[#This Row],[RANK]]&lt;=(TOTAL_HITTERS_DRAFTED-HITTERS_BELOW_REPL_DRAFTED),MYRANKS_H[[#This Row],[$ACTUAL]]=""),MYRANKS_H[[#This Row],[POINTS OVER REPL]],0)</f>
        <v>0</v>
      </c>
      <c r="AE577" s="35">
        <f>IF(MYRANKS_H[[#This Row],[$ACTUAL]]="",MYRANKS_H[[#This Row],[POINTS OVER REPL]]*REMAINING_DOLLAR_VALUE_PER_POINT+1,0)</f>
        <v>1</v>
      </c>
    </row>
    <row r="578" spans="1:31" ht="15" customHeight="1" x14ac:dyDescent="0.25">
      <c r="A578" s="2" t="s">
        <v>12535</v>
      </c>
      <c r="B578" s="14" t="str">
        <f>VLOOKUP(MYRANKS_H[[#This Row],[PLAYERID]],PLAYERIDMAP2[],COLUMN(PLAYERIDMAP2[LASTNAME]),FALSE)</f>
        <v>Francisco</v>
      </c>
      <c r="C578" s="14" t="str">
        <f>VLOOKUP(MYRANKS_H[[#This Row],[PLAYERID]],PLAYERIDMAP2[],COLUMN(PLAYERIDMAP2[FIRSTNAME]),FALSE)</f>
        <v>Juan</v>
      </c>
      <c r="D578" s="14" t="str">
        <f>MYRANKS_H[[#This Row],[FNAME]]&amp;" "&amp;MYRANKS_H[[#This Row],[LNAME]]</f>
        <v>Juan Francisco</v>
      </c>
      <c r="E578" s="14" t="str">
        <f>VLOOKUP(MYRANKS_H[[#This Row],[PLAYERID]],PLAYERIDMAP2[],COLUMN(PLAYERIDMAP2[TEAM]),FALSE)</f>
        <v>TB</v>
      </c>
      <c r="F578" s="14" t="str">
        <f>VLOOKUP(MYRANKS_H[[#This Row],[PLAYERID]],PLAYERIDMAP2[],COLUMN(PLAYERIDMAP2[POS]),FALSE)</f>
        <v>3B</v>
      </c>
      <c r="G578" s="14">
        <f>IFERROR(VALUE(VLOOKUP(MYRANKS_H[[#This Row],[PLAYERID]],PLAYERIDMAP2[],COLUMN(PLAYERIDMAP2[IDFANGRAPHS]),FALSE)),VLOOKUP(MYRANKS_H[[#This Row],[PLAYERID]],PLAYERIDMAP2[],COLUMN(PLAYERIDMAP2[IDFANGRAPHS]),FALSE))</f>
        <v>6978</v>
      </c>
      <c r="H578" s="56">
        <f>IFERROR(VLOOKUP(MYRANKS_H[[#This Row],[IDFANGRAPHS]],STEAMER_H[],COLUMN(STEAMER_H[PA]),FALSE),0)</f>
        <v>1</v>
      </c>
      <c r="I578" s="56">
        <f>IFERROR(VLOOKUP(MYRANKS_H[[#This Row],[IDFANGRAPHS]],STEAMER_H[],COLUMN(STEAMER_H[AB]),FALSE),0)</f>
        <v>1</v>
      </c>
      <c r="J578" s="56">
        <f>IFERROR(VLOOKUP(MYRANKS_H[[#This Row],[IDFANGRAPHS]],STEAMER_H[],COLUMN(STEAMER_H[H]),FALSE),0)</f>
        <v>0</v>
      </c>
      <c r="K578" s="56">
        <f>IFERROR(VLOOKUP(MYRANKS_H[[#This Row],[IDFANGRAPHS]],STEAMER_H[],COLUMN(STEAMER_H[2B]),FALSE),0)</f>
        <v>0</v>
      </c>
      <c r="L578" s="56">
        <f>IFERROR(VLOOKUP(MYRANKS_H[[#This Row],[IDFANGRAPHS]],STEAMER_H[],COLUMN(STEAMER_H[3B]),FALSE),0)</f>
        <v>0</v>
      </c>
      <c r="M578" s="56">
        <f>IFERROR(VLOOKUP(MYRANKS_H[[#This Row],[IDFANGRAPHS]],STEAMER_H[],COLUMN(STEAMER_H[HR]),FALSE),0)</f>
        <v>0</v>
      </c>
      <c r="N578" s="56">
        <f>IFERROR(VLOOKUP(MYRANKS_H[[#This Row],[IDFANGRAPHS]],STEAMER_H[],COLUMN(STEAMER_H[R]),FALSE),0)</f>
        <v>0</v>
      </c>
      <c r="O578" s="56">
        <f>IFERROR(VLOOKUP(MYRANKS_H[[#This Row],[IDFANGRAPHS]],STEAMER_H[],COLUMN(STEAMER_H[RBI]),FALSE),0)</f>
        <v>0</v>
      </c>
      <c r="P578" s="56">
        <f>IFERROR(VLOOKUP(MYRANKS_H[[#This Row],[IDFANGRAPHS]],STEAMER_H[],COLUMN(STEAMER_H[BB]),FALSE),0)</f>
        <v>0</v>
      </c>
      <c r="Q578" s="56">
        <f>IFERROR(VLOOKUP(MYRANKS_H[[#This Row],[IDFANGRAPHS]],STEAMER_H[],COLUMN(STEAMER_H[HBP]),FALSE),0)</f>
        <v>0</v>
      </c>
      <c r="R578" s="56">
        <f>IFERROR(VLOOKUP(MYRANKS_H[[#This Row],[IDFANGRAPHS]],STEAMER_H[],COLUMN(STEAMER_H[SO]),FALSE),0)</f>
        <v>0</v>
      </c>
      <c r="S578" s="56">
        <f>IFERROR(VLOOKUP(MYRANKS_H[[#This Row],[IDFANGRAPHS]],STEAMER_H[],COLUMN(STEAMER_H[SB]),FALSE),0)</f>
        <v>0</v>
      </c>
      <c r="T578" s="19">
        <f>IFERROR(MYRANKS_H[[#This Row],[H]]/MYRANKS_H[[#This Row],[AB]],0)</f>
        <v>0</v>
      </c>
      <c r="U578" s="19">
        <f>IFERROR((MYRANKS_H[[#This Row],[H]]+MYRANKS_H[[#This Row],[BB]]+MYRANKS_H[[#This Row],[HBP]])/(MYRANKS_H[[#This Row],[AB]]+MYRANKS_H[[#This Row],[BB]]+MYRANKS_H[[#This Row],[HBP]]),0)</f>
        <v>0</v>
      </c>
      <c r="V578" s="19">
        <f>IFERROR((MYRANKS_H[[#This Row],[H]]+MYRANKS_H[[#This Row],[2B]]+2*MYRANKS_H[[#This Row],[3B]]+3*MYRANKS_H[[#This Row],[HR]])/MYRANKS_H[[#This Row],[AB]],0)</f>
        <v>0</v>
      </c>
      <c r="W57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8" s="27">
        <f>VLOOKUP(MYRANKS_H[[#This Row],[POS]],REPLACEMENT_LEVEL[],3,FALSE)</f>
        <v>0</v>
      </c>
      <c r="Y578" s="27">
        <f>MYRANKS_H[[#This Row],[PROJ PTS]]-MYRANKS_H[[#This Row],[REPL LEVEL]]</f>
        <v>0</v>
      </c>
      <c r="Z578" s="27">
        <f>RANK(MYRANKS_H[[#This Row],[POINTS OVER REPL]],MYRANKS_H[POINTS OVER REPL])</f>
        <v>1</v>
      </c>
      <c r="AA578" s="29">
        <f>IF(MYRANKS_H[[#This Row],[RANK]]&lt;=TOTAL_HITTERS_DRAFTED,MYRANKS_H[[#This Row],[POINTS OVER REPL]],0)</f>
        <v>0</v>
      </c>
      <c r="AB578" s="35">
        <f>MYRANKS_H[[#This Row],[POINTS OVER REPL]]*DOLLAR_VALUE_PER_POINT+1</f>
        <v>1</v>
      </c>
      <c r="AC578" s="35"/>
      <c r="AD578" s="29">
        <f>IF(AND(MYRANKS_H[[#This Row],[RANK]]&lt;=(TOTAL_HITTERS_DRAFTED-HITTERS_BELOW_REPL_DRAFTED),MYRANKS_H[[#This Row],[$ACTUAL]]=""),MYRANKS_H[[#This Row],[POINTS OVER REPL]],0)</f>
        <v>0</v>
      </c>
      <c r="AE578" s="35">
        <f>IF(MYRANKS_H[[#This Row],[$ACTUAL]]="",MYRANKS_H[[#This Row],[POINTS OVER REPL]]*REMAINING_DOLLAR_VALUE_PER_POINT+1,0)</f>
        <v>1</v>
      </c>
    </row>
    <row r="579" spans="1:31" ht="15" customHeight="1" x14ac:dyDescent="0.25">
      <c r="A579" s="2" t="s">
        <v>17842</v>
      </c>
      <c r="B579" s="14" t="str">
        <f>VLOOKUP(MYRANKS_H[[#This Row],[PLAYERID]],PLAYERIDMAP2[],COLUMN(PLAYERIDMAP2[LASTNAME]),FALSE)</f>
        <v>Frazier</v>
      </c>
      <c r="C579" s="14" t="str">
        <f>VLOOKUP(MYRANKS_H[[#This Row],[PLAYERID]],PLAYERIDMAP2[],COLUMN(PLAYERIDMAP2[FIRSTNAME]),FALSE)</f>
        <v>Clint</v>
      </c>
      <c r="D579" s="14" t="str">
        <f>MYRANKS_H[[#This Row],[FNAME]]&amp;" "&amp;MYRANKS_H[[#This Row],[LNAME]]</f>
        <v>Clint Frazier</v>
      </c>
      <c r="E579" s="14" t="str">
        <f>VLOOKUP(MYRANKS_H[[#This Row],[PLAYERID]],PLAYERIDMAP2[],COLUMN(PLAYERIDMAP2[TEAM]),FALSE)</f>
        <v>CLE</v>
      </c>
      <c r="F579" s="14" t="str">
        <f>VLOOKUP(MYRANKS_H[[#This Row],[PLAYERID]],PLAYERIDMAP2[],COLUMN(PLAYERIDMAP2[POS]),FALSE)</f>
        <v>OF</v>
      </c>
      <c r="G579" s="14" t="str">
        <f>IFERROR(VALUE(VLOOKUP(MYRANKS_H[[#This Row],[PLAYERID]],PLAYERIDMAP2[],COLUMN(PLAYERIDMAP2[IDFANGRAPHS]),FALSE)),VLOOKUP(MYRANKS_H[[#This Row],[PLAYERID]],PLAYERIDMAP2[],COLUMN(PLAYERIDMAP2[IDFANGRAPHS]),FALSE))</f>
        <v>sa737437</v>
      </c>
      <c r="H579" s="56">
        <f>IFERROR(VLOOKUP(MYRANKS_H[[#This Row],[IDFANGRAPHS]],STEAMER_H[],COLUMN(STEAMER_H[PA]),FALSE),0)</f>
        <v>1</v>
      </c>
      <c r="I579" s="56">
        <f>IFERROR(VLOOKUP(MYRANKS_H[[#This Row],[IDFANGRAPHS]],STEAMER_H[],COLUMN(STEAMER_H[AB]),FALSE),0)</f>
        <v>1</v>
      </c>
      <c r="J579" s="56">
        <f>IFERROR(VLOOKUP(MYRANKS_H[[#This Row],[IDFANGRAPHS]],STEAMER_H[],COLUMN(STEAMER_H[H]),FALSE),0)</f>
        <v>0</v>
      </c>
      <c r="K579" s="56">
        <f>IFERROR(VLOOKUP(MYRANKS_H[[#This Row],[IDFANGRAPHS]],STEAMER_H[],COLUMN(STEAMER_H[2B]),FALSE),0)</f>
        <v>0</v>
      </c>
      <c r="L579" s="56">
        <f>IFERROR(VLOOKUP(MYRANKS_H[[#This Row],[IDFANGRAPHS]],STEAMER_H[],COLUMN(STEAMER_H[3B]),FALSE),0)</f>
        <v>0</v>
      </c>
      <c r="M579" s="56">
        <f>IFERROR(VLOOKUP(MYRANKS_H[[#This Row],[IDFANGRAPHS]],STEAMER_H[],COLUMN(STEAMER_H[HR]),FALSE),0)</f>
        <v>0</v>
      </c>
      <c r="N579" s="56">
        <f>IFERROR(VLOOKUP(MYRANKS_H[[#This Row],[IDFANGRAPHS]],STEAMER_H[],COLUMN(STEAMER_H[R]),FALSE),0)</f>
        <v>0</v>
      </c>
      <c r="O579" s="56">
        <f>IFERROR(VLOOKUP(MYRANKS_H[[#This Row],[IDFANGRAPHS]],STEAMER_H[],COLUMN(STEAMER_H[RBI]),FALSE),0)</f>
        <v>0</v>
      </c>
      <c r="P579" s="56">
        <f>IFERROR(VLOOKUP(MYRANKS_H[[#This Row],[IDFANGRAPHS]],STEAMER_H[],COLUMN(STEAMER_H[BB]),FALSE),0)</f>
        <v>0</v>
      </c>
      <c r="Q579" s="56">
        <f>IFERROR(VLOOKUP(MYRANKS_H[[#This Row],[IDFANGRAPHS]],STEAMER_H[],COLUMN(STEAMER_H[HBP]),FALSE),0)</f>
        <v>0</v>
      </c>
      <c r="R579" s="56">
        <f>IFERROR(VLOOKUP(MYRANKS_H[[#This Row],[IDFANGRAPHS]],STEAMER_H[],COLUMN(STEAMER_H[SO]),FALSE),0)</f>
        <v>0</v>
      </c>
      <c r="S579" s="56">
        <f>IFERROR(VLOOKUP(MYRANKS_H[[#This Row],[IDFANGRAPHS]],STEAMER_H[],COLUMN(STEAMER_H[SB]),FALSE),0)</f>
        <v>0</v>
      </c>
      <c r="T579" s="19">
        <f>IFERROR(MYRANKS_H[[#This Row],[H]]/MYRANKS_H[[#This Row],[AB]],0)</f>
        <v>0</v>
      </c>
      <c r="U579" s="19">
        <f>IFERROR((MYRANKS_H[[#This Row],[H]]+MYRANKS_H[[#This Row],[BB]]+MYRANKS_H[[#This Row],[HBP]])/(MYRANKS_H[[#This Row],[AB]]+MYRANKS_H[[#This Row],[BB]]+MYRANKS_H[[#This Row],[HBP]]),0)</f>
        <v>0</v>
      </c>
      <c r="V579" s="19">
        <f>IFERROR((MYRANKS_H[[#This Row],[H]]+MYRANKS_H[[#This Row],[2B]]+2*MYRANKS_H[[#This Row],[3B]]+3*MYRANKS_H[[#This Row],[HR]])/MYRANKS_H[[#This Row],[AB]],0)</f>
        <v>0</v>
      </c>
      <c r="W57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9" s="27">
        <f>VLOOKUP(MYRANKS_H[[#This Row],[POS]],REPLACEMENT_LEVEL[],3,FALSE)</f>
        <v>0</v>
      </c>
      <c r="Y579" s="27">
        <f>MYRANKS_H[[#This Row],[PROJ PTS]]-MYRANKS_H[[#This Row],[REPL LEVEL]]</f>
        <v>0</v>
      </c>
      <c r="Z579" s="27">
        <f>RANK(MYRANKS_H[[#This Row],[POINTS OVER REPL]],MYRANKS_H[POINTS OVER REPL])</f>
        <v>1</v>
      </c>
      <c r="AA579" s="29">
        <f>IF(MYRANKS_H[[#This Row],[RANK]]&lt;=TOTAL_HITTERS_DRAFTED,MYRANKS_H[[#This Row],[POINTS OVER REPL]],0)</f>
        <v>0</v>
      </c>
      <c r="AB579" s="35">
        <f>MYRANKS_H[[#This Row],[POINTS OVER REPL]]*DOLLAR_VALUE_PER_POINT+1</f>
        <v>1</v>
      </c>
      <c r="AC579" s="35"/>
      <c r="AD579" s="29">
        <f>IF(AND(MYRANKS_H[[#This Row],[RANK]]&lt;=(TOTAL_HITTERS_DRAFTED-HITTERS_BELOW_REPL_DRAFTED),MYRANKS_H[[#This Row],[$ACTUAL]]=""),MYRANKS_H[[#This Row],[POINTS OVER REPL]],0)</f>
        <v>0</v>
      </c>
      <c r="AE579" s="35">
        <f>IF(MYRANKS_H[[#This Row],[$ACTUAL]]="",MYRANKS_H[[#This Row],[POINTS OVER REPL]]*REMAINING_DOLLAR_VALUE_PER_POINT+1,0)</f>
        <v>1</v>
      </c>
    </row>
    <row r="580" spans="1:31" x14ac:dyDescent="0.25">
      <c r="A580" s="2" t="s">
        <v>12585</v>
      </c>
      <c r="B580" s="14" t="str">
        <f>VLOOKUP(MYRANKS_H[[#This Row],[PLAYERID]],PLAYERIDMAP2[],COLUMN(PLAYERIDMAP2[LASTNAME]),FALSE)</f>
        <v>Fukudome</v>
      </c>
      <c r="C580" s="14" t="str">
        <f>VLOOKUP(MYRANKS_H[[#This Row],[PLAYERID]],PLAYERIDMAP2[],COLUMN(PLAYERIDMAP2[FIRSTNAME]),FALSE)</f>
        <v>Kosuke</v>
      </c>
      <c r="D580" s="14" t="str">
        <f>MYRANKS_H[[#This Row],[FNAME]]&amp;" "&amp;MYRANKS_H[[#This Row],[LNAME]]</f>
        <v>Kosuke Fukudome</v>
      </c>
      <c r="E580" s="14" t="str">
        <f>VLOOKUP(MYRANKS_H[[#This Row],[PLAYERID]],PLAYERIDMAP2[],COLUMN(PLAYERIDMAP2[TEAM]),FALSE)</f>
        <v>N/A</v>
      </c>
      <c r="F580" s="14" t="str">
        <f>VLOOKUP(MYRANKS_H[[#This Row],[PLAYERID]],PLAYERIDMAP2[],COLUMN(PLAYERIDMAP2[POS]),FALSE)</f>
        <v>OF</v>
      </c>
      <c r="G580" s="14">
        <f>IFERROR(VALUE(VLOOKUP(MYRANKS_H[[#This Row],[PLAYERID]],PLAYERIDMAP2[],COLUMN(PLAYERIDMAP2[IDFANGRAPHS]),FALSE)),VLOOKUP(MYRANKS_H[[#This Row],[PLAYERID]],PLAYERIDMAP2[],COLUMN(PLAYERIDMAP2[IDFANGRAPHS]),FALSE))</f>
        <v>3263</v>
      </c>
      <c r="H580" s="56">
        <f>IFERROR(VLOOKUP(MYRANKS_H[[#This Row],[IDFANGRAPHS]],STEAMER_H[],COLUMN(STEAMER_H[PA]),FALSE),0)</f>
        <v>0</v>
      </c>
      <c r="I580" s="56">
        <f>IFERROR(VLOOKUP(MYRANKS_H[[#This Row],[IDFANGRAPHS]],STEAMER_H[],COLUMN(STEAMER_H[AB]),FALSE),0)</f>
        <v>0</v>
      </c>
      <c r="J580" s="56">
        <f>IFERROR(VLOOKUP(MYRANKS_H[[#This Row],[IDFANGRAPHS]],STEAMER_H[],COLUMN(STEAMER_H[H]),FALSE),0)</f>
        <v>0</v>
      </c>
      <c r="K580" s="56">
        <f>IFERROR(VLOOKUP(MYRANKS_H[[#This Row],[IDFANGRAPHS]],STEAMER_H[],COLUMN(STEAMER_H[2B]),FALSE),0)</f>
        <v>0</v>
      </c>
      <c r="L580" s="56">
        <f>IFERROR(VLOOKUP(MYRANKS_H[[#This Row],[IDFANGRAPHS]],STEAMER_H[],COLUMN(STEAMER_H[3B]),FALSE),0)</f>
        <v>0</v>
      </c>
      <c r="M580" s="56">
        <f>IFERROR(VLOOKUP(MYRANKS_H[[#This Row],[IDFANGRAPHS]],STEAMER_H[],COLUMN(STEAMER_H[HR]),FALSE),0)</f>
        <v>0</v>
      </c>
      <c r="N580" s="56">
        <f>IFERROR(VLOOKUP(MYRANKS_H[[#This Row],[IDFANGRAPHS]],STEAMER_H[],COLUMN(STEAMER_H[R]),FALSE),0)</f>
        <v>0</v>
      </c>
      <c r="O580" s="56">
        <f>IFERROR(VLOOKUP(MYRANKS_H[[#This Row],[IDFANGRAPHS]],STEAMER_H[],COLUMN(STEAMER_H[RBI]),FALSE),0)</f>
        <v>0</v>
      </c>
      <c r="P580" s="56">
        <f>IFERROR(VLOOKUP(MYRANKS_H[[#This Row],[IDFANGRAPHS]],STEAMER_H[],COLUMN(STEAMER_H[BB]),FALSE),0)</f>
        <v>0</v>
      </c>
      <c r="Q580" s="56">
        <f>IFERROR(VLOOKUP(MYRANKS_H[[#This Row],[IDFANGRAPHS]],STEAMER_H[],COLUMN(STEAMER_H[HBP]),FALSE),0)</f>
        <v>0</v>
      </c>
      <c r="R580" s="56">
        <f>IFERROR(VLOOKUP(MYRANKS_H[[#This Row],[IDFANGRAPHS]],STEAMER_H[],COLUMN(STEAMER_H[SO]),FALSE),0)</f>
        <v>0</v>
      </c>
      <c r="S580" s="56">
        <f>IFERROR(VLOOKUP(MYRANKS_H[[#This Row],[IDFANGRAPHS]],STEAMER_H[],COLUMN(STEAMER_H[SB]),FALSE),0)</f>
        <v>0</v>
      </c>
      <c r="T580" s="19">
        <f>IFERROR(MYRANKS_H[[#This Row],[H]]/MYRANKS_H[[#This Row],[AB]],0)</f>
        <v>0</v>
      </c>
      <c r="U580" s="19">
        <f>IFERROR((MYRANKS_H[[#This Row],[H]]+MYRANKS_H[[#This Row],[BB]]+MYRANKS_H[[#This Row],[HBP]])/(MYRANKS_H[[#This Row],[AB]]+MYRANKS_H[[#This Row],[BB]]+MYRANKS_H[[#This Row],[HBP]]),0)</f>
        <v>0</v>
      </c>
      <c r="V580" s="19">
        <f>IFERROR((MYRANKS_H[[#This Row],[H]]+MYRANKS_H[[#This Row],[2B]]+2*MYRANKS_H[[#This Row],[3B]]+3*MYRANKS_H[[#This Row],[HR]])/MYRANKS_H[[#This Row],[AB]],0)</f>
        <v>0</v>
      </c>
      <c r="W58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0" s="27">
        <f>VLOOKUP(MYRANKS_H[[#This Row],[POS]],REPLACEMENT_LEVEL[],3,FALSE)</f>
        <v>0</v>
      </c>
      <c r="Y580" s="27">
        <f>MYRANKS_H[[#This Row],[PROJ PTS]]-MYRANKS_H[[#This Row],[REPL LEVEL]]</f>
        <v>0</v>
      </c>
      <c r="Z580" s="27">
        <f>RANK(MYRANKS_H[[#This Row],[POINTS OVER REPL]],MYRANKS_H[POINTS OVER REPL])</f>
        <v>1</v>
      </c>
      <c r="AA580" s="29">
        <f>IF(MYRANKS_H[[#This Row],[RANK]]&lt;=TOTAL_HITTERS_DRAFTED,MYRANKS_H[[#This Row],[POINTS OVER REPL]],0)</f>
        <v>0</v>
      </c>
      <c r="AB580" s="35">
        <f>MYRANKS_H[[#This Row],[POINTS OVER REPL]]*DOLLAR_VALUE_PER_POINT+1</f>
        <v>1</v>
      </c>
      <c r="AC580" s="35"/>
      <c r="AD580" s="29">
        <f>IF(AND(MYRANKS_H[[#This Row],[RANK]]&lt;=(TOTAL_HITTERS_DRAFTED-HITTERS_BELOW_REPL_DRAFTED),MYRANKS_H[[#This Row],[$ACTUAL]]=""),MYRANKS_H[[#This Row],[POINTS OVER REPL]],0)</f>
        <v>0</v>
      </c>
      <c r="AE580" s="35">
        <f>IF(MYRANKS_H[[#This Row],[$ACTUAL]]="",MYRANKS_H[[#This Row],[POINTS OVER REPL]]*REMAINING_DOLLAR_VALUE_PER_POINT+1,0)</f>
        <v>1</v>
      </c>
    </row>
    <row r="581" spans="1:31" x14ac:dyDescent="0.25">
      <c r="A581" s="2" t="s">
        <v>16503</v>
      </c>
      <c r="B581" s="14" t="str">
        <f>VLOOKUP(MYRANKS_H[[#This Row],[PLAYERID]],PLAYERIDMAP2[],COLUMN(PLAYERIDMAP2[LASTNAME]),FALSE)</f>
        <v>Gallo</v>
      </c>
      <c r="C581" s="14" t="str">
        <f>VLOOKUP(MYRANKS_H[[#This Row],[PLAYERID]],PLAYERIDMAP2[],COLUMN(PLAYERIDMAP2[FIRSTNAME]),FALSE)</f>
        <v>Joey</v>
      </c>
      <c r="D581" s="14" t="str">
        <f>MYRANKS_H[[#This Row],[FNAME]]&amp;" "&amp;MYRANKS_H[[#This Row],[LNAME]]</f>
        <v>Joey Gallo</v>
      </c>
      <c r="E581" s="14" t="str">
        <f>VLOOKUP(MYRANKS_H[[#This Row],[PLAYERID]],PLAYERIDMAP2[],COLUMN(PLAYERIDMAP2[TEAM]),FALSE)</f>
        <v>TEX</v>
      </c>
      <c r="F581" s="14" t="str">
        <f>VLOOKUP(MYRANKS_H[[#This Row],[PLAYERID]],PLAYERIDMAP2[],COLUMN(PLAYERIDMAP2[POS]),FALSE)</f>
        <v>3B</v>
      </c>
      <c r="G581" s="14">
        <f>IFERROR(VALUE(VLOOKUP(MYRANKS_H[[#This Row],[PLAYERID]],PLAYERIDMAP2[],COLUMN(PLAYERIDMAP2[IDFANGRAPHS]),FALSE)),VLOOKUP(MYRANKS_H[[#This Row],[PLAYERID]],PLAYERIDMAP2[],COLUMN(PLAYERIDMAP2[IDFANGRAPHS]),FALSE))</f>
        <v>14128</v>
      </c>
      <c r="H581" s="56">
        <f>IFERROR(VLOOKUP(MYRANKS_H[[#This Row],[IDFANGRAPHS]],STEAMER_H[],COLUMN(STEAMER_H[PA]),FALSE),0)</f>
        <v>263</v>
      </c>
      <c r="I581" s="56">
        <f>IFERROR(VLOOKUP(MYRANKS_H[[#This Row],[IDFANGRAPHS]],STEAMER_H[],COLUMN(STEAMER_H[AB]),FALSE),0)</f>
        <v>232</v>
      </c>
      <c r="J581" s="56">
        <f>IFERROR(VLOOKUP(MYRANKS_H[[#This Row],[IDFANGRAPHS]],STEAMER_H[],COLUMN(STEAMER_H[H]),FALSE),0)</f>
        <v>52</v>
      </c>
      <c r="K581" s="56">
        <f>IFERROR(VLOOKUP(MYRANKS_H[[#This Row],[IDFANGRAPHS]],STEAMER_H[],COLUMN(STEAMER_H[2B]),FALSE),0)</f>
        <v>9</v>
      </c>
      <c r="L581" s="56">
        <f>IFERROR(VLOOKUP(MYRANKS_H[[#This Row],[IDFANGRAPHS]],STEAMER_H[],COLUMN(STEAMER_H[3B]),FALSE),0)</f>
        <v>1</v>
      </c>
      <c r="M581" s="56">
        <f>IFERROR(VLOOKUP(MYRANKS_H[[#This Row],[IDFANGRAPHS]],STEAMER_H[],COLUMN(STEAMER_H[HR]),FALSE),0)</f>
        <v>15</v>
      </c>
      <c r="N581" s="56">
        <f>IFERROR(VLOOKUP(MYRANKS_H[[#This Row],[IDFANGRAPHS]],STEAMER_H[],COLUMN(STEAMER_H[R]),FALSE),0)</f>
        <v>34</v>
      </c>
      <c r="O581" s="56">
        <f>IFERROR(VLOOKUP(MYRANKS_H[[#This Row],[IDFANGRAPHS]],STEAMER_H[],COLUMN(STEAMER_H[RBI]),FALSE),0)</f>
        <v>38</v>
      </c>
      <c r="P581" s="56">
        <f>IFERROR(VLOOKUP(MYRANKS_H[[#This Row],[IDFANGRAPHS]],STEAMER_H[],COLUMN(STEAMER_H[BB]),FALSE),0)</f>
        <v>27</v>
      </c>
      <c r="Q581" s="56">
        <f>IFERROR(VLOOKUP(MYRANKS_H[[#This Row],[IDFANGRAPHS]],STEAMER_H[],COLUMN(STEAMER_H[HBP]),FALSE),0)</f>
        <v>2</v>
      </c>
      <c r="R581" s="56">
        <f>IFERROR(VLOOKUP(MYRANKS_H[[#This Row],[IDFANGRAPHS]],STEAMER_H[],COLUMN(STEAMER_H[SO]),FALSE),0)</f>
        <v>97</v>
      </c>
      <c r="S581" s="56">
        <f>IFERROR(VLOOKUP(MYRANKS_H[[#This Row],[IDFANGRAPHS]],STEAMER_H[],COLUMN(STEAMER_H[SB]),FALSE),0)</f>
        <v>3</v>
      </c>
      <c r="T581" s="19">
        <f>IFERROR(MYRANKS_H[[#This Row],[H]]/MYRANKS_H[[#This Row],[AB]],0)</f>
        <v>0.22413793103448276</v>
      </c>
      <c r="U581" s="19">
        <f>IFERROR((MYRANKS_H[[#This Row],[H]]+MYRANKS_H[[#This Row],[BB]]+MYRANKS_H[[#This Row],[HBP]])/(MYRANKS_H[[#This Row],[AB]]+MYRANKS_H[[#This Row],[BB]]+MYRANKS_H[[#This Row],[HBP]]),0)</f>
        <v>0.31034482758620691</v>
      </c>
      <c r="V581" s="19">
        <f>IFERROR((MYRANKS_H[[#This Row],[H]]+MYRANKS_H[[#This Row],[2B]]+2*MYRANKS_H[[#This Row],[3B]]+3*MYRANKS_H[[#This Row],[HR]])/MYRANKS_H[[#This Row],[AB]],0)</f>
        <v>0.46551724137931033</v>
      </c>
      <c r="W58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1" s="27">
        <f>VLOOKUP(MYRANKS_H[[#This Row],[POS]],REPLACEMENT_LEVEL[],3,FALSE)</f>
        <v>0</v>
      </c>
      <c r="Y581" s="27">
        <f>MYRANKS_H[[#This Row],[PROJ PTS]]-MYRANKS_H[[#This Row],[REPL LEVEL]]</f>
        <v>0</v>
      </c>
      <c r="Z581" s="27">
        <f>RANK(MYRANKS_H[[#This Row],[POINTS OVER REPL]],MYRANKS_H[POINTS OVER REPL])</f>
        <v>1</v>
      </c>
      <c r="AA581" s="29">
        <f>IF(MYRANKS_H[[#This Row],[RANK]]&lt;=TOTAL_HITTERS_DRAFTED,MYRANKS_H[[#This Row],[POINTS OVER REPL]],0)</f>
        <v>0</v>
      </c>
      <c r="AB581" s="35">
        <f>MYRANKS_H[[#This Row],[POINTS OVER REPL]]*DOLLAR_VALUE_PER_POINT+1</f>
        <v>1</v>
      </c>
      <c r="AC581" s="35"/>
      <c r="AD581" s="29">
        <f>IF(AND(MYRANKS_H[[#This Row],[RANK]]&lt;=(TOTAL_HITTERS_DRAFTED-HITTERS_BELOW_REPL_DRAFTED),MYRANKS_H[[#This Row],[$ACTUAL]]=""),MYRANKS_H[[#This Row],[POINTS OVER REPL]],0)</f>
        <v>0</v>
      </c>
      <c r="AE581" s="35">
        <f>IF(MYRANKS_H[[#This Row],[$ACTUAL]]="",MYRANKS_H[[#This Row],[POINTS OVER REPL]]*REMAINING_DOLLAR_VALUE_PER_POINT+1,0)</f>
        <v>1</v>
      </c>
    </row>
    <row r="582" spans="1:31" x14ac:dyDescent="0.25">
      <c r="A582" s="2" t="s">
        <v>12611</v>
      </c>
      <c r="B582" s="14" t="str">
        <f>VLOOKUP(MYRANKS_H[[#This Row],[PLAYERID]],PLAYERIDMAP2[],COLUMN(PLAYERIDMAP2[LASTNAME]),FALSE)</f>
        <v>Gamel</v>
      </c>
      <c r="C582" s="14" t="str">
        <f>VLOOKUP(MYRANKS_H[[#This Row],[PLAYERID]],PLAYERIDMAP2[],COLUMN(PLAYERIDMAP2[FIRSTNAME]),FALSE)</f>
        <v>Mat</v>
      </c>
      <c r="D582" s="14" t="str">
        <f>MYRANKS_H[[#This Row],[FNAME]]&amp;" "&amp;MYRANKS_H[[#This Row],[LNAME]]</f>
        <v>Mat Gamel</v>
      </c>
      <c r="E582" s="14" t="str">
        <f>VLOOKUP(MYRANKS_H[[#This Row],[PLAYERID]],PLAYERIDMAP2[],COLUMN(PLAYERIDMAP2[TEAM]),FALSE)</f>
        <v>MIL</v>
      </c>
      <c r="F582" s="14" t="str">
        <f>VLOOKUP(MYRANKS_H[[#This Row],[PLAYERID]],PLAYERIDMAP2[],COLUMN(PLAYERIDMAP2[POS]),FALSE)</f>
        <v>1B</v>
      </c>
      <c r="G582" s="14">
        <f>IFERROR(VALUE(VLOOKUP(MYRANKS_H[[#This Row],[PLAYERID]],PLAYERIDMAP2[],COLUMN(PLAYERIDMAP2[IDFANGRAPHS]),FALSE)),VLOOKUP(MYRANKS_H[[#This Row],[PLAYERID]],PLAYERIDMAP2[],COLUMN(PLAYERIDMAP2[IDFANGRAPHS]),FALSE))</f>
        <v>4034</v>
      </c>
      <c r="H582" s="56">
        <f>IFERROR(VLOOKUP(MYRANKS_H[[#This Row],[IDFANGRAPHS]],STEAMER_H[],COLUMN(STEAMER_H[PA]),FALSE),0)</f>
        <v>0</v>
      </c>
      <c r="I582" s="56">
        <f>IFERROR(VLOOKUP(MYRANKS_H[[#This Row],[IDFANGRAPHS]],STEAMER_H[],COLUMN(STEAMER_H[AB]),FALSE),0)</f>
        <v>0</v>
      </c>
      <c r="J582" s="56">
        <f>IFERROR(VLOOKUP(MYRANKS_H[[#This Row],[IDFANGRAPHS]],STEAMER_H[],COLUMN(STEAMER_H[H]),FALSE),0)</f>
        <v>0</v>
      </c>
      <c r="K582" s="56">
        <f>IFERROR(VLOOKUP(MYRANKS_H[[#This Row],[IDFANGRAPHS]],STEAMER_H[],COLUMN(STEAMER_H[2B]),FALSE),0)</f>
        <v>0</v>
      </c>
      <c r="L582" s="56">
        <f>IFERROR(VLOOKUP(MYRANKS_H[[#This Row],[IDFANGRAPHS]],STEAMER_H[],COLUMN(STEAMER_H[3B]),FALSE),0)</f>
        <v>0</v>
      </c>
      <c r="M582" s="56">
        <f>IFERROR(VLOOKUP(MYRANKS_H[[#This Row],[IDFANGRAPHS]],STEAMER_H[],COLUMN(STEAMER_H[HR]),FALSE),0)</f>
        <v>0</v>
      </c>
      <c r="N582" s="56">
        <f>IFERROR(VLOOKUP(MYRANKS_H[[#This Row],[IDFANGRAPHS]],STEAMER_H[],COLUMN(STEAMER_H[R]),FALSE),0)</f>
        <v>0</v>
      </c>
      <c r="O582" s="56">
        <f>IFERROR(VLOOKUP(MYRANKS_H[[#This Row],[IDFANGRAPHS]],STEAMER_H[],COLUMN(STEAMER_H[RBI]),FALSE),0)</f>
        <v>0</v>
      </c>
      <c r="P582" s="56">
        <f>IFERROR(VLOOKUP(MYRANKS_H[[#This Row],[IDFANGRAPHS]],STEAMER_H[],COLUMN(STEAMER_H[BB]),FALSE),0)</f>
        <v>0</v>
      </c>
      <c r="Q582" s="56">
        <f>IFERROR(VLOOKUP(MYRANKS_H[[#This Row],[IDFANGRAPHS]],STEAMER_H[],COLUMN(STEAMER_H[HBP]),FALSE),0)</f>
        <v>0</v>
      </c>
      <c r="R582" s="56">
        <f>IFERROR(VLOOKUP(MYRANKS_H[[#This Row],[IDFANGRAPHS]],STEAMER_H[],COLUMN(STEAMER_H[SO]),FALSE),0)</f>
        <v>0</v>
      </c>
      <c r="S582" s="56">
        <f>IFERROR(VLOOKUP(MYRANKS_H[[#This Row],[IDFANGRAPHS]],STEAMER_H[],COLUMN(STEAMER_H[SB]),FALSE),0)</f>
        <v>0</v>
      </c>
      <c r="T582" s="19">
        <f>IFERROR(MYRANKS_H[[#This Row],[H]]/MYRANKS_H[[#This Row],[AB]],0)</f>
        <v>0</v>
      </c>
      <c r="U582" s="19">
        <f>IFERROR((MYRANKS_H[[#This Row],[H]]+MYRANKS_H[[#This Row],[BB]]+MYRANKS_H[[#This Row],[HBP]])/(MYRANKS_H[[#This Row],[AB]]+MYRANKS_H[[#This Row],[BB]]+MYRANKS_H[[#This Row],[HBP]]),0)</f>
        <v>0</v>
      </c>
      <c r="V582" s="19">
        <f>IFERROR((MYRANKS_H[[#This Row],[H]]+MYRANKS_H[[#This Row],[2B]]+2*MYRANKS_H[[#This Row],[3B]]+3*MYRANKS_H[[#This Row],[HR]])/MYRANKS_H[[#This Row],[AB]],0)</f>
        <v>0</v>
      </c>
      <c r="W58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2" s="27">
        <f>VLOOKUP(MYRANKS_H[[#This Row],[POS]],REPLACEMENT_LEVEL[],3,FALSE)</f>
        <v>0</v>
      </c>
      <c r="Y582" s="27">
        <f>MYRANKS_H[[#This Row],[PROJ PTS]]-MYRANKS_H[[#This Row],[REPL LEVEL]]</f>
        <v>0</v>
      </c>
      <c r="Z582" s="27">
        <f>RANK(MYRANKS_H[[#This Row],[POINTS OVER REPL]],MYRANKS_H[POINTS OVER REPL])</f>
        <v>1</v>
      </c>
      <c r="AA582" s="29">
        <f>IF(MYRANKS_H[[#This Row],[RANK]]&lt;=TOTAL_HITTERS_DRAFTED,MYRANKS_H[[#This Row],[POINTS OVER REPL]],0)</f>
        <v>0</v>
      </c>
      <c r="AB582" s="35">
        <f>MYRANKS_H[[#This Row],[POINTS OVER REPL]]*DOLLAR_VALUE_PER_POINT+1</f>
        <v>1</v>
      </c>
      <c r="AC582" s="35"/>
      <c r="AD582" s="29">
        <f>IF(AND(MYRANKS_H[[#This Row],[RANK]]&lt;=(TOTAL_HITTERS_DRAFTED-HITTERS_BELOW_REPL_DRAFTED),MYRANKS_H[[#This Row],[$ACTUAL]]=""),MYRANKS_H[[#This Row],[POINTS OVER REPL]],0)</f>
        <v>0</v>
      </c>
      <c r="AE582" s="35">
        <f>IF(MYRANKS_H[[#This Row],[$ACTUAL]]="",MYRANKS_H[[#This Row],[POINTS OVER REPL]]*REMAINING_DOLLAR_VALUE_PER_POINT+1,0)</f>
        <v>1</v>
      </c>
    </row>
    <row r="583" spans="1:31" ht="15" customHeight="1" x14ac:dyDescent="0.25">
      <c r="A583" s="2" t="s">
        <v>20355</v>
      </c>
      <c r="B583" s="14" t="str">
        <f>VLOOKUP(MYRANKS_H[[#This Row],[PLAYERID]],PLAYERIDMAP2[],COLUMN(PLAYERIDMAP2[LASTNAME]),FALSE)</f>
        <v>Garcia</v>
      </c>
      <c r="C583" s="14" t="str">
        <f>VLOOKUP(MYRANKS_H[[#This Row],[PLAYERID]],PLAYERIDMAP2[],COLUMN(PLAYERIDMAP2[FIRSTNAME]),FALSE)</f>
        <v>Adonis</v>
      </c>
      <c r="D583" s="14" t="str">
        <f>MYRANKS_H[[#This Row],[FNAME]]&amp;" "&amp;MYRANKS_H[[#This Row],[LNAME]]</f>
        <v>Adonis Garcia</v>
      </c>
      <c r="E583" s="14" t="str">
        <f>VLOOKUP(MYRANKS_H[[#This Row],[PLAYERID]],PLAYERIDMAP2[],COLUMN(PLAYERIDMAP2[TEAM]),FALSE)</f>
        <v>ATL</v>
      </c>
      <c r="F583" s="14" t="str">
        <f>VLOOKUP(MYRANKS_H[[#This Row],[PLAYERID]],PLAYERIDMAP2[],COLUMN(PLAYERIDMAP2[POS]),FALSE)</f>
        <v>3B</v>
      </c>
      <c r="G583" s="14">
        <f>IFERROR(VALUE(VLOOKUP(MYRANKS_H[[#This Row],[PLAYERID]],PLAYERIDMAP2[],COLUMN(PLAYERIDMAP2[IDFANGRAPHS]),FALSE)),VLOOKUP(MYRANKS_H[[#This Row],[PLAYERID]],PLAYERIDMAP2[],COLUMN(PLAYERIDMAP2[IDFANGRAPHS]),FALSE))</f>
        <v>13777</v>
      </c>
      <c r="H583" s="56">
        <f>IFERROR(VLOOKUP(MYRANKS_H[[#This Row],[IDFANGRAPHS]],STEAMER_H[],COLUMN(STEAMER_H[PA]),FALSE),0)</f>
        <v>524</v>
      </c>
      <c r="I583" s="56">
        <f>IFERROR(VLOOKUP(MYRANKS_H[[#This Row],[IDFANGRAPHS]],STEAMER_H[],COLUMN(STEAMER_H[AB]),FALSE),0)</f>
        <v>494</v>
      </c>
      <c r="J583" s="56">
        <f>IFERROR(VLOOKUP(MYRANKS_H[[#This Row],[IDFANGRAPHS]],STEAMER_H[],COLUMN(STEAMER_H[H]),FALSE),0)</f>
        <v>132</v>
      </c>
      <c r="K583" s="56">
        <f>IFERROR(VLOOKUP(MYRANKS_H[[#This Row],[IDFANGRAPHS]],STEAMER_H[],COLUMN(STEAMER_H[2B]),FALSE),0)</f>
        <v>25</v>
      </c>
      <c r="L583" s="56">
        <f>IFERROR(VLOOKUP(MYRANKS_H[[#This Row],[IDFANGRAPHS]],STEAMER_H[],COLUMN(STEAMER_H[3B]),FALSE),0)</f>
        <v>1</v>
      </c>
      <c r="M583" s="56">
        <f>IFERROR(VLOOKUP(MYRANKS_H[[#This Row],[IDFANGRAPHS]],STEAMER_H[],COLUMN(STEAMER_H[HR]),FALSE),0)</f>
        <v>12</v>
      </c>
      <c r="N583" s="56">
        <f>IFERROR(VLOOKUP(MYRANKS_H[[#This Row],[IDFANGRAPHS]],STEAMER_H[],COLUMN(STEAMER_H[R]),FALSE),0)</f>
        <v>50</v>
      </c>
      <c r="O583" s="56">
        <f>IFERROR(VLOOKUP(MYRANKS_H[[#This Row],[IDFANGRAPHS]],STEAMER_H[],COLUMN(STEAMER_H[RBI]),FALSE),0)</f>
        <v>59</v>
      </c>
      <c r="P583" s="56">
        <f>IFERROR(VLOOKUP(MYRANKS_H[[#This Row],[IDFANGRAPHS]],STEAMER_H[],COLUMN(STEAMER_H[BB]),FALSE),0)</f>
        <v>20</v>
      </c>
      <c r="Q583" s="56">
        <f>IFERROR(VLOOKUP(MYRANKS_H[[#This Row],[IDFANGRAPHS]],STEAMER_H[],COLUMN(STEAMER_H[HBP]),FALSE),0)</f>
        <v>4</v>
      </c>
      <c r="R583" s="56">
        <f>IFERROR(VLOOKUP(MYRANKS_H[[#This Row],[IDFANGRAPHS]],STEAMER_H[],COLUMN(STEAMER_H[SO]),FALSE),0)</f>
        <v>85</v>
      </c>
      <c r="S583" s="56">
        <f>IFERROR(VLOOKUP(MYRANKS_H[[#This Row],[IDFANGRAPHS]],STEAMER_H[],COLUMN(STEAMER_H[SB]),FALSE),0)</f>
        <v>5</v>
      </c>
      <c r="T583" s="19">
        <f>IFERROR(MYRANKS_H[[#This Row],[H]]/MYRANKS_H[[#This Row],[AB]],0)</f>
        <v>0.26720647773279355</v>
      </c>
      <c r="U583" s="19">
        <f>IFERROR((MYRANKS_H[[#This Row],[H]]+MYRANKS_H[[#This Row],[BB]]+MYRANKS_H[[#This Row],[HBP]])/(MYRANKS_H[[#This Row],[AB]]+MYRANKS_H[[#This Row],[BB]]+MYRANKS_H[[#This Row],[HBP]]),0)</f>
        <v>0.30115830115830117</v>
      </c>
      <c r="V583" s="19">
        <f>IFERROR((MYRANKS_H[[#This Row],[H]]+MYRANKS_H[[#This Row],[2B]]+2*MYRANKS_H[[#This Row],[3B]]+3*MYRANKS_H[[#This Row],[HR]])/MYRANKS_H[[#This Row],[AB]],0)</f>
        <v>0.39473684210526316</v>
      </c>
      <c r="W58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3" s="27">
        <f>VLOOKUP(MYRANKS_H[[#This Row],[POS]],REPLACEMENT_LEVEL[],3,FALSE)</f>
        <v>0</v>
      </c>
      <c r="Y583" s="27">
        <f>MYRANKS_H[[#This Row],[PROJ PTS]]-MYRANKS_H[[#This Row],[REPL LEVEL]]</f>
        <v>0</v>
      </c>
      <c r="Z583" s="27">
        <f>RANK(MYRANKS_H[[#This Row],[POINTS OVER REPL]],MYRANKS_H[POINTS OVER REPL])</f>
        <v>1</v>
      </c>
      <c r="AA583" s="29">
        <f>IF(MYRANKS_H[[#This Row],[RANK]]&lt;=TOTAL_HITTERS_DRAFTED,MYRANKS_H[[#This Row],[POINTS OVER REPL]],0)</f>
        <v>0</v>
      </c>
      <c r="AB583" s="35">
        <f>MYRANKS_H[[#This Row],[POINTS OVER REPL]]*DOLLAR_VALUE_PER_POINT+1</f>
        <v>1</v>
      </c>
      <c r="AC583" s="35"/>
      <c r="AD583" s="29">
        <f>IF(AND(MYRANKS_H[[#This Row],[RANK]]&lt;=(TOTAL_HITTERS_DRAFTED-HITTERS_BELOW_REPL_DRAFTED),MYRANKS_H[[#This Row],[$ACTUAL]]=""),MYRANKS_H[[#This Row],[POINTS OVER REPL]],0)</f>
        <v>0</v>
      </c>
      <c r="AE583" s="35">
        <f>IF(MYRANKS_H[[#This Row],[$ACTUAL]]="",MYRANKS_H[[#This Row],[POINTS OVER REPL]]*REMAINING_DOLLAR_VALUE_PER_POINT+1,0)</f>
        <v>1</v>
      </c>
    </row>
    <row r="584" spans="1:31" ht="15" customHeight="1" x14ac:dyDescent="0.25">
      <c r="A584" s="2" t="s">
        <v>19085</v>
      </c>
      <c r="B584" s="14" t="str">
        <f>VLOOKUP(MYRANKS_H[[#This Row],[PLAYERID]],PLAYERIDMAP2[],COLUMN(PLAYERIDMAP2[LASTNAME]),FALSE)</f>
        <v>Garneau</v>
      </c>
      <c r="C584" s="14" t="str">
        <f>VLOOKUP(MYRANKS_H[[#This Row],[PLAYERID]],PLAYERIDMAP2[],COLUMN(PLAYERIDMAP2[FIRSTNAME]),FALSE)</f>
        <v>Dustin</v>
      </c>
      <c r="D584" s="14" t="str">
        <f>MYRANKS_H[[#This Row],[FNAME]]&amp;" "&amp;MYRANKS_H[[#This Row],[LNAME]]</f>
        <v>Dustin Garneau</v>
      </c>
      <c r="E584" s="14" t="str">
        <f>VLOOKUP(MYRANKS_H[[#This Row],[PLAYERID]],PLAYERIDMAP2[],COLUMN(PLAYERIDMAP2[TEAM]),FALSE)</f>
        <v>COL</v>
      </c>
      <c r="F584" s="14" t="str">
        <f>VLOOKUP(MYRANKS_H[[#This Row],[PLAYERID]],PLAYERIDMAP2[],COLUMN(PLAYERIDMAP2[POS]),FALSE)</f>
        <v>C</v>
      </c>
      <c r="G584" s="14">
        <f>IFERROR(VALUE(VLOOKUP(MYRANKS_H[[#This Row],[PLAYERID]],PLAYERIDMAP2[],COLUMN(PLAYERIDMAP2[IDFANGRAPHS]),FALSE)),VLOOKUP(MYRANKS_H[[#This Row],[PLAYERID]],PLAYERIDMAP2[],COLUMN(PLAYERIDMAP2[IDFANGRAPHS]),FALSE))</f>
        <v>9433</v>
      </c>
      <c r="H584" s="56">
        <f>IFERROR(VLOOKUP(MYRANKS_H[[#This Row],[IDFANGRAPHS]],STEAMER_H[],COLUMN(STEAMER_H[PA]),FALSE),0)</f>
        <v>181</v>
      </c>
      <c r="I584" s="56">
        <f>IFERROR(VLOOKUP(MYRANKS_H[[#This Row],[IDFANGRAPHS]],STEAMER_H[],COLUMN(STEAMER_H[AB]),FALSE),0)</f>
        <v>164</v>
      </c>
      <c r="J584" s="56">
        <f>IFERROR(VLOOKUP(MYRANKS_H[[#This Row],[IDFANGRAPHS]],STEAMER_H[],COLUMN(STEAMER_H[H]),FALSE),0)</f>
        <v>39</v>
      </c>
      <c r="K584" s="56">
        <f>IFERROR(VLOOKUP(MYRANKS_H[[#This Row],[IDFANGRAPHS]],STEAMER_H[],COLUMN(STEAMER_H[2B]),FALSE),0)</f>
        <v>8</v>
      </c>
      <c r="L584" s="56">
        <f>IFERROR(VLOOKUP(MYRANKS_H[[#This Row],[IDFANGRAPHS]],STEAMER_H[],COLUMN(STEAMER_H[3B]),FALSE),0)</f>
        <v>0</v>
      </c>
      <c r="M584" s="56">
        <f>IFERROR(VLOOKUP(MYRANKS_H[[#This Row],[IDFANGRAPHS]],STEAMER_H[],COLUMN(STEAMER_H[HR]),FALSE),0)</f>
        <v>5</v>
      </c>
      <c r="N584" s="56">
        <f>IFERROR(VLOOKUP(MYRANKS_H[[#This Row],[IDFANGRAPHS]],STEAMER_H[],COLUMN(STEAMER_H[R]),FALSE),0)</f>
        <v>18</v>
      </c>
      <c r="O584" s="56">
        <f>IFERROR(VLOOKUP(MYRANKS_H[[#This Row],[IDFANGRAPHS]],STEAMER_H[],COLUMN(STEAMER_H[RBI]),FALSE),0)</f>
        <v>19</v>
      </c>
      <c r="P584" s="56">
        <f>IFERROR(VLOOKUP(MYRANKS_H[[#This Row],[IDFANGRAPHS]],STEAMER_H[],COLUMN(STEAMER_H[BB]),FALSE),0)</f>
        <v>12</v>
      </c>
      <c r="Q584" s="56">
        <f>IFERROR(VLOOKUP(MYRANKS_H[[#This Row],[IDFANGRAPHS]],STEAMER_H[],COLUMN(STEAMER_H[HBP]),FALSE),0)</f>
        <v>2</v>
      </c>
      <c r="R584" s="56">
        <f>IFERROR(VLOOKUP(MYRANKS_H[[#This Row],[IDFANGRAPHS]],STEAMER_H[],COLUMN(STEAMER_H[SO]),FALSE),0)</f>
        <v>29</v>
      </c>
      <c r="S584" s="56">
        <f>IFERROR(VLOOKUP(MYRANKS_H[[#This Row],[IDFANGRAPHS]],STEAMER_H[],COLUMN(STEAMER_H[SB]),FALSE),0)</f>
        <v>1</v>
      </c>
      <c r="T584" s="19">
        <f>IFERROR(MYRANKS_H[[#This Row],[H]]/MYRANKS_H[[#This Row],[AB]],0)</f>
        <v>0.23780487804878048</v>
      </c>
      <c r="U584" s="19">
        <f>IFERROR((MYRANKS_H[[#This Row],[H]]+MYRANKS_H[[#This Row],[BB]]+MYRANKS_H[[#This Row],[HBP]])/(MYRANKS_H[[#This Row],[AB]]+MYRANKS_H[[#This Row],[BB]]+MYRANKS_H[[#This Row],[HBP]]),0)</f>
        <v>0.29775280898876405</v>
      </c>
      <c r="V584" s="19">
        <f>IFERROR((MYRANKS_H[[#This Row],[H]]+MYRANKS_H[[#This Row],[2B]]+2*MYRANKS_H[[#This Row],[3B]]+3*MYRANKS_H[[#This Row],[HR]])/MYRANKS_H[[#This Row],[AB]],0)</f>
        <v>0.37804878048780488</v>
      </c>
      <c r="W58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4" s="27">
        <f>VLOOKUP(MYRANKS_H[[#This Row],[POS]],REPLACEMENT_LEVEL[],3,FALSE)</f>
        <v>0</v>
      </c>
      <c r="Y584" s="27">
        <f>MYRANKS_H[[#This Row],[PROJ PTS]]-MYRANKS_H[[#This Row],[REPL LEVEL]]</f>
        <v>0</v>
      </c>
      <c r="Z584" s="27">
        <f>RANK(MYRANKS_H[[#This Row],[POINTS OVER REPL]],MYRANKS_H[POINTS OVER REPL])</f>
        <v>1</v>
      </c>
      <c r="AA584" s="29">
        <f>IF(MYRANKS_H[[#This Row],[RANK]]&lt;=TOTAL_HITTERS_DRAFTED,MYRANKS_H[[#This Row],[POINTS OVER REPL]],0)</f>
        <v>0</v>
      </c>
      <c r="AB584" s="35">
        <f>MYRANKS_H[[#This Row],[POINTS OVER REPL]]*DOLLAR_VALUE_PER_POINT+1</f>
        <v>1</v>
      </c>
      <c r="AC584" s="35"/>
      <c r="AD584" s="29">
        <f>IF(AND(MYRANKS_H[[#This Row],[RANK]]&lt;=(TOTAL_HITTERS_DRAFTED-HITTERS_BELOW_REPL_DRAFTED),MYRANKS_H[[#This Row],[$ACTUAL]]=""),MYRANKS_H[[#This Row],[POINTS OVER REPL]],0)</f>
        <v>0</v>
      </c>
      <c r="AE584" s="35">
        <f>IF(MYRANKS_H[[#This Row],[$ACTUAL]]="",MYRANKS_H[[#This Row],[POINTS OVER REPL]]*REMAINING_DOLLAR_VALUE_PER_POINT+1,0)</f>
        <v>1</v>
      </c>
    </row>
    <row r="585" spans="1:31" ht="15" customHeight="1" x14ac:dyDescent="0.25">
      <c r="A585" s="2" t="s">
        <v>12671</v>
      </c>
      <c r="B585" s="14" t="str">
        <f>VLOOKUP(MYRANKS_H[[#This Row],[PLAYERID]],PLAYERIDMAP2[],COLUMN(PLAYERIDMAP2[LASTNAME]),FALSE)</f>
        <v>Getz</v>
      </c>
      <c r="C585" s="14" t="str">
        <f>VLOOKUP(MYRANKS_H[[#This Row],[PLAYERID]],PLAYERIDMAP2[],COLUMN(PLAYERIDMAP2[FIRSTNAME]),FALSE)</f>
        <v>Chris</v>
      </c>
      <c r="D585" s="14" t="str">
        <f>MYRANKS_H[[#This Row],[FNAME]]&amp;" "&amp;MYRANKS_H[[#This Row],[LNAME]]</f>
        <v>Chris Getz</v>
      </c>
      <c r="E585" s="14" t="str">
        <f>VLOOKUP(MYRANKS_H[[#This Row],[PLAYERID]],PLAYERIDMAP2[],COLUMN(PLAYERIDMAP2[TEAM]),FALSE)</f>
        <v>N/A</v>
      </c>
      <c r="F585" s="14" t="str">
        <f>VLOOKUP(MYRANKS_H[[#This Row],[PLAYERID]],PLAYERIDMAP2[],COLUMN(PLAYERIDMAP2[POS]),FALSE)</f>
        <v>2B</v>
      </c>
      <c r="G585" s="14">
        <f>IFERROR(VALUE(VLOOKUP(MYRANKS_H[[#This Row],[PLAYERID]],PLAYERIDMAP2[],COLUMN(PLAYERIDMAP2[IDFANGRAPHS]),FALSE)),VLOOKUP(MYRANKS_H[[#This Row],[PLAYERID]],PLAYERIDMAP2[],COLUMN(PLAYERIDMAP2[IDFANGRAPHS]),FALSE))</f>
        <v>3388</v>
      </c>
      <c r="H585" s="56">
        <f>IFERROR(VLOOKUP(MYRANKS_H[[#This Row],[IDFANGRAPHS]],STEAMER_H[],COLUMN(STEAMER_H[PA]),FALSE),0)</f>
        <v>1</v>
      </c>
      <c r="I585" s="56">
        <f>IFERROR(VLOOKUP(MYRANKS_H[[#This Row],[IDFANGRAPHS]],STEAMER_H[],COLUMN(STEAMER_H[AB]),FALSE),0)</f>
        <v>1</v>
      </c>
      <c r="J585" s="56">
        <f>IFERROR(VLOOKUP(MYRANKS_H[[#This Row],[IDFANGRAPHS]],STEAMER_H[],COLUMN(STEAMER_H[H]),FALSE),0)</f>
        <v>0</v>
      </c>
      <c r="K585" s="56">
        <f>IFERROR(VLOOKUP(MYRANKS_H[[#This Row],[IDFANGRAPHS]],STEAMER_H[],COLUMN(STEAMER_H[2B]),FALSE),0)</f>
        <v>0</v>
      </c>
      <c r="L585" s="56">
        <f>IFERROR(VLOOKUP(MYRANKS_H[[#This Row],[IDFANGRAPHS]],STEAMER_H[],COLUMN(STEAMER_H[3B]),FALSE),0)</f>
        <v>0</v>
      </c>
      <c r="M585" s="56">
        <f>IFERROR(VLOOKUP(MYRANKS_H[[#This Row],[IDFANGRAPHS]],STEAMER_H[],COLUMN(STEAMER_H[HR]),FALSE),0)</f>
        <v>0</v>
      </c>
      <c r="N585" s="56">
        <f>IFERROR(VLOOKUP(MYRANKS_H[[#This Row],[IDFANGRAPHS]],STEAMER_H[],COLUMN(STEAMER_H[R]),FALSE),0)</f>
        <v>0</v>
      </c>
      <c r="O585" s="56">
        <f>IFERROR(VLOOKUP(MYRANKS_H[[#This Row],[IDFANGRAPHS]],STEAMER_H[],COLUMN(STEAMER_H[RBI]),FALSE),0)</f>
        <v>0</v>
      </c>
      <c r="P585" s="56">
        <f>IFERROR(VLOOKUP(MYRANKS_H[[#This Row],[IDFANGRAPHS]],STEAMER_H[],COLUMN(STEAMER_H[BB]),FALSE),0)</f>
        <v>0</v>
      </c>
      <c r="Q585" s="56">
        <f>IFERROR(VLOOKUP(MYRANKS_H[[#This Row],[IDFANGRAPHS]],STEAMER_H[],COLUMN(STEAMER_H[HBP]),FALSE),0)</f>
        <v>0</v>
      </c>
      <c r="R585" s="56">
        <f>IFERROR(VLOOKUP(MYRANKS_H[[#This Row],[IDFANGRAPHS]],STEAMER_H[],COLUMN(STEAMER_H[SO]),FALSE),0)</f>
        <v>0</v>
      </c>
      <c r="S585" s="56">
        <f>IFERROR(VLOOKUP(MYRANKS_H[[#This Row],[IDFANGRAPHS]],STEAMER_H[],COLUMN(STEAMER_H[SB]),FALSE),0)</f>
        <v>0</v>
      </c>
      <c r="T585" s="19">
        <f>IFERROR(MYRANKS_H[[#This Row],[H]]/MYRANKS_H[[#This Row],[AB]],0)</f>
        <v>0</v>
      </c>
      <c r="U585" s="19">
        <f>IFERROR((MYRANKS_H[[#This Row],[H]]+MYRANKS_H[[#This Row],[BB]]+MYRANKS_H[[#This Row],[HBP]])/(MYRANKS_H[[#This Row],[AB]]+MYRANKS_H[[#This Row],[BB]]+MYRANKS_H[[#This Row],[HBP]]),0)</f>
        <v>0</v>
      </c>
      <c r="V585" s="19">
        <f>IFERROR((MYRANKS_H[[#This Row],[H]]+MYRANKS_H[[#This Row],[2B]]+2*MYRANKS_H[[#This Row],[3B]]+3*MYRANKS_H[[#This Row],[HR]])/MYRANKS_H[[#This Row],[AB]],0)</f>
        <v>0</v>
      </c>
      <c r="W58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5" s="27">
        <f>VLOOKUP(MYRANKS_H[[#This Row],[POS]],REPLACEMENT_LEVEL[],3,FALSE)</f>
        <v>0</v>
      </c>
      <c r="Y585" s="27">
        <f>MYRANKS_H[[#This Row],[PROJ PTS]]-MYRANKS_H[[#This Row],[REPL LEVEL]]</f>
        <v>0</v>
      </c>
      <c r="Z585" s="27">
        <f>RANK(MYRANKS_H[[#This Row],[POINTS OVER REPL]],MYRANKS_H[POINTS OVER REPL])</f>
        <v>1</v>
      </c>
      <c r="AA585" s="29">
        <f>IF(MYRANKS_H[[#This Row],[RANK]]&lt;=TOTAL_HITTERS_DRAFTED,MYRANKS_H[[#This Row],[POINTS OVER REPL]],0)</f>
        <v>0</v>
      </c>
      <c r="AB585" s="35">
        <f>MYRANKS_H[[#This Row],[POINTS OVER REPL]]*DOLLAR_VALUE_PER_POINT+1</f>
        <v>1</v>
      </c>
      <c r="AC585" s="35"/>
      <c r="AD585" s="29">
        <f>IF(AND(MYRANKS_H[[#This Row],[RANK]]&lt;=(TOTAL_HITTERS_DRAFTED-HITTERS_BELOW_REPL_DRAFTED),MYRANKS_H[[#This Row],[$ACTUAL]]=""),MYRANKS_H[[#This Row],[POINTS OVER REPL]],0)</f>
        <v>0</v>
      </c>
      <c r="AE585" s="35">
        <f>IF(MYRANKS_H[[#This Row],[$ACTUAL]]="",MYRANKS_H[[#This Row],[POINTS OVER REPL]]*REMAINING_DOLLAR_VALUE_PER_POINT+1,0)</f>
        <v>1</v>
      </c>
    </row>
    <row r="586" spans="1:31" ht="15" customHeight="1" x14ac:dyDescent="0.25">
      <c r="A586" s="2" t="s">
        <v>12675</v>
      </c>
      <c r="B586" s="14" t="str">
        <f>VLOOKUP(MYRANKS_H[[#This Row],[PLAYERID]],PLAYERIDMAP2[],COLUMN(PLAYERIDMAP2[LASTNAME]),FALSE)</f>
        <v>Giambi</v>
      </c>
      <c r="C586" s="14" t="str">
        <f>VLOOKUP(MYRANKS_H[[#This Row],[PLAYERID]],PLAYERIDMAP2[],COLUMN(PLAYERIDMAP2[FIRSTNAME]),FALSE)</f>
        <v>Jason</v>
      </c>
      <c r="D586" s="14" t="str">
        <f>MYRANKS_H[[#This Row],[FNAME]]&amp;" "&amp;MYRANKS_H[[#This Row],[LNAME]]</f>
        <v>Jason Giambi</v>
      </c>
      <c r="E586" s="14" t="str">
        <f>VLOOKUP(MYRANKS_H[[#This Row],[PLAYERID]],PLAYERIDMAP2[],COLUMN(PLAYERIDMAP2[TEAM]),FALSE)</f>
        <v>N/A</v>
      </c>
      <c r="F586" s="14" t="str">
        <f>VLOOKUP(MYRANKS_H[[#This Row],[PLAYERID]],PLAYERIDMAP2[],COLUMN(PLAYERIDMAP2[POS]),FALSE)</f>
        <v>DH</v>
      </c>
      <c r="G586" s="14">
        <f>IFERROR(VALUE(VLOOKUP(MYRANKS_H[[#This Row],[PLAYERID]],PLAYERIDMAP2[],COLUMN(PLAYERIDMAP2[IDFANGRAPHS]),FALSE)),VLOOKUP(MYRANKS_H[[#This Row],[PLAYERID]],PLAYERIDMAP2[],COLUMN(PLAYERIDMAP2[IDFANGRAPHS]),FALSE))</f>
        <v>818</v>
      </c>
      <c r="H586" s="56">
        <f>IFERROR(VLOOKUP(MYRANKS_H[[#This Row],[IDFANGRAPHS]],STEAMER_H[],COLUMN(STEAMER_H[PA]),FALSE),0)</f>
        <v>1</v>
      </c>
      <c r="I586" s="56">
        <f>IFERROR(VLOOKUP(MYRANKS_H[[#This Row],[IDFANGRAPHS]],STEAMER_H[],COLUMN(STEAMER_H[AB]),FALSE),0)</f>
        <v>1</v>
      </c>
      <c r="J586" s="56">
        <f>IFERROR(VLOOKUP(MYRANKS_H[[#This Row],[IDFANGRAPHS]],STEAMER_H[],COLUMN(STEAMER_H[H]),FALSE),0)</f>
        <v>0</v>
      </c>
      <c r="K586" s="56">
        <f>IFERROR(VLOOKUP(MYRANKS_H[[#This Row],[IDFANGRAPHS]],STEAMER_H[],COLUMN(STEAMER_H[2B]),FALSE),0)</f>
        <v>0</v>
      </c>
      <c r="L586" s="56">
        <f>IFERROR(VLOOKUP(MYRANKS_H[[#This Row],[IDFANGRAPHS]],STEAMER_H[],COLUMN(STEAMER_H[3B]),FALSE),0)</f>
        <v>0</v>
      </c>
      <c r="M586" s="56">
        <f>IFERROR(VLOOKUP(MYRANKS_H[[#This Row],[IDFANGRAPHS]],STEAMER_H[],COLUMN(STEAMER_H[HR]),FALSE),0)</f>
        <v>0</v>
      </c>
      <c r="N586" s="56">
        <f>IFERROR(VLOOKUP(MYRANKS_H[[#This Row],[IDFANGRAPHS]],STEAMER_H[],COLUMN(STEAMER_H[R]),FALSE),0)</f>
        <v>0</v>
      </c>
      <c r="O586" s="56">
        <f>IFERROR(VLOOKUP(MYRANKS_H[[#This Row],[IDFANGRAPHS]],STEAMER_H[],COLUMN(STEAMER_H[RBI]),FALSE),0)</f>
        <v>0</v>
      </c>
      <c r="P586" s="56">
        <f>IFERROR(VLOOKUP(MYRANKS_H[[#This Row],[IDFANGRAPHS]],STEAMER_H[],COLUMN(STEAMER_H[BB]),FALSE),0)</f>
        <v>0</v>
      </c>
      <c r="Q586" s="56">
        <f>IFERROR(VLOOKUP(MYRANKS_H[[#This Row],[IDFANGRAPHS]],STEAMER_H[],COLUMN(STEAMER_H[HBP]),FALSE),0)</f>
        <v>0</v>
      </c>
      <c r="R586" s="56">
        <f>IFERROR(VLOOKUP(MYRANKS_H[[#This Row],[IDFANGRAPHS]],STEAMER_H[],COLUMN(STEAMER_H[SO]),FALSE),0)</f>
        <v>0</v>
      </c>
      <c r="S586" s="56">
        <f>IFERROR(VLOOKUP(MYRANKS_H[[#This Row],[IDFANGRAPHS]],STEAMER_H[],COLUMN(STEAMER_H[SB]),FALSE),0)</f>
        <v>0</v>
      </c>
      <c r="T586" s="19">
        <f>IFERROR(MYRANKS_H[[#This Row],[H]]/MYRANKS_H[[#This Row],[AB]],0)</f>
        <v>0</v>
      </c>
      <c r="U586" s="19">
        <f>IFERROR((MYRANKS_H[[#This Row],[H]]+MYRANKS_H[[#This Row],[BB]]+MYRANKS_H[[#This Row],[HBP]])/(MYRANKS_H[[#This Row],[AB]]+MYRANKS_H[[#This Row],[BB]]+MYRANKS_H[[#This Row],[HBP]]),0)</f>
        <v>0</v>
      </c>
      <c r="V586" s="19">
        <f>IFERROR((MYRANKS_H[[#This Row],[H]]+MYRANKS_H[[#This Row],[2B]]+2*MYRANKS_H[[#This Row],[3B]]+3*MYRANKS_H[[#This Row],[HR]])/MYRANKS_H[[#This Row],[AB]],0)</f>
        <v>0</v>
      </c>
      <c r="W58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6" s="27">
        <f>VLOOKUP(MYRANKS_H[[#This Row],[POS]],REPLACEMENT_LEVEL[],3,FALSE)</f>
        <v>0</v>
      </c>
      <c r="Y586" s="27">
        <f>MYRANKS_H[[#This Row],[PROJ PTS]]-MYRANKS_H[[#This Row],[REPL LEVEL]]</f>
        <v>0</v>
      </c>
      <c r="Z586" s="27">
        <f>RANK(MYRANKS_H[[#This Row],[POINTS OVER REPL]],MYRANKS_H[POINTS OVER REPL])</f>
        <v>1</v>
      </c>
      <c r="AA586" s="29">
        <f>IF(MYRANKS_H[[#This Row],[RANK]]&lt;=TOTAL_HITTERS_DRAFTED,MYRANKS_H[[#This Row],[POINTS OVER REPL]],0)</f>
        <v>0</v>
      </c>
      <c r="AB586" s="35">
        <f>MYRANKS_H[[#This Row],[POINTS OVER REPL]]*DOLLAR_VALUE_PER_POINT+1</f>
        <v>1</v>
      </c>
      <c r="AC586" s="35"/>
      <c r="AD586" s="29">
        <f>IF(AND(MYRANKS_H[[#This Row],[RANK]]&lt;=(TOTAL_HITTERS_DRAFTED-HITTERS_BELOW_REPL_DRAFTED),MYRANKS_H[[#This Row],[$ACTUAL]]=""),MYRANKS_H[[#This Row],[POINTS OVER REPL]],0)</f>
        <v>0</v>
      </c>
      <c r="AE586" s="35">
        <f>IF(MYRANKS_H[[#This Row],[$ACTUAL]]="",MYRANKS_H[[#This Row],[POINTS OVER REPL]]*REMAINING_DOLLAR_VALUE_PER_POINT+1,0)</f>
        <v>1</v>
      </c>
    </row>
    <row r="587" spans="1:31" ht="15" customHeight="1" x14ac:dyDescent="0.25">
      <c r="A587" s="2" t="s">
        <v>20170</v>
      </c>
      <c r="B587" s="14" t="str">
        <f>VLOOKUP(MYRANKS_H[[#This Row],[PLAYERID]],PLAYERIDMAP2[],COLUMN(PLAYERIDMAP2[LASTNAME]),FALSE)</f>
        <v>Gimenez</v>
      </c>
      <c r="C587" s="14" t="str">
        <f>VLOOKUP(MYRANKS_H[[#This Row],[PLAYERID]],PLAYERIDMAP2[],COLUMN(PLAYERIDMAP2[FIRSTNAME]),FALSE)</f>
        <v>Chris</v>
      </c>
      <c r="D587" s="14" t="str">
        <f>MYRANKS_H[[#This Row],[FNAME]]&amp;" "&amp;MYRANKS_H[[#This Row],[LNAME]]</f>
        <v>Chris Gimenez</v>
      </c>
      <c r="E587" s="14" t="str">
        <f>VLOOKUP(MYRANKS_H[[#This Row],[PLAYERID]],PLAYERIDMAP2[],COLUMN(PLAYERIDMAP2[TEAM]),FALSE)</f>
        <v>TEX</v>
      </c>
      <c r="F587" s="14" t="str">
        <f>VLOOKUP(MYRANKS_H[[#This Row],[PLAYERID]],PLAYERIDMAP2[],COLUMN(PLAYERIDMAP2[POS]),FALSE)</f>
        <v>C</v>
      </c>
      <c r="G587" s="14">
        <f>IFERROR(VALUE(VLOOKUP(MYRANKS_H[[#This Row],[PLAYERID]],PLAYERIDMAP2[],COLUMN(PLAYERIDMAP2[IDFANGRAPHS]),FALSE)),VLOOKUP(MYRANKS_H[[#This Row],[PLAYERID]],PLAYERIDMAP2[],COLUMN(PLAYERIDMAP2[IDFANGRAPHS]),FALSE))</f>
        <v>7324</v>
      </c>
      <c r="H587" s="56">
        <f>IFERROR(VLOOKUP(MYRANKS_H[[#This Row],[IDFANGRAPHS]],STEAMER_H[],COLUMN(STEAMER_H[PA]),FALSE),0)</f>
        <v>179</v>
      </c>
      <c r="I587" s="56">
        <f>IFERROR(VLOOKUP(MYRANKS_H[[#This Row],[IDFANGRAPHS]],STEAMER_H[],COLUMN(STEAMER_H[AB]),FALSE),0)</f>
        <v>160</v>
      </c>
      <c r="J587" s="56">
        <f>IFERROR(VLOOKUP(MYRANKS_H[[#This Row],[IDFANGRAPHS]],STEAMER_H[],COLUMN(STEAMER_H[H]),FALSE),0)</f>
        <v>38</v>
      </c>
      <c r="K587" s="56">
        <f>IFERROR(VLOOKUP(MYRANKS_H[[#This Row],[IDFANGRAPHS]],STEAMER_H[],COLUMN(STEAMER_H[2B]),FALSE),0)</f>
        <v>7</v>
      </c>
      <c r="L587" s="56">
        <f>IFERROR(VLOOKUP(MYRANKS_H[[#This Row],[IDFANGRAPHS]],STEAMER_H[],COLUMN(STEAMER_H[3B]),FALSE),0)</f>
        <v>1</v>
      </c>
      <c r="M587" s="56">
        <f>IFERROR(VLOOKUP(MYRANKS_H[[#This Row],[IDFANGRAPHS]],STEAMER_H[],COLUMN(STEAMER_H[HR]),FALSE),0)</f>
        <v>3</v>
      </c>
      <c r="N587" s="56">
        <f>IFERROR(VLOOKUP(MYRANKS_H[[#This Row],[IDFANGRAPHS]],STEAMER_H[],COLUMN(STEAMER_H[R]),FALSE),0)</f>
        <v>18</v>
      </c>
      <c r="O587" s="56">
        <f>IFERROR(VLOOKUP(MYRANKS_H[[#This Row],[IDFANGRAPHS]],STEAMER_H[],COLUMN(STEAMER_H[RBI]),FALSE),0)</f>
        <v>17</v>
      </c>
      <c r="P587" s="56">
        <f>IFERROR(VLOOKUP(MYRANKS_H[[#This Row],[IDFANGRAPHS]],STEAMER_H[],COLUMN(STEAMER_H[BB]),FALSE),0)</f>
        <v>14</v>
      </c>
      <c r="Q587" s="56">
        <f>IFERROR(VLOOKUP(MYRANKS_H[[#This Row],[IDFANGRAPHS]],STEAMER_H[],COLUMN(STEAMER_H[HBP]),FALSE),0)</f>
        <v>1</v>
      </c>
      <c r="R587" s="56">
        <f>IFERROR(VLOOKUP(MYRANKS_H[[#This Row],[IDFANGRAPHS]],STEAMER_H[],COLUMN(STEAMER_H[SO]),FALSE),0)</f>
        <v>39</v>
      </c>
      <c r="S587" s="56">
        <f>IFERROR(VLOOKUP(MYRANKS_H[[#This Row],[IDFANGRAPHS]],STEAMER_H[],COLUMN(STEAMER_H[SB]),FALSE),0)</f>
        <v>2</v>
      </c>
      <c r="T587" s="19">
        <f>IFERROR(MYRANKS_H[[#This Row],[H]]/MYRANKS_H[[#This Row],[AB]],0)</f>
        <v>0.23749999999999999</v>
      </c>
      <c r="U587" s="19">
        <f>IFERROR((MYRANKS_H[[#This Row],[H]]+MYRANKS_H[[#This Row],[BB]]+MYRANKS_H[[#This Row],[HBP]])/(MYRANKS_H[[#This Row],[AB]]+MYRANKS_H[[#This Row],[BB]]+MYRANKS_H[[#This Row],[HBP]]),0)</f>
        <v>0.30285714285714288</v>
      </c>
      <c r="V587" s="19">
        <f>IFERROR((MYRANKS_H[[#This Row],[H]]+MYRANKS_H[[#This Row],[2B]]+2*MYRANKS_H[[#This Row],[3B]]+3*MYRANKS_H[[#This Row],[HR]])/MYRANKS_H[[#This Row],[AB]],0)</f>
        <v>0.35</v>
      </c>
      <c r="W58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7" s="27">
        <f>VLOOKUP(MYRANKS_H[[#This Row],[POS]],REPLACEMENT_LEVEL[],3,FALSE)</f>
        <v>0</v>
      </c>
      <c r="Y587" s="27">
        <f>MYRANKS_H[[#This Row],[PROJ PTS]]-MYRANKS_H[[#This Row],[REPL LEVEL]]</f>
        <v>0</v>
      </c>
      <c r="Z587" s="27">
        <f>RANK(MYRANKS_H[[#This Row],[POINTS OVER REPL]],MYRANKS_H[POINTS OVER REPL])</f>
        <v>1</v>
      </c>
      <c r="AA587" s="29">
        <f>IF(MYRANKS_H[[#This Row],[RANK]]&lt;=TOTAL_HITTERS_DRAFTED,MYRANKS_H[[#This Row],[POINTS OVER REPL]],0)</f>
        <v>0</v>
      </c>
      <c r="AB587" s="35">
        <f>MYRANKS_H[[#This Row],[POINTS OVER REPL]]*DOLLAR_VALUE_PER_POINT+1</f>
        <v>1</v>
      </c>
      <c r="AC587" s="35"/>
      <c r="AD587" s="29">
        <f>IF(AND(MYRANKS_H[[#This Row],[RANK]]&lt;=(TOTAL_HITTERS_DRAFTED-HITTERS_BELOW_REPL_DRAFTED),MYRANKS_H[[#This Row],[$ACTUAL]]=""),MYRANKS_H[[#This Row],[POINTS OVER REPL]],0)</f>
        <v>0</v>
      </c>
      <c r="AE587" s="35">
        <f>IF(MYRANKS_H[[#This Row],[$ACTUAL]]="",MYRANKS_H[[#This Row],[POINTS OVER REPL]]*REMAINING_DOLLAR_VALUE_PER_POINT+1,0)</f>
        <v>1</v>
      </c>
    </row>
    <row r="588" spans="1:31" ht="15" customHeight="1" x14ac:dyDescent="0.25">
      <c r="A588" s="2" t="s">
        <v>12695</v>
      </c>
      <c r="B588" s="14" t="str">
        <f>VLOOKUP(MYRANKS_H[[#This Row],[PLAYERID]],PLAYERIDMAP2[],COLUMN(PLAYERIDMAP2[LASTNAME]),FALSE)</f>
        <v>Gimenez</v>
      </c>
      <c r="C588" s="14" t="str">
        <f>VLOOKUP(MYRANKS_H[[#This Row],[PLAYERID]],PLAYERIDMAP2[],COLUMN(PLAYERIDMAP2[FIRSTNAME]),FALSE)</f>
        <v>Hector</v>
      </c>
      <c r="D588" s="14" t="str">
        <f>MYRANKS_H[[#This Row],[FNAME]]&amp;" "&amp;MYRANKS_H[[#This Row],[LNAME]]</f>
        <v>Hector Gimenez</v>
      </c>
      <c r="E588" s="14" t="str">
        <f>VLOOKUP(MYRANKS_H[[#This Row],[PLAYERID]],PLAYERIDMAP2[],COLUMN(PLAYERIDMAP2[TEAM]),FALSE)</f>
        <v>CHW</v>
      </c>
      <c r="F588" s="14" t="str">
        <f>VLOOKUP(MYRANKS_H[[#This Row],[PLAYERID]],PLAYERIDMAP2[],COLUMN(PLAYERIDMAP2[POS]),FALSE)</f>
        <v>C</v>
      </c>
      <c r="G588" s="14">
        <f>IFERROR(VALUE(VLOOKUP(MYRANKS_H[[#This Row],[PLAYERID]],PLAYERIDMAP2[],COLUMN(PLAYERIDMAP2[IDFANGRAPHS]),FALSE)),VLOOKUP(MYRANKS_H[[#This Row],[PLAYERID]],PLAYERIDMAP2[],COLUMN(PLAYERIDMAP2[IDFANGRAPHS]),FALSE))</f>
        <v>2172</v>
      </c>
      <c r="H588" s="56">
        <f>IFERROR(VLOOKUP(MYRANKS_H[[#This Row],[IDFANGRAPHS]],STEAMER_H[],COLUMN(STEAMER_H[PA]),FALSE),0)</f>
        <v>0</v>
      </c>
      <c r="I588" s="56">
        <f>IFERROR(VLOOKUP(MYRANKS_H[[#This Row],[IDFANGRAPHS]],STEAMER_H[],COLUMN(STEAMER_H[AB]),FALSE),0)</f>
        <v>0</v>
      </c>
      <c r="J588" s="56">
        <f>IFERROR(VLOOKUP(MYRANKS_H[[#This Row],[IDFANGRAPHS]],STEAMER_H[],COLUMN(STEAMER_H[H]),FALSE),0)</f>
        <v>0</v>
      </c>
      <c r="K588" s="56">
        <f>IFERROR(VLOOKUP(MYRANKS_H[[#This Row],[IDFANGRAPHS]],STEAMER_H[],COLUMN(STEAMER_H[2B]),FALSE),0)</f>
        <v>0</v>
      </c>
      <c r="L588" s="56">
        <f>IFERROR(VLOOKUP(MYRANKS_H[[#This Row],[IDFANGRAPHS]],STEAMER_H[],COLUMN(STEAMER_H[3B]),FALSE),0)</f>
        <v>0</v>
      </c>
      <c r="M588" s="56">
        <f>IFERROR(VLOOKUP(MYRANKS_H[[#This Row],[IDFANGRAPHS]],STEAMER_H[],COLUMN(STEAMER_H[HR]),FALSE),0)</f>
        <v>0</v>
      </c>
      <c r="N588" s="56">
        <f>IFERROR(VLOOKUP(MYRANKS_H[[#This Row],[IDFANGRAPHS]],STEAMER_H[],COLUMN(STEAMER_H[R]),FALSE),0)</f>
        <v>0</v>
      </c>
      <c r="O588" s="56">
        <f>IFERROR(VLOOKUP(MYRANKS_H[[#This Row],[IDFANGRAPHS]],STEAMER_H[],COLUMN(STEAMER_H[RBI]),FALSE),0)</f>
        <v>0</v>
      </c>
      <c r="P588" s="56">
        <f>IFERROR(VLOOKUP(MYRANKS_H[[#This Row],[IDFANGRAPHS]],STEAMER_H[],COLUMN(STEAMER_H[BB]),FALSE),0)</f>
        <v>0</v>
      </c>
      <c r="Q588" s="56">
        <f>IFERROR(VLOOKUP(MYRANKS_H[[#This Row],[IDFANGRAPHS]],STEAMER_H[],COLUMN(STEAMER_H[HBP]),FALSE),0)</f>
        <v>0</v>
      </c>
      <c r="R588" s="56">
        <f>IFERROR(VLOOKUP(MYRANKS_H[[#This Row],[IDFANGRAPHS]],STEAMER_H[],COLUMN(STEAMER_H[SO]),FALSE),0)</f>
        <v>0</v>
      </c>
      <c r="S588" s="56">
        <f>IFERROR(VLOOKUP(MYRANKS_H[[#This Row],[IDFANGRAPHS]],STEAMER_H[],COLUMN(STEAMER_H[SB]),FALSE),0)</f>
        <v>0</v>
      </c>
      <c r="T588" s="19">
        <f>IFERROR(MYRANKS_H[[#This Row],[H]]/MYRANKS_H[[#This Row],[AB]],0)</f>
        <v>0</v>
      </c>
      <c r="U588" s="19">
        <f>IFERROR((MYRANKS_H[[#This Row],[H]]+MYRANKS_H[[#This Row],[BB]]+MYRANKS_H[[#This Row],[HBP]])/(MYRANKS_H[[#This Row],[AB]]+MYRANKS_H[[#This Row],[BB]]+MYRANKS_H[[#This Row],[HBP]]),0)</f>
        <v>0</v>
      </c>
      <c r="V588" s="19">
        <f>IFERROR((MYRANKS_H[[#This Row],[H]]+MYRANKS_H[[#This Row],[2B]]+2*MYRANKS_H[[#This Row],[3B]]+3*MYRANKS_H[[#This Row],[HR]])/MYRANKS_H[[#This Row],[AB]],0)</f>
        <v>0</v>
      </c>
      <c r="W58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8" s="27">
        <f>VLOOKUP(MYRANKS_H[[#This Row],[POS]],REPLACEMENT_LEVEL[],3,FALSE)</f>
        <v>0</v>
      </c>
      <c r="Y588" s="27">
        <f>MYRANKS_H[[#This Row],[PROJ PTS]]-MYRANKS_H[[#This Row],[REPL LEVEL]]</f>
        <v>0</v>
      </c>
      <c r="Z588" s="27">
        <f>RANK(MYRANKS_H[[#This Row],[POINTS OVER REPL]],MYRANKS_H[POINTS OVER REPL])</f>
        <v>1</v>
      </c>
      <c r="AA588" s="29">
        <f>IF(MYRANKS_H[[#This Row],[RANK]]&lt;=TOTAL_HITTERS_DRAFTED,MYRANKS_H[[#This Row],[POINTS OVER REPL]],0)</f>
        <v>0</v>
      </c>
      <c r="AB588" s="35">
        <f>MYRANKS_H[[#This Row],[POINTS OVER REPL]]*DOLLAR_VALUE_PER_POINT+1</f>
        <v>1</v>
      </c>
      <c r="AC588" s="35"/>
      <c r="AD588" s="29">
        <f>IF(AND(MYRANKS_H[[#This Row],[RANK]]&lt;=(TOTAL_HITTERS_DRAFTED-HITTERS_BELOW_REPL_DRAFTED),MYRANKS_H[[#This Row],[$ACTUAL]]=""),MYRANKS_H[[#This Row],[POINTS OVER REPL]],0)</f>
        <v>0</v>
      </c>
      <c r="AE588" s="35">
        <f>IF(MYRANKS_H[[#This Row],[$ACTUAL]]="",MYRANKS_H[[#This Row],[POINTS OVER REPL]]*REMAINING_DOLLAR_VALUE_PER_POINT+1,0)</f>
        <v>1</v>
      </c>
    </row>
    <row r="589" spans="1:31" ht="15" customHeight="1" x14ac:dyDescent="0.25">
      <c r="A589" s="2" t="s">
        <v>12698</v>
      </c>
      <c r="B589" s="14" t="str">
        <f>VLOOKUP(MYRANKS_H[[#This Row],[PLAYERID]],PLAYERIDMAP2[],COLUMN(PLAYERIDMAP2[LASTNAME]),FALSE)</f>
        <v>Gindl</v>
      </c>
      <c r="C589" s="14" t="str">
        <f>VLOOKUP(MYRANKS_H[[#This Row],[PLAYERID]],PLAYERIDMAP2[],COLUMN(PLAYERIDMAP2[FIRSTNAME]),FALSE)</f>
        <v>Caleb</v>
      </c>
      <c r="D589" s="14" t="str">
        <f>MYRANKS_H[[#This Row],[FNAME]]&amp;" "&amp;MYRANKS_H[[#This Row],[LNAME]]</f>
        <v>Caleb Gindl</v>
      </c>
      <c r="E589" s="14" t="str">
        <f>VLOOKUP(MYRANKS_H[[#This Row],[PLAYERID]],PLAYERIDMAP2[],COLUMN(PLAYERIDMAP2[TEAM]),FALSE)</f>
        <v>MIL</v>
      </c>
      <c r="F589" s="14" t="str">
        <f>VLOOKUP(MYRANKS_H[[#This Row],[PLAYERID]],PLAYERIDMAP2[],COLUMN(PLAYERIDMAP2[POS]),FALSE)</f>
        <v>OF</v>
      </c>
      <c r="G589" s="14">
        <f>IFERROR(VALUE(VLOOKUP(MYRANKS_H[[#This Row],[PLAYERID]],PLAYERIDMAP2[],COLUMN(PLAYERIDMAP2[IDFANGRAPHS]),FALSE)),VLOOKUP(MYRANKS_H[[#This Row],[PLAYERID]],PLAYERIDMAP2[],COLUMN(PLAYERIDMAP2[IDFANGRAPHS]),FALSE))</f>
        <v>5002</v>
      </c>
      <c r="H589" s="56">
        <f>IFERROR(VLOOKUP(MYRANKS_H[[#This Row],[IDFANGRAPHS]],STEAMER_H[],COLUMN(STEAMER_H[PA]),FALSE),0)</f>
        <v>1</v>
      </c>
      <c r="I589" s="56">
        <f>IFERROR(VLOOKUP(MYRANKS_H[[#This Row],[IDFANGRAPHS]],STEAMER_H[],COLUMN(STEAMER_H[AB]),FALSE),0)</f>
        <v>1</v>
      </c>
      <c r="J589" s="56">
        <f>IFERROR(VLOOKUP(MYRANKS_H[[#This Row],[IDFANGRAPHS]],STEAMER_H[],COLUMN(STEAMER_H[H]),FALSE),0)</f>
        <v>0</v>
      </c>
      <c r="K589" s="56">
        <f>IFERROR(VLOOKUP(MYRANKS_H[[#This Row],[IDFANGRAPHS]],STEAMER_H[],COLUMN(STEAMER_H[2B]),FALSE),0)</f>
        <v>0</v>
      </c>
      <c r="L589" s="56">
        <f>IFERROR(VLOOKUP(MYRANKS_H[[#This Row],[IDFANGRAPHS]],STEAMER_H[],COLUMN(STEAMER_H[3B]),FALSE),0)</f>
        <v>0</v>
      </c>
      <c r="M589" s="56">
        <f>IFERROR(VLOOKUP(MYRANKS_H[[#This Row],[IDFANGRAPHS]],STEAMER_H[],COLUMN(STEAMER_H[HR]),FALSE),0)</f>
        <v>0</v>
      </c>
      <c r="N589" s="56">
        <f>IFERROR(VLOOKUP(MYRANKS_H[[#This Row],[IDFANGRAPHS]],STEAMER_H[],COLUMN(STEAMER_H[R]),FALSE),0)</f>
        <v>0</v>
      </c>
      <c r="O589" s="56">
        <f>IFERROR(VLOOKUP(MYRANKS_H[[#This Row],[IDFANGRAPHS]],STEAMER_H[],COLUMN(STEAMER_H[RBI]),FALSE),0)</f>
        <v>0</v>
      </c>
      <c r="P589" s="56">
        <f>IFERROR(VLOOKUP(MYRANKS_H[[#This Row],[IDFANGRAPHS]],STEAMER_H[],COLUMN(STEAMER_H[BB]),FALSE),0)</f>
        <v>0</v>
      </c>
      <c r="Q589" s="56">
        <f>IFERROR(VLOOKUP(MYRANKS_H[[#This Row],[IDFANGRAPHS]],STEAMER_H[],COLUMN(STEAMER_H[HBP]),FALSE),0)</f>
        <v>0</v>
      </c>
      <c r="R589" s="56">
        <f>IFERROR(VLOOKUP(MYRANKS_H[[#This Row],[IDFANGRAPHS]],STEAMER_H[],COLUMN(STEAMER_H[SO]),FALSE),0)</f>
        <v>0</v>
      </c>
      <c r="S589" s="56">
        <f>IFERROR(VLOOKUP(MYRANKS_H[[#This Row],[IDFANGRAPHS]],STEAMER_H[],COLUMN(STEAMER_H[SB]),FALSE),0)</f>
        <v>0</v>
      </c>
      <c r="T589" s="19">
        <f>IFERROR(MYRANKS_H[[#This Row],[H]]/MYRANKS_H[[#This Row],[AB]],0)</f>
        <v>0</v>
      </c>
      <c r="U589" s="19">
        <f>IFERROR((MYRANKS_H[[#This Row],[H]]+MYRANKS_H[[#This Row],[BB]]+MYRANKS_H[[#This Row],[HBP]])/(MYRANKS_H[[#This Row],[AB]]+MYRANKS_H[[#This Row],[BB]]+MYRANKS_H[[#This Row],[HBP]]),0)</f>
        <v>0</v>
      </c>
      <c r="V589" s="19">
        <f>IFERROR((MYRANKS_H[[#This Row],[H]]+MYRANKS_H[[#This Row],[2B]]+2*MYRANKS_H[[#This Row],[3B]]+3*MYRANKS_H[[#This Row],[HR]])/MYRANKS_H[[#This Row],[AB]],0)</f>
        <v>0</v>
      </c>
      <c r="W58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9" s="27">
        <f>VLOOKUP(MYRANKS_H[[#This Row],[POS]],REPLACEMENT_LEVEL[],3,FALSE)</f>
        <v>0</v>
      </c>
      <c r="Y589" s="27">
        <f>MYRANKS_H[[#This Row],[PROJ PTS]]-MYRANKS_H[[#This Row],[REPL LEVEL]]</f>
        <v>0</v>
      </c>
      <c r="Z589" s="27">
        <f>RANK(MYRANKS_H[[#This Row],[POINTS OVER REPL]],MYRANKS_H[POINTS OVER REPL])</f>
        <v>1</v>
      </c>
      <c r="AA589" s="29">
        <f>IF(MYRANKS_H[[#This Row],[RANK]]&lt;=TOTAL_HITTERS_DRAFTED,MYRANKS_H[[#This Row],[POINTS OVER REPL]],0)</f>
        <v>0</v>
      </c>
      <c r="AB589" s="35">
        <f>MYRANKS_H[[#This Row],[POINTS OVER REPL]]*DOLLAR_VALUE_PER_POINT+1</f>
        <v>1</v>
      </c>
      <c r="AC589" s="35"/>
      <c r="AD589" s="29">
        <f>IF(AND(MYRANKS_H[[#This Row],[RANK]]&lt;=(TOTAL_HITTERS_DRAFTED-HITTERS_BELOW_REPL_DRAFTED),MYRANKS_H[[#This Row],[$ACTUAL]]=""),MYRANKS_H[[#This Row],[POINTS OVER REPL]],0)</f>
        <v>0</v>
      </c>
      <c r="AE589" s="35">
        <f>IF(MYRANKS_H[[#This Row],[$ACTUAL]]="",MYRANKS_H[[#This Row],[POINTS OVER REPL]]*REMAINING_DOLLAR_VALUE_PER_POINT+1,0)</f>
        <v>1</v>
      </c>
    </row>
    <row r="590" spans="1:31" ht="15" customHeight="1" x14ac:dyDescent="0.25">
      <c r="A590" s="2" t="s">
        <v>12702</v>
      </c>
      <c r="B590" s="14" t="str">
        <f>VLOOKUP(MYRANKS_H[[#This Row],[PLAYERID]],PLAYERIDMAP2[],COLUMN(PLAYERIDMAP2[LASTNAME]),FALSE)</f>
        <v>Glaus</v>
      </c>
      <c r="C590" s="14" t="str">
        <f>VLOOKUP(MYRANKS_H[[#This Row],[PLAYERID]],PLAYERIDMAP2[],COLUMN(PLAYERIDMAP2[FIRSTNAME]),FALSE)</f>
        <v>Troy</v>
      </c>
      <c r="D590" s="14" t="str">
        <f>MYRANKS_H[[#This Row],[FNAME]]&amp;" "&amp;MYRANKS_H[[#This Row],[LNAME]]</f>
        <v>Troy Glaus</v>
      </c>
      <c r="E590" s="14" t="str">
        <f>VLOOKUP(MYRANKS_H[[#This Row],[PLAYERID]],PLAYERIDMAP2[],COLUMN(PLAYERIDMAP2[TEAM]),FALSE)</f>
        <v>N/A</v>
      </c>
      <c r="F590" s="14" t="str">
        <f>VLOOKUP(MYRANKS_H[[#This Row],[PLAYERID]],PLAYERIDMAP2[],COLUMN(PLAYERIDMAP2[POS]),FALSE)</f>
        <v>3B</v>
      </c>
      <c r="G590" s="14">
        <f>IFERROR(VALUE(VLOOKUP(MYRANKS_H[[#This Row],[PLAYERID]],PLAYERIDMAP2[],COLUMN(PLAYERIDMAP2[IDFANGRAPHS]),FALSE)),VLOOKUP(MYRANKS_H[[#This Row],[PLAYERID]],PLAYERIDMAP2[],COLUMN(PLAYERIDMAP2[IDFANGRAPHS]),FALSE))</f>
        <v>15</v>
      </c>
      <c r="H590" s="56">
        <f>IFERROR(VLOOKUP(MYRANKS_H[[#This Row],[IDFANGRAPHS]],STEAMER_H[],COLUMN(STEAMER_H[PA]),FALSE),0)</f>
        <v>0</v>
      </c>
      <c r="I590" s="56">
        <f>IFERROR(VLOOKUP(MYRANKS_H[[#This Row],[IDFANGRAPHS]],STEAMER_H[],COLUMN(STEAMER_H[AB]),FALSE),0)</f>
        <v>0</v>
      </c>
      <c r="J590" s="56">
        <f>IFERROR(VLOOKUP(MYRANKS_H[[#This Row],[IDFANGRAPHS]],STEAMER_H[],COLUMN(STEAMER_H[H]),FALSE),0)</f>
        <v>0</v>
      </c>
      <c r="K590" s="56">
        <f>IFERROR(VLOOKUP(MYRANKS_H[[#This Row],[IDFANGRAPHS]],STEAMER_H[],COLUMN(STEAMER_H[2B]),FALSE),0)</f>
        <v>0</v>
      </c>
      <c r="L590" s="56">
        <f>IFERROR(VLOOKUP(MYRANKS_H[[#This Row],[IDFANGRAPHS]],STEAMER_H[],COLUMN(STEAMER_H[3B]),FALSE),0)</f>
        <v>0</v>
      </c>
      <c r="M590" s="56">
        <f>IFERROR(VLOOKUP(MYRANKS_H[[#This Row],[IDFANGRAPHS]],STEAMER_H[],COLUMN(STEAMER_H[HR]),FALSE),0)</f>
        <v>0</v>
      </c>
      <c r="N590" s="56">
        <f>IFERROR(VLOOKUP(MYRANKS_H[[#This Row],[IDFANGRAPHS]],STEAMER_H[],COLUMN(STEAMER_H[R]),FALSE),0)</f>
        <v>0</v>
      </c>
      <c r="O590" s="56">
        <f>IFERROR(VLOOKUP(MYRANKS_H[[#This Row],[IDFANGRAPHS]],STEAMER_H[],COLUMN(STEAMER_H[RBI]),FALSE),0)</f>
        <v>0</v>
      </c>
      <c r="P590" s="56">
        <f>IFERROR(VLOOKUP(MYRANKS_H[[#This Row],[IDFANGRAPHS]],STEAMER_H[],COLUMN(STEAMER_H[BB]),FALSE),0)</f>
        <v>0</v>
      </c>
      <c r="Q590" s="56">
        <f>IFERROR(VLOOKUP(MYRANKS_H[[#This Row],[IDFANGRAPHS]],STEAMER_H[],COLUMN(STEAMER_H[HBP]),FALSE),0)</f>
        <v>0</v>
      </c>
      <c r="R590" s="56">
        <f>IFERROR(VLOOKUP(MYRANKS_H[[#This Row],[IDFANGRAPHS]],STEAMER_H[],COLUMN(STEAMER_H[SO]),FALSE),0)</f>
        <v>0</v>
      </c>
      <c r="S590" s="56">
        <f>IFERROR(VLOOKUP(MYRANKS_H[[#This Row],[IDFANGRAPHS]],STEAMER_H[],COLUMN(STEAMER_H[SB]),FALSE),0)</f>
        <v>0</v>
      </c>
      <c r="T590" s="19">
        <f>IFERROR(MYRANKS_H[[#This Row],[H]]/MYRANKS_H[[#This Row],[AB]],0)</f>
        <v>0</v>
      </c>
      <c r="U590" s="19">
        <f>IFERROR((MYRANKS_H[[#This Row],[H]]+MYRANKS_H[[#This Row],[BB]]+MYRANKS_H[[#This Row],[HBP]])/(MYRANKS_H[[#This Row],[AB]]+MYRANKS_H[[#This Row],[BB]]+MYRANKS_H[[#This Row],[HBP]]),0)</f>
        <v>0</v>
      </c>
      <c r="V590" s="19">
        <f>IFERROR((MYRANKS_H[[#This Row],[H]]+MYRANKS_H[[#This Row],[2B]]+2*MYRANKS_H[[#This Row],[3B]]+3*MYRANKS_H[[#This Row],[HR]])/MYRANKS_H[[#This Row],[AB]],0)</f>
        <v>0</v>
      </c>
      <c r="W59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0" s="27">
        <f>VLOOKUP(MYRANKS_H[[#This Row],[POS]],REPLACEMENT_LEVEL[],3,FALSE)</f>
        <v>0</v>
      </c>
      <c r="Y590" s="27">
        <f>MYRANKS_H[[#This Row],[PROJ PTS]]-MYRANKS_H[[#This Row],[REPL LEVEL]]</f>
        <v>0</v>
      </c>
      <c r="Z590" s="27">
        <f>RANK(MYRANKS_H[[#This Row],[POINTS OVER REPL]],MYRANKS_H[POINTS OVER REPL])</f>
        <v>1</v>
      </c>
      <c r="AA590" s="29">
        <f>IF(MYRANKS_H[[#This Row],[RANK]]&lt;=TOTAL_HITTERS_DRAFTED,MYRANKS_H[[#This Row],[POINTS OVER REPL]],0)</f>
        <v>0</v>
      </c>
      <c r="AB590" s="35">
        <f>MYRANKS_H[[#This Row],[POINTS OVER REPL]]*DOLLAR_VALUE_PER_POINT+1</f>
        <v>1</v>
      </c>
      <c r="AC590" s="35"/>
      <c r="AD590" s="29">
        <f>IF(AND(MYRANKS_H[[#This Row],[RANK]]&lt;=(TOTAL_HITTERS_DRAFTED-HITTERS_BELOW_REPL_DRAFTED),MYRANKS_H[[#This Row],[$ACTUAL]]=""),MYRANKS_H[[#This Row],[POINTS OVER REPL]],0)</f>
        <v>0</v>
      </c>
      <c r="AE590" s="35">
        <f>IF(MYRANKS_H[[#This Row],[$ACTUAL]]="",MYRANKS_H[[#This Row],[POINTS OVER REPL]]*REMAINING_DOLLAR_VALUE_PER_POINT+1,0)</f>
        <v>1</v>
      </c>
    </row>
    <row r="591" spans="1:31" ht="15" customHeight="1" x14ac:dyDescent="0.25">
      <c r="A591" s="2" t="s">
        <v>12727</v>
      </c>
      <c r="B591" s="14" t="str">
        <f>VLOOKUP(MYRANKS_H[[#This Row],[PLAYERID]],PLAYERIDMAP2[],COLUMN(PLAYERIDMAP2[LASTNAME]),FALSE)</f>
        <v>Gomez</v>
      </c>
      <c r="C591" s="14" t="str">
        <f>VLOOKUP(MYRANKS_H[[#This Row],[PLAYERID]],PLAYERIDMAP2[],COLUMN(PLAYERIDMAP2[FIRSTNAME]),FALSE)</f>
        <v>Mauro</v>
      </c>
      <c r="D591" s="14" t="str">
        <f>MYRANKS_H[[#This Row],[FNAME]]&amp;" "&amp;MYRANKS_H[[#This Row],[LNAME]]</f>
        <v>Mauro Gomez</v>
      </c>
      <c r="E591" s="14" t="str">
        <f>VLOOKUP(MYRANKS_H[[#This Row],[PLAYERID]],PLAYERIDMAP2[],COLUMN(PLAYERIDMAP2[TEAM]),FALSE)</f>
        <v>BOS</v>
      </c>
      <c r="F591" s="14" t="str">
        <f>VLOOKUP(MYRANKS_H[[#This Row],[PLAYERID]],PLAYERIDMAP2[],COLUMN(PLAYERIDMAP2[POS]),FALSE)</f>
        <v>1B</v>
      </c>
      <c r="G591" s="14">
        <f>IFERROR(VALUE(VLOOKUP(MYRANKS_H[[#This Row],[PLAYERID]],PLAYERIDMAP2[],COLUMN(PLAYERIDMAP2[IDFANGRAPHS]),FALSE)),VLOOKUP(MYRANKS_H[[#This Row],[PLAYERID]],PLAYERIDMAP2[],COLUMN(PLAYERIDMAP2[IDFANGRAPHS]),FALSE))</f>
        <v>5342</v>
      </c>
      <c r="H591" s="56">
        <f>IFERROR(VLOOKUP(MYRANKS_H[[#This Row],[IDFANGRAPHS]],STEAMER_H[],COLUMN(STEAMER_H[PA]),FALSE),0)</f>
        <v>0</v>
      </c>
      <c r="I591" s="56">
        <f>IFERROR(VLOOKUP(MYRANKS_H[[#This Row],[IDFANGRAPHS]],STEAMER_H[],COLUMN(STEAMER_H[AB]),FALSE),0)</f>
        <v>0</v>
      </c>
      <c r="J591" s="56">
        <f>IFERROR(VLOOKUP(MYRANKS_H[[#This Row],[IDFANGRAPHS]],STEAMER_H[],COLUMN(STEAMER_H[H]),FALSE),0)</f>
        <v>0</v>
      </c>
      <c r="K591" s="56">
        <f>IFERROR(VLOOKUP(MYRANKS_H[[#This Row],[IDFANGRAPHS]],STEAMER_H[],COLUMN(STEAMER_H[2B]),FALSE),0)</f>
        <v>0</v>
      </c>
      <c r="L591" s="56">
        <f>IFERROR(VLOOKUP(MYRANKS_H[[#This Row],[IDFANGRAPHS]],STEAMER_H[],COLUMN(STEAMER_H[3B]),FALSE),0)</f>
        <v>0</v>
      </c>
      <c r="M591" s="56">
        <f>IFERROR(VLOOKUP(MYRANKS_H[[#This Row],[IDFANGRAPHS]],STEAMER_H[],COLUMN(STEAMER_H[HR]),FALSE),0)</f>
        <v>0</v>
      </c>
      <c r="N591" s="56">
        <f>IFERROR(VLOOKUP(MYRANKS_H[[#This Row],[IDFANGRAPHS]],STEAMER_H[],COLUMN(STEAMER_H[R]),FALSE),0)</f>
        <v>0</v>
      </c>
      <c r="O591" s="56">
        <f>IFERROR(VLOOKUP(MYRANKS_H[[#This Row],[IDFANGRAPHS]],STEAMER_H[],COLUMN(STEAMER_H[RBI]),FALSE),0)</f>
        <v>0</v>
      </c>
      <c r="P591" s="56">
        <f>IFERROR(VLOOKUP(MYRANKS_H[[#This Row],[IDFANGRAPHS]],STEAMER_H[],COLUMN(STEAMER_H[BB]),FALSE),0)</f>
        <v>0</v>
      </c>
      <c r="Q591" s="56">
        <f>IFERROR(VLOOKUP(MYRANKS_H[[#This Row],[IDFANGRAPHS]],STEAMER_H[],COLUMN(STEAMER_H[HBP]),FALSE),0)</f>
        <v>0</v>
      </c>
      <c r="R591" s="56">
        <f>IFERROR(VLOOKUP(MYRANKS_H[[#This Row],[IDFANGRAPHS]],STEAMER_H[],COLUMN(STEAMER_H[SO]),FALSE),0)</f>
        <v>0</v>
      </c>
      <c r="S591" s="56">
        <f>IFERROR(VLOOKUP(MYRANKS_H[[#This Row],[IDFANGRAPHS]],STEAMER_H[],COLUMN(STEAMER_H[SB]),FALSE),0)</f>
        <v>0</v>
      </c>
      <c r="T591" s="19">
        <f>IFERROR(MYRANKS_H[[#This Row],[H]]/MYRANKS_H[[#This Row],[AB]],0)</f>
        <v>0</v>
      </c>
      <c r="U591" s="19">
        <f>IFERROR((MYRANKS_H[[#This Row],[H]]+MYRANKS_H[[#This Row],[BB]]+MYRANKS_H[[#This Row],[HBP]])/(MYRANKS_H[[#This Row],[AB]]+MYRANKS_H[[#This Row],[BB]]+MYRANKS_H[[#This Row],[HBP]]),0)</f>
        <v>0</v>
      </c>
      <c r="V591" s="19">
        <f>IFERROR((MYRANKS_H[[#This Row],[H]]+MYRANKS_H[[#This Row],[2B]]+2*MYRANKS_H[[#This Row],[3B]]+3*MYRANKS_H[[#This Row],[HR]])/MYRANKS_H[[#This Row],[AB]],0)</f>
        <v>0</v>
      </c>
      <c r="W59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1" s="27">
        <f>VLOOKUP(MYRANKS_H[[#This Row],[POS]],REPLACEMENT_LEVEL[],3,FALSE)</f>
        <v>0</v>
      </c>
      <c r="Y591" s="27">
        <f>MYRANKS_H[[#This Row],[PROJ PTS]]-MYRANKS_H[[#This Row],[REPL LEVEL]]</f>
        <v>0</v>
      </c>
      <c r="Z591" s="27">
        <f>RANK(MYRANKS_H[[#This Row],[POINTS OVER REPL]],MYRANKS_H[POINTS OVER REPL])</f>
        <v>1</v>
      </c>
      <c r="AA591" s="29">
        <f>IF(MYRANKS_H[[#This Row],[RANK]]&lt;=TOTAL_HITTERS_DRAFTED,MYRANKS_H[[#This Row],[POINTS OVER REPL]],0)</f>
        <v>0</v>
      </c>
      <c r="AB591" s="35">
        <f>MYRANKS_H[[#This Row],[POINTS OVER REPL]]*DOLLAR_VALUE_PER_POINT+1</f>
        <v>1</v>
      </c>
      <c r="AC591" s="35"/>
      <c r="AD591" s="29">
        <f>IF(AND(MYRANKS_H[[#This Row],[RANK]]&lt;=(TOTAL_HITTERS_DRAFTED-HITTERS_BELOW_REPL_DRAFTED),MYRANKS_H[[#This Row],[$ACTUAL]]=""),MYRANKS_H[[#This Row],[POINTS OVER REPL]],0)</f>
        <v>0</v>
      </c>
      <c r="AE591" s="35">
        <f>IF(MYRANKS_H[[#This Row],[$ACTUAL]]="",MYRANKS_H[[#This Row],[POINTS OVER REPL]]*REMAINING_DOLLAR_VALUE_PER_POINT+1,0)</f>
        <v>1</v>
      </c>
    </row>
    <row r="592" spans="1:31" ht="15" customHeight="1" x14ac:dyDescent="0.25">
      <c r="A592" s="2" t="s">
        <v>12734</v>
      </c>
      <c r="B592" s="14" t="str">
        <f>VLOOKUP(MYRANKS_H[[#This Row],[PLAYERID]],PLAYERIDMAP2[],COLUMN(PLAYERIDMAP2[LASTNAME]),FALSE)</f>
        <v>Gonzalez</v>
      </c>
      <c r="C592" s="14" t="str">
        <f>VLOOKUP(MYRANKS_H[[#This Row],[PLAYERID]],PLAYERIDMAP2[],COLUMN(PLAYERIDMAP2[FIRSTNAME]),FALSE)</f>
        <v>Alex</v>
      </c>
      <c r="D592" s="14" t="str">
        <f>MYRANKS_H[[#This Row],[FNAME]]&amp;" "&amp;MYRANKS_H[[#This Row],[LNAME]]</f>
        <v>Alex Gonzalez</v>
      </c>
      <c r="E592" s="14" t="str">
        <f>VLOOKUP(MYRANKS_H[[#This Row],[PLAYERID]],PLAYERIDMAP2[],COLUMN(PLAYERIDMAP2[TEAM]),FALSE)</f>
        <v>N/A</v>
      </c>
      <c r="F592" s="14" t="str">
        <f>VLOOKUP(MYRANKS_H[[#This Row],[PLAYERID]],PLAYERIDMAP2[],COLUMN(PLAYERIDMAP2[POS]),FALSE)</f>
        <v>SS</v>
      </c>
      <c r="G592" s="14">
        <f>IFERROR(VALUE(VLOOKUP(MYRANKS_H[[#This Row],[PLAYERID]],PLAYERIDMAP2[],COLUMN(PLAYERIDMAP2[IDFANGRAPHS]),FALSE)),VLOOKUP(MYRANKS_H[[#This Row],[PLAYERID]],PLAYERIDMAP2[],COLUMN(PLAYERIDMAP2[IDFANGRAPHS]),FALSE))</f>
        <v>520</v>
      </c>
      <c r="H592" s="56">
        <f>IFERROR(VLOOKUP(MYRANKS_H[[#This Row],[IDFANGRAPHS]],STEAMER_H[],COLUMN(STEAMER_H[PA]),FALSE),0)</f>
        <v>1</v>
      </c>
      <c r="I592" s="56">
        <f>IFERROR(VLOOKUP(MYRANKS_H[[#This Row],[IDFANGRAPHS]],STEAMER_H[],COLUMN(STEAMER_H[AB]),FALSE),0)</f>
        <v>1</v>
      </c>
      <c r="J592" s="56">
        <f>IFERROR(VLOOKUP(MYRANKS_H[[#This Row],[IDFANGRAPHS]],STEAMER_H[],COLUMN(STEAMER_H[H]),FALSE),0)</f>
        <v>0</v>
      </c>
      <c r="K592" s="56">
        <f>IFERROR(VLOOKUP(MYRANKS_H[[#This Row],[IDFANGRAPHS]],STEAMER_H[],COLUMN(STEAMER_H[2B]),FALSE),0)</f>
        <v>0</v>
      </c>
      <c r="L592" s="56">
        <f>IFERROR(VLOOKUP(MYRANKS_H[[#This Row],[IDFANGRAPHS]],STEAMER_H[],COLUMN(STEAMER_H[3B]),FALSE),0)</f>
        <v>0</v>
      </c>
      <c r="M592" s="56">
        <f>IFERROR(VLOOKUP(MYRANKS_H[[#This Row],[IDFANGRAPHS]],STEAMER_H[],COLUMN(STEAMER_H[HR]),FALSE),0)</f>
        <v>0</v>
      </c>
      <c r="N592" s="56">
        <f>IFERROR(VLOOKUP(MYRANKS_H[[#This Row],[IDFANGRAPHS]],STEAMER_H[],COLUMN(STEAMER_H[R]),FALSE),0)</f>
        <v>0</v>
      </c>
      <c r="O592" s="56">
        <f>IFERROR(VLOOKUP(MYRANKS_H[[#This Row],[IDFANGRAPHS]],STEAMER_H[],COLUMN(STEAMER_H[RBI]),FALSE),0)</f>
        <v>0</v>
      </c>
      <c r="P592" s="56">
        <f>IFERROR(VLOOKUP(MYRANKS_H[[#This Row],[IDFANGRAPHS]],STEAMER_H[],COLUMN(STEAMER_H[BB]),FALSE),0)</f>
        <v>0</v>
      </c>
      <c r="Q592" s="56">
        <f>IFERROR(VLOOKUP(MYRANKS_H[[#This Row],[IDFANGRAPHS]],STEAMER_H[],COLUMN(STEAMER_H[HBP]),FALSE),0)</f>
        <v>0</v>
      </c>
      <c r="R592" s="56">
        <f>IFERROR(VLOOKUP(MYRANKS_H[[#This Row],[IDFANGRAPHS]],STEAMER_H[],COLUMN(STEAMER_H[SO]),FALSE),0)</f>
        <v>0</v>
      </c>
      <c r="S592" s="56">
        <f>IFERROR(VLOOKUP(MYRANKS_H[[#This Row],[IDFANGRAPHS]],STEAMER_H[],COLUMN(STEAMER_H[SB]),FALSE),0)</f>
        <v>0</v>
      </c>
      <c r="T592" s="19">
        <f>IFERROR(MYRANKS_H[[#This Row],[H]]/MYRANKS_H[[#This Row],[AB]],0)</f>
        <v>0</v>
      </c>
      <c r="U592" s="19">
        <f>IFERROR((MYRANKS_H[[#This Row],[H]]+MYRANKS_H[[#This Row],[BB]]+MYRANKS_H[[#This Row],[HBP]])/(MYRANKS_H[[#This Row],[AB]]+MYRANKS_H[[#This Row],[BB]]+MYRANKS_H[[#This Row],[HBP]]),0)</f>
        <v>0</v>
      </c>
      <c r="V592" s="19">
        <f>IFERROR((MYRANKS_H[[#This Row],[H]]+MYRANKS_H[[#This Row],[2B]]+2*MYRANKS_H[[#This Row],[3B]]+3*MYRANKS_H[[#This Row],[HR]])/MYRANKS_H[[#This Row],[AB]],0)</f>
        <v>0</v>
      </c>
      <c r="W59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2" s="27">
        <f>VLOOKUP(MYRANKS_H[[#This Row],[POS]],REPLACEMENT_LEVEL[],3,FALSE)</f>
        <v>0</v>
      </c>
      <c r="Y592" s="27">
        <f>MYRANKS_H[[#This Row],[PROJ PTS]]-MYRANKS_H[[#This Row],[REPL LEVEL]]</f>
        <v>0</v>
      </c>
      <c r="Z592" s="27">
        <f>RANK(MYRANKS_H[[#This Row],[POINTS OVER REPL]],MYRANKS_H[POINTS OVER REPL])</f>
        <v>1</v>
      </c>
      <c r="AA592" s="29">
        <f>IF(MYRANKS_H[[#This Row],[RANK]]&lt;=TOTAL_HITTERS_DRAFTED,MYRANKS_H[[#This Row],[POINTS OVER REPL]],0)</f>
        <v>0</v>
      </c>
      <c r="AB592" s="35">
        <f>MYRANKS_H[[#This Row],[POINTS OVER REPL]]*DOLLAR_VALUE_PER_POINT+1</f>
        <v>1</v>
      </c>
      <c r="AC592" s="35"/>
      <c r="AD592" s="29">
        <f>IF(AND(MYRANKS_H[[#This Row],[RANK]]&lt;=(TOTAL_HITTERS_DRAFTED-HITTERS_BELOW_REPL_DRAFTED),MYRANKS_H[[#This Row],[$ACTUAL]]=""),MYRANKS_H[[#This Row],[POINTS OVER REPL]],0)</f>
        <v>0</v>
      </c>
      <c r="AE592" s="35">
        <f>IF(MYRANKS_H[[#This Row],[$ACTUAL]]="",MYRANKS_H[[#This Row],[POINTS OVER REPL]]*REMAINING_DOLLAR_VALUE_PER_POINT+1,0)</f>
        <v>1</v>
      </c>
    </row>
    <row r="593" spans="1:31" ht="15" customHeight="1" x14ac:dyDescent="0.25">
      <c r="A593" s="2" t="s">
        <v>12738</v>
      </c>
      <c r="B593" s="14" t="str">
        <f>VLOOKUP(MYRANKS_H[[#This Row],[PLAYERID]],PLAYERIDMAP2[],COLUMN(PLAYERIDMAP2[LASTNAME]),FALSE)</f>
        <v>Gonzalez</v>
      </c>
      <c r="C593" s="14" t="str">
        <f>VLOOKUP(MYRANKS_H[[#This Row],[PLAYERID]],PLAYERIDMAP2[],COLUMN(PLAYERIDMAP2[FIRSTNAME]),FALSE)</f>
        <v>Alberto</v>
      </c>
      <c r="D593" s="14" t="str">
        <f>MYRANKS_H[[#This Row],[FNAME]]&amp;" "&amp;MYRANKS_H[[#This Row],[LNAME]]</f>
        <v>Alberto Gonzalez</v>
      </c>
      <c r="E593" s="14" t="str">
        <f>VLOOKUP(MYRANKS_H[[#This Row],[PLAYERID]],PLAYERIDMAP2[],COLUMN(PLAYERIDMAP2[TEAM]),FALSE)</f>
        <v>TEX</v>
      </c>
      <c r="F593" s="14" t="str">
        <f>VLOOKUP(MYRANKS_H[[#This Row],[PLAYERID]],PLAYERIDMAP2[],COLUMN(PLAYERIDMAP2[POS]),FALSE)</f>
        <v>2B</v>
      </c>
      <c r="G593" s="14">
        <f>IFERROR(VALUE(VLOOKUP(MYRANKS_H[[#This Row],[PLAYERID]],PLAYERIDMAP2[],COLUMN(PLAYERIDMAP2[IDFANGRAPHS]),FALSE)),VLOOKUP(MYRANKS_H[[#This Row],[PLAYERID]],PLAYERIDMAP2[],COLUMN(PLAYERIDMAP2[IDFANGRAPHS]),FALSE))</f>
        <v>4906</v>
      </c>
      <c r="H593" s="56">
        <f>IFERROR(VLOOKUP(MYRANKS_H[[#This Row],[IDFANGRAPHS]],STEAMER_H[],COLUMN(STEAMER_H[PA]),FALSE),0)</f>
        <v>0</v>
      </c>
      <c r="I593" s="56">
        <f>IFERROR(VLOOKUP(MYRANKS_H[[#This Row],[IDFANGRAPHS]],STEAMER_H[],COLUMN(STEAMER_H[AB]),FALSE),0)</f>
        <v>0</v>
      </c>
      <c r="J593" s="56">
        <f>IFERROR(VLOOKUP(MYRANKS_H[[#This Row],[IDFANGRAPHS]],STEAMER_H[],COLUMN(STEAMER_H[H]),FALSE),0)</f>
        <v>0</v>
      </c>
      <c r="K593" s="56">
        <f>IFERROR(VLOOKUP(MYRANKS_H[[#This Row],[IDFANGRAPHS]],STEAMER_H[],COLUMN(STEAMER_H[2B]),FALSE),0)</f>
        <v>0</v>
      </c>
      <c r="L593" s="56">
        <f>IFERROR(VLOOKUP(MYRANKS_H[[#This Row],[IDFANGRAPHS]],STEAMER_H[],COLUMN(STEAMER_H[3B]),FALSE),0)</f>
        <v>0</v>
      </c>
      <c r="M593" s="56">
        <f>IFERROR(VLOOKUP(MYRANKS_H[[#This Row],[IDFANGRAPHS]],STEAMER_H[],COLUMN(STEAMER_H[HR]),FALSE),0)</f>
        <v>0</v>
      </c>
      <c r="N593" s="56">
        <f>IFERROR(VLOOKUP(MYRANKS_H[[#This Row],[IDFANGRAPHS]],STEAMER_H[],COLUMN(STEAMER_H[R]),FALSE),0)</f>
        <v>0</v>
      </c>
      <c r="O593" s="56">
        <f>IFERROR(VLOOKUP(MYRANKS_H[[#This Row],[IDFANGRAPHS]],STEAMER_H[],COLUMN(STEAMER_H[RBI]),FALSE),0)</f>
        <v>0</v>
      </c>
      <c r="P593" s="56">
        <f>IFERROR(VLOOKUP(MYRANKS_H[[#This Row],[IDFANGRAPHS]],STEAMER_H[],COLUMN(STEAMER_H[BB]),FALSE),0)</f>
        <v>0</v>
      </c>
      <c r="Q593" s="56">
        <f>IFERROR(VLOOKUP(MYRANKS_H[[#This Row],[IDFANGRAPHS]],STEAMER_H[],COLUMN(STEAMER_H[HBP]),FALSE),0)</f>
        <v>0</v>
      </c>
      <c r="R593" s="56">
        <f>IFERROR(VLOOKUP(MYRANKS_H[[#This Row],[IDFANGRAPHS]],STEAMER_H[],COLUMN(STEAMER_H[SO]),FALSE),0)</f>
        <v>0</v>
      </c>
      <c r="S593" s="56">
        <f>IFERROR(VLOOKUP(MYRANKS_H[[#This Row],[IDFANGRAPHS]],STEAMER_H[],COLUMN(STEAMER_H[SB]),FALSE),0)</f>
        <v>0</v>
      </c>
      <c r="T593" s="19">
        <f>IFERROR(MYRANKS_H[[#This Row],[H]]/MYRANKS_H[[#This Row],[AB]],0)</f>
        <v>0</v>
      </c>
      <c r="U593" s="19">
        <f>IFERROR((MYRANKS_H[[#This Row],[H]]+MYRANKS_H[[#This Row],[BB]]+MYRANKS_H[[#This Row],[HBP]])/(MYRANKS_H[[#This Row],[AB]]+MYRANKS_H[[#This Row],[BB]]+MYRANKS_H[[#This Row],[HBP]]),0)</f>
        <v>0</v>
      </c>
      <c r="V593" s="19">
        <f>IFERROR((MYRANKS_H[[#This Row],[H]]+MYRANKS_H[[#This Row],[2B]]+2*MYRANKS_H[[#This Row],[3B]]+3*MYRANKS_H[[#This Row],[HR]])/MYRANKS_H[[#This Row],[AB]],0)</f>
        <v>0</v>
      </c>
      <c r="W59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3" s="27">
        <f>VLOOKUP(MYRANKS_H[[#This Row],[POS]],REPLACEMENT_LEVEL[],3,FALSE)</f>
        <v>0</v>
      </c>
      <c r="Y593" s="27">
        <f>MYRANKS_H[[#This Row],[PROJ PTS]]-MYRANKS_H[[#This Row],[REPL LEVEL]]</f>
        <v>0</v>
      </c>
      <c r="Z593" s="27">
        <f>RANK(MYRANKS_H[[#This Row],[POINTS OVER REPL]],MYRANKS_H[POINTS OVER REPL])</f>
        <v>1</v>
      </c>
      <c r="AA593" s="29">
        <f>IF(MYRANKS_H[[#This Row],[RANK]]&lt;=TOTAL_HITTERS_DRAFTED,MYRANKS_H[[#This Row],[POINTS OVER REPL]],0)</f>
        <v>0</v>
      </c>
      <c r="AB593" s="35">
        <f>MYRANKS_H[[#This Row],[POINTS OVER REPL]]*DOLLAR_VALUE_PER_POINT+1</f>
        <v>1</v>
      </c>
      <c r="AC593" s="35"/>
      <c r="AD593" s="29">
        <f>IF(AND(MYRANKS_H[[#This Row],[RANK]]&lt;=(TOTAL_HITTERS_DRAFTED-HITTERS_BELOW_REPL_DRAFTED),MYRANKS_H[[#This Row],[$ACTUAL]]=""),MYRANKS_H[[#This Row],[POINTS OVER REPL]],0)</f>
        <v>0</v>
      </c>
      <c r="AE593" s="35">
        <f>IF(MYRANKS_H[[#This Row],[$ACTUAL]]="",MYRANKS_H[[#This Row],[POINTS OVER REPL]]*REMAINING_DOLLAR_VALUE_PER_POINT+1,0)</f>
        <v>1</v>
      </c>
    </row>
    <row r="594" spans="1:31" ht="15" customHeight="1" x14ac:dyDescent="0.25">
      <c r="A594" s="2" t="s">
        <v>19869</v>
      </c>
      <c r="B594" s="14" t="str">
        <f>VLOOKUP(MYRANKS_H[[#This Row],[PLAYERID]],PLAYERIDMAP2[],COLUMN(PLAYERIDMAP2[LASTNAME]),FALSE)</f>
        <v>Gordon</v>
      </c>
      <c r="C594" s="14" t="str">
        <f>VLOOKUP(MYRANKS_H[[#This Row],[PLAYERID]],PLAYERIDMAP2[],COLUMN(PLAYERIDMAP2[FIRSTNAME]),FALSE)</f>
        <v>Nick</v>
      </c>
      <c r="D594" s="14" t="str">
        <f>MYRANKS_H[[#This Row],[FNAME]]&amp;" "&amp;MYRANKS_H[[#This Row],[LNAME]]</f>
        <v>Nick Gordon</v>
      </c>
      <c r="E594" s="14" t="str">
        <f>VLOOKUP(MYRANKS_H[[#This Row],[PLAYERID]],PLAYERIDMAP2[],COLUMN(PLAYERIDMAP2[TEAM]),FALSE)</f>
        <v>MIN</v>
      </c>
      <c r="F594" s="14" t="str">
        <f>VLOOKUP(MYRANKS_H[[#This Row],[PLAYERID]],PLAYERIDMAP2[],COLUMN(PLAYERIDMAP2[POS]),FALSE)</f>
        <v>SS</v>
      </c>
      <c r="G594" s="14" t="str">
        <f>IFERROR(VALUE(VLOOKUP(MYRANKS_H[[#This Row],[PLAYERID]],PLAYERIDMAP2[],COLUMN(PLAYERIDMAP2[IDFANGRAPHS]),FALSE)),VLOOKUP(MYRANKS_H[[#This Row],[PLAYERID]],PLAYERIDMAP2[],COLUMN(PLAYERIDMAP2[IDFANGRAPHS]),FALSE))</f>
        <v>sa828662</v>
      </c>
      <c r="H594" s="56">
        <f>IFERROR(VLOOKUP(MYRANKS_H[[#This Row],[IDFANGRAPHS]],STEAMER_H[],COLUMN(STEAMER_H[PA]),FALSE),0)</f>
        <v>1</v>
      </c>
      <c r="I594" s="56">
        <f>IFERROR(VLOOKUP(MYRANKS_H[[#This Row],[IDFANGRAPHS]],STEAMER_H[],COLUMN(STEAMER_H[AB]),FALSE),0)</f>
        <v>1</v>
      </c>
      <c r="J594" s="56">
        <f>IFERROR(VLOOKUP(MYRANKS_H[[#This Row],[IDFANGRAPHS]],STEAMER_H[],COLUMN(STEAMER_H[H]),FALSE),0)</f>
        <v>0</v>
      </c>
      <c r="K594" s="56">
        <f>IFERROR(VLOOKUP(MYRANKS_H[[#This Row],[IDFANGRAPHS]],STEAMER_H[],COLUMN(STEAMER_H[2B]),FALSE),0)</f>
        <v>0</v>
      </c>
      <c r="L594" s="56">
        <f>IFERROR(VLOOKUP(MYRANKS_H[[#This Row],[IDFANGRAPHS]],STEAMER_H[],COLUMN(STEAMER_H[3B]),FALSE),0)</f>
        <v>0</v>
      </c>
      <c r="M594" s="56">
        <f>IFERROR(VLOOKUP(MYRANKS_H[[#This Row],[IDFANGRAPHS]],STEAMER_H[],COLUMN(STEAMER_H[HR]),FALSE),0)</f>
        <v>0</v>
      </c>
      <c r="N594" s="56">
        <f>IFERROR(VLOOKUP(MYRANKS_H[[#This Row],[IDFANGRAPHS]],STEAMER_H[],COLUMN(STEAMER_H[R]),FALSE),0)</f>
        <v>0</v>
      </c>
      <c r="O594" s="56">
        <f>IFERROR(VLOOKUP(MYRANKS_H[[#This Row],[IDFANGRAPHS]],STEAMER_H[],COLUMN(STEAMER_H[RBI]),FALSE),0)</f>
        <v>0</v>
      </c>
      <c r="P594" s="56">
        <f>IFERROR(VLOOKUP(MYRANKS_H[[#This Row],[IDFANGRAPHS]],STEAMER_H[],COLUMN(STEAMER_H[BB]),FALSE),0)</f>
        <v>0</v>
      </c>
      <c r="Q594" s="56">
        <f>IFERROR(VLOOKUP(MYRANKS_H[[#This Row],[IDFANGRAPHS]],STEAMER_H[],COLUMN(STEAMER_H[HBP]),FALSE),0)</f>
        <v>0</v>
      </c>
      <c r="R594" s="56">
        <f>IFERROR(VLOOKUP(MYRANKS_H[[#This Row],[IDFANGRAPHS]],STEAMER_H[],COLUMN(STEAMER_H[SO]),FALSE),0)</f>
        <v>0</v>
      </c>
      <c r="S594" s="56">
        <f>IFERROR(VLOOKUP(MYRANKS_H[[#This Row],[IDFANGRAPHS]],STEAMER_H[],COLUMN(STEAMER_H[SB]),FALSE),0)</f>
        <v>0</v>
      </c>
      <c r="T594" s="19">
        <f>IFERROR(MYRANKS_H[[#This Row],[H]]/MYRANKS_H[[#This Row],[AB]],0)</f>
        <v>0</v>
      </c>
      <c r="U594" s="19">
        <f>IFERROR((MYRANKS_H[[#This Row],[H]]+MYRANKS_H[[#This Row],[BB]]+MYRANKS_H[[#This Row],[HBP]])/(MYRANKS_H[[#This Row],[AB]]+MYRANKS_H[[#This Row],[BB]]+MYRANKS_H[[#This Row],[HBP]]),0)</f>
        <v>0</v>
      </c>
      <c r="V594" s="19">
        <f>IFERROR((MYRANKS_H[[#This Row],[H]]+MYRANKS_H[[#This Row],[2B]]+2*MYRANKS_H[[#This Row],[3B]]+3*MYRANKS_H[[#This Row],[HR]])/MYRANKS_H[[#This Row],[AB]],0)</f>
        <v>0</v>
      </c>
      <c r="W59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4" s="27">
        <f>VLOOKUP(MYRANKS_H[[#This Row],[POS]],REPLACEMENT_LEVEL[],3,FALSE)</f>
        <v>0</v>
      </c>
      <c r="Y594" s="27">
        <f>MYRANKS_H[[#This Row],[PROJ PTS]]-MYRANKS_H[[#This Row],[REPL LEVEL]]</f>
        <v>0</v>
      </c>
      <c r="Z594" s="27">
        <f>RANK(MYRANKS_H[[#This Row],[POINTS OVER REPL]],MYRANKS_H[POINTS OVER REPL])</f>
        <v>1</v>
      </c>
      <c r="AA594" s="29">
        <f>IF(MYRANKS_H[[#This Row],[RANK]]&lt;=TOTAL_HITTERS_DRAFTED,MYRANKS_H[[#This Row],[POINTS OVER REPL]],0)</f>
        <v>0</v>
      </c>
      <c r="AB594" s="35">
        <f>MYRANKS_H[[#This Row],[POINTS OVER REPL]]*DOLLAR_VALUE_PER_POINT+1</f>
        <v>1</v>
      </c>
      <c r="AC594" s="35"/>
      <c r="AD594" s="29">
        <f>IF(AND(MYRANKS_H[[#This Row],[RANK]]&lt;=(TOTAL_HITTERS_DRAFTED-HITTERS_BELOW_REPL_DRAFTED),MYRANKS_H[[#This Row],[$ACTUAL]]=""),MYRANKS_H[[#This Row],[POINTS OVER REPL]],0)</f>
        <v>0</v>
      </c>
      <c r="AE594" s="35">
        <f>IF(MYRANKS_H[[#This Row],[$ACTUAL]]="",MYRANKS_H[[#This Row],[POINTS OVER REPL]]*REMAINING_DOLLAR_VALUE_PER_POINT+1,0)</f>
        <v>1</v>
      </c>
    </row>
    <row r="595" spans="1:31" x14ac:dyDescent="0.25">
      <c r="A595" s="6" t="s">
        <v>16518</v>
      </c>
      <c r="B595" s="14" t="str">
        <f>VLOOKUP(MYRANKS_H[[#This Row],[PLAYERID]],PLAYERIDMAP2[],COLUMN(PLAYERIDMAP2[LASTNAME]),FALSE)</f>
        <v>Gore</v>
      </c>
      <c r="C595" s="14" t="str">
        <f>VLOOKUP(MYRANKS_H[[#This Row],[PLAYERID]],PLAYERIDMAP2[],COLUMN(PLAYERIDMAP2[FIRSTNAME]),FALSE)</f>
        <v>Terrance</v>
      </c>
      <c r="D595" s="14" t="str">
        <f>MYRANKS_H[[#This Row],[FNAME]]&amp;" "&amp;MYRANKS_H[[#This Row],[LNAME]]</f>
        <v>Terrance Gore</v>
      </c>
      <c r="E595" s="14" t="str">
        <f>VLOOKUP(MYRANKS_H[[#This Row],[PLAYERID]],PLAYERIDMAP2[],COLUMN(PLAYERIDMAP2[TEAM]),FALSE)</f>
        <v>KC</v>
      </c>
      <c r="F595" s="14" t="str">
        <f>VLOOKUP(MYRANKS_H[[#This Row],[PLAYERID]],PLAYERIDMAP2[],COLUMN(PLAYERIDMAP2[POS]),FALSE)</f>
        <v>OF</v>
      </c>
      <c r="G595" s="14">
        <f>IFERROR(VALUE(VLOOKUP(MYRANKS_H[[#This Row],[PLAYERID]],PLAYERIDMAP2[],COLUMN(PLAYERIDMAP2[IDFANGRAPHS]),FALSE)),VLOOKUP(MYRANKS_H[[#This Row],[PLAYERID]],PLAYERIDMAP2[],COLUMN(PLAYERIDMAP2[IDFANGRAPHS]),FALSE))</f>
        <v>13658</v>
      </c>
      <c r="H595" s="56">
        <f>IFERROR(VLOOKUP(MYRANKS_H[[#This Row],[IDFANGRAPHS]],STEAMER_H[],COLUMN(STEAMER_H[PA]),FALSE),0)</f>
        <v>21</v>
      </c>
      <c r="I595" s="56">
        <f>IFERROR(VLOOKUP(MYRANKS_H[[#This Row],[IDFANGRAPHS]],STEAMER_H[],COLUMN(STEAMER_H[AB]),FALSE),0)</f>
        <v>19</v>
      </c>
      <c r="J595" s="56">
        <f>IFERROR(VLOOKUP(MYRANKS_H[[#This Row],[IDFANGRAPHS]],STEAMER_H[],COLUMN(STEAMER_H[H]),FALSE),0)</f>
        <v>4</v>
      </c>
      <c r="K595" s="56">
        <f>IFERROR(VLOOKUP(MYRANKS_H[[#This Row],[IDFANGRAPHS]],STEAMER_H[],COLUMN(STEAMER_H[2B]),FALSE),0)</f>
        <v>1</v>
      </c>
      <c r="L595" s="56">
        <f>IFERROR(VLOOKUP(MYRANKS_H[[#This Row],[IDFANGRAPHS]],STEAMER_H[],COLUMN(STEAMER_H[3B]),FALSE),0)</f>
        <v>0</v>
      </c>
      <c r="M595" s="56">
        <f>IFERROR(VLOOKUP(MYRANKS_H[[#This Row],[IDFANGRAPHS]],STEAMER_H[],COLUMN(STEAMER_H[HR]),FALSE),0)</f>
        <v>0</v>
      </c>
      <c r="N595" s="56">
        <f>IFERROR(VLOOKUP(MYRANKS_H[[#This Row],[IDFANGRAPHS]],STEAMER_H[],COLUMN(STEAMER_H[R]),FALSE),0)</f>
        <v>2</v>
      </c>
      <c r="O595" s="56">
        <f>IFERROR(VLOOKUP(MYRANKS_H[[#This Row],[IDFANGRAPHS]],STEAMER_H[],COLUMN(STEAMER_H[RBI]),FALSE),0)</f>
        <v>2</v>
      </c>
      <c r="P595" s="56">
        <f>IFERROR(VLOOKUP(MYRANKS_H[[#This Row],[IDFANGRAPHS]],STEAMER_H[],COLUMN(STEAMER_H[BB]),FALSE),0)</f>
        <v>1</v>
      </c>
      <c r="Q595" s="56">
        <f>IFERROR(VLOOKUP(MYRANKS_H[[#This Row],[IDFANGRAPHS]],STEAMER_H[],COLUMN(STEAMER_H[HBP]),FALSE),0)</f>
        <v>0</v>
      </c>
      <c r="R595" s="56">
        <f>IFERROR(VLOOKUP(MYRANKS_H[[#This Row],[IDFANGRAPHS]],STEAMER_H[],COLUMN(STEAMER_H[SO]),FALSE),0)</f>
        <v>5</v>
      </c>
      <c r="S595" s="56">
        <f>IFERROR(VLOOKUP(MYRANKS_H[[#This Row],[IDFANGRAPHS]],STEAMER_H[],COLUMN(STEAMER_H[SB]),FALSE),0)</f>
        <v>1</v>
      </c>
      <c r="T595" s="19">
        <f>IFERROR(MYRANKS_H[[#This Row],[H]]/MYRANKS_H[[#This Row],[AB]],0)</f>
        <v>0.21052631578947367</v>
      </c>
      <c r="U595" s="19">
        <f>IFERROR((MYRANKS_H[[#This Row],[H]]+MYRANKS_H[[#This Row],[BB]]+MYRANKS_H[[#This Row],[HBP]])/(MYRANKS_H[[#This Row],[AB]]+MYRANKS_H[[#This Row],[BB]]+MYRANKS_H[[#This Row],[HBP]]),0)</f>
        <v>0.25</v>
      </c>
      <c r="V595" s="19">
        <f>IFERROR((MYRANKS_H[[#This Row],[H]]+MYRANKS_H[[#This Row],[2B]]+2*MYRANKS_H[[#This Row],[3B]]+3*MYRANKS_H[[#This Row],[HR]])/MYRANKS_H[[#This Row],[AB]],0)</f>
        <v>0.26315789473684209</v>
      </c>
      <c r="W59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5" s="27">
        <f>VLOOKUP(MYRANKS_H[[#This Row],[POS]],REPLACEMENT_LEVEL[],3,FALSE)</f>
        <v>0</v>
      </c>
      <c r="Y595" s="27">
        <f>MYRANKS_H[[#This Row],[PROJ PTS]]-MYRANKS_H[[#This Row],[REPL LEVEL]]</f>
        <v>0</v>
      </c>
      <c r="Z595" s="27">
        <f>RANK(MYRANKS_H[[#This Row],[POINTS OVER REPL]],MYRANKS_H[POINTS OVER REPL])</f>
        <v>1</v>
      </c>
      <c r="AA595" s="29">
        <f>IF(MYRANKS_H[[#This Row],[RANK]]&lt;=TOTAL_HITTERS_DRAFTED,MYRANKS_H[[#This Row],[POINTS OVER REPL]],0)</f>
        <v>0</v>
      </c>
      <c r="AB595" s="35">
        <f>MYRANKS_H[[#This Row],[POINTS OVER REPL]]*DOLLAR_VALUE_PER_POINT+1</f>
        <v>1</v>
      </c>
      <c r="AC595" s="35"/>
      <c r="AD595" s="29">
        <f>IF(AND(MYRANKS_H[[#This Row],[RANK]]&lt;=(TOTAL_HITTERS_DRAFTED-HITTERS_BELOW_REPL_DRAFTED),MYRANKS_H[[#This Row],[$ACTUAL]]=""),MYRANKS_H[[#This Row],[POINTS OVER REPL]],0)</f>
        <v>0</v>
      </c>
      <c r="AE595" s="35">
        <f>IF(MYRANKS_H[[#This Row],[$ACTUAL]]="",MYRANKS_H[[#This Row],[POINTS OVER REPL]]*REMAINING_DOLLAR_VALUE_PER_POINT+1,0)</f>
        <v>1</v>
      </c>
    </row>
    <row r="596" spans="1:31" ht="15" customHeight="1" x14ac:dyDescent="0.25">
      <c r="A596" s="2" t="s">
        <v>12801</v>
      </c>
      <c r="B596" s="14" t="str">
        <f>VLOOKUP(MYRANKS_H[[#This Row],[PLAYERID]],PLAYERIDMAP2[],COLUMN(PLAYERIDMAP2[LASTNAME]),FALSE)</f>
        <v>Green</v>
      </c>
      <c r="C596" s="14" t="str">
        <f>VLOOKUP(MYRANKS_H[[#This Row],[PLAYERID]],PLAYERIDMAP2[],COLUMN(PLAYERIDMAP2[FIRSTNAME]),FALSE)</f>
        <v>Taylor</v>
      </c>
      <c r="D596" s="14" t="str">
        <f>MYRANKS_H[[#This Row],[FNAME]]&amp;" "&amp;MYRANKS_H[[#This Row],[LNAME]]</f>
        <v>Taylor Green</v>
      </c>
      <c r="E596" s="14" t="str">
        <f>VLOOKUP(MYRANKS_H[[#This Row],[PLAYERID]],PLAYERIDMAP2[],COLUMN(PLAYERIDMAP2[TEAM]),FALSE)</f>
        <v>MIL</v>
      </c>
      <c r="F596" s="14" t="str">
        <f>VLOOKUP(MYRANKS_H[[#This Row],[PLAYERID]],PLAYERIDMAP2[],COLUMN(PLAYERIDMAP2[POS]),FALSE)</f>
        <v>3B</v>
      </c>
      <c r="G596" s="14">
        <f>IFERROR(VALUE(VLOOKUP(MYRANKS_H[[#This Row],[PLAYERID]],PLAYERIDMAP2[],COLUMN(PLAYERIDMAP2[IDFANGRAPHS]),FALSE)),VLOOKUP(MYRANKS_H[[#This Row],[PLAYERID]],PLAYERIDMAP2[],COLUMN(PLAYERIDMAP2[IDFANGRAPHS]),FALSE))</f>
        <v>9147</v>
      </c>
      <c r="H596" s="56">
        <f>IFERROR(VLOOKUP(MYRANKS_H[[#This Row],[IDFANGRAPHS]],STEAMER_H[],COLUMN(STEAMER_H[PA]),FALSE),0)</f>
        <v>0</v>
      </c>
      <c r="I596" s="56">
        <f>IFERROR(VLOOKUP(MYRANKS_H[[#This Row],[IDFANGRAPHS]],STEAMER_H[],COLUMN(STEAMER_H[AB]),FALSE),0)</f>
        <v>0</v>
      </c>
      <c r="J596" s="56">
        <f>IFERROR(VLOOKUP(MYRANKS_H[[#This Row],[IDFANGRAPHS]],STEAMER_H[],COLUMN(STEAMER_H[H]),FALSE),0)</f>
        <v>0</v>
      </c>
      <c r="K596" s="56">
        <f>IFERROR(VLOOKUP(MYRANKS_H[[#This Row],[IDFANGRAPHS]],STEAMER_H[],COLUMN(STEAMER_H[2B]),FALSE),0)</f>
        <v>0</v>
      </c>
      <c r="L596" s="56">
        <f>IFERROR(VLOOKUP(MYRANKS_H[[#This Row],[IDFANGRAPHS]],STEAMER_H[],COLUMN(STEAMER_H[3B]),FALSE),0)</f>
        <v>0</v>
      </c>
      <c r="M596" s="56">
        <f>IFERROR(VLOOKUP(MYRANKS_H[[#This Row],[IDFANGRAPHS]],STEAMER_H[],COLUMN(STEAMER_H[HR]),FALSE),0)</f>
        <v>0</v>
      </c>
      <c r="N596" s="56">
        <f>IFERROR(VLOOKUP(MYRANKS_H[[#This Row],[IDFANGRAPHS]],STEAMER_H[],COLUMN(STEAMER_H[R]),FALSE),0)</f>
        <v>0</v>
      </c>
      <c r="O596" s="56">
        <f>IFERROR(VLOOKUP(MYRANKS_H[[#This Row],[IDFANGRAPHS]],STEAMER_H[],COLUMN(STEAMER_H[RBI]),FALSE),0)</f>
        <v>0</v>
      </c>
      <c r="P596" s="56">
        <f>IFERROR(VLOOKUP(MYRANKS_H[[#This Row],[IDFANGRAPHS]],STEAMER_H[],COLUMN(STEAMER_H[BB]),FALSE),0)</f>
        <v>0</v>
      </c>
      <c r="Q596" s="56">
        <f>IFERROR(VLOOKUP(MYRANKS_H[[#This Row],[IDFANGRAPHS]],STEAMER_H[],COLUMN(STEAMER_H[HBP]),FALSE),0)</f>
        <v>0</v>
      </c>
      <c r="R596" s="56">
        <f>IFERROR(VLOOKUP(MYRANKS_H[[#This Row],[IDFANGRAPHS]],STEAMER_H[],COLUMN(STEAMER_H[SO]),FALSE),0)</f>
        <v>0</v>
      </c>
      <c r="S596" s="56">
        <f>IFERROR(VLOOKUP(MYRANKS_H[[#This Row],[IDFANGRAPHS]],STEAMER_H[],COLUMN(STEAMER_H[SB]),FALSE),0)</f>
        <v>0</v>
      </c>
      <c r="T596" s="19">
        <f>IFERROR(MYRANKS_H[[#This Row],[H]]/MYRANKS_H[[#This Row],[AB]],0)</f>
        <v>0</v>
      </c>
      <c r="U596" s="19">
        <f>IFERROR((MYRANKS_H[[#This Row],[H]]+MYRANKS_H[[#This Row],[BB]]+MYRANKS_H[[#This Row],[HBP]])/(MYRANKS_H[[#This Row],[AB]]+MYRANKS_H[[#This Row],[BB]]+MYRANKS_H[[#This Row],[HBP]]),0)</f>
        <v>0</v>
      </c>
      <c r="V596" s="19">
        <f>IFERROR((MYRANKS_H[[#This Row],[H]]+MYRANKS_H[[#This Row],[2B]]+2*MYRANKS_H[[#This Row],[3B]]+3*MYRANKS_H[[#This Row],[HR]])/MYRANKS_H[[#This Row],[AB]],0)</f>
        <v>0</v>
      </c>
      <c r="W59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6" s="27">
        <f>VLOOKUP(MYRANKS_H[[#This Row],[POS]],REPLACEMENT_LEVEL[],3,FALSE)</f>
        <v>0</v>
      </c>
      <c r="Y596" s="27">
        <f>MYRANKS_H[[#This Row],[PROJ PTS]]-MYRANKS_H[[#This Row],[REPL LEVEL]]</f>
        <v>0</v>
      </c>
      <c r="Z596" s="27">
        <f>RANK(MYRANKS_H[[#This Row],[POINTS OVER REPL]],MYRANKS_H[POINTS OVER REPL])</f>
        <v>1</v>
      </c>
      <c r="AA596" s="29">
        <f>IF(MYRANKS_H[[#This Row],[RANK]]&lt;=TOTAL_HITTERS_DRAFTED,MYRANKS_H[[#This Row],[POINTS OVER REPL]],0)</f>
        <v>0</v>
      </c>
      <c r="AB596" s="35">
        <f>MYRANKS_H[[#This Row],[POINTS OVER REPL]]*DOLLAR_VALUE_PER_POINT+1</f>
        <v>1</v>
      </c>
      <c r="AC596" s="35"/>
      <c r="AD596" s="29">
        <f>IF(AND(MYRANKS_H[[#This Row],[RANK]]&lt;=(TOTAL_HITTERS_DRAFTED-HITTERS_BELOW_REPL_DRAFTED),MYRANKS_H[[#This Row],[$ACTUAL]]=""),MYRANKS_H[[#This Row],[POINTS OVER REPL]],0)</f>
        <v>0</v>
      </c>
      <c r="AE596" s="35">
        <f>IF(MYRANKS_H[[#This Row],[$ACTUAL]]="",MYRANKS_H[[#This Row],[POINTS OVER REPL]]*REMAINING_DOLLAR_VALUE_PER_POINT+1,0)</f>
        <v>1</v>
      </c>
    </row>
    <row r="597" spans="1:31" ht="15" customHeight="1" x14ac:dyDescent="0.25">
      <c r="A597" s="2" t="s">
        <v>12804</v>
      </c>
      <c r="B597" s="14" t="str">
        <f>VLOOKUP(MYRANKS_H[[#This Row],[PLAYERID]],PLAYERIDMAP2[],COLUMN(PLAYERIDMAP2[LASTNAME]),FALSE)</f>
        <v>Greene</v>
      </c>
      <c r="C597" s="14" t="str">
        <f>VLOOKUP(MYRANKS_H[[#This Row],[PLAYERID]],PLAYERIDMAP2[],COLUMN(PLAYERIDMAP2[FIRSTNAME]),FALSE)</f>
        <v>Tyler</v>
      </c>
      <c r="D597" s="14" t="str">
        <f>MYRANKS_H[[#This Row],[FNAME]]&amp;" "&amp;MYRANKS_H[[#This Row],[LNAME]]</f>
        <v>Tyler Greene</v>
      </c>
      <c r="E597" s="14" t="str">
        <f>VLOOKUP(MYRANKS_H[[#This Row],[PLAYERID]],PLAYERIDMAP2[],COLUMN(PLAYERIDMAP2[TEAM]),FALSE)</f>
        <v>HOU</v>
      </c>
      <c r="F597" s="14" t="str">
        <f>VLOOKUP(MYRANKS_H[[#This Row],[PLAYERID]],PLAYERIDMAP2[],COLUMN(PLAYERIDMAP2[POS]),FALSE)</f>
        <v>2B</v>
      </c>
      <c r="G597" s="14">
        <f>IFERROR(VALUE(VLOOKUP(MYRANKS_H[[#This Row],[PLAYERID]],PLAYERIDMAP2[],COLUMN(PLAYERIDMAP2[IDFANGRAPHS]),FALSE)),VLOOKUP(MYRANKS_H[[#This Row],[PLAYERID]],PLAYERIDMAP2[],COLUMN(PLAYERIDMAP2[IDFANGRAPHS]),FALSE))</f>
        <v>4675</v>
      </c>
      <c r="H597" s="56">
        <f>IFERROR(VLOOKUP(MYRANKS_H[[#This Row],[IDFANGRAPHS]],STEAMER_H[],COLUMN(STEAMER_H[PA]),FALSE),0)</f>
        <v>0</v>
      </c>
      <c r="I597" s="56">
        <f>IFERROR(VLOOKUP(MYRANKS_H[[#This Row],[IDFANGRAPHS]],STEAMER_H[],COLUMN(STEAMER_H[AB]),FALSE),0)</f>
        <v>0</v>
      </c>
      <c r="J597" s="56">
        <f>IFERROR(VLOOKUP(MYRANKS_H[[#This Row],[IDFANGRAPHS]],STEAMER_H[],COLUMN(STEAMER_H[H]),FALSE),0)</f>
        <v>0</v>
      </c>
      <c r="K597" s="56">
        <f>IFERROR(VLOOKUP(MYRANKS_H[[#This Row],[IDFANGRAPHS]],STEAMER_H[],COLUMN(STEAMER_H[2B]),FALSE),0)</f>
        <v>0</v>
      </c>
      <c r="L597" s="56">
        <f>IFERROR(VLOOKUP(MYRANKS_H[[#This Row],[IDFANGRAPHS]],STEAMER_H[],COLUMN(STEAMER_H[3B]),FALSE),0)</f>
        <v>0</v>
      </c>
      <c r="M597" s="56">
        <f>IFERROR(VLOOKUP(MYRANKS_H[[#This Row],[IDFANGRAPHS]],STEAMER_H[],COLUMN(STEAMER_H[HR]),FALSE),0)</f>
        <v>0</v>
      </c>
      <c r="N597" s="56">
        <f>IFERROR(VLOOKUP(MYRANKS_H[[#This Row],[IDFANGRAPHS]],STEAMER_H[],COLUMN(STEAMER_H[R]),FALSE),0)</f>
        <v>0</v>
      </c>
      <c r="O597" s="56">
        <f>IFERROR(VLOOKUP(MYRANKS_H[[#This Row],[IDFANGRAPHS]],STEAMER_H[],COLUMN(STEAMER_H[RBI]),FALSE),0)</f>
        <v>0</v>
      </c>
      <c r="P597" s="56">
        <f>IFERROR(VLOOKUP(MYRANKS_H[[#This Row],[IDFANGRAPHS]],STEAMER_H[],COLUMN(STEAMER_H[BB]),FALSE),0)</f>
        <v>0</v>
      </c>
      <c r="Q597" s="56">
        <f>IFERROR(VLOOKUP(MYRANKS_H[[#This Row],[IDFANGRAPHS]],STEAMER_H[],COLUMN(STEAMER_H[HBP]),FALSE),0)</f>
        <v>0</v>
      </c>
      <c r="R597" s="56">
        <f>IFERROR(VLOOKUP(MYRANKS_H[[#This Row],[IDFANGRAPHS]],STEAMER_H[],COLUMN(STEAMER_H[SO]),FALSE),0)</f>
        <v>0</v>
      </c>
      <c r="S597" s="56">
        <f>IFERROR(VLOOKUP(MYRANKS_H[[#This Row],[IDFANGRAPHS]],STEAMER_H[],COLUMN(STEAMER_H[SB]),FALSE),0)</f>
        <v>0</v>
      </c>
      <c r="T597" s="19">
        <f>IFERROR(MYRANKS_H[[#This Row],[H]]/MYRANKS_H[[#This Row],[AB]],0)</f>
        <v>0</v>
      </c>
      <c r="U597" s="19">
        <f>IFERROR((MYRANKS_H[[#This Row],[H]]+MYRANKS_H[[#This Row],[BB]]+MYRANKS_H[[#This Row],[HBP]])/(MYRANKS_H[[#This Row],[AB]]+MYRANKS_H[[#This Row],[BB]]+MYRANKS_H[[#This Row],[HBP]]),0)</f>
        <v>0</v>
      </c>
      <c r="V597" s="19">
        <f>IFERROR((MYRANKS_H[[#This Row],[H]]+MYRANKS_H[[#This Row],[2B]]+2*MYRANKS_H[[#This Row],[3B]]+3*MYRANKS_H[[#This Row],[HR]])/MYRANKS_H[[#This Row],[AB]],0)</f>
        <v>0</v>
      </c>
      <c r="W59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7" s="27">
        <f>VLOOKUP(MYRANKS_H[[#This Row],[POS]],REPLACEMENT_LEVEL[],3,FALSE)</f>
        <v>0</v>
      </c>
      <c r="Y597" s="27">
        <f>MYRANKS_H[[#This Row],[PROJ PTS]]-MYRANKS_H[[#This Row],[REPL LEVEL]]</f>
        <v>0</v>
      </c>
      <c r="Z597" s="27">
        <f>RANK(MYRANKS_H[[#This Row],[POINTS OVER REPL]],MYRANKS_H[POINTS OVER REPL])</f>
        <v>1</v>
      </c>
      <c r="AA597" s="29">
        <f>IF(MYRANKS_H[[#This Row],[RANK]]&lt;=TOTAL_HITTERS_DRAFTED,MYRANKS_H[[#This Row],[POINTS OVER REPL]],0)</f>
        <v>0</v>
      </c>
      <c r="AB597" s="35">
        <f>MYRANKS_H[[#This Row],[POINTS OVER REPL]]*DOLLAR_VALUE_PER_POINT+1</f>
        <v>1</v>
      </c>
      <c r="AC597" s="35"/>
      <c r="AD597" s="29">
        <f>IF(AND(MYRANKS_H[[#This Row],[RANK]]&lt;=(TOTAL_HITTERS_DRAFTED-HITTERS_BELOW_REPL_DRAFTED),MYRANKS_H[[#This Row],[$ACTUAL]]=""),MYRANKS_H[[#This Row],[POINTS OVER REPL]],0)</f>
        <v>0</v>
      </c>
      <c r="AE597" s="35">
        <f>IF(MYRANKS_H[[#This Row],[$ACTUAL]]="",MYRANKS_H[[#This Row],[POINTS OVER REPL]]*REMAINING_DOLLAR_VALUE_PER_POINT+1,0)</f>
        <v>1</v>
      </c>
    </row>
    <row r="598" spans="1:31" ht="15" customHeight="1" x14ac:dyDescent="0.25">
      <c r="A598" s="6" t="s">
        <v>12850</v>
      </c>
      <c r="B598" s="14" t="str">
        <f>VLOOKUP(MYRANKS_H[[#This Row],[PLAYERID]],PLAYERIDMAP2[],COLUMN(PLAYERIDMAP2[LASTNAME]),FALSE)</f>
        <v>Guerrero</v>
      </c>
      <c r="C598" s="14" t="str">
        <f>VLOOKUP(MYRANKS_H[[#This Row],[PLAYERID]],PLAYERIDMAP2[],COLUMN(PLAYERIDMAP2[FIRSTNAME]),FALSE)</f>
        <v>Vladimir</v>
      </c>
      <c r="D598" s="14" t="str">
        <f>MYRANKS_H[[#This Row],[FNAME]]&amp;" "&amp;MYRANKS_H[[#This Row],[LNAME]]</f>
        <v>Vladimir Guerrero</v>
      </c>
      <c r="E598" s="14" t="str">
        <f>VLOOKUP(MYRANKS_H[[#This Row],[PLAYERID]],PLAYERIDMAP2[],COLUMN(PLAYERIDMAP2[TEAM]),FALSE)</f>
        <v>N/A</v>
      </c>
      <c r="F598" s="14" t="str">
        <f>VLOOKUP(MYRANKS_H[[#This Row],[PLAYERID]],PLAYERIDMAP2[],COLUMN(PLAYERIDMAP2[POS]),FALSE)</f>
        <v>OF</v>
      </c>
      <c r="G598" s="14">
        <f>IFERROR(VALUE(VLOOKUP(MYRANKS_H[[#This Row],[PLAYERID]],PLAYERIDMAP2[],COLUMN(PLAYERIDMAP2[IDFANGRAPHS]),FALSE)),VLOOKUP(MYRANKS_H[[#This Row],[PLAYERID]],PLAYERIDMAP2[],COLUMN(PLAYERIDMAP2[IDFANGRAPHS]),FALSE))</f>
        <v>778</v>
      </c>
      <c r="H598" s="56">
        <f>IFERROR(VLOOKUP(MYRANKS_H[[#This Row],[IDFANGRAPHS]],STEAMER_H[],COLUMN(STEAMER_H[PA]),FALSE),0)</f>
        <v>0</v>
      </c>
      <c r="I598" s="56">
        <f>IFERROR(VLOOKUP(MYRANKS_H[[#This Row],[IDFANGRAPHS]],STEAMER_H[],COLUMN(STEAMER_H[AB]),FALSE),0)</f>
        <v>0</v>
      </c>
      <c r="J598" s="56">
        <f>IFERROR(VLOOKUP(MYRANKS_H[[#This Row],[IDFANGRAPHS]],STEAMER_H[],COLUMN(STEAMER_H[H]),FALSE),0)</f>
        <v>0</v>
      </c>
      <c r="K598" s="56">
        <f>IFERROR(VLOOKUP(MYRANKS_H[[#This Row],[IDFANGRAPHS]],STEAMER_H[],COLUMN(STEAMER_H[2B]),FALSE),0)</f>
        <v>0</v>
      </c>
      <c r="L598" s="56">
        <f>IFERROR(VLOOKUP(MYRANKS_H[[#This Row],[IDFANGRAPHS]],STEAMER_H[],COLUMN(STEAMER_H[3B]),FALSE),0)</f>
        <v>0</v>
      </c>
      <c r="M598" s="56">
        <f>IFERROR(VLOOKUP(MYRANKS_H[[#This Row],[IDFANGRAPHS]],STEAMER_H[],COLUMN(STEAMER_H[HR]),FALSE),0)</f>
        <v>0</v>
      </c>
      <c r="N598" s="56">
        <f>IFERROR(VLOOKUP(MYRANKS_H[[#This Row],[IDFANGRAPHS]],STEAMER_H[],COLUMN(STEAMER_H[R]),FALSE),0)</f>
        <v>0</v>
      </c>
      <c r="O598" s="56">
        <f>IFERROR(VLOOKUP(MYRANKS_H[[#This Row],[IDFANGRAPHS]],STEAMER_H[],COLUMN(STEAMER_H[RBI]),FALSE),0)</f>
        <v>0</v>
      </c>
      <c r="P598" s="56">
        <f>IFERROR(VLOOKUP(MYRANKS_H[[#This Row],[IDFANGRAPHS]],STEAMER_H[],COLUMN(STEAMER_H[BB]),FALSE),0)</f>
        <v>0</v>
      </c>
      <c r="Q598" s="56">
        <f>IFERROR(VLOOKUP(MYRANKS_H[[#This Row],[IDFANGRAPHS]],STEAMER_H[],COLUMN(STEAMER_H[HBP]),FALSE),0)</f>
        <v>0</v>
      </c>
      <c r="R598" s="56">
        <f>IFERROR(VLOOKUP(MYRANKS_H[[#This Row],[IDFANGRAPHS]],STEAMER_H[],COLUMN(STEAMER_H[SO]),FALSE),0)</f>
        <v>0</v>
      </c>
      <c r="S598" s="56">
        <f>IFERROR(VLOOKUP(MYRANKS_H[[#This Row],[IDFANGRAPHS]],STEAMER_H[],COLUMN(STEAMER_H[SB]),FALSE),0)</f>
        <v>0</v>
      </c>
      <c r="T598" s="19">
        <f>IFERROR(MYRANKS_H[[#This Row],[H]]/MYRANKS_H[[#This Row],[AB]],0)</f>
        <v>0</v>
      </c>
      <c r="U598" s="19">
        <f>IFERROR((MYRANKS_H[[#This Row],[H]]+MYRANKS_H[[#This Row],[BB]]+MYRANKS_H[[#This Row],[HBP]])/(MYRANKS_H[[#This Row],[AB]]+MYRANKS_H[[#This Row],[BB]]+MYRANKS_H[[#This Row],[HBP]]),0)</f>
        <v>0</v>
      </c>
      <c r="V598" s="19">
        <f>IFERROR((MYRANKS_H[[#This Row],[H]]+MYRANKS_H[[#This Row],[2B]]+2*MYRANKS_H[[#This Row],[3B]]+3*MYRANKS_H[[#This Row],[HR]])/MYRANKS_H[[#This Row],[AB]],0)</f>
        <v>0</v>
      </c>
      <c r="W59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8" s="27">
        <f>VLOOKUP(MYRANKS_H[[#This Row],[POS]],REPLACEMENT_LEVEL[],3,FALSE)</f>
        <v>0</v>
      </c>
      <c r="Y598" s="27">
        <f>MYRANKS_H[[#This Row],[PROJ PTS]]-MYRANKS_H[[#This Row],[REPL LEVEL]]</f>
        <v>0</v>
      </c>
      <c r="Z598" s="27">
        <f>RANK(MYRANKS_H[[#This Row],[POINTS OVER REPL]],MYRANKS_H[POINTS OVER REPL])</f>
        <v>1</v>
      </c>
      <c r="AA598" s="29">
        <f>IF(MYRANKS_H[[#This Row],[RANK]]&lt;=TOTAL_HITTERS_DRAFTED,MYRANKS_H[[#This Row],[POINTS OVER REPL]],0)</f>
        <v>0</v>
      </c>
      <c r="AB598" s="35">
        <f>MYRANKS_H[[#This Row],[POINTS OVER REPL]]*DOLLAR_VALUE_PER_POINT+1</f>
        <v>1</v>
      </c>
      <c r="AC598" s="35"/>
      <c r="AD598" s="29">
        <f>IF(AND(MYRANKS_H[[#This Row],[RANK]]&lt;=(TOTAL_HITTERS_DRAFTED-HITTERS_BELOW_REPL_DRAFTED),MYRANKS_H[[#This Row],[$ACTUAL]]=""),MYRANKS_H[[#This Row],[POINTS OVER REPL]],0)</f>
        <v>0</v>
      </c>
      <c r="AE598" s="35">
        <f>IF(MYRANKS_H[[#This Row],[$ACTUAL]]="",MYRANKS_H[[#This Row],[POINTS OVER REPL]]*REMAINING_DOLLAR_VALUE_PER_POINT+1,0)</f>
        <v>1</v>
      </c>
    </row>
    <row r="599" spans="1:31" x14ac:dyDescent="0.25">
      <c r="A599" s="2" t="s">
        <v>12852</v>
      </c>
      <c r="B599" s="14" t="str">
        <f>VLOOKUP(MYRANKS_H[[#This Row],[PLAYERID]],PLAYERIDMAP2[],COLUMN(PLAYERIDMAP2[LASTNAME]),FALSE)</f>
        <v>Guillen</v>
      </c>
      <c r="C599" s="14" t="str">
        <f>VLOOKUP(MYRANKS_H[[#This Row],[PLAYERID]],PLAYERIDMAP2[],COLUMN(PLAYERIDMAP2[FIRSTNAME]),FALSE)</f>
        <v>Carlos</v>
      </c>
      <c r="D599" s="14" t="str">
        <f>MYRANKS_H[[#This Row],[FNAME]]&amp;" "&amp;MYRANKS_H[[#This Row],[LNAME]]</f>
        <v>Carlos Guillen</v>
      </c>
      <c r="E599" s="14" t="str">
        <f>VLOOKUP(MYRANKS_H[[#This Row],[PLAYERID]],PLAYERIDMAP2[],COLUMN(PLAYERIDMAP2[TEAM]),FALSE)</f>
        <v>N/A</v>
      </c>
      <c r="F599" s="14" t="str">
        <f>VLOOKUP(MYRANKS_H[[#This Row],[PLAYERID]],PLAYERIDMAP2[],COLUMN(PLAYERIDMAP2[POS]),FALSE)</f>
        <v>2B</v>
      </c>
      <c r="G599" s="14">
        <f>IFERROR(VALUE(VLOOKUP(MYRANKS_H[[#This Row],[PLAYERID]],PLAYERIDMAP2[],COLUMN(PLAYERIDMAP2[IDFANGRAPHS]),FALSE)),VLOOKUP(MYRANKS_H[[#This Row],[PLAYERID]],PLAYERIDMAP2[],COLUMN(PLAYERIDMAP2[IDFANGRAPHS]),FALSE))</f>
        <v>1079</v>
      </c>
      <c r="H599" s="56">
        <f>IFERROR(VLOOKUP(MYRANKS_H[[#This Row],[IDFANGRAPHS]],STEAMER_H[],COLUMN(STEAMER_H[PA]),FALSE),0)</f>
        <v>0</v>
      </c>
      <c r="I599" s="56">
        <f>IFERROR(VLOOKUP(MYRANKS_H[[#This Row],[IDFANGRAPHS]],STEAMER_H[],COLUMN(STEAMER_H[AB]),FALSE),0)</f>
        <v>0</v>
      </c>
      <c r="J599" s="56">
        <f>IFERROR(VLOOKUP(MYRANKS_H[[#This Row],[IDFANGRAPHS]],STEAMER_H[],COLUMN(STEAMER_H[H]),FALSE),0)</f>
        <v>0</v>
      </c>
      <c r="K599" s="56">
        <f>IFERROR(VLOOKUP(MYRANKS_H[[#This Row],[IDFANGRAPHS]],STEAMER_H[],COLUMN(STEAMER_H[2B]),FALSE),0)</f>
        <v>0</v>
      </c>
      <c r="L599" s="56">
        <f>IFERROR(VLOOKUP(MYRANKS_H[[#This Row],[IDFANGRAPHS]],STEAMER_H[],COLUMN(STEAMER_H[3B]),FALSE),0)</f>
        <v>0</v>
      </c>
      <c r="M599" s="56">
        <f>IFERROR(VLOOKUP(MYRANKS_H[[#This Row],[IDFANGRAPHS]],STEAMER_H[],COLUMN(STEAMER_H[HR]),FALSE),0)</f>
        <v>0</v>
      </c>
      <c r="N599" s="56">
        <f>IFERROR(VLOOKUP(MYRANKS_H[[#This Row],[IDFANGRAPHS]],STEAMER_H[],COLUMN(STEAMER_H[R]),FALSE),0)</f>
        <v>0</v>
      </c>
      <c r="O599" s="56">
        <f>IFERROR(VLOOKUP(MYRANKS_H[[#This Row],[IDFANGRAPHS]],STEAMER_H[],COLUMN(STEAMER_H[RBI]),FALSE),0)</f>
        <v>0</v>
      </c>
      <c r="P599" s="56">
        <f>IFERROR(VLOOKUP(MYRANKS_H[[#This Row],[IDFANGRAPHS]],STEAMER_H[],COLUMN(STEAMER_H[BB]),FALSE),0)</f>
        <v>0</v>
      </c>
      <c r="Q599" s="56">
        <f>IFERROR(VLOOKUP(MYRANKS_H[[#This Row],[IDFANGRAPHS]],STEAMER_H[],COLUMN(STEAMER_H[HBP]),FALSE),0)</f>
        <v>0</v>
      </c>
      <c r="R599" s="56">
        <f>IFERROR(VLOOKUP(MYRANKS_H[[#This Row],[IDFANGRAPHS]],STEAMER_H[],COLUMN(STEAMER_H[SO]),FALSE),0)</f>
        <v>0</v>
      </c>
      <c r="S599" s="56">
        <f>IFERROR(VLOOKUP(MYRANKS_H[[#This Row],[IDFANGRAPHS]],STEAMER_H[],COLUMN(STEAMER_H[SB]),FALSE),0)</f>
        <v>0</v>
      </c>
      <c r="T599" s="19">
        <f>IFERROR(MYRANKS_H[[#This Row],[H]]/MYRANKS_H[[#This Row],[AB]],0)</f>
        <v>0</v>
      </c>
      <c r="U599" s="19">
        <f>IFERROR((MYRANKS_H[[#This Row],[H]]+MYRANKS_H[[#This Row],[BB]]+MYRANKS_H[[#This Row],[HBP]])/(MYRANKS_H[[#This Row],[AB]]+MYRANKS_H[[#This Row],[BB]]+MYRANKS_H[[#This Row],[HBP]]),0)</f>
        <v>0</v>
      </c>
      <c r="V599" s="19">
        <f>IFERROR((MYRANKS_H[[#This Row],[H]]+MYRANKS_H[[#This Row],[2B]]+2*MYRANKS_H[[#This Row],[3B]]+3*MYRANKS_H[[#This Row],[HR]])/MYRANKS_H[[#This Row],[AB]],0)</f>
        <v>0</v>
      </c>
      <c r="W59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9" s="27">
        <f>VLOOKUP(MYRANKS_H[[#This Row],[POS]],REPLACEMENT_LEVEL[],3,FALSE)</f>
        <v>0</v>
      </c>
      <c r="Y599" s="27">
        <f>MYRANKS_H[[#This Row],[PROJ PTS]]-MYRANKS_H[[#This Row],[REPL LEVEL]]</f>
        <v>0</v>
      </c>
      <c r="Z599" s="27">
        <f>RANK(MYRANKS_H[[#This Row],[POINTS OVER REPL]],MYRANKS_H[POINTS OVER REPL])</f>
        <v>1</v>
      </c>
      <c r="AA599" s="29">
        <f>IF(MYRANKS_H[[#This Row],[RANK]]&lt;=TOTAL_HITTERS_DRAFTED,MYRANKS_H[[#This Row],[POINTS OVER REPL]],0)</f>
        <v>0</v>
      </c>
      <c r="AB599" s="35">
        <f>MYRANKS_H[[#This Row],[POINTS OVER REPL]]*DOLLAR_VALUE_PER_POINT+1</f>
        <v>1</v>
      </c>
      <c r="AC599" s="35"/>
      <c r="AD599" s="29">
        <f>IF(AND(MYRANKS_H[[#This Row],[RANK]]&lt;=(TOTAL_HITTERS_DRAFTED-HITTERS_BELOW_REPL_DRAFTED),MYRANKS_H[[#This Row],[$ACTUAL]]=""),MYRANKS_H[[#This Row],[POINTS OVER REPL]],0)</f>
        <v>0</v>
      </c>
      <c r="AE599" s="35">
        <f>IF(MYRANKS_H[[#This Row],[$ACTUAL]]="",MYRANKS_H[[#This Row],[POINTS OVER REPL]]*REMAINING_DOLLAR_VALUE_PER_POINT+1,0)</f>
        <v>1</v>
      </c>
    </row>
    <row r="600" spans="1:31" ht="15" customHeight="1" x14ac:dyDescent="0.25">
      <c r="A600" s="2" t="s">
        <v>12854</v>
      </c>
      <c r="B600" s="14" t="str">
        <f>VLOOKUP(MYRANKS_H[[#This Row],[PLAYERID]],PLAYERIDMAP2[],COLUMN(PLAYERIDMAP2[LASTNAME]),FALSE)</f>
        <v>Guillen</v>
      </c>
      <c r="C600" s="14" t="str">
        <f>VLOOKUP(MYRANKS_H[[#This Row],[PLAYERID]],PLAYERIDMAP2[],COLUMN(PLAYERIDMAP2[FIRSTNAME]),FALSE)</f>
        <v>Jose</v>
      </c>
      <c r="D600" s="14" t="str">
        <f>MYRANKS_H[[#This Row],[FNAME]]&amp;" "&amp;MYRANKS_H[[#This Row],[LNAME]]</f>
        <v>Jose Guillen</v>
      </c>
      <c r="E600" s="14" t="str">
        <f>VLOOKUP(MYRANKS_H[[#This Row],[PLAYERID]],PLAYERIDMAP2[],COLUMN(PLAYERIDMAP2[TEAM]),FALSE)</f>
        <v>N/A</v>
      </c>
      <c r="F600" s="14" t="str">
        <f>VLOOKUP(MYRANKS_H[[#This Row],[PLAYERID]],PLAYERIDMAP2[],COLUMN(PLAYERIDMAP2[POS]),FALSE)</f>
        <v>OF</v>
      </c>
      <c r="G600" s="14">
        <f>IFERROR(VALUE(VLOOKUP(MYRANKS_H[[#This Row],[PLAYERID]],PLAYERIDMAP2[],COLUMN(PLAYERIDMAP2[IDFANGRAPHS]),FALSE)),VLOOKUP(MYRANKS_H[[#This Row],[PLAYERID]],PLAYERIDMAP2[],COLUMN(PLAYERIDMAP2[IDFANGRAPHS]),FALSE))</f>
        <v>57</v>
      </c>
      <c r="H600" s="56">
        <f>IFERROR(VLOOKUP(MYRANKS_H[[#This Row],[IDFANGRAPHS]],STEAMER_H[],COLUMN(STEAMER_H[PA]),FALSE),0)</f>
        <v>0</v>
      </c>
      <c r="I600" s="56">
        <f>IFERROR(VLOOKUP(MYRANKS_H[[#This Row],[IDFANGRAPHS]],STEAMER_H[],COLUMN(STEAMER_H[AB]),FALSE),0)</f>
        <v>0</v>
      </c>
      <c r="J600" s="56">
        <f>IFERROR(VLOOKUP(MYRANKS_H[[#This Row],[IDFANGRAPHS]],STEAMER_H[],COLUMN(STEAMER_H[H]),FALSE),0)</f>
        <v>0</v>
      </c>
      <c r="K600" s="56">
        <f>IFERROR(VLOOKUP(MYRANKS_H[[#This Row],[IDFANGRAPHS]],STEAMER_H[],COLUMN(STEAMER_H[2B]),FALSE),0)</f>
        <v>0</v>
      </c>
      <c r="L600" s="56">
        <f>IFERROR(VLOOKUP(MYRANKS_H[[#This Row],[IDFANGRAPHS]],STEAMER_H[],COLUMN(STEAMER_H[3B]),FALSE),0)</f>
        <v>0</v>
      </c>
      <c r="M600" s="56">
        <f>IFERROR(VLOOKUP(MYRANKS_H[[#This Row],[IDFANGRAPHS]],STEAMER_H[],COLUMN(STEAMER_H[HR]),FALSE),0)</f>
        <v>0</v>
      </c>
      <c r="N600" s="56">
        <f>IFERROR(VLOOKUP(MYRANKS_H[[#This Row],[IDFANGRAPHS]],STEAMER_H[],COLUMN(STEAMER_H[R]),FALSE),0)</f>
        <v>0</v>
      </c>
      <c r="O600" s="56">
        <f>IFERROR(VLOOKUP(MYRANKS_H[[#This Row],[IDFANGRAPHS]],STEAMER_H[],COLUMN(STEAMER_H[RBI]),FALSE),0)</f>
        <v>0</v>
      </c>
      <c r="P600" s="56">
        <f>IFERROR(VLOOKUP(MYRANKS_H[[#This Row],[IDFANGRAPHS]],STEAMER_H[],COLUMN(STEAMER_H[BB]),FALSE),0)</f>
        <v>0</v>
      </c>
      <c r="Q600" s="56">
        <f>IFERROR(VLOOKUP(MYRANKS_H[[#This Row],[IDFANGRAPHS]],STEAMER_H[],COLUMN(STEAMER_H[HBP]),FALSE),0)</f>
        <v>0</v>
      </c>
      <c r="R600" s="56">
        <f>IFERROR(VLOOKUP(MYRANKS_H[[#This Row],[IDFANGRAPHS]],STEAMER_H[],COLUMN(STEAMER_H[SO]),FALSE),0)</f>
        <v>0</v>
      </c>
      <c r="S600" s="56">
        <f>IFERROR(VLOOKUP(MYRANKS_H[[#This Row],[IDFANGRAPHS]],STEAMER_H[],COLUMN(STEAMER_H[SB]),FALSE),0)</f>
        <v>0</v>
      </c>
      <c r="T600" s="19">
        <f>IFERROR(MYRANKS_H[[#This Row],[H]]/MYRANKS_H[[#This Row],[AB]],0)</f>
        <v>0</v>
      </c>
      <c r="U600" s="19">
        <f>IFERROR((MYRANKS_H[[#This Row],[H]]+MYRANKS_H[[#This Row],[BB]]+MYRANKS_H[[#This Row],[HBP]])/(MYRANKS_H[[#This Row],[AB]]+MYRANKS_H[[#This Row],[BB]]+MYRANKS_H[[#This Row],[HBP]]),0)</f>
        <v>0</v>
      </c>
      <c r="V600" s="19">
        <f>IFERROR((MYRANKS_H[[#This Row],[H]]+MYRANKS_H[[#This Row],[2B]]+2*MYRANKS_H[[#This Row],[3B]]+3*MYRANKS_H[[#This Row],[HR]])/MYRANKS_H[[#This Row],[AB]],0)</f>
        <v>0</v>
      </c>
      <c r="W60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0" s="27">
        <f>VLOOKUP(MYRANKS_H[[#This Row],[POS]],REPLACEMENT_LEVEL[],3,FALSE)</f>
        <v>0</v>
      </c>
      <c r="Y600" s="27">
        <f>MYRANKS_H[[#This Row],[PROJ PTS]]-MYRANKS_H[[#This Row],[REPL LEVEL]]</f>
        <v>0</v>
      </c>
      <c r="Z600" s="27">
        <f>RANK(MYRANKS_H[[#This Row],[POINTS OVER REPL]],MYRANKS_H[POINTS OVER REPL])</f>
        <v>1</v>
      </c>
      <c r="AA600" s="29">
        <f>IF(MYRANKS_H[[#This Row],[RANK]]&lt;=TOTAL_HITTERS_DRAFTED,MYRANKS_H[[#This Row],[POINTS OVER REPL]],0)</f>
        <v>0</v>
      </c>
      <c r="AB600" s="35">
        <f>MYRANKS_H[[#This Row],[POINTS OVER REPL]]*DOLLAR_VALUE_PER_POINT+1</f>
        <v>1</v>
      </c>
      <c r="AC600" s="35"/>
      <c r="AD600" s="29">
        <f>IF(AND(MYRANKS_H[[#This Row],[RANK]]&lt;=(TOTAL_HITTERS_DRAFTED-HITTERS_BELOW_REPL_DRAFTED),MYRANKS_H[[#This Row],[$ACTUAL]]=""),MYRANKS_H[[#This Row],[POINTS OVER REPL]],0)</f>
        <v>0</v>
      </c>
      <c r="AE600" s="35">
        <f>IF(MYRANKS_H[[#This Row],[$ACTUAL]]="",MYRANKS_H[[#This Row],[POINTS OVER REPL]]*REMAINING_DOLLAR_VALUE_PER_POINT+1,0)</f>
        <v>1</v>
      </c>
    </row>
    <row r="601" spans="1:31" ht="15" customHeight="1" x14ac:dyDescent="0.25">
      <c r="A601" s="2" t="s">
        <v>12860</v>
      </c>
      <c r="B601" s="14" t="str">
        <f>VLOOKUP(MYRANKS_H[[#This Row],[PLAYERID]],PLAYERIDMAP2[],COLUMN(PLAYERIDMAP2[LASTNAME]),FALSE)</f>
        <v>Gutierrez</v>
      </c>
      <c r="C601" s="14" t="str">
        <f>VLOOKUP(MYRANKS_H[[#This Row],[PLAYERID]],PLAYERIDMAP2[],COLUMN(PLAYERIDMAP2[FIRSTNAME]),FALSE)</f>
        <v>Franklin</v>
      </c>
      <c r="D601" s="14" t="str">
        <f>MYRANKS_H[[#This Row],[FNAME]]&amp;" "&amp;MYRANKS_H[[#This Row],[LNAME]]</f>
        <v>Franklin Gutierrez</v>
      </c>
      <c r="E601" s="14" t="str">
        <f>VLOOKUP(MYRANKS_H[[#This Row],[PLAYERID]],PLAYERIDMAP2[],COLUMN(PLAYERIDMAP2[TEAM]),FALSE)</f>
        <v>SEA</v>
      </c>
      <c r="F601" s="14" t="str">
        <f>VLOOKUP(MYRANKS_H[[#This Row],[PLAYERID]],PLAYERIDMAP2[],COLUMN(PLAYERIDMAP2[POS]),FALSE)</f>
        <v>OF</v>
      </c>
      <c r="G601" s="14">
        <f>IFERROR(VALUE(VLOOKUP(MYRANKS_H[[#This Row],[PLAYERID]],PLAYERIDMAP2[],COLUMN(PLAYERIDMAP2[IDFANGRAPHS]),FALSE)),VLOOKUP(MYRANKS_H[[#This Row],[PLAYERID]],PLAYERIDMAP2[],COLUMN(PLAYERIDMAP2[IDFANGRAPHS]),FALSE))</f>
        <v>3255</v>
      </c>
      <c r="H601" s="56">
        <f>IFERROR(VLOOKUP(MYRANKS_H[[#This Row],[IDFANGRAPHS]],STEAMER_H[],COLUMN(STEAMER_H[PA]),FALSE),0)</f>
        <v>379</v>
      </c>
      <c r="I601" s="56">
        <f>IFERROR(VLOOKUP(MYRANKS_H[[#This Row],[IDFANGRAPHS]],STEAMER_H[],COLUMN(STEAMER_H[AB]),FALSE),0)</f>
        <v>346</v>
      </c>
      <c r="J601" s="56">
        <f>IFERROR(VLOOKUP(MYRANKS_H[[#This Row],[IDFANGRAPHS]],STEAMER_H[],COLUMN(STEAMER_H[H]),FALSE),0)</f>
        <v>82</v>
      </c>
      <c r="K601" s="56">
        <f>IFERROR(VLOOKUP(MYRANKS_H[[#This Row],[IDFANGRAPHS]],STEAMER_H[],COLUMN(STEAMER_H[2B]),FALSE),0)</f>
        <v>17</v>
      </c>
      <c r="L601" s="56">
        <f>IFERROR(VLOOKUP(MYRANKS_H[[#This Row],[IDFANGRAPHS]],STEAMER_H[],COLUMN(STEAMER_H[3B]),FALSE),0)</f>
        <v>1</v>
      </c>
      <c r="M601" s="56">
        <f>IFERROR(VLOOKUP(MYRANKS_H[[#This Row],[IDFANGRAPHS]],STEAMER_H[],COLUMN(STEAMER_H[HR]),FALSE),0)</f>
        <v>13</v>
      </c>
      <c r="N601" s="56">
        <f>IFERROR(VLOOKUP(MYRANKS_H[[#This Row],[IDFANGRAPHS]],STEAMER_H[],COLUMN(STEAMER_H[R]),FALSE),0)</f>
        <v>41</v>
      </c>
      <c r="O601" s="56">
        <f>IFERROR(VLOOKUP(MYRANKS_H[[#This Row],[IDFANGRAPHS]],STEAMER_H[],COLUMN(STEAMER_H[RBI]),FALSE),0)</f>
        <v>44</v>
      </c>
      <c r="P601" s="56">
        <f>IFERROR(VLOOKUP(MYRANKS_H[[#This Row],[IDFANGRAPHS]],STEAMER_H[],COLUMN(STEAMER_H[BB]),FALSE),0)</f>
        <v>25</v>
      </c>
      <c r="Q601" s="56">
        <f>IFERROR(VLOOKUP(MYRANKS_H[[#This Row],[IDFANGRAPHS]],STEAMER_H[],COLUMN(STEAMER_H[HBP]),FALSE),0)</f>
        <v>4</v>
      </c>
      <c r="R601" s="56">
        <f>IFERROR(VLOOKUP(MYRANKS_H[[#This Row],[IDFANGRAPHS]],STEAMER_H[],COLUMN(STEAMER_H[SO]),FALSE),0)</f>
        <v>102</v>
      </c>
      <c r="S601" s="56">
        <f>IFERROR(VLOOKUP(MYRANKS_H[[#This Row],[IDFANGRAPHS]],STEAMER_H[],COLUMN(STEAMER_H[SB]),FALSE),0)</f>
        <v>2</v>
      </c>
      <c r="T601" s="19">
        <f>IFERROR(MYRANKS_H[[#This Row],[H]]/MYRANKS_H[[#This Row],[AB]],0)</f>
        <v>0.23699421965317918</v>
      </c>
      <c r="U601" s="19">
        <f>IFERROR((MYRANKS_H[[#This Row],[H]]+MYRANKS_H[[#This Row],[BB]]+MYRANKS_H[[#This Row],[HBP]])/(MYRANKS_H[[#This Row],[AB]]+MYRANKS_H[[#This Row],[BB]]+MYRANKS_H[[#This Row],[HBP]]),0)</f>
        <v>0.29599999999999999</v>
      </c>
      <c r="V601" s="19">
        <f>IFERROR((MYRANKS_H[[#This Row],[H]]+MYRANKS_H[[#This Row],[2B]]+2*MYRANKS_H[[#This Row],[3B]]+3*MYRANKS_H[[#This Row],[HR]])/MYRANKS_H[[#This Row],[AB]],0)</f>
        <v>0.40462427745664742</v>
      </c>
      <c r="W60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1" s="27">
        <f>VLOOKUP(MYRANKS_H[[#This Row],[POS]],REPLACEMENT_LEVEL[],3,FALSE)</f>
        <v>0</v>
      </c>
      <c r="Y601" s="27">
        <f>MYRANKS_H[[#This Row],[PROJ PTS]]-MYRANKS_H[[#This Row],[REPL LEVEL]]</f>
        <v>0</v>
      </c>
      <c r="Z601" s="27">
        <f>RANK(MYRANKS_H[[#This Row],[POINTS OVER REPL]],MYRANKS_H[POINTS OVER REPL])</f>
        <v>1</v>
      </c>
      <c r="AA601" s="29">
        <f>IF(MYRANKS_H[[#This Row],[RANK]]&lt;=TOTAL_HITTERS_DRAFTED,MYRANKS_H[[#This Row],[POINTS OVER REPL]],0)</f>
        <v>0</v>
      </c>
      <c r="AB601" s="35">
        <f>MYRANKS_H[[#This Row],[POINTS OVER REPL]]*DOLLAR_VALUE_PER_POINT+1</f>
        <v>1</v>
      </c>
      <c r="AC601" s="35"/>
      <c r="AD601" s="29">
        <f>IF(AND(MYRANKS_H[[#This Row],[RANK]]&lt;=(TOTAL_HITTERS_DRAFTED-HITTERS_BELOW_REPL_DRAFTED),MYRANKS_H[[#This Row],[$ACTUAL]]=""),MYRANKS_H[[#This Row],[POINTS OVER REPL]],0)</f>
        <v>0</v>
      </c>
      <c r="AE601" s="35">
        <f>IF(MYRANKS_H[[#This Row],[$ACTUAL]]="",MYRANKS_H[[#This Row],[POINTS OVER REPL]]*REMAINING_DOLLAR_VALUE_PER_POINT+1,0)</f>
        <v>1</v>
      </c>
    </row>
    <row r="602" spans="1:31" ht="15" customHeight="1" x14ac:dyDescent="0.25">
      <c r="A602" s="2" t="s">
        <v>12868</v>
      </c>
      <c r="B602" s="14" t="str">
        <f>VLOOKUP(MYRANKS_H[[#This Row],[PLAYERID]],PLAYERIDMAP2[],COLUMN(PLAYERIDMAP2[LASTNAME]),FALSE)</f>
        <v>Guzman</v>
      </c>
      <c r="C602" s="14" t="str">
        <f>VLOOKUP(MYRANKS_H[[#This Row],[PLAYERID]],PLAYERIDMAP2[],COLUMN(PLAYERIDMAP2[FIRSTNAME]),FALSE)</f>
        <v>Jesus</v>
      </c>
      <c r="D602" s="14" t="str">
        <f>MYRANKS_H[[#This Row],[FNAME]]&amp;" "&amp;MYRANKS_H[[#This Row],[LNAME]]</f>
        <v>Jesus Guzman</v>
      </c>
      <c r="E602" s="14" t="str">
        <f>VLOOKUP(MYRANKS_H[[#This Row],[PLAYERID]],PLAYERIDMAP2[],COLUMN(PLAYERIDMAP2[TEAM]),FALSE)</f>
        <v>HOU</v>
      </c>
      <c r="F602" s="14" t="str">
        <f>VLOOKUP(MYRANKS_H[[#This Row],[PLAYERID]],PLAYERIDMAP2[],COLUMN(PLAYERIDMAP2[POS]),FALSE)</f>
        <v>1B</v>
      </c>
      <c r="G602" s="14">
        <f>IFERROR(VALUE(VLOOKUP(MYRANKS_H[[#This Row],[PLAYERID]],PLAYERIDMAP2[],COLUMN(PLAYERIDMAP2[IDFANGRAPHS]),FALSE)),VLOOKUP(MYRANKS_H[[#This Row],[PLAYERID]],PLAYERIDMAP2[],COLUMN(PLAYERIDMAP2[IDFANGRAPHS]),FALSE))</f>
        <v>3118</v>
      </c>
      <c r="H602" s="56">
        <f>IFERROR(VLOOKUP(MYRANKS_H[[#This Row],[IDFANGRAPHS]],STEAMER_H[],COLUMN(STEAMER_H[PA]),FALSE),0)</f>
        <v>1</v>
      </c>
      <c r="I602" s="56">
        <f>IFERROR(VLOOKUP(MYRANKS_H[[#This Row],[IDFANGRAPHS]],STEAMER_H[],COLUMN(STEAMER_H[AB]),FALSE),0)</f>
        <v>1</v>
      </c>
      <c r="J602" s="56">
        <f>IFERROR(VLOOKUP(MYRANKS_H[[#This Row],[IDFANGRAPHS]],STEAMER_H[],COLUMN(STEAMER_H[H]),FALSE),0)</f>
        <v>0</v>
      </c>
      <c r="K602" s="56">
        <f>IFERROR(VLOOKUP(MYRANKS_H[[#This Row],[IDFANGRAPHS]],STEAMER_H[],COLUMN(STEAMER_H[2B]),FALSE),0)</f>
        <v>0</v>
      </c>
      <c r="L602" s="56">
        <f>IFERROR(VLOOKUP(MYRANKS_H[[#This Row],[IDFANGRAPHS]],STEAMER_H[],COLUMN(STEAMER_H[3B]),FALSE),0)</f>
        <v>0</v>
      </c>
      <c r="M602" s="56">
        <f>IFERROR(VLOOKUP(MYRANKS_H[[#This Row],[IDFANGRAPHS]],STEAMER_H[],COLUMN(STEAMER_H[HR]),FALSE),0)</f>
        <v>0</v>
      </c>
      <c r="N602" s="56">
        <f>IFERROR(VLOOKUP(MYRANKS_H[[#This Row],[IDFANGRAPHS]],STEAMER_H[],COLUMN(STEAMER_H[R]),FALSE),0)</f>
        <v>0</v>
      </c>
      <c r="O602" s="56">
        <f>IFERROR(VLOOKUP(MYRANKS_H[[#This Row],[IDFANGRAPHS]],STEAMER_H[],COLUMN(STEAMER_H[RBI]),FALSE),0)</f>
        <v>0</v>
      </c>
      <c r="P602" s="56">
        <f>IFERROR(VLOOKUP(MYRANKS_H[[#This Row],[IDFANGRAPHS]],STEAMER_H[],COLUMN(STEAMER_H[BB]),FALSE),0)</f>
        <v>0</v>
      </c>
      <c r="Q602" s="56">
        <f>IFERROR(VLOOKUP(MYRANKS_H[[#This Row],[IDFANGRAPHS]],STEAMER_H[],COLUMN(STEAMER_H[HBP]),FALSE),0)</f>
        <v>0</v>
      </c>
      <c r="R602" s="56">
        <f>IFERROR(VLOOKUP(MYRANKS_H[[#This Row],[IDFANGRAPHS]],STEAMER_H[],COLUMN(STEAMER_H[SO]),FALSE),0)</f>
        <v>0</v>
      </c>
      <c r="S602" s="56">
        <f>IFERROR(VLOOKUP(MYRANKS_H[[#This Row],[IDFANGRAPHS]],STEAMER_H[],COLUMN(STEAMER_H[SB]),FALSE),0)</f>
        <v>0</v>
      </c>
      <c r="T602" s="19">
        <f>IFERROR(MYRANKS_H[[#This Row],[H]]/MYRANKS_H[[#This Row],[AB]],0)</f>
        <v>0</v>
      </c>
      <c r="U602" s="19">
        <f>IFERROR((MYRANKS_H[[#This Row],[H]]+MYRANKS_H[[#This Row],[BB]]+MYRANKS_H[[#This Row],[HBP]])/(MYRANKS_H[[#This Row],[AB]]+MYRANKS_H[[#This Row],[BB]]+MYRANKS_H[[#This Row],[HBP]]),0)</f>
        <v>0</v>
      </c>
      <c r="V602" s="19">
        <f>IFERROR((MYRANKS_H[[#This Row],[H]]+MYRANKS_H[[#This Row],[2B]]+2*MYRANKS_H[[#This Row],[3B]]+3*MYRANKS_H[[#This Row],[HR]])/MYRANKS_H[[#This Row],[AB]],0)</f>
        <v>0</v>
      </c>
      <c r="W60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2" s="27">
        <f>VLOOKUP(MYRANKS_H[[#This Row],[POS]],REPLACEMENT_LEVEL[],3,FALSE)</f>
        <v>0</v>
      </c>
      <c r="Y602" s="27">
        <f>MYRANKS_H[[#This Row],[PROJ PTS]]-MYRANKS_H[[#This Row],[REPL LEVEL]]</f>
        <v>0</v>
      </c>
      <c r="Z602" s="27">
        <f>RANK(MYRANKS_H[[#This Row],[POINTS OVER REPL]],MYRANKS_H[POINTS OVER REPL])</f>
        <v>1</v>
      </c>
      <c r="AA602" s="29">
        <f>IF(MYRANKS_H[[#This Row],[RANK]]&lt;=TOTAL_HITTERS_DRAFTED,MYRANKS_H[[#This Row],[POINTS OVER REPL]],0)</f>
        <v>0</v>
      </c>
      <c r="AB602" s="35">
        <f>MYRANKS_H[[#This Row],[POINTS OVER REPL]]*DOLLAR_VALUE_PER_POINT+1</f>
        <v>1</v>
      </c>
      <c r="AC602" s="35"/>
      <c r="AD602" s="29">
        <f>IF(AND(MYRANKS_H[[#This Row],[RANK]]&lt;=(TOTAL_HITTERS_DRAFTED-HITTERS_BELOW_REPL_DRAFTED),MYRANKS_H[[#This Row],[$ACTUAL]]=""),MYRANKS_H[[#This Row],[POINTS OVER REPL]],0)</f>
        <v>0</v>
      </c>
      <c r="AE602" s="35">
        <f>IF(MYRANKS_H[[#This Row],[$ACTUAL]]="",MYRANKS_H[[#This Row],[POINTS OVER REPL]]*REMAINING_DOLLAR_VALUE_PER_POINT+1,0)</f>
        <v>1</v>
      </c>
    </row>
    <row r="603" spans="1:31" ht="15" customHeight="1" x14ac:dyDescent="0.25">
      <c r="A603" s="6" t="s">
        <v>12881</v>
      </c>
      <c r="B603" s="14" t="str">
        <f>VLOOKUP(MYRANKS_H[[#This Row],[PLAYERID]],PLAYERIDMAP2[],COLUMN(PLAYERIDMAP2[LASTNAME]),FALSE)</f>
        <v>Hafner</v>
      </c>
      <c r="C603" s="14" t="str">
        <f>VLOOKUP(MYRANKS_H[[#This Row],[PLAYERID]],PLAYERIDMAP2[],COLUMN(PLAYERIDMAP2[FIRSTNAME]),FALSE)</f>
        <v>Travis</v>
      </c>
      <c r="D603" s="14" t="str">
        <f>MYRANKS_H[[#This Row],[FNAME]]&amp;" "&amp;MYRANKS_H[[#This Row],[LNAME]]</f>
        <v>Travis Hafner</v>
      </c>
      <c r="E603" s="14" t="str">
        <f>VLOOKUP(MYRANKS_H[[#This Row],[PLAYERID]],PLAYERIDMAP2[],COLUMN(PLAYERIDMAP2[TEAM]),FALSE)</f>
        <v>N/A</v>
      </c>
      <c r="F603" s="14" t="str">
        <f>VLOOKUP(MYRANKS_H[[#This Row],[PLAYERID]],PLAYERIDMAP2[],COLUMN(PLAYERIDMAP2[POS]),FALSE)</f>
        <v>DH</v>
      </c>
      <c r="G603" s="14">
        <f>IFERROR(VALUE(VLOOKUP(MYRANKS_H[[#This Row],[PLAYERID]],PLAYERIDMAP2[],COLUMN(PLAYERIDMAP2[IDFANGRAPHS]),FALSE)),VLOOKUP(MYRANKS_H[[#This Row],[PLAYERID]],PLAYERIDMAP2[],COLUMN(PLAYERIDMAP2[IDFANGRAPHS]),FALSE))</f>
        <v>1573</v>
      </c>
      <c r="H603" s="56">
        <f>IFERROR(VLOOKUP(MYRANKS_H[[#This Row],[IDFANGRAPHS]],STEAMER_H[],COLUMN(STEAMER_H[PA]),FALSE),0)</f>
        <v>0</v>
      </c>
      <c r="I603" s="56">
        <f>IFERROR(VLOOKUP(MYRANKS_H[[#This Row],[IDFANGRAPHS]],STEAMER_H[],COLUMN(STEAMER_H[AB]),FALSE),0)</f>
        <v>0</v>
      </c>
      <c r="J603" s="56">
        <f>IFERROR(VLOOKUP(MYRANKS_H[[#This Row],[IDFANGRAPHS]],STEAMER_H[],COLUMN(STEAMER_H[H]),FALSE),0)</f>
        <v>0</v>
      </c>
      <c r="K603" s="56">
        <f>IFERROR(VLOOKUP(MYRANKS_H[[#This Row],[IDFANGRAPHS]],STEAMER_H[],COLUMN(STEAMER_H[2B]),FALSE),0)</f>
        <v>0</v>
      </c>
      <c r="L603" s="56">
        <f>IFERROR(VLOOKUP(MYRANKS_H[[#This Row],[IDFANGRAPHS]],STEAMER_H[],COLUMN(STEAMER_H[3B]),FALSE),0)</f>
        <v>0</v>
      </c>
      <c r="M603" s="56">
        <f>IFERROR(VLOOKUP(MYRANKS_H[[#This Row],[IDFANGRAPHS]],STEAMER_H[],COLUMN(STEAMER_H[HR]),FALSE),0)</f>
        <v>0</v>
      </c>
      <c r="N603" s="56">
        <f>IFERROR(VLOOKUP(MYRANKS_H[[#This Row],[IDFANGRAPHS]],STEAMER_H[],COLUMN(STEAMER_H[R]),FALSE),0)</f>
        <v>0</v>
      </c>
      <c r="O603" s="56">
        <f>IFERROR(VLOOKUP(MYRANKS_H[[#This Row],[IDFANGRAPHS]],STEAMER_H[],COLUMN(STEAMER_H[RBI]),FALSE),0)</f>
        <v>0</v>
      </c>
      <c r="P603" s="56">
        <f>IFERROR(VLOOKUP(MYRANKS_H[[#This Row],[IDFANGRAPHS]],STEAMER_H[],COLUMN(STEAMER_H[BB]),FALSE),0)</f>
        <v>0</v>
      </c>
      <c r="Q603" s="56">
        <f>IFERROR(VLOOKUP(MYRANKS_H[[#This Row],[IDFANGRAPHS]],STEAMER_H[],COLUMN(STEAMER_H[HBP]),FALSE),0)</f>
        <v>0</v>
      </c>
      <c r="R603" s="56">
        <f>IFERROR(VLOOKUP(MYRANKS_H[[#This Row],[IDFANGRAPHS]],STEAMER_H[],COLUMN(STEAMER_H[SO]),FALSE),0)</f>
        <v>0</v>
      </c>
      <c r="S603" s="56">
        <f>IFERROR(VLOOKUP(MYRANKS_H[[#This Row],[IDFANGRAPHS]],STEAMER_H[],COLUMN(STEAMER_H[SB]),FALSE),0)</f>
        <v>0</v>
      </c>
      <c r="T603" s="19">
        <f>IFERROR(MYRANKS_H[[#This Row],[H]]/MYRANKS_H[[#This Row],[AB]],0)</f>
        <v>0</v>
      </c>
      <c r="U603" s="19">
        <f>IFERROR((MYRANKS_H[[#This Row],[H]]+MYRANKS_H[[#This Row],[BB]]+MYRANKS_H[[#This Row],[HBP]])/(MYRANKS_H[[#This Row],[AB]]+MYRANKS_H[[#This Row],[BB]]+MYRANKS_H[[#This Row],[HBP]]),0)</f>
        <v>0</v>
      </c>
      <c r="V603" s="19">
        <f>IFERROR((MYRANKS_H[[#This Row],[H]]+MYRANKS_H[[#This Row],[2B]]+2*MYRANKS_H[[#This Row],[3B]]+3*MYRANKS_H[[#This Row],[HR]])/MYRANKS_H[[#This Row],[AB]],0)</f>
        <v>0</v>
      </c>
      <c r="W60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3" s="27">
        <f>VLOOKUP(MYRANKS_H[[#This Row],[POS]],REPLACEMENT_LEVEL[],3,FALSE)</f>
        <v>0</v>
      </c>
      <c r="Y603" s="27">
        <f>MYRANKS_H[[#This Row],[PROJ PTS]]-MYRANKS_H[[#This Row],[REPL LEVEL]]</f>
        <v>0</v>
      </c>
      <c r="Z603" s="27">
        <f>RANK(MYRANKS_H[[#This Row],[POINTS OVER REPL]],MYRANKS_H[POINTS OVER REPL])</f>
        <v>1</v>
      </c>
      <c r="AA603" s="29">
        <f>IF(MYRANKS_H[[#This Row],[RANK]]&lt;=TOTAL_HITTERS_DRAFTED,MYRANKS_H[[#This Row],[POINTS OVER REPL]],0)</f>
        <v>0</v>
      </c>
      <c r="AB603" s="35">
        <f>MYRANKS_H[[#This Row],[POINTS OVER REPL]]*DOLLAR_VALUE_PER_POINT+1</f>
        <v>1</v>
      </c>
      <c r="AC603" s="35"/>
      <c r="AD603" s="29">
        <f>IF(AND(MYRANKS_H[[#This Row],[RANK]]&lt;=(TOTAL_HITTERS_DRAFTED-HITTERS_BELOW_REPL_DRAFTED),MYRANKS_H[[#This Row],[$ACTUAL]]=""),MYRANKS_H[[#This Row],[POINTS OVER REPL]],0)</f>
        <v>0</v>
      </c>
      <c r="AE603" s="35">
        <f>IF(MYRANKS_H[[#This Row],[$ACTUAL]]="",MYRANKS_H[[#This Row],[POINTS OVER REPL]]*REMAINING_DOLLAR_VALUE_PER_POINT+1,0)</f>
        <v>1</v>
      </c>
    </row>
    <row r="604" spans="1:31" ht="15" customHeight="1" x14ac:dyDescent="0.25">
      <c r="A604" s="2" t="s">
        <v>12891</v>
      </c>
      <c r="B604" s="14" t="str">
        <f>VLOOKUP(MYRANKS_H[[#This Row],[PLAYERID]],PLAYERIDMAP2[],COLUMN(PLAYERIDMAP2[LASTNAME]),FALSE)</f>
        <v>Hairston</v>
      </c>
      <c r="C604" s="14" t="str">
        <f>VLOOKUP(MYRANKS_H[[#This Row],[PLAYERID]],PLAYERIDMAP2[],COLUMN(PLAYERIDMAP2[FIRSTNAME]),FALSE)</f>
        <v>Jerry</v>
      </c>
      <c r="D604" s="14" t="str">
        <f>MYRANKS_H[[#This Row],[FNAME]]&amp;" "&amp;MYRANKS_H[[#This Row],[LNAME]]</f>
        <v>Jerry Hairston</v>
      </c>
      <c r="E604" s="14" t="str">
        <f>VLOOKUP(MYRANKS_H[[#This Row],[PLAYERID]],PLAYERIDMAP2[],COLUMN(PLAYERIDMAP2[TEAM]),FALSE)</f>
        <v>N/A</v>
      </c>
      <c r="F604" s="14" t="str">
        <f>VLOOKUP(MYRANKS_H[[#This Row],[PLAYERID]],PLAYERIDMAP2[],COLUMN(PLAYERIDMAP2[POS]),FALSE)</f>
        <v>SS</v>
      </c>
      <c r="G604" s="14">
        <f>IFERROR(VALUE(VLOOKUP(MYRANKS_H[[#This Row],[PLAYERID]],PLAYERIDMAP2[],COLUMN(PLAYERIDMAP2[IDFANGRAPHS]),FALSE)),VLOOKUP(MYRANKS_H[[#This Row],[PLAYERID]],PLAYERIDMAP2[],COLUMN(PLAYERIDMAP2[IDFANGRAPHS]),FALSE))</f>
        <v>144</v>
      </c>
      <c r="H604" s="56">
        <f>IFERROR(VLOOKUP(MYRANKS_H[[#This Row],[IDFANGRAPHS]],STEAMER_H[],COLUMN(STEAMER_H[PA]),FALSE),0)</f>
        <v>0</v>
      </c>
      <c r="I604" s="56">
        <f>IFERROR(VLOOKUP(MYRANKS_H[[#This Row],[IDFANGRAPHS]],STEAMER_H[],COLUMN(STEAMER_H[AB]),FALSE),0)</f>
        <v>0</v>
      </c>
      <c r="J604" s="56">
        <f>IFERROR(VLOOKUP(MYRANKS_H[[#This Row],[IDFANGRAPHS]],STEAMER_H[],COLUMN(STEAMER_H[H]),FALSE),0)</f>
        <v>0</v>
      </c>
      <c r="K604" s="56">
        <f>IFERROR(VLOOKUP(MYRANKS_H[[#This Row],[IDFANGRAPHS]],STEAMER_H[],COLUMN(STEAMER_H[2B]),FALSE),0)</f>
        <v>0</v>
      </c>
      <c r="L604" s="56">
        <f>IFERROR(VLOOKUP(MYRANKS_H[[#This Row],[IDFANGRAPHS]],STEAMER_H[],COLUMN(STEAMER_H[3B]),FALSE),0)</f>
        <v>0</v>
      </c>
      <c r="M604" s="56">
        <f>IFERROR(VLOOKUP(MYRANKS_H[[#This Row],[IDFANGRAPHS]],STEAMER_H[],COLUMN(STEAMER_H[HR]),FALSE),0)</f>
        <v>0</v>
      </c>
      <c r="N604" s="56">
        <f>IFERROR(VLOOKUP(MYRANKS_H[[#This Row],[IDFANGRAPHS]],STEAMER_H[],COLUMN(STEAMER_H[R]),FALSE),0)</f>
        <v>0</v>
      </c>
      <c r="O604" s="56">
        <f>IFERROR(VLOOKUP(MYRANKS_H[[#This Row],[IDFANGRAPHS]],STEAMER_H[],COLUMN(STEAMER_H[RBI]),FALSE),0)</f>
        <v>0</v>
      </c>
      <c r="P604" s="56">
        <f>IFERROR(VLOOKUP(MYRANKS_H[[#This Row],[IDFANGRAPHS]],STEAMER_H[],COLUMN(STEAMER_H[BB]),FALSE),0)</f>
        <v>0</v>
      </c>
      <c r="Q604" s="56">
        <f>IFERROR(VLOOKUP(MYRANKS_H[[#This Row],[IDFANGRAPHS]],STEAMER_H[],COLUMN(STEAMER_H[HBP]),FALSE),0)</f>
        <v>0</v>
      </c>
      <c r="R604" s="56">
        <f>IFERROR(VLOOKUP(MYRANKS_H[[#This Row],[IDFANGRAPHS]],STEAMER_H[],COLUMN(STEAMER_H[SO]),FALSE),0)</f>
        <v>0</v>
      </c>
      <c r="S604" s="56">
        <f>IFERROR(VLOOKUP(MYRANKS_H[[#This Row],[IDFANGRAPHS]],STEAMER_H[],COLUMN(STEAMER_H[SB]),FALSE),0)</f>
        <v>0</v>
      </c>
      <c r="T604" s="19">
        <f>IFERROR(MYRANKS_H[[#This Row],[H]]/MYRANKS_H[[#This Row],[AB]],0)</f>
        <v>0</v>
      </c>
      <c r="U604" s="19">
        <f>IFERROR((MYRANKS_H[[#This Row],[H]]+MYRANKS_H[[#This Row],[BB]]+MYRANKS_H[[#This Row],[HBP]])/(MYRANKS_H[[#This Row],[AB]]+MYRANKS_H[[#This Row],[BB]]+MYRANKS_H[[#This Row],[HBP]]),0)</f>
        <v>0</v>
      </c>
      <c r="V604" s="19">
        <f>IFERROR((MYRANKS_H[[#This Row],[H]]+MYRANKS_H[[#This Row],[2B]]+2*MYRANKS_H[[#This Row],[3B]]+3*MYRANKS_H[[#This Row],[HR]])/MYRANKS_H[[#This Row],[AB]],0)</f>
        <v>0</v>
      </c>
      <c r="W60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4" s="27">
        <f>VLOOKUP(MYRANKS_H[[#This Row],[POS]],REPLACEMENT_LEVEL[],3,FALSE)</f>
        <v>0</v>
      </c>
      <c r="Y604" s="27">
        <f>MYRANKS_H[[#This Row],[PROJ PTS]]-MYRANKS_H[[#This Row],[REPL LEVEL]]</f>
        <v>0</v>
      </c>
      <c r="Z604" s="27">
        <f>RANK(MYRANKS_H[[#This Row],[POINTS OVER REPL]],MYRANKS_H[POINTS OVER REPL])</f>
        <v>1</v>
      </c>
      <c r="AA604" s="29">
        <f>IF(MYRANKS_H[[#This Row],[RANK]]&lt;=TOTAL_HITTERS_DRAFTED,MYRANKS_H[[#This Row],[POINTS OVER REPL]],0)</f>
        <v>0</v>
      </c>
      <c r="AB604" s="35">
        <f>MYRANKS_H[[#This Row],[POINTS OVER REPL]]*DOLLAR_VALUE_PER_POINT+1</f>
        <v>1</v>
      </c>
      <c r="AC604" s="35"/>
      <c r="AD604" s="29">
        <f>IF(AND(MYRANKS_H[[#This Row],[RANK]]&lt;=(TOTAL_HITTERS_DRAFTED-HITTERS_BELOW_REPL_DRAFTED),MYRANKS_H[[#This Row],[$ACTUAL]]=""),MYRANKS_H[[#This Row],[POINTS OVER REPL]],0)</f>
        <v>0</v>
      </c>
      <c r="AE604" s="35">
        <f>IF(MYRANKS_H[[#This Row],[$ACTUAL]]="",MYRANKS_H[[#This Row],[POINTS OVER REPL]]*REMAINING_DOLLAR_VALUE_PER_POINT+1,0)</f>
        <v>1</v>
      </c>
    </row>
    <row r="605" spans="1:31" ht="15" customHeight="1" x14ac:dyDescent="0.25">
      <c r="A605" s="2" t="s">
        <v>12907</v>
      </c>
      <c r="B605" s="14" t="str">
        <f>VLOOKUP(MYRANKS_H[[#This Row],[PLAYERID]],PLAYERIDMAP2[],COLUMN(PLAYERIDMAP2[LASTNAME]),FALSE)</f>
        <v>Hall</v>
      </c>
      <c r="C605" s="14" t="str">
        <f>VLOOKUP(MYRANKS_H[[#This Row],[PLAYERID]],PLAYERIDMAP2[],COLUMN(PLAYERIDMAP2[FIRSTNAME]),FALSE)</f>
        <v>Bill</v>
      </c>
      <c r="D605" s="14" t="str">
        <f>MYRANKS_H[[#This Row],[FNAME]]&amp;" "&amp;MYRANKS_H[[#This Row],[LNAME]]</f>
        <v>Bill Hall</v>
      </c>
      <c r="E605" s="14" t="str">
        <f>VLOOKUP(MYRANKS_H[[#This Row],[PLAYERID]],PLAYERIDMAP2[],COLUMN(PLAYERIDMAP2[TEAM]),FALSE)</f>
        <v>N/A</v>
      </c>
      <c r="F605" s="14" t="str">
        <f>VLOOKUP(MYRANKS_H[[#This Row],[PLAYERID]],PLAYERIDMAP2[],COLUMN(PLAYERIDMAP2[POS]),FALSE)</f>
        <v>2B</v>
      </c>
      <c r="G605" s="14">
        <f>IFERROR(VALUE(VLOOKUP(MYRANKS_H[[#This Row],[PLAYERID]],PLAYERIDMAP2[],COLUMN(PLAYERIDMAP2[IDFANGRAPHS]),FALSE)),VLOOKUP(MYRANKS_H[[#This Row],[PLAYERID]],PLAYERIDMAP2[],COLUMN(PLAYERIDMAP2[IDFANGRAPHS]),FALSE))</f>
        <v>1605</v>
      </c>
      <c r="H605" s="56">
        <f>IFERROR(VLOOKUP(MYRANKS_H[[#This Row],[IDFANGRAPHS]],STEAMER_H[],COLUMN(STEAMER_H[PA]),FALSE),0)</f>
        <v>0</v>
      </c>
      <c r="I605" s="56">
        <f>IFERROR(VLOOKUP(MYRANKS_H[[#This Row],[IDFANGRAPHS]],STEAMER_H[],COLUMN(STEAMER_H[AB]),FALSE),0)</f>
        <v>0</v>
      </c>
      <c r="J605" s="56">
        <f>IFERROR(VLOOKUP(MYRANKS_H[[#This Row],[IDFANGRAPHS]],STEAMER_H[],COLUMN(STEAMER_H[H]),FALSE),0)</f>
        <v>0</v>
      </c>
      <c r="K605" s="56">
        <f>IFERROR(VLOOKUP(MYRANKS_H[[#This Row],[IDFANGRAPHS]],STEAMER_H[],COLUMN(STEAMER_H[2B]),FALSE),0)</f>
        <v>0</v>
      </c>
      <c r="L605" s="56">
        <f>IFERROR(VLOOKUP(MYRANKS_H[[#This Row],[IDFANGRAPHS]],STEAMER_H[],COLUMN(STEAMER_H[3B]),FALSE),0)</f>
        <v>0</v>
      </c>
      <c r="M605" s="56">
        <f>IFERROR(VLOOKUP(MYRANKS_H[[#This Row],[IDFANGRAPHS]],STEAMER_H[],COLUMN(STEAMER_H[HR]),FALSE),0)</f>
        <v>0</v>
      </c>
      <c r="N605" s="56">
        <f>IFERROR(VLOOKUP(MYRANKS_H[[#This Row],[IDFANGRAPHS]],STEAMER_H[],COLUMN(STEAMER_H[R]),FALSE),0)</f>
        <v>0</v>
      </c>
      <c r="O605" s="56">
        <f>IFERROR(VLOOKUP(MYRANKS_H[[#This Row],[IDFANGRAPHS]],STEAMER_H[],COLUMN(STEAMER_H[RBI]),FALSE),0)</f>
        <v>0</v>
      </c>
      <c r="P605" s="56">
        <f>IFERROR(VLOOKUP(MYRANKS_H[[#This Row],[IDFANGRAPHS]],STEAMER_H[],COLUMN(STEAMER_H[BB]),FALSE),0)</f>
        <v>0</v>
      </c>
      <c r="Q605" s="56">
        <f>IFERROR(VLOOKUP(MYRANKS_H[[#This Row],[IDFANGRAPHS]],STEAMER_H[],COLUMN(STEAMER_H[HBP]),FALSE),0)</f>
        <v>0</v>
      </c>
      <c r="R605" s="56">
        <f>IFERROR(VLOOKUP(MYRANKS_H[[#This Row],[IDFANGRAPHS]],STEAMER_H[],COLUMN(STEAMER_H[SO]),FALSE),0)</f>
        <v>0</v>
      </c>
      <c r="S605" s="56">
        <f>IFERROR(VLOOKUP(MYRANKS_H[[#This Row],[IDFANGRAPHS]],STEAMER_H[],COLUMN(STEAMER_H[SB]),FALSE),0)</f>
        <v>0</v>
      </c>
      <c r="T605" s="19">
        <f>IFERROR(MYRANKS_H[[#This Row],[H]]/MYRANKS_H[[#This Row],[AB]],0)</f>
        <v>0</v>
      </c>
      <c r="U605" s="19">
        <f>IFERROR((MYRANKS_H[[#This Row],[H]]+MYRANKS_H[[#This Row],[BB]]+MYRANKS_H[[#This Row],[HBP]])/(MYRANKS_H[[#This Row],[AB]]+MYRANKS_H[[#This Row],[BB]]+MYRANKS_H[[#This Row],[HBP]]),0)</f>
        <v>0</v>
      </c>
      <c r="V605" s="19">
        <f>IFERROR((MYRANKS_H[[#This Row],[H]]+MYRANKS_H[[#This Row],[2B]]+2*MYRANKS_H[[#This Row],[3B]]+3*MYRANKS_H[[#This Row],[HR]])/MYRANKS_H[[#This Row],[AB]],0)</f>
        <v>0</v>
      </c>
      <c r="W60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5" s="27">
        <f>VLOOKUP(MYRANKS_H[[#This Row],[POS]],REPLACEMENT_LEVEL[],3,FALSE)</f>
        <v>0</v>
      </c>
      <c r="Y605" s="27">
        <f>MYRANKS_H[[#This Row],[PROJ PTS]]-MYRANKS_H[[#This Row],[REPL LEVEL]]</f>
        <v>0</v>
      </c>
      <c r="Z605" s="27">
        <f>RANK(MYRANKS_H[[#This Row],[POINTS OVER REPL]],MYRANKS_H[POINTS OVER REPL])</f>
        <v>1</v>
      </c>
      <c r="AA605" s="29">
        <f>IF(MYRANKS_H[[#This Row],[RANK]]&lt;=TOTAL_HITTERS_DRAFTED,MYRANKS_H[[#This Row],[POINTS OVER REPL]],0)</f>
        <v>0</v>
      </c>
      <c r="AB605" s="35">
        <f>MYRANKS_H[[#This Row],[POINTS OVER REPL]]*DOLLAR_VALUE_PER_POINT+1</f>
        <v>1</v>
      </c>
      <c r="AC605" s="35"/>
      <c r="AD605" s="29">
        <f>IF(AND(MYRANKS_H[[#This Row],[RANK]]&lt;=(TOTAL_HITTERS_DRAFTED-HITTERS_BELOW_REPL_DRAFTED),MYRANKS_H[[#This Row],[$ACTUAL]]=""),MYRANKS_H[[#This Row],[POINTS OVER REPL]],0)</f>
        <v>0</v>
      </c>
      <c r="AE605" s="35">
        <f>IF(MYRANKS_H[[#This Row],[$ACTUAL]]="",MYRANKS_H[[#This Row],[POINTS OVER REPL]]*REMAINING_DOLLAR_VALUE_PER_POINT+1,0)</f>
        <v>1</v>
      </c>
    </row>
    <row r="606" spans="1:31" ht="15" customHeight="1" x14ac:dyDescent="0.25">
      <c r="A606" s="2" t="s">
        <v>12935</v>
      </c>
      <c r="B606" s="14" t="str">
        <f>VLOOKUP(MYRANKS_H[[#This Row],[PLAYERID]],PLAYERIDMAP2[],COLUMN(PLAYERIDMAP2[LASTNAME]),FALSE)</f>
        <v>Hannahan</v>
      </c>
      <c r="C606" s="14" t="str">
        <f>VLOOKUP(MYRANKS_H[[#This Row],[PLAYERID]],PLAYERIDMAP2[],COLUMN(PLAYERIDMAP2[FIRSTNAME]),FALSE)</f>
        <v>Jack</v>
      </c>
      <c r="D606" s="14" t="str">
        <f>MYRANKS_H[[#This Row],[FNAME]]&amp;" "&amp;MYRANKS_H[[#This Row],[LNAME]]</f>
        <v>Jack Hannahan</v>
      </c>
      <c r="E606" s="14" t="str">
        <f>VLOOKUP(MYRANKS_H[[#This Row],[PLAYERID]],PLAYERIDMAP2[],COLUMN(PLAYERIDMAP2[TEAM]),FALSE)</f>
        <v>CIN</v>
      </c>
      <c r="F606" s="14" t="str">
        <f>VLOOKUP(MYRANKS_H[[#This Row],[PLAYERID]],PLAYERIDMAP2[],COLUMN(PLAYERIDMAP2[POS]),FALSE)</f>
        <v>1B</v>
      </c>
      <c r="G606" s="14">
        <f>IFERROR(VALUE(VLOOKUP(MYRANKS_H[[#This Row],[PLAYERID]],PLAYERIDMAP2[],COLUMN(PLAYERIDMAP2[IDFANGRAPHS]),FALSE)),VLOOKUP(MYRANKS_H[[#This Row],[PLAYERID]],PLAYERIDMAP2[],COLUMN(PLAYERIDMAP2[IDFANGRAPHS]),FALSE))</f>
        <v>3692</v>
      </c>
      <c r="H606" s="56">
        <f>IFERROR(VLOOKUP(MYRANKS_H[[#This Row],[IDFANGRAPHS]],STEAMER_H[],COLUMN(STEAMER_H[PA]),FALSE),0)</f>
        <v>1</v>
      </c>
      <c r="I606" s="56">
        <f>IFERROR(VLOOKUP(MYRANKS_H[[#This Row],[IDFANGRAPHS]],STEAMER_H[],COLUMN(STEAMER_H[AB]),FALSE),0)</f>
        <v>1</v>
      </c>
      <c r="J606" s="56">
        <f>IFERROR(VLOOKUP(MYRANKS_H[[#This Row],[IDFANGRAPHS]],STEAMER_H[],COLUMN(STEAMER_H[H]),FALSE),0)</f>
        <v>0</v>
      </c>
      <c r="K606" s="56">
        <f>IFERROR(VLOOKUP(MYRANKS_H[[#This Row],[IDFANGRAPHS]],STEAMER_H[],COLUMN(STEAMER_H[2B]),FALSE),0)</f>
        <v>0</v>
      </c>
      <c r="L606" s="56">
        <f>IFERROR(VLOOKUP(MYRANKS_H[[#This Row],[IDFANGRAPHS]],STEAMER_H[],COLUMN(STEAMER_H[3B]),FALSE),0)</f>
        <v>0</v>
      </c>
      <c r="M606" s="56">
        <f>IFERROR(VLOOKUP(MYRANKS_H[[#This Row],[IDFANGRAPHS]],STEAMER_H[],COLUMN(STEAMER_H[HR]),FALSE),0)</f>
        <v>0</v>
      </c>
      <c r="N606" s="56">
        <f>IFERROR(VLOOKUP(MYRANKS_H[[#This Row],[IDFANGRAPHS]],STEAMER_H[],COLUMN(STEAMER_H[R]),FALSE),0)</f>
        <v>0</v>
      </c>
      <c r="O606" s="56">
        <f>IFERROR(VLOOKUP(MYRANKS_H[[#This Row],[IDFANGRAPHS]],STEAMER_H[],COLUMN(STEAMER_H[RBI]),FALSE),0)</f>
        <v>0</v>
      </c>
      <c r="P606" s="56">
        <f>IFERROR(VLOOKUP(MYRANKS_H[[#This Row],[IDFANGRAPHS]],STEAMER_H[],COLUMN(STEAMER_H[BB]),FALSE),0)</f>
        <v>0</v>
      </c>
      <c r="Q606" s="56">
        <f>IFERROR(VLOOKUP(MYRANKS_H[[#This Row],[IDFANGRAPHS]],STEAMER_H[],COLUMN(STEAMER_H[HBP]),FALSE),0)</f>
        <v>0</v>
      </c>
      <c r="R606" s="56">
        <f>IFERROR(VLOOKUP(MYRANKS_H[[#This Row],[IDFANGRAPHS]],STEAMER_H[],COLUMN(STEAMER_H[SO]),FALSE),0)</f>
        <v>0</v>
      </c>
      <c r="S606" s="56">
        <f>IFERROR(VLOOKUP(MYRANKS_H[[#This Row],[IDFANGRAPHS]],STEAMER_H[],COLUMN(STEAMER_H[SB]),FALSE),0)</f>
        <v>0</v>
      </c>
      <c r="T606" s="19">
        <f>IFERROR(MYRANKS_H[[#This Row],[H]]/MYRANKS_H[[#This Row],[AB]],0)</f>
        <v>0</v>
      </c>
      <c r="U606" s="19">
        <f>IFERROR((MYRANKS_H[[#This Row],[H]]+MYRANKS_H[[#This Row],[BB]]+MYRANKS_H[[#This Row],[HBP]])/(MYRANKS_H[[#This Row],[AB]]+MYRANKS_H[[#This Row],[BB]]+MYRANKS_H[[#This Row],[HBP]]),0)</f>
        <v>0</v>
      </c>
      <c r="V606" s="19">
        <f>IFERROR((MYRANKS_H[[#This Row],[H]]+MYRANKS_H[[#This Row],[2B]]+2*MYRANKS_H[[#This Row],[3B]]+3*MYRANKS_H[[#This Row],[HR]])/MYRANKS_H[[#This Row],[AB]],0)</f>
        <v>0</v>
      </c>
      <c r="W60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6" s="27">
        <f>VLOOKUP(MYRANKS_H[[#This Row],[POS]],REPLACEMENT_LEVEL[],3,FALSE)</f>
        <v>0</v>
      </c>
      <c r="Y606" s="27">
        <f>MYRANKS_H[[#This Row],[PROJ PTS]]-MYRANKS_H[[#This Row],[REPL LEVEL]]</f>
        <v>0</v>
      </c>
      <c r="Z606" s="27">
        <f>RANK(MYRANKS_H[[#This Row],[POINTS OVER REPL]],MYRANKS_H[POINTS OVER REPL])</f>
        <v>1</v>
      </c>
      <c r="AA606" s="29">
        <f>IF(MYRANKS_H[[#This Row],[RANK]]&lt;=TOTAL_HITTERS_DRAFTED,MYRANKS_H[[#This Row],[POINTS OVER REPL]],0)</f>
        <v>0</v>
      </c>
      <c r="AB606" s="35">
        <f>MYRANKS_H[[#This Row],[POINTS OVER REPL]]*DOLLAR_VALUE_PER_POINT+1</f>
        <v>1</v>
      </c>
      <c r="AC606" s="35"/>
      <c r="AD606" s="29">
        <f>IF(AND(MYRANKS_H[[#This Row],[RANK]]&lt;=(TOTAL_HITTERS_DRAFTED-HITTERS_BELOW_REPL_DRAFTED),MYRANKS_H[[#This Row],[$ACTUAL]]=""),MYRANKS_H[[#This Row],[POINTS OVER REPL]],0)</f>
        <v>0</v>
      </c>
      <c r="AE606" s="35">
        <f>IF(MYRANKS_H[[#This Row],[$ACTUAL]]="",MYRANKS_H[[#This Row],[POINTS OVER REPL]]*REMAINING_DOLLAR_VALUE_PER_POINT+1,0)</f>
        <v>1</v>
      </c>
    </row>
    <row r="607" spans="1:31" ht="15" customHeight="1" x14ac:dyDescent="0.25">
      <c r="A607" s="2" t="s">
        <v>20845</v>
      </c>
      <c r="B607" s="14" t="str">
        <f>VLOOKUP(MYRANKS_H[[#This Row],[PLAYERID]],PLAYERIDMAP2[],COLUMN(PLAYERIDMAP2[LASTNAME]),FALSE)</f>
        <v>Hanson</v>
      </c>
      <c r="C607" s="14" t="str">
        <f>VLOOKUP(MYRANKS_H[[#This Row],[PLAYERID]],PLAYERIDMAP2[],COLUMN(PLAYERIDMAP2[FIRSTNAME]),FALSE)</f>
        <v>Alen</v>
      </c>
      <c r="D607" s="14" t="str">
        <f>MYRANKS_H[[#This Row],[FNAME]]&amp;" "&amp;MYRANKS_H[[#This Row],[LNAME]]</f>
        <v>Alen Hanson</v>
      </c>
      <c r="E607" s="14" t="str">
        <f>VLOOKUP(MYRANKS_H[[#This Row],[PLAYERID]],PLAYERIDMAP2[],COLUMN(PLAYERIDMAP2[TEAM]),FALSE)</f>
        <v>PIT</v>
      </c>
      <c r="F607" s="14" t="str">
        <f>VLOOKUP(MYRANKS_H[[#This Row],[PLAYERID]],PLAYERIDMAP2[],COLUMN(PLAYERIDMAP2[POS]),FALSE)</f>
        <v>SS</v>
      </c>
      <c r="G607" s="14" t="str">
        <f>IFERROR(VALUE(VLOOKUP(MYRANKS_H[[#This Row],[PLAYERID]],PLAYERIDMAP2[],COLUMN(PLAYERIDMAP2[IDFANGRAPHS]),FALSE)),VLOOKUP(MYRANKS_H[[#This Row],[PLAYERID]],PLAYERIDMAP2[],COLUMN(PLAYERIDMAP2[IDFANGRAPHS]),FALSE))</f>
        <v>sa547735</v>
      </c>
      <c r="H607" s="56">
        <f>IFERROR(VLOOKUP(MYRANKS_H[[#This Row],[IDFANGRAPHS]],STEAMER_H[],COLUMN(STEAMER_H[PA]),FALSE),0)</f>
        <v>27</v>
      </c>
      <c r="I607" s="56">
        <f>IFERROR(VLOOKUP(MYRANKS_H[[#This Row],[IDFANGRAPHS]],STEAMER_H[],COLUMN(STEAMER_H[AB]),FALSE),0)</f>
        <v>25</v>
      </c>
      <c r="J607" s="56">
        <f>IFERROR(VLOOKUP(MYRANKS_H[[#This Row],[IDFANGRAPHS]],STEAMER_H[],COLUMN(STEAMER_H[H]),FALSE),0)</f>
        <v>6</v>
      </c>
      <c r="K607" s="56">
        <f>IFERROR(VLOOKUP(MYRANKS_H[[#This Row],[IDFANGRAPHS]],STEAMER_H[],COLUMN(STEAMER_H[2B]),FALSE),0)</f>
        <v>1</v>
      </c>
      <c r="L607" s="56">
        <f>IFERROR(VLOOKUP(MYRANKS_H[[#This Row],[IDFANGRAPHS]],STEAMER_H[],COLUMN(STEAMER_H[3B]),FALSE),0)</f>
        <v>0</v>
      </c>
      <c r="M607" s="56">
        <f>IFERROR(VLOOKUP(MYRANKS_H[[#This Row],[IDFANGRAPHS]],STEAMER_H[],COLUMN(STEAMER_H[HR]),FALSE),0)</f>
        <v>0</v>
      </c>
      <c r="N607" s="56">
        <f>IFERROR(VLOOKUP(MYRANKS_H[[#This Row],[IDFANGRAPHS]],STEAMER_H[],COLUMN(STEAMER_H[R]),FALSE),0)</f>
        <v>3</v>
      </c>
      <c r="O607" s="56">
        <f>IFERROR(VLOOKUP(MYRANKS_H[[#This Row],[IDFANGRAPHS]],STEAMER_H[],COLUMN(STEAMER_H[RBI]),FALSE),0)</f>
        <v>3</v>
      </c>
      <c r="P607" s="56">
        <f>IFERROR(VLOOKUP(MYRANKS_H[[#This Row],[IDFANGRAPHS]],STEAMER_H[],COLUMN(STEAMER_H[BB]),FALSE),0)</f>
        <v>1</v>
      </c>
      <c r="Q607" s="56">
        <f>IFERROR(VLOOKUP(MYRANKS_H[[#This Row],[IDFANGRAPHS]],STEAMER_H[],COLUMN(STEAMER_H[HBP]),FALSE),0)</f>
        <v>0</v>
      </c>
      <c r="R607" s="56">
        <f>IFERROR(VLOOKUP(MYRANKS_H[[#This Row],[IDFANGRAPHS]],STEAMER_H[],COLUMN(STEAMER_H[SO]),FALSE),0)</f>
        <v>5</v>
      </c>
      <c r="S607" s="56">
        <f>IFERROR(VLOOKUP(MYRANKS_H[[#This Row],[IDFANGRAPHS]],STEAMER_H[],COLUMN(STEAMER_H[SB]),FALSE),0)</f>
        <v>1</v>
      </c>
      <c r="T607" s="19">
        <f>IFERROR(MYRANKS_H[[#This Row],[H]]/MYRANKS_H[[#This Row],[AB]],0)</f>
        <v>0.24</v>
      </c>
      <c r="U607" s="19">
        <f>IFERROR((MYRANKS_H[[#This Row],[H]]+MYRANKS_H[[#This Row],[BB]]+MYRANKS_H[[#This Row],[HBP]])/(MYRANKS_H[[#This Row],[AB]]+MYRANKS_H[[#This Row],[BB]]+MYRANKS_H[[#This Row],[HBP]]),0)</f>
        <v>0.26923076923076922</v>
      </c>
      <c r="V607" s="19">
        <f>IFERROR((MYRANKS_H[[#This Row],[H]]+MYRANKS_H[[#This Row],[2B]]+2*MYRANKS_H[[#This Row],[3B]]+3*MYRANKS_H[[#This Row],[HR]])/MYRANKS_H[[#This Row],[AB]],0)</f>
        <v>0.28000000000000003</v>
      </c>
      <c r="W60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7" s="27">
        <f>VLOOKUP(MYRANKS_H[[#This Row],[POS]],REPLACEMENT_LEVEL[],3,FALSE)</f>
        <v>0</v>
      </c>
      <c r="Y607" s="27">
        <f>MYRANKS_H[[#This Row],[PROJ PTS]]-MYRANKS_H[[#This Row],[REPL LEVEL]]</f>
        <v>0</v>
      </c>
      <c r="Z607" s="27">
        <f>RANK(MYRANKS_H[[#This Row],[POINTS OVER REPL]],MYRANKS_H[POINTS OVER REPL])</f>
        <v>1</v>
      </c>
      <c r="AA607" s="29">
        <f>IF(MYRANKS_H[[#This Row],[RANK]]&lt;=TOTAL_HITTERS_DRAFTED,MYRANKS_H[[#This Row],[POINTS OVER REPL]],0)</f>
        <v>0</v>
      </c>
      <c r="AB607" s="35">
        <f>MYRANKS_H[[#This Row],[POINTS OVER REPL]]*DOLLAR_VALUE_PER_POINT+1</f>
        <v>1</v>
      </c>
      <c r="AC607" s="35"/>
      <c r="AD607" s="29">
        <f>IF(AND(MYRANKS_H[[#This Row],[RANK]]&lt;=(TOTAL_HITTERS_DRAFTED-HITTERS_BELOW_REPL_DRAFTED),MYRANKS_H[[#This Row],[$ACTUAL]]=""),MYRANKS_H[[#This Row],[POINTS OVER REPL]],0)</f>
        <v>0</v>
      </c>
      <c r="AE607" s="35">
        <f>IF(MYRANKS_H[[#This Row],[$ACTUAL]]="",MYRANKS_H[[#This Row],[POINTS OVER REPL]]*REMAINING_DOLLAR_VALUE_PER_POINT+1,0)</f>
        <v>1</v>
      </c>
    </row>
    <row r="608" spans="1:31" ht="15" customHeight="1" x14ac:dyDescent="0.25">
      <c r="A608" s="2" t="s">
        <v>12988</v>
      </c>
      <c r="B608" s="14" t="str">
        <f>VLOOKUP(MYRANKS_H[[#This Row],[PLAYERID]],PLAYERIDMAP2[],COLUMN(PLAYERIDMAP2[LASTNAME]),FALSE)</f>
        <v>Hassan</v>
      </c>
      <c r="C608" s="14" t="str">
        <f>VLOOKUP(MYRANKS_H[[#This Row],[PLAYERID]],PLAYERIDMAP2[],COLUMN(PLAYERIDMAP2[FIRSTNAME]),FALSE)</f>
        <v>Alexander</v>
      </c>
      <c r="D608" s="14" t="str">
        <f>MYRANKS_H[[#This Row],[FNAME]]&amp;" "&amp;MYRANKS_H[[#This Row],[LNAME]]</f>
        <v>Alexander Hassan</v>
      </c>
      <c r="E608" s="14" t="str">
        <f>VLOOKUP(MYRANKS_H[[#This Row],[PLAYERID]],PLAYERIDMAP2[],COLUMN(PLAYERIDMAP2[TEAM]),FALSE)</f>
        <v>OAK</v>
      </c>
      <c r="F608" s="14" t="str">
        <f>VLOOKUP(MYRANKS_H[[#This Row],[PLAYERID]],PLAYERIDMAP2[],COLUMN(PLAYERIDMAP2[POS]),FALSE)</f>
        <v>OF</v>
      </c>
      <c r="G608" s="14">
        <f>IFERROR(VALUE(VLOOKUP(MYRANKS_H[[#This Row],[PLAYERID]],PLAYERIDMAP2[],COLUMN(PLAYERIDMAP2[IDFANGRAPHS]),FALSE)),VLOOKUP(MYRANKS_H[[#This Row],[PLAYERID]],PLAYERIDMAP2[],COLUMN(PLAYERIDMAP2[IDFANGRAPHS]),FALSE))</f>
        <v>9959</v>
      </c>
      <c r="H608" s="56">
        <f>IFERROR(VLOOKUP(MYRANKS_H[[#This Row],[IDFANGRAPHS]],STEAMER_H[],COLUMN(STEAMER_H[PA]),FALSE),0)</f>
        <v>1</v>
      </c>
      <c r="I608" s="56">
        <f>IFERROR(VLOOKUP(MYRANKS_H[[#This Row],[IDFANGRAPHS]],STEAMER_H[],COLUMN(STEAMER_H[AB]),FALSE),0)</f>
        <v>1</v>
      </c>
      <c r="J608" s="56">
        <f>IFERROR(VLOOKUP(MYRANKS_H[[#This Row],[IDFANGRAPHS]],STEAMER_H[],COLUMN(STEAMER_H[H]),FALSE),0)</f>
        <v>0</v>
      </c>
      <c r="K608" s="56">
        <f>IFERROR(VLOOKUP(MYRANKS_H[[#This Row],[IDFANGRAPHS]],STEAMER_H[],COLUMN(STEAMER_H[2B]),FALSE),0)</f>
        <v>0</v>
      </c>
      <c r="L608" s="56">
        <f>IFERROR(VLOOKUP(MYRANKS_H[[#This Row],[IDFANGRAPHS]],STEAMER_H[],COLUMN(STEAMER_H[3B]),FALSE),0)</f>
        <v>0</v>
      </c>
      <c r="M608" s="56">
        <f>IFERROR(VLOOKUP(MYRANKS_H[[#This Row],[IDFANGRAPHS]],STEAMER_H[],COLUMN(STEAMER_H[HR]),FALSE),0)</f>
        <v>0</v>
      </c>
      <c r="N608" s="56">
        <f>IFERROR(VLOOKUP(MYRANKS_H[[#This Row],[IDFANGRAPHS]],STEAMER_H[],COLUMN(STEAMER_H[R]),FALSE),0)</f>
        <v>0</v>
      </c>
      <c r="O608" s="56">
        <f>IFERROR(VLOOKUP(MYRANKS_H[[#This Row],[IDFANGRAPHS]],STEAMER_H[],COLUMN(STEAMER_H[RBI]),FALSE),0)</f>
        <v>0</v>
      </c>
      <c r="P608" s="56">
        <f>IFERROR(VLOOKUP(MYRANKS_H[[#This Row],[IDFANGRAPHS]],STEAMER_H[],COLUMN(STEAMER_H[BB]),FALSE),0)</f>
        <v>0</v>
      </c>
      <c r="Q608" s="56">
        <f>IFERROR(VLOOKUP(MYRANKS_H[[#This Row],[IDFANGRAPHS]],STEAMER_H[],COLUMN(STEAMER_H[HBP]),FALSE),0)</f>
        <v>0</v>
      </c>
      <c r="R608" s="56">
        <f>IFERROR(VLOOKUP(MYRANKS_H[[#This Row],[IDFANGRAPHS]],STEAMER_H[],COLUMN(STEAMER_H[SO]),FALSE),0)</f>
        <v>0</v>
      </c>
      <c r="S608" s="56">
        <f>IFERROR(VLOOKUP(MYRANKS_H[[#This Row],[IDFANGRAPHS]],STEAMER_H[],COLUMN(STEAMER_H[SB]),FALSE),0)</f>
        <v>0</v>
      </c>
      <c r="T608" s="19">
        <f>IFERROR(MYRANKS_H[[#This Row],[H]]/MYRANKS_H[[#This Row],[AB]],0)</f>
        <v>0</v>
      </c>
      <c r="U608" s="19">
        <f>IFERROR((MYRANKS_H[[#This Row],[H]]+MYRANKS_H[[#This Row],[BB]]+MYRANKS_H[[#This Row],[HBP]])/(MYRANKS_H[[#This Row],[AB]]+MYRANKS_H[[#This Row],[BB]]+MYRANKS_H[[#This Row],[HBP]]),0)</f>
        <v>0</v>
      </c>
      <c r="V608" s="19">
        <f>IFERROR((MYRANKS_H[[#This Row],[H]]+MYRANKS_H[[#This Row],[2B]]+2*MYRANKS_H[[#This Row],[3B]]+3*MYRANKS_H[[#This Row],[HR]])/MYRANKS_H[[#This Row],[AB]],0)</f>
        <v>0</v>
      </c>
      <c r="W60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8" s="27">
        <f>VLOOKUP(MYRANKS_H[[#This Row],[POS]],REPLACEMENT_LEVEL[],3,FALSE)</f>
        <v>0</v>
      </c>
      <c r="Y608" s="27">
        <f>MYRANKS_H[[#This Row],[PROJ PTS]]-MYRANKS_H[[#This Row],[REPL LEVEL]]</f>
        <v>0</v>
      </c>
      <c r="Z608" s="27">
        <f>RANK(MYRANKS_H[[#This Row],[POINTS OVER REPL]],MYRANKS_H[POINTS OVER REPL])</f>
        <v>1</v>
      </c>
      <c r="AA608" s="29">
        <f>IF(MYRANKS_H[[#This Row],[RANK]]&lt;=TOTAL_HITTERS_DRAFTED,MYRANKS_H[[#This Row],[POINTS OVER REPL]],0)</f>
        <v>0</v>
      </c>
      <c r="AB608" s="35">
        <f>MYRANKS_H[[#This Row],[POINTS OVER REPL]]*DOLLAR_VALUE_PER_POINT+1</f>
        <v>1</v>
      </c>
      <c r="AC608" s="35"/>
      <c r="AD608" s="29">
        <f>IF(AND(MYRANKS_H[[#This Row],[RANK]]&lt;=(TOTAL_HITTERS_DRAFTED-HITTERS_BELOW_REPL_DRAFTED),MYRANKS_H[[#This Row],[$ACTUAL]]=""),MYRANKS_H[[#This Row],[POINTS OVER REPL]],0)</f>
        <v>0</v>
      </c>
      <c r="AE608" s="35">
        <f>IF(MYRANKS_H[[#This Row],[$ACTUAL]]="",MYRANKS_H[[#This Row],[POINTS OVER REPL]]*REMAINING_DOLLAR_VALUE_PER_POINT+1,0)</f>
        <v>1</v>
      </c>
    </row>
    <row r="609" spans="1:31" ht="15" customHeight="1" x14ac:dyDescent="0.25">
      <c r="A609" s="2" t="s">
        <v>12995</v>
      </c>
      <c r="B609" s="14" t="str">
        <f>VLOOKUP(MYRANKS_H[[#This Row],[PLAYERID]],PLAYERIDMAP2[],COLUMN(PLAYERIDMAP2[LASTNAME]),FALSE)</f>
        <v>Havens</v>
      </c>
      <c r="C609" s="14" t="str">
        <f>VLOOKUP(MYRANKS_H[[#This Row],[PLAYERID]],PLAYERIDMAP2[],COLUMN(PLAYERIDMAP2[FIRSTNAME]),FALSE)</f>
        <v>Reese</v>
      </c>
      <c r="D609" s="14" t="str">
        <f>MYRANKS_H[[#This Row],[FNAME]]&amp;" "&amp;MYRANKS_H[[#This Row],[LNAME]]</f>
        <v>Reese Havens</v>
      </c>
      <c r="E609" s="14" t="str">
        <f>VLOOKUP(MYRANKS_H[[#This Row],[PLAYERID]],PLAYERIDMAP2[],COLUMN(PLAYERIDMAP2[TEAM]),FALSE)</f>
        <v>NYM</v>
      </c>
      <c r="F609" s="14" t="str">
        <f>VLOOKUP(MYRANKS_H[[#This Row],[PLAYERID]],PLAYERIDMAP2[],COLUMN(PLAYERIDMAP2[POS]),FALSE)</f>
        <v>2B</v>
      </c>
      <c r="G609" s="14" t="str">
        <f>IFERROR(VALUE(VLOOKUP(MYRANKS_H[[#This Row],[PLAYERID]],PLAYERIDMAP2[],COLUMN(PLAYERIDMAP2[IDFANGRAPHS]),FALSE)),VLOOKUP(MYRANKS_H[[#This Row],[PLAYERID]],PLAYERIDMAP2[],COLUMN(PLAYERIDMAP2[IDFANGRAPHS]),FALSE))</f>
        <v>sa454377</v>
      </c>
      <c r="H609" s="56">
        <f>IFERROR(VLOOKUP(MYRANKS_H[[#This Row],[IDFANGRAPHS]],STEAMER_H[],COLUMN(STEAMER_H[PA]),FALSE),0)</f>
        <v>0</v>
      </c>
      <c r="I609" s="56">
        <f>IFERROR(VLOOKUP(MYRANKS_H[[#This Row],[IDFANGRAPHS]],STEAMER_H[],COLUMN(STEAMER_H[AB]),FALSE),0)</f>
        <v>0</v>
      </c>
      <c r="J609" s="56">
        <f>IFERROR(VLOOKUP(MYRANKS_H[[#This Row],[IDFANGRAPHS]],STEAMER_H[],COLUMN(STEAMER_H[H]),FALSE),0)</f>
        <v>0</v>
      </c>
      <c r="K609" s="56">
        <f>IFERROR(VLOOKUP(MYRANKS_H[[#This Row],[IDFANGRAPHS]],STEAMER_H[],COLUMN(STEAMER_H[2B]),FALSE),0)</f>
        <v>0</v>
      </c>
      <c r="L609" s="56">
        <f>IFERROR(VLOOKUP(MYRANKS_H[[#This Row],[IDFANGRAPHS]],STEAMER_H[],COLUMN(STEAMER_H[3B]),FALSE),0)</f>
        <v>0</v>
      </c>
      <c r="M609" s="56">
        <f>IFERROR(VLOOKUP(MYRANKS_H[[#This Row],[IDFANGRAPHS]],STEAMER_H[],COLUMN(STEAMER_H[HR]),FALSE),0)</f>
        <v>0</v>
      </c>
      <c r="N609" s="56">
        <f>IFERROR(VLOOKUP(MYRANKS_H[[#This Row],[IDFANGRAPHS]],STEAMER_H[],COLUMN(STEAMER_H[R]),FALSE),0)</f>
        <v>0</v>
      </c>
      <c r="O609" s="56">
        <f>IFERROR(VLOOKUP(MYRANKS_H[[#This Row],[IDFANGRAPHS]],STEAMER_H[],COLUMN(STEAMER_H[RBI]),FALSE),0)</f>
        <v>0</v>
      </c>
      <c r="P609" s="56">
        <f>IFERROR(VLOOKUP(MYRANKS_H[[#This Row],[IDFANGRAPHS]],STEAMER_H[],COLUMN(STEAMER_H[BB]),FALSE),0)</f>
        <v>0</v>
      </c>
      <c r="Q609" s="56">
        <f>IFERROR(VLOOKUP(MYRANKS_H[[#This Row],[IDFANGRAPHS]],STEAMER_H[],COLUMN(STEAMER_H[HBP]),FALSE),0)</f>
        <v>0</v>
      </c>
      <c r="R609" s="56">
        <f>IFERROR(VLOOKUP(MYRANKS_H[[#This Row],[IDFANGRAPHS]],STEAMER_H[],COLUMN(STEAMER_H[SO]),FALSE),0)</f>
        <v>0</v>
      </c>
      <c r="S609" s="56">
        <f>IFERROR(VLOOKUP(MYRANKS_H[[#This Row],[IDFANGRAPHS]],STEAMER_H[],COLUMN(STEAMER_H[SB]),FALSE),0)</f>
        <v>0</v>
      </c>
      <c r="T609" s="19">
        <f>IFERROR(MYRANKS_H[[#This Row],[H]]/MYRANKS_H[[#This Row],[AB]],0)</f>
        <v>0</v>
      </c>
      <c r="U609" s="19">
        <f>IFERROR((MYRANKS_H[[#This Row],[H]]+MYRANKS_H[[#This Row],[BB]]+MYRANKS_H[[#This Row],[HBP]])/(MYRANKS_H[[#This Row],[AB]]+MYRANKS_H[[#This Row],[BB]]+MYRANKS_H[[#This Row],[HBP]]),0)</f>
        <v>0</v>
      </c>
      <c r="V609" s="19">
        <f>IFERROR((MYRANKS_H[[#This Row],[H]]+MYRANKS_H[[#This Row],[2B]]+2*MYRANKS_H[[#This Row],[3B]]+3*MYRANKS_H[[#This Row],[HR]])/MYRANKS_H[[#This Row],[AB]],0)</f>
        <v>0</v>
      </c>
      <c r="W60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9" s="27">
        <f>VLOOKUP(MYRANKS_H[[#This Row],[POS]],REPLACEMENT_LEVEL[],3,FALSE)</f>
        <v>0</v>
      </c>
      <c r="Y609" s="27">
        <f>MYRANKS_H[[#This Row],[PROJ PTS]]-MYRANKS_H[[#This Row],[REPL LEVEL]]</f>
        <v>0</v>
      </c>
      <c r="Z609" s="27">
        <f>RANK(MYRANKS_H[[#This Row],[POINTS OVER REPL]],MYRANKS_H[POINTS OVER REPL])</f>
        <v>1</v>
      </c>
      <c r="AA609" s="29">
        <f>IF(MYRANKS_H[[#This Row],[RANK]]&lt;=TOTAL_HITTERS_DRAFTED,MYRANKS_H[[#This Row],[POINTS OVER REPL]],0)</f>
        <v>0</v>
      </c>
      <c r="AB609" s="35">
        <f>MYRANKS_H[[#This Row],[POINTS OVER REPL]]*DOLLAR_VALUE_PER_POINT+1</f>
        <v>1</v>
      </c>
      <c r="AC609" s="35"/>
      <c r="AD609" s="29">
        <f>IF(AND(MYRANKS_H[[#This Row],[RANK]]&lt;=(TOTAL_HITTERS_DRAFTED-HITTERS_BELOW_REPL_DRAFTED),MYRANKS_H[[#This Row],[$ACTUAL]]=""),MYRANKS_H[[#This Row],[POINTS OVER REPL]],0)</f>
        <v>0</v>
      </c>
      <c r="AE609" s="35">
        <f>IF(MYRANKS_H[[#This Row],[$ACTUAL]]="",MYRANKS_H[[#This Row],[POINTS OVER REPL]]*REMAINING_DOLLAR_VALUE_PER_POINT+1,0)</f>
        <v>1</v>
      </c>
    </row>
    <row r="610" spans="1:31" ht="15" customHeight="1" x14ac:dyDescent="0.25">
      <c r="A610" s="2" t="s">
        <v>13000</v>
      </c>
      <c r="B610" s="14" t="str">
        <f>VLOOKUP(MYRANKS_H[[#This Row],[PLAYERID]],PLAYERIDMAP2[],COLUMN(PLAYERIDMAP2[LASTNAME]),FALSE)</f>
        <v>Hawpe</v>
      </c>
      <c r="C610" s="14" t="str">
        <f>VLOOKUP(MYRANKS_H[[#This Row],[PLAYERID]],PLAYERIDMAP2[],COLUMN(PLAYERIDMAP2[FIRSTNAME]),FALSE)</f>
        <v>Brad</v>
      </c>
      <c r="D610" s="14" t="str">
        <f>MYRANKS_H[[#This Row],[FNAME]]&amp;" "&amp;MYRANKS_H[[#This Row],[LNAME]]</f>
        <v>Brad Hawpe</v>
      </c>
      <c r="E610" s="14" t="str">
        <f>VLOOKUP(MYRANKS_H[[#This Row],[PLAYERID]],PLAYERIDMAP2[],COLUMN(PLAYERIDMAP2[TEAM]),FALSE)</f>
        <v>N/A</v>
      </c>
      <c r="F610" s="14" t="str">
        <f>VLOOKUP(MYRANKS_H[[#This Row],[PLAYERID]],PLAYERIDMAP2[],COLUMN(PLAYERIDMAP2[POS]),FALSE)</f>
        <v>OF</v>
      </c>
      <c r="G610" s="14">
        <f>IFERROR(VALUE(VLOOKUP(MYRANKS_H[[#This Row],[PLAYERID]],PLAYERIDMAP2[],COLUMN(PLAYERIDMAP2[IDFANGRAPHS]),FALSE)),VLOOKUP(MYRANKS_H[[#This Row],[PLAYERID]],PLAYERIDMAP2[],COLUMN(PLAYERIDMAP2[IDFANGRAPHS]),FALSE))</f>
        <v>1885</v>
      </c>
      <c r="H610" s="56">
        <f>IFERROR(VLOOKUP(MYRANKS_H[[#This Row],[IDFANGRAPHS]],STEAMER_H[],COLUMN(STEAMER_H[PA]),FALSE),0)</f>
        <v>0</v>
      </c>
      <c r="I610" s="56">
        <f>IFERROR(VLOOKUP(MYRANKS_H[[#This Row],[IDFANGRAPHS]],STEAMER_H[],COLUMN(STEAMER_H[AB]),FALSE),0)</f>
        <v>0</v>
      </c>
      <c r="J610" s="56">
        <f>IFERROR(VLOOKUP(MYRANKS_H[[#This Row],[IDFANGRAPHS]],STEAMER_H[],COLUMN(STEAMER_H[H]),FALSE),0)</f>
        <v>0</v>
      </c>
      <c r="K610" s="56">
        <f>IFERROR(VLOOKUP(MYRANKS_H[[#This Row],[IDFANGRAPHS]],STEAMER_H[],COLUMN(STEAMER_H[2B]),FALSE),0)</f>
        <v>0</v>
      </c>
      <c r="L610" s="56">
        <f>IFERROR(VLOOKUP(MYRANKS_H[[#This Row],[IDFANGRAPHS]],STEAMER_H[],COLUMN(STEAMER_H[3B]),FALSE),0)</f>
        <v>0</v>
      </c>
      <c r="M610" s="56">
        <f>IFERROR(VLOOKUP(MYRANKS_H[[#This Row],[IDFANGRAPHS]],STEAMER_H[],COLUMN(STEAMER_H[HR]),FALSE),0)</f>
        <v>0</v>
      </c>
      <c r="N610" s="56">
        <f>IFERROR(VLOOKUP(MYRANKS_H[[#This Row],[IDFANGRAPHS]],STEAMER_H[],COLUMN(STEAMER_H[R]),FALSE),0)</f>
        <v>0</v>
      </c>
      <c r="O610" s="56">
        <f>IFERROR(VLOOKUP(MYRANKS_H[[#This Row],[IDFANGRAPHS]],STEAMER_H[],COLUMN(STEAMER_H[RBI]),FALSE),0)</f>
        <v>0</v>
      </c>
      <c r="P610" s="56">
        <f>IFERROR(VLOOKUP(MYRANKS_H[[#This Row],[IDFANGRAPHS]],STEAMER_H[],COLUMN(STEAMER_H[BB]),FALSE),0)</f>
        <v>0</v>
      </c>
      <c r="Q610" s="56">
        <f>IFERROR(VLOOKUP(MYRANKS_H[[#This Row],[IDFANGRAPHS]],STEAMER_H[],COLUMN(STEAMER_H[HBP]),FALSE),0)</f>
        <v>0</v>
      </c>
      <c r="R610" s="56">
        <f>IFERROR(VLOOKUP(MYRANKS_H[[#This Row],[IDFANGRAPHS]],STEAMER_H[],COLUMN(STEAMER_H[SO]),FALSE),0)</f>
        <v>0</v>
      </c>
      <c r="S610" s="56">
        <f>IFERROR(VLOOKUP(MYRANKS_H[[#This Row],[IDFANGRAPHS]],STEAMER_H[],COLUMN(STEAMER_H[SB]),FALSE),0)</f>
        <v>0</v>
      </c>
      <c r="T610" s="19">
        <f>IFERROR(MYRANKS_H[[#This Row],[H]]/MYRANKS_H[[#This Row],[AB]],0)</f>
        <v>0</v>
      </c>
      <c r="U610" s="19">
        <f>IFERROR((MYRANKS_H[[#This Row],[H]]+MYRANKS_H[[#This Row],[BB]]+MYRANKS_H[[#This Row],[HBP]])/(MYRANKS_H[[#This Row],[AB]]+MYRANKS_H[[#This Row],[BB]]+MYRANKS_H[[#This Row],[HBP]]),0)</f>
        <v>0</v>
      </c>
      <c r="V610" s="19">
        <f>IFERROR((MYRANKS_H[[#This Row],[H]]+MYRANKS_H[[#This Row],[2B]]+2*MYRANKS_H[[#This Row],[3B]]+3*MYRANKS_H[[#This Row],[HR]])/MYRANKS_H[[#This Row],[AB]],0)</f>
        <v>0</v>
      </c>
      <c r="W61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0" s="27">
        <f>VLOOKUP(MYRANKS_H[[#This Row],[POS]],REPLACEMENT_LEVEL[],3,FALSE)</f>
        <v>0</v>
      </c>
      <c r="Y610" s="27">
        <f>MYRANKS_H[[#This Row],[PROJ PTS]]-MYRANKS_H[[#This Row],[REPL LEVEL]]</f>
        <v>0</v>
      </c>
      <c r="Z610" s="27">
        <f>RANK(MYRANKS_H[[#This Row],[POINTS OVER REPL]],MYRANKS_H[POINTS OVER REPL])</f>
        <v>1</v>
      </c>
      <c r="AA610" s="29">
        <f>IF(MYRANKS_H[[#This Row],[RANK]]&lt;=TOTAL_HITTERS_DRAFTED,MYRANKS_H[[#This Row],[POINTS OVER REPL]],0)</f>
        <v>0</v>
      </c>
      <c r="AB610" s="35">
        <f>MYRANKS_H[[#This Row],[POINTS OVER REPL]]*DOLLAR_VALUE_PER_POINT+1</f>
        <v>1</v>
      </c>
      <c r="AC610" s="35"/>
      <c r="AD610" s="29">
        <f>IF(AND(MYRANKS_H[[#This Row],[RANK]]&lt;=(TOTAL_HITTERS_DRAFTED-HITTERS_BELOW_REPL_DRAFTED),MYRANKS_H[[#This Row],[$ACTUAL]]=""),MYRANKS_H[[#This Row],[POINTS OVER REPL]],0)</f>
        <v>0</v>
      </c>
      <c r="AE610" s="35">
        <f>IF(MYRANKS_H[[#This Row],[$ACTUAL]]="",MYRANKS_H[[#This Row],[POINTS OVER REPL]]*REMAINING_DOLLAR_VALUE_PER_POINT+1,0)</f>
        <v>1</v>
      </c>
    </row>
    <row r="611" spans="1:31" ht="15" customHeight="1" x14ac:dyDescent="0.25">
      <c r="A611" s="2" t="s">
        <v>17508</v>
      </c>
      <c r="B611" s="14" t="str">
        <f>VLOOKUP(MYRANKS_H[[#This Row],[PLAYERID]],PLAYERIDMAP2[],COLUMN(PLAYERIDMAP2[LASTNAME]),FALSE)</f>
        <v>Hedges</v>
      </c>
      <c r="C611" s="14" t="str">
        <f>VLOOKUP(MYRANKS_H[[#This Row],[PLAYERID]],PLAYERIDMAP2[],COLUMN(PLAYERIDMAP2[FIRSTNAME]),FALSE)</f>
        <v>Austin</v>
      </c>
      <c r="D611" s="14" t="str">
        <f>MYRANKS_H[[#This Row],[FNAME]]&amp;" "&amp;MYRANKS_H[[#This Row],[LNAME]]</f>
        <v>Austin Hedges</v>
      </c>
      <c r="E611" s="14" t="str">
        <f>VLOOKUP(MYRANKS_H[[#This Row],[PLAYERID]],PLAYERIDMAP2[],COLUMN(PLAYERIDMAP2[TEAM]),FALSE)</f>
        <v>SD</v>
      </c>
      <c r="F611" s="14" t="str">
        <f>VLOOKUP(MYRANKS_H[[#This Row],[PLAYERID]],PLAYERIDMAP2[],COLUMN(PLAYERIDMAP2[POS]),FALSE)</f>
        <v>C</v>
      </c>
      <c r="G611" s="14">
        <f>IFERROR(VALUE(VLOOKUP(MYRANKS_H[[#This Row],[PLAYERID]],PLAYERIDMAP2[],COLUMN(PLAYERIDMAP2[IDFANGRAPHS]),FALSE)),VLOOKUP(MYRANKS_H[[#This Row],[PLAYERID]],PLAYERIDMAP2[],COLUMN(PLAYERIDMAP2[IDFANGRAPHS]),FALSE))</f>
        <v>12976</v>
      </c>
      <c r="H611" s="56">
        <f>IFERROR(VLOOKUP(MYRANKS_H[[#This Row],[IDFANGRAPHS]],STEAMER_H[],COLUMN(STEAMER_H[PA]),FALSE),0)</f>
        <v>244</v>
      </c>
      <c r="I611" s="56">
        <f>IFERROR(VLOOKUP(MYRANKS_H[[#This Row],[IDFANGRAPHS]],STEAMER_H[],COLUMN(STEAMER_H[AB]),FALSE),0)</f>
        <v>225</v>
      </c>
      <c r="J611" s="56">
        <f>IFERROR(VLOOKUP(MYRANKS_H[[#This Row],[IDFANGRAPHS]],STEAMER_H[],COLUMN(STEAMER_H[H]),FALSE),0)</f>
        <v>49</v>
      </c>
      <c r="K611" s="56">
        <f>IFERROR(VLOOKUP(MYRANKS_H[[#This Row],[IDFANGRAPHS]],STEAMER_H[],COLUMN(STEAMER_H[2B]),FALSE),0)</f>
        <v>10</v>
      </c>
      <c r="L611" s="56">
        <f>IFERROR(VLOOKUP(MYRANKS_H[[#This Row],[IDFANGRAPHS]],STEAMER_H[],COLUMN(STEAMER_H[3B]),FALSE),0)</f>
        <v>1</v>
      </c>
      <c r="M611" s="56">
        <f>IFERROR(VLOOKUP(MYRANKS_H[[#This Row],[IDFANGRAPHS]],STEAMER_H[],COLUMN(STEAMER_H[HR]),FALSE),0)</f>
        <v>4</v>
      </c>
      <c r="N611" s="56">
        <f>IFERROR(VLOOKUP(MYRANKS_H[[#This Row],[IDFANGRAPHS]],STEAMER_H[],COLUMN(STEAMER_H[R]),FALSE),0)</f>
        <v>19</v>
      </c>
      <c r="O611" s="56">
        <f>IFERROR(VLOOKUP(MYRANKS_H[[#This Row],[IDFANGRAPHS]],STEAMER_H[],COLUMN(STEAMER_H[RBI]),FALSE),0)</f>
        <v>21</v>
      </c>
      <c r="P611" s="56">
        <f>IFERROR(VLOOKUP(MYRANKS_H[[#This Row],[IDFANGRAPHS]],STEAMER_H[],COLUMN(STEAMER_H[BB]),FALSE),0)</f>
        <v>13</v>
      </c>
      <c r="Q611" s="56">
        <f>IFERROR(VLOOKUP(MYRANKS_H[[#This Row],[IDFANGRAPHS]],STEAMER_H[],COLUMN(STEAMER_H[HBP]),FALSE),0)</f>
        <v>2</v>
      </c>
      <c r="R611" s="56">
        <f>IFERROR(VLOOKUP(MYRANKS_H[[#This Row],[IDFANGRAPHS]],STEAMER_H[],COLUMN(STEAMER_H[SO]),FALSE),0)</f>
        <v>47</v>
      </c>
      <c r="S611" s="56">
        <f>IFERROR(VLOOKUP(MYRANKS_H[[#This Row],[IDFANGRAPHS]],STEAMER_H[],COLUMN(STEAMER_H[SB]),FALSE),0)</f>
        <v>2</v>
      </c>
      <c r="T611" s="19">
        <f>IFERROR(MYRANKS_H[[#This Row],[H]]/MYRANKS_H[[#This Row],[AB]],0)</f>
        <v>0.21777777777777776</v>
      </c>
      <c r="U611" s="19">
        <f>IFERROR((MYRANKS_H[[#This Row],[H]]+MYRANKS_H[[#This Row],[BB]]+MYRANKS_H[[#This Row],[HBP]])/(MYRANKS_H[[#This Row],[AB]]+MYRANKS_H[[#This Row],[BB]]+MYRANKS_H[[#This Row],[HBP]]),0)</f>
        <v>0.26666666666666666</v>
      </c>
      <c r="V611" s="19">
        <f>IFERROR((MYRANKS_H[[#This Row],[H]]+MYRANKS_H[[#This Row],[2B]]+2*MYRANKS_H[[#This Row],[3B]]+3*MYRANKS_H[[#This Row],[HR]])/MYRANKS_H[[#This Row],[AB]],0)</f>
        <v>0.32444444444444442</v>
      </c>
      <c r="W61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1" s="27">
        <f>VLOOKUP(MYRANKS_H[[#This Row],[POS]],REPLACEMENT_LEVEL[],3,FALSE)</f>
        <v>0</v>
      </c>
      <c r="Y611" s="27">
        <f>MYRANKS_H[[#This Row],[PROJ PTS]]-MYRANKS_H[[#This Row],[REPL LEVEL]]</f>
        <v>0</v>
      </c>
      <c r="Z611" s="27">
        <f>RANK(MYRANKS_H[[#This Row],[POINTS OVER REPL]],MYRANKS_H[POINTS OVER REPL])</f>
        <v>1</v>
      </c>
      <c r="AA611" s="29">
        <f>IF(MYRANKS_H[[#This Row],[RANK]]&lt;=TOTAL_HITTERS_DRAFTED,MYRANKS_H[[#This Row],[POINTS OVER REPL]],0)</f>
        <v>0</v>
      </c>
      <c r="AB611" s="35">
        <f>MYRANKS_H[[#This Row],[POINTS OVER REPL]]*DOLLAR_VALUE_PER_POINT+1</f>
        <v>1</v>
      </c>
      <c r="AC611" s="35"/>
      <c r="AD611" s="29">
        <f>IF(AND(MYRANKS_H[[#This Row],[RANK]]&lt;=(TOTAL_HITTERS_DRAFTED-HITTERS_BELOW_REPL_DRAFTED),MYRANKS_H[[#This Row],[$ACTUAL]]=""),MYRANKS_H[[#This Row],[POINTS OVER REPL]],0)</f>
        <v>0</v>
      </c>
      <c r="AE611" s="35">
        <f>IF(MYRANKS_H[[#This Row],[$ACTUAL]]="",MYRANKS_H[[#This Row],[POINTS OVER REPL]]*REMAINING_DOLLAR_VALUE_PER_POINT+1,0)</f>
        <v>1</v>
      </c>
    </row>
    <row r="612" spans="1:31" x14ac:dyDescent="0.25">
      <c r="A612" s="2" t="s">
        <v>13024</v>
      </c>
      <c r="B612" s="14" t="str">
        <f>VLOOKUP(MYRANKS_H[[#This Row],[PLAYERID]],PLAYERIDMAP2[],COLUMN(PLAYERIDMAP2[LASTNAME]),FALSE)</f>
        <v>Helton</v>
      </c>
      <c r="C612" s="14" t="str">
        <f>VLOOKUP(MYRANKS_H[[#This Row],[PLAYERID]],PLAYERIDMAP2[],COLUMN(PLAYERIDMAP2[FIRSTNAME]),FALSE)</f>
        <v>Todd</v>
      </c>
      <c r="D612" s="14" t="str">
        <f>MYRANKS_H[[#This Row],[FNAME]]&amp;" "&amp;MYRANKS_H[[#This Row],[LNAME]]</f>
        <v>Todd Helton</v>
      </c>
      <c r="E612" s="14" t="str">
        <f>VLOOKUP(MYRANKS_H[[#This Row],[PLAYERID]],PLAYERIDMAP2[],COLUMN(PLAYERIDMAP2[TEAM]),FALSE)</f>
        <v>N/A</v>
      </c>
      <c r="F612" s="14" t="str">
        <f>VLOOKUP(MYRANKS_H[[#This Row],[PLAYERID]],PLAYERIDMAP2[],COLUMN(PLAYERIDMAP2[POS]),FALSE)</f>
        <v>1B</v>
      </c>
      <c r="G612" s="14">
        <f>IFERROR(VALUE(VLOOKUP(MYRANKS_H[[#This Row],[PLAYERID]],PLAYERIDMAP2[],COLUMN(PLAYERIDMAP2[IDFANGRAPHS]),FALSE)),VLOOKUP(MYRANKS_H[[#This Row],[PLAYERID]],PLAYERIDMAP2[],COLUMN(PLAYERIDMAP2[IDFANGRAPHS]),FALSE))</f>
        <v>432</v>
      </c>
      <c r="H612" s="56">
        <f>IFERROR(VLOOKUP(MYRANKS_H[[#This Row],[IDFANGRAPHS]],STEAMER_H[],COLUMN(STEAMER_H[PA]),FALSE),0)</f>
        <v>0</v>
      </c>
      <c r="I612" s="56">
        <f>IFERROR(VLOOKUP(MYRANKS_H[[#This Row],[IDFANGRAPHS]],STEAMER_H[],COLUMN(STEAMER_H[AB]),FALSE),0)</f>
        <v>0</v>
      </c>
      <c r="J612" s="56">
        <f>IFERROR(VLOOKUP(MYRANKS_H[[#This Row],[IDFANGRAPHS]],STEAMER_H[],COLUMN(STEAMER_H[H]),FALSE),0)</f>
        <v>0</v>
      </c>
      <c r="K612" s="56">
        <f>IFERROR(VLOOKUP(MYRANKS_H[[#This Row],[IDFANGRAPHS]],STEAMER_H[],COLUMN(STEAMER_H[2B]),FALSE),0)</f>
        <v>0</v>
      </c>
      <c r="L612" s="56">
        <f>IFERROR(VLOOKUP(MYRANKS_H[[#This Row],[IDFANGRAPHS]],STEAMER_H[],COLUMN(STEAMER_H[3B]),FALSE),0)</f>
        <v>0</v>
      </c>
      <c r="M612" s="56">
        <f>IFERROR(VLOOKUP(MYRANKS_H[[#This Row],[IDFANGRAPHS]],STEAMER_H[],COLUMN(STEAMER_H[HR]),FALSE),0)</f>
        <v>0</v>
      </c>
      <c r="N612" s="56">
        <f>IFERROR(VLOOKUP(MYRANKS_H[[#This Row],[IDFANGRAPHS]],STEAMER_H[],COLUMN(STEAMER_H[R]),FALSE),0)</f>
        <v>0</v>
      </c>
      <c r="O612" s="56">
        <f>IFERROR(VLOOKUP(MYRANKS_H[[#This Row],[IDFANGRAPHS]],STEAMER_H[],COLUMN(STEAMER_H[RBI]),FALSE),0)</f>
        <v>0</v>
      </c>
      <c r="P612" s="56">
        <f>IFERROR(VLOOKUP(MYRANKS_H[[#This Row],[IDFANGRAPHS]],STEAMER_H[],COLUMN(STEAMER_H[BB]),FALSE),0)</f>
        <v>0</v>
      </c>
      <c r="Q612" s="56">
        <f>IFERROR(VLOOKUP(MYRANKS_H[[#This Row],[IDFANGRAPHS]],STEAMER_H[],COLUMN(STEAMER_H[HBP]),FALSE),0)</f>
        <v>0</v>
      </c>
      <c r="R612" s="56">
        <f>IFERROR(VLOOKUP(MYRANKS_H[[#This Row],[IDFANGRAPHS]],STEAMER_H[],COLUMN(STEAMER_H[SO]),FALSE),0)</f>
        <v>0</v>
      </c>
      <c r="S612" s="56">
        <f>IFERROR(VLOOKUP(MYRANKS_H[[#This Row],[IDFANGRAPHS]],STEAMER_H[],COLUMN(STEAMER_H[SB]),FALSE),0)</f>
        <v>0</v>
      </c>
      <c r="T612" s="19">
        <f>IFERROR(MYRANKS_H[[#This Row],[H]]/MYRANKS_H[[#This Row],[AB]],0)</f>
        <v>0</v>
      </c>
      <c r="U612" s="19">
        <f>IFERROR((MYRANKS_H[[#This Row],[H]]+MYRANKS_H[[#This Row],[BB]]+MYRANKS_H[[#This Row],[HBP]])/(MYRANKS_H[[#This Row],[AB]]+MYRANKS_H[[#This Row],[BB]]+MYRANKS_H[[#This Row],[HBP]]),0)</f>
        <v>0</v>
      </c>
      <c r="V612" s="19">
        <f>IFERROR((MYRANKS_H[[#This Row],[H]]+MYRANKS_H[[#This Row],[2B]]+2*MYRANKS_H[[#This Row],[3B]]+3*MYRANKS_H[[#This Row],[HR]])/MYRANKS_H[[#This Row],[AB]],0)</f>
        <v>0</v>
      </c>
      <c r="W61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2" s="27">
        <f>VLOOKUP(MYRANKS_H[[#This Row],[POS]],REPLACEMENT_LEVEL[],3,FALSE)</f>
        <v>0</v>
      </c>
      <c r="Y612" s="27">
        <f>MYRANKS_H[[#This Row],[PROJ PTS]]-MYRANKS_H[[#This Row],[REPL LEVEL]]</f>
        <v>0</v>
      </c>
      <c r="Z612" s="27">
        <f>RANK(MYRANKS_H[[#This Row],[POINTS OVER REPL]],MYRANKS_H[POINTS OVER REPL])</f>
        <v>1</v>
      </c>
      <c r="AA612" s="29">
        <f>IF(MYRANKS_H[[#This Row],[RANK]]&lt;=TOTAL_HITTERS_DRAFTED,MYRANKS_H[[#This Row],[POINTS OVER REPL]],0)</f>
        <v>0</v>
      </c>
      <c r="AB612" s="35">
        <f>MYRANKS_H[[#This Row],[POINTS OVER REPL]]*DOLLAR_VALUE_PER_POINT+1</f>
        <v>1</v>
      </c>
      <c r="AC612" s="35"/>
      <c r="AD612" s="29">
        <f>IF(AND(MYRANKS_H[[#This Row],[RANK]]&lt;=(TOTAL_HITTERS_DRAFTED-HITTERS_BELOW_REPL_DRAFTED),MYRANKS_H[[#This Row],[$ACTUAL]]=""),MYRANKS_H[[#This Row],[POINTS OVER REPL]],0)</f>
        <v>0</v>
      </c>
      <c r="AE612" s="35">
        <f>IF(MYRANKS_H[[#This Row],[$ACTUAL]]="",MYRANKS_H[[#This Row],[POINTS OVER REPL]]*REMAINING_DOLLAR_VALUE_PER_POINT+1,0)</f>
        <v>1</v>
      </c>
    </row>
    <row r="613" spans="1:31" ht="15" customHeight="1" x14ac:dyDescent="0.25">
      <c r="A613" s="2" t="s">
        <v>13052</v>
      </c>
      <c r="B613" s="14" t="str">
        <f>VLOOKUP(MYRANKS_H[[#This Row],[PLAYERID]],PLAYERIDMAP2[],COLUMN(PLAYERIDMAP2[LASTNAME]),FALSE)</f>
        <v>Hernandez</v>
      </c>
      <c r="C613" s="14" t="str">
        <f>VLOOKUP(MYRANKS_H[[#This Row],[PLAYERID]],PLAYERIDMAP2[],COLUMN(PLAYERIDMAP2[FIRSTNAME]),FALSE)</f>
        <v>Gorkys</v>
      </c>
      <c r="D613" s="14" t="str">
        <f>MYRANKS_H[[#This Row],[FNAME]]&amp;" "&amp;MYRANKS_H[[#This Row],[LNAME]]</f>
        <v>Gorkys Hernandez</v>
      </c>
      <c r="E613" s="14" t="str">
        <f>VLOOKUP(MYRANKS_H[[#This Row],[PLAYERID]],PLAYERIDMAP2[],COLUMN(PLAYERIDMAP2[TEAM]),FALSE)</f>
        <v>PIT</v>
      </c>
      <c r="F613" s="14" t="str">
        <f>VLOOKUP(MYRANKS_H[[#This Row],[PLAYERID]],PLAYERIDMAP2[],COLUMN(PLAYERIDMAP2[POS]),FALSE)</f>
        <v>OF</v>
      </c>
      <c r="G613" s="14">
        <f>IFERROR(VALUE(VLOOKUP(MYRANKS_H[[#This Row],[PLAYERID]],PLAYERIDMAP2[],COLUMN(PLAYERIDMAP2[IDFANGRAPHS]),FALSE)),VLOOKUP(MYRANKS_H[[#This Row],[PLAYERID]],PLAYERIDMAP2[],COLUMN(PLAYERIDMAP2[IDFANGRAPHS]),FALSE))</f>
        <v>4146</v>
      </c>
      <c r="H613" s="56">
        <f>IFERROR(VLOOKUP(MYRANKS_H[[#This Row],[IDFANGRAPHS]],STEAMER_H[],COLUMN(STEAMER_H[PA]),FALSE),0)</f>
        <v>1</v>
      </c>
      <c r="I613" s="56">
        <f>IFERROR(VLOOKUP(MYRANKS_H[[#This Row],[IDFANGRAPHS]],STEAMER_H[],COLUMN(STEAMER_H[AB]),FALSE),0)</f>
        <v>1</v>
      </c>
      <c r="J613" s="56">
        <f>IFERROR(VLOOKUP(MYRANKS_H[[#This Row],[IDFANGRAPHS]],STEAMER_H[],COLUMN(STEAMER_H[H]),FALSE),0)</f>
        <v>0</v>
      </c>
      <c r="K613" s="56">
        <f>IFERROR(VLOOKUP(MYRANKS_H[[#This Row],[IDFANGRAPHS]],STEAMER_H[],COLUMN(STEAMER_H[2B]),FALSE),0)</f>
        <v>0</v>
      </c>
      <c r="L613" s="56">
        <f>IFERROR(VLOOKUP(MYRANKS_H[[#This Row],[IDFANGRAPHS]],STEAMER_H[],COLUMN(STEAMER_H[3B]),FALSE),0)</f>
        <v>0</v>
      </c>
      <c r="M613" s="56">
        <f>IFERROR(VLOOKUP(MYRANKS_H[[#This Row],[IDFANGRAPHS]],STEAMER_H[],COLUMN(STEAMER_H[HR]),FALSE),0)</f>
        <v>0</v>
      </c>
      <c r="N613" s="56">
        <f>IFERROR(VLOOKUP(MYRANKS_H[[#This Row],[IDFANGRAPHS]],STEAMER_H[],COLUMN(STEAMER_H[R]),FALSE),0)</f>
        <v>0</v>
      </c>
      <c r="O613" s="56">
        <f>IFERROR(VLOOKUP(MYRANKS_H[[#This Row],[IDFANGRAPHS]],STEAMER_H[],COLUMN(STEAMER_H[RBI]),FALSE),0)</f>
        <v>0</v>
      </c>
      <c r="P613" s="56">
        <f>IFERROR(VLOOKUP(MYRANKS_H[[#This Row],[IDFANGRAPHS]],STEAMER_H[],COLUMN(STEAMER_H[BB]),FALSE),0)</f>
        <v>0</v>
      </c>
      <c r="Q613" s="56">
        <f>IFERROR(VLOOKUP(MYRANKS_H[[#This Row],[IDFANGRAPHS]],STEAMER_H[],COLUMN(STEAMER_H[HBP]),FALSE),0)</f>
        <v>0</v>
      </c>
      <c r="R613" s="56">
        <f>IFERROR(VLOOKUP(MYRANKS_H[[#This Row],[IDFANGRAPHS]],STEAMER_H[],COLUMN(STEAMER_H[SO]),FALSE),0)</f>
        <v>0</v>
      </c>
      <c r="S613" s="56">
        <f>IFERROR(VLOOKUP(MYRANKS_H[[#This Row],[IDFANGRAPHS]],STEAMER_H[],COLUMN(STEAMER_H[SB]),FALSE),0)</f>
        <v>0</v>
      </c>
      <c r="T613" s="19">
        <f>IFERROR(MYRANKS_H[[#This Row],[H]]/MYRANKS_H[[#This Row],[AB]],0)</f>
        <v>0</v>
      </c>
      <c r="U613" s="19">
        <f>IFERROR((MYRANKS_H[[#This Row],[H]]+MYRANKS_H[[#This Row],[BB]]+MYRANKS_H[[#This Row],[HBP]])/(MYRANKS_H[[#This Row],[AB]]+MYRANKS_H[[#This Row],[BB]]+MYRANKS_H[[#This Row],[HBP]]),0)</f>
        <v>0</v>
      </c>
      <c r="V613" s="19">
        <f>IFERROR((MYRANKS_H[[#This Row],[H]]+MYRANKS_H[[#This Row],[2B]]+2*MYRANKS_H[[#This Row],[3B]]+3*MYRANKS_H[[#This Row],[HR]])/MYRANKS_H[[#This Row],[AB]],0)</f>
        <v>0</v>
      </c>
      <c r="W61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3" s="27">
        <f>VLOOKUP(MYRANKS_H[[#This Row],[POS]],REPLACEMENT_LEVEL[],3,FALSE)</f>
        <v>0</v>
      </c>
      <c r="Y613" s="27">
        <f>MYRANKS_H[[#This Row],[PROJ PTS]]-MYRANKS_H[[#This Row],[REPL LEVEL]]</f>
        <v>0</v>
      </c>
      <c r="Z613" s="27">
        <f>RANK(MYRANKS_H[[#This Row],[POINTS OVER REPL]],MYRANKS_H[POINTS OVER REPL])</f>
        <v>1</v>
      </c>
      <c r="AA613" s="29">
        <f>IF(MYRANKS_H[[#This Row],[RANK]]&lt;=TOTAL_HITTERS_DRAFTED,MYRANKS_H[[#This Row],[POINTS OVER REPL]],0)</f>
        <v>0</v>
      </c>
      <c r="AB613" s="35">
        <f>MYRANKS_H[[#This Row],[POINTS OVER REPL]]*DOLLAR_VALUE_PER_POINT+1</f>
        <v>1</v>
      </c>
      <c r="AC613" s="35"/>
      <c r="AD613" s="29">
        <f>IF(AND(MYRANKS_H[[#This Row],[RANK]]&lt;=(TOTAL_HITTERS_DRAFTED-HITTERS_BELOW_REPL_DRAFTED),MYRANKS_H[[#This Row],[$ACTUAL]]=""),MYRANKS_H[[#This Row],[POINTS OVER REPL]],0)</f>
        <v>0</v>
      </c>
      <c r="AE613" s="35">
        <f>IF(MYRANKS_H[[#This Row],[$ACTUAL]]="",MYRANKS_H[[#This Row],[POINTS OVER REPL]]*REMAINING_DOLLAR_VALUE_PER_POINT+1,0)</f>
        <v>1</v>
      </c>
    </row>
    <row r="614" spans="1:31" ht="15" customHeight="1" x14ac:dyDescent="0.25">
      <c r="A614" s="2" t="s">
        <v>13058</v>
      </c>
      <c r="B614" s="14" t="str">
        <f>VLOOKUP(MYRANKS_H[[#This Row],[PLAYERID]],PLAYERIDMAP2[],COLUMN(PLAYERIDMAP2[LASTNAME]),FALSE)</f>
        <v>Hernandez</v>
      </c>
      <c r="C614" s="14" t="str">
        <f>VLOOKUP(MYRANKS_H[[#This Row],[PLAYERID]],PLAYERIDMAP2[],COLUMN(PLAYERIDMAP2[FIRSTNAME]),FALSE)</f>
        <v>Luis</v>
      </c>
      <c r="D614" s="14" t="str">
        <f>MYRANKS_H[[#This Row],[FNAME]]&amp;" "&amp;MYRANKS_H[[#This Row],[LNAME]]</f>
        <v>Luis Hernandez</v>
      </c>
      <c r="E614" s="14" t="str">
        <f>VLOOKUP(MYRANKS_H[[#This Row],[PLAYERID]],PLAYERIDMAP2[],COLUMN(PLAYERIDMAP2[TEAM]),FALSE)</f>
        <v>TEX</v>
      </c>
      <c r="F614" s="14" t="str">
        <f>VLOOKUP(MYRANKS_H[[#This Row],[PLAYERID]],PLAYERIDMAP2[],COLUMN(PLAYERIDMAP2[POS]),FALSE)</f>
        <v>SS</v>
      </c>
      <c r="G614" s="14">
        <f>IFERROR(VALUE(VLOOKUP(MYRANKS_H[[#This Row],[PLAYERID]],PLAYERIDMAP2[],COLUMN(PLAYERIDMAP2[IDFANGRAPHS]),FALSE)),VLOOKUP(MYRANKS_H[[#This Row],[PLAYERID]],PLAYERIDMAP2[],COLUMN(PLAYERIDMAP2[IDFANGRAPHS]),FALSE))</f>
        <v>3206</v>
      </c>
      <c r="H614" s="56">
        <f>IFERROR(VLOOKUP(MYRANKS_H[[#This Row],[IDFANGRAPHS]],STEAMER_H[],COLUMN(STEAMER_H[PA]),FALSE),0)</f>
        <v>0</v>
      </c>
      <c r="I614" s="56">
        <f>IFERROR(VLOOKUP(MYRANKS_H[[#This Row],[IDFANGRAPHS]],STEAMER_H[],COLUMN(STEAMER_H[AB]),FALSE),0)</f>
        <v>0</v>
      </c>
      <c r="J614" s="56">
        <f>IFERROR(VLOOKUP(MYRANKS_H[[#This Row],[IDFANGRAPHS]],STEAMER_H[],COLUMN(STEAMER_H[H]),FALSE),0)</f>
        <v>0</v>
      </c>
      <c r="K614" s="56">
        <f>IFERROR(VLOOKUP(MYRANKS_H[[#This Row],[IDFANGRAPHS]],STEAMER_H[],COLUMN(STEAMER_H[2B]),FALSE),0)</f>
        <v>0</v>
      </c>
      <c r="L614" s="56">
        <f>IFERROR(VLOOKUP(MYRANKS_H[[#This Row],[IDFANGRAPHS]],STEAMER_H[],COLUMN(STEAMER_H[3B]),FALSE),0)</f>
        <v>0</v>
      </c>
      <c r="M614" s="56">
        <f>IFERROR(VLOOKUP(MYRANKS_H[[#This Row],[IDFANGRAPHS]],STEAMER_H[],COLUMN(STEAMER_H[HR]),FALSE),0)</f>
        <v>0</v>
      </c>
      <c r="N614" s="56">
        <f>IFERROR(VLOOKUP(MYRANKS_H[[#This Row],[IDFANGRAPHS]],STEAMER_H[],COLUMN(STEAMER_H[R]),FALSE),0)</f>
        <v>0</v>
      </c>
      <c r="O614" s="56">
        <f>IFERROR(VLOOKUP(MYRANKS_H[[#This Row],[IDFANGRAPHS]],STEAMER_H[],COLUMN(STEAMER_H[RBI]),FALSE),0)</f>
        <v>0</v>
      </c>
      <c r="P614" s="56">
        <f>IFERROR(VLOOKUP(MYRANKS_H[[#This Row],[IDFANGRAPHS]],STEAMER_H[],COLUMN(STEAMER_H[BB]),FALSE),0)</f>
        <v>0</v>
      </c>
      <c r="Q614" s="56">
        <f>IFERROR(VLOOKUP(MYRANKS_H[[#This Row],[IDFANGRAPHS]],STEAMER_H[],COLUMN(STEAMER_H[HBP]),FALSE),0)</f>
        <v>0</v>
      </c>
      <c r="R614" s="56">
        <f>IFERROR(VLOOKUP(MYRANKS_H[[#This Row],[IDFANGRAPHS]],STEAMER_H[],COLUMN(STEAMER_H[SO]),FALSE),0)</f>
        <v>0</v>
      </c>
      <c r="S614" s="56">
        <f>IFERROR(VLOOKUP(MYRANKS_H[[#This Row],[IDFANGRAPHS]],STEAMER_H[],COLUMN(STEAMER_H[SB]),FALSE),0)</f>
        <v>0</v>
      </c>
      <c r="T614" s="19">
        <f>IFERROR(MYRANKS_H[[#This Row],[H]]/MYRANKS_H[[#This Row],[AB]],0)</f>
        <v>0</v>
      </c>
      <c r="U614" s="19">
        <f>IFERROR((MYRANKS_H[[#This Row],[H]]+MYRANKS_H[[#This Row],[BB]]+MYRANKS_H[[#This Row],[HBP]])/(MYRANKS_H[[#This Row],[AB]]+MYRANKS_H[[#This Row],[BB]]+MYRANKS_H[[#This Row],[HBP]]),0)</f>
        <v>0</v>
      </c>
      <c r="V614" s="19">
        <f>IFERROR((MYRANKS_H[[#This Row],[H]]+MYRANKS_H[[#This Row],[2B]]+2*MYRANKS_H[[#This Row],[3B]]+3*MYRANKS_H[[#This Row],[HR]])/MYRANKS_H[[#This Row],[AB]],0)</f>
        <v>0</v>
      </c>
      <c r="W61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4" s="27">
        <f>VLOOKUP(MYRANKS_H[[#This Row],[POS]],REPLACEMENT_LEVEL[],3,FALSE)</f>
        <v>0</v>
      </c>
      <c r="Y614" s="27">
        <f>MYRANKS_H[[#This Row],[PROJ PTS]]-MYRANKS_H[[#This Row],[REPL LEVEL]]</f>
        <v>0</v>
      </c>
      <c r="Z614" s="27">
        <f>RANK(MYRANKS_H[[#This Row],[POINTS OVER REPL]],MYRANKS_H[POINTS OVER REPL])</f>
        <v>1</v>
      </c>
      <c r="AA614" s="29">
        <f>IF(MYRANKS_H[[#This Row],[RANK]]&lt;=TOTAL_HITTERS_DRAFTED,MYRANKS_H[[#This Row],[POINTS OVER REPL]],0)</f>
        <v>0</v>
      </c>
      <c r="AB614" s="35">
        <f>MYRANKS_H[[#This Row],[POINTS OVER REPL]]*DOLLAR_VALUE_PER_POINT+1</f>
        <v>1</v>
      </c>
      <c r="AC614" s="35"/>
      <c r="AD614" s="29">
        <f>IF(AND(MYRANKS_H[[#This Row],[RANK]]&lt;=(TOTAL_HITTERS_DRAFTED-HITTERS_BELOW_REPL_DRAFTED),MYRANKS_H[[#This Row],[$ACTUAL]]=""),MYRANKS_H[[#This Row],[POINTS OVER REPL]],0)</f>
        <v>0</v>
      </c>
      <c r="AE614" s="35">
        <f>IF(MYRANKS_H[[#This Row],[$ACTUAL]]="",MYRANKS_H[[#This Row],[POINTS OVER REPL]]*REMAINING_DOLLAR_VALUE_PER_POINT+1,0)</f>
        <v>1</v>
      </c>
    </row>
    <row r="615" spans="1:31" ht="15" customHeight="1" x14ac:dyDescent="0.25">
      <c r="A615" s="2" t="s">
        <v>13062</v>
      </c>
      <c r="B615" s="14" t="str">
        <f>VLOOKUP(MYRANKS_H[[#This Row],[PLAYERID]],PLAYERIDMAP2[],COLUMN(PLAYERIDMAP2[LASTNAME]),FALSE)</f>
        <v>Hernandez</v>
      </c>
      <c r="C615" s="14" t="str">
        <f>VLOOKUP(MYRANKS_H[[#This Row],[PLAYERID]],PLAYERIDMAP2[],COLUMN(PLAYERIDMAP2[FIRSTNAME]),FALSE)</f>
        <v>Ramon</v>
      </c>
      <c r="D615" s="14" t="str">
        <f>MYRANKS_H[[#This Row],[FNAME]]&amp;" "&amp;MYRANKS_H[[#This Row],[LNAME]]</f>
        <v>Ramon Hernandez</v>
      </c>
      <c r="E615" s="14" t="str">
        <f>VLOOKUP(MYRANKS_H[[#This Row],[PLAYERID]],PLAYERIDMAP2[],COLUMN(PLAYERIDMAP2[TEAM]),FALSE)</f>
        <v>N/A</v>
      </c>
      <c r="F615" s="14" t="str">
        <f>VLOOKUP(MYRANKS_H[[#This Row],[PLAYERID]],PLAYERIDMAP2[],COLUMN(PLAYERIDMAP2[POS]),FALSE)</f>
        <v>C</v>
      </c>
      <c r="G615" s="14">
        <f>IFERROR(VALUE(VLOOKUP(MYRANKS_H[[#This Row],[PLAYERID]],PLAYERIDMAP2[],COLUMN(PLAYERIDMAP2[IDFANGRAPHS]),FALSE)),VLOOKUP(MYRANKS_H[[#This Row],[PLAYERID]],PLAYERIDMAP2[],COLUMN(PLAYERIDMAP2[IDFANGRAPHS]),FALSE))</f>
        <v>918</v>
      </c>
      <c r="H615" s="56">
        <f>IFERROR(VLOOKUP(MYRANKS_H[[#This Row],[IDFANGRAPHS]],STEAMER_H[],COLUMN(STEAMER_H[PA]),FALSE),0)</f>
        <v>0</v>
      </c>
      <c r="I615" s="56">
        <f>IFERROR(VLOOKUP(MYRANKS_H[[#This Row],[IDFANGRAPHS]],STEAMER_H[],COLUMN(STEAMER_H[AB]),FALSE),0)</f>
        <v>0</v>
      </c>
      <c r="J615" s="56">
        <f>IFERROR(VLOOKUP(MYRANKS_H[[#This Row],[IDFANGRAPHS]],STEAMER_H[],COLUMN(STEAMER_H[H]),FALSE),0)</f>
        <v>0</v>
      </c>
      <c r="K615" s="56">
        <f>IFERROR(VLOOKUP(MYRANKS_H[[#This Row],[IDFANGRAPHS]],STEAMER_H[],COLUMN(STEAMER_H[2B]),FALSE),0)</f>
        <v>0</v>
      </c>
      <c r="L615" s="56">
        <f>IFERROR(VLOOKUP(MYRANKS_H[[#This Row],[IDFANGRAPHS]],STEAMER_H[],COLUMN(STEAMER_H[3B]),FALSE),0)</f>
        <v>0</v>
      </c>
      <c r="M615" s="56">
        <f>IFERROR(VLOOKUP(MYRANKS_H[[#This Row],[IDFANGRAPHS]],STEAMER_H[],COLUMN(STEAMER_H[HR]),FALSE),0)</f>
        <v>0</v>
      </c>
      <c r="N615" s="56">
        <f>IFERROR(VLOOKUP(MYRANKS_H[[#This Row],[IDFANGRAPHS]],STEAMER_H[],COLUMN(STEAMER_H[R]),FALSE),0)</f>
        <v>0</v>
      </c>
      <c r="O615" s="56">
        <f>IFERROR(VLOOKUP(MYRANKS_H[[#This Row],[IDFANGRAPHS]],STEAMER_H[],COLUMN(STEAMER_H[RBI]),FALSE),0)</f>
        <v>0</v>
      </c>
      <c r="P615" s="56">
        <f>IFERROR(VLOOKUP(MYRANKS_H[[#This Row],[IDFANGRAPHS]],STEAMER_H[],COLUMN(STEAMER_H[BB]),FALSE),0)</f>
        <v>0</v>
      </c>
      <c r="Q615" s="56">
        <f>IFERROR(VLOOKUP(MYRANKS_H[[#This Row],[IDFANGRAPHS]],STEAMER_H[],COLUMN(STEAMER_H[HBP]),FALSE),0)</f>
        <v>0</v>
      </c>
      <c r="R615" s="56">
        <f>IFERROR(VLOOKUP(MYRANKS_H[[#This Row],[IDFANGRAPHS]],STEAMER_H[],COLUMN(STEAMER_H[SO]),FALSE),0)</f>
        <v>0</v>
      </c>
      <c r="S615" s="56">
        <f>IFERROR(VLOOKUP(MYRANKS_H[[#This Row],[IDFANGRAPHS]],STEAMER_H[],COLUMN(STEAMER_H[SB]),FALSE),0)</f>
        <v>0</v>
      </c>
      <c r="T615" s="19">
        <f>IFERROR(MYRANKS_H[[#This Row],[H]]/MYRANKS_H[[#This Row],[AB]],0)</f>
        <v>0</v>
      </c>
      <c r="U615" s="19">
        <f>IFERROR((MYRANKS_H[[#This Row],[H]]+MYRANKS_H[[#This Row],[BB]]+MYRANKS_H[[#This Row],[HBP]])/(MYRANKS_H[[#This Row],[AB]]+MYRANKS_H[[#This Row],[BB]]+MYRANKS_H[[#This Row],[HBP]]),0)</f>
        <v>0</v>
      </c>
      <c r="V615" s="19">
        <f>IFERROR((MYRANKS_H[[#This Row],[H]]+MYRANKS_H[[#This Row],[2B]]+2*MYRANKS_H[[#This Row],[3B]]+3*MYRANKS_H[[#This Row],[HR]])/MYRANKS_H[[#This Row],[AB]],0)</f>
        <v>0</v>
      </c>
      <c r="W61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5" s="27">
        <f>VLOOKUP(MYRANKS_H[[#This Row],[POS]],REPLACEMENT_LEVEL[],3,FALSE)</f>
        <v>0</v>
      </c>
      <c r="Y615" s="27">
        <f>MYRANKS_H[[#This Row],[PROJ PTS]]-MYRANKS_H[[#This Row],[REPL LEVEL]]</f>
        <v>0</v>
      </c>
      <c r="Z615" s="27">
        <f>RANK(MYRANKS_H[[#This Row],[POINTS OVER REPL]],MYRANKS_H[POINTS OVER REPL])</f>
        <v>1</v>
      </c>
      <c r="AA615" s="29">
        <f>IF(MYRANKS_H[[#This Row],[RANK]]&lt;=TOTAL_HITTERS_DRAFTED,MYRANKS_H[[#This Row],[POINTS OVER REPL]],0)</f>
        <v>0</v>
      </c>
      <c r="AB615" s="35">
        <f>MYRANKS_H[[#This Row],[POINTS OVER REPL]]*DOLLAR_VALUE_PER_POINT+1</f>
        <v>1</v>
      </c>
      <c r="AC615" s="35"/>
      <c r="AD615" s="29">
        <f>IF(AND(MYRANKS_H[[#This Row],[RANK]]&lt;=(TOTAL_HITTERS_DRAFTED-HITTERS_BELOW_REPL_DRAFTED),MYRANKS_H[[#This Row],[$ACTUAL]]=""),MYRANKS_H[[#This Row],[POINTS OVER REPL]],0)</f>
        <v>0</v>
      </c>
      <c r="AE615" s="35">
        <f>IF(MYRANKS_H[[#This Row],[$ACTUAL]]="",MYRANKS_H[[#This Row],[POINTS OVER REPL]]*REMAINING_DOLLAR_VALUE_PER_POINT+1,0)</f>
        <v>1</v>
      </c>
    </row>
    <row r="616" spans="1:31" x14ac:dyDescent="0.25">
      <c r="A616" s="6" t="s">
        <v>13065</v>
      </c>
      <c r="B616" s="14" t="str">
        <f>VLOOKUP(MYRANKS_H[[#This Row],[PLAYERID]],PLAYERIDMAP2[],COLUMN(PLAYERIDMAP2[LASTNAME]),FALSE)</f>
        <v>Herrera</v>
      </c>
      <c r="C616" s="14" t="str">
        <f>VLOOKUP(MYRANKS_H[[#This Row],[PLAYERID]],PLAYERIDMAP2[],COLUMN(PLAYERIDMAP2[FIRSTNAME]),FALSE)</f>
        <v>Jonathan</v>
      </c>
      <c r="D616" s="14" t="str">
        <f>MYRANKS_H[[#This Row],[FNAME]]&amp;" "&amp;MYRANKS_H[[#This Row],[LNAME]]</f>
        <v>Jonathan Herrera</v>
      </c>
      <c r="E616" s="14" t="str">
        <f>VLOOKUP(MYRANKS_H[[#This Row],[PLAYERID]],PLAYERIDMAP2[],COLUMN(PLAYERIDMAP2[TEAM]),FALSE)</f>
        <v>BOS</v>
      </c>
      <c r="F616" s="14" t="str">
        <f>VLOOKUP(MYRANKS_H[[#This Row],[PLAYERID]],PLAYERIDMAP2[],COLUMN(PLAYERIDMAP2[POS]),FALSE)</f>
        <v>SS</v>
      </c>
      <c r="G616" s="14">
        <f>IFERROR(VALUE(VLOOKUP(MYRANKS_H[[#This Row],[PLAYERID]],PLAYERIDMAP2[],COLUMN(PLAYERIDMAP2[IDFANGRAPHS]),FALSE)),VLOOKUP(MYRANKS_H[[#This Row],[PLAYERID]],PLAYERIDMAP2[],COLUMN(PLAYERIDMAP2[IDFANGRAPHS]),FALSE))</f>
        <v>4182</v>
      </c>
      <c r="H616" s="56">
        <f>IFERROR(VLOOKUP(MYRANKS_H[[#This Row],[IDFANGRAPHS]],STEAMER_H[],COLUMN(STEAMER_H[PA]),FALSE),0)</f>
        <v>194</v>
      </c>
      <c r="I616" s="56">
        <f>IFERROR(VLOOKUP(MYRANKS_H[[#This Row],[IDFANGRAPHS]],STEAMER_H[],COLUMN(STEAMER_H[AB]),FALSE),0)</f>
        <v>181</v>
      </c>
      <c r="J616" s="56">
        <f>IFERROR(VLOOKUP(MYRANKS_H[[#This Row],[IDFANGRAPHS]],STEAMER_H[],COLUMN(STEAMER_H[H]),FALSE),0)</f>
        <v>43</v>
      </c>
      <c r="K616" s="56">
        <f>IFERROR(VLOOKUP(MYRANKS_H[[#This Row],[IDFANGRAPHS]],STEAMER_H[],COLUMN(STEAMER_H[2B]),FALSE),0)</f>
        <v>7</v>
      </c>
      <c r="L616" s="56">
        <f>IFERROR(VLOOKUP(MYRANKS_H[[#This Row],[IDFANGRAPHS]],STEAMER_H[],COLUMN(STEAMER_H[3B]),FALSE),0)</f>
        <v>1</v>
      </c>
      <c r="M616" s="56">
        <f>IFERROR(VLOOKUP(MYRANKS_H[[#This Row],[IDFANGRAPHS]],STEAMER_H[],COLUMN(STEAMER_H[HR]),FALSE),0)</f>
        <v>2</v>
      </c>
      <c r="N616" s="56">
        <f>IFERROR(VLOOKUP(MYRANKS_H[[#This Row],[IDFANGRAPHS]],STEAMER_H[],COLUMN(STEAMER_H[R]),FALSE),0)</f>
        <v>16</v>
      </c>
      <c r="O616" s="56">
        <f>IFERROR(VLOOKUP(MYRANKS_H[[#This Row],[IDFANGRAPHS]],STEAMER_H[],COLUMN(STEAMER_H[RBI]),FALSE),0)</f>
        <v>16</v>
      </c>
      <c r="P616" s="56">
        <f>IFERROR(VLOOKUP(MYRANKS_H[[#This Row],[IDFANGRAPHS]],STEAMER_H[],COLUMN(STEAMER_H[BB]),FALSE),0)</f>
        <v>9</v>
      </c>
      <c r="Q616" s="56">
        <f>IFERROR(VLOOKUP(MYRANKS_H[[#This Row],[IDFANGRAPHS]],STEAMER_H[],COLUMN(STEAMER_H[HBP]),FALSE),0)</f>
        <v>2</v>
      </c>
      <c r="R616" s="56">
        <f>IFERROR(VLOOKUP(MYRANKS_H[[#This Row],[IDFANGRAPHS]],STEAMER_H[],COLUMN(STEAMER_H[SO]),FALSE),0)</f>
        <v>35</v>
      </c>
      <c r="S616" s="56">
        <f>IFERROR(VLOOKUP(MYRANKS_H[[#This Row],[IDFANGRAPHS]],STEAMER_H[],COLUMN(STEAMER_H[SB]),FALSE),0)</f>
        <v>4</v>
      </c>
      <c r="T616" s="19">
        <f>IFERROR(MYRANKS_H[[#This Row],[H]]/MYRANKS_H[[#This Row],[AB]],0)</f>
        <v>0.23756906077348067</v>
      </c>
      <c r="U616" s="19">
        <f>IFERROR((MYRANKS_H[[#This Row],[H]]+MYRANKS_H[[#This Row],[BB]]+MYRANKS_H[[#This Row],[HBP]])/(MYRANKS_H[[#This Row],[AB]]+MYRANKS_H[[#This Row],[BB]]+MYRANKS_H[[#This Row],[HBP]]),0)</f>
        <v>0.28125</v>
      </c>
      <c r="V616" s="19">
        <f>IFERROR((MYRANKS_H[[#This Row],[H]]+MYRANKS_H[[#This Row],[2B]]+2*MYRANKS_H[[#This Row],[3B]]+3*MYRANKS_H[[#This Row],[HR]])/MYRANKS_H[[#This Row],[AB]],0)</f>
        <v>0.32044198895027626</v>
      </c>
      <c r="W61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6" s="27">
        <f>VLOOKUP(MYRANKS_H[[#This Row],[POS]],REPLACEMENT_LEVEL[],3,FALSE)</f>
        <v>0</v>
      </c>
      <c r="Y616" s="27">
        <f>MYRANKS_H[[#This Row],[PROJ PTS]]-MYRANKS_H[[#This Row],[REPL LEVEL]]</f>
        <v>0</v>
      </c>
      <c r="Z616" s="27">
        <f>RANK(MYRANKS_H[[#This Row],[POINTS OVER REPL]],MYRANKS_H[POINTS OVER REPL])</f>
        <v>1</v>
      </c>
      <c r="AA616" s="29">
        <f>IF(MYRANKS_H[[#This Row],[RANK]]&lt;=TOTAL_HITTERS_DRAFTED,MYRANKS_H[[#This Row],[POINTS OVER REPL]],0)</f>
        <v>0</v>
      </c>
      <c r="AB616" s="35">
        <f>MYRANKS_H[[#This Row],[POINTS OVER REPL]]*DOLLAR_VALUE_PER_POINT+1</f>
        <v>1</v>
      </c>
      <c r="AC616" s="35"/>
      <c r="AD616" s="29">
        <f>IF(AND(MYRANKS_H[[#This Row],[RANK]]&lt;=(TOTAL_HITTERS_DRAFTED-HITTERS_BELOW_REPL_DRAFTED),MYRANKS_H[[#This Row],[$ACTUAL]]=""),MYRANKS_H[[#This Row],[POINTS OVER REPL]],0)</f>
        <v>0</v>
      </c>
      <c r="AE616" s="35">
        <f>IF(MYRANKS_H[[#This Row],[$ACTUAL]]="",MYRANKS_H[[#This Row],[POINTS OVER REPL]]*REMAINING_DOLLAR_VALUE_PER_POINT+1,0)</f>
        <v>1</v>
      </c>
    </row>
    <row r="617" spans="1:31" ht="15" customHeight="1" x14ac:dyDescent="0.25">
      <c r="A617" s="2" t="s">
        <v>19604</v>
      </c>
      <c r="B617" s="14" t="str">
        <f>VLOOKUP(MYRANKS_H[[#This Row],[PLAYERID]],PLAYERIDMAP2[],COLUMN(PLAYERIDMAP2[LASTNAME]),FALSE)</f>
        <v>Herrera</v>
      </c>
      <c r="C617" s="14" t="str">
        <f>VLOOKUP(MYRANKS_H[[#This Row],[PLAYERID]],PLAYERIDMAP2[],COLUMN(PLAYERIDMAP2[FIRSTNAME]),FALSE)</f>
        <v>Odubel</v>
      </c>
      <c r="D617" s="14" t="str">
        <f>MYRANKS_H[[#This Row],[FNAME]]&amp;" "&amp;MYRANKS_H[[#This Row],[LNAME]]</f>
        <v>Odubel Herrera</v>
      </c>
      <c r="E617" s="14" t="str">
        <f>VLOOKUP(MYRANKS_H[[#This Row],[PLAYERID]],PLAYERIDMAP2[],COLUMN(PLAYERIDMAP2[TEAM]),FALSE)</f>
        <v>PHI</v>
      </c>
      <c r="F617" s="14" t="str">
        <f>VLOOKUP(MYRANKS_H[[#This Row],[PLAYERID]],PLAYERIDMAP2[],COLUMN(PLAYERIDMAP2[POS]),FALSE)</f>
        <v>OF</v>
      </c>
      <c r="G617" s="14">
        <f>IFERROR(VALUE(VLOOKUP(MYRANKS_H[[#This Row],[PLAYERID]],PLAYERIDMAP2[],COLUMN(PLAYERIDMAP2[IDFANGRAPHS]),FALSE)),VLOOKUP(MYRANKS_H[[#This Row],[PLAYERID]],PLAYERIDMAP2[],COLUMN(PLAYERIDMAP2[IDFANGRAPHS]),FALSE))</f>
        <v>11476</v>
      </c>
      <c r="H617" s="56">
        <f>IFERROR(VLOOKUP(MYRANKS_H[[#This Row],[IDFANGRAPHS]],STEAMER_H[],COLUMN(STEAMER_H[PA]),FALSE),0)</f>
        <v>563</v>
      </c>
      <c r="I617" s="56">
        <f>IFERROR(VLOOKUP(MYRANKS_H[[#This Row],[IDFANGRAPHS]],STEAMER_H[],COLUMN(STEAMER_H[AB]),FALSE),0)</f>
        <v>519</v>
      </c>
      <c r="J617" s="56">
        <f>IFERROR(VLOOKUP(MYRANKS_H[[#This Row],[IDFANGRAPHS]],STEAMER_H[],COLUMN(STEAMER_H[H]),FALSE),0)</f>
        <v>138</v>
      </c>
      <c r="K617" s="56">
        <f>IFERROR(VLOOKUP(MYRANKS_H[[#This Row],[IDFANGRAPHS]],STEAMER_H[],COLUMN(STEAMER_H[2B]),FALSE),0)</f>
        <v>25</v>
      </c>
      <c r="L617" s="56">
        <f>IFERROR(VLOOKUP(MYRANKS_H[[#This Row],[IDFANGRAPHS]],STEAMER_H[],COLUMN(STEAMER_H[3B]),FALSE),0)</f>
        <v>3</v>
      </c>
      <c r="M617" s="56">
        <f>IFERROR(VLOOKUP(MYRANKS_H[[#This Row],[IDFANGRAPHS]],STEAMER_H[],COLUMN(STEAMER_H[HR]),FALSE),0)</f>
        <v>7</v>
      </c>
      <c r="N617" s="56">
        <f>IFERROR(VLOOKUP(MYRANKS_H[[#This Row],[IDFANGRAPHS]],STEAMER_H[],COLUMN(STEAMER_H[R]),FALSE),0)</f>
        <v>54</v>
      </c>
      <c r="O617" s="56">
        <f>IFERROR(VLOOKUP(MYRANKS_H[[#This Row],[IDFANGRAPHS]],STEAMER_H[],COLUMN(STEAMER_H[RBI]),FALSE),0)</f>
        <v>47</v>
      </c>
      <c r="P617" s="56">
        <f>IFERROR(VLOOKUP(MYRANKS_H[[#This Row],[IDFANGRAPHS]],STEAMER_H[],COLUMN(STEAMER_H[BB]),FALSE),0)</f>
        <v>32</v>
      </c>
      <c r="Q617" s="56">
        <f>IFERROR(VLOOKUP(MYRANKS_H[[#This Row],[IDFANGRAPHS]],STEAMER_H[],COLUMN(STEAMER_H[HBP]),FALSE),0)</f>
        <v>5</v>
      </c>
      <c r="R617" s="56">
        <f>IFERROR(VLOOKUP(MYRANKS_H[[#This Row],[IDFANGRAPHS]],STEAMER_H[],COLUMN(STEAMER_H[SO]),FALSE),0)</f>
        <v>116</v>
      </c>
      <c r="S617" s="56">
        <f>IFERROR(VLOOKUP(MYRANKS_H[[#This Row],[IDFANGRAPHS]],STEAMER_H[],COLUMN(STEAMER_H[SB]),FALSE),0)</f>
        <v>15</v>
      </c>
      <c r="T617" s="19">
        <f>IFERROR(MYRANKS_H[[#This Row],[H]]/MYRANKS_H[[#This Row],[AB]],0)</f>
        <v>0.26589595375722541</v>
      </c>
      <c r="U617" s="19">
        <f>IFERROR((MYRANKS_H[[#This Row],[H]]+MYRANKS_H[[#This Row],[BB]]+MYRANKS_H[[#This Row],[HBP]])/(MYRANKS_H[[#This Row],[AB]]+MYRANKS_H[[#This Row],[BB]]+MYRANKS_H[[#This Row],[HBP]]),0)</f>
        <v>0.31474820143884891</v>
      </c>
      <c r="V617" s="19">
        <f>IFERROR((MYRANKS_H[[#This Row],[H]]+MYRANKS_H[[#This Row],[2B]]+2*MYRANKS_H[[#This Row],[3B]]+3*MYRANKS_H[[#This Row],[HR]])/MYRANKS_H[[#This Row],[AB]],0)</f>
        <v>0.36608863198458574</v>
      </c>
      <c r="W61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7" s="27">
        <f>VLOOKUP(MYRANKS_H[[#This Row],[POS]],REPLACEMENT_LEVEL[],3,FALSE)</f>
        <v>0</v>
      </c>
      <c r="Y617" s="27">
        <f>MYRANKS_H[[#This Row],[PROJ PTS]]-MYRANKS_H[[#This Row],[REPL LEVEL]]</f>
        <v>0</v>
      </c>
      <c r="Z617" s="27">
        <f>RANK(MYRANKS_H[[#This Row],[POINTS OVER REPL]],MYRANKS_H[POINTS OVER REPL])</f>
        <v>1</v>
      </c>
      <c r="AA617" s="29">
        <f>IF(MYRANKS_H[[#This Row],[RANK]]&lt;=TOTAL_HITTERS_DRAFTED,MYRANKS_H[[#This Row],[POINTS OVER REPL]],0)</f>
        <v>0</v>
      </c>
      <c r="AB617" s="35">
        <f>MYRANKS_H[[#This Row],[POINTS OVER REPL]]*DOLLAR_VALUE_PER_POINT+1</f>
        <v>1</v>
      </c>
      <c r="AC617" s="35"/>
      <c r="AD617" s="29">
        <f>IF(AND(MYRANKS_H[[#This Row],[RANK]]&lt;=(TOTAL_HITTERS_DRAFTED-HITTERS_BELOW_REPL_DRAFTED),MYRANKS_H[[#This Row],[$ACTUAL]]=""),MYRANKS_H[[#This Row],[POINTS OVER REPL]],0)</f>
        <v>0</v>
      </c>
      <c r="AE617" s="35">
        <f>IF(MYRANKS_H[[#This Row],[$ACTUAL]]="",MYRANKS_H[[#This Row],[POINTS OVER REPL]]*REMAINING_DOLLAR_VALUE_PER_POINT+1,0)</f>
        <v>1</v>
      </c>
    </row>
    <row r="618" spans="1:31" ht="15" customHeight="1" x14ac:dyDescent="0.25">
      <c r="A618" s="2" t="s">
        <v>13077</v>
      </c>
      <c r="B618" s="14" t="str">
        <f>VLOOKUP(MYRANKS_H[[#This Row],[PLAYERID]],PLAYERIDMAP2[],COLUMN(PLAYERIDMAP2[LASTNAME]),FALSE)</f>
        <v>Hester</v>
      </c>
      <c r="C618" s="14" t="str">
        <f>VLOOKUP(MYRANKS_H[[#This Row],[PLAYERID]],PLAYERIDMAP2[],COLUMN(PLAYERIDMAP2[FIRSTNAME]),FALSE)</f>
        <v>John</v>
      </c>
      <c r="D618" s="14" t="str">
        <f>MYRANKS_H[[#This Row],[FNAME]]&amp;" "&amp;MYRANKS_H[[#This Row],[LNAME]]</f>
        <v>John Hester</v>
      </c>
      <c r="E618" s="14" t="str">
        <f>VLOOKUP(MYRANKS_H[[#This Row],[PLAYERID]],PLAYERIDMAP2[],COLUMN(PLAYERIDMAP2[TEAM]),FALSE)</f>
        <v>LAA</v>
      </c>
      <c r="F618" s="14" t="str">
        <f>VLOOKUP(MYRANKS_H[[#This Row],[PLAYERID]],PLAYERIDMAP2[],COLUMN(PLAYERIDMAP2[POS]),FALSE)</f>
        <v>C</v>
      </c>
      <c r="G618" s="14">
        <f>IFERROR(VALUE(VLOOKUP(MYRANKS_H[[#This Row],[PLAYERID]],PLAYERIDMAP2[],COLUMN(PLAYERIDMAP2[IDFANGRAPHS]),FALSE)),VLOOKUP(MYRANKS_H[[#This Row],[PLAYERID]],PLAYERIDMAP2[],COLUMN(PLAYERIDMAP2[IDFANGRAPHS]),FALSE))</f>
        <v>877</v>
      </c>
      <c r="H618" s="56">
        <f>IFERROR(VLOOKUP(MYRANKS_H[[#This Row],[IDFANGRAPHS]],STEAMER_H[],COLUMN(STEAMER_H[PA]),FALSE),0)</f>
        <v>0</v>
      </c>
      <c r="I618" s="56">
        <f>IFERROR(VLOOKUP(MYRANKS_H[[#This Row],[IDFANGRAPHS]],STEAMER_H[],COLUMN(STEAMER_H[AB]),FALSE),0)</f>
        <v>0</v>
      </c>
      <c r="J618" s="56">
        <f>IFERROR(VLOOKUP(MYRANKS_H[[#This Row],[IDFANGRAPHS]],STEAMER_H[],COLUMN(STEAMER_H[H]),FALSE),0)</f>
        <v>0</v>
      </c>
      <c r="K618" s="56">
        <f>IFERROR(VLOOKUP(MYRANKS_H[[#This Row],[IDFANGRAPHS]],STEAMER_H[],COLUMN(STEAMER_H[2B]),FALSE),0)</f>
        <v>0</v>
      </c>
      <c r="L618" s="56">
        <f>IFERROR(VLOOKUP(MYRANKS_H[[#This Row],[IDFANGRAPHS]],STEAMER_H[],COLUMN(STEAMER_H[3B]),FALSE),0)</f>
        <v>0</v>
      </c>
      <c r="M618" s="56">
        <f>IFERROR(VLOOKUP(MYRANKS_H[[#This Row],[IDFANGRAPHS]],STEAMER_H[],COLUMN(STEAMER_H[HR]),FALSE),0)</f>
        <v>0</v>
      </c>
      <c r="N618" s="56">
        <f>IFERROR(VLOOKUP(MYRANKS_H[[#This Row],[IDFANGRAPHS]],STEAMER_H[],COLUMN(STEAMER_H[R]),FALSE),0)</f>
        <v>0</v>
      </c>
      <c r="O618" s="56">
        <f>IFERROR(VLOOKUP(MYRANKS_H[[#This Row],[IDFANGRAPHS]],STEAMER_H[],COLUMN(STEAMER_H[RBI]),FALSE),0)</f>
        <v>0</v>
      </c>
      <c r="P618" s="56">
        <f>IFERROR(VLOOKUP(MYRANKS_H[[#This Row],[IDFANGRAPHS]],STEAMER_H[],COLUMN(STEAMER_H[BB]),FALSE),0)</f>
        <v>0</v>
      </c>
      <c r="Q618" s="56">
        <f>IFERROR(VLOOKUP(MYRANKS_H[[#This Row],[IDFANGRAPHS]],STEAMER_H[],COLUMN(STEAMER_H[HBP]),FALSE),0)</f>
        <v>0</v>
      </c>
      <c r="R618" s="56">
        <f>IFERROR(VLOOKUP(MYRANKS_H[[#This Row],[IDFANGRAPHS]],STEAMER_H[],COLUMN(STEAMER_H[SO]),FALSE),0)</f>
        <v>0</v>
      </c>
      <c r="S618" s="56">
        <f>IFERROR(VLOOKUP(MYRANKS_H[[#This Row],[IDFANGRAPHS]],STEAMER_H[],COLUMN(STEAMER_H[SB]),FALSE),0)</f>
        <v>0</v>
      </c>
      <c r="T618" s="19">
        <f>IFERROR(MYRANKS_H[[#This Row],[H]]/MYRANKS_H[[#This Row],[AB]],0)</f>
        <v>0</v>
      </c>
      <c r="U618" s="19">
        <f>IFERROR((MYRANKS_H[[#This Row],[H]]+MYRANKS_H[[#This Row],[BB]]+MYRANKS_H[[#This Row],[HBP]])/(MYRANKS_H[[#This Row],[AB]]+MYRANKS_H[[#This Row],[BB]]+MYRANKS_H[[#This Row],[HBP]]),0)</f>
        <v>0</v>
      </c>
      <c r="V618" s="19">
        <f>IFERROR((MYRANKS_H[[#This Row],[H]]+MYRANKS_H[[#This Row],[2B]]+2*MYRANKS_H[[#This Row],[3B]]+3*MYRANKS_H[[#This Row],[HR]])/MYRANKS_H[[#This Row],[AB]],0)</f>
        <v>0</v>
      </c>
      <c r="W61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8" s="27">
        <f>VLOOKUP(MYRANKS_H[[#This Row],[POS]],REPLACEMENT_LEVEL[],3,FALSE)</f>
        <v>0</v>
      </c>
      <c r="Y618" s="27">
        <f>MYRANKS_H[[#This Row],[PROJ PTS]]-MYRANKS_H[[#This Row],[REPL LEVEL]]</f>
        <v>0</v>
      </c>
      <c r="Z618" s="27">
        <f>RANK(MYRANKS_H[[#This Row],[POINTS OVER REPL]],MYRANKS_H[POINTS OVER REPL])</f>
        <v>1</v>
      </c>
      <c r="AA618" s="29">
        <f>IF(MYRANKS_H[[#This Row],[RANK]]&lt;=TOTAL_HITTERS_DRAFTED,MYRANKS_H[[#This Row],[POINTS OVER REPL]],0)</f>
        <v>0</v>
      </c>
      <c r="AB618" s="35">
        <f>MYRANKS_H[[#This Row],[POINTS OVER REPL]]*DOLLAR_VALUE_PER_POINT+1</f>
        <v>1</v>
      </c>
      <c r="AC618" s="35"/>
      <c r="AD618" s="29">
        <f>IF(AND(MYRANKS_H[[#This Row],[RANK]]&lt;=(TOTAL_HITTERS_DRAFTED-HITTERS_BELOW_REPL_DRAFTED),MYRANKS_H[[#This Row],[$ACTUAL]]=""),MYRANKS_H[[#This Row],[POINTS OVER REPL]],0)</f>
        <v>0</v>
      </c>
      <c r="AE618" s="35">
        <f>IF(MYRANKS_H[[#This Row],[$ACTUAL]]="",MYRANKS_H[[#This Row],[POINTS OVER REPL]]*REMAINING_DOLLAR_VALUE_PER_POINT+1,0)</f>
        <v>1</v>
      </c>
    </row>
    <row r="619" spans="1:31" ht="15" customHeight="1" x14ac:dyDescent="0.25">
      <c r="A619" s="2" t="s">
        <v>13088</v>
      </c>
      <c r="B619" s="14" t="str">
        <f>VLOOKUP(MYRANKS_H[[#This Row],[PLAYERID]],PLAYERIDMAP2[],COLUMN(PLAYERIDMAP2[LASTNAME]),FALSE)</f>
        <v>Hicks</v>
      </c>
      <c r="C619" s="14" t="str">
        <f>VLOOKUP(MYRANKS_H[[#This Row],[PLAYERID]],PLAYERIDMAP2[],COLUMN(PLAYERIDMAP2[FIRSTNAME]),FALSE)</f>
        <v>Brandon</v>
      </c>
      <c r="D619" s="14" t="str">
        <f>MYRANKS_H[[#This Row],[FNAME]]&amp;" "&amp;MYRANKS_H[[#This Row],[LNAME]]</f>
        <v>Brandon Hicks</v>
      </c>
      <c r="E619" s="14" t="str">
        <f>VLOOKUP(MYRANKS_H[[#This Row],[PLAYERID]],PLAYERIDMAP2[],COLUMN(PLAYERIDMAP2[TEAM]),FALSE)</f>
        <v>NYM</v>
      </c>
      <c r="F619" s="14" t="str">
        <f>VLOOKUP(MYRANKS_H[[#This Row],[PLAYERID]],PLAYERIDMAP2[],COLUMN(PLAYERIDMAP2[POS]),FALSE)</f>
        <v>2B</v>
      </c>
      <c r="G619" s="14">
        <f>IFERROR(VALUE(VLOOKUP(MYRANKS_H[[#This Row],[PLAYERID]],PLAYERIDMAP2[],COLUMN(PLAYERIDMAP2[IDFANGRAPHS]),FALSE)),VLOOKUP(MYRANKS_H[[#This Row],[PLAYERID]],PLAYERIDMAP2[],COLUMN(PLAYERIDMAP2[IDFANGRAPHS]),FALSE))</f>
        <v>4003</v>
      </c>
      <c r="H619" s="56">
        <f>IFERROR(VLOOKUP(MYRANKS_H[[#This Row],[IDFANGRAPHS]],STEAMER_H[],COLUMN(STEAMER_H[PA]),FALSE),0)</f>
        <v>1</v>
      </c>
      <c r="I619" s="56">
        <f>IFERROR(VLOOKUP(MYRANKS_H[[#This Row],[IDFANGRAPHS]],STEAMER_H[],COLUMN(STEAMER_H[AB]),FALSE),0)</f>
        <v>1</v>
      </c>
      <c r="J619" s="56">
        <f>IFERROR(VLOOKUP(MYRANKS_H[[#This Row],[IDFANGRAPHS]],STEAMER_H[],COLUMN(STEAMER_H[H]),FALSE),0)</f>
        <v>0</v>
      </c>
      <c r="K619" s="56">
        <f>IFERROR(VLOOKUP(MYRANKS_H[[#This Row],[IDFANGRAPHS]],STEAMER_H[],COLUMN(STEAMER_H[2B]),FALSE),0)</f>
        <v>0</v>
      </c>
      <c r="L619" s="56">
        <f>IFERROR(VLOOKUP(MYRANKS_H[[#This Row],[IDFANGRAPHS]],STEAMER_H[],COLUMN(STEAMER_H[3B]),FALSE),0)</f>
        <v>0</v>
      </c>
      <c r="M619" s="56">
        <f>IFERROR(VLOOKUP(MYRANKS_H[[#This Row],[IDFANGRAPHS]],STEAMER_H[],COLUMN(STEAMER_H[HR]),FALSE),0)</f>
        <v>0</v>
      </c>
      <c r="N619" s="56">
        <f>IFERROR(VLOOKUP(MYRANKS_H[[#This Row],[IDFANGRAPHS]],STEAMER_H[],COLUMN(STEAMER_H[R]),FALSE),0)</f>
        <v>0</v>
      </c>
      <c r="O619" s="56">
        <f>IFERROR(VLOOKUP(MYRANKS_H[[#This Row],[IDFANGRAPHS]],STEAMER_H[],COLUMN(STEAMER_H[RBI]),FALSE),0)</f>
        <v>0</v>
      </c>
      <c r="P619" s="56">
        <f>IFERROR(VLOOKUP(MYRANKS_H[[#This Row],[IDFANGRAPHS]],STEAMER_H[],COLUMN(STEAMER_H[BB]),FALSE),0)</f>
        <v>0</v>
      </c>
      <c r="Q619" s="56">
        <f>IFERROR(VLOOKUP(MYRANKS_H[[#This Row],[IDFANGRAPHS]],STEAMER_H[],COLUMN(STEAMER_H[HBP]),FALSE),0)</f>
        <v>0</v>
      </c>
      <c r="R619" s="56">
        <f>IFERROR(VLOOKUP(MYRANKS_H[[#This Row],[IDFANGRAPHS]],STEAMER_H[],COLUMN(STEAMER_H[SO]),FALSE),0)</f>
        <v>0</v>
      </c>
      <c r="S619" s="56">
        <f>IFERROR(VLOOKUP(MYRANKS_H[[#This Row],[IDFANGRAPHS]],STEAMER_H[],COLUMN(STEAMER_H[SB]),FALSE),0)</f>
        <v>0</v>
      </c>
      <c r="T619" s="19">
        <f>IFERROR(MYRANKS_H[[#This Row],[H]]/MYRANKS_H[[#This Row],[AB]],0)</f>
        <v>0</v>
      </c>
      <c r="U619" s="19">
        <f>IFERROR((MYRANKS_H[[#This Row],[H]]+MYRANKS_H[[#This Row],[BB]]+MYRANKS_H[[#This Row],[HBP]])/(MYRANKS_H[[#This Row],[AB]]+MYRANKS_H[[#This Row],[BB]]+MYRANKS_H[[#This Row],[HBP]]),0)</f>
        <v>0</v>
      </c>
      <c r="V619" s="19">
        <f>IFERROR((MYRANKS_H[[#This Row],[H]]+MYRANKS_H[[#This Row],[2B]]+2*MYRANKS_H[[#This Row],[3B]]+3*MYRANKS_H[[#This Row],[HR]])/MYRANKS_H[[#This Row],[AB]],0)</f>
        <v>0</v>
      </c>
      <c r="W61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9" s="27">
        <f>VLOOKUP(MYRANKS_H[[#This Row],[POS]],REPLACEMENT_LEVEL[],3,FALSE)</f>
        <v>0</v>
      </c>
      <c r="Y619" s="27">
        <f>MYRANKS_H[[#This Row],[PROJ PTS]]-MYRANKS_H[[#This Row],[REPL LEVEL]]</f>
        <v>0</v>
      </c>
      <c r="Z619" s="27">
        <f>RANK(MYRANKS_H[[#This Row],[POINTS OVER REPL]],MYRANKS_H[POINTS OVER REPL])</f>
        <v>1</v>
      </c>
      <c r="AA619" s="29">
        <f>IF(MYRANKS_H[[#This Row],[RANK]]&lt;=TOTAL_HITTERS_DRAFTED,MYRANKS_H[[#This Row],[POINTS OVER REPL]],0)</f>
        <v>0</v>
      </c>
      <c r="AB619" s="35">
        <f>MYRANKS_H[[#This Row],[POINTS OVER REPL]]*DOLLAR_VALUE_PER_POINT+1</f>
        <v>1</v>
      </c>
      <c r="AC619" s="35"/>
      <c r="AD619" s="29">
        <f>IF(AND(MYRANKS_H[[#This Row],[RANK]]&lt;=(TOTAL_HITTERS_DRAFTED-HITTERS_BELOW_REPL_DRAFTED),MYRANKS_H[[#This Row],[$ACTUAL]]=""),MYRANKS_H[[#This Row],[POINTS OVER REPL]],0)</f>
        <v>0</v>
      </c>
      <c r="AE619" s="35">
        <f>IF(MYRANKS_H[[#This Row],[$ACTUAL]]="",MYRANKS_H[[#This Row],[POINTS OVER REPL]]*REMAINING_DOLLAR_VALUE_PER_POINT+1,0)</f>
        <v>1</v>
      </c>
    </row>
    <row r="620" spans="1:31" ht="15" customHeight="1" x14ac:dyDescent="0.25">
      <c r="A620" s="2" t="s">
        <v>13099</v>
      </c>
      <c r="B620" s="14" t="str">
        <f>VLOOKUP(MYRANKS_H[[#This Row],[PLAYERID]],PLAYERIDMAP2[],COLUMN(PLAYERIDMAP2[LASTNAME]),FALSE)</f>
        <v>Hill</v>
      </c>
      <c r="C620" s="14" t="str">
        <f>VLOOKUP(MYRANKS_H[[#This Row],[PLAYERID]],PLAYERIDMAP2[],COLUMN(PLAYERIDMAP2[FIRSTNAME]),FALSE)</f>
        <v>Steven</v>
      </c>
      <c r="D620" s="14" t="str">
        <f>MYRANKS_H[[#This Row],[FNAME]]&amp;" "&amp;MYRANKS_H[[#This Row],[LNAME]]</f>
        <v>Steven Hill</v>
      </c>
      <c r="E620" s="14" t="str">
        <f>VLOOKUP(MYRANKS_H[[#This Row],[PLAYERID]],PLAYERIDMAP2[],COLUMN(PLAYERIDMAP2[TEAM]),FALSE)</f>
        <v>STL</v>
      </c>
      <c r="F620" s="14" t="str">
        <f>VLOOKUP(MYRANKS_H[[#This Row],[PLAYERID]],PLAYERIDMAP2[],COLUMN(PLAYERIDMAP2[POS]),FALSE)</f>
        <v>C</v>
      </c>
      <c r="G620" s="14">
        <f>IFERROR(VALUE(VLOOKUP(MYRANKS_H[[#This Row],[PLAYERID]],PLAYERIDMAP2[],COLUMN(PLAYERIDMAP2[IDFANGRAPHS]),FALSE)),VLOOKUP(MYRANKS_H[[#This Row],[PLAYERID]],PLAYERIDMAP2[],COLUMN(PLAYERIDMAP2[IDFANGRAPHS]),FALSE))</f>
        <v>8211</v>
      </c>
      <c r="H620" s="56">
        <f>IFERROR(VLOOKUP(MYRANKS_H[[#This Row],[IDFANGRAPHS]],STEAMER_H[],COLUMN(STEAMER_H[PA]),FALSE),0)</f>
        <v>0</v>
      </c>
      <c r="I620" s="56">
        <f>IFERROR(VLOOKUP(MYRANKS_H[[#This Row],[IDFANGRAPHS]],STEAMER_H[],COLUMN(STEAMER_H[AB]),FALSE),0)</f>
        <v>0</v>
      </c>
      <c r="J620" s="56">
        <f>IFERROR(VLOOKUP(MYRANKS_H[[#This Row],[IDFANGRAPHS]],STEAMER_H[],COLUMN(STEAMER_H[H]),FALSE),0)</f>
        <v>0</v>
      </c>
      <c r="K620" s="56">
        <f>IFERROR(VLOOKUP(MYRANKS_H[[#This Row],[IDFANGRAPHS]],STEAMER_H[],COLUMN(STEAMER_H[2B]),FALSE),0)</f>
        <v>0</v>
      </c>
      <c r="L620" s="56">
        <f>IFERROR(VLOOKUP(MYRANKS_H[[#This Row],[IDFANGRAPHS]],STEAMER_H[],COLUMN(STEAMER_H[3B]),FALSE),0)</f>
        <v>0</v>
      </c>
      <c r="M620" s="56">
        <f>IFERROR(VLOOKUP(MYRANKS_H[[#This Row],[IDFANGRAPHS]],STEAMER_H[],COLUMN(STEAMER_H[HR]),FALSE),0)</f>
        <v>0</v>
      </c>
      <c r="N620" s="56">
        <f>IFERROR(VLOOKUP(MYRANKS_H[[#This Row],[IDFANGRAPHS]],STEAMER_H[],COLUMN(STEAMER_H[R]),FALSE),0)</f>
        <v>0</v>
      </c>
      <c r="O620" s="56">
        <f>IFERROR(VLOOKUP(MYRANKS_H[[#This Row],[IDFANGRAPHS]],STEAMER_H[],COLUMN(STEAMER_H[RBI]),FALSE),0)</f>
        <v>0</v>
      </c>
      <c r="P620" s="56">
        <f>IFERROR(VLOOKUP(MYRANKS_H[[#This Row],[IDFANGRAPHS]],STEAMER_H[],COLUMN(STEAMER_H[BB]),FALSE),0)</f>
        <v>0</v>
      </c>
      <c r="Q620" s="56">
        <f>IFERROR(VLOOKUP(MYRANKS_H[[#This Row],[IDFANGRAPHS]],STEAMER_H[],COLUMN(STEAMER_H[HBP]),FALSE),0)</f>
        <v>0</v>
      </c>
      <c r="R620" s="56">
        <f>IFERROR(VLOOKUP(MYRANKS_H[[#This Row],[IDFANGRAPHS]],STEAMER_H[],COLUMN(STEAMER_H[SO]),FALSE),0)</f>
        <v>0</v>
      </c>
      <c r="S620" s="56">
        <f>IFERROR(VLOOKUP(MYRANKS_H[[#This Row],[IDFANGRAPHS]],STEAMER_H[],COLUMN(STEAMER_H[SB]),FALSE),0)</f>
        <v>0</v>
      </c>
      <c r="T620" s="19">
        <f>IFERROR(MYRANKS_H[[#This Row],[H]]/MYRANKS_H[[#This Row],[AB]],0)</f>
        <v>0</v>
      </c>
      <c r="U620" s="19">
        <f>IFERROR((MYRANKS_H[[#This Row],[H]]+MYRANKS_H[[#This Row],[BB]]+MYRANKS_H[[#This Row],[HBP]])/(MYRANKS_H[[#This Row],[AB]]+MYRANKS_H[[#This Row],[BB]]+MYRANKS_H[[#This Row],[HBP]]),0)</f>
        <v>0</v>
      </c>
      <c r="V620" s="19">
        <f>IFERROR((MYRANKS_H[[#This Row],[H]]+MYRANKS_H[[#This Row],[2B]]+2*MYRANKS_H[[#This Row],[3B]]+3*MYRANKS_H[[#This Row],[HR]])/MYRANKS_H[[#This Row],[AB]],0)</f>
        <v>0</v>
      </c>
      <c r="W62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0" s="27">
        <f>VLOOKUP(MYRANKS_H[[#This Row],[POS]],REPLACEMENT_LEVEL[],3,FALSE)</f>
        <v>0</v>
      </c>
      <c r="Y620" s="27">
        <f>MYRANKS_H[[#This Row],[PROJ PTS]]-MYRANKS_H[[#This Row],[REPL LEVEL]]</f>
        <v>0</v>
      </c>
      <c r="Z620" s="27">
        <f>RANK(MYRANKS_H[[#This Row],[POINTS OVER REPL]],MYRANKS_H[POINTS OVER REPL])</f>
        <v>1</v>
      </c>
      <c r="AA620" s="29">
        <f>IF(MYRANKS_H[[#This Row],[RANK]]&lt;=TOTAL_HITTERS_DRAFTED,MYRANKS_H[[#This Row],[POINTS OVER REPL]],0)</f>
        <v>0</v>
      </c>
      <c r="AB620" s="35">
        <f>MYRANKS_H[[#This Row],[POINTS OVER REPL]]*DOLLAR_VALUE_PER_POINT+1</f>
        <v>1</v>
      </c>
      <c r="AC620" s="35"/>
      <c r="AD620" s="29">
        <f>IF(AND(MYRANKS_H[[#This Row],[RANK]]&lt;=(TOTAL_HITTERS_DRAFTED-HITTERS_BELOW_REPL_DRAFTED),MYRANKS_H[[#This Row],[$ACTUAL]]=""),MYRANKS_H[[#This Row],[POINTS OVER REPL]],0)</f>
        <v>0</v>
      </c>
      <c r="AE620" s="35">
        <f>IF(MYRANKS_H[[#This Row],[$ACTUAL]]="",MYRANKS_H[[#This Row],[POINTS OVER REPL]]*REMAINING_DOLLAR_VALUE_PER_POINT+1,0)</f>
        <v>1</v>
      </c>
    </row>
    <row r="621" spans="1:31" ht="15" customHeight="1" x14ac:dyDescent="0.25">
      <c r="A621" s="2" t="s">
        <v>13103</v>
      </c>
      <c r="B621" s="14" t="str">
        <f>VLOOKUP(MYRANKS_H[[#This Row],[PLAYERID]],PLAYERIDMAP2[],COLUMN(PLAYERIDMAP2[LASTNAME]),FALSE)</f>
        <v>Hinske</v>
      </c>
      <c r="C621" s="14" t="str">
        <f>VLOOKUP(MYRANKS_H[[#This Row],[PLAYERID]],PLAYERIDMAP2[],COLUMN(PLAYERIDMAP2[FIRSTNAME]),FALSE)</f>
        <v>Eric</v>
      </c>
      <c r="D621" s="14" t="str">
        <f>MYRANKS_H[[#This Row],[FNAME]]&amp;" "&amp;MYRANKS_H[[#This Row],[LNAME]]</f>
        <v>Eric Hinske</v>
      </c>
      <c r="E621" s="14" t="str">
        <f>VLOOKUP(MYRANKS_H[[#This Row],[PLAYERID]],PLAYERIDMAP2[],COLUMN(PLAYERIDMAP2[TEAM]),FALSE)</f>
        <v>N/A</v>
      </c>
      <c r="F621" s="14" t="str">
        <f>VLOOKUP(MYRANKS_H[[#This Row],[PLAYERID]],PLAYERIDMAP2[],COLUMN(PLAYERIDMAP2[POS]),FALSE)</f>
        <v>OF</v>
      </c>
      <c r="G621" s="14">
        <f>IFERROR(VALUE(VLOOKUP(MYRANKS_H[[#This Row],[PLAYERID]],PLAYERIDMAP2[],COLUMN(PLAYERIDMAP2[IDFANGRAPHS]),FALSE)),VLOOKUP(MYRANKS_H[[#This Row],[PLAYERID]],PLAYERIDMAP2[],COLUMN(PLAYERIDMAP2[IDFANGRAPHS]),FALSE))</f>
        <v>1305</v>
      </c>
      <c r="H621" s="56">
        <f>IFERROR(VLOOKUP(MYRANKS_H[[#This Row],[IDFANGRAPHS]],STEAMER_H[],COLUMN(STEAMER_H[PA]),FALSE),0)</f>
        <v>0</v>
      </c>
      <c r="I621" s="56">
        <f>IFERROR(VLOOKUP(MYRANKS_H[[#This Row],[IDFANGRAPHS]],STEAMER_H[],COLUMN(STEAMER_H[AB]),FALSE),0)</f>
        <v>0</v>
      </c>
      <c r="J621" s="56">
        <f>IFERROR(VLOOKUP(MYRANKS_H[[#This Row],[IDFANGRAPHS]],STEAMER_H[],COLUMN(STEAMER_H[H]),FALSE),0)</f>
        <v>0</v>
      </c>
      <c r="K621" s="56">
        <f>IFERROR(VLOOKUP(MYRANKS_H[[#This Row],[IDFANGRAPHS]],STEAMER_H[],COLUMN(STEAMER_H[2B]),FALSE),0)</f>
        <v>0</v>
      </c>
      <c r="L621" s="56">
        <f>IFERROR(VLOOKUP(MYRANKS_H[[#This Row],[IDFANGRAPHS]],STEAMER_H[],COLUMN(STEAMER_H[3B]),FALSE),0)</f>
        <v>0</v>
      </c>
      <c r="M621" s="56">
        <f>IFERROR(VLOOKUP(MYRANKS_H[[#This Row],[IDFANGRAPHS]],STEAMER_H[],COLUMN(STEAMER_H[HR]),FALSE),0)</f>
        <v>0</v>
      </c>
      <c r="N621" s="56">
        <f>IFERROR(VLOOKUP(MYRANKS_H[[#This Row],[IDFANGRAPHS]],STEAMER_H[],COLUMN(STEAMER_H[R]),FALSE),0)</f>
        <v>0</v>
      </c>
      <c r="O621" s="56">
        <f>IFERROR(VLOOKUP(MYRANKS_H[[#This Row],[IDFANGRAPHS]],STEAMER_H[],COLUMN(STEAMER_H[RBI]),FALSE),0)</f>
        <v>0</v>
      </c>
      <c r="P621" s="56">
        <f>IFERROR(VLOOKUP(MYRANKS_H[[#This Row],[IDFANGRAPHS]],STEAMER_H[],COLUMN(STEAMER_H[BB]),FALSE),0)</f>
        <v>0</v>
      </c>
      <c r="Q621" s="56">
        <f>IFERROR(VLOOKUP(MYRANKS_H[[#This Row],[IDFANGRAPHS]],STEAMER_H[],COLUMN(STEAMER_H[HBP]),FALSE),0)</f>
        <v>0</v>
      </c>
      <c r="R621" s="56">
        <f>IFERROR(VLOOKUP(MYRANKS_H[[#This Row],[IDFANGRAPHS]],STEAMER_H[],COLUMN(STEAMER_H[SO]),FALSE),0)</f>
        <v>0</v>
      </c>
      <c r="S621" s="56">
        <f>IFERROR(VLOOKUP(MYRANKS_H[[#This Row],[IDFANGRAPHS]],STEAMER_H[],COLUMN(STEAMER_H[SB]),FALSE),0)</f>
        <v>0</v>
      </c>
      <c r="T621" s="19">
        <f>IFERROR(MYRANKS_H[[#This Row],[H]]/MYRANKS_H[[#This Row],[AB]],0)</f>
        <v>0</v>
      </c>
      <c r="U621" s="19">
        <f>IFERROR((MYRANKS_H[[#This Row],[H]]+MYRANKS_H[[#This Row],[BB]]+MYRANKS_H[[#This Row],[HBP]])/(MYRANKS_H[[#This Row],[AB]]+MYRANKS_H[[#This Row],[BB]]+MYRANKS_H[[#This Row],[HBP]]),0)</f>
        <v>0</v>
      </c>
      <c r="V621" s="19">
        <f>IFERROR((MYRANKS_H[[#This Row],[H]]+MYRANKS_H[[#This Row],[2B]]+2*MYRANKS_H[[#This Row],[3B]]+3*MYRANKS_H[[#This Row],[HR]])/MYRANKS_H[[#This Row],[AB]],0)</f>
        <v>0</v>
      </c>
      <c r="W62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1" s="27">
        <f>VLOOKUP(MYRANKS_H[[#This Row],[POS]],REPLACEMENT_LEVEL[],3,FALSE)</f>
        <v>0</v>
      </c>
      <c r="Y621" s="27">
        <f>MYRANKS_H[[#This Row],[PROJ PTS]]-MYRANKS_H[[#This Row],[REPL LEVEL]]</f>
        <v>0</v>
      </c>
      <c r="Z621" s="27">
        <f>RANK(MYRANKS_H[[#This Row],[POINTS OVER REPL]],MYRANKS_H[POINTS OVER REPL])</f>
        <v>1</v>
      </c>
      <c r="AA621" s="29">
        <f>IF(MYRANKS_H[[#This Row],[RANK]]&lt;=TOTAL_HITTERS_DRAFTED,MYRANKS_H[[#This Row],[POINTS OVER REPL]],0)</f>
        <v>0</v>
      </c>
      <c r="AB621" s="35">
        <f>MYRANKS_H[[#This Row],[POINTS OVER REPL]]*DOLLAR_VALUE_PER_POINT+1</f>
        <v>1</v>
      </c>
      <c r="AC621" s="35"/>
      <c r="AD621" s="29">
        <f>IF(AND(MYRANKS_H[[#This Row],[RANK]]&lt;=(TOTAL_HITTERS_DRAFTED-HITTERS_BELOW_REPL_DRAFTED),MYRANKS_H[[#This Row],[$ACTUAL]]=""),MYRANKS_H[[#This Row],[POINTS OVER REPL]],0)</f>
        <v>0</v>
      </c>
      <c r="AE621" s="35">
        <f>IF(MYRANKS_H[[#This Row],[$ACTUAL]]="",MYRANKS_H[[#This Row],[POINTS OVER REPL]]*REMAINING_DOLLAR_VALUE_PER_POINT+1,0)</f>
        <v>1</v>
      </c>
    </row>
    <row r="622" spans="1:31" ht="15" customHeight="1" x14ac:dyDescent="0.25">
      <c r="A622" s="2" t="s">
        <v>13110</v>
      </c>
      <c r="B622" s="14" t="str">
        <f>VLOOKUP(MYRANKS_H[[#This Row],[PLAYERID]],PLAYERIDMAP2[],COLUMN(PLAYERIDMAP2[LASTNAME]),FALSE)</f>
        <v>Hoes</v>
      </c>
      <c r="C622" s="14" t="str">
        <f>VLOOKUP(MYRANKS_H[[#This Row],[PLAYERID]],PLAYERIDMAP2[],COLUMN(PLAYERIDMAP2[FIRSTNAME]),FALSE)</f>
        <v>L.J.</v>
      </c>
      <c r="D622" s="14" t="str">
        <f>MYRANKS_H[[#This Row],[FNAME]]&amp;" "&amp;MYRANKS_H[[#This Row],[LNAME]]</f>
        <v>L.J. Hoes</v>
      </c>
      <c r="E622" s="14" t="str">
        <f>VLOOKUP(MYRANKS_H[[#This Row],[PLAYERID]],PLAYERIDMAP2[],COLUMN(PLAYERIDMAP2[TEAM]),FALSE)</f>
        <v>BAL</v>
      </c>
      <c r="F622" s="14" t="str">
        <f>VLOOKUP(MYRANKS_H[[#This Row],[PLAYERID]],PLAYERIDMAP2[],COLUMN(PLAYERIDMAP2[POS]),FALSE)</f>
        <v>OF</v>
      </c>
      <c r="G622" s="14">
        <f>IFERROR(VALUE(VLOOKUP(MYRANKS_H[[#This Row],[PLAYERID]],PLAYERIDMAP2[],COLUMN(PLAYERIDMAP2[IDFANGRAPHS]),FALSE)),VLOOKUP(MYRANKS_H[[#This Row],[PLAYERID]],PLAYERIDMAP2[],COLUMN(PLAYERIDMAP2[IDFANGRAPHS]),FALSE))</f>
        <v>6656</v>
      </c>
      <c r="H622" s="56">
        <f>IFERROR(VLOOKUP(MYRANKS_H[[#This Row],[IDFANGRAPHS]],STEAMER_H[],COLUMN(STEAMER_H[PA]),FALSE),0)</f>
        <v>351</v>
      </c>
      <c r="I622" s="56">
        <f>IFERROR(VLOOKUP(MYRANKS_H[[#This Row],[IDFANGRAPHS]],STEAMER_H[],COLUMN(STEAMER_H[AB]),FALSE),0)</f>
        <v>313</v>
      </c>
      <c r="J622" s="56">
        <f>IFERROR(VLOOKUP(MYRANKS_H[[#This Row],[IDFANGRAPHS]],STEAMER_H[],COLUMN(STEAMER_H[H]),FALSE),0)</f>
        <v>82</v>
      </c>
      <c r="K622" s="56">
        <f>IFERROR(VLOOKUP(MYRANKS_H[[#This Row],[IDFANGRAPHS]],STEAMER_H[],COLUMN(STEAMER_H[2B]),FALSE),0)</f>
        <v>15</v>
      </c>
      <c r="L622" s="56">
        <f>IFERROR(VLOOKUP(MYRANKS_H[[#This Row],[IDFANGRAPHS]],STEAMER_H[],COLUMN(STEAMER_H[3B]),FALSE),0)</f>
        <v>1</v>
      </c>
      <c r="M622" s="56">
        <f>IFERROR(VLOOKUP(MYRANKS_H[[#This Row],[IDFANGRAPHS]],STEAMER_H[],COLUMN(STEAMER_H[HR]),FALSE),0)</f>
        <v>4</v>
      </c>
      <c r="N622" s="56">
        <f>IFERROR(VLOOKUP(MYRANKS_H[[#This Row],[IDFANGRAPHS]],STEAMER_H[],COLUMN(STEAMER_H[R]),FALSE),0)</f>
        <v>36</v>
      </c>
      <c r="O622" s="56">
        <f>IFERROR(VLOOKUP(MYRANKS_H[[#This Row],[IDFANGRAPHS]],STEAMER_H[],COLUMN(STEAMER_H[RBI]),FALSE),0)</f>
        <v>31</v>
      </c>
      <c r="P622" s="56">
        <f>IFERROR(VLOOKUP(MYRANKS_H[[#This Row],[IDFANGRAPHS]],STEAMER_H[],COLUMN(STEAMER_H[BB]),FALSE),0)</f>
        <v>30</v>
      </c>
      <c r="Q622" s="56">
        <f>IFERROR(VLOOKUP(MYRANKS_H[[#This Row],[IDFANGRAPHS]],STEAMER_H[],COLUMN(STEAMER_H[HBP]),FALSE),0)</f>
        <v>2</v>
      </c>
      <c r="R622" s="56">
        <f>IFERROR(VLOOKUP(MYRANKS_H[[#This Row],[IDFANGRAPHS]],STEAMER_H[],COLUMN(STEAMER_H[SO]),FALSE),0)</f>
        <v>64</v>
      </c>
      <c r="S622" s="56">
        <f>IFERROR(VLOOKUP(MYRANKS_H[[#This Row],[IDFANGRAPHS]],STEAMER_H[],COLUMN(STEAMER_H[SB]),FALSE),0)</f>
        <v>10</v>
      </c>
      <c r="T622" s="19">
        <f>IFERROR(MYRANKS_H[[#This Row],[H]]/MYRANKS_H[[#This Row],[AB]],0)</f>
        <v>0.26198083067092653</v>
      </c>
      <c r="U622" s="19">
        <f>IFERROR((MYRANKS_H[[#This Row],[H]]+MYRANKS_H[[#This Row],[BB]]+MYRANKS_H[[#This Row],[HBP]])/(MYRANKS_H[[#This Row],[AB]]+MYRANKS_H[[#This Row],[BB]]+MYRANKS_H[[#This Row],[HBP]]),0)</f>
        <v>0.33043478260869563</v>
      </c>
      <c r="V622" s="19">
        <f>IFERROR((MYRANKS_H[[#This Row],[H]]+MYRANKS_H[[#This Row],[2B]]+2*MYRANKS_H[[#This Row],[3B]]+3*MYRANKS_H[[#This Row],[HR]])/MYRANKS_H[[#This Row],[AB]],0)</f>
        <v>0.35463258785942492</v>
      </c>
      <c r="W62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2" s="27">
        <f>VLOOKUP(MYRANKS_H[[#This Row],[POS]],REPLACEMENT_LEVEL[],3,FALSE)</f>
        <v>0</v>
      </c>
      <c r="Y622" s="27">
        <f>MYRANKS_H[[#This Row],[PROJ PTS]]-MYRANKS_H[[#This Row],[REPL LEVEL]]</f>
        <v>0</v>
      </c>
      <c r="Z622" s="27">
        <f>RANK(MYRANKS_H[[#This Row],[POINTS OVER REPL]],MYRANKS_H[POINTS OVER REPL])</f>
        <v>1</v>
      </c>
      <c r="AA622" s="29">
        <f>IF(MYRANKS_H[[#This Row],[RANK]]&lt;=TOTAL_HITTERS_DRAFTED,MYRANKS_H[[#This Row],[POINTS OVER REPL]],0)</f>
        <v>0</v>
      </c>
      <c r="AB622" s="35">
        <f>MYRANKS_H[[#This Row],[POINTS OVER REPL]]*DOLLAR_VALUE_PER_POINT+1</f>
        <v>1</v>
      </c>
      <c r="AC622" s="35"/>
      <c r="AD622" s="29">
        <f>IF(AND(MYRANKS_H[[#This Row],[RANK]]&lt;=(TOTAL_HITTERS_DRAFTED-HITTERS_BELOW_REPL_DRAFTED),MYRANKS_H[[#This Row],[$ACTUAL]]=""),MYRANKS_H[[#This Row],[POINTS OVER REPL]],0)</f>
        <v>0</v>
      </c>
      <c r="AE622" s="35">
        <f>IF(MYRANKS_H[[#This Row],[$ACTUAL]]="",MYRANKS_H[[#This Row],[POINTS OVER REPL]]*REMAINING_DOLLAR_VALUE_PER_POINT+1,0)</f>
        <v>1</v>
      </c>
    </row>
    <row r="623" spans="1:31" ht="15" customHeight="1" x14ac:dyDescent="0.25">
      <c r="A623" s="2" t="s">
        <v>13162</v>
      </c>
      <c r="B623" s="14" t="str">
        <f>VLOOKUP(MYRANKS_H[[#This Row],[PLAYERID]],PLAYERIDMAP2[],COLUMN(PLAYERIDMAP2[LASTNAME]),FALSE)</f>
        <v>Hudson</v>
      </c>
      <c r="C623" s="14" t="str">
        <f>VLOOKUP(MYRANKS_H[[#This Row],[PLAYERID]],PLAYERIDMAP2[],COLUMN(PLAYERIDMAP2[FIRSTNAME]),FALSE)</f>
        <v>Orlando</v>
      </c>
      <c r="D623" s="14" t="str">
        <f>MYRANKS_H[[#This Row],[FNAME]]&amp;" "&amp;MYRANKS_H[[#This Row],[LNAME]]</f>
        <v>Orlando Hudson</v>
      </c>
      <c r="E623" s="14" t="str">
        <f>VLOOKUP(MYRANKS_H[[#This Row],[PLAYERID]],PLAYERIDMAP2[],COLUMN(PLAYERIDMAP2[TEAM]),FALSE)</f>
        <v>N/A</v>
      </c>
      <c r="F623" s="14" t="str">
        <f>VLOOKUP(MYRANKS_H[[#This Row],[PLAYERID]],PLAYERIDMAP2[],COLUMN(PLAYERIDMAP2[POS]),FALSE)</f>
        <v>2B</v>
      </c>
      <c r="G623" s="14">
        <f>IFERROR(VALUE(VLOOKUP(MYRANKS_H[[#This Row],[PLAYERID]],PLAYERIDMAP2[],COLUMN(PLAYERIDMAP2[IDFANGRAPHS]),FALSE)),VLOOKUP(MYRANKS_H[[#This Row],[PLAYERID]],PLAYERIDMAP2[],COLUMN(PLAYERIDMAP2[IDFANGRAPHS]),FALSE))</f>
        <v>1307</v>
      </c>
      <c r="H623" s="56">
        <f>IFERROR(VLOOKUP(MYRANKS_H[[#This Row],[IDFANGRAPHS]],STEAMER_H[],COLUMN(STEAMER_H[PA]),FALSE),0)</f>
        <v>0</v>
      </c>
      <c r="I623" s="56">
        <f>IFERROR(VLOOKUP(MYRANKS_H[[#This Row],[IDFANGRAPHS]],STEAMER_H[],COLUMN(STEAMER_H[AB]),FALSE),0)</f>
        <v>0</v>
      </c>
      <c r="J623" s="56">
        <f>IFERROR(VLOOKUP(MYRANKS_H[[#This Row],[IDFANGRAPHS]],STEAMER_H[],COLUMN(STEAMER_H[H]),FALSE),0)</f>
        <v>0</v>
      </c>
      <c r="K623" s="56">
        <f>IFERROR(VLOOKUP(MYRANKS_H[[#This Row],[IDFANGRAPHS]],STEAMER_H[],COLUMN(STEAMER_H[2B]),FALSE),0)</f>
        <v>0</v>
      </c>
      <c r="L623" s="56">
        <f>IFERROR(VLOOKUP(MYRANKS_H[[#This Row],[IDFANGRAPHS]],STEAMER_H[],COLUMN(STEAMER_H[3B]),FALSE),0)</f>
        <v>0</v>
      </c>
      <c r="M623" s="56">
        <f>IFERROR(VLOOKUP(MYRANKS_H[[#This Row],[IDFANGRAPHS]],STEAMER_H[],COLUMN(STEAMER_H[HR]),FALSE),0)</f>
        <v>0</v>
      </c>
      <c r="N623" s="56">
        <f>IFERROR(VLOOKUP(MYRANKS_H[[#This Row],[IDFANGRAPHS]],STEAMER_H[],COLUMN(STEAMER_H[R]),FALSE),0)</f>
        <v>0</v>
      </c>
      <c r="O623" s="56">
        <f>IFERROR(VLOOKUP(MYRANKS_H[[#This Row],[IDFANGRAPHS]],STEAMER_H[],COLUMN(STEAMER_H[RBI]),FALSE),0)</f>
        <v>0</v>
      </c>
      <c r="P623" s="56">
        <f>IFERROR(VLOOKUP(MYRANKS_H[[#This Row],[IDFANGRAPHS]],STEAMER_H[],COLUMN(STEAMER_H[BB]),FALSE),0)</f>
        <v>0</v>
      </c>
      <c r="Q623" s="56">
        <f>IFERROR(VLOOKUP(MYRANKS_H[[#This Row],[IDFANGRAPHS]],STEAMER_H[],COLUMN(STEAMER_H[HBP]),FALSE),0)</f>
        <v>0</v>
      </c>
      <c r="R623" s="56">
        <f>IFERROR(VLOOKUP(MYRANKS_H[[#This Row],[IDFANGRAPHS]],STEAMER_H[],COLUMN(STEAMER_H[SO]),FALSE),0)</f>
        <v>0</v>
      </c>
      <c r="S623" s="56">
        <f>IFERROR(VLOOKUP(MYRANKS_H[[#This Row],[IDFANGRAPHS]],STEAMER_H[],COLUMN(STEAMER_H[SB]),FALSE),0)</f>
        <v>0</v>
      </c>
      <c r="T623" s="19">
        <f>IFERROR(MYRANKS_H[[#This Row],[H]]/MYRANKS_H[[#This Row],[AB]],0)</f>
        <v>0</v>
      </c>
      <c r="U623" s="19">
        <f>IFERROR((MYRANKS_H[[#This Row],[H]]+MYRANKS_H[[#This Row],[BB]]+MYRANKS_H[[#This Row],[HBP]])/(MYRANKS_H[[#This Row],[AB]]+MYRANKS_H[[#This Row],[BB]]+MYRANKS_H[[#This Row],[HBP]]),0)</f>
        <v>0</v>
      </c>
      <c r="V623" s="19">
        <f>IFERROR((MYRANKS_H[[#This Row],[H]]+MYRANKS_H[[#This Row],[2B]]+2*MYRANKS_H[[#This Row],[3B]]+3*MYRANKS_H[[#This Row],[HR]])/MYRANKS_H[[#This Row],[AB]],0)</f>
        <v>0</v>
      </c>
      <c r="W62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3" s="27">
        <f>VLOOKUP(MYRANKS_H[[#This Row],[POS]],REPLACEMENT_LEVEL[],3,FALSE)</f>
        <v>0</v>
      </c>
      <c r="Y623" s="27">
        <f>MYRANKS_H[[#This Row],[PROJ PTS]]-MYRANKS_H[[#This Row],[REPL LEVEL]]</f>
        <v>0</v>
      </c>
      <c r="Z623" s="27">
        <f>RANK(MYRANKS_H[[#This Row],[POINTS OVER REPL]],MYRANKS_H[POINTS OVER REPL])</f>
        <v>1</v>
      </c>
      <c r="AA623" s="29">
        <f>IF(MYRANKS_H[[#This Row],[RANK]]&lt;=TOTAL_HITTERS_DRAFTED,MYRANKS_H[[#This Row],[POINTS OVER REPL]],0)</f>
        <v>0</v>
      </c>
      <c r="AB623" s="35">
        <f>MYRANKS_H[[#This Row],[POINTS OVER REPL]]*DOLLAR_VALUE_PER_POINT+1</f>
        <v>1</v>
      </c>
      <c r="AC623" s="35"/>
      <c r="AD623" s="29">
        <f>IF(AND(MYRANKS_H[[#This Row],[RANK]]&lt;=(TOTAL_HITTERS_DRAFTED-HITTERS_BELOW_REPL_DRAFTED),MYRANKS_H[[#This Row],[$ACTUAL]]=""),MYRANKS_H[[#This Row],[POINTS OVER REPL]],0)</f>
        <v>0</v>
      </c>
      <c r="AE623" s="35">
        <f>IF(MYRANKS_H[[#This Row],[$ACTUAL]]="",MYRANKS_H[[#This Row],[POINTS OVER REPL]]*REMAINING_DOLLAR_VALUE_PER_POINT+1,0)</f>
        <v>1</v>
      </c>
    </row>
    <row r="624" spans="1:31" ht="15" customHeight="1" x14ac:dyDescent="0.25">
      <c r="A624" s="2" t="s">
        <v>13169</v>
      </c>
      <c r="B624" s="14" t="str">
        <f>VLOOKUP(MYRANKS_H[[#This Row],[PLAYERID]],PLAYERIDMAP2[],COLUMN(PLAYERIDMAP2[LASTNAME]),FALSE)</f>
        <v>Huff</v>
      </c>
      <c r="C624" s="14" t="str">
        <f>VLOOKUP(MYRANKS_H[[#This Row],[PLAYERID]],PLAYERIDMAP2[],COLUMN(PLAYERIDMAP2[FIRSTNAME]),FALSE)</f>
        <v>Aubrey</v>
      </c>
      <c r="D624" s="14" t="str">
        <f>MYRANKS_H[[#This Row],[FNAME]]&amp;" "&amp;MYRANKS_H[[#This Row],[LNAME]]</f>
        <v>Aubrey Huff</v>
      </c>
      <c r="E624" s="14" t="str">
        <f>VLOOKUP(MYRANKS_H[[#This Row],[PLAYERID]],PLAYERIDMAP2[],COLUMN(PLAYERIDMAP2[TEAM]),FALSE)</f>
        <v>N/A</v>
      </c>
      <c r="F624" s="14" t="str">
        <f>VLOOKUP(MYRANKS_H[[#This Row],[PLAYERID]],PLAYERIDMAP2[],COLUMN(PLAYERIDMAP2[POS]),FALSE)</f>
        <v>OF</v>
      </c>
      <c r="G624" s="14">
        <f>IFERROR(VALUE(VLOOKUP(MYRANKS_H[[#This Row],[PLAYERID]],PLAYERIDMAP2[],COLUMN(PLAYERIDMAP2[IDFANGRAPHS]),FALSE)),VLOOKUP(MYRANKS_H[[#This Row],[PLAYERID]],PLAYERIDMAP2[],COLUMN(PLAYERIDMAP2[IDFANGRAPHS]),FALSE))</f>
        <v>1213</v>
      </c>
      <c r="H624" s="56">
        <f>IFERROR(VLOOKUP(MYRANKS_H[[#This Row],[IDFANGRAPHS]],STEAMER_H[],COLUMN(STEAMER_H[PA]),FALSE),0)</f>
        <v>0</v>
      </c>
      <c r="I624" s="56">
        <f>IFERROR(VLOOKUP(MYRANKS_H[[#This Row],[IDFANGRAPHS]],STEAMER_H[],COLUMN(STEAMER_H[AB]),FALSE),0)</f>
        <v>0</v>
      </c>
      <c r="J624" s="56">
        <f>IFERROR(VLOOKUP(MYRANKS_H[[#This Row],[IDFANGRAPHS]],STEAMER_H[],COLUMN(STEAMER_H[H]),FALSE),0)</f>
        <v>0</v>
      </c>
      <c r="K624" s="56">
        <f>IFERROR(VLOOKUP(MYRANKS_H[[#This Row],[IDFANGRAPHS]],STEAMER_H[],COLUMN(STEAMER_H[2B]),FALSE),0)</f>
        <v>0</v>
      </c>
      <c r="L624" s="56">
        <f>IFERROR(VLOOKUP(MYRANKS_H[[#This Row],[IDFANGRAPHS]],STEAMER_H[],COLUMN(STEAMER_H[3B]),FALSE),0)</f>
        <v>0</v>
      </c>
      <c r="M624" s="56">
        <f>IFERROR(VLOOKUP(MYRANKS_H[[#This Row],[IDFANGRAPHS]],STEAMER_H[],COLUMN(STEAMER_H[HR]),FALSE),0)</f>
        <v>0</v>
      </c>
      <c r="N624" s="56">
        <f>IFERROR(VLOOKUP(MYRANKS_H[[#This Row],[IDFANGRAPHS]],STEAMER_H[],COLUMN(STEAMER_H[R]),FALSE),0)</f>
        <v>0</v>
      </c>
      <c r="O624" s="56">
        <f>IFERROR(VLOOKUP(MYRANKS_H[[#This Row],[IDFANGRAPHS]],STEAMER_H[],COLUMN(STEAMER_H[RBI]),FALSE),0)</f>
        <v>0</v>
      </c>
      <c r="P624" s="56">
        <f>IFERROR(VLOOKUP(MYRANKS_H[[#This Row],[IDFANGRAPHS]],STEAMER_H[],COLUMN(STEAMER_H[BB]),FALSE),0)</f>
        <v>0</v>
      </c>
      <c r="Q624" s="56">
        <f>IFERROR(VLOOKUP(MYRANKS_H[[#This Row],[IDFANGRAPHS]],STEAMER_H[],COLUMN(STEAMER_H[HBP]),FALSE),0)</f>
        <v>0</v>
      </c>
      <c r="R624" s="56">
        <f>IFERROR(VLOOKUP(MYRANKS_H[[#This Row],[IDFANGRAPHS]],STEAMER_H[],COLUMN(STEAMER_H[SO]),FALSE),0)</f>
        <v>0</v>
      </c>
      <c r="S624" s="56">
        <f>IFERROR(VLOOKUP(MYRANKS_H[[#This Row],[IDFANGRAPHS]],STEAMER_H[],COLUMN(STEAMER_H[SB]),FALSE),0)</f>
        <v>0</v>
      </c>
      <c r="T624" s="19">
        <f>IFERROR(MYRANKS_H[[#This Row],[H]]/MYRANKS_H[[#This Row],[AB]],0)</f>
        <v>0</v>
      </c>
      <c r="U624" s="19">
        <f>IFERROR((MYRANKS_H[[#This Row],[H]]+MYRANKS_H[[#This Row],[BB]]+MYRANKS_H[[#This Row],[HBP]])/(MYRANKS_H[[#This Row],[AB]]+MYRANKS_H[[#This Row],[BB]]+MYRANKS_H[[#This Row],[HBP]]),0)</f>
        <v>0</v>
      </c>
      <c r="V624" s="19">
        <f>IFERROR((MYRANKS_H[[#This Row],[H]]+MYRANKS_H[[#This Row],[2B]]+2*MYRANKS_H[[#This Row],[3B]]+3*MYRANKS_H[[#This Row],[HR]])/MYRANKS_H[[#This Row],[AB]],0)</f>
        <v>0</v>
      </c>
      <c r="W62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4" s="27">
        <f>VLOOKUP(MYRANKS_H[[#This Row],[POS]],REPLACEMENT_LEVEL[],3,FALSE)</f>
        <v>0</v>
      </c>
      <c r="Y624" s="27">
        <f>MYRANKS_H[[#This Row],[PROJ PTS]]-MYRANKS_H[[#This Row],[REPL LEVEL]]</f>
        <v>0</v>
      </c>
      <c r="Z624" s="27">
        <f>RANK(MYRANKS_H[[#This Row],[POINTS OVER REPL]],MYRANKS_H[POINTS OVER REPL])</f>
        <v>1</v>
      </c>
      <c r="AA624" s="29">
        <f>IF(MYRANKS_H[[#This Row],[RANK]]&lt;=TOTAL_HITTERS_DRAFTED,MYRANKS_H[[#This Row],[POINTS OVER REPL]],0)</f>
        <v>0</v>
      </c>
      <c r="AB624" s="35">
        <f>MYRANKS_H[[#This Row],[POINTS OVER REPL]]*DOLLAR_VALUE_PER_POINT+1</f>
        <v>1</v>
      </c>
      <c r="AC624" s="35"/>
      <c r="AD624" s="29">
        <f>IF(AND(MYRANKS_H[[#This Row],[RANK]]&lt;=(TOTAL_HITTERS_DRAFTED-HITTERS_BELOW_REPL_DRAFTED),MYRANKS_H[[#This Row],[$ACTUAL]]=""),MYRANKS_H[[#This Row],[POINTS OVER REPL]],0)</f>
        <v>0</v>
      </c>
      <c r="AE624" s="35">
        <f>IF(MYRANKS_H[[#This Row],[$ACTUAL]]="",MYRANKS_H[[#This Row],[POINTS OVER REPL]]*REMAINING_DOLLAR_VALUE_PER_POINT+1,0)</f>
        <v>1</v>
      </c>
    </row>
    <row r="625" spans="1:31" ht="15" customHeight="1" x14ac:dyDescent="0.25">
      <c r="A625" s="2" t="s">
        <v>13178</v>
      </c>
      <c r="B625" s="14" t="str">
        <f>VLOOKUP(MYRANKS_H[[#This Row],[PLAYERID]],PLAYERIDMAP2[],COLUMN(PLAYERIDMAP2[LASTNAME]),FALSE)</f>
        <v>Hughes</v>
      </c>
      <c r="C625" s="14" t="str">
        <f>VLOOKUP(MYRANKS_H[[#This Row],[PLAYERID]],PLAYERIDMAP2[],COLUMN(PLAYERIDMAP2[FIRSTNAME]),FALSE)</f>
        <v>Luke</v>
      </c>
      <c r="D625" s="14" t="str">
        <f>MYRANKS_H[[#This Row],[FNAME]]&amp;" "&amp;MYRANKS_H[[#This Row],[LNAME]]</f>
        <v>Luke Hughes</v>
      </c>
      <c r="E625" s="14" t="str">
        <f>VLOOKUP(MYRANKS_H[[#This Row],[PLAYERID]],PLAYERIDMAP2[],COLUMN(PLAYERIDMAP2[TEAM]),FALSE)</f>
        <v>OAK</v>
      </c>
      <c r="F625" s="14" t="str">
        <f>VLOOKUP(MYRANKS_H[[#This Row],[PLAYERID]],PLAYERIDMAP2[],COLUMN(PLAYERIDMAP2[POS]),FALSE)</f>
        <v>2B</v>
      </c>
      <c r="G625" s="14">
        <f>IFERROR(VALUE(VLOOKUP(MYRANKS_H[[#This Row],[PLAYERID]],PLAYERIDMAP2[],COLUMN(PLAYERIDMAP2[IDFANGRAPHS]),FALSE)),VLOOKUP(MYRANKS_H[[#This Row],[PLAYERID]],PLAYERIDMAP2[],COLUMN(PLAYERIDMAP2[IDFANGRAPHS]),FALSE))</f>
        <v>4898</v>
      </c>
      <c r="H625" s="56">
        <f>IFERROR(VLOOKUP(MYRANKS_H[[#This Row],[IDFANGRAPHS]],STEAMER_H[],COLUMN(STEAMER_H[PA]),FALSE),0)</f>
        <v>0</v>
      </c>
      <c r="I625" s="56">
        <f>IFERROR(VLOOKUP(MYRANKS_H[[#This Row],[IDFANGRAPHS]],STEAMER_H[],COLUMN(STEAMER_H[AB]),FALSE),0)</f>
        <v>0</v>
      </c>
      <c r="J625" s="56">
        <f>IFERROR(VLOOKUP(MYRANKS_H[[#This Row],[IDFANGRAPHS]],STEAMER_H[],COLUMN(STEAMER_H[H]),FALSE),0)</f>
        <v>0</v>
      </c>
      <c r="K625" s="56">
        <f>IFERROR(VLOOKUP(MYRANKS_H[[#This Row],[IDFANGRAPHS]],STEAMER_H[],COLUMN(STEAMER_H[2B]),FALSE),0)</f>
        <v>0</v>
      </c>
      <c r="L625" s="56">
        <f>IFERROR(VLOOKUP(MYRANKS_H[[#This Row],[IDFANGRAPHS]],STEAMER_H[],COLUMN(STEAMER_H[3B]),FALSE),0)</f>
        <v>0</v>
      </c>
      <c r="M625" s="56">
        <f>IFERROR(VLOOKUP(MYRANKS_H[[#This Row],[IDFANGRAPHS]],STEAMER_H[],COLUMN(STEAMER_H[HR]),FALSE),0)</f>
        <v>0</v>
      </c>
      <c r="N625" s="56">
        <f>IFERROR(VLOOKUP(MYRANKS_H[[#This Row],[IDFANGRAPHS]],STEAMER_H[],COLUMN(STEAMER_H[R]),FALSE),0)</f>
        <v>0</v>
      </c>
      <c r="O625" s="56">
        <f>IFERROR(VLOOKUP(MYRANKS_H[[#This Row],[IDFANGRAPHS]],STEAMER_H[],COLUMN(STEAMER_H[RBI]),FALSE),0)</f>
        <v>0</v>
      </c>
      <c r="P625" s="56">
        <f>IFERROR(VLOOKUP(MYRANKS_H[[#This Row],[IDFANGRAPHS]],STEAMER_H[],COLUMN(STEAMER_H[BB]),FALSE),0)</f>
        <v>0</v>
      </c>
      <c r="Q625" s="56">
        <f>IFERROR(VLOOKUP(MYRANKS_H[[#This Row],[IDFANGRAPHS]],STEAMER_H[],COLUMN(STEAMER_H[HBP]),FALSE),0)</f>
        <v>0</v>
      </c>
      <c r="R625" s="56">
        <f>IFERROR(VLOOKUP(MYRANKS_H[[#This Row],[IDFANGRAPHS]],STEAMER_H[],COLUMN(STEAMER_H[SO]),FALSE),0)</f>
        <v>0</v>
      </c>
      <c r="S625" s="56">
        <f>IFERROR(VLOOKUP(MYRANKS_H[[#This Row],[IDFANGRAPHS]],STEAMER_H[],COLUMN(STEAMER_H[SB]),FALSE),0)</f>
        <v>0</v>
      </c>
      <c r="T625" s="19">
        <f>IFERROR(MYRANKS_H[[#This Row],[H]]/MYRANKS_H[[#This Row],[AB]],0)</f>
        <v>0</v>
      </c>
      <c r="U625" s="19">
        <f>IFERROR((MYRANKS_H[[#This Row],[H]]+MYRANKS_H[[#This Row],[BB]]+MYRANKS_H[[#This Row],[HBP]])/(MYRANKS_H[[#This Row],[AB]]+MYRANKS_H[[#This Row],[BB]]+MYRANKS_H[[#This Row],[HBP]]),0)</f>
        <v>0</v>
      </c>
      <c r="V625" s="19">
        <f>IFERROR((MYRANKS_H[[#This Row],[H]]+MYRANKS_H[[#This Row],[2B]]+2*MYRANKS_H[[#This Row],[3B]]+3*MYRANKS_H[[#This Row],[HR]])/MYRANKS_H[[#This Row],[AB]],0)</f>
        <v>0</v>
      </c>
      <c r="W62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5" s="27">
        <f>VLOOKUP(MYRANKS_H[[#This Row],[POS]],REPLACEMENT_LEVEL[],3,FALSE)</f>
        <v>0</v>
      </c>
      <c r="Y625" s="27">
        <f>MYRANKS_H[[#This Row],[PROJ PTS]]-MYRANKS_H[[#This Row],[REPL LEVEL]]</f>
        <v>0</v>
      </c>
      <c r="Z625" s="27">
        <f>RANK(MYRANKS_H[[#This Row],[POINTS OVER REPL]],MYRANKS_H[POINTS OVER REPL])</f>
        <v>1</v>
      </c>
      <c r="AA625" s="29">
        <f>IF(MYRANKS_H[[#This Row],[RANK]]&lt;=TOTAL_HITTERS_DRAFTED,MYRANKS_H[[#This Row],[POINTS OVER REPL]],0)</f>
        <v>0</v>
      </c>
      <c r="AB625" s="35">
        <f>MYRANKS_H[[#This Row],[POINTS OVER REPL]]*DOLLAR_VALUE_PER_POINT+1</f>
        <v>1</v>
      </c>
      <c r="AC625" s="35"/>
      <c r="AD625" s="29">
        <f>IF(AND(MYRANKS_H[[#This Row],[RANK]]&lt;=(TOTAL_HITTERS_DRAFTED-HITTERS_BELOW_REPL_DRAFTED),MYRANKS_H[[#This Row],[$ACTUAL]]=""),MYRANKS_H[[#This Row],[POINTS OVER REPL]],0)</f>
        <v>0</v>
      </c>
      <c r="AE625" s="35">
        <f>IF(MYRANKS_H[[#This Row],[$ACTUAL]]="",MYRANKS_H[[#This Row],[POINTS OVER REPL]]*REMAINING_DOLLAR_VALUE_PER_POINT+1,0)</f>
        <v>1</v>
      </c>
    </row>
    <row r="626" spans="1:31" x14ac:dyDescent="0.25">
      <c r="A626" s="6" t="s">
        <v>13211</v>
      </c>
      <c r="B626" s="14" t="str">
        <f>VLOOKUP(MYRANKS_H[[#This Row],[PLAYERID]],PLAYERIDMAP2[],COLUMN(PLAYERIDMAP2[LASTNAME]),FALSE)</f>
        <v>Ibanez</v>
      </c>
      <c r="C626" s="14" t="str">
        <f>VLOOKUP(MYRANKS_H[[#This Row],[PLAYERID]],PLAYERIDMAP2[],COLUMN(PLAYERIDMAP2[FIRSTNAME]),FALSE)</f>
        <v>Raul</v>
      </c>
      <c r="D626" s="14" t="str">
        <f>MYRANKS_H[[#This Row],[FNAME]]&amp;" "&amp;MYRANKS_H[[#This Row],[LNAME]]</f>
        <v>Raul Ibanez</v>
      </c>
      <c r="E626" s="14" t="str">
        <f>VLOOKUP(MYRANKS_H[[#This Row],[PLAYERID]],PLAYERIDMAP2[],COLUMN(PLAYERIDMAP2[TEAM]),FALSE)</f>
        <v>N/A</v>
      </c>
      <c r="F626" s="14" t="str">
        <f>VLOOKUP(MYRANKS_H[[#This Row],[PLAYERID]],PLAYERIDMAP2[],COLUMN(PLAYERIDMAP2[POS]),FALSE)</f>
        <v>OF</v>
      </c>
      <c r="G626" s="14">
        <f>IFERROR(VALUE(VLOOKUP(MYRANKS_H[[#This Row],[PLAYERID]],PLAYERIDMAP2[],COLUMN(PLAYERIDMAP2[IDFANGRAPHS]),FALSE)),VLOOKUP(MYRANKS_H[[#This Row],[PLAYERID]],PLAYERIDMAP2[],COLUMN(PLAYERIDMAP2[IDFANGRAPHS]),FALSE))</f>
        <v>607</v>
      </c>
      <c r="H626" s="56">
        <f>IFERROR(VLOOKUP(MYRANKS_H[[#This Row],[IDFANGRAPHS]],STEAMER_H[],COLUMN(STEAMER_H[PA]),FALSE),0)</f>
        <v>1</v>
      </c>
      <c r="I626" s="56">
        <f>IFERROR(VLOOKUP(MYRANKS_H[[#This Row],[IDFANGRAPHS]],STEAMER_H[],COLUMN(STEAMER_H[AB]),FALSE),0)</f>
        <v>1</v>
      </c>
      <c r="J626" s="56">
        <f>IFERROR(VLOOKUP(MYRANKS_H[[#This Row],[IDFANGRAPHS]],STEAMER_H[],COLUMN(STEAMER_H[H]),FALSE),0)</f>
        <v>0</v>
      </c>
      <c r="K626" s="56">
        <f>IFERROR(VLOOKUP(MYRANKS_H[[#This Row],[IDFANGRAPHS]],STEAMER_H[],COLUMN(STEAMER_H[2B]),FALSE),0)</f>
        <v>0</v>
      </c>
      <c r="L626" s="56">
        <f>IFERROR(VLOOKUP(MYRANKS_H[[#This Row],[IDFANGRAPHS]],STEAMER_H[],COLUMN(STEAMER_H[3B]),FALSE),0)</f>
        <v>0</v>
      </c>
      <c r="M626" s="56">
        <f>IFERROR(VLOOKUP(MYRANKS_H[[#This Row],[IDFANGRAPHS]],STEAMER_H[],COLUMN(STEAMER_H[HR]),FALSE),0)</f>
        <v>0</v>
      </c>
      <c r="N626" s="56">
        <f>IFERROR(VLOOKUP(MYRANKS_H[[#This Row],[IDFANGRAPHS]],STEAMER_H[],COLUMN(STEAMER_H[R]),FALSE),0)</f>
        <v>0</v>
      </c>
      <c r="O626" s="56">
        <f>IFERROR(VLOOKUP(MYRANKS_H[[#This Row],[IDFANGRAPHS]],STEAMER_H[],COLUMN(STEAMER_H[RBI]),FALSE),0)</f>
        <v>0</v>
      </c>
      <c r="P626" s="56">
        <f>IFERROR(VLOOKUP(MYRANKS_H[[#This Row],[IDFANGRAPHS]],STEAMER_H[],COLUMN(STEAMER_H[BB]),FALSE),0)</f>
        <v>0</v>
      </c>
      <c r="Q626" s="56">
        <f>IFERROR(VLOOKUP(MYRANKS_H[[#This Row],[IDFANGRAPHS]],STEAMER_H[],COLUMN(STEAMER_H[HBP]),FALSE),0)</f>
        <v>0</v>
      </c>
      <c r="R626" s="56">
        <f>IFERROR(VLOOKUP(MYRANKS_H[[#This Row],[IDFANGRAPHS]],STEAMER_H[],COLUMN(STEAMER_H[SO]),FALSE),0)</f>
        <v>0</v>
      </c>
      <c r="S626" s="56">
        <f>IFERROR(VLOOKUP(MYRANKS_H[[#This Row],[IDFANGRAPHS]],STEAMER_H[],COLUMN(STEAMER_H[SB]),FALSE),0)</f>
        <v>0</v>
      </c>
      <c r="T626" s="19">
        <f>IFERROR(MYRANKS_H[[#This Row],[H]]/MYRANKS_H[[#This Row],[AB]],0)</f>
        <v>0</v>
      </c>
      <c r="U626" s="19">
        <f>IFERROR((MYRANKS_H[[#This Row],[H]]+MYRANKS_H[[#This Row],[BB]]+MYRANKS_H[[#This Row],[HBP]])/(MYRANKS_H[[#This Row],[AB]]+MYRANKS_H[[#This Row],[BB]]+MYRANKS_H[[#This Row],[HBP]]),0)</f>
        <v>0</v>
      </c>
      <c r="V626" s="19">
        <f>IFERROR((MYRANKS_H[[#This Row],[H]]+MYRANKS_H[[#This Row],[2B]]+2*MYRANKS_H[[#This Row],[3B]]+3*MYRANKS_H[[#This Row],[HR]])/MYRANKS_H[[#This Row],[AB]],0)</f>
        <v>0</v>
      </c>
      <c r="W62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6" s="27">
        <f>VLOOKUP(MYRANKS_H[[#This Row],[POS]],REPLACEMENT_LEVEL[],3,FALSE)</f>
        <v>0</v>
      </c>
      <c r="Y626" s="27">
        <f>MYRANKS_H[[#This Row],[PROJ PTS]]-MYRANKS_H[[#This Row],[REPL LEVEL]]</f>
        <v>0</v>
      </c>
      <c r="Z626" s="27">
        <f>RANK(MYRANKS_H[[#This Row],[POINTS OVER REPL]],MYRANKS_H[POINTS OVER REPL])</f>
        <v>1</v>
      </c>
      <c r="AA626" s="29">
        <f>IF(MYRANKS_H[[#This Row],[RANK]]&lt;=TOTAL_HITTERS_DRAFTED,MYRANKS_H[[#This Row],[POINTS OVER REPL]],0)</f>
        <v>0</v>
      </c>
      <c r="AB626" s="35">
        <f>MYRANKS_H[[#This Row],[POINTS OVER REPL]]*DOLLAR_VALUE_PER_POINT+1</f>
        <v>1</v>
      </c>
      <c r="AC626" s="35"/>
      <c r="AD626" s="29">
        <f>IF(AND(MYRANKS_H[[#This Row],[RANK]]&lt;=(TOTAL_HITTERS_DRAFTED-HITTERS_BELOW_REPL_DRAFTED),MYRANKS_H[[#This Row],[$ACTUAL]]=""),MYRANKS_H[[#This Row],[POINTS OVER REPL]],0)</f>
        <v>0</v>
      </c>
      <c r="AE626" s="35">
        <f>IF(MYRANKS_H[[#This Row],[$ACTUAL]]="",MYRANKS_H[[#This Row],[POINTS OVER REPL]]*REMAINING_DOLLAR_VALUE_PER_POINT+1,0)</f>
        <v>1</v>
      </c>
    </row>
    <row r="627" spans="1:31" ht="15" customHeight="1" x14ac:dyDescent="0.25">
      <c r="A627" s="2" t="s">
        <v>13229</v>
      </c>
      <c r="B627" s="14" t="str">
        <f>VLOOKUP(MYRANKS_H[[#This Row],[PLAYERID]],PLAYERIDMAP2[],COLUMN(PLAYERIDMAP2[LASTNAME]),FALSE)</f>
        <v>Inge</v>
      </c>
      <c r="C627" s="14" t="str">
        <f>VLOOKUP(MYRANKS_H[[#This Row],[PLAYERID]],PLAYERIDMAP2[],COLUMN(PLAYERIDMAP2[FIRSTNAME]),FALSE)</f>
        <v>Brandon</v>
      </c>
      <c r="D627" s="14" t="str">
        <f>MYRANKS_H[[#This Row],[FNAME]]&amp;" "&amp;MYRANKS_H[[#This Row],[LNAME]]</f>
        <v>Brandon Inge</v>
      </c>
      <c r="E627" s="14" t="str">
        <f>VLOOKUP(MYRANKS_H[[#This Row],[PLAYERID]],PLAYERIDMAP2[],COLUMN(PLAYERIDMAP2[TEAM]),FALSE)</f>
        <v>N/A</v>
      </c>
      <c r="F627" s="14" t="str">
        <f>VLOOKUP(MYRANKS_H[[#This Row],[PLAYERID]],PLAYERIDMAP2[],COLUMN(PLAYERIDMAP2[POS]),FALSE)</f>
        <v>3B</v>
      </c>
      <c r="G627" s="14">
        <f>IFERROR(VALUE(VLOOKUP(MYRANKS_H[[#This Row],[PLAYERID]],PLAYERIDMAP2[],COLUMN(PLAYERIDMAP2[IDFANGRAPHS]),FALSE)),VLOOKUP(MYRANKS_H[[#This Row],[PLAYERID]],PLAYERIDMAP2[],COLUMN(PLAYERIDMAP2[IDFANGRAPHS]),FALSE))</f>
        <v>470</v>
      </c>
      <c r="H627" s="56">
        <f>IFERROR(VLOOKUP(MYRANKS_H[[#This Row],[IDFANGRAPHS]],STEAMER_H[],COLUMN(STEAMER_H[PA]),FALSE),0)</f>
        <v>0</v>
      </c>
      <c r="I627" s="56">
        <f>IFERROR(VLOOKUP(MYRANKS_H[[#This Row],[IDFANGRAPHS]],STEAMER_H[],COLUMN(STEAMER_H[AB]),FALSE),0)</f>
        <v>0</v>
      </c>
      <c r="J627" s="56">
        <f>IFERROR(VLOOKUP(MYRANKS_H[[#This Row],[IDFANGRAPHS]],STEAMER_H[],COLUMN(STEAMER_H[H]),FALSE),0)</f>
        <v>0</v>
      </c>
      <c r="K627" s="56">
        <f>IFERROR(VLOOKUP(MYRANKS_H[[#This Row],[IDFANGRAPHS]],STEAMER_H[],COLUMN(STEAMER_H[2B]),FALSE),0)</f>
        <v>0</v>
      </c>
      <c r="L627" s="56">
        <f>IFERROR(VLOOKUP(MYRANKS_H[[#This Row],[IDFANGRAPHS]],STEAMER_H[],COLUMN(STEAMER_H[3B]),FALSE),0)</f>
        <v>0</v>
      </c>
      <c r="M627" s="56">
        <f>IFERROR(VLOOKUP(MYRANKS_H[[#This Row],[IDFANGRAPHS]],STEAMER_H[],COLUMN(STEAMER_H[HR]),FALSE),0)</f>
        <v>0</v>
      </c>
      <c r="N627" s="56">
        <f>IFERROR(VLOOKUP(MYRANKS_H[[#This Row],[IDFANGRAPHS]],STEAMER_H[],COLUMN(STEAMER_H[R]),FALSE),0)</f>
        <v>0</v>
      </c>
      <c r="O627" s="56">
        <f>IFERROR(VLOOKUP(MYRANKS_H[[#This Row],[IDFANGRAPHS]],STEAMER_H[],COLUMN(STEAMER_H[RBI]),FALSE),0)</f>
        <v>0</v>
      </c>
      <c r="P627" s="56">
        <f>IFERROR(VLOOKUP(MYRANKS_H[[#This Row],[IDFANGRAPHS]],STEAMER_H[],COLUMN(STEAMER_H[BB]),FALSE),0)</f>
        <v>0</v>
      </c>
      <c r="Q627" s="56">
        <f>IFERROR(VLOOKUP(MYRANKS_H[[#This Row],[IDFANGRAPHS]],STEAMER_H[],COLUMN(STEAMER_H[HBP]),FALSE),0)</f>
        <v>0</v>
      </c>
      <c r="R627" s="56">
        <f>IFERROR(VLOOKUP(MYRANKS_H[[#This Row],[IDFANGRAPHS]],STEAMER_H[],COLUMN(STEAMER_H[SO]),FALSE),0)</f>
        <v>0</v>
      </c>
      <c r="S627" s="56">
        <f>IFERROR(VLOOKUP(MYRANKS_H[[#This Row],[IDFANGRAPHS]],STEAMER_H[],COLUMN(STEAMER_H[SB]),FALSE),0)</f>
        <v>0</v>
      </c>
      <c r="T627" s="19">
        <f>IFERROR(MYRANKS_H[[#This Row],[H]]/MYRANKS_H[[#This Row],[AB]],0)</f>
        <v>0</v>
      </c>
      <c r="U627" s="19">
        <f>IFERROR((MYRANKS_H[[#This Row],[H]]+MYRANKS_H[[#This Row],[BB]]+MYRANKS_H[[#This Row],[HBP]])/(MYRANKS_H[[#This Row],[AB]]+MYRANKS_H[[#This Row],[BB]]+MYRANKS_H[[#This Row],[HBP]]),0)</f>
        <v>0</v>
      </c>
      <c r="V627" s="19">
        <f>IFERROR((MYRANKS_H[[#This Row],[H]]+MYRANKS_H[[#This Row],[2B]]+2*MYRANKS_H[[#This Row],[3B]]+3*MYRANKS_H[[#This Row],[HR]])/MYRANKS_H[[#This Row],[AB]],0)</f>
        <v>0</v>
      </c>
      <c r="W62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7" s="27">
        <f>VLOOKUP(MYRANKS_H[[#This Row],[POS]],REPLACEMENT_LEVEL[],3,FALSE)</f>
        <v>0</v>
      </c>
      <c r="Y627" s="27">
        <f>MYRANKS_H[[#This Row],[PROJ PTS]]-MYRANKS_H[[#This Row],[REPL LEVEL]]</f>
        <v>0</v>
      </c>
      <c r="Z627" s="27">
        <f>RANK(MYRANKS_H[[#This Row],[POINTS OVER REPL]],MYRANKS_H[POINTS OVER REPL])</f>
        <v>1</v>
      </c>
      <c r="AA627" s="29">
        <f>IF(MYRANKS_H[[#This Row],[RANK]]&lt;=TOTAL_HITTERS_DRAFTED,MYRANKS_H[[#This Row],[POINTS OVER REPL]],0)</f>
        <v>0</v>
      </c>
      <c r="AB627" s="35">
        <f>MYRANKS_H[[#This Row],[POINTS OVER REPL]]*DOLLAR_VALUE_PER_POINT+1</f>
        <v>1</v>
      </c>
      <c r="AC627" s="35"/>
      <c r="AD627" s="29">
        <f>IF(AND(MYRANKS_H[[#This Row],[RANK]]&lt;=(TOTAL_HITTERS_DRAFTED-HITTERS_BELOW_REPL_DRAFTED),MYRANKS_H[[#This Row],[$ACTUAL]]=""),MYRANKS_H[[#This Row],[POINTS OVER REPL]],0)</f>
        <v>0</v>
      </c>
      <c r="AE627" s="35">
        <f>IF(MYRANKS_H[[#This Row],[$ACTUAL]]="",MYRANKS_H[[#This Row],[POINTS OVER REPL]]*REMAINING_DOLLAR_VALUE_PER_POINT+1,0)</f>
        <v>1</v>
      </c>
    </row>
    <row r="628" spans="1:31" x14ac:dyDescent="0.25">
      <c r="A628" s="2" t="s">
        <v>13242</v>
      </c>
      <c r="B628" s="14" t="str">
        <f>VLOOKUP(MYRANKS_H[[#This Row],[PLAYERID]],PLAYERIDMAP2[],COLUMN(PLAYERIDMAP2[LASTNAME]),FALSE)</f>
        <v>Iwamura</v>
      </c>
      <c r="C628" s="14" t="str">
        <f>VLOOKUP(MYRANKS_H[[#This Row],[PLAYERID]],PLAYERIDMAP2[],COLUMN(PLAYERIDMAP2[FIRSTNAME]),FALSE)</f>
        <v>Akinori</v>
      </c>
      <c r="D628" s="14" t="str">
        <f>MYRANKS_H[[#This Row],[FNAME]]&amp;" "&amp;MYRANKS_H[[#This Row],[LNAME]]</f>
        <v>Akinori Iwamura</v>
      </c>
      <c r="E628" s="14" t="str">
        <f>VLOOKUP(MYRANKS_H[[#This Row],[PLAYERID]],PLAYERIDMAP2[],COLUMN(PLAYERIDMAP2[TEAM]),FALSE)</f>
        <v>N/A</v>
      </c>
      <c r="F628" s="14" t="str">
        <f>VLOOKUP(MYRANKS_H[[#This Row],[PLAYERID]],PLAYERIDMAP2[],COLUMN(PLAYERIDMAP2[POS]),FALSE)</f>
        <v>2B</v>
      </c>
      <c r="G628" s="14">
        <f>IFERROR(VALUE(VLOOKUP(MYRANKS_H[[#This Row],[PLAYERID]],PLAYERIDMAP2[],COLUMN(PLAYERIDMAP2[IDFANGRAPHS]),FALSE)),VLOOKUP(MYRANKS_H[[#This Row],[PLAYERID]],PLAYERIDMAP2[],COLUMN(PLAYERIDMAP2[IDFANGRAPHS]),FALSE))</f>
        <v>7781</v>
      </c>
      <c r="H628" s="56">
        <f>IFERROR(VLOOKUP(MYRANKS_H[[#This Row],[IDFANGRAPHS]],STEAMER_H[],COLUMN(STEAMER_H[PA]),FALSE),0)</f>
        <v>0</v>
      </c>
      <c r="I628" s="56">
        <f>IFERROR(VLOOKUP(MYRANKS_H[[#This Row],[IDFANGRAPHS]],STEAMER_H[],COLUMN(STEAMER_H[AB]),FALSE),0)</f>
        <v>0</v>
      </c>
      <c r="J628" s="56">
        <f>IFERROR(VLOOKUP(MYRANKS_H[[#This Row],[IDFANGRAPHS]],STEAMER_H[],COLUMN(STEAMER_H[H]),FALSE),0)</f>
        <v>0</v>
      </c>
      <c r="K628" s="56">
        <f>IFERROR(VLOOKUP(MYRANKS_H[[#This Row],[IDFANGRAPHS]],STEAMER_H[],COLUMN(STEAMER_H[2B]),FALSE),0)</f>
        <v>0</v>
      </c>
      <c r="L628" s="56">
        <f>IFERROR(VLOOKUP(MYRANKS_H[[#This Row],[IDFANGRAPHS]],STEAMER_H[],COLUMN(STEAMER_H[3B]),FALSE),0)</f>
        <v>0</v>
      </c>
      <c r="M628" s="56">
        <f>IFERROR(VLOOKUP(MYRANKS_H[[#This Row],[IDFANGRAPHS]],STEAMER_H[],COLUMN(STEAMER_H[HR]),FALSE),0)</f>
        <v>0</v>
      </c>
      <c r="N628" s="56">
        <f>IFERROR(VLOOKUP(MYRANKS_H[[#This Row],[IDFANGRAPHS]],STEAMER_H[],COLUMN(STEAMER_H[R]),FALSE),0)</f>
        <v>0</v>
      </c>
      <c r="O628" s="56">
        <f>IFERROR(VLOOKUP(MYRANKS_H[[#This Row],[IDFANGRAPHS]],STEAMER_H[],COLUMN(STEAMER_H[RBI]),FALSE),0)</f>
        <v>0</v>
      </c>
      <c r="P628" s="56">
        <f>IFERROR(VLOOKUP(MYRANKS_H[[#This Row],[IDFANGRAPHS]],STEAMER_H[],COLUMN(STEAMER_H[BB]),FALSE),0)</f>
        <v>0</v>
      </c>
      <c r="Q628" s="56">
        <f>IFERROR(VLOOKUP(MYRANKS_H[[#This Row],[IDFANGRAPHS]],STEAMER_H[],COLUMN(STEAMER_H[HBP]),FALSE),0)</f>
        <v>0</v>
      </c>
      <c r="R628" s="56">
        <f>IFERROR(VLOOKUP(MYRANKS_H[[#This Row],[IDFANGRAPHS]],STEAMER_H[],COLUMN(STEAMER_H[SO]),FALSE),0)</f>
        <v>0</v>
      </c>
      <c r="S628" s="56">
        <f>IFERROR(VLOOKUP(MYRANKS_H[[#This Row],[IDFANGRAPHS]],STEAMER_H[],COLUMN(STEAMER_H[SB]),FALSE),0)</f>
        <v>0</v>
      </c>
      <c r="T628" s="19">
        <f>IFERROR(MYRANKS_H[[#This Row],[H]]/MYRANKS_H[[#This Row],[AB]],0)</f>
        <v>0</v>
      </c>
      <c r="U628" s="19">
        <f>IFERROR((MYRANKS_H[[#This Row],[H]]+MYRANKS_H[[#This Row],[BB]]+MYRANKS_H[[#This Row],[HBP]])/(MYRANKS_H[[#This Row],[AB]]+MYRANKS_H[[#This Row],[BB]]+MYRANKS_H[[#This Row],[HBP]]),0)</f>
        <v>0</v>
      </c>
      <c r="V628" s="19">
        <f>IFERROR((MYRANKS_H[[#This Row],[H]]+MYRANKS_H[[#This Row],[2B]]+2*MYRANKS_H[[#This Row],[3B]]+3*MYRANKS_H[[#This Row],[HR]])/MYRANKS_H[[#This Row],[AB]],0)</f>
        <v>0</v>
      </c>
      <c r="W62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8" s="27">
        <f>VLOOKUP(MYRANKS_H[[#This Row],[POS]],REPLACEMENT_LEVEL[],3,FALSE)</f>
        <v>0</v>
      </c>
      <c r="Y628" s="27">
        <f>MYRANKS_H[[#This Row],[PROJ PTS]]-MYRANKS_H[[#This Row],[REPL LEVEL]]</f>
        <v>0</v>
      </c>
      <c r="Z628" s="27">
        <f>RANK(MYRANKS_H[[#This Row],[POINTS OVER REPL]],MYRANKS_H[POINTS OVER REPL])</f>
        <v>1</v>
      </c>
      <c r="AA628" s="29">
        <f>IF(MYRANKS_H[[#This Row],[RANK]]&lt;=TOTAL_HITTERS_DRAFTED,MYRANKS_H[[#This Row],[POINTS OVER REPL]],0)</f>
        <v>0</v>
      </c>
      <c r="AB628" s="35">
        <f>MYRANKS_H[[#This Row],[POINTS OVER REPL]]*DOLLAR_VALUE_PER_POINT+1</f>
        <v>1</v>
      </c>
      <c r="AC628" s="35"/>
      <c r="AD628" s="29">
        <f>IF(AND(MYRANKS_H[[#This Row],[RANK]]&lt;=(TOTAL_HITTERS_DRAFTED-HITTERS_BELOW_REPL_DRAFTED),MYRANKS_H[[#This Row],[$ACTUAL]]=""),MYRANKS_H[[#This Row],[POINTS OVER REPL]],0)</f>
        <v>0</v>
      </c>
      <c r="AE628" s="35">
        <f>IF(MYRANKS_H[[#This Row],[$ACTUAL]]="",MYRANKS_H[[#This Row],[POINTS OVER REPL]]*REMAINING_DOLLAR_VALUE_PER_POINT+1,0)</f>
        <v>1</v>
      </c>
    </row>
    <row r="629" spans="1:31" ht="15" customHeight="1" x14ac:dyDescent="0.25">
      <c r="A629" s="6" t="s">
        <v>16981</v>
      </c>
      <c r="B629" s="14" t="str">
        <f>VLOOKUP(MYRANKS_H[[#This Row],[PLAYERID]],PLAYERIDMAP2[],COLUMN(PLAYERIDMAP2[LASTNAME]),FALSE)</f>
        <v>Jackson</v>
      </c>
      <c r="C629" s="14" t="str">
        <f>VLOOKUP(MYRANKS_H[[#This Row],[PLAYERID]],PLAYERIDMAP2[],COLUMN(PLAYERIDMAP2[FIRSTNAME]),FALSE)</f>
        <v>Alex</v>
      </c>
      <c r="D629" s="14" t="str">
        <f>MYRANKS_H[[#This Row],[FNAME]]&amp;" "&amp;MYRANKS_H[[#This Row],[LNAME]]</f>
        <v>Alex Jackson</v>
      </c>
      <c r="E629" s="14" t="str">
        <f>VLOOKUP(MYRANKS_H[[#This Row],[PLAYERID]],PLAYERIDMAP2[],COLUMN(PLAYERIDMAP2[TEAM]),FALSE)</f>
        <v>SEA</v>
      </c>
      <c r="F629" s="14" t="str">
        <f>VLOOKUP(MYRANKS_H[[#This Row],[PLAYERID]],PLAYERIDMAP2[],COLUMN(PLAYERIDMAP2[POS]),FALSE)</f>
        <v>OF</v>
      </c>
      <c r="G629" s="14" t="str">
        <f>IFERROR(VALUE(VLOOKUP(MYRANKS_H[[#This Row],[PLAYERID]],PLAYERIDMAP2[],COLUMN(PLAYERIDMAP2[IDFANGRAPHS]),FALSE)),VLOOKUP(MYRANKS_H[[#This Row],[PLAYERID]],PLAYERIDMAP2[],COLUMN(PLAYERIDMAP2[IDFANGRAPHS]),FALSE))</f>
        <v>sa828663</v>
      </c>
      <c r="H629" s="56">
        <f>IFERROR(VLOOKUP(MYRANKS_H[[#This Row],[IDFANGRAPHS]],STEAMER_H[],COLUMN(STEAMER_H[PA]),FALSE),0)</f>
        <v>1</v>
      </c>
      <c r="I629" s="56">
        <f>IFERROR(VLOOKUP(MYRANKS_H[[#This Row],[IDFANGRAPHS]],STEAMER_H[],COLUMN(STEAMER_H[AB]),FALSE),0)</f>
        <v>1</v>
      </c>
      <c r="J629" s="56">
        <f>IFERROR(VLOOKUP(MYRANKS_H[[#This Row],[IDFANGRAPHS]],STEAMER_H[],COLUMN(STEAMER_H[H]),FALSE),0)</f>
        <v>0</v>
      </c>
      <c r="K629" s="56">
        <f>IFERROR(VLOOKUP(MYRANKS_H[[#This Row],[IDFANGRAPHS]],STEAMER_H[],COLUMN(STEAMER_H[2B]),FALSE),0)</f>
        <v>0</v>
      </c>
      <c r="L629" s="56">
        <f>IFERROR(VLOOKUP(MYRANKS_H[[#This Row],[IDFANGRAPHS]],STEAMER_H[],COLUMN(STEAMER_H[3B]),FALSE),0)</f>
        <v>0</v>
      </c>
      <c r="M629" s="56">
        <f>IFERROR(VLOOKUP(MYRANKS_H[[#This Row],[IDFANGRAPHS]],STEAMER_H[],COLUMN(STEAMER_H[HR]),FALSE),0)</f>
        <v>0</v>
      </c>
      <c r="N629" s="56">
        <f>IFERROR(VLOOKUP(MYRANKS_H[[#This Row],[IDFANGRAPHS]],STEAMER_H[],COLUMN(STEAMER_H[R]),FALSE),0)</f>
        <v>0</v>
      </c>
      <c r="O629" s="56">
        <f>IFERROR(VLOOKUP(MYRANKS_H[[#This Row],[IDFANGRAPHS]],STEAMER_H[],COLUMN(STEAMER_H[RBI]),FALSE),0)</f>
        <v>0</v>
      </c>
      <c r="P629" s="56">
        <f>IFERROR(VLOOKUP(MYRANKS_H[[#This Row],[IDFANGRAPHS]],STEAMER_H[],COLUMN(STEAMER_H[BB]),FALSE),0)</f>
        <v>0</v>
      </c>
      <c r="Q629" s="56">
        <f>IFERROR(VLOOKUP(MYRANKS_H[[#This Row],[IDFANGRAPHS]],STEAMER_H[],COLUMN(STEAMER_H[HBP]),FALSE),0)</f>
        <v>0</v>
      </c>
      <c r="R629" s="56">
        <f>IFERROR(VLOOKUP(MYRANKS_H[[#This Row],[IDFANGRAPHS]],STEAMER_H[],COLUMN(STEAMER_H[SO]),FALSE),0)</f>
        <v>0</v>
      </c>
      <c r="S629" s="56">
        <f>IFERROR(VLOOKUP(MYRANKS_H[[#This Row],[IDFANGRAPHS]],STEAMER_H[],COLUMN(STEAMER_H[SB]),FALSE),0)</f>
        <v>0</v>
      </c>
      <c r="T629" s="19">
        <f>IFERROR(MYRANKS_H[[#This Row],[H]]/MYRANKS_H[[#This Row],[AB]],0)</f>
        <v>0</v>
      </c>
      <c r="U629" s="19">
        <f>IFERROR((MYRANKS_H[[#This Row],[H]]+MYRANKS_H[[#This Row],[BB]]+MYRANKS_H[[#This Row],[HBP]])/(MYRANKS_H[[#This Row],[AB]]+MYRANKS_H[[#This Row],[BB]]+MYRANKS_H[[#This Row],[HBP]]),0)</f>
        <v>0</v>
      </c>
      <c r="V629" s="19">
        <f>IFERROR((MYRANKS_H[[#This Row],[H]]+MYRANKS_H[[#This Row],[2B]]+2*MYRANKS_H[[#This Row],[3B]]+3*MYRANKS_H[[#This Row],[HR]])/MYRANKS_H[[#This Row],[AB]],0)</f>
        <v>0</v>
      </c>
      <c r="W62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9" s="27">
        <f>VLOOKUP(MYRANKS_H[[#This Row],[POS]],REPLACEMENT_LEVEL[],3,FALSE)</f>
        <v>0</v>
      </c>
      <c r="Y629" s="27">
        <f>MYRANKS_H[[#This Row],[PROJ PTS]]-MYRANKS_H[[#This Row],[REPL LEVEL]]</f>
        <v>0</v>
      </c>
      <c r="Z629" s="27">
        <f>RANK(MYRANKS_H[[#This Row],[POINTS OVER REPL]],MYRANKS_H[POINTS OVER REPL])</f>
        <v>1</v>
      </c>
      <c r="AA629" s="29">
        <f>IF(MYRANKS_H[[#This Row],[RANK]]&lt;=TOTAL_HITTERS_DRAFTED,MYRANKS_H[[#This Row],[POINTS OVER REPL]],0)</f>
        <v>0</v>
      </c>
      <c r="AB629" s="35">
        <f>MYRANKS_H[[#This Row],[POINTS OVER REPL]]*DOLLAR_VALUE_PER_POINT+1</f>
        <v>1</v>
      </c>
      <c r="AC629" s="35"/>
      <c r="AD629" s="29">
        <f>IF(AND(MYRANKS_H[[#This Row],[RANK]]&lt;=(TOTAL_HITTERS_DRAFTED-HITTERS_BELOW_REPL_DRAFTED),MYRANKS_H[[#This Row],[$ACTUAL]]=""),MYRANKS_H[[#This Row],[POINTS OVER REPL]],0)</f>
        <v>0</v>
      </c>
      <c r="AE629" s="35">
        <f>IF(MYRANKS_H[[#This Row],[$ACTUAL]]="",MYRANKS_H[[#This Row],[POINTS OVER REPL]]*REMAINING_DOLLAR_VALUE_PER_POINT+1,0)</f>
        <v>1</v>
      </c>
    </row>
    <row r="630" spans="1:31" ht="15" customHeight="1" x14ac:dyDescent="0.25">
      <c r="A630" s="2" t="s">
        <v>13252</v>
      </c>
      <c r="B630" s="14" t="str">
        <f>VLOOKUP(MYRANKS_H[[#This Row],[PLAYERID]],PLAYERIDMAP2[],COLUMN(PLAYERIDMAP2[LASTNAME]),FALSE)</f>
        <v>Jackson</v>
      </c>
      <c r="C630" s="14" t="str">
        <f>VLOOKUP(MYRANKS_H[[#This Row],[PLAYERID]],PLAYERIDMAP2[],COLUMN(PLAYERIDMAP2[FIRSTNAME]),FALSE)</f>
        <v>Brett</v>
      </c>
      <c r="D630" s="14" t="str">
        <f>MYRANKS_H[[#This Row],[FNAME]]&amp;" "&amp;MYRANKS_H[[#This Row],[LNAME]]</f>
        <v>Brett Jackson</v>
      </c>
      <c r="E630" s="14" t="str">
        <f>VLOOKUP(MYRANKS_H[[#This Row],[PLAYERID]],PLAYERIDMAP2[],COLUMN(PLAYERIDMAP2[TEAM]),FALSE)</f>
        <v>SF</v>
      </c>
      <c r="F630" s="14" t="str">
        <f>VLOOKUP(MYRANKS_H[[#This Row],[PLAYERID]],PLAYERIDMAP2[],COLUMN(PLAYERIDMAP2[POS]),FALSE)</f>
        <v>OF</v>
      </c>
      <c r="G630" s="14">
        <f>IFERROR(VALUE(VLOOKUP(MYRANKS_H[[#This Row],[PLAYERID]],PLAYERIDMAP2[],COLUMN(PLAYERIDMAP2[IDFANGRAPHS]),FALSE)),VLOOKUP(MYRANKS_H[[#This Row],[PLAYERID]],PLAYERIDMAP2[],COLUMN(PLAYERIDMAP2[IDFANGRAPHS]),FALSE))</f>
        <v>9632</v>
      </c>
      <c r="H630" s="56">
        <f>IFERROR(VLOOKUP(MYRANKS_H[[#This Row],[IDFANGRAPHS]],STEAMER_H[],COLUMN(STEAMER_H[PA]),FALSE),0)</f>
        <v>1</v>
      </c>
      <c r="I630" s="56">
        <f>IFERROR(VLOOKUP(MYRANKS_H[[#This Row],[IDFANGRAPHS]],STEAMER_H[],COLUMN(STEAMER_H[AB]),FALSE),0)</f>
        <v>1</v>
      </c>
      <c r="J630" s="56">
        <f>IFERROR(VLOOKUP(MYRANKS_H[[#This Row],[IDFANGRAPHS]],STEAMER_H[],COLUMN(STEAMER_H[H]),FALSE),0)</f>
        <v>0</v>
      </c>
      <c r="K630" s="56">
        <f>IFERROR(VLOOKUP(MYRANKS_H[[#This Row],[IDFANGRAPHS]],STEAMER_H[],COLUMN(STEAMER_H[2B]),FALSE),0)</f>
        <v>0</v>
      </c>
      <c r="L630" s="56">
        <f>IFERROR(VLOOKUP(MYRANKS_H[[#This Row],[IDFANGRAPHS]],STEAMER_H[],COLUMN(STEAMER_H[3B]),FALSE),0)</f>
        <v>0</v>
      </c>
      <c r="M630" s="56">
        <f>IFERROR(VLOOKUP(MYRANKS_H[[#This Row],[IDFANGRAPHS]],STEAMER_H[],COLUMN(STEAMER_H[HR]),FALSE),0)</f>
        <v>0</v>
      </c>
      <c r="N630" s="56">
        <f>IFERROR(VLOOKUP(MYRANKS_H[[#This Row],[IDFANGRAPHS]],STEAMER_H[],COLUMN(STEAMER_H[R]),FALSE),0)</f>
        <v>0</v>
      </c>
      <c r="O630" s="56">
        <f>IFERROR(VLOOKUP(MYRANKS_H[[#This Row],[IDFANGRAPHS]],STEAMER_H[],COLUMN(STEAMER_H[RBI]),FALSE),0)</f>
        <v>0</v>
      </c>
      <c r="P630" s="56">
        <f>IFERROR(VLOOKUP(MYRANKS_H[[#This Row],[IDFANGRAPHS]],STEAMER_H[],COLUMN(STEAMER_H[BB]),FALSE),0)</f>
        <v>0</v>
      </c>
      <c r="Q630" s="56">
        <f>IFERROR(VLOOKUP(MYRANKS_H[[#This Row],[IDFANGRAPHS]],STEAMER_H[],COLUMN(STEAMER_H[HBP]),FALSE),0)</f>
        <v>0</v>
      </c>
      <c r="R630" s="56">
        <f>IFERROR(VLOOKUP(MYRANKS_H[[#This Row],[IDFANGRAPHS]],STEAMER_H[],COLUMN(STEAMER_H[SO]),FALSE),0)</f>
        <v>0</v>
      </c>
      <c r="S630" s="56">
        <f>IFERROR(VLOOKUP(MYRANKS_H[[#This Row],[IDFANGRAPHS]],STEAMER_H[],COLUMN(STEAMER_H[SB]),FALSE),0)</f>
        <v>0</v>
      </c>
      <c r="T630" s="19">
        <f>IFERROR(MYRANKS_H[[#This Row],[H]]/MYRANKS_H[[#This Row],[AB]],0)</f>
        <v>0</v>
      </c>
      <c r="U630" s="19">
        <f>IFERROR((MYRANKS_H[[#This Row],[H]]+MYRANKS_H[[#This Row],[BB]]+MYRANKS_H[[#This Row],[HBP]])/(MYRANKS_H[[#This Row],[AB]]+MYRANKS_H[[#This Row],[BB]]+MYRANKS_H[[#This Row],[HBP]]),0)</f>
        <v>0</v>
      </c>
      <c r="V630" s="19">
        <f>IFERROR((MYRANKS_H[[#This Row],[H]]+MYRANKS_H[[#This Row],[2B]]+2*MYRANKS_H[[#This Row],[3B]]+3*MYRANKS_H[[#This Row],[HR]])/MYRANKS_H[[#This Row],[AB]],0)</f>
        <v>0</v>
      </c>
      <c r="W63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0" s="27">
        <f>VLOOKUP(MYRANKS_H[[#This Row],[POS]],REPLACEMENT_LEVEL[],3,FALSE)</f>
        <v>0</v>
      </c>
      <c r="Y630" s="27">
        <f>MYRANKS_H[[#This Row],[PROJ PTS]]-MYRANKS_H[[#This Row],[REPL LEVEL]]</f>
        <v>0</v>
      </c>
      <c r="Z630" s="27">
        <f>RANK(MYRANKS_H[[#This Row],[POINTS OVER REPL]],MYRANKS_H[POINTS OVER REPL])</f>
        <v>1</v>
      </c>
      <c r="AA630" s="29">
        <f>IF(MYRANKS_H[[#This Row],[RANK]]&lt;=TOTAL_HITTERS_DRAFTED,MYRANKS_H[[#This Row],[POINTS OVER REPL]],0)</f>
        <v>0</v>
      </c>
      <c r="AB630" s="35">
        <f>MYRANKS_H[[#This Row],[POINTS OVER REPL]]*DOLLAR_VALUE_PER_POINT+1</f>
        <v>1</v>
      </c>
      <c r="AC630" s="35"/>
      <c r="AD630" s="29">
        <f>IF(AND(MYRANKS_H[[#This Row],[RANK]]&lt;=(TOTAL_HITTERS_DRAFTED-HITTERS_BELOW_REPL_DRAFTED),MYRANKS_H[[#This Row],[$ACTUAL]]=""),MYRANKS_H[[#This Row],[POINTS OVER REPL]],0)</f>
        <v>0</v>
      </c>
      <c r="AE630" s="35">
        <f>IF(MYRANKS_H[[#This Row],[$ACTUAL]]="",MYRANKS_H[[#This Row],[POINTS OVER REPL]]*REMAINING_DOLLAR_VALUE_PER_POINT+1,0)</f>
        <v>1</v>
      </c>
    </row>
    <row r="631" spans="1:31" ht="15" customHeight="1" x14ac:dyDescent="0.25">
      <c r="A631" s="2" t="s">
        <v>13256</v>
      </c>
      <c r="B631" s="14" t="str">
        <f>VLOOKUP(MYRANKS_H[[#This Row],[PLAYERID]],PLAYERIDMAP2[],COLUMN(PLAYERIDMAP2[LASTNAME]),FALSE)</f>
        <v>Jackson</v>
      </c>
      <c r="C631" s="14" t="str">
        <f>VLOOKUP(MYRANKS_H[[#This Row],[PLAYERID]],PLAYERIDMAP2[],COLUMN(PLAYERIDMAP2[FIRSTNAME]),FALSE)</f>
        <v>Conor</v>
      </c>
      <c r="D631" s="14" t="str">
        <f>MYRANKS_H[[#This Row],[FNAME]]&amp;" "&amp;MYRANKS_H[[#This Row],[LNAME]]</f>
        <v>Conor Jackson</v>
      </c>
      <c r="E631" s="14" t="str">
        <f>VLOOKUP(MYRANKS_H[[#This Row],[PLAYERID]],PLAYERIDMAP2[],COLUMN(PLAYERIDMAP2[TEAM]),FALSE)</f>
        <v>N/A</v>
      </c>
      <c r="F631" s="14" t="str">
        <f>VLOOKUP(MYRANKS_H[[#This Row],[PLAYERID]],PLAYERIDMAP2[],COLUMN(PLAYERIDMAP2[POS]),FALSE)</f>
        <v>OF</v>
      </c>
      <c r="G631" s="14">
        <f>IFERROR(VALUE(VLOOKUP(MYRANKS_H[[#This Row],[PLAYERID]],PLAYERIDMAP2[],COLUMN(PLAYERIDMAP2[IDFANGRAPHS]),FALSE)),VLOOKUP(MYRANKS_H[[#This Row],[PLAYERID]],PLAYERIDMAP2[],COLUMN(PLAYERIDMAP2[IDFANGRAPHS]),FALSE))</f>
        <v>5997</v>
      </c>
      <c r="H631" s="56">
        <f>IFERROR(VLOOKUP(MYRANKS_H[[#This Row],[IDFANGRAPHS]],STEAMER_H[],COLUMN(STEAMER_H[PA]),FALSE),0)</f>
        <v>0</v>
      </c>
      <c r="I631" s="56">
        <f>IFERROR(VLOOKUP(MYRANKS_H[[#This Row],[IDFANGRAPHS]],STEAMER_H[],COLUMN(STEAMER_H[AB]),FALSE),0)</f>
        <v>0</v>
      </c>
      <c r="J631" s="56">
        <f>IFERROR(VLOOKUP(MYRANKS_H[[#This Row],[IDFANGRAPHS]],STEAMER_H[],COLUMN(STEAMER_H[H]),FALSE),0)</f>
        <v>0</v>
      </c>
      <c r="K631" s="56">
        <f>IFERROR(VLOOKUP(MYRANKS_H[[#This Row],[IDFANGRAPHS]],STEAMER_H[],COLUMN(STEAMER_H[2B]),FALSE),0)</f>
        <v>0</v>
      </c>
      <c r="L631" s="56">
        <f>IFERROR(VLOOKUP(MYRANKS_H[[#This Row],[IDFANGRAPHS]],STEAMER_H[],COLUMN(STEAMER_H[3B]),FALSE),0)</f>
        <v>0</v>
      </c>
      <c r="M631" s="56">
        <f>IFERROR(VLOOKUP(MYRANKS_H[[#This Row],[IDFANGRAPHS]],STEAMER_H[],COLUMN(STEAMER_H[HR]),FALSE),0)</f>
        <v>0</v>
      </c>
      <c r="N631" s="56">
        <f>IFERROR(VLOOKUP(MYRANKS_H[[#This Row],[IDFANGRAPHS]],STEAMER_H[],COLUMN(STEAMER_H[R]),FALSE),0)</f>
        <v>0</v>
      </c>
      <c r="O631" s="56">
        <f>IFERROR(VLOOKUP(MYRANKS_H[[#This Row],[IDFANGRAPHS]],STEAMER_H[],COLUMN(STEAMER_H[RBI]),FALSE),0)</f>
        <v>0</v>
      </c>
      <c r="P631" s="56">
        <f>IFERROR(VLOOKUP(MYRANKS_H[[#This Row],[IDFANGRAPHS]],STEAMER_H[],COLUMN(STEAMER_H[BB]),FALSE),0)</f>
        <v>0</v>
      </c>
      <c r="Q631" s="56">
        <f>IFERROR(VLOOKUP(MYRANKS_H[[#This Row],[IDFANGRAPHS]],STEAMER_H[],COLUMN(STEAMER_H[HBP]),FALSE),0)</f>
        <v>0</v>
      </c>
      <c r="R631" s="56">
        <f>IFERROR(VLOOKUP(MYRANKS_H[[#This Row],[IDFANGRAPHS]],STEAMER_H[],COLUMN(STEAMER_H[SO]),FALSE),0)</f>
        <v>0</v>
      </c>
      <c r="S631" s="56">
        <f>IFERROR(VLOOKUP(MYRANKS_H[[#This Row],[IDFANGRAPHS]],STEAMER_H[],COLUMN(STEAMER_H[SB]),FALSE),0)</f>
        <v>0</v>
      </c>
      <c r="T631" s="19">
        <f>IFERROR(MYRANKS_H[[#This Row],[H]]/MYRANKS_H[[#This Row],[AB]],0)</f>
        <v>0</v>
      </c>
      <c r="U631" s="19">
        <f>IFERROR((MYRANKS_H[[#This Row],[H]]+MYRANKS_H[[#This Row],[BB]]+MYRANKS_H[[#This Row],[HBP]])/(MYRANKS_H[[#This Row],[AB]]+MYRANKS_H[[#This Row],[BB]]+MYRANKS_H[[#This Row],[HBP]]),0)</f>
        <v>0</v>
      </c>
      <c r="V631" s="19">
        <f>IFERROR((MYRANKS_H[[#This Row],[H]]+MYRANKS_H[[#This Row],[2B]]+2*MYRANKS_H[[#This Row],[3B]]+3*MYRANKS_H[[#This Row],[HR]])/MYRANKS_H[[#This Row],[AB]],0)</f>
        <v>0</v>
      </c>
      <c r="W63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1" s="27">
        <f>VLOOKUP(MYRANKS_H[[#This Row],[POS]],REPLACEMENT_LEVEL[],3,FALSE)</f>
        <v>0</v>
      </c>
      <c r="Y631" s="27">
        <f>MYRANKS_H[[#This Row],[PROJ PTS]]-MYRANKS_H[[#This Row],[REPL LEVEL]]</f>
        <v>0</v>
      </c>
      <c r="Z631" s="27">
        <f>RANK(MYRANKS_H[[#This Row],[POINTS OVER REPL]],MYRANKS_H[POINTS OVER REPL])</f>
        <v>1</v>
      </c>
      <c r="AA631" s="29">
        <f>IF(MYRANKS_H[[#This Row],[RANK]]&lt;=TOTAL_HITTERS_DRAFTED,MYRANKS_H[[#This Row],[POINTS OVER REPL]],0)</f>
        <v>0</v>
      </c>
      <c r="AB631" s="35">
        <f>MYRANKS_H[[#This Row],[POINTS OVER REPL]]*DOLLAR_VALUE_PER_POINT+1</f>
        <v>1</v>
      </c>
      <c r="AC631" s="35"/>
      <c r="AD631" s="29">
        <f>IF(AND(MYRANKS_H[[#This Row],[RANK]]&lt;=(TOTAL_HITTERS_DRAFTED-HITTERS_BELOW_REPL_DRAFTED),MYRANKS_H[[#This Row],[$ACTUAL]]=""),MYRANKS_H[[#This Row],[POINTS OVER REPL]],0)</f>
        <v>0</v>
      </c>
      <c r="AE631" s="35">
        <f>IF(MYRANKS_H[[#This Row],[$ACTUAL]]="",MYRANKS_H[[#This Row],[POINTS OVER REPL]]*REMAINING_DOLLAR_VALUE_PER_POINT+1,0)</f>
        <v>1</v>
      </c>
    </row>
    <row r="632" spans="1:31" ht="15" customHeight="1" x14ac:dyDescent="0.25">
      <c r="A632" s="2" t="s">
        <v>13262</v>
      </c>
      <c r="B632" s="14" t="str">
        <f>VLOOKUP(MYRANKS_H[[#This Row],[PLAYERID]],PLAYERIDMAP2[],COLUMN(PLAYERIDMAP2[LASTNAME]),FALSE)</f>
        <v>Jackson</v>
      </c>
      <c r="C632" s="14" t="str">
        <f>VLOOKUP(MYRANKS_H[[#This Row],[PLAYERID]],PLAYERIDMAP2[],COLUMN(PLAYERIDMAP2[FIRSTNAME]),FALSE)</f>
        <v>Ryan</v>
      </c>
      <c r="D632" s="14" t="str">
        <f>MYRANKS_H[[#This Row],[FNAME]]&amp;" "&amp;MYRANKS_H[[#This Row],[LNAME]]</f>
        <v>Ryan Jackson</v>
      </c>
      <c r="E632" s="14" t="str">
        <f>VLOOKUP(MYRANKS_H[[#This Row],[PLAYERID]],PLAYERIDMAP2[],COLUMN(PLAYERIDMAP2[TEAM]),FALSE)</f>
        <v>KC</v>
      </c>
      <c r="F632" s="14" t="str">
        <f>VLOOKUP(MYRANKS_H[[#This Row],[PLAYERID]],PLAYERIDMAP2[],COLUMN(PLAYERIDMAP2[POS]),FALSE)</f>
        <v>SS</v>
      </c>
      <c r="G632" s="14">
        <f>IFERROR(VALUE(VLOOKUP(MYRANKS_H[[#This Row],[PLAYERID]],PLAYERIDMAP2[],COLUMN(PLAYERIDMAP2[IDFANGRAPHS]),FALSE)),VLOOKUP(MYRANKS_H[[#This Row],[PLAYERID]],PLAYERIDMAP2[],COLUMN(PLAYERIDMAP2[IDFANGRAPHS]),FALSE))</f>
        <v>6596</v>
      </c>
      <c r="H632" s="56">
        <f>IFERROR(VLOOKUP(MYRANKS_H[[#This Row],[IDFANGRAPHS]],STEAMER_H[],COLUMN(STEAMER_H[PA]),FALSE),0)</f>
        <v>33</v>
      </c>
      <c r="I632" s="56">
        <f>IFERROR(VLOOKUP(MYRANKS_H[[#This Row],[IDFANGRAPHS]],STEAMER_H[],COLUMN(STEAMER_H[AB]),FALSE),0)</f>
        <v>30</v>
      </c>
      <c r="J632" s="56">
        <f>IFERROR(VLOOKUP(MYRANKS_H[[#This Row],[IDFANGRAPHS]],STEAMER_H[],COLUMN(STEAMER_H[H]),FALSE),0)</f>
        <v>7</v>
      </c>
      <c r="K632" s="56">
        <f>IFERROR(VLOOKUP(MYRANKS_H[[#This Row],[IDFANGRAPHS]],STEAMER_H[],COLUMN(STEAMER_H[2B]),FALSE),0)</f>
        <v>1</v>
      </c>
      <c r="L632" s="56">
        <f>IFERROR(VLOOKUP(MYRANKS_H[[#This Row],[IDFANGRAPHS]],STEAMER_H[],COLUMN(STEAMER_H[3B]),FALSE),0)</f>
        <v>0</v>
      </c>
      <c r="M632" s="56">
        <f>IFERROR(VLOOKUP(MYRANKS_H[[#This Row],[IDFANGRAPHS]],STEAMER_H[],COLUMN(STEAMER_H[HR]),FALSE),0)</f>
        <v>0</v>
      </c>
      <c r="N632" s="56">
        <f>IFERROR(VLOOKUP(MYRANKS_H[[#This Row],[IDFANGRAPHS]],STEAMER_H[],COLUMN(STEAMER_H[R]),FALSE),0)</f>
        <v>3</v>
      </c>
      <c r="O632" s="56">
        <f>IFERROR(VLOOKUP(MYRANKS_H[[#This Row],[IDFANGRAPHS]],STEAMER_H[],COLUMN(STEAMER_H[RBI]),FALSE),0)</f>
        <v>3</v>
      </c>
      <c r="P632" s="56">
        <f>IFERROR(VLOOKUP(MYRANKS_H[[#This Row],[IDFANGRAPHS]],STEAMER_H[],COLUMN(STEAMER_H[BB]),FALSE),0)</f>
        <v>2</v>
      </c>
      <c r="Q632" s="56">
        <f>IFERROR(VLOOKUP(MYRANKS_H[[#This Row],[IDFANGRAPHS]],STEAMER_H[],COLUMN(STEAMER_H[HBP]),FALSE),0)</f>
        <v>0</v>
      </c>
      <c r="R632" s="56">
        <f>IFERROR(VLOOKUP(MYRANKS_H[[#This Row],[IDFANGRAPHS]],STEAMER_H[],COLUMN(STEAMER_H[SO]),FALSE),0)</f>
        <v>7</v>
      </c>
      <c r="S632" s="56">
        <f>IFERROR(VLOOKUP(MYRANKS_H[[#This Row],[IDFANGRAPHS]],STEAMER_H[],COLUMN(STEAMER_H[SB]),FALSE),0)</f>
        <v>0</v>
      </c>
      <c r="T632" s="19">
        <f>IFERROR(MYRANKS_H[[#This Row],[H]]/MYRANKS_H[[#This Row],[AB]],0)</f>
        <v>0.23333333333333334</v>
      </c>
      <c r="U632" s="19">
        <f>IFERROR((MYRANKS_H[[#This Row],[H]]+MYRANKS_H[[#This Row],[BB]]+MYRANKS_H[[#This Row],[HBP]])/(MYRANKS_H[[#This Row],[AB]]+MYRANKS_H[[#This Row],[BB]]+MYRANKS_H[[#This Row],[HBP]]),0)</f>
        <v>0.28125</v>
      </c>
      <c r="V632" s="19">
        <f>IFERROR((MYRANKS_H[[#This Row],[H]]+MYRANKS_H[[#This Row],[2B]]+2*MYRANKS_H[[#This Row],[3B]]+3*MYRANKS_H[[#This Row],[HR]])/MYRANKS_H[[#This Row],[AB]],0)</f>
        <v>0.26666666666666666</v>
      </c>
      <c r="W63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2" s="27">
        <f>VLOOKUP(MYRANKS_H[[#This Row],[POS]],REPLACEMENT_LEVEL[],3,FALSE)</f>
        <v>0</v>
      </c>
      <c r="Y632" s="27">
        <f>MYRANKS_H[[#This Row],[PROJ PTS]]-MYRANKS_H[[#This Row],[REPL LEVEL]]</f>
        <v>0</v>
      </c>
      <c r="Z632" s="27">
        <f>RANK(MYRANKS_H[[#This Row],[POINTS OVER REPL]],MYRANKS_H[POINTS OVER REPL])</f>
        <v>1</v>
      </c>
      <c r="AA632" s="29">
        <f>IF(MYRANKS_H[[#This Row],[RANK]]&lt;=TOTAL_HITTERS_DRAFTED,MYRANKS_H[[#This Row],[POINTS OVER REPL]],0)</f>
        <v>0</v>
      </c>
      <c r="AB632" s="35">
        <f>MYRANKS_H[[#This Row],[POINTS OVER REPL]]*DOLLAR_VALUE_PER_POINT+1</f>
        <v>1</v>
      </c>
      <c r="AC632" s="35"/>
      <c r="AD632" s="29">
        <f>IF(AND(MYRANKS_H[[#This Row],[RANK]]&lt;=(TOTAL_HITTERS_DRAFTED-HITTERS_BELOW_REPL_DRAFTED),MYRANKS_H[[#This Row],[$ACTUAL]]=""),MYRANKS_H[[#This Row],[POINTS OVER REPL]],0)</f>
        <v>0</v>
      </c>
      <c r="AE632" s="35">
        <f>IF(MYRANKS_H[[#This Row],[$ACTUAL]]="",MYRANKS_H[[#This Row],[POINTS OVER REPL]]*REMAINING_DOLLAR_VALUE_PER_POINT+1,0)</f>
        <v>1</v>
      </c>
    </row>
    <row r="633" spans="1:31" ht="15" customHeight="1" x14ac:dyDescent="0.25">
      <c r="A633" s="2" t="s">
        <v>13266</v>
      </c>
      <c r="B633" s="14" t="str">
        <f>VLOOKUP(MYRANKS_H[[#This Row],[PLAYERID]],PLAYERIDMAP2[],COLUMN(PLAYERIDMAP2[LASTNAME]),FALSE)</f>
        <v>Jacobs</v>
      </c>
      <c r="C633" s="14" t="str">
        <f>VLOOKUP(MYRANKS_H[[#This Row],[PLAYERID]],PLAYERIDMAP2[],COLUMN(PLAYERIDMAP2[FIRSTNAME]),FALSE)</f>
        <v>Mike</v>
      </c>
      <c r="D633" s="14" t="str">
        <f>MYRANKS_H[[#This Row],[FNAME]]&amp;" "&amp;MYRANKS_H[[#This Row],[LNAME]]</f>
        <v>Mike Jacobs</v>
      </c>
      <c r="E633" s="14" t="str">
        <f>VLOOKUP(MYRANKS_H[[#This Row],[PLAYERID]],PLAYERIDMAP2[],COLUMN(PLAYERIDMAP2[TEAM]),FALSE)</f>
        <v>N/A</v>
      </c>
      <c r="F633" s="14" t="str">
        <f>VLOOKUP(MYRANKS_H[[#This Row],[PLAYERID]],PLAYERIDMAP2[],COLUMN(PLAYERIDMAP2[POS]),FALSE)</f>
        <v>1B</v>
      </c>
      <c r="G633" s="14">
        <f>IFERROR(VALUE(VLOOKUP(MYRANKS_H[[#This Row],[PLAYERID]],PLAYERIDMAP2[],COLUMN(PLAYERIDMAP2[IDFANGRAPHS]),FALSE)),VLOOKUP(MYRANKS_H[[#This Row],[PLAYERID]],PLAYERIDMAP2[],COLUMN(PLAYERIDMAP2[IDFANGRAPHS]),FALSE))</f>
        <v>2231</v>
      </c>
      <c r="H633" s="56">
        <f>IFERROR(VLOOKUP(MYRANKS_H[[#This Row],[IDFANGRAPHS]],STEAMER_H[],COLUMN(STEAMER_H[PA]),FALSE),0)</f>
        <v>0</v>
      </c>
      <c r="I633" s="56">
        <f>IFERROR(VLOOKUP(MYRANKS_H[[#This Row],[IDFANGRAPHS]],STEAMER_H[],COLUMN(STEAMER_H[AB]),FALSE),0)</f>
        <v>0</v>
      </c>
      <c r="J633" s="56">
        <f>IFERROR(VLOOKUP(MYRANKS_H[[#This Row],[IDFANGRAPHS]],STEAMER_H[],COLUMN(STEAMER_H[H]),FALSE),0)</f>
        <v>0</v>
      </c>
      <c r="K633" s="56">
        <f>IFERROR(VLOOKUP(MYRANKS_H[[#This Row],[IDFANGRAPHS]],STEAMER_H[],COLUMN(STEAMER_H[2B]),FALSE),0)</f>
        <v>0</v>
      </c>
      <c r="L633" s="56">
        <f>IFERROR(VLOOKUP(MYRANKS_H[[#This Row],[IDFANGRAPHS]],STEAMER_H[],COLUMN(STEAMER_H[3B]),FALSE),0)</f>
        <v>0</v>
      </c>
      <c r="M633" s="56">
        <f>IFERROR(VLOOKUP(MYRANKS_H[[#This Row],[IDFANGRAPHS]],STEAMER_H[],COLUMN(STEAMER_H[HR]),FALSE),0)</f>
        <v>0</v>
      </c>
      <c r="N633" s="56">
        <f>IFERROR(VLOOKUP(MYRANKS_H[[#This Row],[IDFANGRAPHS]],STEAMER_H[],COLUMN(STEAMER_H[R]),FALSE),0)</f>
        <v>0</v>
      </c>
      <c r="O633" s="56">
        <f>IFERROR(VLOOKUP(MYRANKS_H[[#This Row],[IDFANGRAPHS]],STEAMER_H[],COLUMN(STEAMER_H[RBI]),FALSE),0)</f>
        <v>0</v>
      </c>
      <c r="P633" s="56">
        <f>IFERROR(VLOOKUP(MYRANKS_H[[#This Row],[IDFANGRAPHS]],STEAMER_H[],COLUMN(STEAMER_H[BB]),FALSE),0)</f>
        <v>0</v>
      </c>
      <c r="Q633" s="56">
        <f>IFERROR(VLOOKUP(MYRANKS_H[[#This Row],[IDFANGRAPHS]],STEAMER_H[],COLUMN(STEAMER_H[HBP]),FALSE),0)</f>
        <v>0</v>
      </c>
      <c r="R633" s="56">
        <f>IFERROR(VLOOKUP(MYRANKS_H[[#This Row],[IDFANGRAPHS]],STEAMER_H[],COLUMN(STEAMER_H[SO]),FALSE),0)</f>
        <v>0</v>
      </c>
      <c r="S633" s="56">
        <f>IFERROR(VLOOKUP(MYRANKS_H[[#This Row],[IDFANGRAPHS]],STEAMER_H[],COLUMN(STEAMER_H[SB]),FALSE),0)</f>
        <v>0</v>
      </c>
      <c r="T633" s="19">
        <f>IFERROR(MYRANKS_H[[#This Row],[H]]/MYRANKS_H[[#This Row],[AB]],0)</f>
        <v>0</v>
      </c>
      <c r="U633" s="19">
        <f>IFERROR((MYRANKS_H[[#This Row],[H]]+MYRANKS_H[[#This Row],[BB]]+MYRANKS_H[[#This Row],[HBP]])/(MYRANKS_H[[#This Row],[AB]]+MYRANKS_H[[#This Row],[BB]]+MYRANKS_H[[#This Row],[HBP]]),0)</f>
        <v>0</v>
      </c>
      <c r="V633" s="19">
        <f>IFERROR((MYRANKS_H[[#This Row],[H]]+MYRANKS_H[[#This Row],[2B]]+2*MYRANKS_H[[#This Row],[3B]]+3*MYRANKS_H[[#This Row],[HR]])/MYRANKS_H[[#This Row],[AB]],0)</f>
        <v>0</v>
      </c>
      <c r="W63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3" s="27">
        <f>VLOOKUP(MYRANKS_H[[#This Row],[POS]],REPLACEMENT_LEVEL[],3,FALSE)</f>
        <v>0</v>
      </c>
      <c r="Y633" s="27">
        <f>MYRANKS_H[[#This Row],[PROJ PTS]]-MYRANKS_H[[#This Row],[REPL LEVEL]]</f>
        <v>0</v>
      </c>
      <c r="Z633" s="27">
        <f>RANK(MYRANKS_H[[#This Row],[POINTS OVER REPL]],MYRANKS_H[POINTS OVER REPL])</f>
        <v>1</v>
      </c>
      <c r="AA633" s="29">
        <f>IF(MYRANKS_H[[#This Row],[RANK]]&lt;=TOTAL_HITTERS_DRAFTED,MYRANKS_H[[#This Row],[POINTS OVER REPL]],0)</f>
        <v>0</v>
      </c>
      <c r="AB633" s="35">
        <f>MYRANKS_H[[#This Row],[POINTS OVER REPL]]*DOLLAR_VALUE_PER_POINT+1</f>
        <v>1</v>
      </c>
      <c r="AC633" s="35"/>
      <c r="AD633" s="29">
        <f>IF(AND(MYRANKS_H[[#This Row],[RANK]]&lt;=(TOTAL_HITTERS_DRAFTED-HITTERS_BELOW_REPL_DRAFTED),MYRANKS_H[[#This Row],[$ACTUAL]]=""),MYRANKS_H[[#This Row],[POINTS OVER REPL]],0)</f>
        <v>0</v>
      </c>
      <c r="AE633" s="35">
        <f>IF(MYRANKS_H[[#This Row],[$ACTUAL]]="",MYRANKS_H[[#This Row],[POINTS OVER REPL]]*REMAINING_DOLLAR_VALUE_PER_POINT+1,0)</f>
        <v>1</v>
      </c>
    </row>
    <row r="634" spans="1:31" ht="15" customHeight="1" x14ac:dyDescent="0.25">
      <c r="A634" s="6" t="s">
        <v>13269</v>
      </c>
      <c r="B634" s="14" t="str">
        <f>VLOOKUP(MYRANKS_H[[#This Row],[PLAYERID]],PLAYERIDMAP2[],COLUMN(PLAYERIDMAP2[LASTNAME]),FALSE)</f>
        <v>Janish</v>
      </c>
      <c r="C634" s="14" t="str">
        <f>VLOOKUP(MYRANKS_H[[#This Row],[PLAYERID]],PLAYERIDMAP2[],COLUMN(PLAYERIDMAP2[FIRSTNAME]),FALSE)</f>
        <v>Paul</v>
      </c>
      <c r="D634" s="14" t="str">
        <f>MYRANKS_H[[#This Row],[FNAME]]&amp;" "&amp;MYRANKS_H[[#This Row],[LNAME]]</f>
        <v>Paul Janish</v>
      </c>
      <c r="E634" s="14" t="str">
        <f>VLOOKUP(MYRANKS_H[[#This Row],[PLAYERID]],PLAYERIDMAP2[],COLUMN(PLAYERIDMAP2[TEAM]),FALSE)</f>
        <v>ATL</v>
      </c>
      <c r="F634" s="14" t="str">
        <f>VLOOKUP(MYRANKS_H[[#This Row],[PLAYERID]],PLAYERIDMAP2[],COLUMN(PLAYERIDMAP2[POS]),FALSE)</f>
        <v>SS</v>
      </c>
      <c r="G634" s="14">
        <f>IFERROR(VALUE(VLOOKUP(MYRANKS_H[[#This Row],[PLAYERID]],PLAYERIDMAP2[],COLUMN(PLAYERIDMAP2[IDFANGRAPHS]),FALSE)),VLOOKUP(MYRANKS_H[[#This Row],[PLAYERID]],PLAYERIDMAP2[],COLUMN(PLAYERIDMAP2[IDFANGRAPHS]),FALSE))</f>
        <v>7412</v>
      </c>
      <c r="H634" s="56">
        <f>IFERROR(VLOOKUP(MYRANKS_H[[#This Row],[IDFANGRAPHS]],STEAMER_H[],COLUMN(STEAMER_H[PA]),FALSE),0)</f>
        <v>1</v>
      </c>
      <c r="I634" s="56">
        <f>IFERROR(VLOOKUP(MYRANKS_H[[#This Row],[IDFANGRAPHS]],STEAMER_H[],COLUMN(STEAMER_H[AB]),FALSE),0)</f>
        <v>1</v>
      </c>
      <c r="J634" s="56">
        <f>IFERROR(VLOOKUP(MYRANKS_H[[#This Row],[IDFANGRAPHS]],STEAMER_H[],COLUMN(STEAMER_H[H]),FALSE),0)</f>
        <v>0</v>
      </c>
      <c r="K634" s="56">
        <f>IFERROR(VLOOKUP(MYRANKS_H[[#This Row],[IDFANGRAPHS]],STEAMER_H[],COLUMN(STEAMER_H[2B]),FALSE),0)</f>
        <v>0</v>
      </c>
      <c r="L634" s="56">
        <f>IFERROR(VLOOKUP(MYRANKS_H[[#This Row],[IDFANGRAPHS]],STEAMER_H[],COLUMN(STEAMER_H[3B]),FALSE),0)</f>
        <v>0</v>
      </c>
      <c r="M634" s="56">
        <f>IFERROR(VLOOKUP(MYRANKS_H[[#This Row],[IDFANGRAPHS]],STEAMER_H[],COLUMN(STEAMER_H[HR]),FALSE),0)</f>
        <v>0</v>
      </c>
      <c r="N634" s="56">
        <f>IFERROR(VLOOKUP(MYRANKS_H[[#This Row],[IDFANGRAPHS]],STEAMER_H[],COLUMN(STEAMER_H[R]),FALSE),0)</f>
        <v>0</v>
      </c>
      <c r="O634" s="56">
        <f>IFERROR(VLOOKUP(MYRANKS_H[[#This Row],[IDFANGRAPHS]],STEAMER_H[],COLUMN(STEAMER_H[RBI]),FALSE),0)</f>
        <v>0</v>
      </c>
      <c r="P634" s="56">
        <f>IFERROR(VLOOKUP(MYRANKS_H[[#This Row],[IDFANGRAPHS]],STEAMER_H[],COLUMN(STEAMER_H[BB]),FALSE),0)</f>
        <v>0</v>
      </c>
      <c r="Q634" s="56">
        <f>IFERROR(VLOOKUP(MYRANKS_H[[#This Row],[IDFANGRAPHS]],STEAMER_H[],COLUMN(STEAMER_H[HBP]),FALSE),0)</f>
        <v>0</v>
      </c>
      <c r="R634" s="56">
        <f>IFERROR(VLOOKUP(MYRANKS_H[[#This Row],[IDFANGRAPHS]],STEAMER_H[],COLUMN(STEAMER_H[SO]),FALSE),0)</f>
        <v>0</v>
      </c>
      <c r="S634" s="56">
        <f>IFERROR(VLOOKUP(MYRANKS_H[[#This Row],[IDFANGRAPHS]],STEAMER_H[],COLUMN(STEAMER_H[SB]),FALSE),0)</f>
        <v>0</v>
      </c>
      <c r="T634" s="19">
        <f>IFERROR(MYRANKS_H[[#This Row],[H]]/MYRANKS_H[[#This Row],[AB]],0)</f>
        <v>0</v>
      </c>
      <c r="U634" s="19">
        <f>IFERROR((MYRANKS_H[[#This Row],[H]]+MYRANKS_H[[#This Row],[BB]]+MYRANKS_H[[#This Row],[HBP]])/(MYRANKS_H[[#This Row],[AB]]+MYRANKS_H[[#This Row],[BB]]+MYRANKS_H[[#This Row],[HBP]]),0)</f>
        <v>0</v>
      </c>
      <c r="V634" s="19">
        <f>IFERROR((MYRANKS_H[[#This Row],[H]]+MYRANKS_H[[#This Row],[2B]]+2*MYRANKS_H[[#This Row],[3B]]+3*MYRANKS_H[[#This Row],[HR]])/MYRANKS_H[[#This Row],[AB]],0)</f>
        <v>0</v>
      </c>
      <c r="W63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4" s="27">
        <f>VLOOKUP(MYRANKS_H[[#This Row],[POS]],REPLACEMENT_LEVEL[],3,FALSE)</f>
        <v>0</v>
      </c>
      <c r="Y634" s="27">
        <f>MYRANKS_H[[#This Row],[PROJ PTS]]-MYRANKS_H[[#This Row],[REPL LEVEL]]</f>
        <v>0</v>
      </c>
      <c r="Z634" s="27">
        <f>RANK(MYRANKS_H[[#This Row],[POINTS OVER REPL]],MYRANKS_H[POINTS OVER REPL])</f>
        <v>1</v>
      </c>
      <c r="AA634" s="29">
        <f>IF(MYRANKS_H[[#This Row],[RANK]]&lt;=TOTAL_HITTERS_DRAFTED,MYRANKS_H[[#This Row],[POINTS OVER REPL]],0)</f>
        <v>0</v>
      </c>
      <c r="AB634" s="35">
        <f>MYRANKS_H[[#This Row],[POINTS OVER REPL]]*DOLLAR_VALUE_PER_POINT+1</f>
        <v>1</v>
      </c>
      <c r="AC634" s="35"/>
      <c r="AD634" s="29">
        <f>IF(AND(MYRANKS_H[[#This Row],[RANK]]&lt;=(TOTAL_HITTERS_DRAFTED-HITTERS_BELOW_REPL_DRAFTED),MYRANKS_H[[#This Row],[$ACTUAL]]=""),MYRANKS_H[[#This Row],[POINTS OVER REPL]],0)</f>
        <v>0</v>
      </c>
      <c r="AE634" s="35">
        <f>IF(MYRANKS_H[[#This Row],[$ACTUAL]]="",MYRANKS_H[[#This Row],[POINTS OVER REPL]]*REMAINING_DOLLAR_VALUE_PER_POINT+1,0)</f>
        <v>1</v>
      </c>
    </row>
    <row r="635" spans="1:31" ht="15" customHeight="1" x14ac:dyDescent="0.25">
      <c r="A635" s="64" t="s">
        <v>13306</v>
      </c>
      <c r="B635" s="14" t="str">
        <f>VLOOKUP(MYRANKS_H[[#This Row],[PLAYERID]],PLAYERIDMAP2[],COLUMN(PLAYERIDMAP2[LASTNAME]),FALSE)</f>
        <v>Jeter</v>
      </c>
      <c r="C635" s="14" t="str">
        <f>VLOOKUP(MYRANKS_H[[#This Row],[PLAYERID]],PLAYERIDMAP2[],COLUMN(PLAYERIDMAP2[FIRSTNAME]),FALSE)</f>
        <v>Derek</v>
      </c>
      <c r="D635" s="14" t="str">
        <f>MYRANKS_H[[#This Row],[FNAME]]&amp;" "&amp;MYRANKS_H[[#This Row],[LNAME]]</f>
        <v>Derek Jeter</v>
      </c>
      <c r="E635" s="14" t="str">
        <f>VLOOKUP(MYRANKS_H[[#This Row],[PLAYERID]],PLAYERIDMAP2[],COLUMN(PLAYERIDMAP2[TEAM]),FALSE)</f>
        <v>N/A</v>
      </c>
      <c r="F635" s="14" t="str">
        <f>VLOOKUP(MYRANKS_H[[#This Row],[PLAYERID]],PLAYERIDMAP2[],COLUMN(PLAYERIDMAP2[POS]),FALSE)</f>
        <v>SS</v>
      </c>
      <c r="G635" s="14">
        <f>IFERROR(VALUE(VLOOKUP(MYRANKS_H[[#This Row],[PLAYERID]],PLAYERIDMAP2[],COLUMN(PLAYERIDMAP2[IDFANGRAPHS]),FALSE)),VLOOKUP(MYRANKS_H[[#This Row],[PLAYERID]],PLAYERIDMAP2[],COLUMN(PLAYERIDMAP2[IDFANGRAPHS]),FALSE))</f>
        <v>826</v>
      </c>
      <c r="H635" s="56">
        <f>IFERROR(VLOOKUP(MYRANKS_H[[#This Row],[IDFANGRAPHS]],STEAMER_H[],COLUMN(STEAMER_H[PA]),FALSE),0)</f>
        <v>1</v>
      </c>
      <c r="I635" s="56">
        <f>IFERROR(VLOOKUP(MYRANKS_H[[#This Row],[IDFANGRAPHS]],STEAMER_H[],COLUMN(STEAMER_H[AB]),FALSE),0)</f>
        <v>1</v>
      </c>
      <c r="J635" s="56">
        <f>IFERROR(VLOOKUP(MYRANKS_H[[#This Row],[IDFANGRAPHS]],STEAMER_H[],COLUMN(STEAMER_H[H]),FALSE),0)</f>
        <v>0</v>
      </c>
      <c r="K635" s="56">
        <f>IFERROR(VLOOKUP(MYRANKS_H[[#This Row],[IDFANGRAPHS]],STEAMER_H[],COLUMN(STEAMER_H[2B]),FALSE),0)</f>
        <v>0</v>
      </c>
      <c r="L635" s="56">
        <f>IFERROR(VLOOKUP(MYRANKS_H[[#This Row],[IDFANGRAPHS]],STEAMER_H[],COLUMN(STEAMER_H[3B]),FALSE),0)</f>
        <v>0</v>
      </c>
      <c r="M635" s="56">
        <f>IFERROR(VLOOKUP(MYRANKS_H[[#This Row],[IDFANGRAPHS]],STEAMER_H[],COLUMN(STEAMER_H[HR]),FALSE),0)</f>
        <v>0</v>
      </c>
      <c r="N635" s="56">
        <f>IFERROR(VLOOKUP(MYRANKS_H[[#This Row],[IDFANGRAPHS]],STEAMER_H[],COLUMN(STEAMER_H[R]),FALSE),0)</f>
        <v>0</v>
      </c>
      <c r="O635" s="56">
        <f>IFERROR(VLOOKUP(MYRANKS_H[[#This Row],[IDFANGRAPHS]],STEAMER_H[],COLUMN(STEAMER_H[RBI]),FALSE),0)</f>
        <v>0</v>
      </c>
      <c r="P635" s="56">
        <f>IFERROR(VLOOKUP(MYRANKS_H[[#This Row],[IDFANGRAPHS]],STEAMER_H[],COLUMN(STEAMER_H[BB]),FALSE),0)</f>
        <v>0</v>
      </c>
      <c r="Q635" s="56">
        <f>IFERROR(VLOOKUP(MYRANKS_H[[#This Row],[IDFANGRAPHS]],STEAMER_H[],COLUMN(STEAMER_H[HBP]),FALSE),0)</f>
        <v>0</v>
      </c>
      <c r="R635" s="56">
        <f>IFERROR(VLOOKUP(MYRANKS_H[[#This Row],[IDFANGRAPHS]],STEAMER_H[],COLUMN(STEAMER_H[SO]),FALSE),0)</f>
        <v>0</v>
      </c>
      <c r="S635" s="56">
        <f>IFERROR(VLOOKUP(MYRANKS_H[[#This Row],[IDFANGRAPHS]],STEAMER_H[],COLUMN(STEAMER_H[SB]),FALSE),0)</f>
        <v>0</v>
      </c>
      <c r="T635" s="57">
        <f>IFERROR(MYRANKS_H[[#This Row],[H]]/MYRANKS_H[[#This Row],[AB]],0)</f>
        <v>0</v>
      </c>
      <c r="U635" s="57">
        <f>IFERROR((MYRANKS_H[[#This Row],[H]]+MYRANKS_H[[#This Row],[BB]]+MYRANKS_H[[#This Row],[HBP]])/(MYRANKS_H[[#This Row],[AB]]+MYRANKS_H[[#This Row],[BB]]+MYRANKS_H[[#This Row],[HBP]]),0)</f>
        <v>0</v>
      </c>
      <c r="V635" s="57">
        <f>IFERROR((MYRANKS_H[[#This Row],[H]]+MYRANKS_H[[#This Row],[2B]]+2*MYRANKS_H[[#This Row],[3B]]+3*MYRANKS_H[[#This Row],[HR]])/MYRANKS_H[[#This Row],[AB]],0)</f>
        <v>0</v>
      </c>
      <c r="W63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5" s="56">
        <f>VLOOKUP(MYRANKS_H[[#This Row],[POS]],REPLACEMENT_LEVEL[],3,FALSE)</f>
        <v>0</v>
      </c>
      <c r="Y635" s="56">
        <f>MYRANKS_H[[#This Row],[PROJ PTS]]-MYRANKS_H[[#This Row],[REPL LEVEL]]</f>
        <v>0</v>
      </c>
      <c r="Z635" s="56">
        <f>RANK(MYRANKS_H[[#This Row],[POINTS OVER REPL]],MYRANKS_H[POINTS OVER REPL])</f>
        <v>1</v>
      </c>
      <c r="AA635" s="56">
        <f>IF(MYRANKS_H[[#This Row],[RANK]]&lt;=TOTAL_HITTERS_DRAFTED,MYRANKS_H[[#This Row],[POINTS OVER REPL]],0)</f>
        <v>0</v>
      </c>
      <c r="AB635" s="58">
        <f>MYRANKS_H[[#This Row],[POINTS OVER REPL]]*DOLLAR_VALUE_PER_POINT+1</f>
        <v>1</v>
      </c>
      <c r="AC635" s="56"/>
      <c r="AD635" s="56">
        <f>IF(AND(MYRANKS_H[[#This Row],[RANK]]&lt;=(TOTAL_HITTERS_DRAFTED-HITTERS_BELOW_REPL_DRAFTED),MYRANKS_H[[#This Row],[$ACTUAL]]=""),MYRANKS_H[[#This Row],[POINTS OVER REPL]],0)</f>
        <v>0</v>
      </c>
      <c r="AE635" s="59">
        <f>IF(MYRANKS_H[[#This Row],[$ACTUAL]]="",MYRANKS_H[[#This Row],[POINTS OVER REPL]]*REMAINING_DOLLAR_VALUE_PER_POINT+1,0)</f>
        <v>1</v>
      </c>
    </row>
    <row r="636" spans="1:31" ht="15" customHeight="1" x14ac:dyDescent="0.25">
      <c r="A636" s="6" t="s">
        <v>13309</v>
      </c>
      <c r="B636" s="14" t="str">
        <f>VLOOKUP(MYRANKS_H[[#This Row],[PLAYERID]],PLAYERIDMAP2[],COLUMN(PLAYERIDMAP2[LASTNAME]),FALSE)</f>
        <v>Jimenez</v>
      </c>
      <c r="C636" s="14" t="str">
        <f>VLOOKUP(MYRANKS_H[[#This Row],[PLAYERID]],PLAYERIDMAP2[],COLUMN(PLAYERIDMAP2[FIRSTNAME]),FALSE)</f>
        <v>A.J.</v>
      </c>
      <c r="D636" s="14" t="str">
        <f>MYRANKS_H[[#This Row],[FNAME]]&amp;" "&amp;MYRANKS_H[[#This Row],[LNAME]]</f>
        <v>A.J. Jimenez</v>
      </c>
      <c r="E636" s="14" t="str">
        <f>VLOOKUP(MYRANKS_H[[#This Row],[PLAYERID]],PLAYERIDMAP2[],COLUMN(PLAYERIDMAP2[TEAM]),FALSE)</f>
        <v>TOR</v>
      </c>
      <c r="F636" s="14" t="str">
        <f>VLOOKUP(MYRANKS_H[[#This Row],[PLAYERID]],PLAYERIDMAP2[],COLUMN(PLAYERIDMAP2[POS]),FALSE)</f>
        <v>C</v>
      </c>
      <c r="G636" s="14" t="str">
        <f>IFERROR(VALUE(VLOOKUP(MYRANKS_H[[#This Row],[PLAYERID]],PLAYERIDMAP2[],COLUMN(PLAYERIDMAP2[IDFANGRAPHS]),FALSE)),VLOOKUP(MYRANKS_H[[#This Row],[PLAYERID]],PLAYERIDMAP2[],COLUMN(PLAYERIDMAP2[IDFANGRAPHS]),FALSE))</f>
        <v>sa454887</v>
      </c>
      <c r="H636" s="56">
        <f>IFERROR(VLOOKUP(MYRANKS_H[[#This Row],[IDFANGRAPHS]],STEAMER_H[],COLUMN(STEAMER_H[PA]),FALSE),0)</f>
        <v>31</v>
      </c>
      <c r="I636" s="56">
        <f>IFERROR(VLOOKUP(MYRANKS_H[[#This Row],[IDFANGRAPHS]],STEAMER_H[],COLUMN(STEAMER_H[AB]),FALSE),0)</f>
        <v>29</v>
      </c>
      <c r="J636" s="56">
        <f>IFERROR(VLOOKUP(MYRANKS_H[[#This Row],[IDFANGRAPHS]],STEAMER_H[],COLUMN(STEAMER_H[H]),FALSE),0)</f>
        <v>7</v>
      </c>
      <c r="K636" s="56">
        <f>IFERROR(VLOOKUP(MYRANKS_H[[#This Row],[IDFANGRAPHS]],STEAMER_H[],COLUMN(STEAMER_H[2B]),FALSE),0)</f>
        <v>2</v>
      </c>
      <c r="L636" s="56">
        <f>IFERROR(VLOOKUP(MYRANKS_H[[#This Row],[IDFANGRAPHS]],STEAMER_H[],COLUMN(STEAMER_H[3B]),FALSE),0)</f>
        <v>0</v>
      </c>
      <c r="M636" s="56">
        <f>IFERROR(VLOOKUP(MYRANKS_H[[#This Row],[IDFANGRAPHS]],STEAMER_H[],COLUMN(STEAMER_H[HR]),FALSE),0)</f>
        <v>0</v>
      </c>
      <c r="N636" s="56">
        <f>IFERROR(VLOOKUP(MYRANKS_H[[#This Row],[IDFANGRAPHS]],STEAMER_H[],COLUMN(STEAMER_H[R]),FALSE),0)</f>
        <v>3</v>
      </c>
      <c r="O636" s="56">
        <f>IFERROR(VLOOKUP(MYRANKS_H[[#This Row],[IDFANGRAPHS]],STEAMER_H[],COLUMN(STEAMER_H[RBI]),FALSE),0)</f>
        <v>3</v>
      </c>
      <c r="P636" s="56">
        <f>IFERROR(VLOOKUP(MYRANKS_H[[#This Row],[IDFANGRAPHS]],STEAMER_H[],COLUMN(STEAMER_H[BB]),FALSE),0)</f>
        <v>1</v>
      </c>
      <c r="Q636" s="56">
        <f>IFERROR(VLOOKUP(MYRANKS_H[[#This Row],[IDFANGRAPHS]],STEAMER_H[],COLUMN(STEAMER_H[HBP]),FALSE),0)</f>
        <v>0</v>
      </c>
      <c r="R636" s="56">
        <f>IFERROR(VLOOKUP(MYRANKS_H[[#This Row],[IDFANGRAPHS]],STEAMER_H[],COLUMN(STEAMER_H[SO]),FALSE),0)</f>
        <v>6</v>
      </c>
      <c r="S636" s="56">
        <f>IFERROR(VLOOKUP(MYRANKS_H[[#This Row],[IDFANGRAPHS]],STEAMER_H[],COLUMN(STEAMER_H[SB]),FALSE),0)</f>
        <v>0</v>
      </c>
      <c r="T636" s="19">
        <f>IFERROR(MYRANKS_H[[#This Row],[H]]/MYRANKS_H[[#This Row],[AB]],0)</f>
        <v>0.2413793103448276</v>
      </c>
      <c r="U636" s="19">
        <f>IFERROR((MYRANKS_H[[#This Row],[H]]+MYRANKS_H[[#This Row],[BB]]+MYRANKS_H[[#This Row],[HBP]])/(MYRANKS_H[[#This Row],[AB]]+MYRANKS_H[[#This Row],[BB]]+MYRANKS_H[[#This Row],[HBP]]),0)</f>
        <v>0.26666666666666666</v>
      </c>
      <c r="V636" s="19">
        <f>IFERROR((MYRANKS_H[[#This Row],[H]]+MYRANKS_H[[#This Row],[2B]]+2*MYRANKS_H[[#This Row],[3B]]+3*MYRANKS_H[[#This Row],[HR]])/MYRANKS_H[[#This Row],[AB]],0)</f>
        <v>0.31034482758620691</v>
      </c>
      <c r="W63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6" s="27">
        <f>VLOOKUP(MYRANKS_H[[#This Row],[POS]],REPLACEMENT_LEVEL[],3,FALSE)</f>
        <v>0</v>
      </c>
      <c r="Y636" s="27">
        <f>MYRANKS_H[[#This Row],[PROJ PTS]]-MYRANKS_H[[#This Row],[REPL LEVEL]]</f>
        <v>0</v>
      </c>
      <c r="Z636" s="27">
        <f>RANK(MYRANKS_H[[#This Row],[POINTS OVER REPL]],MYRANKS_H[POINTS OVER REPL])</f>
        <v>1</v>
      </c>
      <c r="AA636" s="29">
        <f>IF(MYRANKS_H[[#This Row],[RANK]]&lt;=TOTAL_HITTERS_DRAFTED,MYRANKS_H[[#This Row],[POINTS OVER REPL]],0)</f>
        <v>0</v>
      </c>
      <c r="AB636" s="35">
        <f>MYRANKS_H[[#This Row],[POINTS OVER REPL]]*DOLLAR_VALUE_PER_POINT+1</f>
        <v>1</v>
      </c>
      <c r="AC636" s="35"/>
      <c r="AD636" s="29">
        <f>IF(AND(MYRANKS_H[[#This Row],[RANK]]&lt;=(TOTAL_HITTERS_DRAFTED-HITTERS_BELOW_REPL_DRAFTED),MYRANKS_H[[#This Row],[$ACTUAL]]=""),MYRANKS_H[[#This Row],[POINTS OVER REPL]],0)</f>
        <v>0</v>
      </c>
      <c r="AE636" s="35">
        <f>IF(MYRANKS_H[[#This Row],[$ACTUAL]]="",MYRANKS_H[[#This Row],[POINTS OVER REPL]]*REMAINING_DOLLAR_VALUE_PER_POINT+1,0)</f>
        <v>1</v>
      </c>
    </row>
    <row r="637" spans="1:31" ht="15" customHeight="1" x14ac:dyDescent="0.25">
      <c r="A637" s="2" t="s">
        <v>13320</v>
      </c>
      <c r="B637" s="14" t="str">
        <f>VLOOKUP(MYRANKS_H[[#This Row],[PLAYERID]],PLAYERIDMAP2[],COLUMN(PLAYERIDMAP2[LASTNAME]),FALSE)</f>
        <v>Johnson</v>
      </c>
      <c r="C637" s="14" t="str">
        <f>VLOOKUP(MYRANKS_H[[#This Row],[PLAYERID]],PLAYERIDMAP2[],COLUMN(PLAYERIDMAP2[FIRSTNAME]),FALSE)</f>
        <v>Dan</v>
      </c>
      <c r="D637" s="14" t="str">
        <f>MYRANKS_H[[#This Row],[FNAME]]&amp;" "&amp;MYRANKS_H[[#This Row],[LNAME]]</f>
        <v>Dan Johnson</v>
      </c>
      <c r="E637" s="14" t="str">
        <f>VLOOKUP(MYRANKS_H[[#This Row],[PLAYERID]],PLAYERIDMAP2[],COLUMN(PLAYERIDMAP2[TEAM]),FALSE)</f>
        <v>STL</v>
      </c>
      <c r="F637" s="14" t="str">
        <f>VLOOKUP(MYRANKS_H[[#This Row],[PLAYERID]],PLAYERIDMAP2[],COLUMN(PLAYERIDMAP2[POS]),FALSE)</f>
        <v>1B</v>
      </c>
      <c r="G637" s="14">
        <f>IFERROR(VALUE(VLOOKUP(MYRANKS_H[[#This Row],[PLAYERID]],PLAYERIDMAP2[],COLUMN(PLAYERIDMAP2[IDFANGRAPHS]),FALSE)),VLOOKUP(MYRANKS_H[[#This Row],[PLAYERID]],PLAYERIDMAP2[],COLUMN(PLAYERIDMAP2[IDFANGRAPHS]),FALSE))</f>
        <v>2167</v>
      </c>
      <c r="H637" s="56">
        <f>IFERROR(VLOOKUP(MYRANKS_H[[#This Row],[IDFANGRAPHS]],STEAMER_H[],COLUMN(STEAMER_H[PA]),FALSE),0)</f>
        <v>1</v>
      </c>
      <c r="I637" s="56">
        <f>IFERROR(VLOOKUP(MYRANKS_H[[#This Row],[IDFANGRAPHS]],STEAMER_H[],COLUMN(STEAMER_H[AB]),FALSE),0)</f>
        <v>1</v>
      </c>
      <c r="J637" s="56">
        <f>IFERROR(VLOOKUP(MYRANKS_H[[#This Row],[IDFANGRAPHS]],STEAMER_H[],COLUMN(STEAMER_H[H]),FALSE),0)</f>
        <v>0</v>
      </c>
      <c r="K637" s="56">
        <f>IFERROR(VLOOKUP(MYRANKS_H[[#This Row],[IDFANGRAPHS]],STEAMER_H[],COLUMN(STEAMER_H[2B]),FALSE),0)</f>
        <v>0</v>
      </c>
      <c r="L637" s="56">
        <f>IFERROR(VLOOKUP(MYRANKS_H[[#This Row],[IDFANGRAPHS]],STEAMER_H[],COLUMN(STEAMER_H[3B]),FALSE),0)</f>
        <v>0</v>
      </c>
      <c r="M637" s="56">
        <f>IFERROR(VLOOKUP(MYRANKS_H[[#This Row],[IDFANGRAPHS]],STEAMER_H[],COLUMN(STEAMER_H[HR]),FALSE),0)</f>
        <v>0</v>
      </c>
      <c r="N637" s="56">
        <f>IFERROR(VLOOKUP(MYRANKS_H[[#This Row],[IDFANGRAPHS]],STEAMER_H[],COLUMN(STEAMER_H[R]),FALSE),0)</f>
        <v>0</v>
      </c>
      <c r="O637" s="56">
        <f>IFERROR(VLOOKUP(MYRANKS_H[[#This Row],[IDFANGRAPHS]],STEAMER_H[],COLUMN(STEAMER_H[RBI]),FALSE),0)</f>
        <v>0</v>
      </c>
      <c r="P637" s="56">
        <f>IFERROR(VLOOKUP(MYRANKS_H[[#This Row],[IDFANGRAPHS]],STEAMER_H[],COLUMN(STEAMER_H[BB]),FALSE),0)</f>
        <v>0</v>
      </c>
      <c r="Q637" s="56">
        <f>IFERROR(VLOOKUP(MYRANKS_H[[#This Row],[IDFANGRAPHS]],STEAMER_H[],COLUMN(STEAMER_H[HBP]),FALSE),0)</f>
        <v>0</v>
      </c>
      <c r="R637" s="56">
        <f>IFERROR(VLOOKUP(MYRANKS_H[[#This Row],[IDFANGRAPHS]],STEAMER_H[],COLUMN(STEAMER_H[SO]),FALSE),0)</f>
        <v>0</v>
      </c>
      <c r="S637" s="56">
        <f>IFERROR(VLOOKUP(MYRANKS_H[[#This Row],[IDFANGRAPHS]],STEAMER_H[],COLUMN(STEAMER_H[SB]),FALSE),0)</f>
        <v>0</v>
      </c>
      <c r="T637" s="19">
        <f>IFERROR(MYRANKS_H[[#This Row],[H]]/MYRANKS_H[[#This Row],[AB]],0)</f>
        <v>0</v>
      </c>
      <c r="U637" s="19">
        <f>IFERROR((MYRANKS_H[[#This Row],[H]]+MYRANKS_H[[#This Row],[BB]]+MYRANKS_H[[#This Row],[HBP]])/(MYRANKS_H[[#This Row],[AB]]+MYRANKS_H[[#This Row],[BB]]+MYRANKS_H[[#This Row],[HBP]]),0)</f>
        <v>0</v>
      </c>
      <c r="V637" s="19">
        <f>IFERROR((MYRANKS_H[[#This Row],[H]]+MYRANKS_H[[#This Row],[2B]]+2*MYRANKS_H[[#This Row],[3B]]+3*MYRANKS_H[[#This Row],[HR]])/MYRANKS_H[[#This Row],[AB]],0)</f>
        <v>0</v>
      </c>
      <c r="W63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7" s="27">
        <f>VLOOKUP(MYRANKS_H[[#This Row],[POS]],REPLACEMENT_LEVEL[],3,FALSE)</f>
        <v>0</v>
      </c>
      <c r="Y637" s="27">
        <f>MYRANKS_H[[#This Row],[PROJ PTS]]-MYRANKS_H[[#This Row],[REPL LEVEL]]</f>
        <v>0</v>
      </c>
      <c r="Z637" s="27">
        <f>RANK(MYRANKS_H[[#This Row],[POINTS OVER REPL]],MYRANKS_H[POINTS OVER REPL])</f>
        <v>1</v>
      </c>
      <c r="AA637" s="29">
        <f>IF(MYRANKS_H[[#This Row],[RANK]]&lt;=TOTAL_HITTERS_DRAFTED,MYRANKS_H[[#This Row],[POINTS OVER REPL]],0)</f>
        <v>0</v>
      </c>
      <c r="AB637" s="35">
        <f>MYRANKS_H[[#This Row],[POINTS OVER REPL]]*DOLLAR_VALUE_PER_POINT+1</f>
        <v>1</v>
      </c>
      <c r="AC637" s="35"/>
      <c r="AD637" s="29">
        <f>IF(AND(MYRANKS_H[[#This Row],[RANK]]&lt;=(TOTAL_HITTERS_DRAFTED-HITTERS_BELOW_REPL_DRAFTED),MYRANKS_H[[#This Row],[$ACTUAL]]=""),MYRANKS_H[[#This Row],[POINTS OVER REPL]],0)</f>
        <v>0</v>
      </c>
      <c r="AE637" s="35">
        <f>IF(MYRANKS_H[[#This Row],[$ACTUAL]]="",MYRANKS_H[[#This Row],[POINTS OVER REPL]]*REMAINING_DOLLAR_VALUE_PER_POINT+1,0)</f>
        <v>1</v>
      </c>
    </row>
    <row r="638" spans="1:31" ht="15" customHeight="1" x14ac:dyDescent="0.25">
      <c r="A638" s="2" t="s">
        <v>13324</v>
      </c>
      <c r="B638" s="14" t="str">
        <f>VLOOKUP(MYRANKS_H[[#This Row],[PLAYERID]],PLAYERIDMAP2[],COLUMN(PLAYERIDMAP2[LASTNAME]),FALSE)</f>
        <v>Johnson</v>
      </c>
      <c r="C638" s="14" t="str">
        <f>VLOOKUP(MYRANKS_H[[#This Row],[PLAYERID]],PLAYERIDMAP2[],COLUMN(PLAYERIDMAP2[FIRSTNAME]),FALSE)</f>
        <v>Elliot</v>
      </c>
      <c r="D638" s="14" t="str">
        <f>MYRANKS_H[[#This Row],[FNAME]]&amp;" "&amp;MYRANKS_H[[#This Row],[LNAME]]</f>
        <v>Elliot Johnson</v>
      </c>
      <c r="E638" s="14" t="str">
        <f>VLOOKUP(MYRANKS_H[[#This Row],[PLAYERID]],PLAYERIDMAP2[],COLUMN(PLAYERIDMAP2[TEAM]),FALSE)</f>
        <v>TB</v>
      </c>
      <c r="F638" s="14" t="str">
        <f>VLOOKUP(MYRANKS_H[[#This Row],[PLAYERID]],PLAYERIDMAP2[],COLUMN(PLAYERIDMAP2[POS]),FALSE)</f>
        <v>OF</v>
      </c>
      <c r="G638" s="14">
        <f>IFERROR(VALUE(VLOOKUP(MYRANKS_H[[#This Row],[PLAYERID]],PLAYERIDMAP2[],COLUMN(PLAYERIDMAP2[IDFANGRAPHS]),FALSE)),VLOOKUP(MYRANKS_H[[#This Row],[PLAYERID]],PLAYERIDMAP2[],COLUMN(PLAYERIDMAP2[IDFANGRAPHS]),FALSE))</f>
        <v>4751</v>
      </c>
      <c r="H638" s="56">
        <f>IFERROR(VLOOKUP(MYRANKS_H[[#This Row],[IDFANGRAPHS]],STEAMER_H[],COLUMN(STEAMER_H[PA]),FALSE),0)</f>
        <v>1</v>
      </c>
      <c r="I638" s="56">
        <f>IFERROR(VLOOKUP(MYRANKS_H[[#This Row],[IDFANGRAPHS]],STEAMER_H[],COLUMN(STEAMER_H[AB]),FALSE),0)</f>
        <v>1</v>
      </c>
      <c r="J638" s="56">
        <f>IFERROR(VLOOKUP(MYRANKS_H[[#This Row],[IDFANGRAPHS]],STEAMER_H[],COLUMN(STEAMER_H[H]),FALSE),0)</f>
        <v>0</v>
      </c>
      <c r="K638" s="56">
        <f>IFERROR(VLOOKUP(MYRANKS_H[[#This Row],[IDFANGRAPHS]],STEAMER_H[],COLUMN(STEAMER_H[2B]),FALSE),0)</f>
        <v>0</v>
      </c>
      <c r="L638" s="56">
        <f>IFERROR(VLOOKUP(MYRANKS_H[[#This Row],[IDFANGRAPHS]],STEAMER_H[],COLUMN(STEAMER_H[3B]),FALSE),0)</f>
        <v>0</v>
      </c>
      <c r="M638" s="56">
        <f>IFERROR(VLOOKUP(MYRANKS_H[[#This Row],[IDFANGRAPHS]],STEAMER_H[],COLUMN(STEAMER_H[HR]),FALSE),0)</f>
        <v>0</v>
      </c>
      <c r="N638" s="56">
        <f>IFERROR(VLOOKUP(MYRANKS_H[[#This Row],[IDFANGRAPHS]],STEAMER_H[],COLUMN(STEAMER_H[R]),FALSE),0)</f>
        <v>0</v>
      </c>
      <c r="O638" s="56">
        <f>IFERROR(VLOOKUP(MYRANKS_H[[#This Row],[IDFANGRAPHS]],STEAMER_H[],COLUMN(STEAMER_H[RBI]),FALSE),0)</f>
        <v>0</v>
      </c>
      <c r="P638" s="56">
        <f>IFERROR(VLOOKUP(MYRANKS_H[[#This Row],[IDFANGRAPHS]],STEAMER_H[],COLUMN(STEAMER_H[BB]),FALSE),0)</f>
        <v>0</v>
      </c>
      <c r="Q638" s="56">
        <f>IFERROR(VLOOKUP(MYRANKS_H[[#This Row],[IDFANGRAPHS]],STEAMER_H[],COLUMN(STEAMER_H[HBP]),FALSE),0)</f>
        <v>0</v>
      </c>
      <c r="R638" s="56">
        <f>IFERROR(VLOOKUP(MYRANKS_H[[#This Row],[IDFANGRAPHS]],STEAMER_H[],COLUMN(STEAMER_H[SO]),FALSE),0)</f>
        <v>0</v>
      </c>
      <c r="S638" s="56">
        <f>IFERROR(VLOOKUP(MYRANKS_H[[#This Row],[IDFANGRAPHS]],STEAMER_H[],COLUMN(STEAMER_H[SB]),FALSE),0)</f>
        <v>0</v>
      </c>
      <c r="T638" s="19">
        <f>IFERROR(MYRANKS_H[[#This Row],[H]]/MYRANKS_H[[#This Row],[AB]],0)</f>
        <v>0</v>
      </c>
      <c r="U638" s="19">
        <f>IFERROR((MYRANKS_H[[#This Row],[H]]+MYRANKS_H[[#This Row],[BB]]+MYRANKS_H[[#This Row],[HBP]])/(MYRANKS_H[[#This Row],[AB]]+MYRANKS_H[[#This Row],[BB]]+MYRANKS_H[[#This Row],[HBP]]),0)</f>
        <v>0</v>
      </c>
      <c r="V638" s="19">
        <f>IFERROR((MYRANKS_H[[#This Row],[H]]+MYRANKS_H[[#This Row],[2B]]+2*MYRANKS_H[[#This Row],[3B]]+3*MYRANKS_H[[#This Row],[HR]])/MYRANKS_H[[#This Row],[AB]],0)</f>
        <v>0</v>
      </c>
      <c r="W63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8" s="27">
        <f>VLOOKUP(MYRANKS_H[[#This Row],[POS]],REPLACEMENT_LEVEL[],3,FALSE)</f>
        <v>0</v>
      </c>
      <c r="Y638" s="27">
        <f>MYRANKS_H[[#This Row],[PROJ PTS]]-MYRANKS_H[[#This Row],[REPL LEVEL]]</f>
        <v>0</v>
      </c>
      <c r="Z638" s="27">
        <f>RANK(MYRANKS_H[[#This Row],[POINTS OVER REPL]],MYRANKS_H[POINTS OVER REPL])</f>
        <v>1</v>
      </c>
      <c r="AA638" s="29">
        <f>IF(MYRANKS_H[[#This Row],[RANK]]&lt;=TOTAL_HITTERS_DRAFTED,MYRANKS_H[[#This Row],[POINTS OVER REPL]],0)</f>
        <v>0</v>
      </c>
      <c r="AB638" s="35">
        <f>MYRANKS_H[[#This Row],[POINTS OVER REPL]]*DOLLAR_VALUE_PER_POINT+1</f>
        <v>1</v>
      </c>
      <c r="AC638" s="35"/>
      <c r="AD638" s="29">
        <f>IF(AND(MYRANKS_H[[#This Row],[RANK]]&lt;=(TOTAL_HITTERS_DRAFTED-HITTERS_BELOW_REPL_DRAFTED),MYRANKS_H[[#This Row],[$ACTUAL]]=""),MYRANKS_H[[#This Row],[POINTS OVER REPL]],0)</f>
        <v>0</v>
      </c>
      <c r="AE638" s="35">
        <f>IF(MYRANKS_H[[#This Row],[$ACTUAL]]="",MYRANKS_H[[#This Row],[POINTS OVER REPL]]*REMAINING_DOLLAR_VALUE_PER_POINT+1,0)</f>
        <v>1</v>
      </c>
    </row>
    <row r="639" spans="1:31" ht="15" customHeight="1" x14ac:dyDescent="0.25">
      <c r="A639" s="2" t="s">
        <v>20402</v>
      </c>
      <c r="B639" s="14" t="str">
        <f>VLOOKUP(MYRANKS_H[[#This Row],[PLAYERID]],PLAYERIDMAP2[],COLUMN(PLAYERIDMAP2[LASTNAME]),FALSE)</f>
        <v>Johnson</v>
      </c>
      <c r="C639" s="14" t="str">
        <f>VLOOKUP(MYRANKS_H[[#This Row],[PLAYERID]],PLAYERIDMAP2[],COLUMN(PLAYERIDMAP2[FIRSTNAME]),FALSE)</f>
        <v>Micah</v>
      </c>
      <c r="D639" s="14" t="str">
        <f>MYRANKS_H[[#This Row],[FNAME]]&amp;" "&amp;MYRANKS_H[[#This Row],[LNAME]]</f>
        <v>Micah Johnson</v>
      </c>
      <c r="E639" s="14" t="str">
        <f>VLOOKUP(MYRANKS_H[[#This Row],[PLAYERID]],PLAYERIDMAP2[],COLUMN(PLAYERIDMAP2[TEAM]),FALSE)</f>
        <v>LAD</v>
      </c>
      <c r="F639" s="14" t="str">
        <f>VLOOKUP(MYRANKS_H[[#This Row],[PLAYERID]],PLAYERIDMAP2[],COLUMN(PLAYERIDMAP2[POS]),FALSE)</f>
        <v>2B</v>
      </c>
      <c r="G639" s="14">
        <f>IFERROR(VALUE(VLOOKUP(MYRANKS_H[[#This Row],[PLAYERID]],PLAYERIDMAP2[],COLUMN(PLAYERIDMAP2[IDFANGRAPHS]),FALSE)),VLOOKUP(MYRANKS_H[[#This Row],[PLAYERID]],PLAYERIDMAP2[],COLUMN(PLAYERIDMAP2[IDFANGRAPHS]),FALSE))</f>
        <v>13809</v>
      </c>
      <c r="H639" s="56">
        <f>IFERROR(VLOOKUP(MYRANKS_H[[#This Row],[IDFANGRAPHS]],STEAMER_H[],COLUMN(STEAMER_H[PA]),FALSE),0)</f>
        <v>52</v>
      </c>
      <c r="I639" s="56">
        <f>IFERROR(VLOOKUP(MYRANKS_H[[#This Row],[IDFANGRAPHS]],STEAMER_H[],COLUMN(STEAMER_H[AB]),FALSE),0)</f>
        <v>47</v>
      </c>
      <c r="J639" s="56">
        <f>IFERROR(VLOOKUP(MYRANKS_H[[#This Row],[IDFANGRAPHS]],STEAMER_H[],COLUMN(STEAMER_H[H]),FALSE),0)</f>
        <v>12</v>
      </c>
      <c r="K639" s="56">
        <f>IFERROR(VLOOKUP(MYRANKS_H[[#This Row],[IDFANGRAPHS]],STEAMER_H[],COLUMN(STEAMER_H[2B]),FALSE),0)</f>
        <v>2</v>
      </c>
      <c r="L639" s="56">
        <f>IFERROR(VLOOKUP(MYRANKS_H[[#This Row],[IDFANGRAPHS]],STEAMER_H[],COLUMN(STEAMER_H[3B]),FALSE),0)</f>
        <v>0</v>
      </c>
      <c r="M639" s="56">
        <f>IFERROR(VLOOKUP(MYRANKS_H[[#This Row],[IDFANGRAPHS]],STEAMER_H[],COLUMN(STEAMER_H[HR]),FALSE),0)</f>
        <v>1</v>
      </c>
      <c r="N639" s="56">
        <f>IFERROR(VLOOKUP(MYRANKS_H[[#This Row],[IDFANGRAPHS]],STEAMER_H[],COLUMN(STEAMER_H[R]),FALSE),0)</f>
        <v>5</v>
      </c>
      <c r="O639" s="56">
        <f>IFERROR(VLOOKUP(MYRANKS_H[[#This Row],[IDFANGRAPHS]],STEAMER_H[],COLUMN(STEAMER_H[RBI]),FALSE),0)</f>
        <v>5</v>
      </c>
      <c r="P639" s="56">
        <f>IFERROR(VLOOKUP(MYRANKS_H[[#This Row],[IDFANGRAPHS]],STEAMER_H[],COLUMN(STEAMER_H[BB]),FALSE),0)</f>
        <v>3</v>
      </c>
      <c r="Q639" s="56">
        <f>IFERROR(VLOOKUP(MYRANKS_H[[#This Row],[IDFANGRAPHS]],STEAMER_H[],COLUMN(STEAMER_H[HBP]),FALSE),0)</f>
        <v>0</v>
      </c>
      <c r="R639" s="56">
        <f>IFERROR(VLOOKUP(MYRANKS_H[[#This Row],[IDFANGRAPHS]],STEAMER_H[],COLUMN(STEAMER_H[SO]),FALSE),0)</f>
        <v>10</v>
      </c>
      <c r="S639" s="56">
        <f>IFERROR(VLOOKUP(MYRANKS_H[[#This Row],[IDFANGRAPHS]],STEAMER_H[],COLUMN(STEAMER_H[SB]),FALSE),0)</f>
        <v>2</v>
      </c>
      <c r="T639" s="19">
        <f>IFERROR(MYRANKS_H[[#This Row],[H]]/MYRANKS_H[[#This Row],[AB]],0)</f>
        <v>0.25531914893617019</v>
      </c>
      <c r="U639" s="19">
        <f>IFERROR((MYRANKS_H[[#This Row],[H]]+MYRANKS_H[[#This Row],[BB]]+MYRANKS_H[[#This Row],[HBP]])/(MYRANKS_H[[#This Row],[AB]]+MYRANKS_H[[#This Row],[BB]]+MYRANKS_H[[#This Row],[HBP]]),0)</f>
        <v>0.3</v>
      </c>
      <c r="V639" s="19">
        <f>IFERROR((MYRANKS_H[[#This Row],[H]]+MYRANKS_H[[#This Row],[2B]]+2*MYRANKS_H[[#This Row],[3B]]+3*MYRANKS_H[[#This Row],[HR]])/MYRANKS_H[[#This Row],[AB]],0)</f>
        <v>0.36170212765957449</v>
      </c>
      <c r="W63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9" s="27">
        <f>VLOOKUP(MYRANKS_H[[#This Row],[POS]],REPLACEMENT_LEVEL[],3,FALSE)</f>
        <v>0</v>
      </c>
      <c r="Y639" s="27">
        <f>MYRANKS_H[[#This Row],[PROJ PTS]]-MYRANKS_H[[#This Row],[REPL LEVEL]]</f>
        <v>0</v>
      </c>
      <c r="Z639" s="27">
        <f>RANK(MYRANKS_H[[#This Row],[POINTS OVER REPL]],MYRANKS_H[POINTS OVER REPL])</f>
        <v>1</v>
      </c>
      <c r="AA639" s="29">
        <f>IF(MYRANKS_H[[#This Row],[RANK]]&lt;=TOTAL_HITTERS_DRAFTED,MYRANKS_H[[#This Row],[POINTS OVER REPL]],0)</f>
        <v>0</v>
      </c>
      <c r="AB639" s="35">
        <f>MYRANKS_H[[#This Row],[POINTS OVER REPL]]*DOLLAR_VALUE_PER_POINT+1</f>
        <v>1</v>
      </c>
      <c r="AC639" s="35"/>
      <c r="AD639" s="29">
        <f>IF(AND(MYRANKS_H[[#This Row],[RANK]]&lt;=(TOTAL_HITTERS_DRAFTED-HITTERS_BELOW_REPL_DRAFTED),MYRANKS_H[[#This Row],[$ACTUAL]]=""),MYRANKS_H[[#This Row],[POINTS OVER REPL]],0)</f>
        <v>0</v>
      </c>
      <c r="AE639" s="35">
        <f>IF(MYRANKS_H[[#This Row],[$ACTUAL]]="",MYRANKS_H[[#This Row],[POINTS OVER REPL]]*REMAINING_DOLLAR_VALUE_PER_POINT+1,0)</f>
        <v>1</v>
      </c>
    </row>
    <row r="640" spans="1:31" ht="15" customHeight="1" x14ac:dyDescent="0.25">
      <c r="A640" s="2" t="s">
        <v>13343</v>
      </c>
      <c r="B640" s="14" t="str">
        <f>VLOOKUP(MYRANKS_H[[#This Row],[PLAYERID]],PLAYERIDMAP2[],COLUMN(PLAYERIDMAP2[LASTNAME]),FALSE)</f>
        <v>Johnson</v>
      </c>
      <c r="C640" s="14" t="str">
        <f>VLOOKUP(MYRANKS_H[[#This Row],[PLAYERID]],PLAYERIDMAP2[],COLUMN(PLAYERIDMAP2[FIRSTNAME]),FALSE)</f>
        <v>Nick</v>
      </c>
      <c r="D640" s="14" t="str">
        <f>MYRANKS_H[[#This Row],[FNAME]]&amp;" "&amp;MYRANKS_H[[#This Row],[LNAME]]</f>
        <v>Nick Johnson</v>
      </c>
      <c r="E640" s="14" t="str">
        <f>VLOOKUP(MYRANKS_H[[#This Row],[PLAYERID]],PLAYERIDMAP2[],COLUMN(PLAYERIDMAP2[TEAM]),FALSE)</f>
        <v>N/A</v>
      </c>
      <c r="F640" s="14" t="str">
        <f>VLOOKUP(MYRANKS_H[[#This Row],[PLAYERID]],PLAYERIDMAP2[],COLUMN(PLAYERIDMAP2[POS]),FALSE)</f>
        <v>1B</v>
      </c>
      <c r="G640" s="14">
        <f>IFERROR(VALUE(VLOOKUP(MYRANKS_H[[#This Row],[PLAYERID]],PLAYERIDMAP2[],COLUMN(PLAYERIDMAP2[IDFANGRAPHS]),FALSE)),VLOOKUP(MYRANKS_H[[#This Row],[PLAYERID]],PLAYERIDMAP2[],COLUMN(PLAYERIDMAP2[IDFANGRAPHS]),FALSE))</f>
        <v>828</v>
      </c>
      <c r="H640" s="56">
        <f>IFERROR(VLOOKUP(MYRANKS_H[[#This Row],[IDFANGRAPHS]],STEAMER_H[],COLUMN(STEAMER_H[PA]),FALSE),0)</f>
        <v>0</v>
      </c>
      <c r="I640" s="56">
        <f>IFERROR(VLOOKUP(MYRANKS_H[[#This Row],[IDFANGRAPHS]],STEAMER_H[],COLUMN(STEAMER_H[AB]),FALSE),0)</f>
        <v>0</v>
      </c>
      <c r="J640" s="56">
        <f>IFERROR(VLOOKUP(MYRANKS_H[[#This Row],[IDFANGRAPHS]],STEAMER_H[],COLUMN(STEAMER_H[H]),FALSE),0)</f>
        <v>0</v>
      </c>
      <c r="K640" s="56">
        <f>IFERROR(VLOOKUP(MYRANKS_H[[#This Row],[IDFANGRAPHS]],STEAMER_H[],COLUMN(STEAMER_H[2B]),FALSE),0)</f>
        <v>0</v>
      </c>
      <c r="L640" s="56">
        <f>IFERROR(VLOOKUP(MYRANKS_H[[#This Row],[IDFANGRAPHS]],STEAMER_H[],COLUMN(STEAMER_H[3B]),FALSE),0)</f>
        <v>0</v>
      </c>
      <c r="M640" s="56">
        <f>IFERROR(VLOOKUP(MYRANKS_H[[#This Row],[IDFANGRAPHS]],STEAMER_H[],COLUMN(STEAMER_H[HR]),FALSE),0)</f>
        <v>0</v>
      </c>
      <c r="N640" s="56">
        <f>IFERROR(VLOOKUP(MYRANKS_H[[#This Row],[IDFANGRAPHS]],STEAMER_H[],COLUMN(STEAMER_H[R]),FALSE),0)</f>
        <v>0</v>
      </c>
      <c r="O640" s="56">
        <f>IFERROR(VLOOKUP(MYRANKS_H[[#This Row],[IDFANGRAPHS]],STEAMER_H[],COLUMN(STEAMER_H[RBI]),FALSE),0)</f>
        <v>0</v>
      </c>
      <c r="P640" s="56">
        <f>IFERROR(VLOOKUP(MYRANKS_H[[#This Row],[IDFANGRAPHS]],STEAMER_H[],COLUMN(STEAMER_H[BB]),FALSE),0)</f>
        <v>0</v>
      </c>
      <c r="Q640" s="56">
        <f>IFERROR(VLOOKUP(MYRANKS_H[[#This Row],[IDFANGRAPHS]],STEAMER_H[],COLUMN(STEAMER_H[HBP]),FALSE),0)</f>
        <v>0</v>
      </c>
      <c r="R640" s="56">
        <f>IFERROR(VLOOKUP(MYRANKS_H[[#This Row],[IDFANGRAPHS]],STEAMER_H[],COLUMN(STEAMER_H[SO]),FALSE),0)</f>
        <v>0</v>
      </c>
      <c r="S640" s="56">
        <f>IFERROR(VLOOKUP(MYRANKS_H[[#This Row],[IDFANGRAPHS]],STEAMER_H[],COLUMN(STEAMER_H[SB]),FALSE),0)</f>
        <v>0</v>
      </c>
      <c r="T640" s="19">
        <f>IFERROR(MYRANKS_H[[#This Row],[H]]/MYRANKS_H[[#This Row],[AB]],0)</f>
        <v>0</v>
      </c>
      <c r="U640" s="19">
        <f>IFERROR((MYRANKS_H[[#This Row],[H]]+MYRANKS_H[[#This Row],[BB]]+MYRANKS_H[[#This Row],[HBP]])/(MYRANKS_H[[#This Row],[AB]]+MYRANKS_H[[#This Row],[BB]]+MYRANKS_H[[#This Row],[HBP]]),0)</f>
        <v>0</v>
      </c>
      <c r="V640" s="19">
        <f>IFERROR((MYRANKS_H[[#This Row],[H]]+MYRANKS_H[[#This Row],[2B]]+2*MYRANKS_H[[#This Row],[3B]]+3*MYRANKS_H[[#This Row],[HR]])/MYRANKS_H[[#This Row],[AB]],0)</f>
        <v>0</v>
      </c>
      <c r="W64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0" s="27">
        <f>VLOOKUP(MYRANKS_H[[#This Row],[POS]],REPLACEMENT_LEVEL[],3,FALSE)</f>
        <v>0</v>
      </c>
      <c r="Y640" s="27">
        <f>MYRANKS_H[[#This Row],[PROJ PTS]]-MYRANKS_H[[#This Row],[REPL LEVEL]]</f>
        <v>0</v>
      </c>
      <c r="Z640" s="27">
        <f>RANK(MYRANKS_H[[#This Row],[POINTS OVER REPL]],MYRANKS_H[POINTS OVER REPL])</f>
        <v>1</v>
      </c>
      <c r="AA640" s="29">
        <f>IF(MYRANKS_H[[#This Row],[RANK]]&lt;=TOTAL_HITTERS_DRAFTED,MYRANKS_H[[#This Row],[POINTS OVER REPL]],0)</f>
        <v>0</v>
      </c>
      <c r="AB640" s="35">
        <f>MYRANKS_H[[#This Row],[POINTS OVER REPL]]*DOLLAR_VALUE_PER_POINT+1</f>
        <v>1</v>
      </c>
      <c r="AC640" s="35"/>
      <c r="AD640" s="29">
        <f>IF(AND(MYRANKS_H[[#This Row],[RANK]]&lt;=(TOTAL_HITTERS_DRAFTED-HITTERS_BELOW_REPL_DRAFTED),MYRANKS_H[[#This Row],[$ACTUAL]]=""),MYRANKS_H[[#This Row],[POINTS OVER REPL]],0)</f>
        <v>0</v>
      </c>
      <c r="AE640" s="35">
        <f>IF(MYRANKS_H[[#This Row],[$ACTUAL]]="",MYRANKS_H[[#This Row],[POINTS OVER REPL]]*REMAINING_DOLLAR_VALUE_PER_POINT+1,0)</f>
        <v>1</v>
      </c>
    </row>
    <row r="641" spans="1:31" ht="15" customHeight="1" x14ac:dyDescent="0.25">
      <c r="A641" s="2" t="s">
        <v>13348</v>
      </c>
      <c r="B641" s="14" t="str">
        <f>VLOOKUP(MYRANKS_H[[#This Row],[PLAYERID]],PLAYERIDMAP2[],COLUMN(PLAYERIDMAP2[LASTNAME]),FALSE)</f>
        <v>Johnson</v>
      </c>
      <c r="C641" s="14" t="str">
        <f>VLOOKUP(MYRANKS_H[[#This Row],[PLAYERID]],PLAYERIDMAP2[],COLUMN(PLAYERIDMAP2[FIRSTNAME]),FALSE)</f>
        <v>Rob</v>
      </c>
      <c r="D641" s="14" t="str">
        <f>MYRANKS_H[[#This Row],[FNAME]]&amp;" "&amp;MYRANKS_H[[#This Row],[LNAME]]</f>
        <v>Rob Johnson</v>
      </c>
      <c r="E641" s="14" t="str">
        <f>VLOOKUP(MYRANKS_H[[#This Row],[PLAYERID]],PLAYERIDMAP2[],COLUMN(PLAYERIDMAP2[TEAM]),FALSE)</f>
        <v>NYM</v>
      </c>
      <c r="F641" s="14" t="str">
        <f>VLOOKUP(MYRANKS_H[[#This Row],[PLAYERID]],PLAYERIDMAP2[],COLUMN(PLAYERIDMAP2[POS]),FALSE)</f>
        <v>C</v>
      </c>
      <c r="G641" s="14">
        <f>IFERROR(VALUE(VLOOKUP(MYRANKS_H[[#This Row],[PLAYERID]],PLAYERIDMAP2[],COLUMN(PLAYERIDMAP2[IDFANGRAPHS]),FALSE)),VLOOKUP(MYRANKS_H[[#This Row],[PLAYERID]],PLAYERIDMAP2[],COLUMN(PLAYERIDMAP2[IDFANGRAPHS]),FALSE))</f>
        <v>8029</v>
      </c>
      <c r="H641" s="56">
        <f>IFERROR(VLOOKUP(MYRANKS_H[[#This Row],[IDFANGRAPHS]],STEAMER_H[],COLUMN(STEAMER_H[PA]),FALSE),0)</f>
        <v>0</v>
      </c>
      <c r="I641" s="56">
        <f>IFERROR(VLOOKUP(MYRANKS_H[[#This Row],[IDFANGRAPHS]],STEAMER_H[],COLUMN(STEAMER_H[AB]),FALSE),0)</f>
        <v>0</v>
      </c>
      <c r="J641" s="56">
        <f>IFERROR(VLOOKUP(MYRANKS_H[[#This Row],[IDFANGRAPHS]],STEAMER_H[],COLUMN(STEAMER_H[H]),FALSE),0)</f>
        <v>0</v>
      </c>
      <c r="K641" s="56">
        <f>IFERROR(VLOOKUP(MYRANKS_H[[#This Row],[IDFANGRAPHS]],STEAMER_H[],COLUMN(STEAMER_H[2B]),FALSE),0)</f>
        <v>0</v>
      </c>
      <c r="L641" s="56">
        <f>IFERROR(VLOOKUP(MYRANKS_H[[#This Row],[IDFANGRAPHS]],STEAMER_H[],COLUMN(STEAMER_H[3B]),FALSE),0)</f>
        <v>0</v>
      </c>
      <c r="M641" s="56">
        <f>IFERROR(VLOOKUP(MYRANKS_H[[#This Row],[IDFANGRAPHS]],STEAMER_H[],COLUMN(STEAMER_H[HR]),FALSE),0)</f>
        <v>0</v>
      </c>
      <c r="N641" s="56">
        <f>IFERROR(VLOOKUP(MYRANKS_H[[#This Row],[IDFANGRAPHS]],STEAMER_H[],COLUMN(STEAMER_H[R]),FALSE),0)</f>
        <v>0</v>
      </c>
      <c r="O641" s="56">
        <f>IFERROR(VLOOKUP(MYRANKS_H[[#This Row],[IDFANGRAPHS]],STEAMER_H[],COLUMN(STEAMER_H[RBI]),FALSE),0)</f>
        <v>0</v>
      </c>
      <c r="P641" s="56">
        <f>IFERROR(VLOOKUP(MYRANKS_H[[#This Row],[IDFANGRAPHS]],STEAMER_H[],COLUMN(STEAMER_H[BB]),FALSE),0)</f>
        <v>0</v>
      </c>
      <c r="Q641" s="56">
        <f>IFERROR(VLOOKUP(MYRANKS_H[[#This Row],[IDFANGRAPHS]],STEAMER_H[],COLUMN(STEAMER_H[HBP]),FALSE),0)</f>
        <v>0</v>
      </c>
      <c r="R641" s="56">
        <f>IFERROR(VLOOKUP(MYRANKS_H[[#This Row],[IDFANGRAPHS]],STEAMER_H[],COLUMN(STEAMER_H[SO]),FALSE),0)</f>
        <v>0</v>
      </c>
      <c r="S641" s="56">
        <f>IFERROR(VLOOKUP(MYRANKS_H[[#This Row],[IDFANGRAPHS]],STEAMER_H[],COLUMN(STEAMER_H[SB]),FALSE),0)</f>
        <v>0</v>
      </c>
      <c r="T641" s="19">
        <f>IFERROR(MYRANKS_H[[#This Row],[H]]/MYRANKS_H[[#This Row],[AB]],0)</f>
        <v>0</v>
      </c>
      <c r="U641" s="19">
        <f>IFERROR((MYRANKS_H[[#This Row],[H]]+MYRANKS_H[[#This Row],[BB]]+MYRANKS_H[[#This Row],[HBP]])/(MYRANKS_H[[#This Row],[AB]]+MYRANKS_H[[#This Row],[BB]]+MYRANKS_H[[#This Row],[HBP]]),0)</f>
        <v>0</v>
      </c>
      <c r="V641" s="19">
        <f>IFERROR((MYRANKS_H[[#This Row],[H]]+MYRANKS_H[[#This Row],[2B]]+2*MYRANKS_H[[#This Row],[3B]]+3*MYRANKS_H[[#This Row],[HR]])/MYRANKS_H[[#This Row],[AB]],0)</f>
        <v>0</v>
      </c>
      <c r="W64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1" s="27">
        <f>VLOOKUP(MYRANKS_H[[#This Row],[POS]],REPLACEMENT_LEVEL[],3,FALSE)</f>
        <v>0</v>
      </c>
      <c r="Y641" s="27">
        <f>MYRANKS_H[[#This Row],[PROJ PTS]]-MYRANKS_H[[#This Row],[REPL LEVEL]]</f>
        <v>0</v>
      </c>
      <c r="Z641" s="27">
        <f>RANK(MYRANKS_H[[#This Row],[POINTS OVER REPL]],MYRANKS_H[POINTS OVER REPL])</f>
        <v>1</v>
      </c>
      <c r="AA641" s="29">
        <f>IF(MYRANKS_H[[#This Row],[RANK]]&lt;=TOTAL_HITTERS_DRAFTED,MYRANKS_H[[#This Row],[POINTS OVER REPL]],0)</f>
        <v>0</v>
      </c>
      <c r="AB641" s="35">
        <f>MYRANKS_H[[#This Row],[POINTS OVER REPL]]*DOLLAR_VALUE_PER_POINT+1</f>
        <v>1</v>
      </c>
      <c r="AC641" s="35"/>
      <c r="AD641" s="29">
        <f>IF(AND(MYRANKS_H[[#This Row],[RANK]]&lt;=(TOTAL_HITTERS_DRAFTED-HITTERS_BELOW_REPL_DRAFTED),MYRANKS_H[[#This Row],[$ACTUAL]]=""),MYRANKS_H[[#This Row],[POINTS OVER REPL]],0)</f>
        <v>0</v>
      </c>
      <c r="AE641" s="35">
        <f>IF(MYRANKS_H[[#This Row],[$ACTUAL]]="",MYRANKS_H[[#This Row],[POINTS OVER REPL]]*REMAINING_DOLLAR_VALUE_PER_POINT+1,0)</f>
        <v>1</v>
      </c>
    </row>
    <row r="642" spans="1:31" ht="15" customHeight="1" x14ac:dyDescent="0.25">
      <c r="A642" s="2" t="s">
        <v>13358</v>
      </c>
      <c r="B642" s="14" t="str">
        <f>VLOOKUP(MYRANKS_H[[#This Row],[PLAYERID]],PLAYERIDMAP2[],COLUMN(PLAYERIDMAP2[LASTNAME]),FALSE)</f>
        <v>Jones</v>
      </c>
      <c r="C642" s="14" t="str">
        <f>VLOOKUP(MYRANKS_H[[#This Row],[PLAYERID]],PLAYERIDMAP2[],COLUMN(PLAYERIDMAP2[FIRSTNAME]),FALSE)</f>
        <v>Andruw</v>
      </c>
      <c r="D642" s="14" t="str">
        <f>MYRANKS_H[[#This Row],[FNAME]]&amp;" "&amp;MYRANKS_H[[#This Row],[LNAME]]</f>
        <v>Andruw Jones</v>
      </c>
      <c r="E642" s="14" t="str">
        <f>VLOOKUP(MYRANKS_H[[#This Row],[PLAYERID]],PLAYERIDMAP2[],COLUMN(PLAYERIDMAP2[TEAM]),FALSE)</f>
        <v>N/A</v>
      </c>
      <c r="F642" s="14" t="str">
        <f>VLOOKUP(MYRANKS_H[[#This Row],[PLAYERID]],PLAYERIDMAP2[],COLUMN(PLAYERIDMAP2[POS]),FALSE)</f>
        <v>OF</v>
      </c>
      <c r="G642" s="14">
        <f>IFERROR(VALUE(VLOOKUP(MYRANKS_H[[#This Row],[PLAYERID]],PLAYERIDMAP2[],COLUMN(PLAYERIDMAP2[IDFANGRAPHS]),FALSE)),VLOOKUP(MYRANKS_H[[#This Row],[PLAYERID]],PLAYERIDMAP2[],COLUMN(PLAYERIDMAP2[IDFANGRAPHS]),FALSE))</f>
        <v>96</v>
      </c>
      <c r="H642" s="56">
        <f>IFERROR(VLOOKUP(MYRANKS_H[[#This Row],[IDFANGRAPHS]],STEAMER_H[],COLUMN(STEAMER_H[PA]),FALSE),0)</f>
        <v>0</v>
      </c>
      <c r="I642" s="56">
        <f>IFERROR(VLOOKUP(MYRANKS_H[[#This Row],[IDFANGRAPHS]],STEAMER_H[],COLUMN(STEAMER_H[AB]),FALSE),0)</f>
        <v>0</v>
      </c>
      <c r="J642" s="56">
        <f>IFERROR(VLOOKUP(MYRANKS_H[[#This Row],[IDFANGRAPHS]],STEAMER_H[],COLUMN(STEAMER_H[H]),FALSE),0)</f>
        <v>0</v>
      </c>
      <c r="K642" s="56">
        <f>IFERROR(VLOOKUP(MYRANKS_H[[#This Row],[IDFANGRAPHS]],STEAMER_H[],COLUMN(STEAMER_H[2B]),FALSE),0)</f>
        <v>0</v>
      </c>
      <c r="L642" s="56">
        <f>IFERROR(VLOOKUP(MYRANKS_H[[#This Row],[IDFANGRAPHS]],STEAMER_H[],COLUMN(STEAMER_H[3B]),FALSE),0)</f>
        <v>0</v>
      </c>
      <c r="M642" s="56">
        <f>IFERROR(VLOOKUP(MYRANKS_H[[#This Row],[IDFANGRAPHS]],STEAMER_H[],COLUMN(STEAMER_H[HR]),FALSE),0)</f>
        <v>0</v>
      </c>
      <c r="N642" s="56">
        <f>IFERROR(VLOOKUP(MYRANKS_H[[#This Row],[IDFANGRAPHS]],STEAMER_H[],COLUMN(STEAMER_H[R]),FALSE),0)</f>
        <v>0</v>
      </c>
      <c r="O642" s="56">
        <f>IFERROR(VLOOKUP(MYRANKS_H[[#This Row],[IDFANGRAPHS]],STEAMER_H[],COLUMN(STEAMER_H[RBI]),FALSE),0)</f>
        <v>0</v>
      </c>
      <c r="P642" s="56">
        <f>IFERROR(VLOOKUP(MYRANKS_H[[#This Row],[IDFANGRAPHS]],STEAMER_H[],COLUMN(STEAMER_H[BB]),FALSE),0)</f>
        <v>0</v>
      </c>
      <c r="Q642" s="56">
        <f>IFERROR(VLOOKUP(MYRANKS_H[[#This Row],[IDFANGRAPHS]],STEAMER_H[],COLUMN(STEAMER_H[HBP]),FALSE),0)</f>
        <v>0</v>
      </c>
      <c r="R642" s="56">
        <f>IFERROR(VLOOKUP(MYRANKS_H[[#This Row],[IDFANGRAPHS]],STEAMER_H[],COLUMN(STEAMER_H[SO]),FALSE),0)</f>
        <v>0</v>
      </c>
      <c r="S642" s="56">
        <f>IFERROR(VLOOKUP(MYRANKS_H[[#This Row],[IDFANGRAPHS]],STEAMER_H[],COLUMN(STEAMER_H[SB]),FALSE),0)</f>
        <v>0</v>
      </c>
      <c r="T642" s="19">
        <f>IFERROR(MYRANKS_H[[#This Row],[H]]/MYRANKS_H[[#This Row],[AB]],0)</f>
        <v>0</v>
      </c>
      <c r="U642" s="19">
        <f>IFERROR((MYRANKS_H[[#This Row],[H]]+MYRANKS_H[[#This Row],[BB]]+MYRANKS_H[[#This Row],[HBP]])/(MYRANKS_H[[#This Row],[AB]]+MYRANKS_H[[#This Row],[BB]]+MYRANKS_H[[#This Row],[HBP]]),0)</f>
        <v>0</v>
      </c>
      <c r="V642" s="19">
        <f>IFERROR((MYRANKS_H[[#This Row],[H]]+MYRANKS_H[[#This Row],[2B]]+2*MYRANKS_H[[#This Row],[3B]]+3*MYRANKS_H[[#This Row],[HR]])/MYRANKS_H[[#This Row],[AB]],0)</f>
        <v>0</v>
      </c>
      <c r="W64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2" s="27">
        <f>VLOOKUP(MYRANKS_H[[#This Row],[POS]],REPLACEMENT_LEVEL[],3,FALSE)</f>
        <v>0</v>
      </c>
      <c r="Y642" s="27">
        <f>MYRANKS_H[[#This Row],[PROJ PTS]]-MYRANKS_H[[#This Row],[REPL LEVEL]]</f>
        <v>0</v>
      </c>
      <c r="Z642" s="27">
        <f>RANK(MYRANKS_H[[#This Row],[POINTS OVER REPL]],MYRANKS_H[POINTS OVER REPL])</f>
        <v>1</v>
      </c>
      <c r="AA642" s="29">
        <f>IF(MYRANKS_H[[#This Row],[RANK]]&lt;=TOTAL_HITTERS_DRAFTED,MYRANKS_H[[#This Row],[POINTS OVER REPL]],0)</f>
        <v>0</v>
      </c>
      <c r="AB642" s="35">
        <f>MYRANKS_H[[#This Row],[POINTS OVER REPL]]*DOLLAR_VALUE_PER_POINT+1</f>
        <v>1</v>
      </c>
      <c r="AC642" s="35"/>
      <c r="AD642" s="29">
        <f>IF(AND(MYRANKS_H[[#This Row],[RANK]]&lt;=(TOTAL_HITTERS_DRAFTED-HITTERS_BELOW_REPL_DRAFTED),MYRANKS_H[[#This Row],[$ACTUAL]]=""),MYRANKS_H[[#This Row],[POINTS OVER REPL]],0)</f>
        <v>0</v>
      </c>
      <c r="AE642" s="35">
        <f>IF(MYRANKS_H[[#This Row],[$ACTUAL]]="",MYRANKS_H[[#This Row],[POINTS OVER REPL]]*REMAINING_DOLLAR_VALUE_PER_POINT+1,0)</f>
        <v>1</v>
      </c>
    </row>
    <row r="643" spans="1:31" x14ac:dyDescent="0.25">
      <c r="A643" s="7" t="s">
        <v>16208</v>
      </c>
      <c r="B643" s="14" t="str">
        <f>VLOOKUP(MYRANKS_H[[#This Row],[PLAYERID]],PLAYERIDMAP2[],COLUMN(PLAYERIDMAP2[LASTNAME]),FALSE)</f>
        <v>Jones</v>
      </c>
      <c r="C643" s="14" t="str">
        <f>VLOOKUP(MYRANKS_H[[#This Row],[PLAYERID]],PLAYERIDMAP2[],COLUMN(PLAYERIDMAP2[FIRSTNAME]),FALSE)</f>
        <v>Chipper</v>
      </c>
      <c r="D643" s="14" t="str">
        <f>MYRANKS_H[[#This Row],[FNAME]]&amp;" "&amp;MYRANKS_H[[#This Row],[LNAME]]</f>
        <v>Chipper Jones</v>
      </c>
      <c r="E643" s="14" t="str">
        <f>VLOOKUP(MYRANKS_H[[#This Row],[PLAYERID]],PLAYERIDMAP2[],COLUMN(PLAYERIDMAP2[TEAM]),FALSE)</f>
        <v>N/A</v>
      </c>
      <c r="F643" s="14" t="str">
        <f>VLOOKUP(MYRANKS_H[[#This Row],[PLAYERID]],PLAYERIDMAP2[],COLUMN(PLAYERIDMAP2[POS]),FALSE)</f>
        <v>3B</v>
      </c>
      <c r="G643" s="14">
        <f>IFERROR(VALUE(VLOOKUP(MYRANKS_H[[#This Row],[PLAYERID]],PLAYERIDMAP2[],COLUMN(PLAYERIDMAP2[IDFANGRAPHS]),FALSE)),VLOOKUP(MYRANKS_H[[#This Row],[PLAYERID]],PLAYERIDMAP2[],COLUMN(PLAYERIDMAP2[IDFANGRAPHS]),FALSE))</f>
        <v>97</v>
      </c>
      <c r="H643" s="56">
        <f>IFERROR(VLOOKUP(MYRANKS_H[[#This Row],[IDFANGRAPHS]],STEAMER_H[],COLUMN(STEAMER_H[PA]),FALSE),0)</f>
        <v>0</v>
      </c>
      <c r="I643" s="56">
        <f>IFERROR(VLOOKUP(MYRANKS_H[[#This Row],[IDFANGRAPHS]],STEAMER_H[],COLUMN(STEAMER_H[AB]),FALSE),0)</f>
        <v>0</v>
      </c>
      <c r="J643" s="56">
        <f>IFERROR(VLOOKUP(MYRANKS_H[[#This Row],[IDFANGRAPHS]],STEAMER_H[],COLUMN(STEAMER_H[H]),FALSE),0)</f>
        <v>0</v>
      </c>
      <c r="K643" s="56">
        <f>IFERROR(VLOOKUP(MYRANKS_H[[#This Row],[IDFANGRAPHS]],STEAMER_H[],COLUMN(STEAMER_H[2B]),FALSE),0)</f>
        <v>0</v>
      </c>
      <c r="L643" s="56">
        <f>IFERROR(VLOOKUP(MYRANKS_H[[#This Row],[IDFANGRAPHS]],STEAMER_H[],COLUMN(STEAMER_H[3B]),FALSE),0)</f>
        <v>0</v>
      </c>
      <c r="M643" s="56">
        <f>IFERROR(VLOOKUP(MYRANKS_H[[#This Row],[IDFANGRAPHS]],STEAMER_H[],COLUMN(STEAMER_H[HR]),FALSE),0)</f>
        <v>0</v>
      </c>
      <c r="N643" s="56">
        <f>IFERROR(VLOOKUP(MYRANKS_H[[#This Row],[IDFANGRAPHS]],STEAMER_H[],COLUMN(STEAMER_H[R]),FALSE),0)</f>
        <v>0</v>
      </c>
      <c r="O643" s="56">
        <f>IFERROR(VLOOKUP(MYRANKS_H[[#This Row],[IDFANGRAPHS]],STEAMER_H[],COLUMN(STEAMER_H[RBI]),FALSE),0)</f>
        <v>0</v>
      </c>
      <c r="P643" s="56">
        <f>IFERROR(VLOOKUP(MYRANKS_H[[#This Row],[IDFANGRAPHS]],STEAMER_H[],COLUMN(STEAMER_H[BB]),FALSE),0)</f>
        <v>0</v>
      </c>
      <c r="Q643" s="56">
        <f>IFERROR(VLOOKUP(MYRANKS_H[[#This Row],[IDFANGRAPHS]],STEAMER_H[],COLUMN(STEAMER_H[HBP]),FALSE),0)</f>
        <v>0</v>
      </c>
      <c r="R643" s="56">
        <f>IFERROR(VLOOKUP(MYRANKS_H[[#This Row],[IDFANGRAPHS]],STEAMER_H[],COLUMN(STEAMER_H[SO]),FALSE),0)</f>
        <v>0</v>
      </c>
      <c r="S643" s="56">
        <f>IFERROR(VLOOKUP(MYRANKS_H[[#This Row],[IDFANGRAPHS]],STEAMER_H[],COLUMN(STEAMER_H[SB]),FALSE),0)</f>
        <v>0</v>
      </c>
      <c r="T643" s="19">
        <f>IFERROR(MYRANKS_H[[#This Row],[H]]/MYRANKS_H[[#This Row],[AB]],0)</f>
        <v>0</v>
      </c>
      <c r="U643" s="19">
        <f>IFERROR((MYRANKS_H[[#This Row],[H]]+MYRANKS_H[[#This Row],[BB]]+MYRANKS_H[[#This Row],[HBP]])/(MYRANKS_H[[#This Row],[AB]]+MYRANKS_H[[#This Row],[BB]]+MYRANKS_H[[#This Row],[HBP]]),0)</f>
        <v>0</v>
      </c>
      <c r="V643" s="19">
        <f>IFERROR((MYRANKS_H[[#This Row],[H]]+MYRANKS_H[[#This Row],[2B]]+2*MYRANKS_H[[#This Row],[3B]]+3*MYRANKS_H[[#This Row],[HR]])/MYRANKS_H[[#This Row],[AB]],0)</f>
        <v>0</v>
      </c>
      <c r="W64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3" s="27">
        <f>VLOOKUP(MYRANKS_H[[#This Row],[POS]],REPLACEMENT_LEVEL[],3,FALSE)</f>
        <v>0</v>
      </c>
      <c r="Y643" s="27">
        <f>MYRANKS_H[[#This Row],[PROJ PTS]]-MYRANKS_H[[#This Row],[REPL LEVEL]]</f>
        <v>0</v>
      </c>
      <c r="Z643" s="27">
        <f>RANK(MYRANKS_H[[#This Row],[POINTS OVER REPL]],MYRANKS_H[POINTS OVER REPL])</f>
        <v>1</v>
      </c>
      <c r="AA643" s="29">
        <f>IF(MYRANKS_H[[#This Row],[RANK]]&lt;=TOTAL_HITTERS_DRAFTED,MYRANKS_H[[#This Row],[POINTS OVER REPL]],0)</f>
        <v>0</v>
      </c>
      <c r="AB643" s="35">
        <f>MYRANKS_H[[#This Row],[POINTS OVER REPL]]*DOLLAR_VALUE_PER_POINT+1</f>
        <v>1</v>
      </c>
      <c r="AC643" s="35"/>
      <c r="AD643" s="29">
        <f>IF(AND(MYRANKS_H[[#This Row],[RANK]]&lt;=(TOTAL_HITTERS_DRAFTED-HITTERS_BELOW_REPL_DRAFTED),MYRANKS_H[[#This Row],[$ACTUAL]]=""),MYRANKS_H[[#This Row],[POINTS OVER REPL]],0)</f>
        <v>0</v>
      </c>
      <c r="AE643" s="35">
        <f>IF(MYRANKS_H[[#This Row],[$ACTUAL]]="",MYRANKS_H[[#This Row],[POINTS OVER REPL]]*REMAINING_DOLLAR_VALUE_PER_POINT+1,0)</f>
        <v>1</v>
      </c>
    </row>
    <row r="644" spans="1:31" ht="15" customHeight="1" x14ac:dyDescent="0.25">
      <c r="A644" s="2" t="s">
        <v>13365</v>
      </c>
      <c r="B644" s="14" t="str">
        <f>VLOOKUP(MYRANKS_H[[#This Row],[PLAYERID]],PLAYERIDMAP2[],COLUMN(PLAYERIDMAP2[LASTNAME]),FALSE)</f>
        <v>Jones</v>
      </c>
      <c r="C644" s="14" t="str">
        <f>VLOOKUP(MYRANKS_H[[#This Row],[PLAYERID]],PLAYERIDMAP2[],COLUMN(PLAYERIDMAP2[FIRSTNAME]),FALSE)</f>
        <v>James</v>
      </c>
      <c r="D644" s="14" t="str">
        <f>MYRANKS_H[[#This Row],[FNAME]]&amp;" "&amp;MYRANKS_H[[#This Row],[LNAME]]</f>
        <v>James Jones</v>
      </c>
      <c r="E644" s="14" t="str">
        <f>VLOOKUP(MYRANKS_H[[#This Row],[PLAYERID]],PLAYERIDMAP2[],COLUMN(PLAYERIDMAP2[TEAM]),FALSE)</f>
        <v>TEX</v>
      </c>
      <c r="F644" s="14" t="str">
        <f>VLOOKUP(MYRANKS_H[[#This Row],[PLAYERID]],PLAYERIDMAP2[],COLUMN(PLAYERIDMAP2[POS]),FALSE)</f>
        <v>OF</v>
      </c>
      <c r="G644" s="14">
        <f>IFERROR(VALUE(VLOOKUP(MYRANKS_H[[#This Row],[PLAYERID]],PLAYERIDMAP2[],COLUMN(PLAYERIDMAP2[IDFANGRAPHS]),FALSE)),VLOOKUP(MYRANKS_H[[#This Row],[PLAYERID]],PLAYERIDMAP2[],COLUMN(PLAYERIDMAP2[IDFANGRAPHS]),FALSE))</f>
        <v>9767</v>
      </c>
      <c r="H644" s="56">
        <f>IFERROR(VLOOKUP(MYRANKS_H[[#This Row],[IDFANGRAPHS]],STEAMER_H[],COLUMN(STEAMER_H[PA]),FALSE),0)</f>
        <v>1</v>
      </c>
      <c r="I644" s="56">
        <f>IFERROR(VLOOKUP(MYRANKS_H[[#This Row],[IDFANGRAPHS]],STEAMER_H[],COLUMN(STEAMER_H[AB]),FALSE),0)</f>
        <v>1</v>
      </c>
      <c r="J644" s="56">
        <f>IFERROR(VLOOKUP(MYRANKS_H[[#This Row],[IDFANGRAPHS]],STEAMER_H[],COLUMN(STEAMER_H[H]),FALSE),0)</f>
        <v>0</v>
      </c>
      <c r="K644" s="56">
        <f>IFERROR(VLOOKUP(MYRANKS_H[[#This Row],[IDFANGRAPHS]],STEAMER_H[],COLUMN(STEAMER_H[2B]),FALSE),0)</f>
        <v>0</v>
      </c>
      <c r="L644" s="56">
        <f>IFERROR(VLOOKUP(MYRANKS_H[[#This Row],[IDFANGRAPHS]],STEAMER_H[],COLUMN(STEAMER_H[3B]),FALSE),0)</f>
        <v>0</v>
      </c>
      <c r="M644" s="56">
        <f>IFERROR(VLOOKUP(MYRANKS_H[[#This Row],[IDFANGRAPHS]],STEAMER_H[],COLUMN(STEAMER_H[HR]),FALSE),0)</f>
        <v>0</v>
      </c>
      <c r="N644" s="56">
        <f>IFERROR(VLOOKUP(MYRANKS_H[[#This Row],[IDFANGRAPHS]],STEAMER_H[],COLUMN(STEAMER_H[R]),FALSE),0)</f>
        <v>0</v>
      </c>
      <c r="O644" s="56">
        <f>IFERROR(VLOOKUP(MYRANKS_H[[#This Row],[IDFANGRAPHS]],STEAMER_H[],COLUMN(STEAMER_H[RBI]),FALSE),0)</f>
        <v>0</v>
      </c>
      <c r="P644" s="56">
        <f>IFERROR(VLOOKUP(MYRANKS_H[[#This Row],[IDFANGRAPHS]],STEAMER_H[],COLUMN(STEAMER_H[BB]),FALSE),0)</f>
        <v>0</v>
      </c>
      <c r="Q644" s="56">
        <f>IFERROR(VLOOKUP(MYRANKS_H[[#This Row],[IDFANGRAPHS]],STEAMER_H[],COLUMN(STEAMER_H[HBP]),FALSE),0)</f>
        <v>0</v>
      </c>
      <c r="R644" s="56">
        <f>IFERROR(VLOOKUP(MYRANKS_H[[#This Row],[IDFANGRAPHS]],STEAMER_H[],COLUMN(STEAMER_H[SO]),FALSE),0)</f>
        <v>0</v>
      </c>
      <c r="S644" s="56">
        <f>IFERROR(VLOOKUP(MYRANKS_H[[#This Row],[IDFANGRAPHS]],STEAMER_H[],COLUMN(STEAMER_H[SB]),FALSE),0)</f>
        <v>0</v>
      </c>
      <c r="T644" s="19">
        <f>IFERROR(MYRANKS_H[[#This Row],[H]]/MYRANKS_H[[#This Row],[AB]],0)</f>
        <v>0</v>
      </c>
      <c r="U644" s="19">
        <f>IFERROR((MYRANKS_H[[#This Row],[H]]+MYRANKS_H[[#This Row],[BB]]+MYRANKS_H[[#This Row],[HBP]])/(MYRANKS_H[[#This Row],[AB]]+MYRANKS_H[[#This Row],[BB]]+MYRANKS_H[[#This Row],[HBP]]),0)</f>
        <v>0</v>
      </c>
      <c r="V644" s="19">
        <f>IFERROR((MYRANKS_H[[#This Row],[H]]+MYRANKS_H[[#This Row],[2B]]+2*MYRANKS_H[[#This Row],[3B]]+3*MYRANKS_H[[#This Row],[HR]])/MYRANKS_H[[#This Row],[AB]],0)</f>
        <v>0</v>
      </c>
      <c r="W64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4" s="27">
        <f>VLOOKUP(MYRANKS_H[[#This Row],[POS]],REPLACEMENT_LEVEL[],3,FALSE)</f>
        <v>0</v>
      </c>
      <c r="Y644" s="27">
        <f>MYRANKS_H[[#This Row],[PROJ PTS]]-MYRANKS_H[[#This Row],[REPL LEVEL]]</f>
        <v>0</v>
      </c>
      <c r="Z644" s="27">
        <f>RANK(MYRANKS_H[[#This Row],[POINTS OVER REPL]],MYRANKS_H[POINTS OVER REPL])</f>
        <v>1</v>
      </c>
      <c r="AA644" s="29">
        <f>IF(MYRANKS_H[[#This Row],[RANK]]&lt;=TOTAL_HITTERS_DRAFTED,MYRANKS_H[[#This Row],[POINTS OVER REPL]],0)</f>
        <v>0</v>
      </c>
      <c r="AB644" s="35">
        <f>MYRANKS_H[[#This Row],[POINTS OVER REPL]]*DOLLAR_VALUE_PER_POINT+1</f>
        <v>1</v>
      </c>
      <c r="AC644" s="35"/>
      <c r="AD644" s="29">
        <f>IF(AND(MYRANKS_H[[#This Row],[RANK]]&lt;=(TOTAL_HITTERS_DRAFTED-HITTERS_BELOW_REPL_DRAFTED),MYRANKS_H[[#This Row],[$ACTUAL]]=""),MYRANKS_H[[#This Row],[POINTS OVER REPL]],0)</f>
        <v>0</v>
      </c>
      <c r="AE644" s="35">
        <f>IF(MYRANKS_H[[#This Row],[$ACTUAL]]="",MYRANKS_H[[#This Row],[POINTS OVER REPL]]*REMAINING_DOLLAR_VALUE_PER_POINT+1,0)</f>
        <v>1</v>
      </c>
    </row>
    <row r="645" spans="1:31" x14ac:dyDescent="0.25">
      <c r="A645" s="2" t="s">
        <v>13377</v>
      </c>
      <c r="B645" s="14" t="str">
        <f>VLOOKUP(MYRANKS_H[[#This Row],[PLAYERID]],PLAYERIDMAP2[],COLUMN(PLAYERIDMAP2[LASTNAME]),FALSE)</f>
        <v>Joseph</v>
      </c>
      <c r="C645" s="14" t="str">
        <f>VLOOKUP(MYRANKS_H[[#This Row],[PLAYERID]],PLAYERIDMAP2[],COLUMN(PLAYERIDMAP2[FIRSTNAME]),FALSE)</f>
        <v>Corban</v>
      </c>
      <c r="D645" s="14" t="str">
        <f>MYRANKS_H[[#This Row],[FNAME]]&amp;" "&amp;MYRANKS_H[[#This Row],[LNAME]]</f>
        <v>Corban Joseph</v>
      </c>
      <c r="E645" s="14" t="str">
        <f>VLOOKUP(MYRANKS_H[[#This Row],[PLAYERID]],PLAYERIDMAP2[],COLUMN(PLAYERIDMAP2[TEAM]),FALSE)</f>
        <v>NYY</v>
      </c>
      <c r="F645" s="14" t="str">
        <f>VLOOKUP(MYRANKS_H[[#This Row],[PLAYERID]],PLAYERIDMAP2[],COLUMN(PLAYERIDMAP2[POS]),FALSE)</f>
        <v>2B</v>
      </c>
      <c r="G645" s="14">
        <f>IFERROR(VALUE(VLOOKUP(MYRANKS_H[[#This Row],[PLAYERID]],PLAYERIDMAP2[],COLUMN(PLAYERIDMAP2[IDFANGRAPHS]),FALSE)),VLOOKUP(MYRANKS_H[[#This Row],[PLAYERID]],PLAYERIDMAP2[],COLUMN(PLAYERIDMAP2[IDFANGRAPHS]),FALSE))</f>
        <v>5503</v>
      </c>
      <c r="H645" s="56">
        <f>IFERROR(VLOOKUP(MYRANKS_H[[#This Row],[IDFANGRAPHS]],STEAMER_H[],COLUMN(STEAMER_H[PA]),FALSE),0)</f>
        <v>0</v>
      </c>
      <c r="I645" s="56">
        <f>IFERROR(VLOOKUP(MYRANKS_H[[#This Row],[IDFANGRAPHS]],STEAMER_H[],COLUMN(STEAMER_H[AB]),FALSE),0)</f>
        <v>0</v>
      </c>
      <c r="J645" s="56">
        <f>IFERROR(VLOOKUP(MYRANKS_H[[#This Row],[IDFANGRAPHS]],STEAMER_H[],COLUMN(STEAMER_H[H]),FALSE),0)</f>
        <v>0</v>
      </c>
      <c r="K645" s="56">
        <f>IFERROR(VLOOKUP(MYRANKS_H[[#This Row],[IDFANGRAPHS]],STEAMER_H[],COLUMN(STEAMER_H[2B]),FALSE),0)</f>
        <v>0</v>
      </c>
      <c r="L645" s="56">
        <f>IFERROR(VLOOKUP(MYRANKS_H[[#This Row],[IDFANGRAPHS]],STEAMER_H[],COLUMN(STEAMER_H[3B]),FALSE),0)</f>
        <v>0</v>
      </c>
      <c r="M645" s="56">
        <f>IFERROR(VLOOKUP(MYRANKS_H[[#This Row],[IDFANGRAPHS]],STEAMER_H[],COLUMN(STEAMER_H[HR]),FALSE),0)</f>
        <v>0</v>
      </c>
      <c r="N645" s="56">
        <f>IFERROR(VLOOKUP(MYRANKS_H[[#This Row],[IDFANGRAPHS]],STEAMER_H[],COLUMN(STEAMER_H[R]),FALSE),0)</f>
        <v>0</v>
      </c>
      <c r="O645" s="56">
        <f>IFERROR(VLOOKUP(MYRANKS_H[[#This Row],[IDFANGRAPHS]],STEAMER_H[],COLUMN(STEAMER_H[RBI]),FALSE),0)</f>
        <v>0</v>
      </c>
      <c r="P645" s="56">
        <f>IFERROR(VLOOKUP(MYRANKS_H[[#This Row],[IDFANGRAPHS]],STEAMER_H[],COLUMN(STEAMER_H[BB]),FALSE),0)</f>
        <v>0</v>
      </c>
      <c r="Q645" s="56">
        <f>IFERROR(VLOOKUP(MYRANKS_H[[#This Row],[IDFANGRAPHS]],STEAMER_H[],COLUMN(STEAMER_H[HBP]),FALSE),0)</f>
        <v>0</v>
      </c>
      <c r="R645" s="56">
        <f>IFERROR(VLOOKUP(MYRANKS_H[[#This Row],[IDFANGRAPHS]],STEAMER_H[],COLUMN(STEAMER_H[SO]),FALSE),0)</f>
        <v>0</v>
      </c>
      <c r="S645" s="56">
        <f>IFERROR(VLOOKUP(MYRANKS_H[[#This Row],[IDFANGRAPHS]],STEAMER_H[],COLUMN(STEAMER_H[SB]),FALSE),0)</f>
        <v>0</v>
      </c>
      <c r="T645" s="19">
        <f>IFERROR(MYRANKS_H[[#This Row],[H]]/MYRANKS_H[[#This Row],[AB]],0)</f>
        <v>0</v>
      </c>
      <c r="U645" s="19">
        <f>IFERROR((MYRANKS_H[[#This Row],[H]]+MYRANKS_H[[#This Row],[BB]]+MYRANKS_H[[#This Row],[HBP]])/(MYRANKS_H[[#This Row],[AB]]+MYRANKS_H[[#This Row],[BB]]+MYRANKS_H[[#This Row],[HBP]]),0)</f>
        <v>0</v>
      </c>
      <c r="V645" s="19">
        <f>IFERROR((MYRANKS_H[[#This Row],[H]]+MYRANKS_H[[#This Row],[2B]]+2*MYRANKS_H[[#This Row],[3B]]+3*MYRANKS_H[[#This Row],[HR]])/MYRANKS_H[[#This Row],[AB]],0)</f>
        <v>0</v>
      </c>
      <c r="W64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5" s="27">
        <f>VLOOKUP(MYRANKS_H[[#This Row],[POS]],REPLACEMENT_LEVEL[],3,FALSE)</f>
        <v>0</v>
      </c>
      <c r="Y645" s="27">
        <f>MYRANKS_H[[#This Row],[PROJ PTS]]-MYRANKS_H[[#This Row],[REPL LEVEL]]</f>
        <v>0</v>
      </c>
      <c r="Z645" s="27">
        <f>RANK(MYRANKS_H[[#This Row],[POINTS OVER REPL]],MYRANKS_H[POINTS OVER REPL])</f>
        <v>1</v>
      </c>
      <c r="AA645" s="29">
        <f>IF(MYRANKS_H[[#This Row],[RANK]]&lt;=TOTAL_HITTERS_DRAFTED,MYRANKS_H[[#This Row],[POINTS OVER REPL]],0)</f>
        <v>0</v>
      </c>
      <c r="AB645" s="35">
        <f>MYRANKS_H[[#This Row],[POINTS OVER REPL]]*DOLLAR_VALUE_PER_POINT+1</f>
        <v>1</v>
      </c>
      <c r="AC645" s="35"/>
      <c r="AD645" s="29">
        <f>IF(AND(MYRANKS_H[[#This Row],[RANK]]&lt;=(TOTAL_HITTERS_DRAFTED-HITTERS_BELOW_REPL_DRAFTED),MYRANKS_H[[#This Row],[$ACTUAL]]=""),MYRANKS_H[[#This Row],[POINTS OVER REPL]],0)</f>
        <v>0</v>
      </c>
      <c r="AE645" s="35">
        <f>IF(MYRANKS_H[[#This Row],[$ACTUAL]]="",MYRANKS_H[[#This Row],[POINTS OVER REPL]]*REMAINING_DOLLAR_VALUE_PER_POINT+1,0)</f>
        <v>1</v>
      </c>
    </row>
    <row r="646" spans="1:31" ht="15" customHeight="1" x14ac:dyDescent="0.25">
      <c r="A646" s="6" t="s">
        <v>18528</v>
      </c>
      <c r="B646" s="14" t="str">
        <f>VLOOKUP(MYRANKS_H[[#This Row],[PLAYERID]],PLAYERIDMAP2[],COLUMN(PLAYERIDMAP2[LASTNAME]),FALSE)</f>
        <v>Judge</v>
      </c>
      <c r="C646" s="14" t="str">
        <f>VLOOKUP(MYRANKS_H[[#This Row],[PLAYERID]],PLAYERIDMAP2[],COLUMN(PLAYERIDMAP2[FIRSTNAME]),FALSE)</f>
        <v>Aaron</v>
      </c>
      <c r="D646" s="14" t="str">
        <f>MYRANKS_H[[#This Row],[FNAME]]&amp;" "&amp;MYRANKS_H[[#This Row],[LNAME]]</f>
        <v>Aaron Judge</v>
      </c>
      <c r="E646" s="14" t="str">
        <f>VLOOKUP(MYRANKS_H[[#This Row],[PLAYERID]],PLAYERIDMAP2[],COLUMN(PLAYERIDMAP2[TEAM]),FALSE)</f>
        <v>NYY</v>
      </c>
      <c r="F646" s="14" t="str">
        <f>VLOOKUP(MYRANKS_H[[#This Row],[PLAYERID]],PLAYERIDMAP2[],COLUMN(PLAYERIDMAP2[POS]),FALSE)</f>
        <v>OF</v>
      </c>
      <c r="G646" s="14" t="str">
        <f>IFERROR(VALUE(VLOOKUP(MYRANKS_H[[#This Row],[PLAYERID]],PLAYERIDMAP2[],COLUMN(PLAYERIDMAP2[IDFANGRAPHS]),FALSE)),VLOOKUP(MYRANKS_H[[#This Row],[PLAYERID]],PLAYERIDMAP2[],COLUMN(PLAYERIDMAP2[IDFANGRAPHS]),FALSE))</f>
        <v>sa549847</v>
      </c>
      <c r="H646" s="56">
        <f>IFERROR(VLOOKUP(MYRANKS_H[[#This Row],[IDFANGRAPHS]],STEAMER_H[],COLUMN(STEAMER_H[PA]),FALSE),0)</f>
        <v>46</v>
      </c>
      <c r="I646" s="56">
        <f>IFERROR(VLOOKUP(MYRANKS_H[[#This Row],[IDFANGRAPHS]],STEAMER_H[],COLUMN(STEAMER_H[AB]),FALSE),0)</f>
        <v>41</v>
      </c>
      <c r="J646" s="56">
        <f>IFERROR(VLOOKUP(MYRANKS_H[[#This Row],[IDFANGRAPHS]],STEAMER_H[],COLUMN(STEAMER_H[H]),FALSE),0)</f>
        <v>10</v>
      </c>
      <c r="K646" s="56">
        <f>IFERROR(VLOOKUP(MYRANKS_H[[#This Row],[IDFANGRAPHS]],STEAMER_H[],COLUMN(STEAMER_H[2B]),FALSE),0)</f>
        <v>2</v>
      </c>
      <c r="L646" s="56">
        <f>IFERROR(VLOOKUP(MYRANKS_H[[#This Row],[IDFANGRAPHS]],STEAMER_H[],COLUMN(STEAMER_H[3B]),FALSE),0)</f>
        <v>0</v>
      </c>
      <c r="M646" s="56">
        <f>IFERROR(VLOOKUP(MYRANKS_H[[#This Row],[IDFANGRAPHS]],STEAMER_H[],COLUMN(STEAMER_H[HR]),FALSE),0)</f>
        <v>2</v>
      </c>
      <c r="N646" s="56">
        <f>IFERROR(VLOOKUP(MYRANKS_H[[#This Row],[IDFANGRAPHS]],STEAMER_H[],COLUMN(STEAMER_H[R]),FALSE),0)</f>
        <v>5</v>
      </c>
      <c r="O646" s="56">
        <f>IFERROR(VLOOKUP(MYRANKS_H[[#This Row],[IDFANGRAPHS]],STEAMER_H[],COLUMN(STEAMER_H[RBI]),FALSE),0)</f>
        <v>6</v>
      </c>
      <c r="P646" s="56">
        <f>IFERROR(VLOOKUP(MYRANKS_H[[#This Row],[IDFANGRAPHS]],STEAMER_H[],COLUMN(STEAMER_H[BB]),FALSE),0)</f>
        <v>4</v>
      </c>
      <c r="Q646" s="56">
        <f>IFERROR(VLOOKUP(MYRANKS_H[[#This Row],[IDFANGRAPHS]],STEAMER_H[],COLUMN(STEAMER_H[HBP]),FALSE),0)</f>
        <v>0</v>
      </c>
      <c r="R646" s="56">
        <f>IFERROR(VLOOKUP(MYRANKS_H[[#This Row],[IDFANGRAPHS]],STEAMER_H[],COLUMN(STEAMER_H[SO]),FALSE),0)</f>
        <v>13</v>
      </c>
      <c r="S646" s="56">
        <f>IFERROR(VLOOKUP(MYRANKS_H[[#This Row],[IDFANGRAPHS]],STEAMER_H[],COLUMN(STEAMER_H[SB]),FALSE),0)</f>
        <v>0</v>
      </c>
      <c r="T646" s="19">
        <f>IFERROR(MYRANKS_H[[#This Row],[H]]/MYRANKS_H[[#This Row],[AB]],0)</f>
        <v>0.24390243902439024</v>
      </c>
      <c r="U646" s="19">
        <f>IFERROR((MYRANKS_H[[#This Row],[H]]+MYRANKS_H[[#This Row],[BB]]+MYRANKS_H[[#This Row],[HBP]])/(MYRANKS_H[[#This Row],[AB]]+MYRANKS_H[[#This Row],[BB]]+MYRANKS_H[[#This Row],[HBP]]),0)</f>
        <v>0.31111111111111112</v>
      </c>
      <c r="V646" s="19">
        <f>IFERROR((MYRANKS_H[[#This Row],[H]]+MYRANKS_H[[#This Row],[2B]]+2*MYRANKS_H[[#This Row],[3B]]+3*MYRANKS_H[[#This Row],[HR]])/MYRANKS_H[[#This Row],[AB]],0)</f>
        <v>0.43902439024390244</v>
      </c>
      <c r="W64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6" s="27">
        <f>VLOOKUP(MYRANKS_H[[#This Row],[POS]],REPLACEMENT_LEVEL[],3,FALSE)</f>
        <v>0</v>
      </c>
      <c r="Y646" s="27">
        <f>MYRANKS_H[[#This Row],[PROJ PTS]]-MYRANKS_H[[#This Row],[REPL LEVEL]]</f>
        <v>0</v>
      </c>
      <c r="Z646" s="27">
        <f>RANK(MYRANKS_H[[#This Row],[POINTS OVER REPL]],MYRANKS_H[POINTS OVER REPL])</f>
        <v>1</v>
      </c>
      <c r="AA646" s="29">
        <f>IF(MYRANKS_H[[#This Row],[RANK]]&lt;=TOTAL_HITTERS_DRAFTED,MYRANKS_H[[#This Row],[POINTS OVER REPL]],0)</f>
        <v>0</v>
      </c>
      <c r="AB646" s="35">
        <f>MYRANKS_H[[#This Row],[POINTS OVER REPL]]*DOLLAR_VALUE_PER_POINT+1</f>
        <v>1</v>
      </c>
      <c r="AC646" s="35"/>
      <c r="AD646" s="29">
        <f>IF(AND(MYRANKS_H[[#This Row],[RANK]]&lt;=(TOTAL_HITTERS_DRAFTED-HITTERS_BELOW_REPL_DRAFTED),MYRANKS_H[[#This Row],[$ACTUAL]]=""),MYRANKS_H[[#This Row],[POINTS OVER REPL]],0)</f>
        <v>0</v>
      </c>
      <c r="AE646" s="35">
        <f>IF(MYRANKS_H[[#This Row],[$ACTUAL]]="",MYRANKS_H[[#This Row],[POINTS OVER REPL]]*REMAINING_DOLLAR_VALUE_PER_POINT+1,0)</f>
        <v>1</v>
      </c>
    </row>
    <row r="647" spans="1:31" ht="15" customHeight="1" x14ac:dyDescent="0.25">
      <c r="A647" s="2" t="s">
        <v>13386</v>
      </c>
      <c r="B647" s="14" t="str">
        <f>VLOOKUP(MYRANKS_H[[#This Row],[PLAYERID]],PLAYERIDMAP2[],COLUMN(PLAYERIDMAP2[LASTNAME]),FALSE)</f>
        <v>Ka'aihue</v>
      </c>
      <c r="C647" s="14" t="str">
        <f>VLOOKUP(MYRANKS_H[[#This Row],[PLAYERID]],PLAYERIDMAP2[],COLUMN(PLAYERIDMAP2[FIRSTNAME]),FALSE)</f>
        <v>Kila</v>
      </c>
      <c r="D647" s="14" t="str">
        <f>MYRANKS_H[[#This Row],[FNAME]]&amp;" "&amp;MYRANKS_H[[#This Row],[LNAME]]</f>
        <v>Kila Ka'aihue</v>
      </c>
      <c r="E647" s="14" t="str">
        <f>VLOOKUP(MYRANKS_H[[#This Row],[PLAYERID]],PLAYERIDMAP2[],COLUMN(PLAYERIDMAP2[TEAM]),FALSE)</f>
        <v>OAK</v>
      </c>
      <c r="F647" s="14" t="str">
        <f>VLOOKUP(MYRANKS_H[[#This Row],[PLAYERID]],PLAYERIDMAP2[],COLUMN(PLAYERIDMAP2[POS]),FALSE)</f>
        <v>1B</v>
      </c>
      <c r="G647" s="14">
        <f>IFERROR(VALUE(VLOOKUP(MYRANKS_H[[#This Row],[PLAYERID]],PLAYERIDMAP2[],COLUMN(PLAYERIDMAP2[IDFANGRAPHS]),FALSE)),VLOOKUP(MYRANKS_H[[#This Row],[PLAYERID]],PLAYERIDMAP2[],COLUMN(PLAYERIDMAP2[IDFANGRAPHS]),FALSE))</f>
        <v>4707</v>
      </c>
      <c r="H647" s="56">
        <f>IFERROR(VLOOKUP(MYRANKS_H[[#This Row],[IDFANGRAPHS]],STEAMER_H[],COLUMN(STEAMER_H[PA]),FALSE),0)</f>
        <v>0</v>
      </c>
      <c r="I647" s="56">
        <f>IFERROR(VLOOKUP(MYRANKS_H[[#This Row],[IDFANGRAPHS]],STEAMER_H[],COLUMN(STEAMER_H[AB]),FALSE),0)</f>
        <v>0</v>
      </c>
      <c r="J647" s="56">
        <f>IFERROR(VLOOKUP(MYRANKS_H[[#This Row],[IDFANGRAPHS]],STEAMER_H[],COLUMN(STEAMER_H[H]),FALSE),0)</f>
        <v>0</v>
      </c>
      <c r="K647" s="56">
        <f>IFERROR(VLOOKUP(MYRANKS_H[[#This Row],[IDFANGRAPHS]],STEAMER_H[],COLUMN(STEAMER_H[2B]),FALSE),0)</f>
        <v>0</v>
      </c>
      <c r="L647" s="56">
        <f>IFERROR(VLOOKUP(MYRANKS_H[[#This Row],[IDFANGRAPHS]],STEAMER_H[],COLUMN(STEAMER_H[3B]),FALSE),0)</f>
        <v>0</v>
      </c>
      <c r="M647" s="56">
        <f>IFERROR(VLOOKUP(MYRANKS_H[[#This Row],[IDFANGRAPHS]],STEAMER_H[],COLUMN(STEAMER_H[HR]),FALSE),0)</f>
        <v>0</v>
      </c>
      <c r="N647" s="56">
        <f>IFERROR(VLOOKUP(MYRANKS_H[[#This Row],[IDFANGRAPHS]],STEAMER_H[],COLUMN(STEAMER_H[R]),FALSE),0)</f>
        <v>0</v>
      </c>
      <c r="O647" s="56">
        <f>IFERROR(VLOOKUP(MYRANKS_H[[#This Row],[IDFANGRAPHS]],STEAMER_H[],COLUMN(STEAMER_H[RBI]),FALSE),0)</f>
        <v>0</v>
      </c>
      <c r="P647" s="56">
        <f>IFERROR(VLOOKUP(MYRANKS_H[[#This Row],[IDFANGRAPHS]],STEAMER_H[],COLUMN(STEAMER_H[BB]),FALSE),0)</f>
        <v>0</v>
      </c>
      <c r="Q647" s="56">
        <f>IFERROR(VLOOKUP(MYRANKS_H[[#This Row],[IDFANGRAPHS]],STEAMER_H[],COLUMN(STEAMER_H[HBP]),FALSE),0)</f>
        <v>0</v>
      </c>
      <c r="R647" s="56">
        <f>IFERROR(VLOOKUP(MYRANKS_H[[#This Row],[IDFANGRAPHS]],STEAMER_H[],COLUMN(STEAMER_H[SO]),FALSE),0)</f>
        <v>0</v>
      </c>
      <c r="S647" s="56">
        <f>IFERROR(VLOOKUP(MYRANKS_H[[#This Row],[IDFANGRAPHS]],STEAMER_H[],COLUMN(STEAMER_H[SB]),FALSE),0)</f>
        <v>0</v>
      </c>
      <c r="T647" s="19">
        <f>IFERROR(MYRANKS_H[[#This Row],[H]]/MYRANKS_H[[#This Row],[AB]],0)</f>
        <v>0</v>
      </c>
      <c r="U647" s="19">
        <f>IFERROR((MYRANKS_H[[#This Row],[H]]+MYRANKS_H[[#This Row],[BB]]+MYRANKS_H[[#This Row],[HBP]])/(MYRANKS_H[[#This Row],[AB]]+MYRANKS_H[[#This Row],[BB]]+MYRANKS_H[[#This Row],[HBP]]),0)</f>
        <v>0</v>
      </c>
      <c r="V647" s="19">
        <f>IFERROR((MYRANKS_H[[#This Row],[H]]+MYRANKS_H[[#This Row],[2B]]+2*MYRANKS_H[[#This Row],[3B]]+3*MYRANKS_H[[#This Row],[HR]])/MYRANKS_H[[#This Row],[AB]],0)</f>
        <v>0</v>
      </c>
      <c r="W64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7" s="27">
        <f>VLOOKUP(MYRANKS_H[[#This Row],[POS]],REPLACEMENT_LEVEL[],3,FALSE)</f>
        <v>0</v>
      </c>
      <c r="Y647" s="27">
        <f>MYRANKS_H[[#This Row],[PROJ PTS]]-MYRANKS_H[[#This Row],[REPL LEVEL]]</f>
        <v>0</v>
      </c>
      <c r="Z647" s="27">
        <f>RANK(MYRANKS_H[[#This Row],[POINTS OVER REPL]],MYRANKS_H[POINTS OVER REPL])</f>
        <v>1</v>
      </c>
      <c r="AA647" s="29">
        <f>IF(MYRANKS_H[[#This Row],[RANK]]&lt;=TOTAL_HITTERS_DRAFTED,MYRANKS_H[[#This Row],[POINTS OVER REPL]],0)</f>
        <v>0</v>
      </c>
      <c r="AB647" s="35">
        <f>MYRANKS_H[[#This Row],[POINTS OVER REPL]]*DOLLAR_VALUE_PER_POINT+1</f>
        <v>1</v>
      </c>
      <c r="AC647" s="35"/>
      <c r="AD647" s="29">
        <f>IF(AND(MYRANKS_H[[#This Row],[RANK]]&lt;=(TOTAL_HITTERS_DRAFTED-HITTERS_BELOW_REPL_DRAFTED),MYRANKS_H[[#This Row],[$ACTUAL]]=""),MYRANKS_H[[#This Row],[POINTS OVER REPL]],0)</f>
        <v>0</v>
      </c>
      <c r="AE647" s="35">
        <f>IF(MYRANKS_H[[#This Row],[$ACTUAL]]="",MYRANKS_H[[#This Row],[POINTS OVER REPL]]*REMAINING_DOLLAR_VALUE_PER_POINT+1,0)</f>
        <v>1</v>
      </c>
    </row>
    <row r="648" spans="1:31" ht="15" customHeight="1" x14ac:dyDescent="0.25">
      <c r="A648" s="2" t="s">
        <v>13389</v>
      </c>
      <c r="B648" s="14" t="str">
        <f>VLOOKUP(MYRANKS_H[[#This Row],[PLAYERID]],PLAYERIDMAP2[],COLUMN(PLAYERIDMAP2[LASTNAME]),FALSE)</f>
        <v>Kalish</v>
      </c>
      <c r="C648" s="14" t="str">
        <f>VLOOKUP(MYRANKS_H[[#This Row],[PLAYERID]],PLAYERIDMAP2[],COLUMN(PLAYERIDMAP2[FIRSTNAME]),FALSE)</f>
        <v>Ryan</v>
      </c>
      <c r="D648" s="14" t="str">
        <f>MYRANKS_H[[#This Row],[FNAME]]&amp;" "&amp;MYRANKS_H[[#This Row],[LNAME]]</f>
        <v>Ryan Kalish</v>
      </c>
      <c r="E648" s="14" t="str">
        <f>VLOOKUP(MYRANKS_H[[#This Row],[PLAYERID]],PLAYERIDMAP2[],COLUMN(PLAYERIDMAP2[TEAM]),FALSE)</f>
        <v>N/A</v>
      </c>
      <c r="F648" s="14" t="str">
        <f>VLOOKUP(MYRANKS_H[[#This Row],[PLAYERID]],PLAYERIDMAP2[],COLUMN(PLAYERIDMAP2[POS]),FALSE)</f>
        <v>OF</v>
      </c>
      <c r="G648" s="14">
        <f>IFERROR(VALUE(VLOOKUP(MYRANKS_H[[#This Row],[PLAYERID]],PLAYERIDMAP2[],COLUMN(PLAYERIDMAP2[IDFANGRAPHS]),FALSE)),VLOOKUP(MYRANKS_H[[#This Row],[PLAYERID]],PLAYERIDMAP2[],COLUMN(PLAYERIDMAP2[IDFANGRAPHS]),FALSE))</f>
        <v>6962</v>
      </c>
      <c r="H648" s="56">
        <f>IFERROR(VLOOKUP(MYRANKS_H[[#This Row],[IDFANGRAPHS]],STEAMER_H[],COLUMN(STEAMER_H[PA]),FALSE),0)</f>
        <v>1</v>
      </c>
      <c r="I648" s="56">
        <f>IFERROR(VLOOKUP(MYRANKS_H[[#This Row],[IDFANGRAPHS]],STEAMER_H[],COLUMN(STEAMER_H[AB]),FALSE),0)</f>
        <v>1</v>
      </c>
      <c r="J648" s="56">
        <f>IFERROR(VLOOKUP(MYRANKS_H[[#This Row],[IDFANGRAPHS]],STEAMER_H[],COLUMN(STEAMER_H[H]),FALSE),0)</f>
        <v>0</v>
      </c>
      <c r="K648" s="56">
        <f>IFERROR(VLOOKUP(MYRANKS_H[[#This Row],[IDFANGRAPHS]],STEAMER_H[],COLUMN(STEAMER_H[2B]),FALSE),0)</f>
        <v>0</v>
      </c>
      <c r="L648" s="56">
        <f>IFERROR(VLOOKUP(MYRANKS_H[[#This Row],[IDFANGRAPHS]],STEAMER_H[],COLUMN(STEAMER_H[3B]),FALSE),0)</f>
        <v>0</v>
      </c>
      <c r="M648" s="56">
        <f>IFERROR(VLOOKUP(MYRANKS_H[[#This Row],[IDFANGRAPHS]],STEAMER_H[],COLUMN(STEAMER_H[HR]),FALSE),0)</f>
        <v>0</v>
      </c>
      <c r="N648" s="56">
        <f>IFERROR(VLOOKUP(MYRANKS_H[[#This Row],[IDFANGRAPHS]],STEAMER_H[],COLUMN(STEAMER_H[R]),FALSE),0)</f>
        <v>0</v>
      </c>
      <c r="O648" s="56">
        <f>IFERROR(VLOOKUP(MYRANKS_H[[#This Row],[IDFANGRAPHS]],STEAMER_H[],COLUMN(STEAMER_H[RBI]),FALSE),0)</f>
        <v>0</v>
      </c>
      <c r="P648" s="56">
        <f>IFERROR(VLOOKUP(MYRANKS_H[[#This Row],[IDFANGRAPHS]],STEAMER_H[],COLUMN(STEAMER_H[BB]),FALSE),0)</f>
        <v>0</v>
      </c>
      <c r="Q648" s="56">
        <f>IFERROR(VLOOKUP(MYRANKS_H[[#This Row],[IDFANGRAPHS]],STEAMER_H[],COLUMN(STEAMER_H[HBP]),FALSE),0)</f>
        <v>0</v>
      </c>
      <c r="R648" s="56">
        <f>IFERROR(VLOOKUP(MYRANKS_H[[#This Row],[IDFANGRAPHS]],STEAMER_H[],COLUMN(STEAMER_H[SO]),FALSE),0)</f>
        <v>0</v>
      </c>
      <c r="S648" s="56">
        <f>IFERROR(VLOOKUP(MYRANKS_H[[#This Row],[IDFANGRAPHS]],STEAMER_H[],COLUMN(STEAMER_H[SB]),FALSE),0)</f>
        <v>0</v>
      </c>
      <c r="T648" s="19">
        <f>IFERROR(MYRANKS_H[[#This Row],[H]]/MYRANKS_H[[#This Row],[AB]],0)</f>
        <v>0</v>
      </c>
      <c r="U648" s="19">
        <f>IFERROR((MYRANKS_H[[#This Row],[H]]+MYRANKS_H[[#This Row],[BB]]+MYRANKS_H[[#This Row],[HBP]])/(MYRANKS_H[[#This Row],[AB]]+MYRANKS_H[[#This Row],[BB]]+MYRANKS_H[[#This Row],[HBP]]),0)</f>
        <v>0</v>
      </c>
      <c r="V648" s="19">
        <f>IFERROR((MYRANKS_H[[#This Row],[H]]+MYRANKS_H[[#This Row],[2B]]+2*MYRANKS_H[[#This Row],[3B]]+3*MYRANKS_H[[#This Row],[HR]])/MYRANKS_H[[#This Row],[AB]],0)</f>
        <v>0</v>
      </c>
      <c r="W64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8" s="27">
        <f>VLOOKUP(MYRANKS_H[[#This Row],[POS]],REPLACEMENT_LEVEL[],3,FALSE)</f>
        <v>0</v>
      </c>
      <c r="Y648" s="27">
        <f>MYRANKS_H[[#This Row],[PROJ PTS]]-MYRANKS_H[[#This Row],[REPL LEVEL]]</f>
        <v>0</v>
      </c>
      <c r="Z648" s="27">
        <f>RANK(MYRANKS_H[[#This Row],[POINTS OVER REPL]],MYRANKS_H[POINTS OVER REPL])</f>
        <v>1</v>
      </c>
      <c r="AA648" s="29">
        <f>IF(MYRANKS_H[[#This Row],[RANK]]&lt;=TOTAL_HITTERS_DRAFTED,MYRANKS_H[[#This Row],[POINTS OVER REPL]],0)</f>
        <v>0</v>
      </c>
      <c r="AB648" s="35">
        <f>MYRANKS_H[[#This Row],[POINTS OVER REPL]]*DOLLAR_VALUE_PER_POINT+1</f>
        <v>1</v>
      </c>
      <c r="AC648" s="35"/>
      <c r="AD648" s="29">
        <f>IF(AND(MYRANKS_H[[#This Row],[RANK]]&lt;=(TOTAL_HITTERS_DRAFTED-HITTERS_BELOW_REPL_DRAFTED),MYRANKS_H[[#This Row],[$ACTUAL]]=""),MYRANKS_H[[#This Row],[POINTS OVER REPL]],0)</f>
        <v>0</v>
      </c>
      <c r="AE648" s="35">
        <f>IF(MYRANKS_H[[#This Row],[$ACTUAL]]="",MYRANKS_H[[#This Row],[POINTS OVER REPL]]*REMAINING_DOLLAR_VALUE_PER_POINT+1,0)</f>
        <v>1</v>
      </c>
    </row>
    <row r="649" spans="1:31" ht="15" customHeight="1" x14ac:dyDescent="0.25">
      <c r="A649" s="2" t="s">
        <v>13396</v>
      </c>
      <c r="B649" s="14" t="str">
        <f>VLOOKUP(MYRANKS_H[[#This Row],[PLAYERID]],PLAYERIDMAP2[],COLUMN(PLAYERIDMAP2[LASTNAME]),FALSE)</f>
        <v>Kawasaki</v>
      </c>
      <c r="C649" s="14" t="str">
        <f>VLOOKUP(MYRANKS_H[[#This Row],[PLAYERID]],PLAYERIDMAP2[],COLUMN(PLAYERIDMAP2[FIRSTNAME]),FALSE)</f>
        <v>Munenori</v>
      </c>
      <c r="D649" s="14" t="str">
        <f>MYRANKS_H[[#This Row],[FNAME]]&amp;" "&amp;MYRANKS_H[[#This Row],[LNAME]]</f>
        <v>Munenori Kawasaki</v>
      </c>
      <c r="E649" s="14" t="str">
        <f>VLOOKUP(MYRANKS_H[[#This Row],[PLAYERID]],PLAYERIDMAP2[],COLUMN(PLAYERIDMAP2[TEAM]),FALSE)</f>
        <v>TOR</v>
      </c>
      <c r="F649" s="14" t="str">
        <f>VLOOKUP(MYRANKS_H[[#This Row],[PLAYERID]],PLAYERIDMAP2[],COLUMN(PLAYERIDMAP2[POS]),FALSE)</f>
        <v>2B</v>
      </c>
      <c r="G649" s="14">
        <f>IFERROR(VALUE(VLOOKUP(MYRANKS_H[[#This Row],[PLAYERID]],PLAYERIDMAP2[],COLUMN(PLAYERIDMAP2[IDFANGRAPHS]),FALSE)),VLOOKUP(MYRANKS_H[[#This Row],[PLAYERID]],PLAYERIDMAP2[],COLUMN(PLAYERIDMAP2[IDFANGRAPHS]),FALSE))</f>
        <v>13047</v>
      </c>
      <c r="H649" s="56">
        <f>IFERROR(VLOOKUP(MYRANKS_H[[#This Row],[IDFANGRAPHS]],STEAMER_H[],COLUMN(STEAMER_H[PA]),FALSE),0)</f>
        <v>1</v>
      </c>
      <c r="I649" s="56">
        <f>IFERROR(VLOOKUP(MYRANKS_H[[#This Row],[IDFANGRAPHS]],STEAMER_H[],COLUMN(STEAMER_H[AB]),FALSE),0)</f>
        <v>1</v>
      </c>
      <c r="J649" s="56">
        <f>IFERROR(VLOOKUP(MYRANKS_H[[#This Row],[IDFANGRAPHS]],STEAMER_H[],COLUMN(STEAMER_H[H]),FALSE),0)</f>
        <v>0</v>
      </c>
      <c r="K649" s="56">
        <f>IFERROR(VLOOKUP(MYRANKS_H[[#This Row],[IDFANGRAPHS]],STEAMER_H[],COLUMN(STEAMER_H[2B]),FALSE),0)</f>
        <v>0</v>
      </c>
      <c r="L649" s="56">
        <f>IFERROR(VLOOKUP(MYRANKS_H[[#This Row],[IDFANGRAPHS]],STEAMER_H[],COLUMN(STEAMER_H[3B]),FALSE),0)</f>
        <v>0</v>
      </c>
      <c r="M649" s="56">
        <f>IFERROR(VLOOKUP(MYRANKS_H[[#This Row],[IDFANGRAPHS]],STEAMER_H[],COLUMN(STEAMER_H[HR]),FALSE),0)</f>
        <v>0</v>
      </c>
      <c r="N649" s="56">
        <f>IFERROR(VLOOKUP(MYRANKS_H[[#This Row],[IDFANGRAPHS]],STEAMER_H[],COLUMN(STEAMER_H[R]),FALSE),0)</f>
        <v>0</v>
      </c>
      <c r="O649" s="56">
        <f>IFERROR(VLOOKUP(MYRANKS_H[[#This Row],[IDFANGRAPHS]],STEAMER_H[],COLUMN(STEAMER_H[RBI]),FALSE),0)</f>
        <v>0</v>
      </c>
      <c r="P649" s="56">
        <f>IFERROR(VLOOKUP(MYRANKS_H[[#This Row],[IDFANGRAPHS]],STEAMER_H[],COLUMN(STEAMER_H[BB]),FALSE),0)</f>
        <v>0</v>
      </c>
      <c r="Q649" s="56">
        <f>IFERROR(VLOOKUP(MYRANKS_H[[#This Row],[IDFANGRAPHS]],STEAMER_H[],COLUMN(STEAMER_H[HBP]),FALSE),0)</f>
        <v>0</v>
      </c>
      <c r="R649" s="56">
        <f>IFERROR(VLOOKUP(MYRANKS_H[[#This Row],[IDFANGRAPHS]],STEAMER_H[],COLUMN(STEAMER_H[SO]),FALSE),0)</f>
        <v>0</v>
      </c>
      <c r="S649" s="56">
        <f>IFERROR(VLOOKUP(MYRANKS_H[[#This Row],[IDFANGRAPHS]],STEAMER_H[],COLUMN(STEAMER_H[SB]),FALSE),0)</f>
        <v>0</v>
      </c>
      <c r="T649" s="19">
        <f>IFERROR(MYRANKS_H[[#This Row],[H]]/MYRANKS_H[[#This Row],[AB]],0)</f>
        <v>0</v>
      </c>
      <c r="U649" s="19">
        <f>IFERROR((MYRANKS_H[[#This Row],[H]]+MYRANKS_H[[#This Row],[BB]]+MYRANKS_H[[#This Row],[HBP]])/(MYRANKS_H[[#This Row],[AB]]+MYRANKS_H[[#This Row],[BB]]+MYRANKS_H[[#This Row],[HBP]]),0)</f>
        <v>0</v>
      </c>
      <c r="V649" s="19">
        <f>IFERROR((MYRANKS_H[[#This Row],[H]]+MYRANKS_H[[#This Row],[2B]]+2*MYRANKS_H[[#This Row],[3B]]+3*MYRANKS_H[[#This Row],[HR]])/MYRANKS_H[[#This Row],[AB]],0)</f>
        <v>0</v>
      </c>
      <c r="W64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9" s="27">
        <f>VLOOKUP(MYRANKS_H[[#This Row],[POS]],REPLACEMENT_LEVEL[],3,FALSE)</f>
        <v>0</v>
      </c>
      <c r="Y649" s="27">
        <f>MYRANKS_H[[#This Row],[PROJ PTS]]-MYRANKS_H[[#This Row],[REPL LEVEL]]</f>
        <v>0</v>
      </c>
      <c r="Z649" s="27">
        <f>RANK(MYRANKS_H[[#This Row],[POINTS OVER REPL]],MYRANKS_H[POINTS OVER REPL])</f>
        <v>1</v>
      </c>
      <c r="AA649" s="29">
        <f>IF(MYRANKS_H[[#This Row],[RANK]]&lt;=TOTAL_HITTERS_DRAFTED,MYRANKS_H[[#This Row],[POINTS OVER REPL]],0)</f>
        <v>0</v>
      </c>
      <c r="AB649" s="35">
        <f>MYRANKS_H[[#This Row],[POINTS OVER REPL]]*DOLLAR_VALUE_PER_POINT+1</f>
        <v>1</v>
      </c>
      <c r="AC649" s="35"/>
      <c r="AD649" s="29">
        <f>IF(AND(MYRANKS_H[[#This Row],[RANK]]&lt;=(TOTAL_HITTERS_DRAFTED-HITTERS_BELOW_REPL_DRAFTED),MYRANKS_H[[#This Row],[$ACTUAL]]=""),MYRANKS_H[[#This Row],[POINTS OVER REPL]],0)</f>
        <v>0</v>
      </c>
      <c r="AE649" s="35">
        <f>IF(MYRANKS_H[[#This Row],[$ACTUAL]]="",MYRANKS_H[[#This Row],[POINTS OVER REPL]]*REMAINING_DOLLAR_VALUE_PER_POINT+1,0)</f>
        <v>1</v>
      </c>
    </row>
    <row r="650" spans="1:31" ht="15" customHeight="1" x14ac:dyDescent="0.25">
      <c r="A650" s="2" t="s">
        <v>13404</v>
      </c>
      <c r="B650" s="14" t="str">
        <f>VLOOKUP(MYRANKS_H[[#This Row],[PLAYERID]],PLAYERIDMAP2[],COLUMN(PLAYERIDMAP2[LASTNAME]),FALSE)</f>
        <v>Kearns</v>
      </c>
      <c r="C650" s="14" t="str">
        <f>VLOOKUP(MYRANKS_H[[#This Row],[PLAYERID]],PLAYERIDMAP2[],COLUMN(PLAYERIDMAP2[FIRSTNAME]),FALSE)</f>
        <v>Austin</v>
      </c>
      <c r="D650" s="14" t="str">
        <f>MYRANKS_H[[#This Row],[FNAME]]&amp;" "&amp;MYRANKS_H[[#This Row],[LNAME]]</f>
        <v>Austin Kearns</v>
      </c>
      <c r="E650" s="14" t="str">
        <f>VLOOKUP(MYRANKS_H[[#This Row],[PLAYERID]],PLAYERIDMAP2[],COLUMN(PLAYERIDMAP2[TEAM]),FALSE)</f>
        <v>N/A</v>
      </c>
      <c r="F650" s="14" t="str">
        <f>VLOOKUP(MYRANKS_H[[#This Row],[PLAYERID]],PLAYERIDMAP2[],COLUMN(PLAYERIDMAP2[POS]),FALSE)</f>
        <v>OF</v>
      </c>
      <c r="G650" s="14">
        <f>IFERROR(VALUE(VLOOKUP(MYRANKS_H[[#This Row],[PLAYERID]],PLAYERIDMAP2[],COLUMN(PLAYERIDMAP2[IDFANGRAPHS]),FALSE)),VLOOKUP(MYRANKS_H[[#This Row],[PLAYERID]],PLAYERIDMAP2[],COLUMN(PLAYERIDMAP2[IDFANGRAPHS]),FALSE))</f>
        <v>332</v>
      </c>
      <c r="H650" s="56">
        <f>IFERROR(VLOOKUP(MYRANKS_H[[#This Row],[IDFANGRAPHS]],STEAMER_H[],COLUMN(STEAMER_H[PA]),FALSE),0)</f>
        <v>0</v>
      </c>
      <c r="I650" s="56">
        <f>IFERROR(VLOOKUP(MYRANKS_H[[#This Row],[IDFANGRAPHS]],STEAMER_H[],COLUMN(STEAMER_H[AB]),FALSE),0)</f>
        <v>0</v>
      </c>
      <c r="J650" s="56">
        <f>IFERROR(VLOOKUP(MYRANKS_H[[#This Row],[IDFANGRAPHS]],STEAMER_H[],COLUMN(STEAMER_H[H]),FALSE),0)</f>
        <v>0</v>
      </c>
      <c r="K650" s="56">
        <f>IFERROR(VLOOKUP(MYRANKS_H[[#This Row],[IDFANGRAPHS]],STEAMER_H[],COLUMN(STEAMER_H[2B]),FALSE),0)</f>
        <v>0</v>
      </c>
      <c r="L650" s="56">
        <f>IFERROR(VLOOKUP(MYRANKS_H[[#This Row],[IDFANGRAPHS]],STEAMER_H[],COLUMN(STEAMER_H[3B]),FALSE),0)</f>
        <v>0</v>
      </c>
      <c r="M650" s="56">
        <f>IFERROR(VLOOKUP(MYRANKS_H[[#This Row],[IDFANGRAPHS]],STEAMER_H[],COLUMN(STEAMER_H[HR]),FALSE),0)</f>
        <v>0</v>
      </c>
      <c r="N650" s="56">
        <f>IFERROR(VLOOKUP(MYRANKS_H[[#This Row],[IDFANGRAPHS]],STEAMER_H[],COLUMN(STEAMER_H[R]),FALSE),0)</f>
        <v>0</v>
      </c>
      <c r="O650" s="56">
        <f>IFERROR(VLOOKUP(MYRANKS_H[[#This Row],[IDFANGRAPHS]],STEAMER_H[],COLUMN(STEAMER_H[RBI]),FALSE),0)</f>
        <v>0</v>
      </c>
      <c r="P650" s="56">
        <f>IFERROR(VLOOKUP(MYRANKS_H[[#This Row],[IDFANGRAPHS]],STEAMER_H[],COLUMN(STEAMER_H[BB]),FALSE),0)</f>
        <v>0</v>
      </c>
      <c r="Q650" s="56">
        <f>IFERROR(VLOOKUP(MYRANKS_H[[#This Row],[IDFANGRAPHS]],STEAMER_H[],COLUMN(STEAMER_H[HBP]),FALSE),0)</f>
        <v>0</v>
      </c>
      <c r="R650" s="56">
        <f>IFERROR(VLOOKUP(MYRANKS_H[[#This Row],[IDFANGRAPHS]],STEAMER_H[],COLUMN(STEAMER_H[SO]),FALSE),0)</f>
        <v>0</v>
      </c>
      <c r="S650" s="56">
        <f>IFERROR(VLOOKUP(MYRANKS_H[[#This Row],[IDFANGRAPHS]],STEAMER_H[],COLUMN(STEAMER_H[SB]),FALSE),0)</f>
        <v>0</v>
      </c>
      <c r="T650" s="19">
        <f>IFERROR(MYRANKS_H[[#This Row],[H]]/MYRANKS_H[[#This Row],[AB]],0)</f>
        <v>0</v>
      </c>
      <c r="U650" s="19">
        <f>IFERROR((MYRANKS_H[[#This Row],[H]]+MYRANKS_H[[#This Row],[BB]]+MYRANKS_H[[#This Row],[HBP]])/(MYRANKS_H[[#This Row],[AB]]+MYRANKS_H[[#This Row],[BB]]+MYRANKS_H[[#This Row],[HBP]]),0)</f>
        <v>0</v>
      </c>
      <c r="V650" s="19">
        <f>IFERROR((MYRANKS_H[[#This Row],[H]]+MYRANKS_H[[#This Row],[2B]]+2*MYRANKS_H[[#This Row],[3B]]+3*MYRANKS_H[[#This Row],[HR]])/MYRANKS_H[[#This Row],[AB]],0)</f>
        <v>0</v>
      </c>
      <c r="W65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0" s="27">
        <f>VLOOKUP(MYRANKS_H[[#This Row],[POS]],REPLACEMENT_LEVEL[],3,FALSE)</f>
        <v>0</v>
      </c>
      <c r="Y650" s="27">
        <f>MYRANKS_H[[#This Row],[PROJ PTS]]-MYRANKS_H[[#This Row],[REPL LEVEL]]</f>
        <v>0</v>
      </c>
      <c r="Z650" s="27">
        <f>RANK(MYRANKS_H[[#This Row],[POINTS OVER REPL]],MYRANKS_H[POINTS OVER REPL])</f>
        <v>1</v>
      </c>
      <c r="AA650" s="29">
        <f>IF(MYRANKS_H[[#This Row],[RANK]]&lt;=TOTAL_HITTERS_DRAFTED,MYRANKS_H[[#This Row],[POINTS OVER REPL]],0)</f>
        <v>0</v>
      </c>
      <c r="AB650" s="35">
        <f>MYRANKS_H[[#This Row],[POINTS OVER REPL]]*DOLLAR_VALUE_PER_POINT+1</f>
        <v>1</v>
      </c>
      <c r="AC650" s="35"/>
      <c r="AD650" s="29">
        <f>IF(AND(MYRANKS_H[[#This Row],[RANK]]&lt;=(TOTAL_HITTERS_DRAFTED-HITTERS_BELOW_REPL_DRAFTED),MYRANKS_H[[#This Row],[$ACTUAL]]=""),MYRANKS_H[[#This Row],[POINTS OVER REPL]],0)</f>
        <v>0</v>
      </c>
      <c r="AE650" s="35">
        <f>IF(MYRANKS_H[[#This Row],[$ACTUAL]]="",MYRANKS_H[[#This Row],[POINTS OVER REPL]]*REMAINING_DOLLAR_VALUE_PER_POINT+1,0)</f>
        <v>1</v>
      </c>
    </row>
    <row r="651" spans="1:31" ht="15" customHeight="1" x14ac:dyDescent="0.25">
      <c r="A651" s="2" t="s">
        <v>13415</v>
      </c>
      <c r="B651" s="14" t="str">
        <f>VLOOKUP(MYRANKS_H[[#This Row],[PLAYERID]],PLAYERIDMAP2[],COLUMN(PLAYERIDMAP2[LASTNAME]),FALSE)</f>
        <v>Kelly</v>
      </c>
      <c r="C651" s="14" t="str">
        <f>VLOOKUP(MYRANKS_H[[#This Row],[PLAYERID]],PLAYERIDMAP2[],COLUMN(PLAYERIDMAP2[FIRSTNAME]),FALSE)</f>
        <v>Don</v>
      </c>
      <c r="D651" s="14" t="str">
        <f>MYRANKS_H[[#This Row],[FNAME]]&amp;" "&amp;MYRANKS_H[[#This Row],[LNAME]]</f>
        <v>Don Kelly</v>
      </c>
      <c r="E651" s="14" t="str">
        <f>VLOOKUP(MYRANKS_H[[#This Row],[PLAYERID]],PLAYERIDMAP2[],COLUMN(PLAYERIDMAP2[TEAM]),FALSE)</f>
        <v>DET</v>
      </c>
      <c r="F651" s="14" t="str">
        <f>VLOOKUP(MYRANKS_H[[#This Row],[PLAYERID]],PLAYERIDMAP2[],COLUMN(PLAYERIDMAP2[POS]),FALSE)</f>
        <v>3B</v>
      </c>
      <c r="G651" s="14">
        <f>IFERROR(VALUE(VLOOKUP(MYRANKS_H[[#This Row],[PLAYERID]],PLAYERIDMAP2[],COLUMN(PLAYERIDMAP2[IDFANGRAPHS]),FALSE)),VLOOKUP(MYRANKS_H[[#This Row],[PLAYERID]],PLAYERIDMAP2[],COLUMN(PLAYERIDMAP2[IDFANGRAPHS]),FALSE))</f>
        <v>2216</v>
      </c>
      <c r="H651" s="56">
        <f>IFERROR(VLOOKUP(MYRANKS_H[[#This Row],[IDFANGRAPHS]],STEAMER_H[],COLUMN(STEAMER_H[PA]),FALSE),0)</f>
        <v>1</v>
      </c>
      <c r="I651" s="56">
        <f>IFERROR(VLOOKUP(MYRANKS_H[[#This Row],[IDFANGRAPHS]],STEAMER_H[],COLUMN(STEAMER_H[AB]),FALSE),0)</f>
        <v>1</v>
      </c>
      <c r="J651" s="56">
        <f>IFERROR(VLOOKUP(MYRANKS_H[[#This Row],[IDFANGRAPHS]],STEAMER_H[],COLUMN(STEAMER_H[H]),FALSE),0)</f>
        <v>0</v>
      </c>
      <c r="K651" s="56">
        <f>IFERROR(VLOOKUP(MYRANKS_H[[#This Row],[IDFANGRAPHS]],STEAMER_H[],COLUMN(STEAMER_H[2B]),FALSE),0)</f>
        <v>0</v>
      </c>
      <c r="L651" s="56">
        <f>IFERROR(VLOOKUP(MYRANKS_H[[#This Row],[IDFANGRAPHS]],STEAMER_H[],COLUMN(STEAMER_H[3B]),FALSE),0)</f>
        <v>0</v>
      </c>
      <c r="M651" s="56">
        <f>IFERROR(VLOOKUP(MYRANKS_H[[#This Row],[IDFANGRAPHS]],STEAMER_H[],COLUMN(STEAMER_H[HR]),FALSE),0)</f>
        <v>0</v>
      </c>
      <c r="N651" s="56">
        <f>IFERROR(VLOOKUP(MYRANKS_H[[#This Row],[IDFANGRAPHS]],STEAMER_H[],COLUMN(STEAMER_H[R]),FALSE),0)</f>
        <v>0</v>
      </c>
      <c r="O651" s="56">
        <f>IFERROR(VLOOKUP(MYRANKS_H[[#This Row],[IDFANGRAPHS]],STEAMER_H[],COLUMN(STEAMER_H[RBI]),FALSE),0)</f>
        <v>0</v>
      </c>
      <c r="P651" s="56">
        <f>IFERROR(VLOOKUP(MYRANKS_H[[#This Row],[IDFANGRAPHS]],STEAMER_H[],COLUMN(STEAMER_H[BB]),FALSE),0)</f>
        <v>0</v>
      </c>
      <c r="Q651" s="56">
        <f>IFERROR(VLOOKUP(MYRANKS_H[[#This Row],[IDFANGRAPHS]],STEAMER_H[],COLUMN(STEAMER_H[HBP]),FALSE),0)</f>
        <v>0</v>
      </c>
      <c r="R651" s="56">
        <f>IFERROR(VLOOKUP(MYRANKS_H[[#This Row],[IDFANGRAPHS]],STEAMER_H[],COLUMN(STEAMER_H[SO]),FALSE),0)</f>
        <v>0</v>
      </c>
      <c r="S651" s="56">
        <f>IFERROR(VLOOKUP(MYRANKS_H[[#This Row],[IDFANGRAPHS]],STEAMER_H[],COLUMN(STEAMER_H[SB]),FALSE),0)</f>
        <v>0</v>
      </c>
      <c r="T651" s="19">
        <f>IFERROR(MYRANKS_H[[#This Row],[H]]/MYRANKS_H[[#This Row],[AB]],0)</f>
        <v>0</v>
      </c>
      <c r="U651" s="19">
        <f>IFERROR((MYRANKS_H[[#This Row],[H]]+MYRANKS_H[[#This Row],[BB]]+MYRANKS_H[[#This Row],[HBP]])/(MYRANKS_H[[#This Row],[AB]]+MYRANKS_H[[#This Row],[BB]]+MYRANKS_H[[#This Row],[HBP]]),0)</f>
        <v>0</v>
      </c>
      <c r="V651" s="19">
        <f>IFERROR((MYRANKS_H[[#This Row],[H]]+MYRANKS_H[[#This Row],[2B]]+2*MYRANKS_H[[#This Row],[3B]]+3*MYRANKS_H[[#This Row],[HR]])/MYRANKS_H[[#This Row],[AB]],0)</f>
        <v>0</v>
      </c>
      <c r="W65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1" s="27">
        <f>VLOOKUP(MYRANKS_H[[#This Row],[POS]],REPLACEMENT_LEVEL[],3,FALSE)</f>
        <v>0</v>
      </c>
      <c r="Y651" s="27">
        <f>MYRANKS_H[[#This Row],[PROJ PTS]]-MYRANKS_H[[#This Row],[REPL LEVEL]]</f>
        <v>0</v>
      </c>
      <c r="Z651" s="27">
        <f>RANK(MYRANKS_H[[#This Row],[POINTS OVER REPL]],MYRANKS_H[POINTS OVER REPL])</f>
        <v>1</v>
      </c>
      <c r="AA651" s="29">
        <f>IF(MYRANKS_H[[#This Row],[RANK]]&lt;=TOTAL_HITTERS_DRAFTED,MYRANKS_H[[#This Row],[POINTS OVER REPL]],0)</f>
        <v>0</v>
      </c>
      <c r="AB651" s="35">
        <f>MYRANKS_H[[#This Row],[POINTS OVER REPL]]*DOLLAR_VALUE_PER_POINT+1</f>
        <v>1</v>
      </c>
      <c r="AC651" s="35"/>
      <c r="AD651" s="29">
        <f>IF(AND(MYRANKS_H[[#This Row],[RANK]]&lt;=(TOTAL_HITTERS_DRAFTED-HITTERS_BELOW_REPL_DRAFTED),MYRANKS_H[[#This Row],[$ACTUAL]]=""),MYRANKS_H[[#This Row],[POINTS OVER REPL]],0)</f>
        <v>0</v>
      </c>
      <c r="AE651" s="35">
        <f>IF(MYRANKS_H[[#This Row],[$ACTUAL]]="",MYRANKS_H[[#This Row],[POINTS OVER REPL]]*REMAINING_DOLLAR_VALUE_PER_POINT+1,0)</f>
        <v>1</v>
      </c>
    </row>
    <row r="652" spans="1:31" x14ac:dyDescent="0.25">
      <c r="A652" s="2" t="s">
        <v>13427</v>
      </c>
      <c r="B652" s="14" t="str">
        <f>VLOOKUP(MYRANKS_H[[#This Row],[PLAYERID]],PLAYERIDMAP2[],COLUMN(PLAYERIDMAP2[LASTNAME]),FALSE)</f>
        <v>Kendall</v>
      </c>
      <c r="C652" s="14" t="str">
        <f>VLOOKUP(MYRANKS_H[[#This Row],[PLAYERID]],PLAYERIDMAP2[],COLUMN(PLAYERIDMAP2[FIRSTNAME]),FALSE)</f>
        <v>Jason</v>
      </c>
      <c r="D652" s="14" t="str">
        <f>MYRANKS_H[[#This Row],[FNAME]]&amp;" "&amp;MYRANKS_H[[#This Row],[LNAME]]</f>
        <v>Jason Kendall</v>
      </c>
      <c r="E652" s="14" t="str">
        <f>VLOOKUP(MYRANKS_H[[#This Row],[PLAYERID]],PLAYERIDMAP2[],COLUMN(PLAYERIDMAP2[TEAM]),FALSE)</f>
        <v>N/A</v>
      </c>
      <c r="F652" s="14" t="str">
        <f>VLOOKUP(MYRANKS_H[[#This Row],[PLAYERID]],PLAYERIDMAP2[],COLUMN(PLAYERIDMAP2[POS]),FALSE)</f>
        <v>C</v>
      </c>
      <c r="G652" s="14">
        <f>IFERROR(VALUE(VLOOKUP(MYRANKS_H[[#This Row],[PLAYERID]],PLAYERIDMAP2[],COLUMN(PLAYERIDMAP2[IDFANGRAPHS]),FALSE)),VLOOKUP(MYRANKS_H[[#This Row],[PLAYERID]],PLAYERIDMAP2[],COLUMN(PLAYERIDMAP2[IDFANGRAPHS]),FALSE))</f>
        <v>993</v>
      </c>
      <c r="H652" s="56">
        <f>IFERROR(VLOOKUP(MYRANKS_H[[#This Row],[IDFANGRAPHS]],STEAMER_H[],COLUMN(STEAMER_H[PA]),FALSE),0)</f>
        <v>0</v>
      </c>
      <c r="I652" s="56">
        <f>IFERROR(VLOOKUP(MYRANKS_H[[#This Row],[IDFANGRAPHS]],STEAMER_H[],COLUMN(STEAMER_H[AB]),FALSE),0)</f>
        <v>0</v>
      </c>
      <c r="J652" s="56">
        <f>IFERROR(VLOOKUP(MYRANKS_H[[#This Row],[IDFANGRAPHS]],STEAMER_H[],COLUMN(STEAMER_H[H]),FALSE),0)</f>
        <v>0</v>
      </c>
      <c r="K652" s="56">
        <f>IFERROR(VLOOKUP(MYRANKS_H[[#This Row],[IDFANGRAPHS]],STEAMER_H[],COLUMN(STEAMER_H[2B]),FALSE),0)</f>
        <v>0</v>
      </c>
      <c r="L652" s="56">
        <f>IFERROR(VLOOKUP(MYRANKS_H[[#This Row],[IDFANGRAPHS]],STEAMER_H[],COLUMN(STEAMER_H[3B]),FALSE),0)</f>
        <v>0</v>
      </c>
      <c r="M652" s="56">
        <f>IFERROR(VLOOKUP(MYRANKS_H[[#This Row],[IDFANGRAPHS]],STEAMER_H[],COLUMN(STEAMER_H[HR]),FALSE),0)</f>
        <v>0</v>
      </c>
      <c r="N652" s="56">
        <f>IFERROR(VLOOKUP(MYRANKS_H[[#This Row],[IDFANGRAPHS]],STEAMER_H[],COLUMN(STEAMER_H[R]),FALSE),0)</f>
        <v>0</v>
      </c>
      <c r="O652" s="56">
        <f>IFERROR(VLOOKUP(MYRANKS_H[[#This Row],[IDFANGRAPHS]],STEAMER_H[],COLUMN(STEAMER_H[RBI]),FALSE),0)</f>
        <v>0</v>
      </c>
      <c r="P652" s="56">
        <f>IFERROR(VLOOKUP(MYRANKS_H[[#This Row],[IDFANGRAPHS]],STEAMER_H[],COLUMN(STEAMER_H[BB]),FALSE),0)</f>
        <v>0</v>
      </c>
      <c r="Q652" s="56">
        <f>IFERROR(VLOOKUP(MYRANKS_H[[#This Row],[IDFANGRAPHS]],STEAMER_H[],COLUMN(STEAMER_H[HBP]),FALSE),0)</f>
        <v>0</v>
      </c>
      <c r="R652" s="56">
        <f>IFERROR(VLOOKUP(MYRANKS_H[[#This Row],[IDFANGRAPHS]],STEAMER_H[],COLUMN(STEAMER_H[SO]),FALSE),0)</f>
        <v>0</v>
      </c>
      <c r="S652" s="56">
        <f>IFERROR(VLOOKUP(MYRANKS_H[[#This Row],[IDFANGRAPHS]],STEAMER_H[],COLUMN(STEAMER_H[SB]),FALSE),0)</f>
        <v>0</v>
      </c>
      <c r="T652" s="19">
        <f>IFERROR(MYRANKS_H[[#This Row],[H]]/MYRANKS_H[[#This Row],[AB]],0)</f>
        <v>0</v>
      </c>
      <c r="U652" s="19">
        <f>IFERROR((MYRANKS_H[[#This Row],[H]]+MYRANKS_H[[#This Row],[BB]]+MYRANKS_H[[#This Row],[HBP]])/(MYRANKS_H[[#This Row],[AB]]+MYRANKS_H[[#This Row],[BB]]+MYRANKS_H[[#This Row],[HBP]]),0)</f>
        <v>0</v>
      </c>
      <c r="V652" s="19">
        <f>IFERROR((MYRANKS_H[[#This Row],[H]]+MYRANKS_H[[#This Row],[2B]]+2*MYRANKS_H[[#This Row],[3B]]+3*MYRANKS_H[[#This Row],[HR]])/MYRANKS_H[[#This Row],[AB]],0)</f>
        <v>0</v>
      </c>
      <c r="W65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2" s="27">
        <f>VLOOKUP(MYRANKS_H[[#This Row],[POS]],REPLACEMENT_LEVEL[],3,FALSE)</f>
        <v>0</v>
      </c>
      <c r="Y652" s="27">
        <f>MYRANKS_H[[#This Row],[PROJ PTS]]-MYRANKS_H[[#This Row],[REPL LEVEL]]</f>
        <v>0</v>
      </c>
      <c r="Z652" s="27">
        <f>RANK(MYRANKS_H[[#This Row],[POINTS OVER REPL]],MYRANKS_H[POINTS OVER REPL])</f>
        <v>1</v>
      </c>
      <c r="AA652" s="29">
        <f>IF(MYRANKS_H[[#This Row],[RANK]]&lt;=TOTAL_HITTERS_DRAFTED,MYRANKS_H[[#This Row],[POINTS OVER REPL]],0)</f>
        <v>0</v>
      </c>
      <c r="AB652" s="35">
        <f>MYRANKS_H[[#This Row],[POINTS OVER REPL]]*DOLLAR_VALUE_PER_POINT+1</f>
        <v>1</v>
      </c>
      <c r="AC652" s="35"/>
      <c r="AD652" s="29">
        <f>IF(AND(MYRANKS_H[[#This Row],[RANK]]&lt;=(TOTAL_HITTERS_DRAFTED-HITTERS_BELOW_REPL_DRAFTED),MYRANKS_H[[#This Row],[$ACTUAL]]=""),MYRANKS_H[[#This Row],[POINTS OVER REPL]],0)</f>
        <v>0</v>
      </c>
      <c r="AE652" s="35">
        <f>IF(MYRANKS_H[[#This Row],[$ACTUAL]]="",MYRANKS_H[[#This Row],[POINTS OVER REPL]]*REMAINING_DOLLAR_VALUE_PER_POINT+1,0)</f>
        <v>1</v>
      </c>
    </row>
    <row r="653" spans="1:31" ht="15" customHeight="1" x14ac:dyDescent="0.25">
      <c r="A653" s="2" t="s">
        <v>13438</v>
      </c>
      <c r="B653" s="14" t="str">
        <f>VLOOKUP(MYRANKS_H[[#This Row],[PLAYERID]],PLAYERIDMAP2[],COLUMN(PLAYERIDMAP2[LASTNAME]),FALSE)</f>
        <v>Kennedy</v>
      </c>
      <c r="C653" s="14" t="str">
        <f>VLOOKUP(MYRANKS_H[[#This Row],[PLAYERID]],PLAYERIDMAP2[],COLUMN(PLAYERIDMAP2[FIRSTNAME]),FALSE)</f>
        <v>Adam</v>
      </c>
      <c r="D653" s="14" t="str">
        <f>MYRANKS_H[[#This Row],[FNAME]]&amp;" "&amp;MYRANKS_H[[#This Row],[LNAME]]</f>
        <v>Adam Kennedy</v>
      </c>
      <c r="E653" s="14" t="str">
        <f>VLOOKUP(MYRANKS_H[[#This Row],[PLAYERID]],PLAYERIDMAP2[],COLUMN(PLAYERIDMAP2[TEAM]),FALSE)</f>
        <v>WAS</v>
      </c>
      <c r="F653" s="14" t="str">
        <f>VLOOKUP(MYRANKS_H[[#This Row],[PLAYERID]],PLAYERIDMAP2[],COLUMN(PLAYERIDMAP2[POS]),FALSE)</f>
        <v>2B</v>
      </c>
      <c r="G653" s="14">
        <f>IFERROR(VALUE(VLOOKUP(MYRANKS_H[[#This Row],[PLAYERID]],PLAYERIDMAP2[],COLUMN(PLAYERIDMAP2[IDFANGRAPHS]),FALSE)),VLOOKUP(MYRANKS_H[[#This Row],[PLAYERID]],PLAYERIDMAP2[],COLUMN(PLAYERIDMAP2[IDFANGRAPHS]),FALSE))</f>
        <v>19</v>
      </c>
      <c r="H653" s="56">
        <f>IFERROR(VLOOKUP(MYRANKS_H[[#This Row],[IDFANGRAPHS]],STEAMER_H[],COLUMN(STEAMER_H[PA]),FALSE),0)</f>
        <v>0</v>
      </c>
      <c r="I653" s="56">
        <f>IFERROR(VLOOKUP(MYRANKS_H[[#This Row],[IDFANGRAPHS]],STEAMER_H[],COLUMN(STEAMER_H[AB]),FALSE),0)</f>
        <v>0</v>
      </c>
      <c r="J653" s="56">
        <f>IFERROR(VLOOKUP(MYRANKS_H[[#This Row],[IDFANGRAPHS]],STEAMER_H[],COLUMN(STEAMER_H[H]),FALSE),0)</f>
        <v>0</v>
      </c>
      <c r="K653" s="56">
        <f>IFERROR(VLOOKUP(MYRANKS_H[[#This Row],[IDFANGRAPHS]],STEAMER_H[],COLUMN(STEAMER_H[2B]),FALSE),0)</f>
        <v>0</v>
      </c>
      <c r="L653" s="56">
        <f>IFERROR(VLOOKUP(MYRANKS_H[[#This Row],[IDFANGRAPHS]],STEAMER_H[],COLUMN(STEAMER_H[3B]),FALSE),0)</f>
        <v>0</v>
      </c>
      <c r="M653" s="56">
        <f>IFERROR(VLOOKUP(MYRANKS_H[[#This Row],[IDFANGRAPHS]],STEAMER_H[],COLUMN(STEAMER_H[HR]),FALSE),0)</f>
        <v>0</v>
      </c>
      <c r="N653" s="56">
        <f>IFERROR(VLOOKUP(MYRANKS_H[[#This Row],[IDFANGRAPHS]],STEAMER_H[],COLUMN(STEAMER_H[R]),FALSE),0)</f>
        <v>0</v>
      </c>
      <c r="O653" s="56">
        <f>IFERROR(VLOOKUP(MYRANKS_H[[#This Row],[IDFANGRAPHS]],STEAMER_H[],COLUMN(STEAMER_H[RBI]),FALSE),0)</f>
        <v>0</v>
      </c>
      <c r="P653" s="56">
        <f>IFERROR(VLOOKUP(MYRANKS_H[[#This Row],[IDFANGRAPHS]],STEAMER_H[],COLUMN(STEAMER_H[BB]),FALSE),0)</f>
        <v>0</v>
      </c>
      <c r="Q653" s="56">
        <f>IFERROR(VLOOKUP(MYRANKS_H[[#This Row],[IDFANGRAPHS]],STEAMER_H[],COLUMN(STEAMER_H[HBP]),FALSE),0)</f>
        <v>0</v>
      </c>
      <c r="R653" s="56">
        <f>IFERROR(VLOOKUP(MYRANKS_H[[#This Row],[IDFANGRAPHS]],STEAMER_H[],COLUMN(STEAMER_H[SO]),FALSE),0)</f>
        <v>0</v>
      </c>
      <c r="S653" s="56">
        <f>IFERROR(VLOOKUP(MYRANKS_H[[#This Row],[IDFANGRAPHS]],STEAMER_H[],COLUMN(STEAMER_H[SB]),FALSE),0)</f>
        <v>0</v>
      </c>
      <c r="T653" s="19">
        <f>IFERROR(MYRANKS_H[[#This Row],[H]]/MYRANKS_H[[#This Row],[AB]],0)</f>
        <v>0</v>
      </c>
      <c r="U653" s="19">
        <f>IFERROR((MYRANKS_H[[#This Row],[H]]+MYRANKS_H[[#This Row],[BB]]+MYRANKS_H[[#This Row],[HBP]])/(MYRANKS_H[[#This Row],[AB]]+MYRANKS_H[[#This Row],[BB]]+MYRANKS_H[[#This Row],[HBP]]),0)</f>
        <v>0</v>
      </c>
      <c r="V653" s="19">
        <f>IFERROR((MYRANKS_H[[#This Row],[H]]+MYRANKS_H[[#This Row],[2B]]+2*MYRANKS_H[[#This Row],[3B]]+3*MYRANKS_H[[#This Row],[HR]])/MYRANKS_H[[#This Row],[AB]],0)</f>
        <v>0</v>
      </c>
      <c r="W65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3" s="27">
        <f>VLOOKUP(MYRANKS_H[[#This Row],[POS]],REPLACEMENT_LEVEL[],3,FALSE)</f>
        <v>0</v>
      </c>
      <c r="Y653" s="27">
        <f>MYRANKS_H[[#This Row],[PROJ PTS]]-MYRANKS_H[[#This Row],[REPL LEVEL]]</f>
        <v>0</v>
      </c>
      <c r="Z653" s="27">
        <f>RANK(MYRANKS_H[[#This Row],[POINTS OVER REPL]],MYRANKS_H[POINTS OVER REPL])</f>
        <v>1</v>
      </c>
      <c r="AA653" s="29">
        <f>IF(MYRANKS_H[[#This Row],[RANK]]&lt;=TOTAL_HITTERS_DRAFTED,MYRANKS_H[[#This Row],[POINTS OVER REPL]],0)</f>
        <v>0</v>
      </c>
      <c r="AB653" s="35">
        <f>MYRANKS_H[[#This Row],[POINTS OVER REPL]]*DOLLAR_VALUE_PER_POINT+1</f>
        <v>1</v>
      </c>
      <c r="AC653" s="35"/>
      <c r="AD653" s="29">
        <f>IF(AND(MYRANKS_H[[#This Row],[RANK]]&lt;=(TOTAL_HITTERS_DRAFTED-HITTERS_BELOW_REPL_DRAFTED),MYRANKS_H[[#This Row],[$ACTUAL]]=""),MYRANKS_H[[#This Row],[POINTS OVER REPL]],0)</f>
        <v>0</v>
      </c>
      <c r="AE653" s="35">
        <f>IF(MYRANKS_H[[#This Row],[$ACTUAL]]="",MYRANKS_H[[#This Row],[POINTS OVER REPL]]*REMAINING_DOLLAR_VALUE_PER_POINT+1,0)</f>
        <v>1</v>
      </c>
    </row>
    <row r="654" spans="1:31" ht="15" customHeight="1" x14ac:dyDescent="0.25">
      <c r="A654" s="2" t="s">
        <v>13445</v>
      </c>
      <c r="B654" s="14" t="str">
        <f>VLOOKUP(MYRANKS_H[[#This Row],[PLAYERID]],PLAYERIDMAP2[],COLUMN(PLAYERIDMAP2[LASTNAME]),FALSE)</f>
        <v>Keppinger</v>
      </c>
      <c r="C654" s="14" t="str">
        <f>VLOOKUP(MYRANKS_H[[#This Row],[PLAYERID]],PLAYERIDMAP2[],COLUMN(PLAYERIDMAP2[FIRSTNAME]),FALSE)</f>
        <v>Jeff</v>
      </c>
      <c r="D654" s="14" t="str">
        <f>MYRANKS_H[[#This Row],[FNAME]]&amp;" "&amp;MYRANKS_H[[#This Row],[LNAME]]</f>
        <v>Jeff Keppinger</v>
      </c>
      <c r="E654" s="14" t="str">
        <f>VLOOKUP(MYRANKS_H[[#This Row],[PLAYERID]],PLAYERIDMAP2[],COLUMN(PLAYERIDMAP2[TEAM]),FALSE)</f>
        <v>N/A</v>
      </c>
      <c r="F654" s="14" t="str">
        <f>VLOOKUP(MYRANKS_H[[#This Row],[PLAYERID]],PLAYERIDMAP2[],COLUMN(PLAYERIDMAP2[POS]),FALSE)</f>
        <v>2B</v>
      </c>
      <c r="G654" s="14">
        <f>IFERROR(VALUE(VLOOKUP(MYRANKS_H[[#This Row],[PLAYERID]],PLAYERIDMAP2[],COLUMN(PLAYERIDMAP2[IDFANGRAPHS]),FALSE)),VLOOKUP(MYRANKS_H[[#This Row],[PLAYERID]],PLAYERIDMAP2[],COLUMN(PLAYERIDMAP2[IDFANGRAPHS]),FALSE))</f>
        <v>3856</v>
      </c>
      <c r="H654" s="56">
        <f>IFERROR(VLOOKUP(MYRANKS_H[[#This Row],[IDFANGRAPHS]],STEAMER_H[],COLUMN(STEAMER_H[PA]),FALSE),0)</f>
        <v>0</v>
      </c>
      <c r="I654" s="56">
        <f>IFERROR(VLOOKUP(MYRANKS_H[[#This Row],[IDFANGRAPHS]],STEAMER_H[],COLUMN(STEAMER_H[AB]),FALSE),0)</f>
        <v>0</v>
      </c>
      <c r="J654" s="56">
        <f>IFERROR(VLOOKUP(MYRANKS_H[[#This Row],[IDFANGRAPHS]],STEAMER_H[],COLUMN(STEAMER_H[H]),FALSE),0)</f>
        <v>0</v>
      </c>
      <c r="K654" s="56">
        <f>IFERROR(VLOOKUP(MYRANKS_H[[#This Row],[IDFANGRAPHS]],STEAMER_H[],COLUMN(STEAMER_H[2B]),FALSE),0)</f>
        <v>0</v>
      </c>
      <c r="L654" s="56">
        <f>IFERROR(VLOOKUP(MYRANKS_H[[#This Row],[IDFANGRAPHS]],STEAMER_H[],COLUMN(STEAMER_H[3B]),FALSE),0)</f>
        <v>0</v>
      </c>
      <c r="M654" s="56">
        <f>IFERROR(VLOOKUP(MYRANKS_H[[#This Row],[IDFANGRAPHS]],STEAMER_H[],COLUMN(STEAMER_H[HR]),FALSE),0)</f>
        <v>0</v>
      </c>
      <c r="N654" s="56">
        <f>IFERROR(VLOOKUP(MYRANKS_H[[#This Row],[IDFANGRAPHS]],STEAMER_H[],COLUMN(STEAMER_H[R]),FALSE),0)</f>
        <v>0</v>
      </c>
      <c r="O654" s="56">
        <f>IFERROR(VLOOKUP(MYRANKS_H[[#This Row],[IDFANGRAPHS]],STEAMER_H[],COLUMN(STEAMER_H[RBI]),FALSE),0)</f>
        <v>0</v>
      </c>
      <c r="P654" s="56">
        <f>IFERROR(VLOOKUP(MYRANKS_H[[#This Row],[IDFANGRAPHS]],STEAMER_H[],COLUMN(STEAMER_H[BB]),FALSE),0)</f>
        <v>0</v>
      </c>
      <c r="Q654" s="56">
        <f>IFERROR(VLOOKUP(MYRANKS_H[[#This Row],[IDFANGRAPHS]],STEAMER_H[],COLUMN(STEAMER_H[HBP]),FALSE),0)</f>
        <v>0</v>
      </c>
      <c r="R654" s="56">
        <f>IFERROR(VLOOKUP(MYRANKS_H[[#This Row],[IDFANGRAPHS]],STEAMER_H[],COLUMN(STEAMER_H[SO]),FALSE),0)</f>
        <v>0</v>
      </c>
      <c r="S654" s="56">
        <f>IFERROR(VLOOKUP(MYRANKS_H[[#This Row],[IDFANGRAPHS]],STEAMER_H[],COLUMN(STEAMER_H[SB]),FALSE),0)</f>
        <v>0</v>
      </c>
      <c r="T654" s="19">
        <f>IFERROR(MYRANKS_H[[#This Row],[H]]/MYRANKS_H[[#This Row],[AB]],0)</f>
        <v>0</v>
      </c>
      <c r="U654" s="19">
        <f>IFERROR((MYRANKS_H[[#This Row],[H]]+MYRANKS_H[[#This Row],[BB]]+MYRANKS_H[[#This Row],[HBP]])/(MYRANKS_H[[#This Row],[AB]]+MYRANKS_H[[#This Row],[BB]]+MYRANKS_H[[#This Row],[HBP]]),0)</f>
        <v>0</v>
      </c>
      <c r="V654" s="19">
        <f>IFERROR((MYRANKS_H[[#This Row],[H]]+MYRANKS_H[[#This Row],[2B]]+2*MYRANKS_H[[#This Row],[3B]]+3*MYRANKS_H[[#This Row],[HR]])/MYRANKS_H[[#This Row],[AB]],0)</f>
        <v>0</v>
      </c>
      <c r="W65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4" s="27">
        <f>VLOOKUP(MYRANKS_H[[#This Row],[POS]],REPLACEMENT_LEVEL[],3,FALSE)</f>
        <v>0</v>
      </c>
      <c r="Y654" s="27">
        <f>MYRANKS_H[[#This Row],[PROJ PTS]]-MYRANKS_H[[#This Row],[REPL LEVEL]]</f>
        <v>0</v>
      </c>
      <c r="Z654" s="27">
        <f>RANK(MYRANKS_H[[#This Row],[POINTS OVER REPL]],MYRANKS_H[POINTS OVER REPL])</f>
        <v>1</v>
      </c>
      <c r="AA654" s="29">
        <f>IF(MYRANKS_H[[#This Row],[RANK]]&lt;=TOTAL_HITTERS_DRAFTED,MYRANKS_H[[#This Row],[POINTS OVER REPL]],0)</f>
        <v>0</v>
      </c>
      <c r="AB654" s="35">
        <f>MYRANKS_H[[#This Row],[POINTS OVER REPL]]*DOLLAR_VALUE_PER_POINT+1</f>
        <v>1</v>
      </c>
      <c r="AC654" s="35"/>
      <c r="AD654" s="29">
        <f>IF(AND(MYRANKS_H[[#This Row],[RANK]]&lt;=(TOTAL_HITTERS_DRAFTED-HITTERS_BELOW_REPL_DRAFTED),MYRANKS_H[[#This Row],[$ACTUAL]]=""),MYRANKS_H[[#This Row],[POINTS OVER REPL]],0)</f>
        <v>0</v>
      </c>
      <c r="AE654" s="35">
        <f>IF(MYRANKS_H[[#This Row],[$ACTUAL]]="",MYRANKS_H[[#This Row],[POINTS OVER REPL]]*REMAINING_DOLLAR_VALUE_PER_POINT+1,0)</f>
        <v>1</v>
      </c>
    </row>
    <row r="655" spans="1:31" ht="15" customHeight="1" x14ac:dyDescent="0.25">
      <c r="A655" s="2" t="s">
        <v>13491</v>
      </c>
      <c r="B655" s="14" t="str">
        <f>VLOOKUP(MYRANKS_H[[#This Row],[PLAYERID]],PLAYERIDMAP2[],COLUMN(PLAYERIDMAP2[LASTNAME]),FALSE)</f>
        <v>Konerko</v>
      </c>
      <c r="C655" s="14" t="str">
        <f>VLOOKUP(MYRANKS_H[[#This Row],[PLAYERID]],PLAYERIDMAP2[],COLUMN(PLAYERIDMAP2[FIRSTNAME]),FALSE)</f>
        <v>Paul</v>
      </c>
      <c r="D655" s="14" t="str">
        <f>MYRANKS_H[[#This Row],[FNAME]]&amp;" "&amp;MYRANKS_H[[#This Row],[LNAME]]</f>
        <v>Paul Konerko</v>
      </c>
      <c r="E655" s="14" t="str">
        <f>VLOOKUP(MYRANKS_H[[#This Row],[PLAYERID]],PLAYERIDMAP2[],COLUMN(PLAYERIDMAP2[TEAM]),FALSE)</f>
        <v>N/A</v>
      </c>
      <c r="F655" s="14" t="str">
        <f>VLOOKUP(MYRANKS_H[[#This Row],[PLAYERID]],PLAYERIDMAP2[],COLUMN(PLAYERIDMAP2[POS]),FALSE)</f>
        <v>1B</v>
      </c>
      <c r="G655" s="14">
        <f>IFERROR(VALUE(VLOOKUP(MYRANKS_H[[#This Row],[PLAYERID]],PLAYERIDMAP2[],COLUMN(PLAYERIDMAP2[IDFANGRAPHS]),FALSE)),VLOOKUP(MYRANKS_H[[#This Row],[PLAYERID]],PLAYERIDMAP2[],COLUMN(PLAYERIDMAP2[IDFANGRAPHS]),FALSE))</f>
        <v>242</v>
      </c>
      <c r="H655" s="56">
        <f>IFERROR(VLOOKUP(MYRANKS_H[[#This Row],[IDFANGRAPHS]],STEAMER_H[],COLUMN(STEAMER_H[PA]),FALSE),0)</f>
        <v>1</v>
      </c>
      <c r="I655" s="56">
        <f>IFERROR(VLOOKUP(MYRANKS_H[[#This Row],[IDFANGRAPHS]],STEAMER_H[],COLUMN(STEAMER_H[AB]),FALSE),0)</f>
        <v>1</v>
      </c>
      <c r="J655" s="56">
        <f>IFERROR(VLOOKUP(MYRANKS_H[[#This Row],[IDFANGRAPHS]],STEAMER_H[],COLUMN(STEAMER_H[H]),FALSE),0)</f>
        <v>0</v>
      </c>
      <c r="K655" s="56">
        <f>IFERROR(VLOOKUP(MYRANKS_H[[#This Row],[IDFANGRAPHS]],STEAMER_H[],COLUMN(STEAMER_H[2B]),FALSE),0)</f>
        <v>0</v>
      </c>
      <c r="L655" s="56">
        <f>IFERROR(VLOOKUP(MYRANKS_H[[#This Row],[IDFANGRAPHS]],STEAMER_H[],COLUMN(STEAMER_H[3B]),FALSE),0)</f>
        <v>0</v>
      </c>
      <c r="M655" s="56">
        <f>IFERROR(VLOOKUP(MYRANKS_H[[#This Row],[IDFANGRAPHS]],STEAMER_H[],COLUMN(STEAMER_H[HR]),FALSE),0)</f>
        <v>0</v>
      </c>
      <c r="N655" s="56">
        <f>IFERROR(VLOOKUP(MYRANKS_H[[#This Row],[IDFANGRAPHS]],STEAMER_H[],COLUMN(STEAMER_H[R]),FALSE),0)</f>
        <v>0</v>
      </c>
      <c r="O655" s="56">
        <f>IFERROR(VLOOKUP(MYRANKS_H[[#This Row],[IDFANGRAPHS]],STEAMER_H[],COLUMN(STEAMER_H[RBI]),FALSE),0)</f>
        <v>0</v>
      </c>
      <c r="P655" s="56">
        <f>IFERROR(VLOOKUP(MYRANKS_H[[#This Row],[IDFANGRAPHS]],STEAMER_H[],COLUMN(STEAMER_H[BB]),FALSE),0)</f>
        <v>0</v>
      </c>
      <c r="Q655" s="56">
        <f>IFERROR(VLOOKUP(MYRANKS_H[[#This Row],[IDFANGRAPHS]],STEAMER_H[],COLUMN(STEAMER_H[HBP]),FALSE),0)</f>
        <v>0</v>
      </c>
      <c r="R655" s="56">
        <f>IFERROR(VLOOKUP(MYRANKS_H[[#This Row],[IDFANGRAPHS]],STEAMER_H[],COLUMN(STEAMER_H[SO]),FALSE),0)</f>
        <v>0</v>
      </c>
      <c r="S655" s="56">
        <f>IFERROR(VLOOKUP(MYRANKS_H[[#This Row],[IDFANGRAPHS]],STEAMER_H[],COLUMN(STEAMER_H[SB]),FALSE),0)</f>
        <v>0</v>
      </c>
      <c r="T655" s="19">
        <f>IFERROR(MYRANKS_H[[#This Row],[H]]/MYRANKS_H[[#This Row],[AB]],0)</f>
        <v>0</v>
      </c>
      <c r="U655" s="19">
        <f>IFERROR((MYRANKS_H[[#This Row],[H]]+MYRANKS_H[[#This Row],[BB]]+MYRANKS_H[[#This Row],[HBP]])/(MYRANKS_H[[#This Row],[AB]]+MYRANKS_H[[#This Row],[BB]]+MYRANKS_H[[#This Row],[HBP]]),0)</f>
        <v>0</v>
      </c>
      <c r="V655" s="19">
        <f>IFERROR((MYRANKS_H[[#This Row],[H]]+MYRANKS_H[[#This Row],[2B]]+2*MYRANKS_H[[#This Row],[3B]]+3*MYRANKS_H[[#This Row],[HR]])/MYRANKS_H[[#This Row],[AB]],0)</f>
        <v>0</v>
      </c>
      <c r="W65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5" s="27">
        <f>VLOOKUP(MYRANKS_H[[#This Row],[POS]],REPLACEMENT_LEVEL[],3,FALSE)</f>
        <v>0</v>
      </c>
      <c r="Y655" s="27">
        <f>MYRANKS_H[[#This Row],[PROJ PTS]]-MYRANKS_H[[#This Row],[REPL LEVEL]]</f>
        <v>0</v>
      </c>
      <c r="Z655" s="27">
        <f>RANK(MYRANKS_H[[#This Row],[POINTS OVER REPL]],MYRANKS_H[POINTS OVER REPL])</f>
        <v>1</v>
      </c>
      <c r="AA655" s="29">
        <f>IF(MYRANKS_H[[#This Row],[RANK]]&lt;=TOTAL_HITTERS_DRAFTED,MYRANKS_H[[#This Row],[POINTS OVER REPL]],0)</f>
        <v>0</v>
      </c>
      <c r="AB655" s="35">
        <f>MYRANKS_H[[#This Row],[POINTS OVER REPL]]*DOLLAR_VALUE_PER_POINT+1</f>
        <v>1</v>
      </c>
      <c r="AC655" s="35"/>
      <c r="AD655" s="29">
        <f>IF(AND(MYRANKS_H[[#This Row],[RANK]]&lt;=(TOTAL_HITTERS_DRAFTED-HITTERS_BELOW_REPL_DRAFTED),MYRANKS_H[[#This Row],[$ACTUAL]]=""),MYRANKS_H[[#This Row],[POINTS OVER REPL]],0)</f>
        <v>0</v>
      </c>
      <c r="AE655" s="35">
        <f>IF(MYRANKS_H[[#This Row],[$ACTUAL]]="",MYRANKS_H[[#This Row],[POINTS OVER REPL]]*REMAINING_DOLLAR_VALUE_PER_POINT+1,0)</f>
        <v>1</v>
      </c>
    </row>
    <row r="656" spans="1:31" x14ac:dyDescent="0.25">
      <c r="A656" s="2" t="s">
        <v>13502</v>
      </c>
      <c r="B656" s="14" t="str">
        <f>VLOOKUP(MYRANKS_H[[#This Row],[PLAYERID]],PLAYERIDMAP2[],COLUMN(PLAYERIDMAP2[LASTNAME]),FALSE)</f>
        <v>Kotchman</v>
      </c>
      <c r="C656" s="14" t="str">
        <f>VLOOKUP(MYRANKS_H[[#This Row],[PLAYERID]],PLAYERIDMAP2[],COLUMN(PLAYERIDMAP2[FIRSTNAME]),FALSE)</f>
        <v>Casey</v>
      </c>
      <c r="D656" s="14" t="str">
        <f>MYRANKS_H[[#This Row],[FNAME]]&amp;" "&amp;MYRANKS_H[[#This Row],[LNAME]]</f>
        <v>Casey Kotchman</v>
      </c>
      <c r="E656" s="14" t="str">
        <f>VLOOKUP(MYRANKS_H[[#This Row],[PLAYERID]],PLAYERIDMAP2[],COLUMN(PLAYERIDMAP2[TEAM]),FALSE)</f>
        <v>CLE</v>
      </c>
      <c r="F656" s="14" t="str">
        <f>VLOOKUP(MYRANKS_H[[#This Row],[PLAYERID]],PLAYERIDMAP2[],COLUMN(PLAYERIDMAP2[POS]),FALSE)</f>
        <v>1B</v>
      </c>
      <c r="G656" s="14">
        <f>IFERROR(VALUE(VLOOKUP(MYRANKS_H[[#This Row],[PLAYERID]],PLAYERIDMAP2[],COLUMN(PLAYERIDMAP2[IDFANGRAPHS]),FALSE)),VLOOKUP(MYRANKS_H[[#This Row],[PLAYERID]],PLAYERIDMAP2[],COLUMN(PLAYERIDMAP2[IDFANGRAPHS]),FALSE))</f>
        <v>1930</v>
      </c>
      <c r="H656" s="56">
        <f>IFERROR(VLOOKUP(MYRANKS_H[[#This Row],[IDFANGRAPHS]],STEAMER_H[],COLUMN(STEAMER_H[PA]),FALSE),0)</f>
        <v>0</v>
      </c>
      <c r="I656" s="56">
        <f>IFERROR(VLOOKUP(MYRANKS_H[[#This Row],[IDFANGRAPHS]],STEAMER_H[],COLUMN(STEAMER_H[AB]),FALSE),0)</f>
        <v>0</v>
      </c>
      <c r="J656" s="56">
        <f>IFERROR(VLOOKUP(MYRANKS_H[[#This Row],[IDFANGRAPHS]],STEAMER_H[],COLUMN(STEAMER_H[H]),FALSE),0)</f>
        <v>0</v>
      </c>
      <c r="K656" s="56">
        <f>IFERROR(VLOOKUP(MYRANKS_H[[#This Row],[IDFANGRAPHS]],STEAMER_H[],COLUMN(STEAMER_H[2B]),FALSE),0)</f>
        <v>0</v>
      </c>
      <c r="L656" s="56">
        <f>IFERROR(VLOOKUP(MYRANKS_H[[#This Row],[IDFANGRAPHS]],STEAMER_H[],COLUMN(STEAMER_H[3B]),FALSE),0)</f>
        <v>0</v>
      </c>
      <c r="M656" s="56">
        <f>IFERROR(VLOOKUP(MYRANKS_H[[#This Row],[IDFANGRAPHS]],STEAMER_H[],COLUMN(STEAMER_H[HR]),FALSE),0)</f>
        <v>0</v>
      </c>
      <c r="N656" s="56">
        <f>IFERROR(VLOOKUP(MYRANKS_H[[#This Row],[IDFANGRAPHS]],STEAMER_H[],COLUMN(STEAMER_H[R]),FALSE),0)</f>
        <v>0</v>
      </c>
      <c r="O656" s="56">
        <f>IFERROR(VLOOKUP(MYRANKS_H[[#This Row],[IDFANGRAPHS]],STEAMER_H[],COLUMN(STEAMER_H[RBI]),FALSE),0)</f>
        <v>0</v>
      </c>
      <c r="P656" s="56">
        <f>IFERROR(VLOOKUP(MYRANKS_H[[#This Row],[IDFANGRAPHS]],STEAMER_H[],COLUMN(STEAMER_H[BB]),FALSE),0)</f>
        <v>0</v>
      </c>
      <c r="Q656" s="56">
        <f>IFERROR(VLOOKUP(MYRANKS_H[[#This Row],[IDFANGRAPHS]],STEAMER_H[],COLUMN(STEAMER_H[HBP]),FALSE),0)</f>
        <v>0</v>
      </c>
      <c r="R656" s="56">
        <f>IFERROR(VLOOKUP(MYRANKS_H[[#This Row],[IDFANGRAPHS]],STEAMER_H[],COLUMN(STEAMER_H[SO]),FALSE),0)</f>
        <v>0</v>
      </c>
      <c r="S656" s="56">
        <f>IFERROR(VLOOKUP(MYRANKS_H[[#This Row],[IDFANGRAPHS]],STEAMER_H[],COLUMN(STEAMER_H[SB]),FALSE),0)</f>
        <v>0</v>
      </c>
      <c r="T656" s="19">
        <f>IFERROR(MYRANKS_H[[#This Row],[H]]/MYRANKS_H[[#This Row],[AB]],0)</f>
        <v>0</v>
      </c>
      <c r="U656" s="19">
        <f>IFERROR((MYRANKS_H[[#This Row],[H]]+MYRANKS_H[[#This Row],[BB]]+MYRANKS_H[[#This Row],[HBP]])/(MYRANKS_H[[#This Row],[AB]]+MYRANKS_H[[#This Row],[BB]]+MYRANKS_H[[#This Row],[HBP]]),0)</f>
        <v>0</v>
      </c>
      <c r="V656" s="19">
        <f>IFERROR((MYRANKS_H[[#This Row],[H]]+MYRANKS_H[[#This Row],[2B]]+2*MYRANKS_H[[#This Row],[3B]]+3*MYRANKS_H[[#This Row],[HR]])/MYRANKS_H[[#This Row],[AB]],0)</f>
        <v>0</v>
      </c>
      <c r="W65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6" s="27">
        <f>VLOOKUP(MYRANKS_H[[#This Row],[POS]],REPLACEMENT_LEVEL[],3,FALSE)</f>
        <v>0</v>
      </c>
      <c r="Y656" s="27">
        <f>MYRANKS_H[[#This Row],[PROJ PTS]]-MYRANKS_H[[#This Row],[REPL LEVEL]]</f>
        <v>0</v>
      </c>
      <c r="Z656" s="27">
        <f>RANK(MYRANKS_H[[#This Row],[POINTS OVER REPL]],MYRANKS_H[POINTS OVER REPL])</f>
        <v>1</v>
      </c>
      <c r="AA656" s="29">
        <f>IF(MYRANKS_H[[#This Row],[RANK]]&lt;=TOTAL_HITTERS_DRAFTED,MYRANKS_H[[#This Row],[POINTS OVER REPL]],0)</f>
        <v>0</v>
      </c>
      <c r="AB656" s="35">
        <f>MYRANKS_H[[#This Row],[POINTS OVER REPL]]*DOLLAR_VALUE_PER_POINT+1</f>
        <v>1</v>
      </c>
      <c r="AC656" s="35"/>
      <c r="AD656" s="29">
        <f>IF(AND(MYRANKS_H[[#This Row],[RANK]]&lt;=(TOTAL_HITTERS_DRAFTED-HITTERS_BELOW_REPL_DRAFTED),MYRANKS_H[[#This Row],[$ACTUAL]]=""),MYRANKS_H[[#This Row],[POINTS OVER REPL]],0)</f>
        <v>0</v>
      </c>
      <c r="AE656" s="35">
        <f>IF(MYRANKS_H[[#This Row],[$ACTUAL]]="",MYRANKS_H[[#This Row],[POINTS OVER REPL]]*REMAINING_DOLLAR_VALUE_PER_POINT+1,0)</f>
        <v>1</v>
      </c>
    </row>
    <row r="657" spans="1:31" ht="15" customHeight="1" x14ac:dyDescent="0.25">
      <c r="A657" s="2" t="s">
        <v>13505</v>
      </c>
      <c r="B657" s="14" t="str">
        <f>VLOOKUP(MYRANKS_H[[#This Row],[PLAYERID]],PLAYERIDMAP2[],COLUMN(PLAYERIDMAP2[LASTNAME]),FALSE)</f>
        <v>Kotsay</v>
      </c>
      <c r="C657" s="14" t="str">
        <f>VLOOKUP(MYRANKS_H[[#This Row],[PLAYERID]],PLAYERIDMAP2[],COLUMN(PLAYERIDMAP2[FIRSTNAME]),FALSE)</f>
        <v>Mark</v>
      </c>
      <c r="D657" s="14" t="str">
        <f>MYRANKS_H[[#This Row],[FNAME]]&amp;" "&amp;MYRANKS_H[[#This Row],[LNAME]]</f>
        <v>Mark Kotsay</v>
      </c>
      <c r="E657" s="14" t="str">
        <f>VLOOKUP(MYRANKS_H[[#This Row],[PLAYERID]],PLAYERIDMAP2[],COLUMN(PLAYERIDMAP2[TEAM]),FALSE)</f>
        <v>N/A</v>
      </c>
      <c r="F657" s="14" t="str">
        <f>VLOOKUP(MYRANKS_H[[#This Row],[PLAYERID]],PLAYERIDMAP2[],COLUMN(PLAYERIDMAP2[POS]),FALSE)</f>
        <v>OF</v>
      </c>
      <c r="G657" s="14">
        <f>IFERROR(VALUE(VLOOKUP(MYRANKS_H[[#This Row],[PLAYERID]],PLAYERIDMAP2[],COLUMN(PLAYERIDMAP2[IDFANGRAPHS]),FALSE)),VLOOKUP(MYRANKS_H[[#This Row],[PLAYERID]],PLAYERIDMAP2[],COLUMN(PLAYERIDMAP2[IDFANGRAPHS]),FALSE))</f>
        <v>1042</v>
      </c>
      <c r="H657" s="56">
        <f>IFERROR(VLOOKUP(MYRANKS_H[[#This Row],[IDFANGRAPHS]],STEAMER_H[],COLUMN(STEAMER_H[PA]),FALSE),0)</f>
        <v>0</v>
      </c>
      <c r="I657" s="56">
        <f>IFERROR(VLOOKUP(MYRANKS_H[[#This Row],[IDFANGRAPHS]],STEAMER_H[],COLUMN(STEAMER_H[AB]),FALSE),0)</f>
        <v>0</v>
      </c>
      <c r="J657" s="56">
        <f>IFERROR(VLOOKUP(MYRANKS_H[[#This Row],[IDFANGRAPHS]],STEAMER_H[],COLUMN(STEAMER_H[H]),FALSE),0)</f>
        <v>0</v>
      </c>
      <c r="K657" s="56">
        <f>IFERROR(VLOOKUP(MYRANKS_H[[#This Row],[IDFANGRAPHS]],STEAMER_H[],COLUMN(STEAMER_H[2B]),FALSE),0)</f>
        <v>0</v>
      </c>
      <c r="L657" s="56">
        <f>IFERROR(VLOOKUP(MYRANKS_H[[#This Row],[IDFANGRAPHS]],STEAMER_H[],COLUMN(STEAMER_H[3B]),FALSE),0)</f>
        <v>0</v>
      </c>
      <c r="M657" s="56">
        <f>IFERROR(VLOOKUP(MYRANKS_H[[#This Row],[IDFANGRAPHS]],STEAMER_H[],COLUMN(STEAMER_H[HR]),FALSE),0)</f>
        <v>0</v>
      </c>
      <c r="N657" s="56">
        <f>IFERROR(VLOOKUP(MYRANKS_H[[#This Row],[IDFANGRAPHS]],STEAMER_H[],COLUMN(STEAMER_H[R]),FALSE),0)</f>
        <v>0</v>
      </c>
      <c r="O657" s="56">
        <f>IFERROR(VLOOKUP(MYRANKS_H[[#This Row],[IDFANGRAPHS]],STEAMER_H[],COLUMN(STEAMER_H[RBI]),FALSE),0)</f>
        <v>0</v>
      </c>
      <c r="P657" s="56">
        <f>IFERROR(VLOOKUP(MYRANKS_H[[#This Row],[IDFANGRAPHS]],STEAMER_H[],COLUMN(STEAMER_H[BB]),FALSE),0)</f>
        <v>0</v>
      </c>
      <c r="Q657" s="56">
        <f>IFERROR(VLOOKUP(MYRANKS_H[[#This Row],[IDFANGRAPHS]],STEAMER_H[],COLUMN(STEAMER_H[HBP]),FALSE),0)</f>
        <v>0</v>
      </c>
      <c r="R657" s="56">
        <f>IFERROR(VLOOKUP(MYRANKS_H[[#This Row],[IDFANGRAPHS]],STEAMER_H[],COLUMN(STEAMER_H[SO]),FALSE),0)</f>
        <v>0</v>
      </c>
      <c r="S657" s="56">
        <f>IFERROR(VLOOKUP(MYRANKS_H[[#This Row],[IDFANGRAPHS]],STEAMER_H[],COLUMN(STEAMER_H[SB]),FALSE),0)</f>
        <v>0</v>
      </c>
      <c r="T657" s="19">
        <f>IFERROR(MYRANKS_H[[#This Row],[H]]/MYRANKS_H[[#This Row],[AB]],0)</f>
        <v>0</v>
      </c>
      <c r="U657" s="19">
        <f>IFERROR((MYRANKS_H[[#This Row],[H]]+MYRANKS_H[[#This Row],[BB]]+MYRANKS_H[[#This Row],[HBP]])/(MYRANKS_H[[#This Row],[AB]]+MYRANKS_H[[#This Row],[BB]]+MYRANKS_H[[#This Row],[HBP]]),0)</f>
        <v>0</v>
      </c>
      <c r="V657" s="19">
        <f>IFERROR((MYRANKS_H[[#This Row],[H]]+MYRANKS_H[[#This Row],[2B]]+2*MYRANKS_H[[#This Row],[3B]]+3*MYRANKS_H[[#This Row],[HR]])/MYRANKS_H[[#This Row],[AB]],0)</f>
        <v>0</v>
      </c>
      <c r="W65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7" s="27">
        <f>VLOOKUP(MYRANKS_H[[#This Row],[POS]],REPLACEMENT_LEVEL[],3,FALSE)</f>
        <v>0</v>
      </c>
      <c r="Y657" s="27">
        <f>MYRANKS_H[[#This Row],[PROJ PTS]]-MYRANKS_H[[#This Row],[REPL LEVEL]]</f>
        <v>0</v>
      </c>
      <c r="Z657" s="27">
        <f>RANK(MYRANKS_H[[#This Row],[POINTS OVER REPL]],MYRANKS_H[POINTS OVER REPL])</f>
        <v>1</v>
      </c>
      <c r="AA657" s="29">
        <f>IF(MYRANKS_H[[#This Row],[RANK]]&lt;=TOTAL_HITTERS_DRAFTED,MYRANKS_H[[#This Row],[POINTS OVER REPL]],0)</f>
        <v>0</v>
      </c>
      <c r="AB657" s="35">
        <f>MYRANKS_H[[#This Row],[POINTS OVER REPL]]*DOLLAR_VALUE_PER_POINT+1</f>
        <v>1</v>
      </c>
      <c r="AC657" s="35"/>
      <c r="AD657" s="29">
        <f>IF(AND(MYRANKS_H[[#This Row],[RANK]]&lt;=(TOTAL_HITTERS_DRAFTED-HITTERS_BELOW_REPL_DRAFTED),MYRANKS_H[[#This Row],[$ACTUAL]]=""),MYRANKS_H[[#This Row],[POINTS OVER REPL]],0)</f>
        <v>0</v>
      </c>
      <c r="AE657" s="35">
        <f>IF(MYRANKS_H[[#This Row],[$ACTUAL]]="",MYRANKS_H[[#This Row],[POINTS OVER REPL]]*REMAINING_DOLLAR_VALUE_PER_POINT+1,0)</f>
        <v>1</v>
      </c>
    </row>
    <row r="658" spans="1:31" ht="15" customHeight="1" x14ac:dyDescent="0.25">
      <c r="A658" s="64" t="s">
        <v>13508</v>
      </c>
      <c r="B658" s="14" t="str">
        <f>VLOOKUP(MYRANKS_H[[#This Row],[PLAYERID]],PLAYERIDMAP2[],COLUMN(PLAYERIDMAP2[LASTNAME]),FALSE)</f>
        <v>Kottaras</v>
      </c>
      <c r="C658" s="14" t="str">
        <f>VLOOKUP(MYRANKS_H[[#This Row],[PLAYERID]],PLAYERIDMAP2[],COLUMN(PLAYERIDMAP2[FIRSTNAME]),FALSE)</f>
        <v>George</v>
      </c>
      <c r="D658" s="14" t="str">
        <f>MYRANKS_H[[#This Row],[FNAME]]&amp;" "&amp;MYRANKS_H[[#This Row],[LNAME]]</f>
        <v>George Kottaras</v>
      </c>
      <c r="E658" s="14" t="str">
        <f>VLOOKUP(MYRANKS_H[[#This Row],[PLAYERID]],PLAYERIDMAP2[],COLUMN(PLAYERIDMAP2[TEAM]),FALSE)</f>
        <v>N/A</v>
      </c>
      <c r="F658" s="14" t="str">
        <f>VLOOKUP(MYRANKS_H[[#This Row],[PLAYERID]],PLAYERIDMAP2[],COLUMN(PLAYERIDMAP2[POS]),FALSE)</f>
        <v>C</v>
      </c>
      <c r="G658" s="14">
        <f>IFERROR(VALUE(VLOOKUP(MYRANKS_H[[#This Row],[PLAYERID]],PLAYERIDMAP2[],COLUMN(PLAYERIDMAP2[IDFANGRAPHS]),FALSE)),VLOOKUP(MYRANKS_H[[#This Row],[PLAYERID]],PLAYERIDMAP2[],COLUMN(PLAYERIDMAP2[IDFANGRAPHS]),FALSE))</f>
        <v>5506</v>
      </c>
      <c r="H658" s="56">
        <f>IFERROR(VLOOKUP(MYRANKS_H[[#This Row],[IDFANGRAPHS]],STEAMER_H[],COLUMN(STEAMER_H[PA]),FALSE),0)</f>
        <v>1</v>
      </c>
      <c r="I658" s="56">
        <f>IFERROR(VLOOKUP(MYRANKS_H[[#This Row],[IDFANGRAPHS]],STEAMER_H[],COLUMN(STEAMER_H[AB]),FALSE),0)</f>
        <v>1</v>
      </c>
      <c r="J658" s="56">
        <f>IFERROR(VLOOKUP(MYRANKS_H[[#This Row],[IDFANGRAPHS]],STEAMER_H[],COLUMN(STEAMER_H[H]),FALSE),0)</f>
        <v>0</v>
      </c>
      <c r="K658" s="56">
        <f>IFERROR(VLOOKUP(MYRANKS_H[[#This Row],[IDFANGRAPHS]],STEAMER_H[],COLUMN(STEAMER_H[2B]),FALSE),0)</f>
        <v>0</v>
      </c>
      <c r="L658" s="56">
        <f>IFERROR(VLOOKUP(MYRANKS_H[[#This Row],[IDFANGRAPHS]],STEAMER_H[],COLUMN(STEAMER_H[3B]),FALSE),0)</f>
        <v>0</v>
      </c>
      <c r="M658" s="56">
        <f>IFERROR(VLOOKUP(MYRANKS_H[[#This Row],[IDFANGRAPHS]],STEAMER_H[],COLUMN(STEAMER_H[HR]),FALSE),0)</f>
        <v>0</v>
      </c>
      <c r="N658" s="56">
        <f>IFERROR(VLOOKUP(MYRANKS_H[[#This Row],[IDFANGRAPHS]],STEAMER_H[],COLUMN(STEAMER_H[R]),FALSE),0)</f>
        <v>0</v>
      </c>
      <c r="O658" s="56">
        <f>IFERROR(VLOOKUP(MYRANKS_H[[#This Row],[IDFANGRAPHS]],STEAMER_H[],COLUMN(STEAMER_H[RBI]),FALSE),0)</f>
        <v>0</v>
      </c>
      <c r="P658" s="56">
        <f>IFERROR(VLOOKUP(MYRANKS_H[[#This Row],[IDFANGRAPHS]],STEAMER_H[],COLUMN(STEAMER_H[BB]),FALSE),0)</f>
        <v>0</v>
      </c>
      <c r="Q658" s="56">
        <f>IFERROR(VLOOKUP(MYRANKS_H[[#This Row],[IDFANGRAPHS]],STEAMER_H[],COLUMN(STEAMER_H[HBP]),FALSE),0)</f>
        <v>0</v>
      </c>
      <c r="R658" s="56">
        <f>IFERROR(VLOOKUP(MYRANKS_H[[#This Row],[IDFANGRAPHS]],STEAMER_H[],COLUMN(STEAMER_H[SO]),FALSE),0)</f>
        <v>0</v>
      </c>
      <c r="S658" s="56">
        <f>IFERROR(VLOOKUP(MYRANKS_H[[#This Row],[IDFANGRAPHS]],STEAMER_H[],COLUMN(STEAMER_H[SB]),FALSE),0)</f>
        <v>0</v>
      </c>
      <c r="T658" s="57">
        <f>IFERROR(MYRANKS_H[[#This Row],[H]]/MYRANKS_H[[#This Row],[AB]],0)</f>
        <v>0</v>
      </c>
      <c r="U658" s="57">
        <f>IFERROR((MYRANKS_H[[#This Row],[H]]+MYRANKS_H[[#This Row],[BB]]+MYRANKS_H[[#This Row],[HBP]])/(MYRANKS_H[[#This Row],[AB]]+MYRANKS_H[[#This Row],[BB]]+MYRANKS_H[[#This Row],[HBP]]),0)</f>
        <v>0</v>
      </c>
      <c r="V658" s="57">
        <f>IFERROR((MYRANKS_H[[#This Row],[H]]+MYRANKS_H[[#This Row],[2B]]+2*MYRANKS_H[[#This Row],[3B]]+3*MYRANKS_H[[#This Row],[HR]])/MYRANKS_H[[#This Row],[AB]],0)</f>
        <v>0</v>
      </c>
      <c r="W65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8" s="56">
        <f>VLOOKUP(MYRANKS_H[[#This Row],[POS]],REPLACEMENT_LEVEL[],3,FALSE)</f>
        <v>0</v>
      </c>
      <c r="Y658" s="56">
        <f>MYRANKS_H[[#This Row],[PROJ PTS]]-MYRANKS_H[[#This Row],[REPL LEVEL]]</f>
        <v>0</v>
      </c>
      <c r="Z658" s="56">
        <f>RANK(MYRANKS_H[[#This Row],[POINTS OVER REPL]],MYRANKS_H[POINTS OVER REPL])</f>
        <v>1</v>
      </c>
      <c r="AA658" s="56">
        <f>IF(MYRANKS_H[[#This Row],[RANK]]&lt;=TOTAL_HITTERS_DRAFTED,MYRANKS_H[[#This Row],[POINTS OVER REPL]],0)</f>
        <v>0</v>
      </c>
      <c r="AB658" s="58">
        <f>MYRANKS_H[[#This Row],[POINTS OVER REPL]]*DOLLAR_VALUE_PER_POINT+1</f>
        <v>1</v>
      </c>
      <c r="AC658" s="56"/>
      <c r="AD658" s="56">
        <f>IF(AND(MYRANKS_H[[#This Row],[RANK]]&lt;=(TOTAL_HITTERS_DRAFTED-HITTERS_BELOW_REPL_DRAFTED),MYRANKS_H[[#This Row],[$ACTUAL]]=""),MYRANKS_H[[#This Row],[POINTS OVER REPL]],0)</f>
        <v>0</v>
      </c>
      <c r="AE658" s="59">
        <f>IF(MYRANKS_H[[#This Row],[$ACTUAL]]="",MYRANKS_H[[#This Row],[POINTS OVER REPL]]*REMAINING_DOLLAR_VALUE_PER_POINT+1,0)</f>
        <v>1</v>
      </c>
    </row>
    <row r="659" spans="1:31" x14ac:dyDescent="0.25">
      <c r="A659" s="2" t="s">
        <v>13512</v>
      </c>
      <c r="B659" s="14" t="str">
        <f>VLOOKUP(MYRANKS_H[[#This Row],[PLAYERID]],PLAYERIDMAP2[],COLUMN(PLAYERIDMAP2[LASTNAME]),FALSE)</f>
        <v>Kouzmanoff</v>
      </c>
      <c r="C659" s="14" t="str">
        <f>VLOOKUP(MYRANKS_H[[#This Row],[PLAYERID]],PLAYERIDMAP2[],COLUMN(PLAYERIDMAP2[FIRSTNAME]),FALSE)</f>
        <v>Kevin</v>
      </c>
      <c r="D659" s="14" t="str">
        <f>MYRANKS_H[[#This Row],[FNAME]]&amp;" "&amp;MYRANKS_H[[#This Row],[LNAME]]</f>
        <v>Kevin Kouzmanoff</v>
      </c>
      <c r="E659" s="14" t="str">
        <f>VLOOKUP(MYRANKS_H[[#This Row],[PLAYERID]],PLAYERIDMAP2[],COLUMN(PLAYERIDMAP2[TEAM]),FALSE)</f>
        <v>N/A</v>
      </c>
      <c r="F659" s="14" t="str">
        <f>VLOOKUP(MYRANKS_H[[#This Row],[PLAYERID]],PLAYERIDMAP2[],COLUMN(PLAYERIDMAP2[POS]),FALSE)</f>
        <v>3B</v>
      </c>
      <c r="G659" s="14">
        <f>IFERROR(VALUE(VLOOKUP(MYRANKS_H[[#This Row],[PLAYERID]],PLAYERIDMAP2[],COLUMN(PLAYERIDMAP2[IDFANGRAPHS]),FALSE)),VLOOKUP(MYRANKS_H[[#This Row],[PLAYERID]],PLAYERIDMAP2[],COLUMN(PLAYERIDMAP2[IDFANGRAPHS]),FALSE))</f>
        <v>5995</v>
      </c>
      <c r="H659" s="56">
        <f>IFERROR(VLOOKUP(MYRANKS_H[[#This Row],[IDFANGRAPHS]],STEAMER_H[],COLUMN(STEAMER_H[PA]),FALSE),0)</f>
        <v>1</v>
      </c>
      <c r="I659" s="56">
        <f>IFERROR(VLOOKUP(MYRANKS_H[[#This Row],[IDFANGRAPHS]],STEAMER_H[],COLUMN(STEAMER_H[AB]),FALSE),0)</f>
        <v>1</v>
      </c>
      <c r="J659" s="56">
        <f>IFERROR(VLOOKUP(MYRANKS_H[[#This Row],[IDFANGRAPHS]],STEAMER_H[],COLUMN(STEAMER_H[H]),FALSE),0)</f>
        <v>0</v>
      </c>
      <c r="K659" s="56">
        <f>IFERROR(VLOOKUP(MYRANKS_H[[#This Row],[IDFANGRAPHS]],STEAMER_H[],COLUMN(STEAMER_H[2B]),FALSE),0)</f>
        <v>0</v>
      </c>
      <c r="L659" s="56">
        <f>IFERROR(VLOOKUP(MYRANKS_H[[#This Row],[IDFANGRAPHS]],STEAMER_H[],COLUMN(STEAMER_H[3B]),FALSE),0)</f>
        <v>0</v>
      </c>
      <c r="M659" s="56">
        <f>IFERROR(VLOOKUP(MYRANKS_H[[#This Row],[IDFANGRAPHS]],STEAMER_H[],COLUMN(STEAMER_H[HR]),FALSE),0)</f>
        <v>0</v>
      </c>
      <c r="N659" s="56">
        <f>IFERROR(VLOOKUP(MYRANKS_H[[#This Row],[IDFANGRAPHS]],STEAMER_H[],COLUMN(STEAMER_H[R]),FALSE),0)</f>
        <v>0</v>
      </c>
      <c r="O659" s="56">
        <f>IFERROR(VLOOKUP(MYRANKS_H[[#This Row],[IDFANGRAPHS]],STEAMER_H[],COLUMN(STEAMER_H[RBI]),FALSE),0)</f>
        <v>0</v>
      </c>
      <c r="P659" s="56">
        <f>IFERROR(VLOOKUP(MYRANKS_H[[#This Row],[IDFANGRAPHS]],STEAMER_H[],COLUMN(STEAMER_H[BB]),FALSE),0)</f>
        <v>0</v>
      </c>
      <c r="Q659" s="56">
        <f>IFERROR(VLOOKUP(MYRANKS_H[[#This Row],[IDFANGRAPHS]],STEAMER_H[],COLUMN(STEAMER_H[HBP]),FALSE),0)</f>
        <v>0</v>
      </c>
      <c r="R659" s="56">
        <f>IFERROR(VLOOKUP(MYRANKS_H[[#This Row],[IDFANGRAPHS]],STEAMER_H[],COLUMN(STEAMER_H[SO]),FALSE),0)</f>
        <v>0</v>
      </c>
      <c r="S659" s="56">
        <f>IFERROR(VLOOKUP(MYRANKS_H[[#This Row],[IDFANGRAPHS]],STEAMER_H[],COLUMN(STEAMER_H[SB]),FALSE),0)</f>
        <v>0</v>
      </c>
      <c r="T659" s="19">
        <f>IFERROR(MYRANKS_H[[#This Row],[H]]/MYRANKS_H[[#This Row],[AB]],0)</f>
        <v>0</v>
      </c>
      <c r="U659" s="19">
        <f>IFERROR((MYRANKS_H[[#This Row],[H]]+MYRANKS_H[[#This Row],[BB]]+MYRANKS_H[[#This Row],[HBP]])/(MYRANKS_H[[#This Row],[AB]]+MYRANKS_H[[#This Row],[BB]]+MYRANKS_H[[#This Row],[HBP]]),0)</f>
        <v>0</v>
      </c>
      <c r="V659" s="19">
        <f>IFERROR((MYRANKS_H[[#This Row],[H]]+MYRANKS_H[[#This Row],[2B]]+2*MYRANKS_H[[#This Row],[3B]]+3*MYRANKS_H[[#This Row],[HR]])/MYRANKS_H[[#This Row],[AB]],0)</f>
        <v>0</v>
      </c>
      <c r="W65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9" s="27">
        <f>VLOOKUP(MYRANKS_H[[#This Row],[POS]],REPLACEMENT_LEVEL[],3,FALSE)</f>
        <v>0</v>
      </c>
      <c r="Y659" s="27">
        <f>MYRANKS_H[[#This Row],[PROJ PTS]]-MYRANKS_H[[#This Row],[REPL LEVEL]]</f>
        <v>0</v>
      </c>
      <c r="Z659" s="27">
        <f>RANK(MYRANKS_H[[#This Row],[POINTS OVER REPL]],MYRANKS_H[POINTS OVER REPL])</f>
        <v>1</v>
      </c>
      <c r="AA659" s="29">
        <f>IF(MYRANKS_H[[#This Row],[RANK]]&lt;=TOTAL_HITTERS_DRAFTED,MYRANKS_H[[#This Row],[POINTS OVER REPL]],0)</f>
        <v>0</v>
      </c>
      <c r="AB659" s="35">
        <f>MYRANKS_H[[#This Row],[POINTS OVER REPL]]*DOLLAR_VALUE_PER_POINT+1</f>
        <v>1</v>
      </c>
      <c r="AC659" s="35"/>
      <c r="AD659" s="29">
        <f>IF(AND(MYRANKS_H[[#This Row],[RANK]]&lt;=(TOTAL_HITTERS_DRAFTED-HITTERS_BELOW_REPL_DRAFTED),MYRANKS_H[[#This Row],[$ACTUAL]]=""),MYRANKS_H[[#This Row],[POINTS OVER REPL]],0)</f>
        <v>0</v>
      </c>
      <c r="AE659" s="35">
        <f>IF(MYRANKS_H[[#This Row],[$ACTUAL]]="",MYRANKS_H[[#This Row],[POINTS OVER REPL]]*REMAINING_DOLLAR_VALUE_PER_POINT+1,0)</f>
        <v>1</v>
      </c>
    </row>
    <row r="660" spans="1:31" ht="15" customHeight="1" x14ac:dyDescent="0.25">
      <c r="A660" s="2" t="s">
        <v>19081</v>
      </c>
      <c r="B660" s="14" t="str">
        <f>VLOOKUP(MYRANKS_H[[#This Row],[PLAYERID]],PLAYERIDMAP2[],COLUMN(PLAYERIDMAP2[LASTNAME]),FALSE)</f>
        <v>Kubitza</v>
      </c>
      <c r="C660" s="14" t="str">
        <f>VLOOKUP(MYRANKS_H[[#This Row],[PLAYERID]],PLAYERIDMAP2[],COLUMN(PLAYERIDMAP2[FIRSTNAME]),FALSE)</f>
        <v>Kyle</v>
      </c>
      <c r="D660" s="14" t="str">
        <f>MYRANKS_H[[#This Row],[FNAME]]&amp;" "&amp;MYRANKS_H[[#This Row],[LNAME]]</f>
        <v>Kyle Kubitza</v>
      </c>
      <c r="E660" s="14" t="str">
        <f>VLOOKUP(MYRANKS_H[[#This Row],[PLAYERID]],PLAYERIDMAP2[],COLUMN(PLAYERIDMAP2[TEAM]),FALSE)</f>
        <v>LAA</v>
      </c>
      <c r="F660" s="14" t="str">
        <f>VLOOKUP(MYRANKS_H[[#This Row],[PLAYERID]],PLAYERIDMAP2[],COLUMN(PLAYERIDMAP2[POS]),FALSE)</f>
        <v>3B</v>
      </c>
      <c r="G660" s="14">
        <f>IFERROR(VALUE(VLOOKUP(MYRANKS_H[[#This Row],[PLAYERID]],PLAYERIDMAP2[],COLUMN(PLAYERIDMAP2[IDFANGRAPHS]),FALSE)),VLOOKUP(MYRANKS_H[[#This Row],[PLAYERID]],PLAYERIDMAP2[],COLUMN(PLAYERIDMAP2[IDFANGRAPHS]),FALSE))</f>
        <v>12148</v>
      </c>
      <c r="H660" s="56">
        <f>IFERROR(VLOOKUP(MYRANKS_H[[#This Row],[IDFANGRAPHS]],STEAMER_H[],COLUMN(STEAMER_H[PA]),FALSE),0)</f>
        <v>33</v>
      </c>
      <c r="I660" s="56">
        <f>IFERROR(VLOOKUP(MYRANKS_H[[#This Row],[IDFANGRAPHS]],STEAMER_H[],COLUMN(STEAMER_H[AB]),FALSE),0)</f>
        <v>29</v>
      </c>
      <c r="J660" s="56">
        <f>IFERROR(VLOOKUP(MYRANKS_H[[#This Row],[IDFANGRAPHS]],STEAMER_H[],COLUMN(STEAMER_H[H]),FALSE),0)</f>
        <v>7</v>
      </c>
      <c r="K660" s="56">
        <f>IFERROR(VLOOKUP(MYRANKS_H[[#This Row],[IDFANGRAPHS]],STEAMER_H[],COLUMN(STEAMER_H[2B]),FALSE),0)</f>
        <v>1</v>
      </c>
      <c r="L660" s="56">
        <f>IFERROR(VLOOKUP(MYRANKS_H[[#This Row],[IDFANGRAPHS]],STEAMER_H[],COLUMN(STEAMER_H[3B]),FALSE),0)</f>
        <v>0</v>
      </c>
      <c r="M660" s="56">
        <f>IFERROR(VLOOKUP(MYRANKS_H[[#This Row],[IDFANGRAPHS]],STEAMER_H[],COLUMN(STEAMER_H[HR]),FALSE),0)</f>
        <v>0</v>
      </c>
      <c r="N660" s="56">
        <f>IFERROR(VLOOKUP(MYRANKS_H[[#This Row],[IDFANGRAPHS]],STEAMER_H[],COLUMN(STEAMER_H[R]),FALSE),0)</f>
        <v>3</v>
      </c>
      <c r="O660" s="56">
        <f>IFERROR(VLOOKUP(MYRANKS_H[[#This Row],[IDFANGRAPHS]],STEAMER_H[],COLUMN(STEAMER_H[RBI]),FALSE),0)</f>
        <v>3</v>
      </c>
      <c r="P660" s="56">
        <f>IFERROR(VLOOKUP(MYRANKS_H[[#This Row],[IDFANGRAPHS]],STEAMER_H[],COLUMN(STEAMER_H[BB]),FALSE),0)</f>
        <v>3</v>
      </c>
      <c r="Q660" s="56">
        <f>IFERROR(VLOOKUP(MYRANKS_H[[#This Row],[IDFANGRAPHS]],STEAMER_H[],COLUMN(STEAMER_H[HBP]),FALSE),0)</f>
        <v>0</v>
      </c>
      <c r="R660" s="56">
        <f>IFERROR(VLOOKUP(MYRANKS_H[[#This Row],[IDFANGRAPHS]],STEAMER_H[],COLUMN(STEAMER_H[SO]),FALSE),0)</f>
        <v>9</v>
      </c>
      <c r="S660" s="56">
        <f>IFERROR(VLOOKUP(MYRANKS_H[[#This Row],[IDFANGRAPHS]],STEAMER_H[],COLUMN(STEAMER_H[SB]),FALSE),0)</f>
        <v>0</v>
      </c>
      <c r="T660" s="19">
        <f>IFERROR(MYRANKS_H[[#This Row],[H]]/MYRANKS_H[[#This Row],[AB]],0)</f>
        <v>0.2413793103448276</v>
      </c>
      <c r="U660" s="19">
        <f>IFERROR((MYRANKS_H[[#This Row],[H]]+MYRANKS_H[[#This Row],[BB]]+MYRANKS_H[[#This Row],[HBP]])/(MYRANKS_H[[#This Row],[AB]]+MYRANKS_H[[#This Row],[BB]]+MYRANKS_H[[#This Row],[HBP]]),0)</f>
        <v>0.3125</v>
      </c>
      <c r="V660" s="19">
        <f>IFERROR((MYRANKS_H[[#This Row],[H]]+MYRANKS_H[[#This Row],[2B]]+2*MYRANKS_H[[#This Row],[3B]]+3*MYRANKS_H[[#This Row],[HR]])/MYRANKS_H[[#This Row],[AB]],0)</f>
        <v>0.27586206896551724</v>
      </c>
      <c r="W66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0" s="27">
        <f>VLOOKUP(MYRANKS_H[[#This Row],[POS]],REPLACEMENT_LEVEL[],3,FALSE)</f>
        <v>0</v>
      </c>
      <c r="Y660" s="27">
        <f>MYRANKS_H[[#This Row],[PROJ PTS]]-MYRANKS_H[[#This Row],[REPL LEVEL]]</f>
        <v>0</v>
      </c>
      <c r="Z660" s="27">
        <f>RANK(MYRANKS_H[[#This Row],[POINTS OVER REPL]],MYRANKS_H[POINTS OVER REPL])</f>
        <v>1</v>
      </c>
      <c r="AA660" s="29">
        <f>IF(MYRANKS_H[[#This Row],[RANK]]&lt;=TOTAL_HITTERS_DRAFTED,MYRANKS_H[[#This Row],[POINTS OVER REPL]],0)</f>
        <v>0</v>
      </c>
      <c r="AB660" s="35">
        <f>MYRANKS_H[[#This Row],[POINTS OVER REPL]]*DOLLAR_VALUE_PER_POINT+1</f>
        <v>1</v>
      </c>
      <c r="AC660" s="35"/>
      <c r="AD660" s="29">
        <f>IF(AND(MYRANKS_H[[#This Row],[RANK]]&lt;=(TOTAL_HITTERS_DRAFTED-HITTERS_BELOW_REPL_DRAFTED),MYRANKS_H[[#This Row],[$ACTUAL]]=""),MYRANKS_H[[#This Row],[POINTS OVER REPL]],0)</f>
        <v>0</v>
      </c>
      <c r="AE660" s="35">
        <f>IF(MYRANKS_H[[#This Row],[$ACTUAL]]="",MYRANKS_H[[#This Row],[POINTS OVER REPL]]*REMAINING_DOLLAR_VALUE_PER_POINT+1,0)</f>
        <v>1</v>
      </c>
    </row>
    <row r="661" spans="1:31" ht="15" customHeight="1" x14ac:dyDescent="0.25">
      <c r="A661" s="2" t="s">
        <v>13545</v>
      </c>
      <c r="B661" s="14" t="str">
        <f>VLOOKUP(MYRANKS_H[[#This Row],[PLAYERID]],PLAYERIDMAP2[],COLUMN(PLAYERIDMAP2[LASTNAME]),FALSE)</f>
        <v>LaHair</v>
      </c>
      <c r="C661" s="14" t="str">
        <f>VLOOKUP(MYRANKS_H[[#This Row],[PLAYERID]],PLAYERIDMAP2[],COLUMN(PLAYERIDMAP2[FIRSTNAME]),FALSE)</f>
        <v>Bryan</v>
      </c>
      <c r="D661" s="14" t="str">
        <f>MYRANKS_H[[#This Row],[FNAME]]&amp;" "&amp;MYRANKS_H[[#This Row],[LNAME]]</f>
        <v>Bryan LaHair</v>
      </c>
      <c r="E661" s="14" t="str">
        <f>VLOOKUP(MYRANKS_H[[#This Row],[PLAYERID]],PLAYERIDMAP2[],COLUMN(PLAYERIDMAP2[TEAM]),FALSE)</f>
        <v>CHC</v>
      </c>
      <c r="F661" s="14" t="str">
        <f>VLOOKUP(MYRANKS_H[[#This Row],[PLAYERID]],PLAYERIDMAP2[],COLUMN(PLAYERIDMAP2[POS]),FALSE)</f>
        <v>1B</v>
      </c>
      <c r="G661" s="14">
        <f>IFERROR(VALUE(VLOOKUP(MYRANKS_H[[#This Row],[PLAYERID]],PLAYERIDMAP2[],COLUMN(PLAYERIDMAP2[IDFANGRAPHS]),FALSE)),VLOOKUP(MYRANKS_H[[#This Row],[PLAYERID]],PLAYERIDMAP2[],COLUMN(PLAYERIDMAP2[IDFANGRAPHS]),FALSE))</f>
        <v>5462</v>
      </c>
      <c r="H661" s="56">
        <f>IFERROR(VLOOKUP(MYRANKS_H[[#This Row],[IDFANGRAPHS]],STEAMER_H[],COLUMN(STEAMER_H[PA]),FALSE),0)</f>
        <v>0</v>
      </c>
      <c r="I661" s="56">
        <f>IFERROR(VLOOKUP(MYRANKS_H[[#This Row],[IDFANGRAPHS]],STEAMER_H[],COLUMN(STEAMER_H[AB]),FALSE),0)</f>
        <v>0</v>
      </c>
      <c r="J661" s="56">
        <f>IFERROR(VLOOKUP(MYRANKS_H[[#This Row],[IDFANGRAPHS]],STEAMER_H[],COLUMN(STEAMER_H[H]),FALSE),0)</f>
        <v>0</v>
      </c>
      <c r="K661" s="56">
        <f>IFERROR(VLOOKUP(MYRANKS_H[[#This Row],[IDFANGRAPHS]],STEAMER_H[],COLUMN(STEAMER_H[2B]),FALSE),0)</f>
        <v>0</v>
      </c>
      <c r="L661" s="56">
        <f>IFERROR(VLOOKUP(MYRANKS_H[[#This Row],[IDFANGRAPHS]],STEAMER_H[],COLUMN(STEAMER_H[3B]),FALSE),0)</f>
        <v>0</v>
      </c>
      <c r="M661" s="56">
        <f>IFERROR(VLOOKUP(MYRANKS_H[[#This Row],[IDFANGRAPHS]],STEAMER_H[],COLUMN(STEAMER_H[HR]),FALSE),0)</f>
        <v>0</v>
      </c>
      <c r="N661" s="56">
        <f>IFERROR(VLOOKUP(MYRANKS_H[[#This Row],[IDFANGRAPHS]],STEAMER_H[],COLUMN(STEAMER_H[R]),FALSE),0)</f>
        <v>0</v>
      </c>
      <c r="O661" s="56">
        <f>IFERROR(VLOOKUP(MYRANKS_H[[#This Row],[IDFANGRAPHS]],STEAMER_H[],COLUMN(STEAMER_H[RBI]),FALSE),0)</f>
        <v>0</v>
      </c>
      <c r="P661" s="56">
        <f>IFERROR(VLOOKUP(MYRANKS_H[[#This Row],[IDFANGRAPHS]],STEAMER_H[],COLUMN(STEAMER_H[BB]),FALSE),0)</f>
        <v>0</v>
      </c>
      <c r="Q661" s="56">
        <f>IFERROR(VLOOKUP(MYRANKS_H[[#This Row],[IDFANGRAPHS]],STEAMER_H[],COLUMN(STEAMER_H[HBP]),FALSE),0)</f>
        <v>0</v>
      </c>
      <c r="R661" s="56">
        <f>IFERROR(VLOOKUP(MYRANKS_H[[#This Row],[IDFANGRAPHS]],STEAMER_H[],COLUMN(STEAMER_H[SO]),FALSE),0)</f>
        <v>0</v>
      </c>
      <c r="S661" s="56">
        <f>IFERROR(VLOOKUP(MYRANKS_H[[#This Row],[IDFANGRAPHS]],STEAMER_H[],COLUMN(STEAMER_H[SB]),FALSE),0)</f>
        <v>0</v>
      </c>
      <c r="T661" s="19">
        <f>IFERROR(MYRANKS_H[[#This Row],[H]]/MYRANKS_H[[#This Row],[AB]],0)</f>
        <v>0</v>
      </c>
      <c r="U661" s="19">
        <f>IFERROR((MYRANKS_H[[#This Row],[H]]+MYRANKS_H[[#This Row],[BB]]+MYRANKS_H[[#This Row],[HBP]])/(MYRANKS_H[[#This Row],[AB]]+MYRANKS_H[[#This Row],[BB]]+MYRANKS_H[[#This Row],[HBP]]),0)</f>
        <v>0</v>
      </c>
      <c r="V661" s="19">
        <f>IFERROR((MYRANKS_H[[#This Row],[H]]+MYRANKS_H[[#This Row],[2B]]+2*MYRANKS_H[[#This Row],[3B]]+3*MYRANKS_H[[#This Row],[HR]])/MYRANKS_H[[#This Row],[AB]],0)</f>
        <v>0</v>
      </c>
      <c r="W66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1" s="27">
        <f>VLOOKUP(MYRANKS_H[[#This Row],[POS]],REPLACEMENT_LEVEL[],3,FALSE)</f>
        <v>0</v>
      </c>
      <c r="Y661" s="27">
        <f>MYRANKS_H[[#This Row],[PROJ PTS]]-MYRANKS_H[[#This Row],[REPL LEVEL]]</f>
        <v>0</v>
      </c>
      <c r="Z661" s="27">
        <f>RANK(MYRANKS_H[[#This Row],[POINTS OVER REPL]],MYRANKS_H[POINTS OVER REPL])</f>
        <v>1</v>
      </c>
      <c r="AA661" s="29">
        <f>IF(MYRANKS_H[[#This Row],[RANK]]&lt;=TOTAL_HITTERS_DRAFTED,MYRANKS_H[[#This Row],[POINTS OVER REPL]],0)</f>
        <v>0</v>
      </c>
      <c r="AB661" s="35">
        <f>MYRANKS_H[[#This Row],[POINTS OVER REPL]]*DOLLAR_VALUE_PER_POINT+1</f>
        <v>1</v>
      </c>
      <c r="AC661" s="35"/>
      <c r="AD661" s="29">
        <f>IF(AND(MYRANKS_H[[#This Row],[RANK]]&lt;=(TOTAL_HITTERS_DRAFTED-HITTERS_BELOW_REPL_DRAFTED),MYRANKS_H[[#This Row],[$ACTUAL]]=""),MYRANKS_H[[#This Row],[POINTS OVER REPL]],0)</f>
        <v>0</v>
      </c>
      <c r="AE661" s="35">
        <f>IF(MYRANKS_H[[#This Row],[$ACTUAL]]="",MYRANKS_H[[#This Row],[POINTS OVER REPL]]*REMAINING_DOLLAR_VALUE_PER_POINT+1,0)</f>
        <v>1</v>
      </c>
    </row>
    <row r="662" spans="1:31" ht="15" customHeight="1" x14ac:dyDescent="0.25">
      <c r="A662" s="2" t="s">
        <v>13548</v>
      </c>
      <c r="B662" s="14" t="str">
        <f>VLOOKUP(MYRANKS_H[[#This Row],[PLAYERID]],PLAYERIDMAP2[],COLUMN(PLAYERIDMAP2[LASTNAME]),FALSE)</f>
        <v>Laird</v>
      </c>
      <c r="C662" s="14" t="str">
        <f>VLOOKUP(MYRANKS_H[[#This Row],[PLAYERID]],PLAYERIDMAP2[],COLUMN(PLAYERIDMAP2[FIRSTNAME]),FALSE)</f>
        <v>Brandon</v>
      </c>
      <c r="D662" s="14" t="str">
        <f>MYRANKS_H[[#This Row],[FNAME]]&amp;" "&amp;MYRANKS_H[[#This Row],[LNAME]]</f>
        <v>Brandon Laird</v>
      </c>
      <c r="E662" s="14" t="str">
        <f>VLOOKUP(MYRANKS_H[[#This Row],[PLAYERID]],PLAYERIDMAP2[],COLUMN(PLAYERIDMAP2[TEAM]),FALSE)</f>
        <v>HOU</v>
      </c>
      <c r="F662" s="14" t="str">
        <f>VLOOKUP(MYRANKS_H[[#This Row],[PLAYERID]],PLAYERIDMAP2[],COLUMN(PLAYERIDMAP2[POS]),FALSE)</f>
        <v>3B</v>
      </c>
      <c r="G662" s="14">
        <f>IFERROR(VALUE(VLOOKUP(MYRANKS_H[[#This Row],[PLAYERID]],PLAYERIDMAP2[],COLUMN(PLAYERIDMAP2[IDFANGRAPHS]),FALSE)),VLOOKUP(MYRANKS_H[[#This Row],[PLAYERID]],PLAYERIDMAP2[],COLUMN(PLAYERIDMAP2[IDFANGRAPHS]),FALSE))</f>
        <v>5476</v>
      </c>
      <c r="H662" s="56">
        <f>IFERROR(VLOOKUP(MYRANKS_H[[#This Row],[IDFANGRAPHS]],STEAMER_H[],COLUMN(STEAMER_H[PA]),FALSE),0)</f>
        <v>0</v>
      </c>
      <c r="I662" s="56">
        <f>IFERROR(VLOOKUP(MYRANKS_H[[#This Row],[IDFANGRAPHS]],STEAMER_H[],COLUMN(STEAMER_H[AB]),FALSE),0)</f>
        <v>0</v>
      </c>
      <c r="J662" s="56">
        <f>IFERROR(VLOOKUP(MYRANKS_H[[#This Row],[IDFANGRAPHS]],STEAMER_H[],COLUMN(STEAMER_H[H]),FALSE),0)</f>
        <v>0</v>
      </c>
      <c r="K662" s="56">
        <f>IFERROR(VLOOKUP(MYRANKS_H[[#This Row],[IDFANGRAPHS]],STEAMER_H[],COLUMN(STEAMER_H[2B]),FALSE),0)</f>
        <v>0</v>
      </c>
      <c r="L662" s="56">
        <f>IFERROR(VLOOKUP(MYRANKS_H[[#This Row],[IDFANGRAPHS]],STEAMER_H[],COLUMN(STEAMER_H[3B]),FALSE),0)</f>
        <v>0</v>
      </c>
      <c r="M662" s="56">
        <f>IFERROR(VLOOKUP(MYRANKS_H[[#This Row],[IDFANGRAPHS]],STEAMER_H[],COLUMN(STEAMER_H[HR]),FALSE),0)</f>
        <v>0</v>
      </c>
      <c r="N662" s="56">
        <f>IFERROR(VLOOKUP(MYRANKS_H[[#This Row],[IDFANGRAPHS]],STEAMER_H[],COLUMN(STEAMER_H[R]),FALSE),0)</f>
        <v>0</v>
      </c>
      <c r="O662" s="56">
        <f>IFERROR(VLOOKUP(MYRANKS_H[[#This Row],[IDFANGRAPHS]],STEAMER_H[],COLUMN(STEAMER_H[RBI]),FALSE),0)</f>
        <v>0</v>
      </c>
      <c r="P662" s="56">
        <f>IFERROR(VLOOKUP(MYRANKS_H[[#This Row],[IDFANGRAPHS]],STEAMER_H[],COLUMN(STEAMER_H[BB]),FALSE),0)</f>
        <v>0</v>
      </c>
      <c r="Q662" s="56">
        <f>IFERROR(VLOOKUP(MYRANKS_H[[#This Row],[IDFANGRAPHS]],STEAMER_H[],COLUMN(STEAMER_H[HBP]),FALSE),0)</f>
        <v>0</v>
      </c>
      <c r="R662" s="56">
        <f>IFERROR(VLOOKUP(MYRANKS_H[[#This Row],[IDFANGRAPHS]],STEAMER_H[],COLUMN(STEAMER_H[SO]),FALSE),0)</f>
        <v>0</v>
      </c>
      <c r="S662" s="56">
        <f>IFERROR(VLOOKUP(MYRANKS_H[[#This Row],[IDFANGRAPHS]],STEAMER_H[],COLUMN(STEAMER_H[SB]),FALSE),0)</f>
        <v>0</v>
      </c>
      <c r="T662" s="19">
        <f>IFERROR(MYRANKS_H[[#This Row],[H]]/MYRANKS_H[[#This Row],[AB]],0)</f>
        <v>0</v>
      </c>
      <c r="U662" s="19">
        <f>IFERROR((MYRANKS_H[[#This Row],[H]]+MYRANKS_H[[#This Row],[BB]]+MYRANKS_H[[#This Row],[HBP]])/(MYRANKS_H[[#This Row],[AB]]+MYRANKS_H[[#This Row],[BB]]+MYRANKS_H[[#This Row],[HBP]]),0)</f>
        <v>0</v>
      </c>
      <c r="V662" s="19">
        <f>IFERROR((MYRANKS_H[[#This Row],[H]]+MYRANKS_H[[#This Row],[2B]]+2*MYRANKS_H[[#This Row],[3B]]+3*MYRANKS_H[[#This Row],[HR]])/MYRANKS_H[[#This Row],[AB]],0)</f>
        <v>0</v>
      </c>
      <c r="W66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2" s="27">
        <f>VLOOKUP(MYRANKS_H[[#This Row],[POS]],REPLACEMENT_LEVEL[],3,FALSE)</f>
        <v>0</v>
      </c>
      <c r="Y662" s="27">
        <f>MYRANKS_H[[#This Row],[PROJ PTS]]-MYRANKS_H[[#This Row],[REPL LEVEL]]</f>
        <v>0</v>
      </c>
      <c r="Z662" s="27">
        <f>RANK(MYRANKS_H[[#This Row],[POINTS OVER REPL]],MYRANKS_H[POINTS OVER REPL])</f>
        <v>1</v>
      </c>
      <c r="AA662" s="29">
        <f>IF(MYRANKS_H[[#This Row],[RANK]]&lt;=TOTAL_HITTERS_DRAFTED,MYRANKS_H[[#This Row],[POINTS OVER REPL]],0)</f>
        <v>0</v>
      </c>
      <c r="AB662" s="35">
        <f>MYRANKS_H[[#This Row],[POINTS OVER REPL]]*DOLLAR_VALUE_PER_POINT+1</f>
        <v>1</v>
      </c>
      <c r="AC662" s="35"/>
      <c r="AD662" s="29">
        <f>IF(AND(MYRANKS_H[[#This Row],[RANK]]&lt;=(TOTAL_HITTERS_DRAFTED-HITTERS_BELOW_REPL_DRAFTED),MYRANKS_H[[#This Row],[$ACTUAL]]=""),MYRANKS_H[[#This Row],[POINTS OVER REPL]],0)</f>
        <v>0</v>
      </c>
      <c r="AE662" s="35">
        <f>IF(MYRANKS_H[[#This Row],[$ACTUAL]]="",MYRANKS_H[[#This Row],[POINTS OVER REPL]]*REMAINING_DOLLAR_VALUE_PER_POINT+1,0)</f>
        <v>1</v>
      </c>
    </row>
    <row r="663" spans="1:31" ht="15" customHeight="1" x14ac:dyDescent="0.25">
      <c r="A663" s="2" t="s">
        <v>13559</v>
      </c>
      <c r="B663" s="14" t="str">
        <f>VLOOKUP(MYRANKS_H[[#This Row],[PLAYERID]],PLAYERIDMAP2[],COLUMN(PLAYERIDMAP2[LASTNAME]),FALSE)</f>
        <v>Lalli</v>
      </c>
      <c r="C663" s="14" t="str">
        <f>VLOOKUP(MYRANKS_H[[#This Row],[PLAYERID]],PLAYERIDMAP2[],COLUMN(PLAYERIDMAP2[FIRSTNAME]),FALSE)</f>
        <v>Blake</v>
      </c>
      <c r="D663" s="14" t="str">
        <f>MYRANKS_H[[#This Row],[FNAME]]&amp;" "&amp;MYRANKS_H[[#This Row],[LNAME]]</f>
        <v>Blake Lalli</v>
      </c>
      <c r="E663" s="14" t="str">
        <f>VLOOKUP(MYRANKS_H[[#This Row],[PLAYERID]],PLAYERIDMAP2[],COLUMN(PLAYERIDMAP2[TEAM]),FALSE)</f>
        <v>CHC</v>
      </c>
      <c r="F663" s="14" t="str">
        <f>VLOOKUP(MYRANKS_H[[#This Row],[PLAYERID]],PLAYERIDMAP2[],COLUMN(PLAYERIDMAP2[POS]),FALSE)</f>
        <v>C</v>
      </c>
      <c r="G663" s="14">
        <f>IFERROR(VALUE(VLOOKUP(MYRANKS_H[[#This Row],[PLAYERID]],PLAYERIDMAP2[],COLUMN(PLAYERIDMAP2[IDFANGRAPHS]),FALSE)),VLOOKUP(MYRANKS_H[[#This Row],[PLAYERID]],PLAYERIDMAP2[],COLUMN(PLAYERIDMAP2[IDFANGRAPHS]),FALSE))</f>
        <v>9246</v>
      </c>
      <c r="H663" s="56">
        <f>IFERROR(VLOOKUP(MYRANKS_H[[#This Row],[IDFANGRAPHS]],STEAMER_H[],COLUMN(STEAMER_H[PA]),FALSE),0)</f>
        <v>0</v>
      </c>
      <c r="I663" s="56">
        <f>IFERROR(VLOOKUP(MYRANKS_H[[#This Row],[IDFANGRAPHS]],STEAMER_H[],COLUMN(STEAMER_H[AB]),FALSE),0)</f>
        <v>0</v>
      </c>
      <c r="J663" s="56">
        <f>IFERROR(VLOOKUP(MYRANKS_H[[#This Row],[IDFANGRAPHS]],STEAMER_H[],COLUMN(STEAMER_H[H]),FALSE),0)</f>
        <v>0</v>
      </c>
      <c r="K663" s="56">
        <f>IFERROR(VLOOKUP(MYRANKS_H[[#This Row],[IDFANGRAPHS]],STEAMER_H[],COLUMN(STEAMER_H[2B]),FALSE),0)</f>
        <v>0</v>
      </c>
      <c r="L663" s="56">
        <f>IFERROR(VLOOKUP(MYRANKS_H[[#This Row],[IDFANGRAPHS]],STEAMER_H[],COLUMN(STEAMER_H[3B]),FALSE),0)</f>
        <v>0</v>
      </c>
      <c r="M663" s="56">
        <f>IFERROR(VLOOKUP(MYRANKS_H[[#This Row],[IDFANGRAPHS]],STEAMER_H[],COLUMN(STEAMER_H[HR]),FALSE),0)</f>
        <v>0</v>
      </c>
      <c r="N663" s="56">
        <f>IFERROR(VLOOKUP(MYRANKS_H[[#This Row],[IDFANGRAPHS]],STEAMER_H[],COLUMN(STEAMER_H[R]),FALSE),0)</f>
        <v>0</v>
      </c>
      <c r="O663" s="56">
        <f>IFERROR(VLOOKUP(MYRANKS_H[[#This Row],[IDFANGRAPHS]],STEAMER_H[],COLUMN(STEAMER_H[RBI]),FALSE),0)</f>
        <v>0</v>
      </c>
      <c r="P663" s="56">
        <f>IFERROR(VLOOKUP(MYRANKS_H[[#This Row],[IDFANGRAPHS]],STEAMER_H[],COLUMN(STEAMER_H[BB]),FALSE),0)</f>
        <v>0</v>
      </c>
      <c r="Q663" s="56">
        <f>IFERROR(VLOOKUP(MYRANKS_H[[#This Row],[IDFANGRAPHS]],STEAMER_H[],COLUMN(STEAMER_H[HBP]),FALSE),0)</f>
        <v>0</v>
      </c>
      <c r="R663" s="56">
        <f>IFERROR(VLOOKUP(MYRANKS_H[[#This Row],[IDFANGRAPHS]],STEAMER_H[],COLUMN(STEAMER_H[SO]),FALSE),0)</f>
        <v>0</v>
      </c>
      <c r="S663" s="56">
        <f>IFERROR(VLOOKUP(MYRANKS_H[[#This Row],[IDFANGRAPHS]],STEAMER_H[],COLUMN(STEAMER_H[SB]),FALSE),0)</f>
        <v>0</v>
      </c>
      <c r="T663" s="19">
        <f>IFERROR(MYRANKS_H[[#This Row],[H]]/MYRANKS_H[[#This Row],[AB]],0)</f>
        <v>0</v>
      </c>
      <c r="U663" s="19">
        <f>IFERROR((MYRANKS_H[[#This Row],[H]]+MYRANKS_H[[#This Row],[BB]]+MYRANKS_H[[#This Row],[HBP]])/(MYRANKS_H[[#This Row],[AB]]+MYRANKS_H[[#This Row],[BB]]+MYRANKS_H[[#This Row],[HBP]]),0)</f>
        <v>0</v>
      </c>
      <c r="V663" s="19">
        <f>IFERROR((MYRANKS_H[[#This Row],[H]]+MYRANKS_H[[#This Row],[2B]]+2*MYRANKS_H[[#This Row],[3B]]+3*MYRANKS_H[[#This Row],[HR]])/MYRANKS_H[[#This Row],[AB]],0)</f>
        <v>0</v>
      </c>
      <c r="W66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3" s="27">
        <f>VLOOKUP(MYRANKS_H[[#This Row],[POS]],REPLACEMENT_LEVEL[],3,FALSE)</f>
        <v>0</v>
      </c>
      <c r="Y663" s="27">
        <f>MYRANKS_H[[#This Row],[PROJ PTS]]-MYRANKS_H[[#This Row],[REPL LEVEL]]</f>
        <v>0</v>
      </c>
      <c r="Z663" s="27">
        <f>RANK(MYRANKS_H[[#This Row],[POINTS OVER REPL]],MYRANKS_H[POINTS OVER REPL])</f>
        <v>1</v>
      </c>
      <c r="AA663" s="29">
        <f>IF(MYRANKS_H[[#This Row],[RANK]]&lt;=TOTAL_HITTERS_DRAFTED,MYRANKS_H[[#This Row],[POINTS OVER REPL]],0)</f>
        <v>0</v>
      </c>
      <c r="AB663" s="35">
        <f>MYRANKS_H[[#This Row],[POINTS OVER REPL]]*DOLLAR_VALUE_PER_POINT+1</f>
        <v>1</v>
      </c>
      <c r="AC663" s="35"/>
      <c r="AD663" s="29">
        <f>IF(AND(MYRANKS_H[[#This Row],[RANK]]&lt;=(TOTAL_HITTERS_DRAFTED-HITTERS_BELOW_REPL_DRAFTED),MYRANKS_H[[#This Row],[$ACTUAL]]=""),MYRANKS_H[[#This Row],[POINTS OVER REPL]],0)</f>
        <v>0</v>
      </c>
      <c r="AE663" s="35">
        <f>IF(MYRANKS_H[[#This Row],[$ACTUAL]]="",MYRANKS_H[[#This Row],[POINTS OVER REPL]]*REMAINING_DOLLAR_VALUE_PER_POINT+1,0)</f>
        <v>1</v>
      </c>
    </row>
    <row r="664" spans="1:31" ht="15" customHeight="1" x14ac:dyDescent="0.25">
      <c r="A664" s="2" t="s">
        <v>13566</v>
      </c>
      <c r="B664" s="14" t="str">
        <f>VLOOKUP(MYRANKS_H[[#This Row],[PLAYERID]],PLAYERIDMAP2[],COLUMN(PLAYERIDMAP2[LASTNAME]),FALSE)</f>
        <v>Langerhans</v>
      </c>
      <c r="C664" s="14" t="str">
        <f>VLOOKUP(MYRANKS_H[[#This Row],[PLAYERID]],PLAYERIDMAP2[],COLUMN(PLAYERIDMAP2[FIRSTNAME]),FALSE)</f>
        <v>Ryan</v>
      </c>
      <c r="D664" s="14" t="str">
        <f>MYRANKS_H[[#This Row],[FNAME]]&amp;" "&amp;MYRANKS_H[[#This Row],[LNAME]]</f>
        <v>Ryan Langerhans</v>
      </c>
      <c r="E664" s="14" t="str">
        <f>VLOOKUP(MYRANKS_H[[#This Row],[PLAYERID]],PLAYERIDMAP2[],COLUMN(PLAYERIDMAP2[TEAM]),FALSE)</f>
        <v>LAA</v>
      </c>
      <c r="F664" s="14" t="str">
        <f>VLOOKUP(MYRANKS_H[[#This Row],[PLAYERID]],PLAYERIDMAP2[],COLUMN(PLAYERIDMAP2[POS]),FALSE)</f>
        <v>OF</v>
      </c>
      <c r="G664" s="14">
        <f>IFERROR(VALUE(VLOOKUP(MYRANKS_H[[#This Row],[PLAYERID]],PLAYERIDMAP2[],COLUMN(PLAYERIDMAP2[IDFANGRAPHS]),FALSE)),VLOOKUP(MYRANKS_H[[#This Row],[PLAYERID]],PLAYERIDMAP2[],COLUMN(PLAYERIDMAP2[IDFANGRAPHS]),FALSE))</f>
        <v>98</v>
      </c>
      <c r="H664" s="56">
        <f>IFERROR(VLOOKUP(MYRANKS_H[[#This Row],[IDFANGRAPHS]],STEAMER_H[],COLUMN(STEAMER_H[PA]),FALSE),0)</f>
        <v>0</v>
      </c>
      <c r="I664" s="56">
        <f>IFERROR(VLOOKUP(MYRANKS_H[[#This Row],[IDFANGRAPHS]],STEAMER_H[],COLUMN(STEAMER_H[AB]),FALSE),0)</f>
        <v>0</v>
      </c>
      <c r="J664" s="56">
        <f>IFERROR(VLOOKUP(MYRANKS_H[[#This Row],[IDFANGRAPHS]],STEAMER_H[],COLUMN(STEAMER_H[H]),FALSE),0)</f>
        <v>0</v>
      </c>
      <c r="K664" s="56">
        <f>IFERROR(VLOOKUP(MYRANKS_H[[#This Row],[IDFANGRAPHS]],STEAMER_H[],COLUMN(STEAMER_H[2B]),FALSE),0)</f>
        <v>0</v>
      </c>
      <c r="L664" s="56">
        <f>IFERROR(VLOOKUP(MYRANKS_H[[#This Row],[IDFANGRAPHS]],STEAMER_H[],COLUMN(STEAMER_H[3B]),FALSE),0)</f>
        <v>0</v>
      </c>
      <c r="M664" s="56">
        <f>IFERROR(VLOOKUP(MYRANKS_H[[#This Row],[IDFANGRAPHS]],STEAMER_H[],COLUMN(STEAMER_H[HR]),FALSE),0)</f>
        <v>0</v>
      </c>
      <c r="N664" s="56">
        <f>IFERROR(VLOOKUP(MYRANKS_H[[#This Row],[IDFANGRAPHS]],STEAMER_H[],COLUMN(STEAMER_H[R]),FALSE),0)</f>
        <v>0</v>
      </c>
      <c r="O664" s="56">
        <f>IFERROR(VLOOKUP(MYRANKS_H[[#This Row],[IDFANGRAPHS]],STEAMER_H[],COLUMN(STEAMER_H[RBI]),FALSE),0)</f>
        <v>0</v>
      </c>
      <c r="P664" s="56">
        <f>IFERROR(VLOOKUP(MYRANKS_H[[#This Row],[IDFANGRAPHS]],STEAMER_H[],COLUMN(STEAMER_H[BB]),FALSE),0)</f>
        <v>0</v>
      </c>
      <c r="Q664" s="56">
        <f>IFERROR(VLOOKUP(MYRANKS_H[[#This Row],[IDFANGRAPHS]],STEAMER_H[],COLUMN(STEAMER_H[HBP]),FALSE),0)</f>
        <v>0</v>
      </c>
      <c r="R664" s="56">
        <f>IFERROR(VLOOKUP(MYRANKS_H[[#This Row],[IDFANGRAPHS]],STEAMER_H[],COLUMN(STEAMER_H[SO]),FALSE),0)</f>
        <v>0</v>
      </c>
      <c r="S664" s="56">
        <f>IFERROR(VLOOKUP(MYRANKS_H[[#This Row],[IDFANGRAPHS]],STEAMER_H[],COLUMN(STEAMER_H[SB]),FALSE),0)</f>
        <v>0</v>
      </c>
      <c r="T664" s="19">
        <f>IFERROR(MYRANKS_H[[#This Row],[H]]/MYRANKS_H[[#This Row],[AB]],0)</f>
        <v>0</v>
      </c>
      <c r="U664" s="19">
        <f>IFERROR((MYRANKS_H[[#This Row],[H]]+MYRANKS_H[[#This Row],[BB]]+MYRANKS_H[[#This Row],[HBP]])/(MYRANKS_H[[#This Row],[AB]]+MYRANKS_H[[#This Row],[BB]]+MYRANKS_H[[#This Row],[HBP]]),0)</f>
        <v>0</v>
      </c>
      <c r="V664" s="19">
        <f>IFERROR((MYRANKS_H[[#This Row],[H]]+MYRANKS_H[[#This Row],[2B]]+2*MYRANKS_H[[#This Row],[3B]]+3*MYRANKS_H[[#This Row],[HR]])/MYRANKS_H[[#This Row],[AB]],0)</f>
        <v>0</v>
      </c>
      <c r="W66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4" s="27">
        <f>VLOOKUP(MYRANKS_H[[#This Row],[POS]],REPLACEMENT_LEVEL[],3,FALSE)</f>
        <v>0</v>
      </c>
      <c r="Y664" s="27">
        <f>MYRANKS_H[[#This Row],[PROJ PTS]]-MYRANKS_H[[#This Row],[REPL LEVEL]]</f>
        <v>0</v>
      </c>
      <c r="Z664" s="27">
        <f>RANK(MYRANKS_H[[#This Row],[POINTS OVER REPL]],MYRANKS_H[POINTS OVER REPL])</f>
        <v>1</v>
      </c>
      <c r="AA664" s="29">
        <f>IF(MYRANKS_H[[#This Row],[RANK]]&lt;=TOTAL_HITTERS_DRAFTED,MYRANKS_H[[#This Row],[POINTS OVER REPL]],0)</f>
        <v>0</v>
      </c>
      <c r="AB664" s="35">
        <f>MYRANKS_H[[#This Row],[POINTS OVER REPL]]*DOLLAR_VALUE_PER_POINT+1</f>
        <v>1</v>
      </c>
      <c r="AC664" s="35"/>
      <c r="AD664" s="29">
        <f>IF(AND(MYRANKS_H[[#This Row],[RANK]]&lt;=(TOTAL_HITTERS_DRAFTED-HITTERS_BELOW_REPL_DRAFTED),MYRANKS_H[[#This Row],[$ACTUAL]]=""),MYRANKS_H[[#This Row],[POINTS OVER REPL]],0)</f>
        <v>0</v>
      </c>
      <c r="AE664" s="35">
        <f>IF(MYRANKS_H[[#This Row],[$ACTUAL]]="",MYRANKS_H[[#This Row],[POINTS OVER REPL]]*REMAINING_DOLLAR_VALUE_PER_POINT+1,0)</f>
        <v>1</v>
      </c>
    </row>
    <row r="665" spans="1:31" ht="15" customHeight="1" x14ac:dyDescent="0.25">
      <c r="A665" s="2" t="s">
        <v>13573</v>
      </c>
      <c r="B665" s="14" t="str">
        <f>VLOOKUP(MYRANKS_H[[#This Row],[PLAYERID]],PLAYERIDMAP2[],COLUMN(PLAYERIDMAP2[LASTNAME]),FALSE)</f>
        <v>LaPorta</v>
      </c>
      <c r="C665" s="14" t="str">
        <f>VLOOKUP(MYRANKS_H[[#This Row],[PLAYERID]],PLAYERIDMAP2[],COLUMN(PLAYERIDMAP2[FIRSTNAME]),FALSE)</f>
        <v>Matt</v>
      </c>
      <c r="D665" s="14" t="str">
        <f>MYRANKS_H[[#This Row],[FNAME]]&amp;" "&amp;MYRANKS_H[[#This Row],[LNAME]]</f>
        <v>Matt LaPorta</v>
      </c>
      <c r="E665" s="14" t="str">
        <f>VLOOKUP(MYRANKS_H[[#This Row],[PLAYERID]],PLAYERIDMAP2[],COLUMN(PLAYERIDMAP2[TEAM]),FALSE)</f>
        <v>N/A</v>
      </c>
      <c r="F665" s="14" t="str">
        <f>VLOOKUP(MYRANKS_H[[#This Row],[PLAYERID]],PLAYERIDMAP2[],COLUMN(PLAYERIDMAP2[POS]),FALSE)</f>
        <v>OF</v>
      </c>
      <c r="G665" s="14">
        <f>IFERROR(VALUE(VLOOKUP(MYRANKS_H[[#This Row],[PLAYERID]],PLAYERIDMAP2[],COLUMN(PLAYERIDMAP2[IDFANGRAPHS]),FALSE)),VLOOKUP(MYRANKS_H[[#This Row],[PLAYERID]],PLAYERIDMAP2[],COLUMN(PLAYERIDMAP2[IDFANGRAPHS]),FALSE))</f>
        <v>2280</v>
      </c>
      <c r="H665" s="56">
        <f>IFERROR(VLOOKUP(MYRANKS_H[[#This Row],[IDFANGRAPHS]],STEAMER_H[],COLUMN(STEAMER_H[PA]),FALSE),0)</f>
        <v>0</v>
      </c>
      <c r="I665" s="56">
        <f>IFERROR(VLOOKUP(MYRANKS_H[[#This Row],[IDFANGRAPHS]],STEAMER_H[],COLUMN(STEAMER_H[AB]),FALSE),0)</f>
        <v>0</v>
      </c>
      <c r="J665" s="56">
        <f>IFERROR(VLOOKUP(MYRANKS_H[[#This Row],[IDFANGRAPHS]],STEAMER_H[],COLUMN(STEAMER_H[H]),FALSE),0)</f>
        <v>0</v>
      </c>
      <c r="K665" s="56">
        <f>IFERROR(VLOOKUP(MYRANKS_H[[#This Row],[IDFANGRAPHS]],STEAMER_H[],COLUMN(STEAMER_H[2B]),FALSE),0)</f>
        <v>0</v>
      </c>
      <c r="L665" s="56">
        <f>IFERROR(VLOOKUP(MYRANKS_H[[#This Row],[IDFANGRAPHS]],STEAMER_H[],COLUMN(STEAMER_H[3B]),FALSE),0)</f>
        <v>0</v>
      </c>
      <c r="M665" s="56">
        <f>IFERROR(VLOOKUP(MYRANKS_H[[#This Row],[IDFANGRAPHS]],STEAMER_H[],COLUMN(STEAMER_H[HR]),FALSE),0)</f>
        <v>0</v>
      </c>
      <c r="N665" s="56">
        <f>IFERROR(VLOOKUP(MYRANKS_H[[#This Row],[IDFANGRAPHS]],STEAMER_H[],COLUMN(STEAMER_H[R]),FALSE),0)</f>
        <v>0</v>
      </c>
      <c r="O665" s="56">
        <f>IFERROR(VLOOKUP(MYRANKS_H[[#This Row],[IDFANGRAPHS]],STEAMER_H[],COLUMN(STEAMER_H[RBI]),FALSE),0)</f>
        <v>0</v>
      </c>
      <c r="P665" s="56">
        <f>IFERROR(VLOOKUP(MYRANKS_H[[#This Row],[IDFANGRAPHS]],STEAMER_H[],COLUMN(STEAMER_H[BB]),FALSE),0)</f>
        <v>0</v>
      </c>
      <c r="Q665" s="56">
        <f>IFERROR(VLOOKUP(MYRANKS_H[[#This Row],[IDFANGRAPHS]],STEAMER_H[],COLUMN(STEAMER_H[HBP]),FALSE),0)</f>
        <v>0</v>
      </c>
      <c r="R665" s="56">
        <f>IFERROR(VLOOKUP(MYRANKS_H[[#This Row],[IDFANGRAPHS]],STEAMER_H[],COLUMN(STEAMER_H[SO]),FALSE),0)</f>
        <v>0</v>
      </c>
      <c r="S665" s="56">
        <f>IFERROR(VLOOKUP(MYRANKS_H[[#This Row],[IDFANGRAPHS]],STEAMER_H[],COLUMN(STEAMER_H[SB]),FALSE),0)</f>
        <v>0</v>
      </c>
      <c r="T665" s="19">
        <f>IFERROR(MYRANKS_H[[#This Row],[H]]/MYRANKS_H[[#This Row],[AB]],0)</f>
        <v>0</v>
      </c>
      <c r="U665" s="19">
        <f>IFERROR((MYRANKS_H[[#This Row],[H]]+MYRANKS_H[[#This Row],[BB]]+MYRANKS_H[[#This Row],[HBP]])/(MYRANKS_H[[#This Row],[AB]]+MYRANKS_H[[#This Row],[BB]]+MYRANKS_H[[#This Row],[HBP]]),0)</f>
        <v>0</v>
      </c>
      <c r="V665" s="19">
        <f>IFERROR((MYRANKS_H[[#This Row],[H]]+MYRANKS_H[[#This Row],[2B]]+2*MYRANKS_H[[#This Row],[3B]]+3*MYRANKS_H[[#This Row],[HR]])/MYRANKS_H[[#This Row],[AB]],0)</f>
        <v>0</v>
      </c>
      <c r="W66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5" s="27">
        <f>VLOOKUP(MYRANKS_H[[#This Row],[POS]],REPLACEMENT_LEVEL[],3,FALSE)</f>
        <v>0</v>
      </c>
      <c r="Y665" s="27">
        <f>MYRANKS_H[[#This Row],[PROJ PTS]]-MYRANKS_H[[#This Row],[REPL LEVEL]]</f>
        <v>0</v>
      </c>
      <c r="Z665" s="27">
        <f>RANK(MYRANKS_H[[#This Row],[POINTS OVER REPL]],MYRANKS_H[POINTS OVER REPL])</f>
        <v>1</v>
      </c>
      <c r="AA665" s="29">
        <f>IF(MYRANKS_H[[#This Row],[RANK]]&lt;=TOTAL_HITTERS_DRAFTED,MYRANKS_H[[#This Row],[POINTS OVER REPL]],0)</f>
        <v>0</v>
      </c>
      <c r="AB665" s="35">
        <f>MYRANKS_H[[#This Row],[POINTS OVER REPL]]*DOLLAR_VALUE_PER_POINT+1</f>
        <v>1</v>
      </c>
      <c r="AC665" s="35"/>
      <c r="AD665" s="29">
        <f>IF(AND(MYRANKS_H[[#This Row],[RANK]]&lt;=(TOTAL_HITTERS_DRAFTED-HITTERS_BELOW_REPL_DRAFTED),MYRANKS_H[[#This Row],[$ACTUAL]]=""),MYRANKS_H[[#This Row],[POINTS OVER REPL]],0)</f>
        <v>0</v>
      </c>
      <c r="AE665" s="35">
        <f>IF(MYRANKS_H[[#This Row],[$ACTUAL]]="",MYRANKS_H[[#This Row],[POINTS OVER REPL]]*REMAINING_DOLLAR_VALUE_PER_POINT+1,0)</f>
        <v>1</v>
      </c>
    </row>
    <row r="666" spans="1:31" ht="15" customHeight="1" x14ac:dyDescent="0.25">
      <c r="A666" s="2" t="s">
        <v>13586</v>
      </c>
      <c r="B666" s="14" t="str">
        <f>VLOOKUP(MYRANKS_H[[#This Row],[PLAYERID]],PLAYERIDMAP2[],COLUMN(PLAYERIDMAP2[LASTNAME]),FALSE)</f>
        <v>Lavarnway</v>
      </c>
      <c r="C666" s="14" t="str">
        <f>VLOOKUP(MYRANKS_H[[#This Row],[PLAYERID]],PLAYERIDMAP2[],COLUMN(PLAYERIDMAP2[FIRSTNAME]),FALSE)</f>
        <v>Ryan</v>
      </c>
      <c r="D666" s="14" t="str">
        <f>MYRANKS_H[[#This Row],[FNAME]]&amp;" "&amp;MYRANKS_H[[#This Row],[LNAME]]</f>
        <v>Ryan Lavarnway</v>
      </c>
      <c r="E666" s="14" t="str">
        <f>VLOOKUP(MYRANKS_H[[#This Row],[PLAYERID]],PLAYERIDMAP2[],COLUMN(PLAYERIDMAP2[TEAM]),FALSE)</f>
        <v>CHC</v>
      </c>
      <c r="F666" s="14" t="str">
        <f>VLOOKUP(MYRANKS_H[[#This Row],[PLAYERID]],PLAYERIDMAP2[],COLUMN(PLAYERIDMAP2[POS]),FALSE)</f>
        <v>1B</v>
      </c>
      <c r="G666" s="14">
        <f>IFERROR(VALUE(VLOOKUP(MYRANKS_H[[#This Row],[PLAYERID]],PLAYERIDMAP2[],COLUMN(PLAYERIDMAP2[IDFANGRAPHS]),FALSE)),VLOOKUP(MYRANKS_H[[#This Row],[PLAYERID]],PLAYERIDMAP2[],COLUMN(PLAYERIDMAP2[IDFANGRAPHS]),FALSE))</f>
        <v>8879</v>
      </c>
      <c r="H666" s="56">
        <f>IFERROR(VLOOKUP(MYRANKS_H[[#This Row],[IDFANGRAPHS]],STEAMER_H[],COLUMN(STEAMER_H[PA]),FALSE),0)</f>
        <v>1</v>
      </c>
      <c r="I666" s="56">
        <f>IFERROR(VLOOKUP(MYRANKS_H[[#This Row],[IDFANGRAPHS]],STEAMER_H[],COLUMN(STEAMER_H[AB]),FALSE),0)</f>
        <v>1</v>
      </c>
      <c r="J666" s="56">
        <f>IFERROR(VLOOKUP(MYRANKS_H[[#This Row],[IDFANGRAPHS]],STEAMER_H[],COLUMN(STEAMER_H[H]),FALSE),0)</f>
        <v>0</v>
      </c>
      <c r="K666" s="56">
        <f>IFERROR(VLOOKUP(MYRANKS_H[[#This Row],[IDFANGRAPHS]],STEAMER_H[],COLUMN(STEAMER_H[2B]),FALSE),0)</f>
        <v>0</v>
      </c>
      <c r="L666" s="56">
        <f>IFERROR(VLOOKUP(MYRANKS_H[[#This Row],[IDFANGRAPHS]],STEAMER_H[],COLUMN(STEAMER_H[3B]),FALSE),0)</f>
        <v>0</v>
      </c>
      <c r="M666" s="56">
        <f>IFERROR(VLOOKUP(MYRANKS_H[[#This Row],[IDFANGRAPHS]],STEAMER_H[],COLUMN(STEAMER_H[HR]),FALSE),0)</f>
        <v>0</v>
      </c>
      <c r="N666" s="56">
        <f>IFERROR(VLOOKUP(MYRANKS_H[[#This Row],[IDFANGRAPHS]],STEAMER_H[],COLUMN(STEAMER_H[R]),FALSE),0)</f>
        <v>0</v>
      </c>
      <c r="O666" s="56">
        <f>IFERROR(VLOOKUP(MYRANKS_H[[#This Row],[IDFANGRAPHS]],STEAMER_H[],COLUMN(STEAMER_H[RBI]),FALSE),0)</f>
        <v>0</v>
      </c>
      <c r="P666" s="56">
        <f>IFERROR(VLOOKUP(MYRANKS_H[[#This Row],[IDFANGRAPHS]],STEAMER_H[],COLUMN(STEAMER_H[BB]),FALSE),0)</f>
        <v>0</v>
      </c>
      <c r="Q666" s="56">
        <f>IFERROR(VLOOKUP(MYRANKS_H[[#This Row],[IDFANGRAPHS]],STEAMER_H[],COLUMN(STEAMER_H[HBP]),FALSE),0)</f>
        <v>0</v>
      </c>
      <c r="R666" s="56">
        <f>IFERROR(VLOOKUP(MYRANKS_H[[#This Row],[IDFANGRAPHS]],STEAMER_H[],COLUMN(STEAMER_H[SO]),FALSE),0)</f>
        <v>0</v>
      </c>
      <c r="S666" s="56">
        <f>IFERROR(VLOOKUP(MYRANKS_H[[#This Row],[IDFANGRAPHS]],STEAMER_H[],COLUMN(STEAMER_H[SB]),FALSE),0)</f>
        <v>0</v>
      </c>
      <c r="T666" s="19">
        <f>IFERROR(MYRANKS_H[[#This Row],[H]]/MYRANKS_H[[#This Row],[AB]],0)</f>
        <v>0</v>
      </c>
      <c r="U666" s="19">
        <f>IFERROR((MYRANKS_H[[#This Row],[H]]+MYRANKS_H[[#This Row],[BB]]+MYRANKS_H[[#This Row],[HBP]])/(MYRANKS_H[[#This Row],[AB]]+MYRANKS_H[[#This Row],[BB]]+MYRANKS_H[[#This Row],[HBP]]),0)</f>
        <v>0</v>
      </c>
      <c r="V666" s="19">
        <f>IFERROR((MYRANKS_H[[#This Row],[H]]+MYRANKS_H[[#This Row],[2B]]+2*MYRANKS_H[[#This Row],[3B]]+3*MYRANKS_H[[#This Row],[HR]])/MYRANKS_H[[#This Row],[AB]],0)</f>
        <v>0</v>
      </c>
      <c r="W66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6" s="27">
        <f>VLOOKUP(MYRANKS_H[[#This Row],[POS]],REPLACEMENT_LEVEL[],3,FALSE)</f>
        <v>0</v>
      </c>
      <c r="Y666" s="27">
        <f>MYRANKS_H[[#This Row],[PROJ PTS]]-MYRANKS_H[[#This Row],[REPL LEVEL]]</f>
        <v>0</v>
      </c>
      <c r="Z666" s="27">
        <f>RANK(MYRANKS_H[[#This Row],[POINTS OVER REPL]],MYRANKS_H[POINTS OVER REPL])</f>
        <v>1</v>
      </c>
      <c r="AA666" s="29">
        <f>IF(MYRANKS_H[[#This Row],[RANK]]&lt;=TOTAL_HITTERS_DRAFTED,MYRANKS_H[[#This Row],[POINTS OVER REPL]],0)</f>
        <v>0</v>
      </c>
      <c r="AB666" s="35">
        <f>MYRANKS_H[[#This Row],[POINTS OVER REPL]]*DOLLAR_VALUE_PER_POINT+1</f>
        <v>1</v>
      </c>
      <c r="AC666" s="35"/>
      <c r="AD666" s="29">
        <f>IF(AND(MYRANKS_H[[#This Row],[RANK]]&lt;=(TOTAL_HITTERS_DRAFTED-HITTERS_BELOW_REPL_DRAFTED),MYRANKS_H[[#This Row],[$ACTUAL]]=""),MYRANKS_H[[#This Row],[POINTS OVER REPL]],0)</f>
        <v>0</v>
      </c>
      <c r="AE666" s="35">
        <f>IF(MYRANKS_H[[#This Row],[$ACTUAL]]="",MYRANKS_H[[#This Row],[POINTS OVER REPL]]*REMAINING_DOLLAR_VALUE_PER_POINT+1,0)</f>
        <v>1</v>
      </c>
    </row>
    <row r="667" spans="1:31" ht="15" customHeight="1" x14ac:dyDescent="0.25">
      <c r="A667" s="7" t="s">
        <v>13610</v>
      </c>
      <c r="B667" s="14" t="str">
        <f>VLOOKUP(MYRANKS_H[[#This Row],[PLAYERID]],PLAYERIDMAP2[],COLUMN(PLAYERIDMAP2[LASTNAME]),FALSE)</f>
        <v>Lee</v>
      </c>
      <c r="C667" s="14" t="str">
        <f>VLOOKUP(MYRANKS_H[[#This Row],[PLAYERID]],PLAYERIDMAP2[],COLUMN(PLAYERIDMAP2[FIRSTNAME]),FALSE)</f>
        <v>Carlos</v>
      </c>
      <c r="D667" s="14" t="str">
        <f>MYRANKS_H[[#This Row],[FNAME]]&amp;" "&amp;MYRANKS_H[[#This Row],[LNAME]]</f>
        <v>Carlos Lee</v>
      </c>
      <c r="E667" s="14" t="str">
        <f>VLOOKUP(MYRANKS_H[[#This Row],[PLAYERID]],PLAYERIDMAP2[],COLUMN(PLAYERIDMAP2[TEAM]),FALSE)</f>
        <v>N/A</v>
      </c>
      <c r="F667" s="14" t="str">
        <f>VLOOKUP(MYRANKS_H[[#This Row],[PLAYERID]],PLAYERIDMAP2[],COLUMN(PLAYERIDMAP2[POS]),FALSE)</f>
        <v>1B</v>
      </c>
      <c r="G667" s="14">
        <f>IFERROR(VALUE(VLOOKUP(MYRANKS_H[[#This Row],[PLAYERID]],PLAYERIDMAP2[],COLUMN(PLAYERIDMAP2[IDFANGRAPHS]),FALSE)),VLOOKUP(MYRANKS_H[[#This Row],[PLAYERID]],PLAYERIDMAP2[],COLUMN(PLAYERIDMAP2[IDFANGRAPHS]),FALSE))</f>
        <v>243</v>
      </c>
      <c r="H667" s="56">
        <f>IFERROR(VLOOKUP(MYRANKS_H[[#This Row],[IDFANGRAPHS]],STEAMER_H[],COLUMN(STEAMER_H[PA]),FALSE),0)</f>
        <v>0</v>
      </c>
      <c r="I667" s="56">
        <f>IFERROR(VLOOKUP(MYRANKS_H[[#This Row],[IDFANGRAPHS]],STEAMER_H[],COLUMN(STEAMER_H[AB]),FALSE),0)</f>
        <v>0</v>
      </c>
      <c r="J667" s="56">
        <f>IFERROR(VLOOKUP(MYRANKS_H[[#This Row],[IDFANGRAPHS]],STEAMER_H[],COLUMN(STEAMER_H[H]),FALSE),0)</f>
        <v>0</v>
      </c>
      <c r="K667" s="56">
        <f>IFERROR(VLOOKUP(MYRANKS_H[[#This Row],[IDFANGRAPHS]],STEAMER_H[],COLUMN(STEAMER_H[2B]),FALSE),0)</f>
        <v>0</v>
      </c>
      <c r="L667" s="56">
        <f>IFERROR(VLOOKUP(MYRANKS_H[[#This Row],[IDFANGRAPHS]],STEAMER_H[],COLUMN(STEAMER_H[3B]),FALSE),0)</f>
        <v>0</v>
      </c>
      <c r="M667" s="56">
        <f>IFERROR(VLOOKUP(MYRANKS_H[[#This Row],[IDFANGRAPHS]],STEAMER_H[],COLUMN(STEAMER_H[HR]),FALSE),0)</f>
        <v>0</v>
      </c>
      <c r="N667" s="56">
        <f>IFERROR(VLOOKUP(MYRANKS_H[[#This Row],[IDFANGRAPHS]],STEAMER_H[],COLUMN(STEAMER_H[R]),FALSE),0)</f>
        <v>0</v>
      </c>
      <c r="O667" s="56">
        <f>IFERROR(VLOOKUP(MYRANKS_H[[#This Row],[IDFANGRAPHS]],STEAMER_H[],COLUMN(STEAMER_H[RBI]),FALSE),0)</f>
        <v>0</v>
      </c>
      <c r="P667" s="56">
        <f>IFERROR(VLOOKUP(MYRANKS_H[[#This Row],[IDFANGRAPHS]],STEAMER_H[],COLUMN(STEAMER_H[BB]),FALSE),0)</f>
        <v>0</v>
      </c>
      <c r="Q667" s="56">
        <f>IFERROR(VLOOKUP(MYRANKS_H[[#This Row],[IDFANGRAPHS]],STEAMER_H[],COLUMN(STEAMER_H[HBP]),FALSE),0)</f>
        <v>0</v>
      </c>
      <c r="R667" s="56">
        <f>IFERROR(VLOOKUP(MYRANKS_H[[#This Row],[IDFANGRAPHS]],STEAMER_H[],COLUMN(STEAMER_H[SO]),FALSE),0)</f>
        <v>0</v>
      </c>
      <c r="S667" s="56">
        <f>IFERROR(VLOOKUP(MYRANKS_H[[#This Row],[IDFANGRAPHS]],STEAMER_H[],COLUMN(STEAMER_H[SB]),FALSE),0)</f>
        <v>0</v>
      </c>
      <c r="T667" s="19">
        <f>IFERROR(MYRANKS_H[[#This Row],[H]]/MYRANKS_H[[#This Row],[AB]],0)</f>
        <v>0</v>
      </c>
      <c r="U667" s="19">
        <f>IFERROR((MYRANKS_H[[#This Row],[H]]+MYRANKS_H[[#This Row],[BB]]+MYRANKS_H[[#This Row],[HBP]])/(MYRANKS_H[[#This Row],[AB]]+MYRANKS_H[[#This Row],[BB]]+MYRANKS_H[[#This Row],[HBP]]),0)</f>
        <v>0</v>
      </c>
      <c r="V667" s="19">
        <f>IFERROR((MYRANKS_H[[#This Row],[H]]+MYRANKS_H[[#This Row],[2B]]+2*MYRANKS_H[[#This Row],[3B]]+3*MYRANKS_H[[#This Row],[HR]])/MYRANKS_H[[#This Row],[AB]],0)</f>
        <v>0</v>
      </c>
      <c r="W66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7" s="27">
        <f>VLOOKUP(MYRANKS_H[[#This Row],[POS]],REPLACEMENT_LEVEL[],3,FALSE)</f>
        <v>0</v>
      </c>
      <c r="Y667" s="27">
        <f>MYRANKS_H[[#This Row],[PROJ PTS]]-MYRANKS_H[[#This Row],[REPL LEVEL]]</f>
        <v>0</v>
      </c>
      <c r="Z667" s="27">
        <f>RANK(MYRANKS_H[[#This Row],[POINTS OVER REPL]],MYRANKS_H[POINTS OVER REPL])</f>
        <v>1</v>
      </c>
      <c r="AA667" s="29">
        <f>IF(MYRANKS_H[[#This Row],[RANK]]&lt;=TOTAL_HITTERS_DRAFTED,MYRANKS_H[[#This Row],[POINTS OVER REPL]],0)</f>
        <v>0</v>
      </c>
      <c r="AB667" s="35">
        <f>MYRANKS_H[[#This Row],[POINTS OVER REPL]]*DOLLAR_VALUE_PER_POINT+1</f>
        <v>1</v>
      </c>
      <c r="AC667" s="35"/>
      <c r="AD667" s="29">
        <f>IF(AND(MYRANKS_H[[#This Row],[RANK]]&lt;=(TOTAL_HITTERS_DRAFTED-HITTERS_BELOW_REPL_DRAFTED),MYRANKS_H[[#This Row],[$ACTUAL]]=""),MYRANKS_H[[#This Row],[POINTS OVER REPL]],0)</f>
        <v>0</v>
      </c>
      <c r="AE667" s="35">
        <f>IF(MYRANKS_H[[#This Row],[$ACTUAL]]="",MYRANKS_H[[#This Row],[POINTS OVER REPL]]*REMAINING_DOLLAR_VALUE_PER_POINT+1,0)</f>
        <v>1</v>
      </c>
    </row>
    <row r="668" spans="1:31" ht="15" customHeight="1" x14ac:dyDescent="0.25">
      <c r="A668" s="2" t="s">
        <v>16222</v>
      </c>
      <c r="B668" s="14" t="str">
        <f>VLOOKUP(MYRANKS_H[[#This Row],[PLAYERID]],PLAYERIDMAP2[],COLUMN(PLAYERIDMAP2[LASTNAME]),FALSE)</f>
        <v>Lee</v>
      </c>
      <c r="C668" s="14" t="str">
        <f>VLOOKUP(MYRANKS_H[[#This Row],[PLAYERID]],PLAYERIDMAP2[],COLUMN(PLAYERIDMAP2[FIRSTNAME]),FALSE)</f>
        <v>Derrek</v>
      </c>
      <c r="D668" s="14" t="str">
        <f>MYRANKS_H[[#This Row],[FNAME]]&amp;" "&amp;MYRANKS_H[[#This Row],[LNAME]]</f>
        <v>Derrek Lee</v>
      </c>
      <c r="E668" s="14" t="str">
        <f>VLOOKUP(MYRANKS_H[[#This Row],[PLAYERID]],PLAYERIDMAP2[],COLUMN(PLAYERIDMAP2[TEAM]),FALSE)</f>
        <v>N/A</v>
      </c>
      <c r="F668" s="14" t="str">
        <f>VLOOKUP(MYRANKS_H[[#This Row],[PLAYERID]],PLAYERIDMAP2[],COLUMN(PLAYERIDMAP2[POS]),FALSE)</f>
        <v>1B</v>
      </c>
      <c r="G668" s="14">
        <f>IFERROR(VALUE(VLOOKUP(MYRANKS_H[[#This Row],[PLAYERID]],PLAYERIDMAP2[],COLUMN(PLAYERIDMAP2[IDFANGRAPHS]),FALSE)),VLOOKUP(MYRANKS_H[[#This Row],[PLAYERID]],PLAYERIDMAP2[],COLUMN(PLAYERIDMAP2[IDFANGRAPHS]),FALSE))</f>
        <v>525</v>
      </c>
      <c r="H668" s="56">
        <f>IFERROR(VLOOKUP(MYRANKS_H[[#This Row],[IDFANGRAPHS]],STEAMER_H[],COLUMN(STEAMER_H[PA]),FALSE),0)</f>
        <v>0</v>
      </c>
      <c r="I668" s="56">
        <f>IFERROR(VLOOKUP(MYRANKS_H[[#This Row],[IDFANGRAPHS]],STEAMER_H[],COLUMN(STEAMER_H[AB]),FALSE),0)</f>
        <v>0</v>
      </c>
      <c r="J668" s="56">
        <f>IFERROR(VLOOKUP(MYRANKS_H[[#This Row],[IDFANGRAPHS]],STEAMER_H[],COLUMN(STEAMER_H[H]),FALSE),0)</f>
        <v>0</v>
      </c>
      <c r="K668" s="56">
        <f>IFERROR(VLOOKUP(MYRANKS_H[[#This Row],[IDFANGRAPHS]],STEAMER_H[],COLUMN(STEAMER_H[2B]),FALSE),0)</f>
        <v>0</v>
      </c>
      <c r="L668" s="56">
        <f>IFERROR(VLOOKUP(MYRANKS_H[[#This Row],[IDFANGRAPHS]],STEAMER_H[],COLUMN(STEAMER_H[3B]),FALSE),0)</f>
        <v>0</v>
      </c>
      <c r="M668" s="56">
        <f>IFERROR(VLOOKUP(MYRANKS_H[[#This Row],[IDFANGRAPHS]],STEAMER_H[],COLUMN(STEAMER_H[HR]),FALSE),0)</f>
        <v>0</v>
      </c>
      <c r="N668" s="56">
        <f>IFERROR(VLOOKUP(MYRANKS_H[[#This Row],[IDFANGRAPHS]],STEAMER_H[],COLUMN(STEAMER_H[R]),FALSE),0)</f>
        <v>0</v>
      </c>
      <c r="O668" s="56">
        <f>IFERROR(VLOOKUP(MYRANKS_H[[#This Row],[IDFANGRAPHS]],STEAMER_H[],COLUMN(STEAMER_H[RBI]),FALSE),0)</f>
        <v>0</v>
      </c>
      <c r="P668" s="56">
        <f>IFERROR(VLOOKUP(MYRANKS_H[[#This Row],[IDFANGRAPHS]],STEAMER_H[],COLUMN(STEAMER_H[BB]),FALSE),0)</f>
        <v>0</v>
      </c>
      <c r="Q668" s="56">
        <f>IFERROR(VLOOKUP(MYRANKS_H[[#This Row],[IDFANGRAPHS]],STEAMER_H[],COLUMN(STEAMER_H[HBP]),FALSE),0)</f>
        <v>0</v>
      </c>
      <c r="R668" s="56">
        <f>IFERROR(VLOOKUP(MYRANKS_H[[#This Row],[IDFANGRAPHS]],STEAMER_H[],COLUMN(STEAMER_H[SO]),FALSE),0)</f>
        <v>0</v>
      </c>
      <c r="S668" s="56">
        <f>IFERROR(VLOOKUP(MYRANKS_H[[#This Row],[IDFANGRAPHS]],STEAMER_H[],COLUMN(STEAMER_H[SB]),FALSE),0)</f>
        <v>0</v>
      </c>
      <c r="T668" s="19">
        <f>IFERROR(MYRANKS_H[[#This Row],[H]]/MYRANKS_H[[#This Row],[AB]],0)</f>
        <v>0</v>
      </c>
      <c r="U668" s="19">
        <f>IFERROR((MYRANKS_H[[#This Row],[H]]+MYRANKS_H[[#This Row],[BB]]+MYRANKS_H[[#This Row],[HBP]])/(MYRANKS_H[[#This Row],[AB]]+MYRANKS_H[[#This Row],[BB]]+MYRANKS_H[[#This Row],[HBP]]),0)</f>
        <v>0</v>
      </c>
      <c r="V668" s="19">
        <f>IFERROR((MYRANKS_H[[#This Row],[H]]+MYRANKS_H[[#This Row],[2B]]+2*MYRANKS_H[[#This Row],[3B]]+3*MYRANKS_H[[#This Row],[HR]])/MYRANKS_H[[#This Row],[AB]],0)</f>
        <v>0</v>
      </c>
      <c r="W66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8" s="27">
        <f>VLOOKUP(MYRANKS_H[[#This Row],[POS]],REPLACEMENT_LEVEL[],3,FALSE)</f>
        <v>0</v>
      </c>
      <c r="Y668" s="27">
        <f>MYRANKS_H[[#This Row],[PROJ PTS]]-MYRANKS_H[[#This Row],[REPL LEVEL]]</f>
        <v>0</v>
      </c>
      <c r="Z668" s="27">
        <f>RANK(MYRANKS_H[[#This Row],[POINTS OVER REPL]],MYRANKS_H[POINTS OVER REPL])</f>
        <v>1</v>
      </c>
      <c r="AA668" s="29">
        <f>IF(MYRANKS_H[[#This Row],[RANK]]&lt;=TOTAL_HITTERS_DRAFTED,MYRANKS_H[[#This Row],[POINTS OVER REPL]],0)</f>
        <v>0</v>
      </c>
      <c r="AB668" s="35">
        <f>MYRANKS_H[[#This Row],[POINTS OVER REPL]]*DOLLAR_VALUE_PER_POINT+1</f>
        <v>1</v>
      </c>
      <c r="AC668" s="35"/>
      <c r="AD668" s="29">
        <f>IF(AND(MYRANKS_H[[#This Row],[RANK]]&lt;=(TOTAL_HITTERS_DRAFTED-HITTERS_BELOW_REPL_DRAFTED),MYRANKS_H[[#This Row],[$ACTUAL]]=""),MYRANKS_H[[#This Row],[POINTS OVER REPL]],0)</f>
        <v>0</v>
      </c>
      <c r="AE668" s="35">
        <f>IF(MYRANKS_H[[#This Row],[$ACTUAL]]="",MYRANKS_H[[#This Row],[POINTS OVER REPL]]*REMAINING_DOLLAR_VALUE_PER_POINT+1,0)</f>
        <v>1</v>
      </c>
    </row>
    <row r="669" spans="1:31" ht="15" customHeight="1" x14ac:dyDescent="0.25">
      <c r="A669" s="2" t="s">
        <v>13638</v>
      </c>
      <c r="B669" s="14" t="str">
        <f>VLOOKUP(MYRANKS_H[[#This Row],[PLAYERID]],PLAYERIDMAP2[],COLUMN(PLAYERIDMAP2[LASTNAME]),FALSE)</f>
        <v>Lewis</v>
      </c>
      <c r="C669" s="14" t="str">
        <f>VLOOKUP(MYRANKS_H[[#This Row],[PLAYERID]],PLAYERIDMAP2[],COLUMN(PLAYERIDMAP2[FIRSTNAME]),FALSE)</f>
        <v>Fred</v>
      </c>
      <c r="D669" s="14" t="str">
        <f>MYRANKS_H[[#This Row],[FNAME]]&amp;" "&amp;MYRANKS_H[[#This Row],[LNAME]]</f>
        <v>Fred Lewis</v>
      </c>
      <c r="E669" s="14" t="str">
        <f>VLOOKUP(MYRANKS_H[[#This Row],[PLAYERID]],PLAYERIDMAP2[],COLUMN(PLAYERIDMAP2[TEAM]),FALSE)</f>
        <v>N/A</v>
      </c>
      <c r="F669" s="14" t="str">
        <f>VLOOKUP(MYRANKS_H[[#This Row],[PLAYERID]],PLAYERIDMAP2[],COLUMN(PLAYERIDMAP2[POS]),FALSE)</f>
        <v>OF</v>
      </c>
      <c r="G669" s="14">
        <f>IFERROR(VALUE(VLOOKUP(MYRANKS_H[[#This Row],[PLAYERID]],PLAYERIDMAP2[],COLUMN(PLAYERIDMAP2[IDFANGRAPHS]),FALSE)),VLOOKUP(MYRANKS_H[[#This Row],[PLAYERID]],PLAYERIDMAP2[],COLUMN(PLAYERIDMAP2[IDFANGRAPHS]),FALSE))</f>
        <v>4693</v>
      </c>
      <c r="H669" s="56">
        <f>IFERROR(VLOOKUP(MYRANKS_H[[#This Row],[IDFANGRAPHS]],STEAMER_H[],COLUMN(STEAMER_H[PA]),FALSE),0)</f>
        <v>0</v>
      </c>
      <c r="I669" s="56">
        <f>IFERROR(VLOOKUP(MYRANKS_H[[#This Row],[IDFANGRAPHS]],STEAMER_H[],COLUMN(STEAMER_H[AB]),FALSE),0)</f>
        <v>0</v>
      </c>
      <c r="J669" s="56">
        <f>IFERROR(VLOOKUP(MYRANKS_H[[#This Row],[IDFANGRAPHS]],STEAMER_H[],COLUMN(STEAMER_H[H]),FALSE),0)</f>
        <v>0</v>
      </c>
      <c r="K669" s="56">
        <f>IFERROR(VLOOKUP(MYRANKS_H[[#This Row],[IDFANGRAPHS]],STEAMER_H[],COLUMN(STEAMER_H[2B]),FALSE),0)</f>
        <v>0</v>
      </c>
      <c r="L669" s="56">
        <f>IFERROR(VLOOKUP(MYRANKS_H[[#This Row],[IDFANGRAPHS]],STEAMER_H[],COLUMN(STEAMER_H[3B]),FALSE),0)</f>
        <v>0</v>
      </c>
      <c r="M669" s="56">
        <f>IFERROR(VLOOKUP(MYRANKS_H[[#This Row],[IDFANGRAPHS]],STEAMER_H[],COLUMN(STEAMER_H[HR]),FALSE),0)</f>
        <v>0</v>
      </c>
      <c r="N669" s="56">
        <f>IFERROR(VLOOKUP(MYRANKS_H[[#This Row],[IDFANGRAPHS]],STEAMER_H[],COLUMN(STEAMER_H[R]),FALSE),0)</f>
        <v>0</v>
      </c>
      <c r="O669" s="56">
        <f>IFERROR(VLOOKUP(MYRANKS_H[[#This Row],[IDFANGRAPHS]],STEAMER_H[],COLUMN(STEAMER_H[RBI]),FALSE),0)</f>
        <v>0</v>
      </c>
      <c r="P669" s="56">
        <f>IFERROR(VLOOKUP(MYRANKS_H[[#This Row],[IDFANGRAPHS]],STEAMER_H[],COLUMN(STEAMER_H[BB]),FALSE),0)</f>
        <v>0</v>
      </c>
      <c r="Q669" s="56">
        <f>IFERROR(VLOOKUP(MYRANKS_H[[#This Row],[IDFANGRAPHS]],STEAMER_H[],COLUMN(STEAMER_H[HBP]),FALSE),0)</f>
        <v>0</v>
      </c>
      <c r="R669" s="56">
        <f>IFERROR(VLOOKUP(MYRANKS_H[[#This Row],[IDFANGRAPHS]],STEAMER_H[],COLUMN(STEAMER_H[SO]),FALSE),0)</f>
        <v>0</v>
      </c>
      <c r="S669" s="56">
        <f>IFERROR(VLOOKUP(MYRANKS_H[[#This Row],[IDFANGRAPHS]],STEAMER_H[],COLUMN(STEAMER_H[SB]),FALSE),0)</f>
        <v>0</v>
      </c>
      <c r="T669" s="19">
        <f>IFERROR(MYRANKS_H[[#This Row],[H]]/MYRANKS_H[[#This Row],[AB]],0)</f>
        <v>0</v>
      </c>
      <c r="U669" s="19">
        <f>IFERROR((MYRANKS_H[[#This Row],[H]]+MYRANKS_H[[#This Row],[BB]]+MYRANKS_H[[#This Row],[HBP]])/(MYRANKS_H[[#This Row],[AB]]+MYRANKS_H[[#This Row],[BB]]+MYRANKS_H[[#This Row],[HBP]]),0)</f>
        <v>0</v>
      </c>
      <c r="V669" s="19">
        <f>IFERROR((MYRANKS_H[[#This Row],[H]]+MYRANKS_H[[#This Row],[2B]]+2*MYRANKS_H[[#This Row],[3B]]+3*MYRANKS_H[[#This Row],[HR]])/MYRANKS_H[[#This Row],[AB]],0)</f>
        <v>0</v>
      </c>
      <c r="W66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9" s="27">
        <f>VLOOKUP(MYRANKS_H[[#This Row],[POS]],REPLACEMENT_LEVEL[],3,FALSE)</f>
        <v>0</v>
      </c>
      <c r="Y669" s="27">
        <f>MYRANKS_H[[#This Row],[PROJ PTS]]-MYRANKS_H[[#This Row],[REPL LEVEL]]</f>
        <v>0</v>
      </c>
      <c r="Z669" s="27">
        <f>RANK(MYRANKS_H[[#This Row],[POINTS OVER REPL]],MYRANKS_H[POINTS OVER REPL])</f>
        <v>1</v>
      </c>
      <c r="AA669" s="29">
        <f>IF(MYRANKS_H[[#This Row],[RANK]]&lt;=TOTAL_HITTERS_DRAFTED,MYRANKS_H[[#This Row],[POINTS OVER REPL]],0)</f>
        <v>0</v>
      </c>
      <c r="AB669" s="35">
        <f>MYRANKS_H[[#This Row],[POINTS OVER REPL]]*DOLLAR_VALUE_PER_POINT+1</f>
        <v>1</v>
      </c>
      <c r="AC669" s="35"/>
      <c r="AD669" s="29">
        <f>IF(AND(MYRANKS_H[[#This Row],[RANK]]&lt;=(TOTAL_HITTERS_DRAFTED-HITTERS_BELOW_REPL_DRAFTED),MYRANKS_H[[#This Row],[$ACTUAL]]=""),MYRANKS_H[[#This Row],[POINTS OVER REPL]],0)</f>
        <v>0</v>
      </c>
      <c r="AE669" s="35">
        <f>IF(MYRANKS_H[[#This Row],[$ACTUAL]]="",MYRANKS_H[[#This Row],[POINTS OVER REPL]]*REMAINING_DOLLAR_VALUE_PER_POINT+1,0)</f>
        <v>1</v>
      </c>
    </row>
    <row r="670" spans="1:31" ht="15" customHeight="1" x14ac:dyDescent="0.25">
      <c r="A670" s="2" t="s">
        <v>13641</v>
      </c>
      <c r="B670" s="14" t="str">
        <f>VLOOKUP(MYRANKS_H[[#This Row],[PLAYERID]],PLAYERIDMAP2[],COLUMN(PLAYERIDMAP2[LASTNAME]),FALSE)</f>
        <v>Liddi</v>
      </c>
      <c r="C670" s="14" t="str">
        <f>VLOOKUP(MYRANKS_H[[#This Row],[PLAYERID]],PLAYERIDMAP2[],COLUMN(PLAYERIDMAP2[FIRSTNAME]),FALSE)</f>
        <v>Alex</v>
      </c>
      <c r="D670" s="14" t="str">
        <f>MYRANKS_H[[#This Row],[FNAME]]&amp;" "&amp;MYRANKS_H[[#This Row],[LNAME]]</f>
        <v>Alex Liddi</v>
      </c>
      <c r="E670" s="14" t="str">
        <f>VLOOKUP(MYRANKS_H[[#This Row],[PLAYERID]],PLAYERIDMAP2[],COLUMN(PLAYERIDMAP2[TEAM]),FALSE)</f>
        <v>SEA</v>
      </c>
      <c r="F670" s="14" t="str">
        <f>VLOOKUP(MYRANKS_H[[#This Row],[PLAYERID]],PLAYERIDMAP2[],COLUMN(PLAYERIDMAP2[POS]),FALSE)</f>
        <v>3B</v>
      </c>
      <c r="G670" s="14">
        <f>IFERROR(VALUE(VLOOKUP(MYRANKS_H[[#This Row],[PLAYERID]],PLAYERIDMAP2[],COLUMN(PLAYERIDMAP2[IDFANGRAPHS]),FALSE)),VLOOKUP(MYRANKS_H[[#This Row],[PLAYERID]],PLAYERIDMAP2[],COLUMN(PLAYERIDMAP2[IDFANGRAPHS]),FALSE))</f>
        <v>5411</v>
      </c>
      <c r="H670" s="56">
        <f>IFERROR(VLOOKUP(MYRANKS_H[[#This Row],[IDFANGRAPHS]],STEAMER_H[],COLUMN(STEAMER_H[PA]),FALSE),0)</f>
        <v>0</v>
      </c>
      <c r="I670" s="56">
        <f>IFERROR(VLOOKUP(MYRANKS_H[[#This Row],[IDFANGRAPHS]],STEAMER_H[],COLUMN(STEAMER_H[AB]),FALSE),0)</f>
        <v>0</v>
      </c>
      <c r="J670" s="56">
        <f>IFERROR(VLOOKUP(MYRANKS_H[[#This Row],[IDFANGRAPHS]],STEAMER_H[],COLUMN(STEAMER_H[H]),FALSE),0)</f>
        <v>0</v>
      </c>
      <c r="K670" s="56">
        <f>IFERROR(VLOOKUP(MYRANKS_H[[#This Row],[IDFANGRAPHS]],STEAMER_H[],COLUMN(STEAMER_H[2B]),FALSE),0)</f>
        <v>0</v>
      </c>
      <c r="L670" s="56">
        <f>IFERROR(VLOOKUP(MYRANKS_H[[#This Row],[IDFANGRAPHS]],STEAMER_H[],COLUMN(STEAMER_H[3B]),FALSE),0)</f>
        <v>0</v>
      </c>
      <c r="M670" s="56">
        <f>IFERROR(VLOOKUP(MYRANKS_H[[#This Row],[IDFANGRAPHS]],STEAMER_H[],COLUMN(STEAMER_H[HR]),FALSE),0)</f>
        <v>0</v>
      </c>
      <c r="N670" s="56">
        <f>IFERROR(VLOOKUP(MYRANKS_H[[#This Row],[IDFANGRAPHS]],STEAMER_H[],COLUMN(STEAMER_H[R]),FALSE),0)</f>
        <v>0</v>
      </c>
      <c r="O670" s="56">
        <f>IFERROR(VLOOKUP(MYRANKS_H[[#This Row],[IDFANGRAPHS]],STEAMER_H[],COLUMN(STEAMER_H[RBI]),FALSE),0)</f>
        <v>0</v>
      </c>
      <c r="P670" s="56">
        <f>IFERROR(VLOOKUP(MYRANKS_H[[#This Row],[IDFANGRAPHS]],STEAMER_H[],COLUMN(STEAMER_H[BB]),FALSE),0)</f>
        <v>0</v>
      </c>
      <c r="Q670" s="56">
        <f>IFERROR(VLOOKUP(MYRANKS_H[[#This Row],[IDFANGRAPHS]],STEAMER_H[],COLUMN(STEAMER_H[HBP]),FALSE),0)</f>
        <v>0</v>
      </c>
      <c r="R670" s="56">
        <f>IFERROR(VLOOKUP(MYRANKS_H[[#This Row],[IDFANGRAPHS]],STEAMER_H[],COLUMN(STEAMER_H[SO]),FALSE),0)</f>
        <v>0</v>
      </c>
      <c r="S670" s="56">
        <f>IFERROR(VLOOKUP(MYRANKS_H[[#This Row],[IDFANGRAPHS]],STEAMER_H[],COLUMN(STEAMER_H[SB]),FALSE),0)</f>
        <v>0</v>
      </c>
      <c r="T670" s="19">
        <f>IFERROR(MYRANKS_H[[#This Row],[H]]/MYRANKS_H[[#This Row],[AB]],0)</f>
        <v>0</v>
      </c>
      <c r="U670" s="19">
        <f>IFERROR((MYRANKS_H[[#This Row],[H]]+MYRANKS_H[[#This Row],[BB]]+MYRANKS_H[[#This Row],[HBP]])/(MYRANKS_H[[#This Row],[AB]]+MYRANKS_H[[#This Row],[BB]]+MYRANKS_H[[#This Row],[HBP]]),0)</f>
        <v>0</v>
      </c>
      <c r="V670" s="19">
        <f>IFERROR((MYRANKS_H[[#This Row],[H]]+MYRANKS_H[[#This Row],[2B]]+2*MYRANKS_H[[#This Row],[3B]]+3*MYRANKS_H[[#This Row],[HR]])/MYRANKS_H[[#This Row],[AB]],0)</f>
        <v>0</v>
      </c>
      <c r="W67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0" s="27">
        <f>VLOOKUP(MYRANKS_H[[#This Row],[POS]],REPLACEMENT_LEVEL[],3,FALSE)</f>
        <v>0</v>
      </c>
      <c r="Y670" s="27">
        <f>MYRANKS_H[[#This Row],[PROJ PTS]]-MYRANKS_H[[#This Row],[REPL LEVEL]]</f>
        <v>0</v>
      </c>
      <c r="Z670" s="27">
        <f>RANK(MYRANKS_H[[#This Row],[POINTS OVER REPL]],MYRANKS_H[POINTS OVER REPL])</f>
        <v>1</v>
      </c>
      <c r="AA670" s="29">
        <f>IF(MYRANKS_H[[#This Row],[RANK]]&lt;=TOTAL_HITTERS_DRAFTED,MYRANKS_H[[#This Row],[POINTS OVER REPL]],0)</f>
        <v>0</v>
      </c>
      <c r="AB670" s="35">
        <f>MYRANKS_H[[#This Row],[POINTS OVER REPL]]*DOLLAR_VALUE_PER_POINT+1</f>
        <v>1</v>
      </c>
      <c r="AC670" s="35"/>
      <c r="AD670" s="29">
        <f>IF(AND(MYRANKS_H[[#This Row],[RANK]]&lt;=(TOTAL_HITTERS_DRAFTED-HITTERS_BELOW_REPL_DRAFTED),MYRANKS_H[[#This Row],[$ACTUAL]]=""),MYRANKS_H[[#This Row],[POINTS OVER REPL]],0)</f>
        <v>0</v>
      </c>
      <c r="AE670" s="35">
        <f>IF(MYRANKS_H[[#This Row],[$ACTUAL]]="",MYRANKS_H[[#This Row],[POINTS OVER REPL]]*REMAINING_DOLLAR_VALUE_PER_POINT+1,0)</f>
        <v>1</v>
      </c>
    </row>
    <row r="671" spans="1:31" x14ac:dyDescent="0.25">
      <c r="A671" s="2" t="s">
        <v>13648</v>
      </c>
      <c r="B671" s="14" t="str">
        <f>VLOOKUP(MYRANKS_H[[#This Row],[PLAYERID]],PLAYERIDMAP2[],COLUMN(PLAYERIDMAP2[LASTNAME]),FALSE)</f>
        <v>Lillibridge</v>
      </c>
      <c r="C671" s="14" t="str">
        <f>VLOOKUP(MYRANKS_H[[#This Row],[PLAYERID]],PLAYERIDMAP2[],COLUMN(PLAYERIDMAP2[FIRSTNAME]),FALSE)</f>
        <v>Brent</v>
      </c>
      <c r="D671" s="14" t="str">
        <f>MYRANKS_H[[#This Row],[FNAME]]&amp;" "&amp;MYRANKS_H[[#This Row],[LNAME]]</f>
        <v>Brent Lillibridge</v>
      </c>
      <c r="E671" s="14" t="str">
        <f>VLOOKUP(MYRANKS_H[[#This Row],[PLAYERID]],PLAYERIDMAP2[],COLUMN(PLAYERIDMAP2[TEAM]),FALSE)</f>
        <v>CHW</v>
      </c>
      <c r="F671" s="14" t="str">
        <f>VLOOKUP(MYRANKS_H[[#This Row],[PLAYERID]],PLAYERIDMAP2[],COLUMN(PLAYERIDMAP2[POS]),FALSE)</f>
        <v>OF</v>
      </c>
      <c r="G671" s="14">
        <f>IFERROR(VALUE(VLOOKUP(MYRANKS_H[[#This Row],[PLAYERID]],PLAYERIDMAP2[],COLUMN(PLAYERIDMAP2[IDFANGRAPHS]),FALSE)),VLOOKUP(MYRANKS_H[[#This Row],[PLAYERID]],PLAYERIDMAP2[],COLUMN(PLAYERIDMAP2[IDFANGRAPHS]),FALSE))</f>
        <v>3501</v>
      </c>
      <c r="H671" s="56">
        <f>IFERROR(VLOOKUP(MYRANKS_H[[#This Row],[IDFANGRAPHS]],STEAMER_H[],COLUMN(STEAMER_H[PA]),FALSE),0)</f>
        <v>0</v>
      </c>
      <c r="I671" s="56">
        <f>IFERROR(VLOOKUP(MYRANKS_H[[#This Row],[IDFANGRAPHS]],STEAMER_H[],COLUMN(STEAMER_H[AB]),FALSE),0)</f>
        <v>0</v>
      </c>
      <c r="J671" s="56">
        <f>IFERROR(VLOOKUP(MYRANKS_H[[#This Row],[IDFANGRAPHS]],STEAMER_H[],COLUMN(STEAMER_H[H]),FALSE),0)</f>
        <v>0</v>
      </c>
      <c r="K671" s="56">
        <f>IFERROR(VLOOKUP(MYRANKS_H[[#This Row],[IDFANGRAPHS]],STEAMER_H[],COLUMN(STEAMER_H[2B]),FALSE),0)</f>
        <v>0</v>
      </c>
      <c r="L671" s="56">
        <f>IFERROR(VLOOKUP(MYRANKS_H[[#This Row],[IDFANGRAPHS]],STEAMER_H[],COLUMN(STEAMER_H[3B]),FALSE),0)</f>
        <v>0</v>
      </c>
      <c r="M671" s="56">
        <f>IFERROR(VLOOKUP(MYRANKS_H[[#This Row],[IDFANGRAPHS]],STEAMER_H[],COLUMN(STEAMER_H[HR]),FALSE),0)</f>
        <v>0</v>
      </c>
      <c r="N671" s="56">
        <f>IFERROR(VLOOKUP(MYRANKS_H[[#This Row],[IDFANGRAPHS]],STEAMER_H[],COLUMN(STEAMER_H[R]),FALSE),0)</f>
        <v>0</v>
      </c>
      <c r="O671" s="56">
        <f>IFERROR(VLOOKUP(MYRANKS_H[[#This Row],[IDFANGRAPHS]],STEAMER_H[],COLUMN(STEAMER_H[RBI]),FALSE),0)</f>
        <v>0</v>
      </c>
      <c r="P671" s="56">
        <f>IFERROR(VLOOKUP(MYRANKS_H[[#This Row],[IDFANGRAPHS]],STEAMER_H[],COLUMN(STEAMER_H[BB]),FALSE),0)</f>
        <v>0</v>
      </c>
      <c r="Q671" s="56">
        <f>IFERROR(VLOOKUP(MYRANKS_H[[#This Row],[IDFANGRAPHS]],STEAMER_H[],COLUMN(STEAMER_H[HBP]),FALSE),0)</f>
        <v>0</v>
      </c>
      <c r="R671" s="56">
        <f>IFERROR(VLOOKUP(MYRANKS_H[[#This Row],[IDFANGRAPHS]],STEAMER_H[],COLUMN(STEAMER_H[SO]),FALSE),0)</f>
        <v>0</v>
      </c>
      <c r="S671" s="56">
        <f>IFERROR(VLOOKUP(MYRANKS_H[[#This Row],[IDFANGRAPHS]],STEAMER_H[],COLUMN(STEAMER_H[SB]),FALSE),0)</f>
        <v>0</v>
      </c>
      <c r="T671" s="19">
        <f>IFERROR(MYRANKS_H[[#This Row],[H]]/MYRANKS_H[[#This Row],[AB]],0)</f>
        <v>0</v>
      </c>
      <c r="U671" s="19">
        <f>IFERROR((MYRANKS_H[[#This Row],[H]]+MYRANKS_H[[#This Row],[BB]]+MYRANKS_H[[#This Row],[HBP]])/(MYRANKS_H[[#This Row],[AB]]+MYRANKS_H[[#This Row],[BB]]+MYRANKS_H[[#This Row],[HBP]]),0)</f>
        <v>0</v>
      </c>
      <c r="V671" s="19">
        <f>IFERROR((MYRANKS_H[[#This Row],[H]]+MYRANKS_H[[#This Row],[2B]]+2*MYRANKS_H[[#This Row],[3B]]+3*MYRANKS_H[[#This Row],[HR]])/MYRANKS_H[[#This Row],[AB]],0)</f>
        <v>0</v>
      </c>
      <c r="W67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1" s="27">
        <f>VLOOKUP(MYRANKS_H[[#This Row],[POS]],REPLACEMENT_LEVEL[],3,FALSE)</f>
        <v>0</v>
      </c>
      <c r="Y671" s="27">
        <f>MYRANKS_H[[#This Row],[PROJ PTS]]-MYRANKS_H[[#This Row],[REPL LEVEL]]</f>
        <v>0</v>
      </c>
      <c r="Z671" s="27">
        <f>RANK(MYRANKS_H[[#This Row],[POINTS OVER REPL]],MYRANKS_H[POINTS OVER REPL])</f>
        <v>1</v>
      </c>
      <c r="AA671" s="29">
        <f>IF(MYRANKS_H[[#This Row],[RANK]]&lt;=TOTAL_HITTERS_DRAFTED,MYRANKS_H[[#This Row],[POINTS OVER REPL]],0)</f>
        <v>0</v>
      </c>
      <c r="AB671" s="35">
        <f>MYRANKS_H[[#This Row],[POINTS OVER REPL]]*DOLLAR_VALUE_PER_POINT+1</f>
        <v>1</v>
      </c>
      <c r="AC671" s="35"/>
      <c r="AD671" s="29">
        <f>IF(AND(MYRANKS_H[[#This Row],[RANK]]&lt;=(TOTAL_HITTERS_DRAFTED-HITTERS_BELOW_REPL_DRAFTED),MYRANKS_H[[#This Row],[$ACTUAL]]=""),MYRANKS_H[[#This Row],[POINTS OVER REPL]],0)</f>
        <v>0</v>
      </c>
      <c r="AE671" s="35">
        <f>IF(MYRANKS_H[[#This Row],[$ACTUAL]]="",MYRANKS_H[[#This Row],[POINTS OVER REPL]]*REMAINING_DOLLAR_VALUE_PER_POINT+1,0)</f>
        <v>1</v>
      </c>
    </row>
    <row r="672" spans="1:31" ht="15" customHeight="1" x14ac:dyDescent="0.25">
      <c r="A672" s="2" t="s">
        <v>16601</v>
      </c>
      <c r="B672" s="14" t="str">
        <f>VLOOKUP(MYRANKS_H[[#This Row],[PLAYERID]],PLAYERIDMAP2[],COLUMN(PLAYERIDMAP2[LASTNAME]),FALSE)</f>
        <v>Lindor</v>
      </c>
      <c r="C672" s="14" t="str">
        <f>VLOOKUP(MYRANKS_H[[#This Row],[PLAYERID]],PLAYERIDMAP2[],COLUMN(PLAYERIDMAP2[FIRSTNAME]),FALSE)</f>
        <v>Francisco</v>
      </c>
      <c r="D672" s="14" t="str">
        <f>MYRANKS_H[[#This Row],[FNAME]]&amp;" "&amp;MYRANKS_H[[#This Row],[LNAME]]</f>
        <v>Francisco Lindor</v>
      </c>
      <c r="E672" s="14" t="str">
        <f>VLOOKUP(MYRANKS_H[[#This Row],[PLAYERID]],PLAYERIDMAP2[],COLUMN(PLAYERIDMAP2[TEAM]),FALSE)</f>
        <v>CLE</v>
      </c>
      <c r="F672" s="14" t="str">
        <f>VLOOKUP(MYRANKS_H[[#This Row],[PLAYERID]],PLAYERIDMAP2[],COLUMN(PLAYERIDMAP2[POS]),FALSE)</f>
        <v>SS</v>
      </c>
      <c r="G672" s="14">
        <f>IFERROR(VALUE(VLOOKUP(MYRANKS_H[[#This Row],[PLAYERID]],PLAYERIDMAP2[],COLUMN(PLAYERIDMAP2[IDFANGRAPHS]),FALSE)),VLOOKUP(MYRANKS_H[[#This Row],[PLAYERID]],PLAYERIDMAP2[],COLUMN(PLAYERIDMAP2[IDFANGRAPHS]),FALSE))</f>
        <v>12916</v>
      </c>
      <c r="H672" s="56">
        <f>IFERROR(VLOOKUP(MYRANKS_H[[#This Row],[IDFANGRAPHS]],STEAMER_H[],COLUMN(STEAMER_H[PA]),FALSE),0)</f>
        <v>671</v>
      </c>
      <c r="I672" s="56">
        <f>IFERROR(VLOOKUP(MYRANKS_H[[#This Row],[IDFANGRAPHS]],STEAMER_H[],COLUMN(STEAMER_H[AB]),FALSE),0)</f>
        <v>615</v>
      </c>
      <c r="J672" s="56">
        <f>IFERROR(VLOOKUP(MYRANKS_H[[#This Row],[IDFANGRAPHS]],STEAMER_H[],COLUMN(STEAMER_H[H]),FALSE),0)</f>
        <v>165</v>
      </c>
      <c r="K672" s="56">
        <f>IFERROR(VLOOKUP(MYRANKS_H[[#This Row],[IDFANGRAPHS]],STEAMER_H[],COLUMN(STEAMER_H[2B]),FALSE),0)</f>
        <v>29</v>
      </c>
      <c r="L672" s="56">
        <f>IFERROR(VLOOKUP(MYRANKS_H[[#This Row],[IDFANGRAPHS]],STEAMER_H[],COLUMN(STEAMER_H[3B]),FALSE),0)</f>
        <v>5</v>
      </c>
      <c r="M672" s="56">
        <f>IFERROR(VLOOKUP(MYRANKS_H[[#This Row],[IDFANGRAPHS]],STEAMER_H[],COLUMN(STEAMER_H[HR]),FALSE),0)</f>
        <v>12</v>
      </c>
      <c r="N672" s="56">
        <f>IFERROR(VLOOKUP(MYRANKS_H[[#This Row],[IDFANGRAPHS]],STEAMER_H[],COLUMN(STEAMER_H[R]),FALSE),0)</f>
        <v>77</v>
      </c>
      <c r="O672" s="56">
        <f>IFERROR(VLOOKUP(MYRANKS_H[[#This Row],[IDFANGRAPHS]],STEAMER_H[],COLUMN(STEAMER_H[RBI]),FALSE),0)</f>
        <v>66</v>
      </c>
      <c r="P672" s="56">
        <f>IFERROR(VLOOKUP(MYRANKS_H[[#This Row],[IDFANGRAPHS]],STEAMER_H[],COLUMN(STEAMER_H[BB]),FALSE),0)</f>
        <v>45</v>
      </c>
      <c r="Q672" s="56">
        <f>IFERROR(VLOOKUP(MYRANKS_H[[#This Row],[IDFANGRAPHS]],STEAMER_H[],COLUMN(STEAMER_H[HBP]),FALSE),0)</f>
        <v>3</v>
      </c>
      <c r="R672" s="56">
        <f>IFERROR(VLOOKUP(MYRANKS_H[[#This Row],[IDFANGRAPHS]],STEAMER_H[],COLUMN(STEAMER_H[SO]),FALSE),0)</f>
        <v>106</v>
      </c>
      <c r="S672" s="56">
        <f>IFERROR(VLOOKUP(MYRANKS_H[[#This Row],[IDFANGRAPHS]],STEAMER_H[],COLUMN(STEAMER_H[SB]),FALSE),0)</f>
        <v>19</v>
      </c>
      <c r="T672" s="19">
        <f>IFERROR(MYRANKS_H[[#This Row],[H]]/MYRANKS_H[[#This Row],[AB]],0)</f>
        <v>0.26829268292682928</v>
      </c>
      <c r="U672" s="19">
        <f>IFERROR((MYRANKS_H[[#This Row],[H]]+MYRANKS_H[[#This Row],[BB]]+MYRANKS_H[[#This Row],[HBP]])/(MYRANKS_H[[#This Row],[AB]]+MYRANKS_H[[#This Row],[BB]]+MYRANKS_H[[#This Row],[HBP]]),0)</f>
        <v>0.32126696832579188</v>
      </c>
      <c r="V672" s="19">
        <f>IFERROR((MYRANKS_H[[#This Row],[H]]+MYRANKS_H[[#This Row],[2B]]+2*MYRANKS_H[[#This Row],[3B]]+3*MYRANKS_H[[#This Row],[HR]])/MYRANKS_H[[#This Row],[AB]],0)</f>
        <v>0.3902439024390244</v>
      </c>
      <c r="W67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2" s="27">
        <f>VLOOKUP(MYRANKS_H[[#This Row],[POS]],REPLACEMENT_LEVEL[],3,FALSE)</f>
        <v>0</v>
      </c>
      <c r="Y672" s="27">
        <f>MYRANKS_H[[#This Row],[PROJ PTS]]-MYRANKS_H[[#This Row],[REPL LEVEL]]</f>
        <v>0</v>
      </c>
      <c r="Z672" s="27">
        <f>RANK(MYRANKS_H[[#This Row],[POINTS OVER REPL]],MYRANKS_H[POINTS OVER REPL])</f>
        <v>1</v>
      </c>
      <c r="AA672" s="29">
        <f>IF(MYRANKS_H[[#This Row],[RANK]]&lt;=TOTAL_HITTERS_DRAFTED,MYRANKS_H[[#This Row],[POINTS OVER REPL]],0)</f>
        <v>0</v>
      </c>
      <c r="AB672" s="35">
        <f>MYRANKS_H[[#This Row],[POINTS OVER REPL]]*DOLLAR_VALUE_PER_POINT+1</f>
        <v>1</v>
      </c>
      <c r="AC672" s="35"/>
      <c r="AD672" s="29">
        <f>IF(AND(MYRANKS_H[[#This Row],[RANK]]&lt;=(TOTAL_HITTERS_DRAFTED-HITTERS_BELOW_REPL_DRAFTED),MYRANKS_H[[#This Row],[$ACTUAL]]=""),MYRANKS_H[[#This Row],[POINTS OVER REPL]],0)</f>
        <v>0</v>
      </c>
      <c r="AE672" s="35">
        <f>IF(MYRANKS_H[[#This Row],[$ACTUAL]]="",MYRANKS_H[[#This Row],[POINTS OVER REPL]]*REMAINING_DOLLAR_VALUE_PER_POINT+1,0)</f>
        <v>1</v>
      </c>
    </row>
    <row r="673" spans="1:31" ht="15" customHeight="1" x14ac:dyDescent="0.25">
      <c r="A673" s="2" t="s">
        <v>13696</v>
      </c>
      <c r="B673" s="14" t="str">
        <f>VLOOKUP(MYRANKS_H[[#This Row],[PLAYERID]],PLAYERIDMAP2[],COLUMN(PLAYERIDMAP2[LASTNAME]),FALSE)</f>
        <v>Lombardozzi</v>
      </c>
      <c r="C673" s="14" t="str">
        <f>VLOOKUP(MYRANKS_H[[#This Row],[PLAYERID]],PLAYERIDMAP2[],COLUMN(PLAYERIDMAP2[FIRSTNAME]),FALSE)</f>
        <v>Steve</v>
      </c>
      <c r="D673" s="14" t="str">
        <f>MYRANKS_H[[#This Row],[FNAME]]&amp;" "&amp;MYRANKS_H[[#This Row],[LNAME]]</f>
        <v>Steve Lombardozzi</v>
      </c>
      <c r="E673" s="14" t="str">
        <f>VLOOKUP(MYRANKS_H[[#This Row],[PLAYERID]],PLAYERIDMAP2[],COLUMN(PLAYERIDMAP2[TEAM]),FALSE)</f>
        <v>BAL</v>
      </c>
      <c r="F673" s="14" t="str">
        <f>VLOOKUP(MYRANKS_H[[#This Row],[PLAYERID]],PLAYERIDMAP2[],COLUMN(PLAYERIDMAP2[POS]),FALSE)</f>
        <v>2B</v>
      </c>
      <c r="G673" s="14">
        <f>IFERROR(VALUE(VLOOKUP(MYRANKS_H[[#This Row],[PLAYERID]],PLAYERIDMAP2[],COLUMN(PLAYERIDMAP2[IDFANGRAPHS]),FALSE)),VLOOKUP(MYRANKS_H[[#This Row],[PLAYERID]],PLAYERIDMAP2[],COLUMN(PLAYERIDMAP2[IDFANGRAPHS]),FALSE))</f>
        <v>5422</v>
      </c>
      <c r="H673" s="56">
        <f>IFERROR(VLOOKUP(MYRANKS_H[[#This Row],[IDFANGRAPHS]],STEAMER_H[],COLUMN(STEAMER_H[PA]),FALSE),0)</f>
        <v>1</v>
      </c>
      <c r="I673" s="56">
        <f>IFERROR(VLOOKUP(MYRANKS_H[[#This Row],[IDFANGRAPHS]],STEAMER_H[],COLUMN(STEAMER_H[AB]),FALSE),0)</f>
        <v>1</v>
      </c>
      <c r="J673" s="56">
        <f>IFERROR(VLOOKUP(MYRANKS_H[[#This Row],[IDFANGRAPHS]],STEAMER_H[],COLUMN(STEAMER_H[H]),FALSE),0)</f>
        <v>0</v>
      </c>
      <c r="K673" s="56">
        <f>IFERROR(VLOOKUP(MYRANKS_H[[#This Row],[IDFANGRAPHS]],STEAMER_H[],COLUMN(STEAMER_H[2B]),FALSE),0)</f>
        <v>0</v>
      </c>
      <c r="L673" s="56">
        <f>IFERROR(VLOOKUP(MYRANKS_H[[#This Row],[IDFANGRAPHS]],STEAMER_H[],COLUMN(STEAMER_H[3B]),FALSE),0)</f>
        <v>0</v>
      </c>
      <c r="M673" s="56">
        <f>IFERROR(VLOOKUP(MYRANKS_H[[#This Row],[IDFANGRAPHS]],STEAMER_H[],COLUMN(STEAMER_H[HR]),FALSE),0)</f>
        <v>0</v>
      </c>
      <c r="N673" s="56">
        <f>IFERROR(VLOOKUP(MYRANKS_H[[#This Row],[IDFANGRAPHS]],STEAMER_H[],COLUMN(STEAMER_H[R]),FALSE),0)</f>
        <v>0</v>
      </c>
      <c r="O673" s="56">
        <f>IFERROR(VLOOKUP(MYRANKS_H[[#This Row],[IDFANGRAPHS]],STEAMER_H[],COLUMN(STEAMER_H[RBI]),FALSE),0)</f>
        <v>0</v>
      </c>
      <c r="P673" s="56">
        <f>IFERROR(VLOOKUP(MYRANKS_H[[#This Row],[IDFANGRAPHS]],STEAMER_H[],COLUMN(STEAMER_H[BB]),FALSE),0)</f>
        <v>0</v>
      </c>
      <c r="Q673" s="56">
        <f>IFERROR(VLOOKUP(MYRANKS_H[[#This Row],[IDFANGRAPHS]],STEAMER_H[],COLUMN(STEAMER_H[HBP]),FALSE),0)</f>
        <v>0</v>
      </c>
      <c r="R673" s="56">
        <f>IFERROR(VLOOKUP(MYRANKS_H[[#This Row],[IDFANGRAPHS]],STEAMER_H[],COLUMN(STEAMER_H[SO]),FALSE),0)</f>
        <v>0</v>
      </c>
      <c r="S673" s="56">
        <f>IFERROR(VLOOKUP(MYRANKS_H[[#This Row],[IDFANGRAPHS]],STEAMER_H[],COLUMN(STEAMER_H[SB]),FALSE),0)</f>
        <v>0</v>
      </c>
      <c r="T673" s="19">
        <f>IFERROR(MYRANKS_H[[#This Row],[H]]/MYRANKS_H[[#This Row],[AB]],0)</f>
        <v>0</v>
      </c>
      <c r="U673" s="19">
        <f>IFERROR((MYRANKS_H[[#This Row],[H]]+MYRANKS_H[[#This Row],[BB]]+MYRANKS_H[[#This Row],[HBP]])/(MYRANKS_H[[#This Row],[AB]]+MYRANKS_H[[#This Row],[BB]]+MYRANKS_H[[#This Row],[HBP]]),0)</f>
        <v>0</v>
      </c>
      <c r="V673" s="19">
        <f>IFERROR((MYRANKS_H[[#This Row],[H]]+MYRANKS_H[[#This Row],[2B]]+2*MYRANKS_H[[#This Row],[3B]]+3*MYRANKS_H[[#This Row],[HR]])/MYRANKS_H[[#This Row],[AB]],0)</f>
        <v>0</v>
      </c>
      <c r="W67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3" s="27">
        <f>VLOOKUP(MYRANKS_H[[#This Row],[POS]],REPLACEMENT_LEVEL[],3,FALSE)</f>
        <v>0</v>
      </c>
      <c r="Y673" s="27">
        <f>MYRANKS_H[[#This Row],[PROJ PTS]]-MYRANKS_H[[#This Row],[REPL LEVEL]]</f>
        <v>0</v>
      </c>
      <c r="Z673" s="27">
        <f>RANK(MYRANKS_H[[#This Row],[POINTS OVER REPL]],MYRANKS_H[POINTS OVER REPL])</f>
        <v>1</v>
      </c>
      <c r="AA673" s="29">
        <f>IF(MYRANKS_H[[#This Row],[RANK]]&lt;=TOTAL_HITTERS_DRAFTED,MYRANKS_H[[#This Row],[POINTS OVER REPL]],0)</f>
        <v>0</v>
      </c>
      <c r="AB673" s="35">
        <f>MYRANKS_H[[#This Row],[POINTS OVER REPL]]*DOLLAR_VALUE_PER_POINT+1</f>
        <v>1</v>
      </c>
      <c r="AC673" s="35"/>
      <c r="AD673" s="29">
        <f>IF(AND(MYRANKS_H[[#This Row],[RANK]]&lt;=(TOTAL_HITTERS_DRAFTED-HITTERS_BELOW_REPL_DRAFTED),MYRANKS_H[[#This Row],[$ACTUAL]]=""),MYRANKS_H[[#This Row],[POINTS OVER REPL]],0)</f>
        <v>0</v>
      </c>
      <c r="AE673" s="35">
        <f>IF(MYRANKS_H[[#This Row],[$ACTUAL]]="",MYRANKS_H[[#This Row],[POINTS OVER REPL]]*REMAINING_DOLLAR_VALUE_PER_POINT+1,0)</f>
        <v>1</v>
      </c>
    </row>
    <row r="674" spans="1:31" ht="15" customHeight="1" x14ac:dyDescent="0.25">
      <c r="A674" s="2" t="s">
        <v>13709</v>
      </c>
      <c r="B674" s="14" t="str">
        <f>VLOOKUP(MYRANKS_H[[#This Row],[PLAYERID]],PLAYERIDMAP2[],COLUMN(PLAYERIDMAP2[LASTNAME]),FALSE)</f>
        <v>Lopez</v>
      </c>
      <c r="C674" s="14" t="str">
        <f>VLOOKUP(MYRANKS_H[[#This Row],[PLAYERID]],PLAYERIDMAP2[],COLUMN(PLAYERIDMAP2[FIRSTNAME]),FALSE)</f>
        <v>Felipe</v>
      </c>
      <c r="D674" s="14" t="str">
        <f>MYRANKS_H[[#This Row],[FNAME]]&amp;" "&amp;MYRANKS_H[[#This Row],[LNAME]]</f>
        <v>Felipe Lopez</v>
      </c>
      <c r="E674" s="14" t="str">
        <f>VLOOKUP(MYRANKS_H[[#This Row],[PLAYERID]],PLAYERIDMAP2[],COLUMN(PLAYERIDMAP2[TEAM]),FALSE)</f>
        <v>N/A</v>
      </c>
      <c r="F674" s="14" t="str">
        <f>VLOOKUP(MYRANKS_H[[#This Row],[PLAYERID]],PLAYERIDMAP2[],COLUMN(PLAYERIDMAP2[POS]),FALSE)</f>
        <v>SS</v>
      </c>
      <c r="G674" s="14">
        <f>IFERROR(VALUE(VLOOKUP(MYRANKS_H[[#This Row],[PLAYERID]],PLAYERIDMAP2[],COLUMN(PLAYERIDMAP2[IDFANGRAPHS]),FALSE)),VLOOKUP(MYRANKS_H[[#This Row],[PLAYERID]],PLAYERIDMAP2[],COLUMN(PLAYERIDMAP2[IDFANGRAPHS]),FALSE))</f>
        <v>1311</v>
      </c>
      <c r="H674" s="56">
        <f>IFERROR(VLOOKUP(MYRANKS_H[[#This Row],[IDFANGRAPHS]],STEAMER_H[],COLUMN(STEAMER_H[PA]),FALSE),0)</f>
        <v>0</v>
      </c>
      <c r="I674" s="56">
        <f>IFERROR(VLOOKUP(MYRANKS_H[[#This Row],[IDFANGRAPHS]],STEAMER_H[],COLUMN(STEAMER_H[AB]),FALSE),0)</f>
        <v>0</v>
      </c>
      <c r="J674" s="56">
        <f>IFERROR(VLOOKUP(MYRANKS_H[[#This Row],[IDFANGRAPHS]],STEAMER_H[],COLUMN(STEAMER_H[H]),FALSE),0)</f>
        <v>0</v>
      </c>
      <c r="K674" s="56">
        <f>IFERROR(VLOOKUP(MYRANKS_H[[#This Row],[IDFANGRAPHS]],STEAMER_H[],COLUMN(STEAMER_H[2B]),FALSE),0)</f>
        <v>0</v>
      </c>
      <c r="L674" s="56">
        <f>IFERROR(VLOOKUP(MYRANKS_H[[#This Row],[IDFANGRAPHS]],STEAMER_H[],COLUMN(STEAMER_H[3B]),FALSE),0)</f>
        <v>0</v>
      </c>
      <c r="M674" s="56">
        <f>IFERROR(VLOOKUP(MYRANKS_H[[#This Row],[IDFANGRAPHS]],STEAMER_H[],COLUMN(STEAMER_H[HR]),FALSE),0)</f>
        <v>0</v>
      </c>
      <c r="N674" s="56">
        <f>IFERROR(VLOOKUP(MYRANKS_H[[#This Row],[IDFANGRAPHS]],STEAMER_H[],COLUMN(STEAMER_H[R]),FALSE),0)</f>
        <v>0</v>
      </c>
      <c r="O674" s="56">
        <f>IFERROR(VLOOKUP(MYRANKS_H[[#This Row],[IDFANGRAPHS]],STEAMER_H[],COLUMN(STEAMER_H[RBI]),FALSE),0)</f>
        <v>0</v>
      </c>
      <c r="P674" s="56">
        <f>IFERROR(VLOOKUP(MYRANKS_H[[#This Row],[IDFANGRAPHS]],STEAMER_H[],COLUMN(STEAMER_H[BB]),FALSE),0)</f>
        <v>0</v>
      </c>
      <c r="Q674" s="56">
        <f>IFERROR(VLOOKUP(MYRANKS_H[[#This Row],[IDFANGRAPHS]],STEAMER_H[],COLUMN(STEAMER_H[HBP]),FALSE),0)</f>
        <v>0</v>
      </c>
      <c r="R674" s="56">
        <f>IFERROR(VLOOKUP(MYRANKS_H[[#This Row],[IDFANGRAPHS]],STEAMER_H[],COLUMN(STEAMER_H[SO]),FALSE),0)</f>
        <v>0</v>
      </c>
      <c r="S674" s="56">
        <f>IFERROR(VLOOKUP(MYRANKS_H[[#This Row],[IDFANGRAPHS]],STEAMER_H[],COLUMN(STEAMER_H[SB]),FALSE),0)</f>
        <v>0</v>
      </c>
      <c r="T674" s="19">
        <f>IFERROR(MYRANKS_H[[#This Row],[H]]/MYRANKS_H[[#This Row],[AB]],0)</f>
        <v>0</v>
      </c>
      <c r="U674" s="19">
        <f>IFERROR((MYRANKS_H[[#This Row],[H]]+MYRANKS_H[[#This Row],[BB]]+MYRANKS_H[[#This Row],[HBP]])/(MYRANKS_H[[#This Row],[AB]]+MYRANKS_H[[#This Row],[BB]]+MYRANKS_H[[#This Row],[HBP]]),0)</f>
        <v>0</v>
      </c>
      <c r="V674" s="19">
        <f>IFERROR((MYRANKS_H[[#This Row],[H]]+MYRANKS_H[[#This Row],[2B]]+2*MYRANKS_H[[#This Row],[3B]]+3*MYRANKS_H[[#This Row],[HR]])/MYRANKS_H[[#This Row],[AB]],0)</f>
        <v>0</v>
      </c>
      <c r="W67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4" s="27">
        <f>VLOOKUP(MYRANKS_H[[#This Row],[POS]],REPLACEMENT_LEVEL[],3,FALSE)</f>
        <v>0</v>
      </c>
      <c r="Y674" s="27">
        <f>MYRANKS_H[[#This Row],[PROJ PTS]]-MYRANKS_H[[#This Row],[REPL LEVEL]]</f>
        <v>0</v>
      </c>
      <c r="Z674" s="27">
        <f>RANK(MYRANKS_H[[#This Row],[POINTS OVER REPL]],MYRANKS_H[POINTS OVER REPL])</f>
        <v>1</v>
      </c>
      <c r="AA674" s="29">
        <f>IF(MYRANKS_H[[#This Row],[RANK]]&lt;=TOTAL_HITTERS_DRAFTED,MYRANKS_H[[#This Row],[POINTS OVER REPL]],0)</f>
        <v>0</v>
      </c>
      <c r="AB674" s="35">
        <f>MYRANKS_H[[#This Row],[POINTS OVER REPL]]*DOLLAR_VALUE_PER_POINT+1</f>
        <v>1</v>
      </c>
      <c r="AC674" s="35"/>
      <c r="AD674" s="29">
        <f>IF(AND(MYRANKS_H[[#This Row],[RANK]]&lt;=(TOTAL_HITTERS_DRAFTED-HITTERS_BELOW_REPL_DRAFTED),MYRANKS_H[[#This Row],[$ACTUAL]]=""),MYRANKS_H[[#This Row],[POINTS OVER REPL]],0)</f>
        <v>0</v>
      </c>
      <c r="AE674" s="35">
        <f>IF(MYRANKS_H[[#This Row],[$ACTUAL]]="",MYRANKS_H[[#This Row],[POINTS OVER REPL]]*REMAINING_DOLLAR_VALUE_PER_POINT+1,0)</f>
        <v>1</v>
      </c>
    </row>
    <row r="675" spans="1:31" ht="15" customHeight="1" x14ac:dyDescent="0.25">
      <c r="A675" s="4" t="s">
        <v>13715</v>
      </c>
      <c r="B675" s="14" t="str">
        <f>VLOOKUP(MYRANKS_H[[#This Row],[PLAYERID]],PLAYERIDMAP2[],COLUMN(PLAYERIDMAP2[LASTNAME]),FALSE)</f>
        <v>Lopez</v>
      </c>
      <c r="C675" s="14" t="str">
        <f>VLOOKUP(MYRANKS_H[[#This Row],[PLAYERID]],PLAYERIDMAP2[],COLUMN(PLAYERIDMAP2[FIRSTNAME]),FALSE)</f>
        <v>Jose</v>
      </c>
      <c r="D675" s="14" t="str">
        <f>MYRANKS_H[[#This Row],[FNAME]]&amp;" "&amp;MYRANKS_H[[#This Row],[LNAME]]</f>
        <v>Jose Lopez</v>
      </c>
      <c r="E675" s="14" t="str">
        <f>VLOOKUP(MYRANKS_H[[#This Row],[PLAYERID]],PLAYERIDMAP2[],COLUMN(PLAYERIDMAP2[TEAM]),FALSE)</f>
        <v>CHW</v>
      </c>
      <c r="F675" s="14" t="str">
        <f>VLOOKUP(MYRANKS_H[[#This Row],[PLAYERID]],PLAYERIDMAP2[],COLUMN(PLAYERIDMAP2[POS]),FALSE)</f>
        <v>2B</v>
      </c>
      <c r="G675" s="14">
        <f>IFERROR(VALUE(VLOOKUP(MYRANKS_H[[#This Row],[PLAYERID]],PLAYERIDMAP2[],COLUMN(PLAYERIDMAP2[IDFANGRAPHS]),FALSE)),VLOOKUP(MYRANKS_H[[#This Row],[PLAYERID]],PLAYERIDMAP2[],COLUMN(PLAYERIDMAP2[IDFANGRAPHS]),FALSE))</f>
        <v>3114</v>
      </c>
      <c r="H675" s="56">
        <f>IFERROR(VLOOKUP(MYRANKS_H[[#This Row],[IDFANGRAPHS]],STEAMER_H[],COLUMN(STEAMER_H[PA]),FALSE),0)</f>
        <v>0</v>
      </c>
      <c r="I675" s="56">
        <f>IFERROR(VLOOKUP(MYRANKS_H[[#This Row],[IDFANGRAPHS]],STEAMER_H[],COLUMN(STEAMER_H[AB]),FALSE),0)</f>
        <v>0</v>
      </c>
      <c r="J675" s="56">
        <f>IFERROR(VLOOKUP(MYRANKS_H[[#This Row],[IDFANGRAPHS]],STEAMER_H[],COLUMN(STEAMER_H[H]),FALSE),0)</f>
        <v>0</v>
      </c>
      <c r="K675" s="56">
        <f>IFERROR(VLOOKUP(MYRANKS_H[[#This Row],[IDFANGRAPHS]],STEAMER_H[],COLUMN(STEAMER_H[2B]),FALSE),0)</f>
        <v>0</v>
      </c>
      <c r="L675" s="56">
        <f>IFERROR(VLOOKUP(MYRANKS_H[[#This Row],[IDFANGRAPHS]],STEAMER_H[],COLUMN(STEAMER_H[3B]),FALSE),0)</f>
        <v>0</v>
      </c>
      <c r="M675" s="56">
        <f>IFERROR(VLOOKUP(MYRANKS_H[[#This Row],[IDFANGRAPHS]],STEAMER_H[],COLUMN(STEAMER_H[HR]),FALSE),0)</f>
        <v>0</v>
      </c>
      <c r="N675" s="56">
        <f>IFERROR(VLOOKUP(MYRANKS_H[[#This Row],[IDFANGRAPHS]],STEAMER_H[],COLUMN(STEAMER_H[R]),FALSE),0)</f>
        <v>0</v>
      </c>
      <c r="O675" s="56">
        <f>IFERROR(VLOOKUP(MYRANKS_H[[#This Row],[IDFANGRAPHS]],STEAMER_H[],COLUMN(STEAMER_H[RBI]),FALSE),0)</f>
        <v>0</v>
      </c>
      <c r="P675" s="56">
        <f>IFERROR(VLOOKUP(MYRANKS_H[[#This Row],[IDFANGRAPHS]],STEAMER_H[],COLUMN(STEAMER_H[BB]),FALSE),0)</f>
        <v>0</v>
      </c>
      <c r="Q675" s="56">
        <f>IFERROR(VLOOKUP(MYRANKS_H[[#This Row],[IDFANGRAPHS]],STEAMER_H[],COLUMN(STEAMER_H[HBP]),FALSE),0)</f>
        <v>0</v>
      </c>
      <c r="R675" s="56">
        <f>IFERROR(VLOOKUP(MYRANKS_H[[#This Row],[IDFANGRAPHS]],STEAMER_H[],COLUMN(STEAMER_H[SO]),FALSE),0)</f>
        <v>0</v>
      </c>
      <c r="S675" s="56">
        <f>IFERROR(VLOOKUP(MYRANKS_H[[#This Row],[IDFANGRAPHS]],STEAMER_H[],COLUMN(STEAMER_H[SB]),FALSE),0)</f>
        <v>0</v>
      </c>
      <c r="T675" s="19">
        <f>IFERROR(MYRANKS_H[[#This Row],[H]]/MYRANKS_H[[#This Row],[AB]],0)</f>
        <v>0</v>
      </c>
      <c r="U675" s="19">
        <f>IFERROR((MYRANKS_H[[#This Row],[H]]+MYRANKS_H[[#This Row],[BB]]+MYRANKS_H[[#This Row],[HBP]])/(MYRANKS_H[[#This Row],[AB]]+MYRANKS_H[[#This Row],[BB]]+MYRANKS_H[[#This Row],[HBP]]),0)</f>
        <v>0</v>
      </c>
      <c r="V675" s="19">
        <f>IFERROR((MYRANKS_H[[#This Row],[H]]+MYRANKS_H[[#This Row],[2B]]+2*MYRANKS_H[[#This Row],[3B]]+3*MYRANKS_H[[#This Row],[HR]])/MYRANKS_H[[#This Row],[AB]],0)</f>
        <v>0</v>
      </c>
      <c r="W67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5" s="27">
        <f>VLOOKUP(MYRANKS_H[[#This Row],[POS]],REPLACEMENT_LEVEL[],3,FALSE)</f>
        <v>0</v>
      </c>
      <c r="Y675" s="27">
        <f>MYRANKS_H[[#This Row],[PROJ PTS]]-MYRANKS_H[[#This Row],[REPL LEVEL]]</f>
        <v>0</v>
      </c>
      <c r="Z675" s="27">
        <f>RANK(MYRANKS_H[[#This Row],[POINTS OVER REPL]],MYRANKS_H[POINTS OVER REPL])</f>
        <v>1</v>
      </c>
      <c r="AA675" s="29">
        <f>IF(MYRANKS_H[[#This Row],[RANK]]&lt;=TOTAL_HITTERS_DRAFTED,MYRANKS_H[[#This Row],[POINTS OVER REPL]],0)</f>
        <v>0</v>
      </c>
      <c r="AB675" s="35">
        <f>MYRANKS_H[[#This Row],[POINTS OVER REPL]]*DOLLAR_VALUE_PER_POINT+1</f>
        <v>1</v>
      </c>
      <c r="AC675" s="35"/>
      <c r="AD675" s="29">
        <f>IF(AND(MYRANKS_H[[#This Row],[RANK]]&lt;=(TOTAL_HITTERS_DRAFTED-HITTERS_BELOW_REPL_DRAFTED),MYRANKS_H[[#This Row],[$ACTUAL]]=""),MYRANKS_H[[#This Row],[POINTS OVER REPL]],0)</f>
        <v>0</v>
      </c>
      <c r="AE675" s="35">
        <f>IF(MYRANKS_H[[#This Row],[$ACTUAL]]="",MYRANKS_H[[#This Row],[POINTS OVER REPL]]*REMAINING_DOLLAR_VALUE_PER_POINT+1,0)</f>
        <v>1</v>
      </c>
    </row>
    <row r="676" spans="1:31" x14ac:dyDescent="0.25">
      <c r="A676" s="4" t="s">
        <v>13760</v>
      </c>
      <c r="B676" s="14" t="str">
        <f>VLOOKUP(MYRANKS_H[[#This Row],[PLAYERID]],PLAYERIDMAP2[],COLUMN(PLAYERIDMAP2[LASTNAME]),FALSE)</f>
        <v>Lutz</v>
      </c>
      <c r="C676" s="14" t="str">
        <f>VLOOKUP(MYRANKS_H[[#This Row],[PLAYERID]],PLAYERIDMAP2[],COLUMN(PLAYERIDMAP2[FIRSTNAME]),FALSE)</f>
        <v>Zach</v>
      </c>
      <c r="D676" s="14" t="str">
        <f>MYRANKS_H[[#This Row],[FNAME]]&amp;" "&amp;MYRANKS_H[[#This Row],[LNAME]]</f>
        <v>Zach Lutz</v>
      </c>
      <c r="E676" s="14" t="str">
        <f>VLOOKUP(MYRANKS_H[[#This Row],[PLAYERID]],PLAYERIDMAP2[],COLUMN(PLAYERIDMAP2[TEAM]),FALSE)</f>
        <v>NYM</v>
      </c>
      <c r="F676" s="14" t="str">
        <f>VLOOKUP(MYRANKS_H[[#This Row],[PLAYERID]],PLAYERIDMAP2[],COLUMN(PLAYERIDMAP2[POS]),FALSE)</f>
        <v>3B</v>
      </c>
      <c r="G676" s="14">
        <f>IFERROR(VALUE(VLOOKUP(MYRANKS_H[[#This Row],[PLAYERID]],PLAYERIDMAP2[],COLUMN(PLAYERIDMAP2[IDFANGRAPHS]),FALSE)),VLOOKUP(MYRANKS_H[[#This Row],[PLAYERID]],PLAYERIDMAP2[],COLUMN(PLAYERIDMAP2[IDFANGRAPHS]),FALSE))</f>
        <v>3735</v>
      </c>
      <c r="H676" s="56">
        <f>IFERROR(VLOOKUP(MYRANKS_H[[#This Row],[IDFANGRAPHS]],STEAMER_H[],COLUMN(STEAMER_H[PA]),FALSE),0)</f>
        <v>0</v>
      </c>
      <c r="I676" s="56">
        <f>IFERROR(VLOOKUP(MYRANKS_H[[#This Row],[IDFANGRAPHS]],STEAMER_H[],COLUMN(STEAMER_H[AB]),FALSE),0)</f>
        <v>0</v>
      </c>
      <c r="J676" s="56">
        <f>IFERROR(VLOOKUP(MYRANKS_H[[#This Row],[IDFANGRAPHS]],STEAMER_H[],COLUMN(STEAMER_H[H]),FALSE),0)</f>
        <v>0</v>
      </c>
      <c r="K676" s="56">
        <f>IFERROR(VLOOKUP(MYRANKS_H[[#This Row],[IDFANGRAPHS]],STEAMER_H[],COLUMN(STEAMER_H[2B]),FALSE),0)</f>
        <v>0</v>
      </c>
      <c r="L676" s="56">
        <f>IFERROR(VLOOKUP(MYRANKS_H[[#This Row],[IDFANGRAPHS]],STEAMER_H[],COLUMN(STEAMER_H[3B]),FALSE),0)</f>
        <v>0</v>
      </c>
      <c r="M676" s="56">
        <f>IFERROR(VLOOKUP(MYRANKS_H[[#This Row],[IDFANGRAPHS]],STEAMER_H[],COLUMN(STEAMER_H[HR]),FALSE),0)</f>
        <v>0</v>
      </c>
      <c r="N676" s="56">
        <f>IFERROR(VLOOKUP(MYRANKS_H[[#This Row],[IDFANGRAPHS]],STEAMER_H[],COLUMN(STEAMER_H[R]),FALSE),0)</f>
        <v>0</v>
      </c>
      <c r="O676" s="56">
        <f>IFERROR(VLOOKUP(MYRANKS_H[[#This Row],[IDFANGRAPHS]],STEAMER_H[],COLUMN(STEAMER_H[RBI]),FALSE),0)</f>
        <v>0</v>
      </c>
      <c r="P676" s="56">
        <f>IFERROR(VLOOKUP(MYRANKS_H[[#This Row],[IDFANGRAPHS]],STEAMER_H[],COLUMN(STEAMER_H[BB]),FALSE),0)</f>
        <v>0</v>
      </c>
      <c r="Q676" s="56">
        <f>IFERROR(VLOOKUP(MYRANKS_H[[#This Row],[IDFANGRAPHS]],STEAMER_H[],COLUMN(STEAMER_H[HBP]),FALSE),0)</f>
        <v>0</v>
      </c>
      <c r="R676" s="56">
        <f>IFERROR(VLOOKUP(MYRANKS_H[[#This Row],[IDFANGRAPHS]],STEAMER_H[],COLUMN(STEAMER_H[SO]),FALSE),0)</f>
        <v>0</v>
      </c>
      <c r="S676" s="56">
        <f>IFERROR(VLOOKUP(MYRANKS_H[[#This Row],[IDFANGRAPHS]],STEAMER_H[],COLUMN(STEAMER_H[SB]),FALSE),0)</f>
        <v>0</v>
      </c>
      <c r="T676" s="19">
        <f>IFERROR(MYRANKS_H[[#This Row],[H]]/MYRANKS_H[[#This Row],[AB]],0)</f>
        <v>0</v>
      </c>
      <c r="U676" s="19">
        <f>IFERROR((MYRANKS_H[[#This Row],[H]]+MYRANKS_H[[#This Row],[BB]]+MYRANKS_H[[#This Row],[HBP]])/(MYRANKS_H[[#This Row],[AB]]+MYRANKS_H[[#This Row],[BB]]+MYRANKS_H[[#This Row],[HBP]]),0)</f>
        <v>0</v>
      </c>
      <c r="V676" s="19">
        <f>IFERROR((MYRANKS_H[[#This Row],[H]]+MYRANKS_H[[#This Row],[2B]]+2*MYRANKS_H[[#This Row],[3B]]+3*MYRANKS_H[[#This Row],[HR]])/MYRANKS_H[[#This Row],[AB]],0)</f>
        <v>0</v>
      </c>
      <c r="W67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6" s="27">
        <f>VLOOKUP(MYRANKS_H[[#This Row],[POS]],REPLACEMENT_LEVEL[],3,FALSE)</f>
        <v>0</v>
      </c>
      <c r="Y676" s="27">
        <f>MYRANKS_H[[#This Row],[PROJ PTS]]-MYRANKS_H[[#This Row],[REPL LEVEL]]</f>
        <v>0</v>
      </c>
      <c r="Z676" s="27">
        <f>RANK(MYRANKS_H[[#This Row],[POINTS OVER REPL]],MYRANKS_H[POINTS OVER REPL])</f>
        <v>1</v>
      </c>
      <c r="AA676" s="29">
        <f>IF(MYRANKS_H[[#This Row],[RANK]]&lt;=TOTAL_HITTERS_DRAFTED,MYRANKS_H[[#This Row],[POINTS OVER REPL]],0)</f>
        <v>0</v>
      </c>
      <c r="AB676" s="35">
        <f>MYRANKS_H[[#This Row],[POINTS OVER REPL]]*DOLLAR_VALUE_PER_POINT+1</f>
        <v>1</v>
      </c>
      <c r="AC676" s="35"/>
      <c r="AD676" s="29">
        <f>IF(AND(MYRANKS_H[[#This Row],[RANK]]&lt;=(TOTAL_HITTERS_DRAFTED-HITTERS_BELOW_REPL_DRAFTED),MYRANKS_H[[#This Row],[$ACTUAL]]=""),MYRANKS_H[[#This Row],[POINTS OVER REPL]],0)</f>
        <v>0</v>
      </c>
      <c r="AE676" s="35">
        <f>IF(MYRANKS_H[[#This Row],[$ACTUAL]]="",MYRANKS_H[[#This Row],[POINTS OVER REPL]]*REMAINING_DOLLAR_VALUE_PER_POINT+1,0)</f>
        <v>1</v>
      </c>
    </row>
    <row r="677" spans="1:31" ht="15" customHeight="1" x14ac:dyDescent="0.25">
      <c r="A677" s="2" t="s">
        <v>16612</v>
      </c>
      <c r="B677" s="14" t="str">
        <f>VLOOKUP(MYRANKS_H[[#This Row],[PLAYERID]],PLAYERIDMAP2[],COLUMN(PLAYERIDMAP2[LASTNAME]),FALSE)</f>
        <v>Mahtook</v>
      </c>
      <c r="C677" s="14" t="str">
        <f>VLOOKUP(MYRANKS_H[[#This Row],[PLAYERID]],PLAYERIDMAP2[],COLUMN(PLAYERIDMAP2[FIRSTNAME]),FALSE)</f>
        <v>Mikie</v>
      </c>
      <c r="D677" s="14" t="str">
        <f>MYRANKS_H[[#This Row],[FNAME]]&amp;" "&amp;MYRANKS_H[[#This Row],[LNAME]]</f>
        <v>Mikie Mahtook</v>
      </c>
      <c r="E677" s="14" t="str">
        <f>VLOOKUP(MYRANKS_H[[#This Row],[PLAYERID]],PLAYERIDMAP2[],COLUMN(PLAYERIDMAP2[TEAM]),FALSE)</f>
        <v>TB</v>
      </c>
      <c r="F677" s="14" t="str">
        <f>VLOOKUP(MYRANKS_H[[#This Row],[PLAYERID]],PLAYERIDMAP2[],COLUMN(PLAYERIDMAP2[POS]),FALSE)</f>
        <v>OF</v>
      </c>
      <c r="G677" s="14">
        <f>IFERROR(VALUE(VLOOKUP(MYRANKS_H[[#This Row],[PLAYERID]],PLAYERIDMAP2[],COLUMN(PLAYERIDMAP2[IDFANGRAPHS]),FALSE)),VLOOKUP(MYRANKS_H[[#This Row],[PLAYERID]],PLAYERIDMAP2[],COLUMN(PLAYERIDMAP2[IDFANGRAPHS]),FALSE))</f>
        <v>13130</v>
      </c>
      <c r="H677" s="56">
        <f>IFERROR(VLOOKUP(MYRANKS_H[[#This Row],[IDFANGRAPHS]],STEAMER_H[],COLUMN(STEAMER_H[PA]),FALSE),0)</f>
        <v>231</v>
      </c>
      <c r="I677" s="56">
        <f>IFERROR(VLOOKUP(MYRANKS_H[[#This Row],[IDFANGRAPHS]],STEAMER_H[],COLUMN(STEAMER_H[AB]),FALSE),0)</f>
        <v>212</v>
      </c>
      <c r="J677" s="56">
        <f>IFERROR(VLOOKUP(MYRANKS_H[[#This Row],[IDFANGRAPHS]],STEAMER_H[],COLUMN(STEAMER_H[H]),FALSE),0)</f>
        <v>51</v>
      </c>
      <c r="K677" s="56">
        <f>IFERROR(VLOOKUP(MYRANKS_H[[#This Row],[IDFANGRAPHS]],STEAMER_H[],COLUMN(STEAMER_H[2B]),FALSE),0)</f>
        <v>10</v>
      </c>
      <c r="L677" s="56">
        <f>IFERROR(VLOOKUP(MYRANKS_H[[#This Row],[IDFANGRAPHS]],STEAMER_H[],COLUMN(STEAMER_H[3B]),FALSE),0)</f>
        <v>1</v>
      </c>
      <c r="M677" s="56">
        <f>IFERROR(VLOOKUP(MYRANKS_H[[#This Row],[IDFANGRAPHS]],STEAMER_H[],COLUMN(STEAMER_H[HR]),FALSE),0)</f>
        <v>5</v>
      </c>
      <c r="N677" s="56">
        <f>IFERROR(VLOOKUP(MYRANKS_H[[#This Row],[IDFANGRAPHS]],STEAMER_H[],COLUMN(STEAMER_H[R]),FALSE),0)</f>
        <v>23</v>
      </c>
      <c r="O677" s="56">
        <f>IFERROR(VLOOKUP(MYRANKS_H[[#This Row],[IDFANGRAPHS]],STEAMER_H[],COLUMN(STEAMER_H[RBI]),FALSE),0)</f>
        <v>22</v>
      </c>
      <c r="P677" s="56">
        <f>IFERROR(VLOOKUP(MYRANKS_H[[#This Row],[IDFANGRAPHS]],STEAMER_H[],COLUMN(STEAMER_H[BB]),FALSE),0)</f>
        <v>12</v>
      </c>
      <c r="Q677" s="56">
        <f>IFERROR(VLOOKUP(MYRANKS_H[[#This Row],[IDFANGRAPHS]],STEAMER_H[],COLUMN(STEAMER_H[HBP]),FALSE),0)</f>
        <v>3</v>
      </c>
      <c r="R677" s="56">
        <f>IFERROR(VLOOKUP(MYRANKS_H[[#This Row],[IDFANGRAPHS]],STEAMER_H[],COLUMN(STEAMER_H[SO]),FALSE),0)</f>
        <v>58</v>
      </c>
      <c r="S677" s="56">
        <f>IFERROR(VLOOKUP(MYRANKS_H[[#This Row],[IDFANGRAPHS]],STEAMER_H[],COLUMN(STEAMER_H[SB]),FALSE),0)</f>
        <v>5</v>
      </c>
      <c r="T677" s="19">
        <f>IFERROR(MYRANKS_H[[#This Row],[H]]/MYRANKS_H[[#This Row],[AB]],0)</f>
        <v>0.24056603773584906</v>
      </c>
      <c r="U677" s="19">
        <f>IFERROR((MYRANKS_H[[#This Row],[H]]+MYRANKS_H[[#This Row],[BB]]+MYRANKS_H[[#This Row],[HBP]])/(MYRANKS_H[[#This Row],[AB]]+MYRANKS_H[[#This Row],[BB]]+MYRANKS_H[[#This Row],[HBP]]),0)</f>
        <v>0.29074889867841408</v>
      </c>
      <c r="V677" s="19">
        <f>IFERROR((MYRANKS_H[[#This Row],[H]]+MYRANKS_H[[#This Row],[2B]]+2*MYRANKS_H[[#This Row],[3B]]+3*MYRANKS_H[[#This Row],[HR]])/MYRANKS_H[[#This Row],[AB]],0)</f>
        <v>0.36792452830188677</v>
      </c>
      <c r="W67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7" s="27">
        <f>VLOOKUP(MYRANKS_H[[#This Row],[POS]],REPLACEMENT_LEVEL[],3,FALSE)</f>
        <v>0</v>
      </c>
      <c r="Y677" s="27">
        <f>MYRANKS_H[[#This Row],[PROJ PTS]]-MYRANKS_H[[#This Row],[REPL LEVEL]]</f>
        <v>0</v>
      </c>
      <c r="Z677" s="27">
        <f>RANK(MYRANKS_H[[#This Row],[POINTS OVER REPL]],MYRANKS_H[POINTS OVER REPL])</f>
        <v>1</v>
      </c>
      <c r="AA677" s="29">
        <f>IF(MYRANKS_H[[#This Row],[RANK]]&lt;=TOTAL_HITTERS_DRAFTED,MYRANKS_H[[#This Row],[POINTS OVER REPL]],0)</f>
        <v>0</v>
      </c>
      <c r="AB677" s="35">
        <f>MYRANKS_H[[#This Row],[POINTS OVER REPL]]*DOLLAR_VALUE_PER_POINT+1</f>
        <v>1</v>
      </c>
      <c r="AC677" s="35"/>
      <c r="AD677" s="29">
        <f>IF(AND(MYRANKS_H[[#This Row],[RANK]]&lt;=(TOTAL_HITTERS_DRAFTED-HITTERS_BELOW_REPL_DRAFTED),MYRANKS_H[[#This Row],[$ACTUAL]]=""),MYRANKS_H[[#This Row],[POINTS OVER REPL]],0)</f>
        <v>0</v>
      </c>
      <c r="AE677" s="35">
        <f>IF(MYRANKS_H[[#This Row],[$ACTUAL]]="",MYRANKS_H[[#This Row],[POINTS OVER REPL]]*REMAINING_DOLLAR_VALUE_PER_POINT+1,0)</f>
        <v>1</v>
      </c>
    </row>
    <row r="678" spans="1:31" ht="15" customHeight="1" x14ac:dyDescent="0.25">
      <c r="A678" s="2" t="s">
        <v>13789</v>
      </c>
      <c r="B678" s="14" t="str">
        <f>VLOOKUP(MYRANKS_H[[#This Row],[PLAYERID]],PLAYERIDMAP2[],COLUMN(PLAYERIDMAP2[LASTNAME]),FALSE)</f>
        <v>Maier</v>
      </c>
      <c r="C678" s="14" t="str">
        <f>VLOOKUP(MYRANKS_H[[#This Row],[PLAYERID]],PLAYERIDMAP2[],COLUMN(PLAYERIDMAP2[FIRSTNAME]),FALSE)</f>
        <v>Mitch</v>
      </c>
      <c r="D678" s="14" t="str">
        <f>MYRANKS_H[[#This Row],[FNAME]]&amp;" "&amp;MYRANKS_H[[#This Row],[LNAME]]</f>
        <v>Mitch Maier</v>
      </c>
      <c r="E678" s="14" t="str">
        <f>VLOOKUP(MYRANKS_H[[#This Row],[PLAYERID]],PLAYERIDMAP2[],COLUMN(PLAYERIDMAP2[TEAM]),FALSE)</f>
        <v>KC</v>
      </c>
      <c r="F678" s="14" t="str">
        <f>VLOOKUP(MYRANKS_H[[#This Row],[PLAYERID]],PLAYERIDMAP2[],COLUMN(PLAYERIDMAP2[POS]),FALSE)</f>
        <v>OF</v>
      </c>
      <c r="G678" s="14">
        <f>IFERROR(VALUE(VLOOKUP(MYRANKS_H[[#This Row],[PLAYERID]],PLAYERIDMAP2[],COLUMN(PLAYERIDMAP2[IDFANGRAPHS]),FALSE)),VLOOKUP(MYRANKS_H[[#This Row],[PLAYERID]],PLAYERIDMAP2[],COLUMN(PLAYERIDMAP2[IDFANGRAPHS]),FALSE))</f>
        <v>5588</v>
      </c>
      <c r="H678" s="56">
        <f>IFERROR(VLOOKUP(MYRANKS_H[[#This Row],[IDFANGRAPHS]],STEAMER_H[],COLUMN(STEAMER_H[PA]),FALSE),0)</f>
        <v>0</v>
      </c>
      <c r="I678" s="56">
        <f>IFERROR(VLOOKUP(MYRANKS_H[[#This Row],[IDFANGRAPHS]],STEAMER_H[],COLUMN(STEAMER_H[AB]),FALSE),0)</f>
        <v>0</v>
      </c>
      <c r="J678" s="56">
        <f>IFERROR(VLOOKUP(MYRANKS_H[[#This Row],[IDFANGRAPHS]],STEAMER_H[],COLUMN(STEAMER_H[H]),FALSE),0)</f>
        <v>0</v>
      </c>
      <c r="K678" s="56">
        <f>IFERROR(VLOOKUP(MYRANKS_H[[#This Row],[IDFANGRAPHS]],STEAMER_H[],COLUMN(STEAMER_H[2B]),FALSE),0)</f>
        <v>0</v>
      </c>
      <c r="L678" s="56">
        <f>IFERROR(VLOOKUP(MYRANKS_H[[#This Row],[IDFANGRAPHS]],STEAMER_H[],COLUMN(STEAMER_H[3B]),FALSE),0)</f>
        <v>0</v>
      </c>
      <c r="M678" s="56">
        <f>IFERROR(VLOOKUP(MYRANKS_H[[#This Row],[IDFANGRAPHS]],STEAMER_H[],COLUMN(STEAMER_H[HR]),FALSE),0)</f>
        <v>0</v>
      </c>
      <c r="N678" s="56">
        <f>IFERROR(VLOOKUP(MYRANKS_H[[#This Row],[IDFANGRAPHS]],STEAMER_H[],COLUMN(STEAMER_H[R]),FALSE),0)</f>
        <v>0</v>
      </c>
      <c r="O678" s="56">
        <f>IFERROR(VLOOKUP(MYRANKS_H[[#This Row],[IDFANGRAPHS]],STEAMER_H[],COLUMN(STEAMER_H[RBI]),FALSE),0)</f>
        <v>0</v>
      </c>
      <c r="P678" s="56">
        <f>IFERROR(VLOOKUP(MYRANKS_H[[#This Row],[IDFANGRAPHS]],STEAMER_H[],COLUMN(STEAMER_H[BB]),FALSE),0)</f>
        <v>0</v>
      </c>
      <c r="Q678" s="56">
        <f>IFERROR(VLOOKUP(MYRANKS_H[[#This Row],[IDFANGRAPHS]],STEAMER_H[],COLUMN(STEAMER_H[HBP]),FALSE),0)</f>
        <v>0</v>
      </c>
      <c r="R678" s="56">
        <f>IFERROR(VLOOKUP(MYRANKS_H[[#This Row],[IDFANGRAPHS]],STEAMER_H[],COLUMN(STEAMER_H[SO]),FALSE),0)</f>
        <v>0</v>
      </c>
      <c r="S678" s="56">
        <f>IFERROR(VLOOKUP(MYRANKS_H[[#This Row],[IDFANGRAPHS]],STEAMER_H[],COLUMN(STEAMER_H[SB]),FALSE),0)</f>
        <v>0</v>
      </c>
      <c r="T678" s="19">
        <f>IFERROR(MYRANKS_H[[#This Row],[H]]/MYRANKS_H[[#This Row],[AB]],0)</f>
        <v>0</v>
      </c>
      <c r="U678" s="19">
        <f>IFERROR((MYRANKS_H[[#This Row],[H]]+MYRANKS_H[[#This Row],[BB]]+MYRANKS_H[[#This Row],[HBP]])/(MYRANKS_H[[#This Row],[AB]]+MYRANKS_H[[#This Row],[BB]]+MYRANKS_H[[#This Row],[HBP]]),0)</f>
        <v>0</v>
      </c>
      <c r="V678" s="19">
        <f>IFERROR((MYRANKS_H[[#This Row],[H]]+MYRANKS_H[[#This Row],[2B]]+2*MYRANKS_H[[#This Row],[3B]]+3*MYRANKS_H[[#This Row],[HR]])/MYRANKS_H[[#This Row],[AB]],0)</f>
        <v>0</v>
      </c>
      <c r="W67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8" s="27">
        <f>VLOOKUP(MYRANKS_H[[#This Row],[POS]],REPLACEMENT_LEVEL[],3,FALSE)</f>
        <v>0</v>
      </c>
      <c r="Y678" s="27">
        <f>MYRANKS_H[[#This Row],[PROJ PTS]]-MYRANKS_H[[#This Row],[REPL LEVEL]]</f>
        <v>0</v>
      </c>
      <c r="Z678" s="27">
        <f>RANK(MYRANKS_H[[#This Row],[POINTS OVER REPL]],MYRANKS_H[POINTS OVER REPL])</f>
        <v>1</v>
      </c>
      <c r="AA678" s="29">
        <f>IF(MYRANKS_H[[#This Row],[RANK]]&lt;=TOTAL_HITTERS_DRAFTED,MYRANKS_H[[#This Row],[POINTS OVER REPL]],0)</f>
        <v>0</v>
      </c>
      <c r="AB678" s="35">
        <f>MYRANKS_H[[#This Row],[POINTS OVER REPL]]*DOLLAR_VALUE_PER_POINT+1</f>
        <v>1</v>
      </c>
      <c r="AC678" s="35"/>
      <c r="AD678" s="29">
        <f>IF(AND(MYRANKS_H[[#This Row],[RANK]]&lt;=(TOTAL_HITTERS_DRAFTED-HITTERS_BELOW_REPL_DRAFTED),MYRANKS_H[[#This Row],[$ACTUAL]]=""),MYRANKS_H[[#This Row],[POINTS OVER REPL]],0)</f>
        <v>0</v>
      </c>
      <c r="AE678" s="35">
        <f>IF(MYRANKS_H[[#This Row],[$ACTUAL]]="",MYRANKS_H[[#This Row],[POINTS OVER REPL]]*REMAINING_DOLLAR_VALUE_PER_POINT+1,0)</f>
        <v>1</v>
      </c>
    </row>
    <row r="679" spans="1:31" ht="15" customHeight="1" x14ac:dyDescent="0.25">
      <c r="A679" s="2" t="s">
        <v>13829</v>
      </c>
      <c r="B679" s="14" t="str">
        <f>VLOOKUP(MYRANKS_H[[#This Row],[PLAYERID]],PLAYERIDMAP2[],COLUMN(PLAYERIDMAP2[LASTNAME]),FALSE)</f>
        <v>Marson</v>
      </c>
      <c r="C679" s="14" t="str">
        <f>VLOOKUP(MYRANKS_H[[#This Row],[PLAYERID]],PLAYERIDMAP2[],COLUMN(PLAYERIDMAP2[FIRSTNAME]),FALSE)</f>
        <v>Lou</v>
      </c>
      <c r="D679" s="14" t="str">
        <f>MYRANKS_H[[#This Row],[FNAME]]&amp;" "&amp;MYRANKS_H[[#This Row],[LNAME]]</f>
        <v>Lou Marson</v>
      </c>
      <c r="E679" s="14" t="str">
        <f>VLOOKUP(MYRANKS_H[[#This Row],[PLAYERID]],PLAYERIDMAP2[],COLUMN(PLAYERIDMAP2[TEAM]),FALSE)</f>
        <v>CLE</v>
      </c>
      <c r="F679" s="14" t="str">
        <f>VLOOKUP(MYRANKS_H[[#This Row],[PLAYERID]],PLAYERIDMAP2[],COLUMN(PLAYERIDMAP2[POS]),FALSE)</f>
        <v>C</v>
      </c>
      <c r="G679" s="14">
        <f>IFERROR(VALUE(VLOOKUP(MYRANKS_H[[#This Row],[PLAYERID]],PLAYERIDMAP2[],COLUMN(PLAYERIDMAP2[IDFANGRAPHS]),FALSE)),VLOOKUP(MYRANKS_H[[#This Row],[PLAYERID]],PLAYERIDMAP2[],COLUMN(PLAYERIDMAP2[IDFANGRAPHS]),FALSE))</f>
        <v>7610</v>
      </c>
      <c r="H679" s="56">
        <f>IFERROR(VLOOKUP(MYRANKS_H[[#This Row],[IDFANGRAPHS]],STEAMER_H[],COLUMN(STEAMER_H[PA]),FALSE),0)</f>
        <v>0</v>
      </c>
      <c r="I679" s="56">
        <f>IFERROR(VLOOKUP(MYRANKS_H[[#This Row],[IDFANGRAPHS]],STEAMER_H[],COLUMN(STEAMER_H[AB]),FALSE),0)</f>
        <v>0</v>
      </c>
      <c r="J679" s="56">
        <f>IFERROR(VLOOKUP(MYRANKS_H[[#This Row],[IDFANGRAPHS]],STEAMER_H[],COLUMN(STEAMER_H[H]),FALSE),0)</f>
        <v>0</v>
      </c>
      <c r="K679" s="56">
        <f>IFERROR(VLOOKUP(MYRANKS_H[[#This Row],[IDFANGRAPHS]],STEAMER_H[],COLUMN(STEAMER_H[2B]),FALSE),0)</f>
        <v>0</v>
      </c>
      <c r="L679" s="56">
        <f>IFERROR(VLOOKUP(MYRANKS_H[[#This Row],[IDFANGRAPHS]],STEAMER_H[],COLUMN(STEAMER_H[3B]),FALSE),0)</f>
        <v>0</v>
      </c>
      <c r="M679" s="56">
        <f>IFERROR(VLOOKUP(MYRANKS_H[[#This Row],[IDFANGRAPHS]],STEAMER_H[],COLUMN(STEAMER_H[HR]),FALSE),0)</f>
        <v>0</v>
      </c>
      <c r="N679" s="56">
        <f>IFERROR(VLOOKUP(MYRANKS_H[[#This Row],[IDFANGRAPHS]],STEAMER_H[],COLUMN(STEAMER_H[R]),FALSE),0)</f>
        <v>0</v>
      </c>
      <c r="O679" s="56">
        <f>IFERROR(VLOOKUP(MYRANKS_H[[#This Row],[IDFANGRAPHS]],STEAMER_H[],COLUMN(STEAMER_H[RBI]),FALSE),0)</f>
        <v>0</v>
      </c>
      <c r="P679" s="56">
        <f>IFERROR(VLOOKUP(MYRANKS_H[[#This Row],[IDFANGRAPHS]],STEAMER_H[],COLUMN(STEAMER_H[BB]),FALSE),0)</f>
        <v>0</v>
      </c>
      <c r="Q679" s="56">
        <f>IFERROR(VLOOKUP(MYRANKS_H[[#This Row],[IDFANGRAPHS]],STEAMER_H[],COLUMN(STEAMER_H[HBP]),FALSE),0)</f>
        <v>0</v>
      </c>
      <c r="R679" s="56">
        <f>IFERROR(VLOOKUP(MYRANKS_H[[#This Row],[IDFANGRAPHS]],STEAMER_H[],COLUMN(STEAMER_H[SO]),FALSE),0)</f>
        <v>0</v>
      </c>
      <c r="S679" s="56">
        <f>IFERROR(VLOOKUP(MYRANKS_H[[#This Row],[IDFANGRAPHS]],STEAMER_H[],COLUMN(STEAMER_H[SB]),FALSE),0)</f>
        <v>0</v>
      </c>
      <c r="T679" s="19">
        <f>IFERROR(MYRANKS_H[[#This Row],[H]]/MYRANKS_H[[#This Row],[AB]],0)</f>
        <v>0</v>
      </c>
      <c r="U679" s="19">
        <f>IFERROR((MYRANKS_H[[#This Row],[H]]+MYRANKS_H[[#This Row],[BB]]+MYRANKS_H[[#This Row],[HBP]])/(MYRANKS_H[[#This Row],[AB]]+MYRANKS_H[[#This Row],[BB]]+MYRANKS_H[[#This Row],[HBP]]),0)</f>
        <v>0</v>
      </c>
      <c r="V679" s="19">
        <f>IFERROR((MYRANKS_H[[#This Row],[H]]+MYRANKS_H[[#This Row],[2B]]+2*MYRANKS_H[[#This Row],[3B]]+3*MYRANKS_H[[#This Row],[HR]])/MYRANKS_H[[#This Row],[AB]],0)</f>
        <v>0</v>
      </c>
      <c r="W67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9" s="27">
        <f>VLOOKUP(MYRANKS_H[[#This Row],[POS]],REPLACEMENT_LEVEL[],3,FALSE)</f>
        <v>0</v>
      </c>
      <c r="Y679" s="27">
        <f>MYRANKS_H[[#This Row],[PROJ PTS]]-MYRANKS_H[[#This Row],[REPL LEVEL]]</f>
        <v>0</v>
      </c>
      <c r="Z679" s="27">
        <f>RANK(MYRANKS_H[[#This Row],[POINTS OVER REPL]],MYRANKS_H[POINTS OVER REPL])</f>
        <v>1</v>
      </c>
      <c r="AA679" s="29">
        <f>IF(MYRANKS_H[[#This Row],[RANK]]&lt;=TOTAL_HITTERS_DRAFTED,MYRANKS_H[[#This Row],[POINTS OVER REPL]],0)</f>
        <v>0</v>
      </c>
      <c r="AB679" s="35">
        <f>MYRANKS_H[[#This Row],[POINTS OVER REPL]]*DOLLAR_VALUE_PER_POINT+1</f>
        <v>1</v>
      </c>
      <c r="AC679" s="35"/>
      <c r="AD679" s="29">
        <f>IF(AND(MYRANKS_H[[#This Row],[RANK]]&lt;=(TOTAL_HITTERS_DRAFTED-HITTERS_BELOW_REPL_DRAFTED),MYRANKS_H[[#This Row],[$ACTUAL]]=""),MYRANKS_H[[#This Row],[POINTS OVER REPL]],0)</f>
        <v>0</v>
      </c>
      <c r="AE679" s="35">
        <f>IF(MYRANKS_H[[#This Row],[$ACTUAL]]="",MYRANKS_H[[#This Row],[POINTS OVER REPL]]*REMAINING_DOLLAR_VALUE_PER_POINT+1,0)</f>
        <v>1</v>
      </c>
    </row>
    <row r="680" spans="1:31" ht="15" customHeight="1" x14ac:dyDescent="0.25">
      <c r="A680" s="2" t="s">
        <v>20698</v>
      </c>
      <c r="B680" s="14" t="str">
        <f>VLOOKUP(MYRANKS_H[[#This Row],[PLAYERID]],PLAYERIDMAP2[],COLUMN(PLAYERIDMAP2[LASTNAME]),FALSE)</f>
        <v>Marte</v>
      </c>
      <c r="C680" s="14" t="str">
        <f>VLOOKUP(MYRANKS_H[[#This Row],[PLAYERID]],PLAYERIDMAP2[],COLUMN(PLAYERIDMAP2[FIRSTNAME]),FALSE)</f>
        <v>Jefry</v>
      </c>
      <c r="D680" s="14" t="str">
        <f>MYRANKS_H[[#This Row],[FNAME]]&amp;" "&amp;MYRANKS_H[[#This Row],[LNAME]]</f>
        <v>Jefry Marte</v>
      </c>
      <c r="E680" s="14" t="str">
        <f>VLOOKUP(MYRANKS_H[[#This Row],[PLAYERID]],PLAYERIDMAP2[],COLUMN(PLAYERIDMAP2[TEAM]),FALSE)</f>
        <v>DET</v>
      </c>
      <c r="F680" s="14" t="str">
        <f>VLOOKUP(MYRANKS_H[[#This Row],[PLAYERID]],PLAYERIDMAP2[],COLUMN(PLAYERIDMAP2[POS]),FALSE)</f>
        <v>1B</v>
      </c>
      <c r="G680" s="14">
        <f>IFERROR(VALUE(VLOOKUP(MYRANKS_H[[#This Row],[PLAYERID]],PLAYERIDMAP2[],COLUMN(PLAYERIDMAP2[IDFANGRAPHS]),FALSE)),VLOOKUP(MYRANKS_H[[#This Row],[PLAYERID]],PLAYERIDMAP2[],COLUMN(PLAYERIDMAP2[IDFANGRAPHS]),FALSE))</f>
        <v>5107</v>
      </c>
      <c r="H680" s="56">
        <f>IFERROR(VLOOKUP(MYRANKS_H[[#This Row],[IDFANGRAPHS]],STEAMER_H[],COLUMN(STEAMER_H[PA]),FALSE),0)</f>
        <v>80</v>
      </c>
      <c r="I680" s="56">
        <f>IFERROR(VLOOKUP(MYRANKS_H[[#This Row],[IDFANGRAPHS]],STEAMER_H[],COLUMN(STEAMER_H[AB]),FALSE),0)</f>
        <v>73</v>
      </c>
      <c r="J680" s="56">
        <f>IFERROR(VLOOKUP(MYRANKS_H[[#This Row],[IDFANGRAPHS]],STEAMER_H[],COLUMN(STEAMER_H[H]),FALSE),0)</f>
        <v>18</v>
      </c>
      <c r="K680" s="56">
        <f>IFERROR(VLOOKUP(MYRANKS_H[[#This Row],[IDFANGRAPHS]],STEAMER_H[],COLUMN(STEAMER_H[2B]),FALSE),0)</f>
        <v>3</v>
      </c>
      <c r="L680" s="56">
        <f>IFERROR(VLOOKUP(MYRANKS_H[[#This Row],[IDFANGRAPHS]],STEAMER_H[],COLUMN(STEAMER_H[3B]),FALSE),0)</f>
        <v>0</v>
      </c>
      <c r="M680" s="56">
        <f>IFERROR(VLOOKUP(MYRANKS_H[[#This Row],[IDFANGRAPHS]],STEAMER_H[],COLUMN(STEAMER_H[HR]),FALSE),0)</f>
        <v>2</v>
      </c>
      <c r="N680" s="56">
        <f>IFERROR(VLOOKUP(MYRANKS_H[[#This Row],[IDFANGRAPHS]],STEAMER_H[],COLUMN(STEAMER_H[R]),FALSE),0)</f>
        <v>9</v>
      </c>
      <c r="O680" s="56">
        <f>IFERROR(VLOOKUP(MYRANKS_H[[#This Row],[IDFANGRAPHS]],STEAMER_H[],COLUMN(STEAMER_H[RBI]),FALSE),0)</f>
        <v>9</v>
      </c>
      <c r="P680" s="56">
        <f>IFERROR(VLOOKUP(MYRANKS_H[[#This Row],[IDFANGRAPHS]],STEAMER_H[],COLUMN(STEAMER_H[BB]),FALSE),0)</f>
        <v>5</v>
      </c>
      <c r="Q680" s="56">
        <f>IFERROR(VLOOKUP(MYRANKS_H[[#This Row],[IDFANGRAPHS]],STEAMER_H[],COLUMN(STEAMER_H[HBP]),FALSE),0)</f>
        <v>1</v>
      </c>
      <c r="R680" s="56">
        <f>IFERROR(VLOOKUP(MYRANKS_H[[#This Row],[IDFANGRAPHS]],STEAMER_H[],COLUMN(STEAMER_H[SO]),FALSE),0)</f>
        <v>14</v>
      </c>
      <c r="S680" s="56">
        <f>IFERROR(VLOOKUP(MYRANKS_H[[#This Row],[IDFANGRAPHS]],STEAMER_H[],COLUMN(STEAMER_H[SB]),FALSE),0)</f>
        <v>1</v>
      </c>
      <c r="T680" s="19">
        <f>IFERROR(MYRANKS_H[[#This Row],[H]]/MYRANKS_H[[#This Row],[AB]],0)</f>
        <v>0.24657534246575341</v>
      </c>
      <c r="U680" s="19">
        <f>IFERROR((MYRANKS_H[[#This Row],[H]]+MYRANKS_H[[#This Row],[BB]]+MYRANKS_H[[#This Row],[HBP]])/(MYRANKS_H[[#This Row],[AB]]+MYRANKS_H[[#This Row],[BB]]+MYRANKS_H[[#This Row],[HBP]]),0)</f>
        <v>0.30379746835443039</v>
      </c>
      <c r="V680" s="19">
        <f>IFERROR((MYRANKS_H[[#This Row],[H]]+MYRANKS_H[[#This Row],[2B]]+2*MYRANKS_H[[#This Row],[3B]]+3*MYRANKS_H[[#This Row],[HR]])/MYRANKS_H[[#This Row],[AB]],0)</f>
        <v>0.36986301369863012</v>
      </c>
      <c r="W68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0" s="27">
        <f>VLOOKUP(MYRANKS_H[[#This Row],[POS]],REPLACEMENT_LEVEL[],3,FALSE)</f>
        <v>0</v>
      </c>
      <c r="Y680" s="27">
        <f>MYRANKS_H[[#This Row],[PROJ PTS]]-MYRANKS_H[[#This Row],[REPL LEVEL]]</f>
        <v>0</v>
      </c>
      <c r="Z680" s="27">
        <f>RANK(MYRANKS_H[[#This Row],[POINTS OVER REPL]],MYRANKS_H[POINTS OVER REPL])</f>
        <v>1</v>
      </c>
      <c r="AA680" s="29">
        <f>IF(MYRANKS_H[[#This Row],[RANK]]&lt;=TOTAL_HITTERS_DRAFTED,MYRANKS_H[[#This Row],[POINTS OVER REPL]],0)</f>
        <v>0</v>
      </c>
      <c r="AB680" s="35">
        <f>MYRANKS_H[[#This Row],[POINTS OVER REPL]]*DOLLAR_VALUE_PER_POINT+1</f>
        <v>1</v>
      </c>
      <c r="AC680" s="35"/>
      <c r="AD680" s="29">
        <f>IF(AND(MYRANKS_H[[#This Row],[RANK]]&lt;=(TOTAL_HITTERS_DRAFTED-HITTERS_BELOW_REPL_DRAFTED),MYRANKS_H[[#This Row],[$ACTUAL]]=""),MYRANKS_H[[#This Row],[POINTS OVER REPL]],0)</f>
        <v>0</v>
      </c>
      <c r="AE680" s="35">
        <f>IF(MYRANKS_H[[#This Row],[$ACTUAL]]="",MYRANKS_H[[#This Row],[POINTS OVER REPL]]*REMAINING_DOLLAR_VALUE_PER_POINT+1,0)</f>
        <v>1</v>
      </c>
    </row>
    <row r="681" spans="1:31" ht="15" customHeight="1" x14ac:dyDescent="0.25">
      <c r="A681" s="2" t="s">
        <v>20192</v>
      </c>
      <c r="B681" s="14" t="str">
        <f>VLOOKUP(MYRANKS_H[[#This Row],[PLAYERID]],PLAYERIDMAP2[],COLUMN(PLAYERIDMAP2[LASTNAME]),FALSE)</f>
        <v>Marte</v>
      </c>
      <c r="C681" s="14" t="str">
        <f>VLOOKUP(MYRANKS_H[[#This Row],[PLAYERID]],PLAYERIDMAP2[],COLUMN(PLAYERIDMAP2[FIRSTNAME]),FALSE)</f>
        <v>Ketel</v>
      </c>
      <c r="D681" s="14" t="str">
        <f>MYRANKS_H[[#This Row],[FNAME]]&amp;" "&amp;MYRANKS_H[[#This Row],[LNAME]]</f>
        <v>Ketel Marte</v>
      </c>
      <c r="E681" s="14" t="str">
        <f>VLOOKUP(MYRANKS_H[[#This Row],[PLAYERID]],PLAYERIDMAP2[],COLUMN(PLAYERIDMAP2[TEAM]),FALSE)</f>
        <v>SEA</v>
      </c>
      <c r="F681" s="14" t="str">
        <f>VLOOKUP(MYRANKS_H[[#This Row],[PLAYERID]],PLAYERIDMAP2[],COLUMN(PLAYERIDMAP2[POS]),FALSE)</f>
        <v>SS</v>
      </c>
      <c r="G681" s="14">
        <f>IFERROR(VALUE(VLOOKUP(MYRANKS_H[[#This Row],[PLAYERID]],PLAYERIDMAP2[],COLUMN(PLAYERIDMAP2[IDFANGRAPHS]),FALSE)),VLOOKUP(MYRANKS_H[[#This Row],[PLAYERID]],PLAYERIDMAP2[],COLUMN(PLAYERIDMAP2[IDFANGRAPHS]),FALSE))</f>
        <v>13613</v>
      </c>
      <c r="H681" s="56">
        <f>IFERROR(VLOOKUP(MYRANKS_H[[#This Row],[IDFANGRAPHS]],STEAMER_H[],COLUMN(STEAMER_H[PA]),FALSE),0)</f>
        <v>558</v>
      </c>
      <c r="I681" s="56">
        <f>IFERROR(VLOOKUP(MYRANKS_H[[#This Row],[IDFANGRAPHS]],STEAMER_H[],COLUMN(STEAMER_H[AB]),FALSE),0)</f>
        <v>516</v>
      </c>
      <c r="J681" s="56">
        <f>IFERROR(VLOOKUP(MYRANKS_H[[#This Row],[IDFANGRAPHS]],STEAMER_H[],COLUMN(STEAMER_H[H]),FALSE),0)</f>
        <v>139</v>
      </c>
      <c r="K681" s="56">
        <f>IFERROR(VLOOKUP(MYRANKS_H[[#This Row],[IDFANGRAPHS]],STEAMER_H[],COLUMN(STEAMER_H[2B]),FALSE),0)</f>
        <v>24</v>
      </c>
      <c r="L681" s="56">
        <f>IFERROR(VLOOKUP(MYRANKS_H[[#This Row],[IDFANGRAPHS]],STEAMER_H[],COLUMN(STEAMER_H[3B]),FALSE),0)</f>
        <v>3</v>
      </c>
      <c r="M681" s="56">
        <f>IFERROR(VLOOKUP(MYRANKS_H[[#This Row],[IDFANGRAPHS]],STEAMER_H[],COLUMN(STEAMER_H[HR]),FALSE),0)</f>
        <v>5</v>
      </c>
      <c r="N681" s="56">
        <f>IFERROR(VLOOKUP(MYRANKS_H[[#This Row],[IDFANGRAPHS]],STEAMER_H[],COLUMN(STEAMER_H[R]),FALSE),0)</f>
        <v>62</v>
      </c>
      <c r="O681" s="56">
        <f>IFERROR(VLOOKUP(MYRANKS_H[[#This Row],[IDFANGRAPHS]],STEAMER_H[],COLUMN(STEAMER_H[RBI]),FALSE),0)</f>
        <v>43</v>
      </c>
      <c r="P681" s="56">
        <f>IFERROR(VLOOKUP(MYRANKS_H[[#This Row],[IDFANGRAPHS]],STEAMER_H[],COLUMN(STEAMER_H[BB]),FALSE),0)</f>
        <v>32</v>
      </c>
      <c r="Q681" s="56">
        <f>IFERROR(VLOOKUP(MYRANKS_H[[#This Row],[IDFANGRAPHS]],STEAMER_H[],COLUMN(STEAMER_H[HBP]),FALSE),0)</f>
        <v>2</v>
      </c>
      <c r="R681" s="56">
        <f>IFERROR(VLOOKUP(MYRANKS_H[[#This Row],[IDFANGRAPHS]],STEAMER_H[],COLUMN(STEAMER_H[SO]),FALSE),0)</f>
        <v>80</v>
      </c>
      <c r="S681" s="56">
        <f>IFERROR(VLOOKUP(MYRANKS_H[[#This Row],[IDFANGRAPHS]],STEAMER_H[],COLUMN(STEAMER_H[SB]),FALSE),0)</f>
        <v>22</v>
      </c>
      <c r="T681" s="19">
        <f>IFERROR(MYRANKS_H[[#This Row],[H]]/MYRANKS_H[[#This Row],[AB]],0)</f>
        <v>0.26937984496124029</v>
      </c>
      <c r="U681" s="19">
        <f>IFERROR((MYRANKS_H[[#This Row],[H]]+MYRANKS_H[[#This Row],[BB]]+MYRANKS_H[[#This Row],[HBP]])/(MYRANKS_H[[#This Row],[AB]]+MYRANKS_H[[#This Row],[BB]]+MYRANKS_H[[#This Row],[HBP]]),0)</f>
        <v>0.31454545454545457</v>
      </c>
      <c r="V681" s="19">
        <f>IFERROR((MYRANKS_H[[#This Row],[H]]+MYRANKS_H[[#This Row],[2B]]+2*MYRANKS_H[[#This Row],[3B]]+3*MYRANKS_H[[#This Row],[HR]])/MYRANKS_H[[#This Row],[AB]],0)</f>
        <v>0.35658914728682173</v>
      </c>
      <c r="W68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1" s="27">
        <f>VLOOKUP(MYRANKS_H[[#This Row],[POS]],REPLACEMENT_LEVEL[],3,FALSE)</f>
        <v>0</v>
      </c>
      <c r="Y681" s="27">
        <f>MYRANKS_H[[#This Row],[PROJ PTS]]-MYRANKS_H[[#This Row],[REPL LEVEL]]</f>
        <v>0</v>
      </c>
      <c r="Z681" s="27">
        <f>RANK(MYRANKS_H[[#This Row],[POINTS OVER REPL]],MYRANKS_H[POINTS OVER REPL])</f>
        <v>1</v>
      </c>
      <c r="AA681" s="29">
        <f>IF(MYRANKS_H[[#This Row],[RANK]]&lt;=TOTAL_HITTERS_DRAFTED,MYRANKS_H[[#This Row],[POINTS OVER REPL]],0)</f>
        <v>0</v>
      </c>
      <c r="AB681" s="35">
        <f>MYRANKS_H[[#This Row],[POINTS OVER REPL]]*DOLLAR_VALUE_PER_POINT+1</f>
        <v>1</v>
      </c>
      <c r="AC681" s="35"/>
      <c r="AD681" s="29">
        <f>IF(AND(MYRANKS_H[[#This Row],[RANK]]&lt;=(TOTAL_HITTERS_DRAFTED-HITTERS_BELOW_REPL_DRAFTED),MYRANKS_H[[#This Row],[$ACTUAL]]=""),MYRANKS_H[[#This Row],[POINTS OVER REPL]],0)</f>
        <v>0</v>
      </c>
      <c r="AE681" s="35">
        <f>IF(MYRANKS_H[[#This Row],[$ACTUAL]]="",MYRANKS_H[[#This Row],[POINTS OVER REPL]]*REMAINING_DOLLAR_VALUE_PER_POINT+1,0)</f>
        <v>1</v>
      </c>
    </row>
    <row r="682" spans="1:31" ht="15" customHeight="1" x14ac:dyDescent="0.25">
      <c r="A682" s="2" t="s">
        <v>13849</v>
      </c>
      <c r="B682" s="14" t="str">
        <f>VLOOKUP(MYRANKS_H[[#This Row],[PLAYERID]],PLAYERIDMAP2[],COLUMN(PLAYERIDMAP2[LASTNAME]),FALSE)</f>
        <v>Martinez</v>
      </c>
      <c r="C682" s="14" t="str">
        <f>VLOOKUP(MYRANKS_H[[#This Row],[PLAYERID]],PLAYERIDMAP2[],COLUMN(PLAYERIDMAP2[FIRSTNAME]),FALSE)</f>
        <v>Fernando</v>
      </c>
      <c r="D682" s="14" t="str">
        <f>MYRANKS_H[[#This Row],[FNAME]]&amp;" "&amp;MYRANKS_H[[#This Row],[LNAME]]</f>
        <v>Fernando Martinez</v>
      </c>
      <c r="E682" s="14" t="str">
        <f>VLOOKUP(MYRANKS_H[[#This Row],[PLAYERID]],PLAYERIDMAP2[],COLUMN(PLAYERIDMAP2[TEAM]),FALSE)</f>
        <v>HOU</v>
      </c>
      <c r="F682" s="14" t="str">
        <f>VLOOKUP(MYRANKS_H[[#This Row],[PLAYERID]],PLAYERIDMAP2[],COLUMN(PLAYERIDMAP2[POS]),FALSE)</f>
        <v>OF</v>
      </c>
      <c r="G682" s="14">
        <f>IFERROR(VALUE(VLOOKUP(MYRANKS_H[[#This Row],[PLAYERID]],PLAYERIDMAP2[],COLUMN(PLAYERIDMAP2[IDFANGRAPHS]),FALSE)),VLOOKUP(MYRANKS_H[[#This Row],[PLAYERID]],PLAYERIDMAP2[],COLUMN(PLAYERIDMAP2[IDFANGRAPHS]),FALSE))</f>
        <v>9210</v>
      </c>
      <c r="H682" s="56">
        <f>IFERROR(VLOOKUP(MYRANKS_H[[#This Row],[IDFANGRAPHS]],STEAMER_H[],COLUMN(STEAMER_H[PA]),FALSE),0)</f>
        <v>0</v>
      </c>
      <c r="I682" s="56">
        <f>IFERROR(VLOOKUP(MYRANKS_H[[#This Row],[IDFANGRAPHS]],STEAMER_H[],COLUMN(STEAMER_H[AB]),FALSE),0)</f>
        <v>0</v>
      </c>
      <c r="J682" s="56">
        <f>IFERROR(VLOOKUP(MYRANKS_H[[#This Row],[IDFANGRAPHS]],STEAMER_H[],COLUMN(STEAMER_H[H]),FALSE),0)</f>
        <v>0</v>
      </c>
      <c r="K682" s="56">
        <f>IFERROR(VLOOKUP(MYRANKS_H[[#This Row],[IDFANGRAPHS]],STEAMER_H[],COLUMN(STEAMER_H[2B]),FALSE),0)</f>
        <v>0</v>
      </c>
      <c r="L682" s="56">
        <f>IFERROR(VLOOKUP(MYRANKS_H[[#This Row],[IDFANGRAPHS]],STEAMER_H[],COLUMN(STEAMER_H[3B]),FALSE),0)</f>
        <v>0</v>
      </c>
      <c r="M682" s="56">
        <f>IFERROR(VLOOKUP(MYRANKS_H[[#This Row],[IDFANGRAPHS]],STEAMER_H[],COLUMN(STEAMER_H[HR]),FALSE),0)</f>
        <v>0</v>
      </c>
      <c r="N682" s="56">
        <f>IFERROR(VLOOKUP(MYRANKS_H[[#This Row],[IDFANGRAPHS]],STEAMER_H[],COLUMN(STEAMER_H[R]),FALSE),0)</f>
        <v>0</v>
      </c>
      <c r="O682" s="56">
        <f>IFERROR(VLOOKUP(MYRANKS_H[[#This Row],[IDFANGRAPHS]],STEAMER_H[],COLUMN(STEAMER_H[RBI]),FALSE),0)</f>
        <v>0</v>
      </c>
      <c r="P682" s="56">
        <f>IFERROR(VLOOKUP(MYRANKS_H[[#This Row],[IDFANGRAPHS]],STEAMER_H[],COLUMN(STEAMER_H[BB]),FALSE),0)</f>
        <v>0</v>
      </c>
      <c r="Q682" s="56">
        <f>IFERROR(VLOOKUP(MYRANKS_H[[#This Row],[IDFANGRAPHS]],STEAMER_H[],COLUMN(STEAMER_H[HBP]),FALSE),0)</f>
        <v>0</v>
      </c>
      <c r="R682" s="56">
        <f>IFERROR(VLOOKUP(MYRANKS_H[[#This Row],[IDFANGRAPHS]],STEAMER_H[],COLUMN(STEAMER_H[SO]),FALSE),0)</f>
        <v>0</v>
      </c>
      <c r="S682" s="56">
        <f>IFERROR(VLOOKUP(MYRANKS_H[[#This Row],[IDFANGRAPHS]],STEAMER_H[],COLUMN(STEAMER_H[SB]),FALSE),0)</f>
        <v>0</v>
      </c>
      <c r="T682" s="19">
        <f>IFERROR(MYRANKS_H[[#This Row],[H]]/MYRANKS_H[[#This Row],[AB]],0)</f>
        <v>0</v>
      </c>
      <c r="U682" s="19">
        <f>IFERROR((MYRANKS_H[[#This Row],[H]]+MYRANKS_H[[#This Row],[BB]]+MYRANKS_H[[#This Row],[HBP]])/(MYRANKS_H[[#This Row],[AB]]+MYRANKS_H[[#This Row],[BB]]+MYRANKS_H[[#This Row],[HBP]]),0)</f>
        <v>0</v>
      </c>
      <c r="V682" s="19">
        <f>IFERROR((MYRANKS_H[[#This Row],[H]]+MYRANKS_H[[#This Row],[2B]]+2*MYRANKS_H[[#This Row],[3B]]+3*MYRANKS_H[[#This Row],[HR]])/MYRANKS_H[[#This Row],[AB]],0)</f>
        <v>0</v>
      </c>
      <c r="W68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2" s="27">
        <f>VLOOKUP(MYRANKS_H[[#This Row],[POS]],REPLACEMENT_LEVEL[],3,FALSE)</f>
        <v>0</v>
      </c>
      <c r="Y682" s="27">
        <f>MYRANKS_H[[#This Row],[PROJ PTS]]-MYRANKS_H[[#This Row],[REPL LEVEL]]</f>
        <v>0</v>
      </c>
      <c r="Z682" s="27">
        <f>RANK(MYRANKS_H[[#This Row],[POINTS OVER REPL]],MYRANKS_H[POINTS OVER REPL])</f>
        <v>1</v>
      </c>
      <c r="AA682" s="29">
        <f>IF(MYRANKS_H[[#This Row],[RANK]]&lt;=TOTAL_HITTERS_DRAFTED,MYRANKS_H[[#This Row],[POINTS OVER REPL]],0)</f>
        <v>0</v>
      </c>
      <c r="AB682" s="35">
        <f>MYRANKS_H[[#This Row],[POINTS OVER REPL]]*DOLLAR_VALUE_PER_POINT+1</f>
        <v>1</v>
      </c>
      <c r="AC682" s="35"/>
      <c r="AD682" s="29">
        <f>IF(AND(MYRANKS_H[[#This Row],[RANK]]&lt;=(TOTAL_HITTERS_DRAFTED-HITTERS_BELOW_REPL_DRAFTED),MYRANKS_H[[#This Row],[$ACTUAL]]=""),MYRANKS_H[[#This Row],[POINTS OVER REPL]],0)</f>
        <v>0</v>
      </c>
      <c r="AE682" s="35">
        <f>IF(MYRANKS_H[[#This Row],[$ACTUAL]]="",MYRANKS_H[[#This Row],[POINTS OVER REPL]]*REMAINING_DOLLAR_VALUE_PER_POINT+1,0)</f>
        <v>1</v>
      </c>
    </row>
    <row r="683" spans="1:31" ht="15" customHeight="1" x14ac:dyDescent="0.25">
      <c r="A683" s="2" t="s">
        <v>13860</v>
      </c>
      <c r="B683" s="14" t="str">
        <f>VLOOKUP(MYRANKS_H[[#This Row],[PLAYERID]],PLAYERIDMAP2[],COLUMN(PLAYERIDMAP2[LASTNAME]),FALSE)</f>
        <v>Martinez</v>
      </c>
      <c r="C683" s="14" t="str">
        <f>VLOOKUP(MYRANKS_H[[#This Row],[PLAYERID]],PLAYERIDMAP2[],COLUMN(PLAYERIDMAP2[FIRSTNAME]),FALSE)</f>
        <v>Luis</v>
      </c>
      <c r="D683" s="14" t="str">
        <f>MYRANKS_H[[#This Row],[FNAME]]&amp;" "&amp;MYRANKS_H[[#This Row],[LNAME]]</f>
        <v>Luis Martinez</v>
      </c>
      <c r="E683" s="14" t="str">
        <f>VLOOKUP(MYRANKS_H[[#This Row],[PLAYERID]],PLAYERIDMAP2[],COLUMN(PLAYERIDMAP2[TEAM]),FALSE)</f>
        <v>BAL</v>
      </c>
      <c r="F683" s="14" t="str">
        <f>VLOOKUP(MYRANKS_H[[#This Row],[PLAYERID]],PLAYERIDMAP2[],COLUMN(PLAYERIDMAP2[POS]),FALSE)</f>
        <v>C</v>
      </c>
      <c r="G683" s="14">
        <f>IFERROR(VALUE(VLOOKUP(MYRANKS_H[[#This Row],[PLAYERID]],PLAYERIDMAP2[],COLUMN(PLAYERIDMAP2[IDFANGRAPHS]),FALSE)),VLOOKUP(MYRANKS_H[[#This Row],[PLAYERID]],PLAYERIDMAP2[],COLUMN(PLAYERIDMAP2[IDFANGRAPHS]),FALSE))</f>
        <v>2481</v>
      </c>
      <c r="H683" s="56">
        <f>IFERROR(VLOOKUP(MYRANKS_H[[#This Row],[IDFANGRAPHS]],STEAMER_H[],COLUMN(STEAMER_H[PA]),FALSE),0)</f>
        <v>0</v>
      </c>
      <c r="I683" s="56">
        <f>IFERROR(VLOOKUP(MYRANKS_H[[#This Row],[IDFANGRAPHS]],STEAMER_H[],COLUMN(STEAMER_H[AB]),FALSE),0)</f>
        <v>0</v>
      </c>
      <c r="J683" s="56">
        <f>IFERROR(VLOOKUP(MYRANKS_H[[#This Row],[IDFANGRAPHS]],STEAMER_H[],COLUMN(STEAMER_H[H]),FALSE),0)</f>
        <v>0</v>
      </c>
      <c r="K683" s="56">
        <f>IFERROR(VLOOKUP(MYRANKS_H[[#This Row],[IDFANGRAPHS]],STEAMER_H[],COLUMN(STEAMER_H[2B]),FALSE),0)</f>
        <v>0</v>
      </c>
      <c r="L683" s="56">
        <f>IFERROR(VLOOKUP(MYRANKS_H[[#This Row],[IDFANGRAPHS]],STEAMER_H[],COLUMN(STEAMER_H[3B]),FALSE),0)</f>
        <v>0</v>
      </c>
      <c r="M683" s="56">
        <f>IFERROR(VLOOKUP(MYRANKS_H[[#This Row],[IDFANGRAPHS]],STEAMER_H[],COLUMN(STEAMER_H[HR]),FALSE),0)</f>
        <v>0</v>
      </c>
      <c r="N683" s="56">
        <f>IFERROR(VLOOKUP(MYRANKS_H[[#This Row],[IDFANGRAPHS]],STEAMER_H[],COLUMN(STEAMER_H[R]),FALSE),0)</f>
        <v>0</v>
      </c>
      <c r="O683" s="56">
        <f>IFERROR(VLOOKUP(MYRANKS_H[[#This Row],[IDFANGRAPHS]],STEAMER_H[],COLUMN(STEAMER_H[RBI]),FALSE),0)</f>
        <v>0</v>
      </c>
      <c r="P683" s="56">
        <f>IFERROR(VLOOKUP(MYRANKS_H[[#This Row],[IDFANGRAPHS]],STEAMER_H[],COLUMN(STEAMER_H[BB]),FALSE),0)</f>
        <v>0</v>
      </c>
      <c r="Q683" s="56">
        <f>IFERROR(VLOOKUP(MYRANKS_H[[#This Row],[IDFANGRAPHS]],STEAMER_H[],COLUMN(STEAMER_H[HBP]),FALSE),0)</f>
        <v>0</v>
      </c>
      <c r="R683" s="56">
        <f>IFERROR(VLOOKUP(MYRANKS_H[[#This Row],[IDFANGRAPHS]],STEAMER_H[],COLUMN(STEAMER_H[SO]),FALSE),0)</f>
        <v>0</v>
      </c>
      <c r="S683" s="56">
        <f>IFERROR(VLOOKUP(MYRANKS_H[[#This Row],[IDFANGRAPHS]],STEAMER_H[],COLUMN(STEAMER_H[SB]),FALSE),0)</f>
        <v>0</v>
      </c>
      <c r="T683" s="19">
        <f>IFERROR(MYRANKS_H[[#This Row],[H]]/MYRANKS_H[[#This Row],[AB]],0)</f>
        <v>0</v>
      </c>
      <c r="U683" s="19">
        <f>IFERROR((MYRANKS_H[[#This Row],[H]]+MYRANKS_H[[#This Row],[BB]]+MYRANKS_H[[#This Row],[HBP]])/(MYRANKS_H[[#This Row],[AB]]+MYRANKS_H[[#This Row],[BB]]+MYRANKS_H[[#This Row],[HBP]]),0)</f>
        <v>0</v>
      </c>
      <c r="V683" s="19">
        <f>IFERROR((MYRANKS_H[[#This Row],[H]]+MYRANKS_H[[#This Row],[2B]]+2*MYRANKS_H[[#This Row],[3B]]+3*MYRANKS_H[[#This Row],[HR]])/MYRANKS_H[[#This Row],[AB]],0)</f>
        <v>0</v>
      </c>
      <c r="W68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3" s="27">
        <f>VLOOKUP(MYRANKS_H[[#This Row],[POS]],REPLACEMENT_LEVEL[],3,FALSE)</f>
        <v>0</v>
      </c>
      <c r="Y683" s="27">
        <f>MYRANKS_H[[#This Row],[PROJ PTS]]-MYRANKS_H[[#This Row],[REPL LEVEL]]</f>
        <v>0</v>
      </c>
      <c r="Z683" s="27">
        <f>RANK(MYRANKS_H[[#This Row],[POINTS OVER REPL]],MYRANKS_H[POINTS OVER REPL])</f>
        <v>1</v>
      </c>
      <c r="AA683" s="29">
        <f>IF(MYRANKS_H[[#This Row],[RANK]]&lt;=TOTAL_HITTERS_DRAFTED,MYRANKS_H[[#This Row],[POINTS OVER REPL]],0)</f>
        <v>0</v>
      </c>
      <c r="AB683" s="35">
        <f>MYRANKS_H[[#This Row],[POINTS OVER REPL]]*DOLLAR_VALUE_PER_POINT+1</f>
        <v>1</v>
      </c>
      <c r="AC683" s="35"/>
      <c r="AD683" s="29">
        <f>IF(AND(MYRANKS_H[[#This Row],[RANK]]&lt;=(TOTAL_HITTERS_DRAFTED-HITTERS_BELOW_REPL_DRAFTED),MYRANKS_H[[#This Row],[$ACTUAL]]=""),MYRANKS_H[[#This Row],[POINTS OVER REPL]],0)</f>
        <v>0</v>
      </c>
      <c r="AE683" s="35">
        <f>IF(MYRANKS_H[[#This Row],[$ACTUAL]]="",MYRANKS_H[[#This Row],[POINTS OVER REPL]]*REMAINING_DOLLAR_VALUE_PER_POINT+1,0)</f>
        <v>1</v>
      </c>
    </row>
    <row r="684" spans="1:31" ht="15" customHeight="1" x14ac:dyDescent="0.25">
      <c r="A684" s="2" t="s">
        <v>13863</v>
      </c>
      <c r="B684" s="14" t="str">
        <f>VLOOKUP(MYRANKS_H[[#This Row],[PLAYERID]],PLAYERIDMAP2[],COLUMN(PLAYERIDMAP2[LASTNAME]),FALSE)</f>
        <v>Martinez</v>
      </c>
      <c r="C684" s="14" t="str">
        <f>VLOOKUP(MYRANKS_H[[#This Row],[PLAYERID]],PLAYERIDMAP2[],COLUMN(PLAYERIDMAP2[FIRSTNAME]),FALSE)</f>
        <v>Michael</v>
      </c>
      <c r="D684" s="14" t="str">
        <f>MYRANKS_H[[#This Row],[FNAME]]&amp;" "&amp;MYRANKS_H[[#This Row],[LNAME]]</f>
        <v>Michael Martinez</v>
      </c>
      <c r="E684" s="14" t="str">
        <f>VLOOKUP(MYRANKS_H[[#This Row],[PLAYERID]],PLAYERIDMAP2[],COLUMN(PLAYERIDMAP2[TEAM]),FALSE)</f>
        <v>PHI</v>
      </c>
      <c r="F684" s="14" t="str">
        <f>VLOOKUP(MYRANKS_H[[#This Row],[PLAYERID]],PLAYERIDMAP2[],COLUMN(PLAYERIDMAP2[POS]),FALSE)</f>
        <v>OF</v>
      </c>
      <c r="G684" s="14">
        <f>IFERROR(VALUE(VLOOKUP(MYRANKS_H[[#This Row],[PLAYERID]],PLAYERIDMAP2[],COLUMN(PLAYERIDMAP2[IDFANGRAPHS]),FALSE)),VLOOKUP(MYRANKS_H[[#This Row],[PLAYERID]],PLAYERIDMAP2[],COLUMN(PLAYERIDMAP2[IDFANGRAPHS]),FALSE))</f>
        <v>7358</v>
      </c>
      <c r="H684" s="56">
        <f>IFERROR(VLOOKUP(MYRANKS_H[[#This Row],[IDFANGRAPHS]],STEAMER_H[],COLUMN(STEAMER_H[PA]),FALSE),0)</f>
        <v>1</v>
      </c>
      <c r="I684" s="56">
        <f>IFERROR(VLOOKUP(MYRANKS_H[[#This Row],[IDFANGRAPHS]],STEAMER_H[],COLUMN(STEAMER_H[AB]),FALSE),0)</f>
        <v>1</v>
      </c>
      <c r="J684" s="56">
        <f>IFERROR(VLOOKUP(MYRANKS_H[[#This Row],[IDFANGRAPHS]],STEAMER_H[],COLUMN(STEAMER_H[H]),FALSE),0)</f>
        <v>0</v>
      </c>
      <c r="K684" s="56">
        <f>IFERROR(VLOOKUP(MYRANKS_H[[#This Row],[IDFANGRAPHS]],STEAMER_H[],COLUMN(STEAMER_H[2B]),FALSE),0)</f>
        <v>0</v>
      </c>
      <c r="L684" s="56">
        <f>IFERROR(VLOOKUP(MYRANKS_H[[#This Row],[IDFANGRAPHS]],STEAMER_H[],COLUMN(STEAMER_H[3B]),FALSE),0)</f>
        <v>0</v>
      </c>
      <c r="M684" s="56">
        <f>IFERROR(VLOOKUP(MYRANKS_H[[#This Row],[IDFANGRAPHS]],STEAMER_H[],COLUMN(STEAMER_H[HR]),FALSE),0)</f>
        <v>0</v>
      </c>
      <c r="N684" s="56">
        <f>IFERROR(VLOOKUP(MYRANKS_H[[#This Row],[IDFANGRAPHS]],STEAMER_H[],COLUMN(STEAMER_H[R]),FALSE),0)</f>
        <v>0</v>
      </c>
      <c r="O684" s="56">
        <f>IFERROR(VLOOKUP(MYRANKS_H[[#This Row],[IDFANGRAPHS]],STEAMER_H[],COLUMN(STEAMER_H[RBI]),FALSE),0)</f>
        <v>0</v>
      </c>
      <c r="P684" s="56">
        <f>IFERROR(VLOOKUP(MYRANKS_H[[#This Row],[IDFANGRAPHS]],STEAMER_H[],COLUMN(STEAMER_H[BB]),FALSE),0)</f>
        <v>0</v>
      </c>
      <c r="Q684" s="56">
        <f>IFERROR(VLOOKUP(MYRANKS_H[[#This Row],[IDFANGRAPHS]],STEAMER_H[],COLUMN(STEAMER_H[HBP]),FALSE),0)</f>
        <v>0</v>
      </c>
      <c r="R684" s="56">
        <f>IFERROR(VLOOKUP(MYRANKS_H[[#This Row],[IDFANGRAPHS]],STEAMER_H[],COLUMN(STEAMER_H[SO]),FALSE),0)</f>
        <v>0</v>
      </c>
      <c r="S684" s="56">
        <f>IFERROR(VLOOKUP(MYRANKS_H[[#This Row],[IDFANGRAPHS]],STEAMER_H[],COLUMN(STEAMER_H[SB]),FALSE),0)</f>
        <v>0</v>
      </c>
      <c r="T684" s="19">
        <f>IFERROR(MYRANKS_H[[#This Row],[H]]/MYRANKS_H[[#This Row],[AB]],0)</f>
        <v>0</v>
      </c>
      <c r="U684" s="19">
        <f>IFERROR((MYRANKS_H[[#This Row],[H]]+MYRANKS_H[[#This Row],[BB]]+MYRANKS_H[[#This Row],[HBP]])/(MYRANKS_H[[#This Row],[AB]]+MYRANKS_H[[#This Row],[BB]]+MYRANKS_H[[#This Row],[HBP]]),0)</f>
        <v>0</v>
      </c>
      <c r="V684" s="19">
        <f>IFERROR((MYRANKS_H[[#This Row],[H]]+MYRANKS_H[[#This Row],[2B]]+2*MYRANKS_H[[#This Row],[3B]]+3*MYRANKS_H[[#This Row],[HR]])/MYRANKS_H[[#This Row],[AB]],0)</f>
        <v>0</v>
      </c>
      <c r="W68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4" s="27">
        <f>VLOOKUP(MYRANKS_H[[#This Row],[POS]],REPLACEMENT_LEVEL[],3,FALSE)</f>
        <v>0</v>
      </c>
      <c r="Y684" s="27">
        <f>MYRANKS_H[[#This Row],[PROJ PTS]]-MYRANKS_H[[#This Row],[REPL LEVEL]]</f>
        <v>0</v>
      </c>
      <c r="Z684" s="27">
        <f>RANK(MYRANKS_H[[#This Row],[POINTS OVER REPL]],MYRANKS_H[POINTS OVER REPL])</f>
        <v>1</v>
      </c>
      <c r="AA684" s="29">
        <f>IF(MYRANKS_H[[#This Row],[RANK]]&lt;=TOTAL_HITTERS_DRAFTED,MYRANKS_H[[#This Row],[POINTS OVER REPL]],0)</f>
        <v>0</v>
      </c>
      <c r="AB684" s="35">
        <f>MYRANKS_H[[#This Row],[POINTS OVER REPL]]*DOLLAR_VALUE_PER_POINT+1</f>
        <v>1</v>
      </c>
      <c r="AC684" s="35"/>
      <c r="AD684" s="29">
        <f>IF(AND(MYRANKS_H[[#This Row],[RANK]]&lt;=(TOTAL_HITTERS_DRAFTED-HITTERS_BELOW_REPL_DRAFTED),MYRANKS_H[[#This Row],[$ACTUAL]]=""),MYRANKS_H[[#This Row],[POINTS OVER REPL]],0)</f>
        <v>0</v>
      </c>
      <c r="AE684" s="35">
        <f>IF(MYRANKS_H[[#This Row],[$ACTUAL]]="",MYRANKS_H[[#This Row],[POINTS OVER REPL]]*REMAINING_DOLLAR_VALUE_PER_POINT+1,0)</f>
        <v>1</v>
      </c>
    </row>
    <row r="685" spans="1:31" ht="15" customHeight="1" x14ac:dyDescent="0.25">
      <c r="A685" s="2" t="s">
        <v>13885</v>
      </c>
      <c r="B685" s="14" t="str">
        <f>VLOOKUP(MYRANKS_H[[#This Row],[PLAYERID]],PLAYERIDMAP2[],COLUMN(PLAYERIDMAP2[LASTNAME]),FALSE)</f>
        <v>Mastroianni</v>
      </c>
      <c r="C685" s="14" t="str">
        <f>VLOOKUP(MYRANKS_H[[#This Row],[PLAYERID]],PLAYERIDMAP2[],COLUMN(PLAYERIDMAP2[FIRSTNAME]),FALSE)</f>
        <v>Darin</v>
      </c>
      <c r="D685" s="14" t="str">
        <f>MYRANKS_H[[#This Row],[FNAME]]&amp;" "&amp;MYRANKS_H[[#This Row],[LNAME]]</f>
        <v>Darin Mastroianni</v>
      </c>
      <c r="E685" s="14" t="str">
        <f>VLOOKUP(MYRANKS_H[[#This Row],[PLAYERID]],PLAYERIDMAP2[],COLUMN(PLAYERIDMAP2[TEAM]),FALSE)</f>
        <v>PHI</v>
      </c>
      <c r="F685" s="14" t="str">
        <f>VLOOKUP(MYRANKS_H[[#This Row],[PLAYERID]],PLAYERIDMAP2[],COLUMN(PLAYERIDMAP2[POS]),FALSE)</f>
        <v>OF</v>
      </c>
      <c r="G685" s="14">
        <f>IFERROR(VALUE(VLOOKUP(MYRANKS_H[[#This Row],[PLAYERID]],PLAYERIDMAP2[],COLUMN(PLAYERIDMAP2[IDFANGRAPHS]),FALSE)),VLOOKUP(MYRANKS_H[[#This Row],[PLAYERID]],PLAYERIDMAP2[],COLUMN(PLAYERIDMAP2[IDFANGRAPHS]),FALSE))</f>
        <v>7316</v>
      </c>
      <c r="H685" s="56">
        <f>IFERROR(VLOOKUP(MYRANKS_H[[#This Row],[IDFANGRAPHS]],STEAMER_H[],COLUMN(STEAMER_H[PA]),FALSE),0)</f>
        <v>1</v>
      </c>
      <c r="I685" s="56">
        <f>IFERROR(VLOOKUP(MYRANKS_H[[#This Row],[IDFANGRAPHS]],STEAMER_H[],COLUMN(STEAMER_H[AB]),FALSE),0)</f>
        <v>1</v>
      </c>
      <c r="J685" s="56">
        <f>IFERROR(VLOOKUP(MYRANKS_H[[#This Row],[IDFANGRAPHS]],STEAMER_H[],COLUMN(STEAMER_H[H]),FALSE),0)</f>
        <v>0</v>
      </c>
      <c r="K685" s="56">
        <f>IFERROR(VLOOKUP(MYRANKS_H[[#This Row],[IDFANGRAPHS]],STEAMER_H[],COLUMN(STEAMER_H[2B]),FALSE),0)</f>
        <v>0</v>
      </c>
      <c r="L685" s="56">
        <f>IFERROR(VLOOKUP(MYRANKS_H[[#This Row],[IDFANGRAPHS]],STEAMER_H[],COLUMN(STEAMER_H[3B]),FALSE),0)</f>
        <v>0</v>
      </c>
      <c r="M685" s="56">
        <f>IFERROR(VLOOKUP(MYRANKS_H[[#This Row],[IDFANGRAPHS]],STEAMER_H[],COLUMN(STEAMER_H[HR]),FALSE),0)</f>
        <v>0</v>
      </c>
      <c r="N685" s="56">
        <f>IFERROR(VLOOKUP(MYRANKS_H[[#This Row],[IDFANGRAPHS]],STEAMER_H[],COLUMN(STEAMER_H[R]),FALSE),0)</f>
        <v>0</v>
      </c>
      <c r="O685" s="56">
        <f>IFERROR(VLOOKUP(MYRANKS_H[[#This Row],[IDFANGRAPHS]],STEAMER_H[],COLUMN(STEAMER_H[RBI]),FALSE),0)</f>
        <v>0</v>
      </c>
      <c r="P685" s="56">
        <f>IFERROR(VLOOKUP(MYRANKS_H[[#This Row],[IDFANGRAPHS]],STEAMER_H[],COLUMN(STEAMER_H[BB]),FALSE),0)</f>
        <v>0</v>
      </c>
      <c r="Q685" s="56">
        <f>IFERROR(VLOOKUP(MYRANKS_H[[#This Row],[IDFANGRAPHS]],STEAMER_H[],COLUMN(STEAMER_H[HBP]),FALSE),0)</f>
        <v>0</v>
      </c>
      <c r="R685" s="56">
        <f>IFERROR(VLOOKUP(MYRANKS_H[[#This Row],[IDFANGRAPHS]],STEAMER_H[],COLUMN(STEAMER_H[SO]),FALSE),0)</f>
        <v>0</v>
      </c>
      <c r="S685" s="56">
        <f>IFERROR(VLOOKUP(MYRANKS_H[[#This Row],[IDFANGRAPHS]],STEAMER_H[],COLUMN(STEAMER_H[SB]),FALSE),0)</f>
        <v>0</v>
      </c>
      <c r="T685" s="19">
        <f>IFERROR(MYRANKS_H[[#This Row],[H]]/MYRANKS_H[[#This Row],[AB]],0)</f>
        <v>0</v>
      </c>
      <c r="U685" s="19">
        <f>IFERROR((MYRANKS_H[[#This Row],[H]]+MYRANKS_H[[#This Row],[BB]]+MYRANKS_H[[#This Row],[HBP]])/(MYRANKS_H[[#This Row],[AB]]+MYRANKS_H[[#This Row],[BB]]+MYRANKS_H[[#This Row],[HBP]]),0)</f>
        <v>0</v>
      </c>
      <c r="V685" s="19">
        <f>IFERROR((MYRANKS_H[[#This Row],[H]]+MYRANKS_H[[#This Row],[2B]]+2*MYRANKS_H[[#This Row],[3B]]+3*MYRANKS_H[[#This Row],[HR]])/MYRANKS_H[[#This Row],[AB]],0)</f>
        <v>0</v>
      </c>
      <c r="W68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5" s="27">
        <f>VLOOKUP(MYRANKS_H[[#This Row],[POS]],REPLACEMENT_LEVEL[],3,FALSE)</f>
        <v>0</v>
      </c>
      <c r="Y685" s="27">
        <f>MYRANKS_H[[#This Row],[PROJ PTS]]-MYRANKS_H[[#This Row],[REPL LEVEL]]</f>
        <v>0</v>
      </c>
      <c r="Z685" s="27">
        <f>RANK(MYRANKS_H[[#This Row],[POINTS OVER REPL]],MYRANKS_H[POINTS OVER REPL])</f>
        <v>1</v>
      </c>
      <c r="AA685" s="29">
        <f>IF(MYRANKS_H[[#This Row],[RANK]]&lt;=TOTAL_HITTERS_DRAFTED,MYRANKS_H[[#This Row],[POINTS OVER REPL]],0)</f>
        <v>0</v>
      </c>
      <c r="AB685" s="35">
        <f>MYRANKS_H[[#This Row],[POINTS OVER REPL]]*DOLLAR_VALUE_PER_POINT+1</f>
        <v>1</v>
      </c>
      <c r="AC685" s="35"/>
      <c r="AD685" s="29">
        <f>IF(AND(MYRANKS_H[[#This Row],[RANK]]&lt;=(TOTAL_HITTERS_DRAFTED-HITTERS_BELOW_REPL_DRAFTED),MYRANKS_H[[#This Row],[$ACTUAL]]=""),MYRANKS_H[[#This Row],[POINTS OVER REPL]],0)</f>
        <v>0</v>
      </c>
      <c r="AE685" s="35">
        <f>IF(MYRANKS_H[[#This Row],[$ACTUAL]]="",MYRANKS_H[[#This Row],[POINTS OVER REPL]]*REMAINING_DOLLAR_VALUE_PER_POINT+1,0)</f>
        <v>1</v>
      </c>
    </row>
    <row r="686" spans="1:31" ht="15" customHeight="1" x14ac:dyDescent="0.25">
      <c r="A686" s="2" t="s">
        <v>13889</v>
      </c>
      <c r="B686" s="14" t="str">
        <f>VLOOKUP(MYRANKS_H[[#This Row],[PLAYERID]],PLAYERIDMAP2[],COLUMN(PLAYERIDMAP2[LASTNAME]),FALSE)</f>
        <v>Mather</v>
      </c>
      <c r="C686" s="14" t="str">
        <f>VLOOKUP(MYRANKS_H[[#This Row],[PLAYERID]],PLAYERIDMAP2[],COLUMN(PLAYERIDMAP2[FIRSTNAME]),FALSE)</f>
        <v>Joe</v>
      </c>
      <c r="D686" s="14" t="str">
        <f>MYRANKS_H[[#This Row],[FNAME]]&amp;" "&amp;MYRANKS_H[[#This Row],[LNAME]]</f>
        <v>Joe Mather</v>
      </c>
      <c r="E686" s="14" t="str">
        <f>VLOOKUP(MYRANKS_H[[#This Row],[PLAYERID]],PLAYERIDMAP2[],COLUMN(PLAYERIDMAP2[TEAM]),FALSE)</f>
        <v>CHC</v>
      </c>
      <c r="F686" s="14" t="str">
        <f>VLOOKUP(MYRANKS_H[[#This Row],[PLAYERID]],PLAYERIDMAP2[],COLUMN(PLAYERIDMAP2[POS]),FALSE)</f>
        <v>OF</v>
      </c>
      <c r="G686" s="14">
        <f>IFERROR(VALUE(VLOOKUP(MYRANKS_H[[#This Row],[PLAYERID]],PLAYERIDMAP2[],COLUMN(PLAYERIDMAP2[IDFANGRAPHS]),FALSE)),VLOOKUP(MYRANKS_H[[#This Row],[PLAYERID]],PLAYERIDMAP2[],COLUMN(PLAYERIDMAP2[IDFANGRAPHS]),FALSE))</f>
        <v>3714</v>
      </c>
      <c r="H686" s="56">
        <f>IFERROR(VLOOKUP(MYRANKS_H[[#This Row],[IDFANGRAPHS]],STEAMER_H[],COLUMN(STEAMER_H[PA]),FALSE),0)</f>
        <v>0</v>
      </c>
      <c r="I686" s="56">
        <f>IFERROR(VLOOKUP(MYRANKS_H[[#This Row],[IDFANGRAPHS]],STEAMER_H[],COLUMN(STEAMER_H[AB]),FALSE),0)</f>
        <v>0</v>
      </c>
      <c r="J686" s="56">
        <f>IFERROR(VLOOKUP(MYRANKS_H[[#This Row],[IDFANGRAPHS]],STEAMER_H[],COLUMN(STEAMER_H[H]),FALSE),0)</f>
        <v>0</v>
      </c>
      <c r="K686" s="56">
        <f>IFERROR(VLOOKUP(MYRANKS_H[[#This Row],[IDFANGRAPHS]],STEAMER_H[],COLUMN(STEAMER_H[2B]),FALSE),0)</f>
        <v>0</v>
      </c>
      <c r="L686" s="56">
        <f>IFERROR(VLOOKUP(MYRANKS_H[[#This Row],[IDFANGRAPHS]],STEAMER_H[],COLUMN(STEAMER_H[3B]),FALSE),0)</f>
        <v>0</v>
      </c>
      <c r="M686" s="56">
        <f>IFERROR(VLOOKUP(MYRANKS_H[[#This Row],[IDFANGRAPHS]],STEAMER_H[],COLUMN(STEAMER_H[HR]),FALSE),0)</f>
        <v>0</v>
      </c>
      <c r="N686" s="56">
        <f>IFERROR(VLOOKUP(MYRANKS_H[[#This Row],[IDFANGRAPHS]],STEAMER_H[],COLUMN(STEAMER_H[R]),FALSE),0)</f>
        <v>0</v>
      </c>
      <c r="O686" s="56">
        <f>IFERROR(VLOOKUP(MYRANKS_H[[#This Row],[IDFANGRAPHS]],STEAMER_H[],COLUMN(STEAMER_H[RBI]),FALSE),0)</f>
        <v>0</v>
      </c>
      <c r="P686" s="56">
        <f>IFERROR(VLOOKUP(MYRANKS_H[[#This Row],[IDFANGRAPHS]],STEAMER_H[],COLUMN(STEAMER_H[BB]),FALSE),0)</f>
        <v>0</v>
      </c>
      <c r="Q686" s="56">
        <f>IFERROR(VLOOKUP(MYRANKS_H[[#This Row],[IDFANGRAPHS]],STEAMER_H[],COLUMN(STEAMER_H[HBP]),FALSE),0)</f>
        <v>0</v>
      </c>
      <c r="R686" s="56">
        <f>IFERROR(VLOOKUP(MYRANKS_H[[#This Row],[IDFANGRAPHS]],STEAMER_H[],COLUMN(STEAMER_H[SO]),FALSE),0)</f>
        <v>0</v>
      </c>
      <c r="S686" s="56">
        <f>IFERROR(VLOOKUP(MYRANKS_H[[#This Row],[IDFANGRAPHS]],STEAMER_H[],COLUMN(STEAMER_H[SB]),FALSE),0)</f>
        <v>0</v>
      </c>
      <c r="T686" s="19">
        <f>IFERROR(MYRANKS_H[[#This Row],[H]]/MYRANKS_H[[#This Row],[AB]],0)</f>
        <v>0</v>
      </c>
      <c r="U686" s="19">
        <f>IFERROR((MYRANKS_H[[#This Row],[H]]+MYRANKS_H[[#This Row],[BB]]+MYRANKS_H[[#This Row],[HBP]])/(MYRANKS_H[[#This Row],[AB]]+MYRANKS_H[[#This Row],[BB]]+MYRANKS_H[[#This Row],[HBP]]),0)</f>
        <v>0</v>
      </c>
      <c r="V686" s="19">
        <f>IFERROR((MYRANKS_H[[#This Row],[H]]+MYRANKS_H[[#This Row],[2B]]+2*MYRANKS_H[[#This Row],[3B]]+3*MYRANKS_H[[#This Row],[HR]])/MYRANKS_H[[#This Row],[AB]],0)</f>
        <v>0</v>
      </c>
      <c r="W68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6" s="27">
        <f>VLOOKUP(MYRANKS_H[[#This Row],[POS]],REPLACEMENT_LEVEL[],3,FALSE)</f>
        <v>0</v>
      </c>
      <c r="Y686" s="27">
        <f>MYRANKS_H[[#This Row],[PROJ PTS]]-MYRANKS_H[[#This Row],[REPL LEVEL]]</f>
        <v>0</v>
      </c>
      <c r="Z686" s="27">
        <f>RANK(MYRANKS_H[[#This Row],[POINTS OVER REPL]],MYRANKS_H[POINTS OVER REPL])</f>
        <v>1</v>
      </c>
      <c r="AA686" s="29">
        <f>IF(MYRANKS_H[[#This Row],[RANK]]&lt;=TOTAL_HITTERS_DRAFTED,MYRANKS_H[[#This Row],[POINTS OVER REPL]],0)</f>
        <v>0</v>
      </c>
      <c r="AB686" s="35">
        <f>MYRANKS_H[[#This Row],[POINTS OVER REPL]]*DOLLAR_VALUE_PER_POINT+1</f>
        <v>1</v>
      </c>
      <c r="AC686" s="35"/>
      <c r="AD686" s="29">
        <f>IF(AND(MYRANKS_H[[#This Row],[RANK]]&lt;=(TOTAL_HITTERS_DRAFTED-HITTERS_BELOW_REPL_DRAFTED),MYRANKS_H[[#This Row],[$ACTUAL]]=""),MYRANKS_H[[#This Row],[POINTS OVER REPL]],0)</f>
        <v>0</v>
      </c>
      <c r="AE686" s="35">
        <f>IF(MYRANKS_H[[#This Row],[$ACTUAL]]="",MYRANKS_H[[#This Row],[POINTS OVER REPL]]*REMAINING_DOLLAR_VALUE_PER_POINT+1,0)</f>
        <v>1</v>
      </c>
    </row>
    <row r="687" spans="1:31" ht="15" customHeight="1" x14ac:dyDescent="0.25">
      <c r="A687" s="7" t="s">
        <v>13900</v>
      </c>
      <c r="B687" s="14" t="str">
        <f>VLOOKUP(MYRANKS_H[[#This Row],[PLAYERID]],PLAYERIDMAP2[],COLUMN(PLAYERIDMAP2[LASTNAME]),FALSE)</f>
        <v>Matsui</v>
      </c>
      <c r="C687" s="14" t="str">
        <f>VLOOKUP(MYRANKS_H[[#This Row],[PLAYERID]],PLAYERIDMAP2[],COLUMN(PLAYERIDMAP2[FIRSTNAME]),FALSE)</f>
        <v>Hideki</v>
      </c>
      <c r="D687" s="14" t="str">
        <f>MYRANKS_H[[#This Row],[FNAME]]&amp;" "&amp;MYRANKS_H[[#This Row],[LNAME]]</f>
        <v>Hideki Matsui</v>
      </c>
      <c r="E687" s="14" t="str">
        <f>VLOOKUP(MYRANKS_H[[#This Row],[PLAYERID]],PLAYERIDMAP2[],COLUMN(PLAYERIDMAP2[TEAM]),FALSE)</f>
        <v>N/A</v>
      </c>
      <c r="F687" s="14" t="str">
        <f>VLOOKUP(MYRANKS_H[[#This Row],[PLAYERID]],PLAYERIDMAP2[],COLUMN(PLAYERIDMAP2[POS]),FALSE)</f>
        <v>OF</v>
      </c>
      <c r="G687" s="14">
        <f>IFERROR(VALUE(VLOOKUP(MYRANKS_H[[#This Row],[PLAYERID]],PLAYERIDMAP2[],COLUMN(PLAYERIDMAP2[IDFANGRAPHS]),FALSE)),VLOOKUP(MYRANKS_H[[#This Row],[PLAYERID]],PLAYERIDMAP2[],COLUMN(PLAYERIDMAP2[IDFANGRAPHS]),FALSE))</f>
        <v>1659</v>
      </c>
      <c r="H687" s="56">
        <f>IFERROR(VLOOKUP(MYRANKS_H[[#This Row],[IDFANGRAPHS]],STEAMER_H[],COLUMN(STEAMER_H[PA]),FALSE),0)</f>
        <v>0</v>
      </c>
      <c r="I687" s="56">
        <f>IFERROR(VLOOKUP(MYRANKS_H[[#This Row],[IDFANGRAPHS]],STEAMER_H[],COLUMN(STEAMER_H[AB]),FALSE),0)</f>
        <v>0</v>
      </c>
      <c r="J687" s="56">
        <f>IFERROR(VLOOKUP(MYRANKS_H[[#This Row],[IDFANGRAPHS]],STEAMER_H[],COLUMN(STEAMER_H[H]),FALSE),0)</f>
        <v>0</v>
      </c>
      <c r="K687" s="56">
        <f>IFERROR(VLOOKUP(MYRANKS_H[[#This Row],[IDFANGRAPHS]],STEAMER_H[],COLUMN(STEAMER_H[2B]),FALSE),0)</f>
        <v>0</v>
      </c>
      <c r="L687" s="56">
        <f>IFERROR(VLOOKUP(MYRANKS_H[[#This Row],[IDFANGRAPHS]],STEAMER_H[],COLUMN(STEAMER_H[3B]),FALSE),0)</f>
        <v>0</v>
      </c>
      <c r="M687" s="56">
        <f>IFERROR(VLOOKUP(MYRANKS_H[[#This Row],[IDFANGRAPHS]],STEAMER_H[],COLUMN(STEAMER_H[HR]),FALSE),0)</f>
        <v>0</v>
      </c>
      <c r="N687" s="56">
        <f>IFERROR(VLOOKUP(MYRANKS_H[[#This Row],[IDFANGRAPHS]],STEAMER_H[],COLUMN(STEAMER_H[R]),FALSE),0)</f>
        <v>0</v>
      </c>
      <c r="O687" s="56">
        <f>IFERROR(VLOOKUP(MYRANKS_H[[#This Row],[IDFANGRAPHS]],STEAMER_H[],COLUMN(STEAMER_H[RBI]),FALSE),0)</f>
        <v>0</v>
      </c>
      <c r="P687" s="56">
        <f>IFERROR(VLOOKUP(MYRANKS_H[[#This Row],[IDFANGRAPHS]],STEAMER_H[],COLUMN(STEAMER_H[BB]),FALSE),0)</f>
        <v>0</v>
      </c>
      <c r="Q687" s="56">
        <f>IFERROR(VLOOKUP(MYRANKS_H[[#This Row],[IDFANGRAPHS]],STEAMER_H[],COLUMN(STEAMER_H[HBP]),FALSE),0)</f>
        <v>0</v>
      </c>
      <c r="R687" s="56">
        <f>IFERROR(VLOOKUP(MYRANKS_H[[#This Row],[IDFANGRAPHS]],STEAMER_H[],COLUMN(STEAMER_H[SO]),FALSE),0)</f>
        <v>0</v>
      </c>
      <c r="S687" s="56">
        <f>IFERROR(VLOOKUP(MYRANKS_H[[#This Row],[IDFANGRAPHS]],STEAMER_H[],COLUMN(STEAMER_H[SB]),FALSE),0)</f>
        <v>0</v>
      </c>
      <c r="T687" s="19">
        <f>IFERROR(MYRANKS_H[[#This Row],[H]]/MYRANKS_H[[#This Row],[AB]],0)</f>
        <v>0</v>
      </c>
      <c r="U687" s="19">
        <f>IFERROR((MYRANKS_H[[#This Row],[H]]+MYRANKS_H[[#This Row],[BB]]+MYRANKS_H[[#This Row],[HBP]])/(MYRANKS_H[[#This Row],[AB]]+MYRANKS_H[[#This Row],[BB]]+MYRANKS_H[[#This Row],[HBP]]),0)</f>
        <v>0</v>
      </c>
      <c r="V687" s="19">
        <f>IFERROR((MYRANKS_H[[#This Row],[H]]+MYRANKS_H[[#This Row],[2B]]+2*MYRANKS_H[[#This Row],[3B]]+3*MYRANKS_H[[#This Row],[HR]])/MYRANKS_H[[#This Row],[AB]],0)</f>
        <v>0</v>
      </c>
      <c r="W68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7" s="27">
        <f>VLOOKUP(MYRANKS_H[[#This Row],[POS]],REPLACEMENT_LEVEL[],3,FALSE)</f>
        <v>0</v>
      </c>
      <c r="Y687" s="27">
        <f>MYRANKS_H[[#This Row],[PROJ PTS]]-MYRANKS_H[[#This Row],[REPL LEVEL]]</f>
        <v>0</v>
      </c>
      <c r="Z687" s="27">
        <f>RANK(MYRANKS_H[[#This Row],[POINTS OVER REPL]],MYRANKS_H[POINTS OVER REPL])</f>
        <v>1</v>
      </c>
      <c r="AA687" s="29">
        <f>IF(MYRANKS_H[[#This Row],[RANK]]&lt;=TOTAL_HITTERS_DRAFTED,MYRANKS_H[[#This Row],[POINTS OVER REPL]],0)</f>
        <v>0</v>
      </c>
      <c r="AB687" s="35">
        <f>MYRANKS_H[[#This Row],[POINTS OVER REPL]]*DOLLAR_VALUE_PER_POINT+1</f>
        <v>1</v>
      </c>
      <c r="AC687" s="35"/>
      <c r="AD687" s="29">
        <f>IF(AND(MYRANKS_H[[#This Row],[RANK]]&lt;=(TOTAL_HITTERS_DRAFTED-HITTERS_BELOW_REPL_DRAFTED),MYRANKS_H[[#This Row],[$ACTUAL]]=""),MYRANKS_H[[#This Row],[POINTS OVER REPL]],0)</f>
        <v>0</v>
      </c>
      <c r="AE687" s="35">
        <f>IF(MYRANKS_H[[#This Row],[$ACTUAL]]="",MYRANKS_H[[#This Row],[POINTS OVER REPL]]*REMAINING_DOLLAR_VALUE_PER_POINT+1,0)</f>
        <v>1</v>
      </c>
    </row>
    <row r="688" spans="1:31" ht="15" customHeight="1" x14ac:dyDescent="0.25">
      <c r="A688" s="7" t="s">
        <v>13903</v>
      </c>
      <c r="B688" s="14" t="str">
        <f>VLOOKUP(MYRANKS_H[[#This Row],[PLAYERID]],PLAYERIDMAP2[],COLUMN(PLAYERIDMAP2[LASTNAME]),FALSE)</f>
        <v>Matsui</v>
      </c>
      <c r="C688" s="14" t="str">
        <f>VLOOKUP(MYRANKS_H[[#This Row],[PLAYERID]],PLAYERIDMAP2[],COLUMN(PLAYERIDMAP2[FIRSTNAME]),FALSE)</f>
        <v>Kazuo</v>
      </c>
      <c r="D688" s="14" t="str">
        <f>MYRANKS_H[[#This Row],[FNAME]]&amp;" "&amp;MYRANKS_H[[#This Row],[LNAME]]</f>
        <v>Kazuo Matsui</v>
      </c>
      <c r="E688" s="14" t="str">
        <f>VLOOKUP(MYRANKS_H[[#This Row],[PLAYERID]],PLAYERIDMAP2[],COLUMN(PLAYERIDMAP2[TEAM]),FALSE)</f>
        <v>N/A</v>
      </c>
      <c r="F688" s="14" t="str">
        <f>VLOOKUP(MYRANKS_H[[#This Row],[PLAYERID]],PLAYERIDMAP2[],COLUMN(PLAYERIDMAP2[POS]),FALSE)</f>
        <v>2B</v>
      </c>
      <c r="G688" s="14">
        <f>IFERROR(VALUE(VLOOKUP(MYRANKS_H[[#This Row],[PLAYERID]],PLAYERIDMAP2[],COLUMN(PLAYERIDMAP2[IDFANGRAPHS]),FALSE)),VLOOKUP(MYRANKS_H[[#This Row],[PLAYERID]],PLAYERIDMAP2[],COLUMN(PLAYERIDMAP2[IDFANGRAPHS]),FALSE))</f>
        <v>1854</v>
      </c>
      <c r="H688" s="56">
        <f>IFERROR(VLOOKUP(MYRANKS_H[[#This Row],[IDFANGRAPHS]],STEAMER_H[],COLUMN(STEAMER_H[PA]),FALSE),0)</f>
        <v>0</v>
      </c>
      <c r="I688" s="56">
        <f>IFERROR(VLOOKUP(MYRANKS_H[[#This Row],[IDFANGRAPHS]],STEAMER_H[],COLUMN(STEAMER_H[AB]),FALSE),0)</f>
        <v>0</v>
      </c>
      <c r="J688" s="56">
        <f>IFERROR(VLOOKUP(MYRANKS_H[[#This Row],[IDFANGRAPHS]],STEAMER_H[],COLUMN(STEAMER_H[H]),FALSE),0)</f>
        <v>0</v>
      </c>
      <c r="K688" s="56">
        <f>IFERROR(VLOOKUP(MYRANKS_H[[#This Row],[IDFANGRAPHS]],STEAMER_H[],COLUMN(STEAMER_H[2B]),FALSE),0)</f>
        <v>0</v>
      </c>
      <c r="L688" s="56">
        <f>IFERROR(VLOOKUP(MYRANKS_H[[#This Row],[IDFANGRAPHS]],STEAMER_H[],COLUMN(STEAMER_H[3B]),FALSE),0)</f>
        <v>0</v>
      </c>
      <c r="M688" s="56">
        <f>IFERROR(VLOOKUP(MYRANKS_H[[#This Row],[IDFANGRAPHS]],STEAMER_H[],COLUMN(STEAMER_H[HR]),FALSE),0)</f>
        <v>0</v>
      </c>
      <c r="N688" s="56">
        <f>IFERROR(VLOOKUP(MYRANKS_H[[#This Row],[IDFANGRAPHS]],STEAMER_H[],COLUMN(STEAMER_H[R]),FALSE),0)</f>
        <v>0</v>
      </c>
      <c r="O688" s="56">
        <f>IFERROR(VLOOKUP(MYRANKS_H[[#This Row],[IDFANGRAPHS]],STEAMER_H[],COLUMN(STEAMER_H[RBI]),FALSE),0)</f>
        <v>0</v>
      </c>
      <c r="P688" s="56">
        <f>IFERROR(VLOOKUP(MYRANKS_H[[#This Row],[IDFANGRAPHS]],STEAMER_H[],COLUMN(STEAMER_H[BB]),FALSE),0)</f>
        <v>0</v>
      </c>
      <c r="Q688" s="56">
        <f>IFERROR(VLOOKUP(MYRANKS_H[[#This Row],[IDFANGRAPHS]],STEAMER_H[],COLUMN(STEAMER_H[HBP]),FALSE),0)</f>
        <v>0</v>
      </c>
      <c r="R688" s="56">
        <f>IFERROR(VLOOKUP(MYRANKS_H[[#This Row],[IDFANGRAPHS]],STEAMER_H[],COLUMN(STEAMER_H[SO]),FALSE),0)</f>
        <v>0</v>
      </c>
      <c r="S688" s="56">
        <f>IFERROR(VLOOKUP(MYRANKS_H[[#This Row],[IDFANGRAPHS]],STEAMER_H[],COLUMN(STEAMER_H[SB]),FALSE),0)</f>
        <v>0</v>
      </c>
      <c r="T688" s="19">
        <f>IFERROR(MYRANKS_H[[#This Row],[H]]/MYRANKS_H[[#This Row],[AB]],0)</f>
        <v>0</v>
      </c>
      <c r="U688" s="19">
        <f>IFERROR((MYRANKS_H[[#This Row],[H]]+MYRANKS_H[[#This Row],[BB]]+MYRANKS_H[[#This Row],[HBP]])/(MYRANKS_H[[#This Row],[AB]]+MYRANKS_H[[#This Row],[BB]]+MYRANKS_H[[#This Row],[HBP]]),0)</f>
        <v>0</v>
      </c>
      <c r="V688" s="19">
        <f>IFERROR((MYRANKS_H[[#This Row],[H]]+MYRANKS_H[[#This Row],[2B]]+2*MYRANKS_H[[#This Row],[3B]]+3*MYRANKS_H[[#This Row],[HR]])/MYRANKS_H[[#This Row],[AB]],0)</f>
        <v>0</v>
      </c>
      <c r="W68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8" s="27">
        <f>VLOOKUP(MYRANKS_H[[#This Row],[POS]],REPLACEMENT_LEVEL[],3,FALSE)</f>
        <v>0</v>
      </c>
      <c r="Y688" s="27">
        <f>MYRANKS_H[[#This Row],[PROJ PTS]]-MYRANKS_H[[#This Row],[REPL LEVEL]]</f>
        <v>0</v>
      </c>
      <c r="Z688" s="27">
        <f>RANK(MYRANKS_H[[#This Row],[POINTS OVER REPL]],MYRANKS_H[POINTS OVER REPL])</f>
        <v>1</v>
      </c>
      <c r="AA688" s="29">
        <f>IF(MYRANKS_H[[#This Row],[RANK]]&lt;=TOTAL_HITTERS_DRAFTED,MYRANKS_H[[#This Row],[POINTS OVER REPL]],0)</f>
        <v>0</v>
      </c>
      <c r="AB688" s="35">
        <f>MYRANKS_H[[#This Row],[POINTS OVER REPL]]*DOLLAR_VALUE_PER_POINT+1</f>
        <v>1</v>
      </c>
      <c r="AC688" s="35"/>
      <c r="AD688" s="29">
        <f>IF(AND(MYRANKS_H[[#This Row],[RANK]]&lt;=(TOTAL_HITTERS_DRAFTED-HITTERS_BELOW_REPL_DRAFTED),MYRANKS_H[[#This Row],[$ACTUAL]]=""),MYRANKS_H[[#This Row],[POINTS OVER REPL]],0)</f>
        <v>0</v>
      </c>
      <c r="AE688" s="35">
        <f>IF(MYRANKS_H[[#This Row],[$ACTUAL]]="",MYRANKS_H[[#This Row],[POINTS OVER REPL]]*REMAINING_DOLLAR_VALUE_PER_POINT+1,0)</f>
        <v>1</v>
      </c>
    </row>
    <row r="689" spans="1:31" x14ac:dyDescent="0.25">
      <c r="A689" s="2" t="s">
        <v>13924</v>
      </c>
      <c r="B689" s="14" t="str">
        <f>VLOOKUP(MYRANKS_H[[#This Row],[PLAYERID]],PLAYERIDMAP2[],COLUMN(PLAYERIDMAP2[LASTNAME]),FALSE)</f>
        <v>Maxwell</v>
      </c>
      <c r="C689" s="14" t="str">
        <f>VLOOKUP(MYRANKS_H[[#This Row],[PLAYERID]],PLAYERIDMAP2[],COLUMN(PLAYERIDMAP2[FIRSTNAME]),FALSE)</f>
        <v>Justin</v>
      </c>
      <c r="D689" s="14" t="str">
        <f>MYRANKS_H[[#This Row],[FNAME]]&amp;" "&amp;MYRANKS_H[[#This Row],[LNAME]]</f>
        <v>Justin Maxwell</v>
      </c>
      <c r="E689" s="14" t="str">
        <f>VLOOKUP(MYRANKS_H[[#This Row],[PLAYERID]],PLAYERIDMAP2[],COLUMN(PLAYERIDMAP2[TEAM]),FALSE)</f>
        <v>N/A</v>
      </c>
      <c r="F689" s="14" t="str">
        <f>VLOOKUP(MYRANKS_H[[#This Row],[PLAYERID]],PLAYERIDMAP2[],COLUMN(PLAYERIDMAP2[POS]),FALSE)</f>
        <v>OF</v>
      </c>
      <c r="G689" s="14">
        <f>IFERROR(VALUE(VLOOKUP(MYRANKS_H[[#This Row],[PLAYERID]],PLAYERIDMAP2[],COLUMN(PLAYERIDMAP2[IDFANGRAPHS]),FALSE)),VLOOKUP(MYRANKS_H[[#This Row],[PLAYERID]],PLAYERIDMAP2[],COLUMN(PLAYERIDMAP2[IDFANGRAPHS]),FALSE))</f>
        <v>6827</v>
      </c>
      <c r="H689" s="56">
        <f>IFERROR(VLOOKUP(MYRANKS_H[[#This Row],[IDFANGRAPHS]],STEAMER_H[],COLUMN(STEAMER_H[PA]),FALSE),0)</f>
        <v>1</v>
      </c>
      <c r="I689" s="56">
        <f>IFERROR(VLOOKUP(MYRANKS_H[[#This Row],[IDFANGRAPHS]],STEAMER_H[],COLUMN(STEAMER_H[AB]),FALSE),0)</f>
        <v>1</v>
      </c>
      <c r="J689" s="56">
        <f>IFERROR(VLOOKUP(MYRANKS_H[[#This Row],[IDFANGRAPHS]],STEAMER_H[],COLUMN(STEAMER_H[H]),FALSE),0)</f>
        <v>0</v>
      </c>
      <c r="K689" s="56">
        <f>IFERROR(VLOOKUP(MYRANKS_H[[#This Row],[IDFANGRAPHS]],STEAMER_H[],COLUMN(STEAMER_H[2B]),FALSE),0)</f>
        <v>0</v>
      </c>
      <c r="L689" s="56">
        <f>IFERROR(VLOOKUP(MYRANKS_H[[#This Row],[IDFANGRAPHS]],STEAMER_H[],COLUMN(STEAMER_H[3B]),FALSE),0)</f>
        <v>0</v>
      </c>
      <c r="M689" s="56">
        <f>IFERROR(VLOOKUP(MYRANKS_H[[#This Row],[IDFANGRAPHS]],STEAMER_H[],COLUMN(STEAMER_H[HR]),FALSE),0)</f>
        <v>0</v>
      </c>
      <c r="N689" s="56">
        <f>IFERROR(VLOOKUP(MYRANKS_H[[#This Row],[IDFANGRAPHS]],STEAMER_H[],COLUMN(STEAMER_H[R]),FALSE),0)</f>
        <v>0</v>
      </c>
      <c r="O689" s="56">
        <f>IFERROR(VLOOKUP(MYRANKS_H[[#This Row],[IDFANGRAPHS]],STEAMER_H[],COLUMN(STEAMER_H[RBI]),FALSE),0)</f>
        <v>0</v>
      </c>
      <c r="P689" s="56">
        <f>IFERROR(VLOOKUP(MYRANKS_H[[#This Row],[IDFANGRAPHS]],STEAMER_H[],COLUMN(STEAMER_H[BB]),FALSE),0)</f>
        <v>0</v>
      </c>
      <c r="Q689" s="56">
        <f>IFERROR(VLOOKUP(MYRANKS_H[[#This Row],[IDFANGRAPHS]],STEAMER_H[],COLUMN(STEAMER_H[HBP]),FALSE),0)</f>
        <v>0</v>
      </c>
      <c r="R689" s="56">
        <f>IFERROR(VLOOKUP(MYRANKS_H[[#This Row],[IDFANGRAPHS]],STEAMER_H[],COLUMN(STEAMER_H[SO]),FALSE),0)</f>
        <v>0</v>
      </c>
      <c r="S689" s="56">
        <f>IFERROR(VLOOKUP(MYRANKS_H[[#This Row],[IDFANGRAPHS]],STEAMER_H[],COLUMN(STEAMER_H[SB]),FALSE),0)</f>
        <v>0</v>
      </c>
      <c r="T689" s="19">
        <f>IFERROR(MYRANKS_H[[#This Row],[H]]/MYRANKS_H[[#This Row],[AB]],0)</f>
        <v>0</v>
      </c>
      <c r="U689" s="19">
        <f>IFERROR((MYRANKS_H[[#This Row],[H]]+MYRANKS_H[[#This Row],[BB]]+MYRANKS_H[[#This Row],[HBP]])/(MYRANKS_H[[#This Row],[AB]]+MYRANKS_H[[#This Row],[BB]]+MYRANKS_H[[#This Row],[HBP]]),0)</f>
        <v>0</v>
      </c>
      <c r="V689" s="19">
        <f>IFERROR((MYRANKS_H[[#This Row],[H]]+MYRANKS_H[[#This Row],[2B]]+2*MYRANKS_H[[#This Row],[3B]]+3*MYRANKS_H[[#This Row],[HR]])/MYRANKS_H[[#This Row],[AB]],0)</f>
        <v>0</v>
      </c>
      <c r="W68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9" s="27">
        <f>VLOOKUP(MYRANKS_H[[#This Row],[POS]],REPLACEMENT_LEVEL[],3,FALSE)</f>
        <v>0</v>
      </c>
      <c r="Y689" s="27">
        <f>MYRANKS_H[[#This Row],[PROJ PTS]]-MYRANKS_H[[#This Row],[REPL LEVEL]]</f>
        <v>0</v>
      </c>
      <c r="Z689" s="27">
        <f>RANK(MYRANKS_H[[#This Row],[POINTS OVER REPL]],MYRANKS_H[POINTS OVER REPL])</f>
        <v>1</v>
      </c>
      <c r="AA689" s="29">
        <f>IF(MYRANKS_H[[#This Row],[RANK]]&lt;=TOTAL_HITTERS_DRAFTED,MYRANKS_H[[#This Row],[POINTS OVER REPL]],0)</f>
        <v>0</v>
      </c>
      <c r="AB689" s="35">
        <f>MYRANKS_H[[#This Row],[POINTS OVER REPL]]*DOLLAR_VALUE_PER_POINT+1</f>
        <v>1</v>
      </c>
      <c r="AC689" s="35"/>
      <c r="AD689" s="29">
        <f>IF(AND(MYRANKS_H[[#This Row],[RANK]]&lt;=(TOTAL_HITTERS_DRAFTED-HITTERS_BELOW_REPL_DRAFTED),MYRANKS_H[[#This Row],[$ACTUAL]]=""),MYRANKS_H[[#This Row],[POINTS OVER REPL]],0)</f>
        <v>0</v>
      </c>
      <c r="AE689" s="35">
        <f>IF(MYRANKS_H[[#This Row],[$ACTUAL]]="",MYRANKS_H[[#This Row],[POINTS OVER REPL]]*REMAINING_DOLLAR_VALUE_PER_POINT+1,0)</f>
        <v>1</v>
      </c>
    </row>
    <row r="690" spans="1:31" ht="15" customHeight="1" x14ac:dyDescent="0.25">
      <c r="A690" s="2" t="s">
        <v>13933</v>
      </c>
      <c r="B690" s="14" t="str">
        <f>VLOOKUP(MYRANKS_H[[#This Row],[PLAYERID]],PLAYERIDMAP2[],COLUMN(PLAYERIDMAP2[LASTNAME]),FALSE)</f>
        <v>Maybin</v>
      </c>
      <c r="C690" s="14" t="str">
        <f>VLOOKUP(MYRANKS_H[[#This Row],[PLAYERID]],PLAYERIDMAP2[],COLUMN(PLAYERIDMAP2[FIRSTNAME]),FALSE)</f>
        <v>Cameron</v>
      </c>
      <c r="D690" s="14" t="str">
        <f>MYRANKS_H[[#This Row],[FNAME]]&amp;" "&amp;MYRANKS_H[[#This Row],[LNAME]]</f>
        <v>Cameron Maybin</v>
      </c>
      <c r="E690" s="14" t="str">
        <f>VLOOKUP(MYRANKS_H[[#This Row],[PLAYERID]],PLAYERIDMAP2[],COLUMN(PLAYERIDMAP2[TEAM]),FALSE)</f>
        <v>DET</v>
      </c>
      <c r="F690" s="14" t="str">
        <f>VLOOKUP(MYRANKS_H[[#This Row],[PLAYERID]],PLAYERIDMAP2[],COLUMN(PLAYERIDMAP2[POS]),FALSE)</f>
        <v>OF</v>
      </c>
      <c r="G690" s="14">
        <f>IFERROR(VALUE(VLOOKUP(MYRANKS_H[[#This Row],[PLAYERID]],PLAYERIDMAP2[],COLUMN(PLAYERIDMAP2[IDFANGRAPHS]),FALSE)),VLOOKUP(MYRANKS_H[[#This Row],[PLAYERID]],PLAYERIDMAP2[],COLUMN(PLAYERIDMAP2[IDFANGRAPHS]),FALSE))</f>
        <v>5223</v>
      </c>
      <c r="H690" s="56">
        <f>IFERROR(VLOOKUP(MYRANKS_H[[#This Row],[IDFANGRAPHS]],STEAMER_H[],COLUMN(STEAMER_H[PA]),FALSE),0)</f>
        <v>453</v>
      </c>
      <c r="I690" s="56">
        <f>IFERROR(VLOOKUP(MYRANKS_H[[#This Row],[IDFANGRAPHS]],STEAMER_H[],COLUMN(STEAMER_H[AB]),FALSE),0)</f>
        <v>410</v>
      </c>
      <c r="J690" s="56">
        <f>IFERROR(VLOOKUP(MYRANKS_H[[#This Row],[IDFANGRAPHS]],STEAMER_H[],COLUMN(STEAMER_H[H]),FALSE),0)</f>
        <v>108</v>
      </c>
      <c r="K690" s="56">
        <f>IFERROR(VLOOKUP(MYRANKS_H[[#This Row],[IDFANGRAPHS]],STEAMER_H[],COLUMN(STEAMER_H[2B]),FALSE),0)</f>
        <v>20</v>
      </c>
      <c r="L690" s="56">
        <f>IFERROR(VLOOKUP(MYRANKS_H[[#This Row],[IDFANGRAPHS]],STEAMER_H[],COLUMN(STEAMER_H[3B]),FALSE),0)</f>
        <v>3</v>
      </c>
      <c r="M690" s="56">
        <f>IFERROR(VLOOKUP(MYRANKS_H[[#This Row],[IDFANGRAPHS]],STEAMER_H[],COLUMN(STEAMER_H[HR]),FALSE),0)</f>
        <v>8</v>
      </c>
      <c r="N690" s="56">
        <f>IFERROR(VLOOKUP(MYRANKS_H[[#This Row],[IDFANGRAPHS]],STEAMER_H[],COLUMN(STEAMER_H[R]),FALSE),0)</f>
        <v>51</v>
      </c>
      <c r="O690" s="56">
        <f>IFERROR(VLOOKUP(MYRANKS_H[[#This Row],[IDFANGRAPHS]],STEAMER_H[],COLUMN(STEAMER_H[RBI]),FALSE),0)</f>
        <v>45</v>
      </c>
      <c r="P690" s="56">
        <f>IFERROR(VLOOKUP(MYRANKS_H[[#This Row],[IDFANGRAPHS]],STEAMER_H[],COLUMN(STEAMER_H[BB]),FALSE),0)</f>
        <v>35</v>
      </c>
      <c r="Q690" s="56">
        <f>IFERROR(VLOOKUP(MYRANKS_H[[#This Row],[IDFANGRAPHS]],STEAMER_H[],COLUMN(STEAMER_H[HBP]),FALSE),0)</f>
        <v>2</v>
      </c>
      <c r="R690" s="56">
        <f>IFERROR(VLOOKUP(MYRANKS_H[[#This Row],[IDFANGRAPHS]],STEAMER_H[],COLUMN(STEAMER_H[SO]),FALSE),0)</f>
        <v>80</v>
      </c>
      <c r="S690" s="56">
        <f>IFERROR(VLOOKUP(MYRANKS_H[[#This Row],[IDFANGRAPHS]],STEAMER_H[],COLUMN(STEAMER_H[SB]),FALSE),0)</f>
        <v>14</v>
      </c>
      <c r="T690" s="19">
        <f>IFERROR(MYRANKS_H[[#This Row],[H]]/MYRANKS_H[[#This Row],[AB]],0)</f>
        <v>0.26341463414634148</v>
      </c>
      <c r="U690" s="19">
        <f>IFERROR((MYRANKS_H[[#This Row],[H]]+MYRANKS_H[[#This Row],[BB]]+MYRANKS_H[[#This Row],[HBP]])/(MYRANKS_H[[#This Row],[AB]]+MYRANKS_H[[#This Row],[BB]]+MYRANKS_H[[#This Row],[HBP]]),0)</f>
        <v>0.32438478747203581</v>
      </c>
      <c r="V690" s="19">
        <f>IFERROR((MYRANKS_H[[#This Row],[H]]+MYRANKS_H[[#This Row],[2B]]+2*MYRANKS_H[[#This Row],[3B]]+3*MYRANKS_H[[#This Row],[HR]])/MYRANKS_H[[#This Row],[AB]],0)</f>
        <v>0.38536585365853659</v>
      </c>
      <c r="W69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0" s="27">
        <f>VLOOKUP(MYRANKS_H[[#This Row],[POS]],REPLACEMENT_LEVEL[],3,FALSE)</f>
        <v>0</v>
      </c>
      <c r="Y690" s="27">
        <f>MYRANKS_H[[#This Row],[PROJ PTS]]-MYRANKS_H[[#This Row],[REPL LEVEL]]</f>
        <v>0</v>
      </c>
      <c r="Z690" s="27">
        <f>RANK(MYRANKS_H[[#This Row],[POINTS OVER REPL]],MYRANKS_H[POINTS OVER REPL])</f>
        <v>1</v>
      </c>
      <c r="AA690" s="29">
        <f>IF(MYRANKS_H[[#This Row],[RANK]]&lt;=TOTAL_HITTERS_DRAFTED,MYRANKS_H[[#This Row],[POINTS OVER REPL]],0)</f>
        <v>0</v>
      </c>
      <c r="AB690" s="35">
        <f>MYRANKS_H[[#This Row],[POINTS OVER REPL]]*DOLLAR_VALUE_PER_POINT+1</f>
        <v>1</v>
      </c>
      <c r="AC690" s="35"/>
      <c r="AD690" s="29">
        <f>IF(AND(MYRANKS_H[[#This Row],[RANK]]&lt;=(TOTAL_HITTERS_DRAFTED-HITTERS_BELOW_REPL_DRAFTED),MYRANKS_H[[#This Row],[$ACTUAL]]=""),MYRANKS_H[[#This Row],[POINTS OVER REPL]],0)</f>
        <v>0</v>
      </c>
      <c r="AE690" s="35">
        <f>IF(MYRANKS_H[[#This Row],[$ACTUAL]]="",MYRANKS_H[[#This Row],[POINTS OVER REPL]]*REMAINING_DOLLAR_VALUE_PER_POINT+1,0)</f>
        <v>1</v>
      </c>
    </row>
    <row r="691" spans="1:31" ht="15" customHeight="1" x14ac:dyDescent="0.25">
      <c r="A691" s="3" t="s">
        <v>13937</v>
      </c>
      <c r="B691" s="14" t="str">
        <f>VLOOKUP(MYRANKS_H[[#This Row],[PLAYERID]],PLAYERIDMAP2[],COLUMN(PLAYERIDMAP2[LASTNAME]),FALSE)</f>
        <v>Maysonet</v>
      </c>
      <c r="C691" s="14" t="str">
        <f>VLOOKUP(MYRANKS_H[[#This Row],[PLAYERID]],PLAYERIDMAP2[],COLUMN(PLAYERIDMAP2[FIRSTNAME]),FALSE)</f>
        <v>Edwin</v>
      </c>
      <c r="D691" s="14" t="str">
        <f>MYRANKS_H[[#This Row],[FNAME]]&amp;" "&amp;MYRANKS_H[[#This Row],[LNAME]]</f>
        <v>Edwin Maysonet</v>
      </c>
      <c r="E691" s="14" t="str">
        <f>VLOOKUP(MYRANKS_H[[#This Row],[PLAYERID]],PLAYERIDMAP2[],COLUMN(PLAYERIDMAP2[TEAM]),FALSE)</f>
        <v>MIL</v>
      </c>
      <c r="F691" s="14" t="str">
        <f>VLOOKUP(MYRANKS_H[[#This Row],[PLAYERID]],PLAYERIDMAP2[],COLUMN(PLAYERIDMAP2[POS]),FALSE)</f>
        <v>2B</v>
      </c>
      <c r="G691" s="14">
        <f>IFERROR(VALUE(VLOOKUP(MYRANKS_H[[#This Row],[PLAYERID]],PLAYERIDMAP2[],COLUMN(PLAYERIDMAP2[IDFANGRAPHS]),FALSE)),VLOOKUP(MYRANKS_H[[#This Row],[PLAYERID]],PLAYERIDMAP2[],COLUMN(PLAYERIDMAP2[IDFANGRAPHS]),FALSE))</f>
        <v>5735</v>
      </c>
      <c r="H691" s="56">
        <f>IFERROR(VLOOKUP(MYRANKS_H[[#This Row],[IDFANGRAPHS]],STEAMER_H[],COLUMN(STEAMER_H[PA]),FALSE),0)</f>
        <v>0</v>
      </c>
      <c r="I691" s="56">
        <f>IFERROR(VLOOKUP(MYRANKS_H[[#This Row],[IDFANGRAPHS]],STEAMER_H[],COLUMN(STEAMER_H[AB]),FALSE),0)</f>
        <v>0</v>
      </c>
      <c r="J691" s="56">
        <f>IFERROR(VLOOKUP(MYRANKS_H[[#This Row],[IDFANGRAPHS]],STEAMER_H[],COLUMN(STEAMER_H[H]),FALSE),0)</f>
        <v>0</v>
      </c>
      <c r="K691" s="56">
        <f>IFERROR(VLOOKUP(MYRANKS_H[[#This Row],[IDFANGRAPHS]],STEAMER_H[],COLUMN(STEAMER_H[2B]),FALSE),0)</f>
        <v>0</v>
      </c>
      <c r="L691" s="56">
        <f>IFERROR(VLOOKUP(MYRANKS_H[[#This Row],[IDFANGRAPHS]],STEAMER_H[],COLUMN(STEAMER_H[3B]),FALSE),0)</f>
        <v>0</v>
      </c>
      <c r="M691" s="56">
        <f>IFERROR(VLOOKUP(MYRANKS_H[[#This Row],[IDFANGRAPHS]],STEAMER_H[],COLUMN(STEAMER_H[HR]),FALSE),0)</f>
        <v>0</v>
      </c>
      <c r="N691" s="56">
        <f>IFERROR(VLOOKUP(MYRANKS_H[[#This Row],[IDFANGRAPHS]],STEAMER_H[],COLUMN(STEAMER_H[R]),FALSE),0)</f>
        <v>0</v>
      </c>
      <c r="O691" s="56">
        <f>IFERROR(VLOOKUP(MYRANKS_H[[#This Row],[IDFANGRAPHS]],STEAMER_H[],COLUMN(STEAMER_H[RBI]),FALSE),0)</f>
        <v>0</v>
      </c>
      <c r="P691" s="56">
        <f>IFERROR(VLOOKUP(MYRANKS_H[[#This Row],[IDFANGRAPHS]],STEAMER_H[],COLUMN(STEAMER_H[BB]),FALSE),0)</f>
        <v>0</v>
      </c>
      <c r="Q691" s="56">
        <f>IFERROR(VLOOKUP(MYRANKS_H[[#This Row],[IDFANGRAPHS]],STEAMER_H[],COLUMN(STEAMER_H[HBP]),FALSE),0)</f>
        <v>0</v>
      </c>
      <c r="R691" s="56">
        <f>IFERROR(VLOOKUP(MYRANKS_H[[#This Row],[IDFANGRAPHS]],STEAMER_H[],COLUMN(STEAMER_H[SO]),FALSE),0)</f>
        <v>0</v>
      </c>
      <c r="S691" s="56">
        <f>IFERROR(VLOOKUP(MYRANKS_H[[#This Row],[IDFANGRAPHS]],STEAMER_H[],COLUMN(STEAMER_H[SB]),FALSE),0)</f>
        <v>0</v>
      </c>
      <c r="T691" s="19">
        <f>IFERROR(MYRANKS_H[[#This Row],[H]]/MYRANKS_H[[#This Row],[AB]],0)</f>
        <v>0</v>
      </c>
      <c r="U691" s="19">
        <f>IFERROR((MYRANKS_H[[#This Row],[H]]+MYRANKS_H[[#This Row],[BB]]+MYRANKS_H[[#This Row],[HBP]])/(MYRANKS_H[[#This Row],[AB]]+MYRANKS_H[[#This Row],[BB]]+MYRANKS_H[[#This Row],[HBP]]),0)</f>
        <v>0</v>
      </c>
      <c r="V691" s="19">
        <f>IFERROR((MYRANKS_H[[#This Row],[H]]+MYRANKS_H[[#This Row],[2B]]+2*MYRANKS_H[[#This Row],[3B]]+3*MYRANKS_H[[#This Row],[HR]])/MYRANKS_H[[#This Row],[AB]],0)</f>
        <v>0</v>
      </c>
      <c r="W69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1" s="27">
        <f>VLOOKUP(MYRANKS_H[[#This Row],[POS]],REPLACEMENT_LEVEL[],3,FALSE)</f>
        <v>0</v>
      </c>
      <c r="Y691" s="27">
        <f>MYRANKS_H[[#This Row],[PROJ PTS]]-MYRANKS_H[[#This Row],[REPL LEVEL]]</f>
        <v>0</v>
      </c>
      <c r="Z691" s="27">
        <f>RANK(MYRANKS_H[[#This Row],[POINTS OVER REPL]],MYRANKS_H[POINTS OVER REPL])</f>
        <v>1</v>
      </c>
      <c r="AA691" s="29">
        <f>IF(MYRANKS_H[[#This Row],[RANK]]&lt;=TOTAL_HITTERS_DRAFTED,MYRANKS_H[[#This Row],[POINTS OVER REPL]],0)</f>
        <v>0</v>
      </c>
      <c r="AB691" s="35">
        <f>MYRANKS_H[[#This Row],[POINTS OVER REPL]]*DOLLAR_VALUE_PER_POINT+1</f>
        <v>1</v>
      </c>
      <c r="AC691" s="35"/>
      <c r="AD691" s="29">
        <f>IF(AND(MYRANKS_H[[#This Row],[RANK]]&lt;=(TOTAL_HITTERS_DRAFTED-HITTERS_BELOW_REPL_DRAFTED),MYRANKS_H[[#This Row],[$ACTUAL]]=""),MYRANKS_H[[#This Row],[POINTS OVER REPL]],0)</f>
        <v>0</v>
      </c>
      <c r="AE691" s="35">
        <f>IF(MYRANKS_H[[#This Row],[$ACTUAL]]="",MYRANKS_H[[#This Row],[POINTS OVER REPL]]*REMAINING_DOLLAR_VALUE_PER_POINT+1,0)</f>
        <v>1</v>
      </c>
    </row>
    <row r="692" spans="1:31" x14ac:dyDescent="0.25">
      <c r="A692" s="2" t="s">
        <v>13947</v>
      </c>
      <c r="B692" s="14" t="str">
        <f>VLOOKUP(MYRANKS_H[[#This Row],[PLAYERID]],PLAYERIDMAP2[],COLUMN(PLAYERIDMAP2[LASTNAME]),FALSE)</f>
        <v>McBride</v>
      </c>
      <c r="C692" s="14" t="str">
        <f>VLOOKUP(MYRANKS_H[[#This Row],[PLAYERID]],PLAYERIDMAP2[],COLUMN(PLAYERIDMAP2[FIRSTNAME]),FALSE)</f>
        <v>Matt</v>
      </c>
      <c r="D692" s="14" t="str">
        <f>MYRANKS_H[[#This Row],[FNAME]]&amp;" "&amp;MYRANKS_H[[#This Row],[LNAME]]</f>
        <v>Matt McBride</v>
      </c>
      <c r="E692" s="14" t="str">
        <f>VLOOKUP(MYRANKS_H[[#This Row],[PLAYERID]],PLAYERIDMAP2[],COLUMN(PLAYERIDMAP2[TEAM]),FALSE)</f>
        <v>COL</v>
      </c>
      <c r="F692" s="14" t="str">
        <f>VLOOKUP(MYRANKS_H[[#This Row],[PLAYERID]],PLAYERIDMAP2[],COLUMN(PLAYERIDMAP2[POS]),FALSE)</f>
        <v>1B</v>
      </c>
      <c r="G692" s="14">
        <f>IFERROR(VALUE(VLOOKUP(MYRANKS_H[[#This Row],[PLAYERID]],PLAYERIDMAP2[],COLUMN(PLAYERIDMAP2[IDFANGRAPHS]),FALSE)),VLOOKUP(MYRANKS_H[[#This Row],[PLAYERID]],PLAYERIDMAP2[],COLUMN(PLAYERIDMAP2[IDFANGRAPHS]),FALSE))</f>
        <v>9373</v>
      </c>
      <c r="H692" s="56">
        <f>IFERROR(VLOOKUP(MYRANKS_H[[#This Row],[IDFANGRAPHS]],STEAMER_H[],COLUMN(STEAMER_H[PA]),FALSE),0)</f>
        <v>65</v>
      </c>
      <c r="I692" s="56">
        <f>IFERROR(VLOOKUP(MYRANKS_H[[#This Row],[IDFANGRAPHS]],STEAMER_H[],COLUMN(STEAMER_H[AB]),FALSE),0)</f>
        <v>60</v>
      </c>
      <c r="J692" s="56">
        <f>IFERROR(VLOOKUP(MYRANKS_H[[#This Row],[IDFANGRAPHS]],STEAMER_H[],COLUMN(STEAMER_H[H]),FALSE),0)</f>
        <v>17</v>
      </c>
      <c r="K692" s="56">
        <f>IFERROR(VLOOKUP(MYRANKS_H[[#This Row],[IDFANGRAPHS]],STEAMER_H[],COLUMN(STEAMER_H[2B]),FALSE),0)</f>
        <v>4</v>
      </c>
      <c r="L692" s="56">
        <f>IFERROR(VLOOKUP(MYRANKS_H[[#This Row],[IDFANGRAPHS]],STEAMER_H[],COLUMN(STEAMER_H[3B]),FALSE),0)</f>
        <v>0</v>
      </c>
      <c r="M692" s="56">
        <f>IFERROR(VLOOKUP(MYRANKS_H[[#This Row],[IDFANGRAPHS]],STEAMER_H[],COLUMN(STEAMER_H[HR]),FALSE),0)</f>
        <v>2</v>
      </c>
      <c r="N692" s="56">
        <f>IFERROR(VLOOKUP(MYRANKS_H[[#This Row],[IDFANGRAPHS]],STEAMER_H[],COLUMN(STEAMER_H[R]),FALSE),0)</f>
        <v>7</v>
      </c>
      <c r="O692" s="56">
        <f>IFERROR(VLOOKUP(MYRANKS_H[[#This Row],[IDFANGRAPHS]],STEAMER_H[],COLUMN(STEAMER_H[RBI]),FALSE),0)</f>
        <v>8</v>
      </c>
      <c r="P692" s="56">
        <f>IFERROR(VLOOKUP(MYRANKS_H[[#This Row],[IDFANGRAPHS]],STEAMER_H[],COLUMN(STEAMER_H[BB]),FALSE),0)</f>
        <v>3</v>
      </c>
      <c r="Q692" s="56">
        <f>IFERROR(VLOOKUP(MYRANKS_H[[#This Row],[IDFANGRAPHS]],STEAMER_H[],COLUMN(STEAMER_H[HBP]),FALSE),0)</f>
        <v>1</v>
      </c>
      <c r="R692" s="56">
        <f>IFERROR(VLOOKUP(MYRANKS_H[[#This Row],[IDFANGRAPHS]],STEAMER_H[],COLUMN(STEAMER_H[SO]),FALSE),0)</f>
        <v>10</v>
      </c>
      <c r="S692" s="56">
        <f>IFERROR(VLOOKUP(MYRANKS_H[[#This Row],[IDFANGRAPHS]],STEAMER_H[],COLUMN(STEAMER_H[SB]),FALSE),0)</f>
        <v>1</v>
      </c>
      <c r="T692" s="19">
        <f>IFERROR(MYRANKS_H[[#This Row],[H]]/MYRANKS_H[[#This Row],[AB]],0)</f>
        <v>0.28333333333333333</v>
      </c>
      <c r="U692" s="19">
        <f>IFERROR((MYRANKS_H[[#This Row],[H]]+MYRANKS_H[[#This Row],[BB]]+MYRANKS_H[[#This Row],[HBP]])/(MYRANKS_H[[#This Row],[AB]]+MYRANKS_H[[#This Row],[BB]]+MYRANKS_H[[#This Row],[HBP]]),0)</f>
        <v>0.328125</v>
      </c>
      <c r="V692" s="19">
        <f>IFERROR((MYRANKS_H[[#This Row],[H]]+MYRANKS_H[[#This Row],[2B]]+2*MYRANKS_H[[#This Row],[3B]]+3*MYRANKS_H[[#This Row],[HR]])/MYRANKS_H[[#This Row],[AB]],0)</f>
        <v>0.45</v>
      </c>
      <c r="W69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2" s="27">
        <f>VLOOKUP(MYRANKS_H[[#This Row],[POS]],REPLACEMENT_LEVEL[],3,FALSE)</f>
        <v>0</v>
      </c>
      <c r="Y692" s="27">
        <f>MYRANKS_H[[#This Row],[PROJ PTS]]-MYRANKS_H[[#This Row],[REPL LEVEL]]</f>
        <v>0</v>
      </c>
      <c r="Z692" s="27">
        <f>RANK(MYRANKS_H[[#This Row],[POINTS OVER REPL]],MYRANKS_H[POINTS OVER REPL])</f>
        <v>1</v>
      </c>
      <c r="AA692" s="29">
        <f>IF(MYRANKS_H[[#This Row],[RANK]]&lt;=TOTAL_HITTERS_DRAFTED,MYRANKS_H[[#This Row],[POINTS OVER REPL]],0)</f>
        <v>0</v>
      </c>
      <c r="AB692" s="35">
        <f>MYRANKS_H[[#This Row],[POINTS OVER REPL]]*DOLLAR_VALUE_PER_POINT+1</f>
        <v>1</v>
      </c>
      <c r="AC692" s="35"/>
      <c r="AD692" s="29">
        <f>IF(AND(MYRANKS_H[[#This Row],[RANK]]&lt;=(TOTAL_HITTERS_DRAFTED-HITTERS_BELOW_REPL_DRAFTED),MYRANKS_H[[#This Row],[$ACTUAL]]=""),MYRANKS_H[[#This Row],[POINTS OVER REPL]],0)</f>
        <v>0</v>
      </c>
      <c r="AE692" s="35">
        <f>IF(MYRANKS_H[[#This Row],[$ACTUAL]]="",MYRANKS_H[[#This Row],[POINTS OVER REPL]]*REMAINING_DOLLAR_VALUE_PER_POINT+1,0)</f>
        <v>1</v>
      </c>
    </row>
    <row r="693" spans="1:31" ht="15" customHeight="1" x14ac:dyDescent="0.25">
      <c r="A693" s="2" t="s">
        <v>19592</v>
      </c>
      <c r="B693" s="14" t="str">
        <f>VLOOKUP(MYRANKS_H[[#This Row],[PLAYERID]],PLAYERIDMAP2[],COLUMN(PLAYERIDMAP2[LASTNAME]),FALSE)</f>
        <v>McCann</v>
      </c>
      <c r="C693" s="14" t="str">
        <f>VLOOKUP(MYRANKS_H[[#This Row],[PLAYERID]],PLAYERIDMAP2[],COLUMN(PLAYERIDMAP2[FIRSTNAME]),FALSE)</f>
        <v>James</v>
      </c>
      <c r="D693" s="14" t="str">
        <f>MYRANKS_H[[#This Row],[FNAME]]&amp;" "&amp;MYRANKS_H[[#This Row],[LNAME]]</f>
        <v>James McCann</v>
      </c>
      <c r="E693" s="14" t="str">
        <f>VLOOKUP(MYRANKS_H[[#This Row],[PLAYERID]],PLAYERIDMAP2[],COLUMN(PLAYERIDMAP2[TEAM]),FALSE)</f>
        <v>DET</v>
      </c>
      <c r="F693" s="14" t="str">
        <f>VLOOKUP(MYRANKS_H[[#This Row],[PLAYERID]],PLAYERIDMAP2[],COLUMN(PLAYERIDMAP2[POS]),FALSE)</f>
        <v>C</v>
      </c>
      <c r="G693" s="14">
        <f>IFERROR(VALUE(VLOOKUP(MYRANKS_H[[#This Row],[PLAYERID]],PLAYERIDMAP2[],COLUMN(PLAYERIDMAP2[IDFANGRAPHS]),FALSE)),VLOOKUP(MYRANKS_H[[#This Row],[PLAYERID]],PLAYERIDMAP2[],COLUMN(PLAYERIDMAP2[IDFANGRAPHS]),FALSE))</f>
        <v>12859</v>
      </c>
      <c r="H693" s="56">
        <f>IFERROR(VLOOKUP(MYRANKS_H[[#This Row],[IDFANGRAPHS]],STEAMER_H[],COLUMN(STEAMER_H[PA]),FALSE),0)</f>
        <v>332</v>
      </c>
      <c r="I693" s="56">
        <f>IFERROR(VLOOKUP(MYRANKS_H[[#This Row],[IDFANGRAPHS]],STEAMER_H[],COLUMN(STEAMER_H[AB]),FALSE),0)</f>
        <v>311</v>
      </c>
      <c r="J693" s="56">
        <f>IFERROR(VLOOKUP(MYRANKS_H[[#This Row],[IDFANGRAPHS]],STEAMER_H[],COLUMN(STEAMER_H[H]),FALSE),0)</f>
        <v>79</v>
      </c>
      <c r="K693" s="56">
        <f>IFERROR(VLOOKUP(MYRANKS_H[[#This Row],[IDFANGRAPHS]],STEAMER_H[],COLUMN(STEAMER_H[2B]),FALSE),0)</f>
        <v>16</v>
      </c>
      <c r="L693" s="56">
        <f>IFERROR(VLOOKUP(MYRANKS_H[[#This Row],[IDFANGRAPHS]],STEAMER_H[],COLUMN(STEAMER_H[3B]),FALSE),0)</f>
        <v>2</v>
      </c>
      <c r="M693" s="56">
        <f>IFERROR(VLOOKUP(MYRANKS_H[[#This Row],[IDFANGRAPHS]],STEAMER_H[],COLUMN(STEAMER_H[HR]),FALSE),0)</f>
        <v>5</v>
      </c>
      <c r="N693" s="56">
        <f>IFERROR(VLOOKUP(MYRANKS_H[[#This Row],[IDFANGRAPHS]],STEAMER_H[],COLUMN(STEAMER_H[R]),FALSE),0)</f>
        <v>32</v>
      </c>
      <c r="O693" s="56">
        <f>IFERROR(VLOOKUP(MYRANKS_H[[#This Row],[IDFANGRAPHS]],STEAMER_H[],COLUMN(STEAMER_H[RBI]),FALSE),0)</f>
        <v>34</v>
      </c>
      <c r="P693" s="56">
        <f>IFERROR(VLOOKUP(MYRANKS_H[[#This Row],[IDFANGRAPHS]],STEAMER_H[],COLUMN(STEAMER_H[BB]),FALSE),0)</f>
        <v>13</v>
      </c>
      <c r="Q693" s="56">
        <f>IFERROR(VLOOKUP(MYRANKS_H[[#This Row],[IDFANGRAPHS]],STEAMER_H[],COLUMN(STEAMER_H[HBP]),FALSE),0)</f>
        <v>3</v>
      </c>
      <c r="R693" s="56">
        <f>IFERROR(VLOOKUP(MYRANKS_H[[#This Row],[IDFANGRAPHS]],STEAMER_H[],COLUMN(STEAMER_H[SO]),FALSE),0)</f>
        <v>66</v>
      </c>
      <c r="S693" s="56">
        <f>IFERROR(VLOOKUP(MYRANKS_H[[#This Row],[IDFANGRAPHS]],STEAMER_H[],COLUMN(STEAMER_H[SB]),FALSE),0)</f>
        <v>2</v>
      </c>
      <c r="T693" s="19">
        <f>IFERROR(MYRANKS_H[[#This Row],[H]]/MYRANKS_H[[#This Row],[AB]],0)</f>
        <v>0.25401929260450162</v>
      </c>
      <c r="U693" s="19">
        <f>IFERROR((MYRANKS_H[[#This Row],[H]]+MYRANKS_H[[#This Row],[BB]]+MYRANKS_H[[#This Row],[HBP]])/(MYRANKS_H[[#This Row],[AB]]+MYRANKS_H[[#This Row],[BB]]+MYRANKS_H[[#This Row],[HBP]]),0)</f>
        <v>0.29051987767584098</v>
      </c>
      <c r="V693" s="19">
        <f>IFERROR((MYRANKS_H[[#This Row],[H]]+MYRANKS_H[[#This Row],[2B]]+2*MYRANKS_H[[#This Row],[3B]]+3*MYRANKS_H[[#This Row],[HR]])/MYRANKS_H[[#This Row],[AB]],0)</f>
        <v>0.36655948553054662</v>
      </c>
      <c r="W69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3" s="27">
        <f>VLOOKUP(MYRANKS_H[[#This Row],[POS]],REPLACEMENT_LEVEL[],3,FALSE)</f>
        <v>0</v>
      </c>
      <c r="Y693" s="27">
        <f>MYRANKS_H[[#This Row],[PROJ PTS]]-MYRANKS_H[[#This Row],[REPL LEVEL]]</f>
        <v>0</v>
      </c>
      <c r="Z693" s="27">
        <f>RANK(MYRANKS_H[[#This Row],[POINTS OVER REPL]],MYRANKS_H[POINTS OVER REPL])</f>
        <v>1</v>
      </c>
      <c r="AA693" s="29">
        <f>IF(MYRANKS_H[[#This Row],[RANK]]&lt;=TOTAL_HITTERS_DRAFTED,MYRANKS_H[[#This Row],[POINTS OVER REPL]],0)</f>
        <v>0</v>
      </c>
      <c r="AB693" s="35">
        <f>MYRANKS_H[[#This Row],[POINTS OVER REPL]]*DOLLAR_VALUE_PER_POINT+1</f>
        <v>1</v>
      </c>
      <c r="AC693" s="35"/>
      <c r="AD693" s="29">
        <f>IF(AND(MYRANKS_H[[#This Row],[RANK]]&lt;=(TOTAL_HITTERS_DRAFTED-HITTERS_BELOW_REPL_DRAFTED),MYRANKS_H[[#This Row],[$ACTUAL]]=""),MYRANKS_H[[#This Row],[POINTS OVER REPL]],0)</f>
        <v>0</v>
      </c>
      <c r="AE693" s="35">
        <f>IF(MYRANKS_H[[#This Row],[$ACTUAL]]="",MYRANKS_H[[#This Row],[POINTS OVER REPL]]*REMAINING_DOLLAR_VALUE_PER_POINT+1,0)</f>
        <v>1</v>
      </c>
    </row>
    <row r="694" spans="1:31" x14ac:dyDescent="0.25">
      <c r="A694" s="2" t="s">
        <v>13966</v>
      </c>
      <c r="B694" s="14" t="str">
        <f>VLOOKUP(MYRANKS_H[[#This Row],[PLAYERID]],PLAYERIDMAP2[],COLUMN(PLAYERIDMAP2[LASTNAME]),FALSE)</f>
        <v>McCoy</v>
      </c>
      <c r="C694" s="14" t="str">
        <f>VLOOKUP(MYRANKS_H[[#This Row],[PLAYERID]],PLAYERIDMAP2[],COLUMN(PLAYERIDMAP2[FIRSTNAME]),FALSE)</f>
        <v>Mike</v>
      </c>
      <c r="D694" s="14" t="str">
        <f>MYRANKS_H[[#This Row],[FNAME]]&amp;" "&amp;MYRANKS_H[[#This Row],[LNAME]]</f>
        <v>Mike McCoy</v>
      </c>
      <c r="E694" s="14" t="str">
        <f>VLOOKUP(MYRANKS_H[[#This Row],[PLAYERID]],PLAYERIDMAP2[],COLUMN(PLAYERIDMAP2[TEAM]),FALSE)</f>
        <v>TOR</v>
      </c>
      <c r="F694" s="14" t="str">
        <f>VLOOKUP(MYRANKS_H[[#This Row],[PLAYERID]],PLAYERIDMAP2[],COLUMN(PLAYERIDMAP2[POS]),FALSE)</f>
        <v>2B</v>
      </c>
      <c r="G694" s="14">
        <f>IFERROR(VALUE(VLOOKUP(MYRANKS_H[[#This Row],[PLAYERID]],PLAYERIDMAP2[],COLUMN(PLAYERIDMAP2[IDFANGRAPHS]),FALSE)),VLOOKUP(MYRANKS_H[[#This Row],[PLAYERID]],PLAYERIDMAP2[],COLUMN(PLAYERIDMAP2[IDFANGRAPHS]),FALSE))</f>
        <v>4583</v>
      </c>
      <c r="H694" s="56">
        <f>IFERROR(VLOOKUP(MYRANKS_H[[#This Row],[IDFANGRAPHS]],STEAMER_H[],COLUMN(STEAMER_H[PA]),FALSE),0)</f>
        <v>0</v>
      </c>
      <c r="I694" s="56">
        <f>IFERROR(VLOOKUP(MYRANKS_H[[#This Row],[IDFANGRAPHS]],STEAMER_H[],COLUMN(STEAMER_H[AB]),FALSE),0)</f>
        <v>0</v>
      </c>
      <c r="J694" s="56">
        <f>IFERROR(VLOOKUP(MYRANKS_H[[#This Row],[IDFANGRAPHS]],STEAMER_H[],COLUMN(STEAMER_H[H]),FALSE),0)</f>
        <v>0</v>
      </c>
      <c r="K694" s="56">
        <f>IFERROR(VLOOKUP(MYRANKS_H[[#This Row],[IDFANGRAPHS]],STEAMER_H[],COLUMN(STEAMER_H[2B]),FALSE),0)</f>
        <v>0</v>
      </c>
      <c r="L694" s="56">
        <f>IFERROR(VLOOKUP(MYRANKS_H[[#This Row],[IDFANGRAPHS]],STEAMER_H[],COLUMN(STEAMER_H[3B]),FALSE),0)</f>
        <v>0</v>
      </c>
      <c r="M694" s="56">
        <f>IFERROR(VLOOKUP(MYRANKS_H[[#This Row],[IDFANGRAPHS]],STEAMER_H[],COLUMN(STEAMER_H[HR]),FALSE),0)</f>
        <v>0</v>
      </c>
      <c r="N694" s="56">
        <f>IFERROR(VLOOKUP(MYRANKS_H[[#This Row],[IDFANGRAPHS]],STEAMER_H[],COLUMN(STEAMER_H[R]),FALSE),0)</f>
        <v>0</v>
      </c>
      <c r="O694" s="56">
        <f>IFERROR(VLOOKUP(MYRANKS_H[[#This Row],[IDFANGRAPHS]],STEAMER_H[],COLUMN(STEAMER_H[RBI]),FALSE),0)</f>
        <v>0</v>
      </c>
      <c r="P694" s="56">
        <f>IFERROR(VLOOKUP(MYRANKS_H[[#This Row],[IDFANGRAPHS]],STEAMER_H[],COLUMN(STEAMER_H[BB]),FALSE),0)</f>
        <v>0</v>
      </c>
      <c r="Q694" s="56">
        <f>IFERROR(VLOOKUP(MYRANKS_H[[#This Row],[IDFANGRAPHS]],STEAMER_H[],COLUMN(STEAMER_H[HBP]),FALSE),0)</f>
        <v>0</v>
      </c>
      <c r="R694" s="56">
        <f>IFERROR(VLOOKUP(MYRANKS_H[[#This Row],[IDFANGRAPHS]],STEAMER_H[],COLUMN(STEAMER_H[SO]),FALSE),0)</f>
        <v>0</v>
      </c>
      <c r="S694" s="56">
        <f>IFERROR(VLOOKUP(MYRANKS_H[[#This Row],[IDFANGRAPHS]],STEAMER_H[],COLUMN(STEAMER_H[SB]),FALSE),0)</f>
        <v>0</v>
      </c>
      <c r="T694" s="19">
        <f>IFERROR(MYRANKS_H[[#This Row],[H]]/MYRANKS_H[[#This Row],[AB]],0)</f>
        <v>0</v>
      </c>
      <c r="U694" s="19">
        <f>IFERROR((MYRANKS_H[[#This Row],[H]]+MYRANKS_H[[#This Row],[BB]]+MYRANKS_H[[#This Row],[HBP]])/(MYRANKS_H[[#This Row],[AB]]+MYRANKS_H[[#This Row],[BB]]+MYRANKS_H[[#This Row],[HBP]]),0)</f>
        <v>0</v>
      </c>
      <c r="V694" s="19">
        <f>IFERROR((MYRANKS_H[[#This Row],[H]]+MYRANKS_H[[#This Row],[2B]]+2*MYRANKS_H[[#This Row],[3B]]+3*MYRANKS_H[[#This Row],[HR]])/MYRANKS_H[[#This Row],[AB]],0)</f>
        <v>0</v>
      </c>
      <c r="W69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4" s="27">
        <f>VLOOKUP(MYRANKS_H[[#This Row],[POS]],REPLACEMENT_LEVEL[],3,FALSE)</f>
        <v>0</v>
      </c>
      <c r="Y694" s="27">
        <f>MYRANKS_H[[#This Row],[PROJ PTS]]-MYRANKS_H[[#This Row],[REPL LEVEL]]</f>
        <v>0</v>
      </c>
      <c r="Z694" s="27">
        <f>RANK(MYRANKS_H[[#This Row],[POINTS OVER REPL]],MYRANKS_H[POINTS OVER REPL])</f>
        <v>1</v>
      </c>
      <c r="AA694" s="29">
        <f>IF(MYRANKS_H[[#This Row],[RANK]]&lt;=TOTAL_HITTERS_DRAFTED,MYRANKS_H[[#This Row],[POINTS OVER REPL]],0)</f>
        <v>0</v>
      </c>
      <c r="AB694" s="35">
        <f>MYRANKS_H[[#This Row],[POINTS OVER REPL]]*DOLLAR_VALUE_PER_POINT+1</f>
        <v>1</v>
      </c>
      <c r="AC694" s="35"/>
      <c r="AD694" s="29">
        <f>IF(AND(MYRANKS_H[[#This Row],[RANK]]&lt;=(TOTAL_HITTERS_DRAFTED-HITTERS_BELOW_REPL_DRAFTED),MYRANKS_H[[#This Row],[$ACTUAL]]=""),MYRANKS_H[[#This Row],[POINTS OVER REPL]],0)</f>
        <v>0</v>
      </c>
      <c r="AE694" s="35">
        <f>IF(MYRANKS_H[[#This Row],[$ACTUAL]]="",MYRANKS_H[[#This Row],[POINTS OVER REPL]]*REMAINING_DOLLAR_VALUE_PER_POINT+1,0)</f>
        <v>1</v>
      </c>
    </row>
    <row r="695" spans="1:31" x14ac:dyDescent="0.25">
      <c r="A695" s="2" t="s">
        <v>13973</v>
      </c>
      <c r="B695" s="14" t="str">
        <f>VLOOKUP(MYRANKS_H[[#This Row],[PLAYERID]],PLAYERIDMAP2[],COLUMN(PLAYERIDMAP2[LASTNAME]),FALSE)</f>
        <v>McDonald</v>
      </c>
      <c r="C695" s="14" t="str">
        <f>VLOOKUP(MYRANKS_H[[#This Row],[PLAYERID]],PLAYERIDMAP2[],COLUMN(PLAYERIDMAP2[FIRSTNAME]),FALSE)</f>
        <v>Darnell</v>
      </c>
      <c r="D695" s="14" t="str">
        <f>MYRANKS_H[[#This Row],[FNAME]]&amp;" "&amp;MYRANKS_H[[#This Row],[LNAME]]</f>
        <v>Darnell McDonald</v>
      </c>
      <c r="E695" s="14" t="str">
        <f>VLOOKUP(MYRANKS_H[[#This Row],[PLAYERID]],PLAYERIDMAP2[],COLUMN(PLAYERIDMAP2[TEAM]),FALSE)</f>
        <v>CHC</v>
      </c>
      <c r="F695" s="14" t="str">
        <f>VLOOKUP(MYRANKS_H[[#This Row],[PLAYERID]],PLAYERIDMAP2[],COLUMN(PLAYERIDMAP2[POS]),FALSE)</f>
        <v>OF</v>
      </c>
      <c r="G695" s="14">
        <f>IFERROR(VALUE(VLOOKUP(MYRANKS_H[[#This Row],[PLAYERID]],PLAYERIDMAP2[],COLUMN(PLAYERIDMAP2[IDFANGRAPHS]),FALSE)),VLOOKUP(MYRANKS_H[[#This Row],[PLAYERID]],PLAYERIDMAP2[],COLUMN(PLAYERIDMAP2[IDFANGRAPHS]),FALSE))</f>
        <v>1867</v>
      </c>
      <c r="H695" s="56">
        <f>IFERROR(VLOOKUP(MYRANKS_H[[#This Row],[IDFANGRAPHS]],STEAMER_H[],COLUMN(STEAMER_H[PA]),FALSE),0)</f>
        <v>0</v>
      </c>
      <c r="I695" s="56">
        <f>IFERROR(VLOOKUP(MYRANKS_H[[#This Row],[IDFANGRAPHS]],STEAMER_H[],COLUMN(STEAMER_H[AB]),FALSE),0)</f>
        <v>0</v>
      </c>
      <c r="J695" s="56">
        <f>IFERROR(VLOOKUP(MYRANKS_H[[#This Row],[IDFANGRAPHS]],STEAMER_H[],COLUMN(STEAMER_H[H]),FALSE),0)</f>
        <v>0</v>
      </c>
      <c r="K695" s="56">
        <f>IFERROR(VLOOKUP(MYRANKS_H[[#This Row],[IDFANGRAPHS]],STEAMER_H[],COLUMN(STEAMER_H[2B]),FALSE),0)</f>
        <v>0</v>
      </c>
      <c r="L695" s="56">
        <f>IFERROR(VLOOKUP(MYRANKS_H[[#This Row],[IDFANGRAPHS]],STEAMER_H[],COLUMN(STEAMER_H[3B]),FALSE),0)</f>
        <v>0</v>
      </c>
      <c r="M695" s="56">
        <f>IFERROR(VLOOKUP(MYRANKS_H[[#This Row],[IDFANGRAPHS]],STEAMER_H[],COLUMN(STEAMER_H[HR]),FALSE),0)</f>
        <v>0</v>
      </c>
      <c r="N695" s="56">
        <f>IFERROR(VLOOKUP(MYRANKS_H[[#This Row],[IDFANGRAPHS]],STEAMER_H[],COLUMN(STEAMER_H[R]),FALSE),0)</f>
        <v>0</v>
      </c>
      <c r="O695" s="56">
        <f>IFERROR(VLOOKUP(MYRANKS_H[[#This Row],[IDFANGRAPHS]],STEAMER_H[],COLUMN(STEAMER_H[RBI]),FALSE),0)</f>
        <v>0</v>
      </c>
      <c r="P695" s="56">
        <f>IFERROR(VLOOKUP(MYRANKS_H[[#This Row],[IDFANGRAPHS]],STEAMER_H[],COLUMN(STEAMER_H[BB]),FALSE),0)</f>
        <v>0</v>
      </c>
      <c r="Q695" s="56">
        <f>IFERROR(VLOOKUP(MYRANKS_H[[#This Row],[IDFANGRAPHS]],STEAMER_H[],COLUMN(STEAMER_H[HBP]),FALSE),0)</f>
        <v>0</v>
      </c>
      <c r="R695" s="56">
        <f>IFERROR(VLOOKUP(MYRANKS_H[[#This Row],[IDFANGRAPHS]],STEAMER_H[],COLUMN(STEAMER_H[SO]),FALSE),0)</f>
        <v>0</v>
      </c>
      <c r="S695" s="56">
        <f>IFERROR(VLOOKUP(MYRANKS_H[[#This Row],[IDFANGRAPHS]],STEAMER_H[],COLUMN(STEAMER_H[SB]),FALSE),0)</f>
        <v>0</v>
      </c>
      <c r="T695" s="19">
        <f>IFERROR(MYRANKS_H[[#This Row],[H]]/MYRANKS_H[[#This Row],[AB]],0)</f>
        <v>0</v>
      </c>
      <c r="U695" s="19">
        <f>IFERROR((MYRANKS_H[[#This Row],[H]]+MYRANKS_H[[#This Row],[BB]]+MYRANKS_H[[#This Row],[HBP]])/(MYRANKS_H[[#This Row],[AB]]+MYRANKS_H[[#This Row],[BB]]+MYRANKS_H[[#This Row],[HBP]]),0)</f>
        <v>0</v>
      </c>
      <c r="V695" s="19">
        <f>IFERROR((MYRANKS_H[[#This Row],[H]]+MYRANKS_H[[#This Row],[2B]]+2*MYRANKS_H[[#This Row],[3B]]+3*MYRANKS_H[[#This Row],[HR]])/MYRANKS_H[[#This Row],[AB]],0)</f>
        <v>0</v>
      </c>
      <c r="W69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5" s="27">
        <f>VLOOKUP(MYRANKS_H[[#This Row],[POS]],REPLACEMENT_LEVEL[],3,FALSE)</f>
        <v>0</v>
      </c>
      <c r="Y695" s="27">
        <f>MYRANKS_H[[#This Row],[PROJ PTS]]-MYRANKS_H[[#This Row],[REPL LEVEL]]</f>
        <v>0</v>
      </c>
      <c r="Z695" s="27">
        <f>RANK(MYRANKS_H[[#This Row],[POINTS OVER REPL]],MYRANKS_H[POINTS OVER REPL])</f>
        <v>1</v>
      </c>
      <c r="AA695" s="29">
        <f>IF(MYRANKS_H[[#This Row],[RANK]]&lt;=TOTAL_HITTERS_DRAFTED,MYRANKS_H[[#This Row],[POINTS OVER REPL]],0)</f>
        <v>0</v>
      </c>
      <c r="AB695" s="35">
        <f>MYRANKS_H[[#This Row],[POINTS OVER REPL]]*DOLLAR_VALUE_PER_POINT+1</f>
        <v>1</v>
      </c>
      <c r="AC695" s="35"/>
      <c r="AD695" s="29">
        <f>IF(AND(MYRANKS_H[[#This Row],[RANK]]&lt;=(TOTAL_HITTERS_DRAFTED-HITTERS_BELOW_REPL_DRAFTED),MYRANKS_H[[#This Row],[$ACTUAL]]=""),MYRANKS_H[[#This Row],[POINTS OVER REPL]],0)</f>
        <v>0</v>
      </c>
      <c r="AE695" s="35">
        <f>IF(MYRANKS_H[[#This Row],[$ACTUAL]]="",MYRANKS_H[[#This Row],[POINTS OVER REPL]]*REMAINING_DOLLAR_VALUE_PER_POINT+1,0)</f>
        <v>1</v>
      </c>
    </row>
    <row r="696" spans="1:31" ht="15" customHeight="1" x14ac:dyDescent="0.25">
      <c r="A696" s="4" t="s">
        <v>13979</v>
      </c>
      <c r="B696" s="14" t="str">
        <f>VLOOKUP(MYRANKS_H[[#This Row],[PLAYERID]],PLAYERIDMAP2[],COLUMN(PLAYERIDMAP2[LASTNAME]),FALSE)</f>
        <v>McDonald</v>
      </c>
      <c r="C696" s="14" t="str">
        <f>VLOOKUP(MYRANKS_H[[#This Row],[PLAYERID]],PLAYERIDMAP2[],COLUMN(PLAYERIDMAP2[FIRSTNAME]),FALSE)</f>
        <v>John</v>
      </c>
      <c r="D696" s="14" t="str">
        <f>MYRANKS_H[[#This Row],[FNAME]]&amp;" "&amp;MYRANKS_H[[#This Row],[LNAME]]</f>
        <v>John McDonald</v>
      </c>
      <c r="E696" s="14" t="str">
        <f>VLOOKUP(MYRANKS_H[[#This Row],[PLAYERID]],PLAYERIDMAP2[],COLUMN(PLAYERIDMAP2[TEAM]),FALSE)</f>
        <v>N/A</v>
      </c>
      <c r="F696" s="14" t="str">
        <f>VLOOKUP(MYRANKS_H[[#This Row],[PLAYERID]],PLAYERIDMAP2[],COLUMN(PLAYERIDMAP2[POS]),FALSE)</f>
        <v>3B</v>
      </c>
      <c r="G696" s="14">
        <f>IFERROR(VALUE(VLOOKUP(MYRANKS_H[[#This Row],[PLAYERID]],PLAYERIDMAP2[],COLUMN(PLAYERIDMAP2[IDFANGRAPHS]),FALSE)),VLOOKUP(MYRANKS_H[[#This Row],[PLAYERID]],PLAYERIDMAP2[],COLUMN(PLAYERIDMAP2[IDFANGRAPHS]),FALSE))</f>
        <v>395</v>
      </c>
      <c r="H696" s="56">
        <f>IFERROR(VLOOKUP(MYRANKS_H[[#This Row],[IDFANGRAPHS]],STEAMER_H[],COLUMN(STEAMER_H[PA]),FALSE),0)</f>
        <v>1</v>
      </c>
      <c r="I696" s="56">
        <f>IFERROR(VLOOKUP(MYRANKS_H[[#This Row],[IDFANGRAPHS]],STEAMER_H[],COLUMN(STEAMER_H[AB]),FALSE),0)</f>
        <v>1</v>
      </c>
      <c r="J696" s="56">
        <f>IFERROR(VLOOKUP(MYRANKS_H[[#This Row],[IDFANGRAPHS]],STEAMER_H[],COLUMN(STEAMER_H[H]),FALSE),0)</f>
        <v>0</v>
      </c>
      <c r="K696" s="56">
        <f>IFERROR(VLOOKUP(MYRANKS_H[[#This Row],[IDFANGRAPHS]],STEAMER_H[],COLUMN(STEAMER_H[2B]),FALSE),0)</f>
        <v>0</v>
      </c>
      <c r="L696" s="56">
        <f>IFERROR(VLOOKUP(MYRANKS_H[[#This Row],[IDFANGRAPHS]],STEAMER_H[],COLUMN(STEAMER_H[3B]),FALSE),0)</f>
        <v>0</v>
      </c>
      <c r="M696" s="56">
        <f>IFERROR(VLOOKUP(MYRANKS_H[[#This Row],[IDFANGRAPHS]],STEAMER_H[],COLUMN(STEAMER_H[HR]),FALSE),0)</f>
        <v>0</v>
      </c>
      <c r="N696" s="56">
        <f>IFERROR(VLOOKUP(MYRANKS_H[[#This Row],[IDFANGRAPHS]],STEAMER_H[],COLUMN(STEAMER_H[R]),FALSE),0)</f>
        <v>0</v>
      </c>
      <c r="O696" s="56">
        <f>IFERROR(VLOOKUP(MYRANKS_H[[#This Row],[IDFANGRAPHS]],STEAMER_H[],COLUMN(STEAMER_H[RBI]),FALSE),0)</f>
        <v>0</v>
      </c>
      <c r="P696" s="56">
        <f>IFERROR(VLOOKUP(MYRANKS_H[[#This Row],[IDFANGRAPHS]],STEAMER_H[],COLUMN(STEAMER_H[BB]),FALSE),0)</f>
        <v>0</v>
      </c>
      <c r="Q696" s="56">
        <f>IFERROR(VLOOKUP(MYRANKS_H[[#This Row],[IDFANGRAPHS]],STEAMER_H[],COLUMN(STEAMER_H[HBP]),FALSE),0)</f>
        <v>0</v>
      </c>
      <c r="R696" s="56">
        <f>IFERROR(VLOOKUP(MYRANKS_H[[#This Row],[IDFANGRAPHS]],STEAMER_H[],COLUMN(STEAMER_H[SO]),FALSE),0)</f>
        <v>0</v>
      </c>
      <c r="S696" s="56">
        <f>IFERROR(VLOOKUP(MYRANKS_H[[#This Row],[IDFANGRAPHS]],STEAMER_H[],COLUMN(STEAMER_H[SB]),FALSE),0)</f>
        <v>0</v>
      </c>
      <c r="T696" s="19">
        <f>IFERROR(MYRANKS_H[[#This Row],[H]]/MYRANKS_H[[#This Row],[AB]],0)</f>
        <v>0</v>
      </c>
      <c r="U696" s="19">
        <f>IFERROR((MYRANKS_H[[#This Row],[H]]+MYRANKS_H[[#This Row],[BB]]+MYRANKS_H[[#This Row],[HBP]])/(MYRANKS_H[[#This Row],[AB]]+MYRANKS_H[[#This Row],[BB]]+MYRANKS_H[[#This Row],[HBP]]),0)</f>
        <v>0</v>
      </c>
      <c r="V696" s="19">
        <f>IFERROR((MYRANKS_H[[#This Row],[H]]+MYRANKS_H[[#This Row],[2B]]+2*MYRANKS_H[[#This Row],[3B]]+3*MYRANKS_H[[#This Row],[HR]])/MYRANKS_H[[#This Row],[AB]],0)</f>
        <v>0</v>
      </c>
      <c r="W69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6" s="27">
        <f>VLOOKUP(MYRANKS_H[[#This Row],[POS]],REPLACEMENT_LEVEL[],3,FALSE)</f>
        <v>0</v>
      </c>
      <c r="Y696" s="27">
        <f>MYRANKS_H[[#This Row],[PROJ PTS]]-MYRANKS_H[[#This Row],[REPL LEVEL]]</f>
        <v>0</v>
      </c>
      <c r="Z696" s="27">
        <f>RANK(MYRANKS_H[[#This Row],[POINTS OVER REPL]],MYRANKS_H[POINTS OVER REPL])</f>
        <v>1</v>
      </c>
      <c r="AA696" s="29">
        <f>IF(MYRANKS_H[[#This Row],[RANK]]&lt;=TOTAL_HITTERS_DRAFTED,MYRANKS_H[[#This Row],[POINTS OVER REPL]],0)</f>
        <v>0</v>
      </c>
      <c r="AB696" s="35">
        <f>MYRANKS_H[[#This Row],[POINTS OVER REPL]]*DOLLAR_VALUE_PER_POINT+1</f>
        <v>1</v>
      </c>
      <c r="AC696" s="35"/>
      <c r="AD696" s="29">
        <f>IF(AND(MYRANKS_H[[#This Row],[RANK]]&lt;=(TOTAL_HITTERS_DRAFTED-HITTERS_BELOW_REPL_DRAFTED),MYRANKS_H[[#This Row],[$ACTUAL]]=""),MYRANKS_H[[#This Row],[POINTS OVER REPL]],0)</f>
        <v>0</v>
      </c>
      <c r="AE696" s="35">
        <f>IF(MYRANKS_H[[#This Row],[$ACTUAL]]="",MYRANKS_H[[#This Row],[POINTS OVER REPL]]*REMAINING_DOLLAR_VALUE_PER_POINT+1,0)</f>
        <v>1</v>
      </c>
    </row>
    <row r="697" spans="1:31" ht="15" customHeight="1" x14ac:dyDescent="0.25">
      <c r="A697" s="2" t="s">
        <v>13995</v>
      </c>
      <c r="B697" s="14" t="str">
        <f>VLOOKUP(MYRANKS_H[[#This Row],[PLAYERID]],PLAYERIDMAP2[],COLUMN(PLAYERIDMAP2[LASTNAME]),FALSE)</f>
        <v>Mcguiness</v>
      </c>
      <c r="C697" s="14" t="str">
        <f>VLOOKUP(MYRANKS_H[[#This Row],[PLAYERID]],PLAYERIDMAP2[],COLUMN(PLAYERIDMAP2[FIRSTNAME]),FALSE)</f>
        <v>Chris</v>
      </c>
      <c r="D697" s="14" t="str">
        <f>MYRANKS_H[[#This Row],[FNAME]]&amp;" "&amp;MYRANKS_H[[#This Row],[LNAME]]</f>
        <v>Chris Mcguiness</v>
      </c>
      <c r="E697" s="14" t="str">
        <f>VLOOKUP(MYRANKS_H[[#This Row],[PLAYERID]],PLAYERIDMAP2[],COLUMN(PLAYERIDMAP2[TEAM]),FALSE)</f>
        <v>CLE</v>
      </c>
      <c r="F697" s="14" t="str">
        <f>VLOOKUP(MYRANKS_H[[#This Row],[PLAYERID]],PLAYERIDMAP2[],COLUMN(PLAYERIDMAP2[POS]),FALSE)</f>
        <v>1B</v>
      </c>
      <c r="G697" s="14">
        <f>IFERROR(VALUE(VLOOKUP(MYRANKS_H[[#This Row],[PLAYERID]],PLAYERIDMAP2[],COLUMN(PLAYERIDMAP2[IDFANGRAPHS]),FALSE)),VLOOKUP(MYRANKS_H[[#This Row],[PLAYERID]],PLAYERIDMAP2[],COLUMN(PLAYERIDMAP2[IDFANGRAPHS]),FALSE))</f>
        <v>9423</v>
      </c>
      <c r="H697" s="56">
        <f>IFERROR(VLOOKUP(MYRANKS_H[[#This Row],[IDFANGRAPHS]],STEAMER_H[],COLUMN(STEAMER_H[PA]),FALSE),0)</f>
        <v>0</v>
      </c>
      <c r="I697" s="56">
        <f>IFERROR(VLOOKUP(MYRANKS_H[[#This Row],[IDFANGRAPHS]],STEAMER_H[],COLUMN(STEAMER_H[AB]),FALSE),0)</f>
        <v>0</v>
      </c>
      <c r="J697" s="56">
        <f>IFERROR(VLOOKUP(MYRANKS_H[[#This Row],[IDFANGRAPHS]],STEAMER_H[],COLUMN(STEAMER_H[H]),FALSE),0)</f>
        <v>0</v>
      </c>
      <c r="K697" s="56">
        <f>IFERROR(VLOOKUP(MYRANKS_H[[#This Row],[IDFANGRAPHS]],STEAMER_H[],COLUMN(STEAMER_H[2B]),FALSE),0)</f>
        <v>0</v>
      </c>
      <c r="L697" s="56">
        <f>IFERROR(VLOOKUP(MYRANKS_H[[#This Row],[IDFANGRAPHS]],STEAMER_H[],COLUMN(STEAMER_H[3B]),FALSE),0)</f>
        <v>0</v>
      </c>
      <c r="M697" s="56">
        <f>IFERROR(VLOOKUP(MYRANKS_H[[#This Row],[IDFANGRAPHS]],STEAMER_H[],COLUMN(STEAMER_H[HR]),FALSE),0)</f>
        <v>0</v>
      </c>
      <c r="N697" s="56">
        <f>IFERROR(VLOOKUP(MYRANKS_H[[#This Row],[IDFANGRAPHS]],STEAMER_H[],COLUMN(STEAMER_H[R]),FALSE),0)</f>
        <v>0</v>
      </c>
      <c r="O697" s="56">
        <f>IFERROR(VLOOKUP(MYRANKS_H[[#This Row],[IDFANGRAPHS]],STEAMER_H[],COLUMN(STEAMER_H[RBI]),FALSE),0)</f>
        <v>0</v>
      </c>
      <c r="P697" s="56">
        <f>IFERROR(VLOOKUP(MYRANKS_H[[#This Row],[IDFANGRAPHS]],STEAMER_H[],COLUMN(STEAMER_H[BB]),FALSE),0)</f>
        <v>0</v>
      </c>
      <c r="Q697" s="56">
        <f>IFERROR(VLOOKUP(MYRANKS_H[[#This Row],[IDFANGRAPHS]],STEAMER_H[],COLUMN(STEAMER_H[HBP]),FALSE),0)</f>
        <v>0</v>
      </c>
      <c r="R697" s="56">
        <f>IFERROR(VLOOKUP(MYRANKS_H[[#This Row],[IDFANGRAPHS]],STEAMER_H[],COLUMN(STEAMER_H[SO]),FALSE),0)</f>
        <v>0</v>
      </c>
      <c r="S697" s="56">
        <f>IFERROR(VLOOKUP(MYRANKS_H[[#This Row],[IDFANGRAPHS]],STEAMER_H[],COLUMN(STEAMER_H[SB]),FALSE),0)</f>
        <v>0</v>
      </c>
      <c r="T697" s="19">
        <f>IFERROR(MYRANKS_H[[#This Row],[H]]/MYRANKS_H[[#This Row],[AB]],0)</f>
        <v>0</v>
      </c>
      <c r="U697" s="19">
        <f>IFERROR((MYRANKS_H[[#This Row],[H]]+MYRANKS_H[[#This Row],[BB]]+MYRANKS_H[[#This Row],[HBP]])/(MYRANKS_H[[#This Row],[AB]]+MYRANKS_H[[#This Row],[BB]]+MYRANKS_H[[#This Row],[HBP]]),0)</f>
        <v>0</v>
      </c>
      <c r="V697" s="19">
        <f>IFERROR((MYRANKS_H[[#This Row],[H]]+MYRANKS_H[[#This Row],[2B]]+2*MYRANKS_H[[#This Row],[3B]]+3*MYRANKS_H[[#This Row],[HR]])/MYRANKS_H[[#This Row],[AB]],0)</f>
        <v>0</v>
      </c>
      <c r="W69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7" s="27">
        <f>VLOOKUP(MYRANKS_H[[#This Row],[POS]],REPLACEMENT_LEVEL[],3,FALSE)</f>
        <v>0</v>
      </c>
      <c r="Y697" s="27">
        <f>MYRANKS_H[[#This Row],[PROJ PTS]]-MYRANKS_H[[#This Row],[REPL LEVEL]]</f>
        <v>0</v>
      </c>
      <c r="Z697" s="27">
        <f>RANK(MYRANKS_H[[#This Row],[POINTS OVER REPL]],MYRANKS_H[POINTS OVER REPL])</f>
        <v>1</v>
      </c>
      <c r="AA697" s="29">
        <f>IF(MYRANKS_H[[#This Row],[RANK]]&lt;=TOTAL_HITTERS_DRAFTED,MYRANKS_H[[#This Row],[POINTS OVER REPL]],0)</f>
        <v>0</v>
      </c>
      <c r="AB697" s="35">
        <f>MYRANKS_H[[#This Row],[POINTS OVER REPL]]*DOLLAR_VALUE_PER_POINT+1</f>
        <v>1</v>
      </c>
      <c r="AC697" s="35"/>
      <c r="AD697" s="29">
        <f>IF(AND(MYRANKS_H[[#This Row],[RANK]]&lt;=(TOTAL_HITTERS_DRAFTED-HITTERS_BELOW_REPL_DRAFTED),MYRANKS_H[[#This Row],[$ACTUAL]]=""),MYRANKS_H[[#This Row],[POINTS OVER REPL]],0)</f>
        <v>0</v>
      </c>
      <c r="AE697" s="35">
        <f>IF(MYRANKS_H[[#This Row],[$ACTUAL]]="",MYRANKS_H[[#This Row],[POINTS OVER REPL]]*REMAINING_DOLLAR_VALUE_PER_POINT+1,0)</f>
        <v>1</v>
      </c>
    </row>
    <row r="698" spans="1:31" ht="15" customHeight="1" x14ac:dyDescent="0.25">
      <c r="A698" s="2" t="s">
        <v>20161</v>
      </c>
      <c r="B698" s="14" t="str">
        <f>VLOOKUP(MYRANKS_H[[#This Row],[PLAYERID]],PLAYERIDMAP2[],COLUMN(PLAYERIDMAP2[LASTNAME]),FALSE)</f>
        <v>Meadows</v>
      </c>
      <c r="C698" s="14" t="str">
        <f>VLOOKUP(MYRANKS_H[[#This Row],[PLAYERID]],PLAYERIDMAP2[],COLUMN(PLAYERIDMAP2[FIRSTNAME]),FALSE)</f>
        <v>Austin</v>
      </c>
      <c r="D698" s="14" t="str">
        <f>MYRANKS_H[[#This Row],[FNAME]]&amp;" "&amp;MYRANKS_H[[#This Row],[LNAME]]</f>
        <v>Austin Meadows</v>
      </c>
      <c r="E698" s="14" t="str">
        <f>VLOOKUP(MYRANKS_H[[#This Row],[PLAYERID]],PLAYERIDMAP2[],COLUMN(PLAYERIDMAP2[TEAM]),FALSE)</f>
        <v>PIT</v>
      </c>
      <c r="F698" s="14" t="str">
        <f>VLOOKUP(MYRANKS_H[[#This Row],[PLAYERID]],PLAYERIDMAP2[],COLUMN(PLAYERIDMAP2[POS]),FALSE)</f>
        <v>OF</v>
      </c>
      <c r="G698" s="14" t="str">
        <f>IFERROR(VALUE(VLOOKUP(MYRANKS_H[[#This Row],[PLAYERID]],PLAYERIDMAP2[],COLUMN(PLAYERIDMAP2[IDFANGRAPHS]),FALSE)),VLOOKUP(MYRANKS_H[[#This Row],[PLAYERID]],PLAYERIDMAP2[],COLUMN(PLAYERIDMAP2[IDFANGRAPHS]),FALSE))</f>
        <v>sa737440</v>
      </c>
      <c r="H698" s="56">
        <f>IFERROR(VLOOKUP(MYRANKS_H[[#This Row],[IDFANGRAPHS]],STEAMER_H[],COLUMN(STEAMER_H[PA]),FALSE),0)</f>
        <v>1</v>
      </c>
      <c r="I698" s="56">
        <f>IFERROR(VLOOKUP(MYRANKS_H[[#This Row],[IDFANGRAPHS]],STEAMER_H[],COLUMN(STEAMER_H[AB]),FALSE),0)</f>
        <v>1</v>
      </c>
      <c r="J698" s="56">
        <f>IFERROR(VLOOKUP(MYRANKS_H[[#This Row],[IDFANGRAPHS]],STEAMER_H[],COLUMN(STEAMER_H[H]),FALSE),0)</f>
        <v>0</v>
      </c>
      <c r="K698" s="56">
        <f>IFERROR(VLOOKUP(MYRANKS_H[[#This Row],[IDFANGRAPHS]],STEAMER_H[],COLUMN(STEAMER_H[2B]),FALSE),0)</f>
        <v>0</v>
      </c>
      <c r="L698" s="56">
        <f>IFERROR(VLOOKUP(MYRANKS_H[[#This Row],[IDFANGRAPHS]],STEAMER_H[],COLUMN(STEAMER_H[3B]),FALSE),0)</f>
        <v>0</v>
      </c>
      <c r="M698" s="56">
        <f>IFERROR(VLOOKUP(MYRANKS_H[[#This Row],[IDFANGRAPHS]],STEAMER_H[],COLUMN(STEAMER_H[HR]),FALSE),0)</f>
        <v>0</v>
      </c>
      <c r="N698" s="56">
        <f>IFERROR(VLOOKUP(MYRANKS_H[[#This Row],[IDFANGRAPHS]],STEAMER_H[],COLUMN(STEAMER_H[R]),FALSE),0)</f>
        <v>0</v>
      </c>
      <c r="O698" s="56">
        <f>IFERROR(VLOOKUP(MYRANKS_H[[#This Row],[IDFANGRAPHS]],STEAMER_H[],COLUMN(STEAMER_H[RBI]),FALSE),0)</f>
        <v>0</v>
      </c>
      <c r="P698" s="56">
        <f>IFERROR(VLOOKUP(MYRANKS_H[[#This Row],[IDFANGRAPHS]],STEAMER_H[],COLUMN(STEAMER_H[BB]),FALSE),0)</f>
        <v>0</v>
      </c>
      <c r="Q698" s="56">
        <f>IFERROR(VLOOKUP(MYRANKS_H[[#This Row],[IDFANGRAPHS]],STEAMER_H[],COLUMN(STEAMER_H[HBP]),FALSE),0)</f>
        <v>0</v>
      </c>
      <c r="R698" s="56">
        <f>IFERROR(VLOOKUP(MYRANKS_H[[#This Row],[IDFANGRAPHS]],STEAMER_H[],COLUMN(STEAMER_H[SO]),FALSE),0)</f>
        <v>0</v>
      </c>
      <c r="S698" s="56">
        <f>IFERROR(VLOOKUP(MYRANKS_H[[#This Row],[IDFANGRAPHS]],STEAMER_H[],COLUMN(STEAMER_H[SB]),FALSE),0)</f>
        <v>0</v>
      </c>
      <c r="T698" s="19">
        <f>IFERROR(MYRANKS_H[[#This Row],[H]]/MYRANKS_H[[#This Row],[AB]],0)</f>
        <v>0</v>
      </c>
      <c r="U698" s="19">
        <f>IFERROR((MYRANKS_H[[#This Row],[H]]+MYRANKS_H[[#This Row],[BB]]+MYRANKS_H[[#This Row],[HBP]])/(MYRANKS_H[[#This Row],[AB]]+MYRANKS_H[[#This Row],[BB]]+MYRANKS_H[[#This Row],[HBP]]),0)</f>
        <v>0</v>
      </c>
      <c r="V698" s="19">
        <f>IFERROR((MYRANKS_H[[#This Row],[H]]+MYRANKS_H[[#This Row],[2B]]+2*MYRANKS_H[[#This Row],[3B]]+3*MYRANKS_H[[#This Row],[HR]])/MYRANKS_H[[#This Row],[AB]],0)</f>
        <v>0</v>
      </c>
      <c r="W69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8" s="27">
        <f>VLOOKUP(MYRANKS_H[[#This Row],[POS]],REPLACEMENT_LEVEL[],3,FALSE)</f>
        <v>0</v>
      </c>
      <c r="Y698" s="27">
        <f>MYRANKS_H[[#This Row],[PROJ PTS]]-MYRANKS_H[[#This Row],[REPL LEVEL]]</f>
        <v>0</v>
      </c>
      <c r="Z698" s="27">
        <f>RANK(MYRANKS_H[[#This Row],[POINTS OVER REPL]],MYRANKS_H[POINTS OVER REPL])</f>
        <v>1</v>
      </c>
      <c r="AA698" s="29">
        <f>IF(MYRANKS_H[[#This Row],[RANK]]&lt;=TOTAL_HITTERS_DRAFTED,MYRANKS_H[[#This Row],[POINTS OVER REPL]],0)</f>
        <v>0</v>
      </c>
      <c r="AB698" s="35">
        <f>MYRANKS_H[[#This Row],[POINTS OVER REPL]]*DOLLAR_VALUE_PER_POINT+1</f>
        <v>1</v>
      </c>
      <c r="AC698" s="35"/>
      <c r="AD698" s="29">
        <f>IF(AND(MYRANKS_H[[#This Row],[RANK]]&lt;=(TOTAL_HITTERS_DRAFTED-HITTERS_BELOW_REPL_DRAFTED),MYRANKS_H[[#This Row],[$ACTUAL]]=""),MYRANKS_H[[#This Row],[POINTS OVER REPL]],0)</f>
        <v>0</v>
      </c>
      <c r="AE698" s="35">
        <f>IF(MYRANKS_H[[#This Row],[$ACTUAL]]="",MYRANKS_H[[#This Row],[POINTS OVER REPL]]*REMAINING_DOLLAR_VALUE_PER_POINT+1,0)</f>
        <v>1</v>
      </c>
    </row>
    <row r="699" spans="1:31" ht="15" customHeight="1" x14ac:dyDescent="0.25">
      <c r="A699" s="2" t="s">
        <v>14032</v>
      </c>
      <c r="B699" s="14" t="str">
        <f>VLOOKUP(MYRANKS_H[[#This Row],[PLAYERID]],PLAYERIDMAP2[],COLUMN(PLAYERIDMAP2[LASTNAME]),FALSE)</f>
        <v>Mejia</v>
      </c>
      <c r="C699" s="14" t="str">
        <f>VLOOKUP(MYRANKS_H[[#This Row],[PLAYERID]],PLAYERIDMAP2[],COLUMN(PLAYERIDMAP2[FIRSTNAME]),FALSE)</f>
        <v>Ernesto</v>
      </c>
      <c r="D699" s="14" t="str">
        <f>MYRANKS_H[[#This Row],[FNAME]]&amp;" "&amp;MYRANKS_H[[#This Row],[LNAME]]</f>
        <v>Ernesto Mejia</v>
      </c>
      <c r="E699" s="14" t="str">
        <f>VLOOKUP(MYRANKS_H[[#This Row],[PLAYERID]],PLAYERIDMAP2[],COLUMN(PLAYERIDMAP2[TEAM]),FALSE)</f>
        <v>ATL</v>
      </c>
      <c r="F699" s="14" t="str">
        <f>VLOOKUP(MYRANKS_H[[#This Row],[PLAYERID]],PLAYERIDMAP2[],COLUMN(PLAYERIDMAP2[POS]),FALSE)</f>
        <v>1B</v>
      </c>
      <c r="G699" s="14" t="str">
        <f>IFERROR(VALUE(VLOOKUP(MYRANKS_H[[#This Row],[PLAYERID]],PLAYERIDMAP2[],COLUMN(PLAYERIDMAP2[IDFANGRAPHS]),FALSE)),VLOOKUP(MYRANKS_H[[#This Row],[PLAYERID]],PLAYERIDMAP2[],COLUMN(PLAYERIDMAP2[IDFANGRAPHS]),FALSE))</f>
        <v>sa295188</v>
      </c>
      <c r="H699" s="56">
        <f>IFERROR(VLOOKUP(MYRANKS_H[[#This Row],[IDFANGRAPHS]],STEAMER_H[],COLUMN(STEAMER_H[PA]),FALSE),0)</f>
        <v>1</v>
      </c>
      <c r="I699" s="56">
        <f>IFERROR(VLOOKUP(MYRANKS_H[[#This Row],[IDFANGRAPHS]],STEAMER_H[],COLUMN(STEAMER_H[AB]),FALSE),0)</f>
        <v>1</v>
      </c>
      <c r="J699" s="56">
        <f>IFERROR(VLOOKUP(MYRANKS_H[[#This Row],[IDFANGRAPHS]],STEAMER_H[],COLUMN(STEAMER_H[H]),FALSE),0)</f>
        <v>0</v>
      </c>
      <c r="K699" s="56">
        <f>IFERROR(VLOOKUP(MYRANKS_H[[#This Row],[IDFANGRAPHS]],STEAMER_H[],COLUMN(STEAMER_H[2B]),FALSE),0)</f>
        <v>0</v>
      </c>
      <c r="L699" s="56">
        <f>IFERROR(VLOOKUP(MYRANKS_H[[#This Row],[IDFANGRAPHS]],STEAMER_H[],COLUMN(STEAMER_H[3B]),FALSE),0)</f>
        <v>0</v>
      </c>
      <c r="M699" s="56">
        <f>IFERROR(VLOOKUP(MYRANKS_H[[#This Row],[IDFANGRAPHS]],STEAMER_H[],COLUMN(STEAMER_H[HR]),FALSE),0)</f>
        <v>0</v>
      </c>
      <c r="N699" s="56">
        <f>IFERROR(VLOOKUP(MYRANKS_H[[#This Row],[IDFANGRAPHS]],STEAMER_H[],COLUMN(STEAMER_H[R]),FALSE),0)</f>
        <v>0</v>
      </c>
      <c r="O699" s="56">
        <f>IFERROR(VLOOKUP(MYRANKS_H[[#This Row],[IDFANGRAPHS]],STEAMER_H[],COLUMN(STEAMER_H[RBI]),FALSE),0)</f>
        <v>0</v>
      </c>
      <c r="P699" s="56">
        <f>IFERROR(VLOOKUP(MYRANKS_H[[#This Row],[IDFANGRAPHS]],STEAMER_H[],COLUMN(STEAMER_H[BB]),FALSE),0)</f>
        <v>0</v>
      </c>
      <c r="Q699" s="56">
        <f>IFERROR(VLOOKUP(MYRANKS_H[[#This Row],[IDFANGRAPHS]],STEAMER_H[],COLUMN(STEAMER_H[HBP]),FALSE),0)</f>
        <v>0</v>
      </c>
      <c r="R699" s="56">
        <f>IFERROR(VLOOKUP(MYRANKS_H[[#This Row],[IDFANGRAPHS]],STEAMER_H[],COLUMN(STEAMER_H[SO]),FALSE),0)</f>
        <v>0</v>
      </c>
      <c r="S699" s="56">
        <f>IFERROR(VLOOKUP(MYRANKS_H[[#This Row],[IDFANGRAPHS]],STEAMER_H[],COLUMN(STEAMER_H[SB]),FALSE),0)</f>
        <v>0</v>
      </c>
      <c r="T699" s="19">
        <f>IFERROR(MYRANKS_H[[#This Row],[H]]/MYRANKS_H[[#This Row],[AB]],0)</f>
        <v>0</v>
      </c>
      <c r="U699" s="19">
        <f>IFERROR((MYRANKS_H[[#This Row],[H]]+MYRANKS_H[[#This Row],[BB]]+MYRANKS_H[[#This Row],[HBP]])/(MYRANKS_H[[#This Row],[AB]]+MYRANKS_H[[#This Row],[BB]]+MYRANKS_H[[#This Row],[HBP]]),0)</f>
        <v>0</v>
      </c>
      <c r="V699" s="19">
        <f>IFERROR((MYRANKS_H[[#This Row],[H]]+MYRANKS_H[[#This Row],[2B]]+2*MYRANKS_H[[#This Row],[3B]]+3*MYRANKS_H[[#This Row],[HR]])/MYRANKS_H[[#This Row],[AB]],0)</f>
        <v>0</v>
      </c>
      <c r="W69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9" s="27">
        <f>VLOOKUP(MYRANKS_H[[#This Row],[POS]],REPLACEMENT_LEVEL[],3,FALSE)</f>
        <v>0</v>
      </c>
      <c r="Y699" s="27">
        <f>MYRANKS_H[[#This Row],[PROJ PTS]]-MYRANKS_H[[#This Row],[REPL LEVEL]]</f>
        <v>0</v>
      </c>
      <c r="Z699" s="27">
        <f>RANK(MYRANKS_H[[#This Row],[POINTS OVER REPL]],MYRANKS_H[POINTS OVER REPL])</f>
        <v>1</v>
      </c>
      <c r="AA699" s="29">
        <f>IF(MYRANKS_H[[#This Row],[RANK]]&lt;=TOTAL_HITTERS_DRAFTED,MYRANKS_H[[#This Row],[POINTS OVER REPL]],0)</f>
        <v>0</v>
      </c>
      <c r="AB699" s="35">
        <f>MYRANKS_H[[#This Row],[POINTS OVER REPL]]*DOLLAR_VALUE_PER_POINT+1</f>
        <v>1</v>
      </c>
      <c r="AC699" s="35"/>
      <c r="AD699" s="29">
        <f>IF(AND(MYRANKS_H[[#This Row],[RANK]]&lt;=(TOTAL_HITTERS_DRAFTED-HITTERS_BELOW_REPL_DRAFTED),MYRANKS_H[[#This Row],[$ACTUAL]]=""),MYRANKS_H[[#This Row],[POINTS OVER REPL]],0)</f>
        <v>0</v>
      </c>
      <c r="AE699" s="35">
        <f>IF(MYRANKS_H[[#This Row],[$ACTUAL]]="",MYRANKS_H[[#This Row],[POINTS OVER REPL]]*REMAINING_DOLLAR_VALUE_PER_POINT+1,0)</f>
        <v>1</v>
      </c>
    </row>
    <row r="700" spans="1:31" ht="15" customHeight="1" x14ac:dyDescent="0.25">
      <c r="A700" s="4" t="s">
        <v>14050</v>
      </c>
      <c r="B700" s="14" t="str">
        <f>VLOOKUP(MYRANKS_H[[#This Row],[PLAYERID]],PLAYERIDMAP2[],COLUMN(PLAYERIDMAP2[LASTNAME]),FALSE)</f>
        <v>Merchan</v>
      </c>
      <c r="C700" s="14" t="str">
        <f>VLOOKUP(MYRANKS_H[[#This Row],[PLAYERID]],PLAYERIDMAP2[],COLUMN(PLAYERIDMAP2[FIRSTNAME]),FALSE)</f>
        <v>Jesus</v>
      </c>
      <c r="D700" s="14" t="str">
        <f>MYRANKS_H[[#This Row],[FNAME]]&amp;" "&amp;MYRANKS_H[[#This Row],[LNAME]]</f>
        <v>Jesus Merchan</v>
      </c>
      <c r="E700" s="14" t="str">
        <f>VLOOKUP(MYRANKS_H[[#This Row],[PLAYERID]],PLAYERIDMAP2[],COLUMN(PLAYERIDMAP2[TEAM]),FALSE)</f>
        <v>N/A</v>
      </c>
      <c r="F700" s="14" t="str">
        <f>VLOOKUP(MYRANKS_H[[#This Row],[PLAYERID]],PLAYERIDMAP2[],COLUMN(PLAYERIDMAP2[POS]),FALSE)</f>
        <v>SS</v>
      </c>
      <c r="G700" s="14" t="str">
        <f>IFERROR(VALUE(VLOOKUP(MYRANKS_H[[#This Row],[PLAYERID]],PLAYERIDMAP2[],COLUMN(PLAYERIDMAP2[IDFANGRAPHS]),FALSE)),VLOOKUP(MYRANKS_H[[#This Row],[PLAYERID]],PLAYERIDMAP2[],COLUMN(PLAYERIDMAP2[IDFANGRAPHS]),FALSE))</f>
        <v>sa199270</v>
      </c>
      <c r="H700" s="56">
        <f>IFERROR(VLOOKUP(MYRANKS_H[[#This Row],[IDFANGRAPHS]],STEAMER_H[],COLUMN(STEAMER_H[PA]),FALSE),0)</f>
        <v>0</v>
      </c>
      <c r="I700" s="56">
        <f>IFERROR(VLOOKUP(MYRANKS_H[[#This Row],[IDFANGRAPHS]],STEAMER_H[],COLUMN(STEAMER_H[AB]),FALSE),0)</f>
        <v>0</v>
      </c>
      <c r="J700" s="56">
        <f>IFERROR(VLOOKUP(MYRANKS_H[[#This Row],[IDFANGRAPHS]],STEAMER_H[],COLUMN(STEAMER_H[H]),FALSE),0)</f>
        <v>0</v>
      </c>
      <c r="K700" s="56">
        <f>IFERROR(VLOOKUP(MYRANKS_H[[#This Row],[IDFANGRAPHS]],STEAMER_H[],COLUMN(STEAMER_H[2B]),FALSE),0)</f>
        <v>0</v>
      </c>
      <c r="L700" s="56">
        <f>IFERROR(VLOOKUP(MYRANKS_H[[#This Row],[IDFANGRAPHS]],STEAMER_H[],COLUMN(STEAMER_H[3B]),FALSE),0)</f>
        <v>0</v>
      </c>
      <c r="M700" s="56">
        <f>IFERROR(VLOOKUP(MYRANKS_H[[#This Row],[IDFANGRAPHS]],STEAMER_H[],COLUMN(STEAMER_H[HR]),FALSE),0)</f>
        <v>0</v>
      </c>
      <c r="N700" s="56">
        <f>IFERROR(VLOOKUP(MYRANKS_H[[#This Row],[IDFANGRAPHS]],STEAMER_H[],COLUMN(STEAMER_H[R]),FALSE),0)</f>
        <v>0</v>
      </c>
      <c r="O700" s="56">
        <f>IFERROR(VLOOKUP(MYRANKS_H[[#This Row],[IDFANGRAPHS]],STEAMER_H[],COLUMN(STEAMER_H[RBI]),FALSE),0)</f>
        <v>0</v>
      </c>
      <c r="P700" s="56">
        <f>IFERROR(VLOOKUP(MYRANKS_H[[#This Row],[IDFANGRAPHS]],STEAMER_H[],COLUMN(STEAMER_H[BB]),FALSE),0)</f>
        <v>0</v>
      </c>
      <c r="Q700" s="56">
        <f>IFERROR(VLOOKUP(MYRANKS_H[[#This Row],[IDFANGRAPHS]],STEAMER_H[],COLUMN(STEAMER_H[HBP]),FALSE),0)</f>
        <v>0</v>
      </c>
      <c r="R700" s="56">
        <f>IFERROR(VLOOKUP(MYRANKS_H[[#This Row],[IDFANGRAPHS]],STEAMER_H[],COLUMN(STEAMER_H[SO]),FALSE),0)</f>
        <v>0</v>
      </c>
      <c r="S700" s="56">
        <f>IFERROR(VLOOKUP(MYRANKS_H[[#This Row],[IDFANGRAPHS]],STEAMER_H[],COLUMN(STEAMER_H[SB]),FALSE),0)</f>
        <v>0</v>
      </c>
      <c r="T700" s="19">
        <f>IFERROR(MYRANKS_H[[#This Row],[H]]/MYRANKS_H[[#This Row],[AB]],0)</f>
        <v>0</v>
      </c>
      <c r="U700" s="19">
        <f>IFERROR((MYRANKS_H[[#This Row],[H]]+MYRANKS_H[[#This Row],[BB]]+MYRANKS_H[[#This Row],[HBP]])/(MYRANKS_H[[#This Row],[AB]]+MYRANKS_H[[#This Row],[BB]]+MYRANKS_H[[#This Row],[HBP]]),0)</f>
        <v>0</v>
      </c>
      <c r="V700" s="19">
        <f>IFERROR((MYRANKS_H[[#This Row],[H]]+MYRANKS_H[[#This Row],[2B]]+2*MYRANKS_H[[#This Row],[3B]]+3*MYRANKS_H[[#This Row],[HR]])/MYRANKS_H[[#This Row],[AB]],0)</f>
        <v>0</v>
      </c>
      <c r="W70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0" s="27">
        <f>VLOOKUP(MYRANKS_H[[#This Row],[POS]],REPLACEMENT_LEVEL[],3,FALSE)</f>
        <v>0</v>
      </c>
      <c r="Y700" s="27">
        <f>MYRANKS_H[[#This Row],[PROJ PTS]]-MYRANKS_H[[#This Row],[REPL LEVEL]]</f>
        <v>0</v>
      </c>
      <c r="Z700" s="27">
        <f>RANK(MYRANKS_H[[#This Row],[POINTS OVER REPL]],MYRANKS_H[POINTS OVER REPL])</f>
        <v>1</v>
      </c>
      <c r="AA700" s="29">
        <f>IF(MYRANKS_H[[#This Row],[RANK]]&lt;=TOTAL_HITTERS_DRAFTED,MYRANKS_H[[#This Row],[POINTS OVER REPL]],0)</f>
        <v>0</v>
      </c>
      <c r="AB700" s="35">
        <f>MYRANKS_H[[#This Row],[POINTS OVER REPL]]*DOLLAR_VALUE_PER_POINT+1</f>
        <v>1</v>
      </c>
      <c r="AC700" s="35"/>
      <c r="AD700" s="29">
        <f>IF(AND(MYRANKS_H[[#This Row],[RANK]]&lt;=(TOTAL_HITTERS_DRAFTED-HITTERS_BELOW_REPL_DRAFTED),MYRANKS_H[[#This Row],[$ACTUAL]]=""),MYRANKS_H[[#This Row],[POINTS OVER REPL]],0)</f>
        <v>0</v>
      </c>
      <c r="AE700" s="35">
        <f>IF(MYRANKS_H[[#This Row],[$ACTUAL]]="",MYRANKS_H[[#This Row],[POINTS OVER REPL]]*REMAINING_DOLLAR_VALUE_PER_POINT+1,0)</f>
        <v>1</v>
      </c>
    </row>
    <row r="701" spans="1:31" x14ac:dyDescent="0.25">
      <c r="A701" s="4" t="s">
        <v>14051</v>
      </c>
      <c r="B701" s="14" t="str">
        <f>VLOOKUP(MYRANKS_H[[#This Row],[PLAYERID]],PLAYERIDMAP2[],COLUMN(PLAYERIDMAP2[LASTNAME]),FALSE)</f>
        <v>Mesa</v>
      </c>
      <c r="C701" s="14" t="str">
        <f>VLOOKUP(MYRANKS_H[[#This Row],[PLAYERID]],PLAYERIDMAP2[],COLUMN(PLAYERIDMAP2[FIRSTNAME]),FALSE)</f>
        <v>Melky</v>
      </c>
      <c r="D701" s="14" t="str">
        <f>MYRANKS_H[[#This Row],[FNAME]]&amp;" "&amp;MYRANKS_H[[#This Row],[LNAME]]</f>
        <v>Melky Mesa</v>
      </c>
      <c r="E701" s="14" t="str">
        <f>VLOOKUP(MYRANKS_H[[#This Row],[PLAYERID]],PLAYERIDMAP2[],COLUMN(PLAYERIDMAP2[TEAM]),FALSE)</f>
        <v>NYY</v>
      </c>
      <c r="F701" s="14" t="str">
        <f>VLOOKUP(MYRANKS_H[[#This Row],[PLAYERID]],PLAYERIDMAP2[],COLUMN(PLAYERIDMAP2[POS]),FALSE)</f>
        <v>OF</v>
      </c>
      <c r="G701" s="14">
        <f>IFERROR(VALUE(VLOOKUP(MYRANKS_H[[#This Row],[PLAYERID]],PLAYERIDMAP2[],COLUMN(PLAYERIDMAP2[IDFANGRAPHS]),FALSE)),VLOOKUP(MYRANKS_H[[#This Row],[PLAYERID]],PLAYERIDMAP2[],COLUMN(PLAYERIDMAP2[IDFANGRAPHS]),FALSE))</f>
        <v>447</v>
      </c>
      <c r="H701" s="56">
        <f>IFERROR(VLOOKUP(MYRANKS_H[[#This Row],[IDFANGRAPHS]],STEAMER_H[],COLUMN(STEAMER_H[PA]),FALSE),0)</f>
        <v>0</v>
      </c>
      <c r="I701" s="56">
        <f>IFERROR(VLOOKUP(MYRANKS_H[[#This Row],[IDFANGRAPHS]],STEAMER_H[],COLUMN(STEAMER_H[AB]),FALSE),0)</f>
        <v>0</v>
      </c>
      <c r="J701" s="56">
        <f>IFERROR(VLOOKUP(MYRANKS_H[[#This Row],[IDFANGRAPHS]],STEAMER_H[],COLUMN(STEAMER_H[H]),FALSE),0)</f>
        <v>0</v>
      </c>
      <c r="K701" s="56">
        <f>IFERROR(VLOOKUP(MYRANKS_H[[#This Row],[IDFANGRAPHS]],STEAMER_H[],COLUMN(STEAMER_H[2B]),FALSE),0)</f>
        <v>0</v>
      </c>
      <c r="L701" s="56">
        <f>IFERROR(VLOOKUP(MYRANKS_H[[#This Row],[IDFANGRAPHS]],STEAMER_H[],COLUMN(STEAMER_H[3B]),FALSE),0)</f>
        <v>0</v>
      </c>
      <c r="M701" s="56">
        <f>IFERROR(VLOOKUP(MYRANKS_H[[#This Row],[IDFANGRAPHS]],STEAMER_H[],COLUMN(STEAMER_H[HR]),FALSE),0)</f>
        <v>0</v>
      </c>
      <c r="N701" s="56">
        <f>IFERROR(VLOOKUP(MYRANKS_H[[#This Row],[IDFANGRAPHS]],STEAMER_H[],COLUMN(STEAMER_H[R]),FALSE),0)</f>
        <v>0</v>
      </c>
      <c r="O701" s="56">
        <f>IFERROR(VLOOKUP(MYRANKS_H[[#This Row],[IDFANGRAPHS]],STEAMER_H[],COLUMN(STEAMER_H[RBI]),FALSE),0)</f>
        <v>0</v>
      </c>
      <c r="P701" s="56">
        <f>IFERROR(VLOOKUP(MYRANKS_H[[#This Row],[IDFANGRAPHS]],STEAMER_H[],COLUMN(STEAMER_H[BB]),FALSE),0)</f>
        <v>0</v>
      </c>
      <c r="Q701" s="56">
        <f>IFERROR(VLOOKUP(MYRANKS_H[[#This Row],[IDFANGRAPHS]],STEAMER_H[],COLUMN(STEAMER_H[HBP]),FALSE),0)</f>
        <v>0</v>
      </c>
      <c r="R701" s="56">
        <f>IFERROR(VLOOKUP(MYRANKS_H[[#This Row],[IDFANGRAPHS]],STEAMER_H[],COLUMN(STEAMER_H[SO]),FALSE),0)</f>
        <v>0</v>
      </c>
      <c r="S701" s="56">
        <f>IFERROR(VLOOKUP(MYRANKS_H[[#This Row],[IDFANGRAPHS]],STEAMER_H[],COLUMN(STEAMER_H[SB]),FALSE),0)</f>
        <v>0</v>
      </c>
      <c r="T701" s="19">
        <f>IFERROR(MYRANKS_H[[#This Row],[H]]/MYRANKS_H[[#This Row],[AB]],0)</f>
        <v>0</v>
      </c>
      <c r="U701" s="19">
        <f>IFERROR((MYRANKS_H[[#This Row],[H]]+MYRANKS_H[[#This Row],[BB]]+MYRANKS_H[[#This Row],[HBP]])/(MYRANKS_H[[#This Row],[AB]]+MYRANKS_H[[#This Row],[BB]]+MYRANKS_H[[#This Row],[HBP]]),0)</f>
        <v>0</v>
      </c>
      <c r="V701" s="19">
        <f>IFERROR((MYRANKS_H[[#This Row],[H]]+MYRANKS_H[[#This Row],[2B]]+2*MYRANKS_H[[#This Row],[3B]]+3*MYRANKS_H[[#This Row],[HR]])/MYRANKS_H[[#This Row],[AB]],0)</f>
        <v>0</v>
      </c>
      <c r="W70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1" s="27">
        <f>VLOOKUP(MYRANKS_H[[#This Row],[POS]],REPLACEMENT_LEVEL[],3,FALSE)</f>
        <v>0</v>
      </c>
      <c r="Y701" s="27">
        <f>MYRANKS_H[[#This Row],[PROJ PTS]]-MYRANKS_H[[#This Row],[REPL LEVEL]]</f>
        <v>0</v>
      </c>
      <c r="Z701" s="27">
        <f>RANK(MYRANKS_H[[#This Row],[POINTS OVER REPL]],MYRANKS_H[POINTS OVER REPL])</f>
        <v>1</v>
      </c>
      <c r="AA701" s="29">
        <f>IF(MYRANKS_H[[#This Row],[RANK]]&lt;=TOTAL_HITTERS_DRAFTED,MYRANKS_H[[#This Row],[POINTS OVER REPL]],0)</f>
        <v>0</v>
      </c>
      <c r="AB701" s="35">
        <f>MYRANKS_H[[#This Row],[POINTS OVER REPL]]*DOLLAR_VALUE_PER_POINT+1</f>
        <v>1</v>
      </c>
      <c r="AC701" s="35"/>
      <c r="AD701" s="29">
        <f>IF(AND(MYRANKS_H[[#This Row],[RANK]]&lt;=(TOTAL_HITTERS_DRAFTED-HITTERS_BELOW_REPL_DRAFTED),MYRANKS_H[[#This Row],[$ACTUAL]]=""),MYRANKS_H[[#This Row],[POINTS OVER REPL]],0)</f>
        <v>0</v>
      </c>
      <c r="AE701" s="35">
        <f>IF(MYRANKS_H[[#This Row],[$ACTUAL]]="",MYRANKS_H[[#This Row],[POINTS OVER REPL]]*REMAINING_DOLLAR_VALUE_PER_POINT+1,0)</f>
        <v>1</v>
      </c>
    </row>
    <row r="702" spans="1:31" ht="15" customHeight="1" x14ac:dyDescent="0.25">
      <c r="A702" s="2" t="s">
        <v>14065</v>
      </c>
      <c r="B702" s="14" t="str">
        <f>VLOOKUP(MYRANKS_H[[#This Row],[PLAYERID]],PLAYERIDMAP2[],COLUMN(PLAYERIDMAP2[LASTNAME]),FALSE)</f>
        <v>Miles</v>
      </c>
      <c r="C702" s="14" t="str">
        <f>VLOOKUP(MYRANKS_H[[#This Row],[PLAYERID]],PLAYERIDMAP2[],COLUMN(PLAYERIDMAP2[FIRSTNAME]),FALSE)</f>
        <v>Aaron</v>
      </c>
      <c r="D702" s="14" t="str">
        <f>MYRANKS_H[[#This Row],[FNAME]]&amp;" "&amp;MYRANKS_H[[#This Row],[LNAME]]</f>
        <v>Aaron Miles</v>
      </c>
      <c r="E702" s="14" t="str">
        <f>VLOOKUP(MYRANKS_H[[#This Row],[PLAYERID]],PLAYERIDMAP2[],COLUMN(PLAYERIDMAP2[TEAM]),FALSE)</f>
        <v>STL</v>
      </c>
      <c r="F702" s="14" t="str">
        <f>VLOOKUP(MYRANKS_H[[#This Row],[PLAYERID]],PLAYERIDMAP2[],COLUMN(PLAYERIDMAP2[POS]),FALSE)</f>
        <v>2B</v>
      </c>
      <c r="G702" s="14">
        <f>IFERROR(VALUE(VLOOKUP(MYRANKS_H[[#This Row],[PLAYERID]],PLAYERIDMAP2[],COLUMN(PLAYERIDMAP2[IDFANGRAPHS]),FALSE)),VLOOKUP(MYRANKS_H[[#This Row],[PLAYERID]],PLAYERIDMAP2[],COLUMN(PLAYERIDMAP2[IDFANGRAPHS]),FALSE))</f>
        <v>1844</v>
      </c>
      <c r="H702" s="56">
        <f>IFERROR(VLOOKUP(MYRANKS_H[[#This Row],[IDFANGRAPHS]],STEAMER_H[],COLUMN(STEAMER_H[PA]),FALSE),0)</f>
        <v>0</v>
      </c>
      <c r="I702" s="56">
        <f>IFERROR(VLOOKUP(MYRANKS_H[[#This Row],[IDFANGRAPHS]],STEAMER_H[],COLUMN(STEAMER_H[AB]),FALSE),0)</f>
        <v>0</v>
      </c>
      <c r="J702" s="56">
        <f>IFERROR(VLOOKUP(MYRANKS_H[[#This Row],[IDFANGRAPHS]],STEAMER_H[],COLUMN(STEAMER_H[H]),FALSE),0)</f>
        <v>0</v>
      </c>
      <c r="K702" s="56">
        <f>IFERROR(VLOOKUP(MYRANKS_H[[#This Row],[IDFANGRAPHS]],STEAMER_H[],COLUMN(STEAMER_H[2B]),FALSE),0)</f>
        <v>0</v>
      </c>
      <c r="L702" s="56">
        <f>IFERROR(VLOOKUP(MYRANKS_H[[#This Row],[IDFANGRAPHS]],STEAMER_H[],COLUMN(STEAMER_H[3B]),FALSE),0)</f>
        <v>0</v>
      </c>
      <c r="M702" s="56">
        <f>IFERROR(VLOOKUP(MYRANKS_H[[#This Row],[IDFANGRAPHS]],STEAMER_H[],COLUMN(STEAMER_H[HR]),FALSE),0)</f>
        <v>0</v>
      </c>
      <c r="N702" s="56">
        <f>IFERROR(VLOOKUP(MYRANKS_H[[#This Row],[IDFANGRAPHS]],STEAMER_H[],COLUMN(STEAMER_H[R]),FALSE),0)</f>
        <v>0</v>
      </c>
      <c r="O702" s="56">
        <f>IFERROR(VLOOKUP(MYRANKS_H[[#This Row],[IDFANGRAPHS]],STEAMER_H[],COLUMN(STEAMER_H[RBI]),FALSE),0)</f>
        <v>0</v>
      </c>
      <c r="P702" s="56">
        <f>IFERROR(VLOOKUP(MYRANKS_H[[#This Row],[IDFANGRAPHS]],STEAMER_H[],COLUMN(STEAMER_H[BB]),FALSE),0)</f>
        <v>0</v>
      </c>
      <c r="Q702" s="56">
        <f>IFERROR(VLOOKUP(MYRANKS_H[[#This Row],[IDFANGRAPHS]],STEAMER_H[],COLUMN(STEAMER_H[HBP]),FALSE),0)</f>
        <v>0</v>
      </c>
      <c r="R702" s="56">
        <f>IFERROR(VLOOKUP(MYRANKS_H[[#This Row],[IDFANGRAPHS]],STEAMER_H[],COLUMN(STEAMER_H[SO]),FALSE),0)</f>
        <v>0</v>
      </c>
      <c r="S702" s="56">
        <f>IFERROR(VLOOKUP(MYRANKS_H[[#This Row],[IDFANGRAPHS]],STEAMER_H[],COLUMN(STEAMER_H[SB]),FALSE),0)</f>
        <v>0</v>
      </c>
      <c r="T702" s="19">
        <f>IFERROR(MYRANKS_H[[#This Row],[H]]/MYRANKS_H[[#This Row],[AB]],0)</f>
        <v>0</v>
      </c>
      <c r="U702" s="19">
        <f>IFERROR((MYRANKS_H[[#This Row],[H]]+MYRANKS_H[[#This Row],[BB]]+MYRANKS_H[[#This Row],[HBP]])/(MYRANKS_H[[#This Row],[AB]]+MYRANKS_H[[#This Row],[BB]]+MYRANKS_H[[#This Row],[HBP]]),0)</f>
        <v>0</v>
      </c>
      <c r="V702" s="19">
        <f>IFERROR((MYRANKS_H[[#This Row],[H]]+MYRANKS_H[[#This Row],[2B]]+2*MYRANKS_H[[#This Row],[3B]]+3*MYRANKS_H[[#This Row],[HR]])/MYRANKS_H[[#This Row],[AB]],0)</f>
        <v>0</v>
      </c>
      <c r="W70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2" s="27">
        <f>VLOOKUP(MYRANKS_H[[#This Row],[POS]],REPLACEMENT_LEVEL[],3,FALSE)</f>
        <v>0</v>
      </c>
      <c r="Y702" s="27">
        <f>MYRANKS_H[[#This Row],[PROJ PTS]]-MYRANKS_H[[#This Row],[REPL LEVEL]]</f>
        <v>0</v>
      </c>
      <c r="Z702" s="27">
        <f>RANK(MYRANKS_H[[#This Row],[POINTS OVER REPL]],MYRANKS_H[POINTS OVER REPL])</f>
        <v>1</v>
      </c>
      <c r="AA702" s="29">
        <f>IF(MYRANKS_H[[#This Row],[RANK]]&lt;=TOTAL_HITTERS_DRAFTED,MYRANKS_H[[#This Row],[POINTS OVER REPL]],0)</f>
        <v>0</v>
      </c>
      <c r="AB702" s="35">
        <f>MYRANKS_H[[#This Row],[POINTS OVER REPL]]*DOLLAR_VALUE_PER_POINT+1</f>
        <v>1</v>
      </c>
      <c r="AC702" s="35"/>
      <c r="AD702" s="29">
        <f>IF(AND(MYRANKS_H[[#This Row],[RANK]]&lt;=(TOTAL_HITTERS_DRAFTED-HITTERS_BELOW_REPL_DRAFTED),MYRANKS_H[[#This Row],[$ACTUAL]]=""),MYRANKS_H[[#This Row],[POINTS OVER REPL]],0)</f>
        <v>0</v>
      </c>
      <c r="AE702" s="35">
        <f>IF(MYRANKS_H[[#This Row],[$ACTUAL]]="",MYRANKS_H[[#This Row],[POINTS OVER REPL]]*REMAINING_DOLLAR_VALUE_PER_POINT+1,0)</f>
        <v>1</v>
      </c>
    </row>
    <row r="703" spans="1:31" ht="15" customHeight="1" x14ac:dyDescent="0.25">
      <c r="A703" s="2" t="s">
        <v>16238</v>
      </c>
      <c r="B703" s="14" t="str">
        <f>VLOOKUP(MYRANKS_H[[#This Row],[PLAYERID]],PLAYERIDMAP2[],COLUMN(PLAYERIDMAP2[LASTNAME]),FALSE)</f>
        <v>Milledge</v>
      </c>
      <c r="C703" s="14" t="str">
        <f>VLOOKUP(MYRANKS_H[[#This Row],[PLAYERID]],PLAYERIDMAP2[],COLUMN(PLAYERIDMAP2[FIRSTNAME]),FALSE)</f>
        <v>Lastings</v>
      </c>
      <c r="D703" s="14" t="str">
        <f>MYRANKS_H[[#This Row],[FNAME]]&amp;" "&amp;MYRANKS_H[[#This Row],[LNAME]]</f>
        <v>Lastings Milledge</v>
      </c>
      <c r="E703" s="14" t="str">
        <f>VLOOKUP(MYRANKS_H[[#This Row],[PLAYERID]],PLAYERIDMAP2[],COLUMN(PLAYERIDMAP2[TEAM]),FALSE)</f>
        <v>N/A</v>
      </c>
      <c r="F703" s="14" t="str">
        <f>VLOOKUP(MYRANKS_H[[#This Row],[PLAYERID]],PLAYERIDMAP2[],COLUMN(PLAYERIDMAP2[POS]),FALSE)</f>
        <v>OF</v>
      </c>
      <c r="G703" s="14">
        <f>IFERROR(VALUE(VLOOKUP(MYRANKS_H[[#This Row],[PLAYERID]],PLAYERIDMAP2[],COLUMN(PLAYERIDMAP2[IDFANGRAPHS]),FALSE)),VLOOKUP(MYRANKS_H[[#This Row],[PLAYERID]],PLAYERIDMAP2[],COLUMN(PLAYERIDMAP2[IDFANGRAPHS]),FALSE))</f>
        <v>6441</v>
      </c>
      <c r="H703" s="56">
        <f>IFERROR(VLOOKUP(MYRANKS_H[[#This Row],[IDFANGRAPHS]],STEAMER_H[],COLUMN(STEAMER_H[PA]),FALSE),0)</f>
        <v>0</v>
      </c>
      <c r="I703" s="56">
        <f>IFERROR(VLOOKUP(MYRANKS_H[[#This Row],[IDFANGRAPHS]],STEAMER_H[],COLUMN(STEAMER_H[AB]),FALSE),0)</f>
        <v>0</v>
      </c>
      <c r="J703" s="56">
        <f>IFERROR(VLOOKUP(MYRANKS_H[[#This Row],[IDFANGRAPHS]],STEAMER_H[],COLUMN(STEAMER_H[H]),FALSE),0)</f>
        <v>0</v>
      </c>
      <c r="K703" s="56">
        <f>IFERROR(VLOOKUP(MYRANKS_H[[#This Row],[IDFANGRAPHS]],STEAMER_H[],COLUMN(STEAMER_H[2B]),FALSE),0)</f>
        <v>0</v>
      </c>
      <c r="L703" s="56">
        <f>IFERROR(VLOOKUP(MYRANKS_H[[#This Row],[IDFANGRAPHS]],STEAMER_H[],COLUMN(STEAMER_H[3B]),FALSE),0)</f>
        <v>0</v>
      </c>
      <c r="M703" s="56">
        <f>IFERROR(VLOOKUP(MYRANKS_H[[#This Row],[IDFANGRAPHS]],STEAMER_H[],COLUMN(STEAMER_H[HR]),FALSE),0)</f>
        <v>0</v>
      </c>
      <c r="N703" s="56">
        <f>IFERROR(VLOOKUP(MYRANKS_H[[#This Row],[IDFANGRAPHS]],STEAMER_H[],COLUMN(STEAMER_H[R]),FALSE),0)</f>
        <v>0</v>
      </c>
      <c r="O703" s="56">
        <f>IFERROR(VLOOKUP(MYRANKS_H[[#This Row],[IDFANGRAPHS]],STEAMER_H[],COLUMN(STEAMER_H[RBI]),FALSE),0)</f>
        <v>0</v>
      </c>
      <c r="P703" s="56">
        <f>IFERROR(VLOOKUP(MYRANKS_H[[#This Row],[IDFANGRAPHS]],STEAMER_H[],COLUMN(STEAMER_H[BB]),FALSE),0)</f>
        <v>0</v>
      </c>
      <c r="Q703" s="56">
        <f>IFERROR(VLOOKUP(MYRANKS_H[[#This Row],[IDFANGRAPHS]],STEAMER_H[],COLUMN(STEAMER_H[HBP]),FALSE),0)</f>
        <v>0</v>
      </c>
      <c r="R703" s="56">
        <f>IFERROR(VLOOKUP(MYRANKS_H[[#This Row],[IDFANGRAPHS]],STEAMER_H[],COLUMN(STEAMER_H[SO]),FALSE),0)</f>
        <v>0</v>
      </c>
      <c r="S703" s="56">
        <f>IFERROR(VLOOKUP(MYRANKS_H[[#This Row],[IDFANGRAPHS]],STEAMER_H[],COLUMN(STEAMER_H[SB]),FALSE),0)</f>
        <v>0</v>
      </c>
      <c r="T703" s="19">
        <f>IFERROR(MYRANKS_H[[#This Row],[H]]/MYRANKS_H[[#This Row],[AB]],0)</f>
        <v>0</v>
      </c>
      <c r="U703" s="19">
        <f>IFERROR((MYRANKS_H[[#This Row],[H]]+MYRANKS_H[[#This Row],[BB]]+MYRANKS_H[[#This Row],[HBP]])/(MYRANKS_H[[#This Row],[AB]]+MYRANKS_H[[#This Row],[BB]]+MYRANKS_H[[#This Row],[HBP]]),0)</f>
        <v>0</v>
      </c>
      <c r="V703" s="19">
        <f>IFERROR((MYRANKS_H[[#This Row],[H]]+MYRANKS_H[[#This Row],[2B]]+2*MYRANKS_H[[#This Row],[3B]]+3*MYRANKS_H[[#This Row],[HR]])/MYRANKS_H[[#This Row],[AB]],0)</f>
        <v>0</v>
      </c>
      <c r="W70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3" s="27">
        <f>VLOOKUP(MYRANKS_H[[#This Row],[POS]],REPLACEMENT_LEVEL[],3,FALSE)</f>
        <v>0</v>
      </c>
      <c r="Y703" s="27">
        <f>MYRANKS_H[[#This Row],[PROJ PTS]]-MYRANKS_H[[#This Row],[REPL LEVEL]]</f>
        <v>0</v>
      </c>
      <c r="Z703" s="27">
        <f>RANK(MYRANKS_H[[#This Row],[POINTS OVER REPL]],MYRANKS_H[POINTS OVER REPL])</f>
        <v>1</v>
      </c>
      <c r="AA703" s="29">
        <f>IF(MYRANKS_H[[#This Row],[RANK]]&lt;=TOTAL_HITTERS_DRAFTED,MYRANKS_H[[#This Row],[POINTS OVER REPL]],0)</f>
        <v>0</v>
      </c>
      <c r="AB703" s="35">
        <f>MYRANKS_H[[#This Row],[POINTS OVER REPL]]*DOLLAR_VALUE_PER_POINT+1</f>
        <v>1</v>
      </c>
      <c r="AC703" s="35"/>
      <c r="AD703" s="29">
        <f>IF(AND(MYRANKS_H[[#This Row],[RANK]]&lt;=(TOTAL_HITTERS_DRAFTED-HITTERS_BELOW_REPL_DRAFTED),MYRANKS_H[[#This Row],[$ACTUAL]]=""),MYRANKS_H[[#This Row],[POINTS OVER REPL]],0)</f>
        <v>0</v>
      </c>
      <c r="AE703" s="35">
        <f>IF(MYRANKS_H[[#This Row],[$ACTUAL]]="",MYRANKS_H[[#This Row],[POINTS OVER REPL]]*REMAINING_DOLLAR_VALUE_PER_POINT+1,0)</f>
        <v>1</v>
      </c>
    </row>
    <row r="704" spans="1:31" ht="15" customHeight="1" x14ac:dyDescent="0.25">
      <c r="A704" s="2" t="s">
        <v>14107</v>
      </c>
      <c r="B704" s="14" t="str">
        <f>VLOOKUP(MYRANKS_H[[#This Row],[PLAYERID]],PLAYERIDMAP2[],COLUMN(PLAYERIDMAP2[LASTNAME]),FALSE)</f>
        <v>Molina</v>
      </c>
      <c r="C704" s="14" t="str">
        <f>VLOOKUP(MYRANKS_H[[#This Row],[PLAYERID]],PLAYERIDMAP2[],COLUMN(PLAYERIDMAP2[FIRSTNAME]),FALSE)</f>
        <v>Jose</v>
      </c>
      <c r="D704" s="14" t="str">
        <f>MYRANKS_H[[#This Row],[FNAME]]&amp;" "&amp;MYRANKS_H[[#This Row],[LNAME]]</f>
        <v>Jose Molina</v>
      </c>
      <c r="E704" s="14" t="str">
        <f>VLOOKUP(MYRANKS_H[[#This Row],[PLAYERID]],PLAYERIDMAP2[],COLUMN(PLAYERIDMAP2[TEAM]),FALSE)</f>
        <v>N/A</v>
      </c>
      <c r="F704" s="14" t="str">
        <f>VLOOKUP(MYRANKS_H[[#This Row],[PLAYERID]],PLAYERIDMAP2[],COLUMN(PLAYERIDMAP2[POS]),FALSE)</f>
        <v>C</v>
      </c>
      <c r="G704" s="14">
        <f>IFERROR(VALUE(VLOOKUP(MYRANKS_H[[#This Row],[PLAYERID]],PLAYERIDMAP2[],COLUMN(PLAYERIDMAP2[IDFANGRAPHS]),FALSE)),VLOOKUP(MYRANKS_H[[#This Row],[PLAYERID]],PLAYERIDMAP2[],COLUMN(PLAYERIDMAP2[IDFANGRAPHS]),FALSE))</f>
        <v>25</v>
      </c>
      <c r="H704" s="56">
        <f>IFERROR(VLOOKUP(MYRANKS_H[[#This Row],[IDFANGRAPHS]],STEAMER_H[],COLUMN(STEAMER_H[PA]),FALSE),0)</f>
        <v>1</v>
      </c>
      <c r="I704" s="56">
        <f>IFERROR(VLOOKUP(MYRANKS_H[[#This Row],[IDFANGRAPHS]],STEAMER_H[],COLUMN(STEAMER_H[AB]),FALSE),0)</f>
        <v>1</v>
      </c>
      <c r="J704" s="56">
        <f>IFERROR(VLOOKUP(MYRANKS_H[[#This Row],[IDFANGRAPHS]],STEAMER_H[],COLUMN(STEAMER_H[H]),FALSE),0)</f>
        <v>0</v>
      </c>
      <c r="K704" s="56">
        <f>IFERROR(VLOOKUP(MYRANKS_H[[#This Row],[IDFANGRAPHS]],STEAMER_H[],COLUMN(STEAMER_H[2B]),FALSE),0)</f>
        <v>0</v>
      </c>
      <c r="L704" s="56">
        <f>IFERROR(VLOOKUP(MYRANKS_H[[#This Row],[IDFANGRAPHS]],STEAMER_H[],COLUMN(STEAMER_H[3B]),FALSE),0)</f>
        <v>0</v>
      </c>
      <c r="M704" s="56">
        <f>IFERROR(VLOOKUP(MYRANKS_H[[#This Row],[IDFANGRAPHS]],STEAMER_H[],COLUMN(STEAMER_H[HR]),FALSE),0)</f>
        <v>0</v>
      </c>
      <c r="N704" s="56">
        <f>IFERROR(VLOOKUP(MYRANKS_H[[#This Row],[IDFANGRAPHS]],STEAMER_H[],COLUMN(STEAMER_H[R]),FALSE),0)</f>
        <v>0</v>
      </c>
      <c r="O704" s="56">
        <f>IFERROR(VLOOKUP(MYRANKS_H[[#This Row],[IDFANGRAPHS]],STEAMER_H[],COLUMN(STEAMER_H[RBI]),FALSE),0)</f>
        <v>0</v>
      </c>
      <c r="P704" s="56">
        <f>IFERROR(VLOOKUP(MYRANKS_H[[#This Row],[IDFANGRAPHS]],STEAMER_H[],COLUMN(STEAMER_H[BB]),FALSE),0)</f>
        <v>0</v>
      </c>
      <c r="Q704" s="56">
        <f>IFERROR(VLOOKUP(MYRANKS_H[[#This Row],[IDFANGRAPHS]],STEAMER_H[],COLUMN(STEAMER_H[HBP]),FALSE),0)</f>
        <v>0</v>
      </c>
      <c r="R704" s="56">
        <f>IFERROR(VLOOKUP(MYRANKS_H[[#This Row],[IDFANGRAPHS]],STEAMER_H[],COLUMN(STEAMER_H[SO]),FALSE),0)</f>
        <v>0</v>
      </c>
      <c r="S704" s="56">
        <f>IFERROR(VLOOKUP(MYRANKS_H[[#This Row],[IDFANGRAPHS]],STEAMER_H[],COLUMN(STEAMER_H[SB]),FALSE),0)</f>
        <v>0</v>
      </c>
      <c r="T704" s="19">
        <f>IFERROR(MYRANKS_H[[#This Row],[H]]/MYRANKS_H[[#This Row],[AB]],0)</f>
        <v>0</v>
      </c>
      <c r="U704" s="19">
        <f>IFERROR((MYRANKS_H[[#This Row],[H]]+MYRANKS_H[[#This Row],[BB]]+MYRANKS_H[[#This Row],[HBP]])/(MYRANKS_H[[#This Row],[AB]]+MYRANKS_H[[#This Row],[BB]]+MYRANKS_H[[#This Row],[HBP]]),0)</f>
        <v>0</v>
      </c>
      <c r="V704" s="19">
        <f>IFERROR((MYRANKS_H[[#This Row],[H]]+MYRANKS_H[[#This Row],[2B]]+2*MYRANKS_H[[#This Row],[3B]]+3*MYRANKS_H[[#This Row],[HR]])/MYRANKS_H[[#This Row],[AB]],0)</f>
        <v>0</v>
      </c>
      <c r="W70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4" s="27">
        <f>VLOOKUP(MYRANKS_H[[#This Row],[POS]],REPLACEMENT_LEVEL[],3,FALSE)</f>
        <v>0</v>
      </c>
      <c r="Y704" s="27">
        <f>MYRANKS_H[[#This Row],[PROJ PTS]]-MYRANKS_H[[#This Row],[REPL LEVEL]]</f>
        <v>0</v>
      </c>
      <c r="Z704" s="27">
        <f>RANK(MYRANKS_H[[#This Row],[POINTS OVER REPL]],MYRANKS_H[POINTS OVER REPL])</f>
        <v>1</v>
      </c>
      <c r="AA704" s="29">
        <f>IF(MYRANKS_H[[#This Row],[RANK]]&lt;=TOTAL_HITTERS_DRAFTED,MYRANKS_H[[#This Row],[POINTS OVER REPL]],0)</f>
        <v>0</v>
      </c>
      <c r="AB704" s="35">
        <f>MYRANKS_H[[#This Row],[POINTS OVER REPL]]*DOLLAR_VALUE_PER_POINT+1</f>
        <v>1</v>
      </c>
      <c r="AC704" s="35"/>
      <c r="AD704" s="29">
        <f>IF(AND(MYRANKS_H[[#This Row],[RANK]]&lt;=(TOTAL_HITTERS_DRAFTED-HITTERS_BELOW_REPL_DRAFTED),MYRANKS_H[[#This Row],[$ACTUAL]]=""),MYRANKS_H[[#This Row],[POINTS OVER REPL]],0)</f>
        <v>0</v>
      </c>
      <c r="AE704" s="35">
        <f>IF(MYRANKS_H[[#This Row],[$ACTUAL]]="",MYRANKS_H[[#This Row],[POINTS OVER REPL]]*REMAINING_DOLLAR_VALUE_PER_POINT+1,0)</f>
        <v>1</v>
      </c>
    </row>
    <row r="705" spans="1:31" ht="15" customHeight="1" x14ac:dyDescent="0.25">
      <c r="A705" s="7" t="s">
        <v>19885</v>
      </c>
      <c r="B705" s="14" t="str">
        <f>VLOOKUP(MYRANKS_H[[#This Row],[PLAYERID]],PLAYERIDMAP2[],COLUMN(PLAYERIDMAP2[LASTNAME]),FALSE)</f>
        <v>Moncada</v>
      </c>
      <c r="C705" s="14" t="str">
        <f>VLOOKUP(MYRANKS_H[[#This Row],[PLAYERID]],PLAYERIDMAP2[],COLUMN(PLAYERIDMAP2[FIRSTNAME]),FALSE)</f>
        <v>Yoan</v>
      </c>
      <c r="D705" s="14" t="str">
        <f>MYRANKS_H[[#This Row],[FNAME]]&amp;" "&amp;MYRANKS_H[[#This Row],[LNAME]]</f>
        <v>Yoan Moncada</v>
      </c>
      <c r="E705" s="14" t="str">
        <f>VLOOKUP(MYRANKS_H[[#This Row],[PLAYERID]],PLAYERIDMAP2[],COLUMN(PLAYERIDMAP2[TEAM]),FALSE)</f>
        <v>BOS</v>
      </c>
      <c r="F705" s="14" t="str">
        <f>VLOOKUP(MYRANKS_H[[#This Row],[PLAYERID]],PLAYERIDMAP2[],COLUMN(PLAYERIDMAP2[POS]),FALSE)</f>
        <v>2B</v>
      </c>
      <c r="G705" s="14" t="str">
        <f>IFERROR(VALUE(VLOOKUP(MYRANKS_H[[#This Row],[PLAYERID]],PLAYERIDMAP2[],COLUMN(PLAYERIDMAP2[IDFANGRAPHS]),FALSE)),VLOOKUP(MYRANKS_H[[#This Row],[PLAYERID]],PLAYERIDMAP2[],COLUMN(PLAYERIDMAP2[IDFANGRAPHS]),FALSE))</f>
        <v>sa864590</v>
      </c>
      <c r="H705" s="56">
        <f>IFERROR(VLOOKUP(MYRANKS_H[[#This Row],[IDFANGRAPHS]],STEAMER_H[],COLUMN(STEAMER_H[PA]),FALSE),0)</f>
        <v>1</v>
      </c>
      <c r="I705" s="56">
        <f>IFERROR(VLOOKUP(MYRANKS_H[[#This Row],[IDFANGRAPHS]],STEAMER_H[],COLUMN(STEAMER_H[AB]),FALSE),0)</f>
        <v>1</v>
      </c>
      <c r="J705" s="56">
        <f>IFERROR(VLOOKUP(MYRANKS_H[[#This Row],[IDFANGRAPHS]],STEAMER_H[],COLUMN(STEAMER_H[H]),FALSE),0)</f>
        <v>0</v>
      </c>
      <c r="K705" s="56">
        <f>IFERROR(VLOOKUP(MYRANKS_H[[#This Row],[IDFANGRAPHS]],STEAMER_H[],COLUMN(STEAMER_H[2B]),FALSE),0)</f>
        <v>0</v>
      </c>
      <c r="L705" s="56">
        <f>IFERROR(VLOOKUP(MYRANKS_H[[#This Row],[IDFANGRAPHS]],STEAMER_H[],COLUMN(STEAMER_H[3B]),FALSE),0)</f>
        <v>0</v>
      </c>
      <c r="M705" s="56">
        <f>IFERROR(VLOOKUP(MYRANKS_H[[#This Row],[IDFANGRAPHS]],STEAMER_H[],COLUMN(STEAMER_H[HR]),FALSE),0)</f>
        <v>0</v>
      </c>
      <c r="N705" s="56">
        <f>IFERROR(VLOOKUP(MYRANKS_H[[#This Row],[IDFANGRAPHS]],STEAMER_H[],COLUMN(STEAMER_H[R]),FALSE),0)</f>
        <v>0</v>
      </c>
      <c r="O705" s="56">
        <f>IFERROR(VLOOKUP(MYRANKS_H[[#This Row],[IDFANGRAPHS]],STEAMER_H[],COLUMN(STEAMER_H[RBI]),FALSE),0)</f>
        <v>0</v>
      </c>
      <c r="P705" s="56">
        <f>IFERROR(VLOOKUP(MYRANKS_H[[#This Row],[IDFANGRAPHS]],STEAMER_H[],COLUMN(STEAMER_H[BB]),FALSE),0)</f>
        <v>0</v>
      </c>
      <c r="Q705" s="56">
        <f>IFERROR(VLOOKUP(MYRANKS_H[[#This Row],[IDFANGRAPHS]],STEAMER_H[],COLUMN(STEAMER_H[HBP]),FALSE),0)</f>
        <v>0</v>
      </c>
      <c r="R705" s="56">
        <f>IFERROR(VLOOKUP(MYRANKS_H[[#This Row],[IDFANGRAPHS]],STEAMER_H[],COLUMN(STEAMER_H[SO]),FALSE),0)</f>
        <v>0</v>
      </c>
      <c r="S705" s="56">
        <f>IFERROR(VLOOKUP(MYRANKS_H[[#This Row],[IDFANGRAPHS]],STEAMER_H[],COLUMN(STEAMER_H[SB]),FALSE),0)</f>
        <v>0</v>
      </c>
      <c r="T705" s="19">
        <f>IFERROR(MYRANKS_H[[#This Row],[H]]/MYRANKS_H[[#This Row],[AB]],0)</f>
        <v>0</v>
      </c>
      <c r="U705" s="19">
        <f>IFERROR((MYRANKS_H[[#This Row],[H]]+MYRANKS_H[[#This Row],[BB]]+MYRANKS_H[[#This Row],[HBP]])/(MYRANKS_H[[#This Row],[AB]]+MYRANKS_H[[#This Row],[BB]]+MYRANKS_H[[#This Row],[HBP]]),0)</f>
        <v>0</v>
      </c>
      <c r="V705" s="19">
        <f>IFERROR((MYRANKS_H[[#This Row],[H]]+MYRANKS_H[[#This Row],[2B]]+2*MYRANKS_H[[#This Row],[3B]]+3*MYRANKS_H[[#This Row],[HR]])/MYRANKS_H[[#This Row],[AB]],0)</f>
        <v>0</v>
      </c>
      <c r="W70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5" s="27">
        <f>VLOOKUP(MYRANKS_H[[#This Row],[POS]],REPLACEMENT_LEVEL[],3,FALSE)</f>
        <v>0</v>
      </c>
      <c r="Y705" s="27">
        <f>MYRANKS_H[[#This Row],[PROJ PTS]]-MYRANKS_H[[#This Row],[REPL LEVEL]]</f>
        <v>0</v>
      </c>
      <c r="Z705" s="27">
        <f>RANK(MYRANKS_H[[#This Row],[POINTS OVER REPL]],MYRANKS_H[POINTS OVER REPL])</f>
        <v>1</v>
      </c>
      <c r="AA705" s="29">
        <f>IF(MYRANKS_H[[#This Row],[RANK]]&lt;=TOTAL_HITTERS_DRAFTED,MYRANKS_H[[#This Row],[POINTS OVER REPL]],0)</f>
        <v>0</v>
      </c>
      <c r="AB705" s="35">
        <f>MYRANKS_H[[#This Row],[POINTS OVER REPL]]*DOLLAR_VALUE_PER_POINT+1</f>
        <v>1</v>
      </c>
      <c r="AC705" s="35"/>
      <c r="AD705" s="29">
        <f>IF(AND(MYRANKS_H[[#This Row],[RANK]]&lt;=(TOTAL_HITTERS_DRAFTED-HITTERS_BELOW_REPL_DRAFTED),MYRANKS_H[[#This Row],[$ACTUAL]]=""),MYRANKS_H[[#This Row],[POINTS OVER REPL]],0)</f>
        <v>0</v>
      </c>
      <c r="AE705" s="35">
        <f>IF(MYRANKS_H[[#This Row],[$ACTUAL]]="",MYRANKS_H[[#This Row],[POINTS OVER REPL]]*REMAINING_DOLLAR_VALUE_PER_POINT+1,0)</f>
        <v>1</v>
      </c>
    </row>
    <row r="706" spans="1:31" ht="15" customHeight="1" x14ac:dyDescent="0.25">
      <c r="A706" s="7" t="s">
        <v>19487</v>
      </c>
      <c r="B706" s="14" t="str">
        <f>VLOOKUP(MYRANKS_H[[#This Row],[PLAYERID]],PLAYERIDMAP2[],COLUMN(PLAYERIDMAP2[LASTNAME]),FALSE)</f>
        <v>Mondesi</v>
      </c>
      <c r="C706" s="14" t="str">
        <f>VLOOKUP(MYRANKS_H[[#This Row],[PLAYERID]],PLAYERIDMAP2[],COLUMN(PLAYERIDMAP2[FIRSTNAME]),FALSE)</f>
        <v>Raul</v>
      </c>
      <c r="D706" s="14" t="str">
        <f>MYRANKS_H[[#This Row],[FNAME]]&amp;" "&amp;MYRANKS_H[[#This Row],[LNAME]]</f>
        <v>Raul Mondesi</v>
      </c>
      <c r="E706" s="14" t="str">
        <f>VLOOKUP(MYRANKS_H[[#This Row],[PLAYERID]],PLAYERIDMAP2[],COLUMN(PLAYERIDMAP2[TEAM]),FALSE)</f>
        <v>KC</v>
      </c>
      <c r="F706" s="14" t="str">
        <f>VLOOKUP(MYRANKS_H[[#This Row],[PLAYERID]],PLAYERIDMAP2[],COLUMN(PLAYERIDMAP2[POS]),FALSE)</f>
        <v>SS</v>
      </c>
      <c r="G706" s="14" t="str">
        <f>IFERROR(VALUE(VLOOKUP(MYRANKS_H[[#This Row],[PLAYERID]],PLAYERIDMAP2[],COLUMN(PLAYERIDMAP2[IDFANGRAPHS]),FALSE)),VLOOKUP(MYRANKS_H[[#This Row],[PLAYERID]],PLAYERIDMAP2[],COLUMN(PLAYERIDMAP2[IDFANGRAPHS]),FALSE))</f>
        <v>sa659237</v>
      </c>
      <c r="H706" s="56">
        <f>IFERROR(VLOOKUP(MYRANKS_H[[#This Row],[IDFANGRAPHS]],STEAMER_H[],COLUMN(STEAMER_H[PA]),FALSE),0)</f>
        <v>80</v>
      </c>
      <c r="I706" s="56">
        <f>IFERROR(VLOOKUP(MYRANKS_H[[#This Row],[IDFANGRAPHS]],STEAMER_H[],COLUMN(STEAMER_H[AB]),FALSE),0)</f>
        <v>75</v>
      </c>
      <c r="J706" s="56">
        <f>IFERROR(VLOOKUP(MYRANKS_H[[#This Row],[IDFANGRAPHS]],STEAMER_H[],COLUMN(STEAMER_H[H]),FALSE),0)</f>
        <v>17</v>
      </c>
      <c r="K706" s="56">
        <f>IFERROR(VLOOKUP(MYRANKS_H[[#This Row],[IDFANGRAPHS]],STEAMER_H[],COLUMN(STEAMER_H[2B]),FALSE),0)</f>
        <v>3</v>
      </c>
      <c r="L706" s="56">
        <f>IFERROR(VLOOKUP(MYRANKS_H[[#This Row],[IDFANGRAPHS]],STEAMER_H[],COLUMN(STEAMER_H[3B]),FALSE),0)</f>
        <v>1</v>
      </c>
      <c r="M706" s="56">
        <f>IFERROR(VLOOKUP(MYRANKS_H[[#This Row],[IDFANGRAPHS]],STEAMER_H[],COLUMN(STEAMER_H[HR]),FALSE),0)</f>
        <v>1</v>
      </c>
      <c r="N706" s="56">
        <f>IFERROR(VLOOKUP(MYRANKS_H[[#This Row],[IDFANGRAPHS]],STEAMER_H[],COLUMN(STEAMER_H[R]),FALSE),0)</f>
        <v>7</v>
      </c>
      <c r="O706" s="56">
        <f>IFERROR(VLOOKUP(MYRANKS_H[[#This Row],[IDFANGRAPHS]],STEAMER_H[],COLUMN(STEAMER_H[RBI]),FALSE),0)</f>
        <v>7</v>
      </c>
      <c r="P706" s="56">
        <f>IFERROR(VLOOKUP(MYRANKS_H[[#This Row],[IDFANGRAPHS]],STEAMER_H[],COLUMN(STEAMER_H[BB]),FALSE),0)</f>
        <v>3</v>
      </c>
      <c r="Q706" s="56">
        <f>IFERROR(VLOOKUP(MYRANKS_H[[#This Row],[IDFANGRAPHS]],STEAMER_H[],COLUMN(STEAMER_H[HBP]),FALSE),0)</f>
        <v>0</v>
      </c>
      <c r="R706" s="56">
        <f>IFERROR(VLOOKUP(MYRANKS_H[[#This Row],[IDFANGRAPHS]],STEAMER_H[],COLUMN(STEAMER_H[SO]),FALSE),0)</f>
        <v>20</v>
      </c>
      <c r="S706" s="56">
        <f>IFERROR(VLOOKUP(MYRANKS_H[[#This Row],[IDFANGRAPHS]],STEAMER_H[],COLUMN(STEAMER_H[SB]),FALSE),0)</f>
        <v>3</v>
      </c>
      <c r="T706" s="19">
        <f>IFERROR(MYRANKS_H[[#This Row],[H]]/MYRANKS_H[[#This Row],[AB]],0)</f>
        <v>0.22666666666666666</v>
      </c>
      <c r="U706" s="19">
        <f>IFERROR((MYRANKS_H[[#This Row],[H]]+MYRANKS_H[[#This Row],[BB]]+MYRANKS_H[[#This Row],[HBP]])/(MYRANKS_H[[#This Row],[AB]]+MYRANKS_H[[#This Row],[BB]]+MYRANKS_H[[#This Row],[HBP]]),0)</f>
        <v>0.25641025641025639</v>
      </c>
      <c r="V706" s="19">
        <f>IFERROR((MYRANKS_H[[#This Row],[H]]+MYRANKS_H[[#This Row],[2B]]+2*MYRANKS_H[[#This Row],[3B]]+3*MYRANKS_H[[#This Row],[HR]])/MYRANKS_H[[#This Row],[AB]],0)</f>
        <v>0.33333333333333331</v>
      </c>
      <c r="W70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6" s="27">
        <f>VLOOKUP(MYRANKS_H[[#This Row],[POS]],REPLACEMENT_LEVEL[],3,FALSE)</f>
        <v>0</v>
      </c>
      <c r="Y706" s="27">
        <f>MYRANKS_H[[#This Row],[PROJ PTS]]-MYRANKS_H[[#This Row],[REPL LEVEL]]</f>
        <v>0</v>
      </c>
      <c r="Z706" s="27">
        <f>RANK(MYRANKS_H[[#This Row],[POINTS OVER REPL]],MYRANKS_H[POINTS OVER REPL])</f>
        <v>1</v>
      </c>
      <c r="AA706" s="29">
        <f>IF(MYRANKS_H[[#This Row],[RANK]]&lt;=TOTAL_HITTERS_DRAFTED,MYRANKS_H[[#This Row],[POINTS OVER REPL]],0)</f>
        <v>0</v>
      </c>
      <c r="AB706" s="35">
        <f>MYRANKS_H[[#This Row],[POINTS OVER REPL]]*DOLLAR_VALUE_PER_POINT+1</f>
        <v>1</v>
      </c>
      <c r="AC706" s="35"/>
      <c r="AD706" s="29">
        <f>IF(AND(MYRANKS_H[[#This Row],[RANK]]&lt;=(TOTAL_HITTERS_DRAFTED-HITTERS_BELOW_REPL_DRAFTED),MYRANKS_H[[#This Row],[$ACTUAL]]=""),MYRANKS_H[[#This Row],[POINTS OVER REPL]],0)</f>
        <v>0</v>
      </c>
      <c r="AE706" s="35">
        <f>IF(MYRANKS_H[[#This Row],[$ACTUAL]]="",MYRANKS_H[[#This Row],[POINTS OVER REPL]]*REMAINING_DOLLAR_VALUE_PER_POINT+1,0)</f>
        <v>1</v>
      </c>
    </row>
    <row r="707" spans="1:31" ht="15" customHeight="1" x14ac:dyDescent="0.25">
      <c r="A707" s="2" t="s">
        <v>14125</v>
      </c>
      <c r="B707" s="14" t="str">
        <f>VLOOKUP(MYRANKS_H[[#This Row],[PLAYERID]],PLAYERIDMAP2[],COLUMN(PLAYERIDMAP2[LASTNAME]),FALSE)</f>
        <v>Moore</v>
      </c>
      <c r="C707" s="14" t="str">
        <f>VLOOKUP(MYRANKS_H[[#This Row],[PLAYERID]],PLAYERIDMAP2[],COLUMN(PLAYERIDMAP2[FIRSTNAME]),FALSE)</f>
        <v>Adam</v>
      </c>
      <c r="D707" s="14" t="str">
        <f>MYRANKS_H[[#This Row],[FNAME]]&amp;" "&amp;MYRANKS_H[[#This Row],[LNAME]]</f>
        <v>Adam Moore</v>
      </c>
      <c r="E707" s="14" t="str">
        <f>VLOOKUP(MYRANKS_H[[#This Row],[PLAYERID]],PLAYERIDMAP2[],COLUMN(PLAYERIDMAP2[TEAM]),FALSE)</f>
        <v>N/A</v>
      </c>
      <c r="F707" s="14" t="str">
        <f>VLOOKUP(MYRANKS_H[[#This Row],[PLAYERID]],PLAYERIDMAP2[],COLUMN(PLAYERIDMAP2[POS]),FALSE)</f>
        <v>C</v>
      </c>
      <c r="G707" s="14">
        <f>IFERROR(VALUE(VLOOKUP(MYRANKS_H[[#This Row],[PLAYERID]],PLAYERIDMAP2[],COLUMN(PLAYERIDMAP2[IDFANGRAPHS]),FALSE)),VLOOKUP(MYRANKS_H[[#This Row],[PLAYERID]],PLAYERIDMAP2[],COLUMN(PLAYERIDMAP2[IDFANGRAPHS]),FALSE))</f>
        <v>9362</v>
      </c>
      <c r="H707" s="56">
        <f>IFERROR(VLOOKUP(MYRANKS_H[[#This Row],[IDFANGRAPHS]],STEAMER_H[],COLUMN(STEAMER_H[PA]),FALSE),0)</f>
        <v>1</v>
      </c>
      <c r="I707" s="56">
        <f>IFERROR(VLOOKUP(MYRANKS_H[[#This Row],[IDFANGRAPHS]],STEAMER_H[],COLUMN(STEAMER_H[AB]),FALSE),0)</f>
        <v>1</v>
      </c>
      <c r="J707" s="56">
        <f>IFERROR(VLOOKUP(MYRANKS_H[[#This Row],[IDFANGRAPHS]],STEAMER_H[],COLUMN(STEAMER_H[H]),FALSE),0)</f>
        <v>0</v>
      </c>
      <c r="K707" s="56">
        <f>IFERROR(VLOOKUP(MYRANKS_H[[#This Row],[IDFANGRAPHS]],STEAMER_H[],COLUMN(STEAMER_H[2B]),FALSE),0)</f>
        <v>0</v>
      </c>
      <c r="L707" s="56">
        <f>IFERROR(VLOOKUP(MYRANKS_H[[#This Row],[IDFANGRAPHS]],STEAMER_H[],COLUMN(STEAMER_H[3B]),FALSE),0)</f>
        <v>0</v>
      </c>
      <c r="M707" s="56">
        <f>IFERROR(VLOOKUP(MYRANKS_H[[#This Row],[IDFANGRAPHS]],STEAMER_H[],COLUMN(STEAMER_H[HR]),FALSE),0)</f>
        <v>0</v>
      </c>
      <c r="N707" s="56">
        <f>IFERROR(VLOOKUP(MYRANKS_H[[#This Row],[IDFANGRAPHS]],STEAMER_H[],COLUMN(STEAMER_H[R]),FALSE),0)</f>
        <v>0</v>
      </c>
      <c r="O707" s="56">
        <f>IFERROR(VLOOKUP(MYRANKS_H[[#This Row],[IDFANGRAPHS]],STEAMER_H[],COLUMN(STEAMER_H[RBI]),FALSE),0)</f>
        <v>0</v>
      </c>
      <c r="P707" s="56">
        <f>IFERROR(VLOOKUP(MYRANKS_H[[#This Row],[IDFANGRAPHS]],STEAMER_H[],COLUMN(STEAMER_H[BB]),FALSE),0)</f>
        <v>0</v>
      </c>
      <c r="Q707" s="56">
        <f>IFERROR(VLOOKUP(MYRANKS_H[[#This Row],[IDFANGRAPHS]],STEAMER_H[],COLUMN(STEAMER_H[HBP]),FALSE),0)</f>
        <v>0</v>
      </c>
      <c r="R707" s="56">
        <f>IFERROR(VLOOKUP(MYRANKS_H[[#This Row],[IDFANGRAPHS]],STEAMER_H[],COLUMN(STEAMER_H[SO]),FALSE),0)</f>
        <v>0</v>
      </c>
      <c r="S707" s="56">
        <f>IFERROR(VLOOKUP(MYRANKS_H[[#This Row],[IDFANGRAPHS]],STEAMER_H[],COLUMN(STEAMER_H[SB]),FALSE),0)</f>
        <v>0</v>
      </c>
      <c r="T707" s="19">
        <f>IFERROR(MYRANKS_H[[#This Row],[H]]/MYRANKS_H[[#This Row],[AB]],0)</f>
        <v>0</v>
      </c>
      <c r="U707" s="19">
        <f>IFERROR((MYRANKS_H[[#This Row],[H]]+MYRANKS_H[[#This Row],[BB]]+MYRANKS_H[[#This Row],[HBP]])/(MYRANKS_H[[#This Row],[AB]]+MYRANKS_H[[#This Row],[BB]]+MYRANKS_H[[#This Row],[HBP]]),0)</f>
        <v>0</v>
      </c>
      <c r="V707" s="19">
        <f>IFERROR((MYRANKS_H[[#This Row],[H]]+MYRANKS_H[[#This Row],[2B]]+2*MYRANKS_H[[#This Row],[3B]]+3*MYRANKS_H[[#This Row],[HR]])/MYRANKS_H[[#This Row],[AB]],0)</f>
        <v>0</v>
      </c>
      <c r="W70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7" s="27">
        <f>VLOOKUP(MYRANKS_H[[#This Row],[POS]],REPLACEMENT_LEVEL[],3,FALSE)</f>
        <v>0</v>
      </c>
      <c r="Y707" s="27">
        <f>MYRANKS_H[[#This Row],[PROJ PTS]]-MYRANKS_H[[#This Row],[REPL LEVEL]]</f>
        <v>0</v>
      </c>
      <c r="Z707" s="27">
        <f>RANK(MYRANKS_H[[#This Row],[POINTS OVER REPL]],MYRANKS_H[POINTS OVER REPL])</f>
        <v>1</v>
      </c>
      <c r="AA707" s="29">
        <f>IF(MYRANKS_H[[#This Row],[RANK]]&lt;=TOTAL_HITTERS_DRAFTED,MYRANKS_H[[#This Row],[POINTS OVER REPL]],0)</f>
        <v>0</v>
      </c>
      <c r="AB707" s="35">
        <f>MYRANKS_H[[#This Row],[POINTS OVER REPL]]*DOLLAR_VALUE_PER_POINT+1</f>
        <v>1</v>
      </c>
      <c r="AC707" s="35"/>
      <c r="AD707" s="29">
        <f>IF(AND(MYRANKS_H[[#This Row],[RANK]]&lt;=(TOTAL_HITTERS_DRAFTED-HITTERS_BELOW_REPL_DRAFTED),MYRANKS_H[[#This Row],[$ACTUAL]]=""),MYRANKS_H[[#This Row],[POINTS OVER REPL]],0)</f>
        <v>0</v>
      </c>
      <c r="AE707" s="35">
        <f>IF(MYRANKS_H[[#This Row],[$ACTUAL]]="",MYRANKS_H[[#This Row],[POINTS OVER REPL]]*REMAINING_DOLLAR_VALUE_PER_POINT+1,0)</f>
        <v>1</v>
      </c>
    </row>
    <row r="708" spans="1:31" x14ac:dyDescent="0.25">
      <c r="A708" s="3" t="s">
        <v>14133</v>
      </c>
      <c r="B708" s="14" t="str">
        <f>VLOOKUP(MYRANKS_H[[#This Row],[PLAYERID]],PLAYERIDMAP2[],COLUMN(PLAYERIDMAP2[LASTNAME]),FALSE)</f>
        <v>Moore</v>
      </c>
      <c r="C708" s="14" t="str">
        <f>VLOOKUP(MYRANKS_H[[#This Row],[PLAYERID]],PLAYERIDMAP2[],COLUMN(PLAYERIDMAP2[FIRSTNAME]),FALSE)</f>
        <v>Scott</v>
      </c>
      <c r="D708" s="14" t="str">
        <f>MYRANKS_H[[#This Row],[FNAME]]&amp;" "&amp;MYRANKS_H[[#This Row],[LNAME]]</f>
        <v>Scott Moore</v>
      </c>
      <c r="E708" s="14" t="str">
        <f>VLOOKUP(MYRANKS_H[[#This Row],[PLAYERID]],PLAYERIDMAP2[],COLUMN(PLAYERIDMAP2[TEAM]),FALSE)</f>
        <v>STL</v>
      </c>
      <c r="F708" s="14" t="str">
        <f>VLOOKUP(MYRANKS_H[[#This Row],[PLAYERID]],PLAYERIDMAP2[],COLUMN(PLAYERIDMAP2[POS]),FALSE)</f>
        <v>3B</v>
      </c>
      <c r="G708" s="14">
        <f>IFERROR(VALUE(VLOOKUP(MYRANKS_H[[#This Row],[PLAYERID]],PLAYERIDMAP2[],COLUMN(PLAYERIDMAP2[IDFANGRAPHS]),FALSE)),VLOOKUP(MYRANKS_H[[#This Row],[PLAYERID]],PLAYERIDMAP2[],COLUMN(PLAYERIDMAP2[IDFANGRAPHS]),FALSE))</f>
        <v>4390</v>
      </c>
      <c r="H708" s="56">
        <f>IFERROR(VLOOKUP(MYRANKS_H[[#This Row],[IDFANGRAPHS]],STEAMER_H[],COLUMN(STEAMER_H[PA]),FALSE),0)</f>
        <v>0</v>
      </c>
      <c r="I708" s="56">
        <f>IFERROR(VLOOKUP(MYRANKS_H[[#This Row],[IDFANGRAPHS]],STEAMER_H[],COLUMN(STEAMER_H[AB]),FALSE),0)</f>
        <v>0</v>
      </c>
      <c r="J708" s="56">
        <f>IFERROR(VLOOKUP(MYRANKS_H[[#This Row],[IDFANGRAPHS]],STEAMER_H[],COLUMN(STEAMER_H[H]),FALSE),0)</f>
        <v>0</v>
      </c>
      <c r="K708" s="56">
        <f>IFERROR(VLOOKUP(MYRANKS_H[[#This Row],[IDFANGRAPHS]],STEAMER_H[],COLUMN(STEAMER_H[2B]),FALSE),0)</f>
        <v>0</v>
      </c>
      <c r="L708" s="56">
        <f>IFERROR(VLOOKUP(MYRANKS_H[[#This Row],[IDFANGRAPHS]],STEAMER_H[],COLUMN(STEAMER_H[3B]),FALSE),0)</f>
        <v>0</v>
      </c>
      <c r="M708" s="56">
        <f>IFERROR(VLOOKUP(MYRANKS_H[[#This Row],[IDFANGRAPHS]],STEAMER_H[],COLUMN(STEAMER_H[HR]),FALSE),0)</f>
        <v>0</v>
      </c>
      <c r="N708" s="56">
        <f>IFERROR(VLOOKUP(MYRANKS_H[[#This Row],[IDFANGRAPHS]],STEAMER_H[],COLUMN(STEAMER_H[R]),FALSE),0)</f>
        <v>0</v>
      </c>
      <c r="O708" s="56">
        <f>IFERROR(VLOOKUP(MYRANKS_H[[#This Row],[IDFANGRAPHS]],STEAMER_H[],COLUMN(STEAMER_H[RBI]),FALSE),0)</f>
        <v>0</v>
      </c>
      <c r="P708" s="56">
        <f>IFERROR(VLOOKUP(MYRANKS_H[[#This Row],[IDFANGRAPHS]],STEAMER_H[],COLUMN(STEAMER_H[BB]),FALSE),0)</f>
        <v>0</v>
      </c>
      <c r="Q708" s="56">
        <f>IFERROR(VLOOKUP(MYRANKS_H[[#This Row],[IDFANGRAPHS]],STEAMER_H[],COLUMN(STEAMER_H[HBP]),FALSE),0)</f>
        <v>0</v>
      </c>
      <c r="R708" s="56">
        <f>IFERROR(VLOOKUP(MYRANKS_H[[#This Row],[IDFANGRAPHS]],STEAMER_H[],COLUMN(STEAMER_H[SO]),FALSE),0)</f>
        <v>0</v>
      </c>
      <c r="S708" s="56">
        <f>IFERROR(VLOOKUP(MYRANKS_H[[#This Row],[IDFANGRAPHS]],STEAMER_H[],COLUMN(STEAMER_H[SB]),FALSE),0)</f>
        <v>0</v>
      </c>
      <c r="T708" s="19">
        <f>IFERROR(MYRANKS_H[[#This Row],[H]]/MYRANKS_H[[#This Row],[AB]],0)</f>
        <v>0</v>
      </c>
      <c r="U708" s="19">
        <f>IFERROR((MYRANKS_H[[#This Row],[H]]+MYRANKS_H[[#This Row],[BB]]+MYRANKS_H[[#This Row],[HBP]])/(MYRANKS_H[[#This Row],[AB]]+MYRANKS_H[[#This Row],[BB]]+MYRANKS_H[[#This Row],[HBP]]),0)</f>
        <v>0</v>
      </c>
      <c r="V708" s="19">
        <f>IFERROR((MYRANKS_H[[#This Row],[H]]+MYRANKS_H[[#This Row],[2B]]+2*MYRANKS_H[[#This Row],[3B]]+3*MYRANKS_H[[#This Row],[HR]])/MYRANKS_H[[#This Row],[AB]],0)</f>
        <v>0</v>
      </c>
      <c r="W70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8" s="27">
        <f>VLOOKUP(MYRANKS_H[[#This Row],[POS]],REPLACEMENT_LEVEL[],3,FALSE)</f>
        <v>0</v>
      </c>
      <c r="Y708" s="27">
        <f>MYRANKS_H[[#This Row],[PROJ PTS]]-MYRANKS_H[[#This Row],[REPL LEVEL]]</f>
        <v>0</v>
      </c>
      <c r="Z708" s="27">
        <f>RANK(MYRANKS_H[[#This Row],[POINTS OVER REPL]],MYRANKS_H[POINTS OVER REPL])</f>
        <v>1</v>
      </c>
      <c r="AA708" s="29">
        <f>IF(MYRANKS_H[[#This Row],[RANK]]&lt;=TOTAL_HITTERS_DRAFTED,MYRANKS_H[[#This Row],[POINTS OVER REPL]],0)</f>
        <v>0</v>
      </c>
      <c r="AB708" s="35">
        <f>MYRANKS_H[[#This Row],[POINTS OVER REPL]]*DOLLAR_VALUE_PER_POINT+1</f>
        <v>1</v>
      </c>
      <c r="AC708" s="35"/>
      <c r="AD708" s="29">
        <f>IF(AND(MYRANKS_H[[#This Row],[RANK]]&lt;=(TOTAL_HITTERS_DRAFTED-HITTERS_BELOW_REPL_DRAFTED),MYRANKS_H[[#This Row],[$ACTUAL]]=""),MYRANKS_H[[#This Row],[POINTS OVER REPL]],0)</f>
        <v>0</v>
      </c>
      <c r="AE708" s="35">
        <f>IF(MYRANKS_H[[#This Row],[$ACTUAL]]="",MYRANKS_H[[#This Row],[POINTS OVER REPL]]*REMAINING_DOLLAR_VALUE_PER_POINT+1,0)</f>
        <v>1</v>
      </c>
    </row>
    <row r="709" spans="1:31" ht="15" customHeight="1" x14ac:dyDescent="0.25">
      <c r="A709" s="2" t="s">
        <v>14149</v>
      </c>
      <c r="B709" s="14" t="str">
        <f>VLOOKUP(MYRANKS_H[[#This Row],[PLAYERID]],PLAYERIDMAP2[],COLUMN(PLAYERIDMAP2[LASTNAME]),FALSE)</f>
        <v>Mora</v>
      </c>
      <c r="C709" s="14" t="str">
        <f>VLOOKUP(MYRANKS_H[[#This Row],[PLAYERID]],PLAYERIDMAP2[],COLUMN(PLAYERIDMAP2[FIRSTNAME]),FALSE)</f>
        <v>Melvin</v>
      </c>
      <c r="D709" s="14" t="str">
        <f>MYRANKS_H[[#This Row],[FNAME]]&amp;" "&amp;MYRANKS_H[[#This Row],[LNAME]]</f>
        <v>Melvin Mora</v>
      </c>
      <c r="E709" s="14" t="str">
        <f>VLOOKUP(MYRANKS_H[[#This Row],[PLAYERID]],PLAYERIDMAP2[],COLUMN(PLAYERIDMAP2[TEAM]),FALSE)</f>
        <v>N/A</v>
      </c>
      <c r="F709" s="14" t="str">
        <f>VLOOKUP(MYRANKS_H[[#This Row],[PLAYERID]],PLAYERIDMAP2[],COLUMN(PLAYERIDMAP2[POS]),FALSE)</f>
        <v>3B</v>
      </c>
      <c r="G709" s="14">
        <f>IFERROR(VALUE(VLOOKUP(MYRANKS_H[[#This Row],[PLAYERID]],PLAYERIDMAP2[],COLUMN(PLAYERIDMAP2[IDFANGRAPHS]),FALSE)),VLOOKUP(MYRANKS_H[[#This Row],[PLAYERID]],PLAYERIDMAP2[],COLUMN(PLAYERIDMAP2[IDFANGRAPHS]),FALSE))</f>
        <v>157</v>
      </c>
      <c r="H709" s="56">
        <f>IFERROR(VLOOKUP(MYRANKS_H[[#This Row],[IDFANGRAPHS]],STEAMER_H[],COLUMN(STEAMER_H[PA]),FALSE),0)</f>
        <v>0</v>
      </c>
      <c r="I709" s="56">
        <f>IFERROR(VLOOKUP(MYRANKS_H[[#This Row],[IDFANGRAPHS]],STEAMER_H[],COLUMN(STEAMER_H[AB]),FALSE),0)</f>
        <v>0</v>
      </c>
      <c r="J709" s="56">
        <f>IFERROR(VLOOKUP(MYRANKS_H[[#This Row],[IDFANGRAPHS]],STEAMER_H[],COLUMN(STEAMER_H[H]),FALSE),0)</f>
        <v>0</v>
      </c>
      <c r="K709" s="56">
        <f>IFERROR(VLOOKUP(MYRANKS_H[[#This Row],[IDFANGRAPHS]],STEAMER_H[],COLUMN(STEAMER_H[2B]),FALSE),0)</f>
        <v>0</v>
      </c>
      <c r="L709" s="56">
        <f>IFERROR(VLOOKUP(MYRANKS_H[[#This Row],[IDFANGRAPHS]],STEAMER_H[],COLUMN(STEAMER_H[3B]),FALSE),0)</f>
        <v>0</v>
      </c>
      <c r="M709" s="56">
        <f>IFERROR(VLOOKUP(MYRANKS_H[[#This Row],[IDFANGRAPHS]],STEAMER_H[],COLUMN(STEAMER_H[HR]),FALSE),0)</f>
        <v>0</v>
      </c>
      <c r="N709" s="56">
        <f>IFERROR(VLOOKUP(MYRANKS_H[[#This Row],[IDFANGRAPHS]],STEAMER_H[],COLUMN(STEAMER_H[R]),FALSE),0)</f>
        <v>0</v>
      </c>
      <c r="O709" s="56">
        <f>IFERROR(VLOOKUP(MYRANKS_H[[#This Row],[IDFANGRAPHS]],STEAMER_H[],COLUMN(STEAMER_H[RBI]),FALSE),0)</f>
        <v>0</v>
      </c>
      <c r="P709" s="56">
        <f>IFERROR(VLOOKUP(MYRANKS_H[[#This Row],[IDFANGRAPHS]],STEAMER_H[],COLUMN(STEAMER_H[BB]),FALSE),0)</f>
        <v>0</v>
      </c>
      <c r="Q709" s="56">
        <f>IFERROR(VLOOKUP(MYRANKS_H[[#This Row],[IDFANGRAPHS]],STEAMER_H[],COLUMN(STEAMER_H[HBP]),FALSE),0)</f>
        <v>0</v>
      </c>
      <c r="R709" s="56">
        <f>IFERROR(VLOOKUP(MYRANKS_H[[#This Row],[IDFANGRAPHS]],STEAMER_H[],COLUMN(STEAMER_H[SO]),FALSE),0)</f>
        <v>0</v>
      </c>
      <c r="S709" s="56">
        <f>IFERROR(VLOOKUP(MYRANKS_H[[#This Row],[IDFANGRAPHS]],STEAMER_H[],COLUMN(STEAMER_H[SB]),FALSE),0)</f>
        <v>0</v>
      </c>
      <c r="T709" s="19">
        <f>IFERROR(MYRANKS_H[[#This Row],[H]]/MYRANKS_H[[#This Row],[AB]],0)</f>
        <v>0</v>
      </c>
      <c r="U709" s="19">
        <f>IFERROR((MYRANKS_H[[#This Row],[H]]+MYRANKS_H[[#This Row],[BB]]+MYRANKS_H[[#This Row],[HBP]])/(MYRANKS_H[[#This Row],[AB]]+MYRANKS_H[[#This Row],[BB]]+MYRANKS_H[[#This Row],[HBP]]),0)</f>
        <v>0</v>
      </c>
      <c r="V709" s="19">
        <f>IFERROR((MYRANKS_H[[#This Row],[H]]+MYRANKS_H[[#This Row],[2B]]+2*MYRANKS_H[[#This Row],[3B]]+3*MYRANKS_H[[#This Row],[HR]])/MYRANKS_H[[#This Row],[AB]],0)</f>
        <v>0</v>
      </c>
      <c r="W70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9" s="27">
        <f>VLOOKUP(MYRANKS_H[[#This Row],[POS]],REPLACEMENT_LEVEL[],3,FALSE)</f>
        <v>0</v>
      </c>
      <c r="Y709" s="27">
        <f>MYRANKS_H[[#This Row],[PROJ PTS]]-MYRANKS_H[[#This Row],[REPL LEVEL]]</f>
        <v>0</v>
      </c>
      <c r="Z709" s="27">
        <f>RANK(MYRANKS_H[[#This Row],[POINTS OVER REPL]],MYRANKS_H[POINTS OVER REPL])</f>
        <v>1</v>
      </c>
      <c r="AA709" s="29">
        <f>IF(MYRANKS_H[[#This Row],[RANK]]&lt;=TOTAL_HITTERS_DRAFTED,MYRANKS_H[[#This Row],[POINTS OVER REPL]],0)</f>
        <v>0</v>
      </c>
      <c r="AB709" s="35">
        <f>MYRANKS_H[[#This Row],[POINTS OVER REPL]]*DOLLAR_VALUE_PER_POINT+1</f>
        <v>1</v>
      </c>
      <c r="AC709" s="35"/>
      <c r="AD709" s="29">
        <f>IF(AND(MYRANKS_H[[#This Row],[RANK]]&lt;=(TOTAL_HITTERS_DRAFTED-HITTERS_BELOW_REPL_DRAFTED),MYRANKS_H[[#This Row],[$ACTUAL]]=""),MYRANKS_H[[#This Row],[POINTS OVER REPL]],0)</f>
        <v>0</v>
      </c>
      <c r="AE709" s="35">
        <f>IF(MYRANKS_H[[#This Row],[$ACTUAL]]="",MYRANKS_H[[#This Row],[POINTS OVER REPL]]*REMAINING_DOLLAR_VALUE_PER_POINT+1,0)</f>
        <v>1</v>
      </c>
    </row>
    <row r="710" spans="1:31" ht="15" customHeight="1" x14ac:dyDescent="0.25">
      <c r="A710" s="2" t="s">
        <v>14151</v>
      </c>
      <c r="B710" s="14" t="str">
        <f>VLOOKUP(MYRANKS_H[[#This Row],[PLAYERID]],PLAYERIDMAP2[],COLUMN(PLAYERIDMAP2[LASTNAME]),FALSE)</f>
        <v>Morel</v>
      </c>
      <c r="C710" s="14" t="str">
        <f>VLOOKUP(MYRANKS_H[[#This Row],[PLAYERID]],PLAYERIDMAP2[],COLUMN(PLAYERIDMAP2[FIRSTNAME]),FALSE)</f>
        <v>Brent</v>
      </c>
      <c r="D710" s="14" t="str">
        <f>MYRANKS_H[[#This Row],[FNAME]]&amp;" "&amp;MYRANKS_H[[#This Row],[LNAME]]</f>
        <v>Brent Morel</v>
      </c>
      <c r="E710" s="14" t="str">
        <f>VLOOKUP(MYRANKS_H[[#This Row],[PLAYERID]],PLAYERIDMAP2[],COLUMN(PLAYERIDMAP2[TEAM]),FALSE)</f>
        <v>N/A</v>
      </c>
      <c r="F710" s="14" t="str">
        <f>VLOOKUP(MYRANKS_H[[#This Row],[PLAYERID]],PLAYERIDMAP2[],COLUMN(PLAYERIDMAP2[POS]),FALSE)</f>
        <v>3B</v>
      </c>
      <c r="G710" s="14">
        <f>IFERROR(VALUE(VLOOKUP(MYRANKS_H[[#This Row],[PLAYERID]],PLAYERIDMAP2[],COLUMN(PLAYERIDMAP2[IDFANGRAPHS]),FALSE)),VLOOKUP(MYRANKS_H[[#This Row],[PLAYERID]],PLAYERIDMAP2[],COLUMN(PLAYERIDMAP2[IDFANGRAPHS]),FALSE))</f>
        <v>6402</v>
      </c>
      <c r="H710" s="56">
        <f>IFERROR(VLOOKUP(MYRANKS_H[[#This Row],[IDFANGRAPHS]],STEAMER_H[],COLUMN(STEAMER_H[PA]),FALSE),0)</f>
        <v>1</v>
      </c>
      <c r="I710" s="56">
        <f>IFERROR(VLOOKUP(MYRANKS_H[[#This Row],[IDFANGRAPHS]],STEAMER_H[],COLUMN(STEAMER_H[AB]),FALSE),0)</f>
        <v>1</v>
      </c>
      <c r="J710" s="56">
        <f>IFERROR(VLOOKUP(MYRANKS_H[[#This Row],[IDFANGRAPHS]],STEAMER_H[],COLUMN(STEAMER_H[H]),FALSE),0)</f>
        <v>0</v>
      </c>
      <c r="K710" s="56">
        <f>IFERROR(VLOOKUP(MYRANKS_H[[#This Row],[IDFANGRAPHS]],STEAMER_H[],COLUMN(STEAMER_H[2B]),FALSE),0)</f>
        <v>0</v>
      </c>
      <c r="L710" s="56">
        <f>IFERROR(VLOOKUP(MYRANKS_H[[#This Row],[IDFANGRAPHS]],STEAMER_H[],COLUMN(STEAMER_H[3B]),FALSE),0)</f>
        <v>0</v>
      </c>
      <c r="M710" s="56">
        <f>IFERROR(VLOOKUP(MYRANKS_H[[#This Row],[IDFANGRAPHS]],STEAMER_H[],COLUMN(STEAMER_H[HR]),FALSE),0)</f>
        <v>0</v>
      </c>
      <c r="N710" s="56">
        <f>IFERROR(VLOOKUP(MYRANKS_H[[#This Row],[IDFANGRAPHS]],STEAMER_H[],COLUMN(STEAMER_H[R]),FALSE),0)</f>
        <v>0</v>
      </c>
      <c r="O710" s="56">
        <f>IFERROR(VLOOKUP(MYRANKS_H[[#This Row],[IDFANGRAPHS]],STEAMER_H[],COLUMN(STEAMER_H[RBI]),FALSE),0)</f>
        <v>0</v>
      </c>
      <c r="P710" s="56">
        <f>IFERROR(VLOOKUP(MYRANKS_H[[#This Row],[IDFANGRAPHS]],STEAMER_H[],COLUMN(STEAMER_H[BB]),FALSE),0)</f>
        <v>0</v>
      </c>
      <c r="Q710" s="56">
        <f>IFERROR(VLOOKUP(MYRANKS_H[[#This Row],[IDFANGRAPHS]],STEAMER_H[],COLUMN(STEAMER_H[HBP]),FALSE),0)</f>
        <v>0</v>
      </c>
      <c r="R710" s="56">
        <f>IFERROR(VLOOKUP(MYRANKS_H[[#This Row],[IDFANGRAPHS]],STEAMER_H[],COLUMN(STEAMER_H[SO]),FALSE),0)</f>
        <v>0</v>
      </c>
      <c r="S710" s="56">
        <f>IFERROR(VLOOKUP(MYRANKS_H[[#This Row],[IDFANGRAPHS]],STEAMER_H[],COLUMN(STEAMER_H[SB]),FALSE),0)</f>
        <v>0</v>
      </c>
      <c r="T710" s="19">
        <f>IFERROR(MYRANKS_H[[#This Row],[H]]/MYRANKS_H[[#This Row],[AB]],0)</f>
        <v>0</v>
      </c>
      <c r="U710" s="19">
        <f>IFERROR((MYRANKS_H[[#This Row],[H]]+MYRANKS_H[[#This Row],[BB]]+MYRANKS_H[[#This Row],[HBP]])/(MYRANKS_H[[#This Row],[AB]]+MYRANKS_H[[#This Row],[BB]]+MYRANKS_H[[#This Row],[HBP]]),0)</f>
        <v>0</v>
      </c>
      <c r="V710" s="19">
        <f>IFERROR((MYRANKS_H[[#This Row],[H]]+MYRANKS_H[[#This Row],[2B]]+2*MYRANKS_H[[#This Row],[3B]]+3*MYRANKS_H[[#This Row],[HR]])/MYRANKS_H[[#This Row],[AB]],0)</f>
        <v>0</v>
      </c>
      <c r="W71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0" s="27">
        <f>VLOOKUP(MYRANKS_H[[#This Row],[POS]],REPLACEMENT_LEVEL[],3,FALSE)</f>
        <v>0</v>
      </c>
      <c r="Y710" s="27">
        <f>MYRANKS_H[[#This Row],[PROJ PTS]]-MYRANKS_H[[#This Row],[REPL LEVEL]]</f>
        <v>0</v>
      </c>
      <c r="Z710" s="27">
        <f>RANK(MYRANKS_H[[#This Row],[POINTS OVER REPL]],MYRANKS_H[POINTS OVER REPL])</f>
        <v>1</v>
      </c>
      <c r="AA710" s="29">
        <f>IF(MYRANKS_H[[#This Row],[RANK]]&lt;=TOTAL_HITTERS_DRAFTED,MYRANKS_H[[#This Row],[POINTS OVER REPL]],0)</f>
        <v>0</v>
      </c>
      <c r="AB710" s="35">
        <f>MYRANKS_H[[#This Row],[POINTS OVER REPL]]*DOLLAR_VALUE_PER_POINT+1</f>
        <v>1</v>
      </c>
      <c r="AC710" s="35"/>
      <c r="AD710" s="29">
        <f>IF(AND(MYRANKS_H[[#This Row],[RANK]]&lt;=(TOTAL_HITTERS_DRAFTED-HITTERS_BELOW_REPL_DRAFTED),MYRANKS_H[[#This Row],[$ACTUAL]]=""),MYRANKS_H[[#This Row],[POINTS OVER REPL]],0)</f>
        <v>0</v>
      </c>
      <c r="AE710" s="35">
        <f>IF(MYRANKS_H[[#This Row],[$ACTUAL]]="",MYRANKS_H[[#This Row],[POINTS OVER REPL]]*REMAINING_DOLLAR_VALUE_PER_POINT+1,0)</f>
        <v>1</v>
      </c>
    </row>
    <row r="711" spans="1:31" ht="15" customHeight="1" x14ac:dyDescent="0.25">
      <c r="A711" s="2" t="s">
        <v>14159</v>
      </c>
      <c r="B711" s="14" t="str">
        <f>VLOOKUP(MYRANKS_H[[#This Row],[PLAYERID]],PLAYERIDMAP2[],COLUMN(PLAYERIDMAP2[LASTNAME]),FALSE)</f>
        <v>Morgan</v>
      </c>
      <c r="C711" s="14" t="str">
        <f>VLOOKUP(MYRANKS_H[[#This Row],[PLAYERID]],PLAYERIDMAP2[],COLUMN(PLAYERIDMAP2[FIRSTNAME]),FALSE)</f>
        <v>Nyjer</v>
      </c>
      <c r="D711" s="14" t="str">
        <f>MYRANKS_H[[#This Row],[FNAME]]&amp;" "&amp;MYRANKS_H[[#This Row],[LNAME]]</f>
        <v>Nyjer Morgan</v>
      </c>
      <c r="E711" s="14" t="str">
        <f>VLOOKUP(MYRANKS_H[[#This Row],[PLAYERID]],PLAYERIDMAP2[],COLUMN(PLAYERIDMAP2[TEAM]),FALSE)</f>
        <v>N/A</v>
      </c>
      <c r="F711" s="14" t="str">
        <f>VLOOKUP(MYRANKS_H[[#This Row],[PLAYERID]],PLAYERIDMAP2[],COLUMN(PLAYERIDMAP2[POS]),FALSE)</f>
        <v>OF</v>
      </c>
      <c r="G711" s="14">
        <f>IFERROR(VALUE(VLOOKUP(MYRANKS_H[[#This Row],[PLAYERID]],PLAYERIDMAP2[],COLUMN(PLAYERIDMAP2[IDFANGRAPHS]),FALSE)),VLOOKUP(MYRANKS_H[[#This Row],[PLAYERID]],PLAYERIDMAP2[],COLUMN(PLAYERIDMAP2[IDFANGRAPHS]),FALSE))</f>
        <v>4885</v>
      </c>
      <c r="H711" s="56">
        <f>IFERROR(VLOOKUP(MYRANKS_H[[#This Row],[IDFANGRAPHS]],STEAMER_H[],COLUMN(STEAMER_H[PA]),FALSE),0)</f>
        <v>1</v>
      </c>
      <c r="I711" s="56">
        <f>IFERROR(VLOOKUP(MYRANKS_H[[#This Row],[IDFANGRAPHS]],STEAMER_H[],COLUMN(STEAMER_H[AB]),FALSE),0)</f>
        <v>1</v>
      </c>
      <c r="J711" s="56">
        <f>IFERROR(VLOOKUP(MYRANKS_H[[#This Row],[IDFANGRAPHS]],STEAMER_H[],COLUMN(STEAMER_H[H]),FALSE),0)</f>
        <v>0</v>
      </c>
      <c r="K711" s="56">
        <f>IFERROR(VLOOKUP(MYRANKS_H[[#This Row],[IDFANGRAPHS]],STEAMER_H[],COLUMN(STEAMER_H[2B]),FALSE),0)</f>
        <v>0</v>
      </c>
      <c r="L711" s="56">
        <f>IFERROR(VLOOKUP(MYRANKS_H[[#This Row],[IDFANGRAPHS]],STEAMER_H[],COLUMN(STEAMER_H[3B]),FALSE),0)</f>
        <v>0</v>
      </c>
      <c r="M711" s="56">
        <f>IFERROR(VLOOKUP(MYRANKS_H[[#This Row],[IDFANGRAPHS]],STEAMER_H[],COLUMN(STEAMER_H[HR]),FALSE),0)</f>
        <v>0</v>
      </c>
      <c r="N711" s="56">
        <f>IFERROR(VLOOKUP(MYRANKS_H[[#This Row],[IDFANGRAPHS]],STEAMER_H[],COLUMN(STEAMER_H[R]),FALSE),0)</f>
        <v>0</v>
      </c>
      <c r="O711" s="56">
        <f>IFERROR(VLOOKUP(MYRANKS_H[[#This Row],[IDFANGRAPHS]],STEAMER_H[],COLUMN(STEAMER_H[RBI]),FALSE),0)</f>
        <v>0</v>
      </c>
      <c r="P711" s="56">
        <f>IFERROR(VLOOKUP(MYRANKS_H[[#This Row],[IDFANGRAPHS]],STEAMER_H[],COLUMN(STEAMER_H[BB]),FALSE),0)</f>
        <v>0</v>
      </c>
      <c r="Q711" s="56">
        <f>IFERROR(VLOOKUP(MYRANKS_H[[#This Row],[IDFANGRAPHS]],STEAMER_H[],COLUMN(STEAMER_H[HBP]),FALSE),0)</f>
        <v>0</v>
      </c>
      <c r="R711" s="56">
        <f>IFERROR(VLOOKUP(MYRANKS_H[[#This Row],[IDFANGRAPHS]],STEAMER_H[],COLUMN(STEAMER_H[SO]),FALSE),0)</f>
        <v>0</v>
      </c>
      <c r="S711" s="56">
        <f>IFERROR(VLOOKUP(MYRANKS_H[[#This Row],[IDFANGRAPHS]],STEAMER_H[],COLUMN(STEAMER_H[SB]),FALSE),0)</f>
        <v>0</v>
      </c>
      <c r="T711" s="19">
        <f>IFERROR(MYRANKS_H[[#This Row],[H]]/MYRANKS_H[[#This Row],[AB]],0)</f>
        <v>0</v>
      </c>
      <c r="U711" s="19">
        <f>IFERROR((MYRANKS_H[[#This Row],[H]]+MYRANKS_H[[#This Row],[BB]]+MYRANKS_H[[#This Row],[HBP]])/(MYRANKS_H[[#This Row],[AB]]+MYRANKS_H[[#This Row],[BB]]+MYRANKS_H[[#This Row],[HBP]]),0)</f>
        <v>0</v>
      </c>
      <c r="V711" s="19">
        <f>IFERROR((MYRANKS_H[[#This Row],[H]]+MYRANKS_H[[#This Row],[2B]]+2*MYRANKS_H[[#This Row],[3B]]+3*MYRANKS_H[[#This Row],[HR]])/MYRANKS_H[[#This Row],[AB]],0)</f>
        <v>0</v>
      </c>
      <c r="W71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1" s="27">
        <f>VLOOKUP(MYRANKS_H[[#This Row],[POS]],REPLACEMENT_LEVEL[],3,FALSE)</f>
        <v>0</v>
      </c>
      <c r="Y711" s="27">
        <f>MYRANKS_H[[#This Row],[PROJ PTS]]-MYRANKS_H[[#This Row],[REPL LEVEL]]</f>
        <v>0</v>
      </c>
      <c r="Z711" s="27">
        <f>RANK(MYRANKS_H[[#This Row],[POINTS OVER REPL]],MYRANKS_H[POINTS OVER REPL])</f>
        <v>1</v>
      </c>
      <c r="AA711" s="29">
        <f>IF(MYRANKS_H[[#This Row],[RANK]]&lt;=TOTAL_HITTERS_DRAFTED,MYRANKS_H[[#This Row],[POINTS OVER REPL]],0)</f>
        <v>0</v>
      </c>
      <c r="AB711" s="35">
        <f>MYRANKS_H[[#This Row],[POINTS OVER REPL]]*DOLLAR_VALUE_PER_POINT+1</f>
        <v>1</v>
      </c>
      <c r="AC711" s="35"/>
      <c r="AD711" s="29">
        <f>IF(AND(MYRANKS_H[[#This Row],[RANK]]&lt;=(TOTAL_HITTERS_DRAFTED-HITTERS_BELOW_REPL_DRAFTED),MYRANKS_H[[#This Row],[$ACTUAL]]=""),MYRANKS_H[[#This Row],[POINTS OVER REPL]],0)</f>
        <v>0</v>
      </c>
      <c r="AE711" s="35">
        <f>IF(MYRANKS_H[[#This Row],[$ACTUAL]]="",MYRANKS_H[[#This Row],[POINTS OVER REPL]]*REMAINING_DOLLAR_VALUE_PER_POINT+1,0)</f>
        <v>1</v>
      </c>
    </row>
    <row r="712" spans="1:31" ht="15" customHeight="1" x14ac:dyDescent="0.25">
      <c r="A712" s="2" t="s">
        <v>14224</v>
      </c>
      <c r="B712" s="14" t="str">
        <f>VLOOKUP(MYRANKS_H[[#This Row],[PLAYERID]],PLAYERIDMAP2[],COLUMN(PLAYERIDMAP2[LASTNAME]),FALSE)</f>
        <v>Mustelier</v>
      </c>
      <c r="C712" s="14" t="str">
        <f>VLOOKUP(MYRANKS_H[[#This Row],[PLAYERID]],PLAYERIDMAP2[],COLUMN(PLAYERIDMAP2[FIRSTNAME]),FALSE)</f>
        <v>Ronnier</v>
      </c>
      <c r="D712" s="14" t="str">
        <f>MYRANKS_H[[#This Row],[FNAME]]&amp;" "&amp;MYRANKS_H[[#This Row],[LNAME]]</f>
        <v>Ronnier Mustelier</v>
      </c>
      <c r="E712" s="14" t="str">
        <f>VLOOKUP(MYRANKS_H[[#This Row],[PLAYERID]],PLAYERIDMAP2[],COLUMN(PLAYERIDMAP2[TEAM]),FALSE)</f>
        <v>NYY</v>
      </c>
      <c r="F712" s="14" t="str">
        <f>VLOOKUP(MYRANKS_H[[#This Row],[PLAYERID]],PLAYERIDMAP2[],COLUMN(PLAYERIDMAP2[POS]),FALSE)</f>
        <v>3B</v>
      </c>
      <c r="G712" s="14" t="str">
        <f>IFERROR(VALUE(VLOOKUP(MYRANKS_H[[#This Row],[PLAYERID]],PLAYERIDMAP2[],COLUMN(PLAYERIDMAP2[IDFANGRAPHS]),FALSE)),VLOOKUP(MYRANKS_H[[#This Row],[PLAYERID]],PLAYERIDMAP2[],COLUMN(PLAYERIDMAP2[IDFANGRAPHS]),FALSE))</f>
        <v>sa601536</v>
      </c>
      <c r="H712" s="56">
        <f>IFERROR(VLOOKUP(MYRANKS_H[[#This Row],[IDFANGRAPHS]],STEAMER_H[],COLUMN(STEAMER_H[PA]),FALSE),0)</f>
        <v>1</v>
      </c>
      <c r="I712" s="56">
        <f>IFERROR(VLOOKUP(MYRANKS_H[[#This Row],[IDFANGRAPHS]],STEAMER_H[],COLUMN(STEAMER_H[AB]),FALSE),0)</f>
        <v>1</v>
      </c>
      <c r="J712" s="56">
        <f>IFERROR(VLOOKUP(MYRANKS_H[[#This Row],[IDFANGRAPHS]],STEAMER_H[],COLUMN(STEAMER_H[H]),FALSE),0)</f>
        <v>0</v>
      </c>
      <c r="K712" s="56">
        <f>IFERROR(VLOOKUP(MYRANKS_H[[#This Row],[IDFANGRAPHS]],STEAMER_H[],COLUMN(STEAMER_H[2B]),FALSE),0)</f>
        <v>0</v>
      </c>
      <c r="L712" s="56">
        <f>IFERROR(VLOOKUP(MYRANKS_H[[#This Row],[IDFANGRAPHS]],STEAMER_H[],COLUMN(STEAMER_H[3B]),FALSE),0)</f>
        <v>0</v>
      </c>
      <c r="M712" s="56">
        <f>IFERROR(VLOOKUP(MYRANKS_H[[#This Row],[IDFANGRAPHS]],STEAMER_H[],COLUMN(STEAMER_H[HR]),FALSE),0)</f>
        <v>0</v>
      </c>
      <c r="N712" s="56">
        <f>IFERROR(VLOOKUP(MYRANKS_H[[#This Row],[IDFANGRAPHS]],STEAMER_H[],COLUMN(STEAMER_H[R]),FALSE),0)</f>
        <v>0</v>
      </c>
      <c r="O712" s="56">
        <f>IFERROR(VLOOKUP(MYRANKS_H[[#This Row],[IDFANGRAPHS]],STEAMER_H[],COLUMN(STEAMER_H[RBI]),FALSE),0)</f>
        <v>0</v>
      </c>
      <c r="P712" s="56">
        <f>IFERROR(VLOOKUP(MYRANKS_H[[#This Row],[IDFANGRAPHS]],STEAMER_H[],COLUMN(STEAMER_H[BB]),FALSE),0)</f>
        <v>0</v>
      </c>
      <c r="Q712" s="56">
        <f>IFERROR(VLOOKUP(MYRANKS_H[[#This Row],[IDFANGRAPHS]],STEAMER_H[],COLUMN(STEAMER_H[HBP]),FALSE),0)</f>
        <v>0</v>
      </c>
      <c r="R712" s="56">
        <f>IFERROR(VLOOKUP(MYRANKS_H[[#This Row],[IDFANGRAPHS]],STEAMER_H[],COLUMN(STEAMER_H[SO]),FALSE),0)</f>
        <v>0</v>
      </c>
      <c r="S712" s="56">
        <f>IFERROR(VLOOKUP(MYRANKS_H[[#This Row],[IDFANGRAPHS]],STEAMER_H[],COLUMN(STEAMER_H[SB]),FALSE),0)</f>
        <v>0</v>
      </c>
      <c r="T712" s="19">
        <f>IFERROR(MYRANKS_H[[#This Row],[H]]/MYRANKS_H[[#This Row],[AB]],0)</f>
        <v>0</v>
      </c>
      <c r="U712" s="19">
        <f>IFERROR((MYRANKS_H[[#This Row],[H]]+MYRANKS_H[[#This Row],[BB]]+MYRANKS_H[[#This Row],[HBP]])/(MYRANKS_H[[#This Row],[AB]]+MYRANKS_H[[#This Row],[BB]]+MYRANKS_H[[#This Row],[HBP]]),0)</f>
        <v>0</v>
      </c>
      <c r="V712" s="19">
        <f>IFERROR((MYRANKS_H[[#This Row],[H]]+MYRANKS_H[[#This Row],[2B]]+2*MYRANKS_H[[#This Row],[3B]]+3*MYRANKS_H[[#This Row],[HR]])/MYRANKS_H[[#This Row],[AB]],0)</f>
        <v>0</v>
      </c>
      <c r="W71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2" s="27">
        <f>VLOOKUP(MYRANKS_H[[#This Row],[POS]],REPLACEMENT_LEVEL[],3,FALSE)</f>
        <v>0</v>
      </c>
      <c r="Y712" s="27">
        <f>MYRANKS_H[[#This Row],[PROJ PTS]]-MYRANKS_H[[#This Row],[REPL LEVEL]]</f>
        <v>0</v>
      </c>
      <c r="Z712" s="27">
        <f>RANK(MYRANKS_H[[#This Row],[POINTS OVER REPL]],MYRANKS_H[POINTS OVER REPL])</f>
        <v>1</v>
      </c>
      <c r="AA712" s="29">
        <f>IF(MYRANKS_H[[#This Row],[RANK]]&lt;=TOTAL_HITTERS_DRAFTED,MYRANKS_H[[#This Row],[POINTS OVER REPL]],0)</f>
        <v>0</v>
      </c>
      <c r="AB712" s="35">
        <f>MYRANKS_H[[#This Row],[POINTS OVER REPL]]*DOLLAR_VALUE_PER_POINT+1</f>
        <v>1</v>
      </c>
      <c r="AC712" s="35"/>
      <c r="AD712" s="29">
        <f>IF(AND(MYRANKS_H[[#This Row],[RANK]]&lt;=(TOTAL_HITTERS_DRAFTED-HITTERS_BELOW_REPL_DRAFTED),MYRANKS_H[[#This Row],[$ACTUAL]]=""),MYRANKS_H[[#This Row],[POINTS OVER REPL]],0)</f>
        <v>0</v>
      </c>
      <c r="AE712" s="35">
        <f>IF(MYRANKS_H[[#This Row],[$ACTUAL]]="",MYRANKS_H[[#This Row],[POINTS OVER REPL]]*REMAINING_DOLLAR_VALUE_PER_POINT+1,0)</f>
        <v>1</v>
      </c>
    </row>
    <row r="713" spans="1:31" ht="15" customHeight="1" x14ac:dyDescent="0.25">
      <c r="A713" s="2" t="s">
        <v>14232</v>
      </c>
      <c r="B713" s="14" t="str">
        <f>VLOOKUP(MYRANKS_H[[#This Row],[PLAYERID]],PLAYERIDMAP2[],COLUMN(PLAYERIDMAP2[LASTNAME]),FALSE)</f>
        <v>Nady</v>
      </c>
      <c r="C713" s="14" t="str">
        <f>VLOOKUP(MYRANKS_H[[#This Row],[PLAYERID]],PLAYERIDMAP2[],COLUMN(PLAYERIDMAP2[FIRSTNAME]),FALSE)</f>
        <v>Xavier</v>
      </c>
      <c r="D713" s="14" t="str">
        <f>MYRANKS_H[[#This Row],[FNAME]]&amp;" "&amp;MYRANKS_H[[#This Row],[LNAME]]</f>
        <v>Xavier Nady</v>
      </c>
      <c r="E713" s="14" t="str">
        <f>VLOOKUP(MYRANKS_H[[#This Row],[PLAYERID]],PLAYERIDMAP2[],COLUMN(PLAYERIDMAP2[TEAM]),FALSE)</f>
        <v>N/A</v>
      </c>
      <c r="F713" s="14" t="str">
        <f>VLOOKUP(MYRANKS_H[[#This Row],[PLAYERID]],PLAYERIDMAP2[],COLUMN(PLAYERIDMAP2[POS]),FALSE)</f>
        <v>OF</v>
      </c>
      <c r="G713" s="14">
        <f>IFERROR(VALUE(VLOOKUP(MYRANKS_H[[#This Row],[PLAYERID]],PLAYERIDMAP2[],COLUMN(PLAYERIDMAP2[IDFANGRAPHS]),FALSE)),VLOOKUP(MYRANKS_H[[#This Row],[PLAYERID]],PLAYERIDMAP2[],COLUMN(PLAYERIDMAP2[IDFANGRAPHS]),FALSE))</f>
        <v>1658</v>
      </c>
      <c r="H713" s="56">
        <f>IFERROR(VLOOKUP(MYRANKS_H[[#This Row],[IDFANGRAPHS]],STEAMER_H[],COLUMN(STEAMER_H[PA]),FALSE),0)</f>
        <v>1</v>
      </c>
      <c r="I713" s="56">
        <f>IFERROR(VLOOKUP(MYRANKS_H[[#This Row],[IDFANGRAPHS]],STEAMER_H[],COLUMN(STEAMER_H[AB]),FALSE),0)</f>
        <v>1</v>
      </c>
      <c r="J713" s="56">
        <f>IFERROR(VLOOKUP(MYRANKS_H[[#This Row],[IDFANGRAPHS]],STEAMER_H[],COLUMN(STEAMER_H[H]),FALSE),0)</f>
        <v>0</v>
      </c>
      <c r="K713" s="56">
        <f>IFERROR(VLOOKUP(MYRANKS_H[[#This Row],[IDFANGRAPHS]],STEAMER_H[],COLUMN(STEAMER_H[2B]),FALSE),0)</f>
        <v>0</v>
      </c>
      <c r="L713" s="56">
        <f>IFERROR(VLOOKUP(MYRANKS_H[[#This Row],[IDFANGRAPHS]],STEAMER_H[],COLUMN(STEAMER_H[3B]),FALSE),0)</f>
        <v>0</v>
      </c>
      <c r="M713" s="56">
        <f>IFERROR(VLOOKUP(MYRANKS_H[[#This Row],[IDFANGRAPHS]],STEAMER_H[],COLUMN(STEAMER_H[HR]),FALSE),0)</f>
        <v>0</v>
      </c>
      <c r="N713" s="56">
        <f>IFERROR(VLOOKUP(MYRANKS_H[[#This Row],[IDFANGRAPHS]],STEAMER_H[],COLUMN(STEAMER_H[R]),FALSE),0)</f>
        <v>0</v>
      </c>
      <c r="O713" s="56">
        <f>IFERROR(VLOOKUP(MYRANKS_H[[#This Row],[IDFANGRAPHS]],STEAMER_H[],COLUMN(STEAMER_H[RBI]),FALSE),0)</f>
        <v>0</v>
      </c>
      <c r="P713" s="56">
        <f>IFERROR(VLOOKUP(MYRANKS_H[[#This Row],[IDFANGRAPHS]],STEAMER_H[],COLUMN(STEAMER_H[BB]),FALSE),0)</f>
        <v>0</v>
      </c>
      <c r="Q713" s="56">
        <f>IFERROR(VLOOKUP(MYRANKS_H[[#This Row],[IDFANGRAPHS]],STEAMER_H[],COLUMN(STEAMER_H[HBP]),FALSE),0)</f>
        <v>0</v>
      </c>
      <c r="R713" s="56">
        <f>IFERROR(VLOOKUP(MYRANKS_H[[#This Row],[IDFANGRAPHS]],STEAMER_H[],COLUMN(STEAMER_H[SO]),FALSE),0)</f>
        <v>0</v>
      </c>
      <c r="S713" s="56">
        <f>IFERROR(VLOOKUP(MYRANKS_H[[#This Row],[IDFANGRAPHS]],STEAMER_H[],COLUMN(STEAMER_H[SB]),FALSE),0)</f>
        <v>0</v>
      </c>
      <c r="T713" s="19">
        <f>IFERROR(MYRANKS_H[[#This Row],[H]]/MYRANKS_H[[#This Row],[AB]],0)</f>
        <v>0</v>
      </c>
      <c r="U713" s="19">
        <f>IFERROR((MYRANKS_H[[#This Row],[H]]+MYRANKS_H[[#This Row],[BB]]+MYRANKS_H[[#This Row],[HBP]])/(MYRANKS_H[[#This Row],[AB]]+MYRANKS_H[[#This Row],[BB]]+MYRANKS_H[[#This Row],[HBP]]),0)</f>
        <v>0</v>
      </c>
      <c r="V713" s="19">
        <f>IFERROR((MYRANKS_H[[#This Row],[H]]+MYRANKS_H[[#This Row],[2B]]+2*MYRANKS_H[[#This Row],[3B]]+3*MYRANKS_H[[#This Row],[HR]])/MYRANKS_H[[#This Row],[AB]],0)</f>
        <v>0</v>
      </c>
      <c r="W71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3" s="27">
        <f>VLOOKUP(MYRANKS_H[[#This Row],[POS]],REPLACEMENT_LEVEL[],3,FALSE)</f>
        <v>0</v>
      </c>
      <c r="Y713" s="27">
        <f>MYRANKS_H[[#This Row],[PROJ PTS]]-MYRANKS_H[[#This Row],[REPL LEVEL]]</f>
        <v>0</v>
      </c>
      <c r="Z713" s="27">
        <f>RANK(MYRANKS_H[[#This Row],[POINTS OVER REPL]],MYRANKS_H[POINTS OVER REPL])</f>
        <v>1</v>
      </c>
      <c r="AA713" s="29">
        <f>IF(MYRANKS_H[[#This Row],[RANK]]&lt;=TOTAL_HITTERS_DRAFTED,MYRANKS_H[[#This Row],[POINTS OVER REPL]],0)</f>
        <v>0</v>
      </c>
      <c r="AB713" s="35">
        <f>MYRANKS_H[[#This Row],[POINTS OVER REPL]]*DOLLAR_VALUE_PER_POINT+1</f>
        <v>1</v>
      </c>
      <c r="AC713" s="35"/>
      <c r="AD713" s="29">
        <f>IF(AND(MYRANKS_H[[#This Row],[RANK]]&lt;=(TOTAL_HITTERS_DRAFTED-HITTERS_BELOW_REPL_DRAFTED),MYRANKS_H[[#This Row],[$ACTUAL]]=""),MYRANKS_H[[#This Row],[POINTS OVER REPL]],0)</f>
        <v>0</v>
      </c>
      <c r="AE713" s="35">
        <f>IF(MYRANKS_H[[#This Row],[$ACTUAL]]="",MYRANKS_H[[#This Row],[POINTS OVER REPL]]*REMAINING_DOLLAR_VALUE_PER_POINT+1,0)</f>
        <v>1</v>
      </c>
    </row>
    <row r="714" spans="1:31" ht="15" customHeight="1" x14ac:dyDescent="0.25">
      <c r="A714" s="7" t="s">
        <v>14236</v>
      </c>
      <c r="B714" s="14" t="str">
        <f>VLOOKUP(MYRANKS_H[[#This Row],[PLAYERID]],PLAYERIDMAP2[],COLUMN(PLAYERIDMAP2[LASTNAME]),FALSE)</f>
        <v>Nakajima</v>
      </c>
      <c r="C714" s="14" t="str">
        <f>VLOOKUP(MYRANKS_H[[#This Row],[PLAYERID]],PLAYERIDMAP2[],COLUMN(PLAYERIDMAP2[FIRSTNAME]),FALSE)</f>
        <v>Hiroyuki</v>
      </c>
      <c r="D714" s="14" t="str">
        <f>MYRANKS_H[[#This Row],[FNAME]]&amp;" "&amp;MYRANKS_H[[#This Row],[LNAME]]</f>
        <v>Hiroyuki Nakajima</v>
      </c>
      <c r="E714" s="14" t="str">
        <f>VLOOKUP(MYRANKS_H[[#This Row],[PLAYERID]],PLAYERIDMAP2[],COLUMN(PLAYERIDMAP2[TEAM]),FALSE)</f>
        <v>OAK</v>
      </c>
      <c r="F714" s="14" t="str">
        <f>VLOOKUP(MYRANKS_H[[#This Row],[PLAYERID]],PLAYERIDMAP2[],COLUMN(PLAYERIDMAP2[POS]),FALSE)</f>
        <v>SS</v>
      </c>
      <c r="G714" s="14">
        <f>IFERROR(VALUE(VLOOKUP(MYRANKS_H[[#This Row],[PLAYERID]],PLAYERIDMAP2[],COLUMN(PLAYERIDMAP2[IDFANGRAPHS]),FALSE)),VLOOKUP(MYRANKS_H[[#This Row],[PLAYERID]],PLAYERIDMAP2[],COLUMN(PLAYERIDMAP2[IDFANGRAPHS]),FALSE))</f>
        <v>14446</v>
      </c>
      <c r="H714" s="56">
        <f>IFERROR(VLOOKUP(MYRANKS_H[[#This Row],[IDFANGRAPHS]],STEAMER_H[],COLUMN(STEAMER_H[PA]),FALSE),0)</f>
        <v>0</v>
      </c>
      <c r="I714" s="56">
        <f>IFERROR(VLOOKUP(MYRANKS_H[[#This Row],[IDFANGRAPHS]],STEAMER_H[],COLUMN(STEAMER_H[AB]),FALSE),0)</f>
        <v>0</v>
      </c>
      <c r="J714" s="56">
        <f>IFERROR(VLOOKUP(MYRANKS_H[[#This Row],[IDFANGRAPHS]],STEAMER_H[],COLUMN(STEAMER_H[H]),FALSE),0)</f>
        <v>0</v>
      </c>
      <c r="K714" s="56">
        <f>IFERROR(VLOOKUP(MYRANKS_H[[#This Row],[IDFANGRAPHS]],STEAMER_H[],COLUMN(STEAMER_H[2B]),FALSE),0)</f>
        <v>0</v>
      </c>
      <c r="L714" s="56">
        <f>IFERROR(VLOOKUP(MYRANKS_H[[#This Row],[IDFANGRAPHS]],STEAMER_H[],COLUMN(STEAMER_H[3B]),FALSE),0)</f>
        <v>0</v>
      </c>
      <c r="M714" s="56">
        <f>IFERROR(VLOOKUP(MYRANKS_H[[#This Row],[IDFANGRAPHS]],STEAMER_H[],COLUMN(STEAMER_H[HR]),FALSE),0)</f>
        <v>0</v>
      </c>
      <c r="N714" s="56">
        <f>IFERROR(VLOOKUP(MYRANKS_H[[#This Row],[IDFANGRAPHS]],STEAMER_H[],COLUMN(STEAMER_H[R]),FALSE),0)</f>
        <v>0</v>
      </c>
      <c r="O714" s="56">
        <f>IFERROR(VLOOKUP(MYRANKS_H[[#This Row],[IDFANGRAPHS]],STEAMER_H[],COLUMN(STEAMER_H[RBI]),FALSE),0)</f>
        <v>0</v>
      </c>
      <c r="P714" s="56">
        <f>IFERROR(VLOOKUP(MYRANKS_H[[#This Row],[IDFANGRAPHS]],STEAMER_H[],COLUMN(STEAMER_H[BB]),FALSE),0)</f>
        <v>0</v>
      </c>
      <c r="Q714" s="56">
        <f>IFERROR(VLOOKUP(MYRANKS_H[[#This Row],[IDFANGRAPHS]],STEAMER_H[],COLUMN(STEAMER_H[HBP]),FALSE),0)</f>
        <v>0</v>
      </c>
      <c r="R714" s="56">
        <f>IFERROR(VLOOKUP(MYRANKS_H[[#This Row],[IDFANGRAPHS]],STEAMER_H[],COLUMN(STEAMER_H[SO]),FALSE),0)</f>
        <v>0</v>
      </c>
      <c r="S714" s="56">
        <f>IFERROR(VLOOKUP(MYRANKS_H[[#This Row],[IDFANGRAPHS]],STEAMER_H[],COLUMN(STEAMER_H[SB]),FALSE),0)</f>
        <v>0</v>
      </c>
      <c r="T714" s="19">
        <f>IFERROR(MYRANKS_H[[#This Row],[H]]/MYRANKS_H[[#This Row],[AB]],0)</f>
        <v>0</v>
      </c>
      <c r="U714" s="19">
        <f>IFERROR((MYRANKS_H[[#This Row],[H]]+MYRANKS_H[[#This Row],[BB]]+MYRANKS_H[[#This Row],[HBP]])/(MYRANKS_H[[#This Row],[AB]]+MYRANKS_H[[#This Row],[BB]]+MYRANKS_H[[#This Row],[HBP]]),0)</f>
        <v>0</v>
      </c>
      <c r="V714" s="19">
        <f>IFERROR((MYRANKS_H[[#This Row],[H]]+MYRANKS_H[[#This Row],[2B]]+2*MYRANKS_H[[#This Row],[3B]]+3*MYRANKS_H[[#This Row],[HR]])/MYRANKS_H[[#This Row],[AB]],0)</f>
        <v>0</v>
      </c>
      <c r="W71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4" s="27">
        <f>VLOOKUP(MYRANKS_H[[#This Row],[POS]],REPLACEMENT_LEVEL[],3,FALSE)</f>
        <v>0</v>
      </c>
      <c r="Y714" s="27">
        <f>MYRANKS_H[[#This Row],[PROJ PTS]]-MYRANKS_H[[#This Row],[REPL LEVEL]]</f>
        <v>0</v>
      </c>
      <c r="Z714" s="27">
        <f>RANK(MYRANKS_H[[#This Row],[POINTS OVER REPL]],MYRANKS_H[POINTS OVER REPL])</f>
        <v>1</v>
      </c>
      <c r="AA714" s="29">
        <f>IF(MYRANKS_H[[#This Row],[RANK]]&lt;=TOTAL_HITTERS_DRAFTED,MYRANKS_H[[#This Row],[POINTS OVER REPL]],0)</f>
        <v>0</v>
      </c>
      <c r="AB714" s="35">
        <f>MYRANKS_H[[#This Row],[POINTS OVER REPL]]*DOLLAR_VALUE_PER_POINT+1</f>
        <v>1</v>
      </c>
      <c r="AC714" s="35"/>
      <c r="AD714" s="29">
        <f>IF(AND(MYRANKS_H[[#This Row],[RANK]]&lt;=(TOTAL_HITTERS_DRAFTED-HITTERS_BELOW_REPL_DRAFTED),MYRANKS_H[[#This Row],[$ACTUAL]]=""),MYRANKS_H[[#This Row],[POINTS OVER REPL]],0)</f>
        <v>0</v>
      </c>
      <c r="AE714" s="35">
        <f>IF(MYRANKS_H[[#This Row],[$ACTUAL]]="",MYRANKS_H[[#This Row],[POINTS OVER REPL]]*REMAINING_DOLLAR_VALUE_PER_POINT+1,0)</f>
        <v>1</v>
      </c>
    </row>
    <row r="715" spans="1:31" ht="15" customHeight="1" x14ac:dyDescent="0.25">
      <c r="A715" s="2" t="s">
        <v>14256</v>
      </c>
      <c r="B715" s="14" t="str">
        <f>VLOOKUP(MYRANKS_H[[#This Row],[PLAYERID]],PLAYERIDMAP2[],COLUMN(PLAYERIDMAP2[LASTNAME]),FALSE)</f>
        <v>Neal</v>
      </c>
      <c r="C715" s="14" t="str">
        <f>VLOOKUP(MYRANKS_H[[#This Row],[PLAYERID]],PLAYERIDMAP2[],COLUMN(PLAYERIDMAP2[FIRSTNAME]),FALSE)</f>
        <v>Thomas</v>
      </c>
      <c r="D715" s="14" t="str">
        <f>MYRANKS_H[[#This Row],[FNAME]]&amp;" "&amp;MYRANKS_H[[#This Row],[LNAME]]</f>
        <v>Thomas Neal</v>
      </c>
      <c r="E715" s="14" t="str">
        <f>VLOOKUP(MYRANKS_H[[#This Row],[PLAYERID]],PLAYERIDMAP2[],COLUMN(PLAYERIDMAP2[TEAM]),FALSE)</f>
        <v>CLE</v>
      </c>
      <c r="F715" s="14" t="str">
        <f>VLOOKUP(MYRANKS_H[[#This Row],[PLAYERID]],PLAYERIDMAP2[],COLUMN(PLAYERIDMAP2[POS]),FALSE)</f>
        <v>OF</v>
      </c>
      <c r="G715" s="14">
        <f>IFERROR(VALUE(VLOOKUP(MYRANKS_H[[#This Row],[PLAYERID]],PLAYERIDMAP2[],COLUMN(PLAYERIDMAP2[IDFANGRAPHS]),FALSE)),VLOOKUP(MYRANKS_H[[#This Row],[PLAYERID]],PLAYERIDMAP2[],COLUMN(PLAYERIDMAP2[IDFANGRAPHS]),FALSE))</f>
        <v>9461</v>
      </c>
      <c r="H715" s="56">
        <f>IFERROR(VLOOKUP(MYRANKS_H[[#This Row],[IDFANGRAPHS]],STEAMER_H[],COLUMN(STEAMER_H[PA]),FALSE),0)</f>
        <v>0</v>
      </c>
      <c r="I715" s="56">
        <f>IFERROR(VLOOKUP(MYRANKS_H[[#This Row],[IDFANGRAPHS]],STEAMER_H[],COLUMN(STEAMER_H[AB]),FALSE),0)</f>
        <v>0</v>
      </c>
      <c r="J715" s="56">
        <f>IFERROR(VLOOKUP(MYRANKS_H[[#This Row],[IDFANGRAPHS]],STEAMER_H[],COLUMN(STEAMER_H[H]),FALSE),0)</f>
        <v>0</v>
      </c>
      <c r="K715" s="56">
        <f>IFERROR(VLOOKUP(MYRANKS_H[[#This Row],[IDFANGRAPHS]],STEAMER_H[],COLUMN(STEAMER_H[2B]),FALSE),0)</f>
        <v>0</v>
      </c>
      <c r="L715" s="56">
        <f>IFERROR(VLOOKUP(MYRANKS_H[[#This Row],[IDFANGRAPHS]],STEAMER_H[],COLUMN(STEAMER_H[3B]),FALSE),0)</f>
        <v>0</v>
      </c>
      <c r="M715" s="56">
        <f>IFERROR(VLOOKUP(MYRANKS_H[[#This Row],[IDFANGRAPHS]],STEAMER_H[],COLUMN(STEAMER_H[HR]),FALSE),0)</f>
        <v>0</v>
      </c>
      <c r="N715" s="56">
        <f>IFERROR(VLOOKUP(MYRANKS_H[[#This Row],[IDFANGRAPHS]],STEAMER_H[],COLUMN(STEAMER_H[R]),FALSE),0)</f>
        <v>0</v>
      </c>
      <c r="O715" s="56">
        <f>IFERROR(VLOOKUP(MYRANKS_H[[#This Row],[IDFANGRAPHS]],STEAMER_H[],COLUMN(STEAMER_H[RBI]),FALSE),0)</f>
        <v>0</v>
      </c>
      <c r="P715" s="56">
        <f>IFERROR(VLOOKUP(MYRANKS_H[[#This Row],[IDFANGRAPHS]],STEAMER_H[],COLUMN(STEAMER_H[BB]),FALSE),0)</f>
        <v>0</v>
      </c>
      <c r="Q715" s="56">
        <f>IFERROR(VLOOKUP(MYRANKS_H[[#This Row],[IDFANGRAPHS]],STEAMER_H[],COLUMN(STEAMER_H[HBP]),FALSE),0)</f>
        <v>0</v>
      </c>
      <c r="R715" s="56">
        <f>IFERROR(VLOOKUP(MYRANKS_H[[#This Row],[IDFANGRAPHS]],STEAMER_H[],COLUMN(STEAMER_H[SO]),FALSE),0)</f>
        <v>0</v>
      </c>
      <c r="S715" s="56">
        <f>IFERROR(VLOOKUP(MYRANKS_H[[#This Row],[IDFANGRAPHS]],STEAMER_H[],COLUMN(STEAMER_H[SB]),FALSE),0)</f>
        <v>0</v>
      </c>
      <c r="T715" s="19">
        <f>IFERROR(MYRANKS_H[[#This Row],[H]]/MYRANKS_H[[#This Row],[AB]],0)</f>
        <v>0</v>
      </c>
      <c r="U715" s="19">
        <f>IFERROR((MYRANKS_H[[#This Row],[H]]+MYRANKS_H[[#This Row],[BB]]+MYRANKS_H[[#This Row],[HBP]])/(MYRANKS_H[[#This Row],[AB]]+MYRANKS_H[[#This Row],[BB]]+MYRANKS_H[[#This Row],[HBP]]),0)</f>
        <v>0</v>
      </c>
      <c r="V715" s="19">
        <f>IFERROR((MYRANKS_H[[#This Row],[H]]+MYRANKS_H[[#This Row],[2B]]+2*MYRANKS_H[[#This Row],[3B]]+3*MYRANKS_H[[#This Row],[HR]])/MYRANKS_H[[#This Row],[AB]],0)</f>
        <v>0</v>
      </c>
      <c r="W71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5" s="27">
        <f>VLOOKUP(MYRANKS_H[[#This Row],[POS]],REPLACEMENT_LEVEL[],3,FALSE)</f>
        <v>0</v>
      </c>
      <c r="Y715" s="27">
        <f>MYRANKS_H[[#This Row],[PROJ PTS]]-MYRANKS_H[[#This Row],[REPL LEVEL]]</f>
        <v>0</v>
      </c>
      <c r="Z715" s="27">
        <f>RANK(MYRANKS_H[[#This Row],[POINTS OVER REPL]],MYRANKS_H[POINTS OVER REPL])</f>
        <v>1</v>
      </c>
      <c r="AA715" s="29">
        <f>IF(MYRANKS_H[[#This Row],[RANK]]&lt;=TOTAL_HITTERS_DRAFTED,MYRANKS_H[[#This Row],[POINTS OVER REPL]],0)</f>
        <v>0</v>
      </c>
      <c r="AB715" s="35">
        <f>MYRANKS_H[[#This Row],[POINTS OVER REPL]]*DOLLAR_VALUE_PER_POINT+1</f>
        <v>1</v>
      </c>
      <c r="AC715" s="35"/>
      <c r="AD715" s="29">
        <f>IF(AND(MYRANKS_H[[#This Row],[RANK]]&lt;=(TOTAL_HITTERS_DRAFTED-HITTERS_BELOW_REPL_DRAFTED),MYRANKS_H[[#This Row],[$ACTUAL]]=""),MYRANKS_H[[#This Row],[POINTS OVER REPL]],0)</f>
        <v>0</v>
      </c>
      <c r="AE715" s="35">
        <f>IF(MYRANKS_H[[#This Row],[$ACTUAL]]="",MYRANKS_H[[#This Row],[POINTS OVER REPL]]*REMAINING_DOLLAR_VALUE_PER_POINT+1,0)</f>
        <v>1</v>
      </c>
    </row>
    <row r="716" spans="1:31" ht="15" customHeight="1" x14ac:dyDescent="0.25">
      <c r="A716" s="5" t="s">
        <v>14275</v>
      </c>
      <c r="B716" s="14" t="str">
        <f>VLOOKUP(MYRANKS_H[[#This Row],[PLAYERID]],PLAYERIDMAP2[],COLUMN(PLAYERIDMAP2[LASTNAME]),FALSE)</f>
        <v>Nickeas</v>
      </c>
      <c r="C716" s="14" t="str">
        <f>VLOOKUP(MYRANKS_H[[#This Row],[PLAYERID]],PLAYERIDMAP2[],COLUMN(PLAYERIDMAP2[FIRSTNAME]),FALSE)</f>
        <v>Mike</v>
      </c>
      <c r="D716" s="14" t="str">
        <f>MYRANKS_H[[#This Row],[FNAME]]&amp;" "&amp;MYRANKS_H[[#This Row],[LNAME]]</f>
        <v>Mike Nickeas</v>
      </c>
      <c r="E716" s="14" t="str">
        <f>VLOOKUP(MYRANKS_H[[#This Row],[PLAYERID]],PLAYERIDMAP2[],COLUMN(PLAYERIDMAP2[TEAM]),FALSE)</f>
        <v>NYM</v>
      </c>
      <c r="F716" s="14" t="str">
        <f>VLOOKUP(MYRANKS_H[[#This Row],[PLAYERID]],PLAYERIDMAP2[],COLUMN(PLAYERIDMAP2[POS]),FALSE)</f>
        <v>C</v>
      </c>
      <c r="G716" s="14">
        <f>IFERROR(VALUE(VLOOKUP(MYRANKS_H[[#This Row],[PLAYERID]],PLAYERIDMAP2[],COLUMN(PLAYERIDMAP2[IDFANGRAPHS]),FALSE)),VLOOKUP(MYRANKS_H[[#This Row],[PLAYERID]],PLAYERIDMAP2[],COLUMN(PLAYERIDMAP2[IDFANGRAPHS]),FALSE))</f>
        <v>7419</v>
      </c>
      <c r="H716" s="56">
        <f>IFERROR(VLOOKUP(MYRANKS_H[[#This Row],[IDFANGRAPHS]],STEAMER_H[],COLUMN(STEAMER_H[PA]),FALSE),0)</f>
        <v>0</v>
      </c>
      <c r="I716" s="56">
        <f>IFERROR(VLOOKUP(MYRANKS_H[[#This Row],[IDFANGRAPHS]],STEAMER_H[],COLUMN(STEAMER_H[AB]),FALSE),0)</f>
        <v>0</v>
      </c>
      <c r="J716" s="56">
        <f>IFERROR(VLOOKUP(MYRANKS_H[[#This Row],[IDFANGRAPHS]],STEAMER_H[],COLUMN(STEAMER_H[H]),FALSE),0)</f>
        <v>0</v>
      </c>
      <c r="K716" s="56">
        <f>IFERROR(VLOOKUP(MYRANKS_H[[#This Row],[IDFANGRAPHS]],STEAMER_H[],COLUMN(STEAMER_H[2B]),FALSE),0)</f>
        <v>0</v>
      </c>
      <c r="L716" s="56">
        <f>IFERROR(VLOOKUP(MYRANKS_H[[#This Row],[IDFANGRAPHS]],STEAMER_H[],COLUMN(STEAMER_H[3B]),FALSE),0)</f>
        <v>0</v>
      </c>
      <c r="M716" s="56">
        <f>IFERROR(VLOOKUP(MYRANKS_H[[#This Row],[IDFANGRAPHS]],STEAMER_H[],COLUMN(STEAMER_H[HR]),FALSE),0)</f>
        <v>0</v>
      </c>
      <c r="N716" s="56">
        <f>IFERROR(VLOOKUP(MYRANKS_H[[#This Row],[IDFANGRAPHS]],STEAMER_H[],COLUMN(STEAMER_H[R]),FALSE),0)</f>
        <v>0</v>
      </c>
      <c r="O716" s="56">
        <f>IFERROR(VLOOKUP(MYRANKS_H[[#This Row],[IDFANGRAPHS]],STEAMER_H[],COLUMN(STEAMER_H[RBI]),FALSE),0)</f>
        <v>0</v>
      </c>
      <c r="P716" s="56">
        <f>IFERROR(VLOOKUP(MYRANKS_H[[#This Row],[IDFANGRAPHS]],STEAMER_H[],COLUMN(STEAMER_H[BB]),FALSE),0)</f>
        <v>0</v>
      </c>
      <c r="Q716" s="56">
        <f>IFERROR(VLOOKUP(MYRANKS_H[[#This Row],[IDFANGRAPHS]],STEAMER_H[],COLUMN(STEAMER_H[HBP]),FALSE),0)</f>
        <v>0</v>
      </c>
      <c r="R716" s="56">
        <f>IFERROR(VLOOKUP(MYRANKS_H[[#This Row],[IDFANGRAPHS]],STEAMER_H[],COLUMN(STEAMER_H[SO]),FALSE),0)</f>
        <v>0</v>
      </c>
      <c r="S716" s="56">
        <f>IFERROR(VLOOKUP(MYRANKS_H[[#This Row],[IDFANGRAPHS]],STEAMER_H[],COLUMN(STEAMER_H[SB]),FALSE),0)</f>
        <v>0</v>
      </c>
      <c r="T716" s="19">
        <f>IFERROR(MYRANKS_H[[#This Row],[H]]/MYRANKS_H[[#This Row],[AB]],0)</f>
        <v>0</v>
      </c>
      <c r="U716" s="19">
        <f>IFERROR((MYRANKS_H[[#This Row],[H]]+MYRANKS_H[[#This Row],[BB]]+MYRANKS_H[[#This Row],[HBP]])/(MYRANKS_H[[#This Row],[AB]]+MYRANKS_H[[#This Row],[BB]]+MYRANKS_H[[#This Row],[HBP]]),0)</f>
        <v>0</v>
      </c>
      <c r="V716" s="19">
        <f>IFERROR((MYRANKS_H[[#This Row],[H]]+MYRANKS_H[[#This Row],[2B]]+2*MYRANKS_H[[#This Row],[3B]]+3*MYRANKS_H[[#This Row],[HR]])/MYRANKS_H[[#This Row],[AB]],0)</f>
        <v>0</v>
      </c>
      <c r="W71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6" s="27">
        <f>VLOOKUP(MYRANKS_H[[#This Row],[POS]],REPLACEMENT_LEVEL[],3,FALSE)</f>
        <v>0</v>
      </c>
      <c r="Y716" s="27">
        <f>MYRANKS_H[[#This Row],[PROJ PTS]]-MYRANKS_H[[#This Row],[REPL LEVEL]]</f>
        <v>0</v>
      </c>
      <c r="Z716" s="27">
        <f>RANK(MYRANKS_H[[#This Row],[POINTS OVER REPL]],MYRANKS_H[POINTS OVER REPL])</f>
        <v>1</v>
      </c>
      <c r="AA716" s="29">
        <f>IF(MYRANKS_H[[#This Row],[RANK]]&lt;=TOTAL_HITTERS_DRAFTED,MYRANKS_H[[#This Row],[POINTS OVER REPL]],0)</f>
        <v>0</v>
      </c>
      <c r="AB716" s="35">
        <f>MYRANKS_H[[#This Row],[POINTS OVER REPL]]*DOLLAR_VALUE_PER_POINT+1</f>
        <v>1</v>
      </c>
      <c r="AC716" s="35"/>
      <c r="AD716" s="29">
        <f>IF(AND(MYRANKS_H[[#This Row],[RANK]]&lt;=(TOTAL_HITTERS_DRAFTED-HITTERS_BELOW_REPL_DRAFTED),MYRANKS_H[[#This Row],[$ACTUAL]]=""),MYRANKS_H[[#This Row],[POINTS OVER REPL]],0)</f>
        <v>0</v>
      </c>
      <c r="AE716" s="35">
        <f>IF(MYRANKS_H[[#This Row],[$ACTUAL]]="",MYRANKS_H[[#This Row],[POINTS OVER REPL]]*REMAINING_DOLLAR_VALUE_PER_POINT+1,0)</f>
        <v>1</v>
      </c>
    </row>
    <row r="717" spans="1:31" ht="15" customHeight="1" x14ac:dyDescent="0.25">
      <c r="A717" s="2" t="s">
        <v>14292</v>
      </c>
      <c r="B717" s="14" t="str">
        <f>VLOOKUP(MYRANKS_H[[#This Row],[PLAYERID]],PLAYERIDMAP2[],COLUMN(PLAYERIDMAP2[LASTNAME]),FALSE)</f>
        <v>Nieves</v>
      </c>
      <c r="C717" s="14" t="str">
        <f>VLOOKUP(MYRANKS_H[[#This Row],[PLAYERID]],PLAYERIDMAP2[],COLUMN(PLAYERIDMAP2[FIRSTNAME]),FALSE)</f>
        <v>Wil</v>
      </c>
      <c r="D717" s="14" t="str">
        <f>MYRANKS_H[[#This Row],[FNAME]]&amp;" "&amp;MYRANKS_H[[#This Row],[LNAME]]</f>
        <v>Wil Nieves</v>
      </c>
      <c r="E717" s="14" t="str">
        <f>VLOOKUP(MYRANKS_H[[#This Row],[PLAYERID]],PLAYERIDMAP2[],COLUMN(PLAYERIDMAP2[TEAM]),FALSE)</f>
        <v>N/A</v>
      </c>
      <c r="F717" s="14" t="str">
        <f>VLOOKUP(MYRANKS_H[[#This Row],[PLAYERID]],PLAYERIDMAP2[],COLUMN(PLAYERIDMAP2[POS]),FALSE)</f>
        <v>C</v>
      </c>
      <c r="G717" s="14">
        <f>IFERROR(VALUE(VLOOKUP(MYRANKS_H[[#This Row],[PLAYERID]],PLAYERIDMAP2[],COLUMN(PLAYERIDMAP2[IDFANGRAPHS]),FALSE)),VLOOKUP(MYRANKS_H[[#This Row],[PLAYERID]],PLAYERIDMAP2[],COLUMN(PLAYERIDMAP2[IDFANGRAPHS]),FALSE))</f>
        <v>1556</v>
      </c>
      <c r="H717" s="56">
        <f>IFERROR(VLOOKUP(MYRANKS_H[[#This Row],[IDFANGRAPHS]],STEAMER_H[],COLUMN(STEAMER_H[PA]),FALSE),0)</f>
        <v>1</v>
      </c>
      <c r="I717" s="56">
        <f>IFERROR(VLOOKUP(MYRANKS_H[[#This Row],[IDFANGRAPHS]],STEAMER_H[],COLUMN(STEAMER_H[AB]),FALSE),0)</f>
        <v>1</v>
      </c>
      <c r="J717" s="56">
        <f>IFERROR(VLOOKUP(MYRANKS_H[[#This Row],[IDFANGRAPHS]],STEAMER_H[],COLUMN(STEAMER_H[H]),FALSE),0)</f>
        <v>0</v>
      </c>
      <c r="K717" s="56">
        <f>IFERROR(VLOOKUP(MYRANKS_H[[#This Row],[IDFANGRAPHS]],STEAMER_H[],COLUMN(STEAMER_H[2B]),FALSE),0)</f>
        <v>0</v>
      </c>
      <c r="L717" s="56">
        <f>IFERROR(VLOOKUP(MYRANKS_H[[#This Row],[IDFANGRAPHS]],STEAMER_H[],COLUMN(STEAMER_H[3B]),FALSE),0)</f>
        <v>0</v>
      </c>
      <c r="M717" s="56">
        <f>IFERROR(VLOOKUP(MYRANKS_H[[#This Row],[IDFANGRAPHS]],STEAMER_H[],COLUMN(STEAMER_H[HR]),FALSE),0)</f>
        <v>0</v>
      </c>
      <c r="N717" s="56">
        <f>IFERROR(VLOOKUP(MYRANKS_H[[#This Row],[IDFANGRAPHS]],STEAMER_H[],COLUMN(STEAMER_H[R]),FALSE),0)</f>
        <v>0</v>
      </c>
      <c r="O717" s="56">
        <f>IFERROR(VLOOKUP(MYRANKS_H[[#This Row],[IDFANGRAPHS]],STEAMER_H[],COLUMN(STEAMER_H[RBI]),FALSE),0)</f>
        <v>0</v>
      </c>
      <c r="P717" s="56">
        <f>IFERROR(VLOOKUP(MYRANKS_H[[#This Row],[IDFANGRAPHS]],STEAMER_H[],COLUMN(STEAMER_H[BB]),FALSE),0)</f>
        <v>0</v>
      </c>
      <c r="Q717" s="56">
        <f>IFERROR(VLOOKUP(MYRANKS_H[[#This Row],[IDFANGRAPHS]],STEAMER_H[],COLUMN(STEAMER_H[HBP]),FALSE),0)</f>
        <v>0</v>
      </c>
      <c r="R717" s="56">
        <f>IFERROR(VLOOKUP(MYRANKS_H[[#This Row],[IDFANGRAPHS]],STEAMER_H[],COLUMN(STEAMER_H[SO]),FALSE),0)</f>
        <v>0</v>
      </c>
      <c r="S717" s="56">
        <f>IFERROR(VLOOKUP(MYRANKS_H[[#This Row],[IDFANGRAPHS]],STEAMER_H[],COLUMN(STEAMER_H[SB]),FALSE),0)</f>
        <v>0</v>
      </c>
      <c r="T717" s="19">
        <f>IFERROR(MYRANKS_H[[#This Row],[H]]/MYRANKS_H[[#This Row],[AB]],0)</f>
        <v>0</v>
      </c>
      <c r="U717" s="19">
        <f>IFERROR((MYRANKS_H[[#This Row],[H]]+MYRANKS_H[[#This Row],[BB]]+MYRANKS_H[[#This Row],[HBP]])/(MYRANKS_H[[#This Row],[AB]]+MYRANKS_H[[#This Row],[BB]]+MYRANKS_H[[#This Row],[HBP]]),0)</f>
        <v>0</v>
      </c>
      <c r="V717" s="19">
        <f>IFERROR((MYRANKS_H[[#This Row],[H]]+MYRANKS_H[[#This Row],[2B]]+2*MYRANKS_H[[#This Row],[3B]]+3*MYRANKS_H[[#This Row],[HR]])/MYRANKS_H[[#This Row],[AB]],0)</f>
        <v>0</v>
      </c>
      <c r="W71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7" s="27">
        <f>VLOOKUP(MYRANKS_H[[#This Row],[POS]],REPLACEMENT_LEVEL[],3,FALSE)</f>
        <v>0</v>
      </c>
      <c r="Y717" s="27">
        <f>MYRANKS_H[[#This Row],[PROJ PTS]]-MYRANKS_H[[#This Row],[REPL LEVEL]]</f>
        <v>0</v>
      </c>
      <c r="Z717" s="27">
        <f>RANK(MYRANKS_H[[#This Row],[POINTS OVER REPL]],MYRANKS_H[POINTS OVER REPL])</f>
        <v>1</v>
      </c>
      <c r="AA717" s="29">
        <f>IF(MYRANKS_H[[#This Row],[RANK]]&lt;=TOTAL_HITTERS_DRAFTED,MYRANKS_H[[#This Row],[POINTS OVER REPL]],0)</f>
        <v>0</v>
      </c>
      <c r="AB717" s="35">
        <f>MYRANKS_H[[#This Row],[POINTS OVER REPL]]*DOLLAR_VALUE_PER_POINT+1</f>
        <v>1</v>
      </c>
      <c r="AC717" s="35"/>
      <c r="AD717" s="29">
        <f>IF(AND(MYRANKS_H[[#This Row],[RANK]]&lt;=(TOTAL_HITTERS_DRAFTED-HITTERS_BELOW_REPL_DRAFTED),MYRANKS_H[[#This Row],[$ACTUAL]]=""),MYRANKS_H[[#This Row],[POINTS OVER REPL]],0)</f>
        <v>0</v>
      </c>
      <c r="AE717" s="35">
        <f>IF(MYRANKS_H[[#This Row],[$ACTUAL]]="",MYRANKS_H[[#This Row],[POINTS OVER REPL]]*REMAINING_DOLLAR_VALUE_PER_POINT+1,0)</f>
        <v>1</v>
      </c>
    </row>
    <row r="718" spans="1:31" ht="15" customHeight="1" x14ac:dyDescent="0.25">
      <c r="A718" s="2" t="s">
        <v>19443</v>
      </c>
      <c r="B718" s="14" t="str">
        <f>VLOOKUP(MYRANKS_H[[#This Row],[PLAYERID]],PLAYERIDMAP2[],COLUMN(PLAYERIDMAP2[LASTNAME]),FALSE)</f>
        <v>Nimmo</v>
      </c>
      <c r="C718" s="14" t="str">
        <f>VLOOKUP(MYRANKS_H[[#This Row],[PLAYERID]],PLAYERIDMAP2[],COLUMN(PLAYERIDMAP2[FIRSTNAME]),FALSE)</f>
        <v>Brandon</v>
      </c>
      <c r="D718" s="14" t="str">
        <f>MYRANKS_H[[#This Row],[FNAME]]&amp;" "&amp;MYRANKS_H[[#This Row],[LNAME]]</f>
        <v>Brandon Nimmo</v>
      </c>
      <c r="E718" s="14" t="str">
        <f>VLOOKUP(MYRANKS_H[[#This Row],[PLAYERID]],PLAYERIDMAP2[],COLUMN(PLAYERIDMAP2[TEAM]),FALSE)</f>
        <v>NYM</v>
      </c>
      <c r="F718" s="14" t="str">
        <f>VLOOKUP(MYRANKS_H[[#This Row],[PLAYERID]],PLAYERIDMAP2[],COLUMN(PLAYERIDMAP2[POS]),FALSE)</f>
        <v>OF</v>
      </c>
      <c r="G718" s="14" t="str">
        <f>IFERROR(VALUE(VLOOKUP(MYRANKS_H[[#This Row],[PLAYERID]],PLAYERIDMAP2[],COLUMN(PLAYERIDMAP2[IDFANGRAPHS]),FALSE)),VLOOKUP(MYRANKS_H[[#This Row],[PLAYERID]],PLAYERIDMAP2[],COLUMN(PLAYERIDMAP2[IDFANGRAPHS]),FALSE))</f>
        <v>sa597760</v>
      </c>
      <c r="H718" s="56">
        <f>IFERROR(VLOOKUP(MYRANKS_H[[#This Row],[IDFANGRAPHS]],STEAMER_H[],COLUMN(STEAMER_H[PA]),FALSE),0)</f>
        <v>68</v>
      </c>
      <c r="I718" s="56">
        <f>IFERROR(VLOOKUP(MYRANKS_H[[#This Row],[IDFANGRAPHS]],STEAMER_H[],COLUMN(STEAMER_H[AB]),FALSE),0)</f>
        <v>60</v>
      </c>
      <c r="J718" s="56">
        <f>IFERROR(VLOOKUP(MYRANKS_H[[#This Row],[IDFANGRAPHS]],STEAMER_H[],COLUMN(STEAMER_H[H]),FALSE),0)</f>
        <v>14</v>
      </c>
      <c r="K718" s="56">
        <f>IFERROR(VLOOKUP(MYRANKS_H[[#This Row],[IDFANGRAPHS]],STEAMER_H[],COLUMN(STEAMER_H[2B]),FALSE),0)</f>
        <v>2</v>
      </c>
      <c r="L718" s="56">
        <f>IFERROR(VLOOKUP(MYRANKS_H[[#This Row],[IDFANGRAPHS]],STEAMER_H[],COLUMN(STEAMER_H[3B]),FALSE),0)</f>
        <v>0</v>
      </c>
      <c r="M718" s="56">
        <f>IFERROR(VLOOKUP(MYRANKS_H[[#This Row],[IDFANGRAPHS]],STEAMER_H[],COLUMN(STEAMER_H[HR]),FALSE),0)</f>
        <v>1</v>
      </c>
      <c r="N718" s="56">
        <f>IFERROR(VLOOKUP(MYRANKS_H[[#This Row],[IDFANGRAPHS]],STEAMER_H[],COLUMN(STEAMER_H[R]),FALSE),0)</f>
        <v>6</v>
      </c>
      <c r="O718" s="56">
        <f>IFERROR(VLOOKUP(MYRANKS_H[[#This Row],[IDFANGRAPHS]],STEAMER_H[],COLUMN(STEAMER_H[RBI]),FALSE),0)</f>
        <v>5</v>
      </c>
      <c r="P718" s="56">
        <f>IFERROR(VLOOKUP(MYRANKS_H[[#This Row],[IDFANGRAPHS]],STEAMER_H[],COLUMN(STEAMER_H[BB]),FALSE),0)</f>
        <v>6</v>
      </c>
      <c r="Q718" s="56">
        <f>IFERROR(VLOOKUP(MYRANKS_H[[#This Row],[IDFANGRAPHS]],STEAMER_H[],COLUMN(STEAMER_H[HBP]),FALSE),0)</f>
        <v>1</v>
      </c>
      <c r="R718" s="56">
        <f>IFERROR(VLOOKUP(MYRANKS_H[[#This Row],[IDFANGRAPHS]],STEAMER_H[],COLUMN(STEAMER_H[SO]),FALSE),0)</f>
        <v>15</v>
      </c>
      <c r="S718" s="56">
        <f>IFERROR(VLOOKUP(MYRANKS_H[[#This Row],[IDFANGRAPHS]],STEAMER_H[],COLUMN(STEAMER_H[SB]),FALSE),0)</f>
        <v>1</v>
      </c>
      <c r="T718" s="19">
        <f>IFERROR(MYRANKS_H[[#This Row],[H]]/MYRANKS_H[[#This Row],[AB]],0)</f>
        <v>0.23333333333333334</v>
      </c>
      <c r="U718" s="19">
        <f>IFERROR((MYRANKS_H[[#This Row],[H]]+MYRANKS_H[[#This Row],[BB]]+MYRANKS_H[[#This Row],[HBP]])/(MYRANKS_H[[#This Row],[AB]]+MYRANKS_H[[#This Row],[BB]]+MYRANKS_H[[#This Row],[HBP]]),0)</f>
        <v>0.31343283582089554</v>
      </c>
      <c r="V718" s="19">
        <f>IFERROR((MYRANKS_H[[#This Row],[H]]+MYRANKS_H[[#This Row],[2B]]+2*MYRANKS_H[[#This Row],[3B]]+3*MYRANKS_H[[#This Row],[HR]])/MYRANKS_H[[#This Row],[AB]],0)</f>
        <v>0.31666666666666665</v>
      </c>
      <c r="W71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8" s="27">
        <f>VLOOKUP(MYRANKS_H[[#This Row],[POS]],REPLACEMENT_LEVEL[],3,FALSE)</f>
        <v>0</v>
      </c>
      <c r="Y718" s="27">
        <f>MYRANKS_H[[#This Row],[PROJ PTS]]-MYRANKS_H[[#This Row],[REPL LEVEL]]</f>
        <v>0</v>
      </c>
      <c r="Z718" s="27">
        <f>RANK(MYRANKS_H[[#This Row],[POINTS OVER REPL]],MYRANKS_H[POINTS OVER REPL])</f>
        <v>1</v>
      </c>
      <c r="AA718" s="29">
        <f>IF(MYRANKS_H[[#This Row],[RANK]]&lt;=TOTAL_HITTERS_DRAFTED,MYRANKS_H[[#This Row],[POINTS OVER REPL]],0)</f>
        <v>0</v>
      </c>
      <c r="AB718" s="35">
        <f>MYRANKS_H[[#This Row],[POINTS OVER REPL]]*DOLLAR_VALUE_PER_POINT+1</f>
        <v>1</v>
      </c>
      <c r="AC718" s="35"/>
      <c r="AD718" s="29">
        <f>IF(AND(MYRANKS_H[[#This Row],[RANK]]&lt;=(TOTAL_HITTERS_DRAFTED-HITTERS_BELOW_REPL_DRAFTED),MYRANKS_H[[#This Row],[$ACTUAL]]=""),MYRANKS_H[[#This Row],[POINTS OVER REPL]],0)</f>
        <v>0</v>
      </c>
      <c r="AE718" s="35">
        <f>IF(MYRANKS_H[[#This Row],[$ACTUAL]]="",MYRANKS_H[[#This Row],[POINTS OVER REPL]]*REMAINING_DOLLAR_VALUE_PER_POINT+1,0)</f>
        <v>1</v>
      </c>
    </row>
    <row r="719" spans="1:31" ht="15" customHeight="1" x14ac:dyDescent="0.25">
      <c r="A719" s="2" t="s">
        <v>14296</v>
      </c>
      <c r="B719" s="14" t="str">
        <f>VLOOKUP(MYRANKS_H[[#This Row],[PLAYERID]],PLAYERIDMAP2[],COLUMN(PLAYERIDMAP2[LASTNAME]),FALSE)</f>
        <v>Nishioka</v>
      </c>
      <c r="C719" s="14" t="str">
        <f>VLOOKUP(MYRANKS_H[[#This Row],[PLAYERID]],PLAYERIDMAP2[],COLUMN(PLAYERIDMAP2[FIRSTNAME]),FALSE)</f>
        <v>Tsuyoshi</v>
      </c>
      <c r="D719" s="14" t="str">
        <f>MYRANKS_H[[#This Row],[FNAME]]&amp;" "&amp;MYRANKS_H[[#This Row],[LNAME]]</f>
        <v>Tsuyoshi Nishioka</v>
      </c>
      <c r="E719" s="14" t="str">
        <f>VLOOKUP(MYRANKS_H[[#This Row],[PLAYERID]],PLAYERIDMAP2[],COLUMN(PLAYERIDMAP2[TEAM]),FALSE)</f>
        <v>MIN</v>
      </c>
      <c r="F719" s="14" t="str">
        <f>VLOOKUP(MYRANKS_H[[#This Row],[PLAYERID]],PLAYERIDMAP2[],COLUMN(PLAYERIDMAP2[POS]),FALSE)</f>
        <v>SS</v>
      </c>
      <c r="G719" s="14">
        <f>IFERROR(VALUE(VLOOKUP(MYRANKS_H[[#This Row],[PLAYERID]],PLAYERIDMAP2[],COLUMN(PLAYERIDMAP2[IDFANGRAPHS]),FALSE)),VLOOKUP(MYRANKS_H[[#This Row],[PLAYERID]],PLAYERIDMAP2[],COLUMN(PLAYERIDMAP2[IDFANGRAPHS]),FALSE))</f>
        <v>11531</v>
      </c>
      <c r="H719" s="56">
        <f>IFERROR(VLOOKUP(MYRANKS_H[[#This Row],[IDFANGRAPHS]],STEAMER_H[],COLUMN(STEAMER_H[PA]),FALSE),0)</f>
        <v>0</v>
      </c>
      <c r="I719" s="56">
        <f>IFERROR(VLOOKUP(MYRANKS_H[[#This Row],[IDFANGRAPHS]],STEAMER_H[],COLUMN(STEAMER_H[AB]),FALSE),0)</f>
        <v>0</v>
      </c>
      <c r="J719" s="56">
        <f>IFERROR(VLOOKUP(MYRANKS_H[[#This Row],[IDFANGRAPHS]],STEAMER_H[],COLUMN(STEAMER_H[H]),FALSE),0)</f>
        <v>0</v>
      </c>
      <c r="K719" s="56">
        <f>IFERROR(VLOOKUP(MYRANKS_H[[#This Row],[IDFANGRAPHS]],STEAMER_H[],COLUMN(STEAMER_H[2B]),FALSE),0)</f>
        <v>0</v>
      </c>
      <c r="L719" s="56">
        <f>IFERROR(VLOOKUP(MYRANKS_H[[#This Row],[IDFANGRAPHS]],STEAMER_H[],COLUMN(STEAMER_H[3B]),FALSE),0)</f>
        <v>0</v>
      </c>
      <c r="M719" s="56">
        <f>IFERROR(VLOOKUP(MYRANKS_H[[#This Row],[IDFANGRAPHS]],STEAMER_H[],COLUMN(STEAMER_H[HR]),FALSE),0)</f>
        <v>0</v>
      </c>
      <c r="N719" s="56">
        <f>IFERROR(VLOOKUP(MYRANKS_H[[#This Row],[IDFANGRAPHS]],STEAMER_H[],COLUMN(STEAMER_H[R]),FALSE),0)</f>
        <v>0</v>
      </c>
      <c r="O719" s="56">
        <f>IFERROR(VLOOKUP(MYRANKS_H[[#This Row],[IDFANGRAPHS]],STEAMER_H[],COLUMN(STEAMER_H[RBI]),FALSE),0)</f>
        <v>0</v>
      </c>
      <c r="P719" s="56">
        <f>IFERROR(VLOOKUP(MYRANKS_H[[#This Row],[IDFANGRAPHS]],STEAMER_H[],COLUMN(STEAMER_H[BB]),FALSE),0)</f>
        <v>0</v>
      </c>
      <c r="Q719" s="56">
        <f>IFERROR(VLOOKUP(MYRANKS_H[[#This Row],[IDFANGRAPHS]],STEAMER_H[],COLUMN(STEAMER_H[HBP]),FALSE),0)</f>
        <v>0</v>
      </c>
      <c r="R719" s="56">
        <f>IFERROR(VLOOKUP(MYRANKS_H[[#This Row],[IDFANGRAPHS]],STEAMER_H[],COLUMN(STEAMER_H[SO]),FALSE),0)</f>
        <v>0</v>
      </c>
      <c r="S719" s="56">
        <f>IFERROR(VLOOKUP(MYRANKS_H[[#This Row],[IDFANGRAPHS]],STEAMER_H[],COLUMN(STEAMER_H[SB]),FALSE),0)</f>
        <v>0</v>
      </c>
      <c r="T719" s="19">
        <f>IFERROR(MYRANKS_H[[#This Row],[H]]/MYRANKS_H[[#This Row],[AB]],0)</f>
        <v>0</v>
      </c>
      <c r="U719" s="19">
        <f>IFERROR((MYRANKS_H[[#This Row],[H]]+MYRANKS_H[[#This Row],[BB]]+MYRANKS_H[[#This Row],[HBP]])/(MYRANKS_H[[#This Row],[AB]]+MYRANKS_H[[#This Row],[BB]]+MYRANKS_H[[#This Row],[HBP]]),0)</f>
        <v>0</v>
      </c>
      <c r="V719" s="19">
        <f>IFERROR((MYRANKS_H[[#This Row],[H]]+MYRANKS_H[[#This Row],[2B]]+2*MYRANKS_H[[#This Row],[3B]]+3*MYRANKS_H[[#This Row],[HR]])/MYRANKS_H[[#This Row],[AB]],0)</f>
        <v>0</v>
      </c>
      <c r="W71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9" s="27">
        <f>VLOOKUP(MYRANKS_H[[#This Row],[POS]],REPLACEMENT_LEVEL[],3,FALSE)</f>
        <v>0</v>
      </c>
      <c r="Y719" s="27">
        <f>MYRANKS_H[[#This Row],[PROJ PTS]]-MYRANKS_H[[#This Row],[REPL LEVEL]]</f>
        <v>0</v>
      </c>
      <c r="Z719" s="27">
        <f>RANK(MYRANKS_H[[#This Row],[POINTS OVER REPL]],MYRANKS_H[POINTS OVER REPL])</f>
        <v>1</v>
      </c>
      <c r="AA719" s="29">
        <f>IF(MYRANKS_H[[#This Row],[RANK]]&lt;=TOTAL_HITTERS_DRAFTED,MYRANKS_H[[#This Row],[POINTS OVER REPL]],0)</f>
        <v>0</v>
      </c>
      <c r="AB719" s="35">
        <f>MYRANKS_H[[#This Row],[POINTS OVER REPL]]*DOLLAR_VALUE_PER_POINT+1</f>
        <v>1</v>
      </c>
      <c r="AC719" s="35"/>
      <c r="AD719" s="29">
        <f>IF(AND(MYRANKS_H[[#This Row],[RANK]]&lt;=(TOTAL_HITTERS_DRAFTED-HITTERS_BELOW_REPL_DRAFTED),MYRANKS_H[[#This Row],[$ACTUAL]]=""),MYRANKS_H[[#This Row],[POINTS OVER REPL]],0)</f>
        <v>0</v>
      </c>
      <c r="AE719" s="35">
        <f>IF(MYRANKS_H[[#This Row],[$ACTUAL]]="",MYRANKS_H[[#This Row],[POINTS OVER REPL]]*REMAINING_DOLLAR_VALUE_PER_POINT+1,0)</f>
        <v>1</v>
      </c>
    </row>
    <row r="720" spans="1:31" ht="15" customHeight="1" x14ac:dyDescent="0.25">
      <c r="A720" s="7" t="s">
        <v>14299</v>
      </c>
      <c r="B720" s="14" t="str">
        <f>VLOOKUP(MYRANKS_H[[#This Row],[PLAYERID]],PLAYERIDMAP2[],COLUMN(PLAYERIDMAP2[LASTNAME]),FALSE)</f>
        <v>Nix</v>
      </c>
      <c r="C720" s="14" t="str">
        <f>VLOOKUP(MYRANKS_H[[#This Row],[PLAYERID]],PLAYERIDMAP2[],COLUMN(PLAYERIDMAP2[FIRSTNAME]),FALSE)</f>
        <v>Jayson</v>
      </c>
      <c r="D720" s="14" t="str">
        <f>MYRANKS_H[[#This Row],[FNAME]]&amp;" "&amp;MYRANKS_H[[#This Row],[LNAME]]</f>
        <v>Jayson Nix</v>
      </c>
      <c r="E720" s="14" t="str">
        <f>VLOOKUP(MYRANKS_H[[#This Row],[PLAYERID]],PLAYERIDMAP2[],COLUMN(PLAYERIDMAP2[TEAM]),FALSE)</f>
        <v>NYY</v>
      </c>
      <c r="F720" s="14" t="str">
        <f>VLOOKUP(MYRANKS_H[[#This Row],[PLAYERID]],PLAYERIDMAP2[],COLUMN(PLAYERIDMAP2[POS]),FALSE)</f>
        <v>3B</v>
      </c>
      <c r="G720" s="14">
        <f>IFERROR(VALUE(VLOOKUP(MYRANKS_H[[#This Row],[PLAYERID]],PLAYERIDMAP2[],COLUMN(PLAYERIDMAP2[IDFANGRAPHS]),FALSE)),VLOOKUP(MYRANKS_H[[#This Row],[PLAYERID]],PLAYERIDMAP2[],COLUMN(PLAYERIDMAP2[IDFANGRAPHS]),FALSE))</f>
        <v>3790</v>
      </c>
      <c r="H720" s="56">
        <f>IFERROR(VLOOKUP(MYRANKS_H[[#This Row],[IDFANGRAPHS]],STEAMER_H[],COLUMN(STEAMER_H[PA]),FALSE),0)</f>
        <v>1</v>
      </c>
      <c r="I720" s="56">
        <f>IFERROR(VLOOKUP(MYRANKS_H[[#This Row],[IDFANGRAPHS]],STEAMER_H[],COLUMN(STEAMER_H[AB]),FALSE),0)</f>
        <v>1</v>
      </c>
      <c r="J720" s="56">
        <f>IFERROR(VLOOKUP(MYRANKS_H[[#This Row],[IDFANGRAPHS]],STEAMER_H[],COLUMN(STEAMER_H[H]),FALSE),0)</f>
        <v>0</v>
      </c>
      <c r="K720" s="56">
        <f>IFERROR(VLOOKUP(MYRANKS_H[[#This Row],[IDFANGRAPHS]],STEAMER_H[],COLUMN(STEAMER_H[2B]),FALSE),0)</f>
        <v>0</v>
      </c>
      <c r="L720" s="56">
        <f>IFERROR(VLOOKUP(MYRANKS_H[[#This Row],[IDFANGRAPHS]],STEAMER_H[],COLUMN(STEAMER_H[3B]),FALSE),0)</f>
        <v>0</v>
      </c>
      <c r="M720" s="56">
        <f>IFERROR(VLOOKUP(MYRANKS_H[[#This Row],[IDFANGRAPHS]],STEAMER_H[],COLUMN(STEAMER_H[HR]),FALSE),0)</f>
        <v>0</v>
      </c>
      <c r="N720" s="56">
        <f>IFERROR(VLOOKUP(MYRANKS_H[[#This Row],[IDFANGRAPHS]],STEAMER_H[],COLUMN(STEAMER_H[R]),FALSE),0)</f>
        <v>0</v>
      </c>
      <c r="O720" s="56">
        <f>IFERROR(VLOOKUP(MYRANKS_H[[#This Row],[IDFANGRAPHS]],STEAMER_H[],COLUMN(STEAMER_H[RBI]),FALSE),0)</f>
        <v>0</v>
      </c>
      <c r="P720" s="56">
        <f>IFERROR(VLOOKUP(MYRANKS_H[[#This Row],[IDFANGRAPHS]],STEAMER_H[],COLUMN(STEAMER_H[BB]),FALSE),0)</f>
        <v>0</v>
      </c>
      <c r="Q720" s="56">
        <f>IFERROR(VLOOKUP(MYRANKS_H[[#This Row],[IDFANGRAPHS]],STEAMER_H[],COLUMN(STEAMER_H[HBP]),FALSE),0)</f>
        <v>0</v>
      </c>
      <c r="R720" s="56">
        <f>IFERROR(VLOOKUP(MYRANKS_H[[#This Row],[IDFANGRAPHS]],STEAMER_H[],COLUMN(STEAMER_H[SO]),FALSE),0)</f>
        <v>0</v>
      </c>
      <c r="S720" s="56">
        <f>IFERROR(VLOOKUP(MYRANKS_H[[#This Row],[IDFANGRAPHS]],STEAMER_H[],COLUMN(STEAMER_H[SB]),FALSE),0)</f>
        <v>0</v>
      </c>
      <c r="T720" s="19">
        <f>IFERROR(MYRANKS_H[[#This Row],[H]]/MYRANKS_H[[#This Row],[AB]],0)</f>
        <v>0</v>
      </c>
      <c r="U720" s="19">
        <f>IFERROR((MYRANKS_H[[#This Row],[H]]+MYRANKS_H[[#This Row],[BB]]+MYRANKS_H[[#This Row],[HBP]])/(MYRANKS_H[[#This Row],[AB]]+MYRANKS_H[[#This Row],[BB]]+MYRANKS_H[[#This Row],[HBP]]),0)</f>
        <v>0</v>
      </c>
      <c r="V720" s="19">
        <f>IFERROR((MYRANKS_H[[#This Row],[H]]+MYRANKS_H[[#This Row],[2B]]+2*MYRANKS_H[[#This Row],[3B]]+3*MYRANKS_H[[#This Row],[HR]])/MYRANKS_H[[#This Row],[AB]],0)</f>
        <v>0</v>
      </c>
      <c r="W72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0" s="27">
        <f>VLOOKUP(MYRANKS_H[[#This Row],[POS]],REPLACEMENT_LEVEL[],3,FALSE)</f>
        <v>0</v>
      </c>
      <c r="Y720" s="27">
        <f>MYRANKS_H[[#This Row],[PROJ PTS]]-MYRANKS_H[[#This Row],[REPL LEVEL]]</f>
        <v>0</v>
      </c>
      <c r="Z720" s="27">
        <f>RANK(MYRANKS_H[[#This Row],[POINTS OVER REPL]],MYRANKS_H[POINTS OVER REPL])</f>
        <v>1</v>
      </c>
      <c r="AA720" s="29">
        <f>IF(MYRANKS_H[[#This Row],[RANK]]&lt;=TOTAL_HITTERS_DRAFTED,MYRANKS_H[[#This Row],[POINTS OVER REPL]],0)</f>
        <v>0</v>
      </c>
      <c r="AB720" s="35">
        <f>MYRANKS_H[[#This Row],[POINTS OVER REPL]]*DOLLAR_VALUE_PER_POINT+1</f>
        <v>1</v>
      </c>
      <c r="AC720" s="35"/>
      <c r="AD720" s="29">
        <f>IF(AND(MYRANKS_H[[#This Row],[RANK]]&lt;=(TOTAL_HITTERS_DRAFTED-HITTERS_BELOW_REPL_DRAFTED),MYRANKS_H[[#This Row],[$ACTUAL]]=""),MYRANKS_H[[#This Row],[POINTS OVER REPL]],0)</f>
        <v>0</v>
      </c>
      <c r="AE720" s="35">
        <f>IF(MYRANKS_H[[#This Row],[$ACTUAL]]="",MYRANKS_H[[#This Row],[POINTS OVER REPL]]*REMAINING_DOLLAR_VALUE_PER_POINT+1,0)</f>
        <v>1</v>
      </c>
    </row>
    <row r="721" spans="1:31" x14ac:dyDescent="0.25">
      <c r="A721" s="2" t="s">
        <v>14303</v>
      </c>
      <c r="B721" s="14" t="str">
        <f>VLOOKUP(MYRANKS_H[[#This Row],[PLAYERID]],PLAYERIDMAP2[],COLUMN(PLAYERIDMAP2[LASTNAME]),FALSE)</f>
        <v>Nix</v>
      </c>
      <c r="C721" s="14" t="str">
        <f>VLOOKUP(MYRANKS_H[[#This Row],[PLAYERID]],PLAYERIDMAP2[],COLUMN(PLAYERIDMAP2[FIRSTNAME]),FALSE)</f>
        <v>Laynce</v>
      </c>
      <c r="D721" s="14" t="str">
        <f>MYRANKS_H[[#This Row],[FNAME]]&amp;" "&amp;MYRANKS_H[[#This Row],[LNAME]]</f>
        <v>Laynce Nix</v>
      </c>
      <c r="E721" s="14" t="str">
        <f>VLOOKUP(MYRANKS_H[[#This Row],[PLAYERID]],PLAYERIDMAP2[],COLUMN(PLAYERIDMAP2[TEAM]),FALSE)</f>
        <v>PHI</v>
      </c>
      <c r="F721" s="14" t="str">
        <f>VLOOKUP(MYRANKS_H[[#This Row],[PLAYERID]],PLAYERIDMAP2[],COLUMN(PLAYERIDMAP2[POS]),FALSE)</f>
        <v>OF</v>
      </c>
      <c r="G721" s="14">
        <f>IFERROR(VALUE(VLOOKUP(MYRANKS_H[[#This Row],[PLAYERID]],PLAYERIDMAP2[],COLUMN(PLAYERIDMAP2[IDFANGRAPHS]),FALSE)),VLOOKUP(MYRANKS_H[[#This Row],[PLAYERID]],PLAYERIDMAP2[],COLUMN(PLAYERIDMAP2[IDFANGRAPHS]),FALSE))</f>
        <v>1766</v>
      </c>
      <c r="H721" s="56">
        <f>IFERROR(VLOOKUP(MYRANKS_H[[#This Row],[IDFANGRAPHS]],STEAMER_H[],COLUMN(STEAMER_H[PA]),FALSE),0)</f>
        <v>0</v>
      </c>
      <c r="I721" s="56">
        <f>IFERROR(VLOOKUP(MYRANKS_H[[#This Row],[IDFANGRAPHS]],STEAMER_H[],COLUMN(STEAMER_H[AB]),FALSE),0)</f>
        <v>0</v>
      </c>
      <c r="J721" s="56">
        <f>IFERROR(VLOOKUP(MYRANKS_H[[#This Row],[IDFANGRAPHS]],STEAMER_H[],COLUMN(STEAMER_H[H]),FALSE),0)</f>
        <v>0</v>
      </c>
      <c r="K721" s="56">
        <f>IFERROR(VLOOKUP(MYRANKS_H[[#This Row],[IDFANGRAPHS]],STEAMER_H[],COLUMN(STEAMER_H[2B]),FALSE),0)</f>
        <v>0</v>
      </c>
      <c r="L721" s="56">
        <f>IFERROR(VLOOKUP(MYRANKS_H[[#This Row],[IDFANGRAPHS]],STEAMER_H[],COLUMN(STEAMER_H[3B]),FALSE),0)</f>
        <v>0</v>
      </c>
      <c r="M721" s="56">
        <f>IFERROR(VLOOKUP(MYRANKS_H[[#This Row],[IDFANGRAPHS]],STEAMER_H[],COLUMN(STEAMER_H[HR]),FALSE),0)</f>
        <v>0</v>
      </c>
      <c r="N721" s="56">
        <f>IFERROR(VLOOKUP(MYRANKS_H[[#This Row],[IDFANGRAPHS]],STEAMER_H[],COLUMN(STEAMER_H[R]),FALSE),0)</f>
        <v>0</v>
      </c>
      <c r="O721" s="56">
        <f>IFERROR(VLOOKUP(MYRANKS_H[[#This Row],[IDFANGRAPHS]],STEAMER_H[],COLUMN(STEAMER_H[RBI]),FALSE),0)</f>
        <v>0</v>
      </c>
      <c r="P721" s="56">
        <f>IFERROR(VLOOKUP(MYRANKS_H[[#This Row],[IDFANGRAPHS]],STEAMER_H[],COLUMN(STEAMER_H[BB]),FALSE),0)</f>
        <v>0</v>
      </c>
      <c r="Q721" s="56">
        <f>IFERROR(VLOOKUP(MYRANKS_H[[#This Row],[IDFANGRAPHS]],STEAMER_H[],COLUMN(STEAMER_H[HBP]),FALSE),0)</f>
        <v>0</v>
      </c>
      <c r="R721" s="56">
        <f>IFERROR(VLOOKUP(MYRANKS_H[[#This Row],[IDFANGRAPHS]],STEAMER_H[],COLUMN(STEAMER_H[SO]),FALSE),0)</f>
        <v>0</v>
      </c>
      <c r="S721" s="56">
        <f>IFERROR(VLOOKUP(MYRANKS_H[[#This Row],[IDFANGRAPHS]],STEAMER_H[],COLUMN(STEAMER_H[SB]),FALSE),0)</f>
        <v>0</v>
      </c>
      <c r="T721" s="19">
        <f>IFERROR(MYRANKS_H[[#This Row],[H]]/MYRANKS_H[[#This Row],[AB]],0)</f>
        <v>0</v>
      </c>
      <c r="U721" s="19">
        <f>IFERROR((MYRANKS_H[[#This Row],[H]]+MYRANKS_H[[#This Row],[BB]]+MYRANKS_H[[#This Row],[HBP]])/(MYRANKS_H[[#This Row],[AB]]+MYRANKS_H[[#This Row],[BB]]+MYRANKS_H[[#This Row],[HBP]]),0)</f>
        <v>0</v>
      </c>
      <c r="V721" s="19">
        <f>IFERROR((MYRANKS_H[[#This Row],[H]]+MYRANKS_H[[#This Row],[2B]]+2*MYRANKS_H[[#This Row],[3B]]+3*MYRANKS_H[[#This Row],[HR]])/MYRANKS_H[[#This Row],[AB]],0)</f>
        <v>0</v>
      </c>
      <c r="W72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1" s="27">
        <f>VLOOKUP(MYRANKS_H[[#This Row],[POS]],REPLACEMENT_LEVEL[],3,FALSE)</f>
        <v>0</v>
      </c>
      <c r="Y721" s="27">
        <f>MYRANKS_H[[#This Row],[PROJ PTS]]-MYRANKS_H[[#This Row],[REPL LEVEL]]</f>
        <v>0</v>
      </c>
      <c r="Z721" s="27">
        <f>RANK(MYRANKS_H[[#This Row],[POINTS OVER REPL]],MYRANKS_H[POINTS OVER REPL])</f>
        <v>1</v>
      </c>
      <c r="AA721" s="29">
        <f>IF(MYRANKS_H[[#This Row],[RANK]]&lt;=TOTAL_HITTERS_DRAFTED,MYRANKS_H[[#This Row],[POINTS OVER REPL]],0)</f>
        <v>0</v>
      </c>
      <c r="AB721" s="35">
        <f>MYRANKS_H[[#This Row],[POINTS OVER REPL]]*DOLLAR_VALUE_PER_POINT+1</f>
        <v>1</v>
      </c>
      <c r="AC721" s="35"/>
      <c r="AD721" s="29">
        <f>IF(AND(MYRANKS_H[[#This Row],[RANK]]&lt;=(TOTAL_HITTERS_DRAFTED-HITTERS_BELOW_REPL_DRAFTED),MYRANKS_H[[#This Row],[$ACTUAL]]=""),MYRANKS_H[[#This Row],[POINTS OVER REPL]],0)</f>
        <v>0</v>
      </c>
      <c r="AE721" s="35">
        <f>IF(MYRANKS_H[[#This Row],[$ACTUAL]]="",MYRANKS_H[[#This Row],[POINTS OVER REPL]]*REMAINING_DOLLAR_VALUE_PER_POINT+1,0)</f>
        <v>1</v>
      </c>
    </row>
    <row r="722" spans="1:31" ht="15" customHeight="1" x14ac:dyDescent="0.25">
      <c r="A722" s="4" t="s">
        <v>17738</v>
      </c>
      <c r="B722" s="14" t="str">
        <f>VLOOKUP(MYRANKS_H[[#This Row],[PLAYERID]],PLAYERIDMAP2[],COLUMN(PLAYERIDMAP2[LASTNAME]),FALSE)</f>
        <v>Olivera</v>
      </c>
      <c r="C722" s="14" t="str">
        <f>VLOOKUP(MYRANKS_H[[#This Row],[PLAYERID]],PLAYERIDMAP2[],COLUMN(PLAYERIDMAP2[FIRSTNAME]),FALSE)</f>
        <v>Hector</v>
      </c>
      <c r="D722" s="14" t="str">
        <f>MYRANKS_H[[#This Row],[FNAME]]&amp;" "&amp;MYRANKS_H[[#This Row],[LNAME]]</f>
        <v>Hector Olivera</v>
      </c>
      <c r="E722" s="14" t="str">
        <f>VLOOKUP(MYRANKS_H[[#This Row],[PLAYERID]],PLAYERIDMAP2[],COLUMN(PLAYERIDMAP2[TEAM]),FALSE)</f>
        <v>ATL</v>
      </c>
      <c r="F722" s="14" t="str">
        <f>VLOOKUP(MYRANKS_H[[#This Row],[PLAYERID]],PLAYERIDMAP2[],COLUMN(PLAYERIDMAP2[POS]),FALSE)</f>
        <v>3B</v>
      </c>
      <c r="G722" s="14">
        <f>IFERROR(VALUE(VLOOKUP(MYRANKS_H[[#This Row],[PLAYERID]],PLAYERIDMAP2[],COLUMN(PLAYERIDMAP2[IDFANGRAPHS]),FALSE)),VLOOKUP(MYRANKS_H[[#This Row],[PLAYERID]],PLAYERIDMAP2[],COLUMN(PLAYERIDMAP2[IDFANGRAPHS]),FALSE))</f>
        <v>17528</v>
      </c>
      <c r="H722" s="56">
        <f>IFERROR(VLOOKUP(MYRANKS_H[[#This Row],[IDFANGRAPHS]],STEAMER_H[],COLUMN(STEAMER_H[PA]),FALSE),0)</f>
        <v>460</v>
      </c>
      <c r="I722" s="56">
        <f>IFERROR(VLOOKUP(MYRANKS_H[[#This Row],[IDFANGRAPHS]],STEAMER_H[],COLUMN(STEAMER_H[AB]),FALSE),0)</f>
        <v>423</v>
      </c>
      <c r="J722" s="56">
        <f>IFERROR(VLOOKUP(MYRANKS_H[[#This Row],[IDFANGRAPHS]],STEAMER_H[],COLUMN(STEAMER_H[H]),FALSE),0)</f>
        <v>110</v>
      </c>
      <c r="K722" s="56">
        <f>IFERROR(VLOOKUP(MYRANKS_H[[#This Row],[IDFANGRAPHS]],STEAMER_H[],COLUMN(STEAMER_H[2B]),FALSE),0)</f>
        <v>21</v>
      </c>
      <c r="L722" s="56">
        <f>IFERROR(VLOOKUP(MYRANKS_H[[#This Row],[IDFANGRAPHS]],STEAMER_H[],COLUMN(STEAMER_H[3B]),FALSE),0)</f>
        <v>3</v>
      </c>
      <c r="M722" s="56">
        <f>IFERROR(VLOOKUP(MYRANKS_H[[#This Row],[IDFANGRAPHS]],STEAMER_H[],COLUMN(STEAMER_H[HR]),FALSE),0)</f>
        <v>10</v>
      </c>
      <c r="N722" s="56">
        <f>IFERROR(VLOOKUP(MYRANKS_H[[#This Row],[IDFANGRAPHS]],STEAMER_H[],COLUMN(STEAMER_H[R]),FALSE),0)</f>
        <v>47</v>
      </c>
      <c r="O722" s="56">
        <f>IFERROR(VLOOKUP(MYRANKS_H[[#This Row],[IDFANGRAPHS]],STEAMER_H[],COLUMN(STEAMER_H[RBI]),FALSE),0)</f>
        <v>46</v>
      </c>
      <c r="P722" s="56">
        <f>IFERROR(VLOOKUP(MYRANKS_H[[#This Row],[IDFANGRAPHS]],STEAMER_H[],COLUMN(STEAMER_H[BB]),FALSE),0)</f>
        <v>26</v>
      </c>
      <c r="Q722" s="56">
        <f>IFERROR(VLOOKUP(MYRANKS_H[[#This Row],[IDFANGRAPHS]],STEAMER_H[],COLUMN(STEAMER_H[HBP]),FALSE),0)</f>
        <v>5</v>
      </c>
      <c r="R722" s="56">
        <f>IFERROR(VLOOKUP(MYRANKS_H[[#This Row],[IDFANGRAPHS]],STEAMER_H[],COLUMN(STEAMER_H[SO]),FALSE),0)</f>
        <v>75</v>
      </c>
      <c r="S722" s="56">
        <f>IFERROR(VLOOKUP(MYRANKS_H[[#This Row],[IDFANGRAPHS]],STEAMER_H[],COLUMN(STEAMER_H[SB]),FALSE),0)</f>
        <v>3</v>
      </c>
      <c r="T722" s="19">
        <f>IFERROR(MYRANKS_H[[#This Row],[H]]/MYRANKS_H[[#This Row],[AB]],0)</f>
        <v>0.26004728132387706</v>
      </c>
      <c r="U722" s="19">
        <f>IFERROR((MYRANKS_H[[#This Row],[H]]+MYRANKS_H[[#This Row],[BB]]+MYRANKS_H[[#This Row],[HBP]])/(MYRANKS_H[[#This Row],[AB]]+MYRANKS_H[[#This Row],[BB]]+MYRANKS_H[[#This Row],[HBP]]),0)</f>
        <v>0.31057268722466963</v>
      </c>
      <c r="V722" s="19">
        <f>IFERROR((MYRANKS_H[[#This Row],[H]]+MYRANKS_H[[#This Row],[2B]]+2*MYRANKS_H[[#This Row],[3B]]+3*MYRANKS_H[[#This Row],[HR]])/MYRANKS_H[[#This Row],[AB]],0)</f>
        <v>0.39479905437352247</v>
      </c>
      <c r="W72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2" s="27">
        <f>VLOOKUP(MYRANKS_H[[#This Row],[POS]],REPLACEMENT_LEVEL[],3,FALSE)</f>
        <v>0</v>
      </c>
      <c r="Y722" s="27">
        <f>MYRANKS_H[[#This Row],[PROJ PTS]]-MYRANKS_H[[#This Row],[REPL LEVEL]]</f>
        <v>0</v>
      </c>
      <c r="Z722" s="27">
        <f>RANK(MYRANKS_H[[#This Row],[POINTS OVER REPL]],MYRANKS_H[POINTS OVER REPL])</f>
        <v>1</v>
      </c>
      <c r="AA722" s="29">
        <f>IF(MYRANKS_H[[#This Row],[RANK]]&lt;=TOTAL_HITTERS_DRAFTED,MYRANKS_H[[#This Row],[POINTS OVER REPL]],0)</f>
        <v>0</v>
      </c>
      <c r="AB722" s="35">
        <f>MYRANKS_H[[#This Row],[POINTS OVER REPL]]*DOLLAR_VALUE_PER_POINT+1</f>
        <v>1</v>
      </c>
      <c r="AC722" s="35"/>
      <c r="AD722" s="29">
        <f>IF(AND(MYRANKS_H[[#This Row],[RANK]]&lt;=(TOTAL_HITTERS_DRAFTED-HITTERS_BELOW_REPL_DRAFTED),MYRANKS_H[[#This Row],[$ACTUAL]]=""),MYRANKS_H[[#This Row],[POINTS OVER REPL]],0)</f>
        <v>0</v>
      </c>
      <c r="AE722" s="35">
        <f>IF(MYRANKS_H[[#This Row],[$ACTUAL]]="",MYRANKS_H[[#This Row],[POINTS OVER REPL]]*REMAINING_DOLLAR_VALUE_PER_POINT+1,0)</f>
        <v>1</v>
      </c>
    </row>
    <row r="723" spans="1:31" ht="15" customHeight="1" x14ac:dyDescent="0.25">
      <c r="A723" s="2" t="s">
        <v>14366</v>
      </c>
      <c r="B723" s="14" t="str">
        <f>VLOOKUP(MYRANKS_H[[#This Row],[PLAYERID]],PLAYERIDMAP2[],COLUMN(PLAYERIDMAP2[LASTNAME]),FALSE)</f>
        <v>Olivo</v>
      </c>
      <c r="C723" s="14" t="str">
        <f>VLOOKUP(MYRANKS_H[[#This Row],[PLAYERID]],PLAYERIDMAP2[],COLUMN(PLAYERIDMAP2[FIRSTNAME]),FALSE)</f>
        <v>Miguel</v>
      </c>
      <c r="D723" s="14" t="str">
        <f>MYRANKS_H[[#This Row],[FNAME]]&amp;" "&amp;MYRANKS_H[[#This Row],[LNAME]]</f>
        <v>Miguel Olivo</v>
      </c>
      <c r="E723" s="14" t="str">
        <f>VLOOKUP(MYRANKS_H[[#This Row],[PLAYERID]],PLAYERIDMAP2[],COLUMN(PLAYERIDMAP2[TEAM]),FALSE)</f>
        <v>N/A</v>
      </c>
      <c r="F723" s="14" t="str">
        <f>VLOOKUP(MYRANKS_H[[#This Row],[PLAYERID]],PLAYERIDMAP2[],COLUMN(PLAYERIDMAP2[POS]),FALSE)</f>
        <v>C</v>
      </c>
      <c r="G723" s="14">
        <f>IFERROR(VALUE(VLOOKUP(MYRANKS_H[[#This Row],[PLAYERID]],PLAYERIDMAP2[],COLUMN(PLAYERIDMAP2[IDFANGRAPHS]),FALSE)),VLOOKUP(MYRANKS_H[[#This Row],[PLAYERID]],PLAYERIDMAP2[],COLUMN(PLAYERIDMAP2[IDFANGRAPHS]),FALSE))</f>
        <v>1638</v>
      </c>
      <c r="H723" s="56">
        <f>IFERROR(VLOOKUP(MYRANKS_H[[#This Row],[IDFANGRAPHS]],STEAMER_H[],COLUMN(STEAMER_H[PA]),FALSE),0)</f>
        <v>1</v>
      </c>
      <c r="I723" s="56">
        <f>IFERROR(VLOOKUP(MYRANKS_H[[#This Row],[IDFANGRAPHS]],STEAMER_H[],COLUMN(STEAMER_H[AB]),FALSE),0)</f>
        <v>1</v>
      </c>
      <c r="J723" s="56">
        <f>IFERROR(VLOOKUP(MYRANKS_H[[#This Row],[IDFANGRAPHS]],STEAMER_H[],COLUMN(STEAMER_H[H]),FALSE),0)</f>
        <v>0</v>
      </c>
      <c r="K723" s="56">
        <f>IFERROR(VLOOKUP(MYRANKS_H[[#This Row],[IDFANGRAPHS]],STEAMER_H[],COLUMN(STEAMER_H[2B]),FALSE),0)</f>
        <v>0</v>
      </c>
      <c r="L723" s="56">
        <f>IFERROR(VLOOKUP(MYRANKS_H[[#This Row],[IDFANGRAPHS]],STEAMER_H[],COLUMN(STEAMER_H[3B]),FALSE),0)</f>
        <v>0</v>
      </c>
      <c r="M723" s="56">
        <f>IFERROR(VLOOKUP(MYRANKS_H[[#This Row],[IDFANGRAPHS]],STEAMER_H[],COLUMN(STEAMER_H[HR]),FALSE),0)</f>
        <v>0</v>
      </c>
      <c r="N723" s="56">
        <f>IFERROR(VLOOKUP(MYRANKS_H[[#This Row],[IDFANGRAPHS]],STEAMER_H[],COLUMN(STEAMER_H[R]),FALSE),0)</f>
        <v>0</v>
      </c>
      <c r="O723" s="56">
        <f>IFERROR(VLOOKUP(MYRANKS_H[[#This Row],[IDFANGRAPHS]],STEAMER_H[],COLUMN(STEAMER_H[RBI]),FALSE),0)</f>
        <v>0</v>
      </c>
      <c r="P723" s="56">
        <f>IFERROR(VLOOKUP(MYRANKS_H[[#This Row],[IDFANGRAPHS]],STEAMER_H[],COLUMN(STEAMER_H[BB]),FALSE),0)</f>
        <v>0</v>
      </c>
      <c r="Q723" s="56">
        <f>IFERROR(VLOOKUP(MYRANKS_H[[#This Row],[IDFANGRAPHS]],STEAMER_H[],COLUMN(STEAMER_H[HBP]),FALSE),0)</f>
        <v>0</v>
      </c>
      <c r="R723" s="56">
        <f>IFERROR(VLOOKUP(MYRANKS_H[[#This Row],[IDFANGRAPHS]],STEAMER_H[],COLUMN(STEAMER_H[SO]),FALSE),0)</f>
        <v>0</v>
      </c>
      <c r="S723" s="56">
        <f>IFERROR(VLOOKUP(MYRANKS_H[[#This Row],[IDFANGRAPHS]],STEAMER_H[],COLUMN(STEAMER_H[SB]),FALSE),0)</f>
        <v>0</v>
      </c>
      <c r="T723" s="19">
        <f>IFERROR(MYRANKS_H[[#This Row],[H]]/MYRANKS_H[[#This Row],[AB]],0)</f>
        <v>0</v>
      </c>
      <c r="U723" s="19">
        <f>IFERROR((MYRANKS_H[[#This Row],[H]]+MYRANKS_H[[#This Row],[BB]]+MYRANKS_H[[#This Row],[HBP]])/(MYRANKS_H[[#This Row],[AB]]+MYRANKS_H[[#This Row],[BB]]+MYRANKS_H[[#This Row],[HBP]]),0)</f>
        <v>0</v>
      </c>
      <c r="V723" s="19">
        <f>IFERROR((MYRANKS_H[[#This Row],[H]]+MYRANKS_H[[#This Row],[2B]]+2*MYRANKS_H[[#This Row],[3B]]+3*MYRANKS_H[[#This Row],[HR]])/MYRANKS_H[[#This Row],[AB]],0)</f>
        <v>0</v>
      </c>
      <c r="W72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3" s="27">
        <f>VLOOKUP(MYRANKS_H[[#This Row],[POS]],REPLACEMENT_LEVEL[],3,FALSE)</f>
        <v>0</v>
      </c>
      <c r="Y723" s="27">
        <f>MYRANKS_H[[#This Row],[PROJ PTS]]-MYRANKS_H[[#This Row],[REPL LEVEL]]</f>
        <v>0</v>
      </c>
      <c r="Z723" s="27">
        <f>RANK(MYRANKS_H[[#This Row],[POINTS OVER REPL]],MYRANKS_H[POINTS OVER REPL])</f>
        <v>1</v>
      </c>
      <c r="AA723" s="29">
        <f>IF(MYRANKS_H[[#This Row],[RANK]]&lt;=TOTAL_HITTERS_DRAFTED,MYRANKS_H[[#This Row],[POINTS OVER REPL]],0)</f>
        <v>0</v>
      </c>
      <c r="AB723" s="35">
        <f>MYRANKS_H[[#This Row],[POINTS OVER REPL]]*DOLLAR_VALUE_PER_POINT+1</f>
        <v>1</v>
      </c>
      <c r="AC723" s="35"/>
      <c r="AD723" s="29">
        <f>IF(AND(MYRANKS_H[[#This Row],[RANK]]&lt;=(TOTAL_HITTERS_DRAFTED-HITTERS_BELOW_REPL_DRAFTED),MYRANKS_H[[#This Row],[$ACTUAL]]=""),MYRANKS_H[[#This Row],[POINTS OVER REPL]],0)</f>
        <v>0</v>
      </c>
      <c r="AE723" s="35">
        <f>IF(MYRANKS_H[[#This Row],[$ACTUAL]]="",MYRANKS_H[[#This Row],[POINTS OVER REPL]]*REMAINING_DOLLAR_VALUE_PER_POINT+1,0)</f>
        <v>1</v>
      </c>
    </row>
    <row r="724" spans="1:31" ht="15" customHeight="1" x14ac:dyDescent="0.25">
      <c r="A724" s="2" t="s">
        <v>14378</v>
      </c>
      <c r="B724" s="14" t="str">
        <f>VLOOKUP(MYRANKS_H[[#This Row],[PLAYERID]],PLAYERIDMAP2[],COLUMN(PLAYERIDMAP2[LASTNAME]),FALSE)</f>
        <v>Ordonez</v>
      </c>
      <c r="C724" s="14" t="str">
        <f>VLOOKUP(MYRANKS_H[[#This Row],[PLAYERID]],PLAYERIDMAP2[],COLUMN(PLAYERIDMAP2[FIRSTNAME]),FALSE)</f>
        <v>Magglio</v>
      </c>
      <c r="D724" s="14" t="str">
        <f>MYRANKS_H[[#This Row],[FNAME]]&amp;" "&amp;MYRANKS_H[[#This Row],[LNAME]]</f>
        <v>Magglio Ordonez</v>
      </c>
      <c r="E724" s="14" t="str">
        <f>VLOOKUP(MYRANKS_H[[#This Row],[PLAYERID]],PLAYERIDMAP2[],COLUMN(PLAYERIDMAP2[TEAM]),FALSE)</f>
        <v>N/A</v>
      </c>
      <c r="F724" s="14" t="str">
        <f>VLOOKUP(MYRANKS_H[[#This Row],[PLAYERID]],PLAYERIDMAP2[],COLUMN(PLAYERIDMAP2[POS]),FALSE)</f>
        <v>OF</v>
      </c>
      <c r="G724" s="14">
        <f>IFERROR(VALUE(VLOOKUP(MYRANKS_H[[#This Row],[PLAYERID]],PLAYERIDMAP2[],COLUMN(PLAYERIDMAP2[IDFANGRAPHS]),FALSE)),VLOOKUP(MYRANKS_H[[#This Row],[PLAYERID]],PLAYERIDMAP2[],COLUMN(PLAYERIDMAP2[IDFANGRAPHS]),FALSE))</f>
        <v>248</v>
      </c>
      <c r="H724" s="56">
        <f>IFERROR(VLOOKUP(MYRANKS_H[[#This Row],[IDFANGRAPHS]],STEAMER_H[],COLUMN(STEAMER_H[PA]),FALSE),0)</f>
        <v>0</v>
      </c>
      <c r="I724" s="56">
        <f>IFERROR(VLOOKUP(MYRANKS_H[[#This Row],[IDFANGRAPHS]],STEAMER_H[],COLUMN(STEAMER_H[AB]),FALSE),0)</f>
        <v>0</v>
      </c>
      <c r="J724" s="56">
        <f>IFERROR(VLOOKUP(MYRANKS_H[[#This Row],[IDFANGRAPHS]],STEAMER_H[],COLUMN(STEAMER_H[H]),FALSE),0)</f>
        <v>0</v>
      </c>
      <c r="K724" s="56">
        <f>IFERROR(VLOOKUP(MYRANKS_H[[#This Row],[IDFANGRAPHS]],STEAMER_H[],COLUMN(STEAMER_H[2B]),FALSE),0)</f>
        <v>0</v>
      </c>
      <c r="L724" s="56">
        <f>IFERROR(VLOOKUP(MYRANKS_H[[#This Row],[IDFANGRAPHS]],STEAMER_H[],COLUMN(STEAMER_H[3B]),FALSE),0)</f>
        <v>0</v>
      </c>
      <c r="M724" s="56">
        <f>IFERROR(VLOOKUP(MYRANKS_H[[#This Row],[IDFANGRAPHS]],STEAMER_H[],COLUMN(STEAMER_H[HR]),FALSE),0)</f>
        <v>0</v>
      </c>
      <c r="N724" s="56">
        <f>IFERROR(VLOOKUP(MYRANKS_H[[#This Row],[IDFANGRAPHS]],STEAMER_H[],COLUMN(STEAMER_H[R]),FALSE),0)</f>
        <v>0</v>
      </c>
      <c r="O724" s="56">
        <f>IFERROR(VLOOKUP(MYRANKS_H[[#This Row],[IDFANGRAPHS]],STEAMER_H[],COLUMN(STEAMER_H[RBI]),FALSE),0)</f>
        <v>0</v>
      </c>
      <c r="P724" s="56">
        <f>IFERROR(VLOOKUP(MYRANKS_H[[#This Row],[IDFANGRAPHS]],STEAMER_H[],COLUMN(STEAMER_H[BB]),FALSE),0)</f>
        <v>0</v>
      </c>
      <c r="Q724" s="56">
        <f>IFERROR(VLOOKUP(MYRANKS_H[[#This Row],[IDFANGRAPHS]],STEAMER_H[],COLUMN(STEAMER_H[HBP]),FALSE),0)</f>
        <v>0</v>
      </c>
      <c r="R724" s="56">
        <f>IFERROR(VLOOKUP(MYRANKS_H[[#This Row],[IDFANGRAPHS]],STEAMER_H[],COLUMN(STEAMER_H[SO]),FALSE),0)</f>
        <v>0</v>
      </c>
      <c r="S724" s="56">
        <f>IFERROR(VLOOKUP(MYRANKS_H[[#This Row],[IDFANGRAPHS]],STEAMER_H[],COLUMN(STEAMER_H[SB]),FALSE),0)</f>
        <v>0</v>
      </c>
      <c r="T724" s="19">
        <f>IFERROR(MYRANKS_H[[#This Row],[H]]/MYRANKS_H[[#This Row],[AB]],0)</f>
        <v>0</v>
      </c>
      <c r="U724" s="19">
        <f>IFERROR((MYRANKS_H[[#This Row],[H]]+MYRANKS_H[[#This Row],[BB]]+MYRANKS_H[[#This Row],[HBP]])/(MYRANKS_H[[#This Row],[AB]]+MYRANKS_H[[#This Row],[BB]]+MYRANKS_H[[#This Row],[HBP]]),0)</f>
        <v>0</v>
      </c>
      <c r="V724" s="19">
        <f>IFERROR((MYRANKS_H[[#This Row],[H]]+MYRANKS_H[[#This Row],[2B]]+2*MYRANKS_H[[#This Row],[3B]]+3*MYRANKS_H[[#This Row],[HR]])/MYRANKS_H[[#This Row],[AB]],0)</f>
        <v>0</v>
      </c>
      <c r="W72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4" s="27">
        <f>VLOOKUP(MYRANKS_H[[#This Row],[POS]],REPLACEMENT_LEVEL[],3,FALSE)</f>
        <v>0</v>
      </c>
      <c r="Y724" s="27">
        <f>MYRANKS_H[[#This Row],[PROJ PTS]]-MYRANKS_H[[#This Row],[REPL LEVEL]]</f>
        <v>0</v>
      </c>
      <c r="Z724" s="27">
        <f>RANK(MYRANKS_H[[#This Row],[POINTS OVER REPL]],MYRANKS_H[POINTS OVER REPL])</f>
        <v>1</v>
      </c>
      <c r="AA724" s="29">
        <f>IF(MYRANKS_H[[#This Row],[RANK]]&lt;=TOTAL_HITTERS_DRAFTED,MYRANKS_H[[#This Row],[POINTS OVER REPL]],0)</f>
        <v>0</v>
      </c>
      <c r="AB724" s="35">
        <f>MYRANKS_H[[#This Row],[POINTS OVER REPL]]*DOLLAR_VALUE_PER_POINT+1</f>
        <v>1</v>
      </c>
      <c r="AC724" s="35"/>
      <c r="AD724" s="29">
        <f>IF(AND(MYRANKS_H[[#This Row],[RANK]]&lt;=(TOTAL_HITTERS_DRAFTED-HITTERS_BELOW_REPL_DRAFTED),MYRANKS_H[[#This Row],[$ACTUAL]]=""),MYRANKS_H[[#This Row],[POINTS OVER REPL]],0)</f>
        <v>0</v>
      </c>
      <c r="AE724" s="35">
        <f>IF(MYRANKS_H[[#This Row],[$ACTUAL]]="",MYRANKS_H[[#This Row],[POINTS OVER REPL]]*REMAINING_DOLLAR_VALUE_PER_POINT+1,0)</f>
        <v>1</v>
      </c>
    </row>
    <row r="725" spans="1:31" ht="15" customHeight="1" x14ac:dyDescent="0.25">
      <c r="A725" s="6" t="s">
        <v>20393</v>
      </c>
      <c r="B725" s="14" t="str">
        <f>VLOOKUP(MYRANKS_H[[#This Row],[PLAYERID]],PLAYERIDMAP2[],COLUMN(PLAYERIDMAP2[LASTNAME]),FALSE)</f>
        <v>Orlando</v>
      </c>
      <c r="C725" s="14" t="str">
        <f>VLOOKUP(MYRANKS_H[[#This Row],[PLAYERID]],PLAYERIDMAP2[],COLUMN(PLAYERIDMAP2[FIRSTNAME]),FALSE)</f>
        <v>Paulo</v>
      </c>
      <c r="D725" s="14" t="str">
        <f>MYRANKS_H[[#This Row],[FNAME]]&amp;" "&amp;MYRANKS_H[[#This Row],[LNAME]]</f>
        <v>Paulo Orlando</v>
      </c>
      <c r="E725" s="14" t="str">
        <f>VLOOKUP(MYRANKS_H[[#This Row],[PLAYERID]],PLAYERIDMAP2[],COLUMN(PLAYERIDMAP2[TEAM]),FALSE)</f>
        <v>KC</v>
      </c>
      <c r="F725" s="14" t="str">
        <f>VLOOKUP(MYRANKS_H[[#This Row],[PLAYERID]],PLAYERIDMAP2[],COLUMN(PLAYERIDMAP2[POS]),FALSE)</f>
        <v>OF</v>
      </c>
      <c r="G725" s="14">
        <f>IFERROR(VALUE(VLOOKUP(MYRANKS_H[[#This Row],[PLAYERID]],PLAYERIDMAP2[],COLUMN(PLAYERIDMAP2[IDFANGRAPHS]),FALSE)),VLOOKUP(MYRANKS_H[[#This Row],[PLAYERID]],PLAYERIDMAP2[],COLUMN(PLAYERIDMAP2[IDFANGRAPHS]),FALSE))</f>
        <v>8628</v>
      </c>
      <c r="H725" s="56">
        <f>IFERROR(VLOOKUP(MYRANKS_H[[#This Row],[IDFANGRAPHS]],STEAMER_H[],COLUMN(STEAMER_H[PA]),FALSE),0)</f>
        <v>516</v>
      </c>
      <c r="I725" s="56">
        <f>IFERROR(VLOOKUP(MYRANKS_H[[#This Row],[IDFANGRAPHS]],STEAMER_H[],COLUMN(STEAMER_H[AB]),FALSE),0)</f>
        <v>482</v>
      </c>
      <c r="J725" s="56">
        <f>IFERROR(VLOOKUP(MYRANKS_H[[#This Row],[IDFANGRAPHS]],STEAMER_H[],COLUMN(STEAMER_H[H]),FALSE),0)</f>
        <v>123</v>
      </c>
      <c r="K725" s="56">
        <f>IFERROR(VLOOKUP(MYRANKS_H[[#This Row],[IDFANGRAPHS]],STEAMER_H[],COLUMN(STEAMER_H[2B]),FALSE),0)</f>
        <v>21</v>
      </c>
      <c r="L725" s="56">
        <f>IFERROR(VLOOKUP(MYRANKS_H[[#This Row],[IDFANGRAPHS]],STEAMER_H[],COLUMN(STEAMER_H[3B]),FALSE),0)</f>
        <v>4</v>
      </c>
      <c r="M725" s="56">
        <f>IFERROR(VLOOKUP(MYRANKS_H[[#This Row],[IDFANGRAPHS]],STEAMER_H[],COLUMN(STEAMER_H[HR]),FALSE),0)</f>
        <v>8</v>
      </c>
      <c r="N725" s="56">
        <f>IFERROR(VLOOKUP(MYRANKS_H[[#This Row],[IDFANGRAPHS]],STEAMER_H[],COLUMN(STEAMER_H[R]),FALSE),0)</f>
        <v>49</v>
      </c>
      <c r="O725" s="56">
        <f>IFERROR(VLOOKUP(MYRANKS_H[[#This Row],[IDFANGRAPHS]],STEAMER_H[],COLUMN(STEAMER_H[RBI]),FALSE),0)</f>
        <v>49</v>
      </c>
      <c r="P725" s="56">
        <f>IFERROR(VLOOKUP(MYRANKS_H[[#This Row],[IDFANGRAPHS]],STEAMER_H[],COLUMN(STEAMER_H[BB]),FALSE),0)</f>
        <v>23</v>
      </c>
      <c r="Q725" s="56">
        <f>IFERROR(VLOOKUP(MYRANKS_H[[#This Row],[IDFANGRAPHS]],STEAMER_H[],COLUMN(STEAMER_H[HBP]),FALSE),0)</f>
        <v>4</v>
      </c>
      <c r="R725" s="56">
        <f>IFERROR(VLOOKUP(MYRANKS_H[[#This Row],[IDFANGRAPHS]],STEAMER_H[],COLUMN(STEAMER_H[SO]),FALSE),0)</f>
        <v>99</v>
      </c>
      <c r="S725" s="56">
        <f>IFERROR(VLOOKUP(MYRANKS_H[[#This Row],[IDFANGRAPHS]],STEAMER_H[],COLUMN(STEAMER_H[SB]),FALSE),0)</f>
        <v>14</v>
      </c>
      <c r="T725" s="19">
        <f>IFERROR(MYRANKS_H[[#This Row],[H]]/MYRANKS_H[[#This Row],[AB]],0)</f>
        <v>0.25518672199170123</v>
      </c>
      <c r="U725" s="19">
        <f>IFERROR((MYRANKS_H[[#This Row],[H]]+MYRANKS_H[[#This Row],[BB]]+MYRANKS_H[[#This Row],[HBP]])/(MYRANKS_H[[#This Row],[AB]]+MYRANKS_H[[#This Row],[BB]]+MYRANKS_H[[#This Row],[HBP]]),0)</f>
        <v>0.29469548133595286</v>
      </c>
      <c r="V725" s="19">
        <f>IFERROR((MYRANKS_H[[#This Row],[H]]+MYRANKS_H[[#This Row],[2B]]+2*MYRANKS_H[[#This Row],[3B]]+3*MYRANKS_H[[#This Row],[HR]])/MYRANKS_H[[#This Row],[AB]],0)</f>
        <v>0.36514522821576761</v>
      </c>
      <c r="W72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5" s="27">
        <f>VLOOKUP(MYRANKS_H[[#This Row],[POS]],REPLACEMENT_LEVEL[],3,FALSE)</f>
        <v>0</v>
      </c>
      <c r="Y725" s="27">
        <f>MYRANKS_H[[#This Row],[PROJ PTS]]-MYRANKS_H[[#This Row],[REPL LEVEL]]</f>
        <v>0</v>
      </c>
      <c r="Z725" s="27">
        <f>RANK(MYRANKS_H[[#This Row],[POINTS OVER REPL]],MYRANKS_H[POINTS OVER REPL])</f>
        <v>1</v>
      </c>
      <c r="AA725" s="29">
        <f>IF(MYRANKS_H[[#This Row],[RANK]]&lt;=TOTAL_HITTERS_DRAFTED,MYRANKS_H[[#This Row],[POINTS OVER REPL]],0)</f>
        <v>0</v>
      </c>
      <c r="AB725" s="35">
        <f>MYRANKS_H[[#This Row],[POINTS OVER REPL]]*DOLLAR_VALUE_PER_POINT+1</f>
        <v>1</v>
      </c>
      <c r="AC725" s="35"/>
      <c r="AD725" s="29">
        <f>IF(AND(MYRANKS_H[[#This Row],[RANK]]&lt;=(TOTAL_HITTERS_DRAFTED-HITTERS_BELOW_REPL_DRAFTED),MYRANKS_H[[#This Row],[$ACTUAL]]=""),MYRANKS_H[[#This Row],[POINTS OVER REPL]],0)</f>
        <v>0</v>
      </c>
      <c r="AE725" s="35">
        <f>IF(MYRANKS_H[[#This Row],[$ACTUAL]]="",MYRANKS_H[[#This Row],[POINTS OVER REPL]]*REMAINING_DOLLAR_VALUE_PER_POINT+1,0)</f>
        <v>1</v>
      </c>
    </row>
    <row r="726" spans="1:31" ht="15" customHeight="1" x14ac:dyDescent="0.25">
      <c r="A726" s="2" t="s">
        <v>14380</v>
      </c>
      <c r="B726" s="14" t="str">
        <f>VLOOKUP(MYRANKS_H[[#This Row],[PLAYERID]],PLAYERIDMAP2[],COLUMN(PLAYERIDMAP2[LASTNAME]),FALSE)</f>
        <v>Orr</v>
      </c>
      <c r="C726" s="14" t="str">
        <f>VLOOKUP(MYRANKS_H[[#This Row],[PLAYERID]],PLAYERIDMAP2[],COLUMN(PLAYERIDMAP2[FIRSTNAME]),FALSE)</f>
        <v>Pete</v>
      </c>
      <c r="D726" s="14" t="str">
        <f>MYRANKS_H[[#This Row],[FNAME]]&amp;" "&amp;MYRANKS_H[[#This Row],[LNAME]]</f>
        <v>Pete Orr</v>
      </c>
      <c r="E726" s="14" t="str">
        <f>VLOOKUP(MYRANKS_H[[#This Row],[PLAYERID]],PLAYERIDMAP2[],COLUMN(PLAYERIDMAP2[TEAM]),FALSE)</f>
        <v>PHI</v>
      </c>
      <c r="F726" s="14" t="str">
        <f>VLOOKUP(MYRANKS_H[[#This Row],[PLAYERID]],PLAYERIDMAP2[],COLUMN(PLAYERIDMAP2[POS]),FALSE)</f>
        <v>2B</v>
      </c>
      <c r="G726" s="14">
        <f>IFERROR(VALUE(VLOOKUP(MYRANKS_H[[#This Row],[PLAYERID]],PLAYERIDMAP2[],COLUMN(PLAYERIDMAP2[IDFANGRAPHS]),FALSE)),VLOOKUP(MYRANKS_H[[#This Row],[PLAYERID]],PLAYERIDMAP2[],COLUMN(PLAYERIDMAP2[IDFANGRAPHS]),FALSE))</f>
        <v>2748</v>
      </c>
      <c r="H726" s="56">
        <f>IFERROR(VLOOKUP(MYRANKS_H[[#This Row],[IDFANGRAPHS]],STEAMER_H[],COLUMN(STEAMER_H[PA]),FALSE),0)</f>
        <v>0</v>
      </c>
      <c r="I726" s="56">
        <f>IFERROR(VLOOKUP(MYRANKS_H[[#This Row],[IDFANGRAPHS]],STEAMER_H[],COLUMN(STEAMER_H[AB]),FALSE),0)</f>
        <v>0</v>
      </c>
      <c r="J726" s="56">
        <f>IFERROR(VLOOKUP(MYRANKS_H[[#This Row],[IDFANGRAPHS]],STEAMER_H[],COLUMN(STEAMER_H[H]),FALSE),0)</f>
        <v>0</v>
      </c>
      <c r="K726" s="56">
        <f>IFERROR(VLOOKUP(MYRANKS_H[[#This Row],[IDFANGRAPHS]],STEAMER_H[],COLUMN(STEAMER_H[2B]),FALSE),0)</f>
        <v>0</v>
      </c>
      <c r="L726" s="56">
        <f>IFERROR(VLOOKUP(MYRANKS_H[[#This Row],[IDFANGRAPHS]],STEAMER_H[],COLUMN(STEAMER_H[3B]),FALSE),0)</f>
        <v>0</v>
      </c>
      <c r="M726" s="56">
        <f>IFERROR(VLOOKUP(MYRANKS_H[[#This Row],[IDFANGRAPHS]],STEAMER_H[],COLUMN(STEAMER_H[HR]),FALSE),0)</f>
        <v>0</v>
      </c>
      <c r="N726" s="56">
        <f>IFERROR(VLOOKUP(MYRANKS_H[[#This Row],[IDFANGRAPHS]],STEAMER_H[],COLUMN(STEAMER_H[R]),FALSE),0)</f>
        <v>0</v>
      </c>
      <c r="O726" s="56">
        <f>IFERROR(VLOOKUP(MYRANKS_H[[#This Row],[IDFANGRAPHS]],STEAMER_H[],COLUMN(STEAMER_H[RBI]),FALSE),0)</f>
        <v>0</v>
      </c>
      <c r="P726" s="56">
        <f>IFERROR(VLOOKUP(MYRANKS_H[[#This Row],[IDFANGRAPHS]],STEAMER_H[],COLUMN(STEAMER_H[BB]),FALSE),0)</f>
        <v>0</v>
      </c>
      <c r="Q726" s="56">
        <f>IFERROR(VLOOKUP(MYRANKS_H[[#This Row],[IDFANGRAPHS]],STEAMER_H[],COLUMN(STEAMER_H[HBP]),FALSE),0)</f>
        <v>0</v>
      </c>
      <c r="R726" s="56">
        <f>IFERROR(VLOOKUP(MYRANKS_H[[#This Row],[IDFANGRAPHS]],STEAMER_H[],COLUMN(STEAMER_H[SO]),FALSE),0)</f>
        <v>0</v>
      </c>
      <c r="S726" s="56">
        <f>IFERROR(VLOOKUP(MYRANKS_H[[#This Row],[IDFANGRAPHS]],STEAMER_H[],COLUMN(STEAMER_H[SB]),FALSE),0)</f>
        <v>0</v>
      </c>
      <c r="T726" s="19">
        <f>IFERROR(MYRANKS_H[[#This Row],[H]]/MYRANKS_H[[#This Row],[AB]],0)</f>
        <v>0</v>
      </c>
      <c r="U726" s="19">
        <f>IFERROR((MYRANKS_H[[#This Row],[H]]+MYRANKS_H[[#This Row],[BB]]+MYRANKS_H[[#This Row],[HBP]])/(MYRANKS_H[[#This Row],[AB]]+MYRANKS_H[[#This Row],[BB]]+MYRANKS_H[[#This Row],[HBP]]),0)</f>
        <v>0</v>
      </c>
      <c r="V726" s="19">
        <f>IFERROR((MYRANKS_H[[#This Row],[H]]+MYRANKS_H[[#This Row],[2B]]+2*MYRANKS_H[[#This Row],[3B]]+3*MYRANKS_H[[#This Row],[HR]])/MYRANKS_H[[#This Row],[AB]],0)</f>
        <v>0</v>
      </c>
      <c r="W72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6" s="27">
        <f>VLOOKUP(MYRANKS_H[[#This Row],[POS]],REPLACEMENT_LEVEL[],3,FALSE)</f>
        <v>0</v>
      </c>
      <c r="Y726" s="27">
        <f>MYRANKS_H[[#This Row],[PROJ PTS]]-MYRANKS_H[[#This Row],[REPL LEVEL]]</f>
        <v>0</v>
      </c>
      <c r="Z726" s="27">
        <f>RANK(MYRANKS_H[[#This Row],[POINTS OVER REPL]],MYRANKS_H[POINTS OVER REPL])</f>
        <v>1</v>
      </c>
      <c r="AA726" s="29">
        <f>IF(MYRANKS_H[[#This Row],[RANK]]&lt;=TOTAL_HITTERS_DRAFTED,MYRANKS_H[[#This Row],[POINTS OVER REPL]],0)</f>
        <v>0</v>
      </c>
      <c r="AB726" s="35">
        <f>MYRANKS_H[[#This Row],[POINTS OVER REPL]]*DOLLAR_VALUE_PER_POINT+1</f>
        <v>1</v>
      </c>
      <c r="AC726" s="35"/>
      <c r="AD726" s="29">
        <f>IF(AND(MYRANKS_H[[#This Row],[RANK]]&lt;=(TOTAL_HITTERS_DRAFTED-HITTERS_BELOW_REPL_DRAFTED),MYRANKS_H[[#This Row],[$ACTUAL]]=""),MYRANKS_H[[#This Row],[POINTS OVER REPL]],0)</f>
        <v>0</v>
      </c>
      <c r="AE726" s="35">
        <f>IF(MYRANKS_H[[#This Row],[$ACTUAL]]="",MYRANKS_H[[#This Row],[POINTS OVER REPL]]*REMAINING_DOLLAR_VALUE_PER_POINT+1,0)</f>
        <v>1</v>
      </c>
    </row>
    <row r="727" spans="1:31" x14ac:dyDescent="0.25">
      <c r="A727" s="9" t="s">
        <v>14383</v>
      </c>
      <c r="B727" s="14" t="str">
        <f>VLOOKUP(MYRANKS_H[[#This Row],[PLAYERID]],PLAYERIDMAP2[],COLUMN(PLAYERIDMAP2[LASTNAME]),FALSE)</f>
        <v>Ortega</v>
      </c>
      <c r="C727" s="14" t="str">
        <f>VLOOKUP(MYRANKS_H[[#This Row],[PLAYERID]],PLAYERIDMAP2[],COLUMN(PLAYERIDMAP2[FIRSTNAME]),FALSE)</f>
        <v>Rafael</v>
      </c>
      <c r="D727" s="14" t="str">
        <f>MYRANKS_H[[#This Row],[FNAME]]&amp;" "&amp;MYRANKS_H[[#This Row],[LNAME]]</f>
        <v>Rafael Ortega</v>
      </c>
      <c r="E727" s="14" t="str">
        <f>VLOOKUP(MYRANKS_H[[#This Row],[PLAYERID]],PLAYERIDMAP2[],COLUMN(PLAYERIDMAP2[TEAM]),FALSE)</f>
        <v>LAA</v>
      </c>
      <c r="F727" s="14" t="str">
        <f>VLOOKUP(MYRANKS_H[[#This Row],[PLAYERID]],PLAYERIDMAP2[],COLUMN(PLAYERIDMAP2[POS]),FALSE)</f>
        <v>OF</v>
      </c>
      <c r="G727" s="14">
        <f>IFERROR(VALUE(VLOOKUP(MYRANKS_H[[#This Row],[PLAYERID]],PLAYERIDMAP2[],COLUMN(PLAYERIDMAP2[IDFANGRAPHS]),FALSE)),VLOOKUP(MYRANKS_H[[#This Row],[PLAYERID]],PLAYERIDMAP2[],COLUMN(PLAYERIDMAP2[IDFANGRAPHS]),FALSE))</f>
        <v>10323</v>
      </c>
      <c r="H727" s="56">
        <f>IFERROR(VLOOKUP(MYRANKS_H[[#This Row],[IDFANGRAPHS]],STEAMER_H[],COLUMN(STEAMER_H[PA]),FALSE),0)</f>
        <v>41</v>
      </c>
      <c r="I727" s="56">
        <f>IFERROR(VLOOKUP(MYRANKS_H[[#This Row],[IDFANGRAPHS]],STEAMER_H[],COLUMN(STEAMER_H[AB]),FALSE),0)</f>
        <v>37</v>
      </c>
      <c r="J727" s="56">
        <f>IFERROR(VLOOKUP(MYRANKS_H[[#This Row],[IDFANGRAPHS]],STEAMER_H[],COLUMN(STEAMER_H[H]),FALSE),0)</f>
        <v>9</v>
      </c>
      <c r="K727" s="56">
        <f>IFERROR(VLOOKUP(MYRANKS_H[[#This Row],[IDFANGRAPHS]],STEAMER_H[],COLUMN(STEAMER_H[2B]),FALSE),0)</f>
        <v>1</v>
      </c>
      <c r="L727" s="56">
        <f>IFERROR(VLOOKUP(MYRANKS_H[[#This Row],[IDFANGRAPHS]],STEAMER_H[],COLUMN(STEAMER_H[3B]),FALSE),0)</f>
        <v>0</v>
      </c>
      <c r="M727" s="56">
        <f>IFERROR(VLOOKUP(MYRANKS_H[[#This Row],[IDFANGRAPHS]],STEAMER_H[],COLUMN(STEAMER_H[HR]),FALSE),0)</f>
        <v>0</v>
      </c>
      <c r="N727" s="56">
        <f>IFERROR(VLOOKUP(MYRANKS_H[[#This Row],[IDFANGRAPHS]],STEAMER_H[],COLUMN(STEAMER_H[R]),FALSE),0)</f>
        <v>4</v>
      </c>
      <c r="O727" s="56">
        <f>IFERROR(VLOOKUP(MYRANKS_H[[#This Row],[IDFANGRAPHS]],STEAMER_H[],COLUMN(STEAMER_H[RBI]),FALSE),0)</f>
        <v>3</v>
      </c>
      <c r="P727" s="56">
        <f>IFERROR(VLOOKUP(MYRANKS_H[[#This Row],[IDFANGRAPHS]],STEAMER_H[],COLUMN(STEAMER_H[BB]),FALSE),0)</f>
        <v>3</v>
      </c>
      <c r="Q727" s="56">
        <f>IFERROR(VLOOKUP(MYRANKS_H[[#This Row],[IDFANGRAPHS]],STEAMER_H[],COLUMN(STEAMER_H[HBP]),FALSE),0)</f>
        <v>0</v>
      </c>
      <c r="R727" s="56">
        <f>IFERROR(VLOOKUP(MYRANKS_H[[#This Row],[IDFANGRAPHS]],STEAMER_H[],COLUMN(STEAMER_H[SO]),FALSE),0)</f>
        <v>7</v>
      </c>
      <c r="S727" s="56">
        <f>IFERROR(VLOOKUP(MYRANKS_H[[#This Row],[IDFANGRAPHS]],STEAMER_H[],COLUMN(STEAMER_H[SB]),FALSE),0)</f>
        <v>1</v>
      </c>
      <c r="T727" s="19">
        <f>IFERROR(MYRANKS_H[[#This Row],[H]]/MYRANKS_H[[#This Row],[AB]],0)</f>
        <v>0.24324324324324326</v>
      </c>
      <c r="U727" s="19">
        <f>IFERROR((MYRANKS_H[[#This Row],[H]]+MYRANKS_H[[#This Row],[BB]]+MYRANKS_H[[#This Row],[HBP]])/(MYRANKS_H[[#This Row],[AB]]+MYRANKS_H[[#This Row],[BB]]+MYRANKS_H[[#This Row],[HBP]]),0)</f>
        <v>0.3</v>
      </c>
      <c r="V727" s="19">
        <f>IFERROR((MYRANKS_H[[#This Row],[H]]+MYRANKS_H[[#This Row],[2B]]+2*MYRANKS_H[[#This Row],[3B]]+3*MYRANKS_H[[#This Row],[HR]])/MYRANKS_H[[#This Row],[AB]],0)</f>
        <v>0.27027027027027029</v>
      </c>
      <c r="W72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7" s="27">
        <f>VLOOKUP(MYRANKS_H[[#This Row],[POS]],REPLACEMENT_LEVEL[],3,FALSE)</f>
        <v>0</v>
      </c>
      <c r="Y727" s="27">
        <f>MYRANKS_H[[#This Row],[PROJ PTS]]-MYRANKS_H[[#This Row],[REPL LEVEL]]</f>
        <v>0</v>
      </c>
      <c r="Z727" s="27">
        <f>RANK(MYRANKS_H[[#This Row],[POINTS OVER REPL]],MYRANKS_H[POINTS OVER REPL])</f>
        <v>1</v>
      </c>
      <c r="AA727" s="29">
        <f>IF(MYRANKS_H[[#This Row],[RANK]]&lt;=TOTAL_HITTERS_DRAFTED,MYRANKS_H[[#This Row],[POINTS OVER REPL]],0)</f>
        <v>0</v>
      </c>
      <c r="AB727" s="35">
        <f>MYRANKS_H[[#This Row],[POINTS OVER REPL]]*DOLLAR_VALUE_PER_POINT+1</f>
        <v>1</v>
      </c>
      <c r="AC727" s="35"/>
      <c r="AD727" s="29">
        <f>IF(AND(MYRANKS_H[[#This Row],[RANK]]&lt;=(TOTAL_HITTERS_DRAFTED-HITTERS_BELOW_REPL_DRAFTED),MYRANKS_H[[#This Row],[$ACTUAL]]=""),MYRANKS_H[[#This Row],[POINTS OVER REPL]],0)</f>
        <v>0</v>
      </c>
      <c r="AE727" s="35">
        <f>IF(MYRANKS_H[[#This Row],[$ACTUAL]]="",MYRANKS_H[[#This Row],[POINTS OVER REPL]]*REMAINING_DOLLAR_VALUE_PER_POINT+1,0)</f>
        <v>1</v>
      </c>
    </row>
    <row r="728" spans="1:31" x14ac:dyDescent="0.25">
      <c r="A728" s="65" t="s">
        <v>20265</v>
      </c>
      <c r="B728" s="14" t="str">
        <f>VLOOKUP(MYRANKS_H[[#This Row],[PLAYERID]],PLAYERIDMAP2[],COLUMN(PLAYERIDMAP2[LASTNAME]),FALSE)</f>
        <v>Park</v>
      </c>
      <c r="C728" s="14" t="str">
        <f>VLOOKUP(MYRANKS_H[[#This Row],[PLAYERID]],PLAYERIDMAP2[],COLUMN(PLAYERIDMAP2[FIRSTNAME]),FALSE)</f>
        <v>Byung-ho</v>
      </c>
      <c r="D728" s="14" t="str">
        <f>MYRANKS_H[[#This Row],[FNAME]]&amp;" "&amp;MYRANKS_H[[#This Row],[LNAME]]</f>
        <v>Byung-ho Park</v>
      </c>
      <c r="E728" s="14" t="str">
        <f>VLOOKUP(MYRANKS_H[[#This Row],[PLAYERID]],PLAYERIDMAP2[],COLUMN(PLAYERIDMAP2[TEAM]),FALSE)</f>
        <v>MIN</v>
      </c>
      <c r="F728" s="14" t="str">
        <f>VLOOKUP(MYRANKS_H[[#This Row],[PLAYERID]],PLAYERIDMAP2[],COLUMN(PLAYERIDMAP2[POS]),FALSE)</f>
        <v>1B</v>
      </c>
      <c r="G728" s="14" t="str">
        <f>IFERROR(VALUE(VLOOKUP(MYRANKS_H[[#This Row],[PLAYERID]],PLAYERIDMAP2[],COLUMN(PLAYERIDMAP2[IDFANGRAPHS]),FALSE)),VLOOKUP(MYRANKS_H[[#This Row],[PLAYERID]],PLAYERIDMAP2[],COLUMN(PLAYERIDMAP2[IDFANGRAPHS]),FALSE))</f>
        <v>parkby01</v>
      </c>
      <c r="H728" s="56">
        <f>IFERROR(VLOOKUP(MYRANKS_H[[#This Row],[IDFANGRAPHS]],STEAMER_H[],COLUMN(STEAMER_H[PA]),FALSE),0)</f>
        <v>0</v>
      </c>
      <c r="I728" s="56">
        <f>IFERROR(VLOOKUP(MYRANKS_H[[#This Row],[IDFANGRAPHS]],STEAMER_H[],COLUMN(STEAMER_H[AB]),FALSE),0)</f>
        <v>0</v>
      </c>
      <c r="J728" s="56">
        <f>IFERROR(VLOOKUP(MYRANKS_H[[#This Row],[IDFANGRAPHS]],STEAMER_H[],COLUMN(STEAMER_H[H]),FALSE),0)</f>
        <v>0</v>
      </c>
      <c r="K728" s="56">
        <f>IFERROR(VLOOKUP(MYRANKS_H[[#This Row],[IDFANGRAPHS]],STEAMER_H[],COLUMN(STEAMER_H[2B]),FALSE),0)</f>
        <v>0</v>
      </c>
      <c r="L728" s="56">
        <f>IFERROR(VLOOKUP(MYRANKS_H[[#This Row],[IDFANGRAPHS]],STEAMER_H[],COLUMN(STEAMER_H[3B]),FALSE),0)</f>
        <v>0</v>
      </c>
      <c r="M728" s="56">
        <f>IFERROR(VLOOKUP(MYRANKS_H[[#This Row],[IDFANGRAPHS]],STEAMER_H[],COLUMN(STEAMER_H[HR]),FALSE),0)</f>
        <v>0</v>
      </c>
      <c r="N728" s="56">
        <f>IFERROR(VLOOKUP(MYRANKS_H[[#This Row],[IDFANGRAPHS]],STEAMER_H[],COLUMN(STEAMER_H[R]),FALSE),0)</f>
        <v>0</v>
      </c>
      <c r="O728" s="56">
        <f>IFERROR(VLOOKUP(MYRANKS_H[[#This Row],[IDFANGRAPHS]],STEAMER_H[],COLUMN(STEAMER_H[RBI]),FALSE),0)</f>
        <v>0</v>
      </c>
      <c r="P728" s="56">
        <f>IFERROR(VLOOKUP(MYRANKS_H[[#This Row],[IDFANGRAPHS]],STEAMER_H[],COLUMN(STEAMER_H[BB]),FALSE),0)</f>
        <v>0</v>
      </c>
      <c r="Q728" s="56">
        <f>IFERROR(VLOOKUP(MYRANKS_H[[#This Row],[IDFANGRAPHS]],STEAMER_H[],COLUMN(STEAMER_H[HBP]),FALSE),0)</f>
        <v>0</v>
      </c>
      <c r="R728" s="56">
        <f>IFERROR(VLOOKUP(MYRANKS_H[[#This Row],[IDFANGRAPHS]],STEAMER_H[],COLUMN(STEAMER_H[SO]),FALSE),0)</f>
        <v>0</v>
      </c>
      <c r="S728" s="56">
        <f>IFERROR(VLOOKUP(MYRANKS_H[[#This Row],[IDFANGRAPHS]],STEAMER_H[],COLUMN(STEAMER_H[SB]),FALSE),0)</f>
        <v>0</v>
      </c>
      <c r="T728" s="19">
        <f>IFERROR(MYRANKS_H[[#This Row],[H]]/MYRANKS_H[[#This Row],[AB]],0)</f>
        <v>0</v>
      </c>
      <c r="U728" s="19">
        <f>IFERROR((MYRANKS_H[[#This Row],[H]]+MYRANKS_H[[#This Row],[BB]]+MYRANKS_H[[#This Row],[HBP]])/(MYRANKS_H[[#This Row],[AB]]+MYRANKS_H[[#This Row],[BB]]+MYRANKS_H[[#This Row],[HBP]]),0)</f>
        <v>0</v>
      </c>
      <c r="V728" s="19">
        <f>IFERROR((MYRANKS_H[[#This Row],[H]]+MYRANKS_H[[#This Row],[2B]]+2*MYRANKS_H[[#This Row],[3B]]+3*MYRANKS_H[[#This Row],[HR]])/MYRANKS_H[[#This Row],[AB]],0)</f>
        <v>0</v>
      </c>
      <c r="W72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8" s="27">
        <f>VLOOKUP(MYRANKS_H[[#This Row],[POS]],REPLACEMENT_LEVEL[],3,FALSE)</f>
        <v>0</v>
      </c>
      <c r="Y728" s="27">
        <f>MYRANKS_H[[#This Row],[PROJ PTS]]-MYRANKS_H[[#This Row],[REPL LEVEL]]</f>
        <v>0</v>
      </c>
      <c r="Z728" s="27">
        <f>RANK(MYRANKS_H[[#This Row],[POINTS OVER REPL]],MYRANKS_H[POINTS OVER REPL])</f>
        <v>1</v>
      </c>
      <c r="AA728" s="29">
        <f>IF(MYRANKS_H[[#This Row],[RANK]]&lt;=TOTAL_HITTERS_DRAFTED,MYRANKS_H[[#This Row],[POINTS OVER REPL]],0)</f>
        <v>0</v>
      </c>
      <c r="AB728" s="35">
        <f>MYRANKS_H[[#This Row],[POINTS OVER REPL]]*DOLLAR_VALUE_PER_POINT+1</f>
        <v>1</v>
      </c>
      <c r="AC728" s="35"/>
      <c r="AD728" s="29">
        <f>IF(AND(MYRANKS_H[[#This Row],[RANK]]&lt;=(TOTAL_HITTERS_DRAFTED-HITTERS_BELOW_REPL_DRAFTED),MYRANKS_H[[#This Row],[$ACTUAL]]=""),MYRANKS_H[[#This Row],[POINTS OVER REPL]],0)</f>
        <v>0</v>
      </c>
      <c r="AE728" s="35">
        <f>IF(MYRANKS_H[[#This Row],[$ACTUAL]]="",MYRANKS_H[[#This Row],[POINTS OVER REPL]]*REMAINING_DOLLAR_VALUE_PER_POINT+1,0)</f>
        <v>1</v>
      </c>
    </row>
    <row r="729" spans="1:31" x14ac:dyDescent="0.25">
      <c r="A729" s="65" t="s">
        <v>20496</v>
      </c>
      <c r="B729" s="14" t="str">
        <f>VLOOKUP(MYRANKS_H[[#This Row],[PLAYERID]],PLAYERIDMAP2[],COLUMN(PLAYERIDMAP2[LASTNAME]),FALSE)</f>
        <v>Parker</v>
      </c>
      <c r="C729" s="14" t="str">
        <f>VLOOKUP(MYRANKS_H[[#This Row],[PLAYERID]],PLAYERIDMAP2[],COLUMN(PLAYERIDMAP2[FIRSTNAME]),FALSE)</f>
        <v>Jarrett</v>
      </c>
      <c r="D729" s="14" t="str">
        <f>MYRANKS_H[[#This Row],[FNAME]]&amp;" "&amp;MYRANKS_H[[#This Row],[LNAME]]</f>
        <v>Jarrett Parker</v>
      </c>
      <c r="E729" s="14" t="str">
        <f>VLOOKUP(MYRANKS_H[[#This Row],[PLAYERID]],PLAYERIDMAP2[],COLUMN(PLAYERIDMAP2[TEAM]),FALSE)</f>
        <v>SF</v>
      </c>
      <c r="F729" s="14" t="str">
        <f>VLOOKUP(MYRANKS_H[[#This Row],[PLAYERID]],PLAYERIDMAP2[],COLUMN(PLAYERIDMAP2[POS]),FALSE)</f>
        <v>OF</v>
      </c>
      <c r="G729" s="14">
        <f>IFERROR(VALUE(VLOOKUP(MYRANKS_H[[#This Row],[PLAYERID]],PLAYERIDMAP2[],COLUMN(PLAYERIDMAP2[IDFANGRAPHS]),FALSE)),VLOOKUP(MYRANKS_H[[#This Row],[PLAYERID]],PLAYERIDMAP2[],COLUMN(PLAYERIDMAP2[IDFANGRAPHS]),FALSE))</f>
        <v>11624</v>
      </c>
      <c r="H729" s="56">
        <f>IFERROR(VLOOKUP(MYRANKS_H[[#This Row],[IDFANGRAPHS]],STEAMER_H[],COLUMN(STEAMER_H[PA]),FALSE),0)</f>
        <v>418</v>
      </c>
      <c r="I729" s="56">
        <f>IFERROR(VLOOKUP(MYRANKS_H[[#This Row],[IDFANGRAPHS]],STEAMER_H[],COLUMN(STEAMER_H[AB]),FALSE),0)</f>
        <v>371</v>
      </c>
      <c r="J729" s="56">
        <f>IFERROR(VLOOKUP(MYRANKS_H[[#This Row],[IDFANGRAPHS]],STEAMER_H[],COLUMN(STEAMER_H[H]),FALSE),0)</f>
        <v>87</v>
      </c>
      <c r="K729" s="56">
        <f>IFERROR(VLOOKUP(MYRANKS_H[[#This Row],[IDFANGRAPHS]],STEAMER_H[],COLUMN(STEAMER_H[2B]),FALSE),0)</f>
        <v>16</v>
      </c>
      <c r="L729" s="56">
        <f>IFERROR(VLOOKUP(MYRANKS_H[[#This Row],[IDFANGRAPHS]],STEAMER_H[],COLUMN(STEAMER_H[3B]),FALSE),0)</f>
        <v>2</v>
      </c>
      <c r="M729" s="56">
        <f>IFERROR(VLOOKUP(MYRANKS_H[[#This Row],[IDFANGRAPHS]],STEAMER_H[],COLUMN(STEAMER_H[HR]),FALSE),0)</f>
        <v>12</v>
      </c>
      <c r="N729" s="56">
        <f>IFERROR(VLOOKUP(MYRANKS_H[[#This Row],[IDFANGRAPHS]],STEAMER_H[],COLUMN(STEAMER_H[R]),FALSE),0)</f>
        <v>42</v>
      </c>
      <c r="O729" s="56">
        <f>IFERROR(VLOOKUP(MYRANKS_H[[#This Row],[IDFANGRAPHS]],STEAMER_H[],COLUMN(STEAMER_H[RBI]),FALSE),0)</f>
        <v>45</v>
      </c>
      <c r="P729" s="56">
        <f>IFERROR(VLOOKUP(MYRANKS_H[[#This Row],[IDFANGRAPHS]],STEAMER_H[],COLUMN(STEAMER_H[BB]),FALSE),0)</f>
        <v>37</v>
      </c>
      <c r="Q729" s="56">
        <f>IFERROR(VLOOKUP(MYRANKS_H[[#This Row],[IDFANGRAPHS]],STEAMER_H[],COLUMN(STEAMER_H[HBP]),FALSE),0)</f>
        <v>5</v>
      </c>
      <c r="R729" s="56">
        <f>IFERROR(VLOOKUP(MYRANKS_H[[#This Row],[IDFANGRAPHS]],STEAMER_H[],COLUMN(STEAMER_H[SO]),FALSE),0)</f>
        <v>135</v>
      </c>
      <c r="S729" s="56">
        <f>IFERROR(VLOOKUP(MYRANKS_H[[#This Row],[IDFANGRAPHS]],STEAMER_H[],COLUMN(STEAMER_H[SB]),FALSE),0)</f>
        <v>10</v>
      </c>
      <c r="T729" s="19">
        <f>IFERROR(MYRANKS_H[[#This Row],[H]]/MYRANKS_H[[#This Row],[AB]],0)</f>
        <v>0.23450134770889489</v>
      </c>
      <c r="U729" s="19">
        <f>IFERROR((MYRANKS_H[[#This Row],[H]]+MYRANKS_H[[#This Row],[BB]]+MYRANKS_H[[#This Row],[HBP]])/(MYRANKS_H[[#This Row],[AB]]+MYRANKS_H[[#This Row],[BB]]+MYRANKS_H[[#This Row],[HBP]]),0)</f>
        <v>0.31234866828087166</v>
      </c>
      <c r="V729" s="19">
        <f>IFERROR((MYRANKS_H[[#This Row],[H]]+MYRANKS_H[[#This Row],[2B]]+2*MYRANKS_H[[#This Row],[3B]]+3*MYRANKS_H[[#This Row],[HR]])/MYRANKS_H[[#This Row],[AB]],0)</f>
        <v>0.38544474393530997</v>
      </c>
      <c r="W72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9" s="27">
        <f>VLOOKUP(MYRANKS_H[[#This Row],[POS]],REPLACEMENT_LEVEL[],3,FALSE)</f>
        <v>0</v>
      </c>
      <c r="Y729" s="27">
        <f>MYRANKS_H[[#This Row],[PROJ PTS]]-MYRANKS_H[[#This Row],[REPL LEVEL]]</f>
        <v>0</v>
      </c>
      <c r="Z729" s="27">
        <f>RANK(MYRANKS_H[[#This Row],[POINTS OVER REPL]],MYRANKS_H[POINTS OVER REPL])</f>
        <v>1</v>
      </c>
      <c r="AA729" s="29">
        <f>IF(MYRANKS_H[[#This Row],[RANK]]&lt;=TOTAL_HITTERS_DRAFTED,MYRANKS_H[[#This Row],[POINTS OVER REPL]],0)</f>
        <v>0</v>
      </c>
      <c r="AB729" s="35">
        <f>MYRANKS_H[[#This Row],[POINTS OVER REPL]]*DOLLAR_VALUE_PER_POINT+1</f>
        <v>1</v>
      </c>
      <c r="AC729" s="35"/>
      <c r="AD729" s="29">
        <f>IF(AND(MYRANKS_H[[#This Row],[RANK]]&lt;=(TOTAL_HITTERS_DRAFTED-HITTERS_BELOW_REPL_DRAFTED),MYRANKS_H[[#This Row],[$ACTUAL]]=""),MYRANKS_H[[#This Row],[POINTS OVER REPL]],0)</f>
        <v>0</v>
      </c>
      <c r="AE729" s="35">
        <f>IF(MYRANKS_H[[#This Row],[$ACTUAL]]="",MYRANKS_H[[#This Row],[POINTS OVER REPL]]*REMAINING_DOLLAR_VALUE_PER_POINT+1,0)</f>
        <v>1</v>
      </c>
    </row>
    <row r="730" spans="1:31" x14ac:dyDescent="0.25">
      <c r="A730" s="50" t="s">
        <v>14450</v>
      </c>
      <c r="B730" s="14" t="str">
        <f>VLOOKUP(MYRANKS_H[[#This Row],[PLAYERID]],PLAYERIDMAP2[],COLUMN(PLAYERIDMAP2[LASTNAME]),FALSE)</f>
        <v>Parmelee</v>
      </c>
      <c r="C730" s="14" t="str">
        <f>VLOOKUP(MYRANKS_H[[#This Row],[PLAYERID]],PLAYERIDMAP2[],COLUMN(PLAYERIDMAP2[FIRSTNAME]),FALSE)</f>
        <v>Chris</v>
      </c>
      <c r="D730" s="14" t="str">
        <f>MYRANKS_H[[#This Row],[FNAME]]&amp;" "&amp;MYRANKS_H[[#This Row],[LNAME]]</f>
        <v>Chris Parmelee</v>
      </c>
      <c r="E730" s="14" t="str">
        <f>VLOOKUP(MYRANKS_H[[#This Row],[PLAYERID]],PLAYERIDMAP2[],COLUMN(PLAYERIDMAP2[TEAM]),FALSE)</f>
        <v>MIN</v>
      </c>
      <c r="F730" s="14" t="str">
        <f>VLOOKUP(MYRANKS_H[[#This Row],[PLAYERID]],PLAYERIDMAP2[],COLUMN(PLAYERIDMAP2[POS]),FALSE)</f>
        <v>OF</v>
      </c>
      <c r="G730" s="14">
        <f>IFERROR(VALUE(VLOOKUP(MYRANKS_H[[#This Row],[PLAYERID]],PLAYERIDMAP2[],COLUMN(PLAYERIDMAP2[IDFANGRAPHS]),FALSE)),VLOOKUP(MYRANKS_H[[#This Row],[PLAYERID]],PLAYERIDMAP2[],COLUMN(PLAYERIDMAP2[IDFANGRAPHS]),FALSE))</f>
        <v>2554</v>
      </c>
      <c r="H730" s="56">
        <f>IFERROR(VLOOKUP(MYRANKS_H[[#This Row],[IDFANGRAPHS]],STEAMER_H[],COLUMN(STEAMER_H[PA]),FALSE),0)</f>
        <v>169</v>
      </c>
      <c r="I730" s="56">
        <f>IFERROR(VLOOKUP(MYRANKS_H[[#This Row],[IDFANGRAPHS]],STEAMER_H[],COLUMN(STEAMER_H[AB]),FALSE),0)</f>
        <v>152</v>
      </c>
      <c r="J730" s="56">
        <f>IFERROR(VLOOKUP(MYRANKS_H[[#This Row],[IDFANGRAPHS]],STEAMER_H[],COLUMN(STEAMER_H[H]),FALSE),0)</f>
        <v>38</v>
      </c>
      <c r="K730" s="56">
        <f>IFERROR(VLOOKUP(MYRANKS_H[[#This Row],[IDFANGRAPHS]],STEAMER_H[],COLUMN(STEAMER_H[2B]),FALSE),0)</f>
        <v>8</v>
      </c>
      <c r="L730" s="56">
        <f>IFERROR(VLOOKUP(MYRANKS_H[[#This Row],[IDFANGRAPHS]],STEAMER_H[],COLUMN(STEAMER_H[3B]),FALSE),0)</f>
        <v>0</v>
      </c>
      <c r="M730" s="56">
        <f>IFERROR(VLOOKUP(MYRANKS_H[[#This Row],[IDFANGRAPHS]],STEAMER_H[],COLUMN(STEAMER_H[HR]),FALSE),0)</f>
        <v>5</v>
      </c>
      <c r="N730" s="56">
        <f>IFERROR(VLOOKUP(MYRANKS_H[[#This Row],[IDFANGRAPHS]],STEAMER_H[],COLUMN(STEAMER_H[R]),FALSE),0)</f>
        <v>18</v>
      </c>
      <c r="O730" s="56">
        <f>IFERROR(VLOOKUP(MYRANKS_H[[#This Row],[IDFANGRAPHS]],STEAMER_H[],COLUMN(STEAMER_H[RBI]),FALSE),0)</f>
        <v>20</v>
      </c>
      <c r="P730" s="56">
        <f>IFERROR(VLOOKUP(MYRANKS_H[[#This Row],[IDFANGRAPHS]],STEAMER_H[],COLUMN(STEAMER_H[BB]),FALSE),0)</f>
        <v>13</v>
      </c>
      <c r="Q730" s="56">
        <f>IFERROR(VLOOKUP(MYRANKS_H[[#This Row],[IDFANGRAPHS]],STEAMER_H[],COLUMN(STEAMER_H[HBP]),FALSE),0)</f>
        <v>1</v>
      </c>
      <c r="R730" s="56">
        <f>IFERROR(VLOOKUP(MYRANKS_H[[#This Row],[IDFANGRAPHS]],STEAMER_H[],COLUMN(STEAMER_H[SO]),FALSE),0)</f>
        <v>39</v>
      </c>
      <c r="S730" s="56">
        <f>IFERROR(VLOOKUP(MYRANKS_H[[#This Row],[IDFANGRAPHS]],STEAMER_H[],COLUMN(STEAMER_H[SB]),FALSE),0)</f>
        <v>1</v>
      </c>
      <c r="T730" s="19">
        <f>IFERROR(MYRANKS_H[[#This Row],[H]]/MYRANKS_H[[#This Row],[AB]],0)</f>
        <v>0.25</v>
      </c>
      <c r="U730" s="19">
        <f>IFERROR((MYRANKS_H[[#This Row],[H]]+MYRANKS_H[[#This Row],[BB]]+MYRANKS_H[[#This Row],[HBP]])/(MYRANKS_H[[#This Row],[AB]]+MYRANKS_H[[#This Row],[BB]]+MYRANKS_H[[#This Row],[HBP]]),0)</f>
        <v>0.31325301204819278</v>
      </c>
      <c r="V730" s="19">
        <f>IFERROR((MYRANKS_H[[#This Row],[H]]+MYRANKS_H[[#This Row],[2B]]+2*MYRANKS_H[[#This Row],[3B]]+3*MYRANKS_H[[#This Row],[HR]])/MYRANKS_H[[#This Row],[AB]],0)</f>
        <v>0.40131578947368424</v>
      </c>
      <c r="W73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0" s="27">
        <f>VLOOKUP(MYRANKS_H[[#This Row],[POS]],REPLACEMENT_LEVEL[],3,FALSE)</f>
        <v>0</v>
      </c>
      <c r="Y730" s="27">
        <f>MYRANKS_H[[#This Row],[PROJ PTS]]-MYRANKS_H[[#This Row],[REPL LEVEL]]</f>
        <v>0</v>
      </c>
      <c r="Z730" s="27">
        <f>RANK(MYRANKS_H[[#This Row],[POINTS OVER REPL]],MYRANKS_H[POINTS OVER REPL])</f>
        <v>1</v>
      </c>
      <c r="AA730" s="29">
        <f>IF(MYRANKS_H[[#This Row],[RANK]]&lt;=TOTAL_HITTERS_DRAFTED,MYRANKS_H[[#This Row],[POINTS OVER REPL]],0)</f>
        <v>0</v>
      </c>
      <c r="AB730" s="35">
        <f>MYRANKS_H[[#This Row],[POINTS OVER REPL]]*DOLLAR_VALUE_PER_POINT+1</f>
        <v>1</v>
      </c>
      <c r="AC730" s="35"/>
      <c r="AD730" s="29">
        <f>IF(AND(MYRANKS_H[[#This Row],[RANK]]&lt;=(TOTAL_HITTERS_DRAFTED-HITTERS_BELOW_REPL_DRAFTED),MYRANKS_H[[#This Row],[$ACTUAL]]=""),MYRANKS_H[[#This Row],[POINTS OVER REPL]],0)</f>
        <v>0</v>
      </c>
      <c r="AE730" s="35">
        <f>IF(MYRANKS_H[[#This Row],[$ACTUAL]]="",MYRANKS_H[[#This Row],[POINTS OVER REPL]]*REMAINING_DOLLAR_VALUE_PER_POINT+1,0)</f>
        <v>1</v>
      </c>
    </row>
    <row r="731" spans="1:31" x14ac:dyDescent="0.25">
      <c r="A731" s="65" t="s">
        <v>14466</v>
      </c>
      <c r="B731" s="14" t="str">
        <f>VLOOKUP(MYRANKS_H[[#This Row],[PLAYERID]],PLAYERIDMAP2[],COLUMN(PLAYERIDMAP2[LASTNAME]),FALSE)</f>
        <v>Pastornicky</v>
      </c>
      <c r="C731" s="14" t="str">
        <f>VLOOKUP(MYRANKS_H[[#This Row],[PLAYERID]],PLAYERIDMAP2[],COLUMN(PLAYERIDMAP2[FIRSTNAME]),FALSE)</f>
        <v>Tyler</v>
      </c>
      <c r="D731" s="14" t="str">
        <f>MYRANKS_H[[#This Row],[FNAME]]&amp;" "&amp;MYRANKS_H[[#This Row],[LNAME]]</f>
        <v>Tyler Pastornicky</v>
      </c>
      <c r="E731" s="14" t="str">
        <f>VLOOKUP(MYRANKS_H[[#This Row],[PLAYERID]],PLAYERIDMAP2[],COLUMN(PLAYERIDMAP2[TEAM]),FALSE)</f>
        <v>ATL</v>
      </c>
      <c r="F731" s="14" t="str">
        <f>VLOOKUP(MYRANKS_H[[#This Row],[PLAYERID]],PLAYERIDMAP2[],COLUMN(PLAYERIDMAP2[POS]),FALSE)</f>
        <v>2B</v>
      </c>
      <c r="G731" s="14">
        <f>IFERROR(VALUE(VLOOKUP(MYRANKS_H[[#This Row],[PLAYERID]],PLAYERIDMAP2[],COLUMN(PLAYERIDMAP2[IDFANGRAPHS]),FALSE)),VLOOKUP(MYRANKS_H[[#This Row],[PLAYERID]],PLAYERIDMAP2[],COLUMN(PLAYERIDMAP2[IDFANGRAPHS]),FALSE))</f>
        <v>6777</v>
      </c>
      <c r="H731" s="56">
        <f>IFERROR(VLOOKUP(MYRANKS_H[[#This Row],[IDFANGRAPHS]],STEAMER_H[],COLUMN(STEAMER_H[PA]),FALSE),0)</f>
        <v>1</v>
      </c>
      <c r="I731" s="56">
        <f>IFERROR(VLOOKUP(MYRANKS_H[[#This Row],[IDFANGRAPHS]],STEAMER_H[],COLUMN(STEAMER_H[AB]),FALSE),0)</f>
        <v>1</v>
      </c>
      <c r="J731" s="56">
        <f>IFERROR(VLOOKUP(MYRANKS_H[[#This Row],[IDFANGRAPHS]],STEAMER_H[],COLUMN(STEAMER_H[H]),FALSE),0)</f>
        <v>0</v>
      </c>
      <c r="K731" s="56">
        <f>IFERROR(VLOOKUP(MYRANKS_H[[#This Row],[IDFANGRAPHS]],STEAMER_H[],COLUMN(STEAMER_H[2B]),FALSE),0)</f>
        <v>0</v>
      </c>
      <c r="L731" s="56">
        <f>IFERROR(VLOOKUP(MYRANKS_H[[#This Row],[IDFANGRAPHS]],STEAMER_H[],COLUMN(STEAMER_H[3B]),FALSE),0)</f>
        <v>0</v>
      </c>
      <c r="M731" s="56">
        <f>IFERROR(VLOOKUP(MYRANKS_H[[#This Row],[IDFANGRAPHS]],STEAMER_H[],COLUMN(STEAMER_H[HR]),FALSE),0)</f>
        <v>0</v>
      </c>
      <c r="N731" s="56">
        <f>IFERROR(VLOOKUP(MYRANKS_H[[#This Row],[IDFANGRAPHS]],STEAMER_H[],COLUMN(STEAMER_H[R]),FALSE),0)</f>
        <v>0</v>
      </c>
      <c r="O731" s="56">
        <f>IFERROR(VLOOKUP(MYRANKS_H[[#This Row],[IDFANGRAPHS]],STEAMER_H[],COLUMN(STEAMER_H[RBI]),FALSE),0)</f>
        <v>0</v>
      </c>
      <c r="P731" s="56">
        <f>IFERROR(VLOOKUP(MYRANKS_H[[#This Row],[IDFANGRAPHS]],STEAMER_H[],COLUMN(STEAMER_H[BB]),FALSE),0)</f>
        <v>0</v>
      </c>
      <c r="Q731" s="56">
        <f>IFERROR(VLOOKUP(MYRANKS_H[[#This Row],[IDFANGRAPHS]],STEAMER_H[],COLUMN(STEAMER_H[HBP]),FALSE),0)</f>
        <v>0</v>
      </c>
      <c r="R731" s="56">
        <f>IFERROR(VLOOKUP(MYRANKS_H[[#This Row],[IDFANGRAPHS]],STEAMER_H[],COLUMN(STEAMER_H[SO]),FALSE),0)</f>
        <v>0</v>
      </c>
      <c r="S731" s="56">
        <f>IFERROR(VLOOKUP(MYRANKS_H[[#This Row],[IDFANGRAPHS]],STEAMER_H[],COLUMN(STEAMER_H[SB]),FALSE),0)</f>
        <v>0</v>
      </c>
      <c r="T731" s="19">
        <f>IFERROR(MYRANKS_H[[#This Row],[H]]/MYRANKS_H[[#This Row],[AB]],0)</f>
        <v>0</v>
      </c>
      <c r="U731" s="19">
        <f>IFERROR((MYRANKS_H[[#This Row],[H]]+MYRANKS_H[[#This Row],[BB]]+MYRANKS_H[[#This Row],[HBP]])/(MYRANKS_H[[#This Row],[AB]]+MYRANKS_H[[#This Row],[BB]]+MYRANKS_H[[#This Row],[HBP]]),0)</f>
        <v>0</v>
      </c>
      <c r="V731" s="19">
        <f>IFERROR((MYRANKS_H[[#This Row],[H]]+MYRANKS_H[[#This Row],[2B]]+2*MYRANKS_H[[#This Row],[3B]]+3*MYRANKS_H[[#This Row],[HR]])/MYRANKS_H[[#This Row],[AB]],0)</f>
        <v>0</v>
      </c>
      <c r="W73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1" s="27">
        <f>VLOOKUP(MYRANKS_H[[#This Row],[POS]],REPLACEMENT_LEVEL[],3,FALSE)</f>
        <v>0</v>
      </c>
      <c r="Y731" s="27">
        <f>MYRANKS_H[[#This Row],[PROJ PTS]]-MYRANKS_H[[#This Row],[REPL LEVEL]]</f>
        <v>0</v>
      </c>
      <c r="Z731" s="27">
        <f>RANK(MYRANKS_H[[#This Row],[POINTS OVER REPL]],MYRANKS_H[POINTS OVER REPL])</f>
        <v>1</v>
      </c>
      <c r="AA731" s="29">
        <f>IF(MYRANKS_H[[#This Row],[RANK]]&lt;=TOTAL_HITTERS_DRAFTED,MYRANKS_H[[#This Row],[POINTS OVER REPL]],0)</f>
        <v>0</v>
      </c>
      <c r="AB731" s="35">
        <f>MYRANKS_H[[#This Row],[POINTS OVER REPL]]*DOLLAR_VALUE_PER_POINT+1</f>
        <v>1</v>
      </c>
      <c r="AC731" s="35"/>
      <c r="AD731" s="29">
        <f>IF(AND(MYRANKS_H[[#This Row],[RANK]]&lt;=(TOTAL_HITTERS_DRAFTED-HITTERS_BELOW_REPL_DRAFTED),MYRANKS_H[[#This Row],[$ACTUAL]]=""),MYRANKS_H[[#This Row],[POINTS OVER REPL]],0)</f>
        <v>0</v>
      </c>
      <c r="AE731" s="35">
        <f>IF(MYRANKS_H[[#This Row],[$ACTUAL]]="",MYRANKS_H[[#This Row],[POINTS OVER REPL]]*REMAINING_DOLLAR_VALUE_PER_POINT+1,0)</f>
        <v>1</v>
      </c>
    </row>
    <row r="732" spans="1:31" x14ac:dyDescent="0.25">
      <c r="A732" s="65" t="s">
        <v>14470</v>
      </c>
      <c r="B732" s="14" t="str">
        <f>VLOOKUP(MYRANKS_H[[#This Row],[PLAYERID]],PLAYERIDMAP2[],COLUMN(PLAYERIDMAP2[LASTNAME]),FALSE)</f>
        <v>Patterson</v>
      </c>
      <c r="C732" s="14" t="str">
        <f>VLOOKUP(MYRANKS_H[[#This Row],[PLAYERID]],PLAYERIDMAP2[],COLUMN(PLAYERIDMAP2[FIRSTNAME]),FALSE)</f>
        <v>Corey</v>
      </c>
      <c r="D732" s="14" t="str">
        <f>MYRANKS_H[[#This Row],[FNAME]]&amp;" "&amp;MYRANKS_H[[#This Row],[LNAME]]</f>
        <v>Corey Patterson</v>
      </c>
      <c r="E732" s="14" t="str">
        <f>VLOOKUP(MYRANKS_H[[#This Row],[PLAYERID]],PLAYERIDMAP2[],COLUMN(PLAYERIDMAP2[TEAM]),FALSE)</f>
        <v>N/A</v>
      </c>
      <c r="F732" s="14" t="str">
        <f>VLOOKUP(MYRANKS_H[[#This Row],[PLAYERID]],PLAYERIDMAP2[],COLUMN(PLAYERIDMAP2[POS]),FALSE)</f>
        <v>OF</v>
      </c>
      <c r="G732" s="14">
        <f>IFERROR(VALUE(VLOOKUP(MYRANKS_H[[#This Row],[PLAYERID]],PLAYERIDMAP2[],COLUMN(PLAYERIDMAP2[IDFANGRAPHS]),FALSE)),VLOOKUP(MYRANKS_H[[#This Row],[PLAYERID]],PLAYERIDMAP2[],COLUMN(PLAYERIDMAP2[IDFANGRAPHS]),FALSE))</f>
        <v>300</v>
      </c>
      <c r="H732" s="56">
        <f>IFERROR(VLOOKUP(MYRANKS_H[[#This Row],[IDFANGRAPHS]],STEAMER_H[],COLUMN(STEAMER_H[PA]),FALSE),0)</f>
        <v>0</v>
      </c>
      <c r="I732" s="56">
        <f>IFERROR(VLOOKUP(MYRANKS_H[[#This Row],[IDFANGRAPHS]],STEAMER_H[],COLUMN(STEAMER_H[AB]),FALSE),0)</f>
        <v>0</v>
      </c>
      <c r="J732" s="56">
        <f>IFERROR(VLOOKUP(MYRANKS_H[[#This Row],[IDFANGRAPHS]],STEAMER_H[],COLUMN(STEAMER_H[H]),FALSE),0)</f>
        <v>0</v>
      </c>
      <c r="K732" s="56">
        <f>IFERROR(VLOOKUP(MYRANKS_H[[#This Row],[IDFANGRAPHS]],STEAMER_H[],COLUMN(STEAMER_H[2B]),FALSE),0)</f>
        <v>0</v>
      </c>
      <c r="L732" s="56">
        <f>IFERROR(VLOOKUP(MYRANKS_H[[#This Row],[IDFANGRAPHS]],STEAMER_H[],COLUMN(STEAMER_H[3B]),FALSE),0)</f>
        <v>0</v>
      </c>
      <c r="M732" s="56">
        <f>IFERROR(VLOOKUP(MYRANKS_H[[#This Row],[IDFANGRAPHS]],STEAMER_H[],COLUMN(STEAMER_H[HR]),FALSE),0)</f>
        <v>0</v>
      </c>
      <c r="N732" s="56">
        <f>IFERROR(VLOOKUP(MYRANKS_H[[#This Row],[IDFANGRAPHS]],STEAMER_H[],COLUMN(STEAMER_H[R]),FALSE),0)</f>
        <v>0</v>
      </c>
      <c r="O732" s="56">
        <f>IFERROR(VLOOKUP(MYRANKS_H[[#This Row],[IDFANGRAPHS]],STEAMER_H[],COLUMN(STEAMER_H[RBI]),FALSE),0)</f>
        <v>0</v>
      </c>
      <c r="P732" s="56">
        <f>IFERROR(VLOOKUP(MYRANKS_H[[#This Row],[IDFANGRAPHS]],STEAMER_H[],COLUMN(STEAMER_H[BB]),FALSE),0)</f>
        <v>0</v>
      </c>
      <c r="Q732" s="56">
        <f>IFERROR(VLOOKUP(MYRANKS_H[[#This Row],[IDFANGRAPHS]],STEAMER_H[],COLUMN(STEAMER_H[HBP]),FALSE),0)</f>
        <v>0</v>
      </c>
      <c r="R732" s="56">
        <f>IFERROR(VLOOKUP(MYRANKS_H[[#This Row],[IDFANGRAPHS]],STEAMER_H[],COLUMN(STEAMER_H[SO]),FALSE),0)</f>
        <v>0</v>
      </c>
      <c r="S732" s="56">
        <f>IFERROR(VLOOKUP(MYRANKS_H[[#This Row],[IDFANGRAPHS]],STEAMER_H[],COLUMN(STEAMER_H[SB]),FALSE),0)</f>
        <v>0</v>
      </c>
      <c r="T732" s="19">
        <f>IFERROR(MYRANKS_H[[#This Row],[H]]/MYRANKS_H[[#This Row],[AB]],0)</f>
        <v>0</v>
      </c>
      <c r="U732" s="19">
        <f>IFERROR((MYRANKS_H[[#This Row],[H]]+MYRANKS_H[[#This Row],[BB]]+MYRANKS_H[[#This Row],[HBP]])/(MYRANKS_H[[#This Row],[AB]]+MYRANKS_H[[#This Row],[BB]]+MYRANKS_H[[#This Row],[HBP]]),0)</f>
        <v>0</v>
      </c>
      <c r="V732" s="19">
        <f>IFERROR((MYRANKS_H[[#This Row],[H]]+MYRANKS_H[[#This Row],[2B]]+2*MYRANKS_H[[#This Row],[3B]]+3*MYRANKS_H[[#This Row],[HR]])/MYRANKS_H[[#This Row],[AB]],0)</f>
        <v>0</v>
      </c>
      <c r="W73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2" s="27">
        <f>VLOOKUP(MYRANKS_H[[#This Row],[POS]],REPLACEMENT_LEVEL[],3,FALSE)</f>
        <v>0</v>
      </c>
      <c r="Y732" s="27">
        <f>MYRANKS_H[[#This Row],[PROJ PTS]]-MYRANKS_H[[#This Row],[REPL LEVEL]]</f>
        <v>0</v>
      </c>
      <c r="Z732" s="27">
        <f>RANK(MYRANKS_H[[#This Row],[POINTS OVER REPL]],MYRANKS_H[POINTS OVER REPL])</f>
        <v>1</v>
      </c>
      <c r="AA732" s="29">
        <f>IF(MYRANKS_H[[#This Row],[RANK]]&lt;=TOTAL_HITTERS_DRAFTED,MYRANKS_H[[#This Row],[POINTS OVER REPL]],0)</f>
        <v>0</v>
      </c>
      <c r="AB732" s="35">
        <f>MYRANKS_H[[#This Row],[POINTS OVER REPL]]*DOLLAR_VALUE_PER_POINT+1</f>
        <v>1</v>
      </c>
      <c r="AC732" s="35"/>
      <c r="AD732" s="29">
        <f>IF(AND(MYRANKS_H[[#This Row],[RANK]]&lt;=(TOTAL_HITTERS_DRAFTED-HITTERS_BELOW_REPL_DRAFTED),MYRANKS_H[[#This Row],[$ACTUAL]]=""),MYRANKS_H[[#This Row],[POINTS OVER REPL]],0)</f>
        <v>0</v>
      </c>
      <c r="AE732" s="35">
        <f>IF(MYRANKS_H[[#This Row],[$ACTUAL]]="",MYRANKS_H[[#This Row],[POINTS OVER REPL]]*REMAINING_DOLLAR_VALUE_PER_POINT+1,0)</f>
        <v>1</v>
      </c>
    </row>
    <row r="733" spans="1:31" x14ac:dyDescent="0.25">
      <c r="A733" s="50" t="s">
        <v>19988</v>
      </c>
      <c r="B733" s="14" t="str">
        <f>VLOOKUP(MYRANKS_H[[#This Row],[PLAYERID]],PLAYERIDMAP2[],COLUMN(PLAYERIDMAP2[LASTNAME]),FALSE)</f>
        <v>Paulino</v>
      </c>
      <c r="C733" s="14" t="str">
        <f>VLOOKUP(MYRANKS_H[[#This Row],[PLAYERID]],PLAYERIDMAP2[],COLUMN(PLAYERIDMAP2[FIRSTNAME]),FALSE)</f>
        <v>Dorssys</v>
      </c>
      <c r="D733" s="14" t="str">
        <f>MYRANKS_H[[#This Row],[FNAME]]&amp;" "&amp;MYRANKS_H[[#This Row],[LNAME]]</f>
        <v>Dorssys Paulino</v>
      </c>
      <c r="E733" s="14" t="str">
        <f>VLOOKUP(MYRANKS_H[[#This Row],[PLAYERID]],PLAYERIDMAP2[],COLUMN(PLAYERIDMAP2[TEAM]),FALSE)</f>
        <v>CLE</v>
      </c>
      <c r="F733" s="14" t="str">
        <f>VLOOKUP(MYRANKS_H[[#This Row],[PLAYERID]],PLAYERIDMAP2[],COLUMN(PLAYERIDMAP2[POS]),FALSE)</f>
        <v>SS</v>
      </c>
      <c r="G733" s="14" t="str">
        <f>IFERROR(VALUE(VLOOKUP(MYRANKS_H[[#This Row],[PLAYERID]],PLAYERIDMAP2[],COLUMN(PLAYERIDMAP2[IDFANGRAPHS]),FALSE)),VLOOKUP(MYRANKS_H[[#This Row],[PLAYERID]],PLAYERIDMAP2[],COLUMN(PLAYERIDMAP2[IDFANGRAPHS]),FALSE))</f>
        <v>sa659464</v>
      </c>
      <c r="H733" s="56">
        <f>IFERROR(VLOOKUP(MYRANKS_H[[#This Row],[IDFANGRAPHS]],STEAMER_H[],COLUMN(STEAMER_H[PA]),FALSE),0)</f>
        <v>1</v>
      </c>
      <c r="I733" s="56">
        <f>IFERROR(VLOOKUP(MYRANKS_H[[#This Row],[IDFANGRAPHS]],STEAMER_H[],COLUMN(STEAMER_H[AB]),FALSE),0)</f>
        <v>1</v>
      </c>
      <c r="J733" s="56">
        <f>IFERROR(VLOOKUP(MYRANKS_H[[#This Row],[IDFANGRAPHS]],STEAMER_H[],COLUMN(STEAMER_H[H]),FALSE),0)</f>
        <v>0</v>
      </c>
      <c r="K733" s="56">
        <f>IFERROR(VLOOKUP(MYRANKS_H[[#This Row],[IDFANGRAPHS]],STEAMER_H[],COLUMN(STEAMER_H[2B]),FALSE),0)</f>
        <v>0</v>
      </c>
      <c r="L733" s="56">
        <f>IFERROR(VLOOKUP(MYRANKS_H[[#This Row],[IDFANGRAPHS]],STEAMER_H[],COLUMN(STEAMER_H[3B]),FALSE),0)</f>
        <v>0</v>
      </c>
      <c r="M733" s="56">
        <f>IFERROR(VLOOKUP(MYRANKS_H[[#This Row],[IDFANGRAPHS]],STEAMER_H[],COLUMN(STEAMER_H[HR]),FALSE),0)</f>
        <v>0</v>
      </c>
      <c r="N733" s="56">
        <f>IFERROR(VLOOKUP(MYRANKS_H[[#This Row],[IDFANGRAPHS]],STEAMER_H[],COLUMN(STEAMER_H[R]),FALSE),0)</f>
        <v>0</v>
      </c>
      <c r="O733" s="56">
        <f>IFERROR(VLOOKUP(MYRANKS_H[[#This Row],[IDFANGRAPHS]],STEAMER_H[],COLUMN(STEAMER_H[RBI]),FALSE),0)</f>
        <v>0</v>
      </c>
      <c r="P733" s="56">
        <f>IFERROR(VLOOKUP(MYRANKS_H[[#This Row],[IDFANGRAPHS]],STEAMER_H[],COLUMN(STEAMER_H[BB]),FALSE),0)</f>
        <v>0</v>
      </c>
      <c r="Q733" s="56">
        <f>IFERROR(VLOOKUP(MYRANKS_H[[#This Row],[IDFANGRAPHS]],STEAMER_H[],COLUMN(STEAMER_H[HBP]),FALSE),0)</f>
        <v>0</v>
      </c>
      <c r="R733" s="56">
        <f>IFERROR(VLOOKUP(MYRANKS_H[[#This Row],[IDFANGRAPHS]],STEAMER_H[],COLUMN(STEAMER_H[SO]),FALSE),0)</f>
        <v>0</v>
      </c>
      <c r="S733" s="56">
        <f>IFERROR(VLOOKUP(MYRANKS_H[[#This Row],[IDFANGRAPHS]],STEAMER_H[],COLUMN(STEAMER_H[SB]),FALSE),0)</f>
        <v>0</v>
      </c>
      <c r="T733" s="19">
        <f>IFERROR(MYRANKS_H[[#This Row],[H]]/MYRANKS_H[[#This Row],[AB]],0)</f>
        <v>0</v>
      </c>
      <c r="U733" s="19">
        <f>IFERROR((MYRANKS_H[[#This Row],[H]]+MYRANKS_H[[#This Row],[BB]]+MYRANKS_H[[#This Row],[HBP]])/(MYRANKS_H[[#This Row],[AB]]+MYRANKS_H[[#This Row],[BB]]+MYRANKS_H[[#This Row],[HBP]]),0)</f>
        <v>0</v>
      </c>
      <c r="V733" s="19">
        <f>IFERROR((MYRANKS_H[[#This Row],[H]]+MYRANKS_H[[#This Row],[2B]]+2*MYRANKS_H[[#This Row],[3B]]+3*MYRANKS_H[[#This Row],[HR]])/MYRANKS_H[[#This Row],[AB]],0)</f>
        <v>0</v>
      </c>
      <c r="W73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3" s="27">
        <f>VLOOKUP(MYRANKS_H[[#This Row],[POS]],REPLACEMENT_LEVEL[],3,FALSE)</f>
        <v>0</v>
      </c>
      <c r="Y733" s="27">
        <f>MYRANKS_H[[#This Row],[PROJ PTS]]-MYRANKS_H[[#This Row],[REPL LEVEL]]</f>
        <v>0</v>
      </c>
      <c r="Z733" s="27">
        <f>RANK(MYRANKS_H[[#This Row],[POINTS OVER REPL]],MYRANKS_H[POINTS OVER REPL])</f>
        <v>1</v>
      </c>
      <c r="AA733" s="29">
        <f>IF(MYRANKS_H[[#This Row],[RANK]]&lt;=TOTAL_HITTERS_DRAFTED,MYRANKS_H[[#This Row],[POINTS OVER REPL]],0)</f>
        <v>0</v>
      </c>
      <c r="AB733" s="35">
        <f>MYRANKS_H[[#This Row],[POINTS OVER REPL]]*DOLLAR_VALUE_PER_POINT+1</f>
        <v>1</v>
      </c>
      <c r="AC733" s="35"/>
      <c r="AD733" s="29">
        <f>IF(AND(MYRANKS_H[[#This Row],[RANK]]&lt;=(TOTAL_HITTERS_DRAFTED-HITTERS_BELOW_REPL_DRAFTED),MYRANKS_H[[#This Row],[$ACTUAL]]=""),MYRANKS_H[[#This Row],[POINTS OVER REPL]],0)</f>
        <v>0</v>
      </c>
      <c r="AE733" s="35">
        <f>IF(MYRANKS_H[[#This Row],[$ACTUAL]]="",MYRANKS_H[[#This Row],[POINTS OVER REPL]]*REMAINING_DOLLAR_VALUE_PER_POINT+1,0)</f>
        <v>1</v>
      </c>
    </row>
    <row r="734" spans="1:31" x14ac:dyDescent="0.25">
      <c r="A734" s="65" t="s">
        <v>14483</v>
      </c>
      <c r="B734" s="14" t="str">
        <f>VLOOKUP(MYRANKS_H[[#This Row],[PLAYERID]],PLAYERIDMAP2[],COLUMN(PLAYERIDMAP2[LASTNAME]),FALSE)</f>
        <v>Paulino</v>
      </c>
      <c r="C734" s="14" t="str">
        <f>VLOOKUP(MYRANKS_H[[#This Row],[PLAYERID]],PLAYERIDMAP2[],COLUMN(PLAYERIDMAP2[FIRSTNAME]),FALSE)</f>
        <v>Ronny</v>
      </c>
      <c r="D734" s="14" t="str">
        <f>MYRANKS_H[[#This Row],[FNAME]]&amp;" "&amp;MYRANKS_H[[#This Row],[LNAME]]</f>
        <v>Ronny Paulino</v>
      </c>
      <c r="E734" s="14" t="str">
        <f>VLOOKUP(MYRANKS_H[[#This Row],[PLAYERID]],PLAYERIDMAP2[],COLUMN(PLAYERIDMAP2[TEAM]),FALSE)</f>
        <v>BAL</v>
      </c>
      <c r="F734" s="14" t="str">
        <f>VLOOKUP(MYRANKS_H[[#This Row],[PLAYERID]],PLAYERIDMAP2[],COLUMN(PLAYERIDMAP2[POS]),FALSE)</f>
        <v>C</v>
      </c>
      <c r="G734" s="14">
        <f>IFERROR(VALUE(VLOOKUP(MYRANKS_H[[#This Row],[PLAYERID]],PLAYERIDMAP2[],COLUMN(PLAYERIDMAP2[IDFANGRAPHS]),FALSE)),VLOOKUP(MYRANKS_H[[#This Row],[PLAYERID]],PLAYERIDMAP2[],COLUMN(PLAYERIDMAP2[IDFANGRAPHS]),FALSE))</f>
        <v>2129</v>
      </c>
      <c r="H734" s="56">
        <f>IFERROR(VLOOKUP(MYRANKS_H[[#This Row],[IDFANGRAPHS]],STEAMER_H[],COLUMN(STEAMER_H[PA]),FALSE),0)</f>
        <v>0</v>
      </c>
      <c r="I734" s="56">
        <f>IFERROR(VLOOKUP(MYRANKS_H[[#This Row],[IDFANGRAPHS]],STEAMER_H[],COLUMN(STEAMER_H[AB]),FALSE),0)</f>
        <v>0</v>
      </c>
      <c r="J734" s="56">
        <f>IFERROR(VLOOKUP(MYRANKS_H[[#This Row],[IDFANGRAPHS]],STEAMER_H[],COLUMN(STEAMER_H[H]),FALSE),0)</f>
        <v>0</v>
      </c>
      <c r="K734" s="56">
        <f>IFERROR(VLOOKUP(MYRANKS_H[[#This Row],[IDFANGRAPHS]],STEAMER_H[],COLUMN(STEAMER_H[2B]),FALSE),0)</f>
        <v>0</v>
      </c>
      <c r="L734" s="56">
        <f>IFERROR(VLOOKUP(MYRANKS_H[[#This Row],[IDFANGRAPHS]],STEAMER_H[],COLUMN(STEAMER_H[3B]),FALSE),0)</f>
        <v>0</v>
      </c>
      <c r="M734" s="56">
        <f>IFERROR(VLOOKUP(MYRANKS_H[[#This Row],[IDFANGRAPHS]],STEAMER_H[],COLUMN(STEAMER_H[HR]),FALSE),0)</f>
        <v>0</v>
      </c>
      <c r="N734" s="56">
        <f>IFERROR(VLOOKUP(MYRANKS_H[[#This Row],[IDFANGRAPHS]],STEAMER_H[],COLUMN(STEAMER_H[R]),FALSE),0)</f>
        <v>0</v>
      </c>
      <c r="O734" s="56">
        <f>IFERROR(VLOOKUP(MYRANKS_H[[#This Row],[IDFANGRAPHS]],STEAMER_H[],COLUMN(STEAMER_H[RBI]),FALSE),0)</f>
        <v>0</v>
      </c>
      <c r="P734" s="56">
        <f>IFERROR(VLOOKUP(MYRANKS_H[[#This Row],[IDFANGRAPHS]],STEAMER_H[],COLUMN(STEAMER_H[BB]),FALSE),0)</f>
        <v>0</v>
      </c>
      <c r="Q734" s="56">
        <f>IFERROR(VLOOKUP(MYRANKS_H[[#This Row],[IDFANGRAPHS]],STEAMER_H[],COLUMN(STEAMER_H[HBP]),FALSE),0)</f>
        <v>0</v>
      </c>
      <c r="R734" s="56">
        <f>IFERROR(VLOOKUP(MYRANKS_H[[#This Row],[IDFANGRAPHS]],STEAMER_H[],COLUMN(STEAMER_H[SO]),FALSE),0)</f>
        <v>0</v>
      </c>
      <c r="S734" s="56">
        <f>IFERROR(VLOOKUP(MYRANKS_H[[#This Row],[IDFANGRAPHS]],STEAMER_H[],COLUMN(STEAMER_H[SB]),FALSE),0)</f>
        <v>0</v>
      </c>
      <c r="T734" s="19">
        <f>IFERROR(MYRANKS_H[[#This Row],[H]]/MYRANKS_H[[#This Row],[AB]],0)</f>
        <v>0</v>
      </c>
      <c r="U734" s="19">
        <f>IFERROR((MYRANKS_H[[#This Row],[H]]+MYRANKS_H[[#This Row],[BB]]+MYRANKS_H[[#This Row],[HBP]])/(MYRANKS_H[[#This Row],[AB]]+MYRANKS_H[[#This Row],[BB]]+MYRANKS_H[[#This Row],[HBP]]),0)</f>
        <v>0</v>
      </c>
      <c r="V734" s="19">
        <f>IFERROR((MYRANKS_H[[#This Row],[H]]+MYRANKS_H[[#This Row],[2B]]+2*MYRANKS_H[[#This Row],[3B]]+3*MYRANKS_H[[#This Row],[HR]])/MYRANKS_H[[#This Row],[AB]],0)</f>
        <v>0</v>
      </c>
      <c r="W73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4" s="27">
        <f>VLOOKUP(MYRANKS_H[[#This Row],[POS]],REPLACEMENT_LEVEL[],3,FALSE)</f>
        <v>0</v>
      </c>
      <c r="Y734" s="27">
        <f>MYRANKS_H[[#This Row],[PROJ PTS]]-MYRANKS_H[[#This Row],[REPL LEVEL]]</f>
        <v>0</v>
      </c>
      <c r="Z734" s="27">
        <f>RANK(MYRANKS_H[[#This Row],[POINTS OVER REPL]],MYRANKS_H[POINTS OVER REPL])</f>
        <v>1</v>
      </c>
      <c r="AA734" s="29">
        <f>IF(MYRANKS_H[[#This Row],[RANK]]&lt;=TOTAL_HITTERS_DRAFTED,MYRANKS_H[[#This Row],[POINTS OVER REPL]],0)</f>
        <v>0</v>
      </c>
      <c r="AB734" s="35">
        <f>MYRANKS_H[[#This Row],[POINTS OVER REPL]]*DOLLAR_VALUE_PER_POINT+1</f>
        <v>1</v>
      </c>
      <c r="AC734" s="35"/>
      <c r="AD734" s="29">
        <f>IF(AND(MYRANKS_H[[#This Row],[RANK]]&lt;=(TOTAL_HITTERS_DRAFTED-HITTERS_BELOW_REPL_DRAFTED),MYRANKS_H[[#This Row],[$ACTUAL]]=""),MYRANKS_H[[#This Row],[POINTS OVER REPL]],0)</f>
        <v>0</v>
      </c>
      <c r="AE734" s="35">
        <f>IF(MYRANKS_H[[#This Row],[$ACTUAL]]="",MYRANKS_H[[#This Row],[POINTS OVER REPL]]*REMAINING_DOLLAR_VALUE_PER_POINT+1,0)</f>
        <v>1</v>
      </c>
    </row>
    <row r="735" spans="1:31" x14ac:dyDescent="0.25">
      <c r="A735" s="65" t="s">
        <v>14486</v>
      </c>
      <c r="B735" s="14" t="str">
        <f>VLOOKUP(MYRANKS_H[[#This Row],[PLAYERID]],PLAYERIDMAP2[],COLUMN(PLAYERIDMAP2[LASTNAME]),FALSE)</f>
        <v>Paul</v>
      </c>
      <c r="C735" s="14" t="str">
        <f>VLOOKUP(MYRANKS_H[[#This Row],[PLAYERID]],PLAYERIDMAP2[],COLUMN(PLAYERIDMAP2[FIRSTNAME]),FALSE)</f>
        <v>Xavier</v>
      </c>
      <c r="D735" s="14" t="str">
        <f>MYRANKS_H[[#This Row],[FNAME]]&amp;" "&amp;MYRANKS_H[[#This Row],[LNAME]]</f>
        <v>Xavier Paul</v>
      </c>
      <c r="E735" s="14" t="str">
        <f>VLOOKUP(MYRANKS_H[[#This Row],[PLAYERID]],PLAYERIDMAP2[],COLUMN(PLAYERIDMAP2[TEAM]),FALSE)</f>
        <v>N/A</v>
      </c>
      <c r="F735" s="14" t="str">
        <f>VLOOKUP(MYRANKS_H[[#This Row],[PLAYERID]],PLAYERIDMAP2[],COLUMN(PLAYERIDMAP2[POS]),FALSE)</f>
        <v>OF</v>
      </c>
      <c r="G735" s="14">
        <f>IFERROR(VALUE(VLOOKUP(MYRANKS_H[[#This Row],[PLAYERID]],PLAYERIDMAP2[],COLUMN(PLAYERIDMAP2[IDFANGRAPHS]),FALSE)),VLOOKUP(MYRANKS_H[[#This Row],[PLAYERID]],PLAYERIDMAP2[],COLUMN(PLAYERIDMAP2[IDFANGRAPHS]),FALSE))</f>
        <v>5963</v>
      </c>
      <c r="H735" s="56">
        <f>IFERROR(VLOOKUP(MYRANKS_H[[#This Row],[IDFANGRAPHS]],STEAMER_H[],COLUMN(STEAMER_H[PA]),FALSE),0)</f>
        <v>1</v>
      </c>
      <c r="I735" s="56">
        <f>IFERROR(VLOOKUP(MYRANKS_H[[#This Row],[IDFANGRAPHS]],STEAMER_H[],COLUMN(STEAMER_H[AB]),FALSE),0)</f>
        <v>1</v>
      </c>
      <c r="J735" s="56">
        <f>IFERROR(VLOOKUP(MYRANKS_H[[#This Row],[IDFANGRAPHS]],STEAMER_H[],COLUMN(STEAMER_H[H]),FALSE),0)</f>
        <v>0</v>
      </c>
      <c r="K735" s="56">
        <f>IFERROR(VLOOKUP(MYRANKS_H[[#This Row],[IDFANGRAPHS]],STEAMER_H[],COLUMN(STEAMER_H[2B]),FALSE),0)</f>
        <v>0</v>
      </c>
      <c r="L735" s="56">
        <f>IFERROR(VLOOKUP(MYRANKS_H[[#This Row],[IDFANGRAPHS]],STEAMER_H[],COLUMN(STEAMER_H[3B]),FALSE),0)</f>
        <v>0</v>
      </c>
      <c r="M735" s="56">
        <f>IFERROR(VLOOKUP(MYRANKS_H[[#This Row],[IDFANGRAPHS]],STEAMER_H[],COLUMN(STEAMER_H[HR]),FALSE),0)</f>
        <v>0</v>
      </c>
      <c r="N735" s="56">
        <f>IFERROR(VLOOKUP(MYRANKS_H[[#This Row],[IDFANGRAPHS]],STEAMER_H[],COLUMN(STEAMER_H[R]),FALSE),0)</f>
        <v>0</v>
      </c>
      <c r="O735" s="56">
        <f>IFERROR(VLOOKUP(MYRANKS_H[[#This Row],[IDFANGRAPHS]],STEAMER_H[],COLUMN(STEAMER_H[RBI]),FALSE),0)</f>
        <v>0</v>
      </c>
      <c r="P735" s="56">
        <f>IFERROR(VLOOKUP(MYRANKS_H[[#This Row],[IDFANGRAPHS]],STEAMER_H[],COLUMN(STEAMER_H[BB]),FALSE),0)</f>
        <v>0</v>
      </c>
      <c r="Q735" s="56">
        <f>IFERROR(VLOOKUP(MYRANKS_H[[#This Row],[IDFANGRAPHS]],STEAMER_H[],COLUMN(STEAMER_H[HBP]),FALSE),0)</f>
        <v>0</v>
      </c>
      <c r="R735" s="56">
        <f>IFERROR(VLOOKUP(MYRANKS_H[[#This Row],[IDFANGRAPHS]],STEAMER_H[],COLUMN(STEAMER_H[SO]),FALSE),0)</f>
        <v>0</v>
      </c>
      <c r="S735" s="56">
        <f>IFERROR(VLOOKUP(MYRANKS_H[[#This Row],[IDFANGRAPHS]],STEAMER_H[],COLUMN(STEAMER_H[SB]),FALSE),0)</f>
        <v>0</v>
      </c>
      <c r="T735" s="19">
        <f>IFERROR(MYRANKS_H[[#This Row],[H]]/MYRANKS_H[[#This Row],[AB]],0)</f>
        <v>0</v>
      </c>
      <c r="U735" s="19">
        <f>IFERROR((MYRANKS_H[[#This Row],[H]]+MYRANKS_H[[#This Row],[BB]]+MYRANKS_H[[#This Row],[HBP]])/(MYRANKS_H[[#This Row],[AB]]+MYRANKS_H[[#This Row],[BB]]+MYRANKS_H[[#This Row],[HBP]]),0)</f>
        <v>0</v>
      </c>
      <c r="V735" s="19">
        <f>IFERROR((MYRANKS_H[[#This Row],[H]]+MYRANKS_H[[#This Row],[2B]]+2*MYRANKS_H[[#This Row],[3B]]+3*MYRANKS_H[[#This Row],[HR]])/MYRANKS_H[[#This Row],[AB]],0)</f>
        <v>0</v>
      </c>
      <c r="W73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5" s="27">
        <f>VLOOKUP(MYRANKS_H[[#This Row],[POS]],REPLACEMENT_LEVEL[],3,FALSE)</f>
        <v>0</v>
      </c>
      <c r="Y735" s="27">
        <f>MYRANKS_H[[#This Row],[PROJ PTS]]-MYRANKS_H[[#This Row],[REPL LEVEL]]</f>
        <v>0</v>
      </c>
      <c r="Z735" s="27">
        <f>RANK(MYRANKS_H[[#This Row],[POINTS OVER REPL]],MYRANKS_H[POINTS OVER REPL])</f>
        <v>1</v>
      </c>
      <c r="AA735" s="29">
        <f>IF(MYRANKS_H[[#This Row],[RANK]]&lt;=TOTAL_HITTERS_DRAFTED,MYRANKS_H[[#This Row],[POINTS OVER REPL]],0)</f>
        <v>0</v>
      </c>
      <c r="AB735" s="35">
        <f>MYRANKS_H[[#This Row],[POINTS OVER REPL]]*DOLLAR_VALUE_PER_POINT+1</f>
        <v>1</v>
      </c>
      <c r="AC735" s="35"/>
      <c r="AD735" s="29">
        <f>IF(AND(MYRANKS_H[[#This Row],[RANK]]&lt;=(TOTAL_HITTERS_DRAFTED-HITTERS_BELOW_REPL_DRAFTED),MYRANKS_H[[#This Row],[$ACTUAL]]=""),MYRANKS_H[[#This Row],[POINTS OVER REPL]],0)</f>
        <v>0</v>
      </c>
      <c r="AE735" s="35">
        <f>IF(MYRANKS_H[[#This Row],[$ACTUAL]]="",MYRANKS_H[[#This Row],[POINTS OVER REPL]]*REMAINING_DOLLAR_VALUE_PER_POINT+1,0)</f>
        <v>1</v>
      </c>
    </row>
    <row r="736" spans="1:31" x14ac:dyDescent="0.25">
      <c r="A736" s="50" t="s">
        <v>14513</v>
      </c>
      <c r="B736" s="14" t="str">
        <f>VLOOKUP(MYRANKS_H[[#This Row],[PLAYERID]],PLAYERIDMAP2[],COLUMN(PLAYERIDMAP2[LASTNAME]),FALSE)</f>
        <v>Peguero</v>
      </c>
      <c r="C736" s="14" t="str">
        <f>VLOOKUP(MYRANKS_H[[#This Row],[PLAYERID]],PLAYERIDMAP2[],COLUMN(PLAYERIDMAP2[FIRSTNAME]),FALSE)</f>
        <v>Carlos</v>
      </c>
      <c r="D736" s="14" t="str">
        <f>MYRANKS_H[[#This Row],[FNAME]]&amp;" "&amp;MYRANKS_H[[#This Row],[LNAME]]</f>
        <v>Carlos Peguero</v>
      </c>
      <c r="E736" s="14" t="str">
        <f>VLOOKUP(MYRANKS_H[[#This Row],[PLAYERID]],PLAYERIDMAP2[],COLUMN(PLAYERIDMAP2[TEAM]),FALSE)</f>
        <v>BOS</v>
      </c>
      <c r="F736" s="14" t="str">
        <f>VLOOKUP(MYRANKS_H[[#This Row],[PLAYERID]],PLAYERIDMAP2[],COLUMN(PLAYERIDMAP2[POS]),FALSE)</f>
        <v>OF</v>
      </c>
      <c r="G736" s="14">
        <f>IFERROR(VALUE(VLOOKUP(MYRANKS_H[[#This Row],[PLAYERID]],PLAYERIDMAP2[],COLUMN(PLAYERIDMAP2[IDFANGRAPHS]),FALSE)),VLOOKUP(MYRANKS_H[[#This Row],[PLAYERID]],PLAYERIDMAP2[],COLUMN(PLAYERIDMAP2[IDFANGRAPHS]),FALSE))</f>
        <v>8760</v>
      </c>
      <c r="H736" s="56">
        <f>IFERROR(VLOOKUP(MYRANKS_H[[#This Row],[IDFANGRAPHS]],STEAMER_H[],COLUMN(STEAMER_H[PA]),FALSE),0)</f>
        <v>1</v>
      </c>
      <c r="I736" s="56">
        <f>IFERROR(VLOOKUP(MYRANKS_H[[#This Row],[IDFANGRAPHS]],STEAMER_H[],COLUMN(STEAMER_H[AB]),FALSE),0)</f>
        <v>1</v>
      </c>
      <c r="J736" s="56">
        <f>IFERROR(VLOOKUP(MYRANKS_H[[#This Row],[IDFANGRAPHS]],STEAMER_H[],COLUMN(STEAMER_H[H]),FALSE),0)</f>
        <v>0</v>
      </c>
      <c r="K736" s="56">
        <f>IFERROR(VLOOKUP(MYRANKS_H[[#This Row],[IDFANGRAPHS]],STEAMER_H[],COLUMN(STEAMER_H[2B]),FALSE),0)</f>
        <v>0</v>
      </c>
      <c r="L736" s="56">
        <f>IFERROR(VLOOKUP(MYRANKS_H[[#This Row],[IDFANGRAPHS]],STEAMER_H[],COLUMN(STEAMER_H[3B]),FALSE),0)</f>
        <v>0</v>
      </c>
      <c r="M736" s="56">
        <f>IFERROR(VLOOKUP(MYRANKS_H[[#This Row],[IDFANGRAPHS]],STEAMER_H[],COLUMN(STEAMER_H[HR]),FALSE),0)</f>
        <v>0</v>
      </c>
      <c r="N736" s="56">
        <f>IFERROR(VLOOKUP(MYRANKS_H[[#This Row],[IDFANGRAPHS]],STEAMER_H[],COLUMN(STEAMER_H[R]),FALSE),0)</f>
        <v>0</v>
      </c>
      <c r="O736" s="56">
        <f>IFERROR(VLOOKUP(MYRANKS_H[[#This Row],[IDFANGRAPHS]],STEAMER_H[],COLUMN(STEAMER_H[RBI]),FALSE),0)</f>
        <v>0</v>
      </c>
      <c r="P736" s="56">
        <f>IFERROR(VLOOKUP(MYRANKS_H[[#This Row],[IDFANGRAPHS]],STEAMER_H[],COLUMN(STEAMER_H[BB]),FALSE),0)</f>
        <v>0</v>
      </c>
      <c r="Q736" s="56">
        <f>IFERROR(VLOOKUP(MYRANKS_H[[#This Row],[IDFANGRAPHS]],STEAMER_H[],COLUMN(STEAMER_H[HBP]),FALSE),0)</f>
        <v>0</v>
      </c>
      <c r="R736" s="56">
        <f>IFERROR(VLOOKUP(MYRANKS_H[[#This Row],[IDFANGRAPHS]],STEAMER_H[],COLUMN(STEAMER_H[SO]),FALSE),0)</f>
        <v>0</v>
      </c>
      <c r="S736" s="56">
        <f>IFERROR(VLOOKUP(MYRANKS_H[[#This Row],[IDFANGRAPHS]],STEAMER_H[],COLUMN(STEAMER_H[SB]),FALSE),0)</f>
        <v>0</v>
      </c>
      <c r="T736" s="19">
        <f>IFERROR(MYRANKS_H[[#This Row],[H]]/MYRANKS_H[[#This Row],[AB]],0)</f>
        <v>0</v>
      </c>
      <c r="U736" s="19">
        <f>IFERROR((MYRANKS_H[[#This Row],[H]]+MYRANKS_H[[#This Row],[BB]]+MYRANKS_H[[#This Row],[HBP]])/(MYRANKS_H[[#This Row],[AB]]+MYRANKS_H[[#This Row],[BB]]+MYRANKS_H[[#This Row],[HBP]]),0)</f>
        <v>0</v>
      </c>
      <c r="V736" s="19">
        <f>IFERROR((MYRANKS_H[[#This Row],[H]]+MYRANKS_H[[#This Row],[2B]]+2*MYRANKS_H[[#This Row],[3B]]+3*MYRANKS_H[[#This Row],[HR]])/MYRANKS_H[[#This Row],[AB]],0)</f>
        <v>0</v>
      </c>
      <c r="W73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6" s="27">
        <f>VLOOKUP(MYRANKS_H[[#This Row],[POS]],REPLACEMENT_LEVEL[],3,FALSE)</f>
        <v>0</v>
      </c>
      <c r="Y736" s="27">
        <f>MYRANKS_H[[#This Row],[PROJ PTS]]-MYRANKS_H[[#This Row],[REPL LEVEL]]</f>
        <v>0</v>
      </c>
      <c r="Z736" s="27">
        <f>RANK(MYRANKS_H[[#This Row],[POINTS OVER REPL]],MYRANKS_H[POINTS OVER REPL])</f>
        <v>1</v>
      </c>
      <c r="AA736" s="29">
        <f>IF(MYRANKS_H[[#This Row],[RANK]]&lt;=TOTAL_HITTERS_DRAFTED,MYRANKS_H[[#This Row],[POINTS OVER REPL]],0)</f>
        <v>0</v>
      </c>
      <c r="AB736" s="35">
        <f>MYRANKS_H[[#This Row],[POINTS OVER REPL]]*DOLLAR_VALUE_PER_POINT+1</f>
        <v>1</v>
      </c>
      <c r="AC736" s="35"/>
      <c r="AD736" s="29">
        <f>IF(AND(MYRANKS_H[[#This Row],[RANK]]&lt;=(TOTAL_HITTERS_DRAFTED-HITTERS_BELOW_REPL_DRAFTED),MYRANKS_H[[#This Row],[$ACTUAL]]=""),MYRANKS_H[[#This Row],[POINTS OVER REPL]],0)</f>
        <v>0</v>
      </c>
      <c r="AE736" s="35">
        <f>IF(MYRANKS_H[[#This Row],[$ACTUAL]]="",MYRANKS_H[[#This Row],[POINTS OVER REPL]]*REMAINING_DOLLAR_VALUE_PER_POINT+1,0)</f>
        <v>1</v>
      </c>
    </row>
    <row r="737" spans="1:31" x14ac:dyDescent="0.25">
      <c r="A737" s="65" t="s">
        <v>14517</v>
      </c>
      <c r="B737" s="14" t="str">
        <f>VLOOKUP(MYRANKS_H[[#This Row],[PLAYERID]],PLAYERIDMAP2[],COLUMN(PLAYERIDMAP2[LASTNAME]),FALSE)</f>
        <v>Peguero</v>
      </c>
      <c r="C737" s="14" t="str">
        <f>VLOOKUP(MYRANKS_H[[#This Row],[PLAYERID]],PLAYERIDMAP2[],COLUMN(PLAYERIDMAP2[FIRSTNAME]),FALSE)</f>
        <v>Francisco</v>
      </c>
      <c r="D737" s="14" t="str">
        <f>MYRANKS_H[[#This Row],[FNAME]]&amp;" "&amp;MYRANKS_H[[#This Row],[LNAME]]</f>
        <v>Francisco Peguero</v>
      </c>
      <c r="E737" s="14" t="str">
        <f>VLOOKUP(MYRANKS_H[[#This Row],[PLAYERID]],PLAYERIDMAP2[],COLUMN(PLAYERIDMAP2[TEAM]),FALSE)</f>
        <v>BAL</v>
      </c>
      <c r="F737" s="14" t="str">
        <f>VLOOKUP(MYRANKS_H[[#This Row],[PLAYERID]],PLAYERIDMAP2[],COLUMN(PLAYERIDMAP2[POS]),FALSE)</f>
        <v>OF</v>
      </c>
      <c r="G737" s="14">
        <f>IFERROR(VALUE(VLOOKUP(MYRANKS_H[[#This Row],[PLAYERID]],PLAYERIDMAP2[],COLUMN(PLAYERIDMAP2[IDFANGRAPHS]),FALSE)),VLOOKUP(MYRANKS_H[[#This Row],[PLAYERID]],PLAYERIDMAP2[],COLUMN(PLAYERIDMAP2[IDFANGRAPHS]),FALSE))</f>
        <v>5496</v>
      </c>
      <c r="H737" s="56">
        <f>IFERROR(VLOOKUP(MYRANKS_H[[#This Row],[IDFANGRAPHS]],STEAMER_H[],COLUMN(STEAMER_H[PA]),FALSE),0)</f>
        <v>0</v>
      </c>
      <c r="I737" s="56">
        <f>IFERROR(VLOOKUP(MYRANKS_H[[#This Row],[IDFANGRAPHS]],STEAMER_H[],COLUMN(STEAMER_H[AB]),FALSE),0)</f>
        <v>0</v>
      </c>
      <c r="J737" s="56">
        <f>IFERROR(VLOOKUP(MYRANKS_H[[#This Row],[IDFANGRAPHS]],STEAMER_H[],COLUMN(STEAMER_H[H]),FALSE),0)</f>
        <v>0</v>
      </c>
      <c r="K737" s="56">
        <f>IFERROR(VLOOKUP(MYRANKS_H[[#This Row],[IDFANGRAPHS]],STEAMER_H[],COLUMN(STEAMER_H[2B]),FALSE),0)</f>
        <v>0</v>
      </c>
      <c r="L737" s="56">
        <f>IFERROR(VLOOKUP(MYRANKS_H[[#This Row],[IDFANGRAPHS]],STEAMER_H[],COLUMN(STEAMER_H[3B]),FALSE),0)</f>
        <v>0</v>
      </c>
      <c r="M737" s="56">
        <f>IFERROR(VLOOKUP(MYRANKS_H[[#This Row],[IDFANGRAPHS]],STEAMER_H[],COLUMN(STEAMER_H[HR]),FALSE),0)</f>
        <v>0</v>
      </c>
      <c r="N737" s="56">
        <f>IFERROR(VLOOKUP(MYRANKS_H[[#This Row],[IDFANGRAPHS]],STEAMER_H[],COLUMN(STEAMER_H[R]),FALSE),0)</f>
        <v>0</v>
      </c>
      <c r="O737" s="56">
        <f>IFERROR(VLOOKUP(MYRANKS_H[[#This Row],[IDFANGRAPHS]],STEAMER_H[],COLUMN(STEAMER_H[RBI]),FALSE),0)</f>
        <v>0</v>
      </c>
      <c r="P737" s="56">
        <f>IFERROR(VLOOKUP(MYRANKS_H[[#This Row],[IDFANGRAPHS]],STEAMER_H[],COLUMN(STEAMER_H[BB]),FALSE),0)</f>
        <v>0</v>
      </c>
      <c r="Q737" s="56">
        <f>IFERROR(VLOOKUP(MYRANKS_H[[#This Row],[IDFANGRAPHS]],STEAMER_H[],COLUMN(STEAMER_H[HBP]),FALSE),0)</f>
        <v>0</v>
      </c>
      <c r="R737" s="56">
        <f>IFERROR(VLOOKUP(MYRANKS_H[[#This Row],[IDFANGRAPHS]],STEAMER_H[],COLUMN(STEAMER_H[SO]),FALSE),0)</f>
        <v>0</v>
      </c>
      <c r="S737" s="56">
        <f>IFERROR(VLOOKUP(MYRANKS_H[[#This Row],[IDFANGRAPHS]],STEAMER_H[],COLUMN(STEAMER_H[SB]),FALSE),0)</f>
        <v>0</v>
      </c>
      <c r="T737" s="19">
        <f>IFERROR(MYRANKS_H[[#This Row],[H]]/MYRANKS_H[[#This Row],[AB]],0)</f>
        <v>0</v>
      </c>
      <c r="U737" s="19">
        <f>IFERROR((MYRANKS_H[[#This Row],[H]]+MYRANKS_H[[#This Row],[BB]]+MYRANKS_H[[#This Row],[HBP]])/(MYRANKS_H[[#This Row],[AB]]+MYRANKS_H[[#This Row],[BB]]+MYRANKS_H[[#This Row],[HBP]]),0)</f>
        <v>0</v>
      </c>
      <c r="V737" s="19">
        <f>IFERROR((MYRANKS_H[[#This Row],[H]]+MYRANKS_H[[#This Row],[2B]]+2*MYRANKS_H[[#This Row],[3B]]+3*MYRANKS_H[[#This Row],[HR]])/MYRANKS_H[[#This Row],[AB]],0)</f>
        <v>0</v>
      </c>
      <c r="W73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7" s="27">
        <f>VLOOKUP(MYRANKS_H[[#This Row],[POS]],REPLACEMENT_LEVEL[],3,FALSE)</f>
        <v>0</v>
      </c>
      <c r="Y737" s="27">
        <f>MYRANKS_H[[#This Row],[PROJ PTS]]-MYRANKS_H[[#This Row],[REPL LEVEL]]</f>
        <v>0</v>
      </c>
      <c r="Z737" s="27">
        <f>RANK(MYRANKS_H[[#This Row],[POINTS OVER REPL]],MYRANKS_H[POINTS OVER REPL])</f>
        <v>1</v>
      </c>
      <c r="AA737" s="29">
        <f>IF(MYRANKS_H[[#This Row],[RANK]]&lt;=TOTAL_HITTERS_DRAFTED,MYRANKS_H[[#This Row],[POINTS OVER REPL]],0)</f>
        <v>0</v>
      </c>
      <c r="AB737" s="35">
        <f>MYRANKS_H[[#This Row],[POINTS OVER REPL]]*DOLLAR_VALUE_PER_POINT+1</f>
        <v>1</v>
      </c>
      <c r="AC737" s="35"/>
      <c r="AD737" s="29">
        <f>IF(AND(MYRANKS_H[[#This Row],[RANK]]&lt;=(TOTAL_HITTERS_DRAFTED-HITTERS_BELOW_REPL_DRAFTED),MYRANKS_H[[#This Row],[$ACTUAL]]=""),MYRANKS_H[[#This Row],[POINTS OVER REPL]],0)</f>
        <v>0</v>
      </c>
      <c r="AE737" s="35">
        <f>IF(MYRANKS_H[[#This Row],[$ACTUAL]]="",MYRANKS_H[[#This Row],[POINTS OVER REPL]]*REMAINING_DOLLAR_VALUE_PER_POINT+1,0)</f>
        <v>1</v>
      </c>
    </row>
    <row r="738" spans="1:31" x14ac:dyDescent="0.25">
      <c r="A738" s="50" t="s">
        <v>14528</v>
      </c>
      <c r="B738" s="14" t="str">
        <f>VLOOKUP(MYRANKS_H[[#This Row],[PLAYERID]],PLAYERIDMAP2[],COLUMN(PLAYERIDMAP2[LASTNAME]),FALSE)</f>
        <v>Pena</v>
      </c>
      <c r="C738" s="14" t="str">
        <f>VLOOKUP(MYRANKS_H[[#This Row],[PLAYERID]],PLAYERIDMAP2[],COLUMN(PLAYERIDMAP2[FIRSTNAME]),FALSE)</f>
        <v>Carlos</v>
      </c>
      <c r="D738" s="14" t="str">
        <f>MYRANKS_H[[#This Row],[FNAME]]&amp;" "&amp;MYRANKS_H[[#This Row],[LNAME]]</f>
        <v>Carlos Pena</v>
      </c>
      <c r="E738" s="14" t="str">
        <f>VLOOKUP(MYRANKS_H[[#This Row],[PLAYERID]],PLAYERIDMAP2[],COLUMN(PLAYERIDMAP2[TEAM]),FALSE)</f>
        <v>N/A</v>
      </c>
      <c r="F738" s="14" t="str">
        <f>VLOOKUP(MYRANKS_H[[#This Row],[PLAYERID]],PLAYERIDMAP2[],COLUMN(PLAYERIDMAP2[POS]),FALSE)</f>
        <v>1B</v>
      </c>
      <c r="G738" s="14">
        <f>IFERROR(VALUE(VLOOKUP(MYRANKS_H[[#This Row],[PLAYERID]],PLAYERIDMAP2[],COLUMN(PLAYERIDMAP2[IDFANGRAPHS]),FALSE)),VLOOKUP(MYRANKS_H[[#This Row],[PLAYERID]],PLAYERIDMAP2[],COLUMN(PLAYERIDMAP2[IDFANGRAPHS]),FALSE))</f>
        <v>934</v>
      </c>
      <c r="H738" s="56">
        <f>IFERROR(VLOOKUP(MYRANKS_H[[#This Row],[IDFANGRAPHS]],STEAMER_H[],COLUMN(STEAMER_H[PA]),FALSE),0)</f>
        <v>1</v>
      </c>
      <c r="I738" s="56">
        <f>IFERROR(VLOOKUP(MYRANKS_H[[#This Row],[IDFANGRAPHS]],STEAMER_H[],COLUMN(STEAMER_H[AB]),FALSE),0)</f>
        <v>1</v>
      </c>
      <c r="J738" s="56">
        <f>IFERROR(VLOOKUP(MYRANKS_H[[#This Row],[IDFANGRAPHS]],STEAMER_H[],COLUMN(STEAMER_H[H]),FALSE),0)</f>
        <v>0</v>
      </c>
      <c r="K738" s="56">
        <f>IFERROR(VLOOKUP(MYRANKS_H[[#This Row],[IDFANGRAPHS]],STEAMER_H[],COLUMN(STEAMER_H[2B]),FALSE),0)</f>
        <v>0</v>
      </c>
      <c r="L738" s="56">
        <f>IFERROR(VLOOKUP(MYRANKS_H[[#This Row],[IDFANGRAPHS]],STEAMER_H[],COLUMN(STEAMER_H[3B]),FALSE),0)</f>
        <v>0</v>
      </c>
      <c r="M738" s="56">
        <f>IFERROR(VLOOKUP(MYRANKS_H[[#This Row],[IDFANGRAPHS]],STEAMER_H[],COLUMN(STEAMER_H[HR]),FALSE),0)</f>
        <v>0</v>
      </c>
      <c r="N738" s="56">
        <f>IFERROR(VLOOKUP(MYRANKS_H[[#This Row],[IDFANGRAPHS]],STEAMER_H[],COLUMN(STEAMER_H[R]),FALSE),0)</f>
        <v>0</v>
      </c>
      <c r="O738" s="56">
        <f>IFERROR(VLOOKUP(MYRANKS_H[[#This Row],[IDFANGRAPHS]],STEAMER_H[],COLUMN(STEAMER_H[RBI]),FALSE),0)</f>
        <v>0</v>
      </c>
      <c r="P738" s="56">
        <f>IFERROR(VLOOKUP(MYRANKS_H[[#This Row],[IDFANGRAPHS]],STEAMER_H[],COLUMN(STEAMER_H[BB]),FALSE),0)</f>
        <v>0</v>
      </c>
      <c r="Q738" s="56">
        <f>IFERROR(VLOOKUP(MYRANKS_H[[#This Row],[IDFANGRAPHS]],STEAMER_H[],COLUMN(STEAMER_H[HBP]),FALSE),0)</f>
        <v>0</v>
      </c>
      <c r="R738" s="56">
        <f>IFERROR(VLOOKUP(MYRANKS_H[[#This Row],[IDFANGRAPHS]],STEAMER_H[],COLUMN(STEAMER_H[SO]),FALSE),0)</f>
        <v>0</v>
      </c>
      <c r="S738" s="56">
        <f>IFERROR(VLOOKUP(MYRANKS_H[[#This Row],[IDFANGRAPHS]],STEAMER_H[],COLUMN(STEAMER_H[SB]),FALSE),0)</f>
        <v>0</v>
      </c>
      <c r="T738" s="19">
        <f>IFERROR(MYRANKS_H[[#This Row],[H]]/MYRANKS_H[[#This Row],[AB]],0)</f>
        <v>0</v>
      </c>
      <c r="U738" s="19">
        <f>IFERROR((MYRANKS_H[[#This Row],[H]]+MYRANKS_H[[#This Row],[BB]]+MYRANKS_H[[#This Row],[HBP]])/(MYRANKS_H[[#This Row],[AB]]+MYRANKS_H[[#This Row],[BB]]+MYRANKS_H[[#This Row],[HBP]]),0)</f>
        <v>0</v>
      </c>
      <c r="V738" s="19">
        <f>IFERROR((MYRANKS_H[[#This Row],[H]]+MYRANKS_H[[#This Row],[2B]]+2*MYRANKS_H[[#This Row],[3B]]+3*MYRANKS_H[[#This Row],[HR]])/MYRANKS_H[[#This Row],[AB]],0)</f>
        <v>0</v>
      </c>
      <c r="W73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8" s="27">
        <f>VLOOKUP(MYRANKS_H[[#This Row],[POS]],REPLACEMENT_LEVEL[],3,FALSE)</f>
        <v>0</v>
      </c>
      <c r="Y738" s="27">
        <f>MYRANKS_H[[#This Row],[PROJ PTS]]-MYRANKS_H[[#This Row],[REPL LEVEL]]</f>
        <v>0</v>
      </c>
      <c r="Z738" s="27">
        <f>RANK(MYRANKS_H[[#This Row],[POINTS OVER REPL]],MYRANKS_H[POINTS OVER REPL])</f>
        <v>1</v>
      </c>
      <c r="AA738" s="29">
        <f>IF(MYRANKS_H[[#This Row],[RANK]]&lt;=TOTAL_HITTERS_DRAFTED,MYRANKS_H[[#This Row],[POINTS OVER REPL]],0)</f>
        <v>0</v>
      </c>
      <c r="AB738" s="35">
        <f>MYRANKS_H[[#This Row],[POINTS OVER REPL]]*DOLLAR_VALUE_PER_POINT+1</f>
        <v>1</v>
      </c>
      <c r="AC738" s="35"/>
      <c r="AD738" s="29">
        <f>IF(AND(MYRANKS_H[[#This Row],[RANK]]&lt;=(TOTAL_HITTERS_DRAFTED-HITTERS_BELOW_REPL_DRAFTED),MYRANKS_H[[#This Row],[$ACTUAL]]=""),MYRANKS_H[[#This Row],[POINTS OVER REPL]],0)</f>
        <v>0</v>
      </c>
      <c r="AE738" s="35">
        <f>IF(MYRANKS_H[[#This Row],[$ACTUAL]]="",MYRANKS_H[[#This Row],[POINTS OVER REPL]]*REMAINING_DOLLAR_VALUE_PER_POINT+1,0)</f>
        <v>1</v>
      </c>
    </row>
    <row r="739" spans="1:31" x14ac:dyDescent="0.25">
      <c r="A739" s="65" t="s">
        <v>14532</v>
      </c>
      <c r="B739" s="14" t="str">
        <f>VLOOKUP(MYRANKS_H[[#This Row],[PLAYERID]],PLAYERIDMAP2[],COLUMN(PLAYERIDMAP2[LASTNAME]),FALSE)</f>
        <v>Pena</v>
      </c>
      <c r="C739" s="14" t="str">
        <f>VLOOKUP(MYRANKS_H[[#This Row],[PLAYERID]],PLAYERIDMAP2[],COLUMN(PLAYERIDMAP2[FIRSTNAME]),FALSE)</f>
        <v>Ramiro</v>
      </c>
      <c r="D739" s="14" t="str">
        <f>MYRANKS_H[[#This Row],[FNAME]]&amp;" "&amp;MYRANKS_H[[#This Row],[LNAME]]</f>
        <v>Ramiro Pena</v>
      </c>
      <c r="E739" s="14" t="str">
        <f>VLOOKUP(MYRANKS_H[[#This Row],[PLAYERID]],PLAYERIDMAP2[],COLUMN(PLAYERIDMAP2[TEAM]),FALSE)</f>
        <v>ATL</v>
      </c>
      <c r="F739" s="14" t="str">
        <f>VLOOKUP(MYRANKS_H[[#This Row],[PLAYERID]],PLAYERIDMAP2[],COLUMN(PLAYERIDMAP2[POS]),FALSE)</f>
        <v>2B</v>
      </c>
      <c r="G739" s="14">
        <f>IFERROR(VALUE(VLOOKUP(MYRANKS_H[[#This Row],[PLAYERID]],PLAYERIDMAP2[],COLUMN(PLAYERIDMAP2[IDFANGRAPHS]),FALSE)),VLOOKUP(MYRANKS_H[[#This Row],[PLAYERID]],PLAYERIDMAP2[],COLUMN(PLAYERIDMAP2[IDFANGRAPHS]),FALSE))</f>
        <v>8841</v>
      </c>
      <c r="H739" s="56">
        <f>IFERROR(VLOOKUP(MYRANKS_H[[#This Row],[IDFANGRAPHS]],STEAMER_H[],COLUMN(STEAMER_H[PA]),FALSE),0)</f>
        <v>1</v>
      </c>
      <c r="I739" s="56">
        <f>IFERROR(VLOOKUP(MYRANKS_H[[#This Row],[IDFANGRAPHS]],STEAMER_H[],COLUMN(STEAMER_H[AB]),FALSE),0)</f>
        <v>1</v>
      </c>
      <c r="J739" s="56">
        <f>IFERROR(VLOOKUP(MYRANKS_H[[#This Row],[IDFANGRAPHS]],STEAMER_H[],COLUMN(STEAMER_H[H]),FALSE),0)</f>
        <v>0</v>
      </c>
      <c r="K739" s="56">
        <f>IFERROR(VLOOKUP(MYRANKS_H[[#This Row],[IDFANGRAPHS]],STEAMER_H[],COLUMN(STEAMER_H[2B]),FALSE),0)</f>
        <v>0</v>
      </c>
      <c r="L739" s="56">
        <f>IFERROR(VLOOKUP(MYRANKS_H[[#This Row],[IDFANGRAPHS]],STEAMER_H[],COLUMN(STEAMER_H[3B]),FALSE),0)</f>
        <v>0</v>
      </c>
      <c r="M739" s="56">
        <f>IFERROR(VLOOKUP(MYRANKS_H[[#This Row],[IDFANGRAPHS]],STEAMER_H[],COLUMN(STEAMER_H[HR]),FALSE),0)</f>
        <v>0</v>
      </c>
      <c r="N739" s="56">
        <f>IFERROR(VLOOKUP(MYRANKS_H[[#This Row],[IDFANGRAPHS]],STEAMER_H[],COLUMN(STEAMER_H[R]),FALSE),0)</f>
        <v>0</v>
      </c>
      <c r="O739" s="56">
        <f>IFERROR(VLOOKUP(MYRANKS_H[[#This Row],[IDFANGRAPHS]],STEAMER_H[],COLUMN(STEAMER_H[RBI]),FALSE),0)</f>
        <v>0</v>
      </c>
      <c r="P739" s="56">
        <f>IFERROR(VLOOKUP(MYRANKS_H[[#This Row],[IDFANGRAPHS]],STEAMER_H[],COLUMN(STEAMER_H[BB]),FALSE),0)</f>
        <v>0</v>
      </c>
      <c r="Q739" s="56">
        <f>IFERROR(VLOOKUP(MYRANKS_H[[#This Row],[IDFANGRAPHS]],STEAMER_H[],COLUMN(STEAMER_H[HBP]),FALSE),0)</f>
        <v>0</v>
      </c>
      <c r="R739" s="56">
        <f>IFERROR(VLOOKUP(MYRANKS_H[[#This Row],[IDFANGRAPHS]],STEAMER_H[],COLUMN(STEAMER_H[SO]),FALSE),0)</f>
        <v>0</v>
      </c>
      <c r="S739" s="56">
        <f>IFERROR(VLOOKUP(MYRANKS_H[[#This Row],[IDFANGRAPHS]],STEAMER_H[],COLUMN(STEAMER_H[SB]),FALSE),0)</f>
        <v>0</v>
      </c>
      <c r="T739" s="19">
        <f>IFERROR(MYRANKS_H[[#This Row],[H]]/MYRANKS_H[[#This Row],[AB]],0)</f>
        <v>0</v>
      </c>
      <c r="U739" s="19">
        <f>IFERROR((MYRANKS_H[[#This Row],[H]]+MYRANKS_H[[#This Row],[BB]]+MYRANKS_H[[#This Row],[HBP]])/(MYRANKS_H[[#This Row],[AB]]+MYRANKS_H[[#This Row],[BB]]+MYRANKS_H[[#This Row],[HBP]]),0)</f>
        <v>0</v>
      </c>
      <c r="V739" s="19">
        <f>IFERROR((MYRANKS_H[[#This Row],[H]]+MYRANKS_H[[#This Row],[2B]]+2*MYRANKS_H[[#This Row],[3B]]+3*MYRANKS_H[[#This Row],[HR]])/MYRANKS_H[[#This Row],[AB]],0)</f>
        <v>0</v>
      </c>
      <c r="W73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9" s="27">
        <f>VLOOKUP(MYRANKS_H[[#This Row],[POS]],REPLACEMENT_LEVEL[],3,FALSE)</f>
        <v>0</v>
      </c>
      <c r="Y739" s="27">
        <f>MYRANKS_H[[#This Row],[PROJ PTS]]-MYRANKS_H[[#This Row],[REPL LEVEL]]</f>
        <v>0</v>
      </c>
      <c r="Z739" s="27">
        <f>RANK(MYRANKS_H[[#This Row],[POINTS OVER REPL]],MYRANKS_H[POINTS OVER REPL])</f>
        <v>1</v>
      </c>
      <c r="AA739" s="29">
        <f>IF(MYRANKS_H[[#This Row],[RANK]]&lt;=TOTAL_HITTERS_DRAFTED,MYRANKS_H[[#This Row],[POINTS OVER REPL]],0)</f>
        <v>0</v>
      </c>
      <c r="AB739" s="35">
        <f>MYRANKS_H[[#This Row],[POINTS OVER REPL]]*DOLLAR_VALUE_PER_POINT+1</f>
        <v>1</v>
      </c>
      <c r="AC739" s="35"/>
      <c r="AD739" s="29">
        <f>IF(AND(MYRANKS_H[[#This Row],[RANK]]&lt;=(TOTAL_HITTERS_DRAFTED-HITTERS_BELOW_REPL_DRAFTED),MYRANKS_H[[#This Row],[$ACTUAL]]=""),MYRANKS_H[[#This Row],[POINTS OVER REPL]],0)</f>
        <v>0</v>
      </c>
      <c r="AE739" s="35">
        <f>IF(MYRANKS_H[[#This Row],[$ACTUAL]]="",MYRANKS_H[[#This Row],[POINTS OVER REPL]]*REMAINING_DOLLAR_VALUE_PER_POINT+1,0)</f>
        <v>1</v>
      </c>
    </row>
    <row r="740" spans="1:31" x14ac:dyDescent="0.25">
      <c r="A740" s="68" t="s">
        <v>16679</v>
      </c>
      <c r="B740" s="14" t="str">
        <f>VLOOKUP(MYRANKS_H[[#This Row],[PLAYERID]],PLAYERIDMAP2[],COLUMN(PLAYERIDMAP2[LASTNAME]),FALSE)</f>
        <v>Peraza</v>
      </c>
      <c r="C740" s="14" t="str">
        <f>VLOOKUP(MYRANKS_H[[#This Row],[PLAYERID]],PLAYERIDMAP2[],COLUMN(PLAYERIDMAP2[FIRSTNAME]),FALSE)</f>
        <v>Jose</v>
      </c>
      <c r="D740" s="14" t="str">
        <f>MYRANKS_H[[#This Row],[FNAME]]&amp;" "&amp;MYRANKS_H[[#This Row],[LNAME]]</f>
        <v>Jose Peraza</v>
      </c>
      <c r="E740" s="14" t="str">
        <f>VLOOKUP(MYRANKS_H[[#This Row],[PLAYERID]],PLAYERIDMAP2[],COLUMN(PLAYERIDMAP2[TEAM]),FALSE)</f>
        <v>CIN</v>
      </c>
      <c r="F740" s="14" t="str">
        <f>VLOOKUP(MYRANKS_H[[#This Row],[PLAYERID]],PLAYERIDMAP2[],COLUMN(PLAYERIDMAP2[POS]),FALSE)</f>
        <v>SS</v>
      </c>
      <c r="G740" s="14">
        <f>IFERROR(VALUE(VLOOKUP(MYRANKS_H[[#This Row],[PLAYERID]],PLAYERIDMAP2[],COLUMN(PLAYERIDMAP2[IDFANGRAPHS]),FALSE)),VLOOKUP(MYRANKS_H[[#This Row],[PLAYERID]],PLAYERIDMAP2[],COLUMN(PLAYERIDMAP2[IDFANGRAPHS]),FALSE))</f>
        <v>13593</v>
      </c>
      <c r="H740" s="56">
        <f>IFERROR(VLOOKUP(MYRANKS_H[[#This Row],[IDFANGRAPHS]],STEAMER_H[],COLUMN(STEAMER_H[PA]),FALSE),0)</f>
        <v>288</v>
      </c>
      <c r="I740" s="56">
        <f>IFERROR(VLOOKUP(MYRANKS_H[[#This Row],[IDFANGRAPHS]],STEAMER_H[],COLUMN(STEAMER_H[AB]),FALSE),0)</f>
        <v>272</v>
      </c>
      <c r="J740" s="56">
        <f>IFERROR(VLOOKUP(MYRANKS_H[[#This Row],[IDFANGRAPHS]],STEAMER_H[],COLUMN(STEAMER_H[H]),FALSE),0)</f>
        <v>75</v>
      </c>
      <c r="K740" s="56">
        <f>IFERROR(VLOOKUP(MYRANKS_H[[#This Row],[IDFANGRAPHS]],STEAMER_H[],COLUMN(STEAMER_H[2B]),FALSE),0)</f>
        <v>10</v>
      </c>
      <c r="L740" s="56">
        <f>IFERROR(VLOOKUP(MYRANKS_H[[#This Row],[IDFANGRAPHS]],STEAMER_H[],COLUMN(STEAMER_H[3B]),FALSE),0)</f>
        <v>3</v>
      </c>
      <c r="M740" s="56">
        <f>IFERROR(VLOOKUP(MYRANKS_H[[#This Row],[IDFANGRAPHS]],STEAMER_H[],COLUMN(STEAMER_H[HR]),FALSE),0)</f>
        <v>3</v>
      </c>
      <c r="N740" s="56">
        <f>IFERROR(VLOOKUP(MYRANKS_H[[#This Row],[IDFANGRAPHS]],STEAMER_H[],COLUMN(STEAMER_H[R]),FALSE),0)</f>
        <v>27</v>
      </c>
      <c r="O740" s="56">
        <f>IFERROR(VLOOKUP(MYRANKS_H[[#This Row],[IDFANGRAPHS]],STEAMER_H[],COLUMN(STEAMER_H[RBI]),FALSE),0)</f>
        <v>25</v>
      </c>
      <c r="P740" s="56">
        <f>IFERROR(VLOOKUP(MYRANKS_H[[#This Row],[IDFANGRAPHS]],STEAMER_H[],COLUMN(STEAMER_H[BB]),FALSE),0)</f>
        <v>10</v>
      </c>
      <c r="Q740" s="56">
        <f>IFERROR(VLOOKUP(MYRANKS_H[[#This Row],[IDFANGRAPHS]],STEAMER_H[],COLUMN(STEAMER_H[HBP]),FALSE),0)</f>
        <v>2</v>
      </c>
      <c r="R740" s="56">
        <f>IFERROR(VLOOKUP(MYRANKS_H[[#This Row],[IDFANGRAPHS]],STEAMER_H[],COLUMN(STEAMER_H[SO]),FALSE),0)</f>
        <v>33</v>
      </c>
      <c r="S740" s="56">
        <f>IFERROR(VLOOKUP(MYRANKS_H[[#This Row],[IDFANGRAPHS]],STEAMER_H[],COLUMN(STEAMER_H[SB]),FALSE),0)</f>
        <v>16</v>
      </c>
      <c r="T740" s="19">
        <f>IFERROR(MYRANKS_H[[#This Row],[H]]/MYRANKS_H[[#This Row],[AB]],0)</f>
        <v>0.27573529411764708</v>
      </c>
      <c r="U740" s="19">
        <f>IFERROR((MYRANKS_H[[#This Row],[H]]+MYRANKS_H[[#This Row],[BB]]+MYRANKS_H[[#This Row],[HBP]])/(MYRANKS_H[[#This Row],[AB]]+MYRANKS_H[[#This Row],[BB]]+MYRANKS_H[[#This Row],[HBP]]),0)</f>
        <v>0.30633802816901406</v>
      </c>
      <c r="V740" s="19">
        <f>IFERROR((MYRANKS_H[[#This Row],[H]]+MYRANKS_H[[#This Row],[2B]]+2*MYRANKS_H[[#This Row],[3B]]+3*MYRANKS_H[[#This Row],[HR]])/MYRANKS_H[[#This Row],[AB]],0)</f>
        <v>0.36764705882352944</v>
      </c>
      <c r="W74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0" s="27">
        <f>VLOOKUP(MYRANKS_H[[#This Row],[POS]],REPLACEMENT_LEVEL[],3,FALSE)</f>
        <v>0</v>
      </c>
      <c r="Y740" s="27">
        <f>MYRANKS_H[[#This Row],[PROJ PTS]]-MYRANKS_H[[#This Row],[REPL LEVEL]]</f>
        <v>0</v>
      </c>
      <c r="Z740" s="27">
        <f>RANK(MYRANKS_H[[#This Row],[POINTS OVER REPL]],MYRANKS_H[POINTS OVER REPL])</f>
        <v>1</v>
      </c>
      <c r="AA740" s="29">
        <f>IF(MYRANKS_H[[#This Row],[RANK]]&lt;=TOTAL_HITTERS_DRAFTED,MYRANKS_H[[#This Row],[POINTS OVER REPL]],0)</f>
        <v>0</v>
      </c>
      <c r="AB740" s="35">
        <f>MYRANKS_H[[#This Row],[POINTS OVER REPL]]*DOLLAR_VALUE_PER_POINT+1</f>
        <v>1</v>
      </c>
      <c r="AC740" s="35"/>
      <c r="AD740" s="29">
        <f>IF(AND(MYRANKS_H[[#This Row],[RANK]]&lt;=(TOTAL_HITTERS_DRAFTED-HITTERS_BELOW_REPL_DRAFTED),MYRANKS_H[[#This Row],[$ACTUAL]]=""),MYRANKS_H[[#This Row],[POINTS OVER REPL]],0)</f>
        <v>0</v>
      </c>
      <c r="AE740" s="35">
        <f>IF(MYRANKS_H[[#This Row],[$ACTUAL]]="",MYRANKS_H[[#This Row],[POINTS OVER REPL]]*REMAINING_DOLLAR_VALUE_PER_POINT+1,0)</f>
        <v>1</v>
      </c>
    </row>
    <row r="741" spans="1:31" x14ac:dyDescent="0.25">
      <c r="A741" s="65" t="s">
        <v>17274</v>
      </c>
      <c r="B741" s="14" t="str">
        <f>VLOOKUP(MYRANKS_H[[#This Row],[PLAYERID]],PLAYERIDMAP2[],COLUMN(PLAYERIDMAP2[LASTNAME]),FALSE)</f>
        <v>Perez</v>
      </c>
      <c r="C741" s="14" t="str">
        <f>VLOOKUP(MYRANKS_H[[#This Row],[PLAYERID]],PLAYERIDMAP2[],COLUMN(PLAYERIDMAP2[FIRSTNAME]),FALSE)</f>
        <v>Carlos</v>
      </c>
      <c r="D741" s="14" t="str">
        <f>MYRANKS_H[[#This Row],[FNAME]]&amp;" "&amp;MYRANKS_H[[#This Row],[LNAME]]</f>
        <v>Carlos Perez</v>
      </c>
      <c r="E741" s="14" t="str">
        <f>VLOOKUP(MYRANKS_H[[#This Row],[PLAYERID]],PLAYERIDMAP2[],COLUMN(PLAYERIDMAP2[TEAM]),FALSE)</f>
        <v>LAA</v>
      </c>
      <c r="F741" s="14" t="str">
        <f>VLOOKUP(MYRANKS_H[[#This Row],[PLAYERID]],PLAYERIDMAP2[],COLUMN(PLAYERIDMAP2[POS]),FALSE)</f>
        <v>C</v>
      </c>
      <c r="G741" s="14">
        <f>IFERROR(VALUE(VLOOKUP(MYRANKS_H[[#This Row],[PLAYERID]],PLAYERIDMAP2[],COLUMN(PLAYERIDMAP2[IDFANGRAPHS]),FALSE)),VLOOKUP(MYRANKS_H[[#This Row],[PLAYERID]],PLAYERIDMAP2[],COLUMN(PLAYERIDMAP2[IDFANGRAPHS]),FALSE))</f>
        <v>10642</v>
      </c>
      <c r="H741" s="56">
        <f>IFERROR(VLOOKUP(MYRANKS_H[[#This Row],[IDFANGRAPHS]],STEAMER_H[],COLUMN(STEAMER_H[PA]),FALSE),0)</f>
        <v>390</v>
      </c>
      <c r="I741" s="56">
        <f>IFERROR(VLOOKUP(MYRANKS_H[[#This Row],[IDFANGRAPHS]],STEAMER_H[],COLUMN(STEAMER_H[AB]),FALSE),0)</f>
        <v>357</v>
      </c>
      <c r="J741" s="56">
        <f>IFERROR(VLOOKUP(MYRANKS_H[[#This Row],[IDFANGRAPHS]],STEAMER_H[],COLUMN(STEAMER_H[H]),FALSE),0)</f>
        <v>87</v>
      </c>
      <c r="K741" s="56">
        <f>IFERROR(VLOOKUP(MYRANKS_H[[#This Row],[IDFANGRAPHS]],STEAMER_H[],COLUMN(STEAMER_H[2B]),FALSE),0)</f>
        <v>18</v>
      </c>
      <c r="L741" s="56">
        <f>IFERROR(VLOOKUP(MYRANKS_H[[#This Row],[IDFANGRAPHS]],STEAMER_H[],COLUMN(STEAMER_H[3B]),FALSE),0)</f>
        <v>1</v>
      </c>
      <c r="M741" s="56">
        <f>IFERROR(VLOOKUP(MYRANKS_H[[#This Row],[IDFANGRAPHS]],STEAMER_H[],COLUMN(STEAMER_H[HR]),FALSE),0)</f>
        <v>5</v>
      </c>
      <c r="N741" s="56">
        <f>IFERROR(VLOOKUP(MYRANKS_H[[#This Row],[IDFANGRAPHS]],STEAMER_H[],COLUMN(STEAMER_H[R]),FALSE),0)</f>
        <v>36</v>
      </c>
      <c r="O741" s="56">
        <f>IFERROR(VLOOKUP(MYRANKS_H[[#This Row],[IDFANGRAPHS]],STEAMER_H[],COLUMN(STEAMER_H[RBI]),FALSE),0)</f>
        <v>36</v>
      </c>
      <c r="P741" s="56">
        <f>IFERROR(VLOOKUP(MYRANKS_H[[#This Row],[IDFANGRAPHS]],STEAMER_H[],COLUMN(STEAMER_H[BB]),FALSE),0)</f>
        <v>25</v>
      </c>
      <c r="Q741" s="56">
        <f>IFERROR(VLOOKUP(MYRANKS_H[[#This Row],[IDFANGRAPHS]],STEAMER_H[],COLUMN(STEAMER_H[HBP]),FALSE),0)</f>
        <v>2</v>
      </c>
      <c r="R741" s="56">
        <f>IFERROR(VLOOKUP(MYRANKS_H[[#This Row],[IDFANGRAPHS]],STEAMER_H[],COLUMN(STEAMER_H[SO]),FALSE),0)</f>
        <v>62</v>
      </c>
      <c r="S741" s="56">
        <f>IFERROR(VLOOKUP(MYRANKS_H[[#This Row],[IDFANGRAPHS]],STEAMER_H[],COLUMN(STEAMER_H[SB]),FALSE),0)</f>
        <v>3</v>
      </c>
      <c r="T741" s="19">
        <f>IFERROR(MYRANKS_H[[#This Row],[H]]/MYRANKS_H[[#This Row],[AB]],0)</f>
        <v>0.24369747899159663</v>
      </c>
      <c r="U741" s="19">
        <f>IFERROR((MYRANKS_H[[#This Row],[H]]+MYRANKS_H[[#This Row],[BB]]+MYRANKS_H[[#This Row],[HBP]])/(MYRANKS_H[[#This Row],[AB]]+MYRANKS_H[[#This Row],[BB]]+MYRANKS_H[[#This Row],[HBP]]),0)</f>
        <v>0.296875</v>
      </c>
      <c r="V741" s="19">
        <f>IFERROR((MYRANKS_H[[#This Row],[H]]+MYRANKS_H[[#This Row],[2B]]+2*MYRANKS_H[[#This Row],[3B]]+3*MYRANKS_H[[#This Row],[HR]])/MYRANKS_H[[#This Row],[AB]],0)</f>
        <v>0.34173669467787116</v>
      </c>
      <c r="W74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1" s="27">
        <f>VLOOKUP(MYRANKS_H[[#This Row],[POS]],REPLACEMENT_LEVEL[],3,FALSE)</f>
        <v>0</v>
      </c>
      <c r="Y741" s="27">
        <f>MYRANKS_H[[#This Row],[PROJ PTS]]-MYRANKS_H[[#This Row],[REPL LEVEL]]</f>
        <v>0</v>
      </c>
      <c r="Z741" s="27">
        <f>RANK(MYRANKS_H[[#This Row],[POINTS OVER REPL]],MYRANKS_H[POINTS OVER REPL])</f>
        <v>1</v>
      </c>
      <c r="AA741" s="29">
        <f>IF(MYRANKS_H[[#This Row],[RANK]]&lt;=TOTAL_HITTERS_DRAFTED,MYRANKS_H[[#This Row],[POINTS OVER REPL]],0)</f>
        <v>0</v>
      </c>
      <c r="AB741" s="35">
        <f>MYRANKS_H[[#This Row],[POINTS OVER REPL]]*DOLLAR_VALUE_PER_POINT+1</f>
        <v>1</v>
      </c>
      <c r="AC741" s="35"/>
      <c r="AD741" s="29">
        <f>IF(AND(MYRANKS_H[[#This Row],[RANK]]&lt;=(TOTAL_HITTERS_DRAFTED-HITTERS_BELOW_REPL_DRAFTED),MYRANKS_H[[#This Row],[$ACTUAL]]=""),MYRANKS_H[[#This Row],[POINTS OVER REPL]],0)</f>
        <v>0</v>
      </c>
      <c r="AE741" s="35">
        <f>IF(MYRANKS_H[[#This Row],[$ACTUAL]]="",MYRANKS_H[[#This Row],[POINTS OVER REPL]]*REMAINING_DOLLAR_VALUE_PER_POINT+1,0)</f>
        <v>1</v>
      </c>
    </row>
    <row r="742" spans="1:31" x14ac:dyDescent="0.25">
      <c r="A742" s="65" t="s">
        <v>14570</v>
      </c>
      <c r="B742" s="14" t="str">
        <f>VLOOKUP(MYRANKS_H[[#This Row],[PLAYERID]],PLAYERIDMAP2[],COLUMN(PLAYERIDMAP2[LASTNAME]),FALSE)</f>
        <v>Perez</v>
      </c>
      <c r="C742" s="14" t="str">
        <f>VLOOKUP(MYRANKS_H[[#This Row],[PLAYERID]],PLAYERIDMAP2[],COLUMN(PLAYERIDMAP2[FIRSTNAME]),FALSE)</f>
        <v>Eury</v>
      </c>
      <c r="D742" s="14" t="str">
        <f>MYRANKS_H[[#This Row],[FNAME]]&amp;" "&amp;MYRANKS_H[[#This Row],[LNAME]]</f>
        <v>Eury Perez</v>
      </c>
      <c r="E742" s="14" t="str">
        <f>VLOOKUP(MYRANKS_H[[#This Row],[PLAYERID]],PLAYERIDMAP2[],COLUMN(PLAYERIDMAP2[TEAM]),FALSE)</f>
        <v>ATL</v>
      </c>
      <c r="F742" s="14" t="str">
        <f>VLOOKUP(MYRANKS_H[[#This Row],[PLAYERID]],PLAYERIDMAP2[],COLUMN(PLAYERIDMAP2[POS]),FALSE)</f>
        <v>OF</v>
      </c>
      <c r="G742" s="14">
        <f>IFERROR(VALUE(VLOOKUP(MYRANKS_H[[#This Row],[PLAYERID]],PLAYERIDMAP2[],COLUMN(PLAYERIDMAP2[IDFANGRAPHS]),FALSE)),VLOOKUP(MYRANKS_H[[#This Row],[PLAYERID]],PLAYERIDMAP2[],COLUMN(PLAYERIDMAP2[IDFANGRAPHS]),FALSE))</f>
        <v>10299</v>
      </c>
      <c r="H742" s="56">
        <f>IFERROR(VLOOKUP(MYRANKS_H[[#This Row],[IDFANGRAPHS]],STEAMER_H[],COLUMN(STEAMER_H[PA]),FALSE),0)</f>
        <v>1</v>
      </c>
      <c r="I742" s="56">
        <f>IFERROR(VLOOKUP(MYRANKS_H[[#This Row],[IDFANGRAPHS]],STEAMER_H[],COLUMN(STEAMER_H[AB]),FALSE),0)</f>
        <v>1</v>
      </c>
      <c r="J742" s="56">
        <f>IFERROR(VLOOKUP(MYRANKS_H[[#This Row],[IDFANGRAPHS]],STEAMER_H[],COLUMN(STEAMER_H[H]),FALSE),0)</f>
        <v>0</v>
      </c>
      <c r="K742" s="56">
        <f>IFERROR(VLOOKUP(MYRANKS_H[[#This Row],[IDFANGRAPHS]],STEAMER_H[],COLUMN(STEAMER_H[2B]),FALSE),0)</f>
        <v>0</v>
      </c>
      <c r="L742" s="56">
        <f>IFERROR(VLOOKUP(MYRANKS_H[[#This Row],[IDFANGRAPHS]],STEAMER_H[],COLUMN(STEAMER_H[3B]),FALSE),0)</f>
        <v>0</v>
      </c>
      <c r="M742" s="56">
        <f>IFERROR(VLOOKUP(MYRANKS_H[[#This Row],[IDFANGRAPHS]],STEAMER_H[],COLUMN(STEAMER_H[HR]),FALSE),0)</f>
        <v>0</v>
      </c>
      <c r="N742" s="56">
        <f>IFERROR(VLOOKUP(MYRANKS_H[[#This Row],[IDFANGRAPHS]],STEAMER_H[],COLUMN(STEAMER_H[R]),FALSE),0)</f>
        <v>0</v>
      </c>
      <c r="O742" s="56">
        <f>IFERROR(VLOOKUP(MYRANKS_H[[#This Row],[IDFANGRAPHS]],STEAMER_H[],COLUMN(STEAMER_H[RBI]),FALSE),0)</f>
        <v>0</v>
      </c>
      <c r="P742" s="56">
        <f>IFERROR(VLOOKUP(MYRANKS_H[[#This Row],[IDFANGRAPHS]],STEAMER_H[],COLUMN(STEAMER_H[BB]),FALSE),0)</f>
        <v>0</v>
      </c>
      <c r="Q742" s="56">
        <f>IFERROR(VLOOKUP(MYRANKS_H[[#This Row],[IDFANGRAPHS]],STEAMER_H[],COLUMN(STEAMER_H[HBP]),FALSE),0)</f>
        <v>0</v>
      </c>
      <c r="R742" s="56">
        <f>IFERROR(VLOOKUP(MYRANKS_H[[#This Row],[IDFANGRAPHS]],STEAMER_H[],COLUMN(STEAMER_H[SO]),FALSE),0)</f>
        <v>0</v>
      </c>
      <c r="S742" s="56">
        <f>IFERROR(VLOOKUP(MYRANKS_H[[#This Row],[IDFANGRAPHS]],STEAMER_H[],COLUMN(STEAMER_H[SB]),FALSE),0)</f>
        <v>0</v>
      </c>
      <c r="T742" s="19">
        <f>IFERROR(MYRANKS_H[[#This Row],[H]]/MYRANKS_H[[#This Row],[AB]],0)</f>
        <v>0</v>
      </c>
      <c r="U742" s="19">
        <f>IFERROR((MYRANKS_H[[#This Row],[H]]+MYRANKS_H[[#This Row],[BB]]+MYRANKS_H[[#This Row],[HBP]])/(MYRANKS_H[[#This Row],[AB]]+MYRANKS_H[[#This Row],[BB]]+MYRANKS_H[[#This Row],[HBP]]),0)</f>
        <v>0</v>
      </c>
      <c r="V742" s="19">
        <f>IFERROR((MYRANKS_H[[#This Row],[H]]+MYRANKS_H[[#This Row],[2B]]+2*MYRANKS_H[[#This Row],[3B]]+3*MYRANKS_H[[#This Row],[HR]])/MYRANKS_H[[#This Row],[AB]],0)</f>
        <v>0</v>
      </c>
      <c r="W74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2" s="27">
        <f>VLOOKUP(MYRANKS_H[[#This Row],[POS]],REPLACEMENT_LEVEL[],3,FALSE)</f>
        <v>0</v>
      </c>
      <c r="Y742" s="27">
        <f>MYRANKS_H[[#This Row],[PROJ PTS]]-MYRANKS_H[[#This Row],[REPL LEVEL]]</f>
        <v>0</v>
      </c>
      <c r="Z742" s="27">
        <f>RANK(MYRANKS_H[[#This Row],[POINTS OVER REPL]],MYRANKS_H[POINTS OVER REPL])</f>
        <v>1</v>
      </c>
      <c r="AA742" s="29">
        <f>IF(MYRANKS_H[[#This Row],[RANK]]&lt;=TOTAL_HITTERS_DRAFTED,MYRANKS_H[[#This Row],[POINTS OVER REPL]],0)</f>
        <v>0</v>
      </c>
      <c r="AB742" s="35">
        <f>MYRANKS_H[[#This Row],[POINTS OVER REPL]]*DOLLAR_VALUE_PER_POINT+1</f>
        <v>1</v>
      </c>
      <c r="AC742" s="35"/>
      <c r="AD742" s="29">
        <f>IF(AND(MYRANKS_H[[#This Row],[RANK]]&lt;=(TOTAL_HITTERS_DRAFTED-HITTERS_BELOW_REPL_DRAFTED),MYRANKS_H[[#This Row],[$ACTUAL]]=""),MYRANKS_H[[#This Row],[POINTS OVER REPL]],0)</f>
        <v>0</v>
      </c>
      <c r="AE742" s="35">
        <f>IF(MYRANKS_H[[#This Row],[$ACTUAL]]="",MYRANKS_H[[#This Row],[POINTS OVER REPL]]*REMAINING_DOLLAR_VALUE_PER_POINT+1,0)</f>
        <v>1</v>
      </c>
    </row>
    <row r="743" spans="1:31" x14ac:dyDescent="0.25">
      <c r="A743" s="50" t="s">
        <v>14578</v>
      </c>
      <c r="B743" s="14" t="str">
        <f>VLOOKUP(MYRANKS_H[[#This Row],[PLAYERID]],PLAYERIDMAP2[],COLUMN(PLAYERIDMAP2[LASTNAME]),FALSE)</f>
        <v>Perez</v>
      </c>
      <c r="C743" s="14" t="str">
        <f>VLOOKUP(MYRANKS_H[[#This Row],[PLAYERID]],PLAYERIDMAP2[],COLUMN(PLAYERIDMAP2[FIRSTNAME]),FALSE)</f>
        <v>Juan</v>
      </c>
      <c r="D743" s="14" t="str">
        <f>MYRANKS_H[[#This Row],[FNAME]]&amp;" "&amp;MYRANKS_H[[#This Row],[LNAME]]</f>
        <v>Juan Perez</v>
      </c>
      <c r="E743" s="14" t="str">
        <f>VLOOKUP(MYRANKS_H[[#This Row],[PLAYERID]],PLAYERIDMAP2[],COLUMN(PLAYERIDMAP2[TEAM]),FALSE)</f>
        <v>SF</v>
      </c>
      <c r="F743" s="14" t="str">
        <f>VLOOKUP(MYRANKS_H[[#This Row],[PLAYERID]],PLAYERIDMAP2[],COLUMN(PLAYERIDMAP2[POS]),FALSE)</f>
        <v>OF</v>
      </c>
      <c r="G743" s="14">
        <f>IFERROR(VALUE(VLOOKUP(MYRANKS_H[[#This Row],[PLAYERID]],PLAYERIDMAP2[],COLUMN(PLAYERIDMAP2[IDFANGRAPHS]),FALSE)),VLOOKUP(MYRANKS_H[[#This Row],[PLAYERID]],PLAYERIDMAP2[],COLUMN(PLAYERIDMAP2[IDFANGRAPHS]),FALSE))</f>
        <v>2557</v>
      </c>
      <c r="H743" s="56">
        <f>IFERROR(VLOOKUP(MYRANKS_H[[#This Row],[IDFANGRAPHS]],STEAMER_H[],COLUMN(STEAMER_H[PA]),FALSE),0)</f>
        <v>0</v>
      </c>
      <c r="I743" s="56">
        <f>IFERROR(VLOOKUP(MYRANKS_H[[#This Row],[IDFANGRAPHS]],STEAMER_H[],COLUMN(STEAMER_H[AB]),FALSE),0)</f>
        <v>0</v>
      </c>
      <c r="J743" s="56">
        <f>IFERROR(VLOOKUP(MYRANKS_H[[#This Row],[IDFANGRAPHS]],STEAMER_H[],COLUMN(STEAMER_H[H]),FALSE),0)</f>
        <v>0</v>
      </c>
      <c r="K743" s="56">
        <f>IFERROR(VLOOKUP(MYRANKS_H[[#This Row],[IDFANGRAPHS]],STEAMER_H[],COLUMN(STEAMER_H[2B]),FALSE),0)</f>
        <v>0</v>
      </c>
      <c r="L743" s="56">
        <f>IFERROR(VLOOKUP(MYRANKS_H[[#This Row],[IDFANGRAPHS]],STEAMER_H[],COLUMN(STEAMER_H[3B]),FALSE),0)</f>
        <v>0</v>
      </c>
      <c r="M743" s="56">
        <f>IFERROR(VLOOKUP(MYRANKS_H[[#This Row],[IDFANGRAPHS]],STEAMER_H[],COLUMN(STEAMER_H[HR]),FALSE),0)</f>
        <v>0</v>
      </c>
      <c r="N743" s="56">
        <f>IFERROR(VLOOKUP(MYRANKS_H[[#This Row],[IDFANGRAPHS]],STEAMER_H[],COLUMN(STEAMER_H[R]),FALSE),0)</f>
        <v>0</v>
      </c>
      <c r="O743" s="56">
        <f>IFERROR(VLOOKUP(MYRANKS_H[[#This Row],[IDFANGRAPHS]],STEAMER_H[],COLUMN(STEAMER_H[RBI]),FALSE),0)</f>
        <v>0</v>
      </c>
      <c r="P743" s="56">
        <f>IFERROR(VLOOKUP(MYRANKS_H[[#This Row],[IDFANGRAPHS]],STEAMER_H[],COLUMN(STEAMER_H[BB]),FALSE),0)</f>
        <v>0</v>
      </c>
      <c r="Q743" s="56">
        <f>IFERROR(VLOOKUP(MYRANKS_H[[#This Row],[IDFANGRAPHS]],STEAMER_H[],COLUMN(STEAMER_H[HBP]),FALSE),0)</f>
        <v>0</v>
      </c>
      <c r="R743" s="56">
        <f>IFERROR(VLOOKUP(MYRANKS_H[[#This Row],[IDFANGRAPHS]],STEAMER_H[],COLUMN(STEAMER_H[SO]),FALSE),0)</f>
        <v>0</v>
      </c>
      <c r="S743" s="56">
        <f>IFERROR(VLOOKUP(MYRANKS_H[[#This Row],[IDFANGRAPHS]],STEAMER_H[],COLUMN(STEAMER_H[SB]),FALSE),0)</f>
        <v>0</v>
      </c>
      <c r="T743" s="19">
        <f>IFERROR(MYRANKS_H[[#This Row],[H]]/MYRANKS_H[[#This Row],[AB]],0)</f>
        <v>0</v>
      </c>
      <c r="U743" s="19">
        <f>IFERROR((MYRANKS_H[[#This Row],[H]]+MYRANKS_H[[#This Row],[BB]]+MYRANKS_H[[#This Row],[HBP]])/(MYRANKS_H[[#This Row],[AB]]+MYRANKS_H[[#This Row],[BB]]+MYRANKS_H[[#This Row],[HBP]]),0)</f>
        <v>0</v>
      </c>
      <c r="V743" s="19">
        <f>IFERROR((MYRANKS_H[[#This Row],[H]]+MYRANKS_H[[#This Row],[2B]]+2*MYRANKS_H[[#This Row],[3B]]+3*MYRANKS_H[[#This Row],[HR]])/MYRANKS_H[[#This Row],[AB]],0)</f>
        <v>0</v>
      </c>
      <c r="W74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3" s="27">
        <f>VLOOKUP(MYRANKS_H[[#This Row],[POS]],REPLACEMENT_LEVEL[],3,FALSE)</f>
        <v>0</v>
      </c>
      <c r="Y743" s="27">
        <f>MYRANKS_H[[#This Row],[PROJ PTS]]-MYRANKS_H[[#This Row],[REPL LEVEL]]</f>
        <v>0</v>
      </c>
      <c r="Z743" s="27">
        <f>RANK(MYRANKS_H[[#This Row],[POINTS OVER REPL]],MYRANKS_H[POINTS OVER REPL])</f>
        <v>1</v>
      </c>
      <c r="AA743" s="29">
        <f>IF(MYRANKS_H[[#This Row],[RANK]]&lt;=TOTAL_HITTERS_DRAFTED,MYRANKS_H[[#This Row],[POINTS OVER REPL]],0)</f>
        <v>0</v>
      </c>
      <c r="AB743" s="35">
        <f>MYRANKS_H[[#This Row],[POINTS OVER REPL]]*DOLLAR_VALUE_PER_POINT+1</f>
        <v>1</v>
      </c>
      <c r="AC743" s="35"/>
      <c r="AD743" s="29">
        <f>IF(AND(MYRANKS_H[[#This Row],[RANK]]&lt;=(TOTAL_HITTERS_DRAFTED-HITTERS_BELOW_REPL_DRAFTED),MYRANKS_H[[#This Row],[$ACTUAL]]=""),MYRANKS_H[[#This Row],[POINTS OVER REPL]],0)</f>
        <v>0</v>
      </c>
      <c r="AE743" s="35">
        <f>IF(MYRANKS_H[[#This Row],[$ACTUAL]]="",MYRANKS_H[[#This Row],[POINTS OVER REPL]]*REMAINING_DOLLAR_VALUE_PER_POINT+1,0)</f>
        <v>1</v>
      </c>
    </row>
    <row r="744" spans="1:31" x14ac:dyDescent="0.25">
      <c r="A744" s="65" t="s">
        <v>14605</v>
      </c>
      <c r="B744" s="14" t="str">
        <f>VLOOKUP(MYRANKS_H[[#This Row],[PLAYERID]],PLAYERIDMAP2[],COLUMN(PLAYERIDMAP2[LASTNAME]),FALSE)</f>
        <v>Petersen</v>
      </c>
      <c r="C744" s="14" t="str">
        <f>VLOOKUP(MYRANKS_H[[#This Row],[PLAYERID]],PLAYERIDMAP2[],COLUMN(PLAYERIDMAP2[FIRSTNAME]),FALSE)</f>
        <v>Bryan</v>
      </c>
      <c r="D744" s="14" t="str">
        <f>MYRANKS_H[[#This Row],[FNAME]]&amp;" "&amp;MYRANKS_H[[#This Row],[LNAME]]</f>
        <v>Bryan Petersen</v>
      </c>
      <c r="E744" s="14" t="str">
        <f>VLOOKUP(MYRANKS_H[[#This Row],[PLAYERID]],PLAYERIDMAP2[],COLUMN(PLAYERIDMAP2[TEAM]),FALSE)</f>
        <v>MIA</v>
      </c>
      <c r="F744" s="14" t="str">
        <f>VLOOKUP(MYRANKS_H[[#This Row],[PLAYERID]],PLAYERIDMAP2[],COLUMN(PLAYERIDMAP2[POS]),FALSE)</f>
        <v>OF</v>
      </c>
      <c r="G744" s="14">
        <f>IFERROR(VALUE(VLOOKUP(MYRANKS_H[[#This Row],[PLAYERID]],PLAYERIDMAP2[],COLUMN(PLAYERIDMAP2[IDFANGRAPHS]),FALSE)),VLOOKUP(MYRANKS_H[[#This Row],[PLAYERID]],PLAYERIDMAP2[],COLUMN(PLAYERIDMAP2[IDFANGRAPHS]),FALSE))</f>
        <v>2567</v>
      </c>
      <c r="H744" s="56">
        <f>IFERROR(VLOOKUP(MYRANKS_H[[#This Row],[IDFANGRAPHS]],STEAMER_H[],COLUMN(STEAMER_H[PA]),FALSE),0)</f>
        <v>0</v>
      </c>
      <c r="I744" s="56">
        <f>IFERROR(VLOOKUP(MYRANKS_H[[#This Row],[IDFANGRAPHS]],STEAMER_H[],COLUMN(STEAMER_H[AB]),FALSE),0)</f>
        <v>0</v>
      </c>
      <c r="J744" s="56">
        <f>IFERROR(VLOOKUP(MYRANKS_H[[#This Row],[IDFANGRAPHS]],STEAMER_H[],COLUMN(STEAMER_H[H]),FALSE),0)</f>
        <v>0</v>
      </c>
      <c r="K744" s="56">
        <f>IFERROR(VLOOKUP(MYRANKS_H[[#This Row],[IDFANGRAPHS]],STEAMER_H[],COLUMN(STEAMER_H[2B]),FALSE),0)</f>
        <v>0</v>
      </c>
      <c r="L744" s="56">
        <f>IFERROR(VLOOKUP(MYRANKS_H[[#This Row],[IDFANGRAPHS]],STEAMER_H[],COLUMN(STEAMER_H[3B]),FALSE),0)</f>
        <v>0</v>
      </c>
      <c r="M744" s="56">
        <f>IFERROR(VLOOKUP(MYRANKS_H[[#This Row],[IDFANGRAPHS]],STEAMER_H[],COLUMN(STEAMER_H[HR]),FALSE),0)</f>
        <v>0</v>
      </c>
      <c r="N744" s="56">
        <f>IFERROR(VLOOKUP(MYRANKS_H[[#This Row],[IDFANGRAPHS]],STEAMER_H[],COLUMN(STEAMER_H[R]),FALSE),0)</f>
        <v>0</v>
      </c>
      <c r="O744" s="56">
        <f>IFERROR(VLOOKUP(MYRANKS_H[[#This Row],[IDFANGRAPHS]],STEAMER_H[],COLUMN(STEAMER_H[RBI]),FALSE),0)</f>
        <v>0</v>
      </c>
      <c r="P744" s="56">
        <f>IFERROR(VLOOKUP(MYRANKS_H[[#This Row],[IDFANGRAPHS]],STEAMER_H[],COLUMN(STEAMER_H[BB]),FALSE),0)</f>
        <v>0</v>
      </c>
      <c r="Q744" s="56">
        <f>IFERROR(VLOOKUP(MYRANKS_H[[#This Row],[IDFANGRAPHS]],STEAMER_H[],COLUMN(STEAMER_H[HBP]),FALSE),0)</f>
        <v>0</v>
      </c>
      <c r="R744" s="56">
        <f>IFERROR(VLOOKUP(MYRANKS_H[[#This Row],[IDFANGRAPHS]],STEAMER_H[],COLUMN(STEAMER_H[SO]),FALSE),0)</f>
        <v>0</v>
      </c>
      <c r="S744" s="56">
        <f>IFERROR(VLOOKUP(MYRANKS_H[[#This Row],[IDFANGRAPHS]],STEAMER_H[],COLUMN(STEAMER_H[SB]),FALSE),0)</f>
        <v>0</v>
      </c>
      <c r="T744" s="19">
        <f>IFERROR(MYRANKS_H[[#This Row],[H]]/MYRANKS_H[[#This Row],[AB]],0)</f>
        <v>0</v>
      </c>
      <c r="U744" s="19">
        <f>IFERROR((MYRANKS_H[[#This Row],[H]]+MYRANKS_H[[#This Row],[BB]]+MYRANKS_H[[#This Row],[HBP]])/(MYRANKS_H[[#This Row],[AB]]+MYRANKS_H[[#This Row],[BB]]+MYRANKS_H[[#This Row],[HBP]]),0)</f>
        <v>0</v>
      </c>
      <c r="V744" s="19">
        <f>IFERROR((MYRANKS_H[[#This Row],[H]]+MYRANKS_H[[#This Row],[2B]]+2*MYRANKS_H[[#This Row],[3B]]+3*MYRANKS_H[[#This Row],[HR]])/MYRANKS_H[[#This Row],[AB]],0)</f>
        <v>0</v>
      </c>
      <c r="W74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4" s="27">
        <f>VLOOKUP(MYRANKS_H[[#This Row],[POS]],REPLACEMENT_LEVEL[],3,FALSE)</f>
        <v>0</v>
      </c>
      <c r="Y744" s="27">
        <f>MYRANKS_H[[#This Row],[PROJ PTS]]-MYRANKS_H[[#This Row],[REPL LEVEL]]</f>
        <v>0</v>
      </c>
      <c r="Z744" s="27">
        <f>RANK(MYRANKS_H[[#This Row],[POINTS OVER REPL]],MYRANKS_H[POINTS OVER REPL])</f>
        <v>1</v>
      </c>
      <c r="AA744" s="29">
        <f>IF(MYRANKS_H[[#This Row],[RANK]]&lt;=TOTAL_HITTERS_DRAFTED,MYRANKS_H[[#This Row],[POINTS OVER REPL]],0)</f>
        <v>0</v>
      </c>
      <c r="AB744" s="35">
        <f>MYRANKS_H[[#This Row],[POINTS OVER REPL]]*DOLLAR_VALUE_PER_POINT+1</f>
        <v>1</v>
      </c>
      <c r="AC744" s="35"/>
      <c r="AD744" s="29">
        <f>IF(AND(MYRANKS_H[[#This Row],[RANK]]&lt;=(TOTAL_HITTERS_DRAFTED-HITTERS_BELOW_REPL_DRAFTED),MYRANKS_H[[#This Row],[$ACTUAL]]=""),MYRANKS_H[[#This Row],[POINTS OVER REPL]],0)</f>
        <v>0</v>
      </c>
      <c r="AE744" s="35">
        <f>IF(MYRANKS_H[[#This Row],[$ACTUAL]]="",MYRANKS_H[[#This Row],[POINTS OVER REPL]]*REMAINING_DOLLAR_VALUE_PER_POINT+1,0)</f>
        <v>1</v>
      </c>
    </row>
    <row r="745" spans="1:31" x14ac:dyDescent="0.25">
      <c r="A745" s="50" t="s">
        <v>17654</v>
      </c>
      <c r="B745" s="14" t="str">
        <f>VLOOKUP(MYRANKS_H[[#This Row],[PLAYERID]],PLAYERIDMAP2[],COLUMN(PLAYERIDMAP2[LASTNAME]),FALSE)</f>
        <v>Pham</v>
      </c>
      <c r="C745" s="14" t="str">
        <f>VLOOKUP(MYRANKS_H[[#This Row],[PLAYERID]],PLAYERIDMAP2[],COLUMN(PLAYERIDMAP2[FIRSTNAME]),FALSE)</f>
        <v>Tommy</v>
      </c>
      <c r="D745" s="14" t="str">
        <f>MYRANKS_H[[#This Row],[FNAME]]&amp;" "&amp;MYRANKS_H[[#This Row],[LNAME]]</f>
        <v>Tommy Pham</v>
      </c>
      <c r="E745" s="14" t="str">
        <f>VLOOKUP(MYRANKS_H[[#This Row],[PLAYERID]],PLAYERIDMAP2[],COLUMN(PLAYERIDMAP2[TEAM]),FALSE)</f>
        <v>STL</v>
      </c>
      <c r="F745" s="14" t="str">
        <f>VLOOKUP(MYRANKS_H[[#This Row],[PLAYERID]],PLAYERIDMAP2[],COLUMN(PLAYERIDMAP2[POS]),FALSE)</f>
        <v>OF</v>
      </c>
      <c r="G745" s="14">
        <f>IFERROR(VALUE(VLOOKUP(MYRANKS_H[[#This Row],[PLAYERID]],PLAYERIDMAP2[],COLUMN(PLAYERIDMAP2[IDFANGRAPHS]),FALSE)),VLOOKUP(MYRANKS_H[[#This Row],[PLAYERID]],PLAYERIDMAP2[],COLUMN(PLAYERIDMAP2[IDFANGRAPHS]),FALSE))</f>
        <v>2967</v>
      </c>
      <c r="H745" s="56">
        <f>IFERROR(VLOOKUP(MYRANKS_H[[#This Row],[IDFANGRAPHS]],STEAMER_H[],COLUMN(STEAMER_H[PA]),FALSE),0)</f>
        <v>267</v>
      </c>
      <c r="I745" s="56">
        <f>IFERROR(VLOOKUP(MYRANKS_H[[#This Row],[IDFANGRAPHS]],STEAMER_H[],COLUMN(STEAMER_H[AB]),FALSE),0)</f>
        <v>240</v>
      </c>
      <c r="J745" s="56">
        <f>IFERROR(VLOOKUP(MYRANKS_H[[#This Row],[IDFANGRAPHS]],STEAMER_H[],COLUMN(STEAMER_H[H]),FALSE),0)</f>
        <v>64</v>
      </c>
      <c r="K745" s="56">
        <f>IFERROR(VLOOKUP(MYRANKS_H[[#This Row],[IDFANGRAPHS]],STEAMER_H[],COLUMN(STEAMER_H[2B]),FALSE),0)</f>
        <v>12</v>
      </c>
      <c r="L745" s="56">
        <f>IFERROR(VLOOKUP(MYRANKS_H[[#This Row],[IDFANGRAPHS]],STEAMER_H[],COLUMN(STEAMER_H[3B]),FALSE),0)</f>
        <v>3</v>
      </c>
      <c r="M745" s="56">
        <f>IFERROR(VLOOKUP(MYRANKS_H[[#This Row],[IDFANGRAPHS]],STEAMER_H[],COLUMN(STEAMER_H[HR]),FALSE),0)</f>
        <v>5</v>
      </c>
      <c r="N745" s="56">
        <f>IFERROR(VLOOKUP(MYRANKS_H[[#This Row],[IDFANGRAPHS]],STEAMER_H[],COLUMN(STEAMER_H[R]),FALSE),0)</f>
        <v>30</v>
      </c>
      <c r="O745" s="56">
        <f>IFERROR(VLOOKUP(MYRANKS_H[[#This Row],[IDFANGRAPHS]],STEAMER_H[],COLUMN(STEAMER_H[RBI]),FALSE),0)</f>
        <v>26</v>
      </c>
      <c r="P745" s="56">
        <f>IFERROR(VLOOKUP(MYRANKS_H[[#This Row],[IDFANGRAPHS]],STEAMER_H[],COLUMN(STEAMER_H[BB]),FALSE),0)</f>
        <v>22</v>
      </c>
      <c r="Q745" s="56">
        <f>IFERROR(VLOOKUP(MYRANKS_H[[#This Row],[IDFANGRAPHS]],STEAMER_H[],COLUMN(STEAMER_H[HBP]),FALSE),0)</f>
        <v>2</v>
      </c>
      <c r="R745" s="56">
        <f>IFERROR(VLOOKUP(MYRANKS_H[[#This Row],[IDFANGRAPHS]],STEAMER_H[],COLUMN(STEAMER_H[SO]),FALSE),0)</f>
        <v>60</v>
      </c>
      <c r="S745" s="56">
        <f>IFERROR(VLOOKUP(MYRANKS_H[[#This Row],[IDFANGRAPHS]],STEAMER_H[],COLUMN(STEAMER_H[SB]),FALSE),0)</f>
        <v>5</v>
      </c>
      <c r="T745" s="19">
        <f>IFERROR(MYRANKS_H[[#This Row],[H]]/MYRANKS_H[[#This Row],[AB]],0)</f>
        <v>0.26666666666666666</v>
      </c>
      <c r="U745" s="19">
        <f>IFERROR((MYRANKS_H[[#This Row],[H]]+MYRANKS_H[[#This Row],[BB]]+MYRANKS_H[[#This Row],[HBP]])/(MYRANKS_H[[#This Row],[AB]]+MYRANKS_H[[#This Row],[BB]]+MYRANKS_H[[#This Row],[HBP]]),0)</f>
        <v>0.33333333333333331</v>
      </c>
      <c r="V745" s="19">
        <f>IFERROR((MYRANKS_H[[#This Row],[H]]+MYRANKS_H[[#This Row],[2B]]+2*MYRANKS_H[[#This Row],[3B]]+3*MYRANKS_H[[#This Row],[HR]])/MYRANKS_H[[#This Row],[AB]],0)</f>
        <v>0.40416666666666667</v>
      </c>
      <c r="W74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5" s="27">
        <f>VLOOKUP(MYRANKS_H[[#This Row],[POS]],REPLACEMENT_LEVEL[],3,FALSE)</f>
        <v>0</v>
      </c>
      <c r="Y745" s="27">
        <f>MYRANKS_H[[#This Row],[PROJ PTS]]-MYRANKS_H[[#This Row],[REPL LEVEL]]</f>
        <v>0</v>
      </c>
      <c r="Z745" s="27">
        <f>RANK(MYRANKS_H[[#This Row],[POINTS OVER REPL]],MYRANKS_H[POINTS OVER REPL])</f>
        <v>1</v>
      </c>
      <c r="AA745" s="29">
        <f>IF(MYRANKS_H[[#This Row],[RANK]]&lt;=TOTAL_HITTERS_DRAFTED,MYRANKS_H[[#This Row],[POINTS OVER REPL]],0)</f>
        <v>0</v>
      </c>
      <c r="AB745" s="35">
        <f>MYRANKS_H[[#This Row],[POINTS OVER REPL]]*DOLLAR_VALUE_PER_POINT+1</f>
        <v>1</v>
      </c>
      <c r="AC745" s="35"/>
      <c r="AD745" s="29">
        <f>IF(AND(MYRANKS_H[[#This Row],[RANK]]&lt;=(TOTAL_HITTERS_DRAFTED-HITTERS_BELOW_REPL_DRAFTED),MYRANKS_H[[#This Row],[$ACTUAL]]=""),MYRANKS_H[[#This Row],[POINTS OVER REPL]],0)</f>
        <v>0</v>
      </c>
      <c r="AE745" s="35">
        <f>IF(MYRANKS_H[[#This Row],[$ACTUAL]]="",MYRANKS_H[[#This Row],[POINTS OVER REPL]]*REMAINING_DOLLAR_VALUE_PER_POINT+1,0)</f>
        <v>1</v>
      </c>
    </row>
    <row r="746" spans="1:31" x14ac:dyDescent="0.25">
      <c r="A746" s="65" t="s">
        <v>14624</v>
      </c>
      <c r="B746" s="14" t="str">
        <f>VLOOKUP(MYRANKS_H[[#This Row],[PLAYERID]],PLAYERIDMAP2[],COLUMN(PLAYERIDMAP2[LASTNAME]),FALSE)</f>
        <v>Phelps</v>
      </c>
      <c r="C746" s="14" t="str">
        <f>VLOOKUP(MYRANKS_H[[#This Row],[PLAYERID]],PLAYERIDMAP2[],COLUMN(PLAYERIDMAP2[FIRSTNAME]),FALSE)</f>
        <v>Cord</v>
      </c>
      <c r="D746" s="14" t="str">
        <f>MYRANKS_H[[#This Row],[FNAME]]&amp;" "&amp;MYRANKS_H[[#This Row],[LNAME]]</f>
        <v>Cord Phelps</v>
      </c>
      <c r="E746" s="14" t="str">
        <f>VLOOKUP(MYRANKS_H[[#This Row],[PLAYERID]],PLAYERIDMAP2[],COLUMN(PLAYERIDMAP2[TEAM]),FALSE)</f>
        <v>BAL</v>
      </c>
      <c r="F746" s="14" t="str">
        <f>VLOOKUP(MYRANKS_H[[#This Row],[PLAYERID]],PLAYERIDMAP2[],COLUMN(PLAYERIDMAP2[POS]),FALSE)</f>
        <v>2B</v>
      </c>
      <c r="G746" s="14">
        <f>IFERROR(VALUE(VLOOKUP(MYRANKS_H[[#This Row],[PLAYERID]],PLAYERIDMAP2[],COLUMN(PLAYERIDMAP2[IDFANGRAPHS]),FALSE)),VLOOKUP(MYRANKS_H[[#This Row],[PLAYERID]],PLAYERIDMAP2[],COLUMN(PLAYERIDMAP2[IDFANGRAPHS]),FALSE))</f>
        <v>8631</v>
      </c>
      <c r="H746" s="56">
        <f>IFERROR(VLOOKUP(MYRANKS_H[[#This Row],[IDFANGRAPHS]],STEAMER_H[],COLUMN(STEAMER_H[PA]),FALSE),0)</f>
        <v>1</v>
      </c>
      <c r="I746" s="56">
        <f>IFERROR(VLOOKUP(MYRANKS_H[[#This Row],[IDFANGRAPHS]],STEAMER_H[],COLUMN(STEAMER_H[AB]),FALSE),0)</f>
        <v>1</v>
      </c>
      <c r="J746" s="56">
        <f>IFERROR(VLOOKUP(MYRANKS_H[[#This Row],[IDFANGRAPHS]],STEAMER_H[],COLUMN(STEAMER_H[H]),FALSE),0)</f>
        <v>0</v>
      </c>
      <c r="K746" s="56">
        <f>IFERROR(VLOOKUP(MYRANKS_H[[#This Row],[IDFANGRAPHS]],STEAMER_H[],COLUMN(STEAMER_H[2B]),FALSE),0)</f>
        <v>0</v>
      </c>
      <c r="L746" s="56">
        <f>IFERROR(VLOOKUP(MYRANKS_H[[#This Row],[IDFANGRAPHS]],STEAMER_H[],COLUMN(STEAMER_H[3B]),FALSE),0)</f>
        <v>0</v>
      </c>
      <c r="M746" s="56">
        <f>IFERROR(VLOOKUP(MYRANKS_H[[#This Row],[IDFANGRAPHS]],STEAMER_H[],COLUMN(STEAMER_H[HR]),FALSE),0)</f>
        <v>0</v>
      </c>
      <c r="N746" s="56">
        <f>IFERROR(VLOOKUP(MYRANKS_H[[#This Row],[IDFANGRAPHS]],STEAMER_H[],COLUMN(STEAMER_H[R]),FALSE),0)</f>
        <v>0</v>
      </c>
      <c r="O746" s="56">
        <f>IFERROR(VLOOKUP(MYRANKS_H[[#This Row],[IDFANGRAPHS]],STEAMER_H[],COLUMN(STEAMER_H[RBI]),FALSE),0)</f>
        <v>0</v>
      </c>
      <c r="P746" s="56">
        <f>IFERROR(VLOOKUP(MYRANKS_H[[#This Row],[IDFANGRAPHS]],STEAMER_H[],COLUMN(STEAMER_H[BB]),FALSE),0)</f>
        <v>0</v>
      </c>
      <c r="Q746" s="56">
        <f>IFERROR(VLOOKUP(MYRANKS_H[[#This Row],[IDFANGRAPHS]],STEAMER_H[],COLUMN(STEAMER_H[HBP]),FALSE),0)</f>
        <v>0</v>
      </c>
      <c r="R746" s="56">
        <f>IFERROR(VLOOKUP(MYRANKS_H[[#This Row],[IDFANGRAPHS]],STEAMER_H[],COLUMN(STEAMER_H[SO]),FALSE),0)</f>
        <v>0</v>
      </c>
      <c r="S746" s="56">
        <f>IFERROR(VLOOKUP(MYRANKS_H[[#This Row],[IDFANGRAPHS]],STEAMER_H[],COLUMN(STEAMER_H[SB]),FALSE),0)</f>
        <v>0</v>
      </c>
      <c r="T746" s="19">
        <f>IFERROR(MYRANKS_H[[#This Row],[H]]/MYRANKS_H[[#This Row],[AB]],0)</f>
        <v>0</v>
      </c>
      <c r="U746" s="19">
        <f>IFERROR((MYRANKS_H[[#This Row],[H]]+MYRANKS_H[[#This Row],[BB]]+MYRANKS_H[[#This Row],[HBP]])/(MYRANKS_H[[#This Row],[AB]]+MYRANKS_H[[#This Row],[BB]]+MYRANKS_H[[#This Row],[HBP]]),0)</f>
        <v>0</v>
      </c>
      <c r="V746" s="19">
        <f>IFERROR((MYRANKS_H[[#This Row],[H]]+MYRANKS_H[[#This Row],[2B]]+2*MYRANKS_H[[#This Row],[3B]]+3*MYRANKS_H[[#This Row],[HR]])/MYRANKS_H[[#This Row],[AB]],0)</f>
        <v>0</v>
      </c>
      <c r="W74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6" s="27">
        <f>VLOOKUP(MYRANKS_H[[#This Row],[POS]],REPLACEMENT_LEVEL[],3,FALSE)</f>
        <v>0</v>
      </c>
      <c r="Y746" s="27">
        <f>MYRANKS_H[[#This Row],[PROJ PTS]]-MYRANKS_H[[#This Row],[REPL LEVEL]]</f>
        <v>0</v>
      </c>
      <c r="Z746" s="27">
        <f>RANK(MYRANKS_H[[#This Row],[POINTS OVER REPL]],MYRANKS_H[POINTS OVER REPL])</f>
        <v>1</v>
      </c>
      <c r="AA746" s="29">
        <f>IF(MYRANKS_H[[#This Row],[RANK]]&lt;=TOTAL_HITTERS_DRAFTED,MYRANKS_H[[#This Row],[POINTS OVER REPL]],0)</f>
        <v>0</v>
      </c>
      <c r="AB746" s="35">
        <f>MYRANKS_H[[#This Row],[POINTS OVER REPL]]*DOLLAR_VALUE_PER_POINT+1</f>
        <v>1</v>
      </c>
      <c r="AC746" s="35"/>
      <c r="AD746" s="29">
        <f>IF(AND(MYRANKS_H[[#This Row],[RANK]]&lt;=(TOTAL_HITTERS_DRAFTED-HITTERS_BELOW_REPL_DRAFTED),MYRANKS_H[[#This Row],[$ACTUAL]]=""),MYRANKS_H[[#This Row],[POINTS OVER REPL]],0)</f>
        <v>0</v>
      </c>
      <c r="AE746" s="35">
        <f>IF(MYRANKS_H[[#This Row],[$ACTUAL]]="",MYRANKS_H[[#This Row],[POINTS OVER REPL]]*REMAINING_DOLLAR_VALUE_PER_POINT+1,0)</f>
        <v>1</v>
      </c>
    </row>
    <row r="747" spans="1:31" x14ac:dyDescent="0.25">
      <c r="A747" s="50" t="s">
        <v>14636</v>
      </c>
      <c r="B747" s="14" t="str">
        <f>VLOOKUP(MYRANKS_H[[#This Row],[PLAYERID]],PLAYERIDMAP2[],COLUMN(PLAYERIDMAP2[LASTNAME]),FALSE)</f>
        <v>Phipps</v>
      </c>
      <c r="C747" s="14" t="str">
        <f>VLOOKUP(MYRANKS_H[[#This Row],[PLAYERID]],PLAYERIDMAP2[],COLUMN(PLAYERIDMAP2[FIRSTNAME]),FALSE)</f>
        <v>Denis</v>
      </c>
      <c r="D747" s="14" t="str">
        <f>MYRANKS_H[[#This Row],[FNAME]]&amp;" "&amp;MYRANKS_H[[#This Row],[LNAME]]</f>
        <v>Denis Phipps</v>
      </c>
      <c r="E747" s="14" t="str">
        <f>VLOOKUP(MYRANKS_H[[#This Row],[PLAYERID]],PLAYERIDMAP2[],COLUMN(PLAYERIDMAP2[TEAM]),FALSE)</f>
        <v>CIN</v>
      </c>
      <c r="F747" s="14" t="str">
        <f>VLOOKUP(MYRANKS_H[[#This Row],[PLAYERID]],PLAYERIDMAP2[],COLUMN(PLAYERIDMAP2[POS]),FALSE)</f>
        <v>OF</v>
      </c>
      <c r="G747" s="14">
        <f>IFERROR(VALUE(VLOOKUP(MYRANKS_H[[#This Row],[PLAYERID]],PLAYERIDMAP2[],COLUMN(PLAYERIDMAP2[IDFANGRAPHS]),FALSE)),VLOOKUP(MYRANKS_H[[#This Row],[PLAYERID]],PLAYERIDMAP2[],COLUMN(PLAYERIDMAP2[IDFANGRAPHS]),FALSE))</f>
        <v>6968</v>
      </c>
      <c r="H747" s="56">
        <f>IFERROR(VLOOKUP(MYRANKS_H[[#This Row],[IDFANGRAPHS]],STEAMER_H[],COLUMN(STEAMER_H[PA]),FALSE),0)</f>
        <v>0</v>
      </c>
      <c r="I747" s="56">
        <f>IFERROR(VLOOKUP(MYRANKS_H[[#This Row],[IDFANGRAPHS]],STEAMER_H[],COLUMN(STEAMER_H[AB]),FALSE),0)</f>
        <v>0</v>
      </c>
      <c r="J747" s="56">
        <f>IFERROR(VLOOKUP(MYRANKS_H[[#This Row],[IDFANGRAPHS]],STEAMER_H[],COLUMN(STEAMER_H[H]),FALSE),0)</f>
        <v>0</v>
      </c>
      <c r="K747" s="56">
        <f>IFERROR(VLOOKUP(MYRANKS_H[[#This Row],[IDFANGRAPHS]],STEAMER_H[],COLUMN(STEAMER_H[2B]),FALSE),0)</f>
        <v>0</v>
      </c>
      <c r="L747" s="56">
        <f>IFERROR(VLOOKUP(MYRANKS_H[[#This Row],[IDFANGRAPHS]],STEAMER_H[],COLUMN(STEAMER_H[3B]),FALSE),0)</f>
        <v>0</v>
      </c>
      <c r="M747" s="56">
        <f>IFERROR(VLOOKUP(MYRANKS_H[[#This Row],[IDFANGRAPHS]],STEAMER_H[],COLUMN(STEAMER_H[HR]),FALSE),0)</f>
        <v>0</v>
      </c>
      <c r="N747" s="56">
        <f>IFERROR(VLOOKUP(MYRANKS_H[[#This Row],[IDFANGRAPHS]],STEAMER_H[],COLUMN(STEAMER_H[R]),FALSE),0)</f>
        <v>0</v>
      </c>
      <c r="O747" s="56">
        <f>IFERROR(VLOOKUP(MYRANKS_H[[#This Row],[IDFANGRAPHS]],STEAMER_H[],COLUMN(STEAMER_H[RBI]),FALSE),0)</f>
        <v>0</v>
      </c>
      <c r="P747" s="56">
        <f>IFERROR(VLOOKUP(MYRANKS_H[[#This Row],[IDFANGRAPHS]],STEAMER_H[],COLUMN(STEAMER_H[BB]),FALSE),0)</f>
        <v>0</v>
      </c>
      <c r="Q747" s="56">
        <f>IFERROR(VLOOKUP(MYRANKS_H[[#This Row],[IDFANGRAPHS]],STEAMER_H[],COLUMN(STEAMER_H[HBP]),FALSE),0)</f>
        <v>0</v>
      </c>
      <c r="R747" s="56">
        <f>IFERROR(VLOOKUP(MYRANKS_H[[#This Row],[IDFANGRAPHS]],STEAMER_H[],COLUMN(STEAMER_H[SO]),FALSE),0)</f>
        <v>0</v>
      </c>
      <c r="S747" s="56">
        <f>IFERROR(VLOOKUP(MYRANKS_H[[#This Row],[IDFANGRAPHS]],STEAMER_H[],COLUMN(STEAMER_H[SB]),FALSE),0)</f>
        <v>0</v>
      </c>
      <c r="T747" s="19">
        <f>IFERROR(MYRANKS_H[[#This Row],[H]]/MYRANKS_H[[#This Row],[AB]],0)</f>
        <v>0</v>
      </c>
      <c r="U747" s="19">
        <f>IFERROR((MYRANKS_H[[#This Row],[H]]+MYRANKS_H[[#This Row],[BB]]+MYRANKS_H[[#This Row],[HBP]])/(MYRANKS_H[[#This Row],[AB]]+MYRANKS_H[[#This Row],[BB]]+MYRANKS_H[[#This Row],[HBP]]),0)</f>
        <v>0</v>
      </c>
      <c r="V747" s="19">
        <f>IFERROR((MYRANKS_H[[#This Row],[H]]+MYRANKS_H[[#This Row],[2B]]+2*MYRANKS_H[[#This Row],[3B]]+3*MYRANKS_H[[#This Row],[HR]])/MYRANKS_H[[#This Row],[AB]],0)</f>
        <v>0</v>
      </c>
      <c r="W74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7" s="27">
        <f>VLOOKUP(MYRANKS_H[[#This Row],[POS]],REPLACEMENT_LEVEL[],3,FALSE)</f>
        <v>0</v>
      </c>
      <c r="Y747" s="27">
        <f>MYRANKS_H[[#This Row],[PROJ PTS]]-MYRANKS_H[[#This Row],[REPL LEVEL]]</f>
        <v>0</v>
      </c>
      <c r="Z747" s="27">
        <f>RANK(MYRANKS_H[[#This Row],[POINTS OVER REPL]],MYRANKS_H[POINTS OVER REPL])</f>
        <v>1</v>
      </c>
      <c r="AA747" s="29">
        <f>IF(MYRANKS_H[[#This Row],[RANK]]&lt;=TOTAL_HITTERS_DRAFTED,MYRANKS_H[[#This Row],[POINTS OVER REPL]],0)</f>
        <v>0</v>
      </c>
      <c r="AB747" s="35">
        <f>MYRANKS_H[[#This Row],[POINTS OVER REPL]]*DOLLAR_VALUE_PER_POINT+1</f>
        <v>1</v>
      </c>
      <c r="AC747" s="35"/>
      <c r="AD747" s="29">
        <f>IF(AND(MYRANKS_H[[#This Row],[RANK]]&lt;=(TOTAL_HITTERS_DRAFTED-HITTERS_BELOW_REPL_DRAFTED),MYRANKS_H[[#This Row],[$ACTUAL]]=""),MYRANKS_H[[#This Row],[POINTS OVER REPL]],0)</f>
        <v>0</v>
      </c>
      <c r="AE747" s="35">
        <f>IF(MYRANKS_H[[#This Row],[$ACTUAL]]="",MYRANKS_H[[#This Row],[POINTS OVER REPL]]*REMAINING_DOLLAR_VALUE_PER_POINT+1,0)</f>
        <v>1</v>
      </c>
    </row>
    <row r="748" spans="1:31" x14ac:dyDescent="0.25">
      <c r="A748" s="50" t="s">
        <v>14639</v>
      </c>
      <c r="B748" s="14" t="str">
        <f>VLOOKUP(MYRANKS_H[[#This Row],[PLAYERID]],PLAYERIDMAP2[],COLUMN(PLAYERIDMAP2[LASTNAME]),FALSE)</f>
        <v>Pie</v>
      </c>
      <c r="C748" s="14" t="str">
        <f>VLOOKUP(MYRANKS_H[[#This Row],[PLAYERID]],PLAYERIDMAP2[],COLUMN(PLAYERIDMAP2[FIRSTNAME]),FALSE)</f>
        <v>Felix</v>
      </c>
      <c r="D748" s="14" t="str">
        <f>MYRANKS_H[[#This Row],[FNAME]]&amp;" "&amp;MYRANKS_H[[#This Row],[LNAME]]</f>
        <v>Felix Pie</v>
      </c>
      <c r="E748" s="14" t="str">
        <f>VLOOKUP(MYRANKS_H[[#This Row],[PLAYERID]],PLAYERIDMAP2[],COLUMN(PLAYERIDMAP2[TEAM]),FALSE)</f>
        <v>BAL</v>
      </c>
      <c r="F748" s="14" t="str">
        <f>VLOOKUP(MYRANKS_H[[#This Row],[PLAYERID]],PLAYERIDMAP2[],COLUMN(PLAYERIDMAP2[POS]),FALSE)</f>
        <v>OF</v>
      </c>
      <c r="G748" s="14">
        <f>IFERROR(VALUE(VLOOKUP(MYRANKS_H[[#This Row],[PLAYERID]],PLAYERIDMAP2[],COLUMN(PLAYERIDMAP2[IDFANGRAPHS]),FALSE)),VLOOKUP(MYRANKS_H[[#This Row],[PLAYERID]],PLAYERIDMAP2[],COLUMN(PLAYERIDMAP2[IDFANGRAPHS]),FALSE))</f>
        <v>3751</v>
      </c>
      <c r="H748" s="56">
        <f>IFERROR(VLOOKUP(MYRANKS_H[[#This Row],[IDFANGRAPHS]],STEAMER_H[],COLUMN(STEAMER_H[PA]),FALSE),0)</f>
        <v>0</v>
      </c>
      <c r="I748" s="56">
        <f>IFERROR(VLOOKUP(MYRANKS_H[[#This Row],[IDFANGRAPHS]],STEAMER_H[],COLUMN(STEAMER_H[AB]),FALSE),0)</f>
        <v>0</v>
      </c>
      <c r="J748" s="56">
        <f>IFERROR(VLOOKUP(MYRANKS_H[[#This Row],[IDFANGRAPHS]],STEAMER_H[],COLUMN(STEAMER_H[H]),FALSE),0)</f>
        <v>0</v>
      </c>
      <c r="K748" s="56">
        <f>IFERROR(VLOOKUP(MYRANKS_H[[#This Row],[IDFANGRAPHS]],STEAMER_H[],COLUMN(STEAMER_H[2B]),FALSE),0)</f>
        <v>0</v>
      </c>
      <c r="L748" s="56">
        <f>IFERROR(VLOOKUP(MYRANKS_H[[#This Row],[IDFANGRAPHS]],STEAMER_H[],COLUMN(STEAMER_H[3B]),FALSE),0)</f>
        <v>0</v>
      </c>
      <c r="M748" s="56">
        <f>IFERROR(VLOOKUP(MYRANKS_H[[#This Row],[IDFANGRAPHS]],STEAMER_H[],COLUMN(STEAMER_H[HR]),FALSE),0)</f>
        <v>0</v>
      </c>
      <c r="N748" s="56">
        <f>IFERROR(VLOOKUP(MYRANKS_H[[#This Row],[IDFANGRAPHS]],STEAMER_H[],COLUMN(STEAMER_H[R]),FALSE),0)</f>
        <v>0</v>
      </c>
      <c r="O748" s="56">
        <f>IFERROR(VLOOKUP(MYRANKS_H[[#This Row],[IDFANGRAPHS]],STEAMER_H[],COLUMN(STEAMER_H[RBI]),FALSE),0)</f>
        <v>0</v>
      </c>
      <c r="P748" s="56">
        <f>IFERROR(VLOOKUP(MYRANKS_H[[#This Row],[IDFANGRAPHS]],STEAMER_H[],COLUMN(STEAMER_H[BB]),FALSE),0)</f>
        <v>0</v>
      </c>
      <c r="Q748" s="56">
        <f>IFERROR(VLOOKUP(MYRANKS_H[[#This Row],[IDFANGRAPHS]],STEAMER_H[],COLUMN(STEAMER_H[HBP]),FALSE),0)</f>
        <v>0</v>
      </c>
      <c r="R748" s="56">
        <f>IFERROR(VLOOKUP(MYRANKS_H[[#This Row],[IDFANGRAPHS]],STEAMER_H[],COLUMN(STEAMER_H[SO]),FALSE),0)</f>
        <v>0</v>
      </c>
      <c r="S748" s="56">
        <f>IFERROR(VLOOKUP(MYRANKS_H[[#This Row],[IDFANGRAPHS]],STEAMER_H[],COLUMN(STEAMER_H[SB]),FALSE),0)</f>
        <v>0</v>
      </c>
      <c r="T748" s="19">
        <f>IFERROR(MYRANKS_H[[#This Row],[H]]/MYRANKS_H[[#This Row],[AB]],0)</f>
        <v>0</v>
      </c>
      <c r="U748" s="19">
        <f>IFERROR((MYRANKS_H[[#This Row],[H]]+MYRANKS_H[[#This Row],[BB]]+MYRANKS_H[[#This Row],[HBP]])/(MYRANKS_H[[#This Row],[AB]]+MYRANKS_H[[#This Row],[BB]]+MYRANKS_H[[#This Row],[HBP]]),0)</f>
        <v>0</v>
      </c>
      <c r="V748" s="19">
        <f>IFERROR((MYRANKS_H[[#This Row],[H]]+MYRANKS_H[[#This Row],[2B]]+2*MYRANKS_H[[#This Row],[3B]]+3*MYRANKS_H[[#This Row],[HR]])/MYRANKS_H[[#This Row],[AB]],0)</f>
        <v>0</v>
      </c>
      <c r="W74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8" s="27">
        <f>VLOOKUP(MYRANKS_H[[#This Row],[POS]],REPLACEMENT_LEVEL[],3,FALSE)</f>
        <v>0</v>
      </c>
      <c r="Y748" s="27">
        <f>MYRANKS_H[[#This Row],[PROJ PTS]]-MYRANKS_H[[#This Row],[REPL LEVEL]]</f>
        <v>0</v>
      </c>
      <c r="Z748" s="27">
        <f>RANK(MYRANKS_H[[#This Row],[POINTS OVER REPL]],MYRANKS_H[POINTS OVER REPL])</f>
        <v>1</v>
      </c>
      <c r="AA748" s="29">
        <f>IF(MYRANKS_H[[#This Row],[RANK]]&lt;=TOTAL_HITTERS_DRAFTED,MYRANKS_H[[#This Row],[POINTS OVER REPL]],0)</f>
        <v>0</v>
      </c>
      <c r="AB748" s="35">
        <f>MYRANKS_H[[#This Row],[POINTS OVER REPL]]*DOLLAR_VALUE_PER_POINT+1</f>
        <v>1</v>
      </c>
      <c r="AC748" s="35"/>
      <c r="AD748" s="29">
        <f>IF(AND(MYRANKS_H[[#This Row],[RANK]]&lt;=(TOTAL_HITTERS_DRAFTED-HITTERS_BELOW_REPL_DRAFTED),MYRANKS_H[[#This Row],[$ACTUAL]]=""),MYRANKS_H[[#This Row],[POINTS OVER REPL]],0)</f>
        <v>0</v>
      </c>
      <c r="AE748" s="35">
        <f>IF(MYRANKS_H[[#This Row],[$ACTUAL]]="",MYRANKS_H[[#This Row],[POINTS OVER REPL]]*REMAINING_DOLLAR_VALUE_PER_POINT+1,0)</f>
        <v>1</v>
      </c>
    </row>
    <row r="749" spans="1:31" x14ac:dyDescent="0.25">
      <c r="A749" s="50" t="s">
        <v>14642</v>
      </c>
      <c r="B749" s="14" t="str">
        <f>VLOOKUP(MYRANKS_H[[#This Row],[PLAYERID]],PLAYERIDMAP2[],COLUMN(PLAYERIDMAP2[LASTNAME]),FALSE)</f>
        <v>Pierre</v>
      </c>
      <c r="C749" s="14" t="str">
        <f>VLOOKUP(MYRANKS_H[[#This Row],[PLAYERID]],PLAYERIDMAP2[],COLUMN(PLAYERIDMAP2[FIRSTNAME]),FALSE)</f>
        <v>Juan</v>
      </c>
      <c r="D749" s="14" t="str">
        <f>MYRANKS_H[[#This Row],[FNAME]]&amp;" "&amp;MYRANKS_H[[#This Row],[LNAME]]</f>
        <v>Juan Pierre</v>
      </c>
      <c r="E749" s="14" t="str">
        <f>VLOOKUP(MYRANKS_H[[#This Row],[PLAYERID]],PLAYERIDMAP2[],COLUMN(PLAYERIDMAP2[TEAM]),FALSE)</f>
        <v>N/A</v>
      </c>
      <c r="F749" s="14" t="str">
        <f>VLOOKUP(MYRANKS_H[[#This Row],[PLAYERID]],PLAYERIDMAP2[],COLUMN(PLAYERIDMAP2[POS]),FALSE)</f>
        <v>OF</v>
      </c>
      <c r="G749" s="14">
        <f>IFERROR(VALUE(VLOOKUP(MYRANKS_H[[#This Row],[PLAYERID]],PLAYERIDMAP2[],COLUMN(PLAYERIDMAP2[IDFANGRAPHS]),FALSE)),VLOOKUP(MYRANKS_H[[#This Row],[PLAYERID]],PLAYERIDMAP2[],COLUMN(PLAYERIDMAP2[IDFANGRAPHS]),FALSE))</f>
        <v>443</v>
      </c>
      <c r="H749" s="56">
        <f>IFERROR(VLOOKUP(MYRANKS_H[[#This Row],[IDFANGRAPHS]],STEAMER_H[],COLUMN(STEAMER_H[PA]),FALSE),0)</f>
        <v>0</v>
      </c>
      <c r="I749" s="56">
        <f>IFERROR(VLOOKUP(MYRANKS_H[[#This Row],[IDFANGRAPHS]],STEAMER_H[],COLUMN(STEAMER_H[AB]),FALSE),0)</f>
        <v>0</v>
      </c>
      <c r="J749" s="56">
        <f>IFERROR(VLOOKUP(MYRANKS_H[[#This Row],[IDFANGRAPHS]],STEAMER_H[],COLUMN(STEAMER_H[H]),FALSE),0)</f>
        <v>0</v>
      </c>
      <c r="K749" s="56">
        <f>IFERROR(VLOOKUP(MYRANKS_H[[#This Row],[IDFANGRAPHS]],STEAMER_H[],COLUMN(STEAMER_H[2B]),FALSE),0)</f>
        <v>0</v>
      </c>
      <c r="L749" s="56">
        <f>IFERROR(VLOOKUP(MYRANKS_H[[#This Row],[IDFANGRAPHS]],STEAMER_H[],COLUMN(STEAMER_H[3B]),FALSE),0)</f>
        <v>0</v>
      </c>
      <c r="M749" s="56">
        <f>IFERROR(VLOOKUP(MYRANKS_H[[#This Row],[IDFANGRAPHS]],STEAMER_H[],COLUMN(STEAMER_H[HR]),FALSE),0)</f>
        <v>0</v>
      </c>
      <c r="N749" s="56">
        <f>IFERROR(VLOOKUP(MYRANKS_H[[#This Row],[IDFANGRAPHS]],STEAMER_H[],COLUMN(STEAMER_H[R]),FALSE),0)</f>
        <v>0</v>
      </c>
      <c r="O749" s="56">
        <f>IFERROR(VLOOKUP(MYRANKS_H[[#This Row],[IDFANGRAPHS]],STEAMER_H[],COLUMN(STEAMER_H[RBI]),FALSE),0)</f>
        <v>0</v>
      </c>
      <c r="P749" s="56">
        <f>IFERROR(VLOOKUP(MYRANKS_H[[#This Row],[IDFANGRAPHS]],STEAMER_H[],COLUMN(STEAMER_H[BB]),FALSE),0)</f>
        <v>0</v>
      </c>
      <c r="Q749" s="56">
        <f>IFERROR(VLOOKUP(MYRANKS_H[[#This Row],[IDFANGRAPHS]],STEAMER_H[],COLUMN(STEAMER_H[HBP]),FALSE),0)</f>
        <v>0</v>
      </c>
      <c r="R749" s="56">
        <f>IFERROR(VLOOKUP(MYRANKS_H[[#This Row],[IDFANGRAPHS]],STEAMER_H[],COLUMN(STEAMER_H[SO]),FALSE),0)</f>
        <v>0</v>
      </c>
      <c r="S749" s="56">
        <f>IFERROR(VLOOKUP(MYRANKS_H[[#This Row],[IDFANGRAPHS]],STEAMER_H[],COLUMN(STEAMER_H[SB]),FALSE),0)</f>
        <v>0</v>
      </c>
      <c r="T749" s="19">
        <f>IFERROR(MYRANKS_H[[#This Row],[H]]/MYRANKS_H[[#This Row],[AB]],0)</f>
        <v>0</v>
      </c>
      <c r="U749" s="19">
        <f>IFERROR((MYRANKS_H[[#This Row],[H]]+MYRANKS_H[[#This Row],[BB]]+MYRANKS_H[[#This Row],[HBP]])/(MYRANKS_H[[#This Row],[AB]]+MYRANKS_H[[#This Row],[BB]]+MYRANKS_H[[#This Row],[HBP]]),0)</f>
        <v>0</v>
      </c>
      <c r="V749" s="19">
        <f>IFERROR((MYRANKS_H[[#This Row],[H]]+MYRANKS_H[[#This Row],[2B]]+2*MYRANKS_H[[#This Row],[3B]]+3*MYRANKS_H[[#This Row],[HR]])/MYRANKS_H[[#This Row],[AB]],0)</f>
        <v>0</v>
      </c>
      <c r="W74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9" s="27">
        <f>VLOOKUP(MYRANKS_H[[#This Row],[POS]],REPLACEMENT_LEVEL[],3,FALSE)</f>
        <v>0</v>
      </c>
      <c r="Y749" s="27">
        <f>MYRANKS_H[[#This Row],[PROJ PTS]]-MYRANKS_H[[#This Row],[REPL LEVEL]]</f>
        <v>0</v>
      </c>
      <c r="Z749" s="27">
        <f>RANK(MYRANKS_H[[#This Row],[POINTS OVER REPL]],MYRANKS_H[POINTS OVER REPL])</f>
        <v>1</v>
      </c>
      <c r="AA749" s="29">
        <f>IF(MYRANKS_H[[#This Row],[RANK]]&lt;=TOTAL_HITTERS_DRAFTED,MYRANKS_H[[#This Row],[POINTS OVER REPL]],0)</f>
        <v>0</v>
      </c>
      <c r="AB749" s="35">
        <f>MYRANKS_H[[#This Row],[POINTS OVER REPL]]*DOLLAR_VALUE_PER_POINT+1</f>
        <v>1</v>
      </c>
      <c r="AC749" s="35"/>
      <c r="AD749" s="29">
        <f>IF(AND(MYRANKS_H[[#This Row],[RANK]]&lt;=(TOTAL_HITTERS_DRAFTED-HITTERS_BELOW_REPL_DRAFTED),MYRANKS_H[[#This Row],[$ACTUAL]]=""),MYRANKS_H[[#This Row],[POINTS OVER REPL]],0)</f>
        <v>0</v>
      </c>
      <c r="AE749" s="35">
        <f>IF(MYRANKS_H[[#This Row],[$ACTUAL]]="",MYRANKS_H[[#This Row],[POINTS OVER REPL]]*REMAINING_DOLLAR_VALUE_PER_POINT+1,0)</f>
        <v>1</v>
      </c>
    </row>
    <row r="750" spans="1:31" x14ac:dyDescent="0.25">
      <c r="A750" s="50" t="s">
        <v>14649</v>
      </c>
      <c r="B750" s="14" t="str">
        <f>VLOOKUP(MYRANKS_H[[#This Row],[PLAYERID]],PLAYERIDMAP2[],COLUMN(PLAYERIDMAP2[LASTNAME]),FALSE)</f>
        <v>Pill</v>
      </c>
      <c r="C750" s="14" t="str">
        <f>VLOOKUP(MYRANKS_H[[#This Row],[PLAYERID]],PLAYERIDMAP2[],COLUMN(PLAYERIDMAP2[FIRSTNAME]),FALSE)</f>
        <v>Brett</v>
      </c>
      <c r="D750" s="14" t="str">
        <f>MYRANKS_H[[#This Row],[FNAME]]&amp;" "&amp;MYRANKS_H[[#This Row],[LNAME]]</f>
        <v>Brett Pill</v>
      </c>
      <c r="E750" s="14" t="str">
        <f>VLOOKUP(MYRANKS_H[[#This Row],[PLAYERID]],PLAYERIDMAP2[],COLUMN(PLAYERIDMAP2[TEAM]),FALSE)</f>
        <v>SF</v>
      </c>
      <c r="F750" s="14" t="str">
        <f>VLOOKUP(MYRANKS_H[[#This Row],[PLAYERID]],PLAYERIDMAP2[],COLUMN(PLAYERIDMAP2[POS]),FALSE)</f>
        <v>1B</v>
      </c>
      <c r="G750" s="14">
        <f>IFERROR(VALUE(VLOOKUP(MYRANKS_H[[#This Row],[PLAYERID]],PLAYERIDMAP2[],COLUMN(PLAYERIDMAP2[IDFANGRAPHS]),FALSE)),VLOOKUP(MYRANKS_H[[#This Row],[PLAYERID]],PLAYERIDMAP2[],COLUMN(PLAYERIDMAP2[IDFANGRAPHS]),FALSE))</f>
        <v>5834</v>
      </c>
      <c r="H750" s="56">
        <f>IFERROR(VLOOKUP(MYRANKS_H[[#This Row],[IDFANGRAPHS]],STEAMER_H[],COLUMN(STEAMER_H[PA]),FALSE),0)</f>
        <v>0</v>
      </c>
      <c r="I750" s="56">
        <f>IFERROR(VLOOKUP(MYRANKS_H[[#This Row],[IDFANGRAPHS]],STEAMER_H[],COLUMN(STEAMER_H[AB]),FALSE),0)</f>
        <v>0</v>
      </c>
      <c r="J750" s="56">
        <f>IFERROR(VLOOKUP(MYRANKS_H[[#This Row],[IDFANGRAPHS]],STEAMER_H[],COLUMN(STEAMER_H[H]),FALSE),0)</f>
        <v>0</v>
      </c>
      <c r="K750" s="56">
        <f>IFERROR(VLOOKUP(MYRANKS_H[[#This Row],[IDFANGRAPHS]],STEAMER_H[],COLUMN(STEAMER_H[2B]),FALSE),0)</f>
        <v>0</v>
      </c>
      <c r="L750" s="56">
        <f>IFERROR(VLOOKUP(MYRANKS_H[[#This Row],[IDFANGRAPHS]],STEAMER_H[],COLUMN(STEAMER_H[3B]),FALSE),0)</f>
        <v>0</v>
      </c>
      <c r="M750" s="56">
        <f>IFERROR(VLOOKUP(MYRANKS_H[[#This Row],[IDFANGRAPHS]],STEAMER_H[],COLUMN(STEAMER_H[HR]),FALSE),0)</f>
        <v>0</v>
      </c>
      <c r="N750" s="56">
        <f>IFERROR(VLOOKUP(MYRANKS_H[[#This Row],[IDFANGRAPHS]],STEAMER_H[],COLUMN(STEAMER_H[R]),FALSE),0)</f>
        <v>0</v>
      </c>
      <c r="O750" s="56">
        <f>IFERROR(VLOOKUP(MYRANKS_H[[#This Row],[IDFANGRAPHS]],STEAMER_H[],COLUMN(STEAMER_H[RBI]),FALSE),0)</f>
        <v>0</v>
      </c>
      <c r="P750" s="56">
        <f>IFERROR(VLOOKUP(MYRANKS_H[[#This Row],[IDFANGRAPHS]],STEAMER_H[],COLUMN(STEAMER_H[BB]),FALSE),0)</f>
        <v>0</v>
      </c>
      <c r="Q750" s="56">
        <f>IFERROR(VLOOKUP(MYRANKS_H[[#This Row],[IDFANGRAPHS]],STEAMER_H[],COLUMN(STEAMER_H[HBP]),FALSE),0)</f>
        <v>0</v>
      </c>
      <c r="R750" s="56">
        <f>IFERROR(VLOOKUP(MYRANKS_H[[#This Row],[IDFANGRAPHS]],STEAMER_H[],COLUMN(STEAMER_H[SO]),FALSE),0)</f>
        <v>0</v>
      </c>
      <c r="S750" s="56">
        <f>IFERROR(VLOOKUP(MYRANKS_H[[#This Row],[IDFANGRAPHS]],STEAMER_H[],COLUMN(STEAMER_H[SB]),FALSE),0)</f>
        <v>0</v>
      </c>
      <c r="T750" s="19">
        <f>IFERROR(MYRANKS_H[[#This Row],[H]]/MYRANKS_H[[#This Row],[AB]],0)</f>
        <v>0</v>
      </c>
      <c r="U750" s="19">
        <f>IFERROR((MYRANKS_H[[#This Row],[H]]+MYRANKS_H[[#This Row],[BB]]+MYRANKS_H[[#This Row],[HBP]])/(MYRANKS_H[[#This Row],[AB]]+MYRANKS_H[[#This Row],[BB]]+MYRANKS_H[[#This Row],[HBP]]),0)</f>
        <v>0</v>
      </c>
      <c r="V750" s="19">
        <f>IFERROR((MYRANKS_H[[#This Row],[H]]+MYRANKS_H[[#This Row],[2B]]+2*MYRANKS_H[[#This Row],[3B]]+3*MYRANKS_H[[#This Row],[HR]])/MYRANKS_H[[#This Row],[AB]],0)</f>
        <v>0</v>
      </c>
      <c r="W75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0" s="27">
        <f>VLOOKUP(MYRANKS_H[[#This Row],[POS]],REPLACEMENT_LEVEL[],3,FALSE)</f>
        <v>0</v>
      </c>
      <c r="Y750" s="27">
        <f>MYRANKS_H[[#This Row],[PROJ PTS]]-MYRANKS_H[[#This Row],[REPL LEVEL]]</f>
        <v>0</v>
      </c>
      <c r="Z750" s="27">
        <f>RANK(MYRANKS_H[[#This Row],[POINTS OVER REPL]],MYRANKS_H[POINTS OVER REPL])</f>
        <v>1</v>
      </c>
      <c r="AA750" s="29">
        <f>IF(MYRANKS_H[[#This Row],[RANK]]&lt;=TOTAL_HITTERS_DRAFTED,MYRANKS_H[[#This Row],[POINTS OVER REPL]],0)</f>
        <v>0</v>
      </c>
      <c r="AB750" s="35">
        <f>MYRANKS_H[[#This Row],[POINTS OVER REPL]]*DOLLAR_VALUE_PER_POINT+1</f>
        <v>1</v>
      </c>
      <c r="AC750" s="35"/>
      <c r="AD750" s="29">
        <f>IF(AND(MYRANKS_H[[#This Row],[RANK]]&lt;=(TOTAL_HITTERS_DRAFTED-HITTERS_BELOW_REPL_DRAFTED),MYRANKS_H[[#This Row],[$ACTUAL]]=""),MYRANKS_H[[#This Row],[POINTS OVER REPL]],0)</f>
        <v>0</v>
      </c>
      <c r="AE750" s="35">
        <f>IF(MYRANKS_H[[#This Row],[$ACTUAL]]="",MYRANKS_H[[#This Row],[POINTS OVER REPL]]*REMAINING_DOLLAR_VALUE_PER_POINT+1,0)</f>
        <v>1</v>
      </c>
    </row>
    <row r="751" spans="1:31" x14ac:dyDescent="0.25">
      <c r="A751" s="65" t="s">
        <v>14652</v>
      </c>
      <c r="B751" s="14" t="str">
        <f>VLOOKUP(MYRANKS_H[[#This Row],[PLAYERID]],PLAYERIDMAP2[],COLUMN(PLAYERIDMAP2[LASTNAME]),FALSE)</f>
        <v>Pina</v>
      </c>
      <c r="C751" s="14" t="str">
        <f>VLOOKUP(MYRANKS_H[[#This Row],[PLAYERID]],PLAYERIDMAP2[],COLUMN(PLAYERIDMAP2[FIRSTNAME]),FALSE)</f>
        <v>Manny</v>
      </c>
      <c r="D751" s="14" t="str">
        <f>MYRANKS_H[[#This Row],[FNAME]]&amp;" "&amp;MYRANKS_H[[#This Row],[LNAME]]</f>
        <v>Manny Pina</v>
      </c>
      <c r="E751" s="14" t="str">
        <f>VLOOKUP(MYRANKS_H[[#This Row],[PLAYERID]],PLAYERIDMAP2[],COLUMN(PLAYERIDMAP2[TEAM]),FALSE)</f>
        <v>KC</v>
      </c>
      <c r="F751" s="14" t="str">
        <f>VLOOKUP(MYRANKS_H[[#This Row],[PLAYERID]],PLAYERIDMAP2[],COLUMN(PLAYERIDMAP2[POS]),FALSE)</f>
        <v>C</v>
      </c>
      <c r="G751" s="14">
        <f>IFERROR(VALUE(VLOOKUP(MYRANKS_H[[#This Row],[PLAYERID]],PLAYERIDMAP2[],COLUMN(PLAYERIDMAP2[IDFANGRAPHS]),FALSE)),VLOOKUP(MYRANKS_H[[#This Row],[PLAYERID]],PLAYERIDMAP2[],COLUMN(PLAYERIDMAP2[IDFANGRAPHS]),FALSE))</f>
        <v>2829</v>
      </c>
      <c r="H751" s="56">
        <f>IFERROR(VLOOKUP(MYRANKS_H[[#This Row],[IDFANGRAPHS]],STEAMER_H[],COLUMN(STEAMER_H[PA]),FALSE),0)</f>
        <v>0</v>
      </c>
      <c r="I751" s="56">
        <f>IFERROR(VLOOKUP(MYRANKS_H[[#This Row],[IDFANGRAPHS]],STEAMER_H[],COLUMN(STEAMER_H[AB]),FALSE),0)</f>
        <v>0</v>
      </c>
      <c r="J751" s="56">
        <f>IFERROR(VLOOKUP(MYRANKS_H[[#This Row],[IDFANGRAPHS]],STEAMER_H[],COLUMN(STEAMER_H[H]),FALSE),0)</f>
        <v>0</v>
      </c>
      <c r="K751" s="56">
        <f>IFERROR(VLOOKUP(MYRANKS_H[[#This Row],[IDFANGRAPHS]],STEAMER_H[],COLUMN(STEAMER_H[2B]),FALSE),0)</f>
        <v>0</v>
      </c>
      <c r="L751" s="56">
        <f>IFERROR(VLOOKUP(MYRANKS_H[[#This Row],[IDFANGRAPHS]],STEAMER_H[],COLUMN(STEAMER_H[3B]),FALSE),0)</f>
        <v>0</v>
      </c>
      <c r="M751" s="56">
        <f>IFERROR(VLOOKUP(MYRANKS_H[[#This Row],[IDFANGRAPHS]],STEAMER_H[],COLUMN(STEAMER_H[HR]),FALSE),0)</f>
        <v>0</v>
      </c>
      <c r="N751" s="56">
        <f>IFERROR(VLOOKUP(MYRANKS_H[[#This Row],[IDFANGRAPHS]],STEAMER_H[],COLUMN(STEAMER_H[R]),FALSE),0)</f>
        <v>0</v>
      </c>
      <c r="O751" s="56">
        <f>IFERROR(VLOOKUP(MYRANKS_H[[#This Row],[IDFANGRAPHS]],STEAMER_H[],COLUMN(STEAMER_H[RBI]),FALSE),0)</f>
        <v>0</v>
      </c>
      <c r="P751" s="56">
        <f>IFERROR(VLOOKUP(MYRANKS_H[[#This Row],[IDFANGRAPHS]],STEAMER_H[],COLUMN(STEAMER_H[BB]),FALSE),0)</f>
        <v>0</v>
      </c>
      <c r="Q751" s="56">
        <f>IFERROR(VLOOKUP(MYRANKS_H[[#This Row],[IDFANGRAPHS]],STEAMER_H[],COLUMN(STEAMER_H[HBP]),FALSE),0)</f>
        <v>0</v>
      </c>
      <c r="R751" s="56">
        <f>IFERROR(VLOOKUP(MYRANKS_H[[#This Row],[IDFANGRAPHS]],STEAMER_H[],COLUMN(STEAMER_H[SO]),FALSE),0)</f>
        <v>0</v>
      </c>
      <c r="S751" s="56">
        <f>IFERROR(VLOOKUP(MYRANKS_H[[#This Row],[IDFANGRAPHS]],STEAMER_H[],COLUMN(STEAMER_H[SB]),FALSE),0)</f>
        <v>0</v>
      </c>
      <c r="T751" s="19">
        <f>IFERROR(MYRANKS_H[[#This Row],[H]]/MYRANKS_H[[#This Row],[AB]],0)</f>
        <v>0</v>
      </c>
      <c r="U751" s="19">
        <f>IFERROR((MYRANKS_H[[#This Row],[H]]+MYRANKS_H[[#This Row],[BB]]+MYRANKS_H[[#This Row],[HBP]])/(MYRANKS_H[[#This Row],[AB]]+MYRANKS_H[[#This Row],[BB]]+MYRANKS_H[[#This Row],[HBP]]),0)</f>
        <v>0</v>
      </c>
      <c r="V751" s="19">
        <f>IFERROR((MYRANKS_H[[#This Row],[H]]+MYRANKS_H[[#This Row],[2B]]+2*MYRANKS_H[[#This Row],[3B]]+3*MYRANKS_H[[#This Row],[HR]])/MYRANKS_H[[#This Row],[AB]],0)</f>
        <v>0</v>
      </c>
      <c r="W75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1" s="27">
        <f>VLOOKUP(MYRANKS_H[[#This Row],[POS]],REPLACEMENT_LEVEL[],3,FALSE)</f>
        <v>0</v>
      </c>
      <c r="Y751" s="27">
        <f>MYRANKS_H[[#This Row],[PROJ PTS]]-MYRANKS_H[[#This Row],[REPL LEVEL]]</f>
        <v>0</v>
      </c>
      <c r="Z751" s="27">
        <f>RANK(MYRANKS_H[[#This Row],[POINTS OVER REPL]],MYRANKS_H[POINTS OVER REPL])</f>
        <v>1</v>
      </c>
      <c r="AA751" s="29">
        <f>IF(MYRANKS_H[[#This Row],[RANK]]&lt;=TOTAL_HITTERS_DRAFTED,MYRANKS_H[[#This Row],[POINTS OVER REPL]],0)</f>
        <v>0</v>
      </c>
      <c r="AB751" s="35">
        <f>MYRANKS_H[[#This Row],[POINTS OVER REPL]]*DOLLAR_VALUE_PER_POINT+1</f>
        <v>1</v>
      </c>
      <c r="AC751" s="35"/>
      <c r="AD751" s="29">
        <f>IF(AND(MYRANKS_H[[#This Row],[RANK]]&lt;=(TOTAL_HITTERS_DRAFTED-HITTERS_BELOW_REPL_DRAFTED),MYRANKS_H[[#This Row],[$ACTUAL]]=""),MYRANKS_H[[#This Row],[POINTS OVER REPL]],0)</f>
        <v>0</v>
      </c>
      <c r="AE751" s="35">
        <f>IF(MYRANKS_H[[#This Row],[$ACTUAL]]="",MYRANKS_H[[#This Row],[POINTS OVER REPL]]*REMAINING_DOLLAR_VALUE_PER_POINT+1,0)</f>
        <v>1</v>
      </c>
    </row>
    <row r="752" spans="1:31" x14ac:dyDescent="0.25">
      <c r="A752" s="65" t="s">
        <v>18224</v>
      </c>
      <c r="B752" s="14" t="str">
        <f>VLOOKUP(MYRANKS_H[[#This Row],[PLAYERID]],PLAYERIDMAP2[],COLUMN(PLAYERIDMAP2[LASTNAME]),FALSE)</f>
        <v>Piscotty</v>
      </c>
      <c r="C752" s="14" t="str">
        <f>VLOOKUP(MYRANKS_H[[#This Row],[PLAYERID]],PLAYERIDMAP2[],COLUMN(PLAYERIDMAP2[FIRSTNAME]),FALSE)</f>
        <v>Stephen</v>
      </c>
      <c r="D752" s="14" t="str">
        <f>MYRANKS_H[[#This Row],[FNAME]]&amp;" "&amp;MYRANKS_H[[#This Row],[LNAME]]</f>
        <v>Stephen Piscotty</v>
      </c>
      <c r="E752" s="14" t="str">
        <f>VLOOKUP(MYRANKS_H[[#This Row],[PLAYERID]],PLAYERIDMAP2[],COLUMN(PLAYERIDMAP2[TEAM]),FALSE)</f>
        <v>STL</v>
      </c>
      <c r="F752" s="14" t="str">
        <f>VLOOKUP(MYRANKS_H[[#This Row],[PLAYERID]],PLAYERIDMAP2[],COLUMN(PLAYERIDMAP2[POS]),FALSE)</f>
        <v>OF</v>
      </c>
      <c r="G752" s="14">
        <f>IFERROR(VALUE(VLOOKUP(MYRANKS_H[[#This Row],[PLAYERID]],PLAYERIDMAP2[],COLUMN(PLAYERIDMAP2[IDFANGRAPHS]),FALSE)),VLOOKUP(MYRANKS_H[[#This Row],[PLAYERID]],PLAYERIDMAP2[],COLUMN(PLAYERIDMAP2[IDFANGRAPHS]),FALSE))</f>
        <v>13367</v>
      </c>
      <c r="H752" s="56">
        <f>IFERROR(VLOOKUP(MYRANKS_H[[#This Row],[IDFANGRAPHS]],STEAMER_H[],COLUMN(STEAMER_H[PA]),FALSE),0)</f>
        <v>500</v>
      </c>
      <c r="I752" s="56">
        <f>IFERROR(VLOOKUP(MYRANKS_H[[#This Row],[IDFANGRAPHS]],STEAMER_H[],COLUMN(STEAMER_H[AB]),FALSE),0)</f>
        <v>451</v>
      </c>
      <c r="J752" s="56">
        <f>IFERROR(VLOOKUP(MYRANKS_H[[#This Row],[IDFANGRAPHS]],STEAMER_H[],COLUMN(STEAMER_H[H]),FALSE),0)</f>
        <v>120</v>
      </c>
      <c r="K752" s="56">
        <f>IFERROR(VLOOKUP(MYRANKS_H[[#This Row],[IDFANGRAPHS]],STEAMER_H[],COLUMN(STEAMER_H[2B]),FALSE),0)</f>
        <v>26</v>
      </c>
      <c r="L752" s="56">
        <f>IFERROR(VLOOKUP(MYRANKS_H[[#This Row],[IDFANGRAPHS]],STEAMER_H[],COLUMN(STEAMER_H[3B]),FALSE),0)</f>
        <v>3</v>
      </c>
      <c r="M752" s="56">
        <f>IFERROR(VLOOKUP(MYRANKS_H[[#This Row],[IDFANGRAPHS]],STEAMER_H[],COLUMN(STEAMER_H[HR]),FALSE),0)</f>
        <v>11</v>
      </c>
      <c r="N752" s="56">
        <f>IFERROR(VLOOKUP(MYRANKS_H[[#This Row],[IDFANGRAPHS]],STEAMER_H[],COLUMN(STEAMER_H[R]),FALSE),0)</f>
        <v>55</v>
      </c>
      <c r="O752" s="56">
        <f>IFERROR(VLOOKUP(MYRANKS_H[[#This Row],[IDFANGRAPHS]],STEAMER_H[],COLUMN(STEAMER_H[RBI]),FALSE),0)</f>
        <v>51</v>
      </c>
      <c r="P752" s="56">
        <f>IFERROR(VLOOKUP(MYRANKS_H[[#This Row],[IDFANGRAPHS]],STEAMER_H[],COLUMN(STEAMER_H[BB]),FALSE),0)</f>
        <v>38</v>
      </c>
      <c r="Q752" s="56">
        <f>IFERROR(VLOOKUP(MYRANKS_H[[#This Row],[IDFANGRAPHS]],STEAMER_H[],COLUMN(STEAMER_H[HBP]),FALSE),0)</f>
        <v>4</v>
      </c>
      <c r="R752" s="56">
        <f>IFERROR(VLOOKUP(MYRANKS_H[[#This Row],[IDFANGRAPHS]],STEAMER_H[],COLUMN(STEAMER_H[SO]),FALSE),0)</f>
        <v>84</v>
      </c>
      <c r="S752" s="56">
        <f>IFERROR(VLOOKUP(MYRANKS_H[[#This Row],[IDFANGRAPHS]],STEAMER_H[],COLUMN(STEAMER_H[SB]),FALSE),0)</f>
        <v>7</v>
      </c>
      <c r="T752" s="19">
        <f>IFERROR(MYRANKS_H[[#This Row],[H]]/MYRANKS_H[[#This Row],[AB]],0)</f>
        <v>0.26607538802660752</v>
      </c>
      <c r="U752" s="19">
        <f>IFERROR((MYRANKS_H[[#This Row],[H]]+MYRANKS_H[[#This Row],[BB]]+MYRANKS_H[[#This Row],[HBP]])/(MYRANKS_H[[#This Row],[AB]]+MYRANKS_H[[#This Row],[BB]]+MYRANKS_H[[#This Row],[HBP]]),0)</f>
        <v>0.32860040567951321</v>
      </c>
      <c r="V752" s="19">
        <f>IFERROR((MYRANKS_H[[#This Row],[H]]+MYRANKS_H[[#This Row],[2B]]+2*MYRANKS_H[[#This Row],[3B]]+3*MYRANKS_H[[#This Row],[HR]])/MYRANKS_H[[#This Row],[AB]],0)</f>
        <v>0.41019955654101997</v>
      </c>
      <c r="W75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2" s="27">
        <f>VLOOKUP(MYRANKS_H[[#This Row],[POS]],REPLACEMENT_LEVEL[],3,FALSE)</f>
        <v>0</v>
      </c>
      <c r="Y752" s="27">
        <f>MYRANKS_H[[#This Row],[PROJ PTS]]-MYRANKS_H[[#This Row],[REPL LEVEL]]</f>
        <v>0</v>
      </c>
      <c r="Z752" s="27">
        <f>RANK(MYRANKS_H[[#This Row],[POINTS OVER REPL]],MYRANKS_H[POINTS OVER REPL])</f>
        <v>1</v>
      </c>
      <c r="AA752" s="29">
        <f>IF(MYRANKS_H[[#This Row],[RANK]]&lt;=TOTAL_HITTERS_DRAFTED,MYRANKS_H[[#This Row],[POINTS OVER REPL]],0)</f>
        <v>0</v>
      </c>
      <c r="AB752" s="35">
        <f>MYRANKS_H[[#This Row],[POINTS OVER REPL]]*DOLLAR_VALUE_PER_POINT+1</f>
        <v>1</v>
      </c>
      <c r="AC752" s="35"/>
      <c r="AD752" s="29">
        <f>IF(AND(MYRANKS_H[[#This Row],[RANK]]&lt;=(TOTAL_HITTERS_DRAFTED-HITTERS_BELOW_REPL_DRAFTED),MYRANKS_H[[#This Row],[$ACTUAL]]=""),MYRANKS_H[[#This Row],[POINTS OVER REPL]],0)</f>
        <v>0</v>
      </c>
      <c r="AE752" s="35">
        <f>IF(MYRANKS_H[[#This Row],[$ACTUAL]]="",MYRANKS_H[[#This Row],[POINTS OVER REPL]]*REMAINING_DOLLAR_VALUE_PER_POINT+1,0)</f>
        <v>1</v>
      </c>
    </row>
    <row r="753" spans="1:31" x14ac:dyDescent="0.25">
      <c r="A753" s="50" t="s">
        <v>18199</v>
      </c>
      <c r="B753" s="14" t="str">
        <f>VLOOKUP(MYRANKS_H[[#This Row],[PLAYERID]],PLAYERIDMAP2[],COLUMN(PLAYERIDMAP2[LASTNAME]),FALSE)</f>
        <v>Plawecki</v>
      </c>
      <c r="C753" s="14" t="str">
        <f>VLOOKUP(MYRANKS_H[[#This Row],[PLAYERID]],PLAYERIDMAP2[],COLUMN(PLAYERIDMAP2[FIRSTNAME]),FALSE)</f>
        <v>Kevin</v>
      </c>
      <c r="D753" s="14" t="str">
        <f>MYRANKS_H[[#This Row],[FNAME]]&amp;" "&amp;MYRANKS_H[[#This Row],[LNAME]]</f>
        <v>Kevin Plawecki</v>
      </c>
      <c r="E753" s="14" t="str">
        <f>VLOOKUP(MYRANKS_H[[#This Row],[PLAYERID]],PLAYERIDMAP2[],COLUMN(PLAYERIDMAP2[TEAM]),FALSE)</f>
        <v>NYM</v>
      </c>
      <c r="F753" s="14" t="str">
        <f>VLOOKUP(MYRANKS_H[[#This Row],[PLAYERID]],PLAYERIDMAP2[],COLUMN(PLAYERIDMAP2[POS]),FALSE)</f>
        <v>C</v>
      </c>
      <c r="G753" s="14">
        <f>IFERROR(VALUE(VLOOKUP(MYRANKS_H[[#This Row],[PLAYERID]],PLAYERIDMAP2[],COLUMN(PLAYERIDMAP2[IDFANGRAPHS]),FALSE)),VLOOKUP(MYRANKS_H[[#This Row],[PLAYERID]],PLAYERIDMAP2[],COLUMN(PLAYERIDMAP2[IDFANGRAPHS]),FALSE))</f>
        <v>13807</v>
      </c>
      <c r="H753" s="56">
        <f>IFERROR(VLOOKUP(MYRANKS_H[[#This Row],[IDFANGRAPHS]],STEAMER_H[],COLUMN(STEAMER_H[PA]),FALSE),0)</f>
        <v>242</v>
      </c>
      <c r="I753" s="56">
        <f>IFERROR(VLOOKUP(MYRANKS_H[[#This Row],[IDFANGRAPHS]],STEAMER_H[],COLUMN(STEAMER_H[AB]),FALSE),0)</f>
        <v>221</v>
      </c>
      <c r="J753" s="56">
        <f>IFERROR(VLOOKUP(MYRANKS_H[[#This Row],[IDFANGRAPHS]],STEAMER_H[],COLUMN(STEAMER_H[H]),FALSE),0)</f>
        <v>52</v>
      </c>
      <c r="K753" s="56">
        <f>IFERROR(VLOOKUP(MYRANKS_H[[#This Row],[IDFANGRAPHS]],STEAMER_H[],COLUMN(STEAMER_H[2B]),FALSE),0)</f>
        <v>10</v>
      </c>
      <c r="L753" s="56">
        <f>IFERROR(VLOOKUP(MYRANKS_H[[#This Row],[IDFANGRAPHS]],STEAMER_H[],COLUMN(STEAMER_H[3B]),FALSE),0)</f>
        <v>0</v>
      </c>
      <c r="M753" s="56">
        <f>IFERROR(VLOOKUP(MYRANKS_H[[#This Row],[IDFANGRAPHS]],STEAMER_H[],COLUMN(STEAMER_H[HR]),FALSE),0)</f>
        <v>4</v>
      </c>
      <c r="N753" s="56">
        <f>IFERROR(VLOOKUP(MYRANKS_H[[#This Row],[IDFANGRAPHS]],STEAMER_H[],COLUMN(STEAMER_H[R]),FALSE),0)</f>
        <v>20</v>
      </c>
      <c r="O753" s="56">
        <f>IFERROR(VLOOKUP(MYRANKS_H[[#This Row],[IDFANGRAPHS]],STEAMER_H[],COLUMN(STEAMER_H[RBI]),FALSE),0)</f>
        <v>23</v>
      </c>
      <c r="P753" s="56">
        <f>IFERROR(VLOOKUP(MYRANKS_H[[#This Row],[IDFANGRAPHS]],STEAMER_H[],COLUMN(STEAMER_H[BB]),FALSE),0)</f>
        <v>14</v>
      </c>
      <c r="Q753" s="56">
        <f>IFERROR(VLOOKUP(MYRANKS_H[[#This Row],[IDFANGRAPHS]],STEAMER_H[],COLUMN(STEAMER_H[HBP]),FALSE),0)</f>
        <v>3</v>
      </c>
      <c r="R753" s="56">
        <f>IFERROR(VLOOKUP(MYRANKS_H[[#This Row],[IDFANGRAPHS]],STEAMER_H[],COLUMN(STEAMER_H[SO]),FALSE),0)</f>
        <v>42</v>
      </c>
      <c r="S753" s="56">
        <f>IFERROR(VLOOKUP(MYRANKS_H[[#This Row],[IDFANGRAPHS]],STEAMER_H[],COLUMN(STEAMER_H[SB]),FALSE),0)</f>
        <v>1</v>
      </c>
      <c r="T753" s="19">
        <f>IFERROR(MYRANKS_H[[#This Row],[H]]/MYRANKS_H[[#This Row],[AB]],0)</f>
        <v>0.23529411764705882</v>
      </c>
      <c r="U753" s="19">
        <f>IFERROR((MYRANKS_H[[#This Row],[H]]+MYRANKS_H[[#This Row],[BB]]+MYRANKS_H[[#This Row],[HBP]])/(MYRANKS_H[[#This Row],[AB]]+MYRANKS_H[[#This Row],[BB]]+MYRANKS_H[[#This Row],[HBP]]),0)</f>
        <v>0.28991596638655465</v>
      </c>
      <c r="V753" s="19">
        <f>IFERROR((MYRANKS_H[[#This Row],[H]]+MYRANKS_H[[#This Row],[2B]]+2*MYRANKS_H[[#This Row],[3B]]+3*MYRANKS_H[[#This Row],[HR]])/MYRANKS_H[[#This Row],[AB]],0)</f>
        <v>0.33484162895927599</v>
      </c>
      <c r="W75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3" s="27">
        <f>VLOOKUP(MYRANKS_H[[#This Row],[POS]],REPLACEMENT_LEVEL[],3,FALSE)</f>
        <v>0</v>
      </c>
      <c r="Y753" s="27">
        <f>MYRANKS_H[[#This Row],[PROJ PTS]]-MYRANKS_H[[#This Row],[REPL LEVEL]]</f>
        <v>0</v>
      </c>
      <c r="Z753" s="27">
        <f>RANK(MYRANKS_H[[#This Row],[POINTS OVER REPL]],MYRANKS_H[POINTS OVER REPL])</f>
        <v>1</v>
      </c>
      <c r="AA753" s="29">
        <f>IF(MYRANKS_H[[#This Row],[RANK]]&lt;=TOTAL_HITTERS_DRAFTED,MYRANKS_H[[#This Row],[POINTS OVER REPL]],0)</f>
        <v>0</v>
      </c>
      <c r="AB753" s="35">
        <f>MYRANKS_H[[#This Row],[POINTS OVER REPL]]*DOLLAR_VALUE_PER_POINT+1</f>
        <v>1</v>
      </c>
      <c r="AC753" s="35"/>
      <c r="AD753" s="29">
        <f>IF(AND(MYRANKS_H[[#This Row],[RANK]]&lt;=(TOTAL_HITTERS_DRAFTED-HITTERS_BELOW_REPL_DRAFTED),MYRANKS_H[[#This Row],[$ACTUAL]]=""),MYRANKS_H[[#This Row],[POINTS OVER REPL]],0)</f>
        <v>0</v>
      </c>
      <c r="AE753" s="35">
        <f>IF(MYRANKS_H[[#This Row],[$ACTUAL]]="",MYRANKS_H[[#This Row],[POINTS OVER REPL]]*REMAINING_DOLLAR_VALUE_PER_POINT+1,0)</f>
        <v>1</v>
      </c>
    </row>
    <row r="754" spans="1:31" x14ac:dyDescent="0.25">
      <c r="A754" s="65" t="s">
        <v>14669</v>
      </c>
      <c r="B754" s="14" t="str">
        <f>VLOOKUP(MYRANKS_H[[#This Row],[PLAYERID]],PLAYERIDMAP2[],COLUMN(PLAYERIDMAP2[LASTNAME]),FALSE)</f>
        <v>Podsednik</v>
      </c>
      <c r="C754" s="14" t="str">
        <f>VLOOKUP(MYRANKS_H[[#This Row],[PLAYERID]],PLAYERIDMAP2[],COLUMN(PLAYERIDMAP2[FIRSTNAME]),FALSE)</f>
        <v>Scott</v>
      </c>
      <c r="D754" s="14" t="str">
        <f>MYRANKS_H[[#This Row],[FNAME]]&amp;" "&amp;MYRANKS_H[[#This Row],[LNAME]]</f>
        <v>Scott Podsednik</v>
      </c>
      <c r="E754" s="14" t="str">
        <f>VLOOKUP(MYRANKS_H[[#This Row],[PLAYERID]],PLAYERIDMAP2[],COLUMN(PLAYERIDMAP2[TEAM]),FALSE)</f>
        <v>N/A</v>
      </c>
      <c r="F754" s="14" t="str">
        <f>VLOOKUP(MYRANKS_H[[#This Row],[PLAYERID]],PLAYERIDMAP2[],COLUMN(PLAYERIDMAP2[POS]),FALSE)</f>
        <v>OF</v>
      </c>
      <c r="G754" s="14">
        <f>IFERROR(VALUE(VLOOKUP(MYRANKS_H[[#This Row],[PLAYERID]],PLAYERIDMAP2[],COLUMN(PLAYERIDMAP2[IDFANGRAPHS]),FALSE)),VLOOKUP(MYRANKS_H[[#This Row],[PLAYERID]],PLAYERIDMAP2[],COLUMN(PLAYERIDMAP2[IDFANGRAPHS]),FALSE))</f>
        <v>1095</v>
      </c>
      <c r="H754" s="56">
        <f>IFERROR(VLOOKUP(MYRANKS_H[[#This Row],[IDFANGRAPHS]],STEAMER_H[],COLUMN(STEAMER_H[PA]),FALSE),0)</f>
        <v>0</v>
      </c>
      <c r="I754" s="56">
        <f>IFERROR(VLOOKUP(MYRANKS_H[[#This Row],[IDFANGRAPHS]],STEAMER_H[],COLUMN(STEAMER_H[AB]),FALSE),0)</f>
        <v>0</v>
      </c>
      <c r="J754" s="56">
        <f>IFERROR(VLOOKUP(MYRANKS_H[[#This Row],[IDFANGRAPHS]],STEAMER_H[],COLUMN(STEAMER_H[H]),FALSE),0)</f>
        <v>0</v>
      </c>
      <c r="K754" s="56">
        <f>IFERROR(VLOOKUP(MYRANKS_H[[#This Row],[IDFANGRAPHS]],STEAMER_H[],COLUMN(STEAMER_H[2B]),FALSE),0)</f>
        <v>0</v>
      </c>
      <c r="L754" s="56">
        <f>IFERROR(VLOOKUP(MYRANKS_H[[#This Row],[IDFANGRAPHS]],STEAMER_H[],COLUMN(STEAMER_H[3B]),FALSE),0)</f>
        <v>0</v>
      </c>
      <c r="M754" s="56">
        <f>IFERROR(VLOOKUP(MYRANKS_H[[#This Row],[IDFANGRAPHS]],STEAMER_H[],COLUMN(STEAMER_H[HR]),FALSE),0)</f>
        <v>0</v>
      </c>
      <c r="N754" s="56">
        <f>IFERROR(VLOOKUP(MYRANKS_H[[#This Row],[IDFANGRAPHS]],STEAMER_H[],COLUMN(STEAMER_H[R]),FALSE),0)</f>
        <v>0</v>
      </c>
      <c r="O754" s="56">
        <f>IFERROR(VLOOKUP(MYRANKS_H[[#This Row],[IDFANGRAPHS]],STEAMER_H[],COLUMN(STEAMER_H[RBI]),FALSE),0)</f>
        <v>0</v>
      </c>
      <c r="P754" s="56">
        <f>IFERROR(VLOOKUP(MYRANKS_H[[#This Row],[IDFANGRAPHS]],STEAMER_H[],COLUMN(STEAMER_H[BB]),FALSE),0)</f>
        <v>0</v>
      </c>
      <c r="Q754" s="56">
        <f>IFERROR(VLOOKUP(MYRANKS_H[[#This Row],[IDFANGRAPHS]],STEAMER_H[],COLUMN(STEAMER_H[HBP]),FALSE),0)</f>
        <v>0</v>
      </c>
      <c r="R754" s="56">
        <f>IFERROR(VLOOKUP(MYRANKS_H[[#This Row],[IDFANGRAPHS]],STEAMER_H[],COLUMN(STEAMER_H[SO]),FALSE),0)</f>
        <v>0</v>
      </c>
      <c r="S754" s="56">
        <f>IFERROR(VLOOKUP(MYRANKS_H[[#This Row],[IDFANGRAPHS]],STEAMER_H[],COLUMN(STEAMER_H[SB]),FALSE),0)</f>
        <v>0</v>
      </c>
      <c r="T754" s="19">
        <f>IFERROR(MYRANKS_H[[#This Row],[H]]/MYRANKS_H[[#This Row],[AB]],0)</f>
        <v>0</v>
      </c>
      <c r="U754" s="19">
        <f>IFERROR((MYRANKS_H[[#This Row],[H]]+MYRANKS_H[[#This Row],[BB]]+MYRANKS_H[[#This Row],[HBP]])/(MYRANKS_H[[#This Row],[AB]]+MYRANKS_H[[#This Row],[BB]]+MYRANKS_H[[#This Row],[HBP]]),0)</f>
        <v>0</v>
      </c>
      <c r="V754" s="19">
        <f>IFERROR((MYRANKS_H[[#This Row],[H]]+MYRANKS_H[[#This Row],[2B]]+2*MYRANKS_H[[#This Row],[3B]]+3*MYRANKS_H[[#This Row],[HR]])/MYRANKS_H[[#This Row],[AB]],0)</f>
        <v>0</v>
      </c>
      <c r="W75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4" s="27">
        <f>VLOOKUP(MYRANKS_H[[#This Row],[POS]],REPLACEMENT_LEVEL[],3,FALSE)</f>
        <v>0</v>
      </c>
      <c r="Y754" s="27">
        <f>MYRANKS_H[[#This Row],[PROJ PTS]]-MYRANKS_H[[#This Row],[REPL LEVEL]]</f>
        <v>0</v>
      </c>
      <c r="Z754" s="27">
        <f>RANK(MYRANKS_H[[#This Row],[POINTS OVER REPL]],MYRANKS_H[POINTS OVER REPL])</f>
        <v>1</v>
      </c>
      <c r="AA754" s="29">
        <f>IF(MYRANKS_H[[#This Row],[RANK]]&lt;=TOTAL_HITTERS_DRAFTED,MYRANKS_H[[#This Row],[POINTS OVER REPL]],0)</f>
        <v>0</v>
      </c>
      <c r="AB754" s="35">
        <f>MYRANKS_H[[#This Row],[POINTS OVER REPL]]*DOLLAR_VALUE_PER_POINT+1</f>
        <v>1</v>
      </c>
      <c r="AC754" s="35"/>
      <c r="AD754" s="29">
        <f>IF(AND(MYRANKS_H[[#This Row],[RANK]]&lt;=(TOTAL_HITTERS_DRAFTED-HITTERS_BELOW_REPL_DRAFTED),MYRANKS_H[[#This Row],[$ACTUAL]]=""),MYRANKS_H[[#This Row],[POINTS OVER REPL]],0)</f>
        <v>0</v>
      </c>
      <c r="AE754" s="35">
        <f>IF(MYRANKS_H[[#This Row],[$ACTUAL]]="",MYRANKS_H[[#This Row],[POINTS OVER REPL]]*REMAINING_DOLLAR_VALUE_PER_POINT+1,0)</f>
        <v>1</v>
      </c>
    </row>
    <row r="755" spans="1:31" x14ac:dyDescent="0.25">
      <c r="A755" s="65" t="s">
        <v>14675</v>
      </c>
      <c r="B755" s="17" t="str">
        <f>VLOOKUP(MYRANKS_H[[#This Row],[PLAYERID]],PLAYERIDMAP2[],COLUMN(PLAYERIDMAP2[LASTNAME]),FALSE)</f>
        <v>Polanco</v>
      </c>
      <c r="C755" s="24" t="str">
        <f>VLOOKUP(MYRANKS_H[[#This Row],[PLAYERID]],PLAYERIDMAP2[],COLUMN(PLAYERIDMAP2[FIRSTNAME]),FALSE)</f>
        <v>Placido</v>
      </c>
      <c r="D755" s="24" t="str">
        <f>MYRANKS_H[[#This Row],[FNAME]]&amp;" "&amp;MYRANKS_H[[#This Row],[LNAME]]</f>
        <v>Placido Polanco</v>
      </c>
      <c r="E755" s="24" t="str">
        <f>VLOOKUP(MYRANKS_H[[#This Row],[PLAYERID]],PLAYERIDMAP2[],COLUMN(PLAYERIDMAP2[TEAM]),FALSE)</f>
        <v>MIA</v>
      </c>
      <c r="F755" s="24" t="str">
        <f>VLOOKUP(MYRANKS_H[[#This Row],[PLAYERID]],PLAYERIDMAP2[],COLUMN(PLAYERIDMAP2[POS]),FALSE)</f>
        <v>3B</v>
      </c>
      <c r="G755" s="24">
        <f>IFERROR(VALUE(VLOOKUP(MYRANKS_H[[#This Row],[PLAYERID]],PLAYERIDMAP2[],COLUMN(PLAYERIDMAP2[IDFANGRAPHS]),FALSE)),VLOOKUP(MYRANKS_H[[#This Row],[PLAYERID]],PLAYERIDMAP2[],COLUMN(PLAYERIDMAP2[IDFANGRAPHS]),FALSE))</f>
        <v>1176</v>
      </c>
      <c r="H755" s="56">
        <f>IFERROR(VLOOKUP(MYRANKS_H[[#This Row],[IDFANGRAPHS]],STEAMER_H[],COLUMN(STEAMER_H[PA]),FALSE),0)</f>
        <v>0</v>
      </c>
      <c r="I755" s="56">
        <f>IFERROR(VLOOKUP(MYRANKS_H[[#This Row],[IDFANGRAPHS]],STEAMER_H[],COLUMN(STEAMER_H[AB]),FALSE),0)</f>
        <v>0</v>
      </c>
      <c r="J755" s="56">
        <f>IFERROR(VLOOKUP(MYRANKS_H[[#This Row],[IDFANGRAPHS]],STEAMER_H[],COLUMN(STEAMER_H[H]),FALSE),0)</f>
        <v>0</v>
      </c>
      <c r="K755" s="56">
        <f>IFERROR(VLOOKUP(MYRANKS_H[[#This Row],[IDFANGRAPHS]],STEAMER_H[],COLUMN(STEAMER_H[2B]),FALSE),0)</f>
        <v>0</v>
      </c>
      <c r="L755" s="56">
        <f>IFERROR(VLOOKUP(MYRANKS_H[[#This Row],[IDFANGRAPHS]],STEAMER_H[],COLUMN(STEAMER_H[3B]),FALSE),0)</f>
        <v>0</v>
      </c>
      <c r="M755" s="56">
        <f>IFERROR(VLOOKUP(MYRANKS_H[[#This Row],[IDFANGRAPHS]],STEAMER_H[],COLUMN(STEAMER_H[HR]),FALSE),0)</f>
        <v>0</v>
      </c>
      <c r="N755" s="56">
        <f>IFERROR(VLOOKUP(MYRANKS_H[[#This Row],[IDFANGRAPHS]],STEAMER_H[],COLUMN(STEAMER_H[R]),FALSE),0)</f>
        <v>0</v>
      </c>
      <c r="O755" s="56">
        <f>IFERROR(VLOOKUP(MYRANKS_H[[#This Row],[IDFANGRAPHS]],STEAMER_H[],COLUMN(STEAMER_H[RBI]),FALSE),0)</f>
        <v>0</v>
      </c>
      <c r="P755" s="56">
        <f>IFERROR(VLOOKUP(MYRANKS_H[[#This Row],[IDFANGRAPHS]],STEAMER_H[],COLUMN(STEAMER_H[BB]),FALSE),0)</f>
        <v>0</v>
      </c>
      <c r="Q755" s="56">
        <f>IFERROR(VLOOKUP(MYRANKS_H[[#This Row],[IDFANGRAPHS]],STEAMER_H[],COLUMN(STEAMER_H[HBP]),FALSE),0)</f>
        <v>0</v>
      </c>
      <c r="R755" s="56">
        <f>IFERROR(VLOOKUP(MYRANKS_H[[#This Row],[IDFANGRAPHS]],STEAMER_H[],COLUMN(STEAMER_H[SO]),FALSE),0)</f>
        <v>0</v>
      </c>
      <c r="S755" s="56">
        <f>IFERROR(VLOOKUP(MYRANKS_H[[#This Row],[IDFANGRAPHS]],STEAMER_H[],COLUMN(STEAMER_H[SB]),FALSE),0)</f>
        <v>0</v>
      </c>
      <c r="T755" s="19">
        <f>IFERROR(MYRANKS_H[[#This Row],[H]]/MYRANKS_H[[#This Row],[AB]],0)</f>
        <v>0</v>
      </c>
      <c r="U755" s="19">
        <f>IFERROR((MYRANKS_H[[#This Row],[H]]+MYRANKS_H[[#This Row],[BB]]+MYRANKS_H[[#This Row],[HBP]])/(MYRANKS_H[[#This Row],[AB]]+MYRANKS_H[[#This Row],[BB]]+MYRANKS_H[[#This Row],[HBP]]),0)</f>
        <v>0</v>
      </c>
      <c r="V755" s="19">
        <f>IFERROR((MYRANKS_H[[#This Row],[H]]+MYRANKS_H[[#This Row],[2B]]+2*MYRANKS_H[[#This Row],[3B]]+3*MYRANKS_H[[#This Row],[HR]])/MYRANKS_H[[#This Row],[AB]],0)</f>
        <v>0</v>
      </c>
      <c r="W75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5" s="27">
        <f>VLOOKUP(MYRANKS_H[[#This Row],[POS]],REPLACEMENT_LEVEL[],3,FALSE)</f>
        <v>0</v>
      </c>
      <c r="Y755" s="27">
        <f>MYRANKS_H[[#This Row],[PROJ PTS]]-MYRANKS_H[[#This Row],[REPL LEVEL]]</f>
        <v>0</v>
      </c>
      <c r="Z755" s="27">
        <f>RANK(MYRANKS_H[[#This Row],[POINTS OVER REPL]],MYRANKS_H[POINTS OVER REPL])</f>
        <v>1</v>
      </c>
      <c r="AA755" s="29">
        <f>IF(MYRANKS_H[[#This Row],[RANK]]&lt;=TOTAL_HITTERS_DRAFTED,MYRANKS_H[[#This Row],[POINTS OVER REPL]],0)</f>
        <v>0</v>
      </c>
      <c r="AB755" s="35">
        <f>MYRANKS_H[[#This Row],[POINTS OVER REPL]]*DOLLAR_VALUE_PER_POINT+1</f>
        <v>1</v>
      </c>
      <c r="AC755" s="35"/>
      <c r="AD755" s="29">
        <f>IF(AND(MYRANKS_H[[#This Row],[RANK]]&lt;=(TOTAL_HITTERS_DRAFTED-HITTERS_BELOW_REPL_DRAFTED),MYRANKS_H[[#This Row],[$ACTUAL]]=""),MYRANKS_H[[#This Row],[POINTS OVER REPL]],0)</f>
        <v>0</v>
      </c>
      <c r="AE755" s="35">
        <f>IF(MYRANKS_H[[#This Row],[$ACTUAL]]="",MYRANKS_H[[#This Row],[POINTS OVER REPL]]*REMAINING_DOLLAR_VALUE_PER_POINT+1,0)</f>
        <v>1</v>
      </c>
    </row>
    <row r="756" spans="1:31" x14ac:dyDescent="0.25">
      <c r="A756" s="50" t="s">
        <v>14699</v>
      </c>
      <c r="B756" s="15" t="str">
        <f>VLOOKUP(MYRANKS_H[[#This Row],[PLAYERID]],PLAYERIDMAP2[],COLUMN(PLAYERIDMAP2[LASTNAME]),FALSE)</f>
        <v>Posada</v>
      </c>
      <c r="C756" s="24" t="str">
        <f>VLOOKUP(MYRANKS_H[[#This Row],[PLAYERID]],PLAYERIDMAP2[],COLUMN(PLAYERIDMAP2[FIRSTNAME]),FALSE)</f>
        <v>Jorge</v>
      </c>
      <c r="D756" s="24" t="str">
        <f>MYRANKS_H[[#This Row],[FNAME]]&amp;" "&amp;MYRANKS_H[[#This Row],[LNAME]]</f>
        <v>Jorge Posada</v>
      </c>
      <c r="E756" s="24" t="str">
        <f>VLOOKUP(MYRANKS_H[[#This Row],[PLAYERID]],PLAYERIDMAP2[],COLUMN(PLAYERIDMAP2[TEAM]),FALSE)</f>
        <v>N/A</v>
      </c>
      <c r="F756" s="24" t="str">
        <f>VLOOKUP(MYRANKS_H[[#This Row],[PLAYERID]],PLAYERIDMAP2[],COLUMN(PLAYERIDMAP2[POS]),FALSE)</f>
        <v>C</v>
      </c>
      <c r="G756" s="24">
        <f>IFERROR(VALUE(VLOOKUP(MYRANKS_H[[#This Row],[PLAYERID]],PLAYERIDMAP2[],COLUMN(PLAYERIDMAP2[IDFANGRAPHS]),FALSE)),VLOOKUP(MYRANKS_H[[#This Row],[PLAYERID]],PLAYERIDMAP2[],COLUMN(PLAYERIDMAP2[IDFANGRAPHS]),FALSE))</f>
        <v>841</v>
      </c>
      <c r="H756" s="56">
        <f>IFERROR(VLOOKUP(MYRANKS_H[[#This Row],[IDFANGRAPHS]],STEAMER_H[],COLUMN(STEAMER_H[PA]),FALSE),0)</f>
        <v>0</v>
      </c>
      <c r="I756" s="56">
        <f>IFERROR(VLOOKUP(MYRANKS_H[[#This Row],[IDFANGRAPHS]],STEAMER_H[],COLUMN(STEAMER_H[AB]),FALSE),0)</f>
        <v>0</v>
      </c>
      <c r="J756" s="56">
        <f>IFERROR(VLOOKUP(MYRANKS_H[[#This Row],[IDFANGRAPHS]],STEAMER_H[],COLUMN(STEAMER_H[H]),FALSE),0)</f>
        <v>0</v>
      </c>
      <c r="K756" s="56">
        <f>IFERROR(VLOOKUP(MYRANKS_H[[#This Row],[IDFANGRAPHS]],STEAMER_H[],COLUMN(STEAMER_H[2B]),FALSE),0)</f>
        <v>0</v>
      </c>
      <c r="L756" s="56">
        <f>IFERROR(VLOOKUP(MYRANKS_H[[#This Row],[IDFANGRAPHS]],STEAMER_H[],COLUMN(STEAMER_H[3B]),FALSE),0)</f>
        <v>0</v>
      </c>
      <c r="M756" s="56">
        <f>IFERROR(VLOOKUP(MYRANKS_H[[#This Row],[IDFANGRAPHS]],STEAMER_H[],COLUMN(STEAMER_H[HR]),FALSE),0)</f>
        <v>0</v>
      </c>
      <c r="N756" s="56">
        <f>IFERROR(VLOOKUP(MYRANKS_H[[#This Row],[IDFANGRAPHS]],STEAMER_H[],COLUMN(STEAMER_H[R]),FALSE),0)</f>
        <v>0</v>
      </c>
      <c r="O756" s="56">
        <f>IFERROR(VLOOKUP(MYRANKS_H[[#This Row],[IDFANGRAPHS]],STEAMER_H[],COLUMN(STEAMER_H[RBI]),FALSE),0)</f>
        <v>0</v>
      </c>
      <c r="P756" s="56">
        <f>IFERROR(VLOOKUP(MYRANKS_H[[#This Row],[IDFANGRAPHS]],STEAMER_H[],COLUMN(STEAMER_H[BB]),FALSE),0)</f>
        <v>0</v>
      </c>
      <c r="Q756" s="56">
        <f>IFERROR(VLOOKUP(MYRANKS_H[[#This Row],[IDFANGRAPHS]],STEAMER_H[],COLUMN(STEAMER_H[HBP]),FALSE),0)</f>
        <v>0</v>
      </c>
      <c r="R756" s="56">
        <f>IFERROR(VLOOKUP(MYRANKS_H[[#This Row],[IDFANGRAPHS]],STEAMER_H[],COLUMN(STEAMER_H[SO]),FALSE),0)</f>
        <v>0</v>
      </c>
      <c r="S756" s="56">
        <f>IFERROR(VLOOKUP(MYRANKS_H[[#This Row],[IDFANGRAPHS]],STEAMER_H[],COLUMN(STEAMER_H[SB]),FALSE),0)</f>
        <v>0</v>
      </c>
      <c r="T756" s="19">
        <f>IFERROR(MYRANKS_H[[#This Row],[H]]/MYRANKS_H[[#This Row],[AB]],0)</f>
        <v>0</v>
      </c>
      <c r="U756" s="19">
        <f>IFERROR((MYRANKS_H[[#This Row],[H]]+MYRANKS_H[[#This Row],[BB]]+MYRANKS_H[[#This Row],[HBP]])/(MYRANKS_H[[#This Row],[AB]]+MYRANKS_H[[#This Row],[BB]]+MYRANKS_H[[#This Row],[HBP]]),0)</f>
        <v>0</v>
      </c>
      <c r="V756" s="19">
        <f>IFERROR((MYRANKS_H[[#This Row],[H]]+MYRANKS_H[[#This Row],[2B]]+2*MYRANKS_H[[#This Row],[3B]]+3*MYRANKS_H[[#This Row],[HR]])/MYRANKS_H[[#This Row],[AB]],0)</f>
        <v>0</v>
      </c>
      <c r="W75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6" s="27">
        <f>VLOOKUP(MYRANKS_H[[#This Row],[POS]],REPLACEMENT_LEVEL[],3,FALSE)</f>
        <v>0</v>
      </c>
      <c r="Y756" s="27">
        <f>MYRANKS_H[[#This Row],[PROJ PTS]]-MYRANKS_H[[#This Row],[REPL LEVEL]]</f>
        <v>0</v>
      </c>
      <c r="Z756" s="27">
        <f>RANK(MYRANKS_H[[#This Row],[POINTS OVER REPL]],MYRANKS_H[POINTS OVER REPL])</f>
        <v>1</v>
      </c>
      <c r="AA756" s="29">
        <f>IF(MYRANKS_H[[#This Row],[RANK]]&lt;=TOTAL_HITTERS_DRAFTED,MYRANKS_H[[#This Row],[POINTS OVER REPL]],0)</f>
        <v>0</v>
      </c>
      <c r="AB756" s="35">
        <f>MYRANKS_H[[#This Row],[POINTS OVER REPL]]*DOLLAR_VALUE_PER_POINT+1</f>
        <v>1</v>
      </c>
      <c r="AC756" s="35"/>
      <c r="AD756" s="29">
        <f>IF(AND(MYRANKS_H[[#This Row],[RANK]]&lt;=(TOTAL_HITTERS_DRAFTED-HITTERS_BELOW_REPL_DRAFTED),MYRANKS_H[[#This Row],[$ACTUAL]]=""),MYRANKS_H[[#This Row],[POINTS OVER REPL]],0)</f>
        <v>0</v>
      </c>
      <c r="AE756" s="35">
        <f>IF(MYRANKS_H[[#This Row],[$ACTUAL]]="",MYRANKS_H[[#This Row],[POINTS OVER REPL]]*REMAINING_DOLLAR_VALUE_PER_POINT+1,0)</f>
        <v>1</v>
      </c>
    </row>
    <row r="757" spans="1:31" x14ac:dyDescent="0.25">
      <c r="A757" s="50" t="s">
        <v>14717</v>
      </c>
      <c r="B757" s="15" t="str">
        <f>VLOOKUP(MYRANKS_H[[#This Row],[PLAYERID]],PLAYERIDMAP2[],COLUMN(PLAYERIDMAP2[LASTNAME]),FALSE)</f>
        <v>Pridie</v>
      </c>
      <c r="C757" s="24" t="str">
        <f>VLOOKUP(MYRANKS_H[[#This Row],[PLAYERID]],PLAYERIDMAP2[],COLUMN(PLAYERIDMAP2[FIRSTNAME]),FALSE)</f>
        <v>Jason</v>
      </c>
      <c r="D757" s="24" t="str">
        <f>MYRANKS_H[[#This Row],[FNAME]]&amp;" "&amp;MYRANKS_H[[#This Row],[LNAME]]</f>
        <v>Jason Pridie</v>
      </c>
      <c r="E757" s="24" t="str">
        <f>VLOOKUP(MYRANKS_H[[#This Row],[PLAYERID]],PLAYERIDMAP2[],COLUMN(PLAYERIDMAP2[TEAM]),FALSE)</f>
        <v>N/A</v>
      </c>
      <c r="F757" s="24" t="str">
        <f>VLOOKUP(MYRANKS_H[[#This Row],[PLAYERID]],PLAYERIDMAP2[],COLUMN(PLAYERIDMAP2[POS]),FALSE)</f>
        <v>OF</v>
      </c>
      <c r="G757" s="24">
        <f>IFERROR(VALUE(VLOOKUP(MYRANKS_H[[#This Row],[PLAYERID]],PLAYERIDMAP2[],COLUMN(PLAYERIDMAP2[IDFANGRAPHS]),FALSE)),VLOOKUP(MYRANKS_H[[#This Row],[PLAYERID]],PLAYERIDMAP2[],COLUMN(PLAYERIDMAP2[IDFANGRAPHS]),FALSE))</f>
        <v>4611</v>
      </c>
      <c r="H757" s="56">
        <f>IFERROR(VLOOKUP(MYRANKS_H[[#This Row],[IDFANGRAPHS]],STEAMER_H[],COLUMN(STEAMER_H[PA]),FALSE),0)</f>
        <v>1</v>
      </c>
      <c r="I757" s="56">
        <f>IFERROR(VLOOKUP(MYRANKS_H[[#This Row],[IDFANGRAPHS]],STEAMER_H[],COLUMN(STEAMER_H[AB]),FALSE),0)</f>
        <v>1</v>
      </c>
      <c r="J757" s="56">
        <f>IFERROR(VLOOKUP(MYRANKS_H[[#This Row],[IDFANGRAPHS]],STEAMER_H[],COLUMN(STEAMER_H[H]),FALSE),0)</f>
        <v>0</v>
      </c>
      <c r="K757" s="56">
        <f>IFERROR(VLOOKUP(MYRANKS_H[[#This Row],[IDFANGRAPHS]],STEAMER_H[],COLUMN(STEAMER_H[2B]),FALSE),0)</f>
        <v>0</v>
      </c>
      <c r="L757" s="56">
        <f>IFERROR(VLOOKUP(MYRANKS_H[[#This Row],[IDFANGRAPHS]],STEAMER_H[],COLUMN(STEAMER_H[3B]),FALSE),0)</f>
        <v>0</v>
      </c>
      <c r="M757" s="56">
        <f>IFERROR(VLOOKUP(MYRANKS_H[[#This Row],[IDFANGRAPHS]],STEAMER_H[],COLUMN(STEAMER_H[HR]),FALSE),0)</f>
        <v>0</v>
      </c>
      <c r="N757" s="56">
        <f>IFERROR(VLOOKUP(MYRANKS_H[[#This Row],[IDFANGRAPHS]],STEAMER_H[],COLUMN(STEAMER_H[R]),FALSE),0)</f>
        <v>0</v>
      </c>
      <c r="O757" s="56">
        <f>IFERROR(VLOOKUP(MYRANKS_H[[#This Row],[IDFANGRAPHS]],STEAMER_H[],COLUMN(STEAMER_H[RBI]),FALSE),0)</f>
        <v>0</v>
      </c>
      <c r="P757" s="56">
        <f>IFERROR(VLOOKUP(MYRANKS_H[[#This Row],[IDFANGRAPHS]],STEAMER_H[],COLUMN(STEAMER_H[BB]),FALSE),0)</f>
        <v>0</v>
      </c>
      <c r="Q757" s="56">
        <f>IFERROR(VLOOKUP(MYRANKS_H[[#This Row],[IDFANGRAPHS]],STEAMER_H[],COLUMN(STEAMER_H[HBP]),FALSE),0)</f>
        <v>0</v>
      </c>
      <c r="R757" s="56">
        <f>IFERROR(VLOOKUP(MYRANKS_H[[#This Row],[IDFANGRAPHS]],STEAMER_H[],COLUMN(STEAMER_H[SO]),FALSE),0)</f>
        <v>0</v>
      </c>
      <c r="S757" s="56">
        <f>IFERROR(VLOOKUP(MYRANKS_H[[#This Row],[IDFANGRAPHS]],STEAMER_H[],COLUMN(STEAMER_H[SB]),FALSE),0)</f>
        <v>0</v>
      </c>
      <c r="T757" s="19">
        <f>IFERROR(MYRANKS_H[[#This Row],[H]]/MYRANKS_H[[#This Row],[AB]],0)</f>
        <v>0</v>
      </c>
      <c r="U757" s="19">
        <f>IFERROR((MYRANKS_H[[#This Row],[H]]+MYRANKS_H[[#This Row],[BB]]+MYRANKS_H[[#This Row],[HBP]])/(MYRANKS_H[[#This Row],[AB]]+MYRANKS_H[[#This Row],[BB]]+MYRANKS_H[[#This Row],[HBP]]),0)</f>
        <v>0</v>
      </c>
      <c r="V757" s="19">
        <f>IFERROR((MYRANKS_H[[#This Row],[H]]+MYRANKS_H[[#This Row],[2B]]+2*MYRANKS_H[[#This Row],[3B]]+3*MYRANKS_H[[#This Row],[HR]])/MYRANKS_H[[#This Row],[AB]],0)</f>
        <v>0</v>
      </c>
      <c r="W75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7" s="27">
        <f>VLOOKUP(MYRANKS_H[[#This Row],[POS]],REPLACEMENT_LEVEL[],3,FALSE)</f>
        <v>0</v>
      </c>
      <c r="Y757" s="27">
        <f>MYRANKS_H[[#This Row],[PROJ PTS]]-MYRANKS_H[[#This Row],[REPL LEVEL]]</f>
        <v>0</v>
      </c>
      <c r="Z757" s="27">
        <f>RANK(MYRANKS_H[[#This Row],[POINTS OVER REPL]],MYRANKS_H[POINTS OVER REPL])</f>
        <v>1</v>
      </c>
      <c r="AA757" s="29">
        <f>IF(MYRANKS_H[[#This Row],[RANK]]&lt;=TOTAL_HITTERS_DRAFTED,MYRANKS_H[[#This Row],[POINTS OVER REPL]],0)</f>
        <v>0</v>
      </c>
      <c r="AB757" s="35">
        <f>MYRANKS_H[[#This Row],[POINTS OVER REPL]]*DOLLAR_VALUE_PER_POINT+1</f>
        <v>1</v>
      </c>
      <c r="AC757" s="35"/>
      <c r="AD757" s="29">
        <f>IF(AND(MYRANKS_H[[#This Row],[RANK]]&lt;=(TOTAL_HITTERS_DRAFTED-HITTERS_BELOW_REPL_DRAFTED),MYRANKS_H[[#This Row],[$ACTUAL]]=""),MYRANKS_H[[#This Row],[POINTS OVER REPL]],0)</f>
        <v>0</v>
      </c>
      <c r="AE757" s="35">
        <f>IF(MYRANKS_H[[#This Row],[$ACTUAL]]="",MYRANKS_H[[#This Row],[POINTS OVER REPL]]*REMAINING_DOLLAR_VALUE_PER_POINT+1,0)</f>
        <v>1</v>
      </c>
    </row>
    <row r="758" spans="1:31" x14ac:dyDescent="0.25">
      <c r="A758" s="50" t="s">
        <v>14721</v>
      </c>
      <c r="B758" s="15" t="str">
        <f>VLOOKUP(MYRANKS_H[[#This Row],[PLAYERID]],PLAYERIDMAP2[],COLUMN(PLAYERIDMAP2[LASTNAME]),FALSE)</f>
        <v>Prince</v>
      </c>
      <c r="C758" s="24" t="str">
        <f>VLOOKUP(MYRANKS_H[[#This Row],[PLAYERID]],PLAYERIDMAP2[],COLUMN(PLAYERIDMAP2[FIRSTNAME]),FALSE)</f>
        <v>Josh</v>
      </c>
      <c r="D758" s="24" t="str">
        <f>MYRANKS_H[[#This Row],[FNAME]]&amp;" "&amp;MYRANKS_H[[#This Row],[LNAME]]</f>
        <v>Josh Prince</v>
      </c>
      <c r="E758" s="24" t="str">
        <f>VLOOKUP(MYRANKS_H[[#This Row],[PLAYERID]],PLAYERIDMAP2[],COLUMN(PLAYERIDMAP2[TEAM]),FALSE)</f>
        <v>MIL</v>
      </c>
      <c r="F758" s="24" t="str">
        <f>VLOOKUP(MYRANKS_H[[#This Row],[PLAYERID]],PLAYERIDMAP2[],COLUMN(PLAYERIDMAP2[POS]),FALSE)</f>
        <v>OF</v>
      </c>
      <c r="G758" s="24">
        <f>IFERROR(VALUE(VLOOKUP(MYRANKS_H[[#This Row],[PLAYERID]],PLAYERIDMAP2[],COLUMN(PLAYERIDMAP2[IDFANGRAPHS]),FALSE)),VLOOKUP(MYRANKS_H[[#This Row],[PLAYERID]],PLAYERIDMAP2[],COLUMN(PLAYERIDMAP2[IDFANGRAPHS]),FALSE))</f>
        <v>6746</v>
      </c>
      <c r="H758" s="56">
        <f>IFERROR(VLOOKUP(MYRANKS_H[[#This Row],[IDFANGRAPHS]],STEAMER_H[],COLUMN(STEAMER_H[PA]),FALSE),0)</f>
        <v>0</v>
      </c>
      <c r="I758" s="56">
        <f>IFERROR(VLOOKUP(MYRANKS_H[[#This Row],[IDFANGRAPHS]],STEAMER_H[],COLUMN(STEAMER_H[AB]),FALSE),0)</f>
        <v>0</v>
      </c>
      <c r="J758" s="56">
        <f>IFERROR(VLOOKUP(MYRANKS_H[[#This Row],[IDFANGRAPHS]],STEAMER_H[],COLUMN(STEAMER_H[H]),FALSE),0)</f>
        <v>0</v>
      </c>
      <c r="K758" s="56">
        <f>IFERROR(VLOOKUP(MYRANKS_H[[#This Row],[IDFANGRAPHS]],STEAMER_H[],COLUMN(STEAMER_H[2B]),FALSE),0)</f>
        <v>0</v>
      </c>
      <c r="L758" s="56">
        <f>IFERROR(VLOOKUP(MYRANKS_H[[#This Row],[IDFANGRAPHS]],STEAMER_H[],COLUMN(STEAMER_H[3B]),FALSE),0)</f>
        <v>0</v>
      </c>
      <c r="M758" s="56">
        <f>IFERROR(VLOOKUP(MYRANKS_H[[#This Row],[IDFANGRAPHS]],STEAMER_H[],COLUMN(STEAMER_H[HR]),FALSE),0)</f>
        <v>0</v>
      </c>
      <c r="N758" s="56">
        <f>IFERROR(VLOOKUP(MYRANKS_H[[#This Row],[IDFANGRAPHS]],STEAMER_H[],COLUMN(STEAMER_H[R]),FALSE),0)</f>
        <v>0</v>
      </c>
      <c r="O758" s="56">
        <f>IFERROR(VLOOKUP(MYRANKS_H[[#This Row],[IDFANGRAPHS]],STEAMER_H[],COLUMN(STEAMER_H[RBI]),FALSE),0)</f>
        <v>0</v>
      </c>
      <c r="P758" s="56">
        <f>IFERROR(VLOOKUP(MYRANKS_H[[#This Row],[IDFANGRAPHS]],STEAMER_H[],COLUMN(STEAMER_H[BB]),FALSE),0)</f>
        <v>0</v>
      </c>
      <c r="Q758" s="56">
        <f>IFERROR(VLOOKUP(MYRANKS_H[[#This Row],[IDFANGRAPHS]],STEAMER_H[],COLUMN(STEAMER_H[HBP]),FALSE),0)</f>
        <v>0</v>
      </c>
      <c r="R758" s="56">
        <f>IFERROR(VLOOKUP(MYRANKS_H[[#This Row],[IDFANGRAPHS]],STEAMER_H[],COLUMN(STEAMER_H[SO]),FALSE),0)</f>
        <v>0</v>
      </c>
      <c r="S758" s="56">
        <f>IFERROR(VLOOKUP(MYRANKS_H[[#This Row],[IDFANGRAPHS]],STEAMER_H[],COLUMN(STEAMER_H[SB]),FALSE),0)</f>
        <v>0</v>
      </c>
      <c r="T758" s="19">
        <f>IFERROR(MYRANKS_H[[#This Row],[H]]/MYRANKS_H[[#This Row],[AB]],0)</f>
        <v>0</v>
      </c>
      <c r="U758" s="19">
        <f>IFERROR((MYRANKS_H[[#This Row],[H]]+MYRANKS_H[[#This Row],[BB]]+MYRANKS_H[[#This Row],[HBP]])/(MYRANKS_H[[#This Row],[AB]]+MYRANKS_H[[#This Row],[BB]]+MYRANKS_H[[#This Row],[HBP]]),0)</f>
        <v>0</v>
      </c>
      <c r="V758" s="19">
        <f>IFERROR((MYRANKS_H[[#This Row],[H]]+MYRANKS_H[[#This Row],[2B]]+2*MYRANKS_H[[#This Row],[3B]]+3*MYRANKS_H[[#This Row],[HR]])/MYRANKS_H[[#This Row],[AB]],0)</f>
        <v>0</v>
      </c>
      <c r="W75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8" s="27">
        <f>VLOOKUP(MYRANKS_H[[#This Row],[POS]],REPLACEMENT_LEVEL[],3,FALSE)</f>
        <v>0</v>
      </c>
      <c r="Y758" s="27">
        <f>MYRANKS_H[[#This Row],[PROJ PTS]]-MYRANKS_H[[#This Row],[REPL LEVEL]]</f>
        <v>0</v>
      </c>
      <c r="Z758" s="27">
        <f>RANK(MYRANKS_H[[#This Row],[POINTS OVER REPL]],MYRANKS_H[POINTS OVER REPL])</f>
        <v>1</v>
      </c>
      <c r="AA758" s="29">
        <f>IF(MYRANKS_H[[#This Row],[RANK]]&lt;=TOTAL_HITTERS_DRAFTED,MYRANKS_H[[#This Row],[POINTS OVER REPL]],0)</f>
        <v>0</v>
      </c>
      <c r="AB758" s="35">
        <f>MYRANKS_H[[#This Row],[POINTS OVER REPL]]*DOLLAR_VALUE_PER_POINT+1</f>
        <v>1</v>
      </c>
      <c r="AC758" s="35"/>
      <c r="AD758" s="29">
        <f>IF(AND(MYRANKS_H[[#This Row],[RANK]]&lt;=(TOTAL_HITTERS_DRAFTED-HITTERS_BELOW_REPL_DRAFTED),MYRANKS_H[[#This Row],[$ACTUAL]]=""),MYRANKS_H[[#This Row],[POINTS OVER REPL]],0)</f>
        <v>0</v>
      </c>
      <c r="AE758" s="35">
        <f>IF(MYRANKS_H[[#This Row],[$ACTUAL]]="",MYRANKS_H[[#This Row],[POINTS OVER REPL]]*REMAINING_DOLLAR_VALUE_PER_POINT+1,0)</f>
        <v>1</v>
      </c>
    </row>
    <row r="759" spans="1:31" x14ac:dyDescent="0.25">
      <c r="A759" s="68" t="s">
        <v>14724</v>
      </c>
      <c r="B759" s="17" t="str">
        <f>VLOOKUP(MYRANKS_H[[#This Row],[PLAYERID]],PLAYERIDMAP2[],COLUMN(PLAYERIDMAP2[LASTNAME]),FALSE)</f>
        <v>Profar</v>
      </c>
      <c r="C759" s="24" t="str">
        <f>VLOOKUP(MYRANKS_H[[#This Row],[PLAYERID]],PLAYERIDMAP2[],COLUMN(PLAYERIDMAP2[FIRSTNAME]),FALSE)</f>
        <v>Jurickson</v>
      </c>
      <c r="D759" s="24" t="str">
        <f>MYRANKS_H[[#This Row],[FNAME]]&amp;" "&amp;MYRANKS_H[[#This Row],[LNAME]]</f>
        <v>Jurickson Profar</v>
      </c>
      <c r="E759" s="24" t="str">
        <f>VLOOKUP(MYRANKS_H[[#This Row],[PLAYERID]],PLAYERIDMAP2[],COLUMN(PLAYERIDMAP2[TEAM]),FALSE)</f>
        <v>TEX</v>
      </c>
      <c r="F759" s="24" t="str">
        <f>VLOOKUP(MYRANKS_H[[#This Row],[PLAYERID]],PLAYERIDMAP2[],COLUMN(PLAYERIDMAP2[POS]),FALSE)</f>
        <v>2B</v>
      </c>
      <c r="G759" s="24">
        <f>IFERROR(VALUE(VLOOKUP(MYRANKS_H[[#This Row],[PLAYERID]],PLAYERIDMAP2[],COLUMN(PLAYERIDMAP2[IDFANGRAPHS]),FALSE)),VLOOKUP(MYRANKS_H[[#This Row],[PLAYERID]],PLAYERIDMAP2[],COLUMN(PLAYERIDMAP2[IDFANGRAPHS]),FALSE))</f>
        <v>10815</v>
      </c>
      <c r="H759" s="56">
        <f>IFERROR(VLOOKUP(MYRANKS_H[[#This Row],[IDFANGRAPHS]],STEAMER_H[],COLUMN(STEAMER_H[PA]),FALSE),0)</f>
        <v>142</v>
      </c>
      <c r="I759" s="56">
        <f>IFERROR(VLOOKUP(MYRANKS_H[[#This Row],[IDFANGRAPHS]],STEAMER_H[],COLUMN(STEAMER_H[AB]),FALSE),0)</f>
        <v>128</v>
      </c>
      <c r="J759" s="56">
        <f>IFERROR(VLOOKUP(MYRANKS_H[[#This Row],[IDFANGRAPHS]],STEAMER_H[],COLUMN(STEAMER_H[H]),FALSE),0)</f>
        <v>32</v>
      </c>
      <c r="K759" s="56">
        <f>IFERROR(VLOOKUP(MYRANKS_H[[#This Row],[IDFANGRAPHS]],STEAMER_H[],COLUMN(STEAMER_H[2B]),FALSE),0)</f>
        <v>7</v>
      </c>
      <c r="L759" s="56">
        <f>IFERROR(VLOOKUP(MYRANKS_H[[#This Row],[IDFANGRAPHS]],STEAMER_H[],COLUMN(STEAMER_H[3B]),FALSE),0)</f>
        <v>1</v>
      </c>
      <c r="M759" s="56">
        <f>IFERROR(VLOOKUP(MYRANKS_H[[#This Row],[IDFANGRAPHS]],STEAMER_H[],COLUMN(STEAMER_H[HR]),FALSE),0)</f>
        <v>3</v>
      </c>
      <c r="N759" s="56">
        <f>IFERROR(VLOOKUP(MYRANKS_H[[#This Row],[IDFANGRAPHS]],STEAMER_H[],COLUMN(STEAMER_H[R]),FALSE),0)</f>
        <v>16</v>
      </c>
      <c r="O759" s="56">
        <f>IFERROR(VLOOKUP(MYRANKS_H[[#This Row],[IDFANGRAPHS]],STEAMER_H[],COLUMN(STEAMER_H[RBI]),FALSE),0)</f>
        <v>15</v>
      </c>
      <c r="P759" s="56">
        <f>IFERROR(VLOOKUP(MYRANKS_H[[#This Row],[IDFANGRAPHS]],STEAMER_H[],COLUMN(STEAMER_H[BB]),FALSE),0)</f>
        <v>11</v>
      </c>
      <c r="Q759" s="56">
        <f>IFERROR(VLOOKUP(MYRANKS_H[[#This Row],[IDFANGRAPHS]],STEAMER_H[],COLUMN(STEAMER_H[HBP]),FALSE),0)</f>
        <v>1</v>
      </c>
      <c r="R759" s="56">
        <f>IFERROR(VLOOKUP(MYRANKS_H[[#This Row],[IDFANGRAPHS]],STEAMER_H[],COLUMN(STEAMER_H[SO]),FALSE),0)</f>
        <v>24</v>
      </c>
      <c r="S759" s="56">
        <f>IFERROR(VLOOKUP(MYRANKS_H[[#This Row],[IDFANGRAPHS]],STEAMER_H[],COLUMN(STEAMER_H[SB]),FALSE),0)</f>
        <v>3</v>
      </c>
      <c r="T759" s="19">
        <f>IFERROR(MYRANKS_H[[#This Row],[H]]/MYRANKS_H[[#This Row],[AB]],0)</f>
        <v>0.25</v>
      </c>
      <c r="U759" s="19">
        <f>IFERROR((MYRANKS_H[[#This Row],[H]]+MYRANKS_H[[#This Row],[BB]]+MYRANKS_H[[#This Row],[HBP]])/(MYRANKS_H[[#This Row],[AB]]+MYRANKS_H[[#This Row],[BB]]+MYRANKS_H[[#This Row],[HBP]]),0)</f>
        <v>0.31428571428571428</v>
      </c>
      <c r="V759" s="19">
        <f>IFERROR((MYRANKS_H[[#This Row],[H]]+MYRANKS_H[[#This Row],[2B]]+2*MYRANKS_H[[#This Row],[3B]]+3*MYRANKS_H[[#This Row],[HR]])/MYRANKS_H[[#This Row],[AB]],0)</f>
        <v>0.390625</v>
      </c>
      <c r="W75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9" s="27">
        <f>VLOOKUP(MYRANKS_H[[#This Row],[POS]],REPLACEMENT_LEVEL[],3,FALSE)</f>
        <v>0</v>
      </c>
      <c r="Y759" s="27">
        <f>MYRANKS_H[[#This Row],[PROJ PTS]]-MYRANKS_H[[#This Row],[REPL LEVEL]]</f>
        <v>0</v>
      </c>
      <c r="Z759" s="27">
        <f>RANK(MYRANKS_H[[#This Row],[POINTS OVER REPL]],MYRANKS_H[POINTS OVER REPL])</f>
        <v>1</v>
      </c>
      <c r="AA759" s="29">
        <f>IF(MYRANKS_H[[#This Row],[RANK]]&lt;=TOTAL_HITTERS_DRAFTED,MYRANKS_H[[#This Row],[POINTS OVER REPL]],0)</f>
        <v>0</v>
      </c>
      <c r="AB759" s="35">
        <f>MYRANKS_H[[#This Row],[POINTS OVER REPL]]*DOLLAR_VALUE_PER_POINT+1</f>
        <v>1</v>
      </c>
      <c r="AC759" s="35"/>
      <c r="AD759" s="29">
        <f>IF(AND(MYRANKS_H[[#This Row],[RANK]]&lt;=(TOTAL_HITTERS_DRAFTED-HITTERS_BELOW_REPL_DRAFTED),MYRANKS_H[[#This Row],[$ACTUAL]]=""),MYRANKS_H[[#This Row],[POINTS OVER REPL]],0)</f>
        <v>0</v>
      </c>
      <c r="AE759" s="35">
        <f>IF(MYRANKS_H[[#This Row],[$ACTUAL]]="",MYRANKS_H[[#This Row],[POINTS OVER REPL]]*REMAINING_DOLLAR_VALUE_PER_POINT+1,0)</f>
        <v>1</v>
      </c>
    </row>
    <row r="760" spans="1:31" x14ac:dyDescent="0.25">
      <c r="A760" s="50" t="s">
        <v>14740</v>
      </c>
      <c r="B760" s="15" t="str">
        <f>VLOOKUP(MYRANKS_H[[#This Row],[PLAYERID]],PLAYERIDMAP2[],COLUMN(PLAYERIDMAP2[LASTNAME]),FALSE)</f>
        <v>Punto</v>
      </c>
      <c r="C760" s="24" t="str">
        <f>VLOOKUP(MYRANKS_H[[#This Row],[PLAYERID]],PLAYERIDMAP2[],COLUMN(PLAYERIDMAP2[FIRSTNAME]),FALSE)</f>
        <v>Nick</v>
      </c>
      <c r="D760" s="24" t="str">
        <f>MYRANKS_H[[#This Row],[FNAME]]&amp;" "&amp;MYRANKS_H[[#This Row],[LNAME]]</f>
        <v>Nick Punto</v>
      </c>
      <c r="E760" s="24" t="str">
        <f>VLOOKUP(MYRANKS_H[[#This Row],[PLAYERID]],PLAYERIDMAP2[],COLUMN(PLAYERIDMAP2[TEAM]),FALSE)</f>
        <v>N/A</v>
      </c>
      <c r="F760" s="24" t="str">
        <f>VLOOKUP(MYRANKS_H[[#This Row],[PLAYERID]],PLAYERIDMAP2[],COLUMN(PLAYERIDMAP2[POS]),FALSE)</f>
        <v>2B</v>
      </c>
      <c r="G760" s="24">
        <f>IFERROR(VALUE(VLOOKUP(MYRANKS_H[[#This Row],[PLAYERID]],PLAYERIDMAP2[],COLUMN(PLAYERIDMAP2[IDFANGRAPHS]),FALSE)),VLOOKUP(MYRANKS_H[[#This Row],[PLAYERID]],PLAYERIDMAP2[],COLUMN(PLAYERIDMAP2[IDFANGRAPHS]),FALSE))</f>
        <v>1429</v>
      </c>
      <c r="H760" s="56">
        <f>IFERROR(VLOOKUP(MYRANKS_H[[#This Row],[IDFANGRAPHS]],STEAMER_H[],COLUMN(STEAMER_H[PA]),FALSE),0)</f>
        <v>1</v>
      </c>
      <c r="I760" s="56">
        <f>IFERROR(VLOOKUP(MYRANKS_H[[#This Row],[IDFANGRAPHS]],STEAMER_H[],COLUMN(STEAMER_H[AB]),FALSE),0)</f>
        <v>1</v>
      </c>
      <c r="J760" s="56">
        <f>IFERROR(VLOOKUP(MYRANKS_H[[#This Row],[IDFANGRAPHS]],STEAMER_H[],COLUMN(STEAMER_H[H]),FALSE),0)</f>
        <v>0</v>
      </c>
      <c r="K760" s="56">
        <f>IFERROR(VLOOKUP(MYRANKS_H[[#This Row],[IDFANGRAPHS]],STEAMER_H[],COLUMN(STEAMER_H[2B]),FALSE),0)</f>
        <v>0</v>
      </c>
      <c r="L760" s="56">
        <f>IFERROR(VLOOKUP(MYRANKS_H[[#This Row],[IDFANGRAPHS]],STEAMER_H[],COLUMN(STEAMER_H[3B]),FALSE),0)</f>
        <v>0</v>
      </c>
      <c r="M760" s="56">
        <f>IFERROR(VLOOKUP(MYRANKS_H[[#This Row],[IDFANGRAPHS]],STEAMER_H[],COLUMN(STEAMER_H[HR]),FALSE),0)</f>
        <v>0</v>
      </c>
      <c r="N760" s="56">
        <f>IFERROR(VLOOKUP(MYRANKS_H[[#This Row],[IDFANGRAPHS]],STEAMER_H[],COLUMN(STEAMER_H[R]),FALSE),0)</f>
        <v>0</v>
      </c>
      <c r="O760" s="56">
        <f>IFERROR(VLOOKUP(MYRANKS_H[[#This Row],[IDFANGRAPHS]],STEAMER_H[],COLUMN(STEAMER_H[RBI]),FALSE),0)</f>
        <v>0</v>
      </c>
      <c r="P760" s="56">
        <f>IFERROR(VLOOKUP(MYRANKS_H[[#This Row],[IDFANGRAPHS]],STEAMER_H[],COLUMN(STEAMER_H[BB]),FALSE),0)</f>
        <v>0</v>
      </c>
      <c r="Q760" s="56">
        <f>IFERROR(VLOOKUP(MYRANKS_H[[#This Row],[IDFANGRAPHS]],STEAMER_H[],COLUMN(STEAMER_H[HBP]),FALSE),0)</f>
        <v>0</v>
      </c>
      <c r="R760" s="56">
        <f>IFERROR(VLOOKUP(MYRANKS_H[[#This Row],[IDFANGRAPHS]],STEAMER_H[],COLUMN(STEAMER_H[SO]),FALSE),0)</f>
        <v>0</v>
      </c>
      <c r="S760" s="56">
        <f>IFERROR(VLOOKUP(MYRANKS_H[[#This Row],[IDFANGRAPHS]],STEAMER_H[],COLUMN(STEAMER_H[SB]),FALSE),0)</f>
        <v>0</v>
      </c>
      <c r="T760" s="19">
        <f>IFERROR(MYRANKS_H[[#This Row],[H]]/MYRANKS_H[[#This Row],[AB]],0)</f>
        <v>0</v>
      </c>
      <c r="U760" s="19">
        <f>IFERROR((MYRANKS_H[[#This Row],[H]]+MYRANKS_H[[#This Row],[BB]]+MYRANKS_H[[#This Row],[HBP]])/(MYRANKS_H[[#This Row],[AB]]+MYRANKS_H[[#This Row],[BB]]+MYRANKS_H[[#This Row],[HBP]]),0)</f>
        <v>0</v>
      </c>
      <c r="V760" s="19">
        <f>IFERROR((MYRANKS_H[[#This Row],[H]]+MYRANKS_H[[#This Row],[2B]]+2*MYRANKS_H[[#This Row],[3B]]+3*MYRANKS_H[[#This Row],[HR]])/MYRANKS_H[[#This Row],[AB]],0)</f>
        <v>0</v>
      </c>
      <c r="W76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0" s="27">
        <f>VLOOKUP(MYRANKS_H[[#This Row],[POS]],REPLACEMENT_LEVEL[],3,FALSE)</f>
        <v>0</v>
      </c>
      <c r="Y760" s="27">
        <f>MYRANKS_H[[#This Row],[PROJ PTS]]-MYRANKS_H[[#This Row],[REPL LEVEL]]</f>
        <v>0</v>
      </c>
      <c r="Z760" s="27">
        <f>RANK(MYRANKS_H[[#This Row],[POINTS OVER REPL]],MYRANKS_H[POINTS OVER REPL])</f>
        <v>1</v>
      </c>
      <c r="AA760" s="29">
        <f>IF(MYRANKS_H[[#This Row],[RANK]]&lt;=TOTAL_HITTERS_DRAFTED,MYRANKS_H[[#This Row],[POINTS OVER REPL]],0)</f>
        <v>0</v>
      </c>
      <c r="AB760" s="35">
        <f>MYRANKS_H[[#This Row],[POINTS OVER REPL]]*DOLLAR_VALUE_PER_POINT+1</f>
        <v>1</v>
      </c>
      <c r="AC760" s="35"/>
      <c r="AD760" s="29">
        <f>IF(AND(MYRANKS_H[[#This Row],[RANK]]&lt;=(TOTAL_HITTERS_DRAFTED-HITTERS_BELOW_REPL_DRAFTED),MYRANKS_H[[#This Row],[$ACTUAL]]=""),MYRANKS_H[[#This Row],[POINTS OVER REPL]],0)</f>
        <v>0</v>
      </c>
      <c r="AE760" s="35">
        <f>IF(MYRANKS_H[[#This Row],[$ACTUAL]]="",MYRANKS_H[[#This Row],[POINTS OVER REPL]]*REMAINING_DOLLAR_VALUE_PER_POINT+1,0)</f>
        <v>1</v>
      </c>
    </row>
    <row r="761" spans="1:31" x14ac:dyDescent="0.25">
      <c r="A761" s="50" t="s">
        <v>14757</v>
      </c>
      <c r="B761" s="15" t="str">
        <f>VLOOKUP(MYRANKS_H[[#This Row],[PLAYERID]],PLAYERIDMAP2[],COLUMN(PLAYERIDMAP2[LASTNAME]),FALSE)</f>
        <v>Quintero</v>
      </c>
      <c r="C761" s="24" t="str">
        <f>VLOOKUP(MYRANKS_H[[#This Row],[PLAYERID]],PLAYERIDMAP2[],COLUMN(PLAYERIDMAP2[FIRSTNAME]),FALSE)</f>
        <v>Humberto</v>
      </c>
      <c r="D761" s="24" t="str">
        <f>MYRANKS_H[[#This Row],[FNAME]]&amp;" "&amp;MYRANKS_H[[#This Row],[LNAME]]</f>
        <v>Humberto Quintero</v>
      </c>
      <c r="E761" s="24" t="str">
        <f>VLOOKUP(MYRANKS_H[[#This Row],[PLAYERID]],PLAYERIDMAP2[],COLUMN(PLAYERIDMAP2[TEAM]),FALSE)</f>
        <v>SEA</v>
      </c>
      <c r="F761" s="24" t="str">
        <f>VLOOKUP(MYRANKS_H[[#This Row],[PLAYERID]],PLAYERIDMAP2[],COLUMN(PLAYERIDMAP2[POS]),FALSE)</f>
        <v>C</v>
      </c>
      <c r="G761" s="24">
        <f>IFERROR(VALUE(VLOOKUP(MYRANKS_H[[#This Row],[PLAYERID]],PLAYERIDMAP2[],COLUMN(PLAYERIDMAP2[IDFANGRAPHS]),FALSE)),VLOOKUP(MYRANKS_H[[#This Row],[PLAYERID]],PLAYERIDMAP2[],COLUMN(PLAYERIDMAP2[IDFANGRAPHS]),FALSE))</f>
        <v>1824</v>
      </c>
      <c r="H761" s="56">
        <f>IFERROR(VLOOKUP(MYRANKS_H[[#This Row],[IDFANGRAPHS]],STEAMER_H[],COLUMN(STEAMER_H[PA]),FALSE),0)</f>
        <v>1</v>
      </c>
      <c r="I761" s="56">
        <f>IFERROR(VLOOKUP(MYRANKS_H[[#This Row],[IDFANGRAPHS]],STEAMER_H[],COLUMN(STEAMER_H[AB]),FALSE),0)</f>
        <v>1</v>
      </c>
      <c r="J761" s="56">
        <f>IFERROR(VLOOKUP(MYRANKS_H[[#This Row],[IDFANGRAPHS]],STEAMER_H[],COLUMN(STEAMER_H[H]),FALSE),0)</f>
        <v>0</v>
      </c>
      <c r="K761" s="56">
        <f>IFERROR(VLOOKUP(MYRANKS_H[[#This Row],[IDFANGRAPHS]],STEAMER_H[],COLUMN(STEAMER_H[2B]),FALSE),0)</f>
        <v>0</v>
      </c>
      <c r="L761" s="56">
        <f>IFERROR(VLOOKUP(MYRANKS_H[[#This Row],[IDFANGRAPHS]],STEAMER_H[],COLUMN(STEAMER_H[3B]),FALSE),0)</f>
        <v>0</v>
      </c>
      <c r="M761" s="56">
        <f>IFERROR(VLOOKUP(MYRANKS_H[[#This Row],[IDFANGRAPHS]],STEAMER_H[],COLUMN(STEAMER_H[HR]),FALSE),0)</f>
        <v>0</v>
      </c>
      <c r="N761" s="56">
        <f>IFERROR(VLOOKUP(MYRANKS_H[[#This Row],[IDFANGRAPHS]],STEAMER_H[],COLUMN(STEAMER_H[R]),FALSE),0)</f>
        <v>0</v>
      </c>
      <c r="O761" s="56">
        <f>IFERROR(VLOOKUP(MYRANKS_H[[#This Row],[IDFANGRAPHS]],STEAMER_H[],COLUMN(STEAMER_H[RBI]),FALSE),0)</f>
        <v>0</v>
      </c>
      <c r="P761" s="56">
        <f>IFERROR(VLOOKUP(MYRANKS_H[[#This Row],[IDFANGRAPHS]],STEAMER_H[],COLUMN(STEAMER_H[BB]),FALSE),0)</f>
        <v>0</v>
      </c>
      <c r="Q761" s="56">
        <f>IFERROR(VLOOKUP(MYRANKS_H[[#This Row],[IDFANGRAPHS]],STEAMER_H[],COLUMN(STEAMER_H[HBP]),FALSE),0)</f>
        <v>0</v>
      </c>
      <c r="R761" s="56">
        <f>IFERROR(VLOOKUP(MYRANKS_H[[#This Row],[IDFANGRAPHS]],STEAMER_H[],COLUMN(STEAMER_H[SO]),FALSE),0)</f>
        <v>0</v>
      </c>
      <c r="S761" s="56">
        <f>IFERROR(VLOOKUP(MYRANKS_H[[#This Row],[IDFANGRAPHS]],STEAMER_H[],COLUMN(STEAMER_H[SB]),FALSE),0)</f>
        <v>0</v>
      </c>
      <c r="T761" s="19">
        <f>IFERROR(MYRANKS_H[[#This Row],[H]]/MYRANKS_H[[#This Row],[AB]],0)</f>
        <v>0</v>
      </c>
      <c r="U761" s="19">
        <f>IFERROR((MYRANKS_H[[#This Row],[H]]+MYRANKS_H[[#This Row],[BB]]+MYRANKS_H[[#This Row],[HBP]])/(MYRANKS_H[[#This Row],[AB]]+MYRANKS_H[[#This Row],[BB]]+MYRANKS_H[[#This Row],[HBP]]),0)</f>
        <v>0</v>
      </c>
      <c r="V761" s="19">
        <f>IFERROR((MYRANKS_H[[#This Row],[H]]+MYRANKS_H[[#This Row],[2B]]+2*MYRANKS_H[[#This Row],[3B]]+3*MYRANKS_H[[#This Row],[HR]])/MYRANKS_H[[#This Row],[AB]],0)</f>
        <v>0</v>
      </c>
      <c r="W76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1" s="27">
        <f>VLOOKUP(MYRANKS_H[[#This Row],[POS]],REPLACEMENT_LEVEL[],3,FALSE)</f>
        <v>0</v>
      </c>
      <c r="Y761" s="27">
        <f>MYRANKS_H[[#This Row],[PROJ PTS]]-MYRANKS_H[[#This Row],[REPL LEVEL]]</f>
        <v>0</v>
      </c>
      <c r="Z761" s="27">
        <f>RANK(MYRANKS_H[[#This Row],[POINTS OVER REPL]],MYRANKS_H[POINTS OVER REPL])</f>
        <v>1</v>
      </c>
      <c r="AA761" s="29">
        <f>IF(MYRANKS_H[[#This Row],[RANK]]&lt;=TOTAL_HITTERS_DRAFTED,MYRANKS_H[[#This Row],[POINTS OVER REPL]],0)</f>
        <v>0</v>
      </c>
      <c r="AB761" s="35">
        <f>MYRANKS_H[[#This Row],[POINTS OVER REPL]]*DOLLAR_VALUE_PER_POINT+1</f>
        <v>1</v>
      </c>
      <c r="AC761" s="35"/>
      <c r="AD761" s="29">
        <f>IF(AND(MYRANKS_H[[#This Row],[RANK]]&lt;=(TOTAL_HITTERS_DRAFTED-HITTERS_BELOW_REPL_DRAFTED),MYRANKS_H[[#This Row],[$ACTUAL]]=""),MYRANKS_H[[#This Row],[POINTS OVER REPL]],0)</f>
        <v>0</v>
      </c>
      <c r="AE761" s="35">
        <f>IF(MYRANKS_H[[#This Row],[$ACTUAL]]="",MYRANKS_H[[#This Row],[POINTS OVER REPL]]*REMAINING_DOLLAR_VALUE_PER_POINT+1,0)</f>
        <v>1</v>
      </c>
    </row>
    <row r="762" spans="1:31" x14ac:dyDescent="0.25">
      <c r="A762" s="65" t="s">
        <v>14765</v>
      </c>
      <c r="B762" s="17" t="str">
        <f>VLOOKUP(MYRANKS_H[[#This Row],[PLAYERID]],PLAYERIDMAP2[],COLUMN(PLAYERIDMAP2[LASTNAME]),FALSE)</f>
        <v>Quintanilla</v>
      </c>
      <c r="C762" s="24" t="str">
        <f>VLOOKUP(MYRANKS_H[[#This Row],[PLAYERID]],PLAYERIDMAP2[],COLUMN(PLAYERIDMAP2[FIRSTNAME]),FALSE)</f>
        <v>Omar</v>
      </c>
      <c r="D762" s="24" t="str">
        <f>MYRANKS_H[[#This Row],[FNAME]]&amp;" "&amp;MYRANKS_H[[#This Row],[LNAME]]</f>
        <v>Omar Quintanilla</v>
      </c>
      <c r="E762" s="24" t="str">
        <f>VLOOKUP(MYRANKS_H[[#This Row],[PLAYERID]],PLAYERIDMAP2[],COLUMN(PLAYERIDMAP2[TEAM]),FALSE)</f>
        <v>N/A</v>
      </c>
      <c r="F762" s="24" t="str">
        <f>VLOOKUP(MYRANKS_H[[#This Row],[PLAYERID]],PLAYERIDMAP2[],COLUMN(PLAYERIDMAP2[POS]),FALSE)</f>
        <v>SS</v>
      </c>
      <c r="G762" s="24">
        <f>IFERROR(VALUE(VLOOKUP(MYRANKS_H[[#This Row],[PLAYERID]],PLAYERIDMAP2[],COLUMN(PLAYERIDMAP2[IDFANGRAPHS]),FALSE)),VLOOKUP(MYRANKS_H[[#This Row],[PLAYERID]],PLAYERIDMAP2[],COLUMN(PLAYERIDMAP2[IDFANGRAPHS]),FALSE))</f>
        <v>6335</v>
      </c>
      <c r="H762" s="56">
        <f>IFERROR(VLOOKUP(MYRANKS_H[[#This Row],[IDFANGRAPHS]],STEAMER_H[],COLUMN(STEAMER_H[PA]),FALSE),0)</f>
        <v>1</v>
      </c>
      <c r="I762" s="56">
        <f>IFERROR(VLOOKUP(MYRANKS_H[[#This Row],[IDFANGRAPHS]],STEAMER_H[],COLUMN(STEAMER_H[AB]),FALSE),0)</f>
        <v>1</v>
      </c>
      <c r="J762" s="56">
        <f>IFERROR(VLOOKUP(MYRANKS_H[[#This Row],[IDFANGRAPHS]],STEAMER_H[],COLUMN(STEAMER_H[H]),FALSE),0)</f>
        <v>0</v>
      </c>
      <c r="K762" s="56">
        <f>IFERROR(VLOOKUP(MYRANKS_H[[#This Row],[IDFANGRAPHS]],STEAMER_H[],COLUMN(STEAMER_H[2B]),FALSE),0)</f>
        <v>0</v>
      </c>
      <c r="L762" s="56">
        <f>IFERROR(VLOOKUP(MYRANKS_H[[#This Row],[IDFANGRAPHS]],STEAMER_H[],COLUMN(STEAMER_H[3B]),FALSE),0)</f>
        <v>0</v>
      </c>
      <c r="M762" s="56">
        <f>IFERROR(VLOOKUP(MYRANKS_H[[#This Row],[IDFANGRAPHS]],STEAMER_H[],COLUMN(STEAMER_H[HR]),FALSE),0)</f>
        <v>0</v>
      </c>
      <c r="N762" s="56">
        <f>IFERROR(VLOOKUP(MYRANKS_H[[#This Row],[IDFANGRAPHS]],STEAMER_H[],COLUMN(STEAMER_H[R]),FALSE),0)</f>
        <v>0</v>
      </c>
      <c r="O762" s="56">
        <f>IFERROR(VLOOKUP(MYRANKS_H[[#This Row],[IDFANGRAPHS]],STEAMER_H[],COLUMN(STEAMER_H[RBI]),FALSE),0)</f>
        <v>0</v>
      </c>
      <c r="P762" s="56">
        <f>IFERROR(VLOOKUP(MYRANKS_H[[#This Row],[IDFANGRAPHS]],STEAMER_H[],COLUMN(STEAMER_H[BB]),FALSE),0)</f>
        <v>0</v>
      </c>
      <c r="Q762" s="56">
        <f>IFERROR(VLOOKUP(MYRANKS_H[[#This Row],[IDFANGRAPHS]],STEAMER_H[],COLUMN(STEAMER_H[HBP]),FALSE),0)</f>
        <v>0</v>
      </c>
      <c r="R762" s="56">
        <f>IFERROR(VLOOKUP(MYRANKS_H[[#This Row],[IDFANGRAPHS]],STEAMER_H[],COLUMN(STEAMER_H[SO]),FALSE),0)</f>
        <v>0</v>
      </c>
      <c r="S762" s="56">
        <f>IFERROR(VLOOKUP(MYRANKS_H[[#This Row],[IDFANGRAPHS]],STEAMER_H[],COLUMN(STEAMER_H[SB]),FALSE),0)</f>
        <v>0</v>
      </c>
      <c r="T762" s="19">
        <f>IFERROR(MYRANKS_H[[#This Row],[H]]/MYRANKS_H[[#This Row],[AB]],0)</f>
        <v>0</v>
      </c>
      <c r="U762" s="19">
        <f>IFERROR((MYRANKS_H[[#This Row],[H]]+MYRANKS_H[[#This Row],[BB]]+MYRANKS_H[[#This Row],[HBP]])/(MYRANKS_H[[#This Row],[AB]]+MYRANKS_H[[#This Row],[BB]]+MYRANKS_H[[#This Row],[HBP]]),0)</f>
        <v>0</v>
      </c>
      <c r="V762" s="19">
        <f>IFERROR((MYRANKS_H[[#This Row],[H]]+MYRANKS_H[[#This Row],[2B]]+2*MYRANKS_H[[#This Row],[3B]]+3*MYRANKS_H[[#This Row],[HR]])/MYRANKS_H[[#This Row],[AB]],0)</f>
        <v>0</v>
      </c>
      <c r="W76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2" s="27">
        <f>VLOOKUP(MYRANKS_H[[#This Row],[POS]],REPLACEMENT_LEVEL[],3,FALSE)</f>
        <v>0</v>
      </c>
      <c r="Y762" s="27">
        <f>MYRANKS_H[[#This Row],[PROJ PTS]]-MYRANKS_H[[#This Row],[REPL LEVEL]]</f>
        <v>0</v>
      </c>
      <c r="Z762" s="27">
        <f>RANK(MYRANKS_H[[#This Row],[POINTS OVER REPL]],MYRANKS_H[POINTS OVER REPL])</f>
        <v>1</v>
      </c>
      <c r="AA762" s="29">
        <f>IF(MYRANKS_H[[#This Row],[RANK]]&lt;=TOTAL_HITTERS_DRAFTED,MYRANKS_H[[#This Row],[POINTS OVER REPL]],0)</f>
        <v>0</v>
      </c>
      <c r="AB762" s="35">
        <f>MYRANKS_H[[#This Row],[POINTS OVER REPL]]*DOLLAR_VALUE_PER_POINT+1</f>
        <v>1</v>
      </c>
      <c r="AC762" s="35"/>
      <c r="AD762" s="29">
        <f>IF(AND(MYRANKS_H[[#This Row],[RANK]]&lt;=(TOTAL_HITTERS_DRAFTED-HITTERS_BELOW_REPL_DRAFTED),MYRANKS_H[[#This Row],[$ACTUAL]]=""),MYRANKS_H[[#This Row],[POINTS OVER REPL]],0)</f>
        <v>0</v>
      </c>
      <c r="AE762" s="35">
        <f>IF(MYRANKS_H[[#This Row],[$ACTUAL]]="",MYRANKS_H[[#This Row],[POINTS OVER REPL]]*REMAINING_DOLLAR_VALUE_PER_POINT+1,0)</f>
        <v>1</v>
      </c>
    </row>
    <row r="763" spans="1:31" x14ac:dyDescent="0.25">
      <c r="A763" s="65" t="s">
        <v>16273</v>
      </c>
      <c r="B763" s="17" t="str">
        <f>VLOOKUP(MYRANKS_H[[#This Row],[PLAYERID]],PLAYERIDMAP2[],COLUMN(PLAYERIDMAP2[LASTNAME]),FALSE)</f>
        <v>Ramirez</v>
      </c>
      <c r="C763" s="24" t="str">
        <f>VLOOKUP(MYRANKS_H[[#This Row],[PLAYERID]],PLAYERIDMAP2[],COLUMN(PLAYERIDMAP2[FIRSTNAME]),FALSE)</f>
        <v>Manny</v>
      </c>
      <c r="D763" s="24" t="str">
        <f>MYRANKS_H[[#This Row],[FNAME]]&amp;" "&amp;MYRANKS_H[[#This Row],[LNAME]]</f>
        <v>Manny Ramirez</v>
      </c>
      <c r="E763" s="24" t="str">
        <f>VLOOKUP(MYRANKS_H[[#This Row],[PLAYERID]],PLAYERIDMAP2[],COLUMN(PLAYERIDMAP2[TEAM]),FALSE)</f>
        <v>N/A</v>
      </c>
      <c r="F763" s="24" t="str">
        <f>VLOOKUP(MYRANKS_H[[#This Row],[PLAYERID]],PLAYERIDMAP2[],COLUMN(PLAYERIDMAP2[POS]),FALSE)</f>
        <v>OF</v>
      </c>
      <c r="G763" s="24">
        <f>IFERROR(VALUE(VLOOKUP(MYRANKS_H[[#This Row],[PLAYERID]],PLAYERIDMAP2[],COLUMN(PLAYERIDMAP2[IDFANGRAPHS]),FALSE)),VLOOKUP(MYRANKS_H[[#This Row],[PLAYERID]],PLAYERIDMAP2[],COLUMN(PLAYERIDMAP2[IDFANGRAPHS]),FALSE))</f>
        <v>210</v>
      </c>
      <c r="H763" s="56">
        <f>IFERROR(VLOOKUP(MYRANKS_H[[#This Row],[IDFANGRAPHS]],STEAMER_H[],COLUMN(STEAMER_H[PA]),FALSE),0)</f>
        <v>0</v>
      </c>
      <c r="I763" s="56">
        <f>IFERROR(VLOOKUP(MYRANKS_H[[#This Row],[IDFANGRAPHS]],STEAMER_H[],COLUMN(STEAMER_H[AB]),FALSE),0)</f>
        <v>0</v>
      </c>
      <c r="J763" s="56">
        <f>IFERROR(VLOOKUP(MYRANKS_H[[#This Row],[IDFANGRAPHS]],STEAMER_H[],COLUMN(STEAMER_H[H]),FALSE),0)</f>
        <v>0</v>
      </c>
      <c r="K763" s="56">
        <f>IFERROR(VLOOKUP(MYRANKS_H[[#This Row],[IDFANGRAPHS]],STEAMER_H[],COLUMN(STEAMER_H[2B]),FALSE),0)</f>
        <v>0</v>
      </c>
      <c r="L763" s="56">
        <f>IFERROR(VLOOKUP(MYRANKS_H[[#This Row],[IDFANGRAPHS]],STEAMER_H[],COLUMN(STEAMER_H[3B]),FALSE),0)</f>
        <v>0</v>
      </c>
      <c r="M763" s="56">
        <f>IFERROR(VLOOKUP(MYRANKS_H[[#This Row],[IDFANGRAPHS]],STEAMER_H[],COLUMN(STEAMER_H[HR]),FALSE),0)</f>
        <v>0</v>
      </c>
      <c r="N763" s="56">
        <f>IFERROR(VLOOKUP(MYRANKS_H[[#This Row],[IDFANGRAPHS]],STEAMER_H[],COLUMN(STEAMER_H[R]),FALSE),0)</f>
        <v>0</v>
      </c>
      <c r="O763" s="56">
        <f>IFERROR(VLOOKUP(MYRANKS_H[[#This Row],[IDFANGRAPHS]],STEAMER_H[],COLUMN(STEAMER_H[RBI]),FALSE),0)</f>
        <v>0</v>
      </c>
      <c r="P763" s="56">
        <f>IFERROR(VLOOKUP(MYRANKS_H[[#This Row],[IDFANGRAPHS]],STEAMER_H[],COLUMN(STEAMER_H[BB]),FALSE),0)</f>
        <v>0</v>
      </c>
      <c r="Q763" s="56">
        <f>IFERROR(VLOOKUP(MYRANKS_H[[#This Row],[IDFANGRAPHS]],STEAMER_H[],COLUMN(STEAMER_H[HBP]),FALSE),0)</f>
        <v>0</v>
      </c>
      <c r="R763" s="56">
        <f>IFERROR(VLOOKUP(MYRANKS_H[[#This Row],[IDFANGRAPHS]],STEAMER_H[],COLUMN(STEAMER_H[SO]),FALSE),0)</f>
        <v>0</v>
      </c>
      <c r="S763" s="56">
        <f>IFERROR(VLOOKUP(MYRANKS_H[[#This Row],[IDFANGRAPHS]],STEAMER_H[],COLUMN(STEAMER_H[SB]),FALSE),0)</f>
        <v>0</v>
      </c>
      <c r="T763" s="19">
        <f>IFERROR(MYRANKS_H[[#This Row],[H]]/MYRANKS_H[[#This Row],[AB]],0)</f>
        <v>0</v>
      </c>
      <c r="U763" s="19">
        <f>IFERROR((MYRANKS_H[[#This Row],[H]]+MYRANKS_H[[#This Row],[BB]]+MYRANKS_H[[#This Row],[HBP]])/(MYRANKS_H[[#This Row],[AB]]+MYRANKS_H[[#This Row],[BB]]+MYRANKS_H[[#This Row],[HBP]]),0)</f>
        <v>0</v>
      </c>
      <c r="V763" s="19">
        <f>IFERROR((MYRANKS_H[[#This Row],[H]]+MYRANKS_H[[#This Row],[2B]]+2*MYRANKS_H[[#This Row],[3B]]+3*MYRANKS_H[[#This Row],[HR]])/MYRANKS_H[[#This Row],[AB]],0)</f>
        <v>0</v>
      </c>
      <c r="W76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3" s="27">
        <f>VLOOKUP(MYRANKS_H[[#This Row],[POS]],REPLACEMENT_LEVEL[],3,FALSE)</f>
        <v>0</v>
      </c>
      <c r="Y763" s="27">
        <f>MYRANKS_H[[#This Row],[PROJ PTS]]-MYRANKS_H[[#This Row],[REPL LEVEL]]</f>
        <v>0</v>
      </c>
      <c r="Z763" s="27">
        <f>RANK(MYRANKS_H[[#This Row],[POINTS OVER REPL]],MYRANKS_H[POINTS OVER REPL])</f>
        <v>1</v>
      </c>
      <c r="AA763" s="29">
        <f>IF(MYRANKS_H[[#This Row],[RANK]]&lt;=TOTAL_HITTERS_DRAFTED,MYRANKS_H[[#This Row],[POINTS OVER REPL]],0)</f>
        <v>0</v>
      </c>
      <c r="AB763" s="35">
        <f>MYRANKS_H[[#This Row],[POINTS OVER REPL]]*DOLLAR_VALUE_PER_POINT+1</f>
        <v>1</v>
      </c>
      <c r="AC763" s="35"/>
      <c r="AD763" s="29">
        <f>IF(AND(MYRANKS_H[[#This Row],[RANK]]&lt;=(TOTAL_HITTERS_DRAFTED-HITTERS_BELOW_REPL_DRAFTED),MYRANKS_H[[#This Row],[$ACTUAL]]=""),MYRANKS_H[[#This Row],[POINTS OVER REPL]],0)</f>
        <v>0</v>
      </c>
      <c r="AE763" s="35">
        <f>IF(MYRANKS_H[[#This Row],[$ACTUAL]]="",MYRANKS_H[[#This Row],[POINTS OVER REPL]]*REMAINING_DOLLAR_VALUE_PER_POINT+1,0)</f>
        <v>1</v>
      </c>
    </row>
    <row r="764" spans="1:31" x14ac:dyDescent="0.25">
      <c r="A764" s="50" t="s">
        <v>16278</v>
      </c>
      <c r="B764" s="15" t="str">
        <f>VLOOKUP(MYRANKS_H[[#This Row],[PLAYERID]],PLAYERIDMAP2[],COLUMN(PLAYERIDMAP2[LASTNAME]),FALSE)</f>
        <v>Refsnyder</v>
      </c>
      <c r="C764" s="24" t="str">
        <f>VLOOKUP(MYRANKS_H[[#This Row],[PLAYERID]],PLAYERIDMAP2[],COLUMN(PLAYERIDMAP2[FIRSTNAME]),FALSE)</f>
        <v>Robert</v>
      </c>
      <c r="D764" s="24" t="str">
        <f>MYRANKS_H[[#This Row],[FNAME]]&amp;" "&amp;MYRANKS_H[[#This Row],[LNAME]]</f>
        <v>Robert Refsnyder</v>
      </c>
      <c r="E764" s="24" t="str">
        <f>VLOOKUP(MYRANKS_H[[#This Row],[PLAYERID]],PLAYERIDMAP2[],COLUMN(PLAYERIDMAP2[TEAM]),FALSE)</f>
        <v>NYY</v>
      </c>
      <c r="F764" s="24" t="str">
        <f>VLOOKUP(MYRANKS_H[[#This Row],[PLAYERID]],PLAYERIDMAP2[],COLUMN(PLAYERIDMAP2[POS]),FALSE)</f>
        <v>2B</v>
      </c>
      <c r="G764" s="24">
        <f>IFERROR(VALUE(VLOOKUP(MYRANKS_H[[#This Row],[PLAYERID]],PLAYERIDMAP2[],COLUMN(PLAYERIDMAP2[IDFANGRAPHS]),FALSE)),VLOOKUP(MYRANKS_H[[#This Row],[PLAYERID]],PLAYERIDMAP2[],COLUMN(PLAYERIDMAP2[IDFANGRAPHS]),FALSE))</f>
        <v>13770</v>
      </c>
      <c r="H764" s="56">
        <f>IFERROR(VLOOKUP(MYRANKS_H[[#This Row],[IDFANGRAPHS]],STEAMER_H[],COLUMN(STEAMER_H[PA]),FALSE),0)</f>
        <v>99</v>
      </c>
      <c r="I764" s="56">
        <f>IFERROR(VLOOKUP(MYRANKS_H[[#This Row],[IDFANGRAPHS]],STEAMER_H[],COLUMN(STEAMER_H[AB]),FALSE),0)</f>
        <v>88</v>
      </c>
      <c r="J764" s="56">
        <f>IFERROR(VLOOKUP(MYRANKS_H[[#This Row],[IDFANGRAPHS]],STEAMER_H[],COLUMN(STEAMER_H[H]),FALSE),0)</f>
        <v>24</v>
      </c>
      <c r="K764" s="56">
        <f>IFERROR(VLOOKUP(MYRANKS_H[[#This Row],[IDFANGRAPHS]],STEAMER_H[],COLUMN(STEAMER_H[2B]),FALSE),0)</f>
        <v>5</v>
      </c>
      <c r="L764" s="56">
        <f>IFERROR(VLOOKUP(MYRANKS_H[[#This Row],[IDFANGRAPHS]],STEAMER_H[],COLUMN(STEAMER_H[3B]),FALSE),0)</f>
        <v>0</v>
      </c>
      <c r="M764" s="56">
        <f>IFERROR(VLOOKUP(MYRANKS_H[[#This Row],[IDFANGRAPHS]],STEAMER_H[],COLUMN(STEAMER_H[HR]),FALSE),0)</f>
        <v>2</v>
      </c>
      <c r="N764" s="56">
        <f>IFERROR(VLOOKUP(MYRANKS_H[[#This Row],[IDFANGRAPHS]],STEAMER_H[],COLUMN(STEAMER_H[R]),FALSE),0)</f>
        <v>11</v>
      </c>
      <c r="O764" s="56">
        <f>IFERROR(VLOOKUP(MYRANKS_H[[#This Row],[IDFANGRAPHS]],STEAMER_H[],COLUMN(STEAMER_H[RBI]),FALSE),0)</f>
        <v>11</v>
      </c>
      <c r="P764" s="56">
        <f>IFERROR(VLOOKUP(MYRANKS_H[[#This Row],[IDFANGRAPHS]],STEAMER_H[],COLUMN(STEAMER_H[BB]),FALSE),0)</f>
        <v>8</v>
      </c>
      <c r="Q764" s="56">
        <f>IFERROR(VLOOKUP(MYRANKS_H[[#This Row],[IDFANGRAPHS]],STEAMER_H[],COLUMN(STEAMER_H[HBP]),FALSE),0)</f>
        <v>1</v>
      </c>
      <c r="R764" s="56">
        <f>IFERROR(VLOOKUP(MYRANKS_H[[#This Row],[IDFANGRAPHS]],STEAMER_H[],COLUMN(STEAMER_H[SO]),FALSE),0)</f>
        <v>17</v>
      </c>
      <c r="S764" s="56">
        <f>IFERROR(VLOOKUP(MYRANKS_H[[#This Row],[IDFANGRAPHS]],STEAMER_H[],COLUMN(STEAMER_H[SB]),FALSE),0)</f>
        <v>2</v>
      </c>
      <c r="T764" s="19">
        <f>IFERROR(MYRANKS_H[[#This Row],[H]]/MYRANKS_H[[#This Row],[AB]],0)</f>
        <v>0.27272727272727271</v>
      </c>
      <c r="U764" s="19">
        <f>IFERROR((MYRANKS_H[[#This Row],[H]]+MYRANKS_H[[#This Row],[BB]]+MYRANKS_H[[#This Row],[HBP]])/(MYRANKS_H[[#This Row],[AB]]+MYRANKS_H[[#This Row],[BB]]+MYRANKS_H[[#This Row],[HBP]]),0)</f>
        <v>0.34020618556701032</v>
      </c>
      <c r="V764" s="19">
        <f>IFERROR((MYRANKS_H[[#This Row],[H]]+MYRANKS_H[[#This Row],[2B]]+2*MYRANKS_H[[#This Row],[3B]]+3*MYRANKS_H[[#This Row],[HR]])/MYRANKS_H[[#This Row],[AB]],0)</f>
        <v>0.39772727272727271</v>
      </c>
      <c r="W76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4" s="27">
        <f>VLOOKUP(MYRANKS_H[[#This Row],[POS]],REPLACEMENT_LEVEL[],3,FALSE)</f>
        <v>0</v>
      </c>
      <c r="Y764" s="27">
        <f>MYRANKS_H[[#This Row],[PROJ PTS]]-MYRANKS_H[[#This Row],[REPL LEVEL]]</f>
        <v>0</v>
      </c>
      <c r="Z764" s="27">
        <f>RANK(MYRANKS_H[[#This Row],[POINTS OVER REPL]],MYRANKS_H[POINTS OVER REPL])</f>
        <v>1</v>
      </c>
      <c r="AA764" s="29">
        <f>IF(MYRANKS_H[[#This Row],[RANK]]&lt;=TOTAL_HITTERS_DRAFTED,MYRANKS_H[[#This Row],[POINTS OVER REPL]],0)</f>
        <v>0</v>
      </c>
      <c r="AB764" s="35">
        <f>MYRANKS_H[[#This Row],[POINTS OVER REPL]]*DOLLAR_VALUE_PER_POINT+1</f>
        <v>1</v>
      </c>
      <c r="AC764" s="35"/>
      <c r="AD764" s="29">
        <f>IF(AND(MYRANKS_H[[#This Row],[RANK]]&lt;=(TOTAL_HITTERS_DRAFTED-HITTERS_BELOW_REPL_DRAFTED),MYRANKS_H[[#This Row],[$ACTUAL]]=""),MYRANKS_H[[#This Row],[POINTS OVER REPL]],0)</f>
        <v>0</v>
      </c>
      <c r="AE764" s="35">
        <f>IF(MYRANKS_H[[#This Row],[$ACTUAL]]="",MYRANKS_H[[#This Row],[POINTS OVER REPL]]*REMAINING_DOLLAR_VALUE_PER_POINT+1,0)</f>
        <v>1</v>
      </c>
    </row>
    <row r="765" spans="1:31" x14ac:dyDescent="0.25">
      <c r="A765" s="65" t="s">
        <v>14840</v>
      </c>
      <c r="B765" s="17" t="str">
        <f>VLOOKUP(MYRANKS_H[[#This Row],[PLAYERID]],PLAYERIDMAP2[],COLUMN(PLAYERIDMAP2[LASTNAME]),FALSE)</f>
        <v>Reimold</v>
      </c>
      <c r="C765" s="24" t="str">
        <f>VLOOKUP(MYRANKS_H[[#This Row],[PLAYERID]],PLAYERIDMAP2[],COLUMN(PLAYERIDMAP2[FIRSTNAME]),FALSE)</f>
        <v>Nolan</v>
      </c>
      <c r="D765" s="24" t="str">
        <f>MYRANKS_H[[#This Row],[FNAME]]&amp;" "&amp;MYRANKS_H[[#This Row],[LNAME]]</f>
        <v>Nolan Reimold</v>
      </c>
      <c r="E765" s="24" t="str">
        <f>VLOOKUP(MYRANKS_H[[#This Row],[PLAYERID]],PLAYERIDMAP2[],COLUMN(PLAYERIDMAP2[TEAM]),FALSE)</f>
        <v>BAL</v>
      </c>
      <c r="F765" s="24" t="str">
        <f>VLOOKUP(MYRANKS_H[[#This Row],[PLAYERID]],PLAYERIDMAP2[],COLUMN(PLAYERIDMAP2[POS]),FALSE)</f>
        <v>OF</v>
      </c>
      <c r="G765" s="24">
        <f>IFERROR(VALUE(VLOOKUP(MYRANKS_H[[#This Row],[PLAYERID]],PLAYERIDMAP2[],COLUMN(PLAYERIDMAP2[IDFANGRAPHS]),FALSE)),VLOOKUP(MYRANKS_H[[#This Row],[PLAYERID]],PLAYERIDMAP2[],COLUMN(PLAYERIDMAP2[IDFANGRAPHS]),FALSE))</f>
        <v>3441</v>
      </c>
      <c r="H765" s="56">
        <f>IFERROR(VLOOKUP(MYRANKS_H[[#This Row],[IDFANGRAPHS]],STEAMER_H[],COLUMN(STEAMER_H[PA]),FALSE),0)</f>
        <v>391</v>
      </c>
      <c r="I765" s="56">
        <f>IFERROR(VLOOKUP(MYRANKS_H[[#This Row],[IDFANGRAPHS]],STEAMER_H[],COLUMN(STEAMER_H[AB]),FALSE),0)</f>
        <v>348</v>
      </c>
      <c r="J765" s="56">
        <f>IFERROR(VLOOKUP(MYRANKS_H[[#This Row],[IDFANGRAPHS]],STEAMER_H[],COLUMN(STEAMER_H[H]),FALSE),0)</f>
        <v>84</v>
      </c>
      <c r="K765" s="56">
        <f>IFERROR(VLOOKUP(MYRANKS_H[[#This Row],[IDFANGRAPHS]],STEAMER_H[],COLUMN(STEAMER_H[2B]),FALSE),0)</f>
        <v>16</v>
      </c>
      <c r="L765" s="56">
        <f>IFERROR(VLOOKUP(MYRANKS_H[[#This Row],[IDFANGRAPHS]],STEAMER_H[],COLUMN(STEAMER_H[3B]),FALSE),0)</f>
        <v>1</v>
      </c>
      <c r="M765" s="56">
        <f>IFERROR(VLOOKUP(MYRANKS_H[[#This Row],[IDFANGRAPHS]],STEAMER_H[],COLUMN(STEAMER_H[HR]),FALSE),0)</f>
        <v>11</v>
      </c>
      <c r="N765" s="56">
        <f>IFERROR(VLOOKUP(MYRANKS_H[[#This Row],[IDFANGRAPHS]],STEAMER_H[],COLUMN(STEAMER_H[R]),FALSE),0)</f>
        <v>43</v>
      </c>
      <c r="O765" s="56">
        <f>IFERROR(VLOOKUP(MYRANKS_H[[#This Row],[IDFANGRAPHS]],STEAMER_H[],COLUMN(STEAMER_H[RBI]),FALSE),0)</f>
        <v>39</v>
      </c>
      <c r="P765" s="56">
        <f>IFERROR(VLOOKUP(MYRANKS_H[[#This Row],[IDFANGRAPHS]],STEAMER_H[],COLUMN(STEAMER_H[BB]),FALSE),0)</f>
        <v>35</v>
      </c>
      <c r="Q765" s="56">
        <f>IFERROR(VLOOKUP(MYRANKS_H[[#This Row],[IDFANGRAPHS]],STEAMER_H[],COLUMN(STEAMER_H[HBP]),FALSE),0)</f>
        <v>3</v>
      </c>
      <c r="R765" s="56">
        <f>IFERROR(VLOOKUP(MYRANKS_H[[#This Row],[IDFANGRAPHS]],STEAMER_H[],COLUMN(STEAMER_H[SO]),FALSE),0)</f>
        <v>96</v>
      </c>
      <c r="S765" s="56">
        <f>IFERROR(VLOOKUP(MYRANKS_H[[#This Row],[IDFANGRAPHS]],STEAMER_H[],COLUMN(STEAMER_H[SB]),FALSE),0)</f>
        <v>4</v>
      </c>
      <c r="T765" s="19">
        <f>IFERROR(MYRANKS_H[[#This Row],[H]]/MYRANKS_H[[#This Row],[AB]],0)</f>
        <v>0.2413793103448276</v>
      </c>
      <c r="U765" s="19">
        <f>IFERROR((MYRANKS_H[[#This Row],[H]]+MYRANKS_H[[#This Row],[BB]]+MYRANKS_H[[#This Row],[HBP]])/(MYRANKS_H[[#This Row],[AB]]+MYRANKS_H[[#This Row],[BB]]+MYRANKS_H[[#This Row],[HBP]]),0)</f>
        <v>0.31606217616580312</v>
      </c>
      <c r="V765" s="19">
        <f>IFERROR((MYRANKS_H[[#This Row],[H]]+MYRANKS_H[[#This Row],[2B]]+2*MYRANKS_H[[#This Row],[3B]]+3*MYRANKS_H[[#This Row],[HR]])/MYRANKS_H[[#This Row],[AB]],0)</f>
        <v>0.38793103448275862</v>
      </c>
      <c r="W76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5" s="27">
        <f>VLOOKUP(MYRANKS_H[[#This Row],[POS]],REPLACEMENT_LEVEL[],3,FALSE)</f>
        <v>0</v>
      </c>
      <c r="Y765" s="27">
        <f>MYRANKS_H[[#This Row],[PROJ PTS]]-MYRANKS_H[[#This Row],[REPL LEVEL]]</f>
        <v>0</v>
      </c>
      <c r="Z765" s="27">
        <f>RANK(MYRANKS_H[[#This Row],[POINTS OVER REPL]],MYRANKS_H[POINTS OVER REPL])</f>
        <v>1</v>
      </c>
      <c r="AA765" s="29">
        <f>IF(MYRANKS_H[[#This Row],[RANK]]&lt;=TOTAL_HITTERS_DRAFTED,MYRANKS_H[[#This Row],[POINTS OVER REPL]],0)</f>
        <v>0</v>
      </c>
      <c r="AB765" s="35">
        <f>MYRANKS_H[[#This Row],[POINTS OVER REPL]]*DOLLAR_VALUE_PER_POINT+1</f>
        <v>1</v>
      </c>
      <c r="AC765" s="35"/>
      <c r="AD765" s="29">
        <f>IF(AND(MYRANKS_H[[#This Row],[RANK]]&lt;=(TOTAL_HITTERS_DRAFTED-HITTERS_BELOW_REPL_DRAFTED),MYRANKS_H[[#This Row],[$ACTUAL]]=""),MYRANKS_H[[#This Row],[POINTS OVER REPL]],0)</f>
        <v>0</v>
      </c>
      <c r="AE765" s="35">
        <f>IF(MYRANKS_H[[#This Row],[$ACTUAL]]="",MYRANKS_H[[#This Row],[POINTS OVER REPL]]*REMAINING_DOLLAR_VALUE_PER_POINT+1,0)</f>
        <v>1</v>
      </c>
    </row>
    <row r="766" spans="1:31" x14ac:dyDescent="0.25">
      <c r="A766" s="65" t="s">
        <v>19311</v>
      </c>
      <c r="B766" s="17" t="str">
        <f>VLOOKUP(MYRANKS_H[[#This Row],[PLAYERID]],PLAYERIDMAP2[],COLUMN(PLAYERIDMAP2[LASTNAME]),FALSE)</f>
        <v>Renfroe</v>
      </c>
      <c r="C766" s="24" t="str">
        <f>VLOOKUP(MYRANKS_H[[#This Row],[PLAYERID]],PLAYERIDMAP2[],COLUMN(PLAYERIDMAP2[FIRSTNAME]),FALSE)</f>
        <v>Hunter</v>
      </c>
      <c r="D766" s="24" t="str">
        <f>MYRANKS_H[[#This Row],[FNAME]]&amp;" "&amp;MYRANKS_H[[#This Row],[LNAME]]</f>
        <v>Hunter Renfroe</v>
      </c>
      <c r="E766" s="24" t="str">
        <f>VLOOKUP(MYRANKS_H[[#This Row],[PLAYERID]],PLAYERIDMAP2[],COLUMN(PLAYERIDMAP2[TEAM]),FALSE)</f>
        <v>SD</v>
      </c>
      <c r="F766" s="24" t="str">
        <f>VLOOKUP(MYRANKS_H[[#This Row],[PLAYERID]],PLAYERIDMAP2[],COLUMN(PLAYERIDMAP2[POS]),FALSE)</f>
        <v>OF</v>
      </c>
      <c r="G766" s="24" t="str">
        <f>IFERROR(VALUE(VLOOKUP(MYRANKS_H[[#This Row],[PLAYERID]],PLAYERIDMAP2[],COLUMN(PLAYERIDMAP2[IDFANGRAPHS]),FALSE)),VLOOKUP(MYRANKS_H[[#This Row],[PLAYERID]],PLAYERIDMAP2[],COLUMN(PLAYERIDMAP2[IDFANGRAPHS]),FALSE))</f>
        <v>sa549860</v>
      </c>
      <c r="H766" s="56">
        <f>IFERROR(VLOOKUP(MYRANKS_H[[#This Row],[IDFANGRAPHS]],STEAMER_H[],COLUMN(STEAMER_H[PA]),FALSE),0)</f>
        <v>1</v>
      </c>
      <c r="I766" s="56">
        <f>IFERROR(VLOOKUP(MYRANKS_H[[#This Row],[IDFANGRAPHS]],STEAMER_H[],COLUMN(STEAMER_H[AB]),FALSE),0)</f>
        <v>1</v>
      </c>
      <c r="J766" s="56">
        <f>IFERROR(VLOOKUP(MYRANKS_H[[#This Row],[IDFANGRAPHS]],STEAMER_H[],COLUMN(STEAMER_H[H]),FALSE),0)</f>
        <v>0</v>
      </c>
      <c r="K766" s="56">
        <f>IFERROR(VLOOKUP(MYRANKS_H[[#This Row],[IDFANGRAPHS]],STEAMER_H[],COLUMN(STEAMER_H[2B]),FALSE),0)</f>
        <v>0</v>
      </c>
      <c r="L766" s="56">
        <f>IFERROR(VLOOKUP(MYRANKS_H[[#This Row],[IDFANGRAPHS]],STEAMER_H[],COLUMN(STEAMER_H[3B]),FALSE),0)</f>
        <v>0</v>
      </c>
      <c r="M766" s="56">
        <f>IFERROR(VLOOKUP(MYRANKS_H[[#This Row],[IDFANGRAPHS]],STEAMER_H[],COLUMN(STEAMER_H[HR]),FALSE),0)</f>
        <v>0</v>
      </c>
      <c r="N766" s="56">
        <f>IFERROR(VLOOKUP(MYRANKS_H[[#This Row],[IDFANGRAPHS]],STEAMER_H[],COLUMN(STEAMER_H[R]),FALSE),0)</f>
        <v>0</v>
      </c>
      <c r="O766" s="56">
        <f>IFERROR(VLOOKUP(MYRANKS_H[[#This Row],[IDFANGRAPHS]],STEAMER_H[],COLUMN(STEAMER_H[RBI]),FALSE),0)</f>
        <v>0</v>
      </c>
      <c r="P766" s="56">
        <f>IFERROR(VLOOKUP(MYRANKS_H[[#This Row],[IDFANGRAPHS]],STEAMER_H[],COLUMN(STEAMER_H[BB]),FALSE),0)</f>
        <v>0</v>
      </c>
      <c r="Q766" s="56">
        <f>IFERROR(VLOOKUP(MYRANKS_H[[#This Row],[IDFANGRAPHS]],STEAMER_H[],COLUMN(STEAMER_H[HBP]),FALSE),0)</f>
        <v>0</v>
      </c>
      <c r="R766" s="56">
        <f>IFERROR(VLOOKUP(MYRANKS_H[[#This Row],[IDFANGRAPHS]],STEAMER_H[],COLUMN(STEAMER_H[SO]),FALSE),0)</f>
        <v>0</v>
      </c>
      <c r="S766" s="56">
        <f>IFERROR(VLOOKUP(MYRANKS_H[[#This Row],[IDFANGRAPHS]],STEAMER_H[],COLUMN(STEAMER_H[SB]),FALSE),0)</f>
        <v>0</v>
      </c>
      <c r="T766" s="19">
        <f>IFERROR(MYRANKS_H[[#This Row],[H]]/MYRANKS_H[[#This Row],[AB]],0)</f>
        <v>0</v>
      </c>
      <c r="U766" s="19">
        <f>IFERROR((MYRANKS_H[[#This Row],[H]]+MYRANKS_H[[#This Row],[BB]]+MYRANKS_H[[#This Row],[HBP]])/(MYRANKS_H[[#This Row],[AB]]+MYRANKS_H[[#This Row],[BB]]+MYRANKS_H[[#This Row],[HBP]]),0)</f>
        <v>0</v>
      </c>
      <c r="V766" s="19">
        <f>IFERROR((MYRANKS_H[[#This Row],[H]]+MYRANKS_H[[#This Row],[2B]]+2*MYRANKS_H[[#This Row],[3B]]+3*MYRANKS_H[[#This Row],[HR]])/MYRANKS_H[[#This Row],[AB]],0)</f>
        <v>0</v>
      </c>
      <c r="W76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6" s="27">
        <f>VLOOKUP(MYRANKS_H[[#This Row],[POS]],REPLACEMENT_LEVEL[],3,FALSE)</f>
        <v>0</v>
      </c>
      <c r="Y766" s="27">
        <f>MYRANKS_H[[#This Row],[PROJ PTS]]-MYRANKS_H[[#This Row],[REPL LEVEL]]</f>
        <v>0</v>
      </c>
      <c r="Z766" s="27">
        <f>RANK(MYRANKS_H[[#This Row],[POINTS OVER REPL]],MYRANKS_H[POINTS OVER REPL])</f>
        <v>1</v>
      </c>
      <c r="AA766" s="29">
        <f>IF(MYRANKS_H[[#This Row],[RANK]]&lt;=TOTAL_HITTERS_DRAFTED,MYRANKS_H[[#This Row],[POINTS OVER REPL]],0)</f>
        <v>0</v>
      </c>
      <c r="AB766" s="35">
        <f>MYRANKS_H[[#This Row],[POINTS OVER REPL]]*DOLLAR_VALUE_PER_POINT+1</f>
        <v>1</v>
      </c>
      <c r="AC766" s="35"/>
      <c r="AD766" s="29">
        <f>IF(AND(MYRANKS_H[[#This Row],[RANK]]&lt;=(TOTAL_HITTERS_DRAFTED-HITTERS_BELOW_REPL_DRAFTED),MYRANKS_H[[#This Row],[$ACTUAL]]=""),MYRANKS_H[[#This Row],[POINTS OVER REPL]],0)</f>
        <v>0</v>
      </c>
      <c r="AE766" s="35">
        <f>IF(MYRANKS_H[[#This Row],[$ACTUAL]]="",MYRANKS_H[[#This Row],[POINTS OVER REPL]]*REMAINING_DOLLAR_VALUE_PER_POINT+1,0)</f>
        <v>1</v>
      </c>
    </row>
    <row r="767" spans="1:31" x14ac:dyDescent="0.25">
      <c r="A767" s="50" t="s">
        <v>14869</v>
      </c>
      <c r="B767" s="15" t="str">
        <f>VLOOKUP(MYRANKS_H[[#This Row],[PLAYERID]],PLAYERIDMAP2[],COLUMN(PLAYERIDMAP2[LASTNAME]),FALSE)</f>
        <v>Rhymes</v>
      </c>
      <c r="C767" s="24" t="str">
        <f>VLOOKUP(MYRANKS_H[[#This Row],[PLAYERID]],PLAYERIDMAP2[],COLUMN(PLAYERIDMAP2[FIRSTNAME]),FALSE)</f>
        <v>Will</v>
      </c>
      <c r="D767" s="24" t="str">
        <f>MYRANKS_H[[#This Row],[FNAME]]&amp;" "&amp;MYRANKS_H[[#This Row],[LNAME]]</f>
        <v>Will Rhymes</v>
      </c>
      <c r="E767" s="24" t="str">
        <f>VLOOKUP(MYRANKS_H[[#This Row],[PLAYERID]],PLAYERIDMAP2[],COLUMN(PLAYERIDMAP2[TEAM]),FALSE)</f>
        <v>WAS</v>
      </c>
      <c r="F767" s="24" t="str">
        <f>VLOOKUP(MYRANKS_H[[#This Row],[PLAYERID]],PLAYERIDMAP2[],COLUMN(PLAYERIDMAP2[POS]),FALSE)</f>
        <v>2B</v>
      </c>
      <c r="G767" s="24">
        <f>IFERROR(VALUE(VLOOKUP(MYRANKS_H[[#This Row],[PLAYERID]],PLAYERIDMAP2[],COLUMN(PLAYERIDMAP2[IDFANGRAPHS]),FALSE)),VLOOKUP(MYRANKS_H[[#This Row],[PLAYERID]],PLAYERIDMAP2[],COLUMN(PLAYERIDMAP2[IDFANGRAPHS]),FALSE))</f>
        <v>9802</v>
      </c>
      <c r="H767" s="56">
        <f>IFERROR(VLOOKUP(MYRANKS_H[[#This Row],[IDFANGRAPHS]],STEAMER_H[],COLUMN(STEAMER_H[PA]),FALSE),0)</f>
        <v>0</v>
      </c>
      <c r="I767" s="56">
        <f>IFERROR(VLOOKUP(MYRANKS_H[[#This Row],[IDFANGRAPHS]],STEAMER_H[],COLUMN(STEAMER_H[AB]),FALSE),0)</f>
        <v>0</v>
      </c>
      <c r="J767" s="56">
        <f>IFERROR(VLOOKUP(MYRANKS_H[[#This Row],[IDFANGRAPHS]],STEAMER_H[],COLUMN(STEAMER_H[H]),FALSE),0)</f>
        <v>0</v>
      </c>
      <c r="K767" s="56">
        <f>IFERROR(VLOOKUP(MYRANKS_H[[#This Row],[IDFANGRAPHS]],STEAMER_H[],COLUMN(STEAMER_H[2B]),FALSE),0)</f>
        <v>0</v>
      </c>
      <c r="L767" s="56">
        <f>IFERROR(VLOOKUP(MYRANKS_H[[#This Row],[IDFANGRAPHS]],STEAMER_H[],COLUMN(STEAMER_H[3B]),FALSE),0)</f>
        <v>0</v>
      </c>
      <c r="M767" s="56">
        <f>IFERROR(VLOOKUP(MYRANKS_H[[#This Row],[IDFANGRAPHS]],STEAMER_H[],COLUMN(STEAMER_H[HR]),FALSE),0)</f>
        <v>0</v>
      </c>
      <c r="N767" s="56">
        <f>IFERROR(VLOOKUP(MYRANKS_H[[#This Row],[IDFANGRAPHS]],STEAMER_H[],COLUMN(STEAMER_H[R]),FALSE),0)</f>
        <v>0</v>
      </c>
      <c r="O767" s="56">
        <f>IFERROR(VLOOKUP(MYRANKS_H[[#This Row],[IDFANGRAPHS]],STEAMER_H[],COLUMN(STEAMER_H[RBI]),FALSE),0)</f>
        <v>0</v>
      </c>
      <c r="P767" s="56">
        <f>IFERROR(VLOOKUP(MYRANKS_H[[#This Row],[IDFANGRAPHS]],STEAMER_H[],COLUMN(STEAMER_H[BB]),FALSE),0)</f>
        <v>0</v>
      </c>
      <c r="Q767" s="56">
        <f>IFERROR(VLOOKUP(MYRANKS_H[[#This Row],[IDFANGRAPHS]],STEAMER_H[],COLUMN(STEAMER_H[HBP]),FALSE),0)</f>
        <v>0</v>
      </c>
      <c r="R767" s="56">
        <f>IFERROR(VLOOKUP(MYRANKS_H[[#This Row],[IDFANGRAPHS]],STEAMER_H[],COLUMN(STEAMER_H[SO]),FALSE),0)</f>
        <v>0</v>
      </c>
      <c r="S767" s="56">
        <f>IFERROR(VLOOKUP(MYRANKS_H[[#This Row],[IDFANGRAPHS]],STEAMER_H[],COLUMN(STEAMER_H[SB]),FALSE),0)</f>
        <v>0</v>
      </c>
      <c r="T767" s="19">
        <f>IFERROR(MYRANKS_H[[#This Row],[H]]/MYRANKS_H[[#This Row],[AB]],0)</f>
        <v>0</v>
      </c>
      <c r="U767" s="19">
        <f>IFERROR((MYRANKS_H[[#This Row],[H]]+MYRANKS_H[[#This Row],[BB]]+MYRANKS_H[[#This Row],[HBP]])/(MYRANKS_H[[#This Row],[AB]]+MYRANKS_H[[#This Row],[BB]]+MYRANKS_H[[#This Row],[HBP]]),0)</f>
        <v>0</v>
      </c>
      <c r="V767" s="19">
        <f>IFERROR((MYRANKS_H[[#This Row],[H]]+MYRANKS_H[[#This Row],[2B]]+2*MYRANKS_H[[#This Row],[3B]]+3*MYRANKS_H[[#This Row],[HR]])/MYRANKS_H[[#This Row],[AB]],0)</f>
        <v>0</v>
      </c>
      <c r="W76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7" s="27">
        <f>VLOOKUP(MYRANKS_H[[#This Row],[POS]],REPLACEMENT_LEVEL[],3,FALSE)</f>
        <v>0</v>
      </c>
      <c r="Y767" s="27">
        <f>MYRANKS_H[[#This Row],[PROJ PTS]]-MYRANKS_H[[#This Row],[REPL LEVEL]]</f>
        <v>0</v>
      </c>
      <c r="Z767" s="27">
        <f>RANK(MYRANKS_H[[#This Row],[POINTS OVER REPL]],MYRANKS_H[POINTS OVER REPL])</f>
        <v>1</v>
      </c>
      <c r="AA767" s="29">
        <f>IF(MYRANKS_H[[#This Row],[RANK]]&lt;=TOTAL_HITTERS_DRAFTED,MYRANKS_H[[#This Row],[POINTS OVER REPL]],0)</f>
        <v>0</v>
      </c>
      <c r="AB767" s="35">
        <f>MYRANKS_H[[#This Row],[POINTS OVER REPL]]*DOLLAR_VALUE_PER_POINT+1</f>
        <v>1</v>
      </c>
      <c r="AC767" s="35"/>
      <c r="AD767" s="29">
        <f>IF(AND(MYRANKS_H[[#This Row],[RANK]]&lt;=(TOTAL_HITTERS_DRAFTED-HITTERS_BELOW_REPL_DRAFTED),MYRANKS_H[[#This Row],[$ACTUAL]]=""),MYRANKS_H[[#This Row],[POINTS OVER REPL]],0)</f>
        <v>0</v>
      </c>
      <c r="AE767" s="35">
        <f>IF(MYRANKS_H[[#This Row],[$ACTUAL]]="",MYRANKS_H[[#This Row],[POINTS OVER REPL]]*REMAINING_DOLLAR_VALUE_PER_POINT+1,0)</f>
        <v>1</v>
      </c>
    </row>
    <row r="768" spans="1:31" x14ac:dyDescent="0.25">
      <c r="A768" s="65" t="s">
        <v>14890</v>
      </c>
      <c r="B768" s="17" t="str">
        <f>VLOOKUP(MYRANKS_H[[#This Row],[PLAYERID]],PLAYERIDMAP2[],COLUMN(PLAYERIDMAP2[LASTNAME]),FALSE)</f>
        <v>Rivera</v>
      </c>
      <c r="C768" s="24" t="str">
        <f>VLOOKUP(MYRANKS_H[[#This Row],[PLAYERID]],PLAYERIDMAP2[],COLUMN(PLAYERIDMAP2[FIRSTNAME]),FALSE)</f>
        <v>Juan</v>
      </c>
      <c r="D768" s="24" t="str">
        <f>MYRANKS_H[[#This Row],[FNAME]]&amp;" "&amp;MYRANKS_H[[#This Row],[LNAME]]</f>
        <v>Juan Rivera</v>
      </c>
      <c r="E768" s="24" t="str">
        <f>VLOOKUP(MYRANKS_H[[#This Row],[PLAYERID]],PLAYERIDMAP2[],COLUMN(PLAYERIDMAP2[TEAM]),FALSE)</f>
        <v>N/A</v>
      </c>
      <c r="F768" s="24" t="str">
        <f>VLOOKUP(MYRANKS_H[[#This Row],[PLAYERID]],PLAYERIDMAP2[],COLUMN(PLAYERIDMAP2[POS]),FALSE)</f>
        <v>OF</v>
      </c>
      <c r="G768" s="24">
        <f>IFERROR(VALUE(VLOOKUP(MYRANKS_H[[#This Row],[PLAYERID]],PLAYERIDMAP2[],COLUMN(PLAYERIDMAP2[IDFANGRAPHS]),FALSE)),VLOOKUP(MYRANKS_H[[#This Row],[PLAYERID]],PLAYERIDMAP2[],COLUMN(PLAYERIDMAP2[IDFANGRAPHS]),FALSE))</f>
        <v>843</v>
      </c>
      <c r="H768" s="56">
        <f>IFERROR(VLOOKUP(MYRANKS_H[[#This Row],[IDFANGRAPHS]],STEAMER_H[],COLUMN(STEAMER_H[PA]),FALSE),0)</f>
        <v>0</v>
      </c>
      <c r="I768" s="56">
        <f>IFERROR(VLOOKUP(MYRANKS_H[[#This Row],[IDFANGRAPHS]],STEAMER_H[],COLUMN(STEAMER_H[AB]),FALSE),0)</f>
        <v>0</v>
      </c>
      <c r="J768" s="56">
        <f>IFERROR(VLOOKUP(MYRANKS_H[[#This Row],[IDFANGRAPHS]],STEAMER_H[],COLUMN(STEAMER_H[H]),FALSE),0)</f>
        <v>0</v>
      </c>
      <c r="K768" s="56">
        <f>IFERROR(VLOOKUP(MYRANKS_H[[#This Row],[IDFANGRAPHS]],STEAMER_H[],COLUMN(STEAMER_H[2B]),FALSE),0)</f>
        <v>0</v>
      </c>
      <c r="L768" s="56">
        <f>IFERROR(VLOOKUP(MYRANKS_H[[#This Row],[IDFANGRAPHS]],STEAMER_H[],COLUMN(STEAMER_H[3B]),FALSE),0)</f>
        <v>0</v>
      </c>
      <c r="M768" s="56">
        <f>IFERROR(VLOOKUP(MYRANKS_H[[#This Row],[IDFANGRAPHS]],STEAMER_H[],COLUMN(STEAMER_H[HR]),FALSE),0)</f>
        <v>0</v>
      </c>
      <c r="N768" s="56">
        <f>IFERROR(VLOOKUP(MYRANKS_H[[#This Row],[IDFANGRAPHS]],STEAMER_H[],COLUMN(STEAMER_H[R]),FALSE),0)</f>
        <v>0</v>
      </c>
      <c r="O768" s="56">
        <f>IFERROR(VLOOKUP(MYRANKS_H[[#This Row],[IDFANGRAPHS]],STEAMER_H[],COLUMN(STEAMER_H[RBI]),FALSE),0)</f>
        <v>0</v>
      </c>
      <c r="P768" s="56">
        <f>IFERROR(VLOOKUP(MYRANKS_H[[#This Row],[IDFANGRAPHS]],STEAMER_H[],COLUMN(STEAMER_H[BB]),FALSE),0)</f>
        <v>0</v>
      </c>
      <c r="Q768" s="56">
        <f>IFERROR(VLOOKUP(MYRANKS_H[[#This Row],[IDFANGRAPHS]],STEAMER_H[],COLUMN(STEAMER_H[HBP]),FALSE),0)</f>
        <v>0</v>
      </c>
      <c r="R768" s="56">
        <f>IFERROR(VLOOKUP(MYRANKS_H[[#This Row],[IDFANGRAPHS]],STEAMER_H[],COLUMN(STEAMER_H[SO]),FALSE),0)</f>
        <v>0</v>
      </c>
      <c r="S768" s="56">
        <f>IFERROR(VLOOKUP(MYRANKS_H[[#This Row],[IDFANGRAPHS]],STEAMER_H[],COLUMN(STEAMER_H[SB]),FALSE),0)</f>
        <v>0</v>
      </c>
      <c r="T768" s="19">
        <f>IFERROR(MYRANKS_H[[#This Row],[H]]/MYRANKS_H[[#This Row],[AB]],0)</f>
        <v>0</v>
      </c>
      <c r="U768" s="19">
        <f>IFERROR((MYRANKS_H[[#This Row],[H]]+MYRANKS_H[[#This Row],[BB]]+MYRANKS_H[[#This Row],[HBP]])/(MYRANKS_H[[#This Row],[AB]]+MYRANKS_H[[#This Row],[BB]]+MYRANKS_H[[#This Row],[HBP]]),0)</f>
        <v>0</v>
      </c>
      <c r="V768" s="19">
        <f>IFERROR((MYRANKS_H[[#This Row],[H]]+MYRANKS_H[[#This Row],[2B]]+2*MYRANKS_H[[#This Row],[3B]]+3*MYRANKS_H[[#This Row],[HR]])/MYRANKS_H[[#This Row],[AB]],0)</f>
        <v>0</v>
      </c>
      <c r="W76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8" s="27">
        <f>VLOOKUP(MYRANKS_H[[#This Row],[POS]],REPLACEMENT_LEVEL[],3,FALSE)</f>
        <v>0</v>
      </c>
      <c r="Y768" s="27">
        <f>MYRANKS_H[[#This Row],[PROJ PTS]]-MYRANKS_H[[#This Row],[REPL LEVEL]]</f>
        <v>0</v>
      </c>
      <c r="Z768" s="27">
        <f>RANK(MYRANKS_H[[#This Row],[POINTS OVER REPL]],MYRANKS_H[POINTS OVER REPL])</f>
        <v>1</v>
      </c>
      <c r="AA768" s="29">
        <f>IF(MYRANKS_H[[#This Row],[RANK]]&lt;=TOTAL_HITTERS_DRAFTED,MYRANKS_H[[#This Row],[POINTS OVER REPL]],0)</f>
        <v>0</v>
      </c>
      <c r="AB768" s="35">
        <f>MYRANKS_H[[#This Row],[POINTS OVER REPL]]*DOLLAR_VALUE_PER_POINT+1</f>
        <v>1</v>
      </c>
      <c r="AC768" s="35"/>
      <c r="AD768" s="29">
        <f>IF(AND(MYRANKS_H[[#This Row],[RANK]]&lt;=(TOTAL_HITTERS_DRAFTED-HITTERS_BELOW_REPL_DRAFTED),MYRANKS_H[[#This Row],[$ACTUAL]]=""),MYRANKS_H[[#This Row],[POINTS OVER REPL]],0)</f>
        <v>0</v>
      </c>
      <c r="AE768" s="35">
        <f>IF(MYRANKS_H[[#This Row],[$ACTUAL]]="",MYRANKS_H[[#This Row],[POINTS OVER REPL]]*REMAINING_DOLLAR_VALUE_PER_POINT+1,0)</f>
        <v>1</v>
      </c>
    </row>
    <row r="769" spans="1:31" x14ac:dyDescent="0.25">
      <c r="A769" s="50" t="s">
        <v>14908</v>
      </c>
      <c r="B769" s="15" t="str">
        <f>VLOOKUP(MYRANKS_H[[#This Row],[PLAYERID]],PLAYERIDMAP2[],COLUMN(PLAYERIDMAP2[LASTNAME]),FALSE)</f>
        <v>Roberts</v>
      </c>
      <c r="C769" s="24" t="str">
        <f>VLOOKUP(MYRANKS_H[[#This Row],[PLAYERID]],PLAYERIDMAP2[],COLUMN(PLAYERIDMAP2[FIRSTNAME]),FALSE)</f>
        <v>Brian</v>
      </c>
      <c r="D769" s="24" t="str">
        <f>MYRANKS_H[[#This Row],[FNAME]]&amp;" "&amp;MYRANKS_H[[#This Row],[LNAME]]</f>
        <v>Brian Roberts</v>
      </c>
      <c r="E769" s="24" t="str">
        <f>VLOOKUP(MYRANKS_H[[#This Row],[PLAYERID]],PLAYERIDMAP2[],COLUMN(PLAYERIDMAP2[TEAM]),FALSE)</f>
        <v>NYY</v>
      </c>
      <c r="F769" s="24" t="str">
        <f>VLOOKUP(MYRANKS_H[[#This Row],[PLAYERID]],PLAYERIDMAP2[],COLUMN(PLAYERIDMAP2[POS]),FALSE)</f>
        <v>2B</v>
      </c>
      <c r="G769" s="24">
        <f>IFERROR(VALUE(VLOOKUP(MYRANKS_H[[#This Row],[PLAYERID]],PLAYERIDMAP2[],COLUMN(PLAYERIDMAP2[IDFANGRAPHS]),FALSE)),VLOOKUP(MYRANKS_H[[#This Row],[PLAYERID]],PLAYERIDMAP2[],COLUMN(PLAYERIDMAP2[IDFANGRAPHS]),FALSE))</f>
        <v>166</v>
      </c>
      <c r="H769" s="56">
        <f>IFERROR(VLOOKUP(MYRANKS_H[[#This Row],[IDFANGRAPHS]],STEAMER_H[],COLUMN(STEAMER_H[PA]),FALSE),0)</f>
        <v>1</v>
      </c>
      <c r="I769" s="56">
        <f>IFERROR(VLOOKUP(MYRANKS_H[[#This Row],[IDFANGRAPHS]],STEAMER_H[],COLUMN(STEAMER_H[AB]),FALSE),0)</f>
        <v>1</v>
      </c>
      <c r="J769" s="56">
        <f>IFERROR(VLOOKUP(MYRANKS_H[[#This Row],[IDFANGRAPHS]],STEAMER_H[],COLUMN(STEAMER_H[H]),FALSE),0)</f>
        <v>0</v>
      </c>
      <c r="K769" s="56">
        <f>IFERROR(VLOOKUP(MYRANKS_H[[#This Row],[IDFANGRAPHS]],STEAMER_H[],COLUMN(STEAMER_H[2B]),FALSE),0)</f>
        <v>0</v>
      </c>
      <c r="L769" s="56">
        <f>IFERROR(VLOOKUP(MYRANKS_H[[#This Row],[IDFANGRAPHS]],STEAMER_H[],COLUMN(STEAMER_H[3B]),FALSE),0)</f>
        <v>0</v>
      </c>
      <c r="M769" s="56">
        <f>IFERROR(VLOOKUP(MYRANKS_H[[#This Row],[IDFANGRAPHS]],STEAMER_H[],COLUMN(STEAMER_H[HR]),FALSE),0)</f>
        <v>0</v>
      </c>
      <c r="N769" s="56">
        <f>IFERROR(VLOOKUP(MYRANKS_H[[#This Row],[IDFANGRAPHS]],STEAMER_H[],COLUMN(STEAMER_H[R]),FALSE),0)</f>
        <v>0</v>
      </c>
      <c r="O769" s="56">
        <f>IFERROR(VLOOKUP(MYRANKS_H[[#This Row],[IDFANGRAPHS]],STEAMER_H[],COLUMN(STEAMER_H[RBI]),FALSE),0)</f>
        <v>0</v>
      </c>
      <c r="P769" s="56">
        <f>IFERROR(VLOOKUP(MYRANKS_H[[#This Row],[IDFANGRAPHS]],STEAMER_H[],COLUMN(STEAMER_H[BB]),FALSE),0)</f>
        <v>0</v>
      </c>
      <c r="Q769" s="56">
        <f>IFERROR(VLOOKUP(MYRANKS_H[[#This Row],[IDFANGRAPHS]],STEAMER_H[],COLUMN(STEAMER_H[HBP]),FALSE),0)</f>
        <v>0</v>
      </c>
      <c r="R769" s="56">
        <f>IFERROR(VLOOKUP(MYRANKS_H[[#This Row],[IDFANGRAPHS]],STEAMER_H[],COLUMN(STEAMER_H[SO]),FALSE),0)</f>
        <v>0</v>
      </c>
      <c r="S769" s="56">
        <f>IFERROR(VLOOKUP(MYRANKS_H[[#This Row],[IDFANGRAPHS]],STEAMER_H[],COLUMN(STEAMER_H[SB]),FALSE),0)</f>
        <v>0</v>
      </c>
      <c r="T769" s="19">
        <f>IFERROR(MYRANKS_H[[#This Row],[H]]/MYRANKS_H[[#This Row],[AB]],0)</f>
        <v>0</v>
      </c>
      <c r="U769" s="19">
        <f>IFERROR((MYRANKS_H[[#This Row],[H]]+MYRANKS_H[[#This Row],[BB]]+MYRANKS_H[[#This Row],[HBP]])/(MYRANKS_H[[#This Row],[AB]]+MYRANKS_H[[#This Row],[BB]]+MYRANKS_H[[#This Row],[HBP]]),0)</f>
        <v>0</v>
      </c>
      <c r="V769" s="19">
        <f>IFERROR((MYRANKS_H[[#This Row],[H]]+MYRANKS_H[[#This Row],[2B]]+2*MYRANKS_H[[#This Row],[3B]]+3*MYRANKS_H[[#This Row],[HR]])/MYRANKS_H[[#This Row],[AB]],0)</f>
        <v>0</v>
      </c>
      <c r="W76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9" s="27">
        <f>VLOOKUP(MYRANKS_H[[#This Row],[POS]],REPLACEMENT_LEVEL[],3,FALSE)</f>
        <v>0</v>
      </c>
      <c r="Y769" s="27">
        <f>MYRANKS_H[[#This Row],[PROJ PTS]]-MYRANKS_H[[#This Row],[REPL LEVEL]]</f>
        <v>0</v>
      </c>
      <c r="Z769" s="27">
        <f>RANK(MYRANKS_H[[#This Row],[POINTS OVER REPL]],MYRANKS_H[POINTS OVER REPL])</f>
        <v>1</v>
      </c>
      <c r="AA769" s="29">
        <f>IF(MYRANKS_H[[#This Row],[RANK]]&lt;=TOTAL_HITTERS_DRAFTED,MYRANKS_H[[#This Row],[POINTS OVER REPL]],0)</f>
        <v>0</v>
      </c>
      <c r="AB769" s="35">
        <f>MYRANKS_H[[#This Row],[POINTS OVER REPL]]*DOLLAR_VALUE_PER_POINT+1</f>
        <v>1</v>
      </c>
      <c r="AC769" s="35"/>
      <c r="AD769" s="29">
        <f>IF(AND(MYRANKS_H[[#This Row],[RANK]]&lt;=(TOTAL_HITTERS_DRAFTED-HITTERS_BELOW_REPL_DRAFTED),MYRANKS_H[[#This Row],[$ACTUAL]]=""),MYRANKS_H[[#This Row],[POINTS OVER REPL]],0)</f>
        <v>0</v>
      </c>
      <c r="AE769" s="35">
        <f>IF(MYRANKS_H[[#This Row],[$ACTUAL]]="",MYRANKS_H[[#This Row],[POINTS OVER REPL]]*REMAINING_DOLLAR_VALUE_PER_POINT+1,0)</f>
        <v>1</v>
      </c>
    </row>
    <row r="770" spans="1:31" x14ac:dyDescent="0.25">
      <c r="A770" s="65" t="s">
        <v>16998</v>
      </c>
      <c r="B770" s="17" t="str">
        <f>VLOOKUP(MYRANKS_H[[#This Row],[PLAYERID]],PLAYERIDMAP2[],COLUMN(PLAYERIDMAP2[LASTNAME]),FALSE)</f>
        <v>Robinson</v>
      </c>
      <c r="C770" s="24" t="str">
        <f>VLOOKUP(MYRANKS_H[[#This Row],[PLAYERID]],PLAYERIDMAP2[],COLUMN(PLAYERIDMAP2[FIRSTNAME]),FALSE)</f>
        <v>Clint</v>
      </c>
      <c r="D770" s="24" t="str">
        <f>MYRANKS_H[[#This Row],[FNAME]]&amp;" "&amp;MYRANKS_H[[#This Row],[LNAME]]</f>
        <v>Clint Robinson</v>
      </c>
      <c r="E770" s="24" t="str">
        <f>VLOOKUP(MYRANKS_H[[#This Row],[PLAYERID]],PLAYERIDMAP2[],COLUMN(PLAYERIDMAP2[TEAM]),FALSE)</f>
        <v>WAS</v>
      </c>
      <c r="F770" s="24" t="str">
        <f>VLOOKUP(MYRANKS_H[[#This Row],[PLAYERID]],PLAYERIDMAP2[],COLUMN(PLAYERIDMAP2[POS]),FALSE)</f>
        <v>OF</v>
      </c>
      <c r="G770" s="24">
        <f>IFERROR(VALUE(VLOOKUP(MYRANKS_H[[#This Row],[PLAYERID]],PLAYERIDMAP2[],COLUMN(PLAYERIDMAP2[IDFANGRAPHS]),FALSE)),VLOOKUP(MYRANKS_H[[#This Row],[PLAYERID]],PLAYERIDMAP2[],COLUMN(PLAYERIDMAP2[IDFANGRAPHS]),FALSE))</f>
        <v>6908</v>
      </c>
      <c r="H770" s="56">
        <f>IFERROR(VLOOKUP(MYRANKS_H[[#This Row],[IDFANGRAPHS]],STEAMER_H[],COLUMN(STEAMER_H[PA]),FALSE),0)</f>
        <v>267</v>
      </c>
      <c r="I770" s="56">
        <f>IFERROR(VLOOKUP(MYRANKS_H[[#This Row],[IDFANGRAPHS]],STEAMER_H[],COLUMN(STEAMER_H[AB]),FALSE),0)</f>
        <v>236</v>
      </c>
      <c r="J770" s="56">
        <f>IFERROR(VLOOKUP(MYRANKS_H[[#This Row],[IDFANGRAPHS]],STEAMER_H[],COLUMN(STEAMER_H[H]),FALSE),0)</f>
        <v>62</v>
      </c>
      <c r="K770" s="56">
        <f>IFERROR(VLOOKUP(MYRANKS_H[[#This Row],[IDFANGRAPHS]],STEAMER_H[],COLUMN(STEAMER_H[2B]),FALSE),0)</f>
        <v>12</v>
      </c>
      <c r="L770" s="56">
        <f>IFERROR(VLOOKUP(MYRANKS_H[[#This Row],[IDFANGRAPHS]],STEAMER_H[],COLUMN(STEAMER_H[3B]),FALSE),0)</f>
        <v>1</v>
      </c>
      <c r="M770" s="56">
        <f>IFERROR(VLOOKUP(MYRANKS_H[[#This Row],[IDFANGRAPHS]],STEAMER_H[],COLUMN(STEAMER_H[HR]),FALSE),0)</f>
        <v>6</v>
      </c>
      <c r="N770" s="56">
        <f>IFERROR(VLOOKUP(MYRANKS_H[[#This Row],[IDFANGRAPHS]],STEAMER_H[],COLUMN(STEAMER_H[R]),FALSE),0)</f>
        <v>29</v>
      </c>
      <c r="O770" s="56">
        <f>IFERROR(VLOOKUP(MYRANKS_H[[#This Row],[IDFANGRAPHS]],STEAMER_H[],COLUMN(STEAMER_H[RBI]),FALSE),0)</f>
        <v>30</v>
      </c>
      <c r="P770" s="56">
        <f>IFERROR(VLOOKUP(MYRANKS_H[[#This Row],[IDFANGRAPHS]],STEAMER_H[],COLUMN(STEAMER_H[BB]),FALSE),0)</f>
        <v>25</v>
      </c>
      <c r="Q770" s="56">
        <f>IFERROR(VLOOKUP(MYRANKS_H[[#This Row],[IDFANGRAPHS]],STEAMER_H[],COLUMN(STEAMER_H[HBP]),FALSE),0)</f>
        <v>2</v>
      </c>
      <c r="R770" s="56">
        <f>IFERROR(VLOOKUP(MYRANKS_H[[#This Row],[IDFANGRAPHS]],STEAMER_H[],COLUMN(STEAMER_H[SO]),FALSE),0)</f>
        <v>47</v>
      </c>
      <c r="S770" s="56">
        <f>IFERROR(VLOOKUP(MYRANKS_H[[#This Row],[IDFANGRAPHS]],STEAMER_H[],COLUMN(STEAMER_H[SB]),FALSE),0)</f>
        <v>1</v>
      </c>
      <c r="T770" s="19">
        <f>IFERROR(MYRANKS_H[[#This Row],[H]]/MYRANKS_H[[#This Row],[AB]],0)</f>
        <v>0.26271186440677968</v>
      </c>
      <c r="U770" s="19">
        <f>IFERROR((MYRANKS_H[[#This Row],[H]]+MYRANKS_H[[#This Row],[BB]]+MYRANKS_H[[#This Row],[HBP]])/(MYRANKS_H[[#This Row],[AB]]+MYRANKS_H[[#This Row],[BB]]+MYRANKS_H[[#This Row],[HBP]]),0)</f>
        <v>0.33840304182509506</v>
      </c>
      <c r="V770" s="19">
        <f>IFERROR((MYRANKS_H[[#This Row],[H]]+MYRANKS_H[[#This Row],[2B]]+2*MYRANKS_H[[#This Row],[3B]]+3*MYRANKS_H[[#This Row],[HR]])/MYRANKS_H[[#This Row],[AB]],0)</f>
        <v>0.39830508474576271</v>
      </c>
      <c r="W77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0" s="27">
        <f>VLOOKUP(MYRANKS_H[[#This Row],[POS]],REPLACEMENT_LEVEL[],3,FALSE)</f>
        <v>0</v>
      </c>
      <c r="Y770" s="27">
        <f>MYRANKS_H[[#This Row],[PROJ PTS]]-MYRANKS_H[[#This Row],[REPL LEVEL]]</f>
        <v>0</v>
      </c>
      <c r="Z770" s="27">
        <f>RANK(MYRANKS_H[[#This Row],[POINTS OVER REPL]],MYRANKS_H[POINTS OVER REPL])</f>
        <v>1</v>
      </c>
      <c r="AA770" s="29">
        <f>IF(MYRANKS_H[[#This Row],[RANK]]&lt;=TOTAL_HITTERS_DRAFTED,MYRANKS_H[[#This Row],[POINTS OVER REPL]],0)</f>
        <v>0</v>
      </c>
      <c r="AB770" s="35">
        <f>MYRANKS_H[[#This Row],[POINTS OVER REPL]]*DOLLAR_VALUE_PER_POINT+1</f>
        <v>1</v>
      </c>
      <c r="AC770" s="35"/>
      <c r="AD770" s="29">
        <f>IF(AND(MYRANKS_H[[#This Row],[RANK]]&lt;=(TOTAL_HITTERS_DRAFTED-HITTERS_BELOW_REPL_DRAFTED),MYRANKS_H[[#This Row],[$ACTUAL]]=""),MYRANKS_H[[#This Row],[POINTS OVER REPL]],0)</f>
        <v>0</v>
      </c>
      <c r="AE770" s="35">
        <f>IF(MYRANKS_H[[#This Row],[$ACTUAL]]="",MYRANKS_H[[#This Row],[POINTS OVER REPL]]*REMAINING_DOLLAR_VALUE_PER_POINT+1,0)</f>
        <v>1</v>
      </c>
    </row>
    <row r="771" spans="1:31" x14ac:dyDescent="0.25">
      <c r="A771" s="67" t="s">
        <v>14922</v>
      </c>
      <c r="B771" s="15" t="str">
        <f>VLOOKUP(MYRANKS_H[[#This Row],[PLAYERID]],PLAYERIDMAP2[],COLUMN(PLAYERIDMAP2[LASTNAME]),FALSE)</f>
        <v>Robinson</v>
      </c>
      <c r="C771" s="24" t="str">
        <f>VLOOKUP(MYRANKS_H[[#This Row],[PLAYERID]],PLAYERIDMAP2[],COLUMN(PLAYERIDMAP2[FIRSTNAME]),FALSE)</f>
        <v>Shane</v>
      </c>
      <c r="D771" s="24" t="str">
        <f>MYRANKS_H[[#This Row],[FNAME]]&amp;" "&amp;MYRANKS_H[[#This Row],[LNAME]]</f>
        <v>Shane Robinson</v>
      </c>
      <c r="E771" s="24" t="str">
        <f>VLOOKUP(MYRANKS_H[[#This Row],[PLAYERID]],PLAYERIDMAP2[],COLUMN(PLAYERIDMAP2[TEAM]),FALSE)</f>
        <v>STL</v>
      </c>
      <c r="F771" s="24" t="str">
        <f>VLOOKUP(MYRANKS_H[[#This Row],[PLAYERID]],PLAYERIDMAP2[],COLUMN(PLAYERIDMAP2[POS]),FALSE)</f>
        <v>OF</v>
      </c>
      <c r="G771" s="24">
        <f>IFERROR(VALUE(VLOOKUP(MYRANKS_H[[#This Row],[PLAYERID]],PLAYERIDMAP2[],COLUMN(PLAYERIDMAP2[IDFANGRAPHS]),FALSE)),VLOOKUP(MYRANKS_H[[#This Row],[PLAYERID]],PLAYERIDMAP2[],COLUMN(PLAYERIDMAP2[IDFANGRAPHS]),FALSE))</f>
        <v>4249</v>
      </c>
      <c r="H771" s="56">
        <f>IFERROR(VLOOKUP(MYRANKS_H[[#This Row],[IDFANGRAPHS]],STEAMER_H[],COLUMN(STEAMER_H[PA]),FALSE),0)</f>
        <v>1</v>
      </c>
      <c r="I771" s="56">
        <f>IFERROR(VLOOKUP(MYRANKS_H[[#This Row],[IDFANGRAPHS]],STEAMER_H[],COLUMN(STEAMER_H[AB]),FALSE),0)</f>
        <v>1</v>
      </c>
      <c r="J771" s="56">
        <f>IFERROR(VLOOKUP(MYRANKS_H[[#This Row],[IDFANGRAPHS]],STEAMER_H[],COLUMN(STEAMER_H[H]),FALSE),0)</f>
        <v>0</v>
      </c>
      <c r="K771" s="56">
        <f>IFERROR(VLOOKUP(MYRANKS_H[[#This Row],[IDFANGRAPHS]],STEAMER_H[],COLUMN(STEAMER_H[2B]),FALSE),0)</f>
        <v>0</v>
      </c>
      <c r="L771" s="56">
        <f>IFERROR(VLOOKUP(MYRANKS_H[[#This Row],[IDFANGRAPHS]],STEAMER_H[],COLUMN(STEAMER_H[3B]),FALSE),0)</f>
        <v>0</v>
      </c>
      <c r="M771" s="56">
        <f>IFERROR(VLOOKUP(MYRANKS_H[[#This Row],[IDFANGRAPHS]],STEAMER_H[],COLUMN(STEAMER_H[HR]),FALSE),0)</f>
        <v>0</v>
      </c>
      <c r="N771" s="56">
        <f>IFERROR(VLOOKUP(MYRANKS_H[[#This Row],[IDFANGRAPHS]],STEAMER_H[],COLUMN(STEAMER_H[R]),FALSE),0)</f>
        <v>0</v>
      </c>
      <c r="O771" s="56">
        <f>IFERROR(VLOOKUP(MYRANKS_H[[#This Row],[IDFANGRAPHS]],STEAMER_H[],COLUMN(STEAMER_H[RBI]),FALSE),0)</f>
        <v>0</v>
      </c>
      <c r="P771" s="56">
        <f>IFERROR(VLOOKUP(MYRANKS_H[[#This Row],[IDFANGRAPHS]],STEAMER_H[],COLUMN(STEAMER_H[BB]),FALSE),0)</f>
        <v>0</v>
      </c>
      <c r="Q771" s="56">
        <f>IFERROR(VLOOKUP(MYRANKS_H[[#This Row],[IDFANGRAPHS]],STEAMER_H[],COLUMN(STEAMER_H[HBP]),FALSE),0)</f>
        <v>0</v>
      </c>
      <c r="R771" s="56">
        <f>IFERROR(VLOOKUP(MYRANKS_H[[#This Row],[IDFANGRAPHS]],STEAMER_H[],COLUMN(STEAMER_H[SO]),FALSE),0)</f>
        <v>0</v>
      </c>
      <c r="S771" s="56">
        <f>IFERROR(VLOOKUP(MYRANKS_H[[#This Row],[IDFANGRAPHS]],STEAMER_H[],COLUMN(STEAMER_H[SB]),FALSE),0)</f>
        <v>0</v>
      </c>
      <c r="T771" s="19">
        <f>IFERROR(MYRANKS_H[[#This Row],[H]]/MYRANKS_H[[#This Row],[AB]],0)</f>
        <v>0</v>
      </c>
      <c r="U771" s="19">
        <f>IFERROR((MYRANKS_H[[#This Row],[H]]+MYRANKS_H[[#This Row],[BB]]+MYRANKS_H[[#This Row],[HBP]])/(MYRANKS_H[[#This Row],[AB]]+MYRANKS_H[[#This Row],[BB]]+MYRANKS_H[[#This Row],[HBP]]),0)</f>
        <v>0</v>
      </c>
      <c r="V771" s="19">
        <f>IFERROR((MYRANKS_H[[#This Row],[H]]+MYRANKS_H[[#This Row],[2B]]+2*MYRANKS_H[[#This Row],[3B]]+3*MYRANKS_H[[#This Row],[HR]])/MYRANKS_H[[#This Row],[AB]],0)</f>
        <v>0</v>
      </c>
      <c r="W77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1" s="27">
        <f>VLOOKUP(MYRANKS_H[[#This Row],[POS]],REPLACEMENT_LEVEL[],3,FALSE)</f>
        <v>0</v>
      </c>
      <c r="Y771" s="27">
        <f>MYRANKS_H[[#This Row],[PROJ PTS]]-MYRANKS_H[[#This Row],[REPL LEVEL]]</f>
        <v>0</v>
      </c>
      <c r="Z771" s="27">
        <f>RANK(MYRANKS_H[[#This Row],[POINTS OVER REPL]],MYRANKS_H[POINTS OVER REPL])</f>
        <v>1</v>
      </c>
      <c r="AA771" s="29">
        <f>IF(MYRANKS_H[[#This Row],[RANK]]&lt;=TOTAL_HITTERS_DRAFTED,MYRANKS_H[[#This Row],[POINTS OVER REPL]],0)</f>
        <v>0</v>
      </c>
      <c r="AB771" s="35">
        <f>MYRANKS_H[[#This Row],[POINTS OVER REPL]]*DOLLAR_VALUE_PER_POINT+1</f>
        <v>1</v>
      </c>
      <c r="AC771" s="35"/>
      <c r="AD771" s="29">
        <f>IF(AND(MYRANKS_H[[#This Row],[RANK]]&lt;=(TOTAL_HITTERS_DRAFTED-HITTERS_BELOW_REPL_DRAFTED),MYRANKS_H[[#This Row],[$ACTUAL]]=""),MYRANKS_H[[#This Row],[POINTS OVER REPL]],0)</f>
        <v>0</v>
      </c>
      <c r="AE771" s="35">
        <f>IF(MYRANKS_H[[#This Row],[$ACTUAL]]="",MYRANKS_H[[#This Row],[POINTS OVER REPL]]*REMAINING_DOLLAR_VALUE_PER_POINT+1,0)</f>
        <v>1</v>
      </c>
    </row>
    <row r="772" spans="1:31" x14ac:dyDescent="0.25">
      <c r="A772" s="50" t="s">
        <v>14925</v>
      </c>
      <c r="B772" s="15" t="str">
        <f>VLOOKUP(MYRANKS_H[[#This Row],[PLAYERID]],PLAYERIDMAP2[],COLUMN(PLAYERIDMAP2[LASTNAME]),FALSE)</f>
        <v>Robinson</v>
      </c>
      <c r="C772" s="24" t="str">
        <f>VLOOKUP(MYRANKS_H[[#This Row],[PLAYERID]],PLAYERIDMAP2[],COLUMN(PLAYERIDMAP2[FIRSTNAME]),FALSE)</f>
        <v>Trayvon</v>
      </c>
      <c r="D772" s="24" t="str">
        <f>MYRANKS_H[[#This Row],[FNAME]]&amp;" "&amp;MYRANKS_H[[#This Row],[LNAME]]</f>
        <v>Trayvon Robinson</v>
      </c>
      <c r="E772" s="24" t="str">
        <f>VLOOKUP(MYRANKS_H[[#This Row],[PLAYERID]],PLAYERIDMAP2[],COLUMN(PLAYERIDMAP2[TEAM]),FALSE)</f>
        <v>BAL</v>
      </c>
      <c r="F772" s="24" t="str">
        <f>VLOOKUP(MYRANKS_H[[#This Row],[PLAYERID]],PLAYERIDMAP2[],COLUMN(PLAYERIDMAP2[POS]),FALSE)</f>
        <v>OF</v>
      </c>
      <c r="G772" s="24">
        <f>IFERROR(VALUE(VLOOKUP(MYRANKS_H[[#This Row],[PLAYERID]],PLAYERIDMAP2[],COLUMN(PLAYERIDMAP2[IDFANGRAPHS]),FALSE)),VLOOKUP(MYRANKS_H[[#This Row],[PLAYERID]],PLAYERIDMAP2[],COLUMN(PLAYERIDMAP2[IDFANGRAPHS]),FALSE))</f>
        <v>9875</v>
      </c>
      <c r="H772" s="56">
        <f>IFERROR(VLOOKUP(MYRANKS_H[[#This Row],[IDFANGRAPHS]],STEAMER_H[],COLUMN(STEAMER_H[PA]),FALSE),0)</f>
        <v>0</v>
      </c>
      <c r="I772" s="56">
        <f>IFERROR(VLOOKUP(MYRANKS_H[[#This Row],[IDFANGRAPHS]],STEAMER_H[],COLUMN(STEAMER_H[AB]),FALSE),0)</f>
        <v>0</v>
      </c>
      <c r="J772" s="56">
        <f>IFERROR(VLOOKUP(MYRANKS_H[[#This Row],[IDFANGRAPHS]],STEAMER_H[],COLUMN(STEAMER_H[H]),FALSE),0)</f>
        <v>0</v>
      </c>
      <c r="K772" s="56">
        <f>IFERROR(VLOOKUP(MYRANKS_H[[#This Row],[IDFANGRAPHS]],STEAMER_H[],COLUMN(STEAMER_H[2B]),FALSE),0)</f>
        <v>0</v>
      </c>
      <c r="L772" s="56">
        <f>IFERROR(VLOOKUP(MYRANKS_H[[#This Row],[IDFANGRAPHS]],STEAMER_H[],COLUMN(STEAMER_H[3B]),FALSE),0)</f>
        <v>0</v>
      </c>
      <c r="M772" s="56">
        <f>IFERROR(VLOOKUP(MYRANKS_H[[#This Row],[IDFANGRAPHS]],STEAMER_H[],COLUMN(STEAMER_H[HR]),FALSE),0)</f>
        <v>0</v>
      </c>
      <c r="N772" s="56">
        <f>IFERROR(VLOOKUP(MYRANKS_H[[#This Row],[IDFANGRAPHS]],STEAMER_H[],COLUMN(STEAMER_H[R]),FALSE),0)</f>
        <v>0</v>
      </c>
      <c r="O772" s="56">
        <f>IFERROR(VLOOKUP(MYRANKS_H[[#This Row],[IDFANGRAPHS]],STEAMER_H[],COLUMN(STEAMER_H[RBI]),FALSE),0)</f>
        <v>0</v>
      </c>
      <c r="P772" s="56">
        <f>IFERROR(VLOOKUP(MYRANKS_H[[#This Row],[IDFANGRAPHS]],STEAMER_H[],COLUMN(STEAMER_H[BB]),FALSE),0)</f>
        <v>0</v>
      </c>
      <c r="Q772" s="56">
        <f>IFERROR(VLOOKUP(MYRANKS_H[[#This Row],[IDFANGRAPHS]],STEAMER_H[],COLUMN(STEAMER_H[HBP]),FALSE),0)</f>
        <v>0</v>
      </c>
      <c r="R772" s="56">
        <f>IFERROR(VLOOKUP(MYRANKS_H[[#This Row],[IDFANGRAPHS]],STEAMER_H[],COLUMN(STEAMER_H[SO]),FALSE),0)</f>
        <v>0</v>
      </c>
      <c r="S772" s="56">
        <f>IFERROR(VLOOKUP(MYRANKS_H[[#This Row],[IDFANGRAPHS]],STEAMER_H[],COLUMN(STEAMER_H[SB]),FALSE),0)</f>
        <v>0</v>
      </c>
      <c r="T772" s="19">
        <f>IFERROR(MYRANKS_H[[#This Row],[H]]/MYRANKS_H[[#This Row],[AB]],0)</f>
        <v>0</v>
      </c>
      <c r="U772" s="19">
        <f>IFERROR((MYRANKS_H[[#This Row],[H]]+MYRANKS_H[[#This Row],[BB]]+MYRANKS_H[[#This Row],[HBP]])/(MYRANKS_H[[#This Row],[AB]]+MYRANKS_H[[#This Row],[BB]]+MYRANKS_H[[#This Row],[HBP]]),0)</f>
        <v>0</v>
      </c>
      <c r="V772" s="19">
        <f>IFERROR((MYRANKS_H[[#This Row],[H]]+MYRANKS_H[[#This Row],[2B]]+2*MYRANKS_H[[#This Row],[3B]]+3*MYRANKS_H[[#This Row],[HR]])/MYRANKS_H[[#This Row],[AB]],0)</f>
        <v>0</v>
      </c>
      <c r="W77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2" s="27">
        <f>VLOOKUP(MYRANKS_H[[#This Row],[POS]],REPLACEMENT_LEVEL[],3,FALSE)</f>
        <v>0</v>
      </c>
      <c r="Y772" s="27">
        <f>MYRANKS_H[[#This Row],[PROJ PTS]]-MYRANKS_H[[#This Row],[REPL LEVEL]]</f>
        <v>0</v>
      </c>
      <c r="Z772" s="27">
        <f>RANK(MYRANKS_H[[#This Row],[POINTS OVER REPL]],MYRANKS_H[POINTS OVER REPL])</f>
        <v>1</v>
      </c>
      <c r="AA772" s="29">
        <f>IF(MYRANKS_H[[#This Row],[RANK]]&lt;=TOTAL_HITTERS_DRAFTED,MYRANKS_H[[#This Row],[POINTS OVER REPL]],0)</f>
        <v>0</v>
      </c>
      <c r="AB772" s="35">
        <f>MYRANKS_H[[#This Row],[POINTS OVER REPL]]*DOLLAR_VALUE_PER_POINT+1</f>
        <v>1</v>
      </c>
      <c r="AC772" s="35"/>
      <c r="AD772" s="29">
        <f>IF(AND(MYRANKS_H[[#This Row],[RANK]]&lt;=(TOTAL_HITTERS_DRAFTED-HITTERS_BELOW_REPL_DRAFTED),MYRANKS_H[[#This Row],[$ACTUAL]]=""),MYRANKS_H[[#This Row],[POINTS OVER REPL]],0)</f>
        <v>0</v>
      </c>
      <c r="AE772" s="35">
        <f>IF(MYRANKS_H[[#This Row],[$ACTUAL]]="",MYRANKS_H[[#This Row],[POINTS OVER REPL]]*REMAINING_DOLLAR_VALUE_PER_POINT+1,0)</f>
        <v>1</v>
      </c>
    </row>
    <row r="773" spans="1:31" x14ac:dyDescent="0.25">
      <c r="A773" s="50" t="s">
        <v>14951</v>
      </c>
      <c r="B773" s="15" t="str">
        <f>VLOOKUP(MYRANKS_H[[#This Row],[PLAYERID]],PLAYERIDMAP2[],COLUMN(PLAYERIDMAP2[LASTNAME]),FALSE)</f>
        <v>Rodriguez</v>
      </c>
      <c r="C773" s="24" t="str">
        <f>VLOOKUP(MYRANKS_H[[#This Row],[PLAYERID]],PLAYERIDMAP2[],COLUMN(PLAYERIDMAP2[FIRSTNAME]),FALSE)</f>
        <v>Henry</v>
      </c>
      <c r="D773" s="24" t="str">
        <f>MYRANKS_H[[#This Row],[FNAME]]&amp;" "&amp;MYRANKS_H[[#This Row],[LNAME]]</f>
        <v>Henry Rodriguez</v>
      </c>
      <c r="E773" s="24" t="str">
        <f>VLOOKUP(MYRANKS_H[[#This Row],[PLAYERID]],PLAYERIDMAP2[],COLUMN(PLAYERIDMAP2[TEAM]),FALSE)</f>
        <v>CIN</v>
      </c>
      <c r="F773" s="24" t="str">
        <f>VLOOKUP(MYRANKS_H[[#This Row],[PLAYERID]],PLAYERIDMAP2[],COLUMN(PLAYERIDMAP2[POS]),FALSE)</f>
        <v>2B</v>
      </c>
      <c r="G773" s="24">
        <f>IFERROR(VALUE(VLOOKUP(MYRANKS_H[[#This Row],[PLAYERID]],PLAYERIDMAP2[],COLUMN(PLAYERIDMAP2[IDFANGRAPHS]),FALSE)),VLOOKUP(MYRANKS_H[[#This Row],[PLAYERID]],PLAYERIDMAP2[],COLUMN(PLAYERIDMAP2[IDFANGRAPHS]),FALSE))</f>
        <v>6371</v>
      </c>
      <c r="H773" s="56">
        <f>IFERROR(VLOOKUP(MYRANKS_H[[#This Row],[IDFANGRAPHS]],STEAMER_H[],COLUMN(STEAMER_H[PA]),FALSE),0)</f>
        <v>0</v>
      </c>
      <c r="I773" s="56">
        <f>IFERROR(VLOOKUP(MYRANKS_H[[#This Row],[IDFANGRAPHS]],STEAMER_H[],COLUMN(STEAMER_H[AB]),FALSE),0)</f>
        <v>0</v>
      </c>
      <c r="J773" s="56">
        <f>IFERROR(VLOOKUP(MYRANKS_H[[#This Row],[IDFANGRAPHS]],STEAMER_H[],COLUMN(STEAMER_H[H]),FALSE),0)</f>
        <v>0</v>
      </c>
      <c r="K773" s="56">
        <f>IFERROR(VLOOKUP(MYRANKS_H[[#This Row],[IDFANGRAPHS]],STEAMER_H[],COLUMN(STEAMER_H[2B]),FALSE),0)</f>
        <v>0</v>
      </c>
      <c r="L773" s="56">
        <f>IFERROR(VLOOKUP(MYRANKS_H[[#This Row],[IDFANGRAPHS]],STEAMER_H[],COLUMN(STEAMER_H[3B]),FALSE),0)</f>
        <v>0</v>
      </c>
      <c r="M773" s="56">
        <f>IFERROR(VLOOKUP(MYRANKS_H[[#This Row],[IDFANGRAPHS]],STEAMER_H[],COLUMN(STEAMER_H[HR]),FALSE),0)</f>
        <v>0</v>
      </c>
      <c r="N773" s="56">
        <f>IFERROR(VLOOKUP(MYRANKS_H[[#This Row],[IDFANGRAPHS]],STEAMER_H[],COLUMN(STEAMER_H[R]),FALSE),0)</f>
        <v>0</v>
      </c>
      <c r="O773" s="56">
        <f>IFERROR(VLOOKUP(MYRANKS_H[[#This Row],[IDFANGRAPHS]],STEAMER_H[],COLUMN(STEAMER_H[RBI]),FALSE),0)</f>
        <v>0</v>
      </c>
      <c r="P773" s="56">
        <f>IFERROR(VLOOKUP(MYRANKS_H[[#This Row],[IDFANGRAPHS]],STEAMER_H[],COLUMN(STEAMER_H[BB]),FALSE),0)</f>
        <v>0</v>
      </c>
      <c r="Q773" s="56">
        <f>IFERROR(VLOOKUP(MYRANKS_H[[#This Row],[IDFANGRAPHS]],STEAMER_H[],COLUMN(STEAMER_H[HBP]),FALSE),0)</f>
        <v>0</v>
      </c>
      <c r="R773" s="56">
        <f>IFERROR(VLOOKUP(MYRANKS_H[[#This Row],[IDFANGRAPHS]],STEAMER_H[],COLUMN(STEAMER_H[SO]),FALSE),0)</f>
        <v>0</v>
      </c>
      <c r="S773" s="56">
        <f>IFERROR(VLOOKUP(MYRANKS_H[[#This Row],[IDFANGRAPHS]],STEAMER_H[],COLUMN(STEAMER_H[SB]),FALSE),0)</f>
        <v>0</v>
      </c>
      <c r="T773" s="19">
        <f>IFERROR(MYRANKS_H[[#This Row],[H]]/MYRANKS_H[[#This Row],[AB]],0)</f>
        <v>0</v>
      </c>
      <c r="U773" s="19">
        <f>IFERROR((MYRANKS_H[[#This Row],[H]]+MYRANKS_H[[#This Row],[BB]]+MYRANKS_H[[#This Row],[HBP]])/(MYRANKS_H[[#This Row],[AB]]+MYRANKS_H[[#This Row],[BB]]+MYRANKS_H[[#This Row],[HBP]]),0)</f>
        <v>0</v>
      </c>
      <c r="V773" s="19">
        <f>IFERROR((MYRANKS_H[[#This Row],[H]]+MYRANKS_H[[#This Row],[2B]]+2*MYRANKS_H[[#This Row],[3B]]+3*MYRANKS_H[[#This Row],[HR]])/MYRANKS_H[[#This Row],[AB]],0)</f>
        <v>0</v>
      </c>
      <c r="W77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3" s="27">
        <f>VLOOKUP(MYRANKS_H[[#This Row],[POS]],REPLACEMENT_LEVEL[],3,FALSE)</f>
        <v>0</v>
      </c>
      <c r="Y773" s="27">
        <f>MYRANKS_H[[#This Row],[PROJ PTS]]-MYRANKS_H[[#This Row],[REPL LEVEL]]</f>
        <v>0</v>
      </c>
      <c r="Z773" s="27">
        <f>RANK(MYRANKS_H[[#This Row],[POINTS OVER REPL]],MYRANKS_H[POINTS OVER REPL])</f>
        <v>1</v>
      </c>
      <c r="AA773" s="29">
        <f>IF(MYRANKS_H[[#This Row],[RANK]]&lt;=TOTAL_HITTERS_DRAFTED,MYRANKS_H[[#This Row],[POINTS OVER REPL]],0)</f>
        <v>0</v>
      </c>
      <c r="AB773" s="35">
        <f>MYRANKS_H[[#This Row],[POINTS OVER REPL]]*DOLLAR_VALUE_PER_POINT+1</f>
        <v>1</v>
      </c>
      <c r="AC773" s="35"/>
      <c r="AD773" s="29">
        <f>IF(AND(MYRANKS_H[[#This Row],[RANK]]&lt;=(TOTAL_HITTERS_DRAFTED-HITTERS_BELOW_REPL_DRAFTED),MYRANKS_H[[#This Row],[$ACTUAL]]=""),MYRANKS_H[[#This Row],[POINTS OVER REPL]],0)</f>
        <v>0</v>
      </c>
      <c r="AE773" s="35">
        <f>IF(MYRANKS_H[[#This Row],[$ACTUAL]]="",MYRANKS_H[[#This Row],[POINTS OVER REPL]]*REMAINING_DOLLAR_VALUE_PER_POINT+1,0)</f>
        <v>1</v>
      </c>
    </row>
    <row r="774" spans="1:31" x14ac:dyDescent="0.25">
      <c r="A774" s="65" t="s">
        <v>14953</v>
      </c>
      <c r="B774" s="17" t="str">
        <f>VLOOKUP(MYRANKS_H[[#This Row],[PLAYERID]],PLAYERIDMAP2[],COLUMN(PLAYERIDMAP2[LASTNAME]),FALSE)</f>
        <v>Rodriguez</v>
      </c>
      <c r="C774" s="24" t="str">
        <f>VLOOKUP(MYRANKS_H[[#This Row],[PLAYERID]],PLAYERIDMAP2[],COLUMN(PLAYERIDMAP2[FIRSTNAME]),FALSE)</f>
        <v>Ivan</v>
      </c>
      <c r="D774" s="24" t="str">
        <f>MYRANKS_H[[#This Row],[FNAME]]&amp;" "&amp;MYRANKS_H[[#This Row],[LNAME]]</f>
        <v>Ivan Rodriguez</v>
      </c>
      <c r="E774" s="24" t="str">
        <f>VLOOKUP(MYRANKS_H[[#This Row],[PLAYERID]],PLAYERIDMAP2[],COLUMN(PLAYERIDMAP2[TEAM]),FALSE)</f>
        <v>N/A</v>
      </c>
      <c r="F774" s="24" t="str">
        <f>VLOOKUP(MYRANKS_H[[#This Row],[PLAYERID]],PLAYERIDMAP2[],COLUMN(PLAYERIDMAP2[POS]),FALSE)</f>
        <v>C</v>
      </c>
      <c r="G774" s="24">
        <f>IFERROR(VALUE(VLOOKUP(MYRANKS_H[[#This Row],[PLAYERID]],PLAYERIDMAP2[],COLUMN(PLAYERIDMAP2[IDFANGRAPHS]),FALSE)),VLOOKUP(MYRANKS_H[[#This Row],[PLAYERID]],PLAYERIDMAP2[],COLUMN(PLAYERIDMAP2[IDFANGRAPHS]),FALSE))</f>
        <v>1275</v>
      </c>
      <c r="H774" s="56">
        <f>IFERROR(VLOOKUP(MYRANKS_H[[#This Row],[IDFANGRAPHS]],STEAMER_H[],COLUMN(STEAMER_H[PA]),FALSE),0)</f>
        <v>0</v>
      </c>
      <c r="I774" s="56">
        <f>IFERROR(VLOOKUP(MYRANKS_H[[#This Row],[IDFANGRAPHS]],STEAMER_H[],COLUMN(STEAMER_H[AB]),FALSE),0)</f>
        <v>0</v>
      </c>
      <c r="J774" s="56">
        <f>IFERROR(VLOOKUP(MYRANKS_H[[#This Row],[IDFANGRAPHS]],STEAMER_H[],COLUMN(STEAMER_H[H]),FALSE),0)</f>
        <v>0</v>
      </c>
      <c r="K774" s="56">
        <f>IFERROR(VLOOKUP(MYRANKS_H[[#This Row],[IDFANGRAPHS]],STEAMER_H[],COLUMN(STEAMER_H[2B]),FALSE),0)</f>
        <v>0</v>
      </c>
      <c r="L774" s="56">
        <f>IFERROR(VLOOKUP(MYRANKS_H[[#This Row],[IDFANGRAPHS]],STEAMER_H[],COLUMN(STEAMER_H[3B]),FALSE),0)</f>
        <v>0</v>
      </c>
      <c r="M774" s="56">
        <f>IFERROR(VLOOKUP(MYRANKS_H[[#This Row],[IDFANGRAPHS]],STEAMER_H[],COLUMN(STEAMER_H[HR]),FALSE),0)</f>
        <v>0</v>
      </c>
      <c r="N774" s="56">
        <f>IFERROR(VLOOKUP(MYRANKS_H[[#This Row],[IDFANGRAPHS]],STEAMER_H[],COLUMN(STEAMER_H[R]),FALSE),0)</f>
        <v>0</v>
      </c>
      <c r="O774" s="56">
        <f>IFERROR(VLOOKUP(MYRANKS_H[[#This Row],[IDFANGRAPHS]],STEAMER_H[],COLUMN(STEAMER_H[RBI]),FALSE),0)</f>
        <v>0</v>
      </c>
      <c r="P774" s="56">
        <f>IFERROR(VLOOKUP(MYRANKS_H[[#This Row],[IDFANGRAPHS]],STEAMER_H[],COLUMN(STEAMER_H[BB]),FALSE),0)</f>
        <v>0</v>
      </c>
      <c r="Q774" s="56">
        <f>IFERROR(VLOOKUP(MYRANKS_H[[#This Row],[IDFANGRAPHS]],STEAMER_H[],COLUMN(STEAMER_H[HBP]),FALSE),0)</f>
        <v>0</v>
      </c>
      <c r="R774" s="56">
        <f>IFERROR(VLOOKUP(MYRANKS_H[[#This Row],[IDFANGRAPHS]],STEAMER_H[],COLUMN(STEAMER_H[SO]),FALSE),0)</f>
        <v>0</v>
      </c>
      <c r="S774" s="56">
        <f>IFERROR(VLOOKUP(MYRANKS_H[[#This Row],[IDFANGRAPHS]],STEAMER_H[],COLUMN(STEAMER_H[SB]),FALSE),0)</f>
        <v>0</v>
      </c>
      <c r="T774" s="19">
        <f>IFERROR(MYRANKS_H[[#This Row],[H]]/MYRANKS_H[[#This Row],[AB]],0)</f>
        <v>0</v>
      </c>
      <c r="U774" s="19">
        <f>IFERROR((MYRANKS_H[[#This Row],[H]]+MYRANKS_H[[#This Row],[BB]]+MYRANKS_H[[#This Row],[HBP]])/(MYRANKS_H[[#This Row],[AB]]+MYRANKS_H[[#This Row],[BB]]+MYRANKS_H[[#This Row],[HBP]]),0)</f>
        <v>0</v>
      </c>
      <c r="V774" s="19">
        <f>IFERROR((MYRANKS_H[[#This Row],[H]]+MYRANKS_H[[#This Row],[2B]]+2*MYRANKS_H[[#This Row],[3B]]+3*MYRANKS_H[[#This Row],[HR]])/MYRANKS_H[[#This Row],[AB]],0)</f>
        <v>0</v>
      </c>
      <c r="W77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4" s="27">
        <f>VLOOKUP(MYRANKS_H[[#This Row],[POS]],REPLACEMENT_LEVEL[],3,FALSE)</f>
        <v>0</v>
      </c>
      <c r="Y774" s="27">
        <f>MYRANKS_H[[#This Row],[PROJ PTS]]-MYRANKS_H[[#This Row],[REPL LEVEL]]</f>
        <v>0</v>
      </c>
      <c r="Z774" s="27">
        <f>RANK(MYRANKS_H[[#This Row],[POINTS OVER REPL]],MYRANKS_H[POINTS OVER REPL])</f>
        <v>1</v>
      </c>
      <c r="AA774" s="29">
        <f>IF(MYRANKS_H[[#This Row],[RANK]]&lt;=TOTAL_HITTERS_DRAFTED,MYRANKS_H[[#This Row],[POINTS OVER REPL]],0)</f>
        <v>0</v>
      </c>
      <c r="AB774" s="35">
        <f>MYRANKS_H[[#This Row],[POINTS OVER REPL]]*DOLLAR_VALUE_PER_POINT+1</f>
        <v>1</v>
      </c>
      <c r="AC774" s="35"/>
      <c r="AD774" s="29">
        <f>IF(AND(MYRANKS_H[[#This Row],[RANK]]&lt;=(TOTAL_HITTERS_DRAFTED-HITTERS_BELOW_REPL_DRAFTED),MYRANKS_H[[#This Row],[$ACTUAL]]=""),MYRANKS_H[[#This Row],[POINTS OVER REPL]],0)</f>
        <v>0</v>
      </c>
      <c r="AE774" s="35">
        <f>IF(MYRANKS_H[[#This Row],[$ACTUAL]]="",MYRANKS_H[[#This Row],[POINTS OVER REPL]]*REMAINING_DOLLAR_VALUE_PER_POINT+1,0)</f>
        <v>1</v>
      </c>
    </row>
    <row r="775" spans="1:31" x14ac:dyDescent="0.25">
      <c r="A775" s="65" t="s">
        <v>14974</v>
      </c>
      <c r="B775" s="17" t="str">
        <f>VLOOKUP(MYRANKS_H[[#This Row],[PLAYERID]],PLAYERIDMAP2[],COLUMN(PLAYERIDMAP2[LASTNAME]),FALSE)</f>
        <v>Rolen</v>
      </c>
      <c r="C775" s="24" t="str">
        <f>VLOOKUP(MYRANKS_H[[#This Row],[PLAYERID]],PLAYERIDMAP2[],COLUMN(PLAYERIDMAP2[FIRSTNAME]),FALSE)</f>
        <v>Scott</v>
      </c>
      <c r="D775" s="24" t="str">
        <f>MYRANKS_H[[#This Row],[FNAME]]&amp;" "&amp;MYRANKS_H[[#This Row],[LNAME]]</f>
        <v>Scott Rolen</v>
      </c>
      <c r="E775" s="24" t="str">
        <f>VLOOKUP(MYRANKS_H[[#This Row],[PLAYERID]],PLAYERIDMAP2[],COLUMN(PLAYERIDMAP2[TEAM]),FALSE)</f>
        <v>N/A</v>
      </c>
      <c r="F775" s="24" t="str">
        <f>VLOOKUP(MYRANKS_H[[#This Row],[PLAYERID]],PLAYERIDMAP2[],COLUMN(PLAYERIDMAP2[POS]),FALSE)</f>
        <v>3B</v>
      </c>
      <c r="G775" s="24">
        <f>IFERROR(VALUE(VLOOKUP(MYRANKS_H[[#This Row],[PLAYERID]],PLAYERIDMAP2[],COLUMN(PLAYERIDMAP2[IDFANGRAPHS]),FALSE)),VLOOKUP(MYRANKS_H[[#This Row],[PLAYERID]],PLAYERIDMAP2[],COLUMN(PLAYERIDMAP2[IDFANGRAPHS]),FALSE))</f>
        <v>970</v>
      </c>
      <c r="H775" s="56">
        <f>IFERROR(VLOOKUP(MYRANKS_H[[#This Row],[IDFANGRAPHS]],STEAMER_H[],COLUMN(STEAMER_H[PA]),FALSE),0)</f>
        <v>0</v>
      </c>
      <c r="I775" s="56">
        <f>IFERROR(VLOOKUP(MYRANKS_H[[#This Row],[IDFANGRAPHS]],STEAMER_H[],COLUMN(STEAMER_H[AB]),FALSE),0)</f>
        <v>0</v>
      </c>
      <c r="J775" s="56">
        <f>IFERROR(VLOOKUP(MYRANKS_H[[#This Row],[IDFANGRAPHS]],STEAMER_H[],COLUMN(STEAMER_H[H]),FALSE),0)</f>
        <v>0</v>
      </c>
      <c r="K775" s="56">
        <f>IFERROR(VLOOKUP(MYRANKS_H[[#This Row],[IDFANGRAPHS]],STEAMER_H[],COLUMN(STEAMER_H[2B]),FALSE),0)</f>
        <v>0</v>
      </c>
      <c r="L775" s="56">
        <f>IFERROR(VLOOKUP(MYRANKS_H[[#This Row],[IDFANGRAPHS]],STEAMER_H[],COLUMN(STEAMER_H[3B]),FALSE),0)</f>
        <v>0</v>
      </c>
      <c r="M775" s="56">
        <f>IFERROR(VLOOKUP(MYRANKS_H[[#This Row],[IDFANGRAPHS]],STEAMER_H[],COLUMN(STEAMER_H[HR]),FALSE),0)</f>
        <v>0</v>
      </c>
      <c r="N775" s="56">
        <f>IFERROR(VLOOKUP(MYRANKS_H[[#This Row],[IDFANGRAPHS]],STEAMER_H[],COLUMN(STEAMER_H[R]),FALSE),0)</f>
        <v>0</v>
      </c>
      <c r="O775" s="56">
        <f>IFERROR(VLOOKUP(MYRANKS_H[[#This Row],[IDFANGRAPHS]],STEAMER_H[],COLUMN(STEAMER_H[RBI]),FALSE),0)</f>
        <v>0</v>
      </c>
      <c r="P775" s="56">
        <f>IFERROR(VLOOKUP(MYRANKS_H[[#This Row],[IDFANGRAPHS]],STEAMER_H[],COLUMN(STEAMER_H[BB]),FALSE),0)</f>
        <v>0</v>
      </c>
      <c r="Q775" s="56">
        <f>IFERROR(VLOOKUP(MYRANKS_H[[#This Row],[IDFANGRAPHS]],STEAMER_H[],COLUMN(STEAMER_H[HBP]),FALSE),0)</f>
        <v>0</v>
      </c>
      <c r="R775" s="56">
        <f>IFERROR(VLOOKUP(MYRANKS_H[[#This Row],[IDFANGRAPHS]],STEAMER_H[],COLUMN(STEAMER_H[SO]),FALSE),0)</f>
        <v>0</v>
      </c>
      <c r="S775" s="56">
        <f>IFERROR(VLOOKUP(MYRANKS_H[[#This Row],[IDFANGRAPHS]],STEAMER_H[],COLUMN(STEAMER_H[SB]),FALSE),0)</f>
        <v>0</v>
      </c>
      <c r="T775" s="19">
        <f>IFERROR(MYRANKS_H[[#This Row],[H]]/MYRANKS_H[[#This Row],[AB]],0)</f>
        <v>0</v>
      </c>
      <c r="U775" s="19">
        <f>IFERROR((MYRANKS_H[[#This Row],[H]]+MYRANKS_H[[#This Row],[BB]]+MYRANKS_H[[#This Row],[HBP]])/(MYRANKS_H[[#This Row],[AB]]+MYRANKS_H[[#This Row],[BB]]+MYRANKS_H[[#This Row],[HBP]]),0)</f>
        <v>0</v>
      </c>
      <c r="V775" s="19">
        <f>IFERROR((MYRANKS_H[[#This Row],[H]]+MYRANKS_H[[#This Row],[2B]]+2*MYRANKS_H[[#This Row],[3B]]+3*MYRANKS_H[[#This Row],[HR]])/MYRANKS_H[[#This Row],[AB]],0)</f>
        <v>0</v>
      </c>
      <c r="W77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5" s="27">
        <f>VLOOKUP(MYRANKS_H[[#This Row],[POS]],REPLACEMENT_LEVEL[],3,FALSE)</f>
        <v>0</v>
      </c>
      <c r="Y775" s="27">
        <f>MYRANKS_H[[#This Row],[PROJ PTS]]-MYRANKS_H[[#This Row],[REPL LEVEL]]</f>
        <v>0</v>
      </c>
      <c r="Z775" s="27">
        <f>RANK(MYRANKS_H[[#This Row],[POINTS OVER REPL]],MYRANKS_H[POINTS OVER REPL])</f>
        <v>1</v>
      </c>
      <c r="AA775" s="29">
        <f>IF(MYRANKS_H[[#This Row],[RANK]]&lt;=TOTAL_HITTERS_DRAFTED,MYRANKS_H[[#This Row],[POINTS OVER REPL]],0)</f>
        <v>0</v>
      </c>
      <c r="AB775" s="35">
        <f>MYRANKS_H[[#This Row],[POINTS OVER REPL]]*DOLLAR_VALUE_PER_POINT+1</f>
        <v>1</v>
      </c>
      <c r="AC775" s="35"/>
      <c r="AD775" s="29">
        <f>IF(AND(MYRANKS_H[[#This Row],[RANK]]&lt;=(TOTAL_HITTERS_DRAFTED-HITTERS_BELOW_REPL_DRAFTED),MYRANKS_H[[#This Row],[$ACTUAL]]=""),MYRANKS_H[[#This Row],[POINTS OVER REPL]],0)</f>
        <v>0</v>
      </c>
      <c r="AE775" s="35">
        <f>IF(MYRANKS_H[[#This Row],[$ACTUAL]]="",MYRANKS_H[[#This Row],[POINTS OVER REPL]]*REMAINING_DOLLAR_VALUE_PER_POINT+1,0)</f>
        <v>1</v>
      </c>
    </row>
    <row r="776" spans="1:31" x14ac:dyDescent="0.25">
      <c r="A776" s="50" t="s">
        <v>14984</v>
      </c>
      <c r="B776" s="15" t="str">
        <f>VLOOKUP(MYRANKS_H[[#This Row],[PLAYERID]],PLAYERIDMAP2[],COLUMN(PLAYERIDMAP2[LASTNAME]),FALSE)</f>
        <v>Romero</v>
      </c>
      <c r="C776" s="24" t="str">
        <f>VLOOKUP(MYRANKS_H[[#This Row],[PLAYERID]],PLAYERIDMAP2[],COLUMN(PLAYERIDMAP2[FIRSTNAME]),FALSE)</f>
        <v>Stefen</v>
      </c>
      <c r="D776" s="24" t="str">
        <f>MYRANKS_H[[#This Row],[FNAME]]&amp;" "&amp;MYRANKS_H[[#This Row],[LNAME]]</f>
        <v>Stefen Romero</v>
      </c>
      <c r="E776" s="24" t="str">
        <f>VLOOKUP(MYRANKS_H[[#This Row],[PLAYERID]],PLAYERIDMAP2[],COLUMN(PLAYERIDMAP2[TEAM]),FALSE)</f>
        <v>SEA</v>
      </c>
      <c r="F776" s="24" t="str">
        <f>VLOOKUP(MYRANKS_H[[#This Row],[PLAYERID]],PLAYERIDMAP2[],COLUMN(PLAYERIDMAP2[POS]),FALSE)</f>
        <v>OF</v>
      </c>
      <c r="G776" s="24">
        <f>IFERROR(VALUE(VLOOKUP(MYRANKS_H[[#This Row],[PLAYERID]],PLAYERIDMAP2[],COLUMN(PLAYERIDMAP2[IDFANGRAPHS]),FALSE)),VLOOKUP(MYRANKS_H[[#This Row],[PLAYERID]],PLAYERIDMAP2[],COLUMN(PLAYERIDMAP2[IDFANGRAPHS]),FALSE))</f>
        <v>11746</v>
      </c>
      <c r="H776" s="56">
        <f>IFERROR(VLOOKUP(MYRANKS_H[[#This Row],[IDFANGRAPHS]],STEAMER_H[],COLUMN(STEAMER_H[PA]),FALSE),0)</f>
        <v>14</v>
      </c>
      <c r="I776" s="56">
        <f>IFERROR(VLOOKUP(MYRANKS_H[[#This Row],[IDFANGRAPHS]],STEAMER_H[],COLUMN(STEAMER_H[AB]),FALSE),0)</f>
        <v>13</v>
      </c>
      <c r="J776" s="56">
        <f>IFERROR(VLOOKUP(MYRANKS_H[[#This Row],[IDFANGRAPHS]],STEAMER_H[],COLUMN(STEAMER_H[H]),FALSE),0)</f>
        <v>3</v>
      </c>
      <c r="K776" s="56">
        <f>IFERROR(VLOOKUP(MYRANKS_H[[#This Row],[IDFANGRAPHS]],STEAMER_H[],COLUMN(STEAMER_H[2B]),FALSE),0)</f>
        <v>1</v>
      </c>
      <c r="L776" s="56">
        <f>IFERROR(VLOOKUP(MYRANKS_H[[#This Row],[IDFANGRAPHS]],STEAMER_H[],COLUMN(STEAMER_H[3B]),FALSE),0)</f>
        <v>0</v>
      </c>
      <c r="M776" s="56">
        <f>IFERROR(VLOOKUP(MYRANKS_H[[#This Row],[IDFANGRAPHS]],STEAMER_H[],COLUMN(STEAMER_H[HR]),FALSE),0)</f>
        <v>0</v>
      </c>
      <c r="N776" s="56">
        <f>IFERROR(VLOOKUP(MYRANKS_H[[#This Row],[IDFANGRAPHS]],STEAMER_H[],COLUMN(STEAMER_H[R]),FALSE),0)</f>
        <v>1</v>
      </c>
      <c r="O776" s="56">
        <f>IFERROR(VLOOKUP(MYRANKS_H[[#This Row],[IDFANGRAPHS]],STEAMER_H[],COLUMN(STEAMER_H[RBI]),FALSE),0)</f>
        <v>2</v>
      </c>
      <c r="P776" s="56">
        <f>IFERROR(VLOOKUP(MYRANKS_H[[#This Row],[IDFANGRAPHS]],STEAMER_H[],COLUMN(STEAMER_H[BB]),FALSE),0)</f>
        <v>1</v>
      </c>
      <c r="Q776" s="56">
        <f>IFERROR(VLOOKUP(MYRANKS_H[[#This Row],[IDFANGRAPHS]],STEAMER_H[],COLUMN(STEAMER_H[HBP]),FALSE),0)</f>
        <v>0</v>
      </c>
      <c r="R776" s="56">
        <f>IFERROR(VLOOKUP(MYRANKS_H[[#This Row],[IDFANGRAPHS]],STEAMER_H[],COLUMN(STEAMER_H[SO]),FALSE),0)</f>
        <v>3</v>
      </c>
      <c r="S776" s="56">
        <f>IFERROR(VLOOKUP(MYRANKS_H[[#This Row],[IDFANGRAPHS]],STEAMER_H[],COLUMN(STEAMER_H[SB]),FALSE),0)</f>
        <v>0</v>
      </c>
      <c r="T776" s="19">
        <f>IFERROR(MYRANKS_H[[#This Row],[H]]/MYRANKS_H[[#This Row],[AB]],0)</f>
        <v>0.23076923076923078</v>
      </c>
      <c r="U776" s="19">
        <f>IFERROR((MYRANKS_H[[#This Row],[H]]+MYRANKS_H[[#This Row],[BB]]+MYRANKS_H[[#This Row],[HBP]])/(MYRANKS_H[[#This Row],[AB]]+MYRANKS_H[[#This Row],[BB]]+MYRANKS_H[[#This Row],[HBP]]),0)</f>
        <v>0.2857142857142857</v>
      </c>
      <c r="V776" s="19">
        <f>IFERROR((MYRANKS_H[[#This Row],[H]]+MYRANKS_H[[#This Row],[2B]]+2*MYRANKS_H[[#This Row],[3B]]+3*MYRANKS_H[[#This Row],[HR]])/MYRANKS_H[[#This Row],[AB]],0)</f>
        <v>0.30769230769230771</v>
      </c>
      <c r="W77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6" s="27">
        <f>VLOOKUP(MYRANKS_H[[#This Row],[POS]],REPLACEMENT_LEVEL[],3,FALSE)</f>
        <v>0</v>
      </c>
      <c r="Y776" s="27">
        <f>MYRANKS_H[[#This Row],[PROJ PTS]]-MYRANKS_H[[#This Row],[REPL LEVEL]]</f>
        <v>0</v>
      </c>
      <c r="Z776" s="27">
        <f>RANK(MYRANKS_H[[#This Row],[POINTS OVER REPL]],MYRANKS_H[POINTS OVER REPL])</f>
        <v>1</v>
      </c>
      <c r="AA776" s="29">
        <f>IF(MYRANKS_H[[#This Row],[RANK]]&lt;=TOTAL_HITTERS_DRAFTED,MYRANKS_H[[#This Row],[POINTS OVER REPL]],0)</f>
        <v>0</v>
      </c>
      <c r="AB776" s="35">
        <f>MYRANKS_H[[#This Row],[POINTS OVER REPL]]*DOLLAR_VALUE_PER_POINT+1</f>
        <v>1</v>
      </c>
      <c r="AC776" s="35"/>
      <c r="AD776" s="29">
        <f>IF(AND(MYRANKS_H[[#This Row],[RANK]]&lt;=(TOTAL_HITTERS_DRAFTED-HITTERS_BELOW_REPL_DRAFTED),MYRANKS_H[[#This Row],[$ACTUAL]]=""),MYRANKS_H[[#This Row],[POINTS OVER REPL]],0)</f>
        <v>0</v>
      </c>
      <c r="AE776" s="35">
        <f>IF(MYRANKS_H[[#This Row],[$ACTUAL]]="",MYRANKS_H[[#This Row],[POINTS OVER REPL]]*REMAINING_DOLLAR_VALUE_PER_POINT+1,0)</f>
        <v>1</v>
      </c>
    </row>
    <row r="777" spans="1:31" x14ac:dyDescent="0.25">
      <c r="A777" s="65" t="s">
        <v>20094</v>
      </c>
      <c r="B777" s="17" t="str">
        <f>VLOOKUP(MYRANKS_H[[#This Row],[PLAYERID]],PLAYERIDMAP2[],COLUMN(PLAYERIDMAP2[LASTNAME]),FALSE)</f>
        <v>Rosario</v>
      </c>
      <c r="C777" s="24" t="str">
        <f>VLOOKUP(MYRANKS_H[[#This Row],[PLAYERID]],PLAYERIDMAP2[],COLUMN(PLAYERIDMAP2[FIRSTNAME]),FALSE)</f>
        <v>Eddie</v>
      </c>
      <c r="D777" s="24" t="str">
        <f>MYRANKS_H[[#This Row],[FNAME]]&amp;" "&amp;MYRANKS_H[[#This Row],[LNAME]]</f>
        <v>Eddie Rosario</v>
      </c>
      <c r="E777" s="24" t="str">
        <f>VLOOKUP(MYRANKS_H[[#This Row],[PLAYERID]],PLAYERIDMAP2[],COLUMN(PLAYERIDMAP2[TEAM]),FALSE)</f>
        <v>MIN</v>
      </c>
      <c r="F777" s="24" t="str">
        <f>VLOOKUP(MYRANKS_H[[#This Row],[PLAYERID]],PLAYERIDMAP2[],COLUMN(PLAYERIDMAP2[POS]),FALSE)</f>
        <v>OF</v>
      </c>
      <c r="G777" s="24">
        <f>IFERROR(VALUE(VLOOKUP(MYRANKS_H[[#This Row],[PLAYERID]],PLAYERIDMAP2[],COLUMN(PLAYERIDMAP2[IDFANGRAPHS]),FALSE)),VLOOKUP(MYRANKS_H[[#This Row],[PLAYERID]],PLAYERIDMAP2[],COLUMN(PLAYERIDMAP2[IDFANGRAPHS]),FALSE))</f>
        <v>12155</v>
      </c>
      <c r="H777" s="56">
        <f>IFERROR(VLOOKUP(MYRANKS_H[[#This Row],[IDFANGRAPHS]],STEAMER_H[],COLUMN(STEAMER_H[PA]),FALSE),0)</f>
        <v>574</v>
      </c>
      <c r="I777" s="56">
        <f>IFERROR(VLOOKUP(MYRANKS_H[[#This Row],[IDFANGRAPHS]],STEAMER_H[],COLUMN(STEAMER_H[AB]),FALSE),0)</f>
        <v>539</v>
      </c>
      <c r="J777" s="56">
        <f>IFERROR(VLOOKUP(MYRANKS_H[[#This Row],[IDFANGRAPHS]],STEAMER_H[],COLUMN(STEAMER_H[H]),FALSE),0)</f>
        <v>139</v>
      </c>
      <c r="K777" s="56">
        <f>IFERROR(VLOOKUP(MYRANKS_H[[#This Row],[IDFANGRAPHS]],STEAMER_H[],COLUMN(STEAMER_H[2B]),FALSE),0)</f>
        <v>22</v>
      </c>
      <c r="L777" s="56">
        <f>IFERROR(VLOOKUP(MYRANKS_H[[#This Row],[IDFANGRAPHS]],STEAMER_H[],COLUMN(STEAMER_H[3B]),FALSE),0)</f>
        <v>10</v>
      </c>
      <c r="M777" s="56">
        <f>IFERROR(VLOOKUP(MYRANKS_H[[#This Row],[IDFANGRAPHS]],STEAMER_H[],COLUMN(STEAMER_H[HR]),FALSE),0)</f>
        <v>14</v>
      </c>
      <c r="N777" s="56">
        <f>IFERROR(VLOOKUP(MYRANKS_H[[#This Row],[IDFANGRAPHS]],STEAMER_H[],COLUMN(STEAMER_H[R]),FALSE),0)</f>
        <v>60</v>
      </c>
      <c r="O777" s="56">
        <f>IFERROR(VLOOKUP(MYRANKS_H[[#This Row],[IDFANGRAPHS]],STEAMER_H[],COLUMN(STEAMER_H[RBI]),FALSE),0)</f>
        <v>64</v>
      </c>
      <c r="P777" s="56">
        <f>IFERROR(VLOOKUP(MYRANKS_H[[#This Row],[IDFANGRAPHS]],STEAMER_H[],COLUMN(STEAMER_H[BB]),FALSE),0)</f>
        <v>25</v>
      </c>
      <c r="Q777" s="56">
        <f>IFERROR(VLOOKUP(MYRANKS_H[[#This Row],[IDFANGRAPHS]],STEAMER_H[],COLUMN(STEAMER_H[HBP]),FALSE),0)</f>
        <v>2</v>
      </c>
      <c r="R777" s="56">
        <f>IFERROR(VLOOKUP(MYRANKS_H[[#This Row],[IDFANGRAPHS]],STEAMER_H[],COLUMN(STEAMER_H[SO]),FALSE),0)</f>
        <v>119</v>
      </c>
      <c r="S777" s="56">
        <f>IFERROR(VLOOKUP(MYRANKS_H[[#This Row],[IDFANGRAPHS]],STEAMER_H[],COLUMN(STEAMER_H[SB]),FALSE),0)</f>
        <v>14</v>
      </c>
      <c r="T777" s="19">
        <f>IFERROR(MYRANKS_H[[#This Row],[H]]/MYRANKS_H[[#This Row],[AB]],0)</f>
        <v>0.25788497217068646</v>
      </c>
      <c r="U777" s="19">
        <f>IFERROR((MYRANKS_H[[#This Row],[H]]+MYRANKS_H[[#This Row],[BB]]+MYRANKS_H[[#This Row],[HBP]])/(MYRANKS_H[[#This Row],[AB]]+MYRANKS_H[[#This Row],[BB]]+MYRANKS_H[[#This Row],[HBP]]),0)</f>
        <v>0.29328621908127206</v>
      </c>
      <c r="V777" s="19">
        <f>IFERROR((MYRANKS_H[[#This Row],[H]]+MYRANKS_H[[#This Row],[2B]]+2*MYRANKS_H[[#This Row],[3B]]+3*MYRANKS_H[[#This Row],[HR]])/MYRANKS_H[[#This Row],[AB]],0)</f>
        <v>0.4137291280148423</v>
      </c>
      <c r="W77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7" s="27">
        <f>VLOOKUP(MYRANKS_H[[#This Row],[POS]],REPLACEMENT_LEVEL[],3,FALSE)</f>
        <v>0</v>
      </c>
      <c r="Y777" s="27">
        <f>MYRANKS_H[[#This Row],[PROJ PTS]]-MYRANKS_H[[#This Row],[REPL LEVEL]]</f>
        <v>0</v>
      </c>
      <c r="Z777" s="27">
        <f>RANK(MYRANKS_H[[#This Row],[POINTS OVER REPL]],MYRANKS_H[POINTS OVER REPL])</f>
        <v>1</v>
      </c>
      <c r="AA777" s="29">
        <f>IF(MYRANKS_H[[#This Row],[RANK]]&lt;=TOTAL_HITTERS_DRAFTED,MYRANKS_H[[#This Row],[POINTS OVER REPL]],0)</f>
        <v>0</v>
      </c>
      <c r="AB777" s="35">
        <f>MYRANKS_H[[#This Row],[POINTS OVER REPL]]*DOLLAR_VALUE_PER_POINT+1</f>
        <v>1</v>
      </c>
      <c r="AC777" s="35"/>
      <c r="AD777" s="29">
        <f>IF(AND(MYRANKS_H[[#This Row],[RANK]]&lt;=(TOTAL_HITTERS_DRAFTED-HITTERS_BELOW_REPL_DRAFTED),MYRANKS_H[[#This Row],[$ACTUAL]]=""),MYRANKS_H[[#This Row],[POINTS OVER REPL]],0)</f>
        <v>0</v>
      </c>
      <c r="AE777" s="35">
        <f>IF(MYRANKS_H[[#This Row],[$ACTUAL]]="",MYRANKS_H[[#This Row],[POINTS OVER REPL]]*REMAINING_DOLLAR_VALUE_PER_POINT+1,0)</f>
        <v>1</v>
      </c>
    </row>
    <row r="778" spans="1:31" x14ac:dyDescent="0.25">
      <c r="A778" s="67" t="s">
        <v>15037</v>
      </c>
      <c r="B778" s="15" t="str">
        <f>VLOOKUP(MYRANKS_H[[#This Row],[PLAYERID]],PLAYERIDMAP2[],COLUMN(PLAYERIDMAP2[LASTNAME]),FALSE)</f>
        <v>Rowand</v>
      </c>
      <c r="C778" s="24" t="str">
        <f>VLOOKUP(MYRANKS_H[[#This Row],[PLAYERID]],PLAYERIDMAP2[],COLUMN(PLAYERIDMAP2[FIRSTNAME]),FALSE)</f>
        <v>Aaron</v>
      </c>
      <c r="D778" s="24" t="str">
        <f>MYRANKS_H[[#This Row],[FNAME]]&amp;" "&amp;MYRANKS_H[[#This Row],[LNAME]]</f>
        <v>Aaron Rowand</v>
      </c>
      <c r="E778" s="24" t="str">
        <f>VLOOKUP(MYRANKS_H[[#This Row],[PLAYERID]],PLAYERIDMAP2[],COLUMN(PLAYERIDMAP2[TEAM]),FALSE)</f>
        <v>N/A</v>
      </c>
      <c r="F778" s="24" t="str">
        <f>VLOOKUP(MYRANKS_H[[#This Row],[PLAYERID]],PLAYERIDMAP2[],COLUMN(PLAYERIDMAP2[POS]),FALSE)</f>
        <v>OF</v>
      </c>
      <c r="G778" s="24">
        <f>IFERROR(VALUE(VLOOKUP(MYRANKS_H[[#This Row],[PLAYERID]],PLAYERIDMAP2[],COLUMN(PLAYERIDMAP2[IDFANGRAPHS]),FALSE)),VLOOKUP(MYRANKS_H[[#This Row],[PLAYERID]],PLAYERIDMAP2[],COLUMN(PLAYERIDMAP2[IDFANGRAPHS]),FALSE))</f>
        <v>254</v>
      </c>
      <c r="H778" s="56">
        <f>IFERROR(VLOOKUP(MYRANKS_H[[#This Row],[IDFANGRAPHS]],STEAMER_H[],COLUMN(STEAMER_H[PA]),FALSE),0)</f>
        <v>0</v>
      </c>
      <c r="I778" s="56">
        <f>IFERROR(VLOOKUP(MYRANKS_H[[#This Row],[IDFANGRAPHS]],STEAMER_H[],COLUMN(STEAMER_H[AB]),FALSE),0)</f>
        <v>0</v>
      </c>
      <c r="J778" s="56">
        <f>IFERROR(VLOOKUP(MYRANKS_H[[#This Row],[IDFANGRAPHS]],STEAMER_H[],COLUMN(STEAMER_H[H]),FALSE),0)</f>
        <v>0</v>
      </c>
      <c r="K778" s="56">
        <f>IFERROR(VLOOKUP(MYRANKS_H[[#This Row],[IDFANGRAPHS]],STEAMER_H[],COLUMN(STEAMER_H[2B]),FALSE),0)</f>
        <v>0</v>
      </c>
      <c r="L778" s="56">
        <f>IFERROR(VLOOKUP(MYRANKS_H[[#This Row],[IDFANGRAPHS]],STEAMER_H[],COLUMN(STEAMER_H[3B]),FALSE),0)</f>
        <v>0</v>
      </c>
      <c r="M778" s="56">
        <f>IFERROR(VLOOKUP(MYRANKS_H[[#This Row],[IDFANGRAPHS]],STEAMER_H[],COLUMN(STEAMER_H[HR]),FALSE),0)</f>
        <v>0</v>
      </c>
      <c r="N778" s="56">
        <f>IFERROR(VLOOKUP(MYRANKS_H[[#This Row],[IDFANGRAPHS]],STEAMER_H[],COLUMN(STEAMER_H[R]),FALSE),0)</f>
        <v>0</v>
      </c>
      <c r="O778" s="56">
        <f>IFERROR(VLOOKUP(MYRANKS_H[[#This Row],[IDFANGRAPHS]],STEAMER_H[],COLUMN(STEAMER_H[RBI]),FALSE),0)</f>
        <v>0</v>
      </c>
      <c r="P778" s="56">
        <f>IFERROR(VLOOKUP(MYRANKS_H[[#This Row],[IDFANGRAPHS]],STEAMER_H[],COLUMN(STEAMER_H[BB]),FALSE),0)</f>
        <v>0</v>
      </c>
      <c r="Q778" s="56">
        <f>IFERROR(VLOOKUP(MYRANKS_H[[#This Row],[IDFANGRAPHS]],STEAMER_H[],COLUMN(STEAMER_H[HBP]),FALSE),0)</f>
        <v>0</v>
      </c>
      <c r="R778" s="56">
        <f>IFERROR(VLOOKUP(MYRANKS_H[[#This Row],[IDFANGRAPHS]],STEAMER_H[],COLUMN(STEAMER_H[SO]),FALSE),0)</f>
        <v>0</v>
      </c>
      <c r="S778" s="56">
        <f>IFERROR(VLOOKUP(MYRANKS_H[[#This Row],[IDFANGRAPHS]],STEAMER_H[],COLUMN(STEAMER_H[SB]),FALSE),0)</f>
        <v>0</v>
      </c>
      <c r="T778" s="19">
        <f>IFERROR(MYRANKS_H[[#This Row],[H]]/MYRANKS_H[[#This Row],[AB]],0)</f>
        <v>0</v>
      </c>
      <c r="U778" s="19">
        <f>IFERROR((MYRANKS_H[[#This Row],[H]]+MYRANKS_H[[#This Row],[BB]]+MYRANKS_H[[#This Row],[HBP]])/(MYRANKS_H[[#This Row],[AB]]+MYRANKS_H[[#This Row],[BB]]+MYRANKS_H[[#This Row],[HBP]]),0)</f>
        <v>0</v>
      </c>
      <c r="V778" s="19">
        <f>IFERROR((MYRANKS_H[[#This Row],[H]]+MYRANKS_H[[#This Row],[2B]]+2*MYRANKS_H[[#This Row],[3B]]+3*MYRANKS_H[[#This Row],[HR]])/MYRANKS_H[[#This Row],[AB]],0)</f>
        <v>0</v>
      </c>
      <c r="W77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8" s="27">
        <f>VLOOKUP(MYRANKS_H[[#This Row],[POS]],REPLACEMENT_LEVEL[],3,FALSE)</f>
        <v>0</v>
      </c>
      <c r="Y778" s="27">
        <f>MYRANKS_H[[#This Row],[PROJ PTS]]-MYRANKS_H[[#This Row],[REPL LEVEL]]</f>
        <v>0</v>
      </c>
      <c r="Z778" s="27">
        <f>RANK(MYRANKS_H[[#This Row],[POINTS OVER REPL]],MYRANKS_H[POINTS OVER REPL])</f>
        <v>1</v>
      </c>
      <c r="AA778" s="29">
        <f>IF(MYRANKS_H[[#This Row],[RANK]]&lt;=TOTAL_HITTERS_DRAFTED,MYRANKS_H[[#This Row],[POINTS OVER REPL]],0)</f>
        <v>0</v>
      </c>
      <c r="AB778" s="35">
        <f>MYRANKS_H[[#This Row],[POINTS OVER REPL]]*DOLLAR_VALUE_PER_POINT+1</f>
        <v>1</v>
      </c>
      <c r="AC778" s="35"/>
      <c r="AD778" s="29">
        <f>IF(AND(MYRANKS_H[[#This Row],[RANK]]&lt;=(TOTAL_HITTERS_DRAFTED-HITTERS_BELOW_REPL_DRAFTED),MYRANKS_H[[#This Row],[$ACTUAL]]=""),MYRANKS_H[[#This Row],[POINTS OVER REPL]],0)</f>
        <v>0</v>
      </c>
      <c r="AE778" s="35">
        <f>IF(MYRANKS_H[[#This Row],[$ACTUAL]]="",MYRANKS_H[[#This Row],[POINTS OVER REPL]]*REMAINING_DOLLAR_VALUE_PER_POINT+1,0)</f>
        <v>1</v>
      </c>
    </row>
    <row r="779" spans="1:31" x14ac:dyDescent="0.25">
      <c r="A779" s="65" t="s">
        <v>16729</v>
      </c>
      <c r="B779" s="17" t="str">
        <f>VLOOKUP(MYRANKS_H[[#This Row],[PLAYERID]],PLAYERIDMAP2[],COLUMN(PLAYERIDMAP2[LASTNAME]),FALSE)</f>
        <v>Russell</v>
      </c>
      <c r="C779" s="24" t="str">
        <f>VLOOKUP(MYRANKS_H[[#This Row],[PLAYERID]],PLAYERIDMAP2[],COLUMN(PLAYERIDMAP2[FIRSTNAME]),FALSE)</f>
        <v>Addison</v>
      </c>
      <c r="D779" s="24" t="str">
        <f>MYRANKS_H[[#This Row],[FNAME]]&amp;" "&amp;MYRANKS_H[[#This Row],[LNAME]]</f>
        <v>Addison Russell</v>
      </c>
      <c r="E779" s="24" t="str">
        <f>VLOOKUP(MYRANKS_H[[#This Row],[PLAYERID]],PLAYERIDMAP2[],COLUMN(PLAYERIDMAP2[TEAM]),FALSE)</f>
        <v>CHC</v>
      </c>
      <c r="F779" s="24" t="str">
        <f>VLOOKUP(MYRANKS_H[[#This Row],[PLAYERID]],PLAYERIDMAP2[],COLUMN(PLAYERIDMAP2[POS]),FALSE)</f>
        <v>SS</v>
      </c>
      <c r="G779" s="24">
        <f>IFERROR(VALUE(VLOOKUP(MYRANKS_H[[#This Row],[PLAYERID]],PLAYERIDMAP2[],COLUMN(PLAYERIDMAP2[IDFANGRAPHS]),FALSE)),VLOOKUP(MYRANKS_H[[#This Row],[PLAYERID]],PLAYERIDMAP2[],COLUMN(PLAYERIDMAP2[IDFANGRAPHS]),FALSE))</f>
        <v>14106</v>
      </c>
      <c r="H779" s="56">
        <f>IFERROR(VLOOKUP(MYRANKS_H[[#This Row],[IDFANGRAPHS]],STEAMER_H[],COLUMN(STEAMER_H[PA]),FALSE),0)</f>
        <v>526</v>
      </c>
      <c r="I779" s="56">
        <f>IFERROR(VLOOKUP(MYRANKS_H[[#This Row],[IDFANGRAPHS]],STEAMER_H[],COLUMN(STEAMER_H[AB]),FALSE),0)</f>
        <v>475</v>
      </c>
      <c r="J779" s="56">
        <f>IFERROR(VLOOKUP(MYRANKS_H[[#This Row],[IDFANGRAPHS]],STEAMER_H[],COLUMN(STEAMER_H[H]),FALSE),0)</f>
        <v>117</v>
      </c>
      <c r="K779" s="56">
        <f>IFERROR(VLOOKUP(MYRANKS_H[[#This Row],[IDFANGRAPHS]],STEAMER_H[],COLUMN(STEAMER_H[2B]),FALSE),0)</f>
        <v>26</v>
      </c>
      <c r="L779" s="56">
        <f>IFERROR(VLOOKUP(MYRANKS_H[[#This Row],[IDFANGRAPHS]],STEAMER_H[],COLUMN(STEAMER_H[3B]),FALSE),0)</f>
        <v>2</v>
      </c>
      <c r="M779" s="56">
        <f>IFERROR(VLOOKUP(MYRANKS_H[[#This Row],[IDFANGRAPHS]],STEAMER_H[],COLUMN(STEAMER_H[HR]),FALSE),0)</f>
        <v>14</v>
      </c>
      <c r="N779" s="56">
        <f>IFERROR(VLOOKUP(MYRANKS_H[[#This Row],[IDFANGRAPHS]],STEAMER_H[],COLUMN(STEAMER_H[R]),FALSE),0)</f>
        <v>57</v>
      </c>
      <c r="O779" s="56">
        <f>IFERROR(VLOOKUP(MYRANKS_H[[#This Row],[IDFANGRAPHS]],STEAMER_H[],COLUMN(STEAMER_H[RBI]),FALSE),0)</f>
        <v>59</v>
      </c>
      <c r="P779" s="56">
        <f>IFERROR(VLOOKUP(MYRANKS_H[[#This Row],[IDFANGRAPHS]],STEAMER_H[],COLUMN(STEAMER_H[BB]),FALSE),0)</f>
        <v>39</v>
      </c>
      <c r="Q779" s="56">
        <f>IFERROR(VLOOKUP(MYRANKS_H[[#This Row],[IDFANGRAPHS]],STEAMER_H[],COLUMN(STEAMER_H[HBP]),FALSE),0)</f>
        <v>4</v>
      </c>
      <c r="R779" s="56">
        <f>IFERROR(VLOOKUP(MYRANKS_H[[#This Row],[IDFANGRAPHS]],STEAMER_H[],COLUMN(STEAMER_H[SO]),FALSE),0)</f>
        <v>125</v>
      </c>
      <c r="S779" s="56">
        <f>IFERROR(VLOOKUP(MYRANKS_H[[#This Row],[IDFANGRAPHS]],STEAMER_H[],COLUMN(STEAMER_H[SB]),FALSE),0)</f>
        <v>10</v>
      </c>
      <c r="T779" s="19">
        <f>IFERROR(MYRANKS_H[[#This Row],[H]]/MYRANKS_H[[#This Row],[AB]],0)</f>
        <v>0.24631578947368421</v>
      </c>
      <c r="U779" s="19">
        <f>IFERROR((MYRANKS_H[[#This Row],[H]]+MYRANKS_H[[#This Row],[BB]]+MYRANKS_H[[#This Row],[HBP]])/(MYRANKS_H[[#This Row],[AB]]+MYRANKS_H[[#This Row],[BB]]+MYRANKS_H[[#This Row],[HBP]]),0)</f>
        <v>0.30888030888030887</v>
      </c>
      <c r="V779" s="19">
        <f>IFERROR((MYRANKS_H[[#This Row],[H]]+MYRANKS_H[[#This Row],[2B]]+2*MYRANKS_H[[#This Row],[3B]]+3*MYRANKS_H[[#This Row],[HR]])/MYRANKS_H[[#This Row],[AB]],0)</f>
        <v>0.39789473684210525</v>
      </c>
      <c r="W77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9" s="27">
        <f>VLOOKUP(MYRANKS_H[[#This Row],[POS]],REPLACEMENT_LEVEL[],3,FALSE)</f>
        <v>0</v>
      </c>
      <c r="Y779" s="27">
        <f>MYRANKS_H[[#This Row],[PROJ PTS]]-MYRANKS_H[[#This Row],[REPL LEVEL]]</f>
        <v>0</v>
      </c>
      <c r="Z779" s="27">
        <f>RANK(MYRANKS_H[[#This Row],[POINTS OVER REPL]],MYRANKS_H[POINTS OVER REPL])</f>
        <v>1</v>
      </c>
      <c r="AA779" s="29">
        <f>IF(MYRANKS_H[[#This Row],[RANK]]&lt;=TOTAL_HITTERS_DRAFTED,MYRANKS_H[[#This Row],[POINTS OVER REPL]],0)</f>
        <v>0</v>
      </c>
      <c r="AB779" s="35">
        <f>MYRANKS_H[[#This Row],[POINTS OVER REPL]]*DOLLAR_VALUE_PER_POINT+1</f>
        <v>1</v>
      </c>
      <c r="AC779" s="35"/>
      <c r="AD779" s="29">
        <f>IF(AND(MYRANKS_H[[#This Row],[RANK]]&lt;=(TOTAL_HITTERS_DRAFTED-HITTERS_BELOW_REPL_DRAFTED),MYRANKS_H[[#This Row],[$ACTUAL]]=""),MYRANKS_H[[#This Row],[POINTS OVER REPL]],0)</f>
        <v>0</v>
      </c>
      <c r="AE779" s="35">
        <f>IF(MYRANKS_H[[#This Row],[$ACTUAL]]="",MYRANKS_H[[#This Row],[POINTS OVER REPL]]*REMAINING_DOLLAR_VALUE_PER_POINT+1,0)</f>
        <v>1</v>
      </c>
    </row>
    <row r="780" spans="1:31" x14ac:dyDescent="0.25">
      <c r="A780" s="50" t="s">
        <v>17716</v>
      </c>
      <c r="B780" s="15" t="str">
        <f>VLOOKUP(MYRANKS_H[[#This Row],[PLAYERID]],PLAYERIDMAP2[],COLUMN(PLAYERIDMAP2[LASTNAME]),FALSE)</f>
        <v>Saladino</v>
      </c>
      <c r="C780" s="24" t="str">
        <f>VLOOKUP(MYRANKS_H[[#This Row],[PLAYERID]],PLAYERIDMAP2[],COLUMN(PLAYERIDMAP2[FIRSTNAME]),FALSE)</f>
        <v>Tyler</v>
      </c>
      <c r="D780" s="24" t="str">
        <f>MYRANKS_H[[#This Row],[FNAME]]&amp;" "&amp;MYRANKS_H[[#This Row],[LNAME]]</f>
        <v>Tyler Saladino</v>
      </c>
      <c r="E780" s="24" t="str">
        <f>VLOOKUP(MYRANKS_H[[#This Row],[PLAYERID]],PLAYERIDMAP2[],COLUMN(PLAYERIDMAP2[TEAM]),FALSE)</f>
        <v>CHW</v>
      </c>
      <c r="F780" s="24" t="str">
        <f>VLOOKUP(MYRANKS_H[[#This Row],[PLAYERID]],PLAYERIDMAP2[],COLUMN(PLAYERIDMAP2[POS]),FALSE)</f>
        <v>3B</v>
      </c>
      <c r="G780" s="24">
        <f>IFERROR(VALUE(VLOOKUP(MYRANKS_H[[#This Row],[PLAYERID]],PLAYERIDMAP2[],COLUMN(PLAYERIDMAP2[IDFANGRAPHS]),FALSE)),VLOOKUP(MYRANKS_H[[#This Row],[PLAYERID]],PLAYERIDMAP2[],COLUMN(PLAYERIDMAP2[IDFANGRAPHS]),FALSE))</f>
        <v>10807</v>
      </c>
      <c r="H780" s="56">
        <f>IFERROR(VLOOKUP(MYRANKS_H[[#This Row],[IDFANGRAPHS]],STEAMER_H[],COLUMN(STEAMER_H[PA]),FALSE),0)</f>
        <v>276</v>
      </c>
      <c r="I780" s="56">
        <f>IFERROR(VLOOKUP(MYRANKS_H[[#This Row],[IDFANGRAPHS]],STEAMER_H[],COLUMN(STEAMER_H[AB]),FALSE),0)</f>
        <v>251</v>
      </c>
      <c r="J780" s="56">
        <f>IFERROR(VLOOKUP(MYRANKS_H[[#This Row],[IDFANGRAPHS]],STEAMER_H[],COLUMN(STEAMER_H[H]),FALSE),0)</f>
        <v>61</v>
      </c>
      <c r="K780" s="56">
        <f>IFERROR(VLOOKUP(MYRANKS_H[[#This Row],[IDFANGRAPHS]],STEAMER_H[],COLUMN(STEAMER_H[2B]),FALSE),0)</f>
        <v>10</v>
      </c>
      <c r="L780" s="56">
        <f>IFERROR(VLOOKUP(MYRANKS_H[[#This Row],[IDFANGRAPHS]],STEAMER_H[],COLUMN(STEAMER_H[3B]),FALSE),0)</f>
        <v>2</v>
      </c>
      <c r="M780" s="56">
        <f>IFERROR(VLOOKUP(MYRANKS_H[[#This Row],[IDFANGRAPHS]],STEAMER_H[],COLUMN(STEAMER_H[HR]),FALSE),0)</f>
        <v>5</v>
      </c>
      <c r="N780" s="56">
        <f>IFERROR(VLOOKUP(MYRANKS_H[[#This Row],[IDFANGRAPHS]],STEAMER_H[],COLUMN(STEAMER_H[R]),FALSE),0)</f>
        <v>30</v>
      </c>
      <c r="O780" s="56">
        <f>IFERROR(VLOOKUP(MYRANKS_H[[#This Row],[IDFANGRAPHS]],STEAMER_H[],COLUMN(STEAMER_H[RBI]),FALSE),0)</f>
        <v>26</v>
      </c>
      <c r="P780" s="56">
        <f>IFERROR(VLOOKUP(MYRANKS_H[[#This Row],[IDFANGRAPHS]],STEAMER_H[],COLUMN(STEAMER_H[BB]),FALSE),0)</f>
        <v>19</v>
      </c>
      <c r="Q780" s="56">
        <f>IFERROR(VLOOKUP(MYRANKS_H[[#This Row],[IDFANGRAPHS]],STEAMER_H[],COLUMN(STEAMER_H[HBP]),FALSE),0)</f>
        <v>2</v>
      </c>
      <c r="R780" s="56">
        <f>IFERROR(VLOOKUP(MYRANKS_H[[#This Row],[IDFANGRAPHS]],STEAMER_H[],COLUMN(STEAMER_H[SO]),FALSE),0)</f>
        <v>51</v>
      </c>
      <c r="S780" s="56">
        <f>IFERROR(VLOOKUP(MYRANKS_H[[#This Row],[IDFANGRAPHS]],STEAMER_H[],COLUMN(STEAMER_H[SB]),FALSE),0)</f>
        <v>10</v>
      </c>
      <c r="T780" s="19">
        <f>IFERROR(MYRANKS_H[[#This Row],[H]]/MYRANKS_H[[#This Row],[AB]],0)</f>
        <v>0.24302788844621515</v>
      </c>
      <c r="U780" s="19">
        <f>IFERROR((MYRANKS_H[[#This Row],[H]]+MYRANKS_H[[#This Row],[BB]]+MYRANKS_H[[#This Row],[HBP]])/(MYRANKS_H[[#This Row],[AB]]+MYRANKS_H[[#This Row],[BB]]+MYRANKS_H[[#This Row],[HBP]]),0)</f>
        <v>0.3014705882352941</v>
      </c>
      <c r="V780" s="19">
        <f>IFERROR((MYRANKS_H[[#This Row],[H]]+MYRANKS_H[[#This Row],[2B]]+2*MYRANKS_H[[#This Row],[3B]]+3*MYRANKS_H[[#This Row],[HR]])/MYRANKS_H[[#This Row],[AB]],0)</f>
        <v>0.35856573705179284</v>
      </c>
      <c r="W78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0" s="27">
        <f>VLOOKUP(MYRANKS_H[[#This Row],[POS]],REPLACEMENT_LEVEL[],3,FALSE)</f>
        <v>0</v>
      </c>
      <c r="Y780" s="27">
        <f>MYRANKS_H[[#This Row],[PROJ PTS]]-MYRANKS_H[[#This Row],[REPL LEVEL]]</f>
        <v>0</v>
      </c>
      <c r="Z780" s="27">
        <f>RANK(MYRANKS_H[[#This Row],[POINTS OVER REPL]],MYRANKS_H[POINTS OVER REPL])</f>
        <v>1</v>
      </c>
      <c r="AA780" s="29">
        <f>IF(MYRANKS_H[[#This Row],[RANK]]&lt;=TOTAL_HITTERS_DRAFTED,MYRANKS_H[[#This Row],[POINTS OVER REPL]],0)</f>
        <v>0</v>
      </c>
      <c r="AB780" s="35">
        <f>MYRANKS_H[[#This Row],[POINTS OVER REPL]]*DOLLAR_VALUE_PER_POINT+1</f>
        <v>1</v>
      </c>
      <c r="AC780" s="35"/>
      <c r="AD780" s="29">
        <f>IF(AND(MYRANKS_H[[#This Row],[RANK]]&lt;=(TOTAL_HITTERS_DRAFTED-HITTERS_BELOW_REPL_DRAFTED),MYRANKS_H[[#This Row],[$ACTUAL]]=""),MYRANKS_H[[#This Row],[POINTS OVER REPL]],0)</f>
        <v>0</v>
      </c>
      <c r="AE780" s="35">
        <f>IF(MYRANKS_H[[#This Row],[$ACTUAL]]="",MYRANKS_H[[#This Row],[POINTS OVER REPL]]*REMAINING_DOLLAR_VALUE_PER_POINT+1,0)</f>
        <v>1</v>
      </c>
    </row>
    <row r="781" spans="1:31" x14ac:dyDescent="0.25">
      <c r="A781" s="65" t="s">
        <v>15123</v>
      </c>
      <c r="B781" s="17" t="str">
        <f>VLOOKUP(MYRANKS_H[[#This Row],[PLAYERID]],PLAYERIDMAP2[],COLUMN(PLAYERIDMAP2[LASTNAME]),FALSE)</f>
        <v>Sanchez</v>
      </c>
      <c r="C781" s="24" t="str">
        <f>VLOOKUP(MYRANKS_H[[#This Row],[PLAYERID]],PLAYERIDMAP2[],COLUMN(PLAYERIDMAP2[FIRSTNAME]),FALSE)</f>
        <v>Freddy</v>
      </c>
      <c r="D781" s="24" t="str">
        <f>MYRANKS_H[[#This Row],[FNAME]]&amp;" "&amp;MYRANKS_H[[#This Row],[LNAME]]</f>
        <v>Freddy Sanchez</v>
      </c>
      <c r="E781" s="24" t="str">
        <f>VLOOKUP(MYRANKS_H[[#This Row],[PLAYERID]],PLAYERIDMAP2[],COLUMN(PLAYERIDMAP2[TEAM]),FALSE)</f>
        <v>N/A</v>
      </c>
      <c r="F781" s="24" t="str">
        <f>VLOOKUP(MYRANKS_H[[#This Row],[PLAYERID]],PLAYERIDMAP2[],COLUMN(PLAYERIDMAP2[POS]),FALSE)</f>
        <v>SS</v>
      </c>
      <c r="G781" s="24">
        <f>IFERROR(VALUE(VLOOKUP(MYRANKS_H[[#This Row],[PLAYERID]],PLAYERIDMAP2[],COLUMN(PLAYERIDMAP2[IDFANGRAPHS]),FALSE)),VLOOKUP(MYRANKS_H[[#This Row],[PLAYERID]],PLAYERIDMAP2[],COLUMN(PLAYERIDMAP2[IDFANGRAPHS]),FALSE))</f>
        <v>1624</v>
      </c>
      <c r="H781" s="56">
        <f>IFERROR(VLOOKUP(MYRANKS_H[[#This Row],[IDFANGRAPHS]],STEAMER_H[],COLUMN(STEAMER_H[PA]),FALSE),0)</f>
        <v>0</v>
      </c>
      <c r="I781" s="56">
        <f>IFERROR(VLOOKUP(MYRANKS_H[[#This Row],[IDFANGRAPHS]],STEAMER_H[],COLUMN(STEAMER_H[AB]),FALSE),0)</f>
        <v>0</v>
      </c>
      <c r="J781" s="56">
        <f>IFERROR(VLOOKUP(MYRANKS_H[[#This Row],[IDFANGRAPHS]],STEAMER_H[],COLUMN(STEAMER_H[H]),FALSE),0)</f>
        <v>0</v>
      </c>
      <c r="K781" s="56">
        <f>IFERROR(VLOOKUP(MYRANKS_H[[#This Row],[IDFANGRAPHS]],STEAMER_H[],COLUMN(STEAMER_H[2B]),FALSE),0)</f>
        <v>0</v>
      </c>
      <c r="L781" s="56">
        <f>IFERROR(VLOOKUP(MYRANKS_H[[#This Row],[IDFANGRAPHS]],STEAMER_H[],COLUMN(STEAMER_H[3B]),FALSE),0)</f>
        <v>0</v>
      </c>
      <c r="M781" s="56">
        <f>IFERROR(VLOOKUP(MYRANKS_H[[#This Row],[IDFANGRAPHS]],STEAMER_H[],COLUMN(STEAMER_H[HR]),FALSE),0)</f>
        <v>0</v>
      </c>
      <c r="N781" s="56">
        <f>IFERROR(VLOOKUP(MYRANKS_H[[#This Row],[IDFANGRAPHS]],STEAMER_H[],COLUMN(STEAMER_H[R]),FALSE),0)</f>
        <v>0</v>
      </c>
      <c r="O781" s="56">
        <f>IFERROR(VLOOKUP(MYRANKS_H[[#This Row],[IDFANGRAPHS]],STEAMER_H[],COLUMN(STEAMER_H[RBI]),FALSE),0)</f>
        <v>0</v>
      </c>
      <c r="P781" s="56">
        <f>IFERROR(VLOOKUP(MYRANKS_H[[#This Row],[IDFANGRAPHS]],STEAMER_H[],COLUMN(STEAMER_H[BB]),FALSE),0)</f>
        <v>0</v>
      </c>
      <c r="Q781" s="56">
        <f>IFERROR(VLOOKUP(MYRANKS_H[[#This Row],[IDFANGRAPHS]],STEAMER_H[],COLUMN(STEAMER_H[HBP]),FALSE),0)</f>
        <v>0</v>
      </c>
      <c r="R781" s="56">
        <f>IFERROR(VLOOKUP(MYRANKS_H[[#This Row],[IDFANGRAPHS]],STEAMER_H[],COLUMN(STEAMER_H[SO]),FALSE),0)</f>
        <v>0</v>
      </c>
      <c r="S781" s="56">
        <f>IFERROR(VLOOKUP(MYRANKS_H[[#This Row],[IDFANGRAPHS]],STEAMER_H[],COLUMN(STEAMER_H[SB]),FALSE),0)</f>
        <v>0</v>
      </c>
      <c r="T781" s="19">
        <f>IFERROR(MYRANKS_H[[#This Row],[H]]/MYRANKS_H[[#This Row],[AB]],0)</f>
        <v>0</v>
      </c>
      <c r="U781" s="19">
        <f>IFERROR((MYRANKS_H[[#This Row],[H]]+MYRANKS_H[[#This Row],[BB]]+MYRANKS_H[[#This Row],[HBP]])/(MYRANKS_H[[#This Row],[AB]]+MYRANKS_H[[#This Row],[BB]]+MYRANKS_H[[#This Row],[HBP]]),0)</f>
        <v>0</v>
      </c>
      <c r="V781" s="19">
        <f>IFERROR((MYRANKS_H[[#This Row],[H]]+MYRANKS_H[[#This Row],[2B]]+2*MYRANKS_H[[#This Row],[3B]]+3*MYRANKS_H[[#This Row],[HR]])/MYRANKS_H[[#This Row],[AB]],0)</f>
        <v>0</v>
      </c>
      <c r="W78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1" s="27">
        <f>VLOOKUP(MYRANKS_H[[#This Row],[POS]],REPLACEMENT_LEVEL[],3,FALSE)</f>
        <v>0</v>
      </c>
      <c r="Y781" s="27">
        <f>MYRANKS_H[[#This Row],[PROJ PTS]]-MYRANKS_H[[#This Row],[REPL LEVEL]]</f>
        <v>0</v>
      </c>
      <c r="Z781" s="27">
        <f>RANK(MYRANKS_H[[#This Row],[POINTS OVER REPL]],MYRANKS_H[POINTS OVER REPL])</f>
        <v>1</v>
      </c>
      <c r="AA781" s="29">
        <f>IF(MYRANKS_H[[#This Row],[RANK]]&lt;=TOTAL_HITTERS_DRAFTED,MYRANKS_H[[#This Row],[POINTS OVER REPL]],0)</f>
        <v>0</v>
      </c>
      <c r="AB781" s="35">
        <f>MYRANKS_H[[#This Row],[POINTS OVER REPL]]*DOLLAR_VALUE_PER_POINT+1</f>
        <v>1</v>
      </c>
      <c r="AC781" s="35"/>
      <c r="AD781" s="29">
        <f>IF(AND(MYRANKS_H[[#This Row],[RANK]]&lt;=(TOTAL_HITTERS_DRAFTED-HITTERS_BELOW_REPL_DRAFTED),MYRANKS_H[[#This Row],[$ACTUAL]]=""),MYRANKS_H[[#This Row],[POINTS OVER REPL]],0)</f>
        <v>0</v>
      </c>
      <c r="AE781" s="35">
        <f>IF(MYRANKS_H[[#This Row],[$ACTUAL]]="",MYRANKS_H[[#This Row],[POINTS OVER REPL]]*REMAINING_DOLLAR_VALUE_PER_POINT+1,0)</f>
        <v>1</v>
      </c>
    </row>
    <row r="782" spans="1:31" x14ac:dyDescent="0.25">
      <c r="A782" s="65" t="s">
        <v>15125</v>
      </c>
      <c r="B782" s="17" t="str">
        <f>VLOOKUP(MYRANKS_H[[#This Row],[PLAYERID]],PLAYERIDMAP2[],COLUMN(PLAYERIDMAP2[LASTNAME]),FALSE)</f>
        <v>Sanchez</v>
      </c>
      <c r="C782" s="24" t="str">
        <f>VLOOKUP(MYRANKS_H[[#This Row],[PLAYERID]],PLAYERIDMAP2[],COLUMN(PLAYERIDMAP2[FIRSTNAME]),FALSE)</f>
        <v>Gaby</v>
      </c>
      <c r="D782" s="24" t="str">
        <f>MYRANKS_H[[#This Row],[FNAME]]&amp;" "&amp;MYRANKS_H[[#This Row],[LNAME]]</f>
        <v>Gaby Sanchez</v>
      </c>
      <c r="E782" s="24" t="str">
        <f>VLOOKUP(MYRANKS_H[[#This Row],[PLAYERID]],PLAYERIDMAP2[],COLUMN(PLAYERIDMAP2[TEAM]),FALSE)</f>
        <v>PIT</v>
      </c>
      <c r="F782" s="24" t="str">
        <f>VLOOKUP(MYRANKS_H[[#This Row],[PLAYERID]],PLAYERIDMAP2[],COLUMN(PLAYERIDMAP2[POS]),FALSE)</f>
        <v>1B</v>
      </c>
      <c r="G782" s="24">
        <f>IFERROR(VALUE(VLOOKUP(MYRANKS_H[[#This Row],[PLAYERID]],PLAYERIDMAP2[],COLUMN(PLAYERIDMAP2[IDFANGRAPHS]),FALSE)),VLOOKUP(MYRANKS_H[[#This Row],[PLAYERID]],PLAYERIDMAP2[],COLUMN(PLAYERIDMAP2[IDFANGRAPHS]),FALSE))</f>
        <v>3361</v>
      </c>
      <c r="H782" s="56">
        <f>IFERROR(VLOOKUP(MYRANKS_H[[#This Row],[IDFANGRAPHS]],STEAMER_H[],COLUMN(STEAMER_H[PA]),FALSE),0)</f>
        <v>1</v>
      </c>
      <c r="I782" s="56">
        <f>IFERROR(VLOOKUP(MYRANKS_H[[#This Row],[IDFANGRAPHS]],STEAMER_H[],COLUMN(STEAMER_H[AB]),FALSE),0)</f>
        <v>1</v>
      </c>
      <c r="J782" s="56">
        <f>IFERROR(VLOOKUP(MYRANKS_H[[#This Row],[IDFANGRAPHS]],STEAMER_H[],COLUMN(STEAMER_H[H]),FALSE),0)</f>
        <v>0</v>
      </c>
      <c r="K782" s="56">
        <f>IFERROR(VLOOKUP(MYRANKS_H[[#This Row],[IDFANGRAPHS]],STEAMER_H[],COLUMN(STEAMER_H[2B]),FALSE),0)</f>
        <v>0</v>
      </c>
      <c r="L782" s="56">
        <f>IFERROR(VLOOKUP(MYRANKS_H[[#This Row],[IDFANGRAPHS]],STEAMER_H[],COLUMN(STEAMER_H[3B]),FALSE),0)</f>
        <v>0</v>
      </c>
      <c r="M782" s="56">
        <f>IFERROR(VLOOKUP(MYRANKS_H[[#This Row],[IDFANGRAPHS]],STEAMER_H[],COLUMN(STEAMER_H[HR]),FALSE),0)</f>
        <v>0</v>
      </c>
      <c r="N782" s="56">
        <f>IFERROR(VLOOKUP(MYRANKS_H[[#This Row],[IDFANGRAPHS]],STEAMER_H[],COLUMN(STEAMER_H[R]),FALSE),0)</f>
        <v>0</v>
      </c>
      <c r="O782" s="56">
        <f>IFERROR(VLOOKUP(MYRANKS_H[[#This Row],[IDFANGRAPHS]],STEAMER_H[],COLUMN(STEAMER_H[RBI]),FALSE),0)</f>
        <v>0</v>
      </c>
      <c r="P782" s="56">
        <f>IFERROR(VLOOKUP(MYRANKS_H[[#This Row],[IDFANGRAPHS]],STEAMER_H[],COLUMN(STEAMER_H[BB]),FALSE),0)</f>
        <v>0</v>
      </c>
      <c r="Q782" s="56">
        <f>IFERROR(VLOOKUP(MYRANKS_H[[#This Row],[IDFANGRAPHS]],STEAMER_H[],COLUMN(STEAMER_H[HBP]),FALSE),0)</f>
        <v>0</v>
      </c>
      <c r="R782" s="56">
        <f>IFERROR(VLOOKUP(MYRANKS_H[[#This Row],[IDFANGRAPHS]],STEAMER_H[],COLUMN(STEAMER_H[SO]),FALSE),0)</f>
        <v>0</v>
      </c>
      <c r="S782" s="56">
        <f>IFERROR(VLOOKUP(MYRANKS_H[[#This Row],[IDFANGRAPHS]],STEAMER_H[],COLUMN(STEAMER_H[SB]),FALSE),0)</f>
        <v>0</v>
      </c>
      <c r="T782" s="19">
        <f>IFERROR(MYRANKS_H[[#This Row],[H]]/MYRANKS_H[[#This Row],[AB]],0)</f>
        <v>0</v>
      </c>
      <c r="U782" s="19">
        <f>IFERROR((MYRANKS_H[[#This Row],[H]]+MYRANKS_H[[#This Row],[BB]]+MYRANKS_H[[#This Row],[HBP]])/(MYRANKS_H[[#This Row],[AB]]+MYRANKS_H[[#This Row],[BB]]+MYRANKS_H[[#This Row],[HBP]]),0)</f>
        <v>0</v>
      </c>
      <c r="V782" s="19">
        <f>IFERROR((MYRANKS_H[[#This Row],[H]]+MYRANKS_H[[#This Row],[2B]]+2*MYRANKS_H[[#This Row],[3B]]+3*MYRANKS_H[[#This Row],[HR]])/MYRANKS_H[[#This Row],[AB]],0)</f>
        <v>0</v>
      </c>
      <c r="W78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2" s="27">
        <f>VLOOKUP(MYRANKS_H[[#This Row],[POS]],REPLACEMENT_LEVEL[],3,FALSE)</f>
        <v>0</v>
      </c>
      <c r="Y782" s="27">
        <f>MYRANKS_H[[#This Row],[PROJ PTS]]-MYRANKS_H[[#This Row],[REPL LEVEL]]</f>
        <v>0</v>
      </c>
      <c r="Z782" s="27">
        <f>RANK(MYRANKS_H[[#This Row],[POINTS OVER REPL]],MYRANKS_H[POINTS OVER REPL])</f>
        <v>1</v>
      </c>
      <c r="AA782" s="29">
        <f>IF(MYRANKS_H[[#This Row],[RANK]]&lt;=TOTAL_HITTERS_DRAFTED,MYRANKS_H[[#This Row],[POINTS OVER REPL]],0)</f>
        <v>0</v>
      </c>
      <c r="AB782" s="35">
        <f>MYRANKS_H[[#This Row],[POINTS OVER REPL]]*DOLLAR_VALUE_PER_POINT+1</f>
        <v>1</v>
      </c>
      <c r="AC782" s="35"/>
      <c r="AD782" s="29">
        <f>IF(AND(MYRANKS_H[[#This Row],[RANK]]&lt;=(TOTAL_HITTERS_DRAFTED-HITTERS_BELOW_REPL_DRAFTED),MYRANKS_H[[#This Row],[$ACTUAL]]=""),MYRANKS_H[[#This Row],[POINTS OVER REPL]],0)</f>
        <v>0</v>
      </c>
      <c r="AE782" s="35">
        <f>IF(MYRANKS_H[[#This Row],[$ACTUAL]]="",MYRANKS_H[[#This Row],[POINTS OVER REPL]]*REMAINING_DOLLAR_VALUE_PER_POINT+1,0)</f>
        <v>1</v>
      </c>
    </row>
    <row r="783" spans="1:31" x14ac:dyDescent="0.25">
      <c r="A783" s="65" t="s">
        <v>19361</v>
      </c>
      <c r="B783" s="17" t="str">
        <f>VLOOKUP(MYRANKS_H[[#This Row],[PLAYERID]],PLAYERIDMAP2[],COLUMN(PLAYERIDMAP2[LASTNAME]),FALSE)</f>
        <v>Sanchez</v>
      </c>
      <c r="C783" s="24" t="str">
        <f>VLOOKUP(MYRANKS_H[[#This Row],[PLAYERID]],PLAYERIDMAP2[],COLUMN(PLAYERIDMAP2[FIRSTNAME]),FALSE)</f>
        <v>Gary</v>
      </c>
      <c r="D783" s="24" t="str">
        <f>MYRANKS_H[[#This Row],[FNAME]]&amp;" "&amp;MYRANKS_H[[#This Row],[LNAME]]</f>
        <v>Gary Sanchez</v>
      </c>
      <c r="E783" s="24" t="str">
        <f>VLOOKUP(MYRANKS_H[[#This Row],[PLAYERID]],PLAYERIDMAP2[],COLUMN(PLAYERIDMAP2[TEAM]),FALSE)</f>
        <v>NYY</v>
      </c>
      <c r="F783" s="24" t="str">
        <f>VLOOKUP(MYRANKS_H[[#This Row],[PLAYERID]],PLAYERIDMAP2[],COLUMN(PLAYERIDMAP2[POS]),FALSE)</f>
        <v>C</v>
      </c>
      <c r="G783" s="24">
        <f>IFERROR(VALUE(VLOOKUP(MYRANKS_H[[#This Row],[PLAYERID]],PLAYERIDMAP2[],COLUMN(PLAYERIDMAP2[IDFANGRAPHS]),FALSE)),VLOOKUP(MYRANKS_H[[#This Row],[PLAYERID]],PLAYERIDMAP2[],COLUMN(PLAYERIDMAP2[IDFANGRAPHS]),FALSE))</f>
        <v>11442</v>
      </c>
      <c r="H783" s="56">
        <f>IFERROR(VLOOKUP(MYRANKS_H[[#This Row],[IDFANGRAPHS]],STEAMER_H[],COLUMN(STEAMER_H[PA]),FALSE),0)</f>
        <v>0</v>
      </c>
      <c r="I783" s="56">
        <f>IFERROR(VLOOKUP(MYRANKS_H[[#This Row],[IDFANGRAPHS]],STEAMER_H[],COLUMN(STEAMER_H[AB]),FALSE),0)</f>
        <v>0</v>
      </c>
      <c r="J783" s="56">
        <f>IFERROR(VLOOKUP(MYRANKS_H[[#This Row],[IDFANGRAPHS]],STEAMER_H[],COLUMN(STEAMER_H[H]),FALSE),0)</f>
        <v>0</v>
      </c>
      <c r="K783" s="56">
        <f>IFERROR(VLOOKUP(MYRANKS_H[[#This Row],[IDFANGRAPHS]],STEAMER_H[],COLUMN(STEAMER_H[2B]),FALSE),0)</f>
        <v>0</v>
      </c>
      <c r="L783" s="56">
        <f>IFERROR(VLOOKUP(MYRANKS_H[[#This Row],[IDFANGRAPHS]],STEAMER_H[],COLUMN(STEAMER_H[3B]),FALSE),0)</f>
        <v>0</v>
      </c>
      <c r="M783" s="56">
        <f>IFERROR(VLOOKUP(MYRANKS_H[[#This Row],[IDFANGRAPHS]],STEAMER_H[],COLUMN(STEAMER_H[HR]),FALSE),0)</f>
        <v>0</v>
      </c>
      <c r="N783" s="56">
        <f>IFERROR(VLOOKUP(MYRANKS_H[[#This Row],[IDFANGRAPHS]],STEAMER_H[],COLUMN(STEAMER_H[R]),FALSE),0)</f>
        <v>0</v>
      </c>
      <c r="O783" s="56">
        <f>IFERROR(VLOOKUP(MYRANKS_H[[#This Row],[IDFANGRAPHS]],STEAMER_H[],COLUMN(STEAMER_H[RBI]),FALSE),0)</f>
        <v>0</v>
      </c>
      <c r="P783" s="56">
        <f>IFERROR(VLOOKUP(MYRANKS_H[[#This Row],[IDFANGRAPHS]],STEAMER_H[],COLUMN(STEAMER_H[BB]),FALSE),0)</f>
        <v>0</v>
      </c>
      <c r="Q783" s="56">
        <f>IFERROR(VLOOKUP(MYRANKS_H[[#This Row],[IDFANGRAPHS]],STEAMER_H[],COLUMN(STEAMER_H[HBP]),FALSE),0)</f>
        <v>0</v>
      </c>
      <c r="R783" s="56">
        <f>IFERROR(VLOOKUP(MYRANKS_H[[#This Row],[IDFANGRAPHS]],STEAMER_H[],COLUMN(STEAMER_H[SO]),FALSE),0)</f>
        <v>0</v>
      </c>
      <c r="S783" s="56">
        <f>IFERROR(VLOOKUP(MYRANKS_H[[#This Row],[IDFANGRAPHS]],STEAMER_H[],COLUMN(STEAMER_H[SB]),FALSE),0)</f>
        <v>0</v>
      </c>
      <c r="T783" s="19">
        <f>IFERROR(MYRANKS_H[[#This Row],[H]]/MYRANKS_H[[#This Row],[AB]],0)</f>
        <v>0</v>
      </c>
      <c r="U783" s="19">
        <f>IFERROR((MYRANKS_H[[#This Row],[H]]+MYRANKS_H[[#This Row],[BB]]+MYRANKS_H[[#This Row],[HBP]])/(MYRANKS_H[[#This Row],[AB]]+MYRANKS_H[[#This Row],[BB]]+MYRANKS_H[[#This Row],[HBP]]),0)</f>
        <v>0</v>
      </c>
      <c r="V783" s="19">
        <f>IFERROR((MYRANKS_H[[#This Row],[H]]+MYRANKS_H[[#This Row],[2B]]+2*MYRANKS_H[[#This Row],[3B]]+3*MYRANKS_H[[#This Row],[HR]])/MYRANKS_H[[#This Row],[AB]],0)</f>
        <v>0</v>
      </c>
      <c r="W78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3" s="27">
        <f>VLOOKUP(MYRANKS_H[[#This Row],[POS]],REPLACEMENT_LEVEL[],3,FALSE)</f>
        <v>0</v>
      </c>
      <c r="Y783" s="27">
        <f>MYRANKS_H[[#This Row],[PROJ PTS]]-MYRANKS_H[[#This Row],[REPL LEVEL]]</f>
        <v>0</v>
      </c>
      <c r="Z783" s="27">
        <f>RANK(MYRANKS_H[[#This Row],[POINTS OVER REPL]],MYRANKS_H[POINTS OVER REPL])</f>
        <v>1</v>
      </c>
      <c r="AA783" s="29">
        <f>IF(MYRANKS_H[[#This Row],[RANK]]&lt;=TOTAL_HITTERS_DRAFTED,MYRANKS_H[[#This Row],[POINTS OVER REPL]],0)</f>
        <v>0</v>
      </c>
      <c r="AB783" s="35">
        <f>MYRANKS_H[[#This Row],[POINTS OVER REPL]]*DOLLAR_VALUE_PER_POINT+1</f>
        <v>1</v>
      </c>
      <c r="AC783" s="35"/>
      <c r="AD783" s="29">
        <f>IF(AND(MYRANKS_H[[#This Row],[RANK]]&lt;=(TOTAL_HITTERS_DRAFTED-HITTERS_BELOW_REPL_DRAFTED),MYRANKS_H[[#This Row],[$ACTUAL]]=""),MYRANKS_H[[#This Row],[POINTS OVER REPL]],0)</f>
        <v>0</v>
      </c>
      <c r="AE783" s="35">
        <f>IF(MYRANKS_H[[#This Row],[$ACTUAL]]="",MYRANKS_H[[#This Row],[POINTS OVER REPL]]*REMAINING_DOLLAR_VALUE_PER_POINT+1,0)</f>
        <v>1</v>
      </c>
    </row>
    <row r="784" spans="1:31" x14ac:dyDescent="0.25">
      <c r="A784" s="50" t="s">
        <v>15144</v>
      </c>
      <c r="B784" s="15" t="str">
        <f>VLOOKUP(MYRANKS_H[[#This Row],[PLAYERID]],PLAYERIDMAP2[],COLUMN(PLAYERIDMAP2[LASTNAME]),FALSE)</f>
        <v>Sands</v>
      </c>
      <c r="C784" s="24" t="str">
        <f>VLOOKUP(MYRANKS_H[[#This Row],[PLAYERID]],PLAYERIDMAP2[],COLUMN(PLAYERIDMAP2[FIRSTNAME]),FALSE)</f>
        <v>Jerry</v>
      </c>
      <c r="D784" s="24" t="str">
        <f>MYRANKS_H[[#This Row],[FNAME]]&amp;" "&amp;MYRANKS_H[[#This Row],[LNAME]]</f>
        <v>Jerry Sands</v>
      </c>
      <c r="E784" s="24" t="str">
        <f>VLOOKUP(MYRANKS_H[[#This Row],[PLAYERID]],PLAYERIDMAP2[],COLUMN(PLAYERIDMAP2[TEAM]),FALSE)</f>
        <v>CHW</v>
      </c>
      <c r="F784" s="24" t="str">
        <f>VLOOKUP(MYRANKS_H[[#This Row],[PLAYERID]],PLAYERIDMAP2[],COLUMN(PLAYERIDMAP2[POS]),FALSE)</f>
        <v>OF</v>
      </c>
      <c r="G784" s="24">
        <f>IFERROR(VALUE(VLOOKUP(MYRANKS_H[[#This Row],[PLAYERID]],PLAYERIDMAP2[],COLUMN(PLAYERIDMAP2[IDFANGRAPHS]),FALSE)),VLOOKUP(MYRANKS_H[[#This Row],[PLAYERID]],PLAYERIDMAP2[],COLUMN(PLAYERIDMAP2[IDFANGRAPHS]),FALSE))</f>
        <v>4016</v>
      </c>
      <c r="H784" s="56">
        <f>IFERROR(VLOOKUP(MYRANKS_H[[#This Row],[IDFANGRAPHS]],STEAMER_H[],COLUMN(STEAMER_H[PA]),FALSE),0)</f>
        <v>60</v>
      </c>
      <c r="I784" s="56">
        <f>IFERROR(VLOOKUP(MYRANKS_H[[#This Row],[IDFANGRAPHS]],STEAMER_H[],COLUMN(STEAMER_H[AB]),FALSE),0)</f>
        <v>53</v>
      </c>
      <c r="J784" s="56">
        <f>IFERROR(VLOOKUP(MYRANKS_H[[#This Row],[IDFANGRAPHS]],STEAMER_H[],COLUMN(STEAMER_H[H]),FALSE),0)</f>
        <v>13</v>
      </c>
      <c r="K784" s="56">
        <f>IFERROR(VLOOKUP(MYRANKS_H[[#This Row],[IDFANGRAPHS]],STEAMER_H[],COLUMN(STEAMER_H[2B]),FALSE),0)</f>
        <v>2</v>
      </c>
      <c r="L784" s="56">
        <f>IFERROR(VLOOKUP(MYRANKS_H[[#This Row],[IDFANGRAPHS]],STEAMER_H[],COLUMN(STEAMER_H[3B]),FALSE),0)</f>
        <v>0</v>
      </c>
      <c r="M784" s="56">
        <f>IFERROR(VLOOKUP(MYRANKS_H[[#This Row],[IDFANGRAPHS]],STEAMER_H[],COLUMN(STEAMER_H[HR]),FALSE),0)</f>
        <v>2</v>
      </c>
      <c r="N784" s="56">
        <f>IFERROR(VLOOKUP(MYRANKS_H[[#This Row],[IDFANGRAPHS]],STEAMER_H[],COLUMN(STEAMER_H[R]),FALSE),0)</f>
        <v>7</v>
      </c>
      <c r="O784" s="56">
        <f>IFERROR(VLOOKUP(MYRANKS_H[[#This Row],[IDFANGRAPHS]],STEAMER_H[],COLUMN(STEAMER_H[RBI]),FALSE),0)</f>
        <v>7</v>
      </c>
      <c r="P784" s="56">
        <f>IFERROR(VLOOKUP(MYRANKS_H[[#This Row],[IDFANGRAPHS]],STEAMER_H[],COLUMN(STEAMER_H[BB]),FALSE),0)</f>
        <v>6</v>
      </c>
      <c r="Q784" s="56">
        <f>IFERROR(VLOOKUP(MYRANKS_H[[#This Row],[IDFANGRAPHS]],STEAMER_H[],COLUMN(STEAMER_H[HBP]),FALSE),0)</f>
        <v>0</v>
      </c>
      <c r="R784" s="56">
        <f>IFERROR(VLOOKUP(MYRANKS_H[[#This Row],[IDFANGRAPHS]],STEAMER_H[],COLUMN(STEAMER_H[SO]),FALSE),0)</f>
        <v>14</v>
      </c>
      <c r="S784" s="56">
        <f>IFERROR(VLOOKUP(MYRANKS_H[[#This Row],[IDFANGRAPHS]],STEAMER_H[],COLUMN(STEAMER_H[SB]),FALSE),0)</f>
        <v>0</v>
      </c>
      <c r="T784" s="19">
        <f>IFERROR(MYRANKS_H[[#This Row],[H]]/MYRANKS_H[[#This Row],[AB]],0)</f>
        <v>0.24528301886792453</v>
      </c>
      <c r="U784" s="19">
        <f>IFERROR((MYRANKS_H[[#This Row],[H]]+MYRANKS_H[[#This Row],[BB]]+MYRANKS_H[[#This Row],[HBP]])/(MYRANKS_H[[#This Row],[AB]]+MYRANKS_H[[#This Row],[BB]]+MYRANKS_H[[#This Row],[HBP]]),0)</f>
        <v>0.32203389830508472</v>
      </c>
      <c r="V784" s="19">
        <f>IFERROR((MYRANKS_H[[#This Row],[H]]+MYRANKS_H[[#This Row],[2B]]+2*MYRANKS_H[[#This Row],[3B]]+3*MYRANKS_H[[#This Row],[HR]])/MYRANKS_H[[#This Row],[AB]],0)</f>
        <v>0.39622641509433965</v>
      </c>
      <c r="W78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4" s="27">
        <f>VLOOKUP(MYRANKS_H[[#This Row],[POS]],REPLACEMENT_LEVEL[],3,FALSE)</f>
        <v>0</v>
      </c>
      <c r="Y784" s="27">
        <f>MYRANKS_H[[#This Row],[PROJ PTS]]-MYRANKS_H[[#This Row],[REPL LEVEL]]</f>
        <v>0</v>
      </c>
      <c r="Z784" s="27">
        <f>RANK(MYRANKS_H[[#This Row],[POINTS OVER REPL]],MYRANKS_H[POINTS OVER REPL])</f>
        <v>1</v>
      </c>
      <c r="AA784" s="29">
        <f>IF(MYRANKS_H[[#This Row],[RANK]]&lt;=TOTAL_HITTERS_DRAFTED,MYRANKS_H[[#This Row],[POINTS OVER REPL]],0)</f>
        <v>0</v>
      </c>
      <c r="AB784" s="35">
        <f>MYRANKS_H[[#This Row],[POINTS OVER REPL]]*DOLLAR_VALUE_PER_POINT+1</f>
        <v>1</v>
      </c>
      <c r="AC784" s="35"/>
      <c r="AD784" s="29">
        <f>IF(AND(MYRANKS_H[[#This Row],[RANK]]&lt;=(TOTAL_HITTERS_DRAFTED-HITTERS_BELOW_REPL_DRAFTED),MYRANKS_H[[#This Row],[$ACTUAL]]=""),MYRANKS_H[[#This Row],[POINTS OVER REPL]],0)</f>
        <v>0</v>
      </c>
      <c r="AE784" s="35">
        <f>IF(MYRANKS_H[[#This Row],[$ACTUAL]]="",MYRANKS_H[[#This Row],[POINTS OVER REPL]]*REMAINING_DOLLAR_VALUE_PER_POINT+1,0)</f>
        <v>1</v>
      </c>
    </row>
    <row r="785" spans="1:31" x14ac:dyDescent="0.25">
      <c r="A785" s="50" t="s">
        <v>15148</v>
      </c>
      <c r="B785" s="15" t="str">
        <f>VLOOKUP(MYRANKS_H[[#This Row],[PLAYERID]],PLAYERIDMAP2[],COLUMN(PLAYERIDMAP2[LASTNAME]),FALSE)</f>
        <v>Sano</v>
      </c>
      <c r="C785" s="24" t="str">
        <f>VLOOKUP(MYRANKS_H[[#This Row],[PLAYERID]],PLAYERIDMAP2[],COLUMN(PLAYERIDMAP2[FIRSTNAME]),FALSE)</f>
        <v>Miguel</v>
      </c>
      <c r="D785" s="24" t="str">
        <f>MYRANKS_H[[#This Row],[FNAME]]&amp;" "&amp;MYRANKS_H[[#This Row],[LNAME]]</f>
        <v>Miguel Sano</v>
      </c>
      <c r="E785" s="24" t="str">
        <f>VLOOKUP(MYRANKS_H[[#This Row],[PLAYERID]],PLAYERIDMAP2[],COLUMN(PLAYERIDMAP2[TEAM]),FALSE)</f>
        <v>MIN</v>
      </c>
      <c r="F785" s="24" t="str">
        <f>VLOOKUP(MYRANKS_H[[#This Row],[PLAYERID]],PLAYERIDMAP2[],COLUMN(PLAYERIDMAP2[POS]),FALSE)</f>
        <v>3B</v>
      </c>
      <c r="G785" s="24">
        <f>IFERROR(VALUE(VLOOKUP(MYRANKS_H[[#This Row],[PLAYERID]],PLAYERIDMAP2[],COLUMN(PLAYERIDMAP2[IDFANGRAPHS]),FALSE)),VLOOKUP(MYRANKS_H[[#This Row],[PLAYERID]],PLAYERIDMAP2[],COLUMN(PLAYERIDMAP2[IDFANGRAPHS]),FALSE))</f>
        <v>12164</v>
      </c>
      <c r="H785" s="56">
        <f>IFERROR(VLOOKUP(MYRANKS_H[[#This Row],[IDFANGRAPHS]],STEAMER_H[],COLUMN(STEAMER_H[PA]),FALSE),0)</f>
        <v>624</v>
      </c>
      <c r="I785" s="56">
        <f>IFERROR(VLOOKUP(MYRANKS_H[[#This Row],[IDFANGRAPHS]],STEAMER_H[],COLUMN(STEAMER_H[AB]),FALSE),0)</f>
        <v>542</v>
      </c>
      <c r="J785" s="56">
        <f>IFERROR(VLOOKUP(MYRANKS_H[[#This Row],[IDFANGRAPHS]],STEAMER_H[],COLUMN(STEAMER_H[H]),FALSE),0)</f>
        <v>138</v>
      </c>
      <c r="K785" s="56">
        <f>IFERROR(VLOOKUP(MYRANKS_H[[#This Row],[IDFANGRAPHS]],STEAMER_H[],COLUMN(STEAMER_H[2B]),FALSE),0)</f>
        <v>29</v>
      </c>
      <c r="L785" s="56">
        <f>IFERROR(VLOOKUP(MYRANKS_H[[#This Row],[IDFANGRAPHS]],STEAMER_H[],COLUMN(STEAMER_H[3B]),FALSE),0)</f>
        <v>2</v>
      </c>
      <c r="M785" s="56">
        <f>IFERROR(VLOOKUP(MYRANKS_H[[#This Row],[IDFANGRAPHS]],STEAMER_H[],COLUMN(STEAMER_H[HR]),FALSE),0)</f>
        <v>34</v>
      </c>
      <c r="N785" s="56">
        <f>IFERROR(VLOOKUP(MYRANKS_H[[#This Row],[IDFANGRAPHS]],STEAMER_H[],COLUMN(STEAMER_H[R]),FALSE),0)</f>
        <v>85</v>
      </c>
      <c r="O785" s="56">
        <f>IFERROR(VLOOKUP(MYRANKS_H[[#This Row],[IDFANGRAPHS]],STEAMER_H[],COLUMN(STEAMER_H[RBI]),FALSE),0)</f>
        <v>96</v>
      </c>
      <c r="P785" s="56">
        <f>IFERROR(VLOOKUP(MYRANKS_H[[#This Row],[IDFANGRAPHS]],STEAMER_H[],COLUMN(STEAMER_H[BB]),FALSE),0)</f>
        <v>71</v>
      </c>
      <c r="Q785" s="56">
        <f>IFERROR(VLOOKUP(MYRANKS_H[[#This Row],[IDFANGRAPHS]],STEAMER_H[],COLUMN(STEAMER_H[HBP]),FALSE),0)</f>
        <v>5</v>
      </c>
      <c r="R785" s="56">
        <f>IFERROR(VLOOKUP(MYRANKS_H[[#This Row],[IDFANGRAPHS]],STEAMER_H[],COLUMN(STEAMER_H[SO]),FALSE),0)</f>
        <v>184</v>
      </c>
      <c r="S785" s="56">
        <f>IFERROR(VLOOKUP(MYRANKS_H[[#This Row],[IDFANGRAPHS]],STEAMER_H[],COLUMN(STEAMER_H[SB]),FALSE),0)</f>
        <v>5</v>
      </c>
      <c r="T785" s="19">
        <f>IFERROR(MYRANKS_H[[#This Row],[H]]/MYRANKS_H[[#This Row],[AB]],0)</f>
        <v>0.25461254612546125</v>
      </c>
      <c r="U785" s="19">
        <f>IFERROR((MYRANKS_H[[#This Row],[H]]+MYRANKS_H[[#This Row],[BB]]+MYRANKS_H[[#This Row],[HBP]])/(MYRANKS_H[[#This Row],[AB]]+MYRANKS_H[[#This Row],[BB]]+MYRANKS_H[[#This Row],[HBP]]),0)</f>
        <v>0.34627831715210355</v>
      </c>
      <c r="V785" s="19">
        <f>IFERROR((MYRANKS_H[[#This Row],[H]]+MYRANKS_H[[#This Row],[2B]]+2*MYRANKS_H[[#This Row],[3B]]+3*MYRANKS_H[[#This Row],[HR]])/MYRANKS_H[[#This Row],[AB]],0)</f>
        <v>0.50369003690036895</v>
      </c>
      <c r="W78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5" s="27">
        <f>VLOOKUP(MYRANKS_H[[#This Row],[POS]],REPLACEMENT_LEVEL[],3,FALSE)</f>
        <v>0</v>
      </c>
      <c r="Y785" s="27">
        <f>MYRANKS_H[[#This Row],[PROJ PTS]]-MYRANKS_H[[#This Row],[REPL LEVEL]]</f>
        <v>0</v>
      </c>
      <c r="Z785" s="27">
        <f>RANK(MYRANKS_H[[#This Row],[POINTS OVER REPL]],MYRANKS_H[POINTS OVER REPL])</f>
        <v>1</v>
      </c>
      <c r="AA785" s="29">
        <f>IF(MYRANKS_H[[#This Row],[RANK]]&lt;=TOTAL_HITTERS_DRAFTED,MYRANKS_H[[#This Row],[POINTS OVER REPL]],0)</f>
        <v>0</v>
      </c>
      <c r="AB785" s="35">
        <f>MYRANKS_H[[#This Row],[POINTS OVER REPL]]*DOLLAR_VALUE_PER_POINT+1</f>
        <v>1</v>
      </c>
      <c r="AC785" s="35"/>
      <c r="AD785" s="29">
        <f>IF(AND(MYRANKS_H[[#This Row],[RANK]]&lt;=(TOTAL_HITTERS_DRAFTED-HITTERS_BELOW_REPL_DRAFTED),MYRANKS_H[[#This Row],[$ACTUAL]]=""),MYRANKS_H[[#This Row],[POINTS OVER REPL]],0)</f>
        <v>0</v>
      </c>
      <c r="AE785" s="35">
        <f>IF(MYRANKS_H[[#This Row],[$ACTUAL]]="",MYRANKS_H[[#This Row],[POINTS OVER REPL]]*REMAINING_DOLLAR_VALUE_PER_POINT+1,0)</f>
        <v>1</v>
      </c>
    </row>
    <row r="786" spans="1:31" x14ac:dyDescent="0.25">
      <c r="A786" s="50" t="s">
        <v>15175</v>
      </c>
      <c r="B786" s="15" t="str">
        <f>VLOOKUP(MYRANKS_H[[#This Row],[PLAYERID]],PLAYERIDMAP2[],COLUMN(PLAYERIDMAP2[LASTNAME]),FALSE)</f>
        <v>Sappelt</v>
      </c>
      <c r="C786" s="24" t="str">
        <f>VLOOKUP(MYRANKS_H[[#This Row],[PLAYERID]],PLAYERIDMAP2[],COLUMN(PLAYERIDMAP2[FIRSTNAME]),FALSE)</f>
        <v>Dave</v>
      </c>
      <c r="D786" s="24" t="str">
        <f>MYRANKS_H[[#This Row],[FNAME]]&amp;" "&amp;MYRANKS_H[[#This Row],[LNAME]]</f>
        <v>Dave Sappelt</v>
      </c>
      <c r="E786" s="24" t="str">
        <f>VLOOKUP(MYRANKS_H[[#This Row],[PLAYERID]],PLAYERIDMAP2[],COLUMN(PLAYERIDMAP2[TEAM]),FALSE)</f>
        <v>CHC</v>
      </c>
      <c r="F786" s="24" t="str">
        <f>VLOOKUP(MYRANKS_H[[#This Row],[PLAYERID]],PLAYERIDMAP2[],COLUMN(PLAYERIDMAP2[POS]),FALSE)</f>
        <v>OF</v>
      </c>
      <c r="G786" s="24">
        <f>IFERROR(VALUE(VLOOKUP(MYRANKS_H[[#This Row],[PLAYERID]],PLAYERIDMAP2[],COLUMN(PLAYERIDMAP2[IDFANGRAPHS]),FALSE)),VLOOKUP(MYRANKS_H[[#This Row],[PLAYERID]],PLAYERIDMAP2[],COLUMN(PLAYERIDMAP2[IDFANGRAPHS]),FALSE))</f>
        <v>6898</v>
      </c>
      <c r="H786" s="56">
        <f>IFERROR(VLOOKUP(MYRANKS_H[[#This Row],[IDFANGRAPHS]],STEAMER_H[],COLUMN(STEAMER_H[PA]),FALSE),0)</f>
        <v>0</v>
      </c>
      <c r="I786" s="56">
        <f>IFERROR(VLOOKUP(MYRANKS_H[[#This Row],[IDFANGRAPHS]],STEAMER_H[],COLUMN(STEAMER_H[AB]),FALSE),0)</f>
        <v>0</v>
      </c>
      <c r="J786" s="56">
        <f>IFERROR(VLOOKUP(MYRANKS_H[[#This Row],[IDFANGRAPHS]],STEAMER_H[],COLUMN(STEAMER_H[H]),FALSE),0)</f>
        <v>0</v>
      </c>
      <c r="K786" s="56">
        <f>IFERROR(VLOOKUP(MYRANKS_H[[#This Row],[IDFANGRAPHS]],STEAMER_H[],COLUMN(STEAMER_H[2B]),FALSE),0)</f>
        <v>0</v>
      </c>
      <c r="L786" s="56">
        <f>IFERROR(VLOOKUP(MYRANKS_H[[#This Row],[IDFANGRAPHS]],STEAMER_H[],COLUMN(STEAMER_H[3B]),FALSE),0)</f>
        <v>0</v>
      </c>
      <c r="M786" s="56">
        <f>IFERROR(VLOOKUP(MYRANKS_H[[#This Row],[IDFANGRAPHS]],STEAMER_H[],COLUMN(STEAMER_H[HR]),FALSE),0)</f>
        <v>0</v>
      </c>
      <c r="N786" s="56">
        <f>IFERROR(VLOOKUP(MYRANKS_H[[#This Row],[IDFANGRAPHS]],STEAMER_H[],COLUMN(STEAMER_H[R]),FALSE),0)</f>
        <v>0</v>
      </c>
      <c r="O786" s="56">
        <f>IFERROR(VLOOKUP(MYRANKS_H[[#This Row],[IDFANGRAPHS]],STEAMER_H[],COLUMN(STEAMER_H[RBI]),FALSE),0)</f>
        <v>0</v>
      </c>
      <c r="P786" s="56">
        <f>IFERROR(VLOOKUP(MYRANKS_H[[#This Row],[IDFANGRAPHS]],STEAMER_H[],COLUMN(STEAMER_H[BB]),FALSE),0)</f>
        <v>0</v>
      </c>
      <c r="Q786" s="56">
        <f>IFERROR(VLOOKUP(MYRANKS_H[[#This Row],[IDFANGRAPHS]],STEAMER_H[],COLUMN(STEAMER_H[HBP]),FALSE),0)</f>
        <v>0</v>
      </c>
      <c r="R786" s="56">
        <f>IFERROR(VLOOKUP(MYRANKS_H[[#This Row],[IDFANGRAPHS]],STEAMER_H[],COLUMN(STEAMER_H[SO]),FALSE),0)</f>
        <v>0</v>
      </c>
      <c r="S786" s="56">
        <f>IFERROR(VLOOKUP(MYRANKS_H[[#This Row],[IDFANGRAPHS]],STEAMER_H[],COLUMN(STEAMER_H[SB]),FALSE),0)</f>
        <v>0</v>
      </c>
      <c r="T786" s="19">
        <f>IFERROR(MYRANKS_H[[#This Row],[H]]/MYRANKS_H[[#This Row],[AB]],0)</f>
        <v>0</v>
      </c>
      <c r="U786" s="19">
        <f>IFERROR((MYRANKS_H[[#This Row],[H]]+MYRANKS_H[[#This Row],[BB]]+MYRANKS_H[[#This Row],[HBP]])/(MYRANKS_H[[#This Row],[AB]]+MYRANKS_H[[#This Row],[BB]]+MYRANKS_H[[#This Row],[HBP]]),0)</f>
        <v>0</v>
      </c>
      <c r="V786" s="19">
        <f>IFERROR((MYRANKS_H[[#This Row],[H]]+MYRANKS_H[[#This Row],[2B]]+2*MYRANKS_H[[#This Row],[3B]]+3*MYRANKS_H[[#This Row],[HR]])/MYRANKS_H[[#This Row],[AB]],0)</f>
        <v>0</v>
      </c>
      <c r="W78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6" s="27">
        <f>VLOOKUP(MYRANKS_H[[#This Row],[POS]],REPLACEMENT_LEVEL[],3,FALSE)</f>
        <v>0</v>
      </c>
      <c r="Y786" s="27">
        <f>MYRANKS_H[[#This Row],[PROJ PTS]]-MYRANKS_H[[#This Row],[REPL LEVEL]]</f>
        <v>0</v>
      </c>
      <c r="Z786" s="27">
        <f>RANK(MYRANKS_H[[#This Row],[POINTS OVER REPL]],MYRANKS_H[POINTS OVER REPL])</f>
        <v>1</v>
      </c>
      <c r="AA786" s="29">
        <f>IF(MYRANKS_H[[#This Row],[RANK]]&lt;=TOTAL_HITTERS_DRAFTED,MYRANKS_H[[#This Row],[POINTS OVER REPL]],0)</f>
        <v>0</v>
      </c>
      <c r="AB786" s="35">
        <f>MYRANKS_H[[#This Row],[POINTS OVER REPL]]*DOLLAR_VALUE_PER_POINT+1</f>
        <v>1</v>
      </c>
      <c r="AC786" s="35"/>
      <c r="AD786" s="29">
        <f>IF(AND(MYRANKS_H[[#This Row],[RANK]]&lt;=(TOTAL_HITTERS_DRAFTED-HITTERS_BELOW_REPL_DRAFTED),MYRANKS_H[[#This Row],[$ACTUAL]]=""),MYRANKS_H[[#This Row],[POINTS OVER REPL]],0)</f>
        <v>0</v>
      </c>
      <c r="AE786" s="35">
        <f>IF(MYRANKS_H[[#This Row],[$ACTUAL]]="",MYRANKS_H[[#This Row],[POINTS OVER REPL]]*REMAINING_DOLLAR_VALUE_PER_POINT+1,0)</f>
        <v>1</v>
      </c>
    </row>
    <row r="787" spans="1:31" x14ac:dyDescent="0.25">
      <c r="A787" s="50" t="s">
        <v>18452</v>
      </c>
      <c r="B787" s="15" t="str">
        <f>VLOOKUP(MYRANKS_H[[#This Row],[PLAYERID]],PLAYERIDMAP2[],COLUMN(PLAYERIDMAP2[LASTNAME]),FALSE)</f>
        <v>Schwarber</v>
      </c>
      <c r="C787" s="24" t="str">
        <f>VLOOKUP(MYRANKS_H[[#This Row],[PLAYERID]],PLAYERIDMAP2[],COLUMN(PLAYERIDMAP2[FIRSTNAME]),FALSE)</f>
        <v>Kyle</v>
      </c>
      <c r="D787" s="24" t="str">
        <f>MYRANKS_H[[#This Row],[FNAME]]&amp;" "&amp;MYRANKS_H[[#This Row],[LNAME]]</f>
        <v>Kyle Schwarber</v>
      </c>
      <c r="E787" s="24" t="str">
        <f>VLOOKUP(MYRANKS_H[[#This Row],[PLAYERID]],PLAYERIDMAP2[],COLUMN(PLAYERIDMAP2[TEAM]),FALSE)</f>
        <v>CHC</v>
      </c>
      <c r="F787" s="24" t="str">
        <f>VLOOKUP(MYRANKS_H[[#This Row],[PLAYERID]],PLAYERIDMAP2[],COLUMN(PLAYERIDMAP2[POS]),FALSE)</f>
        <v>C</v>
      </c>
      <c r="G787" s="24">
        <f>IFERROR(VALUE(VLOOKUP(MYRANKS_H[[#This Row],[PLAYERID]],PLAYERIDMAP2[],COLUMN(PLAYERIDMAP2[IDFANGRAPHS]),FALSE)),VLOOKUP(MYRANKS_H[[#This Row],[PLAYERID]],PLAYERIDMAP2[],COLUMN(PLAYERIDMAP2[IDFANGRAPHS]),FALSE))</f>
        <v>16478</v>
      </c>
      <c r="H787" s="56">
        <f>IFERROR(VLOOKUP(MYRANKS_H[[#This Row],[IDFANGRAPHS]],STEAMER_H[],COLUMN(STEAMER_H[PA]),FALSE),0)</f>
        <v>501</v>
      </c>
      <c r="I787" s="56">
        <f>IFERROR(VLOOKUP(MYRANKS_H[[#This Row],[IDFANGRAPHS]],STEAMER_H[],COLUMN(STEAMER_H[AB]),FALSE),0)</f>
        <v>436</v>
      </c>
      <c r="J787" s="56">
        <f>IFERROR(VLOOKUP(MYRANKS_H[[#This Row],[IDFANGRAPHS]],STEAMER_H[],COLUMN(STEAMER_H[H]),FALSE),0)</f>
        <v>114</v>
      </c>
      <c r="K787" s="56">
        <f>IFERROR(VLOOKUP(MYRANKS_H[[#This Row],[IDFANGRAPHS]],STEAMER_H[],COLUMN(STEAMER_H[2B]),FALSE),0)</f>
        <v>19</v>
      </c>
      <c r="L787" s="56">
        <f>IFERROR(VLOOKUP(MYRANKS_H[[#This Row],[IDFANGRAPHS]],STEAMER_H[],COLUMN(STEAMER_H[3B]),FALSE),0)</f>
        <v>2</v>
      </c>
      <c r="M787" s="56">
        <f>IFERROR(VLOOKUP(MYRANKS_H[[#This Row],[IDFANGRAPHS]],STEAMER_H[],COLUMN(STEAMER_H[HR]),FALSE),0)</f>
        <v>23</v>
      </c>
      <c r="N787" s="56">
        <f>IFERROR(VLOOKUP(MYRANKS_H[[#This Row],[IDFANGRAPHS]],STEAMER_H[],COLUMN(STEAMER_H[R]),FALSE),0)</f>
        <v>70</v>
      </c>
      <c r="O787" s="56">
        <f>IFERROR(VLOOKUP(MYRANKS_H[[#This Row],[IDFANGRAPHS]],STEAMER_H[],COLUMN(STEAMER_H[RBI]),FALSE),0)</f>
        <v>64</v>
      </c>
      <c r="P787" s="56">
        <f>IFERROR(VLOOKUP(MYRANKS_H[[#This Row],[IDFANGRAPHS]],STEAMER_H[],COLUMN(STEAMER_H[BB]),FALSE),0)</f>
        <v>53</v>
      </c>
      <c r="Q787" s="56">
        <f>IFERROR(VLOOKUP(MYRANKS_H[[#This Row],[IDFANGRAPHS]],STEAMER_H[],COLUMN(STEAMER_H[HBP]),FALSE),0)</f>
        <v>5</v>
      </c>
      <c r="R787" s="56">
        <f>IFERROR(VLOOKUP(MYRANKS_H[[#This Row],[IDFANGRAPHS]],STEAMER_H[],COLUMN(STEAMER_H[SO]),FALSE),0)</f>
        <v>125</v>
      </c>
      <c r="S787" s="56">
        <f>IFERROR(VLOOKUP(MYRANKS_H[[#This Row],[IDFANGRAPHS]],STEAMER_H[],COLUMN(STEAMER_H[SB]),FALSE),0)</f>
        <v>5</v>
      </c>
      <c r="T787" s="19">
        <f>IFERROR(MYRANKS_H[[#This Row],[H]]/MYRANKS_H[[#This Row],[AB]],0)</f>
        <v>0.26146788990825687</v>
      </c>
      <c r="U787" s="19">
        <f>IFERROR((MYRANKS_H[[#This Row],[H]]+MYRANKS_H[[#This Row],[BB]]+MYRANKS_H[[#This Row],[HBP]])/(MYRANKS_H[[#This Row],[AB]]+MYRANKS_H[[#This Row],[BB]]+MYRANKS_H[[#This Row],[HBP]]),0)</f>
        <v>0.34817813765182187</v>
      </c>
      <c r="V787" s="19">
        <f>IFERROR((MYRANKS_H[[#This Row],[H]]+MYRANKS_H[[#This Row],[2B]]+2*MYRANKS_H[[#This Row],[3B]]+3*MYRANKS_H[[#This Row],[HR]])/MYRANKS_H[[#This Row],[AB]],0)</f>
        <v>0.47247706422018348</v>
      </c>
      <c r="W78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7" s="27">
        <f>VLOOKUP(MYRANKS_H[[#This Row],[POS]],REPLACEMENT_LEVEL[],3,FALSE)</f>
        <v>0</v>
      </c>
      <c r="Y787" s="27">
        <f>MYRANKS_H[[#This Row],[PROJ PTS]]-MYRANKS_H[[#This Row],[REPL LEVEL]]</f>
        <v>0</v>
      </c>
      <c r="Z787" s="27">
        <f>RANK(MYRANKS_H[[#This Row],[POINTS OVER REPL]],MYRANKS_H[POINTS OVER REPL])</f>
        <v>1</v>
      </c>
      <c r="AA787" s="29">
        <f>IF(MYRANKS_H[[#This Row],[RANK]]&lt;=TOTAL_HITTERS_DRAFTED,MYRANKS_H[[#This Row],[POINTS OVER REPL]],0)</f>
        <v>0</v>
      </c>
      <c r="AB787" s="35">
        <f>MYRANKS_H[[#This Row],[POINTS OVER REPL]]*DOLLAR_VALUE_PER_POINT+1</f>
        <v>1</v>
      </c>
      <c r="AC787" s="35"/>
      <c r="AD787" s="29">
        <f>IF(AND(MYRANKS_H[[#This Row],[RANK]]&lt;=(TOTAL_HITTERS_DRAFTED-HITTERS_BELOW_REPL_DRAFTED),MYRANKS_H[[#This Row],[$ACTUAL]]=""),MYRANKS_H[[#This Row],[POINTS OVER REPL]],0)</f>
        <v>0</v>
      </c>
      <c r="AE787" s="35">
        <f>IF(MYRANKS_H[[#This Row],[$ACTUAL]]="",MYRANKS_H[[#This Row],[POINTS OVER REPL]]*REMAINING_DOLLAR_VALUE_PER_POINT+1,0)</f>
        <v>1</v>
      </c>
    </row>
    <row r="788" spans="1:31" x14ac:dyDescent="0.25">
      <c r="A788" s="65" t="s">
        <v>15221</v>
      </c>
      <c r="B788" s="17" t="str">
        <f>VLOOKUP(MYRANKS_H[[#This Row],[PLAYERID]],PLAYERIDMAP2[],COLUMN(PLAYERIDMAP2[LASTNAME]),FALSE)</f>
        <v>Scott</v>
      </c>
      <c r="C788" s="24" t="str">
        <f>VLOOKUP(MYRANKS_H[[#This Row],[PLAYERID]],PLAYERIDMAP2[],COLUMN(PLAYERIDMAP2[FIRSTNAME]),FALSE)</f>
        <v>Luke</v>
      </c>
      <c r="D788" s="24" t="str">
        <f>MYRANKS_H[[#This Row],[FNAME]]&amp;" "&amp;MYRANKS_H[[#This Row],[LNAME]]</f>
        <v>Luke Scott</v>
      </c>
      <c r="E788" s="24" t="str">
        <f>VLOOKUP(MYRANKS_H[[#This Row],[PLAYERID]],PLAYERIDMAP2[],COLUMN(PLAYERIDMAP2[TEAM]),FALSE)</f>
        <v>TB</v>
      </c>
      <c r="F788" s="24" t="str">
        <f>VLOOKUP(MYRANKS_H[[#This Row],[PLAYERID]],PLAYERIDMAP2[],COLUMN(PLAYERIDMAP2[POS]),FALSE)</f>
        <v>DH</v>
      </c>
      <c r="G788" s="24">
        <f>IFERROR(VALUE(VLOOKUP(MYRANKS_H[[#This Row],[PLAYERID]],PLAYERIDMAP2[],COLUMN(PLAYERIDMAP2[IDFANGRAPHS]),FALSE)),VLOOKUP(MYRANKS_H[[#This Row],[PLAYERID]],PLAYERIDMAP2[],COLUMN(PLAYERIDMAP2[IDFANGRAPHS]),FALSE))</f>
        <v>3469</v>
      </c>
      <c r="H788" s="56">
        <f>IFERROR(VLOOKUP(MYRANKS_H[[#This Row],[IDFANGRAPHS]],STEAMER_H[],COLUMN(STEAMER_H[PA]),FALSE),0)</f>
        <v>0</v>
      </c>
      <c r="I788" s="56">
        <f>IFERROR(VLOOKUP(MYRANKS_H[[#This Row],[IDFANGRAPHS]],STEAMER_H[],COLUMN(STEAMER_H[AB]),FALSE),0)</f>
        <v>0</v>
      </c>
      <c r="J788" s="56">
        <f>IFERROR(VLOOKUP(MYRANKS_H[[#This Row],[IDFANGRAPHS]],STEAMER_H[],COLUMN(STEAMER_H[H]),FALSE),0)</f>
        <v>0</v>
      </c>
      <c r="K788" s="56">
        <f>IFERROR(VLOOKUP(MYRANKS_H[[#This Row],[IDFANGRAPHS]],STEAMER_H[],COLUMN(STEAMER_H[2B]),FALSE),0)</f>
        <v>0</v>
      </c>
      <c r="L788" s="56">
        <f>IFERROR(VLOOKUP(MYRANKS_H[[#This Row],[IDFANGRAPHS]],STEAMER_H[],COLUMN(STEAMER_H[3B]),FALSE),0)</f>
        <v>0</v>
      </c>
      <c r="M788" s="56">
        <f>IFERROR(VLOOKUP(MYRANKS_H[[#This Row],[IDFANGRAPHS]],STEAMER_H[],COLUMN(STEAMER_H[HR]),FALSE),0)</f>
        <v>0</v>
      </c>
      <c r="N788" s="56">
        <f>IFERROR(VLOOKUP(MYRANKS_H[[#This Row],[IDFANGRAPHS]],STEAMER_H[],COLUMN(STEAMER_H[R]),FALSE),0)</f>
        <v>0</v>
      </c>
      <c r="O788" s="56">
        <f>IFERROR(VLOOKUP(MYRANKS_H[[#This Row],[IDFANGRAPHS]],STEAMER_H[],COLUMN(STEAMER_H[RBI]),FALSE),0)</f>
        <v>0</v>
      </c>
      <c r="P788" s="56">
        <f>IFERROR(VLOOKUP(MYRANKS_H[[#This Row],[IDFANGRAPHS]],STEAMER_H[],COLUMN(STEAMER_H[BB]),FALSE),0)</f>
        <v>0</v>
      </c>
      <c r="Q788" s="56">
        <f>IFERROR(VLOOKUP(MYRANKS_H[[#This Row],[IDFANGRAPHS]],STEAMER_H[],COLUMN(STEAMER_H[HBP]),FALSE),0)</f>
        <v>0</v>
      </c>
      <c r="R788" s="56">
        <f>IFERROR(VLOOKUP(MYRANKS_H[[#This Row],[IDFANGRAPHS]],STEAMER_H[],COLUMN(STEAMER_H[SO]),FALSE),0)</f>
        <v>0</v>
      </c>
      <c r="S788" s="56">
        <f>IFERROR(VLOOKUP(MYRANKS_H[[#This Row],[IDFANGRAPHS]],STEAMER_H[],COLUMN(STEAMER_H[SB]),FALSE),0)</f>
        <v>0</v>
      </c>
      <c r="T788" s="19">
        <f>IFERROR(MYRANKS_H[[#This Row],[H]]/MYRANKS_H[[#This Row],[AB]],0)</f>
        <v>0</v>
      </c>
      <c r="U788" s="19">
        <f>IFERROR((MYRANKS_H[[#This Row],[H]]+MYRANKS_H[[#This Row],[BB]]+MYRANKS_H[[#This Row],[HBP]])/(MYRANKS_H[[#This Row],[AB]]+MYRANKS_H[[#This Row],[BB]]+MYRANKS_H[[#This Row],[HBP]]),0)</f>
        <v>0</v>
      </c>
      <c r="V788" s="19">
        <f>IFERROR((MYRANKS_H[[#This Row],[H]]+MYRANKS_H[[#This Row],[2B]]+2*MYRANKS_H[[#This Row],[3B]]+3*MYRANKS_H[[#This Row],[HR]])/MYRANKS_H[[#This Row],[AB]],0)</f>
        <v>0</v>
      </c>
      <c r="W78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8" s="27">
        <f>VLOOKUP(MYRANKS_H[[#This Row],[POS]],REPLACEMENT_LEVEL[],3,FALSE)</f>
        <v>0</v>
      </c>
      <c r="Y788" s="27">
        <f>MYRANKS_H[[#This Row],[PROJ PTS]]-MYRANKS_H[[#This Row],[REPL LEVEL]]</f>
        <v>0</v>
      </c>
      <c r="Z788" s="27">
        <f>RANK(MYRANKS_H[[#This Row],[POINTS OVER REPL]],MYRANKS_H[POINTS OVER REPL])</f>
        <v>1</v>
      </c>
      <c r="AA788" s="29">
        <f>IF(MYRANKS_H[[#This Row],[RANK]]&lt;=TOTAL_HITTERS_DRAFTED,MYRANKS_H[[#This Row],[POINTS OVER REPL]],0)</f>
        <v>0</v>
      </c>
      <c r="AB788" s="35">
        <f>MYRANKS_H[[#This Row],[POINTS OVER REPL]]*DOLLAR_VALUE_PER_POINT+1</f>
        <v>1</v>
      </c>
      <c r="AC788" s="35"/>
      <c r="AD788" s="29">
        <f>IF(AND(MYRANKS_H[[#This Row],[RANK]]&lt;=(TOTAL_HITTERS_DRAFTED-HITTERS_BELOW_REPL_DRAFTED),MYRANKS_H[[#This Row],[$ACTUAL]]=""),MYRANKS_H[[#This Row],[POINTS OVER REPL]],0)</f>
        <v>0</v>
      </c>
      <c r="AE788" s="35">
        <f>IF(MYRANKS_H[[#This Row],[$ACTUAL]]="",MYRANKS_H[[#This Row],[POINTS OVER REPL]]*REMAINING_DOLLAR_VALUE_PER_POINT+1,0)</f>
        <v>1</v>
      </c>
    </row>
    <row r="789" spans="1:31" x14ac:dyDescent="0.25">
      <c r="A789" s="50" t="s">
        <v>15228</v>
      </c>
      <c r="B789" s="15" t="str">
        <f>VLOOKUP(MYRANKS_H[[#This Row],[PLAYERID]],PLAYERIDMAP2[],COLUMN(PLAYERIDMAP2[LASTNAME]),FALSE)</f>
        <v>Scutaro</v>
      </c>
      <c r="C789" s="24" t="str">
        <f>VLOOKUP(MYRANKS_H[[#This Row],[PLAYERID]],PLAYERIDMAP2[],COLUMN(PLAYERIDMAP2[FIRSTNAME]),FALSE)</f>
        <v>Marco</v>
      </c>
      <c r="D789" s="24" t="str">
        <f>MYRANKS_H[[#This Row],[FNAME]]&amp;" "&amp;MYRANKS_H[[#This Row],[LNAME]]</f>
        <v>Marco Scutaro</v>
      </c>
      <c r="E789" s="24" t="str">
        <f>VLOOKUP(MYRANKS_H[[#This Row],[PLAYERID]],PLAYERIDMAP2[],COLUMN(PLAYERIDMAP2[TEAM]),FALSE)</f>
        <v>SF</v>
      </c>
      <c r="F789" s="24" t="str">
        <f>VLOOKUP(MYRANKS_H[[#This Row],[PLAYERID]],PLAYERIDMAP2[],COLUMN(PLAYERIDMAP2[POS]),FALSE)</f>
        <v>2B</v>
      </c>
      <c r="G789" s="24">
        <f>IFERROR(VALUE(VLOOKUP(MYRANKS_H[[#This Row],[PLAYERID]],PLAYERIDMAP2[],COLUMN(PLAYERIDMAP2[IDFANGRAPHS]),FALSE)),VLOOKUP(MYRANKS_H[[#This Row],[PLAYERID]],PLAYERIDMAP2[],COLUMN(PLAYERIDMAP2[IDFANGRAPHS]),FALSE))</f>
        <v>1555</v>
      </c>
      <c r="H789" s="56">
        <f>IFERROR(VLOOKUP(MYRANKS_H[[#This Row],[IDFANGRAPHS]],STEAMER_H[],COLUMN(STEAMER_H[PA]),FALSE),0)</f>
        <v>1</v>
      </c>
      <c r="I789" s="56">
        <f>IFERROR(VLOOKUP(MYRANKS_H[[#This Row],[IDFANGRAPHS]],STEAMER_H[],COLUMN(STEAMER_H[AB]),FALSE),0)</f>
        <v>1</v>
      </c>
      <c r="J789" s="56">
        <f>IFERROR(VLOOKUP(MYRANKS_H[[#This Row],[IDFANGRAPHS]],STEAMER_H[],COLUMN(STEAMER_H[H]),FALSE),0)</f>
        <v>0</v>
      </c>
      <c r="K789" s="56">
        <f>IFERROR(VLOOKUP(MYRANKS_H[[#This Row],[IDFANGRAPHS]],STEAMER_H[],COLUMN(STEAMER_H[2B]),FALSE),0)</f>
        <v>0</v>
      </c>
      <c r="L789" s="56">
        <f>IFERROR(VLOOKUP(MYRANKS_H[[#This Row],[IDFANGRAPHS]],STEAMER_H[],COLUMN(STEAMER_H[3B]),FALSE),0)</f>
        <v>0</v>
      </c>
      <c r="M789" s="56">
        <f>IFERROR(VLOOKUP(MYRANKS_H[[#This Row],[IDFANGRAPHS]],STEAMER_H[],COLUMN(STEAMER_H[HR]),FALSE),0)</f>
        <v>0</v>
      </c>
      <c r="N789" s="56">
        <f>IFERROR(VLOOKUP(MYRANKS_H[[#This Row],[IDFANGRAPHS]],STEAMER_H[],COLUMN(STEAMER_H[R]),FALSE),0)</f>
        <v>0</v>
      </c>
      <c r="O789" s="56">
        <f>IFERROR(VLOOKUP(MYRANKS_H[[#This Row],[IDFANGRAPHS]],STEAMER_H[],COLUMN(STEAMER_H[RBI]),FALSE),0)</f>
        <v>0</v>
      </c>
      <c r="P789" s="56">
        <f>IFERROR(VLOOKUP(MYRANKS_H[[#This Row],[IDFANGRAPHS]],STEAMER_H[],COLUMN(STEAMER_H[BB]),FALSE),0)</f>
        <v>0</v>
      </c>
      <c r="Q789" s="56">
        <f>IFERROR(VLOOKUP(MYRANKS_H[[#This Row],[IDFANGRAPHS]],STEAMER_H[],COLUMN(STEAMER_H[HBP]),FALSE),0)</f>
        <v>0</v>
      </c>
      <c r="R789" s="56">
        <f>IFERROR(VLOOKUP(MYRANKS_H[[#This Row],[IDFANGRAPHS]],STEAMER_H[],COLUMN(STEAMER_H[SO]),FALSE),0)</f>
        <v>0</v>
      </c>
      <c r="S789" s="56">
        <f>IFERROR(VLOOKUP(MYRANKS_H[[#This Row],[IDFANGRAPHS]],STEAMER_H[],COLUMN(STEAMER_H[SB]),FALSE),0)</f>
        <v>0</v>
      </c>
      <c r="T789" s="19">
        <f>IFERROR(MYRANKS_H[[#This Row],[H]]/MYRANKS_H[[#This Row],[AB]],0)</f>
        <v>0</v>
      </c>
      <c r="U789" s="19">
        <f>IFERROR((MYRANKS_H[[#This Row],[H]]+MYRANKS_H[[#This Row],[BB]]+MYRANKS_H[[#This Row],[HBP]])/(MYRANKS_H[[#This Row],[AB]]+MYRANKS_H[[#This Row],[BB]]+MYRANKS_H[[#This Row],[HBP]]),0)</f>
        <v>0</v>
      </c>
      <c r="V789" s="19">
        <f>IFERROR((MYRANKS_H[[#This Row],[H]]+MYRANKS_H[[#This Row],[2B]]+2*MYRANKS_H[[#This Row],[3B]]+3*MYRANKS_H[[#This Row],[HR]])/MYRANKS_H[[#This Row],[AB]],0)</f>
        <v>0</v>
      </c>
      <c r="W78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9" s="27">
        <f>VLOOKUP(MYRANKS_H[[#This Row],[POS]],REPLACEMENT_LEVEL[],3,FALSE)</f>
        <v>0</v>
      </c>
      <c r="Y789" s="27">
        <f>MYRANKS_H[[#This Row],[PROJ PTS]]-MYRANKS_H[[#This Row],[REPL LEVEL]]</f>
        <v>0</v>
      </c>
      <c r="Z789" s="27">
        <f>RANK(MYRANKS_H[[#This Row],[POINTS OVER REPL]],MYRANKS_H[POINTS OVER REPL])</f>
        <v>1</v>
      </c>
      <c r="AA789" s="29">
        <f>IF(MYRANKS_H[[#This Row],[RANK]]&lt;=TOTAL_HITTERS_DRAFTED,MYRANKS_H[[#This Row],[POINTS OVER REPL]],0)</f>
        <v>0</v>
      </c>
      <c r="AB789" s="35">
        <f>MYRANKS_H[[#This Row],[POINTS OVER REPL]]*DOLLAR_VALUE_PER_POINT+1</f>
        <v>1</v>
      </c>
      <c r="AC789" s="35"/>
      <c r="AD789" s="29">
        <f>IF(AND(MYRANKS_H[[#This Row],[RANK]]&lt;=(TOTAL_HITTERS_DRAFTED-HITTERS_BELOW_REPL_DRAFTED),MYRANKS_H[[#This Row],[$ACTUAL]]=""),MYRANKS_H[[#This Row],[POINTS OVER REPL]],0)</f>
        <v>0</v>
      </c>
      <c r="AE789" s="35">
        <f>IF(MYRANKS_H[[#This Row],[$ACTUAL]]="",MYRANKS_H[[#This Row],[POINTS OVER REPL]]*REMAINING_DOLLAR_VALUE_PER_POINT+1,0)</f>
        <v>1</v>
      </c>
    </row>
    <row r="790" spans="1:31" x14ac:dyDescent="0.25">
      <c r="A790" s="50" t="s">
        <v>16743</v>
      </c>
      <c r="B790" s="15" t="str">
        <f>VLOOKUP(MYRANKS_H[[#This Row],[PLAYERID]],PLAYERIDMAP2[],COLUMN(PLAYERIDMAP2[LASTNAME]),FALSE)</f>
        <v>Seager</v>
      </c>
      <c r="C790" s="24" t="str">
        <f>VLOOKUP(MYRANKS_H[[#This Row],[PLAYERID]],PLAYERIDMAP2[],COLUMN(PLAYERIDMAP2[FIRSTNAME]),FALSE)</f>
        <v>Corey</v>
      </c>
      <c r="D790" s="24" t="str">
        <f>MYRANKS_H[[#This Row],[FNAME]]&amp;" "&amp;MYRANKS_H[[#This Row],[LNAME]]</f>
        <v>Corey Seager</v>
      </c>
      <c r="E790" s="24" t="str">
        <f>VLOOKUP(MYRANKS_H[[#This Row],[PLAYERID]],PLAYERIDMAP2[],COLUMN(PLAYERIDMAP2[TEAM]),FALSE)</f>
        <v>LAD</v>
      </c>
      <c r="F790" s="24" t="str">
        <f>VLOOKUP(MYRANKS_H[[#This Row],[PLAYERID]],PLAYERIDMAP2[],COLUMN(PLAYERIDMAP2[POS]),FALSE)</f>
        <v>SS</v>
      </c>
      <c r="G790" s="24">
        <f>IFERROR(VALUE(VLOOKUP(MYRANKS_H[[#This Row],[PLAYERID]],PLAYERIDMAP2[],COLUMN(PLAYERIDMAP2[IDFANGRAPHS]),FALSE)),VLOOKUP(MYRANKS_H[[#This Row],[PLAYERID]],PLAYERIDMAP2[],COLUMN(PLAYERIDMAP2[IDFANGRAPHS]),FALSE))</f>
        <v>13624</v>
      </c>
      <c r="H790" s="56">
        <f>IFERROR(VLOOKUP(MYRANKS_H[[#This Row],[IDFANGRAPHS]],STEAMER_H[],COLUMN(STEAMER_H[PA]),FALSE),0)</f>
        <v>593</v>
      </c>
      <c r="I790" s="56">
        <f>IFERROR(VLOOKUP(MYRANKS_H[[#This Row],[IDFANGRAPHS]],STEAMER_H[],COLUMN(STEAMER_H[AB]),FALSE),0)</f>
        <v>544</v>
      </c>
      <c r="J790" s="56">
        <f>IFERROR(VLOOKUP(MYRANKS_H[[#This Row],[IDFANGRAPHS]],STEAMER_H[],COLUMN(STEAMER_H[H]),FALSE),0)</f>
        <v>144</v>
      </c>
      <c r="K790" s="56">
        <f>IFERROR(VLOOKUP(MYRANKS_H[[#This Row],[IDFANGRAPHS]],STEAMER_H[],COLUMN(STEAMER_H[2B]),FALSE),0)</f>
        <v>31</v>
      </c>
      <c r="L790" s="56">
        <f>IFERROR(VLOOKUP(MYRANKS_H[[#This Row],[IDFANGRAPHS]],STEAMER_H[],COLUMN(STEAMER_H[3B]),FALSE),0)</f>
        <v>2</v>
      </c>
      <c r="M790" s="56">
        <f>IFERROR(VLOOKUP(MYRANKS_H[[#This Row],[IDFANGRAPHS]],STEAMER_H[],COLUMN(STEAMER_H[HR]),FALSE),0)</f>
        <v>17</v>
      </c>
      <c r="N790" s="56">
        <f>IFERROR(VLOOKUP(MYRANKS_H[[#This Row],[IDFANGRAPHS]],STEAMER_H[],COLUMN(STEAMER_H[R]),FALSE),0)</f>
        <v>64</v>
      </c>
      <c r="O790" s="56">
        <f>IFERROR(VLOOKUP(MYRANKS_H[[#This Row],[IDFANGRAPHS]],STEAMER_H[],COLUMN(STEAMER_H[RBI]),FALSE),0)</f>
        <v>70</v>
      </c>
      <c r="P790" s="56">
        <f>IFERROR(VLOOKUP(MYRANKS_H[[#This Row],[IDFANGRAPHS]],STEAMER_H[],COLUMN(STEAMER_H[BB]),FALSE),0)</f>
        <v>38</v>
      </c>
      <c r="Q790" s="56">
        <f>IFERROR(VLOOKUP(MYRANKS_H[[#This Row],[IDFANGRAPHS]],STEAMER_H[],COLUMN(STEAMER_H[HBP]),FALSE),0)</f>
        <v>4</v>
      </c>
      <c r="R790" s="56">
        <f>IFERROR(VLOOKUP(MYRANKS_H[[#This Row],[IDFANGRAPHS]],STEAMER_H[],COLUMN(STEAMER_H[SO]),FALSE),0)</f>
        <v>110</v>
      </c>
      <c r="S790" s="56">
        <f>IFERROR(VLOOKUP(MYRANKS_H[[#This Row],[IDFANGRAPHS]],STEAMER_H[],COLUMN(STEAMER_H[SB]),FALSE),0)</f>
        <v>5</v>
      </c>
      <c r="T790" s="19">
        <f>IFERROR(MYRANKS_H[[#This Row],[H]]/MYRANKS_H[[#This Row],[AB]],0)</f>
        <v>0.26470588235294118</v>
      </c>
      <c r="U790" s="19">
        <f>IFERROR((MYRANKS_H[[#This Row],[H]]+MYRANKS_H[[#This Row],[BB]]+MYRANKS_H[[#This Row],[HBP]])/(MYRANKS_H[[#This Row],[AB]]+MYRANKS_H[[#This Row],[BB]]+MYRANKS_H[[#This Row],[HBP]]),0)</f>
        <v>0.3174061433447099</v>
      </c>
      <c r="V790" s="19">
        <f>IFERROR((MYRANKS_H[[#This Row],[H]]+MYRANKS_H[[#This Row],[2B]]+2*MYRANKS_H[[#This Row],[3B]]+3*MYRANKS_H[[#This Row],[HR]])/MYRANKS_H[[#This Row],[AB]],0)</f>
        <v>0.42279411764705882</v>
      </c>
      <c r="W79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0" s="27">
        <f>VLOOKUP(MYRANKS_H[[#This Row],[POS]],REPLACEMENT_LEVEL[],3,FALSE)</f>
        <v>0</v>
      </c>
      <c r="Y790" s="27">
        <f>MYRANKS_H[[#This Row],[PROJ PTS]]-MYRANKS_H[[#This Row],[REPL LEVEL]]</f>
        <v>0</v>
      </c>
      <c r="Z790" s="27">
        <f>RANK(MYRANKS_H[[#This Row],[POINTS OVER REPL]],MYRANKS_H[POINTS OVER REPL])</f>
        <v>1</v>
      </c>
      <c r="AA790" s="29">
        <f>IF(MYRANKS_H[[#This Row],[RANK]]&lt;=TOTAL_HITTERS_DRAFTED,MYRANKS_H[[#This Row],[POINTS OVER REPL]],0)</f>
        <v>0</v>
      </c>
      <c r="AB790" s="35">
        <f>MYRANKS_H[[#This Row],[POINTS OVER REPL]]*DOLLAR_VALUE_PER_POINT+1</f>
        <v>1</v>
      </c>
      <c r="AC790" s="35"/>
      <c r="AD790" s="29">
        <f>IF(AND(MYRANKS_H[[#This Row],[RANK]]&lt;=(TOTAL_HITTERS_DRAFTED-HITTERS_BELOW_REPL_DRAFTED),MYRANKS_H[[#This Row],[$ACTUAL]]=""),MYRANKS_H[[#This Row],[POINTS OVER REPL]],0)</f>
        <v>0</v>
      </c>
      <c r="AE790" s="35">
        <f>IF(MYRANKS_H[[#This Row],[$ACTUAL]]="",MYRANKS_H[[#This Row],[POINTS OVER REPL]]*REMAINING_DOLLAR_VALUE_PER_POINT+1,0)</f>
        <v>1</v>
      </c>
    </row>
    <row r="791" spans="1:31" x14ac:dyDescent="0.25">
      <c r="A791" s="67" t="s">
        <v>20769</v>
      </c>
      <c r="B791" s="15" t="str">
        <f>VLOOKUP(MYRANKS_H[[#This Row],[PLAYERID]],PLAYERIDMAP2[],COLUMN(PLAYERIDMAP2[LASTNAME]),FALSE)</f>
        <v>Shaffer</v>
      </c>
      <c r="C791" s="24" t="str">
        <f>VLOOKUP(MYRANKS_H[[#This Row],[PLAYERID]],PLAYERIDMAP2[],COLUMN(PLAYERIDMAP2[FIRSTNAME]),FALSE)</f>
        <v>Richie</v>
      </c>
      <c r="D791" s="24" t="str">
        <f>MYRANKS_H[[#This Row],[FNAME]]&amp;" "&amp;MYRANKS_H[[#This Row],[LNAME]]</f>
        <v>Richie Shaffer</v>
      </c>
      <c r="E791" s="24" t="str">
        <f>VLOOKUP(MYRANKS_H[[#This Row],[PLAYERID]],PLAYERIDMAP2[],COLUMN(PLAYERIDMAP2[TEAM]),FALSE)</f>
        <v>TB</v>
      </c>
      <c r="F791" s="24" t="str">
        <f>VLOOKUP(MYRANKS_H[[#This Row],[PLAYERID]],PLAYERIDMAP2[],COLUMN(PLAYERIDMAP2[POS]),FALSE)</f>
        <v>3B</v>
      </c>
      <c r="G791" s="24">
        <f>IFERROR(VALUE(VLOOKUP(MYRANKS_H[[#This Row],[PLAYERID]],PLAYERIDMAP2[],COLUMN(PLAYERIDMAP2[IDFANGRAPHS]),FALSE)),VLOOKUP(MYRANKS_H[[#This Row],[PLAYERID]],PLAYERIDMAP2[],COLUMN(PLAYERIDMAP2[IDFANGRAPHS]),FALSE))</f>
        <v>13271</v>
      </c>
      <c r="H791" s="56">
        <f>IFERROR(VLOOKUP(MYRANKS_H[[#This Row],[IDFANGRAPHS]],STEAMER_H[],COLUMN(STEAMER_H[PA]),FALSE),0)</f>
        <v>62</v>
      </c>
      <c r="I791" s="56">
        <f>IFERROR(VLOOKUP(MYRANKS_H[[#This Row],[IDFANGRAPHS]],STEAMER_H[],COLUMN(STEAMER_H[AB]),FALSE),0)</f>
        <v>55</v>
      </c>
      <c r="J791" s="56">
        <f>IFERROR(VLOOKUP(MYRANKS_H[[#This Row],[IDFANGRAPHS]],STEAMER_H[],COLUMN(STEAMER_H[H]),FALSE),0)</f>
        <v>12</v>
      </c>
      <c r="K791" s="56">
        <f>IFERROR(VLOOKUP(MYRANKS_H[[#This Row],[IDFANGRAPHS]],STEAMER_H[],COLUMN(STEAMER_H[2B]),FALSE),0)</f>
        <v>3</v>
      </c>
      <c r="L791" s="56">
        <f>IFERROR(VLOOKUP(MYRANKS_H[[#This Row],[IDFANGRAPHS]],STEAMER_H[],COLUMN(STEAMER_H[3B]),FALSE),0)</f>
        <v>0</v>
      </c>
      <c r="M791" s="56">
        <f>IFERROR(VLOOKUP(MYRANKS_H[[#This Row],[IDFANGRAPHS]],STEAMER_H[],COLUMN(STEAMER_H[HR]),FALSE),0)</f>
        <v>2</v>
      </c>
      <c r="N791" s="56">
        <f>IFERROR(VLOOKUP(MYRANKS_H[[#This Row],[IDFANGRAPHS]],STEAMER_H[],COLUMN(STEAMER_H[R]),FALSE),0)</f>
        <v>7</v>
      </c>
      <c r="O791" s="56">
        <f>IFERROR(VLOOKUP(MYRANKS_H[[#This Row],[IDFANGRAPHS]],STEAMER_H[],COLUMN(STEAMER_H[RBI]),FALSE),0)</f>
        <v>7</v>
      </c>
      <c r="P791" s="56">
        <f>IFERROR(VLOOKUP(MYRANKS_H[[#This Row],[IDFANGRAPHS]],STEAMER_H[],COLUMN(STEAMER_H[BB]),FALSE),0)</f>
        <v>5</v>
      </c>
      <c r="Q791" s="56">
        <f>IFERROR(VLOOKUP(MYRANKS_H[[#This Row],[IDFANGRAPHS]],STEAMER_H[],COLUMN(STEAMER_H[HBP]),FALSE),0)</f>
        <v>1</v>
      </c>
      <c r="R791" s="56">
        <f>IFERROR(VLOOKUP(MYRANKS_H[[#This Row],[IDFANGRAPHS]],STEAMER_H[],COLUMN(STEAMER_H[SO]),FALSE),0)</f>
        <v>18</v>
      </c>
      <c r="S791" s="56">
        <f>IFERROR(VLOOKUP(MYRANKS_H[[#This Row],[IDFANGRAPHS]],STEAMER_H[],COLUMN(STEAMER_H[SB]),FALSE),0)</f>
        <v>0</v>
      </c>
      <c r="T791" s="19">
        <f>IFERROR(MYRANKS_H[[#This Row],[H]]/MYRANKS_H[[#This Row],[AB]],0)</f>
        <v>0.21818181818181817</v>
      </c>
      <c r="U791" s="19">
        <f>IFERROR((MYRANKS_H[[#This Row],[H]]+MYRANKS_H[[#This Row],[BB]]+MYRANKS_H[[#This Row],[HBP]])/(MYRANKS_H[[#This Row],[AB]]+MYRANKS_H[[#This Row],[BB]]+MYRANKS_H[[#This Row],[HBP]]),0)</f>
        <v>0.29508196721311475</v>
      </c>
      <c r="V791" s="19">
        <f>IFERROR((MYRANKS_H[[#This Row],[H]]+MYRANKS_H[[#This Row],[2B]]+2*MYRANKS_H[[#This Row],[3B]]+3*MYRANKS_H[[#This Row],[HR]])/MYRANKS_H[[#This Row],[AB]],0)</f>
        <v>0.38181818181818183</v>
      </c>
      <c r="W79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1" s="27">
        <f>VLOOKUP(MYRANKS_H[[#This Row],[POS]],REPLACEMENT_LEVEL[],3,FALSE)</f>
        <v>0</v>
      </c>
      <c r="Y791" s="27">
        <f>MYRANKS_H[[#This Row],[PROJ PTS]]-MYRANKS_H[[#This Row],[REPL LEVEL]]</f>
        <v>0</v>
      </c>
      <c r="Z791" s="27">
        <f>RANK(MYRANKS_H[[#This Row],[POINTS OVER REPL]],MYRANKS_H[POINTS OVER REPL])</f>
        <v>1</v>
      </c>
      <c r="AA791" s="29">
        <f>IF(MYRANKS_H[[#This Row],[RANK]]&lt;=TOTAL_HITTERS_DRAFTED,MYRANKS_H[[#This Row],[POINTS OVER REPL]],0)</f>
        <v>0</v>
      </c>
      <c r="AB791" s="35">
        <f>MYRANKS_H[[#This Row],[POINTS OVER REPL]]*DOLLAR_VALUE_PER_POINT+1</f>
        <v>1</v>
      </c>
      <c r="AC791" s="35"/>
      <c r="AD791" s="29">
        <f>IF(AND(MYRANKS_H[[#This Row],[RANK]]&lt;=(TOTAL_HITTERS_DRAFTED-HITTERS_BELOW_REPL_DRAFTED),MYRANKS_H[[#This Row],[$ACTUAL]]=""),MYRANKS_H[[#This Row],[POINTS OVER REPL]],0)</f>
        <v>0</v>
      </c>
      <c r="AE791" s="35">
        <f>IF(MYRANKS_H[[#This Row],[$ACTUAL]]="",MYRANKS_H[[#This Row],[POINTS OVER REPL]]*REMAINING_DOLLAR_VALUE_PER_POINT+1,0)</f>
        <v>1</v>
      </c>
    </row>
    <row r="792" spans="1:31" x14ac:dyDescent="0.25">
      <c r="A792" s="65" t="s">
        <v>18702</v>
      </c>
      <c r="B792" s="17" t="str">
        <f>VLOOKUP(MYRANKS_H[[#This Row],[PLAYERID]],PLAYERIDMAP2[],COLUMN(PLAYERIDMAP2[LASTNAME]),FALSE)</f>
        <v>Shaw</v>
      </c>
      <c r="C792" s="24" t="str">
        <f>VLOOKUP(MYRANKS_H[[#This Row],[PLAYERID]],PLAYERIDMAP2[],COLUMN(PLAYERIDMAP2[FIRSTNAME]),FALSE)</f>
        <v>Travis</v>
      </c>
      <c r="D792" s="24" t="str">
        <f>MYRANKS_H[[#This Row],[FNAME]]&amp;" "&amp;MYRANKS_H[[#This Row],[LNAME]]</f>
        <v>Travis Shaw</v>
      </c>
      <c r="E792" s="24" t="str">
        <f>VLOOKUP(MYRANKS_H[[#This Row],[PLAYERID]],PLAYERIDMAP2[],COLUMN(PLAYERIDMAP2[TEAM]),FALSE)</f>
        <v>BOS</v>
      </c>
      <c r="F792" s="24" t="str">
        <f>VLOOKUP(MYRANKS_H[[#This Row],[PLAYERID]],PLAYERIDMAP2[],COLUMN(PLAYERIDMAP2[POS]),FALSE)</f>
        <v>1B</v>
      </c>
      <c r="G792" s="24">
        <f>IFERROR(VALUE(VLOOKUP(MYRANKS_H[[#This Row],[PLAYERID]],PLAYERIDMAP2[],COLUMN(PLAYERIDMAP2[IDFANGRAPHS]),FALSE)),VLOOKUP(MYRANKS_H[[#This Row],[PLAYERID]],PLAYERIDMAP2[],COLUMN(PLAYERIDMAP2[IDFANGRAPHS]),FALSE))</f>
        <v>11982</v>
      </c>
      <c r="H792" s="56">
        <f>IFERROR(VLOOKUP(MYRANKS_H[[#This Row],[IDFANGRAPHS]],STEAMER_H[],COLUMN(STEAMER_H[PA]),FALSE),0)</f>
        <v>259</v>
      </c>
      <c r="I792" s="56">
        <f>IFERROR(VLOOKUP(MYRANKS_H[[#This Row],[IDFANGRAPHS]],STEAMER_H[],COLUMN(STEAMER_H[AB]),FALSE),0)</f>
        <v>233</v>
      </c>
      <c r="J792" s="56">
        <f>IFERROR(VLOOKUP(MYRANKS_H[[#This Row],[IDFANGRAPHS]],STEAMER_H[],COLUMN(STEAMER_H[H]),FALSE),0)</f>
        <v>60</v>
      </c>
      <c r="K792" s="56">
        <f>IFERROR(VLOOKUP(MYRANKS_H[[#This Row],[IDFANGRAPHS]],STEAMER_H[],COLUMN(STEAMER_H[2B]),FALSE),0)</f>
        <v>13</v>
      </c>
      <c r="L792" s="56">
        <f>IFERROR(VLOOKUP(MYRANKS_H[[#This Row],[IDFANGRAPHS]],STEAMER_H[],COLUMN(STEAMER_H[3B]),FALSE),0)</f>
        <v>1</v>
      </c>
      <c r="M792" s="56">
        <f>IFERROR(VLOOKUP(MYRANKS_H[[#This Row],[IDFANGRAPHS]],STEAMER_H[],COLUMN(STEAMER_H[HR]),FALSE),0)</f>
        <v>8</v>
      </c>
      <c r="N792" s="56">
        <f>IFERROR(VLOOKUP(MYRANKS_H[[#This Row],[IDFANGRAPHS]],STEAMER_H[],COLUMN(STEAMER_H[R]),FALSE),0)</f>
        <v>31</v>
      </c>
      <c r="O792" s="56">
        <f>IFERROR(VLOOKUP(MYRANKS_H[[#This Row],[IDFANGRAPHS]],STEAMER_H[],COLUMN(STEAMER_H[RBI]),FALSE),0)</f>
        <v>32</v>
      </c>
      <c r="P792" s="56">
        <f>IFERROR(VLOOKUP(MYRANKS_H[[#This Row],[IDFANGRAPHS]],STEAMER_H[],COLUMN(STEAMER_H[BB]),FALSE),0)</f>
        <v>21</v>
      </c>
      <c r="Q792" s="56">
        <f>IFERROR(VLOOKUP(MYRANKS_H[[#This Row],[IDFANGRAPHS]],STEAMER_H[],COLUMN(STEAMER_H[HBP]),FALSE),0)</f>
        <v>2</v>
      </c>
      <c r="R792" s="56">
        <f>IFERROR(VLOOKUP(MYRANKS_H[[#This Row],[IDFANGRAPHS]],STEAMER_H[],COLUMN(STEAMER_H[SO]),FALSE),0)</f>
        <v>55</v>
      </c>
      <c r="S792" s="56">
        <f>IFERROR(VLOOKUP(MYRANKS_H[[#This Row],[IDFANGRAPHS]],STEAMER_H[],COLUMN(STEAMER_H[SB]),FALSE),0)</f>
        <v>1</v>
      </c>
      <c r="T792" s="19">
        <f>IFERROR(MYRANKS_H[[#This Row],[H]]/MYRANKS_H[[#This Row],[AB]],0)</f>
        <v>0.25751072961373389</v>
      </c>
      <c r="U792" s="19">
        <f>IFERROR((MYRANKS_H[[#This Row],[H]]+MYRANKS_H[[#This Row],[BB]]+MYRANKS_H[[#This Row],[HBP]])/(MYRANKS_H[[#This Row],[AB]]+MYRANKS_H[[#This Row],[BB]]+MYRANKS_H[[#This Row],[HBP]]),0)</f>
        <v>0.32421875</v>
      </c>
      <c r="V792" s="19">
        <f>IFERROR((MYRANKS_H[[#This Row],[H]]+MYRANKS_H[[#This Row],[2B]]+2*MYRANKS_H[[#This Row],[3B]]+3*MYRANKS_H[[#This Row],[HR]])/MYRANKS_H[[#This Row],[AB]],0)</f>
        <v>0.42489270386266093</v>
      </c>
      <c r="W79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2" s="27">
        <f>VLOOKUP(MYRANKS_H[[#This Row],[POS]],REPLACEMENT_LEVEL[],3,FALSE)</f>
        <v>0</v>
      </c>
      <c r="Y792" s="27">
        <f>MYRANKS_H[[#This Row],[PROJ PTS]]-MYRANKS_H[[#This Row],[REPL LEVEL]]</f>
        <v>0</v>
      </c>
      <c r="Z792" s="27">
        <f>RANK(MYRANKS_H[[#This Row],[POINTS OVER REPL]],MYRANKS_H[POINTS OVER REPL])</f>
        <v>1</v>
      </c>
      <c r="AA792" s="29">
        <f>IF(MYRANKS_H[[#This Row],[RANK]]&lt;=TOTAL_HITTERS_DRAFTED,MYRANKS_H[[#This Row],[POINTS OVER REPL]],0)</f>
        <v>0</v>
      </c>
      <c r="AB792" s="35">
        <f>MYRANKS_H[[#This Row],[POINTS OVER REPL]]*DOLLAR_VALUE_PER_POINT+1</f>
        <v>1</v>
      </c>
      <c r="AC792" s="35"/>
      <c r="AD792" s="29">
        <f>IF(AND(MYRANKS_H[[#This Row],[RANK]]&lt;=(TOTAL_HITTERS_DRAFTED-HITTERS_BELOW_REPL_DRAFTED),MYRANKS_H[[#This Row],[$ACTUAL]]=""),MYRANKS_H[[#This Row],[POINTS OVER REPL]],0)</f>
        <v>0</v>
      </c>
      <c r="AE792" s="35">
        <f>IF(MYRANKS_H[[#This Row],[$ACTUAL]]="",MYRANKS_H[[#This Row],[POINTS OVER REPL]]*REMAINING_DOLLAR_VALUE_PER_POINT+1,0)</f>
        <v>1</v>
      </c>
    </row>
    <row r="793" spans="1:31" x14ac:dyDescent="0.25">
      <c r="A793" s="50" t="s">
        <v>15263</v>
      </c>
      <c r="B793" s="15" t="str">
        <f>VLOOKUP(MYRANKS_H[[#This Row],[PLAYERID]],PLAYERIDMAP2[],COLUMN(PLAYERIDMAP2[LASTNAME]),FALSE)</f>
        <v>Shoppach</v>
      </c>
      <c r="C793" s="24" t="str">
        <f>VLOOKUP(MYRANKS_H[[#This Row],[PLAYERID]],PLAYERIDMAP2[],COLUMN(PLAYERIDMAP2[FIRSTNAME]),FALSE)</f>
        <v>Kelly</v>
      </c>
      <c r="D793" s="24" t="str">
        <f>MYRANKS_H[[#This Row],[FNAME]]&amp;" "&amp;MYRANKS_H[[#This Row],[LNAME]]</f>
        <v>Kelly Shoppach</v>
      </c>
      <c r="E793" s="24" t="str">
        <f>VLOOKUP(MYRANKS_H[[#This Row],[PLAYERID]],PLAYERIDMAP2[],COLUMN(PLAYERIDMAP2[TEAM]),FALSE)</f>
        <v>SEA</v>
      </c>
      <c r="F793" s="24" t="str">
        <f>VLOOKUP(MYRANKS_H[[#This Row],[PLAYERID]],PLAYERIDMAP2[],COLUMN(PLAYERIDMAP2[POS]),FALSE)</f>
        <v>C</v>
      </c>
      <c r="G793" s="24">
        <f>IFERROR(VALUE(VLOOKUP(MYRANKS_H[[#This Row],[PLAYERID]],PLAYERIDMAP2[],COLUMN(PLAYERIDMAP2[IDFANGRAPHS]),FALSE)),VLOOKUP(MYRANKS_H[[#This Row],[PLAYERID]],PLAYERIDMAP2[],COLUMN(PLAYERIDMAP2[IDFANGRAPHS]),FALSE))</f>
        <v>3867</v>
      </c>
      <c r="H793" s="56">
        <f>IFERROR(VLOOKUP(MYRANKS_H[[#This Row],[IDFANGRAPHS]],STEAMER_H[],COLUMN(STEAMER_H[PA]),FALSE),0)</f>
        <v>0</v>
      </c>
      <c r="I793" s="56">
        <f>IFERROR(VLOOKUP(MYRANKS_H[[#This Row],[IDFANGRAPHS]],STEAMER_H[],COLUMN(STEAMER_H[AB]),FALSE),0)</f>
        <v>0</v>
      </c>
      <c r="J793" s="56">
        <f>IFERROR(VLOOKUP(MYRANKS_H[[#This Row],[IDFANGRAPHS]],STEAMER_H[],COLUMN(STEAMER_H[H]),FALSE),0)</f>
        <v>0</v>
      </c>
      <c r="K793" s="56">
        <f>IFERROR(VLOOKUP(MYRANKS_H[[#This Row],[IDFANGRAPHS]],STEAMER_H[],COLUMN(STEAMER_H[2B]),FALSE),0)</f>
        <v>0</v>
      </c>
      <c r="L793" s="56">
        <f>IFERROR(VLOOKUP(MYRANKS_H[[#This Row],[IDFANGRAPHS]],STEAMER_H[],COLUMN(STEAMER_H[3B]),FALSE),0)</f>
        <v>0</v>
      </c>
      <c r="M793" s="56">
        <f>IFERROR(VLOOKUP(MYRANKS_H[[#This Row],[IDFANGRAPHS]],STEAMER_H[],COLUMN(STEAMER_H[HR]),FALSE),0)</f>
        <v>0</v>
      </c>
      <c r="N793" s="56">
        <f>IFERROR(VLOOKUP(MYRANKS_H[[#This Row],[IDFANGRAPHS]],STEAMER_H[],COLUMN(STEAMER_H[R]),FALSE),0)</f>
        <v>0</v>
      </c>
      <c r="O793" s="56">
        <f>IFERROR(VLOOKUP(MYRANKS_H[[#This Row],[IDFANGRAPHS]],STEAMER_H[],COLUMN(STEAMER_H[RBI]),FALSE),0)</f>
        <v>0</v>
      </c>
      <c r="P793" s="56">
        <f>IFERROR(VLOOKUP(MYRANKS_H[[#This Row],[IDFANGRAPHS]],STEAMER_H[],COLUMN(STEAMER_H[BB]),FALSE),0)</f>
        <v>0</v>
      </c>
      <c r="Q793" s="56">
        <f>IFERROR(VLOOKUP(MYRANKS_H[[#This Row],[IDFANGRAPHS]],STEAMER_H[],COLUMN(STEAMER_H[HBP]),FALSE),0)</f>
        <v>0</v>
      </c>
      <c r="R793" s="56">
        <f>IFERROR(VLOOKUP(MYRANKS_H[[#This Row],[IDFANGRAPHS]],STEAMER_H[],COLUMN(STEAMER_H[SO]),FALSE),0)</f>
        <v>0</v>
      </c>
      <c r="S793" s="56">
        <f>IFERROR(VLOOKUP(MYRANKS_H[[#This Row],[IDFANGRAPHS]],STEAMER_H[],COLUMN(STEAMER_H[SB]),FALSE),0)</f>
        <v>0</v>
      </c>
      <c r="T793" s="19">
        <f>IFERROR(MYRANKS_H[[#This Row],[H]]/MYRANKS_H[[#This Row],[AB]],0)</f>
        <v>0</v>
      </c>
      <c r="U793" s="19">
        <f>IFERROR((MYRANKS_H[[#This Row],[H]]+MYRANKS_H[[#This Row],[BB]]+MYRANKS_H[[#This Row],[HBP]])/(MYRANKS_H[[#This Row],[AB]]+MYRANKS_H[[#This Row],[BB]]+MYRANKS_H[[#This Row],[HBP]]),0)</f>
        <v>0</v>
      </c>
      <c r="V793" s="19">
        <f>IFERROR((MYRANKS_H[[#This Row],[H]]+MYRANKS_H[[#This Row],[2B]]+2*MYRANKS_H[[#This Row],[3B]]+3*MYRANKS_H[[#This Row],[HR]])/MYRANKS_H[[#This Row],[AB]],0)</f>
        <v>0</v>
      </c>
      <c r="W79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3" s="27">
        <f>VLOOKUP(MYRANKS_H[[#This Row],[POS]],REPLACEMENT_LEVEL[],3,FALSE)</f>
        <v>0</v>
      </c>
      <c r="Y793" s="27">
        <f>MYRANKS_H[[#This Row],[PROJ PTS]]-MYRANKS_H[[#This Row],[REPL LEVEL]]</f>
        <v>0</v>
      </c>
      <c r="Z793" s="27">
        <f>RANK(MYRANKS_H[[#This Row],[POINTS OVER REPL]],MYRANKS_H[POINTS OVER REPL])</f>
        <v>1</v>
      </c>
      <c r="AA793" s="29">
        <f>IF(MYRANKS_H[[#This Row],[RANK]]&lt;=TOTAL_HITTERS_DRAFTED,MYRANKS_H[[#This Row],[POINTS OVER REPL]],0)</f>
        <v>0</v>
      </c>
      <c r="AB793" s="35">
        <f>MYRANKS_H[[#This Row],[POINTS OVER REPL]]*DOLLAR_VALUE_PER_POINT+1</f>
        <v>1</v>
      </c>
      <c r="AC793" s="35"/>
      <c r="AD793" s="29">
        <f>IF(AND(MYRANKS_H[[#This Row],[RANK]]&lt;=(TOTAL_HITTERS_DRAFTED-HITTERS_BELOW_REPL_DRAFTED),MYRANKS_H[[#This Row],[$ACTUAL]]=""),MYRANKS_H[[#This Row],[POINTS OVER REPL]],0)</f>
        <v>0</v>
      </c>
      <c r="AE793" s="35">
        <f>IF(MYRANKS_H[[#This Row],[$ACTUAL]]="",MYRANKS_H[[#This Row],[POINTS OVER REPL]]*REMAINING_DOLLAR_VALUE_PER_POINT+1,0)</f>
        <v>1</v>
      </c>
    </row>
    <row r="794" spans="1:31" x14ac:dyDescent="0.25">
      <c r="A794" s="65" t="s">
        <v>15274</v>
      </c>
      <c r="B794" s="17" t="str">
        <f>VLOOKUP(MYRANKS_H[[#This Row],[PLAYERID]],PLAYERIDMAP2[],COLUMN(PLAYERIDMAP2[LASTNAME]),FALSE)</f>
        <v>Sierra</v>
      </c>
      <c r="C794" s="24" t="str">
        <f>VLOOKUP(MYRANKS_H[[#This Row],[PLAYERID]],PLAYERIDMAP2[],COLUMN(PLAYERIDMAP2[FIRSTNAME]),FALSE)</f>
        <v>Moises</v>
      </c>
      <c r="D794" s="24" t="str">
        <f>MYRANKS_H[[#This Row],[FNAME]]&amp;" "&amp;MYRANKS_H[[#This Row],[LNAME]]</f>
        <v>Moises Sierra</v>
      </c>
      <c r="E794" s="24" t="str">
        <f>VLOOKUP(MYRANKS_H[[#This Row],[PLAYERID]],PLAYERIDMAP2[],COLUMN(PLAYERIDMAP2[TEAM]),FALSE)</f>
        <v>KC</v>
      </c>
      <c r="F794" s="24" t="str">
        <f>VLOOKUP(MYRANKS_H[[#This Row],[PLAYERID]],PLAYERIDMAP2[],COLUMN(PLAYERIDMAP2[POS]),FALSE)</f>
        <v>OF</v>
      </c>
      <c r="G794" s="24">
        <f>IFERROR(VALUE(VLOOKUP(MYRANKS_H[[#This Row],[PLAYERID]],PLAYERIDMAP2[],COLUMN(PLAYERIDMAP2[IDFANGRAPHS]),FALSE)),VLOOKUP(MYRANKS_H[[#This Row],[PLAYERID]],PLAYERIDMAP2[],COLUMN(PLAYERIDMAP2[IDFANGRAPHS]),FALSE))</f>
        <v>6050</v>
      </c>
      <c r="H794" s="56">
        <f>IFERROR(VLOOKUP(MYRANKS_H[[#This Row],[IDFANGRAPHS]],STEAMER_H[],COLUMN(STEAMER_H[PA]),FALSE),0)</f>
        <v>1</v>
      </c>
      <c r="I794" s="56">
        <f>IFERROR(VLOOKUP(MYRANKS_H[[#This Row],[IDFANGRAPHS]],STEAMER_H[],COLUMN(STEAMER_H[AB]),FALSE),0)</f>
        <v>1</v>
      </c>
      <c r="J794" s="56">
        <f>IFERROR(VLOOKUP(MYRANKS_H[[#This Row],[IDFANGRAPHS]],STEAMER_H[],COLUMN(STEAMER_H[H]),FALSE),0)</f>
        <v>0</v>
      </c>
      <c r="K794" s="56">
        <f>IFERROR(VLOOKUP(MYRANKS_H[[#This Row],[IDFANGRAPHS]],STEAMER_H[],COLUMN(STEAMER_H[2B]),FALSE),0)</f>
        <v>0</v>
      </c>
      <c r="L794" s="56">
        <f>IFERROR(VLOOKUP(MYRANKS_H[[#This Row],[IDFANGRAPHS]],STEAMER_H[],COLUMN(STEAMER_H[3B]),FALSE),0)</f>
        <v>0</v>
      </c>
      <c r="M794" s="56">
        <f>IFERROR(VLOOKUP(MYRANKS_H[[#This Row],[IDFANGRAPHS]],STEAMER_H[],COLUMN(STEAMER_H[HR]),FALSE),0)</f>
        <v>0</v>
      </c>
      <c r="N794" s="56">
        <f>IFERROR(VLOOKUP(MYRANKS_H[[#This Row],[IDFANGRAPHS]],STEAMER_H[],COLUMN(STEAMER_H[R]),FALSE),0)</f>
        <v>0</v>
      </c>
      <c r="O794" s="56">
        <f>IFERROR(VLOOKUP(MYRANKS_H[[#This Row],[IDFANGRAPHS]],STEAMER_H[],COLUMN(STEAMER_H[RBI]),FALSE),0)</f>
        <v>0</v>
      </c>
      <c r="P794" s="56">
        <f>IFERROR(VLOOKUP(MYRANKS_H[[#This Row],[IDFANGRAPHS]],STEAMER_H[],COLUMN(STEAMER_H[BB]),FALSE),0)</f>
        <v>0</v>
      </c>
      <c r="Q794" s="56">
        <f>IFERROR(VLOOKUP(MYRANKS_H[[#This Row],[IDFANGRAPHS]],STEAMER_H[],COLUMN(STEAMER_H[HBP]),FALSE),0)</f>
        <v>0</v>
      </c>
      <c r="R794" s="56">
        <f>IFERROR(VLOOKUP(MYRANKS_H[[#This Row],[IDFANGRAPHS]],STEAMER_H[],COLUMN(STEAMER_H[SO]),FALSE),0)</f>
        <v>0</v>
      </c>
      <c r="S794" s="56">
        <f>IFERROR(VLOOKUP(MYRANKS_H[[#This Row],[IDFANGRAPHS]],STEAMER_H[],COLUMN(STEAMER_H[SB]),FALSE),0)</f>
        <v>0</v>
      </c>
      <c r="T794" s="19">
        <f>IFERROR(MYRANKS_H[[#This Row],[H]]/MYRANKS_H[[#This Row],[AB]],0)</f>
        <v>0</v>
      </c>
      <c r="U794" s="19">
        <f>IFERROR((MYRANKS_H[[#This Row],[H]]+MYRANKS_H[[#This Row],[BB]]+MYRANKS_H[[#This Row],[HBP]])/(MYRANKS_H[[#This Row],[AB]]+MYRANKS_H[[#This Row],[BB]]+MYRANKS_H[[#This Row],[HBP]]),0)</f>
        <v>0</v>
      </c>
      <c r="V794" s="19">
        <f>IFERROR((MYRANKS_H[[#This Row],[H]]+MYRANKS_H[[#This Row],[2B]]+2*MYRANKS_H[[#This Row],[3B]]+3*MYRANKS_H[[#This Row],[HR]])/MYRANKS_H[[#This Row],[AB]],0)</f>
        <v>0</v>
      </c>
      <c r="W79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4" s="27">
        <f>VLOOKUP(MYRANKS_H[[#This Row],[POS]],REPLACEMENT_LEVEL[],3,FALSE)</f>
        <v>0</v>
      </c>
      <c r="Y794" s="27">
        <f>MYRANKS_H[[#This Row],[PROJ PTS]]-MYRANKS_H[[#This Row],[REPL LEVEL]]</f>
        <v>0</v>
      </c>
      <c r="Z794" s="27">
        <f>RANK(MYRANKS_H[[#This Row],[POINTS OVER REPL]],MYRANKS_H[POINTS OVER REPL])</f>
        <v>1</v>
      </c>
      <c r="AA794" s="29">
        <f>IF(MYRANKS_H[[#This Row],[RANK]]&lt;=TOTAL_HITTERS_DRAFTED,MYRANKS_H[[#This Row],[POINTS OVER REPL]],0)</f>
        <v>0</v>
      </c>
      <c r="AB794" s="35">
        <f>MYRANKS_H[[#This Row],[POINTS OVER REPL]]*DOLLAR_VALUE_PER_POINT+1</f>
        <v>1</v>
      </c>
      <c r="AC794" s="35"/>
      <c r="AD794" s="29">
        <f>IF(AND(MYRANKS_H[[#This Row],[RANK]]&lt;=(TOTAL_HITTERS_DRAFTED-HITTERS_BELOW_REPL_DRAFTED),MYRANKS_H[[#This Row],[$ACTUAL]]=""),MYRANKS_H[[#This Row],[POINTS OVER REPL]],0)</f>
        <v>0</v>
      </c>
      <c r="AE794" s="35">
        <f>IF(MYRANKS_H[[#This Row],[$ACTUAL]]="",MYRANKS_H[[#This Row],[POINTS OVER REPL]]*REMAINING_DOLLAR_VALUE_PER_POINT+1,0)</f>
        <v>1</v>
      </c>
    </row>
    <row r="795" spans="1:31" x14ac:dyDescent="0.25">
      <c r="A795" s="50" t="s">
        <v>15300</v>
      </c>
      <c r="B795" s="15" t="str">
        <f>VLOOKUP(MYRANKS_H[[#This Row],[PLAYERID]],PLAYERIDMAP2[],COLUMN(PLAYERIDMAP2[LASTNAME]),FALSE)</f>
        <v>Sizemore</v>
      </c>
      <c r="C795" s="24" t="str">
        <f>VLOOKUP(MYRANKS_H[[#This Row],[PLAYERID]],PLAYERIDMAP2[],COLUMN(PLAYERIDMAP2[FIRSTNAME]),FALSE)</f>
        <v>Scott</v>
      </c>
      <c r="D795" s="24" t="str">
        <f>MYRANKS_H[[#This Row],[FNAME]]&amp;" "&amp;MYRANKS_H[[#This Row],[LNAME]]</f>
        <v>Scott Sizemore</v>
      </c>
      <c r="E795" s="24" t="str">
        <f>VLOOKUP(MYRANKS_H[[#This Row],[PLAYERID]],PLAYERIDMAP2[],COLUMN(PLAYERIDMAP2[TEAM]),FALSE)</f>
        <v>NYY</v>
      </c>
      <c r="F795" s="24" t="str">
        <f>VLOOKUP(MYRANKS_H[[#This Row],[PLAYERID]],PLAYERIDMAP2[],COLUMN(PLAYERIDMAP2[POS]),FALSE)</f>
        <v>3B</v>
      </c>
      <c r="G795" s="24">
        <f>IFERROR(VALUE(VLOOKUP(MYRANKS_H[[#This Row],[PLAYERID]],PLAYERIDMAP2[],COLUMN(PLAYERIDMAP2[IDFANGRAPHS]),FALSE)),VLOOKUP(MYRANKS_H[[#This Row],[PLAYERID]],PLAYERIDMAP2[],COLUMN(PLAYERIDMAP2[IDFANGRAPHS]),FALSE))</f>
        <v>2881</v>
      </c>
      <c r="H795" s="56">
        <f>IFERROR(VLOOKUP(MYRANKS_H[[#This Row],[IDFANGRAPHS]],STEAMER_H[],COLUMN(STEAMER_H[PA]),FALSE),0)</f>
        <v>20</v>
      </c>
      <c r="I795" s="56">
        <f>IFERROR(VLOOKUP(MYRANKS_H[[#This Row],[IDFANGRAPHS]],STEAMER_H[],COLUMN(STEAMER_H[AB]),FALSE),0)</f>
        <v>18</v>
      </c>
      <c r="J795" s="56">
        <f>IFERROR(VLOOKUP(MYRANKS_H[[#This Row],[IDFANGRAPHS]],STEAMER_H[],COLUMN(STEAMER_H[H]),FALSE),0)</f>
        <v>5</v>
      </c>
      <c r="K795" s="56">
        <f>IFERROR(VLOOKUP(MYRANKS_H[[#This Row],[IDFANGRAPHS]],STEAMER_H[],COLUMN(STEAMER_H[2B]),FALSE),0)</f>
        <v>1</v>
      </c>
      <c r="L795" s="56">
        <f>IFERROR(VLOOKUP(MYRANKS_H[[#This Row],[IDFANGRAPHS]],STEAMER_H[],COLUMN(STEAMER_H[3B]),FALSE),0)</f>
        <v>0</v>
      </c>
      <c r="M795" s="56">
        <f>IFERROR(VLOOKUP(MYRANKS_H[[#This Row],[IDFANGRAPHS]],STEAMER_H[],COLUMN(STEAMER_H[HR]),FALSE),0)</f>
        <v>0</v>
      </c>
      <c r="N795" s="56">
        <f>IFERROR(VLOOKUP(MYRANKS_H[[#This Row],[IDFANGRAPHS]],STEAMER_H[],COLUMN(STEAMER_H[R]),FALSE),0)</f>
        <v>2</v>
      </c>
      <c r="O795" s="56">
        <f>IFERROR(VLOOKUP(MYRANKS_H[[#This Row],[IDFANGRAPHS]],STEAMER_H[],COLUMN(STEAMER_H[RBI]),FALSE),0)</f>
        <v>2</v>
      </c>
      <c r="P795" s="56">
        <f>IFERROR(VLOOKUP(MYRANKS_H[[#This Row],[IDFANGRAPHS]],STEAMER_H[],COLUMN(STEAMER_H[BB]),FALSE),0)</f>
        <v>2</v>
      </c>
      <c r="Q795" s="56">
        <f>IFERROR(VLOOKUP(MYRANKS_H[[#This Row],[IDFANGRAPHS]],STEAMER_H[],COLUMN(STEAMER_H[HBP]),FALSE),0)</f>
        <v>0</v>
      </c>
      <c r="R795" s="56">
        <f>IFERROR(VLOOKUP(MYRANKS_H[[#This Row],[IDFANGRAPHS]],STEAMER_H[],COLUMN(STEAMER_H[SO]),FALSE),0)</f>
        <v>5</v>
      </c>
      <c r="S795" s="56">
        <f>IFERROR(VLOOKUP(MYRANKS_H[[#This Row],[IDFANGRAPHS]],STEAMER_H[],COLUMN(STEAMER_H[SB]),FALSE),0)</f>
        <v>0</v>
      </c>
      <c r="T795" s="19">
        <f>IFERROR(MYRANKS_H[[#This Row],[H]]/MYRANKS_H[[#This Row],[AB]],0)</f>
        <v>0.27777777777777779</v>
      </c>
      <c r="U795" s="19">
        <f>IFERROR((MYRANKS_H[[#This Row],[H]]+MYRANKS_H[[#This Row],[BB]]+MYRANKS_H[[#This Row],[HBP]])/(MYRANKS_H[[#This Row],[AB]]+MYRANKS_H[[#This Row],[BB]]+MYRANKS_H[[#This Row],[HBP]]),0)</f>
        <v>0.35</v>
      </c>
      <c r="V795" s="19">
        <f>IFERROR((MYRANKS_H[[#This Row],[H]]+MYRANKS_H[[#This Row],[2B]]+2*MYRANKS_H[[#This Row],[3B]]+3*MYRANKS_H[[#This Row],[HR]])/MYRANKS_H[[#This Row],[AB]],0)</f>
        <v>0.33333333333333331</v>
      </c>
      <c r="W79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5" s="27">
        <f>VLOOKUP(MYRANKS_H[[#This Row],[POS]],REPLACEMENT_LEVEL[],3,FALSE)</f>
        <v>0</v>
      </c>
      <c r="Y795" s="27">
        <f>MYRANKS_H[[#This Row],[PROJ PTS]]-MYRANKS_H[[#This Row],[REPL LEVEL]]</f>
        <v>0</v>
      </c>
      <c r="Z795" s="27">
        <f>RANK(MYRANKS_H[[#This Row],[POINTS OVER REPL]],MYRANKS_H[POINTS OVER REPL])</f>
        <v>1</v>
      </c>
      <c r="AA795" s="29">
        <f>IF(MYRANKS_H[[#This Row],[RANK]]&lt;=TOTAL_HITTERS_DRAFTED,MYRANKS_H[[#This Row],[POINTS OVER REPL]],0)</f>
        <v>0</v>
      </c>
      <c r="AB795" s="35">
        <f>MYRANKS_H[[#This Row],[POINTS OVER REPL]]*DOLLAR_VALUE_PER_POINT+1</f>
        <v>1</v>
      </c>
      <c r="AC795" s="35"/>
      <c r="AD795" s="29">
        <f>IF(AND(MYRANKS_H[[#This Row],[RANK]]&lt;=(TOTAL_HITTERS_DRAFTED-HITTERS_BELOW_REPL_DRAFTED),MYRANKS_H[[#This Row],[$ACTUAL]]=""),MYRANKS_H[[#This Row],[POINTS OVER REPL]],0)</f>
        <v>0</v>
      </c>
      <c r="AE795" s="35">
        <f>IF(MYRANKS_H[[#This Row],[$ACTUAL]]="",MYRANKS_H[[#This Row],[POINTS OVER REPL]]*REMAINING_DOLLAR_VALUE_PER_POINT+1,0)</f>
        <v>1</v>
      </c>
    </row>
    <row r="796" spans="1:31" x14ac:dyDescent="0.25">
      <c r="A796" s="50" t="s">
        <v>15307</v>
      </c>
      <c r="B796" s="15" t="str">
        <f>VLOOKUP(MYRANKS_H[[#This Row],[PLAYERID]],PLAYERIDMAP2[],COLUMN(PLAYERIDMAP2[LASTNAME]),FALSE)</f>
        <v>Skipworth</v>
      </c>
      <c r="C796" s="24" t="str">
        <f>VLOOKUP(MYRANKS_H[[#This Row],[PLAYERID]],PLAYERIDMAP2[],COLUMN(PLAYERIDMAP2[FIRSTNAME]),FALSE)</f>
        <v>Kyle</v>
      </c>
      <c r="D796" s="24" t="str">
        <f>MYRANKS_H[[#This Row],[FNAME]]&amp;" "&amp;MYRANKS_H[[#This Row],[LNAME]]</f>
        <v>Kyle Skipworth</v>
      </c>
      <c r="E796" s="24" t="str">
        <f>VLOOKUP(MYRANKS_H[[#This Row],[PLAYERID]],PLAYERIDMAP2[],COLUMN(PLAYERIDMAP2[TEAM]),FALSE)</f>
        <v>MIA</v>
      </c>
      <c r="F796" s="24" t="str">
        <f>VLOOKUP(MYRANKS_H[[#This Row],[PLAYERID]],PLAYERIDMAP2[],COLUMN(PLAYERIDMAP2[POS]),FALSE)</f>
        <v>C</v>
      </c>
      <c r="G796" s="24">
        <f>IFERROR(VALUE(VLOOKUP(MYRANKS_H[[#This Row],[PLAYERID]],PLAYERIDMAP2[],COLUMN(PLAYERIDMAP2[IDFANGRAPHS]),FALSE)),VLOOKUP(MYRANKS_H[[#This Row],[PLAYERID]],PLAYERIDMAP2[],COLUMN(PLAYERIDMAP2[IDFANGRAPHS]),FALSE))</f>
        <v>5298</v>
      </c>
      <c r="H796" s="56">
        <f>IFERROR(VLOOKUP(MYRANKS_H[[#This Row],[IDFANGRAPHS]],STEAMER_H[],COLUMN(STEAMER_H[PA]),FALSE),0)</f>
        <v>31</v>
      </c>
      <c r="I796" s="56">
        <f>IFERROR(VLOOKUP(MYRANKS_H[[#This Row],[IDFANGRAPHS]],STEAMER_H[],COLUMN(STEAMER_H[AB]),FALSE),0)</f>
        <v>29</v>
      </c>
      <c r="J796" s="56">
        <f>IFERROR(VLOOKUP(MYRANKS_H[[#This Row],[IDFANGRAPHS]],STEAMER_H[],COLUMN(STEAMER_H[H]),FALSE),0)</f>
        <v>5</v>
      </c>
      <c r="K796" s="56">
        <f>IFERROR(VLOOKUP(MYRANKS_H[[#This Row],[IDFANGRAPHS]],STEAMER_H[],COLUMN(STEAMER_H[2B]),FALSE),0)</f>
        <v>1</v>
      </c>
      <c r="L796" s="56">
        <f>IFERROR(VLOOKUP(MYRANKS_H[[#This Row],[IDFANGRAPHS]],STEAMER_H[],COLUMN(STEAMER_H[3B]),FALSE),0)</f>
        <v>0</v>
      </c>
      <c r="M796" s="56">
        <f>IFERROR(VLOOKUP(MYRANKS_H[[#This Row],[IDFANGRAPHS]],STEAMER_H[],COLUMN(STEAMER_H[HR]),FALSE),0)</f>
        <v>1</v>
      </c>
      <c r="N796" s="56">
        <f>IFERROR(VLOOKUP(MYRANKS_H[[#This Row],[IDFANGRAPHS]],STEAMER_H[],COLUMN(STEAMER_H[R]),FALSE),0)</f>
        <v>3</v>
      </c>
      <c r="O796" s="56">
        <f>IFERROR(VLOOKUP(MYRANKS_H[[#This Row],[IDFANGRAPHS]],STEAMER_H[],COLUMN(STEAMER_H[RBI]),FALSE),0)</f>
        <v>3</v>
      </c>
      <c r="P796" s="56">
        <f>IFERROR(VLOOKUP(MYRANKS_H[[#This Row],[IDFANGRAPHS]],STEAMER_H[],COLUMN(STEAMER_H[BB]),FALSE),0)</f>
        <v>2</v>
      </c>
      <c r="Q796" s="56">
        <f>IFERROR(VLOOKUP(MYRANKS_H[[#This Row],[IDFANGRAPHS]],STEAMER_H[],COLUMN(STEAMER_H[HBP]),FALSE),0)</f>
        <v>0</v>
      </c>
      <c r="R796" s="56">
        <f>IFERROR(VLOOKUP(MYRANKS_H[[#This Row],[IDFANGRAPHS]],STEAMER_H[],COLUMN(STEAMER_H[SO]),FALSE),0)</f>
        <v>12</v>
      </c>
      <c r="S796" s="56">
        <f>IFERROR(VLOOKUP(MYRANKS_H[[#This Row],[IDFANGRAPHS]],STEAMER_H[],COLUMN(STEAMER_H[SB]),FALSE),0)</f>
        <v>0</v>
      </c>
      <c r="T796" s="19">
        <f>IFERROR(MYRANKS_H[[#This Row],[H]]/MYRANKS_H[[#This Row],[AB]],0)</f>
        <v>0.17241379310344829</v>
      </c>
      <c r="U796" s="19">
        <f>IFERROR((MYRANKS_H[[#This Row],[H]]+MYRANKS_H[[#This Row],[BB]]+MYRANKS_H[[#This Row],[HBP]])/(MYRANKS_H[[#This Row],[AB]]+MYRANKS_H[[#This Row],[BB]]+MYRANKS_H[[#This Row],[HBP]]),0)</f>
        <v>0.22580645161290322</v>
      </c>
      <c r="V796" s="19">
        <f>IFERROR((MYRANKS_H[[#This Row],[H]]+MYRANKS_H[[#This Row],[2B]]+2*MYRANKS_H[[#This Row],[3B]]+3*MYRANKS_H[[#This Row],[HR]])/MYRANKS_H[[#This Row],[AB]],0)</f>
        <v>0.31034482758620691</v>
      </c>
      <c r="W79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6" s="27">
        <f>VLOOKUP(MYRANKS_H[[#This Row],[POS]],REPLACEMENT_LEVEL[],3,FALSE)</f>
        <v>0</v>
      </c>
      <c r="Y796" s="27">
        <f>MYRANKS_H[[#This Row],[PROJ PTS]]-MYRANKS_H[[#This Row],[REPL LEVEL]]</f>
        <v>0</v>
      </c>
      <c r="Z796" s="27">
        <f>RANK(MYRANKS_H[[#This Row],[POINTS OVER REPL]],MYRANKS_H[POINTS OVER REPL])</f>
        <v>1</v>
      </c>
      <c r="AA796" s="29">
        <f>IF(MYRANKS_H[[#This Row],[RANK]]&lt;=TOTAL_HITTERS_DRAFTED,MYRANKS_H[[#This Row],[POINTS OVER REPL]],0)</f>
        <v>0</v>
      </c>
      <c r="AB796" s="35">
        <f>MYRANKS_H[[#This Row],[POINTS OVER REPL]]*DOLLAR_VALUE_PER_POINT+1</f>
        <v>1</v>
      </c>
      <c r="AC796" s="35"/>
      <c r="AD796" s="29">
        <f>IF(AND(MYRANKS_H[[#This Row],[RANK]]&lt;=(TOTAL_HITTERS_DRAFTED-HITTERS_BELOW_REPL_DRAFTED),MYRANKS_H[[#This Row],[$ACTUAL]]=""),MYRANKS_H[[#This Row],[POINTS OVER REPL]],0)</f>
        <v>0</v>
      </c>
      <c r="AE796" s="35">
        <f>IF(MYRANKS_H[[#This Row],[$ACTUAL]]="",MYRANKS_H[[#This Row],[POINTS OVER REPL]]*REMAINING_DOLLAR_VALUE_PER_POINT+1,0)</f>
        <v>1</v>
      </c>
    </row>
    <row r="797" spans="1:31" x14ac:dyDescent="0.25">
      <c r="A797" s="65" t="s">
        <v>15340</v>
      </c>
      <c r="B797" s="17" t="str">
        <f>VLOOKUP(MYRANKS_H[[#This Row],[PLAYERID]],PLAYERIDMAP2[],COLUMN(PLAYERIDMAP2[LASTNAME]),FALSE)</f>
        <v>Snyder</v>
      </c>
      <c r="C797" s="24" t="str">
        <f>VLOOKUP(MYRANKS_H[[#This Row],[PLAYERID]],PLAYERIDMAP2[],COLUMN(PLAYERIDMAP2[FIRSTNAME]),FALSE)</f>
        <v>Brandon</v>
      </c>
      <c r="D797" s="24" t="str">
        <f>MYRANKS_H[[#This Row],[FNAME]]&amp;" "&amp;MYRANKS_H[[#This Row],[LNAME]]</f>
        <v>Brandon Snyder</v>
      </c>
      <c r="E797" s="24" t="str">
        <f>VLOOKUP(MYRANKS_H[[#This Row],[PLAYERID]],PLAYERIDMAP2[],COLUMN(PLAYERIDMAP2[TEAM]),FALSE)</f>
        <v>TEX</v>
      </c>
      <c r="F797" s="24" t="str">
        <f>VLOOKUP(MYRANKS_H[[#This Row],[PLAYERID]],PLAYERIDMAP2[],COLUMN(PLAYERIDMAP2[POS]),FALSE)</f>
        <v>1B</v>
      </c>
      <c r="G797" s="24">
        <f>IFERROR(VALUE(VLOOKUP(MYRANKS_H[[#This Row],[PLAYERID]],PLAYERIDMAP2[],COLUMN(PLAYERIDMAP2[IDFANGRAPHS]),FALSE)),VLOOKUP(MYRANKS_H[[#This Row],[PLAYERID]],PLAYERIDMAP2[],COLUMN(PLAYERIDMAP2[IDFANGRAPHS]),FALSE))</f>
        <v>9856</v>
      </c>
      <c r="H797" s="56">
        <f>IFERROR(VLOOKUP(MYRANKS_H[[#This Row],[IDFANGRAPHS]],STEAMER_H[],COLUMN(STEAMER_H[PA]),FALSE),0)</f>
        <v>0</v>
      </c>
      <c r="I797" s="56">
        <f>IFERROR(VLOOKUP(MYRANKS_H[[#This Row],[IDFANGRAPHS]],STEAMER_H[],COLUMN(STEAMER_H[AB]),FALSE),0)</f>
        <v>0</v>
      </c>
      <c r="J797" s="56">
        <f>IFERROR(VLOOKUP(MYRANKS_H[[#This Row],[IDFANGRAPHS]],STEAMER_H[],COLUMN(STEAMER_H[H]),FALSE),0)</f>
        <v>0</v>
      </c>
      <c r="K797" s="56">
        <f>IFERROR(VLOOKUP(MYRANKS_H[[#This Row],[IDFANGRAPHS]],STEAMER_H[],COLUMN(STEAMER_H[2B]),FALSE),0)</f>
        <v>0</v>
      </c>
      <c r="L797" s="56">
        <f>IFERROR(VLOOKUP(MYRANKS_H[[#This Row],[IDFANGRAPHS]],STEAMER_H[],COLUMN(STEAMER_H[3B]),FALSE),0)</f>
        <v>0</v>
      </c>
      <c r="M797" s="56">
        <f>IFERROR(VLOOKUP(MYRANKS_H[[#This Row],[IDFANGRAPHS]],STEAMER_H[],COLUMN(STEAMER_H[HR]),FALSE),0)</f>
        <v>0</v>
      </c>
      <c r="N797" s="56">
        <f>IFERROR(VLOOKUP(MYRANKS_H[[#This Row],[IDFANGRAPHS]],STEAMER_H[],COLUMN(STEAMER_H[R]),FALSE),0)</f>
        <v>0</v>
      </c>
      <c r="O797" s="56">
        <f>IFERROR(VLOOKUP(MYRANKS_H[[#This Row],[IDFANGRAPHS]],STEAMER_H[],COLUMN(STEAMER_H[RBI]),FALSE),0)</f>
        <v>0</v>
      </c>
      <c r="P797" s="56">
        <f>IFERROR(VLOOKUP(MYRANKS_H[[#This Row],[IDFANGRAPHS]],STEAMER_H[],COLUMN(STEAMER_H[BB]),FALSE),0)</f>
        <v>0</v>
      </c>
      <c r="Q797" s="56">
        <f>IFERROR(VLOOKUP(MYRANKS_H[[#This Row],[IDFANGRAPHS]],STEAMER_H[],COLUMN(STEAMER_H[HBP]),FALSE),0)</f>
        <v>0</v>
      </c>
      <c r="R797" s="56">
        <f>IFERROR(VLOOKUP(MYRANKS_H[[#This Row],[IDFANGRAPHS]],STEAMER_H[],COLUMN(STEAMER_H[SO]),FALSE),0)</f>
        <v>0</v>
      </c>
      <c r="S797" s="56">
        <f>IFERROR(VLOOKUP(MYRANKS_H[[#This Row],[IDFANGRAPHS]],STEAMER_H[],COLUMN(STEAMER_H[SB]),FALSE),0)</f>
        <v>0</v>
      </c>
      <c r="T797" s="19">
        <f>IFERROR(MYRANKS_H[[#This Row],[H]]/MYRANKS_H[[#This Row],[AB]],0)</f>
        <v>0</v>
      </c>
      <c r="U797" s="19">
        <f>IFERROR((MYRANKS_H[[#This Row],[H]]+MYRANKS_H[[#This Row],[BB]]+MYRANKS_H[[#This Row],[HBP]])/(MYRANKS_H[[#This Row],[AB]]+MYRANKS_H[[#This Row],[BB]]+MYRANKS_H[[#This Row],[HBP]]),0)</f>
        <v>0</v>
      </c>
      <c r="V797" s="19">
        <f>IFERROR((MYRANKS_H[[#This Row],[H]]+MYRANKS_H[[#This Row],[2B]]+2*MYRANKS_H[[#This Row],[3B]]+3*MYRANKS_H[[#This Row],[HR]])/MYRANKS_H[[#This Row],[AB]],0)</f>
        <v>0</v>
      </c>
      <c r="W79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7" s="27">
        <f>VLOOKUP(MYRANKS_H[[#This Row],[POS]],REPLACEMENT_LEVEL[],3,FALSE)</f>
        <v>0</v>
      </c>
      <c r="Y797" s="27">
        <f>MYRANKS_H[[#This Row],[PROJ PTS]]-MYRANKS_H[[#This Row],[REPL LEVEL]]</f>
        <v>0</v>
      </c>
      <c r="Z797" s="27">
        <f>RANK(MYRANKS_H[[#This Row],[POINTS OVER REPL]],MYRANKS_H[POINTS OVER REPL])</f>
        <v>1</v>
      </c>
      <c r="AA797" s="29">
        <f>IF(MYRANKS_H[[#This Row],[RANK]]&lt;=TOTAL_HITTERS_DRAFTED,MYRANKS_H[[#This Row],[POINTS OVER REPL]],0)</f>
        <v>0</v>
      </c>
      <c r="AB797" s="35">
        <f>MYRANKS_H[[#This Row],[POINTS OVER REPL]]*DOLLAR_VALUE_PER_POINT+1</f>
        <v>1</v>
      </c>
      <c r="AC797" s="35"/>
      <c r="AD797" s="29">
        <f>IF(AND(MYRANKS_H[[#This Row],[RANK]]&lt;=(TOTAL_HITTERS_DRAFTED-HITTERS_BELOW_REPL_DRAFTED),MYRANKS_H[[#This Row],[$ACTUAL]]=""),MYRANKS_H[[#This Row],[POINTS OVER REPL]],0)</f>
        <v>0</v>
      </c>
      <c r="AE797" s="35">
        <f>IF(MYRANKS_H[[#This Row],[$ACTUAL]]="",MYRANKS_H[[#This Row],[POINTS OVER REPL]]*REMAINING_DOLLAR_VALUE_PER_POINT+1,0)</f>
        <v>1</v>
      </c>
    </row>
    <row r="798" spans="1:31" x14ac:dyDescent="0.25">
      <c r="A798" s="50" t="s">
        <v>15343</v>
      </c>
      <c r="B798" s="15" t="str">
        <f>VLOOKUP(MYRANKS_H[[#This Row],[PLAYERID]],PLAYERIDMAP2[],COLUMN(PLAYERIDMAP2[LASTNAME]),FALSE)</f>
        <v>Snyder</v>
      </c>
      <c r="C798" s="24" t="str">
        <f>VLOOKUP(MYRANKS_H[[#This Row],[PLAYERID]],PLAYERIDMAP2[],COLUMN(PLAYERIDMAP2[FIRSTNAME]),FALSE)</f>
        <v>Chris</v>
      </c>
      <c r="D798" s="24" t="str">
        <f>MYRANKS_H[[#This Row],[FNAME]]&amp;" "&amp;MYRANKS_H[[#This Row],[LNAME]]</f>
        <v>Chris Snyder</v>
      </c>
      <c r="E798" s="24" t="str">
        <f>VLOOKUP(MYRANKS_H[[#This Row],[PLAYERID]],PLAYERIDMAP2[],COLUMN(PLAYERIDMAP2[TEAM]),FALSE)</f>
        <v>HOU</v>
      </c>
      <c r="F798" s="24" t="str">
        <f>VLOOKUP(MYRANKS_H[[#This Row],[PLAYERID]],PLAYERIDMAP2[],COLUMN(PLAYERIDMAP2[POS]),FALSE)</f>
        <v>C</v>
      </c>
      <c r="G798" s="24">
        <f>IFERROR(VALUE(VLOOKUP(MYRANKS_H[[#This Row],[PLAYERID]],PLAYERIDMAP2[],COLUMN(PLAYERIDMAP2[IDFANGRAPHS]),FALSE)),VLOOKUP(MYRANKS_H[[#This Row],[PLAYERID]],PLAYERIDMAP2[],COLUMN(PLAYERIDMAP2[IDFANGRAPHS]),FALSE))</f>
        <v>4606</v>
      </c>
      <c r="H798" s="56">
        <f>IFERROR(VLOOKUP(MYRANKS_H[[#This Row],[IDFANGRAPHS]],STEAMER_H[],COLUMN(STEAMER_H[PA]),FALSE),0)</f>
        <v>0</v>
      </c>
      <c r="I798" s="56">
        <f>IFERROR(VLOOKUP(MYRANKS_H[[#This Row],[IDFANGRAPHS]],STEAMER_H[],COLUMN(STEAMER_H[AB]),FALSE),0)</f>
        <v>0</v>
      </c>
      <c r="J798" s="56">
        <f>IFERROR(VLOOKUP(MYRANKS_H[[#This Row],[IDFANGRAPHS]],STEAMER_H[],COLUMN(STEAMER_H[H]),FALSE),0)</f>
        <v>0</v>
      </c>
      <c r="K798" s="56">
        <f>IFERROR(VLOOKUP(MYRANKS_H[[#This Row],[IDFANGRAPHS]],STEAMER_H[],COLUMN(STEAMER_H[2B]),FALSE),0)</f>
        <v>0</v>
      </c>
      <c r="L798" s="56">
        <f>IFERROR(VLOOKUP(MYRANKS_H[[#This Row],[IDFANGRAPHS]],STEAMER_H[],COLUMN(STEAMER_H[3B]),FALSE),0)</f>
        <v>0</v>
      </c>
      <c r="M798" s="56">
        <f>IFERROR(VLOOKUP(MYRANKS_H[[#This Row],[IDFANGRAPHS]],STEAMER_H[],COLUMN(STEAMER_H[HR]),FALSE),0)</f>
        <v>0</v>
      </c>
      <c r="N798" s="56">
        <f>IFERROR(VLOOKUP(MYRANKS_H[[#This Row],[IDFANGRAPHS]],STEAMER_H[],COLUMN(STEAMER_H[R]),FALSE),0)</f>
        <v>0</v>
      </c>
      <c r="O798" s="56">
        <f>IFERROR(VLOOKUP(MYRANKS_H[[#This Row],[IDFANGRAPHS]],STEAMER_H[],COLUMN(STEAMER_H[RBI]),FALSE),0)</f>
        <v>0</v>
      </c>
      <c r="P798" s="56">
        <f>IFERROR(VLOOKUP(MYRANKS_H[[#This Row],[IDFANGRAPHS]],STEAMER_H[],COLUMN(STEAMER_H[BB]),FALSE),0)</f>
        <v>0</v>
      </c>
      <c r="Q798" s="56">
        <f>IFERROR(VLOOKUP(MYRANKS_H[[#This Row],[IDFANGRAPHS]],STEAMER_H[],COLUMN(STEAMER_H[HBP]),FALSE),0)</f>
        <v>0</v>
      </c>
      <c r="R798" s="56">
        <f>IFERROR(VLOOKUP(MYRANKS_H[[#This Row],[IDFANGRAPHS]],STEAMER_H[],COLUMN(STEAMER_H[SO]),FALSE),0)</f>
        <v>0</v>
      </c>
      <c r="S798" s="56">
        <f>IFERROR(VLOOKUP(MYRANKS_H[[#This Row],[IDFANGRAPHS]],STEAMER_H[],COLUMN(STEAMER_H[SB]),FALSE),0)</f>
        <v>0</v>
      </c>
      <c r="T798" s="19">
        <f>IFERROR(MYRANKS_H[[#This Row],[H]]/MYRANKS_H[[#This Row],[AB]],0)</f>
        <v>0</v>
      </c>
      <c r="U798" s="19">
        <f>IFERROR((MYRANKS_H[[#This Row],[H]]+MYRANKS_H[[#This Row],[BB]]+MYRANKS_H[[#This Row],[HBP]])/(MYRANKS_H[[#This Row],[AB]]+MYRANKS_H[[#This Row],[BB]]+MYRANKS_H[[#This Row],[HBP]]),0)</f>
        <v>0</v>
      </c>
      <c r="V798" s="19">
        <f>IFERROR((MYRANKS_H[[#This Row],[H]]+MYRANKS_H[[#This Row],[2B]]+2*MYRANKS_H[[#This Row],[3B]]+3*MYRANKS_H[[#This Row],[HR]])/MYRANKS_H[[#This Row],[AB]],0)</f>
        <v>0</v>
      </c>
      <c r="W79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8" s="27">
        <f>VLOOKUP(MYRANKS_H[[#This Row],[POS]],REPLACEMENT_LEVEL[],3,FALSE)</f>
        <v>0</v>
      </c>
      <c r="Y798" s="27">
        <f>MYRANKS_H[[#This Row],[PROJ PTS]]-MYRANKS_H[[#This Row],[REPL LEVEL]]</f>
        <v>0</v>
      </c>
      <c r="Z798" s="27">
        <f>RANK(MYRANKS_H[[#This Row],[POINTS OVER REPL]],MYRANKS_H[POINTS OVER REPL])</f>
        <v>1</v>
      </c>
      <c r="AA798" s="29">
        <f>IF(MYRANKS_H[[#This Row],[RANK]]&lt;=TOTAL_HITTERS_DRAFTED,MYRANKS_H[[#This Row],[POINTS OVER REPL]],0)</f>
        <v>0</v>
      </c>
      <c r="AB798" s="35">
        <f>MYRANKS_H[[#This Row],[POINTS OVER REPL]]*DOLLAR_VALUE_PER_POINT+1</f>
        <v>1</v>
      </c>
      <c r="AC798" s="35"/>
      <c r="AD798" s="29">
        <f>IF(AND(MYRANKS_H[[#This Row],[RANK]]&lt;=(TOTAL_HITTERS_DRAFTED-HITTERS_BELOW_REPL_DRAFTED),MYRANKS_H[[#This Row],[$ACTUAL]]=""),MYRANKS_H[[#This Row],[POINTS OVER REPL]],0)</f>
        <v>0</v>
      </c>
      <c r="AE798" s="35">
        <f>IF(MYRANKS_H[[#This Row],[$ACTUAL]]="",MYRANKS_H[[#This Row],[POINTS OVER REPL]]*REMAINING_DOLLAR_VALUE_PER_POINT+1,0)</f>
        <v>1</v>
      </c>
    </row>
    <row r="799" spans="1:31" x14ac:dyDescent="0.25">
      <c r="A799" s="50" t="s">
        <v>15350</v>
      </c>
      <c r="B799" s="15" t="str">
        <f>VLOOKUP(MYRANKS_H[[#This Row],[PLAYERID]],PLAYERIDMAP2[],COLUMN(PLAYERIDMAP2[LASTNAME]),FALSE)</f>
        <v>Solano</v>
      </c>
      <c r="C799" s="24" t="str">
        <f>VLOOKUP(MYRANKS_H[[#This Row],[PLAYERID]],PLAYERIDMAP2[],COLUMN(PLAYERIDMAP2[FIRSTNAME]),FALSE)</f>
        <v>Donovan</v>
      </c>
      <c r="D799" s="24" t="str">
        <f>MYRANKS_H[[#This Row],[FNAME]]&amp;" "&amp;MYRANKS_H[[#This Row],[LNAME]]</f>
        <v>Donovan Solano</v>
      </c>
      <c r="E799" s="24" t="str">
        <f>VLOOKUP(MYRANKS_H[[#This Row],[PLAYERID]],PLAYERIDMAP2[],COLUMN(PLAYERIDMAP2[TEAM]),FALSE)</f>
        <v>MIA</v>
      </c>
      <c r="F799" s="24" t="str">
        <f>VLOOKUP(MYRANKS_H[[#This Row],[PLAYERID]],PLAYERIDMAP2[],COLUMN(PLAYERIDMAP2[POS]),FALSE)</f>
        <v>2B</v>
      </c>
      <c r="G799" s="24">
        <f>IFERROR(VALUE(VLOOKUP(MYRANKS_H[[#This Row],[PLAYERID]],PLAYERIDMAP2[],COLUMN(PLAYERIDMAP2[IDFANGRAPHS]),FALSE)),VLOOKUP(MYRANKS_H[[#This Row],[PLAYERID]],PLAYERIDMAP2[],COLUMN(PLAYERIDMAP2[IDFANGRAPHS]),FALSE))</f>
        <v>8623</v>
      </c>
      <c r="H799" s="56">
        <f>IFERROR(VLOOKUP(MYRANKS_H[[#This Row],[IDFANGRAPHS]],STEAMER_H[],COLUMN(STEAMER_H[PA]),FALSE),0)</f>
        <v>1</v>
      </c>
      <c r="I799" s="56">
        <f>IFERROR(VLOOKUP(MYRANKS_H[[#This Row],[IDFANGRAPHS]],STEAMER_H[],COLUMN(STEAMER_H[AB]),FALSE),0)</f>
        <v>1</v>
      </c>
      <c r="J799" s="56">
        <f>IFERROR(VLOOKUP(MYRANKS_H[[#This Row],[IDFANGRAPHS]],STEAMER_H[],COLUMN(STEAMER_H[H]),FALSE),0)</f>
        <v>0</v>
      </c>
      <c r="K799" s="56">
        <f>IFERROR(VLOOKUP(MYRANKS_H[[#This Row],[IDFANGRAPHS]],STEAMER_H[],COLUMN(STEAMER_H[2B]),FALSE),0)</f>
        <v>0</v>
      </c>
      <c r="L799" s="56">
        <f>IFERROR(VLOOKUP(MYRANKS_H[[#This Row],[IDFANGRAPHS]],STEAMER_H[],COLUMN(STEAMER_H[3B]),FALSE),0)</f>
        <v>0</v>
      </c>
      <c r="M799" s="56">
        <f>IFERROR(VLOOKUP(MYRANKS_H[[#This Row],[IDFANGRAPHS]],STEAMER_H[],COLUMN(STEAMER_H[HR]),FALSE),0)</f>
        <v>0</v>
      </c>
      <c r="N799" s="56">
        <f>IFERROR(VLOOKUP(MYRANKS_H[[#This Row],[IDFANGRAPHS]],STEAMER_H[],COLUMN(STEAMER_H[R]),FALSE),0)</f>
        <v>0</v>
      </c>
      <c r="O799" s="56">
        <f>IFERROR(VLOOKUP(MYRANKS_H[[#This Row],[IDFANGRAPHS]],STEAMER_H[],COLUMN(STEAMER_H[RBI]),FALSE),0)</f>
        <v>0</v>
      </c>
      <c r="P799" s="56">
        <f>IFERROR(VLOOKUP(MYRANKS_H[[#This Row],[IDFANGRAPHS]],STEAMER_H[],COLUMN(STEAMER_H[BB]),FALSE),0)</f>
        <v>0</v>
      </c>
      <c r="Q799" s="56">
        <f>IFERROR(VLOOKUP(MYRANKS_H[[#This Row],[IDFANGRAPHS]],STEAMER_H[],COLUMN(STEAMER_H[HBP]),FALSE),0)</f>
        <v>0</v>
      </c>
      <c r="R799" s="56">
        <f>IFERROR(VLOOKUP(MYRANKS_H[[#This Row],[IDFANGRAPHS]],STEAMER_H[],COLUMN(STEAMER_H[SO]),FALSE),0)</f>
        <v>0</v>
      </c>
      <c r="S799" s="56">
        <f>IFERROR(VLOOKUP(MYRANKS_H[[#This Row],[IDFANGRAPHS]],STEAMER_H[],COLUMN(STEAMER_H[SB]),FALSE),0)</f>
        <v>0</v>
      </c>
      <c r="T799" s="19">
        <f>IFERROR(MYRANKS_H[[#This Row],[H]]/MYRANKS_H[[#This Row],[AB]],0)</f>
        <v>0</v>
      </c>
      <c r="U799" s="19">
        <f>IFERROR((MYRANKS_H[[#This Row],[H]]+MYRANKS_H[[#This Row],[BB]]+MYRANKS_H[[#This Row],[HBP]])/(MYRANKS_H[[#This Row],[AB]]+MYRANKS_H[[#This Row],[BB]]+MYRANKS_H[[#This Row],[HBP]]),0)</f>
        <v>0</v>
      </c>
      <c r="V799" s="19">
        <f>IFERROR((MYRANKS_H[[#This Row],[H]]+MYRANKS_H[[#This Row],[2B]]+2*MYRANKS_H[[#This Row],[3B]]+3*MYRANKS_H[[#This Row],[HR]])/MYRANKS_H[[#This Row],[AB]],0)</f>
        <v>0</v>
      </c>
      <c r="W79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9" s="27">
        <f>VLOOKUP(MYRANKS_H[[#This Row],[POS]],REPLACEMENT_LEVEL[],3,FALSE)</f>
        <v>0</v>
      </c>
      <c r="Y799" s="27">
        <f>MYRANKS_H[[#This Row],[PROJ PTS]]-MYRANKS_H[[#This Row],[REPL LEVEL]]</f>
        <v>0</v>
      </c>
      <c r="Z799" s="27">
        <f>RANK(MYRANKS_H[[#This Row],[POINTS OVER REPL]],MYRANKS_H[POINTS OVER REPL])</f>
        <v>1</v>
      </c>
      <c r="AA799" s="29">
        <f>IF(MYRANKS_H[[#This Row],[RANK]]&lt;=TOTAL_HITTERS_DRAFTED,MYRANKS_H[[#This Row],[POINTS OVER REPL]],0)</f>
        <v>0</v>
      </c>
      <c r="AB799" s="35">
        <f>MYRANKS_H[[#This Row],[POINTS OVER REPL]]*DOLLAR_VALUE_PER_POINT+1</f>
        <v>1</v>
      </c>
      <c r="AC799" s="35"/>
      <c r="AD799" s="29">
        <f>IF(AND(MYRANKS_H[[#This Row],[RANK]]&lt;=(TOTAL_HITTERS_DRAFTED-HITTERS_BELOW_REPL_DRAFTED),MYRANKS_H[[#This Row],[$ACTUAL]]=""),MYRANKS_H[[#This Row],[POINTS OVER REPL]],0)</f>
        <v>0</v>
      </c>
      <c r="AE799" s="35">
        <f>IF(MYRANKS_H[[#This Row],[$ACTUAL]]="",MYRANKS_H[[#This Row],[POINTS OVER REPL]]*REMAINING_DOLLAR_VALUE_PER_POINT+1,0)</f>
        <v>1</v>
      </c>
    </row>
    <row r="800" spans="1:31" x14ac:dyDescent="0.25">
      <c r="A800" s="50" t="s">
        <v>15359</v>
      </c>
      <c r="B800" s="15" t="str">
        <f>VLOOKUP(MYRANKS_H[[#This Row],[PLAYERID]],PLAYERIDMAP2[],COLUMN(PLAYERIDMAP2[LASTNAME]),FALSE)</f>
        <v>Solis</v>
      </c>
      <c r="C800" s="24" t="str">
        <f>VLOOKUP(MYRANKS_H[[#This Row],[PLAYERID]],PLAYERIDMAP2[],COLUMN(PLAYERIDMAP2[FIRSTNAME]),FALSE)</f>
        <v>Ali</v>
      </c>
      <c r="D800" s="24" t="str">
        <f>MYRANKS_H[[#This Row],[FNAME]]&amp;" "&amp;MYRANKS_H[[#This Row],[LNAME]]</f>
        <v>Ali Solis</v>
      </c>
      <c r="E800" s="24" t="str">
        <f>VLOOKUP(MYRANKS_H[[#This Row],[PLAYERID]],PLAYERIDMAP2[],COLUMN(PLAYERIDMAP2[TEAM]),FALSE)</f>
        <v>N/A</v>
      </c>
      <c r="F800" s="24" t="str">
        <f>VLOOKUP(MYRANKS_H[[#This Row],[PLAYERID]],PLAYERIDMAP2[],COLUMN(PLAYERIDMAP2[POS]),FALSE)</f>
        <v>C</v>
      </c>
      <c r="G800" s="24">
        <f>IFERROR(VALUE(VLOOKUP(MYRANKS_H[[#This Row],[PLAYERID]],PLAYERIDMAP2[],COLUMN(PLAYERIDMAP2[IDFANGRAPHS]),FALSE)),VLOOKUP(MYRANKS_H[[#This Row],[PLAYERID]],PLAYERIDMAP2[],COLUMN(PLAYERIDMAP2[IDFANGRAPHS]),FALSE))</f>
        <v>8848</v>
      </c>
      <c r="H800" s="56">
        <f>IFERROR(VLOOKUP(MYRANKS_H[[#This Row],[IDFANGRAPHS]],STEAMER_H[],COLUMN(STEAMER_H[PA]),FALSE),0)</f>
        <v>1</v>
      </c>
      <c r="I800" s="56">
        <f>IFERROR(VLOOKUP(MYRANKS_H[[#This Row],[IDFANGRAPHS]],STEAMER_H[],COLUMN(STEAMER_H[AB]),FALSE),0)</f>
        <v>1</v>
      </c>
      <c r="J800" s="56">
        <f>IFERROR(VLOOKUP(MYRANKS_H[[#This Row],[IDFANGRAPHS]],STEAMER_H[],COLUMN(STEAMER_H[H]),FALSE),0)</f>
        <v>0</v>
      </c>
      <c r="K800" s="56">
        <f>IFERROR(VLOOKUP(MYRANKS_H[[#This Row],[IDFANGRAPHS]],STEAMER_H[],COLUMN(STEAMER_H[2B]),FALSE),0)</f>
        <v>0</v>
      </c>
      <c r="L800" s="56">
        <f>IFERROR(VLOOKUP(MYRANKS_H[[#This Row],[IDFANGRAPHS]],STEAMER_H[],COLUMN(STEAMER_H[3B]),FALSE),0)</f>
        <v>0</v>
      </c>
      <c r="M800" s="56">
        <f>IFERROR(VLOOKUP(MYRANKS_H[[#This Row],[IDFANGRAPHS]],STEAMER_H[],COLUMN(STEAMER_H[HR]),FALSE),0)</f>
        <v>0</v>
      </c>
      <c r="N800" s="56">
        <f>IFERROR(VLOOKUP(MYRANKS_H[[#This Row],[IDFANGRAPHS]],STEAMER_H[],COLUMN(STEAMER_H[R]),FALSE),0)</f>
        <v>0</v>
      </c>
      <c r="O800" s="56">
        <f>IFERROR(VLOOKUP(MYRANKS_H[[#This Row],[IDFANGRAPHS]],STEAMER_H[],COLUMN(STEAMER_H[RBI]),FALSE),0)</f>
        <v>0</v>
      </c>
      <c r="P800" s="56">
        <f>IFERROR(VLOOKUP(MYRANKS_H[[#This Row],[IDFANGRAPHS]],STEAMER_H[],COLUMN(STEAMER_H[BB]),FALSE),0)</f>
        <v>0</v>
      </c>
      <c r="Q800" s="56">
        <f>IFERROR(VLOOKUP(MYRANKS_H[[#This Row],[IDFANGRAPHS]],STEAMER_H[],COLUMN(STEAMER_H[HBP]),FALSE),0)</f>
        <v>0</v>
      </c>
      <c r="R800" s="56">
        <f>IFERROR(VLOOKUP(MYRANKS_H[[#This Row],[IDFANGRAPHS]],STEAMER_H[],COLUMN(STEAMER_H[SO]),FALSE),0)</f>
        <v>0</v>
      </c>
      <c r="S800" s="56">
        <f>IFERROR(VLOOKUP(MYRANKS_H[[#This Row],[IDFANGRAPHS]],STEAMER_H[],COLUMN(STEAMER_H[SB]),FALSE),0)</f>
        <v>0</v>
      </c>
      <c r="T800" s="19">
        <f>IFERROR(MYRANKS_H[[#This Row],[H]]/MYRANKS_H[[#This Row],[AB]],0)</f>
        <v>0</v>
      </c>
      <c r="U800" s="19">
        <f>IFERROR((MYRANKS_H[[#This Row],[H]]+MYRANKS_H[[#This Row],[BB]]+MYRANKS_H[[#This Row],[HBP]])/(MYRANKS_H[[#This Row],[AB]]+MYRANKS_H[[#This Row],[BB]]+MYRANKS_H[[#This Row],[HBP]]),0)</f>
        <v>0</v>
      </c>
      <c r="V800" s="19">
        <f>IFERROR((MYRANKS_H[[#This Row],[H]]+MYRANKS_H[[#This Row],[2B]]+2*MYRANKS_H[[#This Row],[3B]]+3*MYRANKS_H[[#This Row],[HR]])/MYRANKS_H[[#This Row],[AB]],0)</f>
        <v>0</v>
      </c>
      <c r="W80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0" s="27">
        <f>VLOOKUP(MYRANKS_H[[#This Row],[POS]],REPLACEMENT_LEVEL[],3,FALSE)</f>
        <v>0</v>
      </c>
      <c r="Y800" s="27">
        <f>MYRANKS_H[[#This Row],[PROJ PTS]]-MYRANKS_H[[#This Row],[REPL LEVEL]]</f>
        <v>0</v>
      </c>
      <c r="Z800" s="27">
        <f>RANK(MYRANKS_H[[#This Row],[POINTS OVER REPL]],MYRANKS_H[POINTS OVER REPL])</f>
        <v>1</v>
      </c>
      <c r="AA800" s="29">
        <f>IF(MYRANKS_H[[#This Row],[RANK]]&lt;=TOTAL_HITTERS_DRAFTED,MYRANKS_H[[#This Row],[POINTS OVER REPL]],0)</f>
        <v>0</v>
      </c>
      <c r="AB800" s="35">
        <f>MYRANKS_H[[#This Row],[POINTS OVER REPL]]*DOLLAR_VALUE_PER_POINT+1</f>
        <v>1</v>
      </c>
      <c r="AC800" s="35"/>
      <c r="AD800" s="29">
        <f>IF(AND(MYRANKS_H[[#This Row],[RANK]]&lt;=(TOTAL_HITTERS_DRAFTED-HITTERS_BELOW_REPL_DRAFTED),MYRANKS_H[[#This Row],[$ACTUAL]]=""),MYRANKS_H[[#This Row],[POINTS OVER REPL]],0)</f>
        <v>0</v>
      </c>
      <c r="AE800" s="35">
        <f>IF(MYRANKS_H[[#This Row],[$ACTUAL]]="",MYRANKS_H[[#This Row],[POINTS OVER REPL]]*REMAINING_DOLLAR_VALUE_PER_POINT+1,0)</f>
        <v>1</v>
      </c>
    </row>
    <row r="801" spans="1:31" x14ac:dyDescent="0.25">
      <c r="A801" s="50" t="s">
        <v>15363</v>
      </c>
      <c r="B801" s="15" t="str">
        <f>VLOOKUP(MYRANKS_H[[#This Row],[PLAYERID]],PLAYERIDMAP2[],COLUMN(PLAYERIDMAP2[LASTNAME]),FALSE)</f>
        <v>Soriano</v>
      </c>
      <c r="C801" s="24" t="str">
        <f>VLOOKUP(MYRANKS_H[[#This Row],[PLAYERID]],PLAYERIDMAP2[],COLUMN(PLAYERIDMAP2[FIRSTNAME]),FALSE)</f>
        <v>Alfonso</v>
      </c>
      <c r="D801" s="24" t="str">
        <f>MYRANKS_H[[#This Row],[FNAME]]&amp;" "&amp;MYRANKS_H[[#This Row],[LNAME]]</f>
        <v>Alfonso Soriano</v>
      </c>
      <c r="E801" s="24" t="str">
        <f>VLOOKUP(MYRANKS_H[[#This Row],[PLAYERID]],PLAYERIDMAP2[],COLUMN(PLAYERIDMAP2[TEAM]),FALSE)</f>
        <v>NYY</v>
      </c>
      <c r="F801" s="24" t="str">
        <f>VLOOKUP(MYRANKS_H[[#This Row],[PLAYERID]],PLAYERIDMAP2[],COLUMN(PLAYERIDMAP2[POS]),FALSE)</f>
        <v>OF</v>
      </c>
      <c r="G801" s="24">
        <f>IFERROR(VALUE(VLOOKUP(MYRANKS_H[[#This Row],[PLAYERID]],PLAYERIDMAP2[],COLUMN(PLAYERIDMAP2[IDFANGRAPHS]),FALSE)),VLOOKUP(MYRANKS_H[[#This Row],[PLAYERID]],PLAYERIDMAP2[],COLUMN(PLAYERIDMAP2[IDFANGRAPHS]),FALSE))</f>
        <v>847</v>
      </c>
      <c r="H801" s="56">
        <f>IFERROR(VLOOKUP(MYRANKS_H[[#This Row],[IDFANGRAPHS]],STEAMER_H[],COLUMN(STEAMER_H[PA]),FALSE),0)</f>
        <v>1</v>
      </c>
      <c r="I801" s="56">
        <f>IFERROR(VLOOKUP(MYRANKS_H[[#This Row],[IDFANGRAPHS]],STEAMER_H[],COLUMN(STEAMER_H[AB]),FALSE),0)</f>
        <v>1</v>
      </c>
      <c r="J801" s="56">
        <f>IFERROR(VLOOKUP(MYRANKS_H[[#This Row],[IDFANGRAPHS]],STEAMER_H[],COLUMN(STEAMER_H[H]),FALSE),0)</f>
        <v>0</v>
      </c>
      <c r="K801" s="56">
        <f>IFERROR(VLOOKUP(MYRANKS_H[[#This Row],[IDFANGRAPHS]],STEAMER_H[],COLUMN(STEAMER_H[2B]),FALSE),0)</f>
        <v>0</v>
      </c>
      <c r="L801" s="56">
        <f>IFERROR(VLOOKUP(MYRANKS_H[[#This Row],[IDFANGRAPHS]],STEAMER_H[],COLUMN(STEAMER_H[3B]),FALSE),0)</f>
        <v>0</v>
      </c>
      <c r="M801" s="56">
        <f>IFERROR(VLOOKUP(MYRANKS_H[[#This Row],[IDFANGRAPHS]],STEAMER_H[],COLUMN(STEAMER_H[HR]),FALSE),0)</f>
        <v>0</v>
      </c>
      <c r="N801" s="56">
        <f>IFERROR(VLOOKUP(MYRANKS_H[[#This Row],[IDFANGRAPHS]],STEAMER_H[],COLUMN(STEAMER_H[R]),FALSE),0)</f>
        <v>0</v>
      </c>
      <c r="O801" s="56">
        <f>IFERROR(VLOOKUP(MYRANKS_H[[#This Row],[IDFANGRAPHS]],STEAMER_H[],COLUMN(STEAMER_H[RBI]),FALSE),0)</f>
        <v>0</v>
      </c>
      <c r="P801" s="56">
        <f>IFERROR(VLOOKUP(MYRANKS_H[[#This Row],[IDFANGRAPHS]],STEAMER_H[],COLUMN(STEAMER_H[BB]),FALSE),0)</f>
        <v>0</v>
      </c>
      <c r="Q801" s="56">
        <f>IFERROR(VLOOKUP(MYRANKS_H[[#This Row],[IDFANGRAPHS]],STEAMER_H[],COLUMN(STEAMER_H[HBP]),FALSE),0)</f>
        <v>0</v>
      </c>
      <c r="R801" s="56">
        <f>IFERROR(VLOOKUP(MYRANKS_H[[#This Row],[IDFANGRAPHS]],STEAMER_H[],COLUMN(STEAMER_H[SO]),FALSE),0)</f>
        <v>0</v>
      </c>
      <c r="S801" s="56">
        <f>IFERROR(VLOOKUP(MYRANKS_H[[#This Row],[IDFANGRAPHS]],STEAMER_H[],COLUMN(STEAMER_H[SB]),FALSE),0)</f>
        <v>0</v>
      </c>
      <c r="T801" s="19">
        <f>IFERROR(MYRANKS_H[[#This Row],[H]]/MYRANKS_H[[#This Row],[AB]],0)</f>
        <v>0</v>
      </c>
      <c r="U801" s="19">
        <f>IFERROR((MYRANKS_H[[#This Row],[H]]+MYRANKS_H[[#This Row],[BB]]+MYRANKS_H[[#This Row],[HBP]])/(MYRANKS_H[[#This Row],[AB]]+MYRANKS_H[[#This Row],[BB]]+MYRANKS_H[[#This Row],[HBP]]),0)</f>
        <v>0</v>
      </c>
      <c r="V801" s="19">
        <f>IFERROR((MYRANKS_H[[#This Row],[H]]+MYRANKS_H[[#This Row],[2B]]+2*MYRANKS_H[[#This Row],[3B]]+3*MYRANKS_H[[#This Row],[HR]])/MYRANKS_H[[#This Row],[AB]],0)</f>
        <v>0</v>
      </c>
      <c r="W80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1" s="27">
        <f>VLOOKUP(MYRANKS_H[[#This Row],[POS]],REPLACEMENT_LEVEL[],3,FALSE)</f>
        <v>0</v>
      </c>
      <c r="Y801" s="27">
        <f>MYRANKS_H[[#This Row],[PROJ PTS]]-MYRANKS_H[[#This Row],[REPL LEVEL]]</f>
        <v>0</v>
      </c>
      <c r="Z801" s="27">
        <f>RANK(MYRANKS_H[[#This Row],[POINTS OVER REPL]],MYRANKS_H[POINTS OVER REPL])</f>
        <v>1</v>
      </c>
      <c r="AA801" s="29">
        <f>IF(MYRANKS_H[[#This Row],[RANK]]&lt;=TOTAL_HITTERS_DRAFTED,MYRANKS_H[[#This Row],[POINTS OVER REPL]],0)</f>
        <v>0</v>
      </c>
      <c r="AB801" s="35">
        <f>MYRANKS_H[[#This Row],[POINTS OVER REPL]]*DOLLAR_VALUE_PER_POINT+1</f>
        <v>1</v>
      </c>
      <c r="AC801" s="35"/>
      <c r="AD801" s="29">
        <f>IF(AND(MYRANKS_H[[#This Row],[RANK]]&lt;=(TOTAL_HITTERS_DRAFTED-HITTERS_BELOW_REPL_DRAFTED),MYRANKS_H[[#This Row],[$ACTUAL]]=""),MYRANKS_H[[#This Row],[POINTS OVER REPL]],0)</f>
        <v>0</v>
      </c>
      <c r="AE801" s="35">
        <f>IF(MYRANKS_H[[#This Row],[$ACTUAL]]="",MYRANKS_H[[#This Row],[POINTS OVER REPL]]*REMAINING_DOLLAR_VALUE_PER_POINT+1,0)</f>
        <v>1</v>
      </c>
    </row>
    <row r="802" spans="1:31" x14ac:dyDescent="0.25">
      <c r="A802" s="16" t="s">
        <v>15383</v>
      </c>
      <c r="B802" s="17" t="str">
        <f>VLOOKUP(MYRANKS_H[[#This Row],[PLAYERID]],PLAYERIDMAP2[],COLUMN(PLAYERIDMAP2[LASTNAME]),FALSE)</f>
        <v>Spilborghs</v>
      </c>
      <c r="C802" s="24" t="str">
        <f>VLOOKUP(MYRANKS_H[[#This Row],[PLAYERID]],PLAYERIDMAP2[],COLUMN(PLAYERIDMAP2[FIRSTNAME]),FALSE)</f>
        <v>Ryan</v>
      </c>
      <c r="D802" s="24" t="str">
        <f>MYRANKS_H[[#This Row],[FNAME]]&amp;" "&amp;MYRANKS_H[[#This Row],[LNAME]]</f>
        <v>Ryan Spilborghs</v>
      </c>
      <c r="E802" s="24" t="str">
        <f>VLOOKUP(MYRANKS_H[[#This Row],[PLAYERID]],PLAYERIDMAP2[],COLUMN(PLAYERIDMAP2[TEAM]),FALSE)</f>
        <v>N/A</v>
      </c>
      <c r="F802" s="24" t="str">
        <f>VLOOKUP(MYRANKS_H[[#This Row],[PLAYERID]],PLAYERIDMAP2[],COLUMN(PLAYERIDMAP2[POS]),FALSE)</f>
        <v>OF</v>
      </c>
      <c r="G802" s="24">
        <f>IFERROR(VALUE(VLOOKUP(MYRANKS_H[[#This Row],[PLAYERID]],PLAYERIDMAP2[],COLUMN(PLAYERIDMAP2[IDFANGRAPHS]),FALSE)),VLOOKUP(MYRANKS_H[[#This Row],[PLAYERID]],PLAYERIDMAP2[],COLUMN(PLAYERIDMAP2[IDFANGRAPHS]),FALSE))</f>
        <v>4521</v>
      </c>
      <c r="H802" s="56">
        <f>IFERROR(VLOOKUP(MYRANKS_H[[#This Row],[IDFANGRAPHS]],STEAMER_H[],COLUMN(STEAMER_H[PA]),FALSE),0)</f>
        <v>0</v>
      </c>
      <c r="I802" s="56">
        <f>IFERROR(VLOOKUP(MYRANKS_H[[#This Row],[IDFANGRAPHS]],STEAMER_H[],COLUMN(STEAMER_H[AB]),FALSE),0)</f>
        <v>0</v>
      </c>
      <c r="J802" s="56">
        <f>IFERROR(VLOOKUP(MYRANKS_H[[#This Row],[IDFANGRAPHS]],STEAMER_H[],COLUMN(STEAMER_H[H]),FALSE),0)</f>
        <v>0</v>
      </c>
      <c r="K802" s="56">
        <f>IFERROR(VLOOKUP(MYRANKS_H[[#This Row],[IDFANGRAPHS]],STEAMER_H[],COLUMN(STEAMER_H[2B]),FALSE),0)</f>
        <v>0</v>
      </c>
      <c r="L802" s="56">
        <f>IFERROR(VLOOKUP(MYRANKS_H[[#This Row],[IDFANGRAPHS]],STEAMER_H[],COLUMN(STEAMER_H[3B]),FALSE),0)</f>
        <v>0</v>
      </c>
      <c r="M802" s="56">
        <f>IFERROR(VLOOKUP(MYRANKS_H[[#This Row],[IDFANGRAPHS]],STEAMER_H[],COLUMN(STEAMER_H[HR]),FALSE),0)</f>
        <v>0</v>
      </c>
      <c r="N802" s="56">
        <f>IFERROR(VLOOKUP(MYRANKS_H[[#This Row],[IDFANGRAPHS]],STEAMER_H[],COLUMN(STEAMER_H[R]),FALSE),0)</f>
        <v>0</v>
      </c>
      <c r="O802" s="56">
        <f>IFERROR(VLOOKUP(MYRANKS_H[[#This Row],[IDFANGRAPHS]],STEAMER_H[],COLUMN(STEAMER_H[RBI]),FALSE),0)</f>
        <v>0</v>
      </c>
      <c r="P802" s="56">
        <f>IFERROR(VLOOKUP(MYRANKS_H[[#This Row],[IDFANGRAPHS]],STEAMER_H[],COLUMN(STEAMER_H[BB]),FALSE),0)</f>
        <v>0</v>
      </c>
      <c r="Q802" s="56">
        <f>IFERROR(VLOOKUP(MYRANKS_H[[#This Row],[IDFANGRAPHS]],STEAMER_H[],COLUMN(STEAMER_H[HBP]),FALSE),0)</f>
        <v>0</v>
      </c>
      <c r="R802" s="56">
        <f>IFERROR(VLOOKUP(MYRANKS_H[[#This Row],[IDFANGRAPHS]],STEAMER_H[],COLUMN(STEAMER_H[SO]),FALSE),0)</f>
        <v>0</v>
      </c>
      <c r="S802" s="56">
        <f>IFERROR(VLOOKUP(MYRANKS_H[[#This Row],[IDFANGRAPHS]],STEAMER_H[],COLUMN(STEAMER_H[SB]),FALSE),0)</f>
        <v>0</v>
      </c>
      <c r="T802" s="57">
        <f>IFERROR(MYRANKS_H[[#This Row],[H]]/MYRANKS_H[[#This Row],[AB]],0)</f>
        <v>0</v>
      </c>
      <c r="U802" s="57">
        <f>IFERROR((MYRANKS_H[[#This Row],[H]]+MYRANKS_H[[#This Row],[BB]]+MYRANKS_H[[#This Row],[HBP]])/(MYRANKS_H[[#This Row],[AB]]+MYRANKS_H[[#This Row],[BB]]+MYRANKS_H[[#This Row],[HBP]]),0)</f>
        <v>0</v>
      </c>
      <c r="V802" s="57">
        <f>IFERROR((MYRANKS_H[[#This Row],[H]]+MYRANKS_H[[#This Row],[2B]]+2*MYRANKS_H[[#This Row],[3B]]+3*MYRANKS_H[[#This Row],[HR]])/MYRANKS_H[[#This Row],[AB]],0)</f>
        <v>0</v>
      </c>
      <c r="W80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2" s="56">
        <f>VLOOKUP(MYRANKS_H[[#This Row],[POS]],REPLACEMENT_LEVEL[],3,FALSE)</f>
        <v>0</v>
      </c>
      <c r="Y802" s="56">
        <f>MYRANKS_H[[#This Row],[PROJ PTS]]-MYRANKS_H[[#This Row],[REPL LEVEL]]</f>
        <v>0</v>
      </c>
      <c r="Z802" s="56">
        <f>RANK(MYRANKS_H[[#This Row],[POINTS OVER REPL]],MYRANKS_H[POINTS OVER REPL])</f>
        <v>1</v>
      </c>
      <c r="AA802" s="56">
        <f>IF(MYRANKS_H[[#This Row],[RANK]]&lt;=TOTAL_HITTERS_DRAFTED,MYRANKS_H[[#This Row],[POINTS OVER REPL]],0)</f>
        <v>0</v>
      </c>
      <c r="AB802" s="58">
        <f>MYRANKS_H[[#This Row],[POINTS OVER REPL]]*DOLLAR_VALUE_PER_POINT+1</f>
        <v>1</v>
      </c>
      <c r="AC802" s="56"/>
      <c r="AD802" s="56">
        <f>IF(AND(MYRANKS_H[[#This Row],[RANK]]&lt;=(TOTAL_HITTERS_DRAFTED-HITTERS_BELOW_REPL_DRAFTED),MYRANKS_H[[#This Row],[$ACTUAL]]=""),MYRANKS_H[[#This Row],[POINTS OVER REPL]],0)</f>
        <v>0</v>
      </c>
      <c r="AE802" s="59">
        <f>IF(MYRANKS_H[[#This Row],[$ACTUAL]]="",MYRANKS_H[[#This Row],[POINTS OVER REPL]]*REMAINING_DOLLAR_VALUE_PER_POINT+1,0)</f>
        <v>1</v>
      </c>
    </row>
    <row r="803" spans="1:31" x14ac:dyDescent="0.25">
      <c r="A803" s="16" t="s">
        <v>17604</v>
      </c>
      <c r="B803" s="17" t="str">
        <f>VLOOKUP(MYRANKS_H[[#This Row],[PLAYERID]],PLAYERIDMAP2[],COLUMN(PLAYERIDMAP2[LASTNAME]),FALSE)</f>
        <v>Starling</v>
      </c>
      <c r="C803" s="24" t="str">
        <f>VLOOKUP(MYRANKS_H[[#This Row],[PLAYERID]],PLAYERIDMAP2[],COLUMN(PLAYERIDMAP2[FIRSTNAME]),FALSE)</f>
        <v>Bubba</v>
      </c>
      <c r="D803" s="24" t="str">
        <f>MYRANKS_H[[#This Row],[FNAME]]&amp;" "&amp;MYRANKS_H[[#This Row],[LNAME]]</f>
        <v>Bubba Starling</v>
      </c>
      <c r="E803" s="24" t="str">
        <f>VLOOKUP(MYRANKS_H[[#This Row],[PLAYERID]],PLAYERIDMAP2[],COLUMN(PLAYERIDMAP2[TEAM]),FALSE)</f>
        <v>KC</v>
      </c>
      <c r="F803" s="24" t="str">
        <f>VLOOKUP(MYRANKS_H[[#This Row],[PLAYERID]],PLAYERIDMAP2[],COLUMN(PLAYERIDMAP2[POS]),FALSE)</f>
        <v>OF</v>
      </c>
      <c r="G803" s="24" t="str">
        <f>IFERROR(VALUE(VLOOKUP(MYRANKS_H[[#This Row],[PLAYERID]],PLAYERIDMAP2[],COLUMN(PLAYERIDMAP2[IDFANGRAPHS]),FALSE)),VLOOKUP(MYRANKS_H[[#This Row],[PLAYERID]],PLAYERIDMAP2[],COLUMN(PLAYERIDMAP2[IDFANGRAPHS]),FALSE))</f>
        <v>sa597751</v>
      </c>
      <c r="H803" s="56">
        <f>IFERROR(VLOOKUP(MYRANKS_H[[#This Row],[IDFANGRAPHS]],STEAMER_H[],COLUMN(STEAMER_H[PA]),FALSE),0)</f>
        <v>26</v>
      </c>
      <c r="I803" s="56">
        <f>IFERROR(VLOOKUP(MYRANKS_H[[#This Row],[IDFANGRAPHS]],STEAMER_H[],COLUMN(STEAMER_H[AB]),FALSE),0)</f>
        <v>24</v>
      </c>
      <c r="J803" s="56">
        <f>IFERROR(VLOOKUP(MYRANKS_H[[#This Row],[IDFANGRAPHS]],STEAMER_H[],COLUMN(STEAMER_H[H]),FALSE),0)</f>
        <v>6</v>
      </c>
      <c r="K803" s="56">
        <f>IFERROR(VLOOKUP(MYRANKS_H[[#This Row],[IDFANGRAPHS]],STEAMER_H[],COLUMN(STEAMER_H[2B]),FALSE),0)</f>
        <v>1</v>
      </c>
      <c r="L803" s="56">
        <f>IFERROR(VLOOKUP(MYRANKS_H[[#This Row],[IDFANGRAPHS]],STEAMER_H[],COLUMN(STEAMER_H[3B]),FALSE),0)</f>
        <v>0</v>
      </c>
      <c r="M803" s="56">
        <f>IFERROR(VLOOKUP(MYRANKS_H[[#This Row],[IDFANGRAPHS]],STEAMER_H[],COLUMN(STEAMER_H[HR]),FALSE),0)</f>
        <v>1</v>
      </c>
      <c r="N803" s="56">
        <f>IFERROR(VLOOKUP(MYRANKS_H[[#This Row],[IDFANGRAPHS]],STEAMER_H[],COLUMN(STEAMER_H[R]),FALSE),0)</f>
        <v>2</v>
      </c>
      <c r="O803" s="56">
        <f>IFERROR(VLOOKUP(MYRANKS_H[[#This Row],[IDFANGRAPHS]],STEAMER_H[],COLUMN(STEAMER_H[RBI]),FALSE),0)</f>
        <v>2</v>
      </c>
      <c r="P803" s="56">
        <f>IFERROR(VLOOKUP(MYRANKS_H[[#This Row],[IDFANGRAPHS]],STEAMER_H[],COLUMN(STEAMER_H[BB]),FALSE),0)</f>
        <v>1</v>
      </c>
      <c r="Q803" s="56">
        <f>IFERROR(VLOOKUP(MYRANKS_H[[#This Row],[IDFANGRAPHS]],STEAMER_H[],COLUMN(STEAMER_H[HBP]),FALSE),0)</f>
        <v>0</v>
      </c>
      <c r="R803" s="56">
        <f>IFERROR(VLOOKUP(MYRANKS_H[[#This Row],[IDFANGRAPHS]],STEAMER_H[],COLUMN(STEAMER_H[SO]),FALSE),0)</f>
        <v>7</v>
      </c>
      <c r="S803" s="56">
        <f>IFERROR(VLOOKUP(MYRANKS_H[[#This Row],[IDFANGRAPHS]],STEAMER_H[],COLUMN(STEAMER_H[SB]),FALSE),0)</f>
        <v>1</v>
      </c>
      <c r="T803" s="52">
        <f>IFERROR(MYRANKS_H[[#This Row],[H]]/MYRANKS_H[[#This Row],[AB]],0)</f>
        <v>0.25</v>
      </c>
      <c r="U803" s="52">
        <f>IFERROR((MYRANKS_H[[#This Row],[H]]+MYRANKS_H[[#This Row],[BB]]+MYRANKS_H[[#This Row],[HBP]])/(MYRANKS_H[[#This Row],[AB]]+MYRANKS_H[[#This Row],[BB]]+MYRANKS_H[[#This Row],[HBP]]),0)</f>
        <v>0.28000000000000003</v>
      </c>
      <c r="V803" s="52">
        <f>IFERROR((MYRANKS_H[[#This Row],[H]]+MYRANKS_H[[#This Row],[2B]]+2*MYRANKS_H[[#This Row],[3B]]+3*MYRANKS_H[[#This Row],[HR]])/MYRANKS_H[[#This Row],[AB]],0)</f>
        <v>0.41666666666666669</v>
      </c>
      <c r="W803"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3" s="27">
        <f>VLOOKUP(MYRANKS_H[[#This Row],[POS]],REPLACEMENT_LEVEL[],3,FALSE)</f>
        <v>0</v>
      </c>
      <c r="Y803" s="27">
        <f>MYRANKS_H[[#This Row],[PROJ PTS]]-MYRANKS_H[[#This Row],[REPL LEVEL]]</f>
        <v>0</v>
      </c>
      <c r="Z803" s="27">
        <f>RANK(MYRANKS_H[[#This Row],[POINTS OVER REPL]],MYRANKS_H[POINTS OVER REPL])</f>
        <v>1</v>
      </c>
      <c r="AA803" s="27">
        <f>IF(MYRANKS_H[[#This Row],[RANK]]&lt;=TOTAL_HITTERS_DRAFTED,MYRANKS_H[[#This Row],[POINTS OVER REPL]],0)</f>
        <v>0</v>
      </c>
      <c r="AB803" s="53">
        <f>MYRANKS_H[[#This Row],[POINTS OVER REPL]]*DOLLAR_VALUE_PER_POINT+1</f>
        <v>1</v>
      </c>
      <c r="AC803" s="27"/>
      <c r="AD803" s="27">
        <f>IF(AND(MYRANKS_H[[#This Row],[RANK]]&lt;=(TOTAL_HITTERS_DRAFTED-HITTERS_BELOW_REPL_DRAFTED),MYRANKS_H[[#This Row],[$ACTUAL]]=""),MYRANKS_H[[#This Row],[POINTS OVER REPL]],0)</f>
        <v>0</v>
      </c>
      <c r="AE803" s="54">
        <f>IF(MYRANKS_H[[#This Row],[$ACTUAL]]="",MYRANKS_H[[#This Row],[POINTS OVER REPL]]*REMAINING_DOLLAR_VALUE_PER_POINT+1,0)</f>
        <v>1</v>
      </c>
    </row>
    <row r="804" spans="1:31" x14ac:dyDescent="0.25">
      <c r="A804" s="13" t="s">
        <v>15403</v>
      </c>
      <c r="B804" s="15" t="str">
        <f>VLOOKUP(MYRANKS_H[[#This Row],[PLAYERID]],PLAYERIDMAP2[],COLUMN(PLAYERIDMAP2[LASTNAME]),FALSE)</f>
        <v>Stewart</v>
      </c>
      <c r="C804" s="24" t="str">
        <f>VLOOKUP(MYRANKS_H[[#This Row],[PLAYERID]],PLAYERIDMAP2[],COLUMN(PLAYERIDMAP2[FIRSTNAME]),FALSE)</f>
        <v>Ian</v>
      </c>
      <c r="D804" s="24" t="str">
        <f>MYRANKS_H[[#This Row],[FNAME]]&amp;" "&amp;MYRANKS_H[[#This Row],[LNAME]]</f>
        <v>Ian Stewart</v>
      </c>
      <c r="E804" s="24" t="str">
        <f>VLOOKUP(MYRANKS_H[[#This Row],[PLAYERID]],PLAYERIDMAP2[],COLUMN(PLAYERIDMAP2[TEAM]),FALSE)</f>
        <v>N/A</v>
      </c>
      <c r="F804" s="24" t="str">
        <f>VLOOKUP(MYRANKS_H[[#This Row],[PLAYERID]],PLAYERIDMAP2[],COLUMN(PLAYERIDMAP2[POS]),FALSE)</f>
        <v>3B</v>
      </c>
      <c r="G804" s="24">
        <f>IFERROR(VALUE(VLOOKUP(MYRANKS_H[[#This Row],[PLAYERID]],PLAYERIDMAP2[],COLUMN(PLAYERIDMAP2[IDFANGRAPHS]),FALSE)),VLOOKUP(MYRANKS_H[[#This Row],[PLAYERID]],PLAYERIDMAP2[],COLUMN(PLAYERIDMAP2[IDFANGRAPHS]),FALSE))</f>
        <v>5950</v>
      </c>
      <c r="H804" s="56">
        <f>IFERROR(VLOOKUP(MYRANKS_H[[#This Row],[IDFANGRAPHS]],STEAMER_H[],COLUMN(STEAMER_H[PA]),FALSE),0)</f>
        <v>1</v>
      </c>
      <c r="I804" s="56">
        <f>IFERROR(VLOOKUP(MYRANKS_H[[#This Row],[IDFANGRAPHS]],STEAMER_H[],COLUMN(STEAMER_H[AB]),FALSE),0)</f>
        <v>1</v>
      </c>
      <c r="J804" s="56">
        <f>IFERROR(VLOOKUP(MYRANKS_H[[#This Row],[IDFANGRAPHS]],STEAMER_H[],COLUMN(STEAMER_H[H]),FALSE),0)</f>
        <v>0</v>
      </c>
      <c r="K804" s="56">
        <f>IFERROR(VLOOKUP(MYRANKS_H[[#This Row],[IDFANGRAPHS]],STEAMER_H[],COLUMN(STEAMER_H[2B]),FALSE),0)</f>
        <v>0</v>
      </c>
      <c r="L804" s="56">
        <f>IFERROR(VLOOKUP(MYRANKS_H[[#This Row],[IDFANGRAPHS]],STEAMER_H[],COLUMN(STEAMER_H[3B]),FALSE),0)</f>
        <v>0</v>
      </c>
      <c r="M804" s="56">
        <f>IFERROR(VLOOKUP(MYRANKS_H[[#This Row],[IDFANGRAPHS]],STEAMER_H[],COLUMN(STEAMER_H[HR]),FALSE),0)</f>
        <v>0</v>
      </c>
      <c r="N804" s="56">
        <f>IFERROR(VLOOKUP(MYRANKS_H[[#This Row],[IDFANGRAPHS]],STEAMER_H[],COLUMN(STEAMER_H[R]),FALSE),0)</f>
        <v>0</v>
      </c>
      <c r="O804" s="56">
        <f>IFERROR(VLOOKUP(MYRANKS_H[[#This Row],[IDFANGRAPHS]],STEAMER_H[],COLUMN(STEAMER_H[RBI]),FALSE),0)</f>
        <v>0</v>
      </c>
      <c r="P804" s="56">
        <f>IFERROR(VLOOKUP(MYRANKS_H[[#This Row],[IDFANGRAPHS]],STEAMER_H[],COLUMN(STEAMER_H[BB]),FALSE),0)</f>
        <v>0</v>
      </c>
      <c r="Q804" s="56">
        <f>IFERROR(VLOOKUP(MYRANKS_H[[#This Row],[IDFANGRAPHS]],STEAMER_H[],COLUMN(STEAMER_H[HBP]),FALSE),0)</f>
        <v>0</v>
      </c>
      <c r="R804" s="56">
        <f>IFERROR(VLOOKUP(MYRANKS_H[[#This Row],[IDFANGRAPHS]],STEAMER_H[],COLUMN(STEAMER_H[SO]),FALSE),0)</f>
        <v>0</v>
      </c>
      <c r="S804" s="56">
        <f>IFERROR(VLOOKUP(MYRANKS_H[[#This Row],[IDFANGRAPHS]],STEAMER_H[],COLUMN(STEAMER_H[SB]),FALSE),0)</f>
        <v>0</v>
      </c>
      <c r="T804" s="57">
        <f>IFERROR(MYRANKS_H[[#This Row],[H]]/MYRANKS_H[[#This Row],[AB]],0)</f>
        <v>0</v>
      </c>
      <c r="U804" s="57">
        <f>IFERROR((MYRANKS_H[[#This Row],[H]]+MYRANKS_H[[#This Row],[BB]]+MYRANKS_H[[#This Row],[HBP]])/(MYRANKS_H[[#This Row],[AB]]+MYRANKS_H[[#This Row],[BB]]+MYRANKS_H[[#This Row],[HBP]]),0)</f>
        <v>0</v>
      </c>
      <c r="V804" s="57">
        <f>IFERROR((MYRANKS_H[[#This Row],[H]]+MYRANKS_H[[#This Row],[2B]]+2*MYRANKS_H[[#This Row],[3B]]+3*MYRANKS_H[[#This Row],[HR]])/MYRANKS_H[[#This Row],[AB]],0)</f>
        <v>0</v>
      </c>
      <c r="W80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4" s="56">
        <f>VLOOKUP(MYRANKS_H[[#This Row],[POS]],REPLACEMENT_LEVEL[],3,FALSE)</f>
        <v>0</v>
      </c>
      <c r="Y804" s="56">
        <f>MYRANKS_H[[#This Row],[PROJ PTS]]-MYRANKS_H[[#This Row],[REPL LEVEL]]</f>
        <v>0</v>
      </c>
      <c r="Z804" s="56">
        <f>RANK(MYRANKS_H[[#This Row],[POINTS OVER REPL]],MYRANKS_H[POINTS OVER REPL])</f>
        <v>1</v>
      </c>
      <c r="AA804" s="56">
        <f>IF(MYRANKS_H[[#This Row],[RANK]]&lt;=TOTAL_HITTERS_DRAFTED,MYRANKS_H[[#This Row],[POINTS OVER REPL]],0)</f>
        <v>0</v>
      </c>
      <c r="AB804" s="58">
        <f>MYRANKS_H[[#This Row],[POINTS OVER REPL]]*DOLLAR_VALUE_PER_POINT+1</f>
        <v>1</v>
      </c>
      <c r="AC804" s="56"/>
      <c r="AD804" s="56">
        <f>IF(AND(MYRANKS_H[[#This Row],[RANK]]&lt;=(TOTAL_HITTERS_DRAFTED-HITTERS_BELOW_REPL_DRAFTED),MYRANKS_H[[#This Row],[$ACTUAL]]=""),MYRANKS_H[[#This Row],[POINTS OVER REPL]],0)</f>
        <v>0</v>
      </c>
      <c r="AE804" s="59">
        <f>IF(MYRANKS_H[[#This Row],[$ACTUAL]]="",MYRANKS_H[[#This Row],[POINTS OVER REPL]]*REMAINING_DOLLAR_VALUE_PER_POINT+1,0)</f>
        <v>1</v>
      </c>
    </row>
    <row r="805" spans="1:31" x14ac:dyDescent="0.25">
      <c r="A805" s="78" t="s">
        <v>20182</v>
      </c>
      <c r="B805" s="79" t="str">
        <f>VLOOKUP(MYRANKS_H[[#This Row],[PLAYERID]],PLAYERIDMAP2[],COLUMN(PLAYERIDMAP2[LASTNAME]),FALSE)</f>
        <v>Sweeney</v>
      </c>
      <c r="C805" s="73" t="str">
        <f>VLOOKUP(MYRANKS_H[[#This Row],[PLAYERID]],PLAYERIDMAP2[],COLUMN(PLAYERIDMAP2[FIRSTNAME]),FALSE)</f>
        <v>Darnell</v>
      </c>
      <c r="D805" s="73" t="str">
        <f>MYRANKS_H[[#This Row],[FNAME]]&amp;" "&amp;MYRANKS_H[[#This Row],[LNAME]]</f>
        <v>Darnell Sweeney</v>
      </c>
      <c r="E805" s="73" t="str">
        <f>VLOOKUP(MYRANKS_H[[#This Row],[PLAYERID]],PLAYERIDMAP2[],COLUMN(PLAYERIDMAP2[TEAM]),FALSE)</f>
        <v>PHI</v>
      </c>
      <c r="F805" s="73" t="str">
        <f>VLOOKUP(MYRANKS_H[[#This Row],[PLAYERID]],PLAYERIDMAP2[],COLUMN(PLAYERIDMAP2[POS]),FALSE)</f>
        <v>2B</v>
      </c>
      <c r="G805" s="73">
        <f>IFERROR(VALUE(VLOOKUP(MYRANKS_H[[#This Row],[PLAYERID]],PLAYERIDMAP2[],COLUMN(PLAYERIDMAP2[IDFANGRAPHS]),FALSE)),VLOOKUP(MYRANKS_H[[#This Row],[PLAYERID]],PLAYERIDMAP2[],COLUMN(PLAYERIDMAP2[IDFANGRAPHS]),FALSE))</f>
        <v>13284</v>
      </c>
      <c r="H805" s="56">
        <f>IFERROR(VLOOKUP(MYRANKS_H[[#This Row],[IDFANGRAPHS]],STEAMER_H[],COLUMN(STEAMER_H[PA]),FALSE),0)</f>
        <v>400</v>
      </c>
      <c r="I805" s="56">
        <f>IFERROR(VLOOKUP(MYRANKS_H[[#This Row],[IDFANGRAPHS]],STEAMER_H[],COLUMN(STEAMER_H[AB]),FALSE),0)</f>
        <v>362</v>
      </c>
      <c r="J805" s="56">
        <f>IFERROR(VLOOKUP(MYRANKS_H[[#This Row],[IDFANGRAPHS]],STEAMER_H[],COLUMN(STEAMER_H[H]),FALSE),0)</f>
        <v>84</v>
      </c>
      <c r="K805" s="56">
        <f>IFERROR(VLOOKUP(MYRANKS_H[[#This Row],[IDFANGRAPHS]],STEAMER_H[],COLUMN(STEAMER_H[2B]),FALSE),0)</f>
        <v>18</v>
      </c>
      <c r="L805" s="56">
        <f>IFERROR(VLOOKUP(MYRANKS_H[[#This Row],[IDFANGRAPHS]],STEAMER_H[],COLUMN(STEAMER_H[3B]),FALSE),0)</f>
        <v>2</v>
      </c>
      <c r="M805" s="56">
        <f>IFERROR(VLOOKUP(MYRANKS_H[[#This Row],[IDFANGRAPHS]],STEAMER_H[],COLUMN(STEAMER_H[HR]),FALSE),0)</f>
        <v>7</v>
      </c>
      <c r="N805" s="56">
        <f>IFERROR(VLOOKUP(MYRANKS_H[[#This Row],[IDFANGRAPHS]],STEAMER_H[],COLUMN(STEAMER_H[R]),FALSE),0)</f>
        <v>36</v>
      </c>
      <c r="O805" s="56">
        <f>IFERROR(VLOOKUP(MYRANKS_H[[#This Row],[IDFANGRAPHS]],STEAMER_H[],COLUMN(STEAMER_H[RBI]),FALSE),0)</f>
        <v>35</v>
      </c>
      <c r="P805" s="56">
        <f>IFERROR(VLOOKUP(MYRANKS_H[[#This Row],[IDFANGRAPHS]],STEAMER_H[],COLUMN(STEAMER_H[BB]),FALSE),0)</f>
        <v>30</v>
      </c>
      <c r="Q805" s="56">
        <f>IFERROR(VLOOKUP(MYRANKS_H[[#This Row],[IDFANGRAPHS]],STEAMER_H[],COLUMN(STEAMER_H[HBP]),FALSE),0)</f>
        <v>2</v>
      </c>
      <c r="R805" s="56">
        <f>IFERROR(VLOOKUP(MYRANKS_H[[#This Row],[IDFANGRAPHS]],STEAMER_H[],COLUMN(STEAMER_H[SO]),FALSE),0)</f>
        <v>99</v>
      </c>
      <c r="S805" s="56">
        <f>IFERROR(VLOOKUP(MYRANKS_H[[#This Row],[IDFANGRAPHS]],STEAMER_H[],COLUMN(STEAMER_H[SB]),FALSE),0)</f>
        <v>14</v>
      </c>
      <c r="T805" s="85">
        <f>IFERROR(MYRANKS_H[[#This Row],[H]]/MYRANKS_H[[#This Row],[AB]],0)</f>
        <v>0.23204419889502761</v>
      </c>
      <c r="U805" s="85">
        <f>IFERROR((MYRANKS_H[[#This Row],[H]]+MYRANKS_H[[#This Row],[BB]]+MYRANKS_H[[#This Row],[HBP]])/(MYRANKS_H[[#This Row],[AB]]+MYRANKS_H[[#This Row],[BB]]+MYRANKS_H[[#This Row],[HBP]]),0)</f>
        <v>0.29441624365482233</v>
      </c>
      <c r="V805" s="85">
        <f>IFERROR((MYRANKS_H[[#This Row],[H]]+MYRANKS_H[[#This Row],[2B]]+2*MYRANKS_H[[#This Row],[3B]]+3*MYRANKS_H[[#This Row],[HR]])/MYRANKS_H[[#This Row],[AB]],0)</f>
        <v>0.35082872928176795</v>
      </c>
      <c r="W805" s="74">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5" s="74">
        <f>VLOOKUP(MYRANKS_H[[#This Row],[POS]],REPLACEMENT_LEVEL[],3,FALSE)</f>
        <v>0</v>
      </c>
      <c r="Y805" s="74">
        <f>MYRANKS_H[[#This Row],[PROJ PTS]]-MYRANKS_H[[#This Row],[REPL LEVEL]]</f>
        <v>0</v>
      </c>
      <c r="Z805" s="74">
        <f>RANK(MYRANKS_H[[#This Row],[POINTS OVER REPL]],MYRANKS_H[POINTS OVER REPL])</f>
        <v>1</v>
      </c>
      <c r="AA805" s="74">
        <f>IF(MYRANKS_H[[#This Row],[RANK]]&lt;=TOTAL_HITTERS_DRAFTED,MYRANKS_H[[#This Row],[POINTS OVER REPL]],0)</f>
        <v>0</v>
      </c>
      <c r="AB805" s="76">
        <f>MYRANKS_H[[#This Row],[POINTS OVER REPL]]*DOLLAR_VALUE_PER_POINT+1</f>
        <v>1</v>
      </c>
      <c r="AC805" s="74"/>
      <c r="AD805" s="74">
        <f>IF(AND(MYRANKS_H[[#This Row],[RANK]]&lt;=(TOTAL_HITTERS_DRAFTED-HITTERS_BELOW_REPL_DRAFTED),MYRANKS_H[[#This Row],[$ACTUAL]]=""),MYRANKS_H[[#This Row],[POINTS OVER REPL]],0)</f>
        <v>0</v>
      </c>
      <c r="AE805" s="86">
        <f>IF(MYRANKS_H[[#This Row],[$ACTUAL]]="",MYRANKS_H[[#This Row],[POINTS OVER REPL]]*REMAINING_DOLLAR_VALUE_PER_POINT+1,0)</f>
        <v>1</v>
      </c>
    </row>
    <row r="806" spans="1:31" x14ac:dyDescent="0.25">
      <c r="A806" s="78" t="s">
        <v>16758</v>
      </c>
      <c r="B806" s="79" t="str">
        <f>VLOOKUP(MYRANKS_H[[#This Row],[PLAYERID]],PLAYERIDMAP2[],COLUMN(PLAYERIDMAP2[LASTNAME]),FALSE)</f>
        <v>Swihart</v>
      </c>
      <c r="C806" s="80" t="str">
        <f>VLOOKUP(MYRANKS_H[[#This Row],[PLAYERID]],PLAYERIDMAP2[],COLUMN(PLAYERIDMAP2[FIRSTNAME]),FALSE)</f>
        <v>Blake</v>
      </c>
      <c r="D806" s="80" t="str">
        <f>MYRANKS_H[[#This Row],[FNAME]]&amp;" "&amp;MYRANKS_H[[#This Row],[LNAME]]</f>
        <v>Blake Swihart</v>
      </c>
      <c r="E806" s="80" t="str">
        <f>VLOOKUP(MYRANKS_H[[#This Row],[PLAYERID]],PLAYERIDMAP2[],COLUMN(PLAYERIDMAP2[TEAM]),FALSE)</f>
        <v>BOS</v>
      </c>
      <c r="F806" s="80" t="str">
        <f>VLOOKUP(MYRANKS_H[[#This Row],[PLAYERID]],PLAYERIDMAP2[],COLUMN(PLAYERIDMAP2[POS]),FALSE)</f>
        <v>C</v>
      </c>
      <c r="G806" s="80">
        <f>IFERROR(VALUE(VLOOKUP(MYRANKS_H[[#This Row],[PLAYERID]],PLAYERIDMAP2[],COLUMN(PLAYERIDMAP2[IDFANGRAPHS]),FALSE)),VLOOKUP(MYRANKS_H[[#This Row],[PLAYERID]],PLAYERIDMAP2[],COLUMN(PLAYERIDMAP2[IDFANGRAPHS]),FALSE))</f>
        <v>13176</v>
      </c>
      <c r="H806" s="56">
        <f>IFERROR(VLOOKUP(MYRANKS_H[[#This Row],[IDFANGRAPHS]],STEAMER_H[],COLUMN(STEAMER_H[PA]),FALSE),0)</f>
        <v>297</v>
      </c>
      <c r="I806" s="56">
        <f>IFERROR(VLOOKUP(MYRANKS_H[[#This Row],[IDFANGRAPHS]],STEAMER_H[],COLUMN(STEAMER_H[AB]),FALSE),0)</f>
        <v>273</v>
      </c>
      <c r="J806" s="56">
        <f>IFERROR(VLOOKUP(MYRANKS_H[[#This Row],[IDFANGRAPHS]],STEAMER_H[],COLUMN(STEAMER_H[H]),FALSE),0)</f>
        <v>72</v>
      </c>
      <c r="K806" s="56">
        <f>IFERROR(VLOOKUP(MYRANKS_H[[#This Row],[IDFANGRAPHS]],STEAMER_H[],COLUMN(STEAMER_H[2B]),FALSE),0)</f>
        <v>16</v>
      </c>
      <c r="L806" s="56">
        <f>IFERROR(VLOOKUP(MYRANKS_H[[#This Row],[IDFANGRAPHS]],STEAMER_H[],COLUMN(STEAMER_H[3B]),FALSE),0)</f>
        <v>1</v>
      </c>
      <c r="M806" s="56">
        <f>IFERROR(VLOOKUP(MYRANKS_H[[#This Row],[IDFANGRAPHS]],STEAMER_H[],COLUMN(STEAMER_H[HR]),FALSE),0)</f>
        <v>5</v>
      </c>
      <c r="N806" s="56">
        <f>IFERROR(VLOOKUP(MYRANKS_H[[#This Row],[IDFANGRAPHS]],STEAMER_H[],COLUMN(STEAMER_H[R]),FALSE),0)</f>
        <v>32</v>
      </c>
      <c r="O806" s="56">
        <f>IFERROR(VLOOKUP(MYRANKS_H[[#This Row],[IDFANGRAPHS]],STEAMER_H[],COLUMN(STEAMER_H[RBI]),FALSE),0)</f>
        <v>31</v>
      </c>
      <c r="P806" s="56">
        <f>IFERROR(VLOOKUP(MYRANKS_H[[#This Row],[IDFANGRAPHS]],STEAMER_H[],COLUMN(STEAMER_H[BB]),FALSE),0)</f>
        <v>18</v>
      </c>
      <c r="Q806" s="56">
        <f>IFERROR(VLOOKUP(MYRANKS_H[[#This Row],[IDFANGRAPHS]],STEAMER_H[],COLUMN(STEAMER_H[HBP]),FALSE),0)</f>
        <v>1</v>
      </c>
      <c r="R806" s="56">
        <f>IFERROR(VLOOKUP(MYRANKS_H[[#This Row],[IDFANGRAPHS]],STEAMER_H[],COLUMN(STEAMER_H[SO]),FALSE),0)</f>
        <v>60</v>
      </c>
      <c r="S806" s="56">
        <f>IFERROR(VLOOKUP(MYRANKS_H[[#This Row],[IDFANGRAPHS]],STEAMER_H[],COLUMN(STEAMER_H[SB]),FALSE),0)</f>
        <v>4</v>
      </c>
      <c r="T806" s="87">
        <f>IFERROR(MYRANKS_H[[#This Row],[H]]/MYRANKS_H[[#This Row],[AB]],0)</f>
        <v>0.26373626373626374</v>
      </c>
      <c r="U806" s="87">
        <f>IFERROR((MYRANKS_H[[#This Row],[H]]+MYRANKS_H[[#This Row],[BB]]+MYRANKS_H[[#This Row],[HBP]])/(MYRANKS_H[[#This Row],[AB]]+MYRANKS_H[[#This Row],[BB]]+MYRANKS_H[[#This Row],[HBP]]),0)</f>
        <v>0.31164383561643838</v>
      </c>
      <c r="V806" s="87">
        <f>IFERROR((MYRANKS_H[[#This Row],[H]]+MYRANKS_H[[#This Row],[2B]]+2*MYRANKS_H[[#This Row],[3B]]+3*MYRANKS_H[[#This Row],[HR]])/MYRANKS_H[[#This Row],[AB]],0)</f>
        <v>0.38461538461538464</v>
      </c>
      <c r="W806" s="8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6" s="81">
        <f>VLOOKUP(MYRANKS_H[[#This Row],[POS]],REPLACEMENT_LEVEL[],3,FALSE)</f>
        <v>0</v>
      </c>
      <c r="Y806" s="81">
        <f>MYRANKS_H[[#This Row],[PROJ PTS]]-MYRANKS_H[[#This Row],[REPL LEVEL]]</f>
        <v>0</v>
      </c>
      <c r="Z806" s="81">
        <f>RANK(MYRANKS_H[[#This Row],[POINTS OVER REPL]],MYRANKS_H[POINTS OVER REPL])</f>
        <v>1</v>
      </c>
      <c r="AA806" s="81">
        <f>IF(MYRANKS_H[[#This Row],[RANK]]&lt;=TOTAL_HITTERS_DRAFTED,MYRANKS_H[[#This Row],[POINTS OVER REPL]],0)</f>
        <v>0</v>
      </c>
      <c r="AB806" s="83">
        <f>MYRANKS_H[[#This Row],[POINTS OVER REPL]]*DOLLAR_VALUE_PER_POINT+1</f>
        <v>1</v>
      </c>
      <c r="AC806" s="81"/>
      <c r="AD806" s="81">
        <f>IF(AND(MYRANKS_H[[#This Row],[RANK]]&lt;=(TOTAL_HITTERS_DRAFTED-HITTERS_BELOW_REPL_DRAFTED),MYRANKS_H[[#This Row],[$ACTUAL]]=""),MYRANKS_H[[#This Row],[POINTS OVER REPL]],0)</f>
        <v>0</v>
      </c>
      <c r="AE806" s="88">
        <f>IF(MYRANKS_H[[#This Row],[$ACTUAL]]="",MYRANKS_H[[#This Row],[POINTS OVER REPL]]*REMAINING_DOLLAR_VALUE_PER_POINT+1,0)</f>
        <v>1</v>
      </c>
    </row>
    <row r="807" spans="1:31" x14ac:dyDescent="0.25">
      <c r="A807" s="78" t="s">
        <v>20616</v>
      </c>
      <c r="B807" s="79" t="str">
        <f>VLOOKUP(MYRANKS_H[[#This Row],[PLAYERID]],PLAYERIDMAP2[],COLUMN(PLAYERIDMAP2[LASTNAME]),FALSE)</f>
        <v>Szczur</v>
      </c>
      <c r="C807" s="73" t="str">
        <f>VLOOKUP(MYRANKS_H[[#This Row],[PLAYERID]],PLAYERIDMAP2[],COLUMN(PLAYERIDMAP2[FIRSTNAME]),FALSE)</f>
        <v>Matt</v>
      </c>
      <c r="D807" s="73" t="str">
        <f>MYRANKS_H[[#This Row],[FNAME]]&amp;" "&amp;MYRANKS_H[[#This Row],[LNAME]]</f>
        <v>Matt Szczur</v>
      </c>
      <c r="E807" s="73" t="str">
        <f>VLOOKUP(MYRANKS_H[[#This Row],[PLAYERID]],PLAYERIDMAP2[],COLUMN(PLAYERIDMAP2[TEAM]),FALSE)</f>
        <v>CHC</v>
      </c>
      <c r="F807" s="73" t="str">
        <f>VLOOKUP(MYRANKS_H[[#This Row],[PLAYERID]],PLAYERIDMAP2[],COLUMN(PLAYERIDMAP2[POS]),FALSE)</f>
        <v>OF</v>
      </c>
      <c r="G807" s="73">
        <f>IFERROR(VALUE(VLOOKUP(MYRANKS_H[[#This Row],[PLAYERID]],PLAYERIDMAP2[],COLUMN(PLAYERIDMAP2[IDFANGRAPHS]),FALSE)),VLOOKUP(MYRANKS_H[[#This Row],[PLAYERID]],PLAYERIDMAP2[],COLUMN(PLAYERIDMAP2[IDFANGRAPHS]),FALSE))</f>
        <v>11255</v>
      </c>
      <c r="H807" s="56">
        <f>IFERROR(VLOOKUP(MYRANKS_H[[#This Row],[IDFANGRAPHS]],STEAMER_H[],COLUMN(STEAMER_H[PA]),FALSE),0)</f>
        <v>47</v>
      </c>
      <c r="I807" s="56">
        <f>IFERROR(VLOOKUP(MYRANKS_H[[#This Row],[IDFANGRAPHS]],STEAMER_H[],COLUMN(STEAMER_H[AB]),FALSE),0)</f>
        <v>43</v>
      </c>
      <c r="J807" s="56">
        <f>IFERROR(VLOOKUP(MYRANKS_H[[#This Row],[IDFANGRAPHS]],STEAMER_H[],COLUMN(STEAMER_H[H]),FALSE),0)</f>
        <v>11</v>
      </c>
      <c r="K807" s="56">
        <f>IFERROR(VLOOKUP(MYRANKS_H[[#This Row],[IDFANGRAPHS]],STEAMER_H[],COLUMN(STEAMER_H[2B]),FALSE),0)</f>
        <v>2</v>
      </c>
      <c r="L807" s="56">
        <f>IFERROR(VLOOKUP(MYRANKS_H[[#This Row],[IDFANGRAPHS]],STEAMER_H[],COLUMN(STEAMER_H[3B]),FALSE),0)</f>
        <v>0</v>
      </c>
      <c r="M807" s="56">
        <f>IFERROR(VLOOKUP(MYRANKS_H[[#This Row],[IDFANGRAPHS]],STEAMER_H[],COLUMN(STEAMER_H[HR]),FALSE),0)</f>
        <v>1</v>
      </c>
      <c r="N807" s="56">
        <f>IFERROR(VLOOKUP(MYRANKS_H[[#This Row],[IDFANGRAPHS]],STEAMER_H[],COLUMN(STEAMER_H[R]),FALSE),0)</f>
        <v>4</v>
      </c>
      <c r="O807" s="56">
        <f>IFERROR(VLOOKUP(MYRANKS_H[[#This Row],[IDFANGRAPHS]],STEAMER_H[],COLUMN(STEAMER_H[RBI]),FALSE),0)</f>
        <v>4</v>
      </c>
      <c r="P807" s="56">
        <f>IFERROR(VLOOKUP(MYRANKS_H[[#This Row],[IDFANGRAPHS]],STEAMER_H[],COLUMN(STEAMER_H[BB]),FALSE),0)</f>
        <v>3</v>
      </c>
      <c r="Q807" s="56">
        <f>IFERROR(VLOOKUP(MYRANKS_H[[#This Row],[IDFANGRAPHS]],STEAMER_H[],COLUMN(STEAMER_H[HBP]),FALSE),0)</f>
        <v>0</v>
      </c>
      <c r="R807" s="56">
        <f>IFERROR(VLOOKUP(MYRANKS_H[[#This Row],[IDFANGRAPHS]],STEAMER_H[],COLUMN(STEAMER_H[SO]),FALSE),0)</f>
        <v>9</v>
      </c>
      <c r="S807" s="56">
        <f>IFERROR(VLOOKUP(MYRANKS_H[[#This Row],[IDFANGRAPHS]],STEAMER_H[],COLUMN(STEAMER_H[SB]),FALSE),0)</f>
        <v>2</v>
      </c>
      <c r="T807" s="85">
        <f>IFERROR(MYRANKS_H[[#This Row],[H]]/MYRANKS_H[[#This Row],[AB]],0)</f>
        <v>0.2558139534883721</v>
      </c>
      <c r="U807" s="85">
        <f>IFERROR((MYRANKS_H[[#This Row],[H]]+MYRANKS_H[[#This Row],[BB]]+MYRANKS_H[[#This Row],[HBP]])/(MYRANKS_H[[#This Row],[AB]]+MYRANKS_H[[#This Row],[BB]]+MYRANKS_H[[#This Row],[HBP]]),0)</f>
        <v>0.30434782608695654</v>
      </c>
      <c r="V807" s="85">
        <f>IFERROR((MYRANKS_H[[#This Row],[H]]+MYRANKS_H[[#This Row],[2B]]+2*MYRANKS_H[[#This Row],[3B]]+3*MYRANKS_H[[#This Row],[HR]])/MYRANKS_H[[#This Row],[AB]],0)</f>
        <v>0.37209302325581395</v>
      </c>
      <c r="W807" s="74">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7" s="74">
        <f>VLOOKUP(MYRANKS_H[[#This Row],[POS]],REPLACEMENT_LEVEL[],3,FALSE)</f>
        <v>0</v>
      </c>
      <c r="Y807" s="74">
        <f>MYRANKS_H[[#This Row],[PROJ PTS]]-MYRANKS_H[[#This Row],[REPL LEVEL]]</f>
        <v>0</v>
      </c>
      <c r="Z807" s="74">
        <f>RANK(MYRANKS_H[[#This Row],[POINTS OVER REPL]],MYRANKS_H[POINTS OVER REPL])</f>
        <v>1</v>
      </c>
      <c r="AA807" s="74">
        <f>IF(MYRANKS_H[[#This Row],[RANK]]&lt;=TOTAL_HITTERS_DRAFTED,MYRANKS_H[[#This Row],[POINTS OVER REPL]],0)</f>
        <v>0</v>
      </c>
      <c r="AB807" s="76">
        <f>MYRANKS_H[[#This Row],[POINTS OVER REPL]]*DOLLAR_VALUE_PER_POINT+1</f>
        <v>1</v>
      </c>
      <c r="AC807" s="74"/>
      <c r="AD807" s="74">
        <f>IF(AND(MYRANKS_H[[#This Row],[RANK]]&lt;=(TOTAL_HITTERS_DRAFTED-HITTERS_BELOW_REPL_DRAFTED),MYRANKS_H[[#This Row],[$ACTUAL]]=""),MYRANKS_H[[#This Row],[POINTS OVER REPL]],0)</f>
        <v>0</v>
      </c>
      <c r="AE807" s="86">
        <f>IF(MYRANKS_H[[#This Row],[$ACTUAL]]="",MYRANKS_H[[#This Row],[POINTS OVER REPL]]*REMAINING_DOLLAR_VALUE_PER_POINT+1,0)</f>
        <v>1</v>
      </c>
    </row>
    <row r="808" spans="1:31" x14ac:dyDescent="0.25">
      <c r="A808" s="78" t="s">
        <v>15494</v>
      </c>
      <c r="B808" s="79" t="str">
        <f>VLOOKUP(MYRANKS_H[[#This Row],[PLAYERID]],PLAYERIDMAP2[],COLUMN(PLAYERIDMAP2[LASTNAME]),FALSE)</f>
        <v>Taveras</v>
      </c>
      <c r="C808" s="80" t="str">
        <f>VLOOKUP(MYRANKS_H[[#This Row],[PLAYERID]],PLAYERIDMAP2[],COLUMN(PLAYERIDMAP2[FIRSTNAME]),FALSE)</f>
        <v>Oscar</v>
      </c>
      <c r="D808" s="80" t="str">
        <f>MYRANKS_H[[#This Row],[FNAME]]&amp;" "&amp;MYRANKS_H[[#This Row],[LNAME]]</f>
        <v>Oscar Taveras</v>
      </c>
      <c r="E808" s="80" t="str">
        <f>VLOOKUP(MYRANKS_H[[#This Row],[PLAYERID]],PLAYERIDMAP2[],COLUMN(PLAYERIDMAP2[TEAM]),FALSE)</f>
        <v>STL</v>
      </c>
      <c r="F808" s="80" t="str">
        <f>VLOOKUP(MYRANKS_H[[#This Row],[PLAYERID]],PLAYERIDMAP2[],COLUMN(PLAYERIDMAP2[POS]),FALSE)</f>
        <v>OF</v>
      </c>
      <c r="G808" s="80">
        <f>IFERROR(VALUE(VLOOKUP(MYRANKS_H[[#This Row],[PLAYERID]],PLAYERIDMAP2[],COLUMN(PLAYERIDMAP2[IDFANGRAPHS]),FALSE)),VLOOKUP(MYRANKS_H[[#This Row],[PLAYERID]],PLAYERIDMAP2[],COLUMN(PLAYERIDMAP2[IDFANGRAPHS]),FALSE))</f>
        <v>11173</v>
      </c>
      <c r="H808" s="56">
        <f>IFERROR(VLOOKUP(MYRANKS_H[[#This Row],[IDFANGRAPHS]],STEAMER_H[],COLUMN(STEAMER_H[PA]),FALSE),0)</f>
        <v>0</v>
      </c>
      <c r="I808" s="56">
        <f>IFERROR(VLOOKUP(MYRANKS_H[[#This Row],[IDFANGRAPHS]],STEAMER_H[],COLUMN(STEAMER_H[AB]),FALSE),0)</f>
        <v>0</v>
      </c>
      <c r="J808" s="56">
        <f>IFERROR(VLOOKUP(MYRANKS_H[[#This Row],[IDFANGRAPHS]],STEAMER_H[],COLUMN(STEAMER_H[H]),FALSE),0)</f>
        <v>0</v>
      </c>
      <c r="K808" s="56">
        <f>IFERROR(VLOOKUP(MYRANKS_H[[#This Row],[IDFANGRAPHS]],STEAMER_H[],COLUMN(STEAMER_H[2B]),FALSE),0)</f>
        <v>0</v>
      </c>
      <c r="L808" s="56">
        <f>IFERROR(VLOOKUP(MYRANKS_H[[#This Row],[IDFANGRAPHS]],STEAMER_H[],COLUMN(STEAMER_H[3B]),FALSE),0)</f>
        <v>0</v>
      </c>
      <c r="M808" s="56">
        <f>IFERROR(VLOOKUP(MYRANKS_H[[#This Row],[IDFANGRAPHS]],STEAMER_H[],COLUMN(STEAMER_H[HR]),FALSE),0)</f>
        <v>0</v>
      </c>
      <c r="N808" s="56">
        <f>IFERROR(VLOOKUP(MYRANKS_H[[#This Row],[IDFANGRAPHS]],STEAMER_H[],COLUMN(STEAMER_H[R]),FALSE),0)</f>
        <v>0</v>
      </c>
      <c r="O808" s="56">
        <f>IFERROR(VLOOKUP(MYRANKS_H[[#This Row],[IDFANGRAPHS]],STEAMER_H[],COLUMN(STEAMER_H[RBI]),FALSE),0)</f>
        <v>0</v>
      </c>
      <c r="P808" s="56">
        <f>IFERROR(VLOOKUP(MYRANKS_H[[#This Row],[IDFANGRAPHS]],STEAMER_H[],COLUMN(STEAMER_H[BB]),FALSE),0)</f>
        <v>0</v>
      </c>
      <c r="Q808" s="56">
        <f>IFERROR(VLOOKUP(MYRANKS_H[[#This Row],[IDFANGRAPHS]],STEAMER_H[],COLUMN(STEAMER_H[HBP]),FALSE),0)</f>
        <v>0</v>
      </c>
      <c r="R808" s="56">
        <f>IFERROR(VLOOKUP(MYRANKS_H[[#This Row],[IDFANGRAPHS]],STEAMER_H[],COLUMN(STEAMER_H[SO]),FALSE),0)</f>
        <v>0</v>
      </c>
      <c r="S808" s="56">
        <f>IFERROR(VLOOKUP(MYRANKS_H[[#This Row],[IDFANGRAPHS]],STEAMER_H[],COLUMN(STEAMER_H[SB]),FALSE),0)</f>
        <v>0</v>
      </c>
      <c r="T808" s="87">
        <f>IFERROR(MYRANKS_H[[#This Row],[H]]/MYRANKS_H[[#This Row],[AB]],0)</f>
        <v>0</v>
      </c>
      <c r="U808" s="87">
        <f>IFERROR((MYRANKS_H[[#This Row],[H]]+MYRANKS_H[[#This Row],[BB]]+MYRANKS_H[[#This Row],[HBP]])/(MYRANKS_H[[#This Row],[AB]]+MYRANKS_H[[#This Row],[BB]]+MYRANKS_H[[#This Row],[HBP]]),0)</f>
        <v>0</v>
      </c>
      <c r="V808" s="87">
        <f>IFERROR((MYRANKS_H[[#This Row],[H]]+MYRANKS_H[[#This Row],[2B]]+2*MYRANKS_H[[#This Row],[3B]]+3*MYRANKS_H[[#This Row],[HR]])/MYRANKS_H[[#This Row],[AB]],0)</f>
        <v>0</v>
      </c>
      <c r="W808" s="8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8" s="81">
        <f>VLOOKUP(MYRANKS_H[[#This Row],[POS]],REPLACEMENT_LEVEL[],3,FALSE)</f>
        <v>0</v>
      </c>
      <c r="Y808" s="81">
        <f>MYRANKS_H[[#This Row],[PROJ PTS]]-MYRANKS_H[[#This Row],[REPL LEVEL]]</f>
        <v>0</v>
      </c>
      <c r="Z808" s="81">
        <f>RANK(MYRANKS_H[[#This Row],[POINTS OVER REPL]],MYRANKS_H[POINTS OVER REPL])</f>
        <v>1</v>
      </c>
      <c r="AA808" s="81">
        <f>IF(MYRANKS_H[[#This Row],[RANK]]&lt;=TOTAL_HITTERS_DRAFTED,MYRANKS_H[[#This Row],[POINTS OVER REPL]],0)</f>
        <v>0</v>
      </c>
      <c r="AB808" s="83">
        <f>MYRANKS_H[[#This Row],[POINTS OVER REPL]]*DOLLAR_VALUE_PER_POINT+1</f>
        <v>1</v>
      </c>
      <c r="AC808" s="81"/>
      <c r="AD808" s="81">
        <f>IF(AND(MYRANKS_H[[#This Row],[RANK]]&lt;=(TOTAL_HITTERS_DRAFTED-HITTERS_BELOW_REPL_DRAFTED),MYRANKS_H[[#This Row],[$ACTUAL]]=""),MYRANKS_H[[#This Row],[POINTS OVER REPL]],0)</f>
        <v>0</v>
      </c>
      <c r="AE808" s="88">
        <f>IF(MYRANKS_H[[#This Row],[$ACTUAL]]="",MYRANKS_H[[#This Row],[POINTS OVER REPL]]*REMAINING_DOLLAR_VALUE_PER_POINT+1,0)</f>
        <v>1</v>
      </c>
    </row>
    <row r="809" spans="1:31" x14ac:dyDescent="0.25">
      <c r="A809" s="78" t="s">
        <v>15505</v>
      </c>
      <c r="B809" s="79" t="str">
        <f>VLOOKUP(MYRANKS_H[[#This Row],[PLAYERID]],PLAYERIDMAP2[],COLUMN(PLAYERIDMAP2[LASTNAME]),FALSE)</f>
        <v>Teagarden</v>
      </c>
      <c r="C809" s="73" t="str">
        <f>VLOOKUP(MYRANKS_H[[#This Row],[PLAYERID]],PLAYERIDMAP2[],COLUMN(PLAYERIDMAP2[FIRSTNAME]),FALSE)</f>
        <v>Taylor</v>
      </c>
      <c r="D809" s="73" t="str">
        <f>MYRANKS_H[[#This Row],[FNAME]]&amp;" "&amp;MYRANKS_H[[#This Row],[LNAME]]</f>
        <v>Taylor Teagarden</v>
      </c>
      <c r="E809" s="73" t="str">
        <f>VLOOKUP(MYRANKS_H[[#This Row],[PLAYERID]],PLAYERIDMAP2[],COLUMN(PLAYERIDMAP2[TEAM]),FALSE)</f>
        <v>N/A</v>
      </c>
      <c r="F809" s="73" t="str">
        <f>VLOOKUP(MYRANKS_H[[#This Row],[PLAYERID]],PLAYERIDMAP2[],COLUMN(PLAYERIDMAP2[POS]),FALSE)</f>
        <v>C</v>
      </c>
      <c r="G809" s="73">
        <f>IFERROR(VALUE(VLOOKUP(MYRANKS_H[[#This Row],[PLAYERID]],PLAYERIDMAP2[],COLUMN(PLAYERIDMAP2[IDFANGRAPHS]),FALSE)),VLOOKUP(MYRANKS_H[[#This Row],[PLAYERID]],PLAYERIDMAP2[],COLUMN(PLAYERIDMAP2[IDFANGRAPHS]),FALSE))</f>
        <v>5199</v>
      </c>
      <c r="H809" s="56">
        <f>IFERROR(VLOOKUP(MYRANKS_H[[#This Row],[IDFANGRAPHS]],STEAMER_H[],COLUMN(STEAMER_H[PA]),FALSE),0)</f>
        <v>1</v>
      </c>
      <c r="I809" s="56">
        <f>IFERROR(VLOOKUP(MYRANKS_H[[#This Row],[IDFANGRAPHS]],STEAMER_H[],COLUMN(STEAMER_H[AB]),FALSE),0)</f>
        <v>1</v>
      </c>
      <c r="J809" s="56">
        <f>IFERROR(VLOOKUP(MYRANKS_H[[#This Row],[IDFANGRAPHS]],STEAMER_H[],COLUMN(STEAMER_H[H]),FALSE),0)</f>
        <v>0</v>
      </c>
      <c r="K809" s="56">
        <f>IFERROR(VLOOKUP(MYRANKS_H[[#This Row],[IDFANGRAPHS]],STEAMER_H[],COLUMN(STEAMER_H[2B]),FALSE),0)</f>
        <v>0</v>
      </c>
      <c r="L809" s="56">
        <f>IFERROR(VLOOKUP(MYRANKS_H[[#This Row],[IDFANGRAPHS]],STEAMER_H[],COLUMN(STEAMER_H[3B]),FALSE),0)</f>
        <v>0</v>
      </c>
      <c r="M809" s="56">
        <f>IFERROR(VLOOKUP(MYRANKS_H[[#This Row],[IDFANGRAPHS]],STEAMER_H[],COLUMN(STEAMER_H[HR]),FALSE),0)</f>
        <v>0</v>
      </c>
      <c r="N809" s="56">
        <f>IFERROR(VLOOKUP(MYRANKS_H[[#This Row],[IDFANGRAPHS]],STEAMER_H[],COLUMN(STEAMER_H[R]),FALSE),0)</f>
        <v>0</v>
      </c>
      <c r="O809" s="56">
        <f>IFERROR(VLOOKUP(MYRANKS_H[[#This Row],[IDFANGRAPHS]],STEAMER_H[],COLUMN(STEAMER_H[RBI]),FALSE),0)</f>
        <v>0</v>
      </c>
      <c r="P809" s="56">
        <f>IFERROR(VLOOKUP(MYRANKS_H[[#This Row],[IDFANGRAPHS]],STEAMER_H[],COLUMN(STEAMER_H[BB]),FALSE),0)</f>
        <v>0</v>
      </c>
      <c r="Q809" s="56">
        <f>IFERROR(VLOOKUP(MYRANKS_H[[#This Row],[IDFANGRAPHS]],STEAMER_H[],COLUMN(STEAMER_H[HBP]),FALSE),0)</f>
        <v>0</v>
      </c>
      <c r="R809" s="56">
        <f>IFERROR(VLOOKUP(MYRANKS_H[[#This Row],[IDFANGRAPHS]],STEAMER_H[],COLUMN(STEAMER_H[SO]),FALSE),0)</f>
        <v>0</v>
      </c>
      <c r="S809" s="56">
        <f>IFERROR(VLOOKUP(MYRANKS_H[[#This Row],[IDFANGRAPHS]],STEAMER_H[],COLUMN(STEAMER_H[SB]),FALSE),0)</f>
        <v>0</v>
      </c>
      <c r="T809" s="85">
        <f>IFERROR(MYRANKS_H[[#This Row],[H]]/MYRANKS_H[[#This Row],[AB]],0)</f>
        <v>0</v>
      </c>
      <c r="U809" s="85">
        <f>IFERROR((MYRANKS_H[[#This Row],[H]]+MYRANKS_H[[#This Row],[BB]]+MYRANKS_H[[#This Row],[HBP]])/(MYRANKS_H[[#This Row],[AB]]+MYRANKS_H[[#This Row],[BB]]+MYRANKS_H[[#This Row],[HBP]]),0)</f>
        <v>0</v>
      </c>
      <c r="V809" s="85">
        <f>IFERROR((MYRANKS_H[[#This Row],[H]]+MYRANKS_H[[#This Row],[2B]]+2*MYRANKS_H[[#This Row],[3B]]+3*MYRANKS_H[[#This Row],[HR]])/MYRANKS_H[[#This Row],[AB]],0)</f>
        <v>0</v>
      </c>
      <c r="W809" s="74">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9" s="74">
        <f>VLOOKUP(MYRANKS_H[[#This Row],[POS]],REPLACEMENT_LEVEL[],3,FALSE)</f>
        <v>0</v>
      </c>
      <c r="Y809" s="74">
        <f>MYRANKS_H[[#This Row],[PROJ PTS]]-MYRANKS_H[[#This Row],[REPL LEVEL]]</f>
        <v>0</v>
      </c>
      <c r="Z809" s="74">
        <f>RANK(MYRANKS_H[[#This Row],[POINTS OVER REPL]],MYRANKS_H[POINTS OVER REPL])</f>
        <v>1</v>
      </c>
      <c r="AA809" s="74">
        <f>IF(MYRANKS_H[[#This Row],[RANK]]&lt;=TOTAL_HITTERS_DRAFTED,MYRANKS_H[[#This Row],[POINTS OVER REPL]],0)</f>
        <v>0</v>
      </c>
      <c r="AB809" s="76">
        <f>MYRANKS_H[[#This Row],[POINTS OVER REPL]]*DOLLAR_VALUE_PER_POINT+1</f>
        <v>1</v>
      </c>
      <c r="AC809" s="74"/>
      <c r="AD809" s="74">
        <f>IF(AND(MYRANKS_H[[#This Row],[RANK]]&lt;=(TOTAL_HITTERS_DRAFTED-HITTERS_BELOW_REPL_DRAFTED),MYRANKS_H[[#This Row],[$ACTUAL]]=""),MYRANKS_H[[#This Row],[POINTS OVER REPL]],0)</f>
        <v>0</v>
      </c>
      <c r="AE809" s="86">
        <f>IF(MYRANKS_H[[#This Row],[$ACTUAL]]="",MYRANKS_H[[#This Row],[POINTS OVER REPL]]*REMAINING_DOLLAR_VALUE_PER_POINT+1,0)</f>
        <v>1</v>
      </c>
    </row>
    <row r="810" spans="1:31" x14ac:dyDescent="0.25">
      <c r="A810" s="71" t="s">
        <v>15509</v>
      </c>
      <c r="B810" s="72" t="str">
        <f>VLOOKUP(MYRANKS_H[[#This Row],[PLAYERID]],PLAYERIDMAP2[],COLUMN(PLAYERIDMAP2[LASTNAME]),FALSE)</f>
        <v>Teahen</v>
      </c>
      <c r="C810" s="80" t="str">
        <f>VLOOKUP(MYRANKS_H[[#This Row],[PLAYERID]],PLAYERIDMAP2[],COLUMN(PLAYERIDMAP2[FIRSTNAME]),FALSE)</f>
        <v>Mark</v>
      </c>
      <c r="D810" s="80" t="str">
        <f>MYRANKS_H[[#This Row],[FNAME]]&amp;" "&amp;MYRANKS_H[[#This Row],[LNAME]]</f>
        <v>Mark Teahen</v>
      </c>
      <c r="E810" s="80" t="str">
        <f>VLOOKUP(MYRANKS_H[[#This Row],[PLAYERID]],PLAYERIDMAP2[],COLUMN(PLAYERIDMAP2[TEAM]),FALSE)</f>
        <v>N/A</v>
      </c>
      <c r="F810" s="80" t="str">
        <f>VLOOKUP(MYRANKS_H[[#This Row],[PLAYERID]],PLAYERIDMAP2[],COLUMN(PLAYERIDMAP2[POS]),FALSE)</f>
        <v>3B</v>
      </c>
      <c r="G810" s="80">
        <f>IFERROR(VALUE(VLOOKUP(MYRANKS_H[[#This Row],[PLAYERID]],PLAYERIDMAP2[],COLUMN(PLAYERIDMAP2[IDFANGRAPHS]),FALSE)),VLOOKUP(MYRANKS_H[[#This Row],[PLAYERID]],PLAYERIDMAP2[],COLUMN(PLAYERIDMAP2[IDFANGRAPHS]),FALSE))</f>
        <v>4511</v>
      </c>
      <c r="H810" s="56">
        <f>IFERROR(VLOOKUP(MYRANKS_H[[#This Row],[IDFANGRAPHS]],STEAMER_H[],COLUMN(STEAMER_H[PA]),FALSE),0)</f>
        <v>0</v>
      </c>
      <c r="I810" s="56">
        <f>IFERROR(VLOOKUP(MYRANKS_H[[#This Row],[IDFANGRAPHS]],STEAMER_H[],COLUMN(STEAMER_H[AB]),FALSE),0)</f>
        <v>0</v>
      </c>
      <c r="J810" s="56">
        <f>IFERROR(VLOOKUP(MYRANKS_H[[#This Row],[IDFANGRAPHS]],STEAMER_H[],COLUMN(STEAMER_H[H]),FALSE),0)</f>
        <v>0</v>
      </c>
      <c r="K810" s="56">
        <f>IFERROR(VLOOKUP(MYRANKS_H[[#This Row],[IDFANGRAPHS]],STEAMER_H[],COLUMN(STEAMER_H[2B]),FALSE),0)</f>
        <v>0</v>
      </c>
      <c r="L810" s="56">
        <f>IFERROR(VLOOKUP(MYRANKS_H[[#This Row],[IDFANGRAPHS]],STEAMER_H[],COLUMN(STEAMER_H[3B]),FALSE),0)</f>
        <v>0</v>
      </c>
      <c r="M810" s="56">
        <f>IFERROR(VLOOKUP(MYRANKS_H[[#This Row],[IDFANGRAPHS]],STEAMER_H[],COLUMN(STEAMER_H[HR]),FALSE),0)</f>
        <v>0</v>
      </c>
      <c r="N810" s="56">
        <f>IFERROR(VLOOKUP(MYRANKS_H[[#This Row],[IDFANGRAPHS]],STEAMER_H[],COLUMN(STEAMER_H[R]),FALSE),0)</f>
        <v>0</v>
      </c>
      <c r="O810" s="56">
        <f>IFERROR(VLOOKUP(MYRANKS_H[[#This Row],[IDFANGRAPHS]],STEAMER_H[],COLUMN(STEAMER_H[RBI]),FALSE),0)</f>
        <v>0</v>
      </c>
      <c r="P810" s="56">
        <f>IFERROR(VLOOKUP(MYRANKS_H[[#This Row],[IDFANGRAPHS]],STEAMER_H[],COLUMN(STEAMER_H[BB]),FALSE),0)</f>
        <v>0</v>
      </c>
      <c r="Q810" s="56">
        <f>IFERROR(VLOOKUP(MYRANKS_H[[#This Row],[IDFANGRAPHS]],STEAMER_H[],COLUMN(STEAMER_H[HBP]),FALSE),0)</f>
        <v>0</v>
      </c>
      <c r="R810" s="56">
        <f>IFERROR(VLOOKUP(MYRANKS_H[[#This Row],[IDFANGRAPHS]],STEAMER_H[],COLUMN(STEAMER_H[SO]),FALSE),0)</f>
        <v>0</v>
      </c>
      <c r="S810" s="56">
        <f>IFERROR(VLOOKUP(MYRANKS_H[[#This Row],[IDFANGRAPHS]],STEAMER_H[],COLUMN(STEAMER_H[SB]),FALSE),0)</f>
        <v>0</v>
      </c>
      <c r="T810" s="87">
        <f>IFERROR(MYRANKS_H[[#This Row],[H]]/MYRANKS_H[[#This Row],[AB]],0)</f>
        <v>0</v>
      </c>
      <c r="U810" s="87">
        <f>IFERROR((MYRANKS_H[[#This Row],[H]]+MYRANKS_H[[#This Row],[BB]]+MYRANKS_H[[#This Row],[HBP]])/(MYRANKS_H[[#This Row],[AB]]+MYRANKS_H[[#This Row],[BB]]+MYRANKS_H[[#This Row],[HBP]]),0)</f>
        <v>0</v>
      </c>
      <c r="V810" s="87">
        <f>IFERROR((MYRANKS_H[[#This Row],[H]]+MYRANKS_H[[#This Row],[2B]]+2*MYRANKS_H[[#This Row],[3B]]+3*MYRANKS_H[[#This Row],[HR]])/MYRANKS_H[[#This Row],[AB]],0)</f>
        <v>0</v>
      </c>
      <c r="W810" s="8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0" s="81">
        <f>VLOOKUP(MYRANKS_H[[#This Row],[POS]],REPLACEMENT_LEVEL[],3,FALSE)</f>
        <v>0</v>
      </c>
      <c r="Y810" s="81">
        <f>MYRANKS_H[[#This Row],[PROJ PTS]]-MYRANKS_H[[#This Row],[REPL LEVEL]]</f>
        <v>0</v>
      </c>
      <c r="Z810" s="81">
        <f>RANK(MYRANKS_H[[#This Row],[POINTS OVER REPL]],MYRANKS_H[POINTS OVER REPL])</f>
        <v>1</v>
      </c>
      <c r="AA810" s="81">
        <f>IF(MYRANKS_H[[#This Row],[RANK]]&lt;=TOTAL_HITTERS_DRAFTED,MYRANKS_H[[#This Row],[POINTS OVER REPL]],0)</f>
        <v>0</v>
      </c>
      <c r="AB810" s="83">
        <f>MYRANKS_H[[#This Row],[POINTS OVER REPL]]*DOLLAR_VALUE_PER_POINT+1</f>
        <v>1</v>
      </c>
      <c r="AC810" s="81"/>
      <c r="AD810" s="81">
        <f>IF(AND(MYRANKS_H[[#This Row],[RANK]]&lt;=(TOTAL_HITTERS_DRAFTED-HITTERS_BELOW_REPL_DRAFTED),MYRANKS_H[[#This Row],[$ACTUAL]]=""),MYRANKS_H[[#This Row],[POINTS OVER REPL]],0)</f>
        <v>0</v>
      </c>
      <c r="AE810" s="88">
        <f>IF(MYRANKS_H[[#This Row],[$ACTUAL]]="",MYRANKS_H[[#This Row],[POINTS OVER REPL]]*REMAINING_DOLLAR_VALUE_PER_POINT+1,0)</f>
        <v>1</v>
      </c>
    </row>
    <row r="811" spans="1:31" x14ac:dyDescent="0.25">
      <c r="A811" s="78" t="s">
        <v>15519</v>
      </c>
      <c r="B811" s="79" t="str">
        <f>VLOOKUP(MYRANKS_H[[#This Row],[PLAYERID]],PLAYERIDMAP2[],COLUMN(PLAYERIDMAP2[LASTNAME]),FALSE)</f>
        <v>Tejada</v>
      </c>
      <c r="C811" s="73" t="str">
        <f>VLOOKUP(MYRANKS_H[[#This Row],[PLAYERID]],PLAYERIDMAP2[],COLUMN(PLAYERIDMAP2[FIRSTNAME]),FALSE)</f>
        <v>Miguel</v>
      </c>
      <c r="D811" s="73" t="str">
        <f>MYRANKS_H[[#This Row],[FNAME]]&amp;" "&amp;MYRANKS_H[[#This Row],[LNAME]]</f>
        <v>Miguel Tejada</v>
      </c>
      <c r="E811" s="73" t="str">
        <f>VLOOKUP(MYRANKS_H[[#This Row],[PLAYERID]],PLAYERIDMAP2[],COLUMN(PLAYERIDMAP2[TEAM]),FALSE)</f>
        <v>N/A</v>
      </c>
      <c r="F811" s="73" t="str">
        <f>VLOOKUP(MYRANKS_H[[#This Row],[PLAYERID]],PLAYERIDMAP2[],COLUMN(PLAYERIDMAP2[POS]),FALSE)</f>
        <v>SS</v>
      </c>
      <c r="G811" s="73">
        <f>IFERROR(VALUE(VLOOKUP(MYRANKS_H[[#This Row],[PLAYERID]],PLAYERIDMAP2[],COLUMN(PLAYERIDMAP2[IDFANGRAPHS]),FALSE)),VLOOKUP(MYRANKS_H[[#This Row],[PLAYERID]],PLAYERIDMAP2[],COLUMN(PLAYERIDMAP2[IDFANGRAPHS]),FALSE))</f>
        <v>941</v>
      </c>
      <c r="H811" s="56">
        <f>IFERROR(VLOOKUP(MYRANKS_H[[#This Row],[IDFANGRAPHS]],STEAMER_H[],COLUMN(STEAMER_H[PA]),FALSE),0)</f>
        <v>0</v>
      </c>
      <c r="I811" s="56">
        <f>IFERROR(VLOOKUP(MYRANKS_H[[#This Row],[IDFANGRAPHS]],STEAMER_H[],COLUMN(STEAMER_H[AB]),FALSE),0)</f>
        <v>0</v>
      </c>
      <c r="J811" s="56">
        <f>IFERROR(VLOOKUP(MYRANKS_H[[#This Row],[IDFANGRAPHS]],STEAMER_H[],COLUMN(STEAMER_H[H]),FALSE),0)</f>
        <v>0</v>
      </c>
      <c r="K811" s="56">
        <f>IFERROR(VLOOKUP(MYRANKS_H[[#This Row],[IDFANGRAPHS]],STEAMER_H[],COLUMN(STEAMER_H[2B]),FALSE),0)</f>
        <v>0</v>
      </c>
      <c r="L811" s="56">
        <f>IFERROR(VLOOKUP(MYRANKS_H[[#This Row],[IDFANGRAPHS]],STEAMER_H[],COLUMN(STEAMER_H[3B]),FALSE),0)</f>
        <v>0</v>
      </c>
      <c r="M811" s="56">
        <f>IFERROR(VLOOKUP(MYRANKS_H[[#This Row],[IDFANGRAPHS]],STEAMER_H[],COLUMN(STEAMER_H[HR]),FALSE),0)</f>
        <v>0</v>
      </c>
      <c r="N811" s="56">
        <f>IFERROR(VLOOKUP(MYRANKS_H[[#This Row],[IDFANGRAPHS]],STEAMER_H[],COLUMN(STEAMER_H[R]),FALSE),0)</f>
        <v>0</v>
      </c>
      <c r="O811" s="56">
        <f>IFERROR(VLOOKUP(MYRANKS_H[[#This Row],[IDFANGRAPHS]],STEAMER_H[],COLUMN(STEAMER_H[RBI]),FALSE),0)</f>
        <v>0</v>
      </c>
      <c r="P811" s="56">
        <f>IFERROR(VLOOKUP(MYRANKS_H[[#This Row],[IDFANGRAPHS]],STEAMER_H[],COLUMN(STEAMER_H[BB]),FALSE),0)</f>
        <v>0</v>
      </c>
      <c r="Q811" s="56">
        <f>IFERROR(VLOOKUP(MYRANKS_H[[#This Row],[IDFANGRAPHS]],STEAMER_H[],COLUMN(STEAMER_H[HBP]),FALSE),0)</f>
        <v>0</v>
      </c>
      <c r="R811" s="56">
        <f>IFERROR(VLOOKUP(MYRANKS_H[[#This Row],[IDFANGRAPHS]],STEAMER_H[],COLUMN(STEAMER_H[SO]),FALSE),0)</f>
        <v>0</v>
      </c>
      <c r="S811" s="56">
        <f>IFERROR(VLOOKUP(MYRANKS_H[[#This Row],[IDFANGRAPHS]],STEAMER_H[],COLUMN(STEAMER_H[SB]),FALSE),0)</f>
        <v>0</v>
      </c>
      <c r="T811" s="85">
        <f>IFERROR(MYRANKS_H[[#This Row],[H]]/MYRANKS_H[[#This Row],[AB]],0)</f>
        <v>0</v>
      </c>
      <c r="U811" s="85">
        <f>IFERROR((MYRANKS_H[[#This Row],[H]]+MYRANKS_H[[#This Row],[BB]]+MYRANKS_H[[#This Row],[HBP]])/(MYRANKS_H[[#This Row],[AB]]+MYRANKS_H[[#This Row],[BB]]+MYRANKS_H[[#This Row],[HBP]]),0)</f>
        <v>0</v>
      </c>
      <c r="V811" s="85">
        <f>IFERROR((MYRANKS_H[[#This Row],[H]]+MYRANKS_H[[#This Row],[2B]]+2*MYRANKS_H[[#This Row],[3B]]+3*MYRANKS_H[[#This Row],[HR]])/MYRANKS_H[[#This Row],[AB]],0)</f>
        <v>0</v>
      </c>
      <c r="W811" s="74">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1" s="74">
        <f>VLOOKUP(MYRANKS_H[[#This Row],[POS]],REPLACEMENT_LEVEL[],3,FALSE)</f>
        <v>0</v>
      </c>
      <c r="Y811" s="74">
        <f>MYRANKS_H[[#This Row],[PROJ PTS]]-MYRANKS_H[[#This Row],[REPL LEVEL]]</f>
        <v>0</v>
      </c>
      <c r="Z811" s="74">
        <f>RANK(MYRANKS_H[[#This Row],[POINTS OVER REPL]],MYRANKS_H[POINTS OVER REPL])</f>
        <v>1</v>
      </c>
      <c r="AA811" s="74">
        <f>IF(MYRANKS_H[[#This Row],[RANK]]&lt;=TOTAL_HITTERS_DRAFTED,MYRANKS_H[[#This Row],[POINTS OVER REPL]],0)</f>
        <v>0</v>
      </c>
      <c r="AB811" s="76">
        <f>MYRANKS_H[[#This Row],[POINTS OVER REPL]]*DOLLAR_VALUE_PER_POINT+1</f>
        <v>1</v>
      </c>
      <c r="AC811" s="74"/>
      <c r="AD811" s="74">
        <f>IF(AND(MYRANKS_H[[#This Row],[RANK]]&lt;=(TOTAL_HITTERS_DRAFTED-HITTERS_BELOW_REPL_DRAFTED),MYRANKS_H[[#This Row],[$ACTUAL]]=""),MYRANKS_H[[#This Row],[POINTS OVER REPL]],0)</f>
        <v>0</v>
      </c>
      <c r="AE811" s="86">
        <f>IF(MYRANKS_H[[#This Row],[$ACTUAL]]="",MYRANKS_H[[#This Row],[POINTS OVER REPL]]*REMAINING_DOLLAR_VALUE_PER_POINT+1,0)</f>
        <v>1</v>
      </c>
    </row>
    <row r="812" spans="1:31" x14ac:dyDescent="0.25">
      <c r="A812" s="78" t="s">
        <v>15526</v>
      </c>
      <c r="B812" s="79" t="str">
        <f>VLOOKUP(MYRANKS_H[[#This Row],[PLAYERID]],PLAYERIDMAP2[],COLUMN(PLAYERIDMAP2[LASTNAME]),FALSE)</f>
        <v>Tekotte</v>
      </c>
      <c r="C812" s="80" t="str">
        <f>VLOOKUP(MYRANKS_H[[#This Row],[PLAYERID]],PLAYERIDMAP2[],COLUMN(PLAYERIDMAP2[FIRSTNAME]),FALSE)</f>
        <v>Blake</v>
      </c>
      <c r="D812" s="80" t="str">
        <f>MYRANKS_H[[#This Row],[FNAME]]&amp;" "&amp;MYRANKS_H[[#This Row],[LNAME]]</f>
        <v>Blake Tekotte</v>
      </c>
      <c r="E812" s="80" t="str">
        <f>VLOOKUP(MYRANKS_H[[#This Row],[PLAYERID]],PLAYERIDMAP2[],COLUMN(PLAYERIDMAP2[TEAM]),FALSE)</f>
        <v>CHW</v>
      </c>
      <c r="F812" s="80" t="str">
        <f>VLOOKUP(MYRANKS_H[[#This Row],[PLAYERID]],PLAYERIDMAP2[],COLUMN(PLAYERIDMAP2[POS]),FALSE)</f>
        <v>OF</v>
      </c>
      <c r="G812" s="80">
        <f>IFERROR(VALUE(VLOOKUP(MYRANKS_H[[#This Row],[PLAYERID]],PLAYERIDMAP2[],COLUMN(PLAYERIDMAP2[IDFANGRAPHS]),FALSE)),VLOOKUP(MYRANKS_H[[#This Row],[PLAYERID]],PLAYERIDMAP2[],COLUMN(PLAYERIDMAP2[IDFANGRAPHS]),FALSE))</f>
        <v>8810</v>
      </c>
      <c r="H812" s="56">
        <f>IFERROR(VLOOKUP(MYRANKS_H[[#This Row],[IDFANGRAPHS]],STEAMER_H[],COLUMN(STEAMER_H[PA]),FALSE),0)</f>
        <v>0</v>
      </c>
      <c r="I812" s="56">
        <f>IFERROR(VLOOKUP(MYRANKS_H[[#This Row],[IDFANGRAPHS]],STEAMER_H[],COLUMN(STEAMER_H[AB]),FALSE),0)</f>
        <v>0</v>
      </c>
      <c r="J812" s="56">
        <f>IFERROR(VLOOKUP(MYRANKS_H[[#This Row],[IDFANGRAPHS]],STEAMER_H[],COLUMN(STEAMER_H[H]),FALSE),0)</f>
        <v>0</v>
      </c>
      <c r="K812" s="56">
        <f>IFERROR(VLOOKUP(MYRANKS_H[[#This Row],[IDFANGRAPHS]],STEAMER_H[],COLUMN(STEAMER_H[2B]),FALSE),0)</f>
        <v>0</v>
      </c>
      <c r="L812" s="56">
        <f>IFERROR(VLOOKUP(MYRANKS_H[[#This Row],[IDFANGRAPHS]],STEAMER_H[],COLUMN(STEAMER_H[3B]),FALSE),0)</f>
        <v>0</v>
      </c>
      <c r="M812" s="56">
        <f>IFERROR(VLOOKUP(MYRANKS_H[[#This Row],[IDFANGRAPHS]],STEAMER_H[],COLUMN(STEAMER_H[HR]),FALSE),0)</f>
        <v>0</v>
      </c>
      <c r="N812" s="56">
        <f>IFERROR(VLOOKUP(MYRANKS_H[[#This Row],[IDFANGRAPHS]],STEAMER_H[],COLUMN(STEAMER_H[R]),FALSE),0)</f>
        <v>0</v>
      </c>
      <c r="O812" s="56">
        <f>IFERROR(VLOOKUP(MYRANKS_H[[#This Row],[IDFANGRAPHS]],STEAMER_H[],COLUMN(STEAMER_H[RBI]),FALSE),0)</f>
        <v>0</v>
      </c>
      <c r="P812" s="56">
        <f>IFERROR(VLOOKUP(MYRANKS_H[[#This Row],[IDFANGRAPHS]],STEAMER_H[],COLUMN(STEAMER_H[BB]),FALSE),0)</f>
        <v>0</v>
      </c>
      <c r="Q812" s="56">
        <f>IFERROR(VLOOKUP(MYRANKS_H[[#This Row],[IDFANGRAPHS]],STEAMER_H[],COLUMN(STEAMER_H[HBP]),FALSE),0)</f>
        <v>0</v>
      </c>
      <c r="R812" s="56">
        <f>IFERROR(VLOOKUP(MYRANKS_H[[#This Row],[IDFANGRAPHS]],STEAMER_H[],COLUMN(STEAMER_H[SO]),FALSE),0)</f>
        <v>0</v>
      </c>
      <c r="S812" s="56">
        <f>IFERROR(VLOOKUP(MYRANKS_H[[#This Row],[IDFANGRAPHS]],STEAMER_H[],COLUMN(STEAMER_H[SB]),FALSE),0)</f>
        <v>0</v>
      </c>
      <c r="T812" s="87">
        <f>IFERROR(MYRANKS_H[[#This Row],[H]]/MYRANKS_H[[#This Row],[AB]],0)</f>
        <v>0</v>
      </c>
      <c r="U812" s="87">
        <f>IFERROR((MYRANKS_H[[#This Row],[H]]+MYRANKS_H[[#This Row],[BB]]+MYRANKS_H[[#This Row],[HBP]])/(MYRANKS_H[[#This Row],[AB]]+MYRANKS_H[[#This Row],[BB]]+MYRANKS_H[[#This Row],[HBP]]),0)</f>
        <v>0</v>
      </c>
      <c r="V812" s="87">
        <f>IFERROR((MYRANKS_H[[#This Row],[H]]+MYRANKS_H[[#This Row],[2B]]+2*MYRANKS_H[[#This Row],[3B]]+3*MYRANKS_H[[#This Row],[HR]])/MYRANKS_H[[#This Row],[AB]],0)</f>
        <v>0</v>
      </c>
      <c r="W812" s="8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2" s="81">
        <f>VLOOKUP(MYRANKS_H[[#This Row],[POS]],REPLACEMENT_LEVEL[],3,FALSE)</f>
        <v>0</v>
      </c>
      <c r="Y812" s="81">
        <f>MYRANKS_H[[#This Row],[PROJ PTS]]-MYRANKS_H[[#This Row],[REPL LEVEL]]</f>
        <v>0</v>
      </c>
      <c r="Z812" s="81">
        <f>RANK(MYRANKS_H[[#This Row],[POINTS OVER REPL]],MYRANKS_H[POINTS OVER REPL])</f>
        <v>1</v>
      </c>
      <c r="AA812" s="81">
        <f>IF(MYRANKS_H[[#This Row],[RANK]]&lt;=TOTAL_HITTERS_DRAFTED,MYRANKS_H[[#This Row],[POINTS OVER REPL]],0)</f>
        <v>0</v>
      </c>
      <c r="AB812" s="83">
        <f>MYRANKS_H[[#This Row],[POINTS OVER REPL]]*DOLLAR_VALUE_PER_POINT+1</f>
        <v>1</v>
      </c>
      <c r="AC812" s="81"/>
      <c r="AD812" s="81">
        <f>IF(AND(MYRANKS_H[[#This Row],[RANK]]&lt;=(TOTAL_HITTERS_DRAFTED-HITTERS_BELOW_REPL_DRAFTED),MYRANKS_H[[#This Row],[$ACTUAL]]=""),MYRANKS_H[[#This Row],[POINTS OVER REPL]],0)</f>
        <v>0</v>
      </c>
      <c r="AE812" s="88">
        <f>IF(MYRANKS_H[[#This Row],[$ACTUAL]]="",MYRANKS_H[[#This Row],[POINTS OVER REPL]]*REMAINING_DOLLAR_VALUE_PER_POINT+1,0)</f>
        <v>1</v>
      </c>
    </row>
    <row r="813" spans="1:31" x14ac:dyDescent="0.25">
      <c r="A813" s="78" t="s">
        <v>15533</v>
      </c>
      <c r="B813" s="79" t="str">
        <f>VLOOKUP(MYRANKS_H[[#This Row],[PLAYERID]],PLAYERIDMAP2[],COLUMN(PLAYERIDMAP2[LASTNAME]),FALSE)</f>
        <v>Thames</v>
      </c>
      <c r="C813" s="80" t="str">
        <f>VLOOKUP(MYRANKS_H[[#This Row],[PLAYERID]],PLAYERIDMAP2[],COLUMN(PLAYERIDMAP2[FIRSTNAME]),FALSE)</f>
        <v>Eric</v>
      </c>
      <c r="D813" s="80" t="str">
        <f>MYRANKS_H[[#This Row],[FNAME]]&amp;" "&amp;MYRANKS_H[[#This Row],[LNAME]]</f>
        <v>Eric Thames</v>
      </c>
      <c r="E813" s="80" t="str">
        <f>VLOOKUP(MYRANKS_H[[#This Row],[PLAYERID]],PLAYERIDMAP2[],COLUMN(PLAYERIDMAP2[TEAM]),FALSE)</f>
        <v>SEA</v>
      </c>
      <c r="F813" s="80" t="str">
        <f>VLOOKUP(MYRANKS_H[[#This Row],[PLAYERID]],PLAYERIDMAP2[],COLUMN(PLAYERIDMAP2[POS]),FALSE)</f>
        <v>OF</v>
      </c>
      <c r="G813" s="80">
        <f>IFERROR(VALUE(VLOOKUP(MYRANKS_H[[#This Row],[PLAYERID]],PLAYERIDMAP2[],COLUMN(PLAYERIDMAP2[IDFANGRAPHS]),FALSE)),VLOOKUP(MYRANKS_H[[#This Row],[PLAYERID]],PLAYERIDMAP2[],COLUMN(PLAYERIDMAP2[IDFANGRAPHS]),FALSE))</f>
        <v>3711</v>
      </c>
      <c r="H813" s="56">
        <f>IFERROR(VLOOKUP(MYRANKS_H[[#This Row],[IDFANGRAPHS]],STEAMER_H[],COLUMN(STEAMER_H[PA]),FALSE),0)</f>
        <v>0</v>
      </c>
      <c r="I813" s="56">
        <f>IFERROR(VLOOKUP(MYRANKS_H[[#This Row],[IDFANGRAPHS]],STEAMER_H[],COLUMN(STEAMER_H[AB]),FALSE),0)</f>
        <v>0</v>
      </c>
      <c r="J813" s="56">
        <f>IFERROR(VLOOKUP(MYRANKS_H[[#This Row],[IDFANGRAPHS]],STEAMER_H[],COLUMN(STEAMER_H[H]),FALSE),0)</f>
        <v>0</v>
      </c>
      <c r="K813" s="56">
        <f>IFERROR(VLOOKUP(MYRANKS_H[[#This Row],[IDFANGRAPHS]],STEAMER_H[],COLUMN(STEAMER_H[2B]),FALSE),0)</f>
        <v>0</v>
      </c>
      <c r="L813" s="56">
        <f>IFERROR(VLOOKUP(MYRANKS_H[[#This Row],[IDFANGRAPHS]],STEAMER_H[],COLUMN(STEAMER_H[3B]),FALSE),0)</f>
        <v>0</v>
      </c>
      <c r="M813" s="56">
        <f>IFERROR(VLOOKUP(MYRANKS_H[[#This Row],[IDFANGRAPHS]],STEAMER_H[],COLUMN(STEAMER_H[HR]),FALSE),0)</f>
        <v>0</v>
      </c>
      <c r="N813" s="56">
        <f>IFERROR(VLOOKUP(MYRANKS_H[[#This Row],[IDFANGRAPHS]],STEAMER_H[],COLUMN(STEAMER_H[R]),FALSE),0)</f>
        <v>0</v>
      </c>
      <c r="O813" s="56">
        <f>IFERROR(VLOOKUP(MYRANKS_H[[#This Row],[IDFANGRAPHS]],STEAMER_H[],COLUMN(STEAMER_H[RBI]),FALSE),0)</f>
        <v>0</v>
      </c>
      <c r="P813" s="56">
        <f>IFERROR(VLOOKUP(MYRANKS_H[[#This Row],[IDFANGRAPHS]],STEAMER_H[],COLUMN(STEAMER_H[BB]),FALSE),0)</f>
        <v>0</v>
      </c>
      <c r="Q813" s="56">
        <f>IFERROR(VLOOKUP(MYRANKS_H[[#This Row],[IDFANGRAPHS]],STEAMER_H[],COLUMN(STEAMER_H[HBP]),FALSE),0)</f>
        <v>0</v>
      </c>
      <c r="R813" s="56">
        <f>IFERROR(VLOOKUP(MYRANKS_H[[#This Row],[IDFANGRAPHS]],STEAMER_H[],COLUMN(STEAMER_H[SO]),FALSE),0)</f>
        <v>0</v>
      </c>
      <c r="S813" s="56">
        <f>IFERROR(VLOOKUP(MYRANKS_H[[#This Row],[IDFANGRAPHS]],STEAMER_H[],COLUMN(STEAMER_H[SB]),FALSE),0)</f>
        <v>0</v>
      </c>
      <c r="T813" s="87">
        <f>IFERROR(MYRANKS_H[[#This Row],[H]]/MYRANKS_H[[#This Row],[AB]],0)</f>
        <v>0</v>
      </c>
      <c r="U813" s="87">
        <f>IFERROR((MYRANKS_H[[#This Row],[H]]+MYRANKS_H[[#This Row],[BB]]+MYRANKS_H[[#This Row],[HBP]])/(MYRANKS_H[[#This Row],[AB]]+MYRANKS_H[[#This Row],[BB]]+MYRANKS_H[[#This Row],[HBP]]),0)</f>
        <v>0</v>
      </c>
      <c r="V813" s="87">
        <f>IFERROR((MYRANKS_H[[#This Row],[H]]+MYRANKS_H[[#This Row],[2B]]+2*MYRANKS_H[[#This Row],[3B]]+3*MYRANKS_H[[#This Row],[HR]])/MYRANKS_H[[#This Row],[AB]],0)</f>
        <v>0</v>
      </c>
      <c r="W813" s="8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3" s="81">
        <f>VLOOKUP(MYRANKS_H[[#This Row],[POS]],REPLACEMENT_LEVEL[],3,FALSE)</f>
        <v>0</v>
      </c>
      <c r="Y813" s="81">
        <f>MYRANKS_H[[#This Row],[PROJ PTS]]-MYRANKS_H[[#This Row],[REPL LEVEL]]</f>
        <v>0</v>
      </c>
      <c r="Z813" s="81">
        <f>RANK(MYRANKS_H[[#This Row],[POINTS OVER REPL]],MYRANKS_H[POINTS OVER REPL])</f>
        <v>1</v>
      </c>
      <c r="AA813" s="81">
        <f>IF(MYRANKS_H[[#This Row],[RANK]]&lt;=TOTAL_HITTERS_DRAFTED,MYRANKS_H[[#This Row],[POINTS OVER REPL]],0)</f>
        <v>0</v>
      </c>
      <c r="AB813" s="83">
        <f>MYRANKS_H[[#This Row],[POINTS OVER REPL]]*DOLLAR_VALUE_PER_POINT+1</f>
        <v>1</v>
      </c>
      <c r="AC813" s="81"/>
      <c r="AD813" s="81">
        <f>IF(AND(MYRANKS_H[[#This Row],[RANK]]&lt;=(TOTAL_HITTERS_DRAFTED-HITTERS_BELOW_REPL_DRAFTED),MYRANKS_H[[#This Row],[$ACTUAL]]=""),MYRANKS_H[[#This Row],[POINTS OVER REPL]],0)</f>
        <v>0</v>
      </c>
      <c r="AE813" s="88">
        <f>IF(MYRANKS_H[[#This Row],[$ACTUAL]]="",MYRANKS_H[[#This Row],[POINTS OVER REPL]]*REMAINING_DOLLAR_VALUE_PER_POINT+1,0)</f>
        <v>1</v>
      </c>
    </row>
    <row r="814" spans="1:31" x14ac:dyDescent="0.25">
      <c r="A814" s="78" t="s">
        <v>15544</v>
      </c>
      <c r="B814" s="79" t="str">
        <f>VLOOKUP(MYRANKS_H[[#This Row],[PLAYERID]],PLAYERIDMAP2[],COLUMN(PLAYERIDMAP2[LASTNAME]),FALSE)</f>
        <v>Theriot</v>
      </c>
      <c r="C814" s="73" t="str">
        <f>VLOOKUP(MYRANKS_H[[#This Row],[PLAYERID]],PLAYERIDMAP2[],COLUMN(PLAYERIDMAP2[FIRSTNAME]),FALSE)</f>
        <v>Ryan</v>
      </c>
      <c r="D814" s="73" t="str">
        <f>MYRANKS_H[[#This Row],[FNAME]]&amp;" "&amp;MYRANKS_H[[#This Row],[LNAME]]</f>
        <v>Ryan Theriot</v>
      </c>
      <c r="E814" s="73" t="str">
        <f>VLOOKUP(MYRANKS_H[[#This Row],[PLAYERID]],PLAYERIDMAP2[],COLUMN(PLAYERIDMAP2[TEAM]),FALSE)</f>
        <v>SF</v>
      </c>
      <c r="F814" s="73" t="str">
        <f>VLOOKUP(MYRANKS_H[[#This Row],[PLAYERID]],PLAYERIDMAP2[],COLUMN(PLAYERIDMAP2[POS]),FALSE)</f>
        <v>2B</v>
      </c>
      <c r="G814" s="73">
        <f>IFERROR(VALUE(VLOOKUP(MYRANKS_H[[#This Row],[PLAYERID]],PLAYERIDMAP2[],COLUMN(PLAYERIDMAP2[IDFANGRAPHS]),FALSE)),VLOOKUP(MYRANKS_H[[#This Row],[PLAYERID]],PLAYERIDMAP2[],COLUMN(PLAYERIDMAP2[IDFANGRAPHS]),FALSE))</f>
        <v>3811</v>
      </c>
      <c r="H814" s="56">
        <f>IFERROR(VLOOKUP(MYRANKS_H[[#This Row],[IDFANGRAPHS]],STEAMER_H[],COLUMN(STEAMER_H[PA]),FALSE),0)</f>
        <v>0</v>
      </c>
      <c r="I814" s="56">
        <f>IFERROR(VLOOKUP(MYRANKS_H[[#This Row],[IDFANGRAPHS]],STEAMER_H[],COLUMN(STEAMER_H[AB]),FALSE),0)</f>
        <v>0</v>
      </c>
      <c r="J814" s="56">
        <f>IFERROR(VLOOKUP(MYRANKS_H[[#This Row],[IDFANGRAPHS]],STEAMER_H[],COLUMN(STEAMER_H[H]),FALSE),0)</f>
        <v>0</v>
      </c>
      <c r="K814" s="56">
        <f>IFERROR(VLOOKUP(MYRANKS_H[[#This Row],[IDFANGRAPHS]],STEAMER_H[],COLUMN(STEAMER_H[2B]),FALSE),0)</f>
        <v>0</v>
      </c>
      <c r="L814" s="56">
        <f>IFERROR(VLOOKUP(MYRANKS_H[[#This Row],[IDFANGRAPHS]],STEAMER_H[],COLUMN(STEAMER_H[3B]),FALSE),0)</f>
        <v>0</v>
      </c>
      <c r="M814" s="56">
        <f>IFERROR(VLOOKUP(MYRANKS_H[[#This Row],[IDFANGRAPHS]],STEAMER_H[],COLUMN(STEAMER_H[HR]),FALSE),0)</f>
        <v>0</v>
      </c>
      <c r="N814" s="56">
        <f>IFERROR(VLOOKUP(MYRANKS_H[[#This Row],[IDFANGRAPHS]],STEAMER_H[],COLUMN(STEAMER_H[R]),FALSE),0)</f>
        <v>0</v>
      </c>
      <c r="O814" s="56">
        <f>IFERROR(VLOOKUP(MYRANKS_H[[#This Row],[IDFANGRAPHS]],STEAMER_H[],COLUMN(STEAMER_H[RBI]),FALSE),0)</f>
        <v>0</v>
      </c>
      <c r="P814" s="56">
        <f>IFERROR(VLOOKUP(MYRANKS_H[[#This Row],[IDFANGRAPHS]],STEAMER_H[],COLUMN(STEAMER_H[BB]),FALSE),0)</f>
        <v>0</v>
      </c>
      <c r="Q814" s="56">
        <f>IFERROR(VLOOKUP(MYRANKS_H[[#This Row],[IDFANGRAPHS]],STEAMER_H[],COLUMN(STEAMER_H[HBP]),FALSE),0)</f>
        <v>0</v>
      </c>
      <c r="R814" s="56">
        <f>IFERROR(VLOOKUP(MYRANKS_H[[#This Row],[IDFANGRAPHS]],STEAMER_H[],COLUMN(STEAMER_H[SO]),FALSE),0)</f>
        <v>0</v>
      </c>
      <c r="S814" s="56">
        <f>IFERROR(VLOOKUP(MYRANKS_H[[#This Row],[IDFANGRAPHS]],STEAMER_H[],COLUMN(STEAMER_H[SB]),FALSE),0)</f>
        <v>0</v>
      </c>
      <c r="T814" s="85">
        <f>IFERROR(MYRANKS_H[[#This Row],[H]]/MYRANKS_H[[#This Row],[AB]],0)</f>
        <v>0</v>
      </c>
      <c r="U814" s="85">
        <f>IFERROR((MYRANKS_H[[#This Row],[H]]+MYRANKS_H[[#This Row],[BB]]+MYRANKS_H[[#This Row],[HBP]])/(MYRANKS_H[[#This Row],[AB]]+MYRANKS_H[[#This Row],[BB]]+MYRANKS_H[[#This Row],[HBP]]),0)</f>
        <v>0</v>
      </c>
      <c r="V814" s="85">
        <f>IFERROR((MYRANKS_H[[#This Row],[H]]+MYRANKS_H[[#This Row],[2B]]+2*MYRANKS_H[[#This Row],[3B]]+3*MYRANKS_H[[#This Row],[HR]])/MYRANKS_H[[#This Row],[AB]],0)</f>
        <v>0</v>
      </c>
      <c r="W814" s="74">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4" s="74">
        <f>VLOOKUP(MYRANKS_H[[#This Row],[POS]],REPLACEMENT_LEVEL[],3,FALSE)</f>
        <v>0</v>
      </c>
      <c r="Y814" s="74">
        <f>MYRANKS_H[[#This Row],[PROJ PTS]]-MYRANKS_H[[#This Row],[REPL LEVEL]]</f>
        <v>0</v>
      </c>
      <c r="Z814" s="74">
        <f>RANK(MYRANKS_H[[#This Row],[POINTS OVER REPL]],MYRANKS_H[POINTS OVER REPL])</f>
        <v>1</v>
      </c>
      <c r="AA814" s="74">
        <f>IF(MYRANKS_H[[#This Row],[RANK]]&lt;=TOTAL_HITTERS_DRAFTED,MYRANKS_H[[#This Row],[POINTS OVER REPL]],0)</f>
        <v>0</v>
      </c>
      <c r="AB814" s="76">
        <f>MYRANKS_H[[#This Row],[POINTS OVER REPL]]*DOLLAR_VALUE_PER_POINT+1</f>
        <v>1</v>
      </c>
      <c r="AC814" s="74"/>
      <c r="AD814" s="74">
        <f>IF(AND(MYRANKS_H[[#This Row],[RANK]]&lt;=(TOTAL_HITTERS_DRAFTED-HITTERS_BELOW_REPL_DRAFTED),MYRANKS_H[[#This Row],[$ACTUAL]]=""),MYRANKS_H[[#This Row],[POINTS OVER REPL]],0)</f>
        <v>0</v>
      </c>
      <c r="AE814" s="86">
        <f>IF(MYRANKS_H[[#This Row],[$ACTUAL]]="",MYRANKS_H[[#This Row],[POINTS OVER REPL]]*REMAINING_DOLLAR_VALUE_PER_POINT+1,0)</f>
        <v>1</v>
      </c>
    </row>
    <row r="815" spans="1:31" x14ac:dyDescent="0.25">
      <c r="A815" s="78" t="s">
        <v>15547</v>
      </c>
      <c r="B815" s="79" t="str">
        <f>VLOOKUP(MYRANKS_H[[#This Row],[PLAYERID]],PLAYERIDMAP2[],COLUMN(PLAYERIDMAP2[LASTNAME]),FALSE)</f>
        <v>Thole</v>
      </c>
      <c r="C815" s="80" t="str">
        <f>VLOOKUP(MYRANKS_H[[#This Row],[PLAYERID]],PLAYERIDMAP2[],COLUMN(PLAYERIDMAP2[FIRSTNAME]),FALSE)</f>
        <v>Josh</v>
      </c>
      <c r="D815" s="80" t="str">
        <f>MYRANKS_H[[#This Row],[FNAME]]&amp;" "&amp;MYRANKS_H[[#This Row],[LNAME]]</f>
        <v>Josh Thole</v>
      </c>
      <c r="E815" s="80" t="str">
        <f>VLOOKUP(MYRANKS_H[[#This Row],[PLAYERID]],PLAYERIDMAP2[],COLUMN(PLAYERIDMAP2[TEAM]),FALSE)</f>
        <v>TOR</v>
      </c>
      <c r="F815" s="80" t="str">
        <f>VLOOKUP(MYRANKS_H[[#This Row],[PLAYERID]],PLAYERIDMAP2[],COLUMN(PLAYERIDMAP2[POS]),FALSE)</f>
        <v>C</v>
      </c>
      <c r="G815" s="80">
        <f>IFERROR(VALUE(VLOOKUP(MYRANKS_H[[#This Row],[PLAYERID]],PLAYERIDMAP2[],COLUMN(PLAYERIDMAP2[IDFANGRAPHS]),FALSE)),VLOOKUP(MYRANKS_H[[#This Row],[PLAYERID]],PLAYERIDMAP2[],COLUMN(PLAYERIDMAP2[IDFANGRAPHS]),FALSE))</f>
        <v>9689</v>
      </c>
      <c r="H815" s="56">
        <f>IFERROR(VLOOKUP(MYRANKS_H[[#This Row],[IDFANGRAPHS]],STEAMER_H[],COLUMN(STEAMER_H[PA]),FALSE),0)</f>
        <v>121</v>
      </c>
      <c r="I815" s="56">
        <f>IFERROR(VLOOKUP(MYRANKS_H[[#This Row],[IDFANGRAPHS]],STEAMER_H[],COLUMN(STEAMER_H[AB]),FALSE),0)</f>
        <v>109</v>
      </c>
      <c r="J815" s="56">
        <f>IFERROR(VLOOKUP(MYRANKS_H[[#This Row],[IDFANGRAPHS]],STEAMER_H[],COLUMN(STEAMER_H[H]),FALSE),0)</f>
        <v>26</v>
      </c>
      <c r="K815" s="56">
        <f>IFERROR(VLOOKUP(MYRANKS_H[[#This Row],[IDFANGRAPHS]],STEAMER_H[],COLUMN(STEAMER_H[2B]),FALSE),0)</f>
        <v>5</v>
      </c>
      <c r="L815" s="56">
        <f>IFERROR(VLOOKUP(MYRANKS_H[[#This Row],[IDFANGRAPHS]],STEAMER_H[],COLUMN(STEAMER_H[3B]),FALSE),0)</f>
        <v>0</v>
      </c>
      <c r="M815" s="56">
        <f>IFERROR(VLOOKUP(MYRANKS_H[[#This Row],[IDFANGRAPHS]],STEAMER_H[],COLUMN(STEAMER_H[HR]),FALSE),0)</f>
        <v>1</v>
      </c>
      <c r="N815" s="56">
        <f>IFERROR(VLOOKUP(MYRANKS_H[[#This Row],[IDFANGRAPHS]],STEAMER_H[],COLUMN(STEAMER_H[R]),FALSE),0)</f>
        <v>11</v>
      </c>
      <c r="O815" s="56">
        <f>IFERROR(VLOOKUP(MYRANKS_H[[#This Row],[IDFANGRAPHS]],STEAMER_H[],COLUMN(STEAMER_H[RBI]),FALSE),0)</f>
        <v>11</v>
      </c>
      <c r="P815" s="56">
        <f>IFERROR(VLOOKUP(MYRANKS_H[[#This Row],[IDFANGRAPHS]],STEAMER_H[],COLUMN(STEAMER_H[BB]),FALSE),0)</f>
        <v>9</v>
      </c>
      <c r="Q815" s="56">
        <f>IFERROR(VLOOKUP(MYRANKS_H[[#This Row],[IDFANGRAPHS]],STEAMER_H[],COLUMN(STEAMER_H[HBP]),FALSE),0)</f>
        <v>1</v>
      </c>
      <c r="R815" s="56">
        <f>IFERROR(VLOOKUP(MYRANKS_H[[#This Row],[IDFANGRAPHS]],STEAMER_H[],COLUMN(STEAMER_H[SO]),FALSE),0)</f>
        <v>21</v>
      </c>
      <c r="S815" s="56">
        <f>IFERROR(VLOOKUP(MYRANKS_H[[#This Row],[IDFANGRAPHS]],STEAMER_H[],COLUMN(STEAMER_H[SB]),FALSE),0)</f>
        <v>1</v>
      </c>
      <c r="T815" s="87">
        <f>IFERROR(MYRANKS_H[[#This Row],[H]]/MYRANKS_H[[#This Row],[AB]],0)</f>
        <v>0.23853211009174313</v>
      </c>
      <c r="U815" s="87">
        <f>IFERROR((MYRANKS_H[[#This Row],[H]]+MYRANKS_H[[#This Row],[BB]]+MYRANKS_H[[#This Row],[HBP]])/(MYRANKS_H[[#This Row],[AB]]+MYRANKS_H[[#This Row],[BB]]+MYRANKS_H[[#This Row],[HBP]]),0)</f>
        <v>0.30252100840336132</v>
      </c>
      <c r="V815" s="87">
        <f>IFERROR((MYRANKS_H[[#This Row],[H]]+MYRANKS_H[[#This Row],[2B]]+2*MYRANKS_H[[#This Row],[3B]]+3*MYRANKS_H[[#This Row],[HR]])/MYRANKS_H[[#This Row],[AB]],0)</f>
        <v>0.31192660550458717</v>
      </c>
      <c r="W815" s="8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5" s="81">
        <f>VLOOKUP(MYRANKS_H[[#This Row],[POS]],REPLACEMENT_LEVEL[],3,FALSE)</f>
        <v>0</v>
      </c>
      <c r="Y815" s="81">
        <f>MYRANKS_H[[#This Row],[PROJ PTS]]-MYRANKS_H[[#This Row],[REPL LEVEL]]</f>
        <v>0</v>
      </c>
      <c r="Z815" s="81">
        <f>RANK(MYRANKS_H[[#This Row],[POINTS OVER REPL]],MYRANKS_H[POINTS OVER REPL])</f>
        <v>1</v>
      </c>
      <c r="AA815" s="81">
        <f>IF(MYRANKS_H[[#This Row],[RANK]]&lt;=TOTAL_HITTERS_DRAFTED,MYRANKS_H[[#This Row],[POINTS OVER REPL]],0)</f>
        <v>0</v>
      </c>
      <c r="AB815" s="83">
        <f>MYRANKS_H[[#This Row],[POINTS OVER REPL]]*DOLLAR_VALUE_PER_POINT+1</f>
        <v>1</v>
      </c>
      <c r="AC815" s="81"/>
      <c r="AD815" s="81">
        <f>IF(AND(MYRANKS_H[[#This Row],[RANK]]&lt;=(TOTAL_HITTERS_DRAFTED-HITTERS_BELOW_REPL_DRAFTED),MYRANKS_H[[#This Row],[$ACTUAL]]=""),MYRANKS_H[[#This Row],[POINTS OVER REPL]],0)</f>
        <v>0</v>
      </c>
      <c r="AE815" s="88">
        <f>IF(MYRANKS_H[[#This Row],[$ACTUAL]]="",MYRANKS_H[[#This Row],[POINTS OVER REPL]]*REMAINING_DOLLAR_VALUE_PER_POINT+1,0)</f>
        <v>1</v>
      </c>
    </row>
    <row r="816" spans="1:31" x14ac:dyDescent="0.25">
      <c r="A816" s="78" t="s">
        <v>15554</v>
      </c>
      <c r="B816" s="79" t="str">
        <f>VLOOKUP(MYRANKS_H[[#This Row],[PLAYERID]],PLAYERIDMAP2[],COLUMN(PLAYERIDMAP2[LASTNAME]),FALSE)</f>
        <v>Thome</v>
      </c>
      <c r="C816" s="73" t="str">
        <f>VLOOKUP(MYRANKS_H[[#This Row],[PLAYERID]],PLAYERIDMAP2[],COLUMN(PLAYERIDMAP2[FIRSTNAME]),FALSE)</f>
        <v>Jim</v>
      </c>
      <c r="D816" s="73" t="str">
        <f>MYRANKS_H[[#This Row],[FNAME]]&amp;" "&amp;MYRANKS_H[[#This Row],[LNAME]]</f>
        <v>Jim Thome</v>
      </c>
      <c r="E816" s="73" t="str">
        <f>VLOOKUP(MYRANKS_H[[#This Row],[PLAYERID]],PLAYERIDMAP2[],COLUMN(PLAYERIDMAP2[TEAM]),FALSE)</f>
        <v>N/A</v>
      </c>
      <c r="F816" s="73" t="str">
        <f>VLOOKUP(MYRANKS_H[[#This Row],[PLAYERID]],PLAYERIDMAP2[],COLUMN(PLAYERIDMAP2[POS]),FALSE)</f>
        <v>1B</v>
      </c>
      <c r="G816" s="73">
        <f>IFERROR(VALUE(VLOOKUP(MYRANKS_H[[#This Row],[PLAYERID]],PLAYERIDMAP2[],COLUMN(PLAYERIDMAP2[IDFANGRAPHS]),FALSE)),VLOOKUP(MYRANKS_H[[#This Row],[PLAYERID]],PLAYERIDMAP2[],COLUMN(PLAYERIDMAP2[IDFANGRAPHS]),FALSE))</f>
        <v>409</v>
      </c>
      <c r="H816" s="56">
        <f>IFERROR(VLOOKUP(MYRANKS_H[[#This Row],[IDFANGRAPHS]],STEAMER_H[],COLUMN(STEAMER_H[PA]),FALSE),0)</f>
        <v>0</v>
      </c>
      <c r="I816" s="56">
        <f>IFERROR(VLOOKUP(MYRANKS_H[[#This Row],[IDFANGRAPHS]],STEAMER_H[],COLUMN(STEAMER_H[AB]),FALSE),0)</f>
        <v>0</v>
      </c>
      <c r="J816" s="56">
        <f>IFERROR(VLOOKUP(MYRANKS_H[[#This Row],[IDFANGRAPHS]],STEAMER_H[],COLUMN(STEAMER_H[H]),FALSE),0)</f>
        <v>0</v>
      </c>
      <c r="K816" s="56">
        <f>IFERROR(VLOOKUP(MYRANKS_H[[#This Row],[IDFANGRAPHS]],STEAMER_H[],COLUMN(STEAMER_H[2B]),FALSE),0)</f>
        <v>0</v>
      </c>
      <c r="L816" s="56">
        <f>IFERROR(VLOOKUP(MYRANKS_H[[#This Row],[IDFANGRAPHS]],STEAMER_H[],COLUMN(STEAMER_H[3B]),FALSE),0)</f>
        <v>0</v>
      </c>
      <c r="M816" s="56">
        <f>IFERROR(VLOOKUP(MYRANKS_H[[#This Row],[IDFANGRAPHS]],STEAMER_H[],COLUMN(STEAMER_H[HR]),FALSE),0)</f>
        <v>0</v>
      </c>
      <c r="N816" s="56">
        <f>IFERROR(VLOOKUP(MYRANKS_H[[#This Row],[IDFANGRAPHS]],STEAMER_H[],COLUMN(STEAMER_H[R]),FALSE),0)</f>
        <v>0</v>
      </c>
      <c r="O816" s="56">
        <f>IFERROR(VLOOKUP(MYRANKS_H[[#This Row],[IDFANGRAPHS]],STEAMER_H[],COLUMN(STEAMER_H[RBI]),FALSE),0)</f>
        <v>0</v>
      </c>
      <c r="P816" s="56">
        <f>IFERROR(VLOOKUP(MYRANKS_H[[#This Row],[IDFANGRAPHS]],STEAMER_H[],COLUMN(STEAMER_H[BB]),FALSE),0)</f>
        <v>0</v>
      </c>
      <c r="Q816" s="56">
        <f>IFERROR(VLOOKUP(MYRANKS_H[[#This Row],[IDFANGRAPHS]],STEAMER_H[],COLUMN(STEAMER_H[HBP]),FALSE),0)</f>
        <v>0</v>
      </c>
      <c r="R816" s="56">
        <f>IFERROR(VLOOKUP(MYRANKS_H[[#This Row],[IDFANGRAPHS]],STEAMER_H[],COLUMN(STEAMER_H[SO]),FALSE),0)</f>
        <v>0</v>
      </c>
      <c r="S816" s="56">
        <f>IFERROR(VLOOKUP(MYRANKS_H[[#This Row],[IDFANGRAPHS]],STEAMER_H[],COLUMN(STEAMER_H[SB]),FALSE),0)</f>
        <v>0</v>
      </c>
      <c r="T816" s="85">
        <f>IFERROR(MYRANKS_H[[#This Row],[H]]/MYRANKS_H[[#This Row],[AB]],0)</f>
        <v>0</v>
      </c>
      <c r="U816" s="85">
        <f>IFERROR((MYRANKS_H[[#This Row],[H]]+MYRANKS_H[[#This Row],[BB]]+MYRANKS_H[[#This Row],[HBP]])/(MYRANKS_H[[#This Row],[AB]]+MYRANKS_H[[#This Row],[BB]]+MYRANKS_H[[#This Row],[HBP]]),0)</f>
        <v>0</v>
      </c>
      <c r="V816" s="85">
        <f>IFERROR((MYRANKS_H[[#This Row],[H]]+MYRANKS_H[[#This Row],[2B]]+2*MYRANKS_H[[#This Row],[3B]]+3*MYRANKS_H[[#This Row],[HR]])/MYRANKS_H[[#This Row],[AB]],0)</f>
        <v>0</v>
      </c>
      <c r="W816" s="74">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6" s="74">
        <f>VLOOKUP(MYRANKS_H[[#This Row],[POS]],REPLACEMENT_LEVEL[],3,FALSE)</f>
        <v>0</v>
      </c>
      <c r="Y816" s="74">
        <f>MYRANKS_H[[#This Row],[PROJ PTS]]-MYRANKS_H[[#This Row],[REPL LEVEL]]</f>
        <v>0</v>
      </c>
      <c r="Z816" s="74">
        <f>RANK(MYRANKS_H[[#This Row],[POINTS OVER REPL]],MYRANKS_H[POINTS OVER REPL])</f>
        <v>1</v>
      </c>
      <c r="AA816" s="74">
        <f>IF(MYRANKS_H[[#This Row],[RANK]]&lt;=TOTAL_HITTERS_DRAFTED,MYRANKS_H[[#This Row],[POINTS OVER REPL]],0)</f>
        <v>0</v>
      </c>
      <c r="AB816" s="76">
        <f>MYRANKS_H[[#This Row],[POINTS OVER REPL]]*DOLLAR_VALUE_PER_POINT+1</f>
        <v>1</v>
      </c>
      <c r="AC816" s="74"/>
      <c r="AD816" s="74">
        <f>IF(AND(MYRANKS_H[[#This Row],[RANK]]&lt;=(TOTAL_HITTERS_DRAFTED-HITTERS_BELOW_REPL_DRAFTED),MYRANKS_H[[#This Row],[$ACTUAL]]=""),MYRANKS_H[[#This Row],[POINTS OVER REPL]],0)</f>
        <v>0</v>
      </c>
      <c r="AE816" s="86">
        <f>IF(MYRANKS_H[[#This Row],[$ACTUAL]]="",MYRANKS_H[[#This Row],[POINTS OVER REPL]]*REMAINING_DOLLAR_VALUE_PER_POINT+1,0)</f>
        <v>1</v>
      </c>
    </row>
    <row r="817" spans="1:31" x14ac:dyDescent="0.25">
      <c r="A817" s="71" t="s">
        <v>20624</v>
      </c>
      <c r="B817" s="72" t="str">
        <f>VLOOKUP(MYRANKS_H[[#This Row],[PLAYERID]],PLAYERIDMAP2[],COLUMN(PLAYERIDMAP2[LASTNAME]),FALSE)</f>
        <v>Thompson</v>
      </c>
      <c r="C817" s="80" t="str">
        <f>VLOOKUP(MYRANKS_H[[#This Row],[PLAYERID]],PLAYERIDMAP2[],COLUMN(PLAYERIDMAP2[FIRSTNAME]),FALSE)</f>
        <v>Trayce</v>
      </c>
      <c r="D817" s="80" t="str">
        <f>MYRANKS_H[[#This Row],[FNAME]]&amp;" "&amp;MYRANKS_H[[#This Row],[LNAME]]</f>
        <v>Trayce Thompson</v>
      </c>
      <c r="E817" s="80" t="str">
        <f>VLOOKUP(MYRANKS_H[[#This Row],[PLAYERID]],PLAYERIDMAP2[],COLUMN(PLAYERIDMAP2[TEAM]),FALSE)</f>
        <v>LAD</v>
      </c>
      <c r="F817" s="80" t="str">
        <f>VLOOKUP(MYRANKS_H[[#This Row],[PLAYERID]],PLAYERIDMAP2[],COLUMN(PLAYERIDMAP2[POS]),FALSE)</f>
        <v>OF</v>
      </c>
      <c r="G817" s="80">
        <f>IFERROR(VALUE(VLOOKUP(MYRANKS_H[[#This Row],[PLAYERID]],PLAYERIDMAP2[],COLUMN(PLAYERIDMAP2[IDFANGRAPHS]),FALSE)),VLOOKUP(MYRANKS_H[[#This Row],[PLAYERID]],PLAYERIDMAP2[],COLUMN(PLAYERIDMAP2[IDFANGRAPHS]),FALSE))</f>
        <v>9952</v>
      </c>
      <c r="H817" s="56">
        <f>IFERROR(VLOOKUP(MYRANKS_H[[#This Row],[IDFANGRAPHS]],STEAMER_H[],COLUMN(STEAMER_H[PA]),FALSE),0)</f>
        <v>69</v>
      </c>
      <c r="I817" s="56">
        <f>IFERROR(VLOOKUP(MYRANKS_H[[#This Row],[IDFANGRAPHS]],STEAMER_H[],COLUMN(STEAMER_H[AB]),FALSE),0)</f>
        <v>63</v>
      </c>
      <c r="J817" s="56">
        <f>IFERROR(VLOOKUP(MYRANKS_H[[#This Row],[IDFANGRAPHS]],STEAMER_H[],COLUMN(STEAMER_H[H]),FALSE),0)</f>
        <v>15</v>
      </c>
      <c r="K817" s="56">
        <f>IFERROR(VLOOKUP(MYRANKS_H[[#This Row],[IDFANGRAPHS]],STEAMER_H[],COLUMN(STEAMER_H[2B]),FALSE),0)</f>
        <v>3</v>
      </c>
      <c r="L817" s="56">
        <f>IFERROR(VLOOKUP(MYRANKS_H[[#This Row],[IDFANGRAPHS]],STEAMER_H[],COLUMN(STEAMER_H[3B]),FALSE),0)</f>
        <v>0</v>
      </c>
      <c r="M817" s="56">
        <f>IFERROR(VLOOKUP(MYRANKS_H[[#This Row],[IDFANGRAPHS]],STEAMER_H[],COLUMN(STEAMER_H[HR]),FALSE),0)</f>
        <v>2</v>
      </c>
      <c r="N817" s="56">
        <f>IFERROR(VLOOKUP(MYRANKS_H[[#This Row],[IDFANGRAPHS]],STEAMER_H[],COLUMN(STEAMER_H[R]),FALSE),0)</f>
        <v>7</v>
      </c>
      <c r="O817" s="56">
        <f>IFERROR(VLOOKUP(MYRANKS_H[[#This Row],[IDFANGRAPHS]],STEAMER_H[],COLUMN(STEAMER_H[RBI]),FALSE),0)</f>
        <v>8</v>
      </c>
      <c r="P817" s="56">
        <f>IFERROR(VLOOKUP(MYRANKS_H[[#This Row],[IDFANGRAPHS]],STEAMER_H[],COLUMN(STEAMER_H[BB]),FALSE),0)</f>
        <v>5</v>
      </c>
      <c r="Q817" s="56">
        <f>IFERROR(VLOOKUP(MYRANKS_H[[#This Row],[IDFANGRAPHS]],STEAMER_H[],COLUMN(STEAMER_H[HBP]),FALSE),0)</f>
        <v>1</v>
      </c>
      <c r="R817" s="56">
        <f>IFERROR(VLOOKUP(MYRANKS_H[[#This Row],[IDFANGRAPHS]],STEAMER_H[],COLUMN(STEAMER_H[SO]),FALSE),0)</f>
        <v>16</v>
      </c>
      <c r="S817" s="56">
        <f>IFERROR(VLOOKUP(MYRANKS_H[[#This Row],[IDFANGRAPHS]],STEAMER_H[],COLUMN(STEAMER_H[SB]),FALSE),0)</f>
        <v>1</v>
      </c>
      <c r="T817" s="87">
        <f>IFERROR(MYRANKS_H[[#This Row],[H]]/MYRANKS_H[[#This Row],[AB]],0)</f>
        <v>0.23809523809523808</v>
      </c>
      <c r="U817" s="87">
        <f>IFERROR((MYRANKS_H[[#This Row],[H]]+MYRANKS_H[[#This Row],[BB]]+MYRANKS_H[[#This Row],[HBP]])/(MYRANKS_H[[#This Row],[AB]]+MYRANKS_H[[#This Row],[BB]]+MYRANKS_H[[#This Row],[HBP]]),0)</f>
        <v>0.30434782608695654</v>
      </c>
      <c r="V817" s="87">
        <f>IFERROR((MYRANKS_H[[#This Row],[H]]+MYRANKS_H[[#This Row],[2B]]+2*MYRANKS_H[[#This Row],[3B]]+3*MYRANKS_H[[#This Row],[HR]])/MYRANKS_H[[#This Row],[AB]],0)</f>
        <v>0.38095238095238093</v>
      </c>
      <c r="W817" s="8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7" s="81">
        <f>VLOOKUP(MYRANKS_H[[#This Row],[POS]],REPLACEMENT_LEVEL[],3,FALSE)</f>
        <v>0</v>
      </c>
      <c r="Y817" s="81">
        <f>MYRANKS_H[[#This Row],[PROJ PTS]]-MYRANKS_H[[#This Row],[REPL LEVEL]]</f>
        <v>0</v>
      </c>
      <c r="Z817" s="81">
        <f>RANK(MYRANKS_H[[#This Row],[POINTS OVER REPL]],MYRANKS_H[POINTS OVER REPL])</f>
        <v>1</v>
      </c>
      <c r="AA817" s="81">
        <f>IF(MYRANKS_H[[#This Row],[RANK]]&lt;=TOTAL_HITTERS_DRAFTED,MYRANKS_H[[#This Row],[POINTS OVER REPL]],0)</f>
        <v>0</v>
      </c>
      <c r="AB817" s="83">
        <f>MYRANKS_H[[#This Row],[POINTS OVER REPL]]*DOLLAR_VALUE_PER_POINT+1</f>
        <v>1</v>
      </c>
      <c r="AC817" s="81"/>
      <c r="AD817" s="81">
        <f>IF(AND(MYRANKS_H[[#This Row],[RANK]]&lt;=(TOTAL_HITTERS_DRAFTED-HITTERS_BELOW_REPL_DRAFTED),MYRANKS_H[[#This Row],[$ACTUAL]]=""),MYRANKS_H[[#This Row],[POINTS OVER REPL]],0)</f>
        <v>0</v>
      </c>
      <c r="AE817" s="88">
        <f>IF(MYRANKS_H[[#This Row],[$ACTUAL]]="",MYRANKS_H[[#This Row],[POINTS OVER REPL]]*REMAINING_DOLLAR_VALUE_PER_POINT+1,0)</f>
        <v>1</v>
      </c>
    </row>
    <row r="818" spans="1:31" x14ac:dyDescent="0.25">
      <c r="A818" s="78" t="s">
        <v>17179</v>
      </c>
      <c r="B818" s="79" t="str">
        <f>VLOOKUP(MYRANKS_H[[#This Row],[PLAYERID]],PLAYERIDMAP2[],COLUMN(PLAYERIDMAP2[LASTNAME]),FALSE)</f>
        <v>Tomlinson</v>
      </c>
      <c r="C818" s="80" t="str">
        <f>VLOOKUP(MYRANKS_H[[#This Row],[PLAYERID]],PLAYERIDMAP2[],COLUMN(PLAYERIDMAP2[FIRSTNAME]),FALSE)</f>
        <v>Kelby</v>
      </c>
      <c r="D818" s="80" t="str">
        <f>MYRANKS_H[[#This Row],[FNAME]]&amp;" "&amp;MYRANKS_H[[#This Row],[LNAME]]</f>
        <v>Kelby Tomlinson</v>
      </c>
      <c r="E818" s="80" t="str">
        <f>VLOOKUP(MYRANKS_H[[#This Row],[PLAYERID]],PLAYERIDMAP2[],COLUMN(PLAYERIDMAP2[TEAM]),FALSE)</f>
        <v>SF</v>
      </c>
      <c r="F818" s="80" t="str">
        <f>VLOOKUP(MYRANKS_H[[#This Row],[PLAYERID]],PLAYERIDMAP2[],COLUMN(PLAYERIDMAP2[POS]),FALSE)</f>
        <v>2B</v>
      </c>
      <c r="G818" s="80">
        <f>IFERROR(VALUE(VLOOKUP(MYRANKS_H[[#This Row],[PLAYERID]],PLAYERIDMAP2[],COLUMN(PLAYERIDMAP2[IDFANGRAPHS]),FALSE)),VLOOKUP(MYRANKS_H[[#This Row],[PLAYERID]],PLAYERIDMAP2[],COLUMN(PLAYERIDMAP2[IDFANGRAPHS]),FALSE))</f>
        <v>13005</v>
      </c>
      <c r="H818" s="56">
        <f>IFERROR(VLOOKUP(MYRANKS_H[[#This Row],[IDFANGRAPHS]],STEAMER_H[],COLUMN(STEAMER_H[PA]),FALSE),0)</f>
        <v>184</v>
      </c>
      <c r="I818" s="56">
        <f>IFERROR(VLOOKUP(MYRANKS_H[[#This Row],[IDFANGRAPHS]],STEAMER_H[],COLUMN(STEAMER_H[AB]),FALSE),0)</f>
        <v>169</v>
      </c>
      <c r="J818" s="56">
        <f>IFERROR(VLOOKUP(MYRANKS_H[[#This Row],[IDFANGRAPHS]],STEAMER_H[],COLUMN(STEAMER_H[H]),FALSE),0)</f>
        <v>42</v>
      </c>
      <c r="K818" s="56">
        <f>IFERROR(VLOOKUP(MYRANKS_H[[#This Row],[IDFANGRAPHS]],STEAMER_H[],COLUMN(STEAMER_H[2B]),FALSE),0)</f>
        <v>6</v>
      </c>
      <c r="L818" s="56">
        <f>IFERROR(VLOOKUP(MYRANKS_H[[#This Row],[IDFANGRAPHS]],STEAMER_H[],COLUMN(STEAMER_H[3B]),FALSE),0)</f>
        <v>1</v>
      </c>
      <c r="M818" s="56">
        <f>IFERROR(VLOOKUP(MYRANKS_H[[#This Row],[IDFANGRAPHS]],STEAMER_H[],COLUMN(STEAMER_H[HR]),FALSE),0)</f>
        <v>1</v>
      </c>
      <c r="N818" s="56">
        <f>IFERROR(VLOOKUP(MYRANKS_H[[#This Row],[IDFANGRAPHS]],STEAMER_H[],COLUMN(STEAMER_H[R]),FALSE),0)</f>
        <v>16</v>
      </c>
      <c r="O818" s="56">
        <f>IFERROR(VLOOKUP(MYRANKS_H[[#This Row],[IDFANGRAPHS]],STEAMER_H[],COLUMN(STEAMER_H[RBI]),FALSE),0)</f>
        <v>14</v>
      </c>
      <c r="P818" s="56">
        <f>IFERROR(VLOOKUP(MYRANKS_H[[#This Row],[IDFANGRAPHS]],STEAMER_H[],COLUMN(STEAMER_H[BB]),FALSE),0)</f>
        <v>11</v>
      </c>
      <c r="Q818" s="56">
        <f>IFERROR(VLOOKUP(MYRANKS_H[[#This Row],[IDFANGRAPHS]],STEAMER_H[],COLUMN(STEAMER_H[HBP]),FALSE),0)</f>
        <v>1</v>
      </c>
      <c r="R818" s="56">
        <f>IFERROR(VLOOKUP(MYRANKS_H[[#This Row],[IDFANGRAPHS]],STEAMER_H[],COLUMN(STEAMER_H[SO]),FALSE),0)</f>
        <v>34</v>
      </c>
      <c r="S818" s="56">
        <f>IFERROR(VLOOKUP(MYRANKS_H[[#This Row],[IDFANGRAPHS]],STEAMER_H[],COLUMN(STEAMER_H[SB]),FALSE),0)</f>
        <v>6</v>
      </c>
      <c r="T818" s="87">
        <f>IFERROR(MYRANKS_H[[#This Row],[H]]/MYRANKS_H[[#This Row],[AB]],0)</f>
        <v>0.24852071005917159</v>
      </c>
      <c r="U818" s="87">
        <f>IFERROR((MYRANKS_H[[#This Row],[H]]+MYRANKS_H[[#This Row],[BB]]+MYRANKS_H[[#This Row],[HBP]])/(MYRANKS_H[[#This Row],[AB]]+MYRANKS_H[[#This Row],[BB]]+MYRANKS_H[[#This Row],[HBP]]),0)</f>
        <v>0.2983425414364641</v>
      </c>
      <c r="V818" s="87">
        <f>IFERROR((MYRANKS_H[[#This Row],[H]]+MYRANKS_H[[#This Row],[2B]]+2*MYRANKS_H[[#This Row],[3B]]+3*MYRANKS_H[[#This Row],[HR]])/MYRANKS_H[[#This Row],[AB]],0)</f>
        <v>0.31360946745562129</v>
      </c>
      <c r="W818" s="8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8" s="81">
        <f>VLOOKUP(MYRANKS_H[[#This Row],[POS]],REPLACEMENT_LEVEL[],3,FALSE)</f>
        <v>0</v>
      </c>
      <c r="Y818" s="81">
        <f>MYRANKS_H[[#This Row],[PROJ PTS]]-MYRANKS_H[[#This Row],[REPL LEVEL]]</f>
        <v>0</v>
      </c>
      <c r="Z818" s="81">
        <f>RANK(MYRANKS_H[[#This Row],[POINTS OVER REPL]],MYRANKS_H[POINTS OVER REPL])</f>
        <v>1</v>
      </c>
      <c r="AA818" s="81">
        <f>IF(MYRANKS_H[[#This Row],[RANK]]&lt;=TOTAL_HITTERS_DRAFTED,MYRANKS_H[[#This Row],[POINTS OVER REPL]],0)</f>
        <v>0</v>
      </c>
      <c r="AB818" s="83">
        <f>MYRANKS_H[[#This Row],[POINTS OVER REPL]]*DOLLAR_VALUE_PER_POINT+1</f>
        <v>1</v>
      </c>
      <c r="AC818" s="81"/>
      <c r="AD818" s="81">
        <f>IF(AND(MYRANKS_H[[#This Row],[RANK]]&lt;=(TOTAL_HITTERS_DRAFTED-HITTERS_BELOW_REPL_DRAFTED),MYRANKS_H[[#This Row],[$ACTUAL]]=""),MYRANKS_H[[#This Row],[POINTS OVER REPL]],0)</f>
        <v>0</v>
      </c>
      <c r="AE818" s="88">
        <f>IF(MYRANKS_H[[#This Row],[$ACTUAL]]="",MYRANKS_H[[#This Row],[POINTS OVER REPL]]*REMAINING_DOLLAR_VALUE_PER_POINT+1,0)</f>
        <v>1</v>
      </c>
    </row>
    <row r="819" spans="1:31" x14ac:dyDescent="0.25">
      <c r="A819" s="71" t="s">
        <v>15583</v>
      </c>
      <c r="B819" s="72" t="str">
        <f>VLOOKUP(MYRANKS_H[[#This Row],[PLAYERID]],PLAYERIDMAP2[],COLUMN(PLAYERIDMAP2[LASTNAME]),FALSE)</f>
        <v>Torres</v>
      </c>
      <c r="C819" s="80" t="str">
        <f>VLOOKUP(MYRANKS_H[[#This Row],[PLAYERID]],PLAYERIDMAP2[],COLUMN(PLAYERIDMAP2[FIRSTNAME]),FALSE)</f>
        <v>Andres</v>
      </c>
      <c r="D819" s="80" t="str">
        <f>MYRANKS_H[[#This Row],[FNAME]]&amp;" "&amp;MYRANKS_H[[#This Row],[LNAME]]</f>
        <v>Andres Torres</v>
      </c>
      <c r="E819" s="80" t="str">
        <f>VLOOKUP(MYRANKS_H[[#This Row],[PLAYERID]],PLAYERIDMAP2[],COLUMN(PLAYERIDMAP2[TEAM]),FALSE)</f>
        <v>N/A</v>
      </c>
      <c r="F819" s="80" t="str">
        <f>VLOOKUP(MYRANKS_H[[#This Row],[PLAYERID]],PLAYERIDMAP2[],COLUMN(PLAYERIDMAP2[POS]),FALSE)</f>
        <v>OF</v>
      </c>
      <c r="G819" s="80">
        <f>IFERROR(VALUE(VLOOKUP(MYRANKS_H[[#This Row],[PLAYERID]],PLAYERIDMAP2[],COLUMN(PLAYERIDMAP2[IDFANGRAPHS]),FALSE)),VLOOKUP(MYRANKS_H[[#This Row],[PLAYERID]],PLAYERIDMAP2[],COLUMN(PLAYERIDMAP2[IDFANGRAPHS]),FALSE))</f>
        <v>1488</v>
      </c>
      <c r="H819" s="56">
        <f>IFERROR(VLOOKUP(MYRANKS_H[[#This Row],[IDFANGRAPHS]],STEAMER_H[],COLUMN(STEAMER_H[PA]),FALSE),0)</f>
        <v>0</v>
      </c>
      <c r="I819" s="56">
        <f>IFERROR(VLOOKUP(MYRANKS_H[[#This Row],[IDFANGRAPHS]],STEAMER_H[],COLUMN(STEAMER_H[AB]),FALSE),0)</f>
        <v>0</v>
      </c>
      <c r="J819" s="56">
        <f>IFERROR(VLOOKUP(MYRANKS_H[[#This Row],[IDFANGRAPHS]],STEAMER_H[],COLUMN(STEAMER_H[H]),FALSE),0)</f>
        <v>0</v>
      </c>
      <c r="K819" s="56">
        <f>IFERROR(VLOOKUP(MYRANKS_H[[#This Row],[IDFANGRAPHS]],STEAMER_H[],COLUMN(STEAMER_H[2B]),FALSE),0)</f>
        <v>0</v>
      </c>
      <c r="L819" s="56">
        <f>IFERROR(VLOOKUP(MYRANKS_H[[#This Row],[IDFANGRAPHS]],STEAMER_H[],COLUMN(STEAMER_H[3B]),FALSE),0)</f>
        <v>0</v>
      </c>
      <c r="M819" s="56">
        <f>IFERROR(VLOOKUP(MYRANKS_H[[#This Row],[IDFANGRAPHS]],STEAMER_H[],COLUMN(STEAMER_H[HR]),FALSE),0)</f>
        <v>0</v>
      </c>
      <c r="N819" s="56">
        <f>IFERROR(VLOOKUP(MYRANKS_H[[#This Row],[IDFANGRAPHS]],STEAMER_H[],COLUMN(STEAMER_H[R]),FALSE),0)</f>
        <v>0</v>
      </c>
      <c r="O819" s="56">
        <f>IFERROR(VLOOKUP(MYRANKS_H[[#This Row],[IDFANGRAPHS]],STEAMER_H[],COLUMN(STEAMER_H[RBI]),FALSE),0)</f>
        <v>0</v>
      </c>
      <c r="P819" s="56">
        <f>IFERROR(VLOOKUP(MYRANKS_H[[#This Row],[IDFANGRAPHS]],STEAMER_H[],COLUMN(STEAMER_H[BB]),FALSE),0)</f>
        <v>0</v>
      </c>
      <c r="Q819" s="56">
        <f>IFERROR(VLOOKUP(MYRANKS_H[[#This Row],[IDFANGRAPHS]],STEAMER_H[],COLUMN(STEAMER_H[HBP]),FALSE),0)</f>
        <v>0</v>
      </c>
      <c r="R819" s="56">
        <f>IFERROR(VLOOKUP(MYRANKS_H[[#This Row],[IDFANGRAPHS]],STEAMER_H[],COLUMN(STEAMER_H[SO]),FALSE),0)</f>
        <v>0</v>
      </c>
      <c r="S819" s="56">
        <f>IFERROR(VLOOKUP(MYRANKS_H[[#This Row],[IDFANGRAPHS]],STEAMER_H[],COLUMN(STEAMER_H[SB]),FALSE),0)</f>
        <v>0</v>
      </c>
      <c r="T819" s="87">
        <f>IFERROR(MYRANKS_H[[#This Row],[H]]/MYRANKS_H[[#This Row],[AB]],0)</f>
        <v>0</v>
      </c>
      <c r="U819" s="87">
        <f>IFERROR((MYRANKS_H[[#This Row],[H]]+MYRANKS_H[[#This Row],[BB]]+MYRANKS_H[[#This Row],[HBP]])/(MYRANKS_H[[#This Row],[AB]]+MYRANKS_H[[#This Row],[BB]]+MYRANKS_H[[#This Row],[HBP]]),0)</f>
        <v>0</v>
      </c>
      <c r="V819" s="87">
        <f>IFERROR((MYRANKS_H[[#This Row],[H]]+MYRANKS_H[[#This Row],[2B]]+2*MYRANKS_H[[#This Row],[3B]]+3*MYRANKS_H[[#This Row],[HR]])/MYRANKS_H[[#This Row],[AB]],0)</f>
        <v>0</v>
      </c>
      <c r="W819" s="8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9" s="81">
        <f>VLOOKUP(MYRANKS_H[[#This Row],[POS]],REPLACEMENT_LEVEL[],3,FALSE)</f>
        <v>0</v>
      </c>
      <c r="Y819" s="81">
        <f>MYRANKS_H[[#This Row],[PROJ PTS]]-MYRANKS_H[[#This Row],[REPL LEVEL]]</f>
        <v>0</v>
      </c>
      <c r="Z819" s="81">
        <f>RANK(MYRANKS_H[[#This Row],[POINTS OVER REPL]],MYRANKS_H[POINTS OVER REPL])</f>
        <v>1</v>
      </c>
      <c r="AA819" s="81">
        <f>IF(MYRANKS_H[[#This Row],[RANK]]&lt;=TOTAL_HITTERS_DRAFTED,MYRANKS_H[[#This Row],[POINTS OVER REPL]],0)</f>
        <v>0</v>
      </c>
      <c r="AB819" s="83">
        <f>MYRANKS_H[[#This Row],[POINTS OVER REPL]]*DOLLAR_VALUE_PER_POINT+1</f>
        <v>1</v>
      </c>
      <c r="AC819" s="81"/>
      <c r="AD819" s="81">
        <f>IF(AND(MYRANKS_H[[#This Row],[RANK]]&lt;=(TOTAL_HITTERS_DRAFTED-HITTERS_BELOW_REPL_DRAFTED),MYRANKS_H[[#This Row],[$ACTUAL]]=""),MYRANKS_H[[#This Row],[POINTS OVER REPL]],0)</f>
        <v>0</v>
      </c>
      <c r="AE819" s="88">
        <f>IF(MYRANKS_H[[#This Row],[$ACTUAL]]="",MYRANKS_H[[#This Row],[POINTS OVER REPL]]*REMAINING_DOLLAR_VALUE_PER_POINT+1,0)</f>
        <v>1</v>
      </c>
    </row>
    <row r="820" spans="1:31" x14ac:dyDescent="0.25">
      <c r="A820" s="78" t="s">
        <v>15590</v>
      </c>
      <c r="B820" s="79" t="str">
        <f>VLOOKUP(MYRANKS_H[[#This Row],[PLAYERID]],PLAYERIDMAP2[],COLUMN(PLAYERIDMAP2[LASTNAME]),FALSE)</f>
        <v>Torrealba</v>
      </c>
      <c r="C820" s="73" t="str">
        <f>VLOOKUP(MYRANKS_H[[#This Row],[PLAYERID]],PLAYERIDMAP2[],COLUMN(PLAYERIDMAP2[FIRSTNAME]),FALSE)</f>
        <v>Yorvit</v>
      </c>
      <c r="D820" s="73" t="str">
        <f>MYRANKS_H[[#This Row],[FNAME]]&amp;" "&amp;MYRANKS_H[[#This Row],[LNAME]]</f>
        <v>Yorvit Torrealba</v>
      </c>
      <c r="E820" s="73" t="str">
        <f>VLOOKUP(MYRANKS_H[[#This Row],[PLAYERID]],PLAYERIDMAP2[],COLUMN(PLAYERIDMAP2[TEAM]),FALSE)</f>
        <v>N/A</v>
      </c>
      <c r="F820" s="73" t="str">
        <f>VLOOKUP(MYRANKS_H[[#This Row],[PLAYERID]],PLAYERIDMAP2[],COLUMN(PLAYERIDMAP2[POS]),FALSE)</f>
        <v>C</v>
      </c>
      <c r="G820" s="73">
        <f>IFERROR(VALUE(VLOOKUP(MYRANKS_H[[#This Row],[PLAYERID]],PLAYERIDMAP2[],COLUMN(PLAYERIDMAP2[IDFANGRAPHS]),FALSE)),VLOOKUP(MYRANKS_H[[#This Row],[PLAYERID]],PLAYERIDMAP2[],COLUMN(PLAYERIDMAP2[IDFANGRAPHS]),FALSE))</f>
        <v>1135</v>
      </c>
      <c r="H820" s="56">
        <f>IFERROR(VLOOKUP(MYRANKS_H[[#This Row],[IDFANGRAPHS]],STEAMER_H[],COLUMN(STEAMER_H[PA]),FALSE),0)</f>
        <v>0</v>
      </c>
      <c r="I820" s="56">
        <f>IFERROR(VLOOKUP(MYRANKS_H[[#This Row],[IDFANGRAPHS]],STEAMER_H[],COLUMN(STEAMER_H[AB]),FALSE),0)</f>
        <v>0</v>
      </c>
      <c r="J820" s="56">
        <f>IFERROR(VLOOKUP(MYRANKS_H[[#This Row],[IDFANGRAPHS]],STEAMER_H[],COLUMN(STEAMER_H[H]),FALSE),0)</f>
        <v>0</v>
      </c>
      <c r="K820" s="56">
        <f>IFERROR(VLOOKUP(MYRANKS_H[[#This Row],[IDFANGRAPHS]],STEAMER_H[],COLUMN(STEAMER_H[2B]),FALSE),0)</f>
        <v>0</v>
      </c>
      <c r="L820" s="56">
        <f>IFERROR(VLOOKUP(MYRANKS_H[[#This Row],[IDFANGRAPHS]],STEAMER_H[],COLUMN(STEAMER_H[3B]),FALSE),0)</f>
        <v>0</v>
      </c>
      <c r="M820" s="56">
        <f>IFERROR(VLOOKUP(MYRANKS_H[[#This Row],[IDFANGRAPHS]],STEAMER_H[],COLUMN(STEAMER_H[HR]),FALSE),0)</f>
        <v>0</v>
      </c>
      <c r="N820" s="56">
        <f>IFERROR(VLOOKUP(MYRANKS_H[[#This Row],[IDFANGRAPHS]],STEAMER_H[],COLUMN(STEAMER_H[R]),FALSE),0)</f>
        <v>0</v>
      </c>
      <c r="O820" s="56">
        <f>IFERROR(VLOOKUP(MYRANKS_H[[#This Row],[IDFANGRAPHS]],STEAMER_H[],COLUMN(STEAMER_H[RBI]),FALSE),0)</f>
        <v>0</v>
      </c>
      <c r="P820" s="56">
        <f>IFERROR(VLOOKUP(MYRANKS_H[[#This Row],[IDFANGRAPHS]],STEAMER_H[],COLUMN(STEAMER_H[BB]),FALSE),0)</f>
        <v>0</v>
      </c>
      <c r="Q820" s="56">
        <f>IFERROR(VLOOKUP(MYRANKS_H[[#This Row],[IDFANGRAPHS]],STEAMER_H[],COLUMN(STEAMER_H[HBP]),FALSE),0)</f>
        <v>0</v>
      </c>
      <c r="R820" s="56">
        <f>IFERROR(VLOOKUP(MYRANKS_H[[#This Row],[IDFANGRAPHS]],STEAMER_H[],COLUMN(STEAMER_H[SO]),FALSE),0)</f>
        <v>0</v>
      </c>
      <c r="S820" s="56">
        <f>IFERROR(VLOOKUP(MYRANKS_H[[#This Row],[IDFANGRAPHS]],STEAMER_H[],COLUMN(STEAMER_H[SB]),FALSE),0)</f>
        <v>0</v>
      </c>
      <c r="T820" s="85">
        <f>IFERROR(MYRANKS_H[[#This Row],[H]]/MYRANKS_H[[#This Row],[AB]],0)</f>
        <v>0</v>
      </c>
      <c r="U820" s="85">
        <f>IFERROR((MYRANKS_H[[#This Row],[H]]+MYRANKS_H[[#This Row],[BB]]+MYRANKS_H[[#This Row],[HBP]])/(MYRANKS_H[[#This Row],[AB]]+MYRANKS_H[[#This Row],[BB]]+MYRANKS_H[[#This Row],[HBP]]),0)</f>
        <v>0</v>
      </c>
      <c r="V820" s="85">
        <f>IFERROR((MYRANKS_H[[#This Row],[H]]+MYRANKS_H[[#This Row],[2B]]+2*MYRANKS_H[[#This Row],[3B]]+3*MYRANKS_H[[#This Row],[HR]])/MYRANKS_H[[#This Row],[AB]],0)</f>
        <v>0</v>
      </c>
      <c r="W820" s="74">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0" s="74">
        <f>VLOOKUP(MYRANKS_H[[#This Row],[POS]],REPLACEMENT_LEVEL[],3,FALSE)</f>
        <v>0</v>
      </c>
      <c r="Y820" s="74">
        <f>MYRANKS_H[[#This Row],[PROJ PTS]]-MYRANKS_H[[#This Row],[REPL LEVEL]]</f>
        <v>0</v>
      </c>
      <c r="Z820" s="74">
        <f>RANK(MYRANKS_H[[#This Row],[POINTS OVER REPL]],MYRANKS_H[POINTS OVER REPL])</f>
        <v>1</v>
      </c>
      <c r="AA820" s="74">
        <f>IF(MYRANKS_H[[#This Row],[RANK]]&lt;=TOTAL_HITTERS_DRAFTED,MYRANKS_H[[#This Row],[POINTS OVER REPL]],0)</f>
        <v>0</v>
      </c>
      <c r="AB820" s="76">
        <f>MYRANKS_H[[#This Row],[POINTS OVER REPL]]*DOLLAR_VALUE_PER_POINT+1</f>
        <v>1</v>
      </c>
      <c r="AC820" s="74"/>
      <c r="AD820" s="74">
        <f>IF(AND(MYRANKS_H[[#This Row],[RANK]]&lt;=(TOTAL_HITTERS_DRAFTED-HITTERS_BELOW_REPL_DRAFTED),MYRANKS_H[[#This Row],[$ACTUAL]]=""),MYRANKS_H[[#This Row],[POINTS OVER REPL]],0)</f>
        <v>0</v>
      </c>
      <c r="AE820" s="86">
        <f>IF(MYRANKS_H[[#This Row],[$ACTUAL]]="",MYRANKS_H[[#This Row],[POINTS OVER REPL]]*REMAINING_DOLLAR_VALUE_PER_POINT+1,0)</f>
        <v>1</v>
      </c>
    </row>
    <row r="821" spans="1:31" x14ac:dyDescent="0.25">
      <c r="A821" s="78" t="s">
        <v>15593</v>
      </c>
      <c r="B821" s="79" t="str">
        <f>VLOOKUP(MYRANKS_H[[#This Row],[PLAYERID]],PLAYERIDMAP2[],COLUMN(PLAYERIDMAP2[LASTNAME]),FALSE)</f>
        <v>Tovar</v>
      </c>
      <c r="C821" s="73" t="str">
        <f>VLOOKUP(MYRANKS_H[[#This Row],[PLAYERID]],PLAYERIDMAP2[],COLUMN(PLAYERIDMAP2[FIRSTNAME]),FALSE)</f>
        <v>Wilfredo</v>
      </c>
      <c r="D821" s="73" t="str">
        <f>MYRANKS_H[[#This Row],[FNAME]]&amp;" "&amp;MYRANKS_H[[#This Row],[LNAME]]</f>
        <v>Wilfredo Tovar</v>
      </c>
      <c r="E821" s="73" t="str">
        <f>VLOOKUP(MYRANKS_H[[#This Row],[PLAYERID]],PLAYERIDMAP2[],COLUMN(PLAYERIDMAP2[TEAM]),FALSE)</f>
        <v>NYM</v>
      </c>
      <c r="F821" s="73" t="str">
        <f>VLOOKUP(MYRANKS_H[[#This Row],[PLAYERID]],PLAYERIDMAP2[],COLUMN(PLAYERIDMAP2[POS]),FALSE)</f>
        <v>SS</v>
      </c>
      <c r="G821" s="73">
        <f>IFERROR(VALUE(VLOOKUP(MYRANKS_H[[#This Row],[PLAYERID]],PLAYERIDMAP2[],COLUMN(PLAYERIDMAP2[IDFANGRAPHS]),FALSE)),VLOOKUP(MYRANKS_H[[#This Row],[PLAYERID]],PLAYERIDMAP2[],COLUMN(PLAYERIDMAP2[IDFANGRAPHS]),FALSE))</f>
        <v>10416</v>
      </c>
      <c r="H821" s="56">
        <f>IFERROR(VLOOKUP(MYRANKS_H[[#This Row],[IDFANGRAPHS]],STEAMER_H[],COLUMN(STEAMER_H[PA]),FALSE),0)</f>
        <v>1</v>
      </c>
      <c r="I821" s="56">
        <f>IFERROR(VLOOKUP(MYRANKS_H[[#This Row],[IDFANGRAPHS]],STEAMER_H[],COLUMN(STEAMER_H[AB]),FALSE),0)</f>
        <v>1</v>
      </c>
      <c r="J821" s="56">
        <f>IFERROR(VLOOKUP(MYRANKS_H[[#This Row],[IDFANGRAPHS]],STEAMER_H[],COLUMN(STEAMER_H[H]),FALSE),0)</f>
        <v>0</v>
      </c>
      <c r="K821" s="56">
        <f>IFERROR(VLOOKUP(MYRANKS_H[[#This Row],[IDFANGRAPHS]],STEAMER_H[],COLUMN(STEAMER_H[2B]),FALSE),0)</f>
        <v>0</v>
      </c>
      <c r="L821" s="56">
        <f>IFERROR(VLOOKUP(MYRANKS_H[[#This Row],[IDFANGRAPHS]],STEAMER_H[],COLUMN(STEAMER_H[3B]),FALSE),0)</f>
        <v>0</v>
      </c>
      <c r="M821" s="56">
        <f>IFERROR(VLOOKUP(MYRANKS_H[[#This Row],[IDFANGRAPHS]],STEAMER_H[],COLUMN(STEAMER_H[HR]),FALSE),0)</f>
        <v>0</v>
      </c>
      <c r="N821" s="56">
        <f>IFERROR(VLOOKUP(MYRANKS_H[[#This Row],[IDFANGRAPHS]],STEAMER_H[],COLUMN(STEAMER_H[R]),FALSE),0)</f>
        <v>0</v>
      </c>
      <c r="O821" s="56">
        <f>IFERROR(VLOOKUP(MYRANKS_H[[#This Row],[IDFANGRAPHS]],STEAMER_H[],COLUMN(STEAMER_H[RBI]),FALSE),0)</f>
        <v>0</v>
      </c>
      <c r="P821" s="56">
        <f>IFERROR(VLOOKUP(MYRANKS_H[[#This Row],[IDFANGRAPHS]],STEAMER_H[],COLUMN(STEAMER_H[BB]),FALSE),0)</f>
        <v>0</v>
      </c>
      <c r="Q821" s="56">
        <f>IFERROR(VLOOKUP(MYRANKS_H[[#This Row],[IDFANGRAPHS]],STEAMER_H[],COLUMN(STEAMER_H[HBP]),FALSE),0)</f>
        <v>0</v>
      </c>
      <c r="R821" s="56">
        <f>IFERROR(VLOOKUP(MYRANKS_H[[#This Row],[IDFANGRAPHS]],STEAMER_H[],COLUMN(STEAMER_H[SO]),FALSE),0)</f>
        <v>0</v>
      </c>
      <c r="S821" s="56">
        <f>IFERROR(VLOOKUP(MYRANKS_H[[#This Row],[IDFANGRAPHS]],STEAMER_H[],COLUMN(STEAMER_H[SB]),FALSE),0)</f>
        <v>0</v>
      </c>
      <c r="T821" s="85">
        <f>IFERROR(MYRANKS_H[[#This Row],[H]]/MYRANKS_H[[#This Row],[AB]],0)</f>
        <v>0</v>
      </c>
      <c r="U821" s="85">
        <f>IFERROR((MYRANKS_H[[#This Row],[H]]+MYRANKS_H[[#This Row],[BB]]+MYRANKS_H[[#This Row],[HBP]])/(MYRANKS_H[[#This Row],[AB]]+MYRANKS_H[[#This Row],[BB]]+MYRANKS_H[[#This Row],[HBP]]),0)</f>
        <v>0</v>
      </c>
      <c r="V821" s="85">
        <f>IFERROR((MYRANKS_H[[#This Row],[H]]+MYRANKS_H[[#This Row],[2B]]+2*MYRANKS_H[[#This Row],[3B]]+3*MYRANKS_H[[#This Row],[HR]])/MYRANKS_H[[#This Row],[AB]],0)</f>
        <v>0</v>
      </c>
      <c r="W821" s="74">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1" s="74">
        <f>VLOOKUP(MYRANKS_H[[#This Row],[POS]],REPLACEMENT_LEVEL[],3,FALSE)</f>
        <v>0</v>
      </c>
      <c r="Y821" s="74">
        <f>MYRANKS_H[[#This Row],[PROJ PTS]]-MYRANKS_H[[#This Row],[REPL LEVEL]]</f>
        <v>0</v>
      </c>
      <c r="Z821" s="74">
        <f>RANK(MYRANKS_H[[#This Row],[POINTS OVER REPL]],MYRANKS_H[POINTS OVER REPL])</f>
        <v>1</v>
      </c>
      <c r="AA821" s="74">
        <f>IF(MYRANKS_H[[#This Row],[RANK]]&lt;=TOTAL_HITTERS_DRAFTED,MYRANKS_H[[#This Row],[POINTS OVER REPL]],0)</f>
        <v>0</v>
      </c>
      <c r="AB821" s="76">
        <f>MYRANKS_H[[#This Row],[POINTS OVER REPL]]*DOLLAR_VALUE_PER_POINT+1</f>
        <v>1</v>
      </c>
      <c r="AC821" s="74"/>
      <c r="AD821" s="74">
        <f>IF(AND(MYRANKS_H[[#This Row],[RANK]]&lt;=(TOTAL_HITTERS_DRAFTED-HITTERS_BELOW_REPL_DRAFTED),MYRANKS_H[[#This Row],[$ACTUAL]]=""),MYRANKS_H[[#This Row],[POINTS OVER REPL]],0)</f>
        <v>0</v>
      </c>
      <c r="AE821" s="86">
        <f>IF(MYRANKS_H[[#This Row],[$ACTUAL]]="",MYRANKS_H[[#This Row],[POINTS OVER REPL]]*REMAINING_DOLLAR_VALUE_PER_POINT+1,0)</f>
        <v>1</v>
      </c>
    </row>
    <row r="822" spans="1:31" x14ac:dyDescent="0.25">
      <c r="A822" s="71" t="s">
        <v>15597</v>
      </c>
      <c r="B822" s="72" t="str">
        <f>VLOOKUP(MYRANKS_H[[#This Row],[PLAYERID]],PLAYERIDMAP2[],COLUMN(PLAYERIDMAP2[LASTNAME]),FALSE)</f>
        <v>Tracy</v>
      </c>
      <c r="C822" s="73" t="str">
        <f>VLOOKUP(MYRANKS_H[[#This Row],[PLAYERID]],PLAYERIDMAP2[],COLUMN(PLAYERIDMAP2[FIRSTNAME]),FALSE)</f>
        <v>Chad</v>
      </c>
      <c r="D822" s="73" t="str">
        <f>MYRANKS_H[[#This Row],[FNAME]]&amp;" "&amp;MYRANKS_H[[#This Row],[LNAME]]</f>
        <v>Chad Tracy</v>
      </c>
      <c r="E822" s="73" t="str">
        <f>VLOOKUP(MYRANKS_H[[#This Row],[PLAYERID]],PLAYERIDMAP2[],COLUMN(PLAYERIDMAP2[TEAM]),FALSE)</f>
        <v>N/A</v>
      </c>
      <c r="F822" s="73" t="str">
        <f>VLOOKUP(MYRANKS_H[[#This Row],[PLAYERID]],PLAYERIDMAP2[],COLUMN(PLAYERIDMAP2[POS]),FALSE)</f>
        <v>3B</v>
      </c>
      <c r="G822" s="73">
        <f>IFERROR(VALUE(VLOOKUP(MYRANKS_H[[#This Row],[PLAYERID]],PLAYERIDMAP2[],COLUMN(PLAYERIDMAP2[IDFANGRAPHS]),FALSE)),VLOOKUP(MYRANKS_H[[#This Row],[PLAYERID]],PLAYERIDMAP2[],COLUMN(PLAYERIDMAP2[IDFANGRAPHS]),FALSE))</f>
        <v>1888</v>
      </c>
      <c r="H822" s="56">
        <f>IFERROR(VLOOKUP(MYRANKS_H[[#This Row],[IDFANGRAPHS]],STEAMER_H[],COLUMN(STEAMER_H[PA]),FALSE),0)</f>
        <v>0</v>
      </c>
      <c r="I822" s="56">
        <f>IFERROR(VLOOKUP(MYRANKS_H[[#This Row],[IDFANGRAPHS]],STEAMER_H[],COLUMN(STEAMER_H[AB]),FALSE),0)</f>
        <v>0</v>
      </c>
      <c r="J822" s="56">
        <f>IFERROR(VLOOKUP(MYRANKS_H[[#This Row],[IDFANGRAPHS]],STEAMER_H[],COLUMN(STEAMER_H[H]),FALSE),0)</f>
        <v>0</v>
      </c>
      <c r="K822" s="56">
        <f>IFERROR(VLOOKUP(MYRANKS_H[[#This Row],[IDFANGRAPHS]],STEAMER_H[],COLUMN(STEAMER_H[2B]),FALSE),0)</f>
        <v>0</v>
      </c>
      <c r="L822" s="56">
        <f>IFERROR(VLOOKUP(MYRANKS_H[[#This Row],[IDFANGRAPHS]],STEAMER_H[],COLUMN(STEAMER_H[3B]),FALSE),0)</f>
        <v>0</v>
      </c>
      <c r="M822" s="56">
        <f>IFERROR(VLOOKUP(MYRANKS_H[[#This Row],[IDFANGRAPHS]],STEAMER_H[],COLUMN(STEAMER_H[HR]),FALSE),0)</f>
        <v>0</v>
      </c>
      <c r="N822" s="56">
        <f>IFERROR(VLOOKUP(MYRANKS_H[[#This Row],[IDFANGRAPHS]],STEAMER_H[],COLUMN(STEAMER_H[R]),FALSE),0)</f>
        <v>0</v>
      </c>
      <c r="O822" s="56">
        <f>IFERROR(VLOOKUP(MYRANKS_H[[#This Row],[IDFANGRAPHS]],STEAMER_H[],COLUMN(STEAMER_H[RBI]),FALSE),0)</f>
        <v>0</v>
      </c>
      <c r="P822" s="56">
        <f>IFERROR(VLOOKUP(MYRANKS_H[[#This Row],[IDFANGRAPHS]],STEAMER_H[],COLUMN(STEAMER_H[BB]),FALSE),0)</f>
        <v>0</v>
      </c>
      <c r="Q822" s="56">
        <f>IFERROR(VLOOKUP(MYRANKS_H[[#This Row],[IDFANGRAPHS]],STEAMER_H[],COLUMN(STEAMER_H[HBP]),FALSE),0)</f>
        <v>0</v>
      </c>
      <c r="R822" s="56">
        <f>IFERROR(VLOOKUP(MYRANKS_H[[#This Row],[IDFANGRAPHS]],STEAMER_H[],COLUMN(STEAMER_H[SO]),FALSE),0)</f>
        <v>0</v>
      </c>
      <c r="S822" s="56">
        <f>IFERROR(VLOOKUP(MYRANKS_H[[#This Row],[IDFANGRAPHS]],STEAMER_H[],COLUMN(STEAMER_H[SB]),FALSE),0)</f>
        <v>0</v>
      </c>
      <c r="T822" s="85">
        <f>IFERROR(MYRANKS_H[[#This Row],[H]]/MYRANKS_H[[#This Row],[AB]],0)</f>
        <v>0</v>
      </c>
      <c r="U822" s="85">
        <f>IFERROR((MYRANKS_H[[#This Row],[H]]+MYRANKS_H[[#This Row],[BB]]+MYRANKS_H[[#This Row],[HBP]])/(MYRANKS_H[[#This Row],[AB]]+MYRANKS_H[[#This Row],[BB]]+MYRANKS_H[[#This Row],[HBP]]),0)</f>
        <v>0</v>
      </c>
      <c r="V822" s="85">
        <f>IFERROR((MYRANKS_H[[#This Row],[H]]+MYRANKS_H[[#This Row],[2B]]+2*MYRANKS_H[[#This Row],[3B]]+3*MYRANKS_H[[#This Row],[HR]])/MYRANKS_H[[#This Row],[AB]],0)</f>
        <v>0</v>
      </c>
      <c r="W822" s="74">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2" s="74">
        <f>VLOOKUP(MYRANKS_H[[#This Row],[POS]],REPLACEMENT_LEVEL[],3,FALSE)</f>
        <v>0</v>
      </c>
      <c r="Y822" s="74">
        <f>MYRANKS_H[[#This Row],[PROJ PTS]]-MYRANKS_H[[#This Row],[REPL LEVEL]]</f>
        <v>0</v>
      </c>
      <c r="Z822" s="74">
        <f>RANK(MYRANKS_H[[#This Row],[POINTS OVER REPL]],MYRANKS_H[POINTS OVER REPL])</f>
        <v>1</v>
      </c>
      <c r="AA822" s="74">
        <f>IF(MYRANKS_H[[#This Row],[RANK]]&lt;=TOTAL_HITTERS_DRAFTED,MYRANKS_H[[#This Row],[POINTS OVER REPL]],0)</f>
        <v>0</v>
      </c>
      <c r="AB822" s="76">
        <f>MYRANKS_H[[#This Row],[POINTS OVER REPL]]*DOLLAR_VALUE_PER_POINT+1</f>
        <v>1</v>
      </c>
      <c r="AC822" s="74"/>
      <c r="AD822" s="74">
        <f>IF(AND(MYRANKS_H[[#This Row],[RANK]]&lt;=(TOTAL_HITTERS_DRAFTED-HITTERS_BELOW_REPL_DRAFTED),MYRANKS_H[[#This Row],[$ACTUAL]]=""),MYRANKS_H[[#This Row],[POINTS OVER REPL]],0)</f>
        <v>0</v>
      </c>
      <c r="AE822" s="86">
        <f>IF(MYRANKS_H[[#This Row],[$ACTUAL]]="",MYRANKS_H[[#This Row],[POINTS OVER REPL]]*REMAINING_DOLLAR_VALUE_PER_POINT+1,0)</f>
        <v>1</v>
      </c>
    </row>
    <row r="823" spans="1:31" x14ac:dyDescent="0.25">
      <c r="A823" s="78" t="s">
        <v>16778</v>
      </c>
      <c r="B823" s="79" t="str">
        <f>VLOOKUP(MYRANKS_H[[#This Row],[PLAYERID]],PLAYERIDMAP2[],COLUMN(PLAYERIDMAP2[LASTNAME]),FALSE)</f>
        <v>Travis</v>
      </c>
      <c r="C823" s="73" t="str">
        <f>VLOOKUP(MYRANKS_H[[#This Row],[PLAYERID]],PLAYERIDMAP2[],COLUMN(PLAYERIDMAP2[FIRSTNAME]),FALSE)</f>
        <v>Devon</v>
      </c>
      <c r="D823" s="73" t="str">
        <f>MYRANKS_H[[#This Row],[FNAME]]&amp;" "&amp;MYRANKS_H[[#This Row],[LNAME]]</f>
        <v>Devon Travis</v>
      </c>
      <c r="E823" s="73" t="str">
        <f>VLOOKUP(MYRANKS_H[[#This Row],[PLAYERID]],PLAYERIDMAP2[],COLUMN(PLAYERIDMAP2[TEAM]),FALSE)</f>
        <v>TOR</v>
      </c>
      <c r="F823" s="73" t="str">
        <f>VLOOKUP(MYRANKS_H[[#This Row],[PLAYERID]],PLAYERIDMAP2[],COLUMN(PLAYERIDMAP2[POS]),FALSE)</f>
        <v>2B</v>
      </c>
      <c r="G823" s="73">
        <f>IFERROR(VALUE(VLOOKUP(MYRANKS_H[[#This Row],[PLAYERID]],PLAYERIDMAP2[],COLUMN(PLAYERIDMAP2[IDFANGRAPHS]),FALSE)),VLOOKUP(MYRANKS_H[[#This Row],[PLAYERID]],PLAYERIDMAP2[],COLUMN(PLAYERIDMAP2[IDFANGRAPHS]),FALSE))</f>
        <v>13862</v>
      </c>
      <c r="H823" s="56">
        <f>IFERROR(VLOOKUP(MYRANKS_H[[#This Row],[IDFANGRAPHS]],STEAMER_H[],COLUMN(STEAMER_H[PA]),FALSE),0)</f>
        <v>204</v>
      </c>
      <c r="I823" s="56">
        <f>IFERROR(VLOOKUP(MYRANKS_H[[#This Row],[IDFANGRAPHS]],STEAMER_H[],COLUMN(STEAMER_H[AB]),FALSE),0)</f>
        <v>186</v>
      </c>
      <c r="J823" s="56">
        <f>IFERROR(VLOOKUP(MYRANKS_H[[#This Row],[IDFANGRAPHS]],STEAMER_H[],COLUMN(STEAMER_H[H]),FALSE),0)</f>
        <v>50</v>
      </c>
      <c r="K823" s="56">
        <f>IFERROR(VLOOKUP(MYRANKS_H[[#This Row],[IDFANGRAPHS]],STEAMER_H[],COLUMN(STEAMER_H[2B]),FALSE),0)</f>
        <v>10</v>
      </c>
      <c r="L823" s="56">
        <f>IFERROR(VLOOKUP(MYRANKS_H[[#This Row],[IDFANGRAPHS]],STEAMER_H[],COLUMN(STEAMER_H[3B]),FALSE),0)</f>
        <v>1</v>
      </c>
      <c r="M823" s="56">
        <f>IFERROR(VLOOKUP(MYRANKS_H[[#This Row],[IDFANGRAPHS]],STEAMER_H[],COLUMN(STEAMER_H[HR]),FALSE),0)</f>
        <v>5</v>
      </c>
      <c r="N823" s="56">
        <f>IFERROR(VLOOKUP(MYRANKS_H[[#This Row],[IDFANGRAPHS]],STEAMER_H[],COLUMN(STEAMER_H[R]),FALSE),0)</f>
        <v>25</v>
      </c>
      <c r="O823" s="56">
        <f>IFERROR(VLOOKUP(MYRANKS_H[[#This Row],[IDFANGRAPHS]],STEAMER_H[],COLUMN(STEAMER_H[RBI]),FALSE),0)</f>
        <v>22</v>
      </c>
      <c r="P823" s="56">
        <f>IFERROR(VLOOKUP(MYRANKS_H[[#This Row],[IDFANGRAPHS]],STEAMER_H[],COLUMN(STEAMER_H[BB]),FALSE),0)</f>
        <v>13</v>
      </c>
      <c r="Q823" s="56">
        <f>IFERROR(VLOOKUP(MYRANKS_H[[#This Row],[IDFANGRAPHS]],STEAMER_H[],COLUMN(STEAMER_H[HBP]),FALSE),0)</f>
        <v>2</v>
      </c>
      <c r="R823" s="56">
        <f>IFERROR(VLOOKUP(MYRANKS_H[[#This Row],[IDFANGRAPHS]],STEAMER_H[],COLUMN(STEAMER_H[SO]),FALSE),0)</f>
        <v>34</v>
      </c>
      <c r="S823" s="56">
        <f>IFERROR(VLOOKUP(MYRANKS_H[[#This Row],[IDFANGRAPHS]],STEAMER_H[],COLUMN(STEAMER_H[SB]),FALSE),0)</f>
        <v>4</v>
      </c>
      <c r="T823" s="85">
        <f>IFERROR(MYRANKS_H[[#This Row],[H]]/MYRANKS_H[[#This Row],[AB]],0)</f>
        <v>0.26881720430107525</v>
      </c>
      <c r="U823" s="85">
        <f>IFERROR((MYRANKS_H[[#This Row],[H]]+MYRANKS_H[[#This Row],[BB]]+MYRANKS_H[[#This Row],[HBP]])/(MYRANKS_H[[#This Row],[AB]]+MYRANKS_H[[#This Row],[BB]]+MYRANKS_H[[#This Row],[HBP]]),0)</f>
        <v>0.32338308457711445</v>
      </c>
      <c r="V823" s="85">
        <f>IFERROR((MYRANKS_H[[#This Row],[H]]+MYRANKS_H[[#This Row],[2B]]+2*MYRANKS_H[[#This Row],[3B]]+3*MYRANKS_H[[#This Row],[HR]])/MYRANKS_H[[#This Row],[AB]],0)</f>
        <v>0.41397849462365593</v>
      </c>
      <c r="W823" s="74">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3" s="74">
        <f>VLOOKUP(MYRANKS_H[[#This Row],[POS]],REPLACEMENT_LEVEL[],3,FALSE)</f>
        <v>0</v>
      </c>
      <c r="Y823" s="74">
        <f>MYRANKS_H[[#This Row],[PROJ PTS]]-MYRANKS_H[[#This Row],[REPL LEVEL]]</f>
        <v>0</v>
      </c>
      <c r="Z823" s="74">
        <f>RANK(MYRANKS_H[[#This Row],[POINTS OVER REPL]],MYRANKS_H[POINTS OVER REPL])</f>
        <v>1</v>
      </c>
      <c r="AA823" s="74">
        <f>IF(MYRANKS_H[[#This Row],[RANK]]&lt;=TOTAL_HITTERS_DRAFTED,MYRANKS_H[[#This Row],[POINTS OVER REPL]],0)</f>
        <v>0</v>
      </c>
      <c r="AB823" s="76">
        <f>MYRANKS_H[[#This Row],[POINTS OVER REPL]]*DOLLAR_VALUE_PER_POINT+1</f>
        <v>1</v>
      </c>
      <c r="AC823" s="74"/>
      <c r="AD823" s="74">
        <f>IF(AND(MYRANKS_H[[#This Row],[RANK]]&lt;=(TOTAL_HITTERS_DRAFTED-HITTERS_BELOW_REPL_DRAFTED),MYRANKS_H[[#This Row],[$ACTUAL]]=""),MYRANKS_H[[#This Row],[POINTS OVER REPL]],0)</f>
        <v>0</v>
      </c>
      <c r="AE823" s="86">
        <f>IF(MYRANKS_H[[#This Row],[$ACTUAL]]="",MYRANKS_H[[#This Row],[POINTS OVER REPL]]*REMAINING_DOLLAR_VALUE_PER_POINT+1,0)</f>
        <v>1</v>
      </c>
    </row>
    <row r="824" spans="1:31" x14ac:dyDescent="0.25">
      <c r="A824" s="78" t="s">
        <v>15600</v>
      </c>
      <c r="B824" s="79" t="str">
        <f>VLOOKUP(MYRANKS_H[[#This Row],[PLAYERID]],PLAYERIDMAP2[],COLUMN(PLAYERIDMAP2[LASTNAME]),FALSE)</f>
        <v>Triunfel</v>
      </c>
      <c r="C824" s="80" t="str">
        <f>VLOOKUP(MYRANKS_H[[#This Row],[PLAYERID]],PLAYERIDMAP2[],COLUMN(PLAYERIDMAP2[FIRSTNAME]),FALSE)</f>
        <v>Carlos</v>
      </c>
      <c r="D824" s="80" t="str">
        <f>MYRANKS_H[[#This Row],[FNAME]]&amp;" "&amp;MYRANKS_H[[#This Row],[LNAME]]</f>
        <v>Carlos Triunfel</v>
      </c>
      <c r="E824" s="80" t="str">
        <f>VLOOKUP(MYRANKS_H[[#This Row],[PLAYERID]],PLAYERIDMAP2[],COLUMN(PLAYERIDMAP2[TEAM]),FALSE)</f>
        <v>N/A</v>
      </c>
      <c r="F824" s="80" t="str">
        <f>VLOOKUP(MYRANKS_H[[#This Row],[PLAYERID]],PLAYERIDMAP2[],COLUMN(PLAYERIDMAP2[POS]),FALSE)</f>
        <v>SS</v>
      </c>
      <c r="G824" s="80">
        <f>IFERROR(VALUE(VLOOKUP(MYRANKS_H[[#This Row],[PLAYERID]],PLAYERIDMAP2[],COLUMN(PLAYERIDMAP2[IDFANGRAPHS]),FALSE)),VLOOKUP(MYRANKS_H[[#This Row],[PLAYERID]],PLAYERIDMAP2[],COLUMN(PLAYERIDMAP2[IDFANGRAPHS]),FALSE))</f>
        <v>193</v>
      </c>
      <c r="H824" s="56">
        <f>IFERROR(VLOOKUP(MYRANKS_H[[#This Row],[IDFANGRAPHS]],STEAMER_H[],COLUMN(STEAMER_H[PA]),FALSE),0)</f>
        <v>1</v>
      </c>
      <c r="I824" s="56">
        <f>IFERROR(VLOOKUP(MYRANKS_H[[#This Row],[IDFANGRAPHS]],STEAMER_H[],COLUMN(STEAMER_H[AB]),FALSE),0)</f>
        <v>1</v>
      </c>
      <c r="J824" s="56">
        <f>IFERROR(VLOOKUP(MYRANKS_H[[#This Row],[IDFANGRAPHS]],STEAMER_H[],COLUMN(STEAMER_H[H]),FALSE),0)</f>
        <v>0</v>
      </c>
      <c r="K824" s="56">
        <f>IFERROR(VLOOKUP(MYRANKS_H[[#This Row],[IDFANGRAPHS]],STEAMER_H[],COLUMN(STEAMER_H[2B]),FALSE),0)</f>
        <v>0</v>
      </c>
      <c r="L824" s="56">
        <f>IFERROR(VLOOKUP(MYRANKS_H[[#This Row],[IDFANGRAPHS]],STEAMER_H[],COLUMN(STEAMER_H[3B]),FALSE),0)</f>
        <v>0</v>
      </c>
      <c r="M824" s="56">
        <f>IFERROR(VLOOKUP(MYRANKS_H[[#This Row],[IDFANGRAPHS]],STEAMER_H[],COLUMN(STEAMER_H[HR]),FALSE),0)</f>
        <v>0</v>
      </c>
      <c r="N824" s="56">
        <f>IFERROR(VLOOKUP(MYRANKS_H[[#This Row],[IDFANGRAPHS]],STEAMER_H[],COLUMN(STEAMER_H[R]),FALSE),0)</f>
        <v>0</v>
      </c>
      <c r="O824" s="56">
        <f>IFERROR(VLOOKUP(MYRANKS_H[[#This Row],[IDFANGRAPHS]],STEAMER_H[],COLUMN(STEAMER_H[RBI]),FALSE),0)</f>
        <v>0</v>
      </c>
      <c r="P824" s="56">
        <f>IFERROR(VLOOKUP(MYRANKS_H[[#This Row],[IDFANGRAPHS]],STEAMER_H[],COLUMN(STEAMER_H[BB]),FALSE),0)</f>
        <v>0</v>
      </c>
      <c r="Q824" s="56">
        <f>IFERROR(VLOOKUP(MYRANKS_H[[#This Row],[IDFANGRAPHS]],STEAMER_H[],COLUMN(STEAMER_H[HBP]),FALSE),0)</f>
        <v>0</v>
      </c>
      <c r="R824" s="56">
        <f>IFERROR(VLOOKUP(MYRANKS_H[[#This Row],[IDFANGRAPHS]],STEAMER_H[],COLUMN(STEAMER_H[SO]),FALSE),0)</f>
        <v>0</v>
      </c>
      <c r="S824" s="56">
        <f>IFERROR(VLOOKUP(MYRANKS_H[[#This Row],[IDFANGRAPHS]],STEAMER_H[],COLUMN(STEAMER_H[SB]),FALSE),0)</f>
        <v>0</v>
      </c>
      <c r="T824" s="87">
        <f>IFERROR(MYRANKS_H[[#This Row],[H]]/MYRANKS_H[[#This Row],[AB]],0)</f>
        <v>0</v>
      </c>
      <c r="U824" s="87">
        <f>IFERROR((MYRANKS_H[[#This Row],[H]]+MYRANKS_H[[#This Row],[BB]]+MYRANKS_H[[#This Row],[HBP]])/(MYRANKS_H[[#This Row],[AB]]+MYRANKS_H[[#This Row],[BB]]+MYRANKS_H[[#This Row],[HBP]]),0)</f>
        <v>0</v>
      </c>
      <c r="V824" s="87">
        <f>IFERROR((MYRANKS_H[[#This Row],[H]]+MYRANKS_H[[#This Row],[2B]]+2*MYRANKS_H[[#This Row],[3B]]+3*MYRANKS_H[[#This Row],[HR]])/MYRANKS_H[[#This Row],[AB]],0)</f>
        <v>0</v>
      </c>
      <c r="W824" s="8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4" s="81">
        <f>VLOOKUP(MYRANKS_H[[#This Row],[POS]],REPLACEMENT_LEVEL[],3,FALSE)</f>
        <v>0</v>
      </c>
      <c r="Y824" s="81">
        <f>MYRANKS_H[[#This Row],[PROJ PTS]]-MYRANKS_H[[#This Row],[REPL LEVEL]]</f>
        <v>0</v>
      </c>
      <c r="Z824" s="81">
        <f>RANK(MYRANKS_H[[#This Row],[POINTS OVER REPL]],MYRANKS_H[POINTS OVER REPL])</f>
        <v>1</v>
      </c>
      <c r="AA824" s="81">
        <f>IF(MYRANKS_H[[#This Row],[RANK]]&lt;=TOTAL_HITTERS_DRAFTED,MYRANKS_H[[#This Row],[POINTS OVER REPL]],0)</f>
        <v>0</v>
      </c>
      <c r="AB824" s="83">
        <f>MYRANKS_H[[#This Row],[POINTS OVER REPL]]*DOLLAR_VALUE_PER_POINT+1</f>
        <v>1</v>
      </c>
      <c r="AC824" s="81"/>
      <c r="AD824" s="81">
        <f>IF(AND(MYRANKS_H[[#This Row],[RANK]]&lt;=(TOTAL_HITTERS_DRAFTED-HITTERS_BELOW_REPL_DRAFTED),MYRANKS_H[[#This Row],[$ACTUAL]]=""),MYRANKS_H[[#This Row],[POINTS OVER REPL]],0)</f>
        <v>0</v>
      </c>
      <c r="AE824" s="88">
        <f>IF(MYRANKS_H[[#This Row],[$ACTUAL]]="",MYRANKS_H[[#This Row],[POINTS OVER REPL]]*REMAINING_DOLLAR_VALUE_PER_POINT+1,0)</f>
        <v>1</v>
      </c>
    </row>
    <row r="825" spans="1:31" x14ac:dyDescent="0.25">
      <c r="A825" s="71" t="s">
        <v>20489</v>
      </c>
      <c r="B825" s="72" t="str">
        <f>VLOOKUP(MYRANKS_H[[#This Row],[PLAYERID]],PLAYERIDMAP2[],COLUMN(PLAYERIDMAP2[LASTNAME]),FALSE)</f>
        <v>Tucker</v>
      </c>
      <c r="C825" s="73" t="str">
        <f>VLOOKUP(MYRANKS_H[[#This Row],[PLAYERID]],PLAYERIDMAP2[],COLUMN(PLAYERIDMAP2[FIRSTNAME]),FALSE)</f>
        <v>Preston</v>
      </c>
      <c r="D825" s="73" t="str">
        <f>MYRANKS_H[[#This Row],[FNAME]]&amp;" "&amp;MYRANKS_H[[#This Row],[LNAME]]</f>
        <v>Preston Tucker</v>
      </c>
      <c r="E825" s="73" t="str">
        <f>VLOOKUP(MYRANKS_H[[#This Row],[PLAYERID]],PLAYERIDMAP2[],COLUMN(PLAYERIDMAP2[TEAM]),FALSE)</f>
        <v>HOU</v>
      </c>
      <c r="F825" s="73" t="str">
        <f>VLOOKUP(MYRANKS_H[[#This Row],[PLAYERID]],PLAYERIDMAP2[],COLUMN(PLAYERIDMAP2[POS]),FALSE)</f>
        <v>OF</v>
      </c>
      <c r="G825" s="73">
        <f>IFERROR(VALUE(VLOOKUP(MYRANKS_H[[#This Row],[PLAYERID]],PLAYERIDMAP2[],COLUMN(PLAYERIDMAP2[IDFANGRAPHS]),FALSE)),VLOOKUP(MYRANKS_H[[#This Row],[PLAYERID]],PLAYERIDMAP2[],COLUMN(PLAYERIDMAP2[IDFANGRAPHS]),FALSE))</f>
        <v>13633</v>
      </c>
      <c r="H825" s="56">
        <f>IFERROR(VLOOKUP(MYRANKS_H[[#This Row],[IDFANGRAPHS]],STEAMER_H[],COLUMN(STEAMER_H[PA]),FALSE),0)</f>
        <v>235</v>
      </c>
      <c r="I825" s="56">
        <f>IFERROR(VLOOKUP(MYRANKS_H[[#This Row],[IDFANGRAPHS]],STEAMER_H[],COLUMN(STEAMER_H[AB]),FALSE),0)</f>
        <v>214</v>
      </c>
      <c r="J825" s="56">
        <f>IFERROR(VLOOKUP(MYRANKS_H[[#This Row],[IDFANGRAPHS]],STEAMER_H[],COLUMN(STEAMER_H[H]),FALSE),0)</f>
        <v>54</v>
      </c>
      <c r="K825" s="56">
        <f>IFERROR(VLOOKUP(MYRANKS_H[[#This Row],[IDFANGRAPHS]],STEAMER_H[],COLUMN(STEAMER_H[2B]),FALSE),0)</f>
        <v>11</v>
      </c>
      <c r="L825" s="56">
        <f>IFERROR(VLOOKUP(MYRANKS_H[[#This Row],[IDFANGRAPHS]],STEAMER_H[],COLUMN(STEAMER_H[3B]),FALSE),0)</f>
        <v>0</v>
      </c>
      <c r="M825" s="56">
        <f>IFERROR(VLOOKUP(MYRANKS_H[[#This Row],[IDFANGRAPHS]],STEAMER_H[],COLUMN(STEAMER_H[HR]),FALSE),0)</f>
        <v>9</v>
      </c>
      <c r="N825" s="56">
        <f>IFERROR(VLOOKUP(MYRANKS_H[[#This Row],[IDFANGRAPHS]],STEAMER_H[],COLUMN(STEAMER_H[R]),FALSE),0)</f>
        <v>28</v>
      </c>
      <c r="O825" s="56">
        <f>IFERROR(VLOOKUP(MYRANKS_H[[#This Row],[IDFANGRAPHS]],STEAMER_H[],COLUMN(STEAMER_H[RBI]),FALSE),0)</f>
        <v>29</v>
      </c>
      <c r="P825" s="56">
        <f>IFERROR(VLOOKUP(MYRANKS_H[[#This Row],[IDFANGRAPHS]],STEAMER_H[],COLUMN(STEAMER_H[BB]),FALSE),0)</f>
        <v>16</v>
      </c>
      <c r="Q825" s="56">
        <f>IFERROR(VLOOKUP(MYRANKS_H[[#This Row],[IDFANGRAPHS]],STEAMER_H[],COLUMN(STEAMER_H[HBP]),FALSE),0)</f>
        <v>2</v>
      </c>
      <c r="R825" s="56">
        <f>IFERROR(VLOOKUP(MYRANKS_H[[#This Row],[IDFANGRAPHS]],STEAMER_H[],COLUMN(STEAMER_H[SO]),FALSE),0)</f>
        <v>48</v>
      </c>
      <c r="S825" s="56">
        <f>IFERROR(VLOOKUP(MYRANKS_H[[#This Row],[IDFANGRAPHS]],STEAMER_H[],COLUMN(STEAMER_H[SB]),FALSE),0)</f>
        <v>1</v>
      </c>
      <c r="T825" s="85">
        <f>IFERROR(MYRANKS_H[[#This Row],[H]]/MYRANKS_H[[#This Row],[AB]],0)</f>
        <v>0.25233644859813081</v>
      </c>
      <c r="U825" s="85">
        <f>IFERROR((MYRANKS_H[[#This Row],[H]]+MYRANKS_H[[#This Row],[BB]]+MYRANKS_H[[#This Row],[HBP]])/(MYRANKS_H[[#This Row],[AB]]+MYRANKS_H[[#This Row],[BB]]+MYRANKS_H[[#This Row],[HBP]]),0)</f>
        <v>0.31034482758620691</v>
      </c>
      <c r="V825" s="85">
        <f>IFERROR((MYRANKS_H[[#This Row],[H]]+MYRANKS_H[[#This Row],[2B]]+2*MYRANKS_H[[#This Row],[3B]]+3*MYRANKS_H[[#This Row],[HR]])/MYRANKS_H[[#This Row],[AB]],0)</f>
        <v>0.42990654205607476</v>
      </c>
      <c r="W825" s="74">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5" s="74">
        <f>VLOOKUP(MYRANKS_H[[#This Row],[POS]],REPLACEMENT_LEVEL[],3,FALSE)</f>
        <v>0</v>
      </c>
      <c r="Y825" s="74">
        <f>MYRANKS_H[[#This Row],[PROJ PTS]]-MYRANKS_H[[#This Row],[REPL LEVEL]]</f>
        <v>0</v>
      </c>
      <c r="Z825" s="74">
        <f>RANK(MYRANKS_H[[#This Row],[POINTS OVER REPL]],MYRANKS_H[POINTS OVER REPL])</f>
        <v>1</v>
      </c>
      <c r="AA825" s="74">
        <f>IF(MYRANKS_H[[#This Row],[RANK]]&lt;=TOTAL_HITTERS_DRAFTED,MYRANKS_H[[#This Row],[POINTS OVER REPL]],0)</f>
        <v>0</v>
      </c>
      <c r="AB825" s="76">
        <f>MYRANKS_H[[#This Row],[POINTS OVER REPL]]*DOLLAR_VALUE_PER_POINT+1</f>
        <v>1</v>
      </c>
      <c r="AC825" s="74"/>
      <c r="AD825" s="74">
        <f>IF(AND(MYRANKS_H[[#This Row],[RANK]]&lt;=(TOTAL_HITTERS_DRAFTED-HITTERS_BELOW_REPL_DRAFTED),MYRANKS_H[[#This Row],[$ACTUAL]]=""),MYRANKS_H[[#This Row],[POINTS OVER REPL]],0)</f>
        <v>0</v>
      </c>
      <c r="AE825" s="86">
        <f>IF(MYRANKS_H[[#This Row],[$ACTUAL]]="",MYRANKS_H[[#This Row],[POINTS OVER REPL]]*REMAINING_DOLLAR_VALUE_PER_POINT+1,0)</f>
        <v>1</v>
      </c>
    </row>
    <row r="826" spans="1:31" x14ac:dyDescent="0.25">
      <c r="A826" s="78" t="s">
        <v>19474</v>
      </c>
      <c r="B826" s="79" t="str">
        <f>VLOOKUP(MYRANKS_H[[#This Row],[PLAYERID]],PLAYERIDMAP2[],COLUMN(PLAYERIDMAP2[LASTNAME]),FALSE)</f>
        <v>Turner</v>
      </c>
      <c r="C826" s="80" t="str">
        <f>VLOOKUP(MYRANKS_H[[#This Row],[PLAYERID]],PLAYERIDMAP2[],COLUMN(PLAYERIDMAP2[FIRSTNAME]),FALSE)</f>
        <v>Trea</v>
      </c>
      <c r="D826" s="80" t="str">
        <f>MYRANKS_H[[#This Row],[FNAME]]&amp;" "&amp;MYRANKS_H[[#This Row],[LNAME]]</f>
        <v>Trea Turner</v>
      </c>
      <c r="E826" s="80" t="str">
        <f>VLOOKUP(MYRANKS_H[[#This Row],[PLAYERID]],PLAYERIDMAP2[],COLUMN(PLAYERIDMAP2[TEAM]),FALSE)</f>
        <v>WAS</v>
      </c>
      <c r="F826" s="80" t="str">
        <f>VLOOKUP(MYRANKS_H[[#This Row],[PLAYERID]],PLAYERIDMAP2[],COLUMN(PLAYERIDMAP2[POS]),FALSE)</f>
        <v>SS</v>
      </c>
      <c r="G826" s="80">
        <f>IFERROR(VALUE(VLOOKUP(MYRANKS_H[[#This Row],[PLAYERID]],PLAYERIDMAP2[],COLUMN(PLAYERIDMAP2[IDFANGRAPHS]),FALSE)),VLOOKUP(MYRANKS_H[[#This Row],[PLAYERID]],PLAYERIDMAP2[],COLUMN(PLAYERIDMAP2[IDFANGRAPHS]),FALSE))</f>
        <v>16252</v>
      </c>
      <c r="H826" s="56">
        <f>IFERROR(VLOOKUP(MYRANKS_H[[#This Row],[IDFANGRAPHS]],STEAMER_H[],COLUMN(STEAMER_H[PA]),FALSE),0)</f>
        <v>501</v>
      </c>
      <c r="I826" s="56">
        <f>IFERROR(VLOOKUP(MYRANKS_H[[#This Row],[IDFANGRAPHS]],STEAMER_H[],COLUMN(STEAMER_H[AB]),FALSE),0)</f>
        <v>463</v>
      </c>
      <c r="J826" s="56">
        <f>IFERROR(VLOOKUP(MYRANKS_H[[#This Row],[IDFANGRAPHS]],STEAMER_H[],COLUMN(STEAMER_H[H]),FALSE),0)</f>
        <v>131</v>
      </c>
      <c r="K826" s="56">
        <f>IFERROR(VLOOKUP(MYRANKS_H[[#This Row],[IDFANGRAPHS]],STEAMER_H[],COLUMN(STEAMER_H[2B]),FALSE),0)</f>
        <v>22</v>
      </c>
      <c r="L826" s="56">
        <f>IFERROR(VLOOKUP(MYRANKS_H[[#This Row],[IDFANGRAPHS]],STEAMER_H[],COLUMN(STEAMER_H[3B]),FALSE),0)</f>
        <v>4</v>
      </c>
      <c r="M826" s="56">
        <f>IFERROR(VLOOKUP(MYRANKS_H[[#This Row],[IDFANGRAPHS]],STEAMER_H[],COLUMN(STEAMER_H[HR]),FALSE),0)</f>
        <v>8</v>
      </c>
      <c r="N826" s="56">
        <f>IFERROR(VLOOKUP(MYRANKS_H[[#This Row],[IDFANGRAPHS]],STEAMER_H[],COLUMN(STEAMER_H[R]),FALSE),0)</f>
        <v>53</v>
      </c>
      <c r="O826" s="56">
        <f>IFERROR(VLOOKUP(MYRANKS_H[[#This Row],[IDFANGRAPHS]],STEAMER_H[],COLUMN(STEAMER_H[RBI]),FALSE),0)</f>
        <v>51</v>
      </c>
      <c r="P826" s="56">
        <f>IFERROR(VLOOKUP(MYRANKS_H[[#This Row],[IDFANGRAPHS]],STEAMER_H[],COLUMN(STEAMER_H[BB]),FALSE),0)</f>
        <v>29</v>
      </c>
      <c r="Q826" s="56">
        <f>IFERROR(VLOOKUP(MYRANKS_H[[#This Row],[IDFANGRAPHS]],STEAMER_H[],COLUMN(STEAMER_H[HBP]),FALSE),0)</f>
        <v>3</v>
      </c>
      <c r="R826" s="56">
        <f>IFERROR(VLOOKUP(MYRANKS_H[[#This Row],[IDFANGRAPHS]],STEAMER_H[],COLUMN(STEAMER_H[SO]),FALSE),0)</f>
        <v>106</v>
      </c>
      <c r="S826" s="56">
        <f>IFERROR(VLOOKUP(MYRANKS_H[[#This Row],[IDFANGRAPHS]],STEAMER_H[],COLUMN(STEAMER_H[SB]),FALSE),0)</f>
        <v>20</v>
      </c>
      <c r="T826" s="87">
        <f>IFERROR(MYRANKS_H[[#This Row],[H]]/MYRANKS_H[[#This Row],[AB]],0)</f>
        <v>0.28293736501079914</v>
      </c>
      <c r="U826" s="87">
        <f>IFERROR((MYRANKS_H[[#This Row],[H]]+MYRANKS_H[[#This Row],[BB]]+MYRANKS_H[[#This Row],[HBP]])/(MYRANKS_H[[#This Row],[AB]]+MYRANKS_H[[#This Row],[BB]]+MYRANKS_H[[#This Row],[HBP]]),0)</f>
        <v>0.3292929292929293</v>
      </c>
      <c r="V826" s="87">
        <f>IFERROR((MYRANKS_H[[#This Row],[H]]+MYRANKS_H[[#This Row],[2B]]+2*MYRANKS_H[[#This Row],[3B]]+3*MYRANKS_H[[#This Row],[HR]])/MYRANKS_H[[#This Row],[AB]],0)</f>
        <v>0.39956803455723544</v>
      </c>
      <c r="W826" s="8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6" s="81">
        <f>VLOOKUP(MYRANKS_H[[#This Row],[POS]],REPLACEMENT_LEVEL[],3,FALSE)</f>
        <v>0</v>
      </c>
      <c r="Y826" s="81">
        <f>MYRANKS_H[[#This Row],[PROJ PTS]]-MYRANKS_H[[#This Row],[REPL LEVEL]]</f>
        <v>0</v>
      </c>
      <c r="Z826" s="81">
        <f>RANK(MYRANKS_H[[#This Row],[POINTS OVER REPL]],MYRANKS_H[POINTS OVER REPL])</f>
        <v>1</v>
      </c>
      <c r="AA826" s="81">
        <f>IF(MYRANKS_H[[#This Row],[RANK]]&lt;=TOTAL_HITTERS_DRAFTED,MYRANKS_H[[#This Row],[POINTS OVER REPL]],0)</f>
        <v>0</v>
      </c>
      <c r="AB826" s="83">
        <f>MYRANKS_H[[#This Row],[POINTS OVER REPL]]*DOLLAR_VALUE_PER_POINT+1</f>
        <v>1</v>
      </c>
      <c r="AC826" s="81"/>
      <c r="AD826" s="81">
        <f>IF(AND(MYRANKS_H[[#This Row],[RANK]]&lt;=(TOTAL_HITTERS_DRAFTED-HITTERS_BELOW_REPL_DRAFTED),MYRANKS_H[[#This Row],[$ACTUAL]]=""),MYRANKS_H[[#This Row],[POINTS OVER REPL]],0)</f>
        <v>0</v>
      </c>
      <c r="AE826" s="88">
        <f>IF(MYRANKS_H[[#This Row],[$ACTUAL]]="",MYRANKS_H[[#This Row],[POINTS OVER REPL]]*REMAINING_DOLLAR_VALUE_PER_POINT+1,0)</f>
        <v>1</v>
      </c>
    </row>
    <row r="827" spans="1:31" x14ac:dyDescent="0.25">
      <c r="A827" s="78" t="s">
        <v>15630</v>
      </c>
      <c r="B827" s="79" t="str">
        <f>VLOOKUP(MYRANKS_H[[#This Row],[PLAYERID]],PLAYERIDMAP2[],COLUMN(PLAYERIDMAP2[LASTNAME]),FALSE)</f>
        <v>Uggla</v>
      </c>
      <c r="C827" s="73" t="str">
        <f>VLOOKUP(MYRANKS_H[[#This Row],[PLAYERID]],PLAYERIDMAP2[],COLUMN(PLAYERIDMAP2[FIRSTNAME]),FALSE)</f>
        <v>Dan</v>
      </c>
      <c r="D827" s="73" t="str">
        <f>MYRANKS_H[[#This Row],[FNAME]]&amp;" "&amp;MYRANKS_H[[#This Row],[LNAME]]</f>
        <v>Dan Uggla</v>
      </c>
      <c r="E827" s="73" t="str">
        <f>VLOOKUP(MYRANKS_H[[#This Row],[PLAYERID]],PLAYERIDMAP2[],COLUMN(PLAYERIDMAP2[TEAM]),FALSE)</f>
        <v>WAS</v>
      </c>
      <c r="F827" s="73" t="str">
        <f>VLOOKUP(MYRANKS_H[[#This Row],[PLAYERID]],PLAYERIDMAP2[],COLUMN(PLAYERIDMAP2[POS]),FALSE)</f>
        <v>2B</v>
      </c>
      <c r="G827" s="73">
        <f>IFERROR(VALUE(VLOOKUP(MYRANKS_H[[#This Row],[PLAYERID]],PLAYERIDMAP2[],COLUMN(PLAYERIDMAP2[IDFANGRAPHS]),FALSE)),VLOOKUP(MYRANKS_H[[#This Row],[PLAYERID]],PLAYERIDMAP2[],COLUMN(PLAYERIDMAP2[IDFANGRAPHS]),FALSE))</f>
        <v>3442</v>
      </c>
      <c r="H827" s="56">
        <f>IFERROR(VLOOKUP(MYRANKS_H[[#This Row],[IDFANGRAPHS]],STEAMER_H[],COLUMN(STEAMER_H[PA]),FALSE),0)</f>
        <v>131</v>
      </c>
      <c r="I827" s="56">
        <f>IFERROR(VLOOKUP(MYRANKS_H[[#This Row],[IDFANGRAPHS]],STEAMER_H[],COLUMN(STEAMER_H[AB]),FALSE),0)</f>
        <v>113</v>
      </c>
      <c r="J827" s="56">
        <f>IFERROR(VLOOKUP(MYRANKS_H[[#This Row],[IDFANGRAPHS]],STEAMER_H[],COLUMN(STEAMER_H[H]),FALSE),0)</f>
        <v>22</v>
      </c>
      <c r="K827" s="56">
        <f>IFERROR(VLOOKUP(MYRANKS_H[[#This Row],[IDFANGRAPHS]],STEAMER_H[],COLUMN(STEAMER_H[2B]),FALSE),0)</f>
        <v>4</v>
      </c>
      <c r="L827" s="56">
        <f>IFERROR(VLOOKUP(MYRANKS_H[[#This Row],[IDFANGRAPHS]],STEAMER_H[],COLUMN(STEAMER_H[3B]),FALSE),0)</f>
        <v>1</v>
      </c>
      <c r="M827" s="56">
        <f>IFERROR(VLOOKUP(MYRANKS_H[[#This Row],[IDFANGRAPHS]],STEAMER_H[],COLUMN(STEAMER_H[HR]),FALSE),0)</f>
        <v>4</v>
      </c>
      <c r="N827" s="56">
        <f>IFERROR(VLOOKUP(MYRANKS_H[[#This Row],[IDFANGRAPHS]],STEAMER_H[],COLUMN(STEAMER_H[R]),FALSE),0)</f>
        <v>13</v>
      </c>
      <c r="O827" s="56">
        <f>IFERROR(VLOOKUP(MYRANKS_H[[#This Row],[IDFANGRAPHS]],STEAMER_H[],COLUMN(STEAMER_H[RBI]),FALSE),0)</f>
        <v>13</v>
      </c>
      <c r="P827" s="56">
        <f>IFERROR(VLOOKUP(MYRANKS_H[[#This Row],[IDFANGRAPHS]],STEAMER_H[],COLUMN(STEAMER_H[BB]),FALSE),0)</f>
        <v>15</v>
      </c>
      <c r="Q827" s="56">
        <f>IFERROR(VLOOKUP(MYRANKS_H[[#This Row],[IDFANGRAPHS]],STEAMER_H[],COLUMN(STEAMER_H[HBP]),FALSE),0)</f>
        <v>2</v>
      </c>
      <c r="R827" s="56">
        <f>IFERROR(VLOOKUP(MYRANKS_H[[#This Row],[IDFANGRAPHS]],STEAMER_H[],COLUMN(STEAMER_H[SO]),FALSE),0)</f>
        <v>38</v>
      </c>
      <c r="S827" s="56">
        <f>IFERROR(VLOOKUP(MYRANKS_H[[#This Row],[IDFANGRAPHS]],STEAMER_H[],COLUMN(STEAMER_H[SB]),FALSE),0)</f>
        <v>1</v>
      </c>
      <c r="T827" s="85">
        <f>IFERROR(MYRANKS_H[[#This Row],[H]]/MYRANKS_H[[#This Row],[AB]],0)</f>
        <v>0.19469026548672566</v>
      </c>
      <c r="U827" s="85">
        <f>IFERROR((MYRANKS_H[[#This Row],[H]]+MYRANKS_H[[#This Row],[BB]]+MYRANKS_H[[#This Row],[HBP]])/(MYRANKS_H[[#This Row],[AB]]+MYRANKS_H[[#This Row],[BB]]+MYRANKS_H[[#This Row],[HBP]]),0)</f>
        <v>0.3</v>
      </c>
      <c r="V827" s="85">
        <f>IFERROR((MYRANKS_H[[#This Row],[H]]+MYRANKS_H[[#This Row],[2B]]+2*MYRANKS_H[[#This Row],[3B]]+3*MYRANKS_H[[#This Row],[HR]])/MYRANKS_H[[#This Row],[AB]],0)</f>
        <v>0.35398230088495575</v>
      </c>
      <c r="W827" s="74">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7" s="74">
        <f>VLOOKUP(MYRANKS_H[[#This Row],[POS]],REPLACEMENT_LEVEL[],3,FALSE)</f>
        <v>0</v>
      </c>
      <c r="Y827" s="74">
        <f>MYRANKS_H[[#This Row],[PROJ PTS]]-MYRANKS_H[[#This Row],[REPL LEVEL]]</f>
        <v>0</v>
      </c>
      <c r="Z827" s="74">
        <f>RANK(MYRANKS_H[[#This Row],[POINTS OVER REPL]],MYRANKS_H[POINTS OVER REPL])</f>
        <v>1</v>
      </c>
      <c r="AA827" s="74">
        <f>IF(MYRANKS_H[[#This Row],[RANK]]&lt;=TOTAL_HITTERS_DRAFTED,MYRANKS_H[[#This Row],[POINTS OVER REPL]],0)</f>
        <v>0</v>
      </c>
      <c r="AB827" s="76">
        <f>MYRANKS_H[[#This Row],[POINTS OVER REPL]]*DOLLAR_VALUE_PER_POINT+1</f>
        <v>1</v>
      </c>
      <c r="AC827" s="74"/>
      <c r="AD827" s="74">
        <f>IF(AND(MYRANKS_H[[#This Row],[RANK]]&lt;=(TOTAL_HITTERS_DRAFTED-HITTERS_BELOW_REPL_DRAFTED),MYRANKS_H[[#This Row],[$ACTUAL]]=""),MYRANKS_H[[#This Row],[POINTS OVER REPL]],0)</f>
        <v>0</v>
      </c>
      <c r="AE827" s="86">
        <f>IF(MYRANKS_H[[#This Row],[$ACTUAL]]="",MYRANKS_H[[#This Row],[POINTS OVER REPL]]*REMAINING_DOLLAR_VALUE_PER_POINT+1,0)</f>
        <v>1</v>
      </c>
    </row>
    <row r="828" spans="1:31" x14ac:dyDescent="0.25">
      <c r="A828" s="71" t="s">
        <v>19286</v>
      </c>
      <c r="B828" s="72" t="str">
        <f>VLOOKUP(MYRANKS_H[[#This Row],[PLAYERID]],PLAYERIDMAP2[],COLUMN(PLAYERIDMAP2[LASTNAME]),FALSE)</f>
        <v>Urshela</v>
      </c>
      <c r="C828" s="73" t="str">
        <f>VLOOKUP(MYRANKS_H[[#This Row],[PLAYERID]],PLAYERIDMAP2[],COLUMN(PLAYERIDMAP2[FIRSTNAME]),FALSE)</f>
        <v>Giovanny</v>
      </c>
      <c r="D828" s="73" t="str">
        <f>MYRANKS_H[[#This Row],[FNAME]]&amp;" "&amp;MYRANKS_H[[#This Row],[LNAME]]</f>
        <v>Giovanny Urshela</v>
      </c>
      <c r="E828" s="73" t="str">
        <f>VLOOKUP(MYRANKS_H[[#This Row],[PLAYERID]],PLAYERIDMAP2[],COLUMN(PLAYERIDMAP2[TEAM]),FALSE)</f>
        <v>CLE</v>
      </c>
      <c r="F828" s="73" t="str">
        <f>VLOOKUP(MYRANKS_H[[#This Row],[PLAYERID]],PLAYERIDMAP2[],COLUMN(PLAYERIDMAP2[POS]),FALSE)</f>
        <v>3B</v>
      </c>
      <c r="G828" s="73">
        <f>IFERROR(VALUE(VLOOKUP(MYRANKS_H[[#This Row],[PLAYERID]],PLAYERIDMAP2[],COLUMN(PLAYERIDMAP2[IDFANGRAPHS]),FALSE)),VLOOKUP(MYRANKS_H[[#This Row],[PLAYERID]],PLAYERIDMAP2[],COLUMN(PLAYERIDMAP2[IDFANGRAPHS]),FALSE))</f>
        <v>10681</v>
      </c>
      <c r="H828" s="56">
        <f>IFERROR(VLOOKUP(MYRANKS_H[[#This Row],[IDFANGRAPHS]],STEAMER_H[],COLUMN(STEAMER_H[PA]),FALSE),0)</f>
        <v>394</v>
      </c>
      <c r="I828" s="56">
        <f>IFERROR(VLOOKUP(MYRANKS_H[[#This Row],[IDFANGRAPHS]],STEAMER_H[],COLUMN(STEAMER_H[AB]),FALSE),0)</f>
        <v>365</v>
      </c>
      <c r="J828" s="56">
        <f>IFERROR(VLOOKUP(MYRANKS_H[[#This Row],[IDFANGRAPHS]],STEAMER_H[],COLUMN(STEAMER_H[H]),FALSE),0)</f>
        <v>89</v>
      </c>
      <c r="K828" s="56">
        <f>IFERROR(VLOOKUP(MYRANKS_H[[#This Row],[IDFANGRAPHS]],STEAMER_H[],COLUMN(STEAMER_H[2B]),FALSE),0)</f>
        <v>17</v>
      </c>
      <c r="L828" s="56">
        <f>IFERROR(VLOOKUP(MYRANKS_H[[#This Row],[IDFANGRAPHS]],STEAMER_H[],COLUMN(STEAMER_H[3B]),FALSE),0)</f>
        <v>2</v>
      </c>
      <c r="M828" s="56">
        <f>IFERROR(VLOOKUP(MYRANKS_H[[#This Row],[IDFANGRAPHS]],STEAMER_H[],COLUMN(STEAMER_H[HR]),FALSE),0)</f>
        <v>10</v>
      </c>
      <c r="N828" s="56">
        <f>IFERROR(VLOOKUP(MYRANKS_H[[#This Row],[IDFANGRAPHS]],STEAMER_H[],COLUMN(STEAMER_H[R]),FALSE),0)</f>
        <v>39</v>
      </c>
      <c r="O828" s="56">
        <f>IFERROR(VLOOKUP(MYRANKS_H[[#This Row],[IDFANGRAPHS]],STEAMER_H[],COLUMN(STEAMER_H[RBI]),FALSE),0)</f>
        <v>42</v>
      </c>
      <c r="P828" s="56">
        <f>IFERROR(VLOOKUP(MYRANKS_H[[#This Row],[IDFANGRAPHS]],STEAMER_H[],COLUMN(STEAMER_H[BB]),FALSE),0)</f>
        <v>20</v>
      </c>
      <c r="Q828" s="56">
        <f>IFERROR(VLOOKUP(MYRANKS_H[[#This Row],[IDFANGRAPHS]],STEAMER_H[],COLUMN(STEAMER_H[HBP]),FALSE),0)</f>
        <v>3</v>
      </c>
      <c r="R828" s="56">
        <f>IFERROR(VLOOKUP(MYRANKS_H[[#This Row],[IDFANGRAPHS]],STEAMER_H[],COLUMN(STEAMER_H[SO]),FALSE),0)</f>
        <v>62</v>
      </c>
      <c r="S828" s="56">
        <f>IFERROR(VLOOKUP(MYRANKS_H[[#This Row],[IDFANGRAPHS]],STEAMER_H[],COLUMN(STEAMER_H[SB]),FALSE),0)</f>
        <v>2</v>
      </c>
      <c r="T828" s="85">
        <f>IFERROR(MYRANKS_H[[#This Row],[H]]/MYRANKS_H[[#This Row],[AB]],0)</f>
        <v>0.24383561643835616</v>
      </c>
      <c r="U828" s="85">
        <f>IFERROR((MYRANKS_H[[#This Row],[H]]+MYRANKS_H[[#This Row],[BB]]+MYRANKS_H[[#This Row],[HBP]])/(MYRANKS_H[[#This Row],[AB]]+MYRANKS_H[[#This Row],[BB]]+MYRANKS_H[[#This Row],[HBP]]),0)</f>
        <v>0.28865979381443296</v>
      </c>
      <c r="V828" s="85">
        <f>IFERROR((MYRANKS_H[[#This Row],[H]]+MYRANKS_H[[#This Row],[2B]]+2*MYRANKS_H[[#This Row],[3B]]+3*MYRANKS_H[[#This Row],[HR]])/MYRANKS_H[[#This Row],[AB]],0)</f>
        <v>0.38356164383561642</v>
      </c>
      <c r="W828" s="74">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8" s="74">
        <f>VLOOKUP(MYRANKS_H[[#This Row],[POS]],REPLACEMENT_LEVEL[],3,FALSE)</f>
        <v>0</v>
      </c>
      <c r="Y828" s="74">
        <f>MYRANKS_H[[#This Row],[PROJ PTS]]-MYRANKS_H[[#This Row],[REPL LEVEL]]</f>
        <v>0</v>
      </c>
      <c r="Z828" s="74">
        <f>RANK(MYRANKS_H[[#This Row],[POINTS OVER REPL]],MYRANKS_H[POINTS OVER REPL])</f>
        <v>1</v>
      </c>
      <c r="AA828" s="74">
        <f>IF(MYRANKS_H[[#This Row],[RANK]]&lt;=TOTAL_HITTERS_DRAFTED,MYRANKS_H[[#This Row],[POINTS OVER REPL]],0)</f>
        <v>0</v>
      </c>
      <c r="AB828" s="76">
        <f>MYRANKS_H[[#This Row],[POINTS OVER REPL]]*DOLLAR_VALUE_PER_POINT+1</f>
        <v>1</v>
      </c>
      <c r="AC828" s="74"/>
      <c r="AD828" s="74">
        <f>IF(AND(MYRANKS_H[[#This Row],[RANK]]&lt;=(TOTAL_HITTERS_DRAFTED-HITTERS_BELOW_REPL_DRAFTED),MYRANKS_H[[#This Row],[$ACTUAL]]=""),MYRANKS_H[[#This Row],[POINTS OVER REPL]],0)</f>
        <v>0</v>
      </c>
      <c r="AE828" s="86">
        <f>IF(MYRANKS_H[[#This Row],[$ACTUAL]]="",MYRANKS_H[[#This Row],[POINTS OVER REPL]]*REMAINING_DOLLAR_VALUE_PER_POINT+1,0)</f>
        <v>1</v>
      </c>
    </row>
    <row r="829" spans="1:31" x14ac:dyDescent="0.25">
      <c r="A829" s="78" t="s">
        <v>15656</v>
      </c>
      <c r="B829" s="79" t="str">
        <f>VLOOKUP(MYRANKS_H[[#This Row],[PLAYERID]],PLAYERIDMAP2[],COLUMN(PLAYERIDMAP2[LASTNAME]),FALSE)</f>
        <v>Valdespin</v>
      </c>
      <c r="C829" s="80" t="str">
        <f>VLOOKUP(MYRANKS_H[[#This Row],[PLAYERID]],PLAYERIDMAP2[],COLUMN(PLAYERIDMAP2[FIRSTNAME]),FALSE)</f>
        <v>Jordany</v>
      </c>
      <c r="D829" s="80" t="str">
        <f>MYRANKS_H[[#This Row],[FNAME]]&amp;" "&amp;MYRANKS_H[[#This Row],[LNAME]]</f>
        <v>Jordany Valdespin</v>
      </c>
      <c r="E829" s="80" t="str">
        <f>VLOOKUP(MYRANKS_H[[#This Row],[PLAYERID]],PLAYERIDMAP2[],COLUMN(PLAYERIDMAP2[TEAM]),FALSE)</f>
        <v>MIA</v>
      </c>
      <c r="F829" s="80" t="str">
        <f>VLOOKUP(MYRANKS_H[[#This Row],[PLAYERID]],PLAYERIDMAP2[],COLUMN(PLAYERIDMAP2[POS]),FALSE)</f>
        <v>2B</v>
      </c>
      <c r="G829" s="80">
        <f>IFERROR(VALUE(VLOOKUP(MYRANKS_H[[#This Row],[PLAYERID]],PLAYERIDMAP2[],COLUMN(PLAYERIDMAP2[IDFANGRAPHS]),FALSE)),VLOOKUP(MYRANKS_H[[#This Row],[PLAYERID]],PLAYERIDMAP2[],COLUMN(PLAYERIDMAP2[IDFANGRAPHS]),FALSE))</f>
        <v>5098</v>
      </c>
      <c r="H829" s="56">
        <f>IFERROR(VLOOKUP(MYRANKS_H[[#This Row],[IDFANGRAPHS]],STEAMER_H[],COLUMN(STEAMER_H[PA]),FALSE),0)</f>
        <v>1</v>
      </c>
      <c r="I829" s="56">
        <f>IFERROR(VLOOKUP(MYRANKS_H[[#This Row],[IDFANGRAPHS]],STEAMER_H[],COLUMN(STEAMER_H[AB]),FALSE),0)</f>
        <v>1</v>
      </c>
      <c r="J829" s="56">
        <f>IFERROR(VLOOKUP(MYRANKS_H[[#This Row],[IDFANGRAPHS]],STEAMER_H[],COLUMN(STEAMER_H[H]),FALSE),0)</f>
        <v>0</v>
      </c>
      <c r="K829" s="56">
        <f>IFERROR(VLOOKUP(MYRANKS_H[[#This Row],[IDFANGRAPHS]],STEAMER_H[],COLUMN(STEAMER_H[2B]),FALSE),0)</f>
        <v>0</v>
      </c>
      <c r="L829" s="56">
        <f>IFERROR(VLOOKUP(MYRANKS_H[[#This Row],[IDFANGRAPHS]],STEAMER_H[],COLUMN(STEAMER_H[3B]),FALSE),0)</f>
        <v>0</v>
      </c>
      <c r="M829" s="56">
        <f>IFERROR(VLOOKUP(MYRANKS_H[[#This Row],[IDFANGRAPHS]],STEAMER_H[],COLUMN(STEAMER_H[HR]),FALSE),0)</f>
        <v>0</v>
      </c>
      <c r="N829" s="56">
        <f>IFERROR(VLOOKUP(MYRANKS_H[[#This Row],[IDFANGRAPHS]],STEAMER_H[],COLUMN(STEAMER_H[R]),FALSE),0)</f>
        <v>0</v>
      </c>
      <c r="O829" s="56">
        <f>IFERROR(VLOOKUP(MYRANKS_H[[#This Row],[IDFANGRAPHS]],STEAMER_H[],COLUMN(STEAMER_H[RBI]),FALSE),0)</f>
        <v>0</v>
      </c>
      <c r="P829" s="56">
        <f>IFERROR(VLOOKUP(MYRANKS_H[[#This Row],[IDFANGRAPHS]],STEAMER_H[],COLUMN(STEAMER_H[BB]),FALSE),0)</f>
        <v>0</v>
      </c>
      <c r="Q829" s="56">
        <f>IFERROR(VLOOKUP(MYRANKS_H[[#This Row],[IDFANGRAPHS]],STEAMER_H[],COLUMN(STEAMER_H[HBP]),FALSE),0)</f>
        <v>0</v>
      </c>
      <c r="R829" s="56">
        <f>IFERROR(VLOOKUP(MYRANKS_H[[#This Row],[IDFANGRAPHS]],STEAMER_H[],COLUMN(STEAMER_H[SO]),FALSE),0)</f>
        <v>0</v>
      </c>
      <c r="S829" s="56">
        <f>IFERROR(VLOOKUP(MYRANKS_H[[#This Row],[IDFANGRAPHS]],STEAMER_H[],COLUMN(STEAMER_H[SB]),FALSE),0)</f>
        <v>0</v>
      </c>
      <c r="T829" s="87">
        <f>IFERROR(MYRANKS_H[[#This Row],[H]]/MYRANKS_H[[#This Row],[AB]],0)</f>
        <v>0</v>
      </c>
      <c r="U829" s="87">
        <f>IFERROR((MYRANKS_H[[#This Row],[H]]+MYRANKS_H[[#This Row],[BB]]+MYRANKS_H[[#This Row],[HBP]])/(MYRANKS_H[[#This Row],[AB]]+MYRANKS_H[[#This Row],[BB]]+MYRANKS_H[[#This Row],[HBP]]),0)</f>
        <v>0</v>
      </c>
      <c r="V829" s="87">
        <f>IFERROR((MYRANKS_H[[#This Row],[H]]+MYRANKS_H[[#This Row],[2B]]+2*MYRANKS_H[[#This Row],[3B]]+3*MYRANKS_H[[#This Row],[HR]])/MYRANKS_H[[#This Row],[AB]],0)</f>
        <v>0</v>
      </c>
      <c r="W829" s="8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9" s="81">
        <f>VLOOKUP(MYRANKS_H[[#This Row],[POS]],REPLACEMENT_LEVEL[],3,FALSE)</f>
        <v>0</v>
      </c>
      <c r="Y829" s="81">
        <f>MYRANKS_H[[#This Row],[PROJ PTS]]-MYRANKS_H[[#This Row],[REPL LEVEL]]</f>
        <v>0</v>
      </c>
      <c r="Z829" s="81">
        <f>RANK(MYRANKS_H[[#This Row],[POINTS OVER REPL]],MYRANKS_H[POINTS OVER REPL])</f>
        <v>1</v>
      </c>
      <c r="AA829" s="81">
        <f>IF(MYRANKS_H[[#This Row],[RANK]]&lt;=TOTAL_HITTERS_DRAFTED,MYRANKS_H[[#This Row],[POINTS OVER REPL]],0)</f>
        <v>0</v>
      </c>
      <c r="AB829" s="83">
        <f>MYRANKS_H[[#This Row],[POINTS OVER REPL]]*DOLLAR_VALUE_PER_POINT+1</f>
        <v>1</v>
      </c>
      <c r="AC829" s="81"/>
      <c r="AD829" s="81">
        <f>IF(AND(MYRANKS_H[[#This Row],[RANK]]&lt;=(TOTAL_HITTERS_DRAFTED-HITTERS_BELOW_REPL_DRAFTED),MYRANKS_H[[#This Row],[$ACTUAL]]=""),MYRANKS_H[[#This Row],[POINTS OVER REPL]],0)</f>
        <v>0</v>
      </c>
      <c r="AE829" s="88">
        <f>IF(MYRANKS_H[[#This Row],[$ACTUAL]]="",MYRANKS_H[[#This Row],[POINTS OVER REPL]]*REMAINING_DOLLAR_VALUE_PER_POINT+1,0)</f>
        <v>1</v>
      </c>
    </row>
    <row r="830" spans="1:31" x14ac:dyDescent="0.25">
      <c r="A830" s="71" t="s">
        <v>15664</v>
      </c>
      <c r="B830" s="72" t="str">
        <f>VLOOKUP(MYRANKS_H[[#This Row],[PLAYERID]],PLAYERIDMAP2[],COLUMN(PLAYERIDMAP2[LASTNAME]),FALSE)</f>
        <v>Valdez</v>
      </c>
      <c r="C830" s="73" t="str">
        <f>VLOOKUP(MYRANKS_H[[#This Row],[PLAYERID]],PLAYERIDMAP2[],COLUMN(PLAYERIDMAP2[FIRSTNAME]),FALSE)</f>
        <v>Wilson</v>
      </c>
      <c r="D830" s="73" t="str">
        <f>MYRANKS_H[[#This Row],[FNAME]]&amp;" "&amp;MYRANKS_H[[#This Row],[LNAME]]</f>
        <v>Wilson Valdez</v>
      </c>
      <c r="E830" s="73" t="str">
        <f>VLOOKUP(MYRANKS_H[[#This Row],[PLAYERID]],PLAYERIDMAP2[],COLUMN(PLAYERIDMAP2[TEAM]),FALSE)</f>
        <v>CIN</v>
      </c>
      <c r="F830" s="73" t="str">
        <f>VLOOKUP(MYRANKS_H[[#This Row],[PLAYERID]],PLAYERIDMAP2[],COLUMN(PLAYERIDMAP2[POS]),FALSE)</f>
        <v>SS</v>
      </c>
      <c r="G830" s="73">
        <f>IFERROR(VALUE(VLOOKUP(MYRANKS_H[[#This Row],[PLAYERID]],PLAYERIDMAP2[],COLUMN(PLAYERIDMAP2[IDFANGRAPHS]),FALSE)),VLOOKUP(MYRANKS_H[[#This Row],[PLAYERID]],PLAYERIDMAP2[],COLUMN(PLAYERIDMAP2[IDFANGRAPHS]),FALSE))</f>
        <v>1863</v>
      </c>
      <c r="H830" s="56">
        <f>IFERROR(VLOOKUP(MYRANKS_H[[#This Row],[IDFANGRAPHS]],STEAMER_H[],COLUMN(STEAMER_H[PA]),FALSE),0)</f>
        <v>0</v>
      </c>
      <c r="I830" s="56">
        <f>IFERROR(VLOOKUP(MYRANKS_H[[#This Row],[IDFANGRAPHS]],STEAMER_H[],COLUMN(STEAMER_H[AB]),FALSE),0)</f>
        <v>0</v>
      </c>
      <c r="J830" s="56">
        <f>IFERROR(VLOOKUP(MYRANKS_H[[#This Row],[IDFANGRAPHS]],STEAMER_H[],COLUMN(STEAMER_H[H]),FALSE),0)</f>
        <v>0</v>
      </c>
      <c r="K830" s="56">
        <f>IFERROR(VLOOKUP(MYRANKS_H[[#This Row],[IDFANGRAPHS]],STEAMER_H[],COLUMN(STEAMER_H[2B]),FALSE),0)</f>
        <v>0</v>
      </c>
      <c r="L830" s="56">
        <f>IFERROR(VLOOKUP(MYRANKS_H[[#This Row],[IDFANGRAPHS]],STEAMER_H[],COLUMN(STEAMER_H[3B]),FALSE),0)</f>
        <v>0</v>
      </c>
      <c r="M830" s="56">
        <f>IFERROR(VLOOKUP(MYRANKS_H[[#This Row],[IDFANGRAPHS]],STEAMER_H[],COLUMN(STEAMER_H[HR]),FALSE),0)</f>
        <v>0</v>
      </c>
      <c r="N830" s="56">
        <f>IFERROR(VLOOKUP(MYRANKS_H[[#This Row],[IDFANGRAPHS]],STEAMER_H[],COLUMN(STEAMER_H[R]),FALSE),0)</f>
        <v>0</v>
      </c>
      <c r="O830" s="56">
        <f>IFERROR(VLOOKUP(MYRANKS_H[[#This Row],[IDFANGRAPHS]],STEAMER_H[],COLUMN(STEAMER_H[RBI]),FALSE),0)</f>
        <v>0</v>
      </c>
      <c r="P830" s="56">
        <f>IFERROR(VLOOKUP(MYRANKS_H[[#This Row],[IDFANGRAPHS]],STEAMER_H[],COLUMN(STEAMER_H[BB]),FALSE),0)</f>
        <v>0</v>
      </c>
      <c r="Q830" s="56">
        <f>IFERROR(VLOOKUP(MYRANKS_H[[#This Row],[IDFANGRAPHS]],STEAMER_H[],COLUMN(STEAMER_H[HBP]),FALSE),0)</f>
        <v>0</v>
      </c>
      <c r="R830" s="56">
        <f>IFERROR(VLOOKUP(MYRANKS_H[[#This Row],[IDFANGRAPHS]],STEAMER_H[],COLUMN(STEAMER_H[SO]),FALSE),0)</f>
        <v>0</v>
      </c>
      <c r="S830" s="56">
        <f>IFERROR(VLOOKUP(MYRANKS_H[[#This Row],[IDFANGRAPHS]],STEAMER_H[],COLUMN(STEAMER_H[SB]),FALSE),0)</f>
        <v>0</v>
      </c>
      <c r="T830" s="85">
        <f>IFERROR(MYRANKS_H[[#This Row],[H]]/MYRANKS_H[[#This Row],[AB]],0)</f>
        <v>0</v>
      </c>
      <c r="U830" s="85">
        <f>IFERROR((MYRANKS_H[[#This Row],[H]]+MYRANKS_H[[#This Row],[BB]]+MYRANKS_H[[#This Row],[HBP]])/(MYRANKS_H[[#This Row],[AB]]+MYRANKS_H[[#This Row],[BB]]+MYRANKS_H[[#This Row],[HBP]]),0)</f>
        <v>0</v>
      </c>
      <c r="V830" s="85">
        <f>IFERROR((MYRANKS_H[[#This Row],[H]]+MYRANKS_H[[#This Row],[2B]]+2*MYRANKS_H[[#This Row],[3B]]+3*MYRANKS_H[[#This Row],[HR]])/MYRANKS_H[[#This Row],[AB]],0)</f>
        <v>0</v>
      </c>
      <c r="W830" s="74">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0" s="74">
        <f>VLOOKUP(MYRANKS_H[[#This Row],[POS]],REPLACEMENT_LEVEL[],3,FALSE)</f>
        <v>0</v>
      </c>
      <c r="Y830" s="74">
        <f>MYRANKS_H[[#This Row],[PROJ PTS]]-MYRANKS_H[[#This Row],[REPL LEVEL]]</f>
        <v>0</v>
      </c>
      <c r="Z830" s="74">
        <f>RANK(MYRANKS_H[[#This Row],[POINTS OVER REPL]],MYRANKS_H[POINTS OVER REPL])</f>
        <v>1</v>
      </c>
      <c r="AA830" s="74">
        <f>IF(MYRANKS_H[[#This Row],[RANK]]&lt;=TOTAL_HITTERS_DRAFTED,MYRANKS_H[[#This Row],[POINTS OVER REPL]],0)</f>
        <v>0</v>
      </c>
      <c r="AB830" s="76">
        <f>MYRANKS_H[[#This Row],[POINTS OVER REPL]]*DOLLAR_VALUE_PER_POINT+1</f>
        <v>1</v>
      </c>
      <c r="AC830" s="74"/>
      <c r="AD830" s="74">
        <f>IF(AND(MYRANKS_H[[#This Row],[RANK]]&lt;=(TOTAL_HITTERS_DRAFTED-HITTERS_BELOW_REPL_DRAFTED),MYRANKS_H[[#This Row],[$ACTUAL]]=""),MYRANKS_H[[#This Row],[POINTS OVER REPL]],0)</f>
        <v>0</v>
      </c>
      <c r="AE830" s="86">
        <f>IF(MYRANKS_H[[#This Row],[$ACTUAL]]="",MYRANKS_H[[#This Row],[POINTS OVER REPL]]*REMAINING_DOLLAR_VALUE_PER_POINT+1,0)</f>
        <v>1</v>
      </c>
    </row>
    <row r="831" spans="1:31" x14ac:dyDescent="0.25">
      <c r="A831" s="78" t="s">
        <v>15720</v>
      </c>
      <c r="B831" s="79" t="str">
        <f>VLOOKUP(MYRANKS_H[[#This Row],[PLAYERID]],PLAYERIDMAP2[],COLUMN(PLAYERIDMAP2[LASTNAME]),FALSE)</f>
        <v>Viciedo</v>
      </c>
      <c r="C831" s="73" t="str">
        <f>VLOOKUP(MYRANKS_H[[#This Row],[PLAYERID]],PLAYERIDMAP2[],COLUMN(PLAYERIDMAP2[FIRSTNAME]),FALSE)</f>
        <v>Dayan</v>
      </c>
      <c r="D831" s="73" t="str">
        <f>MYRANKS_H[[#This Row],[FNAME]]&amp;" "&amp;MYRANKS_H[[#This Row],[LNAME]]</f>
        <v>Dayan Viciedo</v>
      </c>
      <c r="E831" s="73" t="str">
        <f>VLOOKUP(MYRANKS_H[[#This Row],[PLAYERID]],PLAYERIDMAP2[],COLUMN(PLAYERIDMAP2[TEAM]),FALSE)</f>
        <v>OAK</v>
      </c>
      <c r="F831" s="73" t="str">
        <f>VLOOKUP(MYRANKS_H[[#This Row],[PLAYERID]],PLAYERIDMAP2[],COLUMN(PLAYERIDMAP2[POS]),FALSE)</f>
        <v>OF</v>
      </c>
      <c r="G831" s="73">
        <f>IFERROR(VALUE(VLOOKUP(MYRANKS_H[[#This Row],[PLAYERID]],PLAYERIDMAP2[],COLUMN(PLAYERIDMAP2[IDFANGRAPHS]),FALSE)),VLOOKUP(MYRANKS_H[[#This Row],[PLAYERID]],PLAYERIDMAP2[],COLUMN(PLAYERIDMAP2[IDFANGRAPHS]),FALSE))</f>
        <v>3917</v>
      </c>
      <c r="H831" s="56">
        <f>IFERROR(VLOOKUP(MYRANKS_H[[#This Row],[IDFANGRAPHS]],STEAMER_H[],COLUMN(STEAMER_H[PA]),FALSE),0)</f>
        <v>1</v>
      </c>
      <c r="I831" s="56">
        <f>IFERROR(VLOOKUP(MYRANKS_H[[#This Row],[IDFANGRAPHS]],STEAMER_H[],COLUMN(STEAMER_H[AB]),FALSE),0)</f>
        <v>1</v>
      </c>
      <c r="J831" s="56">
        <f>IFERROR(VLOOKUP(MYRANKS_H[[#This Row],[IDFANGRAPHS]],STEAMER_H[],COLUMN(STEAMER_H[H]),FALSE),0)</f>
        <v>0</v>
      </c>
      <c r="K831" s="56">
        <f>IFERROR(VLOOKUP(MYRANKS_H[[#This Row],[IDFANGRAPHS]],STEAMER_H[],COLUMN(STEAMER_H[2B]),FALSE),0)</f>
        <v>0</v>
      </c>
      <c r="L831" s="56">
        <f>IFERROR(VLOOKUP(MYRANKS_H[[#This Row],[IDFANGRAPHS]],STEAMER_H[],COLUMN(STEAMER_H[3B]),FALSE),0)</f>
        <v>0</v>
      </c>
      <c r="M831" s="56">
        <f>IFERROR(VLOOKUP(MYRANKS_H[[#This Row],[IDFANGRAPHS]],STEAMER_H[],COLUMN(STEAMER_H[HR]),FALSE),0)</f>
        <v>0</v>
      </c>
      <c r="N831" s="56">
        <f>IFERROR(VLOOKUP(MYRANKS_H[[#This Row],[IDFANGRAPHS]],STEAMER_H[],COLUMN(STEAMER_H[R]),FALSE),0)</f>
        <v>0</v>
      </c>
      <c r="O831" s="56">
        <f>IFERROR(VLOOKUP(MYRANKS_H[[#This Row],[IDFANGRAPHS]],STEAMER_H[],COLUMN(STEAMER_H[RBI]),FALSE),0)</f>
        <v>0</v>
      </c>
      <c r="P831" s="56">
        <f>IFERROR(VLOOKUP(MYRANKS_H[[#This Row],[IDFANGRAPHS]],STEAMER_H[],COLUMN(STEAMER_H[BB]),FALSE),0)</f>
        <v>0</v>
      </c>
      <c r="Q831" s="56">
        <f>IFERROR(VLOOKUP(MYRANKS_H[[#This Row],[IDFANGRAPHS]],STEAMER_H[],COLUMN(STEAMER_H[HBP]),FALSE),0)</f>
        <v>0</v>
      </c>
      <c r="R831" s="56">
        <f>IFERROR(VLOOKUP(MYRANKS_H[[#This Row],[IDFANGRAPHS]],STEAMER_H[],COLUMN(STEAMER_H[SO]),FALSE),0)</f>
        <v>0</v>
      </c>
      <c r="S831" s="56">
        <f>IFERROR(VLOOKUP(MYRANKS_H[[#This Row],[IDFANGRAPHS]],STEAMER_H[],COLUMN(STEAMER_H[SB]),FALSE),0)</f>
        <v>0</v>
      </c>
      <c r="T831" s="85">
        <f>IFERROR(MYRANKS_H[[#This Row],[H]]/MYRANKS_H[[#This Row],[AB]],0)</f>
        <v>0</v>
      </c>
      <c r="U831" s="85">
        <f>IFERROR((MYRANKS_H[[#This Row],[H]]+MYRANKS_H[[#This Row],[BB]]+MYRANKS_H[[#This Row],[HBP]])/(MYRANKS_H[[#This Row],[AB]]+MYRANKS_H[[#This Row],[BB]]+MYRANKS_H[[#This Row],[HBP]]),0)</f>
        <v>0</v>
      </c>
      <c r="V831" s="85">
        <f>IFERROR((MYRANKS_H[[#This Row],[H]]+MYRANKS_H[[#This Row],[2B]]+2*MYRANKS_H[[#This Row],[3B]]+3*MYRANKS_H[[#This Row],[HR]])/MYRANKS_H[[#This Row],[AB]],0)</f>
        <v>0</v>
      </c>
      <c r="W831" s="74">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1" s="74">
        <f>VLOOKUP(MYRANKS_H[[#This Row],[POS]],REPLACEMENT_LEVEL[],3,FALSE)</f>
        <v>0</v>
      </c>
      <c r="Y831" s="74">
        <f>MYRANKS_H[[#This Row],[PROJ PTS]]-MYRANKS_H[[#This Row],[REPL LEVEL]]</f>
        <v>0</v>
      </c>
      <c r="Z831" s="74">
        <f>RANK(MYRANKS_H[[#This Row],[POINTS OVER REPL]],MYRANKS_H[POINTS OVER REPL])</f>
        <v>1</v>
      </c>
      <c r="AA831" s="74">
        <f>IF(MYRANKS_H[[#This Row],[RANK]]&lt;=TOTAL_HITTERS_DRAFTED,MYRANKS_H[[#This Row],[POINTS OVER REPL]],0)</f>
        <v>0</v>
      </c>
      <c r="AB831" s="76">
        <f>MYRANKS_H[[#This Row],[POINTS OVER REPL]]*DOLLAR_VALUE_PER_POINT+1</f>
        <v>1</v>
      </c>
      <c r="AC831" s="74"/>
      <c r="AD831" s="74">
        <f>IF(AND(MYRANKS_H[[#This Row],[RANK]]&lt;=(TOTAL_HITTERS_DRAFTED-HITTERS_BELOW_REPL_DRAFTED),MYRANKS_H[[#This Row],[$ACTUAL]]=""),MYRANKS_H[[#This Row],[POINTS OVER REPL]],0)</f>
        <v>0</v>
      </c>
      <c r="AE831" s="86">
        <f>IF(MYRANKS_H[[#This Row],[$ACTUAL]]="",MYRANKS_H[[#This Row],[POINTS OVER REPL]]*REMAINING_DOLLAR_VALUE_PER_POINT+1,0)</f>
        <v>1</v>
      </c>
    </row>
    <row r="832" spans="1:31" x14ac:dyDescent="0.25">
      <c r="A832" s="78" t="s">
        <v>15743</v>
      </c>
      <c r="B832" s="79" t="str">
        <f>VLOOKUP(MYRANKS_H[[#This Row],[PLAYERID]],PLAYERIDMAP2[],COLUMN(PLAYERIDMAP2[LASTNAME]),FALSE)</f>
        <v>Vitters</v>
      </c>
      <c r="C832" s="80" t="str">
        <f>VLOOKUP(MYRANKS_H[[#This Row],[PLAYERID]],PLAYERIDMAP2[],COLUMN(PLAYERIDMAP2[FIRSTNAME]),FALSE)</f>
        <v>Josh</v>
      </c>
      <c r="D832" s="80" t="str">
        <f>MYRANKS_H[[#This Row],[FNAME]]&amp;" "&amp;MYRANKS_H[[#This Row],[LNAME]]</f>
        <v>Josh Vitters</v>
      </c>
      <c r="E832" s="80" t="str">
        <f>VLOOKUP(MYRANKS_H[[#This Row],[PLAYERID]],PLAYERIDMAP2[],COLUMN(PLAYERIDMAP2[TEAM]),FALSE)</f>
        <v>CHC</v>
      </c>
      <c r="F832" s="80" t="str">
        <f>VLOOKUP(MYRANKS_H[[#This Row],[PLAYERID]],PLAYERIDMAP2[],COLUMN(PLAYERIDMAP2[POS]),FALSE)</f>
        <v>3B</v>
      </c>
      <c r="G832" s="80">
        <f>IFERROR(VALUE(VLOOKUP(MYRANKS_H[[#This Row],[PLAYERID]],PLAYERIDMAP2[],COLUMN(PLAYERIDMAP2[IDFANGRAPHS]),FALSE)),VLOOKUP(MYRANKS_H[[#This Row],[PLAYERID]],PLAYERIDMAP2[],COLUMN(PLAYERIDMAP2[IDFANGRAPHS]),FALSE))</f>
        <v>4623</v>
      </c>
      <c r="H832" s="56">
        <f>IFERROR(VLOOKUP(MYRANKS_H[[#This Row],[IDFANGRAPHS]],STEAMER_H[],COLUMN(STEAMER_H[PA]),FALSE),0)</f>
        <v>0</v>
      </c>
      <c r="I832" s="56">
        <f>IFERROR(VLOOKUP(MYRANKS_H[[#This Row],[IDFANGRAPHS]],STEAMER_H[],COLUMN(STEAMER_H[AB]),FALSE),0)</f>
        <v>0</v>
      </c>
      <c r="J832" s="56">
        <f>IFERROR(VLOOKUP(MYRANKS_H[[#This Row],[IDFANGRAPHS]],STEAMER_H[],COLUMN(STEAMER_H[H]),FALSE),0)</f>
        <v>0</v>
      </c>
      <c r="K832" s="56">
        <f>IFERROR(VLOOKUP(MYRANKS_H[[#This Row],[IDFANGRAPHS]],STEAMER_H[],COLUMN(STEAMER_H[2B]),FALSE),0)</f>
        <v>0</v>
      </c>
      <c r="L832" s="56">
        <f>IFERROR(VLOOKUP(MYRANKS_H[[#This Row],[IDFANGRAPHS]],STEAMER_H[],COLUMN(STEAMER_H[3B]),FALSE),0)</f>
        <v>0</v>
      </c>
      <c r="M832" s="56">
        <f>IFERROR(VLOOKUP(MYRANKS_H[[#This Row],[IDFANGRAPHS]],STEAMER_H[],COLUMN(STEAMER_H[HR]),FALSE),0)</f>
        <v>0</v>
      </c>
      <c r="N832" s="56">
        <f>IFERROR(VLOOKUP(MYRANKS_H[[#This Row],[IDFANGRAPHS]],STEAMER_H[],COLUMN(STEAMER_H[R]),FALSE),0)</f>
        <v>0</v>
      </c>
      <c r="O832" s="56">
        <f>IFERROR(VLOOKUP(MYRANKS_H[[#This Row],[IDFANGRAPHS]],STEAMER_H[],COLUMN(STEAMER_H[RBI]),FALSE),0)</f>
        <v>0</v>
      </c>
      <c r="P832" s="56">
        <f>IFERROR(VLOOKUP(MYRANKS_H[[#This Row],[IDFANGRAPHS]],STEAMER_H[],COLUMN(STEAMER_H[BB]),FALSE),0)</f>
        <v>0</v>
      </c>
      <c r="Q832" s="56">
        <f>IFERROR(VLOOKUP(MYRANKS_H[[#This Row],[IDFANGRAPHS]],STEAMER_H[],COLUMN(STEAMER_H[HBP]),FALSE),0)</f>
        <v>0</v>
      </c>
      <c r="R832" s="56">
        <f>IFERROR(VLOOKUP(MYRANKS_H[[#This Row],[IDFANGRAPHS]],STEAMER_H[],COLUMN(STEAMER_H[SO]),FALSE),0)</f>
        <v>0</v>
      </c>
      <c r="S832" s="56">
        <f>IFERROR(VLOOKUP(MYRANKS_H[[#This Row],[IDFANGRAPHS]],STEAMER_H[],COLUMN(STEAMER_H[SB]),FALSE),0)</f>
        <v>0</v>
      </c>
      <c r="T832" s="87">
        <f>IFERROR(MYRANKS_H[[#This Row],[H]]/MYRANKS_H[[#This Row],[AB]],0)</f>
        <v>0</v>
      </c>
      <c r="U832" s="87">
        <f>IFERROR((MYRANKS_H[[#This Row],[H]]+MYRANKS_H[[#This Row],[BB]]+MYRANKS_H[[#This Row],[HBP]])/(MYRANKS_H[[#This Row],[AB]]+MYRANKS_H[[#This Row],[BB]]+MYRANKS_H[[#This Row],[HBP]]),0)</f>
        <v>0</v>
      </c>
      <c r="V832" s="87">
        <f>IFERROR((MYRANKS_H[[#This Row],[H]]+MYRANKS_H[[#This Row],[2B]]+2*MYRANKS_H[[#This Row],[3B]]+3*MYRANKS_H[[#This Row],[HR]])/MYRANKS_H[[#This Row],[AB]],0)</f>
        <v>0</v>
      </c>
      <c r="W832" s="8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2" s="81">
        <f>VLOOKUP(MYRANKS_H[[#This Row],[POS]],REPLACEMENT_LEVEL[],3,FALSE)</f>
        <v>0</v>
      </c>
      <c r="Y832" s="81">
        <f>MYRANKS_H[[#This Row],[PROJ PTS]]-MYRANKS_H[[#This Row],[REPL LEVEL]]</f>
        <v>0</v>
      </c>
      <c r="Z832" s="81">
        <f>RANK(MYRANKS_H[[#This Row],[POINTS OVER REPL]],MYRANKS_H[POINTS OVER REPL])</f>
        <v>1</v>
      </c>
      <c r="AA832" s="81">
        <f>IF(MYRANKS_H[[#This Row],[RANK]]&lt;=TOTAL_HITTERS_DRAFTED,MYRANKS_H[[#This Row],[POINTS OVER REPL]],0)</f>
        <v>0</v>
      </c>
      <c r="AB832" s="83">
        <f>MYRANKS_H[[#This Row],[POINTS OVER REPL]]*DOLLAR_VALUE_PER_POINT+1</f>
        <v>1</v>
      </c>
      <c r="AC832" s="81"/>
      <c r="AD832" s="81">
        <f>IF(AND(MYRANKS_H[[#This Row],[RANK]]&lt;=(TOTAL_HITTERS_DRAFTED-HITTERS_BELOW_REPL_DRAFTED),MYRANKS_H[[#This Row],[$ACTUAL]]=""),MYRANKS_H[[#This Row],[POINTS OVER REPL]],0)</f>
        <v>0</v>
      </c>
      <c r="AE832" s="88">
        <f>IF(MYRANKS_H[[#This Row],[$ACTUAL]]="",MYRANKS_H[[#This Row],[POINTS OVER REPL]]*REMAINING_DOLLAR_VALUE_PER_POINT+1,0)</f>
        <v>1</v>
      </c>
    </row>
    <row r="833" spans="1:31" x14ac:dyDescent="0.25">
      <c r="A833" s="71" t="s">
        <v>15746</v>
      </c>
      <c r="B833" s="72" t="str">
        <f>VLOOKUP(MYRANKS_H[[#This Row],[PLAYERID]],PLAYERIDMAP2[],COLUMN(PLAYERIDMAP2[LASTNAME]),FALSE)</f>
        <v>Vizquel</v>
      </c>
      <c r="C833" s="80" t="str">
        <f>VLOOKUP(MYRANKS_H[[#This Row],[PLAYERID]],PLAYERIDMAP2[],COLUMN(PLAYERIDMAP2[FIRSTNAME]),FALSE)</f>
        <v>Omar</v>
      </c>
      <c r="D833" s="80" t="str">
        <f>MYRANKS_H[[#This Row],[FNAME]]&amp;" "&amp;MYRANKS_H[[#This Row],[LNAME]]</f>
        <v>Omar Vizquel</v>
      </c>
      <c r="E833" s="80" t="str">
        <f>VLOOKUP(MYRANKS_H[[#This Row],[PLAYERID]],PLAYERIDMAP2[],COLUMN(PLAYERIDMAP2[TEAM]),FALSE)</f>
        <v>N/A</v>
      </c>
      <c r="F833" s="80" t="str">
        <f>VLOOKUP(MYRANKS_H[[#This Row],[PLAYERID]],PLAYERIDMAP2[],COLUMN(PLAYERIDMAP2[POS]),FALSE)</f>
        <v>SS</v>
      </c>
      <c r="G833" s="80">
        <f>IFERROR(VALUE(VLOOKUP(MYRANKS_H[[#This Row],[PLAYERID]],PLAYERIDMAP2[],COLUMN(PLAYERIDMAP2[IDFANGRAPHS]),FALSE)),VLOOKUP(MYRANKS_H[[#This Row],[PLAYERID]],PLAYERIDMAP2[],COLUMN(PLAYERIDMAP2[IDFANGRAPHS]),FALSE))</f>
        <v>411</v>
      </c>
      <c r="H833" s="56">
        <f>IFERROR(VLOOKUP(MYRANKS_H[[#This Row],[IDFANGRAPHS]],STEAMER_H[],COLUMN(STEAMER_H[PA]),FALSE),0)</f>
        <v>0</v>
      </c>
      <c r="I833" s="56">
        <f>IFERROR(VLOOKUP(MYRANKS_H[[#This Row],[IDFANGRAPHS]],STEAMER_H[],COLUMN(STEAMER_H[AB]),FALSE),0)</f>
        <v>0</v>
      </c>
      <c r="J833" s="56">
        <f>IFERROR(VLOOKUP(MYRANKS_H[[#This Row],[IDFANGRAPHS]],STEAMER_H[],COLUMN(STEAMER_H[H]),FALSE),0)</f>
        <v>0</v>
      </c>
      <c r="K833" s="56">
        <f>IFERROR(VLOOKUP(MYRANKS_H[[#This Row],[IDFANGRAPHS]],STEAMER_H[],COLUMN(STEAMER_H[2B]),FALSE),0)</f>
        <v>0</v>
      </c>
      <c r="L833" s="56">
        <f>IFERROR(VLOOKUP(MYRANKS_H[[#This Row],[IDFANGRAPHS]],STEAMER_H[],COLUMN(STEAMER_H[3B]),FALSE),0)</f>
        <v>0</v>
      </c>
      <c r="M833" s="56">
        <f>IFERROR(VLOOKUP(MYRANKS_H[[#This Row],[IDFANGRAPHS]],STEAMER_H[],COLUMN(STEAMER_H[HR]),FALSE),0)</f>
        <v>0</v>
      </c>
      <c r="N833" s="56">
        <f>IFERROR(VLOOKUP(MYRANKS_H[[#This Row],[IDFANGRAPHS]],STEAMER_H[],COLUMN(STEAMER_H[R]),FALSE),0)</f>
        <v>0</v>
      </c>
      <c r="O833" s="56">
        <f>IFERROR(VLOOKUP(MYRANKS_H[[#This Row],[IDFANGRAPHS]],STEAMER_H[],COLUMN(STEAMER_H[RBI]),FALSE),0)</f>
        <v>0</v>
      </c>
      <c r="P833" s="56">
        <f>IFERROR(VLOOKUP(MYRANKS_H[[#This Row],[IDFANGRAPHS]],STEAMER_H[],COLUMN(STEAMER_H[BB]),FALSE),0)</f>
        <v>0</v>
      </c>
      <c r="Q833" s="56">
        <f>IFERROR(VLOOKUP(MYRANKS_H[[#This Row],[IDFANGRAPHS]],STEAMER_H[],COLUMN(STEAMER_H[HBP]),FALSE),0)</f>
        <v>0</v>
      </c>
      <c r="R833" s="56">
        <f>IFERROR(VLOOKUP(MYRANKS_H[[#This Row],[IDFANGRAPHS]],STEAMER_H[],COLUMN(STEAMER_H[SO]),FALSE),0)</f>
        <v>0</v>
      </c>
      <c r="S833" s="56">
        <f>IFERROR(VLOOKUP(MYRANKS_H[[#This Row],[IDFANGRAPHS]],STEAMER_H[],COLUMN(STEAMER_H[SB]),FALSE),0)</f>
        <v>0</v>
      </c>
      <c r="T833" s="87">
        <f>IFERROR(MYRANKS_H[[#This Row],[H]]/MYRANKS_H[[#This Row],[AB]],0)</f>
        <v>0</v>
      </c>
      <c r="U833" s="87">
        <f>IFERROR((MYRANKS_H[[#This Row],[H]]+MYRANKS_H[[#This Row],[BB]]+MYRANKS_H[[#This Row],[HBP]])/(MYRANKS_H[[#This Row],[AB]]+MYRANKS_H[[#This Row],[BB]]+MYRANKS_H[[#This Row],[HBP]]),0)</f>
        <v>0</v>
      </c>
      <c r="V833" s="87">
        <f>IFERROR((MYRANKS_H[[#This Row],[H]]+MYRANKS_H[[#This Row],[2B]]+2*MYRANKS_H[[#This Row],[3B]]+3*MYRANKS_H[[#This Row],[HR]])/MYRANKS_H[[#This Row],[AB]],0)</f>
        <v>0</v>
      </c>
      <c r="W833" s="8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3" s="81">
        <f>VLOOKUP(MYRANKS_H[[#This Row],[POS]],REPLACEMENT_LEVEL[],3,FALSE)</f>
        <v>0</v>
      </c>
      <c r="Y833" s="81">
        <f>MYRANKS_H[[#This Row],[PROJ PTS]]-MYRANKS_H[[#This Row],[REPL LEVEL]]</f>
        <v>0</v>
      </c>
      <c r="Z833" s="81">
        <f>RANK(MYRANKS_H[[#This Row],[POINTS OVER REPL]],MYRANKS_H[POINTS OVER REPL])</f>
        <v>1</v>
      </c>
      <c r="AA833" s="81">
        <f>IF(MYRANKS_H[[#This Row],[RANK]]&lt;=TOTAL_HITTERS_DRAFTED,MYRANKS_H[[#This Row],[POINTS OVER REPL]],0)</f>
        <v>0</v>
      </c>
      <c r="AB833" s="83">
        <f>MYRANKS_H[[#This Row],[POINTS OVER REPL]]*DOLLAR_VALUE_PER_POINT+1</f>
        <v>1</v>
      </c>
      <c r="AC833" s="81"/>
      <c r="AD833" s="81">
        <f>IF(AND(MYRANKS_H[[#This Row],[RANK]]&lt;=(TOTAL_HITTERS_DRAFTED-HITTERS_BELOW_REPL_DRAFTED),MYRANKS_H[[#This Row],[$ACTUAL]]=""),MYRANKS_H[[#This Row],[POINTS OVER REPL]],0)</f>
        <v>0</v>
      </c>
      <c r="AE833" s="88">
        <f>IF(MYRANKS_H[[#This Row],[$ACTUAL]]="",MYRANKS_H[[#This Row],[POINTS OVER REPL]]*REMAINING_DOLLAR_VALUE_PER_POINT+1,0)</f>
        <v>1</v>
      </c>
    </row>
    <row r="834" spans="1:31" x14ac:dyDescent="0.25">
      <c r="A834" s="78" t="s">
        <v>15796</v>
      </c>
      <c r="B834" s="79" t="str">
        <f>VLOOKUP(MYRANKS_H[[#This Row],[PLAYERID]],PLAYERIDMAP2[],COLUMN(PLAYERIDMAP2[LASTNAME]),FALSE)</f>
        <v>Wallace</v>
      </c>
      <c r="C834" s="73" t="str">
        <f>VLOOKUP(MYRANKS_H[[#This Row],[PLAYERID]],PLAYERIDMAP2[],COLUMN(PLAYERIDMAP2[FIRSTNAME]),FALSE)</f>
        <v>Brett</v>
      </c>
      <c r="D834" s="73" t="str">
        <f>MYRANKS_H[[#This Row],[FNAME]]&amp;" "&amp;MYRANKS_H[[#This Row],[LNAME]]</f>
        <v>Brett Wallace</v>
      </c>
      <c r="E834" s="73" t="str">
        <f>VLOOKUP(MYRANKS_H[[#This Row],[PLAYERID]],PLAYERIDMAP2[],COLUMN(PLAYERIDMAP2[TEAM]),FALSE)</f>
        <v>SD</v>
      </c>
      <c r="F834" s="73" t="str">
        <f>VLOOKUP(MYRANKS_H[[#This Row],[PLAYERID]],PLAYERIDMAP2[],COLUMN(PLAYERIDMAP2[POS]),FALSE)</f>
        <v>1B</v>
      </c>
      <c r="G834" s="73">
        <f>IFERROR(VALUE(VLOOKUP(MYRANKS_H[[#This Row],[PLAYERID]],PLAYERIDMAP2[],COLUMN(PLAYERIDMAP2[IDFANGRAPHS]),FALSE)),VLOOKUP(MYRANKS_H[[#This Row],[PLAYERID]],PLAYERIDMAP2[],COLUMN(PLAYERIDMAP2[IDFANGRAPHS]),FALSE))</f>
        <v>8434</v>
      </c>
      <c r="H834" s="56">
        <f>IFERROR(VLOOKUP(MYRANKS_H[[#This Row],[IDFANGRAPHS]],STEAMER_H[],COLUMN(STEAMER_H[PA]),FALSE),0)</f>
        <v>202</v>
      </c>
      <c r="I834" s="56">
        <f>IFERROR(VLOOKUP(MYRANKS_H[[#This Row],[IDFANGRAPHS]],STEAMER_H[],COLUMN(STEAMER_H[AB]),FALSE),0)</f>
        <v>183</v>
      </c>
      <c r="J834" s="56">
        <f>IFERROR(VLOOKUP(MYRANKS_H[[#This Row],[IDFANGRAPHS]],STEAMER_H[],COLUMN(STEAMER_H[H]),FALSE),0)</f>
        <v>46</v>
      </c>
      <c r="K834" s="56">
        <f>IFERROR(VLOOKUP(MYRANKS_H[[#This Row],[IDFANGRAPHS]],STEAMER_H[],COLUMN(STEAMER_H[2B]),FALSE),0)</f>
        <v>8</v>
      </c>
      <c r="L834" s="56">
        <f>IFERROR(VLOOKUP(MYRANKS_H[[#This Row],[IDFANGRAPHS]],STEAMER_H[],COLUMN(STEAMER_H[3B]),FALSE),0)</f>
        <v>0</v>
      </c>
      <c r="M834" s="56">
        <f>IFERROR(VLOOKUP(MYRANKS_H[[#This Row],[IDFANGRAPHS]],STEAMER_H[],COLUMN(STEAMER_H[HR]),FALSE),0)</f>
        <v>6</v>
      </c>
      <c r="N834" s="56">
        <f>IFERROR(VLOOKUP(MYRANKS_H[[#This Row],[IDFANGRAPHS]],STEAMER_H[],COLUMN(STEAMER_H[R]),FALSE),0)</f>
        <v>20</v>
      </c>
      <c r="O834" s="56">
        <f>IFERROR(VLOOKUP(MYRANKS_H[[#This Row],[IDFANGRAPHS]],STEAMER_H[],COLUMN(STEAMER_H[RBI]),FALSE),0)</f>
        <v>22</v>
      </c>
      <c r="P834" s="56">
        <f>IFERROR(VLOOKUP(MYRANKS_H[[#This Row],[IDFANGRAPHS]],STEAMER_H[],COLUMN(STEAMER_H[BB]),FALSE),0)</f>
        <v>14</v>
      </c>
      <c r="Q834" s="56">
        <f>IFERROR(VLOOKUP(MYRANKS_H[[#This Row],[IDFANGRAPHS]],STEAMER_H[],COLUMN(STEAMER_H[HBP]),FALSE),0)</f>
        <v>2</v>
      </c>
      <c r="R834" s="56">
        <f>IFERROR(VLOOKUP(MYRANKS_H[[#This Row],[IDFANGRAPHS]],STEAMER_H[],COLUMN(STEAMER_H[SO]),FALSE),0)</f>
        <v>57</v>
      </c>
      <c r="S834" s="56">
        <f>IFERROR(VLOOKUP(MYRANKS_H[[#This Row],[IDFANGRAPHS]],STEAMER_H[],COLUMN(STEAMER_H[SB]),FALSE),0)</f>
        <v>1</v>
      </c>
      <c r="T834" s="85">
        <f>IFERROR(MYRANKS_H[[#This Row],[H]]/MYRANKS_H[[#This Row],[AB]],0)</f>
        <v>0.25136612021857924</v>
      </c>
      <c r="U834" s="85">
        <f>IFERROR((MYRANKS_H[[#This Row],[H]]+MYRANKS_H[[#This Row],[BB]]+MYRANKS_H[[#This Row],[HBP]])/(MYRANKS_H[[#This Row],[AB]]+MYRANKS_H[[#This Row],[BB]]+MYRANKS_H[[#This Row],[HBP]]),0)</f>
        <v>0.31155778894472363</v>
      </c>
      <c r="V834" s="85">
        <f>IFERROR((MYRANKS_H[[#This Row],[H]]+MYRANKS_H[[#This Row],[2B]]+2*MYRANKS_H[[#This Row],[3B]]+3*MYRANKS_H[[#This Row],[HR]])/MYRANKS_H[[#This Row],[AB]],0)</f>
        <v>0.39344262295081966</v>
      </c>
      <c r="W834" s="74">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4" s="74">
        <f>VLOOKUP(MYRANKS_H[[#This Row],[POS]],REPLACEMENT_LEVEL[],3,FALSE)</f>
        <v>0</v>
      </c>
      <c r="Y834" s="74">
        <f>MYRANKS_H[[#This Row],[PROJ PTS]]-MYRANKS_H[[#This Row],[REPL LEVEL]]</f>
        <v>0</v>
      </c>
      <c r="Z834" s="74">
        <f>RANK(MYRANKS_H[[#This Row],[POINTS OVER REPL]],MYRANKS_H[POINTS OVER REPL])</f>
        <v>1</v>
      </c>
      <c r="AA834" s="74">
        <f>IF(MYRANKS_H[[#This Row],[RANK]]&lt;=TOTAL_HITTERS_DRAFTED,MYRANKS_H[[#This Row],[POINTS OVER REPL]],0)</f>
        <v>0</v>
      </c>
      <c r="AB834" s="76">
        <f>MYRANKS_H[[#This Row],[POINTS OVER REPL]]*DOLLAR_VALUE_PER_POINT+1</f>
        <v>1</v>
      </c>
      <c r="AC834" s="74"/>
      <c r="AD834" s="74">
        <f>IF(AND(MYRANKS_H[[#This Row],[RANK]]&lt;=(TOTAL_HITTERS_DRAFTED-HITTERS_BELOW_REPL_DRAFTED),MYRANKS_H[[#This Row],[$ACTUAL]]=""),MYRANKS_H[[#This Row],[POINTS OVER REPL]],0)</f>
        <v>0</v>
      </c>
      <c r="AE834" s="86">
        <f>IF(MYRANKS_H[[#This Row],[$ACTUAL]]="",MYRANKS_H[[#This Row],[POINTS OVER REPL]]*REMAINING_DOLLAR_VALUE_PER_POINT+1,0)</f>
        <v>1</v>
      </c>
    </row>
    <row r="835" spans="1:31" x14ac:dyDescent="0.25">
      <c r="A835" s="78" t="s">
        <v>18975</v>
      </c>
      <c r="B835" s="79" t="str">
        <f>VLOOKUP(MYRANKS_H[[#This Row],[PLAYERID]],PLAYERIDMAP2[],COLUMN(PLAYERIDMAP2[LASTNAME]),FALSE)</f>
        <v>Wall</v>
      </c>
      <c r="C835" s="80" t="str">
        <f>VLOOKUP(MYRANKS_H[[#This Row],[PLAYERID]],PLAYERIDMAP2[],COLUMN(PLAYERIDMAP2[FIRSTNAME]),FALSE)</f>
        <v>Forrest</v>
      </c>
      <c r="D835" s="80" t="str">
        <f>MYRANKS_H[[#This Row],[FNAME]]&amp;" "&amp;MYRANKS_H[[#This Row],[LNAME]]</f>
        <v>Forrest Wall</v>
      </c>
      <c r="E835" s="80" t="str">
        <f>VLOOKUP(MYRANKS_H[[#This Row],[PLAYERID]],PLAYERIDMAP2[],COLUMN(PLAYERIDMAP2[TEAM]),FALSE)</f>
        <v>COL</v>
      </c>
      <c r="F835" s="80" t="str">
        <f>VLOOKUP(MYRANKS_H[[#This Row],[PLAYERID]],PLAYERIDMAP2[],COLUMN(PLAYERIDMAP2[POS]),FALSE)</f>
        <v>2B</v>
      </c>
      <c r="G835" s="80" t="str">
        <f>IFERROR(VALUE(VLOOKUP(MYRANKS_H[[#This Row],[PLAYERID]],PLAYERIDMAP2[],COLUMN(PLAYERIDMAP2[IDFANGRAPHS]),FALSE)),VLOOKUP(MYRANKS_H[[#This Row],[PLAYERID]],PLAYERIDMAP2[],COLUMN(PLAYERIDMAP2[IDFANGRAPHS]),FALSE))</f>
        <v>sa828682</v>
      </c>
      <c r="H835" s="56">
        <f>IFERROR(VLOOKUP(MYRANKS_H[[#This Row],[IDFANGRAPHS]],STEAMER_H[],COLUMN(STEAMER_H[PA]),FALSE),0)</f>
        <v>1</v>
      </c>
      <c r="I835" s="56">
        <f>IFERROR(VLOOKUP(MYRANKS_H[[#This Row],[IDFANGRAPHS]],STEAMER_H[],COLUMN(STEAMER_H[AB]),FALSE),0)</f>
        <v>1</v>
      </c>
      <c r="J835" s="56">
        <f>IFERROR(VLOOKUP(MYRANKS_H[[#This Row],[IDFANGRAPHS]],STEAMER_H[],COLUMN(STEAMER_H[H]),FALSE),0)</f>
        <v>0</v>
      </c>
      <c r="K835" s="56">
        <f>IFERROR(VLOOKUP(MYRANKS_H[[#This Row],[IDFANGRAPHS]],STEAMER_H[],COLUMN(STEAMER_H[2B]),FALSE),0)</f>
        <v>0</v>
      </c>
      <c r="L835" s="56">
        <f>IFERROR(VLOOKUP(MYRANKS_H[[#This Row],[IDFANGRAPHS]],STEAMER_H[],COLUMN(STEAMER_H[3B]),FALSE),0)</f>
        <v>0</v>
      </c>
      <c r="M835" s="56">
        <f>IFERROR(VLOOKUP(MYRANKS_H[[#This Row],[IDFANGRAPHS]],STEAMER_H[],COLUMN(STEAMER_H[HR]),FALSE),0)</f>
        <v>0</v>
      </c>
      <c r="N835" s="56">
        <f>IFERROR(VLOOKUP(MYRANKS_H[[#This Row],[IDFANGRAPHS]],STEAMER_H[],COLUMN(STEAMER_H[R]),FALSE),0)</f>
        <v>0</v>
      </c>
      <c r="O835" s="56">
        <f>IFERROR(VLOOKUP(MYRANKS_H[[#This Row],[IDFANGRAPHS]],STEAMER_H[],COLUMN(STEAMER_H[RBI]),FALSE),0)</f>
        <v>0</v>
      </c>
      <c r="P835" s="56">
        <f>IFERROR(VLOOKUP(MYRANKS_H[[#This Row],[IDFANGRAPHS]],STEAMER_H[],COLUMN(STEAMER_H[BB]),FALSE),0)</f>
        <v>0</v>
      </c>
      <c r="Q835" s="56">
        <f>IFERROR(VLOOKUP(MYRANKS_H[[#This Row],[IDFANGRAPHS]],STEAMER_H[],COLUMN(STEAMER_H[HBP]),FALSE),0)</f>
        <v>0</v>
      </c>
      <c r="R835" s="56">
        <f>IFERROR(VLOOKUP(MYRANKS_H[[#This Row],[IDFANGRAPHS]],STEAMER_H[],COLUMN(STEAMER_H[SO]),FALSE),0)</f>
        <v>0</v>
      </c>
      <c r="S835" s="56">
        <f>IFERROR(VLOOKUP(MYRANKS_H[[#This Row],[IDFANGRAPHS]],STEAMER_H[],COLUMN(STEAMER_H[SB]),FALSE),0)</f>
        <v>0</v>
      </c>
      <c r="T835" s="87">
        <f>IFERROR(MYRANKS_H[[#This Row],[H]]/MYRANKS_H[[#This Row],[AB]],0)</f>
        <v>0</v>
      </c>
      <c r="U835" s="87">
        <f>IFERROR((MYRANKS_H[[#This Row],[H]]+MYRANKS_H[[#This Row],[BB]]+MYRANKS_H[[#This Row],[HBP]])/(MYRANKS_H[[#This Row],[AB]]+MYRANKS_H[[#This Row],[BB]]+MYRANKS_H[[#This Row],[HBP]]),0)</f>
        <v>0</v>
      </c>
      <c r="V835" s="87">
        <f>IFERROR((MYRANKS_H[[#This Row],[H]]+MYRANKS_H[[#This Row],[2B]]+2*MYRANKS_H[[#This Row],[3B]]+3*MYRANKS_H[[#This Row],[HR]])/MYRANKS_H[[#This Row],[AB]],0)</f>
        <v>0</v>
      </c>
      <c r="W835" s="8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5" s="81">
        <f>VLOOKUP(MYRANKS_H[[#This Row],[POS]],REPLACEMENT_LEVEL[],3,FALSE)</f>
        <v>0</v>
      </c>
      <c r="Y835" s="81">
        <f>MYRANKS_H[[#This Row],[PROJ PTS]]-MYRANKS_H[[#This Row],[REPL LEVEL]]</f>
        <v>0</v>
      </c>
      <c r="Z835" s="81">
        <f>RANK(MYRANKS_H[[#This Row],[POINTS OVER REPL]],MYRANKS_H[POINTS OVER REPL])</f>
        <v>1</v>
      </c>
      <c r="AA835" s="81">
        <f>IF(MYRANKS_H[[#This Row],[RANK]]&lt;=TOTAL_HITTERS_DRAFTED,MYRANKS_H[[#This Row],[POINTS OVER REPL]],0)</f>
        <v>0</v>
      </c>
      <c r="AB835" s="83">
        <f>MYRANKS_H[[#This Row],[POINTS OVER REPL]]*DOLLAR_VALUE_PER_POINT+1</f>
        <v>1</v>
      </c>
      <c r="AC835" s="81"/>
      <c r="AD835" s="81">
        <f>IF(AND(MYRANKS_H[[#This Row],[RANK]]&lt;=(TOTAL_HITTERS_DRAFTED-HITTERS_BELOW_REPL_DRAFTED),MYRANKS_H[[#This Row],[$ACTUAL]]=""),MYRANKS_H[[#This Row],[POINTS OVER REPL]],0)</f>
        <v>0</v>
      </c>
      <c r="AE835" s="88">
        <f>IF(MYRANKS_H[[#This Row],[$ACTUAL]]="",MYRANKS_H[[#This Row],[POINTS OVER REPL]]*REMAINING_DOLLAR_VALUE_PER_POINT+1,0)</f>
        <v>1</v>
      </c>
    </row>
    <row r="836" spans="1:31" x14ac:dyDescent="0.25">
      <c r="A836" s="78" t="s">
        <v>15840</v>
      </c>
      <c r="B836" s="79" t="str">
        <f>VLOOKUP(MYRANKS_H[[#This Row],[PLAYERID]],PLAYERIDMAP2[],COLUMN(PLAYERIDMAP2[LASTNAME]),FALSE)</f>
        <v>Weeks</v>
      </c>
      <c r="C836" s="73" t="str">
        <f>VLOOKUP(MYRANKS_H[[#This Row],[PLAYERID]],PLAYERIDMAP2[],COLUMN(PLAYERIDMAP2[FIRSTNAME]),FALSE)</f>
        <v>Jemile</v>
      </c>
      <c r="D836" s="73" t="str">
        <f>MYRANKS_H[[#This Row],[FNAME]]&amp;" "&amp;MYRANKS_H[[#This Row],[LNAME]]</f>
        <v>Jemile Weeks</v>
      </c>
      <c r="E836" s="73" t="str">
        <f>VLOOKUP(MYRANKS_H[[#This Row],[PLAYERID]],PLAYERIDMAP2[],COLUMN(PLAYERIDMAP2[TEAM]),FALSE)</f>
        <v>BOS</v>
      </c>
      <c r="F836" s="73" t="str">
        <f>VLOOKUP(MYRANKS_H[[#This Row],[PLAYERID]],PLAYERIDMAP2[],COLUMN(PLAYERIDMAP2[POS]),FALSE)</f>
        <v>2B</v>
      </c>
      <c r="G836" s="73">
        <f>IFERROR(VALUE(VLOOKUP(MYRANKS_H[[#This Row],[PLAYERID]],PLAYERIDMAP2[],COLUMN(PLAYERIDMAP2[IDFANGRAPHS]),FALSE)),VLOOKUP(MYRANKS_H[[#This Row],[PLAYERID]],PLAYERIDMAP2[],COLUMN(PLAYERIDMAP2[IDFANGRAPHS]),FALSE))</f>
        <v>2498</v>
      </c>
      <c r="H836" s="56">
        <f>IFERROR(VLOOKUP(MYRANKS_H[[#This Row],[IDFANGRAPHS]],STEAMER_H[],COLUMN(STEAMER_H[PA]),FALSE),0)</f>
        <v>1</v>
      </c>
      <c r="I836" s="56">
        <f>IFERROR(VLOOKUP(MYRANKS_H[[#This Row],[IDFANGRAPHS]],STEAMER_H[],COLUMN(STEAMER_H[AB]),FALSE),0)</f>
        <v>1</v>
      </c>
      <c r="J836" s="56">
        <f>IFERROR(VLOOKUP(MYRANKS_H[[#This Row],[IDFANGRAPHS]],STEAMER_H[],COLUMN(STEAMER_H[H]),FALSE),0)</f>
        <v>0</v>
      </c>
      <c r="K836" s="56">
        <f>IFERROR(VLOOKUP(MYRANKS_H[[#This Row],[IDFANGRAPHS]],STEAMER_H[],COLUMN(STEAMER_H[2B]),FALSE),0)</f>
        <v>0</v>
      </c>
      <c r="L836" s="56">
        <f>IFERROR(VLOOKUP(MYRANKS_H[[#This Row],[IDFANGRAPHS]],STEAMER_H[],COLUMN(STEAMER_H[3B]),FALSE),0)</f>
        <v>0</v>
      </c>
      <c r="M836" s="56">
        <f>IFERROR(VLOOKUP(MYRANKS_H[[#This Row],[IDFANGRAPHS]],STEAMER_H[],COLUMN(STEAMER_H[HR]),FALSE),0)</f>
        <v>0</v>
      </c>
      <c r="N836" s="56">
        <f>IFERROR(VLOOKUP(MYRANKS_H[[#This Row],[IDFANGRAPHS]],STEAMER_H[],COLUMN(STEAMER_H[R]),FALSE),0)</f>
        <v>0</v>
      </c>
      <c r="O836" s="56">
        <f>IFERROR(VLOOKUP(MYRANKS_H[[#This Row],[IDFANGRAPHS]],STEAMER_H[],COLUMN(STEAMER_H[RBI]),FALSE),0)</f>
        <v>0</v>
      </c>
      <c r="P836" s="56">
        <f>IFERROR(VLOOKUP(MYRANKS_H[[#This Row],[IDFANGRAPHS]],STEAMER_H[],COLUMN(STEAMER_H[BB]),FALSE),0)</f>
        <v>0</v>
      </c>
      <c r="Q836" s="56">
        <f>IFERROR(VLOOKUP(MYRANKS_H[[#This Row],[IDFANGRAPHS]],STEAMER_H[],COLUMN(STEAMER_H[HBP]),FALSE),0)</f>
        <v>0</v>
      </c>
      <c r="R836" s="56">
        <f>IFERROR(VLOOKUP(MYRANKS_H[[#This Row],[IDFANGRAPHS]],STEAMER_H[],COLUMN(STEAMER_H[SO]),FALSE),0)</f>
        <v>0</v>
      </c>
      <c r="S836" s="56">
        <f>IFERROR(VLOOKUP(MYRANKS_H[[#This Row],[IDFANGRAPHS]],STEAMER_H[],COLUMN(STEAMER_H[SB]),FALSE),0)</f>
        <v>0</v>
      </c>
      <c r="T836" s="85">
        <f>IFERROR(MYRANKS_H[[#This Row],[H]]/MYRANKS_H[[#This Row],[AB]],0)</f>
        <v>0</v>
      </c>
      <c r="U836" s="85">
        <f>IFERROR((MYRANKS_H[[#This Row],[H]]+MYRANKS_H[[#This Row],[BB]]+MYRANKS_H[[#This Row],[HBP]])/(MYRANKS_H[[#This Row],[AB]]+MYRANKS_H[[#This Row],[BB]]+MYRANKS_H[[#This Row],[HBP]]),0)</f>
        <v>0</v>
      </c>
      <c r="V836" s="85">
        <f>IFERROR((MYRANKS_H[[#This Row],[H]]+MYRANKS_H[[#This Row],[2B]]+2*MYRANKS_H[[#This Row],[3B]]+3*MYRANKS_H[[#This Row],[HR]])/MYRANKS_H[[#This Row],[AB]],0)</f>
        <v>0</v>
      </c>
      <c r="W836" s="74">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6" s="74">
        <f>VLOOKUP(MYRANKS_H[[#This Row],[POS]],REPLACEMENT_LEVEL[],3,FALSE)</f>
        <v>0</v>
      </c>
      <c r="Y836" s="74">
        <f>MYRANKS_H[[#This Row],[PROJ PTS]]-MYRANKS_H[[#This Row],[REPL LEVEL]]</f>
        <v>0</v>
      </c>
      <c r="Z836" s="74">
        <f>RANK(MYRANKS_H[[#This Row],[POINTS OVER REPL]],MYRANKS_H[POINTS OVER REPL])</f>
        <v>1</v>
      </c>
      <c r="AA836" s="74">
        <f>IF(MYRANKS_H[[#This Row],[RANK]]&lt;=TOTAL_HITTERS_DRAFTED,MYRANKS_H[[#This Row],[POINTS OVER REPL]],0)</f>
        <v>0</v>
      </c>
      <c r="AB836" s="76">
        <f>MYRANKS_H[[#This Row],[POINTS OVER REPL]]*DOLLAR_VALUE_PER_POINT+1</f>
        <v>1</v>
      </c>
      <c r="AC836" s="74"/>
      <c r="AD836" s="74">
        <f>IF(AND(MYRANKS_H[[#This Row],[RANK]]&lt;=(TOTAL_HITTERS_DRAFTED-HITTERS_BELOW_REPL_DRAFTED),MYRANKS_H[[#This Row],[$ACTUAL]]=""),MYRANKS_H[[#This Row],[POINTS OVER REPL]],0)</f>
        <v>0</v>
      </c>
      <c r="AE836" s="86">
        <f>IF(MYRANKS_H[[#This Row],[$ACTUAL]]="",MYRANKS_H[[#This Row],[POINTS OVER REPL]]*REMAINING_DOLLAR_VALUE_PER_POINT+1,0)</f>
        <v>1</v>
      </c>
    </row>
    <row r="837" spans="1:31" x14ac:dyDescent="0.25">
      <c r="A837" s="71" t="s">
        <v>15852</v>
      </c>
      <c r="B837" s="72" t="str">
        <f>VLOOKUP(MYRANKS_H[[#This Row],[PLAYERID]],PLAYERIDMAP2[],COLUMN(PLAYERIDMAP2[LASTNAME]),FALSE)</f>
        <v>Wells</v>
      </c>
      <c r="C837" s="80" t="str">
        <f>VLOOKUP(MYRANKS_H[[#This Row],[PLAYERID]],PLAYERIDMAP2[],COLUMN(PLAYERIDMAP2[FIRSTNAME]),FALSE)</f>
        <v>Casper</v>
      </c>
      <c r="D837" s="80" t="str">
        <f>MYRANKS_H[[#This Row],[FNAME]]&amp;" "&amp;MYRANKS_H[[#This Row],[LNAME]]</f>
        <v>Casper Wells</v>
      </c>
      <c r="E837" s="80" t="str">
        <f>VLOOKUP(MYRANKS_H[[#This Row],[PLAYERID]],PLAYERIDMAP2[],COLUMN(PLAYERIDMAP2[TEAM]),FALSE)</f>
        <v>SEA</v>
      </c>
      <c r="F837" s="80" t="str">
        <f>VLOOKUP(MYRANKS_H[[#This Row],[PLAYERID]],PLAYERIDMAP2[],COLUMN(PLAYERIDMAP2[POS]),FALSE)</f>
        <v>OF</v>
      </c>
      <c r="G837" s="80">
        <f>IFERROR(VALUE(VLOOKUP(MYRANKS_H[[#This Row],[PLAYERID]],PLAYERIDMAP2[],COLUMN(PLAYERIDMAP2[IDFANGRAPHS]),FALSE)),VLOOKUP(MYRANKS_H[[#This Row],[PLAYERID]],PLAYERIDMAP2[],COLUMN(PLAYERIDMAP2[IDFANGRAPHS]),FALSE))</f>
        <v>9700</v>
      </c>
      <c r="H837" s="56">
        <f>IFERROR(VLOOKUP(MYRANKS_H[[#This Row],[IDFANGRAPHS]],STEAMER_H[],COLUMN(STEAMER_H[PA]),FALSE),0)</f>
        <v>0</v>
      </c>
      <c r="I837" s="56">
        <f>IFERROR(VLOOKUP(MYRANKS_H[[#This Row],[IDFANGRAPHS]],STEAMER_H[],COLUMN(STEAMER_H[AB]),FALSE),0)</f>
        <v>0</v>
      </c>
      <c r="J837" s="56">
        <f>IFERROR(VLOOKUP(MYRANKS_H[[#This Row],[IDFANGRAPHS]],STEAMER_H[],COLUMN(STEAMER_H[H]),FALSE),0)</f>
        <v>0</v>
      </c>
      <c r="K837" s="56">
        <f>IFERROR(VLOOKUP(MYRANKS_H[[#This Row],[IDFANGRAPHS]],STEAMER_H[],COLUMN(STEAMER_H[2B]),FALSE),0)</f>
        <v>0</v>
      </c>
      <c r="L837" s="56">
        <f>IFERROR(VLOOKUP(MYRANKS_H[[#This Row],[IDFANGRAPHS]],STEAMER_H[],COLUMN(STEAMER_H[3B]),FALSE),0)</f>
        <v>0</v>
      </c>
      <c r="M837" s="56">
        <f>IFERROR(VLOOKUP(MYRANKS_H[[#This Row],[IDFANGRAPHS]],STEAMER_H[],COLUMN(STEAMER_H[HR]),FALSE),0)</f>
        <v>0</v>
      </c>
      <c r="N837" s="56">
        <f>IFERROR(VLOOKUP(MYRANKS_H[[#This Row],[IDFANGRAPHS]],STEAMER_H[],COLUMN(STEAMER_H[R]),FALSE),0)</f>
        <v>0</v>
      </c>
      <c r="O837" s="56">
        <f>IFERROR(VLOOKUP(MYRANKS_H[[#This Row],[IDFANGRAPHS]],STEAMER_H[],COLUMN(STEAMER_H[RBI]),FALSE),0)</f>
        <v>0</v>
      </c>
      <c r="P837" s="56">
        <f>IFERROR(VLOOKUP(MYRANKS_H[[#This Row],[IDFANGRAPHS]],STEAMER_H[],COLUMN(STEAMER_H[BB]),FALSE),0)</f>
        <v>0</v>
      </c>
      <c r="Q837" s="56">
        <f>IFERROR(VLOOKUP(MYRANKS_H[[#This Row],[IDFANGRAPHS]],STEAMER_H[],COLUMN(STEAMER_H[HBP]),FALSE),0)</f>
        <v>0</v>
      </c>
      <c r="R837" s="56">
        <f>IFERROR(VLOOKUP(MYRANKS_H[[#This Row],[IDFANGRAPHS]],STEAMER_H[],COLUMN(STEAMER_H[SO]),FALSE),0)</f>
        <v>0</v>
      </c>
      <c r="S837" s="56">
        <f>IFERROR(VLOOKUP(MYRANKS_H[[#This Row],[IDFANGRAPHS]],STEAMER_H[],COLUMN(STEAMER_H[SB]),FALSE),0)</f>
        <v>0</v>
      </c>
      <c r="T837" s="87">
        <f>IFERROR(MYRANKS_H[[#This Row],[H]]/MYRANKS_H[[#This Row],[AB]],0)</f>
        <v>0</v>
      </c>
      <c r="U837" s="87">
        <f>IFERROR((MYRANKS_H[[#This Row],[H]]+MYRANKS_H[[#This Row],[BB]]+MYRANKS_H[[#This Row],[HBP]])/(MYRANKS_H[[#This Row],[AB]]+MYRANKS_H[[#This Row],[BB]]+MYRANKS_H[[#This Row],[HBP]]),0)</f>
        <v>0</v>
      </c>
      <c r="V837" s="87">
        <f>IFERROR((MYRANKS_H[[#This Row],[H]]+MYRANKS_H[[#This Row],[2B]]+2*MYRANKS_H[[#This Row],[3B]]+3*MYRANKS_H[[#This Row],[HR]])/MYRANKS_H[[#This Row],[AB]],0)</f>
        <v>0</v>
      </c>
      <c r="W837" s="8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7" s="81">
        <f>VLOOKUP(MYRANKS_H[[#This Row],[POS]],REPLACEMENT_LEVEL[],3,FALSE)</f>
        <v>0</v>
      </c>
      <c r="Y837" s="81">
        <f>MYRANKS_H[[#This Row],[PROJ PTS]]-MYRANKS_H[[#This Row],[REPL LEVEL]]</f>
        <v>0</v>
      </c>
      <c r="Z837" s="81">
        <f>RANK(MYRANKS_H[[#This Row],[POINTS OVER REPL]],MYRANKS_H[POINTS OVER REPL])</f>
        <v>1</v>
      </c>
      <c r="AA837" s="81">
        <f>IF(MYRANKS_H[[#This Row],[RANK]]&lt;=TOTAL_HITTERS_DRAFTED,MYRANKS_H[[#This Row],[POINTS OVER REPL]],0)</f>
        <v>0</v>
      </c>
      <c r="AB837" s="83">
        <f>MYRANKS_H[[#This Row],[POINTS OVER REPL]]*DOLLAR_VALUE_PER_POINT+1</f>
        <v>1</v>
      </c>
      <c r="AC837" s="81"/>
      <c r="AD837" s="81">
        <f>IF(AND(MYRANKS_H[[#This Row],[RANK]]&lt;=(TOTAL_HITTERS_DRAFTED-HITTERS_BELOW_REPL_DRAFTED),MYRANKS_H[[#This Row],[$ACTUAL]]=""),MYRANKS_H[[#This Row],[POINTS OVER REPL]],0)</f>
        <v>0</v>
      </c>
      <c r="AE837" s="88">
        <f>IF(MYRANKS_H[[#This Row],[$ACTUAL]]="",MYRANKS_H[[#This Row],[POINTS OVER REPL]]*REMAINING_DOLLAR_VALUE_PER_POINT+1,0)</f>
        <v>1</v>
      </c>
    </row>
    <row r="838" spans="1:31" x14ac:dyDescent="0.25">
      <c r="A838" s="78" t="s">
        <v>15858</v>
      </c>
      <c r="B838" s="79" t="str">
        <f>VLOOKUP(MYRANKS_H[[#This Row],[PLAYERID]],PLAYERIDMAP2[],COLUMN(PLAYERIDMAP2[LASTNAME]),FALSE)</f>
        <v>Wells</v>
      </c>
      <c r="C838" s="73" t="str">
        <f>VLOOKUP(MYRANKS_H[[#This Row],[PLAYERID]],PLAYERIDMAP2[],COLUMN(PLAYERIDMAP2[FIRSTNAME]),FALSE)</f>
        <v>Vernon</v>
      </c>
      <c r="D838" s="73" t="str">
        <f>MYRANKS_H[[#This Row],[FNAME]]&amp;" "&amp;MYRANKS_H[[#This Row],[LNAME]]</f>
        <v>Vernon Wells</v>
      </c>
      <c r="E838" s="73" t="str">
        <f>VLOOKUP(MYRANKS_H[[#This Row],[PLAYERID]],PLAYERIDMAP2[],COLUMN(PLAYERIDMAP2[TEAM]),FALSE)</f>
        <v>N/A</v>
      </c>
      <c r="F838" s="73" t="str">
        <f>VLOOKUP(MYRANKS_H[[#This Row],[PLAYERID]],PLAYERIDMAP2[],COLUMN(PLAYERIDMAP2[POS]),FALSE)</f>
        <v>OF</v>
      </c>
      <c r="G838" s="73">
        <f>IFERROR(VALUE(VLOOKUP(MYRANKS_H[[#This Row],[PLAYERID]],PLAYERIDMAP2[],COLUMN(PLAYERIDMAP2[IDFANGRAPHS]),FALSE)),VLOOKUP(MYRANKS_H[[#This Row],[PLAYERID]],PLAYERIDMAP2[],COLUMN(PLAYERIDMAP2[IDFANGRAPHS]),FALSE))</f>
        <v>1326</v>
      </c>
      <c r="H838" s="56">
        <f>IFERROR(VLOOKUP(MYRANKS_H[[#This Row],[IDFANGRAPHS]],STEAMER_H[],COLUMN(STEAMER_H[PA]),FALSE),0)</f>
        <v>0</v>
      </c>
      <c r="I838" s="56">
        <f>IFERROR(VLOOKUP(MYRANKS_H[[#This Row],[IDFANGRAPHS]],STEAMER_H[],COLUMN(STEAMER_H[AB]),FALSE),0)</f>
        <v>0</v>
      </c>
      <c r="J838" s="56">
        <f>IFERROR(VLOOKUP(MYRANKS_H[[#This Row],[IDFANGRAPHS]],STEAMER_H[],COLUMN(STEAMER_H[H]),FALSE),0)</f>
        <v>0</v>
      </c>
      <c r="K838" s="56">
        <f>IFERROR(VLOOKUP(MYRANKS_H[[#This Row],[IDFANGRAPHS]],STEAMER_H[],COLUMN(STEAMER_H[2B]),FALSE),0)</f>
        <v>0</v>
      </c>
      <c r="L838" s="56">
        <f>IFERROR(VLOOKUP(MYRANKS_H[[#This Row],[IDFANGRAPHS]],STEAMER_H[],COLUMN(STEAMER_H[3B]),FALSE),0)</f>
        <v>0</v>
      </c>
      <c r="M838" s="56">
        <f>IFERROR(VLOOKUP(MYRANKS_H[[#This Row],[IDFANGRAPHS]],STEAMER_H[],COLUMN(STEAMER_H[HR]),FALSE),0)</f>
        <v>0</v>
      </c>
      <c r="N838" s="56">
        <f>IFERROR(VLOOKUP(MYRANKS_H[[#This Row],[IDFANGRAPHS]],STEAMER_H[],COLUMN(STEAMER_H[R]),FALSE),0)</f>
        <v>0</v>
      </c>
      <c r="O838" s="56">
        <f>IFERROR(VLOOKUP(MYRANKS_H[[#This Row],[IDFANGRAPHS]],STEAMER_H[],COLUMN(STEAMER_H[RBI]),FALSE),0)</f>
        <v>0</v>
      </c>
      <c r="P838" s="56">
        <f>IFERROR(VLOOKUP(MYRANKS_H[[#This Row],[IDFANGRAPHS]],STEAMER_H[],COLUMN(STEAMER_H[BB]),FALSE),0)</f>
        <v>0</v>
      </c>
      <c r="Q838" s="56">
        <f>IFERROR(VLOOKUP(MYRANKS_H[[#This Row],[IDFANGRAPHS]],STEAMER_H[],COLUMN(STEAMER_H[HBP]),FALSE),0)</f>
        <v>0</v>
      </c>
      <c r="R838" s="56">
        <f>IFERROR(VLOOKUP(MYRANKS_H[[#This Row],[IDFANGRAPHS]],STEAMER_H[],COLUMN(STEAMER_H[SO]),FALSE),0)</f>
        <v>0</v>
      </c>
      <c r="S838" s="56">
        <f>IFERROR(VLOOKUP(MYRANKS_H[[#This Row],[IDFANGRAPHS]],STEAMER_H[],COLUMN(STEAMER_H[SB]),FALSE),0)</f>
        <v>0</v>
      </c>
      <c r="T838" s="85">
        <f>IFERROR(MYRANKS_H[[#This Row],[H]]/MYRANKS_H[[#This Row],[AB]],0)</f>
        <v>0</v>
      </c>
      <c r="U838" s="85">
        <f>IFERROR((MYRANKS_H[[#This Row],[H]]+MYRANKS_H[[#This Row],[BB]]+MYRANKS_H[[#This Row],[HBP]])/(MYRANKS_H[[#This Row],[AB]]+MYRANKS_H[[#This Row],[BB]]+MYRANKS_H[[#This Row],[HBP]]),0)</f>
        <v>0</v>
      </c>
      <c r="V838" s="85">
        <f>IFERROR((MYRANKS_H[[#This Row],[H]]+MYRANKS_H[[#This Row],[2B]]+2*MYRANKS_H[[#This Row],[3B]]+3*MYRANKS_H[[#This Row],[HR]])/MYRANKS_H[[#This Row],[AB]],0)</f>
        <v>0</v>
      </c>
      <c r="W838" s="74">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8" s="74">
        <f>VLOOKUP(MYRANKS_H[[#This Row],[POS]],REPLACEMENT_LEVEL[],3,FALSE)</f>
        <v>0</v>
      </c>
      <c r="Y838" s="74">
        <f>MYRANKS_H[[#This Row],[PROJ PTS]]-MYRANKS_H[[#This Row],[REPL LEVEL]]</f>
        <v>0</v>
      </c>
      <c r="Z838" s="74">
        <f>RANK(MYRANKS_H[[#This Row],[POINTS OVER REPL]],MYRANKS_H[POINTS OVER REPL])</f>
        <v>1</v>
      </c>
      <c r="AA838" s="74">
        <f>IF(MYRANKS_H[[#This Row],[RANK]]&lt;=TOTAL_HITTERS_DRAFTED,MYRANKS_H[[#This Row],[POINTS OVER REPL]],0)</f>
        <v>0</v>
      </c>
      <c r="AB838" s="76">
        <f>MYRANKS_H[[#This Row],[POINTS OVER REPL]]*DOLLAR_VALUE_PER_POINT+1</f>
        <v>1</v>
      </c>
      <c r="AC838" s="74"/>
      <c r="AD838" s="74">
        <f>IF(AND(MYRANKS_H[[#This Row],[RANK]]&lt;=(TOTAL_HITTERS_DRAFTED-HITTERS_BELOW_REPL_DRAFTED),MYRANKS_H[[#This Row],[$ACTUAL]]=""),MYRANKS_H[[#This Row],[POINTS OVER REPL]],0)</f>
        <v>0</v>
      </c>
      <c r="AE838" s="86">
        <f>IF(MYRANKS_H[[#This Row],[$ACTUAL]]="",MYRANKS_H[[#This Row],[POINTS OVER REPL]]*REMAINING_DOLLAR_VALUE_PER_POINT+1,0)</f>
        <v>1</v>
      </c>
    </row>
    <row r="839" spans="1:31" x14ac:dyDescent="0.25">
      <c r="A839" s="71" t="s">
        <v>15888</v>
      </c>
      <c r="B839" s="72" t="str">
        <f>VLOOKUP(MYRANKS_H[[#This Row],[PLAYERID]],PLAYERIDMAP2[],COLUMN(PLAYERIDMAP2[LASTNAME]),FALSE)</f>
        <v>Wigginton</v>
      </c>
      <c r="C839" s="80" t="str">
        <f>VLOOKUP(MYRANKS_H[[#This Row],[PLAYERID]],PLAYERIDMAP2[],COLUMN(PLAYERIDMAP2[FIRSTNAME]),FALSE)</f>
        <v>Ty</v>
      </c>
      <c r="D839" s="80" t="str">
        <f>MYRANKS_H[[#This Row],[FNAME]]&amp;" "&amp;MYRANKS_H[[#This Row],[LNAME]]</f>
        <v>Ty Wigginton</v>
      </c>
      <c r="E839" s="80" t="str">
        <f>VLOOKUP(MYRANKS_H[[#This Row],[PLAYERID]],PLAYERIDMAP2[],COLUMN(PLAYERIDMAP2[TEAM]),FALSE)</f>
        <v>STL</v>
      </c>
      <c r="F839" s="80" t="str">
        <f>VLOOKUP(MYRANKS_H[[#This Row],[PLAYERID]],PLAYERIDMAP2[],COLUMN(PLAYERIDMAP2[POS]),FALSE)</f>
        <v>1B</v>
      </c>
      <c r="G839" s="80">
        <f>IFERROR(VALUE(VLOOKUP(MYRANKS_H[[#This Row],[PLAYERID]],PLAYERIDMAP2[],COLUMN(PLAYERIDMAP2[IDFANGRAPHS]),FALSE)),VLOOKUP(MYRANKS_H[[#This Row],[PLAYERID]],PLAYERIDMAP2[],COLUMN(PLAYERIDMAP2[IDFANGRAPHS]),FALSE))</f>
        <v>1491</v>
      </c>
      <c r="H839" s="56">
        <f>IFERROR(VLOOKUP(MYRANKS_H[[#This Row],[IDFANGRAPHS]],STEAMER_H[],COLUMN(STEAMER_H[PA]),FALSE),0)</f>
        <v>0</v>
      </c>
      <c r="I839" s="56">
        <f>IFERROR(VLOOKUP(MYRANKS_H[[#This Row],[IDFANGRAPHS]],STEAMER_H[],COLUMN(STEAMER_H[AB]),FALSE),0)</f>
        <v>0</v>
      </c>
      <c r="J839" s="56">
        <f>IFERROR(VLOOKUP(MYRANKS_H[[#This Row],[IDFANGRAPHS]],STEAMER_H[],COLUMN(STEAMER_H[H]),FALSE),0)</f>
        <v>0</v>
      </c>
      <c r="K839" s="56">
        <f>IFERROR(VLOOKUP(MYRANKS_H[[#This Row],[IDFANGRAPHS]],STEAMER_H[],COLUMN(STEAMER_H[2B]),FALSE),0)</f>
        <v>0</v>
      </c>
      <c r="L839" s="56">
        <f>IFERROR(VLOOKUP(MYRANKS_H[[#This Row],[IDFANGRAPHS]],STEAMER_H[],COLUMN(STEAMER_H[3B]),FALSE),0)</f>
        <v>0</v>
      </c>
      <c r="M839" s="56">
        <f>IFERROR(VLOOKUP(MYRANKS_H[[#This Row],[IDFANGRAPHS]],STEAMER_H[],COLUMN(STEAMER_H[HR]),FALSE),0)</f>
        <v>0</v>
      </c>
      <c r="N839" s="56">
        <f>IFERROR(VLOOKUP(MYRANKS_H[[#This Row],[IDFANGRAPHS]],STEAMER_H[],COLUMN(STEAMER_H[R]),FALSE),0)</f>
        <v>0</v>
      </c>
      <c r="O839" s="56">
        <f>IFERROR(VLOOKUP(MYRANKS_H[[#This Row],[IDFANGRAPHS]],STEAMER_H[],COLUMN(STEAMER_H[RBI]),FALSE),0)</f>
        <v>0</v>
      </c>
      <c r="P839" s="56">
        <f>IFERROR(VLOOKUP(MYRANKS_H[[#This Row],[IDFANGRAPHS]],STEAMER_H[],COLUMN(STEAMER_H[BB]),FALSE),0)</f>
        <v>0</v>
      </c>
      <c r="Q839" s="56">
        <f>IFERROR(VLOOKUP(MYRANKS_H[[#This Row],[IDFANGRAPHS]],STEAMER_H[],COLUMN(STEAMER_H[HBP]),FALSE),0)</f>
        <v>0</v>
      </c>
      <c r="R839" s="56">
        <f>IFERROR(VLOOKUP(MYRANKS_H[[#This Row],[IDFANGRAPHS]],STEAMER_H[],COLUMN(STEAMER_H[SO]),FALSE),0)</f>
        <v>0</v>
      </c>
      <c r="S839" s="56">
        <f>IFERROR(VLOOKUP(MYRANKS_H[[#This Row],[IDFANGRAPHS]],STEAMER_H[],COLUMN(STEAMER_H[SB]),FALSE),0)</f>
        <v>0</v>
      </c>
      <c r="T839" s="87">
        <f>IFERROR(MYRANKS_H[[#This Row],[H]]/MYRANKS_H[[#This Row],[AB]],0)</f>
        <v>0</v>
      </c>
      <c r="U839" s="87">
        <f>IFERROR((MYRANKS_H[[#This Row],[H]]+MYRANKS_H[[#This Row],[BB]]+MYRANKS_H[[#This Row],[HBP]])/(MYRANKS_H[[#This Row],[AB]]+MYRANKS_H[[#This Row],[BB]]+MYRANKS_H[[#This Row],[HBP]]),0)</f>
        <v>0</v>
      </c>
      <c r="V839" s="87">
        <f>IFERROR((MYRANKS_H[[#This Row],[H]]+MYRANKS_H[[#This Row],[2B]]+2*MYRANKS_H[[#This Row],[3B]]+3*MYRANKS_H[[#This Row],[HR]])/MYRANKS_H[[#This Row],[AB]],0)</f>
        <v>0</v>
      </c>
      <c r="W839" s="8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9" s="81">
        <f>VLOOKUP(MYRANKS_H[[#This Row],[POS]],REPLACEMENT_LEVEL[],3,FALSE)</f>
        <v>0</v>
      </c>
      <c r="Y839" s="81">
        <f>MYRANKS_H[[#This Row],[PROJ PTS]]-MYRANKS_H[[#This Row],[REPL LEVEL]]</f>
        <v>0</v>
      </c>
      <c r="Z839" s="81">
        <f>RANK(MYRANKS_H[[#This Row],[POINTS OVER REPL]],MYRANKS_H[POINTS OVER REPL])</f>
        <v>1</v>
      </c>
      <c r="AA839" s="81">
        <f>IF(MYRANKS_H[[#This Row],[RANK]]&lt;=TOTAL_HITTERS_DRAFTED,MYRANKS_H[[#This Row],[POINTS OVER REPL]],0)</f>
        <v>0</v>
      </c>
      <c r="AB839" s="83">
        <f>MYRANKS_H[[#This Row],[POINTS OVER REPL]]*DOLLAR_VALUE_PER_POINT+1</f>
        <v>1</v>
      </c>
      <c r="AC839" s="81"/>
      <c r="AD839" s="81">
        <f>IF(AND(MYRANKS_H[[#This Row],[RANK]]&lt;=(TOTAL_HITTERS_DRAFTED-HITTERS_BELOW_REPL_DRAFTED),MYRANKS_H[[#This Row],[$ACTUAL]]=""),MYRANKS_H[[#This Row],[POINTS OVER REPL]],0)</f>
        <v>0</v>
      </c>
      <c r="AE839" s="88">
        <f>IF(MYRANKS_H[[#This Row],[$ACTUAL]]="",MYRANKS_H[[#This Row],[POINTS OVER REPL]]*REMAINING_DOLLAR_VALUE_PER_POINT+1,0)</f>
        <v>1</v>
      </c>
    </row>
    <row r="840" spans="1:31" x14ac:dyDescent="0.25">
      <c r="A840" s="78" t="s">
        <v>15901</v>
      </c>
      <c r="B840" s="79" t="str">
        <f>VLOOKUP(MYRANKS_H[[#This Row],[PLAYERID]],PLAYERIDMAP2[],COLUMN(PLAYERIDMAP2[LASTNAME]),FALSE)</f>
        <v>Willingham</v>
      </c>
      <c r="C840" s="73" t="str">
        <f>VLOOKUP(MYRANKS_H[[#This Row],[PLAYERID]],PLAYERIDMAP2[],COLUMN(PLAYERIDMAP2[FIRSTNAME]),FALSE)</f>
        <v>Josh</v>
      </c>
      <c r="D840" s="73" t="str">
        <f>MYRANKS_H[[#This Row],[FNAME]]&amp;" "&amp;MYRANKS_H[[#This Row],[LNAME]]</f>
        <v>Josh Willingham</v>
      </c>
      <c r="E840" s="73" t="str">
        <f>VLOOKUP(MYRANKS_H[[#This Row],[PLAYERID]],PLAYERIDMAP2[],COLUMN(PLAYERIDMAP2[TEAM]),FALSE)</f>
        <v>MIN</v>
      </c>
      <c r="F840" s="73" t="str">
        <f>VLOOKUP(MYRANKS_H[[#This Row],[PLAYERID]],PLAYERIDMAP2[],COLUMN(PLAYERIDMAP2[POS]),FALSE)</f>
        <v>OF</v>
      </c>
      <c r="G840" s="73">
        <f>IFERROR(VALUE(VLOOKUP(MYRANKS_H[[#This Row],[PLAYERID]],PLAYERIDMAP2[],COLUMN(PLAYERIDMAP2[IDFANGRAPHS]),FALSE)),VLOOKUP(MYRANKS_H[[#This Row],[PLAYERID]],PLAYERIDMAP2[],COLUMN(PLAYERIDMAP2[IDFANGRAPHS]),FALSE))</f>
        <v>2103</v>
      </c>
      <c r="H840" s="56">
        <f>IFERROR(VLOOKUP(MYRANKS_H[[#This Row],[IDFANGRAPHS]],STEAMER_H[],COLUMN(STEAMER_H[PA]),FALSE),0)</f>
        <v>1</v>
      </c>
      <c r="I840" s="56">
        <f>IFERROR(VLOOKUP(MYRANKS_H[[#This Row],[IDFANGRAPHS]],STEAMER_H[],COLUMN(STEAMER_H[AB]),FALSE),0)</f>
        <v>1</v>
      </c>
      <c r="J840" s="56">
        <f>IFERROR(VLOOKUP(MYRANKS_H[[#This Row],[IDFANGRAPHS]],STEAMER_H[],COLUMN(STEAMER_H[H]),FALSE),0)</f>
        <v>0</v>
      </c>
      <c r="K840" s="56">
        <f>IFERROR(VLOOKUP(MYRANKS_H[[#This Row],[IDFANGRAPHS]],STEAMER_H[],COLUMN(STEAMER_H[2B]),FALSE),0)</f>
        <v>0</v>
      </c>
      <c r="L840" s="56">
        <f>IFERROR(VLOOKUP(MYRANKS_H[[#This Row],[IDFANGRAPHS]],STEAMER_H[],COLUMN(STEAMER_H[3B]),FALSE),0)</f>
        <v>0</v>
      </c>
      <c r="M840" s="56">
        <f>IFERROR(VLOOKUP(MYRANKS_H[[#This Row],[IDFANGRAPHS]],STEAMER_H[],COLUMN(STEAMER_H[HR]),FALSE),0)</f>
        <v>0</v>
      </c>
      <c r="N840" s="56">
        <f>IFERROR(VLOOKUP(MYRANKS_H[[#This Row],[IDFANGRAPHS]],STEAMER_H[],COLUMN(STEAMER_H[R]),FALSE),0)</f>
        <v>0</v>
      </c>
      <c r="O840" s="56">
        <f>IFERROR(VLOOKUP(MYRANKS_H[[#This Row],[IDFANGRAPHS]],STEAMER_H[],COLUMN(STEAMER_H[RBI]),FALSE),0)</f>
        <v>0</v>
      </c>
      <c r="P840" s="56">
        <f>IFERROR(VLOOKUP(MYRANKS_H[[#This Row],[IDFANGRAPHS]],STEAMER_H[],COLUMN(STEAMER_H[BB]),FALSE),0)</f>
        <v>0</v>
      </c>
      <c r="Q840" s="56">
        <f>IFERROR(VLOOKUP(MYRANKS_H[[#This Row],[IDFANGRAPHS]],STEAMER_H[],COLUMN(STEAMER_H[HBP]),FALSE),0)</f>
        <v>0</v>
      </c>
      <c r="R840" s="56">
        <f>IFERROR(VLOOKUP(MYRANKS_H[[#This Row],[IDFANGRAPHS]],STEAMER_H[],COLUMN(STEAMER_H[SO]),FALSE),0)</f>
        <v>0</v>
      </c>
      <c r="S840" s="56">
        <f>IFERROR(VLOOKUP(MYRANKS_H[[#This Row],[IDFANGRAPHS]],STEAMER_H[],COLUMN(STEAMER_H[SB]),FALSE),0)</f>
        <v>0</v>
      </c>
      <c r="T840" s="85">
        <f>IFERROR(MYRANKS_H[[#This Row],[H]]/MYRANKS_H[[#This Row],[AB]],0)</f>
        <v>0</v>
      </c>
      <c r="U840" s="85">
        <f>IFERROR((MYRANKS_H[[#This Row],[H]]+MYRANKS_H[[#This Row],[BB]]+MYRANKS_H[[#This Row],[HBP]])/(MYRANKS_H[[#This Row],[AB]]+MYRANKS_H[[#This Row],[BB]]+MYRANKS_H[[#This Row],[HBP]]),0)</f>
        <v>0</v>
      </c>
      <c r="V840" s="85">
        <f>IFERROR((MYRANKS_H[[#This Row],[H]]+MYRANKS_H[[#This Row],[2B]]+2*MYRANKS_H[[#This Row],[3B]]+3*MYRANKS_H[[#This Row],[HR]])/MYRANKS_H[[#This Row],[AB]],0)</f>
        <v>0</v>
      </c>
      <c r="W840" s="74">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0" s="74">
        <f>VLOOKUP(MYRANKS_H[[#This Row],[POS]],REPLACEMENT_LEVEL[],3,FALSE)</f>
        <v>0</v>
      </c>
      <c r="Y840" s="74">
        <f>MYRANKS_H[[#This Row],[PROJ PTS]]-MYRANKS_H[[#This Row],[REPL LEVEL]]</f>
        <v>0</v>
      </c>
      <c r="Z840" s="74">
        <f>RANK(MYRANKS_H[[#This Row],[POINTS OVER REPL]],MYRANKS_H[POINTS OVER REPL])</f>
        <v>1</v>
      </c>
      <c r="AA840" s="74">
        <f>IF(MYRANKS_H[[#This Row],[RANK]]&lt;=TOTAL_HITTERS_DRAFTED,MYRANKS_H[[#This Row],[POINTS OVER REPL]],0)</f>
        <v>0</v>
      </c>
      <c r="AB840" s="76">
        <f>MYRANKS_H[[#This Row],[POINTS OVER REPL]]*DOLLAR_VALUE_PER_POINT+1</f>
        <v>1</v>
      </c>
      <c r="AC840" s="74"/>
      <c r="AD840" s="74">
        <f>IF(AND(MYRANKS_H[[#This Row],[RANK]]&lt;=(TOTAL_HITTERS_DRAFTED-HITTERS_BELOW_REPL_DRAFTED),MYRANKS_H[[#This Row],[$ACTUAL]]=""),MYRANKS_H[[#This Row],[POINTS OVER REPL]],0)</f>
        <v>0</v>
      </c>
      <c r="AE840" s="86">
        <f>IF(MYRANKS_H[[#This Row],[$ACTUAL]]="",MYRANKS_H[[#This Row],[POINTS OVER REPL]]*REMAINING_DOLLAR_VALUE_PER_POINT+1,0)</f>
        <v>1</v>
      </c>
    </row>
    <row r="841" spans="1:31" x14ac:dyDescent="0.25">
      <c r="A841" s="71" t="s">
        <v>17562</v>
      </c>
      <c r="B841" s="72" t="str">
        <f>VLOOKUP(MYRANKS_H[[#This Row],[PLAYERID]],PLAYERIDMAP2[],COLUMN(PLAYERIDMAP2[LASTNAME]),FALSE)</f>
        <v>Williams</v>
      </c>
      <c r="C841" s="80" t="str">
        <f>VLOOKUP(MYRANKS_H[[#This Row],[PLAYERID]],PLAYERIDMAP2[],COLUMN(PLAYERIDMAP2[FIRSTNAME]),FALSE)</f>
        <v>Mason</v>
      </c>
      <c r="D841" s="80" t="str">
        <f>MYRANKS_H[[#This Row],[FNAME]]&amp;" "&amp;MYRANKS_H[[#This Row],[LNAME]]</f>
        <v>Mason Williams</v>
      </c>
      <c r="E841" s="80" t="str">
        <f>VLOOKUP(MYRANKS_H[[#This Row],[PLAYERID]],PLAYERIDMAP2[],COLUMN(PLAYERIDMAP2[TEAM]),FALSE)</f>
        <v>NYY</v>
      </c>
      <c r="F841" s="80" t="str">
        <f>VLOOKUP(MYRANKS_H[[#This Row],[PLAYERID]],PLAYERIDMAP2[],COLUMN(PLAYERIDMAP2[POS]),FALSE)</f>
        <v>OF</v>
      </c>
      <c r="G841" s="80">
        <f>IFERROR(VALUE(VLOOKUP(MYRANKS_H[[#This Row],[PLAYERID]],PLAYERIDMAP2[],COLUMN(PLAYERIDMAP2[IDFANGRAPHS]),FALSE)),VLOOKUP(MYRANKS_H[[#This Row],[PLAYERID]],PLAYERIDMAP2[],COLUMN(PLAYERIDMAP2[IDFANGRAPHS]),FALSE))</f>
        <v>11859</v>
      </c>
      <c r="H841" s="56">
        <f>IFERROR(VLOOKUP(MYRANKS_H[[#This Row],[IDFANGRAPHS]],STEAMER_H[],COLUMN(STEAMER_H[PA]),FALSE),0)</f>
        <v>7</v>
      </c>
      <c r="I841" s="56">
        <f>IFERROR(VLOOKUP(MYRANKS_H[[#This Row],[IDFANGRAPHS]],STEAMER_H[],COLUMN(STEAMER_H[AB]),FALSE),0)</f>
        <v>6</v>
      </c>
      <c r="J841" s="56">
        <f>IFERROR(VLOOKUP(MYRANKS_H[[#This Row],[IDFANGRAPHS]],STEAMER_H[],COLUMN(STEAMER_H[H]),FALSE),0)</f>
        <v>2</v>
      </c>
      <c r="K841" s="56">
        <f>IFERROR(VLOOKUP(MYRANKS_H[[#This Row],[IDFANGRAPHS]],STEAMER_H[],COLUMN(STEAMER_H[2B]),FALSE),0)</f>
        <v>0</v>
      </c>
      <c r="L841" s="56">
        <f>IFERROR(VLOOKUP(MYRANKS_H[[#This Row],[IDFANGRAPHS]],STEAMER_H[],COLUMN(STEAMER_H[3B]),FALSE),0)</f>
        <v>0</v>
      </c>
      <c r="M841" s="56">
        <f>IFERROR(VLOOKUP(MYRANKS_H[[#This Row],[IDFANGRAPHS]],STEAMER_H[],COLUMN(STEAMER_H[HR]),FALSE),0)</f>
        <v>0</v>
      </c>
      <c r="N841" s="56">
        <f>IFERROR(VLOOKUP(MYRANKS_H[[#This Row],[IDFANGRAPHS]],STEAMER_H[],COLUMN(STEAMER_H[R]),FALSE),0)</f>
        <v>1</v>
      </c>
      <c r="O841" s="56">
        <f>IFERROR(VLOOKUP(MYRANKS_H[[#This Row],[IDFANGRAPHS]],STEAMER_H[],COLUMN(STEAMER_H[RBI]),FALSE),0)</f>
        <v>1</v>
      </c>
      <c r="P841" s="56">
        <f>IFERROR(VLOOKUP(MYRANKS_H[[#This Row],[IDFANGRAPHS]],STEAMER_H[],COLUMN(STEAMER_H[BB]),FALSE),0)</f>
        <v>0</v>
      </c>
      <c r="Q841" s="56">
        <f>IFERROR(VLOOKUP(MYRANKS_H[[#This Row],[IDFANGRAPHS]],STEAMER_H[],COLUMN(STEAMER_H[HBP]),FALSE),0)</f>
        <v>0</v>
      </c>
      <c r="R841" s="56">
        <f>IFERROR(VLOOKUP(MYRANKS_H[[#This Row],[IDFANGRAPHS]],STEAMER_H[],COLUMN(STEAMER_H[SO]),FALSE),0)</f>
        <v>1</v>
      </c>
      <c r="S841" s="56">
        <f>IFERROR(VLOOKUP(MYRANKS_H[[#This Row],[IDFANGRAPHS]],STEAMER_H[],COLUMN(STEAMER_H[SB]),FALSE),0)</f>
        <v>0</v>
      </c>
      <c r="T841" s="87">
        <f>IFERROR(MYRANKS_H[[#This Row],[H]]/MYRANKS_H[[#This Row],[AB]],0)</f>
        <v>0.33333333333333331</v>
      </c>
      <c r="U841" s="87">
        <f>IFERROR((MYRANKS_H[[#This Row],[H]]+MYRANKS_H[[#This Row],[BB]]+MYRANKS_H[[#This Row],[HBP]])/(MYRANKS_H[[#This Row],[AB]]+MYRANKS_H[[#This Row],[BB]]+MYRANKS_H[[#This Row],[HBP]]),0)</f>
        <v>0.33333333333333331</v>
      </c>
      <c r="V841" s="87">
        <f>IFERROR((MYRANKS_H[[#This Row],[H]]+MYRANKS_H[[#This Row],[2B]]+2*MYRANKS_H[[#This Row],[3B]]+3*MYRANKS_H[[#This Row],[HR]])/MYRANKS_H[[#This Row],[AB]],0)</f>
        <v>0.33333333333333331</v>
      </c>
      <c r="W841" s="8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1" s="81">
        <f>VLOOKUP(MYRANKS_H[[#This Row],[POS]],REPLACEMENT_LEVEL[],3,FALSE)</f>
        <v>0</v>
      </c>
      <c r="Y841" s="81">
        <f>MYRANKS_H[[#This Row],[PROJ PTS]]-MYRANKS_H[[#This Row],[REPL LEVEL]]</f>
        <v>0</v>
      </c>
      <c r="Z841" s="81">
        <f>RANK(MYRANKS_H[[#This Row],[POINTS OVER REPL]],MYRANKS_H[POINTS OVER REPL])</f>
        <v>1</v>
      </c>
      <c r="AA841" s="81">
        <f>IF(MYRANKS_H[[#This Row],[RANK]]&lt;=TOTAL_HITTERS_DRAFTED,MYRANKS_H[[#This Row],[POINTS OVER REPL]],0)</f>
        <v>0</v>
      </c>
      <c r="AB841" s="83">
        <f>MYRANKS_H[[#This Row],[POINTS OVER REPL]]*DOLLAR_VALUE_PER_POINT+1</f>
        <v>1</v>
      </c>
      <c r="AC841" s="81"/>
      <c r="AD841" s="81">
        <f>IF(AND(MYRANKS_H[[#This Row],[RANK]]&lt;=(TOTAL_HITTERS_DRAFTED-HITTERS_BELOW_REPL_DRAFTED),MYRANKS_H[[#This Row],[$ACTUAL]]=""),MYRANKS_H[[#This Row],[POINTS OVER REPL]],0)</f>
        <v>0</v>
      </c>
      <c r="AE841" s="88">
        <f>IF(MYRANKS_H[[#This Row],[$ACTUAL]]="",MYRANKS_H[[#This Row],[POINTS OVER REPL]]*REMAINING_DOLLAR_VALUE_PER_POINT+1,0)</f>
        <v>1</v>
      </c>
    </row>
    <row r="842" spans="1:31" x14ac:dyDescent="0.25">
      <c r="A842" s="71" t="s">
        <v>20276</v>
      </c>
      <c r="B842" s="72" t="str">
        <f>VLOOKUP(MYRANKS_H[[#This Row],[PLAYERID]],PLAYERIDMAP2[],COLUMN(PLAYERIDMAP2[LASTNAME]),FALSE)</f>
        <v>Winker</v>
      </c>
      <c r="C842" s="73" t="str">
        <f>VLOOKUP(MYRANKS_H[[#This Row],[PLAYERID]],PLAYERIDMAP2[],COLUMN(PLAYERIDMAP2[FIRSTNAME]),FALSE)</f>
        <v>Jesse</v>
      </c>
      <c r="D842" s="73" t="str">
        <f>MYRANKS_H[[#This Row],[FNAME]]&amp;" "&amp;MYRANKS_H[[#This Row],[LNAME]]</f>
        <v>Jesse Winker</v>
      </c>
      <c r="E842" s="73" t="str">
        <f>VLOOKUP(MYRANKS_H[[#This Row],[PLAYERID]],PLAYERIDMAP2[],COLUMN(PLAYERIDMAP2[TEAM]),FALSE)</f>
        <v>CIN</v>
      </c>
      <c r="F842" s="73" t="str">
        <f>VLOOKUP(MYRANKS_H[[#This Row],[PLAYERID]],PLAYERIDMAP2[],COLUMN(PLAYERIDMAP2[POS]),FALSE)</f>
        <v>OF</v>
      </c>
      <c r="G842" s="73" t="str">
        <f>IFERROR(VALUE(VLOOKUP(MYRANKS_H[[#This Row],[PLAYERID]],PLAYERIDMAP2[],COLUMN(PLAYERIDMAP2[IDFANGRAPHS]),FALSE)),VLOOKUP(MYRANKS_H[[#This Row],[PLAYERID]],PLAYERIDMAP2[],COLUMN(PLAYERIDMAP2[IDFANGRAPHS]),FALSE))</f>
        <v>sa657865</v>
      </c>
      <c r="H842" s="56">
        <f>IFERROR(VLOOKUP(MYRANKS_H[[#This Row],[IDFANGRAPHS]],STEAMER_H[],COLUMN(STEAMER_H[PA]),FALSE),0)</f>
        <v>1</v>
      </c>
      <c r="I842" s="56">
        <f>IFERROR(VLOOKUP(MYRANKS_H[[#This Row],[IDFANGRAPHS]],STEAMER_H[],COLUMN(STEAMER_H[AB]),FALSE),0)</f>
        <v>1</v>
      </c>
      <c r="J842" s="56">
        <f>IFERROR(VLOOKUP(MYRANKS_H[[#This Row],[IDFANGRAPHS]],STEAMER_H[],COLUMN(STEAMER_H[H]),FALSE),0)</f>
        <v>0</v>
      </c>
      <c r="K842" s="56">
        <f>IFERROR(VLOOKUP(MYRANKS_H[[#This Row],[IDFANGRAPHS]],STEAMER_H[],COLUMN(STEAMER_H[2B]),FALSE),0)</f>
        <v>0</v>
      </c>
      <c r="L842" s="56">
        <f>IFERROR(VLOOKUP(MYRANKS_H[[#This Row],[IDFANGRAPHS]],STEAMER_H[],COLUMN(STEAMER_H[3B]),FALSE),0)</f>
        <v>0</v>
      </c>
      <c r="M842" s="56">
        <f>IFERROR(VLOOKUP(MYRANKS_H[[#This Row],[IDFANGRAPHS]],STEAMER_H[],COLUMN(STEAMER_H[HR]),FALSE),0)</f>
        <v>0</v>
      </c>
      <c r="N842" s="56">
        <f>IFERROR(VLOOKUP(MYRANKS_H[[#This Row],[IDFANGRAPHS]],STEAMER_H[],COLUMN(STEAMER_H[R]),FALSE),0)</f>
        <v>0</v>
      </c>
      <c r="O842" s="56">
        <f>IFERROR(VLOOKUP(MYRANKS_H[[#This Row],[IDFANGRAPHS]],STEAMER_H[],COLUMN(STEAMER_H[RBI]),FALSE),0)</f>
        <v>0</v>
      </c>
      <c r="P842" s="56">
        <f>IFERROR(VLOOKUP(MYRANKS_H[[#This Row],[IDFANGRAPHS]],STEAMER_H[],COLUMN(STEAMER_H[BB]),FALSE),0)</f>
        <v>0</v>
      </c>
      <c r="Q842" s="56">
        <f>IFERROR(VLOOKUP(MYRANKS_H[[#This Row],[IDFANGRAPHS]],STEAMER_H[],COLUMN(STEAMER_H[HBP]),FALSE),0)</f>
        <v>0</v>
      </c>
      <c r="R842" s="56">
        <f>IFERROR(VLOOKUP(MYRANKS_H[[#This Row],[IDFANGRAPHS]],STEAMER_H[],COLUMN(STEAMER_H[SO]),FALSE),0)</f>
        <v>0</v>
      </c>
      <c r="S842" s="56">
        <f>IFERROR(VLOOKUP(MYRANKS_H[[#This Row],[IDFANGRAPHS]],STEAMER_H[],COLUMN(STEAMER_H[SB]),FALSE),0)</f>
        <v>0</v>
      </c>
      <c r="T842" s="85">
        <f>IFERROR(MYRANKS_H[[#This Row],[H]]/MYRANKS_H[[#This Row],[AB]],0)</f>
        <v>0</v>
      </c>
      <c r="U842" s="85">
        <f>IFERROR((MYRANKS_H[[#This Row],[H]]+MYRANKS_H[[#This Row],[BB]]+MYRANKS_H[[#This Row],[HBP]])/(MYRANKS_H[[#This Row],[AB]]+MYRANKS_H[[#This Row],[BB]]+MYRANKS_H[[#This Row],[HBP]]),0)</f>
        <v>0</v>
      </c>
      <c r="V842" s="85">
        <f>IFERROR((MYRANKS_H[[#This Row],[H]]+MYRANKS_H[[#This Row],[2B]]+2*MYRANKS_H[[#This Row],[3B]]+3*MYRANKS_H[[#This Row],[HR]])/MYRANKS_H[[#This Row],[AB]],0)</f>
        <v>0</v>
      </c>
      <c r="W842" s="74">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2" s="74">
        <f>VLOOKUP(MYRANKS_H[[#This Row],[POS]],REPLACEMENT_LEVEL[],3,FALSE)</f>
        <v>0</v>
      </c>
      <c r="Y842" s="74">
        <f>MYRANKS_H[[#This Row],[PROJ PTS]]-MYRANKS_H[[#This Row],[REPL LEVEL]]</f>
        <v>0</v>
      </c>
      <c r="Z842" s="74">
        <f>RANK(MYRANKS_H[[#This Row],[POINTS OVER REPL]],MYRANKS_H[POINTS OVER REPL])</f>
        <v>1</v>
      </c>
      <c r="AA842" s="74">
        <f>IF(MYRANKS_H[[#This Row],[RANK]]&lt;=TOTAL_HITTERS_DRAFTED,MYRANKS_H[[#This Row],[POINTS OVER REPL]],0)</f>
        <v>0</v>
      </c>
      <c r="AB842" s="76">
        <f>MYRANKS_H[[#This Row],[POINTS OVER REPL]]*DOLLAR_VALUE_PER_POINT+1</f>
        <v>1</v>
      </c>
      <c r="AC842" s="74"/>
      <c r="AD842" s="74">
        <f>IF(AND(MYRANKS_H[[#This Row],[RANK]]&lt;=(TOTAL_HITTERS_DRAFTED-HITTERS_BELOW_REPL_DRAFTED),MYRANKS_H[[#This Row],[$ACTUAL]]=""),MYRANKS_H[[#This Row],[POINTS OVER REPL]],0)</f>
        <v>0</v>
      </c>
      <c r="AE842" s="86">
        <f>IF(MYRANKS_H[[#This Row],[$ACTUAL]]="",MYRANKS_H[[#This Row],[POINTS OVER REPL]]*REMAINING_DOLLAR_VALUE_PER_POINT+1,0)</f>
        <v>1</v>
      </c>
    </row>
    <row r="843" spans="1:31" x14ac:dyDescent="0.25">
      <c r="A843" s="71" t="s">
        <v>15920</v>
      </c>
      <c r="B843" s="72" t="str">
        <f>VLOOKUP(MYRANKS_H[[#This Row],[PLAYERID]],PLAYERIDMAP2[],COLUMN(PLAYERIDMAP2[LASTNAME]),FALSE)</f>
        <v>Wise</v>
      </c>
      <c r="C843" s="80" t="str">
        <f>VLOOKUP(MYRANKS_H[[#This Row],[PLAYERID]],PLAYERIDMAP2[],COLUMN(PLAYERIDMAP2[FIRSTNAME]),FALSE)</f>
        <v>DeWayne</v>
      </c>
      <c r="D843" s="80" t="str">
        <f>MYRANKS_H[[#This Row],[FNAME]]&amp;" "&amp;MYRANKS_H[[#This Row],[LNAME]]</f>
        <v>DeWayne Wise</v>
      </c>
      <c r="E843" s="80" t="str">
        <f>VLOOKUP(MYRANKS_H[[#This Row],[PLAYERID]],PLAYERIDMAP2[],COLUMN(PLAYERIDMAP2[TEAM]),FALSE)</f>
        <v>N/A</v>
      </c>
      <c r="F843" s="80" t="str">
        <f>VLOOKUP(MYRANKS_H[[#This Row],[PLAYERID]],PLAYERIDMAP2[],COLUMN(PLAYERIDMAP2[POS]),FALSE)</f>
        <v>OF</v>
      </c>
      <c r="G843" s="80">
        <f>IFERROR(VALUE(VLOOKUP(MYRANKS_H[[#This Row],[PLAYERID]],PLAYERIDMAP2[],COLUMN(PLAYERIDMAP2[IDFANGRAPHS]),FALSE)),VLOOKUP(MYRANKS_H[[#This Row],[PLAYERID]],PLAYERIDMAP2[],COLUMN(PLAYERIDMAP2[IDFANGRAPHS]),FALSE))</f>
        <v>1554</v>
      </c>
      <c r="H843" s="56">
        <f>IFERROR(VLOOKUP(MYRANKS_H[[#This Row],[IDFANGRAPHS]],STEAMER_H[],COLUMN(STEAMER_H[PA]),FALSE),0)</f>
        <v>0</v>
      </c>
      <c r="I843" s="56">
        <f>IFERROR(VLOOKUP(MYRANKS_H[[#This Row],[IDFANGRAPHS]],STEAMER_H[],COLUMN(STEAMER_H[AB]),FALSE),0)</f>
        <v>0</v>
      </c>
      <c r="J843" s="56">
        <f>IFERROR(VLOOKUP(MYRANKS_H[[#This Row],[IDFANGRAPHS]],STEAMER_H[],COLUMN(STEAMER_H[H]),FALSE),0)</f>
        <v>0</v>
      </c>
      <c r="K843" s="56">
        <f>IFERROR(VLOOKUP(MYRANKS_H[[#This Row],[IDFANGRAPHS]],STEAMER_H[],COLUMN(STEAMER_H[2B]),FALSE),0)</f>
        <v>0</v>
      </c>
      <c r="L843" s="56">
        <f>IFERROR(VLOOKUP(MYRANKS_H[[#This Row],[IDFANGRAPHS]],STEAMER_H[],COLUMN(STEAMER_H[3B]),FALSE),0)</f>
        <v>0</v>
      </c>
      <c r="M843" s="56">
        <f>IFERROR(VLOOKUP(MYRANKS_H[[#This Row],[IDFANGRAPHS]],STEAMER_H[],COLUMN(STEAMER_H[HR]),FALSE),0)</f>
        <v>0</v>
      </c>
      <c r="N843" s="56">
        <f>IFERROR(VLOOKUP(MYRANKS_H[[#This Row],[IDFANGRAPHS]],STEAMER_H[],COLUMN(STEAMER_H[R]),FALSE),0)</f>
        <v>0</v>
      </c>
      <c r="O843" s="56">
        <f>IFERROR(VLOOKUP(MYRANKS_H[[#This Row],[IDFANGRAPHS]],STEAMER_H[],COLUMN(STEAMER_H[RBI]),FALSE),0)</f>
        <v>0</v>
      </c>
      <c r="P843" s="56">
        <f>IFERROR(VLOOKUP(MYRANKS_H[[#This Row],[IDFANGRAPHS]],STEAMER_H[],COLUMN(STEAMER_H[BB]),FALSE),0)</f>
        <v>0</v>
      </c>
      <c r="Q843" s="56">
        <f>IFERROR(VLOOKUP(MYRANKS_H[[#This Row],[IDFANGRAPHS]],STEAMER_H[],COLUMN(STEAMER_H[HBP]),FALSE),0)</f>
        <v>0</v>
      </c>
      <c r="R843" s="56">
        <f>IFERROR(VLOOKUP(MYRANKS_H[[#This Row],[IDFANGRAPHS]],STEAMER_H[],COLUMN(STEAMER_H[SO]),FALSE),0)</f>
        <v>0</v>
      </c>
      <c r="S843" s="56">
        <f>IFERROR(VLOOKUP(MYRANKS_H[[#This Row],[IDFANGRAPHS]],STEAMER_H[],COLUMN(STEAMER_H[SB]),FALSE),0)</f>
        <v>0</v>
      </c>
      <c r="T843" s="87">
        <f>IFERROR(MYRANKS_H[[#This Row],[H]]/MYRANKS_H[[#This Row],[AB]],0)</f>
        <v>0</v>
      </c>
      <c r="U843" s="87">
        <f>IFERROR((MYRANKS_H[[#This Row],[H]]+MYRANKS_H[[#This Row],[BB]]+MYRANKS_H[[#This Row],[HBP]])/(MYRANKS_H[[#This Row],[AB]]+MYRANKS_H[[#This Row],[BB]]+MYRANKS_H[[#This Row],[HBP]]),0)</f>
        <v>0</v>
      </c>
      <c r="V843" s="87">
        <f>IFERROR((MYRANKS_H[[#This Row],[H]]+MYRANKS_H[[#This Row],[2B]]+2*MYRANKS_H[[#This Row],[3B]]+3*MYRANKS_H[[#This Row],[HR]])/MYRANKS_H[[#This Row],[AB]],0)</f>
        <v>0</v>
      </c>
      <c r="W843" s="8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3" s="81">
        <f>VLOOKUP(MYRANKS_H[[#This Row],[POS]],REPLACEMENT_LEVEL[],3,FALSE)</f>
        <v>0</v>
      </c>
      <c r="Y843" s="81">
        <f>MYRANKS_H[[#This Row],[PROJ PTS]]-MYRANKS_H[[#This Row],[REPL LEVEL]]</f>
        <v>0</v>
      </c>
      <c r="Z843" s="81">
        <f>RANK(MYRANKS_H[[#This Row],[POINTS OVER REPL]],MYRANKS_H[POINTS OVER REPL])</f>
        <v>1</v>
      </c>
      <c r="AA843" s="81">
        <f>IF(MYRANKS_H[[#This Row],[RANK]]&lt;=TOTAL_HITTERS_DRAFTED,MYRANKS_H[[#This Row],[POINTS OVER REPL]],0)</f>
        <v>0</v>
      </c>
      <c r="AB843" s="83">
        <f>MYRANKS_H[[#This Row],[POINTS OVER REPL]]*DOLLAR_VALUE_PER_POINT+1</f>
        <v>1</v>
      </c>
      <c r="AC843" s="81"/>
      <c r="AD843" s="81">
        <f>IF(AND(MYRANKS_H[[#This Row],[RANK]]&lt;=(TOTAL_HITTERS_DRAFTED-HITTERS_BELOW_REPL_DRAFTED),MYRANKS_H[[#This Row],[$ACTUAL]]=""),MYRANKS_H[[#This Row],[POINTS OVER REPL]],0)</f>
        <v>0</v>
      </c>
      <c r="AE843" s="88">
        <f>IF(MYRANKS_H[[#This Row],[$ACTUAL]]="",MYRANKS_H[[#This Row],[POINTS OVER REPL]]*REMAINING_DOLLAR_VALUE_PER_POINT+1,0)</f>
        <v>1</v>
      </c>
    </row>
    <row r="844" spans="1:31" x14ac:dyDescent="0.25">
      <c r="A844" s="71" t="s">
        <v>15938</v>
      </c>
      <c r="B844" s="72" t="str">
        <f>VLOOKUP(MYRANKS_H[[#This Row],[PLAYERID]],PLAYERIDMAP2[],COLUMN(PLAYERIDMAP2[LASTNAME]),FALSE)</f>
        <v>Wood</v>
      </c>
      <c r="C844" s="80" t="str">
        <f>VLOOKUP(MYRANKS_H[[#This Row],[PLAYERID]],PLAYERIDMAP2[],COLUMN(PLAYERIDMAP2[FIRSTNAME]),FALSE)</f>
        <v>Brandon</v>
      </c>
      <c r="D844" s="80" t="str">
        <f>MYRANKS_H[[#This Row],[FNAME]]&amp;" "&amp;MYRANKS_H[[#This Row],[LNAME]]</f>
        <v>Brandon Wood</v>
      </c>
      <c r="E844" s="80" t="str">
        <f>VLOOKUP(MYRANKS_H[[#This Row],[PLAYERID]],PLAYERIDMAP2[],COLUMN(PLAYERIDMAP2[TEAM]),FALSE)</f>
        <v>N/A</v>
      </c>
      <c r="F844" s="80" t="str">
        <f>VLOOKUP(MYRANKS_H[[#This Row],[PLAYERID]],PLAYERIDMAP2[],COLUMN(PLAYERIDMAP2[POS]),FALSE)</f>
        <v>3B</v>
      </c>
      <c r="G844" s="80">
        <f>IFERROR(VALUE(VLOOKUP(MYRANKS_H[[#This Row],[PLAYERID]],PLAYERIDMAP2[],COLUMN(PLAYERIDMAP2[IDFANGRAPHS]),FALSE)),VLOOKUP(MYRANKS_H[[#This Row],[PLAYERID]],PLAYERIDMAP2[],COLUMN(PLAYERIDMAP2[IDFANGRAPHS]),FALSE))</f>
        <v>6592</v>
      </c>
      <c r="H844" s="56">
        <f>IFERROR(VLOOKUP(MYRANKS_H[[#This Row],[IDFANGRAPHS]],STEAMER_H[],COLUMN(STEAMER_H[PA]),FALSE),0)</f>
        <v>0</v>
      </c>
      <c r="I844" s="56">
        <f>IFERROR(VLOOKUP(MYRANKS_H[[#This Row],[IDFANGRAPHS]],STEAMER_H[],COLUMN(STEAMER_H[AB]),FALSE),0)</f>
        <v>0</v>
      </c>
      <c r="J844" s="56">
        <f>IFERROR(VLOOKUP(MYRANKS_H[[#This Row],[IDFANGRAPHS]],STEAMER_H[],COLUMN(STEAMER_H[H]),FALSE),0)</f>
        <v>0</v>
      </c>
      <c r="K844" s="56">
        <f>IFERROR(VLOOKUP(MYRANKS_H[[#This Row],[IDFANGRAPHS]],STEAMER_H[],COLUMN(STEAMER_H[2B]),FALSE),0)</f>
        <v>0</v>
      </c>
      <c r="L844" s="56">
        <f>IFERROR(VLOOKUP(MYRANKS_H[[#This Row],[IDFANGRAPHS]],STEAMER_H[],COLUMN(STEAMER_H[3B]),FALSE),0)</f>
        <v>0</v>
      </c>
      <c r="M844" s="56">
        <f>IFERROR(VLOOKUP(MYRANKS_H[[#This Row],[IDFANGRAPHS]],STEAMER_H[],COLUMN(STEAMER_H[HR]),FALSE),0)</f>
        <v>0</v>
      </c>
      <c r="N844" s="56">
        <f>IFERROR(VLOOKUP(MYRANKS_H[[#This Row],[IDFANGRAPHS]],STEAMER_H[],COLUMN(STEAMER_H[R]),FALSE),0)</f>
        <v>0</v>
      </c>
      <c r="O844" s="56">
        <f>IFERROR(VLOOKUP(MYRANKS_H[[#This Row],[IDFANGRAPHS]],STEAMER_H[],COLUMN(STEAMER_H[RBI]),FALSE),0)</f>
        <v>0</v>
      </c>
      <c r="P844" s="56">
        <f>IFERROR(VLOOKUP(MYRANKS_H[[#This Row],[IDFANGRAPHS]],STEAMER_H[],COLUMN(STEAMER_H[BB]),FALSE),0)</f>
        <v>0</v>
      </c>
      <c r="Q844" s="56">
        <f>IFERROR(VLOOKUP(MYRANKS_H[[#This Row],[IDFANGRAPHS]],STEAMER_H[],COLUMN(STEAMER_H[HBP]),FALSE),0)</f>
        <v>0</v>
      </c>
      <c r="R844" s="56">
        <f>IFERROR(VLOOKUP(MYRANKS_H[[#This Row],[IDFANGRAPHS]],STEAMER_H[],COLUMN(STEAMER_H[SO]),FALSE),0)</f>
        <v>0</v>
      </c>
      <c r="S844" s="56">
        <f>IFERROR(VLOOKUP(MYRANKS_H[[#This Row],[IDFANGRAPHS]],STEAMER_H[],COLUMN(STEAMER_H[SB]),FALSE),0)</f>
        <v>0</v>
      </c>
      <c r="T844" s="87">
        <f>IFERROR(MYRANKS_H[[#This Row],[H]]/MYRANKS_H[[#This Row],[AB]],0)</f>
        <v>0</v>
      </c>
      <c r="U844" s="87">
        <f>IFERROR((MYRANKS_H[[#This Row],[H]]+MYRANKS_H[[#This Row],[BB]]+MYRANKS_H[[#This Row],[HBP]])/(MYRANKS_H[[#This Row],[AB]]+MYRANKS_H[[#This Row],[BB]]+MYRANKS_H[[#This Row],[HBP]]),0)</f>
        <v>0</v>
      </c>
      <c r="V844" s="87">
        <f>IFERROR((MYRANKS_H[[#This Row],[H]]+MYRANKS_H[[#This Row],[2B]]+2*MYRANKS_H[[#This Row],[3B]]+3*MYRANKS_H[[#This Row],[HR]])/MYRANKS_H[[#This Row],[AB]],0)</f>
        <v>0</v>
      </c>
      <c r="W844" s="8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4" s="81">
        <f>VLOOKUP(MYRANKS_H[[#This Row],[POS]],REPLACEMENT_LEVEL[],3,FALSE)</f>
        <v>0</v>
      </c>
      <c r="Y844" s="81">
        <f>MYRANKS_H[[#This Row],[PROJ PTS]]-MYRANKS_H[[#This Row],[REPL LEVEL]]</f>
        <v>0</v>
      </c>
      <c r="Z844" s="81">
        <f>RANK(MYRANKS_H[[#This Row],[POINTS OVER REPL]],MYRANKS_H[POINTS OVER REPL])</f>
        <v>1</v>
      </c>
      <c r="AA844" s="81">
        <f>IF(MYRANKS_H[[#This Row],[RANK]]&lt;=TOTAL_HITTERS_DRAFTED,MYRANKS_H[[#This Row],[POINTS OVER REPL]],0)</f>
        <v>0</v>
      </c>
      <c r="AB844" s="83">
        <f>MYRANKS_H[[#This Row],[POINTS OVER REPL]]*DOLLAR_VALUE_PER_POINT+1</f>
        <v>1</v>
      </c>
      <c r="AC844" s="81"/>
      <c r="AD844" s="81">
        <f>IF(AND(MYRANKS_H[[#This Row],[RANK]]&lt;=(TOTAL_HITTERS_DRAFTED-HITTERS_BELOW_REPL_DRAFTED),MYRANKS_H[[#This Row],[$ACTUAL]]=""),MYRANKS_H[[#This Row],[POINTS OVER REPL]],0)</f>
        <v>0</v>
      </c>
      <c r="AE844" s="88">
        <f>IF(MYRANKS_H[[#This Row],[$ACTUAL]]="",MYRANKS_H[[#This Row],[POINTS OVER REPL]]*REMAINING_DOLLAR_VALUE_PER_POINT+1,0)</f>
        <v>1</v>
      </c>
    </row>
    <row r="845" spans="1:31" x14ac:dyDescent="0.25">
      <c r="A845" s="78" t="s">
        <v>15955</v>
      </c>
      <c r="B845" s="79" t="str">
        <f>VLOOKUP(MYRANKS_H[[#This Row],[PLAYERID]],PLAYERIDMAP2[],COLUMN(PLAYERIDMAP2[LASTNAME]),FALSE)</f>
        <v>Worth</v>
      </c>
      <c r="C845" s="73" t="str">
        <f>VLOOKUP(MYRANKS_H[[#This Row],[PLAYERID]],PLAYERIDMAP2[],COLUMN(PLAYERIDMAP2[FIRSTNAME]),FALSE)</f>
        <v>Danny</v>
      </c>
      <c r="D845" s="73" t="str">
        <f>MYRANKS_H[[#This Row],[FNAME]]&amp;" "&amp;MYRANKS_H[[#This Row],[LNAME]]</f>
        <v>Danny Worth</v>
      </c>
      <c r="E845" s="73" t="str">
        <f>VLOOKUP(MYRANKS_H[[#This Row],[PLAYERID]],PLAYERIDMAP2[],COLUMN(PLAYERIDMAP2[TEAM]),FALSE)</f>
        <v>DET</v>
      </c>
      <c r="F845" s="73" t="str">
        <f>VLOOKUP(MYRANKS_H[[#This Row],[PLAYERID]],PLAYERIDMAP2[],COLUMN(PLAYERIDMAP2[POS]),FALSE)</f>
        <v>SS</v>
      </c>
      <c r="G845" s="73">
        <f>IFERROR(VALUE(VLOOKUP(MYRANKS_H[[#This Row],[PLAYERID]],PLAYERIDMAP2[],COLUMN(PLAYERIDMAP2[IDFANGRAPHS]),FALSE)),VLOOKUP(MYRANKS_H[[#This Row],[PLAYERID]],PLAYERIDMAP2[],COLUMN(PLAYERIDMAP2[IDFANGRAPHS]),FALSE))</f>
        <v>198</v>
      </c>
      <c r="H845" s="56">
        <f>IFERROR(VLOOKUP(MYRANKS_H[[#This Row],[IDFANGRAPHS]],STEAMER_H[],COLUMN(STEAMER_H[PA]),FALSE),0)</f>
        <v>1</v>
      </c>
      <c r="I845" s="56">
        <f>IFERROR(VLOOKUP(MYRANKS_H[[#This Row],[IDFANGRAPHS]],STEAMER_H[],COLUMN(STEAMER_H[AB]),FALSE),0)</f>
        <v>1</v>
      </c>
      <c r="J845" s="56">
        <f>IFERROR(VLOOKUP(MYRANKS_H[[#This Row],[IDFANGRAPHS]],STEAMER_H[],COLUMN(STEAMER_H[H]),FALSE),0)</f>
        <v>0</v>
      </c>
      <c r="K845" s="56">
        <f>IFERROR(VLOOKUP(MYRANKS_H[[#This Row],[IDFANGRAPHS]],STEAMER_H[],COLUMN(STEAMER_H[2B]),FALSE),0)</f>
        <v>0</v>
      </c>
      <c r="L845" s="56">
        <f>IFERROR(VLOOKUP(MYRANKS_H[[#This Row],[IDFANGRAPHS]],STEAMER_H[],COLUMN(STEAMER_H[3B]),FALSE),0)</f>
        <v>0</v>
      </c>
      <c r="M845" s="56">
        <f>IFERROR(VLOOKUP(MYRANKS_H[[#This Row],[IDFANGRAPHS]],STEAMER_H[],COLUMN(STEAMER_H[HR]),FALSE),0)</f>
        <v>0</v>
      </c>
      <c r="N845" s="56">
        <f>IFERROR(VLOOKUP(MYRANKS_H[[#This Row],[IDFANGRAPHS]],STEAMER_H[],COLUMN(STEAMER_H[R]),FALSE),0)</f>
        <v>0</v>
      </c>
      <c r="O845" s="56">
        <f>IFERROR(VLOOKUP(MYRANKS_H[[#This Row],[IDFANGRAPHS]],STEAMER_H[],COLUMN(STEAMER_H[RBI]),FALSE),0)</f>
        <v>0</v>
      </c>
      <c r="P845" s="56">
        <f>IFERROR(VLOOKUP(MYRANKS_H[[#This Row],[IDFANGRAPHS]],STEAMER_H[],COLUMN(STEAMER_H[BB]),FALSE),0)</f>
        <v>0</v>
      </c>
      <c r="Q845" s="56">
        <f>IFERROR(VLOOKUP(MYRANKS_H[[#This Row],[IDFANGRAPHS]],STEAMER_H[],COLUMN(STEAMER_H[HBP]),FALSE),0)</f>
        <v>0</v>
      </c>
      <c r="R845" s="56">
        <f>IFERROR(VLOOKUP(MYRANKS_H[[#This Row],[IDFANGRAPHS]],STEAMER_H[],COLUMN(STEAMER_H[SO]),FALSE),0)</f>
        <v>0</v>
      </c>
      <c r="S845" s="56">
        <f>IFERROR(VLOOKUP(MYRANKS_H[[#This Row],[IDFANGRAPHS]],STEAMER_H[],COLUMN(STEAMER_H[SB]),FALSE),0)</f>
        <v>0</v>
      </c>
      <c r="T845" s="85">
        <f>IFERROR(MYRANKS_H[[#This Row],[H]]/MYRANKS_H[[#This Row],[AB]],0)</f>
        <v>0</v>
      </c>
      <c r="U845" s="85">
        <f>IFERROR((MYRANKS_H[[#This Row],[H]]+MYRANKS_H[[#This Row],[BB]]+MYRANKS_H[[#This Row],[HBP]])/(MYRANKS_H[[#This Row],[AB]]+MYRANKS_H[[#This Row],[BB]]+MYRANKS_H[[#This Row],[HBP]]),0)</f>
        <v>0</v>
      </c>
      <c r="V845" s="85">
        <f>IFERROR((MYRANKS_H[[#This Row],[H]]+MYRANKS_H[[#This Row],[2B]]+2*MYRANKS_H[[#This Row],[3B]]+3*MYRANKS_H[[#This Row],[HR]])/MYRANKS_H[[#This Row],[AB]],0)</f>
        <v>0</v>
      </c>
      <c r="W845" s="74">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5" s="74">
        <f>VLOOKUP(MYRANKS_H[[#This Row],[POS]],REPLACEMENT_LEVEL[],3,FALSE)</f>
        <v>0</v>
      </c>
      <c r="Y845" s="74">
        <f>MYRANKS_H[[#This Row],[PROJ PTS]]-MYRANKS_H[[#This Row],[REPL LEVEL]]</f>
        <v>0</v>
      </c>
      <c r="Z845" s="74">
        <f>RANK(MYRANKS_H[[#This Row],[POINTS OVER REPL]],MYRANKS_H[POINTS OVER REPL])</f>
        <v>1</v>
      </c>
      <c r="AA845" s="74">
        <f>IF(MYRANKS_H[[#This Row],[RANK]]&lt;=TOTAL_HITTERS_DRAFTED,MYRANKS_H[[#This Row],[POINTS OVER REPL]],0)</f>
        <v>0</v>
      </c>
      <c r="AB845" s="76">
        <f>MYRANKS_H[[#This Row],[POINTS OVER REPL]]*DOLLAR_VALUE_PER_POINT+1</f>
        <v>1</v>
      </c>
      <c r="AC845" s="74"/>
      <c r="AD845" s="74">
        <f>IF(AND(MYRANKS_H[[#This Row],[RANK]]&lt;=(TOTAL_HITTERS_DRAFTED-HITTERS_BELOW_REPL_DRAFTED),MYRANKS_H[[#This Row],[$ACTUAL]]=""),MYRANKS_H[[#This Row],[POINTS OVER REPL]],0)</f>
        <v>0</v>
      </c>
      <c r="AE845" s="86">
        <f>IF(MYRANKS_H[[#This Row],[$ACTUAL]]="",MYRANKS_H[[#This Row],[POINTS OVER REPL]]*REMAINING_DOLLAR_VALUE_PER_POINT+1,0)</f>
        <v>1</v>
      </c>
    </row>
    <row r="846" spans="1:31" x14ac:dyDescent="0.25">
      <c r="A846" s="78" t="s">
        <v>15979</v>
      </c>
      <c r="B846" s="79" t="str">
        <f>VLOOKUP(MYRANKS_H[[#This Row],[PLAYERID]],PLAYERIDMAP2[],COLUMN(PLAYERIDMAP2[LASTNAME]),FALSE)</f>
        <v>Youkilis</v>
      </c>
      <c r="C846" s="80" t="str">
        <f>VLOOKUP(MYRANKS_H[[#This Row],[PLAYERID]],PLAYERIDMAP2[],COLUMN(PLAYERIDMAP2[FIRSTNAME]),FALSE)</f>
        <v>Kevin</v>
      </c>
      <c r="D846" s="80" t="str">
        <f>MYRANKS_H[[#This Row],[FNAME]]&amp;" "&amp;MYRANKS_H[[#This Row],[LNAME]]</f>
        <v>Kevin Youkilis</v>
      </c>
      <c r="E846" s="80" t="str">
        <f>VLOOKUP(MYRANKS_H[[#This Row],[PLAYERID]],PLAYERIDMAP2[],COLUMN(PLAYERIDMAP2[TEAM]),FALSE)</f>
        <v>N/A</v>
      </c>
      <c r="F846" s="80" t="str">
        <f>VLOOKUP(MYRANKS_H[[#This Row],[PLAYERID]],PLAYERIDMAP2[],COLUMN(PLAYERIDMAP2[POS]),FALSE)</f>
        <v>3B</v>
      </c>
      <c r="G846" s="80">
        <f>IFERROR(VALUE(VLOOKUP(MYRANKS_H[[#This Row],[PLAYERID]],PLAYERIDMAP2[],COLUMN(PLAYERIDMAP2[IDFANGRAPHS]),FALSE)),VLOOKUP(MYRANKS_H[[#This Row],[PLAYERID]],PLAYERIDMAP2[],COLUMN(PLAYERIDMAP2[IDFANGRAPHS]),FALSE))</f>
        <v>1935</v>
      </c>
      <c r="H846" s="56">
        <f>IFERROR(VLOOKUP(MYRANKS_H[[#This Row],[IDFANGRAPHS]],STEAMER_H[],COLUMN(STEAMER_H[PA]),FALSE),0)</f>
        <v>0</v>
      </c>
      <c r="I846" s="56">
        <f>IFERROR(VLOOKUP(MYRANKS_H[[#This Row],[IDFANGRAPHS]],STEAMER_H[],COLUMN(STEAMER_H[AB]),FALSE),0)</f>
        <v>0</v>
      </c>
      <c r="J846" s="56">
        <f>IFERROR(VLOOKUP(MYRANKS_H[[#This Row],[IDFANGRAPHS]],STEAMER_H[],COLUMN(STEAMER_H[H]),FALSE),0)</f>
        <v>0</v>
      </c>
      <c r="K846" s="56">
        <f>IFERROR(VLOOKUP(MYRANKS_H[[#This Row],[IDFANGRAPHS]],STEAMER_H[],COLUMN(STEAMER_H[2B]),FALSE),0)</f>
        <v>0</v>
      </c>
      <c r="L846" s="56">
        <f>IFERROR(VLOOKUP(MYRANKS_H[[#This Row],[IDFANGRAPHS]],STEAMER_H[],COLUMN(STEAMER_H[3B]),FALSE),0)</f>
        <v>0</v>
      </c>
      <c r="M846" s="56">
        <f>IFERROR(VLOOKUP(MYRANKS_H[[#This Row],[IDFANGRAPHS]],STEAMER_H[],COLUMN(STEAMER_H[HR]),FALSE),0)</f>
        <v>0</v>
      </c>
      <c r="N846" s="56">
        <f>IFERROR(VLOOKUP(MYRANKS_H[[#This Row],[IDFANGRAPHS]],STEAMER_H[],COLUMN(STEAMER_H[R]),FALSE),0)</f>
        <v>0</v>
      </c>
      <c r="O846" s="56">
        <f>IFERROR(VLOOKUP(MYRANKS_H[[#This Row],[IDFANGRAPHS]],STEAMER_H[],COLUMN(STEAMER_H[RBI]),FALSE),0)</f>
        <v>0</v>
      </c>
      <c r="P846" s="56">
        <f>IFERROR(VLOOKUP(MYRANKS_H[[#This Row],[IDFANGRAPHS]],STEAMER_H[],COLUMN(STEAMER_H[BB]),FALSE),0)</f>
        <v>0</v>
      </c>
      <c r="Q846" s="56">
        <f>IFERROR(VLOOKUP(MYRANKS_H[[#This Row],[IDFANGRAPHS]],STEAMER_H[],COLUMN(STEAMER_H[HBP]),FALSE),0)</f>
        <v>0</v>
      </c>
      <c r="R846" s="56">
        <f>IFERROR(VLOOKUP(MYRANKS_H[[#This Row],[IDFANGRAPHS]],STEAMER_H[],COLUMN(STEAMER_H[SO]),FALSE),0)</f>
        <v>0</v>
      </c>
      <c r="S846" s="56">
        <f>IFERROR(VLOOKUP(MYRANKS_H[[#This Row],[IDFANGRAPHS]],STEAMER_H[],COLUMN(STEAMER_H[SB]),FALSE),0)</f>
        <v>0</v>
      </c>
      <c r="T846" s="87">
        <f>IFERROR(MYRANKS_H[[#This Row],[H]]/MYRANKS_H[[#This Row],[AB]],0)</f>
        <v>0</v>
      </c>
      <c r="U846" s="87">
        <f>IFERROR((MYRANKS_H[[#This Row],[H]]+MYRANKS_H[[#This Row],[BB]]+MYRANKS_H[[#This Row],[HBP]])/(MYRANKS_H[[#This Row],[AB]]+MYRANKS_H[[#This Row],[BB]]+MYRANKS_H[[#This Row],[HBP]]),0)</f>
        <v>0</v>
      </c>
      <c r="V846" s="87">
        <f>IFERROR((MYRANKS_H[[#This Row],[H]]+MYRANKS_H[[#This Row],[2B]]+2*MYRANKS_H[[#This Row],[3B]]+3*MYRANKS_H[[#This Row],[HR]])/MYRANKS_H[[#This Row],[AB]],0)</f>
        <v>0</v>
      </c>
      <c r="W846" s="8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6" s="81">
        <f>VLOOKUP(MYRANKS_H[[#This Row],[POS]],REPLACEMENT_LEVEL[],3,FALSE)</f>
        <v>0</v>
      </c>
      <c r="Y846" s="81">
        <f>MYRANKS_H[[#This Row],[PROJ PTS]]-MYRANKS_H[[#This Row],[REPL LEVEL]]</f>
        <v>0</v>
      </c>
      <c r="Z846" s="81">
        <f>RANK(MYRANKS_H[[#This Row],[POINTS OVER REPL]],MYRANKS_H[POINTS OVER REPL])</f>
        <v>1</v>
      </c>
      <c r="AA846" s="81">
        <f>IF(MYRANKS_H[[#This Row],[RANK]]&lt;=TOTAL_HITTERS_DRAFTED,MYRANKS_H[[#This Row],[POINTS OVER REPL]],0)</f>
        <v>0</v>
      </c>
      <c r="AB846" s="83">
        <f>MYRANKS_H[[#This Row],[POINTS OVER REPL]]*DOLLAR_VALUE_PER_POINT+1</f>
        <v>1</v>
      </c>
      <c r="AC846" s="81"/>
      <c r="AD846" s="81">
        <f>IF(AND(MYRANKS_H[[#This Row],[RANK]]&lt;=(TOTAL_HITTERS_DRAFTED-HITTERS_BELOW_REPL_DRAFTED),MYRANKS_H[[#This Row],[$ACTUAL]]=""),MYRANKS_H[[#This Row],[POINTS OVER REPL]],0)</f>
        <v>0</v>
      </c>
      <c r="AE846" s="88">
        <f>IF(MYRANKS_H[[#This Row],[$ACTUAL]]="",MYRANKS_H[[#This Row],[POINTS OVER REPL]]*REMAINING_DOLLAR_VALUE_PER_POINT+1,0)</f>
        <v>1</v>
      </c>
    </row>
    <row r="847" spans="1:31" x14ac:dyDescent="0.25">
      <c r="A847" s="71" t="s">
        <v>16001</v>
      </c>
      <c r="B847" s="72" t="str">
        <f>VLOOKUP(MYRANKS_H[[#This Row],[PLAYERID]],PLAYERIDMAP2[],COLUMN(PLAYERIDMAP2[LASTNAME]),FALSE)</f>
        <v>Young</v>
      </c>
      <c r="C847" s="73" t="str">
        <f>VLOOKUP(MYRANKS_H[[#This Row],[PLAYERID]],PLAYERIDMAP2[],COLUMN(PLAYERIDMAP2[FIRSTNAME]),FALSE)</f>
        <v>Matt</v>
      </c>
      <c r="D847" s="73" t="str">
        <f>MYRANKS_H[[#This Row],[FNAME]]&amp;" "&amp;MYRANKS_H[[#This Row],[LNAME]]</f>
        <v>Matt Young</v>
      </c>
      <c r="E847" s="73" t="str">
        <f>VLOOKUP(MYRANKS_H[[#This Row],[PLAYERID]],PLAYERIDMAP2[],COLUMN(PLAYERIDMAP2[TEAM]),FALSE)</f>
        <v>DET</v>
      </c>
      <c r="F847" s="73" t="str">
        <f>VLOOKUP(MYRANKS_H[[#This Row],[PLAYERID]],PLAYERIDMAP2[],COLUMN(PLAYERIDMAP2[POS]),FALSE)</f>
        <v>OF</v>
      </c>
      <c r="G847" s="73">
        <f>IFERROR(VALUE(VLOOKUP(MYRANKS_H[[#This Row],[PLAYERID]],PLAYERIDMAP2[],COLUMN(PLAYERIDMAP2[IDFANGRAPHS]),FALSE)),VLOOKUP(MYRANKS_H[[#This Row],[PLAYERID]],PLAYERIDMAP2[],COLUMN(PLAYERIDMAP2[IDFANGRAPHS]),FALSE))</f>
        <v>8989</v>
      </c>
      <c r="H847" s="56">
        <f>IFERROR(VLOOKUP(MYRANKS_H[[#This Row],[IDFANGRAPHS]],STEAMER_H[],COLUMN(STEAMER_H[PA]),FALSE),0)</f>
        <v>0</v>
      </c>
      <c r="I847" s="56">
        <f>IFERROR(VLOOKUP(MYRANKS_H[[#This Row],[IDFANGRAPHS]],STEAMER_H[],COLUMN(STEAMER_H[AB]),FALSE),0)</f>
        <v>0</v>
      </c>
      <c r="J847" s="56">
        <f>IFERROR(VLOOKUP(MYRANKS_H[[#This Row],[IDFANGRAPHS]],STEAMER_H[],COLUMN(STEAMER_H[H]),FALSE),0)</f>
        <v>0</v>
      </c>
      <c r="K847" s="56">
        <f>IFERROR(VLOOKUP(MYRANKS_H[[#This Row],[IDFANGRAPHS]],STEAMER_H[],COLUMN(STEAMER_H[2B]),FALSE),0)</f>
        <v>0</v>
      </c>
      <c r="L847" s="56">
        <f>IFERROR(VLOOKUP(MYRANKS_H[[#This Row],[IDFANGRAPHS]],STEAMER_H[],COLUMN(STEAMER_H[3B]),FALSE),0)</f>
        <v>0</v>
      </c>
      <c r="M847" s="56">
        <f>IFERROR(VLOOKUP(MYRANKS_H[[#This Row],[IDFANGRAPHS]],STEAMER_H[],COLUMN(STEAMER_H[HR]),FALSE),0)</f>
        <v>0</v>
      </c>
      <c r="N847" s="56">
        <f>IFERROR(VLOOKUP(MYRANKS_H[[#This Row],[IDFANGRAPHS]],STEAMER_H[],COLUMN(STEAMER_H[R]),FALSE),0)</f>
        <v>0</v>
      </c>
      <c r="O847" s="56">
        <f>IFERROR(VLOOKUP(MYRANKS_H[[#This Row],[IDFANGRAPHS]],STEAMER_H[],COLUMN(STEAMER_H[RBI]),FALSE),0)</f>
        <v>0</v>
      </c>
      <c r="P847" s="56">
        <f>IFERROR(VLOOKUP(MYRANKS_H[[#This Row],[IDFANGRAPHS]],STEAMER_H[],COLUMN(STEAMER_H[BB]),FALSE),0)</f>
        <v>0</v>
      </c>
      <c r="Q847" s="56">
        <f>IFERROR(VLOOKUP(MYRANKS_H[[#This Row],[IDFANGRAPHS]],STEAMER_H[],COLUMN(STEAMER_H[HBP]),FALSE),0)</f>
        <v>0</v>
      </c>
      <c r="R847" s="56">
        <f>IFERROR(VLOOKUP(MYRANKS_H[[#This Row],[IDFANGRAPHS]],STEAMER_H[],COLUMN(STEAMER_H[SO]),FALSE),0)</f>
        <v>0</v>
      </c>
      <c r="S847" s="56">
        <f>IFERROR(VLOOKUP(MYRANKS_H[[#This Row],[IDFANGRAPHS]],STEAMER_H[],COLUMN(STEAMER_H[SB]),FALSE),0)</f>
        <v>0</v>
      </c>
      <c r="T847" s="85">
        <f>IFERROR(MYRANKS_H[[#This Row],[H]]/MYRANKS_H[[#This Row],[AB]],0)</f>
        <v>0</v>
      </c>
      <c r="U847" s="85">
        <f>IFERROR((MYRANKS_H[[#This Row],[H]]+MYRANKS_H[[#This Row],[BB]]+MYRANKS_H[[#This Row],[HBP]])/(MYRANKS_H[[#This Row],[AB]]+MYRANKS_H[[#This Row],[BB]]+MYRANKS_H[[#This Row],[HBP]]),0)</f>
        <v>0</v>
      </c>
      <c r="V847" s="85">
        <f>IFERROR((MYRANKS_H[[#This Row],[H]]+MYRANKS_H[[#This Row],[2B]]+2*MYRANKS_H[[#This Row],[3B]]+3*MYRANKS_H[[#This Row],[HR]])/MYRANKS_H[[#This Row],[AB]],0)</f>
        <v>0</v>
      </c>
      <c r="W847" s="74">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7" s="74">
        <f>VLOOKUP(MYRANKS_H[[#This Row],[POS]],REPLACEMENT_LEVEL[],3,FALSE)</f>
        <v>0</v>
      </c>
      <c r="Y847" s="74">
        <f>MYRANKS_H[[#This Row],[PROJ PTS]]-MYRANKS_H[[#This Row],[REPL LEVEL]]</f>
        <v>0</v>
      </c>
      <c r="Z847" s="74">
        <f>RANK(MYRANKS_H[[#This Row],[POINTS OVER REPL]],MYRANKS_H[POINTS OVER REPL])</f>
        <v>1</v>
      </c>
      <c r="AA847" s="74">
        <f>IF(MYRANKS_H[[#This Row],[RANK]]&lt;=TOTAL_HITTERS_DRAFTED,MYRANKS_H[[#This Row],[POINTS OVER REPL]],0)</f>
        <v>0</v>
      </c>
      <c r="AB847" s="76">
        <f>MYRANKS_H[[#This Row],[POINTS OVER REPL]]*DOLLAR_VALUE_PER_POINT+1</f>
        <v>1</v>
      </c>
      <c r="AC847" s="74"/>
      <c r="AD847" s="74">
        <f>IF(AND(MYRANKS_H[[#This Row],[RANK]]&lt;=(TOTAL_HITTERS_DRAFTED-HITTERS_BELOW_REPL_DRAFTED),MYRANKS_H[[#This Row],[$ACTUAL]]=""),MYRANKS_H[[#This Row],[POINTS OVER REPL]],0)</f>
        <v>0</v>
      </c>
      <c r="AE847" s="86">
        <f>IF(MYRANKS_H[[#This Row],[$ACTUAL]]="",MYRANKS_H[[#This Row],[POINTS OVER REPL]]*REMAINING_DOLLAR_VALUE_PER_POINT+1,0)</f>
        <v>1</v>
      </c>
    </row>
    <row r="848" spans="1:31" x14ac:dyDescent="0.25">
      <c r="A848" s="71" t="s">
        <v>16004</v>
      </c>
      <c r="B848" s="72" t="str">
        <f>VLOOKUP(MYRANKS_H[[#This Row],[PLAYERID]],PLAYERIDMAP2[],COLUMN(PLAYERIDMAP2[LASTNAME]),FALSE)</f>
        <v>Young</v>
      </c>
      <c r="C848" s="80" t="str">
        <f>VLOOKUP(MYRANKS_H[[#This Row],[PLAYERID]],PLAYERIDMAP2[],COLUMN(PLAYERIDMAP2[FIRSTNAME]),FALSE)</f>
        <v>Michael</v>
      </c>
      <c r="D848" s="80" t="str">
        <f>MYRANKS_H[[#This Row],[FNAME]]&amp;" "&amp;MYRANKS_H[[#This Row],[LNAME]]</f>
        <v>Michael Young</v>
      </c>
      <c r="E848" s="80" t="str">
        <f>VLOOKUP(MYRANKS_H[[#This Row],[PLAYERID]],PLAYERIDMAP2[],COLUMN(PLAYERIDMAP2[TEAM]),FALSE)</f>
        <v>N/A</v>
      </c>
      <c r="F848" s="80" t="str">
        <f>VLOOKUP(MYRANKS_H[[#This Row],[PLAYERID]],PLAYERIDMAP2[],COLUMN(PLAYERIDMAP2[POS]),FALSE)</f>
        <v>1B</v>
      </c>
      <c r="G848" s="80">
        <f>IFERROR(VALUE(VLOOKUP(MYRANKS_H[[#This Row],[PLAYERID]],PLAYERIDMAP2[],COLUMN(PLAYERIDMAP2[IDFANGRAPHS]),FALSE)),VLOOKUP(MYRANKS_H[[#This Row],[PLAYERID]],PLAYERIDMAP2[],COLUMN(PLAYERIDMAP2[IDFANGRAPHS]),FALSE))</f>
        <v>1286</v>
      </c>
      <c r="H848" s="56">
        <f>IFERROR(VLOOKUP(MYRANKS_H[[#This Row],[IDFANGRAPHS]],STEAMER_H[],COLUMN(STEAMER_H[PA]),FALSE),0)</f>
        <v>0</v>
      </c>
      <c r="I848" s="56">
        <f>IFERROR(VLOOKUP(MYRANKS_H[[#This Row],[IDFANGRAPHS]],STEAMER_H[],COLUMN(STEAMER_H[AB]),FALSE),0)</f>
        <v>0</v>
      </c>
      <c r="J848" s="56">
        <f>IFERROR(VLOOKUP(MYRANKS_H[[#This Row],[IDFANGRAPHS]],STEAMER_H[],COLUMN(STEAMER_H[H]),FALSE),0)</f>
        <v>0</v>
      </c>
      <c r="K848" s="56">
        <f>IFERROR(VLOOKUP(MYRANKS_H[[#This Row],[IDFANGRAPHS]],STEAMER_H[],COLUMN(STEAMER_H[2B]),FALSE),0)</f>
        <v>0</v>
      </c>
      <c r="L848" s="56">
        <f>IFERROR(VLOOKUP(MYRANKS_H[[#This Row],[IDFANGRAPHS]],STEAMER_H[],COLUMN(STEAMER_H[3B]),FALSE),0)</f>
        <v>0</v>
      </c>
      <c r="M848" s="56">
        <f>IFERROR(VLOOKUP(MYRANKS_H[[#This Row],[IDFANGRAPHS]],STEAMER_H[],COLUMN(STEAMER_H[HR]),FALSE),0)</f>
        <v>0</v>
      </c>
      <c r="N848" s="56">
        <f>IFERROR(VLOOKUP(MYRANKS_H[[#This Row],[IDFANGRAPHS]],STEAMER_H[],COLUMN(STEAMER_H[R]),FALSE),0)</f>
        <v>0</v>
      </c>
      <c r="O848" s="56">
        <f>IFERROR(VLOOKUP(MYRANKS_H[[#This Row],[IDFANGRAPHS]],STEAMER_H[],COLUMN(STEAMER_H[RBI]),FALSE),0)</f>
        <v>0</v>
      </c>
      <c r="P848" s="56">
        <f>IFERROR(VLOOKUP(MYRANKS_H[[#This Row],[IDFANGRAPHS]],STEAMER_H[],COLUMN(STEAMER_H[BB]),FALSE),0)</f>
        <v>0</v>
      </c>
      <c r="Q848" s="56">
        <f>IFERROR(VLOOKUP(MYRANKS_H[[#This Row],[IDFANGRAPHS]],STEAMER_H[],COLUMN(STEAMER_H[HBP]),FALSE),0)</f>
        <v>0</v>
      </c>
      <c r="R848" s="56">
        <f>IFERROR(VLOOKUP(MYRANKS_H[[#This Row],[IDFANGRAPHS]],STEAMER_H[],COLUMN(STEAMER_H[SO]),FALSE),0)</f>
        <v>0</v>
      </c>
      <c r="S848" s="56">
        <f>IFERROR(VLOOKUP(MYRANKS_H[[#This Row],[IDFANGRAPHS]],STEAMER_H[],COLUMN(STEAMER_H[SB]),FALSE),0)</f>
        <v>0</v>
      </c>
      <c r="T848" s="87">
        <f>IFERROR(MYRANKS_H[[#This Row],[H]]/MYRANKS_H[[#This Row],[AB]],0)</f>
        <v>0</v>
      </c>
      <c r="U848" s="87">
        <f>IFERROR((MYRANKS_H[[#This Row],[H]]+MYRANKS_H[[#This Row],[BB]]+MYRANKS_H[[#This Row],[HBP]])/(MYRANKS_H[[#This Row],[AB]]+MYRANKS_H[[#This Row],[BB]]+MYRANKS_H[[#This Row],[HBP]]),0)</f>
        <v>0</v>
      </c>
      <c r="V848" s="87">
        <f>IFERROR((MYRANKS_H[[#This Row],[H]]+MYRANKS_H[[#This Row],[2B]]+2*MYRANKS_H[[#This Row],[3B]]+3*MYRANKS_H[[#This Row],[HR]])/MYRANKS_H[[#This Row],[AB]],0)</f>
        <v>0</v>
      </c>
      <c r="W848" s="8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8" s="81">
        <f>VLOOKUP(MYRANKS_H[[#This Row],[POS]],REPLACEMENT_LEVEL[],3,FALSE)</f>
        <v>0</v>
      </c>
      <c r="Y848" s="81">
        <f>MYRANKS_H[[#This Row],[PROJ PTS]]-MYRANKS_H[[#This Row],[REPL LEVEL]]</f>
        <v>0</v>
      </c>
      <c r="Z848" s="81">
        <f>RANK(MYRANKS_H[[#This Row],[POINTS OVER REPL]],MYRANKS_H[POINTS OVER REPL])</f>
        <v>1</v>
      </c>
      <c r="AA848" s="81">
        <f>IF(MYRANKS_H[[#This Row],[RANK]]&lt;=TOTAL_HITTERS_DRAFTED,MYRANKS_H[[#This Row],[POINTS OVER REPL]],0)</f>
        <v>0</v>
      </c>
      <c r="AB848" s="83">
        <f>MYRANKS_H[[#This Row],[POINTS OVER REPL]]*DOLLAR_VALUE_PER_POINT+1</f>
        <v>1</v>
      </c>
      <c r="AC848" s="81"/>
      <c r="AD848" s="81">
        <f>IF(AND(MYRANKS_H[[#This Row],[RANK]]&lt;=(TOTAL_HITTERS_DRAFTED-HITTERS_BELOW_REPL_DRAFTED),MYRANKS_H[[#This Row],[$ACTUAL]]=""),MYRANKS_H[[#This Row],[POINTS OVER REPL]],0)</f>
        <v>0</v>
      </c>
      <c r="AE848" s="88">
        <f>IF(MYRANKS_H[[#This Row],[$ACTUAL]]="",MYRANKS_H[[#This Row],[POINTS OVER REPL]]*REMAINING_DOLLAR_VALUE_PER_POINT+1,0)</f>
        <v>1</v>
      </c>
    </row>
    <row r="849" spans="1:31" x14ac:dyDescent="0.25">
      <c r="A849" s="78" t="s">
        <v>17880</v>
      </c>
      <c r="B849" s="79" t="str">
        <f>VLOOKUP(MYRANKS_H[[#This Row],[PLAYERID]],PLAYERIDMAP2[],COLUMN(PLAYERIDMAP2[LASTNAME]),FALSE)</f>
        <v>Player</v>
      </c>
      <c r="C849" s="80" t="str">
        <f>VLOOKUP(MYRANKS_H[[#This Row],[PLAYERID]],PLAYERIDMAP2[],COLUMN(PLAYERIDMAP2[FIRSTNAME]),FALSE)</f>
        <v>Last</v>
      </c>
      <c r="D849" s="80" t="str">
        <f>MYRANKS_H[[#This Row],[FNAME]]&amp;" "&amp;MYRANKS_H[[#This Row],[LNAME]]</f>
        <v>Last Player</v>
      </c>
      <c r="E849" s="80" t="str">
        <f>VLOOKUP(MYRANKS_H[[#This Row],[PLAYERID]],PLAYERIDMAP2[],COLUMN(PLAYERIDMAP2[TEAM]),FALSE)</f>
        <v>DET</v>
      </c>
      <c r="F849" s="80" t="str">
        <f>VLOOKUP(MYRANKS_H[[#This Row],[PLAYERID]],PLAYERIDMAP2[],COLUMN(PLAYERIDMAP2[POS]),FALSE)</f>
        <v>OF</v>
      </c>
      <c r="G849" s="80">
        <f>IFERROR(VALUE(VLOOKUP(MYRANKS_H[[#This Row],[PLAYERID]],PLAYERIDMAP2[],COLUMN(PLAYERIDMAP2[IDFANGRAPHS]),FALSE)),VLOOKUP(MYRANKS_H[[#This Row],[PLAYERID]],PLAYERIDMAP2[],COLUMN(PLAYERIDMAP2[IDFANGRAPHS]),FALSE))</f>
        <v>0</v>
      </c>
      <c r="H849" s="56">
        <f>IFERROR(VLOOKUP(MYRANKS_H[[#This Row],[IDFANGRAPHS]],STEAMER_H[],COLUMN(STEAMER_H[PA]),FALSE),0)</f>
        <v>0</v>
      </c>
      <c r="I849" s="56">
        <f>IFERROR(VLOOKUP(MYRANKS_H[[#This Row],[IDFANGRAPHS]],STEAMER_H[],COLUMN(STEAMER_H[AB]),FALSE),0)</f>
        <v>0</v>
      </c>
      <c r="J849" s="56">
        <f>IFERROR(VLOOKUP(MYRANKS_H[[#This Row],[IDFANGRAPHS]],STEAMER_H[],COLUMN(STEAMER_H[H]),FALSE),0)</f>
        <v>0</v>
      </c>
      <c r="K849" s="56">
        <f>IFERROR(VLOOKUP(MYRANKS_H[[#This Row],[IDFANGRAPHS]],STEAMER_H[],COLUMN(STEAMER_H[2B]),FALSE),0)</f>
        <v>0</v>
      </c>
      <c r="L849" s="56">
        <f>IFERROR(VLOOKUP(MYRANKS_H[[#This Row],[IDFANGRAPHS]],STEAMER_H[],COLUMN(STEAMER_H[3B]),FALSE),0)</f>
        <v>0</v>
      </c>
      <c r="M849" s="56">
        <f>IFERROR(VLOOKUP(MYRANKS_H[[#This Row],[IDFANGRAPHS]],STEAMER_H[],COLUMN(STEAMER_H[HR]),FALSE),0)</f>
        <v>0</v>
      </c>
      <c r="N849" s="56">
        <f>IFERROR(VLOOKUP(MYRANKS_H[[#This Row],[IDFANGRAPHS]],STEAMER_H[],COLUMN(STEAMER_H[R]),FALSE),0)</f>
        <v>0</v>
      </c>
      <c r="O849" s="56">
        <f>IFERROR(VLOOKUP(MYRANKS_H[[#This Row],[IDFANGRAPHS]],STEAMER_H[],COLUMN(STEAMER_H[RBI]),FALSE),0)</f>
        <v>0</v>
      </c>
      <c r="P849" s="56">
        <f>IFERROR(VLOOKUP(MYRANKS_H[[#This Row],[IDFANGRAPHS]],STEAMER_H[],COLUMN(STEAMER_H[BB]),FALSE),0)</f>
        <v>0</v>
      </c>
      <c r="Q849" s="56">
        <f>IFERROR(VLOOKUP(MYRANKS_H[[#This Row],[IDFANGRAPHS]],STEAMER_H[],COLUMN(STEAMER_H[HBP]),FALSE),0)</f>
        <v>0</v>
      </c>
      <c r="R849" s="56">
        <f>IFERROR(VLOOKUP(MYRANKS_H[[#This Row],[IDFANGRAPHS]],STEAMER_H[],COLUMN(STEAMER_H[SO]),FALSE),0)</f>
        <v>0</v>
      </c>
      <c r="S849" s="56">
        <f>IFERROR(VLOOKUP(MYRANKS_H[[#This Row],[IDFANGRAPHS]],STEAMER_H[],COLUMN(STEAMER_H[SB]),FALSE),0)</f>
        <v>0</v>
      </c>
      <c r="T849" s="87">
        <f>IFERROR(MYRANKS_H[[#This Row],[H]]/MYRANKS_H[[#This Row],[AB]],0)</f>
        <v>0</v>
      </c>
      <c r="U849" s="87">
        <f>IFERROR((MYRANKS_H[[#This Row],[H]]+MYRANKS_H[[#This Row],[BB]]+MYRANKS_H[[#This Row],[HBP]])/(MYRANKS_H[[#This Row],[AB]]+MYRANKS_H[[#This Row],[BB]]+MYRANKS_H[[#This Row],[HBP]]),0)</f>
        <v>0</v>
      </c>
      <c r="V849" s="87">
        <f>IFERROR((MYRANKS_H[[#This Row],[H]]+MYRANKS_H[[#This Row],[2B]]+2*MYRANKS_H[[#This Row],[3B]]+3*MYRANKS_H[[#This Row],[HR]])/MYRANKS_H[[#This Row],[AB]],0)</f>
        <v>0</v>
      </c>
      <c r="W849" s="8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9" s="81">
        <f>VLOOKUP(MYRANKS_H[[#This Row],[POS]],REPLACEMENT_LEVEL[],3,FALSE)</f>
        <v>0</v>
      </c>
      <c r="Y849" s="81">
        <f>MYRANKS_H[[#This Row],[PROJ PTS]]-MYRANKS_H[[#This Row],[REPL LEVEL]]</f>
        <v>0</v>
      </c>
      <c r="Z849" s="81">
        <f>RANK(MYRANKS_H[[#This Row],[POINTS OVER REPL]],MYRANKS_H[POINTS OVER REPL])</f>
        <v>1</v>
      </c>
      <c r="AA849" s="81">
        <f>IF(MYRANKS_H[[#This Row],[RANK]]&lt;=TOTAL_HITTERS_DRAFTED,MYRANKS_H[[#This Row],[POINTS OVER REPL]],0)</f>
        <v>0</v>
      </c>
      <c r="AB849" s="83">
        <f>MYRANKS_H[[#This Row],[POINTS OVER REPL]]*DOLLAR_VALUE_PER_POINT+1</f>
        <v>1</v>
      </c>
      <c r="AC849" s="81"/>
      <c r="AD849" s="81">
        <f>IF(AND(MYRANKS_H[[#This Row],[RANK]]&lt;=(TOTAL_HITTERS_DRAFTED-HITTERS_BELOW_REPL_DRAFTED),MYRANKS_H[[#This Row],[$ACTUAL]]=""),MYRANKS_H[[#This Row],[POINTS OVER REPL]],0)</f>
        <v>0</v>
      </c>
      <c r="AE849" s="88">
        <f>IF(MYRANKS_H[[#This Row],[$ACTUAL]]="",MYRANKS_H[[#This Row],[POINTS OVER REPL]]*REMAINING_DOLLAR_VALUE_PER_POINT+1,0)</f>
        <v>1</v>
      </c>
    </row>
  </sheetData>
  <pageMargins left="0.7" right="0.7" top="0.75" bottom="0.75" header="0.3" footer="0.3"/>
  <pageSetup orientation="portrait" horizontalDpi="1200" verticalDpi="1200" r:id="rId1"/>
  <ignoredErrors>
    <ignoredError sqref="H2:S2" calculatedColumn="1"/>
  </ignoredErrors>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A769"/>
  <sheetViews>
    <sheetView zoomScale="90" zoomScaleNormal="90" workbookViewId="0">
      <pane xSplit="6" ySplit="1" topLeftCell="G2" activePane="bottomRight" state="frozen"/>
      <selection pane="topRight" activeCell="G1" sqref="G1"/>
      <selection pane="bottomLeft" activeCell="A2" sqref="A2"/>
      <selection pane="bottomRight" activeCell="N10" sqref="N10"/>
    </sheetView>
  </sheetViews>
  <sheetFormatPr defaultRowHeight="15" x14ac:dyDescent="0.25"/>
  <cols>
    <col min="1" max="1" width="11.42578125" style="12" customWidth="1"/>
    <col min="2" max="2" width="14.7109375" style="12" bestFit="1" customWidth="1"/>
    <col min="3" max="3" width="9.140625" style="12"/>
    <col min="4" max="4" width="20.42578125" style="12" hidden="1" customWidth="1"/>
    <col min="5" max="6" width="9.140625" style="12"/>
    <col min="7" max="7" width="9.140625" style="12" customWidth="1"/>
    <col min="8" max="16" width="9.140625" style="22"/>
    <col min="17" max="18" width="9.140625" style="20"/>
    <col min="19" max="19" width="12.28515625" style="22" bestFit="1" customWidth="1"/>
    <col min="20" max="20" width="9.140625" style="22"/>
    <col min="21" max="21" width="9.5703125" style="22" bestFit="1" customWidth="1"/>
    <col min="22" max="22" width="9.140625" style="12"/>
    <col min="23" max="23" width="14.85546875" style="22" hidden="1" customWidth="1"/>
    <col min="24" max="24" width="12.5703125" style="36" customWidth="1"/>
    <col min="25" max="25" width="12.140625" style="36" bestFit="1" customWidth="1"/>
    <col min="26" max="26" width="24.42578125" style="22" bestFit="1" customWidth="1"/>
    <col min="27" max="27" width="12.42578125" style="12" bestFit="1" customWidth="1"/>
    <col min="28" max="16384" width="9.140625" style="12"/>
  </cols>
  <sheetData>
    <row r="1" spans="1:27" x14ac:dyDescent="0.25">
      <c r="A1" s="12" t="s">
        <v>16039</v>
      </c>
      <c r="B1" s="12" t="s">
        <v>16040</v>
      </c>
      <c r="C1" s="12" t="s">
        <v>16041</v>
      </c>
      <c r="D1" s="12" t="s">
        <v>16093</v>
      </c>
      <c r="E1" s="12" t="s">
        <v>10965</v>
      </c>
      <c r="F1" s="12" t="s">
        <v>10967</v>
      </c>
      <c r="G1" s="12" t="s">
        <v>10968</v>
      </c>
      <c r="H1" s="22" t="s">
        <v>10959</v>
      </c>
      <c r="I1" s="22" t="s">
        <v>10958</v>
      </c>
      <c r="J1" s="22" t="s">
        <v>10954</v>
      </c>
      <c r="K1" s="22" t="s">
        <v>10953</v>
      </c>
      <c r="L1" s="22" t="s">
        <v>5707</v>
      </c>
      <c r="M1" s="22" t="s">
        <v>10952</v>
      </c>
      <c r="N1" s="22" t="s">
        <v>5704</v>
      </c>
      <c r="O1" s="22" t="s">
        <v>5700</v>
      </c>
      <c r="P1" s="22" t="s">
        <v>5701</v>
      </c>
      <c r="Q1" s="20" t="s">
        <v>10957</v>
      </c>
      <c r="R1" s="20" t="s">
        <v>10951</v>
      </c>
      <c r="S1" s="22" t="s">
        <v>16042</v>
      </c>
      <c r="T1" s="22" t="s">
        <v>16045</v>
      </c>
      <c r="U1" s="22" t="s">
        <v>16046</v>
      </c>
      <c r="V1" s="12" t="s">
        <v>16054</v>
      </c>
      <c r="W1" s="22" t="s">
        <v>16055</v>
      </c>
      <c r="X1" s="34" t="s">
        <v>16061</v>
      </c>
      <c r="Y1" s="36" t="s">
        <v>16062</v>
      </c>
      <c r="Z1" s="37" t="s">
        <v>16073</v>
      </c>
      <c r="AA1" s="12" t="s">
        <v>16063</v>
      </c>
    </row>
    <row r="2" spans="1:27" x14ac:dyDescent="0.25">
      <c r="A2" s="2" t="s">
        <v>13448</v>
      </c>
      <c r="B2" s="14" t="str">
        <f>VLOOKUP(MYRANKS_P[[#This Row],[PLAYERID]],PLAYERIDMAP2[],COLUMN(PLAYERIDMAP2[LASTNAME]),FALSE)</f>
        <v>Kershaw</v>
      </c>
      <c r="C2" s="14" t="str">
        <f>VLOOKUP(MYRANKS_P[[#This Row],[PLAYERID]],PLAYERIDMAP2[],COLUMN(PLAYERIDMAP2[FIRSTNAME]),FALSE)</f>
        <v>Clayton</v>
      </c>
      <c r="D2" s="14" t="str">
        <f>MYRANKS_P[[#This Row],[FNAME]]&amp;" "&amp;MYRANKS_P[[#This Row],[LNAME]]</f>
        <v>Clayton Kershaw</v>
      </c>
      <c r="E2" s="14" t="str">
        <f>VLOOKUP(MYRANKS_P[[#This Row],[PLAYERID]],PLAYERIDMAP2[],COLUMN(PLAYERIDMAP2[TEAM]),FALSE)</f>
        <v>LAD</v>
      </c>
      <c r="F2" s="14" t="str">
        <f>VLOOKUP(MYRANKS_P[[#This Row],[PLAYERID]],PLAYERIDMAP2[],COLUMN(PLAYERIDMAP2[POS]),FALSE)</f>
        <v>P</v>
      </c>
      <c r="G2" s="14">
        <f>IFERROR(VALUE(VLOOKUP(MYRANKS_P[[#This Row],[PLAYERID]],PLAYERIDMAP2[],COLUMN(PLAYERIDMAP2[IDFANGRAPHS]),FALSE)),VLOOKUP(MYRANKS_P[[#This Row],[PLAYERID]],PLAYERIDMAP2[],COLUMN(PLAYERIDMAP2[IDFANGRAPHS]),FALSE))</f>
        <v>2036</v>
      </c>
      <c r="H2" s="23">
        <f>IFERROR(VLOOKUP(MYRANKS_P[[#This Row],[IDFANGRAPHS]],STEAMER_P[],COLUMN(STEAMER_P[W]),FALSE),0)</f>
        <v>17</v>
      </c>
      <c r="I2" s="23">
        <f>IFERROR(VLOOKUP(MYRANKS_P[[#This Row],[IDFANGRAPHS]],STEAMER_P[],COLUMN(STEAMER_P[L]),FALSE),0)</f>
        <v>7</v>
      </c>
      <c r="J2" s="23">
        <f>IFERROR(VLOOKUP(MYRANKS_P[[#This Row],[IDFANGRAPHS]],STEAMER_P[],COLUMN(STEAMER_P[SV]),FALSE),0)</f>
        <v>0</v>
      </c>
      <c r="K2" s="23">
        <f>IFERROR(VLOOKUP(MYRANKS_P[[#This Row],[IDFANGRAPHS]],STEAMER_P[],COLUMN(STEAMER_P[IP]),FALSE),0)</f>
        <v>217</v>
      </c>
      <c r="L2" s="23">
        <f>IFERROR(VLOOKUP(MYRANKS_P[[#This Row],[IDFANGRAPHS]],STEAMER_P[],COLUMN(STEAMER_P[H]),FALSE),0)</f>
        <v>163</v>
      </c>
      <c r="M2" s="23">
        <f>IFERROR(VLOOKUP(MYRANKS_P[[#This Row],[IDFANGRAPHS]],STEAMER_P[],COLUMN(STEAMER_P[ER]),FALSE),0)</f>
        <v>50</v>
      </c>
      <c r="N2" s="23">
        <f>IFERROR(VLOOKUP(MYRANKS_P[[#This Row],[IDFANGRAPHS]],STEAMER_P[],COLUMN(STEAMER_P[HR]),FALSE),0)</f>
        <v>16</v>
      </c>
      <c r="O2" s="23">
        <f>IFERROR(VLOOKUP(MYRANKS_P[[#This Row],[IDFANGRAPHS]],STEAMER_P[],COLUMN(STEAMER_P[SO]),FALSE),0)</f>
        <v>269</v>
      </c>
      <c r="P2" s="23">
        <f>IFERROR(VLOOKUP(MYRANKS_P[[#This Row],[IDFANGRAPHS]],STEAMER_P[],COLUMN(STEAMER_P[BB]),FALSE),0)</f>
        <v>44</v>
      </c>
      <c r="Q2" s="21">
        <f>IFERROR((MYRANKS_P[[#This Row],[ER]]*9)/MYRANKS_P[[#This Row],[IP]],0)</f>
        <v>2.0737327188940093</v>
      </c>
      <c r="R2" s="21">
        <f>IFERROR((MYRANKS_P[[#This Row],[BB]]+MYRANKS_P[[#This Row],[H]])/MYRANKS_P[[#This Row],[IP]],0)</f>
        <v>0.95391705069124422</v>
      </c>
      <c r="S2" s="23">
        <f>MYRANKS_P[[#This Row],[W]]*P_PTS_W+MYRANKS_P[[#This Row],[L]]*P_PTS_L+MYRANKS_P[[#This Row],[IP]]*P_PTS_IP+MYRANKS_P[[#This Row],[SO]]*P_PTS_K+MYRANKS_P[[#This Row],[BB]]*P_PTS_BB+MYRANKS_P[[#This Row],[H]]*P_PTS_HA+MYRANKS_P[[#This Row],[SV]]*P_PTS_SV+MYRANKS_P[[#This Row],[HR]]*P_PTS_HRA+MYRANKS_P[[#This Row],[ER]]*P_PTS_ER</f>
        <v>0</v>
      </c>
      <c r="T2" s="23">
        <f>VLOOKUP(MYRANKS_P[[#This Row],[POS]],REPLACEMENT_LEVEL[],3,FALSE)</f>
        <v>0</v>
      </c>
      <c r="U2" s="23">
        <f>MYRANKS_P[[#This Row],[PROJ PTS]]-MYRANKS_P[[#This Row],[REPL LEVEL]]</f>
        <v>0</v>
      </c>
      <c r="V2" s="30">
        <f>RANK(MYRANKS_P[[#This Row],[POINTS OVER REPL]],MYRANKS_P[POINTS OVER REPL])</f>
        <v>1</v>
      </c>
      <c r="W2" s="29">
        <f>IF(MYRANKS_P[[#This Row],[RANK]]&lt;=TOTAL_PITCHERS_DRAFTED,MYRANKS_P[[#This Row],[POINTS OVER REPL]],0)</f>
        <v>0</v>
      </c>
      <c r="X2" s="35">
        <f>MYRANKS_P[[#This Row],[POINTS OVER REPL]]*DOLLAR_VALUE_PER_POINT+1</f>
        <v>1</v>
      </c>
      <c r="Y2" s="35"/>
      <c r="Z2" s="29">
        <f>IF(AND(MYRANKS_P[[#This Row],[RANK]]&lt;=(TOTAL_PITCHERS_DRAFTED-PITCHERS_BELOW_REPL_DRAFTED),MYRANKS_P[[#This Row],[$ACTUAL]]=""),MYRANKS_P[[#This Row],[POINTS OVER REPL]],0)</f>
        <v>0</v>
      </c>
      <c r="AA2" s="40">
        <f>IF(MYRANKS_P[[#This Row],[$ACTUAL]]="",MYRANKS_P[[#This Row],[POINTS OVER REPL]]*REMAINING_DOLLAR_VALUE_PER_POINT+1,0)</f>
        <v>1</v>
      </c>
    </row>
    <row r="3" spans="1:27" x14ac:dyDescent="0.25">
      <c r="A3" s="7" t="s">
        <v>15098</v>
      </c>
      <c r="B3" s="14" t="str">
        <f>VLOOKUP(MYRANKS_P[[#This Row],[PLAYERID]],PLAYERIDMAP2[],COLUMN(PLAYERIDMAP2[LASTNAME]),FALSE)</f>
        <v>Sale</v>
      </c>
      <c r="C3" s="14" t="str">
        <f>VLOOKUP(MYRANKS_P[[#This Row],[PLAYERID]],PLAYERIDMAP2[],COLUMN(PLAYERIDMAP2[FIRSTNAME]),FALSE)</f>
        <v>Chris</v>
      </c>
      <c r="D3" s="14" t="str">
        <f>MYRANKS_P[[#This Row],[FNAME]]&amp;" "&amp;MYRANKS_P[[#This Row],[LNAME]]</f>
        <v>Chris Sale</v>
      </c>
      <c r="E3" s="14" t="str">
        <f>VLOOKUP(MYRANKS_P[[#This Row],[PLAYERID]],PLAYERIDMAP2[],COLUMN(PLAYERIDMAP2[TEAM]),FALSE)</f>
        <v>CHW</v>
      </c>
      <c r="F3" s="14" t="str">
        <f>VLOOKUP(MYRANKS_P[[#This Row],[PLAYERID]],PLAYERIDMAP2[],COLUMN(PLAYERIDMAP2[POS]),FALSE)</f>
        <v>P</v>
      </c>
      <c r="G3" s="14">
        <f>IFERROR(VALUE(VLOOKUP(MYRANKS_P[[#This Row],[PLAYERID]],PLAYERIDMAP2[],COLUMN(PLAYERIDMAP2[IDFANGRAPHS]),FALSE)),VLOOKUP(MYRANKS_P[[#This Row],[PLAYERID]],PLAYERIDMAP2[],COLUMN(PLAYERIDMAP2[IDFANGRAPHS]),FALSE))</f>
        <v>10603</v>
      </c>
      <c r="H3" s="23">
        <f>IFERROR(VLOOKUP(MYRANKS_P[[#This Row],[IDFANGRAPHS]],STEAMER_P[],COLUMN(STEAMER_P[W]),FALSE),0)</f>
        <v>15</v>
      </c>
      <c r="I3" s="23">
        <f>IFERROR(VLOOKUP(MYRANKS_P[[#This Row],[IDFANGRAPHS]],STEAMER_P[],COLUMN(STEAMER_P[L]),FALSE),0)</f>
        <v>9</v>
      </c>
      <c r="J3" s="23">
        <f>IFERROR(VLOOKUP(MYRANKS_P[[#This Row],[IDFANGRAPHS]],STEAMER_P[],COLUMN(STEAMER_P[SV]),FALSE),0)</f>
        <v>0</v>
      </c>
      <c r="K3" s="23">
        <f>IFERROR(VLOOKUP(MYRANKS_P[[#This Row],[IDFANGRAPHS]],STEAMER_P[],COLUMN(STEAMER_P[IP]),FALSE),0)</f>
        <v>210</v>
      </c>
      <c r="L3" s="23">
        <f>IFERROR(VLOOKUP(MYRANKS_P[[#This Row],[IDFANGRAPHS]],STEAMER_P[],COLUMN(STEAMER_P[H]),FALSE),0)</f>
        <v>169</v>
      </c>
      <c r="M3" s="23">
        <f>IFERROR(VLOOKUP(MYRANKS_P[[#This Row],[IDFANGRAPHS]],STEAMER_P[],COLUMN(STEAMER_P[ER]),FALSE),0)</f>
        <v>66</v>
      </c>
      <c r="N3" s="23">
        <f>IFERROR(VLOOKUP(MYRANKS_P[[#This Row],[IDFANGRAPHS]],STEAMER_P[],COLUMN(STEAMER_P[HR]),FALSE),0)</f>
        <v>22</v>
      </c>
      <c r="O3" s="23">
        <f>IFERROR(VLOOKUP(MYRANKS_P[[#This Row],[IDFANGRAPHS]],STEAMER_P[],COLUMN(STEAMER_P[SO]),FALSE),0)</f>
        <v>256</v>
      </c>
      <c r="P3" s="23">
        <f>IFERROR(VLOOKUP(MYRANKS_P[[#This Row],[IDFANGRAPHS]],STEAMER_P[],COLUMN(STEAMER_P[BB]),FALSE),0)</f>
        <v>48</v>
      </c>
      <c r="Q3" s="21">
        <f>IFERROR((MYRANKS_P[[#This Row],[ER]]*9)/MYRANKS_P[[#This Row],[IP]],0)</f>
        <v>2.8285714285714287</v>
      </c>
      <c r="R3" s="21">
        <f>IFERROR((MYRANKS_P[[#This Row],[BB]]+MYRANKS_P[[#This Row],[H]])/MYRANKS_P[[#This Row],[IP]],0)</f>
        <v>1.0333333333333334</v>
      </c>
      <c r="S3" s="23">
        <f>MYRANKS_P[[#This Row],[W]]*P_PTS_W+MYRANKS_P[[#This Row],[L]]*P_PTS_L+MYRANKS_P[[#This Row],[IP]]*P_PTS_IP+MYRANKS_P[[#This Row],[SO]]*P_PTS_K+MYRANKS_P[[#This Row],[BB]]*P_PTS_BB+MYRANKS_P[[#This Row],[H]]*P_PTS_HA+MYRANKS_P[[#This Row],[SV]]*P_PTS_SV+MYRANKS_P[[#This Row],[HR]]*P_PTS_HRA+MYRANKS_P[[#This Row],[ER]]*P_PTS_ER</f>
        <v>0</v>
      </c>
      <c r="T3" s="23">
        <f>VLOOKUP(MYRANKS_P[[#This Row],[POS]],REPLACEMENT_LEVEL[],3,FALSE)</f>
        <v>0</v>
      </c>
      <c r="U3" s="23">
        <f>MYRANKS_P[[#This Row],[PROJ PTS]]-MYRANKS_P[[#This Row],[REPL LEVEL]]</f>
        <v>0</v>
      </c>
      <c r="V3" s="30">
        <f>RANK(MYRANKS_P[[#This Row],[POINTS OVER REPL]],MYRANKS_P[POINTS OVER REPL])</f>
        <v>1</v>
      </c>
      <c r="W3" s="29">
        <f>IF(MYRANKS_P[[#This Row],[RANK]]&lt;=TOTAL_PITCHERS_DRAFTED,MYRANKS_P[[#This Row],[POINTS OVER REPL]],0)</f>
        <v>0</v>
      </c>
      <c r="X3" s="35">
        <f>MYRANKS_P[[#This Row],[POINTS OVER REPL]]*DOLLAR_VALUE_PER_POINT+1</f>
        <v>1</v>
      </c>
      <c r="Y3" s="35"/>
      <c r="Z3" s="29">
        <f>IF(AND(MYRANKS_P[[#This Row],[RANK]]&lt;=(TOTAL_PITCHERS_DRAFTED-PITCHERS_BELOW_REPL_DRAFTED),MYRANKS_P[[#This Row],[$ACTUAL]]=""),MYRANKS_P[[#This Row],[POINTS OVER REPL]],0)</f>
        <v>0</v>
      </c>
      <c r="AA3" s="40">
        <f>IF(MYRANKS_P[[#This Row],[$ACTUAL]]="",MYRANKS_P[[#This Row],[POINTS OVER REPL]]*REMAINING_DOLLAR_VALUE_PER_POINT+1,0)</f>
        <v>1</v>
      </c>
    </row>
    <row r="4" spans="1:27" x14ac:dyDescent="0.25">
      <c r="A4" s="2" t="s">
        <v>15202</v>
      </c>
      <c r="B4" s="14" t="str">
        <f>VLOOKUP(MYRANKS_P[[#This Row],[PLAYERID]],PLAYERIDMAP2[],COLUMN(PLAYERIDMAP2[LASTNAME]),FALSE)</f>
        <v>Scherzer</v>
      </c>
      <c r="C4" s="14" t="str">
        <f>VLOOKUP(MYRANKS_P[[#This Row],[PLAYERID]],PLAYERIDMAP2[],COLUMN(PLAYERIDMAP2[FIRSTNAME]),FALSE)</f>
        <v>Max</v>
      </c>
      <c r="D4" s="14" t="str">
        <f>MYRANKS_P[[#This Row],[FNAME]]&amp;" "&amp;MYRANKS_P[[#This Row],[LNAME]]</f>
        <v>Max Scherzer</v>
      </c>
      <c r="E4" s="14" t="str">
        <f>VLOOKUP(MYRANKS_P[[#This Row],[PLAYERID]],PLAYERIDMAP2[],COLUMN(PLAYERIDMAP2[TEAM]),FALSE)</f>
        <v>WAS</v>
      </c>
      <c r="F4" s="14" t="str">
        <f>VLOOKUP(MYRANKS_P[[#This Row],[PLAYERID]],PLAYERIDMAP2[],COLUMN(PLAYERIDMAP2[POS]),FALSE)</f>
        <v>P</v>
      </c>
      <c r="G4" s="14">
        <f>IFERROR(VALUE(VLOOKUP(MYRANKS_P[[#This Row],[PLAYERID]],PLAYERIDMAP2[],COLUMN(PLAYERIDMAP2[IDFANGRAPHS]),FALSE)),VLOOKUP(MYRANKS_P[[#This Row],[PLAYERID]],PLAYERIDMAP2[],COLUMN(PLAYERIDMAP2[IDFANGRAPHS]),FALSE))</f>
        <v>3137</v>
      </c>
      <c r="H4" s="23">
        <f>IFERROR(VLOOKUP(MYRANKS_P[[#This Row],[IDFANGRAPHS]],STEAMER_P[],COLUMN(STEAMER_P[W]),FALSE),0)</f>
        <v>15</v>
      </c>
      <c r="I4" s="23">
        <f>IFERROR(VLOOKUP(MYRANKS_P[[#This Row],[IDFANGRAPHS]],STEAMER_P[],COLUMN(STEAMER_P[L]),FALSE),0)</f>
        <v>8</v>
      </c>
      <c r="J4" s="23">
        <f>IFERROR(VLOOKUP(MYRANKS_P[[#This Row],[IDFANGRAPHS]],STEAMER_P[],COLUMN(STEAMER_P[SV]),FALSE),0)</f>
        <v>0</v>
      </c>
      <c r="K4" s="23">
        <f>IFERROR(VLOOKUP(MYRANKS_P[[#This Row],[IDFANGRAPHS]],STEAMER_P[],COLUMN(STEAMER_P[IP]),FALSE),0)</f>
        <v>212</v>
      </c>
      <c r="L4" s="23">
        <f>IFERROR(VLOOKUP(MYRANKS_P[[#This Row],[IDFANGRAPHS]],STEAMER_P[],COLUMN(STEAMER_P[H]),FALSE),0)</f>
        <v>171</v>
      </c>
      <c r="M4" s="23">
        <f>IFERROR(VLOOKUP(MYRANKS_P[[#This Row],[IDFANGRAPHS]],STEAMER_P[],COLUMN(STEAMER_P[ER]),FALSE),0)</f>
        <v>64</v>
      </c>
      <c r="N4" s="23">
        <f>IFERROR(VLOOKUP(MYRANKS_P[[#This Row],[IDFANGRAPHS]],STEAMER_P[],COLUMN(STEAMER_P[HR]),FALSE),0)</f>
        <v>21</v>
      </c>
      <c r="O4" s="23">
        <f>IFERROR(VLOOKUP(MYRANKS_P[[#This Row],[IDFANGRAPHS]],STEAMER_P[],COLUMN(STEAMER_P[SO]),FALSE),0)</f>
        <v>253</v>
      </c>
      <c r="P4" s="23">
        <f>IFERROR(VLOOKUP(MYRANKS_P[[#This Row],[IDFANGRAPHS]],STEAMER_P[],COLUMN(STEAMER_P[BB]),FALSE),0)</f>
        <v>45</v>
      </c>
      <c r="Q4" s="21">
        <f>IFERROR((MYRANKS_P[[#This Row],[ER]]*9)/MYRANKS_P[[#This Row],[IP]],0)</f>
        <v>2.7169811320754715</v>
      </c>
      <c r="R4" s="21">
        <f>IFERROR((MYRANKS_P[[#This Row],[BB]]+MYRANKS_P[[#This Row],[H]])/MYRANKS_P[[#This Row],[IP]],0)</f>
        <v>1.0188679245283019</v>
      </c>
      <c r="S4" s="23">
        <f>MYRANKS_P[[#This Row],[W]]*P_PTS_W+MYRANKS_P[[#This Row],[L]]*P_PTS_L+MYRANKS_P[[#This Row],[IP]]*P_PTS_IP+MYRANKS_P[[#This Row],[SO]]*P_PTS_K+MYRANKS_P[[#This Row],[BB]]*P_PTS_BB+MYRANKS_P[[#This Row],[H]]*P_PTS_HA+MYRANKS_P[[#This Row],[SV]]*P_PTS_SV+MYRANKS_P[[#This Row],[HR]]*P_PTS_HRA+MYRANKS_P[[#This Row],[ER]]*P_PTS_ER</f>
        <v>0</v>
      </c>
      <c r="T4" s="23">
        <f>VLOOKUP(MYRANKS_P[[#This Row],[POS]],REPLACEMENT_LEVEL[],3,FALSE)</f>
        <v>0</v>
      </c>
      <c r="U4" s="23">
        <f>MYRANKS_P[[#This Row],[PROJ PTS]]-MYRANKS_P[[#This Row],[REPL LEVEL]]</f>
        <v>0</v>
      </c>
      <c r="V4" s="30">
        <f>RANK(MYRANKS_P[[#This Row],[POINTS OVER REPL]],MYRANKS_P[POINTS OVER REPL])</f>
        <v>1</v>
      </c>
      <c r="W4" s="29">
        <f>IF(MYRANKS_P[[#This Row],[RANK]]&lt;=TOTAL_PITCHERS_DRAFTED,MYRANKS_P[[#This Row],[POINTS OVER REPL]],0)</f>
        <v>0</v>
      </c>
      <c r="X4" s="35">
        <f>MYRANKS_P[[#This Row],[POINTS OVER REPL]]*DOLLAR_VALUE_PER_POINT+1</f>
        <v>1</v>
      </c>
      <c r="Y4" s="35"/>
      <c r="Z4" s="29">
        <f>IF(AND(MYRANKS_P[[#This Row],[RANK]]&lt;=(TOTAL_PITCHERS_DRAFTED-PITCHERS_BELOW_REPL_DRAFTED),MYRANKS_P[[#This Row],[$ACTUAL]]=""),MYRANKS_P[[#This Row],[POINTS OVER REPL]],0)</f>
        <v>0</v>
      </c>
      <c r="AA4" s="40">
        <f>IF(MYRANKS_P[[#This Row],[$ACTUAL]]="",MYRANKS_P[[#This Row],[POINTS OVER REPL]]*REMAINING_DOLLAR_VALUE_PER_POINT+1,0)</f>
        <v>1</v>
      </c>
    </row>
    <row r="5" spans="1:27" x14ac:dyDescent="0.25">
      <c r="A5" s="2" t="s">
        <v>13483</v>
      </c>
      <c r="B5" s="14" t="str">
        <f>VLOOKUP(MYRANKS_P[[#This Row],[PLAYERID]],PLAYERIDMAP2[],COLUMN(PLAYERIDMAP2[LASTNAME]),FALSE)</f>
        <v>Kluber</v>
      </c>
      <c r="C5" s="14" t="str">
        <f>VLOOKUP(MYRANKS_P[[#This Row],[PLAYERID]],PLAYERIDMAP2[],COLUMN(PLAYERIDMAP2[FIRSTNAME]),FALSE)</f>
        <v>Corey</v>
      </c>
      <c r="D5" s="14" t="str">
        <f>MYRANKS_P[[#This Row],[FNAME]]&amp;" "&amp;MYRANKS_P[[#This Row],[LNAME]]</f>
        <v>Corey Kluber</v>
      </c>
      <c r="E5" s="14" t="str">
        <f>VLOOKUP(MYRANKS_P[[#This Row],[PLAYERID]],PLAYERIDMAP2[],COLUMN(PLAYERIDMAP2[TEAM]),FALSE)</f>
        <v>CLE</v>
      </c>
      <c r="F5" s="14" t="str">
        <f>VLOOKUP(MYRANKS_P[[#This Row],[PLAYERID]],PLAYERIDMAP2[],COLUMN(PLAYERIDMAP2[POS]),FALSE)</f>
        <v>P</v>
      </c>
      <c r="G5" s="14">
        <f>IFERROR(VALUE(VLOOKUP(MYRANKS_P[[#This Row],[PLAYERID]],PLAYERIDMAP2[],COLUMN(PLAYERIDMAP2[IDFANGRAPHS]),FALSE)),VLOOKUP(MYRANKS_P[[#This Row],[PLAYERID]],PLAYERIDMAP2[],COLUMN(PLAYERIDMAP2[IDFANGRAPHS]),FALSE))</f>
        <v>2429</v>
      </c>
      <c r="H5" s="23">
        <f>IFERROR(VLOOKUP(MYRANKS_P[[#This Row],[IDFANGRAPHS]],STEAMER_P[],COLUMN(STEAMER_P[W]),FALSE),0)</f>
        <v>14</v>
      </c>
      <c r="I5" s="23">
        <f>IFERROR(VLOOKUP(MYRANKS_P[[#This Row],[IDFANGRAPHS]],STEAMER_P[],COLUMN(STEAMER_P[L]),FALSE),0)</f>
        <v>10</v>
      </c>
      <c r="J5" s="23">
        <f>IFERROR(VLOOKUP(MYRANKS_P[[#This Row],[IDFANGRAPHS]],STEAMER_P[],COLUMN(STEAMER_P[SV]),FALSE),0)</f>
        <v>0</v>
      </c>
      <c r="K5" s="23">
        <f>IFERROR(VLOOKUP(MYRANKS_P[[#This Row],[IDFANGRAPHS]],STEAMER_P[],COLUMN(STEAMER_P[IP]),FALSE),0)</f>
        <v>211</v>
      </c>
      <c r="L5" s="23">
        <f>IFERROR(VLOOKUP(MYRANKS_P[[#This Row],[IDFANGRAPHS]],STEAMER_P[],COLUMN(STEAMER_P[H]),FALSE),0)</f>
        <v>182</v>
      </c>
      <c r="M5" s="23">
        <f>IFERROR(VLOOKUP(MYRANKS_P[[#This Row],[IDFANGRAPHS]],STEAMER_P[],COLUMN(STEAMER_P[ER]),FALSE),0)</f>
        <v>71</v>
      </c>
      <c r="N5" s="23">
        <f>IFERROR(VLOOKUP(MYRANKS_P[[#This Row],[IDFANGRAPHS]],STEAMER_P[],COLUMN(STEAMER_P[HR]),FALSE),0)</f>
        <v>20</v>
      </c>
      <c r="O5" s="23">
        <f>IFERROR(VLOOKUP(MYRANKS_P[[#This Row],[IDFANGRAPHS]],STEAMER_P[],COLUMN(STEAMER_P[SO]),FALSE),0)</f>
        <v>223</v>
      </c>
      <c r="P5" s="23">
        <f>IFERROR(VLOOKUP(MYRANKS_P[[#This Row],[IDFANGRAPHS]],STEAMER_P[],COLUMN(STEAMER_P[BB]),FALSE),0)</f>
        <v>46</v>
      </c>
      <c r="Q5" s="21">
        <f>IFERROR((MYRANKS_P[[#This Row],[ER]]*9)/MYRANKS_P[[#This Row],[IP]],0)</f>
        <v>3.028436018957346</v>
      </c>
      <c r="R5" s="21">
        <f>IFERROR((MYRANKS_P[[#This Row],[BB]]+MYRANKS_P[[#This Row],[H]])/MYRANKS_P[[#This Row],[IP]],0)</f>
        <v>1.080568720379147</v>
      </c>
      <c r="S5" s="23">
        <f>MYRANKS_P[[#This Row],[W]]*P_PTS_W+MYRANKS_P[[#This Row],[L]]*P_PTS_L+MYRANKS_P[[#This Row],[IP]]*P_PTS_IP+MYRANKS_P[[#This Row],[SO]]*P_PTS_K+MYRANKS_P[[#This Row],[BB]]*P_PTS_BB+MYRANKS_P[[#This Row],[H]]*P_PTS_HA+MYRANKS_P[[#This Row],[SV]]*P_PTS_SV+MYRANKS_P[[#This Row],[HR]]*P_PTS_HRA+MYRANKS_P[[#This Row],[ER]]*P_PTS_ER</f>
        <v>0</v>
      </c>
      <c r="T5" s="23">
        <f>VLOOKUP(MYRANKS_P[[#This Row],[POS]],REPLACEMENT_LEVEL[],3,FALSE)</f>
        <v>0</v>
      </c>
      <c r="U5" s="23">
        <f>MYRANKS_P[[#This Row],[PROJ PTS]]-MYRANKS_P[[#This Row],[REPL LEVEL]]</f>
        <v>0</v>
      </c>
      <c r="V5" s="30">
        <f>RANK(MYRANKS_P[[#This Row],[POINTS OVER REPL]],MYRANKS_P[POINTS OVER REPL])</f>
        <v>1</v>
      </c>
      <c r="W5" s="29">
        <f>IF(MYRANKS_P[[#This Row],[RANK]]&lt;=TOTAL_PITCHERS_DRAFTED,MYRANKS_P[[#This Row],[POINTS OVER REPL]],0)</f>
        <v>0</v>
      </c>
      <c r="X5" s="35">
        <f>MYRANKS_P[[#This Row],[POINTS OVER REPL]]*DOLLAR_VALUE_PER_POINT+1</f>
        <v>1</v>
      </c>
      <c r="Y5" s="35"/>
      <c r="Z5" s="29">
        <f>IF(AND(MYRANKS_P[[#This Row],[RANK]]&lt;=(TOTAL_PITCHERS_DRAFTED-PITCHERS_BELOW_REPL_DRAFTED),MYRANKS_P[[#This Row],[$ACTUAL]]=""),MYRANKS_P[[#This Row],[POINTS OVER REPL]],0)</f>
        <v>0</v>
      </c>
      <c r="AA5" s="40">
        <f>IF(MYRANKS_P[[#This Row],[$ACTUAL]]="",MYRANKS_P[[#This Row],[POINTS OVER REPL]]*REMAINING_DOLLAR_VALUE_PER_POINT+1,0)</f>
        <v>1</v>
      </c>
    </row>
    <row r="6" spans="1:27" x14ac:dyDescent="0.25">
      <c r="A6" s="2" t="s">
        <v>14713</v>
      </c>
      <c r="B6" s="14" t="str">
        <f>VLOOKUP(MYRANKS_P[[#This Row],[PLAYERID]],PLAYERIDMAP2[],COLUMN(PLAYERIDMAP2[LASTNAME]),FALSE)</f>
        <v>Price</v>
      </c>
      <c r="C6" s="14" t="str">
        <f>VLOOKUP(MYRANKS_P[[#This Row],[PLAYERID]],PLAYERIDMAP2[],COLUMN(PLAYERIDMAP2[FIRSTNAME]),FALSE)</f>
        <v>David</v>
      </c>
      <c r="D6" s="14" t="str">
        <f>MYRANKS_P[[#This Row],[FNAME]]&amp;" "&amp;MYRANKS_P[[#This Row],[LNAME]]</f>
        <v>David Price</v>
      </c>
      <c r="E6" s="14" t="str">
        <f>VLOOKUP(MYRANKS_P[[#This Row],[PLAYERID]],PLAYERIDMAP2[],COLUMN(PLAYERIDMAP2[TEAM]),FALSE)</f>
        <v>BOS</v>
      </c>
      <c r="F6" s="14" t="str">
        <f>VLOOKUP(MYRANKS_P[[#This Row],[PLAYERID]],PLAYERIDMAP2[],COLUMN(PLAYERIDMAP2[POS]),FALSE)</f>
        <v>P</v>
      </c>
      <c r="G6" s="14">
        <f>IFERROR(VALUE(VLOOKUP(MYRANKS_P[[#This Row],[PLAYERID]],PLAYERIDMAP2[],COLUMN(PLAYERIDMAP2[IDFANGRAPHS]),FALSE)),VLOOKUP(MYRANKS_P[[#This Row],[PLAYERID]],PLAYERIDMAP2[],COLUMN(PLAYERIDMAP2[IDFANGRAPHS]),FALSE))</f>
        <v>3184</v>
      </c>
      <c r="H6" s="23">
        <f>IFERROR(VLOOKUP(MYRANKS_P[[#This Row],[IDFANGRAPHS]],STEAMER_P[],COLUMN(STEAMER_P[W]),FALSE),0)</f>
        <v>16</v>
      </c>
      <c r="I6" s="23">
        <f>IFERROR(VLOOKUP(MYRANKS_P[[#This Row],[IDFANGRAPHS]],STEAMER_P[],COLUMN(STEAMER_P[L]),FALSE),0)</f>
        <v>8</v>
      </c>
      <c r="J6" s="23">
        <f>IFERROR(VLOOKUP(MYRANKS_P[[#This Row],[IDFANGRAPHS]],STEAMER_P[],COLUMN(STEAMER_P[SV]),FALSE),0)</f>
        <v>0</v>
      </c>
      <c r="K6" s="23">
        <f>IFERROR(VLOOKUP(MYRANKS_P[[#This Row],[IDFANGRAPHS]],STEAMER_P[],COLUMN(STEAMER_P[IP]),FALSE),0)</f>
        <v>215</v>
      </c>
      <c r="L6" s="23">
        <f>IFERROR(VLOOKUP(MYRANKS_P[[#This Row],[IDFANGRAPHS]],STEAMER_P[],COLUMN(STEAMER_P[H]),FALSE),0)</f>
        <v>189</v>
      </c>
      <c r="M6" s="23">
        <f>IFERROR(VLOOKUP(MYRANKS_P[[#This Row],[IDFANGRAPHS]],STEAMER_P[],COLUMN(STEAMER_P[ER]),FALSE),0)</f>
        <v>70</v>
      </c>
      <c r="N6" s="23">
        <f>IFERROR(VLOOKUP(MYRANKS_P[[#This Row],[IDFANGRAPHS]],STEAMER_P[],COLUMN(STEAMER_P[HR]),FALSE),0)</f>
        <v>22</v>
      </c>
      <c r="O6" s="23">
        <f>IFERROR(VLOOKUP(MYRANKS_P[[#This Row],[IDFANGRAPHS]],STEAMER_P[],COLUMN(STEAMER_P[SO]),FALSE),0)</f>
        <v>220</v>
      </c>
      <c r="P6" s="23">
        <f>IFERROR(VLOOKUP(MYRANKS_P[[#This Row],[IDFANGRAPHS]],STEAMER_P[],COLUMN(STEAMER_P[BB]),FALSE),0)</f>
        <v>44</v>
      </c>
      <c r="Q6" s="21">
        <f>IFERROR((MYRANKS_P[[#This Row],[ER]]*9)/MYRANKS_P[[#This Row],[IP]],0)</f>
        <v>2.9302325581395348</v>
      </c>
      <c r="R6" s="21">
        <f>IFERROR((MYRANKS_P[[#This Row],[BB]]+MYRANKS_P[[#This Row],[H]])/MYRANKS_P[[#This Row],[IP]],0)</f>
        <v>1.0837209302325581</v>
      </c>
      <c r="S6" s="23">
        <f>MYRANKS_P[[#This Row],[W]]*P_PTS_W+MYRANKS_P[[#This Row],[L]]*P_PTS_L+MYRANKS_P[[#This Row],[IP]]*P_PTS_IP+MYRANKS_P[[#This Row],[SO]]*P_PTS_K+MYRANKS_P[[#This Row],[BB]]*P_PTS_BB+MYRANKS_P[[#This Row],[H]]*P_PTS_HA+MYRANKS_P[[#This Row],[SV]]*P_PTS_SV+MYRANKS_P[[#This Row],[HR]]*P_PTS_HRA+MYRANKS_P[[#This Row],[ER]]*P_PTS_ER</f>
        <v>0</v>
      </c>
      <c r="T6" s="23">
        <f>VLOOKUP(MYRANKS_P[[#This Row],[POS]],REPLACEMENT_LEVEL[],3,FALSE)</f>
        <v>0</v>
      </c>
      <c r="U6" s="23">
        <f>MYRANKS_P[[#This Row],[PROJ PTS]]-MYRANKS_P[[#This Row],[REPL LEVEL]]</f>
        <v>0</v>
      </c>
      <c r="V6" s="30">
        <f>RANK(MYRANKS_P[[#This Row],[POINTS OVER REPL]],MYRANKS_P[POINTS OVER REPL])</f>
        <v>1</v>
      </c>
      <c r="W6" s="29">
        <f>IF(MYRANKS_P[[#This Row],[RANK]]&lt;=TOTAL_PITCHERS_DRAFTED,MYRANKS_P[[#This Row],[POINTS OVER REPL]],0)</f>
        <v>0</v>
      </c>
      <c r="X6" s="35">
        <f>MYRANKS_P[[#This Row],[POINTS OVER REPL]]*DOLLAR_VALUE_PER_POINT+1</f>
        <v>1</v>
      </c>
      <c r="Y6" s="35"/>
      <c r="Z6" s="29">
        <f>IF(AND(MYRANKS_P[[#This Row],[RANK]]&lt;=(TOTAL_PITCHERS_DRAFTED-PITCHERS_BELOW_REPL_DRAFTED),MYRANKS_P[[#This Row],[$ACTUAL]]=""),MYRANKS_P[[#This Row],[POINTS OVER REPL]],0)</f>
        <v>0</v>
      </c>
      <c r="AA6" s="40">
        <f>IF(MYRANKS_P[[#This Row],[$ACTUAL]]="",MYRANKS_P[[#This Row],[POINTS OVER REPL]]*REMAINING_DOLLAR_VALUE_PER_POINT+1,0)</f>
        <v>1</v>
      </c>
    </row>
    <row r="7" spans="1:27" x14ac:dyDescent="0.25">
      <c r="A7" s="2" t="s">
        <v>11167</v>
      </c>
      <c r="B7" s="14" t="str">
        <f>VLOOKUP(MYRANKS_P[[#This Row],[PLAYERID]],PLAYERIDMAP2[],COLUMN(PLAYERIDMAP2[LASTNAME]),FALSE)</f>
        <v>Arrieta</v>
      </c>
      <c r="C7" s="14" t="str">
        <f>VLOOKUP(MYRANKS_P[[#This Row],[PLAYERID]],PLAYERIDMAP2[],COLUMN(PLAYERIDMAP2[FIRSTNAME]),FALSE)</f>
        <v>Jake</v>
      </c>
      <c r="D7" s="14" t="str">
        <f>MYRANKS_P[[#This Row],[FNAME]]&amp;" "&amp;MYRANKS_P[[#This Row],[LNAME]]</f>
        <v>Jake Arrieta</v>
      </c>
      <c r="E7" s="14" t="str">
        <f>VLOOKUP(MYRANKS_P[[#This Row],[PLAYERID]],PLAYERIDMAP2[],COLUMN(PLAYERIDMAP2[TEAM]),FALSE)</f>
        <v>CHC</v>
      </c>
      <c r="F7" s="14" t="str">
        <f>VLOOKUP(MYRANKS_P[[#This Row],[PLAYERID]],PLAYERIDMAP2[],COLUMN(PLAYERIDMAP2[POS]),FALSE)</f>
        <v>P</v>
      </c>
      <c r="G7" s="14">
        <f>IFERROR(VALUE(VLOOKUP(MYRANKS_P[[#This Row],[PLAYERID]],PLAYERIDMAP2[],COLUMN(PLAYERIDMAP2[IDFANGRAPHS]),FALSE)),VLOOKUP(MYRANKS_P[[#This Row],[PLAYERID]],PLAYERIDMAP2[],COLUMN(PLAYERIDMAP2[IDFANGRAPHS]),FALSE))</f>
        <v>4153</v>
      </c>
      <c r="H7" s="23">
        <f>IFERROR(VLOOKUP(MYRANKS_P[[#This Row],[IDFANGRAPHS]],STEAMER_P[],COLUMN(STEAMER_P[W]),FALSE),0)</f>
        <v>15</v>
      </c>
      <c r="I7" s="23">
        <f>IFERROR(VLOOKUP(MYRANKS_P[[#This Row],[IDFANGRAPHS]],STEAMER_P[],COLUMN(STEAMER_P[L]),FALSE),0)</f>
        <v>8</v>
      </c>
      <c r="J7" s="23">
        <f>IFERROR(VLOOKUP(MYRANKS_P[[#This Row],[IDFANGRAPHS]],STEAMER_P[],COLUMN(STEAMER_P[SV]),FALSE),0)</f>
        <v>0</v>
      </c>
      <c r="K7" s="23">
        <f>IFERROR(VLOOKUP(MYRANKS_P[[#This Row],[IDFANGRAPHS]],STEAMER_P[],COLUMN(STEAMER_P[IP]),FALSE),0)</f>
        <v>208</v>
      </c>
      <c r="L7" s="23">
        <f>IFERROR(VLOOKUP(MYRANKS_P[[#This Row],[IDFANGRAPHS]],STEAMER_P[],COLUMN(STEAMER_P[H]),FALSE),0)</f>
        <v>176</v>
      </c>
      <c r="M7" s="23">
        <f>IFERROR(VLOOKUP(MYRANKS_P[[#This Row],[IDFANGRAPHS]],STEAMER_P[],COLUMN(STEAMER_P[ER]),FALSE),0)</f>
        <v>68</v>
      </c>
      <c r="N7" s="23">
        <f>IFERROR(VLOOKUP(MYRANKS_P[[#This Row],[IDFANGRAPHS]],STEAMER_P[],COLUMN(STEAMER_P[HR]),FALSE),0)</f>
        <v>16</v>
      </c>
      <c r="O7" s="23">
        <f>IFERROR(VLOOKUP(MYRANKS_P[[#This Row],[IDFANGRAPHS]],STEAMER_P[],COLUMN(STEAMER_P[SO]),FALSE),0)</f>
        <v>219</v>
      </c>
      <c r="P7" s="23">
        <f>IFERROR(VLOOKUP(MYRANKS_P[[#This Row],[IDFANGRAPHS]],STEAMER_P[],COLUMN(STEAMER_P[BB]),FALSE),0)</f>
        <v>56</v>
      </c>
      <c r="Q7" s="21">
        <f>IFERROR((MYRANKS_P[[#This Row],[ER]]*9)/MYRANKS_P[[#This Row],[IP]],0)</f>
        <v>2.9423076923076925</v>
      </c>
      <c r="R7" s="21">
        <f>IFERROR((MYRANKS_P[[#This Row],[BB]]+MYRANKS_P[[#This Row],[H]])/MYRANKS_P[[#This Row],[IP]],0)</f>
        <v>1.1153846153846154</v>
      </c>
      <c r="S7" s="23">
        <f>MYRANKS_P[[#This Row],[W]]*P_PTS_W+MYRANKS_P[[#This Row],[L]]*P_PTS_L+MYRANKS_P[[#This Row],[IP]]*P_PTS_IP+MYRANKS_P[[#This Row],[SO]]*P_PTS_K+MYRANKS_P[[#This Row],[BB]]*P_PTS_BB+MYRANKS_P[[#This Row],[H]]*P_PTS_HA+MYRANKS_P[[#This Row],[SV]]*P_PTS_SV+MYRANKS_P[[#This Row],[HR]]*P_PTS_HRA+MYRANKS_P[[#This Row],[ER]]*P_PTS_ER</f>
        <v>0</v>
      </c>
      <c r="T7" s="23">
        <f>VLOOKUP(MYRANKS_P[[#This Row],[POS]],REPLACEMENT_LEVEL[],3,FALSE)</f>
        <v>0</v>
      </c>
      <c r="U7" s="23">
        <f>MYRANKS_P[[#This Row],[PROJ PTS]]-MYRANKS_P[[#This Row],[REPL LEVEL]]</f>
        <v>0</v>
      </c>
      <c r="V7" s="30">
        <f>RANK(MYRANKS_P[[#This Row],[POINTS OVER REPL]],MYRANKS_P[POINTS OVER REPL])</f>
        <v>1</v>
      </c>
      <c r="W7" s="29">
        <f>IF(MYRANKS_P[[#This Row],[RANK]]&lt;=TOTAL_PITCHERS_DRAFTED,MYRANKS_P[[#This Row],[POINTS OVER REPL]],0)</f>
        <v>0</v>
      </c>
      <c r="X7" s="35">
        <f>MYRANKS_P[[#This Row],[POINTS OVER REPL]]*DOLLAR_VALUE_PER_POINT+1</f>
        <v>1</v>
      </c>
      <c r="Y7" s="35"/>
      <c r="Z7" s="29">
        <f>IF(AND(MYRANKS_P[[#This Row],[RANK]]&lt;=(TOTAL_PITCHERS_DRAFTED-PITCHERS_BELOW_REPL_DRAFTED),MYRANKS_P[[#This Row],[$ACTUAL]]=""),MYRANKS_P[[#This Row],[POINTS OVER REPL]],0)</f>
        <v>0</v>
      </c>
      <c r="AA7" s="40">
        <f>IF(MYRANKS_P[[#This Row],[$ACTUAL]]="",MYRANKS_P[[#This Row],[POINTS OVER REPL]]*REMAINING_DOLLAR_VALUE_PER_POINT+1,0)</f>
        <v>1</v>
      </c>
    </row>
    <row r="8" spans="1:27" x14ac:dyDescent="0.25">
      <c r="A8" s="2" t="s">
        <v>11575</v>
      </c>
      <c r="B8" s="14" t="str">
        <f>VLOOKUP(MYRANKS_P[[#This Row],[PLAYERID]],PLAYERIDMAP2[],COLUMN(PLAYERIDMAP2[LASTNAME]),FALSE)</f>
        <v>Bumgarner</v>
      </c>
      <c r="C8" s="14" t="str">
        <f>VLOOKUP(MYRANKS_P[[#This Row],[PLAYERID]],PLAYERIDMAP2[],COLUMN(PLAYERIDMAP2[FIRSTNAME]),FALSE)</f>
        <v>Madison</v>
      </c>
      <c r="D8" s="14" t="str">
        <f>MYRANKS_P[[#This Row],[FNAME]]&amp;" "&amp;MYRANKS_P[[#This Row],[LNAME]]</f>
        <v>Madison Bumgarner</v>
      </c>
      <c r="E8" s="14" t="str">
        <f>VLOOKUP(MYRANKS_P[[#This Row],[PLAYERID]],PLAYERIDMAP2[],COLUMN(PLAYERIDMAP2[TEAM]),FALSE)</f>
        <v>SF</v>
      </c>
      <c r="F8" s="14" t="str">
        <f>VLOOKUP(MYRANKS_P[[#This Row],[PLAYERID]],PLAYERIDMAP2[],COLUMN(PLAYERIDMAP2[POS]),FALSE)</f>
        <v>P</v>
      </c>
      <c r="G8" s="14">
        <f>IFERROR(VALUE(VLOOKUP(MYRANKS_P[[#This Row],[PLAYERID]],PLAYERIDMAP2[],COLUMN(PLAYERIDMAP2[IDFANGRAPHS]),FALSE)),VLOOKUP(MYRANKS_P[[#This Row],[PLAYERID]],PLAYERIDMAP2[],COLUMN(PLAYERIDMAP2[IDFANGRAPHS]),FALSE))</f>
        <v>5524</v>
      </c>
      <c r="H8" s="23">
        <f>IFERROR(VLOOKUP(MYRANKS_P[[#This Row],[IDFANGRAPHS]],STEAMER_P[],COLUMN(STEAMER_P[W]),FALSE),0)</f>
        <v>14</v>
      </c>
      <c r="I8" s="23">
        <f>IFERROR(VLOOKUP(MYRANKS_P[[#This Row],[IDFANGRAPHS]],STEAMER_P[],COLUMN(STEAMER_P[L]),FALSE),0)</f>
        <v>10</v>
      </c>
      <c r="J8" s="23">
        <f>IFERROR(VLOOKUP(MYRANKS_P[[#This Row],[IDFANGRAPHS]],STEAMER_P[],COLUMN(STEAMER_P[SV]),FALSE),0)</f>
        <v>0</v>
      </c>
      <c r="K8" s="23">
        <f>IFERROR(VLOOKUP(MYRANKS_P[[#This Row],[IDFANGRAPHS]],STEAMER_P[],COLUMN(STEAMER_P[IP]),FALSE),0)</f>
        <v>209</v>
      </c>
      <c r="L8" s="23">
        <f>IFERROR(VLOOKUP(MYRANKS_P[[#This Row],[IDFANGRAPHS]],STEAMER_P[],COLUMN(STEAMER_P[H]),FALSE),0)</f>
        <v>178</v>
      </c>
      <c r="M8" s="23">
        <f>IFERROR(VLOOKUP(MYRANKS_P[[#This Row],[IDFANGRAPHS]],STEAMER_P[],COLUMN(STEAMER_P[ER]),FALSE),0)</f>
        <v>65</v>
      </c>
      <c r="N8" s="23">
        <f>IFERROR(VLOOKUP(MYRANKS_P[[#This Row],[IDFANGRAPHS]],STEAMER_P[],COLUMN(STEAMER_P[HR]),FALSE),0)</f>
        <v>19</v>
      </c>
      <c r="O8" s="23">
        <f>IFERROR(VLOOKUP(MYRANKS_P[[#This Row],[IDFANGRAPHS]],STEAMER_P[],COLUMN(STEAMER_P[SO]),FALSE),0)</f>
        <v>216</v>
      </c>
      <c r="P8" s="23">
        <f>IFERROR(VLOOKUP(MYRANKS_P[[#This Row],[IDFANGRAPHS]],STEAMER_P[],COLUMN(STEAMER_P[BB]),FALSE),0)</f>
        <v>47</v>
      </c>
      <c r="Q8" s="21">
        <f>IFERROR((MYRANKS_P[[#This Row],[ER]]*9)/MYRANKS_P[[#This Row],[IP]],0)</f>
        <v>2.799043062200957</v>
      </c>
      <c r="R8" s="21">
        <f>IFERROR((MYRANKS_P[[#This Row],[BB]]+MYRANKS_P[[#This Row],[H]])/MYRANKS_P[[#This Row],[IP]],0)</f>
        <v>1.0765550239234449</v>
      </c>
      <c r="S8" s="23">
        <f>MYRANKS_P[[#This Row],[W]]*P_PTS_W+MYRANKS_P[[#This Row],[L]]*P_PTS_L+MYRANKS_P[[#This Row],[IP]]*P_PTS_IP+MYRANKS_P[[#This Row],[SO]]*P_PTS_K+MYRANKS_P[[#This Row],[BB]]*P_PTS_BB+MYRANKS_P[[#This Row],[H]]*P_PTS_HA+MYRANKS_P[[#This Row],[SV]]*P_PTS_SV+MYRANKS_P[[#This Row],[HR]]*P_PTS_HRA+MYRANKS_P[[#This Row],[ER]]*P_PTS_ER</f>
        <v>0</v>
      </c>
      <c r="T8" s="23">
        <f>VLOOKUP(MYRANKS_P[[#This Row],[POS]],REPLACEMENT_LEVEL[],3,FALSE)</f>
        <v>0</v>
      </c>
      <c r="U8" s="23">
        <f>MYRANKS_P[[#This Row],[PROJ PTS]]-MYRANKS_P[[#This Row],[REPL LEVEL]]</f>
        <v>0</v>
      </c>
      <c r="V8" s="30">
        <f>RANK(MYRANKS_P[[#This Row],[POINTS OVER REPL]],MYRANKS_P[POINTS OVER REPL])</f>
        <v>1</v>
      </c>
      <c r="W8" s="29">
        <f>IF(MYRANKS_P[[#This Row],[RANK]]&lt;=TOTAL_PITCHERS_DRAFTED,MYRANKS_P[[#This Row],[POINTS OVER REPL]],0)</f>
        <v>0</v>
      </c>
      <c r="X8" s="35">
        <f>MYRANKS_P[[#This Row],[POINTS OVER REPL]]*DOLLAR_VALUE_PER_POINT+1</f>
        <v>1</v>
      </c>
      <c r="Y8" s="35"/>
      <c r="Z8" s="29">
        <f>IF(AND(MYRANKS_P[[#This Row],[RANK]]&lt;=(TOTAL_PITCHERS_DRAFTED-PITCHERS_BELOW_REPL_DRAFTED),MYRANKS_P[[#This Row],[$ACTUAL]]=""),MYRANKS_P[[#This Row],[POINTS OVER REPL]],0)</f>
        <v>0</v>
      </c>
      <c r="AA8" s="40">
        <f>IF(MYRANKS_P[[#This Row],[$ACTUAL]]="",MYRANKS_P[[#This Row],[POINTS OVER REPL]]*REMAINING_DOLLAR_VALUE_PER_POINT+1,0)</f>
        <v>1</v>
      </c>
    </row>
    <row r="9" spans="1:27" x14ac:dyDescent="0.25">
      <c r="A9" s="2" t="s">
        <v>12440</v>
      </c>
      <c r="B9" s="14" t="str">
        <f>VLOOKUP(MYRANKS_P[[#This Row],[PLAYERID]],PLAYERIDMAP2[],COLUMN(PLAYERIDMAP2[LASTNAME]),FALSE)</f>
        <v>Fernandez</v>
      </c>
      <c r="C9" s="14" t="str">
        <f>VLOOKUP(MYRANKS_P[[#This Row],[PLAYERID]],PLAYERIDMAP2[],COLUMN(PLAYERIDMAP2[FIRSTNAME]),FALSE)</f>
        <v>Jose</v>
      </c>
      <c r="D9" s="14" t="str">
        <f>MYRANKS_P[[#This Row],[FNAME]]&amp;" "&amp;MYRANKS_P[[#This Row],[LNAME]]</f>
        <v>Jose Fernandez</v>
      </c>
      <c r="E9" s="14" t="str">
        <f>VLOOKUP(MYRANKS_P[[#This Row],[PLAYERID]],PLAYERIDMAP2[],COLUMN(PLAYERIDMAP2[TEAM]),FALSE)</f>
        <v>MIA</v>
      </c>
      <c r="F9" s="14" t="str">
        <f>VLOOKUP(MYRANKS_P[[#This Row],[PLAYERID]],PLAYERIDMAP2[],COLUMN(PLAYERIDMAP2[POS]),FALSE)</f>
        <v>P</v>
      </c>
      <c r="G9" s="14">
        <f>IFERROR(VALUE(VLOOKUP(MYRANKS_P[[#This Row],[PLAYERID]],PLAYERIDMAP2[],COLUMN(PLAYERIDMAP2[IDFANGRAPHS]),FALSE)),VLOOKUP(MYRANKS_P[[#This Row],[PLAYERID]],PLAYERIDMAP2[],COLUMN(PLAYERIDMAP2[IDFANGRAPHS]),FALSE))</f>
        <v>11530</v>
      </c>
      <c r="H9" s="23">
        <f>IFERROR(VLOOKUP(MYRANKS_P[[#This Row],[IDFANGRAPHS]],STEAMER_P[],COLUMN(STEAMER_P[W]),FALSE),0)</f>
        <v>12</v>
      </c>
      <c r="I9" s="23">
        <f>IFERROR(VLOOKUP(MYRANKS_P[[#This Row],[IDFANGRAPHS]],STEAMER_P[],COLUMN(STEAMER_P[L]),FALSE),0)</f>
        <v>8</v>
      </c>
      <c r="J9" s="23">
        <f>IFERROR(VLOOKUP(MYRANKS_P[[#This Row],[IDFANGRAPHS]],STEAMER_P[],COLUMN(STEAMER_P[SV]),FALSE),0)</f>
        <v>0</v>
      </c>
      <c r="K9" s="23">
        <f>IFERROR(VLOOKUP(MYRANKS_P[[#This Row],[IDFANGRAPHS]],STEAMER_P[],COLUMN(STEAMER_P[IP]),FALSE),0)</f>
        <v>181</v>
      </c>
      <c r="L9" s="23">
        <f>IFERROR(VLOOKUP(MYRANKS_P[[#This Row],[IDFANGRAPHS]],STEAMER_P[],COLUMN(STEAMER_P[H]),FALSE),0)</f>
        <v>144</v>
      </c>
      <c r="M9" s="23">
        <f>IFERROR(VLOOKUP(MYRANKS_P[[#This Row],[IDFANGRAPHS]],STEAMER_P[],COLUMN(STEAMER_P[ER]),FALSE),0)</f>
        <v>56</v>
      </c>
      <c r="N9" s="23">
        <f>IFERROR(VLOOKUP(MYRANKS_P[[#This Row],[IDFANGRAPHS]],STEAMER_P[],COLUMN(STEAMER_P[HR]),FALSE),0)</f>
        <v>14</v>
      </c>
      <c r="O9" s="23">
        <f>IFERROR(VLOOKUP(MYRANKS_P[[#This Row],[IDFANGRAPHS]],STEAMER_P[],COLUMN(STEAMER_P[SO]),FALSE),0)</f>
        <v>214</v>
      </c>
      <c r="P9" s="23">
        <f>IFERROR(VLOOKUP(MYRANKS_P[[#This Row],[IDFANGRAPHS]],STEAMER_P[],COLUMN(STEAMER_P[BB]),FALSE),0)</f>
        <v>51</v>
      </c>
      <c r="Q9" s="21">
        <f>IFERROR((MYRANKS_P[[#This Row],[ER]]*9)/MYRANKS_P[[#This Row],[IP]],0)</f>
        <v>2.7845303867403315</v>
      </c>
      <c r="R9" s="21">
        <f>IFERROR((MYRANKS_P[[#This Row],[BB]]+MYRANKS_P[[#This Row],[H]])/MYRANKS_P[[#This Row],[IP]],0)</f>
        <v>1.0773480662983426</v>
      </c>
      <c r="S9" s="23">
        <f>MYRANKS_P[[#This Row],[W]]*P_PTS_W+MYRANKS_P[[#This Row],[L]]*P_PTS_L+MYRANKS_P[[#This Row],[IP]]*P_PTS_IP+MYRANKS_P[[#This Row],[SO]]*P_PTS_K+MYRANKS_P[[#This Row],[BB]]*P_PTS_BB+MYRANKS_P[[#This Row],[H]]*P_PTS_HA+MYRANKS_P[[#This Row],[SV]]*P_PTS_SV+MYRANKS_P[[#This Row],[HR]]*P_PTS_HRA+MYRANKS_P[[#This Row],[ER]]*P_PTS_ER</f>
        <v>0</v>
      </c>
      <c r="T9" s="23">
        <f>VLOOKUP(MYRANKS_P[[#This Row],[POS]],REPLACEMENT_LEVEL[],3,FALSE)</f>
        <v>0</v>
      </c>
      <c r="U9" s="23">
        <f>MYRANKS_P[[#This Row],[PROJ PTS]]-MYRANKS_P[[#This Row],[REPL LEVEL]]</f>
        <v>0</v>
      </c>
      <c r="V9" s="30">
        <f>RANK(MYRANKS_P[[#This Row],[POINTS OVER REPL]],MYRANKS_P[POINTS OVER REPL])</f>
        <v>1</v>
      </c>
      <c r="W9" s="29">
        <f>IF(MYRANKS_P[[#This Row],[RANK]]&lt;=TOTAL_PITCHERS_DRAFTED,MYRANKS_P[[#This Row],[POINTS OVER REPL]],0)</f>
        <v>0</v>
      </c>
      <c r="X9" s="35">
        <f>MYRANKS_P[[#This Row],[POINTS OVER REPL]]*DOLLAR_VALUE_PER_POINT+1</f>
        <v>1</v>
      </c>
      <c r="Y9" s="35"/>
      <c r="Z9" s="29">
        <f>IF(AND(MYRANKS_P[[#This Row],[RANK]]&lt;=(TOTAL_PITCHERS_DRAFTED-PITCHERS_BELOW_REPL_DRAFTED),MYRANKS_P[[#This Row],[$ACTUAL]]=""),MYRANKS_P[[#This Row],[POINTS OVER REPL]],0)</f>
        <v>0</v>
      </c>
      <c r="AA9" s="40">
        <f>IF(MYRANKS_P[[#This Row],[$ACTUAL]]="",MYRANKS_P[[#This Row],[POINTS OVER REPL]]*REMAINING_DOLLAR_VALUE_PER_POINT+1,0)</f>
        <v>1</v>
      </c>
    </row>
    <row r="10" spans="1:27" x14ac:dyDescent="0.25">
      <c r="A10" s="2" t="s">
        <v>12093</v>
      </c>
      <c r="B10" s="14" t="str">
        <f>VLOOKUP(MYRANKS_P[[#This Row],[PLAYERID]],PLAYERIDMAP2[],COLUMN(PLAYERIDMAP2[LASTNAME]),FALSE)</f>
        <v>Darvish</v>
      </c>
      <c r="C10" s="14" t="str">
        <f>VLOOKUP(MYRANKS_P[[#This Row],[PLAYERID]],PLAYERIDMAP2[],COLUMN(PLAYERIDMAP2[FIRSTNAME]),FALSE)</f>
        <v>Yu</v>
      </c>
      <c r="D10" s="14" t="str">
        <f>MYRANKS_P[[#This Row],[FNAME]]&amp;" "&amp;MYRANKS_P[[#This Row],[LNAME]]</f>
        <v>Yu Darvish</v>
      </c>
      <c r="E10" s="14" t="str">
        <f>VLOOKUP(MYRANKS_P[[#This Row],[PLAYERID]],PLAYERIDMAP2[],COLUMN(PLAYERIDMAP2[TEAM]),FALSE)</f>
        <v>TEX</v>
      </c>
      <c r="F10" s="14" t="str">
        <f>VLOOKUP(MYRANKS_P[[#This Row],[PLAYERID]],PLAYERIDMAP2[],COLUMN(PLAYERIDMAP2[POS]),FALSE)</f>
        <v>P</v>
      </c>
      <c r="G10" s="14">
        <f>IFERROR(VALUE(VLOOKUP(MYRANKS_P[[#This Row],[PLAYERID]],PLAYERIDMAP2[],COLUMN(PLAYERIDMAP2[IDFANGRAPHS]),FALSE)),VLOOKUP(MYRANKS_P[[#This Row],[PLAYERID]],PLAYERIDMAP2[],COLUMN(PLAYERIDMAP2[IDFANGRAPHS]),FALSE))</f>
        <v>13074</v>
      </c>
      <c r="H10" s="23">
        <f>IFERROR(VLOOKUP(MYRANKS_P[[#This Row],[IDFANGRAPHS]],STEAMER_P[],COLUMN(STEAMER_P[W]),FALSE),0)</f>
        <v>13</v>
      </c>
      <c r="I10" s="23">
        <f>IFERROR(VLOOKUP(MYRANKS_P[[#This Row],[IDFANGRAPHS]],STEAMER_P[],COLUMN(STEAMER_P[L]),FALSE),0)</f>
        <v>9</v>
      </c>
      <c r="J10" s="23">
        <f>IFERROR(VLOOKUP(MYRANKS_P[[#This Row],[IDFANGRAPHS]],STEAMER_P[],COLUMN(STEAMER_P[SV]),FALSE),0)</f>
        <v>0</v>
      </c>
      <c r="K10" s="23">
        <f>IFERROR(VLOOKUP(MYRANKS_P[[#This Row],[IDFANGRAPHS]],STEAMER_P[],COLUMN(STEAMER_P[IP]),FALSE),0)</f>
        <v>192</v>
      </c>
      <c r="L10" s="23">
        <f>IFERROR(VLOOKUP(MYRANKS_P[[#This Row],[IDFANGRAPHS]],STEAMER_P[],COLUMN(STEAMER_P[H]),FALSE),0)</f>
        <v>165</v>
      </c>
      <c r="M10" s="23">
        <f>IFERROR(VLOOKUP(MYRANKS_P[[#This Row],[IDFANGRAPHS]],STEAMER_P[],COLUMN(STEAMER_P[ER]),FALSE),0)</f>
        <v>74</v>
      </c>
      <c r="N10" s="23">
        <f>IFERROR(VLOOKUP(MYRANKS_P[[#This Row],[IDFANGRAPHS]],STEAMER_P[],COLUMN(STEAMER_P[HR]),FALSE),0)</f>
        <v>22</v>
      </c>
      <c r="O10" s="23">
        <f>IFERROR(VLOOKUP(MYRANKS_P[[#This Row],[IDFANGRAPHS]],STEAMER_P[],COLUMN(STEAMER_P[SO]),FALSE),0)</f>
        <v>212</v>
      </c>
      <c r="P10" s="23">
        <f>IFERROR(VLOOKUP(MYRANKS_P[[#This Row],[IDFANGRAPHS]],STEAMER_P[],COLUMN(STEAMER_P[BB]),FALSE),0)</f>
        <v>63</v>
      </c>
      <c r="Q10" s="21">
        <f>IFERROR((MYRANKS_P[[#This Row],[ER]]*9)/MYRANKS_P[[#This Row],[IP]],0)</f>
        <v>3.46875</v>
      </c>
      <c r="R10" s="21">
        <f>IFERROR((MYRANKS_P[[#This Row],[BB]]+MYRANKS_P[[#This Row],[H]])/MYRANKS_P[[#This Row],[IP]],0)</f>
        <v>1.1875</v>
      </c>
      <c r="S10" s="23">
        <f>MYRANKS_P[[#This Row],[W]]*P_PTS_W+MYRANKS_P[[#This Row],[L]]*P_PTS_L+MYRANKS_P[[#This Row],[IP]]*P_PTS_IP+MYRANKS_P[[#This Row],[SO]]*P_PTS_K+MYRANKS_P[[#This Row],[BB]]*P_PTS_BB+MYRANKS_P[[#This Row],[H]]*P_PTS_HA+MYRANKS_P[[#This Row],[SV]]*P_PTS_SV+MYRANKS_P[[#This Row],[HR]]*P_PTS_HRA+MYRANKS_P[[#This Row],[ER]]*P_PTS_ER</f>
        <v>0</v>
      </c>
      <c r="T10" s="23">
        <f>VLOOKUP(MYRANKS_P[[#This Row],[POS]],REPLACEMENT_LEVEL[],3,FALSE)</f>
        <v>0</v>
      </c>
      <c r="U10" s="23">
        <f>MYRANKS_P[[#This Row],[PROJ PTS]]-MYRANKS_P[[#This Row],[REPL LEVEL]]</f>
        <v>0</v>
      </c>
      <c r="V10" s="30">
        <f>RANK(MYRANKS_P[[#This Row],[POINTS OVER REPL]],MYRANKS_P[POINTS OVER REPL])</f>
        <v>1</v>
      </c>
      <c r="W10" s="29">
        <f>IF(MYRANKS_P[[#This Row],[RANK]]&lt;=TOTAL_PITCHERS_DRAFTED,MYRANKS_P[[#This Row],[POINTS OVER REPL]],0)</f>
        <v>0</v>
      </c>
      <c r="X10" s="35">
        <f>MYRANKS_P[[#This Row],[POINTS OVER REPL]]*DOLLAR_VALUE_PER_POINT+1</f>
        <v>1</v>
      </c>
      <c r="Y10" s="35"/>
      <c r="Z10" s="29">
        <f>IF(AND(MYRANKS_P[[#This Row],[RANK]]&lt;=(TOTAL_PITCHERS_DRAFTED-PITCHERS_BELOW_REPL_DRAFTED),MYRANKS_P[[#This Row],[$ACTUAL]]=""),MYRANKS_P[[#This Row],[POINTS OVER REPL]],0)</f>
        <v>0</v>
      </c>
      <c r="AA10" s="40">
        <f>IF(MYRANKS_P[[#This Row],[$ACTUAL]]="",MYRANKS_P[[#This Row],[POINTS OVER REPL]]*REMAINING_DOLLAR_VALUE_PER_POINT+1,0)</f>
        <v>1</v>
      </c>
    </row>
    <row r="11" spans="1:27" x14ac:dyDescent="0.25">
      <c r="A11" s="2" t="s">
        <v>15423</v>
      </c>
      <c r="B11" s="14" t="str">
        <f>VLOOKUP(MYRANKS_P[[#This Row],[PLAYERID]],PLAYERIDMAP2[],COLUMN(PLAYERIDMAP2[LASTNAME]),FALSE)</f>
        <v>Strasburg</v>
      </c>
      <c r="C11" s="14" t="str">
        <f>VLOOKUP(MYRANKS_P[[#This Row],[PLAYERID]],PLAYERIDMAP2[],COLUMN(PLAYERIDMAP2[FIRSTNAME]),FALSE)</f>
        <v>Stephen</v>
      </c>
      <c r="D11" s="14" t="str">
        <f>MYRANKS_P[[#This Row],[FNAME]]&amp;" "&amp;MYRANKS_P[[#This Row],[LNAME]]</f>
        <v>Stephen Strasburg</v>
      </c>
      <c r="E11" s="14" t="str">
        <f>VLOOKUP(MYRANKS_P[[#This Row],[PLAYERID]],PLAYERIDMAP2[],COLUMN(PLAYERIDMAP2[TEAM]),FALSE)</f>
        <v>WAS</v>
      </c>
      <c r="F11" s="14" t="str">
        <f>VLOOKUP(MYRANKS_P[[#This Row],[PLAYERID]],PLAYERIDMAP2[],COLUMN(PLAYERIDMAP2[POS]),FALSE)</f>
        <v>P</v>
      </c>
      <c r="G11" s="14">
        <f>IFERROR(VALUE(VLOOKUP(MYRANKS_P[[#This Row],[PLAYERID]],PLAYERIDMAP2[],COLUMN(PLAYERIDMAP2[IDFANGRAPHS]),FALSE)),VLOOKUP(MYRANKS_P[[#This Row],[PLAYERID]],PLAYERIDMAP2[],COLUMN(PLAYERIDMAP2[IDFANGRAPHS]),FALSE))</f>
        <v>10131</v>
      </c>
      <c r="H11" s="23">
        <f>IFERROR(VLOOKUP(MYRANKS_P[[#This Row],[IDFANGRAPHS]],STEAMER_P[],COLUMN(STEAMER_P[W]),FALSE),0)</f>
        <v>13</v>
      </c>
      <c r="I11" s="23">
        <f>IFERROR(VLOOKUP(MYRANKS_P[[#This Row],[IDFANGRAPHS]],STEAMER_P[],COLUMN(STEAMER_P[L]),FALSE),0)</f>
        <v>9</v>
      </c>
      <c r="J11" s="23">
        <f>IFERROR(VLOOKUP(MYRANKS_P[[#This Row],[IDFANGRAPHS]],STEAMER_P[],COLUMN(STEAMER_P[SV]),FALSE),0)</f>
        <v>0</v>
      </c>
      <c r="K11" s="23">
        <f>IFERROR(VLOOKUP(MYRANKS_P[[#This Row],[IDFANGRAPHS]],STEAMER_P[],COLUMN(STEAMER_P[IP]),FALSE),0)</f>
        <v>185</v>
      </c>
      <c r="L11" s="23">
        <f>IFERROR(VLOOKUP(MYRANKS_P[[#This Row],[IDFANGRAPHS]],STEAMER_P[],COLUMN(STEAMER_P[H]),FALSE),0)</f>
        <v>156</v>
      </c>
      <c r="M11" s="23">
        <f>IFERROR(VLOOKUP(MYRANKS_P[[#This Row],[IDFANGRAPHS]],STEAMER_P[],COLUMN(STEAMER_P[ER]),FALSE),0)</f>
        <v>60</v>
      </c>
      <c r="N11" s="23">
        <f>IFERROR(VLOOKUP(MYRANKS_P[[#This Row],[IDFANGRAPHS]],STEAMER_P[],COLUMN(STEAMER_P[HR]),FALSE),0)</f>
        <v>17</v>
      </c>
      <c r="O11" s="23">
        <f>IFERROR(VLOOKUP(MYRANKS_P[[#This Row],[IDFANGRAPHS]],STEAMER_P[],COLUMN(STEAMER_P[SO]),FALSE),0)</f>
        <v>210</v>
      </c>
      <c r="P11" s="23">
        <f>IFERROR(VLOOKUP(MYRANKS_P[[#This Row],[IDFANGRAPHS]],STEAMER_P[],COLUMN(STEAMER_P[BB]),FALSE),0)</f>
        <v>42</v>
      </c>
      <c r="Q11" s="21">
        <f>IFERROR((MYRANKS_P[[#This Row],[ER]]*9)/MYRANKS_P[[#This Row],[IP]],0)</f>
        <v>2.9189189189189189</v>
      </c>
      <c r="R11" s="21">
        <f>IFERROR((MYRANKS_P[[#This Row],[BB]]+MYRANKS_P[[#This Row],[H]])/MYRANKS_P[[#This Row],[IP]],0)</f>
        <v>1.0702702702702702</v>
      </c>
      <c r="S11" s="23">
        <f>MYRANKS_P[[#This Row],[W]]*P_PTS_W+MYRANKS_P[[#This Row],[L]]*P_PTS_L+MYRANKS_P[[#This Row],[IP]]*P_PTS_IP+MYRANKS_P[[#This Row],[SO]]*P_PTS_K+MYRANKS_P[[#This Row],[BB]]*P_PTS_BB+MYRANKS_P[[#This Row],[H]]*P_PTS_HA+MYRANKS_P[[#This Row],[SV]]*P_PTS_SV+MYRANKS_P[[#This Row],[HR]]*P_PTS_HRA+MYRANKS_P[[#This Row],[ER]]*P_PTS_ER</f>
        <v>0</v>
      </c>
      <c r="T11" s="23">
        <f>VLOOKUP(MYRANKS_P[[#This Row],[POS]],REPLACEMENT_LEVEL[],3,FALSE)</f>
        <v>0</v>
      </c>
      <c r="U11" s="23">
        <f>MYRANKS_P[[#This Row],[PROJ PTS]]-MYRANKS_P[[#This Row],[REPL LEVEL]]</f>
        <v>0</v>
      </c>
      <c r="V11" s="30">
        <f>RANK(MYRANKS_P[[#This Row],[POINTS OVER REPL]],MYRANKS_P[POINTS OVER REPL])</f>
        <v>1</v>
      </c>
      <c r="W11" s="29">
        <f>IF(MYRANKS_P[[#This Row],[RANK]]&lt;=TOTAL_PITCHERS_DRAFTED,MYRANKS_P[[#This Row],[POINTS OVER REPL]],0)</f>
        <v>0</v>
      </c>
      <c r="X11" s="35">
        <f>MYRANKS_P[[#This Row],[POINTS OVER REPL]]*DOLLAR_VALUE_PER_POINT+1</f>
        <v>1</v>
      </c>
      <c r="Y11" s="35"/>
      <c r="Z11" s="29">
        <f>IF(AND(MYRANKS_P[[#This Row],[RANK]]&lt;=(TOTAL_PITCHERS_DRAFTED-PITCHERS_BELOW_REPL_DRAFTED),MYRANKS_P[[#This Row],[$ACTUAL]]=""),MYRANKS_P[[#This Row],[POINTS OVER REPL]],0)</f>
        <v>0</v>
      </c>
      <c r="AA11" s="40">
        <f>IF(MYRANKS_P[[#This Row],[$ACTUAL]]="",MYRANKS_P[[#This Row],[POINTS OVER REPL]]*REMAINING_DOLLAR_VALUE_PER_POINT+1,0)</f>
        <v>1</v>
      </c>
    </row>
    <row r="12" spans="1:27" x14ac:dyDescent="0.25">
      <c r="A12" s="4" t="s">
        <v>12136</v>
      </c>
      <c r="B12" s="14" t="str">
        <f>VLOOKUP(MYRANKS_P[[#This Row],[PLAYERID]],PLAYERIDMAP2[],COLUMN(PLAYERIDMAP2[LASTNAME]),FALSE)</f>
        <v>deGrom</v>
      </c>
      <c r="C12" s="14" t="str">
        <f>VLOOKUP(MYRANKS_P[[#This Row],[PLAYERID]],PLAYERIDMAP2[],COLUMN(PLAYERIDMAP2[FIRSTNAME]),FALSE)</f>
        <v>Jacob</v>
      </c>
      <c r="D12" s="14" t="str">
        <f>MYRANKS_P[[#This Row],[FNAME]]&amp;" "&amp;MYRANKS_P[[#This Row],[LNAME]]</f>
        <v>Jacob deGrom</v>
      </c>
      <c r="E12" s="14" t="str">
        <f>VLOOKUP(MYRANKS_P[[#This Row],[PLAYERID]],PLAYERIDMAP2[],COLUMN(PLAYERIDMAP2[TEAM]),FALSE)</f>
        <v>NYM</v>
      </c>
      <c r="F12" s="14" t="str">
        <f>VLOOKUP(MYRANKS_P[[#This Row],[PLAYERID]],PLAYERIDMAP2[],COLUMN(PLAYERIDMAP2[POS]),FALSE)</f>
        <v>P</v>
      </c>
      <c r="G12" s="14">
        <f>IFERROR(VALUE(VLOOKUP(MYRANKS_P[[#This Row],[PLAYERID]],PLAYERIDMAP2[],COLUMN(PLAYERIDMAP2[IDFANGRAPHS]),FALSE)),VLOOKUP(MYRANKS_P[[#This Row],[PLAYERID]],PLAYERIDMAP2[],COLUMN(PLAYERIDMAP2[IDFANGRAPHS]),FALSE))</f>
        <v>10954</v>
      </c>
      <c r="H12" s="23">
        <f>IFERROR(VLOOKUP(MYRANKS_P[[#This Row],[IDFANGRAPHS]],STEAMER_P[],COLUMN(STEAMER_P[W]),FALSE),0)</f>
        <v>13</v>
      </c>
      <c r="I12" s="23">
        <f>IFERROR(VLOOKUP(MYRANKS_P[[#This Row],[IDFANGRAPHS]],STEAMER_P[],COLUMN(STEAMER_P[L]),FALSE),0)</f>
        <v>10</v>
      </c>
      <c r="J12" s="23">
        <f>IFERROR(VLOOKUP(MYRANKS_P[[#This Row],[IDFANGRAPHS]],STEAMER_P[],COLUMN(STEAMER_P[SV]),FALSE),0)</f>
        <v>0</v>
      </c>
      <c r="K12" s="23">
        <f>IFERROR(VLOOKUP(MYRANKS_P[[#This Row],[IDFANGRAPHS]],STEAMER_P[],COLUMN(STEAMER_P[IP]),FALSE),0)</f>
        <v>203</v>
      </c>
      <c r="L12" s="23">
        <f>IFERROR(VLOOKUP(MYRANKS_P[[#This Row],[IDFANGRAPHS]],STEAMER_P[],COLUMN(STEAMER_P[H]),FALSE),0)</f>
        <v>177</v>
      </c>
      <c r="M12" s="23">
        <f>IFERROR(VLOOKUP(MYRANKS_P[[#This Row],[IDFANGRAPHS]],STEAMER_P[],COLUMN(STEAMER_P[ER]),FALSE),0)</f>
        <v>71</v>
      </c>
      <c r="N12" s="23">
        <f>IFERROR(VLOOKUP(MYRANKS_P[[#This Row],[IDFANGRAPHS]],STEAMER_P[],COLUMN(STEAMER_P[HR]),FALSE),0)</f>
        <v>20</v>
      </c>
      <c r="O12" s="23">
        <f>IFERROR(VLOOKUP(MYRANKS_P[[#This Row],[IDFANGRAPHS]],STEAMER_P[],COLUMN(STEAMER_P[SO]),FALSE),0)</f>
        <v>209</v>
      </c>
      <c r="P12" s="23">
        <f>IFERROR(VLOOKUP(MYRANKS_P[[#This Row],[IDFANGRAPHS]],STEAMER_P[],COLUMN(STEAMER_P[BB]),FALSE),0)</f>
        <v>51</v>
      </c>
      <c r="Q12" s="21">
        <f>IFERROR((MYRANKS_P[[#This Row],[ER]]*9)/MYRANKS_P[[#This Row],[IP]],0)</f>
        <v>3.1477832512315271</v>
      </c>
      <c r="R12" s="21">
        <f>IFERROR((MYRANKS_P[[#This Row],[BB]]+MYRANKS_P[[#This Row],[H]])/MYRANKS_P[[#This Row],[IP]],0)</f>
        <v>1.1231527093596059</v>
      </c>
      <c r="S12" s="23">
        <f>MYRANKS_P[[#This Row],[W]]*P_PTS_W+MYRANKS_P[[#This Row],[L]]*P_PTS_L+MYRANKS_P[[#This Row],[IP]]*P_PTS_IP+MYRANKS_P[[#This Row],[SO]]*P_PTS_K+MYRANKS_P[[#This Row],[BB]]*P_PTS_BB+MYRANKS_P[[#This Row],[H]]*P_PTS_HA+MYRANKS_P[[#This Row],[SV]]*P_PTS_SV+MYRANKS_P[[#This Row],[HR]]*P_PTS_HRA+MYRANKS_P[[#This Row],[ER]]*P_PTS_ER</f>
        <v>0</v>
      </c>
      <c r="T12" s="23">
        <f>VLOOKUP(MYRANKS_P[[#This Row],[POS]],REPLACEMENT_LEVEL[],3,FALSE)</f>
        <v>0</v>
      </c>
      <c r="U12" s="23">
        <f>MYRANKS_P[[#This Row],[PROJ PTS]]-MYRANKS_P[[#This Row],[REPL LEVEL]]</f>
        <v>0</v>
      </c>
      <c r="V12" s="30">
        <f>RANK(MYRANKS_P[[#This Row],[POINTS OVER REPL]],MYRANKS_P[POINTS OVER REPL])</f>
        <v>1</v>
      </c>
      <c r="W12" s="29">
        <f>IF(MYRANKS_P[[#This Row],[RANK]]&lt;=TOTAL_PITCHERS_DRAFTED,MYRANKS_P[[#This Row],[POINTS OVER REPL]],0)</f>
        <v>0</v>
      </c>
      <c r="X12" s="35">
        <f>MYRANKS_P[[#This Row],[POINTS OVER REPL]]*DOLLAR_VALUE_PER_POINT+1</f>
        <v>1</v>
      </c>
      <c r="Y12" s="35"/>
      <c r="Z12" s="29">
        <f>IF(AND(MYRANKS_P[[#This Row],[RANK]]&lt;=(TOTAL_PITCHERS_DRAFTED-PITCHERS_BELOW_REPL_DRAFTED),MYRANKS_P[[#This Row],[$ACTUAL]]=""),MYRANKS_P[[#This Row],[POINTS OVER REPL]],0)</f>
        <v>0</v>
      </c>
      <c r="AA12" s="40">
        <f>IF(MYRANKS_P[[#This Row],[$ACTUAL]]="",MYRANKS_P[[#This Row],[POINTS OVER REPL]]*REMAINING_DOLLAR_VALUE_PER_POINT+1,0)</f>
        <v>1</v>
      </c>
    </row>
    <row r="13" spans="1:27" x14ac:dyDescent="0.25">
      <c r="A13" s="2" t="s">
        <v>11141</v>
      </c>
      <c r="B13" s="14" t="str">
        <f>VLOOKUP(MYRANKS_P[[#This Row],[PLAYERID]],PLAYERIDMAP2[],COLUMN(PLAYERIDMAP2[LASTNAME]),FALSE)</f>
        <v>Archer</v>
      </c>
      <c r="C13" s="14" t="str">
        <f>VLOOKUP(MYRANKS_P[[#This Row],[PLAYERID]],PLAYERIDMAP2[],COLUMN(PLAYERIDMAP2[FIRSTNAME]),FALSE)</f>
        <v>Chris</v>
      </c>
      <c r="D13" s="14" t="str">
        <f>MYRANKS_P[[#This Row],[FNAME]]&amp;" "&amp;MYRANKS_P[[#This Row],[LNAME]]</f>
        <v>Chris Archer</v>
      </c>
      <c r="E13" s="14" t="str">
        <f>VLOOKUP(MYRANKS_P[[#This Row],[PLAYERID]],PLAYERIDMAP2[],COLUMN(PLAYERIDMAP2[TEAM]),FALSE)</f>
        <v>TB</v>
      </c>
      <c r="F13" s="14" t="str">
        <f>VLOOKUP(MYRANKS_P[[#This Row],[PLAYERID]],PLAYERIDMAP2[],COLUMN(PLAYERIDMAP2[POS]),FALSE)</f>
        <v>P</v>
      </c>
      <c r="G13" s="14">
        <f>IFERROR(VALUE(VLOOKUP(MYRANKS_P[[#This Row],[PLAYERID]],PLAYERIDMAP2[],COLUMN(PLAYERIDMAP2[IDFANGRAPHS]),FALSE)),VLOOKUP(MYRANKS_P[[#This Row],[PLAYERID]],PLAYERIDMAP2[],COLUMN(PLAYERIDMAP2[IDFANGRAPHS]),FALSE))</f>
        <v>6345</v>
      </c>
      <c r="H13" s="23">
        <f>IFERROR(VLOOKUP(MYRANKS_P[[#This Row],[IDFANGRAPHS]],STEAMER_P[],COLUMN(STEAMER_P[W]),FALSE),0)</f>
        <v>13</v>
      </c>
      <c r="I13" s="23">
        <f>IFERROR(VLOOKUP(MYRANKS_P[[#This Row],[IDFANGRAPHS]],STEAMER_P[],COLUMN(STEAMER_P[L]),FALSE),0)</f>
        <v>10</v>
      </c>
      <c r="J13" s="23">
        <f>IFERROR(VLOOKUP(MYRANKS_P[[#This Row],[IDFANGRAPHS]],STEAMER_P[],COLUMN(STEAMER_P[SV]),FALSE),0)</f>
        <v>0</v>
      </c>
      <c r="K13" s="23">
        <f>IFERROR(VLOOKUP(MYRANKS_P[[#This Row],[IDFANGRAPHS]],STEAMER_P[],COLUMN(STEAMER_P[IP]),FALSE),0)</f>
        <v>198</v>
      </c>
      <c r="L13" s="23">
        <f>IFERROR(VLOOKUP(MYRANKS_P[[#This Row],[IDFANGRAPHS]],STEAMER_P[],COLUMN(STEAMER_P[H]),FALSE),0)</f>
        <v>169</v>
      </c>
      <c r="M13" s="23">
        <f>IFERROR(VLOOKUP(MYRANKS_P[[#This Row],[IDFANGRAPHS]],STEAMER_P[],COLUMN(STEAMER_P[ER]),FALSE),0)</f>
        <v>71</v>
      </c>
      <c r="N13" s="23">
        <f>IFERROR(VLOOKUP(MYRANKS_P[[#This Row],[IDFANGRAPHS]],STEAMER_P[],COLUMN(STEAMER_P[HR]),FALSE),0)</f>
        <v>18</v>
      </c>
      <c r="O13" s="23">
        <f>IFERROR(VLOOKUP(MYRANKS_P[[#This Row],[IDFANGRAPHS]],STEAMER_P[],COLUMN(STEAMER_P[SO]),FALSE),0)</f>
        <v>207</v>
      </c>
      <c r="P13" s="23">
        <f>IFERROR(VLOOKUP(MYRANKS_P[[#This Row],[IDFANGRAPHS]],STEAMER_P[],COLUMN(STEAMER_P[BB]),FALSE),0)</f>
        <v>63</v>
      </c>
      <c r="Q13" s="21">
        <f>IFERROR((MYRANKS_P[[#This Row],[ER]]*9)/MYRANKS_P[[#This Row],[IP]],0)</f>
        <v>3.2272727272727271</v>
      </c>
      <c r="R13" s="21">
        <f>IFERROR((MYRANKS_P[[#This Row],[BB]]+MYRANKS_P[[#This Row],[H]])/MYRANKS_P[[#This Row],[IP]],0)</f>
        <v>1.1717171717171717</v>
      </c>
      <c r="S13" s="23">
        <f>MYRANKS_P[[#This Row],[W]]*P_PTS_W+MYRANKS_P[[#This Row],[L]]*P_PTS_L+MYRANKS_P[[#This Row],[IP]]*P_PTS_IP+MYRANKS_P[[#This Row],[SO]]*P_PTS_K+MYRANKS_P[[#This Row],[BB]]*P_PTS_BB+MYRANKS_P[[#This Row],[H]]*P_PTS_HA+MYRANKS_P[[#This Row],[SV]]*P_PTS_SV+MYRANKS_P[[#This Row],[HR]]*P_PTS_HRA+MYRANKS_P[[#This Row],[ER]]*P_PTS_ER</f>
        <v>0</v>
      </c>
      <c r="T13" s="23">
        <f>VLOOKUP(MYRANKS_P[[#This Row],[POS]],REPLACEMENT_LEVEL[],3,FALSE)</f>
        <v>0</v>
      </c>
      <c r="U13" s="23">
        <f>MYRANKS_P[[#This Row],[PROJ PTS]]-MYRANKS_P[[#This Row],[REPL LEVEL]]</f>
        <v>0</v>
      </c>
      <c r="V13" s="30">
        <f>RANK(MYRANKS_P[[#This Row],[POINTS OVER REPL]],MYRANKS_P[POINTS OVER REPL])</f>
        <v>1</v>
      </c>
      <c r="W13" s="29">
        <f>IF(MYRANKS_P[[#This Row],[RANK]]&lt;=TOTAL_PITCHERS_DRAFTED,MYRANKS_P[[#This Row],[POINTS OVER REPL]],0)</f>
        <v>0</v>
      </c>
      <c r="X13" s="35">
        <f>MYRANKS_P[[#This Row],[POINTS OVER REPL]]*DOLLAR_VALUE_PER_POINT+1</f>
        <v>1</v>
      </c>
      <c r="Y13" s="35"/>
      <c r="Z13" s="29">
        <f>IF(AND(MYRANKS_P[[#This Row],[RANK]]&lt;=(TOTAL_PITCHERS_DRAFTED-PITCHERS_BELOW_REPL_DRAFTED),MYRANKS_P[[#This Row],[$ACTUAL]]=""),MYRANKS_P[[#This Row],[POINTS OVER REPL]],0)</f>
        <v>0</v>
      </c>
      <c r="AA13" s="40">
        <f>IF(MYRANKS_P[[#This Row],[$ACTUAL]]="",MYRANKS_P[[#This Row],[POINTS OVER REPL]]*REMAINING_DOLLAR_VALUE_PER_POINT+1,0)</f>
        <v>1</v>
      </c>
    </row>
    <row r="14" spans="1:27" x14ac:dyDescent="0.25">
      <c r="A14" s="2" t="s">
        <v>12984</v>
      </c>
      <c r="B14" s="14" t="str">
        <f>VLOOKUP(MYRANKS_P[[#This Row],[PLAYERID]],PLAYERIDMAP2[],COLUMN(PLAYERIDMAP2[LASTNAME]),FALSE)</f>
        <v>Harvey</v>
      </c>
      <c r="C14" s="14" t="str">
        <f>VLOOKUP(MYRANKS_P[[#This Row],[PLAYERID]],PLAYERIDMAP2[],COLUMN(PLAYERIDMAP2[FIRSTNAME]),FALSE)</f>
        <v>Matt</v>
      </c>
      <c r="D14" s="14" t="str">
        <f>MYRANKS_P[[#This Row],[FNAME]]&amp;" "&amp;MYRANKS_P[[#This Row],[LNAME]]</f>
        <v>Matt Harvey</v>
      </c>
      <c r="E14" s="14" t="str">
        <f>VLOOKUP(MYRANKS_P[[#This Row],[PLAYERID]],PLAYERIDMAP2[],COLUMN(PLAYERIDMAP2[TEAM]),FALSE)</f>
        <v>NYM</v>
      </c>
      <c r="F14" s="14" t="str">
        <f>VLOOKUP(MYRANKS_P[[#This Row],[PLAYERID]],PLAYERIDMAP2[],COLUMN(PLAYERIDMAP2[POS]),FALSE)</f>
        <v>P</v>
      </c>
      <c r="G14" s="14">
        <f>IFERROR(VALUE(VLOOKUP(MYRANKS_P[[#This Row],[PLAYERID]],PLAYERIDMAP2[],COLUMN(PLAYERIDMAP2[IDFANGRAPHS]),FALSE)),VLOOKUP(MYRANKS_P[[#This Row],[PLAYERID]],PLAYERIDMAP2[],COLUMN(PLAYERIDMAP2[IDFANGRAPHS]),FALSE))</f>
        <v>11713</v>
      </c>
      <c r="H14" s="23">
        <f>IFERROR(VLOOKUP(MYRANKS_P[[#This Row],[IDFANGRAPHS]],STEAMER_P[],COLUMN(STEAMER_P[W]),FALSE),0)</f>
        <v>13</v>
      </c>
      <c r="I14" s="23">
        <f>IFERROR(VLOOKUP(MYRANKS_P[[#This Row],[IDFANGRAPHS]],STEAMER_P[],COLUMN(STEAMER_P[L]),FALSE),0)</f>
        <v>10</v>
      </c>
      <c r="J14" s="23">
        <f>IFERROR(VLOOKUP(MYRANKS_P[[#This Row],[IDFANGRAPHS]],STEAMER_P[],COLUMN(STEAMER_P[SV]),FALSE),0)</f>
        <v>0</v>
      </c>
      <c r="K14" s="23">
        <f>IFERROR(VLOOKUP(MYRANKS_P[[#This Row],[IDFANGRAPHS]],STEAMER_P[],COLUMN(STEAMER_P[IP]),FALSE),0)</f>
        <v>203</v>
      </c>
      <c r="L14" s="23">
        <f>IFERROR(VLOOKUP(MYRANKS_P[[#This Row],[IDFANGRAPHS]],STEAMER_P[],COLUMN(STEAMER_P[H]),FALSE),0)</f>
        <v>178</v>
      </c>
      <c r="M14" s="23">
        <f>IFERROR(VLOOKUP(MYRANKS_P[[#This Row],[IDFANGRAPHS]],STEAMER_P[],COLUMN(STEAMER_P[ER]),FALSE),0)</f>
        <v>69</v>
      </c>
      <c r="N14" s="23">
        <f>IFERROR(VLOOKUP(MYRANKS_P[[#This Row],[IDFANGRAPHS]],STEAMER_P[],COLUMN(STEAMER_P[HR]),FALSE),0)</f>
        <v>20</v>
      </c>
      <c r="O14" s="23">
        <f>IFERROR(VLOOKUP(MYRANKS_P[[#This Row],[IDFANGRAPHS]],STEAMER_P[],COLUMN(STEAMER_P[SO]),FALSE),0)</f>
        <v>206</v>
      </c>
      <c r="P14" s="23">
        <f>IFERROR(VLOOKUP(MYRANKS_P[[#This Row],[IDFANGRAPHS]],STEAMER_P[],COLUMN(STEAMER_P[BB]),FALSE),0)</f>
        <v>44</v>
      </c>
      <c r="Q14" s="21">
        <f>IFERROR((MYRANKS_P[[#This Row],[ER]]*9)/MYRANKS_P[[#This Row],[IP]],0)</f>
        <v>3.0591133004926108</v>
      </c>
      <c r="R14" s="21">
        <f>IFERROR((MYRANKS_P[[#This Row],[BB]]+MYRANKS_P[[#This Row],[H]])/MYRANKS_P[[#This Row],[IP]],0)</f>
        <v>1.0935960591133005</v>
      </c>
      <c r="S14" s="23">
        <f>MYRANKS_P[[#This Row],[W]]*P_PTS_W+MYRANKS_P[[#This Row],[L]]*P_PTS_L+MYRANKS_P[[#This Row],[IP]]*P_PTS_IP+MYRANKS_P[[#This Row],[SO]]*P_PTS_K+MYRANKS_P[[#This Row],[BB]]*P_PTS_BB+MYRANKS_P[[#This Row],[H]]*P_PTS_HA+MYRANKS_P[[#This Row],[SV]]*P_PTS_SV+MYRANKS_P[[#This Row],[HR]]*P_PTS_HRA+MYRANKS_P[[#This Row],[ER]]*P_PTS_ER</f>
        <v>0</v>
      </c>
      <c r="T14" s="23">
        <f>VLOOKUP(MYRANKS_P[[#This Row],[POS]],REPLACEMENT_LEVEL[],3,FALSE)</f>
        <v>0</v>
      </c>
      <c r="U14" s="23">
        <f>MYRANKS_P[[#This Row],[PROJ PTS]]-MYRANKS_P[[#This Row],[REPL LEVEL]]</f>
        <v>0</v>
      </c>
      <c r="V14" s="30">
        <f>RANK(MYRANKS_P[[#This Row],[POINTS OVER REPL]],MYRANKS_P[POINTS OVER REPL])</f>
        <v>1</v>
      </c>
      <c r="W14" s="29">
        <f>IF(MYRANKS_P[[#This Row],[RANK]]&lt;=TOTAL_PITCHERS_DRAFTED,MYRANKS_P[[#This Row],[POINTS OVER REPL]],0)</f>
        <v>0</v>
      </c>
      <c r="X14" s="35">
        <f>MYRANKS_P[[#This Row],[POINTS OVER REPL]]*DOLLAR_VALUE_PER_POINT+1</f>
        <v>1</v>
      </c>
      <c r="Y14" s="35"/>
      <c r="Z14" s="29">
        <f>IF(AND(MYRANKS_P[[#This Row],[RANK]]&lt;=(TOTAL_PITCHERS_DRAFTED-PITCHERS_BELOW_REPL_DRAFTED),MYRANKS_P[[#This Row],[$ACTUAL]]=""),MYRANKS_P[[#This Row],[POINTS OVER REPL]],0)</f>
        <v>0</v>
      </c>
      <c r="AA14" s="40">
        <f>IF(MYRANKS_P[[#This Row],[$ACTUAL]]="",MYRANKS_P[[#This Row],[POINTS OVER REPL]]*REMAINING_DOLLAR_VALUE_PER_POINT+1,0)</f>
        <v>1</v>
      </c>
    </row>
    <row r="15" spans="1:27" x14ac:dyDescent="0.25">
      <c r="A15" s="2" t="s">
        <v>13630</v>
      </c>
      <c r="B15" s="14" t="str">
        <f>VLOOKUP(MYRANKS_P[[#This Row],[PLAYERID]],PLAYERIDMAP2[],COLUMN(PLAYERIDMAP2[LASTNAME]),FALSE)</f>
        <v>Lester</v>
      </c>
      <c r="C15" s="14" t="str">
        <f>VLOOKUP(MYRANKS_P[[#This Row],[PLAYERID]],PLAYERIDMAP2[],COLUMN(PLAYERIDMAP2[FIRSTNAME]),FALSE)</f>
        <v>Jon</v>
      </c>
      <c r="D15" s="14" t="str">
        <f>MYRANKS_P[[#This Row],[FNAME]]&amp;" "&amp;MYRANKS_P[[#This Row],[LNAME]]</f>
        <v>Jon Lester</v>
      </c>
      <c r="E15" s="14" t="str">
        <f>VLOOKUP(MYRANKS_P[[#This Row],[PLAYERID]],PLAYERIDMAP2[],COLUMN(PLAYERIDMAP2[TEAM]),FALSE)</f>
        <v>CHC</v>
      </c>
      <c r="F15" s="14" t="str">
        <f>VLOOKUP(MYRANKS_P[[#This Row],[PLAYERID]],PLAYERIDMAP2[],COLUMN(PLAYERIDMAP2[POS]),FALSE)</f>
        <v>P</v>
      </c>
      <c r="G15" s="14">
        <f>IFERROR(VALUE(VLOOKUP(MYRANKS_P[[#This Row],[PLAYERID]],PLAYERIDMAP2[],COLUMN(PLAYERIDMAP2[IDFANGRAPHS]),FALSE)),VLOOKUP(MYRANKS_P[[#This Row],[PLAYERID]],PLAYERIDMAP2[],COLUMN(PLAYERIDMAP2[IDFANGRAPHS]),FALSE))</f>
        <v>4930</v>
      </c>
      <c r="H15" s="23">
        <f>IFERROR(VLOOKUP(MYRANKS_P[[#This Row],[IDFANGRAPHS]],STEAMER_P[],COLUMN(STEAMER_P[W]),FALSE),0)</f>
        <v>14</v>
      </c>
      <c r="I15" s="23">
        <f>IFERROR(VLOOKUP(MYRANKS_P[[#This Row],[IDFANGRAPHS]],STEAMER_P[],COLUMN(STEAMER_P[L]),FALSE),0)</f>
        <v>9</v>
      </c>
      <c r="J15" s="23">
        <f>IFERROR(VLOOKUP(MYRANKS_P[[#This Row],[IDFANGRAPHS]],STEAMER_P[],COLUMN(STEAMER_P[SV]),FALSE),0)</f>
        <v>0</v>
      </c>
      <c r="K15" s="23">
        <f>IFERROR(VLOOKUP(MYRANKS_P[[#This Row],[IDFANGRAPHS]],STEAMER_P[],COLUMN(STEAMER_P[IP]),FALSE),0)</f>
        <v>204</v>
      </c>
      <c r="L15" s="23">
        <f>IFERROR(VLOOKUP(MYRANKS_P[[#This Row],[IDFANGRAPHS]],STEAMER_P[],COLUMN(STEAMER_P[H]),FALSE),0)</f>
        <v>180</v>
      </c>
      <c r="M15" s="23">
        <f>IFERROR(VLOOKUP(MYRANKS_P[[#This Row],[IDFANGRAPHS]],STEAMER_P[],COLUMN(STEAMER_P[ER]),FALSE),0)</f>
        <v>71</v>
      </c>
      <c r="N15" s="23">
        <f>IFERROR(VLOOKUP(MYRANKS_P[[#This Row],[IDFANGRAPHS]],STEAMER_P[],COLUMN(STEAMER_P[HR]),FALSE),0)</f>
        <v>20</v>
      </c>
      <c r="O15" s="23">
        <f>IFERROR(VLOOKUP(MYRANKS_P[[#This Row],[IDFANGRAPHS]],STEAMER_P[],COLUMN(STEAMER_P[SO]),FALSE),0)</f>
        <v>203</v>
      </c>
      <c r="P15" s="23">
        <f>IFERROR(VLOOKUP(MYRANKS_P[[#This Row],[IDFANGRAPHS]],STEAMER_P[],COLUMN(STEAMER_P[BB]),FALSE),0)</f>
        <v>50</v>
      </c>
      <c r="Q15" s="21">
        <f>IFERROR((MYRANKS_P[[#This Row],[ER]]*9)/MYRANKS_P[[#This Row],[IP]],0)</f>
        <v>3.1323529411764706</v>
      </c>
      <c r="R15" s="21">
        <f>IFERROR((MYRANKS_P[[#This Row],[BB]]+MYRANKS_P[[#This Row],[H]])/MYRANKS_P[[#This Row],[IP]],0)</f>
        <v>1.1274509803921569</v>
      </c>
      <c r="S15" s="23">
        <f>MYRANKS_P[[#This Row],[W]]*P_PTS_W+MYRANKS_P[[#This Row],[L]]*P_PTS_L+MYRANKS_P[[#This Row],[IP]]*P_PTS_IP+MYRANKS_P[[#This Row],[SO]]*P_PTS_K+MYRANKS_P[[#This Row],[BB]]*P_PTS_BB+MYRANKS_P[[#This Row],[H]]*P_PTS_HA+MYRANKS_P[[#This Row],[SV]]*P_PTS_SV+MYRANKS_P[[#This Row],[HR]]*P_PTS_HRA+MYRANKS_P[[#This Row],[ER]]*P_PTS_ER</f>
        <v>0</v>
      </c>
      <c r="T15" s="23">
        <f>VLOOKUP(MYRANKS_P[[#This Row],[POS]],REPLACEMENT_LEVEL[],3,FALSE)</f>
        <v>0</v>
      </c>
      <c r="U15" s="23">
        <f>MYRANKS_P[[#This Row],[PROJ PTS]]-MYRANKS_P[[#This Row],[REPL LEVEL]]</f>
        <v>0</v>
      </c>
      <c r="V15" s="30">
        <f>RANK(MYRANKS_P[[#This Row],[POINTS OVER REPL]],MYRANKS_P[POINTS OVER REPL])</f>
        <v>1</v>
      </c>
      <c r="W15" s="29">
        <f>IF(MYRANKS_P[[#This Row],[RANK]]&lt;=TOTAL_PITCHERS_DRAFTED,MYRANKS_P[[#This Row],[POINTS OVER REPL]],0)</f>
        <v>0</v>
      </c>
      <c r="X15" s="35">
        <f>MYRANKS_P[[#This Row],[POINTS OVER REPL]]*DOLLAR_VALUE_PER_POINT+1</f>
        <v>1</v>
      </c>
      <c r="Y15" s="35"/>
      <c r="Z15" s="29">
        <f>IF(AND(MYRANKS_P[[#This Row],[RANK]]&lt;=(TOTAL_PITCHERS_DRAFTED-PITCHERS_BELOW_REPL_DRAFTED),MYRANKS_P[[#This Row],[$ACTUAL]]=""),MYRANKS_P[[#This Row],[POINTS OVER REPL]],0)</f>
        <v>0</v>
      </c>
      <c r="AA15" s="40">
        <f>IF(MYRANKS_P[[#This Row],[$ACTUAL]]="",MYRANKS_P[[#This Row],[POINTS OVER REPL]]*REMAINING_DOLLAR_VALUE_PER_POINT+1,0)</f>
        <v>1</v>
      </c>
    </row>
    <row r="16" spans="1:27" x14ac:dyDescent="0.25">
      <c r="A16" s="2" t="s">
        <v>15033</v>
      </c>
      <c r="B16" s="14" t="str">
        <f>VLOOKUP(MYRANKS_P[[#This Row],[PLAYERID]],PLAYERIDMAP2[],COLUMN(PLAYERIDMAP2[LASTNAME]),FALSE)</f>
        <v>Ross</v>
      </c>
      <c r="C16" s="14" t="str">
        <f>VLOOKUP(MYRANKS_P[[#This Row],[PLAYERID]],PLAYERIDMAP2[],COLUMN(PLAYERIDMAP2[FIRSTNAME]),FALSE)</f>
        <v>Tyson</v>
      </c>
      <c r="D16" s="14" t="str">
        <f>MYRANKS_P[[#This Row],[FNAME]]&amp;" "&amp;MYRANKS_P[[#This Row],[LNAME]]</f>
        <v>Tyson Ross</v>
      </c>
      <c r="E16" s="14" t="str">
        <f>VLOOKUP(MYRANKS_P[[#This Row],[PLAYERID]],PLAYERIDMAP2[],COLUMN(PLAYERIDMAP2[TEAM]),FALSE)</f>
        <v>SD</v>
      </c>
      <c r="F16" s="14" t="str">
        <f>VLOOKUP(MYRANKS_P[[#This Row],[PLAYERID]],PLAYERIDMAP2[],COLUMN(PLAYERIDMAP2[POS]),FALSE)</f>
        <v>P</v>
      </c>
      <c r="G16" s="14">
        <f>IFERROR(VALUE(VLOOKUP(MYRANKS_P[[#This Row],[PLAYERID]],PLAYERIDMAP2[],COLUMN(PLAYERIDMAP2[IDFANGRAPHS]),FALSE)),VLOOKUP(MYRANKS_P[[#This Row],[PLAYERID]],PLAYERIDMAP2[],COLUMN(PLAYERIDMAP2[IDFANGRAPHS]),FALSE))</f>
        <v>7872</v>
      </c>
      <c r="H16" s="23">
        <f>IFERROR(VLOOKUP(MYRANKS_P[[#This Row],[IDFANGRAPHS]],STEAMER_P[],COLUMN(STEAMER_P[W]),FALSE),0)</f>
        <v>11</v>
      </c>
      <c r="I16" s="23">
        <f>IFERROR(VLOOKUP(MYRANKS_P[[#This Row],[IDFANGRAPHS]],STEAMER_P[],COLUMN(STEAMER_P[L]),FALSE),0)</f>
        <v>12</v>
      </c>
      <c r="J16" s="23">
        <f>IFERROR(VLOOKUP(MYRANKS_P[[#This Row],[IDFANGRAPHS]],STEAMER_P[],COLUMN(STEAMER_P[SV]),FALSE),0)</f>
        <v>0</v>
      </c>
      <c r="K16" s="23">
        <f>IFERROR(VLOOKUP(MYRANKS_P[[#This Row],[IDFANGRAPHS]],STEAMER_P[],COLUMN(STEAMER_P[IP]),FALSE),0)</f>
        <v>194</v>
      </c>
      <c r="L16" s="23">
        <f>IFERROR(VLOOKUP(MYRANKS_P[[#This Row],[IDFANGRAPHS]],STEAMER_P[],COLUMN(STEAMER_P[H]),FALSE),0)</f>
        <v>168</v>
      </c>
      <c r="M16" s="23">
        <f>IFERROR(VLOOKUP(MYRANKS_P[[#This Row],[IDFANGRAPHS]],STEAMER_P[],COLUMN(STEAMER_P[ER]),FALSE),0)</f>
        <v>73</v>
      </c>
      <c r="N16" s="23">
        <f>IFERROR(VLOOKUP(MYRANKS_P[[#This Row],[IDFANGRAPHS]],STEAMER_P[],COLUMN(STEAMER_P[HR]),FALSE),0)</f>
        <v>13</v>
      </c>
      <c r="O16" s="23">
        <f>IFERROR(VLOOKUP(MYRANKS_P[[#This Row],[IDFANGRAPHS]],STEAMER_P[],COLUMN(STEAMER_P[SO]),FALSE),0)</f>
        <v>203</v>
      </c>
      <c r="P16" s="23">
        <f>IFERROR(VLOOKUP(MYRANKS_P[[#This Row],[IDFANGRAPHS]],STEAMER_P[],COLUMN(STEAMER_P[BB]),FALSE),0)</f>
        <v>73</v>
      </c>
      <c r="Q16" s="21">
        <f>IFERROR((MYRANKS_P[[#This Row],[ER]]*9)/MYRANKS_P[[#This Row],[IP]],0)</f>
        <v>3.3865979381443299</v>
      </c>
      <c r="R16" s="21">
        <f>IFERROR((MYRANKS_P[[#This Row],[BB]]+MYRANKS_P[[#This Row],[H]])/MYRANKS_P[[#This Row],[IP]],0)</f>
        <v>1.2422680412371134</v>
      </c>
      <c r="S16" s="23">
        <f>MYRANKS_P[[#This Row],[W]]*P_PTS_W+MYRANKS_P[[#This Row],[L]]*P_PTS_L+MYRANKS_P[[#This Row],[IP]]*P_PTS_IP+MYRANKS_P[[#This Row],[SO]]*P_PTS_K+MYRANKS_P[[#This Row],[BB]]*P_PTS_BB+MYRANKS_P[[#This Row],[H]]*P_PTS_HA+MYRANKS_P[[#This Row],[SV]]*P_PTS_SV+MYRANKS_P[[#This Row],[HR]]*P_PTS_HRA+MYRANKS_P[[#This Row],[ER]]*P_PTS_ER</f>
        <v>0</v>
      </c>
      <c r="T16" s="23">
        <f>VLOOKUP(MYRANKS_P[[#This Row],[POS]],REPLACEMENT_LEVEL[],3,FALSE)</f>
        <v>0</v>
      </c>
      <c r="U16" s="23">
        <f>MYRANKS_P[[#This Row],[PROJ PTS]]-MYRANKS_P[[#This Row],[REPL LEVEL]]</f>
        <v>0</v>
      </c>
      <c r="V16" s="30">
        <f>RANK(MYRANKS_P[[#This Row],[POINTS OVER REPL]],MYRANKS_P[POINTS OVER REPL])</f>
        <v>1</v>
      </c>
      <c r="W16" s="29">
        <f>IF(MYRANKS_P[[#This Row],[RANK]]&lt;=TOTAL_PITCHERS_DRAFTED,MYRANKS_P[[#This Row],[POINTS OVER REPL]],0)</f>
        <v>0</v>
      </c>
      <c r="X16" s="35">
        <f>MYRANKS_P[[#This Row],[POINTS OVER REPL]]*DOLLAR_VALUE_PER_POINT+1</f>
        <v>1</v>
      </c>
      <c r="Y16" s="35"/>
      <c r="Z16" s="29">
        <f>IF(AND(MYRANKS_P[[#This Row],[RANK]]&lt;=(TOTAL_PITCHERS_DRAFTED-PITCHERS_BELOW_REPL_DRAFTED),MYRANKS_P[[#This Row],[$ACTUAL]]=""),MYRANKS_P[[#This Row],[POINTS OVER REPL]],0)</f>
        <v>0</v>
      </c>
      <c r="AA16" s="40">
        <f>IF(MYRANKS_P[[#This Row],[$ACTUAL]]="",MYRANKS_P[[#This Row],[POINTS OVER REPL]]*REMAINING_DOLLAR_VALUE_PER_POINT+1,0)</f>
        <v>1</v>
      </c>
    </row>
    <row r="17" spans="1:27" x14ac:dyDescent="0.25">
      <c r="A17" s="66" t="s">
        <v>13048</v>
      </c>
      <c r="B17" s="14" t="str">
        <f>VLOOKUP(MYRANKS_P[[#This Row],[PLAYERID]],PLAYERIDMAP2[],COLUMN(PLAYERIDMAP2[LASTNAME]),FALSE)</f>
        <v>Hernandez</v>
      </c>
      <c r="C17" s="14" t="str">
        <f>VLOOKUP(MYRANKS_P[[#This Row],[PLAYERID]],PLAYERIDMAP2[],COLUMN(PLAYERIDMAP2[FIRSTNAME]),FALSE)</f>
        <v>Felix</v>
      </c>
      <c r="D17" s="14" t="str">
        <f>MYRANKS_P[[#This Row],[FNAME]]&amp;" "&amp;MYRANKS_P[[#This Row],[LNAME]]</f>
        <v>Felix Hernandez</v>
      </c>
      <c r="E17" s="14" t="str">
        <f>VLOOKUP(MYRANKS_P[[#This Row],[PLAYERID]],PLAYERIDMAP2[],COLUMN(PLAYERIDMAP2[TEAM]),FALSE)</f>
        <v>SEA</v>
      </c>
      <c r="F17" s="14" t="str">
        <f>VLOOKUP(MYRANKS_P[[#This Row],[PLAYERID]],PLAYERIDMAP2[],COLUMN(PLAYERIDMAP2[POS]),FALSE)</f>
        <v>P</v>
      </c>
      <c r="G17" s="14">
        <f>IFERROR(VALUE(VLOOKUP(MYRANKS_P[[#This Row],[PLAYERID]],PLAYERIDMAP2[],COLUMN(PLAYERIDMAP2[IDFANGRAPHS]),FALSE)),VLOOKUP(MYRANKS_P[[#This Row],[PLAYERID]],PLAYERIDMAP2[],COLUMN(PLAYERIDMAP2[IDFANGRAPHS]),FALSE))</f>
        <v>4772</v>
      </c>
      <c r="H17" s="23">
        <f>IFERROR(VLOOKUP(MYRANKS_P[[#This Row],[IDFANGRAPHS]],STEAMER_P[],COLUMN(STEAMER_P[W]),FALSE),0)</f>
        <v>13</v>
      </c>
      <c r="I17" s="23">
        <f>IFERROR(VLOOKUP(MYRANKS_P[[#This Row],[IDFANGRAPHS]],STEAMER_P[],COLUMN(STEAMER_P[L]),FALSE),0)</f>
        <v>10</v>
      </c>
      <c r="J17" s="23">
        <f>IFERROR(VLOOKUP(MYRANKS_P[[#This Row],[IDFANGRAPHS]],STEAMER_P[],COLUMN(STEAMER_P[SV]),FALSE),0)</f>
        <v>0</v>
      </c>
      <c r="K17" s="23">
        <f>IFERROR(VLOOKUP(MYRANKS_P[[#This Row],[IDFANGRAPHS]],STEAMER_P[],COLUMN(STEAMER_P[IP]),FALSE),0)</f>
        <v>208</v>
      </c>
      <c r="L17" s="23">
        <f>IFERROR(VLOOKUP(MYRANKS_P[[#This Row],[IDFANGRAPHS]],STEAMER_P[],COLUMN(STEAMER_P[H]),FALSE),0)</f>
        <v>187</v>
      </c>
      <c r="M17" s="23">
        <f>IFERROR(VLOOKUP(MYRANKS_P[[#This Row],[IDFANGRAPHS]],STEAMER_P[],COLUMN(STEAMER_P[ER]),FALSE),0)</f>
        <v>73</v>
      </c>
      <c r="N17" s="23">
        <f>IFERROR(VLOOKUP(MYRANKS_P[[#This Row],[IDFANGRAPHS]],STEAMER_P[],COLUMN(STEAMER_P[HR]),FALSE),0)</f>
        <v>17</v>
      </c>
      <c r="O17" s="23">
        <f>IFERROR(VLOOKUP(MYRANKS_P[[#This Row],[IDFANGRAPHS]],STEAMER_P[],COLUMN(STEAMER_P[SO]),FALSE),0)</f>
        <v>202</v>
      </c>
      <c r="P17" s="23">
        <f>IFERROR(VLOOKUP(MYRANKS_P[[#This Row],[IDFANGRAPHS]],STEAMER_P[],COLUMN(STEAMER_P[BB]),FALSE),0)</f>
        <v>52</v>
      </c>
      <c r="Q17" s="60">
        <f>IFERROR((MYRANKS_P[[#This Row],[ER]]*9)/MYRANKS_P[[#This Row],[IP]],0)</f>
        <v>3.1586538461538463</v>
      </c>
      <c r="R17" s="60">
        <f>IFERROR((MYRANKS_P[[#This Row],[BB]]+MYRANKS_P[[#This Row],[H]])/MYRANKS_P[[#This Row],[IP]],0)</f>
        <v>1.1490384615384615</v>
      </c>
      <c r="S17" s="27">
        <f>MYRANKS_P[[#This Row],[W]]*P_PTS_W+MYRANKS_P[[#This Row],[L]]*P_PTS_L+MYRANKS_P[[#This Row],[IP]]*P_PTS_IP+MYRANKS_P[[#This Row],[SO]]*P_PTS_K+MYRANKS_P[[#This Row],[BB]]*P_PTS_BB+MYRANKS_P[[#This Row],[H]]*P_PTS_HA+MYRANKS_P[[#This Row],[SV]]*P_PTS_SV+MYRANKS_P[[#This Row],[HR]]*P_PTS_HRA+MYRANKS_P[[#This Row],[ER]]*P_PTS_ER</f>
        <v>0</v>
      </c>
      <c r="T17" s="27">
        <f>VLOOKUP(MYRANKS_P[[#This Row],[POS]],REPLACEMENT_LEVEL[],3,FALSE)</f>
        <v>0</v>
      </c>
      <c r="U17" s="27">
        <f>MYRANKS_P[[#This Row],[PROJ PTS]]-MYRANKS_P[[#This Row],[REPL LEVEL]]</f>
        <v>0</v>
      </c>
      <c r="V17" s="51">
        <f>RANK(MYRANKS_P[[#This Row],[POINTS OVER REPL]],MYRANKS_P[POINTS OVER REPL])</f>
        <v>1</v>
      </c>
      <c r="W17" s="27">
        <f>IF(MYRANKS_P[[#This Row],[RANK]]&lt;=TOTAL_PITCHERS_DRAFTED,MYRANKS_P[[#This Row],[POINTS OVER REPL]],0)</f>
        <v>0</v>
      </c>
      <c r="X17" s="53">
        <f>MYRANKS_P[[#This Row],[POINTS OVER REPL]]*DOLLAR_VALUE_PER_POINT+1</f>
        <v>1</v>
      </c>
      <c r="Y17" s="53"/>
      <c r="Z17" s="27">
        <f>IF(AND(MYRANKS_P[[#This Row],[RANK]]&lt;=(TOTAL_PITCHERS_DRAFTED-PITCHERS_BELOW_REPL_DRAFTED),MYRANKS_P[[#This Row],[$ACTUAL]]=""),MYRANKS_P[[#This Row],[POINTS OVER REPL]],0)</f>
        <v>0</v>
      </c>
      <c r="AA17" s="61">
        <f>IF(MYRANKS_P[[#This Row],[$ACTUAL]]="",MYRANKS_P[[#This Row],[POINTS OVER REPL]]*REMAINING_DOLLAR_VALUE_PER_POINT+1,0)</f>
        <v>1</v>
      </c>
    </row>
    <row r="18" spans="1:27" x14ac:dyDescent="0.25">
      <c r="A18" s="9" t="s">
        <v>11730</v>
      </c>
      <c r="B18" s="14" t="str">
        <f>VLOOKUP(MYRANKS_P[[#This Row],[PLAYERID]],PLAYERIDMAP2[],COLUMN(PLAYERIDMAP2[LASTNAME]),FALSE)</f>
        <v>Carrasco</v>
      </c>
      <c r="C18" s="14" t="str">
        <f>VLOOKUP(MYRANKS_P[[#This Row],[PLAYERID]],PLAYERIDMAP2[],COLUMN(PLAYERIDMAP2[FIRSTNAME]),FALSE)</f>
        <v>Carlos</v>
      </c>
      <c r="D18" s="14" t="str">
        <f>MYRANKS_P[[#This Row],[FNAME]]&amp;" "&amp;MYRANKS_P[[#This Row],[LNAME]]</f>
        <v>Carlos Carrasco</v>
      </c>
      <c r="E18" s="14" t="str">
        <f>VLOOKUP(MYRANKS_P[[#This Row],[PLAYERID]],PLAYERIDMAP2[],COLUMN(PLAYERIDMAP2[TEAM]),FALSE)</f>
        <v>CLE</v>
      </c>
      <c r="F18" s="14" t="str">
        <f>VLOOKUP(MYRANKS_P[[#This Row],[PLAYERID]],PLAYERIDMAP2[],COLUMN(PLAYERIDMAP2[POS]),FALSE)</f>
        <v>P</v>
      </c>
      <c r="G18" s="14">
        <f>IFERROR(VALUE(VLOOKUP(MYRANKS_P[[#This Row],[PLAYERID]],PLAYERIDMAP2[],COLUMN(PLAYERIDMAP2[IDFANGRAPHS]),FALSE)),VLOOKUP(MYRANKS_P[[#This Row],[PLAYERID]],PLAYERIDMAP2[],COLUMN(PLAYERIDMAP2[IDFANGRAPHS]),FALSE))</f>
        <v>6632</v>
      </c>
      <c r="H18" s="23">
        <f>IFERROR(VLOOKUP(MYRANKS_P[[#This Row],[IDFANGRAPHS]],STEAMER_P[],COLUMN(STEAMER_P[W]),FALSE),0)</f>
        <v>13</v>
      </c>
      <c r="I18" s="23">
        <f>IFERROR(VLOOKUP(MYRANKS_P[[#This Row],[IDFANGRAPHS]],STEAMER_P[],COLUMN(STEAMER_P[L]),FALSE),0)</f>
        <v>9</v>
      </c>
      <c r="J18" s="23">
        <f>IFERROR(VLOOKUP(MYRANKS_P[[#This Row],[IDFANGRAPHS]],STEAMER_P[],COLUMN(STEAMER_P[SV]),FALSE),0)</f>
        <v>0</v>
      </c>
      <c r="K18" s="23">
        <f>IFERROR(VLOOKUP(MYRANKS_P[[#This Row],[IDFANGRAPHS]],STEAMER_P[],COLUMN(STEAMER_P[IP]),FALSE),0)</f>
        <v>188</v>
      </c>
      <c r="L18" s="23">
        <f>IFERROR(VLOOKUP(MYRANKS_P[[#This Row],[IDFANGRAPHS]],STEAMER_P[],COLUMN(STEAMER_P[H]),FALSE),0)</f>
        <v>161</v>
      </c>
      <c r="M18" s="23">
        <f>IFERROR(VLOOKUP(MYRANKS_P[[#This Row],[IDFANGRAPHS]],STEAMER_P[],COLUMN(STEAMER_P[ER]),FALSE),0)</f>
        <v>64</v>
      </c>
      <c r="N18" s="23">
        <f>IFERROR(VLOOKUP(MYRANKS_P[[#This Row],[IDFANGRAPHS]],STEAMER_P[],COLUMN(STEAMER_P[HR]),FALSE),0)</f>
        <v>16</v>
      </c>
      <c r="O18" s="23">
        <f>IFERROR(VLOOKUP(MYRANKS_P[[#This Row],[IDFANGRAPHS]],STEAMER_P[],COLUMN(STEAMER_P[SO]),FALSE),0)</f>
        <v>202</v>
      </c>
      <c r="P18" s="23">
        <f>IFERROR(VLOOKUP(MYRANKS_P[[#This Row],[IDFANGRAPHS]],STEAMER_P[],COLUMN(STEAMER_P[BB]),FALSE),0)</f>
        <v>48</v>
      </c>
      <c r="Q18" s="21">
        <f>IFERROR((MYRANKS_P[[#This Row],[ER]]*9)/MYRANKS_P[[#This Row],[IP]],0)</f>
        <v>3.0638297872340425</v>
      </c>
      <c r="R18" s="21">
        <f>IFERROR((MYRANKS_P[[#This Row],[BB]]+MYRANKS_P[[#This Row],[H]])/MYRANKS_P[[#This Row],[IP]],0)</f>
        <v>1.1117021276595744</v>
      </c>
      <c r="S18" s="23">
        <f>MYRANKS_P[[#This Row],[W]]*P_PTS_W+MYRANKS_P[[#This Row],[L]]*P_PTS_L+MYRANKS_P[[#This Row],[IP]]*P_PTS_IP+MYRANKS_P[[#This Row],[SO]]*P_PTS_K+MYRANKS_P[[#This Row],[BB]]*P_PTS_BB+MYRANKS_P[[#This Row],[H]]*P_PTS_HA+MYRANKS_P[[#This Row],[SV]]*P_PTS_SV+MYRANKS_P[[#This Row],[HR]]*P_PTS_HRA+MYRANKS_P[[#This Row],[ER]]*P_PTS_ER</f>
        <v>0</v>
      </c>
      <c r="T18" s="23">
        <f>VLOOKUP(MYRANKS_P[[#This Row],[POS]],REPLACEMENT_LEVEL[],3,FALSE)</f>
        <v>0</v>
      </c>
      <c r="U18" s="23">
        <f>MYRANKS_P[[#This Row],[PROJ PTS]]-MYRANKS_P[[#This Row],[REPL LEVEL]]</f>
        <v>0</v>
      </c>
      <c r="V18" s="30">
        <f>RANK(MYRANKS_P[[#This Row],[POINTS OVER REPL]],MYRANKS_P[POINTS OVER REPL])</f>
        <v>1</v>
      </c>
      <c r="W18" s="29">
        <f>IF(MYRANKS_P[[#This Row],[RANK]]&lt;=TOTAL_PITCHERS_DRAFTED,MYRANKS_P[[#This Row],[POINTS OVER REPL]],0)</f>
        <v>0</v>
      </c>
      <c r="X18" s="35">
        <f>MYRANKS_P[[#This Row],[POINTS OVER REPL]]*DOLLAR_VALUE_PER_POINT+1</f>
        <v>1</v>
      </c>
      <c r="Y18" s="35"/>
      <c r="Z18" s="29">
        <f>IF(AND(MYRANKS_P[[#This Row],[RANK]]&lt;=(TOTAL_PITCHERS_DRAFTED-PITCHERS_BELOW_REPL_DRAFTED),MYRANKS_P[[#This Row],[$ACTUAL]]=""),MYRANKS_P[[#This Row],[POINTS OVER REPL]],0)</f>
        <v>0</v>
      </c>
      <c r="AA18" s="40">
        <f>IF(MYRANKS_P[[#This Row],[$ACTUAL]]="",MYRANKS_P[[#This Row],[POINTS OVER REPL]]*REMAINING_DOLLAR_VALUE_PER_POINT+1,0)</f>
        <v>1</v>
      </c>
    </row>
    <row r="19" spans="1:27" x14ac:dyDescent="0.25">
      <c r="A19" s="2" t="s">
        <v>12819</v>
      </c>
      <c r="B19" s="14" t="str">
        <f>VLOOKUP(MYRANKS_P[[#This Row],[PLAYERID]],PLAYERIDMAP2[],COLUMN(PLAYERIDMAP2[LASTNAME]),FALSE)</f>
        <v>Greinke</v>
      </c>
      <c r="C19" s="14" t="str">
        <f>VLOOKUP(MYRANKS_P[[#This Row],[PLAYERID]],PLAYERIDMAP2[],COLUMN(PLAYERIDMAP2[FIRSTNAME]),FALSE)</f>
        <v>Zack</v>
      </c>
      <c r="D19" s="14" t="str">
        <f>MYRANKS_P[[#This Row],[FNAME]]&amp;" "&amp;MYRANKS_P[[#This Row],[LNAME]]</f>
        <v>Zack Greinke</v>
      </c>
      <c r="E19" s="14" t="str">
        <f>VLOOKUP(MYRANKS_P[[#This Row],[PLAYERID]],PLAYERIDMAP2[],COLUMN(PLAYERIDMAP2[TEAM]),FALSE)</f>
        <v>ARI</v>
      </c>
      <c r="F19" s="14" t="str">
        <f>VLOOKUP(MYRANKS_P[[#This Row],[PLAYERID]],PLAYERIDMAP2[],COLUMN(PLAYERIDMAP2[POS]),FALSE)</f>
        <v>P</v>
      </c>
      <c r="G19" s="14">
        <f>IFERROR(VALUE(VLOOKUP(MYRANKS_P[[#This Row],[PLAYERID]],PLAYERIDMAP2[],COLUMN(PLAYERIDMAP2[IDFANGRAPHS]),FALSE)),VLOOKUP(MYRANKS_P[[#This Row],[PLAYERID]],PLAYERIDMAP2[],COLUMN(PLAYERIDMAP2[IDFANGRAPHS]),FALSE))</f>
        <v>1943</v>
      </c>
      <c r="H19" s="23">
        <f>IFERROR(VLOOKUP(MYRANKS_P[[#This Row],[IDFANGRAPHS]],STEAMER_P[],COLUMN(STEAMER_P[W]),FALSE),0)</f>
        <v>13</v>
      </c>
      <c r="I19" s="23">
        <f>IFERROR(VLOOKUP(MYRANKS_P[[#This Row],[IDFANGRAPHS]],STEAMER_P[],COLUMN(STEAMER_P[L]),FALSE),0)</f>
        <v>10</v>
      </c>
      <c r="J19" s="23">
        <f>IFERROR(VLOOKUP(MYRANKS_P[[#This Row],[IDFANGRAPHS]],STEAMER_P[],COLUMN(STEAMER_P[SV]),FALSE),0)</f>
        <v>0</v>
      </c>
      <c r="K19" s="23">
        <f>IFERROR(VLOOKUP(MYRANKS_P[[#This Row],[IDFANGRAPHS]],STEAMER_P[],COLUMN(STEAMER_P[IP]),FALSE),0)</f>
        <v>209</v>
      </c>
      <c r="L19" s="23">
        <f>IFERROR(VLOOKUP(MYRANKS_P[[#This Row],[IDFANGRAPHS]],STEAMER_P[],COLUMN(STEAMER_P[H]),FALSE),0)</f>
        <v>190</v>
      </c>
      <c r="M19" s="23">
        <f>IFERROR(VLOOKUP(MYRANKS_P[[#This Row],[IDFANGRAPHS]],STEAMER_P[],COLUMN(STEAMER_P[ER]),FALSE),0)</f>
        <v>71</v>
      </c>
      <c r="N19" s="23">
        <f>IFERROR(VLOOKUP(MYRANKS_P[[#This Row],[IDFANGRAPHS]],STEAMER_P[],COLUMN(STEAMER_P[HR]),FALSE),0)</f>
        <v>21</v>
      </c>
      <c r="O19" s="23">
        <f>IFERROR(VLOOKUP(MYRANKS_P[[#This Row],[IDFANGRAPHS]],STEAMER_P[],COLUMN(STEAMER_P[SO]),FALSE),0)</f>
        <v>196</v>
      </c>
      <c r="P19" s="23">
        <f>IFERROR(VLOOKUP(MYRANKS_P[[#This Row],[IDFANGRAPHS]],STEAMER_P[],COLUMN(STEAMER_P[BB]),FALSE),0)</f>
        <v>45</v>
      </c>
      <c r="Q19" s="21">
        <f>IFERROR((MYRANKS_P[[#This Row],[ER]]*9)/MYRANKS_P[[#This Row],[IP]],0)</f>
        <v>3.0574162679425836</v>
      </c>
      <c r="R19" s="21">
        <f>IFERROR((MYRANKS_P[[#This Row],[BB]]+MYRANKS_P[[#This Row],[H]])/MYRANKS_P[[#This Row],[IP]],0)</f>
        <v>1.1244019138755981</v>
      </c>
      <c r="S19" s="23">
        <f>MYRANKS_P[[#This Row],[W]]*P_PTS_W+MYRANKS_P[[#This Row],[L]]*P_PTS_L+MYRANKS_P[[#This Row],[IP]]*P_PTS_IP+MYRANKS_P[[#This Row],[SO]]*P_PTS_K+MYRANKS_P[[#This Row],[BB]]*P_PTS_BB+MYRANKS_P[[#This Row],[H]]*P_PTS_HA+MYRANKS_P[[#This Row],[SV]]*P_PTS_SV+MYRANKS_P[[#This Row],[HR]]*P_PTS_HRA+MYRANKS_P[[#This Row],[ER]]*P_PTS_ER</f>
        <v>0</v>
      </c>
      <c r="T19" s="23">
        <f>VLOOKUP(MYRANKS_P[[#This Row],[POS]],REPLACEMENT_LEVEL[],3,FALSE)</f>
        <v>0</v>
      </c>
      <c r="U19" s="23">
        <f>MYRANKS_P[[#This Row],[PROJ PTS]]-MYRANKS_P[[#This Row],[REPL LEVEL]]</f>
        <v>0</v>
      </c>
      <c r="V19" s="30">
        <f>RANK(MYRANKS_P[[#This Row],[POINTS OVER REPL]],MYRANKS_P[POINTS OVER REPL])</f>
        <v>1</v>
      </c>
      <c r="W19" s="29">
        <f>IF(MYRANKS_P[[#This Row],[RANK]]&lt;=TOTAL_PITCHERS_DRAFTED,MYRANKS_P[[#This Row],[POINTS OVER REPL]],0)</f>
        <v>0</v>
      </c>
      <c r="X19" s="35">
        <f>MYRANKS_P[[#This Row],[POINTS OVER REPL]]*DOLLAR_VALUE_PER_POINT+1</f>
        <v>1</v>
      </c>
      <c r="Y19" s="35"/>
      <c r="Z19" s="29">
        <f>IF(AND(MYRANKS_P[[#This Row],[RANK]]&lt;=(TOTAL_PITCHERS_DRAFTED-PITCHERS_BELOW_REPL_DRAFTED),MYRANKS_P[[#This Row],[$ACTUAL]]=""),MYRANKS_P[[#This Row],[POINTS OVER REPL]],0)</f>
        <v>0</v>
      </c>
      <c r="AA19" s="40">
        <f>IF(MYRANKS_P[[#This Row],[$ACTUAL]]="",MYRANKS_P[[#This Row],[POINTS OVER REPL]]*REMAINING_DOLLAR_VALUE_PER_POINT+1,0)</f>
        <v>1</v>
      </c>
    </row>
    <row r="20" spans="1:27" x14ac:dyDescent="0.25">
      <c r="A20" s="2" t="s">
        <v>11931</v>
      </c>
      <c r="B20" s="14" t="str">
        <f>VLOOKUP(MYRANKS_P[[#This Row],[PLAYERID]],PLAYERIDMAP2[],COLUMN(PLAYERIDMAP2[LASTNAME]),FALSE)</f>
        <v>Cole</v>
      </c>
      <c r="C20" s="14" t="str">
        <f>VLOOKUP(MYRANKS_P[[#This Row],[PLAYERID]],PLAYERIDMAP2[],COLUMN(PLAYERIDMAP2[FIRSTNAME]),FALSE)</f>
        <v>Gerrit</v>
      </c>
      <c r="D20" s="14" t="str">
        <f>MYRANKS_P[[#This Row],[FNAME]]&amp;" "&amp;MYRANKS_P[[#This Row],[LNAME]]</f>
        <v>Gerrit Cole</v>
      </c>
      <c r="E20" s="14" t="str">
        <f>VLOOKUP(MYRANKS_P[[#This Row],[PLAYERID]],PLAYERIDMAP2[],COLUMN(PLAYERIDMAP2[TEAM]),FALSE)</f>
        <v>PIT</v>
      </c>
      <c r="F20" s="14" t="str">
        <f>VLOOKUP(MYRANKS_P[[#This Row],[PLAYERID]],PLAYERIDMAP2[],COLUMN(PLAYERIDMAP2[POS]),FALSE)</f>
        <v>P</v>
      </c>
      <c r="G20" s="14">
        <f>IFERROR(VALUE(VLOOKUP(MYRANKS_P[[#This Row],[PLAYERID]],PLAYERIDMAP2[],COLUMN(PLAYERIDMAP2[IDFANGRAPHS]),FALSE)),VLOOKUP(MYRANKS_P[[#This Row],[PLAYERID]],PLAYERIDMAP2[],COLUMN(PLAYERIDMAP2[IDFANGRAPHS]),FALSE))</f>
        <v>13125</v>
      </c>
      <c r="H20" s="23">
        <f>IFERROR(VLOOKUP(MYRANKS_P[[#This Row],[IDFANGRAPHS]],STEAMER_P[],COLUMN(STEAMER_P[W]),FALSE),0)</f>
        <v>13</v>
      </c>
      <c r="I20" s="23">
        <f>IFERROR(VLOOKUP(MYRANKS_P[[#This Row],[IDFANGRAPHS]],STEAMER_P[],COLUMN(STEAMER_P[L]),FALSE),0)</f>
        <v>10</v>
      </c>
      <c r="J20" s="23">
        <f>IFERROR(VLOOKUP(MYRANKS_P[[#This Row],[IDFANGRAPHS]],STEAMER_P[],COLUMN(STEAMER_P[SV]),FALSE),0)</f>
        <v>0</v>
      </c>
      <c r="K20" s="23">
        <f>IFERROR(VLOOKUP(MYRANKS_P[[#This Row],[IDFANGRAPHS]],STEAMER_P[],COLUMN(STEAMER_P[IP]),FALSE),0)</f>
        <v>204</v>
      </c>
      <c r="L20" s="23">
        <f>IFERROR(VLOOKUP(MYRANKS_P[[#This Row],[IDFANGRAPHS]],STEAMER_P[],COLUMN(STEAMER_P[H]),FALSE),0)</f>
        <v>184</v>
      </c>
      <c r="M20" s="23">
        <f>IFERROR(VLOOKUP(MYRANKS_P[[#This Row],[IDFANGRAPHS]],STEAMER_P[],COLUMN(STEAMER_P[ER]),FALSE),0)</f>
        <v>74</v>
      </c>
      <c r="N20" s="23">
        <f>IFERROR(VLOOKUP(MYRANKS_P[[#This Row],[IDFANGRAPHS]],STEAMER_P[],COLUMN(STEAMER_P[HR]),FALSE),0)</f>
        <v>17</v>
      </c>
      <c r="O20" s="23">
        <f>IFERROR(VLOOKUP(MYRANKS_P[[#This Row],[IDFANGRAPHS]],STEAMER_P[],COLUMN(STEAMER_P[SO]),FALSE),0)</f>
        <v>196</v>
      </c>
      <c r="P20" s="23">
        <f>IFERROR(VLOOKUP(MYRANKS_P[[#This Row],[IDFANGRAPHS]],STEAMER_P[],COLUMN(STEAMER_P[BB]),FALSE),0)</f>
        <v>52</v>
      </c>
      <c r="Q20" s="21">
        <f>IFERROR((MYRANKS_P[[#This Row],[ER]]*9)/MYRANKS_P[[#This Row],[IP]],0)</f>
        <v>3.2647058823529411</v>
      </c>
      <c r="R20" s="21">
        <f>IFERROR((MYRANKS_P[[#This Row],[BB]]+MYRANKS_P[[#This Row],[H]])/MYRANKS_P[[#This Row],[IP]],0)</f>
        <v>1.1568627450980393</v>
      </c>
      <c r="S20" s="23">
        <f>MYRANKS_P[[#This Row],[W]]*P_PTS_W+MYRANKS_P[[#This Row],[L]]*P_PTS_L+MYRANKS_P[[#This Row],[IP]]*P_PTS_IP+MYRANKS_P[[#This Row],[SO]]*P_PTS_K+MYRANKS_P[[#This Row],[BB]]*P_PTS_BB+MYRANKS_P[[#This Row],[H]]*P_PTS_HA+MYRANKS_P[[#This Row],[SV]]*P_PTS_SV+MYRANKS_P[[#This Row],[HR]]*P_PTS_HRA+MYRANKS_P[[#This Row],[ER]]*P_PTS_ER</f>
        <v>0</v>
      </c>
      <c r="T20" s="23">
        <f>VLOOKUP(MYRANKS_P[[#This Row],[POS]],REPLACEMENT_LEVEL[],3,FALSE)</f>
        <v>0</v>
      </c>
      <c r="U20" s="23">
        <f>MYRANKS_P[[#This Row],[PROJ PTS]]-MYRANKS_P[[#This Row],[REPL LEVEL]]</f>
        <v>0</v>
      </c>
      <c r="V20" s="30">
        <f>RANK(MYRANKS_P[[#This Row],[POINTS OVER REPL]],MYRANKS_P[POINTS OVER REPL])</f>
        <v>1</v>
      </c>
      <c r="W20" s="29">
        <f>IF(MYRANKS_P[[#This Row],[RANK]]&lt;=TOTAL_PITCHERS_DRAFTED,MYRANKS_P[[#This Row],[POINTS OVER REPL]],0)</f>
        <v>0</v>
      </c>
      <c r="X20" s="35">
        <f>MYRANKS_P[[#This Row],[POINTS OVER REPL]]*DOLLAR_VALUE_PER_POINT+1</f>
        <v>1</v>
      </c>
      <c r="Y20" s="35"/>
      <c r="Z20" s="29">
        <f>IF(AND(MYRANKS_P[[#This Row],[RANK]]&lt;=(TOTAL_PITCHERS_DRAFTED-PITCHERS_BELOW_REPL_DRAFTED),MYRANKS_P[[#This Row],[$ACTUAL]]=""),MYRANKS_P[[#This Row],[POINTS OVER REPL]],0)</f>
        <v>0</v>
      </c>
      <c r="AA20" s="40">
        <f>IF(MYRANKS_P[[#This Row],[$ACTUAL]]="",MYRANKS_P[[#This Row],[POINTS OVER REPL]]*REMAINING_DOLLAR_VALUE_PER_POINT+1,0)</f>
        <v>1</v>
      </c>
    </row>
    <row r="21" spans="1:27" x14ac:dyDescent="0.25">
      <c r="A21" s="2" t="s">
        <v>15255</v>
      </c>
      <c r="B21" s="14" t="str">
        <f>VLOOKUP(MYRANKS_P[[#This Row],[PLAYERID]],PLAYERIDMAP2[],COLUMN(PLAYERIDMAP2[LASTNAME]),FALSE)</f>
        <v>Shields</v>
      </c>
      <c r="C21" s="14" t="str">
        <f>VLOOKUP(MYRANKS_P[[#This Row],[PLAYERID]],PLAYERIDMAP2[],COLUMN(PLAYERIDMAP2[FIRSTNAME]),FALSE)</f>
        <v>James</v>
      </c>
      <c r="D21" s="14" t="str">
        <f>MYRANKS_P[[#This Row],[FNAME]]&amp;" "&amp;MYRANKS_P[[#This Row],[LNAME]]</f>
        <v>James Shields</v>
      </c>
      <c r="E21" s="14" t="str">
        <f>VLOOKUP(MYRANKS_P[[#This Row],[PLAYERID]],PLAYERIDMAP2[],COLUMN(PLAYERIDMAP2[TEAM]),FALSE)</f>
        <v>SD</v>
      </c>
      <c r="F21" s="14" t="str">
        <f>VLOOKUP(MYRANKS_P[[#This Row],[PLAYERID]],PLAYERIDMAP2[],COLUMN(PLAYERIDMAP2[POS]),FALSE)</f>
        <v>P</v>
      </c>
      <c r="G21" s="14">
        <f>IFERROR(VALUE(VLOOKUP(MYRANKS_P[[#This Row],[PLAYERID]],PLAYERIDMAP2[],COLUMN(PLAYERIDMAP2[IDFANGRAPHS]),FALSE)),VLOOKUP(MYRANKS_P[[#This Row],[PLAYERID]],PLAYERIDMAP2[],COLUMN(PLAYERIDMAP2[IDFANGRAPHS]),FALSE))</f>
        <v>7059</v>
      </c>
      <c r="H21" s="23">
        <f>IFERROR(VLOOKUP(MYRANKS_P[[#This Row],[IDFANGRAPHS]],STEAMER_P[],COLUMN(STEAMER_P[W]),FALSE),0)</f>
        <v>11</v>
      </c>
      <c r="I21" s="23">
        <f>IFERROR(VLOOKUP(MYRANKS_P[[#This Row],[IDFANGRAPHS]],STEAMER_P[],COLUMN(STEAMER_P[L]),FALSE),0)</f>
        <v>13</v>
      </c>
      <c r="J21" s="23">
        <f>IFERROR(VLOOKUP(MYRANKS_P[[#This Row],[IDFANGRAPHS]],STEAMER_P[],COLUMN(STEAMER_P[SV]),FALSE),0)</f>
        <v>0</v>
      </c>
      <c r="K21" s="23">
        <f>IFERROR(VLOOKUP(MYRANKS_P[[#This Row],[IDFANGRAPHS]],STEAMER_P[],COLUMN(STEAMER_P[IP]),FALSE),0)</f>
        <v>203</v>
      </c>
      <c r="L21" s="23">
        <f>IFERROR(VLOOKUP(MYRANKS_P[[#This Row],[IDFANGRAPHS]],STEAMER_P[],COLUMN(STEAMER_P[H]),FALSE),0)</f>
        <v>189</v>
      </c>
      <c r="M21" s="23">
        <f>IFERROR(VLOOKUP(MYRANKS_P[[#This Row],[IDFANGRAPHS]],STEAMER_P[],COLUMN(STEAMER_P[ER]),FALSE),0)</f>
        <v>83</v>
      </c>
      <c r="N21" s="23">
        <f>IFERROR(VLOOKUP(MYRANKS_P[[#This Row],[IDFANGRAPHS]],STEAMER_P[],COLUMN(STEAMER_P[HR]),FALSE),0)</f>
        <v>22</v>
      </c>
      <c r="O21" s="23">
        <f>IFERROR(VLOOKUP(MYRANKS_P[[#This Row],[IDFANGRAPHS]],STEAMER_P[],COLUMN(STEAMER_P[SO]),FALSE),0)</f>
        <v>193</v>
      </c>
      <c r="P21" s="23">
        <f>IFERROR(VLOOKUP(MYRANKS_P[[#This Row],[IDFANGRAPHS]],STEAMER_P[],COLUMN(STEAMER_P[BB]),FALSE),0)</f>
        <v>63</v>
      </c>
      <c r="Q21" s="21">
        <f>IFERROR((MYRANKS_P[[#This Row],[ER]]*9)/MYRANKS_P[[#This Row],[IP]],0)</f>
        <v>3.6798029556650245</v>
      </c>
      <c r="R21" s="21">
        <f>IFERROR((MYRANKS_P[[#This Row],[BB]]+MYRANKS_P[[#This Row],[H]])/MYRANKS_P[[#This Row],[IP]],0)</f>
        <v>1.2413793103448276</v>
      </c>
      <c r="S21" s="23">
        <f>MYRANKS_P[[#This Row],[W]]*P_PTS_W+MYRANKS_P[[#This Row],[L]]*P_PTS_L+MYRANKS_P[[#This Row],[IP]]*P_PTS_IP+MYRANKS_P[[#This Row],[SO]]*P_PTS_K+MYRANKS_P[[#This Row],[BB]]*P_PTS_BB+MYRANKS_P[[#This Row],[H]]*P_PTS_HA+MYRANKS_P[[#This Row],[SV]]*P_PTS_SV+MYRANKS_P[[#This Row],[HR]]*P_PTS_HRA+MYRANKS_P[[#This Row],[ER]]*P_PTS_ER</f>
        <v>0</v>
      </c>
      <c r="T21" s="23">
        <f>VLOOKUP(MYRANKS_P[[#This Row],[POS]],REPLACEMENT_LEVEL[],3,FALSE)</f>
        <v>0</v>
      </c>
      <c r="U21" s="23">
        <f>MYRANKS_P[[#This Row],[PROJ PTS]]-MYRANKS_P[[#This Row],[REPL LEVEL]]</f>
        <v>0</v>
      </c>
      <c r="V21" s="30">
        <f>RANK(MYRANKS_P[[#This Row],[POINTS OVER REPL]],MYRANKS_P[POINTS OVER REPL])</f>
        <v>1</v>
      </c>
      <c r="W21" s="29">
        <f>IF(MYRANKS_P[[#This Row],[RANK]]&lt;=TOTAL_PITCHERS_DRAFTED,MYRANKS_P[[#This Row],[POINTS OVER REPL]],0)</f>
        <v>0</v>
      </c>
      <c r="X21" s="35">
        <f>MYRANKS_P[[#This Row],[POINTS OVER REPL]]*DOLLAR_VALUE_PER_POINT+1</f>
        <v>1</v>
      </c>
      <c r="Y21" s="35"/>
      <c r="Z21" s="29">
        <f>IF(AND(MYRANKS_P[[#This Row],[RANK]]&lt;=(TOTAL_PITCHERS_DRAFTED-PITCHERS_BELOW_REPL_DRAFTED),MYRANKS_P[[#This Row],[$ACTUAL]]=""),MYRANKS_P[[#This Row],[POINTS OVER REPL]],0)</f>
        <v>0</v>
      </c>
      <c r="AA21" s="40">
        <f>IF(MYRANKS_P[[#This Row],[$ACTUAL]]="",MYRANKS_P[[#This Row],[POINTS OVER REPL]]*REMAINING_DOLLAR_VALUE_PER_POINT+1,0)</f>
        <v>1</v>
      </c>
    </row>
    <row r="22" spans="1:27" x14ac:dyDescent="0.25">
      <c r="A22" s="4" t="s">
        <v>15475</v>
      </c>
      <c r="B22" s="14" t="str">
        <f>VLOOKUP(MYRANKS_P[[#This Row],[PLAYERID]],PLAYERIDMAP2[],COLUMN(PLAYERIDMAP2[LASTNAME]),FALSE)</f>
        <v>Syndergaard</v>
      </c>
      <c r="C22" s="14" t="str">
        <f>VLOOKUP(MYRANKS_P[[#This Row],[PLAYERID]],PLAYERIDMAP2[],COLUMN(PLAYERIDMAP2[FIRSTNAME]),FALSE)</f>
        <v>Noah</v>
      </c>
      <c r="D22" s="14" t="str">
        <f>MYRANKS_P[[#This Row],[FNAME]]&amp;" "&amp;MYRANKS_P[[#This Row],[LNAME]]</f>
        <v>Noah Syndergaard</v>
      </c>
      <c r="E22" s="14" t="str">
        <f>VLOOKUP(MYRANKS_P[[#This Row],[PLAYERID]],PLAYERIDMAP2[],COLUMN(PLAYERIDMAP2[TEAM]),FALSE)</f>
        <v>NYM</v>
      </c>
      <c r="F22" s="14" t="str">
        <f>VLOOKUP(MYRANKS_P[[#This Row],[PLAYERID]],PLAYERIDMAP2[],COLUMN(PLAYERIDMAP2[POS]),FALSE)</f>
        <v>P</v>
      </c>
      <c r="G22" s="14">
        <f>IFERROR(VALUE(VLOOKUP(MYRANKS_P[[#This Row],[PLAYERID]],PLAYERIDMAP2[],COLUMN(PLAYERIDMAP2[IDFANGRAPHS]),FALSE)),VLOOKUP(MYRANKS_P[[#This Row],[PLAYERID]],PLAYERIDMAP2[],COLUMN(PLAYERIDMAP2[IDFANGRAPHS]),FALSE))</f>
        <v>11762</v>
      </c>
      <c r="H22" s="23">
        <f>IFERROR(VLOOKUP(MYRANKS_P[[#This Row],[IDFANGRAPHS]],STEAMER_P[],COLUMN(STEAMER_P[W]),FALSE),0)</f>
        <v>11</v>
      </c>
      <c r="I22" s="23">
        <f>IFERROR(VLOOKUP(MYRANKS_P[[#This Row],[IDFANGRAPHS]],STEAMER_P[],COLUMN(STEAMER_P[L]),FALSE),0)</f>
        <v>9</v>
      </c>
      <c r="J22" s="23">
        <f>IFERROR(VLOOKUP(MYRANKS_P[[#This Row],[IDFANGRAPHS]],STEAMER_P[],COLUMN(STEAMER_P[SV]),FALSE),0)</f>
        <v>0</v>
      </c>
      <c r="K22" s="23">
        <f>IFERROR(VLOOKUP(MYRANKS_P[[#This Row],[IDFANGRAPHS]],STEAMER_P[],COLUMN(STEAMER_P[IP]),FALSE),0)</f>
        <v>176</v>
      </c>
      <c r="L22" s="23">
        <f>IFERROR(VLOOKUP(MYRANKS_P[[#This Row],[IDFANGRAPHS]],STEAMER_P[],COLUMN(STEAMER_P[H]),FALSE),0)</f>
        <v>149</v>
      </c>
      <c r="M22" s="23">
        <f>IFERROR(VLOOKUP(MYRANKS_P[[#This Row],[IDFANGRAPHS]],STEAMER_P[],COLUMN(STEAMER_P[ER]),FALSE),0)</f>
        <v>61</v>
      </c>
      <c r="N22" s="23">
        <f>IFERROR(VLOOKUP(MYRANKS_P[[#This Row],[IDFANGRAPHS]],STEAMER_P[],COLUMN(STEAMER_P[HR]),FALSE),0)</f>
        <v>17</v>
      </c>
      <c r="O22" s="23">
        <f>IFERROR(VLOOKUP(MYRANKS_P[[#This Row],[IDFANGRAPHS]],STEAMER_P[],COLUMN(STEAMER_P[SO]),FALSE),0)</f>
        <v>193</v>
      </c>
      <c r="P22" s="23">
        <f>IFERROR(VLOOKUP(MYRANKS_P[[#This Row],[IDFANGRAPHS]],STEAMER_P[],COLUMN(STEAMER_P[BB]),FALSE),0)</f>
        <v>46</v>
      </c>
      <c r="Q22" s="21">
        <f>IFERROR((MYRANKS_P[[#This Row],[ER]]*9)/MYRANKS_P[[#This Row],[IP]],0)</f>
        <v>3.1193181818181817</v>
      </c>
      <c r="R22" s="21">
        <f>IFERROR((MYRANKS_P[[#This Row],[BB]]+MYRANKS_P[[#This Row],[H]])/MYRANKS_P[[#This Row],[IP]],0)</f>
        <v>1.1079545454545454</v>
      </c>
      <c r="S22" s="23">
        <f>MYRANKS_P[[#This Row],[W]]*P_PTS_W+MYRANKS_P[[#This Row],[L]]*P_PTS_L+MYRANKS_P[[#This Row],[IP]]*P_PTS_IP+MYRANKS_P[[#This Row],[SO]]*P_PTS_K+MYRANKS_P[[#This Row],[BB]]*P_PTS_BB+MYRANKS_P[[#This Row],[H]]*P_PTS_HA+MYRANKS_P[[#This Row],[SV]]*P_PTS_SV+MYRANKS_P[[#This Row],[HR]]*P_PTS_HRA+MYRANKS_P[[#This Row],[ER]]*P_PTS_ER</f>
        <v>0</v>
      </c>
      <c r="T22" s="23">
        <f>VLOOKUP(MYRANKS_P[[#This Row],[POS]],REPLACEMENT_LEVEL[],3,FALSE)</f>
        <v>0</v>
      </c>
      <c r="U22" s="23">
        <f>MYRANKS_P[[#This Row],[PROJ PTS]]-MYRANKS_P[[#This Row],[REPL LEVEL]]</f>
        <v>0</v>
      </c>
      <c r="V22" s="30">
        <f>RANK(MYRANKS_P[[#This Row],[POINTS OVER REPL]],MYRANKS_P[POINTS OVER REPL])</f>
        <v>1</v>
      </c>
      <c r="W22" s="29">
        <f>IF(MYRANKS_P[[#This Row],[RANK]]&lt;=TOTAL_PITCHERS_DRAFTED,MYRANKS_P[[#This Row],[POINTS OVER REPL]],0)</f>
        <v>0</v>
      </c>
      <c r="X22" s="35">
        <f>MYRANKS_P[[#This Row],[POINTS OVER REPL]]*DOLLAR_VALUE_PER_POINT+1</f>
        <v>1</v>
      </c>
      <c r="Y22" s="35"/>
      <c r="Z22" s="29">
        <f>IF(AND(MYRANKS_P[[#This Row],[RANK]]&lt;=(TOTAL_PITCHERS_DRAFTED-PITCHERS_BELOW_REPL_DRAFTED),MYRANKS_P[[#This Row],[$ACTUAL]]=""),MYRANKS_P[[#This Row],[POINTS OVER REPL]],0)</f>
        <v>0</v>
      </c>
      <c r="AA22" s="40">
        <f>IF(MYRANKS_P[[#This Row],[$ACTUAL]]="",MYRANKS_P[[#This Row],[POINTS OVER REPL]]*REMAINING_DOLLAR_VALUE_PER_POINT+1,0)</f>
        <v>1</v>
      </c>
    </row>
    <row r="23" spans="1:27" x14ac:dyDescent="0.25">
      <c r="A23" s="9" t="s">
        <v>13673</v>
      </c>
      <c r="B23" s="14" t="str">
        <f>VLOOKUP(MYRANKS_P[[#This Row],[PLAYERID]],PLAYERIDMAP2[],COLUMN(PLAYERIDMAP2[LASTNAME]),FALSE)</f>
        <v>Liriano</v>
      </c>
      <c r="C23" s="14" t="str">
        <f>VLOOKUP(MYRANKS_P[[#This Row],[PLAYERID]],PLAYERIDMAP2[],COLUMN(PLAYERIDMAP2[FIRSTNAME]),FALSE)</f>
        <v>Francisco</v>
      </c>
      <c r="D23" s="14" t="str">
        <f>MYRANKS_P[[#This Row],[FNAME]]&amp;" "&amp;MYRANKS_P[[#This Row],[LNAME]]</f>
        <v>Francisco Liriano</v>
      </c>
      <c r="E23" s="14" t="str">
        <f>VLOOKUP(MYRANKS_P[[#This Row],[PLAYERID]],PLAYERIDMAP2[],COLUMN(PLAYERIDMAP2[TEAM]),FALSE)</f>
        <v>PIT</v>
      </c>
      <c r="F23" s="14" t="str">
        <f>VLOOKUP(MYRANKS_P[[#This Row],[PLAYERID]],PLAYERIDMAP2[],COLUMN(PLAYERIDMAP2[POS]),FALSE)</f>
        <v>P</v>
      </c>
      <c r="G23" s="14">
        <f>IFERROR(VALUE(VLOOKUP(MYRANKS_P[[#This Row],[PLAYERID]],PLAYERIDMAP2[],COLUMN(PLAYERIDMAP2[IDFANGRAPHS]),FALSE)),VLOOKUP(MYRANKS_P[[#This Row],[PLAYERID]],PLAYERIDMAP2[],COLUMN(PLAYERIDMAP2[IDFANGRAPHS]),FALSE))</f>
        <v>3201</v>
      </c>
      <c r="H23" s="23">
        <f>IFERROR(VLOOKUP(MYRANKS_P[[#This Row],[IDFANGRAPHS]],STEAMER_P[],COLUMN(STEAMER_P[W]),FALSE),0)</f>
        <v>12</v>
      </c>
      <c r="I23" s="23">
        <f>IFERROR(VLOOKUP(MYRANKS_P[[#This Row],[IDFANGRAPHS]],STEAMER_P[],COLUMN(STEAMER_P[L]),FALSE),0)</f>
        <v>10</v>
      </c>
      <c r="J23" s="23">
        <f>IFERROR(VLOOKUP(MYRANKS_P[[#This Row],[IDFANGRAPHS]],STEAMER_P[],COLUMN(STEAMER_P[SV]),FALSE),0)</f>
        <v>0</v>
      </c>
      <c r="K23" s="23">
        <f>IFERROR(VLOOKUP(MYRANKS_P[[#This Row],[IDFANGRAPHS]],STEAMER_P[],COLUMN(STEAMER_P[IP]),FALSE),0)</f>
        <v>185</v>
      </c>
      <c r="L23" s="23">
        <f>IFERROR(VLOOKUP(MYRANKS_P[[#This Row],[IDFANGRAPHS]],STEAMER_P[],COLUMN(STEAMER_P[H]),FALSE),0)</f>
        <v>158</v>
      </c>
      <c r="M23" s="23">
        <f>IFERROR(VLOOKUP(MYRANKS_P[[#This Row],[IDFANGRAPHS]],STEAMER_P[],COLUMN(STEAMER_P[ER]),FALSE),0)</f>
        <v>68</v>
      </c>
      <c r="N23" s="23">
        <f>IFERROR(VLOOKUP(MYRANKS_P[[#This Row],[IDFANGRAPHS]],STEAMER_P[],COLUMN(STEAMER_P[HR]),FALSE),0)</f>
        <v>13</v>
      </c>
      <c r="O23" s="23">
        <f>IFERROR(VLOOKUP(MYRANKS_P[[#This Row],[IDFANGRAPHS]],STEAMER_P[],COLUMN(STEAMER_P[SO]),FALSE),0)</f>
        <v>192</v>
      </c>
      <c r="P23" s="23">
        <f>IFERROR(VLOOKUP(MYRANKS_P[[#This Row],[IDFANGRAPHS]],STEAMER_P[],COLUMN(STEAMER_P[BB]),FALSE),0)</f>
        <v>69</v>
      </c>
      <c r="Q23" s="21">
        <f>IFERROR((MYRANKS_P[[#This Row],[ER]]*9)/MYRANKS_P[[#This Row],[IP]],0)</f>
        <v>3.3081081081081081</v>
      </c>
      <c r="R23" s="21">
        <f>IFERROR((MYRANKS_P[[#This Row],[BB]]+MYRANKS_P[[#This Row],[H]])/MYRANKS_P[[#This Row],[IP]],0)</f>
        <v>1.2270270270270269</v>
      </c>
      <c r="S23" s="23">
        <f>MYRANKS_P[[#This Row],[W]]*P_PTS_W+MYRANKS_P[[#This Row],[L]]*P_PTS_L+MYRANKS_P[[#This Row],[IP]]*P_PTS_IP+MYRANKS_P[[#This Row],[SO]]*P_PTS_K+MYRANKS_P[[#This Row],[BB]]*P_PTS_BB+MYRANKS_P[[#This Row],[H]]*P_PTS_HA+MYRANKS_P[[#This Row],[SV]]*P_PTS_SV+MYRANKS_P[[#This Row],[HR]]*P_PTS_HRA+MYRANKS_P[[#This Row],[ER]]*P_PTS_ER</f>
        <v>0</v>
      </c>
      <c r="T23" s="23">
        <f>VLOOKUP(MYRANKS_P[[#This Row],[POS]],REPLACEMENT_LEVEL[],3,FALSE)</f>
        <v>0</v>
      </c>
      <c r="U23" s="23">
        <f>MYRANKS_P[[#This Row],[PROJ PTS]]-MYRANKS_P[[#This Row],[REPL LEVEL]]</f>
        <v>0</v>
      </c>
      <c r="V23" s="30">
        <f>RANK(MYRANKS_P[[#This Row],[POINTS OVER REPL]],MYRANKS_P[POINTS OVER REPL])</f>
        <v>1</v>
      </c>
      <c r="W23" s="29">
        <f>IF(MYRANKS_P[[#This Row],[RANK]]&lt;=TOTAL_PITCHERS_DRAFTED,MYRANKS_P[[#This Row],[POINTS OVER REPL]],0)</f>
        <v>0</v>
      </c>
      <c r="X23" s="35">
        <f>MYRANKS_P[[#This Row],[POINTS OVER REPL]]*DOLLAR_VALUE_PER_POINT+1</f>
        <v>1</v>
      </c>
      <c r="Y23" s="35"/>
      <c r="Z23" s="29">
        <f>IF(AND(MYRANKS_P[[#This Row],[RANK]]&lt;=(TOTAL_PITCHERS_DRAFTED-PITCHERS_BELOW_REPL_DRAFTED),MYRANKS_P[[#This Row],[$ACTUAL]]=""),MYRANKS_P[[#This Row],[POINTS OVER REPL]],0)</f>
        <v>0</v>
      </c>
      <c r="AA23" s="40">
        <f>IF(MYRANKS_P[[#This Row],[$ACTUAL]]="",MYRANKS_P[[#This Row],[POINTS OVER REPL]]*REMAINING_DOLLAR_VALUE_PER_POINT+1,0)</f>
        <v>1</v>
      </c>
    </row>
    <row r="24" spans="1:27" x14ac:dyDescent="0.25">
      <c r="A24" s="2" t="s">
        <v>12911</v>
      </c>
      <c r="B24" s="14" t="str">
        <f>VLOOKUP(MYRANKS_P[[#This Row],[PLAYERID]],PLAYERIDMAP2[],COLUMN(PLAYERIDMAP2[LASTNAME]),FALSE)</f>
        <v>Hamels</v>
      </c>
      <c r="C24" s="14" t="str">
        <f>VLOOKUP(MYRANKS_P[[#This Row],[PLAYERID]],PLAYERIDMAP2[],COLUMN(PLAYERIDMAP2[FIRSTNAME]),FALSE)</f>
        <v>Cole</v>
      </c>
      <c r="D24" s="14" t="str">
        <f>MYRANKS_P[[#This Row],[FNAME]]&amp;" "&amp;MYRANKS_P[[#This Row],[LNAME]]</f>
        <v>Cole Hamels</v>
      </c>
      <c r="E24" s="14" t="str">
        <f>VLOOKUP(MYRANKS_P[[#This Row],[PLAYERID]],PLAYERIDMAP2[],COLUMN(PLAYERIDMAP2[TEAM]),FALSE)</f>
        <v>TEX</v>
      </c>
      <c r="F24" s="14" t="str">
        <f>VLOOKUP(MYRANKS_P[[#This Row],[PLAYERID]],PLAYERIDMAP2[],COLUMN(PLAYERIDMAP2[POS]),FALSE)</f>
        <v>P</v>
      </c>
      <c r="G24" s="14">
        <f>IFERROR(VALUE(VLOOKUP(MYRANKS_P[[#This Row],[PLAYERID]],PLAYERIDMAP2[],COLUMN(PLAYERIDMAP2[IDFANGRAPHS]),FALSE)),VLOOKUP(MYRANKS_P[[#This Row],[PLAYERID]],PLAYERIDMAP2[],COLUMN(PLAYERIDMAP2[IDFANGRAPHS]),FALSE))</f>
        <v>4972</v>
      </c>
      <c r="H24" s="23">
        <f>IFERROR(VLOOKUP(MYRANKS_P[[#This Row],[IDFANGRAPHS]],STEAMER_P[],COLUMN(STEAMER_P[W]),FALSE),0)</f>
        <v>13</v>
      </c>
      <c r="I24" s="23">
        <f>IFERROR(VLOOKUP(MYRANKS_P[[#This Row],[IDFANGRAPHS]],STEAMER_P[],COLUMN(STEAMER_P[L]),FALSE),0)</f>
        <v>10</v>
      </c>
      <c r="J24" s="23">
        <f>IFERROR(VLOOKUP(MYRANKS_P[[#This Row],[IDFANGRAPHS]],STEAMER_P[],COLUMN(STEAMER_P[SV]),FALSE),0)</f>
        <v>0</v>
      </c>
      <c r="K24" s="23">
        <f>IFERROR(VLOOKUP(MYRANKS_P[[#This Row],[IDFANGRAPHS]],STEAMER_P[],COLUMN(STEAMER_P[IP]),FALSE),0)</f>
        <v>209</v>
      </c>
      <c r="L24" s="23">
        <f>IFERROR(VLOOKUP(MYRANKS_P[[#This Row],[IDFANGRAPHS]],STEAMER_P[],COLUMN(STEAMER_P[H]),FALSE),0)</f>
        <v>197</v>
      </c>
      <c r="M24" s="23">
        <f>IFERROR(VLOOKUP(MYRANKS_P[[#This Row],[IDFANGRAPHS]],STEAMER_P[],COLUMN(STEAMER_P[ER]),FALSE),0)</f>
        <v>87</v>
      </c>
      <c r="N24" s="23">
        <f>IFERROR(VLOOKUP(MYRANKS_P[[#This Row],[IDFANGRAPHS]],STEAMER_P[],COLUMN(STEAMER_P[HR]),FALSE),0)</f>
        <v>24</v>
      </c>
      <c r="O24" s="23">
        <f>IFERROR(VLOOKUP(MYRANKS_P[[#This Row],[IDFANGRAPHS]],STEAMER_P[],COLUMN(STEAMER_P[SO]),FALSE),0)</f>
        <v>191</v>
      </c>
      <c r="P24" s="23">
        <f>IFERROR(VLOOKUP(MYRANKS_P[[#This Row],[IDFANGRAPHS]],STEAMER_P[],COLUMN(STEAMER_P[BB]),FALSE),0)</f>
        <v>59</v>
      </c>
      <c r="Q24" s="21">
        <f>IFERROR((MYRANKS_P[[#This Row],[ER]]*9)/MYRANKS_P[[#This Row],[IP]],0)</f>
        <v>3.7464114832535884</v>
      </c>
      <c r="R24" s="21">
        <f>IFERROR((MYRANKS_P[[#This Row],[BB]]+MYRANKS_P[[#This Row],[H]])/MYRANKS_P[[#This Row],[IP]],0)</f>
        <v>1.2248803827751196</v>
      </c>
      <c r="S24" s="23">
        <f>MYRANKS_P[[#This Row],[W]]*P_PTS_W+MYRANKS_P[[#This Row],[L]]*P_PTS_L+MYRANKS_P[[#This Row],[IP]]*P_PTS_IP+MYRANKS_P[[#This Row],[SO]]*P_PTS_K+MYRANKS_P[[#This Row],[BB]]*P_PTS_BB+MYRANKS_P[[#This Row],[H]]*P_PTS_HA+MYRANKS_P[[#This Row],[SV]]*P_PTS_SV+MYRANKS_P[[#This Row],[HR]]*P_PTS_HRA+MYRANKS_P[[#This Row],[ER]]*P_PTS_ER</f>
        <v>0</v>
      </c>
      <c r="T24" s="23">
        <f>VLOOKUP(MYRANKS_P[[#This Row],[POS]],REPLACEMENT_LEVEL[],3,FALSE)</f>
        <v>0</v>
      </c>
      <c r="U24" s="23">
        <f>MYRANKS_P[[#This Row],[PROJ PTS]]-MYRANKS_P[[#This Row],[REPL LEVEL]]</f>
        <v>0</v>
      </c>
      <c r="V24" s="30">
        <f>RANK(MYRANKS_P[[#This Row],[POINTS OVER REPL]],MYRANKS_P[POINTS OVER REPL])</f>
        <v>1</v>
      </c>
      <c r="W24" s="29">
        <f>IF(MYRANKS_P[[#This Row],[RANK]]&lt;=TOTAL_PITCHERS_DRAFTED,MYRANKS_P[[#This Row],[POINTS OVER REPL]],0)</f>
        <v>0</v>
      </c>
      <c r="X24" s="35">
        <f>MYRANKS_P[[#This Row],[POINTS OVER REPL]]*DOLLAR_VALUE_PER_POINT+1</f>
        <v>1</v>
      </c>
      <c r="Y24" s="35"/>
      <c r="Z24" s="29">
        <f>IF(AND(MYRANKS_P[[#This Row],[RANK]]&lt;=(TOTAL_PITCHERS_DRAFTED-PITCHERS_BELOW_REPL_DRAFTED),MYRANKS_P[[#This Row],[$ACTUAL]]=""),MYRANKS_P[[#This Row],[POINTS OVER REPL]],0)</f>
        <v>0</v>
      </c>
      <c r="AA24" s="40">
        <f>IF(MYRANKS_P[[#This Row],[$ACTUAL]]="",MYRANKS_P[[#This Row],[POINTS OVER REPL]]*REMAINING_DOLLAR_VALUE_PER_POINT+1,0)</f>
        <v>1</v>
      </c>
    </row>
    <row r="25" spans="1:27" x14ac:dyDescent="0.25">
      <c r="A25" s="10" t="s">
        <v>16714</v>
      </c>
      <c r="B25" s="14" t="str">
        <f>VLOOKUP(MYRANKS_P[[#This Row],[PLAYERID]],PLAYERIDMAP2[],COLUMN(PLAYERIDMAP2[LASTNAME]),FALSE)</f>
        <v>Rodon</v>
      </c>
      <c r="C25" s="14" t="str">
        <f>VLOOKUP(MYRANKS_P[[#This Row],[PLAYERID]],PLAYERIDMAP2[],COLUMN(PLAYERIDMAP2[FIRSTNAME]),FALSE)</f>
        <v>Carlos</v>
      </c>
      <c r="D25" s="14" t="str">
        <f>MYRANKS_P[[#This Row],[FNAME]]&amp;" "&amp;MYRANKS_P[[#This Row],[LNAME]]</f>
        <v>Carlos Rodon</v>
      </c>
      <c r="E25" s="14" t="str">
        <f>VLOOKUP(MYRANKS_P[[#This Row],[PLAYERID]],PLAYERIDMAP2[],COLUMN(PLAYERIDMAP2[TEAM]),FALSE)</f>
        <v>CHW</v>
      </c>
      <c r="F25" s="14" t="str">
        <f>VLOOKUP(MYRANKS_P[[#This Row],[PLAYERID]],PLAYERIDMAP2[],COLUMN(PLAYERIDMAP2[POS]),FALSE)</f>
        <v>P</v>
      </c>
      <c r="G25" s="14">
        <f>IFERROR(VALUE(VLOOKUP(MYRANKS_P[[#This Row],[PLAYERID]],PLAYERIDMAP2[],COLUMN(PLAYERIDMAP2[IDFANGRAPHS]),FALSE)),VLOOKUP(MYRANKS_P[[#This Row],[PLAYERID]],PLAYERIDMAP2[],COLUMN(PLAYERIDMAP2[IDFANGRAPHS]),FALSE))</f>
        <v>16137</v>
      </c>
      <c r="H25" s="23">
        <f>IFERROR(VLOOKUP(MYRANKS_P[[#This Row],[IDFANGRAPHS]],STEAMER_P[],COLUMN(STEAMER_P[W]),FALSE),0)</f>
        <v>11</v>
      </c>
      <c r="I25" s="23">
        <f>IFERROR(VLOOKUP(MYRANKS_P[[#This Row],[IDFANGRAPHS]],STEAMER_P[],COLUMN(STEAMER_P[L]),FALSE),0)</f>
        <v>11</v>
      </c>
      <c r="J25" s="23">
        <f>IFERROR(VLOOKUP(MYRANKS_P[[#This Row],[IDFANGRAPHS]],STEAMER_P[],COLUMN(STEAMER_P[SV]),FALSE),0)</f>
        <v>0</v>
      </c>
      <c r="K25" s="23">
        <f>IFERROR(VLOOKUP(MYRANKS_P[[#This Row],[IDFANGRAPHS]],STEAMER_P[],COLUMN(STEAMER_P[IP]),FALSE),0)</f>
        <v>180</v>
      </c>
      <c r="L25" s="23">
        <f>IFERROR(VLOOKUP(MYRANKS_P[[#This Row],[IDFANGRAPHS]],STEAMER_P[],COLUMN(STEAMER_P[H]),FALSE),0)</f>
        <v>160</v>
      </c>
      <c r="M25" s="23">
        <f>IFERROR(VLOOKUP(MYRANKS_P[[#This Row],[IDFANGRAPHS]],STEAMER_P[],COLUMN(STEAMER_P[ER]),FALSE),0)</f>
        <v>81</v>
      </c>
      <c r="N25" s="23">
        <f>IFERROR(VLOOKUP(MYRANKS_P[[#This Row],[IDFANGRAPHS]],STEAMER_P[],COLUMN(STEAMER_P[HR]),FALSE),0)</f>
        <v>19</v>
      </c>
      <c r="O25" s="23">
        <f>IFERROR(VLOOKUP(MYRANKS_P[[#This Row],[IDFANGRAPHS]],STEAMER_P[],COLUMN(STEAMER_P[SO]),FALSE),0)</f>
        <v>188</v>
      </c>
      <c r="P25" s="23">
        <f>IFERROR(VLOOKUP(MYRANKS_P[[#This Row],[IDFANGRAPHS]],STEAMER_P[],COLUMN(STEAMER_P[BB]),FALSE),0)</f>
        <v>84</v>
      </c>
      <c r="Q25" s="21">
        <f>IFERROR((MYRANKS_P[[#This Row],[ER]]*9)/MYRANKS_P[[#This Row],[IP]],0)</f>
        <v>4.05</v>
      </c>
      <c r="R25" s="21">
        <f>IFERROR((MYRANKS_P[[#This Row],[BB]]+MYRANKS_P[[#This Row],[H]])/MYRANKS_P[[#This Row],[IP]],0)</f>
        <v>1.3555555555555556</v>
      </c>
      <c r="S25" s="23">
        <f>MYRANKS_P[[#This Row],[W]]*P_PTS_W+MYRANKS_P[[#This Row],[L]]*P_PTS_L+MYRANKS_P[[#This Row],[IP]]*P_PTS_IP+MYRANKS_P[[#This Row],[SO]]*P_PTS_K+MYRANKS_P[[#This Row],[BB]]*P_PTS_BB+MYRANKS_P[[#This Row],[H]]*P_PTS_HA+MYRANKS_P[[#This Row],[SV]]*P_PTS_SV+MYRANKS_P[[#This Row],[HR]]*P_PTS_HRA+MYRANKS_P[[#This Row],[ER]]*P_PTS_ER</f>
        <v>0</v>
      </c>
      <c r="T25" s="23">
        <f>VLOOKUP(MYRANKS_P[[#This Row],[POS]],REPLACEMENT_LEVEL[],3,FALSE)</f>
        <v>0</v>
      </c>
      <c r="U25" s="23">
        <f>MYRANKS_P[[#This Row],[PROJ PTS]]-MYRANKS_P[[#This Row],[REPL LEVEL]]</f>
        <v>0</v>
      </c>
      <c r="V25" s="30">
        <f>RANK(MYRANKS_P[[#This Row],[POINTS OVER REPL]],MYRANKS_P[POINTS OVER REPL])</f>
        <v>1</v>
      </c>
      <c r="W25" s="29">
        <f>IF(MYRANKS_P[[#This Row],[RANK]]&lt;=TOTAL_PITCHERS_DRAFTED,MYRANKS_P[[#This Row],[POINTS OVER REPL]],0)</f>
        <v>0</v>
      </c>
      <c r="X25" s="35">
        <f>MYRANKS_P[[#This Row],[POINTS OVER REPL]]*DOLLAR_VALUE_PER_POINT+1</f>
        <v>1</v>
      </c>
      <c r="Y25" s="35"/>
      <c r="Z25" s="29">
        <f>IF(AND(MYRANKS_P[[#This Row],[RANK]]&lt;=(TOTAL_PITCHERS_DRAFTED-PITCHERS_BELOW_REPL_DRAFTED),MYRANKS_P[[#This Row],[$ACTUAL]]=""),MYRANKS_P[[#This Row],[POINTS OVER REPL]],0)</f>
        <v>0</v>
      </c>
      <c r="AA25" s="40">
        <f>IF(MYRANKS_P[[#This Row],[$ACTUAL]]="",MYRANKS_P[[#This Row],[POINTS OVER REPL]]*REMAINING_DOLLAR_VALUE_PER_POINT+1,0)</f>
        <v>1</v>
      </c>
    </row>
    <row r="26" spans="1:27" x14ac:dyDescent="0.25">
      <c r="A26" s="2" t="s">
        <v>13452</v>
      </c>
      <c r="B26" s="14" t="str">
        <f>VLOOKUP(MYRANKS_P[[#This Row],[PLAYERID]],PLAYERIDMAP2[],COLUMN(PLAYERIDMAP2[LASTNAME]),FALSE)</f>
        <v>Keuchel</v>
      </c>
      <c r="C26" s="14" t="str">
        <f>VLOOKUP(MYRANKS_P[[#This Row],[PLAYERID]],PLAYERIDMAP2[],COLUMN(PLAYERIDMAP2[FIRSTNAME]),FALSE)</f>
        <v>Dallas</v>
      </c>
      <c r="D26" s="14" t="str">
        <f>MYRANKS_P[[#This Row],[FNAME]]&amp;" "&amp;MYRANKS_P[[#This Row],[LNAME]]</f>
        <v>Dallas Keuchel</v>
      </c>
      <c r="E26" s="14" t="str">
        <f>VLOOKUP(MYRANKS_P[[#This Row],[PLAYERID]],PLAYERIDMAP2[],COLUMN(PLAYERIDMAP2[TEAM]),FALSE)</f>
        <v>HOU</v>
      </c>
      <c r="F26" s="14" t="str">
        <f>VLOOKUP(MYRANKS_P[[#This Row],[PLAYERID]],PLAYERIDMAP2[],COLUMN(PLAYERIDMAP2[POS]),FALSE)</f>
        <v>P</v>
      </c>
      <c r="G26" s="14">
        <f>IFERROR(VALUE(VLOOKUP(MYRANKS_P[[#This Row],[PLAYERID]],PLAYERIDMAP2[],COLUMN(PLAYERIDMAP2[IDFANGRAPHS]),FALSE)),VLOOKUP(MYRANKS_P[[#This Row],[PLAYERID]],PLAYERIDMAP2[],COLUMN(PLAYERIDMAP2[IDFANGRAPHS]),FALSE))</f>
        <v>9434</v>
      </c>
      <c r="H26" s="23">
        <f>IFERROR(VLOOKUP(MYRANKS_P[[#This Row],[IDFANGRAPHS]],STEAMER_P[],COLUMN(STEAMER_P[W]),FALSE),0)</f>
        <v>14</v>
      </c>
      <c r="I26" s="23">
        <f>IFERROR(VLOOKUP(MYRANKS_P[[#This Row],[IDFANGRAPHS]],STEAMER_P[],COLUMN(STEAMER_P[L]),FALSE),0)</f>
        <v>9</v>
      </c>
      <c r="J26" s="23">
        <f>IFERROR(VLOOKUP(MYRANKS_P[[#This Row],[IDFANGRAPHS]],STEAMER_P[],COLUMN(STEAMER_P[SV]),FALSE),0)</f>
        <v>0</v>
      </c>
      <c r="K26" s="23">
        <f>IFERROR(VLOOKUP(MYRANKS_P[[#This Row],[IDFANGRAPHS]],STEAMER_P[],COLUMN(STEAMER_P[IP]),FALSE),0)</f>
        <v>212</v>
      </c>
      <c r="L26" s="23">
        <f>IFERROR(VLOOKUP(MYRANKS_P[[#This Row],[IDFANGRAPHS]],STEAMER_P[],COLUMN(STEAMER_P[H]),FALSE),0)</f>
        <v>200</v>
      </c>
      <c r="M26" s="23">
        <f>IFERROR(VLOOKUP(MYRANKS_P[[#This Row],[IDFANGRAPHS]],STEAMER_P[],COLUMN(STEAMER_P[ER]),FALSE),0)</f>
        <v>72</v>
      </c>
      <c r="N26" s="23">
        <f>IFERROR(VLOOKUP(MYRANKS_P[[#This Row],[IDFANGRAPHS]],STEAMER_P[],COLUMN(STEAMER_P[HR]),FALSE),0)</f>
        <v>16</v>
      </c>
      <c r="O26" s="23">
        <f>IFERROR(VLOOKUP(MYRANKS_P[[#This Row],[IDFANGRAPHS]],STEAMER_P[],COLUMN(STEAMER_P[SO]),FALSE),0)</f>
        <v>183</v>
      </c>
      <c r="P26" s="23">
        <f>IFERROR(VLOOKUP(MYRANKS_P[[#This Row],[IDFANGRAPHS]],STEAMER_P[],COLUMN(STEAMER_P[BB]),FALSE),0)</f>
        <v>54</v>
      </c>
      <c r="Q26" s="21">
        <f>IFERROR((MYRANKS_P[[#This Row],[ER]]*9)/MYRANKS_P[[#This Row],[IP]],0)</f>
        <v>3.0566037735849059</v>
      </c>
      <c r="R26" s="21">
        <f>IFERROR((MYRANKS_P[[#This Row],[BB]]+MYRANKS_P[[#This Row],[H]])/MYRANKS_P[[#This Row],[IP]],0)</f>
        <v>1.1981132075471699</v>
      </c>
      <c r="S26" s="23">
        <f>MYRANKS_P[[#This Row],[W]]*P_PTS_W+MYRANKS_P[[#This Row],[L]]*P_PTS_L+MYRANKS_P[[#This Row],[IP]]*P_PTS_IP+MYRANKS_P[[#This Row],[SO]]*P_PTS_K+MYRANKS_P[[#This Row],[BB]]*P_PTS_BB+MYRANKS_P[[#This Row],[H]]*P_PTS_HA+MYRANKS_P[[#This Row],[SV]]*P_PTS_SV+MYRANKS_P[[#This Row],[HR]]*P_PTS_HRA+MYRANKS_P[[#This Row],[ER]]*P_PTS_ER</f>
        <v>0</v>
      </c>
      <c r="T26" s="23">
        <f>VLOOKUP(MYRANKS_P[[#This Row],[POS]],REPLACEMENT_LEVEL[],3,FALSE)</f>
        <v>0</v>
      </c>
      <c r="U26" s="23">
        <f>MYRANKS_P[[#This Row],[PROJ PTS]]-MYRANKS_P[[#This Row],[REPL LEVEL]]</f>
        <v>0</v>
      </c>
      <c r="V26" s="30">
        <f>RANK(MYRANKS_P[[#This Row],[POINTS OVER REPL]],MYRANKS_P[POINTS OVER REPL])</f>
        <v>1</v>
      </c>
      <c r="W26" s="29">
        <f>IF(MYRANKS_P[[#This Row],[RANK]]&lt;=TOTAL_PITCHERS_DRAFTED,MYRANKS_P[[#This Row],[POINTS OVER REPL]],0)</f>
        <v>0</v>
      </c>
      <c r="X26" s="35">
        <f>MYRANKS_P[[#This Row],[POINTS OVER REPL]]*DOLLAR_VALUE_PER_POINT+1</f>
        <v>1</v>
      </c>
      <c r="Y26" s="35"/>
      <c r="Z26" s="29">
        <f>IF(AND(MYRANKS_P[[#This Row],[RANK]]&lt;=(TOTAL_PITCHERS_DRAFTED-PITCHERS_BELOW_REPL_DRAFTED),MYRANKS_P[[#This Row],[$ACTUAL]]=""),MYRANKS_P[[#This Row],[POINTS OVER REPL]],0)</f>
        <v>0</v>
      </c>
      <c r="AA26" s="40">
        <f>IF(MYRANKS_P[[#This Row],[$ACTUAL]]="",MYRANKS_P[[#This Row],[POINTS OVER REPL]]*REMAINING_DOLLAR_VALUE_PER_POINT+1,0)</f>
        <v>1</v>
      </c>
    </row>
    <row r="27" spans="1:27" x14ac:dyDescent="0.25">
      <c r="A27" s="89" t="s">
        <v>15708</v>
      </c>
      <c r="B27" s="90" t="str">
        <f>VLOOKUP(MYRANKS_P[[#This Row],[PLAYERID]],PLAYERIDMAP2[],COLUMN(PLAYERIDMAP2[LASTNAME]),FALSE)</f>
        <v>Ventura</v>
      </c>
      <c r="C27" s="90" t="str">
        <f>VLOOKUP(MYRANKS_P[[#This Row],[PLAYERID]],PLAYERIDMAP2[],COLUMN(PLAYERIDMAP2[FIRSTNAME]),FALSE)</f>
        <v>Yordano</v>
      </c>
      <c r="D27" s="90" t="str">
        <f>MYRANKS_P[[#This Row],[FNAME]]&amp;" "&amp;MYRANKS_P[[#This Row],[LNAME]]</f>
        <v>Yordano Ventura</v>
      </c>
      <c r="E27" s="90" t="str">
        <f>VLOOKUP(MYRANKS_P[[#This Row],[PLAYERID]],PLAYERIDMAP2[],COLUMN(PLAYERIDMAP2[TEAM]),FALSE)</f>
        <v>KC</v>
      </c>
      <c r="F27" s="90" t="str">
        <f>VLOOKUP(MYRANKS_P[[#This Row],[PLAYERID]],PLAYERIDMAP2[],COLUMN(PLAYERIDMAP2[POS]),FALSE)</f>
        <v>P</v>
      </c>
      <c r="G27" s="90">
        <f>IFERROR(VALUE(VLOOKUP(MYRANKS_P[[#This Row],[PLAYERID]],PLAYERIDMAP2[],COLUMN(PLAYERIDMAP2[IDFANGRAPHS]),FALSE)),VLOOKUP(MYRANKS_P[[#This Row],[PLAYERID]],PLAYERIDMAP2[],COLUMN(PLAYERIDMAP2[IDFANGRAPHS]),FALSE))</f>
        <v>11855</v>
      </c>
      <c r="H27" s="23">
        <f>IFERROR(VLOOKUP(MYRANKS_P[[#This Row],[IDFANGRAPHS]],STEAMER_P[],COLUMN(STEAMER_P[W]),FALSE),0)</f>
        <v>12</v>
      </c>
      <c r="I27" s="23">
        <f>IFERROR(VLOOKUP(MYRANKS_P[[#This Row],[IDFANGRAPHS]],STEAMER_P[],COLUMN(STEAMER_P[L]),FALSE),0)</f>
        <v>11</v>
      </c>
      <c r="J27" s="23">
        <f>IFERROR(VLOOKUP(MYRANKS_P[[#This Row],[IDFANGRAPHS]],STEAMER_P[],COLUMN(STEAMER_P[SV]),FALSE),0)</f>
        <v>0</v>
      </c>
      <c r="K27" s="23">
        <f>IFERROR(VLOOKUP(MYRANKS_P[[#This Row],[IDFANGRAPHS]],STEAMER_P[],COLUMN(STEAMER_P[IP]),FALSE),0)</f>
        <v>195</v>
      </c>
      <c r="L27" s="23">
        <f>IFERROR(VLOOKUP(MYRANKS_P[[#This Row],[IDFANGRAPHS]],STEAMER_P[],COLUMN(STEAMER_P[H]),FALSE),0)</f>
        <v>175</v>
      </c>
      <c r="M27" s="23">
        <f>IFERROR(VLOOKUP(MYRANKS_P[[#This Row],[IDFANGRAPHS]],STEAMER_P[],COLUMN(STEAMER_P[ER]),FALSE),0)</f>
        <v>76</v>
      </c>
      <c r="N27" s="23">
        <f>IFERROR(VLOOKUP(MYRANKS_P[[#This Row],[IDFANGRAPHS]],STEAMER_P[],COLUMN(STEAMER_P[HR]),FALSE),0)</f>
        <v>17</v>
      </c>
      <c r="O27" s="23">
        <f>IFERROR(VLOOKUP(MYRANKS_P[[#This Row],[IDFANGRAPHS]],STEAMER_P[],COLUMN(STEAMER_P[SO]),FALSE),0)</f>
        <v>182</v>
      </c>
      <c r="P27" s="23">
        <f>IFERROR(VLOOKUP(MYRANKS_P[[#This Row],[IDFANGRAPHS]],STEAMER_P[],COLUMN(STEAMER_P[BB]),FALSE),0)</f>
        <v>69</v>
      </c>
      <c r="Q27" s="75">
        <f>IFERROR((MYRANKS_P[[#This Row],[ER]]*9)/MYRANKS_P[[#This Row],[IP]],0)</f>
        <v>3.5076923076923077</v>
      </c>
      <c r="R27" s="75">
        <f>IFERROR((MYRANKS_P[[#This Row],[BB]]+MYRANKS_P[[#This Row],[H]])/MYRANKS_P[[#This Row],[IP]],0)</f>
        <v>1.2512820512820513</v>
      </c>
      <c r="S27" s="74">
        <f>MYRANKS_P[[#This Row],[W]]*P_PTS_W+MYRANKS_P[[#This Row],[L]]*P_PTS_L+MYRANKS_P[[#This Row],[IP]]*P_PTS_IP+MYRANKS_P[[#This Row],[SO]]*P_PTS_K+MYRANKS_P[[#This Row],[BB]]*P_PTS_BB+MYRANKS_P[[#This Row],[H]]*P_PTS_HA+MYRANKS_P[[#This Row],[SV]]*P_PTS_SV+MYRANKS_P[[#This Row],[HR]]*P_PTS_HRA+MYRANKS_P[[#This Row],[ER]]*P_PTS_ER</f>
        <v>0</v>
      </c>
      <c r="T27" s="74">
        <f>VLOOKUP(MYRANKS_P[[#This Row],[POS]],REPLACEMENT_LEVEL[],3,FALSE)</f>
        <v>0</v>
      </c>
      <c r="U27" s="74">
        <f>MYRANKS_P[[#This Row],[PROJ PTS]]-MYRANKS_P[[#This Row],[REPL LEVEL]]</f>
        <v>0</v>
      </c>
      <c r="V27" s="73">
        <f>RANK(MYRANKS_P[[#This Row],[POINTS OVER REPL]],MYRANKS_P[POINTS OVER REPL])</f>
        <v>1</v>
      </c>
      <c r="W27" s="74">
        <f>IF(MYRANKS_P[[#This Row],[RANK]]&lt;=TOTAL_PITCHERS_DRAFTED,MYRANKS_P[[#This Row],[POINTS OVER REPL]],0)</f>
        <v>0</v>
      </c>
      <c r="X27" s="76">
        <f>MYRANKS_P[[#This Row],[POINTS OVER REPL]]*DOLLAR_VALUE_PER_POINT+1</f>
        <v>1</v>
      </c>
      <c r="Y27" s="76"/>
      <c r="Z27" s="74">
        <f>IF(AND(MYRANKS_P[[#This Row],[RANK]]&lt;=(TOTAL_PITCHERS_DRAFTED-PITCHERS_BELOW_REPL_DRAFTED),MYRANKS_P[[#This Row],[$ACTUAL]]=""),MYRANKS_P[[#This Row],[POINTS OVER REPL]],0)</f>
        <v>0</v>
      </c>
      <c r="AA27" s="77">
        <f>IF(MYRANKS_P[[#This Row],[$ACTUAL]]="",MYRANKS_P[[#This Row],[POINTS OVER REPL]]*REMAINING_DOLLAR_VALUE_PER_POINT+1,0)</f>
        <v>1</v>
      </c>
    </row>
    <row r="28" spans="1:27" x14ac:dyDescent="0.25">
      <c r="A28" s="2" t="s">
        <v>12062</v>
      </c>
      <c r="B28" s="14" t="str">
        <f>VLOOKUP(MYRANKS_P[[#This Row],[PLAYERID]],PLAYERIDMAP2[],COLUMN(PLAYERIDMAP2[LASTNAME]),FALSE)</f>
        <v>Cueto</v>
      </c>
      <c r="C28" s="14" t="str">
        <f>VLOOKUP(MYRANKS_P[[#This Row],[PLAYERID]],PLAYERIDMAP2[],COLUMN(PLAYERIDMAP2[FIRSTNAME]),FALSE)</f>
        <v>Johnny</v>
      </c>
      <c r="D28" s="14" t="str">
        <f>MYRANKS_P[[#This Row],[FNAME]]&amp;" "&amp;MYRANKS_P[[#This Row],[LNAME]]</f>
        <v>Johnny Cueto</v>
      </c>
      <c r="E28" s="14" t="str">
        <f>VLOOKUP(MYRANKS_P[[#This Row],[PLAYERID]],PLAYERIDMAP2[],COLUMN(PLAYERIDMAP2[TEAM]),FALSE)</f>
        <v>SF</v>
      </c>
      <c r="F28" s="14" t="str">
        <f>VLOOKUP(MYRANKS_P[[#This Row],[PLAYERID]],PLAYERIDMAP2[],COLUMN(PLAYERIDMAP2[POS]),FALSE)</f>
        <v>P</v>
      </c>
      <c r="G28" s="14">
        <f>IFERROR(VALUE(VLOOKUP(MYRANKS_P[[#This Row],[PLAYERID]],PLAYERIDMAP2[],COLUMN(PLAYERIDMAP2[IDFANGRAPHS]),FALSE)),VLOOKUP(MYRANKS_P[[#This Row],[PLAYERID]],PLAYERIDMAP2[],COLUMN(PLAYERIDMAP2[IDFANGRAPHS]),FALSE))</f>
        <v>6893</v>
      </c>
      <c r="H28" s="23">
        <f>IFERROR(VLOOKUP(MYRANKS_P[[#This Row],[IDFANGRAPHS]],STEAMER_P[],COLUMN(STEAMER_P[W]),FALSE),0)</f>
        <v>13</v>
      </c>
      <c r="I28" s="23">
        <f>IFERROR(VLOOKUP(MYRANKS_P[[#This Row],[IDFANGRAPHS]],STEAMER_P[],COLUMN(STEAMER_P[L]),FALSE),0)</f>
        <v>11</v>
      </c>
      <c r="J28" s="23">
        <f>IFERROR(VLOOKUP(MYRANKS_P[[#This Row],[IDFANGRAPHS]],STEAMER_P[],COLUMN(STEAMER_P[SV]),FALSE),0)</f>
        <v>0</v>
      </c>
      <c r="K28" s="23">
        <f>IFERROR(VLOOKUP(MYRANKS_P[[#This Row],[IDFANGRAPHS]],STEAMER_P[],COLUMN(STEAMER_P[IP]),FALSE),0)</f>
        <v>207</v>
      </c>
      <c r="L28" s="23">
        <f>IFERROR(VLOOKUP(MYRANKS_P[[#This Row],[IDFANGRAPHS]],STEAMER_P[],COLUMN(STEAMER_P[H]),FALSE),0)</f>
        <v>189</v>
      </c>
      <c r="M28" s="23">
        <f>IFERROR(VLOOKUP(MYRANKS_P[[#This Row],[IDFANGRAPHS]],STEAMER_P[],COLUMN(STEAMER_P[ER]),FALSE),0)</f>
        <v>73</v>
      </c>
      <c r="N28" s="23">
        <f>IFERROR(VLOOKUP(MYRANKS_P[[#This Row],[IDFANGRAPHS]],STEAMER_P[],COLUMN(STEAMER_P[HR]),FALSE),0)</f>
        <v>19</v>
      </c>
      <c r="O28" s="23">
        <f>IFERROR(VLOOKUP(MYRANKS_P[[#This Row],[IDFANGRAPHS]],STEAMER_P[],COLUMN(STEAMER_P[SO]),FALSE),0)</f>
        <v>181</v>
      </c>
      <c r="P28" s="23">
        <f>IFERROR(VLOOKUP(MYRANKS_P[[#This Row],[IDFANGRAPHS]],STEAMER_P[],COLUMN(STEAMER_P[BB]),FALSE),0)</f>
        <v>51</v>
      </c>
      <c r="Q28" s="21">
        <f>IFERROR((MYRANKS_P[[#This Row],[ER]]*9)/MYRANKS_P[[#This Row],[IP]],0)</f>
        <v>3.1739130434782608</v>
      </c>
      <c r="R28" s="21">
        <f>IFERROR((MYRANKS_P[[#This Row],[BB]]+MYRANKS_P[[#This Row],[H]])/MYRANKS_P[[#This Row],[IP]],0)</f>
        <v>1.1594202898550725</v>
      </c>
      <c r="S28" s="23">
        <f>MYRANKS_P[[#This Row],[W]]*P_PTS_W+MYRANKS_P[[#This Row],[L]]*P_PTS_L+MYRANKS_P[[#This Row],[IP]]*P_PTS_IP+MYRANKS_P[[#This Row],[SO]]*P_PTS_K+MYRANKS_P[[#This Row],[BB]]*P_PTS_BB+MYRANKS_P[[#This Row],[H]]*P_PTS_HA+MYRANKS_P[[#This Row],[SV]]*P_PTS_SV+MYRANKS_P[[#This Row],[HR]]*P_PTS_HRA+MYRANKS_P[[#This Row],[ER]]*P_PTS_ER</f>
        <v>0</v>
      </c>
      <c r="T28" s="23">
        <f>VLOOKUP(MYRANKS_P[[#This Row],[POS]],REPLACEMENT_LEVEL[],3,FALSE)</f>
        <v>0</v>
      </c>
      <c r="U28" s="23">
        <f>MYRANKS_P[[#This Row],[PROJ PTS]]-MYRANKS_P[[#This Row],[REPL LEVEL]]</f>
        <v>0</v>
      </c>
      <c r="V28" s="30">
        <f>RANK(MYRANKS_P[[#This Row],[POINTS OVER REPL]],MYRANKS_P[POINTS OVER REPL])</f>
        <v>1</v>
      </c>
      <c r="W28" s="29">
        <f>IF(MYRANKS_P[[#This Row],[RANK]]&lt;=TOTAL_PITCHERS_DRAFTED,MYRANKS_P[[#This Row],[POINTS OVER REPL]],0)</f>
        <v>0</v>
      </c>
      <c r="X28" s="35">
        <f>MYRANKS_P[[#This Row],[POINTS OVER REPL]]*DOLLAR_VALUE_PER_POINT+1</f>
        <v>1</v>
      </c>
      <c r="Y28" s="35"/>
      <c r="Z28" s="29">
        <f>IF(AND(MYRANKS_P[[#This Row],[RANK]]&lt;=(TOTAL_PITCHERS_DRAFTED-PITCHERS_BELOW_REPL_DRAFTED),MYRANKS_P[[#This Row],[$ACTUAL]]=""),MYRANKS_P[[#This Row],[POINTS OVER REPL]],0)</f>
        <v>0</v>
      </c>
      <c r="AA28" s="40">
        <f>IF(MYRANKS_P[[#This Row],[$ACTUAL]]="",MYRANKS_P[[#This Row],[POINTS OVER REPL]]*REMAINING_DOLLAR_VALUE_PER_POINT+1,0)</f>
        <v>1</v>
      </c>
    </row>
    <row r="29" spans="1:27" x14ac:dyDescent="0.25">
      <c r="A29" s="64" t="s">
        <v>18334</v>
      </c>
      <c r="B29" s="14" t="str">
        <f>VLOOKUP(MYRANKS_P[[#This Row],[PLAYERID]],PLAYERIDMAP2[],COLUMN(PLAYERIDMAP2[LASTNAME]),FALSE)</f>
        <v>Foltynewicz</v>
      </c>
      <c r="C29" s="14" t="str">
        <f>VLOOKUP(MYRANKS_P[[#This Row],[PLAYERID]],PLAYERIDMAP2[],COLUMN(PLAYERIDMAP2[FIRSTNAME]),FALSE)</f>
        <v>Mike</v>
      </c>
      <c r="D29" s="14" t="str">
        <f>MYRANKS_P[[#This Row],[FNAME]]&amp;" "&amp;MYRANKS_P[[#This Row],[LNAME]]</f>
        <v>Mike Foltynewicz</v>
      </c>
      <c r="E29" s="14" t="str">
        <f>VLOOKUP(MYRANKS_P[[#This Row],[PLAYERID]],PLAYERIDMAP2[],COLUMN(PLAYERIDMAP2[TEAM]),FALSE)</f>
        <v>ATL</v>
      </c>
      <c r="F29" s="14" t="str">
        <f>VLOOKUP(MYRANKS_P[[#This Row],[PLAYERID]],PLAYERIDMAP2[],COLUMN(PLAYERIDMAP2[POS]),FALSE)</f>
        <v>P</v>
      </c>
      <c r="G29" s="14">
        <f>IFERROR(VALUE(VLOOKUP(MYRANKS_P[[#This Row],[PLAYERID]],PLAYERIDMAP2[],COLUMN(PLAYERIDMAP2[IDFANGRAPHS]),FALSE)),VLOOKUP(MYRANKS_P[[#This Row],[PLAYERID]],PLAYERIDMAP2[],COLUMN(PLAYERIDMAP2[IDFANGRAPHS]),FALSE))</f>
        <v>10811</v>
      </c>
      <c r="H29" s="23">
        <f>IFERROR(VLOOKUP(MYRANKS_P[[#This Row],[IDFANGRAPHS]],STEAMER_P[],COLUMN(STEAMER_P[W]),FALSE),0)</f>
        <v>9</v>
      </c>
      <c r="I29" s="23">
        <f>IFERROR(VLOOKUP(MYRANKS_P[[#This Row],[IDFANGRAPHS]],STEAMER_P[],COLUMN(STEAMER_P[L]),FALSE),0)</f>
        <v>12</v>
      </c>
      <c r="J29" s="23">
        <f>IFERROR(VLOOKUP(MYRANKS_P[[#This Row],[IDFANGRAPHS]],STEAMER_P[],COLUMN(STEAMER_P[SV]),FALSE),0)</f>
        <v>1</v>
      </c>
      <c r="K29" s="23">
        <f>IFERROR(VLOOKUP(MYRANKS_P[[#This Row],[IDFANGRAPHS]],STEAMER_P[],COLUMN(STEAMER_P[IP]),FALSE),0)</f>
        <v>183</v>
      </c>
      <c r="L29" s="23">
        <f>IFERROR(VLOOKUP(MYRANKS_P[[#This Row],[IDFANGRAPHS]],STEAMER_P[],COLUMN(STEAMER_P[H]),FALSE),0)</f>
        <v>168</v>
      </c>
      <c r="M29" s="23">
        <f>IFERROR(VLOOKUP(MYRANKS_P[[#This Row],[IDFANGRAPHS]],STEAMER_P[],COLUMN(STEAMER_P[ER]),FALSE),0)</f>
        <v>80</v>
      </c>
      <c r="N29" s="23">
        <f>IFERROR(VLOOKUP(MYRANKS_P[[#This Row],[IDFANGRAPHS]],STEAMER_P[],COLUMN(STEAMER_P[HR]),FALSE),0)</f>
        <v>23</v>
      </c>
      <c r="O29" s="23">
        <f>IFERROR(VLOOKUP(MYRANKS_P[[#This Row],[IDFANGRAPHS]],STEAMER_P[],COLUMN(STEAMER_P[SO]),FALSE),0)</f>
        <v>181</v>
      </c>
      <c r="P29" s="23">
        <f>IFERROR(VLOOKUP(MYRANKS_P[[#This Row],[IDFANGRAPHS]],STEAMER_P[],COLUMN(STEAMER_P[BB]),FALSE),0)</f>
        <v>71</v>
      </c>
      <c r="Q29" s="60">
        <f>IFERROR((MYRANKS_P[[#This Row],[ER]]*9)/MYRANKS_P[[#This Row],[IP]],0)</f>
        <v>3.9344262295081966</v>
      </c>
      <c r="R29" s="60">
        <f>IFERROR((MYRANKS_P[[#This Row],[BB]]+MYRANKS_P[[#This Row],[H]])/MYRANKS_P[[#This Row],[IP]],0)</f>
        <v>1.3060109289617485</v>
      </c>
      <c r="S29" s="27">
        <f>MYRANKS_P[[#This Row],[W]]*P_PTS_W+MYRANKS_P[[#This Row],[L]]*P_PTS_L+MYRANKS_P[[#This Row],[IP]]*P_PTS_IP+MYRANKS_P[[#This Row],[SO]]*P_PTS_K+MYRANKS_P[[#This Row],[BB]]*P_PTS_BB+MYRANKS_P[[#This Row],[H]]*P_PTS_HA+MYRANKS_P[[#This Row],[SV]]*P_PTS_SV+MYRANKS_P[[#This Row],[HR]]*P_PTS_HRA+MYRANKS_P[[#This Row],[ER]]*P_PTS_ER</f>
        <v>0</v>
      </c>
      <c r="T29" s="27">
        <f>VLOOKUP(MYRANKS_P[[#This Row],[POS]],REPLACEMENT_LEVEL[],3,FALSE)</f>
        <v>0</v>
      </c>
      <c r="U29" s="27">
        <f>MYRANKS_P[[#This Row],[PROJ PTS]]-MYRANKS_P[[#This Row],[REPL LEVEL]]</f>
        <v>0</v>
      </c>
      <c r="V29" s="51">
        <f>RANK(MYRANKS_P[[#This Row],[POINTS OVER REPL]],MYRANKS_P[POINTS OVER REPL])</f>
        <v>1</v>
      </c>
      <c r="W29" s="27">
        <f>IF(MYRANKS_P[[#This Row],[RANK]]&lt;=TOTAL_PITCHERS_DRAFTED,MYRANKS_P[[#This Row],[POINTS OVER REPL]],0)</f>
        <v>0</v>
      </c>
      <c r="X29" s="53">
        <f>MYRANKS_P[[#This Row],[POINTS OVER REPL]]*DOLLAR_VALUE_PER_POINT+1</f>
        <v>1</v>
      </c>
      <c r="Y29" s="53"/>
      <c r="Z29" s="27">
        <f>IF(AND(MYRANKS_P[[#This Row],[RANK]]&lt;=(TOTAL_PITCHERS_DRAFTED-PITCHERS_BELOW_REPL_DRAFTED),MYRANKS_P[[#This Row],[$ACTUAL]]=""),MYRANKS_P[[#This Row],[POINTS OVER REPL]],0)</f>
        <v>0</v>
      </c>
      <c r="AA29" s="61">
        <f>IF(MYRANKS_P[[#This Row],[$ACTUAL]]="",MYRANKS_P[[#This Row],[POINTS OVER REPL]]*REMAINING_DOLLAR_VALUE_PER_POINT+1,0)</f>
        <v>1</v>
      </c>
    </row>
    <row r="30" spans="1:27" x14ac:dyDescent="0.25">
      <c r="A30" s="9" t="s">
        <v>15487</v>
      </c>
      <c r="B30" s="14" t="str">
        <f>VLOOKUP(MYRANKS_P[[#This Row],[PLAYERID]],PLAYERIDMAP2[],COLUMN(PLAYERIDMAP2[LASTNAME]),FALSE)</f>
        <v>Tanaka</v>
      </c>
      <c r="C30" s="14" t="str">
        <f>VLOOKUP(MYRANKS_P[[#This Row],[PLAYERID]],PLAYERIDMAP2[],COLUMN(PLAYERIDMAP2[FIRSTNAME]),FALSE)</f>
        <v>Masahiro</v>
      </c>
      <c r="D30" s="14" t="str">
        <f>MYRANKS_P[[#This Row],[FNAME]]&amp;" "&amp;MYRANKS_P[[#This Row],[LNAME]]</f>
        <v>Masahiro Tanaka</v>
      </c>
      <c r="E30" s="14" t="str">
        <f>VLOOKUP(MYRANKS_P[[#This Row],[PLAYERID]],PLAYERIDMAP2[],COLUMN(PLAYERIDMAP2[TEAM]),FALSE)</f>
        <v>NYY</v>
      </c>
      <c r="F30" s="14" t="str">
        <f>VLOOKUP(MYRANKS_P[[#This Row],[PLAYERID]],PLAYERIDMAP2[],COLUMN(PLAYERIDMAP2[POS]),FALSE)</f>
        <v>P</v>
      </c>
      <c r="G30" s="14">
        <f>IFERROR(VALUE(VLOOKUP(MYRANKS_P[[#This Row],[PLAYERID]],PLAYERIDMAP2[],COLUMN(PLAYERIDMAP2[IDFANGRAPHS]),FALSE)),VLOOKUP(MYRANKS_P[[#This Row],[PLAYERID]],PLAYERIDMAP2[],COLUMN(PLAYERIDMAP2[IDFANGRAPHS]),FALSE))</f>
        <v>15764</v>
      </c>
      <c r="H30" s="23">
        <f>IFERROR(VLOOKUP(MYRANKS_P[[#This Row],[IDFANGRAPHS]],STEAMER_P[],COLUMN(STEAMER_P[W]),FALSE),0)</f>
        <v>13</v>
      </c>
      <c r="I30" s="23">
        <f>IFERROR(VLOOKUP(MYRANKS_P[[#This Row],[IDFANGRAPHS]],STEAMER_P[],COLUMN(STEAMER_P[L]),FALSE),0)</f>
        <v>9</v>
      </c>
      <c r="J30" s="23">
        <f>IFERROR(VLOOKUP(MYRANKS_P[[#This Row],[IDFANGRAPHS]],STEAMER_P[],COLUMN(STEAMER_P[SV]),FALSE),0)</f>
        <v>0</v>
      </c>
      <c r="K30" s="23">
        <f>IFERROR(VLOOKUP(MYRANKS_P[[#This Row],[IDFANGRAPHS]],STEAMER_P[],COLUMN(STEAMER_P[IP]),FALSE),0)</f>
        <v>197</v>
      </c>
      <c r="L30" s="23">
        <f>IFERROR(VLOOKUP(MYRANKS_P[[#This Row],[IDFANGRAPHS]],STEAMER_P[],COLUMN(STEAMER_P[H]),FALSE),0)</f>
        <v>184</v>
      </c>
      <c r="M30" s="23">
        <f>IFERROR(VLOOKUP(MYRANKS_P[[#This Row],[IDFANGRAPHS]],STEAMER_P[],COLUMN(STEAMER_P[ER]),FALSE),0)</f>
        <v>73</v>
      </c>
      <c r="N30" s="23">
        <f>IFERROR(VLOOKUP(MYRANKS_P[[#This Row],[IDFANGRAPHS]],STEAMER_P[],COLUMN(STEAMER_P[HR]),FALSE),0)</f>
        <v>22</v>
      </c>
      <c r="O30" s="23">
        <f>IFERROR(VLOOKUP(MYRANKS_P[[#This Row],[IDFANGRAPHS]],STEAMER_P[],COLUMN(STEAMER_P[SO]),FALSE),0)</f>
        <v>180</v>
      </c>
      <c r="P30" s="23">
        <f>IFERROR(VLOOKUP(MYRANKS_P[[#This Row],[IDFANGRAPHS]],STEAMER_P[],COLUMN(STEAMER_P[BB]),FALSE),0)</f>
        <v>40</v>
      </c>
      <c r="Q30" s="21">
        <f>IFERROR((MYRANKS_P[[#This Row],[ER]]*9)/MYRANKS_P[[#This Row],[IP]],0)</f>
        <v>3.3350253807106598</v>
      </c>
      <c r="R30" s="21">
        <f>IFERROR((MYRANKS_P[[#This Row],[BB]]+MYRANKS_P[[#This Row],[H]])/MYRANKS_P[[#This Row],[IP]],0)</f>
        <v>1.1370558375634519</v>
      </c>
      <c r="S30" s="23">
        <f>MYRANKS_P[[#This Row],[W]]*P_PTS_W+MYRANKS_P[[#This Row],[L]]*P_PTS_L+MYRANKS_P[[#This Row],[IP]]*P_PTS_IP+MYRANKS_P[[#This Row],[SO]]*P_PTS_K+MYRANKS_P[[#This Row],[BB]]*P_PTS_BB+MYRANKS_P[[#This Row],[H]]*P_PTS_HA+MYRANKS_P[[#This Row],[SV]]*P_PTS_SV+MYRANKS_P[[#This Row],[HR]]*P_PTS_HRA+MYRANKS_P[[#This Row],[ER]]*P_PTS_ER</f>
        <v>0</v>
      </c>
      <c r="T30" s="23">
        <f>VLOOKUP(MYRANKS_P[[#This Row],[POS]],REPLACEMENT_LEVEL[],3,FALSE)</f>
        <v>0</v>
      </c>
      <c r="U30" s="23">
        <f>MYRANKS_P[[#This Row],[PROJ PTS]]-MYRANKS_P[[#This Row],[REPL LEVEL]]</f>
        <v>0</v>
      </c>
      <c r="V30" s="30">
        <f>RANK(MYRANKS_P[[#This Row],[POINTS OVER REPL]],MYRANKS_P[POINTS OVER REPL])</f>
        <v>1</v>
      </c>
      <c r="W30" s="29">
        <f>IF(MYRANKS_P[[#This Row],[RANK]]&lt;=TOTAL_PITCHERS_DRAFTED,MYRANKS_P[[#This Row],[POINTS OVER REPL]],0)</f>
        <v>0</v>
      </c>
      <c r="X30" s="35">
        <f>MYRANKS_P[[#This Row],[POINTS OVER REPL]]*DOLLAR_VALUE_PER_POINT+1</f>
        <v>1</v>
      </c>
      <c r="Y30" s="35"/>
      <c r="Z30" s="29">
        <f>IF(AND(MYRANKS_P[[#This Row],[RANK]]&lt;=(TOTAL_PITCHERS_DRAFTED-PITCHERS_BELOW_REPL_DRAFTED),MYRANKS_P[[#This Row],[$ACTUAL]]=""),MYRANKS_P[[#This Row],[POINTS OVER REPL]],0)</f>
        <v>0</v>
      </c>
      <c r="AA30" s="40">
        <f>IF(MYRANKS_P[[#This Row],[$ACTUAL]]="",MYRANKS_P[[#This Row],[POINTS OVER REPL]]*REMAINING_DOLLAR_VALUE_PER_POINT+1,0)</f>
        <v>1</v>
      </c>
    </row>
    <row r="31" spans="1:27" x14ac:dyDescent="0.25">
      <c r="A31" s="9" t="s">
        <v>15094</v>
      </c>
      <c r="B31" s="14" t="str">
        <f>VLOOKUP(MYRANKS_P[[#This Row],[PLAYERID]],PLAYERIDMAP2[],COLUMN(PLAYERIDMAP2[LASTNAME]),FALSE)</f>
        <v>Salazar</v>
      </c>
      <c r="C31" s="14" t="str">
        <f>VLOOKUP(MYRANKS_P[[#This Row],[PLAYERID]],PLAYERIDMAP2[],COLUMN(PLAYERIDMAP2[FIRSTNAME]),FALSE)</f>
        <v>Danny</v>
      </c>
      <c r="D31" s="14" t="str">
        <f>MYRANKS_P[[#This Row],[FNAME]]&amp;" "&amp;MYRANKS_P[[#This Row],[LNAME]]</f>
        <v>Danny Salazar</v>
      </c>
      <c r="E31" s="14" t="str">
        <f>VLOOKUP(MYRANKS_P[[#This Row],[PLAYERID]],PLAYERIDMAP2[],COLUMN(PLAYERIDMAP2[TEAM]),FALSE)</f>
        <v>CLE</v>
      </c>
      <c r="F31" s="14" t="str">
        <f>VLOOKUP(MYRANKS_P[[#This Row],[PLAYERID]],PLAYERIDMAP2[],COLUMN(PLAYERIDMAP2[POS]),FALSE)</f>
        <v>P</v>
      </c>
      <c r="G31" s="14">
        <f>IFERROR(VALUE(VLOOKUP(MYRANKS_P[[#This Row],[PLAYERID]],PLAYERIDMAP2[],COLUMN(PLAYERIDMAP2[IDFANGRAPHS]),FALSE)),VLOOKUP(MYRANKS_P[[#This Row],[PLAYERID]],PLAYERIDMAP2[],COLUMN(PLAYERIDMAP2[IDFANGRAPHS]),FALSE))</f>
        <v>5867</v>
      </c>
      <c r="H31" s="23">
        <f>IFERROR(VLOOKUP(MYRANKS_P[[#This Row],[IDFANGRAPHS]],STEAMER_P[],COLUMN(STEAMER_P[W]),FALSE),0)</f>
        <v>11</v>
      </c>
      <c r="I31" s="23">
        <f>IFERROR(VLOOKUP(MYRANKS_P[[#This Row],[IDFANGRAPHS]],STEAMER_P[],COLUMN(STEAMER_P[L]),FALSE),0)</f>
        <v>9</v>
      </c>
      <c r="J31" s="23">
        <f>IFERROR(VLOOKUP(MYRANKS_P[[#This Row],[IDFANGRAPHS]],STEAMER_P[],COLUMN(STEAMER_P[SV]),FALSE),0)</f>
        <v>0</v>
      </c>
      <c r="K31" s="23">
        <f>IFERROR(VLOOKUP(MYRANKS_P[[#This Row],[IDFANGRAPHS]],STEAMER_P[],COLUMN(STEAMER_P[IP]),FALSE),0)</f>
        <v>173</v>
      </c>
      <c r="L31" s="23">
        <f>IFERROR(VLOOKUP(MYRANKS_P[[#This Row],[IDFANGRAPHS]],STEAMER_P[],COLUMN(STEAMER_P[H]),FALSE),0)</f>
        <v>151</v>
      </c>
      <c r="M31" s="23">
        <f>IFERROR(VLOOKUP(MYRANKS_P[[#This Row],[IDFANGRAPHS]],STEAMER_P[],COLUMN(STEAMER_P[ER]),FALSE),0)</f>
        <v>66</v>
      </c>
      <c r="N31" s="23">
        <f>IFERROR(VLOOKUP(MYRANKS_P[[#This Row],[IDFANGRAPHS]],STEAMER_P[],COLUMN(STEAMER_P[HR]),FALSE),0)</f>
        <v>20</v>
      </c>
      <c r="O31" s="23">
        <f>IFERROR(VLOOKUP(MYRANKS_P[[#This Row],[IDFANGRAPHS]],STEAMER_P[],COLUMN(STEAMER_P[SO]),FALSE),0)</f>
        <v>180</v>
      </c>
      <c r="P31" s="23">
        <f>IFERROR(VLOOKUP(MYRANKS_P[[#This Row],[IDFANGRAPHS]],STEAMER_P[],COLUMN(STEAMER_P[BB]),FALSE),0)</f>
        <v>51</v>
      </c>
      <c r="Q31" s="21">
        <f>IFERROR((MYRANKS_P[[#This Row],[ER]]*9)/MYRANKS_P[[#This Row],[IP]],0)</f>
        <v>3.4335260115606938</v>
      </c>
      <c r="R31" s="21">
        <f>IFERROR((MYRANKS_P[[#This Row],[BB]]+MYRANKS_P[[#This Row],[H]])/MYRANKS_P[[#This Row],[IP]],0)</f>
        <v>1.1676300578034682</v>
      </c>
      <c r="S31" s="23">
        <f>MYRANKS_P[[#This Row],[W]]*P_PTS_W+MYRANKS_P[[#This Row],[L]]*P_PTS_L+MYRANKS_P[[#This Row],[IP]]*P_PTS_IP+MYRANKS_P[[#This Row],[SO]]*P_PTS_K+MYRANKS_P[[#This Row],[BB]]*P_PTS_BB+MYRANKS_P[[#This Row],[H]]*P_PTS_HA+MYRANKS_P[[#This Row],[SV]]*P_PTS_SV+MYRANKS_P[[#This Row],[HR]]*P_PTS_HRA+MYRANKS_P[[#This Row],[ER]]*P_PTS_ER</f>
        <v>0</v>
      </c>
      <c r="T31" s="23">
        <f>VLOOKUP(MYRANKS_P[[#This Row],[POS]],REPLACEMENT_LEVEL[],3,FALSE)</f>
        <v>0</v>
      </c>
      <c r="U31" s="23">
        <f>MYRANKS_P[[#This Row],[PROJ PTS]]-MYRANKS_P[[#This Row],[REPL LEVEL]]</f>
        <v>0</v>
      </c>
      <c r="V31" s="30">
        <f>RANK(MYRANKS_P[[#This Row],[POINTS OVER REPL]],MYRANKS_P[POINTS OVER REPL])</f>
        <v>1</v>
      </c>
      <c r="W31" s="29">
        <f>IF(MYRANKS_P[[#This Row],[RANK]]&lt;=TOTAL_PITCHERS_DRAFTED,MYRANKS_P[[#This Row],[POINTS OVER REPL]],0)</f>
        <v>0</v>
      </c>
      <c r="X31" s="35">
        <f>MYRANKS_P[[#This Row],[POINTS OVER REPL]]*DOLLAR_VALUE_PER_POINT+1</f>
        <v>1</v>
      </c>
      <c r="Y31" s="35"/>
      <c r="Z31" s="29">
        <f>IF(AND(MYRANKS_P[[#This Row],[RANK]]&lt;=(TOTAL_PITCHERS_DRAFTED-PITCHERS_BELOW_REPL_DRAFTED),MYRANKS_P[[#This Row],[$ACTUAL]]=""),MYRANKS_P[[#This Row],[POINTS OVER REPL]],0)</f>
        <v>0</v>
      </c>
      <c r="AA31" s="40">
        <f>IF(MYRANKS_P[[#This Row],[$ACTUAL]]="",MYRANKS_P[[#This Row],[POINTS OVER REPL]]*REMAINING_DOLLAR_VALUE_PER_POINT+1,0)</f>
        <v>1</v>
      </c>
    </row>
    <row r="32" spans="1:27" x14ac:dyDescent="0.25">
      <c r="A32" s="2" t="s">
        <v>19436</v>
      </c>
      <c r="B32" s="14" t="str">
        <f>VLOOKUP(MYRANKS_P[[#This Row],[PLAYERID]],PLAYERIDMAP2[],COLUMN(PLAYERIDMAP2[LASTNAME]),FALSE)</f>
        <v>Hill</v>
      </c>
      <c r="C32" s="14" t="str">
        <f>VLOOKUP(MYRANKS_P[[#This Row],[PLAYERID]],PLAYERIDMAP2[],COLUMN(PLAYERIDMAP2[FIRSTNAME]),FALSE)</f>
        <v>Rich</v>
      </c>
      <c r="D32" s="14" t="str">
        <f>MYRANKS_P[[#This Row],[FNAME]]&amp;" "&amp;MYRANKS_P[[#This Row],[LNAME]]</f>
        <v>Rich Hill</v>
      </c>
      <c r="E32" s="14" t="str">
        <f>VLOOKUP(MYRANKS_P[[#This Row],[PLAYERID]],PLAYERIDMAP2[],COLUMN(PLAYERIDMAP2[TEAM]),FALSE)</f>
        <v>OAK</v>
      </c>
      <c r="F32" s="14" t="str">
        <f>VLOOKUP(MYRANKS_P[[#This Row],[PLAYERID]],PLAYERIDMAP2[],COLUMN(PLAYERIDMAP2[POS]),FALSE)</f>
        <v>P</v>
      </c>
      <c r="G32" s="14">
        <f>IFERROR(VALUE(VLOOKUP(MYRANKS_P[[#This Row],[PLAYERID]],PLAYERIDMAP2[],COLUMN(PLAYERIDMAP2[IDFANGRAPHS]),FALSE)),VLOOKUP(MYRANKS_P[[#This Row],[PLAYERID]],PLAYERIDMAP2[],COLUMN(PLAYERIDMAP2[IDFANGRAPHS]),FALSE))</f>
        <v>4806</v>
      </c>
      <c r="H32" s="23">
        <f>IFERROR(VLOOKUP(MYRANKS_P[[#This Row],[IDFANGRAPHS]],STEAMER_P[],COLUMN(STEAMER_P[W]),FALSE),0)</f>
        <v>10</v>
      </c>
      <c r="I32" s="23">
        <f>IFERROR(VLOOKUP(MYRANKS_P[[#This Row],[IDFANGRAPHS]],STEAMER_P[],COLUMN(STEAMER_P[L]),FALSE),0)</f>
        <v>11</v>
      </c>
      <c r="J32" s="23">
        <f>IFERROR(VLOOKUP(MYRANKS_P[[#This Row],[IDFANGRAPHS]],STEAMER_P[],COLUMN(STEAMER_P[SV]),FALSE),0)</f>
        <v>0</v>
      </c>
      <c r="K32" s="23">
        <f>IFERROR(VLOOKUP(MYRANKS_P[[#This Row],[IDFANGRAPHS]],STEAMER_P[],COLUMN(STEAMER_P[IP]),FALSE),0)</f>
        <v>181</v>
      </c>
      <c r="L32" s="23">
        <f>IFERROR(VLOOKUP(MYRANKS_P[[#This Row],[IDFANGRAPHS]],STEAMER_P[],COLUMN(STEAMER_P[H]),FALSE),0)</f>
        <v>161</v>
      </c>
      <c r="M32" s="23">
        <f>IFERROR(VLOOKUP(MYRANKS_P[[#This Row],[IDFANGRAPHS]],STEAMER_P[],COLUMN(STEAMER_P[ER]),FALSE),0)</f>
        <v>80</v>
      </c>
      <c r="N32" s="23">
        <f>IFERROR(VLOOKUP(MYRANKS_P[[#This Row],[IDFANGRAPHS]],STEAMER_P[],COLUMN(STEAMER_P[HR]),FALSE),0)</f>
        <v>18</v>
      </c>
      <c r="O32" s="23">
        <f>IFERROR(VLOOKUP(MYRANKS_P[[#This Row],[IDFANGRAPHS]],STEAMER_P[],COLUMN(STEAMER_P[SO]),FALSE),0)</f>
        <v>177</v>
      </c>
      <c r="P32" s="23">
        <f>IFERROR(VLOOKUP(MYRANKS_P[[#This Row],[IDFANGRAPHS]],STEAMER_P[],COLUMN(STEAMER_P[BB]),FALSE),0)</f>
        <v>83</v>
      </c>
      <c r="Q32" s="21">
        <f>IFERROR((MYRANKS_P[[#This Row],[ER]]*9)/MYRANKS_P[[#This Row],[IP]],0)</f>
        <v>3.9779005524861879</v>
      </c>
      <c r="R32" s="21">
        <f>IFERROR((MYRANKS_P[[#This Row],[BB]]+MYRANKS_P[[#This Row],[H]])/MYRANKS_P[[#This Row],[IP]],0)</f>
        <v>1.3480662983425415</v>
      </c>
      <c r="S32" s="23">
        <f>MYRANKS_P[[#This Row],[W]]*P_PTS_W+MYRANKS_P[[#This Row],[L]]*P_PTS_L+MYRANKS_P[[#This Row],[IP]]*P_PTS_IP+MYRANKS_P[[#This Row],[SO]]*P_PTS_K+MYRANKS_P[[#This Row],[BB]]*P_PTS_BB+MYRANKS_P[[#This Row],[H]]*P_PTS_HA+MYRANKS_P[[#This Row],[SV]]*P_PTS_SV+MYRANKS_P[[#This Row],[HR]]*P_PTS_HRA+MYRANKS_P[[#This Row],[ER]]*P_PTS_ER</f>
        <v>0</v>
      </c>
      <c r="T32" s="23">
        <f>VLOOKUP(MYRANKS_P[[#This Row],[POS]],REPLACEMENT_LEVEL[],3,FALSE)</f>
        <v>0</v>
      </c>
      <c r="U32" s="23">
        <f>MYRANKS_P[[#This Row],[PROJ PTS]]-MYRANKS_P[[#This Row],[REPL LEVEL]]</f>
        <v>0</v>
      </c>
      <c r="V32" s="30">
        <f>RANK(MYRANKS_P[[#This Row],[POINTS OVER REPL]],MYRANKS_P[POINTS OVER REPL])</f>
        <v>1</v>
      </c>
      <c r="W32" s="29">
        <f>IF(MYRANKS_P[[#This Row],[RANK]]&lt;=TOTAL_PITCHERS_DRAFTED,MYRANKS_P[[#This Row],[POINTS OVER REPL]],0)</f>
        <v>0</v>
      </c>
      <c r="X32" s="35">
        <f>MYRANKS_P[[#This Row],[POINTS OVER REPL]]*DOLLAR_VALUE_PER_POINT+1</f>
        <v>1</v>
      </c>
      <c r="Y32" s="35"/>
      <c r="Z32" s="29">
        <f>IF(AND(MYRANKS_P[[#This Row],[RANK]]&lt;=(TOTAL_PITCHERS_DRAFTED-PITCHERS_BELOW_REPL_DRAFTED),MYRANKS_P[[#This Row],[$ACTUAL]]=""),MYRANKS_P[[#This Row],[POINTS OVER REPL]],0)</f>
        <v>0</v>
      </c>
      <c r="AA32" s="40">
        <f>IF(MYRANKS_P[[#This Row],[$ACTUAL]]="",MYRANKS_P[[#This Row],[POINTS OVER REPL]]*REMAINING_DOLLAR_VALUE_PER_POINT+1,0)</f>
        <v>1</v>
      </c>
    </row>
    <row r="33" spans="1:27" x14ac:dyDescent="0.25">
      <c r="A33" s="9" t="s">
        <v>18838</v>
      </c>
      <c r="B33" s="14" t="str">
        <f>VLOOKUP(MYRANKS_P[[#This Row],[PLAYERID]],PLAYERIDMAP2[],COLUMN(PLAYERIDMAP2[LASTNAME]),FALSE)</f>
        <v>McCullers</v>
      </c>
      <c r="C33" s="14" t="str">
        <f>VLOOKUP(MYRANKS_P[[#This Row],[PLAYERID]],PLAYERIDMAP2[],COLUMN(PLAYERIDMAP2[FIRSTNAME]),FALSE)</f>
        <v>Lance</v>
      </c>
      <c r="D33" s="14" t="str">
        <f>MYRANKS_P[[#This Row],[FNAME]]&amp;" "&amp;MYRANKS_P[[#This Row],[LNAME]]</f>
        <v>Lance McCullers</v>
      </c>
      <c r="E33" s="14" t="str">
        <f>VLOOKUP(MYRANKS_P[[#This Row],[PLAYERID]],PLAYERIDMAP2[],COLUMN(PLAYERIDMAP2[TEAM]),FALSE)</f>
        <v>HOU</v>
      </c>
      <c r="F33" s="14" t="str">
        <f>VLOOKUP(MYRANKS_P[[#This Row],[PLAYERID]],PLAYERIDMAP2[],COLUMN(PLAYERIDMAP2[POS]),FALSE)</f>
        <v>P</v>
      </c>
      <c r="G33" s="14">
        <f>IFERROR(VALUE(VLOOKUP(MYRANKS_P[[#This Row],[PLAYERID]],PLAYERIDMAP2[],COLUMN(PLAYERIDMAP2[IDFANGRAPHS]),FALSE)),VLOOKUP(MYRANKS_P[[#This Row],[PLAYERID]],PLAYERIDMAP2[],COLUMN(PLAYERIDMAP2[IDFANGRAPHS]),FALSE))</f>
        <v>14120</v>
      </c>
      <c r="H33" s="23">
        <f>IFERROR(VLOOKUP(MYRANKS_P[[#This Row],[IDFANGRAPHS]],STEAMER_P[],COLUMN(STEAMER_P[W]),FALSE),0)</f>
        <v>11</v>
      </c>
      <c r="I33" s="23">
        <f>IFERROR(VLOOKUP(MYRANKS_P[[#This Row],[IDFANGRAPHS]],STEAMER_P[],COLUMN(STEAMER_P[L]),FALSE),0)</f>
        <v>10</v>
      </c>
      <c r="J33" s="23">
        <f>IFERROR(VLOOKUP(MYRANKS_P[[#This Row],[IDFANGRAPHS]],STEAMER_P[],COLUMN(STEAMER_P[SV]),FALSE),0)</f>
        <v>0</v>
      </c>
      <c r="K33" s="23">
        <f>IFERROR(VLOOKUP(MYRANKS_P[[#This Row],[IDFANGRAPHS]],STEAMER_P[],COLUMN(STEAMER_P[IP]),FALSE),0)</f>
        <v>170</v>
      </c>
      <c r="L33" s="23">
        <f>IFERROR(VLOOKUP(MYRANKS_P[[#This Row],[IDFANGRAPHS]],STEAMER_P[],COLUMN(STEAMER_P[H]),FALSE),0)</f>
        <v>149</v>
      </c>
      <c r="M33" s="23">
        <f>IFERROR(VLOOKUP(MYRANKS_P[[#This Row],[IDFANGRAPHS]],STEAMER_P[],COLUMN(STEAMER_P[ER]),FALSE),0)</f>
        <v>72</v>
      </c>
      <c r="N33" s="23">
        <f>IFERROR(VLOOKUP(MYRANKS_P[[#This Row],[IDFANGRAPHS]],STEAMER_P[],COLUMN(STEAMER_P[HR]),FALSE),0)</f>
        <v>17</v>
      </c>
      <c r="O33" s="23">
        <f>IFERROR(VLOOKUP(MYRANKS_P[[#This Row],[IDFANGRAPHS]],STEAMER_P[],COLUMN(STEAMER_P[SO]),FALSE),0)</f>
        <v>175</v>
      </c>
      <c r="P33" s="23">
        <f>IFERROR(VLOOKUP(MYRANKS_P[[#This Row],[IDFANGRAPHS]],STEAMER_P[],COLUMN(STEAMER_P[BB]),FALSE),0)</f>
        <v>71</v>
      </c>
      <c r="Q33" s="21">
        <f>IFERROR((MYRANKS_P[[#This Row],[ER]]*9)/MYRANKS_P[[#This Row],[IP]],0)</f>
        <v>3.8117647058823527</v>
      </c>
      <c r="R33" s="21">
        <f>IFERROR((MYRANKS_P[[#This Row],[BB]]+MYRANKS_P[[#This Row],[H]])/MYRANKS_P[[#This Row],[IP]],0)</f>
        <v>1.2941176470588236</v>
      </c>
      <c r="S33" s="23">
        <f>MYRANKS_P[[#This Row],[W]]*P_PTS_W+MYRANKS_P[[#This Row],[L]]*P_PTS_L+MYRANKS_P[[#This Row],[IP]]*P_PTS_IP+MYRANKS_P[[#This Row],[SO]]*P_PTS_K+MYRANKS_P[[#This Row],[BB]]*P_PTS_BB+MYRANKS_P[[#This Row],[H]]*P_PTS_HA+MYRANKS_P[[#This Row],[SV]]*P_PTS_SV+MYRANKS_P[[#This Row],[HR]]*P_PTS_HRA+MYRANKS_P[[#This Row],[ER]]*P_PTS_ER</f>
        <v>0</v>
      </c>
      <c r="T33" s="23">
        <f>VLOOKUP(MYRANKS_P[[#This Row],[POS]],REPLACEMENT_LEVEL[],3,FALSE)</f>
        <v>0</v>
      </c>
      <c r="U33" s="23">
        <f>MYRANKS_P[[#This Row],[PROJ PTS]]-MYRANKS_P[[#This Row],[REPL LEVEL]]</f>
        <v>0</v>
      </c>
      <c r="V33" s="30">
        <f>RANK(MYRANKS_P[[#This Row],[POINTS OVER REPL]],MYRANKS_P[POINTS OVER REPL])</f>
        <v>1</v>
      </c>
      <c r="W33" s="29">
        <f>IF(MYRANKS_P[[#This Row],[RANK]]&lt;=TOTAL_PITCHERS_DRAFTED,MYRANKS_P[[#This Row],[POINTS OVER REPL]],0)</f>
        <v>0</v>
      </c>
      <c r="X33" s="35">
        <f>MYRANKS_P[[#This Row],[POINTS OVER REPL]]*DOLLAR_VALUE_PER_POINT+1</f>
        <v>1</v>
      </c>
      <c r="Y33" s="35"/>
      <c r="Z33" s="29">
        <f>IF(AND(MYRANKS_P[[#This Row],[RANK]]&lt;=(TOTAL_PITCHERS_DRAFTED-PITCHERS_BELOW_REPL_DRAFTED),MYRANKS_P[[#This Row],[$ACTUAL]]=""),MYRANKS_P[[#This Row],[POINTS OVER REPL]],0)</f>
        <v>0</v>
      </c>
      <c r="AA33" s="40">
        <f>IF(MYRANKS_P[[#This Row],[$ACTUAL]]="",MYRANKS_P[[#This Row],[POINTS OVER REPL]]*REMAINING_DOLLAR_VALUE_PER_POINT+1,0)</f>
        <v>1</v>
      </c>
    </row>
    <row r="34" spans="1:27" x14ac:dyDescent="0.25">
      <c r="A34" s="2" t="s">
        <v>12789</v>
      </c>
      <c r="B34" s="14" t="str">
        <f>VLOOKUP(MYRANKS_P[[#This Row],[PLAYERID]],PLAYERIDMAP2[],COLUMN(PLAYERIDMAP2[LASTNAME]),FALSE)</f>
        <v>Gray</v>
      </c>
      <c r="C34" s="14" t="str">
        <f>VLOOKUP(MYRANKS_P[[#This Row],[PLAYERID]],PLAYERIDMAP2[],COLUMN(PLAYERIDMAP2[FIRSTNAME]),FALSE)</f>
        <v>Sonny</v>
      </c>
      <c r="D34" s="14" t="str">
        <f>MYRANKS_P[[#This Row],[FNAME]]&amp;" "&amp;MYRANKS_P[[#This Row],[LNAME]]</f>
        <v>Sonny Gray</v>
      </c>
      <c r="E34" s="14" t="str">
        <f>VLOOKUP(MYRANKS_P[[#This Row],[PLAYERID]],PLAYERIDMAP2[],COLUMN(PLAYERIDMAP2[TEAM]),FALSE)</f>
        <v>OAK</v>
      </c>
      <c r="F34" s="14" t="str">
        <f>VLOOKUP(MYRANKS_P[[#This Row],[PLAYERID]],PLAYERIDMAP2[],COLUMN(PLAYERIDMAP2[POS]),FALSE)</f>
        <v>P</v>
      </c>
      <c r="G34" s="14">
        <f>IFERROR(VALUE(VLOOKUP(MYRANKS_P[[#This Row],[PLAYERID]],PLAYERIDMAP2[],COLUMN(PLAYERIDMAP2[IDFANGRAPHS]),FALSE)),VLOOKUP(MYRANKS_P[[#This Row],[PLAYERID]],PLAYERIDMAP2[],COLUMN(PLAYERIDMAP2[IDFANGRAPHS]),FALSE))</f>
        <v>12768</v>
      </c>
      <c r="H34" s="23">
        <f>IFERROR(VLOOKUP(MYRANKS_P[[#This Row],[IDFANGRAPHS]],STEAMER_P[],COLUMN(STEAMER_P[W]),FALSE),0)</f>
        <v>12</v>
      </c>
      <c r="I34" s="23">
        <f>IFERROR(VLOOKUP(MYRANKS_P[[#This Row],[IDFANGRAPHS]],STEAMER_P[],COLUMN(STEAMER_P[L]),FALSE),0)</f>
        <v>12</v>
      </c>
      <c r="J34" s="23">
        <f>IFERROR(VLOOKUP(MYRANKS_P[[#This Row],[IDFANGRAPHS]],STEAMER_P[],COLUMN(STEAMER_P[SV]),FALSE),0)</f>
        <v>0</v>
      </c>
      <c r="K34" s="23">
        <f>IFERROR(VLOOKUP(MYRANKS_P[[#This Row],[IDFANGRAPHS]],STEAMER_P[],COLUMN(STEAMER_P[IP]),FALSE),0)</f>
        <v>208</v>
      </c>
      <c r="L34" s="23">
        <f>IFERROR(VLOOKUP(MYRANKS_P[[#This Row],[IDFANGRAPHS]],STEAMER_P[],COLUMN(STEAMER_P[H]),FALSE),0)</f>
        <v>202</v>
      </c>
      <c r="M34" s="23">
        <f>IFERROR(VLOOKUP(MYRANKS_P[[#This Row],[IDFANGRAPHS]],STEAMER_P[],COLUMN(STEAMER_P[ER]),FALSE),0)</f>
        <v>85</v>
      </c>
      <c r="N34" s="23">
        <f>IFERROR(VLOOKUP(MYRANKS_P[[#This Row],[IDFANGRAPHS]],STEAMER_P[],COLUMN(STEAMER_P[HR]),FALSE),0)</f>
        <v>18</v>
      </c>
      <c r="O34" s="23">
        <f>IFERROR(VLOOKUP(MYRANKS_P[[#This Row],[IDFANGRAPHS]],STEAMER_P[],COLUMN(STEAMER_P[SO]),FALSE),0)</f>
        <v>174</v>
      </c>
      <c r="P34" s="23">
        <f>IFERROR(VLOOKUP(MYRANKS_P[[#This Row],[IDFANGRAPHS]],STEAMER_P[],COLUMN(STEAMER_P[BB]),FALSE),0)</f>
        <v>65</v>
      </c>
      <c r="Q34" s="21">
        <f>IFERROR((MYRANKS_P[[#This Row],[ER]]*9)/MYRANKS_P[[#This Row],[IP]],0)</f>
        <v>3.6778846153846154</v>
      </c>
      <c r="R34" s="21">
        <f>IFERROR((MYRANKS_P[[#This Row],[BB]]+MYRANKS_P[[#This Row],[H]])/MYRANKS_P[[#This Row],[IP]],0)</f>
        <v>1.2836538461538463</v>
      </c>
      <c r="S34" s="23">
        <f>MYRANKS_P[[#This Row],[W]]*P_PTS_W+MYRANKS_P[[#This Row],[L]]*P_PTS_L+MYRANKS_P[[#This Row],[IP]]*P_PTS_IP+MYRANKS_P[[#This Row],[SO]]*P_PTS_K+MYRANKS_P[[#This Row],[BB]]*P_PTS_BB+MYRANKS_P[[#This Row],[H]]*P_PTS_HA+MYRANKS_P[[#This Row],[SV]]*P_PTS_SV+MYRANKS_P[[#This Row],[HR]]*P_PTS_HRA+MYRANKS_P[[#This Row],[ER]]*P_PTS_ER</f>
        <v>0</v>
      </c>
      <c r="T34" s="23">
        <f>VLOOKUP(MYRANKS_P[[#This Row],[POS]],REPLACEMENT_LEVEL[],3,FALSE)</f>
        <v>0</v>
      </c>
      <c r="U34" s="23">
        <f>MYRANKS_P[[#This Row],[PROJ PTS]]-MYRANKS_P[[#This Row],[REPL LEVEL]]</f>
        <v>0</v>
      </c>
      <c r="V34" s="30">
        <f>RANK(MYRANKS_P[[#This Row],[POINTS OVER REPL]],MYRANKS_P[POINTS OVER REPL])</f>
        <v>1</v>
      </c>
      <c r="W34" s="29">
        <f>IF(MYRANKS_P[[#This Row],[RANK]]&lt;=TOTAL_PITCHERS_DRAFTED,MYRANKS_P[[#This Row],[POINTS OVER REPL]],0)</f>
        <v>0</v>
      </c>
      <c r="X34" s="35">
        <f>MYRANKS_P[[#This Row],[POINTS OVER REPL]]*DOLLAR_VALUE_PER_POINT+1</f>
        <v>1</v>
      </c>
      <c r="Y34" s="35"/>
      <c r="Z34" s="29">
        <f>IF(AND(MYRANKS_P[[#This Row],[RANK]]&lt;=(TOTAL_PITCHERS_DRAFTED-PITCHERS_BELOW_REPL_DRAFTED),MYRANKS_P[[#This Row],[$ACTUAL]]=""),MYRANKS_P[[#This Row],[POINTS OVER REPL]],0)</f>
        <v>0</v>
      </c>
      <c r="AA34" s="40">
        <f>IF(MYRANKS_P[[#This Row],[$ACTUAL]]="",MYRANKS_P[[#This Row],[POINTS OVER REPL]]*REMAINING_DOLLAR_VALUE_PER_POINT+1,0)</f>
        <v>1</v>
      </c>
    </row>
    <row r="35" spans="1:27" x14ac:dyDescent="0.25">
      <c r="A35" s="2" t="s">
        <v>14761</v>
      </c>
      <c r="B35" s="14" t="str">
        <f>VLOOKUP(MYRANKS_P[[#This Row],[PLAYERID]],PLAYERIDMAP2[],COLUMN(PLAYERIDMAP2[LASTNAME]),FALSE)</f>
        <v>Quintana</v>
      </c>
      <c r="C35" s="14" t="str">
        <f>VLOOKUP(MYRANKS_P[[#This Row],[PLAYERID]],PLAYERIDMAP2[],COLUMN(PLAYERIDMAP2[FIRSTNAME]),FALSE)</f>
        <v>Jose</v>
      </c>
      <c r="D35" s="14" t="str">
        <f>MYRANKS_P[[#This Row],[FNAME]]&amp;" "&amp;MYRANKS_P[[#This Row],[LNAME]]</f>
        <v>Jose Quintana</v>
      </c>
      <c r="E35" s="14" t="str">
        <f>VLOOKUP(MYRANKS_P[[#This Row],[PLAYERID]],PLAYERIDMAP2[],COLUMN(PLAYERIDMAP2[TEAM]),FALSE)</f>
        <v>CHW</v>
      </c>
      <c r="F35" s="14" t="str">
        <f>VLOOKUP(MYRANKS_P[[#This Row],[PLAYERID]],PLAYERIDMAP2[],COLUMN(PLAYERIDMAP2[POS]),FALSE)</f>
        <v>P</v>
      </c>
      <c r="G35" s="14">
        <f>IFERROR(VALUE(VLOOKUP(MYRANKS_P[[#This Row],[PLAYERID]],PLAYERIDMAP2[],COLUMN(PLAYERIDMAP2[IDFANGRAPHS]),FALSE)),VLOOKUP(MYRANKS_P[[#This Row],[PLAYERID]],PLAYERIDMAP2[],COLUMN(PLAYERIDMAP2[IDFANGRAPHS]),FALSE))</f>
        <v>11423</v>
      </c>
      <c r="H35" s="23">
        <f>IFERROR(VLOOKUP(MYRANKS_P[[#This Row],[IDFANGRAPHS]],STEAMER_P[],COLUMN(STEAMER_P[W]),FALSE),0)</f>
        <v>12</v>
      </c>
      <c r="I35" s="23">
        <f>IFERROR(VLOOKUP(MYRANKS_P[[#This Row],[IDFANGRAPHS]],STEAMER_P[],COLUMN(STEAMER_P[L]),FALSE),0)</f>
        <v>11</v>
      </c>
      <c r="J35" s="23">
        <f>IFERROR(VLOOKUP(MYRANKS_P[[#This Row],[IDFANGRAPHS]],STEAMER_P[],COLUMN(STEAMER_P[SV]),FALSE),0)</f>
        <v>0</v>
      </c>
      <c r="K35" s="23">
        <f>IFERROR(VLOOKUP(MYRANKS_P[[#This Row],[IDFANGRAPHS]],STEAMER_P[],COLUMN(STEAMER_P[IP]),FALSE),0)</f>
        <v>200</v>
      </c>
      <c r="L35" s="23">
        <f>IFERROR(VLOOKUP(MYRANKS_P[[#This Row],[IDFANGRAPHS]],STEAMER_P[],COLUMN(STEAMER_P[H]),FALSE),0)</f>
        <v>196</v>
      </c>
      <c r="M35" s="23">
        <f>IFERROR(VLOOKUP(MYRANKS_P[[#This Row],[IDFANGRAPHS]],STEAMER_P[],COLUMN(STEAMER_P[ER]),FALSE),0)</f>
        <v>82</v>
      </c>
      <c r="N35" s="23">
        <f>IFERROR(VLOOKUP(MYRANKS_P[[#This Row],[IDFANGRAPHS]],STEAMER_P[],COLUMN(STEAMER_P[HR]),FALSE),0)</f>
        <v>22</v>
      </c>
      <c r="O35" s="23">
        <f>IFERROR(VLOOKUP(MYRANKS_P[[#This Row],[IDFANGRAPHS]],STEAMER_P[],COLUMN(STEAMER_P[SO]),FALSE),0)</f>
        <v>172</v>
      </c>
      <c r="P35" s="23">
        <f>IFERROR(VLOOKUP(MYRANKS_P[[#This Row],[IDFANGRAPHS]],STEAMER_P[],COLUMN(STEAMER_P[BB]),FALSE),0)</f>
        <v>50</v>
      </c>
      <c r="Q35" s="21">
        <f>IFERROR((MYRANKS_P[[#This Row],[ER]]*9)/MYRANKS_P[[#This Row],[IP]],0)</f>
        <v>3.69</v>
      </c>
      <c r="R35" s="21">
        <f>IFERROR((MYRANKS_P[[#This Row],[BB]]+MYRANKS_P[[#This Row],[H]])/MYRANKS_P[[#This Row],[IP]],0)</f>
        <v>1.23</v>
      </c>
      <c r="S35" s="23">
        <f>MYRANKS_P[[#This Row],[W]]*P_PTS_W+MYRANKS_P[[#This Row],[L]]*P_PTS_L+MYRANKS_P[[#This Row],[IP]]*P_PTS_IP+MYRANKS_P[[#This Row],[SO]]*P_PTS_K+MYRANKS_P[[#This Row],[BB]]*P_PTS_BB+MYRANKS_P[[#This Row],[H]]*P_PTS_HA+MYRANKS_P[[#This Row],[SV]]*P_PTS_SV+MYRANKS_P[[#This Row],[HR]]*P_PTS_HRA+MYRANKS_P[[#This Row],[ER]]*P_PTS_ER</f>
        <v>0</v>
      </c>
      <c r="T35" s="23">
        <f>VLOOKUP(MYRANKS_P[[#This Row],[POS]],REPLACEMENT_LEVEL[],3,FALSE)</f>
        <v>0</v>
      </c>
      <c r="U35" s="23">
        <f>MYRANKS_P[[#This Row],[PROJ PTS]]-MYRANKS_P[[#This Row],[REPL LEVEL]]</f>
        <v>0</v>
      </c>
      <c r="V35" s="30">
        <f>RANK(MYRANKS_P[[#This Row],[POINTS OVER REPL]],MYRANKS_P[POINTS OVER REPL])</f>
        <v>1</v>
      </c>
      <c r="W35" s="29">
        <f>IF(MYRANKS_P[[#This Row],[RANK]]&lt;=TOTAL_PITCHERS_DRAFTED,MYRANKS_P[[#This Row],[POINTS OVER REPL]],0)</f>
        <v>0</v>
      </c>
      <c r="X35" s="35">
        <f>MYRANKS_P[[#This Row],[POINTS OVER REPL]]*DOLLAR_VALUE_PER_POINT+1</f>
        <v>1</v>
      </c>
      <c r="Y35" s="35"/>
      <c r="Z35" s="29">
        <f>IF(AND(MYRANKS_P[[#This Row],[RANK]]&lt;=(TOTAL_PITCHERS_DRAFTED-PITCHERS_BELOW_REPL_DRAFTED),MYRANKS_P[[#This Row],[$ACTUAL]]=""),MYRANKS_P[[#This Row],[POINTS OVER REPL]],0)</f>
        <v>0</v>
      </c>
      <c r="AA35" s="40">
        <f>IF(MYRANKS_P[[#This Row],[$ACTUAL]]="",MYRANKS_P[[#This Row],[POINTS OVER REPL]]*REMAINING_DOLLAR_VALUE_PER_POINT+1,0)</f>
        <v>1</v>
      </c>
    </row>
    <row r="36" spans="1:27" x14ac:dyDescent="0.25">
      <c r="A36" s="89" t="s">
        <v>15792</v>
      </c>
      <c r="B36" s="90" t="str">
        <f>VLOOKUP(MYRANKS_P[[#This Row],[PLAYERID]],PLAYERIDMAP2[],COLUMN(PLAYERIDMAP2[LASTNAME]),FALSE)</f>
        <v>Walker</v>
      </c>
      <c r="C36" s="90" t="str">
        <f>VLOOKUP(MYRANKS_P[[#This Row],[PLAYERID]],PLAYERIDMAP2[],COLUMN(PLAYERIDMAP2[FIRSTNAME]),FALSE)</f>
        <v>Taijuan</v>
      </c>
      <c r="D36" s="90" t="str">
        <f>MYRANKS_P[[#This Row],[FNAME]]&amp;" "&amp;MYRANKS_P[[#This Row],[LNAME]]</f>
        <v>Taijuan Walker</v>
      </c>
      <c r="E36" s="90" t="str">
        <f>VLOOKUP(MYRANKS_P[[#This Row],[PLAYERID]],PLAYERIDMAP2[],COLUMN(PLAYERIDMAP2[TEAM]),FALSE)</f>
        <v>SEA</v>
      </c>
      <c r="F36" s="90" t="str">
        <f>VLOOKUP(MYRANKS_P[[#This Row],[PLAYERID]],PLAYERIDMAP2[],COLUMN(PLAYERIDMAP2[POS]),FALSE)</f>
        <v>P</v>
      </c>
      <c r="G36" s="90">
        <f>IFERROR(VALUE(VLOOKUP(MYRANKS_P[[#This Row],[PLAYERID]],PLAYERIDMAP2[],COLUMN(PLAYERIDMAP2[IDFANGRAPHS]),FALSE)),VLOOKUP(MYRANKS_P[[#This Row],[PLAYERID]],PLAYERIDMAP2[],COLUMN(PLAYERIDMAP2[IDFANGRAPHS]),FALSE))</f>
        <v>11836</v>
      </c>
      <c r="H36" s="23">
        <f>IFERROR(VLOOKUP(MYRANKS_P[[#This Row],[IDFANGRAPHS]],STEAMER_P[],COLUMN(STEAMER_P[W]),FALSE),0)</f>
        <v>11</v>
      </c>
      <c r="I36" s="23">
        <f>IFERROR(VLOOKUP(MYRANKS_P[[#This Row],[IDFANGRAPHS]],STEAMER_P[],COLUMN(STEAMER_P[L]),FALSE),0)</f>
        <v>10</v>
      </c>
      <c r="J36" s="23">
        <f>IFERROR(VLOOKUP(MYRANKS_P[[#This Row],[IDFANGRAPHS]],STEAMER_P[],COLUMN(STEAMER_P[SV]),FALSE),0)</f>
        <v>0</v>
      </c>
      <c r="K36" s="23">
        <f>IFERROR(VLOOKUP(MYRANKS_P[[#This Row],[IDFANGRAPHS]],STEAMER_P[],COLUMN(STEAMER_P[IP]),FALSE),0)</f>
        <v>184</v>
      </c>
      <c r="L36" s="23">
        <f>IFERROR(VLOOKUP(MYRANKS_P[[#This Row],[IDFANGRAPHS]],STEAMER_P[],COLUMN(STEAMER_P[H]),FALSE),0)</f>
        <v>169</v>
      </c>
      <c r="M36" s="23">
        <f>IFERROR(VLOOKUP(MYRANKS_P[[#This Row],[IDFANGRAPHS]],STEAMER_P[],COLUMN(STEAMER_P[ER]),FALSE),0)</f>
        <v>75</v>
      </c>
      <c r="N36" s="23">
        <f>IFERROR(VLOOKUP(MYRANKS_P[[#This Row],[IDFANGRAPHS]],STEAMER_P[],COLUMN(STEAMER_P[HR]),FALSE),0)</f>
        <v>22</v>
      </c>
      <c r="O36" s="23">
        <f>IFERROR(VLOOKUP(MYRANKS_P[[#This Row],[IDFANGRAPHS]],STEAMER_P[],COLUMN(STEAMER_P[SO]),FALSE),0)</f>
        <v>172</v>
      </c>
      <c r="P36" s="23">
        <f>IFERROR(VLOOKUP(MYRANKS_P[[#This Row],[IDFANGRAPHS]],STEAMER_P[],COLUMN(STEAMER_P[BB]),FALSE),0)</f>
        <v>55</v>
      </c>
      <c r="Q36" s="82">
        <f>IFERROR((MYRANKS_P[[#This Row],[ER]]*9)/MYRANKS_P[[#This Row],[IP]],0)</f>
        <v>3.6684782608695654</v>
      </c>
      <c r="R36" s="82">
        <f>IFERROR((MYRANKS_P[[#This Row],[BB]]+MYRANKS_P[[#This Row],[H]])/MYRANKS_P[[#This Row],[IP]],0)</f>
        <v>1.2173913043478262</v>
      </c>
      <c r="S36" s="81">
        <f>MYRANKS_P[[#This Row],[W]]*P_PTS_W+MYRANKS_P[[#This Row],[L]]*P_PTS_L+MYRANKS_P[[#This Row],[IP]]*P_PTS_IP+MYRANKS_P[[#This Row],[SO]]*P_PTS_K+MYRANKS_P[[#This Row],[BB]]*P_PTS_BB+MYRANKS_P[[#This Row],[H]]*P_PTS_HA+MYRANKS_P[[#This Row],[SV]]*P_PTS_SV+MYRANKS_P[[#This Row],[HR]]*P_PTS_HRA+MYRANKS_P[[#This Row],[ER]]*P_PTS_ER</f>
        <v>0</v>
      </c>
      <c r="T36" s="81">
        <f>VLOOKUP(MYRANKS_P[[#This Row],[POS]],REPLACEMENT_LEVEL[],3,FALSE)</f>
        <v>0</v>
      </c>
      <c r="U36" s="81">
        <f>MYRANKS_P[[#This Row],[PROJ PTS]]-MYRANKS_P[[#This Row],[REPL LEVEL]]</f>
        <v>0</v>
      </c>
      <c r="V36" s="80">
        <f>RANK(MYRANKS_P[[#This Row],[POINTS OVER REPL]],MYRANKS_P[POINTS OVER REPL])</f>
        <v>1</v>
      </c>
      <c r="W36" s="81">
        <f>IF(MYRANKS_P[[#This Row],[RANK]]&lt;=TOTAL_PITCHERS_DRAFTED,MYRANKS_P[[#This Row],[POINTS OVER REPL]],0)</f>
        <v>0</v>
      </c>
      <c r="X36" s="83">
        <f>MYRANKS_P[[#This Row],[POINTS OVER REPL]]*DOLLAR_VALUE_PER_POINT+1</f>
        <v>1</v>
      </c>
      <c r="Y36" s="83"/>
      <c r="Z36" s="81">
        <f>IF(AND(MYRANKS_P[[#This Row],[RANK]]&lt;=(TOTAL_PITCHERS_DRAFTED-PITCHERS_BELOW_REPL_DRAFTED),MYRANKS_P[[#This Row],[$ACTUAL]]=""),MYRANKS_P[[#This Row],[POINTS OVER REPL]],0)</f>
        <v>0</v>
      </c>
      <c r="AA36" s="84">
        <f>IF(MYRANKS_P[[#This Row],[$ACTUAL]]="",MYRANKS_P[[#This Row],[POINTS OVER REPL]]*REMAINING_DOLLAR_VALUE_PER_POINT+1,0)</f>
        <v>1</v>
      </c>
    </row>
    <row r="37" spans="1:27" x14ac:dyDescent="0.25">
      <c r="A37" s="9" t="s">
        <v>17982</v>
      </c>
      <c r="B37" s="14" t="str">
        <f>VLOOKUP(MYRANKS_P[[#This Row],[PLAYERID]],PLAYERIDMAP2[],COLUMN(PLAYERIDMAP2[LASTNAME]),FALSE)</f>
        <v>Iglesias</v>
      </c>
      <c r="C37" s="14" t="str">
        <f>VLOOKUP(MYRANKS_P[[#This Row],[PLAYERID]],PLAYERIDMAP2[],COLUMN(PLAYERIDMAP2[FIRSTNAME]),FALSE)</f>
        <v>Raisel</v>
      </c>
      <c r="D37" s="14" t="str">
        <f>MYRANKS_P[[#This Row],[FNAME]]&amp;" "&amp;MYRANKS_P[[#This Row],[LNAME]]</f>
        <v>Raisel Iglesias</v>
      </c>
      <c r="E37" s="14" t="str">
        <f>VLOOKUP(MYRANKS_P[[#This Row],[PLAYERID]],PLAYERIDMAP2[],COLUMN(PLAYERIDMAP2[TEAM]),FALSE)</f>
        <v>CIN</v>
      </c>
      <c r="F37" s="14" t="str">
        <f>VLOOKUP(MYRANKS_P[[#This Row],[PLAYERID]],PLAYERIDMAP2[],COLUMN(PLAYERIDMAP2[POS]),FALSE)</f>
        <v>P</v>
      </c>
      <c r="G37" s="14">
        <f>IFERROR(VALUE(VLOOKUP(MYRANKS_P[[#This Row],[PLAYERID]],PLAYERIDMAP2[],COLUMN(PLAYERIDMAP2[IDFANGRAPHS]),FALSE)),VLOOKUP(MYRANKS_P[[#This Row],[PLAYERID]],PLAYERIDMAP2[],COLUMN(PLAYERIDMAP2[IDFANGRAPHS]),FALSE))</f>
        <v>17130</v>
      </c>
      <c r="H37" s="23">
        <f>IFERROR(VLOOKUP(MYRANKS_P[[#This Row],[IDFANGRAPHS]],STEAMER_P[],COLUMN(STEAMER_P[W]),FALSE),0)</f>
        <v>10</v>
      </c>
      <c r="I37" s="23">
        <f>IFERROR(VLOOKUP(MYRANKS_P[[#This Row],[IDFANGRAPHS]],STEAMER_P[],COLUMN(STEAMER_P[L]),FALSE),0)</f>
        <v>10</v>
      </c>
      <c r="J37" s="23">
        <f>IFERROR(VLOOKUP(MYRANKS_P[[#This Row],[IDFANGRAPHS]],STEAMER_P[],COLUMN(STEAMER_P[SV]),FALSE),0)</f>
        <v>0</v>
      </c>
      <c r="K37" s="23">
        <f>IFERROR(VLOOKUP(MYRANKS_P[[#This Row],[IDFANGRAPHS]],STEAMER_P[],COLUMN(STEAMER_P[IP]),FALSE),0)</f>
        <v>175</v>
      </c>
      <c r="L37" s="23">
        <f>IFERROR(VLOOKUP(MYRANKS_P[[#This Row],[IDFANGRAPHS]],STEAMER_P[],COLUMN(STEAMER_P[H]),FALSE),0)</f>
        <v>157</v>
      </c>
      <c r="M37" s="23">
        <f>IFERROR(VLOOKUP(MYRANKS_P[[#This Row],[IDFANGRAPHS]],STEAMER_P[],COLUMN(STEAMER_P[ER]),FALSE),0)</f>
        <v>69</v>
      </c>
      <c r="N37" s="23">
        <f>IFERROR(VLOOKUP(MYRANKS_P[[#This Row],[IDFANGRAPHS]],STEAMER_P[],COLUMN(STEAMER_P[HR]),FALSE),0)</f>
        <v>20</v>
      </c>
      <c r="O37" s="23">
        <f>IFERROR(VLOOKUP(MYRANKS_P[[#This Row],[IDFANGRAPHS]],STEAMER_P[],COLUMN(STEAMER_P[SO]),FALSE),0)</f>
        <v>171</v>
      </c>
      <c r="P37" s="23">
        <f>IFERROR(VLOOKUP(MYRANKS_P[[#This Row],[IDFANGRAPHS]],STEAMER_P[],COLUMN(STEAMER_P[BB]),FALSE),0)</f>
        <v>54</v>
      </c>
      <c r="Q37" s="21">
        <f>IFERROR((MYRANKS_P[[#This Row],[ER]]*9)/MYRANKS_P[[#This Row],[IP]],0)</f>
        <v>3.5485714285714285</v>
      </c>
      <c r="R37" s="21">
        <f>IFERROR((MYRANKS_P[[#This Row],[BB]]+MYRANKS_P[[#This Row],[H]])/MYRANKS_P[[#This Row],[IP]],0)</f>
        <v>1.2057142857142857</v>
      </c>
      <c r="S37" s="23">
        <f>MYRANKS_P[[#This Row],[W]]*P_PTS_W+MYRANKS_P[[#This Row],[L]]*P_PTS_L+MYRANKS_P[[#This Row],[IP]]*P_PTS_IP+MYRANKS_P[[#This Row],[SO]]*P_PTS_K+MYRANKS_P[[#This Row],[BB]]*P_PTS_BB+MYRANKS_P[[#This Row],[H]]*P_PTS_HA+MYRANKS_P[[#This Row],[SV]]*P_PTS_SV+MYRANKS_P[[#This Row],[HR]]*P_PTS_HRA+MYRANKS_P[[#This Row],[ER]]*P_PTS_ER</f>
        <v>0</v>
      </c>
      <c r="T37" s="23">
        <f>VLOOKUP(MYRANKS_P[[#This Row],[POS]],REPLACEMENT_LEVEL[],3,FALSE)</f>
        <v>0</v>
      </c>
      <c r="U37" s="23">
        <f>MYRANKS_P[[#This Row],[PROJ PTS]]-MYRANKS_P[[#This Row],[REPL LEVEL]]</f>
        <v>0</v>
      </c>
      <c r="V37" s="30">
        <f>RANK(MYRANKS_P[[#This Row],[POINTS OVER REPL]],MYRANKS_P[POINTS OVER REPL])</f>
        <v>1</v>
      </c>
      <c r="W37" s="29">
        <f>IF(MYRANKS_P[[#This Row],[RANK]]&lt;=TOTAL_PITCHERS_DRAFTED,MYRANKS_P[[#This Row],[POINTS OVER REPL]],0)</f>
        <v>0</v>
      </c>
      <c r="X37" s="35">
        <f>MYRANKS_P[[#This Row],[POINTS OVER REPL]]*DOLLAR_VALUE_PER_POINT+1</f>
        <v>1</v>
      </c>
      <c r="Y37" s="35"/>
      <c r="Z37" s="29">
        <f>IF(AND(MYRANKS_P[[#This Row],[RANK]]&lt;=(TOTAL_PITCHERS_DRAFTED-PITCHERS_BELOW_REPL_DRAFTED),MYRANKS_P[[#This Row],[$ACTUAL]]=""),MYRANKS_P[[#This Row],[POINTS OVER REPL]],0)</f>
        <v>0</v>
      </c>
      <c r="AA37" s="40">
        <f>IF(MYRANKS_P[[#This Row],[$ACTUAL]]="",MYRANKS_P[[#This Row],[POINTS OVER REPL]]*REMAINING_DOLLAR_VALUE_PER_POINT+1,0)</f>
        <v>1</v>
      </c>
    </row>
    <row r="38" spans="1:27" x14ac:dyDescent="0.25">
      <c r="A38" s="2" t="s">
        <v>13441</v>
      </c>
      <c r="B38" s="14" t="str">
        <f>VLOOKUP(MYRANKS_P[[#This Row],[PLAYERID]],PLAYERIDMAP2[],COLUMN(PLAYERIDMAP2[LASTNAME]),FALSE)</f>
        <v>Kennedy</v>
      </c>
      <c r="C38" s="14" t="str">
        <f>VLOOKUP(MYRANKS_P[[#This Row],[PLAYERID]],PLAYERIDMAP2[],COLUMN(PLAYERIDMAP2[FIRSTNAME]),FALSE)</f>
        <v>Ian</v>
      </c>
      <c r="D38" s="14" t="str">
        <f>MYRANKS_P[[#This Row],[FNAME]]&amp;" "&amp;MYRANKS_P[[#This Row],[LNAME]]</f>
        <v>Ian Kennedy</v>
      </c>
      <c r="E38" s="14" t="str">
        <f>VLOOKUP(MYRANKS_P[[#This Row],[PLAYERID]],PLAYERIDMAP2[],COLUMN(PLAYERIDMAP2[TEAM]),FALSE)</f>
        <v>SD</v>
      </c>
      <c r="F38" s="14" t="str">
        <f>VLOOKUP(MYRANKS_P[[#This Row],[PLAYERID]],PLAYERIDMAP2[],COLUMN(PLAYERIDMAP2[POS]),FALSE)</f>
        <v>P</v>
      </c>
      <c r="G38" s="14">
        <f>IFERROR(VALUE(VLOOKUP(MYRANKS_P[[#This Row],[PLAYERID]],PLAYERIDMAP2[],COLUMN(PLAYERIDMAP2[IDFANGRAPHS]),FALSE)),VLOOKUP(MYRANKS_P[[#This Row],[PLAYERID]],PLAYERIDMAP2[],COLUMN(PLAYERIDMAP2[IDFANGRAPHS]),FALSE))</f>
        <v>6986</v>
      </c>
      <c r="H38" s="23">
        <f>IFERROR(VLOOKUP(MYRANKS_P[[#This Row],[IDFANGRAPHS]],STEAMER_P[],COLUMN(STEAMER_P[W]),FALSE),0)</f>
        <v>11</v>
      </c>
      <c r="I38" s="23">
        <f>IFERROR(VLOOKUP(MYRANKS_P[[#This Row],[IDFANGRAPHS]],STEAMER_P[],COLUMN(STEAMER_P[L]),FALSE),0)</f>
        <v>11</v>
      </c>
      <c r="J38" s="23">
        <f>IFERROR(VLOOKUP(MYRANKS_P[[#This Row],[IDFANGRAPHS]],STEAMER_P[],COLUMN(STEAMER_P[SV]),FALSE),0)</f>
        <v>0</v>
      </c>
      <c r="K38" s="23">
        <f>IFERROR(VLOOKUP(MYRANKS_P[[#This Row],[IDFANGRAPHS]],STEAMER_P[],COLUMN(STEAMER_P[IP]),FALSE),0)</f>
        <v>180</v>
      </c>
      <c r="L38" s="23">
        <f>IFERROR(VLOOKUP(MYRANKS_P[[#This Row],[IDFANGRAPHS]],STEAMER_P[],COLUMN(STEAMER_P[H]),FALSE),0)</f>
        <v>168</v>
      </c>
      <c r="M38" s="23">
        <f>IFERROR(VLOOKUP(MYRANKS_P[[#This Row],[IDFANGRAPHS]],STEAMER_P[],COLUMN(STEAMER_P[ER]),FALSE),0)</f>
        <v>78</v>
      </c>
      <c r="N38" s="23">
        <f>IFERROR(VLOOKUP(MYRANKS_P[[#This Row],[IDFANGRAPHS]],STEAMER_P[],COLUMN(STEAMER_P[HR]),FALSE),0)</f>
        <v>23</v>
      </c>
      <c r="O38" s="23">
        <f>IFERROR(VLOOKUP(MYRANKS_P[[#This Row],[IDFANGRAPHS]],STEAMER_P[],COLUMN(STEAMER_P[SO]),FALSE),0)</f>
        <v>170</v>
      </c>
      <c r="P38" s="23">
        <f>IFERROR(VLOOKUP(MYRANKS_P[[#This Row],[IDFANGRAPHS]],STEAMER_P[],COLUMN(STEAMER_P[BB]),FALSE),0)</f>
        <v>58</v>
      </c>
      <c r="Q38" s="21">
        <f>IFERROR((MYRANKS_P[[#This Row],[ER]]*9)/MYRANKS_P[[#This Row],[IP]],0)</f>
        <v>3.9</v>
      </c>
      <c r="R38" s="21">
        <f>IFERROR((MYRANKS_P[[#This Row],[BB]]+MYRANKS_P[[#This Row],[H]])/MYRANKS_P[[#This Row],[IP]],0)</f>
        <v>1.2555555555555555</v>
      </c>
      <c r="S38" s="23">
        <f>MYRANKS_P[[#This Row],[W]]*P_PTS_W+MYRANKS_P[[#This Row],[L]]*P_PTS_L+MYRANKS_P[[#This Row],[IP]]*P_PTS_IP+MYRANKS_P[[#This Row],[SO]]*P_PTS_K+MYRANKS_P[[#This Row],[BB]]*P_PTS_BB+MYRANKS_P[[#This Row],[H]]*P_PTS_HA+MYRANKS_P[[#This Row],[SV]]*P_PTS_SV+MYRANKS_P[[#This Row],[HR]]*P_PTS_HRA+MYRANKS_P[[#This Row],[ER]]*P_PTS_ER</f>
        <v>0</v>
      </c>
      <c r="T38" s="23">
        <f>VLOOKUP(MYRANKS_P[[#This Row],[POS]],REPLACEMENT_LEVEL[],3,FALSE)</f>
        <v>0</v>
      </c>
      <c r="U38" s="23">
        <f>MYRANKS_P[[#This Row],[PROJ PTS]]-MYRANKS_P[[#This Row],[REPL LEVEL]]</f>
        <v>0</v>
      </c>
      <c r="V38" s="30">
        <f>RANK(MYRANKS_P[[#This Row],[POINTS OVER REPL]],MYRANKS_P[POINTS OVER REPL])</f>
        <v>1</v>
      </c>
      <c r="W38" s="29">
        <f>IF(MYRANKS_P[[#This Row],[RANK]]&lt;=TOTAL_PITCHERS_DRAFTED,MYRANKS_P[[#This Row],[POINTS OVER REPL]],0)</f>
        <v>0</v>
      </c>
      <c r="X38" s="35">
        <f>MYRANKS_P[[#This Row],[POINTS OVER REPL]]*DOLLAR_VALUE_PER_POINT+1</f>
        <v>1</v>
      </c>
      <c r="Y38" s="35"/>
      <c r="Z38" s="29">
        <f>IF(AND(MYRANKS_P[[#This Row],[RANK]]&lt;=(TOTAL_PITCHERS_DRAFTED-PITCHERS_BELOW_REPL_DRAFTED),MYRANKS_P[[#This Row],[$ACTUAL]]=""),MYRANKS_P[[#This Row],[POINTS OVER REPL]],0)</f>
        <v>0</v>
      </c>
      <c r="AA38" s="40">
        <f>IF(MYRANKS_P[[#This Row],[$ACTUAL]]="",MYRANKS_P[[#This Row],[POINTS OVER REPL]]*REMAINING_DOLLAR_VALUE_PER_POINT+1,0)</f>
        <v>1</v>
      </c>
    </row>
    <row r="39" spans="1:27" x14ac:dyDescent="0.25">
      <c r="A39" s="89" t="s">
        <v>15511</v>
      </c>
      <c r="B39" s="90" t="str">
        <f>VLOOKUP(MYRANKS_P[[#This Row],[PLAYERID]],PLAYERIDMAP2[],COLUMN(PLAYERIDMAP2[LASTNAME]),FALSE)</f>
        <v>Teheran</v>
      </c>
      <c r="C39" s="90" t="str">
        <f>VLOOKUP(MYRANKS_P[[#This Row],[PLAYERID]],PLAYERIDMAP2[],COLUMN(PLAYERIDMAP2[FIRSTNAME]),FALSE)</f>
        <v>Julio</v>
      </c>
      <c r="D39" s="90" t="str">
        <f>MYRANKS_P[[#This Row],[FNAME]]&amp;" "&amp;MYRANKS_P[[#This Row],[LNAME]]</f>
        <v>Julio Teheran</v>
      </c>
      <c r="E39" s="90" t="str">
        <f>VLOOKUP(MYRANKS_P[[#This Row],[PLAYERID]],PLAYERIDMAP2[],COLUMN(PLAYERIDMAP2[TEAM]),FALSE)</f>
        <v>ATL</v>
      </c>
      <c r="F39" s="90" t="str">
        <f>VLOOKUP(MYRANKS_P[[#This Row],[PLAYERID]],PLAYERIDMAP2[],COLUMN(PLAYERIDMAP2[POS]),FALSE)</f>
        <v>P</v>
      </c>
      <c r="G39" s="90">
        <f>IFERROR(VALUE(VLOOKUP(MYRANKS_P[[#This Row],[PLAYERID]],PLAYERIDMAP2[],COLUMN(PLAYERIDMAP2[IDFANGRAPHS]),FALSE)),VLOOKUP(MYRANKS_P[[#This Row],[PLAYERID]],PLAYERIDMAP2[],COLUMN(PLAYERIDMAP2[IDFANGRAPHS]),FALSE))</f>
        <v>6797</v>
      </c>
      <c r="H39" s="23">
        <f>IFERROR(VLOOKUP(MYRANKS_P[[#This Row],[IDFANGRAPHS]],STEAMER_P[],COLUMN(STEAMER_P[W]),FALSE),0)</f>
        <v>10</v>
      </c>
      <c r="I39" s="23">
        <f>IFERROR(VLOOKUP(MYRANKS_P[[#This Row],[IDFANGRAPHS]],STEAMER_P[],COLUMN(STEAMER_P[L]),FALSE),0)</f>
        <v>12</v>
      </c>
      <c r="J39" s="23">
        <f>IFERROR(VLOOKUP(MYRANKS_P[[#This Row],[IDFANGRAPHS]],STEAMER_P[],COLUMN(STEAMER_P[SV]),FALSE),0)</f>
        <v>0</v>
      </c>
      <c r="K39" s="23">
        <f>IFERROR(VLOOKUP(MYRANKS_P[[#This Row],[IDFANGRAPHS]],STEAMER_P[],COLUMN(STEAMER_P[IP]),FALSE),0)</f>
        <v>193</v>
      </c>
      <c r="L39" s="23">
        <f>IFERROR(VLOOKUP(MYRANKS_P[[#This Row],[IDFANGRAPHS]],STEAMER_P[],COLUMN(STEAMER_P[H]),FALSE),0)</f>
        <v>186</v>
      </c>
      <c r="M39" s="23">
        <f>IFERROR(VLOOKUP(MYRANKS_P[[#This Row],[IDFANGRAPHS]],STEAMER_P[],COLUMN(STEAMER_P[ER]),FALSE),0)</f>
        <v>83</v>
      </c>
      <c r="N39" s="23">
        <f>IFERROR(VLOOKUP(MYRANKS_P[[#This Row],[IDFANGRAPHS]],STEAMER_P[],COLUMN(STEAMER_P[HR]),FALSE),0)</f>
        <v>25</v>
      </c>
      <c r="O39" s="23">
        <f>IFERROR(VLOOKUP(MYRANKS_P[[#This Row],[IDFANGRAPHS]],STEAMER_P[],COLUMN(STEAMER_P[SO]),FALSE),0)</f>
        <v>170</v>
      </c>
      <c r="P39" s="23">
        <f>IFERROR(VLOOKUP(MYRANKS_P[[#This Row],[IDFANGRAPHS]],STEAMER_P[],COLUMN(STEAMER_P[BB]),FALSE),0)</f>
        <v>59</v>
      </c>
      <c r="Q39" s="82">
        <f>IFERROR((MYRANKS_P[[#This Row],[ER]]*9)/MYRANKS_P[[#This Row],[IP]],0)</f>
        <v>3.8704663212435233</v>
      </c>
      <c r="R39" s="82">
        <f>IFERROR((MYRANKS_P[[#This Row],[BB]]+MYRANKS_P[[#This Row],[H]])/MYRANKS_P[[#This Row],[IP]],0)</f>
        <v>1.2694300518134716</v>
      </c>
      <c r="S39" s="81">
        <f>MYRANKS_P[[#This Row],[W]]*P_PTS_W+MYRANKS_P[[#This Row],[L]]*P_PTS_L+MYRANKS_P[[#This Row],[IP]]*P_PTS_IP+MYRANKS_P[[#This Row],[SO]]*P_PTS_K+MYRANKS_P[[#This Row],[BB]]*P_PTS_BB+MYRANKS_P[[#This Row],[H]]*P_PTS_HA+MYRANKS_P[[#This Row],[SV]]*P_PTS_SV+MYRANKS_P[[#This Row],[HR]]*P_PTS_HRA+MYRANKS_P[[#This Row],[ER]]*P_PTS_ER</f>
        <v>0</v>
      </c>
      <c r="T39" s="81">
        <f>VLOOKUP(MYRANKS_P[[#This Row],[POS]],REPLACEMENT_LEVEL[],3,FALSE)</f>
        <v>0</v>
      </c>
      <c r="U39" s="81">
        <f>MYRANKS_P[[#This Row],[PROJ PTS]]-MYRANKS_P[[#This Row],[REPL LEVEL]]</f>
        <v>0</v>
      </c>
      <c r="V39" s="80">
        <f>RANK(MYRANKS_P[[#This Row],[POINTS OVER REPL]],MYRANKS_P[POINTS OVER REPL])</f>
        <v>1</v>
      </c>
      <c r="W39" s="81">
        <f>IF(MYRANKS_P[[#This Row],[RANK]]&lt;=TOTAL_PITCHERS_DRAFTED,MYRANKS_P[[#This Row],[POINTS OVER REPL]],0)</f>
        <v>0</v>
      </c>
      <c r="X39" s="83">
        <f>MYRANKS_P[[#This Row],[POINTS OVER REPL]]*DOLLAR_VALUE_PER_POINT+1</f>
        <v>1</v>
      </c>
      <c r="Y39" s="83"/>
      <c r="Z39" s="81">
        <f>IF(AND(MYRANKS_P[[#This Row],[RANK]]&lt;=(TOTAL_PITCHERS_DRAFTED-PITCHERS_BELOW_REPL_DRAFTED),MYRANKS_P[[#This Row],[$ACTUAL]]=""),MYRANKS_P[[#This Row],[POINTS OVER REPL]],0)</f>
        <v>0</v>
      </c>
      <c r="AA39" s="84">
        <f>IF(MYRANKS_P[[#This Row],[$ACTUAL]]="",MYRANKS_P[[#This Row],[POINTS OVER REPL]]*REMAINING_DOLLAR_VALUE_PER_POINT+1,0)</f>
        <v>1</v>
      </c>
    </row>
    <row r="40" spans="1:27" x14ac:dyDescent="0.25">
      <c r="A40" s="2" t="s">
        <v>14875</v>
      </c>
      <c r="B40" s="14" t="str">
        <f>VLOOKUP(MYRANKS_P[[#This Row],[PLAYERID]],PLAYERIDMAP2[],COLUMN(PLAYERIDMAP2[LASTNAME]),FALSE)</f>
        <v>Richards</v>
      </c>
      <c r="C40" s="14" t="str">
        <f>VLOOKUP(MYRANKS_P[[#This Row],[PLAYERID]],PLAYERIDMAP2[],COLUMN(PLAYERIDMAP2[FIRSTNAME]),FALSE)</f>
        <v>Garrett</v>
      </c>
      <c r="D40" s="14" t="str">
        <f>MYRANKS_P[[#This Row],[FNAME]]&amp;" "&amp;MYRANKS_P[[#This Row],[LNAME]]</f>
        <v>Garrett Richards</v>
      </c>
      <c r="E40" s="14" t="str">
        <f>VLOOKUP(MYRANKS_P[[#This Row],[PLAYERID]],PLAYERIDMAP2[],COLUMN(PLAYERIDMAP2[TEAM]),FALSE)</f>
        <v>LAA</v>
      </c>
      <c r="F40" s="14" t="str">
        <f>VLOOKUP(MYRANKS_P[[#This Row],[PLAYERID]],PLAYERIDMAP2[],COLUMN(PLAYERIDMAP2[POS]),FALSE)</f>
        <v>P</v>
      </c>
      <c r="G40" s="14">
        <f>IFERROR(VALUE(VLOOKUP(MYRANKS_P[[#This Row],[PLAYERID]],PLAYERIDMAP2[],COLUMN(PLAYERIDMAP2[IDFANGRAPHS]),FALSE)),VLOOKUP(MYRANKS_P[[#This Row],[PLAYERID]],PLAYERIDMAP2[],COLUMN(PLAYERIDMAP2[IDFANGRAPHS]),FALSE))</f>
        <v>9784</v>
      </c>
      <c r="H40" s="23">
        <f>IFERROR(VLOOKUP(MYRANKS_P[[#This Row],[IDFANGRAPHS]],STEAMER_P[],COLUMN(STEAMER_P[W]),FALSE),0)</f>
        <v>12</v>
      </c>
      <c r="I40" s="23">
        <f>IFERROR(VLOOKUP(MYRANKS_P[[#This Row],[IDFANGRAPHS]],STEAMER_P[],COLUMN(STEAMER_P[L]),FALSE),0)</f>
        <v>10</v>
      </c>
      <c r="J40" s="23">
        <f>IFERROR(VLOOKUP(MYRANKS_P[[#This Row],[IDFANGRAPHS]],STEAMER_P[],COLUMN(STEAMER_P[SV]),FALSE),0)</f>
        <v>0</v>
      </c>
      <c r="K40" s="23">
        <f>IFERROR(VLOOKUP(MYRANKS_P[[#This Row],[IDFANGRAPHS]],STEAMER_P[],COLUMN(STEAMER_P[IP]),FALSE),0)</f>
        <v>196</v>
      </c>
      <c r="L40" s="23">
        <f>IFERROR(VLOOKUP(MYRANKS_P[[#This Row],[IDFANGRAPHS]],STEAMER_P[],COLUMN(STEAMER_P[H]),FALSE),0)</f>
        <v>184</v>
      </c>
      <c r="M40" s="23">
        <f>IFERROR(VLOOKUP(MYRANKS_P[[#This Row],[IDFANGRAPHS]],STEAMER_P[],COLUMN(STEAMER_P[ER]),FALSE),0)</f>
        <v>77</v>
      </c>
      <c r="N40" s="23">
        <f>IFERROR(VLOOKUP(MYRANKS_P[[#This Row],[IDFANGRAPHS]],STEAMER_P[],COLUMN(STEAMER_P[HR]),FALSE),0)</f>
        <v>16</v>
      </c>
      <c r="O40" s="23">
        <f>IFERROR(VLOOKUP(MYRANKS_P[[#This Row],[IDFANGRAPHS]],STEAMER_P[],COLUMN(STEAMER_P[SO]),FALSE),0)</f>
        <v>169</v>
      </c>
      <c r="P40" s="23">
        <f>IFERROR(VLOOKUP(MYRANKS_P[[#This Row],[IDFANGRAPHS]],STEAMER_P[],COLUMN(STEAMER_P[BB]),FALSE),0)</f>
        <v>66</v>
      </c>
      <c r="Q40" s="21">
        <f>IFERROR((MYRANKS_P[[#This Row],[ER]]*9)/MYRANKS_P[[#This Row],[IP]],0)</f>
        <v>3.5357142857142856</v>
      </c>
      <c r="R40" s="21">
        <f>IFERROR((MYRANKS_P[[#This Row],[BB]]+MYRANKS_P[[#This Row],[H]])/MYRANKS_P[[#This Row],[IP]],0)</f>
        <v>1.2755102040816326</v>
      </c>
      <c r="S40" s="23">
        <f>MYRANKS_P[[#This Row],[W]]*P_PTS_W+MYRANKS_P[[#This Row],[L]]*P_PTS_L+MYRANKS_P[[#This Row],[IP]]*P_PTS_IP+MYRANKS_P[[#This Row],[SO]]*P_PTS_K+MYRANKS_P[[#This Row],[BB]]*P_PTS_BB+MYRANKS_P[[#This Row],[H]]*P_PTS_HA+MYRANKS_P[[#This Row],[SV]]*P_PTS_SV+MYRANKS_P[[#This Row],[HR]]*P_PTS_HRA+MYRANKS_P[[#This Row],[ER]]*P_PTS_ER</f>
        <v>0</v>
      </c>
      <c r="T40" s="23">
        <f>VLOOKUP(MYRANKS_P[[#This Row],[POS]],REPLACEMENT_LEVEL[],3,FALSE)</f>
        <v>0</v>
      </c>
      <c r="U40" s="23">
        <f>MYRANKS_P[[#This Row],[PROJ PTS]]-MYRANKS_P[[#This Row],[REPL LEVEL]]</f>
        <v>0</v>
      </c>
      <c r="V40" s="30">
        <f>RANK(MYRANKS_P[[#This Row],[POINTS OVER REPL]],MYRANKS_P[POINTS OVER REPL])</f>
        <v>1</v>
      </c>
      <c r="W40" s="29">
        <f>IF(MYRANKS_P[[#This Row],[RANK]]&lt;=TOTAL_PITCHERS_DRAFTED,MYRANKS_P[[#This Row],[POINTS OVER REPL]],0)</f>
        <v>0</v>
      </c>
      <c r="X40" s="35">
        <f>MYRANKS_P[[#This Row],[POINTS OVER REPL]]*DOLLAR_VALUE_PER_POINT+1</f>
        <v>1</v>
      </c>
      <c r="Y40" s="35"/>
      <c r="Z40" s="29">
        <f>IF(AND(MYRANKS_P[[#This Row],[RANK]]&lt;=(TOTAL_PITCHERS_DRAFTED-PITCHERS_BELOW_REPL_DRAFTED),MYRANKS_P[[#This Row],[$ACTUAL]]=""),MYRANKS_P[[#This Row],[POINTS OVER REPL]],0)</f>
        <v>0</v>
      </c>
      <c r="AA40" s="40">
        <f>IF(MYRANKS_P[[#This Row],[$ACTUAL]]="",MYRANKS_P[[#This Row],[POINTS OVER REPL]]*REMAINING_DOLLAR_VALUE_PER_POINT+1,0)</f>
        <v>1</v>
      </c>
    </row>
    <row r="41" spans="1:27" x14ac:dyDescent="0.25">
      <c r="A41" s="9" t="s">
        <v>15431</v>
      </c>
      <c r="B41" s="14" t="str">
        <f>VLOOKUP(MYRANKS_P[[#This Row],[PLAYERID]],PLAYERIDMAP2[],COLUMN(PLAYERIDMAP2[LASTNAME]),FALSE)</f>
        <v>Stroman</v>
      </c>
      <c r="C41" s="14" t="str">
        <f>VLOOKUP(MYRANKS_P[[#This Row],[PLAYERID]],PLAYERIDMAP2[],COLUMN(PLAYERIDMAP2[FIRSTNAME]),FALSE)</f>
        <v>Marcus</v>
      </c>
      <c r="D41" s="14" t="str">
        <f>MYRANKS_P[[#This Row],[FNAME]]&amp;" "&amp;MYRANKS_P[[#This Row],[LNAME]]</f>
        <v>Marcus Stroman</v>
      </c>
      <c r="E41" s="14" t="str">
        <f>VLOOKUP(MYRANKS_P[[#This Row],[PLAYERID]],PLAYERIDMAP2[],COLUMN(PLAYERIDMAP2[TEAM]),FALSE)</f>
        <v>TOR</v>
      </c>
      <c r="F41" s="14" t="str">
        <f>VLOOKUP(MYRANKS_P[[#This Row],[PLAYERID]],PLAYERIDMAP2[],COLUMN(PLAYERIDMAP2[POS]),FALSE)</f>
        <v>P</v>
      </c>
      <c r="G41" s="14">
        <f>IFERROR(VALUE(VLOOKUP(MYRANKS_P[[#This Row],[PLAYERID]],PLAYERIDMAP2[],COLUMN(PLAYERIDMAP2[IDFANGRAPHS]),FALSE)),VLOOKUP(MYRANKS_P[[#This Row],[PLAYERID]],PLAYERIDMAP2[],COLUMN(PLAYERIDMAP2[IDFANGRAPHS]),FALSE))</f>
        <v>13431</v>
      </c>
      <c r="H41" s="23">
        <f>IFERROR(VLOOKUP(MYRANKS_P[[#This Row],[IDFANGRAPHS]],STEAMER_P[],COLUMN(STEAMER_P[W]),FALSE),0)</f>
        <v>13</v>
      </c>
      <c r="I41" s="23">
        <f>IFERROR(VLOOKUP(MYRANKS_P[[#This Row],[IDFANGRAPHS]],STEAMER_P[],COLUMN(STEAMER_P[L]),FALSE),0)</f>
        <v>10</v>
      </c>
      <c r="J41" s="23">
        <f>IFERROR(VLOOKUP(MYRANKS_P[[#This Row],[IDFANGRAPHS]],STEAMER_P[],COLUMN(STEAMER_P[SV]),FALSE),0)</f>
        <v>0</v>
      </c>
      <c r="K41" s="23">
        <f>IFERROR(VLOOKUP(MYRANKS_P[[#This Row],[IDFANGRAPHS]],STEAMER_P[],COLUMN(STEAMER_P[IP]),FALSE),0)</f>
        <v>201</v>
      </c>
      <c r="L41" s="23">
        <f>IFERROR(VLOOKUP(MYRANKS_P[[#This Row],[IDFANGRAPHS]],STEAMER_P[],COLUMN(STEAMER_P[H]),FALSE),0)</f>
        <v>197</v>
      </c>
      <c r="M41" s="23">
        <f>IFERROR(VLOOKUP(MYRANKS_P[[#This Row],[IDFANGRAPHS]],STEAMER_P[],COLUMN(STEAMER_P[ER]),FALSE),0)</f>
        <v>83</v>
      </c>
      <c r="N41" s="23">
        <f>IFERROR(VLOOKUP(MYRANKS_P[[#This Row],[IDFANGRAPHS]],STEAMER_P[],COLUMN(STEAMER_P[HR]),FALSE),0)</f>
        <v>20</v>
      </c>
      <c r="O41" s="23">
        <f>IFERROR(VLOOKUP(MYRANKS_P[[#This Row],[IDFANGRAPHS]],STEAMER_P[],COLUMN(STEAMER_P[SO]),FALSE),0)</f>
        <v>167</v>
      </c>
      <c r="P41" s="23">
        <f>IFERROR(VLOOKUP(MYRANKS_P[[#This Row],[IDFANGRAPHS]],STEAMER_P[],COLUMN(STEAMER_P[BB]),FALSE),0)</f>
        <v>55</v>
      </c>
      <c r="Q41" s="21">
        <f>IFERROR((MYRANKS_P[[#This Row],[ER]]*9)/MYRANKS_P[[#This Row],[IP]],0)</f>
        <v>3.716417910447761</v>
      </c>
      <c r="R41" s="21">
        <f>IFERROR((MYRANKS_P[[#This Row],[BB]]+MYRANKS_P[[#This Row],[H]])/MYRANKS_P[[#This Row],[IP]],0)</f>
        <v>1.2537313432835822</v>
      </c>
      <c r="S41" s="23">
        <f>MYRANKS_P[[#This Row],[W]]*P_PTS_W+MYRANKS_P[[#This Row],[L]]*P_PTS_L+MYRANKS_P[[#This Row],[IP]]*P_PTS_IP+MYRANKS_P[[#This Row],[SO]]*P_PTS_K+MYRANKS_P[[#This Row],[BB]]*P_PTS_BB+MYRANKS_P[[#This Row],[H]]*P_PTS_HA+MYRANKS_P[[#This Row],[SV]]*P_PTS_SV+MYRANKS_P[[#This Row],[HR]]*P_PTS_HRA+MYRANKS_P[[#This Row],[ER]]*P_PTS_ER</f>
        <v>0</v>
      </c>
      <c r="T41" s="23">
        <f>VLOOKUP(MYRANKS_P[[#This Row],[POS]],REPLACEMENT_LEVEL[],3,FALSE)</f>
        <v>0</v>
      </c>
      <c r="U41" s="23">
        <f>MYRANKS_P[[#This Row],[PROJ PTS]]-MYRANKS_P[[#This Row],[REPL LEVEL]]</f>
        <v>0</v>
      </c>
      <c r="V41" s="30">
        <f>RANK(MYRANKS_P[[#This Row],[POINTS OVER REPL]],MYRANKS_P[POINTS OVER REPL])</f>
        <v>1</v>
      </c>
      <c r="W41" s="29">
        <f>IF(MYRANKS_P[[#This Row],[RANK]]&lt;=TOTAL_PITCHERS_DRAFTED,MYRANKS_P[[#This Row],[POINTS OVER REPL]],0)</f>
        <v>0</v>
      </c>
      <c r="X41" s="35">
        <f>MYRANKS_P[[#This Row],[POINTS OVER REPL]]*DOLLAR_VALUE_PER_POINT+1</f>
        <v>1</v>
      </c>
      <c r="Y41" s="35"/>
      <c r="Z41" s="29">
        <f>IF(AND(MYRANKS_P[[#This Row],[RANK]]&lt;=(TOTAL_PITCHERS_DRAFTED-PITCHERS_BELOW_REPL_DRAFTED),MYRANKS_P[[#This Row],[$ACTUAL]]=""),MYRANKS_P[[#This Row],[POINTS OVER REPL]],0)</f>
        <v>0</v>
      </c>
      <c r="AA41" s="40">
        <f>IF(MYRANKS_P[[#This Row],[$ACTUAL]]="",MYRANKS_P[[#This Row],[POINTS OVER REPL]]*REMAINING_DOLLAR_VALUE_PER_POINT+1,0)</f>
        <v>1</v>
      </c>
    </row>
    <row r="42" spans="1:27" x14ac:dyDescent="0.25">
      <c r="A42" s="4" t="s">
        <v>14345</v>
      </c>
      <c r="B42" s="14" t="str">
        <f>VLOOKUP(MYRANKS_P[[#This Row],[PLAYERID]],PLAYERIDMAP2[],COLUMN(PLAYERIDMAP2[LASTNAME]),FALSE)</f>
        <v>Odorizzi</v>
      </c>
      <c r="C42" s="14" t="str">
        <f>VLOOKUP(MYRANKS_P[[#This Row],[PLAYERID]],PLAYERIDMAP2[],COLUMN(PLAYERIDMAP2[FIRSTNAME]),FALSE)</f>
        <v>Jake</v>
      </c>
      <c r="D42" s="14" t="str">
        <f>MYRANKS_P[[#This Row],[FNAME]]&amp;" "&amp;MYRANKS_P[[#This Row],[LNAME]]</f>
        <v>Jake Odorizzi</v>
      </c>
      <c r="E42" s="14" t="str">
        <f>VLOOKUP(MYRANKS_P[[#This Row],[PLAYERID]],PLAYERIDMAP2[],COLUMN(PLAYERIDMAP2[TEAM]),FALSE)</f>
        <v>TB</v>
      </c>
      <c r="F42" s="14" t="str">
        <f>VLOOKUP(MYRANKS_P[[#This Row],[PLAYERID]],PLAYERIDMAP2[],COLUMN(PLAYERIDMAP2[POS]),FALSE)</f>
        <v>P</v>
      </c>
      <c r="G42" s="14">
        <f>IFERROR(VALUE(VLOOKUP(MYRANKS_P[[#This Row],[PLAYERID]],PLAYERIDMAP2[],COLUMN(PLAYERIDMAP2[IDFANGRAPHS]),FALSE)),VLOOKUP(MYRANKS_P[[#This Row],[PLAYERID]],PLAYERIDMAP2[],COLUMN(PLAYERIDMAP2[IDFANGRAPHS]),FALSE))</f>
        <v>6397</v>
      </c>
      <c r="H42" s="23">
        <f>IFERROR(VLOOKUP(MYRANKS_P[[#This Row],[IDFANGRAPHS]],STEAMER_P[],COLUMN(STEAMER_P[W]),FALSE),0)</f>
        <v>11</v>
      </c>
      <c r="I42" s="23">
        <f>IFERROR(VLOOKUP(MYRANKS_P[[#This Row],[IDFANGRAPHS]],STEAMER_P[],COLUMN(STEAMER_P[L]),FALSE),0)</f>
        <v>11</v>
      </c>
      <c r="J42" s="23">
        <f>IFERROR(VLOOKUP(MYRANKS_P[[#This Row],[IDFANGRAPHS]],STEAMER_P[],COLUMN(STEAMER_P[SV]),FALSE),0)</f>
        <v>0</v>
      </c>
      <c r="K42" s="23">
        <f>IFERROR(VLOOKUP(MYRANKS_P[[#This Row],[IDFANGRAPHS]],STEAMER_P[],COLUMN(STEAMER_P[IP]),FALSE),0)</f>
        <v>183</v>
      </c>
      <c r="L42" s="23">
        <f>IFERROR(VLOOKUP(MYRANKS_P[[#This Row],[IDFANGRAPHS]],STEAMER_P[],COLUMN(STEAMER_P[H]),FALSE),0)</f>
        <v>168</v>
      </c>
      <c r="M42" s="23">
        <f>IFERROR(VLOOKUP(MYRANKS_P[[#This Row],[IDFANGRAPHS]],STEAMER_P[],COLUMN(STEAMER_P[ER]),FALSE),0)</f>
        <v>74</v>
      </c>
      <c r="N42" s="23">
        <f>IFERROR(VLOOKUP(MYRANKS_P[[#This Row],[IDFANGRAPHS]],STEAMER_P[],COLUMN(STEAMER_P[HR]),FALSE),0)</f>
        <v>23</v>
      </c>
      <c r="O42" s="23">
        <f>IFERROR(VLOOKUP(MYRANKS_P[[#This Row],[IDFANGRAPHS]],STEAMER_P[],COLUMN(STEAMER_P[SO]),FALSE),0)</f>
        <v>166</v>
      </c>
      <c r="P42" s="23">
        <f>IFERROR(VLOOKUP(MYRANKS_P[[#This Row],[IDFANGRAPHS]],STEAMER_P[],COLUMN(STEAMER_P[BB]),FALSE),0)</f>
        <v>55</v>
      </c>
      <c r="Q42" s="21">
        <f>IFERROR((MYRANKS_P[[#This Row],[ER]]*9)/MYRANKS_P[[#This Row],[IP]],0)</f>
        <v>3.639344262295082</v>
      </c>
      <c r="R42" s="21">
        <f>IFERROR((MYRANKS_P[[#This Row],[BB]]+MYRANKS_P[[#This Row],[H]])/MYRANKS_P[[#This Row],[IP]],0)</f>
        <v>1.2185792349726776</v>
      </c>
      <c r="S42" s="23">
        <f>MYRANKS_P[[#This Row],[W]]*P_PTS_W+MYRANKS_P[[#This Row],[L]]*P_PTS_L+MYRANKS_P[[#This Row],[IP]]*P_PTS_IP+MYRANKS_P[[#This Row],[SO]]*P_PTS_K+MYRANKS_P[[#This Row],[BB]]*P_PTS_BB+MYRANKS_P[[#This Row],[H]]*P_PTS_HA+MYRANKS_P[[#This Row],[SV]]*P_PTS_SV+MYRANKS_P[[#This Row],[HR]]*P_PTS_HRA+MYRANKS_P[[#This Row],[ER]]*P_PTS_ER</f>
        <v>0</v>
      </c>
      <c r="T42" s="23">
        <f>VLOOKUP(MYRANKS_P[[#This Row],[POS]],REPLACEMENT_LEVEL[],3,FALSE)</f>
        <v>0</v>
      </c>
      <c r="U42" s="23">
        <f>MYRANKS_P[[#This Row],[PROJ PTS]]-MYRANKS_P[[#This Row],[REPL LEVEL]]</f>
        <v>0</v>
      </c>
      <c r="V42" s="30">
        <f>RANK(MYRANKS_P[[#This Row],[POINTS OVER REPL]],MYRANKS_P[POINTS OVER REPL])</f>
        <v>1</v>
      </c>
      <c r="W42" s="29">
        <f>IF(MYRANKS_P[[#This Row],[RANK]]&lt;=TOTAL_PITCHERS_DRAFTED,MYRANKS_P[[#This Row],[POINTS OVER REPL]],0)</f>
        <v>0</v>
      </c>
      <c r="X42" s="35">
        <f>MYRANKS_P[[#This Row],[POINTS OVER REPL]]*DOLLAR_VALUE_PER_POINT+1</f>
        <v>1</v>
      </c>
      <c r="Y42" s="35"/>
      <c r="Z42" s="29">
        <f>IF(AND(MYRANKS_P[[#This Row],[RANK]]&lt;=(TOTAL_PITCHERS_DRAFTED-PITCHERS_BELOW_REPL_DRAFTED),MYRANKS_P[[#This Row],[$ACTUAL]]=""),MYRANKS_P[[#This Row],[POINTS OVER REPL]],0)</f>
        <v>0</v>
      </c>
      <c r="AA42" s="40">
        <f>IF(MYRANKS_P[[#This Row],[$ACTUAL]]="",MYRANKS_P[[#This Row],[POINTS OVER REPL]]*REMAINING_DOLLAR_VALUE_PER_POINT+1,0)</f>
        <v>1</v>
      </c>
    </row>
    <row r="43" spans="1:27" x14ac:dyDescent="0.25">
      <c r="A43" s="9" t="s">
        <v>15107</v>
      </c>
      <c r="B43" s="14" t="str">
        <f>VLOOKUP(MYRANKS_P[[#This Row],[PLAYERID]],PLAYERIDMAP2[],COLUMN(PLAYERIDMAP2[LASTNAME]),FALSE)</f>
        <v>Samardzija</v>
      </c>
      <c r="C43" s="14" t="str">
        <f>VLOOKUP(MYRANKS_P[[#This Row],[PLAYERID]],PLAYERIDMAP2[],COLUMN(PLAYERIDMAP2[FIRSTNAME]),FALSE)</f>
        <v>Jeff</v>
      </c>
      <c r="D43" s="14" t="str">
        <f>MYRANKS_P[[#This Row],[FNAME]]&amp;" "&amp;MYRANKS_P[[#This Row],[LNAME]]</f>
        <v>Jeff Samardzija</v>
      </c>
      <c r="E43" s="14" t="str">
        <f>VLOOKUP(MYRANKS_P[[#This Row],[PLAYERID]],PLAYERIDMAP2[],COLUMN(PLAYERIDMAP2[TEAM]),FALSE)</f>
        <v>SF</v>
      </c>
      <c r="F43" s="14" t="str">
        <f>VLOOKUP(MYRANKS_P[[#This Row],[PLAYERID]],PLAYERIDMAP2[],COLUMN(PLAYERIDMAP2[POS]),FALSE)</f>
        <v>P</v>
      </c>
      <c r="G43" s="14">
        <f>IFERROR(VALUE(VLOOKUP(MYRANKS_P[[#This Row],[PLAYERID]],PLAYERIDMAP2[],COLUMN(PLAYERIDMAP2[IDFANGRAPHS]),FALSE)),VLOOKUP(MYRANKS_P[[#This Row],[PLAYERID]],PLAYERIDMAP2[],COLUMN(PLAYERIDMAP2[IDFANGRAPHS]),FALSE))</f>
        <v>3254</v>
      </c>
      <c r="H43" s="23">
        <f>IFERROR(VLOOKUP(MYRANKS_P[[#This Row],[IDFANGRAPHS]],STEAMER_P[],COLUMN(STEAMER_P[W]),FALSE),0)</f>
        <v>12</v>
      </c>
      <c r="I43" s="23">
        <f>IFERROR(VLOOKUP(MYRANKS_P[[#This Row],[IDFANGRAPHS]],STEAMER_P[],COLUMN(STEAMER_P[L]),FALSE),0)</f>
        <v>11</v>
      </c>
      <c r="J43" s="23">
        <f>IFERROR(VLOOKUP(MYRANKS_P[[#This Row],[IDFANGRAPHS]],STEAMER_P[],COLUMN(STEAMER_P[SV]),FALSE),0)</f>
        <v>0</v>
      </c>
      <c r="K43" s="23">
        <f>IFERROR(VLOOKUP(MYRANKS_P[[#This Row],[IDFANGRAPHS]],STEAMER_P[],COLUMN(STEAMER_P[IP]),FALSE),0)</f>
        <v>195</v>
      </c>
      <c r="L43" s="23">
        <f>IFERROR(VLOOKUP(MYRANKS_P[[#This Row],[IDFANGRAPHS]],STEAMER_P[],COLUMN(STEAMER_P[H]),FALSE),0)</f>
        <v>185</v>
      </c>
      <c r="M43" s="23">
        <f>IFERROR(VLOOKUP(MYRANKS_P[[#This Row],[IDFANGRAPHS]],STEAMER_P[],COLUMN(STEAMER_P[ER]),FALSE),0)</f>
        <v>75</v>
      </c>
      <c r="N43" s="23">
        <f>IFERROR(VLOOKUP(MYRANKS_P[[#This Row],[IDFANGRAPHS]],STEAMER_P[],COLUMN(STEAMER_P[HR]),FALSE),0)</f>
        <v>19</v>
      </c>
      <c r="O43" s="23">
        <f>IFERROR(VLOOKUP(MYRANKS_P[[#This Row],[IDFANGRAPHS]],STEAMER_P[],COLUMN(STEAMER_P[SO]),FALSE),0)</f>
        <v>164</v>
      </c>
      <c r="P43" s="23">
        <f>IFERROR(VLOOKUP(MYRANKS_P[[#This Row],[IDFANGRAPHS]],STEAMER_P[],COLUMN(STEAMER_P[BB]),FALSE),0)</f>
        <v>45</v>
      </c>
      <c r="Q43" s="21">
        <f>IFERROR((MYRANKS_P[[#This Row],[ER]]*9)/MYRANKS_P[[#This Row],[IP]],0)</f>
        <v>3.4615384615384617</v>
      </c>
      <c r="R43" s="21">
        <f>IFERROR((MYRANKS_P[[#This Row],[BB]]+MYRANKS_P[[#This Row],[H]])/MYRANKS_P[[#This Row],[IP]],0)</f>
        <v>1.1794871794871795</v>
      </c>
      <c r="S43" s="23">
        <f>MYRANKS_P[[#This Row],[W]]*P_PTS_W+MYRANKS_P[[#This Row],[L]]*P_PTS_L+MYRANKS_P[[#This Row],[IP]]*P_PTS_IP+MYRANKS_P[[#This Row],[SO]]*P_PTS_K+MYRANKS_P[[#This Row],[BB]]*P_PTS_BB+MYRANKS_P[[#This Row],[H]]*P_PTS_HA+MYRANKS_P[[#This Row],[SV]]*P_PTS_SV+MYRANKS_P[[#This Row],[HR]]*P_PTS_HRA+MYRANKS_P[[#This Row],[ER]]*P_PTS_ER</f>
        <v>0</v>
      </c>
      <c r="T43" s="23">
        <f>VLOOKUP(MYRANKS_P[[#This Row],[POS]],REPLACEMENT_LEVEL[],3,FALSE)</f>
        <v>0</v>
      </c>
      <c r="U43" s="23">
        <f>MYRANKS_P[[#This Row],[PROJ PTS]]-MYRANKS_P[[#This Row],[REPL LEVEL]]</f>
        <v>0</v>
      </c>
      <c r="V43" s="30">
        <f>RANK(MYRANKS_P[[#This Row],[POINTS OVER REPL]],MYRANKS_P[POINTS OVER REPL])</f>
        <v>1</v>
      </c>
      <c r="W43" s="29">
        <f>IF(MYRANKS_P[[#This Row],[RANK]]&lt;=TOTAL_PITCHERS_DRAFTED,MYRANKS_P[[#This Row],[POINTS OVER REPL]],0)</f>
        <v>0</v>
      </c>
      <c r="X43" s="35">
        <f>MYRANKS_P[[#This Row],[POINTS OVER REPL]]*DOLLAR_VALUE_PER_POINT+1</f>
        <v>1</v>
      </c>
      <c r="Y43" s="35"/>
      <c r="Z43" s="29">
        <f>IF(AND(MYRANKS_P[[#This Row],[RANK]]&lt;=(TOTAL_PITCHERS_DRAFTED-PITCHERS_BELOW_REPL_DRAFTED),MYRANKS_P[[#This Row],[$ACTUAL]]=""),MYRANKS_P[[#This Row],[POINTS OVER REPL]],0)</f>
        <v>0</v>
      </c>
      <c r="AA43" s="40">
        <f>IF(MYRANKS_P[[#This Row],[$ACTUAL]]="",MYRANKS_P[[#This Row],[POINTS OVER REPL]]*REMAINING_DOLLAR_VALUE_PER_POINT+1,0)</f>
        <v>1</v>
      </c>
    </row>
    <row r="44" spans="1:27" x14ac:dyDescent="0.25">
      <c r="A44" s="2" t="s">
        <v>13534</v>
      </c>
      <c r="B44" s="14" t="str">
        <f>VLOOKUP(MYRANKS_P[[#This Row],[PLAYERID]],PLAYERIDMAP2[],COLUMN(PLAYERIDMAP2[LASTNAME]),FALSE)</f>
        <v>Lackey</v>
      </c>
      <c r="C44" s="14" t="str">
        <f>VLOOKUP(MYRANKS_P[[#This Row],[PLAYERID]],PLAYERIDMAP2[],COLUMN(PLAYERIDMAP2[FIRSTNAME]),FALSE)</f>
        <v>John</v>
      </c>
      <c r="D44" s="14" t="str">
        <f>MYRANKS_P[[#This Row],[FNAME]]&amp;" "&amp;MYRANKS_P[[#This Row],[LNAME]]</f>
        <v>John Lackey</v>
      </c>
      <c r="E44" s="14" t="str">
        <f>VLOOKUP(MYRANKS_P[[#This Row],[PLAYERID]],PLAYERIDMAP2[],COLUMN(PLAYERIDMAP2[TEAM]),FALSE)</f>
        <v>CHC</v>
      </c>
      <c r="F44" s="14" t="str">
        <f>VLOOKUP(MYRANKS_P[[#This Row],[PLAYERID]],PLAYERIDMAP2[],COLUMN(PLAYERIDMAP2[POS]),FALSE)</f>
        <v>P</v>
      </c>
      <c r="G44" s="14">
        <f>IFERROR(VALUE(VLOOKUP(MYRANKS_P[[#This Row],[PLAYERID]],PLAYERIDMAP2[],COLUMN(PLAYERIDMAP2[IDFANGRAPHS]),FALSE)),VLOOKUP(MYRANKS_P[[#This Row],[PLAYERID]],PLAYERIDMAP2[],COLUMN(PLAYERIDMAP2[IDFANGRAPHS]),FALSE))</f>
        <v>1507</v>
      </c>
      <c r="H44" s="23">
        <f>IFERROR(VLOOKUP(MYRANKS_P[[#This Row],[IDFANGRAPHS]],STEAMER_P[],COLUMN(STEAMER_P[W]),FALSE),0)</f>
        <v>13</v>
      </c>
      <c r="I44" s="23">
        <f>IFERROR(VLOOKUP(MYRANKS_P[[#This Row],[IDFANGRAPHS]],STEAMER_P[],COLUMN(STEAMER_P[L]),FALSE),0)</f>
        <v>10</v>
      </c>
      <c r="J44" s="23">
        <f>IFERROR(VLOOKUP(MYRANKS_P[[#This Row],[IDFANGRAPHS]],STEAMER_P[],COLUMN(STEAMER_P[SV]),FALSE),0)</f>
        <v>0</v>
      </c>
      <c r="K44" s="23">
        <f>IFERROR(VLOOKUP(MYRANKS_P[[#This Row],[IDFANGRAPHS]],STEAMER_P[],COLUMN(STEAMER_P[IP]),FALSE),0)</f>
        <v>193</v>
      </c>
      <c r="L44" s="23">
        <f>IFERROR(VLOOKUP(MYRANKS_P[[#This Row],[IDFANGRAPHS]],STEAMER_P[],COLUMN(STEAMER_P[H]),FALSE),0)</f>
        <v>186</v>
      </c>
      <c r="M44" s="23">
        <f>IFERROR(VLOOKUP(MYRANKS_P[[#This Row],[IDFANGRAPHS]],STEAMER_P[],COLUMN(STEAMER_P[ER]),FALSE),0)</f>
        <v>79</v>
      </c>
      <c r="N44" s="23">
        <f>IFERROR(VLOOKUP(MYRANKS_P[[#This Row],[IDFANGRAPHS]],STEAMER_P[],COLUMN(STEAMER_P[HR]),FALSE),0)</f>
        <v>22</v>
      </c>
      <c r="O44" s="23">
        <f>IFERROR(VLOOKUP(MYRANKS_P[[#This Row],[IDFANGRAPHS]],STEAMER_P[],COLUMN(STEAMER_P[SO]),FALSE),0)</f>
        <v>164</v>
      </c>
      <c r="P44" s="23">
        <f>IFERROR(VLOOKUP(MYRANKS_P[[#This Row],[IDFANGRAPHS]],STEAMER_P[],COLUMN(STEAMER_P[BB]),FALSE),0)</f>
        <v>48</v>
      </c>
      <c r="Q44" s="21">
        <f>IFERROR((MYRANKS_P[[#This Row],[ER]]*9)/MYRANKS_P[[#This Row],[IP]],0)</f>
        <v>3.6839378238341971</v>
      </c>
      <c r="R44" s="21">
        <f>IFERROR((MYRANKS_P[[#This Row],[BB]]+MYRANKS_P[[#This Row],[H]])/MYRANKS_P[[#This Row],[IP]],0)</f>
        <v>1.2124352331606219</v>
      </c>
      <c r="S44" s="23">
        <f>MYRANKS_P[[#This Row],[W]]*P_PTS_W+MYRANKS_P[[#This Row],[L]]*P_PTS_L+MYRANKS_P[[#This Row],[IP]]*P_PTS_IP+MYRANKS_P[[#This Row],[SO]]*P_PTS_K+MYRANKS_P[[#This Row],[BB]]*P_PTS_BB+MYRANKS_P[[#This Row],[H]]*P_PTS_HA+MYRANKS_P[[#This Row],[SV]]*P_PTS_SV+MYRANKS_P[[#This Row],[HR]]*P_PTS_HRA+MYRANKS_P[[#This Row],[ER]]*P_PTS_ER</f>
        <v>0</v>
      </c>
      <c r="T44" s="23">
        <f>VLOOKUP(MYRANKS_P[[#This Row],[POS]],REPLACEMENT_LEVEL[],3,FALSE)</f>
        <v>0</v>
      </c>
      <c r="U44" s="23">
        <f>MYRANKS_P[[#This Row],[PROJ PTS]]-MYRANKS_P[[#This Row],[REPL LEVEL]]</f>
        <v>0</v>
      </c>
      <c r="V44" s="30">
        <f>RANK(MYRANKS_P[[#This Row],[POINTS OVER REPL]],MYRANKS_P[POINTS OVER REPL])</f>
        <v>1</v>
      </c>
      <c r="W44" s="29">
        <f>IF(MYRANKS_P[[#This Row],[RANK]]&lt;=TOTAL_PITCHERS_DRAFTED,MYRANKS_P[[#This Row],[POINTS OVER REPL]],0)</f>
        <v>0</v>
      </c>
      <c r="X44" s="35">
        <f>MYRANKS_P[[#This Row],[POINTS OVER REPL]]*DOLLAR_VALUE_PER_POINT+1</f>
        <v>1</v>
      </c>
      <c r="Y44" s="35"/>
      <c r="Z44" s="29">
        <f>IF(AND(MYRANKS_P[[#This Row],[RANK]]&lt;=(TOTAL_PITCHERS_DRAFTED-PITCHERS_BELOW_REPL_DRAFTED),MYRANKS_P[[#This Row],[$ACTUAL]]=""),MYRANKS_P[[#This Row],[POINTS OVER REPL]],0)</f>
        <v>0</v>
      </c>
      <c r="AA44" s="40">
        <f>IF(MYRANKS_P[[#This Row],[$ACTUAL]]="",MYRANKS_P[[#This Row],[POINTS OVER REPL]]*REMAINING_DOLLAR_VALUE_PER_POINT+1,0)</f>
        <v>1</v>
      </c>
    </row>
    <row r="45" spans="1:27" x14ac:dyDescent="0.25">
      <c r="A45" s="2" t="s">
        <v>14263</v>
      </c>
      <c r="B45" s="14" t="str">
        <f>VLOOKUP(MYRANKS_P[[#This Row],[PLAYERID]],PLAYERIDMAP2[],COLUMN(PLAYERIDMAP2[LASTNAME]),FALSE)</f>
        <v>Nelson</v>
      </c>
      <c r="C45" s="14" t="str">
        <f>VLOOKUP(MYRANKS_P[[#This Row],[PLAYERID]],PLAYERIDMAP2[],COLUMN(PLAYERIDMAP2[FIRSTNAME]),FALSE)</f>
        <v>Jimmy</v>
      </c>
      <c r="D45" s="14" t="str">
        <f>MYRANKS_P[[#This Row],[FNAME]]&amp;" "&amp;MYRANKS_P[[#This Row],[LNAME]]</f>
        <v>Jimmy Nelson</v>
      </c>
      <c r="E45" s="14" t="str">
        <f>VLOOKUP(MYRANKS_P[[#This Row],[PLAYERID]],PLAYERIDMAP2[],COLUMN(PLAYERIDMAP2[TEAM]),FALSE)</f>
        <v>MIL</v>
      </c>
      <c r="F45" s="14" t="str">
        <f>VLOOKUP(MYRANKS_P[[#This Row],[PLAYERID]],PLAYERIDMAP2[],COLUMN(PLAYERIDMAP2[POS]),FALSE)</f>
        <v>P</v>
      </c>
      <c r="G45" s="14">
        <f>IFERROR(VALUE(VLOOKUP(MYRANKS_P[[#This Row],[PLAYERID]],PLAYERIDMAP2[],COLUMN(PLAYERIDMAP2[IDFANGRAPHS]),FALSE)),VLOOKUP(MYRANKS_P[[#This Row],[PLAYERID]],PLAYERIDMAP2[],COLUMN(PLAYERIDMAP2[IDFANGRAPHS]),FALSE))</f>
        <v>10547</v>
      </c>
      <c r="H45" s="23">
        <f>IFERROR(VLOOKUP(MYRANKS_P[[#This Row],[IDFANGRAPHS]],STEAMER_P[],COLUMN(STEAMER_P[W]),FALSE),0)</f>
        <v>10</v>
      </c>
      <c r="I45" s="23">
        <f>IFERROR(VLOOKUP(MYRANKS_P[[#This Row],[IDFANGRAPHS]],STEAMER_P[],COLUMN(STEAMER_P[L]),FALSE),0)</f>
        <v>12</v>
      </c>
      <c r="J45" s="23">
        <f>IFERROR(VLOOKUP(MYRANKS_P[[#This Row],[IDFANGRAPHS]],STEAMER_P[],COLUMN(STEAMER_P[SV]),FALSE),0)</f>
        <v>0</v>
      </c>
      <c r="K45" s="23">
        <f>IFERROR(VLOOKUP(MYRANKS_P[[#This Row],[IDFANGRAPHS]],STEAMER_P[],COLUMN(STEAMER_P[IP]),FALSE),0)</f>
        <v>188</v>
      </c>
      <c r="L45" s="23">
        <f>IFERROR(VLOOKUP(MYRANKS_P[[#This Row],[IDFANGRAPHS]],STEAMER_P[],COLUMN(STEAMER_P[H]),FALSE),0)</f>
        <v>184</v>
      </c>
      <c r="M45" s="23">
        <f>IFERROR(VLOOKUP(MYRANKS_P[[#This Row],[IDFANGRAPHS]],STEAMER_P[],COLUMN(STEAMER_P[ER]),FALSE),0)</f>
        <v>88</v>
      </c>
      <c r="N45" s="23">
        <f>IFERROR(VLOOKUP(MYRANKS_P[[#This Row],[IDFANGRAPHS]],STEAMER_P[],COLUMN(STEAMER_P[HR]),FALSE),0)</f>
        <v>21</v>
      </c>
      <c r="O45" s="23">
        <f>IFERROR(VLOOKUP(MYRANKS_P[[#This Row],[IDFANGRAPHS]],STEAMER_P[],COLUMN(STEAMER_P[SO]),FALSE),0)</f>
        <v>164</v>
      </c>
      <c r="P45" s="23">
        <f>IFERROR(VLOOKUP(MYRANKS_P[[#This Row],[IDFANGRAPHS]],STEAMER_P[],COLUMN(STEAMER_P[BB]),FALSE),0)</f>
        <v>66</v>
      </c>
      <c r="Q45" s="21">
        <f>IFERROR((MYRANKS_P[[#This Row],[ER]]*9)/MYRANKS_P[[#This Row],[IP]],0)</f>
        <v>4.2127659574468082</v>
      </c>
      <c r="R45" s="21">
        <f>IFERROR((MYRANKS_P[[#This Row],[BB]]+MYRANKS_P[[#This Row],[H]])/MYRANKS_P[[#This Row],[IP]],0)</f>
        <v>1.3297872340425532</v>
      </c>
      <c r="S45" s="23">
        <f>MYRANKS_P[[#This Row],[W]]*P_PTS_W+MYRANKS_P[[#This Row],[L]]*P_PTS_L+MYRANKS_P[[#This Row],[IP]]*P_PTS_IP+MYRANKS_P[[#This Row],[SO]]*P_PTS_K+MYRANKS_P[[#This Row],[BB]]*P_PTS_BB+MYRANKS_P[[#This Row],[H]]*P_PTS_HA+MYRANKS_P[[#This Row],[SV]]*P_PTS_SV+MYRANKS_P[[#This Row],[HR]]*P_PTS_HRA+MYRANKS_P[[#This Row],[ER]]*P_PTS_ER</f>
        <v>0</v>
      </c>
      <c r="T45" s="23">
        <f>VLOOKUP(MYRANKS_P[[#This Row],[POS]],REPLACEMENT_LEVEL[],3,FALSE)</f>
        <v>0</v>
      </c>
      <c r="U45" s="23">
        <f>MYRANKS_P[[#This Row],[PROJ PTS]]-MYRANKS_P[[#This Row],[REPL LEVEL]]</f>
        <v>0</v>
      </c>
      <c r="V45" s="30">
        <f>RANK(MYRANKS_P[[#This Row],[POINTS OVER REPL]],MYRANKS_P[POINTS OVER REPL])</f>
        <v>1</v>
      </c>
      <c r="W45" s="29">
        <f>IF(MYRANKS_P[[#This Row],[RANK]]&lt;=TOTAL_PITCHERS_DRAFTED,MYRANKS_P[[#This Row],[POINTS OVER REPL]],0)</f>
        <v>0</v>
      </c>
      <c r="X45" s="35">
        <f>MYRANKS_P[[#This Row],[POINTS OVER REPL]]*DOLLAR_VALUE_PER_POINT+1</f>
        <v>1</v>
      </c>
      <c r="Y45" s="35"/>
      <c r="Z45" s="29">
        <f>IF(AND(MYRANKS_P[[#This Row],[RANK]]&lt;=(TOTAL_PITCHERS_DRAFTED-PITCHERS_BELOW_REPL_DRAFTED),MYRANKS_P[[#This Row],[$ACTUAL]]=""),MYRANKS_P[[#This Row],[POINTS OVER REPL]],0)</f>
        <v>0</v>
      </c>
      <c r="AA45" s="40">
        <f>IF(MYRANKS_P[[#This Row],[$ACTUAL]]="",MYRANKS_P[[#This Row],[POINTS OVER REPL]]*REMAINING_DOLLAR_VALUE_PER_POINT+1,0)</f>
        <v>1</v>
      </c>
    </row>
    <row r="46" spans="1:27" x14ac:dyDescent="0.25">
      <c r="A46" s="89" t="s">
        <v>15777</v>
      </c>
      <c r="B46" s="90" t="str">
        <f>VLOOKUP(MYRANKS_P[[#This Row],[PLAYERID]],PLAYERIDMAP2[],COLUMN(PLAYERIDMAP2[LASTNAME]),FALSE)</f>
        <v>Wainwright</v>
      </c>
      <c r="C46" s="90" t="str">
        <f>VLOOKUP(MYRANKS_P[[#This Row],[PLAYERID]],PLAYERIDMAP2[],COLUMN(PLAYERIDMAP2[FIRSTNAME]),FALSE)</f>
        <v>Adam</v>
      </c>
      <c r="D46" s="90" t="str">
        <f>MYRANKS_P[[#This Row],[FNAME]]&amp;" "&amp;MYRANKS_P[[#This Row],[LNAME]]</f>
        <v>Adam Wainwright</v>
      </c>
      <c r="E46" s="90" t="str">
        <f>VLOOKUP(MYRANKS_P[[#This Row],[PLAYERID]],PLAYERIDMAP2[],COLUMN(PLAYERIDMAP2[TEAM]),FALSE)</f>
        <v>STL</v>
      </c>
      <c r="F46" s="90" t="str">
        <f>VLOOKUP(MYRANKS_P[[#This Row],[PLAYERID]],PLAYERIDMAP2[],COLUMN(PLAYERIDMAP2[POS]),FALSE)</f>
        <v>P</v>
      </c>
      <c r="G46" s="90">
        <f>IFERROR(VALUE(VLOOKUP(MYRANKS_P[[#This Row],[PLAYERID]],PLAYERIDMAP2[],COLUMN(PLAYERIDMAP2[IDFANGRAPHS]),FALSE)),VLOOKUP(MYRANKS_P[[#This Row],[PLAYERID]],PLAYERIDMAP2[],COLUMN(PLAYERIDMAP2[IDFANGRAPHS]),FALSE))</f>
        <v>2233</v>
      </c>
      <c r="H46" s="23">
        <f>IFERROR(VLOOKUP(MYRANKS_P[[#This Row],[IDFANGRAPHS]],STEAMER_P[],COLUMN(STEAMER_P[W]),FALSE),0)</f>
        <v>12</v>
      </c>
      <c r="I46" s="23">
        <f>IFERROR(VLOOKUP(MYRANKS_P[[#This Row],[IDFANGRAPHS]],STEAMER_P[],COLUMN(STEAMER_P[L]),FALSE),0)</f>
        <v>11</v>
      </c>
      <c r="J46" s="23">
        <f>IFERROR(VLOOKUP(MYRANKS_P[[#This Row],[IDFANGRAPHS]],STEAMER_P[],COLUMN(STEAMER_P[SV]),FALSE),0)</f>
        <v>0</v>
      </c>
      <c r="K46" s="23">
        <f>IFERROR(VLOOKUP(MYRANKS_P[[#This Row],[IDFANGRAPHS]],STEAMER_P[],COLUMN(STEAMER_P[IP]),FALSE),0)</f>
        <v>203</v>
      </c>
      <c r="L46" s="23">
        <f>IFERROR(VLOOKUP(MYRANKS_P[[#This Row],[IDFANGRAPHS]],STEAMER_P[],COLUMN(STEAMER_P[H]),FALSE),0)</f>
        <v>202</v>
      </c>
      <c r="M46" s="23">
        <f>IFERROR(VLOOKUP(MYRANKS_P[[#This Row],[IDFANGRAPHS]],STEAMER_P[],COLUMN(STEAMER_P[ER]),FALSE),0)</f>
        <v>79</v>
      </c>
      <c r="N46" s="23">
        <f>IFERROR(VLOOKUP(MYRANKS_P[[#This Row],[IDFANGRAPHS]],STEAMER_P[],COLUMN(STEAMER_P[HR]),FALSE),0)</f>
        <v>19</v>
      </c>
      <c r="O46" s="23">
        <f>IFERROR(VLOOKUP(MYRANKS_P[[#This Row],[IDFANGRAPHS]],STEAMER_P[],COLUMN(STEAMER_P[SO]),FALSE),0)</f>
        <v>162</v>
      </c>
      <c r="P46" s="23">
        <f>IFERROR(VLOOKUP(MYRANKS_P[[#This Row],[IDFANGRAPHS]],STEAMER_P[],COLUMN(STEAMER_P[BB]),FALSE),0)</f>
        <v>44</v>
      </c>
      <c r="Q46" s="75">
        <f>IFERROR((MYRANKS_P[[#This Row],[ER]]*9)/MYRANKS_P[[#This Row],[IP]],0)</f>
        <v>3.5024630541871922</v>
      </c>
      <c r="R46" s="75">
        <f>IFERROR((MYRANKS_P[[#This Row],[BB]]+MYRANKS_P[[#This Row],[H]])/MYRANKS_P[[#This Row],[IP]],0)</f>
        <v>1.2118226600985222</v>
      </c>
      <c r="S46" s="74">
        <f>MYRANKS_P[[#This Row],[W]]*P_PTS_W+MYRANKS_P[[#This Row],[L]]*P_PTS_L+MYRANKS_P[[#This Row],[IP]]*P_PTS_IP+MYRANKS_P[[#This Row],[SO]]*P_PTS_K+MYRANKS_P[[#This Row],[BB]]*P_PTS_BB+MYRANKS_P[[#This Row],[H]]*P_PTS_HA+MYRANKS_P[[#This Row],[SV]]*P_PTS_SV+MYRANKS_P[[#This Row],[HR]]*P_PTS_HRA+MYRANKS_P[[#This Row],[ER]]*P_PTS_ER</f>
        <v>0</v>
      </c>
      <c r="T46" s="74">
        <f>VLOOKUP(MYRANKS_P[[#This Row],[POS]],REPLACEMENT_LEVEL[],3,FALSE)</f>
        <v>0</v>
      </c>
      <c r="U46" s="74">
        <f>MYRANKS_P[[#This Row],[PROJ PTS]]-MYRANKS_P[[#This Row],[REPL LEVEL]]</f>
        <v>0</v>
      </c>
      <c r="V46" s="73">
        <f>RANK(MYRANKS_P[[#This Row],[POINTS OVER REPL]],MYRANKS_P[POINTS OVER REPL])</f>
        <v>1</v>
      </c>
      <c r="W46" s="74">
        <f>IF(MYRANKS_P[[#This Row],[RANK]]&lt;=TOTAL_PITCHERS_DRAFTED,MYRANKS_P[[#This Row],[POINTS OVER REPL]],0)</f>
        <v>0</v>
      </c>
      <c r="X46" s="76">
        <f>MYRANKS_P[[#This Row],[POINTS OVER REPL]]*DOLLAR_VALUE_PER_POINT+1</f>
        <v>1</v>
      </c>
      <c r="Y46" s="76"/>
      <c r="Z46" s="74">
        <f>IF(AND(MYRANKS_P[[#This Row],[RANK]]&lt;=(TOTAL_PITCHERS_DRAFTED-PITCHERS_BELOW_REPL_DRAFTED),MYRANKS_P[[#This Row],[$ACTUAL]]=""),MYRANKS_P[[#This Row],[POINTS OVER REPL]],0)</f>
        <v>0</v>
      </c>
      <c r="AA46" s="77">
        <f>IF(MYRANKS_P[[#This Row],[$ACTUAL]]="",MYRANKS_P[[#This Row],[POINTS OVER REPL]]*REMAINING_DOLLAR_VALUE_PER_POINT+1,0)</f>
        <v>1</v>
      </c>
    </row>
    <row r="47" spans="1:27" x14ac:dyDescent="0.25">
      <c r="A47" s="2" t="s">
        <v>11756</v>
      </c>
      <c r="B47" s="14" t="str">
        <f>VLOOKUP(MYRANKS_P[[#This Row],[PLAYERID]],PLAYERIDMAP2[],COLUMN(PLAYERIDMAP2[LASTNAME]),FALSE)</f>
        <v>Cashner</v>
      </c>
      <c r="C47" s="14" t="str">
        <f>VLOOKUP(MYRANKS_P[[#This Row],[PLAYERID]],PLAYERIDMAP2[],COLUMN(PLAYERIDMAP2[FIRSTNAME]),FALSE)</f>
        <v>Andrew</v>
      </c>
      <c r="D47" s="14" t="str">
        <f>MYRANKS_P[[#This Row],[FNAME]]&amp;" "&amp;MYRANKS_P[[#This Row],[LNAME]]</f>
        <v>Andrew Cashner</v>
      </c>
      <c r="E47" s="14" t="str">
        <f>VLOOKUP(MYRANKS_P[[#This Row],[PLAYERID]],PLAYERIDMAP2[],COLUMN(PLAYERIDMAP2[TEAM]),FALSE)</f>
        <v>SD</v>
      </c>
      <c r="F47" s="14" t="str">
        <f>VLOOKUP(MYRANKS_P[[#This Row],[PLAYERID]],PLAYERIDMAP2[],COLUMN(PLAYERIDMAP2[POS]),FALSE)</f>
        <v>P</v>
      </c>
      <c r="G47" s="14">
        <f>IFERROR(VALUE(VLOOKUP(MYRANKS_P[[#This Row],[PLAYERID]],PLAYERIDMAP2[],COLUMN(PLAYERIDMAP2[IDFANGRAPHS]),FALSE)),VLOOKUP(MYRANKS_P[[#This Row],[PLAYERID]],PLAYERIDMAP2[],COLUMN(PLAYERIDMAP2[IDFANGRAPHS]),FALSE))</f>
        <v>8782</v>
      </c>
      <c r="H47" s="23">
        <f>IFERROR(VLOOKUP(MYRANKS_P[[#This Row],[IDFANGRAPHS]],STEAMER_P[],COLUMN(STEAMER_P[W]),FALSE),0)</f>
        <v>10</v>
      </c>
      <c r="I47" s="23">
        <f>IFERROR(VLOOKUP(MYRANKS_P[[#This Row],[IDFANGRAPHS]],STEAMER_P[],COLUMN(STEAMER_P[L]),FALSE),0)</f>
        <v>12</v>
      </c>
      <c r="J47" s="23">
        <f>IFERROR(VLOOKUP(MYRANKS_P[[#This Row],[IDFANGRAPHS]],STEAMER_P[],COLUMN(STEAMER_P[SV]),FALSE),0)</f>
        <v>0</v>
      </c>
      <c r="K47" s="23">
        <f>IFERROR(VLOOKUP(MYRANKS_P[[#This Row],[IDFANGRAPHS]],STEAMER_P[],COLUMN(STEAMER_P[IP]),FALSE),0)</f>
        <v>185</v>
      </c>
      <c r="L47" s="23">
        <f>IFERROR(VLOOKUP(MYRANKS_P[[#This Row],[IDFANGRAPHS]],STEAMER_P[],COLUMN(STEAMER_P[H]),FALSE),0)</f>
        <v>178</v>
      </c>
      <c r="M47" s="23">
        <f>IFERROR(VLOOKUP(MYRANKS_P[[#This Row],[IDFANGRAPHS]],STEAMER_P[],COLUMN(STEAMER_P[ER]),FALSE),0)</f>
        <v>77</v>
      </c>
      <c r="N47" s="23">
        <f>IFERROR(VLOOKUP(MYRANKS_P[[#This Row],[IDFANGRAPHS]],STEAMER_P[],COLUMN(STEAMER_P[HR]),FALSE),0)</f>
        <v>18</v>
      </c>
      <c r="O47" s="23">
        <f>IFERROR(VLOOKUP(MYRANKS_P[[#This Row],[IDFANGRAPHS]],STEAMER_P[],COLUMN(STEAMER_P[SO]),FALSE),0)</f>
        <v>162</v>
      </c>
      <c r="P47" s="23">
        <f>IFERROR(VLOOKUP(MYRANKS_P[[#This Row],[IDFANGRAPHS]],STEAMER_P[],COLUMN(STEAMER_P[BB]),FALSE),0)</f>
        <v>56</v>
      </c>
      <c r="Q47" s="21">
        <f>IFERROR((MYRANKS_P[[#This Row],[ER]]*9)/MYRANKS_P[[#This Row],[IP]],0)</f>
        <v>3.7459459459459459</v>
      </c>
      <c r="R47" s="21">
        <f>IFERROR((MYRANKS_P[[#This Row],[BB]]+MYRANKS_P[[#This Row],[H]])/MYRANKS_P[[#This Row],[IP]],0)</f>
        <v>1.2648648648648648</v>
      </c>
      <c r="S47" s="23">
        <f>MYRANKS_P[[#This Row],[W]]*P_PTS_W+MYRANKS_P[[#This Row],[L]]*P_PTS_L+MYRANKS_P[[#This Row],[IP]]*P_PTS_IP+MYRANKS_P[[#This Row],[SO]]*P_PTS_K+MYRANKS_P[[#This Row],[BB]]*P_PTS_BB+MYRANKS_P[[#This Row],[H]]*P_PTS_HA+MYRANKS_P[[#This Row],[SV]]*P_PTS_SV+MYRANKS_P[[#This Row],[HR]]*P_PTS_HRA+MYRANKS_P[[#This Row],[ER]]*P_PTS_ER</f>
        <v>0</v>
      </c>
      <c r="T47" s="23">
        <f>VLOOKUP(MYRANKS_P[[#This Row],[POS]],REPLACEMENT_LEVEL[],3,FALSE)</f>
        <v>0</v>
      </c>
      <c r="U47" s="23">
        <f>MYRANKS_P[[#This Row],[PROJ PTS]]-MYRANKS_P[[#This Row],[REPL LEVEL]]</f>
        <v>0</v>
      </c>
      <c r="V47" s="30">
        <f>RANK(MYRANKS_P[[#This Row],[POINTS OVER REPL]],MYRANKS_P[POINTS OVER REPL])</f>
        <v>1</v>
      </c>
      <c r="W47" s="29">
        <f>IF(MYRANKS_P[[#This Row],[RANK]]&lt;=TOTAL_PITCHERS_DRAFTED,MYRANKS_P[[#This Row],[POINTS OVER REPL]],0)</f>
        <v>0</v>
      </c>
      <c r="X47" s="35">
        <f>MYRANKS_P[[#This Row],[POINTS OVER REPL]]*DOLLAR_VALUE_PER_POINT+1</f>
        <v>1</v>
      </c>
      <c r="Y47" s="35"/>
      <c r="Z47" s="29">
        <f>IF(AND(MYRANKS_P[[#This Row],[RANK]]&lt;=(TOTAL_PITCHERS_DRAFTED-PITCHERS_BELOW_REPL_DRAFTED),MYRANKS_P[[#This Row],[$ACTUAL]]=""),MYRANKS_P[[#This Row],[POINTS OVER REPL]],0)</f>
        <v>0</v>
      </c>
      <c r="AA47" s="40">
        <f>IF(MYRANKS_P[[#This Row],[$ACTUAL]]="",MYRANKS_P[[#This Row],[POINTS OVER REPL]]*REMAINING_DOLLAR_VALUE_PER_POINT+1,0)</f>
        <v>1</v>
      </c>
    </row>
    <row r="48" spans="1:27" x14ac:dyDescent="0.25">
      <c r="A48" s="2" t="s">
        <v>13999</v>
      </c>
      <c r="B48" s="14" t="str">
        <f>VLOOKUP(MYRANKS_P[[#This Row],[PLAYERID]],PLAYERIDMAP2[],COLUMN(PLAYERIDMAP2[LASTNAME]),FALSE)</f>
        <v>McHugh</v>
      </c>
      <c r="C48" s="14" t="str">
        <f>VLOOKUP(MYRANKS_P[[#This Row],[PLAYERID]],PLAYERIDMAP2[],COLUMN(PLAYERIDMAP2[FIRSTNAME]),FALSE)</f>
        <v>Collin</v>
      </c>
      <c r="D48" s="14" t="str">
        <f>MYRANKS_P[[#This Row],[FNAME]]&amp;" "&amp;MYRANKS_P[[#This Row],[LNAME]]</f>
        <v>Collin McHugh</v>
      </c>
      <c r="E48" s="14" t="str">
        <f>VLOOKUP(MYRANKS_P[[#This Row],[PLAYERID]],PLAYERIDMAP2[],COLUMN(PLAYERIDMAP2[TEAM]),FALSE)</f>
        <v>HOU</v>
      </c>
      <c r="F48" s="14" t="str">
        <f>VLOOKUP(MYRANKS_P[[#This Row],[PLAYERID]],PLAYERIDMAP2[],COLUMN(PLAYERIDMAP2[POS]),FALSE)</f>
        <v>P</v>
      </c>
      <c r="G48" s="14">
        <f>IFERROR(VALUE(VLOOKUP(MYRANKS_P[[#This Row],[PLAYERID]],PLAYERIDMAP2[],COLUMN(PLAYERIDMAP2[IDFANGRAPHS]),FALSE)),VLOOKUP(MYRANKS_P[[#This Row],[PLAYERID]],PLAYERIDMAP2[],COLUMN(PLAYERIDMAP2[IDFANGRAPHS]),FALSE))</f>
        <v>7531</v>
      </c>
      <c r="H48" s="23">
        <f>IFERROR(VLOOKUP(MYRANKS_P[[#This Row],[IDFANGRAPHS]],STEAMER_P[],COLUMN(STEAMER_P[W]),FALSE),0)</f>
        <v>12</v>
      </c>
      <c r="I48" s="23">
        <f>IFERROR(VLOOKUP(MYRANKS_P[[#This Row],[IDFANGRAPHS]],STEAMER_P[],COLUMN(STEAMER_P[L]),FALSE),0)</f>
        <v>10</v>
      </c>
      <c r="J48" s="23">
        <f>IFERROR(VLOOKUP(MYRANKS_P[[#This Row],[IDFANGRAPHS]],STEAMER_P[],COLUMN(STEAMER_P[SV]),FALSE),0)</f>
        <v>0</v>
      </c>
      <c r="K48" s="23">
        <f>IFERROR(VLOOKUP(MYRANKS_P[[#This Row],[IDFANGRAPHS]],STEAMER_P[],COLUMN(STEAMER_P[IP]),FALSE),0)</f>
        <v>191</v>
      </c>
      <c r="L48" s="23">
        <f>IFERROR(VLOOKUP(MYRANKS_P[[#This Row],[IDFANGRAPHS]],STEAMER_P[],COLUMN(STEAMER_P[H]),FALSE),0)</f>
        <v>184</v>
      </c>
      <c r="M48" s="23">
        <f>IFERROR(VLOOKUP(MYRANKS_P[[#This Row],[IDFANGRAPHS]],STEAMER_P[],COLUMN(STEAMER_P[ER]),FALSE),0)</f>
        <v>80</v>
      </c>
      <c r="N48" s="23">
        <f>IFERROR(VLOOKUP(MYRANKS_P[[#This Row],[IDFANGRAPHS]],STEAMER_P[],COLUMN(STEAMER_P[HR]),FALSE),0)</f>
        <v>23</v>
      </c>
      <c r="O48" s="23">
        <f>IFERROR(VLOOKUP(MYRANKS_P[[#This Row],[IDFANGRAPHS]],STEAMER_P[],COLUMN(STEAMER_P[SO]),FALSE),0)</f>
        <v>161</v>
      </c>
      <c r="P48" s="23">
        <f>IFERROR(VLOOKUP(MYRANKS_P[[#This Row],[IDFANGRAPHS]],STEAMER_P[],COLUMN(STEAMER_P[BB]),FALSE),0)</f>
        <v>51</v>
      </c>
      <c r="Q48" s="21">
        <f>IFERROR((MYRANKS_P[[#This Row],[ER]]*9)/MYRANKS_P[[#This Row],[IP]],0)</f>
        <v>3.7696335078534031</v>
      </c>
      <c r="R48" s="21">
        <f>IFERROR((MYRANKS_P[[#This Row],[BB]]+MYRANKS_P[[#This Row],[H]])/MYRANKS_P[[#This Row],[IP]],0)</f>
        <v>1.2303664921465969</v>
      </c>
      <c r="S48" s="23">
        <f>MYRANKS_P[[#This Row],[W]]*P_PTS_W+MYRANKS_P[[#This Row],[L]]*P_PTS_L+MYRANKS_P[[#This Row],[IP]]*P_PTS_IP+MYRANKS_P[[#This Row],[SO]]*P_PTS_K+MYRANKS_P[[#This Row],[BB]]*P_PTS_BB+MYRANKS_P[[#This Row],[H]]*P_PTS_HA+MYRANKS_P[[#This Row],[SV]]*P_PTS_SV+MYRANKS_P[[#This Row],[HR]]*P_PTS_HRA+MYRANKS_P[[#This Row],[ER]]*P_PTS_ER</f>
        <v>0</v>
      </c>
      <c r="T48" s="23">
        <f>VLOOKUP(MYRANKS_P[[#This Row],[POS]],REPLACEMENT_LEVEL[],3,FALSE)</f>
        <v>0</v>
      </c>
      <c r="U48" s="23">
        <f>MYRANKS_P[[#This Row],[PROJ PTS]]-MYRANKS_P[[#This Row],[REPL LEVEL]]</f>
        <v>0</v>
      </c>
      <c r="V48" s="30">
        <f>RANK(MYRANKS_P[[#This Row],[POINTS OVER REPL]],MYRANKS_P[POINTS OVER REPL])</f>
        <v>1</v>
      </c>
      <c r="W48" s="29">
        <f>IF(MYRANKS_P[[#This Row],[RANK]]&lt;=TOTAL_PITCHERS_DRAFTED,MYRANKS_P[[#This Row],[POINTS OVER REPL]],0)</f>
        <v>0</v>
      </c>
      <c r="X48" s="35">
        <f>MYRANKS_P[[#This Row],[POINTS OVER REPL]]*DOLLAR_VALUE_PER_POINT+1</f>
        <v>1</v>
      </c>
      <c r="Y48" s="35"/>
      <c r="Z48" s="29">
        <f>IF(AND(MYRANKS_P[[#This Row],[RANK]]&lt;=(TOTAL_PITCHERS_DRAFTED-PITCHERS_BELOW_REPL_DRAFTED),MYRANKS_P[[#This Row],[$ACTUAL]]=""),MYRANKS_P[[#This Row],[POINTS OVER REPL]],0)</f>
        <v>0</v>
      </c>
      <c r="AA48" s="40">
        <f>IF(MYRANKS_P[[#This Row],[$ACTUAL]]="",MYRANKS_P[[#This Row],[POINTS OVER REPL]]*REMAINING_DOLLAR_VALUE_PER_POINT+1,0)</f>
        <v>1</v>
      </c>
    </row>
    <row r="49" spans="1:27" x14ac:dyDescent="0.25">
      <c r="A49" s="89" t="s">
        <v>15716</v>
      </c>
      <c r="B49" s="90" t="str">
        <f>VLOOKUP(MYRANKS_P[[#This Row],[PLAYERID]],PLAYERIDMAP2[],COLUMN(PLAYERIDMAP2[LASTNAME]),FALSE)</f>
        <v>Verlander</v>
      </c>
      <c r="C49" s="90" t="str">
        <f>VLOOKUP(MYRANKS_P[[#This Row],[PLAYERID]],PLAYERIDMAP2[],COLUMN(PLAYERIDMAP2[FIRSTNAME]),FALSE)</f>
        <v>Justin</v>
      </c>
      <c r="D49" s="90" t="str">
        <f>MYRANKS_P[[#This Row],[FNAME]]&amp;" "&amp;MYRANKS_P[[#This Row],[LNAME]]</f>
        <v>Justin Verlander</v>
      </c>
      <c r="E49" s="90" t="str">
        <f>VLOOKUP(MYRANKS_P[[#This Row],[PLAYERID]],PLAYERIDMAP2[],COLUMN(PLAYERIDMAP2[TEAM]),FALSE)</f>
        <v>DET</v>
      </c>
      <c r="F49" s="90" t="str">
        <f>VLOOKUP(MYRANKS_P[[#This Row],[PLAYERID]],PLAYERIDMAP2[],COLUMN(PLAYERIDMAP2[POS]),FALSE)</f>
        <v>P</v>
      </c>
      <c r="G49" s="90">
        <f>IFERROR(VALUE(VLOOKUP(MYRANKS_P[[#This Row],[PLAYERID]],PLAYERIDMAP2[],COLUMN(PLAYERIDMAP2[IDFANGRAPHS]),FALSE)),VLOOKUP(MYRANKS_P[[#This Row],[PLAYERID]],PLAYERIDMAP2[],COLUMN(PLAYERIDMAP2[IDFANGRAPHS]),FALSE))</f>
        <v>8700</v>
      </c>
      <c r="H49" s="23">
        <f>IFERROR(VLOOKUP(MYRANKS_P[[#This Row],[IDFANGRAPHS]],STEAMER_P[],COLUMN(STEAMER_P[W]),FALSE),0)</f>
        <v>12</v>
      </c>
      <c r="I49" s="23">
        <f>IFERROR(VLOOKUP(MYRANKS_P[[#This Row],[IDFANGRAPHS]],STEAMER_P[],COLUMN(STEAMER_P[L]),FALSE),0)</f>
        <v>10</v>
      </c>
      <c r="J49" s="23">
        <f>IFERROR(VLOOKUP(MYRANKS_P[[#This Row],[IDFANGRAPHS]],STEAMER_P[],COLUMN(STEAMER_P[SV]),FALSE),0)</f>
        <v>0</v>
      </c>
      <c r="K49" s="23">
        <f>IFERROR(VLOOKUP(MYRANKS_P[[#This Row],[IDFANGRAPHS]],STEAMER_P[],COLUMN(STEAMER_P[IP]),FALSE),0)</f>
        <v>195</v>
      </c>
      <c r="L49" s="23">
        <f>IFERROR(VLOOKUP(MYRANKS_P[[#This Row],[IDFANGRAPHS]],STEAMER_P[],COLUMN(STEAMER_P[H]),FALSE),0)</f>
        <v>188</v>
      </c>
      <c r="M49" s="23">
        <f>IFERROR(VLOOKUP(MYRANKS_P[[#This Row],[IDFANGRAPHS]],STEAMER_P[],COLUMN(STEAMER_P[ER]),FALSE),0)</f>
        <v>82</v>
      </c>
      <c r="N49" s="23">
        <f>IFERROR(VLOOKUP(MYRANKS_P[[#This Row],[IDFANGRAPHS]],STEAMER_P[],COLUMN(STEAMER_P[HR]),FALSE),0)</f>
        <v>25</v>
      </c>
      <c r="O49" s="23">
        <f>IFERROR(VLOOKUP(MYRANKS_P[[#This Row],[IDFANGRAPHS]],STEAMER_P[],COLUMN(STEAMER_P[SO]),FALSE),0)</f>
        <v>161</v>
      </c>
      <c r="P49" s="23">
        <f>IFERROR(VLOOKUP(MYRANKS_P[[#This Row],[IDFANGRAPHS]],STEAMER_P[],COLUMN(STEAMER_P[BB]),FALSE),0)</f>
        <v>56</v>
      </c>
      <c r="Q49" s="82">
        <f>IFERROR((MYRANKS_P[[#This Row],[ER]]*9)/MYRANKS_P[[#This Row],[IP]],0)</f>
        <v>3.7846153846153845</v>
      </c>
      <c r="R49" s="82">
        <f>IFERROR((MYRANKS_P[[#This Row],[BB]]+MYRANKS_P[[#This Row],[H]])/MYRANKS_P[[#This Row],[IP]],0)</f>
        <v>1.2512820512820513</v>
      </c>
      <c r="S49" s="81">
        <f>MYRANKS_P[[#This Row],[W]]*P_PTS_W+MYRANKS_P[[#This Row],[L]]*P_PTS_L+MYRANKS_P[[#This Row],[IP]]*P_PTS_IP+MYRANKS_P[[#This Row],[SO]]*P_PTS_K+MYRANKS_P[[#This Row],[BB]]*P_PTS_BB+MYRANKS_P[[#This Row],[H]]*P_PTS_HA+MYRANKS_P[[#This Row],[SV]]*P_PTS_SV+MYRANKS_P[[#This Row],[HR]]*P_PTS_HRA+MYRANKS_P[[#This Row],[ER]]*P_PTS_ER</f>
        <v>0</v>
      </c>
      <c r="T49" s="81">
        <f>VLOOKUP(MYRANKS_P[[#This Row],[POS]],REPLACEMENT_LEVEL[],3,FALSE)</f>
        <v>0</v>
      </c>
      <c r="U49" s="81">
        <f>MYRANKS_P[[#This Row],[PROJ PTS]]-MYRANKS_P[[#This Row],[REPL LEVEL]]</f>
        <v>0</v>
      </c>
      <c r="V49" s="80">
        <f>RANK(MYRANKS_P[[#This Row],[POINTS OVER REPL]],MYRANKS_P[POINTS OVER REPL])</f>
        <v>1</v>
      </c>
      <c r="W49" s="81">
        <f>IF(MYRANKS_P[[#This Row],[RANK]]&lt;=TOTAL_PITCHERS_DRAFTED,MYRANKS_P[[#This Row],[POINTS OVER REPL]],0)</f>
        <v>0</v>
      </c>
      <c r="X49" s="83">
        <f>MYRANKS_P[[#This Row],[POINTS OVER REPL]]*DOLLAR_VALUE_PER_POINT+1</f>
        <v>1</v>
      </c>
      <c r="Y49" s="83"/>
      <c r="Z49" s="81">
        <f>IF(AND(MYRANKS_P[[#This Row],[RANK]]&lt;=(TOTAL_PITCHERS_DRAFTED-PITCHERS_BELOW_REPL_DRAFTED),MYRANKS_P[[#This Row],[$ACTUAL]]=""),MYRANKS_P[[#This Row],[POINTS OVER REPL]],0)</f>
        <v>0</v>
      </c>
      <c r="AA49" s="84">
        <f>IF(MYRANKS_P[[#This Row],[$ACTUAL]]="",MYRANKS_P[[#This Row],[POINTS OVER REPL]]*REMAINING_DOLLAR_VALUE_PER_POINT+1,0)</f>
        <v>1</v>
      </c>
    </row>
    <row r="50" spans="1:27" x14ac:dyDescent="0.25">
      <c r="A50" s="2" t="s">
        <v>15002</v>
      </c>
      <c r="B50" s="14" t="str">
        <f>VLOOKUP(MYRANKS_P[[#This Row],[PLAYERID]],PLAYERIDMAP2[],COLUMN(PLAYERIDMAP2[LASTNAME]),FALSE)</f>
        <v>de la Rosa</v>
      </c>
      <c r="C50" s="14" t="str">
        <f>VLOOKUP(MYRANKS_P[[#This Row],[PLAYERID]],PLAYERIDMAP2[],COLUMN(PLAYERIDMAP2[FIRSTNAME]),FALSE)</f>
        <v>Jorge</v>
      </c>
      <c r="D50" s="14" t="str">
        <f>MYRANKS_P[[#This Row],[FNAME]]&amp;" "&amp;MYRANKS_P[[#This Row],[LNAME]]</f>
        <v>Jorge de la Rosa</v>
      </c>
      <c r="E50" s="14" t="str">
        <f>VLOOKUP(MYRANKS_P[[#This Row],[PLAYERID]],PLAYERIDMAP2[],COLUMN(PLAYERIDMAP2[TEAM]),FALSE)</f>
        <v>COL</v>
      </c>
      <c r="F50" s="14" t="str">
        <f>VLOOKUP(MYRANKS_P[[#This Row],[PLAYERID]],PLAYERIDMAP2[],COLUMN(PLAYERIDMAP2[POS]),FALSE)</f>
        <v>P</v>
      </c>
      <c r="G50" s="14">
        <f>IFERROR(VALUE(VLOOKUP(MYRANKS_P[[#This Row],[PLAYERID]],PLAYERIDMAP2[],COLUMN(PLAYERIDMAP2[IDFANGRAPHS]),FALSE)),VLOOKUP(MYRANKS_P[[#This Row],[PLAYERID]],PLAYERIDMAP2[],COLUMN(PLAYERIDMAP2[IDFANGRAPHS]),FALSE))</f>
        <v>2047</v>
      </c>
      <c r="H50" s="23">
        <f>IFERROR(VLOOKUP(MYRANKS_P[[#This Row],[IDFANGRAPHS]],STEAMER_P[],COLUMN(STEAMER_P[W]),FALSE),0)</f>
        <v>11</v>
      </c>
      <c r="I50" s="23">
        <f>IFERROR(VLOOKUP(MYRANKS_P[[#This Row],[IDFANGRAPHS]],STEAMER_P[],COLUMN(STEAMER_P[L]),FALSE),0)</f>
        <v>11</v>
      </c>
      <c r="J50" s="23">
        <f>IFERROR(VLOOKUP(MYRANKS_P[[#This Row],[IDFANGRAPHS]],STEAMER_P[],COLUMN(STEAMER_P[SV]),FALSE),0)</f>
        <v>0</v>
      </c>
      <c r="K50" s="23">
        <f>IFERROR(VLOOKUP(MYRANKS_P[[#This Row],[IDFANGRAPHS]],STEAMER_P[],COLUMN(STEAMER_P[IP]),FALSE),0)</f>
        <v>184</v>
      </c>
      <c r="L50" s="23">
        <f>IFERROR(VLOOKUP(MYRANKS_P[[#This Row],[IDFANGRAPHS]],STEAMER_P[],COLUMN(STEAMER_P[H]),FALSE),0)</f>
        <v>185</v>
      </c>
      <c r="M50" s="23">
        <f>IFERROR(VLOOKUP(MYRANKS_P[[#This Row],[IDFANGRAPHS]],STEAMER_P[],COLUMN(STEAMER_P[ER]),FALSE),0)</f>
        <v>88</v>
      </c>
      <c r="N50" s="23">
        <f>IFERROR(VLOOKUP(MYRANKS_P[[#This Row],[IDFANGRAPHS]],STEAMER_P[],COLUMN(STEAMER_P[HR]),FALSE),0)</f>
        <v>20</v>
      </c>
      <c r="O50" s="23">
        <f>IFERROR(VLOOKUP(MYRANKS_P[[#This Row],[IDFANGRAPHS]],STEAMER_P[],COLUMN(STEAMER_P[SO]),FALSE),0)</f>
        <v>161</v>
      </c>
      <c r="P50" s="23">
        <f>IFERROR(VLOOKUP(MYRANKS_P[[#This Row],[IDFANGRAPHS]],STEAMER_P[],COLUMN(STEAMER_P[BB]),FALSE),0)</f>
        <v>72</v>
      </c>
      <c r="Q50" s="21">
        <f>IFERROR((MYRANKS_P[[#This Row],[ER]]*9)/MYRANKS_P[[#This Row],[IP]],0)</f>
        <v>4.3043478260869561</v>
      </c>
      <c r="R50" s="21">
        <f>IFERROR((MYRANKS_P[[#This Row],[BB]]+MYRANKS_P[[#This Row],[H]])/MYRANKS_P[[#This Row],[IP]],0)</f>
        <v>1.3967391304347827</v>
      </c>
      <c r="S50" s="23">
        <f>MYRANKS_P[[#This Row],[W]]*P_PTS_W+MYRANKS_P[[#This Row],[L]]*P_PTS_L+MYRANKS_P[[#This Row],[IP]]*P_PTS_IP+MYRANKS_P[[#This Row],[SO]]*P_PTS_K+MYRANKS_P[[#This Row],[BB]]*P_PTS_BB+MYRANKS_P[[#This Row],[H]]*P_PTS_HA+MYRANKS_P[[#This Row],[SV]]*P_PTS_SV+MYRANKS_P[[#This Row],[HR]]*P_PTS_HRA+MYRANKS_P[[#This Row],[ER]]*P_PTS_ER</f>
        <v>0</v>
      </c>
      <c r="T50" s="23">
        <f>VLOOKUP(MYRANKS_P[[#This Row],[POS]],REPLACEMENT_LEVEL[],3,FALSE)</f>
        <v>0</v>
      </c>
      <c r="U50" s="23">
        <f>MYRANKS_P[[#This Row],[PROJ PTS]]-MYRANKS_P[[#This Row],[REPL LEVEL]]</f>
        <v>0</v>
      </c>
      <c r="V50" s="30">
        <f>RANK(MYRANKS_P[[#This Row],[POINTS OVER REPL]],MYRANKS_P[POINTS OVER REPL])</f>
        <v>1</v>
      </c>
      <c r="W50" s="29">
        <f>IF(MYRANKS_P[[#This Row],[RANK]]&lt;=TOTAL_PITCHERS_DRAFTED,MYRANKS_P[[#This Row],[POINTS OVER REPL]],0)</f>
        <v>0</v>
      </c>
      <c r="X50" s="35">
        <f>MYRANKS_P[[#This Row],[POINTS OVER REPL]]*DOLLAR_VALUE_PER_POINT+1</f>
        <v>1</v>
      </c>
      <c r="Y50" s="35"/>
      <c r="Z50" s="29">
        <f>IF(AND(MYRANKS_P[[#This Row],[RANK]]&lt;=(TOTAL_PITCHERS_DRAFTED-PITCHERS_BELOW_REPL_DRAFTED),MYRANKS_P[[#This Row],[$ACTUAL]]=""),MYRANKS_P[[#This Row],[POINTS OVER REPL]],0)</f>
        <v>0</v>
      </c>
      <c r="AA50" s="40">
        <f>IF(MYRANKS_P[[#This Row],[$ACTUAL]]="",MYRANKS_P[[#This Row],[POINTS OVER REPL]]*REMAINING_DOLLAR_VALUE_PER_POINT+1,0)</f>
        <v>1</v>
      </c>
    </row>
    <row r="51" spans="1:27" x14ac:dyDescent="0.25">
      <c r="A51" s="2" t="s">
        <v>12745</v>
      </c>
      <c r="B51" s="14" t="str">
        <f>VLOOKUP(MYRANKS_P[[#This Row],[PLAYERID]],PLAYERIDMAP2[],COLUMN(PLAYERIDMAP2[LASTNAME]),FALSE)</f>
        <v>Gonzalez</v>
      </c>
      <c r="C51" s="14" t="str">
        <f>VLOOKUP(MYRANKS_P[[#This Row],[PLAYERID]],PLAYERIDMAP2[],COLUMN(PLAYERIDMAP2[FIRSTNAME]),FALSE)</f>
        <v>Gio</v>
      </c>
      <c r="D51" s="14" t="str">
        <f>MYRANKS_P[[#This Row],[FNAME]]&amp;" "&amp;MYRANKS_P[[#This Row],[LNAME]]</f>
        <v>Gio Gonzalez</v>
      </c>
      <c r="E51" s="14" t="str">
        <f>VLOOKUP(MYRANKS_P[[#This Row],[PLAYERID]],PLAYERIDMAP2[],COLUMN(PLAYERIDMAP2[TEAM]),FALSE)</f>
        <v>WAS</v>
      </c>
      <c r="F51" s="14" t="str">
        <f>VLOOKUP(MYRANKS_P[[#This Row],[PLAYERID]],PLAYERIDMAP2[],COLUMN(PLAYERIDMAP2[POS]),FALSE)</f>
        <v>P</v>
      </c>
      <c r="G51" s="14">
        <f>IFERROR(VALUE(VLOOKUP(MYRANKS_P[[#This Row],[PLAYERID]],PLAYERIDMAP2[],COLUMN(PLAYERIDMAP2[IDFANGRAPHS]),FALSE)),VLOOKUP(MYRANKS_P[[#This Row],[PLAYERID]],PLAYERIDMAP2[],COLUMN(PLAYERIDMAP2[IDFANGRAPHS]),FALSE))</f>
        <v>7448</v>
      </c>
      <c r="H51" s="23">
        <f>IFERROR(VLOOKUP(MYRANKS_P[[#This Row],[IDFANGRAPHS]],STEAMER_P[],COLUMN(STEAMER_P[W]),FALSE),0)</f>
        <v>11</v>
      </c>
      <c r="I51" s="23">
        <f>IFERROR(VLOOKUP(MYRANKS_P[[#This Row],[IDFANGRAPHS]],STEAMER_P[],COLUMN(STEAMER_P[L]),FALSE),0)</f>
        <v>10</v>
      </c>
      <c r="J51" s="23">
        <f>IFERROR(VLOOKUP(MYRANKS_P[[#This Row],[IDFANGRAPHS]],STEAMER_P[],COLUMN(STEAMER_P[SV]),FALSE),0)</f>
        <v>0</v>
      </c>
      <c r="K51" s="23">
        <f>IFERROR(VLOOKUP(MYRANKS_P[[#This Row],[IDFANGRAPHS]],STEAMER_P[],COLUMN(STEAMER_P[IP]),FALSE),0)</f>
        <v>170</v>
      </c>
      <c r="L51" s="23">
        <f>IFERROR(VLOOKUP(MYRANKS_P[[#This Row],[IDFANGRAPHS]],STEAMER_P[],COLUMN(STEAMER_P[H]),FALSE),0)</f>
        <v>158</v>
      </c>
      <c r="M51" s="23">
        <f>IFERROR(VLOOKUP(MYRANKS_P[[#This Row],[IDFANGRAPHS]],STEAMER_P[],COLUMN(STEAMER_P[ER]),FALSE),0)</f>
        <v>71</v>
      </c>
      <c r="N51" s="23">
        <f>IFERROR(VLOOKUP(MYRANKS_P[[#This Row],[IDFANGRAPHS]],STEAMER_P[],COLUMN(STEAMER_P[HR]),FALSE),0)</f>
        <v>15</v>
      </c>
      <c r="O51" s="23">
        <f>IFERROR(VLOOKUP(MYRANKS_P[[#This Row],[IDFANGRAPHS]],STEAMER_P[],COLUMN(STEAMER_P[SO]),FALSE),0)</f>
        <v>160</v>
      </c>
      <c r="P51" s="23">
        <f>IFERROR(VLOOKUP(MYRANKS_P[[#This Row],[IDFANGRAPHS]],STEAMER_P[],COLUMN(STEAMER_P[BB]),FALSE),0)</f>
        <v>62</v>
      </c>
      <c r="Q51" s="21">
        <f>IFERROR((MYRANKS_P[[#This Row],[ER]]*9)/MYRANKS_P[[#This Row],[IP]],0)</f>
        <v>3.7588235294117647</v>
      </c>
      <c r="R51" s="21">
        <f>IFERROR((MYRANKS_P[[#This Row],[BB]]+MYRANKS_P[[#This Row],[H]])/MYRANKS_P[[#This Row],[IP]],0)</f>
        <v>1.2941176470588236</v>
      </c>
      <c r="S51" s="23">
        <f>MYRANKS_P[[#This Row],[W]]*P_PTS_W+MYRANKS_P[[#This Row],[L]]*P_PTS_L+MYRANKS_P[[#This Row],[IP]]*P_PTS_IP+MYRANKS_P[[#This Row],[SO]]*P_PTS_K+MYRANKS_P[[#This Row],[BB]]*P_PTS_BB+MYRANKS_P[[#This Row],[H]]*P_PTS_HA+MYRANKS_P[[#This Row],[SV]]*P_PTS_SV+MYRANKS_P[[#This Row],[HR]]*P_PTS_HRA+MYRANKS_P[[#This Row],[ER]]*P_PTS_ER</f>
        <v>0</v>
      </c>
      <c r="T51" s="23">
        <f>VLOOKUP(MYRANKS_P[[#This Row],[POS]],REPLACEMENT_LEVEL[],3,FALSE)</f>
        <v>0</v>
      </c>
      <c r="U51" s="23">
        <f>MYRANKS_P[[#This Row],[PROJ PTS]]-MYRANKS_P[[#This Row],[REPL LEVEL]]</f>
        <v>0</v>
      </c>
      <c r="V51" s="30">
        <f>RANK(MYRANKS_P[[#This Row],[POINTS OVER REPL]],MYRANKS_P[POINTS OVER REPL])</f>
        <v>1</v>
      </c>
      <c r="W51" s="29">
        <f>IF(MYRANKS_P[[#This Row],[RANK]]&lt;=TOTAL_PITCHERS_DRAFTED,MYRANKS_P[[#This Row],[POINTS OVER REPL]],0)</f>
        <v>0</v>
      </c>
      <c r="X51" s="35">
        <f>MYRANKS_P[[#This Row],[POINTS OVER REPL]]*DOLLAR_VALUE_PER_POINT+1</f>
        <v>1</v>
      </c>
      <c r="Y51" s="35"/>
      <c r="Z51" s="29">
        <f>IF(AND(MYRANKS_P[[#This Row],[RANK]]&lt;=(TOTAL_PITCHERS_DRAFTED-PITCHERS_BELOW_REPL_DRAFTED),MYRANKS_P[[#This Row],[$ACTUAL]]=""),MYRANKS_P[[#This Row],[POINTS OVER REPL]],0)</f>
        <v>0</v>
      </c>
      <c r="AA51" s="40">
        <f>IF(MYRANKS_P[[#This Row],[$ACTUAL]]="",MYRANKS_P[[#This Row],[POINTS OVER REPL]]*REMAINING_DOLLAR_VALUE_PER_POINT+1,0)</f>
        <v>1</v>
      </c>
    </row>
    <row r="52" spans="1:27" x14ac:dyDescent="0.25">
      <c r="A52" s="2" t="s">
        <v>14656</v>
      </c>
      <c r="B52" s="14" t="str">
        <f>VLOOKUP(MYRANKS_P[[#This Row],[PLAYERID]],PLAYERIDMAP2[],COLUMN(PLAYERIDMAP2[LASTNAME]),FALSE)</f>
        <v>Pineda</v>
      </c>
      <c r="C52" s="14" t="str">
        <f>VLOOKUP(MYRANKS_P[[#This Row],[PLAYERID]],PLAYERIDMAP2[],COLUMN(PLAYERIDMAP2[FIRSTNAME]),FALSE)</f>
        <v>Michael</v>
      </c>
      <c r="D52" s="14" t="str">
        <f>MYRANKS_P[[#This Row],[FNAME]]&amp;" "&amp;MYRANKS_P[[#This Row],[LNAME]]</f>
        <v>Michael Pineda</v>
      </c>
      <c r="E52" s="14" t="str">
        <f>VLOOKUP(MYRANKS_P[[#This Row],[PLAYERID]],PLAYERIDMAP2[],COLUMN(PLAYERIDMAP2[TEAM]),FALSE)</f>
        <v>NYY</v>
      </c>
      <c r="F52" s="14" t="str">
        <f>VLOOKUP(MYRANKS_P[[#This Row],[PLAYERID]],PLAYERIDMAP2[],COLUMN(PLAYERIDMAP2[POS]),FALSE)</f>
        <v>P</v>
      </c>
      <c r="G52" s="14">
        <f>IFERROR(VALUE(VLOOKUP(MYRANKS_P[[#This Row],[PLAYERID]],PLAYERIDMAP2[],COLUMN(PLAYERIDMAP2[IDFANGRAPHS]),FALSE)),VLOOKUP(MYRANKS_P[[#This Row],[PLAYERID]],PLAYERIDMAP2[],COLUMN(PLAYERIDMAP2[IDFANGRAPHS]),FALSE))</f>
        <v>5372</v>
      </c>
      <c r="H52" s="23">
        <f>IFERROR(VLOOKUP(MYRANKS_P[[#This Row],[IDFANGRAPHS]],STEAMER_P[],COLUMN(STEAMER_P[W]),FALSE),0)</f>
        <v>12</v>
      </c>
      <c r="I52" s="23">
        <f>IFERROR(VLOOKUP(MYRANKS_P[[#This Row],[IDFANGRAPHS]],STEAMER_P[],COLUMN(STEAMER_P[L]),FALSE),0)</f>
        <v>9</v>
      </c>
      <c r="J52" s="23">
        <f>IFERROR(VLOOKUP(MYRANKS_P[[#This Row],[IDFANGRAPHS]],STEAMER_P[],COLUMN(STEAMER_P[SV]),FALSE),0)</f>
        <v>0</v>
      </c>
      <c r="K52" s="23">
        <f>IFERROR(VLOOKUP(MYRANKS_P[[#This Row],[IDFANGRAPHS]],STEAMER_P[],COLUMN(STEAMER_P[IP]),FALSE),0)</f>
        <v>176</v>
      </c>
      <c r="L52" s="23">
        <f>IFERROR(VLOOKUP(MYRANKS_P[[#This Row],[IDFANGRAPHS]],STEAMER_P[],COLUMN(STEAMER_P[H]),FALSE),0)</f>
        <v>167</v>
      </c>
      <c r="M52" s="23">
        <f>IFERROR(VLOOKUP(MYRANKS_P[[#This Row],[IDFANGRAPHS]],STEAMER_P[],COLUMN(STEAMER_P[ER]),FALSE),0)</f>
        <v>66</v>
      </c>
      <c r="N52" s="23">
        <f>IFERROR(VLOOKUP(MYRANKS_P[[#This Row],[IDFANGRAPHS]],STEAMER_P[],COLUMN(STEAMER_P[HR]),FALSE),0)</f>
        <v>21</v>
      </c>
      <c r="O52" s="23">
        <f>IFERROR(VLOOKUP(MYRANKS_P[[#This Row],[IDFANGRAPHS]],STEAMER_P[],COLUMN(STEAMER_P[SO]),FALSE),0)</f>
        <v>158</v>
      </c>
      <c r="P52" s="23">
        <f>IFERROR(VLOOKUP(MYRANKS_P[[#This Row],[IDFANGRAPHS]],STEAMER_P[],COLUMN(STEAMER_P[BB]),FALSE),0)</f>
        <v>31</v>
      </c>
      <c r="Q52" s="21">
        <f>IFERROR((MYRANKS_P[[#This Row],[ER]]*9)/MYRANKS_P[[#This Row],[IP]],0)</f>
        <v>3.375</v>
      </c>
      <c r="R52" s="21">
        <f>IFERROR((MYRANKS_P[[#This Row],[BB]]+MYRANKS_P[[#This Row],[H]])/MYRANKS_P[[#This Row],[IP]],0)</f>
        <v>1.125</v>
      </c>
      <c r="S52" s="23">
        <f>MYRANKS_P[[#This Row],[W]]*P_PTS_W+MYRANKS_P[[#This Row],[L]]*P_PTS_L+MYRANKS_P[[#This Row],[IP]]*P_PTS_IP+MYRANKS_P[[#This Row],[SO]]*P_PTS_K+MYRANKS_P[[#This Row],[BB]]*P_PTS_BB+MYRANKS_P[[#This Row],[H]]*P_PTS_HA+MYRANKS_P[[#This Row],[SV]]*P_PTS_SV+MYRANKS_P[[#This Row],[HR]]*P_PTS_HRA+MYRANKS_P[[#This Row],[ER]]*P_PTS_ER</f>
        <v>0</v>
      </c>
      <c r="T52" s="23">
        <f>VLOOKUP(MYRANKS_P[[#This Row],[POS]],REPLACEMENT_LEVEL[],3,FALSE)</f>
        <v>0</v>
      </c>
      <c r="U52" s="23">
        <f>MYRANKS_P[[#This Row],[PROJ PTS]]-MYRANKS_P[[#This Row],[REPL LEVEL]]</f>
        <v>0</v>
      </c>
      <c r="V52" s="30">
        <f>RANK(MYRANKS_P[[#This Row],[POINTS OVER REPL]],MYRANKS_P[POINTS OVER REPL])</f>
        <v>1</v>
      </c>
      <c r="W52" s="29">
        <f>IF(MYRANKS_P[[#This Row],[RANK]]&lt;=TOTAL_PITCHERS_DRAFTED,MYRANKS_P[[#This Row],[POINTS OVER REPL]],0)</f>
        <v>0</v>
      </c>
      <c r="X52" s="35">
        <f>MYRANKS_P[[#This Row],[POINTS OVER REPL]]*DOLLAR_VALUE_PER_POINT+1</f>
        <v>1</v>
      </c>
      <c r="Y52" s="35"/>
      <c r="Z52" s="29">
        <f>IF(AND(MYRANKS_P[[#This Row],[RANK]]&lt;=(TOTAL_PITCHERS_DRAFTED-PITCHERS_BELOW_REPL_DRAFTED),MYRANKS_P[[#This Row],[$ACTUAL]]=""),MYRANKS_P[[#This Row],[POINTS OVER REPL]],0)</f>
        <v>0</v>
      </c>
      <c r="AA52" s="40">
        <f>IF(MYRANKS_P[[#This Row],[$ACTUAL]]="",MYRANKS_P[[#This Row],[POINTS OVER REPL]]*REMAINING_DOLLAR_VALUE_PER_POINT+1,0)</f>
        <v>1</v>
      </c>
    </row>
    <row r="53" spans="1:27" x14ac:dyDescent="0.25">
      <c r="A53" s="2" t="s">
        <v>11846</v>
      </c>
      <c r="B53" s="14" t="str">
        <f>VLOOKUP(MYRANKS_P[[#This Row],[PLAYERID]],PLAYERIDMAP2[],COLUMN(PLAYERIDMAP2[LASTNAME]),FALSE)</f>
        <v>Chen</v>
      </c>
      <c r="C53" s="14" t="str">
        <f>VLOOKUP(MYRANKS_P[[#This Row],[PLAYERID]],PLAYERIDMAP2[],COLUMN(PLAYERIDMAP2[FIRSTNAME]),FALSE)</f>
        <v>Wei-Yin</v>
      </c>
      <c r="D53" s="14" t="str">
        <f>MYRANKS_P[[#This Row],[FNAME]]&amp;" "&amp;MYRANKS_P[[#This Row],[LNAME]]</f>
        <v>Wei-Yin Chen</v>
      </c>
      <c r="E53" s="14" t="str">
        <f>VLOOKUP(MYRANKS_P[[#This Row],[PLAYERID]],PLAYERIDMAP2[],COLUMN(PLAYERIDMAP2[TEAM]),FALSE)</f>
        <v>BAL</v>
      </c>
      <c r="F53" s="14" t="str">
        <f>VLOOKUP(MYRANKS_P[[#This Row],[PLAYERID]],PLAYERIDMAP2[],COLUMN(PLAYERIDMAP2[POS]),FALSE)</f>
        <v>P</v>
      </c>
      <c r="G53" s="14">
        <f>IFERROR(VALUE(VLOOKUP(MYRANKS_P[[#This Row],[PLAYERID]],PLAYERIDMAP2[],COLUMN(PLAYERIDMAP2[IDFANGRAPHS]),FALSE)),VLOOKUP(MYRANKS_P[[#This Row],[PLAYERID]],PLAYERIDMAP2[],COLUMN(PLAYERIDMAP2[IDFANGRAPHS]),FALSE))</f>
        <v>13071</v>
      </c>
      <c r="H53" s="23">
        <f>IFERROR(VLOOKUP(MYRANKS_P[[#This Row],[IDFANGRAPHS]],STEAMER_P[],COLUMN(STEAMER_P[W]),FALSE),0)</f>
        <v>12</v>
      </c>
      <c r="I53" s="23">
        <f>IFERROR(VLOOKUP(MYRANKS_P[[#This Row],[IDFANGRAPHS]],STEAMER_P[],COLUMN(STEAMER_P[L]),FALSE),0)</f>
        <v>11</v>
      </c>
      <c r="J53" s="23">
        <f>IFERROR(VLOOKUP(MYRANKS_P[[#This Row],[IDFANGRAPHS]],STEAMER_P[],COLUMN(STEAMER_P[SV]),FALSE),0)</f>
        <v>0</v>
      </c>
      <c r="K53" s="23">
        <f>IFERROR(VLOOKUP(MYRANKS_P[[#This Row],[IDFANGRAPHS]],STEAMER_P[],COLUMN(STEAMER_P[IP]),FALSE),0)</f>
        <v>195</v>
      </c>
      <c r="L53" s="23">
        <f>IFERROR(VLOOKUP(MYRANKS_P[[#This Row],[IDFANGRAPHS]],STEAMER_P[],COLUMN(STEAMER_P[H]),FALSE),0)</f>
        <v>191</v>
      </c>
      <c r="M53" s="23">
        <f>IFERROR(VLOOKUP(MYRANKS_P[[#This Row],[IDFANGRAPHS]],STEAMER_P[],COLUMN(STEAMER_P[ER]),FALSE),0)</f>
        <v>79</v>
      </c>
      <c r="N53" s="23">
        <f>IFERROR(VLOOKUP(MYRANKS_P[[#This Row],[IDFANGRAPHS]],STEAMER_P[],COLUMN(STEAMER_P[HR]),FALSE),0)</f>
        <v>24</v>
      </c>
      <c r="O53" s="23">
        <f>IFERROR(VLOOKUP(MYRANKS_P[[#This Row],[IDFANGRAPHS]],STEAMER_P[],COLUMN(STEAMER_P[SO]),FALSE),0)</f>
        <v>158</v>
      </c>
      <c r="P53" s="23">
        <f>IFERROR(VLOOKUP(MYRANKS_P[[#This Row],[IDFANGRAPHS]],STEAMER_P[],COLUMN(STEAMER_P[BB]),FALSE),0)</f>
        <v>44</v>
      </c>
      <c r="Q53" s="21">
        <f>IFERROR((MYRANKS_P[[#This Row],[ER]]*9)/MYRANKS_P[[#This Row],[IP]],0)</f>
        <v>3.6461538461538461</v>
      </c>
      <c r="R53" s="21">
        <f>IFERROR((MYRANKS_P[[#This Row],[BB]]+MYRANKS_P[[#This Row],[H]])/MYRANKS_P[[#This Row],[IP]],0)</f>
        <v>1.2051282051282051</v>
      </c>
      <c r="S53" s="23">
        <f>MYRANKS_P[[#This Row],[W]]*P_PTS_W+MYRANKS_P[[#This Row],[L]]*P_PTS_L+MYRANKS_P[[#This Row],[IP]]*P_PTS_IP+MYRANKS_P[[#This Row],[SO]]*P_PTS_K+MYRANKS_P[[#This Row],[BB]]*P_PTS_BB+MYRANKS_P[[#This Row],[H]]*P_PTS_HA+MYRANKS_P[[#This Row],[SV]]*P_PTS_SV+MYRANKS_P[[#This Row],[HR]]*P_PTS_HRA+MYRANKS_P[[#This Row],[ER]]*P_PTS_ER</f>
        <v>0</v>
      </c>
      <c r="T53" s="23">
        <f>VLOOKUP(MYRANKS_P[[#This Row],[POS]],REPLACEMENT_LEVEL[],3,FALSE)</f>
        <v>0</v>
      </c>
      <c r="U53" s="23">
        <f>MYRANKS_P[[#This Row],[PROJ PTS]]-MYRANKS_P[[#This Row],[REPL LEVEL]]</f>
        <v>0</v>
      </c>
      <c r="V53" s="30">
        <f>RANK(MYRANKS_P[[#This Row],[POINTS OVER REPL]],MYRANKS_P[POINTS OVER REPL])</f>
        <v>1</v>
      </c>
      <c r="W53" s="29">
        <f>IF(MYRANKS_P[[#This Row],[RANK]]&lt;=TOTAL_PITCHERS_DRAFTED,MYRANKS_P[[#This Row],[POINTS OVER REPL]],0)</f>
        <v>0</v>
      </c>
      <c r="X53" s="35">
        <f>MYRANKS_P[[#This Row],[POINTS OVER REPL]]*DOLLAR_VALUE_PER_POINT+1</f>
        <v>1</v>
      </c>
      <c r="Y53" s="35"/>
      <c r="Z53" s="29">
        <f>IF(AND(MYRANKS_P[[#This Row],[RANK]]&lt;=(TOTAL_PITCHERS_DRAFTED-PITCHERS_BELOW_REPL_DRAFTED),MYRANKS_P[[#This Row],[$ACTUAL]]=""),MYRANKS_P[[#This Row],[POINTS OVER REPL]],0)</f>
        <v>0</v>
      </c>
      <c r="AA53" s="40">
        <f>IF(MYRANKS_P[[#This Row],[$ACTUAL]]="",MYRANKS_P[[#This Row],[POINTS OVER REPL]]*REMAINING_DOLLAR_VALUE_PER_POINT+1,0)</f>
        <v>1</v>
      </c>
    </row>
    <row r="54" spans="1:27" x14ac:dyDescent="0.25">
      <c r="A54" s="2" t="s">
        <v>13842</v>
      </c>
      <c r="B54" s="14" t="str">
        <f>VLOOKUP(MYRANKS_P[[#This Row],[PLAYERID]],PLAYERIDMAP2[],COLUMN(PLAYERIDMAP2[LASTNAME]),FALSE)</f>
        <v>Martinez</v>
      </c>
      <c r="C54" s="14" t="str">
        <f>VLOOKUP(MYRANKS_P[[#This Row],[PLAYERID]],PLAYERIDMAP2[],COLUMN(PLAYERIDMAP2[FIRSTNAME]),FALSE)</f>
        <v>Carlos</v>
      </c>
      <c r="D54" s="14" t="str">
        <f>MYRANKS_P[[#This Row],[FNAME]]&amp;" "&amp;MYRANKS_P[[#This Row],[LNAME]]</f>
        <v>Carlos Martinez</v>
      </c>
      <c r="E54" s="14" t="str">
        <f>VLOOKUP(MYRANKS_P[[#This Row],[PLAYERID]],PLAYERIDMAP2[],COLUMN(PLAYERIDMAP2[TEAM]),FALSE)</f>
        <v>STL</v>
      </c>
      <c r="F54" s="14" t="str">
        <f>VLOOKUP(MYRANKS_P[[#This Row],[PLAYERID]],PLAYERIDMAP2[],COLUMN(PLAYERIDMAP2[POS]),FALSE)</f>
        <v>P</v>
      </c>
      <c r="G54" s="14">
        <f>IFERROR(VALUE(VLOOKUP(MYRANKS_P[[#This Row],[PLAYERID]],PLAYERIDMAP2[],COLUMN(PLAYERIDMAP2[IDFANGRAPHS]),FALSE)),VLOOKUP(MYRANKS_P[[#This Row],[PLAYERID]],PLAYERIDMAP2[],COLUMN(PLAYERIDMAP2[IDFANGRAPHS]),FALSE))</f>
        <v>11682</v>
      </c>
      <c r="H54" s="23">
        <f>IFERROR(VLOOKUP(MYRANKS_P[[#This Row],[IDFANGRAPHS]],STEAMER_P[],COLUMN(STEAMER_P[W]),FALSE),0)</f>
        <v>10</v>
      </c>
      <c r="I54" s="23">
        <f>IFERROR(VLOOKUP(MYRANKS_P[[#This Row],[IDFANGRAPHS]],STEAMER_P[],COLUMN(STEAMER_P[L]),FALSE),0)</f>
        <v>9</v>
      </c>
      <c r="J54" s="23">
        <f>IFERROR(VLOOKUP(MYRANKS_P[[#This Row],[IDFANGRAPHS]],STEAMER_P[],COLUMN(STEAMER_P[SV]),FALSE),0)</f>
        <v>0</v>
      </c>
      <c r="K54" s="23">
        <f>IFERROR(VLOOKUP(MYRANKS_P[[#This Row],[IDFANGRAPHS]],STEAMER_P[],COLUMN(STEAMER_P[IP]),FALSE),0)</f>
        <v>159</v>
      </c>
      <c r="L54" s="23">
        <f>IFERROR(VLOOKUP(MYRANKS_P[[#This Row],[IDFANGRAPHS]],STEAMER_P[],COLUMN(STEAMER_P[H]),FALSE),0)</f>
        <v>143</v>
      </c>
      <c r="M54" s="23">
        <f>IFERROR(VLOOKUP(MYRANKS_P[[#This Row],[IDFANGRAPHS]],STEAMER_P[],COLUMN(STEAMER_P[ER]),FALSE),0)</f>
        <v>62</v>
      </c>
      <c r="N54" s="23">
        <f>IFERROR(VLOOKUP(MYRANKS_P[[#This Row],[IDFANGRAPHS]],STEAMER_P[],COLUMN(STEAMER_P[HR]),FALSE),0)</f>
        <v>12</v>
      </c>
      <c r="O54" s="23">
        <f>IFERROR(VLOOKUP(MYRANKS_P[[#This Row],[IDFANGRAPHS]],STEAMER_P[],COLUMN(STEAMER_P[SO]),FALSE),0)</f>
        <v>157</v>
      </c>
      <c r="P54" s="23">
        <f>IFERROR(VLOOKUP(MYRANKS_P[[#This Row],[IDFANGRAPHS]],STEAMER_P[],COLUMN(STEAMER_P[BB]),FALSE),0)</f>
        <v>56</v>
      </c>
      <c r="Q54" s="21">
        <f>IFERROR((MYRANKS_P[[#This Row],[ER]]*9)/MYRANKS_P[[#This Row],[IP]],0)</f>
        <v>3.5094339622641511</v>
      </c>
      <c r="R54" s="21">
        <f>IFERROR((MYRANKS_P[[#This Row],[BB]]+MYRANKS_P[[#This Row],[H]])/MYRANKS_P[[#This Row],[IP]],0)</f>
        <v>1.2515723270440251</v>
      </c>
      <c r="S54" s="23">
        <f>MYRANKS_P[[#This Row],[W]]*P_PTS_W+MYRANKS_P[[#This Row],[L]]*P_PTS_L+MYRANKS_P[[#This Row],[IP]]*P_PTS_IP+MYRANKS_P[[#This Row],[SO]]*P_PTS_K+MYRANKS_P[[#This Row],[BB]]*P_PTS_BB+MYRANKS_P[[#This Row],[H]]*P_PTS_HA+MYRANKS_P[[#This Row],[SV]]*P_PTS_SV+MYRANKS_P[[#This Row],[HR]]*P_PTS_HRA+MYRANKS_P[[#This Row],[ER]]*P_PTS_ER</f>
        <v>0</v>
      </c>
      <c r="T54" s="23">
        <f>VLOOKUP(MYRANKS_P[[#This Row],[POS]],REPLACEMENT_LEVEL[],3,FALSE)</f>
        <v>0</v>
      </c>
      <c r="U54" s="23">
        <f>MYRANKS_P[[#This Row],[PROJ PTS]]-MYRANKS_P[[#This Row],[REPL LEVEL]]</f>
        <v>0</v>
      </c>
      <c r="V54" s="30">
        <f>RANK(MYRANKS_P[[#This Row],[POINTS OVER REPL]],MYRANKS_P[POINTS OVER REPL])</f>
        <v>1</v>
      </c>
      <c r="W54" s="29">
        <f>IF(MYRANKS_P[[#This Row],[RANK]]&lt;=TOTAL_PITCHERS_DRAFTED,MYRANKS_P[[#This Row],[POINTS OVER REPL]],0)</f>
        <v>0</v>
      </c>
      <c r="X54" s="35">
        <f>MYRANKS_P[[#This Row],[POINTS OVER REPL]]*DOLLAR_VALUE_PER_POINT+1</f>
        <v>1</v>
      </c>
      <c r="Y54" s="35"/>
      <c r="Z54" s="29">
        <f>IF(AND(MYRANKS_P[[#This Row],[RANK]]&lt;=(TOTAL_PITCHERS_DRAFTED-PITCHERS_BELOW_REPL_DRAFTED),MYRANKS_P[[#This Row],[$ACTUAL]]=""),MYRANKS_P[[#This Row],[POINTS OVER REPL]],0)</f>
        <v>0</v>
      </c>
      <c r="AA54" s="40">
        <f>IF(MYRANKS_P[[#This Row],[$ACTUAL]]="",MYRANKS_P[[#This Row],[POINTS OVER REPL]]*REMAINING_DOLLAR_VALUE_PER_POINT+1,0)</f>
        <v>1</v>
      </c>
    </row>
    <row r="55" spans="1:27" x14ac:dyDescent="0.25">
      <c r="A55" s="2" t="s">
        <v>13311</v>
      </c>
      <c r="B55" s="14" t="str">
        <f>VLOOKUP(MYRANKS_P[[#This Row],[PLAYERID]],PLAYERIDMAP2[],COLUMN(PLAYERIDMAP2[LASTNAME]),FALSE)</f>
        <v>Jimenez</v>
      </c>
      <c r="C55" s="14" t="str">
        <f>VLOOKUP(MYRANKS_P[[#This Row],[PLAYERID]],PLAYERIDMAP2[],COLUMN(PLAYERIDMAP2[FIRSTNAME]),FALSE)</f>
        <v>Ubaldo</v>
      </c>
      <c r="D55" s="14" t="str">
        <f>MYRANKS_P[[#This Row],[FNAME]]&amp;" "&amp;MYRANKS_P[[#This Row],[LNAME]]</f>
        <v>Ubaldo Jimenez</v>
      </c>
      <c r="E55" s="14" t="str">
        <f>VLOOKUP(MYRANKS_P[[#This Row],[PLAYERID]],PLAYERIDMAP2[],COLUMN(PLAYERIDMAP2[TEAM]),FALSE)</f>
        <v>BAL</v>
      </c>
      <c r="F55" s="14" t="str">
        <f>VLOOKUP(MYRANKS_P[[#This Row],[PLAYERID]],PLAYERIDMAP2[],COLUMN(PLAYERIDMAP2[POS]),FALSE)</f>
        <v>P</v>
      </c>
      <c r="G55" s="14">
        <f>IFERROR(VALUE(VLOOKUP(MYRANKS_P[[#This Row],[PLAYERID]],PLAYERIDMAP2[],COLUMN(PLAYERIDMAP2[IDFANGRAPHS]),FALSE)),VLOOKUP(MYRANKS_P[[#This Row],[PLAYERID]],PLAYERIDMAP2[],COLUMN(PLAYERIDMAP2[IDFANGRAPHS]),FALSE))</f>
        <v>3374</v>
      </c>
      <c r="H55" s="23">
        <f>IFERROR(VLOOKUP(MYRANKS_P[[#This Row],[IDFANGRAPHS]],STEAMER_P[],COLUMN(STEAMER_P[W]),FALSE),0)</f>
        <v>10</v>
      </c>
      <c r="I55" s="23">
        <f>IFERROR(VLOOKUP(MYRANKS_P[[#This Row],[IDFANGRAPHS]],STEAMER_P[],COLUMN(STEAMER_P[L]),FALSE),0)</f>
        <v>11</v>
      </c>
      <c r="J55" s="23">
        <f>IFERROR(VLOOKUP(MYRANKS_P[[#This Row],[IDFANGRAPHS]],STEAMER_P[],COLUMN(STEAMER_P[SV]),FALSE),0)</f>
        <v>0</v>
      </c>
      <c r="K55" s="23">
        <f>IFERROR(VLOOKUP(MYRANKS_P[[#This Row],[IDFANGRAPHS]],STEAMER_P[],COLUMN(STEAMER_P[IP]),FALSE),0)</f>
        <v>181</v>
      </c>
      <c r="L55" s="23">
        <f>IFERROR(VLOOKUP(MYRANKS_P[[#This Row],[IDFANGRAPHS]],STEAMER_P[],COLUMN(STEAMER_P[H]),FALSE),0)</f>
        <v>172</v>
      </c>
      <c r="M55" s="23">
        <f>IFERROR(VLOOKUP(MYRANKS_P[[#This Row],[IDFANGRAPHS]],STEAMER_P[],COLUMN(STEAMER_P[ER]),FALSE),0)</f>
        <v>84</v>
      </c>
      <c r="N55" s="23">
        <f>IFERROR(VLOOKUP(MYRANKS_P[[#This Row],[IDFANGRAPHS]],STEAMER_P[],COLUMN(STEAMER_P[HR]),FALSE),0)</f>
        <v>22</v>
      </c>
      <c r="O55" s="23">
        <f>IFERROR(VLOOKUP(MYRANKS_P[[#This Row],[IDFANGRAPHS]],STEAMER_P[],COLUMN(STEAMER_P[SO]),FALSE),0)</f>
        <v>157</v>
      </c>
      <c r="P55" s="23">
        <f>IFERROR(VLOOKUP(MYRANKS_P[[#This Row],[IDFANGRAPHS]],STEAMER_P[],COLUMN(STEAMER_P[BB]),FALSE),0)</f>
        <v>73</v>
      </c>
      <c r="Q55" s="21">
        <f>IFERROR((MYRANKS_P[[#This Row],[ER]]*9)/MYRANKS_P[[#This Row],[IP]],0)</f>
        <v>4.1767955801104977</v>
      </c>
      <c r="R55" s="21">
        <f>IFERROR((MYRANKS_P[[#This Row],[BB]]+MYRANKS_P[[#This Row],[H]])/MYRANKS_P[[#This Row],[IP]],0)</f>
        <v>1.3535911602209945</v>
      </c>
      <c r="S55" s="23">
        <f>MYRANKS_P[[#This Row],[W]]*P_PTS_W+MYRANKS_P[[#This Row],[L]]*P_PTS_L+MYRANKS_P[[#This Row],[IP]]*P_PTS_IP+MYRANKS_P[[#This Row],[SO]]*P_PTS_K+MYRANKS_P[[#This Row],[BB]]*P_PTS_BB+MYRANKS_P[[#This Row],[H]]*P_PTS_HA+MYRANKS_P[[#This Row],[SV]]*P_PTS_SV+MYRANKS_P[[#This Row],[HR]]*P_PTS_HRA+MYRANKS_P[[#This Row],[ER]]*P_PTS_ER</f>
        <v>0</v>
      </c>
      <c r="T55" s="23">
        <f>VLOOKUP(MYRANKS_P[[#This Row],[POS]],REPLACEMENT_LEVEL[],3,FALSE)</f>
        <v>0</v>
      </c>
      <c r="U55" s="23">
        <f>MYRANKS_P[[#This Row],[PROJ PTS]]-MYRANKS_P[[#This Row],[REPL LEVEL]]</f>
        <v>0</v>
      </c>
      <c r="V55" s="30">
        <f>RANK(MYRANKS_P[[#This Row],[POINTS OVER REPL]],MYRANKS_P[POINTS OVER REPL])</f>
        <v>1</v>
      </c>
      <c r="W55" s="29">
        <f>IF(MYRANKS_P[[#This Row],[RANK]]&lt;=TOTAL_PITCHERS_DRAFTED,MYRANKS_P[[#This Row],[POINTS OVER REPL]],0)</f>
        <v>0</v>
      </c>
      <c r="X55" s="35">
        <f>MYRANKS_P[[#This Row],[POINTS OVER REPL]]*DOLLAR_VALUE_PER_POINT+1</f>
        <v>1</v>
      </c>
      <c r="Y55" s="35"/>
      <c r="Z55" s="29">
        <f>IF(AND(MYRANKS_P[[#This Row],[RANK]]&lt;=(TOTAL_PITCHERS_DRAFTED-PITCHERS_BELOW_REPL_DRAFTED),MYRANKS_P[[#This Row],[$ACTUAL]]=""),MYRANKS_P[[#This Row],[POINTS OVER REPL]],0)</f>
        <v>0</v>
      </c>
      <c r="AA55" s="40">
        <f>IF(MYRANKS_P[[#This Row],[$ACTUAL]]="",MYRANKS_P[[#This Row],[POINTS OVER REPL]]*REMAINING_DOLLAR_VALUE_PER_POINT+1,0)</f>
        <v>1</v>
      </c>
    </row>
    <row r="56" spans="1:27" x14ac:dyDescent="0.25">
      <c r="A56" s="2" t="s">
        <v>14084</v>
      </c>
      <c r="B56" s="14" t="str">
        <f>VLOOKUP(MYRANKS_P[[#This Row],[PLAYERID]],PLAYERIDMAP2[],COLUMN(PLAYERIDMAP2[LASTNAME]),FALSE)</f>
        <v>Miller</v>
      </c>
      <c r="C56" s="14" t="str">
        <f>VLOOKUP(MYRANKS_P[[#This Row],[PLAYERID]],PLAYERIDMAP2[],COLUMN(PLAYERIDMAP2[FIRSTNAME]),FALSE)</f>
        <v>Shelby</v>
      </c>
      <c r="D56" s="14" t="str">
        <f>MYRANKS_P[[#This Row],[FNAME]]&amp;" "&amp;MYRANKS_P[[#This Row],[LNAME]]</f>
        <v>Shelby Miller</v>
      </c>
      <c r="E56" s="14" t="str">
        <f>VLOOKUP(MYRANKS_P[[#This Row],[PLAYERID]],PLAYERIDMAP2[],COLUMN(PLAYERIDMAP2[TEAM]),FALSE)</f>
        <v>ARI</v>
      </c>
      <c r="F56" s="14" t="str">
        <f>VLOOKUP(MYRANKS_P[[#This Row],[PLAYERID]],PLAYERIDMAP2[],COLUMN(PLAYERIDMAP2[POS]),FALSE)</f>
        <v>P</v>
      </c>
      <c r="G56" s="14">
        <f>IFERROR(VALUE(VLOOKUP(MYRANKS_P[[#This Row],[PLAYERID]],PLAYERIDMAP2[],COLUMN(PLAYERIDMAP2[IDFANGRAPHS]),FALSE)),VLOOKUP(MYRANKS_P[[#This Row],[PLAYERID]],PLAYERIDMAP2[],COLUMN(PLAYERIDMAP2[IDFANGRAPHS]),FALSE))</f>
        <v>10197</v>
      </c>
      <c r="H56" s="23">
        <f>IFERROR(VLOOKUP(MYRANKS_P[[#This Row],[IDFANGRAPHS]],STEAMER_P[],COLUMN(STEAMER_P[W]),FALSE),0)</f>
        <v>10</v>
      </c>
      <c r="I56" s="23">
        <f>IFERROR(VLOOKUP(MYRANKS_P[[#This Row],[IDFANGRAPHS]],STEAMER_P[],COLUMN(STEAMER_P[L]),FALSE),0)</f>
        <v>12</v>
      </c>
      <c r="J56" s="23">
        <f>IFERROR(VLOOKUP(MYRANKS_P[[#This Row],[IDFANGRAPHS]],STEAMER_P[],COLUMN(STEAMER_P[SV]),FALSE),0)</f>
        <v>0</v>
      </c>
      <c r="K56" s="23">
        <f>IFERROR(VLOOKUP(MYRANKS_P[[#This Row],[IDFANGRAPHS]],STEAMER_P[],COLUMN(STEAMER_P[IP]),FALSE),0)</f>
        <v>187</v>
      </c>
      <c r="L56" s="23">
        <f>IFERROR(VLOOKUP(MYRANKS_P[[#This Row],[IDFANGRAPHS]],STEAMER_P[],COLUMN(STEAMER_P[H]),FALSE),0)</f>
        <v>182</v>
      </c>
      <c r="M56" s="23">
        <f>IFERROR(VLOOKUP(MYRANKS_P[[#This Row],[IDFANGRAPHS]],STEAMER_P[],COLUMN(STEAMER_P[ER]),FALSE),0)</f>
        <v>85</v>
      </c>
      <c r="N56" s="23">
        <f>IFERROR(VLOOKUP(MYRANKS_P[[#This Row],[IDFANGRAPHS]],STEAMER_P[],COLUMN(STEAMER_P[HR]),FALSE),0)</f>
        <v>23</v>
      </c>
      <c r="O56" s="23">
        <f>IFERROR(VLOOKUP(MYRANKS_P[[#This Row],[IDFANGRAPHS]],STEAMER_P[],COLUMN(STEAMER_P[SO]),FALSE),0)</f>
        <v>155</v>
      </c>
      <c r="P56" s="23">
        <f>IFERROR(VLOOKUP(MYRANKS_P[[#This Row],[IDFANGRAPHS]],STEAMER_P[],COLUMN(STEAMER_P[BB]),FALSE),0)</f>
        <v>65</v>
      </c>
      <c r="Q56" s="21">
        <f>IFERROR((MYRANKS_P[[#This Row],[ER]]*9)/MYRANKS_P[[#This Row],[IP]],0)</f>
        <v>4.0909090909090908</v>
      </c>
      <c r="R56" s="21">
        <f>IFERROR((MYRANKS_P[[#This Row],[BB]]+MYRANKS_P[[#This Row],[H]])/MYRANKS_P[[#This Row],[IP]],0)</f>
        <v>1.320855614973262</v>
      </c>
      <c r="S56" s="23">
        <f>MYRANKS_P[[#This Row],[W]]*P_PTS_W+MYRANKS_P[[#This Row],[L]]*P_PTS_L+MYRANKS_P[[#This Row],[IP]]*P_PTS_IP+MYRANKS_P[[#This Row],[SO]]*P_PTS_K+MYRANKS_P[[#This Row],[BB]]*P_PTS_BB+MYRANKS_P[[#This Row],[H]]*P_PTS_HA+MYRANKS_P[[#This Row],[SV]]*P_PTS_SV+MYRANKS_P[[#This Row],[HR]]*P_PTS_HRA+MYRANKS_P[[#This Row],[ER]]*P_PTS_ER</f>
        <v>0</v>
      </c>
      <c r="T56" s="23">
        <f>VLOOKUP(MYRANKS_P[[#This Row],[POS]],REPLACEMENT_LEVEL[],3,FALSE)</f>
        <v>0</v>
      </c>
      <c r="U56" s="23">
        <f>MYRANKS_P[[#This Row],[PROJ PTS]]-MYRANKS_P[[#This Row],[REPL LEVEL]]</f>
        <v>0</v>
      </c>
      <c r="V56" s="30">
        <f>RANK(MYRANKS_P[[#This Row],[POINTS OVER REPL]],MYRANKS_P[POINTS OVER REPL])</f>
        <v>1</v>
      </c>
      <c r="W56" s="29">
        <f>IF(MYRANKS_P[[#This Row],[RANK]]&lt;=TOTAL_PITCHERS_DRAFTED,MYRANKS_P[[#This Row],[POINTS OVER REPL]],0)</f>
        <v>0</v>
      </c>
      <c r="X56" s="35">
        <f>MYRANKS_P[[#This Row],[POINTS OVER REPL]]*DOLLAR_VALUE_PER_POINT+1</f>
        <v>1</v>
      </c>
      <c r="Y56" s="35"/>
      <c r="Z56" s="29">
        <f>IF(AND(MYRANKS_P[[#This Row],[RANK]]&lt;=(TOTAL_PITCHERS_DRAFTED-PITCHERS_BELOW_REPL_DRAFTED),MYRANKS_P[[#This Row],[$ACTUAL]]=""),MYRANKS_P[[#This Row],[POINTS OVER REPL]],0)</f>
        <v>0</v>
      </c>
      <c r="AA56" s="40">
        <f>IF(MYRANKS_P[[#This Row],[$ACTUAL]]="",MYRANKS_P[[#This Row],[POINTS OVER REPL]]*REMAINING_DOLLAR_VALUE_PER_POINT+1,0)</f>
        <v>1</v>
      </c>
    </row>
    <row r="57" spans="1:27" x14ac:dyDescent="0.25">
      <c r="A57" s="2" t="s">
        <v>16148</v>
      </c>
      <c r="B57" s="14" t="str">
        <f>VLOOKUP(MYRANKS_P[[#This Row],[PLAYERID]],PLAYERIDMAP2[],COLUMN(PLAYERIDMAP2[LASTNAME]),FALSE)</f>
        <v>DeSclafani</v>
      </c>
      <c r="C57" s="14" t="str">
        <f>VLOOKUP(MYRANKS_P[[#This Row],[PLAYERID]],PLAYERIDMAP2[],COLUMN(PLAYERIDMAP2[FIRSTNAME]),FALSE)</f>
        <v>Anthony</v>
      </c>
      <c r="D57" s="14" t="str">
        <f>MYRANKS_P[[#This Row],[FNAME]]&amp;" "&amp;MYRANKS_P[[#This Row],[LNAME]]</f>
        <v>Anthony DeSclafani</v>
      </c>
      <c r="E57" s="14" t="str">
        <f>VLOOKUP(MYRANKS_P[[#This Row],[PLAYERID]],PLAYERIDMAP2[],COLUMN(PLAYERIDMAP2[TEAM]),FALSE)</f>
        <v>CIN</v>
      </c>
      <c r="F57" s="14" t="str">
        <f>VLOOKUP(MYRANKS_P[[#This Row],[PLAYERID]],PLAYERIDMAP2[],COLUMN(PLAYERIDMAP2[POS]),FALSE)</f>
        <v>P</v>
      </c>
      <c r="G57" s="14">
        <f>IFERROR(VALUE(VLOOKUP(MYRANKS_P[[#This Row],[PLAYERID]],PLAYERIDMAP2[],COLUMN(PLAYERIDMAP2[IDFANGRAPHS]),FALSE)),VLOOKUP(MYRANKS_P[[#This Row],[PLAYERID]],PLAYERIDMAP2[],COLUMN(PLAYERIDMAP2[IDFANGRAPHS]),FALSE))</f>
        <v>13050</v>
      </c>
      <c r="H57" s="23">
        <f>IFERROR(VLOOKUP(MYRANKS_P[[#This Row],[IDFANGRAPHS]],STEAMER_P[],COLUMN(STEAMER_P[W]),FALSE),0)</f>
        <v>10</v>
      </c>
      <c r="I57" s="23">
        <f>IFERROR(VLOOKUP(MYRANKS_P[[#This Row],[IDFANGRAPHS]],STEAMER_P[],COLUMN(STEAMER_P[L]),FALSE),0)</f>
        <v>12</v>
      </c>
      <c r="J57" s="23">
        <f>IFERROR(VLOOKUP(MYRANKS_P[[#This Row],[IDFANGRAPHS]],STEAMER_P[],COLUMN(STEAMER_P[SV]),FALSE),0)</f>
        <v>0</v>
      </c>
      <c r="K57" s="23">
        <f>IFERROR(VLOOKUP(MYRANKS_P[[#This Row],[IDFANGRAPHS]],STEAMER_P[],COLUMN(STEAMER_P[IP]),FALSE),0)</f>
        <v>188</v>
      </c>
      <c r="L57" s="23">
        <f>IFERROR(VLOOKUP(MYRANKS_P[[#This Row],[IDFANGRAPHS]],STEAMER_P[],COLUMN(STEAMER_P[H]),FALSE),0)</f>
        <v>184</v>
      </c>
      <c r="M57" s="23">
        <f>IFERROR(VLOOKUP(MYRANKS_P[[#This Row],[IDFANGRAPHS]],STEAMER_P[],COLUMN(STEAMER_P[ER]),FALSE),0)</f>
        <v>84</v>
      </c>
      <c r="N57" s="23">
        <f>IFERROR(VLOOKUP(MYRANKS_P[[#This Row],[IDFANGRAPHS]],STEAMER_P[],COLUMN(STEAMER_P[HR]),FALSE),0)</f>
        <v>25</v>
      </c>
      <c r="O57" s="23">
        <f>IFERROR(VLOOKUP(MYRANKS_P[[#This Row],[IDFANGRAPHS]],STEAMER_P[],COLUMN(STEAMER_P[SO]),FALSE),0)</f>
        <v>154</v>
      </c>
      <c r="P57" s="23">
        <f>IFERROR(VLOOKUP(MYRANKS_P[[#This Row],[IDFANGRAPHS]],STEAMER_P[],COLUMN(STEAMER_P[BB]),FALSE),0)</f>
        <v>54</v>
      </c>
      <c r="Q57" s="21">
        <f>IFERROR((MYRANKS_P[[#This Row],[ER]]*9)/MYRANKS_P[[#This Row],[IP]],0)</f>
        <v>4.0212765957446805</v>
      </c>
      <c r="R57" s="21">
        <f>IFERROR((MYRANKS_P[[#This Row],[BB]]+MYRANKS_P[[#This Row],[H]])/MYRANKS_P[[#This Row],[IP]],0)</f>
        <v>1.2659574468085106</v>
      </c>
      <c r="S57" s="23">
        <f>MYRANKS_P[[#This Row],[W]]*P_PTS_W+MYRANKS_P[[#This Row],[L]]*P_PTS_L+MYRANKS_P[[#This Row],[IP]]*P_PTS_IP+MYRANKS_P[[#This Row],[SO]]*P_PTS_K+MYRANKS_P[[#This Row],[BB]]*P_PTS_BB+MYRANKS_P[[#This Row],[H]]*P_PTS_HA+MYRANKS_P[[#This Row],[SV]]*P_PTS_SV+MYRANKS_P[[#This Row],[HR]]*P_PTS_HRA+MYRANKS_P[[#This Row],[ER]]*P_PTS_ER</f>
        <v>0</v>
      </c>
      <c r="T57" s="23">
        <f>VLOOKUP(MYRANKS_P[[#This Row],[POS]],REPLACEMENT_LEVEL[],3,FALSE)</f>
        <v>0</v>
      </c>
      <c r="U57" s="23">
        <f>MYRANKS_P[[#This Row],[PROJ PTS]]-MYRANKS_P[[#This Row],[REPL LEVEL]]</f>
        <v>0</v>
      </c>
      <c r="V57" s="30">
        <f>RANK(MYRANKS_P[[#This Row],[POINTS OVER REPL]],MYRANKS_P[POINTS OVER REPL])</f>
        <v>1</v>
      </c>
      <c r="W57" s="29">
        <f>IF(MYRANKS_P[[#This Row],[RANK]]&lt;=TOTAL_PITCHERS_DRAFTED,MYRANKS_P[[#This Row],[POINTS OVER REPL]],0)</f>
        <v>0</v>
      </c>
      <c r="X57" s="35">
        <f>MYRANKS_P[[#This Row],[POINTS OVER REPL]]*DOLLAR_VALUE_PER_POINT+1</f>
        <v>1</v>
      </c>
      <c r="Y57" s="35"/>
      <c r="Z57" s="29">
        <f>IF(AND(MYRANKS_P[[#This Row],[RANK]]&lt;=(TOTAL_PITCHERS_DRAFTED-PITCHERS_BELOW_REPL_DRAFTED),MYRANKS_P[[#This Row],[$ACTUAL]]=""),MYRANKS_P[[#This Row],[POINTS OVER REPL]],0)</f>
        <v>0</v>
      </c>
      <c r="AA57" s="40">
        <f>IF(MYRANKS_P[[#This Row],[$ACTUAL]]="",MYRANKS_P[[#This Row],[POINTS OVER REPL]]*REMAINING_DOLLAR_VALUE_PER_POINT+1,0)</f>
        <v>1</v>
      </c>
    </row>
    <row r="58" spans="1:27" x14ac:dyDescent="0.25">
      <c r="A58" s="89" t="s">
        <v>15767</v>
      </c>
      <c r="B58" s="90" t="str">
        <f>VLOOKUP(MYRANKS_P[[#This Row],[PLAYERID]],PLAYERIDMAP2[],COLUMN(PLAYERIDMAP2[LASTNAME]),FALSE)</f>
        <v>Wacha</v>
      </c>
      <c r="C58" s="90" t="str">
        <f>VLOOKUP(MYRANKS_P[[#This Row],[PLAYERID]],PLAYERIDMAP2[],COLUMN(PLAYERIDMAP2[FIRSTNAME]),FALSE)</f>
        <v>Michael</v>
      </c>
      <c r="D58" s="90" t="str">
        <f>MYRANKS_P[[#This Row],[FNAME]]&amp;" "&amp;MYRANKS_P[[#This Row],[LNAME]]</f>
        <v>Michael Wacha</v>
      </c>
      <c r="E58" s="90" t="str">
        <f>VLOOKUP(MYRANKS_P[[#This Row],[PLAYERID]],PLAYERIDMAP2[],COLUMN(PLAYERIDMAP2[TEAM]),FALSE)</f>
        <v>STL</v>
      </c>
      <c r="F58" s="90" t="str">
        <f>VLOOKUP(MYRANKS_P[[#This Row],[PLAYERID]],PLAYERIDMAP2[],COLUMN(PLAYERIDMAP2[POS]),FALSE)</f>
        <v>P</v>
      </c>
      <c r="G58" s="90">
        <f>IFERROR(VALUE(VLOOKUP(MYRANKS_P[[#This Row],[PLAYERID]],PLAYERIDMAP2[],COLUMN(PLAYERIDMAP2[IDFANGRAPHS]),FALSE)),VLOOKUP(MYRANKS_P[[#This Row],[PLAYERID]],PLAYERIDMAP2[],COLUMN(PLAYERIDMAP2[IDFANGRAPHS]),FALSE))</f>
        <v>14078</v>
      </c>
      <c r="H58" s="23">
        <f>IFERROR(VLOOKUP(MYRANKS_P[[#This Row],[IDFANGRAPHS]],STEAMER_P[],COLUMN(STEAMER_P[W]),FALSE),0)</f>
        <v>11</v>
      </c>
      <c r="I58" s="23">
        <f>IFERROR(VLOOKUP(MYRANKS_P[[#This Row],[IDFANGRAPHS]],STEAMER_P[],COLUMN(STEAMER_P[L]),FALSE),0)</f>
        <v>10</v>
      </c>
      <c r="J58" s="23">
        <f>IFERROR(VLOOKUP(MYRANKS_P[[#This Row],[IDFANGRAPHS]],STEAMER_P[],COLUMN(STEAMER_P[SV]),FALSE),0)</f>
        <v>0</v>
      </c>
      <c r="K58" s="23">
        <f>IFERROR(VLOOKUP(MYRANKS_P[[#This Row],[IDFANGRAPHS]],STEAMER_P[],COLUMN(STEAMER_P[IP]),FALSE),0)</f>
        <v>173</v>
      </c>
      <c r="L58" s="23">
        <f>IFERROR(VLOOKUP(MYRANKS_P[[#This Row],[IDFANGRAPHS]],STEAMER_P[],COLUMN(STEAMER_P[H]),FALSE),0)</f>
        <v>163</v>
      </c>
      <c r="M58" s="23">
        <f>IFERROR(VLOOKUP(MYRANKS_P[[#This Row],[IDFANGRAPHS]],STEAMER_P[],COLUMN(STEAMER_P[ER]),FALSE),0)</f>
        <v>71</v>
      </c>
      <c r="N58" s="23">
        <f>IFERROR(VLOOKUP(MYRANKS_P[[#This Row],[IDFANGRAPHS]],STEAMER_P[],COLUMN(STEAMER_P[HR]),FALSE),0)</f>
        <v>18</v>
      </c>
      <c r="O58" s="23">
        <f>IFERROR(VLOOKUP(MYRANKS_P[[#This Row],[IDFANGRAPHS]],STEAMER_P[],COLUMN(STEAMER_P[SO]),FALSE),0)</f>
        <v>153</v>
      </c>
      <c r="P58" s="23">
        <f>IFERROR(VLOOKUP(MYRANKS_P[[#This Row],[IDFANGRAPHS]],STEAMER_P[],COLUMN(STEAMER_P[BB]),FALSE),0)</f>
        <v>53</v>
      </c>
      <c r="Q58" s="75">
        <f>IFERROR((MYRANKS_P[[#This Row],[ER]]*9)/MYRANKS_P[[#This Row],[IP]],0)</f>
        <v>3.6936416184971099</v>
      </c>
      <c r="R58" s="75">
        <f>IFERROR((MYRANKS_P[[#This Row],[BB]]+MYRANKS_P[[#This Row],[H]])/MYRANKS_P[[#This Row],[IP]],0)</f>
        <v>1.2485549132947977</v>
      </c>
      <c r="S58" s="74">
        <f>MYRANKS_P[[#This Row],[W]]*P_PTS_W+MYRANKS_P[[#This Row],[L]]*P_PTS_L+MYRANKS_P[[#This Row],[IP]]*P_PTS_IP+MYRANKS_P[[#This Row],[SO]]*P_PTS_K+MYRANKS_P[[#This Row],[BB]]*P_PTS_BB+MYRANKS_P[[#This Row],[H]]*P_PTS_HA+MYRANKS_P[[#This Row],[SV]]*P_PTS_SV+MYRANKS_P[[#This Row],[HR]]*P_PTS_HRA+MYRANKS_P[[#This Row],[ER]]*P_PTS_ER</f>
        <v>0</v>
      </c>
      <c r="T58" s="74">
        <f>VLOOKUP(MYRANKS_P[[#This Row],[POS]],REPLACEMENT_LEVEL[],3,FALSE)</f>
        <v>0</v>
      </c>
      <c r="U58" s="74">
        <f>MYRANKS_P[[#This Row],[PROJ PTS]]-MYRANKS_P[[#This Row],[REPL LEVEL]]</f>
        <v>0</v>
      </c>
      <c r="V58" s="73">
        <f>RANK(MYRANKS_P[[#This Row],[POINTS OVER REPL]],MYRANKS_P[POINTS OVER REPL])</f>
        <v>1</v>
      </c>
      <c r="W58" s="74">
        <f>IF(MYRANKS_P[[#This Row],[RANK]]&lt;=TOTAL_PITCHERS_DRAFTED,MYRANKS_P[[#This Row],[POINTS OVER REPL]],0)</f>
        <v>0</v>
      </c>
      <c r="X58" s="76">
        <f>MYRANKS_P[[#This Row],[POINTS OVER REPL]]*DOLLAR_VALUE_PER_POINT+1</f>
        <v>1</v>
      </c>
      <c r="Y58" s="76"/>
      <c r="Z58" s="74">
        <f>IF(AND(MYRANKS_P[[#This Row],[RANK]]&lt;=(TOTAL_PITCHERS_DRAFTED-PITCHERS_BELOW_REPL_DRAFTED),MYRANKS_P[[#This Row],[$ACTUAL]]=""),MYRANKS_P[[#This Row],[POINTS OVER REPL]],0)</f>
        <v>0</v>
      </c>
      <c r="AA58" s="77">
        <f>IF(MYRANKS_P[[#This Row],[$ACTUAL]]="",MYRANKS_P[[#This Row],[POINTS OVER REPL]]*REMAINING_DOLLAR_VALUE_PER_POINT+1,0)</f>
        <v>1</v>
      </c>
    </row>
    <row r="59" spans="1:27" x14ac:dyDescent="0.25">
      <c r="A59" s="4" t="s">
        <v>13400</v>
      </c>
      <c r="B59" s="14" t="str">
        <f>VLOOKUP(MYRANKS_P[[#This Row],[PLAYERID]],PLAYERIDMAP2[],COLUMN(PLAYERIDMAP2[LASTNAME]),FALSE)</f>
        <v>Kazmir</v>
      </c>
      <c r="C59" s="14" t="str">
        <f>VLOOKUP(MYRANKS_P[[#This Row],[PLAYERID]],PLAYERIDMAP2[],COLUMN(PLAYERIDMAP2[FIRSTNAME]),FALSE)</f>
        <v>Scott</v>
      </c>
      <c r="D59" s="14" t="str">
        <f>MYRANKS_P[[#This Row],[FNAME]]&amp;" "&amp;MYRANKS_P[[#This Row],[LNAME]]</f>
        <v>Scott Kazmir</v>
      </c>
      <c r="E59" s="14" t="str">
        <f>VLOOKUP(MYRANKS_P[[#This Row],[PLAYERID]],PLAYERIDMAP2[],COLUMN(PLAYERIDMAP2[TEAM]),FALSE)</f>
        <v>HOU</v>
      </c>
      <c r="F59" s="14" t="str">
        <f>VLOOKUP(MYRANKS_P[[#This Row],[PLAYERID]],PLAYERIDMAP2[],COLUMN(PLAYERIDMAP2[POS]),FALSE)</f>
        <v>P</v>
      </c>
      <c r="G59" s="14">
        <f>IFERROR(VALUE(VLOOKUP(MYRANKS_P[[#This Row],[PLAYERID]],PLAYERIDMAP2[],COLUMN(PLAYERIDMAP2[IDFANGRAPHS]),FALSE)),VLOOKUP(MYRANKS_P[[#This Row],[PLAYERID]],PLAYERIDMAP2[],COLUMN(PLAYERIDMAP2[IDFANGRAPHS]),FALSE))</f>
        <v>4897</v>
      </c>
      <c r="H59" s="23">
        <f>IFERROR(VLOOKUP(MYRANKS_P[[#This Row],[IDFANGRAPHS]],STEAMER_P[],COLUMN(STEAMER_P[W]),FALSE),0)</f>
        <v>10</v>
      </c>
      <c r="I59" s="23">
        <f>IFERROR(VLOOKUP(MYRANKS_P[[#This Row],[IDFANGRAPHS]],STEAMER_P[],COLUMN(STEAMER_P[L]),FALSE),0)</f>
        <v>10</v>
      </c>
      <c r="J59" s="23">
        <f>IFERROR(VLOOKUP(MYRANKS_P[[#This Row],[IDFANGRAPHS]],STEAMER_P[],COLUMN(STEAMER_P[SV]),FALSE),0)</f>
        <v>0</v>
      </c>
      <c r="K59" s="23">
        <f>IFERROR(VLOOKUP(MYRANKS_P[[#This Row],[IDFANGRAPHS]],STEAMER_P[],COLUMN(STEAMER_P[IP]),FALSE),0)</f>
        <v>169</v>
      </c>
      <c r="L59" s="23">
        <f>IFERROR(VLOOKUP(MYRANKS_P[[#This Row],[IDFANGRAPHS]],STEAMER_P[],COLUMN(STEAMER_P[H]),FALSE),0)</f>
        <v>161</v>
      </c>
      <c r="M59" s="23">
        <f>IFERROR(VLOOKUP(MYRANKS_P[[#This Row],[IDFANGRAPHS]],STEAMER_P[],COLUMN(STEAMER_P[ER]),FALSE),0)</f>
        <v>71</v>
      </c>
      <c r="N59" s="23">
        <f>IFERROR(VLOOKUP(MYRANKS_P[[#This Row],[IDFANGRAPHS]],STEAMER_P[],COLUMN(STEAMER_P[HR]),FALSE),0)</f>
        <v>19</v>
      </c>
      <c r="O59" s="23">
        <f>IFERROR(VLOOKUP(MYRANKS_P[[#This Row],[IDFANGRAPHS]],STEAMER_P[],COLUMN(STEAMER_P[SO]),FALSE),0)</f>
        <v>149</v>
      </c>
      <c r="P59" s="23">
        <f>IFERROR(VLOOKUP(MYRANKS_P[[#This Row],[IDFANGRAPHS]],STEAMER_P[],COLUMN(STEAMER_P[BB]),FALSE),0)</f>
        <v>49</v>
      </c>
      <c r="Q59" s="21">
        <f>IFERROR((MYRANKS_P[[#This Row],[ER]]*9)/MYRANKS_P[[#This Row],[IP]],0)</f>
        <v>3.7810650887573964</v>
      </c>
      <c r="R59" s="21">
        <f>IFERROR((MYRANKS_P[[#This Row],[BB]]+MYRANKS_P[[#This Row],[H]])/MYRANKS_P[[#This Row],[IP]],0)</f>
        <v>1.2426035502958579</v>
      </c>
      <c r="S59" s="23">
        <f>MYRANKS_P[[#This Row],[W]]*P_PTS_W+MYRANKS_P[[#This Row],[L]]*P_PTS_L+MYRANKS_P[[#This Row],[IP]]*P_PTS_IP+MYRANKS_P[[#This Row],[SO]]*P_PTS_K+MYRANKS_P[[#This Row],[BB]]*P_PTS_BB+MYRANKS_P[[#This Row],[H]]*P_PTS_HA+MYRANKS_P[[#This Row],[SV]]*P_PTS_SV+MYRANKS_P[[#This Row],[HR]]*P_PTS_HRA+MYRANKS_P[[#This Row],[ER]]*P_PTS_ER</f>
        <v>0</v>
      </c>
      <c r="T59" s="23">
        <f>VLOOKUP(MYRANKS_P[[#This Row],[POS]],REPLACEMENT_LEVEL[],3,FALSE)</f>
        <v>0</v>
      </c>
      <c r="U59" s="23">
        <f>MYRANKS_P[[#This Row],[PROJ PTS]]-MYRANKS_P[[#This Row],[REPL LEVEL]]</f>
        <v>0</v>
      </c>
      <c r="V59" s="30">
        <f>RANK(MYRANKS_P[[#This Row],[POINTS OVER REPL]],MYRANKS_P[POINTS OVER REPL])</f>
        <v>1</v>
      </c>
      <c r="W59" s="29">
        <f>IF(MYRANKS_P[[#This Row],[RANK]]&lt;=TOTAL_PITCHERS_DRAFTED,MYRANKS_P[[#This Row],[POINTS OVER REPL]],0)</f>
        <v>0</v>
      </c>
      <c r="X59" s="35">
        <f>MYRANKS_P[[#This Row],[POINTS OVER REPL]]*DOLLAR_VALUE_PER_POINT+1</f>
        <v>1</v>
      </c>
      <c r="Y59" s="35"/>
      <c r="Z59" s="29">
        <f>IF(AND(MYRANKS_P[[#This Row],[RANK]]&lt;=(TOTAL_PITCHERS_DRAFTED-PITCHERS_BELOW_REPL_DRAFTED),MYRANKS_P[[#This Row],[$ACTUAL]]=""),MYRANKS_P[[#This Row],[POINTS OVER REPL]],0)</f>
        <v>0</v>
      </c>
      <c r="AA59" s="40">
        <f>IF(MYRANKS_P[[#This Row],[$ACTUAL]]="",MYRANKS_P[[#This Row],[POINTS OVER REPL]]*REMAINING_DOLLAR_VALUE_PER_POINT+1,0)</f>
        <v>1</v>
      </c>
    </row>
    <row r="60" spans="1:27" x14ac:dyDescent="0.25">
      <c r="A60" s="2" t="s">
        <v>12460</v>
      </c>
      <c r="B60" s="14" t="str">
        <f>VLOOKUP(MYRANKS_P[[#This Row],[PLAYERID]],PLAYERIDMAP2[],COLUMN(PLAYERIDMAP2[LASTNAME]),FALSE)</f>
        <v>Fiers</v>
      </c>
      <c r="C60" s="14" t="str">
        <f>VLOOKUP(MYRANKS_P[[#This Row],[PLAYERID]],PLAYERIDMAP2[],COLUMN(PLAYERIDMAP2[FIRSTNAME]),FALSE)</f>
        <v>Mike</v>
      </c>
      <c r="D60" s="14" t="str">
        <f>MYRANKS_P[[#This Row],[FNAME]]&amp;" "&amp;MYRANKS_P[[#This Row],[LNAME]]</f>
        <v>Mike Fiers</v>
      </c>
      <c r="E60" s="14" t="str">
        <f>VLOOKUP(MYRANKS_P[[#This Row],[PLAYERID]],PLAYERIDMAP2[],COLUMN(PLAYERIDMAP2[TEAM]),FALSE)</f>
        <v>HOU</v>
      </c>
      <c r="F60" s="14" t="str">
        <f>VLOOKUP(MYRANKS_P[[#This Row],[PLAYERID]],PLAYERIDMAP2[],COLUMN(PLAYERIDMAP2[POS]),FALSE)</f>
        <v>P</v>
      </c>
      <c r="G60" s="14">
        <f>IFERROR(VALUE(VLOOKUP(MYRANKS_P[[#This Row],[PLAYERID]],PLAYERIDMAP2[],COLUMN(PLAYERIDMAP2[IDFANGRAPHS]),FALSE)),VLOOKUP(MYRANKS_P[[#This Row],[PLAYERID]],PLAYERIDMAP2[],COLUMN(PLAYERIDMAP2[IDFANGRAPHS]),FALSE))</f>
        <v>7754</v>
      </c>
      <c r="H60" s="23">
        <f>IFERROR(VLOOKUP(MYRANKS_P[[#This Row],[IDFANGRAPHS]],STEAMER_P[],COLUMN(STEAMER_P[W]),FALSE),0)</f>
        <v>10</v>
      </c>
      <c r="I60" s="23">
        <f>IFERROR(VLOOKUP(MYRANKS_P[[#This Row],[IDFANGRAPHS]],STEAMER_P[],COLUMN(STEAMER_P[L]),FALSE),0)</f>
        <v>9</v>
      </c>
      <c r="J60" s="23">
        <f>IFERROR(VLOOKUP(MYRANKS_P[[#This Row],[IDFANGRAPHS]],STEAMER_P[],COLUMN(STEAMER_P[SV]),FALSE),0)</f>
        <v>0</v>
      </c>
      <c r="K60" s="23">
        <f>IFERROR(VLOOKUP(MYRANKS_P[[#This Row],[IDFANGRAPHS]],STEAMER_P[],COLUMN(STEAMER_P[IP]),FALSE),0)</f>
        <v>159</v>
      </c>
      <c r="L60" s="23">
        <f>IFERROR(VLOOKUP(MYRANKS_P[[#This Row],[IDFANGRAPHS]],STEAMER_P[],COLUMN(STEAMER_P[H]),FALSE),0)</f>
        <v>148</v>
      </c>
      <c r="M60" s="23">
        <f>IFERROR(VLOOKUP(MYRANKS_P[[#This Row],[IDFANGRAPHS]],STEAMER_P[],COLUMN(STEAMER_P[ER]),FALSE),0)</f>
        <v>67</v>
      </c>
      <c r="N60" s="23">
        <f>IFERROR(VLOOKUP(MYRANKS_P[[#This Row],[IDFANGRAPHS]],STEAMER_P[],COLUMN(STEAMER_P[HR]),FALSE),0)</f>
        <v>23</v>
      </c>
      <c r="O60" s="23">
        <f>IFERROR(VLOOKUP(MYRANKS_P[[#This Row],[IDFANGRAPHS]],STEAMER_P[],COLUMN(STEAMER_P[SO]),FALSE),0)</f>
        <v>148</v>
      </c>
      <c r="P60" s="23">
        <f>IFERROR(VLOOKUP(MYRANKS_P[[#This Row],[IDFANGRAPHS]],STEAMER_P[],COLUMN(STEAMER_P[BB]),FALSE),0)</f>
        <v>49</v>
      </c>
      <c r="Q60" s="21">
        <f>IFERROR((MYRANKS_P[[#This Row],[ER]]*9)/MYRANKS_P[[#This Row],[IP]],0)</f>
        <v>3.7924528301886791</v>
      </c>
      <c r="R60" s="21">
        <f>IFERROR((MYRANKS_P[[#This Row],[BB]]+MYRANKS_P[[#This Row],[H]])/MYRANKS_P[[#This Row],[IP]],0)</f>
        <v>1.2389937106918238</v>
      </c>
      <c r="S60" s="23">
        <f>MYRANKS_P[[#This Row],[W]]*P_PTS_W+MYRANKS_P[[#This Row],[L]]*P_PTS_L+MYRANKS_P[[#This Row],[IP]]*P_PTS_IP+MYRANKS_P[[#This Row],[SO]]*P_PTS_K+MYRANKS_P[[#This Row],[BB]]*P_PTS_BB+MYRANKS_P[[#This Row],[H]]*P_PTS_HA+MYRANKS_P[[#This Row],[SV]]*P_PTS_SV+MYRANKS_P[[#This Row],[HR]]*P_PTS_HRA+MYRANKS_P[[#This Row],[ER]]*P_PTS_ER</f>
        <v>0</v>
      </c>
      <c r="T60" s="23">
        <f>VLOOKUP(MYRANKS_P[[#This Row],[POS]],REPLACEMENT_LEVEL[],3,FALSE)</f>
        <v>0</v>
      </c>
      <c r="U60" s="23">
        <f>MYRANKS_P[[#This Row],[PROJ PTS]]-MYRANKS_P[[#This Row],[REPL LEVEL]]</f>
        <v>0</v>
      </c>
      <c r="V60" s="30">
        <f>RANK(MYRANKS_P[[#This Row],[POINTS OVER REPL]],MYRANKS_P[POINTS OVER REPL])</f>
        <v>1</v>
      </c>
      <c r="W60" s="29">
        <f>IF(MYRANKS_P[[#This Row],[RANK]]&lt;=TOTAL_PITCHERS_DRAFTED,MYRANKS_P[[#This Row],[POINTS OVER REPL]],0)</f>
        <v>0</v>
      </c>
      <c r="X60" s="35">
        <f>MYRANKS_P[[#This Row],[POINTS OVER REPL]]*DOLLAR_VALUE_PER_POINT+1</f>
        <v>1</v>
      </c>
      <c r="Y60" s="35"/>
      <c r="Z60" s="29">
        <f>IF(AND(MYRANKS_P[[#This Row],[RANK]]&lt;=(TOTAL_PITCHERS_DRAFTED-PITCHERS_BELOW_REPL_DRAFTED),MYRANKS_P[[#This Row],[$ACTUAL]]=""),MYRANKS_P[[#This Row],[POINTS OVER REPL]],0)</f>
        <v>0</v>
      </c>
      <c r="AA60" s="40">
        <f>IF(MYRANKS_P[[#This Row],[$ACTUAL]]="",MYRANKS_P[[#This Row],[POINTS OVER REPL]]*REMAINING_DOLLAR_VALUE_PER_POINT+1,0)</f>
        <v>1</v>
      </c>
    </row>
    <row r="61" spans="1:27" x14ac:dyDescent="0.25">
      <c r="A61" s="89" t="s">
        <v>16014</v>
      </c>
      <c r="B61" s="90" t="str">
        <f>VLOOKUP(MYRANKS_P[[#This Row],[PLAYERID]],PLAYERIDMAP2[],COLUMN(PLAYERIDMAP2[LASTNAME]),FALSE)</f>
        <v>Zimmermann</v>
      </c>
      <c r="C61" s="90" t="str">
        <f>VLOOKUP(MYRANKS_P[[#This Row],[PLAYERID]],PLAYERIDMAP2[],COLUMN(PLAYERIDMAP2[FIRSTNAME]),FALSE)</f>
        <v>Jordan</v>
      </c>
      <c r="D61" s="90" t="str">
        <f>MYRANKS_P[[#This Row],[FNAME]]&amp;" "&amp;MYRANKS_P[[#This Row],[LNAME]]</f>
        <v>Jordan Zimmermann</v>
      </c>
      <c r="E61" s="90" t="str">
        <f>VLOOKUP(MYRANKS_P[[#This Row],[PLAYERID]],PLAYERIDMAP2[],COLUMN(PLAYERIDMAP2[TEAM]),FALSE)</f>
        <v>DET</v>
      </c>
      <c r="F61" s="90" t="str">
        <f>VLOOKUP(MYRANKS_P[[#This Row],[PLAYERID]],PLAYERIDMAP2[],COLUMN(PLAYERIDMAP2[POS]),FALSE)</f>
        <v>P</v>
      </c>
      <c r="G61" s="90">
        <f>IFERROR(VALUE(VLOOKUP(MYRANKS_P[[#This Row],[PLAYERID]],PLAYERIDMAP2[],COLUMN(PLAYERIDMAP2[IDFANGRAPHS]),FALSE)),VLOOKUP(MYRANKS_P[[#This Row],[PLAYERID]],PLAYERIDMAP2[],COLUMN(PLAYERIDMAP2[IDFANGRAPHS]),FALSE))</f>
        <v>4505</v>
      </c>
      <c r="H61" s="23">
        <f>IFERROR(VLOOKUP(MYRANKS_P[[#This Row],[IDFANGRAPHS]],STEAMER_P[],COLUMN(STEAMER_P[W]),FALSE),0)</f>
        <v>12</v>
      </c>
      <c r="I61" s="23">
        <f>IFERROR(VLOOKUP(MYRANKS_P[[#This Row],[IDFANGRAPHS]],STEAMER_P[],COLUMN(STEAMER_P[L]),FALSE),0)</f>
        <v>11</v>
      </c>
      <c r="J61" s="23">
        <f>IFERROR(VLOOKUP(MYRANKS_P[[#This Row],[IDFANGRAPHS]],STEAMER_P[],COLUMN(STEAMER_P[SV]),FALSE),0)</f>
        <v>0</v>
      </c>
      <c r="K61" s="23">
        <f>IFERROR(VLOOKUP(MYRANKS_P[[#This Row],[IDFANGRAPHS]],STEAMER_P[],COLUMN(STEAMER_P[IP]),FALSE),0)</f>
        <v>200</v>
      </c>
      <c r="L61" s="23">
        <f>IFERROR(VLOOKUP(MYRANKS_P[[#This Row],[IDFANGRAPHS]],STEAMER_P[],COLUMN(STEAMER_P[H]),FALSE),0)</f>
        <v>204</v>
      </c>
      <c r="M61" s="23">
        <f>IFERROR(VLOOKUP(MYRANKS_P[[#This Row],[IDFANGRAPHS]],STEAMER_P[],COLUMN(STEAMER_P[ER]),FALSE),0)</f>
        <v>85</v>
      </c>
      <c r="N61" s="23">
        <f>IFERROR(VLOOKUP(MYRANKS_P[[#This Row],[IDFANGRAPHS]],STEAMER_P[],COLUMN(STEAMER_P[HR]),FALSE),0)</f>
        <v>26</v>
      </c>
      <c r="O61" s="23">
        <f>IFERROR(VLOOKUP(MYRANKS_P[[#This Row],[IDFANGRAPHS]],STEAMER_P[],COLUMN(STEAMER_P[SO]),FALSE),0)</f>
        <v>148</v>
      </c>
      <c r="P61" s="23">
        <f>IFERROR(VLOOKUP(MYRANKS_P[[#This Row],[IDFANGRAPHS]],STEAMER_P[],COLUMN(STEAMER_P[BB]),FALSE),0)</f>
        <v>41</v>
      </c>
      <c r="Q61" s="75">
        <f>IFERROR((MYRANKS_P[[#This Row],[ER]]*9)/MYRANKS_P[[#This Row],[IP]],0)</f>
        <v>3.8250000000000002</v>
      </c>
      <c r="R61" s="75">
        <f>IFERROR((MYRANKS_P[[#This Row],[BB]]+MYRANKS_P[[#This Row],[H]])/MYRANKS_P[[#This Row],[IP]],0)</f>
        <v>1.2250000000000001</v>
      </c>
      <c r="S61" s="74">
        <f>MYRANKS_P[[#This Row],[W]]*P_PTS_W+MYRANKS_P[[#This Row],[L]]*P_PTS_L+MYRANKS_P[[#This Row],[IP]]*P_PTS_IP+MYRANKS_P[[#This Row],[SO]]*P_PTS_K+MYRANKS_P[[#This Row],[BB]]*P_PTS_BB+MYRANKS_P[[#This Row],[H]]*P_PTS_HA+MYRANKS_P[[#This Row],[SV]]*P_PTS_SV+MYRANKS_P[[#This Row],[HR]]*P_PTS_HRA+MYRANKS_P[[#This Row],[ER]]*P_PTS_ER</f>
        <v>0</v>
      </c>
      <c r="T61" s="74">
        <f>VLOOKUP(MYRANKS_P[[#This Row],[POS]],REPLACEMENT_LEVEL[],3,FALSE)</f>
        <v>0</v>
      </c>
      <c r="U61" s="74">
        <f>MYRANKS_P[[#This Row],[PROJ PTS]]-MYRANKS_P[[#This Row],[REPL LEVEL]]</f>
        <v>0</v>
      </c>
      <c r="V61" s="73">
        <f>RANK(MYRANKS_P[[#This Row],[POINTS OVER REPL]],MYRANKS_P[POINTS OVER REPL])</f>
        <v>1</v>
      </c>
      <c r="W61" s="74">
        <f>IF(MYRANKS_P[[#This Row],[RANK]]&lt;=TOTAL_PITCHERS_DRAFTED,MYRANKS_P[[#This Row],[POINTS OVER REPL]],0)</f>
        <v>0</v>
      </c>
      <c r="X61" s="76">
        <f>MYRANKS_P[[#This Row],[POINTS OVER REPL]]*DOLLAR_VALUE_PER_POINT+1</f>
        <v>1</v>
      </c>
      <c r="Y61" s="76"/>
      <c r="Z61" s="74">
        <f>IF(AND(MYRANKS_P[[#This Row],[RANK]]&lt;=(TOTAL_PITCHERS_DRAFTED-PITCHERS_BELOW_REPL_DRAFTED),MYRANKS_P[[#This Row],[$ACTUAL]]=""),MYRANKS_P[[#This Row],[POINTS OVER REPL]],0)</f>
        <v>0</v>
      </c>
      <c r="AA61" s="77">
        <f>IF(MYRANKS_P[[#This Row],[$ACTUAL]]="",MYRANKS_P[[#This Row],[POINTS OVER REPL]]*REMAINING_DOLLAR_VALUE_PER_POINT+1,0)</f>
        <v>1</v>
      </c>
    </row>
    <row r="62" spans="1:27" x14ac:dyDescent="0.25">
      <c r="A62" s="2" t="s">
        <v>14695</v>
      </c>
      <c r="B62" s="14" t="str">
        <f>VLOOKUP(MYRANKS_P[[#This Row],[PLAYERID]],PLAYERIDMAP2[],COLUMN(PLAYERIDMAP2[LASTNAME]),FALSE)</f>
        <v>Porcello</v>
      </c>
      <c r="C62" s="14" t="str">
        <f>VLOOKUP(MYRANKS_P[[#This Row],[PLAYERID]],PLAYERIDMAP2[],COLUMN(PLAYERIDMAP2[FIRSTNAME]),FALSE)</f>
        <v>Rick</v>
      </c>
      <c r="D62" s="14" t="str">
        <f>MYRANKS_P[[#This Row],[FNAME]]&amp;" "&amp;MYRANKS_P[[#This Row],[LNAME]]</f>
        <v>Rick Porcello</v>
      </c>
      <c r="E62" s="14" t="str">
        <f>VLOOKUP(MYRANKS_P[[#This Row],[PLAYERID]],PLAYERIDMAP2[],COLUMN(PLAYERIDMAP2[TEAM]),FALSE)</f>
        <v>BOS</v>
      </c>
      <c r="F62" s="14" t="str">
        <f>VLOOKUP(MYRANKS_P[[#This Row],[PLAYERID]],PLAYERIDMAP2[],COLUMN(PLAYERIDMAP2[POS]),FALSE)</f>
        <v>P</v>
      </c>
      <c r="G62" s="14">
        <f>IFERROR(VALUE(VLOOKUP(MYRANKS_P[[#This Row],[PLAYERID]],PLAYERIDMAP2[],COLUMN(PLAYERIDMAP2[IDFANGRAPHS]),FALSE)),VLOOKUP(MYRANKS_P[[#This Row],[PLAYERID]],PLAYERIDMAP2[],COLUMN(PLAYERIDMAP2[IDFANGRAPHS]),FALSE))</f>
        <v>2717</v>
      </c>
      <c r="H62" s="23">
        <f>IFERROR(VLOOKUP(MYRANKS_P[[#This Row],[IDFANGRAPHS]],STEAMER_P[],COLUMN(STEAMER_P[W]),FALSE),0)</f>
        <v>12</v>
      </c>
      <c r="I62" s="23">
        <f>IFERROR(VLOOKUP(MYRANKS_P[[#This Row],[IDFANGRAPHS]],STEAMER_P[],COLUMN(STEAMER_P[L]),FALSE),0)</f>
        <v>10</v>
      </c>
      <c r="J62" s="23">
        <f>IFERROR(VLOOKUP(MYRANKS_P[[#This Row],[IDFANGRAPHS]],STEAMER_P[],COLUMN(STEAMER_P[SV]),FALSE),0)</f>
        <v>0</v>
      </c>
      <c r="K62" s="23">
        <f>IFERROR(VLOOKUP(MYRANKS_P[[#This Row],[IDFANGRAPHS]],STEAMER_P[],COLUMN(STEAMER_P[IP]),FALSE),0)</f>
        <v>190</v>
      </c>
      <c r="L62" s="23">
        <f>IFERROR(VLOOKUP(MYRANKS_P[[#This Row],[IDFANGRAPHS]],STEAMER_P[],COLUMN(STEAMER_P[H]),FALSE),0)</f>
        <v>194</v>
      </c>
      <c r="M62" s="23">
        <f>IFERROR(VLOOKUP(MYRANKS_P[[#This Row],[IDFANGRAPHS]],STEAMER_P[],COLUMN(STEAMER_P[ER]),FALSE),0)</f>
        <v>81</v>
      </c>
      <c r="N62" s="23">
        <f>IFERROR(VLOOKUP(MYRANKS_P[[#This Row],[IDFANGRAPHS]],STEAMER_P[],COLUMN(STEAMER_P[HR]),FALSE),0)</f>
        <v>20</v>
      </c>
      <c r="O62" s="23">
        <f>IFERROR(VLOOKUP(MYRANKS_P[[#This Row],[IDFANGRAPHS]],STEAMER_P[],COLUMN(STEAMER_P[SO]),FALSE),0)</f>
        <v>148</v>
      </c>
      <c r="P62" s="23">
        <f>IFERROR(VLOOKUP(MYRANKS_P[[#This Row],[IDFANGRAPHS]],STEAMER_P[],COLUMN(STEAMER_P[BB]),FALSE),0)</f>
        <v>44</v>
      </c>
      <c r="Q62" s="21">
        <f>IFERROR((MYRANKS_P[[#This Row],[ER]]*9)/MYRANKS_P[[#This Row],[IP]],0)</f>
        <v>3.8368421052631581</v>
      </c>
      <c r="R62" s="21">
        <f>IFERROR((MYRANKS_P[[#This Row],[BB]]+MYRANKS_P[[#This Row],[H]])/MYRANKS_P[[#This Row],[IP]],0)</f>
        <v>1.2526315789473683</v>
      </c>
      <c r="S62" s="23">
        <f>MYRANKS_P[[#This Row],[W]]*P_PTS_W+MYRANKS_P[[#This Row],[L]]*P_PTS_L+MYRANKS_P[[#This Row],[IP]]*P_PTS_IP+MYRANKS_P[[#This Row],[SO]]*P_PTS_K+MYRANKS_P[[#This Row],[BB]]*P_PTS_BB+MYRANKS_P[[#This Row],[H]]*P_PTS_HA+MYRANKS_P[[#This Row],[SV]]*P_PTS_SV+MYRANKS_P[[#This Row],[HR]]*P_PTS_HRA+MYRANKS_P[[#This Row],[ER]]*P_PTS_ER</f>
        <v>0</v>
      </c>
      <c r="T62" s="23">
        <f>VLOOKUP(MYRANKS_P[[#This Row],[POS]],REPLACEMENT_LEVEL[],3,FALSE)</f>
        <v>0</v>
      </c>
      <c r="U62" s="23">
        <f>MYRANKS_P[[#This Row],[PROJ PTS]]-MYRANKS_P[[#This Row],[REPL LEVEL]]</f>
        <v>0</v>
      </c>
      <c r="V62" s="30">
        <f>RANK(MYRANKS_P[[#This Row],[POINTS OVER REPL]],MYRANKS_P[POINTS OVER REPL])</f>
        <v>1</v>
      </c>
      <c r="W62" s="29">
        <f>IF(MYRANKS_P[[#This Row],[RANK]]&lt;=TOTAL_PITCHERS_DRAFTED,MYRANKS_P[[#This Row],[POINTS OVER REPL]],0)</f>
        <v>0</v>
      </c>
      <c r="X62" s="35">
        <f>MYRANKS_P[[#This Row],[POINTS OVER REPL]]*DOLLAR_VALUE_PER_POINT+1</f>
        <v>1</v>
      </c>
      <c r="Y62" s="35"/>
      <c r="Z62" s="29">
        <f>IF(AND(MYRANKS_P[[#This Row],[RANK]]&lt;=(TOTAL_PITCHERS_DRAFTED-PITCHERS_BELOW_REPL_DRAFTED),MYRANKS_P[[#This Row],[$ACTUAL]]=""),MYRANKS_P[[#This Row],[POINTS OVER REPL]],0)</f>
        <v>0</v>
      </c>
      <c r="AA62" s="40">
        <f>IF(MYRANKS_P[[#This Row],[$ACTUAL]]="",MYRANKS_P[[#This Row],[POINTS OVER REPL]]*REMAINING_DOLLAR_VALUE_PER_POINT+1,0)</f>
        <v>1</v>
      </c>
    </row>
    <row r="63" spans="1:27" x14ac:dyDescent="0.25">
      <c r="A63" s="4" t="s">
        <v>13020</v>
      </c>
      <c r="B63" s="14" t="str">
        <f>VLOOKUP(MYRANKS_P[[#This Row],[PLAYERID]],PLAYERIDMAP2[],COLUMN(PLAYERIDMAP2[LASTNAME]),FALSE)</f>
        <v>Hellickson</v>
      </c>
      <c r="C63" s="14" t="str">
        <f>VLOOKUP(MYRANKS_P[[#This Row],[PLAYERID]],PLAYERIDMAP2[],COLUMN(PLAYERIDMAP2[FIRSTNAME]),FALSE)</f>
        <v>Jeremy</v>
      </c>
      <c r="D63" s="14" t="str">
        <f>MYRANKS_P[[#This Row],[FNAME]]&amp;" "&amp;MYRANKS_P[[#This Row],[LNAME]]</f>
        <v>Jeremy Hellickson</v>
      </c>
      <c r="E63" s="14" t="str">
        <f>VLOOKUP(MYRANKS_P[[#This Row],[PLAYERID]],PLAYERIDMAP2[],COLUMN(PLAYERIDMAP2[TEAM]),FALSE)</f>
        <v>PHI</v>
      </c>
      <c r="F63" s="14" t="str">
        <f>VLOOKUP(MYRANKS_P[[#This Row],[PLAYERID]],PLAYERIDMAP2[],COLUMN(PLAYERIDMAP2[POS]),FALSE)</f>
        <v>P</v>
      </c>
      <c r="G63" s="14">
        <f>IFERROR(VALUE(VLOOKUP(MYRANKS_P[[#This Row],[PLAYERID]],PLAYERIDMAP2[],COLUMN(PLAYERIDMAP2[IDFANGRAPHS]),FALSE)),VLOOKUP(MYRANKS_P[[#This Row],[PLAYERID]],PLAYERIDMAP2[],COLUMN(PLAYERIDMAP2[IDFANGRAPHS]),FALSE))</f>
        <v>4371</v>
      </c>
      <c r="H63" s="23">
        <f>IFERROR(VLOOKUP(MYRANKS_P[[#This Row],[IDFANGRAPHS]],STEAMER_P[],COLUMN(STEAMER_P[W]),FALSE),0)</f>
        <v>9</v>
      </c>
      <c r="I63" s="23">
        <f>IFERROR(VLOOKUP(MYRANKS_P[[#This Row],[IDFANGRAPHS]],STEAMER_P[],COLUMN(STEAMER_P[L]),FALSE),0)</f>
        <v>13</v>
      </c>
      <c r="J63" s="23">
        <f>IFERROR(VLOOKUP(MYRANKS_P[[#This Row],[IDFANGRAPHS]],STEAMER_P[],COLUMN(STEAMER_P[SV]),FALSE),0)</f>
        <v>0</v>
      </c>
      <c r="K63" s="23">
        <f>IFERROR(VLOOKUP(MYRANKS_P[[#This Row],[IDFANGRAPHS]],STEAMER_P[],COLUMN(STEAMER_P[IP]),FALSE),0)</f>
        <v>179</v>
      </c>
      <c r="L63" s="23">
        <f>IFERROR(VLOOKUP(MYRANKS_P[[#This Row],[IDFANGRAPHS]],STEAMER_P[],COLUMN(STEAMER_P[H]),FALSE),0)</f>
        <v>179</v>
      </c>
      <c r="M63" s="23">
        <f>IFERROR(VLOOKUP(MYRANKS_P[[#This Row],[IDFANGRAPHS]],STEAMER_P[],COLUMN(STEAMER_P[ER]),FALSE),0)</f>
        <v>83</v>
      </c>
      <c r="N63" s="23">
        <f>IFERROR(VLOOKUP(MYRANKS_P[[#This Row],[IDFANGRAPHS]],STEAMER_P[],COLUMN(STEAMER_P[HR]),FALSE),0)</f>
        <v>25</v>
      </c>
      <c r="O63" s="23">
        <f>IFERROR(VLOOKUP(MYRANKS_P[[#This Row],[IDFANGRAPHS]],STEAMER_P[],COLUMN(STEAMER_P[SO]),FALSE),0)</f>
        <v>148</v>
      </c>
      <c r="P63" s="23">
        <f>IFERROR(VLOOKUP(MYRANKS_P[[#This Row],[IDFANGRAPHS]],STEAMER_P[],COLUMN(STEAMER_P[BB]),FALSE),0)</f>
        <v>51</v>
      </c>
      <c r="Q63" s="21">
        <f>IFERROR((MYRANKS_P[[#This Row],[ER]]*9)/MYRANKS_P[[#This Row],[IP]],0)</f>
        <v>4.1731843575418992</v>
      </c>
      <c r="R63" s="21">
        <f>IFERROR((MYRANKS_P[[#This Row],[BB]]+MYRANKS_P[[#This Row],[H]])/MYRANKS_P[[#This Row],[IP]],0)</f>
        <v>1.2849162011173185</v>
      </c>
      <c r="S63" s="23">
        <f>MYRANKS_P[[#This Row],[W]]*P_PTS_W+MYRANKS_P[[#This Row],[L]]*P_PTS_L+MYRANKS_P[[#This Row],[IP]]*P_PTS_IP+MYRANKS_P[[#This Row],[SO]]*P_PTS_K+MYRANKS_P[[#This Row],[BB]]*P_PTS_BB+MYRANKS_P[[#This Row],[H]]*P_PTS_HA+MYRANKS_P[[#This Row],[SV]]*P_PTS_SV+MYRANKS_P[[#This Row],[HR]]*P_PTS_HRA+MYRANKS_P[[#This Row],[ER]]*P_PTS_ER</f>
        <v>0</v>
      </c>
      <c r="T63" s="23">
        <f>VLOOKUP(MYRANKS_P[[#This Row],[POS]],REPLACEMENT_LEVEL[],3,FALSE)</f>
        <v>0</v>
      </c>
      <c r="U63" s="23">
        <f>MYRANKS_P[[#This Row],[PROJ PTS]]-MYRANKS_P[[#This Row],[REPL LEVEL]]</f>
        <v>0</v>
      </c>
      <c r="V63" s="30">
        <f>RANK(MYRANKS_P[[#This Row],[POINTS OVER REPL]],MYRANKS_P[POINTS OVER REPL])</f>
        <v>1</v>
      </c>
      <c r="W63" s="29">
        <f>IF(MYRANKS_P[[#This Row],[RANK]]&lt;=TOTAL_PITCHERS_DRAFTED,MYRANKS_P[[#This Row],[POINTS OVER REPL]],0)</f>
        <v>0</v>
      </c>
      <c r="X63" s="35">
        <f>MYRANKS_P[[#This Row],[POINTS OVER REPL]]*DOLLAR_VALUE_PER_POINT+1</f>
        <v>1</v>
      </c>
      <c r="Y63" s="35"/>
      <c r="Z63" s="29">
        <f>IF(AND(MYRANKS_P[[#This Row],[RANK]]&lt;=(TOTAL_PITCHERS_DRAFTED-PITCHERS_BELOW_REPL_DRAFTED),MYRANKS_P[[#This Row],[$ACTUAL]]=""),MYRANKS_P[[#This Row],[POINTS OVER REPL]],0)</f>
        <v>0</v>
      </c>
      <c r="AA63" s="40">
        <f>IF(MYRANKS_P[[#This Row],[$ACTUAL]]="",MYRANKS_P[[#This Row],[POINTS OVER REPL]]*REMAINING_DOLLAR_VALUE_PER_POINT+1,0)</f>
        <v>1</v>
      </c>
    </row>
    <row r="64" spans="1:27" x14ac:dyDescent="0.25">
      <c r="A64" s="9" t="s">
        <v>17758</v>
      </c>
      <c r="B64" s="14" t="str">
        <f>VLOOKUP(MYRANKS_P[[#This Row],[PLAYERID]],PLAYERIDMAP2[],COLUMN(PLAYERIDMAP2[LASTNAME]),FALSE)</f>
        <v>Gray</v>
      </c>
      <c r="C64" s="14" t="str">
        <f>VLOOKUP(MYRANKS_P[[#This Row],[PLAYERID]],PLAYERIDMAP2[],COLUMN(PLAYERIDMAP2[FIRSTNAME]),FALSE)</f>
        <v>Jon</v>
      </c>
      <c r="D64" s="14" t="str">
        <f>MYRANKS_P[[#This Row],[FNAME]]&amp;" "&amp;MYRANKS_P[[#This Row],[LNAME]]</f>
        <v>Jon Gray</v>
      </c>
      <c r="E64" s="14" t="str">
        <f>VLOOKUP(MYRANKS_P[[#This Row],[PLAYERID]],PLAYERIDMAP2[],COLUMN(PLAYERIDMAP2[TEAM]),FALSE)</f>
        <v>COL</v>
      </c>
      <c r="F64" s="14" t="str">
        <f>VLOOKUP(MYRANKS_P[[#This Row],[PLAYERID]],PLAYERIDMAP2[],COLUMN(PLAYERIDMAP2[POS]),FALSE)</f>
        <v>P</v>
      </c>
      <c r="G64" s="14">
        <f>IFERROR(VALUE(VLOOKUP(MYRANKS_P[[#This Row],[PLAYERID]],PLAYERIDMAP2[],COLUMN(PLAYERIDMAP2[IDFANGRAPHS]),FALSE)),VLOOKUP(MYRANKS_P[[#This Row],[PLAYERID]],PLAYERIDMAP2[],COLUMN(PLAYERIDMAP2[IDFANGRAPHS]),FALSE))</f>
        <v>14916</v>
      </c>
      <c r="H64" s="23">
        <f>IFERROR(VLOOKUP(MYRANKS_P[[#This Row],[IDFANGRAPHS]],STEAMER_P[],COLUMN(STEAMER_P[W]),FALSE),0)</f>
        <v>9</v>
      </c>
      <c r="I64" s="23">
        <f>IFERROR(VLOOKUP(MYRANKS_P[[#This Row],[IDFANGRAPHS]],STEAMER_P[],COLUMN(STEAMER_P[L]),FALSE),0)</f>
        <v>10</v>
      </c>
      <c r="J64" s="23">
        <f>IFERROR(VLOOKUP(MYRANKS_P[[#This Row],[IDFANGRAPHS]],STEAMER_P[],COLUMN(STEAMER_P[SV]),FALSE),0)</f>
        <v>0</v>
      </c>
      <c r="K64" s="23">
        <f>IFERROR(VLOOKUP(MYRANKS_P[[#This Row],[IDFANGRAPHS]],STEAMER_P[],COLUMN(STEAMER_P[IP]),FALSE),0)</f>
        <v>160</v>
      </c>
      <c r="L64" s="23">
        <f>IFERROR(VLOOKUP(MYRANKS_P[[#This Row],[IDFANGRAPHS]],STEAMER_P[],COLUMN(STEAMER_P[H]),FALSE),0)</f>
        <v>159</v>
      </c>
      <c r="M64" s="23">
        <f>IFERROR(VLOOKUP(MYRANKS_P[[#This Row],[IDFANGRAPHS]],STEAMER_P[],COLUMN(STEAMER_P[ER]),FALSE),0)</f>
        <v>76</v>
      </c>
      <c r="N64" s="23">
        <f>IFERROR(VLOOKUP(MYRANKS_P[[#This Row],[IDFANGRAPHS]],STEAMER_P[],COLUMN(STEAMER_P[HR]),FALSE),0)</f>
        <v>20</v>
      </c>
      <c r="O64" s="23">
        <f>IFERROR(VLOOKUP(MYRANKS_P[[#This Row],[IDFANGRAPHS]],STEAMER_P[],COLUMN(STEAMER_P[SO]),FALSE),0)</f>
        <v>147</v>
      </c>
      <c r="P64" s="23">
        <f>IFERROR(VLOOKUP(MYRANKS_P[[#This Row],[IDFANGRAPHS]],STEAMER_P[],COLUMN(STEAMER_P[BB]),FALSE),0)</f>
        <v>56</v>
      </c>
      <c r="Q64" s="21">
        <f>IFERROR((MYRANKS_P[[#This Row],[ER]]*9)/MYRANKS_P[[#This Row],[IP]],0)</f>
        <v>4.2750000000000004</v>
      </c>
      <c r="R64" s="21">
        <f>IFERROR((MYRANKS_P[[#This Row],[BB]]+MYRANKS_P[[#This Row],[H]])/MYRANKS_P[[#This Row],[IP]],0)</f>
        <v>1.34375</v>
      </c>
      <c r="S64" s="23">
        <f>MYRANKS_P[[#This Row],[W]]*P_PTS_W+MYRANKS_P[[#This Row],[L]]*P_PTS_L+MYRANKS_P[[#This Row],[IP]]*P_PTS_IP+MYRANKS_P[[#This Row],[SO]]*P_PTS_K+MYRANKS_P[[#This Row],[BB]]*P_PTS_BB+MYRANKS_P[[#This Row],[H]]*P_PTS_HA+MYRANKS_P[[#This Row],[SV]]*P_PTS_SV+MYRANKS_P[[#This Row],[HR]]*P_PTS_HRA+MYRANKS_P[[#This Row],[ER]]*P_PTS_ER</f>
        <v>0</v>
      </c>
      <c r="T64" s="23">
        <f>VLOOKUP(MYRANKS_P[[#This Row],[POS]],REPLACEMENT_LEVEL[],3,FALSE)</f>
        <v>0</v>
      </c>
      <c r="U64" s="23">
        <f>MYRANKS_P[[#This Row],[PROJ PTS]]-MYRANKS_P[[#This Row],[REPL LEVEL]]</f>
        <v>0</v>
      </c>
      <c r="V64" s="30">
        <f>RANK(MYRANKS_P[[#This Row],[POINTS OVER REPL]],MYRANKS_P[POINTS OVER REPL])</f>
        <v>1</v>
      </c>
      <c r="W64" s="29">
        <f>IF(MYRANKS_P[[#This Row],[RANK]]&lt;=TOTAL_PITCHERS_DRAFTED,MYRANKS_P[[#This Row],[POINTS OVER REPL]],0)</f>
        <v>0</v>
      </c>
      <c r="X64" s="35">
        <f>MYRANKS_P[[#This Row],[POINTS OVER REPL]]*DOLLAR_VALUE_PER_POINT+1</f>
        <v>1</v>
      </c>
      <c r="Y64" s="35"/>
      <c r="Z64" s="29">
        <f>IF(AND(MYRANKS_P[[#This Row],[RANK]]&lt;=(TOTAL_PITCHERS_DRAFTED-PITCHERS_BELOW_REPL_DRAFTED),MYRANKS_P[[#This Row],[$ACTUAL]]=""),MYRANKS_P[[#This Row],[POINTS OVER REPL]],0)</f>
        <v>0</v>
      </c>
      <c r="AA64" s="40">
        <f>IF(MYRANKS_P[[#This Row],[$ACTUAL]]="",MYRANKS_P[[#This Row],[POINTS OVER REPL]]*REMAINING_DOLLAR_VALUE_PER_POINT+1,0)</f>
        <v>1</v>
      </c>
    </row>
    <row r="65" spans="1:27" x14ac:dyDescent="0.25">
      <c r="A65" s="89" t="s">
        <v>15912</v>
      </c>
      <c r="B65" s="90" t="str">
        <f>VLOOKUP(MYRANKS_P[[#This Row],[PLAYERID]],PLAYERIDMAP2[],COLUMN(PLAYERIDMAP2[LASTNAME]),FALSE)</f>
        <v>Wilson</v>
      </c>
      <c r="C65" s="90" t="str">
        <f>VLOOKUP(MYRANKS_P[[#This Row],[PLAYERID]],PLAYERIDMAP2[],COLUMN(PLAYERIDMAP2[FIRSTNAME]),FALSE)</f>
        <v>C.J.</v>
      </c>
      <c r="D65" s="90" t="str">
        <f>MYRANKS_P[[#This Row],[FNAME]]&amp;" "&amp;MYRANKS_P[[#This Row],[LNAME]]</f>
        <v>C.J. Wilson</v>
      </c>
      <c r="E65" s="90" t="str">
        <f>VLOOKUP(MYRANKS_P[[#This Row],[PLAYERID]],PLAYERIDMAP2[],COLUMN(PLAYERIDMAP2[TEAM]),FALSE)</f>
        <v>LAA</v>
      </c>
      <c r="F65" s="90" t="str">
        <f>VLOOKUP(MYRANKS_P[[#This Row],[PLAYERID]],PLAYERIDMAP2[],COLUMN(PLAYERIDMAP2[POS]),FALSE)</f>
        <v>P</v>
      </c>
      <c r="G65" s="90">
        <f>IFERROR(VALUE(VLOOKUP(MYRANKS_P[[#This Row],[PLAYERID]],PLAYERIDMAP2[],COLUMN(PLAYERIDMAP2[IDFANGRAPHS]),FALSE)),VLOOKUP(MYRANKS_P[[#This Row],[PLAYERID]],PLAYERIDMAP2[],COLUMN(PLAYERIDMAP2[IDFANGRAPHS]),FALSE))</f>
        <v>3580</v>
      </c>
      <c r="H65" s="23">
        <f>IFERROR(VLOOKUP(MYRANKS_P[[#This Row],[IDFANGRAPHS]],STEAMER_P[],COLUMN(STEAMER_P[W]),FALSE),0)</f>
        <v>10</v>
      </c>
      <c r="I65" s="23">
        <f>IFERROR(VLOOKUP(MYRANKS_P[[#This Row],[IDFANGRAPHS]],STEAMER_P[],COLUMN(STEAMER_P[L]),FALSE),0)</f>
        <v>11</v>
      </c>
      <c r="J65" s="23">
        <f>IFERROR(VLOOKUP(MYRANKS_P[[#This Row],[IDFANGRAPHS]],STEAMER_P[],COLUMN(STEAMER_P[SV]),FALSE),0)</f>
        <v>0</v>
      </c>
      <c r="K65" s="23">
        <f>IFERROR(VLOOKUP(MYRANKS_P[[#This Row],[IDFANGRAPHS]],STEAMER_P[],COLUMN(STEAMER_P[IP]),FALSE),0)</f>
        <v>178</v>
      </c>
      <c r="L65" s="23">
        <f>IFERROR(VLOOKUP(MYRANKS_P[[#This Row],[IDFANGRAPHS]],STEAMER_P[],COLUMN(STEAMER_P[H]),FALSE),0)</f>
        <v>169</v>
      </c>
      <c r="M65" s="23">
        <f>IFERROR(VLOOKUP(MYRANKS_P[[#This Row],[IDFANGRAPHS]],STEAMER_P[],COLUMN(STEAMER_P[ER]),FALSE),0)</f>
        <v>80</v>
      </c>
      <c r="N65" s="23">
        <f>IFERROR(VLOOKUP(MYRANKS_P[[#This Row],[IDFANGRAPHS]],STEAMER_P[],COLUMN(STEAMER_P[HR]),FALSE),0)</f>
        <v>18</v>
      </c>
      <c r="O65" s="23">
        <f>IFERROR(VLOOKUP(MYRANKS_P[[#This Row],[IDFANGRAPHS]],STEAMER_P[],COLUMN(STEAMER_P[SO]),FALSE),0)</f>
        <v>146</v>
      </c>
      <c r="P65" s="23">
        <f>IFERROR(VLOOKUP(MYRANKS_P[[#This Row],[IDFANGRAPHS]],STEAMER_P[],COLUMN(STEAMER_P[BB]),FALSE),0)</f>
        <v>69</v>
      </c>
      <c r="Q65" s="75">
        <f>IFERROR((MYRANKS_P[[#This Row],[ER]]*9)/MYRANKS_P[[#This Row],[IP]],0)</f>
        <v>4.0449438202247192</v>
      </c>
      <c r="R65" s="75">
        <f>IFERROR((MYRANKS_P[[#This Row],[BB]]+MYRANKS_P[[#This Row],[H]])/MYRANKS_P[[#This Row],[IP]],0)</f>
        <v>1.3370786516853932</v>
      </c>
      <c r="S65" s="74">
        <f>MYRANKS_P[[#This Row],[W]]*P_PTS_W+MYRANKS_P[[#This Row],[L]]*P_PTS_L+MYRANKS_P[[#This Row],[IP]]*P_PTS_IP+MYRANKS_P[[#This Row],[SO]]*P_PTS_K+MYRANKS_P[[#This Row],[BB]]*P_PTS_BB+MYRANKS_P[[#This Row],[H]]*P_PTS_HA+MYRANKS_P[[#This Row],[SV]]*P_PTS_SV+MYRANKS_P[[#This Row],[HR]]*P_PTS_HRA+MYRANKS_P[[#This Row],[ER]]*P_PTS_ER</f>
        <v>0</v>
      </c>
      <c r="T65" s="74">
        <f>VLOOKUP(MYRANKS_P[[#This Row],[POS]],REPLACEMENT_LEVEL[],3,FALSE)</f>
        <v>0</v>
      </c>
      <c r="U65" s="74">
        <f>MYRANKS_P[[#This Row],[PROJ PTS]]-MYRANKS_P[[#This Row],[REPL LEVEL]]</f>
        <v>0</v>
      </c>
      <c r="V65" s="73">
        <f>RANK(MYRANKS_P[[#This Row],[POINTS OVER REPL]],MYRANKS_P[POINTS OVER REPL])</f>
        <v>1</v>
      </c>
      <c r="W65" s="74">
        <f>IF(MYRANKS_P[[#This Row],[RANK]]&lt;=TOTAL_PITCHERS_DRAFTED,MYRANKS_P[[#This Row],[POINTS OVER REPL]],0)</f>
        <v>0</v>
      </c>
      <c r="X65" s="76">
        <f>MYRANKS_P[[#This Row],[POINTS OVER REPL]]*DOLLAR_VALUE_PER_POINT+1</f>
        <v>1</v>
      </c>
      <c r="Y65" s="76"/>
      <c r="Z65" s="74">
        <f>IF(AND(MYRANKS_P[[#This Row],[RANK]]&lt;=(TOTAL_PITCHERS_DRAFTED-PITCHERS_BELOW_REPL_DRAFTED),MYRANKS_P[[#This Row],[$ACTUAL]]=""),MYRANKS_P[[#This Row],[POINTS OVER REPL]],0)</f>
        <v>0</v>
      </c>
      <c r="AA65" s="77">
        <f>IF(MYRANKS_P[[#This Row],[$ACTUAL]]="",MYRANKS_P[[#This Row],[POINTS OVER REPL]]*REMAINING_DOLLAR_VALUE_PER_POINT+1,0)</f>
        <v>1</v>
      </c>
    </row>
    <row r="66" spans="1:27" x14ac:dyDescent="0.25">
      <c r="A66" s="2" t="s">
        <v>15156</v>
      </c>
      <c r="B66" s="14" t="str">
        <f>VLOOKUP(MYRANKS_P[[#This Row],[PLAYERID]],PLAYERIDMAP2[],COLUMN(PLAYERIDMAP2[LASTNAME]),FALSE)</f>
        <v>Santana</v>
      </c>
      <c r="C66" s="14" t="str">
        <f>VLOOKUP(MYRANKS_P[[#This Row],[PLAYERID]],PLAYERIDMAP2[],COLUMN(PLAYERIDMAP2[FIRSTNAME]),FALSE)</f>
        <v>Ervin</v>
      </c>
      <c r="D66" s="14" t="str">
        <f>MYRANKS_P[[#This Row],[FNAME]]&amp;" "&amp;MYRANKS_P[[#This Row],[LNAME]]</f>
        <v>Ervin Santana</v>
      </c>
      <c r="E66" s="14" t="str">
        <f>VLOOKUP(MYRANKS_P[[#This Row],[PLAYERID]],PLAYERIDMAP2[],COLUMN(PLAYERIDMAP2[TEAM]),FALSE)</f>
        <v>MIN</v>
      </c>
      <c r="F66" s="14" t="str">
        <f>VLOOKUP(MYRANKS_P[[#This Row],[PLAYERID]],PLAYERIDMAP2[],COLUMN(PLAYERIDMAP2[POS]),FALSE)</f>
        <v>P</v>
      </c>
      <c r="G66" s="14">
        <f>IFERROR(VALUE(VLOOKUP(MYRANKS_P[[#This Row],[PLAYERID]],PLAYERIDMAP2[],COLUMN(PLAYERIDMAP2[IDFANGRAPHS]),FALSE)),VLOOKUP(MYRANKS_P[[#This Row],[PLAYERID]],PLAYERIDMAP2[],COLUMN(PLAYERIDMAP2[IDFANGRAPHS]),FALSE))</f>
        <v>3200</v>
      </c>
      <c r="H66" s="23">
        <f>IFERROR(VLOOKUP(MYRANKS_P[[#This Row],[IDFANGRAPHS]],STEAMER_P[],COLUMN(STEAMER_P[W]),FALSE),0)</f>
        <v>10</v>
      </c>
      <c r="I66" s="23">
        <f>IFERROR(VLOOKUP(MYRANKS_P[[#This Row],[IDFANGRAPHS]],STEAMER_P[],COLUMN(STEAMER_P[L]),FALSE),0)</f>
        <v>12</v>
      </c>
      <c r="J66" s="23">
        <f>IFERROR(VLOOKUP(MYRANKS_P[[#This Row],[IDFANGRAPHS]],STEAMER_P[],COLUMN(STEAMER_P[SV]),FALSE),0)</f>
        <v>0</v>
      </c>
      <c r="K66" s="23">
        <f>IFERROR(VLOOKUP(MYRANKS_P[[#This Row],[IDFANGRAPHS]],STEAMER_P[],COLUMN(STEAMER_P[IP]),FALSE),0)</f>
        <v>192</v>
      </c>
      <c r="L66" s="23">
        <f>IFERROR(VLOOKUP(MYRANKS_P[[#This Row],[IDFANGRAPHS]],STEAMER_P[],COLUMN(STEAMER_P[H]),FALSE),0)</f>
        <v>200</v>
      </c>
      <c r="M66" s="23">
        <f>IFERROR(VLOOKUP(MYRANKS_P[[#This Row],[IDFANGRAPHS]],STEAMER_P[],COLUMN(STEAMER_P[ER]),FALSE),0)</f>
        <v>93</v>
      </c>
      <c r="N66" s="23">
        <f>IFERROR(VLOOKUP(MYRANKS_P[[#This Row],[IDFANGRAPHS]],STEAMER_P[],COLUMN(STEAMER_P[HR]),FALSE),0)</f>
        <v>24</v>
      </c>
      <c r="O66" s="23">
        <f>IFERROR(VLOOKUP(MYRANKS_P[[#This Row],[IDFANGRAPHS]],STEAMER_P[],COLUMN(STEAMER_P[SO]),FALSE),0)</f>
        <v>146</v>
      </c>
      <c r="P66" s="23">
        <f>IFERROR(VLOOKUP(MYRANKS_P[[#This Row],[IDFANGRAPHS]],STEAMER_P[],COLUMN(STEAMER_P[BB]),FALSE),0)</f>
        <v>59</v>
      </c>
      <c r="Q66" s="21">
        <f>IFERROR((MYRANKS_P[[#This Row],[ER]]*9)/MYRANKS_P[[#This Row],[IP]],0)</f>
        <v>4.359375</v>
      </c>
      <c r="R66" s="21">
        <f>IFERROR((MYRANKS_P[[#This Row],[BB]]+MYRANKS_P[[#This Row],[H]])/MYRANKS_P[[#This Row],[IP]],0)</f>
        <v>1.3489583333333333</v>
      </c>
      <c r="S66" s="23">
        <f>MYRANKS_P[[#This Row],[W]]*P_PTS_W+MYRANKS_P[[#This Row],[L]]*P_PTS_L+MYRANKS_P[[#This Row],[IP]]*P_PTS_IP+MYRANKS_P[[#This Row],[SO]]*P_PTS_K+MYRANKS_P[[#This Row],[BB]]*P_PTS_BB+MYRANKS_P[[#This Row],[H]]*P_PTS_HA+MYRANKS_P[[#This Row],[SV]]*P_PTS_SV+MYRANKS_P[[#This Row],[HR]]*P_PTS_HRA+MYRANKS_P[[#This Row],[ER]]*P_PTS_ER</f>
        <v>0</v>
      </c>
      <c r="T66" s="23">
        <f>VLOOKUP(MYRANKS_P[[#This Row],[POS]],REPLACEMENT_LEVEL[],3,FALSE)</f>
        <v>0</v>
      </c>
      <c r="U66" s="23">
        <f>MYRANKS_P[[#This Row],[PROJ PTS]]-MYRANKS_P[[#This Row],[REPL LEVEL]]</f>
        <v>0</v>
      </c>
      <c r="V66" s="30">
        <f>RANK(MYRANKS_P[[#This Row],[POINTS OVER REPL]],MYRANKS_P[POINTS OVER REPL])</f>
        <v>1</v>
      </c>
      <c r="W66" s="29">
        <f>IF(MYRANKS_P[[#This Row],[RANK]]&lt;=TOTAL_PITCHERS_DRAFTED,MYRANKS_P[[#This Row],[POINTS OVER REPL]],0)</f>
        <v>0</v>
      </c>
      <c r="X66" s="35">
        <f>MYRANKS_P[[#This Row],[POINTS OVER REPL]]*DOLLAR_VALUE_PER_POINT+1</f>
        <v>1</v>
      </c>
      <c r="Y66" s="35"/>
      <c r="Z66" s="29">
        <f>IF(AND(MYRANKS_P[[#This Row],[RANK]]&lt;=(TOTAL_PITCHERS_DRAFTED-PITCHERS_BELOW_REPL_DRAFTED),MYRANKS_P[[#This Row],[$ACTUAL]]=""),MYRANKS_P[[#This Row],[POINTS OVER REPL]],0)</f>
        <v>0</v>
      </c>
      <c r="AA66" s="40">
        <f>IF(MYRANKS_P[[#This Row],[$ACTUAL]]="",MYRANKS_P[[#This Row],[POINTS OVER REPL]]*REMAINING_DOLLAR_VALUE_PER_POINT+1,0)</f>
        <v>1</v>
      </c>
    </row>
    <row r="67" spans="1:27" x14ac:dyDescent="0.25">
      <c r="A67" s="7" t="s">
        <v>15330</v>
      </c>
      <c r="B67" s="14" t="str">
        <f>VLOOKUP(MYRANKS_P[[#This Row],[PLAYERID]],PLAYERIDMAP2[],COLUMN(PLAYERIDMAP2[LASTNAME]),FALSE)</f>
        <v>Smyly</v>
      </c>
      <c r="C67" s="14" t="str">
        <f>VLOOKUP(MYRANKS_P[[#This Row],[PLAYERID]],PLAYERIDMAP2[],COLUMN(PLAYERIDMAP2[FIRSTNAME]),FALSE)</f>
        <v>Drew</v>
      </c>
      <c r="D67" s="14" t="str">
        <f>MYRANKS_P[[#This Row],[FNAME]]&amp;" "&amp;MYRANKS_P[[#This Row],[LNAME]]</f>
        <v>Drew Smyly</v>
      </c>
      <c r="E67" s="14" t="str">
        <f>VLOOKUP(MYRANKS_P[[#This Row],[PLAYERID]],PLAYERIDMAP2[],COLUMN(PLAYERIDMAP2[TEAM]),FALSE)</f>
        <v>TB</v>
      </c>
      <c r="F67" s="14" t="str">
        <f>VLOOKUP(MYRANKS_P[[#This Row],[PLAYERID]],PLAYERIDMAP2[],COLUMN(PLAYERIDMAP2[POS]),FALSE)</f>
        <v>P</v>
      </c>
      <c r="G67" s="14">
        <f>IFERROR(VALUE(VLOOKUP(MYRANKS_P[[#This Row],[PLAYERID]],PLAYERIDMAP2[],COLUMN(PLAYERIDMAP2[IDFANGRAPHS]),FALSE)),VLOOKUP(MYRANKS_P[[#This Row],[PLAYERID]],PLAYERIDMAP2[],COLUMN(PLAYERIDMAP2[IDFANGRAPHS]),FALSE))</f>
        <v>11760</v>
      </c>
      <c r="H67" s="23">
        <f>IFERROR(VLOOKUP(MYRANKS_P[[#This Row],[IDFANGRAPHS]],STEAMER_P[],COLUMN(STEAMER_P[W]),FALSE),0)</f>
        <v>10</v>
      </c>
      <c r="I67" s="23">
        <f>IFERROR(VLOOKUP(MYRANKS_P[[#This Row],[IDFANGRAPHS]],STEAMER_P[],COLUMN(STEAMER_P[L]),FALSE),0)</f>
        <v>8</v>
      </c>
      <c r="J67" s="23">
        <f>IFERROR(VLOOKUP(MYRANKS_P[[#This Row],[IDFANGRAPHS]],STEAMER_P[],COLUMN(STEAMER_P[SV]),FALSE),0)</f>
        <v>0</v>
      </c>
      <c r="K67" s="23">
        <f>IFERROR(VLOOKUP(MYRANKS_P[[#This Row],[IDFANGRAPHS]],STEAMER_P[],COLUMN(STEAMER_P[IP]),FALSE),0)</f>
        <v>151</v>
      </c>
      <c r="L67" s="23">
        <f>IFERROR(VLOOKUP(MYRANKS_P[[#This Row],[IDFANGRAPHS]],STEAMER_P[],COLUMN(STEAMER_P[H]),FALSE),0)</f>
        <v>133</v>
      </c>
      <c r="M67" s="23">
        <f>IFERROR(VLOOKUP(MYRANKS_P[[#This Row],[IDFANGRAPHS]],STEAMER_P[],COLUMN(STEAMER_P[ER]),FALSE),0)</f>
        <v>56</v>
      </c>
      <c r="N67" s="23">
        <f>IFERROR(VLOOKUP(MYRANKS_P[[#This Row],[IDFANGRAPHS]],STEAMER_P[],COLUMN(STEAMER_P[HR]),FALSE),0)</f>
        <v>17</v>
      </c>
      <c r="O67" s="23">
        <f>IFERROR(VLOOKUP(MYRANKS_P[[#This Row],[IDFANGRAPHS]],STEAMER_P[],COLUMN(STEAMER_P[SO]),FALSE),0)</f>
        <v>146</v>
      </c>
      <c r="P67" s="23">
        <f>IFERROR(VLOOKUP(MYRANKS_P[[#This Row],[IDFANGRAPHS]],STEAMER_P[],COLUMN(STEAMER_P[BB]),FALSE),0)</f>
        <v>47</v>
      </c>
      <c r="Q67" s="21">
        <f>IFERROR((MYRANKS_P[[#This Row],[ER]]*9)/MYRANKS_P[[#This Row],[IP]],0)</f>
        <v>3.3377483443708611</v>
      </c>
      <c r="R67" s="21">
        <f>IFERROR((MYRANKS_P[[#This Row],[BB]]+MYRANKS_P[[#This Row],[H]])/MYRANKS_P[[#This Row],[IP]],0)</f>
        <v>1.1920529801324504</v>
      </c>
      <c r="S67" s="23">
        <f>MYRANKS_P[[#This Row],[W]]*P_PTS_W+MYRANKS_P[[#This Row],[L]]*P_PTS_L+MYRANKS_P[[#This Row],[IP]]*P_PTS_IP+MYRANKS_P[[#This Row],[SO]]*P_PTS_K+MYRANKS_P[[#This Row],[BB]]*P_PTS_BB+MYRANKS_P[[#This Row],[H]]*P_PTS_HA+MYRANKS_P[[#This Row],[SV]]*P_PTS_SV+MYRANKS_P[[#This Row],[HR]]*P_PTS_HRA+MYRANKS_P[[#This Row],[ER]]*P_PTS_ER</f>
        <v>0</v>
      </c>
      <c r="T67" s="23">
        <f>VLOOKUP(MYRANKS_P[[#This Row],[POS]],REPLACEMENT_LEVEL[],3,FALSE)</f>
        <v>0</v>
      </c>
      <c r="U67" s="23">
        <f>MYRANKS_P[[#This Row],[PROJ PTS]]-MYRANKS_P[[#This Row],[REPL LEVEL]]</f>
        <v>0</v>
      </c>
      <c r="V67" s="30">
        <f>RANK(MYRANKS_P[[#This Row],[POINTS OVER REPL]],MYRANKS_P[POINTS OVER REPL])</f>
        <v>1</v>
      </c>
      <c r="W67" s="29">
        <f>IF(MYRANKS_P[[#This Row],[RANK]]&lt;=TOTAL_PITCHERS_DRAFTED,MYRANKS_P[[#This Row],[POINTS OVER REPL]],0)</f>
        <v>0</v>
      </c>
      <c r="X67" s="35">
        <f>MYRANKS_P[[#This Row],[POINTS OVER REPL]]*DOLLAR_VALUE_PER_POINT+1</f>
        <v>1</v>
      </c>
      <c r="Y67" s="35"/>
      <c r="Z67" s="29">
        <f>IF(AND(MYRANKS_P[[#This Row],[RANK]]&lt;=(TOTAL_PITCHERS_DRAFTED-PITCHERS_BELOW_REPL_DRAFTED),MYRANKS_P[[#This Row],[$ACTUAL]]=""),MYRANKS_P[[#This Row],[POINTS OVER REPL]],0)</f>
        <v>0</v>
      </c>
      <c r="AA67" s="40">
        <f>IF(MYRANKS_P[[#This Row],[$ACTUAL]]="",MYRANKS_P[[#This Row],[POINTS OVER REPL]]*REMAINING_DOLLAR_VALUE_PER_POINT+1,0)</f>
        <v>1</v>
      </c>
    </row>
    <row r="68" spans="1:27" x14ac:dyDescent="0.25">
      <c r="A68" s="7" t="s">
        <v>12923</v>
      </c>
      <c r="B68" s="14" t="str">
        <f>VLOOKUP(MYRANKS_P[[#This Row],[PLAYERID]],PLAYERIDMAP2[],COLUMN(PLAYERIDMAP2[LASTNAME]),FALSE)</f>
        <v>Hammel</v>
      </c>
      <c r="C68" s="14" t="str">
        <f>VLOOKUP(MYRANKS_P[[#This Row],[PLAYERID]],PLAYERIDMAP2[],COLUMN(PLAYERIDMAP2[FIRSTNAME]),FALSE)</f>
        <v>Jason</v>
      </c>
      <c r="D68" s="14" t="str">
        <f>MYRANKS_P[[#This Row],[FNAME]]&amp;" "&amp;MYRANKS_P[[#This Row],[LNAME]]</f>
        <v>Jason Hammel</v>
      </c>
      <c r="E68" s="14" t="str">
        <f>VLOOKUP(MYRANKS_P[[#This Row],[PLAYERID]],PLAYERIDMAP2[],COLUMN(PLAYERIDMAP2[TEAM]),FALSE)</f>
        <v>CHC</v>
      </c>
      <c r="F68" s="14" t="str">
        <f>VLOOKUP(MYRANKS_P[[#This Row],[PLAYERID]],PLAYERIDMAP2[],COLUMN(PLAYERIDMAP2[POS]),FALSE)</f>
        <v>P</v>
      </c>
      <c r="G68" s="14">
        <f>IFERROR(VALUE(VLOOKUP(MYRANKS_P[[#This Row],[PLAYERID]],PLAYERIDMAP2[],COLUMN(PLAYERIDMAP2[IDFANGRAPHS]),FALSE)),VLOOKUP(MYRANKS_P[[#This Row],[PLAYERID]],PLAYERIDMAP2[],COLUMN(PLAYERIDMAP2[IDFANGRAPHS]),FALSE))</f>
        <v>4538</v>
      </c>
      <c r="H68" s="23">
        <f>IFERROR(VLOOKUP(MYRANKS_P[[#This Row],[IDFANGRAPHS]],STEAMER_P[],COLUMN(STEAMER_P[W]),FALSE),0)</f>
        <v>10</v>
      </c>
      <c r="I68" s="23">
        <f>IFERROR(VLOOKUP(MYRANKS_P[[#This Row],[IDFANGRAPHS]],STEAMER_P[],COLUMN(STEAMER_P[L]),FALSE),0)</f>
        <v>8</v>
      </c>
      <c r="J68" s="23">
        <f>IFERROR(VLOOKUP(MYRANKS_P[[#This Row],[IDFANGRAPHS]],STEAMER_P[],COLUMN(STEAMER_P[SV]),FALSE),0)</f>
        <v>0</v>
      </c>
      <c r="K68" s="23">
        <f>IFERROR(VLOOKUP(MYRANKS_P[[#This Row],[IDFANGRAPHS]],STEAMER_P[],COLUMN(STEAMER_P[IP]),FALSE),0)</f>
        <v>157</v>
      </c>
      <c r="L68" s="23">
        <f>IFERROR(VLOOKUP(MYRANKS_P[[#This Row],[IDFANGRAPHS]],STEAMER_P[],COLUMN(STEAMER_P[H]),FALSE),0)</f>
        <v>147</v>
      </c>
      <c r="M68" s="23">
        <f>IFERROR(VLOOKUP(MYRANKS_P[[#This Row],[IDFANGRAPHS]],STEAMER_P[],COLUMN(STEAMER_P[ER]),FALSE),0)</f>
        <v>65</v>
      </c>
      <c r="N68" s="23">
        <f>IFERROR(VLOOKUP(MYRANKS_P[[#This Row],[IDFANGRAPHS]],STEAMER_P[],COLUMN(STEAMER_P[HR]),FALSE),0)</f>
        <v>19</v>
      </c>
      <c r="O68" s="23">
        <f>IFERROR(VLOOKUP(MYRANKS_P[[#This Row],[IDFANGRAPHS]],STEAMER_P[],COLUMN(STEAMER_P[SO]),FALSE),0)</f>
        <v>145</v>
      </c>
      <c r="P68" s="23">
        <f>IFERROR(VLOOKUP(MYRANKS_P[[#This Row],[IDFANGRAPHS]],STEAMER_P[],COLUMN(STEAMER_P[BB]),FALSE),0)</f>
        <v>41</v>
      </c>
      <c r="Q68" s="21">
        <f>IFERROR((MYRANKS_P[[#This Row],[ER]]*9)/MYRANKS_P[[#This Row],[IP]],0)</f>
        <v>3.7261146496815285</v>
      </c>
      <c r="R68" s="21">
        <f>IFERROR((MYRANKS_P[[#This Row],[BB]]+MYRANKS_P[[#This Row],[H]])/MYRANKS_P[[#This Row],[IP]],0)</f>
        <v>1.197452229299363</v>
      </c>
      <c r="S68" s="23">
        <f>MYRANKS_P[[#This Row],[W]]*P_PTS_W+MYRANKS_P[[#This Row],[L]]*P_PTS_L+MYRANKS_P[[#This Row],[IP]]*P_PTS_IP+MYRANKS_P[[#This Row],[SO]]*P_PTS_K+MYRANKS_P[[#This Row],[BB]]*P_PTS_BB+MYRANKS_P[[#This Row],[H]]*P_PTS_HA+MYRANKS_P[[#This Row],[SV]]*P_PTS_SV+MYRANKS_P[[#This Row],[HR]]*P_PTS_HRA+MYRANKS_P[[#This Row],[ER]]*P_PTS_ER</f>
        <v>0</v>
      </c>
      <c r="T68" s="23">
        <f>VLOOKUP(MYRANKS_P[[#This Row],[POS]],REPLACEMENT_LEVEL[],3,FALSE)</f>
        <v>0</v>
      </c>
      <c r="U68" s="23">
        <f>MYRANKS_P[[#This Row],[PROJ PTS]]-MYRANKS_P[[#This Row],[REPL LEVEL]]</f>
        <v>0</v>
      </c>
      <c r="V68" s="30">
        <f>RANK(MYRANKS_P[[#This Row],[POINTS OVER REPL]],MYRANKS_P[POINTS OVER REPL])</f>
        <v>1</v>
      </c>
      <c r="W68" s="29">
        <f>IF(MYRANKS_P[[#This Row],[RANK]]&lt;=TOTAL_PITCHERS_DRAFTED,MYRANKS_P[[#This Row],[POINTS OVER REPL]],0)</f>
        <v>0</v>
      </c>
      <c r="X68" s="35">
        <f>MYRANKS_P[[#This Row],[POINTS OVER REPL]]*DOLLAR_VALUE_PER_POINT+1</f>
        <v>1</v>
      </c>
      <c r="Y68" s="35"/>
      <c r="Z68" s="29">
        <f>IF(AND(MYRANKS_P[[#This Row],[RANK]]&lt;=(TOTAL_PITCHERS_DRAFTED-PITCHERS_BELOW_REPL_DRAFTED),MYRANKS_P[[#This Row],[$ACTUAL]]=""),MYRANKS_P[[#This Row],[POINTS OVER REPL]],0)</f>
        <v>0</v>
      </c>
      <c r="AA68" s="40">
        <f>IF(MYRANKS_P[[#This Row],[$ACTUAL]]="",MYRANKS_P[[#This Row],[POINTS OVER REPL]]*REMAINING_DOLLAR_VALUE_PER_POINT+1,0)</f>
        <v>1</v>
      </c>
    </row>
    <row r="69" spans="1:27" x14ac:dyDescent="0.25">
      <c r="A69" s="9" t="s">
        <v>19176</v>
      </c>
      <c r="B69" s="14" t="str">
        <f>VLOOKUP(MYRANKS_P[[#This Row],[PLAYERID]],PLAYERIDMAP2[],COLUMN(PLAYERIDMAP2[LASTNAME]),FALSE)</f>
        <v>Matz</v>
      </c>
      <c r="C69" s="14" t="str">
        <f>VLOOKUP(MYRANKS_P[[#This Row],[PLAYERID]],PLAYERIDMAP2[],COLUMN(PLAYERIDMAP2[FIRSTNAME]),FALSE)</f>
        <v>Steven</v>
      </c>
      <c r="D69" s="14" t="str">
        <f>MYRANKS_P[[#This Row],[FNAME]]&amp;" "&amp;MYRANKS_P[[#This Row],[LNAME]]</f>
        <v>Steven Matz</v>
      </c>
      <c r="E69" s="14" t="str">
        <f>VLOOKUP(MYRANKS_P[[#This Row],[PLAYERID]],PLAYERIDMAP2[],COLUMN(PLAYERIDMAP2[TEAM]),FALSE)</f>
        <v>NYM</v>
      </c>
      <c r="F69" s="14" t="str">
        <f>VLOOKUP(MYRANKS_P[[#This Row],[PLAYERID]],PLAYERIDMAP2[],COLUMN(PLAYERIDMAP2[POS]),FALSE)</f>
        <v>P</v>
      </c>
      <c r="G69" s="14">
        <f>IFERROR(VALUE(VLOOKUP(MYRANKS_P[[#This Row],[PLAYERID]],PLAYERIDMAP2[],COLUMN(PLAYERIDMAP2[IDFANGRAPHS]),FALSE)),VLOOKUP(MYRANKS_P[[#This Row],[PLAYERID]],PLAYERIDMAP2[],COLUMN(PLAYERIDMAP2[IDFANGRAPHS]),FALSE))</f>
        <v>13361</v>
      </c>
      <c r="H69" s="23">
        <f>IFERROR(VLOOKUP(MYRANKS_P[[#This Row],[IDFANGRAPHS]],STEAMER_P[],COLUMN(STEAMER_P[W]),FALSE),0)</f>
        <v>9</v>
      </c>
      <c r="I69" s="23">
        <f>IFERROR(VLOOKUP(MYRANKS_P[[#This Row],[IDFANGRAPHS]],STEAMER_P[],COLUMN(STEAMER_P[L]),FALSE),0)</f>
        <v>9</v>
      </c>
      <c r="J69" s="23">
        <f>IFERROR(VLOOKUP(MYRANKS_P[[#This Row],[IDFANGRAPHS]],STEAMER_P[],COLUMN(STEAMER_P[SV]),FALSE),0)</f>
        <v>0</v>
      </c>
      <c r="K69" s="23">
        <f>IFERROR(VLOOKUP(MYRANKS_P[[#This Row],[IDFANGRAPHS]],STEAMER_P[],COLUMN(STEAMER_P[IP]),FALSE),0)</f>
        <v>149</v>
      </c>
      <c r="L69" s="23">
        <f>IFERROR(VLOOKUP(MYRANKS_P[[#This Row],[IDFANGRAPHS]],STEAMER_P[],COLUMN(STEAMER_P[H]),FALSE),0)</f>
        <v>135</v>
      </c>
      <c r="M69" s="23">
        <f>IFERROR(VLOOKUP(MYRANKS_P[[#This Row],[IDFANGRAPHS]],STEAMER_P[],COLUMN(STEAMER_P[ER]),FALSE),0)</f>
        <v>59</v>
      </c>
      <c r="N69" s="23">
        <f>IFERROR(VLOOKUP(MYRANKS_P[[#This Row],[IDFANGRAPHS]],STEAMER_P[],COLUMN(STEAMER_P[HR]),FALSE),0)</f>
        <v>16</v>
      </c>
      <c r="O69" s="23">
        <f>IFERROR(VLOOKUP(MYRANKS_P[[#This Row],[IDFANGRAPHS]],STEAMER_P[],COLUMN(STEAMER_P[SO]),FALSE),0)</f>
        <v>145</v>
      </c>
      <c r="P69" s="23">
        <f>IFERROR(VLOOKUP(MYRANKS_P[[#This Row],[IDFANGRAPHS]],STEAMER_P[],COLUMN(STEAMER_P[BB]),FALSE),0)</f>
        <v>50</v>
      </c>
      <c r="Q69" s="21">
        <f>IFERROR((MYRANKS_P[[#This Row],[ER]]*9)/MYRANKS_P[[#This Row],[IP]],0)</f>
        <v>3.563758389261745</v>
      </c>
      <c r="R69" s="21">
        <f>IFERROR((MYRANKS_P[[#This Row],[BB]]+MYRANKS_P[[#This Row],[H]])/MYRANKS_P[[#This Row],[IP]],0)</f>
        <v>1.2416107382550337</v>
      </c>
      <c r="S69" s="23">
        <f>MYRANKS_P[[#This Row],[W]]*P_PTS_W+MYRANKS_P[[#This Row],[L]]*P_PTS_L+MYRANKS_P[[#This Row],[IP]]*P_PTS_IP+MYRANKS_P[[#This Row],[SO]]*P_PTS_K+MYRANKS_P[[#This Row],[BB]]*P_PTS_BB+MYRANKS_P[[#This Row],[H]]*P_PTS_HA+MYRANKS_P[[#This Row],[SV]]*P_PTS_SV+MYRANKS_P[[#This Row],[HR]]*P_PTS_HRA+MYRANKS_P[[#This Row],[ER]]*P_PTS_ER</f>
        <v>0</v>
      </c>
      <c r="T69" s="23">
        <f>VLOOKUP(MYRANKS_P[[#This Row],[POS]],REPLACEMENT_LEVEL[],3,FALSE)</f>
        <v>0</v>
      </c>
      <c r="U69" s="23">
        <f>MYRANKS_P[[#This Row],[PROJ PTS]]-MYRANKS_P[[#This Row],[REPL LEVEL]]</f>
        <v>0</v>
      </c>
      <c r="V69" s="30">
        <f>RANK(MYRANKS_P[[#This Row],[POINTS OVER REPL]],MYRANKS_P[POINTS OVER REPL])</f>
        <v>1</v>
      </c>
      <c r="W69" s="29">
        <f>IF(MYRANKS_P[[#This Row],[RANK]]&lt;=TOTAL_PITCHERS_DRAFTED,MYRANKS_P[[#This Row],[POINTS OVER REPL]],0)</f>
        <v>0</v>
      </c>
      <c r="X69" s="35">
        <f>MYRANKS_P[[#This Row],[POINTS OVER REPL]]*DOLLAR_VALUE_PER_POINT+1</f>
        <v>1</v>
      </c>
      <c r="Y69" s="35"/>
      <c r="Z69" s="29">
        <f>IF(AND(MYRANKS_P[[#This Row],[RANK]]&lt;=(TOTAL_PITCHERS_DRAFTED-PITCHERS_BELOW_REPL_DRAFTED),MYRANKS_P[[#This Row],[$ACTUAL]]=""),MYRANKS_P[[#This Row],[POINTS OVER REPL]],0)</f>
        <v>0</v>
      </c>
      <c r="AA69" s="40">
        <f>IF(MYRANKS_P[[#This Row],[$ACTUAL]]="",MYRANKS_P[[#This Row],[POINTS OVER REPL]]*REMAINING_DOLLAR_VALUE_PER_POINT+1,0)</f>
        <v>1</v>
      </c>
    </row>
    <row r="70" spans="1:27" x14ac:dyDescent="0.25">
      <c r="A70" s="2" t="s">
        <v>11563</v>
      </c>
      <c r="B70" s="14" t="str">
        <f>VLOOKUP(MYRANKS_P[[#This Row],[PLAYERID]],PLAYERIDMAP2[],COLUMN(PLAYERIDMAP2[LASTNAME]),FALSE)</f>
        <v>Buchholz</v>
      </c>
      <c r="C70" s="14" t="str">
        <f>VLOOKUP(MYRANKS_P[[#This Row],[PLAYERID]],PLAYERIDMAP2[],COLUMN(PLAYERIDMAP2[FIRSTNAME]),FALSE)</f>
        <v>Clay</v>
      </c>
      <c r="D70" s="14" t="str">
        <f>MYRANKS_P[[#This Row],[FNAME]]&amp;" "&amp;MYRANKS_P[[#This Row],[LNAME]]</f>
        <v>Clay Buchholz</v>
      </c>
      <c r="E70" s="14" t="str">
        <f>VLOOKUP(MYRANKS_P[[#This Row],[PLAYERID]],PLAYERIDMAP2[],COLUMN(PLAYERIDMAP2[TEAM]),FALSE)</f>
        <v>BOS</v>
      </c>
      <c r="F70" s="14" t="str">
        <f>VLOOKUP(MYRANKS_P[[#This Row],[PLAYERID]],PLAYERIDMAP2[],COLUMN(PLAYERIDMAP2[POS]),FALSE)</f>
        <v>P</v>
      </c>
      <c r="G70" s="14">
        <f>IFERROR(VALUE(VLOOKUP(MYRANKS_P[[#This Row],[PLAYERID]],PLAYERIDMAP2[],COLUMN(PLAYERIDMAP2[IDFANGRAPHS]),FALSE)),VLOOKUP(MYRANKS_P[[#This Row],[PLAYERID]],PLAYERIDMAP2[],COLUMN(PLAYERIDMAP2[IDFANGRAPHS]),FALSE))</f>
        <v>3543</v>
      </c>
      <c r="H70" s="23">
        <f>IFERROR(VLOOKUP(MYRANKS_P[[#This Row],[IDFANGRAPHS]],STEAMER_P[],COLUMN(STEAMER_P[W]),FALSE),0)</f>
        <v>11</v>
      </c>
      <c r="I70" s="23">
        <f>IFERROR(VLOOKUP(MYRANKS_P[[#This Row],[IDFANGRAPHS]],STEAMER_P[],COLUMN(STEAMER_P[L]),FALSE),0)</f>
        <v>8</v>
      </c>
      <c r="J70" s="23">
        <f>IFERROR(VLOOKUP(MYRANKS_P[[#This Row],[IDFANGRAPHS]],STEAMER_P[],COLUMN(STEAMER_P[SV]),FALSE),0)</f>
        <v>0</v>
      </c>
      <c r="K70" s="23">
        <f>IFERROR(VLOOKUP(MYRANKS_P[[#This Row],[IDFANGRAPHS]],STEAMER_P[],COLUMN(STEAMER_P[IP]),FALSE),0)</f>
        <v>167</v>
      </c>
      <c r="L70" s="23">
        <f>IFERROR(VLOOKUP(MYRANKS_P[[#This Row],[IDFANGRAPHS]],STEAMER_P[],COLUMN(STEAMER_P[H]),FALSE),0)</f>
        <v>162</v>
      </c>
      <c r="M70" s="23">
        <f>IFERROR(VLOOKUP(MYRANKS_P[[#This Row],[IDFANGRAPHS]],STEAMER_P[],COLUMN(STEAMER_P[ER]),FALSE),0)</f>
        <v>68</v>
      </c>
      <c r="N70" s="23">
        <f>IFERROR(VLOOKUP(MYRANKS_P[[#This Row],[IDFANGRAPHS]],STEAMER_P[],COLUMN(STEAMER_P[HR]),FALSE),0)</f>
        <v>17</v>
      </c>
      <c r="O70" s="23">
        <f>IFERROR(VLOOKUP(MYRANKS_P[[#This Row],[IDFANGRAPHS]],STEAMER_P[],COLUMN(STEAMER_P[SO]),FALSE),0)</f>
        <v>143</v>
      </c>
      <c r="P70" s="23">
        <f>IFERROR(VLOOKUP(MYRANKS_P[[#This Row],[IDFANGRAPHS]],STEAMER_P[],COLUMN(STEAMER_P[BB]),FALSE),0)</f>
        <v>45</v>
      </c>
      <c r="Q70" s="21">
        <f>IFERROR((MYRANKS_P[[#This Row],[ER]]*9)/MYRANKS_P[[#This Row],[IP]],0)</f>
        <v>3.6646706586826348</v>
      </c>
      <c r="R70" s="21">
        <f>IFERROR((MYRANKS_P[[#This Row],[BB]]+MYRANKS_P[[#This Row],[H]])/MYRANKS_P[[#This Row],[IP]],0)</f>
        <v>1.2395209580838322</v>
      </c>
      <c r="S70" s="23">
        <f>MYRANKS_P[[#This Row],[W]]*P_PTS_W+MYRANKS_P[[#This Row],[L]]*P_PTS_L+MYRANKS_P[[#This Row],[IP]]*P_PTS_IP+MYRANKS_P[[#This Row],[SO]]*P_PTS_K+MYRANKS_P[[#This Row],[BB]]*P_PTS_BB+MYRANKS_P[[#This Row],[H]]*P_PTS_HA+MYRANKS_P[[#This Row],[SV]]*P_PTS_SV+MYRANKS_P[[#This Row],[HR]]*P_PTS_HRA+MYRANKS_P[[#This Row],[ER]]*P_PTS_ER</f>
        <v>0</v>
      </c>
      <c r="T70" s="23">
        <f>VLOOKUP(MYRANKS_P[[#This Row],[POS]],REPLACEMENT_LEVEL[],3,FALSE)</f>
        <v>0</v>
      </c>
      <c r="U70" s="23">
        <f>MYRANKS_P[[#This Row],[PROJ PTS]]-MYRANKS_P[[#This Row],[REPL LEVEL]]</f>
        <v>0</v>
      </c>
      <c r="V70" s="30">
        <f>RANK(MYRANKS_P[[#This Row],[POINTS OVER REPL]],MYRANKS_P[POINTS OVER REPL])</f>
        <v>1</v>
      </c>
      <c r="W70" s="29">
        <f>IF(MYRANKS_P[[#This Row],[RANK]]&lt;=TOTAL_PITCHERS_DRAFTED,MYRANKS_P[[#This Row],[POINTS OVER REPL]],0)</f>
        <v>0</v>
      </c>
      <c r="X70" s="35">
        <f>MYRANKS_P[[#This Row],[POINTS OVER REPL]]*DOLLAR_VALUE_PER_POINT+1</f>
        <v>1</v>
      </c>
      <c r="Y70" s="35"/>
      <c r="Z70" s="29">
        <f>IF(AND(MYRANKS_P[[#This Row],[RANK]]&lt;=(TOTAL_PITCHERS_DRAFTED-PITCHERS_BELOW_REPL_DRAFTED),MYRANKS_P[[#This Row],[$ACTUAL]]=""),MYRANKS_P[[#This Row],[POINTS OVER REPL]],0)</f>
        <v>0</v>
      </c>
      <c r="AA70" s="40">
        <f>IF(MYRANKS_P[[#This Row],[$ACTUAL]]="",MYRANKS_P[[#This Row],[POINTS OVER REPL]]*REMAINING_DOLLAR_VALUE_PER_POINT+1,0)</f>
        <v>1</v>
      </c>
    </row>
    <row r="71" spans="1:27" x14ac:dyDescent="0.25">
      <c r="A71" s="2" t="s">
        <v>13487</v>
      </c>
      <c r="B71" s="14" t="str">
        <f>VLOOKUP(MYRANKS_P[[#This Row],[PLAYERID]],PLAYERIDMAP2[],COLUMN(PLAYERIDMAP2[LASTNAME]),FALSE)</f>
        <v>Koehler</v>
      </c>
      <c r="C71" s="14" t="str">
        <f>VLOOKUP(MYRANKS_P[[#This Row],[PLAYERID]],PLAYERIDMAP2[],COLUMN(PLAYERIDMAP2[FIRSTNAME]),FALSE)</f>
        <v>Tom</v>
      </c>
      <c r="D71" s="14" t="str">
        <f>MYRANKS_P[[#This Row],[FNAME]]&amp;" "&amp;MYRANKS_P[[#This Row],[LNAME]]</f>
        <v>Tom Koehler</v>
      </c>
      <c r="E71" s="14" t="str">
        <f>VLOOKUP(MYRANKS_P[[#This Row],[PLAYERID]],PLAYERIDMAP2[],COLUMN(PLAYERIDMAP2[TEAM]),FALSE)</f>
        <v>MIA</v>
      </c>
      <c r="F71" s="14" t="str">
        <f>VLOOKUP(MYRANKS_P[[#This Row],[PLAYERID]],PLAYERIDMAP2[],COLUMN(PLAYERIDMAP2[POS]),FALSE)</f>
        <v>P</v>
      </c>
      <c r="G71" s="14">
        <f>IFERROR(VALUE(VLOOKUP(MYRANKS_P[[#This Row],[PLAYERID]],PLAYERIDMAP2[],COLUMN(PLAYERIDMAP2[IDFANGRAPHS]),FALSE)),VLOOKUP(MYRANKS_P[[#This Row],[PLAYERID]],PLAYERIDMAP2[],COLUMN(PLAYERIDMAP2[IDFANGRAPHS]),FALSE))</f>
        <v>6570</v>
      </c>
      <c r="H71" s="23">
        <f>IFERROR(VLOOKUP(MYRANKS_P[[#This Row],[IDFANGRAPHS]],STEAMER_P[],COLUMN(STEAMER_P[W]),FALSE),0)</f>
        <v>10</v>
      </c>
      <c r="I71" s="23">
        <f>IFERROR(VLOOKUP(MYRANKS_P[[#This Row],[IDFANGRAPHS]],STEAMER_P[],COLUMN(STEAMER_P[L]),FALSE),0)</f>
        <v>13</v>
      </c>
      <c r="J71" s="23">
        <f>IFERROR(VLOOKUP(MYRANKS_P[[#This Row],[IDFANGRAPHS]],STEAMER_P[],COLUMN(STEAMER_P[SV]),FALSE),0)</f>
        <v>0</v>
      </c>
      <c r="K71" s="23">
        <f>IFERROR(VLOOKUP(MYRANKS_P[[#This Row],[IDFANGRAPHS]],STEAMER_P[],COLUMN(STEAMER_P[IP]),FALSE),0)</f>
        <v>192</v>
      </c>
      <c r="L71" s="23">
        <f>IFERROR(VLOOKUP(MYRANKS_P[[#This Row],[IDFANGRAPHS]],STEAMER_P[],COLUMN(STEAMER_P[H]),FALSE),0)</f>
        <v>197</v>
      </c>
      <c r="M71" s="23">
        <f>IFERROR(VLOOKUP(MYRANKS_P[[#This Row],[IDFANGRAPHS]],STEAMER_P[],COLUMN(STEAMER_P[ER]),FALSE),0)</f>
        <v>93</v>
      </c>
      <c r="N71" s="23">
        <f>IFERROR(VLOOKUP(MYRANKS_P[[#This Row],[IDFANGRAPHS]],STEAMER_P[],COLUMN(STEAMER_P[HR]),FALSE),0)</f>
        <v>21</v>
      </c>
      <c r="O71" s="23">
        <f>IFERROR(VLOOKUP(MYRANKS_P[[#This Row],[IDFANGRAPHS]],STEAMER_P[],COLUMN(STEAMER_P[SO]),FALSE),0)</f>
        <v>143</v>
      </c>
      <c r="P71" s="23">
        <f>IFERROR(VLOOKUP(MYRANKS_P[[#This Row],[IDFANGRAPHS]],STEAMER_P[],COLUMN(STEAMER_P[BB]),FALSE),0)</f>
        <v>73</v>
      </c>
      <c r="Q71" s="21">
        <f>IFERROR((MYRANKS_P[[#This Row],[ER]]*9)/MYRANKS_P[[#This Row],[IP]],0)</f>
        <v>4.359375</v>
      </c>
      <c r="R71" s="21">
        <f>IFERROR((MYRANKS_P[[#This Row],[BB]]+MYRANKS_P[[#This Row],[H]])/MYRANKS_P[[#This Row],[IP]],0)</f>
        <v>1.40625</v>
      </c>
      <c r="S71" s="23">
        <f>MYRANKS_P[[#This Row],[W]]*P_PTS_W+MYRANKS_P[[#This Row],[L]]*P_PTS_L+MYRANKS_P[[#This Row],[IP]]*P_PTS_IP+MYRANKS_P[[#This Row],[SO]]*P_PTS_K+MYRANKS_P[[#This Row],[BB]]*P_PTS_BB+MYRANKS_P[[#This Row],[H]]*P_PTS_HA+MYRANKS_P[[#This Row],[SV]]*P_PTS_SV+MYRANKS_P[[#This Row],[HR]]*P_PTS_HRA+MYRANKS_P[[#This Row],[ER]]*P_PTS_ER</f>
        <v>0</v>
      </c>
      <c r="T71" s="23">
        <f>VLOOKUP(MYRANKS_P[[#This Row],[POS]],REPLACEMENT_LEVEL[],3,FALSE)</f>
        <v>0</v>
      </c>
      <c r="U71" s="23">
        <f>MYRANKS_P[[#This Row],[PROJ PTS]]-MYRANKS_P[[#This Row],[REPL LEVEL]]</f>
        <v>0</v>
      </c>
      <c r="V71" s="30">
        <f>RANK(MYRANKS_P[[#This Row],[POINTS OVER REPL]],MYRANKS_P[POINTS OVER REPL])</f>
        <v>1</v>
      </c>
      <c r="W71" s="29">
        <f>IF(MYRANKS_P[[#This Row],[RANK]]&lt;=TOTAL_PITCHERS_DRAFTED,MYRANKS_P[[#This Row],[POINTS OVER REPL]],0)</f>
        <v>0</v>
      </c>
      <c r="X71" s="35">
        <f>MYRANKS_P[[#This Row],[POINTS OVER REPL]]*DOLLAR_VALUE_PER_POINT+1</f>
        <v>1</v>
      </c>
      <c r="Y71" s="35"/>
      <c r="Z71" s="29">
        <f>IF(AND(MYRANKS_P[[#This Row],[RANK]]&lt;=(TOTAL_PITCHERS_DRAFTED-PITCHERS_BELOW_REPL_DRAFTED),MYRANKS_P[[#This Row],[$ACTUAL]]=""),MYRANKS_P[[#This Row],[POINTS OVER REPL]],0)</f>
        <v>0</v>
      </c>
      <c r="AA71" s="40">
        <f>IF(MYRANKS_P[[#This Row],[$ACTUAL]]="",MYRANKS_P[[#This Row],[POINTS OVER REPL]]*REMAINING_DOLLAR_VALUE_PER_POINT+1,0)</f>
        <v>1</v>
      </c>
    </row>
    <row r="72" spans="1:27" x14ac:dyDescent="0.25">
      <c r="A72" s="9" t="s">
        <v>17949</v>
      </c>
      <c r="B72" s="14" t="str">
        <f>VLOOKUP(MYRANKS_P[[#This Row],[PLAYERID]],PLAYERIDMAP2[],COLUMN(PLAYERIDMAP2[LASTNAME]),FALSE)</f>
        <v>Severino</v>
      </c>
      <c r="C72" s="14" t="str">
        <f>VLOOKUP(MYRANKS_P[[#This Row],[PLAYERID]],PLAYERIDMAP2[],COLUMN(PLAYERIDMAP2[FIRSTNAME]),FALSE)</f>
        <v>Luis</v>
      </c>
      <c r="D72" s="14" t="str">
        <f>MYRANKS_P[[#This Row],[FNAME]]&amp;" "&amp;MYRANKS_P[[#This Row],[LNAME]]</f>
        <v>Luis Severino</v>
      </c>
      <c r="E72" s="14" t="str">
        <f>VLOOKUP(MYRANKS_P[[#This Row],[PLAYERID]],PLAYERIDMAP2[],COLUMN(PLAYERIDMAP2[TEAM]),FALSE)</f>
        <v>NYY</v>
      </c>
      <c r="F72" s="14" t="str">
        <f>VLOOKUP(MYRANKS_P[[#This Row],[PLAYERID]],PLAYERIDMAP2[],COLUMN(PLAYERIDMAP2[POS]),FALSE)</f>
        <v>P</v>
      </c>
      <c r="G72" s="14">
        <f>IFERROR(VALUE(VLOOKUP(MYRANKS_P[[#This Row],[PLAYERID]],PLAYERIDMAP2[],COLUMN(PLAYERIDMAP2[IDFANGRAPHS]),FALSE)),VLOOKUP(MYRANKS_P[[#This Row],[PLAYERID]],PLAYERIDMAP2[],COLUMN(PLAYERIDMAP2[IDFANGRAPHS]),FALSE))</f>
        <v>15890</v>
      </c>
      <c r="H72" s="23">
        <f>IFERROR(VLOOKUP(MYRANKS_P[[#This Row],[IDFANGRAPHS]],STEAMER_P[],COLUMN(STEAMER_P[W]),FALSE),0)</f>
        <v>10</v>
      </c>
      <c r="I72" s="23">
        <f>IFERROR(VLOOKUP(MYRANKS_P[[#This Row],[IDFANGRAPHS]],STEAMER_P[],COLUMN(STEAMER_P[L]),FALSE),0)</f>
        <v>9</v>
      </c>
      <c r="J72" s="23">
        <f>IFERROR(VLOOKUP(MYRANKS_P[[#This Row],[IDFANGRAPHS]],STEAMER_P[],COLUMN(STEAMER_P[SV]),FALSE),0)</f>
        <v>0</v>
      </c>
      <c r="K72" s="23">
        <f>IFERROR(VLOOKUP(MYRANKS_P[[#This Row],[IDFANGRAPHS]],STEAMER_P[],COLUMN(STEAMER_P[IP]),FALSE),0)</f>
        <v>161</v>
      </c>
      <c r="L72" s="23">
        <f>IFERROR(VLOOKUP(MYRANKS_P[[#This Row],[IDFANGRAPHS]],STEAMER_P[],COLUMN(STEAMER_P[H]),FALSE),0)</f>
        <v>152</v>
      </c>
      <c r="M72" s="23">
        <f>IFERROR(VLOOKUP(MYRANKS_P[[#This Row],[IDFANGRAPHS]],STEAMER_P[],COLUMN(STEAMER_P[ER]),FALSE),0)</f>
        <v>69</v>
      </c>
      <c r="N72" s="23">
        <f>IFERROR(VLOOKUP(MYRANKS_P[[#This Row],[IDFANGRAPHS]],STEAMER_P[],COLUMN(STEAMER_P[HR]),FALSE),0)</f>
        <v>19</v>
      </c>
      <c r="O72" s="23">
        <f>IFERROR(VLOOKUP(MYRANKS_P[[#This Row],[IDFANGRAPHS]],STEAMER_P[],COLUMN(STEAMER_P[SO]),FALSE),0)</f>
        <v>143</v>
      </c>
      <c r="P72" s="23">
        <f>IFERROR(VLOOKUP(MYRANKS_P[[#This Row],[IDFANGRAPHS]],STEAMER_P[],COLUMN(STEAMER_P[BB]),FALSE),0)</f>
        <v>54</v>
      </c>
      <c r="Q72" s="21">
        <f>IFERROR((MYRANKS_P[[#This Row],[ER]]*9)/MYRANKS_P[[#This Row],[IP]],0)</f>
        <v>3.8571428571428572</v>
      </c>
      <c r="R72" s="21">
        <f>IFERROR((MYRANKS_P[[#This Row],[BB]]+MYRANKS_P[[#This Row],[H]])/MYRANKS_P[[#This Row],[IP]],0)</f>
        <v>1.2795031055900621</v>
      </c>
      <c r="S72" s="23">
        <f>MYRANKS_P[[#This Row],[W]]*P_PTS_W+MYRANKS_P[[#This Row],[L]]*P_PTS_L+MYRANKS_P[[#This Row],[IP]]*P_PTS_IP+MYRANKS_P[[#This Row],[SO]]*P_PTS_K+MYRANKS_P[[#This Row],[BB]]*P_PTS_BB+MYRANKS_P[[#This Row],[H]]*P_PTS_HA+MYRANKS_P[[#This Row],[SV]]*P_PTS_SV+MYRANKS_P[[#This Row],[HR]]*P_PTS_HRA+MYRANKS_P[[#This Row],[ER]]*P_PTS_ER</f>
        <v>0</v>
      </c>
      <c r="T72" s="23">
        <f>VLOOKUP(MYRANKS_P[[#This Row],[POS]],REPLACEMENT_LEVEL[],3,FALSE)</f>
        <v>0</v>
      </c>
      <c r="U72" s="23">
        <f>MYRANKS_P[[#This Row],[PROJ PTS]]-MYRANKS_P[[#This Row],[REPL LEVEL]]</f>
        <v>0</v>
      </c>
      <c r="V72" s="30">
        <f>RANK(MYRANKS_P[[#This Row],[POINTS OVER REPL]],MYRANKS_P[POINTS OVER REPL])</f>
        <v>1</v>
      </c>
      <c r="W72" s="29">
        <f>IF(MYRANKS_P[[#This Row],[RANK]]&lt;=TOTAL_PITCHERS_DRAFTED,MYRANKS_P[[#This Row],[POINTS OVER REPL]],0)</f>
        <v>0</v>
      </c>
      <c r="X72" s="35">
        <f>MYRANKS_P[[#This Row],[POINTS OVER REPL]]*DOLLAR_VALUE_PER_POINT+1</f>
        <v>1</v>
      </c>
      <c r="Y72" s="35"/>
      <c r="Z72" s="29">
        <f>IF(AND(MYRANKS_P[[#This Row],[RANK]]&lt;=(TOTAL_PITCHERS_DRAFTED-PITCHERS_BELOW_REPL_DRAFTED),MYRANKS_P[[#This Row],[$ACTUAL]]=""),MYRANKS_P[[#This Row],[POINTS OVER REPL]],0)</f>
        <v>0</v>
      </c>
      <c r="AA72" s="40">
        <f>IF(MYRANKS_P[[#This Row],[$ACTUAL]]="",MYRANKS_P[[#This Row],[POINTS OVER REPL]]*REMAINING_DOLLAR_VALUE_PER_POINT+1,0)</f>
        <v>1</v>
      </c>
    </row>
    <row r="73" spans="1:27" x14ac:dyDescent="0.25">
      <c r="A73" s="89" t="s">
        <v>15564</v>
      </c>
      <c r="B73" s="90" t="str">
        <f>VLOOKUP(MYRANKS_P[[#This Row],[PLAYERID]],PLAYERIDMAP2[],COLUMN(PLAYERIDMAP2[LASTNAME]),FALSE)</f>
        <v>Tillman</v>
      </c>
      <c r="C73" s="90" t="str">
        <f>VLOOKUP(MYRANKS_P[[#This Row],[PLAYERID]],PLAYERIDMAP2[],COLUMN(PLAYERIDMAP2[FIRSTNAME]),FALSE)</f>
        <v>Chris</v>
      </c>
      <c r="D73" s="90" t="str">
        <f>MYRANKS_P[[#This Row],[FNAME]]&amp;" "&amp;MYRANKS_P[[#This Row],[LNAME]]</f>
        <v>Chris Tillman</v>
      </c>
      <c r="E73" s="90" t="str">
        <f>VLOOKUP(MYRANKS_P[[#This Row],[PLAYERID]],PLAYERIDMAP2[],COLUMN(PLAYERIDMAP2[TEAM]),FALSE)</f>
        <v>BAL</v>
      </c>
      <c r="F73" s="90" t="str">
        <f>VLOOKUP(MYRANKS_P[[#This Row],[PLAYERID]],PLAYERIDMAP2[],COLUMN(PLAYERIDMAP2[POS]),FALSE)</f>
        <v>P</v>
      </c>
      <c r="G73" s="90">
        <f>IFERROR(VALUE(VLOOKUP(MYRANKS_P[[#This Row],[PLAYERID]],PLAYERIDMAP2[],COLUMN(PLAYERIDMAP2[IDFANGRAPHS]),FALSE)),VLOOKUP(MYRANKS_P[[#This Row],[PLAYERID]],PLAYERIDMAP2[],COLUMN(PLAYERIDMAP2[IDFANGRAPHS]),FALSE))</f>
        <v>5279</v>
      </c>
      <c r="H73" s="23">
        <f>IFERROR(VLOOKUP(MYRANKS_P[[#This Row],[IDFANGRAPHS]],STEAMER_P[],COLUMN(STEAMER_P[W]),FALSE),0)</f>
        <v>11</v>
      </c>
      <c r="I73" s="23">
        <f>IFERROR(VLOOKUP(MYRANKS_P[[#This Row],[IDFANGRAPHS]],STEAMER_P[],COLUMN(STEAMER_P[L]),FALSE),0)</f>
        <v>12</v>
      </c>
      <c r="J73" s="23">
        <f>IFERROR(VLOOKUP(MYRANKS_P[[#This Row],[IDFANGRAPHS]],STEAMER_P[],COLUMN(STEAMER_P[SV]),FALSE),0)</f>
        <v>0</v>
      </c>
      <c r="K73" s="23">
        <f>IFERROR(VLOOKUP(MYRANKS_P[[#This Row],[IDFANGRAPHS]],STEAMER_P[],COLUMN(STEAMER_P[IP]),FALSE),0)</f>
        <v>193</v>
      </c>
      <c r="L73" s="23">
        <f>IFERROR(VLOOKUP(MYRANKS_P[[#This Row],[IDFANGRAPHS]],STEAMER_P[],COLUMN(STEAMER_P[H]),FALSE),0)</f>
        <v>197</v>
      </c>
      <c r="M73" s="23">
        <f>IFERROR(VLOOKUP(MYRANKS_P[[#This Row],[IDFANGRAPHS]],STEAMER_P[],COLUMN(STEAMER_P[ER]),FALSE),0)</f>
        <v>92</v>
      </c>
      <c r="N73" s="23">
        <f>IFERROR(VLOOKUP(MYRANKS_P[[#This Row],[IDFANGRAPHS]],STEAMER_P[],COLUMN(STEAMER_P[HR]),FALSE),0)</f>
        <v>28</v>
      </c>
      <c r="O73" s="23">
        <f>IFERROR(VLOOKUP(MYRANKS_P[[#This Row],[IDFANGRAPHS]],STEAMER_P[],COLUMN(STEAMER_P[SO]),FALSE),0)</f>
        <v>142</v>
      </c>
      <c r="P73" s="23">
        <f>IFERROR(VLOOKUP(MYRANKS_P[[#This Row],[IDFANGRAPHS]],STEAMER_P[],COLUMN(STEAMER_P[BB]),FALSE),0)</f>
        <v>65</v>
      </c>
      <c r="Q73" s="75">
        <f>IFERROR((MYRANKS_P[[#This Row],[ER]]*9)/MYRANKS_P[[#This Row],[IP]],0)</f>
        <v>4.2901554404145079</v>
      </c>
      <c r="R73" s="75">
        <f>IFERROR((MYRANKS_P[[#This Row],[BB]]+MYRANKS_P[[#This Row],[H]])/MYRANKS_P[[#This Row],[IP]],0)</f>
        <v>1.3575129533678756</v>
      </c>
      <c r="S73" s="74">
        <f>MYRANKS_P[[#This Row],[W]]*P_PTS_W+MYRANKS_P[[#This Row],[L]]*P_PTS_L+MYRANKS_P[[#This Row],[IP]]*P_PTS_IP+MYRANKS_P[[#This Row],[SO]]*P_PTS_K+MYRANKS_P[[#This Row],[BB]]*P_PTS_BB+MYRANKS_P[[#This Row],[H]]*P_PTS_HA+MYRANKS_P[[#This Row],[SV]]*P_PTS_SV+MYRANKS_P[[#This Row],[HR]]*P_PTS_HRA+MYRANKS_P[[#This Row],[ER]]*P_PTS_ER</f>
        <v>0</v>
      </c>
      <c r="T73" s="74">
        <f>VLOOKUP(MYRANKS_P[[#This Row],[POS]],REPLACEMENT_LEVEL[],3,FALSE)</f>
        <v>0</v>
      </c>
      <c r="U73" s="74">
        <f>MYRANKS_P[[#This Row],[PROJ PTS]]-MYRANKS_P[[#This Row],[REPL LEVEL]]</f>
        <v>0</v>
      </c>
      <c r="V73" s="73">
        <f>RANK(MYRANKS_P[[#This Row],[POINTS OVER REPL]],MYRANKS_P[POINTS OVER REPL])</f>
        <v>1</v>
      </c>
      <c r="W73" s="74">
        <f>IF(MYRANKS_P[[#This Row],[RANK]]&lt;=TOTAL_PITCHERS_DRAFTED,MYRANKS_P[[#This Row],[POINTS OVER REPL]],0)</f>
        <v>0</v>
      </c>
      <c r="X73" s="76">
        <f>MYRANKS_P[[#This Row],[POINTS OVER REPL]]*DOLLAR_VALUE_PER_POINT+1</f>
        <v>1</v>
      </c>
      <c r="Y73" s="76"/>
      <c r="Z73" s="74">
        <f>IF(AND(MYRANKS_P[[#This Row],[RANK]]&lt;=(TOTAL_PITCHERS_DRAFTED-PITCHERS_BELOW_REPL_DRAFTED),MYRANKS_P[[#This Row],[$ACTUAL]]=""),MYRANKS_P[[#This Row],[POINTS OVER REPL]],0)</f>
        <v>0</v>
      </c>
      <c r="AA73" s="77">
        <f>IF(MYRANKS_P[[#This Row],[$ACTUAL]]="",MYRANKS_P[[#This Row],[POINTS OVER REPL]]*REMAINING_DOLLAR_VALUE_PER_POINT+1,0)</f>
        <v>1</v>
      </c>
    </row>
    <row r="74" spans="1:27" x14ac:dyDescent="0.25">
      <c r="A74" s="64" t="s">
        <v>15116</v>
      </c>
      <c r="B74" s="14" t="str">
        <f>VLOOKUP(MYRANKS_P[[#This Row],[PLAYERID]],PLAYERIDMAP2[],COLUMN(PLAYERIDMAP2[LASTNAME]),FALSE)</f>
        <v>Sanchez</v>
      </c>
      <c r="C74" s="14" t="str">
        <f>VLOOKUP(MYRANKS_P[[#This Row],[PLAYERID]],PLAYERIDMAP2[],COLUMN(PLAYERIDMAP2[FIRSTNAME]),FALSE)</f>
        <v>Anibal</v>
      </c>
      <c r="D74" s="14" t="str">
        <f>MYRANKS_P[[#This Row],[FNAME]]&amp;" "&amp;MYRANKS_P[[#This Row],[LNAME]]</f>
        <v>Anibal Sanchez</v>
      </c>
      <c r="E74" s="14" t="str">
        <f>VLOOKUP(MYRANKS_P[[#This Row],[PLAYERID]],PLAYERIDMAP2[],COLUMN(PLAYERIDMAP2[TEAM]),FALSE)</f>
        <v>DET</v>
      </c>
      <c r="F74" s="14" t="str">
        <f>VLOOKUP(MYRANKS_P[[#This Row],[PLAYERID]],PLAYERIDMAP2[],COLUMN(PLAYERIDMAP2[POS]),FALSE)</f>
        <v>P</v>
      </c>
      <c r="G74" s="14">
        <f>IFERROR(VALUE(VLOOKUP(MYRANKS_P[[#This Row],[PLAYERID]],PLAYERIDMAP2[],COLUMN(PLAYERIDMAP2[IDFANGRAPHS]),FALSE)),VLOOKUP(MYRANKS_P[[#This Row],[PLAYERID]],PLAYERIDMAP2[],COLUMN(PLAYERIDMAP2[IDFANGRAPHS]),FALSE))</f>
        <v>3284</v>
      </c>
      <c r="H74" s="23">
        <f>IFERROR(VLOOKUP(MYRANKS_P[[#This Row],[IDFANGRAPHS]],STEAMER_P[],COLUMN(STEAMER_P[W]),FALSE),0)</f>
        <v>10</v>
      </c>
      <c r="I74" s="23">
        <f>IFERROR(VLOOKUP(MYRANKS_P[[#This Row],[IDFANGRAPHS]],STEAMER_P[],COLUMN(STEAMER_P[L]),FALSE),0)</f>
        <v>9</v>
      </c>
      <c r="J74" s="23">
        <f>IFERROR(VLOOKUP(MYRANKS_P[[#This Row],[IDFANGRAPHS]],STEAMER_P[],COLUMN(STEAMER_P[SV]),FALSE),0)</f>
        <v>0</v>
      </c>
      <c r="K74" s="23">
        <f>IFERROR(VLOOKUP(MYRANKS_P[[#This Row],[IDFANGRAPHS]],STEAMER_P[],COLUMN(STEAMER_P[IP]),FALSE),0)</f>
        <v>167</v>
      </c>
      <c r="L74" s="23">
        <f>IFERROR(VLOOKUP(MYRANKS_P[[#This Row],[IDFANGRAPHS]],STEAMER_P[],COLUMN(STEAMER_P[H]),FALSE),0)</f>
        <v>161</v>
      </c>
      <c r="M74" s="23">
        <f>IFERROR(VLOOKUP(MYRANKS_P[[#This Row],[IDFANGRAPHS]],STEAMER_P[],COLUMN(STEAMER_P[ER]),FALSE),0)</f>
        <v>71</v>
      </c>
      <c r="N74" s="23">
        <f>IFERROR(VLOOKUP(MYRANKS_P[[#This Row],[IDFANGRAPHS]],STEAMER_P[],COLUMN(STEAMER_P[HR]),FALSE),0)</f>
        <v>20</v>
      </c>
      <c r="O74" s="23">
        <f>IFERROR(VLOOKUP(MYRANKS_P[[#This Row],[IDFANGRAPHS]],STEAMER_P[],COLUMN(STEAMER_P[SO]),FALSE),0)</f>
        <v>142</v>
      </c>
      <c r="P74" s="23">
        <f>IFERROR(VLOOKUP(MYRANKS_P[[#This Row],[IDFANGRAPHS]],STEAMER_P[],COLUMN(STEAMER_P[BB]),FALSE),0)</f>
        <v>47</v>
      </c>
      <c r="Q74" s="60">
        <f>IFERROR((MYRANKS_P[[#This Row],[ER]]*9)/MYRANKS_P[[#This Row],[IP]],0)</f>
        <v>3.8263473053892216</v>
      </c>
      <c r="R74" s="60">
        <f>IFERROR((MYRANKS_P[[#This Row],[BB]]+MYRANKS_P[[#This Row],[H]])/MYRANKS_P[[#This Row],[IP]],0)</f>
        <v>1.2455089820359282</v>
      </c>
      <c r="S74" s="27">
        <f>MYRANKS_P[[#This Row],[W]]*P_PTS_W+MYRANKS_P[[#This Row],[L]]*P_PTS_L+MYRANKS_P[[#This Row],[IP]]*P_PTS_IP+MYRANKS_P[[#This Row],[SO]]*P_PTS_K+MYRANKS_P[[#This Row],[BB]]*P_PTS_BB+MYRANKS_P[[#This Row],[H]]*P_PTS_HA+MYRANKS_P[[#This Row],[SV]]*P_PTS_SV+MYRANKS_P[[#This Row],[HR]]*P_PTS_HRA+MYRANKS_P[[#This Row],[ER]]*P_PTS_ER</f>
        <v>0</v>
      </c>
      <c r="T74" s="27">
        <f>VLOOKUP(MYRANKS_P[[#This Row],[POS]],REPLACEMENT_LEVEL[],3,FALSE)</f>
        <v>0</v>
      </c>
      <c r="U74" s="27">
        <f>MYRANKS_P[[#This Row],[PROJ PTS]]-MYRANKS_P[[#This Row],[REPL LEVEL]]</f>
        <v>0</v>
      </c>
      <c r="V74" s="51">
        <f>RANK(MYRANKS_P[[#This Row],[POINTS OVER REPL]],MYRANKS_P[POINTS OVER REPL])</f>
        <v>1</v>
      </c>
      <c r="W74" s="27">
        <f>IF(MYRANKS_P[[#This Row],[RANK]]&lt;=TOTAL_PITCHERS_DRAFTED,MYRANKS_P[[#This Row],[POINTS OVER REPL]],0)</f>
        <v>0</v>
      </c>
      <c r="X74" s="53">
        <f>MYRANKS_P[[#This Row],[POINTS OVER REPL]]*DOLLAR_VALUE_PER_POINT+1</f>
        <v>1</v>
      </c>
      <c r="Y74" s="53"/>
      <c r="Z74" s="27">
        <f>IF(AND(MYRANKS_P[[#This Row],[RANK]]&lt;=(TOTAL_PITCHERS_DRAFTED-PITCHERS_BELOW_REPL_DRAFTED),MYRANKS_P[[#This Row],[$ACTUAL]]=""),MYRANKS_P[[#This Row],[POINTS OVER REPL]],0)</f>
        <v>0</v>
      </c>
      <c r="AA74" s="61">
        <f>IF(MYRANKS_P[[#This Row],[$ACTUAL]]="",MYRANKS_P[[#This Row],[POINTS OVER REPL]]*REMAINING_DOLLAR_VALUE_PER_POINT+1,0)</f>
        <v>1</v>
      </c>
    </row>
    <row r="75" spans="1:27" x14ac:dyDescent="0.25">
      <c r="A75" s="2" t="s">
        <v>12650</v>
      </c>
      <c r="B75" s="14" t="str">
        <f>VLOOKUP(MYRANKS_P[[#This Row],[PLAYERID]],PLAYERIDMAP2[],COLUMN(PLAYERIDMAP2[LASTNAME]),FALSE)</f>
        <v>Gausman</v>
      </c>
      <c r="C75" s="14" t="str">
        <f>VLOOKUP(MYRANKS_P[[#This Row],[PLAYERID]],PLAYERIDMAP2[],COLUMN(PLAYERIDMAP2[FIRSTNAME]),FALSE)</f>
        <v>Kevin</v>
      </c>
      <c r="D75" s="14" t="str">
        <f>MYRANKS_P[[#This Row],[FNAME]]&amp;" "&amp;MYRANKS_P[[#This Row],[LNAME]]</f>
        <v>Kevin Gausman</v>
      </c>
      <c r="E75" s="14" t="str">
        <f>VLOOKUP(MYRANKS_P[[#This Row],[PLAYERID]],PLAYERIDMAP2[],COLUMN(PLAYERIDMAP2[TEAM]),FALSE)</f>
        <v>BAL</v>
      </c>
      <c r="F75" s="14" t="str">
        <f>VLOOKUP(MYRANKS_P[[#This Row],[PLAYERID]],PLAYERIDMAP2[],COLUMN(PLAYERIDMAP2[POS]),FALSE)</f>
        <v>P</v>
      </c>
      <c r="G75" s="14">
        <f>IFERROR(VALUE(VLOOKUP(MYRANKS_P[[#This Row],[PLAYERID]],PLAYERIDMAP2[],COLUMN(PLAYERIDMAP2[IDFANGRAPHS]),FALSE)),VLOOKUP(MYRANKS_P[[#This Row],[PLAYERID]],PLAYERIDMAP2[],COLUMN(PLAYERIDMAP2[IDFANGRAPHS]),FALSE))</f>
        <v>14107</v>
      </c>
      <c r="H75" s="23">
        <f>IFERROR(VLOOKUP(MYRANKS_P[[#This Row],[IDFANGRAPHS]],STEAMER_P[],COLUMN(STEAMER_P[W]),FALSE),0)</f>
        <v>10</v>
      </c>
      <c r="I75" s="23">
        <f>IFERROR(VLOOKUP(MYRANKS_P[[#This Row],[IDFANGRAPHS]],STEAMER_P[],COLUMN(STEAMER_P[L]),FALSE),0)</f>
        <v>10</v>
      </c>
      <c r="J75" s="23">
        <f>IFERROR(VLOOKUP(MYRANKS_P[[#This Row],[IDFANGRAPHS]],STEAMER_P[],COLUMN(STEAMER_P[SV]),FALSE),0)</f>
        <v>0</v>
      </c>
      <c r="K75" s="23">
        <f>IFERROR(VLOOKUP(MYRANKS_P[[#This Row],[IDFANGRAPHS]],STEAMER_P[],COLUMN(STEAMER_P[IP]),FALSE),0)</f>
        <v>161</v>
      </c>
      <c r="L75" s="23">
        <f>IFERROR(VLOOKUP(MYRANKS_P[[#This Row],[IDFANGRAPHS]],STEAMER_P[],COLUMN(STEAMER_P[H]),FALSE),0)</f>
        <v>154</v>
      </c>
      <c r="M75" s="23">
        <f>IFERROR(VLOOKUP(MYRANKS_P[[#This Row],[IDFANGRAPHS]],STEAMER_P[],COLUMN(STEAMER_P[ER]),FALSE),0)</f>
        <v>69</v>
      </c>
      <c r="N75" s="23">
        <f>IFERROR(VLOOKUP(MYRANKS_P[[#This Row],[IDFANGRAPHS]],STEAMER_P[],COLUMN(STEAMER_P[HR]),FALSE),0)</f>
        <v>21</v>
      </c>
      <c r="O75" s="23">
        <f>IFERROR(VLOOKUP(MYRANKS_P[[#This Row],[IDFANGRAPHS]],STEAMER_P[],COLUMN(STEAMER_P[SO]),FALSE),0)</f>
        <v>141</v>
      </c>
      <c r="P75" s="23">
        <f>IFERROR(VLOOKUP(MYRANKS_P[[#This Row],[IDFANGRAPHS]],STEAMER_P[],COLUMN(STEAMER_P[BB]),FALSE),0)</f>
        <v>49</v>
      </c>
      <c r="Q75" s="21">
        <f>IFERROR((MYRANKS_P[[#This Row],[ER]]*9)/MYRANKS_P[[#This Row],[IP]],0)</f>
        <v>3.8571428571428572</v>
      </c>
      <c r="R75" s="21">
        <f>IFERROR((MYRANKS_P[[#This Row],[BB]]+MYRANKS_P[[#This Row],[H]])/MYRANKS_P[[#This Row],[IP]],0)</f>
        <v>1.2608695652173914</v>
      </c>
      <c r="S75" s="23">
        <f>MYRANKS_P[[#This Row],[W]]*P_PTS_W+MYRANKS_P[[#This Row],[L]]*P_PTS_L+MYRANKS_P[[#This Row],[IP]]*P_PTS_IP+MYRANKS_P[[#This Row],[SO]]*P_PTS_K+MYRANKS_P[[#This Row],[BB]]*P_PTS_BB+MYRANKS_P[[#This Row],[H]]*P_PTS_HA+MYRANKS_P[[#This Row],[SV]]*P_PTS_SV+MYRANKS_P[[#This Row],[HR]]*P_PTS_HRA+MYRANKS_P[[#This Row],[ER]]*P_PTS_ER</f>
        <v>0</v>
      </c>
      <c r="T75" s="23">
        <f>VLOOKUP(MYRANKS_P[[#This Row],[POS]],REPLACEMENT_LEVEL[],3,FALSE)</f>
        <v>0</v>
      </c>
      <c r="U75" s="23">
        <f>MYRANKS_P[[#This Row],[PROJ PTS]]-MYRANKS_P[[#This Row],[REPL LEVEL]]</f>
        <v>0</v>
      </c>
      <c r="V75" s="30">
        <f>RANK(MYRANKS_P[[#This Row],[POINTS OVER REPL]],MYRANKS_P[POINTS OVER REPL])</f>
        <v>1</v>
      </c>
      <c r="W75" s="29">
        <f>IF(MYRANKS_P[[#This Row],[RANK]]&lt;=TOTAL_PITCHERS_DRAFTED,MYRANKS_P[[#This Row],[POINTS OVER REPL]],0)</f>
        <v>0</v>
      </c>
      <c r="X75" s="35">
        <f>MYRANKS_P[[#This Row],[POINTS OVER REPL]]*DOLLAR_VALUE_PER_POINT+1</f>
        <v>1</v>
      </c>
      <c r="Y75" s="35"/>
      <c r="Z75" s="29">
        <f>IF(AND(MYRANKS_P[[#This Row],[RANK]]&lt;=(TOTAL_PITCHERS_DRAFTED-PITCHERS_BELOW_REPL_DRAFTED),MYRANKS_P[[#This Row],[$ACTUAL]]=""),MYRANKS_P[[#This Row],[POINTS OVER REPL]],0)</f>
        <v>0</v>
      </c>
      <c r="AA75" s="40">
        <f>IF(MYRANKS_P[[#This Row],[$ACTUAL]]="",MYRANKS_P[[#This Row],[POINTS OVER REPL]]*REMAINING_DOLLAR_VALUE_PER_POINT+1,0)</f>
        <v>1</v>
      </c>
    </row>
    <row r="76" spans="1:27" x14ac:dyDescent="0.25">
      <c r="A76" s="89" t="s">
        <v>15756</v>
      </c>
      <c r="B76" s="90" t="str">
        <f>VLOOKUP(MYRANKS_P[[#This Row],[PLAYERID]],PLAYERIDMAP2[],COLUMN(PLAYERIDMAP2[LASTNAME]),FALSE)</f>
        <v>Volquez</v>
      </c>
      <c r="C76" s="90" t="str">
        <f>VLOOKUP(MYRANKS_P[[#This Row],[PLAYERID]],PLAYERIDMAP2[],COLUMN(PLAYERIDMAP2[FIRSTNAME]),FALSE)</f>
        <v>Edinson</v>
      </c>
      <c r="D76" s="90" t="str">
        <f>MYRANKS_P[[#This Row],[FNAME]]&amp;" "&amp;MYRANKS_P[[#This Row],[LNAME]]</f>
        <v>Edinson Volquez</v>
      </c>
      <c r="E76" s="90" t="str">
        <f>VLOOKUP(MYRANKS_P[[#This Row],[PLAYERID]],PLAYERIDMAP2[],COLUMN(PLAYERIDMAP2[TEAM]),FALSE)</f>
        <v>KC</v>
      </c>
      <c r="F76" s="90" t="str">
        <f>VLOOKUP(MYRANKS_P[[#This Row],[PLAYERID]],PLAYERIDMAP2[],COLUMN(PLAYERIDMAP2[POS]),FALSE)</f>
        <v>P</v>
      </c>
      <c r="G76" s="90">
        <f>IFERROR(VALUE(VLOOKUP(MYRANKS_P[[#This Row],[PLAYERID]],PLAYERIDMAP2[],COLUMN(PLAYERIDMAP2[IDFANGRAPHS]),FALSE)),VLOOKUP(MYRANKS_P[[#This Row],[PLAYERID]],PLAYERIDMAP2[],COLUMN(PLAYERIDMAP2[IDFANGRAPHS]),FALSE))</f>
        <v>3990</v>
      </c>
      <c r="H76" s="23">
        <f>IFERROR(VLOOKUP(MYRANKS_P[[#This Row],[IDFANGRAPHS]],STEAMER_P[],COLUMN(STEAMER_P[W]),FALSE),0)</f>
        <v>10</v>
      </c>
      <c r="I76" s="23">
        <f>IFERROR(VLOOKUP(MYRANKS_P[[#This Row],[IDFANGRAPHS]],STEAMER_P[],COLUMN(STEAMER_P[L]),FALSE),0)</f>
        <v>12</v>
      </c>
      <c r="J76" s="23">
        <f>IFERROR(VLOOKUP(MYRANKS_P[[#This Row],[IDFANGRAPHS]],STEAMER_P[],COLUMN(STEAMER_P[SV]),FALSE),0)</f>
        <v>0</v>
      </c>
      <c r="K76" s="23">
        <f>IFERROR(VLOOKUP(MYRANKS_P[[#This Row],[IDFANGRAPHS]],STEAMER_P[],COLUMN(STEAMER_P[IP]),FALSE),0)</f>
        <v>185</v>
      </c>
      <c r="L76" s="23">
        <f>IFERROR(VLOOKUP(MYRANKS_P[[#This Row],[IDFANGRAPHS]],STEAMER_P[],COLUMN(STEAMER_P[H]),FALSE),0)</f>
        <v>185</v>
      </c>
      <c r="M76" s="23">
        <f>IFERROR(VLOOKUP(MYRANKS_P[[#This Row],[IDFANGRAPHS]],STEAMER_P[],COLUMN(STEAMER_P[ER]),FALSE),0)</f>
        <v>88</v>
      </c>
      <c r="N76" s="23">
        <f>IFERROR(VLOOKUP(MYRANKS_P[[#This Row],[IDFANGRAPHS]],STEAMER_P[],COLUMN(STEAMER_P[HR]),FALSE),0)</f>
        <v>21</v>
      </c>
      <c r="O76" s="23">
        <f>IFERROR(VLOOKUP(MYRANKS_P[[#This Row],[IDFANGRAPHS]],STEAMER_P[],COLUMN(STEAMER_P[SO]),FALSE),0)</f>
        <v>141</v>
      </c>
      <c r="P76" s="23">
        <f>IFERROR(VLOOKUP(MYRANKS_P[[#This Row],[IDFANGRAPHS]],STEAMER_P[],COLUMN(STEAMER_P[BB]),FALSE),0)</f>
        <v>67</v>
      </c>
      <c r="Q76" s="75">
        <f>IFERROR((MYRANKS_P[[#This Row],[ER]]*9)/MYRANKS_P[[#This Row],[IP]],0)</f>
        <v>4.2810810810810809</v>
      </c>
      <c r="R76" s="75">
        <f>IFERROR((MYRANKS_P[[#This Row],[BB]]+MYRANKS_P[[#This Row],[H]])/MYRANKS_P[[#This Row],[IP]],0)</f>
        <v>1.3621621621621622</v>
      </c>
      <c r="S76" s="74">
        <f>MYRANKS_P[[#This Row],[W]]*P_PTS_W+MYRANKS_P[[#This Row],[L]]*P_PTS_L+MYRANKS_P[[#This Row],[IP]]*P_PTS_IP+MYRANKS_P[[#This Row],[SO]]*P_PTS_K+MYRANKS_P[[#This Row],[BB]]*P_PTS_BB+MYRANKS_P[[#This Row],[H]]*P_PTS_HA+MYRANKS_P[[#This Row],[SV]]*P_PTS_SV+MYRANKS_P[[#This Row],[HR]]*P_PTS_HRA+MYRANKS_P[[#This Row],[ER]]*P_PTS_ER</f>
        <v>0</v>
      </c>
      <c r="T76" s="74">
        <f>VLOOKUP(MYRANKS_P[[#This Row],[POS]],REPLACEMENT_LEVEL[],3,FALSE)</f>
        <v>0</v>
      </c>
      <c r="U76" s="74">
        <f>MYRANKS_P[[#This Row],[PROJ PTS]]-MYRANKS_P[[#This Row],[REPL LEVEL]]</f>
        <v>0</v>
      </c>
      <c r="V76" s="73">
        <f>RANK(MYRANKS_P[[#This Row],[POINTS OVER REPL]],MYRANKS_P[POINTS OVER REPL])</f>
        <v>1</v>
      </c>
      <c r="W76" s="74">
        <f>IF(MYRANKS_P[[#This Row],[RANK]]&lt;=TOTAL_PITCHERS_DRAFTED,MYRANKS_P[[#This Row],[POINTS OVER REPL]],0)</f>
        <v>0</v>
      </c>
      <c r="X76" s="76">
        <f>MYRANKS_P[[#This Row],[POINTS OVER REPL]]*DOLLAR_VALUE_PER_POINT+1</f>
        <v>1</v>
      </c>
      <c r="Y76" s="76"/>
      <c r="Z76" s="74">
        <f>IF(AND(MYRANKS_P[[#This Row],[RANK]]&lt;=(TOTAL_PITCHERS_DRAFTED-PITCHERS_BELOW_REPL_DRAFTED),MYRANKS_P[[#This Row],[$ACTUAL]]=""),MYRANKS_P[[#This Row],[POINTS OVER REPL]],0)</f>
        <v>0</v>
      </c>
      <c r="AA76" s="77">
        <f>IF(MYRANKS_P[[#This Row],[$ACTUAL]]="",MYRANKS_P[[#This Row],[POINTS OVER REPL]]*REMAINING_DOLLAR_VALUE_PER_POINT+1,0)</f>
        <v>1</v>
      </c>
    </row>
    <row r="77" spans="1:27" x14ac:dyDescent="0.25">
      <c r="A77" s="9" t="s">
        <v>19233</v>
      </c>
      <c r="B77" s="14" t="str">
        <f>VLOOKUP(MYRANKS_P[[#This Row],[PLAYERID]],PLAYERIDMAP2[],COLUMN(PLAYERIDMAP2[LASTNAME]),FALSE)</f>
        <v>Nola</v>
      </c>
      <c r="C77" s="14" t="str">
        <f>VLOOKUP(MYRANKS_P[[#This Row],[PLAYERID]],PLAYERIDMAP2[],COLUMN(PLAYERIDMAP2[FIRSTNAME]),FALSE)</f>
        <v>Aaron</v>
      </c>
      <c r="D77" s="14" t="str">
        <f>MYRANKS_P[[#This Row],[FNAME]]&amp;" "&amp;MYRANKS_P[[#This Row],[LNAME]]</f>
        <v>Aaron Nola</v>
      </c>
      <c r="E77" s="14" t="str">
        <f>VLOOKUP(MYRANKS_P[[#This Row],[PLAYERID]],PLAYERIDMAP2[],COLUMN(PLAYERIDMAP2[TEAM]),FALSE)</f>
        <v>PHI</v>
      </c>
      <c r="F77" s="14" t="str">
        <f>VLOOKUP(MYRANKS_P[[#This Row],[PLAYERID]],PLAYERIDMAP2[],COLUMN(PLAYERIDMAP2[POS]),FALSE)</f>
        <v>P</v>
      </c>
      <c r="G77" s="14">
        <f>IFERROR(VALUE(VLOOKUP(MYRANKS_P[[#This Row],[PLAYERID]],PLAYERIDMAP2[],COLUMN(PLAYERIDMAP2[IDFANGRAPHS]),FALSE)),VLOOKUP(MYRANKS_P[[#This Row],[PLAYERID]],PLAYERIDMAP2[],COLUMN(PLAYERIDMAP2[IDFANGRAPHS]),FALSE))</f>
        <v>16149</v>
      </c>
      <c r="H77" s="23">
        <f>IFERROR(VLOOKUP(MYRANKS_P[[#This Row],[IDFANGRAPHS]],STEAMER_P[],COLUMN(STEAMER_P[W]),FALSE),0)</f>
        <v>9</v>
      </c>
      <c r="I77" s="23">
        <f>IFERROR(VLOOKUP(MYRANKS_P[[#This Row],[IDFANGRAPHS]],STEAMER_P[],COLUMN(STEAMER_P[L]),FALSE),0)</f>
        <v>11</v>
      </c>
      <c r="J77" s="23">
        <f>IFERROR(VLOOKUP(MYRANKS_P[[#This Row],[IDFANGRAPHS]],STEAMER_P[],COLUMN(STEAMER_P[SV]),FALSE),0)</f>
        <v>0</v>
      </c>
      <c r="K77" s="23">
        <f>IFERROR(VLOOKUP(MYRANKS_P[[#This Row],[IDFANGRAPHS]],STEAMER_P[],COLUMN(STEAMER_P[IP]),FALSE),0)</f>
        <v>167</v>
      </c>
      <c r="L77" s="23">
        <f>IFERROR(VLOOKUP(MYRANKS_P[[#This Row],[IDFANGRAPHS]],STEAMER_P[],COLUMN(STEAMER_P[H]),FALSE),0)</f>
        <v>165</v>
      </c>
      <c r="M77" s="23">
        <f>IFERROR(VLOOKUP(MYRANKS_P[[#This Row],[IDFANGRAPHS]],STEAMER_P[],COLUMN(STEAMER_P[ER]),FALSE),0)</f>
        <v>72</v>
      </c>
      <c r="N77" s="23">
        <f>IFERROR(VLOOKUP(MYRANKS_P[[#This Row],[IDFANGRAPHS]],STEAMER_P[],COLUMN(STEAMER_P[HR]),FALSE),0)</f>
        <v>20</v>
      </c>
      <c r="O77" s="23">
        <f>IFERROR(VLOOKUP(MYRANKS_P[[#This Row],[IDFANGRAPHS]],STEAMER_P[],COLUMN(STEAMER_P[SO]),FALSE),0)</f>
        <v>140</v>
      </c>
      <c r="P77" s="23">
        <f>IFERROR(VLOOKUP(MYRANKS_P[[#This Row],[IDFANGRAPHS]],STEAMER_P[],COLUMN(STEAMER_P[BB]),FALSE),0)</f>
        <v>42</v>
      </c>
      <c r="Q77" s="21">
        <f>IFERROR((MYRANKS_P[[#This Row],[ER]]*9)/MYRANKS_P[[#This Row],[IP]],0)</f>
        <v>3.8802395209580838</v>
      </c>
      <c r="R77" s="21">
        <f>IFERROR((MYRANKS_P[[#This Row],[BB]]+MYRANKS_P[[#This Row],[H]])/MYRANKS_P[[#This Row],[IP]],0)</f>
        <v>1.2395209580838322</v>
      </c>
      <c r="S77" s="23">
        <f>MYRANKS_P[[#This Row],[W]]*P_PTS_W+MYRANKS_P[[#This Row],[L]]*P_PTS_L+MYRANKS_P[[#This Row],[IP]]*P_PTS_IP+MYRANKS_P[[#This Row],[SO]]*P_PTS_K+MYRANKS_P[[#This Row],[BB]]*P_PTS_BB+MYRANKS_P[[#This Row],[H]]*P_PTS_HA+MYRANKS_P[[#This Row],[SV]]*P_PTS_SV+MYRANKS_P[[#This Row],[HR]]*P_PTS_HRA+MYRANKS_P[[#This Row],[ER]]*P_PTS_ER</f>
        <v>0</v>
      </c>
      <c r="T77" s="23">
        <f>VLOOKUP(MYRANKS_P[[#This Row],[POS]],REPLACEMENT_LEVEL[],3,FALSE)</f>
        <v>0</v>
      </c>
      <c r="U77" s="23">
        <f>MYRANKS_P[[#This Row],[PROJ PTS]]-MYRANKS_P[[#This Row],[REPL LEVEL]]</f>
        <v>0</v>
      </c>
      <c r="V77" s="30">
        <f>RANK(MYRANKS_P[[#This Row],[POINTS OVER REPL]],MYRANKS_P[POINTS OVER REPL])</f>
        <v>1</v>
      </c>
      <c r="W77" s="29">
        <f>IF(MYRANKS_P[[#This Row],[RANK]]&lt;=TOTAL_PITCHERS_DRAFTED,MYRANKS_P[[#This Row],[POINTS OVER REPL]],0)</f>
        <v>0</v>
      </c>
      <c r="X77" s="35">
        <f>MYRANKS_P[[#This Row],[POINTS OVER REPL]]*DOLLAR_VALUE_PER_POINT+1</f>
        <v>1</v>
      </c>
      <c r="Y77" s="35"/>
      <c r="Z77" s="29">
        <f>IF(AND(MYRANKS_P[[#This Row],[RANK]]&lt;=(TOTAL_PITCHERS_DRAFTED-PITCHERS_BELOW_REPL_DRAFTED),MYRANKS_P[[#This Row],[$ACTUAL]]=""),MYRANKS_P[[#This Row],[POINTS OVER REPL]],0)</f>
        <v>0</v>
      </c>
      <c r="AA77" s="40">
        <f>IF(MYRANKS_P[[#This Row],[$ACTUAL]]="",MYRANKS_P[[#This Row],[POINTS OVER REPL]]*REMAINING_DOLLAR_VALUE_PER_POINT+1,0)</f>
        <v>1</v>
      </c>
    </row>
    <row r="78" spans="1:27" x14ac:dyDescent="0.25">
      <c r="A78" s="2" t="s">
        <v>13031</v>
      </c>
      <c r="B78" s="14" t="str">
        <f>VLOOKUP(MYRANKS_P[[#This Row],[PLAYERID]],PLAYERIDMAP2[],COLUMN(PLAYERIDMAP2[LASTNAME]),FALSE)</f>
        <v>Hendricks</v>
      </c>
      <c r="C78" s="14" t="str">
        <f>VLOOKUP(MYRANKS_P[[#This Row],[PLAYERID]],PLAYERIDMAP2[],COLUMN(PLAYERIDMAP2[FIRSTNAME]),FALSE)</f>
        <v>Kyle</v>
      </c>
      <c r="D78" s="14" t="str">
        <f>MYRANKS_P[[#This Row],[FNAME]]&amp;" "&amp;MYRANKS_P[[#This Row],[LNAME]]</f>
        <v>Kyle Hendricks</v>
      </c>
      <c r="E78" s="14" t="str">
        <f>VLOOKUP(MYRANKS_P[[#This Row],[PLAYERID]],PLAYERIDMAP2[],COLUMN(PLAYERIDMAP2[TEAM]),FALSE)</f>
        <v>CHC</v>
      </c>
      <c r="F78" s="14" t="str">
        <f>VLOOKUP(MYRANKS_P[[#This Row],[PLAYERID]],PLAYERIDMAP2[],COLUMN(PLAYERIDMAP2[POS]),FALSE)</f>
        <v>P</v>
      </c>
      <c r="G78" s="14">
        <f>IFERROR(VALUE(VLOOKUP(MYRANKS_P[[#This Row],[PLAYERID]],PLAYERIDMAP2[],COLUMN(PLAYERIDMAP2[IDFANGRAPHS]),FALSE)),VLOOKUP(MYRANKS_P[[#This Row],[PLAYERID]],PLAYERIDMAP2[],COLUMN(PLAYERIDMAP2[IDFANGRAPHS]),FALSE))</f>
        <v>12049</v>
      </c>
      <c r="H78" s="23">
        <f>IFERROR(VLOOKUP(MYRANKS_P[[#This Row],[IDFANGRAPHS]],STEAMER_P[],COLUMN(STEAMER_P[W]),FALSE),0)</f>
        <v>11</v>
      </c>
      <c r="I78" s="23">
        <f>IFERROR(VLOOKUP(MYRANKS_P[[#This Row],[IDFANGRAPHS]],STEAMER_P[],COLUMN(STEAMER_P[L]),FALSE),0)</f>
        <v>9</v>
      </c>
      <c r="J78" s="23">
        <f>IFERROR(VLOOKUP(MYRANKS_P[[#This Row],[IDFANGRAPHS]],STEAMER_P[],COLUMN(STEAMER_P[SV]),FALSE),0)</f>
        <v>0</v>
      </c>
      <c r="K78" s="23">
        <f>IFERROR(VLOOKUP(MYRANKS_P[[#This Row],[IDFANGRAPHS]],STEAMER_P[],COLUMN(STEAMER_P[IP]),FALSE),0)</f>
        <v>166</v>
      </c>
      <c r="L78" s="23">
        <f>IFERROR(VLOOKUP(MYRANKS_P[[#This Row],[IDFANGRAPHS]],STEAMER_P[],COLUMN(STEAMER_P[H]),FALSE),0)</f>
        <v>161</v>
      </c>
      <c r="M78" s="23">
        <f>IFERROR(VLOOKUP(MYRANKS_P[[#This Row],[IDFANGRAPHS]],STEAMER_P[],COLUMN(STEAMER_P[ER]),FALSE),0)</f>
        <v>65</v>
      </c>
      <c r="N78" s="23">
        <f>IFERROR(VLOOKUP(MYRANKS_P[[#This Row],[IDFANGRAPHS]],STEAMER_P[],COLUMN(STEAMER_P[HR]),FALSE),0)</f>
        <v>17</v>
      </c>
      <c r="O78" s="23">
        <f>IFERROR(VLOOKUP(MYRANKS_P[[#This Row],[IDFANGRAPHS]],STEAMER_P[],COLUMN(STEAMER_P[SO]),FALSE),0)</f>
        <v>139</v>
      </c>
      <c r="P78" s="23">
        <f>IFERROR(VLOOKUP(MYRANKS_P[[#This Row],[IDFANGRAPHS]],STEAMER_P[],COLUMN(STEAMER_P[BB]),FALSE),0)</f>
        <v>41</v>
      </c>
      <c r="Q78" s="21">
        <f>IFERROR((MYRANKS_P[[#This Row],[ER]]*9)/MYRANKS_P[[#This Row],[IP]],0)</f>
        <v>3.5240963855421685</v>
      </c>
      <c r="R78" s="21">
        <f>IFERROR((MYRANKS_P[[#This Row],[BB]]+MYRANKS_P[[#This Row],[H]])/MYRANKS_P[[#This Row],[IP]],0)</f>
        <v>1.2168674698795181</v>
      </c>
      <c r="S78" s="23">
        <f>MYRANKS_P[[#This Row],[W]]*P_PTS_W+MYRANKS_P[[#This Row],[L]]*P_PTS_L+MYRANKS_P[[#This Row],[IP]]*P_PTS_IP+MYRANKS_P[[#This Row],[SO]]*P_PTS_K+MYRANKS_P[[#This Row],[BB]]*P_PTS_BB+MYRANKS_P[[#This Row],[H]]*P_PTS_HA+MYRANKS_P[[#This Row],[SV]]*P_PTS_SV+MYRANKS_P[[#This Row],[HR]]*P_PTS_HRA+MYRANKS_P[[#This Row],[ER]]*P_PTS_ER</f>
        <v>0</v>
      </c>
      <c r="T78" s="23">
        <f>VLOOKUP(MYRANKS_P[[#This Row],[POS]],REPLACEMENT_LEVEL[],3,FALSE)</f>
        <v>0</v>
      </c>
      <c r="U78" s="23">
        <f>MYRANKS_P[[#This Row],[PROJ PTS]]-MYRANKS_P[[#This Row],[REPL LEVEL]]</f>
        <v>0</v>
      </c>
      <c r="V78" s="30">
        <f>RANK(MYRANKS_P[[#This Row],[POINTS OVER REPL]],MYRANKS_P[POINTS OVER REPL])</f>
        <v>1</v>
      </c>
      <c r="W78" s="29">
        <f>IF(MYRANKS_P[[#This Row],[RANK]]&lt;=TOTAL_PITCHERS_DRAFTED,MYRANKS_P[[#This Row],[POINTS OVER REPL]],0)</f>
        <v>0</v>
      </c>
      <c r="X78" s="35">
        <f>MYRANKS_P[[#This Row],[POINTS OVER REPL]]*DOLLAR_VALUE_PER_POINT+1</f>
        <v>1</v>
      </c>
      <c r="Y78" s="35"/>
      <c r="Z78" s="29">
        <f>IF(AND(MYRANKS_P[[#This Row],[RANK]]&lt;=(TOTAL_PITCHERS_DRAFTED-PITCHERS_BELOW_REPL_DRAFTED),MYRANKS_P[[#This Row],[$ACTUAL]]=""),MYRANKS_P[[#This Row],[POINTS OVER REPL]],0)</f>
        <v>0</v>
      </c>
      <c r="AA78" s="40">
        <f>IF(MYRANKS_P[[#This Row],[$ACTUAL]]="",MYRANKS_P[[#This Row],[POINTS OVER REPL]]*REMAINING_DOLLAR_VALUE_PER_POINT+1,0)</f>
        <v>1</v>
      </c>
    </row>
    <row r="79" spans="1:27" x14ac:dyDescent="0.25">
      <c r="A79" s="89" t="s">
        <v>16811</v>
      </c>
      <c r="B79" s="90" t="str">
        <f>VLOOKUP(MYRANKS_P[[#This Row],[PLAYERID]],PLAYERIDMAP2[],COLUMN(PLAYERIDMAP2[LASTNAME]),FALSE)</f>
        <v>Wisler</v>
      </c>
      <c r="C79" s="90" t="str">
        <f>VLOOKUP(MYRANKS_P[[#This Row],[PLAYERID]],PLAYERIDMAP2[],COLUMN(PLAYERIDMAP2[FIRSTNAME]),FALSE)</f>
        <v>Matt</v>
      </c>
      <c r="D79" s="90" t="str">
        <f>MYRANKS_P[[#This Row],[FNAME]]&amp;" "&amp;MYRANKS_P[[#This Row],[LNAME]]</f>
        <v>Matt Wisler</v>
      </c>
      <c r="E79" s="90" t="str">
        <f>VLOOKUP(MYRANKS_P[[#This Row],[PLAYERID]],PLAYERIDMAP2[],COLUMN(PLAYERIDMAP2[TEAM]),FALSE)</f>
        <v>ATL</v>
      </c>
      <c r="F79" s="90" t="str">
        <f>VLOOKUP(MYRANKS_P[[#This Row],[PLAYERID]],PLAYERIDMAP2[],COLUMN(PLAYERIDMAP2[POS]),FALSE)</f>
        <v>P</v>
      </c>
      <c r="G79" s="90">
        <f>IFERROR(VALUE(VLOOKUP(MYRANKS_P[[#This Row],[PLAYERID]],PLAYERIDMAP2[],COLUMN(PLAYERIDMAP2[IDFANGRAPHS]),FALSE)),VLOOKUP(MYRANKS_P[[#This Row],[PLAYERID]],PLAYERIDMAP2[],COLUMN(PLAYERIDMAP2[IDFANGRAPHS]),FALSE))</f>
        <v>12804</v>
      </c>
      <c r="H79" s="23">
        <f>IFERROR(VLOOKUP(MYRANKS_P[[#This Row],[IDFANGRAPHS]],STEAMER_P[],COLUMN(STEAMER_P[W]),FALSE),0)</f>
        <v>9</v>
      </c>
      <c r="I79" s="23">
        <f>IFERROR(VLOOKUP(MYRANKS_P[[#This Row],[IDFANGRAPHS]],STEAMER_P[],COLUMN(STEAMER_P[L]),FALSE),0)</f>
        <v>13</v>
      </c>
      <c r="J79" s="23">
        <f>IFERROR(VLOOKUP(MYRANKS_P[[#This Row],[IDFANGRAPHS]],STEAMER_P[],COLUMN(STEAMER_P[SV]),FALSE),0)</f>
        <v>0</v>
      </c>
      <c r="K79" s="23">
        <f>IFERROR(VLOOKUP(MYRANKS_P[[#This Row],[IDFANGRAPHS]],STEAMER_P[],COLUMN(STEAMER_P[IP]),FALSE),0)</f>
        <v>183</v>
      </c>
      <c r="L79" s="23">
        <f>IFERROR(VLOOKUP(MYRANKS_P[[#This Row],[IDFANGRAPHS]],STEAMER_P[],COLUMN(STEAMER_P[H]),FALSE),0)</f>
        <v>188</v>
      </c>
      <c r="M79" s="23">
        <f>IFERROR(VLOOKUP(MYRANKS_P[[#This Row],[IDFANGRAPHS]],STEAMER_P[],COLUMN(STEAMER_P[ER]),FALSE),0)</f>
        <v>87</v>
      </c>
      <c r="N79" s="23">
        <f>IFERROR(VLOOKUP(MYRANKS_P[[#This Row],[IDFANGRAPHS]],STEAMER_P[],COLUMN(STEAMER_P[HR]),FALSE),0)</f>
        <v>27</v>
      </c>
      <c r="O79" s="23">
        <f>IFERROR(VLOOKUP(MYRANKS_P[[#This Row],[IDFANGRAPHS]],STEAMER_P[],COLUMN(STEAMER_P[SO]),FALSE),0)</f>
        <v>139</v>
      </c>
      <c r="P79" s="23">
        <f>IFERROR(VLOOKUP(MYRANKS_P[[#This Row],[IDFANGRAPHS]],STEAMER_P[],COLUMN(STEAMER_P[BB]),FALSE),0)</f>
        <v>57</v>
      </c>
      <c r="Q79" s="75">
        <f>IFERROR((MYRANKS_P[[#This Row],[ER]]*9)/MYRANKS_P[[#This Row],[IP]],0)</f>
        <v>4.278688524590164</v>
      </c>
      <c r="R79" s="75">
        <f>IFERROR((MYRANKS_P[[#This Row],[BB]]+MYRANKS_P[[#This Row],[H]])/MYRANKS_P[[#This Row],[IP]],0)</f>
        <v>1.3387978142076502</v>
      </c>
      <c r="S79" s="74">
        <f>MYRANKS_P[[#This Row],[W]]*P_PTS_W+MYRANKS_P[[#This Row],[L]]*P_PTS_L+MYRANKS_P[[#This Row],[IP]]*P_PTS_IP+MYRANKS_P[[#This Row],[SO]]*P_PTS_K+MYRANKS_P[[#This Row],[BB]]*P_PTS_BB+MYRANKS_P[[#This Row],[H]]*P_PTS_HA+MYRANKS_P[[#This Row],[SV]]*P_PTS_SV+MYRANKS_P[[#This Row],[HR]]*P_PTS_HRA+MYRANKS_P[[#This Row],[ER]]*P_PTS_ER</f>
        <v>0</v>
      </c>
      <c r="T79" s="74">
        <f>VLOOKUP(MYRANKS_P[[#This Row],[POS]],REPLACEMENT_LEVEL[],3,FALSE)</f>
        <v>0</v>
      </c>
      <c r="U79" s="74">
        <f>MYRANKS_P[[#This Row],[PROJ PTS]]-MYRANKS_P[[#This Row],[REPL LEVEL]]</f>
        <v>0</v>
      </c>
      <c r="V79" s="73">
        <f>RANK(MYRANKS_P[[#This Row],[POINTS OVER REPL]],MYRANKS_P[POINTS OVER REPL])</f>
        <v>1</v>
      </c>
      <c r="W79" s="74">
        <f>IF(MYRANKS_P[[#This Row],[RANK]]&lt;=TOTAL_PITCHERS_DRAFTED,MYRANKS_P[[#This Row],[POINTS OVER REPL]],0)</f>
        <v>0</v>
      </c>
      <c r="X79" s="76">
        <f>MYRANKS_P[[#This Row],[POINTS OVER REPL]]*DOLLAR_VALUE_PER_POINT+1</f>
        <v>1</v>
      </c>
      <c r="Y79" s="76"/>
      <c r="Z79" s="74">
        <f>IF(AND(MYRANKS_P[[#This Row],[RANK]]&lt;=(TOTAL_PITCHERS_DRAFTED-PITCHERS_BELOW_REPL_DRAFTED),MYRANKS_P[[#This Row],[$ACTUAL]]=""),MYRANKS_P[[#This Row],[POINTS OVER REPL]],0)</f>
        <v>0</v>
      </c>
      <c r="AA79" s="77">
        <f>IF(MYRANKS_P[[#This Row],[$ACTUAL]]="",MYRANKS_P[[#This Row],[POINTS OVER REPL]]*REMAINING_DOLLAR_VALUE_PER_POINT+1,0)</f>
        <v>1</v>
      </c>
    </row>
    <row r="80" spans="1:27" x14ac:dyDescent="0.25">
      <c r="A80" s="2" t="s">
        <v>13120</v>
      </c>
      <c r="B80" s="14" t="str">
        <f>VLOOKUP(MYRANKS_P[[#This Row],[PLAYERID]],PLAYERIDMAP2[],COLUMN(PLAYERIDMAP2[LASTNAME]),FALSE)</f>
        <v>Holland</v>
      </c>
      <c r="C80" s="14" t="str">
        <f>VLOOKUP(MYRANKS_P[[#This Row],[PLAYERID]],PLAYERIDMAP2[],COLUMN(PLAYERIDMAP2[FIRSTNAME]),FALSE)</f>
        <v>Derek</v>
      </c>
      <c r="D80" s="14" t="str">
        <f>MYRANKS_P[[#This Row],[FNAME]]&amp;" "&amp;MYRANKS_P[[#This Row],[LNAME]]</f>
        <v>Derek Holland</v>
      </c>
      <c r="E80" s="14" t="str">
        <f>VLOOKUP(MYRANKS_P[[#This Row],[PLAYERID]],PLAYERIDMAP2[],COLUMN(PLAYERIDMAP2[TEAM]),FALSE)</f>
        <v>TEX</v>
      </c>
      <c r="F80" s="14" t="str">
        <f>VLOOKUP(MYRANKS_P[[#This Row],[PLAYERID]],PLAYERIDMAP2[],COLUMN(PLAYERIDMAP2[POS]),FALSE)</f>
        <v>P</v>
      </c>
      <c r="G80" s="14">
        <f>IFERROR(VALUE(VLOOKUP(MYRANKS_P[[#This Row],[PLAYERID]],PLAYERIDMAP2[],COLUMN(PLAYERIDMAP2[IDFANGRAPHS]),FALSE)),VLOOKUP(MYRANKS_P[[#This Row],[PLAYERID]],PLAYERIDMAP2[],COLUMN(PLAYERIDMAP2[IDFANGRAPHS]),FALSE))</f>
        <v>4141</v>
      </c>
      <c r="H80" s="23">
        <f>IFERROR(VLOOKUP(MYRANKS_P[[#This Row],[IDFANGRAPHS]],STEAMER_P[],COLUMN(STEAMER_P[W]),FALSE),0)</f>
        <v>10</v>
      </c>
      <c r="I80" s="23">
        <f>IFERROR(VLOOKUP(MYRANKS_P[[#This Row],[IDFANGRAPHS]],STEAMER_P[],COLUMN(STEAMER_P[L]),FALSE),0)</f>
        <v>9</v>
      </c>
      <c r="J80" s="23">
        <f>IFERROR(VLOOKUP(MYRANKS_P[[#This Row],[IDFANGRAPHS]],STEAMER_P[],COLUMN(STEAMER_P[SV]),FALSE),0)</f>
        <v>0</v>
      </c>
      <c r="K80" s="23">
        <f>IFERROR(VLOOKUP(MYRANKS_P[[#This Row],[IDFANGRAPHS]],STEAMER_P[],COLUMN(STEAMER_P[IP]),FALSE),0)</f>
        <v>162</v>
      </c>
      <c r="L80" s="23">
        <f>IFERROR(VLOOKUP(MYRANKS_P[[#This Row],[IDFANGRAPHS]],STEAMER_P[],COLUMN(STEAMER_P[H]),FALSE),0)</f>
        <v>161</v>
      </c>
      <c r="M80" s="23">
        <f>IFERROR(VLOOKUP(MYRANKS_P[[#This Row],[IDFANGRAPHS]],STEAMER_P[],COLUMN(STEAMER_P[ER]),FALSE),0)</f>
        <v>72</v>
      </c>
      <c r="N80" s="23">
        <f>IFERROR(VLOOKUP(MYRANKS_P[[#This Row],[IDFANGRAPHS]],STEAMER_P[],COLUMN(STEAMER_P[HR]),FALSE),0)</f>
        <v>20</v>
      </c>
      <c r="O80" s="23">
        <f>IFERROR(VLOOKUP(MYRANKS_P[[#This Row],[IDFANGRAPHS]],STEAMER_P[],COLUMN(STEAMER_P[SO]),FALSE),0)</f>
        <v>138</v>
      </c>
      <c r="P80" s="23">
        <f>IFERROR(VLOOKUP(MYRANKS_P[[#This Row],[IDFANGRAPHS]],STEAMER_P[],COLUMN(STEAMER_P[BB]),FALSE),0)</f>
        <v>49</v>
      </c>
      <c r="Q80" s="21">
        <f>IFERROR((MYRANKS_P[[#This Row],[ER]]*9)/MYRANKS_P[[#This Row],[IP]],0)</f>
        <v>4</v>
      </c>
      <c r="R80" s="21">
        <f>IFERROR((MYRANKS_P[[#This Row],[BB]]+MYRANKS_P[[#This Row],[H]])/MYRANKS_P[[#This Row],[IP]],0)</f>
        <v>1.2962962962962963</v>
      </c>
      <c r="S80" s="23">
        <f>MYRANKS_P[[#This Row],[W]]*P_PTS_W+MYRANKS_P[[#This Row],[L]]*P_PTS_L+MYRANKS_P[[#This Row],[IP]]*P_PTS_IP+MYRANKS_P[[#This Row],[SO]]*P_PTS_K+MYRANKS_P[[#This Row],[BB]]*P_PTS_BB+MYRANKS_P[[#This Row],[H]]*P_PTS_HA+MYRANKS_P[[#This Row],[SV]]*P_PTS_SV+MYRANKS_P[[#This Row],[HR]]*P_PTS_HRA+MYRANKS_P[[#This Row],[ER]]*P_PTS_ER</f>
        <v>0</v>
      </c>
      <c r="T80" s="23">
        <f>VLOOKUP(MYRANKS_P[[#This Row],[POS]],REPLACEMENT_LEVEL[],3,FALSE)</f>
        <v>0</v>
      </c>
      <c r="U80" s="23">
        <f>MYRANKS_P[[#This Row],[PROJ PTS]]-MYRANKS_P[[#This Row],[REPL LEVEL]]</f>
        <v>0</v>
      </c>
      <c r="V80" s="30">
        <f>RANK(MYRANKS_P[[#This Row],[POINTS OVER REPL]],MYRANKS_P[POINTS OVER REPL])</f>
        <v>1</v>
      </c>
      <c r="W80" s="29">
        <f>IF(MYRANKS_P[[#This Row],[RANK]]&lt;=TOTAL_PITCHERS_DRAFTED,MYRANKS_P[[#This Row],[POINTS OVER REPL]],0)</f>
        <v>0</v>
      </c>
      <c r="X80" s="35">
        <f>MYRANKS_P[[#This Row],[POINTS OVER REPL]]*DOLLAR_VALUE_PER_POINT+1</f>
        <v>1</v>
      </c>
      <c r="Y80" s="35"/>
      <c r="Z80" s="29">
        <f>IF(AND(MYRANKS_P[[#This Row],[RANK]]&lt;=(TOTAL_PITCHERS_DRAFTED-PITCHERS_BELOW_REPL_DRAFTED),MYRANKS_P[[#This Row],[$ACTUAL]]=""),MYRANKS_P[[#This Row],[POINTS OVER REPL]],0)</f>
        <v>0</v>
      </c>
      <c r="AA80" s="40">
        <f>IF(MYRANKS_P[[#This Row],[$ACTUAL]]="",MYRANKS_P[[#This Row],[POINTS OVER REPL]]*REMAINING_DOLLAR_VALUE_PER_POINT+1,0)</f>
        <v>1</v>
      </c>
    </row>
    <row r="81" spans="1:27" x14ac:dyDescent="0.25">
      <c r="A81" s="2" t="s">
        <v>13239</v>
      </c>
      <c r="B81" s="14" t="str">
        <f>VLOOKUP(MYRANKS_P[[#This Row],[PLAYERID]],PLAYERIDMAP2[],COLUMN(PLAYERIDMAP2[LASTNAME]),FALSE)</f>
        <v>Iwakuma</v>
      </c>
      <c r="C81" s="14" t="str">
        <f>VLOOKUP(MYRANKS_P[[#This Row],[PLAYERID]],PLAYERIDMAP2[],COLUMN(PLAYERIDMAP2[FIRSTNAME]),FALSE)</f>
        <v>Hisashi</v>
      </c>
      <c r="D81" s="14" t="str">
        <f>MYRANKS_P[[#This Row],[FNAME]]&amp;" "&amp;MYRANKS_P[[#This Row],[LNAME]]</f>
        <v>Hisashi Iwakuma</v>
      </c>
      <c r="E81" s="14" t="str">
        <f>VLOOKUP(MYRANKS_P[[#This Row],[PLAYERID]],PLAYERIDMAP2[],COLUMN(PLAYERIDMAP2[TEAM]),FALSE)</f>
        <v>SEA</v>
      </c>
      <c r="F81" s="14" t="str">
        <f>VLOOKUP(MYRANKS_P[[#This Row],[PLAYERID]],PLAYERIDMAP2[],COLUMN(PLAYERIDMAP2[POS]),FALSE)</f>
        <v>P</v>
      </c>
      <c r="G81" s="14">
        <f>IFERROR(VALUE(VLOOKUP(MYRANKS_P[[#This Row],[PLAYERID]],PLAYERIDMAP2[],COLUMN(PLAYERIDMAP2[IDFANGRAPHS]),FALSE)),VLOOKUP(MYRANKS_P[[#This Row],[PLAYERID]],PLAYERIDMAP2[],COLUMN(PLAYERIDMAP2[IDFANGRAPHS]),FALSE))</f>
        <v>13048</v>
      </c>
      <c r="H81" s="23">
        <f>IFERROR(VLOOKUP(MYRANKS_P[[#This Row],[IDFANGRAPHS]],STEAMER_P[],COLUMN(STEAMER_P[W]),FALSE),0)</f>
        <v>11</v>
      </c>
      <c r="I81" s="23">
        <f>IFERROR(VLOOKUP(MYRANKS_P[[#This Row],[IDFANGRAPHS]],STEAMER_P[],COLUMN(STEAMER_P[L]),FALSE),0)</f>
        <v>9</v>
      </c>
      <c r="J81" s="23">
        <f>IFERROR(VLOOKUP(MYRANKS_P[[#This Row],[IDFANGRAPHS]],STEAMER_P[],COLUMN(STEAMER_P[SV]),FALSE),0)</f>
        <v>0</v>
      </c>
      <c r="K81" s="23">
        <f>IFERROR(VLOOKUP(MYRANKS_P[[#This Row],[IDFANGRAPHS]],STEAMER_P[],COLUMN(STEAMER_P[IP]),FALSE),0)</f>
        <v>168</v>
      </c>
      <c r="L81" s="23">
        <f>IFERROR(VLOOKUP(MYRANKS_P[[#This Row],[IDFANGRAPHS]],STEAMER_P[],COLUMN(STEAMER_P[H]),FALSE),0)</f>
        <v>165</v>
      </c>
      <c r="M81" s="23">
        <f>IFERROR(VLOOKUP(MYRANKS_P[[#This Row],[IDFANGRAPHS]],STEAMER_P[],COLUMN(STEAMER_P[ER]),FALSE),0)</f>
        <v>64</v>
      </c>
      <c r="N81" s="23">
        <f>IFERROR(VLOOKUP(MYRANKS_P[[#This Row],[IDFANGRAPHS]],STEAMER_P[],COLUMN(STEAMER_P[HR]),FALSE),0)</f>
        <v>19</v>
      </c>
      <c r="O81" s="23">
        <f>IFERROR(VLOOKUP(MYRANKS_P[[#This Row],[IDFANGRAPHS]],STEAMER_P[],COLUMN(STEAMER_P[SO]),FALSE),0)</f>
        <v>138</v>
      </c>
      <c r="P81" s="23">
        <f>IFERROR(VLOOKUP(MYRANKS_P[[#This Row],[IDFANGRAPHS]],STEAMER_P[],COLUMN(STEAMER_P[BB]),FALSE),0)</f>
        <v>30</v>
      </c>
      <c r="Q81" s="21">
        <f>IFERROR((MYRANKS_P[[#This Row],[ER]]*9)/MYRANKS_P[[#This Row],[IP]],0)</f>
        <v>3.4285714285714284</v>
      </c>
      <c r="R81" s="21">
        <f>IFERROR((MYRANKS_P[[#This Row],[BB]]+MYRANKS_P[[#This Row],[H]])/MYRANKS_P[[#This Row],[IP]],0)</f>
        <v>1.1607142857142858</v>
      </c>
      <c r="S81" s="23">
        <f>MYRANKS_P[[#This Row],[W]]*P_PTS_W+MYRANKS_P[[#This Row],[L]]*P_PTS_L+MYRANKS_P[[#This Row],[IP]]*P_PTS_IP+MYRANKS_P[[#This Row],[SO]]*P_PTS_K+MYRANKS_P[[#This Row],[BB]]*P_PTS_BB+MYRANKS_P[[#This Row],[H]]*P_PTS_HA+MYRANKS_P[[#This Row],[SV]]*P_PTS_SV+MYRANKS_P[[#This Row],[HR]]*P_PTS_HRA+MYRANKS_P[[#This Row],[ER]]*P_PTS_ER</f>
        <v>0</v>
      </c>
      <c r="T81" s="23">
        <f>VLOOKUP(MYRANKS_P[[#This Row],[POS]],REPLACEMENT_LEVEL[],3,FALSE)</f>
        <v>0</v>
      </c>
      <c r="U81" s="23">
        <f>MYRANKS_P[[#This Row],[PROJ PTS]]-MYRANKS_P[[#This Row],[REPL LEVEL]]</f>
        <v>0</v>
      </c>
      <c r="V81" s="30">
        <f>RANK(MYRANKS_P[[#This Row],[POINTS OVER REPL]],MYRANKS_P[POINTS OVER REPL])</f>
        <v>1</v>
      </c>
      <c r="W81" s="29">
        <f>IF(MYRANKS_P[[#This Row],[RANK]]&lt;=TOTAL_PITCHERS_DRAFTED,MYRANKS_P[[#This Row],[POINTS OVER REPL]],0)</f>
        <v>0</v>
      </c>
      <c r="X81" s="35">
        <f>MYRANKS_P[[#This Row],[POINTS OVER REPL]]*DOLLAR_VALUE_PER_POINT+1</f>
        <v>1</v>
      </c>
      <c r="Y81" s="35"/>
      <c r="Z81" s="29">
        <f>IF(AND(MYRANKS_P[[#This Row],[RANK]]&lt;=(TOTAL_PITCHERS_DRAFTED-PITCHERS_BELOW_REPL_DRAFTED),MYRANKS_P[[#This Row],[$ACTUAL]]=""),MYRANKS_P[[#This Row],[POINTS OVER REPL]],0)</f>
        <v>0</v>
      </c>
      <c r="AA81" s="40">
        <f>IF(MYRANKS_P[[#This Row],[$ACTUAL]]="",MYRANKS_P[[#This Row],[POINTS OVER REPL]]*REMAINING_DOLLAR_VALUE_PER_POINT+1,0)</f>
        <v>1</v>
      </c>
    </row>
    <row r="82" spans="1:27" x14ac:dyDescent="0.25">
      <c r="A82" s="2" t="s">
        <v>13598</v>
      </c>
      <c r="B82" s="14" t="str">
        <f>VLOOKUP(MYRANKS_P[[#This Row],[PLAYERID]],PLAYERIDMAP2[],COLUMN(PLAYERIDMAP2[LASTNAME]),FALSE)</f>
        <v>Leake</v>
      </c>
      <c r="C82" s="14" t="str">
        <f>VLOOKUP(MYRANKS_P[[#This Row],[PLAYERID]],PLAYERIDMAP2[],COLUMN(PLAYERIDMAP2[FIRSTNAME]),FALSE)</f>
        <v>Mike</v>
      </c>
      <c r="D82" s="14" t="str">
        <f>MYRANKS_P[[#This Row],[FNAME]]&amp;" "&amp;MYRANKS_P[[#This Row],[LNAME]]</f>
        <v>Mike Leake</v>
      </c>
      <c r="E82" s="14" t="str">
        <f>VLOOKUP(MYRANKS_P[[#This Row],[PLAYERID]],PLAYERIDMAP2[],COLUMN(PLAYERIDMAP2[TEAM]),FALSE)</f>
        <v>STL</v>
      </c>
      <c r="F82" s="14" t="str">
        <f>VLOOKUP(MYRANKS_P[[#This Row],[PLAYERID]],PLAYERIDMAP2[],COLUMN(PLAYERIDMAP2[POS]),FALSE)</f>
        <v>P</v>
      </c>
      <c r="G82" s="14">
        <f>IFERROR(VALUE(VLOOKUP(MYRANKS_P[[#This Row],[PLAYERID]],PLAYERIDMAP2[],COLUMN(PLAYERIDMAP2[IDFANGRAPHS]),FALSE)),VLOOKUP(MYRANKS_P[[#This Row],[PLAYERID]],PLAYERIDMAP2[],COLUMN(PLAYERIDMAP2[IDFANGRAPHS]),FALSE))</f>
        <v>10130</v>
      </c>
      <c r="H82" s="23">
        <f>IFERROR(VLOOKUP(MYRANKS_P[[#This Row],[IDFANGRAPHS]],STEAMER_P[],COLUMN(STEAMER_P[W]),FALSE),0)</f>
        <v>11</v>
      </c>
      <c r="I82" s="23">
        <f>IFERROR(VLOOKUP(MYRANKS_P[[#This Row],[IDFANGRAPHS]],STEAMER_P[],COLUMN(STEAMER_P[L]),FALSE),0)</f>
        <v>12</v>
      </c>
      <c r="J82" s="23">
        <f>IFERROR(VLOOKUP(MYRANKS_P[[#This Row],[IDFANGRAPHS]],STEAMER_P[],COLUMN(STEAMER_P[SV]),FALSE),0)</f>
        <v>0</v>
      </c>
      <c r="K82" s="23">
        <f>IFERROR(VLOOKUP(MYRANKS_P[[#This Row],[IDFANGRAPHS]],STEAMER_P[],COLUMN(STEAMER_P[IP]),FALSE),0)</f>
        <v>201</v>
      </c>
      <c r="L82" s="23">
        <f>IFERROR(VLOOKUP(MYRANKS_P[[#This Row],[IDFANGRAPHS]],STEAMER_P[],COLUMN(STEAMER_P[H]),FALSE),0)</f>
        <v>214</v>
      </c>
      <c r="M82" s="23">
        <f>IFERROR(VLOOKUP(MYRANKS_P[[#This Row],[IDFANGRAPHS]],STEAMER_P[],COLUMN(STEAMER_P[ER]),FALSE),0)</f>
        <v>89</v>
      </c>
      <c r="N82" s="23">
        <f>IFERROR(VLOOKUP(MYRANKS_P[[#This Row],[IDFANGRAPHS]],STEAMER_P[],COLUMN(STEAMER_P[HR]),FALSE),0)</f>
        <v>21</v>
      </c>
      <c r="O82" s="23">
        <f>IFERROR(VLOOKUP(MYRANKS_P[[#This Row],[IDFANGRAPHS]],STEAMER_P[],COLUMN(STEAMER_P[SO]),FALSE),0)</f>
        <v>136</v>
      </c>
      <c r="P82" s="23">
        <f>IFERROR(VLOOKUP(MYRANKS_P[[#This Row],[IDFANGRAPHS]],STEAMER_P[],COLUMN(STEAMER_P[BB]),FALSE),0)</f>
        <v>52</v>
      </c>
      <c r="Q82" s="21">
        <f>IFERROR((MYRANKS_P[[#This Row],[ER]]*9)/MYRANKS_P[[#This Row],[IP]],0)</f>
        <v>3.9850746268656718</v>
      </c>
      <c r="R82" s="21">
        <f>IFERROR((MYRANKS_P[[#This Row],[BB]]+MYRANKS_P[[#This Row],[H]])/MYRANKS_P[[#This Row],[IP]],0)</f>
        <v>1.3233830845771144</v>
      </c>
      <c r="S82" s="23">
        <f>MYRANKS_P[[#This Row],[W]]*P_PTS_W+MYRANKS_P[[#This Row],[L]]*P_PTS_L+MYRANKS_P[[#This Row],[IP]]*P_PTS_IP+MYRANKS_P[[#This Row],[SO]]*P_PTS_K+MYRANKS_P[[#This Row],[BB]]*P_PTS_BB+MYRANKS_P[[#This Row],[H]]*P_PTS_HA+MYRANKS_P[[#This Row],[SV]]*P_PTS_SV+MYRANKS_P[[#This Row],[HR]]*P_PTS_HRA+MYRANKS_P[[#This Row],[ER]]*P_PTS_ER</f>
        <v>0</v>
      </c>
      <c r="T82" s="23">
        <f>VLOOKUP(MYRANKS_P[[#This Row],[POS]],REPLACEMENT_LEVEL[],3,FALSE)</f>
        <v>0</v>
      </c>
      <c r="U82" s="23">
        <f>MYRANKS_P[[#This Row],[PROJ PTS]]-MYRANKS_P[[#This Row],[REPL LEVEL]]</f>
        <v>0</v>
      </c>
      <c r="V82" s="30">
        <f>RANK(MYRANKS_P[[#This Row],[POINTS OVER REPL]],MYRANKS_P[POINTS OVER REPL])</f>
        <v>1</v>
      </c>
      <c r="W82" s="29">
        <f>IF(MYRANKS_P[[#This Row],[RANK]]&lt;=TOTAL_PITCHERS_DRAFTED,MYRANKS_P[[#This Row],[POINTS OVER REPL]],0)</f>
        <v>0</v>
      </c>
      <c r="X82" s="35">
        <f>MYRANKS_P[[#This Row],[POINTS OVER REPL]]*DOLLAR_VALUE_PER_POINT+1</f>
        <v>1</v>
      </c>
      <c r="Y82" s="35"/>
      <c r="Z82" s="29">
        <f>IF(AND(MYRANKS_P[[#This Row],[RANK]]&lt;=(TOTAL_PITCHERS_DRAFTED-PITCHERS_BELOW_REPL_DRAFTED),MYRANKS_P[[#This Row],[$ACTUAL]]=""),MYRANKS_P[[#This Row],[POINTS OVER REPL]],0)</f>
        <v>0</v>
      </c>
      <c r="AA82" s="40">
        <f>IF(MYRANKS_P[[#This Row],[$ACTUAL]]="",MYRANKS_P[[#This Row],[POINTS OVER REPL]]*REMAINING_DOLLAR_VALUE_PER_POINT+1,0)</f>
        <v>1</v>
      </c>
    </row>
    <row r="83" spans="1:27" x14ac:dyDescent="0.25">
      <c r="A83" s="4" t="s">
        <v>12214</v>
      </c>
      <c r="B83" s="14" t="str">
        <f>VLOOKUP(MYRANKS_P[[#This Row],[PLAYERID]],PLAYERIDMAP2[],COLUMN(PLAYERIDMAP2[LASTNAME]),FALSE)</f>
        <v>Dickey</v>
      </c>
      <c r="C83" s="14" t="str">
        <f>VLOOKUP(MYRANKS_P[[#This Row],[PLAYERID]],PLAYERIDMAP2[],COLUMN(PLAYERIDMAP2[FIRSTNAME]),FALSE)</f>
        <v>R.A.</v>
      </c>
      <c r="D83" s="14" t="str">
        <f>MYRANKS_P[[#This Row],[FNAME]]&amp;" "&amp;MYRANKS_P[[#This Row],[LNAME]]</f>
        <v>R.A. Dickey</v>
      </c>
      <c r="E83" s="14" t="str">
        <f>VLOOKUP(MYRANKS_P[[#This Row],[PLAYERID]],PLAYERIDMAP2[],COLUMN(PLAYERIDMAP2[TEAM]),FALSE)</f>
        <v>TOR</v>
      </c>
      <c r="F83" s="14" t="str">
        <f>VLOOKUP(MYRANKS_P[[#This Row],[PLAYERID]],PLAYERIDMAP2[],COLUMN(PLAYERIDMAP2[POS]),FALSE)</f>
        <v>P</v>
      </c>
      <c r="G83" s="14">
        <f>IFERROR(VALUE(VLOOKUP(MYRANKS_P[[#This Row],[PLAYERID]],PLAYERIDMAP2[],COLUMN(PLAYERIDMAP2[IDFANGRAPHS]),FALSE)),VLOOKUP(MYRANKS_P[[#This Row],[PLAYERID]],PLAYERIDMAP2[],COLUMN(PLAYERIDMAP2[IDFANGRAPHS]),FALSE))</f>
        <v>1245</v>
      </c>
      <c r="H83" s="23">
        <f>IFERROR(VLOOKUP(MYRANKS_P[[#This Row],[IDFANGRAPHS]],STEAMER_P[],COLUMN(STEAMER_P[W]),FALSE),0)</f>
        <v>11</v>
      </c>
      <c r="I83" s="23">
        <f>IFERROR(VLOOKUP(MYRANKS_P[[#This Row],[IDFANGRAPHS]],STEAMER_P[],COLUMN(STEAMER_P[L]),FALSE),0)</f>
        <v>11</v>
      </c>
      <c r="J83" s="23">
        <f>IFERROR(VLOOKUP(MYRANKS_P[[#This Row],[IDFANGRAPHS]],STEAMER_P[],COLUMN(STEAMER_P[SV]),FALSE),0)</f>
        <v>0</v>
      </c>
      <c r="K83" s="23">
        <f>IFERROR(VLOOKUP(MYRANKS_P[[#This Row],[IDFANGRAPHS]],STEAMER_P[],COLUMN(STEAMER_P[IP]),FALSE),0)</f>
        <v>194</v>
      </c>
      <c r="L83" s="23">
        <f>IFERROR(VLOOKUP(MYRANKS_P[[#This Row],[IDFANGRAPHS]],STEAMER_P[],COLUMN(STEAMER_P[H]),FALSE),0)</f>
        <v>201</v>
      </c>
      <c r="M83" s="23">
        <f>IFERROR(VLOOKUP(MYRANKS_P[[#This Row],[IDFANGRAPHS]],STEAMER_P[],COLUMN(STEAMER_P[ER]),FALSE),0)</f>
        <v>93</v>
      </c>
      <c r="N83" s="23">
        <f>IFERROR(VLOOKUP(MYRANKS_P[[#This Row],[IDFANGRAPHS]],STEAMER_P[],COLUMN(STEAMER_P[HR]),FALSE),0)</f>
        <v>29</v>
      </c>
      <c r="O83" s="23">
        <f>IFERROR(VLOOKUP(MYRANKS_P[[#This Row],[IDFANGRAPHS]],STEAMER_P[],COLUMN(STEAMER_P[SO]),FALSE),0)</f>
        <v>135</v>
      </c>
      <c r="P83" s="23">
        <f>IFERROR(VLOOKUP(MYRANKS_P[[#This Row],[IDFANGRAPHS]],STEAMER_P[],COLUMN(STEAMER_P[BB]),FALSE),0)</f>
        <v>60</v>
      </c>
      <c r="Q83" s="21">
        <f>IFERROR((MYRANKS_P[[#This Row],[ER]]*9)/MYRANKS_P[[#This Row],[IP]],0)</f>
        <v>4.3144329896907214</v>
      </c>
      <c r="R83" s="21">
        <f>IFERROR((MYRANKS_P[[#This Row],[BB]]+MYRANKS_P[[#This Row],[H]])/MYRANKS_P[[#This Row],[IP]],0)</f>
        <v>1.3453608247422681</v>
      </c>
      <c r="S83" s="23">
        <f>MYRANKS_P[[#This Row],[W]]*P_PTS_W+MYRANKS_P[[#This Row],[L]]*P_PTS_L+MYRANKS_P[[#This Row],[IP]]*P_PTS_IP+MYRANKS_P[[#This Row],[SO]]*P_PTS_K+MYRANKS_P[[#This Row],[BB]]*P_PTS_BB+MYRANKS_P[[#This Row],[H]]*P_PTS_HA+MYRANKS_P[[#This Row],[SV]]*P_PTS_SV+MYRANKS_P[[#This Row],[HR]]*P_PTS_HRA+MYRANKS_P[[#This Row],[ER]]*P_PTS_ER</f>
        <v>0</v>
      </c>
      <c r="T83" s="23">
        <f>VLOOKUP(MYRANKS_P[[#This Row],[POS]],REPLACEMENT_LEVEL[],3,FALSE)</f>
        <v>0</v>
      </c>
      <c r="U83" s="23">
        <f>MYRANKS_P[[#This Row],[PROJ PTS]]-MYRANKS_P[[#This Row],[REPL LEVEL]]</f>
        <v>0</v>
      </c>
      <c r="V83" s="30">
        <f>RANK(MYRANKS_P[[#This Row],[POINTS OVER REPL]],MYRANKS_P[POINTS OVER REPL])</f>
        <v>1</v>
      </c>
      <c r="W83" s="29">
        <f>IF(MYRANKS_P[[#This Row],[RANK]]&lt;=TOTAL_PITCHERS_DRAFTED,MYRANKS_P[[#This Row],[POINTS OVER REPL]],0)</f>
        <v>0</v>
      </c>
      <c r="X83" s="35">
        <f>MYRANKS_P[[#This Row],[POINTS OVER REPL]]*DOLLAR_VALUE_PER_POINT+1</f>
        <v>1</v>
      </c>
      <c r="Y83" s="35"/>
      <c r="Z83" s="29">
        <f>IF(AND(MYRANKS_P[[#This Row],[RANK]]&lt;=(TOTAL_PITCHERS_DRAFTED-PITCHERS_BELOW_REPL_DRAFTED),MYRANKS_P[[#This Row],[$ACTUAL]]=""),MYRANKS_P[[#This Row],[POINTS OVER REPL]],0)</f>
        <v>0</v>
      </c>
      <c r="AA83" s="40">
        <f>IF(MYRANKS_P[[#This Row],[$ACTUAL]]="",MYRANKS_P[[#This Row],[POINTS OVER REPL]]*REMAINING_DOLLAR_VALUE_PER_POINT+1,0)</f>
        <v>1</v>
      </c>
    </row>
    <row r="84" spans="1:27" x14ac:dyDescent="0.25">
      <c r="A84" s="2" t="s">
        <v>13181</v>
      </c>
      <c r="B84" s="14" t="str">
        <f>VLOOKUP(MYRANKS_P[[#This Row],[PLAYERID]],PLAYERIDMAP2[],COLUMN(PLAYERIDMAP2[LASTNAME]),FALSE)</f>
        <v>Hughes</v>
      </c>
      <c r="C84" s="14" t="str">
        <f>VLOOKUP(MYRANKS_P[[#This Row],[PLAYERID]],PLAYERIDMAP2[],COLUMN(PLAYERIDMAP2[FIRSTNAME]),FALSE)</f>
        <v>Phil</v>
      </c>
      <c r="D84" s="14" t="str">
        <f>MYRANKS_P[[#This Row],[FNAME]]&amp;" "&amp;MYRANKS_P[[#This Row],[LNAME]]</f>
        <v>Phil Hughes</v>
      </c>
      <c r="E84" s="14" t="str">
        <f>VLOOKUP(MYRANKS_P[[#This Row],[PLAYERID]],PLAYERIDMAP2[],COLUMN(PLAYERIDMAP2[TEAM]),FALSE)</f>
        <v>MIN</v>
      </c>
      <c r="F84" s="14" t="str">
        <f>VLOOKUP(MYRANKS_P[[#This Row],[PLAYERID]],PLAYERIDMAP2[],COLUMN(PLAYERIDMAP2[POS]),FALSE)</f>
        <v>P</v>
      </c>
      <c r="G84" s="14">
        <f>IFERROR(VALUE(VLOOKUP(MYRANKS_P[[#This Row],[PLAYERID]],PLAYERIDMAP2[],COLUMN(PLAYERIDMAP2[IDFANGRAPHS]),FALSE)),VLOOKUP(MYRANKS_P[[#This Row],[PLAYERID]],PLAYERIDMAP2[],COLUMN(PLAYERIDMAP2[IDFANGRAPHS]),FALSE))</f>
        <v>7450</v>
      </c>
      <c r="H84" s="23">
        <f>IFERROR(VLOOKUP(MYRANKS_P[[#This Row],[IDFANGRAPHS]],STEAMER_P[],COLUMN(STEAMER_P[W]),FALSE),0)</f>
        <v>11</v>
      </c>
      <c r="I84" s="23">
        <f>IFERROR(VLOOKUP(MYRANKS_P[[#This Row],[IDFANGRAPHS]],STEAMER_P[],COLUMN(STEAMER_P[L]),FALSE),0)</f>
        <v>12</v>
      </c>
      <c r="J84" s="23">
        <f>IFERROR(VLOOKUP(MYRANKS_P[[#This Row],[IDFANGRAPHS]],STEAMER_P[],COLUMN(STEAMER_P[SV]),FALSE),0)</f>
        <v>0</v>
      </c>
      <c r="K84" s="23">
        <f>IFERROR(VLOOKUP(MYRANKS_P[[#This Row],[IDFANGRAPHS]],STEAMER_P[],COLUMN(STEAMER_P[IP]),FALSE),0)</f>
        <v>198</v>
      </c>
      <c r="L84" s="23">
        <f>IFERROR(VLOOKUP(MYRANKS_P[[#This Row],[IDFANGRAPHS]],STEAMER_P[],COLUMN(STEAMER_P[H]),FALSE),0)</f>
        <v>217</v>
      </c>
      <c r="M84" s="23">
        <f>IFERROR(VLOOKUP(MYRANKS_P[[#This Row],[IDFANGRAPHS]],STEAMER_P[],COLUMN(STEAMER_P[ER]),FALSE),0)</f>
        <v>93</v>
      </c>
      <c r="N84" s="23">
        <f>IFERROR(VLOOKUP(MYRANKS_P[[#This Row],[IDFANGRAPHS]],STEAMER_P[],COLUMN(STEAMER_P[HR]),FALSE),0)</f>
        <v>29</v>
      </c>
      <c r="O84" s="23">
        <f>IFERROR(VLOOKUP(MYRANKS_P[[#This Row],[IDFANGRAPHS]],STEAMER_P[],COLUMN(STEAMER_P[SO]),FALSE),0)</f>
        <v>133</v>
      </c>
      <c r="P84" s="23">
        <f>IFERROR(VLOOKUP(MYRANKS_P[[#This Row],[IDFANGRAPHS]],STEAMER_P[],COLUMN(STEAMER_P[BB]),FALSE),0)</f>
        <v>30</v>
      </c>
      <c r="Q84" s="21">
        <f>IFERROR((MYRANKS_P[[#This Row],[ER]]*9)/MYRANKS_P[[#This Row],[IP]],0)</f>
        <v>4.2272727272727275</v>
      </c>
      <c r="R84" s="21">
        <f>IFERROR((MYRANKS_P[[#This Row],[BB]]+MYRANKS_P[[#This Row],[H]])/MYRANKS_P[[#This Row],[IP]],0)</f>
        <v>1.2474747474747474</v>
      </c>
      <c r="S84" s="23">
        <f>MYRANKS_P[[#This Row],[W]]*P_PTS_W+MYRANKS_P[[#This Row],[L]]*P_PTS_L+MYRANKS_P[[#This Row],[IP]]*P_PTS_IP+MYRANKS_P[[#This Row],[SO]]*P_PTS_K+MYRANKS_P[[#This Row],[BB]]*P_PTS_BB+MYRANKS_P[[#This Row],[H]]*P_PTS_HA+MYRANKS_P[[#This Row],[SV]]*P_PTS_SV+MYRANKS_P[[#This Row],[HR]]*P_PTS_HRA+MYRANKS_P[[#This Row],[ER]]*P_PTS_ER</f>
        <v>0</v>
      </c>
      <c r="T84" s="23">
        <f>VLOOKUP(MYRANKS_P[[#This Row],[POS]],REPLACEMENT_LEVEL[],3,FALSE)</f>
        <v>0</v>
      </c>
      <c r="U84" s="23">
        <f>MYRANKS_P[[#This Row],[PROJ PTS]]-MYRANKS_P[[#This Row],[REPL LEVEL]]</f>
        <v>0</v>
      </c>
      <c r="V84" s="30">
        <f>RANK(MYRANKS_P[[#This Row],[POINTS OVER REPL]],MYRANKS_P[POINTS OVER REPL])</f>
        <v>1</v>
      </c>
      <c r="W84" s="29">
        <f>IF(MYRANKS_P[[#This Row],[RANK]]&lt;=TOTAL_PITCHERS_DRAFTED,MYRANKS_P[[#This Row],[POINTS OVER REPL]],0)</f>
        <v>0</v>
      </c>
      <c r="X84" s="35">
        <f>MYRANKS_P[[#This Row],[POINTS OVER REPL]]*DOLLAR_VALUE_PER_POINT+1</f>
        <v>1</v>
      </c>
      <c r="Y84" s="35"/>
      <c r="Z84" s="29">
        <f>IF(AND(MYRANKS_P[[#This Row],[RANK]]&lt;=(TOTAL_PITCHERS_DRAFTED-PITCHERS_BELOW_REPL_DRAFTED),MYRANKS_P[[#This Row],[$ACTUAL]]=""),MYRANKS_P[[#This Row],[POINTS OVER REPL]],0)</f>
        <v>0</v>
      </c>
      <c r="AA84" s="40">
        <f>IF(MYRANKS_P[[#This Row],[$ACTUAL]]="",MYRANKS_P[[#This Row],[POINTS OVER REPL]]*REMAINING_DOLLAR_VALUE_PER_POINT+1,0)</f>
        <v>1</v>
      </c>
    </row>
    <row r="85" spans="1:27" x14ac:dyDescent="0.25">
      <c r="A85" s="2" t="s">
        <v>14067</v>
      </c>
      <c r="B85" s="14" t="str">
        <f>VLOOKUP(MYRANKS_P[[#This Row],[PLAYERID]],PLAYERIDMAP2[],COLUMN(PLAYERIDMAP2[LASTNAME]),FALSE)</f>
        <v>Miley</v>
      </c>
      <c r="C85" s="14" t="str">
        <f>VLOOKUP(MYRANKS_P[[#This Row],[PLAYERID]],PLAYERIDMAP2[],COLUMN(PLAYERIDMAP2[FIRSTNAME]),FALSE)</f>
        <v>Wade</v>
      </c>
      <c r="D85" s="14" t="str">
        <f>MYRANKS_P[[#This Row],[FNAME]]&amp;" "&amp;MYRANKS_P[[#This Row],[LNAME]]</f>
        <v>Wade Miley</v>
      </c>
      <c r="E85" s="14" t="str">
        <f>VLOOKUP(MYRANKS_P[[#This Row],[PLAYERID]],PLAYERIDMAP2[],COLUMN(PLAYERIDMAP2[TEAM]),FALSE)</f>
        <v>SEA</v>
      </c>
      <c r="F85" s="14" t="str">
        <f>VLOOKUP(MYRANKS_P[[#This Row],[PLAYERID]],PLAYERIDMAP2[],COLUMN(PLAYERIDMAP2[POS]),FALSE)</f>
        <v>P</v>
      </c>
      <c r="G85" s="14">
        <f>IFERROR(VALUE(VLOOKUP(MYRANKS_P[[#This Row],[PLAYERID]],PLAYERIDMAP2[],COLUMN(PLAYERIDMAP2[IDFANGRAPHS]),FALSE)),VLOOKUP(MYRANKS_P[[#This Row],[PLAYERID]],PLAYERIDMAP2[],COLUMN(PLAYERIDMAP2[IDFANGRAPHS]),FALSE))</f>
        <v>8779</v>
      </c>
      <c r="H85" s="23">
        <f>IFERROR(VLOOKUP(MYRANKS_P[[#This Row],[IDFANGRAPHS]],STEAMER_P[],COLUMN(STEAMER_P[W]),FALSE),0)</f>
        <v>10</v>
      </c>
      <c r="I85" s="23">
        <f>IFERROR(VLOOKUP(MYRANKS_P[[#This Row],[IDFANGRAPHS]],STEAMER_P[],COLUMN(STEAMER_P[L]),FALSE),0)</f>
        <v>11</v>
      </c>
      <c r="J85" s="23">
        <f>IFERROR(VLOOKUP(MYRANKS_P[[#This Row],[IDFANGRAPHS]],STEAMER_P[],COLUMN(STEAMER_P[SV]),FALSE),0)</f>
        <v>0</v>
      </c>
      <c r="K85" s="23">
        <f>IFERROR(VLOOKUP(MYRANKS_P[[#This Row],[IDFANGRAPHS]],STEAMER_P[],COLUMN(STEAMER_P[IP]),FALSE),0)</f>
        <v>175</v>
      </c>
      <c r="L85" s="23">
        <f>IFERROR(VLOOKUP(MYRANKS_P[[#This Row],[IDFANGRAPHS]],STEAMER_P[],COLUMN(STEAMER_P[H]),FALSE),0)</f>
        <v>176</v>
      </c>
      <c r="M85" s="23">
        <f>IFERROR(VLOOKUP(MYRANKS_P[[#This Row],[IDFANGRAPHS]],STEAMER_P[],COLUMN(STEAMER_P[ER]),FALSE),0)</f>
        <v>78</v>
      </c>
      <c r="N85" s="23">
        <f>IFERROR(VLOOKUP(MYRANKS_P[[#This Row],[IDFANGRAPHS]],STEAMER_P[],COLUMN(STEAMER_P[HR]),FALSE),0)</f>
        <v>18</v>
      </c>
      <c r="O85" s="23">
        <f>IFERROR(VLOOKUP(MYRANKS_P[[#This Row],[IDFANGRAPHS]],STEAMER_P[],COLUMN(STEAMER_P[SO]),FALSE),0)</f>
        <v>133</v>
      </c>
      <c r="P85" s="23">
        <f>IFERROR(VLOOKUP(MYRANKS_P[[#This Row],[IDFANGRAPHS]],STEAMER_P[],COLUMN(STEAMER_P[BB]),FALSE),0)</f>
        <v>57</v>
      </c>
      <c r="Q85" s="21">
        <f>IFERROR((MYRANKS_P[[#This Row],[ER]]*9)/MYRANKS_P[[#This Row],[IP]],0)</f>
        <v>4.0114285714285716</v>
      </c>
      <c r="R85" s="21">
        <f>IFERROR((MYRANKS_P[[#This Row],[BB]]+MYRANKS_P[[#This Row],[H]])/MYRANKS_P[[#This Row],[IP]],0)</f>
        <v>1.3314285714285714</v>
      </c>
      <c r="S85" s="23">
        <f>MYRANKS_P[[#This Row],[W]]*P_PTS_W+MYRANKS_P[[#This Row],[L]]*P_PTS_L+MYRANKS_P[[#This Row],[IP]]*P_PTS_IP+MYRANKS_P[[#This Row],[SO]]*P_PTS_K+MYRANKS_P[[#This Row],[BB]]*P_PTS_BB+MYRANKS_P[[#This Row],[H]]*P_PTS_HA+MYRANKS_P[[#This Row],[SV]]*P_PTS_SV+MYRANKS_P[[#This Row],[HR]]*P_PTS_HRA+MYRANKS_P[[#This Row],[ER]]*P_PTS_ER</f>
        <v>0</v>
      </c>
      <c r="T85" s="23">
        <f>VLOOKUP(MYRANKS_P[[#This Row],[POS]],REPLACEMENT_LEVEL[],3,FALSE)</f>
        <v>0</v>
      </c>
      <c r="U85" s="23">
        <f>MYRANKS_P[[#This Row],[PROJ PTS]]-MYRANKS_P[[#This Row],[REPL LEVEL]]</f>
        <v>0</v>
      </c>
      <c r="V85" s="30">
        <f>RANK(MYRANKS_P[[#This Row],[POINTS OVER REPL]],MYRANKS_P[POINTS OVER REPL])</f>
        <v>1</v>
      </c>
      <c r="W85" s="29">
        <f>IF(MYRANKS_P[[#This Row],[RANK]]&lt;=TOTAL_PITCHERS_DRAFTED,MYRANKS_P[[#This Row],[POINTS OVER REPL]],0)</f>
        <v>0</v>
      </c>
      <c r="X85" s="35">
        <f>MYRANKS_P[[#This Row],[POINTS OVER REPL]]*DOLLAR_VALUE_PER_POINT+1</f>
        <v>1</v>
      </c>
      <c r="Y85" s="35"/>
      <c r="Z85" s="29">
        <f>IF(AND(MYRANKS_P[[#This Row],[RANK]]&lt;=(TOTAL_PITCHERS_DRAFTED-PITCHERS_BELOW_REPL_DRAFTED),MYRANKS_P[[#This Row],[$ACTUAL]]=""),MYRANKS_P[[#This Row],[POINTS OVER REPL]],0)</f>
        <v>0</v>
      </c>
      <c r="AA85" s="40">
        <f>IF(MYRANKS_P[[#This Row],[$ACTUAL]]="",MYRANKS_P[[#This Row],[POINTS OVER REPL]]*REMAINING_DOLLAR_VALUE_PER_POINT+1,0)</f>
        <v>1</v>
      </c>
    </row>
    <row r="86" spans="1:27" x14ac:dyDescent="0.25">
      <c r="A86" s="2" t="s">
        <v>11974</v>
      </c>
      <c r="B86" s="14" t="str">
        <f>VLOOKUP(MYRANKS_P[[#This Row],[PLAYERID]],PLAYERIDMAP2[],COLUMN(PLAYERIDMAP2[LASTNAME]),FALSE)</f>
        <v>Corbin</v>
      </c>
      <c r="C86" s="14" t="str">
        <f>VLOOKUP(MYRANKS_P[[#This Row],[PLAYERID]],PLAYERIDMAP2[],COLUMN(PLAYERIDMAP2[FIRSTNAME]),FALSE)</f>
        <v>Patrick</v>
      </c>
      <c r="D86" s="14" t="str">
        <f>MYRANKS_P[[#This Row],[FNAME]]&amp;" "&amp;MYRANKS_P[[#This Row],[LNAME]]</f>
        <v>Patrick Corbin</v>
      </c>
      <c r="E86" s="14" t="str">
        <f>VLOOKUP(MYRANKS_P[[#This Row],[PLAYERID]],PLAYERIDMAP2[],COLUMN(PLAYERIDMAP2[TEAM]),FALSE)</f>
        <v>ARI</v>
      </c>
      <c r="F86" s="14" t="str">
        <f>VLOOKUP(MYRANKS_P[[#This Row],[PLAYERID]],PLAYERIDMAP2[],COLUMN(PLAYERIDMAP2[POS]),FALSE)</f>
        <v>P</v>
      </c>
      <c r="G86" s="14">
        <f>IFERROR(VALUE(VLOOKUP(MYRANKS_P[[#This Row],[PLAYERID]],PLAYERIDMAP2[],COLUMN(PLAYERIDMAP2[IDFANGRAPHS]),FALSE)),VLOOKUP(MYRANKS_P[[#This Row],[PLAYERID]],PLAYERIDMAP2[],COLUMN(PLAYERIDMAP2[IDFANGRAPHS]),FALSE))</f>
        <v>9323</v>
      </c>
      <c r="H86" s="23">
        <f>IFERROR(VLOOKUP(MYRANKS_P[[#This Row],[IDFANGRAPHS]],STEAMER_P[],COLUMN(STEAMER_P[W]),FALSE),0)</f>
        <v>9</v>
      </c>
      <c r="I86" s="23">
        <f>IFERROR(VLOOKUP(MYRANKS_P[[#This Row],[IDFANGRAPHS]],STEAMER_P[],COLUMN(STEAMER_P[L]),FALSE),0)</f>
        <v>9</v>
      </c>
      <c r="J86" s="23">
        <f>IFERROR(VLOOKUP(MYRANKS_P[[#This Row],[IDFANGRAPHS]],STEAMER_P[],COLUMN(STEAMER_P[SV]),FALSE),0)</f>
        <v>0</v>
      </c>
      <c r="K86" s="23">
        <f>IFERROR(VLOOKUP(MYRANKS_P[[#This Row],[IDFANGRAPHS]],STEAMER_P[],COLUMN(STEAMER_P[IP]),FALSE),0)</f>
        <v>151</v>
      </c>
      <c r="L86" s="23">
        <f>IFERROR(VLOOKUP(MYRANKS_P[[#This Row],[IDFANGRAPHS]],STEAMER_P[],COLUMN(STEAMER_P[H]),FALSE),0)</f>
        <v>143</v>
      </c>
      <c r="M86" s="23">
        <f>IFERROR(VLOOKUP(MYRANKS_P[[#This Row],[IDFANGRAPHS]],STEAMER_P[],COLUMN(STEAMER_P[ER]),FALSE),0)</f>
        <v>59</v>
      </c>
      <c r="N86" s="23">
        <f>IFERROR(VLOOKUP(MYRANKS_P[[#This Row],[IDFANGRAPHS]],STEAMER_P[],COLUMN(STEAMER_P[HR]),FALSE),0)</f>
        <v>16</v>
      </c>
      <c r="O86" s="23">
        <f>IFERROR(VLOOKUP(MYRANKS_P[[#This Row],[IDFANGRAPHS]],STEAMER_P[],COLUMN(STEAMER_P[SO]),FALSE),0)</f>
        <v>133</v>
      </c>
      <c r="P86" s="23">
        <f>IFERROR(VLOOKUP(MYRANKS_P[[#This Row],[IDFANGRAPHS]],STEAMER_P[],COLUMN(STEAMER_P[BB]),FALSE),0)</f>
        <v>39</v>
      </c>
      <c r="Q86" s="21">
        <f>IFERROR((MYRANKS_P[[#This Row],[ER]]*9)/MYRANKS_P[[#This Row],[IP]],0)</f>
        <v>3.5165562913907285</v>
      </c>
      <c r="R86" s="21">
        <f>IFERROR((MYRANKS_P[[#This Row],[BB]]+MYRANKS_P[[#This Row],[H]])/MYRANKS_P[[#This Row],[IP]],0)</f>
        <v>1.2052980132450331</v>
      </c>
      <c r="S86" s="23">
        <f>MYRANKS_P[[#This Row],[W]]*P_PTS_W+MYRANKS_P[[#This Row],[L]]*P_PTS_L+MYRANKS_P[[#This Row],[IP]]*P_PTS_IP+MYRANKS_P[[#This Row],[SO]]*P_PTS_K+MYRANKS_P[[#This Row],[BB]]*P_PTS_BB+MYRANKS_P[[#This Row],[H]]*P_PTS_HA+MYRANKS_P[[#This Row],[SV]]*P_PTS_SV+MYRANKS_P[[#This Row],[HR]]*P_PTS_HRA+MYRANKS_P[[#This Row],[ER]]*P_PTS_ER</f>
        <v>0</v>
      </c>
      <c r="T86" s="23">
        <f>VLOOKUP(MYRANKS_P[[#This Row],[POS]],REPLACEMENT_LEVEL[],3,FALSE)</f>
        <v>0</v>
      </c>
      <c r="U86" s="23">
        <f>MYRANKS_P[[#This Row],[PROJ PTS]]-MYRANKS_P[[#This Row],[REPL LEVEL]]</f>
        <v>0</v>
      </c>
      <c r="V86" s="30">
        <f>RANK(MYRANKS_P[[#This Row],[POINTS OVER REPL]],MYRANKS_P[POINTS OVER REPL])</f>
        <v>1</v>
      </c>
      <c r="W86" s="29">
        <f>IF(MYRANKS_P[[#This Row],[RANK]]&lt;=TOTAL_PITCHERS_DRAFTED,MYRANKS_P[[#This Row],[POINTS OVER REPL]],0)</f>
        <v>0</v>
      </c>
      <c r="X86" s="35">
        <f>MYRANKS_P[[#This Row],[POINTS OVER REPL]]*DOLLAR_VALUE_PER_POINT+1</f>
        <v>1</v>
      </c>
      <c r="Y86" s="35"/>
      <c r="Z86" s="29">
        <f>IF(AND(MYRANKS_P[[#This Row],[RANK]]&lt;=(TOTAL_PITCHERS_DRAFTED-PITCHERS_BELOW_REPL_DRAFTED),MYRANKS_P[[#This Row],[$ACTUAL]]=""),MYRANKS_P[[#This Row],[POINTS OVER REPL]],0)</f>
        <v>0</v>
      </c>
      <c r="AA86" s="40">
        <f>IF(MYRANKS_P[[#This Row],[$ACTUAL]]="",MYRANKS_P[[#This Row],[POINTS OVER REPL]]*REMAINING_DOLLAR_VALUE_PER_POINT+1,0)</f>
        <v>1</v>
      </c>
    </row>
    <row r="87" spans="1:27" x14ac:dyDescent="0.25">
      <c r="A87" s="7" t="s">
        <v>12946</v>
      </c>
      <c r="B87" s="14" t="str">
        <f>VLOOKUP(MYRANKS_P[[#This Row],[PLAYERID]],PLAYERIDMAP2[],COLUMN(PLAYERIDMAP2[LASTNAME]),FALSE)</f>
        <v>Happ</v>
      </c>
      <c r="C87" s="14" t="str">
        <f>VLOOKUP(MYRANKS_P[[#This Row],[PLAYERID]],PLAYERIDMAP2[],COLUMN(PLAYERIDMAP2[FIRSTNAME]),FALSE)</f>
        <v>J.A.</v>
      </c>
      <c r="D87" s="14" t="str">
        <f>MYRANKS_P[[#This Row],[FNAME]]&amp;" "&amp;MYRANKS_P[[#This Row],[LNAME]]</f>
        <v>J.A. Happ</v>
      </c>
      <c r="E87" s="14" t="str">
        <f>VLOOKUP(MYRANKS_P[[#This Row],[PLAYERID]],PLAYERIDMAP2[],COLUMN(PLAYERIDMAP2[TEAM]),FALSE)</f>
        <v>TOR</v>
      </c>
      <c r="F87" s="14" t="str">
        <f>VLOOKUP(MYRANKS_P[[#This Row],[PLAYERID]],PLAYERIDMAP2[],COLUMN(PLAYERIDMAP2[POS]),FALSE)</f>
        <v>P</v>
      </c>
      <c r="G87" s="14">
        <f>IFERROR(VALUE(VLOOKUP(MYRANKS_P[[#This Row],[PLAYERID]],PLAYERIDMAP2[],COLUMN(PLAYERIDMAP2[IDFANGRAPHS]),FALSE)),VLOOKUP(MYRANKS_P[[#This Row],[PLAYERID]],PLAYERIDMAP2[],COLUMN(PLAYERIDMAP2[IDFANGRAPHS]),FALSE))</f>
        <v>7410</v>
      </c>
      <c r="H87" s="23">
        <f>IFERROR(VLOOKUP(MYRANKS_P[[#This Row],[IDFANGRAPHS]],STEAMER_P[],COLUMN(STEAMER_P[W]),FALSE),0)</f>
        <v>10</v>
      </c>
      <c r="I87" s="23">
        <f>IFERROR(VLOOKUP(MYRANKS_P[[#This Row],[IDFANGRAPHS]],STEAMER_P[],COLUMN(STEAMER_P[L]),FALSE),0)</f>
        <v>9</v>
      </c>
      <c r="J87" s="23">
        <f>IFERROR(VLOOKUP(MYRANKS_P[[#This Row],[IDFANGRAPHS]],STEAMER_P[],COLUMN(STEAMER_P[SV]),FALSE),0)</f>
        <v>0</v>
      </c>
      <c r="K87" s="23">
        <f>IFERROR(VLOOKUP(MYRANKS_P[[#This Row],[IDFANGRAPHS]],STEAMER_P[],COLUMN(STEAMER_P[IP]),FALSE),0)</f>
        <v>155</v>
      </c>
      <c r="L87" s="23">
        <f>IFERROR(VLOOKUP(MYRANKS_P[[#This Row],[IDFANGRAPHS]],STEAMER_P[],COLUMN(STEAMER_P[H]),FALSE),0)</f>
        <v>151</v>
      </c>
      <c r="M87" s="23">
        <f>IFERROR(VLOOKUP(MYRANKS_P[[#This Row],[IDFANGRAPHS]],STEAMER_P[],COLUMN(STEAMER_P[ER]),FALSE),0)</f>
        <v>68</v>
      </c>
      <c r="N87" s="23">
        <f>IFERROR(VLOOKUP(MYRANKS_P[[#This Row],[IDFANGRAPHS]],STEAMER_P[],COLUMN(STEAMER_P[HR]),FALSE),0)</f>
        <v>21</v>
      </c>
      <c r="O87" s="23">
        <f>IFERROR(VLOOKUP(MYRANKS_P[[#This Row],[IDFANGRAPHS]],STEAMER_P[],COLUMN(STEAMER_P[SO]),FALSE),0)</f>
        <v>132</v>
      </c>
      <c r="P87" s="23">
        <f>IFERROR(VLOOKUP(MYRANKS_P[[#This Row],[IDFANGRAPHS]],STEAMER_P[],COLUMN(STEAMER_P[BB]),FALSE),0)</f>
        <v>48</v>
      </c>
      <c r="Q87" s="21">
        <f>IFERROR((MYRANKS_P[[#This Row],[ER]]*9)/MYRANKS_P[[#This Row],[IP]],0)</f>
        <v>3.9483870967741934</v>
      </c>
      <c r="R87" s="21">
        <f>IFERROR((MYRANKS_P[[#This Row],[BB]]+MYRANKS_P[[#This Row],[H]])/MYRANKS_P[[#This Row],[IP]],0)</f>
        <v>1.2838709677419355</v>
      </c>
      <c r="S87" s="23">
        <f>MYRANKS_P[[#This Row],[W]]*P_PTS_W+MYRANKS_P[[#This Row],[L]]*P_PTS_L+MYRANKS_P[[#This Row],[IP]]*P_PTS_IP+MYRANKS_P[[#This Row],[SO]]*P_PTS_K+MYRANKS_P[[#This Row],[BB]]*P_PTS_BB+MYRANKS_P[[#This Row],[H]]*P_PTS_HA+MYRANKS_P[[#This Row],[SV]]*P_PTS_SV+MYRANKS_P[[#This Row],[HR]]*P_PTS_HRA+MYRANKS_P[[#This Row],[ER]]*P_PTS_ER</f>
        <v>0</v>
      </c>
      <c r="T87" s="23">
        <f>VLOOKUP(MYRANKS_P[[#This Row],[POS]],REPLACEMENT_LEVEL[],3,FALSE)</f>
        <v>0</v>
      </c>
      <c r="U87" s="23">
        <f>MYRANKS_P[[#This Row],[PROJ PTS]]-MYRANKS_P[[#This Row],[REPL LEVEL]]</f>
        <v>0</v>
      </c>
      <c r="V87" s="30">
        <f>RANK(MYRANKS_P[[#This Row],[POINTS OVER REPL]],MYRANKS_P[POINTS OVER REPL])</f>
        <v>1</v>
      </c>
      <c r="W87" s="29">
        <f>IF(MYRANKS_P[[#This Row],[RANK]]&lt;=TOTAL_PITCHERS_DRAFTED,MYRANKS_P[[#This Row],[POINTS OVER REPL]],0)</f>
        <v>0</v>
      </c>
      <c r="X87" s="35">
        <f>MYRANKS_P[[#This Row],[POINTS OVER REPL]]*DOLLAR_VALUE_PER_POINT+1</f>
        <v>1</v>
      </c>
      <c r="Y87" s="35"/>
      <c r="Z87" s="29">
        <f>IF(AND(MYRANKS_P[[#This Row],[RANK]]&lt;=(TOTAL_PITCHERS_DRAFTED-PITCHERS_BELOW_REPL_DRAFTED),MYRANKS_P[[#This Row],[$ACTUAL]]=""),MYRANKS_P[[#This Row],[POINTS OVER REPL]],0)</f>
        <v>0</v>
      </c>
      <c r="AA87" s="40">
        <f>IF(MYRANKS_P[[#This Row],[$ACTUAL]]="",MYRANKS_P[[#This Row],[POINTS OVER REPL]]*REMAINING_DOLLAR_VALUE_PER_POINT+1,0)</f>
        <v>1</v>
      </c>
    </row>
    <row r="88" spans="1:27" x14ac:dyDescent="0.25">
      <c r="A88" s="2" t="s">
        <v>12395</v>
      </c>
      <c r="B88" s="14" t="str">
        <f>VLOOKUP(MYRANKS_P[[#This Row],[PLAYERID]],PLAYERIDMAP2[],COLUMN(PLAYERIDMAP2[LASTNAME]),FALSE)</f>
        <v>Estrada</v>
      </c>
      <c r="C88" s="14" t="str">
        <f>VLOOKUP(MYRANKS_P[[#This Row],[PLAYERID]],PLAYERIDMAP2[],COLUMN(PLAYERIDMAP2[FIRSTNAME]),FALSE)</f>
        <v>Marco</v>
      </c>
      <c r="D88" s="14" t="str">
        <f>MYRANKS_P[[#This Row],[FNAME]]&amp;" "&amp;MYRANKS_P[[#This Row],[LNAME]]</f>
        <v>Marco Estrada</v>
      </c>
      <c r="E88" s="14" t="str">
        <f>VLOOKUP(MYRANKS_P[[#This Row],[PLAYERID]],PLAYERIDMAP2[],COLUMN(PLAYERIDMAP2[TEAM]),FALSE)</f>
        <v>TOR</v>
      </c>
      <c r="F88" s="14" t="str">
        <f>VLOOKUP(MYRANKS_P[[#This Row],[PLAYERID]],PLAYERIDMAP2[],COLUMN(PLAYERIDMAP2[POS]),FALSE)</f>
        <v>P</v>
      </c>
      <c r="G88" s="14">
        <f>IFERROR(VALUE(VLOOKUP(MYRANKS_P[[#This Row],[PLAYERID]],PLAYERIDMAP2[],COLUMN(PLAYERIDMAP2[IDFANGRAPHS]),FALSE)),VLOOKUP(MYRANKS_P[[#This Row],[PLAYERID]],PLAYERIDMAP2[],COLUMN(PLAYERIDMAP2[IDFANGRAPHS]),FALSE))</f>
        <v>1118</v>
      </c>
      <c r="H88" s="23">
        <f>IFERROR(VLOOKUP(MYRANKS_P[[#This Row],[IDFANGRAPHS]],STEAMER_P[],COLUMN(STEAMER_P[W]),FALSE),0)</f>
        <v>10</v>
      </c>
      <c r="I88" s="23">
        <f>IFERROR(VLOOKUP(MYRANKS_P[[#This Row],[IDFANGRAPHS]],STEAMER_P[],COLUMN(STEAMER_P[L]),FALSE),0)</f>
        <v>10</v>
      </c>
      <c r="J88" s="23">
        <f>IFERROR(VLOOKUP(MYRANKS_P[[#This Row],[IDFANGRAPHS]],STEAMER_P[],COLUMN(STEAMER_P[SV]),FALSE),0)</f>
        <v>0</v>
      </c>
      <c r="K88" s="23">
        <f>IFERROR(VLOOKUP(MYRANKS_P[[#This Row],[IDFANGRAPHS]],STEAMER_P[],COLUMN(STEAMER_P[IP]),FALSE),0)</f>
        <v>174</v>
      </c>
      <c r="L88" s="23">
        <f>IFERROR(VLOOKUP(MYRANKS_P[[#This Row],[IDFANGRAPHS]],STEAMER_P[],COLUMN(STEAMER_P[H]),FALSE),0)</f>
        <v>179</v>
      </c>
      <c r="M88" s="23">
        <f>IFERROR(VLOOKUP(MYRANKS_P[[#This Row],[IDFANGRAPHS]],STEAMER_P[],COLUMN(STEAMER_P[ER]),FALSE),0)</f>
        <v>87</v>
      </c>
      <c r="N88" s="23">
        <f>IFERROR(VLOOKUP(MYRANKS_P[[#This Row],[IDFANGRAPHS]],STEAMER_P[],COLUMN(STEAMER_P[HR]),FALSE),0)</f>
        <v>31</v>
      </c>
      <c r="O88" s="23">
        <f>IFERROR(VLOOKUP(MYRANKS_P[[#This Row],[IDFANGRAPHS]],STEAMER_P[],COLUMN(STEAMER_P[SO]),FALSE),0)</f>
        <v>132</v>
      </c>
      <c r="P88" s="23">
        <f>IFERROR(VLOOKUP(MYRANKS_P[[#This Row],[IDFANGRAPHS]],STEAMER_P[],COLUMN(STEAMER_P[BB]),FALSE),0)</f>
        <v>53</v>
      </c>
      <c r="Q88" s="21">
        <f>IFERROR((MYRANKS_P[[#This Row],[ER]]*9)/MYRANKS_P[[#This Row],[IP]],0)</f>
        <v>4.5</v>
      </c>
      <c r="R88" s="21">
        <f>IFERROR((MYRANKS_P[[#This Row],[BB]]+MYRANKS_P[[#This Row],[H]])/MYRANKS_P[[#This Row],[IP]],0)</f>
        <v>1.3333333333333333</v>
      </c>
      <c r="S88" s="23">
        <f>MYRANKS_P[[#This Row],[W]]*P_PTS_W+MYRANKS_P[[#This Row],[L]]*P_PTS_L+MYRANKS_P[[#This Row],[IP]]*P_PTS_IP+MYRANKS_P[[#This Row],[SO]]*P_PTS_K+MYRANKS_P[[#This Row],[BB]]*P_PTS_BB+MYRANKS_P[[#This Row],[H]]*P_PTS_HA+MYRANKS_P[[#This Row],[SV]]*P_PTS_SV+MYRANKS_P[[#This Row],[HR]]*P_PTS_HRA+MYRANKS_P[[#This Row],[ER]]*P_PTS_ER</f>
        <v>0</v>
      </c>
      <c r="T88" s="23">
        <f>VLOOKUP(MYRANKS_P[[#This Row],[POS]],REPLACEMENT_LEVEL[],3,FALSE)</f>
        <v>0</v>
      </c>
      <c r="U88" s="23">
        <f>MYRANKS_P[[#This Row],[PROJ PTS]]-MYRANKS_P[[#This Row],[REPL LEVEL]]</f>
        <v>0</v>
      </c>
      <c r="V88" s="30">
        <f>RANK(MYRANKS_P[[#This Row],[POINTS OVER REPL]],MYRANKS_P[POINTS OVER REPL])</f>
        <v>1</v>
      </c>
      <c r="W88" s="29">
        <f>IF(MYRANKS_P[[#This Row],[RANK]]&lt;=TOTAL_PITCHERS_DRAFTED,MYRANKS_P[[#This Row],[POINTS OVER REPL]],0)</f>
        <v>0</v>
      </c>
      <c r="X88" s="35">
        <f>MYRANKS_P[[#This Row],[POINTS OVER REPL]]*DOLLAR_VALUE_PER_POINT+1</f>
        <v>1</v>
      </c>
      <c r="Y88" s="35"/>
      <c r="Z88" s="29">
        <f>IF(AND(MYRANKS_P[[#This Row],[RANK]]&lt;=(TOTAL_PITCHERS_DRAFTED-PITCHERS_BELOW_REPL_DRAFTED),MYRANKS_P[[#This Row],[$ACTUAL]]=""),MYRANKS_P[[#This Row],[POINTS OVER REPL]],0)</f>
        <v>0</v>
      </c>
      <c r="AA88" s="40">
        <f>IF(MYRANKS_P[[#This Row],[$ACTUAL]]="",MYRANKS_P[[#This Row],[POINTS OVER REPL]]*REMAINING_DOLLAR_VALUE_PER_POINT+1,0)</f>
        <v>1</v>
      </c>
    </row>
    <row r="89" spans="1:27" x14ac:dyDescent="0.25">
      <c r="A89" s="2" t="s">
        <v>11293</v>
      </c>
      <c r="B89" s="14" t="str">
        <f>VLOOKUP(MYRANKS_P[[#This Row],[PLAYERID]],PLAYERIDMAP2[],COLUMN(PLAYERIDMAP2[LASTNAME]),FALSE)</f>
        <v>Bauer</v>
      </c>
      <c r="C89" s="14" t="str">
        <f>VLOOKUP(MYRANKS_P[[#This Row],[PLAYERID]],PLAYERIDMAP2[],COLUMN(PLAYERIDMAP2[FIRSTNAME]),FALSE)</f>
        <v>Trevor</v>
      </c>
      <c r="D89" s="14" t="str">
        <f>MYRANKS_P[[#This Row],[FNAME]]&amp;" "&amp;MYRANKS_P[[#This Row],[LNAME]]</f>
        <v>Trevor Bauer</v>
      </c>
      <c r="E89" s="14" t="str">
        <f>VLOOKUP(MYRANKS_P[[#This Row],[PLAYERID]],PLAYERIDMAP2[],COLUMN(PLAYERIDMAP2[TEAM]),FALSE)</f>
        <v>CLE</v>
      </c>
      <c r="F89" s="14" t="str">
        <f>VLOOKUP(MYRANKS_P[[#This Row],[PLAYERID]],PLAYERIDMAP2[],COLUMN(PLAYERIDMAP2[POS]),FALSE)</f>
        <v>P</v>
      </c>
      <c r="G89" s="14">
        <f>IFERROR(VALUE(VLOOKUP(MYRANKS_P[[#This Row],[PLAYERID]],PLAYERIDMAP2[],COLUMN(PLAYERIDMAP2[IDFANGRAPHS]),FALSE)),VLOOKUP(MYRANKS_P[[#This Row],[PLAYERID]],PLAYERIDMAP2[],COLUMN(PLAYERIDMAP2[IDFANGRAPHS]),FALSE))</f>
        <v>12703</v>
      </c>
      <c r="H89" s="23">
        <f>IFERROR(VLOOKUP(MYRANKS_P[[#This Row],[IDFANGRAPHS]],STEAMER_P[],COLUMN(STEAMER_P[W]),FALSE),0)</f>
        <v>8</v>
      </c>
      <c r="I89" s="23">
        <f>IFERROR(VLOOKUP(MYRANKS_P[[#This Row],[IDFANGRAPHS]],STEAMER_P[],COLUMN(STEAMER_P[L]),FALSE),0)</f>
        <v>9</v>
      </c>
      <c r="J89" s="23">
        <f>IFERROR(VLOOKUP(MYRANKS_P[[#This Row],[IDFANGRAPHS]],STEAMER_P[],COLUMN(STEAMER_P[SV]),FALSE),0)</f>
        <v>0</v>
      </c>
      <c r="K89" s="23">
        <f>IFERROR(VLOOKUP(MYRANKS_P[[#This Row],[IDFANGRAPHS]],STEAMER_P[],COLUMN(STEAMER_P[IP]),FALSE),0)</f>
        <v>140</v>
      </c>
      <c r="L89" s="23">
        <f>IFERROR(VLOOKUP(MYRANKS_P[[#This Row],[IDFANGRAPHS]],STEAMER_P[],COLUMN(STEAMER_P[H]),FALSE),0)</f>
        <v>131</v>
      </c>
      <c r="M89" s="23">
        <f>IFERROR(VLOOKUP(MYRANKS_P[[#This Row],[IDFANGRAPHS]],STEAMER_P[],COLUMN(STEAMER_P[ER]),FALSE),0)</f>
        <v>65</v>
      </c>
      <c r="N89" s="23">
        <f>IFERROR(VLOOKUP(MYRANKS_P[[#This Row],[IDFANGRAPHS]],STEAMER_P[],COLUMN(STEAMER_P[HR]),FALSE),0)</f>
        <v>18</v>
      </c>
      <c r="O89" s="23">
        <f>IFERROR(VLOOKUP(MYRANKS_P[[#This Row],[IDFANGRAPHS]],STEAMER_P[],COLUMN(STEAMER_P[SO]),FALSE),0)</f>
        <v>129</v>
      </c>
      <c r="P89" s="23">
        <f>IFERROR(VLOOKUP(MYRANKS_P[[#This Row],[IDFANGRAPHS]],STEAMER_P[],COLUMN(STEAMER_P[BB]),FALSE),0)</f>
        <v>59</v>
      </c>
      <c r="Q89" s="21">
        <f>IFERROR((MYRANKS_P[[#This Row],[ER]]*9)/MYRANKS_P[[#This Row],[IP]],0)</f>
        <v>4.1785714285714288</v>
      </c>
      <c r="R89" s="21">
        <f>IFERROR((MYRANKS_P[[#This Row],[BB]]+MYRANKS_P[[#This Row],[H]])/MYRANKS_P[[#This Row],[IP]],0)</f>
        <v>1.3571428571428572</v>
      </c>
      <c r="S89" s="23">
        <f>MYRANKS_P[[#This Row],[W]]*P_PTS_W+MYRANKS_P[[#This Row],[L]]*P_PTS_L+MYRANKS_P[[#This Row],[IP]]*P_PTS_IP+MYRANKS_P[[#This Row],[SO]]*P_PTS_K+MYRANKS_P[[#This Row],[BB]]*P_PTS_BB+MYRANKS_P[[#This Row],[H]]*P_PTS_HA+MYRANKS_P[[#This Row],[SV]]*P_PTS_SV+MYRANKS_P[[#This Row],[HR]]*P_PTS_HRA+MYRANKS_P[[#This Row],[ER]]*P_PTS_ER</f>
        <v>0</v>
      </c>
      <c r="T89" s="23">
        <f>VLOOKUP(MYRANKS_P[[#This Row],[POS]],REPLACEMENT_LEVEL[],3,FALSE)</f>
        <v>0</v>
      </c>
      <c r="U89" s="23">
        <f>MYRANKS_P[[#This Row],[PROJ PTS]]-MYRANKS_P[[#This Row],[REPL LEVEL]]</f>
        <v>0</v>
      </c>
      <c r="V89" s="30">
        <f>RANK(MYRANKS_P[[#This Row],[POINTS OVER REPL]],MYRANKS_P[POINTS OVER REPL])</f>
        <v>1</v>
      </c>
      <c r="W89" s="29">
        <f>IF(MYRANKS_P[[#This Row],[RANK]]&lt;=TOTAL_PITCHERS_DRAFTED,MYRANKS_P[[#This Row],[POINTS OVER REPL]],0)</f>
        <v>0</v>
      </c>
      <c r="X89" s="35">
        <f>MYRANKS_P[[#This Row],[POINTS OVER REPL]]*DOLLAR_VALUE_PER_POINT+1</f>
        <v>1</v>
      </c>
      <c r="Y89" s="35"/>
      <c r="Z89" s="29">
        <f>IF(AND(MYRANKS_P[[#This Row],[RANK]]&lt;=(TOTAL_PITCHERS_DRAFTED-PITCHERS_BELOW_REPL_DRAFTED),MYRANKS_P[[#This Row],[$ACTUAL]]=""),MYRANKS_P[[#This Row],[POINTS OVER REPL]],0)</f>
        <v>0</v>
      </c>
      <c r="AA89" s="40">
        <f>IF(MYRANKS_P[[#This Row],[$ACTUAL]]="",MYRANKS_P[[#This Row],[POINTS OVER REPL]]*REMAINING_DOLLAR_VALUE_PER_POINT+1,0)</f>
        <v>1</v>
      </c>
    </row>
    <row r="90" spans="1:27" x14ac:dyDescent="0.25">
      <c r="A90" s="89" t="s">
        <v>15933</v>
      </c>
      <c r="B90" s="90" t="str">
        <f>VLOOKUP(MYRANKS_P[[#This Row],[PLAYERID]],PLAYERIDMAP2[],COLUMN(PLAYERIDMAP2[LASTNAME]),FALSE)</f>
        <v>Wood</v>
      </c>
      <c r="C90" s="90" t="str">
        <f>VLOOKUP(MYRANKS_P[[#This Row],[PLAYERID]],PLAYERIDMAP2[],COLUMN(PLAYERIDMAP2[FIRSTNAME]),FALSE)</f>
        <v>Alex</v>
      </c>
      <c r="D90" s="90" t="str">
        <f>MYRANKS_P[[#This Row],[FNAME]]&amp;" "&amp;MYRANKS_P[[#This Row],[LNAME]]</f>
        <v>Alex Wood</v>
      </c>
      <c r="E90" s="90" t="str">
        <f>VLOOKUP(MYRANKS_P[[#This Row],[PLAYERID]],PLAYERIDMAP2[],COLUMN(PLAYERIDMAP2[TEAM]),FALSE)</f>
        <v>LAD</v>
      </c>
      <c r="F90" s="90" t="str">
        <f>VLOOKUP(MYRANKS_P[[#This Row],[PLAYERID]],PLAYERIDMAP2[],COLUMN(PLAYERIDMAP2[POS]),FALSE)</f>
        <v>P</v>
      </c>
      <c r="G90" s="90">
        <f>IFERROR(VALUE(VLOOKUP(MYRANKS_P[[#This Row],[PLAYERID]],PLAYERIDMAP2[],COLUMN(PLAYERIDMAP2[IDFANGRAPHS]),FALSE)),VLOOKUP(MYRANKS_P[[#This Row],[PLAYERID]],PLAYERIDMAP2[],COLUMN(PLAYERIDMAP2[IDFANGRAPHS]),FALSE))</f>
        <v>13781</v>
      </c>
      <c r="H90" s="23">
        <f>IFERROR(VLOOKUP(MYRANKS_P[[#This Row],[IDFANGRAPHS]],STEAMER_P[],COLUMN(STEAMER_P[W]),FALSE),0)</f>
        <v>10</v>
      </c>
      <c r="I90" s="23">
        <f>IFERROR(VLOOKUP(MYRANKS_P[[#This Row],[IDFANGRAPHS]],STEAMER_P[],COLUMN(STEAMER_P[L]),FALSE),0)</f>
        <v>10</v>
      </c>
      <c r="J90" s="23">
        <f>IFERROR(VLOOKUP(MYRANKS_P[[#This Row],[IDFANGRAPHS]],STEAMER_P[],COLUMN(STEAMER_P[SV]),FALSE),0)</f>
        <v>0</v>
      </c>
      <c r="K90" s="23">
        <f>IFERROR(VLOOKUP(MYRANKS_P[[#This Row],[IDFANGRAPHS]],STEAMER_P[],COLUMN(STEAMER_P[IP]),FALSE),0)</f>
        <v>164</v>
      </c>
      <c r="L90" s="23">
        <f>IFERROR(VLOOKUP(MYRANKS_P[[#This Row],[IDFANGRAPHS]],STEAMER_P[],COLUMN(STEAMER_P[H]),FALSE),0)</f>
        <v>163</v>
      </c>
      <c r="M90" s="23">
        <f>IFERROR(VLOOKUP(MYRANKS_P[[#This Row],[IDFANGRAPHS]],STEAMER_P[],COLUMN(STEAMER_P[ER]),FALSE),0)</f>
        <v>70</v>
      </c>
      <c r="N90" s="23">
        <f>IFERROR(VLOOKUP(MYRANKS_P[[#This Row],[IDFANGRAPHS]],STEAMER_P[],COLUMN(STEAMER_P[HR]),FALSE),0)</f>
        <v>17</v>
      </c>
      <c r="O90" s="23">
        <f>IFERROR(VLOOKUP(MYRANKS_P[[#This Row],[IDFANGRAPHS]],STEAMER_P[],COLUMN(STEAMER_P[SO]),FALSE),0)</f>
        <v>128</v>
      </c>
      <c r="P90" s="23">
        <f>IFERROR(VLOOKUP(MYRANKS_P[[#This Row],[IDFANGRAPHS]],STEAMER_P[],COLUMN(STEAMER_P[BB]),FALSE),0)</f>
        <v>50</v>
      </c>
      <c r="Q90" s="82">
        <f>IFERROR((MYRANKS_P[[#This Row],[ER]]*9)/MYRANKS_P[[#This Row],[IP]],0)</f>
        <v>3.8414634146341462</v>
      </c>
      <c r="R90" s="82">
        <f>IFERROR((MYRANKS_P[[#This Row],[BB]]+MYRANKS_P[[#This Row],[H]])/MYRANKS_P[[#This Row],[IP]],0)</f>
        <v>1.2987804878048781</v>
      </c>
      <c r="S90" s="81">
        <f>MYRANKS_P[[#This Row],[W]]*P_PTS_W+MYRANKS_P[[#This Row],[L]]*P_PTS_L+MYRANKS_P[[#This Row],[IP]]*P_PTS_IP+MYRANKS_P[[#This Row],[SO]]*P_PTS_K+MYRANKS_P[[#This Row],[BB]]*P_PTS_BB+MYRANKS_P[[#This Row],[H]]*P_PTS_HA+MYRANKS_P[[#This Row],[SV]]*P_PTS_SV+MYRANKS_P[[#This Row],[HR]]*P_PTS_HRA+MYRANKS_P[[#This Row],[ER]]*P_PTS_ER</f>
        <v>0</v>
      </c>
      <c r="T90" s="81">
        <f>VLOOKUP(MYRANKS_P[[#This Row],[POS]],REPLACEMENT_LEVEL[],3,FALSE)</f>
        <v>0</v>
      </c>
      <c r="U90" s="81">
        <f>MYRANKS_P[[#This Row],[PROJ PTS]]-MYRANKS_P[[#This Row],[REPL LEVEL]]</f>
        <v>0</v>
      </c>
      <c r="V90" s="80">
        <f>RANK(MYRANKS_P[[#This Row],[POINTS OVER REPL]],MYRANKS_P[POINTS OVER REPL])</f>
        <v>1</v>
      </c>
      <c r="W90" s="81">
        <f>IF(MYRANKS_P[[#This Row],[RANK]]&lt;=TOTAL_PITCHERS_DRAFTED,MYRANKS_P[[#This Row],[POINTS OVER REPL]],0)</f>
        <v>0</v>
      </c>
      <c r="X90" s="83">
        <f>MYRANKS_P[[#This Row],[POINTS OVER REPL]]*DOLLAR_VALUE_PER_POINT+1</f>
        <v>1</v>
      </c>
      <c r="Y90" s="83"/>
      <c r="Z90" s="81">
        <f>IF(AND(MYRANKS_P[[#This Row],[RANK]]&lt;=(TOTAL_PITCHERS_DRAFTED-PITCHERS_BELOW_REPL_DRAFTED),MYRANKS_P[[#This Row],[$ACTUAL]]=""),MYRANKS_P[[#This Row],[POINTS OVER REPL]],0)</f>
        <v>0</v>
      </c>
      <c r="AA90" s="84">
        <f>IF(MYRANKS_P[[#This Row],[$ACTUAL]]="",MYRANKS_P[[#This Row],[POINTS OVER REPL]]*REMAINING_DOLLAR_VALUE_PER_POINT+1,0)</f>
        <v>1</v>
      </c>
    </row>
    <row r="91" spans="1:27" x14ac:dyDescent="0.25">
      <c r="A91" s="2" t="s">
        <v>13582</v>
      </c>
      <c r="B91" s="14" t="str">
        <f>VLOOKUP(MYRANKS_P[[#This Row],[PLAYERID]],PLAYERIDMAP2[],COLUMN(PLAYERIDMAP2[LASTNAME]),FALSE)</f>
        <v>Latos</v>
      </c>
      <c r="C91" s="14" t="str">
        <f>VLOOKUP(MYRANKS_P[[#This Row],[PLAYERID]],PLAYERIDMAP2[],COLUMN(PLAYERIDMAP2[FIRSTNAME]),FALSE)</f>
        <v>Mat</v>
      </c>
      <c r="D91" s="14" t="str">
        <f>MYRANKS_P[[#This Row],[FNAME]]&amp;" "&amp;MYRANKS_P[[#This Row],[LNAME]]</f>
        <v>Mat Latos</v>
      </c>
      <c r="E91" s="14" t="str">
        <f>VLOOKUP(MYRANKS_P[[#This Row],[PLAYERID]],PLAYERIDMAP2[],COLUMN(PLAYERIDMAP2[TEAM]),FALSE)</f>
        <v>LAD</v>
      </c>
      <c r="F91" s="14" t="str">
        <f>VLOOKUP(MYRANKS_P[[#This Row],[PLAYERID]],PLAYERIDMAP2[],COLUMN(PLAYERIDMAP2[POS]),FALSE)</f>
        <v>P</v>
      </c>
      <c r="G91" s="14">
        <f>IFERROR(VALUE(VLOOKUP(MYRANKS_P[[#This Row],[PLAYERID]],PLAYERIDMAP2[],COLUMN(PLAYERIDMAP2[IDFANGRAPHS]),FALSE)),VLOOKUP(MYRANKS_P[[#This Row],[PLAYERID]],PLAYERIDMAP2[],COLUMN(PLAYERIDMAP2[IDFANGRAPHS]),FALSE))</f>
        <v>3815</v>
      </c>
      <c r="H91" s="23">
        <f>IFERROR(VLOOKUP(MYRANKS_P[[#This Row],[IDFANGRAPHS]],STEAMER_P[],COLUMN(STEAMER_P[W]),FALSE),0)</f>
        <v>9</v>
      </c>
      <c r="I91" s="23">
        <f>IFERROR(VLOOKUP(MYRANKS_P[[#This Row],[IDFANGRAPHS]],STEAMER_P[],COLUMN(STEAMER_P[L]),FALSE),0)</f>
        <v>10</v>
      </c>
      <c r="J91" s="23">
        <f>IFERROR(VLOOKUP(MYRANKS_P[[#This Row],[IDFANGRAPHS]],STEAMER_P[],COLUMN(STEAMER_P[SV]),FALSE),0)</f>
        <v>0</v>
      </c>
      <c r="K91" s="23">
        <f>IFERROR(VLOOKUP(MYRANKS_P[[#This Row],[IDFANGRAPHS]],STEAMER_P[],COLUMN(STEAMER_P[IP]),FALSE),0)</f>
        <v>159</v>
      </c>
      <c r="L91" s="23">
        <f>IFERROR(VLOOKUP(MYRANKS_P[[#This Row],[IDFANGRAPHS]],STEAMER_P[],COLUMN(STEAMER_P[H]),FALSE),0)</f>
        <v>158</v>
      </c>
      <c r="M91" s="23">
        <f>IFERROR(VLOOKUP(MYRANKS_P[[#This Row],[IDFANGRAPHS]],STEAMER_P[],COLUMN(STEAMER_P[ER]),FALSE),0)</f>
        <v>71</v>
      </c>
      <c r="N91" s="23">
        <f>IFERROR(VLOOKUP(MYRANKS_P[[#This Row],[IDFANGRAPHS]],STEAMER_P[],COLUMN(STEAMER_P[HR]),FALSE),0)</f>
        <v>19</v>
      </c>
      <c r="O91" s="23">
        <f>IFERROR(VLOOKUP(MYRANKS_P[[#This Row],[IDFANGRAPHS]],STEAMER_P[],COLUMN(STEAMER_P[SO]),FALSE),0)</f>
        <v>126</v>
      </c>
      <c r="P91" s="23">
        <f>IFERROR(VLOOKUP(MYRANKS_P[[#This Row],[IDFANGRAPHS]],STEAMER_P[],COLUMN(STEAMER_P[BB]),FALSE),0)</f>
        <v>46</v>
      </c>
      <c r="Q91" s="21">
        <f>IFERROR((MYRANKS_P[[#This Row],[ER]]*9)/MYRANKS_P[[#This Row],[IP]],0)</f>
        <v>4.0188679245283021</v>
      </c>
      <c r="R91" s="21">
        <f>IFERROR((MYRANKS_P[[#This Row],[BB]]+MYRANKS_P[[#This Row],[H]])/MYRANKS_P[[#This Row],[IP]],0)</f>
        <v>1.2830188679245282</v>
      </c>
      <c r="S91" s="23">
        <f>MYRANKS_P[[#This Row],[W]]*P_PTS_W+MYRANKS_P[[#This Row],[L]]*P_PTS_L+MYRANKS_P[[#This Row],[IP]]*P_PTS_IP+MYRANKS_P[[#This Row],[SO]]*P_PTS_K+MYRANKS_P[[#This Row],[BB]]*P_PTS_BB+MYRANKS_P[[#This Row],[H]]*P_PTS_HA+MYRANKS_P[[#This Row],[SV]]*P_PTS_SV+MYRANKS_P[[#This Row],[HR]]*P_PTS_HRA+MYRANKS_P[[#This Row],[ER]]*P_PTS_ER</f>
        <v>0</v>
      </c>
      <c r="T91" s="23">
        <f>VLOOKUP(MYRANKS_P[[#This Row],[POS]],REPLACEMENT_LEVEL[],3,FALSE)</f>
        <v>0</v>
      </c>
      <c r="U91" s="23">
        <f>MYRANKS_P[[#This Row],[PROJ PTS]]-MYRANKS_P[[#This Row],[REPL LEVEL]]</f>
        <v>0</v>
      </c>
      <c r="V91" s="30">
        <f>RANK(MYRANKS_P[[#This Row],[POINTS OVER REPL]],MYRANKS_P[POINTS OVER REPL])</f>
        <v>1</v>
      </c>
      <c r="W91" s="29">
        <f>IF(MYRANKS_P[[#This Row],[RANK]]&lt;=TOTAL_PITCHERS_DRAFTED,MYRANKS_P[[#This Row],[POINTS OVER REPL]],0)</f>
        <v>0</v>
      </c>
      <c r="X91" s="35">
        <f>MYRANKS_P[[#This Row],[POINTS OVER REPL]]*DOLLAR_VALUE_PER_POINT+1</f>
        <v>1</v>
      </c>
      <c r="Y91" s="35"/>
      <c r="Z91" s="29">
        <f>IF(AND(MYRANKS_P[[#This Row],[RANK]]&lt;=(TOTAL_PITCHERS_DRAFTED-PITCHERS_BELOW_REPL_DRAFTED),MYRANKS_P[[#This Row],[$ACTUAL]]=""),MYRANKS_P[[#This Row],[POINTS OVER REPL]],0)</f>
        <v>0</v>
      </c>
      <c r="AA91" s="40">
        <f>IF(MYRANKS_P[[#This Row],[$ACTUAL]]="",MYRANKS_P[[#This Row],[POINTS OVER REPL]]*REMAINING_DOLLAR_VALUE_PER_POINT+1,0)</f>
        <v>1</v>
      </c>
    </row>
    <row r="92" spans="1:27" x14ac:dyDescent="0.25">
      <c r="A92" s="7" t="s">
        <v>12639</v>
      </c>
      <c r="B92" s="14" t="str">
        <f>VLOOKUP(MYRANKS_P[[#This Row],[PLAYERID]],PLAYERIDMAP2[],COLUMN(PLAYERIDMAP2[LASTNAME]),FALSE)</f>
        <v>Garza</v>
      </c>
      <c r="C92" s="14" t="str">
        <f>VLOOKUP(MYRANKS_P[[#This Row],[PLAYERID]],PLAYERIDMAP2[],COLUMN(PLAYERIDMAP2[FIRSTNAME]),FALSE)</f>
        <v>Matt</v>
      </c>
      <c r="D92" s="14" t="str">
        <f>MYRANKS_P[[#This Row],[FNAME]]&amp;" "&amp;MYRANKS_P[[#This Row],[LNAME]]</f>
        <v>Matt Garza</v>
      </c>
      <c r="E92" s="14" t="str">
        <f>VLOOKUP(MYRANKS_P[[#This Row],[PLAYERID]],PLAYERIDMAP2[],COLUMN(PLAYERIDMAP2[TEAM]),FALSE)</f>
        <v>MIL</v>
      </c>
      <c r="F92" s="14" t="str">
        <f>VLOOKUP(MYRANKS_P[[#This Row],[PLAYERID]],PLAYERIDMAP2[],COLUMN(PLAYERIDMAP2[POS]),FALSE)</f>
        <v>P</v>
      </c>
      <c r="G92" s="14">
        <f>IFERROR(VALUE(VLOOKUP(MYRANKS_P[[#This Row],[PLAYERID]],PLAYERIDMAP2[],COLUMN(PLAYERIDMAP2[IDFANGRAPHS]),FALSE)),VLOOKUP(MYRANKS_P[[#This Row],[PLAYERID]],PLAYERIDMAP2[],COLUMN(PLAYERIDMAP2[IDFANGRAPHS]),FALSE))</f>
        <v>3340</v>
      </c>
      <c r="H92" s="23">
        <f>IFERROR(VLOOKUP(MYRANKS_P[[#This Row],[IDFANGRAPHS]],STEAMER_P[],COLUMN(STEAMER_P[W]),FALSE),0)</f>
        <v>8</v>
      </c>
      <c r="I92" s="23">
        <f>IFERROR(VLOOKUP(MYRANKS_P[[#This Row],[IDFANGRAPHS]],STEAMER_P[],COLUMN(STEAMER_P[L]),FALSE),0)</f>
        <v>11</v>
      </c>
      <c r="J92" s="23">
        <f>IFERROR(VLOOKUP(MYRANKS_P[[#This Row],[IDFANGRAPHS]],STEAMER_P[],COLUMN(STEAMER_P[SV]),FALSE),0)</f>
        <v>0</v>
      </c>
      <c r="K92" s="23">
        <f>IFERROR(VLOOKUP(MYRANKS_P[[#This Row],[IDFANGRAPHS]],STEAMER_P[],COLUMN(STEAMER_P[IP]),FALSE),0)</f>
        <v>163</v>
      </c>
      <c r="L92" s="23">
        <f>IFERROR(VLOOKUP(MYRANKS_P[[#This Row],[IDFANGRAPHS]],STEAMER_P[],COLUMN(STEAMER_P[H]),FALSE),0)</f>
        <v>172</v>
      </c>
      <c r="M92" s="23">
        <f>IFERROR(VLOOKUP(MYRANKS_P[[#This Row],[IDFANGRAPHS]],STEAMER_P[],COLUMN(STEAMER_P[ER]),FALSE),0)</f>
        <v>80</v>
      </c>
      <c r="N92" s="23">
        <f>IFERROR(VLOOKUP(MYRANKS_P[[#This Row],[IDFANGRAPHS]],STEAMER_P[],COLUMN(STEAMER_P[HR]),FALSE),0)</f>
        <v>22</v>
      </c>
      <c r="O92" s="23">
        <f>IFERROR(VLOOKUP(MYRANKS_P[[#This Row],[IDFANGRAPHS]],STEAMER_P[],COLUMN(STEAMER_P[SO]),FALSE),0)</f>
        <v>125</v>
      </c>
      <c r="P92" s="23">
        <f>IFERROR(VLOOKUP(MYRANKS_P[[#This Row],[IDFANGRAPHS]],STEAMER_P[],COLUMN(STEAMER_P[BB]),FALSE),0)</f>
        <v>53</v>
      </c>
      <c r="Q92" s="21">
        <f>IFERROR((MYRANKS_P[[#This Row],[ER]]*9)/MYRANKS_P[[#This Row],[IP]],0)</f>
        <v>4.4171779141104297</v>
      </c>
      <c r="R92" s="21">
        <f>IFERROR((MYRANKS_P[[#This Row],[BB]]+MYRANKS_P[[#This Row],[H]])/MYRANKS_P[[#This Row],[IP]],0)</f>
        <v>1.3803680981595092</v>
      </c>
      <c r="S92" s="23">
        <f>MYRANKS_P[[#This Row],[W]]*P_PTS_W+MYRANKS_P[[#This Row],[L]]*P_PTS_L+MYRANKS_P[[#This Row],[IP]]*P_PTS_IP+MYRANKS_P[[#This Row],[SO]]*P_PTS_K+MYRANKS_P[[#This Row],[BB]]*P_PTS_BB+MYRANKS_P[[#This Row],[H]]*P_PTS_HA+MYRANKS_P[[#This Row],[SV]]*P_PTS_SV+MYRANKS_P[[#This Row],[HR]]*P_PTS_HRA+MYRANKS_P[[#This Row],[ER]]*P_PTS_ER</f>
        <v>0</v>
      </c>
      <c r="T92" s="23">
        <f>VLOOKUP(MYRANKS_P[[#This Row],[POS]],REPLACEMENT_LEVEL[],3,FALSE)</f>
        <v>0</v>
      </c>
      <c r="U92" s="23">
        <f>MYRANKS_P[[#This Row],[PROJ PTS]]-MYRANKS_P[[#This Row],[REPL LEVEL]]</f>
        <v>0</v>
      </c>
      <c r="V92" s="30">
        <f>RANK(MYRANKS_P[[#This Row],[POINTS OVER REPL]],MYRANKS_P[POINTS OVER REPL])</f>
        <v>1</v>
      </c>
      <c r="W92" s="29">
        <f>IF(MYRANKS_P[[#This Row],[RANK]]&lt;=TOTAL_PITCHERS_DRAFTED,MYRANKS_P[[#This Row],[POINTS OVER REPL]],0)</f>
        <v>0</v>
      </c>
      <c r="X92" s="35">
        <f>MYRANKS_P[[#This Row],[POINTS OVER REPL]]*DOLLAR_VALUE_PER_POINT+1</f>
        <v>1</v>
      </c>
      <c r="Y92" s="35"/>
      <c r="Z92" s="29">
        <f>IF(AND(MYRANKS_P[[#This Row],[RANK]]&lt;=(TOTAL_PITCHERS_DRAFTED-PITCHERS_BELOW_REPL_DRAFTED),MYRANKS_P[[#This Row],[$ACTUAL]]=""),MYRANKS_P[[#This Row],[POINTS OVER REPL]],0)</f>
        <v>0</v>
      </c>
      <c r="AA92" s="40">
        <f>IF(MYRANKS_P[[#This Row],[$ACTUAL]]="",MYRANKS_P[[#This Row],[POINTS OVER REPL]]*REMAINING_DOLLAR_VALUE_PER_POINT+1,0)</f>
        <v>1</v>
      </c>
    </row>
    <row r="93" spans="1:27" x14ac:dyDescent="0.25">
      <c r="A93" s="2" t="s">
        <v>12603</v>
      </c>
      <c r="B93" s="14" t="str">
        <f>VLOOKUP(MYRANKS_P[[#This Row],[PLAYERID]],PLAYERIDMAP2[],COLUMN(PLAYERIDMAP2[LASTNAME]),FALSE)</f>
        <v>Gallardo</v>
      </c>
      <c r="C93" s="14" t="str">
        <f>VLOOKUP(MYRANKS_P[[#This Row],[PLAYERID]],PLAYERIDMAP2[],COLUMN(PLAYERIDMAP2[FIRSTNAME]),FALSE)</f>
        <v>Yovani</v>
      </c>
      <c r="D93" s="14" t="str">
        <f>MYRANKS_P[[#This Row],[FNAME]]&amp;" "&amp;MYRANKS_P[[#This Row],[LNAME]]</f>
        <v>Yovani Gallardo</v>
      </c>
      <c r="E93" s="14" t="str">
        <f>VLOOKUP(MYRANKS_P[[#This Row],[PLAYERID]],PLAYERIDMAP2[],COLUMN(PLAYERIDMAP2[TEAM]),FALSE)</f>
        <v>TEX</v>
      </c>
      <c r="F93" s="14" t="str">
        <f>VLOOKUP(MYRANKS_P[[#This Row],[PLAYERID]],PLAYERIDMAP2[],COLUMN(PLAYERIDMAP2[POS]),FALSE)</f>
        <v>P</v>
      </c>
      <c r="G93" s="14">
        <f>IFERROR(VALUE(VLOOKUP(MYRANKS_P[[#This Row],[PLAYERID]],PLAYERIDMAP2[],COLUMN(PLAYERIDMAP2[IDFANGRAPHS]),FALSE)),VLOOKUP(MYRANKS_P[[#This Row],[PLAYERID]],PLAYERIDMAP2[],COLUMN(PLAYERIDMAP2[IDFANGRAPHS]),FALSE))</f>
        <v>8173</v>
      </c>
      <c r="H93" s="23">
        <f>IFERROR(VLOOKUP(MYRANKS_P[[#This Row],[IDFANGRAPHS]],STEAMER_P[],COLUMN(STEAMER_P[W]),FALSE),0)</f>
        <v>10</v>
      </c>
      <c r="I93" s="23">
        <f>IFERROR(VLOOKUP(MYRANKS_P[[#This Row],[IDFANGRAPHS]],STEAMER_P[],COLUMN(STEAMER_P[L]),FALSE),0)</f>
        <v>11</v>
      </c>
      <c r="J93" s="23">
        <f>IFERROR(VLOOKUP(MYRANKS_P[[#This Row],[IDFANGRAPHS]],STEAMER_P[],COLUMN(STEAMER_P[SV]),FALSE),0)</f>
        <v>0</v>
      </c>
      <c r="K93" s="23">
        <f>IFERROR(VLOOKUP(MYRANKS_P[[#This Row],[IDFANGRAPHS]],STEAMER_P[],COLUMN(STEAMER_P[IP]),FALSE),0)</f>
        <v>176</v>
      </c>
      <c r="L93" s="23">
        <f>IFERROR(VLOOKUP(MYRANKS_P[[#This Row],[IDFANGRAPHS]],STEAMER_P[],COLUMN(STEAMER_P[H]),FALSE),0)</f>
        <v>185</v>
      </c>
      <c r="M93" s="23">
        <f>IFERROR(VLOOKUP(MYRANKS_P[[#This Row],[IDFANGRAPHS]],STEAMER_P[],COLUMN(STEAMER_P[ER]),FALSE),0)</f>
        <v>83</v>
      </c>
      <c r="N93" s="23">
        <f>IFERROR(VLOOKUP(MYRANKS_P[[#This Row],[IDFANGRAPHS]],STEAMER_P[],COLUMN(STEAMER_P[HR]),FALSE),0)</f>
        <v>19</v>
      </c>
      <c r="O93" s="23">
        <f>IFERROR(VLOOKUP(MYRANKS_P[[#This Row],[IDFANGRAPHS]],STEAMER_P[],COLUMN(STEAMER_P[SO]),FALSE),0)</f>
        <v>124</v>
      </c>
      <c r="P93" s="23">
        <f>IFERROR(VLOOKUP(MYRANKS_P[[#This Row],[IDFANGRAPHS]],STEAMER_P[],COLUMN(STEAMER_P[BB]),FALSE),0)</f>
        <v>57</v>
      </c>
      <c r="Q93" s="21">
        <f>IFERROR((MYRANKS_P[[#This Row],[ER]]*9)/MYRANKS_P[[#This Row],[IP]],0)</f>
        <v>4.2443181818181817</v>
      </c>
      <c r="R93" s="21">
        <f>IFERROR((MYRANKS_P[[#This Row],[BB]]+MYRANKS_P[[#This Row],[H]])/MYRANKS_P[[#This Row],[IP]],0)</f>
        <v>1.375</v>
      </c>
      <c r="S93" s="23">
        <f>MYRANKS_P[[#This Row],[W]]*P_PTS_W+MYRANKS_P[[#This Row],[L]]*P_PTS_L+MYRANKS_P[[#This Row],[IP]]*P_PTS_IP+MYRANKS_P[[#This Row],[SO]]*P_PTS_K+MYRANKS_P[[#This Row],[BB]]*P_PTS_BB+MYRANKS_P[[#This Row],[H]]*P_PTS_HA+MYRANKS_P[[#This Row],[SV]]*P_PTS_SV+MYRANKS_P[[#This Row],[HR]]*P_PTS_HRA+MYRANKS_P[[#This Row],[ER]]*P_PTS_ER</f>
        <v>0</v>
      </c>
      <c r="T93" s="23">
        <f>VLOOKUP(MYRANKS_P[[#This Row],[POS]],REPLACEMENT_LEVEL[],3,FALSE)</f>
        <v>0</v>
      </c>
      <c r="U93" s="23">
        <f>MYRANKS_P[[#This Row],[PROJ PTS]]-MYRANKS_P[[#This Row],[REPL LEVEL]]</f>
        <v>0</v>
      </c>
      <c r="V93" s="30">
        <f>RANK(MYRANKS_P[[#This Row],[POINTS OVER REPL]],MYRANKS_P[POINTS OVER REPL])</f>
        <v>1</v>
      </c>
      <c r="W93" s="29">
        <f>IF(MYRANKS_P[[#This Row],[RANK]]&lt;=TOTAL_PITCHERS_DRAFTED,MYRANKS_P[[#This Row],[POINTS OVER REPL]],0)</f>
        <v>0</v>
      </c>
      <c r="X93" s="35">
        <f>MYRANKS_P[[#This Row],[POINTS OVER REPL]]*DOLLAR_VALUE_PER_POINT+1</f>
        <v>1</v>
      </c>
      <c r="Y93" s="35"/>
      <c r="Z93" s="29">
        <f>IF(AND(MYRANKS_P[[#This Row],[RANK]]&lt;=(TOTAL_PITCHERS_DRAFTED-PITCHERS_BELOW_REPL_DRAFTED),MYRANKS_P[[#This Row],[$ACTUAL]]=""),MYRANKS_P[[#This Row],[POINTS OVER REPL]],0)</f>
        <v>0</v>
      </c>
      <c r="AA93" s="40">
        <f>IF(MYRANKS_P[[#This Row],[$ACTUAL]]="",MYRANKS_P[[#This Row],[POINTS OVER REPL]]*REMAINING_DOLLAR_VALUE_PER_POINT+1,0)</f>
        <v>1</v>
      </c>
    </row>
    <row r="94" spans="1:27" x14ac:dyDescent="0.25">
      <c r="A94" s="2" t="s">
        <v>19957</v>
      </c>
      <c r="B94" s="14" t="str">
        <f>VLOOKUP(MYRANKS_P[[#This Row],[PLAYERID]],PLAYERIDMAP2[],COLUMN(PLAYERIDMAP2[LASTNAME]),FALSE)</f>
        <v>Bettis</v>
      </c>
      <c r="C94" s="14" t="str">
        <f>VLOOKUP(MYRANKS_P[[#This Row],[PLAYERID]],PLAYERIDMAP2[],COLUMN(PLAYERIDMAP2[FIRSTNAME]),FALSE)</f>
        <v>Chad</v>
      </c>
      <c r="D94" s="14" t="str">
        <f>MYRANKS_P[[#This Row],[FNAME]]&amp;" "&amp;MYRANKS_P[[#This Row],[LNAME]]</f>
        <v>Chad Bettis</v>
      </c>
      <c r="E94" s="14" t="str">
        <f>VLOOKUP(MYRANKS_P[[#This Row],[PLAYERID]],PLAYERIDMAP2[],COLUMN(PLAYERIDMAP2[TEAM]),FALSE)</f>
        <v>COL</v>
      </c>
      <c r="F94" s="14" t="str">
        <f>VLOOKUP(MYRANKS_P[[#This Row],[PLAYERID]],PLAYERIDMAP2[],COLUMN(PLAYERIDMAP2[POS]),FALSE)</f>
        <v>P</v>
      </c>
      <c r="G94" s="14">
        <f>IFERROR(VALUE(VLOOKUP(MYRANKS_P[[#This Row],[PLAYERID]],PLAYERIDMAP2[],COLUMN(PLAYERIDMAP2[IDFANGRAPHS]),FALSE)),VLOOKUP(MYRANKS_P[[#This Row],[PLAYERID]],PLAYERIDMAP2[],COLUMN(PLAYERIDMAP2[IDFANGRAPHS]),FALSE))</f>
        <v>10587</v>
      </c>
      <c r="H94" s="23">
        <f>IFERROR(VLOOKUP(MYRANKS_P[[#This Row],[IDFANGRAPHS]],STEAMER_P[],COLUMN(STEAMER_P[W]),FALSE),0)</f>
        <v>9</v>
      </c>
      <c r="I94" s="23">
        <f>IFERROR(VLOOKUP(MYRANKS_P[[#This Row],[IDFANGRAPHS]],STEAMER_P[],COLUMN(STEAMER_P[L]),FALSE),0)</f>
        <v>10</v>
      </c>
      <c r="J94" s="23">
        <f>IFERROR(VLOOKUP(MYRANKS_P[[#This Row],[IDFANGRAPHS]],STEAMER_P[],COLUMN(STEAMER_P[SV]),FALSE),0)</f>
        <v>0</v>
      </c>
      <c r="K94" s="23">
        <f>IFERROR(VLOOKUP(MYRANKS_P[[#This Row],[IDFANGRAPHS]],STEAMER_P[],COLUMN(STEAMER_P[IP]),FALSE),0)</f>
        <v>151</v>
      </c>
      <c r="L94" s="23">
        <f>IFERROR(VLOOKUP(MYRANKS_P[[#This Row],[IDFANGRAPHS]],STEAMER_P[],COLUMN(STEAMER_P[H]),FALSE),0)</f>
        <v>159</v>
      </c>
      <c r="M94" s="23">
        <f>IFERROR(VLOOKUP(MYRANKS_P[[#This Row],[IDFANGRAPHS]],STEAMER_P[],COLUMN(STEAMER_P[ER]),FALSE),0)</f>
        <v>75</v>
      </c>
      <c r="N94" s="23">
        <f>IFERROR(VLOOKUP(MYRANKS_P[[#This Row],[IDFANGRAPHS]],STEAMER_P[],COLUMN(STEAMER_P[HR]),FALSE),0)</f>
        <v>18</v>
      </c>
      <c r="O94" s="23">
        <f>IFERROR(VLOOKUP(MYRANKS_P[[#This Row],[IDFANGRAPHS]],STEAMER_P[],COLUMN(STEAMER_P[SO]),FALSE),0)</f>
        <v>124</v>
      </c>
      <c r="P94" s="23">
        <f>IFERROR(VLOOKUP(MYRANKS_P[[#This Row],[IDFANGRAPHS]],STEAMER_P[],COLUMN(STEAMER_P[BB]),FALSE),0)</f>
        <v>53</v>
      </c>
      <c r="Q94" s="21">
        <f>IFERROR((MYRANKS_P[[#This Row],[ER]]*9)/MYRANKS_P[[#This Row],[IP]],0)</f>
        <v>4.4701986754966887</v>
      </c>
      <c r="R94" s="21">
        <f>IFERROR((MYRANKS_P[[#This Row],[BB]]+MYRANKS_P[[#This Row],[H]])/MYRANKS_P[[#This Row],[IP]],0)</f>
        <v>1.4039735099337749</v>
      </c>
      <c r="S94" s="23">
        <f>MYRANKS_P[[#This Row],[W]]*P_PTS_W+MYRANKS_P[[#This Row],[L]]*P_PTS_L+MYRANKS_P[[#This Row],[IP]]*P_PTS_IP+MYRANKS_P[[#This Row],[SO]]*P_PTS_K+MYRANKS_P[[#This Row],[BB]]*P_PTS_BB+MYRANKS_P[[#This Row],[H]]*P_PTS_HA+MYRANKS_P[[#This Row],[SV]]*P_PTS_SV+MYRANKS_P[[#This Row],[HR]]*P_PTS_HRA+MYRANKS_P[[#This Row],[ER]]*P_PTS_ER</f>
        <v>0</v>
      </c>
      <c r="T94" s="23">
        <f>VLOOKUP(MYRANKS_P[[#This Row],[POS]],REPLACEMENT_LEVEL[],3,FALSE)</f>
        <v>0</v>
      </c>
      <c r="U94" s="23">
        <f>MYRANKS_P[[#This Row],[PROJ PTS]]-MYRANKS_P[[#This Row],[REPL LEVEL]]</f>
        <v>0</v>
      </c>
      <c r="V94" s="30">
        <f>RANK(MYRANKS_P[[#This Row],[POINTS OVER REPL]],MYRANKS_P[POINTS OVER REPL])</f>
        <v>1</v>
      </c>
      <c r="W94" s="29">
        <f>IF(MYRANKS_P[[#This Row],[RANK]]&lt;=TOTAL_PITCHERS_DRAFTED,MYRANKS_P[[#This Row],[POINTS OVER REPL]],0)</f>
        <v>0</v>
      </c>
      <c r="X94" s="35">
        <f>MYRANKS_P[[#This Row],[POINTS OVER REPL]]*DOLLAR_VALUE_PER_POINT+1</f>
        <v>1</v>
      </c>
      <c r="Y94" s="35"/>
      <c r="Z94" s="29">
        <f>IF(AND(MYRANKS_P[[#This Row],[RANK]]&lt;=(TOTAL_PITCHERS_DRAFTED-PITCHERS_BELOW_REPL_DRAFTED),MYRANKS_P[[#This Row],[$ACTUAL]]=""),MYRANKS_P[[#This Row],[POINTS OVER REPL]],0)</f>
        <v>0</v>
      </c>
      <c r="AA94" s="40">
        <f>IF(MYRANKS_P[[#This Row],[$ACTUAL]]="",MYRANKS_P[[#This Row],[POINTS OVER REPL]]*REMAINING_DOLLAR_VALUE_PER_POINT+1,0)</f>
        <v>1</v>
      </c>
    </row>
    <row r="95" spans="1:27" x14ac:dyDescent="0.25">
      <c r="A95" s="2" t="s">
        <v>11105</v>
      </c>
      <c r="B95" s="14" t="str">
        <f>VLOOKUP(MYRANKS_P[[#This Row],[PLAYERID]],PLAYERIDMAP2[],COLUMN(PLAYERIDMAP2[LASTNAME]),FALSE)</f>
        <v>Anderson</v>
      </c>
      <c r="C95" s="14" t="str">
        <f>VLOOKUP(MYRANKS_P[[#This Row],[PLAYERID]],PLAYERIDMAP2[],COLUMN(PLAYERIDMAP2[FIRSTNAME]),FALSE)</f>
        <v>Brett</v>
      </c>
      <c r="D95" s="14" t="str">
        <f>MYRANKS_P[[#This Row],[FNAME]]&amp;" "&amp;MYRANKS_P[[#This Row],[LNAME]]</f>
        <v>Brett Anderson</v>
      </c>
      <c r="E95" s="14" t="str">
        <f>VLOOKUP(MYRANKS_P[[#This Row],[PLAYERID]],PLAYERIDMAP2[],COLUMN(PLAYERIDMAP2[TEAM]),FALSE)</f>
        <v>LAD</v>
      </c>
      <c r="F95" s="14" t="str">
        <f>VLOOKUP(MYRANKS_P[[#This Row],[PLAYERID]],PLAYERIDMAP2[],COLUMN(PLAYERIDMAP2[POS]),FALSE)</f>
        <v>P</v>
      </c>
      <c r="G95" s="14">
        <f>IFERROR(VALUE(VLOOKUP(MYRANKS_P[[#This Row],[PLAYERID]],PLAYERIDMAP2[],COLUMN(PLAYERIDMAP2[IDFANGRAPHS]),FALSE)),VLOOKUP(MYRANKS_P[[#This Row],[PLAYERID]],PLAYERIDMAP2[],COLUMN(PLAYERIDMAP2[IDFANGRAPHS]),FALSE))</f>
        <v>8223</v>
      </c>
      <c r="H95" s="23">
        <f>IFERROR(VLOOKUP(MYRANKS_P[[#This Row],[IDFANGRAPHS]],STEAMER_P[],COLUMN(STEAMER_P[W]),FALSE),0)</f>
        <v>11</v>
      </c>
      <c r="I95" s="23">
        <f>IFERROR(VLOOKUP(MYRANKS_P[[#This Row],[IDFANGRAPHS]],STEAMER_P[],COLUMN(STEAMER_P[L]),FALSE),0)</f>
        <v>10</v>
      </c>
      <c r="J95" s="23">
        <f>IFERROR(VLOOKUP(MYRANKS_P[[#This Row],[IDFANGRAPHS]],STEAMER_P[],COLUMN(STEAMER_P[SV]),FALSE),0)</f>
        <v>0</v>
      </c>
      <c r="K95" s="23">
        <f>IFERROR(VLOOKUP(MYRANKS_P[[#This Row],[IDFANGRAPHS]],STEAMER_P[],COLUMN(STEAMER_P[IP]),FALSE),0)</f>
        <v>173</v>
      </c>
      <c r="L95" s="23">
        <f>IFERROR(VLOOKUP(MYRANKS_P[[#This Row],[IDFANGRAPHS]],STEAMER_P[],COLUMN(STEAMER_P[H]),FALSE),0)</f>
        <v>178</v>
      </c>
      <c r="M95" s="23">
        <f>IFERROR(VLOOKUP(MYRANKS_P[[#This Row],[IDFANGRAPHS]],STEAMER_P[],COLUMN(STEAMER_P[ER]),FALSE),0)</f>
        <v>69</v>
      </c>
      <c r="N95" s="23">
        <f>IFERROR(VLOOKUP(MYRANKS_P[[#This Row],[IDFANGRAPHS]],STEAMER_P[],COLUMN(STEAMER_P[HR]),FALSE),0)</f>
        <v>13</v>
      </c>
      <c r="O95" s="23">
        <f>IFERROR(VLOOKUP(MYRANKS_P[[#This Row],[IDFANGRAPHS]],STEAMER_P[],COLUMN(STEAMER_P[SO]),FALSE),0)</f>
        <v>123</v>
      </c>
      <c r="P95" s="23">
        <f>IFERROR(VLOOKUP(MYRANKS_P[[#This Row],[IDFANGRAPHS]],STEAMER_P[],COLUMN(STEAMER_P[BB]),FALSE),0)</f>
        <v>50</v>
      </c>
      <c r="Q95" s="21">
        <f>IFERROR((MYRANKS_P[[#This Row],[ER]]*9)/MYRANKS_P[[#This Row],[IP]],0)</f>
        <v>3.5895953757225434</v>
      </c>
      <c r="R95" s="21">
        <f>IFERROR((MYRANKS_P[[#This Row],[BB]]+MYRANKS_P[[#This Row],[H]])/MYRANKS_P[[#This Row],[IP]],0)</f>
        <v>1.3179190751445087</v>
      </c>
      <c r="S95" s="23">
        <f>MYRANKS_P[[#This Row],[W]]*P_PTS_W+MYRANKS_P[[#This Row],[L]]*P_PTS_L+MYRANKS_P[[#This Row],[IP]]*P_PTS_IP+MYRANKS_P[[#This Row],[SO]]*P_PTS_K+MYRANKS_P[[#This Row],[BB]]*P_PTS_BB+MYRANKS_P[[#This Row],[H]]*P_PTS_HA+MYRANKS_P[[#This Row],[SV]]*P_PTS_SV+MYRANKS_P[[#This Row],[HR]]*P_PTS_HRA+MYRANKS_P[[#This Row],[ER]]*P_PTS_ER</f>
        <v>0</v>
      </c>
      <c r="T95" s="23">
        <f>VLOOKUP(MYRANKS_P[[#This Row],[POS]],REPLACEMENT_LEVEL[],3,FALSE)</f>
        <v>0</v>
      </c>
      <c r="U95" s="23">
        <f>MYRANKS_P[[#This Row],[PROJ PTS]]-MYRANKS_P[[#This Row],[REPL LEVEL]]</f>
        <v>0</v>
      </c>
      <c r="V95" s="30">
        <f>RANK(MYRANKS_P[[#This Row],[POINTS OVER REPL]],MYRANKS_P[POINTS OVER REPL])</f>
        <v>1</v>
      </c>
      <c r="W95" s="29">
        <f>IF(MYRANKS_P[[#This Row],[RANK]]&lt;=TOTAL_PITCHERS_DRAFTED,MYRANKS_P[[#This Row],[POINTS OVER REPL]],0)</f>
        <v>0</v>
      </c>
      <c r="X95" s="35">
        <f>MYRANKS_P[[#This Row],[POINTS OVER REPL]]*DOLLAR_VALUE_PER_POINT+1</f>
        <v>1</v>
      </c>
      <c r="Y95" s="35"/>
      <c r="Z95" s="29">
        <f>IF(AND(MYRANKS_P[[#This Row],[RANK]]&lt;=(TOTAL_PITCHERS_DRAFTED-PITCHERS_BELOW_REPL_DRAFTED),MYRANKS_P[[#This Row],[$ACTUAL]]=""),MYRANKS_P[[#This Row],[POINTS OVER REPL]],0)</f>
        <v>0</v>
      </c>
      <c r="AA95" s="40">
        <f>IF(MYRANKS_P[[#This Row],[$ACTUAL]]="",MYRANKS_P[[#This Row],[POINTS OVER REPL]]*REMAINING_DOLLAR_VALUE_PER_POINT+1,0)</f>
        <v>1</v>
      </c>
    </row>
    <row r="96" spans="1:27" x14ac:dyDescent="0.25">
      <c r="A96" s="2" t="s">
        <v>14558</v>
      </c>
      <c r="B96" s="14" t="str">
        <f>VLOOKUP(MYRANKS_P[[#This Row],[PLAYERID]],PLAYERIDMAP2[],COLUMN(PLAYERIDMAP2[LASTNAME]),FALSE)</f>
        <v>Peralta</v>
      </c>
      <c r="C96" s="14" t="str">
        <f>VLOOKUP(MYRANKS_P[[#This Row],[PLAYERID]],PLAYERIDMAP2[],COLUMN(PLAYERIDMAP2[FIRSTNAME]),FALSE)</f>
        <v>Wily</v>
      </c>
      <c r="D96" s="14" t="str">
        <f>MYRANKS_P[[#This Row],[FNAME]]&amp;" "&amp;MYRANKS_P[[#This Row],[LNAME]]</f>
        <v>Wily Peralta</v>
      </c>
      <c r="E96" s="14" t="str">
        <f>VLOOKUP(MYRANKS_P[[#This Row],[PLAYERID]],PLAYERIDMAP2[],COLUMN(PLAYERIDMAP2[TEAM]),FALSE)</f>
        <v>MIL</v>
      </c>
      <c r="F96" s="14" t="str">
        <f>VLOOKUP(MYRANKS_P[[#This Row],[PLAYERID]],PLAYERIDMAP2[],COLUMN(PLAYERIDMAP2[POS]),FALSE)</f>
        <v>P</v>
      </c>
      <c r="G96" s="14">
        <f>IFERROR(VALUE(VLOOKUP(MYRANKS_P[[#This Row],[PLAYERID]],PLAYERIDMAP2[],COLUMN(PLAYERIDMAP2[IDFANGRAPHS]),FALSE)),VLOOKUP(MYRANKS_P[[#This Row],[PLAYERID]],PLAYERIDMAP2[],COLUMN(PLAYERIDMAP2[IDFANGRAPHS]),FALSE))</f>
        <v>7738</v>
      </c>
      <c r="H96" s="23">
        <f>IFERROR(VLOOKUP(MYRANKS_P[[#This Row],[IDFANGRAPHS]],STEAMER_P[],COLUMN(STEAMER_P[W]),FALSE),0)</f>
        <v>9</v>
      </c>
      <c r="I96" s="23">
        <f>IFERROR(VLOOKUP(MYRANKS_P[[#This Row],[IDFANGRAPHS]],STEAMER_P[],COLUMN(STEAMER_P[L]),FALSE),0)</f>
        <v>12</v>
      </c>
      <c r="J96" s="23">
        <f>IFERROR(VLOOKUP(MYRANKS_P[[#This Row],[IDFANGRAPHS]],STEAMER_P[],COLUMN(STEAMER_P[SV]),FALSE),0)</f>
        <v>0</v>
      </c>
      <c r="K96" s="23">
        <f>IFERROR(VLOOKUP(MYRANKS_P[[#This Row],[IDFANGRAPHS]],STEAMER_P[],COLUMN(STEAMER_P[IP]),FALSE),0)</f>
        <v>173</v>
      </c>
      <c r="L96" s="23">
        <f>IFERROR(VLOOKUP(MYRANKS_P[[#This Row],[IDFANGRAPHS]],STEAMER_P[],COLUMN(STEAMER_P[H]),FALSE),0)</f>
        <v>186</v>
      </c>
      <c r="M96" s="23">
        <f>IFERROR(VLOOKUP(MYRANKS_P[[#This Row],[IDFANGRAPHS]],STEAMER_P[],COLUMN(STEAMER_P[ER]),FALSE),0)</f>
        <v>85</v>
      </c>
      <c r="N96" s="23">
        <f>IFERROR(VLOOKUP(MYRANKS_P[[#This Row],[IDFANGRAPHS]],STEAMER_P[],COLUMN(STEAMER_P[HR]),FALSE),0)</f>
        <v>20</v>
      </c>
      <c r="O96" s="23">
        <f>IFERROR(VLOOKUP(MYRANKS_P[[#This Row],[IDFANGRAPHS]],STEAMER_P[],COLUMN(STEAMER_P[SO]),FALSE),0)</f>
        <v>122</v>
      </c>
      <c r="P96" s="23">
        <f>IFERROR(VLOOKUP(MYRANKS_P[[#This Row],[IDFANGRAPHS]],STEAMER_P[],COLUMN(STEAMER_P[BB]),FALSE),0)</f>
        <v>56</v>
      </c>
      <c r="Q96" s="21">
        <f>IFERROR((MYRANKS_P[[#This Row],[ER]]*9)/MYRANKS_P[[#This Row],[IP]],0)</f>
        <v>4.4219653179190752</v>
      </c>
      <c r="R96" s="21">
        <f>IFERROR((MYRANKS_P[[#This Row],[BB]]+MYRANKS_P[[#This Row],[H]])/MYRANKS_P[[#This Row],[IP]],0)</f>
        <v>1.3988439306358382</v>
      </c>
      <c r="S96" s="23">
        <f>MYRANKS_P[[#This Row],[W]]*P_PTS_W+MYRANKS_P[[#This Row],[L]]*P_PTS_L+MYRANKS_P[[#This Row],[IP]]*P_PTS_IP+MYRANKS_P[[#This Row],[SO]]*P_PTS_K+MYRANKS_P[[#This Row],[BB]]*P_PTS_BB+MYRANKS_P[[#This Row],[H]]*P_PTS_HA+MYRANKS_P[[#This Row],[SV]]*P_PTS_SV+MYRANKS_P[[#This Row],[HR]]*P_PTS_HRA+MYRANKS_P[[#This Row],[ER]]*P_PTS_ER</f>
        <v>0</v>
      </c>
      <c r="T96" s="23">
        <f>VLOOKUP(MYRANKS_P[[#This Row],[POS]],REPLACEMENT_LEVEL[],3,FALSE)</f>
        <v>0</v>
      </c>
      <c r="U96" s="23">
        <f>MYRANKS_P[[#This Row],[PROJ PTS]]-MYRANKS_P[[#This Row],[REPL LEVEL]]</f>
        <v>0</v>
      </c>
      <c r="V96" s="30">
        <f>RANK(MYRANKS_P[[#This Row],[POINTS OVER REPL]],MYRANKS_P[POINTS OVER REPL])</f>
        <v>1</v>
      </c>
      <c r="W96" s="29">
        <f>IF(MYRANKS_P[[#This Row],[RANK]]&lt;=TOTAL_PITCHERS_DRAFTED,MYRANKS_P[[#This Row],[POINTS OVER REPL]],0)</f>
        <v>0</v>
      </c>
      <c r="X96" s="35">
        <f>MYRANKS_P[[#This Row],[POINTS OVER REPL]]*DOLLAR_VALUE_PER_POINT+1</f>
        <v>1</v>
      </c>
      <c r="Y96" s="35"/>
      <c r="Z96" s="29">
        <f>IF(AND(MYRANKS_P[[#This Row],[RANK]]&lt;=(TOTAL_PITCHERS_DRAFTED-PITCHERS_BELOW_REPL_DRAFTED),MYRANKS_P[[#This Row],[$ACTUAL]]=""),MYRANKS_P[[#This Row],[POINTS OVER REPL]],0)</f>
        <v>0</v>
      </c>
      <c r="AA96" s="40">
        <f>IF(MYRANKS_P[[#This Row],[$ACTUAL]]="",MYRANKS_P[[#This Row],[POINTS OVER REPL]]*REMAINING_DOLLAR_VALUE_PER_POINT+1,0)</f>
        <v>1</v>
      </c>
    </row>
    <row r="97" spans="1:27" x14ac:dyDescent="0.25">
      <c r="A97" s="4" t="s">
        <v>11838</v>
      </c>
      <c r="B97" s="14" t="str">
        <f>VLOOKUP(MYRANKS_P[[#This Row],[PLAYERID]],PLAYERIDMAP2[],COLUMN(PLAYERIDMAP2[LASTNAME]),FALSE)</f>
        <v>Chavez</v>
      </c>
      <c r="C97" s="14" t="str">
        <f>VLOOKUP(MYRANKS_P[[#This Row],[PLAYERID]],PLAYERIDMAP2[],COLUMN(PLAYERIDMAP2[FIRSTNAME]),FALSE)</f>
        <v>Jesse</v>
      </c>
      <c r="D97" s="14" t="str">
        <f>MYRANKS_P[[#This Row],[FNAME]]&amp;" "&amp;MYRANKS_P[[#This Row],[LNAME]]</f>
        <v>Jesse Chavez</v>
      </c>
      <c r="E97" s="14" t="str">
        <f>VLOOKUP(MYRANKS_P[[#This Row],[PLAYERID]],PLAYERIDMAP2[],COLUMN(PLAYERIDMAP2[TEAM]),FALSE)</f>
        <v>TOR</v>
      </c>
      <c r="F97" s="14" t="str">
        <f>VLOOKUP(MYRANKS_P[[#This Row],[PLAYERID]],PLAYERIDMAP2[],COLUMN(PLAYERIDMAP2[POS]),FALSE)</f>
        <v>P</v>
      </c>
      <c r="G97" s="14">
        <f>IFERROR(VALUE(VLOOKUP(MYRANKS_P[[#This Row],[PLAYERID]],PLAYERIDMAP2[],COLUMN(PLAYERIDMAP2[IDFANGRAPHS]),FALSE)),VLOOKUP(MYRANKS_P[[#This Row],[PLAYERID]],PLAYERIDMAP2[],COLUMN(PLAYERIDMAP2[IDFANGRAPHS]),FALSE))</f>
        <v>5448</v>
      </c>
      <c r="H97" s="23">
        <f>IFERROR(VLOOKUP(MYRANKS_P[[#This Row],[IDFANGRAPHS]],STEAMER_P[],COLUMN(STEAMER_P[W]),FALSE),0)</f>
        <v>9</v>
      </c>
      <c r="I97" s="23">
        <f>IFERROR(VLOOKUP(MYRANKS_P[[#This Row],[IDFANGRAPHS]],STEAMER_P[],COLUMN(STEAMER_P[L]),FALSE),0)</f>
        <v>8</v>
      </c>
      <c r="J97" s="23">
        <f>IFERROR(VLOOKUP(MYRANKS_P[[#This Row],[IDFANGRAPHS]],STEAMER_P[],COLUMN(STEAMER_P[SV]),FALSE),0)</f>
        <v>0</v>
      </c>
      <c r="K97" s="23">
        <f>IFERROR(VLOOKUP(MYRANKS_P[[#This Row],[IDFANGRAPHS]],STEAMER_P[],COLUMN(STEAMER_P[IP]),FALSE),0)</f>
        <v>140</v>
      </c>
      <c r="L97" s="23">
        <f>IFERROR(VLOOKUP(MYRANKS_P[[#This Row],[IDFANGRAPHS]],STEAMER_P[],COLUMN(STEAMER_P[H]),FALSE),0)</f>
        <v>136</v>
      </c>
      <c r="M97" s="23">
        <f>IFERROR(VLOOKUP(MYRANKS_P[[#This Row],[IDFANGRAPHS]],STEAMER_P[],COLUMN(STEAMER_P[ER]),FALSE),0)</f>
        <v>61</v>
      </c>
      <c r="N97" s="23">
        <f>IFERROR(VLOOKUP(MYRANKS_P[[#This Row],[IDFANGRAPHS]],STEAMER_P[],COLUMN(STEAMER_P[HR]),FALSE),0)</f>
        <v>18</v>
      </c>
      <c r="O97" s="23">
        <f>IFERROR(VLOOKUP(MYRANKS_P[[#This Row],[IDFANGRAPHS]],STEAMER_P[],COLUMN(STEAMER_P[SO]),FALSE),0)</f>
        <v>122</v>
      </c>
      <c r="P97" s="23">
        <f>IFERROR(VLOOKUP(MYRANKS_P[[#This Row],[IDFANGRAPHS]],STEAMER_P[],COLUMN(STEAMER_P[BB]),FALSE),0)</f>
        <v>42</v>
      </c>
      <c r="Q97" s="21">
        <f>IFERROR((MYRANKS_P[[#This Row],[ER]]*9)/MYRANKS_P[[#This Row],[IP]],0)</f>
        <v>3.9214285714285713</v>
      </c>
      <c r="R97" s="21">
        <f>IFERROR((MYRANKS_P[[#This Row],[BB]]+MYRANKS_P[[#This Row],[H]])/MYRANKS_P[[#This Row],[IP]],0)</f>
        <v>1.2714285714285714</v>
      </c>
      <c r="S97" s="23">
        <f>MYRANKS_P[[#This Row],[W]]*P_PTS_W+MYRANKS_P[[#This Row],[L]]*P_PTS_L+MYRANKS_P[[#This Row],[IP]]*P_PTS_IP+MYRANKS_P[[#This Row],[SO]]*P_PTS_K+MYRANKS_P[[#This Row],[BB]]*P_PTS_BB+MYRANKS_P[[#This Row],[H]]*P_PTS_HA+MYRANKS_P[[#This Row],[SV]]*P_PTS_SV+MYRANKS_P[[#This Row],[HR]]*P_PTS_HRA+MYRANKS_P[[#This Row],[ER]]*P_PTS_ER</f>
        <v>0</v>
      </c>
      <c r="T97" s="23">
        <f>VLOOKUP(MYRANKS_P[[#This Row],[POS]],REPLACEMENT_LEVEL[],3,FALSE)</f>
        <v>0</v>
      </c>
      <c r="U97" s="23">
        <f>MYRANKS_P[[#This Row],[PROJ PTS]]-MYRANKS_P[[#This Row],[REPL LEVEL]]</f>
        <v>0</v>
      </c>
      <c r="V97" s="30">
        <f>RANK(MYRANKS_P[[#This Row],[POINTS OVER REPL]],MYRANKS_P[POINTS OVER REPL])</f>
        <v>1</v>
      </c>
      <c r="W97" s="29">
        <f>IF(MYRANKS_P[[#This Row],[RANK]]&lt;=TOTAL_PITCHERS_DRAFTED,MYRANKS_P[[#This Row],[POINTS OVER REPL]],0)</f>
        <v>0</v>
      </c>
      <c r="X97" s="35">
        <f>MYRANKS_P[[#This Row],[POINTS OVER REPL]]*DOLLAR_VALUE_PER_POINT+1</f>
        <v>1</v>
      </c>
      <c r="Y97" s="35"/>
      <c r="Z97" s="29">
        <f>IF(AND(MYRANKS_P[[#This Row],[RANK]]&lt;=(TOTAL_PITCHERS_DRAFTED-PITCHERS_BELOW_REPL_DRAFTED),MYRANKS_P[[#This Row],[$ACTUAL]]=""),MYRANKS_P[[#This Row],[POINTS OVER REPL]],0)</f>
        <v>0</v>
      </c>
      <c r="AA97" s="40">
        <f>IF(MYRANKS_P[[#This Row],[$ACTUAL]]="",MYRANKS_P[[#This Row],[POINTS OVER REPL]]*REMAINING_DOLLAR_VALUE_PER_POINT+1,0)</f>
        <v>1</v>
      </c>
    </row>
    <row r="98" spans="1:27" x14ac:dyDescent="0.25">
      <c r="A98" s="2" t="s">
        <v>14585</v>
      </c>
      <c r="B98" s="14" t="str">
        <f>VLOOKUP(MYRANKS_P[[#This Row],[PLAYERID]],PLAYERIDMAP2[],COLUMN(PLAYERIDMAP2[LASTNAME]),FALSE)</f>
        <v>Perez</v>
      </c>
      <c r="C98" s="14" t="str">
        <f>VLOOKUP(MYRANKS_P[[#This Row],[PLAYERID]],PLAYERIDMAP2[],COLUMN(PLAYERIDMAP2[FIRSTNAME]),FALSE)</f>
        <v>Martin</v>
      </c>
      <c r="D98" s="14" t="str">
        <f>MYRANKS_P[[#This Row],[FNAME]]&amp;" "&amp;MYRANKS_P[[#This Row],[LNAME]]</f>
        <v>Martin Perez</v>
      </c>
      <c r="E98" s="14" t="str">
        <f>VLOOKUP(MYRANKS_P[[#This Row],[PLAYERID]],PLAYERIDMAP2[],COLUMN(PLAYERIDMAP2[TEAM]),FALSE)</f>
        <v>TEX</v>
      </c>
      <c r="F98" s="14" t="str">
        <f>VLOOKUP(MYRANKS_P[[#This Row],[PLAYERID]],PLAYERIDMAP2[],COLUMN(PLAYERIDMAP2[POS]),FALSE)</f>
        <v>P</v>
      </c>
      <c r="G98" s="14">
        <f>IFERROR(VALUE(VLOOKUP(MYRANKS_P[[#This Row],[PLAYERID]],PLAYERIDMAP2[],COLUMN(PLAYERIDMAP2[IDFANGRAPHS]),FALSE)),VLOOKUP(MYRANKS_P[[#This Row],[PLAYERID]],PLAYERIDMAP2[],COLUMN(PLAYERIDMAP2[IDFANGRAPHS]),FALSE))</f>
        <v>6902</v>
      </c>
      <c r="H98" s="23">
        <f>IFERROR(VLOOKUP(MYRANKS_P[[#This Row],[IDFANGRAPHS]],STEAMER_P[],COLUMN(STEAMER_P[W]),FALSE),0)</f>
        <v>11</v>
      </c>
      <c r="I98" s="23">
        <f>IFERROR(VLOOKUP(MYRANKS_P[[#This Row],[IDFANGRAPHS]],STEAMER_P[],COLUMN(STEAMER_P[L]),FALSE),0)</f>
        <v>10</v>
      </c>
      <c r="J98" s="23">
        <f>IFERROR(VLOOKUP(MYRANKS_P[[#This Row],[IDFANGRAPHS]],STEAMER_P[],COLUMN(STEAMER_P[SV]),FALSE),0)</f>
        <v>0</v>
      </c>
      <c r="K98" s="23">
        <f>IFERROR(VLOOKUP(MYRANKS_P[[#This Row],[IDFANGRAPHS]],STEAMER_P[],COLUMN(STEAMER_P[IP]),FALSE),0)</f>
        <v>172</v>
      </c>
      <c r="L98" s="23">
        <f>IFERROR(VLOOKUP(MYRANKS_P[[#This Row],[IDFANGRAPHS]],STEAMER_P[],COLUMN(STEAMER_P[H]),FALSE),0)</f>
        <v>180</v>
      </c>
      <c r="M98" s="23">
        <f>IFERROR(VLOOKUP(MYRANKS_P[[#This Row],[IDFANGRAPHS]],STEAMER_P[],COLUMN(STEAMER_P[ER]),FALSE),0)</f>
        <v>77</v>
      </c>
      <c r="N98" s="23">
        <f>IFERROR(VLOOKUP(MYRANKS_P[[#This Row],[IDFANGRAPHS]],STEAMER_P[],COLUMN(STEAMER_P[HR]),FALSE),0)</f>
        <v>17</v>
      </c>
      <c r="O98" s="23">
        <f>IFERROR(VLOOKUP(MYRANKS_P[[#This Row],[IDFANGRAPHS]],STEAMER_P[],COLUMN(STEAMER_P[SO]),FALSE),0)</f>
        <v>121</v>
      </c>
      <c r="P98" s="23">
        <f>IFERROR(VLOOKUP(MYRANKS_P[[#This Row],[IDFANGRAPHS]],STEAMER_P[],COLUMN(STEAMER_P[BB]),FALSE),0)</f>
        <v>52</v>
      </c>
      <c r="Q98" s="21">
        <f>IFERROR((MYRANKS_P[[#This Row],[ER]]*9)/MYRANKS_P[[#This Row],[IP]],0)</f>
        <v>4.0290697674418601</v>
      </c>
      <c r="R98" s="21">
        <f>IFERROR((MYRANKS_P[[#This Row],[BB]]+MYRANKS_P[[#This Row],[H]])/MYRANKS_P[[#This Row],[IP]],0)</f>
        <v>1.3488372093023255</v>
      </c>
      <c r="S98" s="23">
        <f>MYRANKS_P[[#This Row],[W]]*P_PTS_W+MYRANKS_P[[#This Row],[L]]*P_PTS_L+MYRANKS_P[[#This Row],[IP]]*P_PTS_IP+MYRANKS_P[[#This Row],[SO]]*P_PTS_K+MYRANKS_P[[#This Row],[BB]]*P_PTS_BB+MYRANKS_P[[#This Row],[H]]*P_PTS_HA+MYRANKS_P[[#This Row],[SV]]*P_PTS_SV+MYRANKS_P[[#This Row],[HR]]*P_PTS_HRA+MYRANKS_P[[#This Row],[ER]]*P_PTS_ER</f>
        <v>0</v>
      </c>
      <c r="T98" s="23">
        <f>VLOOKUP(MYRANKS_P[[#This Row],[POS]],REPLACEMENT_LEVEL[],3,FALSE)</f>
        <v>0</v>
      </c>
      <c r="U98" s="23">
        <f>MYRANKS_P[[#This Row],[PROJ PTS]]-MYRANKS_P[[#This Row],[REPL LEVEL]]</f>
        <v>0</v>
      </c>
      <c r="V98" s="30">
        <f>RANK(MYRANKS_P[[#This Row],[POINTS OVER REPL]],MYRANKS_P[POINTS OVER REPL])</f>
        <v>1</v>
      </c>
      <c r="W98" s="29">
        <f>IF(MYRANKS_P[[#This Row],[RANK]]&lt;=TOTAL_PITCHERS_DRAFTED,MYRANKS_P[[#This Row],[POINTS OVER REPL]],0)</f>
        <v>0</v>
      </c>
      <c r="X98" s="35">
        <f>MYRANKS_P[[#This Row],[POINTS OVER REPL]]*DOLLAR_VALUE_PER_POINT+1</f>
        <v>1</v>
      </c>
      <c r="Y98" s="35"/>
      <c r="Z98" s="29">
        <f>IF(AND(MYRANKS_P[[#This Row],[RANK]]&lt;=(TOTAL_PITCHERS_DRAFTED-PITCHERS_BELOW_REPL_DRAFTED),MYRANKS_P[[#This Row],[$ACTUAL]]=""),MYRANKS_P[[#This Row],[POINTS OVER REPL]],0)</f>
        <v>0</v>
      </c>
      <c r="AA98" s="40">
        <f>IF(MYRANKS_P[[#This Row],[$ACTUAL]]="",MYRANKS_P[[#This Row],[POINTS OVER REPL]]*REMAINING_DOLLAR_VALUE_PER_POINT+1,0)</f>
        <v>1</v>
      </c>
    </row>
    <row r="99" spans="1:27" x14ac:dyDescent="0.25">
      <c r="A99" s="4" t="s">
        <v>20436</v>
      </c>
      <c r="B99" s="14" t="str">
        <f>VLOOKUP(MYRANKS_P[[#This Row],[PLAYERID]],PLAYERIDMAP2[],COLUMN(PLAYERIDMAP2[LASTNAME]),FALSE)</f>
        <v>Lamb</v>
      </c>
      <c r="C99" s="14" t="str">
        <f>VLOOKUP(MYRANKS_P[[#This Row],[PLAYERID]],PLAYERIDMAP2[],COLUMN(PLAYERIDMAP2[FIRSTNAME]),FALSE)</f>
        <v>John</v>
      </c>
      <c r="D99" s="14" t="str">
        <f>MYRANKS_P[[#This Row],[FNAME]]&amp;" "&amp;MYRANKS_P[[#This Row],[LNAME]]</f>
        <v>John Lamb</v>
      </c>
      <c r="E99" s="14" t="str">
        <f>VLOOKUP(MYRANKS_P[[#This Row],[PLAYERID]],PLAYERIDMAP2[],COLUMN(PLAYERIDMAP2[TEAM]),FALSE)</f>
        <v>CIN</v>
      </c>
      <c r="F99" s="14" t="str">
        <f>VLOOKUP(MYRANKS_P[[#This Row],[PLAYERID]],PLAYERIDMAP2[],COLUMN(PLAYERIDMAP2[POS]),FALSE)</f>
        <v>P</v>
      </c>
      <c r="G99" s="14">
        <f>IFERROR(VALUE(VLOOKUP(MYRANKS_P[[#This Row],[PLAYERID]],PLAYERIDMAP2[],COLUMN(PLAYERIDMAP2[IDFANGRAPHS]),FALSE)),VLOOKUP(MYRANKS_P[[#This Row],[PLAYERID]],PLAYERIDMAP2[],COLUMN(PLAYERIDMAP2[IDFANGRAPHS]),FALSE))</f>
        <v>8493</v>
      </c>
      <c r="H99" s="23">
        <f>IFERROR(VLOOKUP(MYRANKS_P[[#This Row],[IDFANGRAPHS]],STEAMER_P[],COLUMN(STEAMER_P[W]),FALSE),0)</f>
        <v>7</v>
      </c>
      <c r="I99" s="23">
        <f>IFERROR(VLOOKUP(MYRANKS_P[[#This Row],[IDFANGRAPHS]],STEAMER_P[],COLUMN(STEAMER_P[L]),FALSE),0)</f>
        <v>8</v>
      </c>
      <c r="J99" s="23">
        <f>IFERROR(VLOOKUP(MYRANKS_P[[#This Row],[IDFANGRAPHS]],STEAMER_P[],COLUMN(STEAMER_P[SV]),FALSE),0)</f>
        <v>0</v>
      </c>
      <c r="K99" s="23">
        <f>IFERROR(VLOOKUP(MYRANKS_P[[#This Row],[IDFANGRAPHS]],STEAMER_P[],COLUMN(STEAMER_P[IP]),FALSE),0)</f>
        <v>126</v>
      </c>
      <c r="L99" s="23">
        <f>IFERROR(VLOOKUP(MYRANKS_P[[#This Row],[IDFANGRAPHS]],STEAMER_P[],COLUMN(STEAMER_P[H]),FALSE),0)</f>
        <v>113</v>
      </c>
      <c r="M99" s="23">
        <f>IFERROR(VLOOKUP(MYRANKS_P[[#This Row],[IDFANGRAPHS]],STEAMER_P[],COLUMN(STEAMER_P[ER]),FALSE),0)</f>
        <v>53</v>
      </c>
      <c r="N99" s="23">
        <f>IFERROR(VLOOKUP(MYRANKS_P[[#This Row],[IDFANGRAPHS]],STEAMER_P[],COLUMN(STEAMER_P[HR]),FALSE),0)</f>
        <v>16</v>
      </c>
      <c r="O99" s="23">
        <f>IFERROR(VLOOKUP(MYRANKS_P[[#This Row],[IDFANGRAPHS]],STEAMER_P[],COLUMN(STEAMER_P[SO]),FALSE),0)</f>
        <v>121</v>
      </c>
      <c r="P99" s="23">
        <f>IFERROR(VLOOKUP(MYRANKS_P[[#This Row],[IDFANGRAPHS]],STEAMER_P[],COLUMN(STEAMER_P[BB]),FALSE),0)</f>
        <v>47</v>
      </c>
      <c r="Q99" s="21">
        <f>IFERROR((MYRANKS_P[[#This Row],[ER]]*9)/MYRANKS_P[[#This Row],[IP]],0)</f>
        <v>3.7857142857142856</v>
      </c>
      <c r="R99" s="21">
        <f>IFERROR((MYRANKS_P[[#This Row],[BB]]+MYRANKS_P[[#This Row],[H]])/MYRANKS_P[[#This Row],[IP]],0)</f>
        <v>1.2698412698412698</v>
      </c>
      <c r="S99" s="23">
        <f>MYRANKS_P[[#This Row],[W]]*P_PTS_W+MYRANKS_P[[#This Row],[L]]*P_PTS_L+MYRANKS_P[[#This Row],[IP]]*P_PTS_IP+MYRANKS_P[[#This Row],[SO]]*P_PTS_K+MYRANKS_P[[#This Row],[BB]]*P_PTS_BB+MYRANKS_P[[#This Row],[H]]*P_PTS_HA+MYRANKS_P[[#This Row],[SV]]*P_PTS_SV+MYRANKS_P[[#This Row],[HR]]*P_PTS_HRA+MYRANKS_P[[#This Row],[ER]]*P_PTS_ER</f>
        <v>0</v>
      </c>
      <c r="T99" s="23">
        <f>VLOOKUP(MYRANKS_P[[#This Row],[POS]],REPLACEMENT_LEVEL[],3,FALSE)</f>
        <v>0</v>
      </c>
      <c r="U99" s="23">
        <f>MYRANKS_P[[#This Row],[PROJ PTS]]-MYRANKS_P[[#This Row],[REPL LEVEL]]</f>
        <v>0</v>
      </c>
      <c r="V99" s="30">
        <f>RANK(MYRANKS_P[[#This Row],[POINTS OVER REPL]],MYRANKS_P[POINTS OVER REPL])</f>
        <v>1</v>
      </c>
      <c r="W99" s="29">
        <f>IF(MYRANKS_P[[#This Row],[RANK]]&lt;=TOTAL_PITCHERS_DRAFTED,MYRANKS_P[[#This Row],[POINTS OVER REPL]],0)</f>
        <v>0</v>
      </c>
      <c r="X99" s="35">
        <f>MYRANKS_P[[#This Row],[POINTS OVER REPL]]*DOLLAR_VALUE_PER_POINT+1</f>
        <v>1</v>
      </c>
      <c r="Y99" s="35"/>
      <c r="Z99" s="29">
        <f>IF(AND(MYRANKS_P[[#This Row],[RANK]]&lt;=(TOTAL_PITCHERS_DRAFTED-PITCHERS_BELOW_REPL_DRAFTED),MYRANKS_P[[#This Row],[$ACTUAL]]=""),MYRANKS_P[[#This Row],[POINTS OVER REPL]],0)</f>
        <v>0</v>
      </c>
      <c r="AA99" s="40">
        <f>IF(MYRANKS_P[[#This Row],[$ACTUAL]]="",MYRANKS_P[[#This Row],[POINTS OVER REPL]]*REMAINING_DOLLAR_VALUE_PER_POINT+1,0)</f>
        <v>1</v>
      </c>
    </row>
    <row r="100" spans="1:27" x14ac:dyDescent="0.25">
      <c r="A100" s="2" t="s">
        <v>15163</v>
      </c>
      <c r="B100" s="14" t="str">
        <f>VLOOKUP(MYRANKS_P[[#This Row],[PLAYERID]],PLAYERIDMAP2[],COLUMN(PLAYERIDMAP2[LASTNAME]),FALSE)</f>
        <v>Santiago</v>
      </c>
      <c r="C100" s="14" t="str">
        <f>VLOOKUP(MYRANKS_P[[#This Row],[PLAYERID]],PLAYERIDMAP2[],COLUMN(PLAYERIDMAP2[FIRSTNAME]),FALSE)</f>
        <v>Hector</v>
      </c>
      <c r="D100" s="14" t="str">
        <f>MYRANKS_P[[#This Row],[FNAME]]&amp;" "&amp;MYRANKS_P[[#This Row],[LNAME]]</f>
        <v>Hector Santiago</v>
      </c>
      <c r="E100" s="14" t="str">
        <f>VLOOKUP(MYRANKS_P[[#This Row],[PLAYERID]],PLAYERIDMAP2[],COLUMN(PLAYERIDMAP2[TEAM]),FALSE)</f>
        <v>LAA</v>
      </c>
      <c r="F100" s="14" t="str">
        <f>VLOOKUP(MYRANKS_P[[#This Row],[PLAYERID]],PLAYERIDMAP2[],COLUMN(PLAYERIDMAP2[POS]),FALSE)</f>
        <v>P</v>
      </c>
      <c r="G100" s="14">
        <f>IFERROR(VALUE(VLOOKUP(MYRANKS_P[[#This Row],[PLAYERID]],PLAYERIDMAP2[],COLUMN(PLAYERIDMAP2[IDFANGRAPHS]),FALSE)),VLOOKUP(MYRANKS_P[[#This Row],[PLAYERID]],PLAYERIDMAP2[],COLUMN(PLAYERIDMAP2[IDFANGRAPHS]),FALSE))</f>
        <v>4026</v>
      </c>
      <c r="H100" s="23">
        <f>IFERROR(VLOOKUP(MYRANKS_P[[#This Row],[IDFANGRAPHS]],STEAMER_P[],COLUMN(STEAMER_P[W]),FALSE),0)</f>
        <v>9</v>
      </c>
      <c r="I100" s="23">
        <f>IFERROR(VLOOKUP(MYRANKS_P[[#This Row],[IDFANGRAPHS]],STEAMER_P[],COLUMN(STEAMER_P[L]),FALSE),0)</f>
        <v>9</v>
      </c>
      <c r="J100" s="23">
        <f>IFERROR(VLOOKUP(MYRANKS_P[[#This Row],[IDFANGRAPHS]],STEAMER_P[],COLUMN(STEAMER_P[SV]),FALSE),0)</f>
        <v>0</v>
      </c>
      <c r="K100" s="23">
        <f>IFERROR(VLOOKUP(MYRANKS_P[[#This Row],[IDFANGRAPHS]],STEAMER_P[],COLUMN(STEAMER_P[IP]),FALSE),0)</f>
        <v>143</v>
      </c>
      <c r="L100" s="23">
        <f>IFERROR(VLOOKUP(MYRANKS_P[[#This Row],[IDFANGRAPHS]],STEAMER_P[],COLUMN(STEAMER_P[H]),FALSE),0)</f>
        <v>134</v>
      </c>
      <c r="M100" s="23">
        <f>IFERROR(VLOOKUP(MYRANKS_P[[#This Row],[IDFANGRAPHS]],STEAMER_P[],COLUMN(STEAMER_P[ER]),FALSE),0)</f>
        <v>64</v>
      </c>
      <c r="N100" s="23">
        <f>IFERROR(VLOOKUP(MYRANKS_P[[#This Row],[IDFANGRAPHS]],STEAMER_P[],COLUMN(STEAMER_P[HR]),FALSE),0)</f>
        <v>20</v>
      </c>
      <c r="O100" s="23">
        <f>IFERROR(VLOOKUP(MYRANKS_P[[#This Row],[IDFANGRAPHS]],STEAMER_P[],COLUMN(STEAMER_P[SO]),FALSE),0)</f>
        <v>120</v>
      </c>
      <c r="P100" s="23">
        <f>IFERROR(VLOOKUP(MYRANKS_P[[#This Row],[IDFANGRAPHS]],STEAMER_P[],COLUMN(STEAMER_P[BB]),FALSE),0)</f>
        <v>55</v>
      </c>
      <c r="Q100" s="21">
        <f>IFERROR((MYRANKS_P[[#This Row],[ER]]*9)/MYRANKS_P[[#This Row],[IP]],0)</f>
        <v>4.0279720279720284</v>
      </c>
      <c r="R100" s="21">
        <f>IFERROR((MYRANKS_P[[#This Row],[BB]]+MYRANKS_P[[#This Row],[H]])/MYRANKS_P[[#This Row],[IP]],0)</f>
        <v>1.3216783216783217</v>
      </c>
      <c r="S100" s="23">
        <f>MYRANKS_P[[#This Row],[W]]*P_PTS_W+MYRANKS_P[[#This Row],[L]]*P_PTS_L+MYRANKS_P[[#This Row],[IP]]*P_PTS_IP+MYRANKS_P[[#This Row],[SO]]*P_PTS_K+MYRANKS_P[[#This Row],[BB]]*P_PTS_BB+MYRANKS_P[[#This Row],[H]]*P_PTS_HA+MYRANKS_P[[#This Row],[SV]]*P_PTS_SV+MYRANKS_P[[#This Row],[HR]]*P_PTS_HRA+MYRANKS_P[[#This Row],[ER]]*P_PTS_ER</f>
        <v>0</v>
      </c>
      <c r="T100" s="23">
        <f>VLOOKUP(MYRANKS_P[[#This Row],[POS]],REPLACEMENT_LEVEL[],3,FALSE)</f>
        <v>0</v>
      </c>
      <c r="U100" s="23">
        <f>MYRANKS_P[[#This Row],[PROJ PTS]]-MYRANKS_P[[#This Row],[REPL LEVEL]]</f>
        <v>0</v>
      </c>
      <c r="V100" s="30">
        <f>RANK(MYRANKS_P[[#This Row],[POINTS OVER REPL]],MYRANKS_P[POINTS OVER REPL])</f>
        <v>1</v>
      </c>
      <c r="W100" s="29">
        <f>IF(MYRANKS_P[[#This Row],[RANK]]&lt;=TOTAL_PITCHERS_DRAFTED,MYRANKS_P[[#This Row],[POINTS OVER REPL]],0)</f>
        <v>0</v>
      </c>
      <c r="X100" s="35">
        <f>MYRANKS_P[[#This Row],[POINTS OVER REPL]]*DOLLAR_VALUE_PER_POINT+1</f>
        <v>1</v>
      </c>
      <c r="Y100" s="35"/>
      <c r="Z100" s="29">
        <f>IF(AND(MYRANKS_P[[#This Row],[RANK]]&lt;=(TOTAL_PITCHERS_DRAFTED-PITCHERS_BELOW_REPL_DRAFTED),MYRANKS_P[[#This Row],[$ACTUAL]]=""),MYRANKS_P[[#This Row],[POINTS OVER REPL]],0)</f>
        <v>0</v>
      </c>
      <c r="AA100" s="40">
        <f>IF(MYRANKS_P[[#This Row],[$ACTUAL]]="",MYRANKS_P[[#This Row],[POINTS OVER REPL]]*REMAINING_DOLLAR_VALUE_PER_POINT+1,0)</f>
        <v>1</v>
      </c>
    </row>
    <row r="101" spans="1:27" x14ac:dyDescent="0.25">
      <c r="A101" s="2" t="s">
        <v>12684</v>
      </c>
      <c r="B101" s="14" t="str">
        <f>VLOOKUP(MYRANKS_P[[#This Row],[PLAYERID]],PLAYERIDMAP2[],COLUMN(PLAYERIDMAP2[LASTNAME]),FALSE)</f>
        <v>Gibson</v>
      </c>
      <c r="C101" s="14" t="str">
        <f>VLOOKUP(MYRANKS_P[[#This Row],[PLAYERID]],PLAYERIDMAP2[],COLUMN(PLAYERIDMAP2[FIRSTNAME]),FALSE)</f>
        <v>Kyle</v>
      </c>
      <c r="D101" s="14" t="str">
        <f>MYRANKS_P[[#This Row],[FNAME]]&amp;" "&amp;MYRANKS_P[[#This Row],[LNAME]]</f>
        <v>Kyle Gibson</v>
      </c>
      <c r="E101" s="14" t="str">
        <f>VLOOKUP(MYRANKS_P[[#This Row],[PLAYERID]],PLAYERIDMAP2[],COLUMN(PLAYERIDMAP2[TEAM]),FALSE)</f>
        <v>MIN</v>
      </c>
      <c r="F101" s="14" t="str">
        <f>VLOOKUP(MYRANKS_P[[#This Row],[PLAYERID]],PLAYERIDMAP2[],COLUMN(PLAYERIDMAP2[POS]),FALSE)</f>
        <v>P</v>
      </c>
      <c r="G101" s="14">
        <f>IFERROR(VALUE(VLOOKUP(MYRANKS_P[[#This Row],[PLAYERID]],PLAYERIDMAP2[],COLUMN(PLAYERIDMAP2[IDFANGRAPHS]),FALSE)),VLOOKUP(MYRANKS_P[[#This Row],[PLAYERID]],PLAYERIDMAP2[],COLUMN(PLAYERIDMAP2[IDFANGRAPHS]),FALSE))</f>
        <v>10123</v>
      </c>
      <c r="H101" s="23">
        <f>IFERROR(VLOOKUP(MYRANKS_P[[#This Row],[IDFANGRAPHS]],STEAMER_P[],COLUMN(STEAMER_P[W]),FALSE),0)</f>
        <v>10</v>
      </c>
      <c r="I101" s="23">
        <f>IFERROR(VLOOKUP(MYRANKS_P[[#This Row],[IDFANGRAPHS]],STEAMER_P[],COLUMN(STEAMER_P[L]),FALSE),0)</f>
        <v>11</v>
      </c>
      <c r="J101" s="23">
        <f>IFERROR(VLOOKUP(MYRANKS_P[[#This Row],[IDFANGRAPHS]],STEAMER_P[],COLUMN(STEAMER_P[SV]),FALSE),0)</f>
        <v>0</v>
      </c>
      <c r="K101" s="23">
        <f>IFERROR(VLOOKUP(MYRANKS_P[[#This Row],[IDFANGRAPHS]],STEAMER_P[],COLUMN(STEAMER_P[IP]),FALSE),0)</f>
        <v>173</v>
      </c>
      <c r="L101" s="23">
        <f>IFERROR(VLOOKUP(MYRANKS_P[[#This Row],[IDFANGRAPHS]],STEAMER_P[],COLUMN(STEAMER_P[H]),FALSE),0)</f>
        <v>183</v>
      </c>
      <c r="M101" s="23">
        <f>IFERROR(VLOOKUP(MYRANKS_P[[#This Row],[IDFANGRAPHS]],STEAMER_P[],COLUMN(STEAMER_P[ER]),FALSE),0)</f>
        <v>80</v>
      </c>
      <c r="N101" s="23">
        <f>IFERROR(VLOOKUP(MYRANKS_P[[#This Row],[IDFANGRAPHS]],STEAMER_P[],COLUMN(STEAMER_P[HR]),FALSE),0)</f>
        <v>17</v>
      </c>
      <c r="O101" s="23">
        <f>IFERROR(VLOOKUP(MYRANKS_P[[#This Row],[IDFANGRAPHS]],STEAMER_P[],COLUMN(STEAMER_P[SO]),FALSE),0)</f>
        <v>120</v>
      </c>
      <c r="P101" s="23">
        <f>IFERROR(VLOOKUP(MYRANKS_P[[#This Row],[IDFANGRAPHS]],STEAMER_P[],COLUMN(STEAMER_P[BB]),FALSE),0)</f>
        <v>56</v>
      </c>
      <c r="Q101" s="21">
        <f>IFERROR((MYRANKS_P[[#This Row],[ER]]*9)/MYRANKS_P[[#This Row],[IP]],0)</f>
        <v>4.1618497109826587</v>
      </c>
      <c r="R101" s="21">
        <f>IFERROR((MYRANKS_P[[#This Row],[BB]]+MYRANKS_P[[#This Row],[H]])/MYRANKS_P[[#This Row],[IP]],0)</f>
        <v>1.3815028901734103</v>
      </c>
      <c r="S101" s="23">
        <f>MYRANKS_P[[#This Row],[W]]*P_PTS_W+MYRANKS_P[[#This Row],[L]]*P_PTS_L+MYRANKS_P[[#This Row],[IP]]*P_PTS_IP+MYRANKS_P[[#This Row],[SO]]*P_PTS_K+MYRANKS_P[[#This Row],[BB]]*P_PTS_BB+MYRANKS_P[[#This Row],[H]]*P_PTS_HA+MYRANKS_P[[#This Row],[SV]]*P_PTS_SV+MYRANKS_P[[#This Row],[HR]]*P_PTS_HRA+MYRANKS_P[[#This Row],[ER]]*P_PTS_ER</f>
        <v>0</v>
      </c>
      <c r="T101" s="23">
        <f>VLOOKUP(MYRANKS_P[[#This Row],[POS]],REPLACEMENT_LEVEL[],3,FALSE)</f>
        <v>0</v>
      </c>
      <c r="U101" s="23">
        <f>MYRANKS_P[[#This Row],[PROJ PTS]]-MYRANKS_P[[#This Row],[REPL LEVEL]]</f>
        <v>0</v>
      </c>
      <c r="V101" s="30">
        <f>RANK(MYRANKS_P[[#This Row],[POINTS OVER REPL]],MYRANKS_P[POINTS OVER REPL])</f>
        <v>1</v>
      </c>
      <c r="W101" s="29">
        <f>IF(MYRANKS_P[[#This Row],[RANK]]&lt;=TOTAL_PITCHERS_DRAFTED,MYRANKS_P[[#This Row],[POINTS OVER REPL]],0)</f>
        <v>0</v>
      </c>
      <c r="X101" s="35">
        <f>MYRANKS_P[[#This Row],[POINTS OVER REPL]]*DOLLAR_VALUE_PER_POINT+1</f>
        <v>1</v>
      </c>
      <c r="Y101" s="35"/>
      <c r="Z101" s="29">
        <f>IF(AND(MYRANKS_P[[#This Row],[RANK]]&lt;=(TOTAL_PITCHERS_DRAFTED-PITCHERS_BELOW_REPL_DRAFTED),MYRANKS_P[[#This Row],[$ACTUAL]]=""),MYRANKS_P[[#This Row],[POINTS OVER REPL]],0)</f>
        <v>0</v>
      </c>
      <c r="AA101" s="40">
        <f>IF(MYRANKS_P[[#This Row],[$ACTUAL]]="",MYRANKS_P[[#This Row],[POINTS OVER REPL]]*REMAINING_DOLLAR_VALUE_PER_POINT+1,0)</f>
        <v>1</v>
      </c>
    </row>
    <row r="102" spans="1:27" x14ac:dyDescent="0.25">
      <c r="A102" s="2" t="s">
        <v>15074</v>
      </c>
      <c r="B102" s="14" t="str">
        <f>VLOOKUP(MYRANKS_P[[#This Row],[PLAYERID]],PLAYERIDMAP2[],COLUMN(PLAYERIDMAP2[LASTNAME]),FALSE)</f>
        <v>Ryu</v>
      </c>
      <c r="C102" s="14" t="str">
        <f>VLOOKUP(MYRANKS_P[[#This Row],[PLAYERID]],PLAYERIDMAP2[],COLUMN(PLAYERIDMAP2[FIRSTNAME]),FALSE)</f>
        <v>Hyun-Jin</v>
      </c>
      <c r="D102" s="14" t="str">
        <f>MYRANKS_P[[#This Row],[FNAME]]&amp;" "&amp;MYRANKS_P[[#This Row],[LNAME]]</f>
        <v>Hyun-Jin Ryu</v>
      </c>
      <c r="E102" s="14" t="str">
        <f>VLOOKUP(MYRANKS_P[[#This Row],[PLAYERID]],PLAYERIDMAP2[],COLUMN(PLAYERIDMAP2[TEAM]),FALSE)</f>
        <v>LAD</v>
      </c>
      <c r="F102" s="14" t="str">
        <f>VLOOKUP(MYRANKS_P[[#This Row],[PLAYERID]],PLAYERIDMAP2[],COLUMN(PLAYERIDMAP2[POS]),FALSE)</f>
        <v>P</v>
      </c>
      <c r="G102" s="14">
        <f>IFERROR(VALUE(VLOOKUP(MYRANKS_P[[#This Row],[PLAYERID]],PLAYERIDMAP2[],COLUMN(PLAYERIDMAP2[IDFANGRAPHS]),FALSE)),VLOOKUP(MYRANKS_P[[#This Row],[PLAYERID]],PLAYERIDMAP2[],COLUMN(PLAYERIDMAP2[IDFANGRAPHS]),FALSE))</f>
        <v>14444</v>
      </c>
      <c r="H102" s="23">
        <f>IFERROR(VLOOKUP(MYRANKS_P[[#This Row],[IDFANGRAPHS]],STEAMER_P[],COLUMN(STEAMER_P[W]),FALSE),0)</f>
        <v>9</v>
      </c>
      <c r="I102" s="23">
        <f>IFERROR(VLOOKUP(MYRANKS_P[[#This Row],[IDFANGRAPHS]],STEAMER_P[],COLUMN(STEAMER_P[L]),FALSE),0)</f>
        <v>8</v>
      </c>
      <c r="J102" s="23">
        <f>IFERROR(VLOOKUP(MYRANKS_P[[#This Row],[IDFANGRAPHS]],STEAMER_P[],COLUMN(STEAMER_P[SV]),FALSE),0)</f>
        <v>0</v>
      </c>
      <c r="K102" s="23">
        <f>IFERROR(VLOOKUP(MYRANKS_P[[#This Row],[IDFANGRAPHS]],STEAMER_P[],COLUMN(STEAMER_P[IP]),FALSE),0)</f>
        <v>141</v>
      </c>
      <c r="L102" s="23">
        <f>IFERROR(VLOOKUP(MYRANKS_P[[#This Row],[IDFANGRAPHS]],STEAMER_P[],COLUMN(STEAMER_P[H]),FALSE),0)</f>
        <v>135</v>
      </c>
      <c r="M102" s="23">
        <f>IFERROR(VLOOKUP(MYRANKS_P[[#This Row],[IDFANGRAPHS]],STEAMER_P[],COLUMN(STEAMER_P[ER]),FALSE),0)</f>
        <v>53</v>
      </c>
      <c r="N102" s="23">
        <f>IFERROR(VLOOKUP(MYRANKS_P[[#This Row],[IDFANGRAPHS]],STEAMER_P[],COLUMN(STEAMER_P[HR]),FALSE),0)</f>
        <v>14</v>
      </c>
      <c r="O102" s="23">
        <f>IFERROR(VLOOKUP(MYRANKS_P[[#This Row],[IDFANGRAPHS]],STEAMER_P[],COLUMN(STEAMER_P[SO]),FALSE),0)</f>
        <v>118</v>
      </c>
      <c r="P102" s="23">
        <f>IFERROR(VLOOKUP(MYRANKS_P[[#This Row],[IDFANGRAPHS]],STEAMER_P[],COLUMN(STEAMER_P[BB]),FALSE),0)</f>
        <v>34</v>
      </c>
      <c r="Q102" s="21">
        <f>IFERROR((MYRANKS_P[[#This Row],[ER]]*9)/MYRANKS_P[[#This Row],[IP]],0)</f>
        <v>3.3829787234042552</v>
      </c>
      <c r="R102" s="21">
        <f>IFERROR((MYRANKS_P[[#This Row],[BB]]+MYRANKS_P[[#This Row],[H]])/MYRANKS_P[[#This Row],[IP]],0)</f>
        <v>1.198581560283688</v>
      </c>
      <c r="S102" s="23">
        <f>MYRANKS_P[[#This Row],[W]]*P_PTS_W+MYRANKS_P[[#This Row],[L]]*P_PTS_L+MYRANKS_P[[#This Row],[IP]]*P_PTS_IP+MYRANKS_P[[#This Row],[SO]]*P_PTS_K+MYRANKS_P[[#This Row],[BB]]*P_PTS_BB+MYRANKS_P[[#This Row],[H]]*P_PTS_HA+MYRANKS_P[[#This Row],[SV]]*P_PTS_SV+MYRANKS_P[[#This Row],[HR]]*P_PTS_HRA+MYRANKS_P[[#This Row],[ER]]*P_PTS_ER</f>
        <v>0</v>
      </c>
      <c r="T102" s="23">
        <f>VLOOKUP(MYRANKS_P[[#This Row],[POS]],REPLACEMENT_LEVEL[],3,FALSE)</f>
        <v>0</v>
      </c>
      <c r="U102" s="23">
        <f>MYRANKS_P[[#This Row],[PROJ PTS]]-MYRANKS_P[[#This Row],[REPL LEVEL]]</f>
        <v>0</v>
      </c>
      <c r="V102" s="30">
        <f>RANK(MYRANKS_P[[#This Row],[POINTS OVER REPL]],MYRANKS_P[POINTS OVER REPL])</f>
        <v>1</v>
      </c>
      <c r="W102" s="29">
        <f>IF(MYRANKS_P[[#This Row],[RANK]]&lt;=TOTAL_PITCHERS_DRAFTED,MYRANKS_P[[#This Row],[POINTS OVER REPL]],0)</f>
        <v>0</v>
      </c>
      <c r="X102" s="35">
        <f>MYRANKS_P[[#This Row],[POINTS OVER REPL]]*DOLLAR_VALUE_PER_POINT+1</f>
        <v>1</v>
      </c>
      <c r="Y102" s="35"/>
      <c r="Z102" s="29">
        <f>IF(AND(MYRANKS_P[[#This Row],[RANK]]&lt;=(TOTAL_PITCHERS_DRAFTED-PITCHERS_BELOW_REPL_DRAFTED),MYRANKS_P[[#This Row],[$ACTUAL]]=""),MYRANKS_P[[#This Row],[POINTS OVER REPL]],0)</f>
        <v>0</v>
      </c>
      <c r="AA102" s="40">
        <f>IF(MYRANKS_P[[#This Row],[$ACTUAL]]="",MYRANKS_P[[#This Row],[POINTS OVER REPL]]*REMAINING_DOLLAR_VALUE_PER_POINT+1,0)</f>
        <v>1</v>
      </c>
    </row>
    <row r="103" spans="1:27" x14ac:dyDescent="0.25">
      <c r="A103" s="2" t="s">
        <v>12296</v>
      </c>
      <c r="B103" s="14" t="str">
        <f>VLOOKUP(MYRANKS_P[[#This Row],[PLAYERID]],PLAYERIDMAP2[],COLUMN(PLAYERIDMAP2[LASTNAME]),FALSE)</f>
        <v>Duffy</v>
      </c>
      <c r="C103" s="14" t="str">
        <f>VLOOKUP(MYRANKS_P[[#This Row],[PLAYERID]],PLAYERIDMAP2[],COLUMN(PLAYERIDMAP2[FIRSTNAME]),FALSE)</f>
        <v>Danny</v>
      </c>
      <c r="D103" s="14" t="str">
        <f>MYRANKS_P[[#This Row],[FNAME]]&amp;" "&amp;MYRANKS_P[[#This Row],[LNAME]]</f>
        <v>Danny Duffy</v>
      </c>
      <c r="E103" s="14" t="str">
        <f>VLOOKUP(MYRANKS_P[[#This Row],[PLAYERID]],PLAYERIDMAP2[],COLUMN(PLAYERIDMAP2[TEAM]),FALSE)</f>
        <v>KC</v>
      </c>
      <c r="F103" s="14" t="str">
        <f>VLOOKUP(MYRANKS_P[[#This Row],[PLAYERID]],PLAYERIDMAP2[],COLUMN(PLAYERIDMAP2[POS]),FALSE)</f>
        <v>P</v>
      </c>
      <c r="G103" s="14">
        <f>IFERROR(VALUE(VLOOKUP(MYRANKS_P[[#This Row],[PLAYERID]],PLAYERIDMAP2[],COLUMN(PLAYERIDMAP2[IDFANGRAPHS]),FALSE)),VLOOKUP(MYRANKS_P[[#This Row],[PLAYERID]],PLAYERIDMAP2[],COLUMN(PLAYERIDMAP2[IDFANGRAPHS]),FALSE))</f>
        <v>3542</v>
      </c>
      <c r="H103" s="23">
        <f>IFERROR(VLOOKUP(MYRANKS_P[[#This Row],[IDFANGRAPHS]],STEAMER_P[],COLUMN(STEAMER_P[W]),FALSE),0)</f>
        <v>9</v>
      </c>
      <c r="I103" s="23">
        <f>IFERROR(VLOOKUP(MYRANKS_P[[#This Row],[IDFANGRAPHS]],STEAMER_P[],COLUMN(STEAMER_P[L]),FALSE),0)</f>
        <v>10</v>
      </c>
      <c r="J103" s="23">
        <f>IFERROR(VLOOKUP(MYRANKS_P[[#This Row],[IDFANGRAPHS]],STEAMER_P[],COLUMN(STEAMER_P[SV]),FALSE),0)</f>
        <v>0</v>
      </c>
      <c r="K103" s="23">
        <f>IFERROR(VLOOKUP(MYRANKS_P[[#This Row],[IDFANGRAPHS]],STEAMER_P[],COLUMN(STEAMER_P[IP]),FALSE),0)</f>
        <v>153</v>
      </c>
      <c r="L103" s="23">
        <f>IFERROR(VLOOKUP(MYRANKS_P[[#This Row],[IDFANGRAPHS]],STEAMER_P[],COLUMN(STEAMER_P[H]),FALSE),0)</f>
        <v>148</v>
      </c>
      <c r="M103" s="23">
        <f>IFERROR(VLOOKUP(MYRANKS_P[[#This Row],[IDFANGRAPHS]],STEAMER_P[],COLUMN(STEAMER_P[ER]),FALSE),0)</f>
        <v>67</v>
      </c>
      <c r="N103" s="23">
        <f>IFERROR(VLOOKUP(MYRANKS_P[[#This Row],[IDFANGRAPHS]],STEAMER_P[],COLUMN(STEAMER_P[HR]),FALSE),0)</f>
        <v>19</v>
      </c>
      <c r="O103" s="23">
        <f>IFERROR(VLOOKUP(MYRANKS_P[[#This Row],[IDFANGRAPHS]],STEAMER_P[],COLUMN(STEAMER_P[SO]),FALSE),0)</f>
        <v>118</v>
      </c>
      <c r="P103" s="23">
        <f>IFERROR(VLOOKUP(MYRANKS_P[[#This Row],[IDFANGRAPHS]],STEAMER_P[],COLUMN(STEAMER_P[BB]),FALSE),0)</f>
        <v>57</v>
      </c>
      <c r="Q103" s="21">
        <f>IFERROR((MYRANKS_P[[#This Row],[ER]]*9)/MYRANKS_P[[#This Row],[IP]],0)</f>
        <v>3.9411764705882355</v>
      </c>
      <c r="R103" s="21">
        <f>IFERROR((MYRANKS_P[[#This Row],[BB]]+MYRANKS_P[[#This Row],[H]])/MYRANKS_P[[#This Row],[IP]],0)</f>
        <v>1.3398692810457515</v>
      </c>
      <c r="S103" s="23">
        <f>MYRANKS_P[[#This Row],[W]]*P_PTS_W+MYRANKS_P[[#This Row],[L]]*P_PTS_L+MYRANKS_P[[#This Row],[IP]]*P_PTS_IP+MYRANKS_P[[#This Row],[SO]]*P_PTS_K+MYRANKS_P[[#This Row],[BB]]*P_PTS_BB+MYRANKS_P[[#This Row],[H]]*P_PTS_HA+MYRANKS_P[[#This Row],[SV]]*P_PTS_SV+MYRANKS_P[[#This Row],[HR]]*P_PTS_HRA+MYRANKS_P[[#This Row],[ER]]*P_PTS_ER</f>
        <v>0</v>
      </c>
      <c r="T103" s="23">
        <f>VLOOKUP(MYRANKS_P[[#This Row],[POS]],REPLACEMENT_LEVEL[],3,FALSE)</f>
        <v>0</v>
      </c>
      <c r="U103" s="23">
        <f>MYRANKS_P[[#This Row],[PROJ PTS]]-MYRANKS_P[[#This Row],[REPL LEVEL]]</f>
        <v>0</v>
      </c>
      <c r="V103" s="30">
        <f>RANK(MYRANKS_P[[#This Row],[POINTS OVER REPL]],MYRANKS_P[POINTS OVER REPL])</f>
        <v>1</v>
      </c>
      <c r="W103" s="29">
        <f>IF(MYRANKS_P[[#This Row],[RANK]]&lt;=TOTAL_PITCHERS_DRAFTED,MYRANKS_P[[#This Row],[POINTS OVER REPL]],0)</f>
        <v>0</v>
      </c>
      <c r="X103" s="35">
        <f>MYRANKS_P[[#This Row],[POINTS OVER REPL]]*DOLLAR_VALUE_PER_POINT+1</f>
        <v>1</v>
      </c>
      <c r="Y103" s="35"/>
      <c r="Z103" s="29">
        <f>IF(AND(MYRANKS_P[[#This Row],[RANK]]&lt;=(TOTAL_PITCHERS_DRAFTED-PITCHERS_BELOW_REPL_DRAFTED),MYRANKS_P[[#This Row],[$ACTUAL]]=""),MYRANKS_P[[#This Row],[POINTS OVER REPL]],0)</f>
        <v>0</v>
      </c>
      <c r="AA103" s="40">
        <f>IF(MYRANKS_P[[#This Row],[$ACTUAL]]="",MYRANKS_P[[#This Row],[POINTS OVER REPL]]*REMAINING_DOLLAR_VALUE_PER_POINT+1,0)</f>
        <v>1</v>
      </c>
    </row>
    <row r="104" spans="1:27" x14ac:dyDescent="0.25">
      <c r="A104" s="2" t="s">
        <v>11991</v>
      </c>
      <c r="B104" s="14" t="str">
        <f>VLOOKUP(MYRANKS_P[[#This Row],[PLAYERID]],PLAYERIDMAP2[],COLUMN(PLAYERIDMAP2[LASTNAME]),FALSE)</f>
        <v>Cosart</v>
      </c>
      <c r="C104" s="14" t="str">
        <f>VLOOKUP(MYRANKS_P[[#This Row],[PLAYERID]],PLAYERIDMAP2[],COLUMN(PLAYERIDMAP2[FIRSTNAME]),FALSE)</f>
        <v>Jarred</v>
      </c>
      <c r="D104" s="14" t="str">
        <f>MYRANKS_P[[#This Row],[FNAME]]&amp;" "&amp;MYRANKS_P[[#This Row],[LNAME]]</f>
        <v>Jarred Cosart</v>
      </c>
      <c r="E104" s="14" t="str">
        <f>VLOOKUP(MYRANKS_P[[#This Row],[PLAYERID]],PLAYERIDMAP2[],COLUMN(PLAYERIDMAP2[TEAM]),FALSE)</f>
        <v>MIA</v>
      </c>
      <c r="F104" s="14" t="str">
        <f>VLOOKUP(MYRANKS_P[[#This Row],[PLAYERID]],PLAYERIDMAP2[],COLUMN(PLAYERIDMAP2[POS]),FALSE)</f>
        <v>P</v>
      </c>
      <c r="G104" s="14">
        <f>IFERROR(VALUE(VLOOKUP(MYRANKS_P[[#This Row],[PLAYERID]],PLAYERIDMAP2[],COLUMN(PLAYERIDMAP2[IDFANGRAPHS]),FALSE)),VLOOKUP(MYRANKS_P[[#This Row],[PLAYERID]],PLAYERIDMAP2[],COLUMN(PLAYERIDMAP2[IDFANGRAPHS]),FALSE))</f>
        <v>10304</v>
      </c>
      <c r="H104" s="23">
        <f>IFERROR(VLOOKUP(MYRANKS_P[[#This Row],[IDFANGRAPHS]],STEAMER_P[],COLUMN(STEAMER_P[W]),FALSE),0)</f>
        <v>9</v>
      </c>
      <c r="I104" s="23">
        <f>IFERROR(VLOOKUP(MYRANKS_P[[#This Row],[IDFANGRAPHS]],STEAMER_P[],COLUMN(STEAMER_P[L]),FALSE),0)</f>
        <v>11</v>
      </c>
      <c r="J104" s="23">
        <f>IFERROR(VLOOKUP(MYRANKS_P[[#This Row],[IDFANGRAPHS]],STEAMER_P[],COLUMN(STEAMER_P[SV]),FALSE),0)</f>
        <v>0</v>
      </c>
      <c r="K104" s="23">
        <f>IFERROR(VLOOKUP(MYRANKS_P[[#This Row],[IDFANGRAPHS]],STEAMER_P[],COLUMN(STEAMER_P[IP]),FALSE),0)</f>
        <v>159</v>
      </c>
      <c r="L104" s="23">
        <f>IFERROR(VLOOKUP(MYRANKS_P[[#This Row],[IDFANGRAPHS]],STEAMER_P[],COLUMN(STEAMER_P[H]),FALSE),0)</f>
        <v>161</v>
      </c>
      <c r="M104" s="23">
        <f>IFERROR(VLOOKUP(MYRANKS_P[[#This Row],[IDFANGRAPHS]],STEAMER_P[],COLUMN(STEAMER_P[ER]),FALSE),0)</f>
        <v>74</v>
      </c>
      <c r="N104" s="23">
        <f>IFERROR(VLOOKUP(MYRANKS_P[[#This Row],[IDFANGRAPHS]],STEAMER_P[],COLUMN(STEAMER_P[HR]),FALSE),0)</f>
        <v>13</v>
      </c>
      <c r="O104" s="23">
        <f>IFERROR(VLOOKUP(MYRANKS_P[[#This Row],[IDFANGRAPHS]],STEAMER_P[],COLUMN(STEAMER_P[SO]),FALSE),0)</f>
        <v>118</v>
      </c>
      <c r="P104" s="23">
        <f>IFERROR(VLOOKUP(MYRANKS_P[[#This Row],[IDFANGRAPHS]],STEAMER_P[],COLUMN(STEAMER_P[BB]),FALSE),0)</f>
        <v>69</v>
      </c>
      <c r="Q104" s="21">
        <f>IFERROR((MYRANKS_P[[#This Row],[ER]]*9)/MYRANKS_P[[#This Row],[IP]],0)</f>
        <v>4.1886792452830193</v>
      </c>
      <c r="R104" s="21">
        <f>IFERROR((MYRANKS_P[[#This Row],[BB]]+MYRANKS_P[[#This Row],[H]])/MYRANKS_P[[#This Row],[IP]],0)</f>
        <v>1.4465408805031446</v>
      </c>
      <c r="S104" s="23">
        <f>MYRANKS_P[[#This Row],[W]]*P_PTS_W+MYRANKS_P[[#This Row],[L]]*P_PTS_L+MYRANKS_P[[#This Row],[IP]]*P_PTS_IP+MYRANKS_P[[#This Row],[SO]]*P_PTS_K+MYRANKS_P[[#This Row],[BB]]*P_PTS_BB+MYRANKS_P[[#This Row],[H]]*P_PTS_HA+MYRANKS_P[[#This Row],[SV]]*P_PTS_SV+MYRANKS_P[[#This Row],[HR]]*P_PTS_HRA+MYRANKS_P[[#This Row],[ER]]*P_PTS_ER</f>
        <v>0</v>
      </c>
      <c r="T104" s="23">
        <f>VLOOKUP(MYRANKS_P[[#This Row],[POS]],REPLACEMENT_LEVEL[],3,FALSE)</f>
        <v>0</v>
      </c>
      <c r="U104" s="23">
        <f>MYRANKS_P[[#This Row],[PROJ PTS]]-MYRANKS_P[[#This Row],[REPL LEVEL]]</f>
        <v>0</v>
      </c>
      <c r="V104" s="30">
        <f>RANK(MYRANKS_P[[#This Row],[POINTS OVER REPL]],MYRANKS_P[POINTS OVER REPL])</f>
        <v>1</v>
      </c>
      <c r="W104" s="29">
        <f>IF(MYRANKS_P[[#This Row],[RANK]]&lt;=TOTAL_PITCHERS_DRAFTED,MYRANKS_P[[#This Row],[POINTS OVER REPL]],0)</f>
        <v>0</v>
      </c>
      <c r="X104" s="35">
        <f>MYRANKS_P[[#This Row],[POINTS OVER REPL]]*DOLLAR_VALUE_PER_POINT+1</f>
        <v>1</v>
      </c>
      <c r="Y104" s="35"/>
      <c r="Z104" s="29">
        <f>IF(AND(MYRANKS_P[[#This Row],[RANK]]&lt;=(TOTAL_PITCHERS_DRAFTED-PITCHERS_BELOW_REPL_DRAFTED),MYRANKS_P[[#This Row],[$ACTUAL]]=""),MYRANKS_P[[#This Row],[POINTS OVER REPL]],0)</f>
        <v>0</v>
      </c>
      <c r="AA104" s="40">
        <f>IF(MYRANKS_P[[#This Row],[$ACTUAL]]="",MYRANKS_P[[#This Row],[POINTS OVER REPL]]*REMAINING_DOLLAR_VALUE_PER_POINT+1,0)</f>
        <v>1</v>
      </c>
    </row>
    <row r="105" spans="1:27" x14ac:dyDescent="0.25">
      <c r="A105" s="9" t="s">
        <v>17093</v>
      </c>
      <c r="B105" s="14" t="str">
        <f>VLOOKUP(MYRANKS_P[[#This Row],[PLAYERID]],PLAYERIDMAP2[],COLUMN(PLAYERIDMAP2[LASTNAME]),FALSE)</f>
        <v>Jungmann</v>
      </c>
      <c r="C105" s="14" t="str">
        <f>VLOOKUP(MYRANKS_P[[#This Row],[PLAYERID]],PLAYERIDMAP2[],COLUMN(PLAYERIDMAP2[FIRSTNAME]),FALSE)</f>
        <v>Taylor</v>
      </c>
      <c r="D105" s="14" t="str">
        <f>MYRANKS_P[[#This Row],[FNAME]]&amp;" "&amp;MYRANKS_P[[#This Row],[LNAME]]</f>
        <v>Taylor Jungmann</v>
      </c>
      <c r="E105" s="14" t="str">
        <f>VLOOKUP(MYRANKS_P[[#This Row],[PLAYERID]],PLAYERIDMAP2[],COLUMN(PLAYERIDMAP2[TEAM]),FALSE)</f>
        <v>MIL</v>
      </c>
      <c r="F105" s="14" t="str">
        <f>VLOOKUP(MYRANKS_P[[#This Row],[PLAYERID]],PLAYERIDMAP2[],COLUMN(PLAYERIDMAP2[POS]),FALSE)</f>
        <v>P</v>
      </c>
      <c r="G105" s="14">
        <f>IFERROR(VALUE(VLOOKUP(MYRANKS_P[[#This Row],[PLAYERID]],PLAYERIDMAP2[],COLUMN(PLAYERIDMAP2[IDFANGRAPHS]),FALSE)),VLOOKUP(MYRANKS_P[[#This Row],[PLAYERID]],PLAYERIDMAP2[],COLUMN(PLAYERIDMAP2[IDFANGRAPHS]),FALSE))</f>
        <v>13119</v>
      </c>
      <c r="H105" s="23">
        <f>IFERROR(VLOOKUP(MYRANKS_P[[#This Row],[IDFANGRAPHS]],STEAMER_P[],COLUMN(STEAMER_P[W]),FALSE),0)</f>
        <v>7</v>
      </c>
      <c r="I105" s="23">
        <f>IFERROR(VLOOKUP(MYRANKS_P[[#This Row],[IDFANGRAPHS]],STEAMER_P[],COLUMN(STEAMER_P[L]),FALSE),0)</f>
        <v>10</v>
      </c>
      <c r="J105" s="23">
        <f>IFERROR(VLOOKUP(MYRANKS_P[[#This Row],[IDFANGRAPHS]],STEAMER_P[],COLUMN(STEAMER_P[SV]),FALSE),0)</f>
        <v>0</v>
      </c>
      <c r="K105" s="23">
        <f>IFERROR(VLOOKUP(MYRANKS_P[[#This Row],[IDFANGRAPHS]],STEAMER_P[],COLUMN(STEAMER_P[IP]),FALSE),0)</f>
        <v>138</v>
      </c>
      <c r="L105" s="23">
        <f>IFERROR(VLOOKUP(MYRANKS_P[[#This Row],[IDFANGRAPHS]],STEAMER_P[],COLUMN(STEAMER_P[H]),FALSE),0)</f>
        <v>138</v>
      </c>
      <c r="M105" s="23">
        <f>IFERROR(VLOOKUP(MYRANKS_P[[#This Row],[IDFANGRAPHS]],STEAMER_P[],COLUMN(STEAMER_P[ER]),FALSE),0)</f>
        <v>71</v>
      </c>
      <c r="N105" s="23">
        <f>IFERROR(VLOOKUP(MYRANKS_P[[#This Row],[IDFANGRAPHS]],STEAMER_P[],COLUMN(STEAMER_P[HR]),FALSE),0)</f>
        <v>17</v>
      </c>
      <c r="O105" s="23">
        <f>IFERROR(VLOOKUP(MYRANKS_P[[#This Row],[IDFANGRAPHS]],STEAMER_P[],COLUMN(STEAMER_P[SO]),FALSE),0)</f>
        <v>118</v>
      </c>
      <c r="P105" s="23">
        <f>IFERROR(VLOOKUP(MYRANKS_P[[#This Row],[IDFANGRAPHS]],STEAMER_P[],COLUMN(STEAMER_P[BB]),FALSE),0)</f>
        <v>60</v>
      </c>
      <c r="Q105" s="21">
        <f>IFERROR((MYRANKS_P[[#This Row],[ER]]*9)/MYRANKS_P[[#This Row],[IP]],0)</f>
        <v>4.6304347826086953</v>
      </c>
      <c r="R105" s="21">
        <f>IFERROR((MYRANKS_P[[#This Row],[BB]]+MYRANKS_P[[#This Row],[H]])/MYRANKS_P[[#This Row],[IP]],0)</f>
        <v>1.4347826086956521</v>
      </c>
      <c r="S105" s="23">
        <f>MYRANKS_P[[#This Row],[W]]*P_PTS_W+MYRANKS_P[[#This Row],[L]]*P_PTS_L+MYRANKS_P[[#This Row],[IP]]*P_PTS_IP+MYRANKS_P[[#This Row],[SO]]*P_PTS_K+MYRANKS_P[[#This Row],[BB]]*P_PTS_BB+MYRANKS_P[[#This Row],[H]]*P_PTS_HA+MYRANKS_P[[#This Row],[SV]]*P_PTS_SV+MYRANKS_P[[#This Row],[HR]]*P_PTS_HRA+MYRANKS_P[[#This Row],[ER]]*P_PTS_ER</f>
        <v>0</v>
      </c>
      <c r="T105" s="23">
        <f>VLOOKUP(MYRANKS_P[[#This Row],[POS]],REPLACEMENT_LEVEL[],3,FALSE)</f>
        <v>0</v>
      </c>
      <c r="U105" s="23">
        <f>MYRANKS_P[[#This Row],[PROJ PTS]]-MYRANKS_P[[#This Row],[REPL LEVEL]]</f>
        <v>0</v>
      </c>
      <c r="V105" s="30">
        <f>RANK(MYRANKS_P[[#This Row],[POINTS OVER REPL]],MYRANKS_P[POINTS OVER REPL])</f>
        <v>1</v>
      </c>
      <c r="W105" s="29">
        <f>IF(MYRANKS_P[[#This Row],[RANK]]&lt;=TOTAL_PITCHERS_DRAFTED,MYRANKS_P[[#This Row],[POINTS OVER REPL]],0)</f>
        <v>0</v>
      </c>
      <c r="X105" s="35">
        <f>MYRANKS_P[[#This Row],[POINTS OVER REPL]]*DOLLAR_VALUE_PER_POINT+1</f>
        <v>1</v>
      </c>
      <c r="Y105" s="35"/>
      <c r="Z105" s="29">
        <f>IF(AND(MYRANKS_P[[#This Row],[RANK]]&lt;=(TOTAL_PITCHERS_DRAFTED-PITCHERS_BELOW_REPL_DRAFTED),MYRANKS_P[[#This Row],[$ACTUAL]]=""),MYRANKS_P[[#This Row],[POINTS OVER REPL]],0)</f>
        <v>0</v>
      </c>
      <c r="AA105" s="40">
        <f>IF(MYRANKS_P[[#This Row],[$ACTUAL]]="",MYRANKS_P[[#This Row],[POINTS OVER REPL]]*REMAINING_DOLLAR_VALUE_PER_POINT+1,0)</f>
        <v>1</v>
      </c>
    </row>
    <row r="106" spans="1:27" x14ac:dyDescent="0.25">
      <c r="A106" s="4" t="s">
        <v>20208</v>
      </c>
      <c r="B106" s="14" t="str">
        <f>VLOOKUP(MYRANKS_P[[#This Row],[PLAYERID]],PLAYERIDMAP2[],COLUMN(PLAYERIDMAP2[LASTNAME]),FALSE)</f>
        <v>Lorenzen</v>
      </c>
      <c r="C106" s="14" t="str">
        <f>VLOOKUP(MYRANKS_P[[#This Row],[PLAYERID]],PLAYERIDMAP2[],COLUMN(PLAYERIDMAP2[FIRSTNAME]),FALSE)</f>
        <v>Michael</v>
      </c>
      <c r="D106" s="14" t="str">
        <f>MYRANKS_P[[#This Row],[FNAME]]&amp;" "&amp;MYRANKS_P[[#This Row],[LNAME]]</f>
        <v>Michael Lorenzen</v>
      </c>
      <c r="E106" s="14" t="str">
        <f>VLOOKUP(MYRANKS_P[[#This Row],[PLAYERID]],PLAYERIDMAP2[],COLUMN(PLAYERIDMAP2[TEAM]),FALSE)</f>
        <v>CIN</v>
      </c>
      <c r="F106" s="14" t="str">
        <f>VLOOKUP(MYRANKS_P[[#This Row],[PLAYERID]],PLAYERIDMAP2[],COLUMN(PLAYERIDMAP2[POS]),FALSE)</f>
        <v>P</v>
      </c>
      <c r="G106" s="14">
        <f>IFERROR(VALUE(VLOOKUP(MYRANKS_P[[#This Row],[PLAYERID]],PLAYERIDMAP2[],COLUMN(PLAYERIDMAP2[IDFANGRAPHS]),FALSE)),VLOOKUP(MYRANKS_P[[#This Row],[PLAYERID]],PLAYERIDMAP2[],COLUMN(PLAYERIDMAP2[IDFANGRAPHS]),FALSE))</f>
        <v>14843</v>
      </c>
      <c r="H106" s="23">
        <f>IFERROR(VLOOKUP(MYRANKS_P[[#This Row],[IDFANGRAPHS]],STEAMER_P[],COLUMN(STEAMER_P[W]),FALSE),0)</f>
        <v>8</v>
      </c>
      <c r="I106" s="23">
        <f>IFERROR(VLOOKUP(MYRANKS_P[[#This Row],[IDFANGRAPHS]],STEAMER_P[],COLUMN(STEAMER_P[L]),FALSE),0)</f>
        <v>11</v>
      </c>
      <c r="J106" s="23">
        <f>IFERROR(VLOOKUP(MYRANKS_P[[#This Row],[IDFANGRAPHS]],STEAMER_P[],COLUMN(STEAMER_P[SV]),FALSE),0)</f>
        <v>0</v>
      </c>
      <c r="K106" s="23">
        <f>IFERROR(VLOOKUP(MYRANKS_P[[#This Row],[IDFANGRAPHS]],STEAMER_P[],COLUMN(STEAMER_P[IP]),FALSE),0)</f>
        <v>154</v>
      </c>
      <c r="L106" s="23">
        <f>IFERROR(VLOOKUP(MYRANKS_P[[#This Row],[IDFANGRAPHS]],STEAMER_P[],COLUMN(STEAMER_P[H]),FALSE),0)</f>
        <v>156</v>
      </c>
      <c r="M106" s="23">
        <f>IFERROR(VLOOKUP(MYRANKS_P[[#This Row],[IDFANGRAPHS]],STEAMER_P[],COLUMN(STEAMER_P[ER]),FALSE),0)</f>
        <v>79</v>
      </c>
      <c r="N106" s="23">
        <f>IFERROR(VLOOKUP(MYRANKS_P[[#This Row],[IDFANGRAPHS]],STEAMER_P[],COLUMN(STEAMER_P[HR]),FALSE),0)</f>
        <v>22</v>
      </c>
      <c r="O106" s="23">
        <f>IFERROR(VLOOKUP(MYRANKS_P[[#This Row],[IDFANGRAPHS]],STEAMER_P[],COLUMN(STEAMER_P[SO]),FALSE),0)</f>
        <v>118</v>
      </c>
      <c r="P106" s="23">
        <f>IFERROR(VLOOKUP(MYRANKS_P[[#This Row],[IDFANGRAPHS]],STEAMER_P[],COLUMN(STEAMER_P[BB]),FALSE),0)</f>
        <v>63</v>
      </c>
      <c r="Q106" s="21">
        <f>IFERROR((MYRANKS_P[[#This Row],[ER]]*9)/MYRANKS_P[[#This Row],[IP]],0)</f>
        <v>4.616883116883117</v>
      </c>
      <c r="R106" s="21">
        <f>IFERROR((MYRANKS_P[[#This Row],[BB]]+MYRANKS_P[[#This Row],[H]])/MYRANKS_P[[#This Row],[IP]],0)</f>
        <v>1.4220779220779221</v>
      </c>
      <c r="S106" s="23">
        <f>MYRANKS_P[[#This Row],[W]]*P_PTS_W+MYRANKS_P[[#This Row],[L]]*P_PTS_L+MYRANKS_P[[#This Row],[IP]]*P_PTS_IP+MYRANKS_P[[#This Row],[SO]]*P_PTS_K+MYRANKS_P[[#This Row],[BB]]*P_PTS_BB+MYRANKS_P[[#This Row],[H]]*P_PTS_HA+MYRANKS_P[[#This Row],[SV]]*P_PTS_SV+MYRANKS_P[[#This Row],[HR]]*P_PTS_HRA+MYRANKS_P[[#This Row],[ER]]*P_PTS_ER</f>
        <v>0</v>
      </c>
      <c r="T106" s="23">
        <f>VLOOKUP(MYRANKS_P[[#This Row],[POS]],REPLACEMENT_LEVEL[],3,FALSE)</f>
        <v>0</v>
      </c>
      <c r="U106" s="23">
        <f>MYRANKS_P[[#This Row],[PROJ PTS]]-MYRANKS_P[[#This Row],[REPL LEVEL]]</f>
        <v>0</v>
      </c>
      <c r="V106" s="30">
        <f>RANK(MYRANKS_P[[#This Row],[POINTS OVER REPL]],MYRANKS_P[POINTS OVER REPL])</f>
        <v>1</v>
      </c>
      <c r="W106" s="29">
        <f>IF(MYRANKS_P[[#This Row],[RANK]]&lt;=TOTAL_PITCHERS_DRAFTED,MYRANKS_P[[#This Row],[POINTS OVER REPL]],0)</f>
        <v>0</v>
      </c>
      <c r="X106" s="35">
        <f>MYRANKS_P[[#This Row],[POINTS OVER REPL]]*DOLLAR_VALUE_PER_POINT+1</f>
        <v>1</v>
      </c>
      <c r="Y106" s="35"/>
      <c r="Z106" s="29">
        <f>IF(AND(MYRANKS_P[[#This Row],[RANK]]&lt;=(TOTAL_PITCHERS_DRAFTED-PITCHERS_BELOW_REPL_DRAFTED),MYRANKS_P[[#This Row],[$ACTUAL]]=""),MYRANKS_P[[#This Row],[POINTS OVER REPL]],0)</f>
        <v>0</v>
      </c>
      <c r="AA106" s="40">
        <f>IF(MYRANKS_P[[#This Row],[$ACTUAL]]="",MYRANKS_P[[#This Row],[POINTS OVER REPL]]*REMAINING_DOLLAR_VALUE_PER_POINT+1,0)</f>
        <v>1</v>
      </c>
    </row>
    <row r="107" spans="1:27" x14ac:dyDescent="0.25">
      <c r="A107" s="2" t="s">
        <v>12156</v>
      </c>
      <c r="B107" s="14" t="str">
        <f>VLOOKUP(MYRANKS_P[[#This Row],[PLAYERID]],PLAYERIDMAP2[],COLUMN(PLAYERIDMAP2[LASTNAME]),FALSE)</f>
        <v>de la Rosa</v>
      </c>
      <c r="C107" s="14" t="str">
        <f>VLOOKUP(MYRANKS_P[[#This Row],[PLAYERID]],PLAYERIDMAP2[],COLUMN(PLAYERIDMAP2[FIRSTNAME]),FALSE)</f>
        <v>Rubby</v>
      </c>
      <c r="D107" s="14" t="str">
        <f>MYRANKS_P[[#This Row],[FNAME]]&amp;" "&amp;MYRANKS_P[[#This Row],[LNAME]]</f>
        <v>Rubby de la Rosa</v>
      </c>
      <c r="E107" s="14" t="str">
        <f>VLOOKUP(MYRANKS_P[[#This Row],[PLAYERID]],PLAYERIDMAP2[],COLUMN(PLAYERIDMAP2[TEAM]),FALSE)</f>
        <v>ARI</v>
      </c>
      <c r="F107" s="14" t="str">
        <f>VLOOKUP(MYRANKS_P[[#This Row],[PLAYERID]],PLAYERIDMAP2[],COLUMN(PLAYERIDMAP2[POS]),FALSE)</f>
        <v>P</v>
      </c>
      <c r="G107" s="14">
        <f>IFERROR(VALUE(VLOOKUP(MYRANKS_P[[#This Row],[PLAYERID]],PLAYERIDMAP2[],COLUMN(PLAYERIDMAP2[IDFANGRAPHS]),FALSE)),VLOOKUP(MYRANKS_P[[#This Row],[PLAYERID]],PLAYERIDMAP2[],COLUMN(PLAYERIDMAP2[IDFANGRAPHS]),FALSE))</f>
        <v>3862</v>
      </c>
      <c r="H107" s="23">
        <f>IFERROR(VLOOKUP(MYRANKS_P[[#This Row],[IDFANGRAPHS]],STEAMER_P[],COLUMN(STEAMER_P[W]),FALSE),0)</f>
        <v>8</v>
      </c>
      <c r="I107" s="23">
        <f>IFERROR(VLOOKUP(MYRANKS_P[[#This Row],[IDFANGRAPHS]],STEAMER_P[],COLUMN(STEAMER_P[L]),FALSE),0)</f>
        <v>9</v>
      </c>
      <c r="J107" s="23">
        <f>IFERROR(VLOOKUP(MYRANKS_P[[#This Row],[IDFANGRAPHS]],STEAMER_P[],COLUMN(STEAMER_P[SV]),FALSE),0)</f>
        <v>0</v>
      </c>
      <c r="K107" s="23">
        <f>IFERROR(VLOOKUP(MYRANKS_P[[#This Row],[IDFANGRAPHS]],STEAMER_P[],COLUMN(STEAMER_P[IP]),FALSE),0)</f>
        <v>140</v>
      </c>
      <c r="L107" s="23">
        <f>IFERROR(VLOOKUP(MYRANKS_P[[#This Row],[IDFANGRAPHS]],STEAMER_P[],COLUMN(STEAMER_P[H]),FALSE),0)</f>
        <v>137</v>
      </c>
      <c r="M107" s="23">
        <f>IFERROR(VLOOKUP(MYRANKS_P[[#This Row],[IDFANGRAPHS]],STEAMER_P[],COLUMN(STEAMER_P[ER]),FALSE),0)</f>
        <v>64</v>
      </c>
      <c r="N107" s="23">
        <f>IFERROR(VLOOKUP(MYRANKS_P[[#This Row],[IDFANGRAPHS]],STEAMER_P[],COLUMN(STEAMER_P[HR]),FALSE),0)</f>
        <v>17</v>
      </c>
      <c r="O107" s="23">
        <f>IFERROR(VLOOKUP(MYRANKS_P[[#This Row],[IDFANGRAPHS]],STEAMER_P[],COLUMN(STEAMER_P[SO]),FALSE),0)</f>
        <v>117</v>
      </c>
      <c r="P107" s="23">
        <f>IFERROR(VLOOKUP(MYRANKS_P[[#This Row],[IDFANGRAPHS]],STEAMER_P[],COLUMN(STEAMER_P[BB]),FALSE),0)</f>
        <v>48</v>
      </c>
      <c r="Q107" s="21">
        <f>IFERROR((MYRANKS_P[[#This Row],[ER]]*9)/MYRANKS_P[[#This Row],[IP]],0)</f>
        <v>4.1142857142857139</v>
      </c>
      <c r="R107" s="21">
        <f>IFERROR((MYRANKS_P[[#This Row],[BB]]+MYRANKS_P[[#This Row],[H]])/MYRANKS_P[[#This Row],[IP]],0)</f>
        <v>1.3214285714285714</v>
      </c>
      <c r="S107" s="23">
        <f>MYRANKS_P[[#This Row],[W]]*P_PTS_W+MYRANKS_P[[#This Row],[L]]*P_PTS_L+MYRANKS_P[[#This Row],[IP]]*P_PTS_IP+MYRANKS_P[[#This Row],[SO]]*P_PTS_K+MYRANKS_P[[#This Row],[BB]]*P_PTS_BB+MYRANKS_P[[#This Row],[H]]*P_PTS_HA+MYRANKS_P[[#This Row],[SV]]*P_PTS_SV+MYRANKS_P[[#This Row],[HR]]*P_PTS_HRA+MYRANKS_P[[#This Row],[ER]]*P_PTS_ER</f>
        <v>0</v>
      </c>
      <c r="T107" s="23">
        <f>VLOOKUP(MYRANKS_P[[#This Row],[POS]],REPLACEMENT_LEVEL[],3,FALSE)</f>
        <v>0</v>
      </c>
      <c r="U107" s="23">
        <f>MYRANKS_P[[#This Row],[PROJ PTS]]-MYRANKS_P[[#This Row],[REPL LEVEL]]</f>
        <v>0</v>
      </c>
      <c r="V107" s="30">
        <f>RANK(MYRANKS_P[[#This Row],[POINTS OVER REPL]],MYRANKS_P[POINTS OVER REPL])</f>
        <v>1</v>
      </c>
      <c r="W107" s="29">
        <f>IF(MYRANKS_P[[#This Row],[RANK]]&lt;=TOTAL_PITCHERS_DRAFTED,MYRANKS_P[[#This Row],[POINTS OVER REPL]],0)</f>
        <v>0</v>
      </c>
      <c r="X107" s="35">
        <f>MYRANKS_P[[#This Row],[POINTS OVER REPL]]*DOLLAR_VALUE_PER_POINT+1</f>
        <v>1</v>
      </c>
      <c r="Y107" s="35"/>
      <c r="Z107" s="29">
        <f>IF(AND(MYRANKS_P[[#This Row],[RANK]]&lt;=(TOTAL_PITCHERS_DRAFTED-PITCHERS_BELOW_REPL_DRAFTED),MYRANKS_P[[#This Row],[$ACTUAL]]=""),MYRANKS_P[[#This Row],[POINTS OVER REPL]],0)</f>
        <v>0</v>
      </c>
      <c r="AA107" s="40">
        <f>IF(MYRANKS_P[[#This Row],[$ACTUAL]]="",MYRANKS_P[[#This Row],[POINTS OVER REPL]]*REMAINING_DOLLAR_VALUE_PER_POINT+1,0)</f>
        <v>1</v>
      </c>
    </row>
    <row r="108" spans="1:27" x14ac:dyDescent="0.25">
      <c r="A108" s="89" t="s">
        <v>15982</v>
      </c>
      <c r="B108" s="90" t="str">
        <f>VLOOKUP(MYRANKS_P[[#This Row],[PLAYERID]],PLAYERIDMAP2[],COLUMN(PLAYERIDMAP2[LASTNAME]),FALSE)</f>
        <v>Young (P)</v>
      </c>
      <c r="C108" s="90" t="str">
        <f>VLOOKUP(MYRANKS_P[[#This Row],[PLAYERID]],PLAYERIDMAP2[],COLUMN(PLAYERIDMAP2[FIRSTNAME]),FALSE)</f>
        <v>Chris</v>
      </c>
      <c r="D108" s="90" t="str">
        <f>MYRANKS_P[[#This Row],[FNAME]]&amp;" "&amp;MYRANKS_P[[#This Row],[LNAME]]</f>
        <v>Chris Young (P)</v>
      </c>
      <c r="E108" s="90" t="str">
        <f>VLOOKUP(MYRANKS_P[[#This Row],[PLAYERID]],PLAYERIDMAP2[],COLUMN(PLAYERIDMAP2[TEAM]),FALSE)</f>
        <v>KC</v>
      </c>
      <c r="F108" s="90" t="str">
        <f>VLOOKUP(MYRANKS_P[[#This Row],[PLAYERID]],PLAYERIDMAP2[],COLUMN(PLAYERIDMAP2[POS]),FALSE)</f>
        <v>P</v>
      </c>
      <c r="G108" s="90">
        <f>IFERROR(VALUE(VLOOKUP(MYRANKS_P[[#This Row],[PLAYERID]],PLAYERIDMAP2[],COLUMN(PLAYERIDMAP2[IDFANGRAPHS]),FALSE)),VLOOKUP(MYRANKS_P[[#This Row],[PLAYERID]],PLAYERIDMAP2[],COLUMN(PLAYERIDMAP2[IDFANGRAPHS]),FALSE))</f>
        <v>3196</v>
      </c>
      <c r="H108" s="23">
        <f>IFERROR(VLOOKUP(MYRANKS_P[[#This Row],[IDFANGRAPHS]],STEAMER_P[],COLUMN(STEAMER_P[W]),FALSE),0)</f>
        <v>9</v>
      </c>
      <c r="I108" s="23">
        <f>IFERROR(VLOOKUP(MYRANKS_P[[#This Row],[IDFANGRAPHS]],STEAMER_P[],COLUMN(STEAMER_P[L]),FALSE),0)</f>
        <v>11</v>
      </c>
      <c r="J108" s="23">
        <f>IFERROR(VLOOKUP(MYRANKS_P[[#This Row],[IDFANGRAPHS]],STEAMER_P[],COLUMN(STEAMER_P[SV]),FALSE),0)</f>
        <v>0</v>
      </c>
      <c r="K108" s="23">
        <f>IFERROR(VLOOKUP(MYRANKS_P[[#This Row],[IDFANGRAPHS]],STEAMER_P[],COLUMN(STEAMER_P[IP]),FALSE),0)</f>
        <v>168</v>
      </c>
      <c r="L108" s="23">
        <f>IFERROR(VLOOKUP(MYRANKS_P[[#This Row],[IDFANGRAPHS]],STEAMER_P[],COLUMN(STEAMER_P[H]),FALSE),0)</f>
        <v>169</v>
      </c>
      <c r="M108" s="23">
        <f>IFERROR(VLOOKUP(MYRANKS_P[[#This Row],[IDFANGRAPHS]],STEAMER_P[],COLUMN(STEAMER_P[ER]),FALSE),0)</f>
        <v>83</v>
      </c>
      <c r="N108" s="23">
        <f>IFERROR(VLOOKUP(MYRANKS_P[[#This Row],[IDFANGRAPHS]],STEAMER_P[],COLUMN(STEAMER_P[HR]),FALSE),0)</f>
        <v>28</v>
      </c>
      <c r="O108" s="23">
        <f>IFERROR(VLOOKUP(MYRANKS_P[[#This Row],[IDFANGRAPHS]],STEAMER_P[],COLUMN(STEAMER_P[SO]),FALSE),0)</f>
        <v>117</v>
      </c>
      <c r="P108" s="23">
        <f>IFERROR(VLOOKUP(MYRANKS_P[[#This Row],[IDFANGRAPHS]],STEAMER_P[],COLUMN(STEAMER_P[BB]),FALSE),0)</f>
        <v>59</v>
      </c>
      <c r="Q108" s="82">
        <f>IFERROR((MYRANKS_P[[#This Row],[ER]]*9)/MYRANKS_P[[#This Row],[IP]],0)</f>
        <v>4.4464285714285712</v>
      </c>
      <c r="R108" s="82">
        <f>IFERROR((MYRANKS_P[[#This Row],[BB]]+MYRANKS_P[[#This Row],[H]])/MYRANKS_P[[#This Row],[IP]],0)</f>
        <v>1.3571428571428572</v>
      </c>
      <c r="S108" s="81">
        <f>MYRANKS_P[[#This Row],[W]]*P_PTS_W+MYRANKS_P[[#This Row],[L]]*P_PTS_L+MYRANKS_P[[#This Row],[IP]]*P_PTS_IP+MYRANKS_P[[#This Row],[SO]]*P_PTS_K+MYRANKS_P[[#This Row],[BB]]*P_PTS_BB+MYRANKS_P[[#This Row],[H]]*P_PTS_HA+MYRANKS_P[[#This Row],[SV]]*P_PTS_SV+MYRANKS_P[[#This Row],[HR]]*P_PTS_HRA+MYRANKS_P[[#This Row],[ER]]*P_PTS_ER</f>
        <v>0</v>
      </c>
      <c r="T108" s="81">
        <f>VLOOKUP(MYRANKS_P[[#This Row],[POS]],REPLACEMENT_LEVEL[],3,FALSE)</f>
        <v>0</v>
      </c>
      <c r="U108" s="81">
        <f>MYRANKS_P[[#This Row],[PROJ PTS]]-MYRANKS_P[[#This Row],[REPL LEVEL]]</f>
        <v>0</v>
      </c>
      <c r="V108" s="80">
        <f>RANK(MYRANKS_P[[#This Row],[POINTS OVER REPL]],MYRANKS_P[POINTS OVER REPL])</f>
        <v>1</v>
      </c>
      <c r="W108" s="81">
        <f>IF(MYRANKS_P[[#This Row],[RANK]]&lt;=TOTAL_PITCHERS_DRAFTED,MYRANKS_P[[#This Row],[POINTS OVER REPL]],0)</f>
        <v>0</v>
      </c>
      <c r="X108" s="83">
        <f>MYRANKS_P[[#This Row],[POINTS OVER REPL]]*DOLLAR_VALUE_PER_POINT+1</f>
        <v>1</v>
      </c>
      <c r="Y108" s="83"/>
      <c r="Z108" s="81">
        <f>IF(AND(MYRANKS_P[[#This Row],[RANK]]&lt;=(TOTAL_PITCHERS_DRAFTED-PITCHERS_BELOW_REPL_DRAFTED),MYRANKS_P[[#This Row],[$ACTUAL]]=""),MYRANKS_P[[#This Row],[POINTS OVER REPL]],0)</f>
        <v>0</v>
      </c>
      <c r="AA108" s="84">
        <f>IF(MYRANKS_P[[#This Row],[$ACTUAL]]="",MYRANKS_P[[#This Row],[POINTS OVER REPL]]*REMAINING_DOLLAR_VALUE_PER_POINT+1,0)</f>
        <v>1</v>
      </c>
    </row>
    <row r="109" spans="1:27" x14ac:dyDescent="0.25">
      <c r="A109" s="2" t="s">
        <v>14024</v>
      </c>
      <c r="B109" s="14" t="str">
        <f>VLOOKUP(MYRANKS_P[[#This Row],[PLAYERID]],PLAYERIDMAP2[],COLUMN(PLAYERIDMAP2[LASTNAME]),FALSE)</f>
        <v>Medlen</v>
      </c>
      <c r="C109" s="14" t="str">
        <f>VLOOKUP(MYRANKS_P[[#This Row],[PLAYERID]],PLAYERIDMAP2[],COLUMN(PLAYERIDMAP2[FIRSTNAME]),FALSE)</f>
        <v>Kris</v>
      </c>
      <c r="D109" s="14" t="str">
        <f>MYRANKS_P[[#This Row],[FNAME]]&amp;" "&amp;MYRANKS_P[[#This Row],[LNAME]]</f>
        <v>Kris Medlen</v>
      </c>
      <c r="E109" s="14" t="str">
        <f>VLOOKUP(MYRANKS_P[[#This Row],[PLAYERID]],PLAYERIDMAP2[],COLUMN(PLAYERIDMAP2[TEAM]),FALSE)</f>
        <v>KC</v>
      </c>
      <c r="F109" s="14" t="str">
        <f>VLOOKUP(MYRANKS_P[[#This Row],[PLAYERID]],PLAYERIDMAP2[],COLUMN(PLAYERIDMAP2[POS]),FALSE)</f>
        <v>P</v>
      </c>
      <c r="G109" s="14">
        <f>IFERROR(VALUE(VLOOKUP(MYRANKS_P[[#This Row],[PLAYERID]],PLAYERIDMAP2[],COLUMN(PLAYERIDMAP2[IDFANGRAPHS]),FALSE)),VLOOKUP(MYRANKS_P[[#This Row],[PLAYERID]],PLAYERIDMAP2[],COLUMN(PLAYERIDMAP2[IDFANGRAPHS]),FALSE))</f>
        <v>9417</v>
      </c>
      <c r="H109" s="23">
        <f>IFERROR(VLOOKUP(MYRANKS_P[[#This Row],[IDFANGRAPHS]],STEAMER_P[],COLUMN(STEAMER_P[W]),FALSE),0)</f>
        <v>10</v>
      </c>
      <c r="I109" s="23">
        <f>IFERROR(VLOOKUP(MYRANKS_P[[#This Row],[IDFANGRAPHS]],STEAMER_P[],COLUMN(STEAMER_P[L]),FALSE),0)</f>
        <v>11</v>
      </c>
      <c r="J109" s="23">
        <f>IFERROR(VLOOKUP(MYRANKS_P[[#This Row],[IDFANGRAPHS]],STEAMER_P[],COLUMN(STEAMER_P[SV]),FALSE),0)</f>
        <v>0</v>
      </c>
      <c r="K109" s="23">
        <f>IFERROR(VLOOKUP(MYRANKS_P[[#This Row],[IDFANGRAPHS]],STEAMER_P[],COLUMN(STEAMER_P[IP]),FALSE),0)</f>
        <v>172</v>
      </c>
      <c r="L109" s="23">
        <f>IFERROR(VLOOKUP(MYRANKS_P[[#This Row],[IDFANGRAPHS]],STEAMER_P[],COLUMN(STEAMER_P[H]),FALSE),0)</f>
        <v>177</v>
      </c>
      <c r="M109" s="23">
        <f>IFERROR(VLOOKUP(MYRANKS_P[[#This Row],[IDFANGRAPHS]],STEAMER_P[],COLUMN(STEAMER_P[ER]),FALSE),0)</f>
        <v>76</v>
      </c>
      <c r="N109" s="23">
        <f>IFERROR(VLOOKUP(MYRANKS_P[[#This Row],[IDFANGRAPHS]],STEAMER_P[],COLUMN(STEAMER_P[HR]),FALSE),0)</f>
        <v>20</v>
      </c>
      <c r="O109" s="23">
        <f>IFERROR(VLOOKUP(MYRANKS_P[[#This Row],[IDFANGRAPHS]],STEAMER_P[],COLUMN(STEAMER_P[SO]),FALSE),0)</f>
        <v>117</v>
      </c>
      <c r="P109" s="23">
        <f>IFERROR(VLOOKUP(MYRANKS_P[[#This Row],[IDFANGRAPHS]],STEAMER_P[],COLUMN(STEAMER_P[BB]),FALSE),0)</f>
        <v>47</v>
      </c>
      <c r="Q109" s="21">
        <f>IFERROR((MYRANKS_P[[#This Row],[ER]]*9)/MYRANKS_P[[#This Row],[IP]],0)</f>
        <v>3.9767441860465116</v>
      </c>
      <c r="R109" s="21">
        <f>IFERROR((MYRANKS_P[[#This Row],[BB]]+MYRANKS_P[[#This Row],[H]])/MYRANKS_P[[#This Row],[IP]],0)</f>
        <v>1.3023255813953489</v>
      </c>
      <c r="S109" s="23">
        <f>MYRANKS_P[[#This Row],[W]]*P_PTS_W+MYRANKS_P[[#This Row],[L]]*P_PTS_L+MYRANKS_P[[#This Row],[IP]]*P_PTS_IP+MYRANKS_P[[#This Row],[SO]]*P_PTS_K+MYRANKS_P[[#This Row],[BB]]*P_PTS_BB+MYRANKS_P[[#This Row],[H]]*P_PTS_HA+MYRANKS_P[[#This Row],[SV]]*P_PTS_SV+MYRANKS_P[[#This Row],[HR]]*P_PTS_HRA+MYRANKS_P[[#This Row],[ER]]*P_PTS_ER</f>
        <v>0</v>
      </c>
      <c r="T109" s="23">
        <f>VLOOKUP(MYRANKS_P[[#This Row],[POS]],REPLACEMENT_LEVEL[],3,FALSE)</f>
        <v>0</v>
      </c>
      <c r="U109" s="23">
        <f>MYRANKS_P[[#This Row],[PROJ PTS]]-MYRANKS_P[[#This Row],[REPL LEVEL]]</f>
        <v>0</v>
      </c>
      <c r="V109" s="30">
        <f>RANK(MYRANKS_P[[#This Row],[POINTS OVER REPL]],MYRANKS_P[POINTS OVER REPL])</f>
        <v>1</v>
      </c>
      <c r="W109" s="29">
        <f>IF(MYRANKS_P[[#This Row],[RANK]]&lt;=TOTAL_PITCHERS_DRAFTED,MYRANKS_P[[#This Row],[POINTS OVER REPL]],0)</f>
        <v>0</v>
      </c>
      <c r="X109" s="35">
        <f>MYRANKS_P[[#This Row],[POINTS OVER REPL]]*DOLLAR_VALUE_PER_POINT+1</f>
        <v>1</v>
      </c>
      <c r="Y109" s="35"/>
      <c r="Z109" s="29">
        <f>IF(AND(MYRANKS_P[[#This Row],[RANK]]&lt;=(TOTAL_PITCHERS_DRAFTED-PITCHERS_BELOW_REPL_DRAFTED),MYRANKS_P[[#This Row],[$ACTUAL]]=""),MYRANKS_P[[#This Row],[POINTS OVER REPL]],0)</f>
        <v>0</v>
      </c>
      <c r="AA109" s="40">
        <f>IF(MYRANKS_P[[#This Row],[$ACTUAL]]="",MYRANKS_P[[#This Row],[POINTS OVER REPL]]*REMAINING_DOLLAR_VALUE_PER_POINT+1,0)</f>
        <v>1</v>
      </c>
    </row>
    <row r="110" spans="1:27" x14ac:dyDescent="0.25">
      <c r="A110" s="2" t="s">
        <v>14823</v>
      </c>
      <c r="B110" s="14" t="str">
        <f>VLOOKUP(MYRANKS_P[[#This Row],[PLAYERID]],PLAYERIDMAP2[],COLUMN(PLAYERIDMAP2[LASTNAME]),FALSE)</f>
        <v>Ray</v>
      </c>
      <c r="C110" s="14" t="str">
        <f>VLOOKUP(MYRANKS_P[[#This Row],[PLAYERID]],PLAYERIDMAP2[],COLUMN(PLAYERIDMAP2[FIRSTNAME]),FALSE)</f>
        <v>Robbie</v>
      </c>
      <c r="D110" s="14" t="str">
        <f>MYRANKS_P[[#This Row],[FNAME]]&amp;" "&amp;MYRANKS_P[[#This Row],[LNAME]]</f>
        <v>Robbie Ray</v>
      </c>
      <c r="E110" s="14" t="str">
        <f>VLOOKUP(MYRANKS_P[[#This Row],[PLAYERID]],PLAYERIDMAP2[],COLUMN(PLAYERIDMAP2[TEAM]),FALSE)</f>
        <v>ARI</v>
      </c>
      <c r="F110" s="14" t="str">
        <f>VLOOKUP(MYRANKS_P[[#This Row],[PLAYERID]],PLAYERIDMAP2[],COLUMN(PLAYERIDMAP2[POS]),FALSE)</f>
        <v>P</v>
      </c>
      <c r="G110" s="14">
        <f>IFERROR(VALUE(VLOOKUP(MYRANKS_P[[#This Row],[PLAYERID]],PLAYERIDMAP2[],COLUMN(PLAYERIDMAP2[IDFANGRAPHS]),FALSE)),VLOOKUP(MYRANKS_P[[#This Row],[PLAYERID]],PLAYERIDMAP2[],COLUMN(PLAYERIDMAP2[IDFANGRAPHS]),FALSE))</f>
        <v>11486</v>
      </c>
      <c r="H110" s="23">
        <f>IFERROR(VLOOKUP(MYRANKS_P[[#This Row],[IDFANGRAPHS]],STEAMER_P[],COLUMN(STEAMER_P[W]),FALSE),0)</f>
        <v>7</v>
      </c>
      <c r="I110" s="23">
        <f>IFERROR(VLOOKUP(MYRANKS_P[[#This Row],[IDFANGRAPHS]],STEAMER_P[],COLUMN(STEAMER_P[L]),FALSE),0)</f>
        <v>7</v>
      </c>
      <c r="J110" s="23">
        <f>IFERROR(VLOOKUP(MYRANKS_P[[#This Row],[IDFANGRAPHS]],STEAMER_P[],COLUMN(STEAMER_P[SV]),FALSE),0)</f>
        <v>0</v>
      </c>
      <c r="K110" s="23">
        <f>IFERROR(VLOOKUP(MYRANKS_P[[#This Row],[IDFANGRAPHS]],STEAMER_P[],COLUMN(STEAMER_P[IP]),FALSE),0)</f>
        <v>118</v>
      </c>
      <c r="L110" s="23">
        <f>IFERROR(VLOOKUP(MYRANKS_P[[#This Row],[IDFANGRAPHS]],STEAMER_P[],COLUMN(STEAMER_P[H]),FALSE),0)</f>
        <v>106</v>
      </c>
      <c r="M110" s="23">
        <f>IFERROR(VLOOKUP(MYRANKS_P[[#This Row],[IDFANGRAPHS]],STEAMER_P[],COLUMN(STEAMER_P[ER]),FALSE),0)</f>
        <v>51</v>
      </c>
      <c r="N110" s="23">
        <f>IFERROR(VLOOKUP(MYRANKS_P[[#This Row],[IDFANGRAPHS]],STEAMER_P[],COLUMN(STEAMER_P[HR]),FALSE),0)</f>
        <v>13</v>
      </c>
      <c r="O110" s="23">
        <f>IFERROR(VLOOKUP(MYRANKS_P[[#This Row],[IDFANGRAPHS]],STEAMER_P[],COLUMN(STEAMER_P[SO]),FALSE),0)</f>
        <v>116</v>
      </c>
      <c r="P110" s="23">
        <f>IFERROR(VLOOKUP(MYRANKS_P[[#This Row],[IDFANGRAPHS]],STEAMER_P[],COLUMN(STEAMER_P[BB]),FALSE),0)</f>
        <v>49</v>
      </c>
      <c r="Q110" s="21">
        <f>IFERROR((MYRANKS_P[[#This Row],[ER]]*9)/MYRANKS_P[[#This Row],[IP]],0)</f>
        <v>3.8898305084745761</v>
      </c>
      <c r="R110" s="21">
        <f>IFERROR((MYRANKS_P[[#This Row],[BB]]+MYRANKS_P[[#This Row],[H]])/MYRANKS_P[[#This Row],[IP]],0)</f>
        <v>1.3135593220338984</v>
      </c>
      <c r="S110" s="23">
        <f>MYRANKS_P[[#This Row],[W]]*P_PTS_W+MYRANKS_P[[#This Row],[L]]*P_PTS_L+MYRANKS_P[[#This Row],[IP]]*P_PTS_IP+MYRANKS_P[[#This Row],[SO]]*P_PTS_K+MYRANKS_P[[#This Row],[BB]]*P_PTS_BB+MYRANKS_P[[#This Row],[H]]*P_PTS_HA+MYRANKS_P[[#This Row],[SV]]*P_PTS_SV+MYRANKS_P[[#This Row],[HR]]*P_PTS_HRA+MYRANKS_P[[#This Row],[ER]]*P_PTS_ER</f>
        <v>0</v>
      </c>
      <c r="T110" s="23">
        <f>VLOOKUP(MYRANKS_P[[#This Row],[POS]],REPLACEMENT_LEVEL[],3,FALSE)</f>
        <v>0</v>
      </c>
      <c r="U110" s="23">
        <f>MYRANKS_P[[#This Row],[PROJ PTS]]-MYRANKS_P[[#This Row],[REPL LEVEL]]</f>
        <v>0</v>
      </c>
      <c r="V110" s="30">
        <f>RANK(MYRANKS_P[[#This Row],[POINTS OVER REPL]],MYRANKS_P[POINTS OVER REPL])</f>
        <v>1</v>
      </c>
      <c r="W110" s="29">
        <f>IF(MYRANKS_P[[#This Row],[RANK]]&lt;=TOTAL_PITCHERS_DRAFTED,MYRANKS_P[[#This Row],[POINTS OVER REPL]],0)</f>
        <v>0</v>
      </c>
      <c r="X110" s="35">
        <f>MYRANKS_P[[#This Row],[POINTS OVER REPL]]*DOLLAR_VALUE_PER_POINT+1</f>
        <v>1</v>
      </c>
      <c r="Y110" s="35"/>
      <c r="Z110" s="29">
        <f>IF(AND(MYRANKS_P[[#This Row],[RANK]]&lt;=(TOTAL_PITCHERS_DRAFTED-PITCHERS_BELOW_REPL_DRAFTED),MYRANKS_P[[#This Row],[$ACTUAL]]=""),MYRANKS_P[[#This Row],[POINTS OVER REPL]],0)</f>
        <v>0</v>
      </c>
      <c r="AA110" s="40">
        <f>IF(MYRANKS_P[[#This Row],[$ACTUAL]]="",MYRANKS_P[[#This Row],[POINTS OVER REPL]]*REMAINING_DOLLAR_VALUE_PER_POINT+1,0)</f>
        <v>1</v>
      </c>
    </row>
    <row r="111" spans="1:27" x14ac:dyDescent="0.25">
      <c r="A111" s="2" t="s">
        <v>14505</v>
      </c>
      <c r="B111" s="14" t="str">
        <f>VLOOKUP(MYRANKS_P[[#This Row],[PLAYERID]],PLAYERIDMAP2[],COLUMN(PLAYERIDMAP2[LASTNAME]),FALSE)</f>
        <v>Peavy</v>
      </c>
      <c r="C111" s="14" t="str">
        <f>VLOOKUP(MYRANKS_P[[#This Row],[PLAYERID]],PLAYERIDMAP2[],COLUMN(PLAYERIDMAP2[FIRSTNAME]),FALSE)</f>
        <v>Jake</v>
      </c>
      <c r="D111" s="14" t="str">
        <f>MYRANKS_P[[#This Row],[FNAME]]&amp;" "&amp;MYRANKS_P[[#This Row],[LNAME]]</f>
        <v>Jake Peavy</v>
      </c>
      <c r="E111" s="14" t="str">
        <f>VLOOKUP(MYRANKS_P[[#This Row],[PLAYERID]],PLAYERIDMAP2[],COLUMN(PLAYERIDMAP2[TEAM]),FALSE)</f>
        <v>SF</v>
      </c>
      <c r="F111" s="14" t="str">
        <f>VLOOKUP(MYRANKS_P[[#This Row],[PLAYERID]],PLAYERIDMAP2[],COLUMN(PLAYERIDMAP2[POS]),FALSE)</f>
        <v>P</v>
      </c>
      <c r="G111" s="14">
        <f>IFERROR(VALUE(VLOOKUP(MYRANKS_P[[#This Row],[PLAYERID]],PLAYERIDMAP2[],COLUMN(PLAYERIDMAP2[IDFANGRAPHS]),FALSE)),VLOOKUP(MYRANKS_P[[#This Row],[PLAYERID]],PLAYERIDMAP2[],COLUMN(PLAYERIDMAP2[IDFANGRAPHS]),FALSE))</f>
        <v>1051</v>
      </c>
      <c r="H111" s="23">
        <f>IFERROR(VLOOKUP(MYRANKS_P[[#This Row],[IDFANGRAPHS]],STEAMER_P[],COLUMN(STEAMER_P[W]),FALSE),0)</f>
        <v>9</v>
      </c>
      <c r="I111" s="23">
        <f>IFERROR(VLOOKUP(MYRANKS_P[[#This Row],[IDFANGRAPHS]],STEAMER_P[],COLUMN(STEAMER_P[L]),FALSE),0)</f>
        <v>9</v>
      </c>
      <c r="J111" s="23">
        <f>IFERROR(VLOOKUP(MYRANKS_P[[#This Row],[IDFANGRAPHS]],STEAMER_P[],COLUMN(STEAMER_P[SV]),FALSE),0)</f>
        <v>0</v>
      </c>
      <c r="K111" s="23">
        <f>IFERROR(VLOOKUP(MYRANKS_P[[#This Row],[IDFANGRAPHS]],STEAMER_P[],COLUMN(STEAMER_P[IP]),FALSE),0)</f>
        <v>153</v>
      </c>
      <c r="L111" s="23">
        <f>IFERROR(VLOOKUP(MYRANKS_P[[#This Row],[IDFANGRAPHS]],STEAMER_P[],COLUMN(STEAMER_P[H]),FALSE),0)</f>
        <v>151</v>
      </c>
      <c r="M111" s="23">
        <f>IFERROR(VLOOKUP(MYRANKS_P[[#This Row],[IDFANGRAPHS]],STEAMER_P[],COLUMN(STEAMER_P[ER]),FALSE),0)</f>
        <v>65</v>
      </c>
      <c r="N111" s="23">
        <f>IFERROR(VLOOKUP(MYRANKS_P[[#This Row],[IDFANGRAPHS]],STEAMER_P[],COLUMN(STEAMER_P[HR]),FALSE),0)</f>
        <v>18</v>
      </c>
      <c r="O111" s="23">
        <f>IFERROR(VLOOKUP(MYRANKS_P[[#This Row],[IDFANGRAPHS]],STEAMER_P[],COLUMN(STEAMER_P[SO]),FALSE),0)</f>
        <v>115</v>
      </c>
      <c r="P111" s="23">
        <f>IFERROR(VLOOKUP(MYRANKS_P[[#This Row],[IDFANGRAPHS]],STEAMER_P[],COLUMN(STEAMER_P[BB]),FALSE),0)</f>
        <v>42</v>
      </c>
      <c r="Q111" s="21">
        <f>IFERROR((MYRANKS_P[[#This Row],[ER]]*9)/MYRANKS_P[[#This Row],[IP]],0)</f>
        <v>3.8235294117647061</v>
      </c>
      <c r="R111" s="21">
        <f>IFERROR((MYRANKS_P[[#This Row],[BB]]+MYRANKS_P[[#This Row],[H]])/MYRANKS_P[[#This Row],[IP]],0)</f>
        <v>1.261437908496732</v>
      </c>
      <c r="S111" s="23">
        <f>MYRANKS_P[[#This Row],[W]]*P_PTS_W+MYRANKS_P[[#This Row],[L]]*P_PTS_L+MYRANKS_P[[#This Row],[IP]]*P_PTS_IP+MYRANKS_P[[#This Row],[SO]]*P_PTS_K+MYRANKS_P[[#This Row],[BB]]*P_PTS_BB+MYRANKS_P[[#This Row],[H]]*P_PTS_HA+MYRANKS_P[[#This Row],[SV]]*P_PTS_SV+MYRANKS_P[[#This Row],[HR]]*P_PTS_HRA+MYRANKS_P[[#This Row],[ER]]*P_PTS_ER</f>
        <v>0</v>
      </c>
      <c r="T111" s="23">
        <f>VLOOKUP(MYRANKS_P[[#This Row],[POS]],REPLACEMENT_LEVEL[],3,FALSE)</f>
        <v>0</v>
      </c>
      <c r="U111" s="23">
        <f>MYRANKS_P[[#This Row],[PROJ PTS]]-MYRANKS_P[[#This Row],[REPL LEVEL]]</f>
        <v>0</v>
      </c>
      <c r="V111" s="30">
        <f>RANK(MYRANKS_P[[#This Row],[POINTS OVER REPL]],MYRANKS_P[POINTS OVER REPL])</f>
        <v>1</v>
      </c>
      <c r="W111" s="29">
        <f>IF(MYRANKS_P[[#This Row],[RANK]]&lt;=TOTAL_PITCHERS_DRAFTED,MYRANKS_P[[#This Row],[POINTS OVER REPL]],0)</f>
        <v>0</v>
      </c>
      <c r="X111" s="35">
        <f>MYRANKS_P[[#This Row],[POINTS OVER REPL]]*DOLLAR_VALUE_PER_POINT+1</f>
        <v>1</v>
      </c>
      <c r="Y111" s="35"/>
      <c r="Z111" s="29">
        <f>IF(AND(MYRANKS_P[[#This Row],[RANK]]&lt;=(TOTAL_PITCHERS_DRAFTED-PITCHERS_BELOW_REPL_DRAFTED),MYRANKS_P[[#This Row],[$ACTUAL]]=""),MYRANKS_P[[#This Row],[POINTS OVER REPL]],0)</f>
        <v>0</v>
      </c>
      <c r="AA111" s="40">
        <f>IF(MYRANKS_P[[#This Row],[$ACTUAL]]="",MYRANKS_P[[#This Row],[POINTS OVER REPL]]*REMAINING_DOLLAR_VALUE_PER_POINT+1,0)</f>
        <v>1</v>
      </c>
    </row>
    <row r="112" spans="1:27" x14ac:dyDescent="0.25">
      <c r="A112" s="2" t="s">
        <v>12367</v>
      </c>
      <c r="B112" s="14" t="str">
        <f>VLOOKUP(MYRANKS_P[[#This Row],[PLAYERID]],PLAYERIDMAP2[],COLUMN(PLAYERIDMAP2[LASTNAME]),FALSE)</f>
        <v>Eovaldi</v>
      </c>
      <c r="C112" s="14" t="str">
        <f>VLOOKUP(MYRANKS_P[[#This Row],[PLAYERID]],PLAYERIDMAP2[],COLUMN(PLAYERIDMAP2[FIRSTNAME]),FALSE)</f>
        <v>Nathan</v>
      </c>
      <c r="D112" s="14" t="str">
        <f>MYRANKS_P[[#This Row],[FNAME]]&amp;" "&amp;MYRANKS_P[[#This Row],[LNAME]]</f>
        <v>Nathan Eovaldi</v>
      </c>
      <c r="E112" s="14" t="str">
        <f>VLOOKUP(MYRANKS_P[[#This Row],[PLAYERID]],PLAYERIDMAP2[],COLUMN(PLAYERIDMAP2[TEAM]),FALSE)</f>
        <v>NYY</v>
      </c>
      <c r="F112" s="14" t="str">
        <f>VLOOKUP(MYRANKS_P[[#This Row],[PLAYERID]],PLAYERIDMAP2[],COLUMN(PLAYERIDMAP2[POS]),FALSE)</f>
        <v>P</v>
      </c>
      <c r="G112" s="14">
        <f>IFERROR(VALUE(VLOOKUP(MYRANKS_P[[#This Row],[PLAYERID]],PLAYERIDMAP2[],COLUMN(PLAYERIDMAP2[IDFANGRAPHS]),FALSE)),VLOOKUP(MYRANKS_P[[#This Row],[PLAYERID]],PLAYERIDMAP2[],COLUMN(PLAYERIDMAP2[IDFANGRAPHS]),FALSE))</f>
        <v>9132</v>
      </c>
      <c r="H112" s="23">
        <f>IFERROR(VLOOKUP(MYRANKS_P[[#This Row],[IDFANGRAPHS]],STEAMER_P[],COLUMN(STEAMER_P[W]),FALSE),0)</f>
        <v>9</v>
      </c>
      <c r="I112" s="23">
        <f>IFERROR(VLOOKUP(MYRANKS_P[[#This Row],[IDFANGRAPHS]],STEAMER_P[],COLUMN(STEAMER_P[L]),FALSE),0)</f>
        <v>9</v>
      </c>
      <c r="J112" s="23">
        <f>IFERROR(VLOOKUP(MYRANKS_P[[#This Row],[IDFANGRAPHS]],STEAMER_P[],COLUMN(STEAMER_P[SV]),FALSE),0)</f>
        <v>0</v>
      </c>
      <c r="K112" s="23">
        <f>IFERROR(VLOOKUP(MYRANKS_P[[#This Row],[IDFANGRAPHS]],STEAMER_P[],COLUMN(STEAMER_P[IP]),FALSE),0)</f>
        <v>150</v>
      </c>
      <c r="L112" s="23">
        <f>IFERROR(VLOOKUP(MYRANKS_P[[#This Row],[IDFANGRAPHS]],STEAMER_P[],COLUMN(STEAMER_P[H]),FALSE),0)</f>
        <v>152</v>
      </c>
      <c r="M112" s="23">
        <f>IFERROR(VLOOKUP(MYRANKS_P[[#This Row],[IDFANGRAPHS]],STEAMER_P[],COLUMN(STEAMER_P[ER]),FALSE),0)</f>
        <v>67</v>
      </c>
      <c r="N112" s="23">
        <f>IFERROR(VLOOKUP(MYRANKS_P[[#This Row],[IDFANGRAPHS]],STEAMER_P[],COLUMN(STEAMER_P[HR]),FALSE),0)</f>
        <v>18</v>
      </c>
      <c r="O112" s="23">
        <f>IFERROR(VLOOKUP(MYRANKS_P[[#This Row],[IDFANGRAPHS]],STEAMER_P[],COLUMN(STEAMER_P[SO]),FALSE),0)</f>
        <v>115</v>
      </c>
      <c r="P112" s="23">
        <f>IFERROR(VLOOKUP(MYRANKS_P[[#This Row],[IDFANGRAPHS]],STEAMER_P[],COLUMN(STEAMER_P[BB]),FALSE),0)</f>
        <v>43</v>
      </c>
      <c r="Q112" s="21">
        <f>IFERROR((MYRANKS_P[[#This Row],[ER]]*9)/MYRANKS_P[[#This Row],[IP]],0)</f>
        <v>4.0199999999999996</v>
      </c>
      <c r="R112" s="21">
        <f>IFERROR((MYRANKS_P[[#This Row],[BB]]+MYRANKS_P[[#This Row],[H]])/MYRANKS_P[[#This Row],[IP]],0)</f>
        <v>1.3</v>
      </c>
      <c r="S112" s="23">
        <f>MYRANKS_P[[#This Row],[W]]*P_PTS_W+MYRANKS_P[[#This Row],[L]]*P_PTS_L+MYRANKS_P[[#This Row],[IP]]*P_PTS_IP+MYRANKS_P[[#This Row],[SO]]*P_PTS_K+MYRANKS_P[[#This Row],[BB]]*P_PTS_BB+MYRANKS_P[[#This Row],[H]]*P_PTS_HA+MYRANKS_P[[#This Row],[SV]]*P_PTS_SV+MYRANKS_P[[#This Row],[HR]]*P_PTS_HRA+MYRANKS_P[[#This Row],[ER]]*P_PTS_ER</f>
        <v>0</v>
      </c>
      <c r="T112" s="23">
        <f>VLOOKUP(MYRANKS_P[[#This Row],[POS]],REPLACEMENT_LEVEL[],3,FALSE)</f>
        <v>0</v>
      </c>
      <c r="U112" s="23">
        <f>MYRANKS_P[[#This Row],[PROJ PTS]]-MYRANKS_P[[#This Row],[REPL LEVEL]]</f>
        <v>0</v>
      </c>
      <c r="V112" s="30">
        <f>RANK(MYRANKS_P[[#This Row],[POINTS OVER REPL]],MYRANKS_P[POINTS OVER REPL])</f>
        <v>1</v>
      </c>
      <c r="W112" s="29">
        <f>IF(MYRANKS_P[[#This Row],[RANK]]&lt;=TOTAL_PITCHERS_DRAFTED,MYRANKS_P[[#This Row],[POINTS OVER REPL]],0)</f>
        <v>0</v>
      </c>
      <c r="X112" s="35">
        <f>MYRANKS_P[[#This Row],[POINTS OVER REPL]]*DOLLAR_VALUE_PER_POINT+1</f>
        <v>1</v>
      </c>
      <c r="Y112" s="35"/>
      <c r="Z112" s="29">
        <f>IF(AND(MYRANKS_P[[#This Row],[RANK]]&lt;=(TOTAL_PITCHERS_DRAFTED-PITCHERS_BELOW_REPL_DRAFTED),MYRANKS_P[[#This Row],[$ACTUAL]]=""),MYRANKS_P[[#This Row],[POINTS OVER REPL]],0)</f>
        <v>0</v>
      </c>
      <c r="AA112" s="40">
        <f>IF(MYRANKS_P[[#This Row],[$ACTUAL]]="",MYRANKS_P[[#This Row],[POINTS OVER REPL]]*REMAINING_DOLLAR_VALUE_PER_POINT+1,0)</f>
        <v>1</v>
      </c>
    </row>
    <row r="113" spans="1:27" x14ac:dyDescent="0.25">
      <c r="A113" s="2" t="s">
        <v>17300</v>
      </c>
      <c r="B113" s="14" t="str">
        <f>VLOOKUP(MYRANKS_P[[#This Row],[PLAYERID]],PLAYERIDMAP2[],COLUMN(PLAYERIDMAP2[LASTNAME]),FALSE)</f>
        <v>Karns</v>
      </c>
      <c r="C113" s="14" t="str">
        <f>VLOOKUP(MYRANKS_P[[#This Row],[PLAYERID]],PLAYERIDMAP2[],COLUMN(PLAYERIDMAP2[FIRSTNAME]),FALSE)</f>
        <v>Nate</v>
      </c>
      <c r="D113" s="14" t="str">
        <f>MYRANKS_P[[#This Row],[FNAME]]&amp;" "&amp;MYRANKS_P[[#This Row],[LNAME]]</f>
        <v>Nate Karns</v>
      </c>
      <c r="E113" s="14" t="str">
        <f>VLOOKUP(MYRANKS_P[[#This Row],[PLAYERID]],PLAYERIDMAP2[],COLUMN(PLAYERIDMAP2[TEAM]),FALSE)</f>
        <v>SEA</v>
      </c>
      <c r="F113" s="14" t="str">
        <f>VLOOKUP(MYRANKS_P[[#This Row],[PLAYERID]],PLAYERIDMAP2[],COLUMN(PLAYERIDMAP2[POS]),FALSE)</f>
        <v>P</v>
      </c>
      <c r="G113" s="14">
        <f>IFERROR(VALUE(VLOOKUP(MYRANKS_P[[#This Row],[PLAYERID]],PLAYERIDMAP2[],COLUMN(PLAYERIDMAP2[IDFANGRAPHS]),FALSE)),VLOOKUP(MYRANKS_P[[#This Row],[PLAYERID]],PLAYERIDMAP2[],COLUMN(PLAYERIDMAP2[IDFANGRAPHS]),FALSE))</f>
        <v>12638</v>
      </c>
      <c r="H113" s="23">
        <f>IFERROR(VLOOKUP(MYRANKS_P[[#This Row],[IDFANGRAPHS]],STEAMER_P[],COLUMN(STEAMER_P[W]),FALSE),0)</f>
        <v>7</v>
      </c>
      <c r="I113" s="23">
        <f>IFERROR(VLOOKUP(MYRANKS_P[[#This Row],[IDFANGRAPHS]],STEAMER_P[],COLUMN(STEAMER_P[L]),FALSE),0)</f>
        <v>8</v>
      </c>
      <c r="J113" s="23">
        <f>IFERROR(VLOOKUP(MYRANKS_P[[#This Row],[IDFANGRAPHS]],STEAMER_P[],COLUMN(STEAMER_P[SV]),FALSE),0)</f>
        <v>0</v>
      </c>
      <c r="K113" s="23">
        <f>IFERROR(VLOOKUP(MYRANKS_P[[#This Row],[IDFANGRAPHS]],STEAMER_P[],COLUMN(STEAMER_P[IP]),FALSE),0)</f>
        <v>128</v>
      </c>
      <c r="L113" s="23">
        <f>IFERROR(VLOOKUP(MYRANKS_P[[#This Row],[IDFANGRAPHS]],STEAMER_P[],COLUMN(STEAMER_P[H]),FALSE),0)</f>
        <v>120</v>
      </c>
      <c r="M113" s="23">
        <f>IFERROR(VLOOKUP(MYRANKS_P[[#This Row],[IDFANGRAPHS]],STEAMER_P[],COLUMN(STEAMER_P[ER]),FALSE),0)</f>
        <v>58</v>
      </c>
      <c r="N113" s="23">
        <f>IFERROR(VLOOKUP(MYRANKS_P[[#This Row],[IDFANGRAPHS]],STEAMER_P[],COLUMN(STEAMER_P[HR]),FALSE),0)</f>
        <v>16</v>
      </c>
      <c r="O113" s="23">
        <f>IFERROR(VLOOKUP(MYRANKS_P[[#This Row],[IDFANGRAPHS]],STEAMER_P[],COLUMN(STEAMER_P[SO]),FALSE),0)</f>
        <v>115</v>
      </c>
      <c r="P113" s="23">
        <f>IFERROR(VLOOKUP(MYRANKS_P[[#This Row],[IDFANGRAPHS]],STEAMER_P[],COLUMN(STEAMER_P[BB]),FALSE),0)</f>
        <v>47</v>
      </c>
      <c r="Q113" s="21">
        <f>IFERROR((MYRANKS_P[[#This Row],[ER]]*9)/MYRANKS_P[[#This Row],[IP]],0)</f>
        <v>4.078125</v>
      </c>
      <c r="R113" s="21">
        <f>IFERROR((MYRANKS_P[[#This Row],[BB]]+MYRANKS_P[[#This Row],[H]])/MYRANKS_P[[#This Row],[IP]],0)</f>
        <v>1.3046875</v>
      </c>
      <c r="S113" s="23">
        <f>MYRANKS_P[[#This Row],[W]]*P_PTS_W+MYRANKS_P[[#This Row],[L]]*P_PTS_L+MYRANKS_P[[#This Row],[IP]]*P_PTS_IP+MYRANKS_P[[#This Row],[SO]]*P_PTS_K+MYRANKS_P[[#This Row],[BB]]*P_PTS_BB+MYRANKS_P[[#This Row],[H]]*P_PTS_HA+MYRANKS_P[[#This Row],[SV]]*P_PTS_SV+MYRANKS_P[[#This Row],[HR]]*P_PTS_HRA+MYRANKS_P[[#This Row],[ER]]*P_PTS_ER</f>
        <v>0</v>
      </c>
      <c r="T113" s="23">
        <f>VLOOKUP(MYRANKS_P[[#This Row],[POS]],REPLACEMENT_LEVEL[],3,FALSE)</f>
        <v>0</v>
      </c>
      <c r="U113" s="23">
        <f>MYRANKS_P[[#This Row],[PROJ PTS]]-MYRANKS_P[[#This Row],[REPL LEVEL]]</f>
        <v>0</v>
      </c>
      <c r="V113" s="30">
        <f>RANK(MYRANKS_P[[#This Row],[POINTS OVER REPL]],MYRANKS_P[POINTS OVER REPL])</f>
        <v>1</v>
      </c>
      <c r="W113" s="29">
        <f>IF(MYRANKS_P[[#This Row],[RANK]]&lt;=TOTAL_PITCHERS_DRAFTED,MYRANKS_P[[#This Row],[POINTS OVER REPL]],0)</f>
        <v>0</v>
      </c>
      <c r="X113" s="35">
        <f>MYRANKS_P[[#This Row],[POINTS OVER REPL]]*DOLLAR_VALUE_PER_POINT+1</f>
        <v>1</v>
      </c>
      <c r="Y113" s="35"/>
      <c r="Z113" s="29">
        <f>IF(AND(MYRANKS_P[[#This Row],[RANK]]&lt;=(TOTAL_PITCHERS_DRAFTED-PITCHERS_BELOW_REPL_DRAFTED),MYRANKS_P[[#This Row],[$ACTUAL]]=""),MYRANKS_P[[#This Row],[POINTS OVER REPL]],0)</f>
        <v>0</v>
      </c>
      <c r="AA113" s="40">
        <f>IF(MYRANKS_P[[#This Row],[$ACTUAL]]="",MYRANKS_P[[#This Row],[POINTS OVER REPL]]*REMAINING_DOLLAR_VALUE_PER_POINT+1,0)</f>
        <v>1</v>
      </c>
    </row>
    <row r="114" spans="1:27" x14ac:dyDescent="0.25">
      <c r="A114" s="2" t="s">
        <v>14183</v>
      </c>
      <c r="B114" s="14" t="str">
        <f>VLOOKUP(MYRANKS_P[[#This Row],[PLAYERID]],PLAYERIDMAP2[],COLUMN(PLAYERIDMAP2[LASTNAME]),FALSE)</f>
        <v>Morton</v>
      </c>
      <c r="C114" s="14" t="str">
        <f>VLOOKUP(MYRANKS_P[[#This Row],[PLAYERID]],PLAYERIDMAP2[],COLUMN(PLAYERIDMAP2[FIRSTNAME]),FALSE)</f>
        <v>Charlie</v>
      </c>
      <c r="D114" s="14" t="str">
        <f>MYRANKS_P[[#This Row],[FNAME]]&amp;" "&amp;MYRANKS_P[[#This Row],[LNAME]]</f>
        <v>Charlie Morton</v>
      </c>
      <c r="E114" s="14" t="str">
        <f>VLOOKUP(MYRANKS_P[[#This Row],[PLAYERID]],PLAYERIDMAP2[],COLUMN(PLAYERIDMAP2[TEAM]),FALSE)</f>
        <v>PHI</v>
      </c>
      <c r="F114" s="14" t="str">
        <f>VLOOKUP(MYRANKS_P[[#This Row],[PLAYERID]],PLAYERIDMAP2[],COLUMN(PLAYERIDMAP2[POS]),FALSE)</f>
        <v>P</v>
      </c>
      <c r="G114" s="14">
        <f>IFERROR(VALUE(VLOOKUP(MYRANKS_P[[#This Row],[PLAYERID]],PLAYERIDMAP2[],COLUMN(PLAYERIDMAP2[IDFANGRAPHS]),FALSE)),VLOOKUP(MYRANKS_P[[#This Row],[PLAYERID]],PLAYERIDMAP2[],COLUMN(PLAYERIDMAP2[IDFANGRAPHS]),FALSE))</f>
        <v>4676</v>
      </c>
      <c r="H114" s="23">
        <f>IFERROR(VLOOKUP(MYRANKS_P[[#This Row],[IDFANGRAPHS]],STEAMER_P[],COLUMN(STEAMER_P[W]),FALSE),0)</f>
        <v>8</v>
      </c>
      <c r="I114" s="23">
        <f>IFERROR(VLOOKUP(MYRANKS_P[[#This Row],[IDFANGRAPHS]],STEAMER_P[],COLUMN(STEAMER_P[L]),FALSE),0)</f>
        <v>11</v>
      </c>
      <c r="J114" s="23">
        <f>IFERROR(VLOOKUP(MYRANKS_P[[#This Row],[IDFANGRAPHS]],STEAMER_P[],COLUMN(STEAMER_P[SV]),FALSE),0)</f>
        <v>0</v>
      </c>
      <c r="K114" s="23">
        <f>IFERROR(VLOOKUP(MYRANKS_P[[#This Row],[IDFANGRAPHS]],STEAMER_P[],COLUMN(STEAMER_P[IP]),FALSE),0)</f>
        <v>151</v>
      </c>
      <c r="L114" s="23">
        <f>IFERROR(VLOOKUP(MYRANKS_P[[#This Row],[IDFANGRAPHS]],STEAMER_P[],COLUMN(STEAMER_P[H]),FALSE),0)</f>
        <v>154</v>
      </c>
      <c r="M114" s="23">
        <f>IFERROR(VLOOKUP(MYRANKS_P[[#This Row],[IDFANGRAPHS]],STEAMER_P[],COLUMN(STEAMER_P[ER]),FALSE),0)</f>
        <v>68</v>
      </c>
      <c r="N114" s="23">
        <f>IFERROR(VLOOKUP(MYRANKS_P[[#This Row],[IDFANGRAPHS]],STEAMER_P[],COLUMN(STEAMER_P[HR]),FALSE),0)</f>
        <v>14</v>
      </c>
      <c r="O114" s="23">
        <f>IFERROR(VLOOKUP(MYRANKS_P[[#This Row],[IDFANGRAPHS]],STEAMER_P[],COLUMN(STEAMER_P[SO]),FALSE),0)</f>
        <v>115</v>
      </c>
      <c r="P114" s="23">
        <f>IFERROR(VLOOKUP(MYRANKS_P[[#This Row],[IDFANGRAPHS]],STEAMER_P[],COLUMN(STEAMER_P[BB]),FALSE),0)</f>
        <v>50</v>
      </c>
      <c r="Q114" s="21">
        <f>IFERROR((MYRANKS_P[[#This Row],[ER]]*9)/MYRANKS_P[[#This Row],[IP]],0)</f>
        <v>4.0529801324503314</v>
      </c>
      <c r="R114" s="21">
        <f>IFERROR((MYRANKS_P[[#This Row],[BB]]+MYRANKS_P[[#This Row],[H]])/MYRANKS_P[[#This Row],[IP]],0)</f>
        <v>1.3509933774834437</v>
      </c>
      <c r="S114" s="23">
        <f>MYRANKS_P[[#This Row],[W]]*P_PTS_W+MYRANKS_P[[#This Row],[L]]*P_PTS_L+MYRANKS_P[[#This Row],[IP]]*P_PTS_IP+MYRANKS_P[[#This Row],[SO]]*P_PTS_K+MYRANKS_P[[#This Row],[BB]]*P_PTS_BB+MYRANKS_P[[#This Row],[H]]*P_PTS_HA+MYRANKS_P[[#This Row],[SV]]*P_PTS_SV+MYRANKS_P[[#This Row],[HR]]*P_PTS_HRA+MYRANKS_P[[#This Row],[ER]]*P_PTS_ER</f>
        <v>0</v>
      </c>
      <c r="T114" s="23">
        <f>VLOOKUP(MYRANKS_P[[#This Row],[POS]],REPLACEMENT_LEVEL[],3,FALSE)</f>
        <v>0</v>
      </c>
      <c r="U114" s="23">
        <f>MYRANKS_P[[#This Row],[PROJ PTS]]-MYRANKS_P[[#This Row],[REPL LEVEL]]</f>
        <v>0</v>
      </c>
      <c r="V114" s="30">
        <f>RANK(MYRANKS_P[[#This Row],[POINTS OVER REPL]],MYRANKS_P[POINTS OVER REPL])</f>
        <v>1</v>
      </c>
      <c r="W114" s="29">
        <f>IF(MYRANKS_P[[#This Row],[RANK]]&lt;=TOTAL_PITCHERS_DRAFTED,MYRANKS_P[[#This Row],[POINTS OVER REPL]],0)</f>
        <v>0</v>
      </c>
      <c r="X114" s="35">
        <f>MYRANKS_P[[#This Row],[POINTS OVER REPL]]*DOLLAR_VALUE_PER_POINT+1</f>
        <v>1</v>
      </c>
      <c r="Y114" s="35"/>
      <c r="Z114" s="29">
        <f>IF(AND(MYRANKS_P[[#This Row],[RANK]]&lt;=(TOTAL_PITCHERS_DRAFTED-PITCHERS_BELOW_REPL_DRAFTED),MYRANKS_P[[#This Row],[$ACTUAL]]=""),MYRANKS_P[[#This Row],[POINTS OVER REPL]],0)</f>
        <v>0</v>
      </c>
      <c r="AA114" s="40">
        <f>IF(MYRANKS_P[[#This Row],[$ACTUAL]]="",MYRANKS_P[[#This Row],[POINTS OVER REPL]]*REMAINING_DOLLAR_VALUE_PER_POINT+1,0)</f>
        <v>1</v>
      </c>
    </row>
    <row r="115" spans="1:27" x14ac:dyDescent="0.25">
      <c r="A115" s="2" t="s">
        <v>12477</v>
      </c>
      <c r="B115" s="14" t="str">
        <f>VLOOKUP(MYRANKS_P[[#This Row],[PLAYERID]],PLAYERIDMAP2[],COLUMN(PLAYERIDMAP2[LASTNAME]),FALSE)</f>
        <v>Finnegan</v>
      </c>
      <c r="C115" s="14" t="str">
        <f>VLOOKUP(MYRANKS_P[[#This Row],[PLAYERID]],PLAYERIDMAP2[],COLUMN(PLAYERIDMAP2[FIRSTNAME]),FALSE)</f>
        <v>Brandon</v>
      </c>
      <c r="D115" s="14" t="str">
        <f>MYRANKS_P[[#This Row],[FNAME]]&amp;" "&amp;MYRANKS_P[[#This Row],[LNAME]]</f>
        <v>Brandon Finnegan</v>
      </c>
      <c r="E115" s="14" t="str">
        <f>VLOOKUP(MYRANKS_P[[#This Row],[PLAYERID]],PLAYERIDMAP2[],COLUMN(PLAYERIDMAP2[TEAM]),FALSE)</f>
        <v>CIN</v>
      </c>
      <c r="F115" s="14" t="str">
        <f>VLOOKUP(MYRANKS_P[[#This Row],[PLAYERID]],PLAYERIDMAP2[],COLUMN(PLAYERIDMAP2[POS]),FALSE)</f>
        <v>P</v>
      </c>
      <c r="G115" s="14">
        <f>IFERROR(VALUE(VLOOKUP(MYRANKS_P[[#This Row],[PLAYERID]],PLAYERIDMAP2[],COLUMN(PLAYERIDMAP2[IDFANGRAPHS]),FALSE)),VLOOKUP(MYRANKS_P[[#This Row],[PLAYERID]],PLAYERIDMAP2[],COLUMN(PLAYERIDMAP2[IDFANGRAPHS]),FALSE))</f>
        <v>16208</v>
      </c>
      <c r="H115" s="23">
        <f>IFERROR(VLOOKUP(MYRANKS_P[[#This Row],[IDFANGRAPHS]],STEAMER_P[],COLUMN(STEAMER_P[W]),FALSE),0)</f>
        <v>7</v>
      </c>
      <c r="I115" s="23">
        <f>IFERROR(VLOOKUP(MYRANKS_P[[#This Row],[IDFANGRAPHS]],STEAMER_P[],COLUMN(STEAMER_P[L]),FALSE),0)</f>
        <v>7</v>
      </c>
      <c r="J115" s="23">
        <f>IFERROR(VLOOKUP(MYRANKS_P[[#This Row],[IDFANGRAPHS]],STEAMER_P[],COLUMN(STEAMER_P[SV]),FALSE),0)</f>
        <v>0</v>
      </c>
      <c r="K115" s="23">
        <f>IFERROR(VLOOKUP(MYRANKS_P[[#This Row],[IDFANGRAPHS]],STEAMER_P[],COLUMN(STEAMER_P[IP]),FALSE),0)</f>
        <v>116</v>
      </c>
      <c r="L115" s="23">
        <f>IFERROR(VLOOKUP(MYRANKS_P[[#This Row],[IDFANGRAPHS]],STEAMER_P[],COLUMN(STEAMER_P[H]),FALSE),0)</f>
        <v>101</v>
      </c>
      <c r="M115" s="23">
        <f>IFERROR(VLOOKUP(MYRANKS_P[[#This Row],[IDFANGRAPHS]],STEAMER_P[],COLUMN(STEAMER_P[ER]),FALSE),0)</f>
        <v>48</v>
      </c>
      <c r="N115" s="23">
        <f>IFERROR(VLOOKUP(MYRANKS_P[[#This Row],[IDFANGRAPHS]],STEAMER_P[],COLUMN(STEAMER_P[HR]),FALSE),0)</f>
        <v>12</v>
      </c>
      <c r="O115" s="23">
        <f>IFERROR(VLOOKUP(MYRANKS_P[[#This Row],[IDFANGRAPHS]],STEAMER_P[],COLUMN(STEAMER_P[SO]),FALSE),0)</f>
        <v>115</v>
      </c>
      <c r="P115" s="23">
        <f>IFERROR(VLOOKUP(MYRANKS_P[[#This Row],[IDFANGRAPHS]],STEAMER_P[],COLUMN(STEAMER_P[BB]),FALSE),0)</f>
        <v>51</v>
      </c>
      <c r="Q115" s="21">
        <f>IFERROR((MYRANKS_P[[#This Row],[ER]]*9)/MYRANKS_P[[#This Row],[IP]],0)</f>
        <v>3.7241379310344827</v>
      </c>
      <c r="R115" s="21">
        <f>IFERROR((MYRANKS_P[[#This Row],[BB]]+MYRANKS_P[[#This Row],[H]])/MYRANKS_P[[#This Row],[IP]],0)</f>
        <v>1.3103448275862069</v>
      </c>
      <c r="S115" s="23">
        <f>MYRANKS_P[[#This Row],[W]]*P_PTS_W+MYRANKS_P[[#This Row],[L]]*P_PTS_L+MYRANKS_P[[#This Row],[IP]]*P_PTS_IP+MYRANKS_P[[#This Row],[SO]]*P_PTS_K+MYRANKS_P[[#This Row],[BB]]*P_PTS_BB+MYRANKS_P[[#This Row],[H]]*P_PTS_HA+MYRANKS_P[[#This Row],[SV]]*P_PTS_SV+MYRANKS_P[[#This Row],[HR]]*P_PTS_HRA+MYRANKS_P[[#This Row],[ER]]*P_PTS_ER</f>
        <v>0</v>
      </c>
      <c r="T115" s="23">
        <f>VLOOKUP(MYRANKS_P[[#This Row],[POS]],REPLACEMENT_LEVEL[],3,FALSE)</f>
        <v>0</v>
      </c>
      <c r="U115" s="23">
        <f>MYRANKS_P[[#This Row],[PROJ PTS]]-MYRANKS_P[[#This Row],[REPL LEVEL]]</f>
        <v>0</v>
      </c>
      <c r="V115" s="30">
        <f>RANK(MYRANKS_P[[#This Row],[POINTS OVER REPL]],MYRANKS_P[POINTS OVER REPL])</f>
        <v>1</v>
      </c>
      <c r="W115" s="29">
        <f>IF(MYRANKS_P[[#This Row],[RANK]]&lt;=TOTAL_PITCHERS_DRAFTED,MYRANKS_P[[#This Row],[POINTS OVER REPL]],0)</f>
        <v>0</v>
      </c>
      <c r="X115" s="35">
        <f>MYRANKS_P[[#This Row],[POINTS OVER REPL]]*DOLLAR_VALUE_PER_POINT+1</f>
        <v>1</v>
      </c>
      <c r="Y115" s="35"/>
      <c r="Z115" s="29">
        <f>IF(AND(MYRANKS_P[[#This Row],[RANK]]&lt;=(TOTAL_PITCHERS_DRAFTED-PITCHERS_BELOW_REPL_DRAFTED),MYRANKS_P[[#This Row],[$ACTUAL]]=""),MYRANKS_P[[#This Row],[POINTS OVER REPL]],0)</f>
        <v>0</v>
      </c>
      <c r="AA115" s="40">
        <f>IF(MYRANKS_P[[#This Row],[$ACTUAL]]="",MYRANKS_P[[#This Row],[POINTS OVER REPL]]*REMAINING_DOLLAR_VALUE_PER_POINT+1,0)</f>
        <v>1</v>
      </c>
    </row>
    <row r="116" spans="1:27" x14ac:dyDescent="0.25">
      <c r="A116" s="9" t="s">
        <v>15084</v>
      </c>
      <c r="B116" s="14" t="str">
        <f>VLOOKUP(MYRANKS_P[[#This Row],[PLAYERID]],PLAYERIDMAP2[],COLUMN(PLAYERIDMAP2[LASTNAME]),FALSE)</f>
        <v>Sabathia</v>
      </c>
      <c r="C116" s="14" t="str">
        <f>VLOOKUP(MYRANKS_P[[#This Row],[PLAYERID]],PLAYERIDMAP2[],COLUMN(PLAYERIDMAP2[FIRSTNAME]),FALSE)</f>
        <v>CC</v>
      </c>
      <c r="D116" s="14" t="str">
        <f>MYRANKS_P[[#This Row],[FNAME]]&amp;" "&amp;MYRANKS_P[[#This Row],[LNAME]]</f>
        <v>CC Sabathia</v>
      </c>
      <c r="E116" s="14" t="str">
        <f>VLOOKUP(MYRANKS_P[[#This Row],[PLAYERID]],PLAYERIDMAP2[],COLUMN(PLAYERIDMAP2[TEAM]),FALSE)</f>
        <v>NYY</v>
      </c>
      <c r="F116" s="14" t="str">
        <f>VLOOKUP(MYRANKS_P[[#This Row],[PLAYERID]],PLAYERIDMAP2[],COLUMN(PLAYERIDMAP2[POS]),FALSE)</f>
        <v>P</v>
      </c>
      <c r="G116" s="14">
        <f>IFERROR(VALUE(VLOOKUP(MYRANKS_P[[#This Row],[PLAYERID]],PLAYERIDMAP2[],COLUMN(PLAYERIDMAP2[IDFANGRAPHS]),FALSE)),VLOOKUP(MYRANKS_P[[#This Row],[PLAYERID]],PLAYERIDMAP2[],COLUMN(PLAYERIDMAP2[IDFANGRAPHS]),FALSE))</f>
        <v>404</v>
      </c>
      <c r="H116" s="23">
        <f>IFERROR(VLOOKUP(MYRANKS_P[[#This Row],[IDFANGRAPHS]],STEAMER_P[],COLUMN(STEAMER_P[W]),FALSE),0)</f>
        <v>8</v>
      </c>
      <c r="I116" s="23">
        <f>IFERROR(VLOOKUP(MYRANKS_P[[#This Row],[IDFANGRAPHS]],STEAMER_P[],COLUMN(STEAMER_P[L]),FALSE),0)</f>
        <v>9</v>
      </c>
      <c r="J116" s="23">
        <f>IFERROR(VLOOKUP(MYRANKS_P[[#This Row],[IDFANGRAPHS]],STEAMER_P[],COLUMN(STEAMER_P[SV]),FALSE),0)</f>
        <v>0</v>
      </c>
      <c r="K116" s="23">
        <f>IFERROR(VLOOKUP(MYRANKS_P[[#This Row],[IDFANGRAPHS]],STEAMER_P[],COLUMN(STEAMER_P[IP]),FALSE),0)</f>
        <v>141</v>
      </c>
      <c r="L116" s="23">
        <f>IFERROR(VLOOKUP(MYRANKS_P[[#This Row],[IDFANGRAPHS]],STEAMER_P[],COLUMN(STEAMER_P[H]),FALSE),0)</f>
        <v>142</v>
      </c>
      <c r="M116" s="23">
        <f>IFERROR(VLOOKUP(MYRANKS_P[[#This Row],[IDFANGRAPHS]],STEAMER_P[],COLUMN(STEAMER_P[ER]),FALSE),0)</f>
        <v>65</v>
      </c>
      <c r="N116" s="23">
        <f>IFERROR(VLOOKUP(MYRANKS_P[[#This Row],[IDFANGRAPHS]],STEAMER_P[],COLUMN(STEAMER_P[HR]),FALSE),0)</f>
        <v>18</v>
      </c>
      <c r="O116" s="23">
        <f>IFERROR(VLOOKUP(MYRANKS_P[[#This Row],[IDFANGRAPHS]],STEAMER_P[],COLUMN(STEAMER_P[SO]),FALSE),0)</f>
        <v>113</v>
      </c>
      <c r="P116" s="23">
        <f>IFERROR(VLOOKUP(MYRANKS_P[[#This Row],[IDFANGRAPHS]],STEAMER_P[],COLUMN(STEAMER_P[BB]),FALSE),0)</f>
        <v>41</v>
      </c>
      <c r="Q116" s="21">
        <f>IFERROR((MYRANKS_P[[#This Row],[ER]]*9)/MYRANKS_P[[#This Row],[IP]],0)</f>
        <v>4.1489361702127656</v>
      </c>
      <c r="R116" s="21">
        <f>IFERROR((MYRANKS_P[[#This Row],[BB]]+MYRANKS_P[[#This Row],[H]])/MYRANKS_P[[#This Row],[IP]],0)</f>
        <v>1.2978723404255319</v>
      </c>
      <c r="S116" s="23">
        <f>MYRANKS_P[[#This Row],[W]]*P_PTS_W+MYRANKS_P[[#This Row],[L]]*P_PTS_L+MYRANKS_P[[#This Row],[IP]]*P_PTS_IP+MYRANKS_P[[#This Row],[SO]]*P_PTS_K+MYRANKS_P[[#This Row],[BB]]*P_PTS_BB+MYRANKS_P[[#This Row],[H]]*P_PTS_HA+MYRANKS_P[[#This Row],[SV]]*P_PTS_SV+MYRANKS_P[[#This Row],[HR]]*P_PTS_HRA+MYRANKS_P[[#This Row],[ER]]*P_PTS_ER</f>
        <v>0</v>
      </c>
      <c r="T116" s="23">
        <f>VLOOKUP(MYRANKS_P[[#This Row],[POS]],REPLACEMENT_LEVEL[],3,FALSE)</f>
        <v>0</v>
      </c>
      <c r="U116" s="23">
        <f>MYRANKS_P[[#This Row],[PROJ PTS]]-MYRANKS_P[[#This Row],[REPL LEVEL]]</f>
        <v>0</v>
      </c>
      <c r="V116" s="30">
        <f>RANK(MYRANKS_P[[#This Row],[POINTS OVER REPL]],MYRANKS_P[POINTS OVER REPL])</f>
        <v>1</v>
      </c>
      <c r="W116" s="29">
        <f>IF(MYRANKS_P[[#This Row],[RANK]]&lt;=TOTAL_PITCHERS_DRAFTED,MYRANKS_P[[#This Row],[POINTS OVER REPL]],0)</f>
        <v>0</v>
      </c>
      <c r="X116" s="35">
        <f>MYRANKS_P[[#This Row],[POINTS OVER REPL]]*DOLLAR_VALUE_PER_POINT+1</f>
        <v>1</v>
      </c>
      <c r="Y116" s="35"/>
      <c r="Z116" s="29">
        <f>IF(AND(MYRANKS_P[[#This Row],[RANK]]&lt;=(TOTAL_PITCHERS_DRAFTED-PITCHERS_BELOW_REPL_DRAFTED),MYRANKS_P[[#This Row],[$ACTUAL]]=""),MYRANKS_P[[#This Row],[POINTS OVER REPL]],0)</f>
        <v>0</v>
      </c>
      <c r="AA116" s="40">
        <f>IF(MYRANKS_P[[#This Row],[$ACTUAL]]="",MYRANKS_P[[#This Row],[POINTS OVER REPL]]*REMAINING_DOLLAR_VALUE_PER_POINT+1,0)</f>
        <v>1</v>
      </c>
    </row>
    <row r="117" spans="1:27" x14ac:dyDescent="0.25">
      <c r="A117" s="9" t="s">
        <v>13681</v>
      </c>
      <c r="B117" s="14" t="str">
        <f>VLOOKUP(MYRANKS_P[[#This Row],[PLAYERID]],PLAYERIDMAP2[],COLUMN(PLAYERIDMAP2[LASTNAME]),FALSE)</f>
        <v>Locke</v>
      </c>
      <c r="C117" s="14" t="str">
        <f>VLOOKUP(MYRANKS_P[[#This Row],[PLAYERID]],PLAYERIDMAP2[],COLUMN(PLAYERIDMAP2[FIRSTNAME]),FALSE)</f>
        <v>Jeff</v>
      </c>
      <c r="D117" s="14" t="str">
        <f>MYRANKS_P[[#This Row],[FNAME]]&amp;" "&amp;MYRANKS_P[[#This Row],[LNAME]]</f>
        <v>Jeff Locke</v>
      </c>
      <c r="E117" s="14" t="str">
        <f>VLOOKUP(MYRANKS_P[[#This Row],[PLAYERID]],PLAYERIDMAP2[],COLUMN(PLAYERIDMAP2[TEAM]),FALSE)</f>
        <v>PIT</v>
      </c>
      <c r="F117" s="14" t="str">
        <f>VLOOKUP(MYRANKS_P[[#This Row],[PLAYERID]],PLAYERIDMAP2[],COLUMN(PLAYERIDMAP2[POS]),FALSE)</f>
        <v>P</v>
      </c>
      <c r="G117" s="14">
        <f>IFERROR(VALUE(VLOOKUP(MYRANKS_P[[#This Row],[PLAYERID]],PLAYERIDMAP2[],COLUMN(PLAYERIDMAP2[IDFANGRAPHS]),FALSE)),VLOOKUP(MYRANKS_P[[#This Row],[PLAYERID]],PLAYERIDMAP2[],COLUMN(PLAYERIDMAP2[IDFANGRAPHS]),FALSE))</f>
        <v>2929</v>
      </c>
      <c r="H117" s="23">
        <f>IFERROR(VLOOKUP(MYRANKS_P[[#This Row],[IDFANGRAPHS]],STEAMER_P[],COLUMN(STEAMER_P[W]),FALSE),0)</f>
        <v>9</v>
      </c>
      <c r="I117" s="23">
        <f>IFERROR(VLOOKUP(MYRANKS_P[[#This Row],[IDFANGRAPHS]],STEAMER_P[],COLUMN(STEAMER_P[L]),FALSE),0)</f>
        <v>9</v>
      </c>
      <c r="J117" s="23">
        <f>IFERROR(VLOOKUP(MYRANKS_P[[#This Row],[IDFANGRAPHS]],STEAMER_P[],COLUMN(STEAMER_P[SV]),FALSE),0)</f>
        <v>0</v>
      </c>
      <c r="K117" s="23">
        <f>IFERROR(VLOOKUP(MYRANKS_P[[#This Row],[IDFANGRAPHS]],STEAMER_P[],COLUMN(STEAMER_P[IP]),FALSE),0)</f>
        <v>148</v>
      </c>
      <c r="L117" s="23">
        <f>IFERROR(VLOOKUP(MYRANKS_P[[#This Row],[IDFANGRAPHS]],STEAMER_P[],COLUMN(STEAMER_P[H]),FALSE),0)</f>
        <v>149</v>
      </c>
      <c r="M117" s="23">
        <f>IFERROR(VLOOKUP(MYRANKS_P[[#This Row],[IDFANGRAPHS]],STEAMER_P[],COLUMN(STEAMER_P[ER]),FALSE),0)</f>
        <v>66</v>
      </c>
      <c r="N117" s="23">
        <f>IFERROR(VLOOKUP(MYRANKS_P[[#This Row],[IDFANGRAPHS]],STEAMER_P[],COLUMN(STEAMER_P[HR]),FALSE),0)</f>
        <v>13</v>
      </c>
      <c r="O117" s="23">
        <f>IFERROR(VLOOKUP(MYRANKS_P[[#This Row],[IDFANGRAPHS]],STEAMER_P[],COLUMN(STEAMER_P[SO]),FALSE),0)</f>
        <v>113</v>
      </c>
      <c r="P117" s="23">
        <f>IFERROR(VLOOKUP(MYRANKS_P[[#This Row],[IDFANGRAPHS]],STEAMER_P[],COLUMN(STEAMER_P[BB]),FALSE),0)</f>
        <v>53</v>
      </c>
      <c r="Q117" s="21">
        <f>IFERROR((MYRANKS_P[[#This Row],[ER]]*9)/MYRANKS_P[[#This Row],[IP]],0)</f>
        <v>4.0135135135135132</v>
      </c>
      <c r="R117" s="21">
        <f>IFERROR((MYRANKS_P[[#This Row],[BB]]+MYRANKS_P[[#This Row],[H]])/MYRANKS_P[[#This Row],[IP]],0)</f>
        <v>1.3648648648648649</v>
      </c>
      <c r="S117" s="23">
        <f>MYRANKS_P[[#This Row],[W]]*P_PTS_W+MYRANKS_P[[#This Row],[L]]*P_PTS_L+MYRANKS_P[[#This Row],[IP]]*P_PTS_IP+MYRANKS_P[[#This Row],[SO]]*P_PTS_K+MYRANKS_P[[#This Row],[BB]]*P_PTS_BB+MYRANKS_P[[#This Row],[H]]*P_PTS_HA+MYRANKS_P[[#This Row],[SV]]*P_PTS_SV+MYRANKS_P[[#This Row],[HR]]*P_PTS_HRA+MYRANKS_P[[#This Row],[ER]]*P_PTS_ER</f>
        <v>0</v>
      </c>
      <c r="T117" s="23">
        <f>VLOOKUP(MYRANKS_P[[#This Row],[POS]],REPLACEMENT_LEVEL[],3,FALSE)</f>
        <v>0</v>
      </c>
      <c r="U117" s="23">
        <f>MYRANKS_P[[#This Row],[PROJ PTS]]-MYRANKS_P[[#This Row],[REPL LEVEL]]</f>
        <v>0</v>
      </c>
      <c r="V117" s="30">
        <f>RANK(MYRANKS_P[[#This Row],[POINTS OVER REPL]],MYRANKS_P[POINTS OVER REPL])</f>
        <v>1</v>
      </c>
      <c r="W117" s="29">
        <f>IF(MYRANKS_P[[#This Row],[RANK]]&lt;=TOTAL_PITCHERS_DRAFTED,MYRANKS_P[[#This Row],[POINTS OVER REPL]],0)</f>
        <v>0</v>
      </c>
      <c r="X117" s="35">
        <f>MYRANKS_P[[#This Row],[POINTS OVER REPL]]*DOLLAR_VALUE_PER_POINT+1</f>
        <v>1</v>
      </c>
      <c r="Y117" s="35"/>
      <c r="Z117" s="29">
        <f>IF(AND(MYRANKS_P[[#This Row],[RANK]]&lt;=(TOTAL_PITCHERS_DRAFTED-PITCHERS_BELOW_REPL_DRAFTED),MYRANKS_P[[#This Row],[$ACTUAL]]=""),MYRANKS_P[[#This Row],[POINTS OVER REPL]],0)</f>
        <v>0</v>
      </c>
      <c r="AA117" s="40">
        <f>IF(MYRANKS_P[[#This Row],[$ACTUAL]]="",MYRANKS_P[[#This Row],[POINTS OVER REPL]]*REMAINING_DOLLAR_VALUE_PER_POINT+1,0)</f>
        <v>1</v>
      </c>
    </row>
    <row r="118" spans="1:27" x14ac:dyDescent="0.25">
      <c r="A118" s="9" t="s">
        <v>19860</v>
      </c>
      <c r="B118" s="14" t="str">
        <f>VLOOKUP(MYRANKS_P[[#This Row],[PLAYERID]],PLAYERIDMAP2[],COLUMN(PLAYERIDMAP2[LASTNAME]),FALSE)</f>
        <v>Rodriguez</v>
      </c>
      <c r="C118" s="14" t="str">
        <f>VLOOKUP(MYRANKS_P[[#This Row],[PLAYERID]],PLAYERIDMAP2[],COLUMN(PLAYERIDMAP2[FIRSTNAME]),FALSE)</f>
        <v>Eduardo</v>
      </c>
      <c r="D118" s="14" t="str">
        <f>MYRANKS_P[[#This Row],[FNAME]]&amp;" "&amp;MYRANKS_P[[#This Row],[LNAME]]</f>
        <v>Eduardo Rodriguez</v>
      </c>
      <c r="E118" s="14" t="str">
        <f>VLOOKUP(MYRANKS_P[[#This Row],[PLAYERID]],PLAYERIDMAP2[],COLUMN(PLAYERIDMAP2[TEAM]),FALSE)</f>
        <v>BOS</v>
      </c>
      <c r="F118" s="14" t="str">
        <f>VLOOKUP(MYRANKS_P[[#This Row],[PLAYERID]],PLAYERIDMAP2[],COLUMN(PLAYERIDMAP2[POS]),FALSE)</f>
        <v>P</v>
      </c>
      <c r="G118" s="14">
        <f>IFERROR(VALUE(VLOOKUP(MYRANKS_P[[#This Row],[PLAYERID]],PLAYERIDMAP2[],COLUMN(PLAYERIDMAP2[IDFANGRAPHS]),FALSE)),VLOOKUP(MYRANKS_P[[#This Row],[PLAYERID]],PLAYERIDMAP2[],COLUMN(PLAYERIDMAP2[IDFANGRAPHS]),FALSE))</f>
        <v>13164</v>
      </c>
      <c r="H118" s="23">
        <f>IFERROR(VLOOKUP(MYRANKS_P[[#This Row],[IDFANGRAPHS]],STEAMER_P[],COLUMN(STEAMER_P[W]),FALSE),0)</f>
        <v>9</v>
      </c>
      <c r="I118" s="23">
        <f>IFERROR(VLOOKUP(MYRANKS_P[[#This Row],[IDFANGRAPHS]],STEAMER_P[],COLUMN(STEAMER_P[L]),FALSE),0)</f>
        <v>7</v>
      </c>
      <c r="J118" s="23">
        <f>IFERROR(VLOOKUP(MYRANKS_P[[#This Row],[IDFANGRAPHS]],STEAMER_P[],COLUMN(STEAMER_P[SV]),FALSE),0)</f>
        <v>0</v>
      </c>
      <c r="K118" s="23">
        <f>IFERROR(VLOOKUP(MYRANKS_P[[#This Row],[IDFANGRAPHS]],STEAMER_P[],COLUMN(STEAMER_P[IP]),FALSE),0)</f>
        <v>139</v>
      </c>
      <c r="L118" s="23">
        <f>IFERROR(VLOOKUP(MYRANKS_P[[#This Row],[IDFANGRAPHS]],STEAMER_P[],COLUMN(STEAMER_P[H]),FALSE),0)</f>
        <v>137</v>
      </c>
      <c r="M118" s="23">
        <f>IFERROR(VLOOKUP(MYRANKS_P[[#This Row],[IDFANGRAPHS]],STEAMER_P[],COLUMN(STEAMER_P[ER]),FALSE),0)</f>
        <v>59</v>
      </c>
      <c r="N118" s="23">
        <f>IFERROR(VLOOKUP(MYRANKS_P[[#This Row],[IDFANGRAPHS]],STEAMER_P[],COLUMN(STEAMER_P[HR]),FALSE),0)</f>
        <v>16</v>
      </c>
      <c r="O118" s="23">
        <f>IFERROR(VLOOKUP(MYRANKS_P[[#This Row],[IDFANGRAPHS]],STEAMER_P[],COLUMN(STEAMER_P[SO]),FALSE),0)</f>
        <v>113</v>
      </c>
      <c r="P118" s="23">
        <f>IFERROR(VLOOKUP(MYRANKS_P[[#This Row],[IDFANGRAPHS]],STEAMER_P[],COLUMN(STEAMER_P[BB]),FALSE),0)</f>
        <v>44</v>
      </c>
      <c r="Q118" s="21">
        <f>IFERROR((MYRANKS_P[[#This Row],[ER]]*9)/MYRANKS_P[[#This Row],[IP]],0)</f>
        <v>3.8201438848920861</v>
      </c>
      <c r="R118" s="21">
        <f>IFERROR((MYRANKS_P[[#This Row],[BB]]+MYRANKS_P[[#This Row],[H]])/MYRANKS_P[[#This Row],[IP]],0)</f>
        <v>1.3021582733812949</v>
      </c>
      <c r="S118" s="23">
        <f>MYRANKS_P[[#This Row],[W]]*P_PTS_W+MYRANKS_P[[#This Row],[L]]*P_PTS_L+MYRANKS_P[[#This Row],[IP]]*P_PTS_IP+MYRANKS_P[[#This Row],[SO]]*P_PTS_K+MYRANKS_P[[#This Row],[BB]]*P_PTS_BB+MYRANKS_P[[#This Row],[H]]*P_PTS_HA+MYRANKS_P[[#This Row],[SV]]*P_PTS_SV+MYRANKS_P[[#This Row],[HR]]*P_PTS_HRA+MYRANKS_P[[#This Row],[ER]]*P_PTS_ER</f>
        <v>0</v>
      </c>
      <c r="T118" s="23">
        <f>VLOOKUP(MYRANKS_P[[#This Row],[POS]],REPLACEMENT_LEVEL[],3,FALSE)</f>
        <v>0</v>
      </c>
      <c r="U118" s="23">
        <f>MYRANKS_P[[#This Row],[PROJ PTS]]-MYRANKS_P[[#This Row],[REPL LEVEL]]</f>
        <v>0</v>
      </c>
      <c r="V118" s="30">
        <f>RANK(MYRANKS_P[[#This Row],[POINTS OVER REPL]],MYRANKS_P[POINTS OVER REPL])</f>
        <v>1</v>
      </c>
      <c r="W118" s="29">
        <f>IF(MYRANKS_P[[#This Row],[RANK]]&lt;=TOTAL_PITCHERS_DRAFTED,MYRANKS_P[[#This Row],[POINTS OVER REPL]],0)</f>
        <v>0</v>
      </c>
      <c r="X118" s="35">
        <f>MYRANKS_P[[#This Row],[POINTS OVER REPL]]*DOLLAR_VALUE_PER_POINT+1</f>
        <v>1</v>
      </c>
      <c r="Y118" s="35"/>
      <c r="Z118" s="29">
        <f>IF(AND(MYRANKS_P[[#This Row],[RANK]]&lt;=(TOTAL_PITCHERS_DRAFTED-PITCHERS_BELOW_REPL_DRAFTED),MYRANKS_P[[#This Row],[$ACTUAL]]=""),MYRANKS_P[[#This Row],[POINTS OVER REPL]],0)</f>
        <v>0</v>
      </c>
      <c r="AA118" s="40">
        <f>IF(MYRANKS_P[[#This Row],[$ACTUAL]]="",MYRANKS_P[[#This Row],[POINTS OVER REPL]]*REMAINING_DOLLAR_VALUE_PER_POINT+1,0)</f>
        <v>1</v>
      </c>
    </row>
    <row r="119" spans="1:27" x14ac:dyDescent="0.25">
      <c r="A119" s="4" t="s">
        <v>20569</v>
      </c>
      <c r="B119" s="14" t="str">
        <f>VLOOKUP(MYRANKS_P[[#This Row],[PLAYERID]],PLAYERIDMAP2[],COLUMN(PLAYERIDMAP2[LASTNAME]),FALSE)</f>
        <v>Rea</v>
      </c>
      <c r="C119" s="14" t="str">
        <f>VLOOKUP(MYRANKS_P[[#This Row],[PLAYERID]],PLAYERIDMAP2[],COLUMN(PLAYERIDMAP2[FIRSTNAME]),FALSE)</f>
        <v>Colin</v>
      </c>
      <c r="D119" s="14" t="str">
        <f>MYRANKS_P[[#This Row],[FNAME]]&amp;" "&amp;MYRANKS_P[[#This Row],[LNAME]]</f>
        <v>Colin Rea</v>
      </c>
      <c r="E119" s="14" t="str">
        <f>VLOOKUP(MYRANKS_P[[#This Row],[PLAYERID]],PLAYERIDMAP2[],COLUMN(PLAYERIDMAP2[TEAM]),FALSE)</f>
        <v>SD</v>
      </c>
      <c r="F119" s="14" t="str">
        <f>VLOOKUP(MYRANKS_P[[#This Row],[PLAYERID]],PLAYERIDMAP2[],COLUMN(PLAYERIDMAP2[POS]),FALSE)</f>
        <v>P</v>
      </c>
      <c r="G119" s="14">
        <f>IFERROR(VALUE(VLOOKUP(MYRANKS_P[[#This Row],[PLAYERID]],PLAYERIDMAP2[],COLUMN(PLAYERIDMAP2[IDFANGRAPHS]),FALSE)),VLOOKUP(MYRANKS_P[[#This Row],[PLAYERID]],PLAYERIDMAP2[],COLUMN(PLAYERIDMAP2[IDFANGRAPHS]),FALSE))</f>
        <v>12317</v>
      </c>
      <c r="H119" s="23">
        <f>IFERROR(VLOOKUP(MYRANKS_P[[#This Row],[IDFANGRAPHS]],STEAMER_P[],COLUMN(STEAMER_P[W]),FALSE),0)</f>
        <v>7</v>
      </c>
      <c r="I119" s="23">
        <f>IFERROR(VLOOKUP(MYRANKS_P[[#This Row],[IDFANGRAPHS]],STEAMER_P[],COLUMN(STEAMER_P[L]),FALSE),0)</f>
        <v>10</v>
      </c>
      <c r="J119" s="23">
        <f>IFERROR(VLOOKUP(MYRANKS_P[[#This Row],[IDFANGRAPHS]],STEAMER_P[],COLUMN(STEAMER_P[SV]),FALSE),0)</f>
        <v>0</v>
      </c>
      <c r="K119" s="23">
        <f>IFERROR(VLOOKUP(MYRANKS_P[[#This Row],[IDFANGRAPHS]],STEAMER_P[],COLUMN(STEAMER_P[IP]),FALSE),0)</f>
        <v>137</v>
      </c>
      <c r="L119" s="23">
        <f>IFERROR(VLOOKUP(MYRANKS_P[[#This Row],[IDFANGRAPHS]],STEAMER_P[],COLUMN(STEAMER_P[H]),FALSE),0)</f>
        <v>137</v>
      </c>
      <c r="M119" s="23">
        <f>IFERROR(VLOOKUP(MYRANKS_P[[#This Row],[IDFANGRAPHS]],STEAMER_P[],COLUMN(STEAMER_P[ER]),FALSE),0)</f>
        <v>64</v>
      </c>
      <c r="N119" s="23">
        <f>IFERROR(VLOOKUP(MYRANKS_P[[#This Row],[IDFANGRAPHS]],STEAMER_P[],COLUMN(STEAMER_P[HR]),FALSE),0)</f>
        <v>15</v>
      </c>
      <c r="O119" s="23">
        <f>IFERROR(VLOOKUP(MYRANKS_P[[#This Row],[IDFANGRAPHS]],STEAMER_P[],COLUMN(STEAMER_P[SO]),FALSE),0)</f>
        <v>111</v>
      </c>
      <c r="P119" s="23">
        <f>IFERROR(VLOOKUP(MYRANKS_P[[#This Row],[IDFANGRAPHS]],STEAMER_P[],COLUMN(STEAMER_P[BB]),FALSE),0)</f>
        <v>48</v>
      </c>
      <c r="Q119" s="21">
        <f>IFERROR((MYRANKS_P[[#This Row],[ER]]*9)/MYRANKS_P[[#This Row],[IP]],0)</f>
        <v>4.2043795620437958</v>
      </c>
      <c r="R119" s="21">
        <f>IFERROR((MYRANKS_P[[#This Row],[BB]]+MYRANKS_P[[#This Row],[H]])/MYRANKS_P[[#This Row],[IP]],0)</f>
        <v>1.3503649635036497</v>
      </c>
      <c r="S119" s="23">
        <f>MYRANKS_P[[#This Row],[W]]*P_PTS_W+MYRANKS_P[[#This Row],[L]]*P_PTS_L+MYRANKS_P[[#This Row],[IP]]*P_PTS_IP+MYRANKS_P[[#This Row],[SO]]*P_PTS_K+MYRANKS_P[[#This Row],[BB]]*P_PTS_BB+MYRANKS_P[[#This Row],[H]]*P_PTS_HA+MYRANKS_P[[#This Row],[SV]]*P_PTS_SV+MYRANKS_P[[#This Row],[HR]]*P_PTS_HRA+MYRANKS_P[[#This Row],[ER]]*P_PTS_ER</f>
        <v>0</v>
      </c>
      <c r="T119" s="23">
        <f>VLOOKUP(MYRANKS_P[[#This Row],[POS]],REPLACEMENT_LEVEL[],3,FALSE)</f>
        <v>0</v>
      </c>
      <c r="U119" s="23">
        <f>MYRANKS_P[[#This Row],[PROJ PTS]]-MYRANKS_P[[#This Row],[REPL LEVEL]]</f>
        <v>0</v>
      </c>
      <c r="V119" s="30">
        <f>RANK(MYRANKS_P[[#This Row],[POINTS OVER REPL]],MYRANKS_P[POINTS OVER REPL])</f>
        <v>1</v>
      </c>
      <c r="W119" s="29">
        <f>IF(MYRANKS_P[[#This Row],[RANK]]&lt;=TOTAL_PITCHERS_DRAFTED,MYRANKS_P[[#This Row],[POINTS OVER REPL]],0)</f>
        <v>0</v>
      </c>
      <c r="X119" s="35">
        <f>MYRANKS_P[[#This Row],[POINTS OVER REPL]]*DOLLAR_VALUE_PER_POINT+1</f>
        <v>1</v>
      </c>
      <c r="Y119" s="35"/>
      <c r="Z119" s="29">
        <f>IF(AND(MYRANKS_P[[#This Row],[RANK]]&lt;=(TOTAL_PITCHERS_DRAFTED-PITCHERS_BELOW_REPL_DRAFTED),MYRANKS_P[[#This Row],[$ACTUAL]]=""),MYRANKS_P[[#This Row],[POINTS OVER REPL]],0)</f>
        <v>0</v>
      </c>
      <c r="AA119" s="40">
        <f>IF(MYRANKS_P[[#This Row],[$ACTUAL]]="",MYRANKS_P[[#This Row],[POINTS OVER REPL]]*REMAINING_DOLLAR_VALUE_PER_POINT+1,0)</f>
        <v>1</v>
      </c>
    </row>
    <row r="120" spans="1:27" x14ac:dyDescent="0.25">
      <c r="A120" s="2" t="s">
        <v>16244</v>
      </c>
      <c r="B120" s="14" t="str">
        <f>VLOOKUP(MYRANKS_P[[#This Row],[PLAYERID]],PLAYERIDMAP2[],COLUMN(PLAYERIDMAP2[LASTNAME]),FALSE)</f>
        <v>Norris</v>
      </c>
      <c r="C120" s="14" t="str">
        <f>VLOOKUP(MYRANKS_P[[#This Row],[PLAYERID]],PLAYERIDMAP2[],COLUMN(PLAYERIDMAP2[FIRSTNAME]),FALSE)</f>
        <v>Daniel</v>
      </c>
      <c r="D120" s="14" t="str">
        <f>MYRANKS_P[[#This Row],[FNAME]]&amp;" "&amp;MYRANKS_P[[#This Row],[LNAME]]</f>
        <v>Daniel Norris</v>
      </c>
      <c r="E120" s="14" t="str">
        <f>VLOOKUP(MYRANKS_P[[#This Row],[PLAYERID]],PLAYERIDMAP2[],COLUMN(PLAYERIDMAP2[TEAM]),FALSE)</f>
        <v>DET</v>
      </c>
      <c r="F120" s="14" t="str">
        <f>VLOOKUP(MYRANKS_P[[#This Row],[PLAYERID]],PLAYERIDMAP2[],COLUMN(PLAYERIDMAP2[POS]),FALSE)</f>
        <v>P</v>
      </c>
      <c r="G120" s="14">
        <f>IFERROR(VALUE(VLOOKUP(MYRANKS_P[[#This Row],[PLAYERID]],PLAYERIDMAP2[],COLUMN(PLAYERIDMAP2[IDFANGRAPHS]),FALSE)),VLOOKUP(MYRANKS_P[[#This Row],[PLAYERID]],PLAYERIDMAP2[],COLUMN(PLAYERIDMAP2[IDFANGRAPHS]),FALSE))</f>
        <v>13475</v>
      </c>
      <c r="H120" s="23">
        <f>IFERROR(VLOOKUP(MYRANKS_P[[#This Row],[IDFANGRAPHS]],STEAMER_P[],COLUMN(STEAMER_P[W]),FALSE),0)</f>
        <v>8</v>
      </c>
      <c r="I120" s="23">
        <f>IFERROR(VLOOKUP(MYRANKS_P[[#This Row],[IDFANGRAPHS]],STEAMER_P[],COLUMN(STEAMER_P[L]),FALSE),0)</f>
        <v>8</v>
      </c>
      <c r="J120" s="23">
        <f>IFERROR(VLOOKUP(MYRANKS_P[[#This Row],[IDFANGRAPHS]],STEAMER_P[],COLUMN(STEAMER_P[SV]),FALSE),0)</f>
        <v>0</v>
      </c>
      <c r="K120" s="23">
        <f>IFERROR(VLOOKUP(MYRANKS_P[[#This Row],[IDFANGRAPHS]],STEAMER_P[],COLUMN(STEAMER_P[IP]),FALSE),0)</f>
        <v>132</v>
      </c>
      <c r="L120" s="23">
        <f>IFERROR(VLOOKUP(MYRANKS_P[[#This Row],[IDFANGRAPHS]],STEAMER_P[],COLUMN(STEAMER_P[H]),FALSE),0)</f>
        <v>128</v>
      </c>
      <c r="M120" s="23">
        <f>IFERROR(VLOOKUP(MYRANKS_P[[#This Row],[IDFANGRAPHS]],STEAMER_P[],COLUMN(STEAMER_P[ER]),FALSE),0)</f>
        <v>63</v>
      </c>
      <c r="N120" s="23">
        <f>IFERROR(VLOOKUP(MYRANKS_P[[#This Row],[IDFANGRAPHS]],STEAMER_P[],COLUMN(STEAMER_P[HR]),FALSE),0)</f>
        <v>17</v>
      </c>
      <c r="O120" s="23">
        <f>IFERROR(VLOOKUP(MYRANKS_P[[#This Row],[IDFANGRAPHS]],STEAMER_P[],COLUMN(STEAMER_P[SO]),FALSE),0)</f>
        <v>110</v>
      </c>
      <c r="P120" s="23">
        <f>IFERROR(VLOOKUP(MYRANKS_P[[#This Row],[IDFANGRAPHS]],STEAMER_P[],COLUMN(STEAMER_P[BB]),FALSE),0)</f>
        <v>54</v>
      </c>
      <c r="Q120" s="21">
        <f>IFERROR((MYRANKS_P[[#This Row],[ER]]*9)/MYRANKS_P[[#This Row],[IP]],0)</f>
        <v>4.2954545454545459</v>
      </c>
      <c r="R120" s="21">
        <f>IFERROR((MYRANKS_P[[#This Row],[BB]]+MYRANKS_P[[#This Row],[H]])/MYRANKS_P[[#This Row],[IP]],0)</f>
        <v>1.3787878787878789</v>
      </c>
      <c r="S120" s="23">
        <f>MYRANKS_P[[#This Row],[W]]*P_PTS_W+MYRANKS_P[[#This Row],[L]]*P_PTS_L+MYRANKS_P[[#This Row],[IP]]*P_PTS_IP+MYRANKS_P[[#This Row],[SO]]*P_PTS_K+MYRANKS_P[[#This Row],[BB]]*P_PTS_BB+MYRANKS_P[[#This Row],[H]]*P_PTS_HA+MYRANKS_P[[#This Row],[SV]]*P_PTS_SV+MYRANKS_P[[#This Row],[HR]]*P_PTS_HRA+MYRANKS_P[[#This Row],[ER]]*P_PTS_ER</f>
        <v>0</v>
      </c>
      <c r="T120" s="23">
        <f>VLOOKUP(MYRANKS_P[[#This Row],[POS]],REPLACEMENT_LEVEL[],3,FALSE)</f>
        <v>0</v>
      </c>
      <c r="U120" s="23">
        <f>MYRANKS_P[[#This Row],[PROJ PTS]]-MYRANKS_P[[#This Row],[REPL LEVEL]]</f>
        <v>0</v>
      </c>
      <c r="V120" s="30">
        <f>RANK(MYRANKS_P[[#This Row],[POINTS OVER REPL]],MYRANKS_P[POINTS OVER REPL])</f>
        <v>1</v>
      </c>
      <c r="W120" s="29">
        <f>IF(MYRANKS_P[[#This Row],[RANK]]&lt;=TOTAL_PITCHERS_DRAFTED,MYRANKS_P[[#This Row],[POINTS OVER REPL]],0)</f>
        <v>0</v>
      </c>
      <c r="X120" s="35">
        <f>MYRANKS_P[[#This Row],[POINTS OVER REPL]]*DOLLAR_VALUE_PER_POINT+1</f>
        <v>1</v>
      </c>
      <c r="Y120" s="35"/>
      <c r="Z120" s="29">
        <f>IF(AND(MYRANKS_P[[#This Row],[RANK]]&lt;=(TOTAL_PITCHERS_DRAFTED-PITCHERS_BELOW_REPL_DRAFTED),MYRANKS_P[[#This Row],[$ACTUAL]]=""),MYRANKS_P[[#This Row],[POINTS OVER REPL]],0)</f>
        <v>0</v>
      </c>
      <c r="AA120" s="40">
        <f>IF(MYRANKS_P[[#This Row],[$ACTUAL]]="",MYRANKS_P[[#This Row],[POINTS OVER REPL]]*REMAINING_DOLLAR_VALUE_PER_POINT+1,0)</f>
        <v>1</v>
      </c>
    </row>
    <row r="121" spans="1:27" x14ac:dyDescent="0.25">
      <c r="A121" s="2" t="s">
        <v>11571</v>
      </c>
      <c r="B121" s="14" t="str">
        <f>VLOOKUP(MYRANKS_P[[#This Row],[PLAYERID]],PLAYERIDMAP2[],COLUMN(PLAYERIDMAP2[LASTNAME]),FALSE)</f>
        <v>Buehrle</v>
      </c>
      <c r="C121" s="14" t="str">
        <f>VLOOKUP(MYRANKS_P[[#This Row],[PLAYERID]],PLAYERIDMAP2[],COLUMN(PLAYERIDMAP2[FIRSTNAME]),FALSE)</f>
        <v>Mark</v>
      </c>
      <c r="D121" s="14" t="str">
        <f>MYRANKS_P[[#This Row],[FNAME]]&amp;" "&amp;MYRANKS_P[[#This Row],[LNAME]]</f>
        <v>Mark Buehrle</v>
      </c>
      <c r="E121" s="14" t="str">
        <f>VLOOKUP(MYRANKS_P[[#This Row],[PLAYERID]],PLAYERIDMAP2[],COLUMN(PLAYERIDMAP2[TEAM]),FALSE)</f>
        <v>TOR</v>
      </c>
      <c r="F121" s="14" t="str">
        <f>VLOOKUP(MYRANKS_P[[#This Row],[PLAYERID]],PLAYERIDMAP2[],COLUMN(PLAYERIDMAP2[POS]),FALSE)</f>
        <v>P</v>
      </c>
      <c r="G121" s="14">
        <f>IFERROR(VALUE(VLOOKUP(MYRANKS_P[[#This Row],[PLAYERID]],PLAYERIDMAP2[],COLUMN(PLAYERIDMAP2[IDFANGRAPHS]),FALSE)),VLOOKUP(MYRANKS_P[[#This Row],[PLAYERID]],PLAYERIDMAP2[],COLUMN(PLAYERIDMAP2[IDFANGRAPHS]),FALSE))</f>
        <v>225</v>
      </c>
      <c r="H121" s="23">
        <f>IFERROR(VLOOKUP(MYRANKS_P[[#This Row],[IDFANGRAPHS]],STEAMER_P[],COLUMN(STEAMER_P[W]),FALSE),0)</f>
        <v>11</v>
      </c>
      <c r="I121" s="23">
        <f>IFERROR(VLOOKUP(MYRANKS_P[[#This Row],[IDFANGRAPHS]],STEAMER_P[],COLUMN(STEAMER_P[L]),FALSE),0)</f>
        <v>12</v>
      </c>
      <c r="J121" s="23">
        <f>IFERROR(VLOOKUP(MYRANKS_P[[#This Row],[IDFANGRAPHS]],STEAMER_P[],COLUMN(STEAMER_P[SV]),FALSE),0)</f>
        <v>0</v>
      </c>
      <c r="K121" s="23">
        <f>IFERROR(VLOOKUP(MYRANKS_P[[#This Row],[IDFANGRAPHS]],STEAMER_P[],COLUMN(STEAMER_P[IP]),FALSE),0)</f>
        <v>200</v>
      </c>
      <c r="L121" s="23">
        <f>IFERROR(VLOOKUP(MYRANKS_P[[#This Row],[IDFANGRAPHS]],STEAMER_P[],COLUMN(STEAMER_P[H]),FALSE),0)</f>
        <v>222</v>
      </c>
      <c r="M121" s="23">
        <f>IFERROR(VLOOKUP(MYRANKS_P[[#This Row],[IDFANGRAPHS]],STEAMER_P[],COLUMN(STEAMER_P[ER]),FALSE),0)</f>
        <v>93</v>
      </c>
      <c r="N121" s="23">
        <f>IFERROR(VLOOKUP(MYRANKS_P[[#This Row],[IDFANGRAPHS]],STEAMER_P[],COLUMN(STEAMER_P[HR]),FALSE),0)</f>
        <v>24</v>
      </c>
      <c r="O121" s="23">
        <f>IFERROR(VLOOKUP(MYRANKS_P[[#This Row],[IDFANGRAPHS]],STEAMER_P[],COLUMN(STEAMER_P[SO]),FALSE),0)</f>
        <v>109</v>
      </c>
      <c r="P121" s="23">
        <f>IFERROR(VLOOKUP(MYRANKS_P[[#This Row],[IDFANGRAPHS]],STEAMER_P[],COLUMN(STEAMER_P[BB]),FALSE),0)</f>
        <v>44</v>
      </c>
      <c r="Q121" s="21">
        <f>IFERROR((MYRANKS_P[[#This Row],[ER]]*9)/MYRANKS_P[[#This Row],[IP]],0)</f>
        <v>4.1849999999999996</v>
      </c>
      <c r="R121" s="21">
        <f>IFERROR((MYRANKS_P[[#This Row],[BB]]+MYRANKS_P[[#This Row],[H]])/MYRANKS_P[[#This Row],[IP]],0)</f>
        <v>1.33</v>
      </c>
      <c r="S121" s="23">
        <f>MYRANKS_P[[#This Row],[W]]*P_PTS_W+MYRANKS_P[[#This Row],[L]]*P_PTS_L+MYRANKS_P[[#This Row],[IP]]*P_PTS_IP+MYRANKS_P[[#This Row],[SO]]*P_PTS_K+MYRANKS_P[[#This Row],[BB]]*P_PTS_BB+MYRANKS_P[[#This Row],[H]]*P_PTS_HA+MYRANKS_P[[#This Row],[SV]]*P_PTS_SV+MYRANKS_P[[#This Row],[HR]]*P_PTS_HRA+MYRANKS_P[[#This Row],[ER]]*P_PTS_ER</f>
        <v>0</v>
      </c>
      <c r="T121" s="23">
        <f>VLOOKUP(MYRANKS_P[[#This Row],[POS]],REPLACEMENT_LEVEL[],3,FALSE)</f>
        <v>0</v>
      </c>
      <c r="U121" s="23">
        <f>MYRANKS_P[[#This Row],[PROJ PTS]]-MYRANKS_P[[#This Row],[REPL LEVEL]]</f>
        <v>0</v>
      </c>
      <c r="V121" s="30">
        <f>RANK(MYRANKS_P[[#This Row],[POINTS OVER REPL]],MYRANKS_P[POINTS OVER REPL])</f>
        <v>1</v>
      </c>
      <c r="W121" s="29">
        <f>IF(MYRANKS_P[[#This Row],[RANK]]&lt;=TOTAL_PITCHERS_DRAFTED,MYRANKS_P[[#This Row],[POINTS OVER REPL]],0)</f>
        <v>0</v>
      </c>
      <c r="X121" s="35">
        <f>MYRANKS_P[[#This Row],[POINTS OVER REPL]]*DOLLAR_VALUE_PER_POINT+1</f>
        <v>1</v>
      </c>
      <c r="Y121" s="35"/>
      <c r="Z121" s="29">
        <f>IF(AND(MYRANKS_P[[#This Row],[RANK]]&lt;=(TOTAL_PITCHERS_DRAFTED-PITCHERS_BELOW_REPL_DRAFTED),MYRANKS_P[[#This Row],[$ACTUAL]]=""),MYRANKS_P[[#This Row],[POINTS OVER REPL]],0)</f>
        <v>0</v>
      </c>
      <c r="AA121" s="40">
        <f>IF(MYRANKS_P[[#This Row],[$ACTUAL]]="",MYRANKS_P[[#This Row],[POINTS OVER REPL]]*REMAINING_DOLLAR_VALUE_PER_POINT+1,0)</f>
        <v>1</v>
      </c>
    </row>
    <row r="122" spans="1:27" x14ac:dyDescent="0.25">
      <c r="A122" s="2" t="s">
        <v>12759</v>
      </c>
      <c r="B122" s="14" t="str">
        <f>VLOOKUP(MYRANKS_P[[#This Row],[PLAYERID]],PLAYERIDMAP2[],COLUMN(PLAYERIDMAP2[LASTNAME]),FALSE)</f>
        <v>Gonzalez</v>
      </c>
      <c r="C122" s="14" t="str">
        <f>VLOOKUP(MYRANKS_P[[#This Row],[PLAYERID]],PLAYERIDMAP2[],COLUMN(PLAYERIDMAP2[FIRSTNAME]),FALSE)</f>
        <v>Miguel</v>
      </c>
      <c r="D122" s="14" t="str">
        <f>MYRANKS_P[[#This Row],[FNAME]]&amp;" "&amp;MYRANKS_P[[#This Row],[LNAME]]</f>
        <v>Miguel Gonzalez</v>
      </c>
      <c r="E122" s="14" t="str">
        <f>VLOOKUP(MYRANKS_P[[#This Row],[PLAYERID]],PLAYERIDMAP2[],COLUMN(PLAYERIDMAP2[TEAM]),FALSE)</f>
        <v>BAL</v>
      </c>
      <c r="F122" s="14" t="str">
        <f>VLOOKUP(MYRANKS_P[[#This Row],[PLAYERID]],PLAYERIDMAP2[],COLUMN(PLAYERIDMAP2[POS]),FALSE)</f>
        <v>P</v>
      </c>
      <c r="G122" s="14">
        <f>IFERROR(VALUE(VLOOKUP(MYRANKS_P[[#This Row],[PLAYERID]],PLAYERIDMAP2[],COLUMN(PLAYERIDMAP2[IDFANGRAPHS]),FALSE)),VLOOKUP(MYRANKS_P[[#This Row],[PLAYERID]],PLAYERIDMAP2[],COLUMN(PLAYERIDMAP2[IDFANGRAPHS]),FALSE))</f>
        <v>7024</v>
      </c>
      <c r="H122" s="23">
        <f>IFERROR(VLOOKUP(MYRANKS_P[[#This Row],[IDFANGRAPHS]],STEAMER_P[],COLUMN(STEAMER_P[W]),FALSE),0)</f>
        <v>8</v>
      </c>
      <c r="I122" s="23">
        <f>IFERROR(VLOOKUP(MYRANKS_P[[#This Row],[IDFANGRAPHS]],STEAMER_P[],COLUMN(STEAMER_P[L]),FALSE),0)</f>
        <v>10</v>
      </c>
      <c r="J122" s="23">
        <f>IFERROR(VLOOKUP(MYRANKS_P[[#This Row],[IDFANGRAPHS]],STEAMER_P[],COLUMN(STEAMER_P[SV]),FALSE),0)</f>
        <v>0</v>
      </c>
      <c r="K122" s="23">
        <f>IFERROR(VLOOKUP(MYRANKS_P[[#This Row],[IDFANGRAPHS]],STEAMER_P[],COLUMN(STEAMER_P[IP]),FALSE),0)</f>
        <v>149</v>
      </c>
      <c r="L122" s="23">
        <f>IFERROR(VLOOKUP(MYRANKS_P[[#This Row],[IDFANGRAPHS]],STEAMER_P[],COLUMN(STEAMER_P[H]),FALSE),0)</f>
        <v>154</v>
      </c>
      <c r="M122" s="23">
        <f>IFERROR(VLOOKUP(MYRANKS_P[[#This Row],[IDFANGRAPHS]],STEAMER_P[],COLUMN(STEAMER_P[ER]),FALSE),0)</f>
        <v>74</v>
      </c>
      <c r="N122" s="23">
        <f>IFERROR(VLOOKUP(MYRANKS_P[[#This Row],[IDFANGRAPHS]],STEAMER_P[],COLUMN(STEAMER_P[HR]),FALSE),0)</f>
        <v>24</v>
      </c>
      <c r="O122" s="23">
        <f>IFERROR(VLOOKUP(MYRANKS_P[[#This Row],[IDFANGRAPHS]],STEAMER_P[],COLUMN(STEAMER_P[SO]),FALSE),0)</f>
        <v>108</v>
      </c>
      <c r="P122" s="23">
        <f>IFERROR(VLOOKUP(MYRANKS_P[[#This Row],[IDFANGRAPHS]],STEAMER_P[],COLUMN(STEAMER_P[BB]),FALSE),0)</f>
        <v>48</v>
      </c>
      <c r="Q122" s="21">
        <f>IFERROR((MYRANKS_P[[#This Row],[ER]]*9)/MYRANKS_P[[#This Row],[IP]],0)</f>
        <v>4.4697986577181208</v>
      </c>
      <c r="R122" s="21">
        <f>IFERROR((MYRANKS_P[[#This Row],[BB]]+MYRANKS_P[[#This Row],[H]])/MYRANKS_P[[#This Row],[IP]],0)</f>
        <v>1.3557046979865772</v>
      </c>
      <c r="S122" s="23">
        <f>MYRANKS_P[[#This Row],[W]]*P_PTS_W+MYRANKS_P[[#This Row],[L]]*P_PTS_L+MYRANKS_P[[#This Row],[IP]]*P_PTS_IP+MYRANKS_P[[#This Row],[SO]]*P_PTS_K+MYRANKS_P[[#This Row],[BB]]*P_PTS_BB+MYRANKS_P[[#This Row],[H]]*P_PTS_HA+MYRANKS_P[[#This Row],[SV]]*P_PTS_SV+MYRANKS_P[[#This Row],[HR]]*P_PTS_HRA+MYRANKS_P[[#This Row],[ER]]*P_PTS_ER</f>
        <v>0</v>
      </c>
      <c r="T122" s="23">
        <f>VLOOKUP(MYRANKS_P[[#This Row],[POS]],REPLACEMENT_LEVEL[],3,FALSE)</f>
        <v>0</v>
      </c>
      <c r="U122" s="23">
        <f>MYRANKS_P[[#This Row],[PROJ PTS]]-MYRANKS_P[[#This Row],[REPL LEVEL]]</f>
        <v>0</v>
      </c>
      <c r="V122" s="30">
        <f>RANK(MYRANKS_P[[#This Row],[POINTS OVER REPL]],MYRANKS_P[POINTS OVER REPL])</f>
        <v>1</v>
      </c>
      <c r="W122" s="29">
        <f>IF(MYRANKS_P[[#This Row],[RANK]]&lt;=TOTAL_PITCHERS_DRAFTED,MYRANKS_P[[#This Row],[POINTS OVER REPL]],0)</f>
        <v>0</v>
      </c>
      <c r="X122" s="35">
        <f>MYRANKS_P[[#This Row],[POINTS OVER REPL]]*DOLLAR_VALUE_PER_POINT+1</f>
        <v>1</v>
      </c>
      <c r="Y122" s="35"/>
      <c r="Z122" s="29">
        <f>IF(AND(MYRANKS_P[[#This Row],[RANK]]&lt;=(TOTAL_PITCHERS_DRAFTED-PITCHERS_BELOW_REPL_DRAFTED),MYRANKS_P[[#This Row],[$ACTUAL]]=""),MYRANKS_P[[#This Row],[POINTS OVER REPL]],0)</f>
        <v>0</v>
      </c>
      <c r="AA122" s="40">
        <f>IF(MYRANKS_P[[#This Row],[$ACTUAL]]="",MYRANKS_P[[#This Row],[POINTS OVER REPL]]*REMAINING_DOLLAR_VALUE_PER_POINT+1,0)</f>
        <v>1</v>
      </c>
    </row>
    <row r="123" spans="1:27" x14ac:dyDescent="0.25">
      <c r="A123" s="9" t="s">
        <v>17580</v>
      </c>
      <c r="B123" s="14" t="str">
        <f>VLOOKUP(MYRANKS_P[[#This Row],[PLAYERID]],PLAYERIDMAP2[],COLUMN(PLAYERIDMAP2[LASTNAME]),FALSE)</f>
        <v>Eickhoff</v>
      </c>
      <c r="C123" s="14" t="str">
        <f>VLOOKUP(MYRANKS_P[[#This Row],[PLAYERID]],PLAYERIDMAP2[],COLUMN(PLAYERIDMAP2[FIRSTNAME]),FALSE)</f>
        <v>Jerad</v>
      </c>
      <c r="D123" s="14" t="str">
        <f>MYRANKS_P[[#This Row],[FNAME]]&amp;" "&amp;MYRANKS_P[[#This Row],[LNAME]]</f>
        <v>Jerad Eickhoff</v>
      </c>
      <c r="E123" s="14" t="str">
        <f>VLOOKUP(MYRANKS_P[[#This Row],[PLAYERID]],PLAYERIDMAP2[],COLUMN(PLAYERIDMAP2[TEAM]),FALSE)</f>
        <v>PHI</v>
      </c>
      <c r="F123" s="14" t="str">
        <f>VLOOKUP(MYRANKS_P[[#This Row],[PLAYERID]],PLAYERIDMAP2[],COLUMN(PLAYERIDMAP2[POS]),FALSE)</f>
        <v>P</v>
      </c>
      <c r="G123" s="14">
        <f>IFERROR(VALUE(VLOOKUP(MYRANKS_P[[#This Row],[PLAYERID]],PLAYERIDMAP2[],COLUMN(PLAYERIDMAP2[IDFANGRAPHS]),FALSE)),VLOOKUP(MYRANKS_P[[#This Row],[PLAYERID]],PLAYERIDMAP2[],COLUMN(PLAYERIDMAP2[IDFANGRAPHS]),FALSE))</f>
        <v>12664</v>
      </c>
      <c r="H123" s="23">
        <f>IFERROR(VLOOKUP(MYRANKS_P[[#This Row],[IDFANGRAPHS]],STEAMER_P[],COLUMN(STEAMER_P[W]),FALSE),0)</f>
        <v>6</v>
      </c>
      <c r="I123" s="23">
        <f>IFERROR(VLOOKUP(MYRANKS_P[[#This Row],[IDFANGRAPHS]],STEAMER_P[],COLUMN(STEAMER_P[L]),FALSE),0)</f>
        <v>8</v>
      </c>
      <c r="J123" s="23">
        <f>IFERROR(VLOOKUP(MYRANKS_P[[#This Row],[IDFANGRAPHS]],STEAMER_P[],COLUMN(STEAMER_P[SV]),FALSE),0)</f>
        <v>0</v>
      </c>
      <c r="K123" s="23">
        <f>IFERROR(VLOOKUP(MYRANKS_P[[#This Row],[IDFANGRAPHS]],STEAMER_P[],COLUMN(STEAMER_P[IP]),FALSE),0)</f>
        <v>122</v>
      </c>
      <c r="L123" s="23">
        <f>IFERROR(VLOOKUP(MYRANKS_P[[#This Row],[IDFANGRAPHS]],STEAMER_P[],COLUMN(STEAMER_P[H]),FALSE),0)</f>
        <v>117</v>
      </c>
      <c r="M123" s="23">
        <f>IFERROR(VLOOKUP(MYRANKS_P[[#This Row],[IDFANGRAPHS]],STEAMER_P[],COLUMN(STEAMER_P[ER]),FALSE),0)</f>
        <v>54</v>
      </c>
      <c r="N123" s="23">
        <f>IFERROR(VLOOKUP(MYRANKS_P[[#This Row],[IDFANGRAPHS]],STEAMER_P[],COLUMN(STEAMER_P[HR]),FALSE),0)</f>
        <v>16</v>
      </c>
      <c r="O123" s="23">
        <f>IFERROR(VLOOKUP(MYRANKS_P[[#This Row],[IDFANGRAPHS]],STEAMER_P[],COLUMN(STEAMER_P[SO]),FALSE),0)</f>
        <v>108</v>
      </c>
      <c r="P123" s="23">
        <f>IFERROR(VLOOKUP(MYRANKS_P[[#This Row],[IDFANGRAPHS]],STEAMER_P[],COLUMN(STEAMER_P[BB]),FALSE),0)</f>
        <v>40</v>
      </c>
      <c r="Q123" s="21">
        <f>IFERROR((MYRANKS_P[[#This Row],[ER]]*9)/MYRANKS_P[[#This Row],[IP]],0)</f>
        <v>3.9836065573770494</v>
      </c>
      <c r="R123" s="21">
        <f>IFERROR((MYRANKS_P[[#This Row],[BB]]+MYRANKS_P[[#This Row],[H]])/MYRANKS_P[[#This Row],[IP]],0)</f>
        <v>1.2868852459016393</v>
      </c>
      <c r="S123" s="23">
        <f>MYRANKS_P[[#This Row],[W]]*P_PTS_W+MYRANKS_P[[#This Row],[L]]*P_PTS_L+MYRANKS_P[[#This Row],[IP]]*P_PTS_IP+MYRANKS_P[[#This Row],[SO]]*P_PTS_K+MYRANKS_P[[#This Row],[BB]]*P_PTS_BB+MYRANKS_P[[#This Row],[H]]*P_PTS_HA+MYRANKS_P[[#This Row],[SV]]*P_PTS_SV+MYRANKS_P[[#This Row],[HR]]*P_PTS_HRA+MYRANKS_P[[#This Row],[ER]]*P_PTS_ER</f>
        <v>0</v>
      </c>
      <c r="T123" s="23">
        <f>VLOOKUP(MYRANKS_P[[#This Row],[POS]],REPLACEMENT_LEVEL[],3,FALSE)</f>
        <v>0</v>
      </c>
      <c r="U123" s="23">
        <f>MYRANKS_P[[#This Row],[PROJ PTS]]-MYRANKS_P[[#This Row],[REPL LEVEL]]</f>
        <v>0</v>
      </c>
      <c r="V123" s="30">
        <f>RANK(MYRANKS_P[[#This Row],[POINTS OVER REPL]],MYRANKS_P[POINTS OVER REPL])</f>
        <v>1</v>
      </c>
      <c r="W123" s="29">
        <f>IF(MYRANKS_P[[#This Row],[RANK]]&lt;=TOTAL_PITCHERS_DRAFTED,MYRANKS_P[[#This Row],[POINTS OVER REPL]],0)</f>
        <v>0</v>
      </c>
      <c r="X123" s="35">
        <f>MYRANKS_P[[#This Row],[POINTS OVER REPL]]*DOLLAR_VALUE_PER_POINT+1</f>
        <v>1</v>
      </c>
      <c r="Y123" s="35"/>
      <c r="Z123" s="29">
        <f>IF(AND(MYRANKS_P[[#This Row],[RANK]]&lt;=(TOTAL_PITCHERS_DRAFTED-PITCHERS_BELOW_REPL_DRAFTED),MYRANKS_P[[#This Row],[$ACTUAL]]=""),MYRANKS_P[[#This Row],[POINTS OVER REPL]],0)</f>
        <v>0</v>
      </c>
      <c r="AA123" s="40">
        <f>IF(MYRANKS_P[[#This Row],[$ACTUAL]]="",MYRANKS_P[[#This Row],[POINTS OVER REPL]]*REMAINING_DOLLAR_VALUE_PER_POINT+1,0)</f>
        <v>1</v>
      </c>
    </row>
    <row r="124" spans="1:27" x14ac:dyDescent="0.25">
      <c r="A124" s="9" t="s">
        <v>17530</v>
      </c>
      <c r="B124" s="14" t="str">
        <f>VLOOKUP(MYRANKS_P[[#This Row],[PLAYERID]],PLAYERIDMAP2[],COLUMN(PLAYERIDMAP2[LASTNAME]),FALSE)</f>
        <v>Perez</v>
      </c>
      <c r="C124" s="14" t="str">
        <f>VLOOKUP(MYRANKS_P[[#This Row],[PLAYERID]],PLAYERIDMAP2[],COLUMN(PLAYERIDMAP2[FIRSTNAME]),FALSE)</f>
        <v>Williams</v>
      </c>
      <c r="D124" s="14" t="str">
        <f>MYRANKS_P[[#This Row],[FNAME]]&amp;" "&amp;MYRANKS_P[[#This Row],[LNAME]]</f>
        <v>Williams Perez</v>
      </c>
      <c r="E124" s="14" t="str">
        <f>VLOOKUP(MYRANKS_P[[#This Row],[PLAYERID]],PLAYERIDMAP2[],COLUMN(PLAYERIDMAP2[TEAM]),FALSE)</f>
        <v>ATL</v>
      </c>
      <c r="F124" s="14" t="str">
        <f>VLOOKUP(MYRANKS_P[[#This Row],[PLAYERID]],PLAYERIDMAP2[],COLUMN(PLAYERIDMAP2[POS]),FALSE)</f>
        <v>P</v>
      </c>
      <c r="G124" s="14">
        <f>IFERROR(VALUE(VLOOKUP(MYRANKS_P[[#This Row],[PLAYERID]],PLAYERIDMAP2[],COLUMN(PLAYERIDMAP2[IDFANGRAPHS]),FALSE)),VLOOKUP(MYRANKS_P[[#This Row],[PLAYERID]],PLAYERIDMAP2[],COLUMN(PLAYERIDMAP2[IDFANGRAPHS]),FALSE))</f>
        <v>11592</v>
      </c>
      <c r="H124" s="23">
        <f>IFERROR(VLOOKUP(MYRANKS_P[[#This Row],[IDFANGRAPHS]],STEAMER_P[],COLUMN(STEAMER_P[W]),FALSE),0)</f>
        <v>7</v>
      </c>
      <c r="I124" s="23">
        <f>IFERROR(VLOOKUP(MYRANKS_P[[#This Row],[IDFANGRAPHS]],STEAMER_P[],COLUMN(STEAMER_P[L]),FALSE),0)</f>
        <v>11</v>
      </c>
      <c r="J124" s="23">
        <f>IFERROR(VLOOKUP(MYRANKS_P[[#This Row],[IDFANGRAPHS]],STEAMER_P[],COLUMN(STEAMER_P[SV]),FALSE),0)</f>
        <v>0</v>
      </c>
      <c r="K124" s="23">
        <f>IFERROR(VLOOKUP(MYRANKS_P[[#This Row],[IDFANGRAPHS]],STEAMER_P[],COLUMN(STEAMER_P[IP]),FALSE),0)</f>
        <v>151</v>
      </c>
      <c r="L124" s="23">
        <f>IFERROR(VLOOKUP(MYRANKS_P[[#This Row],[IDFANGRAPHS]],STEAMER_P[],COLUMN(STEAMER_P[H]),FALSE),0)</f>
        <v>159</v>
      </c>
      <c r="M124" s="23">
        <f>IFERROR(VLOOKUP(MYRANKS_P[[#This Row],[IDFANGRAPHS]],STEAMER_P[],COLUMN(STEAMER_P[ER]),FALSE),0)</f>
        <v>76</v>
      </c>
      <c r="N124" s="23">
        <f>IFERROR(VLOOKUP(MYRANKS_P[[#This Row],[IDFANGRAPHS]],STEAMER_P[],COLUMN(STEAMER_P[HR]),FALSE),0)</f>
        <v>17</v>
      </c>
      <c r="O124" s="23">
        <f>IFERROR(VLOOKUP(MYRANKS_P[[#This Row],[IDFANGRAPHS]],STEAMER_P[],COLUMN(STEAMER_P[SO]),FALSE),0)</f>
        <v>108</v>
      </c>
      <c r="P124" s="23">
        <f>IFERROR(VLOOKUP(MYRANKS_P[[#This Row],[IDFANGRAPHS]],STEAMER_P[],COLUMN(STEAMER_P[BB]),FALSE),0)</f>
        <v>55</v>
      </c>
      <c r="Q124" s="21">
        <f>IFERROR((MYRANKS_P[[#This Row],[ER]]*9)/MYRANKS_P[[#This Row],[IP]],0)</f>
        <v>4.5298013245033113</v>
      </c>
      <c r="R124" s="21">
        <f>IFERROR((MYRANKS_P[[#This Row],[BB]]+MYRANKS_P[[#This Row],[H]])/MYRANKS_P[[#This Row],[IP]],0)</f>
        <v>1.4172185430463575</v>
      </c>
      <c r="S124" s="23">
        <f>MYRANKS_P[[#This Row],[W]]*P_PTS_W+MYRANKS_P[[#This Row],[L]]*P_PTS_L+MYRANKS_P[[#This Row],[IP]]*P_PTS_IP+MYRANKS_P[[#This Row],[SO]]*P_PTS_K+MYRANKS_P[[#This Row],[BB]]*P_PTS_BB+MYRANKS_P[[#This Row],[H]]*P_PTS_HA+MYRANKS_P[[#This Row],[SV]]*P_PTS_SV+MYRANKS_P[[#This Row],[HR]]*P_PTS_HRA+MYRANKS_P[[#This Row],[ER]]*P_PTS_ER</f>
        <v>0</v>
      </c>
      <c r="T124" s="23">
        <f>VLOOKUP(MYRANKS_P[[#This Row],[POS]],REPLACEMENT_LEVEL[],3,FALSE)</f>
        <v>0</v>
      </c>
      <c r="U124" s="23">
        <f>MYRANKS_P[[#This Row],[PROJ PTS]]-MYRANKS_P[[#This Row],[REPL LEVEL]]</f>
        <v>0</v>
      </c>
      <c r="V124" s="30">
        <f>RANK(MYRANKS_P[[#This Row],[POINTS OVER REPL]],MYRANKS_P[POINTS OVER REPL])</f>
        <v>1</v>
      </c>
      <c r="W124" s="29">
        <f>IF(MYRANKS_P[[#This Row],[RANK]]&lt;=TOTAL_PITCHERS_DRAFTED,MYRANKS_P[[#This Row],[POINTS OVER REPL]],0)</f>
        <v>0</v>
      </c>
      <c r="X124" s="35">
        <f>MYRANKS_P[[#This Row],[POINTS OVER REPL]]*DOLLAR_VALUE_PER_POINT+1</f>
        <v>1</v>
      </c>
      <c r="Y124" s="35"/>
      <c r="Z124" s="29">
        <f>IF(AND(MYRANKS_P[[#This Row],[RANK]]&lt;=(TOTAL_PITCHERS_DRAFTED-PITCHERS_BELOW_REPL_DRAFTED),MYRANKS_P[[#This Row],[$ACTUAL]]=""),MYRANKS_P[[#This Row],[POINTS OVER REPL]],0)</f>
        <v>0</v>
      </c>
      <c r="AA124" s="40">
        <f>IF(MYRANKS_P[[#This Row],[$ACTUAL]]="",MYRANKS_P[[#This Row],[POINTS OVER REPL]]*REMAINING_DOLLAR_VALUE_PER_POINT+1,0)</f>
        <v>1</v>
      </c>
    </row>
    <row r="125" spans="1:27" x14ac:dyDescent="0.25">
      <c r="A125" s="9" t="s">
        <v>19621</v>
      </c>
      <c r="B125" s="14" t="str">
        <f>VLOOKUP(MYRANKS_P[[#This Row],[PLAYERID]],PLAYERIDMAP2[],COLUMN(PLAYERIDMAP2[LASTNAME]),FALSE)</f>
        <v>Ross</v>
      </c>
      <c r="C125" s="14" t="str">
        <f>VLOOKUP(MYRANKS_P[[#This Row],[PLAYERID]],PLAYERIDMAP2[],COLUMN(PLAYERIDMAP2[FIRSTNAME]),FALSE)</f>
        <v>Joe</v>
      </c>
      <c r="D125" s="14" t="str">
        <f>MYRANKS_P[[#This Row],[FNAME]]&amp;" "&amp;MYRANKS_P[[#This Row],[LNAME]]</f>
        <v>Joe Ross</v>
      </c>
      <c r="E125" s="14" t="str">
        <f>VLOOKUP(MYRANKS_P[[#This Row],[PLAYERID]],PLAYERIDMAP2[],COLUMN(PLAYERIDMAP2[TEAM]),FALSE)</f>
        <v>WAS</v>
      </c>
      <c r="F125" s="14" t="str">
        <f>VLOOKUP(MYRANKS_P[[#This Row],[PLAYERID]],PLAYERIDMAP2[],COLUMN(PLAYERIDMAP2[POS]),FALSE)</f>
        <v>P</v>
      </c>
      <c r="G125" s="14">
        <f>IFERROR(VALUE(VLOOKUP(MYRANKS_P[[#This Row],[PLAYERID]],PLAYERIDMAP2[],COLUMN(PLAYERIDMAP2[IDFANGRAPHS]),FALSE)),VLOOKUP(MYRANKS_P[[#This Row],[PLAYERID]],PLAYERIDMAP2[],COLUMN(PLAYERIDMAP2[IDFANGRAPHS]),FALSE))</f>
        <v>12972</v>
      </c>
      <c r="H125" s="23">
        <f>IFERROR(VLOOKUP(MYRANKS_P[[#This Row],[IDFANGRAPHS]],STEAMER_P[],COLUMN(STEAMER_P[W]),FALSE),0)</f>
        <v>8</v>
      </c>
      <c r="I125" s="23">
        <f>IFERROR(VLOOKUP(MYRANKS_P[[#This Row],[IDFANGRAPHS]],STEAMER_P[],COLUMN(STEAMER_P[L]),FALSE),0)</f>
        <v>8</v>
      </c>
      <c r="J125" s="23">
        <f>IFERROR(VLOOKUP(MYRANKS_P[[#This Row],[IDFANGRAPHS]],STEAMER_P[],COLUMN(STEAMER_P[SV]),FALSE),0)</f>
        <v>0</v>
      </c>
      <c r="K125" s="23">
        <f>IFERROR(VLOOKUP(MYRANKS_P[[#This Row],[IDFANGRAPHS]],STEAMER_P[],COLUMN(STEAMER_P[IP]),FALSE),0)</f>
        <v>129</v>
      </c>
      <c r="L125" s="23">
        <f>IFERROR(VLOOKUP(MYRANKS_P[[#This Row],[IDFANGRAPHS]],STEAMER_P[],COLUMN(STEAMER_P[H]),FALSE),0)</f>
        <v>128</v>
      </c>
      <c r="M125" s="23">
        <f>IFERROR(VLOOKUP(MYRANKS_P[[#This Row],[IDFANGRAPHS]],STEAMER_P[],COLUMN(STEAMER_P[ER]),FALSE),0)</f>
        <v>56</v>
      </c>
      <c r="N125" s="23">
        <f>IFERROR(VLOOKUP(MYRANKS_P[[#This Row],[IDFANGRAPHS]],STEAMER_P[],COLUMN(STEAMER_P[HR]),FALSE),0)</f>
        <v>14</v>
      </c>
      <c r="O125" s="23">
        <f>IFERROR(VLOOKUP(MYRANKS_P[[#This Row],[IDFANGRAPHS]],STEAMER_P[],COLUMN(STEAMER_P[SO]),FALSE),0)</f>
        <v>108</v>
      </c>
      <c r="P125" s="23">
        <f>IFERROR(VLOOKUP(MYRANKS_P[[#This Row],[IDFANGRAPHS]],STEAMER_P[],COLUMN(STEAMER_P[BB]),FALSE),0)</f>
        <v>39</v>
      </c>
      <c r="Q125" s="21">
        <f>IFERROR((MYRANKS_P[[#This Row],[ER]]*9)/MYRANKS_P[[#This Row],[IP]],0)</f>
        <v>3.9069767441860463</v>
      </c>
      <c r="R125" s="21">
        <f>IFERROR((MYRANKS_P[[#This Row],[BB]]+MYRANKS_P[[#This Row],[H]])/MYRANKS_P[[#This Row],[IP]],0)</f>
        <v>1.2945736434108528</v>
      </c>
      <c r="S125" s="23">
        <f>MYRANKS_P[[#This Row],[W]]*P_PTS_W+MYRANKS_P[[#This Row],[L]]*P_PTS_L+MYRANKS_P[[#This Row],[IP]]*P_PTS_IP+MYRANKS_P[[#This Row],[SO]]*P_PTS_K+MYRANKS_P[[#This Row],[BB]]*P_PTS_BB+MYRANKS_P[[#This Row],[H]]*P_PTS_HA+MYRANKS_P[[#This Row],[SV]]*P_PTS_SV+MYRANKS_P[[#This Row],[HR]]*P_PTS_HRA+MYRANKS_P[[#This Row],[ER]]*P_PTS_ER</f>
        <v>0</v>
      </c>
      <c r="T125" s="23">
        <f>VLOOKUP(MYRANKS_P[[#This Row],[POS]],REPLACEMENT_LEVEL[],3,FALSE)</f>
        <v>0</v>
      </c>
      <c r="U125" s="23">
        <f>MYRANKS_P[[#This Row],[PROJ PTS]]-MYRANKS_P[[#This Row],[REPL LEVEL]]</f>
        <v>0</v>
      </c>
      <c r="V125" s="30">
        <f>RANK(MYRANKS_P[[#This Row],[POINTS OVER REPL]],MYRANKS_P[POINTS OVER REPL])</f>
        <v>1</v>
      </c>
      <c r="W125" s="29">
        <f>IF(MYRANKS_P[[#This Row],[RANK]]&lt;=TOTAL_PITCHERS_DRAFTED,MYRANKS_P[[#This Row],[POINTS OVER REPL]],0)</f>
        <v>0</v>
      </c>
      <c r="X125" s="35">
        <f>MYRANKS_P[[#This Row],[POINTS OVER REPL]]*DOLLAR_VALUE_PER_POINT+1</f>
        <v>1</v>
      </c>
      <c r="Y125" s="35"/>
      <c r="Z125" s="29">
        <f>IF(AND(MYRANKS_P[[#This Row],[RANK]]&lt;=(TOTAL_PITCHERS_DRAFTED-PITCHERS_BELOW_REPL_DRAFTED),MYRANKS_P[[#This Row],[$ACTUAL]]=""),MYRANKS_P[[#This Row],[POINTS OVER REPL]],0)</f>
        <v>0</v>
      </c>
      <c r="AA125" s="40">
        <f>IF(MYRANKS_P[[#This Row],[$ACTUAL]]="",MYRANKS_P[[#This Row],[POINTS OVER REPL]]*REMAINING_DOLLAR_VALUE_PER_POINT+1,0)</f>
        <v>1</v>
      </c>
    </row>
    <row r="126" spans="1:27" x14ac:dyDescent="0.25">
      <c r="A126" s="2" t="s">
        <v>14129</v>
      </c>
      <c r="B126" s="14" t="str">
        <f>VLOOKUP(MYRANKS_P[[#This Row],[PLAYERID]],PLAYERIDMAP2[],COLUMN(PLAYERIDMAP2[LASTNAME]),FALSE)</f>
        <v>Moore</v>
      </c>
      <c r="C126" s="14" t="str">
        <f>VLOOKUP(MYRANKS_P[[#This Row],[PLAYERID]],PLAYERIDMAP2[],COLUMN(PLAYERIDMAP2[FIRSTNAME]),FALSE)</f>
        <v>Matt</v>
      </c>
      <c r="D126" s="14" t="str">
        <f>MYRANKS_P[[#This Row],[FNAME]]&amp;" "&amp;MYRANKS_P[[#This Row],[LNAME]]</f>
        <v>Matt Moore</v>
      </c>
      <c r="E126" s="14" t="str">
        <f>VLOOKUP(MYRANKS_P[[#This Row],[PLAYERID]],PLAYERIDMAP2[],COLUMN(PLAYERIDMAP2[TEAM]),FALSE)</f>
        <v>TB</v>
      </c>
      <c r="F126" s="14" t="str">
        <f>VLOOKUP(MYRANKS_P[[#This Row],[PLAYERID]],PLAYERIDMAP2[],COLUMN(PLAYERIDMAP2[POS]),FALSE)</f>
        <v>P</v>
      </c>
      <c r="G126" s="14">
        <f>IFERROR(VALUE(VLOOKUP(MYRANKS_P[[#This Row],[PLAYERID]],PLAYERIDMAP2[],COLUMN(PLAYERIDMAP2[IDFANGRAPHS]),FALSE)),VLOOKUP(MYRANKS_P[[#This Row],[PLAYERID]],PLAYERIDMAP2[],COLUMN(PLAYERIDMAP2[IDFANGRAPHS]),FALSE))</f>
        <v>1890</v>
      </c>
      <c r="H126" s="23">
        <f>IFERROR(VLOOKUP(MYRANKS_P[[#This Row],[IDFANGRAPHS]],STEAMER_P[],COLUMN(STEAMER_P[W]),FALSE),0)</f>
        <v>7</v>
      </c>
      <c r="I126" s="23">
        <f>IFERROR(VLOOKUP(MYRANKS_P[[#This Row],[IDFANGRAPHS]],STEAMER_P[],COLUMN(STEAMER_P[L]),FALSE),0)</f>
        <v>7</v>
      </c>
      <c r="J126" s="23">
        <f>IFERROR(VLOOKUP(MYRANKS_P[[#This Row],[IDFANGRAPHS]],STEAMER_P[],COLUMN(STEAMER_P[SV]),FALSE),0)</f>
        <v>0</v>
      </c>
      <c r="K126" s="23">
        <f>IFERROR(VLOOKUP(MYRANKS_P[[#This Row],[IDFANGRAPHS]],STEAMER_P[],COLUMN(STEAMER_P[IP]),FALSE),0)</f>
        <v>118</v>
      </c>
      <c r="L126" s="23">
        <f>IFERROR(VLOOKUP(MYRANKS_P[[#This Row],[IDFANGRAPHS]],STEAMER_P[],COLUMN(STEAMER_P[H]),FALSE),0)</f>
        <v>107</v>
      </c>
      <c r="M126" s="23">
        <f>IFERROR(VLOOKUP(MYRANKS_P[[#This Row],[IDFANGRAPHS]],STEAMER_P[],COLUMN(STEAMER_P[ER]),FALSE),0)</f>
        <v>49</v>
      </c>
      <c r="N126" s="23">
        <f>IFERROR(VLOOKUP(MYRANKS_P[[#This Row],[IDFANGRAPHS]],STEAMER_P[],COLUMN(STEAMER_P[HR]),FALSE),0)</f>
        <v>13</v>
      </c>
      <c r="O126" s="23">
        <f>IFERROR(VLOOKUP(MYRANKS_P[[#This Row],[IDFANGRAPHS]],STEAMER_P[],COLUMN(STEAMER_P[SO]),FALSE),0)</f>
        <v>105</v>
      </c>
      <c r="P126" s="23">
        <f>IFERROR(VLOOKUP(MYRANKS_P[[#This Row],[IDFANGRAPHS]],STEAMER_P[],COLUMN(STEAMER_P[BB]),FALSE),0)</f>
        <v>44</v>
      </c>
      <c r="Q126" s="21">
        <f>IFERROR((MYRANKS_P[[#This Row],[ER]]*9)/MYRANKS_P[[#This Row],[IP]],0)</f>
        <v>3.7372881355932202</v>
      </c>
      <c r="R126" s="21">
        <f>IFERROR((MYRANKS_P[[#This Row],[BB]]+MYRANKS_P[[#This Row],[H]])/MYRANKS_P[[#This Row],[IP]],0)</f>
        <v>1.2796610169491525</v>
      </c>
      <c r="S126" s="23">
        <f>MYRANKS_P[[#This Row],[W]]*P_PTS_W+MYRANKS_P[[#This Row],[L]]*P_PTS_L+MYRANKS_P[[#This Row],[IP]]*P_PTS_IP+MYRANKS_P[[#This Row],[SO]]*P_PTS_K+MYRANKS_P[[#This Row],[BB]]*P_PTS_BB+MYRANKS_P[[#This Row],[H]]*P_PTS_HA+MYRANKS_P[[#This Row],[SV]]*P_PTS_SV+MYRANKS_P[[#This Row],[HR]]*P_PTS_HRA+MYRANKS_P[[#This Row],[ER]]*P_PTS_ER</f>
        <v>0</v>
      </c>
      <c r="T126" s="23">
        <f>VLOOKUP(MYRANKS_P[[#This Row],[POS]],REPLACEMENT_LEVEL[],3,FALSE)</f>
        <v>0</v>
      </c>
      <c r="U126" s="23">
        <f>MYRANKS_P[[#This Row],[PROJ PTS]]-MYRANKS_P[[#This Row],[REPL LEVEL]]</f>
        <v>0</v>
      </c>
      <c r="V126" s="30">
        <f>RANK(MYRANKS_P[[#This Row],[POINTS OVER REPL]],MYRANKS_P[POINTS OVER REPL])</f>
        <v>1</v>
      </c>
      <c r="W126" s="29">
        <f>IF(MYRANKS_P[[#This Row],[RANK]]&lt;=TOTAL_PITCHERS_DRAFTED,MYRANKS_P[[#This Row],[POINTS OVER REPL]],0)</f>
        <v>0</v>
      </c>
      <c r="X126" s="35">
        <f>MYRANKS_P[[#This Row],[POINTS OVER REPL]]*DOLLAR_VALUE_PER_POINT+1</f>
        <v>1</v>
      </c>
      <c r="Y126" s="35"/>
      <c r="Z126" s="29">
        <f>IF(AND(MYRANKS_P[[#This Row],[RANK]]&lt;=(TOTAL_PITCHERS_DRAFTED-PITCHERS_BELOW_REPL_DRAFTED),MYRANKS_P[[#This Row],[$ACTUAL]]=""),MYRANKS_P[[#This Row],[POINTS OVER REPL]],0)</f>
        <v>0</v>
      </c>
      <c r="AA126" s="40">
        <f>IF(MYRANKS_P[[#This Row],[$ACTUAL]]="",MYRANKS_P[[#This Row],[POINTS OVER REPL]]*REMAINING_DOLLAR_VALUE_PER_POINT+1,0)</f>
        <v>1</v>
      </c>
    </row>
    <row r="127" spans="1:27" x14ac:dyDescent="0.25">
      <c r="A127" s="2" t="s">
        <v>12950</v>
      </c>
      <c r="B127" s="14" t="str">
        <f>VLOOKUP(MYRANKS_P[[#This Row],[PLAYERID]],PLAYERIDMAP2[],COLUMN(PLAYERIDMAP2[LASTNAME]),FALSE)</f>
        <v>Harang</v>
      </c>
      <c r="C127" s="14" t="str">
        <f>VLOOKUP(MYRANKS_P[[#This Row],[PLAYERID]],PLAYERIDMAP2[],COLUMN(PLAYERIDMAP2[FIRSTNAME]),FALSE)</f>
        <v>Aaron</v>
      </c>
      <c r="D127" s="14" t="str">
        <f>MYRANKS_P[[#This Row],[FNAME]]&amp;" "&amp;MYRANKS_P[[#This Row],[LNAME]]</f>
        <v>Aaron Harang</v>
      </c>
      <c r="E127" s="14" t="str">
        <f>VLOOKUP(MYRANKS_P[[#This Row],[PLAYERID]],PLAYERIDMAP2[],COLUMN(PLAYERIDMAP2[TEAM]),FALSE)</f>
        <v>PHI</v>
      </c>
      <c r="F127" s="14" t="str">
        <f>VLOOKUP(MYRANKS_P[[#This Row],[PLAYERID]],PLAYERIDMAP2[],COLUMN(PLAYERIDMAP2[POS]),FALSE)</f>
        <v>P</v>
      </c>
      <c r="G127" s="14">
        <f>IFERROR(VALUE(VLOOKUP(MYRANKS_P[[#This Row],[PLAYERID]],PLAYERIDMAP2[],COLUMN(PLAYERIDMAP2[IDFANGRAPHS]),FALSE)),VLOOKUP(MYRANKS_P[[#This Row],[PLAYERID]],PLAYERIDMAP2[],COLUMN(PLAYERIDMAP2[IDFANGRAPHS]),FALSE))</f>
        <v>1451</v>
      </c>
      <c r="H127" s="23">
        <f>IFERROR(VLOOKUP(MYRANKS_P[[#This Row],[IDFANGRAPHS]],STEAMER_P[],COLUMN(STEAMER_P[W]),FALSE),0)</f>
        <v>8</v>
      </c>
      <c r="I127" s="23">
        <f>IFERROR(VLOOKUP(MYRANKS_P[[#This Row],[IDFANGRAPHS]],STEAMER_P[],COLUMN(STEAMER_P[L]),FALSE),0)</f>
        <v>11</v>
      </c>
      <c r="J127" s="23">
        <f>IFERROR(VLOOKUP(MYRANKS_P[[#This Row],[IDFANGRAPHS]],STEAMER_P[],COLUMN(STEAMER_P[SV]),FALSE),0)</f>
        <v>0</v>
      </c>
      <c r="K127" s="23">
        <f>IFERROR(VLOOKUP(MYRANKS_P[[#This Row],[IDFANGRAPHS]],STEAMER_P[],COLUMN(STEAMER_P[IP]),FALSE),0)</f>
        <v>161</v>
      </c>
      <c r="L127" s="23">
        <f>IFERROR(VLOOKUP(MYRANKS_P[[#This Row],[IDFANGRAPHS]],STEAMER_P[],COLUMN(STEAMER_P[H]),FALSE),0)</f>
        <v>174</v>
      </c>
      <c r="M127" s="23">
        <f>IFERROR(VLOOKUP(MYRANKS_P[[#This Row],[IDFANGRAPHS]],STEAMER_P[],COLUMN(STEAMER_P[ER]),FALSE),0)</f>
        <v>83</v>
      </c>
      <c r="N127" s="23">
        <f>IFERROR(VLOOKUP(MYRANKS_P[[#This Row],[IDFANGRAPHS]],STEAMER_P[],COLUMN(STEAMER_P[HR]),FALSE),0)</f>
        <v>24</v>
      </c>
      <c r="O127" s="23">
        <f>IFERROR(VLOOKUP(MYRANKS_P[[#This Row],[IDFANGRAPHS]],STEAMER_P[],COLUMN(STEAMER_P[SO]),FALSE),0)</f>
        <v>105</v>
      </c>
      <c r="P127" s="23">
        <f>IFERROR(VLOOKUP(MYRANKS_P[[#This Row],[IDFANGRAPHS]],STEAMER_P[],COLUMN(STEAMER_P[BB]),FALSE),0)</f>
        <v>50</v>
      </c>
      <c r="Q127" s="21">
        <f>IFERROR((MYRANKS_P[[#This Row],[ER]]*9)/MYRANKS_P[[#This Row],[IP]],0)</f>
        <v>4.6397515527950315</v>
      </c>
      <c r="R127" s="21">
        <f>IFERROR((MYRANKS_P[[#This Row],[BB]]+MYRANKS_P[[#This Row],[H]])/MYRANKS_P[[#This Row],[IP]],0)</f>
        <v>1.3913043478260869</v>
      </c>
      <c r="S127" s="23">
        <f>MYRANKS_P[[#This Row],[W]]*P_PTS_W+MYRANKS_P[[#This Row],[L]]*P_PTS_L+MYRANKS_P[[#This Row],[IP]]*P_PTS_IP+MYRANKS_P[[#This Row],[SO]]*P_PTS_K+MYRANKS_P[[#This Row],[BB]]*P_PTS_BB+MYRANKS_P[[#This Row],[H]]*P_PTS_HA+MYRANKS_P[[#This Row],[SV]]*P_PTS_SV+MYRANKS_P[[#This Row],[HR]]*P_PTS_HRA+MYRANKS_P[[#This Row],[ER]]*P_PTS_ER</f>
        <v>0</v>
      </c>
      <c r="T127" s="23">
        <f>VLOOKUP(MYRANKS_P[[#This Row],[POS]],REPLACEMENT_LEVEL[],3,FALSE)</f>
        <v>0</v>
      </c>
      <c r="U127" s="23">
        <f>MYRANKS_P[[#This Row],[PROJ PTS]]-MYRANKS_P[[#This Row],[REPL LEVEL]]</f>
        <v>0</v>
      </c>
      <c r="V127" s="30">
        <f>RANK(MYRANKS_P[[#This Row],[POINTS OVER REPL]],MYRANKS_P[POINTS OVER REPL])</f>
        <v>1</v>
      </c>
      <c r="W127" s="29">
        <f>IF(MYRANKS_P[[#This Row],[RANK]]&lt;=TOTAL_PITCHERS_DRAFTED,MYRANKS_P[[#This Row],[POINTS OVER REPL]],0)</f>
        <v>0</v>
      </c>
      <c r="X127" s="35">
        <f>MYRANKS_P[[#This Row],[POINTS OVER REPL]]*DOLLAR_VALUE_PER_POINT+1</f>
        <v>1</v>
      </c>
      <c r="Y127" s="35"/>
      <c r="Z127" s="29">
        <f>IF(AND(MYRANKS_P[[#This Row],[RANK]]&lt;=(TOTAL_PITCHERS_DRAFTED-PITCHERS_BELOW_REPL_DRAFTED),MYRANKS_P[[#This Row],[$ACTUAL]]=""),MYRANKS_P[[#This Row],[POINTS OVER REPL]],0)</f>
        <v>0</v>
      </c>
      <c r="AA127" s="40">
        <f>IF(MYRANKS_P[[#This Row],[$ACTUAL]]="",MYRANKS_P[[#This Row],[POINTS OVER REPL]]*REMAINING_DOLLAR_VALUE_PER_POINT+1,0)</f>
        <v>1</v>
      </c>
    </row>
    <row r="128" spans="1:27" x14ac:dyDescent="0.25">
      <c r="A128" s="2" t="s">
        <v>14282</v>
      </c>
      <c r="B128" s="14" t="str">
        <f>VLOOKUP(MYRANKS_P[[#This Row],[PLAYERID]],PLAYERIDMAP2[],COLUMN(PLAYERIDMAP2[LASTNAME]),FALSE)</f>
        <v>Niese</v>
      </c>
      <c r="C128" s="14" t="str">
        <f>VLOOKUP(MYRANKS_P[[#This Row],[PLAYERID]],PLAYERIDMAP2[],COLUMN(PLAYERIDMAP2[FIRSTNAME]),FALSE)</f>
        <v>Jon</v>
      </c>
      <c r="D128" s="14" t="str">
        <f>MYRANKS_P[[#This Row],[FNAME]]&amp;" "&amp;MYRANKS_P[[#This Row],[LNAME]]</f>
        <v>Jon Niese</v>
      </c>
      <c r="E128" s="14" t="str">
        <f>VLOOKUP(MYRANKS_P[[#This Row],[PLAYERID]],PLAYERIDMAP2[],COLUMN(PLAYERIDMAP2[TEAM]),FALSE)</f>
        <v>PIT</v>
      </c>
      <c r="F128" s="14" t="str">
        <f>VLOOKUP(MYRANKS_P[[#This Row],[PLAYERID]],PLAYERIDMAP2[],COLUMN(PLAYERIDMAP2[POS]),FALSE)</f>
        <v>P</v>
      </c>
      <c r="G128" s="14">
        <f>IFERROR(VALUE(VLOOKUP(MYRANKS_P[[#This Row],[PLAYERID]],PLAYERIDMAP2[],COLUMN(PLAYERIDMAP2[IDFANGRAPHS]),FALSE)),VLOOKUP(MYRANKS_P[[#This Row],[PLAYERID]],PLAYERIDMAP2[],COLUMN(PLAYERIDMAP2[IDFANGRAPHS]),FALSE))</f>
        <v>4424</v>
      </c>
      <c r="H128" s="23">
        <f>IFERROR(VLOOKUP(MYRANKS_P[[#This Row],[IDFANGRAPHS]],STEAMER_P[],COLUMN(STEAMER_P[W]),FALSE),0)</f>
        <v>9</v>
      </c>
      <c r="I128" s="23">
        <f>IFERROR(VLOOKUP(MYRANKS_P[[#This Row],[IDFANGRAPHS]],STEAMER_P[],COLUMN(STEAMER_P[L]),FALSE),0)</f>
        <v>10</v>
      </c>
      <c r="J128" s="23">
        <f>IFERROR(VLOOKUP(MYRANKS_P[[#This Row],[IDFANGRAPHS]],STEAMER_P[],COLUMN(STEAMER_P[SV]),FALSE),0)</f>
        <v>0</v>
      </c>
      <c r="K128" s="23">
        <f>IFERROR(VLOOKUP(MYRANKS_P[[#This Row],[IDFANGRAPHS]],STEAMER_P[],COLUMN(STEAMER_P[IP]),FALSE),0)</f>
        <v>165</v>
      </c>
      <c r="L128" s="23">
        <f>IFERROR(VLOOKUP(MYRANKS_P[[#This Row],[IDFANGRAPHS]],STEAMER_P[],COLUMN(STEAMER_P[H]),FALSE),0)</f>
        <v>176</v>
      </c>
      <c r="M128" s="23">
        <f>IFERROR(VLOOKUP(MYRANKS_P[[#This Row],[IDFANGRAPHS]],STEAMER_P[],COLUMN(STEAMER_P[ER]),FALSE),0)</f>
        <v>74</v>
      </c>
      <c r="N128" s="23">
        <f>IFERROR(VLOOKUP(MYRANKS_P[[#This Row],[IDFANGRAPHS]],STEAMER_P[],COLUMN(STEAMER_P[HR]),FALSE),0)</f>
        <v>15</v>
      </c>
      <c r="O128" s="23">
        <f>IFERROR(VLOOKUP(MYRANKS_P[[#This Row],[IDFANGRAPHS]],STEAMER_P[],COLUMN(STEAMER_P[SO]),FALSE),0)</f>
        <v>105</v>
      </c>
      <c r="P128" s="23">
        <f>IFERROR(VLOOKUP(MYRANKS_P[[#This Row],[IDFANGRAPHS]],STEAMER_P[],COLUMN(STEAMER_P[BB]),FALSE),0)</f>
        <v>46</v>
      </c>
      <c r="Q128" s="21">
        <f>IFERROR((MYRANKS_P[[#This Row],[ER]]*9)/MYRANKS_P[[#This Row],[IP]],0)</f>
        <v>4.0363636363636362</v>
      </c>
      <c r="R128" s="21">
        <f>IFERROR((MYRANKS_P[[#This Row],[BB]]+MYRANKS_P[[#This Row],[H]])/MYRANKS_P[[#This Row],[IP]],0)</f>
        <v>1.3454545454545455</v>
      </c>
      <c r="S128" s="23">
        <f>MYRANKS_P[[#This Row],[W]]*P_PTS_W+MYRANKS_P[[#This Row],[L]]*P_PTS_L+MYRANKS_P[[#This Row],[IP]]*P_PTS_IP+MYRANKS_P[[#This Row],[SO]]*P_PTS_K+MYRANKS_P[[#This Row],[BB]]*P_PTS_BB+MYRANKS_P[[#This Row],[H]]*P_PTS_HA+MYRANKS_P[[#This Row],[SV]]*P_PTS_SV+MYRANKS_P[[#This Row],[HR]]*P_PTS_HRA+MYRANKS_P[[#This Row],[ER]]*P_PTS_ER</f>
        <v>0</v>
      </c>
      <c r="T128" s="23">
        <f>VLOOKUP(MYRANKS_P[[#This Row],[POS]],REPLACEMENT_LEVEL[],3,FALSE)</f>
        <v>0</v>
      </c>
      <c r="U128" s="23">
        <f>MYRANKS_P[[#This Row],[PROJ PTS]]-MYRANKS_P[[#This Row],[REPL LEVEL]]</f>
        <v>0</v>
      </c>
      <c r="V128" s="30">
        <f>RANK(MYRANKS_P[[#This Row],[POINTS OVER REPL]],MYRANKS_P[POINTS OVER REPL])</f>
        <v>1</v>
      </c>
      <c r="W128" s="29">
        <f>IF(MYRANKS_P[[#This Row],[RANK]]&lt;=TOTAL_PITCHERS_DRAFTED,MYRANKS_P[[#This Row],[POINTS OVER REPL]],0)</f>
        <v>0</v>
      </c>
      <c r="X128" s="35">
        <f>MYRANKS_P[[#This Row],[POINTS OVER REPL]]*DOLLAR_VALUE_PER_POINT+1</f>
        <v>1</v>
      </c>
      <c r="Y128" s="35"/>
      <c r="Z128" s="29">
        <f>IF(AND(MYRANKS_P[[#This Row],[RANK]]&lt;=(TOTAL_PITCHERS_DRAFTED-PITCHERS_BELOW_REPL_DRAFTED),MYRANKS_P[[#This Row],[$ACTUAL]]=""),MYRANKS_P[[#This Row],[POINTS OVER REPL]],0)</f>
        <v>0</v>
      </c>
      <c r="AA128" s="40">
        <f>IF(MYRANKS_P[[#This Row],[$ACTUAL]]="",MYRANKS_P[[#This Row],[POINTS OVER REPL]]*REMAINING_DOLLAR_VALUE_PER_POINT+1,0)</f>
        <v>1</v>
      </c>
    </row>
    <row r="129" spans="1:27" x14ac:dyDescent="0.25">
      <c r="A129" s="2" t="s">
        <v>15284</v>
      </c>
      <c r="B129" s="14" t="str">
        <f>VLOOKUP(MYRANKS_P[[#This Row],[PLAYERID]],PLAYERIDMAP2[],COLUMN(PLAYERIDMAP2[LASTNAME]),FALSE)</f>
        <v>Simon</v>
      </c>
      <c r="C129" s="14" t="str">
        <f>VLOOKUP(MYRANKS_P[[#This Row],[PLAYERID]],PLAYERIDMAP2[],COLUMN(PLAYERIDMAP2[FIRSTNAME]),FALSE)</f>
        <v>Alfredo</v>
      </c>
      <c r="D129" s="14" t="str">
        <f>MYRANKS_P[[#This Row],[FNAME]]&amp;" "&amp;MYRANKS_P[[#This Row],[LNAME]]</f>
        <v>Alfredo Simon</v>
      </c>
      <c r="E129" s="14" t="str">
        <f>VLOOKUP(MYRANKS_P[[#This Row],[PLAYERID]],PLAYERIDMAP2[],COLUMN(PLAYERIDMAP2[TEAM]),FALSE)</f>
        <v>DET</v>
      </c>
      <c r="F129" s="14" t="str">
        <f>VLOOKUP(MYRANKS_P[[#This Row],[PLAYERID]],PLAYERIDMAP2[],COLUMN(PLAYERIDMAP2[POS]),FALSE)</f>
        <v>P</v>
      </c>
      <c r="G129" s="14">
        <f>IFERROR(VALUE(VLOOKUP(MYRANKS_P[[#This Row],[PLAYERID]],PLAYERIDMAP2[],COLUMN(PLAYERIDMAP2[IDFANGRAPHS]),FALSE)),VLOOKUP(MYRANKS_P[[#This Row],[PLAYERID]],PLAYERIDMAP2[],COLUMN(PLAYERIDMAP2[IDFANGRAPHS]),FALSE))</f>
        <v>2155</v>
      </c>
      <c r="H129" s="23">
        <f>IFERROR(VLOOKUP(MYRANKS_P[[#This Row],[IDFANGRAPHS]],STEAMER_P[],COLUMN(STEAMER_P[W]),FALSE),0)</f>
        <v>9</v>
      </c>
      <c r="I129" s="23">
        <f>IFERROR(VLOOKUP(MYRANKS_P[[#This Row],[IDFANGRAPHS]],STEAMER_P[],COLUMN(STEAMER_P[L]),FALSE),0)</f>
        <v>11</v>
      </c>
      <c r="J129" s="23">
        <f>IFERROR(VLOOKUP(MYRANKS_P[[#This Row],[IDFANGRAPHS]],STEAMER_P[],COLUMN(STEAMER_P[SV]),FALSE),0)</f>
        <v>0</v>
      </c>
      <c r="K129" s="23">
        <f>IFERROR(VLOOKUP(MYRANKS_P[[#This Row],[IDFANGRAPHS]],STEAMER_P[],COLUMN(STEAMER_P[IP]),FALSE),0)</f>
        <v>162</v>
      </c>
      <c r="L129" s="23">
        <f>IFERROR(VLOOKUP(MYRANKS_P[[#This Row],[IDFANGRAPHS]],STEAMER_P[],COLUMN(STEAMER_P[H]),FALSE),0)</f>
        <v>174</v>
      </c>
      <c r="M129" s="23">
        <f>IFERROR(VLOOKUP(MYRANKS_P[[#This Row],[IDFANGRAPHS]],STEAMER_P[],COLUMN(STEAMER_P[ER]),FALSE),0)</f>
        <v>82</v>
      </c>
      <c r="N129" s="23">
        <f>IFERROR(VLOOKUP(MYRANKS_P[[#This Row],[IDFANGRAPHS]],STEAMER_P[],COLUMN(STEAMER_P[HR]),FALSE),0)</f>
        <v>21</v>
      </c>
      <c r="O129" s="23">
        <f>IFERROR(VLOOKUP(MYRANKS_P[[#This Row],[IDFANGRAPHS]],STEAMER_P[],COLUMN(STEAMER_P[SO]),FALSE),0)</f>
        <v>105</v>
      </c>
      <c r="P129" s="23">
        <f>IFERROR(VLOOKUP(MYRANKS_P[[#This Row],[IDFANGRAPHS]],STEAMER_P[],COLUMN(STEAMER_P[BB]),FALSE),0)</f>
        <v>55</v>
      </c>
      <c r="Q129" s="21">
        <f>IFERROR((MYRANKS_P[[#This Row],[ER]]*9)/MYRANKS_P[[#This Row],[IP]],0)</f>
        <v>4.5555555555555554</v>
      </c>
      <c r="R129" s="21">
        <f>IFERROR((MYRANKS_P[[#This Row],[BB]]+MYRANKS_P[[#This Row],[H]])/MYRANKS_P[[#This Row],[IP]],0)</f>
        <v>1.4135802469135803</v>
      </c>
      <c r="S129" s="23">
        <f>MYRANKS_P[[#This Row],[W]]*P_PTS_W+MYRANKS_P[[#This Row],[L]]*P_PTS_L+MYRANKS_P[[#This Row],[IP]]*P_PTS_IP+MYRANKS_P[[#This Row],[SO]]*P_PTS_K+MYRANKS_P[[#This Row],[BB]]*P_PTS_BB+MYRANKS_P[[#This Row],[H]]*P_PTS_HA+MYRANKS_P[[#This Row],[SV]]*P_PTS_SV+MYRANKS_P[[#This Row],[HR]]*P_PTS_HRA+MYRANKS_P[[#This Row],[ER]]*P_PTS_ER</f>
        <v>0</v>
      </c>
      <c r="T129" s="23">
        <f>VLOOKUP(MYRANKS_P[[#This Row],[POS]],REPLACEMENT_LEVEL[],3,FALSE)</f>
        <v>0</v>
      </c>
      <c r="U129" s="23">
        <f>MYRANKS_P[[#This Row],[PROJ PTS]]-MYRANKS_P[[#This Row],[REPL LEVEL]]</f>
        <v>0</v>
      </c>
      <c r="V129" s="30">
        <f>RANK(MYRANKS_P[[#This Row],[POINTS OVER REPL]],MYRANKS_P[POINTS OVER REPL])</f>
        <v>1</v>
      </c>
      <c r="W129" s="29">
        <f>IF(MYRANKS_P[[#This Row],[RANK]]&lt;=TOTAL_PITCHERS_DRAFTED,MYRANKS_P[[#This Row],[POINTS OVER REPL]],0)</f>
        <v>0</v>
      </c>
      <c r="X129" s="35">
        <f>MYRANKS_P[[#This Row],[POINTS OVER REPL]]*DOLLAR_VALUE_PER_POINT+1</f>
        <v>1</v>
      </c>
      <c r="Y129" s="35"/>
      <c r="Z129" s="29">
        <f>IF(AND(MYRANKS_P[[#This Row],[RANK]]&lt;=(TOTAL_PITCHERS_DRAFTED-PITCHERS_BELOW_REPL_DRAFTED),MYRANKS_P[[#This Row],[$ACTUAL]]=""),MYRANKS_P[[#This Row],[POINTS OVER REPL]],0)</f>
        <v>0</v>
      </c>
      <c r="AA129" s="40">
        <f>IF(MYRANKS_P[[#This Row],[$ACTUAL]]="",MYRANKS_P[[#This Row],[POINTS OVER REPL]]*REMAINING_DOLLAR_VALUE_PER_POINT+1,0)</f>
        <v>1</v>
      </c>
    </row>
    <row r="130" spans="1:27" x14ac:dyDescent="0.25">
      <c r="A130" s="2" t="s">
        <v>12375</v>
      </c>
      <c r="B130" s="14" t="str">
        <f>VLOOKUP(MYRANKS_P[[#This Row],[PLAYERID]],PLAYERIDMAP2[],COLUMN(PLAYERIDMAP2[LASTNAME]),FALSE)</f>
        <v>Erlin</v>
      </c>
      <c r="C130" s="14" t="str">
        <f>VLOOKUP(MYRANKS_P[[#This Row],[PLAYERID]],PLAYERIDMAP2[],COLUMN(PLAYERIDMAP2[FIRSTNAME]),FALSE)</f>
        <v>Robbie</v>
      </c>
      <c r="D130" s="14" t="str">
        <f>MYRANKS_P[[#This Row],[FNAME]]&amp;" "&amp;MYRANKS_P[[#This Row],[LNAME]]</f>
        <v>Robbie Erlin</v>
      </c>
      <c r="E130" s="14" t="str">
        <f>VLOOKUP(MYRANKS_P[[#This Row],[PLAYERID]],PLAYERIDMAP2[],COLUMN(PLAYERIDMAP2[TEAM]),FALSE)</f>
        <v>SD</v>
      </c>
      <c r="F130" s="14" t="str">
        <f>VLOOKUP(MYRANKS_P[[#This Row],[PLAYERID]],PLAYERIDMAP2[],COLUMN(PLAYERIDMAP2[POS]),FALSE)</f>
        <v>P</v>
      </c>
      <c r="G130" s="14">
        <f>IFERROR(VALUE(VLOOKUP(MYRANKS_P[[#This Row],[PLAYERID]],PLAYERIDMAP2[],COLUMN(PLAYERIDMAP2[IDFANGRAPHS]),FALSE)),VLOOKUP(MYRANKS_P[[#This Row],[PLAYERID]],PLAYERIDMAP2[],COLUMN(PLAYERIDMAP2[IDFANGRAPHS]),FALSE))</f>
        <v>10354</v>
      </c>
      <c r="H130" s="23">
        <f>IFERROR(VLOOKUP(MYRANKS_P[[#This Row],[IDFANGRAPHS]],STEAMER_P[],COLUMN(STEAMER_P[W]),FALSE),0)</f>
        <v>7</v>
      </c>
      <c r="I130" s="23">
        <f>IFERROR(VLOOKUP(MYRANKS_P[[#This Row],[IDFANGRAPHS]],STEAMER_P[],COLUMN(STEAMER_P[L]),FALSE),0)</f>
        <v>8</v>
      </c>
      <c r="J130" s="23">
        <f>IFERROR(VLOOKUP(MYRANKS_P[[#This Row],[IDFANGRAPHS]],STEAMER_P[],COLUMN(STEAMER_P[SV]),FALSE),0)</f>
        <v>0</v>
      </c>
      <c r="K130" s="23">
        <f>IFERROR(VLOOKUP(MYRANKS_P[[#This Row],[IDFANGRAPHS]],STEAMER_P[],COLUMN(STEAMER_P[IP]),FALSE),0)</f>
        <v>127</v>
      </c>
      <c r="L130" s="23">
        <f>IFERROR(VLOOKUP(MYRANKS_P[[#This Row],[IDFANGRAPHS]],STEAMER_P[],COLUMN(STEAMER_P[H]),FALSE),0)</f>
        <v>124</v>
      </c>
      <c r="M130" s="23">
        <f>IFERROR(VLOOKUP(MYRANKS_P[[#This Row],[IDFANGRAPHS]],STEAMER_P[],COLUMN(STEAMER_P[ER]),FALSE),0)</f>
        <v>53</v>
      </c>
      <c r="N130" s="23">
        <f>IFERROR(VLOOKUP(MYRANKS_P[[#This Row],[IDFANGRAPHS]],STEAMER_P[],COLUMN(STEAMER_P[HR]),FALSE),0)</f>
        <v>14</v>
      </c>
      <c r="O130" s="23">
        <f>IFERROR(VLOOKUP(MYRANKS_P[[#This Row],[IDFANGRAPHS]],STEAMER_P[],COLUMN(STEAMER_P[SO]),FALSE),0)</f>
        <v>104</v>
      </c>
      <c r="P130" s="23">
        <f>IFERROR(VLOOKUP(MYRANKS_P[[#This Row],[IDFANGRAPHS]],STEAMER_P[],COLUMN(STEAMER_P[BB]),FALSE),0)</f>
        <v>35</v>
      </c>
      <c r="Q130" s="21">
        <f>IFERROR((MYRANKS_P[[#This Row],[ER]]*9)/MYRANKS_P[[#This Row],[IP]],0)</f>
        <v>3.7559055118110236</v>
      </c>
      <c r="R130" s="21">
        <f>IFERROR((MYRANKS_P[[#This Row],[BB]]+MYRANKS_P[[#This Row],[H]])/MYRANKS_P[[#This Row],[IP]],0)</f>
        <v>1.2519685039370079</v>
      </c>
      <c r="S130" s="23">
        <f>MYRANKS_P[[#This Row],[W]]*P_PTS_W+MYRANKS_P[[#This Row],[L]]*P_PTS_L+MYRANKS_P[[#This Row],[IP]]*P_PTS_IP+MYRANKS_P[[#This Row],[SO]]*P_PTS_K+MYRANKS_P[[#This Row],[BB]]*P_PTS_BB+MYRANKS_P[[#This Row],[H]]*P_PTS_HA+MYRANKS_P[[#This Row],[SV]]*P_PTS_SV+MYRANKS_P[[#This Row],[HR]]*P_PTS_HRA+MYRANKS_P[[#This Row],[ER]]*P_PTS_ER</f>
        <v>0</v>
      </c>
      <c r="T130" s="23">
        <f>VLOOKUP(MYRANKS_P[[#This Row],[POS]],REPLACEMENT_LEVEL[],3,FALSE)</f>
        <v>0</v>
      </c>
      <c r="U130" s="23">
        <f>MYRANKS_P[[#This Row],[PROJ PTS]]-MYRANKS_P[[#This Row],[REPL LEVEL]]</f>
        <v>0</v>
      </c>
      <c r="V130" s="30">
        <f>RANK(MYRANKS_P[[#This Row],[POINTS OVER REPL]],MYRANKS_P[POINTS OVER REPL])</f>
        <v>1</v>
      </c>
      <c r="W130" s="29">
        <f>IF(MYRANKS_P[[#This Row],[RANK]]&lt;=TOTAL_PITCHERS_DRAFTED,MYRANKS_P[[#This Row],[POINTS OVER REPL]],0)</f>
        <v>0</v>
      </c>
      <c r="X130" s="35">
        <f>MYRANKS_P[[#This Row],[POINTS OVER REPL]]*DOLLAR_VALUE_PER_POINT+1</f>
        <v>1</v>
      </c>
      <c r="Y130" s="35"/>
      <c r="Z130" s="29">
        <f>IF(AND(MYRANKS_P[[#This Row],[RANK]]&lt;=(TOTAL_PITCHERS_DRAFTED-PITCHERS_BELOW_REPL_DRAFTED),MYRANKS_P[[#This Row],[$ACTUAL]]=""),MYRANKS_P[[#This Row],[POINTS OVER REPL]],0)</f>
        <v>0</v>
      </c>
      <c r="AA130" s="40">
        <f>IF(MYRANKS_P[[#This Row],[$ACTUAL]]="",MYRANKS_P[[#This Row],[POINTS OVER REPL]]*REMAINING_DOLLAR_VALUE_PER_POINT+1,0)</f>
        <v>1</v>
      </c>
    </row>
    <row r="131" spans="1:27" x14ac:dyDescent="0.25">
      <c r="A131" s="89" t="s">
        <v>15822</v>
      </c>
      <c r="B131" s="90" t="str">
        <f>VLOOKUP(MYRANKS_P[[#This Row],[PLAYERID]],PLAYERIDMAP2[],COLUMN(PLAYERIDMAP2[LASTNAME]),FALSE)</f>
        <v>Weaver</v>
      </c>
      <c r="C131" s="90" t="str">
        <f>VLOOKUP(MYRANKS_P[[#This Row],[PLAYERID]],PLAYERIDMAP2[],COLUMN(PLAYERIDMAP2[FIRSTNAME]),FALSE)</f>
        <v>Jered</v>
      </c>
      <c r="D131" s="90" t="str">
        <f>MYRANKS_P[[#This Row],[FNAME]]&amp;" "&amp;MYRANKS_P[[#This Row],[LNAME]]</f>
        <v>Jered Weaver</v>
      </c>
      <c r="E131" s="90" t="str">
        <f>VLOOKUP(MYRANKS_P[[#This Row],[PLAYERID]],PLAYERIDMAP2[],COLUMN(PLAYERIDMAP2[TEAM]),FALSE)</f>
        <v>LAA</v>
      </c>
      <c r="F131" s="90" t="str">
        <f>VLOOKUP(MYRANKS_P[[#This Row],[PLAYERID]],PLAYERIDMAP2[],COLUMN(PLAYERIDMAP2[POS]),FALSE)</f>
        <v>P</v>
      </c>
      <c r="G131" s="90">
        <f>IFERROR(VALUE(VLOOKUP(MYRANKS_P[[#This Row],[PLAYERID]],PLAYERIDMAP2[],COLUMN(PLAYERIDMAP2[IDFANGRAPHS]),FALSE)),VLOOKUP(MYRANKS_P[[#This Row],[PLAYERID]],PLAYERIDMAP2[],COLUMN(PLAYERIDMAP2[IDFANGRAPHS]),FALSE))</f>
        <v>4235</v>
      </c>
      <c r="H131" s="23">
        <f>IFERROR(VLOOKUP(MYRANKS_P[[#This Row],[IDFANGRAPHS]],STEAMER_P[],COLUMN(STEAMER_P[W]),FALSE),0)</f>
        <v>9</v>
      </c>
      <c r="I131" s="23">
        <f>IFERROR(VLOOKUP(MYRANKS_P[[#This Row],[IDFANGRAPHS]],STEAMER_P[],COLUMN(STEAMER_P[L]),FALSE),0)</f>
        <v>11</v>
      </c>
      <c r="J131" s="23">
        <f>IFERROR(VLOOKUP(MYRANKS_P[[#This Row],[IDFANGRAPHS]],STEAMER_P[],COLUMN(STEAMER_P[SV]),FALSE),0)</f>
        <v>0</v>
      </c>
      <c r="K131" s="23">
        <f>IFERROR(VLOOKUP(MYRANKS_P[[#This Row],[IDFANGRAPHS]],STEAMER_P[],COLUMN(STEAMER_P[IP]),FALSE),0)</f>
        <v>167</v>
      </c>
      <c r="L131" s="23">
        <f>IFERROR(VLOOKUP(MYRANKS_P[[#This Row],[IDFANGRAPHS]],STEAMER_P[],COLUMN(STEAMER_P[H]),FALSE),0)</f>
        <v>175</v>
      </c>
      <c r="M131" s="23">
        <f>IFERROR(VLOOKUP(MYRANKS_P[[#This Row],[IDFANGRAPHS]],STEAMER_P[],COLUMN(STEAMER_P[ER]),FALSE),0)</f>
        <v>80</v>
      </c>
      <c r="N131" s="23">
        <f>IFERROR(VLOOKUP(MYRANKS_P[[#This Row],[IDFANGRAPHS]],STEAMER_P[],COLUMN(STEAMER_P[HR]),FALSE),0)</f>
        <v>26</v>
      </c>
      <c r="O131" s="23">
        <f>IFERROR(VLOOKUP(MYRANKS_P[[#This Row],[IDFANGRAPHS]],STEAMER_P[],COLUMN(STEAMER_P[SO]),FALSE),0)</f>
        <v>103</v>
      </c>
      <c r="P131" s="23">
        <f>IFERROR(VLOOKUP(MYRANKS_P[[#This Row],[IDFANGRAPHS]],STEAMER_P[],COLUMN(STEAMER_P[BB]),FALSE),0)</f>
        <v>44</v>
      </c>
      <c r="Q131" s="75">
        <f>IFERROR((MYRANKS_P[[#This Row],[ER]]*9)/MYRANKS_P[[#This Row],[IP]],0)</f>
        <v>4.3113772455089823</v>
      </c>
      <c r="R131" s="75">
        <f>IFERROR((MYRANKS_P[[#This Row],[BB]]+MYRANKS_P[[#This Row],[H]])/MYRANKS_P[[#This Row],[IP]],0)</f>
        <v>1.311377245508982</v>
      </c>
      <c r="S131" s="74">
        <f>MYRANKS_P[[#This Row],[W]]*P_PTS_W+MYRANKS_P[[#This Row],[L]]*P_PTS_L+MYRANKS_P[[#This Row],[IP]]*P_PTS_IP+MYRANKS_P[[#This Row],[SO]]*P_PTS_K+MYRANKS_P[[#This Row],[BB]]*P_PTS_BB+MYRANKS_P[[#This Row],[H]]*P_PTS_HA+MYRANKS_P[[#This Row],[SV]]*P_PTS_SV+MYRANKS_P[[#This Row],[HR]]*P_PTS_HRA+MYRANKS_P[[#This Row],[ER]]*P_PTS_ER</f>
        <v>0</v>
      </c>
      <c r="T131" s="74">
        <f>VLOOKUP(MYRANKS_P[[#This Row],[POS]],REPLACEMENT_LEVEL[],3,FALSE)</f>
        <v>0</v>
      </c>
      <c r="U131" s="74">
        <f>MYRANKS_P[[#This Row],[PROJ PTS]]-MYRANKS_P[[#This Row],[REPL LEVEL]]</f>
        <v>0</v>
      </c>
      <c r="V131" s="73">
        <f>RANK(MYRANKS_P[[#This Row],[POINTS OVER REPL]],MYRANKS_P[POINTS OVER REPL])</f>
        <v>1</v>
      </c>
      <c r="W131" s="74">
        <f>IF(MYRANKS_P[[#This Row],[RANK]]&lt;=TOTAL_PITCHERS_DRAFTED,MYRANKS_P[[#This Row],[POINTS OVER REPL]],0)</f>
        <v>0</v>
      </c>
      <c r="X131" s="76">
        <f>MYRANKS_P[[#This Row],[POINTS OVER REPL]]*DOLLAR_VALUE_PER_POINT+1</f>
        <v>1</v>
      </c>
      <c r="Y131" s="76"/>
      <c r="Z131" s="74">
        <f>IF(AND(MYRANKS_P[[#This Row],[RANK]]&lt;=(TOTAL_PITCHERS_DRAFTED-PITCHERS_BELOW_REPL_DRAFTED),MYRANKS_P[[#This Row],[$ACTUAL]]=""),MYRANKS_P[[#This Row],[POINTS OVER REPL]],0)</f>
        <v>0</v>
      </c>
      <c r="AA131" s="77">
        <f>IF(MYRANKS_P[[#This Row],[$ACTUAL]]="",MYRANKS_P[[#This Row],[POINTS OVER REPL]]*REMAINING_DOLLAR_VALUE_PER_POINT+1,0)</f>
        <v>1</v>
      </c>
    </row>
    <row r="132" spans="1:27" x14ac:dyDescent="0.25">
      <c r="A132" s="4" t="s">
        <v>13692</v>
      </c>
      <c r="B132" s="14" t="str">
        <f>VLOOKUP(MYRANKS_P[[#This Row],[PLAYERID]],PLAYERIDMAP2[],COLUMN(PLAYERIDMAP2[LASTNAME]),FALSE)</f>
        <v>Lohse</v>
      </c>
      <c r="C132" s="14" t="str">
        <f>VLOOKUP(MYRANKS_P[[#This Row],[PLAYERID]],PLAYERIDMAP2[],COLUMN(PLAYERIDMAP2[FIRSTNAME]),FALSE)</f>
        <v>Kyle</v>
      </c>
      <c r="D132" s="14" t="str">
        <f>MYRANKS_P[[#This Row],[FNAME]]&amp;" "&amp;MYRANKS_P[[#This Row],[LNAME]]</f>
        <v>Kyle Lohse</v>
      </c>
      <c r="E132" s="14" t="str">
        <f>VLOOKUP(MYRANKS_P[[#This Row],[PLAYERID]],PLAYERIDMAP2[],COLUMN(PLAYERIDMAP2[TEAM]),FALSE)</f>
        <v>MIL</v>
      </c>
      <c r="F132" s="14" t="str">
        <f>VLOOKUP(MYRANKS_P[[#This Row],[PLAYERID]],PLAYERIDMAP2[],COLUMN(PLAYERIDMAP2[POS]),FALSE)</f>
        <v>P</v>
      </c>
      <c r="G132" s="14">
        <f>IFERROR(VALUE(VLOOKUP(MYRANKS_P[[#This Row],[PLAYERID]],PLAYERIDMAP2[],COLUMN(PLAYERIDMAP2[IDFANGRAPHS]),FALSE)),VLOOKUP(MYRANKS_P[[#This Row],[PLAYERID]],PLAYERIDMAP2[],COLUMN(PLAYERIDMAP2[IDFANGRAPHS]),FALSE))</f>
        <v>739</v>
      </c>
      <c r="H132" s="23">
        <f>IFERROR(VLOOKUP(MYRANKS_P[[#This Row],[IDFANGRAPHS]],STEAMER_P[],COLUMN(STEAMER_P[W]),FALSE),0)</f>
        <v>9</v>
      </c>
      <c r="I132" s="23">
        <f>IFERROR(VLOOKUP(MYRANKS_P[[#This Row],[IDFANGRAPHS]],STEAMER_P[],COLUMN(STEAMER_P[L]),FALSE),0)</f>
        <v>11</v>
      </c>
      <c r="J132" s="23">
        <f>IFERROR(VLOOKUP(MYRANKS_P[[#This Row],[IDFANGRAPHS]],STEAMER_P[],COLUMN(STEAMER_P[SV]),FALSE),0)</f>
        <v>0</v>
      </c>
      <c r="K132" s="23">
        <f>IFERROR(VLOOKUP(MYRANKS_P[[#This Row],[IDFANGRAPHS]],STEAMER_P[],COLUMN(STEAMER_P[IP]),FALSE),0)</f>
        <v>161</v>
      </c>
      <c r="L132" s="23">
        <f>IFERROR(VLOOKUP(MYRANKS_P[[#This Row],[IDFANGRAPHS]],STEAMER_P[],COLUMN(STEAMER_P[H]),FALSE),0)</f>
        <v>176</v>
      </c>
      <c r="M132" s="23">
        <f>IFERROR(VLOOKUP(MYRANKS_P[[#This Row],[IDFANGRAPHS]],STEAMER_P[],COLUMN(STEAMER_P[ER]),FALSE),0)</f>
        <v>80</v>
      </c>
      <c r="N132" s="23">
        <f>IFERROR(VLOOKUP(MYRANKS_P[[#This Row],[IDFANGRAPHS]],STEAMER_P[],COLUMN(STEAMER_P[HR]),FALSE),0)</f>
        <v>24</v>
      </c>
      <c r="O132" s="23">
        <f>IFERROR(VLOOKUP(MYRANKS_P[[#This Row],[IDFANGRAPHS]],STEAMER_P[],COLUMN(STEAMER_P[SO]),FALSE),0)</f>
        <v>103</v>
      </c>
      <c r="P132" s="23">
        <f>IFERROR(VLOOKUP(MYRANKS_P[[#This Row],[IDFANGRAPHS]],STEAMER_P[],COLUMN(STEAMER_P[BB]),FALSE),0)</f>
        <v>42</v>
      </c>
      <c r="Q132" s="21">
        <f>IFERROR((MYRANKS_P[[#This Row],[ER]]*9)/MYRANKS_P[[#This Row],[IP]],0)</f>
        <v>4.4720496894409933</v>
      </c>
      <c r="R132" s="21">
        <f>IFERROR((MYRANKS_P[[#This Row],[BB]]+MYRANKS_P[[#This Row],[H]])/MYRANKS_P[[#This Row],[IP]],0)</f>
        <v>1.3540372670807452</v>
      </c>
      <c r="S132" s="23">
        <f>MYRANKS_P[[#This Row],[W]]*P_PTS_W+MYRANKS_P[[#This Row],[L]]*P_PTS_L+MYRANKS_P[[#This Row],[IP]]*P_PTS_IP+MYRANKS_P[[#This Row],[SO]]*P_PTS_K+MYRANKS_P[[#This Row],[BB]]*P_PTS_BB+MYRANKS_P[[#This Row],[H]]*P_PTS_HA+MYRANKS_P[[#This Row],[SV]]*P_PTS_SV+MYRANKS_P[[#This Row],[HR]]*P_PTS_HRA+MYRANKS_P[[#This Row],[ER]]*P_PTS_ER</f>
        <v>0</v>
      </c>
      <c r="T132" s="23">
        <f>VLOOKUP(MYRANKS_P[[#This Row],[POS]],REPLACEMENT_LEVEL[],3,FALSE)</f>
        <v>0</v>
      </c>
      <c r="U132" s="23">
        <f>MYRANKS_P[[#This Row],[PROJ PTS]]-MYRANKS_P[[#This Row],[REPL LEVEL]]</f>
        <v>0</v>
      </c>
      <c r="V132" s="30">
        <f>RANK(MYRANKS_P[[#This Row],[POINTS OVER REPL]],MYRANKS_P[POINTS OVER REPL])</f>
        <v>1</v>
      </c>
      <c r="W132" s="29">
        <f>IF(MYRANKS_P[[#This Row],[RANK]]&lt;=TOTAL_PITCHERS_DRAFTED,MYRANKS_P[[#This Row],[POINTS OVER REPL]],0)</f>
        <v>0</v>
      </c>
      <c r="X132" s="35">
        <f>MYRANKS_P[[#This Row],[POINTS OVER REPL]]*DOLLAR_VALUE_PER_POINT+1</f>
        <v>1</v>
      </c>
      <c r="Y132" s="35"/>
      <c r="Z132" s="29">
        <f>IF(AND(MYRANKS_P[[#This Row],[RANK]]&lt;=(TOTAL_PITCHERS_DRAFTED-PITCHERS_BELOW_REPL_DRAFTED),MYRANKS_P[[#This Row],[$ACTUAL]]=""),MYRANKS_P[[#This Row],[POINTS OVER REPL]],0)</f>
        <v>0</v>
      </c>
      <c r="AA132" s="40">
        <f>IF(MYRANKS_P[[#This Row],[$ACTUAL]]="",MYRANKS_P[[#This Row],[POINTS OVER REPL]]*REMAINING_DOLLAR_VALUE_PER_POINT+1,0)</f>
        <v>1</v>
      </c>
    </row>
    <row r="133" spans="1:27" x14ac:dyDescent="0.25">
      <c r="A133" s="2" t="s">
        <v>12888</v>
      </c>
      <c r="B133" s="14" t="str">
        <f>VLOOKUP(MYRANKS_P[[#This Row],[PLAYERID]],PLAYERIDMAP2[],COLUMN(PLAYERIDMAP2[LASTNAME]),FALSE)</f>
        <v>Hahn</v>
      </c>
      <c r="C133" s="14" t="str">
        <f>VLOOKUP(MYRANKS_P[[#This Row],[PLAYERID]],PLAYERIDMAP2[],COLUMN(PLAYERIDMAP2[FIRSTNAME]),FALSE)</f>
        <v>Jesse</v>
      </c>
      <c r="D133" s="14" t="str">
        <f>MYRANKS_P[[#This Row],[FNAME]]&amp;" "&amp;MYRANKS_P[[#This Row],[LNAME]]</f>
        <v>Jesse Hahn</v>
      </c>
      <c r="E133" s="14" t="str">
        <f>VLOOKUP(MYRANKS_P[[#This Row],[PLAYERID]],PLAYERIDMAP2[],COLUMN(PLAYERIDMAP2[TEAM]),FALSE)</f>
        <v>OAK</v>
      </c>
      <c r="F133" s="14" t="str">
        <f>VLOOKUP(MYRANKS_P[[#This Row],[PLAYERID]],PLAYERIDMAP2[],COLUMN(PLAYERIDMAP2[POS]),FALSE)</f>
        <v>P</v>
      </c>
      <c r="G133" s="14">
        <f>IFERROR(VALUE(VLOOKUP(MYRANKS_P[[#This Row],[PLAYERID]],PLAYERIDMAP2[],COLUMN(PLAYERIDMAP2[IDFANGRAPHS]),FALSE)),VLOOKUP(MYRANKS_P[[#This Row],[PLAYERID]],PLAYERIDMAP2[],COLUMN(PLAYERIDMAP2[IDFANGRAPHS]),FALSE))</f>
        <v>13287</v>
      </c>
      <c r="H133" s="23">
        <f>IFERROR(VLOOKUP(MYRANKS_P[[#This Row],[IDFANGRAPHS]],STEAMER_P[],COLUMN(STEAMER_P[W]),FALSE),0)</f>
        <v>8</v>
      </c>
      <c r="I133" s="23">
        <f>IFERROR(VLOOKUP(MYRANKS_P[[#This Row],[IDFANGRAPHS]],STEAMER_P[],COLUMN(STEAMER_P[L]),FALSE),0)</f>
        <v>8</v>
      </c>
      <c r="J133" s="23">
        <f>IFERROR(VLOOKUP(MYRANKS_P[[#This Row],[IDFANGRAPHS]],STEAMER_P[],COLUMN(STEAMER_P[SV]),FALSE),0)</f>
        <v>0</v>
      </c>
      <c r="K133" s="23">
        <f>IFERROR(VLOOKUP(MYRANKS_P[[#This Row],[IDFANGRAPHS]],STEAMER_P[],COLUMN(STEAMER_P[IP]),FALSE),0)</f>
        <v>132</v>
      </c>
      <c r="L133" s="23">
        <f>IFERROR(VLOOKUP(MYRANKS_P[[#This Row],[IDFANGRAPHS]],STEAMER_P[],COLUMN(STEAMER_P[H]),FALSE),0)</f>
        <v>132</v>
      </c>
      <c r="M133" s="23">
        <f>IFERROR(VLOOKUP(MYRANKS_P[[#This Row],[IDFANGRAPHS]],STEAMER_P[],COLUMN(STEAMER_P[ER]),FALSE),0)</f>
        <v>58</v>
      </c>
      <c r="N133" s="23">
        <f>IFERROR(VLOOKUP(MYRANKS_P[[#This Row],[IDFANGRAPHS]],STEAMER_P[],COLUMN(STEAMER_P[HR]),FALSE),0)</f>
        <v>12</v>
      </c>
      <c r="O133" s="23">
        <f>IFERROR(VLOOKUP(MYRANKS_P[[#This Row],[IDFANGRAPHS]],STEAMER_P[],COLUMN(STEAMER_P[SO]),FALSE),0)</f>
        <v>103</v>
      </c>
      <c r="P133" s="23">
        <f>IFERROR(VLOOKUP(MYRANKS_P[[#This Row],[IDFANGRAPHS]],STEAMER_P[],COLUMN(STEAMER_P[BB]),FALSE),0)</f>
        <v>43</v>
      </c>
      <c r="Q133" s="21">
        <f>IFERROR((MYRANKS_P[[#This Row],[ER]]*9)/MYRANKS_P[[#This Row],[IP]],0)</f>
        <v>3.9545454545454546</v>
      </c>
      <c r="R133" s="21">
        <f>IFERROR((MYRANKS_P[[#This Row],[BB]]+MYRANKS_P[[#This Row],[H]])/MYRANKS_P[[#This Row],[IP]],0)</f>
        <v>1.3257575757575757</v>
      </c>
      <c r="S133" s="23">
        <f>MYRANKS_P[[#This Row],[W]]*P_PTS_W+MYRANKS_P[[#This Row],[L]]*P_PTS_L+MYRANKS_P[[#This Row],[IP]]*P_PTS_IP+MYRANKS_P[[#This Row],[SO]]*P_PTS_K+MYRANKS_P[[#This Row],[BB]]*P_PTS_BB+MYRANKS_P[[#This Row],[H]]*P_PTS_HA+MYRANKS_P[[#This Row],[SV]]*P_PTS_SV+MYRANKS_P[[#This Row],[HR]]*P_PTS_HRA+MYRANKS_P[[#This Row],[ER]]*P_PTS_ER</f>
        <v>0</v>
      </c>
      <c r="T133" s="23">
        <f>VLOOKUP(MYRANKS_P[[#This Row],[POS]],REPLACEMENT_LEVEL[],3,FALSE)</f>
        <v>0</v>
      </c>
      <c r="U133" s="23">
        <f>MYRANKS_P[[#This Row],[PROJ PTS]]-MYRANKS_P[[#This Row],[REPL LEVEL]]</f>
        <v>0</v>
      </c>
      <c r="V133" s="30">
        <f>RANK(MYRANKS_P[[#This Row],[POINTS OVER REPL]],MYRANKS_P[POINTS OVER REPL])</f>
        <v>1</v>
      </c>
      <c r="W133" s="29">
        <f>IF(MYRANKS_P[[#This Row],[RANK]]&lt;=TOTAL_PITCHERS_DRAFTED,MYRANKS_P[[#This Row],[POINTS OVER REPL]],0)</f>
        <v>0</v>
      </c>
      <c r="X133" s="35">
        <f>MYRANKS_P[[#This Row],[POINTS OVER REPL]]*DOLLAR_VALUE_PER_POINT+1</f>
        <v>1</v>
      </c>
      <c r="Y133" s="35"/>
      <c r="Z133" s="29">
        <f>IF(AND(MYRANKS_P[[#This Row],[RANK]]&lt;=(TOTAL_PITCHERS_DRAFTED-PITCHERS_BELOW_REPL_DRAFTED),MYRANKS_P[[#This Row],[$ACTUAL]]=""),MYRANKS_P[[#This Row],[POINTS OVER REPL]],0)</f>
        <v>0</v>
      </c>
      <c r="AA133" s="40">
        <f>IF(MYRANKS_P[[#This Row],[$ACTUAL]]="",MYRANKS_P[[#This Row],[POINTS OVER REPL]]*REMAINING_DOLLAR_VALUE_PER_POINT+1,0)</f>
        <v>1</v>
      </c>
    </row>
    <row r="134" spans="1:27" x14ac:dyDescent="0.25">
      <c r="A134" s="2" t="s">
        <v>14784</v>
      </c>
      <c r="B134" s="14" t="str">
        <f>VLOOKUP(MYRANKS_P[[#This Row],[PLAYERID]],PLAYERIDMAP2[],COLUMN(PLAYERIDMAP2[LASTNAME]),FALSE)</f>
        <v>Ramirez</v>
      </c>
      <c r="C134" s="14" t="str">
        <f>VLOOKUP(MYRANKS_P[[#This Row],[PLAYERID]],PLAYERIDMAP2[],COLUMN(PLAYERIDMAP2[FIRSTNAME]),FALSE)</f>
        <v>Erasmo</v>
      </c>
      <c r="D134" s="14" t="str">
        <f>MYRANKS_P[[#This Row],[FNAME]]&amp;" "&amp;MYRANKS_P[[#This Row],[LNAME]]</f>
        <v>Erasmo Ramirez</v>
      </c>
      <c r="E134" s="14" t="str">
        <f>VLOOKUP(MYRANKS_P[[#This Row],[PLAYERID]],PLAYERIDMAP2[],COLUMN(PLAYERIDMAP2[TEAM]),FALSE)</f>
        <v>SEA</v>
      </c>
      <c r="F134" s="14" t="str">
        <f>VLOOKUP(MYRANKS_P[[#This Row],[PLAYERID]],PLAYERIDMAP2[],COLUMN(PLAYERIDMAP2[POS]),FALSE)</f>
        <v>P</v>
      </c>
      <c r="G134" s="14">
        <f>IFERROR(VALUE(VLOOKUP(MYRANKS_P[[#This Row],[PLAYERID]],PLAYERIDMAP2[],COLUMN(PLAYERIDMAP2[IDFANGRAPHS]),FALSE)),VLOOKUP(MYRANKS_P[[#This Row],[PLAYERID]],PLAYERIDMAP2[],COLUMN(PLAYERIDMAP2[IDFANGRAPHS]),FALSE))</f>
        <v>10314</v>
      </c>
      <c r="H134" s="23">
        <f>IFERROR(VLOOKUP(MYRANKS_P[[#This Row],[IDFANGRAPHS]],STEAMER_P[],COLUMN(STEAMER_P[W]),FALSE),0)</f>
        <v>8</v>
      </c>
      <c r="I134" s="23">
        <f>IFERROR(VLOOKUP(MYRANKS_P[[#This Row],[IDFANGRAPHS]],STEAMER_P[],COLUMN(STEAMER_P[L]),FALSE),0)</f>
        <v>9</v>
      </c>
      <c r="J134" s="23">
        <f>IFERROR(VLOOKUP(MYRANKS_P[[#This Row],[IDFANGRAPHS]],STEAMER_P[],COLUMN(STEAMER_P[SV]),FALSE),0)</f>
        <v>0</v>
      </c>
      <c r="K134" s="23">
        <f>IFERROR(VLOOKUP(MYRANKS_P[[#This Row],[IDFANGRAPHS]],STEAMER_P[],COLUMN(STEAMER_P[IP]),FALSE),0)</f>
        <v>135</v>
      </c>
      <c r="L134" s="23">
        <f>IFERROR(VLOOKUP(MYRANKS_P[[#This Row],[IDFANGRAPHS]],STEAMER_P[],COLUMN(STEAMER_P[H]),FALSE),0)</f>
        <v>134</v>
      </c>
      <c r="M134" s="23">
        <f>IFERROR(VLOOKUP(MYRANKS_P[[#This Row],[IDFANGRAPHS]],STEAMER_P[],COLUMN(STEAMER_P[ER]),FALSE),0)</f>
        <v>60</v>
      </c>
      <c r="N134" s="23">
        <f>IFERROR(VLOOKUP(MYRANKS_P[[#This Row],[IDFANGRAPHS]],STEAMER_P[],COLUMN(STEAMER_P[HR]),FALSE),0)</f>
        <v>16</v>
      </c>
      <c r="O134" s="23">
        <f>IFERROR(VLOOKUP(MYRANKS_P[[#This Row],[IDFANGRAPHS]],STEAMER_P[],COLUMN(STEAMER_P[SO]),FALSE),0)</f>
        <v>103</v>
      </c>
      <c r="P134" s="23">
        <f>IFERROR(VLOOKUP(MYRANKS_P[[#This Row],[IDFANGRAPHS]],STEAMER_P[],COLUMN(STEAMER_P[BB]),FALSE),0)</f>
        <v>39</v>
      </c>
      <c r="Q134" s="21">
        <f>IFERROR((MYRANKS_P[[#This Row],[ER]]*9)/MYRANKS_P[[#This Row],[IP]],0)</f>
        <v>4</v>
      </c>
      <c r="R134" s="21">
        <f>IFERROR((MYRANKS_P[[#This Row],[BB]]+MYRANKS_P[[#This Row],[H]])/MYRANKS_P[[#This Row],[IP]],0)</f>
        <v>1.2814814814814814</v>
      </c>
      <c r="S134" s="23">
        <f>MYRANKS_P[[#This Row],[W]]*P_PTS_W+MYRANKS_P[[#This Row],[L]]*P_PTS_L+MYRANKS_P[[#This Row],[IP]]*P_PTS_IP+MYRANKS_P[[#This Row],[SO]]*P_PTS_K+MYRANKS_P[[#This Row],[BB]]*P_PTS_BB+MYRANKS_P[[#This Row],[H]]*P_PTS_HA+MYRANKS_P[[#This Row],[SV]]*P_PTS_SV+MYRANKS_P[[#This Row],[HR]]*P_PTS_HRA+MYRANKS_P[[#This Row],[ER]]*P_PTS_ER</f>
        <v>0</v>
      </c>
      <c r="T134" s="23">
        <f>VLOOKUP(MYRANKS_P[[#This Row],[POS]],REPLACEMENT_LEVEL[],3,FALSE)</f>
        <v>0</v>
      </c>
      <c r="U134" s="23">
        <f>MYRANKS_P[[#This Row],[PROJ PTS]]-MYRANKS_P[[#This Row],[REPL LEVEL]]</f>
        <v>0</v>
      </c>
      <c r="V134" s="30">
        <f>RANK(MYRANKS_P[[#This Row],[POINTS OVER REPL]],MYRANKS_P[POINTS OVER REPL])</f>
        <v>1</v>
      </c>
      <c r="W134" s="29">
        <f>IF(MYRANKS_P[[#This Row],[RANK]]&lt;=TOTAL_PITCHERS_DRAFTED,MYRANKS_P[[#This Row],[POINTS OVER REPL]],0)</f>
        <v>0</v>
      </c>
      <c r="X134" s="35">
        <f>MYRANKS_P[[#This Row],[POINTS OVER REPL]]*DOLLAR_VALUE_PER_POINT+1</f>
        <v>1</v>
      </c>
      <c r="Y134" s="35"/>
      <c r="Z134" s="29">
        <f>IF(AND(MYRANKS_P[[#This Row],[RANK]]&lt;=(TOTAL_PITCHERS_DRAFTED-PITCHERS_BELOW_REPL_DRAFTED),MYRANKS_P[[#This Row],[$ACTUAL]]=""),MYRANKS_P[[#This Row],[POINTS OVER REPL]],0)</f>
        <v>0</v>
      </c>
      <c r="AA134" s="40">
        <f>IF(MYRANKS_P[[#This Row],[$ACTUAL]]="",MYRANKS_P[[#This Row],[POINTS OVER REPL]]*REMAINING_DOLLAR_VALUE_PER_POINT+1,0)</f>
        <v>1</v>
      </c>
    </row>
    <row r="135" spans="1:27" x14ac:dyDescent="0.25">
      <c r="A135" s="2" t="s">
        <v>12342</v>
      </c>
      <c r="B135" s="14" t="str">
        <f>VLOOKUP(MYRANKS_P[[#This Row],[PLAYERID]],PLAYERIDMAP2[],COLUMN(PLAYERIDMAP2[LASTNAME]),FALSE)</f>
        <v>Elias</v>
      </c>
      <c r="C135" s="14" t="str">
        <f>VLOOKUP(MYRANKS_P[[#This Row],[PLAYERID]],PLAYERIDMAP2[],COLUMN(PLAYERIDMAP2[FIRSTNAME]),FALSE)</f>
        <v>Roenis</v>
      </c>
      <c r="D135" s="14" t="str">
        <f>MYRANKS_P[[#This Row],[FNAME]]&amp;" "&amp;MYRANKS_P[[#This Row],[LNAME]]</f>
        <v>Roenis Elias</v>
      </c>
      <c r="E135" s="14" t="str">
        <f>VLOOKUP(MYRANKS_P[[#This Row],[PLAYERID]],PLAYERIDMAP2[],COLUMN(PLAYERIDMAP2[TEAM]),FALSE)</f>
        <v>BOS</v>
      </c>
      <c r="F135" s="14" t="str">
        <f>VLOOKUP(MYRANKS_P[[#This Row],[PLAYERID]],PLAYERIDMAP2[],COLUMN(PLAYERIDMAP2[POS]),FALSE)</f>
        <v>P</v>
      </c>
      <c r="G135" s="14">
        <f>IFERROR(VALUE(VLOOKUP(MYRANKS_P[[#This Row],[PLAYERID]],PLAYERIDMAP2[],COLUMN(PLAYERIDMAP2[IDFANGRAPHS]),FALSE)),VLOOKUP(MYRANKS_P[[#This Row],[PLAYERID]],PLAYERIDMAP2[],COLUMN(PLAYERIDMAP2[IDFANGRAPHS]),FALSE))</f>
        <v>12673</v>
      </c>
      <c r="H135" s="23">
        <f>IFERROR(VLOOKUP(MYRANKS_P[[#This Row],[IDFANGRAPHS]],STEAMER_P[],COLUMN(STEAMER_P[W]),FALSE),0)</f>
        <v>8</v>
      </c>
      <c r="I135" s="23">
        <f>IFERROR(VLOOKUP(MYRANKS_P[[#This Row],[IDFANGRAPHS]],STEAMER_P[],COLUMN(STEAMER_P[L]),FALSE),0)</f>
        <v>8</v>
      </c>
      <c r="J135" s="23">
        <f>IFERROR(VLOOKUP(MYRANKS_P[[#This Row],[IDFANGRAPHS]],STEAMER_P[],COLUMN(STEAMER_P[SV]),FALSE),0)</f>
        <v>0</v>
      </c>
      <c r="K135" s="23">
        <f>IFERROR(VLOOKUP(MYRANKS_P[[#This Row],[IDFANGRAPHS]],STEAMER_P[],COLUMN(STEAMER_P[IP]),FALSE),0)</f>
        <v>129</v>
      </c>
      <c r="L135" s="23">
        <f>IFERROR(VLOOKUP(MYRANKS_P[[#This Row],[IDFANGRAPHS]],STEAMER_P[],COLUMN(STEAMER_P[H]),FALSE),0)</f>
        <v>128</v>
      </c>
      <c r="M135" s="23">
        <f>IFERROR(VLOOKUP(MYRANKS_P[[#This Row],[IDFANGRAPHS]],STEAMER_P[],COLUMN(STEAMER_P[ER]),FALSE),0)</f>
        <v>61</v>
      </c>
      <c r="N135" s="23">
        <f>IFERROR(VLOOKUP(MYRANKS_P[[#This Row],[IDFANGRAPHS]],STEAMER_P[],COLUMN(STEAMER_P[HR]),FALSE),0)</f>
        <v>15</v>
      </c>
      <c r="O135" s="23">
        <f>IFERROR(VLOOKUP(MYRANKS_P[[#This Row],[IDFANGRAPHS]],STEAMER_P[],COLUMN(STEAMER_P[SO]),FALSE),0)</f>
        <v>102</v>
      </c>
      <c r="P135" s="23">
        <f>IFERROR(VLOOKUP(MYRANKS_P[[#This Row],[IDFANGRAPHS]],STEAMER_P[],COLUMN(STEAMER_P[BB]),FALSE),0)</f>
        <v>48</v>
      </c>
      <c r="Q135" s="21">
        <f>IFERROR((MYRANKS_P[[#This Row],[ER]]*9)/MYRANKS_P[[#This Row],[IP]],0)</f>
        <v>4.2558139534883717</v>
      </c>
      <c r="R135" s="21">
        <f>IFERROR((MYRANKS_P[[#This Row],[BB]]+MYRANKS_P[[#This Row],[H]])/MYRANKS_P[[#This Row],[IP]],0)</f>
        <v>1.3643410852713178</v>
      </c>
      <c r="S135" s="23">
        <f>MYRANKS_P[[#This Row],[W]]*P_PTS_W+MYRANKS_P[[#This Row],[L]]*P_PTS_L+MYRANKS_P[[#This Row],[IP]]*P_PTS_IP+MYRANKS_P[[#This Row],[SO]]*P_PTS_K+MYRANKS_P[[#This Row],[BB]]*P_PTS_BB+MYRANKS_P[[#This Row],[H]]*P_PTS_HA+MYRANKS_P[[#This Row],[SV]]*P_PTS_SV+MYRANKS_P[[#This Row],[HR]]*P_PTS_HRA+MYRANKS_P[[#This Row],[ER]]*P_PTS_ER</f>
        <v>0</v>
      </c>
      <c r="T135" s="23">
        <f>VLOOKUP(MYRANKS_P[[#This Row],[POS]],REPLACEMENT_LEVEL[],3,FALSE)</f>
        <v>0</v>
      </c>
      <c r="U135" s="23">
        <f>MYRANKS_P[[#This Row],[PROJ PTS]]-MYRANKS_P[[#This Row],[REPL LEVEL]]</f>
        <v>0</v>
      </c>
      <c r="V135" s="30">
        <f>RANK(MYRANKS_P[[#This Row],[POINTS OVER REPL]],MYRANKS_P[POINTS OVER REPL])</f>
        <v>1</v>
      </c>
      <c r="W135" s="29">
        <f>IF(MYRANKS_P[[#This Row],[RANK]]&lt;=TOTAL_PITCHERS_DRAFTED,MYRANKS_P[[#This Row],[POINTS OVER REPL]],0)</f>
        <v>0</v>
      </c>
      <c r="X135" s="35">
        <f>MYRANKS_P[[#This Row],[POINTS OVER REPL]]*DOLLAR_VALUE_PER_POINT+1</f>
        <v>1</v>
      </c>
      <c r="Y135" s="35"/>
      <c r="Z135" s="29">
        <f>IF(AND(MYRANKS_P[[#This Row],[RANK]]&lt;=(TOTAL_PITCHERS_DRAFTED-PITCHERS_BELOW_REPL_DRAFTED),MYRANKS_P[[#This Row],[$ACTUAL]]=""),MYRANKS_P[[#This Row],[POINTS OVER REPL]],0)</f>
        <v>0</v>
      </c>
      <c r="AA135" s="40">
        <f>IF(MYRANKS_P[[#This Row],[$ACTUAL]]="",MYRANKS_P[[#This Row],[POINTS OVER REPL]]*REMAINING_DOLLAR_VALUE_PER_POINT+1,0)</f>
        <v>1</v>
      </c>
    </row>
    <row r="136" spans="1:27" x14ac:dyDescent="0.25">
      <c r="A136" s="2" t="s">
        <v>13007</v>
      </c>
      <c r="B136" s="14" t="str">
        <f>VLOOKUP(MYRANKS_P[[#This Row],[PLAYERID]],PLAYERIDMAP2[],COLUMN(PLAYERIDMAP2[LASTNAME]),FALSE)</f>
        <v>Heaney</v>
      </c>
      <c r="C136" s="14" t="str">
        <f>VLOOKUP(MYRANKS_P[[#This Row],[PLAYERID]],PLAYERIDMAP2[],COLUMN(PLAYERIDMAP2[FIRSTNAME]),FALSE)</f>
        <v>Andrew</v>
      </c>
      <c r="D136" s="14" t="str">
        <f>MYRANKS_P[[#This Row],[FNAME]]&amp;" "&amp;MYRANKS_P[[#This Row],[LNAME]]</f>
        <v>Andrew Heaney</v>
      </c>
      <c r="E136" s="14" t="str">
        <f>VLOOKUP(MYRANKS_P[[#This Row],[PLAYERID]],PLAYERIDMAP2[],COLUMN(PLAYERIDMAP2[TEAM]),FALSE)</f>
        <v>LAA</v>
      </c>
      <c r="F136" s="14" t="str">
        <f>VLOOKUP(MYRANKS_P[[#This Row],[PLAYERID]],PLAYERIDMAP2[],COLUMN(PLAYERIDMAP2[POS]),FALSE)</f>
        <v>P</v>
      </c>
      <c r="G136" s="14">
        <f>IFERROR(VALUE(VLOOKUP(MYRANKS_P[[#This Row],[PLAYERID]],PLAYERIDMAP2[],COLUMN(PLAYERIDMAP2[IDFANGRAPHS]),FALSE)),VLOOKUP(MYRANKS_P[[#This Row],[PLAYERID]],PLAYERIDMAP2[],COLUMN(PLAYERIDMAP2[IDFANGRAPHS]),FALSE))</f>
        <v>15423</v>
      </c>
      <c r="H136" s="23">
        <f>IFERROR(VLOOKUP(MYRANKS_P[[#This Row],[IDFANGRAPHS]],STEAMER_P[],COLUMN(STEAMER_P[W]),FALSE),0)</f>
        <v>8</v>
      </c>
      <c r="I136" s="23">
        <f>IFERROR(VLOOKUP(MYRANKS_P[[#This Row],[IDFANGRAPHS]],STEAMER_P[],COLUMN(STEAMER_P[L]),FALSE),0)</f>
        <v>8</v>
      </c>
      <c r="J136" s="23">
        <f>IFERROR(VLOOKUP(MYRANKS_P[[#This Row],[IDFANGRAPHS]],STEAMER_P[],COLUMN(STEAMER_P[SV]),FALSE),0)</f>
        <v>0</v>
      </c>
      <c r="K136" s="23">
        <f>IFERROR(VLOOKUP(MYRANKS_P[[#This Row],[IDFANGRAPHS]],STEAMER_P[],COLUMN(STEAMER_P[IP]),FALSE),0)</f>
        <v>130</v>
      </c>
      <c r="L136" s="23">
        <f>IFERROR(VLOOKUP(MYRANKS_P[[#This Row],[IDFANGRAPHS]],STEAMER_P[],COLUMN(STEAMER_P[H]),FALSE),0)</f>
        <v>126</v>
      </c>
      <c r="M136" s="23">
        <f>IFERROR(VLOOKUP(MYRANKS_P[[#This Row],[IDFANGRAPHS]],STEAMER_P[],COLUMN(STEAMER_P[ER]),FALSE),0)</f>
        <v>56</v>
      </c>
      <c r="N136" s="23">
        <f>IFERROR(VLOOKUP(MYRANKS_P[[#This Row],[IDFANGRAPHS]],STEAMER_P[],COLUMN(STEAMER_P[HR]),FALSE),0)</f>
        <v>16</v>
      </c>
      <c r="O136" s="23">
        <f>IFERROR(VLOOKUP(MYRANKS_P[[#This Row],[IDFANGRAPHS]],STEAMER_P[],COLUMN(STEAMER_P[SO]),FALSE),0)</f>
        <v>102</v>
      </c>
      <c r="P136" s="23">
        <f>IFERROR(VLOOKUP(MYRANKS_P[[#This Row],[IDFANGRAPHS]],STEAMER_P[],COLUMN(STEAMER_P[BB]),FALSE),0)</f>
        <v>38</v>
      </c>
      <c r="Q136" s="21">
        <f>IFERROR((MYRANKS_P[[#This Row],[ER]]*9)/MYRANKS_P[[#This Row],[IP]],0)</f>
        <v>3.8769230769230769</v>
      </c>
      <c r="R136" s="21">
        <f>IFERROR((MYRANKS_P[[#This Row],[BB]]+MYRANKS_P[[#This Row],[H]])/MYRANKS_P[[#This Row],[IP]],0)</f>
        <v>1.2615384615384615</v>
      </c>
      <c r="S136" s="23">
        <f>MYRANKS_P[[#This Row],[W]]*P_PTS_W+MYRANKS_P[[#This Row],[L]]*P_PTS_L+MYRANKS_P[[#This Row],[IP]]*P_PTS_IP+MYRANKS_P[[#This Row],[SO]]*P_PTS_K+MYRANKS_P[[#This Row],[BB]]*P_PTS_BB+MYRANKS_P[[#This Row],[H]]*P_PTS_HA+MYRANKS_P[[#This Row],[SV]]*P_PTS_SV+MYRANKS_P[[#This Row],[HR]]*P_PTS_HRA+MYRANKS_P[[#This Row],[ER]]*P_PTS_ER</f>
        <v>0</v>
      </c>
      <c r="T136" s="23">
        <f>VLOOKUP(MYRANKS_P[[#This Row],[POS]],REPLACEMENT_LEVEL[],3,FALSE)</f>
        <v>0</v>
      </c>
      <c r="U136" s="23">
        <f>MYRANKS_P[[#This Row],[PROJ PTS]]-MYRANKS_P[[#This Row],[REPL LEVEL]]</f>
        <v>0</v>
      </c>
      <c r="V136" s="30">
        <f>RANK(MYRANKS_P[[#This Row],[POINTS OVER REPL]],MYRANKS_P[POINTS OVER REPL])</f>
        <v>1</v>
      </c>
      <c r="W136" s="29">
        <f>IF(MYRANKS_P[[#This Row],[RANK]]&lt;=TOTAL_PITCHERS_DRAFTED,MYRANKS_P[[#This Row],[POINTS OVER REPL]],0)</f>
        <v>0</v>
      </c>
      <c r="X136" s="35">
        <f>MYRANKS_P[[#This Row],[POINTS OVER REPL]]*DOLLAR_VALUE_PER_POINT+1</f>
        <v>1</v>
      </c>
      <c r="Y136" s="35"/>
      <c r="Z136" s="29">
        <f>IF(AND(MYRANKS_P[[#This Row],[RANK]]&lt;=(TOTAL_PITCHERS_DRAFTED-PITCHERS_BELOW_REPL_DRAFTED),MYRANKS_P[[#This Row],[$ACTUAL]]=""),MYRANKS_P[[#This Row],[POINTS OVER REPL]],0)</f>
        <v>0</v>
      </c>
      <c r="AA136" s="40">
        <f>IF(MYRANKS_P[[#This Row],[$ACTUAL]]="",MYRANKS_P[[#This Row],[POINTS OVER REPL]]*REMAINING_DOLLAR_VALUE_PER_POINT+1,0)</f>
        <v>1</v>
      </c>
    </row>
    <row r="137" spans="1:27" x14ac:dyDescent="0.25">
      <c r="A137" s="2" t="s">
        <v>13654</v>
      </c>
      <c r="B137" s="14" t="str">
        <f>VLOOKUP(MYRANKS_P[[#This Row],[PLAYERID]],PLAYERIDMAP2[],COLUMN(PLAYERIDMAP2[LASTNAME]),FALSE)</f>
        <v>Lincecum</v>
      </c>
      <c r="C137" s="14" t="str">
        <f>VLOOKUP(MYRANKS_P[[#This Row],[PLAYERID]],PLAYERIDMAP2[],COLUMN(PLAYERIDMAP2[FIRSTNAME]),FALSE)</f>
        <v>Tim</v>
      </c>
      <c r="D137" s="14" t="str">
        <f>MYRANKS_P[[#This Row],[FNAME]]&amp;" "&amp;MYRANKS_P[[#This Row],[LNAME]]</f>
        <v>Tim Lincecum</v>
      </c>
      <c r="E137" s="14" t="str">
        <f>VLOOKUP(MYRANKS_P[[#This Row],[PLAYERID]],PLAYERIDMAP2[],COLUMN(PLAYERIDMAP2[TEAM]),FALSE)</f>
        <v>SF</v>
      </c>
      <c r="F137" s="14" t="str">
        <f>VLOOKUP(MYRANKS_P[[#This Row],[PLAYERID]],PLAYERIDMAP2[],COLUMN(PLAYERIDMAP2[POS]),FALSE)</f>
        <v>P</v>
      </c>
      <c r="G137" s="14">
        <f>IFERROR(VALUE(VLOOKUP(MYRANKS_P[[#This Row],[PLAYERID]],PLAYERIDMAP2[],COLUMN(PLAYERIDMAP2[IDFANGRAPHS]),FALSE)),VLOOKUP(MYRANKS_P[[#This Row],[PLAYERID]],PLAYERIDMAP2[],COLUMN(PLAYERIDMAP2[IDFANGRAPHS]),FALSE))</f>
        <v>5705</v>
      </c>
      <c r="H137" s="23">
        <f>IFERROR(VLOOKUP(MYRANKS_P[[#This Row],[IDFANGRAPHS]],STEAMER_P[],COLUMN(STEAMER_P[W]),FALSE),0)</f>
        <v>7</v>
      </c>
      <c r="I137" s="23">
        <f>IFERROR(VLOOKUP(MYRANKS_P[[#This Row],[IDFANGRAPHS]],STEAMER_P[],COLUMN(STEAMER_P[L]),FALSE),0)</f>
        <v>10</v>
      </c>
      <c r="J137" s="23">
        <f>IFERROR(VLOOKUP(MYRANKS_P[[#This Row],[IDFANGRAPHS]],STEAMER_P[],COLUMN(STEAMER_P[SV]),FALSE),0)</f>
        <v>0</v>
      </c>
      <c r="K137" s="23">
        <f>IFERROR(VLOOKUP(MYRANKS_P[[#This Row],[IDFANGRAPHS]],STEAMER_P[],COLUMN(STEAMER_P[IP]),FALSE),0)</f>
        <v>136</v>
      </c>
      <c r="L137" s="23">
        <f>IFERROR(VLOOKUP(MYRANKS_P[[#This Row],[IDFANGRAPHS]],STEAMER_P[],COLUMN(STEAMER_P[H]),FALSE),0)</f>
        <v>142</v>
      </c>
      <c r="M137" s="23">
        <f>IFERROR(VLOOKUP(MYRANKS_P[[#This Row],[IDFANGRAPHS]],STEAMER_P[],COLUMN(STEAMER_P[ER]),FALSE),0)</f>
        <v>72</v>
      </c>
      <c r="N137" s="23">
        <f>IFERROR(VLOOKUP(MYRANKS_P[[#This Row],[IDFANGRAPHS]],STEAMER_P[],COLUMN(STEAMER_P[HR]),FALSE),0)</f>
        <v>18</v>
      </c>
      <c r="O137" s="23">
        <f>IFERROR(VLOOKUP(MYRANKS_P[[#This Row],[IDFANGRAPHS]],STEAMER_P[],COLUMN(STEAMER_P[SO]),FALSE),0)</f>
        <v>101</v>
      </c>
      <c r="P137" s="23">
        <f>IFERROR(VLOOKUP(MYRANKS_P[[#This Row],[IDFANGRAPHS]],STEAMER_P[],COLUMN(STEAMER_P[BB]),FALSE),0)</f>
        <v>53</v>
      </c>
      <c r="Q137" s="21">
        <f>IFERROR((MYRANKS_P[[#This Row],[ER]]*9)/MYRANKS_P[[#This Row],[IP]],0)</f>
        <v>4.7647058823529411</v>
      </c>
      <c r="R137" s="21">
        <f>IFERROR((MYRANKS_P[[#This Row],[BB]]+MYRANKS_P[[#This Row],[H]])/MYRANKS_P[[#This Row],[IP]],0)</f>
        <v>1.4338235294117647</v>
      </c>
      <c r="S137" s="23">
        <f>MYRANKS_P[[#This Row],[W]]*P_PTS_W+MYRANKS_P[[#This Row],[L]]*P_PTS_L+MYRANKS_P[[#This Row],[IP]]*P_PTS_IP+MYRANKS_P[[#This Row],[SO]]*P_PTS_K+MYRANKS_P[[#This Row],[BB]]*P_PTS_BB+MYRANKS_P[[#This Row],[H]]*P_PTS_HA+MYRANKS_P[[#This Row],[SV]]*P_PTS_SV+MYRANKS_P[[#This Row],[HR]]*P_PTS_HRA+MYRANKS_P[[#This Row],[ER]]*P_PTS_ER</f>
        <v>0</v>
      </c>
      <c r="T137" s="23">
        <f>VLOOKUP(MYRANKS_P[[#This Row],[POS]],REPLACEMENT_LEVEL[],3,FALSE)</f>
        <v>0</v>
      </c>
      <c r="U137" s="23">
        <f>MYRANKS_P[[#This Row],[PROJ PTS]]-MYRANKS_P[[#This Row],[REPL LEVEL]]</f>
        <v>0</v>
      </c>
      <c r="V137" s="30">
        <f>RANK(MYRANKS_P[[#This Row],[POINTS OVER REPL]],MYRANKS_P[POINTS OVER REPL])</f>
        <v>1</v>
      </c>
      <c r="W137" s="29">
        <f>IF(MYRANKS_P[[#This Row],[RANK]]&lt;=TOTAL_PITCHERS_DRAFTED,MYRANKS_P[[#This Row],[POINTS OVER REPL]],0)</f>
        <v>0</v>
      </c>
      <c r="X137" s="35">
        <f>MYRANKS_P[[#This Row],[POINTS OVER REPL]]*DOLLAR_VALUE_PER_POINT+1</f>
        <v>1</v>
      </c>
      <c r="Y137" s="35"/>
      <c r="Z137" s="29">
        <f>IF(AND(MYRANKS_P[[#This Row],[RANK]]&lt;=(TOTAL_PITCHERS_DRAFTED-PITCHERS_BELOW_REPL_DRAFTED),MYRANKS_P[[#This Row],[$ACTUAL]]=""),MYRANKS_P[[#This Row],[POINTS OVER REPL]],0)</f>
        <v>0</v>
      </c>
      <c r="AA137" s="40">
        <f>IF(MYRANKS_P[[#This Row],[$ACTUAL]]="",MYRANKS_P[[#This Row],[POINTS OVER REPL]]*REMAINING_DOLLAR_VALUE_PER_POINT+1,0)</f>
        <v>1</v>
      </c>
    </row>
    <row r="138" spans="1:27" x14ac:dyDescent="0.25">
      <c r="A138" s="2" t="s">
        <v>11824</v>
      </c>
      <c r="B138" s="14" t="str">
        <f>VLOOKUP(MYRANKS_P[[#This Row],[PLAYERID]],PLAYERIDMAP2[],COLUMN(PLAYERIDMAP2[LASTNAME]),FALSE)</f>
        <v>Chapman</v>
      </c>
      <c r="C138" s="14" t="str">
        <f>VLOOKUP(MYRANKS_P[[#This Row],[PLAYERID]],PLAYERIDMAP2[],COLUMN(PLAYERIDMAP2[FIRSTNAME]),FALSE)</f>
        <v>Aroldis</v>
      </c>
      <c r="D138" s="14" t="str">
        <f>MYRANKS_P[[#This Row],[FNAME]]&amp;" "&amp;MYRANKS_P[[#This Row],[LNAME]]</f>
        <v>Aroldis Chapman</v>
      </c>
      <c r="E138" s="14" t="str">
        <f>VLOOKUP(MYRANKS_P[[#This Row],[PLAYERID]],PLAYERIDMAP2[],COLUMN(PLAYERIDMAP2[TEAM]),FALSE)</f>
        <v>NYY</v>
      </c>
      <c r="F138" s="14" t="str">
        <f>VLOOKUP(MYRANKS_P[[#This Row],[PLAYERID]],PLAYERIDMAP2[],COLUMN(PLAYERIDMAP2[POS]),FALSE)</f>
        <v>P</v>
      </c>
      <c r="G138" s="14">
        <f>IFERROR(VALUE(VLOOKUP(MYRANKS_P[[#This Row],[PLAYERID]],PLAYERIDMAP2[],COLUMN(PLAYERIDMAP2[IDFANGRAPHS]),FALSE)),VLOOKUP(MYRANKS_P[[#This Row],[PLAYERID]],PLAYERIDMAP2[],COLUMN(PLAYERIDMAP2[IDFANGRAPHS]),FALSE))</f>
        <v>10233</v>
      </c>
      <c r="H138" s="23">
        <f>IFERROR(VLOOKUP(MYRANKS_P[[#This Row],[IDFANGRAPHS]],STEAMER_P[],COLUMN(STEAMER_P[W]),FALSE),0)</f>
        <v>4</v>
      </c>
      <c r="I138" s="23">
        <f>IFERROR(VLOOKUP(MYRANKS_P[[#This Row],[IDFANGRAPHS]],STEAMER_P[],COLUMN(STEAMER_P[L]),FALSE),0)</f>
        <v>2</v>
      </c>
      <c r="J138" s="23">
        <f>IFERROR(VLOOKUP(MYRANKS_P[[#This Row],[IDFANGRAPHS]],STEAMER_P[],COLUMN(STEAMER_P[SV]),FALSE),0)</f>
        <v>28</v>
      </c>
      <c r="K138" s="23">
        <f>IFERROR(VLOOKUP(MYRANKS_P[[#This Row],[IDFANGRAPHS]],STEAMER_P[],COLUMN(STEAMER_P[IP]),FALSE),0)</f>
        <v>65</v>
      </c>
      <c r="L138" s="23">
        <f>IFERROR(VLOOKUP(MYRANKS_P[[#This Row],[IDFANGRAPHS]],STEAMER_P[],COLUMN(STEAMER_P[H]),FALSE),0)</f>
        <v>39</v>
      </c>
      <c r="M138" s="23">
        <f>IFERROR(VLOOKUP(MYRANKS_P[[#This Row],[IDFANGRAPHS]],STEAMER_P[],COLUMN(STEAMER_P[ER]),FALSE),0)</f>
        <v>16</v>
      </c>
      <c r="N138" s="23">
        <f>IFERROR(VLOOKUP(MYRANKS_P[[#This Row],[IDFANGRAPHS]],STEAMER_P[],COLUMN(STEAMER_P[HR]),FALSE),0)</f>
        <v>5</v>
      </c>
      <c r="O138" s="23">
        <f>IFERROR(VLOOKUP(MYRANKS_P[[#This Row],[IDFANGRAPHS]],STEAMER_P[],COLUMN(STEAMER_P[SO]),FALSE),0)</f>
        <v>101</v>
      </c>
      <c r="P138" s="23">
        <f>IFERROR(VLOOKUP(MYRANKS_P[[#This Row],[IDFANGRAPHS]],STEAMER_P[],COLUMN(STEAMER_P[BB]),FALSE),0)</f>
        <v>28</v>
      </c>
      <c r="Q138" s="21">
        <f>IFERROR((MYRANKS_P[[#This Row],[ER]]*9)/MYRANKS_P[[#This Row],[IP]],0)</f>
        <v>2.2153846153846155</v>
      </c>
      <c r="R138" s="21">
        <f>IFERROR((MYRANKS_P[[#This Row],[BB]]+MYRANKS_P[[#This Row],[H]])/MYRANKS_P[[#This Row],[IP]],0)</f>
        <v>1.0307692307692307</v>
      </c>
      <c r="S138" s="23">
        <f>MYRANKS_P[[#This Row],[W]]*P_PTS_W+MYRANKS_P[[#This Row],[L]]*P_PTS_L+MYRANKS_P[[#This Row],[IP]]*P_PTS_IP+MYRANKS_P[[#This Row],[SO]]*P_PTS_K+MYRANKS_P[[#This Row],[BB]]*P_PTS_BB+MYRANKS_P[[#This Row],[H]]*P_PTS_HA+MYRANKS_P[[#This Row],[SV]]*P_PTS_SV+MYRANKS_P[[#This Row],[HR]]*P_PTS_HRA+MYRANKS_P[[#This Row],[ER]]*P_PTS_ER</f>
        <v>0</v>
      </c>
      <c r="T138" s="23">
        <f>VLOOKUP(MYRANKS_P[[#This Row],[POS]],REPLACEMENT_LEVEL[],3,FALSE)</f>
        <v>0</v>
      </c>
      <c r="U138" s="23">
        <f>MYRANKS_P[[#This Row],[PROJ PTS]]-MYRANKS_P[[#This Row],[REPL LEVEL]]</f>
        <v>0</v>
      </c>
      <c r="V138" s="30">
        <f>RANK(MYRANKS_P[[#This Row],[POINTS OVER REPL]],MYRANKS_P[POINTS OVER REPL])</f>
        <v>1</v>
      </c>
      <c r="W138" s="29">
        <f>IF(MYRANKS_P[[#This Row],[RANK]]&lt;=TOTAL_PITCHERS_DRAFTED,MYRANKS_P[[#This Row],[POINTS OVER REPL]],0)</f>
        <v>0</v>
      </c>
      <c r="X138" s="35">
        <f>MYRANKS_P[[#This Row],[POINTS OVER REPL]]*DOLLAR_VALUE_PER_POINT+1</f>
        <v>1</v>
      </c>
      <c r="Y138" s="35"/>
      <c r="Z138" s="29">
        <f>IF(AND(MYRANKS_P[[#This Row],[RANK]]&lt;=(TOTAL_PITCHERS_DRAFTED-PITCHERS_BELOW_REPL_DRAFTED),MYRANKS_P[[#This Row],[$ACTUAL]]=""),MYRANKS_P[[#This Row],[POINTS OVER REPL]],0)</f>
        <v>0</v>
      </c>
      <c r="AA138" s="40">
        <f>IF(MYRANKS_P[[#This Row],[$ACTUAL]]="",MYRANKS_P[[#This Row],[POINTS OVER REPL]]*REMAINING_DOLLAR_VALUE_PER_POINT+1,0)</f>
        <v>1</v>
      </c>
    </row>
    <row r="139" spans="1:27" x14ac:dyDescent="0.25">
      <c r="A139" s="2" t="s">
        <v>19714</v>
      </c>
      <c r="B139" s="14" t="str">
        <f>VLOOKUP(MYRANKS_P[[#This Row],[PLAYERID]],PLAYERIDMAP2[],COLUMN(PLAYERIDMAP2[LASTNAME]),FALSE)</f>
        <v>Graveman</v>
      </c>
      <c r="C139" s="14" t="str">
        <f>VLOOKUP(MYRANKS_P[[#This Row],[PLAYERID]],PLAYERIDMAP2[],COLUMN(PLAYERIDMAP2[FIRSTNAME]),FALSE)</f>
        <v>Kendall</v>
      </c>
      <c r="D139" s="14" t="str">
        <f>MYRANKS_P[[#This Row],[FNAME]]&amp;" "&amp;MYRANKS_P[[#This Row],[LNAME]]</f>
        <v>Kendall Graveman</v>
      </c>
      <c r="E139" s="14" t="str">
        <f>VLOOKUP(MYRANKS_P[[#This Row],[PLAYERID]],PLAYERIDMAP2[],COLUMN(PLAYERIDMAP2[TEAM]),FALSE)</f>
        <v>OAK</v>
      </c>
      <c r="F139" s="14" t="str">
        <f>VLOOKUP(MYRANKS_P[[#This Row],[PLAYERID]],PLAYERIDMAP2[],COLUMN(PLAYERIDMAP2[POS]),FALSE)</f>
        <v>P</v>
      </c>
      <c r="G139" s="14">
        <f>IFERROR(VALUE(VLOOKUP(MYRANKS_P[[#This Row],[PLAYERID]],PLAYERIDMAP2[],COLUMN(PLAYERIDMAP2[IDFANGRAPHS]),FALSE)),VLOOKUP(MYRANKS_P[[#This Row],[PLAYERID]],PLAYERIDMAP2[],COLUMN(PLAYERIDMAP2[IDFANGRAPHS]),FALSE))</f>
        <v>15514</v>
      </c>
      <c r="H139" s="23">
        <f>IFERROR(VLOOKUP(MYRANKS_P[[#This Row],[IDFANGRAPHS]],STEAMER_P[],COLUMN(STEAMER_P[W]),FALSE),0)</f>
        <v>8</v>
      </c>
      <c r="I139" s="23">
        <f>IFERROR(VLOOKUP(MYRANKS_P[[#This Row],[IDFANGRAPHS]],STEAMER_P[],COLUMN(STEAMER_P[L]),FALSE),0)</f>
        <v>11</v>
      </c>
      <c r="J139" s="23">
        <f>IFERROR(VLOOKUP(MYRANKS_P[[#This Row],[IDFANGRAPHS]],STEAMER_P[],COLUMN(STEAMER_P[SV]),FALSE),0)</f>
        <v>0</v>
      </c>
      <c r="K139" s="23">
        <f>IFERROR(VLOOKUP(MYRANKS_P[[#This Row],[IDFANGRAPHS]],STEAMER_P[],COLUMN(STEAMER_P[IP]),FALSE),0)</f>
        <v>159</v>
      </c>
      <c r="L139" s="23">
        <f>IFERROR(VLOOKUP(MYRANKS_P[[#This Row],[IDFANGRAPHS]],STEAMER_P[],COLUMN(STEAMER_P[H]),FALSE),0)</f>
        <v>173</v>
      </c>
      <c r="M139" s="23">
        <f>IFERROR(VLOOKUP(MYRANKS_P[[#This Row],[IDFANGRAPHS]],STEAMER_P[],COLUMN(STEAMER_P[ER]),FALSE),0)</f>
        <v>78</v>
      </c>
      <c r="N139" s="23">
        <f>IFERROR(VLOOKUP(MYRANKS_P[[#This Row],[IDFANGRAPHS]],STEAMER_P[],COLUMN(STEAMER_P[HR]),FALSE),0)</f>
        <v>18</v>
      </c>
      <c r="O139" s="23">
        <f>IFERROR(VLOOKUP(MYRANKS_P[[#This Row],[IDFANGRAPHS]],STEAMER_P[],COLUMN(STEAMER_P[SO]),FALSE),0)</f>
        <v>101</v>
      </c>
      <c r="P139" s="23">
        <f>IFERROR(VLOOKUP(MYRANKS_P[[#This Row],[IDFANGRAPHS]],STEAMER_P[],COLUMN(STEAMER_P[BB]),FALSE),0)</f>
        <v>50</v>
      </c>
      <c r="Q139" s="21">
        <f>IFERROR((MYRANKS_P[[#This Row],[ER]]*9)/MYRANKS_P[[#This Row],[IP]],0)</f>
        <v>4.4150943396226419</v>
      </c>
      <c r="R139" s="21">
        <f>IFERROR((MYRANKS_P[[#This Row],[BB]]+MYRANKS_P[[#This Row],[H]])/MYRANKS_P[[#This Row],[IP]],0)</f>
        <v>1.4025157232704402</v>
      </c>
      <c r="S139" s="23">
        <f>MYRANKS_P[[#This Row],[W]]*P_PTS_W+MYRANKS_P[[#This Row],[L]]*P_PTS_L+MYRANKS_P[[#This Row],[IP]]*P_PTS_IP+MYRANKS_P[[#This Row],[SO]]*P_PTS_K+MYRANKS_P[[#This Row],[BB]]*P_PTS_BB+MYRANKS_P[[#This Row],[H]]*P_PTS_HA+MYRANKS_P[[#This Row],[SV]]*P_PTS_SV+MYRANKS_P[[#This Row],[HR]]*P_PTS_HRA+MYRANKS_P[[#This Row],[ER]]*P_PTS_ER</f>
        <v>0</v>
      </c>
      <c r="T139" s="23">
        <f>VLOOKUP(MYRANKS_P[[#This Row],[POS]],REPLACEMENT_LEVEL[],3,FALSE)</f>
        <v>0</v>
      </c>
      <c r="U139" s="23">
        <f>MYRANKS_P[[#This Row],[PROJ PTS]]-MYRANKS_P[[#This Row],[REPL LEVEL]]</f>
        <v>0</v>
      </c>
      <c r="V139" s="30">
        <f>RANK(MYRANKS_P[[#This Row],[POINTS OVER REPL]],MYRANKS_P[POINTS OVER REPL])</f>
        <v>1</v>
      </c>
      <c r="W139" s="29">
        <f>IF(MYRANKS_P[[#This Row],[RANK]]&lt;=TOTAL_PITCHERS_DRAFTED,MYRANKS_P[[#This Row],[POINTS OVER REPL]],0)</f>
        <v>0</v>
      </c>
      <c r="X139" s="35">
        <f>MYRANKS_P[[#This Row],[POINTS OVER REPL]]*DOLLAR_VALUE_PER_POINT+1</f>
        <v>1</v>
      </c>
      <c r="Y139" s="35"/>
      <c r="Z139" s="29">
        <f>IF(AND(MYRANKS_P[[#This Row],[RANK]]&lt;=(TOTAL_PITCHERS_DRAFTED-PITCHERS_BELOW_REPL_DRAFTED),MYRANKS_P[[#This Row],[$ACTUAL]]=""),MYRANKS_P[[#This Row],[POINTS OVER REPL]],0)</f>
        <v>0</v>
      </c>
      <c r="AA139" s="40">
        <f>IF(MYRANKS_P[[#This Row],[$ACTUAL]]="",MYRANKS_P[[#This Row],[POINTS OVER REPL]]*REMAINING_DOLLAR_VALUE_PER_POINT+1,0)</f>
        <v>1</v>
      </c>
    </row>
    <row r="140" spans="1:27" x14ac:dyDescent="0.25">
      <c r="A140" s="2" t="s">
        <v>11230</v>
      </c>
      <c r="B140" s="14" t="str">
        <f>VLOOKUP(MYRANKS_P[[#This Row],[PLAYERID]],PLAYERIDMAP2[],COLUMN(PLAYERIDMAP2[LASTNAME]),FALSE)</f>
        <v>Bailey</v>
      </c>
      <c r="C140" s="14" t="str">
        <f>VLOOKUP(MYRANKS_P[[#This Row],[PLAYERID]],PLAYERIDMAP2[],COLUMN(PLAYERIDMAP2[FIRSTNAME]),FALSE)</f>
        <v>Homer</v>
      </c>
      <c r="D140" s="14" t="str">
        <f>MYRANKS_P[[#This Row],[FNAME]]&amp;" "&amp;MYRANKS_P[[#This Row],[LNAME]]</f>
        <v>Homer Bailey</v>
      </c>
      <c r="E140" s="14" t="str">
        <f>VLOOKUP(MYRANKS_P[[#This Row],[PLAYERID]],PLAYERIDMAP2[],COLUMN(PLAYERIDMAP2[TEAM]),FALSE)</f>
        <v>CIN</v>
      </c>
      <c r="F140" s="14" t="str">
        <f>VLOOKUP(MYRANKS_P[[#This Row],[PLAYERID]],PLAYERIDMAP2[],COLUMN(PLAYERIDMAP2[POS]),FALSE)</f>
        <v>P</v>
      </c>
      <c r="G140" s="14">
        <f>IFERROR(VALUE(VLOOKUP(MYRANKS_P[[#This Row],[PLAYERID]],PLAYERIDMAP2[],COLUMN(PLAYERIDMAP2[IDFANGRAPHS]),FALSE)),VLOOKUP(MYRANKS_P[[#This Row],[PLAYERID]],PLAYERIDMAP2[],COLUMN(PLAYERIDMAP2[IDFANGRAPHS]),FALSE))</f>
        <v>8362</v>
      </c>
      <c r="H140" s="23">
        <f>IFERROR(VLOOKUP(MYRANKS_P[[#This Row],[IDFANGRAPHS]],STEAMER_P[],COLUMN(STEAMER_P[W]),FALSE),0)</f>
        <v>7</v>
      </c>
      <c r="I140" s="23">
        <f>IFERROR(VLOOKUP(MYRANKS_P[[#This Row],[IDFANGRAPHS]],STEAMER_P[],COLUMN(STEAMER_P[L]),FALSE),0)</f>
        <v>8</v>
      </c>
      <c r="J140" s="23">
        <f>IFERROR(VLOOKUP(MYRANKS_P[[#This Row],[IDFANGRAPHS]],STEAMER_P[],COLUMN(STEAMER_P[SV]),FALSE),0)</f>
        <v>0</v>
      </c>
      <c r="K140" s="23">
        <f>IFERROR(VLOOKUP(MYRANKS_P[[#This Row],[IDFANGRAPHS]],STEAMER_P[],COLUMN(STEAMER_P[IP]),FALSE),0)</f>
        <v>125</v>
      </c>
      <c r="L140" s="23">
        <f>IFERROR(VLOOKUP(MYRANKS_P[[#This Row],[IDFANGRAPHS]],STEAMER_P[],COLUMN(STEAMER_P[H]),FALSE),0)</f>
        <v>122</v>
      </c>
      <c r="M140" s="23">
        <f>IFERROR(VLOOKUP(MYRANKS_P[[#This Row],[IDFANGRAPHS]],STEAMER_P[],COLUMN(STEAMER_P[ER]),FALSE),0)</f>
        <v>54</v>
      </c>
      <c r="N140" s="23">
        <f>IFERROR(VLOOKUP(MYRANKS_P[[#This Row],[IDFANGRAPHS]],STEAMER_P[],COLUMN(STEAMER_P[HR]),FALSE),0)</f>
        <v>16</v>
      </c>
      <c r="O140" s="23">
        <f>IFERROR(VLOOKUP(MYRANKS_P[[#This Row],[IDFANGRAPHS]],STEAMER_P[],COLUMN(STEAMER_P[SO]),FALSE),0)</f>
        <v>100</v>
      </c>
      <c r="P140" s="23">
        <f>IFERROR(VLOOKUP(MYRANKS_P[[#This Row],[IDFANGRAPHS]],STEAMER_P[],COLUMN(STEAMER_P[BB]),FALSE),0)</f>
        <v>36</v>
      </c>
      <c r="Q140" s="21">
        <f>IFERROR((MYRANKS_P[[#This Row],[ER]]*9)/MYRANKS_P[[#This Row],[IP]],0)</f>
        <v>3.8879999999999999</v>
      </c>
      <c r="R140" s="21">
        <f>IFERROR((MYRANKS_P[[#This Row],[BB]]+MYRANKS_P[[#This Row],[H]])/MYRANKS_P[[#This Row],[IP]],0)</f>
        <v>1.264</v>
      </c>
      <c r="S140" s="23">
        <f>MYRANKS_P[[#This Row],[W]]*P_PTS_W+MYRANKS_P[[#This Row],[L]]*P_PTS_L+MYRANKS_P[[#This Row],[IP]]*P_PTS_IP+MYRANKS_P[[#This Row],[SO]]*P_PTS_K+MYRANKS_P[[#This Row],[BB]]*P_PTS_BB+MYRANKS_P[[#This Row],[H]]*P_PTS_HA+MYRANKS_P[[#This Row],[SV]]*P_PTS_SV+MYRANKS_P[[#This Row],[HR]]*P_PTS_HRA+MYRANKS_P[[#This Row],[ER]]*P_PTS_ER</f>
        <v>0</v>
      </c>
      <c r="T140" s="23">
        <f>VLOOKUP(MYRANKS_P[[#This Row],[POS]],REPLACEMENT_LEVEL[],3,FALSE)</f>
        <v>0</v>
      </c>
      <c r="U140" s="23">
        <f>MYRANKS_P[[#This Row],[PROJ PTS]]-MYRANKS_P[[#This Row],[REPL LEVEL]]</f>
        <v>0</v>
      </c>
      <c r="V140" s="30">
        <f>RANK(MYRANKS_P[[#This Row],[POINTS OVER REPL]],MYRANKS_P[POINTS OVER REPL])</f>
        <v>1</v>
      </c>
      <c r="W140" s="29">
        <f>IF(MYRANKS_P[[#This Row],[RANK]]&lt;=TOTAL_PITCHERS_DRAFTED,MYRANKS_P[[#This Row],[POINTS OVER REPL]],0)</f>
        <v>0</v>
      </c>
      <c r="X140" s="35">
        <f>MYRANKS_P[[#This Row],[POINTS OVER REPL]]*DOLLAR_VALUE_PER_POINT+1</f>
        <v>1</v>
      </c>
      <c r="Y140" s="35"/>
      <c r="Z140" s="29">
        <f>IF(AND(MYRANKS_P[[#This Row],[RANK]]&lt;=(TOTAL_PITCHERS_DRAFTED-PITCHERS_BELOW_REPL_DRAFTED),MYRANKS_P[[#This Row],[$ACTUAL]]=""),MYRANKS_P[[#This Row],[POINTS OVER REPL]],0)</f>
        <v>0</v>
      </c>
      <c r="AA140" s="40">
        <f>IF(MYRANKS_P[[#This Row],[$ACTUAL]]="",MYRANKS_P[[#This Row],[POINTS OVER REPL]]*REMAINING_DOLLAR_VALUE_PER_POINT+1,0)</f>
        <v>1</v>
      </c>
    </row>
    <row r="141" spans="1:27" x14ac:dyDescent="0.25">
      <c r="A141" s="2" t="s">
        <v>12074</v>
      </c>
      <c r="B141" s="14" t="str">
        <f>VLOOKUP(MYRANKS_P[[#This Row],[PLAYERID]],PLAYERIDMAP2[],COLUMN(PLAYERIDMAP2[LASTNAME]),FALSE)</f>
        <v>Danks</v>
      </c>
      <c r="C141" s="14" t="str">
        <f>VLOOKUP(MYRANKS_P[[#This Row],[PLAYERID]],PLAYERIDMAP2[],COLUMN(PLAYERIDMAP2[FIRSTNAME]),FALSE)</f>
        <v>John</v>
      </c>
      <c r="D141" s="14" t="str">
        <f>MYRANKS_P[[#This Row],[FNAME]]&amp;" "&amp;MYRANKS_P[[#This Row],[LNAME]]</f>
        <v>John Danks</v>
      </c>
      <c r="E141" s="14" t="str">
        <f>VLOOKUP(MYRANKS_P[[#This Row],[PLAYERID]],PLAYERIDMAP2[],COLUMN(PLAYERIDMAP2[TEAM]),FALSE)</f>
        <v>CHW</v>
      </c>
      <c r="F141" s="14" t="str">
        <f>VLOOKUP(MYRANKS_P[[#This Row],[PLAYERID]],PLAYERIDMAP2[],COLUMN(PLAYERIDMAP2[POS]),FALSE)</f>
        <v>P</v>
      </c>
      <c r="G141" s="14">
        <f>IFERROR(VALUE(VLOOKUP(MYRANKS_P[[#This Row],[PLAYERID]],PLAYERIDMAP2[],COLUMN(PLAYERIDMAP2[IDFANGRAPHS]),FALSE)),VLOOKUP(MYRANKS_P[[#This Row],[PLAYERID]],PLAYERIDMAP2[],COLUMN(PLAYERIDMAP2[IDFANGRAPHS]),FALSE))</f>
        <v>6329</v>
      </c>
      <c r="H141" s="23">
        <f>IFERROR(VLOOKUP(MYRANKS_P[[#This Row],[IDFANGRAPHS]],STEAMER_P[],COLUMN(STEAMER_P[W]),FALSE),0)</f>
        <v>7</v>
      </c>
      <c r="I141" s="23">
        <f>IFERROR(VLOOKUP(MYRANKS_P[[#This Row],[IDFANGRAPHS]],STEAMER_P[],COLUMN(STEAMER_P[L]),FALSE),0)</f>
        <v>10</v>
      </c>
      <c r="J141" s="23">
        <f>IFERROR(VLOOKUP(MYRANKS_P[[#This Row],[IDFANGRAPHS]],STEAMER_P[],COLUMN(STEAMER_P[SV]),FALSE),0)</f>
        <v>0</v>
      </c>
      <c r="K141" s="23">
        <f>IFERROR(VLOOKUP(MYRANKS_P[[#This Row],[IDFANGRAPHS]],STEAMER_P[],COLUMN(STEAMER_P[IP]),FALSE),0)</f>
        <v>143</v>
      </c>
      <c r="L141" s="23">
        <f>IFERROR(VLOOKUP(MYRANKS_P[[#This Row],[IDFANGRAPHS]],STEAMER_P[],COLUMN(STEAMER_P[H]),FALSE),0)</f>
        <v>153</v>
      </c>
      <c r="M141" s="23">
        <f>IFERROR(VLOOKUP(MYRANKS_P[[#This Row],[IDFANGRAPHS]],STEAMER_P[],COLUMN(STEAMER_P[ER]),FALSE),0)</f>
        <v>75</v>
      </c>
      <c r="N141" s="23">
        <f>IFERROR(VLOOKUP(MYRANKS_P[[#This Row],[IDFANGRAPHS]],STEAMER_P[],COLUMN(STEAMER_P[HR]),FALSE),0)</f>
        <v>22</v>
      </c>
      <c r="O141" s="23">
        <f>IFERROR(VLOOKUP(MYRANKS_P[[#This Row],[IDFANGRAPHS]],STEAMER_P[],COLUMN(STEAMER_P[SO]),FALSE),0)</f>
        <v>100</v>
      </c>
      <c r="P141" s="23">
        <f>IFERROR(VLOOKUP(MYRANKS_P[[#This Row],[IDFANGRAPHS]],STEAMER_P[],COLUMN(STEAMER_P[BB]),FALSE),0)</f>
        <v>46</v>
      </c>
      <c r="Q141" s="21">
        <f>IFERROR((MYRANKS_P[[#This Row],[ER]]*9)/MYRANKS_P[[#This Row],[IP]],0)</f>
        <v>4.72027972027972</v>
      </c>
      <c r="R141" s="21">
        <f>IFERROR((MYRANKS_P[[#This Row],[BB]]+MYRANKS_P[[#This Row],[H]])/MYRANKS_P[[#This Row],[IP]],0)</f>
        <v>1.3916083916083917</v>
      </c>
      <c r="S141" s="23">
        <f>MYRANKS_P[[#This Row],[W]]*P_PTS_W+MYRANKS_P[[#This Row],[L]]*P_PTS_L+MYRANKS_P[[#This Row],[IP]]*P_PTS_IP+MYRANKS_P[[#This Row],[SO]]*P_PTS_K+MYRANKS_P[[#This Row],[BB]]*P_PTS_BB+MYRANKS_P[[#This Row],[H]]*P_PTS_HA+MYRANKS_P[[#This Row],[SV]]*P_PTS_SV+MYRANKS_P[[#This Row],[HR]]*P_PTS_HRA+MYRANKS_P[[#This Row],[ER]]*P_PTS_ER</f>
        <v>0</v>
      </c>
      <c r="T141" s="23">
        <f>VLOOKUP(MYRANKS_P[[#This Row],[POS]],REPLACEMENT_LEVEL[],3,FALSE)</f>
        <v>0</v>
      </c>
      <c r="U141" s="23">
        <f>MYRANKS_P[[#This Row],[PROJ PTS]]-MYRANKS_P[[#This Row],[REPL LEVEL]]</f>
        <v>0</v>
      </c>
      <c r="V141" s="30">
        <f>RANK(MYRANKS_P[[#This Row],[POINTS OVER REPL]],MYRANKS_P[POINTS OVER REPL])</f>
        <v>1</v>
      </c>
      <c r="W141" s="29">
        <f>IF(MYRANKS_P[[#This Row],[RANK]]&lt;=TOTAL_PITCHERS_DRAFTED,MYRANKS_P[[#This Row],[POINTS OVER REPL]],0)</f>
        <v>0</v>
      </c>
      <c r="X141" s="35">
        <f>MYRANKS_P[[#This Row],[POINTS OVER REPL]]*DOLLAR_VALUE_PER_POINT+1</f>
        <v>1</v>
      </c>
      <c r="Y141" s="35"/>
      <c r="Z141" s="29">
        <f>IF(AND(MYRANKS_P[[#This Row],[RANK]]&lt;=(TOTAL_PITCHERS_DRAFTED-PITCHERS_BELOW_REPL_DRAFTED),MYRANKS_P[[#This Row],[$ACTUAL]]=""),MYRANKS_P[[#This Row],[POINTS OVER REPL]],0)</f>
        <v>0</v>
      </c>
      <c r="AA141" s="40">
        <f>IF(MYRANKS_P[[#This Row],[$ACTUAL]]="",MYRANKS_P[[#This Row],[POINTS OVER REPL]]*REMAINING_DOLLAR_VALUE_PER_POINT+1,0)</f>
        <v>1</v>
      </c>
    </row>
    <row r="142" spans="1:27" x14ac:dyDescent="0.25">
      <c r="A142" s="2" t="s">
        <v>14904</v>
      </c>
      <c r="B142" s="14" t="str">
        <f>VLOOKUP(MYRANKS_P[[#This Row],[PLAYERID]],PLAYERIDMAP2[],COLUMN(PLAYERIDMAP2[LASTNAME]),FALSE)</f>
        <v>Roark</v>
      </c>
      <c r="C142" s="14" t="str">
        <f>VLOOKUP(MYRANKS_P[[#This Row],[PLAYERID]],PLAYERIDMAP2[],COLUMN(PLAYERIDMAP2[FIRSTNAME]),FALSE)</f>
        <v>Tanner</v>
      </c>
      <c r="D142" s="14" t="str">
        <f>MYRANKS_P[[#This Row],[FNAME]]&amp;" "&amp;MYRANKS_P[[#This Row],[LNAME]]</f>
        <v>Tanner Roark</v>
      </c>
      <c r="E142" s="14" t="str">
        <f>VLOOKUP(MYRANKS_P[[#This Row],[PLAYERID]],PLAYERIDMAP2[],COLUMN(PLAYERIDMAP2[TEAM]),FALSE)</f>
        <v>WAS</v>
      </c>
      <c r="F142" s="14" t="str">
        <f>VLOOKUP(MYRANKS_P[[#This Row],[PLAYERID]],PLAYERIDMAP2[],COLUMN(PLAYERIDMAP2[POS]),FALSE)</f>
        <v>P</v>
      </c>
      <c r="G142" s="14">
        <f>IFERROR(VALUE(VLOOKUP(MYRANKS_P[[#This Row],[PLAYERID]],PLAYERIDMAP2[],COLUMN(PLAYERIDMAP2[IDFANGRAPHS]),FALSE)),VLOOKUP(MYRANKS_P[[#This Row],[PLAYERID]],PLAYERIDMAP2[],COLUMN(PLAYERIDMAP2[IDFANGRAPHS]),FALSE))</f>
        <v>8753</v>
      </c>
      <c r="H142" s="23">
        <f>IFERROR(VLOOKUP(MYRANKS_P[[#This Row],[IDFANGRAPHS]],STEAMER_P[],COLUMN(STEAMER_P[W]),FALSE),0)</f>
        <v>8</v>
      </c>
      <c r="I142" s="23">
        <f>IFERROR(VLOOKUP(MYRANKS_P[[#This Row],[IDFANGRAPHS]],STEAMER_P[],COLUMN(STEAMER_P[L]),FALSE),0)</f>
        <v>9</v>
      </c>
      <c r="J142" s="23">
        <f>IFERROR(VLOOKUP(MYRANKS_P[[#This Row],[IDFANGRAPHS]],STEAMER_P[],COLUMN(STEAMER_P[SV]),FALSE),0)</f>
        <v>0</v>
      </c>
      <c r="K142" s="23">
        <f>IFERROR(VLOOKUP(MYRANKS_P[[#This Row],[IDFANGRAPHS]],STEAMER_P[],COLUMN(STEAMER_P[IP]),FALSE),0)</f>
        <v>142</v>
      </c>
      <c r="L142" s="23">
        <f>IFERROR(VLOOKUP(MYRANKS_P[[#This Row],[IDFANGRAPHS]],STEAMER_P[],COLUMN(STEAMER_P[H]),FALSE),0)</f>
        <v>151</v>
      </c>
      <c r="M142" s="23">
        <f>IFERROR(VLOOKUP(MYRANKS_P[[#This Row],[IDFANGRAPHS]],STEAMER_P[],COLUMN(STEAMER_P[ER]),FALSE),0)</f>
        <v>65</v>
      </c>
      <c r="N142" s="23">
        <f>IFERROR(VLOOKUP(MYRANKS_P[[#This Row],[IDFANGRAPHS]],STEAMER_P[],COLUMN(STEAMER_P[HR]),FALSE),0)</f>
        <v>17</v>
      </c>
      <c r="O142" s="23">
        <f>IFERROR(VLOOKUP(MYRANKS_P[[#This Row],[IDFANGRAPHS]],STEAMER_P[],COLUMN(STEAMER_P[SO]),FALSE),0)</f>
        <v>100</v>
      </c>
      <c r="P142" s="23">
        <f>IFERROR(VLOOKUP(MYRANKS_P[[#This Row],[IDFANGRAPHS]],STEAMER_P[],COLUMN(STEAMER_P[BB]),FALSE),0)</f>
        <v>35</v>
      </c>
      <c r="Q142" s="21">
        <f>IFERROR((MYRANKS_P[[#This Row],[ER]]*9)/MYRANKS_P[[#This Row],[IP]],0)</f>
        <v>4.119718309859155</v>
      </c>
      <c r="R142" s="21">
        <f>IFERROR((MYRANKS_P[[#This Row],[BB]]+MYRANKS_P[[#This Row],[H]])/MYRANKS_P[[#This Row],[IP]],0)</f>
        <v>1.3098591549295775</v>
      </c>
      <c r="S142" s="23">
        <f>MYRANKS_P[[#This Row],[W]]*P_PTS_W+MYRANKS_P[[#This Row],[L]]*P_PTS_L+MYRANKS_P[[#This Row],[IP]]*P_PTS_IP+MYRANKS_P[[#This Row],[SO]]*P_PTS_K+MYRANKS_P[[#This Row],[BB]]*P_PTS_BB+MYRANKS_P[[#This Row],[H]]*P_PTS_HA+MYRANKS_P[[#This Row],[SV]]*P_PTS_SV+MYRANKS_P[[#This Row],[HR]]*P_PTS_HRA+MYRANKS_P[[#This Row],[ER]]*P_PTS_ER</f>
        <v>0</v>
      </c>
      <c r="T142" s="23">
        <f>VLOOKUP(MYRANKS_P[[#This Row],[POS]],REPLACEMENT_LEVEL[],3,FALSE)</f>
        <v>0</v>
      </c>
      <c r="U142" s="23">
        <f>MYRANKS_P[[#This Row],[PROJ PTS]]-MYRANKS_P[[#This Row],[REPL LEVEL]]</f>
        <v>0</v>
      </c>
      <c r="V142" s="30">
        <f>RANK(MYRANKS_P[[#This Row],[POINTS OVER REPL]],MYRANKS_P[POINTS OVER REPL])</f>
        <v>1</v>
      </c>
      <c r="W142" s="29">
        <f>IF(MYRANKS_P[[#This Row],[RANK]]&lt;=TOTAL_PITCHERS_DRAFTED,MYRANKS_P[[#This Row],[POINTS OVER REPL]],0)</f>
        <v>0</v>
      </c>
      <c r="X142" s="35">
        <f>MYRANKS_P[[#This Row],[POINTS OVER REPL]]*DOLLAR_VALUE_PER_POINT+1</f>
        <v>1</v>
      </c>
      <c r="Y142" s="35"/>
      <c r="Z142" s="29">
        <f>IF(AND(MYRANKS_P[[#This Row],[RANK]]&lt;=(TOTAL_PITCHERS_DRAFTED-PITCHERS_BELOW_REPL_DRAFTED),MYRANKS_P[[#This Row],[$ACTUAL]]=""),MYRANKS_P[[#This Row],[POINTS OVER REPL]],0)</f>
        <v>0</v>
      </c>
      <c r="AA142" s="40">
        <f>IF(MYRANKS_P[[#This Row],[$ACTUAL]]="",MYRANKS_P[[#This Row],[POINTS OVER REPL]]*REMAINING_DOLLAR_VALUE_PER_POINT+1,0)</f>
        <v>1</v>
      </c>
    </row>
    <row r="143" spans="1:27" x14ac:dyDescent="0.25">
      <c r="A143" s="89" t="s">
        <v>15575</v>
      </c>
      <c r="B143" s="90" t="str">
        <f>VLOOKUP(MYRANKS_P[[#This Row],[PLAYERID]],PLAYERIDMAP2[],COLUMN(PLAYERIDMAP2[LASTNAME]),FALSE)</f>
        <v>Tomlin</v>
      </c>
      <c r="C143" s="90" t="str">
        <f>VLOOKUP(MYRANKS_P[[#This Row],[PLAYERID]],PLAYERIDMAP2[],COLUMN(PLAYERIDMAP2[FIRSTNAME]),FALSE)</f>
        <v>Josh</v>
      </c>
      <c r="D143" s="90" t="str">
        <f>MYRANKS_P[[#This Row],[FNAME]]&amp;" "&amp;MYRANKS_P[[#This Row],[LNAME]]</f>
        <v>Josh Tomlin</v>
      </c>
      <c r="E143" s="90" t="str">
        <f>VLOOKUP(MYRANKS_P[[#This Row],[PLAYERID]],PLAYERIDMAP2[],COLUMN(PLAYERIDMAP2[TEAM]),FALSE)</f>
        <v>CLE</v>
      </c>
      <c r="F143" s="90" t="str">
        <f>VLOOKUP(MYRANKS_P[[#This Row],[PLAYERID]],PLAYERIDMAP2[],COLUMN(PLAYERIDMAP2[POS]),FALSE)</f>
        <v>P</v>
      </c>
      <c r="G143" s="90">
        <f>IFERROR(VALUE(VLOOKUP(MYRANKS_P[[#This Row],[PLAYERID]],PLAYERIDMAP2[],COLUMN(PLAYERIDMAP2[IDFANGRAPHS]),FALSE)),VLOOKUP(MYRANKS_P[[#This Row],[PLAYERID]],PLAYERIDMAP2[],COLUMN(PLAYERIDMAP2[IDFANGRAPHS]),FALSE))</f>
        <v>9388</v>
      </c>
      <c r="H143" s="23">
        <f>IFERROR(VLOOKUP(MYRANKS_P[[#This Row],[IDFANGRAPHS]],STEAMER_P[],COLUMN(STEAMER_P[W]),FALSE),0)</f>
        <v>7</v>
      </c>
      <c r="I143" s="23">
        <f>IFERROR(VLOOKUP(MYRANKS_P[[#This Row],[IDFANGRAPHS]],STEAMER_P[],COLUMN(STEAMER_P[L]),FALSE),0)</f>
        <v>7</v>
      </c>
      <c r="J143" s="23">
        <f>IFERROR(VLOOKUP(MYRANKS_P[[#This Row],[IDFANGRAPHS]],STEAMER_P[],COLUMN(STEAMER_P[SV]),FALSE),0)</f>
        <v>0</v>
      </c>
      <c r="K143" s="23">
        <f>IFERROR(VLOOKUP(MYRANKS_P[[#This Row],[IDFANGRAPHS]],STEAMER_P[],COLUMN(STEAMER_P[IP]),FALSE),0)</f>
        <v>124</v>
      </c>
      <c r="L143" s="23">
        <f>IFERROR(VLOOKUP(MYRANKS_P[[#This Row],[IDFANGRAPHS]],STEAMER_P[],COLUMN(STEAMER_P[H]),FALSE),0)</f>
        <v>125</v>
      </c>
      <c r="M143" s="23">
        <f>IFERROR(VLOOKUP(MYRANKS_P[[#This Row],[IDFANGRAPHS]],STEAMER_P[],COLUMN(STEAMER_P[ER]),FALSE),0)</f>
        <v>52</v>
      </c>
      <c r="N143" s="23">
        <f>IFERROR(VLOOKUP(MYRANKS_P[[#This Row],[IDFANGRAPHS]],STEAMER_P[],COLUMN(STEAMER_P[HR]),FALSE),0)</f>
        <v>18</v>
      </c>
      <c r="O143" s="23">
        <f>IFERROR(VLOOKUP(MYRANKS_P[[#This Row],[IDFANGRAPHS]],STEAMER_P[],COLUMN(STEAMER_P[SO]),FALSE),0)</f>
        <v>99</v>
      </c>
      <c r="P143" s="23">
        <f>IFERROR(VLOOKUP(MYRANKS_P[[#This Row],[IDFANGRAPHS]],STEAMER_P[],COLUMN(STEAMER_P[BB]),FALSE),0)</f>
        <v>23</v>
      </c>
      <c r="Q143" s="82">
        <f>IFERROR((MYRANKS_P[[#This Row],[ER]]*9)/MYRANKS_P[[#This Row],[IP]],0)</f>
        <v>3.774193548387097</v>
      </c>
      <c r="R143" s="82">
        <f>IFERROR((MYRANKS_P[[#This Row],[BB]]+MYRANKS_P[[#This Row],[H]])/MYRANKS_P[[#This Row],[IP]],0)</f>
        <v>1.1935483870967742</v>
      </c>
      <c r="S143" s="81">
        <f>MYRANKS_P[[#This Row],[W]]*P_PTS_W+MYRANKS_P[[#This Row],[L]]*P_PTS_L+MYRANKS_P[[#This Row],[IP]]*P_PTS_IP+MYRANKS_P[[#This Row],[SO]]*P_PTS_K+MYRANKS_P[[#This Row],[BB]]*P_PTS_BB+MYRANKS_P[[#This Row],[H]]*P_PTS_HA+MYRANKS_P[[#This Row],[SV]]*P_PTS_SV+MYRANKS_P[[#This Row],[HR]]*P_PTS_HRA+MYRANKS_P[[#This Row],[ER]]*P_PTS_ER</f>
        <v>0</v>
      </c>
      <c r="T143" s="81">
        <f>VLOOKUP(MYRANKS_P[[#This Row],[POS]],REPLACEMENT_LEVEL[],3,FALSE)</f>
        <v>0</v>
      </c>
      <c r="U143" s="81">
        <f>MYRANKS_P[[#This Row],[PROJ PTS]]-MYRANKS_P[[#This Row],[REPL LEVEL]]</f>
        <v>0</v>
      </c>
      <c r="V143" s="80">
        <f>RANK(MYRANKS_P[[#This Row],[POINTS OVER REPL]],MYRANKS_P[POINTS OVER REPL])</f>
        <v>1</v>
      </c>
      <c r="W143" s="81">
        <f>IF(MYRANKS_P[[#This Row],[RANK]]&lt;=TOTAL_PITCHERS_DRAFTED,MYRANKS_P[[#This Row],[POINTS OVER REPL]],0)</f>
        <v>0</v>
      </c>
      <c r="X143" s="83">
        <f>MYRANKS_P[[#This Row],[POINTS OVER REPL]]*DOLLAR_VALUE_PER_POINT+1</f>
        <v>1</v>
      </c>
      <c r="Y143" s="83"/>
      <c r="Z143" s="81">
        <f>IF(AND(MYRANKS_P[[#This Row],[RANK]]&lt;=(TOTAL_PITCHERS_DRAFTED-PITCHERS_BELOW_REPL_DRAFTED),MYRANKS_P[[#This Row],[$ACTUAL]]=""),MYRANKS_P[[#This Row],[POINTS OVER REPL]],0)</f>
        <v>0</v>
      </c>
      <c r="AA143" s="84">
        <f>IF(MYRANKS_P[[#This Row],[$ACTUAL]]="",MYRANKS_P[[#This Row],[POINTS OVER REPL]]*REMAINING_DOLLAR_VALUE_PER_POINT+1,0)</f>
        <v>1</v>
      </c>
    </row>
    <row r="144" spans="1:27" x14ac:dyDescent="0.25">
      <c r="A144" s="2" t="s">
        <v>11647</v>
      </c>
      <c r="B144" s="14" t="str">
        <f>VLOOKUP(MYRANKS_P[[#This Row],[PLAYERID]],PLAYERIDMAP2[],COLUMN(PLAYERIDMAP2[LASTNAME]),FALSE)</f>
        <v>Cain</v>
      </c>
      <c r="C144" s="14" t="str">
        <f>VLOOKUP(MYRANKS_P[[#This Row],[PLAYERID]],PLAYERIDMAP2[],COLUMN(PLAYERIDMAP2[FIRSTNAME]),FALSE)</f>
        <v>Matt</v>
      </c>
      <c r="D144" s="14" t="str">
        <f>MYRANKS_P[[#This Row],[FNAME]]&amp;" "&amp;MYRANKS_P[[#This Row],[LNAME]]</f>
        <v>Matt Cain</v>
      </c>
      <c r="E144" s="14" t="str">
        <f>VLOOKUP(MYRANKS_P[[#This Row],[PLAYERID]],PLAYERIDMAP2[],COLUMN(PLAYERIDMAP2[TEAM]),FALSE)</f>
        <v>SF</v>
      </c>
      <c r="F144" s="14" t="str">
        <f>VLOOKUP(MYRANKS_P[[#This Row],[PLAYERID]],PLAYERIDMAP2[],COLUMN(PLAYERIDMAP2[POS]),FALSE)</f>
        <v>P</v>
      </c>
      <c r="G144" s="14">
        <f>IFERROR(VALUE(VLOOKUP(MYRANKS_P[[#This Row],[PLAYERID]],PLAYERIDMAP2[],COLUMN(PLAYERIDMAP2[IDFANGRAPHS]),FALSE)),VLOOKUP(MYRANKS_P[[#This Row],[PLAYERID]],PLAYERIDMAP2[],COLUMN(PLAYERIDMAP2[IDFANGRAPHS]),FALSE))</f>
        <v>4732</v>
      </c>
      <c r="H144" s="23">
        <f>IFERROR(VLOOKUP(MYRANKS_P[[#This Row],[IDFANGRAPHS]],STEAMER_P[],COLUMN(STEAMER_P[W]),FALSE),0)</f>
        <v>7</v>
      </c>
      <c r="I144" s="23">
        <f>IFERROR(VLOOKUP(MYRANKS_P[[#This Row],[IDFANGRAPHS]],STEAMER_P[],COLUMN(STEAMER_P[L]),FALSE),0)</f>
        <v>8</v>
      </c>
      <c r="J144" s="23">
        <f>IFERROR(VLOOKUP(MYRANKS_P[[#This Row],[IDFANGRAPHS]],STEAMER_P[],COLUMN(STEAMER_P[SV]),FALSE),0)</f>
        <v>0</v>
      </c>
      <c r="K144" s="23">
        <f>IFERROR(VLOOKUP(MYRANKS_P[[#This Row],[IDFANGRAPHS]],STEAMER_P[],COLUMN(STEAMER_P[IP]),FALSE),0)</f>
        <v>130</v>
      </c>
      <c r="L144" s="23">
        <f>IFERROR(VLOOKUP(MYRANKS_P[[#This Row],[IDFANGRAPHS]],STEAMER_P[],COLUMN(STEAMER_P[H]),FALSE),0)</f>
        <v>128</v>
      </c>
      <c r="M144" s="23">
        <f>IFERROR(VLOOKUP(MYRANKS_P[[#This Row],[IDFANGRAPHS]],STEAMER_P[],COLUMN(STEAMER_P[ER]),FALSE),0)</f>
        <v>57</v>
      </c>
      <c r="N144" s="23">
        <f>IFERROR(VLOOKUP(MYRANKS_P[[#This Row],[IDFANGRAPHS]],STEAMER_P[],COLUMN(STEAMER_P[HR]),FALSE),0)</f>
        <v>16</v>
      </c>
      <c r="O144" s="23">
        <f>IFERROR(VLOOKUP(MYRANKS_P[[#This Row],[IDFANGRAPHS]],STEAMER_P[],COLUMN(STEAMER_P[SO]),FALSE),0)</f>
        <v>97</v>
      </c>
      <c r="P144" s="23">
        <f>IFERROR(VLOOKUP(MYRANKS_P[[#This Row],[IDFANGRAPHS]],STEAMER_P[],COLUMN(STEAMER_P[BB]),FALSE),0)</f>
        <v>39</v>
      </c>
      <c r="Q144" s="21">
        <f>IFERROR((MYRANKS_P[[#This Row],[ER]]*9)/MYRANKS_P[[#This Row],[IP]],0)</f>
        <v>3.9461538461538463</v>
      </c>
      <c r="R144" s="21">
        <f>IFERROR((MYRANKS_P[[#This Row],[BB]]+MYRANKS_P[[#This Row],[H]])/MYRANKS_P[[#This Row],[IP]],0)</f>
        <v>1.2846153846153847</v>
      </c>
      <c r="S144" s="23">
        <f>MYRANKS_P[[#This Row],[W]]*P_PTS_W+MYRANKS_P[[#This Row],[L]]*P_PTS_L+MYRANKS_P[[#This Row],[IP]]*P_PTS_IP+MYRANKS_P[[#This Row],[SO]]*P_PTS_K+MYRANKS_P[[#This Row],[BB]]*P_PTS_BB+MYRANKS_P[[#This Row],[H]]*P_PTS_HA+MYRANKS_P[[#This Row],[SV]]*P_PTS_SV+MYRANKS_P[[#This Row],[HR]]*P_PTS_HRA+MYRANKS_P[[#This Row],[ER]]*P_PTS_ER</f>
        <v>0</v>
      </c>
      <c r="T144" s="23">
        <f>VLOOKUP(MYRANKS_P[[#This Row],[POS]],REPLACEMENT_LEVEL[],3,FALSE)</f>
        <v>0</v>
      </c>
      <c r="U144" s="23">
        <f>MYRANKS_P[[#This Row],[PROJ PTS]]-MYRANKS_P[[#This Row],[REPL LEVEL]]</f>
        <v>0</v>
      </c>
      <c r="V144" s="30">
        <f>RANK(MYRANKS_P[[#This Row],[POINTS OVER REPL]],MYRANKS_P[POINTS OVER REPL])</f>
        <v>1</v>
      </c>
      <c r="W144" s="29">
        <f>IF(MYRANKS_P[[#This Row],[RANK]]&lt;=TOTAL_PITCHERS_DRAFTED,MYRANKS_P[[#This Row],[POINTS OVER REPL]],0)</f>
        <v>0</v>
      </c>
      <c r="X144" s="35">
        <f>MYRANKS_P[[#This Row],[POINTS OVER REPL]]*DOLLAR_VALUE_PER_POINT+1</f>
        <v>1</v>
      </c>
      <c r="Y144" s="35"/>
      <c r="Z144" s="29">
        <f>IF(AND(MYRANKS_P[[#This Row],[RANK]]&lt;=(TOTAL_PITCHERS_DRAFTED-PITCHERS_BELOW_REPL_DRAFTED),MYRANKS_P[[#This Row],[$ACTUAL]]=""),MYRANKS_P[[#This Row],[POINTS OVER REPL]],0)</f>
        <v>0</v>
      </c>
      <c r="AA144" s="40">
        <f>IF(MYRANKS_P[[#This Row],[$ACTUAL]]="",MYRANKS_P[[#This Row],[POINTS OVER REPL]]*REMAINING_DOLLAR_VALUE_PER_POINT+1,0)</f>
        <v>1</v>
      </c>
    </row>
    <row r="145" spans="1:27" x14ac:dyDescent="0.25">
      <c r="A145" s="2" t="s">
        <v>12429</v>
      </c>
      <c r="B145" s="14" t="str">
        <f>VLOOKUP(MYRANKS_P[[#This Row],[PLAYERID]],PLAYERIDMAP2[],COLUMN(PLAYERIDMAP2[LASTNAME]),FALSE)</f>
        <v>Feldman</v>
      </c>
      <c r="C145" s="14" t="str">
        <f>VLOOKUP(MYRANKS_P[[#This Row],[PLAYERID]],PLAYERIDMAP2[],COLUMN(PLAYERIDMAP2[FIRSTNAME]),FALSE)</f>
        <v>Scott</v>
      </c>
      <c r="D145" s="14" t="str">
        <f>MYRANKS_P[[#This Row],[FNAME]]&amp;" "&amp;MYRANKS_P[[#This Row],[LNAME]]</f>
        <v>Scott Feldman</v>
      </c>
      <c r="E145" s="14" t="str">
        <f>VLOOKUP(MYRANKS_P[[#This Row],[PLAYERID]],PLAYERIDMAP2[],COLUMN(PLAYERIDMAP2[TEAM]),FALSE)</f>
        <v>HOU</v>
      </c>
      <c r="F145" s="14" t="str">
        <f>VLOOKUP(MYRANKS_P[[#This Row],[PLAYERID]],PLAYERIDMAP2[],COLUMN(PLAYERIDMAP2[POS]),FALSE)</f>
        <v>P</v>
      </c>
      <c r="G145" s="14">
        <f>IFERROR(VALUE(VLOOKUP(MYRANKS_P[[#This Row],[PLAYERID]],PLAYERIDMAP2[],COLUMN(PLAYERIDMAP2[IDFANGRAPHS]),FALSE)),VLOOKUP(MYRANKS_P[[#This Row],[PLAYERID]],PLAYERIDMAP2[],COLUMN(PLAYERIDMAP2[IDFANGRAPHS]),FALSE))</f>
        <v>6283</v>
      </c>
      <c r="H145" s="23">
        <f>IFERROR(VLOOKUP(MYRANKS_P[[#This Row],[IDFANGRAPHS]],STEAMER_P[],COLUMN(STEAMER_P[W]),FALSE),0)</f>
        <v>8</v>
      </c>
      <c r="I145" s="23">
        <f>IFERROR(VLOOKUP(MYRANKS_P[[#This Row],[IDFANGRAPHS]],STEAMER_P[],COLUMN(STEAMER_P[L]),FALSE),0)</f>
        <v>10</v>
      </c>
      <c r="J145" s="23">
        <f>IFERROR(VLOOKUP(MYRANKS_P[[#This Row],[IDFANGRAPHS]],STEAMER_P[],COLUMN(STEAMER_P[SV]),FALSE),0)</f>
        <v>0</v>
      </c>
      <c r="K145" s="23">
        <f>IFERROR(VLOOKUP(MYRANKS_P[[#This Row],[IDFANGRAPHS]],STEAMER_P[],COLUMN(STEAMER_P[IP]),FALSE),0)</f>
        <v>153</v>
      </c>
      <c r="L145" s="23">
        <f>IFERROR(VLOOKUP(MYRANKS_P[[#This Row],[IDFANGRAPHS]],STEAMER_P[],COLUMN(STEAMER_P[H]),FALSE),0)</f>
        <v>166</v>
      </c>
      <c r="M145" s="23">
        <f>IFERROR(VLOOKUP(MYRANKS_P[[#This Row],[IDFANGRAPHS]],STEAMER_P[],COLUMN(STEAMER_P[ER]),FALSE),0)</f>
        <v>77</v>
      </c>
      <c r="N145" s="23">
        <f>IFERROR(VLOOKUP(MYRANKS_P[[#This Row],[IDFANGRAPHS]],STEAMER_P[],COLUMN(STEAMER_P[HR]),FALSE),0)</f>
        <v>19</v>
      </c>
      <c r="O145" s="23">
        <f>IFERROR(VLOOKUP(MYRANKS_P[[#This Row],[IDFANGRAPHS]],STEAMER_P[],COLUMN(STEAMER_P[SO]),FALSE),0)</f>
        <v>97</v>
      </c>
      <c r="P145" s="23">
        <f>IFERROR(VLOOKUP(MYRANKS_P[[#This Row],[IDFANGRAPHS]],STEAMER_P[],COLUMN(STEAMER_P[BB]),FALSE),0)</f>
        <v>44</v>
      </c>
      <c r="Q145" s="21">
        <f>IFERROR((MYRANKS_P[[#This Row],[ER]]*9)/MYRANKS_P[[#This Row],[IP]],0)</f>
        <v>4.5294117647058822</v>
      </c>
      <c r="R145" s="21">
        <f>IFERROR((MYRANKS_P[[#This Row],[BB]]+MYRANKS_P[[#This Row],[H]])/MYRANKS_P[[#This Row],[IP]],0)</f>
        <v>1.3725490196078431</v>
      </c>
      <c r="S145" s="23">
        <f>MYRANKS_P[[#This Row],[W]]*P_PTS_W+MYRANKS_P[[#This Row],[L]]*P_PTS_L+MYRANKS_P[[#This Row],[IP]]*P_PTS_IP+MYRANKS_P[[#This Row],[SO]]*P_PTS_K+MYRANKS_P[[#This Row],[BB]]*P_PTS_BB+MYRANKS_P[[#This Row],[H]]*P_PTS_HA+MYRANKS_P[[#This Row],[SV]]*P_PTS_SV+MYRANKS_P[[#This Row],[HR]]*P_PTS_HRA+MYRANKS_P[[#This Row],[ER]]*P_PTS_ER</f>
        <v>0</v>
      </c>
      <c r="T145" s="23">
        <f>VLOOKUP(MYRANKS_P[[#This Row],[POS]],REPLACEMENT_LEVEL[],3,FALSE)</f>
        <v>0</v>
      </c>
      <c r="U145" s="23">
        <f>MYRANKS_P[[#This Row],[PROJ PTS]]-MYRANKS_P[[#This Row],[REPL LEVEL]]</f>
        <v>0</v>
      </c>
      <c r="V145" s="30">
        <f>RANK(MYRANKS_P[[#This Row],[POINTS OVER REPL]],MYRANKS_P[POINTS OVER REPL])</f>
        <v>1</v>
      </c>
      <c r="W145" s="29">
        <f>IF(MYRANKS_P[[#This Row],[RANK]]&lt;=TOTAL_PITCHERS_DRAFTED,MYRANKS_P[[#This Row],[POINTS OVER REPL]],0)</f>
        <v>0</v>
      </c>
      <c r="X145" s="35">
        <f>MYRANKS_P[[#This Row],[POINTS OVER REPL]]*DOLLAR_VALUE_PER_POINT+1</f>
        <v>1</v>
      </c>
      <c r="Y145" s="35"/>
      <c r="Z145" s="29">
        <f>IF(AND(MYRANKS_P[[#This Row],[RANK]]&lt;=(TOTAL_PITCHERS_DRAFTED-PITCHERS_BELOW_REPL_DRAFTED),MYRANKS_P[[#This Row],[$ACTUAL]]=""),MYRANKS_P[[#This Row],[POINTS OVER REPL]],0)</f>
        <v>0</v>
      </c>
      <c r="AA145" s="40">
        <f>IF(MYRANKS_P[[#This Row],[$ACTUAL]]="",MYRANKS_P[[#This Row],[POINTS OVER REPL]]*REMAINING_DOLLAR_VALUE_PER_POINT+1,0)</f>
        <v>1</v>
      </c>
    </row>
    <row r="146" spans="1:27" x14ac:dyDescent="0.25">
      <c r="A146" s="2" t="s">
        <v>13328</v>
      </c>
      <c r="B146" s="14" t="str">
        <f>VLOOKUP(MYRANKS_P[[#This Row],[PLAYERID]],PLAYERIDMAP2[],COLUMN(PLAYERIDMAP2[LASTNAME]),FALSE)</f>
        <v>Johnson</v>
      </c>
      <c r="C146" s="14" t="str">
        <f>VLOOKUP(MYRANKS_P[[#This Row],[PLAYERID]],PLAYERIDMAP2[],COLUMN(PLAYERIDMAP2[FIRSTNAME]),FALSE)</f>
        <v>Erik</v>
      </c>
      <c r="D146" s="14" t="str">
        <f>MYRANKS_P[[#This Row],[FNAME]]&amp;" "&amp;MYRANKS_P[[#This Row],[LNAME]]</f>
        <v>Erik Johnson</v>
      </c>
      <c r="E146" s="14" t="str">
        <f>VLOOKUP(MYRANKS_P[[#This Row],[PLAYERID]],PLAYERIDMAP2[],COLUMN(PLAYERIDMAP2[TEAM]),FALSE)</f>
        <v>CHW</v>
      </c>
      <c r="F146" s="14" t="str">
        <f>VLOOKUP(MYRANKS_P[[#This Row],[PLAYERID]],PLAYERIDMAP2[],COLUMN(PLAYERIDMAP2[POS]),FALSE)</f>
        <v>P</v>
      </c>
      <c r="G146" s="14">
        <f>IFERROR(VALUE(VLOOKUP(MYRANKS_P[[#This Row],[PLAYERID]],PLAYERIDMAP2[],COLUMN(PLAYERIDMAP2[IDFANGRAPHS]),FALSE)),VLOOKUP(MYRANKS_P[[#This Row],[PLAYERID]],PLAYERIDMAP2[],COLUMN(PLAYERIDMAP2[IDFANGRAPHS]),FALSE))</f>
        <v>12520</v>
      </c>
      <c r="H146" s="23">
        <f>IFERROR(VLOOKUP(MYRANKS_P[[#This Row],[IDFANGRAPHS]],STEAMER_P[],COLUMN(STEAMER_P[W]),FALSE),0)</f>
        <v>6</v>
      </c>
      <c r="I146" s="23">
        <f>IFERROR(VLOOKUP(MYRANKS_P[[#This Row],[IDFANGRAPHS]],STEAMER_P[],COLUMN(STEAMER_P[L]),FALSE),0)</f>
        <v>8</v>
      </c>
      <c r="J146" s="23">
        <f>IFERROR(VLOOKUP(MYRANKS_P[[#This Row],[IDFANGRAPHS]],STEAMER_P[],COLUMN(STEAMER_P[SV]),FALSE),0)</f>
        <v>0</v>
      </c>
      <c r="K146" s="23">
        <f>IFERROR(VLOOKUP(MYRANKS_P[[#This Row],[IDFANGRAPHS]],STEAMER_P[],COLUMN(STEAMER_P[IP]),FALSE),0)</f>
        <v>119</v>
      </c>
      <c r="L146" s="23">
        <f>IFERROR(VLOOKUP(MYRANKS_P[[#This Row],[IDFANGRAPHS]],STEAMER_P[],COLUMN(STEAMER_P[H]),FALSE),0)</f>
        <v>122</v>
      </c>
      <c r="M146" s="23">
        <f>IFERROR(VLOOKUP(MYRANKS_P[[#This Row],[IDFANGRAPHS]],STEAMER_P[],COLUMN(STEAMER_P[ER]),FALSE),0)</f>
        <v>63</v>
      </c>
      <c r="N146" s="23">
        <f>IFERROR(VLOOKUP(MYRANKS_P[[#This Row],[IDFANGRAPHS]],STEAMER_P[],COLUMN(STEAMER_P[HR]),FALSE),0)</f>
        <v>19</v>
      </c>
      <c r="O146" s="23">
        <f>IFERROR(VLOOKUP(MYRANKS_P[[#This Row],[IDFANGRAPHS]],STEAMER_P[],COLUMN(STEAMER_P[SO]),FALSE),0)</f>
        <v>97</v>
      </c>
      <c r="P146" s="23">
        <f>IFERROR(VLOOKUP(MYRANKS_P[[#This Row],[IDFANGRAPHS]],STEAMER_P[],COLUMN(STEAMER_P[BB]),FALSE),0)</f>
        <v>51</v>
      </c>
      <c r="Q146" s="21">
        <f>IFERROR((MYRANKS_P[[#This Row],[ER]]*9)/MYRANKS_P[[#This Row],[IP]],0)</f>
        <v>4.7647058823529411</v>
      </c>
      <c r="R146" s="21">
        <f>IFERROR((MYRANKS_P[[#This Row],[BB]]+MYRANKS_P[[#This Row],[H]])/MYRANKS_P[[#This Row],[IP]],0)</f>
        <v>1.453781512605042</v>
      </c>
      <c r="S146" s="23">
        <f>MYRANKS_P[[#This Row],[W]]*P_PTS_W+MYRANKS_P[[#This Row],[L]]*P_PTS_L+MYRANKS_P[[#This Row],[IP]]*P_PTS_IP+MYRANKS_P[[#This Row],[SO]]*P_PTS_K+MYRANKS_P[[#This Row],[BB]]*P_PTS_BB+MYRANKS_P[[#This Row],[H]]*P_PTS_HA+MYRANKS_P[[#This Row],[SV]]*P_PTS_SV+MYRANKS_P[[#This Row],[HR]]*P_PTS_HRA+MYRANKS_P[[#This Row],[ER]]*P_PTS_ER</f>
        <v>0</v>
      </c>
      <c r="T146" s="23">
        <f>VLOOKUP(MYRANKS_P[[#This Row],[POS]],REPLACEMENT_LEVEL[],3,FALSE)</f>
        <v>0</v>
      </c>
      <c r="U146" s="23">
        <f>MYRANKS_P[[#This Row],[PROJ PTS]]-MYRANKS_P[[#This Row],[REPL LEVEL]]</f>
        <v>0</v>
      </c>
      <c r="V146" s="30">
        <f>RANK(MYRANKS_P[[#This Row],[POINTS OVER REPL]],MYRANKS_P[POINTS OVER REPL])</f>
        <v>1</v>
      </c>
      <c r="W146" s="29">
        <f>IF(MYRANKS_P[[#This Row],[RANK]]&lt;=TOTAL_PITCHERS_DRAFTED,MYRANKS_P[[#This Row],[POINTS OVER REPL]],0)</f>
        <v>0</v>
      </c>
      <c r="X146" s="35">
        <f>MYRANKS_P[[#This Row],[POINTS OVER REPL]]*DOLLAR_VALUE_PER_POINT+1</f>
        <v>1</v>
      </c>
      <c r="Y146" s="35"/>
      <c r="Z146" s="29">
        <f>IF(AND(MYRANKS_P[[#This Row],[RANK]]&lt;=(TOTAL_PITCHERS_DRAFTED-PITCHERS_BELOW_REPL_DRAFTED),MYRANKS_P[[#This Row],[$ACTUAL]]=""),MYRANKS_P[[#This Row],[POINTS OVER REPL]],0)</f>
        <v>0</v>
      </c>
      <c r="AA146" s="40">
        <f>IF(MYRANKS_P[[#This Row],[$ACTUAL]]="",MYRANKS_P[[#This Row],[POINTS OVER REPL]]*REMAINING_DOLLAR_VALUE_PER_POINT+1,0)</f>
        <v>1</v>
      </c>
    </row>
    <row r="147" spans="1:27" x14ac:dyDescent="0.25">
      <c r="A147" s="2" t="s">
        <v>14628</v>
      </c>
      <c r="B147" s="14" t="str">
        <f>VLOOKUP(MYRANKS_P[[#This Row],[PLAYERID]],PLAYERIDMAP2[],COLUMN(PLAYERIDMAP2[LASTNAME]),FALSE)</f>
        <v>Phelps</v>
      </c>
      <c r="C147" s="14" t="str">
        <f>VLOOKUP(MYRANKS_P[[#This Row],[PLAYERID]],PLAYERIDMAP2[],COLUMN(PLAYERIDMAP2[FIRSTNAME]),FALSE)</f>
        <v>David</v>
      </c>
      <c r="D147" s="14" t="str">
        <f>MYRANKS_P[[#This Row],[FNAME]]&amp;" "&amp;MYRANKS_P[[#This Row],[LNAME]]</f>
        <v>David Phelps</v>
      </c>
      <c r="E147" s="14" t="str">
        <f>VLOOKUP(MYRANKS_P[[#This Row],[PLAYERID]],PLAYERIDMAP2[],COLUMN(PLAYERIDMAP2[TEAM]),FALSE)</f>
        <v>MIA</v>
      </c>
      <c r="F147" s="14" t="str">
        <f>VLOOKUP(MYRANKS_P[[#This Row],[PLAYERID]],PLAYERIDMAP2[],COLUMN(PLAYERIDMAP2[POS]),FALSE)</f>
        <v>P</v>
      </c>
      <c r="G147" s="14">
        <f>IFERROR(VALUE(VLOOKUP(MYRANKS_P[[#This Row],[PLAYERID]],PLAYERIDMAP2[],COLUMN(PLAYERIDMAP2[IDFANGRAPHS]),FALSE)),VLOOKUP(MYRANKS_P[[#This Row],[PLAYERID]],PLAYERIDMAP2[],COLUMN(PLAYERIDMAP2[IDFANGRAPHS]),FALSE))</f>
        <v>6316</v>
      </c>
      <c r="H147" s="23">
        <f>IFERROR(VLOOKUP(MYRANKS_P[[#This Row],[IDFANGRAPHS]],STEAMER_P[],COLUMN(STEAMER_P[W]),FALSE),0)</f>
        <v>7</v>
      </c>
      <c r="I147" s="23">
        <f>IFERROR(VLOOKUP(MYRANKS_P[[#This Row],[IDFANGRAPHS]],STEAMER_P[],COLUMN(STEAMER_P[L]),FALSE),0)</f>
        <v>8</v>
      </c>
      <c r="J147" s="23">
        <f>IFERROR(VLOOKUP(MYRANKS_P[[#This Row],[IDFANGRAPHS]],STEAMER_P[],COLUMN(STEAMER_P[SV]),FALSE),0)</f>
        <v>0</v>
      </c>
      <c r="K147" s="23">
        <f>IFERROR(VLOOKUP(MYRANKS_P[[#This Row],[IDFANGRAPHS]],STEAMER_P[],COLUMN(STEAMER_P[IP]),FALSE),0)</f>
        <v>128</v>
      </c>
      <c r="L147" s="23">
        <f>IFERROR(VLOOKUP(MYRANKS_P[[#This Row],[IDFANGRAPHS]],STEAMER_P[],COLUMN(STEAMER_P[H]),FALSE),0)</f>
        <v>130</v>
      </c>
      <c r="M147" s="23">
        <f>IFERROR(VLOOKUP(MYRANKS_P[[#This Row],[IDFANGRAPHS]],STEAMER_P[],COLUMN(STEAMER_P[ER]),FALSE),0)</f>
        <v>58</v>
      </c>
      <c r="N147" s="23">
        <f>IFERROR(VLOOKUP(MYRANKS_P[[#This Row],[IDFANGRAPHS]],STEAMER_P[],COLUMN(STEAMER_P[HR]),FALSE),0)</f>
        <v>14</v>
      </c>
      <c r="O147" s="23">
        <f>IFERROR(VLOOKUP(MYRANKS_P[[#This Row],[IDFANGRAPHS]],STEAMER_P[],COLUMN(STEAMER_P[SO]),FALSE),0)</f>
        <v>96</v>
      </c>
      <c r="P147" s="23">
        <f>IFERROR(VLOOKUP(MYRANKS_P[[#This Row],[IDFANGRAPHS]],STEAMER_P[],COLUMN(STEAMER_P[BB]),FALSE),0)</f>
        <v>43</v>
      </c>
      <c r="Q147" s="21">
        <f>IFERROR((MYRANKS_P[[#This Row],[ER]]*9)/MYRANKS_P[[#This Row],[IP]],0)</f>
        <v>4.078125</v>
      </c>
      <c r="R147" s="21">
        <f>IFERROR((MYRANKS_P[[#This Row],[BB]]+MYRANKS_P[[#This Row],[H]])/MYRANKS_P[[#This Row],[IP]],0)</f>
        <v>1.3515625</v>
      </c>
      <c r="S147" s="23">
        <f>MYRANKS_P[[#This Row],[W]]*P_PTS_W+MYRANKS_P[[#This Row],[L]]*P_PTS_L+MYRANKS_P[[#This Row],[IP]]*P_PTS_IP+MYRANKS_P[[#This Row],[SO]]*P_PTS_K+MYRANKS_P[[#This Row],[BB]]*P_PTS_BB+MYRANKS_P[[#This Row],[H]]*P_PTS_HA+MYRANKS_P[[#This Row],[SV]]*P_PTS_SV+MYRANKS_P[[#This Row],[HR]]*P_PTS_HRA+MYRANKS_P[[#This Row],[ER]]*P_PTS_ER</f>
        <v>0</v>
      </c>
      <c r="T147" s="23">
        <f>VLOOKUP(MYRANKS_P[[#This Row],[POS]],REPLACEMENT_LEVEL[],3,FALSE)</f>
        <v>0</v>
      </c>
      <c r="U147" s="23">
        <f>MYRANKS_P[[#This Row],[PROJ PTS]]-MYRANKS_P[[#This Row],[REPL LEVEL]]</f>
        <v>0</v>
      </c>
      <c r="V147" s="30">
        <f>RANK(MYRANKS_P[[#This Row],[POINTS OVER REPL]],MYRANKS_P[POINTS OVER REPL])</f>
        <v>1</v>
      </c>
      <c r="W147" s="29">
        <f>IF(MYRANKS_P[[#This Row],[RANK]]&lt;=TOTAL_PITCHERS_DRAFTED,MYRANKS_P[[#This Row],[POINTS OVER REPL]],0)</f>
        <v>0</v>
      </c>
      <c r="X147" s="35">
        <f>MYRANKS_P[[#This Row],[POINTS OVER REPL]]*DOLLAR_VALUE_PER_POINT+1</f>
        <v>1</v>
      </c>
      <c r="Y147" s="35"/>
      <c r="Z147" s="29">
        <f>IF(AND(MYRANKS_P[[#This Row],[RANK]]&lt;=(TOTAL_PITCHERS_DRAFTED-PITCHERS_BELOW_REPL_DRAFTED),MYRANKS_P[[#This Row],[$ACTUAL]]=""),MYRANKS_P[[#This Row],[POINTS OVER REPL]],0)</f>
        <v>0</v>
      </c>
      <c r="AA147" s="40">
        <f>IF(MYRANKS_P[[#This Row],[$ACTUAL]]="",MYRANKS_P[[#This Row],[POINTS OVER REPL]]*REMAINING_DOLLAR_VALUE_PER_POINT+1,0)</f>
        <v>1</v>
      </c>
    </row>
    <row r="148" spans="1:27" x14ac:dyDescent="0.25">
      <c r="A148" s="2" t="s">
        <v>12479</v>
      </c>
      <c r="B148" s="14" t="str">
        <f>VLOOKUP(MYRANKS_P[[#This Row],[PLAYERID]],PLAYERIDMAP2[],COLUMN(PLAYERIDMAP2[LASTNAME]),FALSE)</f>
        <v>Fister</v>
      </c>
      <c r="C148" s="14" t="str">
        <f>VLOOKUP(MYRANKS_P[[#This Row],[PLAYERID]],PLAYERIDMAP2[],COLUMN(PLAYERIDMAP2[FIRSTNAME]),FALSE)</f>
        <v>Doug</v>
      </c>
      <c r="D148" s="14" t="str">
        <f>MYRANKS_P[[#This Row],[FNAME]]&amp;" "&amp;MYRANKS_P[[#This Row],[LNAME]]</f>
        <v>Doug Fister</v>
      </c>
      <c r="E148" s="14" t="str">
        <f>VLOOKUP(MYRANKS_P[[#This Row],[PLAYERID]],PLAYERIDMAP2[],COLUMN(PLAYERIDMAP2[TEAM]),FALSE)</f>
        <v>WAS</v>
      </c>
      <c r="F148" s="14" t="str">
        <f>VLOOKUP(MYRANKS_P[[#This Row],[PLAYERID]],PLAYERIDMAP2[],COLUMN(PLAYERIDMAP2[POS]),FALSE)</f>
        <v>P</v>
      </c>
      <c r="G148" s="14">
        <f>IFERROR(VALUE(VLOOKUP(MYRANKS_P[[#This Row],[PLAYERID]],PLAYERIDMAP2[],COLUMN(PLAYERIDMAP2[IDFANGRAPHS]),FALSE)),VLOOKUP(MYRANKS_P[[#This Row],[PLAYERID]],PLAYERIDMAP2[],COLUMN(PLAYERIDMAP2[IDFANGRAPHS]),FALSE))</f>
        <v>9425</v>
      </c>
      <c r="H148" s="23">
        <f>IFERROR(VLOOKUP(MYRANKS_P[[#This Row],[IDFANGRAPHS]],STEAMER_P[],COLUMN(STEAMER_P[W]),FALSE),0)</f>
        <v>8</v>
      </c>
      <c r="I148" s="23">
        <f>IFERROR(VLOOKUP(MYRANKS_P[[#This Row],[IDFANGRAPHS]],STEAMER_P[],COLUMN(STEAMER_P[L]),FALSE),0)</f>
        <v>10</v>
      </c>
      <c r="J148" s="23">
        <f>IFERROR(VLOOKUP(MYRANKS_P[[#This Row],[IDFANGRAPHS]],STEAMER_P[],COLUMN(STEAMER_P[SV]),FALSE),0)</f>
        <v>0</v>
      </c>
      <c r="K148" s="23">
        <f>IFERROR(VLOOKUP(MYRANKS_P[[#This Row],[IDFANGRAPHS]],STEAMER_P[],COLUMN(STEAMER_P[IP]),FALSE),0)</f>
        <v>154</v>
      </c>
      <c r="L148" s="23">
        <f>IFERROR(VLOOKUP(MYRANKS_P[[#This Row],[IDFANGRAPHS]],STEAMER_P[],COLUMN(STEAMER_P[H]),FALSE),0)</f>
        <v>169</v>
      </c>
      <c r="M148" s="23">
        <f>IFERROR(VLOOKUP(MYRANKS_P[[#This Row],[IDFANGRAPHS]],STEAMER_P[],COLUMN(STEAMER_P[ER]),FALSE),0)</f>
        <v>73</v>
      </c>
      <c r="N148" s="23">
        <f>IFERROR(VLOOKUP(MYRANKS_P[[#This Row],[IDFANGRAPHS]],STEAMER_P[],COLUMN(STEAMER_P[HR]),FALSE),0)</f>
        <v>19</v>
      </c>
      <c r="O148" s="23">
        <f>IFERROR(VLOOKUP(MYRANKS_P[[#This Row],[IDFANGRAPHS]],STEAMER_P[],COLUMN(STEAMER_P[SO]),FALSE),0)</f>
        <v>95</v>
      </c>
      <c r="P148" s="23">
        <f>IFERROR(VLOOKUP(MYRANKS_P[[#This Row],[IDFANGRAPHS]],STEAMER_P[],COLUMN(STEAMER_P[BB]),FALSE),0)</f>
        <v>34</v>
      </c>
      <c r="Q148" s="21">
        <f>IFERROR((MYRANKS_P[[#This Row],[ER]]*9)/MYRANKS_P[[#This Row],[IP]],0)</f>
        <v>4.2662337662337659</v>
      </c>
      <c r="R148" s="21">
        <f>IFERROR((MYRANKS_P[[#This Row],[BB]]+MYRANKS_P[[#This Row],[H]])/MYRANKS_P[[#This Row],[IP]],0)</f>
        <v>1.3181818181818181</v>
      </c>
      <c r="S148" s="23">
        <f>MYRANKS_P[[#This Row],[W]]*P_PTS_W+MYRANKS_P[[#This Row],[L]]*P_PTS_L+MYRANKS_P[[#This Row],[IP]]*P_PTS_IP+MYRANKS_P[[#This Row],[SO]]*P_PTS_K+MYRANKS_P[[#This Row],[BB]]*P_PTS_BB+MYRANKS_P[[#This Row],[H]]*P_PTS_HA+MYRANKS_P[[#This Row],[SV]]*P_PTS_SV+MYRANKS_P[[#This Row],[HR]]*P_PTS_HRA+MYRANKS_P[[#This Row],[ER]]*P_PTS_ER</f>
        <v>0</v>
      </c>
      <c r="T148" s="23">
        <f>VLOOKUP(MYRANKS_P[[#This Row],[POS]],REPLACEMENT_LEVEL[],3,FALSE)</f>
        <v>0</v>
      </c>
      <c r="U148" s="23">
        <f>MYRANKS_P[[#This Row],[PROJ PTS]]-MYRANKS_P[[#This Row],[REPL LEVEL]]</f>
        <v>0</v>
      </c>
      <c r="V148" s="30">
        <f>RANK(MYRANKS_P[[#This Row],[POINTS OVER REPL]],MYRANKS_P[POINTS OVER REPL])</f>
        <v>1</v>
      </c>
      <c r="W148" s="29">
        <f>IF(MYRANKS_P[[#This Row],[RANK]]&lt;=TOTAL_PITCHERS_DRAFTED,MYRANKS_P[[#This Row],[POINTS OVER REPL]],0)</f>
        <v>0</v>
      </c>
      <c r="X148" s="35">
        <f>MYRANKS_P[[#This Row],[POINTS OVER REPL]]*DOLLAR_VALUE_PER_POINT+1</f>
        <v>1</v>
      </c>
      <c r="Y148" s="35"/>
      <c r="Z148" s="29">
        <f>IF(AND(MYRANKS_P[[#This Row],[RANK]]&lt;=(TOTAL_PITCHERS_DRAFTED-PITCHERS_BELOW_REPL_DRAFTED),MYRANKS_P[[#This Row],[$ACTUAL]]=""),MYRANKS_P[[#This Row],[POINTS OVER REPL]],0)</f>
        <v>0</v>
      </c>
      <c r="AA148" s="40">
        <f>IF(MYRANKS_P[[#This Row],[$ACTUAL]]="",MYRANKS_P[[#This Row],[POINTS OVER REPL]]*REMAINING_DOLLAR_VALUE_PER_POINT+1,0)</f>
        <v>1</v>
      </c>
    </row>
    <row r="149" spans="1:27" x14ac:dyDescent="0.25">
      <c r="A149" s="2" t="s">
        <v>12628</v>
      </c>
      <c r="B149" s="14" t="str">
        <f>VLOOKUP(MYRANKS_P[[#This Row],[PLAYERID]],PLAYERIDMAP2[],COLUMN(PLAYERIDMAP2[LASTNAME]),FALSE)</f>
        <v>Garcia</v>
      </c>
      <c r="C149" s="14" t="str">
        <f>VLOOKUP(MYRANKS_P[[#This Row],[PLAYERID]],PLAYERIDMAP2[],COLUMN(PLAYERIDMAP2[FIRSTNAME]),FALSE)</f>
        <v>Jaime</v>
      </c>
      <c r="D149" s="14" t="str">
        <f>MYRANKS_P[[#This Row],[FNAME]]&amp;" "&amp;MYRANKS_P[[#This Row],[LNAME]]</f>
        <v>Jaime Garcia</v>
      </c>
      <c r="E149" s="14" t="str">
        <f>VLOOKUP(MYRANKS_P[[#This Row],[PLAYERID]],PLAYERIDMAP2[],COLUMN(PLAYERIDMAP2[TEAM]),FALSE)</f>
        <v>STL</v>
      </c>
      <c r="F149" s="14" t="str">
        <f>VLOOKUP(MYRANKS_P[[#This Row],[PLAYERID]],PLAYERIDMAP2[],COLUMN(PLAYERIDMAP2[POS]),FALSE)</f>
        <v>P</v>
      </c>
      <c r="G149" s="14">
        <f>IFERROR(VALUE(VLOOKUP(MYRANKS_P[[#This Row],[PLAYERID]],PLAYERIDMAP2[],COLUMN(PLAYERIDMAP2[IDFANGRAPHS]),FALSE)),VLOOKUP(MYRANKS_P[[#This Row],[PLAYERID]],PLAYERIDMAP2[],COLUMN(PLAYERIDMAP2[IDFANGRAPHS]),FALSE))</f>
        <v>8137</v>
      </c>
      <c r="H149" s="23">
        <f>IFERROR(VLOOKUP(MYRANKS_P[[#This Row],[IDFANGRAPHS]],STEAMER_P[],COLUMN(STEAMER_P[W]),FALSE),0)</f>
        <v>7</v>
      </c>
      <c r="I149" s="23">
        <f>IFERROR(VLOOKUP(MYRANKS_P[[#This Row],[IDFANGRAPHS]],STEAMER_P[],COLUMN(STEAMER_P[L]),FALSE),0)</f>
        <v>6</v>
      </c>
      <c r="J149" s="23">
        <f>IFERROR(VLOOKUP(MYRANKS_P[[#This Row],[IDFANGRAPHS]],STEAMER_P[],COLUMN(STEAMER_P[SV]),FALSE),0)</f>
        <v>0</v>
      </c>
      <c r="K149" s="23">
        <f>IFERROR(VLOOKUP(MYRANKS_P[[#This Row],[IDFANGRAPHS]],STEAMER_P[],COLUMN(STEAMER_P[IP]),FALSE),0)</f>
        <v>116</v>
      </c>
      <c r="L149" s="23">
        <f>IFERROR(VLOOKUP(MYRANKS_P[[#This Row],[IDFANGRAPHS]],STEAMER_P[],COLUMN(STEAMER_P[H]),FALSE),0)</f>
        <v>114</v>
      </c>
      <c r="M149" s="23">
        <f>IFERROR(VLOOKUP(MYRANKS_P[[#This Row],[IDFANGRAPHS]],STEAMER_P[],COLUMN(STEAMER_P[ER]),FALSE),0)</f>
        <v>44</v>
      </c>
      <c r="N149" s="23">
        <f>IFERROR(VLOOKUP(MYRANKS_P[[#This Row],[IDFANGRAPHS]],STEAMER_P[],COLUMN(STEAMER_P[HR]),FALSE),0)</f>
        <v>9</v>
      </c>
      <c r="O149" s="23">
        <f>IFERROR(VLOOKUP(MYRANKS_P[[#This Row],[IDFANGRAPHS]],STEAMER_P[],COLUMN(STEAMER_P[SO]),FALSE),0)</f>
        <v>94</v>
      </c>
      <c r="P149" s="23">
        <f>IFERROR(VLOOKUP(MYRANKS_P[[#This Row],[IDFANGRAPHS]],STEAMER_P[],COLUMN(STEAMER_P[BB]),FALSE),0)</f>
        <v>30</v>
      </c>
      <c r="Q149" s="21">
        <f>IFERROR((MYRANKS_P[[#This Row],[ER]]*9)/MYRANKS_P[[#This Row],[IP]],0)</f>
        <v>3.4137931034482758</v>
      </c>
      <c r="R149" s="21">
        <f>IFERROR((MYRANKS_P[[#This Row],[BB]]+MYRANKS_P[[#This Row],[H]])/MYRANKS_P[[#This Row],[IP]],0)</f>
        <v>1.2413793103448276</v>
      </c>
      <c r="S149" s="23">
        <f>MYRANKS_P[[#This Row],[W]]*P_PTS_W+MYRANKS_P[[#This Row],[L]]*P_PTS_L+MYRANKS_P[[#This Row],[IP]]*P_PTS_IP+MYRANKS_P[[#This Row],[SO]]*P_PTS_K+MYRANKS_P[[#This Row],[BB]]*P_PTS_BB+MYRANKS_P[[#This Row],[H]]*P_PTS_HA+MYRANKS_P[[#This Row],[SV]]*P_PTS_SV+MYRANKS_P[[#This Row],[HR]]*P_PTS_HRA+MYRANKS_P[[#This Row],[ER]]*P_PTS_ER</f>
        <v>0</v>
      </c>
      <c r="T149" s="23">
        <f>VLOOKUP(MYRANKS_P[[#This Row],[POS]],REPLACEMENT_LEVEL[],3,FALSE)</f>
        <v>0</v>
      </c>
      <c r="U149" s="23">
        <f>MYRANKS_P[[#This Row],[PROJ PTS]]-MYRANKS_P[[#This Row],[REPL LEVEL]]</f>
        <v>0</v>
      </c>
      <c r="V149" s="30">
        <f>RANK(MYRANKS_P[[#This Row],[POINTS OVER REPL]],MYRANKS_P[POINTS OVER REPL])</f>
        <v>1</v>
      </c>
      <c r="W149" s="29">
        <f>IF(MYRANKS_P[[#This Row],[RANK]]&lt;=TOTAL_PITCHERS_DRAFTED,MYRANKS_P[[#This Row],[POINTS OVER REPL]],0)</f>
        <v>0</v>
      </c>
      <c r="X149" s="35">
        <f>MYRANKS_P[[#This Row],[POINTS OVER REPL]]*DOLLAR_VALUE_PER_POINT+1</f>
        <v>1</v>
      </c>
      <c r="Y149" s="35"/>
      <c r="Z149" s="29">
        <f>IF(AND(MYRANKS_P[[#This Row],[RANK]]&lt;=(TOTAL_PITCHERS_DRAFTED-PITCHERS_BELOW_REPL_DRAFTED),MYRANKS_P[[#This Row],[$ACTUAL]]=""),MYRANKS_P[[#This Row],[POINTS OVER REPL]],0)</f>
        <v>0</v>
      </c>
      <c r="AA149" s="40">
        <f>IF(MYRANKS_P[[#This Row],[$ACTUAL]]="",MYRANKS_P[[#This Row],[POINTS OVER REPL]]*REMAINING_DOLLAR_VALUE_PER_POINT+1,0)</f>
        <v>1</v>
      </c>
    </row>
    <row r="150" spans="1:27" x14ac:dyDescent="0.25">
      <c r="A150" s="2" t="s">
        <v>14608</v>
      </c>
      <c r="B150" s="14" t="str">
        <f>VLOOKUP(MYRANKS_P[[#This Row],[PLAYERID]],PLAYERIDMAP2[],COLUMN(PLAYERIDMAP2[LASTNAME]),FALSE)</f>
        <v>Petit</v>
      </c>
      <c r="C150" s="14" t="str">
        <f>VLOOKUP(MYRANKS_P[[#This Row],[PLAYERID]],PLAYERIDMAP2[],COLUMN(PLAYERIDMAP2[FIRSTNAME]),FALSE)</f>
        <v>Yusmeiro</v>
      </c>
      <c r="D150" s="14" t="str">
        <f>MYRANKS_P[[#This Row],[FNAME]]&amp;" "&amp;MYRANKS_P[[#This Row],[LNAME]]</f>
        <v>Yusmeiro Petit</v>
      </c>
      <c r="E150" s="14" t="str">
        <f>VLOOKUP(MYRANKS_P[[#This Row],[PLAYERID]],PLAYERIDMAP2[],COLUMN(PLAYERIDMAP2[TEAM]),FALSE)</f>
        <v>WAS</v>
      </c>
      <c r="F150" s="14" t="str">
        <f>VLOOKUP(MYRANKS_P[[#This Row],[PLAYERID]],PLAYERIDMAP2[],COLUMN(PLAYERIDMAP2[POS]),FALSE)</f>
        <v>P</v>
      </c>
      <c r="G150" s="14">
        <f>IFERROR(VALUE(VLOOKUP(MYRANKS_P[[#This Row],[PLAYERID]],PLAYERIDMAP2[],COLUMN(PLAYERIDMAP2[IDFANGRAPHS]),FALSE)),VLOOKUP(MYRANKS_P[[#This Row],[PLAYERID]],PLAYERIDMAP2[],COLUMN(PLAYERIDMAP2[IDFANGRAPHS]),FALSE))</f>
        <v>4020</v>
      </c>
      <c r="H150" s="23">
        <f>IFERROR(VLOOKUP(MYRANKS_P[[#This Row],[IDFANGRAPHS]],STEAMER_P[],COLUMN(STEAMER_P[W]),FALSE),0)</f>
        <v>6</v>
      </c>
      <c r="I150" s="23">
        <f>IFERROR(VLOOKUP(MYRANKS_P[[#This Row],[IDFANGRAPHS]],STEAMER_P[],COLUMN(STEAMER_P[L]),FALSE),0)</f>
        <v>6</v>
      </c>
      <c r="J150" s="23">
        <f>IFERROR(VLOOKUP(MYRANKS_P[[#This Row],[IDFANGRAPHS]],STEAMER_P[],COLUMN(STEAMER_P[SV]),FALSE),0)</f>
        <v>0</v>
      </c>
      <c r="K150" s="23">
        <f>IFERROR(VLOOKUP(MYRANKS_P[[#This Row],[IDFANGRAPHS]],STEAMER_P[],COLUMN(STEAMER_P[IP]),FALSE),0)</f>
        <v>114</v>
      </c>
      <c r="L150" s="23">
        <f>IFERROR(VLOOKUP(MYRANKS_P[[#This Row],[IDFANGRAPHS]],STEAMER_P[],COLUMN(STEAMER_P[H]),FALSE),0)</f>
        <v>116</v>
      </c>
      <c r="M150" s="23">
        <f>IFERROR(VLOOKUP(MYRANKS_P[[#This Row],[IDFANGRAPHS]],STEAMER_P[],COLUMN(STEAMER_P[ER]),FALSE),0)</f>
        <v>51</v>
      </c>
      <c r="N150" s="23">
        <f>IFERROR(VLOOKUP(MYRANKS_P[[#This Row],[IDFANGRAPHS]],STEAMER_P[],COLUMN(STEAMER_P[HR]),FALSE),0)</f>
        <v>16</v>
      </c>
      <c r="O150" s="23">
        <f>IFERROR(VLOOKUP(MYRANKS_P[[#This Row],[IDFANGRAPHS]],STEAMER_P[],COLUMN(STEAMER_P[SO]),FALSE),0)</f>
        <v>92</v>
      </c>
      <c r="P150" s="23">
        <f>IFERROR(VLOOKUP(MYRANKS_P[[#This Row],[IDFANGRAPHS]],STEAMER_P[],COLUMN(STEAMER_P[BB]),FALSE),0)</f>
        <v>27</v>
      </c>
      <c r="Q150" s="21">
        <f>IFERROR((MYRANKS_P[[#This Row],[ER]]*9)/MYRANKS_P[[#This Row],[IP]],0)</f>
        <v>4.0263157894736841</v>
      </c>
      <c r="R150" s="21">
        <f>IFERROR((MYRANKS_P[[#This Row],[BB]]+MYRANKS_P[[#This Row],[H]])/MYRANKS_P[[#This Row],[IP]],0)</f>
        <v>1.2543859649122806</v>
      </c>
      <c r="S150" s="23">
        <f>MYRANKS_P[[#This Row],[W]]*P_PTS_W+MYRANKS_P[[#This Row],[L]]*P_PTS_L+MYRANKS_P[[#This Row],[IP]]*P_PTS_IP+MYRANKS_P[[#This Row],[SO]]*P_PTS_K+MYRANKS_P[[#This Row],[BB]]*P_PTS_BB+MYRANKS_P[[#This Row],[H]]*P_PTS_HA+MYRANKS_P[[#This Row],[SV]]*P_PTS_SV+MYRANKS_P[[#This Row],[HR]]*P_PTS_HRA+MYRANKS_P[[#This Row],[ER]]*P_PTS_ER</f>
        <v>0</v>
      </c>
      <c r="T150" s="23">
        <f>VLOOKUP(MYRANKS_P[[#This Row],[POS]],REPLACEMENT_LEVEL[],3,FALSE)</f>
        <v>0</v>
      </c>
      <c r="U150" s="23">
        <f>MYRANKS_P[[#This Row],[PROJ PTS]]-MYRANKS_P[[#This Row],[REPL LEVEL]]</f>
        <v>0</v>
      </c>
      <c r="V150" s="30">
        <f>RANK(MYRANKS_P[[#This Row],[POINTS OVER REPL]],MYRANKS_P[POINTS OVER REPL])</f>
        <v>1</v>
      </c>
      <c r="W150" s="29">
        <f>IF(MYRANKS_P[[#This Row],[RANK]]&lt;=TOTAL_PITCHERS_DRAFTED,MYRANKS_P[[#This Row],[POINTS OVER REPL]],0)</f>
        <v>0</v>
      </c>
      <c r="X150" s="35">
        <f>MYRANKS_P[[#This Row],[POINTS OVER REPL]]*DOLLAR_VALUE_PER_POINT+1</f>
        <v>1</v>
      </c>
      <c r="Y150" s="35"/>
      <c r="Z150" s="29">
        <f>IF(AND(MYRANKS_P[[#This Row],[RANK]]&lt;=(TOTAL_PITCHERS_DRAFTED-PITCHERS_BELOW_REPL_DRAFTED),MYRANKS_P[[#This Row],[$ACTUAL]]=""),MYRANKS_P[[#This Row],[POINTS OVER REPL]],0)</f>
        <v>0</v>
      </c>
      <c r="AA150" s="40">
        <f>IF(MYRANKS_P[[#This Row],[$ACTUAL]]="",MYRANKS_P[[#This Row],[POINTS OVER REPL]]*REMAINING_DOLLAR_VALUE_PER_POINT+1,0)</f>
        <v>1</v>
      </c>
    </row>
    <row r="151" spans="1:27" x14ac:dyDescent="0.25">
      <c r="A151" s="2" t="s">
        <v>14071</v>
      </c>
      <c r="B151" s="14" t="str">
        <f>VLOOKUP(MYRANKS_P[[#This Row],[PLAYERID]],PLAYERIDMAP2[],COLUMN(PLAYERIDMAP2[LASTNAME]),FALSE)</f>
        <v>Miller</v>
      </c>
      <c r="C151" s="14" t="str">
        <f>VLOOKUP(MYRANKS_P[[#This Row],[PLAYERID]],PLAYERIDMAP2[],COLUMN(PLAYERIDMAP2[FIRSTNAME]),FALSE)</f>
        <v>Andrew</v>
      </c>
      <c r="D151" s="14" t="str">
        <f>MYRANKS_P[[#This Row],[FNAME]]&amp;" "&amp;MYRANKS_P[[#This Row],[LNAME]]</f>
        <v>Andrew Miller</v>
      </c>
      <c r="E151" s="14" t="str">
        <f>VLOOKUP(MYRANKS_P[[#This Row],[PLAYERID]],PLAYERIDMAP2[],COLUMN(PLAYERIDMAP2[TEAM]),FALSE)</f>
        <v>NYY</v>
      </c>
      <c r="F151" s="14" t="str">
        <f>VLOOKUP(MYRANKS_P[[#This Row],[PLAYERID]],PLAYERIDMAP2[],COLUMN(PLAYERIDMAP2[POS]),FALSE)</f>
        <v>P</v>
      </c>
      <c r="G151" s="14">
        <f>IFERROR(VALUE(VLOOKUP(MYRANKS_P[[#This Row],[PLAYERID]],PLAYERIDMAP2[],COLUMN(PLAYERIDMAP2[IDFANGRAPHS]),FALSE)),VLOOKUP(MYRANKS_P[[#This Row],[PLAYERID]],PLAYERIDMAP2[],COLUMN(PLAYERIDMAP2[IDFANGRAPHS]),FALSE))</f>
        <v>6785</v>
      </c>
      <c r="H151" s="23">
        <f>IFERROR(VLOOKUP(MYRANKS_P[[#This Row],[IDFANGRAPHS]],STEAMER_P[],COLUMN(STEAMER_P[W]),FALSE),0)</f>
        <v>4</v>
      </c>
      <c r="I151" s="23">
        <f>IFERROR(VLOOKUP(MYRANKS_P[[#This Row],[IDFANGRAPHS]],STEAMER_P[],COLUMN(STEAMER_P[L]),FALSE),0)</f>
        <v>2</v>
      </c>
      <c r="J151" s="23">
        <f>IFERROR(VLOOKUP(MYRANKS_P[[#This Row],[IDFANGRAPHS]],STEAMER_P[],COLUMN(STEAMER_P[SV]),FALSE),0)</f>
        <v>6</v>
      </c>
      <c r="K151" s="23">
        <f>IFERROR(VLOOKUP(MYRANKS_P[[#This Row],[IDFANGRAPHS]],STEAMER_P[],COLUMN(STEAMER_P[IP]),FALSE),0)</f>
        <v>65</v>
      </c>
      <c r="L151" s="23">
        <f>IFERROR(VLOOKUP(MYRANKS_P[[#This Row],[IDFANGRAPHS]],STEAMER_P[],COLUMN(STEAMER_P[H]),FALSE),0)</f>
        <v>44</v>
      </c>
      <c r="M151" s="23">
        <f>IFERROR(VLOOKUP(MYRANKS_P[[#This Row],[IDFANGRAPHS]],STEAMER_P[],COLUMN(STEAMER_P[ER]),FALSE),0)</f>
        <v>17</v>
      </c>
      <c r="N151" s="23">
        <f>IFERROR(VLOOKUP(MYRANKS_P[[#This Row],[IDFANGRAPHS]],STEAMER_P[],COLUMN(STEAMER_P[HR]),FALSE),0)</f>
        <v>5</v>
      </c>
      <c r="O151" s="23">
        <f>IFERROR(VLOOKUP(MYRANKS_P[[#This Row],[IDFANGRAPHS]],STEAMER_P[],COLUMN(STEAMER_P[SO]),FALSE),0)</f>
        <v>92</v>
      </c>
      <c r="P151" s="23">
        <f>IFERROR(VLOOKUP(MYRANKS_P[[#This Row],[IDFANGRAPHS]],STEAMER_P[],COLUMN(STEAMER_P[BB]),FALSE),0)</f>
        <v>22</v>
      </c>
      <c r="Q151" s="21">
        <f>IFERROR((MYRANKS_P[[#This Row],[ER]]*9)/MYRANKS_P[[#This Row],[IP]],0)</f>
        <v>2.3538461538461539</v>
      </c>
      <c r="R151" s="21">
        <f>IFERROR((MYRANKS_P[[#This Row],[BB]]+MYRANKS_P[[#This Row],[H]])/MYRANKS_P[[#This Row],[IP]],0)</f>
        <v>1.0153846153846153</v>
      </c>
      <c r="S151" s="23">
        <f>MYRANKS_P[[#This Row],[W]]*P_PTS_W+MYRANKS_P[[#This Row],[L]]*P_PTS_L+MYRANKS_P[[#This Row],[IP]]*P_PTS_IP+MYRANKS_P[[#This Row],[SO]]*P_PTS_K+MYRANKS_P[[#This Row],[BB]]*P_PTS_BB+MYRANKS_P[[#This Row],[H]]*P_PTS_HA+MYRANKS_P[[#This Row],[SV]]*P_PTS_SV+MYRANKS_P[[#This Row],[HR]]*P_PTS_HRA+MYRANKS_P[[#This Row],[ER]]*P_PTS_ER</f>
        <v>0</v>
      </c>
      <c r="T151" s="23">
        <f>VLOOKUP(MYRANKS_P[[#This Row],[POS]],REPLACEMENT_LEVEL[],3,FALSE)</f>
        <v>0</v>
      </c>
      <c r="U151" s="23">
        <f>MYRANKS_P[[#This Row],[PROJ PTS]]-MYRANKS_P[[#This Row],[REPL LEVEL]]</f>
        <v>0</v>
      </c>
      <c r="V151" s="30">
        <f>RANK(MYRANKS_P[[#This Row],[POINTS OVER REPL]],MYRANKS_P[POINTS OVER REPL])</f>
        <v>1</v>
      </c>
      <c r="W151" s="29">
        <f>IF(MYRANKS_P[[#This Row],[RANK]]&lt;=TOTAL_PITCHERS_DRAFTED,MYRANKS_P[[#This Row],[POINTS OVER REPL]],0)</f>
        <v>0</v>
      </c>
      <c r="X151" s="35">
        <f>MYRANKS_P[[#This Row],[POINTS OVER REPL]]*DOLLAR_VALUE_PER_POINT+1</f>
        <v>1</v>
      </c>
      <c r="Y151" s="35"/>
      <c r="Z151" s="29">
        <f>IF(AND(MYRANKS_P[[#This Row],[RANK]]&lt;=(TOTAL_PITCHERS_DRAFTED-PITCHERS_BELOW_REPL_DRAFTED),MYRANKS_P[[#This Row],[$ACTUAL]]=""),MYRANKS_P[[#This Row],[POINTS OVER REPL]],0)</f>
        <v>0</v>
      </c>
      <c r="AA151" s="40">
        <f>IF(MYRANKS_P[[#This Row],[$ACTUAL]]="",MYRANKS_P[[#This Row],[POINTS OVER REPL]]*REMAINING_DOLLAR_VALUE_PER_POINT+1,0)</f>
        <v>1</v>
      </c>
    </row>
    <row r="152" spans="1:27" x14ac:dyDescent="0.25">
      <c r="A152" s="2" t="s">
        <v>11947</v>
      </c>
      <c r="B152" s="14" t="str">
        <f>VLOOKUP(MYRANKS_P[[#This Row],[PLAYERID]],PLAYERIDMAP2[],COLUMN(PLAYERIDMAP2[LASTNAME]),FALSE)</f>
        <v>Colon</v>
      </c>
      <c r="C152" s="14" t="str">
        <f>VLOOKUP(MYRANKS_P[[#This Row],[PLAYERID]],PLAYERIDMAP2[],COLUMN(PLAYERIDMAP2[FIRSTNAME]),FALSE)</f>
        <v>Bartolo</v>
      </c>
      <c r="D152" s="14" t="str">
        <f>MYRANKS_P[[#This Row],[FNAME]]&amp;" "&amp;MYRANKS_P[[#This Row],[LNAME]]</f>
        <v>Bartolo Colon</v>
      </c>
      <c r="E152" s="14" t="str">
        <f>VLOOKUP(MYRANKS_P[[#This Row],[PLAYERID]],PLAYERIDMAP2[],COLUMN(PLAYERIDMAP2[TEAM]),FALSE)</f>
        <v>NYM</v>
      </c>
      <c r="F152" s="14" t="str">
        <f>VLOOKUP(MYRANKS_P[[#This Row],[PLAYERID]],PLAYERIDMAP2[],COLUMN(PLAYERIDMAP2[POS]),FALSE)</f>
        <v>P</v>
      </c>
      <c r="G152" s="14">
        <f>IFERROR(VALUE(VLOOKUP(MYRANKS_P[[#This Row],[PLAYERID]],PLAYERIDMAP2[],COLUMN(PLAYERIDMAP2[IDFANGRAPHS]),FALSE)),VLOOKUP(MYRANKS_P[[#This Row],[PLAYERID]],PLAYERIDMAP2[],COLUMN(PLAYERIDMAP2[IDFANGRAPHS]),FALSE))</f>
        <v>375</v>
      </c>
      <c r="H152" s="23">
        <f>IFERROR(VLOOKUP(MYRANKS_P[[#This Row],[IDFANGRAPHS]],STEAMER_P[],COLUMN(STEAMER_P[W]),FALSE),0)</f>
        <v>7</v>
      </c>
      <c r="I152" s="23">
        <f>IFERROR(VLOOKUP(MYRANKS_P[[#This Row],[IDFANGRAPHS]],STEAMER_P[],COLUMN(STEAMER_P[L]),FALSE),0)</f>
        <v>7</v>
      </c>
      <c r="J152" s="23">
        <f>IFERROR(VLOOKUP(MYRANKS_P[[#This Row],[IDFANGRAPHS]],STEAMER_P[],COLUMN(STEAMER_P[SV]),FALSE),0)</f>
        <v>0</v>
      </c>
      <c r="K152" s="23">
        <f>IFERROR(VLOOKUP(MYRANKS_P[[#This Row],[IDFANGRAPHS]],STEAMER_P[],COLUMN(STEAMER_P[IP]),FALSE),0)</f>
        <v>128</v>
      </c>
      <c r="L152" s="23">
        <f>IFERROR(VLOOKUP(MYRANKS_P[[#This Row],[IDFANGRAPHS]],STEAMER_P[],COLUMN(STEAMER_P[H]),FALSE),0)</f>
        <v>135</v>
      </c>
      <c r="M152" s="23">
        <f>IFERROR(VLOOKUP(MYRANKS_P[[#This Row],[IDFANGRAPHS]],STEAMER_P[],COLUMN(STEAMER_P[ER]),FALSE),0)</f>
        <v>54</v>
      </c>
      <c r="N152" s="23">
        <f>IFERROR(VLOOKUP(MYRANKS_P[[#This Row],[IDFANGRAPHS]],STEAMER_P[],COLUMN(STEAMER_P[HR]),FALSE),0)</f>
        <v>17</v>
      </c>
      <c r="O152" s="23">
        <f>IFERROR(VLOOKUP(MYRANKS_P[[#This Row],[IDFANGRAPHS]],STEAMER_P[],COLUMN(STEAMER_P[SO]),FALSE),0)</f>
        <v>91</v>
      </c>
      <c r="P152" s="23">
        <f>IFERROR(VLOOKUP(MYRANKS_P[[#This Row],[IDFANGRAPHS]],STEAMER_P[],COLUMN(STEAMER_P[BB]),FALSE),0)</f>
        <v>18</v>
      </c>
      <c r="Q152" s="21">
        <f>IFERROR((MYRANKS_P[[#This Row],[ER]]*9)/MYRANKS_P[[#This Row],[IP]],0)</f>
        <v>3.796875</v>
      </c>
      <c r="R152" s="21">
        <f>IFERROR((MYRANKS_P[[#This Row],[BB]]+MYRANKS_P[[#This Row],[H]])/MYRANKS_P[[#This Row],[IP]],0)</f>
        <v>1.1953125</v>
      </c>
      <c r="S152" s="23">
        <f>MYRANKS_P[[#This Row],[W]]*P_PTS_W+MYRANKS_P[[#This Row],[L]]*P_PTS_L+MYRANKS_P[[#This Row],[IP]]*P_PTS_IP+MYRANKS_P[[#This Row],[SO]]*P_PTS_K+MYRANKS_P[[#This Row],[BB]]*P_PTS_BB+MYRANKS_P[[#This Row],[H]]*P_PTS_HA+MYRANKS_P[[#This Row],[SV]]*P_PTS_SV+MYRANKS_P[[#This Row],[HR]]*P_PTS_HRA+MYRANKS_P[[#This Row],[ER]]*P_PTS_ER</f>
        <v>0</v>
      </c>
      <c r="T152" s="23">
        <f>VLOOKUP(MYRANKS_P[[#This Row],[POS]],REPLACEMENT_LEVEL[],3,FALSE)</f>
        <v>0</v>
      </c>
      <c r="U152" s="23">
        <f>MYRANKS_P[[#This Row],[PROJ PTS]]-MYRANKS_P[[#This Row],[REPL LEVEL]]</f>
        <v>0</v>
      </c>
      <c r="V152" s="30">
        <f>RANK(MYRANKS_P[[#This Row],[POINTS OVER REPL]],MYRANKS_P[POINTS OVER REPL])</f>
        <v>1</v>
      </c>
      <c r="W152" s="29">
        <f>IF(MYRANKS_P[[#This Row],[RANK]]&lt;=TOTAL_PITCHERS_DRAFTED,MYRANKS_P[[#This Row],[POINTS OVER REPL]],0)</f>
        <v>0</v>
      </c>
      <c r="X152" s="35">
        <f>MYRANKS_P[[#This Row],[POINTS OVER REPL]]*DOLLAR_VALUE_PER_POINT+1</f>
        <v>1</v>
      </c>
      <c r="Y152" s="35"/>
      <c r="Z152" s="29">
        <f>IF(AND(MYRANKS_P[[#This Row],[RANK]]&lt;=(TOTAL_PITCHERS_DRAFTED-PITCHERS_BELOW_REPL_DRAFTED),MYRANKS_P[[#This Row],[$ACTUAL]]=""),MYRANKS_P[[#This Row],[POINTS OVER REPL]],0)</f>
        <v>0</v>
      </c>
      <c r="AA152" s="40">
        <f>IF(MYRANKS_P[[#This Row],[$ACTUAL]]="",MYRANKS_P[[#This Row],[POINTS OVER REPL]]*REMAINING_DOLLAR_VALUE_PER_POINT+1,0)</f>
        <v>1</v>
      </c>
    </row>
    <row r="153" spans="1:27" x14ac:dyDescent="0.25">
      <c r="A153" s="2" t="s">
        <v>12856</v>
      </c>
      <c r="B153" s="14" t="str">
        <f>VLOOKUP(MYRANKS_P[[#This Row],[PLAYERID]],PLAYERIDMAP2[],COLUMN(PLAYERIDMAP2[LASTNAME]),FALSE)</f>
        <v>Guthrie</v>
      </c>
      <c r="C153" s="14" t="str">
        <f>VLOOKUP(MYRANKS_P[[#This Row],[PLAYERID]],PLAYERIDMAP2[],COLUMN(PLAYERIDMAP2[FIRSTNAME]),FALSE)</f>
        <v>Jeremy</v>
      </c>
      <c r="D153" s="14" t="str">
        <f>MYRANKS_P[[#This Row],[FNAME]]&amp;" "&amp;MYRANKS_P[[#This Row],[LNAME]]</f>
        <v>Jeremy Guthrie</v>
      </c>
      <c r="E153" s="14" t="str">
        <f>VLOOKUP(MYRANKS_P[[#This Row],[PLAYERID]],PLAYERIDMAP2[],COLUMN(PLAYERIDMAP2[TEAM]),FALSE)</f>
        <v>KC</v>
      </c>
      <c r="F153" s="14" t="str">
        <f>VLOOKUP(MYRANKS_P[[#This Row],[PLAYERID]],PLAYERIDMAP2[],COLUMN(PLAYERIDMAP2[POS]),FALSE)</f>
        <v>P</v>
      </c>
      <c r="G153" s="14">
        <f>IFERROR(VALUE(VLOOKUP(MYRANKS_P[[#This Row],[PLAYERID]],PLAYERIDMAP2[],COLUMN(PLAYERIDMAP2[IDFANGRAPHS]),FALSE)),VLOOKUP(MYRANKS_P[[#This Row],[PLAYERID]],PLAYERIDMAP2[],COLUMN(PLAYERIDMAP2[IDFANGRAPHS]),FALSE))</f>
        <v>2072</v>
      </c>
      <c r="H153" s="23">
        <f>IFERROR(VLOOKUP(MYRANKS_P[[#This Row],[IDFANGRAPHS]],STEAMER_P[],COLUMN(STEAMER_P[W]),FALSE),0)</f>
        <v>8</v>
      </c>
      <c r="I153" s="23">
        <f>IFERROR(VLOOKUP(MYRANKS_P[[#This Row],[IDFANGRAPHS]],STEAMER_P[],COLUMN(STEAMER_P[L]),FALSE),0)</f>
        <v>10</v>
      </c>
      <c r="J153" s="23">
        <f>IFERROR(VLOOKUP(MYRANKS_P[[#This Row],[IDFANGRAPHS]],STEAMER_P[],COLUMN(STEAMER_P[SV]),FALSE),0)</f>
        <v>0</v>
      </c>
      <c r="K153" s="23">
        <f>IFERROR(VLOOKUP(MYRANKS_P[[#This Row],[IDFANGRAPHS]],STEAMER_P[],COLUMN(STEAMER_P[IP]),FALSE),0)</f>
        <v>151</v>
      </c>
      <c r="L153" s="23">
        <f>IFERROR(VLOOKUP(MYRANKS_P[[#This Row],[IDFANGRAPHS]],STEAMER_P[],COLUMN(STEAMER_P[H]),FALSE),0)</f>
        <v>168</v>
      </c>
      <c r="M153" s="23">
        <f>IFERROR(VLOOKUP(MYRANKS_P[[#This Row],[IDFANGRAPHS]],STEAMER_P[],COLUMN(STEAMER_P[ER]),FALSE),0)</f>
        <v>79</v>
      </c>
      <c r="N153" s="23">
        <f>IFERROR(VLOOKUP(MYRANKS_P[[#This Row],[IDFANGRAPHS]],STEAMER_P[],COLUMN(STEAMER_P[HR]),FALSE),0)</f>
        <v>23</v>
      </c>
      <c r="O153" s="23">
        <f>IFERROR(VLOOKUP(MYRANKS_P[[#This Row],[IDFANGRAPHS]],STEAMER_P[],COLUMN(STEAMER_P[SO]),FALSE),0)</f>
        <v>91</v>
      </c>
      <c r="P153" s="23">
        <f>IFERROR(VLOOKUP(MYRANKS_P[[#This Row],[IDFANGRAPHS]],STEAMER_P[],COLUMN(STEAMER_P[BB]),FALSE),0)</f>
        <v>42</v>
      </c>
      <c r="Q153" s="21">
        <f>IFERROR((MYRANKS_P[[#This Row],[ER]]*9)/MYRANKS_P[[#This Row],[IP]],0)</f>
        <v>4.7086092715231791</v>
      </c>
      <c r="R153" s="21">
        <f>IFERROR((MYRANKS_P[[#This Row],[BB]]+MYRANKS_P[[#This Row],[H]])/MYRANKS_P[[#This Row],[IP]],0)</f>
        <v>1.3907284768211921</v>
      </c>
      <c r="S153" s="23">
        <f>MYRANKS_P[[#This Row],[W]]*P_PTS_W+MYRANKS_P[[#This Row],[L]]*P_PTS_L+MYRANKS_P[[#This Row],[IP]]*P_PTS_IP+MYRANKS_P[[#This Row],[SO]]*P_PTS_K+MYRANKS_P[[#This Row],[BB]]*P_PTS_BB+MYRANKS_P[[#This Row],[H]]*P_PTS_HA+MYRANKS_P[[#This Row],[SV]]*P_PTS_SV+MYRANKS_P[[#This Row],[HR]]*P_PTS_HRA+MYRANKS_P[[#This Row],[ER]]*P_PTS_ER</f>
        <v>0</v>
      </c>
      <c r="T153" s="23">
        <f>VLOOKUP(MYRANKS_P[[#This Row],[POS]],REPLACEMENT_LEVEL[],3,FALSE)</f>
        <v>0</v>
      </c>
      <c r="U153" s="23">
        <f>MYRANKS_P[[#This Row],[PROJ PTS]]-MYRANKS_P[[#This Row],[REPL LEVEL]]</f>
        <v>0</v>
      </c>
      <c r="V153" s="30">
        <f>RANK(MYRANKS_P[[#This Row],[POINTS OVER REPL]],MYRANKS_P[POINTS OVER REPL])</f>
        <v>1</v>
      </c>
      <c r="W153" s="29">
        <f>IF(MYRANKS_P[[#This Row],[RANK]]&lt;=TOTAL_PITCHERS_DRAFTED,MYRANKS_P[[#This Row],[POINTS OVER REPL]],0)</f>
        <v>0</v>
      </c>
      <c r="X153" s="35">
        <f>MYRANKS_P[[#This Row],[POINTS OVER REPL]]*DOLLAR_VALUE_PER_POINT+1</f>
        <v>1</v>
      </c>
      <c r="Y153" s="35"/>
      <c r="Z153" s="29">
        <f>IF(AND(MYRANKS_P[[#This Row],[RANK]]&lt;=(TOTAL_PITCHERS_DRAFTED-PITCHERS_BELOW_REPL_DRAFTED),MYRANKS_P[[#This Row],[$ACTUAL]]=""),MYRANKS_P[[#This Row],[POINTS OVER REPL]],0)</f>
        <v>0</v>
      </c>
      <c r="AA153" s="40">
        <f>IF(MYRANKS_P[[#This Row],[$ACTUAL]]="",MYRANKS_P[[#This Row],[POINTS OVER REPL]]*REMAINING_DOLLAR_VALUE_PER_POINT+1,0)</f>
        <v>1</v>
      </c>
    </row>
    <row r="154" spans="1:27" x14ac:dyDescent="0.25">
      <c r="A154" s="2" t="s">
        <v>13881</v>
      </c>
      <c r="B154" s="14" t="str">
        <f>VLOOKUP(MYRANKS_P[[#This Row],[PLAYERID]],PLAYERIDMAP2[],COLUMN(PLAYERIDMAP2[LASTNAME]),FALSE)</f>
        <v>Masterson</v>
      </c>
      <c r="C154" s="14" t="str">
        <f>VLOOKUP(MYRANKS_P[[#This Row],[PLAYERID]],PLAYERIDMAP2[],COLUMN(PLAYERIDMAP2[FIRSTNAME]),FALSE)</f>
        <v>Justin</v>
      </c>
      <c r="D154" s="14" t="str">
        <f>MYRANKS_P[[#This Row],[FNAME]]&amp;" "&amp;MYRANKS_P[[#This Row],[LNAME]]</f>
        <v>Justin Masterson</v>
      </c>
      <c r="E154" s="14" t="str">
        <f>VLOOKUP(MYRANKS_P[[#This Row],[PLAYERID]],PLAYERIDMAP2[],COLUMN(PLAYERIDMAP2[TEAM]),FALSE)</f>
        <v>BOS</v>
      </c>
      <c r="F154" s="14" t="str">
        <f>VLOOKUP(MYRANKS_P[[#This Row],[PLAYERID]],PLAYERIDMAP2[],COLUMN(PLAYERIDMAP2[POS]),FALSE)</f>
        <v>P</v>
      </c>
      <c r="G154" s="14">
        <f>IFERROR(VALUE(VLOOKUP(MYRANKS_P[[#This Row],[PLAYERID]],PLAYERIDMAP2[],COLUMN(PLAYERIDMAP2[IDFANGRAPHS]),FALSE)),VLOOKUP(MYRANKS_P[[#This Row],[PLAYERID]],PLAYERIDMAP2[],COLUMN(PLAYERIDMAP2[IDFANGRAPHS]),FALSE))</f>
        <v>2038</v>
      </c>
      <c r="H154" s="23">
        <f>IFERROR(VLOOKUP(MYRANKS_P[[#This Row],[IDFANGRAPHS]],STEAMER_P[],COLUMN(STEAMER_P[W]),FALSE),0)</f>
        <v>7</v>
      </c>
      <c r="I154" s="23">
        <f>IFERROR(VLOOKUP(MYRANKS_P[[#This Row],[IDFANGRAPHS]],STEAMER_P[],COLUMN(STEAMER_P[L]),FALSE),0)</f>
        <v>8</v>
      </c>
      <c r="J154" s="23">
        <f>IFERROR(VLOOKUP(MYRANKS_P[[#This Row],[IDFANGRAPHS]],STEAMER_P[],COLUMN(STEAMER_P[SV]),FALSE),0)</f>
        <v>0</v>
      </c>
      <c r="K154" s="23">
        <f>IFERROR(VLOOKUP(MYRANKS_P[[#This Row],[IDFANGRAPHS]],STEAMER_P[],COLUMN(STEAMER_P[IP]),FALSE),0)</f>
        <v>117</v>
      </c>
      <c r="L154" s="23">
        <f>IFERROR(VLOOKUP(MYRANKS_P[[#This Row],[IDFANGRAPHS]],STEAMER_P[],COLUMN(STEAMER_P[H]),FALSE),0)</f>
        <v>117</v>
      </c>
      <c r="M154" s="23">
        <f>IFERROR(VLOOKUP(MYRANKS_P[[#This Row],[IDFANGRAPHS]],STEAMER_P[],COLUMN(STEAMER_P[ER]),FALSE),0)</f>
        <v>56</v>
      </c>
      <c r="N154" s="23">
        <f>IFERROR(VLOOKUP(MYRANKS_P[[#This Row],[IDFANGRAPHS]],STEAMER_P[],COLUMN(STEAMER_P[HR]),FALSE),0)</f>
        <v>11</v>
      </c>
      <c r="O154" s="23">
        <f>IFERROR(VLOOKUP(MYRANKS_P[[#This Row],[IDFANGRAPHS]],STEAMER_P[],COLUMN(STEAMER_P[SO]),FALSE),0)</f>
        <v>89</v>
      </c>
      <c r="P154" s="23">
        <f>IFERROR(VLOOKUP(MYRANKS_P[[#This Row],[IDFANGRAPHS]],STEAMER_P[],COLUMN(STEAMER_P[BB]),FALSE),0)</f>
        <v>49</v>
      </c>
      <c r="Q154" s="21">
        <f>IFERROR((MYRANKS_P[[#This Row],[ER]]*9)/MYRANKS_P[[#This Row],[IP]],0)</f>
        <v>4.3076923076923075</v>
      </c>
      <c r="R154" s="21">
        <f>IFERROR((MYRANKS_P[[#This Row],[BB]]+MYRANKS_P[[#This Row],[H]])/MYRANKS_P[[#This Row],[IP]],0)</f>
        <v>1.4188034188034189</v>
      </c>
      <c r="S154" s="23">
        <f>MYRANKS_P[[#This Row],[W]]*P_PTS_W+MYRANKS_P[[#This Row],[L]]*P_PTS_L+MYRANKS_P[[#This Row],[IP]]*P_PTS_IP+MYRANKS_P[[#This Row],[SO]]*P_PTS_K+MYRANKS_P[[#This Row],[BB]]*P_PTS_BB+MYRANKS_P[[#This Row],[H]]*P_PTS_HA+MYRANKS_P[[#This Row],[SV]]*P_PTS_SV+MYRANKS_P[[#This Row],[HR]]*P_PTS_HRA+MYRANKS_P[[#This Row],[ER]]*P_PTS_ER</f>
        <v>0</v>
      </c>
      <c r="T154" s="23">
        <f>VLOOKUP(MYRANKS_P[[#This Row],[POS]],REPLACEMENT_LEVEL[],3,FALSE)</f>
        <v>0</v>
      </c>
      <c r="U154" s="23">
        <f>MYRANKS_P[[#This Row],[PROJ PTS]]-MYRANKS_P[[#This Row],[REPL LEVEL]]</f>
        <v>0</v>
      </c>
      <c r="V154" s="30">
        <f>RANK(MYRANKS_P[[#This Row],[POINTS OVER REPL]],MYRANKS_P[POINTS OVER REPL])</f>
        <v>1</v>
      </c>
      <c r="W154" s="29">
        <f>IF(MYRANKS_P[[#This Row],[RANK]]&lt;=TOTAL_PITCHERS_DRAFTED,MYRANKS_P[[#This Row],[POINTS OVER REPL]],0)</f>
        <v>0</v>
      </c>
      <c r="X154" s="35">
        <f>MYRANKS_P[[#This Row],[POINTS OVER REPL]]*DOLLAR_VALUE_PER_POINT+1</f>
        <v>1</v>
      </c>
      <c r="Y154" s="35"/>
      <c r="Z154" s="29">
        <f>IF(AND(MYRANKS_P[[#This Row],[RANK]]&lt;=(TOTAL_PITCHERS_DRAFTED-PITCHERS_BELOW_REPL_DRAFTED),MYRANKS_P[[#This Row],[$ACTUAL]]=""),MYRANKS_P[[#This Row],[POINTS OVER REPL]],0)</f>
        <v>0</v>
      </c>
      <c r="AA154" s="40">
        <f>IF(MYRANKS_P[[#This Row],[$ACTUAL]]="",MYRANKS_P[[#This Row],[POINTS OVER REPL]]*REMAINING_DOLLAR_VALUE_PER_POINT+1,0)</f>
        <v>1</v>
      </c>
    </row>
    <row r="155" spans="1:27" x14ac:dyDescent="0.25">
      <c r="A155" s="2" t="s">
        <v>11680</v>
      </c>
      <c r="B155" s="14" t="str">
        <f>VLOOKUP(MYRANKS_P[[#This Row],[PLAYERID]],PLAYERIDMAP2[],COLUMN(PLAYERIDMAP2[LASTNAME]),FALSE)</f>
        <v>Capps</v>
      </c>
      <c r="C155" s="14" t="str">
        <f>VLOOKUP(MYRANKS_P[[#This Row],[PLAYERID]],PLAYERIDMAP2[],COLUMN(PLAYERIDMAP2[FIRSTNAME]),FALSE)</f>
        <v>Carter</v>
      </c>
      <c r="D155" s="14" t="str">
        <f>MYRANKS_P[[#This Row],[FNAME]]&amp;" "&amp;MYRANKS_P[[#This Row],[LNAME]]</f>
        <v>Carter Capps</v>
      </c>
      <c r="E155" s="14" t="str">
        <f>VLOOKUP(MYRANKS_P[[#This Row],[PLAYERID]],PLAYERIDMAP2[],COLUMN(PLAYERIDMAP2[TEAM]),FALSE)</f>
        <v>MIA</v>
      </c>
      <c r="F155" s="14" t="str">
        <f>VLOOKUP(MYRANKS_P[[#This Row],[PLAYERID]],PLAYERIDMAP2[],COLUMN(PLAYERIDMAP2[POS]),FALSE)</f>
        <v>P</v>
      </c>
      <c r="G155" s="14">
        <f>IFERROR(VALUE(VLOOKUP(MYRANKS_P[[#This Row],[PLAYERID]],PLAYERIDMAP2[],COLUMN(PLAYERIDMAP2[IDFANGRAPHS]),FALSE)),VLOOKUP(MYRANKS_P[[#This Row],[PLAYERID]],PLAYERIDMAP2[],COLUMN(PLAYERIDMAP2[IDFANGRAPHS]),FALSE))</f>
        <v>12803</v>
      </c>
      <c r="H155" s="23">
        <f>IFERROR(VLOOKUP(MYRANKS_P[[#This Row],[IDFANGRAPHS]],STEAMER_P[],COLUMN(STEAMER_P[W]),FALSE),0)</f>
        <v>4</v>
      </c>
      <c r="I155" s="23">
        <f>IFERROR(VLOOKUP(MYRANKS_P[[#This Row],[IDFANGRAPHS]],STEAMER_P[],COLUMN(STEAMER_P[L]),FALSE),0)</f>
        <v>3</v>
      </c>
      <c r="J155" s="23">
        <f>IFERROR(VLOOKUP(MYRANKS_P[[#This Row],[IDFANGRAPHS]],STEAMER_P[],COLUMN(STEAMER_P[SV]),FALSE),0)</f>
        <v>28</v>
      </c>
      <c r="K155" s="23">
        <f>IFERROR(VLOOKUP(MYRANKS_P[[#This Row],[IDFANGRAPHS]],STEAMER_P[],COLUMN(STEAMER_P[IP]),FALSE),0)</f>
        <v>65</v>
      </c>
      <c r="L155" s="23">
        <f>IFERROR(VLOOKUP(MYRANKS_P[[#This Row],[IDFANGRAPHS]],STEAMER_P[],COLUMN(STEAMER_P[H]),FALSE),0)</f>
        <v>45</v>
      </c>
      <c r="M155" s="23">
        <f>IFERROR(VLOOKUP(MYRANKS_P[[#This Row],[IDFANGRAPHS]],STEAMER_P[],COLUMN(STEAMER_P[ER]),FALSE),0)</f>
        <v>18</v>
      </c>
      <c r="N155" s="23">
        <f>IFERROR(VLOOKUP(MYRANKS_P[[#This Row],[IDFANGRAPHS]],STEAMER_P[],COLUMN(STEAMER_P[HR]),FALSE),0)</f>
        <v>4</v>
      </c>
      <c r="O155" s="23">
        <f>IFERROR(VLOOKUP(MYRANKS_P[[#This Row],[IDFANGRAPHS]],STEAMER_P[],COLUMN(STEAMER_P[SO]),FALSE),0)</f>
        <v>89</v>
      </c>
      <c r="P155" s="23">
        <f>IFERROR(VLOOKUP(MYRANKS_P[[#This Row],[IDFANGRAPHS]],STEAMER_P[],COLUMN(STEAMER_P[BB]),FALSE),0)</f>
        <v>24</v>
      </c>
      <c r="Q155" s="21">
        <f>IFERROR((MYRANKS_P[[#This Row],[ER]]*9)/MYRANKS_P[[#This Row],[IP]],0)</f>
        <v>2.4923076923076923</v>
      </c>
      <c r="R155" s="21">
        <f>IFERROR((MYRANKS_P[[#This Row],[BB]]+MYRANKS_P[[#This Row],[H]])/MYRANKS_P[[#This Row],[IP]],0)</f>
        <v>1.0615384615384615</v>
      </c>
      <c r="S155" s="23">
        <f>MYRANKS_P[[#This Row],[W]]*P_PTS_W+MYRANKS_P[[#This Row],[L]]*P_PTS_L+MYRANKS_P[[#This Row],[IP]]*P_PTS_IP+MYRANKS_P[[#This Row],[SO]]*P_PTS_K+MYRANKS_P[[#This Row],[BB]]*P_PTS_BB+MYRANKS_P[[#This Row],[H]]*P_PTS_HA+MYRANKS_P[[#This Row],[SV]]*P_PTS_SV+MYRANKS_P[[#This Row],[HR]]*P_PTS_HRA+MYRANKS_P[[#This Row],[ER]]*P_PTS_ER</f>
        <v>0</v>
      </c>
      <c r="T155" s="23">
        <f>VLOOKUP(MYRANKS_P[[#This Row],[POS]],REPLACEMENT_LEVEL[],3,FALSE)</f>
        <v>0</v>
      </c>
      <c r="U155" s="23">
        <f>MYRANKS_P[[#This Row],[PROJ PTS]]-MYRANKS_P[[#This Row],[REPL LEVEL]]</f>
        <v>0</v>
      </c>
      <c r="V155" s="30">
        <f>RANK(MYRANKS_P[[#This Row],[POINTS OVER REPL]],MYRANKS_P[POINTS OVER REPL])</f>
        <v>1</v>
      </c>
      <c r="W155" s="29">
        <f>IF(MYRANKS_P[[#This Row],[RANK]]&lt;=TOTAL_PITCHERS_DRAFTED,MYRANKS_P[[#This Row],[POINTS OVER REPL]],0)</f>
        <v>0</v>
      </c>
      <c r="X155" s="35">
        <f>MYRANKS_P[[#This Row],[POINTS OVER REPL]]*DOLLAR_VALUE_PER_POINT+1</f>
        <v>1</v>
      </c>
      <c r="Y155" s="35"/>
      <c r="Z155" s="29">
        <f>IF(AND(MYRANKS_P[[#This Row],[RANK]]&lt;=(TOTAL_PITCHERS_DRAFTED-PITCHERS_BELOW_REPL_DRAFTED),MYRANKS_P[[#This Row],[$ACTUAL]]=""),MYRANKS_P[[#This Row],[POINTS OVER REPL]],0)</f>
        <v>0</v>
      </c>
      <c r="AA155" s="40">
        <f>IF(MYRANKS_P[[#This Row],[$ACTUAL]]="",MYRANKS_P[[#This Row],[POINTS OVER REPL]]*REMAINING_DOLLAR_VALUE_PER_POINT+1,0)</f>
        <v>1</v>
      </c>
    </row>
    <row r="156" spans="1:27" x14ac:dyDescent="0.25">
      <c r="A156" s="2" t="s">
        <v>19877</v>
      </c>
      <c r="B156" s="14" t="str">
        <f>VLOOKUP(MYRANKS_P[[#This Row],[PLAYERID]],PLAYERIDMAP2[],COLUMN(PLAYERIDMAP2[LASTNAME]),FALSE)</f>
        <v>Bassitt</v>
      </c>
      <c r="C156" s="14" t="str">
        <f>VLOOKUP(MYRANKS_P[[#This Row],[PLAYERID]],PLAYERIDMAP2[],COLUMN(PLAYERIDMAP2[FIRSTNAME]),FALSE)</f>
        <v>Chris</v>
      </c>
      <c r="D156" s="14" t="str">
        <f>MYRANKS_P[[#This Row],[FNAME]]&amp;" "&amp;MYRANKS_P[[#This Row],[LNAME]]</f>
        <v>Chris Bassitt</v>
      </c>
      <c r="E156" s="14" t="str">
        <f>VLOOKUP(MYRANKS_P[[#This Row],[PLAYERID]],PLAYERIDMAP2[],COLUMN(PLAYERIDMAP2[TEAM]),FALSE)</f>
        <v>OAK</v>
      </c>
      <c r="F156" s="14" t="str">
        <f>VLOOKUP(MYRANKS_P[[#This Row],[PLAYERID]],PLAYERIDMAP2[],COLUMN(PLAYERIDMAP2[POS]),FALSE)</f>
        <v>P</v>
      </c>
      <c r="G156" s="14">
        <f>IFERROR(VALUE(VLOOKUP(MYRANKS_P[[#This Row],[PLAYERID]],PLAYERIDMAP2[],COLUMN(PLAYERIDMAP2[IDFANGRAPHS]),FALSE)),VLOOKUP(MYRANKS_P[[#This Row],[PLAYERID]],PLAYERIDMAP2[],COLUMN(PLAYERIDMAP2[IDFANGRAPHS]),FALSE))</f>
        <v>12304</v>
      </c>
      <c r="H156" s="23">
        <f>IFERROR(VLOOKUP(MYRANKS_P[[#This Row],[IDFANGRAPHS]],STEAMER_P[],COLUMN(STEAMER_P[W]),FALSE),0)</f>
        <v>6</v>
      </c>
      <c r="I156" s="23">
        <f>IFERROR(VLOOKUP(MYRANKS_P[[#This Row],[IDFANGRAPHS]],STEAMER_P[],COLUMN(STEAMER_P[L]),FALSE),0)</f>
        <v>7</v>
      </c>
      <c r="J156" s="23">
        <f>IFERROR(VLOOKUP(MYRANKS_P[[#This Row],[IDFANGRAPHS]],STEAMER_P[],COLUMN(STEAMER_P[SV]),FALSE),0)</f>
        <v>0</v>
      </c>
      <c r="K156" s="23">
        <f>IFERROR(VLOOKUP(MYRANKS_P[[#This Row],[IDFANGRAPHS]],STEAMER_P[],COLUMN(STEAMER_P[IP]),FALSE),0)</f>
        <v>112</v>
      </c>
      <c r="L156" s="23">
        <f>IFERROR(VLOOKUP(MYRANKS_P[[#This Row],[IDFANGRAPHS]],STEAMER_P[],COLUMN(STEAMER_P[H]),FALSE),0)</f>
        <v>110</v>
      </c>
      <c r="M156" s="23">
        <f>IFERROR(VLOOKUP(MYRANKS_P[[#This Row],[IDFANGRAPHS]],STEAMER_P[],COLUMN(STEAMER_P[ER]),FALSE),0)</f>
        <v>51</v>
      </c>
      <c r="N156" s="23">
        <f>IFERROR(VLOOKUP(MYRANKS_P[[#This Row],[IDFANGRAPHS]],STEAMER_P[],COLUMN(STEAMER_P[HR]),FALSE),0)</f>
        <v>12</v>
      </c>
      <c r="O156" s="23">
        <f>IFERROR(VLOOKUP(MYRANKS_P[[#This Row],[IDFANGRAPHS]],STEAMER_P[],COLUMN(STEAMER_P[SO]),FALSE),0)</f>
        <v>89</v>
      </c>
      <c r="P156" s="23">
        <f>IFERROR(VLOOKUP(MYRANKS_P[[#This Row],[IDFANGRAPHS]],STEAMER_P[],COLUMN(STEAMER_P[BB]),FALSE),0)</f>
        <v>40</v>
      </c>
      <c r="Q156" s="21">
        <f>IFERROR((MYRANKS_P[[#This Row],[ER]]*9)/MYRANKS_P[[#This Row],[IP]],0)</f>
        <v>4.0982142857142856</v>
      </c>
      <c r="R156" s="21">
        <f>IFERROR((MYRANKS_P[[#This Row],[BB]]+MYRANKS_P[[#This Row],[H]])/MYRANKS_P[[#This Row],[IP]],0)</f>
        <v>1.3392857142857142</v>
      </c>
      <c r="S156" s="23">
        <f>MYRANKS_P[[#This Row],[W]]*P_PTS_W+MYRANKS_P[[#This Row],[L]]*P_PTS_L+MYRANKS_P[[#This Row],[IP]]*P_PTS_IP+MYRANKS_P[[#This Row],[SO]]*P_PTS_K+MYRANKS_P[[#This Row],[BB]]*P_PTS_BB+MYRANKS_P[[#This Row],[H]]*P_PTS_HA+MYRANKS_P[[#This Row],[SV]]*P_PTS_SV+MYRANKS_P[[#This Row],[HR]]*P_PTS_HRA+MYRANKS_P[[#This Row],[ER]]*P_PTS_ER</f>
        <v>0</v>
      </c>
      <c r="T156" s="23">
        <f>VLOOKUP(MYRANKS_P[[#This Row],[POS]],REPLACEMENT_LEVEL[],3,FALSE)</f>
        <v>0</v>
      </c>
      <c r="U156" s="23">
        <f>MYRANKS_P[[#This Row],[PROJ PTS]]-MYRANKS_P[[#This Row],[REPL LEVEL]]</f>
        <v>0</v>
      </c>
      <c r="V156" s="30">
        <f>RANK(MYRANKS_P[[#This Row],[POINTS OVER REPL]],MYRANKS_P[POINTS OVER REPL])</f>
        <v>1</v>
      </c>
      <c r="W156" s="29">
        <f>IF(MYRANKS_P[[#This Row],[RANK]]&lt;=TOTAL_PITCHERS_DRAFTED,MYRANKS_P[[#This Row],[POINTS OVER REPL]],0)</f>
        <v>0</v>
      </c>
      <c r="X156" s="35">
        <f>MYRANKS_P[[#This Row],[POINTS OVER REPL]]*DOLLAR_VALUE_PER_POINT+1</f>
        <v>1</v>
      </c>
      <c r="Y156" s="35"/>
      <c r="Z156" s="29">
        <f>IF(AND(MYRANKS_P[[#This Row],[RANK]]&lt;=(TOTAL_PITCHERS_DRAFTED-PITCHERS_BELOW_REPL_DRAFTED),MYRANKS_P[[#This Row],[$ACTUAL]]=""),MYRANKS_P[[#This Row],[POINTS OVER REPL]],0)</f>
        <v>0</v>
      </c>
      <c r="AA156" s="40">
        <f>IF(MYRANKS_P[[#This Row],[$ACTUAL]]="",MYRANKS_P[[#This Row],[POINTS OVER REPL]]*REMAINING_DOLLAR_VALUE_PER_POINT+1,0)</f>
        <v>1</v>
      </c>
    </row>
    <row r="157" spans="1:27" x14ac:dyDescent="0.25">
      <c r="A157" s="4" t="s">
        <v>13460</v>
      </c>
      <c r="B157" s="14" t="str">
        <f>VLOOKUP(MYRANKS_P[[#This Row],[PLAYERID]],PLAYERIDMAP2[],COLUMN(PLAYERIDMAP2[LASTNAME]),FALSE)</f>
        <v>Kimbrel</v>
      </c>
      <c r="C157" s="14" t="str">
        <f>VLOOKUP(MYRANKS_P[[#This Row],[PLAYERID]],PLAYERIDMAP2[],COLUMN(PLAYERIDMAP2[FIRSTNAME]),FALSE)</f>
        <v>Craig</v>
      </c>
      <c r="D157" s="14" t="str">
        <f>MYRANKS_P[[#This Row],[FNAME]]&amp;" "&amp;MYRANKS_P[[#This Row],[LNAME]]</f>
        <v>Craig Kimbrel</v>
      </c>
      <c r="E157" s="14" t="str">
        <f>VLOOKUP(MYRANKS_P[[#This Row],[PLAYERID]],PLAYERIDMAP2[],COLUMN(PLAYERIDMAP2[TEAM]),FALSE)</f>
        <v>BOS</v>
      </c>
      <c r="F157" s="14" t="str">
        <f>VLOOKUP(MYRANKS_P[[#This Row],[PLAYERID]],PLAYERIDMAP2[],COLUMN(PLAYERIDMAP2[POS]),FALSE)</f>
        <v>P</v>
      </c>
      <c r="G157" s="14">
        <f>IFERROR(VALUE(VLOOKUP(MYRANKS_P[[#This Row],[PLAYERID]],PLAYERIDMAP2[],COLUMN(PLAYERIDMAP2[IDFANGRAPHS]),FALSE)),VLOOKUP(MYRANKS_P[[#This Row],[PLAYERID]],PLAYERIDMAP2[],COLUMN(PLAYERIDMAP2[IDFANGRAPHS]),FALSE))</f>
        <v>6655</v>
      </c>
      <c r="H157" s="23">
        <f>IFERROR(VLOOKUP(MYRANKS_P[[#This Row],[IDFANGRAPHS]],STEAMER_P[],COLUMN(STEAMER_P[W]),FALSE),0)</f>
        <v>4</v>
      </c>
      <c r="I157" s="23">
        <f>IFERROR(VLOOKUP(MYRANKS_P[[#This Row],[IDFANGRAPHS]],STEAMER_P[],COLUMN(STEAMER_P[L]),FALSE),0)</f>
        <v>2</v>
      </c>
      <c r="J157" s="23">
        <f>IFERROR(VLOOKUP(MYRANKS_P[[#This Row],[IDFANGRAPHS]],STEAMER_P[],COLUMN(STEAMER_P[SV]),FALSE),0)</f>
        <v>28</v>
      </c>
      <c r="K157" s="23">
        <f>IFERROR(VLOOKUP(MYRANKS_P[[#This Row],[IDFANGRAPHS]],STEAMER_P[],COLUMN(STEAMER_P[IP]),FALSE),0)</f>
        <v>65</v>
      </c>
      <c r="L157" s="23">
        <f>IFERROR(VLOOKUP(MYRANKS_P[[#This Row],[IDFANGRAPHS]],STEAMER_P[],COLUMN(STEAMER_P[H]),FALSE),0)</f>
        <v>47</v>
      </c>
      <c r="M157" s="23">
        <f>IFERROR(VLOOKUP(MYRANKS_P[[#This Row],[IDFANGRAPHS]],STEAMER_P[],COLUMN(STEAMER_P[ER]),FALSE),0)</f>
        <v>19</v>
      </c>
      <c r="N157" s="23">
        <f>IFERROR(VLOOKUP(MYRANKS_P[[#This Row],[IDFANGRAPHS]],STEAMER_P[],COLUMN(STEAMER_P[HR]),FALSE),0)</f>
        <v>5</v>
      </c>
      <c r="O157" s="23">
        <f>IFERROR(VLOOKUP(MYRANKS_P[[#This Row],[IDFANGRAPHS]],STEAMER_P[],COLUMN(STEAMER_P[SO]),FALSE),0)</f>
        <v>86</v>
      </c>
      <c r="P157" s="23">
        <f>IFERROR(VLOOKUP(MYRANKS_P[[#This Row],[IDFANGRAPHS]],STEAMER_P[],COLUMN(STEAMER_P[BB]),FALSE),0)</f>
        <v>24</v>
      </c>
      <c r="Q157" s="21">
        <f>IFERROR((MYRANKS_P[[#This Row],[ER]]*9)/MYRANKS_P[[#This Row],[IP]],0)</f>
        <v>2.6307692307692307</v>
      </c>
      <c r="R157" s="21">
        <f>IFERROR((MYRANKS_P[[#This Row],[BB]]+MYRANKS_P[[#This Row],[H]])/MYRANKS_P[[#This Row],[IP]],0)</f>
        <v>1.0923076923076922</v>
      </c>
      <c r="S157" s="23">
        <f>MYRANKS_P[[#This Row],[W]]*P_PTS_W+MYRANKS_P[[#This Row],[L]]*P_PTS_L+MYRANKS_P[[#This Row],[IP]]*P_PTS_IP+MYRANKS_P[[#This Row],[SO]]*P_PTS_K+MYRANKS_P[[#This Row],[BB]]*P_PTS_BB+MYRANKS_P[[#This Row],[H]]*P_PTS_HA+MYRANKS_P[[#This Row],[SV]]*P_PTS_SV+MYRANKS_P[[#This Row],[HR]]*P_PTS_HRA+MYRANKS_P[[#This Row],[ER]]*P_PTS_ER</f>
        <v>0</v>
      </c>
      <c r="T157" s="23">
        <f>VLOOKUP(MYRANKS_P[[#This Row],[POS]],REPLACEMENT_LEVEL[],3,FALSE)</f>
        <v>0</v>
      </c>
      <c r="U157" s="23">
        <f>MYRANKS_P[[#This Row],[PROJ PTS]]-MYRANKS_P[[#This Row],[REPL LEVEL]]</f>
        <v>0</v>
      </c>
      <c r="V157" s="30">
        <f>RANK(MYRANKS_P[[#This Row],[POINTS OVER REPL]],MYRANKS_P[POINTS OVER REPL])</f>
        <v>1</v>
      </c>
      <c r="W157" s="29">
        <f>IF(MYRANKS_P[[#This Row],[RANK]]&lt;=TOTAL_PITCHERS_DRAFTED,MYRANKS_P[[#This Row],[POINTS OVER REPL]],0)</f>
        <v>0</v>
      </c>
      <c r="X157" s="35">
        <f>MYRANKS_P[[#This Row],[POINTS OVER REPL]]*DOLLAR_VALUE_PER_POINT+1</f>
        <v>1</v>
      </c>
      <c r="Y157" s="35"/>
      <c r="Z157" s="29">
        <f>IF(AND(MYRANKS_P[[#This Row],[RANK]]&lt;=(TOTAL_PITCHERS_DRAFTED-PITCHERS_BELOW_REPL_DRAFTED),MYRANKS_P[[#This Row],[$ACTUAL]]=""),MYRANKS_P[[#This Row],[POINTS OVER REPL]],0)</f>
        <v>0</v>
      </c>
      <c r="AA157" s="40">
        <f>IF(MYRANKS_P[[#This Row],[$ACTUAL]]="",MYRANKS_P[[#This Row],[POINTS OVER REPL]]*REMAINING_DOLLAR_VALUE_PER_POINT+1,0)</f>
        <v>1</v>
      </c>
    </row>
    <row r="158" spans="1:27" x14ac:dyDescent="0.25">
      <c r="A158" s="9" t="s">
        <v>13434</v>
      </c>
      <c r="B158" s="14" t="str">
        <f>VLOOKUP(MYRANKS_P[[#This Row],[PLAYERID]],PLAYERIDMAP2[],COLUMN(PLAYERIDMAP2[LASTNAME]),FALSE)</f>
        <v>Kendrick</v>
      </c>
      <c r="C158" s="14" t="str">
        <f>VLOOKUP(MYRANKS_P[[#This Row],[PLAYERID]],PLAYERIDMAP2[],COLUMN(PLAYERIDMAP2[FIRSTNAME]),FALSE)</f>
        <v>Kyle</v>
      </c>
      <c r="D158" s="14" t="str">
        <f>MYRANKS_P[[#This Row],[FNAME]]&amp;" "&amp;MYRANKS_P[[#This Row],[LNAME]]</f>
        <v>Kyle Kendrick</v>
      </c>
      <c r="E158" s="14" t="str">
        <f>VLOOKUP(MYRANKS_P[[#This Row],[PLAYERID]],PLAYERIDMAP2[],COLUMN(PLAYERIDMAP2[TEAM]),FALSE)</f>
        <v>COL</v>
      </c>
      <c r="F158" s="14" t="str">
        <f>VLOOKUP(MYRANKS_P[[#This Row],[PLAYERID]],PLAYERIDMAP2[],COLUMN(PLAYERIDMAP2[POS]),FALSE)</f>
        <v>P</v>
      </c>
      <c r="G158" s="14">
        <f>IFERROR(VALUE(VLOOKUP(MYRANKS_P[[#This Row],[PLAYERID]],PLAYERIDMAP2[],COLUMN(PLAYERIDMAP2[IDFANGRAPHS]),FALSE)),VLOOKUP(MYRANKS_P[[#This Row],[PLAYERID]],PLAYERIDMAP2[],COLUMN(PLAYERIDMAP2[IDFANGRAPHS]),FALSE))</f>
        <v>6230</v>
      </c>
      <c r="H158" s="23">
        <f>IFERROR(VLOOKUP(MYRANKS_P[[#This Row],[IDFANGRAPHS]],STEAMER_P[],COLUMN(STEAMER_P[W]),FALSE),0)</f>
        <v>8</v>
      </c>
      <c r="I158" s="23">
        <f>IFERROR(VLOOKUP(MYRANKS_P[[#This Row],[IDFANGRAPHS]],STEAMER_P[],COLUMN(STEAMER_P[L]),FALSE),0)</f>
        <v>10</v>
      </c>
      <c r="J158" s="23">
        <f>IFERROR(VLOOKUP(MYRANKS_P[[#This Row],[IDFANGRAPHS]],STEAMER_P[],COLUMN(STEAMER_P[SV]),FALSE),0)</f>
        <v>0</v>
      </c>
      <c r="K158" s="23">
        <f>IFERROR(VLOOKUP(MYRANKS_P[[#This Row],[IDFANGRAPHS]],STEAMER_P[],COLUMN(STEAMER_P[IP]),FALSE),0)</f>
        <v>148</v>
      </c>
      <c r="L158" s="23">
        <f>IFERROR(VLOOKUP(MYRANKS_P[[#This Row],[IDFANGRAPHS]],STEAMER_P[],COLUMN(STEAMER_P[H]),FALSE),0)</f>
        <v>165</v>
      </c>
      <c r="M158" s="23">
        <f>IFERROR(VLOOKUP(MYRANKS_P[[#This Row],[IDFANGRAPHS]],STEAMER_P[],COLUMN(STEAMER_P[ER]),FALSE),0)</f>
        <v>77</v>
      </c>
      <c r="N158" s="23">
        <f>IFERROR(VLOOKUP(MYRANKS_P[[#This Row],[IDFANGRAPHS]],STEAMER_P[],COLUMN(STEAMER_P[HR]),FALSE),0)</f>
        <v>22</v>
      </c>
      <c r="O158" s="23">
        <f>IFERROR(VLOOKUP(MYRANKS_P[[#This Row],[IDFANGRAPHS]],STEAMER_P[],COLUMN(STEAMER_P[SO]),FALSE),0)</f>
        <v>86</v>
      </c>
      <c r="P158" s="23">
        <f>IFERROR(VLOOKUP(MYRANKS_P[[#This Row],[IDFANGRAPHS]],STEAMER_P[],COLUMN(STEAMER_P[BB]),FALSE),0)</f>
        <v>42</v>
      </c>
      <c r="Q158" s="21">
        <f>IFERROR((MYRANKS_P[[#This Row],[ER]]*9)/MYRANKS_P[[#This Row],[IP]],0)</f>
        <v>4.6824324324324325</v>
      </c>
      <c r="R158" s="21">
        <f>IFERROR((MYRANKS_P[[#This Row],[BB]]+MYRANKS_P[[#This Row],[H]])/MYRANKS_P[[#This Row],[IP]],0)</f>
        <v>1.3986486486486487</v>
      </c>
      <c r="S158" s="23">
        <f>MYRANKS_P[[#This Row],[W]]*P_PTS_W+MYRANKS_P[[#This Row],[L]]*P_PTS_L+MYRANKS_P[[#This Row],[IP]]*P_PTS_IP+MYRANKS_P[[#This Row],[SO]]*P_PTS_K+MYRANKS_P[[#This Row],[BB]]*P_PTS_BB+MYRANKS_P[[#This Row],[H]]*P_PTS_HA+MYRANKS_P[[#This Row],[SV]]*P_PTS_SV+MYRANKS_P[[#This Row],[HR]]*P_PTS_HRA+MYRANKS_P[[#This Row],[ER]]*P_PTS_ER</f>
        <v>0</v>
      </c>
      <c r="T158" s="23">
        <f>VLOOKUP(MYRANKS_P[[#This Row],[POS]],REPLACEMENT_LEVEL[],3,FALSE)</f>
        <v>0</v>
      </c>
      <c r="U158" s="23">
        <f>MYRANKS_P[[#This Row],[PROJ PTS]]-MYRANKS_P[[#This Row],[REPL LEVEL]]</f>
        <v>0</v>
      </c>
      <c r="V158" s="30">
        <f>RANK(MYRANKS_P[[#This Row],[POINTS OVER REPL]],MYRANKS_P[POINTS OVER REPL])</f>
        <v>1</v>
      </c>
      <c r="W158" s="29">
        <f>IF(MYRANKS_P[[#This Row],[RANK]]&lt;=TOTAL_PITCHERS_DRAFTED,MYRANKS_P[[#This Row],[POINTS OVER REPL]],0)</f>
        <v>0</v>
      </c>
      <c r="X158" s="35">
        <f>MYRANKS_P[[#This Row],[POINTS OVER REPL]]*DOLLAR_VALUE_PER_POINT+1</f>
        <v>1</v>
      </c>
      <c r="Y158" s="35"/>
      <c r="Z158" s="29">
        <f>IF(AND(MYRANKS_P[[#This Row],[RANK]]&lt;=(TOTAL_PITCHERS_DRAFTED-PITCHERS_BELOW_REPL_DRAFTED),MYRANKS_P[[#This Row],[$ACTUAL]]=""),MYRANKS_P[[#This Row],[POINTS OVER REPL]],0)</f>
        <v>0</v>
      </c>
      <c r="AA158" s="40">
        <f>IF(MYRANKS_P[[#This Row],[$ACTUAL]]="",MYRANKS_P[[#This Row],[POINTS OVER REPL]]*REMAINING_DOLLAR_VALUE_PER_POINT+1,0)</f>
        <v>1</v>
      </c>
    </row>
    <row r="159" spans="1:27" x14ac:dyDescent="0.25">
      <c r="A159" s="2" t="s">
        <v>13272</v>
      </c>
      <c r="B159" s="14" t="str">
        <f>VLOOKUP(MYRANKS_P[[#This Row],[PLAYERID]],PLAYERIDMAP2[],COLUMN(PLAYERIDMAP2[LASTNAME]),FALSE)</f>
        <v>Jansen</v>
      </c>
      <c r="C159" s="14" t="str">
        <f>VLOOKUP(MYRANKS_P[[#This Row],[PLAYERID]],PLAYERIDMAP2[],COLUMN(PLAYERIDMAP2[FIRSTNAME]),FALSE)</f>
        <v>Kenley</v>
      </c>
      <c r="D159" s="14" t="str">
        <f>MYRANKS_P[[#This Row],[FNAME]]&amp;" "&amp;MYRANKS_P[[#This Row],[LNAME]]</f>
        <v>Kenley Jansen</v>
      </c>
      <c r="E159" s="14" t="str">
        <f>VLOOKUP(MYRANKS_P[[#This Row],[PLAYERID]],PLAYERIDMAP2[],COLUMN(PLAYERIDMAP2[TEAM]),FALSE)</f>
        <v>LAD</v>
      </c>
      <c r="F159" s="14" t="str">
        <f>VLOOKUP(MYRANKS_P[[#This Row],[PLAYERID]],PLAYERIDMAP2[],COLUMN(PLAYERIDMAP2[POS]),FALSE)</f>
        <v>P</v>
      </c>
      <c r="G159" s="14">
        <f>IFERROR(VALUE(VLOOKUP(MYRANKS_P[[#This Row],[PLAYERID]],PLAYERIDMAP2[],COLUMN(PLAYERIDMAP2[IDFANGRAPHS]),FALSE)),VLOOKUP(MYRANKS_P[[#This Row],[PLAYERID]],PLAYERIDMAP2[],COLUMN(PLAYERIDMAP2[IDFANGRAPHS]),FALSE))</f>
        <v>3096</v>
      </c>
      <c r="H159" s="23">
        <f>IFERROR(VLOOKUP(MYRANKS_P[[#This Row],[IDFANGRAPHS]],STEAMER_P[],COLUMN(STEAMER_P[W]),FALSE),0)</f>
        <v>4</v>
      </c>
      <c r="I159" s="23">
        <f>IFERROR(VLOOKUP(MYRANKS_P[[#This Row],[IDFANGRAPHS]],STEAMER_P[],COLUMN(STEAMER_P[L]),FALSE),0)</f>
        <v>3</v>
      </c>
      <c r="J159" s="23">
        <f>IFERROR(VLOOKUP(MYRANKS_P[[#This Row],[IDFANGRAPHS]],STEAMER_P[],COLUMN(STEAMER_P[SV]),FALSE),0)</f>
        <v>28</v>
      </c>
      <c r="K159" s="23">
        <f>IFERROR(VLOOKUP(MYRANKS_P[[#This Row],[IDFANGRAPHS]],STEAMER_P[],COLUMN(STEAMER_P[IP]),FALSE),0)</f>
        <v>65</v>
      </c>
      <c r="L159" s="23">
        <f>IFERROR(VLOOKUP(MYRANKS_P[[#This Row],[IDFANGRAPHS]],STEAMER_P[],COLUMN(STEAMER_P[H]),FALSE),0)</f>
        <v>47</v>
      </c>
      <c r="M159" s="23">
        <f>IFERROR(VLOOKUP(MYRANKS_P[[#This Row],[IDFANGRAPHS]],STEAMER_P[],COLUMN(STEAMER_P[ER]),FALSE),0)</f>
        <v>18</v>
      </c>
      <c r="N159" s="23">
        <f>IFERROR(VLOOKUP(MYRANKS_P[[#This Row],[IDFANGRAPHS]],STEAMER_P[],COLUMN(STEAMER_P[HR]),FALSE),0)</f>
        <v>6</v>
      </c>
      <c r="O159" s="23">
        <f>IFERROR(VLOOKUP(MYRANKS_P[[#This Row],[IDFANGRAPHS]],STEAMER_P[],COLUMN(STEAMER_P[SO]),FALSE),0)</f>
        <v>84</v>
      </c>
      <c r="P159" s="23">
        <f>IFERROR(VLOOKUP(MYRANKS_P[[#This Row],[IDFANGRAPHS]],STEAMER_P[],COLUMN(STEAMER_P[BB]),FALSE),0)</f>
        <v>17</v>
      </c>
      <c r="Q159" s="21">
        <f>IFERROR((MYRANKS_P[[#This Row],[ER]]*9)/MYRANKS_P[[#This Row],[IP]],0)</f>
        <v>2.4923076923076923</v>
      </c>
      <c r="R159" s="21">
        <f>IFERROR((MYRANKS_P[[#This Row],[BB]]+MYRANKS_P[[#This Row],[H]])/MYRANKS_P[[#This Row],[IP]],0)</f>
        <v>0.98461538461538467</v>
      </c>
      <c r="S159" s="23">
        <f>MYRANKS_P[[#This Row],[W]]*P_PTS_W+MYRANKS_P[[#This Row],[L]]*P_PTS_L+MYRANKS_P[[#This Row],[IP]]*P_PTS_IP+MYRANKS_P[[#This Row],[SO]]*P_PTS_K+MYRANKS_P[[#This Row],[BB]]*P_PTS_BB+MYRANKS_P[[#This Row],[H]]*P_PTS_HA+MYRANKS_P[[#This Row],[SV]]*P_PTS_SV+MYRANKS_P[[#This Row],[HR]]*P_PTS_HRA+MYRANKS_P[[#This Row],[ER]]*P_PTS_ER</f>
        <v>0</v>
      </c>
      <c r="T159" s="23">
        <f>VLOOKUP(MYRANKS_P[[#This Row],[POS]],REPLACEMENT_LEVEL[],3,FALSE)</f>
        <v>0</v>
      </c>
      <c r="U159" s="23">
        <f>MYRANKS_P[[#This Row],[PROJ PTS]]-MYRANKS_P[[#This Row],[REPL LEVEL]]</f>
        <v>0</v>
      </c>
      <c r="V159" s="30">
        <f>RANK(MYRANKS_P[[#This Row],[POINTS OVER REPL]],MYRANKS_P[POINTS OVER REPL])</f>
        <v>1</v>
      </c>
      <c r="W159" s="29">
        <f>IF(MYRANKS_P[[#This Row],[RANK]]&lt;=TOTAL_PITCHERS_DRAFTED,MYRANKS_P[[#This Row],[POINTS OVER REPL]],0)</f>
        <v>0</v>
      </c>
      <c r="X159" s="35">
        <f>MYRANKS_P[[#This Row],[POINTS OVER REPL]]*DOLLAR_VALUE_PER_POINT+1</f>
        <v>1</v>
      </c>
      <c r="Y159" s="35"/>
      <c r="Z159" s="29">
        <f>IF(AND(MYRANKS_P[[#This Row],[RANK]]&lt;=(TOTAL_PITCHERS_DRAFTED-PITCHERS_BELOW_REPL_DRAFTED),MYRANKS_P[[#This Row],[$ACTUAL]]=""),MYRANKS_P[[#This Row],[POINTS OVER REPL]],0)</f>
        <v>0</v>
      </c>
      <c r="AA159" s="40">
        <f>IF(MYRANKS_P[[#This Row],[$ACTUAL]]="",MYRANKS_P[[#This Row],[POINTS OVER REPL]]*REMAINING_DOLLAR_VALUE_PER_POINT+1,0)</f>
        <v>1</v>
      </c>
    </row>
    <row r="160" spans="1:27" x14ac:dyDescent="0.25">
      <c r="A160" s="2" t="s">
        <v>13802</v>
      </c>
      <c r="B160" s="14" t="str">
        <f>VLOOKUP(MYRANKS_P[[#This Row],[PLAYERID]],PLAYERIDMAP2[],COLUMN(PLAYERIDMAP2[LASTNAME]),FALSE)</f>
        <v>Marcum</v>
      </c>
      <c r="C160" s="14" t="str">
        <f>VLOOKUP(MYRANKS_P[[#This Row],[PLAYERID]],PLAYERIDMAP2[],COLUMN(PLAYERIDMAP2[FIRSTNAME]),FALSE)</f>
        <v>Shaun</v>
      </c>
      <c r="D160" s="14" t="str">
        <f>MYRANKS_P[[#This Row],[FNAME]]&amp;" "&amp;MYRANKS_P[[#This Row],[LNAME]]</f>
        <v>Shaun Marcum</v>
      </c>
      <c r="E160" s="14" t="str">
        <f>VLOOKUP(MYRANKS_P[[#This Row],[PLAYERID]],PLAYERIDMAP2[],COLUMN(PLAYERIDMAP2[TEAM]),FALSE)</f>
        <v>CLE</v>
      </c>
      <c r="F160" s="14" t="str">
        <f>VLOOKUP(MYRANKS_P[[#This Row],[PLAYERID]],PLAYERIDMAP2[],COLUMN(PLAYERIDMAP2[POS]),FALSE)</f>
        <v>P</v>
      </c>
      <c r="G160" s="14">
        <f>IFERROR(VALUE(VLOOKUP(MYRANKS_P[[#This Row],[PLAYERID]],PLAYERIDMAP2[],COLUMN(PLAYERIDMAP2[IDFANGRAPHS]),FALSE)),VLOOKUP(MYRANKS_P[[#This Row],[PLAYERID]],PLAYERIDMAP2[],COLUMN(PLAYERIDMAP2[IDFANGRAPHS]),FALSE))</f>
        <v>6204</v>
      </c>
      <c r="H160" s="23">
        <f>IFERROR(VLOOKUP(MYRANKS_P[[#This Row],[IDFANGRAPHS]],STEAMER_P[],COLUMN(STEAMER_P[W]),FALSE),0)</f>
        <v>6</v>
      </c>
      <c r="I160" s="23">
        <f>IFERROR(VLOOKUP(MYRANKS_P[[#This Row],[IDFANGRAPHS]],STEAMER_P[],COLUMN(STEAMER_P[L]),FALSE),0)</f>
        <v>7</v>
      </c>
      <c r="J160" s="23">
        <f>IFERROR(VLOOKUP(MYRANKS_P[[#This Row],[IDFANGRAPHS]],STEAMER_P[],COLUMN(STEAMER_P[SV]),FALSE),0)</f>
        <v>0</v>
      </c>
      <c r="K160" s="23">
        <f>IFERROR(VLOOKUP(MYRANKS_P[[#This Row],[IDFANGRAPHS]],STEAMER_P[],COLUMN(STEAMER_P[IP]),FALSE),0)</f>
        <v>109</v>
      </c>
      <c r="L160" s="23">
        <f>IFERROR(VLOOKUP(MYRANKS_P[[#This Row],[IDFANGRAPHS]],STEAMER_P[],COLUMN(STEAMER_P[H]),FALSE),0)</f>
        <v>111</v>
      </c>
      <c r="M160" s="23">
        <f>IFERROR(VLOOKUP(MYRANKS_P[[#This Row],[IDFANGRAPHS]],STEAMER_P[],COLUMN(STEAMER_P[ER]),FALSE),0)</f>
        <v>51</v>
      </c>
      <c r="N160" s="23">
        <f>IFERROR(VLOOKUP(MYRANKS_P[[#This Row],[IDFANGRAPHS]],STEAMER_P[],COLUMN(STEAMER_P[HR]),FALSE),0)</f>
        <v>16</v>
      </c>
      <c r="O160" s="23">
        <f>IFERROR(VLOOKUP(MYRANKS_P[[#This Row],[IDFANGRAPHS]],STEAMER_P[],COLUMN(STEAMER_P[SO]),FALSE),0)</f>
        <v>84</v>
      </c>
      <c r="P160" s="23">
        <f>IFERROR(VLOOKUP(MYRANKS_P[[#This Row],[IDFANGRAPHS]],STEAMER_P[],COLUMN(STEAMER_P[BB]),FALSE),0)</f>
        <v>32</v>
      </c>
      <c r="Q160" s="21">
        <f>IFERROR((MYRANKS_P[[#This Row],[ER]]*9)/MYRANKS_P[[#This Row],[IP]],0)</f>
        <v>4.2110091743119265</v>
      </c>
      <c r="R160" s="21">
        <f>IFERROR((MYRANKS_P[[#This Row],[BB]]+MYRANKS_P[[#This Row],[H]])/MYRANKS_P[[#This Row],[IP]],0)</f>
        <v>1.3119266055045871</v>
      </c>
      <c r="S160" s="23">
        <f>MYRANKS_P[[#This Row],[W]]*P_PTS_W+MYRANKS_P[[#This Row],[L]]*P_PTS_L+MYRANKS_P[[#This Row],[IP]]*P_PTS_IP+MYRANKS_P[[#This Row],[SO]]*P_PTS_K+MYRANKS_P[[#This Row],[BB]]*P_PTS_BB+MYRANKS_P[[#This Row],[H]]*P_PTS_HA+MYRANKS_P[[#This Row],[SV]]*P_PTS_SV+MYRANKS_P[[#This Row],[HR]]*P_PTS_HRA+MYRANKS_P[[#This Row],[ER]]*P_PTS_ER</f>
        <v>0</v>
      </c>
      <c r="T160" s="23">
        <f>VLOOKUP(MYRANKS_P[[#This Row],[POS]],REPLACEMENT_LEVEL[],3,FALSE)</f>
        <v>0</v>
      </c>
      <c r="U160" s="23">
        <f>MYRANKS_P[[#This Row],[PROJ PTS]]-MYRANKS_P[[#This Row],[REPL LEVEL]]</f>
        <v>0</v>
      </c>
      <c r="V160" s="30">
        <f>RANK(MYRANKS_P[[#This Row],[POINTS OVER REPL]],MYRANKS_P[POINTS OVER REPL])</f>
        <v>1</v>
      </c>
      <c r="W160" s="29">
        <f>IF(MYRANKS_P[[#This Row],[RANK]]&lt;=TOTAL_PITCHERS_DRAFTED,MYRANKS_P[[#This Row],[POINTS OVER REPL]],0)</f>
        <v>0</v>
      </c>
      <c r="X160" s="35">
        <f>MYRANKS_P[[#This Row],[POINTS OVER REPL]]*DOLLAR_VALUE_PER_POINT+1</f>
        <v>1</v>
      </c>
      <c r="Y160" s="35"/>
      <c r="Z160" s="29">
        <f>IF(AND(MYRANKS_P[[#This Row],[RANK]]&lt;=(TOTAL_PITCHERS_DRAFTED-PITCHERS_BELOW_REPL_DRAFTED),MYRANKS_P[[#This Row],[$ACTUAL]]=""),MYRANKS_P[[#This Row],[POINTS OVER REPL]],0)</f>
        <v>0</v>
      </c>
      <c r="AA160" s="35">
        <f>IF(MYRANKS_P[[#This Row],[$ACTUAL]]="",MYRANKS_P[[#This Row],[POINTS OVER REPL]]*REMAINING_DOLLAR_VALUE_PER_POINT+1,0)</f>
        <v>1</v>
      </c>
    </row>
    <row r="161" spans="1:27" x14ac:dyDescent="0.25">
      <c r="A161" s="2" t="s">
        <v>15322</v>
      </c>
      <c r="B161" s="14" t="str">
        <f>VLOOKUP(MYRANKS_P[[#This Row],[PLAYERID]],PLAYERIDMAP2[],COLUMN(PLAYERIDMAP2[LASTNAME]),FALSE)</f>
        <v>Smith</v>
      </c>
      <c r="C161" s="14" t="str">
        <f>VLOOKUP(MYRANKS_P[[#This Row],[PLAYERID]],PLAYERIDMAP2[],COLUMN(PLAYERIDMAP2[FIRSTNAME]),FALSE)</f>
        <v>Will</v>
      </c>
      <c r="D161" s="14" t="str">
        <f>MYRANKS_P[[#This Row],[FNAME]]&amp;" "&amp;MYRANKS_P[[#This Row],[LNAME]]</f>
        <v>Will Smith</v>
      </c>
      <c r="E161" s="14" t="str">
        <f>VLOOKUP(MYRANKS_P[[#This Row],[PLAYERID]],PLAYERIDMAP2[],COLUMN(PLAYERIDMAP2[TEAM]),FALSE)</f>
        <v>MIL</v>
      </c>
      <c r="F161" s="14" t="str">
        <f>VLOOKUP(MYRANKS_P[[#This Row],[PLAYERID]],PLAYERIDMAP2[],COLUMN(PLAYERIDMAP2[POS]),FALSE)</f>
        <v>P</v>
      </c>
      <c r="G161" s="14">
        <f>IFERROR(VALUE(VLOOKUP(MYRANKS_P[[#This Row],[PLAYERID]],PLAYERIDMAP2[],COLUMN(PLAYERIDMAP2[IDFANGRAPHS]),FALSE)),VLOOKUP(MYRANKS_P[[#This Row],[PLAYERID]],PLAYERIDMAP2[],COLUMN(PLAYERIDMAP2[IDFANGRAPHS]),FALSE))</f>
        <v>8048</v>
      </c>
      <c r="H161" s="23">
        <f>IFERROR(VLOOKUP(MYRANKS_P[[#This Row],[IDFANGRAPHS]],STEAMER_P[],COLUMN(STEAMER_P[W]),FALSE),0)</f>
        <v>3</v>
      </c>
      <c r="I161" s="23">
        <f>IFERROR(VLOOKUP(MYRANKS_P[[#This Row],[IDFANGRAPHS]],STEAMER_P[],COLUMN(STEAMER_P[L]),FALSE),0)</f>
        <v>3</v>
      </c>
      <c r="J161" s="23">
        <f>IFERROR(VLOOKUP(MYRANKS_P[[#This Row],[IDFANGRAPHS]],STEAMER_P[],COLUMN(STEAMER_P[SV]),FALSE),0)</f>
        <v>28</v>
      </c>
      <c r="K161" s="23">
        <f>IFERROR(VLOOKUP(MYRANKS_P[[#This Row],[IDFANGRAPHS]],STEAMER_P[],COLUMN(STEAMER_P[IP]),FALSE),0)</f>
        <v>65</v>
      </c>
      <c r="L161" s="23">
        <f>IFERROR(VLOOKUP(MYRANKS_P[[#This Row],[IDFANGRAPHS]],STEAMER_P[],COLUMN(STEAMER_P[H]),FALSE),0)</f>
        <v>50</v>
      </c>
      <c r="M161" s="23">
        <f>IFERROR(VLOOKUP(MYRANKS_P[[#This Row],[IDFANGRAPHS]],STEAMER_P[],COLUMN(STEAMER_P[ER]),FALSE),0)</f>
        <v>21</v>
      </c>
      <c r="N161" s="23">
        <f>IFERROR(VLOOKUP(MYRANKS_P[[#This Row],[IDFANGRAPHS]],STEAMER_P[],COLUMN(STEAMER_P[HR]),FALSE),0)</f>
        <v>6</v>
      </c>
      <c r="O161" s="23">
        <f>IFERROR(VLOOKUP(MYRANKS_P[[#This Row],[IDFANGRAPHS]],STEAMER_P[],COLUMN(STEAMER_P[SO]),FALSE),0)</f>
        <v>83</v>
      </c>
      <c r="P161" s="23">
        <f>IFERROR(VLOOKUP(MYRANKS_P[[#This Row],[IDFANGRAPHS]],STEAMER_P[],COLUMN(STEAMER_P[BB]),FALSE),0)</f>
        <v>24</v>
      </c>
      <c r="Q161" s="21">
        <f>IFERROR((MYRANKS_P[[#This Row],[ER]]*9)/MYRANKS_P[[#This Row],[IP]],0)</f>
        <v>2.9076923076923076</v>
      </c>
      <c r="R161" s="21">
        <f>IFERROR((MYRANKS_P[[#This Row],[BB]]+MYRANKS_P[[#This Row],[H]])/MYRANKS_P[[#This Row],[IP]],0)</f>
        <v>1.1384615384615384</v>
      </c>
      <c r="S161" s="23">
        <f>MYRANKS_P[[#This Row],[W]]*P_PTS_W+MYRANKS_P[[#This Row],[L]]*P_PTS_L+MYRANKS_P[[#This Row],[IP]]*P_PTS_IP+MYRANKS_P[[#This Row],[SO]]*P_PTS_K+MYRANKS_P[[#This Row],[BB]]*P_PTS_BB+MYRANKS_P[[#This Row],[H]]*P_PTS_HA+MYRANKS_P[[#This Row],[SV]]*P_PTS_SV+MYRANKS_P[[#This Row],[HR]]*P_PTS_HRA+MYRANKS_P[[#This Row],[ER]]*P_PTS_ER</f>
        <v>0</v>
      </c>
      <c r="T161" s="23">
        <f>VLOOKUP(MYRANKS_P[[#This Row],[POS]],REPLACEMENT_LEVEL[],3,FALSE)</f>
        <v>0</v>
      </c>
      <c r="U161" s="23">
        <f>MYRANKS_P[[#This Row],[PROJ PTS]]-MYRANKS_P[[#This Row],[REPL LEVEL]]</f>
        <v>0</v>
      </c>
      <c r="V161" s="30">
        <f>RANK(MYRANKS_P[[#This Row],[POINTS OVER REPL]],MYRANKS_P[POINTS OVER REPL])</f>
        <v>1</v>
      </c>
      <c r="W161" s="29">
        <f>IF(MYRANKS_P[[#This Row],[RANK]]&lt;=TOTAL_PITCHERS_DRAFTED,MYRANKS_P[[#This Row],[POINTS OVER REPL]],0)</f>
        <v>0</v>
      </c>
      <c r="X161" s="35">
        <f>MYRANKS_P[[#This Row],[POINTS OVER REPL]]*DOLLAR_VALUE_PER_POINT+1</f>
        <v>1</v>
      </c>
      <c r="Y161" s="35"/>
      <c r="Z161" s="29">
        <f>IF(AND(MYRANKS_P[[#This Row],[RANK]]&lt;=(TOTAL_PITCHERS_DRAFTED-PITCHERS_BELOW_REPL_DRAFTED),MYRANKS_P[[#This Row],[$ACTUAL]]=""),MYRANKS_P[[#This Row],[POINTS OVER REPL]],0)</f>
        <v>0</v>
      </c>
      <c r="AA161" s="40">
        <f>IF(MYRANKS_P[[#This Row],[$ACTUAL]]="",MYRANKS_P[[#This Row],[POINTS OVER REPL]]*REMAINING_DOLLAR_VALUE_PER_POINT+1,0)</f>
        <v>1</v>
      </c>
    </row>
    <row r="162" spans="1:27" x14ac:dyDescent="0.25">
      <c r="A162" s="7" t="s">
        <v>13763</v>
      </c>
      <c r="B162" s="14" t="str">
        <f>VLOOKUP(MYRANKS_P[[#This Row],[PLAYERID]],PLAYERIDMAP2[],COLUMN(PLAYERIDMAP2[LASTNAME]),FALSE)</f>
        <v>Lyles</v>
      </c>
      <c r="C162" s="14" t="str">
        <f>VLOOKUP(MYRANKS_P[[#This Row],[PLAYERID]],PLAYERIDMAP2[],COLUMN(PLAYERIDMAP2[FIRSTNAME]),FALSE)</f>
        <v>Jordan</v>
      </c>
      <c r="D162" s="14" t="str">
        <f>MYRANKS_P[[#This Row],[FNAME]]&amp;" "&amp;MYRANKS_P[[#This Row],[LNAME]]</f>
        <v>Jordan Lyles</v>
      </c>
      <c r="E162" s="14" t="str">
        <f>VLOOKUP(MYRANKS_P[[#This Row],[PLAYERID]],PLAYERIDMAP2[],COLUMN(PLAYERIDMAP2[TEAM]),FALSE)</f>
        <v>COL</v>
      </c>
      <c r="F162" s="14" t="str">
        <f>VLOOKUP(MYRANKS_P[[#This Row],[PLAYERID]],PLAYERIDMAP2[],COLUMN(PLAYERIDMAP2[POS]),FALSE)</f>
        <v>P</v>
      </c>
      <c r="G162" s="14">
        <f>IFERROR(VALUE(VLOOKUP(MYRANKS_P[[#This Row],[PLAYERID]],PLAYERIDMAP2[],COLUMN(PLAYERIDMAP2[IDFANGRAPHS]),FALSE)),VLOOKUP(MYRANKS_P[[#This Row],[PLAYERID]],PLAYERIDMAP2[],COLUMN(PLAYERIDMAP2[IDFANGRAPHS]),FALSE))</f>
        <v>7593</v>
      </c>
      <c r="H162" s="23">
        <f>IFERROR(VLOOKUP(MYRANKS_P[[#This Row],[IDFANGRAPHS]],STEAMER_P[],COLUMN(STEAMER_P[W]),FALSE),0)</f>
        <v>7</v>
      </c>
      <c r="I162" s="23">
        <f>IFERROR(VLOOKUP(MYRANKS_P[[#This Row],[IDFANGRAPHS]],STEAMER_P[],COLUMN(STEAMER_P[L]),FALSE),0)</f>
        <v>8</v>
      </c>
      <c r="J162" s="23">
        <f>IFERROR(VLOOKUP(MYRANKS_P[[#This Row],[IDFANGRAPHS]],STEAMER_P[],COLUMN(STEAMER_P[SV]),FALSE),0)</f>
        <v>0</v>
      </c>
      <c r="K162" s="23">
        <f>IFERROR(VLOOKUP(MYRANKS_P[[#This Row],[IDFANGRAPHS]],STEAMER_P[],COLUMN(STEAMER_P[IP]),FALSE),0)</f>
        <v>117</v>
      </c>
      <c r="L162" s="23">
        <f>IFERROR(VLOOKUP(MYRANKS_P[[#This Row],[IDFANGRAPHS]],STEAMER_P[],COLUMN(STEAMER_P[H]),FALSE),0)</f>
        <v>130</v>
      </c>
      <c r="M162" s="23">
        <f>IFERROR(VLOOKUP(MYRANKS_P[[#This Row],[IDFANGRAPHS]],STEAMER_P[],COLUMN(STEAMER_P[ER]),FALSE),0)</f>
        <v>61</v>
      </c>
      <c r="N162" s="23">
        <f>IFERROR(VLOOKUP(MYRANKS_P[[#This Row],[IDFANGRAPHS]],STEAMER_P[],COLUMN(STEAMER_P[HR]),FALSE),0)</f>
        <v>14</v>
      </c>
      <c r="O162" s="23">
        <f>IFERROR(VLOOKUP(MYRANKS_P[[#This Row],[IDFANGRAPHS]],STEAMER_P[],COLUMN(STEAMER_P[SO]),FALSE),0)</f>
        <v>83</v>
      </c>
      <c r="P162" s="23">
        <f>IFERROR(VLOOKUP(MYRANKS_P[[#This Row],[IDFANGRAPHS]],STEAMER_P[],COLUMN(STEAMER_P[BB]),FALSE),0)</f>
        <v>41</v>
      </c>
      <c r="Q162" s="21">
        <f>IFERROR((MYRANKS_P[[#This Row],[ER]]*9)/MYRANKS_P[[#This Row],[IP]],0)</f>
        <v>4.6923076923076925</v>
      </c>
      <c r="R162" s="21">
        <f>IFERROR((MYRANKS_P[[#This Row],[BB]]+MYRANKS_P[[#This Row],[H]])/MYRANKS_P[[#This Row],[IP]],0)</f>
        <v>1.4615384615384615</v>
      </c>
      <c r="S162" s="23">
        <f>MYRANKS_P[[#This Row],[W]]*P_PTS_W+MYRANKS_P[[#This Row],[L]]*P_PTS_L+MYRANKS_P[[#This Row],[IP]]*P_PTS_IP+MYRANKS_P[[#This Row],[SO]]*P_PTS_K+MYRANKS_P[[#This Row],[BB]]*P_PTS_BB+MYRANKS_P[[#This Row],[H]]*P_PTS_HA+MYRANKS_P[[#This Row],[SV]]*P_PTS_SV+MYRANKS_P[[#This Row],[HR]]*P_PTS_HRA+MYRANKS_P[[#This Row],[ER]]*P_PTS_ER</f>
        <v>0</v>
      </c>
      <c r="T162" s="23">
        <f>VLOOKUP(MYRANKS_P[[#This Row],[POS]],REPLACEMENT_LEVEL[],3,FALSE)</f>
        <v>0</v>
      </c>
      <c r="U162" s="23">
        <f>MYRANKS_P[[#This Row],[PROJ PTS]]-MYRANKS_P[[#This Row],[REPL LEVEL]]</f>
        <v>0</v>
      </c>
      <c r="V162" s="30">
        <f>RANK(MYRANKS_P[[#This Row],[POINTS OVER REPL]],MYRANKS_P[POINTS OVER REPL])</f>
        <v>1</v>
      </c>
      <c r="W162" s="29">
        <f>IF(MYRANKS_P[[#This Row],[RANK]]&lt;=TOTAL_PITCHERS_DRAFTED,MYRANKS_P[[#This Row],[POINTS OVER REPL]],0)</f>
        <v>0</v>
      </c>
      <c r="X162" s="35">
        <f>MYRANKS_P[[#This Row],[POINTS OVER REPL]]*DOLLAR_VALUE_PER_POINT+1</f>
        <v>1</v>
      </c>
      <c r="Y162" s="35"/>
      <c r="Z162" s="29">
        <f>IF(AND(MYRANKS_P[[#This Row],[RANK]]&lt;=(TOTAL_PITCHERS_DRAFTED-PITCHERS_BELOW_REPL_DRAFTED),MYRANKS_P[[#This Row],[$ACTUAL]]=""),MYRANKS_P[[#This Row],[POINTS OVER REPL]],0)</f>
        <v>0</v>
      </c>
      <c r="AA162" s="40">
        <f>IF(MYRANKS_P[[#This Row],[$ACTUAL]]="",MYRANKS_P[[#This Row],[POINTS OVER REPL]]*REMAINING_DOLLAR_VALUE_PER_POINT+1,0)</f>
        <v>1</v>
      </c>
    </row>
    <row r="163" spans="1:27" x14ac:dyDescent="0.25">
      <c r="A163" s="2" t="s">
        <v>11461</v>
      </c>
      <c r="B163" s="14" t="str">
        <f>VLOOKUP(MYRANKS_P[[#This Row],[PLAYERID]],PLAYERIDMAP2[],COLUMN(PLAYERIDMAP2[LASTNAME]),FALSE)</f>
        <v>Bolsinger</v>
      </c>
      <c r="C163" s="14" t="str">
        <f>VLOOKUP(MYRANKS_P[[#This Row],[PLAYERID]],PLAYERIDMAP2[],COLUMN(PLAYERIDMAP2[FIRSTNAME]),FALSE)</f>
        <v>Michael</v>
      </c>
      <c r="D163" s="14" t="str">
        <f>MYRANKS_P[[#This Row],[FNAME]]&amp;" "&amp;MYRANKS_P[[#This Row],[LNAME]]</f>
        <v>Michael Bolsinger</v>
      </c>
      <c r="E163" s="14" t="str">
        <f>VLOOKUP(MYRANKS_P[[#This Row],[PLAYERID]],PLAYERIDMAP2[],COLUMN(PLAYERIDMAP2[TEAM]),FALSE)</f>
        <v>LAD</v>
      </c>
      <c r="F163" s="14" t="str">
        <f>VLOOKUP(MYRANKS_P[[#This Row],[PLAYERID]],PLAYERIDMAP2[],COLUMN(PLAYERIDMAP2[POS]),FALSE)</f>
        <v>P</v>
      </c>
      <c r="G163" s="14">
        <f>IFERROR(VALUE(VLOOKUP(MYRANKS_P[[#This Row],[PLAYERID]],PLAYERIDMAP2[],COLUMN(PLAYERIDMAP2[IDFANGRAPHS]),FALSE)),VLOOKUP(MYRANKS_P[[#This Row],[PLAYERID]],PLAYERIDMAP2[],COLUMN(PLAYERIDMAP2[IDFANGRAPHS]),FALSE))</f>
        <v>11137</v>
      </c>
      <c r="H163" s="23">
        <f>IFERROR(VLOOKUP(MYRANKS_P[[#This Row],[IDFANGRAPHS]],STEAMER_P[],COLUMN(STEAMER_P[W]),FALSE),0)</f>
        <v>6</v>
      </c>
      <c r="I163" s="23">
        <f>IFERROR(VLOOKUP(MYRANKS_P[[#This Row],[IDFANGRAPHS]],STEAMER_P[],COLUMN(STEAMER_P[L]),FALSE),0)</f>
        <v>5</v>
      </c>
      <c r="J163" s="23">
        <f>IFERROR(VLOOKUP(MYRANKS_P[[#This Row],[IDFANGRAPHS]],STEAMER_P[],COLUMN(STEAMER_P[SV]),FALSE),0)</f>
        <v>0</v>
      </c>
      <c r="K163" s="23">
        <f>IFERROR(VLOOKUP(MYRANKS_P[[#This Row],[IDFANGRAPHS]],STEAMER_P[],COLUMN(STEAMER_P[IP]),FALSE),0)</f>
        <v>90</v>
      </c>
      <c r="L163" s="23">
        <f>IFERROR(VLOOKUP(MYRANKS_P[[#This Row],[IDFANGRAPHS]],STEAMER_P[],COLUMN(STEAMER_P[H]),FALSE),0)</f>
        <v>84</v>
      </c>
      <c r="M163" s="23">
        <f>IFERROR(VLOOKUP(MYRANKS_P[[#This Row],[IDFANGRAPHS]],STEAMER_P[],COLUMN(STEAMER_P[ER]),FALSE),0)</f>
        <v>38</v>
      </c>
      <c r="N163" s="23">
        <f>IFERROR(VLOOKUP(MYRANKS_P[[#This Row],[IDFANGRAPHS]],STEAMER_P[],COLUMN(STEAMER_P[HR]),FALSE),0)</f>
        <v>9</v>
      </c>
      <c r="O163" s="23">
        <f>IFERROR(VLOOKUP(MYRANKS_P[[#This Row],[IDFANGRAPHS]],STEAMER_P[],COLUMN(STEAMER_P[SO]),FALSE),0)</f>
        <v>82</v>
      </c>
      <c r="P163" s="23">
        <f>IFERROR(VLOOKUP(MYRANKS_P[[#This Row],[IDFANGRAPHS]],STEAMER_P[],COLUMN(STEAMER_P[BB]),FALSE),0)</f>
        <v>32</v>
      </c>
      <c r="Q163" s="21">
        <f>IFERROR((MYRANKS_P[[#This Row],[ER]]*9)/MYRANKS_P[[#This Row],[IP]],0)</f>
        <v>3.8</v>
      </c>
      <c r="R163" s="21">
        <f>IFERROR((MYRANKS_P[[#This Row],[BB]]+MYRANKS_P[[#This Row],[H]])/MYRANKS_P[[#This Row],[IP]],0)</f>
        <v>1.288888888888889</v>
      </c>
      <c r="S163" s="23">
        <f>MYRANKS_P[[#This Row],[W]]*P_PTS_W+MYRANKS_P[[#This Row],[L]]*P_PTS_L+MYRANKS_P[[#This Row],[IP]]*P_PTS_IP+MYRANKS_P[[#This Row],[SO]]*P_PTS_K+MYRANKS_P[[#This Row],[BB]]*P_PTS_BB+MYRANKS_P[[#This Row],[H]]*P_PTS_HA+MYRANKS_P[[#This Row],[SV]]*P_PTS_SV+MYRANKS_P[[#This Row],[HR]]*P_PTS_HRA+MYRANKS_P[[#This Row],[ER]]*P_PTS_ER</f>
        <v>0</v>
      </c>
      <c r="T163" s="23">
        <f>VLOOKUP(MYRANKS_P[[#This Row],[POS]],REPLACEMENT_LEVEL[],3,FALSE)</f>
        <v>0</v>
      </c>
      <c r="U163" s="23">
        <f>MYRANKS_P[[#This Row],[PROJ PTS]]-MYRANKS_P[[#This Row],[REPL LEVEL]]</f>
        <v>0</v>
      </c>
      <c r="V163" s="30">
        <f>RANK(MYRANKS_P[[#This Row],[POINTS OVER REPL]],MYRANKS_P[POINTS OVER REPL])</f>
        <v>1</v>
      </c>
      <c r="W163" s="29">
        <f>IF(MYRANKS_P[[#This Row],[RANK]]&lt;=TOTAL_PITCHERS_DRAFTED,MYRANKS_P[[#This Row],[POINTS OVER REPL]],0)</f>
        <v>0</v>
      </c>
      <c r="X163" s="35">
        <f>MYRANKS_P[[#This Row],[POINTS OVER REPL]]*DOLLAR_VALUE_PER_POINT+1</f>
        <v>1</v>
      </c>
      <c r="Y163" s="35"/>
      <c r="Z163" s="29">
        <f>IF(AND(MYRANKS_P[[#This Row],[RANK]]&lt;=(TOTAL_PITCHERS_DRAFTED-PITCHERS_BELOW_REPL_DRAFTED),MYRANKS_P[[#This Row],[$ACTUAL]]=""),MYRANKS_P[[#This Row],[POINTS OVER REPL]],0)</f>
        <v>0</v>
      </c>
      <c r="AA163" s="40">
        <f>IF(MYRANKS_P[[#This Row],[$ACTUAL]]="",MYRANKS_P[[#This Row],[POINTS OVER REPL]]*REMAINING_DOLLAR_VALUE_PER_POINT+1,0)</f>
        <v>1</v>
      </c>
    </row>
    <row r="164" spans="1:27" x14ac:dyDescent="0.25">
      <c r="A164" s="2" t="s">
        <v>14911</v>
      </c>
      <c r="B164" s="14" t="str">
        <f>VLOOKUP(MYRANKS_P[[#This Row],[PLAYERID]],PLAYERIDMAP2[],COLUMN(PLAYERIDMAP2[LASTNAME]),FALSE)</f>
        <v>Robertson</v>
      </c>
      <c r="C164" s="14" t="str">
        <f>VLOOKUP(MYRANKS_P[[#This Row],[PLAYERID]],PLAYERIDMAP2[],COLUMN(PLAYERIDMAP2[FIRSTNAME]),FALSE)</f>
        <v>David</v>
      </c>
      <c r="D164" s="14" t="str">
        <f>MYRANKS_P[[#This Row],[FNAME]]&amp;" "&amp;MYRANKS_P[[#This Row],[LNAME]]</f>
        <v>David Robertson</v>
      </c>
      <c r="E164" s="14" t="str">
        <f>VLOOKUP(MYRANKS_P[[#This Row],[PLAYERID]],PLAYERIDMAP2[],COLUMN(PLAYERIDMAP2[TEAM]),FALSE)</f>
        <v>CHW</v>
      </c>
      <c r="F164" s="14" t="str">
        <f>VLOOKUP(MYRANKS_P[[#This Row],[PLAYERID]],PLAYERIDMAP2[],COLUMN(PLAYERIDMAP2[POS]),FALSE)</f>
        <v>P</v>
      </c>
      <c r="G164" s="14">
        <f>IFERROR(VALUE(VLOOKUP(MYRANKS_P[[#This Row],[PLAYERID]],PLAYERIDMAP2[],COLUMN(PLAYERIDMAP2[IDFANGRAPHS]),FALSE)),VLOOKUP(MYRANKS_P[[#This Row],[PLAYERID]],PLAYERIDMAP2[],COLUMN(PLAYERIDMAP2[IDFANGRAPHS]),FALSE))</f>
        <v>8241</v>
      </c>
      <c r="H164" s="23">
        <f>IFERROR(VLOOKUP(MYRANKS_P[[#This Row],[IDFANGRAPHS]],STEAMER_P[],COLUMN(STEAMER_P[W]),FALSE),0)</f>
        <v>3</v>
      </c>
      <c r="I164" s="23">
        <f>IFERROR(VLOOKUP(MYRANKS_P[[#This Row],[IDFANGRAPHS]],STEAMER_P[],COLUMN(STEAMER_P[L]),FALSE),0)</f>
        <v>3</v>
      </c>
      <c r="J164" s="23">
        <f>IFERROR(VLOOKUP(MYRANKS_P[[#This Row],[IDFANGRAPHS]],STEAMER_P[],COLUMN(STEAMER_P[SV]),FALSE),0)</f>
        <v>28</v>
      </c>
      <c r="K164" s="23">
        <f>IFERROR(VLOOKUP(MYRANKS_P[[#This Row],[IDFANGRAPHS]],STEAMER_P[],COLUMN(STEAMER_P[IP]),FALSE),0)</f>
        <v>65</v>
      </c>
      <c r="L164" s="23">
        <f>IFERROR(VLOOKUP(MYRANKS_P[[#This Row],[IDFANGRAPHS]],STEAMER_P[],COLUMN(STEAMER_P[H]),FALSE),0)</f>
        <v>52</v>
      </c>
      <c r="M164" s="23">
        <f>IFERROR(VLOOKUP(MYRANKS_P[[#This Row],[IDFANGRAPHS]],STEAMER_P[],COLUMN(STEAMER_P[ER]),FALSE),0)</f>
        <v>22</v>
      </c>
      <c r="N164" s="23">
        <f>IFERROR(VLOOKUP(MYRANKS_P[[#This Row],[IDFANGRAPHS]],STEAMER_P[],COLUMN(STEAMER_P[HR]),FALSE),0)</f>
        <v>6</v>
      </c>
      <c r="O164" s="23">
        <f>IFERROR(VLOOKUP(MYRANKS_P[[#This Row],[IDFANGRAPHS]],STEAMER_P[],COLUMN(STEAMER_P[SO]),FALSE),0)</f>
        <v>80</v>
      </c>
      <c r="P164" s="23">
        <f>IFERROR(VLOOKUP(MYRANKS_P[[#This Row],[IDFANGRAPHS]],STEAMER_P[],COLUMN(STEAMER_P[BB]),FALSE),0)</f>
        <v>20</v>
      </c>
      <c r="Q164" s="21">
        <f>IFERROR((MYRANKS_P[[#This Row],[ER]]*9)/MYRANKS_P[[#This Row],[IP]],0)</f>
        <v>3.046153846153846</v>
      </c>
      <c r="R164" s="21">
        <f>IFERROR((MYRANKS_P[[#This Row],[BB]]+MYRANKS_P[[#This Row],[H]])/MYRANKS_P[[#This Row],[IP]],0)</f>
        <v>1.1076923076923078</v>
      </c>
      <c r="S164" s="23">
        <f>MYRANKS_P[[#This Row],[W]]*P_PTS_W+MYRANKS_P[[#This Row],[L]]*P_PTS_L+MYRANKS_P[[#This Row],[IP]]*P_PTS_IP+MYRANKS_P[[#This Row],[SO]]*P_PTS_K+MYRANKS_P[[#This Row],[BB]]*P_PTS_BB+MYRANKS_P[[#This Row],[H]]*P_PTS_HA+MYRANKS_P[[#This Row],[SV]]*P_PTS_SV+MYRANKS_P[[#This Row],[HR]]*P_PTS_HRA+MYRANKS_P[[#This Row],[ER]]*P_PTS_ER</f>
        <v>0</v>
      </c>
      <c r="T164" s="23">
        <f>VLOOKUP(MYRANKS_P[[#This Row],[POS]],REPLACEMENT_LEVEL[],3,FALSE)</f>
        <v>0</v>
      </c>
      <c r="U164" s="23">
        <f>MYRANKS_P[[#This Row],[PROJ PTS]]-MYRANKS_P[[#This Row],[REPL LEVEL]]</f>
        <v>0</v>
      </c>
      <c r="V164" s="30">
        <f>RANK(MYRANKS_P[[#This Row],[POINTS OVER REPL]],MYRANKS_P[POINTS OVER REPL])</f>
        <v>1</v>
      </c>
      <c r="W164" s="29">
        <f>IF(MYRANKS_P[[#This Row],[RANK]]&lt;=TOTAL_PITCHERS_DRAFTED,MYRANKS_P[[#This Row],[POINTS OVER REPL]],0)</f>
        <v>0</v>
      </c>
      <c r="X164" s="35">
        <f>MYRANKS_P[[#This Row],[POINTS OVER REPL]]*DOLLAR_VALUE_PER_POINT+1</f>
        <v>1</v>
      </c>
      <c r="Y164" s="35"/>
      <c r="Z164" s="29">
        <f>IF(AND(MYRANKS_P[[#This Row],[RANK]]&lt;=(TOTAL_PITCHERS_DRAFTED-PITCHERS_BELOW_REPL_DRAFTED),MYRANKS_P[[#This Row],[$ACTUAL]]=""),MYRANKS_P[[#This Row],[POINTS OVER REPL]],0)</f>
        <v>0</v>
      </c>
      <c r="AA164" s="40">
        <f>IF(MYRANKS_P[[#This Row],[$ACTUAL]]="",MYRANKS_P[[#This Row],[POINTS OVER REPL]]*REMAINING_DOLLAR_VALUE_PER_POINT+1,0)</f>
        <v>1</v>
      </c>
    </row>
    <row r="165" spans="1:27" x14ac:dyDescent="0.25">
      <c r="A165" s="2" t="s">
        <v>11056</v>
      </c>
      <c r="B165" s="14" t="str">
        <f>VLOOKUP(MYRANKS_P[[#This Row],[PLAYERID]],PLAYERIDMAP2[],COLUMN(PLAYERIDMAP2[LASTNAME]),FALSE)</f>
        <v>Allen</v>
      </c>
      <c r="C165" s="14" t="str">
        <f>VLOOKUP(MYRANKS_P[[#This Row],[PLAYERID]],PLAYERIDMAP2[],COLUMN(PLAYERIDMAP2[FIRSTNAME]),FALSE)</f>
        <v>Cody</v>
      </c>
      <c r="D165" s="14" t="str">
        <f>MYRANKS_P[[#This Row],[FNAME]]&amp;" "&amp;MYRANKS_P[[#This Row],[LNAME]]</f>
        <v>Cody Allen</v>
      </c>
      <c r="E165" s="14" t="str">
        <f>VLOOKUP(MYRANKS_P[[#This Row],[PLAYERID]],PLAYERIDMAP2[],COLUMN(PLAYERIDMAP2[TEAM]),FALSE)</f>
        <v>CLE</v>
      </c>
      <c r="F165" s="14" t="str">
        <f>VLOOKUP(MYRANKS_P[[#This Row],[PLAYERID]],PLAYERIDMAP2[],COLUMN(PLAYERIDMAP2[POS]),FALSE)</f>
        <v>P</v>
      </c>
      <c r="G165" s="14">
        <f>IFERROR(VALUE(VLOOKUP(MYRANKS_P[[#This Row],[PLAYERID]],PLAYERIDMAP2[],COLUMN(PLAYERIDMAP2[IDFANGRAPHS]),FALSE)),VLOOKUP(MYRANKS_P[[#This Row],[PLAYERID]],PLAYERIDMAP2[],COLUMN(PLAYERIDMAP2[IDFANGRAPHS]),FALSE))</f>
        <v>12183</v>
      </c>
      <c r="H165" s="23">
        <f>IFERROR(VLOOKUP(MYRANKS_P[[#This Row],[IDFANGRAPHS]],STEAMER_P[],COLUMN(STEAMER_P[W]),FALSE),0)</f>
        <v>4</v>
      </c>
      <c r="I165" s="23">
        <f>IFERROR(VLOOKUP(MYRANKS_P[[#This Row],[IDFANGRAPHS]],STEAMER_P[],COLUMN(STEAMER_P[L]),FALSE),0)</f>
        <v>3</v>
      </c>
      <c r="J165" s="23">
        <f>IFERROR(VLOOKUP(MYRANKS_P[[#This Row],[IDFANGRAPHS]],STEAMER_P[],COLUMN(STEAMER_P[SV]),FALSE),0)</f>
        <v>28</v>
      </c>
      <c r="K165" s="23">
        <f>IFERROR(VLOOKUP(MYRANKS_P[[#This Row],[IDFANGRAPHS]],STEAMER_P[],COLUMN(STEAMER_P[IP]),FALSE),0)</f>
        <v>65</v>
      </c>
      <c r="L165" s="23">
        <f>IFERROR(VLOOKUP(MYRANKS_P[[#This Row],[IDFANGRAPHS]],STEAMER_P[],COLUMN(STEAMER_P[H]),FALSE),0)</f>
        <v>50</v>
      </c>
      <c r="M165" s="23">
        <f>IFERROR(VLOOKUP(MYRANKS_P[[#This Row],[IDFANGRAPHS]],STEAMER_P[],COLUMN(STEAMER_P[ER]),FALSE),0)</f>
        <v>20</v>
      </c>
      <c r="N165" s="23">
        <f>IFERROR(VLOOKUP(MYRANKS_P[[#This Row],[IDFANGRAPHS]],STEAMER_P[],COLUMN(STEAMER_P[HR]),FALSE),0)</f>
        <v>6</v>
      </c>
      <c r="O165" s="23">
        <f>IFERROR(VLOOKUP(MYRANKS_P[[#This Row],[IDFANGRAPHS]],STEAMER_P[],COLUMN(STEAMER_P[SO]),FALSE),0)</f>
        <v>80</v>
      </c>
      <c r="P165" s="23">
        <f>IFERROR(VLOOKUP(MYRANKS_P[[#This Row],[IDFANGRAPHS]],STEAMER_P[],COLUMN(STEAMER_P[BB]),FALSE),0)</f>
        <v>23</v>
      </c>
      <c r="Q165" s="21">
        <f>IFERROR((MYRANKS_P[[#This Row],[ER]]*9)/MYRANKS_P[[#This Row],[IP]],0)</f>
        <v>2.7692307692307692</v>
      </c>
      <c r="R165" s="21">
        <f>IFERROR((MYRANKS_P[[#This Row],[BB]]+MYRANKS_P[[#This Row],[H]])/MYRANKS_P[[#This Row],[IP]],0)</f>
        <v>1.1230769230769231</v>
      </c>
      <c r="S165" s="23">
        <f>MYRANKS_P[[#This Row],[W]]*P_PTS_W+MYRANKS_P[[#This Row],[L]]*P_PTS_L+MYRANKS_P[[#This Row],[IP]]*P_PTS_IP+MYRANKS_P[[#This Row],[SO]]*P_PTS_K+MYRANKS_P[[#This Row],[BB]]*P_PTS_BB+MYRANKS_P[[#This Row],[H]]*P_PTS_HA+MYRANKS_P[[#This Row],[SV]]*P_PTS_SV+MYRANKS_P[[#This Row],[HR]]*P_PTS_HRA+MYRANKS_P[[#This Row],[ER]]*P_PTS_ER</f>
        <v>0</v>
      </c>
      <c r="T165" s="23">
        <f>VLOOKUP(MYRANKS_P[[#This Row],[POS]],REPLACEMENT_LEVEL[],3,FALSE)</f>
        <v>0</v>
      </c>
      <c r="U165" s="23">
        <f>MYRANKS_P[[#This Row],[PROJ PTS]]-MYRANKS_P[[#This Row],[REPL LEVEL]]</f>
        <v>0</v>
      </c>
      <c r="V165" s="30">
        <f>RANK(MYRANKS_P[[#This Row],[POINTS OVER REPL]],MYRANKS_P[POINTS OVER REPL])</f>
        <v>1</v>
      </c>
      <c r="W165" s="29">
        <f>IF(MYRANKS_P[[#This Row],[RANK]]&lt;=TOTAL_PITCHERS_DRAFTED,MYRANKS_P[[#This Row],[POINTS OVER REPL]],0)</f>
        <v>0</v>
      </c>
      <c r="X165" s="35">
        <f>MYRANKS_P[[#This Row],[POINTS OVER REPL]]*DOLLAR_VALUE_PER_POINT+1</f>
        <v>1</v>
      </c>
      <c r="Y165" s="35"/>
      <c r="Z165" s="29">
        <f>IF(AND(MYRANKS_P[[#This Row],[RANK]]&lt;=(TOTAL_PITCHERS_DRAFTED-PITCHERS_BELOW_REPL_DRAFTED),MYRANKS_P[[#This Row],[$ACTUAL]]=""),MYRANKS_P[[#This Row],[POINTS OVER REPL]],0)</f>
        <v>0</v>
      </c>
      <c r="AA165" s="40">
        <f>IF(MYRANKS_P[[#This Row],[$ACTUAL]]="",MYRANKS_P[[#This Row],[POINTS OVER REPL]]*REMAINING_DOLLAR_VALUE_PER_POINT+1,0)</f>
        <v>1</v>
      </c>
    </row>
    <row r="166" spans="1:27" x14ac:dyDescent="0.25">
      <c r="A166" s="2" t="s">
        <v>15017</v>
      </c>
      <c r="B166" s="14" t="str">
        <f>VLOOKUP(MYRANKS_P[[#This Row],[PLAYERID]],PLAYERIDMAP2[],COLUMN(PLAYERIDMAP2[LASTNAME]),FALSE)</f>
        <v>Rosenthal</v>
      </c>
      <c r="C166" s="14" t="str">
        <f>VLOOKUP(MYRANKS_P[[#This Row],[PLAYERID]],PLAYERIDMAP2[],COLUMN(PLAYERIDMAP2[FIRSTNAME]),FALSE)</f>
        <v>Trevor</v>
      </c>
      <c r="D166" s="14" t="str">
        <f>MYRANKS_P[[#This Row],[FNAME]]&amp;" "&amp;MYRANKS_P[[#This Row],[LNAME]]</f>
        <v>Trevor Rosenthal</v>
      </c>
      <c r="E166" s="14" t="str">
        <f>VLOOKUP(MYRANKS_P[[#This Row],[PLAYERID]],PLAYERIDMAP2[],COLUMN(PLAYERIDMAP2[TEAM]),FALSE)</f>
        <v>STL</v>
      </c>
      <c r="F166" s="14" t="str">
        <f>VLOOKUP(MYRANKS_P[[#This Row],[PLAYERID]],PLAYERIDMAP2[],COLUMN(PLAYERIDMAP2[POS]),FALSE)</f>
        <v>P</v>
      </c>
      <c r="G166" s="14">
        <f>IFERROR(VALUE(VLOOKUP(MYRANKS_P[[#This Row],[PLAYERID]],PLAYERIDMAP2[],COLUMN(PLAYERIDMAP2[IDFANGRAPHS]),FALSE)),VLOOKUP(MYRANKS_P[[#This Row],[PLAYERID]],PLAYERIDMAP2[],COLUMN(PLAYERIDMAP2[IDFANGRAPHS]),FALSE))</f>
        <v>10745</v>
      </c>
      <c r="H166" s="23">
        <f>IFERROR(VLOOKUP(MYRANKS_P[[#This Row],[IDFANGRAPHS]],STEAMER_P[],COLUMN(STEAMER_P[W]),FALSE),0)</f>
        <v>4</v>
      </c>
      <c r="I166" s="23">
        <f>IFERROR(VLOOKUP(MYRANKS_P[[#This Row],[IDFANGRAPHS]],STEAMER_P[],COLUMN(STEAMER_P[L]),FALSE),0)</f>
        <v>3</v>
      </c>
      <c r="J166" s="23">
        <f>IFERROR(VLOOKUP(MYRANKS_P[[#This Row],[IDFANGRAPHS]],STEAMER_P[],COLUMN(STEAMER_P[SV]),FALSE),0)</f>
        <v>28</v>
      </c>
      <c r="K166" s="23">
        <f>IFERROR(VLOOKUP(MYRANKS_P[[#This Row],[IDFANGRAPHS]],STEAMER_P[],COLUMN(STEAMER_P[IP]),FALSE),0)</f>
        <v>65</v>
      </c>
      <c r="L166" s="23">
        <f>IFERROR(VLOOKUP(MYRANKS_P[[#This Row],[IDFANGRAPHS]],STEAMER_P[],COLUMN(STEAMER_P[H]),FALSE),0)</f>
        <v>50</v>
      </c>
      <c r="M166" s="23">
        <f>IFERROR(VLOOKUP(MYRANKS_P[[#This Row],[IDFANGRAPHS]],STEAMER_P[],COLUMN(STEAMER_P[ER]),FALSE),0)</f>
        <v>21</v>
      </c>
      <c r="N166" s="23">
        <f>IFERROR(VLOOKUP(MYRANKS_P[[#This Row],[IDFANGRAPHS]],STEAMER_P[],COLUMN(STEAMER_P[HR]),FALSE),0)</f>
        <v>5</v>
      </c>
      <c r="O166" s="23">
        <f>IFERROR(VLOOKUP(MYRANKS_P[[#This Row],[IDFANGRAPHS]],STEAMER_P[],COLUMN(STEAMER_P[SO]),FALSE),0)</f>
        <v>80</v>
      </c>
      <c r="P166" s="23">
        <f>IFERROR(VLOOKUP(MYRANKS_P[[#This Row],[IDFANGRAPHS]],STEAMER_P[],COLUMN(STEAMER_P[BB]),FALSE),0)</f>
        <v>25</v>
      </c>
      <c r="Q166" s="21">
        <f>IFERROR((MYRANKS_P[[#This Row],[ER]]*9)/MYRANKS_P[[#This Row],[IP]],0)</f>
        <v>2.9076923076923076</v>
      </c>
      <c r="R166" s="21">
        <f>IFERROR((MYRANKS_P[[#This Row],[BB]]+MYRANKS_P[[#This Row],[H]])/MYRANKS_P[[#This Row],[IP]],0)</f>
        <v>1.1538461538461537</v>
      </c>
      <c r="S166" s="23">
        <f>MYRANKS_P[[#This Row],[W]]*P_PTS_W+MYRANKS_P[[#This Row],[L]]*P_PTS_L+MYRANKS_P[[#This Row],[IP]]*P_PTS_IP+MYRANKS_P[[#This Row],[SO]]*P_PTS_K+MYRANKS_P[[#This Row],[BB]]*P_PTS_BB+MYRANKS_P[[#This Row],[H]]*P_PTS_HA+MYRANKS_P[[#This Row],[SV]]*P_PTS_SV+MYRANKS_P[[#This Row],[HR]]*P_PTS_HRA+MYRANKS_P[[#This Row],[ER]]*P_PTS_ER</f>
        <v>0</v>
      </c>
      <c r="T166" s="23">
        <f>VLOOKUP(MYRANKS_P[[#This Row],[POS]],REPLACEMENT_LEVEL[],3,FALSE)</f>
        <v>0</v>
      </c>
      <c r="U166" s="23">
        <f>MYRANKS_P[[#This Row],[PROJ PTS]]-MYRANKS_P[[#This Row],[REPL LEVEL]]</f>
        <v>0</v>
      </c>
      <c r="V166" s="30">
        <f>RANK(MYRANKS_P[[#This Row],[POINTS OVER REPL]],MYRANKS_P[POINTS OVER REPL])</f>
        <v>1</v>
      </c>
      <c r="W166" s="29">
        <f>IF(MYRANKS_P[[#This Row],[RANK]]&lt;=TOTAL_PITCHERS_DRAFTED,MYRANKS_P[[#This Row],[POINTS OVER REPL]],0)</f>
        <v>0</v>
      </c>
      <c r="X166" s="35">
        <f>MYRANKS_P[[#This Row],[POINTS OVER REPL]]*DOLLAR_VALUE_PER_POINT+1</f>
        <v>1</v>
      </c>
      <c r="Y166" s="35"/>
      <c r="Z166" s="29">
        <f>IF(AND(MYRANKS_P[[#This Row],[RANK]]&lt;=(TOTAL_PITCHERS_DRAFTED-PITCHERS_BELOW_REPL_DRAFTED),MYRANKS_P[[#This Row],[$ACTUAL]]=""),MYRANKS_P[[#This Row],[POINTS OVER REPL]],0)</f>
        <v>0</v>
      </c>
      <c r="AA166" s="40">
        <f>IF(MYRANKS_P[[#This Row],[$ACTUAL]]="",MYRANKS_P[[#This Row],[POINTS OVER REPL]]*REMAINING_DOLLAR_VALUE_PER_POINT+1,0)</f>
        <v>1</v>
      </c>
    </row>
    <row r="167" spans="1:27" x14ac:dyDescent="0.25">
      <c r="A167" s="2" t="s">
        <v>11579</v>
      </c>
      <c r="B167" s="14" t="str">
        <f>VLOOKUP(MYRANKS_P[[#This Row],[PLAYERID]],PLAYERIDMAP2[],COLUMN(PLAYERIDMAP2[LASTNAME]),FALSE)</f>
        <v>Bundy</v>
      </c>
      <c r="C167" s="14" t="str">
        <f>VLOOKUP(MYRANKS_P[[#This Row],[PLAYERID]],PLAYERIDMAP2[],COLUMN(PLAYERIDMAP2[FIRSTNAME]),FALSE)</f>
        <v>Dylan</v>
      </c>
      <c r="D167" s="14" t="str">
        <f>MYRANKS_P[[#This Row],[FNAME]]&amp;" "&amp;MYRANKS_P[[#This Row],[LNAME]]</f>
        <v>Dylan Bundy</v>
      </c>
      <c r="E167" s="14" t="str">
        <f>VLOOKUP(MYRANKS_P[[#This Row],[PLAYERID]],PLAYERIDMAP2[],COLUMN(PLAYERIDMAP2[TEAM]),FALSE)</f>
        <v>BAL</v>
      </c>
      <c r="F167" s="14" t="str">
        <f>VLOOKUP(MYRANKS_P[[#This Row],[PLAYERID]],PLAYERIDMAP2[],COLUMN(PLAYERIDMAP2[POS]),FALSE)</f>
        <v>P</v>
      </c>
      <c r="G167" s="14">
        <f>IFERROR(VALUE(VLOOKUP(MYRANKS_P[[#This Row],[PLAYERID]],PLAYERIDMAP2[],COLUMN(PLAYERIDMAP2[IDFANGRAPHS]),FALSE)),VLOOKUP(MYRANKS_P[[#This Row],[PLAYERID]],PLAYERIDMAP2[],COLUMN(PLAYERIDMAP2[IDFANGRAPHS]),FALSE))</f>
        <v>12917</v>
      </c>
      <c r="H167" s="23">
        <f>IFERROR(VLOOKUP(MYRANKS_P[[#This Row],[IDFANGRAPHS]],STEAMER_P[],COLUMN(STEAMER_P[W]),FALSE),0)</f>
        <v>5</v>
      </c>
      <c r="I167" s="23">
        <f>IFERROR(VLOOKUP(MYRANKS_P[[#This Row],[IDFANGRAPHS]],STEAMER_P[],COLUMN(STEAMER_P[L]),FALSE),0)</f>
        <v>6</v>
      </c>
      <c r="J167" s="23">
        <f>IFERROR(VLOOKUP(MYRANKS_P[[#This Row],[IDFANGRAPHS]],STEAMER_P[],COLUMN(STEAMER_P[SV]),FALSE),0)</f>
        <v>0</v>
      </c>
      <c r="K167" s="23">
        <f>IFERROR(VLOOKUP(MYRANKS_P[[#This Row],[IDFANGRAPHS]],STEAMER_P[],COLUMN(STEAMER_P[IP]),FALSE),0)</f>
        <v>94</v>
      </c>
      <c r="L167" s="23">
        <f>IFERROR(VLOOKUP(MYRANKS_P[[#This Row],[IDFANGRAPHS]],STEAMER_P[],COLUMN(STEAMER_P[H]),FALSE),0)</f>
        <v>91</v>
      </c>
      <c r="M167" s="23">
        <f>IFERROR(VLOOKUP(MYRANKS_P[[#This Row],[IDFANGRAPHS]],STEAMER_P[],COLUMN(STEAMER_P[ER]),FALSE),0)</f>
        <v>43</v>
      </c>
      <c r="N167" s="23">
        <f>IFERROR(VLOOKUP(MYRANKS_P[[#This Row],[IDFANGRAPHS]],STEAMER_P[],COLUMN(STEAMER_P[HR]),FALSE),0)</f>
        <v>12</v>
      </c>
      <c r="O167" s="23">
        <f>IFERROR(VLOOKUP(MYRANKS_P[[#This Row],[IDFANGRAPHS]],STEAMER_P[],COLUMN(STEAMER_P[SO]),FALSE),0)</f>
        <v>80</v>
      </c>
      <c r="P167" s="23">
        <f>IFERROR(VLOOKUP(MYRANKS_P[[#This Row],[IDFANGRAPHS]],STEAMER_P[],COLUMN(STEAMER_P[BB]),FALSE),0)</f>
        <v>33</v>
      </c>
      <c r="Q167" s="21">
        <f>IFERROR((MYRANKS_P[[#This Row],[ER]]*9)/MYRANKS_P[[#This Row],[IP]],0)</f>
        <v>4.1170212765957448</v>
      </c>
      <c r="R167" s="21">
        <f>IFERROR((MYRANKS_P[[#This Row],[BB]]+MYRANKS_P[[#This Row],[H]])/MYRANKS_P[[#This Row],[IP]],0)</f>
        <v>1.3191489361702127</v>
      </c>
      <c r="S167" s="23">
        <f>MYRANKS_P[[#This Row],[W]]*P_PTS_W+MYRANKS_P[[#This Row],[L]]*P_PTS_L+MYRANKS_P[[#This Row],[IP]]*P_PTS_IP+MYRANKS_P[[#This Row],[SO]]*P_PTS_K+MYRANKS_P[[#This Row],[BB]]*P_PTS_BB+MYRANKS_P[[#This Row],[H]]*P_PTS_HA+MYRANKS_P[[#This Row],[SV]]*P_PTS_SV+MYRANKS_P[[#This Row],[HR]]*P_PTS_HRA+MYRANKS_P[[#This Row],[ER]]*P_PTS_ER</f>
        <v>0</v>
      </c>
      <c r="T167" s="23">
        <f>VLOOKUP(MYRANKS_P[[#This Row],[POS]],REPLACEMENT_LEVEL[],3,FALSE)</f>
        <v>0</v>
      </c>
      <c r="U167" s="23">
        <f>MYRANKS_P[[#This Row],[PROJ PTS]]-MYRANKS_P[[#This Row],[REPL LEVEL]]</f>
        <v>0</v>
      </c>
      <c r="V167" s="30">
        <f>RANK(MYRANKS_P[[#This Row],[POINTS OVER REPL]],MYRANKS_P[POINTS OVER REPL])</f>
        <v>1</v>
      </c>
      <c r="W167" s="29">
        <f>IF(MYRANKS_P[[#This Row],[RANK]]&lt;=TOTAL_PITCHERS_DRAFTED,MYRANKS_P[[#This Row],[POINTS OVER REPL]],0)</f>
        <v>0</v>
      </c>
      <c r="X167" s="35">
        <f>MYRANKS_P[[#This Row],[POINTS OVER REPL]]*DOLLAR_VALUE_PER_POINT+1</f>
        <v>1</v>
      </c>
      <c r="Y167" s="35"/>
      <c r="Z167" s="29">
        <f>IF(AND(MYRANKS_P[[#This Row],[RANK]]&lt;=(TOTAL_PITCHERS_DRAFTED-PITCHERS_BELOW_REPL_DRAFTED),MYRANKS_P[[#This Row],[$ACTUAL]]=""),MYRANKS_P[[#This Row],[POINTS OVER REPL]],0)</f>
        <v>0</v>
      </c>
      <c r="AA167" s="40">
        <f>IF(MYRANKS_P[[#This Row],[$ACTUAL]]="",MYRANKS_P[[#This Row],[POINTS OVER REPL]]*REMAINING_DOLLAR_VALUE_PER_POINT+1,0)</f>
        <v>1</v>
      </c>
    </row>
    <row r="168" spans="1:27" x14ac:dyDescent="0.25">
      <c r="A168" s="2" t="s">
        <v>13258</v>
      </c>
      <c r="B168" s="14" t="str">
        <f>VLOOKUP(MYRANKS_P[[#This Row],[PLAYERID]],PLAYERIDMAP2[],COLUMN(PLAYERIDMAP2[LASTNAME]),FALSE)</f>
        <v>Jackson</v>
      </c>
      <c r="C168" s="14" t="str">
        <f>VLOOKUP(MYRANKS_P[[#This Row],[PLAYERID]],PLAYERIDMAP2[],COLUMN(PLAYERIDMAP2[FIRSTNAME]),FALSE)</f>
        <v>Edwin</v>
      </c>
      <c r="D168" s="14" t="str">
        <f>MYRANKS_P[[#This Row],[FNAME]]&amp;" "&amp;MYRANKS_P[[#This Row],[LNAME]]</f>
        <v>Edwin Jackson</v>
      </c>
      <c r="E168" s="14" t="str">
        <f>VLOOKUP(MYRANKS_P[[#This Row],[PLAYERID]],PLAYERIDMAP2[],COLUMN(PLAYERIDMAP2[TEAM]),FALSE)</f>
        <v>CHC</v>
      </c>
      <c r="F168" s="14" t="str">
        <f>VLOOKUP(MYRANKS_P[[#This Row],[PLAYERID]],PLAYERIDMAP2[],COLUMN(PLAYERIDMAP2[POS]),FALSE)</f>
        <v>P</v>
      </c>
      <c r="G168" s="14">
        <f>IFERROR(VALUE(VLOOKUP(MYRANKS_P[[#This Row],[PLAYERID]],PLAYERIDMAP2[],COLUMN(PLAYERIDMAP2[IDFANGRAPHS]),FALSE)),VLOOKUP(MYRANKS_P[[#This Row],[PLAYERID]],PLAYERIDMAP2[],COLUMN(PLAYERIDMAP2[IDFANGRAPHS]),FALSE))</f>
        <v>1841</v>
      </c>
      <c r="H168" s="23">
        <f>IFERROR(VLOOKUP(MYRANKS_P[[#This Row],[IDFANGRAPHS]],STEAMER_P[],COLUMN(STEAMER_P[W]),FALSE),0)</f>
        <v>6</v>
      </c>
      <c r="I168" s="23">
        <f>IFERROR(VLOOKUP(MYRANKS_P[[#This Row],[IDFANGRAPHS]],STEAMER_P[],COLUMN(STEAMER_P[L]),FALSE),0)</f>
        <v>7</v>
      </c>
      <c r="J168" s="23">
        <f>IFERROR(VLOOKUP(MYRANKS_P[[#This Row],[IDFANGRAPHS]],STEAMER_P[],COLUMN(STEAMER_P[SV]),FALSE),0)</f>
        <v>0</v>
      </c>
      <c r="K168" s="23">
        <f>IFERROR(VLOOKUP(MYRANKS_P[[#This Row],[IDFANGRAPHS]],STEAMER_P[],COLUMN(STEAMER_P[IP]),FALSE),0)</f>
        <v>108</v>
      </c>
      <c r="L168" s="23">
        <f>IFERROR(VLOOKUP(MYRANKS_P[[#This Row],[IDFANGRAPHS]],STEAMER_P[],COLUMN(STEAMER_P[H]),FALSE),0)</f>
        <v>113</v>
      </c>
      <c r="M168" s="23">
        <f>IFERROR(VLOOKUP(MYRANKS_P[[#This Row],[IDFANGRAPHS]],STEAMER_P[],COLUMN(STEAMER_P[ER]),FALSE),0)</f>
        <v>55</v>
      </c>
      <c r="N168" s="23">
        <f>IFERROR(VLOOKUP(MYRANKS_P[[#This Row],[IDFANGRAPHS]],STEAMER_P[],COLUMN(STEAMER_P[HR]),FALSE),0)</f>
        <v>14</v>
      </c>
      <c r="O168" s="23">
        <f>IFERROR(VLOOKUP(MYRANKS_P[[#This Row],[IDFANGRAPHS]],STEAMER_P[],COLUMN(STEAMER_P[SO]),FALSE),0)</f>
        <v>79</v>
      </c>
      <c r="P168" s="23">
        <f>IFERROR(VLOOKUP(MYRANKS_P[[#This Row],[IDFANGRAPHS]],STEAMER_P[],COLUMN(STEAMER_P[BB]),FALSE),0)</f>
        <v>40</v>
      </c>
      <c r="Q168" s="21">
        <f>IFERROR((MYRANKS_P[[#This Row],[ER]]*9)/MYRANKS_P[[#This Row],[IP]],0)</f>
        <v>4.583333333333333</v>
      </c>
      <c r="R168" s="21">
        <f>IFERROR((MYRANKS_P[[#This Row],[BB]]+MYRANKS_P[[#This Row],[H]])/MYRANKS_P[[#This Row],[IP]],0)</f>
        <v>1.4166666666666667</v>
      </c>
      <c r="S168" s="23">
        <f>MYRANKS_P[[#This Row],[W]]*P_PTS_W+MYRANKS_P[[#This Row],[L]]*P_PTS_L+MYRANKS_P[[#This Row],[IP]]*P_PTS_IP+MYRANKS_P[[#This Row],[SO]]*P_PTS_K+MYRANKS_P[[#This Row],[BB]]*P_PTS_BB+MYRANKS_P[[#This Row],[H]]*P_PTS_HA+MYRANKS_P[[#This Row],[SV]]*P_PTS_SV+MYRANKS_P[[#This Row],[HR]]*P_PTS_HRA+MYRANKS_P[[#This Row],[ER]]*P_PTS_ER</f>
        <v>0</v>
      </c>
      <c r="T168" s="23">
        <f>VLOOKUP(MYRANKS_P[[#This Row],[POS]],REPLACEMENT_LEVEL[],3,FALSE)</f>
        <v>0</v>
      </c>
      <c r="U168" s="23">
        <f>MYRANKS_P[[#This Row],[PROJ PTS]]-MYRANKS_P[[#This Row],[REPL LEVEL]]</f>
        <v>0</v>
      </c>
      <c r="V168" s="30">
        <f>RANK(MYRANKS_P[[#This Row],[POINTS OVER REPL]],MYRANKS_P[POINTS OVER REPL])</f>
        <v>1</v>
      </c>
      <c r="W168" s="29">
        <f>IF(MYRANKS_P[[#This Row],[RANK]]&lt;=TOTAL_PITCHERS_DRAFTED,MYRANKS_P[[#This Row],[POINTS OVER REPL]],0)</f>
        <v>0</v>
      </c>
      <c r="X168" s="35">
        <f>MYRANKS_P[[#This Row],[POINTS OVER REPL]]*DOLLAR_VALUE_PER_POINT+1</f>
        <v>1</v>
      </c>
      <c r="Y168" s="35"/>
      <c r="Z168" s="29">
        <f>IF(AND(MYRANKS_P[[#This Row],[RANK]]&lt;=(TOTAL_PITCHERS_DRAFTED-PITCHERS_BELOW_REPL_DRAFTED),MYRANKS_P[[#This Row],[$ACTUAL]]=""),MYRANKS_P[[#This Row],[POINTS OVER REPL]],0)</f>
        <v>0</v>
      </c>
      <c r="AA168" s="40">
        <f>IF(MYRANKS_P[[#This Row],[$ACTUAL]]="",MYRANKS_P[[#This Row],[POINTS OVER REPL]]*REMAINING_DOLLAR_VALUE_PER_POINT+1,0)</f>
        <v>1</v>
      </c>
    </row>
    <row r="169" spans="1:27" x14ac:dyDescent="0.25">
      <c r="A169" s="89" t="s">
        <v>15748</v>
      </c>
      <c r="B169" s="90" t="str">
        <f>VLOOKUP(MYRANKS_P[[#This Row],[PLAYERID]],PLAYERIDMAP2[],COLUMN(PLAYERIDMAP2[LASTNAME]),FALSE)</f>
        <v>Vogelsong</v>
      </c>
      <c r="C169" s="90" t="str">
        <f>VLOOKUP(MYRANKS_P[[#This Row],[PLAYERID]],PLAYERIDMAP2[],COLUMN(PLAYERIDMAP2[FIRSTNAME]),FALSE)</f>
        <v>Ryan</v>
      </c>
      <c r="D169" s="90" t="str">
        <f>MYRANKS_P[[#This Row],[FNAME]]&amp;" "&amp;MYRANKS_P[[#This Row],[LNAME]]</f>
        <v>Ryan Vogelsong</v>
      </c>
      <c r="E169" s="90" t="str">
        <f>VLOOKUP(MYRANKS_P[[#This Row],[PLAYERID]],PLAYERIDMAP2[],COLUMN(PLAYERIDMAP2[TEAM]),FALSE)</f>
        <v>PIT</v>
      </c>
      <c r="F169" s="90" t="str">
        <f>VLOOKUP(MYRANKS_P[[#This Row],[PLAYERID]],PLAYERIDMAP2[],COLUMN(PLAYERIDMAP2[POS]),FALSE)</f>
        <v>P</v>
      </c>
      <c r="G169" s="90">
        <f>IFERROR(VALUE(VLOOKUP(MYRANKS_P[[#This Row],[PLAYERID]],PLAYERIDMAP2[],COLUMN(PLAYERIDMAP2[IDFANGRAPHS]),FALSE)),VLOOKUP(MYRANKS_P[[#This Row],[PLAYERID]],PLAYERIDMAP2[],COLUMN(PLAYERIDMAP2[IDFANGRAPHS]),FALSE))</f>
        <v>1011</v>
      </c>
      <c r="H169" s="23">
        <f>IFERROR(VLOOKUP(MYRANKS_P[[#This Row],[IDFANGRAPHS]],STEAMER_P[],COLUMN(STEAMER_P[W]),FALSE),0)</f>
        <v>6</v>
      </c>
      <c r="I169" s="23">
        <f>IFERROR(VLOOKUP(MYRANKS_P[[#This Row],[IDFANGRAPHS]],STEAMER_P[],COLUMN(STEAMER_P[L]),FALSE),0)</f>
        <v>7</v>
      </c>
      <c r="J169" s="23">
        <f>IFERROR(VLOOKUP(MYRANKS_P[[#This Row],[IDFANGRAPHS]],STEAMER_P[],COLUMN(STEAMER_P[SV]),FALSE),0)</f>
        <v>0</v>
      </c>
      <c r="K169" s="23">
        <f>IFERROR(VLOOKUP(MYRANKS_P[[#This Row],[IDFANGRAPHS]],STEAMER_P[],COLUMN(STEAMER_P[IP]),FALSE),0)</f>
        <v>109</v>
      </c>
      <c r="L169" s="23">
        <f>IFERROR(VLOOKUP(MYRANKS_P[[#This Row],[IDFANGRAPHS]],STEAMER_P[],COLUMN(STEAMER_P[H]),FALSE),0)</f>
        <v>113</v>
      </c>
      <c r="M169" s="23">
        <f>IFERROR(VLOOKUP(MYRANKS_P[[#This Row],[IDFANGRAPHS]],STEAMER_P[],COLUMN(STEAMER_P[ER]),FALSE),0)</f>
        <v>53</v>
      </c>
      <c r="N169" s="23">
        <f>IFERROR(VLOOKUP(MYRANKS_P[[#This Row],[IDFANGRAPHS]],STEAMER_P[],COLUMN(STEAMER_P[HR]),FALSE),0)</f>
        <v>13</v>
      </c>
      <c r="O169" s="23">
        <f>IFERROR(VLOOKUP(MYRANKS_P[[#This Row],[IDFANGRAPHS]],STEAMER_P[],COLUMN(STEAMER_P[SO]),FALSE),0)</f>
        <v>79</v>
      </c>
      <c r="P169" s="23">
        <f>IFERROR(VLOOKUP(MYRANKS_P[[#This Row],[IDFANGRAPHS]],STEAMER_P[],COLUMN(STEAMER_P[BB]),FALSE),0)</f>
        <v>37</v>
      </c>
      <c r="Q169" s="82">
        <f>IFERROR((MYRANKS_P[[#This Row],[ER]]*9)/MYRANKS_P[[#This Row],[IP]],0)</f>
        <v>4.3761467889908259</v>
      </c>
      <c r="R169" s="82">
        <f>IFERROR((MYRANKS_P[[#This Row],[BB]]+MYRANKS_P[[#This Row],[H]])/MYRANKS_P[[#This Row],[IP]],0)</f>
        <v>1.3761467889908257</v>
      </c>
      <c r="S169" s="81">
        <f>MYRANKS_P[[#This Row],[W]]*P_PTS_W+MYRANKS_P[[#This Row],[L]]*P_PTS_L+MYRANKS_P[[#This Row],[IP]]*P_PTS_IP+MYRANKS_P[[#This Row],[SO]]*P_PTS_K+MYRANKS_P[[#This Row],[BB]]*P_PTS_BB+MYRANKS_P[[#This Row],[H]]*P_PTS_HA+MYRANKS_P[[#This Row],[SV]]*P_PTS_SV+MYRANKS_P[[#This Row],[HR]]*P_PTS_HRA+MYRANKS_P[[#This Row],[ER]]*P_PTS_ER</f>
        <v>0</v>
      </c>
      <c r="T169" s="81">
        <f>VLOOKUP(MYRANKS_P[[#This Row],[POS]],REPLACEMENT_LEVEL[],3,FALSE)</f>
        <v>0</v>
      </c>
      <c r="U169" s="81">
        <f>MYRANKS_P[[#This Row],[PROJ PTS]]-MYRANKS_P[[#This Row],[REPL LEVEL]]</f>
        <v>0</v>
      </c>
      <c r="V169" s="80">
        <f>RANK(MYRANKS_P[[#This Row],[POINTS OVER REPL]],MYRANKS_P[POINTS OVER REPL])</f>
        <v>1</v>
      </c>
      <c r="W169" s="81">
        <f>IF(MYRANKS_P[[#This Row],[RANK]]&lt;=TOTAL_PITCHERS_DRAFTED,MYRANKS_P[[#This Row],[POINTS OVER REPL]],0)</f>
        <v>0</v>
      </c>
      <c r="X169" s="83">
        <f>MYRANKS_P[[#This Row],[POINTS OVER REPL]]*DOLLAR_VALUE_PER_POINT+1</f>
        <v>1</v>
      </c>
      <c r="Y169" s="83"/>
      <c r="Z169" s="81">
        <f>IF(AND(MYRANKS_P[[#This Row],[RANK]]&lt;=(TOTAL_PITCHERS_DRAFTED-PITCHERS_BELOW_REPL_DRAFTED),MYRANKS_P[[#This Row],[$ACTUAL]]=""),MYRANKS_P[[#This Row],[POINTS OVER REPL]],0)</f>
        <v>0</v>
      </c>
      <c r="AA169" s="84">
        <f>IF(MYRANKS_P[[#This Row],[$ACTUAL]]="",MYRANKS_P[[#This Row],[POINTS OVER REPL]]*REMAINING_DOLLAR_VALUE_PER_POINT+1,0)</f>
        <v>1</v>
      </c>
    </row>
    <row r="170" spans="1:27" x14ac:dyDescent="0.25">
      <c r="A170" s="2" t="s">
        <v>11381</v>
      </c>
      <c r="B170" s="14" t="str">
        <f>VLOOKUP(MYRANKS_P[[#This Row],[PLAYERID]],PLAYERIDMAP2[],COLUMN(PLAYERIDMAP2[LASTNAME]),FALSE)</f>
        <v>Betances</v>
      </c>
      <c r="C170" s="14" t="str">
        <f>VLOOKUP(MYRANKS_P[[#This Row],[PLAYERID]],PLAYERIDMAP2[],COLUMN(PLAYERIDMAP2[FIRSTNAME]),FALSE)</f>
        <v>Dellin</v>
      </c>
      <c r="D170" s="14" t="str">
        <f>MYRANKS_P[[#This Row],[FNAME]]&amp;" "&amp;MYRANKS_P[[#This Row],[LNAME]]</f>
        <v>Dellin Betances</v>
      </c>
      <c r="E170" s="14" t="str">
        <f>VLOOKUP(MYRANKS_P[[#This Row],[PLAYERID]],PLAYERIDMAP2[],COLUMN(PLAYERIDMAP2[TEAM]),FALSE)</f>
        <v>NYY</v>
      </c>
      <c r="F170" s="14" t="str">
        <f>VLOOKUP(MYRANKS_P[[#This Row],[PLAYERID]],PLAYERIDMAP2[],COLUMN(PLAYERIDMAP2[POS]),FALSE)</f>
        <v>P</v>
      </c>
      <c r="G170" s="14">
        <f>IFERROR(VALUE(VLOOKUP(MYRANKS_P[[#This Row],[PLAYERID]],PLAYERIDMAP2[],COLUMN(PLAYERIDMAP2[IDFANGRAPHS]),FALSE)),VLOOKUP(MYRANKS_P[[#This Row],[PLAYERID]],PLAYERIDMAP2[],COLUMN(PLAYERIDMAP2[IDFANGRAPHS]),FALSE))</f>
        <v>6216</v>
      </c>
      <c r="H170" s="23">
        <f>IFERROR(VLOOKUP(MYRANKS_P[[#This Row],[IDFANGRAPHS]],STEAMER_P[],COLUMN(STEAMER_P[W]),FALSE),0)</f>
        <v>3</v>
      </c>
      <c r="I170" s="23">
        <f>IFERROR(VLOOKUP(MYRANKS_P[[#This Row],[IDFANGRAPHS]],STEAMER_P[],COLUMN(STEAMER_P[L]),FALSE),0)</f>
        <v>2</v>
      </c>
      <c r="J170" s="23">
        <f>IFERROR(VLOOKUP(MYRANKS_P[[#This Row],[IDFANGRAPHS]],STEAMER_P[],COLUMN(STEAMER_P[SV]),FALSE),0)</f>
        <v>3</v>
      </c>
      <c r="K170" s="23">
        <f>IFERROR(VLOOKUP(MYRANKS_P[[#This Row],[IDFANGRAPHS]],STEAMER_P[],COLUMN(STEAMER_P[IP]),FALSE),0)</f>
        <v>55</v>
      </c>
      <c r="L170" s="23">
        <f>IFERROR(VLOOKUP(MYRANKS_P[[#This Row],[IDFANGRAPHS]],STEAMER_P[],COLUMN(STEAMER_P[H]),FALSE),0)</f>
        <v>37</v>
      </c>
      <c r="M170" s="23">
        <f>IFERROR(VLOOKUP(MYRANKS_P[[#This Row],[IDFANGRAPHS]],STEAMER_P[],COLUMN(STEAMER_P[ER]),FALSE),0)</f>
        <v>16</v>
      </c>
      <c r="N170" s="23">
        <f>IFERROR(VLOOKUP(MYRANKS_P[[#This Row],[IDFANGRAPHS]],STEAMER_P[],COLUMN(STEAMER_P[HR]),FALSE),0)</f>
        <v>4</v>
      </c>
      <c r="O170" s="23">
        <f>IFERROR(VLOOKUP(MYRANKS_P[[#This Row],[IDFANGRAPHS]],STEAMER_P[],COLUMN(STEAMER_P[SO]),FALSE),0)</f>
        <v>78</v>
      </c>
      <c r="P170" s="23">
        <f>IFERROR(VLOOKUP(MYRANKS_P[[#This Row],[IDFANGRAPHS]],STEAMER_P[],COLUMN(STEAMER_P[BB]),FALSE),0)</f>
        <v>22</v>
      </c>
      <c r="Q170" s="21">
        <f>IFERROR((MYRANKS_P[[#This Row],[ER]]*9)/MYRANKS_P[[#This Row],[IP]],0)</f>
        <v>2.6181818181818182</v>
      </c>
      <c r="R170" s="21">
        <f>IFERROR((MYRANKS_P[[#This Row],[BB]]+MYRANKS_P[[#This Row],[H]])/MYRANKS_P[[#This Row],[IP]],0)</f>
        <v>1.0727272727272728</v>
      </c>
      <c r="S170" s="23">
        <f>MYRANKS_P[[#This Row],[W]]*P_PTS_W+MYRANKS_P[[#This Row],[L]]*P_PTS_L+MYRANKS_P[[#This Row],[IP]]*P_PTS_IP+MYRANKS_P[[#This Row],[SO]]*P_PTS_K+MYRANKS_P[[#This Row],[BB]]*P_PTS_BB+MYRANKS_P[[#This Row],[H]]*P_PTS_HA+MYRANKS_P[[#This Row],[SV]]*P_PTS_SV+MYRANKS_P[[#This Row],[HR]]*P_PTS_HRA+MYRANKS_P[[#This Row],[ER]]*P_PTS_ER</f>
        <v>0</v>
      </c>
      <c r="T170" s="23">
        <f>VLOOKUP(MYRANKS_P[[#This Row],[POS]],REPLACEMENT_LEVEL[],3,FALSE)</f>
        <v>0</v>
      </c>
      <c r="U170" s="23">
        <f>MYRANKS_P[[#This Row],[PROJ PTS]]-MYRANKS_P[[#This Row],[REPL LEVEL]]</f>
        <v>0</v>
      </c>
      <c r="V170" s="30">
        <f>RANK(MYRANKS_P[[#This Row],[POINTS OVER REPL]],MYRANKS_P[POINTS OVER REPL])</f>
        <v>1</v>
      </c>
      <c r="W170" s="29">
        <f>IF(MYRANKS_P[[#This Row],[RANK]]&lt;=TOTAL_PITCHERS_DRAFTED,MYRANKS_P[[#This Row],[POINTS OVER REPL]],0)</f>
        <v>0</v>
      </c>
      <c r="X170" s="35">
        <f>MYRANKS_P[[#This Row],[POINTS OVER REPL]]*DOLLAR_VALUE_PER_POINT+1</f>
        <v>1</v>
      </c>
      <c r="Y170" s="35"/>
      <c r="Z170" s="29">
        <f>IF(AND(MYRANKS_P[[#This Row],[RANK]]&lt;=(TOTAL_PITCHERS_DRAFTED-PITCHERS_BELOW_REPL_DRAFTED),MYRANKS_P[[#This Row],[$ACTUAL]]=""),MYRANKS_P[[#This Row],[POINTS OVER REPL]],0)</f>
        <v>0</v>
      </c>
      <c r="AA170" s="40">
        <f>IF(MYRANKS_P[[#This Row],[$ACTUAL]]="",MYRANKS_P[[#This Row],[POINTS OVER REPL]]*REMAINING_DOLLAR_VALUE_PER_POINT+1,0)</f>
        <v>1</v>
      </c>
    </row>
    <row r="171" spans="1:27" x14ac:dyDescent="0.25">
      <c r="A171" s="4" t="s">
        <v>14683</v>
      </c>
      <c r="B171" s="14" t="str">
        <f>VLOOKUP(MYRANKS_P[[#This Row],[PLAYERID]],PLAYERIDMAP2[],COLUMN(PLAYERIDMAP2[LASTNAME]),FALSE)</f>
        <v>Pomeranz</v>
      </c>
      <c r="C171" s="14" t="str">
        <f>VLOOKUP(MYRANKS_P[[#This Row],[PLAYERID]],PLAYERIDMAP2[],COLUMN(PLAYERIDMAP2[FIRSTNAME]),FALSE)</f>
        <v>Drew</v>
      </c>
      <c r="D171" s="14" t="str">
        <f>MYRANKS_P[[#This Row],[FNAME]]&amp;" "&amp;MYRANKS_P[[#This Row],[LNAME]]</f>
        <v>Drew Pomeranz</v>
      </c>
      <c r="E171" s="14" t="str">
        <f>VLOOKUP(MYRANKS_P[[#This Row],[PLAYERID]],PLAYERIDMAP2[],COLUMN(PLAYERIDMAP2[TEAM]),FALSE)</f>
        <v>SD</v>
      </c>
      <c r="F171" s="14" t="str">
        <f>VLOOKUP(MYRANKS_P[[#This Row],[PLAYERID]],PLAYERIDMAP2[],COLUMN(PLAYERIDMAP2[POS]),FALSE)</f>
        <v>P</v>
      </c>
      <c r="G171" s="14">
        <f>IFERROR(VALUE(VLOOKUP(MYRANKS_P[[#This Row],[PLAYERID]],PLAYERIDMAP2[],COLUMN(PLAYERIDMAP2[IDFANGRAPHS]),FALSE)),VLOOKUP(MYRANKS_P[[#This Row],[PLAYERID]],PLAYERIDMAP2[],COLUMN(PLAYERIDMAP2[IDFANGRAPHS]),FALSE))</f>
        <v>11426</v>
      </c>
      <c r="H171" s="23">
        <f>IFERROR(VLOOKUP(MYRANKS_P[[#This Row],[IDFANGRAPHS]],STEAMER_P[],COLUMN(STEAMER_P[W]),FALSE),0)</f>
        <v>4</v>
      </c>
      <c r="I171" s="23">
        <f>IFERROR(VLOOKUP(MYRANKS_P[[#This Row],[IDFANGRAPHS]],STEAMER_P[],COLUMN(STEAMER_P[L]),FALSE),0)</f>
        <v>4</v>
      </c>
      <c r="J171" s="23">
        <f>IFERROR(VLOOKUP(MYRANKS_P[[#This Row],[IDFANGRAPHS]],STEAMER_P[],COLUMN(STEAMER_P[SV]),FALSE),0)</f>
        <v>2</v>
      </c>
      <c r="K171" s="23">
        <f>IFERROR(VLOOKUP(MYRANKS_P[[#This Row],[IDFANGRAPHS]],STEAMER_P[],COLUMN(STEAMER_P[IP]),FALSE),0)</f>
        <v>73</v>
      </c>
      <c r="L171" s="23">
        <f>IFERROR(VLOOKUP(MYRANKS_P[[#This Row],[IDFANGRAPHS]],STEAMER_P[],COLUMN(STEAMER_P[H]),FALSE),0)</f>
        <v>62</v>
      </c>
      <c r="M171" s="23">
        <f>IFERROR(VLOOKUP(MYRANKS_P[[#This Row],[IDFANGRAPHS]],STEAMER_P[],COLUMN(STEAMER_P[ER]),FALSE),0)</f>
        <v>25</v>
      </c>
      <c r="N171" s="23">
        <f>IFERROR(VLOOKUP(MYRANKS_P[[#This Row],[IDFANGRAPHS]],STEAMER_P[],COLUMN(STEAMER_P[HR]),FALSE),0)</f>
        <v>6</v>
      </c>
      <c r="O171" s="23">
        <f>IFERROR(VLOOKUP(MYRANKS_P[[#This Row],[IDFANGRAPHS]],STEAMER_P[],COLUMN(STEAMER_P[SO]),FALSE),0)</f>
        <v>77</v>
      </c>
      <c r="P171" s="23">
        <f>IFERROR(VLOOKUP(MYRANKS_P[[#This Row],[IDFANGRAPHS]],STEAMER_P[],COLUMN(STEAMER_P[BB]),FALSE),0)</f>
        <v>25</v>
      </c>
      <c r="Q171" s="21">
        <f>IFERROR((MYRANKS_P[[#This Row],[ER]]*9)/MYRANKS_P[[#This Row],[IP]],0)</f>
        <v>3.0821917808219177</v>
      </c>
      <c r="R171" s="21">
        <f>IFERROR((MYRANKS_P[[#This Row],[BB]]+MYRANKS_P[[#This Row],[H]])/MYRANKS_P[[#This Row],[IP]],0)</f>
        <v>1.1917808219178083</v>
      </c>
      <c r="S171" s="23">
        <f>MYRANKS_P[[#This Row],[W]]*P_PTS_W+MYRANKS_P[[#This Row],[L]]*P_PTS_L+MYRANKS_P[[#This Row],[IP]]*P_PTS_IP+MYRANKS_P[[#This Row],[SO]]*P_PTS_K+MYRANKS_P[[#This Row],[BB]]*P_PTS_BB+MYRANKS_P[[#This Row],[H]]*P_PTS_HA+MYRANKS_P[[#This Row],[SV]]*P_PTS_SV+MYRANKS_P[[#This Row],[HR]]*P_PTS_HRA+MYRANKS_P[[#This Row],[ER]]*P_PTS_ER</f>
        <v>0</v>
      </c>
      <c r="T171" s="23">
        <f>VLOOKUP(MYRANKS_P[[#This Row],[POS]],REPLACEMENT_LEVEL[],3,FALSE)</f>
        <v>0</v>
      </c>
      <c r="U171" s="23">
        <f>MYRANKS_P[[#This Row],[PROJ PTS]]-MYRANKS_P[[#This Row],[REPL LEVEL]]</f>
        <v>0</v>
      </c>
      <c r="V171" s="30">
        <f>RANK(MYRANKS_P[[#This Row],[POINTS OVER REPL]],MYRANKS_P[POINTS OVER REPL])</f>
        <v>1</v>
      </c>
      <c r="W171" s="29">
        <f>IF(MYRANKS_P[[#This Row],[RANK]]&lt;=TOTAL_PITCHERS_DRAFTED,MYRANKS_P[[#This Row],[POINTS OVER REPL]],0)</f>
        <v>0</v>
      </c>
      <c r="X171" s="35">
        <f>MYRANKS_P[[#This Row],[POINTS OVER REPL]]*DOLLAR_VALUE_PER_POINT+1</f>
        <v>1</v>
      </c>
      <c r="Y171" s="35"/>
      <c r="Z171" s="29">
        <f>IF(AND(MYRANKS_P[[#This Row],[RANK]]&lt;=(TOTAL_PITCHERS_DRAFTED-PITCHERS_BELOW_REPL_DRAFTED),MYRANKS_P[[#This Row],[$ACTUAL]]=""),MYRANKS_P[[#This Row],[POINTS OVER REPL]],0)</f>
        <v>0</v>
      </c>
      <c r="AA171" s="40">
        <f>IF(MYRANKS_P[[#This Row],[$ACTUAL]]="",MYRANKS_P[[#This Row],[POINTS OVER REPL]]*REMAINING_DOLLAR_VALUE_PER_POINT+1,0)</f>
        <v>1</v>
      </c>
    </row>
    <row r="172" spans="1:27" x14ac:dyDescent="0.25">
      <c r="A172" s="2" t="s">
        <v>11828</v>
      </c>
      <c r="B172" s="14" t="str">
        <f>VLOOKUP(MYRANKS_P[[#This Row],[PLAYERID]],PLAYERIDMAP2[],COLUMN(PLAYERIDMAP2[LASTNAME]),FALSE)</f>
        <v>Chatwood</v>
      </c>
      <c r="C172" s="14" t="str">
        <f>VLOOKUP(MYRANKS_P[[#This Row],[PLAYERID]],PLAYERIDMAP2[],COLUMN(PLAYERIDMAP2[FIRSTNAME]),FALSE)</f>
        <v>Tyler</v>
      </c>
      <c r="D172" s="14" t="str">
        <f>MYRANKS_P[[#This Row],[FNAME]]&amp;" "&amp;MYRANKS_P[[#This Row],[LNAME]]</f>
        <v>Tyler Chatwood</v>
      </c>
      <c r="E172" s="14" t="str">
        <f>VLOOKUP(MYRANKS_P[[#This Row],[PLAYERID]],PLAYERIDMAP2[],COLUMN(PLAYERIDMAP2[TEAM]),FALSE)</f>
        <v>COL</v>
      </c>
      <c r="F172" s="14" t="str">
        <f>VLOOKUP(MYRANKS_P[[#This Row],[PLAYERID]],PLAYERIDMAP2[],COLUMN(PLAYERIDMAP2[POS]),FALSE)</f>
        <v>P</v>
      </c>
      <c r="G172" s="14">
        <f>IFERROR(VALUE(VLOOKUP(MYRANKS_P[[#This Row],[PLAYERID]],PLAYERIDMAP2[],COLUMN(PLAYERIDMAP2[IDFANGRAPHS]),FALSE)),VLOOKUP(MYRANKS_P[[#This Row],[PLAYERID]],PLAYERIDMAP2[],COLUMN(PLAYERIDMAP2[IDFANGRAPHS]),FALSE))</f>
        <v>4338</v>
      </c>
      <c r="H172" s="23">
        <f>IFERROR(VLOOKUP(MYRANKS_P[[#This Row],[IDFANGRAPHS]],STEAMER_P[],COLUMN(STEAMER_P[W]),FALSE),0)</f>
        <v>6</v>
      </c>
      <c r="I172" s="23">
        <f>IFERROR(VLOOKUP(MYRANKS_P[[#This Row],[IDFANGRAPHS]],STEAMER_P[],COLUMN(STEAMER_P[L]),FALSE),0)</f>
        <v>6</v>
      </c>
      <c r="J172" s="23">
        <f>IFERROR(VLOOKUP(MYRANKS_P[[#This Row],[IDFANGRAPHS]],STEAMER_P[],COLUMN(STEAMER_P[SV]),FALSE),0)</f>
        <v>0</v>
      </c>
      <c r="K172" s="23">
        <f>IFERROR(VLOOKUP(MYRANKS_P[[#This Row],[IDFANGRAPHS]],STEAMER_P[],COLUMN(STEAMER_P[IP]),FALSE),0)</f>
        <v>92</v>
      </c>
      <c r="L172" s="23">
        <f>IFERROR(VLOOKUP(MYRANKS_P[[#This Row],[IDFANGRAPHS]],STEAMER_P[],COLUMN(STEAMER_P[H]),FALSE),0)</f>
        <v>96</v>
      </c>
      <c r="M172" s="23">
        <f>IFERROR(VLOOKUP(MYRANKS_P[[#This Row],[IDFANGRAPHS]],STEAMER_P[],COLUMN(STEAMER_P[ER]),FALSE),0)</f>
        <v>42</v>
      </c>
      <c r="N172" s="23">
        <f>IFERROR(VLOOKUP(MYRANKS_P[[#This Row],[IDFANGRAPHS]],STEAMER_P[],COLUMN(STEAMER_P[HR]),FALSE),0)</f>
        <v>10</v>
      </c>
      <c r="O172" s="23">
        <f>IFERROR(VLOOKUP(MYRANKS_P[[#This Row],[IDFANGRAPHS]],STEAMER_P[],COLUMN(STEAMER_P[SO]),FALSE),0)</f>
        <v>77</v>
      </c>
      <c r="P172" s="23">
        <f>IFERROR(VLOOKUP(MYRANKS_P[[#This Row],[IDFANGRAPHS]],STEAMER_P[],COLUMN(STEAMER_P[BB]),FALSE),0)</f>
        <v>29</v>
      </c>
      <c r="Q172" s="21">
        <f>IFERROR((MYRANKS_P[[#This Row],[ER]]*9)/MYRANKS_P[[#This Row],[IP]],0)</f>
        <v>4.1086956521739131</v>
      </c>
      <c r="R172" s="21">
        <f>IFERROR((MYRANKS_P[[#This Row],[BB]]+MYRANKS_P[[#This Row],[H]])/MYRANKS_P[[#This Row],[IP]],0)</f>
        <v>1.3586956521739131</v>
      </c>
      <c r="S172" s="23">
        <f>MYRANKS_P[[#This Row],[W]]*P_PTS_W+MYRANKS_P[[#This Row],[L]]*P_PTS_L+MYRANKS_P[[#This Row],[IP]]*P_PTS_IP+MYRANKS_P[[#This Row],[SO]]*P_PTS_K+MYRANKS_P[[#This Row],[BB]]*P_PTS_BB+MYRANKS_P[[#This Row],[H]]*P_PTS_HA+MYRANKS_P[[#This Row],[SV]]*P_PTS_SV+MYRANKS_P[[#This Row],[HR]]*P_PTS_HRA+MYRANKS_P[[#This Row],[ER]]*P_PTS_ER</f>
        <v>0</v>
      </c>
      <c r="T172" s="23">
        <f>VLOOKUP(MYRANKS_P[[#This Row],[POS]],REPLACEMENT_LEVEL[],3,FALSE)</f>
        <v>0</v>
      </c>
      <c r="U172" s="23">
        <f>MYRANKS_P[[#This Row],[PROJ PTS]]-MYRANKS_P[[#This Row],[REPL LEVEL]]</f>
        <v>0</v>
      </c>
      <c r="V172" s="30">
        <f>RANK(MYRANKS_P[[#This Row],[POINTS OVER REPL]],MYRANKS_P[POINTS OVER REPL])</f>
        <v>1</v>
      </c>
      <c r="W172" s="29">
        <f>IF(MYRANKS_P[[#This Row],[RANK]]&lt;=TOTAL_PITCHERS_DRAFTED,MYRANKS_P[[#This Row],[POINTS OVER REPL]],0)</f>
        <v>0</v>
      </c>
      <c r="X172" s="35">
        <f>MYRANKS_P[[#This Row],[POINTS OVER REPL]]*DOLLAR_VALUE_PER_POINT+1</f>
        <v>1</v>
      </c>
      <c r="Y172" s="35"/>
      <c r="Z172" s="29">
        <f>IF(AND(MYRANKS_P[[#This Row],[RANK]]&lt;=(TOTAL_PITCHERS_DRAFTED-PITCHERS_BELOW_REPL_DRAFTED),MYRANKS_P[[#This Row],[$ACTUAL]]=""),MYRANKS_P[[#This Row],[POINTS OVER REPL]],0)</f>
        <v>0</v>
      </c>
      <c r="AA172" s="40">
        <f>IF(MYRANKS_P[[#This Row],[$ACTUAL]]="",MYRANKS_P[[#This Row],[POINTS OVER REPL]]*REMAINING_DOLLAR_VALUE_PER_POINT+1,0)</f>
        <v>1</v>
      </c>
    </row>
    <row r="173" spans="1:27" x14ac:dyDescent="0.25">
      <c r="A173" s="9" t="s">
        <v>11491</v>
      </c>
      <c r="B173" s="14" t="str">
        <f>VLOOKUP(MYRANKS_P[[#This Row],[PLAYERID]],PLAYERIDMAP2[],COLUMN(PLAYERIDMAP2[LASTNAME]),FALSE)</f>
        <v>Boxberger</v>
      </c>
      <c r="C173" s="14" t="str">
        <f>VLOOKUP(MYRANKS_P[[#This Row],[PLAYERID]],PLAYERIDMAP2[],COLUMN(PLAYERIDMAP2[FIRSTNAME]),FALSE)</f>
        <v>Brad</v>
      </c>
      <c r="D173" s="14" t="str">
        <f>MYRANKS_P[[#This Row],[FNAME]]&amp;" "&amp;MYRANKS_P[[#This Row],[LNAME]]</f>
        <v>Brad Boxberger</v>
      </c>
      <c r="E173" s="14" t="str">
        <f>VLOOKUP(MYRANKS_P[[#This Row],[PLAYERID]],PLAYERIDMAP2[],COLUMN(PLAYERIDMAP2[TEAM]),FALSE)</f>
        <v>TB</v>
      </c>
      <c r="F173" s="14" t="str">
        <f>VLOOKUP(MYRANKS_P[[#This Row],[PLAYERID]],PLAYERIDMAP2[],COLUMN(PLAYERIDMAP2[POS]),FALSE)</f>
        <v>P</v>
      </c>
      <c r="G173" s="14">
        <f>IFERROR(VALUE(VLOOKUP(MYRANKS_P[[#This Row],[PLAYERID]],PLAYERIDMAP2[],COLUMN(PLAYERIDMAP2[IDFANGRAPHS]),FALSE)),VLOOKUP(MYRANKS_P[[#This Row],[PLAYERID]],PLAYERIDMAP2[],COLUMN(PLAYERIDMAP2[IDFANGRAPHS]),FALSE))</f>
        <v>10133</v>
      </c>
      <c r="H173" s="23">
        <f>IFERROR(VLOOKUP(MYRANKS_P[[#This Row],[IDFANGRAPHS]],STEAMER_P[],COLUMN(STEAMER_P[W]),FALSE),0)</f>
        <v>3</v>
      </c>
      <c r="I173" s="23">
        <f>IFERROR(VLOOKUP(MYRANKS_P[[#This Row],[IDFANGRAPHS]],STEAMER_P[],COLUMN(STEAMER_P[L]),FALSE),0)</f>
        <v>3</v>
      </c>
      <c r="J173" s="23">
        <f>IFERROR(VLOOKUP(MYRANKS_P[[#This Row],[IDFANGRAPHS]],STEAMER_P[],COLUMN(STEAMER_P[SV]),FALSE),0)</f>
        <v>28</v>
      </c>
      <c r="K173" s="23">
        <f>IFERROR(VLOOKUP(MYRANKS_P[[#This Row],[IDFANGRAPHS]],STEAMER_P[],COLUMN(STEAMER_P[IP]),FALSE),0)</f>
        <v>65</v>
      </c>
      <c r="L173" s="23">
        <f>IFERROR(VLOOKUP(MYRANKS_P[[#This Row],[IDFANGRAPHS]],STEAMER_P[],COLUMN(STEAMER_P[H]),FALSE),0)</f>
        <v>51</v>
      </c>
      <c r="M173" s="23">
        <f>IFERROR(VLOOKUP(MYRANKS_P[[#This Row],[IDFANGRAPHS]],STEAMER_P[],COLUMN(STEAMER_P[ER]),FALSE),0)</f>
        <v>23</v>
      </c>
      <c r="N173" s="23">
        <f>IFERROR(VLOOKUP(MYRANKS_P[[#This Row],[IDFANGRAPHS]],STEAMER_P[],COLUMN(STEAMER_P[HR]),FALSE),0)</f>
        <v>6</v>
      </c>
      <c r="O173" s="23">
        <f>IFERROR(VLOOKUP(MYRANKS_P[[#This Row],[IDFANGRAPHS]],STEAMER_P[],COLUMN(STEAMER_P[SO]),FALSE),0)</f>
        <v>76</v>
      </c>
      <c r="P173" s="23">
        <f>IFERROR(VLOOKUP(MYRANKS_P[[#This Row],[IDFANGRAPHS]],STEAMER_P[],COLUMN(STEAMER_P[BB]),FALSE),0)</f>
        <v>26</v>
      </c>
      <c r="Q173" s="21">
        <f>IFERROR((MYRANKS_P[[#This Row],[ER]]*9)/MYRANKS_P[[#This Row],[IP]],0)</f>
        <v>3.1846153846153844</v>
      </c>
      <c r="R173" s="21">
        <f>IFERROR((MYRANKS_P[[#This Row],[BB]]+MYRANKS_P[[#This Row],[H]])/MYRANKS_P[[#This Row],[IP]],0)</f>
        <v>1.1846153846153846</v>
      </c>
      <c r="S173" s="23">
        <f>MYRANKS_P[[#This Row],[W]]*P_PTS_W+MYRANKS_P[[#This Row],[L]]*P_PTS_L+MYRANKS_P[[#This Row],[IP]]*P_PTS_IP+MYRANKS_P[[#This Row],[SO]]*P_PTS_K+MYRANKS_P[[#This Row],[BB]]*P_PTS_BB+MYRANKS_P[[#This Row],[H]]*P_PTS_HA+MYRANKS_P[[#This Row],[SV]]*P_PTS_SV+MYRANKS_P[[#This Row],[HR]]*P_PTS_HRA+MYRANKS_P[[#This Row],[ER]]*P_PTS_ER</f>
        <v>0</v>
      </c>
      <c r="T173" s="23">
        <f>VLOOKUP(MYRANKS_P[[#This Row],[POS]],REPLACEMENT_LEVEL[],3,FALSE)</f>
        <v>0</v>
      </c>
      <c r="U173" s="23">
        <f>MYRANKS_P[[#This Row],[PROJ PTS]]-MYRANKS_P[[#This Row],[REPL LEVEL]]</f>
        <v>0</v>
      </c>
      <c r="V173" s="30">
        <f>RANK(MYRANKS_P[[#This Row],[POINTS OVER REPL]],MYRANKS_P[POINTS OVER REPL])</f>
        <v>1</v>
      </c>
      <c r="W173" s="29">
        <f>IF(MYRANKS_P[[#This Row],[RANK]]&lt;=TOTAL_PITCHERS_DRAFTED,MYRANKS_P[[#This Row],[POINTS OVER REPL]],0)</f>
        <v>0</v>
      </c>
      <c r="X173" s="35">
        <f>MYRANKS_P[[#This Row],[POINTS OVER REPL]]*DOLLAR_VALUE_PER_POINT+1</f>
        <v>1</v>
      </c>
      <c r="Y173" s="35"/>
      <c r="Z173" s="29">
        <f>IF(AND(MYRANKS_P[[#This Row],[RANK]]&lt;=(TOTAL_PITCHERS_DRAFTED-PITCHERS_BELOW_REPL_DRAFTED),MYRANKS_P[[#This Row],[$ACTUAL]]=""),MYRANKS_P[[#This Row],[POINTS OVER REPL]],0)</f>
        <v>0</v>
      </c>
      <c r="AA173" s="40">
        <f>IF(MYRANKS_P[[#This Row],[$ACTUAL]]="",MYRANKS_P[[#This Row],[POINTS OVER REPL]]*REMAINING_DOLLAR_VALUE_PER_POINT+1,0)</f>
        <v>1</v>
      </c>
    </row>
    <row r="174" spans="1:27" x14ac:dyDescent="0.25">
      <c r="A174" s="2" t="s">
        <v>11793</v>
      </c>
      <c r="B174" s="14" t="str">
        <f>VLOOKUP(MYRANKS_P[[#This Row],[PLAYERID]],PLAYERIDMAP2[],COLUMN(PLAYERIDMAP2[LASTNAME]),FALSE)</f>
        <v>Cecil</v>
      </c>
      <c r="C174" s="14" t="str">
        <f>VLOOKUP(MYRANKS_P[[#This Row],[PLAYERID]],PLAYERIDMAP2[],COLUMN(PLAYERIDMAP2[FIRSTNAME]),FALSE)</f>
        <v>Brett</v>
      </c>
      <c r="D174" s="14" t="str">
        <f>MYRANKS_P[[#This Row],[FNAME]]&amp;" "&amp;MYRANKS_P[[#This Row],[LNAME]]</f>
        <v>Brett Cecil</v>
      </c>
      <c r="E174" s="14" t="str">
        <f>VLOOKUP(MYRANKS_P[[#This Row],[PLAYERID]],PLAYERIDMAP2[],COLUMN(PLAYERIDMAP2[TEAM]),FALSE)</f>
        <v>TOR</v>
      </c>
      <c r="F174" s="14" t="str">
        <f>VLOOKUP(MYRANKS_P[[#This Row],[PLAYERID]],PLAYERIDMAP2[],COLUMN(PLAYERIDMAP2[POS]),FALSE)</f>
        <v>P</v>
      </c>
      <c r="G174" s="14">
        <f>IFERROR(VALUE(VLOOKUP(MYRANKS_P[[#This Row],[PLAYERID]],PLAYERIDMAP2[],COLUMN(PLAYERIDMAP2[IDFANGRAPHS]),FALSE)),VLOOKUP(MYRANKS_P[[#This Row],[PLAYERID]],PLAYERIDMAP2[],COLUMN(PLAYERIDMAP2[IDFANGRAPHS]),FALSE))</f>
        <v>2660</v>
      </c>
      <c r="H174" s="23">
        <f>IFERROR(VLOOKUP(MYRANKS_P[[#This Row],[IDFANGRAPHS]],STEAMER_P[],COLUMN(STEAMER_P[W]),FALSE),0)</f>
        <v>4</v>
      </c>
      <c r="I174" s="23">
        <f>IFERROR(VLOOKUP(MYRANKS_P[[#This Row],[IDFANGRAPHS]],STEAMER_P[],COLUMN(STEAMER_P[L]),FALSE),0)</f>
        <v>3</v>
      </c>
      <c r="J174" s="23">
        <f>IFERROR(VLOOKUP(MYRANKS_P[[#This Row],[IDFANGRAPHS]],STEAMER_P[],COLUMN(STEAMER_P[SV]),FALSE),0)</f>
        <v>6</v>
      </c>
      <c r="K174" s="23">
        <f>IFERROR(VLOOKUP(MYRANKS_P[[#This Row],[IDFANGRAPHS]],STEAMER_P[],COLUMN(STEAMER_P[IP]),FALSE),0)</f>
        <v>65</v>
      </c>
      <c r="L174" s="23">
        <f>IFERROR(VLOOKUP(MYRANKS_P[[#This Row],[IDFANGRAPHS]],STEAMER_P[],COLUMN(STEAMER_P[H]),FALSE),0)</f>
        <v>52</v>
      </c>
      <c r="M174" s="23">
        <f>IFERROR(VLOOKUP(MYRANKS_P[[#This Row],[IDFANGRAPHS]],STEAMER_P[],COLUMN(STEAMER_P[ER]),FALSE),0)</f>
        <v>21</v>
      </c>
      <c r="N174" s="23">
        <f>IFERROR(VLOOKUP(MYRANKS_P[[#This Row],[IDFANGRAPHS]],STEAMER_P[],COLUMN(STEAMER_P[HR]),FALSE),0)</f>
        <v>5</v>
      </c>
      <c r="O174" s="23">
        <f>IFERROR(VLOOKUP(MYRANKS_P[[#This Row],[IDFANGRAPHS]],STEAMER_P[],COLUMN(STEAMER_P[SO]),FALSE),0)</f>
        <v>76</v>
      </c>
      <c r="P174" s="23">
        <f>IFERROR(VLOOKUP(MYRANKS_P[[#This Row],[IDFANGRAPHS]],STEAMER_P[],COLUMN(STEAMER_P[BB]),FALSE),0)</f>
        <v>23</v>
      </c>
      <c r="Q174" s="21">
        <f>IFERROR((MYRANKS_P[[#This Row],[ER]]*9)/MYRANKS_P[[#This Row],[IP]],0)</f>
        <v>2.9076923076923076</v>
      </c>
      <c r="R174" s="21">
        <f>IFERROR((MYRANKS_P[[#This Row],[BB]]+MYRANKS_P[[#This Row],[H]])/MYRANKS_P[[#This Row],[IP]],0)</f>
        <v>1.1538461538461537</v>
      </c>
      <c r="S174" s="23">
        <f>MYRANKS_P[[#This Row],[W]]*P_PTS_W+MYRANKS_P[[#This Row],[L]]*P_PTS_L+MYRANKS_P[[#This Row],[IP]]*P_PTS_IP+MYRANKS_P[[#This Row],[SO]]*P_PTS_K+MYRANKS_P[[#This Row],[BB]]*P_PTS_BB+MYRANKS_P[[#This Row],[H]]*P_PTS_HA+MYRANKS_P[[#This Row],[SV]]*P_PTS_SV+MYRANKS_P[[#This Row],[HR]]*P_PTS_HRA+MYRANKS_P[[#This Row],[ER]]*P_PTS_ER</f>
        <v>0</v>
      </c>
      <c r="T174" s="23">
        <f>VLOOKUP(MYRANKS_P[[#This Row],[POS]],REPLACEMENT_LEVEL[],3,FALSE)</f>
        <v>0</v>
      </c>
      <c r="U174" s="23">
        <f>MYRANKS_P[[#This Row],[PROJ PTS]]-MYRANKS_P[[#This Row],[REPL LEVEL]]</f>
        <v>0</v>
      </c>
      <c r="V174" s="30">
        <f>RANK(MYRANKS_P[[#This Row],[POINTS OVER REPL]],MYRANKS_P[POINTS OVER REPL])</f>
        <v>1</v>
      </c>
      <c r="W174" s="29">
        <f>IF(MYRANKS_P[[#This Row],[RANK]]&lt;=TOTAL_PITCHERS_DRAFTED,MYRANKS_P[[#This Row],[POINTS OVER REPL]],0)</f>
        <v>0</v>
      </c>
      <c r="X174" s="35">
        <f>MYRANKS_P[[#This Row],[POINTS OVER REPL]]*DOLLAR_VALUE_PER_POINT+1</f>
        <v>1</v>
      </c>
      <c r="Y174" s="35"/>
      <c r="Z174" s="29">
        <f>IF(AND(MYRANKS_P[[#This Row],[RANK]]&lt;=(TOTAL_PITCHERS_DRAFTED-PITCHERS_BELOW_REPL_DRAFTED),MYRANKS_P[[#This Row],[$ACTUAL]]=""),MYRANKS_P[[#This Row],[POINTS OVER REPL]],0)</f>
        <v>0</v>
      </c>
      <c r="AA174" s="40">
        <f>IF(MYRANKS_P[[#This Row],[$ACTUAL]]="",MYRANKS_P[[#This Row],[POINTS OVER REPL]]*REMAINING_DOLLAR_VALUE_PER_POINT+1,0)</f>
        <v>1</v>
      </c>
    </row>
    <row r="175" spans="1:27" x14ac:dyDescent="0.25">
      <c r="A175" s="2" t="s">
        <v>15270</v>
      </c>
      <c r="B175" s="14" t="str">
        <f>VLOOKUP(MYRANKS_P[[#This Row],[PLAYERID]],PLAYERIDMAP2[],COLUMN(PLAYERIDMAP2[LASTNAME]),FALSE)</f>
        <v>Siegrist</v>
      </c>
      <c r="C175" s="14" t="str">
        <f>VLOOKUP(MYRANKS_P[[#This Row],[PLAYERID]],PLAYERIDMAP2[],COLUMN(PLAYERIDMAP2[FIRSTNAME]),FALSE)</f>
        <v>Kevin</v>
      </c>
      <c r="D175" s="14" t="str">
        <f>MYRANKS_P[[#This Row],[FNAME]]&amp;" "&amp;MYRANKS_P[[#This Row],[LNAME]]</f>
        <v>Kevin Siegrist</v>
      </c>
      <c r="E175" s="14" t="str">
        <f>VLOOKUP(MYRANKS_P[[#This Row],[PLAYERID]],PLAYERIDMAP2[],COLUMN(PLAYERIDMAP2[TEAM]),FALSE)</f>
        <v>STL</v>
      </c>
      <c r="F175" s="14" t="str">
        <f>VLOOKUP(MYRANKS_P[[#This Row],[PLAYERID]],PLAYERIDMAP2[],COLUMN(PLAYERIDMAP2[POS]),FALSE)</f>
        <v>P</v>
      </c>
      <c r="G175" s="14">
        <f>IFERROR(VALUE(VLOOKUP(MYRANKS_P[[#This Row],[PLAYERID]],PLAYERIDMAP2[],COLUMN(PLAYERIDMAP2[IDFANGRAPHS]),FALSE)),VLOOKUP(MYRANKS_P[[#This Row],[PLAYERID]],PLAYERIDMAP2[],COLUMN(PLAYERIDMAP2[IDFANGRAPHS]),FALSE))</f>
        <v>8180</v>
      </c>
      <c r="H175" s="23">
        <f>IFERROR(VLOOKUP(MYRANKS_P[[#This Row],[IDFANGRAPHS]],STEAMER_P[],COLUMN(STEAMER_P[W]),FALSE),0)</f>
        <v>3</v>
      </c>
      <c r="I175" s="23">
        <f>IFERROR(VLOOKUP(MYRANKS_P[[#This Row],[IDFANGRAPHS]],STEAMER_P[],COLUMN(STEAMER_P[L]),FALSE),0)</f>
        <v>3</v>
      </c>
      <c r="J175" s="23">
        <f>IFERROR(VLOOKUP(MYRANKS_P[[#This Row],[IDFANGRAPHS]],STEAMER_P[],COLUMN(STEAMER_P[SV]),FALSE),0)</f>
        <v>6</v>
      </c>
      <c r="K175" s="23">
        <f>IFERROR(VLOOKUP(MYRANKS_P[[#This Row],[IDFANGRAPHS]],STEAMER_P[],COLUMN(STEAMER_P[IP]),FALSE),0)</f>
        <v>65</v>
      </c>
      <c r="L175" s="23">
        <f>IFERROR(VLOOKUP(MYRANKS_P[[#This Row],[IDFANGRAPHS]],STEAMER_P[],COLUMN(STEAMER_P[H]),FALSE),0)</f>
        <v>51</v>
      </c>
      <c r="M175" s="23">
        <f>IFERROR(VLOOKUP(MYRANKS_P[[#This Row],[IDFANGRAPHS]],STEAMER_P[],COLUMN(STEAMER_P[ER]),FALSE),0)</f>
        <v>23</v>
      </c>
      <c r="N175" s="23">
        <f>IFERROR(VLOOKUP(MYRANKS_P[[#This Row],[IDFANGRAPHS]],STEAMER_P[],COLUMN(STEAMER_P[HR]),FALSE),0)</f>
        <v>6</v>
      </c>
      <c r="O175" s="23">
        <f>IFERROR(VLOOKUP(MYRANKS_P[[#This Row],[IDFANGRAPHS]],STEAMER_P[],COLUMN(STEAMER_P[SO]),FALSE),0)</f>
        <v>76</v>
      </c>
      <c r="P175" s="23">
        <f>IFERROR(VLOOKUP(MYRANKS_P[[#This Row],[IDFANGRAPHS]],STEAMER_P[],COLUMN(STEAMER_P[BB]),FALSE),0)</f>
        <v>28</v>
      </c>
      <c r="Q175" s="21">
        <f>IFERROR((MYRANKS_P[[#This Row],[ER]]*9)/MYRANKS_P[[#This Row],[IP]],0)</f>
        <v>3.1846153846153844</v>
      </c>
      <c r="R175" s="21">
        <f>IFERROR((MYRANKS_P[[#This Row],[BB]]+MYRANKS_P[[#This Row],[H]])/MYRANKS_P[[#This Row],[IP]],0)</f>
        <v>1.2153846153846153</v>
      </c>
      <c r="S175" s="23">
        <f>MYRANKS_P[[#This Row],[W]]*P_PTS_W+MYRANKS_P[[#This Row],[L]]*P_PTS_L+MYRANKS_P[[#This Row],[IP]]*P_PTS_IP+MYRANKS_P[[#This Row],[SO]]*P_PTS_K+MYRANKS_P[[#This Row],[BB]]*P_PTS_BB+MYRANKS_P[[#This Row],[H]]*P_PTS_HA+MYRANKS_P[[#This Row],[SV]]*P_PTS_SV+MYRANKS_P[[#This Row],[HR]]*P_PTS_HRA+MYRANKS_P[[#This Row],[ER]]*P_PTS_ER</f>
        <v>0</v>
      </c>
      <c r="T175" s="23">
        <f>VLOOKUP(MYRANKS_P[[#This Row],[POS]],REPLACEMENT_LEVEL[],3,FALSE)</f>
        <v>0</v>
      </c>
      <c r="U175" s="23">
        <f>MYRANKS_P[[#This Row],[PROJ PTS]]-MYRANKS_P[[#This Row],[REPL LEVEL]]</f>
        <v>0</v>
      </c>
      <c r="V175" s="30">
        <f>RANK(MYRANKS_P[[#This Row],[POINTS OVER REPL]],MYRANKS_P[POINTS OVER REPL])</f>
        <v>1</v>
      </c>
      <c r="W175" s="29">
        <f>IF(MYRANKS_P[[#This Row],[RANK]]&lt;=TOTAL_PITCHERS_DRAFTED,MYRANKS_P[[#This Row],[POINTS OVER REPL]],0)</f>
        <v>0</v>
      </c>
      <c r="X175" s="35">
        <f>MYRANKS_P[[#This Row],[POINTS OVER REPL]]*DOLLAR_VALUE_PER_POINT+1</f>
        <v>1</v>
      </c>
      <c r="Y175" s="35"/>
      <c r="Z175" s="29">
        <f>IF(AND(MYRANKS_P[[#This Row],[RANK]]&lt;=(TOTAL_PITCHERS_DRAFTED-PITCHERS_BELOW_REPL_DRAFTED),MYRANKS_P[[#This Row],[$ACTUAL]]=""),MYRANKS_P[[#This Row],[POINTS OVER REPL]],0)</f>
        <v>0</v>
      </c>
      <c r="AA175" s="40">
        <f>IF(MYRANKS_P[[#This Row],[$ACTUAL]]="",MYRANKS_P[[#This Row],[POINTS OVER REPL]]*REMAINING_DOLLAR_VALUE_PER_POINT+1,0)</f>
        <v>1</v>
      </c>
    </row>
    <row r="176" spans="1:27" x14ac:dyDescent="0.25">
      <c r="A176" s="2" t="s">
        <v>11874</v>
      </c>
      <c r="B176" s="14" t="str">
        <f>VLOOKUP(MYRANKS_P[[#This Row],[PLAYERID]],PLAYERIDMAP2[],COLUMN(PLAYERIDMAP2[LASTNAME]),FALSE)</f>
        <v>Cingrani</v>
      </c>
      <c r="C176" s="14" t="str">
        <f>VLOOKUP(MYRANKS_P[[#This Row],[PLAYERID]],PLAYERIDMAP2[],COLUMN(PLAYERIDMAP2[FIRSTNAME]),FALSE)</f>
        <v>Tony</v>
      </c>
      <c r="D176" s="14" t="str">
        <f>MYRANKS_P[[#This Row],[FNAME]]&amp;" "&amp;MYRANKS_P[[#This Row],[LNAME]]</f>
        <v>Tony Cingrani</v>
      </c>
      <c r="E176" s="14" t="str">
        <f>VLOOKUP(MYRANKS_P[[#This Row],[PLAYERID]],PLAYERIDMAP2[],COLUMN(PLAYERIDMAP2[TEAM]),FALSE)</f>
        <v>CIN</v>
      </c>
      <c r="F176" s="14" t="str">
        <f>VLOOKUP(MYRANKS_P[[#This Row],[PLAYERID]],PLAYERIDMAP2[],COLUMN(PLAYERIDMAP2[POS]),FALSE)</f>
        <v>P</v>
      </c>
      <c r="G176" s="14">
        <f>IFERROR(VALUE(VLOOKUP(MYRANKS_P[[#This Row],[PLAYERID]],PLAYERIDMAP2[],COLUMN(PLAYERIDMAP2[IDFANGRAPHS]),FALSE)),VLOOKUP(MYRANKS_P[[#This Row],[PLAYERID]],PLAYERIDMAP2[],COLUMN(PLAYERIDMAP2[IDFANGRAPHS]),FALSE))</f>
        <v>12555</v>
      </c>
      <c r="H176" s="23">
        <f>IFERROR(VLOOKUP(MYRANKS_P[[#This Row],[IDFANGRAPHS]],STEAMER_P[],COLUMN(STEAMER_P[W]),FALSE),0)</f>
        <v>3</v>
      </c>
      <c r="I176" s="23">
        <f>IFERROR(VLOOKUP(MYRANKS_P[[#This Row],[IDFANGRAPHS]],STEAMER_P[],COLUMN(STEAMER_P[L]),FALSE),0)</f>
        <v>3</v>
      </c>
      <c r="J176" s="23">
        <f>IFERROR(VLOOKUP(MYRANKS_P[[#This Row],[IDFANGRAPHS]],STEAMER_P[],COLUMN(STEAMER_P[SV]),FALSE),0)</f>
        <v>6</v>
      </c>
      <c r="K176" s="23">
        <f>IFERROR(VLOOKUP(MYRANKS_P[[#This Row],[IDFANGRAPHS]],STEAMER_P[],COLUMN(STEAMER_P[IP]),FALSE),0)</f>
        <v>65</v>
      </c>
      <c r="L176" s="23">
        <f>IFERROR(VLOOKUP(MYRANKS_P[[#This Row],[IDFANGRAPHS]],STEAMER_P[],COLUMN(STEAMER_P[H]),FALSE),0)</f>
        <v>52</v>
      </c>
      <c r="M176" s="23">
        <f>IFERROR(VLOOKUP(MYRANKS_P[[#This Row],[IDFANGRAPHS]],STEAMER_P[],COLUMN(STEAMER_P[ER]),FALSE),0)</f>
        <v>23</v>
      </c>
      <c r="N176" s="23">
        <f>IFERROR(VLOOKUP(MYRANKS_P[[#This Row],[IDFANGRAPHS]],STEAMER_P[],COLUMN(STEAMER_P[HR]),FALSE),0)</f>
        <v>8</v>
      </c>
      <c r="O176" s="23">
        <f>IFERROR(VLOOKUP(MYRANKS_P[[#This Row],[IDFANGRAPHS]],STEAMER_P[],COLUMN(STEAMER_P[SO]),FALSE),0)</f>
        <v>75</v>
      </c>
      <c r="P176" s="23">
        <f>IFERROR(VLOOKUP(MYRANKS_P[[#This Row],[IDFANGRAPHS]],STEAMER_P[],COLUMN(STEAMER_P[BB]),FALSE),0)</f>
        <v>28</v>
      </c>
      <c r="Q176" s="21">
        <f>IFERROR((MYRANKS_P[[#This Row],[ER]]*9)/MYRANKS_P[[#This Row],[IP]],0)</f>
        <v>3.1846153846153844</v>
      </c>
      <c r="R176" s="21">
        <f>IFERROR((MYRANKS_P[[#This Row],[BB]]+MYRANKS_P[[#This Row],[H]])/MYRANKS_P[[#This Row],[IP]],0)</f>
        <v>1.2307692307692308</v>
      </c>
      <c r="S176" s="23">
        <f>MYRANKS_P[[#This Row],[W]]*P_PTS_W+MYRANKS_P[[#This Row],[L]]*P_PTS_L+MYRANKS_P[[#This Row],[IP]]*P_PTS_IP+MYRANKS_P[[#This Row],[SO]]*P_PTS_K+MYRANKS_P[[#This Row],[BB]]*P_PTS_BB+MYRANKS_P[[#This Row],[H]]*P_PTS_HA+MYRANKS_P[[#This Row],[SV]]*P_PTS_SV+MYRANKS_P[[#This Row],[HR]]*P_PTS_HRA+MYRANKS_P[[#This Row],[ER]]*P_PTS_ER</f>
        <v>0</v>
      </c>
      <c r="T176" s="23">
        <f>VLOOKUP(MYRANKS_P[[#This Row],[POS]],REPLACEMENT_LEVEL[],3,FALSE)</f>
        <v>0</v>
      </c>
      <c r="U176" s="23">
        <f>MYRANKS_P[[#This Row],[PROJ PTS]]-MYRANKS_P[[#This Row],[REPL LEVEL]]</f>
        <v>0</v>
      </c>
      <c r="V176" s="30">
        <f>RANK(MYRANKS_P[[#This Row],[POINTS OVER REPL]],MYRANKS_P[POINTS OVER REPL])</f>
        <v>1</v>
      </c>
      <c r="W176" s="29">
        <f>IF(MYRANKS_P[[#This Row],[RANK]]&lt;=TOTAL_PITCHERS_DRAFTED,MYRANKS_P[[#This Row],[POINTS OVER REPL]],0)</f>
        <v>0</v>
      </c>
      <c r="X176" s="35">
        <f>MYRANKS_P[[#This Row],[POINTS OVER REPL]]*DOLLAR_VALUE_PER_POINT+1</f>
        <v>1</v>
      </c>
      <c r="Y176" s="35"/>
      <c r="Z176" s="29">
        <f>IF(AND(MYRANKS_P[[#This Row],[RANK]]&lt;=(TOTAL_PITCHERS_DRAFTED-PITCHERS_BELOW_REPL_DRAFTED),MYRANKS_P[[#This Row],[$ACTUAL]]=""),MYRANKS_P[[#This Row],[POINTS OVER REPL]],0)</f>
        <v>0</v>
      </c>
      <c r="AA176" s="40">
        <f>IF(MYRANKS_P[[#This Row],[$ACTUAL]]="",MYRANKS_P[[#This Row],[POINTS OVER REPL]]*REMAINING_DOLLAR_VALUE_PER_POINT+1,0)</f>
        <v>1</v>
      </c>
    </row>
    <row r="177" spans="1:27" x14ac:dyDescent="0.25">
      <c r="A177" s="2" t="s">
        <v>13983</v>
      </c>
      <c r="B177" s="14" t="str">
        <f>VLOOKUP(MYRANKS_P[[#This Row],[PLAYERID]],PLAYERIDMAP2[],COLUMN(PLAYERIDMAP2[LASTNAME]),FALSE)</f>
        <v>McGee</v>
      </c>
      <c r="C177" s="14" t="str">
        <f>VLOOKUP(MYRANKS_P[[#This Row],[PLAYERID]],PLAYERIDMAP2[],COLUMN(PLAYERIDMAP2[FIRSTNAME]),FALSE)</f>
        <v>Jake</v>
      </c>
      <c r="D177" s="14" t="str">
        <f>MYRANKS_P[[#This Row],[FNAME]]&amp;" "&amp;MYRANKS_P[[#This Row],[LNAME]]</f>
        <v>Jake McGee</v>
      </c>
      <c r="E177" s="14" t="str">
        <f>VLOOKUP(MYRANKS_P[[#This Row],[PLAYERID]],PLAYERIDMAP2[],COLUMN(PLAYERIDMAP2[TEAM]),FALSE)</f>
        <v>TB</v>
      </c>
      <c r="F177" s="14" t="str">
        <f>VLOOKUP(MYRANKS_P[[#This Row],[PLAYERID]],PLAYERIDMAP2[],COLUMN(PLAYERIDMAP2[POS]),FALSE)</f>
        <v>P</v>
      </c>
      <c r="G177" s="14">
        <f>IFERROR(VALUE(VLOOKUP(MYRANKS_P[[#This Row],[PLAYERID]],PLAYERIDMAP2[],COLUMN(PLAYERIDMAP2[IDFANGRAPHS]),FALSE)),VLOOKUP(MYRANKS_P[[#This Row],[PLAYERID]],PLAYERIDMAP2[],COLUMN(PLAYERIDMAP2[IDFANGRAPHS]),FALSE))</f>
        <v>7550</v>
      </c>
      <c r="H177" s="23">
        <f>IFERROR(VLOOKUP(MYRANKS_P[[#This Row],[IDFANGRAPHS]],STEAMER_P[],COLUMN(STEAMER_P[W]),FALSE),0)</f>
        <v>4</v>
      </c>
      <c r="I177" s="23">
        <f>IFERROR(VLOOKUP(MYRANKS_P[[#This Row],[IDFANGRAPHS]],STEAMER_P[],COLUMN(STEAMER_P[L]),FALSE),0)</f>
        <v>3</v>
      </c>
      <c r="J177" s="23">
        <f>IFERROR(VLOOKUP(MYRANKS_P[[#This Row],[IDFANGRAPHS]],STEAMER_P[],COLUMN(STEAMER_P[SV]),FALSE),0)</f>
        <v>6</v>
      </c>
      <c r="K177" s="23">
        <f>IFERROR(VLOOKUP(MYRANKS_P[[#This Row],[IDFANGRAPHS]],STEAMER_P[],COLUMN(STEAMER_P[IP]),FALSE),0)</f>
        <v>65</v>
      </c>
      <c r="L177" s="23">
        <f>IFERROR(VLOOKUP(MYRANKS_P[[#This Row],[IDFANGRAPHS]],STEAMER_P[],COLUMN(STEAMER_P[H]),FALSE),0)</f>
        <v>51</v>
      </c>
      <c r="M177" s="23">
        <f>IFERROR(VLOOKUP(MYRANKS_P[[#This Row],[IDFANGRAPHS]],STEAMER_P[],COLUMN(STEAMER_P[ER]),FALSE),0)</f>
        <v>20</v>
      </c>
      <c r="N177" s="23">
        <f>IFERROR(VLOOKUP(MYRANKS_P[[#This Row],[IDFANGRAPHS]],STEAMER_P[],COLUMN(STEAMER_P[HR]),FALSE),0)</f>
        <v>6</v>
      </c>
      <c r="O177" s="23">
        <f>IFERROR(VLOOKUP(MYRANKS_P[[#This Row],[IDFANGRAPHS]],STEAMER_P[],COLUMN(STEAMER_P[SO]),FALSE),0)</f>
        <v>75</v>
      </c>
      <c r="P177" s="23">
        <f>IFERROR(VLOOKUP(MYRANKS_P[[#This Row],[IDFANGRAPHS]],STEAMER_P[],COLUMN(STEAMER_P[BB]),FALSE),0)</f>
        <v>21</v>
      </c>
      <c r="Q177" s="21">
        <f>IFERROR((MYRANKS_P[[#This Row],[ER]]*9)/MYRANKS_P[[#This Row],[IP]],0)</f>
        <v>2.7692307692307692</v>
      </c>
      <c r="R177" s="21">
        <f>IFERROR((MYRANKS_P[[#This Row],[BB]]+MYRANKS_P[[#This Row],[H]])/MYRANKS_P[[#This Row],[IP]],0)</f>
        <v>1.1076923076923078</v>
      </c>
      <c r="S177" s="23">
        <f>MYRANKS_P[[#This Row],[W]]*P_PTS_W+MYRANKS_P[[#This Row],[L]]*P_PTS_L+MYRANKS_P[[#This Row],[IP]]*P_PTS_IP+MYRANKS_P[[#This Row],[SO]]*P_PTS_K+MYRANKS_P[[#This Row],[BB]]*P_PTS_BB+MYRANKS_P[[#This Row],[H]]*P_PTS_HA+MYRANKS_P[[#This Row],[SV]]*P_PTS_SV+MYRANKS_P[[#This Row],[HR]]*P_PTS_HRA+MYRANKS_P[[#This Row],[ER]]*P_PTS_ER</f>
        <v>0</v>
      </c>
      <c r="T177" s="23">
        <f>VLOOKUP(MYRANKS_P[[#This Row],[POS]],REPLACEMENT_LEVEL[],3,FALSE)</f>
        <v>0</v>
      </c>
      <c r="U177" s="23">
        <f>MYRANKS_P[[#This Row],[PROJ PTS]]-MYRANKS_P[[#This Row],[REPL LEVEL]]</f>
        <v>0</v>
      </c>
      <c r="V177" s="30">
        <f>RANK(MYRANKS_P[[#This Row],[POINTS OVER REPL]],MYRANKS_P[POINTS OVER REPL])</f>
        <v>1</v>
      </c>
      <c r="W177" s="29">
        <f>IF(MYRANKS_P[[#This Row],[RANK]]&lt;=TOTAL_PITCHERS_DRAFTED,MYRANKS_P[[#This Row],[POINTS OVER REPL]],0)</f>
        <v>0</v>
      </c>
      <c r="X177" s="35">
        <f>MYRANKS_P[[#This Row],[POINTS OVER REPL]]*DOLLAR_VALUE_PER_POINT+1</f>
        <v>1</v>
      </c>
      <c r="Y177" s="35"/>
      <c r="Z177" s="29">
        <f>IF(AND(MYRANKS_P[[#This Row],[RANK]]&lt;=(TOTAL_PITCHERS_DRAFTED-PITCHERS_BELOW_REPL_DRAFTED),MYRANKS_P[[#This Row],[$ACTUAL]]=""),MYRANKS_P[[#This Row],[POINTS OVER REPL]],0)</f>
        <v>0</v>
      </c>
      <c r="AA177" s="40">
        <f>IF(MYRANKS_P[[#This Row],[$ACTUAL]]="",MYRANKS_P[[#This Row],[POINTS OVER REPL]]*REMAINING_DOLLAR_VALUE_PER_POINT+1,0)</f>
        <v>1</v>
      </c>
    </row>
    <row r="178" spans="1:27" x14ac:dyDescent="0.25">
      <c r="A178" s="89" t="s">
        <v>18279</v>
      </c>
      <c r="B178" s="90" t="str">
        <f>VLOOKUP(MYRANKS_P[[#This Row],[PLAYERID]],PLAYERIDMAP2[],COLUMN(PLAYERIDMAP2[LASTNAME]),FALSE)</f>
        <v>Vizcaino</v>
      </c>
      <c r="C178" s="90" t="str">
        <f>VLOOKUP(MYRANKS_P[[#This Row],[PLAYERID]],PLAYERIDMAP2[],COLUMN(PLAYERIDMAP2[FIRSTNAME]),FALSE)</f>
        <v>Arodys</v>
      </c>
      <c r="D178" s="90" t="str">
        <f>MYRANKS_P[[#This Row],[FNAME]]&amp;" "&amp;MYRANKS_P[[#This Row],[LNAME]]</f>
        <v>Arodys Vizcaino</v>
      </c>
      <c r="E178" s="90" t="str">
        <f>VLOOKUP(MYRANKS_P[[#This Row],[PLAYERID]],PLAYERIDMAP2[],COLUMN(PLAYERIDMAP2[TEAM]),FALSE)</f>
        <v>ATL</v>
      </c>
      <c r="F178" s="90" t="str">
        <f>VLOOKUP(MYRANKS_P[[#This Row],[PLAYERID]],PLAYERIDMAP2[],COLUMN(PLAYERIDMAP2[POS]),FALSE)</f>
        <v>P</v>
      </c>
      <c r="G178" s="90">
        <f>IFERROR(VALUE(VLOOKUP(MYRANKS_P[[#This Row],[PLAYERID]],PLAYERIDMAP2[],COLUMN(PLAYERIDMAP2[IDFANGRAPHS]),FALSE)),VLOOKUP(MYRANKS_P[[#This Row],[PLAYERID]],PLAYERIDMAP2[],COLUMN(PLAYERIDMAP2[IDFANGRAPHS]),FALSE))</f>
        <v>5498</v>
      </c>
      <c r="H178" s="23">
        <f>IFERROR(VLOOKUP(MYRANKS_P[[#This Row],[IDFANGRAPHS]],STEAMER_P[],COLUMN(STEAMER_P[W]),FALSE),0)</f>
        <v>3</v>
      </c>
      <c r="I178" s="23">
        <f>IFERROR(VLOOKUP(MYRANKS_P[[#This Row],[IDFANGRAPHS]],STEAMER_P[],COLUMN(STEAMER_P[L]),FALSE),0)</f>
        <v>3</v>
      </c>
      <c r="J178" s="23">
        <f>IFERROR(VLOOKUP(MYRANKS_P[[#This Row],[IDFANGRAPHS]],STEAMER_P[],COLUMN(STEAMER_P[SV]),FALSE),0)</f>
        <v>6</v>
      </c>
      <c r="K178" s="23">
        <f>IFERROR(VLOOKUP(MYRANKS_P[[#This Row],[IDFANGRAPHS]],STEAMER_P[],COLUMN(STEAMER_P[IP]),FALSE),0)</f>
        <v>65</v>
      </c>
      <c r="L178" s="23">
        <f>IFERROR(VLOOKUP(MYRANKS_P[[#This Row],[IDFANGRAPHS]],STEAMER_P[],COLUMN(STEAMER_P[H]),FALSE),0)</f>
        <v>53</v>
      </c>
      <c r="M178" s="23">
        <f>IFERROR(VLOOKUP(MYRANKS_P[[#This Row],[IDFANGRAPHS]],STEAMER_P[],COLUMN(STEAMER_P[ER]),FALSE),0)</f>
        <v>23</v>
      </c>
      <c r="N178" s="23">
        <f>IFERROR(VLOOKUP(MYRANKS_P[[#This Row],[IDFANGRAPHS]],STEAMER_P[],COLUMN(STEAMER_P[HR]),FALSE),0)</f>
        <v>6</v>
      </c>
      <c r="O178" s="23">
        <f>IFERROR(VLOOKUP(MYRANKS_P[[#This Row],[IDFANGRAPHS]],STEAMER_P[],COLUMN(STEAMER_P[SO]),FALSE),0)</f>
        <v>75</v>
      </c>
      <c r="P178" s="23">
        <f>IFERROR(VLOOKUP(MYRANKS_P[[#This Row],[IDFANGRAPHS]],STEAMER_P[],COLUMN(STEAMER_P[BB]),FALSE),0)</f>
        <v>26</v>
      </c>
      <c r="Q178" s="82">
        <f>IFERROR((MYRANKS_P[[#This Row],[ER]]*9)/MYRANKS_P[[#This Row],[IP]],0)</f>
        <v>3.1846153846153844</v>
      </c>
      <c r="R178" s="82">
        <f>IFERROR((MYRANKS_P[[#This Row],[BB]]+MYRANKS_P[[#This Row],[H]])/MYRANKS_P[[#This Row],[IP]],0)</f>
        <v>1.2153846153846153</v>
      </c>
      <c r="S178" s="81">
        <f>MYRANKS_P[[#This Row],[W]]*P_PTS_W+MYRANKS_P[[#This Row],[L]]*P_PTS_L+MYRANKS_P[[#This Row],[IP]]*P_PTS_IP+MYRANKS_P[[#This Row],[SO]]*P_PTS_K+MYRANKS_P[[#This Row],[BB]]*P_PTS_BB+MYRANKS_P[[#This Row],[H]]*P_PTS_HA+MYRANKS_P[[#This Row],[SV]]*P_PTS_SV+MYRANKS_P[[#This Row],[HR]]*P_PTS_HRA+MYRANKS_P[[#This Row],[ER]]*P_PTS_ER</f>
        <v>0</v>
      </c>
      <c r="T178" s="81">
        <f>VLOOKUP(MYRANKS_P[[#This Row],[POS]],REPLACEMENT_LEVEL[],3,FALSE)</f>
        <v>0</v>
      </c>
      <c r="U178" s="81">
        <f>MYRANKS_P[[#This Row],[PROJ PTS]]-MYRANKS_P[[#This Row],[REPL LEVEL]]</f>
        <v>0</v>
      </c>
      <c r="V178" s="80">
        <f>RANK(MYRANKS_P[[#This Row],[POINTS OVER REPL]],MYRANKS_P[POINTS OVER REPL])</f>
        <v>1</v>
      </c>
      <c r="W178" s="81">
        <f>IF(MYRANKS_P[[#This Row],[RANK]]&lt;=TOTAL_PITCHERS_DRAFTED,MYRANKS_P[[#This Row],[POINTS OVER REPL]],0)</f>
        <v>0</v>
      </c>
      <c r="X178" s="83">
        <f>MYRANKS_P[[#This Row],[POINTS OVER REPL]]*DOLLAR_VALUE_PER_POINT+1</f>
        <v>1</v>
      </c>
      <c r="Y178" s="83"/>
      <c r="Z178" s="81">
        <f>IF(AND(MYRANKS_P[[#This Row],[RANK]]&lt;=(TOTAL_PITCHERS_DRAFTED-PITCHERS_BELOW_REPL_DRAFTED),MYRANKS_P[[#This Row],[$ACTUAL]]=""),MYRANKS_P[[#This Row],[POINTS OVER REPL]],0)</f>
        <v>0</v>
      </c>
      <c r="AA178" s="84">
        <f>IF(MYRANKS_P[[#This Row],[$ACTUAL]]="",MYRANKS_P[[#This Row],[POINTS OVER REPL]]*REMAINING_DOLLAR_VALUE_PER_POINT+1,0)</f>
        <v>1</v>
      </c>
    </row>
    <row r="179" spans="1:27" x14ac:dyDescent="0.25">
      <c r="A179" s="4" t="s">
        <v>15433</v>
      </c>
      <c r="B179" s="14" t="str">
        <f>VLOOKUP(MYRANKS_P[[#This Row],[PLAYERID]],PLAYERIDMAP2[],COLUMN(PLAYERIDMAP2[LASTNAME]),FALSE)</f>
        <v>Strop</v>
      </c>
      <c r="C179" s="14" t="str">
        <f>VLOOKUP(MYRANKS_P[[#This Row],[PLAYERID]],PLAYERIDMAP2[],COLUMN(PLAYERIDMAP2[FIRSTNAME]),FALSE)</f>
        <v>Pedro</v>
      </c>
      <c r="D179" s="14" t="str">
        <f>MYRANKS_P[[#This Row],[FNAME]]&amp;" "&amp;MYRANKS_P[[#This Row],[LNAME]]</f>
        <v>Pedro Strop</v>
      </c>
      <c r="E179" s="14" t="str">
        <f>VLOOKUP(MYRANKS_P[[#This Row],[PLAYERID]],PLAYERIDMAP2[],COLUMN(PLAYERIDMAP2[TEAM]),FALSE)</f>
        <v>CHC</v>
      </c>
      <c r="F179" s="14" t="str">
        <f>VLOOKUP(MYRANKS_P[[#This Row],[PLAYERID]],PLAYERIDMAP2[],COLUMN(PLAYERIDMAP2[POS]),FALSE)</f>
        <v>P</v>
      </c>
      <c r="G179" s="14">
        <f>IFERROR(VALUE(VLOOKUP(MYRANKS_P[[#This Row],[PLAYERID]],PLAYERIDMAP2[],COLUMN(PLAYERIDMAP2[IDFANGRAPHS]),FALSE)),VLOOKUP(MYRANKS_P[[#This Row],[PLAYERID]],PLAYERIDMAP2[],COLUMN(PLAYERIDMAP2[IDFANGRAPHS]),FALSE))</f>
        <v>4070</v>
      </c>
      <c r="H179" s="23">
        <f>IFERROR(VLOOKUP(MYRANKS_P[[#This Row],[IDFANGRAPHS]],STEAMER_P[],COLUMN(STEAMER_P[W]),FALSE),0)</f>
        <v>4</v>
      </c>
      <c r="I179" s="23">
        <f>IFERROR(VLOOKUP(MYRANKS_P[[#This Row],[IDFANGRAPHS]],STEAMER_P[],COLUMN(STEAMER_P[L]),FALSE),0)</f>
        <v>3</v>
      </c>
      <c r="J179" s="23">
        <f>IFERROR(VLOOKUP(MYRANKS_P[[#This Row],[IDFANGRAPHS]],STEAMER_P[],COLUMN(STEAMER_P[SV]),FALSE),0)</f>
        <v>6</v>
      </c>
      <c r="K179" s="23">
        <f>IFERROR(VLOOKUP(MYRANKS_P[[#This Row],[IDFANGRAPHS]],STEAMER_P[],COLUMN(STEAMER_P[IP]),FALSE),0)</f>
        <v>65</v>
      </c>
      <c r="L179" s="23">
        <f>IFERROR(VLOOKUP(MYRANKS_P[[#This Row],[IDFANGRAPHS]],STEAMER_P[],COLUMN(STEAMER_P[H]),FALSE),0)</f>
        <v>52</v>
      </c>
      <c r="M179" s="23">
        <f>IFERROR(VLOOKUP(MYRANKS_P[[#This Row],[IDFANGRAPHS]],STEAMER_P[],COLUMN(STEAMER_P[ER]),FALSE),0)</f>
        <v>22</v>
      </c>
      <c r="N179" s="23">
        <f>IFERROR(VLOOKUP(MYRANKS_P[[#This Row],[IDFANGRAPHS]],STEAMER_P[],COLUMN(STEAMER_P[HR]),FALSE),0)</f>
        <v>5</v>
      </c>
      <c r="O179" s="23">
        <f>IFERROR(VLOOKUP(MYRANKS_P[[#This Row],[IDFANGRAPHS]],STEAMER_P[],COLUMN(STEAMER_P[SO]),FALSE),0)</f>
        <v>74</v>
      </c>
      <c r="P179" s="23">
        <f>IFERROR(VLOOKUP(MYRANKS_P[[#This Row],[IDFANGRAPHS]],STEAMER_P[],COLUMN(STEAMER_P[BB]),FALSE),0)</f>
        <v>26</v>
      </c>
      <c r="Q179" s="21">
        <f>IFERROR((MYRANKS_P[[#This Row],[ER]]*9)/MYRANKS_P[[#This Row],[IP]],0)</f>
        <v>3.046153846153846</v>
      </c>
      <c r="R179" s="21">
        <f>IFERROR((MYRANKS_P[[#This Row],[BB]]+MYRANKS_P[[#This Row],[H]])/MYRANKS_P[[#This Row],[IP]],0)</f>
        <v>1.2</v>
      </c>
      <c r="S179" s="23">
        <f>MYRANKS_P[[#This Row],[W]]*P_PTS_W+MYRANKS_P[[#This Row],[L]]*P_PTS_L+MYRANKS_P[[#This Row],[IP]]*P_PTS_IP+MYRANKS_P[[#This Row],[SO]]*P_PTS_K+MYRANKS_P[[#This Row],[BB]]*P_PTS_BB+MYRANKS_P[[#This Row],[H]]*P_PTS_HA+MYRANKS_P[[#This Row],[SV]]*P_PTS_SV+MYRANKS_P[[#This Row],[HR]]*P_PTS_HRA+MYRANKS_P[[#This Row],[ER]]*P_PTS_ER</f>
        <v>0</v>
      </c>
      <c r="T179" s="23">
        <f>VLOOKUP(MYRANKS_P[[#This Row],[POS]],REPLACEMENT_LEVEL[],3,FALSE)</f>
        <v>0</v>
      </c>
      <c r="U179" s="23">
        <f>MYRANKS_P[[#This Row],[PROJ PTS]]-MYRANKS_P[[#This Row],[REPL LEVEL]]</f>
        <v>0</v>
      </c>
      <c r="V179" s="30">
        <f>RANK(MYRANKS_P[[#This Row],[POINTS OVER REPL]],MYRANKS_P[POINTS OVER REPL])</f>
        <v>1</v>
      </c>
      <c r="W179" s="29">
        <f>IF(MYRANKS_P[[#This Row],[RANK]]&lt;=TOTAL_PITCHERS_DRAFTED,MYRANKS_P[[#This Row],[POINTS OVER REPL]],0)</f>
        <v>0</v>
      </c>
      <c r="X179" s="35">
        <f>MYRANKS_P[[#This Row],[POINTS OVER REPL]]*DOLLAR_VALUE_PER_POINT+1</f>
        <v>1</v>
      </c>
      <c r="Y179" s="35"/>
      <c r="Z179" s="29">
        <f>IF(AND(MYRANKS_P[[#This Row],[RANK]]&lt;=(TOTAL_PITCHERS_DRAFTED-PITCHERS_BELOW_REPL_DRAFTED),MYRANKS_P[[#This Row],[$ACTUAL]]=""),MYRANKS_P[[#This Row],[POINTS OVER REPL]],0)</f>
        <v>0</v>
      </c>
      <c r="AA179" s="40">
        <f>IF(MYRANKS_P[[#This Row],[$ACTUAL]]="",MYRANKS_P[[#This Row],[POINTS OVER REPL]]*REMAINING_DOLLAR_VALUE_PER_POINT+1,0)</f>
        <v>1</v>
      </c>
    </row>
    <row r="180" spans="1:27" x14ac:dyDescent="0.25">
      <c r="A180" s="9" t="s">
        <v>18783</v>
      </c>
      <c r="B180" s="14" t="str">
        <f>VLOOKUP(MYRANKS_P[[#This Row],[PLAYERID]],PLAYERIDMAP2[],COLUMN(PLAYERIDMAP2[LASTNAME]),FALSE)</f>
        <v>Banuelos</v>
      </c>
      <c r="C180" s="14" t="str">
        <f>VLOOKUP(MYRANKS_P[[#This Row],[PLAYERID]],PLAYERIDMAP2[],COLUMN(PLAYERIDMAP2[FIRSTNAME]),FALSE)</f>
        <v>Manny</v>
      </c>
      <c r="D180" s="14" t="str">
        <f>MYRANKS_P[[#This Row],[FNAME]]&amp;" "&amp;MYRANKS_P[[#This Row],[LNAME]]</f>
        <v>Manny Banuelos</v>
      </c>
      <c r="E180" s="14" t="str">
        <f>VLOOKUP(MYRANKS_P[[#This Row],[PLAYERID]],PLAYERIDMAP2[],COLUMN(PLAYERIDMAP2[TEAM]),FALSE)</f>
        <v>ATL</v>
      </c>
      <c r="F180" s="14" t="str">
        <f>VLOOKUP(MYRANKS_P[[#This Row],[PLAYERID]],PLAYERIDMAP2[],COLUMN(PLAYERIDMAP2[POS]),FALSE)</f>
        <v>P</v>
      </c>
      <c r="G180" s="14">
        <f>IFERROR(VALUE(VLOOKUP(MYRANKS_P[[#This Row],[PLAYERID]],PLAYERIDMAP2[],COLUMN(PLAYERIDMAP2[IDFANGRAPHS]),FALSE)),VLOOKUP(MYRANKS_P[[#This Row],[PLAYERID]],PLAYERIDMAP2[],COLUMN(PLAYERIDMAP2[IDFANGRAPHS]),FALSE))</f>
        <v>5365</v>
      </c>
      <c r="H180" s="23">
        <f>IFERROR(VLOOKUP(MYRANKS_P[[#This Row],[IDFANGRAPHS]],STEAMER_P[],COLUMN(STEAMER_P[W]),FALSE),0)</f>
        <v>4</v>
      </c>
      <c r="I180" s="23">
        <f>IFERROR(VLOOKUP(MYRANKS_P[[#This Row],[IDFANGRAPHS]],STEAMER_P[],COLUMN(STEAMER_P[L]),FALSE),0)</f>
        <v>7</v>
      </c>
      <c r="J180" s="23">
        <f>IFERROR(VLOOKUP(MYRANKS_P[[#This Row],[IDFANGRAPHS]],STEAMER_P[],COLUMN(STEAMER_P[SV]),FALSE),0)</f>
        <v>0</v>
      </c>
      <c r="K180" s="23">
        <f>IFERROR(VLOOKUP(MYRANKS_P[[#This Row],[IDFANGRAPHS]],STEAMER_P[],COLUMN(STEAMER_P[IP]),FALSE),0)</f>
        <v>89</v>
      </c>
      <c r="L180" s="23">
        <f>IFERROR(VLOOKUP(MYRANKS_P[[#This Row],[IDFANGRAPHS]],STEAMER_P[],COLUMN(STEAMER_P[H]),FALSE),0)</f>
        <v>88</v>
      </c>
      <c r="M180" s="23">
        <f>IFERROR(VLOOKUP(MYRANKS_P[[#This Row],[IDFANGRAPHS]],STEAMER_P[],COLUMN(STEAMER_P[ER]),FALSE),0)</f>
        <v>44</v>
      </c>
      <c r="N180" s="23">
        <f>IFERROR(VLOOKUP(MYRANKS_P[[#This Row],[IDFANGRAPHS]],STEAMER_P[],COLUMN(STEAMER_P[HR]),FALSE),0)</f>
        <v>10</v>
      </c>
      <c r="O180" s="23">
        <f>IFERROR(VLOOKUP(MYRANKS_P[[#This Row],[IDFANGRAPHS]],STEAMER_P[],COLUMN(STEAMER_P[SO]),FALSE),0)</f>
        <v>74</v>
      </c>
      <c r="P180" s="23">
        <f>IFERROR(VLOOKUP(MYRANKS_P[[#This Row],[IDFANGRAPHS]],STEAMER_P[],COLUMN(STEAMER_P[BB]),FALSE),0)</f>
        <v>39</v>
      </c>
      <c r="Q180" s="21">
        <f>IFERROR((MYRANKS_P[[#This Row],[ER]]*9)/MYRANKS_P[[#This Row],[IP]],0)</f>
        <v>4.4494382022471912</v>
      </c>
      <c r="R180" s="21">
        <f>IFERROR((MYRANKS_P[[#This Row],[BB]]+MYRANKS_P[[#This Row],[H]])/MYRANKS_P[[#This Row],[IP]],0)</f>
        <v>1.4269662921348314</v>
      </c>
      <c r="S180" s="23">
        <f>MYRANKS_P[[#This Row],[W]]*P_PTS_W+MYRANKS_P[[#This Row],[L]]*P_PTS_L+MYRANKS_P[[#This Row],[IP]]*P_PTS_IP+MYRANKS_P[[#This Row],[SO]]*P_PTS_K+MYRANKS_P[[#This Row],[BB]]*P_PTS_BB+MYRANKS_P[[#This Row],[H]]*P_PTS_HA+MYRANKS_P[[#This Row],[SV]]*P_PTS_SV+MYRANKS_P[[#This Row],[HR]]*P_PTS_HRA+MYRANKS_P[[#This Row],[ER]]*P_PTS_ER</f>
        <v>0</v>
      </c>
      <c r="T180" s="23">
        <f>VLOOKUP(MYRANKS_P[[#This Row],[POS]],REPLACEMENT_LEVEL[],3,FALSE)</f>
        <v>0</v>
      </c>
      <c r="U180" s="23">
        <f>MYRANKS_P[[#This Row],[PROJ PTS]]-MYRANKS_P[[#This Row],[REPL LEVEL]]</f>
        <v>0</v>
      </c>
      <c r="V180" s="30">
        <f>RANK(MYRANKS_P[[#This Row],[POINTS OVER REPL]],MYRANKS_P[POINTS OVER REPL])</f>
        <v>1</v>
      </c>
      <c r="W180" s="29">
        <f>IF(MYRANKS_P[[#This Row],[RANK]]&lt;=TOTAL_PITCHERS_DRAFTED,MYRANKS_P[[#This Row],[POINTS OVER REPL]],0)</f>
        <v>0</v>
      </c>
      <c r="X180" s="35">
        <f>MYRANKS_P[[#This Row],[POINTS OVER REPL]]*DOLLAR_VALUE_PER_POINT+1</f>
        <v>1</v>
      </c>
      <c r="Y180" s="35"/>
      <c r="Z180" s="29">
        <f>IF(AND(MYRANKS_P[[#This Row],[RANK]]&lt;=(TOTAL_PITCHERS_DRAFTED-PITCHERS_BELOW_REPL_DRAFTED),MYRANKS_P[[#This Row],[$ACTUAL]]=""),MYRANKS_P[[#This Row],[POINTS OVER REPL]],0)</f>
        <v>0</v>
      </c>
      <c r="AA180" s="40">
        <f>IF(MYRANKS_P[[#This Row],[$ACTUAL]]="",MYRANKS_P[[#This Row],[POINTS OVER REPL]]*REMAINING_DOLLAR_VALUE_PER_POINT+1,0)</f>
        <v>1</v>
      </c>
    </row>
    <row r="181" spans="1:27" x14ac:dyDescent="0.25">
      <c r="A181" s="2" t="s">
        <v>12688</v>
      </c>
      <c r="B181" s="14" t="str">
        <f>VLOOKUP(MYRANKS_P[[#This Row],[PLAYERID]],PLAYERIDMAP2[],COLUMN(PLAYERIDMAP2[LASTNAME]),FALSE)</f>
        <v>Giles</v>
      </c>
      <c r="C181" s="14" t="str">
        <f>VLOOKUP(MYRANKS_P[[#This Row],[PLAYERID]],PLAYERIDMAP2[],COLUMN(PLAYERIDMAP2[FIRSTNAME]),FALSE)</f>
        <v>Ken</v>
      </c>
      <c r="D181" s="14" t="str">
        <f>MYRANKS_P[[#This Row],[FNAME]]&amp;" "&amp;MYRANKS_P[[#This Row],[LNAME]]</f>
        <v>Ken Giles</v>
      </c>
      <c r="E181" s="14" t="str">
        <f>VLOOKUP(MYRANKS_P[[#This Row],[PLAYERID]],PLAYERIDMAP2[],COLUMN(PLAYERIDMAP2[TEAM]),FALSE)</f>
        <v>HOU</v>
      </c>
      <c r="F181" s="14" t="str">
        <f>VLOOKUP(MYRANKS_P[[#This Row],[PLAYERID]],PLAYERIDMAP2[],COLUMN(PLAYERIDMAP2[POS]),FALSE)</f>
        <v>P</v>
      </c>
      <c r="G181" s="14">
        <f>IFERROR(VALUE(VLOOKUP(MYRANKS_P[[#This Row],[PLAYERID]],PLAYERIDMAP2[],COLUMN(PLAYERIDMAP2[IDFANGRAPHS]),FALSE)),VLOOKUP(MYRANKS_P[[#This Row],[PLAYERID]],PLAYERIDMAP2[],COLUMN(PLAYERIDMAP2[IDFANGRAPHS]),FALSE))</f>
        <v>12910</v>
      </c>
      <c r="H181" s="23">
        <f>IFERROR(VLOOKUP(MYRANKS_P[[#This Row],[IDFANGRAPHS]],STEAMER_P[],COLUMN(STEAMER_P[W]),FALSE),0)</f>
        <v>3</v>
      </c>
      <c r="I181" s="23">
        <f>IFERROR(VLOOKUP(MYRANKS_P[[#This Row],[IDFANGRAPHS]],STEAMER_P[],COLUMN(STEAMER_P[L]),FALSE),0)</f>
        <v>3</v>
      </c>
      <c r="J181" s="23">
        <f>IFERROR(VLOOKUP(MYRANKS_P[[#This Row],[IDFANGRAPHS]],STEAMER_P[],COLUMN(STEAMER_P[SV]),FALSE),0)</f>
        <v>28</v>
      </c>
      <c r="K181" s="23">
        <f>IFERROR(VLOOKUP(MYRANKS_P[[#This Row],[IDFANGRAPHS]],STEAMER_P[],COLUMN(STEAMER_P[IP]),FALSE),0)</f>
        <v>65</v>
      </c>
      <c r="L181" s="23">
        <f>IFERROR(VLOOKUP(MYRANKS_P[[#This Row],[IDFANGRAPHS]],STEAMER_P[],COLUMN(STEAMER_P[H]),FALSE),0)</f>
        <v>54</v>
      </c>
      <c r="M181" s="23">
        <f>IFERROR(VLOOKUP(MYRANKS_P[[#This Row],[IDFANGRAPHS]],STEAMER_P[],COLUMN(STEAMER_P[ER]),FALSE),0)</f>
        <v>24</v>
      </c>
      <c r="N181" s="23">
        <f>IFERROR(VLOOKUP(MYRANKS_P[[#This Row],[IDFANGRAPHS]],STEAMER_P[],COLUMN(STEAMER_P[HR]),FALSE),0)</f>
        <v>6</v>
      </c>
      <c r="O181" s="23">
        <f>IFERROR(VLOOKUP(MYRANKS_P[[#This Row],[IDFANGRAPHS]],STEAMER_P[],COLUMN(STEAMER_P[SO]),FALSE),0)</f>
        <v>73</v>
      </c>
      <c r="P181" s="23">
        <f>IFERROR(VLOOKUP(MYRANKS_P[[#This Row],[IDFANGRAPHS]],STEAMER_P[],COLUMN(STEAMER_P[BB]),FALSE),0)</f>
        <v>25</v>
      </c>
      <c r="Q181" s="21">
        <f>IFERROR((MYRANKS_P[[#This Row],[ER]]*9)/MYRANKS_P[[#This Row],[IP]],0)</f>
        <v>3.3230769230769233</v>
      </c>
      <c r="R181" s="21">
        <f>IFERROR((MYRANKS_P[[#This Row],[BB]]+MYRANKS_P[[#This Row],[H]])/MYRANKS_P[[#This Row],[IP]],0)</f>
        <v>1.2153846153846153</v>
      </c>
      <c r="S181" s="23">
        <f>MYRANKS_P[[#This Row],[W]]*P_PTS_W+MYRANKS_P[[#This Row],[L]]*P_PTS_L+MYRANKS_P[[#This Row],[IP]]*P_PTS_IP+MYRANKS_P[[#This Row],[SO]]*P_PTS_K+MYRANKS_P[[#This Row],[BB]]*P_PTS_BB+MYRANKS_P[[#This Row],[H]]*P_PTS_HA+MYRANKS_P[[#This Row],[SV]]*P_PTS_SV+MYRANKS_P[[#This Row],[HR]]*P_PTS_HRA+MYRANKS_P[[#This Row],[ER]]*P_PTS_ER</f>
        <v>0</v>
      </c>
      <c r="T181" s="23">
        <f>VLOOKUP(MYRANKS_P[[#This Row],[POS]],REPLACEMENT_LEVEL[],3,FALSE)</f>
        <v>0</v>
      </c>
      <c r="U181" s="23">
        <f>MYRANKS_P[[#This Row],[PROJ PTS]]-MYRANKS_P[[#This Row],[REPL LEVEL]]</f>
        <v>0</v>
      </c>
      <c r="V181" s="30">
        <f>RANK(MYRANKS_P[[#This Row],[POINTS OVER REPL]],MYRANKS_P[POINTS OVER REPL])</f>
        <v>1</v>
      </c>
      <c r="W181" s="29">
        <f>IF(MYRANKS_P[[#This Row],[RANK]]&lt;=TOTAL_PITCHERS_DRAFTED,MYRANKS_P[[#This Row],[POINTS OVER REPL]],0)</f>
        <v>0</v>
      </c>
      <c r="X181" s="35">
        <f>MYRANKS_P[[#This Row],[POINTS OVER REPL]]*DOLLAR_VALUE_PER_POINT+1</f>
        <v>1</v>
      </c>
      <c r="Y181" s="35"/>
      <c r="Z181" s="29">
        <f>IF(AND(MYRANKS_P[[#This Row],[RANK]]&lt;=(TOTAL_PITCHERS_DRAFTED-PITCHERS_BELOW_REPL_DRAFTED),MYRANKS_P[[#This Row],[$ACTUAL]]=""),MYRANKS_P[[#This Row],[POINTS OVER REPL]],0)</f>
        <v>0</v>
      </c>
      <c r="AA181" s="40">
        <f>IF(MYRANKS_P[[#This Row],[$ACTUAL]]="",MYRANKS_P[[#This Row],[POINTS OVER REPL]]*REMAINING_DOLLAR_VALUE_PER_POINT+1,0)</f>
        <v>1</v>
      </c>
    </row>
    <row r="182" spans="1:27" x14ac:dyDescent="0.25">
      <c r="A182" s="2" t="s">
        <v>14801</v>
      </c>
      <c r="B182" s="14" t="str">
        <f>VLOOKUP(MYRANKS_P[[#This Row],[PLAYERID]],PLAYERIDMAP2[],COLUMN(PLAYERIDMAP2[LASTNAME]),FALSE)</f>
        <v>Ramos</v>
      </c>
      <c r="C182" s="14" t="str">
        <f>VLOOKUP(MYRANKS_P[[#This Row],[PLAYERID]],PLAYERIDMAP2[],COLUMN(PLAYERIDMAP2[FIRSTNAME]),FALSE)</f>
        <v>A.J.</v>
      </c>
      <c r="D182" s="14" t="str">
        <f>MYRANKS_P[[#This Row],[FNAME]]&amp;" "&amp;MYRANKS_P[[#This Row],[LNAME]]</f>
        <v>A.J. Ramos</v>
      </c>
      <c r="E182" s="14" t="str">
        <f>VLOOKUP(MYRANKS_P[[#This Row],[PLAYERID]],PLAYERIDMAP2[],COLUMN(PLAYERIDMAP2[TEAM]),FALSE)</f>
        <v>MIA</v>
      </c>
      <c r="F182" s="14" t="str">
        <f>VLOOKUP(MYRANKS_P[[#This Row],[PLAYERID]],PLAYERIDMAP2[],COLUMN(PLAYERIDMAP2[POS]),FALSE)</f>
        <v>P</v>
      </c>
      <c r="G182" s="14">
        <f>IFERROR(VALUE(VLOOKUP(MYRANKS_P[[#This Row],[PLAYERID]],PLAYERIDMAP2[],COLUMN(PLAYERIDMAP2[IDFANGRAPHS]),FALSE)),VLOOKUP(MYRANKS_P[[#This Row],[PLAYERID]],PLAYERIDMAP2[],COLUMN(PLAYERIDMAP2[IDFANGRAPHS]),FALSE))</f>
        <v>8350</v>
      </c>
      <c r="H182" s="23">
        <f>IFERROR(VLOOKUP(MYRANKS_P[[#This Row],[IDFANGRAPHS]],STEAMER_P[],COLUMN(STEAMER_P[W]),FALSE),0)</f>
        <v>3</v>
      </c>
      <c r="I182" s="23">
        <f>IFERROR(VLOOKUP(MYRANKS_P[[#This Row],[IDFANGRAPHS]],STEAMER_P[],COLUMN(STEAMER_P[L]),FALSE),0)</f>
        <v>3</v>
      </c>
      <c r="J182" s="23">
        <f>IFERROR(VLOOKUP(MYRANKS_P[[#This Row],[IDFANGRAPHS]],STEAMER_P[],COLUMN(STEAMER_P[SV]),FALSE),0)</f>
        <v>6</v>
      </c>
      <c r="K182" s="23">
        <f>IFERROR(VLOOKUP(MYRANKS_P[[#This Row],[IDFANGRAPHS]],STEAMER_P[],COLUMN(STEAMER_P[IP]),FALSE),0)</f>
        <v>65</v>
      </c>
      <c r="L182" s="23">
        <f>IFERROR(VLOOKUP(MYRANKS_P[[#This Row],[IDFANGRAPHS]],STEAMER_P[],COLUMN(STEAMER_P[H]),FALSE),0)</f>
        <v>53</v>
      </c>
      <c r="M182" s="23">
        <f>IFERROR(VLOOKUP(MYRANKS_P[[#This Row],[IDFANGRAPHS]],STEAMER_P[],COLUMN(STEAMER_P[ER]),FALSE),0)</f>
        <v>24</v>
      </c>
      <c r="N182" s="23">
        <f>IFERROR(VLOOKUP(MYRANKS_P[[#This Row],[IDFANGRAPHS]],STEAMER_P[],COLUMN(STEAMER_P[HR]),FALSE),0)</f>
        <v>5</v>
      </c>
      <c r="O182" s="23">
        <f>IFERROR(VLOOKUP(MYRANKS_P[[#This Row],[IDFANGRAPHS]],STEAMER_P[],COLUMN(STEAMER_P[SO]),FALSE),0)</f>
        <v>73</v>
      </c>
      <c r="P182" s="23">
        <f>IFERROR(VLOOKUP(MYRANKS_P[[#This Row],[IDFANGRAPHS]],STEAMER_P[],COLUMN(STEAMER_P[BB]),FALSE),0)</f>
        <v>29</v>
      </c>
      <c r="Q182" s="21">
        <f>IFERROR((MYRANKS_P[[#This Row],[ER]]*9)/MYRANKS_P[[#This Row],[IP]],0)</f>
        <v>3.3230769230769233</v>
      </c>
      <c r="R182" s="21">
        <f>IFERROR((MYRANKS_P[[#This Row],[BB]]+MYRANKS_P[[#This Row],[H]])/MYRANKS_P[[#This Row],[IP]],0)</f>
        <v>1.2615384615384615</v>
      </c>
      <c r="S182" s="23">
        <f>MYRANKS_P[[#This Row],[W]]*P_PTS_W+MYRANKS_P[[#This Row],[L]]*P_PTS_L+MYRANKS_P[[#This Row],[IP]]*P_PTS_IP+MYRANKS_P[[#This Row],[SO]]*P_PTS_K+MYRANKS_P[[#This Row],[BB]]*P_PTS_BB+MYRANKS_P[[#This Row],[H]]*P_PTS_HA+MYRANKS_P[[#This Row],[SV]]*P_PTS_SV+MYRANKS_P[[#This Row],[HR]]*P_PTS_HRA+MYRANKS_P[[#This Row],[ER]]*P_PTS_ER</f>
        <v>0</v>
      </c>
      <c r="T182" s="23">
        <f>VLOOKUP(MYRANKS_P[[#This Row],[POS]],REPLACEMENT_LEVEL[],3,FALSE)</f>
        <v>0</v>
      </c>
      <c r="U182" s="23">
        <f>MYRANKS_P[[#This Row],[PROJ PTS]]-MYRANKS_P[[#This Row],[REPL LEVEL]]</f>
        <v>0</v>
      </c>
      <c r="V182" s="30">
        <f>RANK(MYRANKS_P[[#This Row],[POINTS OVER REPL]],MYRANKS_P[POINTS OVER REPL])</f>
        <v>1</v>
      </c>
      <c r="W182" s="29">
        <f>IF(MYRANKS_P[[#This Row],[RANK]]&lt;=TOTAL_PITCHERS_DRAFTED,MYRANKS_P[[#This Row],[POINTS OVER REPL]],0)</f>
        <v>0</v>
      </c>
      <c r="X182" s="35">
        <f>MYRANKS_P[[#This Row],[POINTS OVER REPL]]*DOLLAR_VALUE_PER_POINT+1</f>
        <v>1</v>
      </c>
      <c r="Y182" s="35"/>
      <c r="Z182" s="29">
        <f>IF(AND(MYRANKS_P[[#This Row],[RANK]]&lt;=(TOTAL_PITCHERS_DRAFTED-PITCHERS_BELOW_REPL_DRAFTED),MYRANKS_P[[#This Row],[$ACTUAL]]=""),MYRANKS_P[[#This Row],[POINTS OVER REPL]],0)</f>
        <v>0</v>
      </c>
      <c r="AA182" s="40">
        <f>IF(MYRANKS_P[[#This Row],[$ACTUAL]]="",MYRANKS_P[[#This Row],[POINTS OVER REPL]]*REMAINING_DOLLAR_VALUE_PER_POINT+1,0)</f>
        <v>1</v>
      </c>
    </row>
    <row r="183" spans="1:27" x14ac:dyDescent="0.25">
      <c r="A183" s="2" t="s">
        <v>14310</v>
      </c>
      <c r="B183" s="14" t="str">
        <f>VLOOKUP(MYRANKS_P[[#This Row],[PLAYERID]],PLAYERIDMAP2[],COLUMN(PLAYERIDMAP2[LASTNAME]),FALSE)</f>
        <v>Nolasco</v>
      </c>
      <c r="C183" s="14" t="str">
        <f>VLOOKUP(MYRANKS_P[[#This Row],[PLAYERID]],PLAYERIDMAP2[],COLUMN(PLAYERIDMAP2[FIRSTNAME]),FALSE)</f>
        <v>Ricky</v>
      </c>
      <c r="D183" s="14" t="str">
        <f>MYRANKS_P[[#This Row],[FNAME]]&amp;" "&amp;MYRANKS_P[[#This Row],[LNAME]]</f>
        <v>Ricky Nolasco</v>
      </c>
      <c r="E183" s="14" t="str">
        <f>VLOOKUP(MYRANKS_P[[#This Row],[PLAYERID]],PLAYERIDMAP2[],COLUMN(PLAYERIDMAP2[TEAM]),FALSE)</f>
        <v>MIN</v>
      </c>
      <c r="F183" s="14" t="str">
        <f>VLOOKUP(MYRANKS_P[[#This Row],[PLAYERID]],PLAYERIDMAP2[],COLUMN(PLAYERIDMAP2[POS]),FALSE)</f>
        <v>P</v>
      </c>
      <c r="G183" s="14">
        <f>IFERROR(VALUE(VLOOKUP(MYRANKS_P[[#This Row],[PLAYERID]],PLAYERIDMAP2[],COLUMN(PLAYERIDMAP2[IDFANGRAPHS]),FALSE)),VLOOKUP(MYRANKS_P[[#This Row],[PLAYERID]],PLAYERIDMAP2[],COLUMN(PLAYERIDMAP2[IDFANGRAPHS]),FALSE))</f>
        <v>3830</v>
      </c>
      <c r="H183" s="23">
        <f>IFERROR(VLOOKUP(MYRANKS_P[[#This Row],[IDFANGRAPHS]],STEAMER_P[],COLUMN(STEAMER_P[W]),FALSE),0)</f>
        <v>6</v>
      </c>
      <c r="I183" s="23">
        <f>IFERROR(VLOOKUP(MYRANKS_P[[#This Row],[IDFANGRAPHS]],STEAMER_P[],COLUMN(STEAMER_P[L]),FALSE),0)</f>
        <v>7</v>
      </c>
      <c r="J183" s="23">
        <f>IFERROR(VLOOKUP(MYRANKS_P[[#This Row],[IDFANGRAPHS]],STEAMER_P[],COLUMN(STEAMER_P[SV]),FALSE),0)</f>
        <v>0</v>
      </c>
      <c r="K183" s="23">
        <f>IFERROR(VLOOKUP(MYRANKS_P[[#This Row],[IDFANGRAPHS]],STEAMER_P[],COLUMN(STEAMER_P[IP]),FALSE),0)</f>
        <v>100</v>
      </c>
      <c r="L183" s="23">
        <f>IFERROR(VLOOKUP(MYRANKS_P[[#This Row],[IDFANGRAPHS]],STEAMER_P[],COLUMN(STEAMER_P[H]),FALSE),0)</f>
        <v>107</v>
      </c>
      <c r="M183" s="23">
        <f>IFERROR(VLOOKUP(MYRANKS_P[[#This Row],[IDFANGRAPHS]],STEAMER_P[],COLUMN(STEAMER_P[ER]),FALSE),0)</f>
        <v>49</v>
      </c>
      <c r="N183" s="23">
        <f>IFERROR(VLOOKUP(MYRANKS_P[[#This Row],[IDFANGRAPHS]],STEAMER_P[],COLUMN(STEAMER_P[HR]),FALSE),0)</f>
        <v>13</v>
      </c>
      <c r="O183" s="23">
        <f>IFERROR(VLOOKUP(MYRANKS_P[[#This Row],[IDFANGRAPHS]],STEAMER_P[],COLUMN(STEAMER_P[SO]),FALSE),0)</f>
        <v>72</v>
      </c>
      <c r="P183" s="23">
        <f>IFERROR(VLOOKUP(MYRANKS_P[[#This Row],[IDFANGRAPHS]],STEAMER_P[],COLUMN(STEAMER_P[BB]),FALSE),0)</f>
        <v>26</v>
      </c>
      <c r="Q183" s="21">
        <f>IFERROR((MYRANKS_P[[#This Row],[ER]]*9)/MYRANKS_P[[#This Row],[IP]],0)</f>
        <v>4.41</v>
      </c>
      <c r="R183" s="21">
        <f>IFERROR((MYRANKS_P[[#This Row],[BB]]+MYRANKS_P[[#This Row],[H]])/MYRANKS_P[[#This Row],[IP]],0)</f>
        <v>1.33</v>
      </c>
      <c r="S183" s="23">
        <f>MYRANKS_P[[#This Row],[W]]*P_PTS_W+MYRANKS_P[[#This Row],[L]]*P_PTS_L+MYRANKS_P[[#This Row],[IP]]*P_PTS_IP+MYRANKS_P[[#This Row],[SO]]*P_PTS_K+MYRANKS_P[[#This Row],[BB]]*P_PTS_BB+MYRANKS_P[[#This Row],[H]]*P_PTS_HA+MYRANKS_P[[#This Row],[SV]]*P_PTS_SV+MYRANKS_P[[#This Row],[HR]]*P_PTS_HRA+MYRANKS_P[[#This Row],[ER]]*P_PTS_ER</f>
        <v>0</v>
      </c>
      <c r="T183" s="23">
        <f>VLOOKUP(MYRANKS_P[[#This Row],[POS]],REPLACEMENT_LEVEL[],3,FALSE)</f>
        <v>0</v>
      </c>
      <c r="U183" s="23">
        <f>MYRANKS_P[[#This Row],[PROJ PTS]]-MYRANKS_P[[#This Row],[REPL LEVEL]]</f>
        <v>0</v>
      </c>
      <c r="V183" s="30">
        <f>RANK(MYRANKS_P[[#This Row],[POINTS OVER REPL]],MYRANKS_P[POINTS OVER REPL])</f>
        <v>1</v>
      </c>
      <c r="W183" s="29">
        <f>IF(MYRANKS_P[[#This Row],[RANK]]&lt;=TOTAL_PITCHERS_DRAFTED,MYRANKS_P[[#This Row],[POINTS OVER REPL]],0)</f>
        <v>0</v>
      </c>
      <c r="X183" s="35">
        <f>MYRANKS_P[[#This Row],[POINTS OVER REPL]]*DOLLAR_VALUE_PER_POINT+1</f>
        <v>1</v>
      </c>
      <c r="Y183" s="35"/>
      <c r="Z183" s="29">
        <f>IF(AND(MYRANKS_P[[#This Row],[RANK]]&lt;=(TOTAL_PITCHERS_DRAFTED-PITCHERS_BELOW_REPL_DRAFTED),MYRANKS_P[[#This Row],[$ACTUAL]]=""),MYRANKS_P[[#This Row],[POINTS OVER REPL]],0)</f>
        <v>0</v>
      </c>
      <c r="AA183" s="40">
        <f>IF(MYRANKS_P[[#This Row],[$ACTUAL]]="",MYRANKS_P[[#This Row],[POINTS OVER REPL]]*REMAINING_DOLLAR_VALUE_PER_POINT+1,0)</f>
        <v>1</v>
      </c>
    </row>
    <row r="184" spans="1:27" x14ac:dyDescent="0.25">
      <c r="A184" s="2" t="s">
        <v>12118</v>
      </c>
      <c r="B184" s="14" t="str">
        <f>VLOOKUP(MYRANKS_P[[#This Row],[PLAYERID]],PLAYERIDMAP2[],COLUMN(PLAYERIDMAP2[LASTNAME]),FALSE)</f>
        <v>Davis</v>
      </c>
      <c r="C184" s="14" t="str">
        <f>VLOOKUP(MYRANKS_P[[#This Row],[PLAYERID]],PLAYERIDMAP2[],COLUMN(PLAYERIDMAP2[FIRSTNAME]),FALSE)</f>
        <v>Wade</v>
      </c>
      <c r="D184" s="14" t="str">
        <f>MYRANKS_P[[#This Row],[FNAME]]&amp;" "&amp;MYRANKS_P[[#This Row],[LNAME]]</f>
        <v>Wade Davis</v>
      </c>
      <c r="E184" s="14" t="str">
        <f>VLOOKUP(MYRANKS_P[[#This Row],[PLAYERID]],PLAYERIDMAP2[],COLUMN(PLAYERIDMAP2[TEAM]),FALSE)</f>
        <v>KC</v>
      </c>
      <c r="F184" s="14" t="str">
        <f>VLOOKUP(MYRANKS_P[[#This Row],[PLAYERID]],PLAYERIDMAP2[],COLUMN(PLAYERIDMAP2[POS]),FALSE)</f>
        <v>P</v>
      </c>
      <c r="G184" s="14">
        <f>IFERROR(VALUE(VLOOKUP(MYRANKS_P[[#This Row],[PLAYERID]],PLAYERIDMAP2[],COLUMN(PLAYERIDMAP2[IDFANGRAPHS]),FALSE)),VLOOKUP(MYRANKS_P[[#This Row],[PLAYERID]],PLAYERIDMAP2[],COLUMN(PLAYERIDMAP2[IDFANGRAPHS]),FALSE))</f>
        <v>7441</v>
      </c>
      <c r="H184" s="23">
        <f>IFERROR(VLOOKUP(MYRANKS_P[[#This Row],[IDFANGRAPHS]],STEAMER_P[],COLUMN(STEAMER_P[W]),FALSE),0)</f>
        <v>3</v>
      </c>
      <c r="I184" s="23">
        <f>IFERROR(VLOOKUP(MYRANKS_P[[#This Row],[IDFANGRAPHS]],STEAMER_P[],COLUMN(STEAMER_P[L]),FALSE),0)</f>
        <v>3</v>
      </c>
      <c r="J184" s="23">
        <f>IFERROR(VLOOKUP(MYRANKS_P[[#This Row],[IDFANGRAPHS]],STEAMER_P[],COLUMN(STEAMER_P[SV]),FALSE),0)</f>
        <v>28</v>
      </c>
      <c r="K184" s="23">
        <f>IFERROR(VLOOKUP(MYRANKS_P[[#This Row],[IDFANGRAPHS]],STEAMER_P[],COLUMN(STEAMER_P[IP]),FALSE),0)</f>
        <v>65</v>
      </c>
      <c r="L184" s="23">
        <f>IFERROR(VLOOKUP(MYRANKS_P[[#This Row],[IDFANGRAPHS]],STEAMER_P[],COLUMN(STEAMER_P[H]),FALSE),0)</f>
        <v>52</v>
      </c>
      <c r="M184" s="23">
        <f>IFERROR(VLOOKUP(MYRANKS_P[[#This Row],[IDFANGRAPHS]],STEAMER_P[],COLUMN(STEAMER_P[ER]),FALSE),0)</f>
        <v>20</v>
      </c>
      <c r="N184" s="23">
        <f>IFERROR(VLOOKUP(MYRANKS_P[[#This Row],[IDFANGRAPHS]],STEAMER_P[],COLUMN(STEAMER_P[HR]),FALSE),0)</f>
        <v>5</v>
      </c>
      <c r="O184" s="23">
        <f>IFERROR(VLOOKUP(MYRANKS_P[[#This Row],[IDFANGRAPHS]],STEAMER_P[],COLUMN(STEAMER_P[SO]),FALSE),0)</f>
        <v>72</v>
      </c>
      <c r="P184" s="23">
        <f>IFERROR(VLOOKUP(MYRANKS_P[[#This Row],[IDFANGRAPHS]],STEAMER_P[],COLUMN(STEAMER_P[BB]),FALSE),0)</f>
        <v>21</v>
      </c>
      <c r="Q184" s="21">
        <f>IFERROR((MYRANKS_P[[#This Row],[ER]]*9)/MYRANKS_P[[#This Row],[IP]],0)</f>
        <v>2.7692307692307692</v>
      </c>
      <c r="R184" s="21">
        <f>IFERROR((MYRANKS_P[[#This Row],[BB]]+MYRANKS_P[[#This Row],[H]])/MYRANKS_P[[#This Row],[IP]],0)</f>
        <v>1.1230769230769231</v>
      </c>
      <c r="S184" s="23">
        <f>MYRANKS_P[[#This Row],[W]]*P_PTS_W+MYRANKS_P[[#This Row],[L]]*P_PTS_L+MYRANKS_P[[#This Row],[IP]]*P_PTS_IP+MYRANKS_P[[#This Row],[SO]]*P_PTS_K+MYRANKS_P[[#This Row],[BB]]*P_PTS_BB+MYRANKS_P[[#This Row],[H]]*P_PTS_HA+MYRANKS_P[[#This Row],[SV]]*P_PTS_SV+MYRANKS_P[[#This Row],[HR]]*P_PTS_HRA+MYRANKS_P[[#This Row],[ER]]*P_PTS_ER</f>
        <v>0</v>
      </c>
      <c r="T184" s="23">
        <f>VLOOKUP(MYRANKS_P[[#This Row],[POS]],REPLACEMENT_LEVEL[],3,FALSE)</f>
        <v>0</v>
      </c>
      <c r="U184" s="23">
        <f>MYRANKS_P[[#This Row],[PROJ PTS]]-MYRANKS_P[[#This Row],[REPL LEVEL]]</f>
        <v>0</v>
      </c>
      <c r="V184" s="30">
        <f>RANK(MYRANKS_P[[#This Row],[POINTS OVER REPL]],MYRANKS_P[POINTS OVER REPL])</f>
        <v>1</v>
      </c>
      <c r="W184" s="29">
        <f>IF(MYRANKS_P[[#This Row],[RANK]]&lt;=TOTAL_PITCHERS_DRAFTED,MYRANKS_P[[#This Row],[POINTS OVER REPL]],0)</f>
        <v>0</v>
      </c>
      <c r="X184" s="35">
        <f>MYRANKS_P[[#This Row],[POINTS OVER REPL]]*DOLLAR_VALUE_PER_POINT+1</f>
        <v>1</v>
      </c>
      <c r="Y184" s="35"/>
      <c r="Z184" s="29">
        <f>IF(AND(MYRANKS_P[[#This Row],[RANK]]&lt;=(TOTAL_PITCHERS_DRAFTED-PITCHERS_BELOW_REPL_DRAFTED),MYRANKS_P[[#This Row],[$ACTUAL]]=""),MYRANKS_P[[#This Row],[POINTS OVER REPL]],0)</f>
        <v>0</v>
      </c>
      <c r="AA184" s="40">
        <f>IF(MYRANKS_P[[#This Row],[$ACTUAL]]="",MYRANKS_P[[#This Row],[POINTS OVER REPL]]*REMAINING_DOLLAR_VALUE_PER_POINT+1,0)</f>
        <v>1</v>
      </c>
    </row>
    <row r="185" spans="1:27" x14ac:dyDescent="0.25">
      <c r="A185" s="9" t="s">
        <v>19184</v>
      </c>
      <c r="B185" s="14" t="str">
        <f>VLOOKUP(MYRANKS_P[[#This Row],[PLAYERID]],PLAYERIDMAP2[],COLUMN(PLAYERIDMAP2[LASTNAME]),FALSE)</f>
        <v>Osuna</v>
      </c>
      <c r="C185" s="14" t="str">
        <f>VLOOKUP(MYRANKS_P[[#This Row],[PLAYERID]],PLAYERIDMAP2[],COLUMN(PLAYERIDMAP2[FIRSTNAME]),FALSE)</f>
        <v>Roberto</v>
      </c>
      <c r="D185" s="14" t="str">
        <f>MYRANKS_P[[#This Row],[FNAME]]&amp;" "&amp;MYRANKS_P[[#This Row],[LNAME]]</f>
        <v>Roberto Osuna</v>
      </c>
      <c r="E185" s="14" t="str">
        <f>VLOOKUP(MYRANKS_P[[#This Row],[PLAYERID]],PLAYERIDMAP2[],COLUMN(PLAYERIDMAP2[TEAM]),FALSE)</f>
        <v>TOR</v>
      </c>
      <c r="F185" s="14" t="str">
        <f>VLOOKUP(MYRANKS_P[[#This Row],[PLAYERID]],PLAYERIDMAP2[],COLUMN(PLAYERIDMAP2[POS]),FALSE)</f>
        <v>P</v>
      </c>
      <c r="G185" s="14">
        <f>IFERROR(VALUE(VLOOKUP(MYRANKS_P[[#This Row],[PLAYERID]],PLAYERIDMAP2[],COLUMN(PLAYERIDMAP2[IDFANGRAPHS]),FALSE)),VLOOKUP(MYRANKS_P[[#This Row],[PLAYERID]],PLAYERIDMAP2[],COLUMN(PLAYERIDMAP2[IDFANGRAPHS]),FALSE))</f>
        <v>13764</v>
      </c>
      <c r="H185" s="23">
        <f>IFERROR(VLOOKUP(MYRANKS_P[[#This Row],[IDFANGRAPHS]],STEAMER_P[],COLUMN(STEAMER_P[W]),FALSE),0)</f>
        <v>4</v>
      </c>
      <c r="I185" s="23">
        <f>IFERROR(VLOOKUP(MYRANKS_P[[#This Row],[IDFANGRAPHS]],STEAMER_P[],COLUMN(STEAMER_P[L]),FALSE),0)</f>
        <v>3</v>
      </c>
      <c r="J185" s="23">
        <f>IFERROR(VLOOKUP(MYRANKS_P[[#This Row],[IDFANGRAPHS]],STEAMER_P[],COLUMN(STEAMER_P[SV]),FALSE),0)</f>
        <v>28</v>
      </c>
      <c r="K185" s="23">
        <f>IFERROR(VLOOKUP(MYRANKS_P[[#This Row],[IDFANGRAPHS]],STEAMER_P[],COLUMN(STEAMER_P[IP]),FALSE),0)</f>
        <v>65</v>
      </c>
      <c r="L185" s="23">
        <f>IFERROR(VLOOKUP(MYRANKS_P[[#This Row],[IDFANGRAPHS]],STEAMER_P[],COLUMN(STEAMER_P[H]),FALSE),0)</f>
        <v>54</v>
      </c>
      <c r="M185" s="23">
        <f>IFERROR(VLOOKUP(MYRANKS_P[[#This Row],[IDFANGRAPHS]],STEAMER_P[],COLUMN(STEAMER_P[ER]),FALSE),0)</f>
        <v>23</v>
      </c>
      <c r="N185" s="23">
        <f>IFERROR(VLOOKUP(MYRANKS_P[[#This Row],[IDFANGRAPHS]],STEAMER_P[],COLUMN(STEAMER_P[HR]),FALSE),0)</f>
        <v>7</v>
      </c>
      <c r="O185" s="23">
        <f>IFERROR(VLOOKUP(MYRANKS_P[[#This Row],[IDFANGRAPHS]],STEAMER_P[],COLUMN(STEAMER_P[SO]),FALSE),0)</f>
        <v>72</v>
      </c>
      <c r="P185" s="23">
        <f>IFERROR(VLOOKUP(MYRANKS_P[[#This Row],[IDFANGRAPHS]],STEAMER_P[],COLUMN(STEAMER_P[BB]),FALSE),0)</f>
        <v>21</v>
      </c>
      <c r="Q185" s="21">
        <f>IFERROR((MYRANKS_P[[#This Row],[ER]]*9)/MYRANKS_P[[#This Row],[IP]],0)</f>
        <v>3.1846153846153844</v>
      </c>
      <c r="R185" s="21">
        <f>IFERROR((MYRANKS_P[[#This Row],[BB]]+MYRANKS_P[[#This Row],[H]])/MYRANKS_P[[#This Row],[IP]],0)</f>
        <v>1.1538461538461537</v>
      </c>
      <c r="S185" s="23">
        <f>MYRANKS_P[[#This Row],[W]]*P_PTS_W+MYRANKS_P[[#This Row],[L]]*P_PTS_L+MYRANKS_P[[#This Row],[IP]]*P_PTS_IP+MYRANKS_P[[#This Row],[SO]]*P_PTS_K+MYRANKS_P[[#This Row],[BB]]*P_PTS_BB+MYRANKS_P[[#This Row],[H]]*P_PTS_HA+MYRANKS_P[[#This Row],[SV]]*P_PTS_SV+MYRANKS_P[[#This Row],[HR]]*P_PTS_HRA+MYRANKS_P[[#This Row],[ER]]*P_PTS_ER</f>
        <v>0</v>
      </c>
      <c r="T185" s="23">
        <f>VLOOKUP(MYRANKS_P[[#This Row],[POS]],REPLACEMENT_LEVEL[],3,FALSE)</f>
        <v>0</v>
      </c>
      <c r="U185" s="23">
        <f>MYRANKS_P[[#This Row],[PROJ PTS]]-MYRANKS_P[[#This Row],[REPL LEVEL]]</f>
        <v>0</v>
      </c>
      <c r="V185" s="30">
        <f>RANK(MYRANKS_P[[#This Row],[POINTS OVER REPL]],MYRANKS_P[POINTS OVER REPL])</f>
        <v>1</v>
      </c>
      <c r="W185" s="29">
        <f>IF(MYRANKS_P[[#This Row],[RANK]]&lt;=TOTAL_PITCHERS_DRAFTED,MYRANKS_P[[#This Row],[POINTS OVER REPL]],0)</f>
        <v>0</v>
      </c>
      <c r="X185" s="35">
        <f>MYRANKS_P[[#This Row],[POINTS OVER REPL]]*DOLLAR_VALUE_PER_POINT+1</f>
        <v>1</v>
      </c>
      <c r="Y185" s="35"/>
      <c r="Z185" s="29">
        <f>IF(AND(MYRANKS_P[[#This Row],[RANK]]&lt;=(TOTAL_PITCHERS_DRAFTED-PITCHERS_BELOW_REPL_DRAFTED),MYRANKS_P[[#This Row],[$ACTUAL]]=""),MYRANKS_P[[#This Row],[POINTS OVER REPL]],0)</f>
        <v>0</v>
      </c>
      <c r="AA185" s="40">
        <f>IF(MYRANKS_P[[#This Row],[$ACTUAL]]="",MYRANKS_P[[#This Row],[POINTS OVER REPL]]*REMAINING_DOLLAR_VALUE_PER_POINT+1,0)</f>
        <v>1</v>
      </c>
    </row>
    <row r="186" spans="1:27" x14ac:dyDescent="0.25">
      <c r="A186" s="2" t="s">
        <v>13203</v>
      </c>
      <c r="B186" s="14" t="str">
        <f>VLOOKUP(MYRANKS_P[[#This Row],[PLAYERID]],PLAYERIDMAP2[],COLUMN(PLAYERIDMAP2[LASTNAME]),FALSE)</f>
        <v>Hutchison</v>
      </c>
      <c r="C186" s="14" t="str">
        <f>VLOOKUP(MYRANKS_P[[#This Row],[PLAYERID]],PLAYERIDMAP2[],COLUMN(PLAYERIDMAP2[FIRSTNAME]),FALSE)</f>
        <v>Drew</v>
      </c>
      <c r="D186" s="14" t="str">
        <f>MYRANKS_P[[#This Row],[FNAME]]&amp;" "&amp;MYRANKS_P[[#This Row],[LNAME]]</f>
        <v>Drew Hutchison</v>
      </c>
      <c r="E186" s="14" t="str">
        <f>VLOOKUP(MYRANKS_P[[#This Row],[PLAYERID]],PLAYERIDMAP2[],COLUMN(PLAYERIDMAP2[TEAM]),FALSE)</f>
        <v>TOR</v>
      </c>
      <c r="F186" s="14" t="str">
        <f>VLOOKUP(MYRANKS_P[[#This Row],[PLAYERID]],PLAYERIDMAP2[],COLUMN(PLAYERIDMAP2[POS]),FALSE)</f>
        <v>P</v>
      </c>
      <c r="G186" s="14">
        <f>IFERROR(VALUE(VLOOKUP(MYRANKS_P[[#This Row],[PLAYERID]],PLAYERIDMAP2[],COLUMN(PLAYERIDMAP2[IDFANGRAPHS]),FALSE)),VLOOKUP(MYRANKS_P[[#This Row],[PLAYERID]],PLAYERIDMAP2[],COLUMN(PLAYERIDMAP2[IDFANGRAPHS]),FALSE))</f>
        <v>10732</v>
      </c>
      <c r="H186" s="23">
        <f>IFERROR(VLOOKUP(MYRANKS_P[[#This Row],[IDFANGRAPHS]],STEAMER_P[],COLUMN(STEAMER_P[W]),FALSE),0)</f>
        <v>5</v>
      </c>
      <c r="I186" s="23">
        <f>IFERROR(VLOOKUP(MYRANKS_P[[#This Row],[IDFANGRAPHS]],STEAMER_P[],COLUMN(STEAMER_P[L]),FALSE),0)</f>
        <v>5</v>
      </c>
      <c r="J186" s="23">
        <f>IFERROR(VLOOKUP(MYRANKS_P[[#This Row],[IDFANGRAPHS]],STEAMER_P[],COLUMN(STEAMER_P[SV]),FALSE),0)</f>
        <v>0</v>
      </c>
      <c r="K186" s="23">
        <f>IFERROR(VLOOKUP(MYRANKS_P[[#This Row],[IDFANGRAPHS]],STEAMER_P[],COLUMN(STEAMER_P[IP]),FALSE),0)</f>
        <v>81</v>
      </c>
      <c r="L186" s="23">
        <f>IFERROR(VLOOKUP(MYRANKS_P[[#This Row],[IDFANGRAPHS]],STEAMER_P[],COLUMN(STEAMER_P[H]),FALSE),0)</f>
        <v>79</v>
      </c>
      <c r="M186" s="23">
        <f>IFERROR(VLOOKUP(MYRANKS_P[[#This Row],[IDFANGRAPHS]],STEAMER_P[],COLUMN(STEAMER_P[ER]),FALSE),0)</f>
        <v>37</v>
      </c>
      <c r="N186" s="23">
        <f>IFERROR(VLOOKUP(MYRANKS_P[[#This Row],[IDFANGRAPHS]],STEAMER_P[],COLUMN(STEAMER_P[HR]),FALSE),0)</f>
        <v>12</v>
      </c>
      <c r="O186" s="23">
        <f>IFERROR(VLOOKUP(MYRANKS_P[[#This Row],[IDFANGRAPHS]],STEAMER_P[],COLUMN(STEAMER_P[SO]),FALSE),0)</f>
        <v>71</v>
      </c>
      <c r="P186" s="23">
        <f>IFERROR(VLOOKUP(MYRANKS_P[[#This Row],[IDFANGRAPHS]],STEAMER_P[],COLUMN(STEAMER_P[BB]),FALSE),0)</f>
        <v>25</v>
      </c>
      <c r="Q186" s="21">
        <f>IFERROR((MYRANKS_P[[#This Row],[ER]]*9)/MYRANKS_P[[#This Row],[IP]],0)</f>
        <v>4.1111111111111107</v>
      </c>
      <c r="R186" s="21">
        <f>IFERROR((MYRANKS_P[[#This Row],[BB]]+MYRANKS_P[[#This Row],[H]])/MYRANKS_P[[#This Row],[IP]],0)</f>
        <v>1.2839506172839505</v>
      </c>
      <c r="S186" s="23">
        <f>MYRANKS_P[[#This Row],[W]]*P_PTS_W+MYRANKS_P[[#This Row],[L]]*P_PTS_L+MYRANKS_P[[#This Row],[IP]]*P_PTS_IP+MYRANKS_P[[#This Row],[SO]]*P_PTS_K+MYRANKS_P[[#This Row],[BB]]*P_PTS_BB+MYRANKS_P[[#This Row],[H]]*P_PTS_HA+MYRANKS_P[[#This Row],[SV]]*P_PTS_SV+MYRANKS_P[[#This Row],[HR]]*P_PTS_HRA+MYRANKS_P[[#This Row],[ER]]*P_PTS_ER</f>
        <v>0</v>
      </c>
      <c r="T186" s="23">
        <f>VLOOKUP(MYRANKS_P[[#This Row],[POS]],REPLACEMENT_LEVEL[],3,FALSE)</f>
        <v>0</v>
      </c>
      <c r="U186" s="23">
        <f>MYRANKS_P[[#This Row],[PROJ PTS]]-MYRANKS_P[[#This Row],[REPL LEVEL]]</f>
        <v>0</v>
      </c>
      <c r="V186" s="30">
        <f>RANK(MYRANKS_P[[#This Row],[POINTS OVER REPL]],MYRANKS_P[POINTS OVER REPL])</f>
        <v>1</v>
      </c>
      <c r="W186" s="29">
        <f>IF(MYRANKS_P[[#This Row],[RANK]]&lt;=TOTAL_PITCHERS_DRAFTED,MYRANKS_P[[#This Row],[POINTS OVER REPL]],0)</f>
        <v>0</v>
      </c>
      <c r="X186" s="35">
        <f>MYRANKS_P[[#This Row],[POINTS OVER REPL]]*DOLLAR_VALUE_PER_POINT+1</f>
        <v>1</v>
      </c>
      <c r="Y186" s="35"/>
      <c r="Z186" s="29">
        <f>IF(AND(MYRANKS_P[[#This Row],[RANK]]&lt;=(TOTAL_PITCHERS_DRAFTED-PITCHERS_BELOW_REPL_DRAFTED),MYRANKS_P[[#This Row],[$ACTUAL]]=""),MYRANKS_P[[#This Row],[POINTS OVER REPL]],0)</f>
        <v>0</v>
      </c>
      <c r="AA186" s="40">
        <f>IF(MYRANKS_P[[#This Row],[$ACTUAL]]="",MYRANKS_P[[#This Row],[POINTS OVER REPL]]*REMAINING_DOLLAR_VALUE_PER_POINT+1,0)</f>
        <v>1</v>
      </c>
    </row>
    <row r="187" spans="1:27" x14ac:dyDescent="0.25">
      <c r="A187" s="2" t="s">
        <v>14325</v>
      </c>
      <c r="B187" s="14" t="str">
        <f>VLOOKUP(MYRANKS_P[[#This Row],[PLAYERID]],PLAYERIDMAP2[],COLUMN(PLAYERIDMAP2[LASTNAME]),FALSE)</f>
        <v>Nova</v>
      </c>
      <c r="C187" s="14" t="str">
        <f>VLOOKUP(MYRANKS_P[[#This Row],[PLAYERID]],PLAYERIDMAP2[],COLUMN(PLAYERIDMAP2[FIRSTNAME]),FALSE)</f>
        <v>Ivan</v>
      </c>
      <c r="D187" s="14" t="str">
        <f>MYRANKS_P[[#This Row],[FNAME]]&amp;" "&amp;MYRANKS_P[[#This Row],[LNAME]]</f>
        <v>Ivan Nova</v>
      </c>
      <c r="E187" s="14" t="str">
        <f>VLOOKUP(MYRANKS_P[[#This Row],[PLAYERID]],PLAYERIDMAP2[],COLUMN(PLAYERIDMAP2[TEAM]),FALSE)</f>
        <v>NYY</v>
      </c>
      <c r="F187" s="14" t="str">
        <f>VLOOKUP(MYRANKS_P[[#This Row],[PLAYERID]],PLAYERIDMAP2[],COLUMN(PLAYERIDMAP2[POS]),FALSE)</f>
        <v>P</v>
      </c>
      <c r="G187" s="14">
        <f>IFERROR(VALUE(VLOOKUP(MYRANKS_P[[#This Row],[PLAYERID]],PLAYERIDMAP2[],COLUMN(PLAYERIDMAP2[IDFANGRAPHS]),FALSE)),VLOOKUP(MYRANKS_P[[#This Row],[PLAYERID]],PLAYERIDMAP2[],COLUMN(PLAYERIDMAP2[IDFANGRAPHS]),FALSE))</f>
        <v>1994</v>
      </c>
      <c r="H187" s="23">
        <f>IFERROR(VLOOKUP(MYRANKS_P[[#This Row],[IDFANGRAPHS]],STEAMER_P[],COLUMN(STEAMER_P[W]),FALSE),0)</f>
        <v>6</v>
      </c>
      <c r="I187" s="23">
        <f>IFERROR(VLOOKUP(MYRANKS_P[[#This Row],[IDFANGRAPHS]],STEAMER_P[],COLUMN(STEAMER_P[L]),FALSE),0)</f>
        <v>7</v>
      </c>
      <c r="J187" s="23">
        <f>IFERROR(VLOOKUP(MYRANKS_P[[#This Row],[IDFANGRAPHS]],STEAMER_P[],COLUMN(STEAMER_P[SV]),FALSE),0)</f>
        <v>0</v>
      </c>
      <c r="K187" s="23">
        <f>IFERROR(VLOOKUP(MYRANKS_P[[#This Row],[IDFANGRAPHS]],STEAMER_P[],COLUMN(STEAMER_P[IP]),FALSE),0)</f>
        <v>101</v>
      </c>
      <c r="L187" s="23">
        <f>IFERROR(VLOOKUP(MYRANKS_P[[#This Row],[IDFANGRAPHS]],STEAMER_P[],COLUMN(STEAMER_P[H]),FALSE),0)</f>
        <v>107</v>
      </c>
      <c r="M187" s="23">
        <f>IFERROR(VLOOKUP(MYRANKS_P[[#This Row],[IDFANGRAPHS]],STEAMER_P[],COLUMN(STEAMER_P[ER]),FALSE),0)</f>
        <v>50</v>
      </c>
      <c r="N187" s="23">
        <f>IFERROR(VLOOKUP(MYRANKS_P[[#This Row],[IDFANGRAPHS]],STEAMER_P[],COLUMN(STEAMER_P[HR]),FALSE),0)</f>
        <v>13</v>
      </c>
      <c r="O187" s="23">
        <f>IFERROR(VLOOKUP(MYRANKS_P[[#This Row],[IDFANGRAPHS]],STEAMER_P[],COLUMN(STEAMER_P[SO]),FALSE),0)</f>
        <v>71</v>
      </c>
      <c r="P187" s="23">
        <f>IFERROR(VLOOKUP(MYRANKS_P[[#This Row],[IDFANGRAPHS]],STEAMER_P[],COLUMN(STEAMER_P[BB]),FALSE),0)</f>
        <v>32</v>
      </c>
      <c r="Q187" s="21">
        <f>IFERROR((MYRANKS_P[[#This Row],[ER]]*9)/MYRANKS_P[[#This Row],[IP]],0)</f>
        <v>4.4554455445544559</v>
      </c>
      <c r="R187" s="21">
        <f>IFERROR((MYRANKS_P[[#This Row],[BB]]+MYRANKS_P[[#This Row],[H]])/MYRANKS_P[[#This Row],[IP]],0)</f>
        <v>1.3762376237623761</v>
      </c>
      <c r="S187" s="23">
        <f>MYRANKS_P[[#This Row],[W]]*P_PTS_W+MYRANKS_P[[#This Row],[L]]*P_PTS_L+MYRANKS_P[[#This Row],[IP]]*P_PTS_IP+MYRANKS_P[[#This Row],[SO]]*P_PTS_K+MYRANKS_P[[#This Row],[BB]]*P_PTS_BB+MYRANKS_P[[#This Row],[H]]*P_PTS_HA+MYRANKS_P[[#This Row],[SV]]*P_PTS_SV+MYRANKS_P[[#This Row],[HR]]*P_PTS_HRA+MYRANKS_P[[#This Row],[ER]]*P_PTS_ER</f>
        <v>0</v>
      </c>
      <c r="T187" s="23">
        <f>VLOOKUP(MYRANKS_P[[#This Row],[POS]],REPLACEMENT_LEVEL[],3,FALSE)</f>
        <v>0</v>
      </c>
      <c r="U187" s="23">
        <f>MYRANKS_P[[#This Row],[PROJ PTS]]-MYRANKS_P[[#This Row],[REPL LEVEL]]</f>
        <v>0</v>
      </c>
      <c r="V187" s="30">
        <f>RANK(MYRANKS_P[[#This Row],[POINTS OVER REPL]],MYRANKS_P[POINTS OVER REPL])</f>
        <v>1</v>
      </c>
      <c r="W187" s="29">
        <f>IF(MYRANKS_P[[#This Row],[RANK]]&lt;=TOTAL_PITCHERS_DRAFTED,MYRANKS_P[[#This Row],[POINTS OVER REPL]],0)</f>
        <v>0</v>
      </c>
      <c r="X187" s="35">
        <f>MYRANKS_P[[#This Row],[POINTS OVER REPL]]*DOLLAR_VALUE_PER_POINT+1</f>
        <v>1</v>
      </c>
      <c r="Y187" s="35"/>
      <c r="Z187" s="29">
        <f>IF(AND(MYRANKS_P[[#This Row],[RANK]]&lt;=(TOTAL_PITCHERS_DRAFTED-PITCHERS_BELOW_REPL_DRAFTED),MYRANKS_P[[#This Row],[$ACTUAL]]=""),MYRANKS_P[[#This Row],[POINTS OVER REPL]],0)</f>
        <v>0</v>
      </c>
      <c r="AA187" s="40">
        <f>IF(MYRANKS_P[[#This Row],[$ACTUAL]]="",MYRANKS_P[[#This Row],[POINTS OVER REPL]]*REMAINING_DOLLAR_VALUE_PER_POINT+1,0)</f>
        <v>1</v>
      </c>
    </row>
    <row r="188" spans="1:27" x14ac:dyDescent="0.25">
      <c r="A188" s="2" t="s">
        <v>11532</v>
      </c>
      <c r="B188" s="14" t="str">
        <f>VLOOKUP(MYRANKS_P[[#This Row],[PLAYERID]],PLAYERIDMAP2[],COLUMN(PLAYERIDMAP2[LASTNAME]),FALSE)</f>
        <v>Britton</v>
      </c>
      <c r="C188" s="14" t="str">
        <f>VLOOKUP(MYRANKS_P[[#This Row],[PLAYERID]],PLAYERIDMAP2[],COLUMN(PLAYERIDMAP2[FIRSTNAME]),FALSE)</f>
        <v>Zach</v>
      </c>
      <c r="D188" s="14" t="str">
        <f>MYRANKS_P[[#This Row],[FNAME]]&amp;" "&amp;MYRANKS_P[[#This Row],[LNAME]]</f>
        <v>Zach Britton</v>
      </c>
      <c r="E188" s="14" t="str">
        <f>VLOOKUP(MYRANKS_P[[#This Row],[PLAYERID]],PLAYERIDMAP2[],COLUMN(PLAYERIDMAP2[TEAM]),FALSE)</f>
        <v>BAL</v>
      </c>
      <c r="F188" s="14" t="str">
        <f>VLOOKUP(MYRANKS_P[[#This Row],[PLAYERID]],PLAYERIDMAP2[],COLUMN(PLAYERIDMAP2[POS]),FALSE)</f>
        <v>P</v>
      </c>
      <c r="G188" s="14">
        <f>IFERROR(VALUE(VLOOKUP(MYRANKS_P[[#This Row],[PLAYERID]],PLAYERIDMAP2[],COLUMN(PLAYERIDMAP2[IDFANGRAPHS]),FALSE)),VLOOKUP(MYRANKS_P[[#This Row],[PLAYERID]],PLAYERIDMAP2[],COLUMN(PLAYERIDMAP2[IDFANGRAPHS]),FALSE))</f>
        <v>3240</v>
      </c>
      <c r="H188" s="23">
        <f>IFERROR(VLOOKUP(MYRANKS_P[[#This Row],[IDFANGRAPHS]],STEAMER_P[],COLUMN(STEAMER_P[W]),FALSE),0)</f>
        <v>4</v>
      </c>
      <c r="I188" s="23">
        <f>IFERROR(VLOOKUP(MYRANKS_P[[#This Row],[IDFANGRAPHS]],STEAMER_P[],COLUMN(STEAMER_P[L]),FALSE),0)</f>
        <v>3</v>
      </c>
      <c r="J188" s="23">
        <f>IFERROR(VLOOKUP(MYRANKS_P[[#This Row],[IDFANGRAPHS]],STEAMER_P[],COLUMN(STEAMER_P[SV]),FALSE),0)</f>
        <v>28</v>
      </c>
      <c r="K188" s="23">
        <f>IFERROR(VLOOKUP(MYRANKS_P[[#This Row],[IDFANGRAPHS]],STEAMER_P[],COLUMN(STEAMER_P[IP]),FALSE),0)</f>
        <v>65</v>
      </c>
      <c r="L188" s="23">
        <f>IFERROR(VLOOKUP(MYRANKS_P[[#This Row],[IDFANGRAPHS]],STEAMER_P[],COLUMN(STEAMER_P[H]),FALSE),0)</f>
        <v>53</v>
      </c>
      <c r="M188" s="23">
        <f>IFERROR(VLOOKUP(MYRANKS_P[[#This Row],[IDFANGRAPHS]],STEAMER_P[],COLUMN(STEAMER_P[ER]),FALSE),0)</f>
        <v>18</v>
      </c>
      <c r="N188" s="23">
        <f>IFERROR(VLOOKUP(MYRANKS_P[[#This Row],[IDFANGRAPHS]],STEAMER_P[],COLUMN(STEAMER_P[HR]),FALSE),0)</f>
        <v>4</v>
      </c>
      <c r="O188" s="23">
        <f>IFERROR(VLOOKUP(MYRANKS_P[[#This Row],[IDFANGRAPHS]],STEAMER_P[],COLUMN(STEAMER_P[SO]),FALSE),0)</f>
        <v>71</v>
      </c>
      <c r="P188" s="23">
        <f>IFERROR(VLOOKUP(MYRANKS_P[[#This Row],[IDFANGRAPHS]],STEAMER_P[],COLUMN(STEAMER_P[BB]),FALSE),0)</f>
        <v>21</v>
      </c>
      <c r="Q188" s="21">
        <f>IFERROR((MYRANKS_P[[#This Row],[ER]]*9)/MYRANKS_P[[#This Row],[IP]],0)</f>
        <v>2.4923076923076923</v>
      </c>
      <c r="R188" s="21">
        <f>IFERROR((MYRANKS_P[[#This Row],[BB]]+MYRANKS_P[[#This Row],[H]])/MYRANKS_P[[#This Row],[IP]],0)</f>
        <v>1.1384615384615384</v>
      </c>
      <c r="S188" s="23">
        <f>MYRANKS_P[[#This Row],[W]]*P_PTS_W+MYRANKS_P[[#This Row],[L]]*P_PTS_L+MYRANKS_P[[#This Row],[IP]]*P_PTS_IP+MYRANKS_P[[#This Row],[SO]]*P_PTS_K+MYRANKS_P[[#This Row],[BB]]*P_PTS_BB+MYRANKS_P[[#This Row],[H]]*P_PTS_HA+MYRANKS_P[[#This Row],[SV]]*P_PTS_SV+MYRANKS_P[[#This Row],[HR]]*P_PTS_HRA+MYRANKS_P[[#This Row],[ER]]*P_PTS_ER</f>
        <v>0</v>
      </c>
      <c r="T188" s="23">
        <f>VLOOKUP(MYRANKS_P[[#This Row],[POS]],REPLACEMENT_LEVEL[],3,FALSE)</f>
        <v>0</v>
      </c>
      <c r="U188" s="23">
        <f>MYRANKS_P[[#This Row],[PROJ PTS]]-MYRANKS_P[[#This Row],[REPL LEVEL]]</f>
        <v>0</v>
      </c>
      <c r="V188" s="30">
        <f>RANK(MYRANKS_P[[#This Row],[POINTS OVER REPL]],MYRANKS_P[POINTS OVER REPL])</f>
        <v>1</v>
      </c>
      <c r="W188" s="29">
        <f>IF(MYRANKS_P[[#This Row],[RANK]]&lt;=TOTAL_PITCHERS_DRAFTED,MYRANKS_P[[#This Row],[POINTS OVER REPL]],0)</f>
        <v>0</v>
      </c>
      <c r="X188" s="35">
        <f>MYRANKS_P[[#This Row],[POINTS OVER REPL]]*DOLLAR_VALUE_PER_POINT+1</f>
        <v>1</v>
      </c>
      <c r="Y188" s="35"/>
      <c r="Z188" s="29">
        <f>IF(AND(MYRANKS_P[[#This Row],[RANK]]&lt;=(TOTAL_PITCHERS_DRAFTED-PITCHERS_BELOW_REPL_DRAFTED),MYRANKS_P[[#This Row],[$ACTUAL]]=""),MYRANKS_P[[#This Row],[POINTS OVER REPL]],0)</f>
        <v>0</v>
      </c>
      <c r="AA188" s="40">
        <f>IF(MYRANKS_P[[#This Row],[$ACTUAL]]="",MYRANKS_P[[#This Row],[POINTS OVER REPL]]*REMAINING_DOLLAR_VALUE_PER_POINT+1,0)</f>
        <v>1</v>
      </c>
    </row>
    <row r="189" spans="1:27" x14ac:dyDescent="0.25">
      <c r="A189" s="2" t="s">
        <v>14520</v>
      </c>
      <c r="B189" s="14" t="str">
        <f>VLOOKUP(MYRANKS_P[[#This Row],[PLAYERID]],PLAYERIDMAP2[],COLUMN(PLAYERIDMAP2[LASTNAME]),FALSE)</f>
        <v>Pelfrey</v>
      </c>
      <c r="C189" s="14" t="str">
        <f>VLOOKUP(MYRANKS_P[[#This Row],[PLAYERID]],PLAYERIDMAP2[],COLUMN(PLAYERIDMAP2[FIRSTNAME]),FALSE)</f>
        <v>Mike</v>
      </c>
      <c r="D189" s="14" t="str">
        <f>MYRANKS_P[[#This Row],[FNAME]]&amp;" "&amp;MYRANKS_P[[#This Row],[LNAME]]</f>
        <v>Mike Pelfrey</v>
      </c>
      <c r="E189" s="14" t="str">
        <f>VLOOKUP(MYRANKS_P[[#This Row],[PLAYERID]],PLAYERIDMAP2[],COLUMN(PLAYERIDMAP2[TEAM]),FALSE)</f>
        <v>DET</v>
      </c>
      <c r="F189" s="14" t="str">
        <f>VLOOKUP(MYRANKS_P[[#This Row],[PLAYERID]],PLAYERIDMAP2[],COLUMN(PLAYERIDMAP2[POS]),FALSE)</f>
        <v>P</v>
      </c>
      <c r="G189" s="14">
        <f>IFERROR(VALUE(VLOOKUP(MYRANKS_P[[#This Row],[PLAYERID]],PLAYERIDMAP2[],COLUMN(PLAYERIDMAP2[IDFANGRAPHS]),FALSE)),VLOOKUP(MYRANKS_P[[#This Row],[PLAYERID]],PLAYERIDMAP2[],COLUMN(PLAYERIDMAP2[IDFANGRAPHS]),FALSE))</f>
        <v>5203</v>
      </c>
      <c r="H189" s="23">
        <f>IFERROR(VLOOKUP(MYRANKS_P[[#This Row],[IDFANGRAPHS]],STEAMER_P[],COLUMN(STEAMER_P[W]),FALSE),0)</f>
        <v>7</v>
      </c>
      <c r="I189" s="23">
        <f>IFERROR(VLOOKUP(MYRANKS_P[[#This Row],[IDFANGRAPHS]],STEAMER_P[],COLUMN(STEAMER_P[L]),FALSE),0)</f>
        <v>9</v>
      </c>
      <c r="J189" s="23">
        <f>IFERROR(VLOOKUP(MYRANKS_P[[#This Row],[IDFANGRAPHS]],STEAMER_P[],COLUMN(STEAMER_P[SV]),FALSE),0)</f>
        <v>0</v>
      </c>
      <c r="K189" s="23">
        <f>IFERROR(VLOOKUP(MYRANKS_P[[#This Row],[IDFANGRAPHS]],STEAMER_P[],COLUMN(STEAMER_P[IP]),FALSE),0)</f>
        <v>126</v>
      </c>
      <c r="L189" s="23">
        <f>IFERROR(VLOOKUP(MYRANKS_P[[#This Row],[IDFANGRAPHS]],STEAMER_P[],COLUMN(STEAMER_P[H]),FALSE),0)</f>
        <v>141</v>
      </c>
      <c r="M189" s="23">
        <f>IFERROR(VLOOKUP(MYRANKS_P[[#This Row],[IDFANGRAPHS]],STEAMER_P[],COLUMN(STEAMER_P[ER]),FALSE),0)</f>
        <v>65</v>
      </c>
      <c r="N189" s="23">
        <f>IFERROR(VLOOKUP(MYRANKS_P[[#This Row],[IDFANGRAPHS]],STEAMER_P[],COLUMN(STEAMER_P[HR]),FALSE),0)</f>
        <v>15</v>
      </c>
      <c r="O189" s="23">
        <f>IFERROR(VLOOKUP(MYRANKS_P[[#This Row],[IDFANGRAPHS]],STEAMER_P[],COLUMN(STEAMER_P[SO]),FALSE),0)</f>
        <v>71</v>
      </c>
      <c r="P189" s="23">
        <f>IFERROR(VLOOKUP(MYRANKS_P[[#This Row],[IDFANGRAPHS]],STEAMER_P[],COLUMN(STEAMER_P[BB]),FALSE),0)</f>
        <v>38</v>
      </c>
      <c r="Q189" s="21">
        <f>IFERROR((MYRANKS_P[[#This Row],[ER]]*9)/MYRANKS_P[[#This Row],[IP]],0)</f>
        <v>4.6428571428571432</v>
      </c>
      <c r="R189" s="21">
        <f>IFERROR((MYRANKS_P[[#This Row],[BB]]+MYRANKS_P[[#This Row],[H]])/MYRANKS_P[[#This Row],[IP]],0)</f>
        <v>1.4206349206349207</v>
      </c>
      <c r="S189" s="23">
        <f>MYRANKS_P[[#This Row],[W]]*P_PTS_W+MYRANKS_P[[#This Row],[L]]*P_PTS_L+MYRANKS_P[[#This Row],[IP]]*P_PTS_IP+MYRANKS_P[[#This Row],[SO]]*P_PTS_K+MYRANKS_P[[#This Row],[BB]]*P_PTS_BB+MYRANKS_P[[#This Row],[H]]*P_PTS_HA+MYRANKS_P[[#This Row],[SV]]*P_PTS_SV+MYRANKS_P[[#This Row],[HR]]*P_PTS_HRA+MYRANKS_P[[#This Row],[ER]]*P_PTS_ER</f>
        <v>0</v>
      </c>
      <c r="T189" s="23">
        <f>VLOOKUP(MYRANKS_P[[#This Row],[POS]],REPLACEMENT_LEVEL[],3,FALSE)</f>
        <v>0</v>
      </c>
      <c r="U189" s="23">
        <f>MYRANKS_P[[#This Row],[PROJ PTS]]-MYRANKS_P[[#This Row],[REPL LEVEL]]</f>
        <v>0</v>
      </c>
      <c r="V189" s="30">
        <f>RANK(MYRANKS_P[[#This Row],[POINTS OVER REPL]],MYRANKS_P[POINTS OVER REPL])</f>
        <v>1</v>
      </c>
      <c r="W189" s="29">
        <f>IF(MYRANKS_P[[#This Row],[RANK]]&lt;=TOTAL_PITCHERS_DRAFTED,MYRANKS_P[[#This Row],[POINTS OVER REPL]],0)</f>
        <v>0</v>
      </c>
      <c r="X189" s="35">
        <f>MYRANKS_P[[#This Row],[POINTS OVER REPL]]*DOLLAR_VALUE_PER_POINT+1</f>
        <v>1</v>
      </c>
      <c r="Y189" s="35"/>
      <c r="Z189" s="29">
        <f>IF(AND(MYRANKS_P[[#This Row],[RANK]]&lt;=(TOTAL_PITCHERS_DRAFTED-PITCHERS_BELOW_REPL_DRAFTED),MYRANKS_P[[#This Row],[$ACTUAL]]=""),MYRANKS_P[[#This Row],[POINTS OVER REPL]],0)</f>
        <v>0</v>
      </c>
      <c r="AA189" s="40">
        <f>IF(MYRANKS_P[[#This Row],[$ACTUAL]]="",MYRANKS_P[[#This Row],[POINTS OVER REPL]]*REMAINING_DOLLAR_VALUE_PER_POINT+1,0)</f>
        <v>1</v>
      </c>
    </row>
    <row r="190" spans="1:27" x14ac:dyDescent="0.25">
      <c r="A190" s="2" t="s">
        <v>11698</v>
      </c>
      <c r="B190" s="14" t="str">
        <f>VLOOKUP(MYRANKS_P[[#This Row],[PLAYERID]],PLAYERIDMAP2[],COLUMN(PLAYERIDMAP2[LASTNAME]),FALSE)</f>
        <v>Hernandez</v>
      </c>
      <c r="C190" s="14" t="str">
        <f>VLOOKUP(MYRANKS_P[[#This Row],[PLAYERID]],PLAYERIDMAP2[],COLUMN(PLAYERIDMAP2[FIRSTNAME]),FALSE)</f>
        <v>Roberto</v>
      </c>
      <c r="D190" s="14" t="str">
        <f>MYRANKS_P[[#This Row],[FNAME]]&amp;" "&amp;MYRANKS_P[[#This Row],[LNAME]]</f>
        <v>Roberto Hernandez</v>
      </c>
      <c r="E190" s="14" t="str">
        <f>VLOOKUP(MYRANKS_P[[#This Row],[PLAYERID]],PLAYERIDMAP2[],COLUMN(PLAYERIDMAP2[TEAM]),FALSE)</f>
        <v>N/A</v>
      </c>
      <c r="F190" s="14" t="str">
        <f>VLOOKUP(MYRANKS_P[[#This Row],[PLAYERID]],PLAYERIDMAP2[],COLUMN(PLAYERIDMAP2[POS]),FALSE)</f>
        <v>P</v>
      </c>
      <c r="G190" s="14">
        <f>IFERROR(VALUE(VLOOKUP(MYRANKS_P[[#This Row],[PLAYERID]],PLAYERIDMAP2[],COLUMN(PLAYERIDMAP2[IDFANGRAPHS]),FALSE)),VLOOKUP(MYRANKS_P[[#This Row],[PLAYERID]],PLAYERIDMAP2[],COLUMN(PLAYERIDMAP2[IDFANGRAPHS]),FALSE))</f>
        <v>3273</v>
      </c>
      <c r="H190" s="23">
        <f>IFERROR(VLOOKUP(MYRANKS_P[[#This Row],[IDFANGRAPHS]],STEAMER_P[],COLUMN(STEAMER_P[W]),FALSE),0)</f>
        <v>6</v>
      </c>
      <c r="I190" s="23">
        <f>IFERROR(VLOOKUP(MYRANKS_P[[#This Row],[IDFANGRAPHS]],STEAMER_P[],COLUMN(STEAMER_P[L]),FALSE),0)</f>
        <v>9</v>
      </c>
      <c r="J190" s="23">
        <f>IFERROR(VLOOKUP(MYRANKS_P[[#This Row],[IDFANGRAPHS]],STEAMER_P[],COLUMN(STEAMER_P[SV]),FALSE),0)</f>
        <v>0</v>
      </c>
      <c r="K190" s="23">
        <f>IFERROR(VLOOKUP(MYRANKS_P[[#This Row],[IDFANGRAPHS]],STEAMER_P[],COLUMN(STEAMER_P[IP]),FALSE),0)</f>
        <v>121</v>
      </c>
      <c r="L190" s="23">
        <f>IFERROR(VLOOKUP(MYRANKS_P[[#This Row],[IDFANGRAPHS]],STEAMER_P[],COLUMN(STEAMER_P[H]),FALSE),0)</f>
        <v>134</v>
      </c>
      <c r="M190" s="23">
        <f>IFERROR(VLOOKUP(MYRANKS_P[[#This Row],[IDFANGRAPHS]],STEAMER_P[],COLUMN(STEAMER_P[ER]),FALSE),0)</f>
        <v>64</v>
      </c>
      <c r="N190" s="23">
        <f>IFERROR(VLOOKUP(MYRANKS_P[[#This Row],[IDFANGRAPHS]],STEAMER_P[],COLUMN(STEAMER_P[HR]),FALSE),0)</f>
        <v>15</v>
      </c>
      <c r="O190" s="23">
        <f>IFERROR(VLOOKUP(MYRANKS_P[[#This Row],[IDFANGRAPHS]],STEAMER_P[],COLUMN(STEAMER_P[SO]),FALSE),0)</f>
        <v>71</v>
      </c>
      <c r="P190" s="23">
        <f>IFERROR(VLOOKUP(MYRANKS_P[[#This Row],[IDFANGRAPHS]],STEAMER_P[],COLUMN(STEAMER_P[BB]),FALSE),0)</f>
        <v>42</v>
      </c>
      <c r="Q190" s="21">
        <f>IFERROR((MYRANKS_P[[#This Row],[ER]]*9)/MYRANKS_P[[#This Row],[IP]],0)</f>
        <v>4.7603305785123968</v>
      </c>
      <c r="R190" s="21">
        <f>IFERROR((MYRANKS_P[[#This Row],[BB]]+MYRANKS_P[[#This Row],[H]])/MYRANKS_P[[#This Row],[IP]],0)</f>
        <v>1.4545454545454546</v>
      </c>
      <c r="S190" s="23">
        <f>MYRANKS_P[[#This Row],[W]]*P_PTS_W+MYRANKS_P[[#This Row],[L]]*P_PTS_L+MYRANKS_P[[#This Row],[IP]]*P_PTS_IP+MYRANKS_P[[#This Row],[SO]]*P_PTS_K+MYRANKS_P[[#This Row],[BB]]*P_PTS_BB+MYRANKS_P[[#This Row],[H]]*P_PTS_HA+MYRANKS_P[[#This Row],[SV]]*P_PTS_SV+MYRANKS_P[[#This Row],[HR]]*P_PTS_HRA+MYRANKS_P[[#This Row],[ER]]*P_PTS_ER</f>
        <v>0</v>
      </c>
      <c r="T190" s="23">
        <f>VLOOKUP(MYRANKS_P[[#This Row],[POS]],REPLACEMENT_LEVEL[],3,FALSE)</f>
        <v>0</v>
      </c>
      <c r="U190" s="23">
        <f>MYRANKS_P[[#This Row],[PROJ PTS]]-MYRANKS_P[[#This Row],[REPL LEVEL]]</f>
        <v>0</v>
      </c>
      <c r="V190" s="30">
        <f>RANK(MYRANKS_P[[#This Row],[POINTS OVER REPL]],MYRANKS_P[POINTS OVER REPL])</f>
        <v>1</v>
      </c>
      <c r="W190" s="29">
        <f>IF(MYRANKS_P[[#This Row],[RANK]]&lt;=TOTAL_PITCHERS_DRAFTED,MYRANKS_P[[#This Row],[POINTS OVER REPL]],0)</f>
        <v>0</v>
      </c>
      <c r="X190" s="35">
        <f>MYRANKS_P[[#This Row],[POINTS OVER REPL]]*DOLLAR_VALUE_PER_POINT+1</f>
        <v>1</v>
      </c>
      <c r="Y190" s="35"/>
      <c r="Z190" s="29">
        <f>IF(AND(MYRANKS_P[[#This Row],[RANK]]&lt;=(TOTAL_PITCHERS_DRAFTED-PITCHERS_BELOW_REPL_DRAFTED),MYRANKS_P[[#This Row],[$ACTUAL]]=""),MYRANKS_P[[#This Row],[POINTS OVER REPL]],0)</f>
        <v>0</v>
      </c>
      <c r="AA190" s="40">
        <f>IF(MYRANKS_P[[#This Row],[$ACTUAL]]="",MYRANKS_P[[#This Row],[POINTS OVER REPL]]*REMAINING_DOLLAR_VALUE_PER_POINT+1,0)</f>
        <v>1</v>
      </c>
    </row>
    <row r="191" spans="1:27" x14ac:dyDescent="0.25">
      <c r="A191" s="2" t="s">
        <v>13940</v>
      </c>
      <c r="B191" s="14" t="str">
        <f>VLOOKUP(MYRANKS_P[[#This Row],[PLAYERID]],PLAYERIDMAP2[],COLUMN(PLAYERIDMAP2[LASTNAME]),FALSE)</f>
        <v>May</v>
      </c>
      <c r="C191" s="14" t="str">
        <f>VLOOKUP(MYRANKS_P[[#This Row],[PLAYERID]],PLAYERIDMAP2[],COLUMN(PLAYERIDMAP2[FIRSTNAME]),FALSE)</f>
        <v>Trevor</v>
      </c>
      <c r="D191" s="14" t="str">
        <f>MYRANKS_P[[#This Row],[FNAME]]&amp;" "&amp;MYRANKS_P[[#This Row],[LNAME]]</f>
        <v>Trevor May</v>
      </c>
      <c r="E191" s="14" t="str">
        <f>VLOOKUP(MYRANKS_P[[#This Row],[PLAYERID]],PLAYERIDMAP2[],COLUMN(PLAYERIDMAP2[TEAM]),FALSE)</f>
        <v>MIN</v>
      </c>
      <c r="F191" s="14" t="str">
        <f>VLOOKUP(MYRANKS_P[[#This Row],[PLAYERID]],PLAYERIDMAP2[],COLUMN(PLAYERIDMAP2[POS]),FALSE)</f>
        <v>P</v>
      </c>
      <c r="G191" s="14">
        <f>IFERROR(VALUE(VLOOKUP(MYRANKS_P[[#This Row],[PLAYERID]],PLAYERIDMAP2[],COLUMN(PLAYERIDMAP2[IDFANGRAPHS]),FALSE)),VLOOKUP(MYRANKS_P[[#This Row],[PLAYERID]],PLAYERIDMAP2[],COLUMN(PLAYERIDMAP2[IDFANGRAPHS]),FALSE))</f>
        <v>6398</v>
      </c>
      <c r="H191" s="23">
        <f>IFERROR(VLOOKUP(MYRANKS_P[[#This Row],[IDFANGRAPHS]],STEAMER_P[],COLUMN(STEAMER_P[W]),FALSE),0)</f>
        <v>4</v>
      </c>
      <c r="I191" s="23">
        <f>IFERROR(VLOOKUP(MYRANKS_P[[#This Row],[IDFANGRAPHS]],STEAMER_P[],COLUMN(STEAMER_P[L]),FALSE),0)</f>
        <v>3</v>
      </c>
      <c r="J191" s="23">
        <f>IFERROR(VLOOKUP(MYRANKS_P[[#This Row],[IDFANGRAPHS]],STEAMER_P[],COLUMN(STEAMER_P[SV]),FALSE),0)</f>
        <v>3</v>
      </c>
      <c r="K191" s="23">
        <f>IFERROR(VLOOKUP(MYRANKS_P[[#This Row],[IDFANGRAPHS]],STEAMER_P[],COLUMN(STEAMER_P[IP]),FALSE),0)</f>
        <v>73</v>
      </c>
      <c r="L191" s="23">
        <f>IFERROR(VLOOKUP(MYRANKS_P[[#This Row],[IDFANGRAPHS]],STEAMER_P[],COLUMN(STEAMER_P[H]),FALSE),0)</f>
        <v>67</v>
      </c>
      <c r="M191" s="23">
        <f>IFERROR(VLOOKUP(MYRANKS_P[[#This Row],[IDFANGRAPHS]],STEAMER_P[],COLUMN(STEAMER_P[ER]),FALSE),0)</f>
        <v>28</v>
      </c>
      <c r="N191" s="23">
        <f>IFERROR(VLOOKUP(MYRANKS_P[[#This Row],[IDFANGRAPHS]],STEAMER_P[],COLUMN(STEAMER_P[HR]),FALSE),0)</f>
        <v>8</v>
      </c>
      <c r="O191" s="23">
        <f>IFERROR(VLOOKUP(MYRANKS_P[[#This Row],[IDFANGRAPHS]],STEAMER_P[],COLUMN(STEAMER_P[SO]),FALSE),0)</f>
        <v>71</v>
      </c>
      <c r="P191" s="23">
        <f>IFERROR(VLOOKUP(MYRANKS_P[[#This Row],[IDFANGRAPHS]],STEAMER_P[],COLUMN(STEAMER_P[BB]),FALSE),0)</f>
        <v>21</v>
      </c>
      <c r="Q191" s="21">
        <f>IFERROR((MYRANKS_P[[#This Row],[ER]]*9)/MYRANKS_P[[#This Row],[IP]],0)</f>
        <v>3.452054794520548</v>
      </c>
      <c r="R191" s="21">
        <f>IFERROR((MYRANKS_P[[#This Row],[BB]]+MYRANKS_P[[#This Row],[H]])/MYRANKS_P[[#This Row],[IP]],0)</f>
        <v>1.2054794520547945</v>
      </c>
      <c r="S191" s="23">
        <f>MYRANKS_P[[#This Row],[W]]*P_PTS_W+MYRANKS_P[[#This Row],[L]]*P_PTS_L+MYRANKS_P[[#This Row],[IP]]*P_PTS_IP+MYRANKS_P[[#This Row],[SO]]*P_PTS_K+MYRANKS_P[[#This Row],[BB]]*P_PTS_BB+MYRANKS_P[[#This Row],[H]]*P_PTS_HA+MYRANKS_P[[#This Row],[SV]]*P_PTS_SV+MYRANKS_P[[#This Row],[HR]]*P_PTS_HRA+MYRANKS_P[[#This Row],[ER]]*P_PTS_ER</f>
        <v>0</v>
      </c>
      <c r="T191" s="23">
        <f>VLOOKUP(MYRANKS_P[[#This Row],[POS]],REPLACEMENT_LEVEL[],3,FALSE)</f>
        <v>0</v>
      </c>
      <c r="U191" s="23">
        <f>MYRANKS_P[[#This Row],[PROJ PTS]]-MYRANKS_P[[#This Row],[REPL LEVEL]]</f>
        <v>0</v>
      </c>
      <c r="V191" s="30">
        <f>RANK(MYRANKS_P[[#This Row],[POINTS OVER REPL]],MYRANKS_P[POINTS OVER REPL])</f>
        <v>1</v>
      </c>
      <c r="W191" s="29">
        <f>IF(MYRANKS_P[[#This Row],[RANK]]&lt;=TOTAL_PITCHERS_DRAFTED,MYRANKS_P[[#This Row],[POINTS OVER REPL]],0)</f>
        <v>0</v>
      </c>
      <c r="X191" s="35">
        <f>MYRANKS_P[[#This Row],[POINTS OVER REPL]]*DOLLAR_VALUE_PER_POINT+1</f>
        <v>1</v>
      </c>
      <c r="Y191" s="35"/>
      <c r="Z191" s="29">
        <f>IF(AND(MYRANKS_P[[#This Row],[RANK]]&lt;=(TOTAL_PITCHERS_DRAFTED-PITCHERS_BELOW_REPL_DRAFTED),MYRANKS_P[[#This Row],[$ACTUAL]]=""),MYRANKS_P[[#This Row],[POINTS OVER REPL]],0)</f>
        <v>0</v>
      </c>
      <c r="AA191" s="40">
        <f>IF(MYRANKS_P[[#This Row],[$ACTUAL]]="",MYRANKS_P[[#This Row],[POINTS OVER REPL]]*REMAINING_DOLLAR_VALUE_PER_POINT+1,0)</f>
        <v>1</v>
      </c>
    </row>
    <row r="192" spans="1:27" x14ac:dyDescent="0.25">
      <c r="A192" s="2" t="s">
        <v>13419</v>
      </c>
      <c r="B192" s="14" t="str">
        <f>VLOOKUP(MYRANKS_P[[#This Row],[PLAYERID]],PLAYERIDMAP2[],COLUMN(PLAYERIDMAP2[LASTNAME]),FALSE)</f>
        <v>Kelly</v>
      </c>
      <c r="C192" s="14" t="str">
        <f>VLOOKUP(MYRANKS_P[[#This Row],[PLAYERID]],PLAYERIDMAP2[],COLUMN(PLAYERIDMAP2[FIRSTNAME]),FALSE)</f>
        <v>Joe</v>
      </c>
      <c r="D192" s="14" t="str">
        <f>MYRANKS_P[[#This Row],[FNAME]]&amp;" "&amp;MYRANKS_P[[#This Row],[LNAME]]</f>
        <v>Joe Kelly</v>
      </c>
      <c r="E192" s="14" t="str">
        <f>VLOOKUP(MYRANKS_P[[#This Row],[PLAYERID]],PLAYERIDMAP2[],COLUMN(PLAYERIDMAP2[TEAM]),FALSE)</f>
        <v>BOS</v>
      </c>
      <c r="F192" s="14" t="str">
        <f>VLOOKUP(MYRANKS_P[[#This Row],[PLAYERID]],PLAYERIDMAP2[],COLUMN(PLAYERIDMAP2[POS]),FALSE)</f>
        <v>P</v>
      </c>
      <c r="G192" s="14">
        <f>IFERROR(VALUE(VLOOKUP(MYRANKS_P[[#This Row],[PLAYERID]],PLAYERIDMAP2[],COLUMN(PLAYERIDMAP2[IDFANGRAPHS]),FALSE)),VLOOKUP(MYRANKS_P[[#This Row],[PLAYERID]],PLAYERIDMAP2[],COLUMN(PLAYERIDMAP2[IDFANGRAPHS]),FALSE))</f>
        <v>9761</v>
      </c>
      <c r="H192" s="23">
        <f>IFERROR(VLOOKUP(MYRANKS_P[[#This Row],[IDFANGRAPHS]],STEAMER_P[],COLUMN(STEAMER_P[W]),FALSE),0)</f>
        <v>5</v>
      </c>
      <c r="I192" s="23">
        <f>IFERROR(VLOOKUP(MYRANKS_P[[#This Row],[IDFANGRAPHS]],STEAMER_P[],COLUMN(STEAMER_P[L]),FALSE),0)</f>
        <v>4</v>
      </c>
      <c r="J192" s="23">
        <f>IFERROR(VLOOKUP(MYRANKS_P[[#This Row],[IDFANGRAPHS]],STEAMER_P[],COLUMN(STEAMER_P[SV]),FALSE),0)</f>
        <v>1</v>
      </c>
      <c r="K192" s="23">
        <f>IFERROR(VLOOKUP(MYRANKS_P[[#This Row],[IDFANGRAPHS]],STEAMER_P[],COLUMN(STEAMER_P[IP]),FALSE),0)</f>
        <v>81</v>
      </c>
      <c r="L192" s="23">
        <f>IFERROR(VLOOKUP(MYRANKS_P[[#This Row],[IDFANGRAPHS]],STEAMER_P[],COLUMN(STEAMER_P[H]),FALSE),0)</f>
        <v>79</v>
      </c>
      <c r="M192" s="23">
        <f>IFERROR(VLOOKUP(MYRANKS_P[[#This Row],[IDFANGRAPHS]],STEAMER_P[],COLUMN(STEAMER_P[ER]),FALSE),0)</f>
        <v>34</v>
      </c>
      <c r="N192" s="23">
        <f>IFERROR(VLOOKUP(MYRANKS_P[[#This Row],[IDFANGRAPHS]],STEAMER_P[],COLUMN(STEAMER_P[HR]),FALSE),0)</f>
        <v>8</v>
      </c>
      <c r="O192" s="23">
        <f>IFERROR(VLOOKUP(MYRANKS_P[[#This Row],[IDFANGRAPHS]],STEAMER_P[],COLUMN(STEAMER_P[SO]),FALSE),0)</f>
        <v>70</v>
      </c>
      <c r="P192" s="23">
        <f>IFERROR(VLOOKUP(MYRANKS_P[[#This Row],[IDFANGRAPHS]],STEAMER_P[],COLUMN(STEAMER_P[BB]),FALSE),0)</f>
        <v>27</v>
      </c>
      <c r="Q192" s="21">
        <f>IFERROR((MYRANKS_P[[#This Row],[ER]]*9)/MYRANKS_P[[#This Row],[IP]],0)</f>
        <v>3.7777777777777777</v>
      </c>
      <c r="R192" s="21">
        <f>IFERROR((MYRANKS_P[[#This Row],[BB]]+MYRANKS_P[[#This Row],[H]])/MYRANKS_P[[#This Row],[IP]],0)</f>
        <v>1.308641975308642</v>
      </c>
      <c r="S192" s="23">
        <f>MYRANKS_P[[#This Row],[W]]*P_PTS_W+MYRANKS_P[[#This Row],[L]]*P_PTS_L+MYRANKS_P[[#This Row],[IP]]*P_PTS_IP+MYRANKS_P[[#This Row],[SO]]*P_PTS_K+MYRANKS_P[[#This Row],[BB]]*P_PTS_BB+MYRANKS_P[[#This Row],[H]]*P_PTS_HA+MYRANKS_P[[#This Row],[SV]]*P_PTS_SV+MYRANKS_P[[#This Row],[HR]]*P_PTS_HRA+MYRANKS_P[[#This Row],[ER]]*P_PTS_ER</f>
        <v>0</v>
      </c>
      <c r="T192" s="23">
        <f>VLOOKUP(MYRANKS_P[[#This Row],[POS]],REPLACEMENT_LEVEL[],3,FALSE)</f>
        <v>0</v>
      </c>
      <c r="U192" s="23">
        <f>MYRANKS_P[[#This Row],[PROJ PTS]]-MYRANKS_P[[#This Row],[REPL LEVEL]]</f>
        <v>0</v>
      </c>
      <c r="V192" s="30">
        <f>RANK(MYRANKS_P[[#This Row],[POINTS OVER REPL]],MYRANKS_P[POINTS OVER REPL])</f>
        <v>1</v>
      </c>
      <c r="W192" s="29">
        <f>IF(MYRANKS_P[[#This Row],[RANK]]&lt;=TOTAL_PITCHERS_DRAFTED,MYRANKS_P[[#This Row],[POINTS OVER REPL]],0)</f>
        <v>0</v>
      </c>
      <c r="X192" s="35">
        <f>MYRANKS_P[[#This Row],[POINTS OVER REPL]]*DOLLAR_VALUE_PER_POINT+1</f>
        <v>1</v>
      </c>
      <c r="Y192" s="35"/>
      <c r="Z192" s="29">
        <f>IF(AND(MYRANKS_P[[#This Row],[RANK]]&lt;=(TOTAL_PITCHERS_DRAFTED-PITCHERS_BELOW_REPL_DRAFTED),MYRANKS_P[[#This Row],[$ACTUAL]]=""),MYRANKS_P[[#This Row],[POINTS OVER REPL]],0)</f>
        <v>0</v>
      </c>
      <c r="AA192" s="40">
        <f>IF(MYRANKS_P[[#This Row],[$ACTUAL]]="",MYRANKS_P[[#This Row],[POINTS OVER REPL]]*REMAINING_DOLLAR_VALUE_PER_POINT+1,0)</f>
        <v>1</v>
      </c>
    </row>
    <row r="193" spans="1:27" x14ac:dyDescent="0.25">
      <c r="A193" s="6" t="s">
        <v>12247</v>
      </c>
      <c r="B193" s="14" t="str">
        <f>VLOOKUP(MYRANKS_P[[#This Row],[PLAYERID]],PLAYERIDMAP2[],COLUMN(PLAYERIDMAP2[LASTNAME]),FALSE)</f>
        <v>Doolittle</v>
      </c>
      <c r="C193" s="14" t="str">
        <f>VLOOKUP(MYRANKS_P[[#This Row],[PLAYERID]],PLAYERIDMAP2[],COLUMN(PLAYERIDMAP2[FIRSTNAME]),FALSE)</f>
        <v>Sean</v>
      </c>
      <c r="D193" s="14" t="str">
        <f>MYRANKS_P[[#This Row],[FNAME]]&amp;" "&amp;MYRANKS_P[[#This Row],[LNAME]]</f>
        <v>Sean Doolittle</v>
      </c>
      <c r="E193" s="14" t="str">
        <f>VLOOKUP(MYRANKS_P[[#This Row],[PLAYERID]],PLAYERIDMAP2[],COLUMN(PLAYERIDMAP2[TEAM]),FALSE)</f>
        <v>OAK</v>
      </c>
      <c r="F193" s="14" t="str">
        <f>VLOOKUP(MYRANKS_P[[#This Row],[PLAYERID]],PLAYERIDMAP2[],COLUMN(PLAYERIDMAP2[POS]),FALSE)</f>
        <v>P</v>
      </c>
      <c r="G193" s="14">
        <f>IFERROR(VALUE(VLOOKUP(MYRANKS_P[[#This Row],[PLAYERID]],PLAYERIDMAP2[],COLUMN(PLAYERIDMAP2[IDFANGRAPHS]),FALSE)),VLOOKUP(MYRANKS_P[[#This Row],[PLAYERID]],PLAYERIDMAP2[],COLUMN(PLAYERIDMAP2[IDFANGRAPHS]),FALSE))</f>
        <v>1581</v>
      </c>
      <c r="H193" s="23">
        <f>IFERROR(VLOOKUP(MYRANKS_P[[#This Row],[IDFANGRAPHS]],STEAMER_P[],COLUMN(STEAMER_P[W]),FALSE),0)</f>
        <v>3</v>
      </c>
      <c r="I193" s="23">
        <f>IFERROR(VLOOKUP(MYRANKS_P[[#This Row],[IDFANGRAPHS]],STEAMER_P[],COLUMN(STEAMER_P[L]),FALSE),0)</f>
        <v>3</v>
      </c>
      <c r="J193" s="23">
        <f>IFERROR(VLOOKUP(MYRANKS_P[[#This Row],[IDFANGRAPHS]],STEAMER_P[],COLUMN(STEAMER_P[SV]),FALSE),0)</f>
        <v>28</v>
      </c>
      <c r="K193" s="23">
        <f>IFERROR(VLOOKUP(MYRANKS_P[[#This Row],[IDFANGRAPHS]],STEAMER_P[],COLUMN(STEAMER_P[IP]),FALSE),0)</f>
        <v>65</v>
      </c>
      <c r="L193" s="23">
        <f>IFERROR(VLOOKUP(MYRANKS_P[[#This Row],[IDFANGRAPHS]],STEAMER_P[],COLUMN(STEAMER_P[H]),FALSE),0)</f>
        <v>54</v>
      </c>
      <c r="M193" s="23">
        <f>IFERROR(VLOOKUP(MYRANKS_P[[#This Row],[IDFANGRAPHS]],STEAMER_P[],COLUMN(STEAMER_P[ER]),FALSE),0)</f>
        <v>21</v>
      </c>
      <c r="N193" s="23">
        <f>IFERROR(VLOOKUP(MYRANKS_P[[#This Row],[IDFANGRAPHS]],STEAMER_P[],COLUMN(STEAMER_P[HR]),FALSE),0)</f>
        <v>7</v>
      </c>
      <c r="O193" s="23">
        <f>IFERROR(VLOOKUP(MYRANKS_P[[#This Row],[IDFANGRAPHS]],STEAMER_P[],COLUMN(STEAMER_P[SO]),FALSE),0)</f>
        <v>70</v>
      </c>
      <c r="P193" s="23">
        <f>IFERROR(VLOOKUP(MYRANKS_P[[#This Row],[IDFANGRAPHS]],STEAMER_P[],COLUMN(STEAMER_P[BB]),FALSE),0)</f>
        <v>19</v>
      </c>
      <c r="Q193" s="21">
        <f>IFERROR((MYRANKS_P[[#This Row],[ER]]*9)/MYRANKS_P[[#This Row],[IP]],0)</f>
        <v>2.9076923076923076</v>
      </c>
      <c r="R193" s="21">
        <f>IFERROR((MYRANKS_P[[#This Row],[BB]]+MYRANKS_P[[#This Row],[H]])/MYRANKS_P[[#This Row],[IP]],0)</f>
        <v>1.1230769230769231</v>
      </c>
      <c r="S193" s="23">
        <f>MYRANKS_P[[#This Row],[W]]*P_PTS_W+MYRANKS_P[[#This Row],[L]]*P_PTS_L+MYRANKS_P[[#This Row],[IP]]*P_PTS_IP+MYRANKS_P[[#This Row],[SO]]*P_PTS_K+MYRANKS_P[[#This Row],[BB]]*P_PTS_BB+MYRANKS_P[[#This Row],[H]]*P_PTS_HA+MYRANKS_P[[#This Row],[SV]]*P_PTS_SV+MYRANKS_P[[#This Row],[HR]]*P_PTS_HRA+MYRANKS_P[[#This Row],[ER]]*P_PTS_ER</f>
        <v>0</v>
      </c>
      <c r="T193" s="23">
        <f>VLOOKUP(MYRANKS_P[[#This Row],[POS]],REPLACEMENT_LEVEL[],3,FALSE)</f>
        <v>0</v>
      </c>
      <c r="U193" s="23">
        <f>MYRANKS_P[[#This Row],[PROJ PTS]]-MYRANKS_P[[#This Row],[REPL LEVEL]]</f>
        <v>0</v>
      </c>
      <c r="V193" s="30">
        <f>RANK(MYRANKS_P[[#This Row],[POINTS OVER REPL]],MYRANKS_P[POINTS OVER REPL])</f>
        <v>1</v>
      </c>
      <c r="W193" s="29">
        <f>IF(MYRANKS_P[[#This Row],[RANK]]&lt;=TOTAL_PITCHERS_DRAFTED,MYRANKS_P[[#This Row],[POINTS OVER REPL]],0)</f>
        <v>0</v>
      </c>
      <c r="X193" s="35">
        <f>MYRANKS_P[[#This Row],[POINTS OVER REPL]]*DOLLAR_VALUE_PER_POINT+1</f>
        <v>1</v>
      </c>
      <c r="Y193" s="35"/>
      <c r="Z193" s="29">
        <f>IF(AND(MYRANKS_P[[#This Row],[RANK]]&lt;=(TOTAL_PITCHERS_DRAFTED-PITCHERS_BELOW_REPL_DRAFTED),MYRANKS_P[[#This Row],[$ACTUAL]]=""),MYRANKS_P[[#This Row],[POINTS OVER REPL]],0)</f>
        <v>0</v>
      </c>
      <c r="AA193" s="40">
        <f>IF(MYRANKS_P[[#This Row],[$ACTUAL]]="",MYRANKS_P[[#This Row],[POINTS OVER REPL]]*REMAINING_DOLLAR_VALUE_PER_POINT+1,0)</f>
        <v>1</v>
      </c>
    </row>
    <row r="194" spans="1:27" x14ac:dyDescent="0.25">
      <c r="A194" s="2" t="s">
        <v>13336</v>
      </c>
      <c r="B194" s="14" t="str">
        <f>VLOOKUP(MYRANKS_P[[#This Row],[PLAYERID]],PLAYERIDMAP2[],COLUMN(PLAYERIDMAP2[LASTNAME]),FALSE)</f>
        <v>Johnson</v>
      </c>
      <c r="C194" s="14" t="str">
        <f>VLOOKUP(MYRANKS_P[[#This Row],[PLAYERID]],PLAYERIDMAP2[],COLUMN(PLAYERIDMAP2[FIRSTNAME]),FALSE)</f>
        <v>Josh</v>
      </c>
      <c r="D194" s="14" t="str">
        <f>MYRANKS_P[[#This Row],[FNAME]]&amp;" "&amp;MYRANKS_P[[#This Row],[LNAME]]</f>
        <v>Josh Johnson</v>
      </c>
      <c r="E194" s="14" t="str">
        <f>VLOOKUP(MYRANKS_P[[#This Row],[PLAYERID]],PLAYERIDMAP2[],COLUMN(PLAYERIDMAP2[TEAM]),FALSE)</f>
        <v>SD</v>
      </c>
      <c r="F194" s="14" t="str">
        <f>VLOOKUP(MYRANKS_P[[#This Row],[PLAYERID]],PLAYERIDMAP2[],COLUMN(PLAYERIDMAP2[POS]),FALSE)</f>
        <v>P</v>
      </c>
      <c r="G194" s="14">
        <f>IFERROR(VALUE(VLOOKUP(MYRANKS_P[[#This Row],[PLAYERID]],PLAYERIDMAP2[],COLUMN(PLAYERIDMAP2[IDFANGRAPHS]),FALSE)),VLOOKUP(MYRANKS_P[[#This Row],[PLAYERID]],PLAYERIDMAP2[],COLUMN(PLAYERIDMAP2[IDFANGRAPHS]),FALSE))</f>
        <v>4567</v>
      </c>
      <c r="H194" s="23">
        <f>IFERROR(VLOOKUP(MYRANKS_P[[#This Row],[IDFANGRAPHS]],STEAMER_P[],COLUMN(STEAMER_P[W]),FALSE),0)</f>
        <v>5</v>
      </c>
      <c r="I194" s="23">
        <f>IFERROR(VLOOKUP(MYRANKS_P[[#This Row],[IDFANGRAPHS]],STEAMER_P[],COLUMN(STEAMER_P[L]),FALSE),0)</f>
        <v>5</v>
      </c>
      <c r="J194" s="23">
        <f>IFERROR(VLOOKUP(MYRANKS_P[[#This Row],[IDFANGRAPHS]],STEAMER_P[],COLUMN(STEAMER_P[SV]),FALSE),0)</f>
        <v>0</v>
      </c>
      <c r="K194" s="23">
        <f>IFERROR(VLOOKUP(MYRANKS_P[[#This Row],[IDFANGRAPHS]],STEAMER_P[],COLUMN(STEAMER_P[IP]),FALSE),0)</f>
        <v>82</v>
      </c>
      <c r="L194" s="23">
        <f>IFERROR(VLOOKUP(MYRANKS_P[[#This Row],[IDFANGRAPHS]],STEAMER_P[],COLUMN(STEAMER_P[H]),FALSE),0)</f>
        <v>80</v>
      </c>
      <c r="M194" s="23">
        <f>IFERROR(VLOOKUP(MYRANKS_P[[#This Row],[IDFANGRAPHS]],STEAMER_P[],COLUMN(STEAMER_P[ER]),FALSE),0)</f>
        <v>35</v>
      </c>
      <c r="N194" s="23">
        <f>IFERROR(VLOOKUP(MYRANKS_P[[#This Row],[IDFANGRAPHS]],STEAMER_P[],COLUMN(STEAMER_P[HR]),FALSE),0)</f>
        <v>9</v>
      </c>
      <c r="O194" s="23">
        <f>IFERROR(VLOOKUP(MYRANKS_P[[#This Row],[IDFANGRAPHS]],STEAMER_P[],COLUMN(STEAMER_P[SO]),FALSE),0)</f>
        <v>70</v>
      </c>
      <c r="P194" s="23">
        <f>IFERROR(VLOOKUP(MYRANKS_P[[#This Row],[IDFANGRAPHS]],STEAMER_P[],COLUMN(STEAMER_P[BB]),FALSE),0)</f>
        <v>23</v>
      </c>
      <c r="Q194" s="21">
        <f>IFERROR((MYRANKS_P[[#This Row],[ER]]*9)/MYRANKS_P[[#This Row],[IP]],0)</f>
        <v>3.8414634146341462</v>
      </c>
      <c r="R194" s="21">
        <f>IFERROR((MYRANKS_P[[#This Row],[BB]]+MYRANKS_P[[#This Row],[H]])/MYRANKS_P[[#This Row],[IP]],0)</f>
        <v>1.2560975609756098</v>
      </c>
      <c r="S194" s="23">
        <f>MYRANKS_P[[#This Row],[W]]*P_PTS_W+MYRANKS_P[[#This Row],[L]]*P_PTS_L+MYRANKS_P[[#This Row],[IP]]*P_PTS_IP+MYRANKS_P[[#This Row],[SO]]*P_PTS_K+MYRANKS_P[[#This Row],[BB]]*P_PTS_BB+MYRANKS_P[[#This Row],[H]]*P_PTS_HA+MYRANKS_P[[#This Row],[SV]]*P_PTS_SV+MYRANKS_P[[#This Row],[HR]]*P_PTS_HRA+MYRANKS_P[[#This Row],[ER]]*P_PTS_ER</f>
        <v>0</v>
      </c>
      <c r="T194" s="23">
        <f>VLOOKUP(MYRANKS_P[[#This Row],[POS]],REPLACEMENT_LEVEL[],3,FALSE)</f>
        <v>0</v>
      </c>
      <c r="U194" s="23">
        <f>MYRANKS_P[[#This Row],[PROJ PTS]]-MYRANKS_P[[#This Row],[REPL LEVEL]]</f>
        <v>0</v>
      </c>
      <c r="V194" s="30">
        <f>RANK(MYRANKS_P[[#This Row],[POINTS OVER REPL]],MYRANKS_P[POINTS OVER REPL])</f>
        <v>1</v>
      </c>
      <c r="W194" s="29">
        <f>IF(MYRANKS_P[[#This Row],[RANK]]&lt;=TOTAL_PITCHERS_DRAFTED,MYRANKS_P[[#This Row],[POINTS OVER REPL]],0)</f>
        <v>0</v>
      </c>
      <c r="X194" s="35">
        <f>MYRANKS_P[[#This Row],[POINTS OVER REPL]]*DOLLAR_VALUE_PER_POINT+1</f>
        <v>1</v>
      </c>
      <c r="Y194" s="35"/>
      <c r="Z194" s="29">
        <f>IF(AND(MYRANKS_P[[#This Row],[RANK]]&lt;=(TOTAL_PITCHERS_DRAFTED-PITCHERS_BELOW_REPL_DRAFTED),MYRANKS_P[[#This Row],[$ACTUAL]]=""),MYRANKS_P[[#This Row],[POINTS OVER REPL]],0)</f>
        <v>0</v>
      </c>
      <c r="AA194" s="40">
        <f>IF(MYRANKS_P[[#This Row],[$ACTUAL]]="",MYRANKS_P[[#This Row],[POINTS OVER REPL]]*REMAINING_DOLLAR_VALUE_PER_POINT+1,0)</f>
        <v>1</v>
      </c>
    </row>
    <row r="195" spans="1:27" x14ac:dyDescent="0.25">
      <c r="A195" s="9" t="s">
        <v>20039</v>
      </c>
      <c r="B195" s="14" t="str">
        <f>VLOOKUP(MYRANKS_P[[#This Row],[PLAYERID]],PLAYERIDMAP2[],COLUMN(PLAYERIDMAP2[LASTNAME]),FALSE)</f>
        <v>Heston</v>
      </c>
      <c r="C195" s="14" t="str">
        <f>VLOOKUP(MYRANKS_P[[#This Row],[PLAYERID]],PLAYERIDMAP2[],COLUMN(PLAYERIDMAP2[FIRSTNAME]),FALSE)</f>
        <v>Chris</v>
      </c>
      <c r="D195" s="14" t="str">
        <f>MYRANKS_P[[#This Row],[FNAME]]&amp;" "&amp;MYRANKS_P[[#This Row],[LNAME]]</f>
        <v>Chris Heston</v>
      </c>
      <c r="E195" s="14" t="str">
        <f>VLOOKUP(MYRANKS_P[[#This Row],[PLAYERID]],PLAYERIDMAP2[],COLUMN(PLAYERIDMAP2[TEAM]),FALSE)</f>
        <v>SF</v>
      </c>
      <c r="F195" s="14" t="str">
        <f>VLOOKUP(MYRANKS_P[[#This Row],[PLAYERID]],PLAYERIDMAP2[],COLUMN(PLAYERIDMAP2[POS]),FALSE)</f>
        <v>P</v>
      </c>
      <c r="G195" s="14">
        <f>IFERROR(VALUE(VLOOKUP(MYRANKS_P[[#This Row],[PLAYERID]],PLAYERIDMAP2[],COLUMN(PLAYERIDMAP2[IDFANGRAPHS]),FALSE)),VLOOKUP(MYRANKS_P[[#This Row],[PLAYERID]],PLAYERIDMAP2[],COLUMN(PLAYERIDMAP2[IDFANGRAPHS]),FALSE))</f>
        <v>10302</v>
      </c>
      <c r="H195" s="23">
        <f>IFERROR(VLOOKUP(MYRANKS_P[[#This Row],[IDFANGRAPHS]],STEAMER_P[],COLUMN(STEAMER_P[W]),FALSE),0)</f>
        <v>5</v>
      </c>
      <c r="I195" s="23">
        <f>IFERROR(VLOOKUP(MYRANKS_P[[#This Row],[IDFANGRAPHS]],STEAMER_P[],COLUMN(STEAMER_P[L]),FALSE),0)</f>
        <v>4</v>
      </c>
      <c r="J195" s="23">
        <f>IFERROR(VLOOKUP(MYRANKS_P[[#This Row],[IDFANGRAPHS]],STEAMER_P[],COLUMN(STEAMER_P[SV]),FALSE),0)</f>
        <v>0</v>
      </c>
      <c r="K195" s="23">
        <f>IFERROR(VLOOKUP(MYRANKS_P[[#This Row],[IDFANGRAPHS]],STEAMER_P[],COLUMN(STEAMER_P[IP]),FALSE),0)</f>
        <v>81</v>
      </c>
      <c r="L195" s="23">
        <f>IFERROR(VLOOKUP(MYRANKS_P[[#This Row],[IDFANGRAPHS]],STEAMER_P[],COLUMN(STEAMER_P[H]),FALSE),0)</f>
        <v>76</v>
      </c>
      <c r="M195" s="23">
        <f>IFERROR(VLOOKUP(MYRANKS_P[[#This Row],[IDFANGRAPHS]],STEAMER_P[],COLUMN(STEAMER_P[ER]),FALSE),0)</f>
        <v>31</v>
      </c>
      <c r="N195" s="23">
        <f>IFERROR(VLOOKUP(MYRANKS_P[[#This Row],[IDFANGRAPHS]],STEAMER_P[],COLUMN(STEAMER_P[HR]),FALSE),0)</f>
        <v>6</v>
      </c>
      <c r="O195" s="23">
        <f>IFERROR(VLOOKUP(MYRANKS_P[[#This Row],[IDFANGRAPHS]],STEAMER_P[],COLUMN(STEAMER_P[SO]),FALSE),0)</f>
        <v>70</v>
      </c>
      <c r="P195" s="23">
        <f>IFERROR(VLOOKUP(MYRANKS_P[[#This Row],[IDFANGRAPHS]],STEAMER_P[],COLUMN(STEAMER_P[BB]),FALSE),0)</f>
        <v>25</v>
      </c>
      <c r="Q195" s="21">
        <f>IFERROR((MYRANKS_P[[#This Row],[ER]]*9)/MYRANKS_P[[#This Row],[IP]],0)</f>
        <v>3.4444444444444446</v>
      </c>
      <c r="R195" s="21">
        <f>IFERROR((MYRANKS_P[[#This Row],[BB]]+MYRANKS_P[[#This Row],[H]])/MYRANKS_P[[#This Row],[IP]],0)</f>
        <v>1.2469135802469136</v>
      </c>
      <c r="S195" s="23">
        <f>MYRANKS_P[[#This Row],[W]]*P_PTS_W+MYRANKS_P[[#This Row],[L]]*P_PTS_L+MYRANKS_P[[#This Row],[IP]]*P_PTS_IP+MYRANKS_P[[#This Row],[SO]]*P_PTS_K+MYRANKS_P[[#This Row],[BB]]*P_PTS_BB+MYRANKS_P[[#This Row],[H]]*P_PTS_HA+MYRANKS_P[[#This Row],[SV]]*P_PTS_SV+MYRANKS_P[[#This Row],[HR]]*P_PTS_HRA+MYRANKS_P[[#This Row],[ER]]*P_PTS_ER</f>
        <v>0</v>
      </c>
      <c r="T195" s="23">
        <f>VLOOKUP(MYRANKS_P[[#This Row],[POS]],REPLACEMENT_LEVEL[],3,FALSE)</f>
        <v>0</v>
      </c>
      <c r="U195" s="23">
        <f>MYRANKS_P[[#This Row],[PROJ PTS]]-MYRANKS_P[[#This Row],[REPL LEVEL]]</f>
        <v>0</v>
      </c>
      <c r="V195" s="30">
        <f>RANK(MYRANKS_P[[#This Row],[POINTS OVER REPL]],MYRANKS_P[POINTS OVER REPL])</f>
        <v>1</v>
      </c>
      <c r="W195" s="29">
        <f>IF(MYRANKS_P[[#This Row],[RANK]]&lt;=TOTAL_PITCHERS_DRAFTED,MYRANKS_P[[#This Row],[POINTS OVER REPL]],0)</f>
        <v>0</v>
      </c>
      <c r="X195" s="35">
        <f>MYRANKS_P[[#This Row],[POINTS OVER REPL]]*DOLLAR_VALUE_PER_POINT+1</f>
        <v>1</v>
      </c>
      <c r="Y195" s="35"/>
      <c r="Z195" s="29">
        <f>IF(AND(MYRANKS_P[[#This Row],[RANK]]&lt;=(TOTAL_PITCHERS_DRAFTED-PITCHERS_BELOW_REPL_DRAFTED),MYRANKS_P[[#This Row],[$ACTUAL]]=""),MYRANKS_P[[#This Row],[POINTS OVER REPL]],0)</f>
        <v>0</v>
      </c>
      <c r="AA195" s="40">
        <f>IF(MYRANKS_P[[#This Row],[$ACTUAL]]="",MYRANKS_P[[#This Row],[POINTS OVER REPL]]*REMAINING_DOLLAR_VALUE_PER_POINT+1,0)</f>
        <v>1</v>
      </c>
    </row>
    <row r="196" spans="1:27" x14ac:dyDescent="0.25">
      <c r="A196" s="4" t="s">
        <v>14095</v>
      </c>
      <c r="B196" s="14" t="str">
        <f>VLOOKUP(MYRANKS_P[[#This Row],[PLAYERID]],PLAYERIDMAP2[],COLUMN(PLAYERIDMAP2[LASTNAME]),FALSE)</f>
        <v>Milone</v>
      </c>
      <c r="C196" s="14" t="str">
        <f>VLOOKUP(MYRANKS_P[[#This Row],[PLAYERID]],PLAYERIDMAP2[],COLUMN(PLAYERIDMAP2[FIRSTNAME]),FALSE)</f>
        <v>Tommy</v>
      </c>
      <c r="D196" s="14" t="str">
        <f>MYRANKS_P[[#This Row],[FNAME]]&amp;" "&amp;MYRANKS_P[[#This Row],[LNAME]]</f>
        <v>Tommy Milone</v>
      </c>
      <c r="E196" s="14" t="str">
        <f>VLOOKUP(MYRANKS_P[[#This Row],[PLAYERID]],PLAYERIDMAP2[],COLUMN(PLAYERIDMAP2[TEAM]),FALSE)</f>
        <v>MIN</v>
      </c>
      <c r="F196" s="14" t="str">
        <f>VLOOKUP(MYRANKS_P[[#This Row],[PLAYERID]],PLAYERIDMAP2[],COLUMN(PLAYERIDMAP2[POS]),FALSE)</f>
        <v>P</v>
      </c>
      <c r="G196" s="14">
        <f>IFERROR(VALUE(VLOOKUP(MYRANKS_P[[#This Row],[PLAYERID]],PLAYERIDMAP2[],COLUMN(PLAYERIDMAP2[IDFANGRAPHS]),FALSE)),VLOOKUP(MYRANKS_P[[#This Row],[PLAYERID]],PLAYERIDMAP2[],COLUMN(PLAYERIDMAP2[IDFANGRAPHS]),FALSE))</f>
        <v>7608</v>
      </c>
      <c r="H196" s="23">
        <f>IFERROR(VLOOKUP(MYRANKS_P[[#This Row],[IDFANGRAPHS]],STEAMER_P[],COLUMN(STEAMER_P[W]),FALSE),0)</f>
        <v>5</v>
      </c>
      <c r="I196" s="23">
        <f>IFERROR(VLOOKUP(MYRANKS_P[[#This Row],[IDFANGRAPHS]],STEAMER_P[],COLUMN(STEAMER_P[L]),FALSE),0)</f>
        <v>6</v>
      </c>
      <c r="J196" s="23">
        <f>IFERROR(VLOOKUP(MYRANKS_P[[#This Row],[IDFANGRAPHS]],STEAMER_P[],COLUMN(STEAMER_P[SV]),FALSE),0)</f>
        <v>0</v>
      </c>
      <c r="K196" s="23">
        <f>IFERROR(VLOOKUP(MYRANKS_P[[#This Row],[IDFANGRAPHS]],STEAMER_P[],COLUMN(STEAMER_P[IP]),FALSE),0)</f>
        <v>92</v>
      </c>
      <c r="L196" s="23">
        <f>IFERROR(VLOOKUP(MYRANKS_P[[#This Row],[IDFANGRAPHS]],STEAMER_P[],COLUMN(STEAMER_P[H]),FALSE),0)</f>
        <v>95</v>
      </c>
      <c r="M196" s="23">
        <f>IFERROR(VLOOKUP(MYRANKS_P[[#This Row],[IDFANGRAPHS]],STEAMER_P[],COLUMN(STEAMER_P[ER]),FALSE),0)</f>
        <v>42</v>
      </c>
      <c r="N196" s="23">
        <f>IFERROR(VLOOKUP(MYRANKS_P[[#This Row],[IDFANGRAPHS]],STEAMER_P[],COLUMN(STEAMER_P[HR]),FALSE),0)</f>
        <v>12</v>
      </c>
      <c r="O196" s="23">
        <f>IFERROR(VLOOKUP(MYRANKS_P[[#This Row],[IDFANGRAPHS]],STEAMER_P[],COLUMN(STEAMER_P[SO]),FALSE),0)</f>
        <v>69</v>
      </c>
      <c r="P196" s="23">
        <f>IFERROR(VLOOKUP(MYRANKS_P[[#This Row],[IDFANGRAPHS]],STEAMER_P[],COLUMN(STEAMER_P[BB]),FALSE),0)</f>
        <v>25</v>
      </c>
      <c r="Q196" s="21">
        <f>IFERROR((MYRANKS_P[[#This Row],[ER]]*9)/MYRANKS_P[[#This Row],[IP]],0)</f>
        <v>4.1086956521739131</v>
      </c>
      <c r="R196" s="21">
        <f>IFERROR((MYRANKS_P[[#This Row],[BB]]+MYRANKS_P[[#This Row],[H]])/MYRANKS_P[[#This Row],[IP]],0)</f>
        <v>1.3043478260869565</v>
      </c>
      <c r="S196" s="23">
        <f>MYRANKS_P[[#This Row],[W]]*P_PTS_W+MYRANKS_P[[#This Row],[L]]*P_PTS_L+MYRANKS_P[[#This Row],[IP]]*P_PTS_IP+MYRANKS_P[[#This Row],[SO]]*P_PTS_K+MYRANKS_P[[#This Row],[BB]]*P_PTS_BB+MYRANKS_P[[#This Row],[H]]*P_PTS_HA+MYRANKS_P[[#This Row],[SV]]*P_PTS_SV+MYRANKS_P[[#This Row],[HR]]*P_PTS_HRA+MYRANKS_P[[#This Row],[ER]]*P_PTS_ER</f>
        <v>0</v>
      </c>
      <c r="T196" s="23">
        <f>VLOOKUP(MYRANKS_P[[#This Row],[POS]],REPLACEMENT_LEVEL[],3,FALSE)</f>
        <v>0</v>
      </c>
      <c r="U196" s="23">
        <f>MYRANKS_P[[#This Row],[PROJ PTS]]-MYRANKS_P[[#This Row],[REPL LEVEL]]</f>
        <v>0</v>
      </c>
      <c r="V196" s="30">
        <f>RANK(MYRANKS_P[[#This Row],[POINTS OVER REPL]],MYRANKS_P[POINTS OVER REPL])</f>
        <v>1</v>
      </c>
      <c r="W196" s="29">
        <f>IF(MYRANKS_P[[#This Row],[RANK]]&lt;=TOTAL_PITCHERS_DRAFTED,MYRANKS_P[[#This Row],[POINTS OVER REPL]],0)</f>
        <v>0</v>
      </c>
      <c r="X196" s="35">
        <f>MYRANKS_P[[#This Row],[POINTS OVER REPL]]*DOLLAR_VALUE_PER_POINT+1</f>
        <v>1</v>
      </c>
      <c r="Y196" s="35"/>
      <c r="Z196" s="29">
        <f>IF(AND(MYRANKS_P[[#This Row],[RANK]]&lt;=(TOTAL_PITCHERS_DRAFTED-PITCHERS_BELOW_REPL_DRAFTED),MYRANKS_P[[#This Row],[$ACTUAL]]=""),MYRANKS_P[[#This Row],[POINTS OVER REPL]],0)</f>
        <v>0</v>
      </c>
      <c r="AA196" s="40">
        <f>IF(MYRANKS_P[[#This Row],[$ACTUAL]]="",MYRANKS_P[[#This Row],[POINTS OVER REPL]]*REMAINING_DOLLAR_VALUE_PER_POINT+1,0)</f>
        <v>1</v>
      </c>
    </row>
    <row r="197" spans="1:27" x14ac:dyDescent="0.25">
      <c r="A197" s="9" t="s">
        <v>13158</v>
      </c>
      <c r="B197" s="14" t="str">
        <f>VLOOKUP(MYRANKS_P[[#This Row],[PLAYERID]],PLAYERIDMAP2[],COLUMN(PLAYERIDMAP2[LASTNAME]),FALSE)</f>
        <v>Hudson</v>
      </c>
      <c r="C197" s="14" t="str">
        <f>VLOOKUP(MYRANKS_P[[#This Row],[PLAYERID]],PLAYERIDMAP2[],COLUMN(PLAYERIDMAP2[FIRSTNAME]),FALSE)</f>
        <v>Daniel</v>
      </c>
      <c r="D197" s="14" t="str">
        <f>MYRANKS_P[[#This Row],[FNAME]]&amp;" "&amp;MYRANKS_P[[#This Row],[LNAME]]</f>
        <v>Daniel Hudson</v>
      </c>
      <c r="E197" s="14" t="str">
        <f>VLOOKUP(MYRANKS_P[[#This Row],[PLAYERID]],PLAYERIDMAP2[],COLUMN(PLAYERIDMAP2[TEAM]),FALSE)</f>
        <v>ARI</v>
      </c>
      <c r="F197" s="14" t="str">
        <f>VLOOKUP(MYRANKS_P[[#This Row],[PLAYERID]],PLAYERIDMAP2[],COLUMN(PLAYERIDMAP2[POS]),FALSE)</f>
        <v>P</v>
      </c>
      <c r="G197" s="14">
        <f>IFERROR(VALUE(VLOOKUP(MYRANKS_P[[#This Row],[PLAYERID]],PLAYERIDMAP2[],COLUMN(PLAYERIDMAP2[IDFANGRAPHS]),FALSE)),VLOOKUP(MYRANKS_P[[#This Row],[PLAYERID]],PLAYERIDMAP2[],COLUMN(PLAYERIDMAP2[IDFANGRAPHS]),FALSE))</f>
        <v>7146</v>
      </c>
      <c r="H197" s="23">
        <f>IFERROR(VLOOKUP(MYRANKS_P[[#This Row],[IDFANGRAPHS]],STEAMER_P[],COLUMN(STEAMER_P[W]),FALSE),0)</f>
        <v>3</v>
      </c>
      <c r="I197" s="23">
        <f>IFERROR(VLOOKUP(MYRANKS_P[[#This Row],[IDFANGRAPHS]],STEAMER_P[],COLUMN(STEAMER_P[L]),FALSE),0)</f>
        <v>3</v>
      </c>
      <c r="J197" s="23">
        <f>IFERROR(VLOOKUP(MYRANKS_P[[#This Row],[IDFANGRAPHS]],STEAMER_P[],COLUMN(STEAMER_P[SV]),FALSE),0)</f>
        <v>6</v>
      </c>
      <c r="K197" s="23">
        <f>IFERROR(VLOOKUP(MYRANKS_P[[#This Row],[IDFANGRAPHS]],STEAMER_P[],COLUMN(STEAMER_P[IP]),FALSE),0)</f>
        <v>65</v>
      </c>
      <c r="L197" s="23">
        <f>IFERROR(VLOOKUP(MYRANKS_P[[#This Row],[IDFANGRAPHS]],STEAMER_P[],COLUMN(STEAMER_P[H]),FALSE),0)</f>
        <v>55</v>
      </c>
      <c r="M197" s="23">
        <f>IFERROR(VLOOKUP(MYRANKS_P[[#This Row],[IDFANGRAPHS]],STEAMER_P[],COLUMN(STEAMER_P[ER]),FALSE),0)</f>
        <v>23</v>
      </c>
      <c r="N197" s="23">
        <f>IFERROR(VLOOKUP(MYRANKS_P[[#This Row],[IDFANGRAPHS]],STEAMER_P[],COLUMN(STEAMER_P[HR]),FALSE),0)</f>
        <v>6</v>
      </c>
      <c r="O197" s="23">
        <f>IFERROR(VLOOKUP(MYRANKS_P[[#This Row],[IDFANGRAPHS]],STEAMER_P[],COLUMN(STEAMER_P[SO]),FALSE),0)</f>
        <v>69</v>
      </c>
      <c r="P197" s="23">
        <f>IFERROR(VLOOKUP(MYRANKS_P[[#This Row],[IDFANGRAPHS]],STEAMER_P[],COLUMN(STEAMER_P[BB]),FALSE),0)</f>
        <v>23</v>
      </c>
      <c r="Q197" s="21">
        <f>IFERROR((MYRANKS_P[[#This Row],[ER]]*9)/MYRANKS_P[[#This Row],[IP]],0)</f>
        <v>3.1846153846153844</v>
      </c>
      <c r="R197" s="21">
        <f>IFERROR((MYRANKS_P[[#This Row],[BB]]+MYRANKS_P[[#This Row],[H]])/MYRANKS_P[[#This Row],[IP]],0)</f>
        <v>1.2</v>
      </c>
      <c r="S197" s="23">
        <f>MYRANKS_P[[#This Row],[W]]*P_PTS_W+MYRANKS_P[[#This Row],[L]]*P_PTS_L+MYRANKS_P[[#This Row],[IP]]*P_PTS_IP+MYRANKS_P[[#This Row],[SO]]*P_PTS_K+MYRANKS_P[[#This Row],[BB]]*P_PTS_BB+MYRANKS_P[[#This Row],[H]]*P_PTS_HA+MYRANKS_P[[#This Row],[SV]]*P_PTS_SV+MYRANKS_P[[#This Row],[HR]]*P_PTS_HRA+MYRANKS_P[[#This Row],[ER]]*P_PTS_ER</f>
        <v>0</v>
      </c>
      <c r="T197" s="23">
        <f>VLOOKUP(MYRANKS_P[[#This Row],[POS]],REPLACEMENT_LEVEL[],3,FALSE)</f>
        <v>0</v>
      </c>
      <c r="U197" s="23">
        <f>MYRANKS_P[[#This Row],[PROJ PTS]]-MYRANKS_P[[#This Row],[REPL LEVEL]]</f>
        <v>0</v>
      </c>
      <c r="V197" s="30">
        <f>RANK(MYRANKS_P[[#This Row],[POINTS OVER REPL]],MYRANKS_P[POINTS OVER REPL])</f>
        <v>1</v>
      </c>
      <c r="W197" s="29">
        <f>IF(MYRANKS_P[[#This Row],[RANK]]&lt;=TOTAL_PITCHERS_DRAFTED,MYRANKS_P[[#This Row],[POINTS OVER REPL]],0)</f>
        <v>0</v>
      </c>
      <c r="X197" s="35">
        <f>MYRANKS_P[[#This Row],[POINTS OVER REPL]]*DOLLAR_VALUE_PER_POINT+1</f>
        <v>1</v>
      </c>
      <c r="Y197" s="35"/>
      <c r="Z197" s="29">
        <f>IF(AND(MYRANKS_P[[#This Row],[RANK]]&lt;=(TOTAL_PITCHERS_DRAFTED-PITCHERS_BELOW_REPL_DRAFTED),MYRANKS_P[[#This Row],[$ACTUAL]]=""),MYRANKS_P[[#This Row],[POINTS OVER REPL]],0)</f>
        <v>0</v>
      </c>
      <c r="AA197" s="40">
        <f>IF(MYRANKS_P[[#This Row],[$ACTUAL]]="",MYRANKS_P[[#This Row],[POINTS OVER REPL]]*REMAINING_DOLLAR_VALUE_PER_POINT+1,0)</f>
        <v>1</v>
      </c>
    </row>
    <row r="198" spans="1:27" x14ac:dyDescent="0.25">
      <c r="A198" s="4" t="s">
        <v>12991</v>
      </c>
      <c r="B198" s="14" t="str">
        <f>VLOOKUP(MYRANKS_P[[#This Row],[PLAYERID]],PLAYERIDMAP2[],COLUMN(PLAYERIDMAP2[LASTNAME]),FALSE)</f>
        <v>Hatcher</v>
      </c>
      <c r="C198" s="14" t="str">
        <f>VLOOKUP(MYRANKS_P[[#This Row],[PLAYERID]],PLAYERIDMAP2[],COLUMN(PLAYERIDMAP2[FIRSTNAME]),FALSE)</f>
        <v>Chris</v>
      </c>
      <c r="D198" s="14" t="str">
        <f>MYRANKS_P[[#This Row],[FNAME]]&amp;" "&amp;MYRANKS_P[[#This Row],[LNAME]]</f>
        <v>Chris Hatcher</v>
      </c>
      <c r="E198" s="14" t="str">
        <f>VLOOKUP(MYRANKS_P[[#This Row],[PLAYERID]],PLAYERIDMAP2[],COLUMN(PLAYERIDMAP2[TEAM]),FALSE)</f>
        <v>LAD</v>
      </c>
      <c r="F198" s="14" t="str">
        <f>VLOOKUP(MYRANKS_P[[#This Row],[PLAYERID]],PLAYERIDMAP2[],COLUMN(PLAYERIDMAP2[POS]),FALSE)</f>
        <v>P</v>
      </c>
      <c r="G198" s="14">
        <f>IFERROR(VALUE(VLOOKUP(MYRANKS_P[[#This Row],[PLAYERID]],PLAYERIDMAP2[],COLUMN(PLAYERIDMAP2[IDFANGRAPHS]),FALSE)),VLOOKUP(MYRANKS_P[[#This Row],[PLAYERID]],PLAYERIDMAP2[],COLUMN(PLAYERIDMAP2[IDFANGRAPHS]),FALSE))</f>
        <v>3299</v>
      </c>
      <c r="H198" s="23">
        <f>IFERROR(VLOOKUP(MYRANKS_P[[#This Row],[IDFANGRAPHS]],STEAMER_P[],COLUMN(STEAMER_P[W]),FALSE),0)</f>
        <v>3</v>
      </c>
      <c r="I198" s="23">
        <f>IFERROR(VLOOKUP(MYRANKS_P[[#This Row],[IDFANGRAPHS]],STEAMER_P[],COLUMN(STEAMER_P[L]),FALSE),0)</f>
        <v>3</v>
      </c>
      <c r="J198" s="23">
        <f>IFERROR(VLOOKUP(MYRANKS_P[[#This Row],[IDFANGRAPHS]],STEAMER_P[],COLUMN(STEAMER_P[SV]),FALSE),0)</f>
        <v>6</v>
      </c>
      <c r="K198" s="23">
        <f>IFERROR(VLOOKUP(MYRANKS_P[[#This Row],[IDFANGRAPHS]],STEAMER_P[],COLUMN(STEAMER_P[IP]),FALSE),0)</f>
        <v>65</v>
      </c>
      <c r="L198" s="23">
        <f>IFERROR(VLOOKUP(MYRANKS_P[[#This Row],[IDFANGRAPHS]],STEAMER_P[],COLUMN(STEAMER_P[H]),FALSE),0)</f>
        <v>55</v>
      </c>
      <c r="M198" s="23">
        <f>IFERROR(VLOOKUP(MYRANKS_P[[#This Row],[IDFANGRAPHS]],STEAMER_P[],COLUMN(STEAMER_P[ER]),FALSE),0)</f>
        <v>23</v>
      </c>
      <c r="N198" s="23">
        <f>IFERROR(VLOOKUP(MYRANKS_P[[#This Row],[IDFANGRAPHS]],STEAMER_P[],COLUMN(STEAMER_P[HR]),FALSE),0)</f>
        <v>6</v>
      </c>
      <c r="O198" s="23">
        <f>IFERROR(VLOOKUP(MYRANKS_P[[#This Row],[IDFANGRAPHS]],STEAMER_P[],COLUMN(STEAMER_P[SO]),FALSE),0)</f>
        <v>69</v>
      </c>
      <c r="P198" s="23">
        <f>IFERROR(VLOOKUP(MYRANKS_P[[#This Row],[IDFANGRAPHS]],STEAMER_P[],COLUMN(STEAMER_P[BB]),FALSE),0)</f>
        <v>20</v>
      </c>
      <c r="Q198" s="21">
        <f>IFERROR((MYRANKS_P[[#This Row],[ER]]*9)/MYRANKS_P[[#This Row],[IP]],0)</f>
        <v>3.1846153846153844</v>
      </c>
      <c r="R198" s="21">
        <f>IFERROR((MYRANKS_P[[#This Row],[BB]]+MYRANKS_P[[#This Row],[H]])/MYRANKS_P[[#This Row],[IP]],0)</f>
        <v>1.1538461538461537</v>
      </c>
      <c r="S198" s="23">
        <f>MYRANKS_P[[#This Row],[W]]*P_PTS_W+MYRANKS_P[[#This Row],[L]]*P_PTS_L+MYRANKS_P[[#This Row],[IP]]*P_PTS_IP+MYRANKS_P[[#This Row],[SO]]*P_PTS_K+MYRANKS_P[[#This Row],[BB]]*P_PTS_BB+MYRANKS_P[[#This Row],[H]]*P_PTS_HA+MYRANKS_P[[#This Row],[SV]]*P_PTS_SV+MYRANKS_P[[#This Row],[HR]]*P_PTS_HRA+MYRANKS_P[[#This Row],[ER]]*P_PTS_ER</f>
        <v>0</v>
      </c>
      <c r="T198" s="23">
        <f>VLOOKUP(MYRANKS_P[[#This Row],[POS]],REPLACEMENT_LEVEL[],3,FALSE)</f>
        <v>0</v>
      </c>
      <c r="U198" s="23">
        <f>MYRANKS_P[[#This Row],[PROJ PTS]]-MYRANKS_P[[#This Row],[REPL LEVEL]]</f>
        <v>0</v>
      </c>
      <c r="V198" s="30">
        <f>RANK(MYRANKS_P[[#This Row],[POINTS OVER REPL]],MYRANKS_P[POINTS OVER REPL])</f>
        <v>1</v>
      </c>
      <c r="W198" s="29">
        <f>IF(MYRANKS_P[[#This Row],[RANK]]&lt;=TOTAL_PITCHERS_DRAFTED,MYRANKS_P[[#This Row],[POINTS OVER REPL]],0)</f>
        <v>0</v>
      </c>
      <c r="X198" s="35">
        <f>MYRANKS_P[[#This Row],[POINTS OVER REPL]]*DOLLAR_VALUE_PER_POINT+1</f>
        <v>1</v>
      </c>
      <c r="Y198" s="35"/>
      <c r="Z198" s="29">
        <f>IF(AND(MYRANKS_P[[#This Row],[RANK]]&lt;=(TOTAL_PITCHERS_DRAFTED-PITCHERS_BELOW_REPL_DRAFTED),MYRANKS_P[[#This Row],[$ACTUAL]]=""),MYRANKS_P[[#This Row],[POINTS OVER REPL]],0)</f>
        <v>0</v>
      </c>
      <c r="AA198" s="40">
        <f>IF(MYRANKS_P[[#This Row],[$ACTUAL]]="",MYRANKS_P[[#This Row],[POINTS OVER REPL]]*REMAINING_DOLLAR_VALUE_PER_POINT+1,0)</f>
        <v>1</v>
      </c>
    </row>
    <row r="199" spans="1:27" x14ac:dyDescent="0.25">
      <c r="A199" s="2" t="s">
        <v>19795</v>
      </c>
      <c r="B199" s="14" t="str">
        <f>VLOOKUP(MYRANKS_P[[#This Row],[PLAYERID]],PLAYERIDMAP2[],COLUMN(PLAYERIDMAP2[LASTNAME]),FALSE)</f>
        <v>Flynn</v>
      </c>
      <c r="C199" s="14" t="str">
        <f>VLOOKUP(MYRANKS_P[[#This Row],[PLAYERID]],PLAYERIDMAP2[],COLUMN(PLAYERIDMAP2[FIRSTNAME]),FALSE)</f>
        <v>Brian</v>
      </c>
      <c r="D199" s="14" t="str">
        <f>MYRANKS_P[[#This Row],[FNAME]]&amp;" "&amp;MYRANKS_P[[#This Row],[LNAME]]</f>
        <v>Brian Flynn</v>
      </c>
      <c r="E199" s="14" t="str">
        <f>VLOOKUP(MYRANKS_P[[#This Row],[PLAYERID]],PLAYERIDMAP2[],COLUMN(PLAYERIDMAP2[TEAM]),FALSE)</f>
        <v>KC</v>
      </c>
      <c r="F199" s="14" t="str">
        <f>VLOOKUP(MYRANKS_P[[#This Row],[PLAYERID]],PLAYERIDMAP2[],COLUMN(PLAYERIDMAP2[POS]),FALSE)</f>
        <v>P</v>
      </c>
      <c r="G199" s="14">
        <f>IFERROR(VALUE(VLOOKUP(MYRANKS_P[[#This Row],[PLAYERID]],PLAYERIDMAP2[],COLUMN(PLAYERIDMAP2[IDFANGRAPHS]),FALSE)),VLOOKUP(MYRANKS_P[[#This Row],[PLAYERID]],PLAYERIDMAP2[],COLUMN(PLAYERIDMAP2[IDFANGRAPHS]),FALSE))</f>
        <v>12027</v>
      </c>
      <c r="H199" s="23">
        <f>IFERROR(VLOOKUP(MYRANKS_P[[#This Row],[IDFANGRAPHS]],STEAMER_P[],COLUMN(STEAMER_P[W]),FALSE),0)</f>
        <v>5</v>
      </c>
      <c r="I199" s="23">
        <f>IFERROR(VLOOKUP(MYRANKS_P[[#This Row],[IDFANGRAPHS]],STEAMER_P[],COLUMN(STEAMER_P[L]),FALSE),0)</f>
        <v>6</v>
      </c>
      <c r="J199" s="23">
        <f>IFERROR(VLOOKUP(MYRANKS_P[[#This Row],[IDFANGRAPHS]],STEAMER_P[],COLUMN(STEAMER_P[SV]),FALSE),0)</f>
        <v>0</v>
      </c>
      <c r="K199" s="23">
        <f>IFERROR(VLOOKUP(MYRANKS_P[[#This Row],[IDFANGRAPHS]],STEAMER_P[],COLUMN(STEAMER_P[IP]),FALSE),0)</f>
        <v>93</v>
      </c>
      <c r="L199" s="23">
        <f>IFERROR(VLOOKUP(MYRANKS_P[[#This Row],[IDFANGRAPHS]],STEAMER_P[],COLUMN(STEAMER_P[H]),FALSE),0)</f>
        <v>92</v>
      </c>
      <c r="M199" s="23">
        <f>IFERROR(VLOOKUP(MYRANKS_P[[#This Row],[IDFANGRAPHS]],STEAMER_P[],COLUMN(STEAMER_P[ER]),FALSE),0)</f>
        <v>41</v>
      </c>
      <c r="N199" s="23">
        <f>IFERROR(VLOOKUP(MYRANKS_P[[#This Row],[IDFANGRAPHS]],STEAMER_P[],COLUMN(STEAMER_P[HR]),FALSE),0)</f>
        <v>11</v>
      </c>
      <c r="O199" s="23">
        <f>IFERROR(VLOOKUP(MYRANKS_P[[#This Row],[IDFANGRAPHS]],STEAMER_P[],COLUMN(STEAMER_P[SO]),FALSE),0)</f>
        <v>69</v>
      </c>
      <c r="P199" s="23">
        <f>IFERROR(VLOOKUP(MYRANKS_P[[#This Row],[IDFANGRAPHS]],STEAMER_P[],COLUMN(STEAMER_P[BB]),FALSE),0)</f>
        <v>31</v>
      </c>
      <c r="Q199" s="21">
        <f>IFERROR((MYRANKS_P[[#This Row],[ER]]*9)/MYRANKS_P[[#This Row],[IP]],0)</f>
        <v>3.967741935483871</v>
      </c>
      <c r="R199" s="21">
        <f>IFERROR((MYRANKS_P[[#This Row],[BB]]+MYRANKS_P[[#This Row],[H]])/MYRANKS_P[[#This Row],[IP]],0)</f>
        <v>1.3225806451612903</v>
      </c>
      <c r="S199" s="23">
        <f>MYRANKS_P[[#This Row],[W]]*P_PTS_W+MYRANKS_P[[#This Row],[L]]*P_PTS_L+MYRANKS_P[[#This Row],[IP]]*P_PTS_IP+MYRANKS_P[[#This Row],[SO]]*P_PTS_K+MYRANKS_P[[#This Row],[BB]]*P_PTS_BB+MYRANKS_P[[#This Row],[H]]*P_PTS_HA+MYRANKS_P[[#This Row],[SV]]*P_PTS_SV+MYRANKS_P[[#This Row],[HR]]*P_PTS_HRA+MYRANKS_P[[#This Row],[ER]]*P_PTS_ER</f>
        <v>0</v>
      </c>
      <c r="T199" s="23">
        <f>VLOOKUP(MYRANKS_P[[#This Row],[POS]],REPLACEMENT_LEVEL[],3,FALSE)</f>
        <v>0</v>
      </c>
      <c r="U199" s="23">
        <f>MYRANKS_P[[#This Row],[PROJ PTS]]-MYRANKS_P[[#This Row],[REPL LEVEL]]</f>
        <v>0</v>
      </c>
      <c r="V199" s="30">
        <f>RANK(MYRANKS_P[[#This Row],[POINTS OVER REPL]],MYRANKS_P[POINTS OVER REPL])</f>
        <v>1</v>
      </c>
      <c r="W199" s="29">
        <f>IF(MYRANKS_P[[#This Row],[RANK]]&lt;=TOTAL_PITCHERS_DRAFTED,MYRANKS_P[[#This Row],[POINTS OVER REPL]],0)</f>
        <v>0</v>
      </c>
      <c r="X199" s="35">
        <f>MYRANKS_P[[#This Row],[POINTS OVER REPL]]*DOLLAR_VALUE_PER_POINT+1</f>
        <v>1</v>
      </c>
      <c r="Y199" s="35"/>
      <c r="Z199" s="29">
        <f>IF(AND(MYRANKS_P[[#This Row],[RANK]]&lt;=(TOTAL_PITCHERS_DRAFTED-PITCHERS_BELOW_REPL_DRAFTED),MYRANKS_P[[#This Row],[$ACTUAL]]=""),MYRANKS_P[[#This Row],[POINTS OVER REPL]],0)</f>
        <v>0</v>
      </c>
      <c r="AA199" s="40">
        <f>IF(MYRANKS_P[[#This Row],[$ACTUAL]]="",MYRANKS_P[[#This Row],[POINTS OVER REPL]]*REMAINING_DOLLAR_VALUE_PER_POINT+1,0)</f>
        <v>1</v>
      </c>
    </row>
    <row r="200" spans="1:27" x14ac:dyDescent="0.25">
      <c r="A200" s="4" t="s">
        <v>14341</v>
      </c>
      <c r="B200" s="14" t="str">
        <f>VLOOKUP(MYRANKS_P[[#This Row],[PLAYERID]],PLAYERIDMAP2[],COLUMN(PLAYERIDMAP2[LASTNAME]),FALSE)</f>
        <v>O'Day</v>
      </c>
      <c r="C200" s="14" t="str">
        <f>VLOOKUP(MYRANKS_P[[#This Row],[PLAYERID]],PLAYERIDMAP2[],COLUMN(PLAYERIDMAP2[FIRSTNAME]),FALSE)</f>
        <v>Darren</v>
      </c>
      <c r="D200" s="14" t="str">
        <f>MYRANKS_P[[#This Row],[FNAME]]&amp;" "&amp;MYRANKS_P[[#This Row],[LNAME]]</f>
        <v>Darren O'Day</v>
      </c>
      <c r="E200" s="14" t="str">
        <f>VLOOKUP(MYRANKS_P[[#This Row],[PLAYERID]],PLAYERIDMAP2[],COLUMN(PLAYERIDMAP2[TEAM]),FALSE)</f>
        <v>BAL</v>
      </c>
      <c r="F200" s="14" t="str">
        <f>VLOOKUP(MYRANKS_P[[#This Row],[PLAYERID]],PLAYERIDMAP2[],COLUMN(PLAYERIDMAP2[POS]),FALSE)</f>
        <v>P</v>
      </c>
      <c r="G200" s="14">
        <f>IFERROR(VALUE(VLOOKUP(MYRANKS_P[[#This Row],[PLAYERID]],PLAYERIDMAP2[],COLUMN(PLAYERIDMAP2[IDFANGRAPHS]),FALSE)),VLOOKUP(MYRANKS_P[[#This Row],[PLAYERID]],PLAYERIDMAP2[],COLUMN(PLAYERIDMAP2[IDFANGRAPHS]),FALSE))</f>
        <v>3321</v>
      </c>
      <c r="H200" s="23">
        <f>IFERROR(VLOOKUP(MYRANKS_P[[#This Row],[IDFANGRAPHS]],STEAMER_P[],COLUMN(STEAMER_P[W]),FALSE),0)</f>
        <v>3</v>
      </c>
      <c r="I200" s="23">
        <f>IFERROR(VLOOKUP(MYRANKS_P[[#This Row],[IDFANGRAPHS]],STEAMER_P[],COLUMN(STEAMER_P[L]),FALSE),0)</f>
        <v>3</v>
      </c>
      <c r="J200" s="23">
        <f>IFERROR(VLOOKUP(MYRANKS_P[[#This Row],[IDFANGRAPHS]],STEAMER_P[],COLUMN(STEAMER_P[SV]),FALSE),0)</f>
        <v>6</v>
      </c>
      <c r="K200" s="23">
        <f>IFERROR(VLOOKUP(MYRANKS_P[[#This Row],[IDFANGRAPHS]],STEAMER_P[],COLUMN(STEAMER_P[IP]),FALSE),0)</f>
        <v>65</v>
      </c>
      <c r="L200" s="23">
        <f>IFERROR(VLOOKUP(MYRANKS_P[[#This Row],[IDFANGRAPHS]],STEAMER_P[],COLUMN(STEAMER_P[H]),FALSE),0)</f>
        <v>56</v>
      </c>
      <c r="M200" s="23">
        <f>IFERROR(VLOOKUP(MYRANKS_P[[#This Row],[IDFANGRAPHS]],STEAMER_P[],COLUMN(STEAMER_P[ER]),FALSE),0)</f>
        <v>23</v>
      </c>
      <c r="N200" s="23">
        <f>IFERROR(VLOOKUP(MYRANKS_P[[#This Row],[IDFANGRAPHS]],STEAMER_P[],COLUMN(STEAMER_P[HR]),FALSE),0)</f>
        <v>8</v>
      </c>
      <c r="O200" s="23">
        <f>IFERROR(VLOOKUP(MYRANKS_P[[#This Row],[IDFANGRAPHS]],STEAMER_P[],COLUMN(STEAMER_P[SO]),FALSE),0)</f>
        <v>68</v>
      </c>
      <c r="P200" s="23">
        <f>IFERROR(VLOOKUP(MYRANKS_P[[#This Row],[IDFANGRAPHS]],STEAMER_P[],COLUMN(STEAMER_P[BB]),FALSE),0)</f>
        <v>19</v>
      </c>
      <c r="Q200" s="21">
        <f>IFERROR((MYRANKS_P[[#This Row],[ER]]*9)/MYRANKS_P[[#This Row],[IP]],0)</f>
        <v>3.1846153846153844</v>
      </c>
      <c r="R200" s="21">
        <f>IFERROR((MYRANKS_P[[#This Row],[BB]]+MYRANKS_P[[#This Row],[H]])/MYRANKS_P[[#This Row],[IP]],0)</f>
        <v>1.1538461538461537</v>
      </c>
      <c r="S200" s="23">
        <f>MYRANKS_P[[#This Row],[W]]*P_PTS_W+MYRANKS_P[[#This Row],[L]]*P_PTS_L+MYRANKS_P[[#This Row],[IP]]*P_PTS_IP+MYRANKS_P[[#This Row],[SO]]*P_PTS_K+MYRANKS_P[[#This Row],[BB]]*P_PTS_BB+MYRANKS_P[[#This Row],[H]]*P_PTS_HA+MYRANKS_P[[#This Row],[SV]]*P_PTS_SV+MYRANKS_P[[#This Row],[HR]]*P_PTS_HRA+MYRANKS_P[[#This Row],[ER]]*P_PTS_ER</f>
        <v>0</v>
      </c>
      <c r="T200" s="23">
        <f>VLOOKUP(MYRANKS_P[[#This Row],[POS]],REPLACEMENT_LEVEL[],3,FALSE)</f>
        <v>0</v>
      </c>
      <c r="U200" s="23">
        <f>MYRANKS_P[[#This Row],[PROJ PTS]]-MYRANKS_P[[#This Row],[REPL LEVEL]]</f>
        <v>0</v>
      </c>
      <c r="V200" s="30">
        <f>RANK(MYRANKS_P[[#This Row],[POINTS OVER REPL]],MYRANKS_P[POINTS OVER REPL])</f>
        <v>1</v>
      </c>
      <c r="W200" s="29">
        <f>IF(MYRANKS_P[[#This Row],[RANK]]&lt;=TOTAL_PITCHERS_DRAFTED,MYRANKS_P[[#This Row],[POINTS OVER REPL]],0)</f>
        <v>0</v>
      </c>
      <c r="X200" s="35">
        <f>MYRANKS_P[[#This Row],[POINTS OVER REPL]]*DOLLAR_VALUE_PER_POINT+1</f>
        <v>1</v>
      </c>
      <c r="Y200" s="35"/>
      <c r="Z200" s="29">
        <f>IF(AND(MYRANKS_P[[#This Row],[RANK]]&lt;=(TOTAL_PITCHERS_DRAFTED-PITCHERS_BELOW_REPL_DRAFTED),MYRANKS_P[[#This Row],[$ACTUAL]]=""),MYRANKS_P[[#This Row],[POINTS OVER REPL]],0)</f>
        <v>0</v>
      </c>
      <c r="AA200" s="40">
        <f>IF(MYRANKS_P[[#This Row],[$ACTUAL]]="",MYRANKS_P[[#This Row],[POINTS OVER REPL]]*REMAINING_DOLLAR_VALUE_PER_POINT+1,0)</f>
        <v>1</v>
      </c>
    </row>
    <row r="201" spans="1:27" x14ac:dyDescent="0.25">
      <c r="A201" s="2" t="s">
        <v>12410</v>
      </c>
      <c r="B201" s="14" t="str">
        <f>VLOOKUP(MYRANKS_P[[#This Row],[PLAYERID]],PLAYERIDMAP2[],COLUMN(PLAYERIDMAP2[LASTNAME]),FALSE)</f>
        <v>Familia</v>
      </c>
      <c r="C201" s="14" t="str">
        <f>VLOOKUP(MYRANKS_P[[#This Row],[PLAYERID]],PLAYERIDMAP2[],COLUMN(PLAYERIDMAP2[FIRSTNAME]),FALSE)</f>
        <v>Jeurys</v>
      </c>
      <c r="D201" s="14" t="str">
        <f>MYRANKS_P[[#This Row],[FNAME]]&amp;" "&amp;MYRANKS_P[[#This Row],[LNAME]]</f>
        <v>Jeurys Familia</v>
      </c>
      <c r="E201" s="14" t="str">
        <f>VLOOKUP(MYRANKS_P[[#This Row],[PLAYERID]],PLAYERIDMAP2[],COLUMN(PLAYERIDMAP2[TEAM]),FALSE)</f>
        <v>NYM</v>
      </c>
      <c r="F201" s="14" t="str">
        <f>VLOOKUP(MYRANKS_P[[#This Row],[PLAYERID]],PLAYERIDMAP2[],COLUMN(PLAYERIDMAP2[POS]),FALSE)</f>
        <v>P</v>
      </c>
      <c r="G201" s="14">
        <f>IFERROR(VALUE(VLOOKUP(MYRANKS_P[[#This Row],[PLAYERID]],PLAYERIDMAP2[],COLUMN(PLAYERIDMAP2[IDFANGRAPHS]),FALSE)),VLOOKUP(MYRANKS_P[[#This Row],[PLAYERID]],PLAYERIDMAP2[],COLUMN(PLAYERIDMAP2[IDFANGRAPHS]),FALSE))</f>
        <v>5114</v>
      </c>
      <c r="H201" s="23">
        <f>IFERROR(VLOOKUP(MYRANKS_P[[#This Row],[IDFANGRAPHS]],STEAMER_P[],COLUMN(STEAMER_P[W]),FALSE),0)</f>
        <v>3</v>
      </c>
      <c r="I201" s="23">
        <f>IFERROR(VLOOKUP(MYRANKS_P[[#This Row],[IDFANGRAPHS]],STEAMER_P[],COLUMN(STEAMER_P[L]),FALSE),0)</f>
        <v>3</v>
      </c>
      <c r="J201" s="23">
        <f>IFERROR(VLOOKUP(MYRANKS_P[[#This Row],[IDFANGRAPHS]],STEAMER_P[],COLUMN(STEAMER_P[SV]),FALSE),0)</f>
        <v>28</v>
      </c>
      <c r="K201" s="23">
        <f>IFERROR(VLOOKUP(MYRANKS_P[[#This Row],[IDFANGRAPHS]],STEAMER_P[],COLUMN(STEAMER_P[IP]),FALSE),0)</f>
        <v>65</v>
      </c>
      <c r="L201" s="23">
        <f>IFERROR(VLOOKUP(MYRANKS_P[[#This Row],[IDFANGRAPHS]],STEAMER_P[],COLUMN(STEAMER_P[H]),FALSE),0)</f>
        <v>56</v>
      </c>
      <c r="M201" s="23">
        <f>IFERROR(VLOOKUP(MYRANKS_P[[#This Row],[IDFANGRAPHS]],STEAMER_P[],COLUMN(STEAMER_P[ER]),FALSE),0)</f>
        <v>23</v>
      </c>
      <c r="N201" s="23">
        <f>IFERROR(VLOOKUP(MYRANKS_P[[#This Row],[IDFANGRAPHS]],STEAMER_P[],COLUMN(STEAMER_P[HR]),FALSE),0)</f>
        <v>5</v>
      </c>
      <c r="O201" s="23">
        <f>IFERROR(VLOOKUP(MYRANKS_P[[#This Row],[IDFANGRAPHS]],STEAMER_P[],COLUMN(STEAMER_P[SO]),FALSE),0)</f>
        <v>68</v>
      </c>
      <c r="P201" s="23">
        <f>IFERROR(VLOOKUP(MYRANKS_P[[#This Row],[IDFANGRAPHS]],STEAMER_P[],COLUMN(STEAMER_P[BB]),FALSE),0)</f>
        <v>22</v>
      </c>
      <c r="Q201" s="21">
        <f>IFERROR((MYRANKS_P[[#This Row],[ER]]*9)/MYRANKS_P[[#This Row],[IP]],0)</f>
        <v>3.1846153846153844</v>
      </c>
      <c r="R201" s="21">
        <f>IFERROR((MYRANKS_P[[#This Row],[BB]]+MYRANKS_P[[#This Row],[H]])/MYRANKS_P[[#This Row],[IP]],0)</f>
        <v>1.2</v>
      </c>
      <c r="S201" s="23">
        <f>MYRANKS_P[[#This Row],[W]]*P_PTS_W+MYRANKS_P[[#This Row],[L]]*P_PTS_L+MYRANKS_P[[#This Row],[IP]]*P_PTS_IP+MYRANKS_P[[#This Row],[SO]]*P_PTS_K+MYRANKS_P[[#This Row],[BB]]*P_PTS_BB+MYRANKS_P[[#This Row],[H]]*P_PTS_HA+MYRANKS_P[[#This Row],[SV]]*P_PTS_SV+MYRANKS_P[[#This Row],[HR]]*P_PTS_HRA+MYRANKS_P[[#This Row],[ER]]*P_PTS_ER</f>
        <v>0</v>
      </c>
      <c r="T201" s="23">
        <f>VLOOKUP(MYRANKS_P[[#This Row],[POS]],REPLACEMENT_LEVEL[],3,FALSE)</f>
        <v>0</v>
      </c>
      <c r="U201" s="23">
        <f>MYRANKS_P[[#This Row],[PROJ PTS]]-MYRANKS_P[[#This Row],[REPL LEVEL]]</f>
        <v>0</v>
      </c>
      <c r="V201" s="30">
        <f>RANK(MYRANKS_P[[#This Row],[POINTS OVER REPL]],MYRANKS_P[POINTS OVER REPL])</f>
        <v>1</v>
      </c>
      <c r="W201" s="29">
        <f>IF(MYRANKS_P[[#This Row],[RANK]]&lt;=TOTAL_PITCHERS_DRAFTED,MYRANKS_P[[#This Row],[POINTS OVER REPL]],0)</f>
        <v>0</v>
      </c>
      <c r="X201" s="35">
        <f>MYRANKS_P[[#This Row],[POINTS OVER REPL]]*DOLLAR_VALUE_PER_POINT+1</f>
        <v>1</v>
      </c>
      <c r="Y201" s="35"/>
      <c r="Z201" s="29">
        <f>IF(AND(MYRANKS_P[[#This Row],[RANK]]&lt;=(TOTAL_PITCHERS_DRAFTED-PITCHERS_BELOW_REPL_DRAFTED),MYRANKS_P[[#This Row],[$ACTUAL]]=""),MYRANKS_P[[#This Row],[POINTS OVER REPL]],0)</f>
        <v>0</v>
      </c>
      <c r="AA201" s="40">
        <f>IF(MYRANKS_P[[#This Row],[$ACTUAL]]="",MYRANKS_P[[#This Row],[POINTS OVER REPL]]*REMAINING_DOLLAR_VALUE_PER_POINT+1,0)</f>
        <v>1</v>
      </c>
    </row>
    <row r="202" spans="1:27" x14ac:dyDescent="0.25">
      <c r="A202" s="2" t="s">
        <v>13634</v>
      </c>
      <c r="B202" s="14" t="str">
        <f>VLOOKUP(MYRANKS_P[[#This Row],[PLAYERID]],PLAYERIDMAP2[],COLUMN(PLAYERIDMAP2[LASTNAME]),FALSE)</f>
        <v>Lewis</v>
      </c>
      <c r="C202" s="14" t="str">
        <f>VLOOKUP(MYRANKS_P[[#This Row],[PLAYERID]],PLAYERIDMAP2[],COLUMN(PLAYERIDMAP2[FIRSTNAME]),FALSE)</f>
        <v>Colby</v>
      </c>
      <c r="D202" s="14" t="str">
        <f>MYRANKS_P[[#This Row],[FNAME]]&amp;" "&amp;MYRANKS_P[[#This Row],[LNAME]]</f>
        <v>Colby Lewis</v>
      </c>
      <c r="E202" s="14" t="str">
        <f>VLOOKUP(MYRANKS_P[[#This Row],[PLAYERID]],PLAYERIDMAP2[],COLUMN(PLAYERIDMAP2[TEAM]),FALSE)</f>
        <v>TEX</v>
      </c>
      <c r="F202" s="14" t="str">
        <f>VLOOKUP(MYRANKS_P[[#This Row],[PLAYERID]],PLAYERIDMAP2[],COLUMN(PLAYERIDMAP2[POS]),FALSE)</f>
        <v>P</v>
      </c>
      <c r="G202" s="14">
        <f>IFERROR(VALUE(VLOOKUP(MYRANKS_P[[#This Row],[PLAYERID]],PLAYERIDMAP2[],COLUMN(PLAYERIDMAP2[IDFANGRAPHS]),FALSE)),VLOOKUP(MYRANKS_P[[#This Row],[PLAYERID]],PLAYERIDMAP2[],COLUMN(PLAYERIDMAP2[IDFANGRAPHS]),FALSE))</f>
        <v>1259</v>
      </c>
      <c r="H202" s="23">
        <f>IFERROR(VLOOKUP(MYRANKS_P[[#This Row],[IDFANGRAPHS]],STEAMER_P[],COLUMN(STEAMER_P[W]),FALSE),0)</f>
        <v>5</v>
      </c>
      <c r="I202" s="23">
        <f>IFERROR(VLOOKUP(MYRANKS_P[[#This Row],[IDFANGRAPHS]],STEAMER_P[],COLUMN(STEAMER_P[L]),FALSE),0)</f>
        <v>6</v>
      </c>
      <c r="J202" s="23">
        <f>IFERROR(VLOOKUP(MYRANKS_P[[#This Row],[IDFANGRAPHS]],STEAMER_P[],COLUMN(STEAMER_P[SV]),FALSE),0)</f>
        <v>0</v>
      </c>
      <c r="K202" s="23">
        <f>IFERROR(VLOOKUP(MYRANKS_P[[#This Row],[IDFANGRAPHS]],STEAMER_P[],COLUMN(STEAMER_P[IP]),FALSE),0)</f>
        <v>96</v>
      </c>
      <c r="L202" s="23">
        <f>IFERROR(VLOOKUP(MYRANKS_P[[#This Row],[IDFANGRAPHS]],STEAMER_P[],COLUMN(STEAMER_P[H]),FALSE),0)</f>
        <v>104</v>
      </c>
      <c r="M202" s="23">
        <f>IFERROR(VLOOKUP(MYRANKS_P[[#This Row],[IDFANGRAPHS]],STEAMER_P[],COLUMN(STEAMER_P[ER]),FALSE),0)</f>
        <v>49</v>
      </c>
      <c r="N202" s="23">
        <f>IFERROR(VLOOKUP(MYRANKS_P[[#This Row],[IDFANGRAPHS]],STEAMER_P[],COLUMN(STEAMER_P[HR]),FALSE),0)</f>
        <v>16</v>
      </c>
      <c r="O202" s="23">
        <f>IFERROR(VLOOKUP(MYRANKS_P[[#This Row],[IDFANGRAPHS]],STEAMER_P[],COLUMN(STEAMER_P[SO]),FALSE),0)</f>
        <v>67</v>
      </c>
      <c r="P202" s="23">
        <f>IFERROR(VLOOKUP(MYRANKS_P[[#This Row],[IDFANGRAPHS]],STEAMER_P[],COLUMN(STEAMER_P[BB]),FALSE),0)</f>
        <v>24</v>
      </c>
      <c r="Q202" s="21">
        <f>IFERROR((MYRANKS_P[[#This Row],[ER]]*9)/MYRANKS_P[[#This Row],[IP]],0)</f>
        <v>4.59375</v>
      </c>
      <c r="R202" s="21">
        <f>IFERROR((MYRANKS_P[[#This Row],[BB]]+MYRANKS_P[[#This Row],[H]])/MYRANKS_P[[#This Row],[IP]],0)</f>
        <v>1.3333333333333333</v>
      </c>
      <c r="S202" s="23">
        <f>MYRANKS_P[[#This Row],[W]]*P_PTS_W+MYRANKS_P[[#This Row],[L]]*P_PTS_L+MYRANKS_P[[#This Row],[IP]]*P_PTS_IP+MYRANKS_P[[#This Row],[SO]]*P_PTS_K+MYRANKS_P[[#This Row],[BB]]*P_PTS_BB+MYRANKS_P[[#This Row],[H]]*P_PTS_HA+MYRANKS_P[[#This Row],[SV]]*P_PTS_SV+MYRANKS_P[[#This Row],[HR]]*P_PTS_HRA+MYRANKS_P[[#This Row],[ER]]*P_PTS_ER</f>
        <v>0</v>
      </c>
      <c r="T202" s="23">
        <f>VLOOKUP(MYRANKS_P[[#This Row],[POS]],REPLACEMENT_LEVEL[],3,FALSE)</f>
        <v>0</v>
      </c>
      <c r="U202" s="23">
        <f>MYRANKS_P[[#This Row],[PROJ PTS]]-MYRANKS_P[[#This Row],[REPL LEVEL]]</f>
        <v>0</v>
      </c>
      <c r="V202" s="30">
        <f>RANK(MYRANKS_P[[#This Row],[POINTS OVER REPL]],MYRANKS_P[POINTS OVER REPL])</f>
        <v>1</v>
      </c>
      <c r="W202" s="29">
        <f>IF(MYRANKS_P[[#This Row],[RANK]]&lt;=TOTAL_PITCHERS_DRAFTED,MYRANKS_P[[#This Row],[POINTS OVER REPL]],0)</f>
        <v>0</v>
      </c>
      <c r="X202" s="35">
        <f>MYRANKS_P[[#This Row],[POINTS OVER REPL]]*DOLLAR_VALUE_PER_POINT+1</f>
        <v>1</v>
      </c>
      <c r="Y202" s="35"/>
      <c r="Z202" s="29">
        <f>IF(AND(MYRANKS_P[[#This Row],[RANK]]&lt;=(TOTAL_PITCHERS_DRAFTED-PITCHERS_BELOW_REPL_DRAFTED),MYRANKS_P[[#This Row],[$ACTUAL]]=""),MYRANKS_P[[#This Row],[POINTS OVER REPL]],0)</f>
        <v>0</v>
      </c>
      <c r="AA202" s="40">
        <f>IF(MYRANKS_P[[#This Row],[$ACTUAL]]="",MYRANKS_P[[#This Row],[POINTS OVER REPL]]*REMAINING_DOLLAR_VALUE_PER_POINT+1,0)</f>
        <v>1</v>
      </c>
    </row>
    <row r="203" spans="1:27" x14ac:dyDescent="0.25">
      <c r="A203" s="4" t="s">
        <v>15411</v>
      </c>
      <c r="B203" s="14" t="str">
        <f>VLOOKUP(MYRANKS_P[[#This Row],[PLAYERID]],PLAYERIDMAP2[],COLUMN(PLAYERIDMAP2[LASTNAME]),FALSE)</f>
        <v>Storen</v>
      </c>
      <c r="C203" s="14" t="str">
        <f>VLOOKUP(MYRANKS_P[[#This Row],[PLAYERID]],PLAYERIDMAP2[],COLUMN(PLAYERIDMAP2[FIRSTNAME]),FALSE)</f>
        <v>Drew</v>
      </c>
      <c r="D203" s="14" t="str">
        <f>MYRANKS_P[[#This Row],[FNAME]]&amp;" "&amp;MYRANKS_P[[#This Row],[LNAME]]</f>
        <v>Drew Storen</v>
      </c>
      <c r="E203" s="14" t="str">
        <f>VLOOKUP(MYRANKS_P[[#This Row],[PLAYERID]],PLAYERIDMAP2[],COLUMN(PLAYERIDMAP2[TEAM]),FALSE)</f>
        <v>WAS</v>
      </c>
      <c r="F203" s="14" t="str">
        <f>VLOOKUP(MYRANKS_P[[#This Row],[PLAYERID]],PLAYERIDMAP2[],COLUMN(PLAYERIDMAP2[POS]),FALSE)</f>
        <v>P</v>
      </c>
      <c r="G203" s="14">
        <f>IFERROR(VALUE(VLOOKUP(MYRANKS_P[[#This Row],[PLAYERID]],PLAYERIDMAP2[],COLUMN(PLAYERIDMAP2[IDFANGRAPHS]),FALSE)),VLOOKUP(MYRANKS_P[[#This Row],[PLAYERID]],PLAYERIDMAP2[],COLUMN(PLAYERIDMAP2[IDFANGRAPHS]),FALSE))</f>
        <v>6983</v>
      </c>
      <c r="H203" s="23">
        <f>IFERROR(VLOOKUP(MYRANKS_P[[#This Row],[IDFANGRAPHS]],STEAMER_P[],COLUMN(STEAMER_P[W]),FALSE),0)</f>
        <v>3</v>
      </c>
      <c r="I203" s="23">
        <f>IFERROR(VLOOKUP(MYRANKS_P[[#This Row],[IDFANGRAPHS]],STEAMER_P[],COLUMN(STEAMER_P[L]),FALSE),0)</f>
        <v>3</v>
      </c>
      <c r="J203" s="23">
        <f>IFERROR(VLOOKUP(MYRANKS_P[[#This Row],[IDFANGRAPHS]],STEAMER_P[],COLUMN(STEAMER_P[SV]),FALSE),0)</f>
        <v>6</v>
      </c>
      <c r="K203" s="23">
        <f>IFERROR(VLOOKUP(MYRANKS_P[[#This Row],[IDFANGRAPHS]],STEAMER_P[],COLUMN(STEAMER_P[IP]),FALSE),0)</f>
        <v>65</v>
      </c>
      <c r="L203" s="23">
        <f>IFERROR(VLOOKUP(MYRANKS_P[[#This Row],[IDFANGRAPHS]],STEAMER_P[],COLUMN(STEAMER_P[H]),FALSE),0)</f>
        <v>57</v>
      </c>
      <c r="M203" s="23">
        <f>IFERROR(VLOOKUP(MYRANKS_P[[#This Row],[IDFANGRAPHS]],STEAMER_P[],COLUMN(STEAMER_P[ER]),FALSE),0)</f>
        <v>23</v>
      </c>
      <c r="N203" s="23">
        <f>IFERROR(VLOOKUP(MYRANKS_P[[#This Row],[IDFANGRAPHS]],STEAMER_P[],COLUMN(STEAMER_P[HR]),FALSE),0)</f>
        <v>6</v>
      </c>
      <c r="O203" s="23">
        <f>IFERROR(VLOOKUP(MYRANKS_P[[#This Row],[IDFANGRAPHS]],STEAMER_P[],COLUMN(STEAMER_P[SO]),FALSE),0)</f>
        <v>67</v>
      </c>
      <c r="P203" s="23">
        <f>IFERROR(VLOOKUP(MYRANKS_P[[#This Row],[IDFANGRAPHS]],STEAMER_P[],COLUMN(STEAMER_P[BB]),FALSE),0)</f>
        <v>19</v>
      </c>
      <c r="Q203" s="21">
        <f>IFERROR((MYRANKS_P[[#This Row],[ER]]*9)/MYRANKS_P[[#This Row],[IP]],0)</f>
        <v>3.1846153846153844</v>
      </c>
      <c r="R203" s="21">
        <f>IFERROR((MYRANKS_P[[#This Row],[BB]]+MYRANKS_P[[#This Row],[H]])/MYRANKS_P[[#This Row],[IP]],0)</f>
        <v>1.1692307692307693</v>
      </c>
      <c r="S203" s="23">
        <f>MYRANKS_P[[#This Row],[W]]*P_PTS_W+MYRANKS_P[[#This Row],[L]]*P_PTS_L+MYRANKS_P[[#This Row],[IP]]*P_PTS_IP+MYRANKS_P[[#This Row],[SO]]*P_PTS_K+MYRANKS_P[[#This Row],[BB]]*P_PTS_BB+MYRANKS_P[[#This Row],[H]]*P_PTS_HA+MYRANKS_P[[#This Row],[SV]]*P_PTS_SV+MYRANKS_P[[#This Row],[HR]]*P_PTS_HRA+MYRANKS_P[[#This Row],[ER]]*P_PTS_ER</f>
        <v>0</v>
      </c>
      <c r="T203" s="23">
        <f>VLOOKUP(MYRANKS_P[[#This Row],[POS]],REPLACEMENT_LEVEL[],3,FALSE)</f>
        <v>0</v>
      </c>
      <c r="U203" s="23">
        <f>MYRANKS_P[[#This Row],[PROJ PTS]]-MYRANKS_P[[#This Row],[REPL LEVEL]]</f>
        <v>0</v>
      </c>
      <c r="V203" s="30">
        <f>RANK(MYRANKS_P[[#This Row],[POINTS OVER REPL]],MYRANKS_P[POINTS OVER REPL])</f>
        <v>1</v>
      </c>
      <c r="W203" s="29">
        <f>IF(MYRANKS_P[[#This Row],[RANK]]&lt;=TOTAL_PITCHERS_DRAFTED,MYRANKS_P[[#This Row],[POINTS OVER REPL]],0)</f>
        <v>0</v>
      </c>
      <c r="X203" s="35">
        <f>MYRANKS_P[[#This Row],[POINTS OVER REPL]]*DOLLAR_VALUE_PER_POINT+1</f>
        <v>1</v>
      </c>
      <c r="Y203" s="35"/>
      <c r="Z203" s="29">
        <f>IF(AND(MYRANKS_P[[#This Row],[RANK]]&lt;=(TOTAL_PITCHERS_DRAFTED-PITCHERS_BELOW_REPL_DRAFTED),MYRANKS_P[[#This Row],[$ACTUAL]]=""),MYRANKS_P[[#This Row],[POINTS OVER REPL]],0)</f>
        <v>0</v>
      </c>
      <c r="AA203" s="40">
        <f>IF(MYRANKS_P[[#This Row],[$ACTUAL]]="",MYRANKS_P[[#This Row],[POINTS OVER REPL]]*REMAINING_DOLLAR_VALUE_PER_POINT+1,0)</f>
        <v>1</v>
      </c>
    </row>
    <row r="204" spans="1:27" x14ac:dyDescent="0.25">
      <c r="A204" s="2" t="s">
        <v>11309</v>
      </c>
      <c r="B204" s="14" t="str">
        <f>VLOOKUP(MYRANKS_P[[#This Row],[PLAYERID]],PLAYERIDMAP2[],COLUMN(PLAYERIDMAP2[LASTNAME]),FALSE)</f>
        <v>Beachy</v>
      </c>
      <c r="C204" s="14" t="str">
        <f>VLOOKUP(MYRANKS_P[[#This Row],[PLAYERID]],PLAYERIDMAP2[],COLUMN(PLAYERIDMAP2[FIRSTNAME]),FALSE)</f>
        <v>Brandon</v>
      </c>
      <c r="D204" s="14" t="str">
        <f>MYRANKS_P[[#This Row],[FNAME]]&amp;" "&amp;MYRANKS_P[[#This Row],[LNAME]]</f>
        <v>Brandon Beachy</v>
      </c>
      <c r="E204" s="14" t="str">
        <f>VLOOKUP(MYRANKS_P[[#This Row],[PLAYERID]],PLAYERIDMAP2[],COLUMN(PLAYERIDMAP2[TEAM]),FALSE)</f>
        <v>LAD</v>
      </c>
      <c r="F204" s="14" t="str">
        <f>VLOOKUP(MYRANKS_P[[#This Row],[PLAYERID]],PLAYERIDMAP2[],COLUMN(PLAYERIDMAP2[POS]),FALSE)</f>
        <v>P</v>
      </c>
      <c r="G204" s="14">
        <f>IFERROR(VALUE(VLOOKUP(MYRANKS_P[[#This Row],[PLAYERID]],PLAYERIDMAP2[],COLUMN(PLAYERIDMAP2[IDFANGRAPHS]),FALSE)),VLOOKUP(MYRANKS_P[[#This Row],[PLAYERID]],PLAYERIDMAP2[],COLUMN(PLAYERIDMAP2[IDFANGRAPHS]),FALSE))</f>
        <v>8851</v>
      </c>
      <c r="H204" s="23">
        <f>IFERROR(VLOOKUP(MYRANKS_P[[#This Row],[IDFANGRAPHS]],STEAMER_P[],COLUMN(STEAMER_P[W]),FALSE),0)</f>
        <v>5</v>
      </c>
      <c r="I204" s="23">
        <f>IFERROR(VLOOKUP(MYRANKS_P[[#This Row],[IDFANGRAPHS]],STEAMER_P[],COLUMN(STEAMER_P[L]),FALSE),0)</f>
        <v>6</v>
      </c>
      <c r="J204" s="23">
        <f>IFERROR(VLOOKUP(MYRANKS_P[[#This Row],[IDFANGRAPHS]],STEAMER_P[],COLUMN(STEAMER_P[SV]),FALSE),0)</f>
        <v>0</v>
      </c>
      <c r="K204" s="23">
        <f>IFERROR(VLOOKUP(MYRANKS_P[[#This Row],[IDFANGRAPHS]],STEAMER_P[],COLUMN(STEAMER_P[IP]),FALSE),0)</f>
        <v>91</v>
      </c>
      <c r="L204" s="23">
        <f>IFERROR(VLOOKUP(MYRANKS_P[[#This Row],[IDFANGRAPHS]],STEAMER_P[],COLUMN(STEAMER_P[H]),FALSE),0)</f>
        <v>94</v>
      </c>
      <c r="M204" s="23">
        <f>IFERROR(VLOOKUP(MYRANKS_P[[#This Row],[IDFANGRAPHS]],STEAMER_P[],COLUMN(STEAMER_P[ER]),FALSE),0)</f>
        <v>47</v>
      </c>
      <c r="N204" s="23">
        <f>IFERROR(VLOOKUP(MYRANKS_P[[#This Row],[IDFANGRAPHS]],STEAMER_P[],COLUMN(STEAMER_P[HR]),FALSE),0)</f>
        <v>12</v>
      </c>
      <c r="O204" s="23">
        <f>IFERROR(VLOOKUP(MYRANKS_P[[#This Row],[IDFANGRAPHS]],STEAMER_P[],COLUMN(STEAMER_P[SO]),FALSE),0)</f>
        <v>67</v>
      </c>
      <c r="P204" s="23">
        <f>IFERROR(VLOOKUP(MYRANKS_P[[#This Row],[IDFANGRAPHS]],STEAMER_P[],COLUMN(STEAMER_P[BB]),FALSE),0)</f>
        <v>36</v>
      </c>
      <c r="Q204" s="21">
        <f>IFERROR((MYRANKS_P[[#This Row],[ER]]*9)/MYRANKS_P[[#This Row],[IP]],0)</f>
        <v>4.6483516483516487</v>
      </c>
      <c r="R204" s="21">
        <f>IFERROR((MYRANKS_P[[#This Row],[BB]]+MYRANKS_P[[#This Row],[H]])/MYRANKS_P[[#This Row],[IP]],0)</f>
        <v>1.4285714285714286</v>
      </c>
      <c r="S204" s="23">
        <f>MYRANKS_P[[#This Row],[W]]*P_PTS_W+MYRANKS_P[[#This Row],[L]]*P_PTS_L+MYRANKS_P[[#This Row],[IP]]*P_PTS_IP+MYRANKS_P[[#This Row],[SO]]*P_PTS_K+MYRANKS_P[[#This Row],[BB]]*P_PTS_BB+MYRANKS_P[[#This Row],[H]]*P_PTS_HA+MYRANKS_P[[#This Row],[SV]]*P_PTS_SV+MYRANKS_P[[#This Row],[HR]]*P_PTS_HRA+MYRANKS_P[[#This Row],[ER]]*P_PTS_ER</f>
        <v>0</v>
      </c>
      <c r="T204" s="23">
        <f>VLOOKUP(MYRANKS_P[[#This Row],[POS]],REPLACEMENT_LEVEL[],3,FALSE)</f>
        <v>0</v>
      </c>
      <c r="U204" s="23">
        <f>MYRANKS_P[[#This Row],[PROJ PTS]]-MYRANKS_P[[#This Row],[REPL LEVEL]]</f>
        <v>0</v>
      </c>
      <c r="V204" s="30">
        <f>RANK(MYRANKS_P[[#This Row],[POINTS OVER REPL]],MYRANKS_P[POINTS OVER REPL])</f>
        <v>1</v>
      </c>
      <c r="W204" s="29">
        <f>IF(MYRANKS_P[[#This Row],[RANK]]&lt;=TOTAL_PITCHERS_DRAFTED,MYRANKS_P[[#This Row],[POINTS OVER REPL]],0)</f>
        <v>0</v>
      </c>
      <c r="X204" s="35">
        <f>MYRANKS_P[[#This Row],[POINTS OVER REPL]]*DOLLAR_VALUE_PER_POINT+1</f>
        <v>1</v>
      </c>
      <c r="Y204" s="35"/>
      <c r="Z204" s="29">
        <f>IF(AND(MYRANKS_P[[#This Row],[RANK]]&lt;=(TOTAL_PITCHERS_DRAFTED-PITCHERS_BELOW_REPL_DRAFTED),MYRANKS_P[[#This Row],[$ACTUAL]]=""),MYRANKS_P[[#This Row],[POINTS OVER REPL]],0)</f>
        <v>0</v>
      </c>
      <c r="AA204" s="40">
        <f>IF(MYRANKS_P[[#This Row],[$ACTUAL]]="",MYRANKS_P[[#This Row],[POINTS OVER REPL]]*REMAINING_DOLLAR_VALUE_PER_POINT+1,0)</f>
        <v>1</v>
      </c>
    </row>
    <row r="205" spans="1:27" x14ac:dyDescent="0.25">
      <c r="A205" s="89" t="s">
        <v>15618</v>
      </c>
      <c r="B205" s="90" t="str">
        <f>VLOOKUP(MYRANKS_P[[#This Row],[PLAYERID]],PLAYERIDMAP2[],COLUMN(PLAYERIDMAP2[LASTNAME]),FALSE)</f>
        <v>Turner</v>
      </c>
      <c r="C205" s="90" t="str">
        <f>VLOOKUP(MYRANKS_P[[#This Row],[PLAYERID]],PLAYERIDMAP2[],COLUMN(PLAYERIDMAP2[FIRSTNAME]),FALSE)</f>
        <v>Jacob</v>
      </c>
      <c r="D205" s="90" t="str">
        <f>MYRANKS_P[[#This Row],[FNAME]]&amp;" "&amp;MYRANKS_P[[#This Row],[LNAME]]</f>
        <v>Jacob Turner</v>
      </c>
      <c r="E205" s="90" t="str">
        <f>VLOOKUP(MYRANKS_P[[#This Row],[PLAYERID]],PLAYERIDMAP2[],COLUMN(PLAYERIDMAP2[TEAM]),FALSE)</f>
        <v>CHW</v>
      </c>
      <c r="F205" s="90" t="str">
        <f>VLOOKUP(MYRANKS_P[[#This Row],[PLAYERID]],PLAYERIDMAP2[],COLUMN(PLAYERIDMAP2[POS]),FALSE)</f>
        <v>P</v>
      </c>
      <c r="G205" s="90">
        <f>IFERROR(VALUE(VLOOKUP(MYRANKS_P[[#This Row],[PLAYERID]],PLAYERIDMAP2[],COLUMN(PLAYERIDMAP2[IDFANGRAPHS]),FALSE)),VLOOKUP(MYRANKS_P[[#This Row],[PLAYERID]],PLAYERIDMAP2[],COLUMN(PLAYERIDMAP2[IDFANGRAPHS]),FALSE))</f>
        <v>10185</v>
      </c>
      <c r="H205" s="23">
        <f>IFERROR(VLOOKUP(MYRANKS_P[[#This Row],[IDFANGRAPHS]],STEAMER_P[],COLUMN(STEAMER_P[W]),FALSE),0)</f>
        <v>5</v>
      </c>
      <c r="I205" s="23">
        <f>IFERROR(VLOOKUP(MYRANKS_P[[#This Row],[IDFANGRAPHS]],STEAMER_P[],COLUMN(STEAMER_P[L]),FALSE),0)</f>
        <v>6</v>
      </c>
      <c r="J205" s="23">
        <f>IFERROR(VLOOKUP(MYRANKS_P[[#This Row],[IDFANGRAPHS]],STEAMER_P[],COLUMN(STEAMER_P[SV]),FALSE),0)</f>
        <v>0</v>
      </c>
      <c r="K205" s="23">
        <f>IFERROR(VLOOKUP(MYRANKS_P[[#This Row],[IDFANGRAPHS]],STEAMER_P[],COLUMN(STEAMER_P[IP]),FALSE),0)</f>
        <v>94</v>
      </c>
      <c r="L205" s="23">
        <f>IFERROR(VLOOKUP(MYRANKS_P[[#This Row],[IDFANGRAPHS]],STEAMER_P[],COLUMN(STEAMER_P[H]),FALSE),0)</f>
        <v>102</v>
      </c>
      <c r="M205" s="23">
        <f>IFERROR(VLOOKUP(MYRANKS_P[[#This Row],[IDFANGRAPHS]],STEAMER_P[],COLUMN(STEAMER_P[ER]),FALSE),0)</f>
        <v>50</v>
      </c>
      <c r="N205" s="23">
        <f>IFERROR(VLOOKUP(MYRANKS_P[[#This Row],[IDFANGRAPHS]],STEAMER_P[],COLUMN(STEAMER_P[HR]),FALSE),0)</f>
        <v>13</v>
      </c>
      <c r="O205" s="23">
        <f>IFERROR(VLOOKUP(MYRANKS_P[[#This Row],[IDFANGRAPHS]],STEAMER_P[],COLUMN(STEAMER_P[SO]),FALSE),0)</f>
        <v>67</v>
      </c>
      <c r="P205" s="23">
        <f>IFERROR(VLOOKUP(MYRANKS_P[[#This Row],[IDFANGRAPHS]],STEAMER_P[],COLUMN(STEAMER_P[BB]),FALSE),0)</f>
        <v>32</v>
      </c>
      <c r="Q205" s="82">
        <f>IFERROR((MYRANKS_P[[#This Row],[ER]]*9)/MYRANKS_P[[#This Row],[IP]],0)</f>
        <v>4.7872340425531918</v>
      </c>
      <c r="R205" s="82">
        <f>IFERROR((MYRANKS_P[[#This Row],[BB]]+MYRANKS_P[[#This Row],[H]])/MYRANKS_P[[#This Row],[IP]],0)</f>
        <v>1.425531914893617</v>
      </c>
      <c r="S205" s="81">
        <f>MYRANKS_P[[#This Row],[W]]*P_PTS_W+MYRANKS_P[[#This Row],[L]]*P_PTS_L+MYRANKS_P[[#This Row],[IP]]*P_PTS_IP+MYRANKS_P[[#This Row],[SO]]*P_PTS_K+MYRANKS_P[[#This Row],[BB]]*P_PTS_BB+MYRANKS_P[[#This Row],[H]]*P_PTS_HA+MYRANKS_P[[#This Row],[SV]]*P_PTS_SV+MYRANKS_P[[#This Row],[HR]]*P_PTS_HRA+MYRANKS_P[[#This Row],[ER]]*P_PTS_ER</f>
        <v>0</v>
      </c>
      <c r="T205" s="81">
        <f>VLOOKUP(MYRANKS_P[[#This Row],[POS]],REPLACEMENT_LEVEL[],3,FALSE)</f>
        <v>0</v>
      </c>
      <c r="U205" s="81">
        <f>MYRANKS_P[[#This Row],[PROJ PTS]]-MYRANKS_P[[#This Row],[REPL LEVEL]]</f>
        <v>0</v>
      </c>
      <c r="V205" s="80">
        <f>RANK(MYRANKS_P[[#This Row],[POINTS OVER REPL]],MYRANKS_P[POINTS OVER REPL])</f>
        <v>1</v>
      </c>
      <c r="W205" s="81">
        <f>IF(MYRANKS_P[[#This Row],[RANK]]&lt;=TOTAL_PITCHERS_DRAFTED,MYRANKS_P[[#This Row],[POINTS OVER REPL]],0)</f>
        <v>0</v>
      </c>
      <c r="X205" s="83">
        <f>MYRANKS_P[[#This Row],[POINTS OVER REPL]]*DOLLAR_VALUE_PER_POINT+1</f>
        <v>1</v>
      </c>
      <c r="Y205" s="83"/>
      <c r="Z205" s="81">
        <f>IF(AND(MYRANKS_P[[#This Row],[RANK]]&lt;=(TOTAL_PITCHERS_DRAFTED-PITCHERS_BELOW_REPL_DRAFTED),MYRANKS_P[[#This Row],[$ACTUAL]]=""),MYRANKS_P[[#This Row],[POINTS OVER REPL]],0)</f>
        <v>0</v>
      </c>
      <c r="AA205" s="84">
        <f>IF(MYRANKS_P[[#This Row],[$ACTUAL]]="",MYRANKS_P[[#This Row],[POINTS OVER REPL]]*REMAINING_DOLLAR_VALUE_PER_POINT+1,0)</f>
        <v>1</v>
      </c>
    </row>
    <row r="206" spans="1:27" x14ac:dyDescent="0.25">
      <c r="A206" s="2" t="s">
        <v>13044</v>
      </c>
      <c r="B206" s="14" t="str">
        <f>VLOOKUP(MYRANKS_P[[#This Row],[PLAYERID]],PLAYERIDMAP2[],COLUMN(PLAYERIDMAP2[LASTNAME]),FALSE)</f>
        <v>Hernandez</v>
      </c>
      <c r="C206" s="14" t="str">
        <f>VLOOKUP(MYRANKS_P[[#This Row],[PLAYERID]],PLAYERIDMAP2[],COLUMN(PLAYERIDMAP2[FIRSTNAME]),FALSE)</f>
        <v>David</v>
      </c>
      <c r="D206" s="14" t="str">
        <f>MYRANKS_P[[#This Row],[FNAME]]&amp;" "&amp;MYRANKS_P[[#This Row],[LNAME]]</f>
        <v>David Hernandez</v>
      </c>
      <c r="E206" s="14" t="str">
        <f>VLOOKUP(MYRANKS_P[[#This Row],[PLAYERID]],PLAYERIDMAP2[],COLUMN(PLAYERIDMAP2[TEAM]),FALSE)</f>
        <v>PHI</v>
      </c>
      <c r="F206" s="14" t="str">
        <f>VLOOKUP(MYRANKS_P[[#This Row],[PLAYERID]],PLAYERIDMAP2[],COLUMN(PLAYERIDMAP2[POS]),FALSE)</f>
        <v>P</v>
      </c>
      <c r="G206" s="14">
        <f>IFERROR(VALUE(VLOOKUP(MYRANKS_P[[#This Row],[PLAYERID]],PLAYERIDMAP2[],COLUMN(PLAYERIDMAP2[IDFANGRAPHS]),FALSE)),VLOOKUP(MYRANKS_P[[#This Row],[PLAYERID]],PLAYERIDMAP2[],COLUMN(PLAYERIDMAP2[IDFANGRAPHS]),FALSE))</f>
        <v>4259</v>
      </c>
      <c r="H206" s="23">
        <f>IFERROR(VLOOKUP(MYRANKS_P[[#This Row],[IDFANGRAPHS]],STEAMER_P[],COLUMN(STEAMER_P[W]),FALSE),0)</f>
        <v>3</v>
      </c>
      <c r="I206" s="23">
        <f>IFERROR(VLOOKUP(MYRANKS_P[[#This Row],[IDFANGRAPHS]],STEAMER_P[],COLUMN(STEAMER_P[L]),FALSE),0)</f>
        <v>3</v>
      </c>
      <c r="J206" s="23">
        <f>IFERROR(VLOOKUP(MYRANKS_P[[#This Row],[IDFANGRAPHS]],STEAMER_P[],COLUMN(STEAMER_P[SV]),FALSE),0)</f>
        <v>28</v>
      </c>
      <c r="K206" s="23">
        <f>IFERROR(VLOOKUP(MYRANKS_P[[#This Row],[IDFANGRAPHS]],STEAMER_P[],COLUMN(STEAMER_P[IP]),FALSE),0)</f>
        <v>65</v>
      </c>
      <c r="L206" s="23">
        <f>IFERROR(VLOOKUP(MYRANKS_P[[#This Row],[IDFANGRAPHS]],STEAMER_P[],COLUMN(STEAMER_P[H]),FALSE),0)</f>
        <v>57</v>
      </c>
      <c r="M206" s="23">
        <f>IFERROR(VLOOKUP(MYRANKS_P[[#This Row],[IDFANGRAPHS]],STEAMER_P[],COLUMN(STEAMER_P[ER]),FALSE),0)</f>
        <v>26</v>
      </c>
      <c r="N206" s="23">
        <f>IFERROR(VLOOKUP(MYRANKS_P[[#This Row],[IDFANGRAPHS]],STEAMER_P[],COLUMN(STEAMER_P[HR]),FALSE),0)</f>
        <v>8</v>
      </c>
      <c r="O206" s="23">
        <f>IFERROR(VLOOKUP(MYRANKS_P[[#This Row],[IDFANGRAPHS]],STEAMER_P[],COLUMN(STEAMER_P[SO]),FALSE),0)</f>
        <v>67</v>
      </c>
      <c r="P206" s="23">
        <f>IFERROR(VLOOKUP(MYRANKS_P[[#This Row],[IDFANGRAPHS]],STEAMER_P[],COLUMN(STEAMER_P[BB]),FALSE),0)</f>
        <v>23</v>
      </c>
      <c r="Q206" s="21">
        <f>IFERROR((MYRANKS_P[[#This Row],[ER]]*9)/MYRANKS_P[[#This Row],[IP]],0)</f>
        <v>3.6</v>
      </c>
      <c r="R206" s="21">
        <f>IFERROR((MYRANKS_P[[#This Row],[BB]]+MYRANKS_P[[#This Row],[H]])/MYRANKS_P[[#This Row],[IP]],0)</f>
        <v>1.2307692307692308</v>
      </c>
      <c r="S206" s="23">
        <f>MYRANKS_P[[#This Row],[W]]*P_PTS_W+MYRANKS_P[[#This Row],[L]]*P_PTS_L+MYRANKS_P[[#This Row],[IP]]*P_PTS_IP+MYRANKS_P[[#This Row],[SO]]*P_PTS_K+MYRANKS_P[[#This Row],[BB]]*P_PTS_BB+MYRANKS_P[[#This Row],[H]]*P_PTS_HA+MYRANKS_P[[#This Row],[SV]]*P_PTS_SV+MYRANKS_P[[#This Row],[HR]]*P_PTS_HRA+MYRANKS_P[[#This Row],[ER]]*P_PTS_ER</f>
        <v>0</v>
      </c>
      <c r="T206" s="23">
        <f>VLOOKUP(MYRANKS_P[[#This Row],[POS]],REPLACEMENT_LEVEL[],3,FALSE)</f>
        <v>0</v>
      </c>
      <c r="U206" s="23">
        <f>MYRANKS_P[[#This Row],[PROJ PTS]]-MYRANKS_P[[#This Row],[REPL LEVEL]]</f>
        <v>0</v>
      </c>
      <c r="V206" s="30">
        <f>RANK(MYRANKS_P[[#This Row],[POINTS OVER REPL]],MYRANKS_P[POINTS OVER REPL])</f>
        <v>1</v>
      </c>
      <c r="W206" s="29">
        <f>IF(MYRANKS_P[[#This Row],[RANK]]&lt;=TOTAL_PITCHERS_DRAFTED,MYRANKS_P[[#This Row],[POINTS OVER REPL]],0)</f>
        <v>0</v>
      </c>
      <c r="X206" s="35">
        <f>MYRANKS_P[[#This Row],[POINTS OVER REPL]]*DOLLAR_VALUE_PER_POINT+1</f>
        <v>1</v>
      </c>
      <c r="Y206" s="35"/>
      <c r="Z206" s="29">
        <f>IF(AND(MYRANKS_P[[#This Row],[RANK]]&lt;=(TOTAL_PITCHERS_DRAFTED-PITCHERS_BELOW_REPL_DRAFTED),MYRANKS_P[[#This Row],[$ACTUAL]]=""),MYRANKS_P[[#This Row],[POINTS OVER REPL]],0)</f>
        <v>0</v>
      </c>
      <c r="AA206" s="40">
        <f>IF(MYRANKS_P[[#This Row],[$ACTUAL]]="",MYRANKS_P[[#This Row],[POINTS OVER REPL]]*REMAINING_DOLLAR_VALUE_PER_POINT+1,0)</f>
        <v>1</v>
      </c>
    </row>
    <row r="207" spans="1:27" x14ac:dyDescent="0.25">
      <c r="A207" s="89" t="s">
        <v>15626</v>
      </c>
      <c r="B207" s="90" t="str">
        <f>VLOOKUP(MYRANKS_P[[#This Row],[PLAYERID]],PLAYERIDMAP2[],COLUMN(PLAYERIDMAP2[LASTNAME]),FALSE)</f>
        <v>Uehara</v>
      </c>
      <c r="C207" s="90" t="str">
        <f>VLOOKUP(MYRANKS_P[[#This Row],[PLAYERID]],PLAYERIDMAP2[],COLUMN(PLAYERIDMAP2[FIRSTNAME]),FALSE)</f>
        <v>Koji</v>
      </c>
      <c r="D207" s="90" t="str">
        <f>MYRANKS_P[[#This Row],[FNAME]]&amp;" "&amp;MYRANKS_P[[#This Row],[LNAME]]</f>
        <v>Koji Uehara</v>
      </c>
      <c r="E207" s="90" t="str">
        <f>VLOOKUP(MYRANKS_P[[#This Row],[PLAYERID]],PLAYERIDMAP2[],COLUMN(PLAYERIDMAP2[TEAM]),FALSE)</f>
        <v>BOS</v>
      </c>
      <c r="F207" s="90" t="str">
        <f>VLOOKUP(MYRANKS_P[[#This Row],[PLAYERID]],PLAYERIDMAP2[],COLUMN(PLAYERIDMAP2[POS]),FALSE)</f>
        <v>P</v>
      </c>
      <c r="G207" s="90">
        <f>IFERROR(VALUE(VLOOKUP(MYRANKS_P[[#This Row],[PLAYERID]],PLAYERIDMAP2[],COLUMN(PLAYERIDMAP2[IDFANGRAPHS]),FALSE)),VLOOKUP(MYRANKS_P[[#This Row],[PLAYERID]],PLAYERIDMAP2[],COLUMN(PLAYERIDMAP2[IDFANGRAPHS]),FALSE))</f>
        <v>9227</v>
      </c>
      <c r="H207" s="23">
        <f>IFERROR(VLOOKUP(MYRANKS_P[[#This Row],[IDFANGRAPHS]],STEAMER_P[],COLUMN(STEAMER_P[W]),FALSE),0)</f>
        <v>4</v>
      </c>
      <c r="I207" s="23">
        <f>IFERROR(VLOOKUP(MYRANKS_P[[#This Row],[IDFANGRAPHS]],STEAMER_P[],COLUMN(STEAMER_P[L]),FALSE),0)</f>
        <v>3</v>
      </c>
      <c r="J207" s="23">
        <f>IFERROR(VLOOKUP(MYRANKS_P[[#This Row],[IDFANGRAPHS]],STEAMER_P[],COLUMN(STEAMER_P[SV]),FALSE),0)</f>
        <v>6</v>
      </c>
      <c r="K207" s="23">
        <f>IFERROR(VLOOKUP(MYRANKS_P[[#This Row],[IDFANGRAPHS]],STEAMER_P[],COLUMN(STEAMER_P[IP]),FALSE),0)</f>
        <v>65</v>
      </c>
      <c r="L207" s="23">
        <f>IFERROR(VLOOKUP(MYRANKS_P[[#This Row],[IDFANGRAPHS]],STEAMER_P[],COLUMN(STEAMER_P[H]),FALSE),0)</f>
        <v>56</v>
      </c>
      <c r="M207" s="23">
        <f>IFERROR(VLOOKUP(MYRANKS_P[[#This Row],[IDFANGRAPHS]],STEAMER_P[],COLUMN(STEAMER_P[ER]),FALSE),0)</f>
        <v>21</v>
      </c>
      <c r="N207" s="23">
        <f>IFERROR(VLOOKUP(MYRANKS_P[[#This Row],[IDFANGRAPHS]],STEAMER_P[],COLUMN(STEAMER_P[HR]),FALSE),0)</f>
        <v>8</v>
      </c>
      <c r="O207" s="23">
        <f>IFERROR(VLOOKUP(MYRANKS_P[[#This Row],[IDFANGRAPHS]],STEAMER_P[],COLUMN(STEAMER_P[SO]),FALSE),0)</f>
        <v>66</v>
      </c>
      <c r="P207" s="23">
        <f>IFERROR(VLOOKUP(MYRANKS_P[[#This Row],[IDFANGRAPHS]],STEAMER_P[],COLUMN(STEAMER_P[BB]),FALSE),0)</f>
        <v>15</v>
      </c>
      <c r="Q207" s="82">
        <f>IFERROR((MYRANKS_P[[#This Row],[ER]]*9)/MYRANKS_P[[#This Row],[IP]],0)</f>
        <v>2.9076923076923076</v>
      </c>
      <c r="R207" s="82">
        <f>IFERROR((MYRANKS_P[[#This Row],[BB]]+MYRANKS_P[[#This Row],[H]])/MYRANKS_P[[#This Row],[IP]],0)</f>
        <v>1.0923076923076922</v>
      </c>
      <c r="S207" s="81">
        <f>MYRANKS_P[[#This Row],[W]]*P_PTS_W+MYRANKS_P[[#This Row],[L]]*P_PTS_L+MYRANKS_P[[#This Row],[IP]]*P_PTS_IP+MYRANKS_P[[#This Row],[SO]]*P_PTS_K+MYRANKS_P[[#This Row],[BB]]*P_PTS_BB+MYRANKS_P[[#This Row],[H]]*P_PTS_HA+MYRANKS_P[[#This Row],[SV]]*P_PTS_SV+MYRANKS_P[[#This Row],[HR]]*P_PTS_HRA+MYRANKS_P[[#This Row],[ER]]*P_PTS_ER</f>
        <v>0</v>
      </c>
      <c r="T207" s="81">
        <f>VLOOKUP(MYRANKS_P[[#This Row],[POS]],REPLACEMENT_LEVEL[],3,FALSE)</f>
        <v>0</v>
      </c>
      <c r="U207" s="81">
        <f>MYRANKS_P[[#This Row],[PROJ PTS]]-MYRANKS_P[[#This Row],[REPL LEVEL]]</f>
        <v>0</v>
      </c>
      <c r="V207" s="80">
        <f>RANK(MYRANKS_P[[#This Row],[POINTS OVER REPL]],MYRANKS_P[POINTS OVER REPL])</f>
        <v>1</v>
      </c>
      <c r="W207" s="81">
        <f>IF(MYRANKS_P[[#This Row],[RANK]]&lt;=TOTAL_PITCHERS_DRAFTED,MYRANKS_P[[#This Row],[POINTS OVER REPL]],0)</f>
        <v>0</v>
      </c>
      <c r="X207" s="83">
        <f>MYRANKS_P[[#This Row],[POINTS OVER REPL]]*DOLLAR_VALUE_PER_POINT+1</f>
        <v>1</v>
      </c>
      <c r="Y207" s="83"/>
      <c r="Z207" s="81">
        <f>IF(AND(MYRANKS_P[[#This Row],[RANK]]&lt;=(TOTAL_PITCHERS_DRAFTED-PITCHERS_BELOW_REPL_DRAFTED),MYRANKS_P[[#This Row],[$ACTUAL]]=""),MYRANKS_P[[#This Row],[POINTS OVER REPL]],0)</f>
        <v>0</v>
      </c>
      <c r="AA207" s="84">
        <f>IF(MYRANKS_P[[#This Row],[$ACTUAL]]="",MYRANKS_P[[#This Row],[POINTS OVER REPL]]*REMAINING_DOLLAR_VALUE_PER_POINT+1,0)</f>
        <v>1</v>
      </c>
    </row>
    <row r="208" spans="1:27" x14ac:dyDescent="0.25">
      <c r="A208" s="2" t="s">
        <v>14991</v>
      </c>
      <c r="B208" s="14" t="str">
        <f>VLOOKUP(MYRANKS_P[[#This Row],[PLAYERID]],PLAYERIDMAP2[],COLUMN(PLAYERIDMAP2[LASTNAME]),FALSE)</f>
        <v>Romo</v>
      </c>
      <c r="C208" s="14" t="str">
        <f>VLOOKUP(MYRANKS_P[[#This Row],[PLAYERID]],PLAYERIDMAP2[],COLUMN(PLAYERIDMAP2[FIRSTNAME]),FALSE)</f>
        <v>Sergio</v>
      </c>
      <c r="D208" s="14" t="str">
        <f>MYRANKS_P[[#This Row],[FNAME]]&amp;" "&amp;MYRANKS_P[[#This Row],[LNAME]]</f>
        <v>Sergio Romo</v>
      </c>
      <c r="E208" s="14" t="str">
        <f>VLOOKUP(MYRANKS_P[[#This Row],[PLAYERID]],PLAYERIDMAP2[],COLUMN(PLAYERIDMAP2[TEAM]),FALSE)</f>
        <v>SF</v>
      </c>
      <c r="F208" s="14" t="str">
        <f>VLOOKUP(MYRANKS_P[[#This Row],[PLAYERID]],PLAYERIDMAP2[],COLUMN(PLAYERIDMAP2[POS]),FALSE)</f>
        <v>P</v>
      </c>
      <c r="G208" s="14">
        <f>IFERROR(VALUE(VLOOKUP(MYRANKS_P[[#This Row],[PLAYERID]],PLAYERIDMAP2[],COLUMN(PLAYERIDMAP2[IDFANGRAPHS]),FALSE)),VLOOKUP(MYRANKS_P[[#This Row],[PLAYERID]],PLAYERIDMAP2[],COLUMN(PLAYERIDMAP2[IDFANGRAPHS]),FALSE))</f>
        <v>9817</v>
      </c>
      <c r="H208" s="23">
        <f>IFERROR(VLOOKUP(MYRANKS_P[[#This Row],[IDFANGRAPHS]],STEAMER_P[],COLUMN(STEAMER_P[W]),FALSE),0)</f>
        <v>3</v>
      </c>
      <c r="I208" s="23">
        <f>IFERROR(VLOOKUP(MYRANKS_P[[#This Row],[IDFANGRAPHS]],STEAMER_P[],COLUMN(STEAMER_P[L]),FALSE),0)</f>
        <v>3</v>
      </c>
      <c r="J208" s="23">
        <f>IFERROR(VLOOKUP(MYRANKS_P[[#This Row],[IDFANGRAPHS]],STEAMER_P[],COLUMN(STEAMER_P[SV]),FALSE),0)</f>
        <v>6</v>
      </c>
      <c r="K208" s="23">
        <f>IFERROR(VLOOKUP(MYRANKS_P[[#This Row],[IDFANGRAPHS]],STEAMER_P[],COLUMN(STEAMER_P[IP]),FALSE),0)</f>
        <v>65</v>
      </c>
      <c r="L208" s="23">
        <f>IFERROR(VLOOKUP(MYRANKS_P[[#This Row],[IDFANGRAPHS]],STEAMER_P[],COLUMN(STEAMER_P[H]),FALSE),0)</f>
        <v>55</v>
      </c>
      <c r="M208" s="23">
        <f>IFERROR(VLOOKUP(MYRANKS_P[[#This Row],[IDFANGRAPHS]],STEAMER_P[],COLUMN(STEAMER_P[ER]),FALSE),0)</f>
        <v>20</v>
      </c>
      <c r="N208" s="23">
        <f>IFERROR(VLOOKUP(MYRANKS_P[[#This Row],[IDFANGRAPHS]],STEAMER_P[],COLUMN(STEAMER_P[HR]),FALSE),0)</f>
        <v>6</v>
      </c>
      <c r="O208" s="23">
        <f>IFERROR(VLOOKUP(MYRANKS_P[[#This Row],[IDFANGRAPHS]],STEAMER_P[],COLUMN(STEAMER_P[SO]),FALSE),0)</f>
        <v>66</v>
      </c>
      <c r="P208" s="23">
        <f>IFERROR(VLOOKUP(MYRANKS_P[[#This Row],[IDFANGRAPHS]],STEAMER_P[],COLUMN(STEAMER_P[BB]),FALSE),0)</f>
        <v>17</v>
      </c>
      <c r="Q208" s="21">
        <f>IFERROR((MYRANKS_P[[#This Row],[ER]]*9)/MYRANKS_P[[#This Row],[IP]],0)</f>
        <v>2.7692307692307692</v>
      </c>
      <c r="R208" s="21">
        <f>IFERROR((MYRANKS_P[[#This Row],[BB]]+MYRANKS_P[[#This Row],[H]])/MYRANKS_P[[#This Row],[IP]],0)</f>
        <v>1.1076923076923078</v>
      </c>
      <c r="S208" s="23">
        <f>MYRANKS_P[[#This Row],[W]]*P_PTS_W+MYRANKS_P[[#This Row],[L]]*P_PTS_L+MYRANKS_P[[#This Row],[IP]]*P_PTS_IP+MYRANKS_P[[#This Row],[SO]]*P_PTS_K+MYRANKS_P[[#This Row],[BB]]*P_PTS_BB+MYRANKS_P[[#This Row],[H]]*P_PTS_HA+MYRANKS_P[[#This Row],[SV]]*P_PTS_SV+MYRANKS_P[[#This Row],[HR]]*P_PTS_HRA+MYRANKS_P[[#This Row],[ER]]*P_PTS_ER</f>
        <v>0</v>
      </c>
      <c r="T208" s="23">
        <f>VLOOKUP(MYRANKS_P[[#This Row],[POS]],REPLACEMENT_LEVEL[],3,FALSE)</f>
        <v>0</v>
      </c>
      <c r="U208" s="23">
        <f>MYRANKS_P[[#This Row],[PROJ PTS]]-MYRANKS_P[[#This Row],[REPL LEVEL]]</f>
        <v>0</v>
      </c>
      <c r="V208" s="30">
        <f>RANK(MYRANKS_P[[#This Row],[POINTS OVER REPL]],MYRANKS_P[POINTS OVER REPL])</f>
        <v>1</v>
      </c>
      <c r="W208" s="29">
        <f>IF(MYRANKS_P[[#This Row],[RANK]]&lt;=TOTAL_PITCHERS_DRAFTED,MYRANKS_P[[#This Row],[POINTS OVER REPL]],0)</f>
        <v>0</v>
      </c>
      <c r="X208" s="35">
        <f>MYRANKS_P[[#This Row],[POINTS OVER REPL]]*DOLLAR_VALUE_PER_POINT+1</f>
        <v>1</v>
      </c>
      <c r="Y208" s="35"/>
      <c r="Z208" s="29">
        <f>IF(AND(MYRANKS_P[[#This Row],[RANK]]&lt;=(TOTAL_PITCHERS_DRAFTED-PITCHERS_BELOW_REPL_DRAFTED),MYRANKS_P[[#This Row],[$ACTUAL]]=""),MYRANKS_P[[#This Row],[POINTS OVER REPL]],0)</f>
        <v>0</v>
      </c>
      <c r="AA208" s="40">
        <f>IF(MYRANKS_P[[#This Row],[$ACTUAL]]="",MYRANKS_P[[#This Row],[POINTS OVER REPL]]*REMAINING_DOLLAR_VALUE_PER_POINT+1,0)</f>
        <v>1</v>
      </c>
    </row>
    <row r="209" spans="1:27" x14ac:dyDescent="0.25">
      <c r="A209" s="9" t="s">
        <v>16235</v>
      </c>
      <c r="B209" s="14" t="str">
        <f>VLOOKUP(MYRANKS_P[[#This Row],[PLAYERID]],PLAYERIDMAP2[],COLUMN(PLAYERIDMAP2[LASTNAME]),FALSE)</f>
        <v>Meyer</v>
      </c>
      <c r="C209" s="14" t="str">
        <f>VLOOKUP(MYRANKS_P[[#This Row],[PLAYERID]],PLAYERIDMAP2[],COLUMN(PLAYERIDMAP2[FIRSTNAME]),FALSE)</f>
        <v>Alex</v>
      </c>
      <c r="D209" s="14" t="str">
        <f>MYRANKS_P[[#This Row],[FNAME]]&amp;" "&amp;MYRANKS_P[[#This Row],[LNAME]]</f>
        <v>Alex Meyer</v>
      </c>
      <c r="E209" s="14" t="str">
        <f>VLOOKUP(MYRANKS_P[[#This Row],[PLAYERID]],PLAYERIDMAP2[],COLUMN(PLAYERIDMAP2[TEAM]),FALSE)</f>
        <v>MIN</v>
      </c>
      <c r="F209" s="14" t="str">
        <f>VLOOKUP(MYRANKS_P[[#This Row],[PLAYERID]],PLAYERIDMAP2[],COLUMN(PLAYERIDMAP2[POS]),FALSE)</f>
        <v>P</v>
      </c>
      <c r="G209" s="14">
        <f>IFERROR(VALUE(VLOOKUP(MYRANKS_P[[#This Row],[PLAYERID]],PLAYERIDMAP2[],COLUMN(PLAYERIDMAP2[IDFANGRAPHS]),FALSE)),VLOOKUP(MYRANKS_P[[#This Row],[PLAYERID]],PLAYERIDMAP2[],COLUMN(PLAYERIDMAP2[IDFANGRAPHS]),FALSE))</f>
        <v>12833</v>
      </c>
      <c r="H209" s="23">
        <f>IFERROR(VLOOKUP(MYRANKS_P[[#This Row],[IDFANGRAPHS]],STEAMER_P[],COLUMN(STEAMER_P[W]),FALSE),0)</f>
        <v>4</v>
      </c>
      <c r="I209" s="23">
        <f>IFERROR(VLOOKUP(MYRANKS_P[[#This Row],[IDFANGRAPHS]],STEAMER_P[],COLUMN(STEAMER_P[L]),FALSE),0)</f>
        <v>4</v>
      </c>
      <c r="J209" s="23">
        <f>IFERROR(VLOOKUP(MYRANKS_P[[#This Row],[IDFANGRAPHS]],STEAMER_P[],COLUMN(STEAMER_P[SV]),FALSE),0)</f>
        <v>0</v>
      </c>
      <c r="K209" s="23">
        <f>IFERROR(VLOOKUP(MYRANKS_P[[#This Row],[IDFANGRAPHS]],STEAMER_P[],COLUMN(STEAMER_P[IP]),FALSE),0)</f>
        <v>67</v>
      </c>
      <c r="L209" s="23">
        <f>IFERROR(VLOOKUP(MYRANKS_P[[#This Row],[IDFANGRAPHS]],STEAMER_P[],COLUMN(STEAMER_P[H]),FALSE),0)</f>
        <v>61</v>
      </c>
      <c r="M209" s="23">
        <f>IFERROR(VLOOKUP(MYRANKS_P[[#This Row],[IDFANGRAPHS]],STEAMER_P[],COLUMN(STEAMER_P[ER]),FALSE),0)</f>
        <v>30</v>
      </c>
      <c r="N209" s="23">
        <f>IFERROR(VLOOKUP(MYRANKS_P[[#This Row],[IDFANGRAPHS]],STEAMER_P[],COLUMN(STEAMER_P[HR]),FALSE),0)</f>
        <v>7</v>
      </c>
      <c r="O209" s="23">
        <f>IFERROR(VLOOKUP(MYRANKS_P[[#This Row],[IDFANGRAPHS]],STEAMER_P[],COLUMN(STEAMER_P[SO]),FALSE),0)</f>
        <v>66</v>
      </c>
      <c r="P209" s="23">
        <f>IFERROR(VLOOKUP(MYRANKS_P[[#This Row],[IDFANGRAPHS]],STEAMER_P[],COLUMN(STEAMER_P[BB]),FALSE),0)</f>
        <v>30</v>
      </c>
      <c r="Q209" s="21">
        <f>IFERROR((MYRANKS_P[[#This Row],[ER]]*9)/MYRANKS_P[[#This Row],[IP]],0)</f>
        <v>4.0298507462686564</v>
      </c>
      <c r="R209" s="21">
        <f>IFERROR((MYRANKS_P[[#This Row],[BB]]+MYRANKS_P[[#This Row],[H]])/MYRANKS_P[[#This Row],[IP]],0)</f>
        <v>1.3582089552238805</v>
      </c>
      <c r="S209" s="23">
        <f>MYRANKS_P[[#This Row],[W]]*P_PTS_W+MYRANKS_P[[#This Row],[L]]*P_PTS_L+MYRANKS_P[[#This Row],[IP]]*P_PTS_IP+MYRANKS_P[[#This Row],[SO]]*P_PTS_K+MYRANKS_P[[#This Row],[BB]]*P_PTS_BB+MYRANKS_P[[#This Row],[H]]*P_PTS_HA+MYRANKS_P[[#This Row],[SV]]*P_PTS_SV+MYRANKS_P[[#This Row],[HR]]*P_PTS_HRA+MYRANKS_P[[#This Row],[ER]]*P_PTS_ER</f>
        <v>0</v>
      </c>
      <c r="T209" s="23">
        <f>VLOOKUP(MYRANKS_P[[#This Row],[POS]],REPLACEMENT_LEVEL[],3,FALSE)</f>
        <v>0</v>
      </c>
      <c r="U209" s="23">
        <f>MYRANKS_P[[#This Row],[PROJ PTS]]-MYRANKS_P[[#This Row],[REPL LEVEL]]</f>
        <v>0</v>
      </c>
      <c r="V209" s="30">
        <f>RANK(MYRANKS_P[[#This Row],[POINTS OVER REPL]],MYRANKS_P[POINTS OVER REPL])</f>
        <v>1</v>
      </c>
      <c r="W209" s="29">
        <f>IF(MYRANKS_P[[#This Row],[RANK]]&lt;=TOTAL_PITCHERS_DRAFTED,MYRANKS_P[[#This Row],[POINTS OVER REPL]],0)</f>
        <v>0</v>
      </c>
      <c r="X209" s="35">
        <f>MYRANKS_P[[#This Row],[POINTS OVER REPL]]*DOLLAR_VALUE_PER_POINT+1</f>
        <v>1</v>
      </c>
      <c r="Y209" s="35"/>
      <c r="Z209" s="29">
        <f>IF(AND(MYRANKS_P[[#This Row],[RANK]]&lt;=(TOTAL_PITCHERS_DRAFTED-PITCHERS_BELOW_REPL_DRAFTED),MYRANKS_P[[#This Row],[$ACTUAL]]=""),MYRANKS_P[[#This Row],[POINTS OVER REPL]],0)</f>
        <v>0</v>
      </c>
      <c r="AA209" s="40">
        <f>IF(MYRANKS_P[[#This Row],[$ACTUAL]]="",MYRANKS_P[[#This Row],[POINTS OVER REPL]]*REMAINING_DOLLAR_VALUE_PER_POINT+1,0)</f>
        <v>1</v>
      </c>
    </row>
    <row r="210" spans="1:27" x14ac:dyDescent="0.25">
      <c r="A210" s="2" t="s">
        <v>14998</v>
      </c>
      <c r="B210" s="14" t="str">
        <f>VLOOKUP(MYRANKS_P[[#This Row],[PLAYERID]],PLAYERIDMAP2[],COLUMN(PLAYERIDMAP2[LASTNAME]),FALSE)</f>
        <v>Rondon</v>
      </c>
      <c r="C210" s="14" t="str">
        <f>VLOOKUP(MYRANKS_P[[#This Row],[PLAYERID]],PLAYERIDMAP2[],COLUMN(PLAYERIDMAP2[FIRSTNAME]),FALSE)</f>
        <v>Hector</v>
      </c>
      <c r="D210" s="14" t="str">
        <f>MYRANKS_P[[#This Row],[FNAME]]&amp;" "&amp;MYRANKS_P[[#This Row],[LNAME]]</f>
        <v>Hector Rondon</v>
      </c>
      <c r="E210" s="14" t="str">
        <f>VLOOKUP(MYRANKS_P[[#This Row],[PLAYERID]],PLAYERIDMAP2[],COLUMN(PLAYERIDMAP2[TEAM]),FALSE)</f>
        <v>CHC</v>
      </c>
      <c r="F210" s="14" t="str">
        <f>VLOOKUP(MYRANKS_P[[#This Row],[PLAYERID]],PLAYERIDMAP2[],COLUMN(PLAYERIDMAP2[POS]),FALSE)</f>
        <v>P</v>
      </c>
      <c r="G210" s="14">
        <f>IFERROR(VALUE(VLOOKUP(MYRANKS_P[[#This Row],[PLAYERID]],PLAYERIDMAP2[],COLUMN(PLAYERIDMAP2[IDFANGRAPHS]),FALSE)),VLOOKUP(MYRANKS_P[[#This Row],[PLAYERID]],PLAYERIDMAP2[],COLUMN(PLAYERIDMAP2[IDFANGRAPHS]),FALSE))</f>
        <v>2391</v>
      </c>
      <c r="H210" s="23">
        <f>IFERROR(VLOOKUP(MYRANKS_P[[#This Row],[IDFANGRAPHS]],STEAMER_P[],COLUMN(STEAMER_P[W]),FALSE),0)</f>
        <v>4</v>
      </c>
      <c r="I210" s="23">
        <f>IFERROR(VLOOKUP(MYRANKS_P[[#This Row],[IDFANGRAPHS]],STEAMER_P[],COLUMN(STEAMER_P[L]),FALSE),0)</f>
        <v>3</v>
      </c>
      <c r="J210" s="23">
        <f>IFERROR(VLOOKUP(MYRANKS_P[[#This Row],[IDFANGRAPHS]],STEAMER_P[],COLUMN(STEAMER_P[SV]),FALSE),0)</f>
        <v>28</v>
      </c>
      <c r="K210" s="23">
        <f>IFERROR(VLOOKUP(MYRANKS_P[[#This Row],[IDFANGRAPHS]],STEAMER_P[],COLUMN(STEAMER_P[IP]),FALSE),0)</f>
        <v>65</v>
      </c>
      <c r="L210" s="23">
        <f>IFERROR(VLOOKUP(MYRANKS_P[[#This Row],[IDFANGRAPHS]],STEAMER_P[],COLUMN(STEAMER_P[H]),FALSE),0)</f>
        <v>57</v>
      </c>
      <c r="M210" s="23">
        <f>IFERROR(VLOOKUP(MYRANKS_P[[#This Row],[IDFANGRAPHS]],STEAMER_P[],COLUMN(STEAMER_P[ER]),FALSE),0)</f>
        <v>23</v>
      </c>
      <c r="N210" s="23">
        <f>IFERROR(VLOOKUP(MYRANKS_P[[#This Row],[IDFANGRAPHS]],STEAMER_P[],COLUMN(STEAMER_P[HR]),FALSE),0)</f>
        <v>5</v>
      </c>
      <c r="O210" s="23">
        <f>IFERROR(VLOOKUP(MYRANKS_P[[#This Row],[IDFANGRAPHS]],STEAMER_P[],COLUMN(STEAMER_P[SO]),FALSE),0)</f>
        <v>65</v>
      </c>
      <c r="P210" s="23">
        <f>IFERROR(VLOOKUP(MYRANKS_P[[#This Row],[IDFANGRAPHS]],STEAMER_P[],COLUMN(STEAMER_P[BB]),FALSE),0)</f>
        <v>20</v>
      </c>
      <c r="Q210" s="21">
        <f>IFERROR((MYRANKS_P[[#This Row],[ER]]*9)/MYRANKS_P[[#This Row],[IP]],0)</f>
        <v>3.1846153846153844</v>
      </c>
      <c r="R210" s="21">
        <f>IFERROR((MYRANKS_P[[#This Row],[BB]]+MYRANKS_P[[#This Row],[H]])/MYRANKS_P[[#This Row],[IP]],0)</f>
        <v>1.1846153846153846</v>
      </c>
      <c r="S210" s="23">
        <f>MYRANKS_P[[#This Row],[W]]*P_PTS_W+MYRANKS_P[[#This Row],[L]]*P_PTS_L+MYRANKS_P[[#This Row],[IP]]*P_PTS_IP+MYRANKS_P[[#This Row],[SO]]*P_PTS_K+MYRANKS_P[[#This Row],[BB]]*P_PTS_BB+MYRANKS_P[[#This Row],[H]]*P_PTS_HA+MYRANKS_P[[#This Row],[SV]]*P_PTS_SV+MYRANKS_P[[#This Row],[HR]]*P_PTS_HRA+MYRANKS_P[[#This Row],[ER]]*P_PTS_ER</f>
        <v>0</v>
      </c>
      <c r="T210" s="23">
        <f>VLOOKUP(MYRANKS_P[[#This Row],[POS]],REPLACEMENT_LEVEL[],3,FALSE)</f>
        <v>0</v>
      </c>
      <c r="U210" s="23">
        <f>MYRANKS_P[[#This Row],[PROJ PTS]]-MYRANKS_P[[#This Row],[REPL LEVEL]]</f>
        <v>0</v>
      </c>
      <c r="V210" s="30">
        <f>RANK(MYRANKS_P[[#This Row],[POINTS OVER REPL]],MYRANKS_P[POINTS OVER REPL])</f>
        <v>1</v>
      </c>
      <c r="W210" s="29">
        <f>IF(MYRANKS_P[[#This Row],[RANK]]&lt;=TOTAL_PITCHERS_DRAFTED,MYRANKS_P[[#This Row],[POINTS OVER REPL]],0)</f>
        <v>0</v>
      </c>
      <c r="X210" s="35">
        <f>MYRANKS_P[[#This Row],[POINTS OVER REPL]]*DOLLAR_VALUE_PER_POINT+1</f>
        <v>1</v>
      </c>
      <c r="Y210" s="35"/>
      <c r="Z210" s="29">
        <f>IF(AND(MYRANKS_P[[#This Row],[RANK]]&lt;=(TOTAL_PITCHERS_DRAFTED-PITCHERS_BELOW_REPL_DRAFTED),MYRANKS_P[[#This Row],[$ACTUAL]]=""),MYRANKS_P[[#This Row],[POINTS OVER REPL]],0)</f>
        <v>0</v>
      </c>
      <c r="AA210" s="40">
        <f>IF(MYRANKS_P[[#This Row],[$ACTUAL]]="",MYRANKS_P[[#This Row],[POINTS OVER REPL]]*REMAINING_DOLLAR_VALUE_PER_POINT+1,0)</f>
        <v>1</v>
      </c>
    </row>
    <row r="211" spans="1:27" x14ac:dyDescent="0.25">
      <c r="A211" s="2" t="s">
        <v>12300</v>
      </c>
      <c r="B211" s="14" t="str">
        <f>VLOOKUP(MYRANKS_P[[#This Row],[PLAYERID]],PLAYERIDMAP2[],COLUMN(PLAYERIDMAP2[LASTNAME]),FALSE)</f>
        <v>Duke</v>
      </c>
      <c r="C211" s="14" t="str">
        <f>VLOOKUP(MYRANKS_P[[#This Row],[PLAYERID]],PLAYERIDMAP2[],COLUMN(PLAYERIDMAP2[FIRSTNAME]),FALSE)</f>
        <v>Zach</v>
      </c>
      <c r="D211" s="14" t="str">
        <f>MYRANKS_P[[#This Row],[FNAME]]&amp;" "&amp;MYRANKS_P[[#This Row],[LNAME]]</f>
        <v>Zach Duke</v>
      </c>
      <c r="E211" s="14" t="str">
        <f>VLOOKUP(MYRANKS_P[[#This Row],[PLAYERID]],PLAYERIDMAP2[],COLUMN(PLAYERIDMAP2[TEAM]),FALSE)</f>
        <v>CHW</v>
      </c>
      <c r="F211" s="14" t="str">
        <f>VLOOKUP(MYRANKS_P[[#This Row],[PLAYERID]],PLAYERIDMAP2[],COLUMN(PLAYERIDMAP2[POS]),FALSE)</f>
        <v>P</v>
      </c>
      <c r="G211" s="14">
        <f>IFERROR(VALUE(VLOOKUP(MYRANKS_P[[#This Row],[PLAYERID]],PLAYERIDMAP2[],COLUMN(PLAYERIDMAP2[IDFANGRAPHS]),FALSE)),VLOOKUP(MYRANKS_P[[#This Row],[PLAYERID]],PLAYERIDMAP2[],COLUMN(PLAYERIDMAP2[IDFANGRAPHS]),FALSE))</f>
        <v>3840</v>
      </c>
      <c r="H211" s="23">
        <f>IFERROR(VLOOKUP(MYRANKS_P[[#This Row],[IDFANGRAPHS]],STEAMER_P[],COLUMN(STEAMER_P[W]),FALSE),0)</f>
        <v>3</v>
      </c>
      <c r="I211" s="23">
        <f>IFERROR(VLOOKUP(MYRANKS_P[[#This Row],[IDFANGRAPHS]],STEAMER_P[],COLUMN(STEAMER_P[L]),FALSE),0)</f>
        <v>3</v>
      </c>
      <c r="J211" s="23">
        <f>IFERROR(VLOOKUP(MYRANKS_P[[#This Row],[IDFANGRAPHS]],STEAMER_P[],COLUMN(STEAMER_P[SV]),FALSE),0)</f>
        <v>6</v>
      </c>
      <c r="K211" s="23">
        <f>IFERROR(VLOOKUP(MYRANKS_P[[#This Row],[IDFANGRAPHS]],STEAMER_P[],COLUMN(STEAMER_P[IP]),FALSE),0)</f>
        <v>65</v>
      </c>
      <c r="L211" s="23">
        <f>IFERROR(VLOOKUP(MYRANKS_P[[#This Row],[IDFANGRAPHS]],STEAMER_P[],COLUMN(STEAMER_P[H]),FALSE),0)</f>
        <v>59</v>
      </c>
      <c r="M211" s="23">
        <f>IFERROR(VLOOKUP(MYRANKS_P[[#This Row],[IDFANGRAPHS]],STEAMER_P[],COLUMN(STEAMER_P[ER]),FALSE),0)</f>
        <v>26</v>
      </c>
      <c r="N211" s="23">
        <f>IFERROR(VLOOKUP(MYRANKS_P[[#This Row],[IDFANGRAPHS]],STEAMER_P[],COLUMN(STEAMER_P[HR]),FALSE),0)</f>
        <v>6</v>
      </c>
      <c r="O211" s="23">
        <f>IFERROR(VLOOKUP(MYRANKS_P[[#This Row],[IDFANGRAPHS]],STEAMER_P[],COLUMN(STEAMER_P[SO]),FALSE),0)</f>
        <v>65</v>
      </c>
      <c r="P211" s="23">
        <f>IFERROR(VLOOKUP(MYRANKS_P[[#This Row],[IDFANGRAPHS]],STEAMER_P[],COLUMN(STEAMER_P[BB]),FALSE),0)</f>
        <v>27</v>
      </c>
      <c r="Q211" s="21">
        <f>IFERROR((MYRANKS_P[[#This Row],[ER]]*9)/MYRANKS_P[[#This Row],[IP]],0)</f>
        <v>3.6</v>
      </c>
      <c r="R211" s="21">
        <f>IFERROR((MYRANKS_P[[#This Row],[BB]]+MYRANKS_P[[#This Row],[H]])/MYRANKS_P[[#This Row],[IP]],0)</f>
        <v>1.323076923076923</v>
      </c>
      <c r="S211" s="23">
        <f>MYRANKS_P[[#This Row],[W]]*P_PTS_W+MYRANKS_P[[#This Row],[L]]*P_PTS_L+MYRANKS_P[[#This Row],[IP]]*P_PTS_IP+MYRANKS_P[[#This Row],[SO]]*P_PTS_K+MYRANKS_P[[#This Row],[BB]]*P_PTS_BB+MYRANKS_P[[#This Row],[H]]*P_PTS_HA+MYRANKS_P[[#This Row],[SV]]*P_PTS_SV+MYRANKS_P[[#This Row],[HR]]*P_PTS_HRA+MYRANKS_P[[#This Row],[ER]]*P_PTS_ER</f>
        <v>0</v>
      </c>
      <c r="T211" s="23">
        <f>VLOOKUP(MYRANKS_P[[#This Row],[POS]],REPLACEMENT_LEVEL[],3,FALSE)</f>
        <v>0</v>
      </c>
      <c r="U211" s="23">
        <f>MYRANKS_P[[#This Row],[PROJ PTS]]-MYRANKS_P[[#This Row],[REPL LEVEL]]</f>
        <v>0</v>
      </c>
      <c r="V211" s="30">
        <f>RANK(MYRANKS_P[[#This Row],[POINTS OVER REPL]],MYRANKS_P[POINTS OVER REPL])</f>
        <v>1</v>
      </c>
      <c r="W211" s="29">
        <f>IF(MYRANKS_P[[#This Row],[RANK]]&lt;=TOTAL_PITCHERS_DRAFTED,MYRANKS_P[[#This Row],[POINTS OVER REPL]],0)</f>
        <v>0</v>
      </c>
      <c r="X211" s="35">
        <f>MYRANKS_P[[#This Row],[POINTS OVER REPL]]*DOLLAR_VALUE_PER_POINT+1</f>
        <v>1</v>
      </c>
      <c r="Y211" s="35"/>
      <c r="Z211" s="29">
        <f>IF(AND(MYRANKS_P[[#This Row],[RANK]]&lt;=(TOTAL_PITCHERS_DRAFTED-PITCHERS_BELOW_REPL_DRAFTED),MYRANKS_P[[#This Row],[$ACTUAL]]=""),MYRANKS_P[[#This Row],[POINTS OVER REPL]],0)</f>
        <v>0</v>
      </c>
      <c r="AA211" s="40">
        <f>IF(MYRANKS_P[[#This Row],[$ACTUAL]]="",MYRANKS_P[[#This Row],[POINTS OVER REPL]]*REMAINING_DOLLAR_VALUE_PER_POINT+1,0)</f>
        <v>1</v>
      </c>
    </row>
    <row r="212" spans="1:27" x14ac:dyDescent="0.25">
      <c r="A212" s="89" t="s">
        <v>15871</v>
      </c>
      <c r="B212" s="90" t="str">
        <f>VLOOKUP(MYRANKS_P[[#This Row],[PLAYERID]],PLAYERIDMAP2[],COLUMN(PLAYERIDMAP2[LASTNAME]),FALSE)</f>
        <v>Wheeler</v>
      </c>
      <c r="C212" s="90" t="str">
        <f>VLOOKUP(MYRANKS_P[[#This Row],[PLAYERID]],PLAYERIDMAP2[],COLUMN(PLAYERIDMAP2[FIRSTNAME]),FALSE)</f>
        <v>Zack</v>
      </c>
      <c r="D212" s="90" t="str">
        <f>MYRANKS_P[[#This Row],[FNAME]]&amp;" "&amp;MYRANKS_P[[#This Row],[LNAME]]</f>
        <v>Zack Wheeler</v>
      </c>
      <c r="E212" s="90" t="str">
        <f>VLOOKUP(MYRANKS_P[[#This Row],[PLAYERID]],PLAYERIDMAP2[],COLUMN(PLAYERIDMAP2[TEAM]),FALSE)</f>
        <v>NYM</v>
      </c>
      <c r="F212" s="90" t="str">
        <f>VLOOKUP(MYRANKS_P[[#This Row],[PLAYERID]],PLAYERIDMAP2[],COLUMN(PLAYERIDMAP2[POS]),FALSE)</f>
        <v>P</v>
      </c>
      <c r="G212" s="90">
        <f>IFERROR(VALUE(VLOOKUP(MYRANKS_P[[#This Row],[PLAYERID]],PLAYERIDMAP2[],COLUMN(PLAYERIDMAP2[IDFANGRAPHS]),FALSE)),VLOOKUP(MYRANKS_P[[#This Row],[PLAYERID]],PLAYERIDMAP2[],COLUMN(PLAYERIDMAP2[IDFANGRAPHS]),FALSE))</f>
        <v>10310</v>
      </c>
      <c r="H212" s="23">
        <f>IFERROR(VLOOKUP(MYRANKS_P[[#This Row],[IDFANGRAPHS]],STEAMER_P[],COLUMN(STEAMER_P[W]),FALSE),0)</f>
        <v>4</v>
      </c>
      <c r="I212" s="23">
        <f>IFERROR(VLOOKUP(MYRANKS_P[[#This Row],[IDFANGRAPHS]],STEAMER_P[],COLUMN(STEAMER_P[L]),FALSE),0)</f>
        <v>4</v>
      </c>
      <c r="J212" s="23">
        <f>IFERROR(VLOOKUP(MYRANKS_P[[#This Row],[IDFANGRAPHS]],STEAMER_P[],COLUMN(STEAMER_P[SV]),FALSE),0)</f>
        <v>0</v>
      </c>
      <c r="K212" s="23">
        <f>IFERROR(VLOOKUP(MYRANKS_P[[#This Row],[IDFANGRAPHS]],STEAMER_P[],COLUMN(STEAMER_P[IP]),FALSE),0)</f>
        <v>65</v>
      </c>
      <c r="L212" s="23">
        <f>IFERROR(VLOOKUP(MYRANKS_P[[#This Row],[IDFANGRAPHS]],STEAMER_P[],COLUMN(STEAMER_P[H]),FALSE),0)</f>
        <v>59</v>
      </c>
      <c r="M212" s="23">
        <f>IFERROR(VLOOKUP(MYRANKS_P[[#This Row],[IDFANGRAPHS]],STEAMER_P[],COLUMN(STEAMER_P[ER]),FALSE),0)</f>
        <v>27</v>
      </c>
      <c r="N212" s="23">
        <f>IFERROR(VLOOKUP(MYRANKS_P[[#This Row],[IDFANGRAPHS]],STEAMER_P[],COLUMN(STEAMER_P[HR]),FALSE),0)</f>
        <v>6</v>
      </c>
      <c r="O212" s="23">
        <f>IFERROR(VLOOKUP(MYRANKS_P[[#This Row],[IDFANGRAPHS]],STEAMER_P[],COLUMN(STEAMER_P[SO]),FALSE),0)</f>
        <v>64</v>
      </c>
      <c r="P212" s="23">
        <f>IFERROR(VLOOKUP(MYRANKS_P[[#This Row],[IDFANGRAPHS]],STEAMER_P[],COLUMN(STEAMER_P[BB]),FALSE),0)</f>
        <v>24</v>
      </c>
      <c r="Q212" s="75">
        <f>IFERROR((MYRANKS_P[[#This Row],[ER]]*9)/MYRANKS_P[[#This Row],[IP]],0)</f>
        <v>3.7384615384615385</v>
      </c>
      <c r="R212" s="75">
        <f>IFERROR((MYRANKS_P[[#This Row],[BB]]+MYRANKS_P[[#This Row],[H]])/MYRANKS_P[[#This Row],[IP]],0)</f>
        <v>1.2769230769230768</v>
      </c>
      <c r="S212" s="74">
        <f>MYRANKS_P[[#This Row],[W]]*P_PTS_W+MYRANKS_P[[#This Row],[L]]*P_PTS_L+MYRANKS_P[[#This Row],[IP]]*P_PTS_IP+MYRANKS_P[[#This Row],[SO]]*P_PTS_K+MYRANKS_P[[#This Row],[BB]]*P_PTS_BB+MYRANKS_P[[#This Row],[H]]*P_PTS_HA+MYRANKS_P[[#This Row],[SV]]*P_PTS_SV+MYRANKS_P[[#This Row],[HR]]*P_PTS_HRA+MYRANKS_P[[#This Row],[ER]]*P_PTS_ER</f>
        <v>0</v>
      </c>
      <c r="T212" s="74">
        <f>VLOOKUP(MYRANKS_P[[#This Row],[POS]],REPLACEMENT_LEVEL[],3,FALSE)</f>
        <v>0</v>
      </c>
      <c r="U212" s="74">
        <f>MYRANKS_P[[#This Row],[PROJ PTS]]-MYRANKS_P[[#This Row],[REPL LEVEL]]</f>
        <v>0</v>
      </c>
      <c r="V212" s="73">
        <f>RANK(MYRANKS_P[[#This Row],[POINTS OVER REPL]],MYRANKS_P[POINTS OVER REPL])</f>
        <v>1</v>
      </c>
      <c r="W212" s="74">
        <f>IF(MYRANKS_P[[#This Row],[RANK]]&lt;=TOTAL_PITCHERS_DRAFTED,MYRANKS_P[[#This Row],[POINTS OVER REPL]],0)</f>
        <v>0</v>
      </c>
      <c r="X212" s="76">
        <f>MYRANKS_P[[#This Row],[POINTS OVER REPL]]*DOLLAR_VALUE_PER_POINT+1</f>
        <v>1</v>
      </c>
      <c r="Y212" s="76"/>
      <c r="Z212" s="74">
        <f>IF(AND(MYRANKS_P[[#This Row],[RANK]]&lt;=(TOTAL_PITCHERS_DRAFTED-PITCHERS_BELOW_REPL_DRAFTED),MYRANKS_P[[#This Row],[$ACTUAL]]=""),MYRANKS_P[[#This Row],[POINTS OVER REPL]],0)</f>
        <v>0</v>
      </c>
      <c r="AA212" s="77">
        <f>IF(MYRANKS_P[[#This Row],[$ACTUAL]]="",MYRANKS_P[[#This Row],[POINTS OVER REPL]]*REMAINING_DOLLAR_VALUE_PER_POINT+1,0)</f>
        <v>1</v>
      </c>
    </row>
    <row r="213" spans="1:27" x14ac:dyDescent="0.25">
      <c r="A213" s="2" t="s">
        <v>15259</v>
      </c>
      <c r="B213" s="14" t="str">
        <f>VLOOKUP(MYRANKS_P[[#This Row],[PLAYERID]],PLAYERIDMAP2[],COLUMN(PLAYERIDMAP2[LASTNAME]),FALSE)</f>
        <v>Shoemaker</v>
      </c>
      <c r="C213" s="14" t="str">
        <f>VLOOKUP(MYRANKS_P[[#This Row],[PLAYERID]],PLAYERIDMAP2[],COLUMN(PLAYERIDMAP2[FIRSTNAME]),FALSE)</f>
        <v>Matt</v>
      </c>
      <c r="D213" s="14" t="str">
        <f>MYRANKS_P[[#This Row],[FNAME]]&amp;" "&amp;MYRANKS_P[[#This Row],[LNAME]]</f>
        <v>Matt Shoemaker</v>
      </c>
      <c r="E213" s="14" t="str">
        <f>VLOOKUP(MYRANKS_P[[#This Row],[PLAYERID]],PLAYERIDMAP2[],COLUMN(PLAYERIDMAP2[TEAM]),FALSE)</f>
        <v>LAA</v>
      </c>
      <c r="F213" s="14" t="str">
        <f>VLOOKUP(MYRANKS_P[[#This Row],[PLAYERID]],PLAYERIDMAP2[],COLUMN(PLAYERIDMAP2[POS]),FALSE)</f>
        <v>P</v>
      </c>
      <c r="G213" s="14">
        <f>IFERROR(VALUE(VLOOKUP(MYRANKS_P[[#This Row],[PLAYERID]],PLAYERIDMAP2[],COLUMN(PLAYERIDMAP2[IDFANGRAPHS]),FALSE)),VLOOKUP(MYRANKS_P[[#This Row],[PLAYERID]],PLAYERIDMAP2[],COLUMN(PLAYERIDMAP2[IDFANGRAPHS]),FALSE))</f>
        <v>4776</v>
      </c>
      <c r="H213" s="23">
        <f>IFERROR(VLOOKUP(MYRANKS_P[[#This Row],[IDFANGRAPHS]],STEAMER_P[],COLUMN(STEAMER_P[W]),FALSE),0)</f>
        <v>5</v>
      </c>
      <c r="I213" s="23">
        <f>IFERROR(VLOOKUP(MYRANKS_P[[#This Row],[IDFANGRAPHS]],STEAMER_P[],COLUMN(STEAMER_P[L]),FALSE),0)</f>
        <v>4</v>
      </c>
      <c r="J213" s="23">
        <f>IFERROR(VLOOKUP(MYRANKS_P[[#This Row],[IDFANGRAPHS]],STEAMER_P[],COLUMN(STEAMER_P[SV]),FALSE),0)</f>
        <v>0</v>
      </c>
      <c r="K213" s="23">
        <f>IFERROR(VLOOKUP(MYRANKS_P[[#This Row],[IDFANGRAPHS]],STEAMER_P[],COLUMN(STEAMER_P[IP]),FALSE),0)</f>
        <v>80</v>
      </c>
      <c r="L213" s="23">
        <f>IFERROR(VLOOKUP(MYRANKS_P[[#This Row],[IDFANGRAPHS]],STEAMER_P[],COLUMN(STEAMER_P[H]),FALSE),0)</f>
        <v>78</v>
      </c>
      <c r="M213" s="23">
        <f>IFERROR(VLOOKUP(MYRANKS_P[[#This Row],[IDFANGRAPHS]],STEAMER_P[],COLUMN(STEAMER_P[ER]),FALSE),0)</f>
        <v>33</v>
      </c>
      <c r="N213" s="23">
        <f>IFERROR(VLOOKUP(MYRANKS_P[[#This Row],[IDFANGRAPHS]],STEAMER_P[],COLUMN(STEAMER_P[HR]),FALSE),0)</f>
        <v>10</v>
      </c>
      <c r="O213" s="23">
        <f>IFERROR(VLOOKUP(MYRANKS_P[[#This Row],[IDFANGRAPHS]],STEAMER_P[],COLUMN(STEAMER_P[SO]),FALSE),0)</f>
        <v>64</v>
      </c>
      <c r="P213" s="23">
        <f>IFERROR(VLOOKUP(MYRANKS_P[[#This Row],[IDFANGRAPHS]],STEAMER_P[],COLUMN(STEAMER_P[BB]),FALSE),0)</f>
        <v>18</v>
      </c>
      <c r="Q213" s="21">
        <f>IFERROR((MYRANKS_P[[#This Row],[ER]]*9)/MYRANKS_P[[#This Row],[IP]],0)</f>
        <v>3.7124999999999999</v>
      </c>
      <c r="R213" s="21">
        <f>IFERROR((MYRANKS_P[[#This Row],[BB]]+MYRANKS_P[[#This Row],[H]])/MYRANKS_P[[#This Row],[IP]],0)</f>
        <v>1.2</v>
      </c>
      <c r="S213" s="23">
        <f>MYRANKS_P[[#This Row],[W]]*P_PTS_W+MYRANKS_P[[#This Row],[L]]*P_PTS_L+MYRANKS_P[[#This Row],[IP]]*P_PTS_IP+MYRANKS_P[[#This Row],[SO]]*P_PTS_K+MYRANKS_P[[#This Row],[BB]]*P_PTS_BB+MYRANKS_P[[#This Row],[H]]*P_PTS_HA+MYRANKS_P[[#This Row],[SV]]*P_PTS_SV+MYRANKS_P[[#This Row],[HR]]*P_PTS_HRA+MYRANKS_P[[#This Row],[ER]]*P_PTS_ER</f>
        <v>0</v>
      </c>
      <c r="T213" s="23">
        <f>VLOOKUP(MYRANKS_P[[#This Row],[POS]],REPLACEMENT_LEVEL[],3,FALSE)</f>
        <v>0</v>
      </c>
      <c r="U213" s="23">
        <f>MYRANKS_P[[#This Row],[PROJ PTS]]-MYRANKS_P[[#This Row],[REPL LEVEL]]</f>
        <v>0</v>
      </c>
      <c r="V213" s="30">
        <f>RANK(MYRANKS_P[[#This Row],[POINTS OVER REPL]],MYRANKS_P[POINTS OVER REPL])</f>
        <v>1</v>
      </c>
      <c r="W213" s="29">
        <f>IF(MYRANKS_P[[#This Row],[RANK]]&lt;=TOTAL_PITCHERS_DRAFTED,MYRANKS_P[[#This Row],[POINTS OVER REPL]],0)</f>
        <v>0</v>
      </c>
      <c r="X213" s="35">
        <f>MYRANKS_P[[#This Row],[POINTS OVER REPL]]*DOLLAR_VALUE_PER_POINT+1</f>
        <v>1</v>
      </c>
      <c r="Y213" s="35"/>
      <c r="Z213" s="29">
        <f>IF(AND(MYRANKS_P[[#This Row],[RANK]]&lt;=(TOTAL_PITCHERS_DRAFTED-PITCHERS_BELOW_REPL_DRAFTED),MYRANKS_P[[#This Row],[$ACTUAL]]=""),MYRANKS_P[[#This Row],[POINTS OVER REPL]],0)</f>
        <v>0</v>
      </c>
      <c r="AA213" s="40">
        <f>IF(MYRANKS_P[[#This Row],[$ACTUAL]]="",MYRANKS_P[[#This Row],[POINTS OVER REPL]]*REMAINING_DOLLAR_VALUE_PER_POINT+1,0)</f>
        <v>1</v>
      </c>
    </row>
    <row r="214" spans="1:27" x14ac:dyDescent="0.25">
      <c r="A214" s="2" t="s">
        <v>16464</v>
      </c>
      <c r="B214" s="14" t="str">
        <f>VLOOKUP(MYRANKS_P[[#This Row],[PLAYERID]],PLAYERIDMAP2[],COLUMN(PLAYERIDMAP2[LASTNAME]),FALSE)</f>
        <v>Despaigne</v>
      </c>
      <c r="C214" s="14" t="str">
        <f>VLOOKUP(MYRANKS_P[[#This Row],[PLAYERID]],PLAYERIDMAP2[],COLUMN(PLAYERIDMAP2[FIRSTNAME]),FALSE)</f>
        <v>Odrisamer</v>
      </c>
      <c r="D214" s="14" t="str">
        <f>MYRANKS_P[[#This Row],[FNAME]]&amp;" "&amp;MYRANKS_P[[#This Row],[LNAME]]</f>
        <v>Odrisamer Despaigne</v>
      </c>
      <c r="E214" s="14" t="str">
        <f>VLOOKUP(MYRANKS_P[[#This Row],[PLAYERID]],PLAYERIDMAP2[],COLUMN(PLAYERIDMAP2[TEAM]),FALSE)</f>
        <v>SD</v>
      </c>
      <c r="F214" s="14" t="str">
        <f>VLOOKUP(MYRANKS_P[[#This Row],[PLAYERID]],PLAYERIDMAP2[],COLUMN(PLAYERIDMAP2[POS]),FALSE)</f>
        <v>P</v>
      </c>
      <c r="G214" s="14">
        <f>IFERROR(VALUE(VLOOKUP(MYRANKS_P[[#This Row],[PLAYERID]],PLAYERIDMAP2[],COLUMN(PLAYERIDMAP2[IDFANGRAPHS]),FALSE)),VLOOKUP(MYRANKS_P[[#This Row],[PLAYERID]],PLAYERIDMAP2[],COLUMN(PLAYERIDMAP2[IDFANGRAPHS]),FALSE))</f>
        <v>16017</v>
      </c>
      <c r="H214" s="23">
        <f>IFERROR(VLOOKUP(MYRANKS_P[[#This Row],[IDFANGRAPHS]],STEAMER_P[],COLUMN(STEAMER_P[W]),FALSE),0)</f>
        <v>4</v>
      </c>
      <c r="I214" s="23">
        <f>IFERROR(VLOOKUP(MYRANKS_P[[#This Row],[IDFANGRAPHS]],STEAMER_P[],COLUMN(STEAMER_P[L]),FALSE),0)</f>
        <v>6</v>
      </c>
      <c r="J214" s="23">
        <f>IFERROR(VLOOKUP(MYRANKS_P[[#This Row],[IDFANGRAPHS]],STEAMER_P[],COLUMN(STEAMER_P[SV]),FALSE),0)</f>
        <v>1</v>
      </c>
      <c r="K214" s="23">
        <f>IFERROR(VLOOKUP(MYRANKS_P[[#This Row],[IDFANGRAPHS]],STEAMER_P[],COLUMN(STEAMER_P[IP]),FALSE),0)</f>
        <v>91</v>
      </c>
      <c r="L214" s="23">
        <f>IFERROR(VLOOKUP(MYRANKS_P[[#This Row],[IDFANGRAPHS]],STEAMER_P[],COLUMN(STEAMER_P[H]),FALSE),0)</f>
        <v>95</v>
      </c>
      <c r="M214" s="23">
        <f>IFERROR(VLOOKUP(MYRANKS_P[[#This Row],[IDFANGRAPHS]],STEAMER_P[],COLUMN(STEAMER_P[ER]),FALSE),0)</f>
        <v>41</v>
      </c>
      <c r="N214" s="23">
        <f>IFERROR(VLOOKUP(MYRANKS_P[[#This Row],[IDFANGRAPHS]],STEAMER_P[],COLUMN(STEAMER_P[HR]),FALSE),0)</f>
        <v>9</v>
      </c>
      <c r="O214" s="23">
        <f>IFERROR(VLOOKUP(MYRANKS_P[[#This Row],[IDFANGRAPHS]],STEAMER_P[],COLUMN(STEAMER_P[SO]),FALSE),0)</f>
        <v>64</v>
      </c>
      <c r="P214" s="23">
        <f>IFERROR(VLOOKUP(MYRANKS_P[[#This Row],[IDFANGRAPHS]],STEAMER_P[],COLUMN(STEAMER_P[BB]),FALSE),0)</f>
        <v>26</v>
      </c>
      <c r="Q214" s="21">
        <f>IFERROR((MYRANKS_P[[#This Row],[ER]]*9)/MYRANKS_P[[#This Row],[IP]],0)</f>
        <v>4.0549450549450547</v>
      </c>
      <c r="R214" s="21">
        <f>IFERROR((MYRANKS_P[[#This Row],[BB]]+MYRANKS_P[[#This Row],[H]])/MYRANKS_P[[#This Row],[IP]],0)</f>
        <v>1.3296703296703296</v>
      </c>
      <c r="S214" s="23">
        <f>MYRANKS_P[[#This Row],[W]]*P_PTS_W+MYRANKS_P[[#This Row],[L]]*P_PTS_L+MYRANKS_P[[#This Row],[IP]]*P_PTS_IP+MYRANKS_P[[#This Row],[SO]]*P_PTS_K+MYRANKS_P[[#This Row],[BB]]*P_PTS_BB+MYRANKS_P[[#This Row],[H]]*P_PTS_HA+MYRANKS_P[[#This Row],[SV]]*P_PTS_SV+MYRANKS_P[[#This Row],[HR]]*P_PTS_HRA+MYRANKS_P[[#This Row],[ER]]*P_PTS_ER</f>
        <v>0</v>
      </c>
      <c r="T214" s="23">
        <f>VLOOKUP(MYRANKS_P[[#This Row],[POS]],REPLACEMENT_LEVEL[],3,FALSE)</f>
        <v>0</v>
      </c>
      <c r="U214" s="23">
        <f>MYRANKS_P[[#This Row],[PROJ PTS]]-MYRANKS_P[[#This Row],[REPL LEVEL]]</f>
        <v>0</v>
      </c>
      <c r="V214" s="30">
        <f>RANK(MYRANKS_P[[#This Row],[POINTS OVER REPL]],MYRANKS_P[POINTS OVER REPL])</f>
        <v>1</v>
      </c>
      <c r="W214" s="29">
        <f>IF(MYRANKS_P[[#This Row],[RANK]]&lt;=TOTAL_PITCHERS_DRAFTED,MYRANKS_P[[#This Row],[POINTS OVER REPL]],0)</f>
        <v>0</v>
      </c>
      <c r="X214" s="35">
        <f>MYRANKS_P[[#This Row],[POINTS OVER REPL]]*DOLLAR_VALUE_PER_POINT+1</f>
        <v>1</v>
      </c>
      <c r="Y214" s="35"/>
      <c r="Z214" s="29">
        <f>IF(AND(MYRANKS_P[[#This Row],[RANK]]&lt;=(TOTAL_PITCHERS_DRAFTED-PITCHERS_BELOW_REPL_DRAFTED),MYRANKS_P[[#This Row],[$ACTUAL]]=""),MYRANKS_P[[#This Row],[POINTS OVER REPL]],0)</f>
        <v>0</v>
      </c>
      <c r="AA214" s="40">
        <f>IF(MYRANKS_P[[#This Row],[$ACTUAL]]="",MYRANKS_P[[#This Row],[POINTS OVER REPL]]*REMAINING_DOLLAR_VALUE_PER_POINT+1,0)</f>
        <v>1</v>
      </c>
    </row>
    <row r="215" spans="1:27" x14ac:dyDescent="0.25">
      <c r="A215" s="2" t="s">
        <v>16130</v>
      </c>
      <c r="B215" s="14" t="str">
        <f>VLOOKUP(MYRANKS_P[[#This Row],[PLAYERID]],PLAYERIDMAP2[],COLUMN(PLAYERIDMAP2[LASTNAME]),FALSE)</f>
        <v>Colome</v>
      </c>
      <c r="C215" s="14" t="str">
        <f>VLOOKUP(MYRANKS_P[[#This Row],[PLAYERID]],PLAYERIDMAP2[],COLUMN(PLAYERIDMAP2[FIRSTNAME]),FALSE)</f>
        <v>Alex</v>
      </c>
      <c r="D215" s="14" t="str">
        <f>MYRANKS_P[[#This Row],[FNAME]]&amp;" "&amp;MYRANKS_P[[#This Row],[LNAME]]</f>
        <v>Alex Colome</v>
      </c>
      <c r="E215" s="14" t="str">
        <f>VLOOKUP(MYRANKS_P[[#This Row],[PLAYERID]],PLAYERIDMAP2[],COLUMN(PLAYERIDMAP2[TEAM]),FALSE)</f>
        <v>TB</v>
      </c>
      <c r="F215" s="14" t="str">
        <f>VLOOKUP(MYRANKS_P[[#This Row],[PLAYERID]],PLAYERIDMAP2[],COLUMN(PLAYERIDMAP2[POS]),FALSE)</f>
        <v>P</v>
      </c>
      <c r="G215" s="14">
        <f>IFERROR(VALUE(VLOOKUP(MYRANKS_P[[#This Row],[PLAYERID]],PLAYERIDMAP2[],COLUMN(PLAYERIDMAP2[IDFANGRAPHS]),FALSE)),VLOOKUP(MYRANKS_P[[#This Row],[PLAYERID]],PLAYERIDMAP2[],COLUMN(PLAYERIDMAP2[IDFANGRAPHS]),FALSE))</f>
        <v>6661</v>
      </c>
      <c r="H215" s="23">
        <f>IFERROR(VLOOKUP(MYRANKS_P[[#This Row],[IDFANGRAPHS]],STEAMER_P[],COLUMN(STEAMER_P[W]),FALSE),0)</f>
        <v>4</v>
      </c>
      <c r="I215" s="23">
        <f>IFERROR(VLOOKUP(MYRANKS_P[[#This Row],[IDFANGRAPHS]],STEAMER_P[],COLUMN(STEAMER_P[L]),FALSE),0)</f>
        <v>4</v>
      </c>
      <c r="J215" s="23">
        <f>IFERROR(VLOOKUP(MYRANKS_P[[#This Row],[IDFANGRAPHS]],STEAMER_P[],COLUMN(STEAMER_P[SV]),FALSE),0)</f>
        <v>2</v>
      </c>
      <c r="K215" s="23">
        <f>IFERROR(VLOOKUP(MYRANKS_P[[#This Row],[IDFANGRAPHS]],STEAMER_P[],COLUMN(STEAMER_P[IP]),FALSE),0)</f>
        <v>73</v>
      </c>
      <c r="L215" s="23">
        <f>IFERROR(VLOOKUP(MYRANKS_P[[#This Row],[IDFANGRAPHS]],STEAMER_P[],COLUMN(STEAMER_P[H]),FALSE),0)</f>
        <v>68</v>
      </c>
      <c r="M215" s="23">
        <f>IFERROR(VLOOKUP(MYRANKS_P[[#This Row],[IDFANGRAPHS]],STEAMER_P[],COLUMN(STEAMER_P[ER]),FALSE),0)</f>
        <v>29</v>
      </c>
      <c r="N215" s="23">
        <f>IFERROR(VLOOKUP(MYRANKS_P[[#This Row],[IDFANGRAPHS]],STEAMER_P[],COLUMN(STEAMER_P[HR]),FALSE),0)</f>
        <v>8</v>
      </c>
      <c r="O215" s="23">
        <f>IFERROR(VLOOKUP(MYRANKS_P[[#This Row],[IDFANGRAPHS]],STEAMER_P[],COLUMN(STEAMER_P[SO]),FALSE),0)</f>
        <v>64</v>
      </c>
      <c r="P215" s="23">
        <f>IFERROR(VLOOKUP(MYRANKS_P[[#This Row],[IDFANGRAPHS]],STEAMER_P[],COLUMN(STEAMER_P[BB]),FALSE),0)</f>
        <v>22</v>
      </c>
      <c r="Q215" s="21">
        <f>IFERROR((MYRANKS_P[[#This Row],[ER]]*9)/MYRANKS_P[[#This Row],[IP]],0)</f>
        <v>3.5753424657534247</v>
      </c>
      <c r="R215" s="21">
        <f>IFERROR((MYRANKS_P[[#This Row],[BB]]+MYRANKS_P[[#This Row],[H]])/MYRANKS_P[[#This Row],[IP]],0)</f>
        <v>1.2328767123287672</v>
      </c>
      <c r="S215" s="23">
        <f>MYRANKS_P[[#This Row],[W]]*P_PTS_W+MYRANKS_P[[#This Row],[L]]*P_PTS_L+MYRANKS_P[[#This Row],[IP]]*P_PTS_IP+MYRANKS_P[[#This Row],[SO]]*P_PTS_K+MYRANKS_P[[#This Row],[BB]]*P_PTS_BB+MYRANKS_P[[#This Row],[H]]*P_PTS_HA+MYRANKS_P[[#This Row],[SV]]*P_PTS_SV+MYRANKS_P[[#This Row],[HR]]*P_PTS_HRA+MYRANKS_P[[#This Row],[ER]]*P_PTS_ER</f>
        <v>0</v>
      </c>
      <c r="T215" s="23">
        <f>VLOOKUP(MYRANKS_P[[#This Row],[POS]],REPLACEMENT_LEVEL[],3,FALSE)</f>
        <v>0</v>
      </c>
      <c r="U215" s="23">
        <f>MYRANKS_P[[#This Row],[PROJ PTS]]-MYRANKS_P[[#This Row],[REPL LEVEL]]</f>
        <v>0</v>
      </c>
      <c r="V215" s="30">
        <f>RANK(MYRANKS_P[[#This Row],[POINTS OVER REPL]],MYRANKS_P[POINTS OVER REPL])</f>
        <v>1</v>
      </c>
      <c r="W215" s="29">
        <f>IF(MYRANKS_P[[#This Row],[RANK]]&lt;=TOTAL_PITCHERS_DRAFTED,MYRANKS_P[[#This Row],[POINTS OVER REPL]],0)</f>
        <v>0</v>
      </c>
      <c r="X215" s="35">
        <f>MYRANKS_P[[#This Row],[POINTS OVER REPL]]*DOLLAR_VALUE_PER_POINT+1</f>
        <v>1</v>
      </c>
      <c r="Y215" s="35"/>
      <c r="Z215" s="29">
        <f>IF(AND(MYRANKS_P[[#This Row],[RANK]]&lt;=(TOTAL_PITCHERS_DRAFTED-PITCHERS_BELOW_REPL_DRAFTED),MYRANKS_P[[#This Row],[$ACTUAL]]=""),MYRANKS_P[[#This Row],[POINTS OVER REPL]],0)</f>
        <v>0</v>
      </c>
      <c r="AA215" s="40">
        <f>IF(MYRANKS_P[[#This Row],[$ACTUAL]]="",MYRANKS_P[[#This Row],[POINTS OVER REPL]]*REMAINING_DOLLAR_VALUE_PER_POINT+1,0)</f>
        <v>1</v>
      </c>
    </row>
    <row r="216" spans="1:27" x14ac:dyDescent="0.25">
      <c r="A216" s="2" t="s">
        <v>11365</v>
      </c>
      <c r="B216" s="14" t="str">
        <f>VLOOKUP(MYRANKS_P[[#This Row],[PLAYERID]],PLAYERIDMAP2[],COLUMN(PLAYERIDMAP2[LASTNAME]),FALSE)</f>
        <v>Benoit</v>
      </c>
      <c r="C216" s="14" t="str">
        <f>VLOOKUP(MYRANKS_P[[#This Row],[PLAYERID]],PLAYERIDMAP2[],COLUMN(PLAYERIDMAP2[FIRSTNAME]),FALSE)</f>
        <v>Joaquin</v>
      </c>
      <c r="D216" s="14" t="str">
        <f>MYRANKS_P[[#This Row],[FNAME]]&amp;" "&amp;MYRANKS_P[[#This Row],[LNAME]]</f>
        <v>Joaquin Benoit</v>
      </c>
      <c r="E216" s="14" t="str">
        <f>VLOOKUP(MYRANKS_P[[#This Row],[PLAYERID]],PLAYERIDMAP2[],COLUMN(PLAYERIDMAP2[TEAM]),FALSE)</f>
        <v>SEA</v>
      </c>
      <c r="F216" s="14" t="str">
        <f>VLOOKUP(MYRANKS_P[[#This Row],[PLAYERID]],PLAYERIDMAP2[],COLUMN(PLAYERIDMAP2[POS]),FALSE)</f>
        <v>P</v>
      </c>
      <c r="G216" s="14">
        <f>IFERROR(VALUE(VLOOKUP(MYRANKS_P[[#This Row],[PLAYERID]],PLAYERIDMAP2[],COLUMN(PLAYERIDMAP2[IDFANGRAPHS]),FALSE)),VLOOKUP(MYRANKS_P[[#This Row],[PLAYERID]],PLAYERIDMAP2[],COLUMN(PLAYERIDMAP2[IDFANGRAPHS]),FALSE))</f>
        <v>1437</v>
      </c>
      <c r="H216" s="23">
        <f>IFERROR(VLOOKUP(MYRANKS_P[[#This Row],[IDFANGRAPHS]],STEAMER_P[],COLUMN(STEAMER_P[W]),FALSE),0)</f>
        <v>3</v>
      </c>
      <c r="I216" s="23">
        <f>IFERROR(VLOOKUP(MYRANKS_P[[#This Row],[IDFANGRAPHS]],STEAMER_P[],COLUMN(STEAMER_P[L]),FALSE),0)</f>
        <v>3</v>
      </c>
      <c r="J216" s="23">
        <f>IFERROR(VLOOKUP(MYRANKS_P[[#This Row],[IDFANGRAPHS]],STEAMER_P[],COLUMN(STEAMER_P[SV]),FALSE),0)</f>
        <v>6</v>
      </c>
      <c r="K216" s="23">
        <f>IFERROR(VLOOKUP(MYRANKS_P[[#This Row],[IDFANGRAPHS]],STEAMER_P[],COLUMN(STEAMER_P[IP]),FALSE),0)</f>
        <v>65</v>
      </c>
      <c r="L216" s="23">
        <f>IFERROR(VLOOKUP(MYRANKS_P[[#This Row],[IDFANGRAPHS]],STEAMER_P[],COLUMN(STEAMER_P[H]),FALSE),0)</f>
        <v>57</v>
      </c>
      <c r="M216" s="23">
        <f>IFERROR(VLOOKUP(MYRANKS_P[[#This Row],[IDFANGRAPHS]],STEAMER_P[],COLUMN(STEAMER_P[ER]),FALSE),0)</f>
        <v>25</v>
      </c>
      <c r="N216" s="23">
        <f>IFERROR(VLOOKUP(MYRANKS_P[[#This Row],[IDFANGRAPHS]],STEAMER_P[],COLUMN(STEAMER_P[HR]),FALSE),0)</f>
        <v>7</v>
      </c>
      <c r="O216" s="23">
        <f>IFERROR(VLOOKUP(MYRANKS_P[[#This Row],[IDFANGRAPHS]],STEAMER_P[],COLUMN(STEAMER_P[SO]),FALSE),0)</f>
        <v>64</v>
      </c>
      <c r="P216" s="23">
        <f>IFERROR(VLOOKUP(MYRANKS_P[[#This Row],[IDFANGRAPHS]],STEAMER_P[],COLUMN(STEAMER_P[BB]),FALSE),0)</f>
        <v>22</v>
      </c>
      <c r="Q216" s="21">
        <f>IFERROR((MYRANKS_P[[#This Row],[ER]]*9)/MYRANKS_P[[#This Row],[IP]],0)</f>
        <v>3.4615384615384617</v>
      </c>
      <c r="R216" s="21">
        <f>IFERROR((MYRANKS_P[[#This Row],[BB]]+MYRANKS_P[[#This Row],[H]])/MYRANKS_P[[#This Row],[IP]],0)</f>
        <v>1.2153846153846153</v>
      </c>
      <c r="S216" s="23">
        <f>MYRANKS_P[[#This Row],[W]]*P_PTS_W+MYRANKS_P[[#This Row],[L]]*P_PTS_L+MYRANKS_P[[#This Row],[IP]]*P_PTS_IP+MYRANKS_P[[#This Row],[SO]]*P_PTS_K+MYRANKS_P[[#This Row],[BB]]*P_PTS_BB+MYRANKS_P[[#This Row],[H]]*P_PTS_HA+MYRANKS_P[[#This Row],[SV]]*P_PTS_SV+MYRANKS_P[[#This Row],[HR]]*P_PTS_HRA+MYRANKS_P[[#This Row],[ER]]*P_PTS_ER</f>
        <v>0</v>
      </c>
      <c r="T216" s="23">
        <f>VLOOKUP(MYRANKS_P[[#This Row],[POS]],REPLACEMENT_LEVEL[],3,FALSE)</f>
        <v>0</v>
      </c>
      <c r="U216" s="23">
        <f>MYRANKS_P[[#This Row],[PROJ PTS]]-MYRANKS_P[[#This Row],[REPL LEVEL]]</f>
        <v>0</v>
      </c>
      <c r="V216" s="30">
        <f>RANK(MYRANKS_P[[#This Row],[POINTS OVER REPL]],MYRANKS_P[POINTS OVER REPL])</f>
        <v>1</v>
      </c>
      <c r="W216" s="29">
        <f>IF(MYRANKS_P[[#This Row],[RANK]]&lt;=TOTAL_PITCHERS_DRAFTED,MYRANKS_P[[#This Row],[POINTS OVER REPL]],0)</f>
        <v>0</v>
      </c>
      <c r="X216" s="35">
        <f>MYRANKS_P[[#This Row],[POINTS OVER REPL]]*DOLLAR_VALUE_PER_POINT+1</f>
        <v>1</v>
      </c>
      <c r="Y216" s="35"/>
      <c r="Z216" s="29">
        <f>IF(AND(MYRANKS_P[[#This Row],[RANK]]&lt;=(TOTAL_PITCHERS_DRAFTED-PITCHERS_BELOW_REPL_DRAFTED),MYRANKS_P[[#This Row],[$ACTUAL]]=""),MYRANKS_P[[#This Row],[POINTS OVER REPL]],0)</f>
        <v>0</v>
      </c>
      <c r="AA216" s="40">
        <f>IF(MYRANKS_P[[#This Row],[$ACTUAL]]="",MYRANKS_P[[#This Row],[POINTS OVER REPL]]*REMAINING_DOLLAR_VALUE_PER_POINT+1,0)</f>
        <v>1</v>
      </c>
    </row>
    <row r="217" spans="1:27" x14ac:dyDescent="0.25">
      <c r="A217" s="2" t="s">
        <v>12827</v>
      </c>
      <c r="B217" s="14" t="str">
        <f>VLOOKUP(MYRANKS_P[[#This Row],[PLAYERID]],PLAYERIDMAP2[],COLUMN(PLAYERIDMAP2[LASTNAME]),FALSE)</f>
        <v>Grilli</v>
      </c>
      <c r="C217" s="14" t="str">
        <f>VLOOKUP(MYRANKS_P[[#This Row],[PLAYERID]],PLAYERIDMAP2[],COLUMN(PLAYERIDMAP2[FIRSTNAME]),FALSE)</f>
        <v>Jason</v>
      </c>
      <c r="D217" s="14" t="str">
        <f>MYRANKS_P[[#This Row],[FNAME]]&amp;" "&amp;MYRANKS_P[[#This Row],[LNAME]]</f>
        <v>Jason Grilli</v>
      </c>
      <c r="E217" s="14" t="str">
        <f>VLOOKUP(MYRANKS_P[[#This Row],[PLAYERID]],PLAYERIDMAP2[],COLUMN(PLAYERIDMAP2[TEAM]),FALSE)</f>
        <v>ATL</v>
      </c>
      <c r="F217" s="14" t="str">
        <f>VLOOKUP(MYRANKS_P[[#This Row],[PLAYERID]],PLAYERIDMAP2[],COLUMN(PLAYERIDMAP2[POS]),FALSE)</f>
        <v>P</v>
      </c>
      <c r="G217" s="14">
        <f>IFERROR(VALUE(VLOOKUP(MYRANKS_P[[#This Row],[PLAYERID]],PLAYERIDMAP2[],COLUMN(PLAYERIDMAP2[IDFANGRAPHS]),FALSE)),VLOOKUP(MYRANKS_P[[#This Row],[PLAYERID]],PLAYERIDMAP2[],COLUMN(PLAYERIDMAP2[IDFANGRAPHS]),FALSE))</f>
        <v>521</v>
      </c>
      <c r="H217" s="23">
        <f>IFERROR(VLOOKUP(MYRANKS_P[[#This Row],[IDFANGRAPHS]],STEAMER_P[],COLUMN(STEAMER_P[W]),FALSE),0)</f>
        <v>3</v>
      </c>
      <c r="I217" s="23">
        <f>IFERROR(VLOOKUP(MYRANKS_P[[#This Row],[IDFANGRAPHS]],STEAMER_P[],COLUMN(STEAMER_P[L]),FALSE),0)</f>
        <v>3</v>
      </c>
      <c r="J217" s="23">
        <f>IFERROR(VLOOKUP(MYRANKS_P[[#This Row],[IDFANGRAPHS]],STEAMER_P[],COLUMN(STEAMER_P[SV]),FALSE),0)</f>
        <v>3</v>
      </c>
      <c r="K217" s="23">
        <f>IFERROR(VLOOKUP(MYRANKS_P[[#This Row],[IDFANGRAPHS]],STEAMER_P[],COLUMN(STEAMER_P[IP]),FALSE),0)</f>
        <v>55</v>
      </c>
      <c r="L217" s="23">
        <f>IFERROR(VLOOKUP(MYRANKS_P[[#This Row],[IDFANGRAPHS]],STEAMER_P[],COLUMN(STEAMER_P[H]),FALSE),0)</f>
        <v>44</v>
      </c>
      <c r="M217" s="23">
        <f>IFERROR(VLOOKUP(MYRANKS_P[[#This Row],[IDFANGRAPHS]],STEAMER_P[],COLUMN(STEAMER_P[ER]),FALSE),0)</f>
        <v>18</v>
      </c>
      <c r="N217" s="23">
        <f>IFERROR(VLOOKUP(MYRANKS_P[[#This Row],[IDFANGRAPHS]],STEAMER_P[],COLUMN(STEAMER_P[HR]),FALSE),0)</f>
        <v>5</v>
      </c>
      <c r="O217" s="23">
        <f>IFERROR(VLOOKUP(MYRANKS_P[[#This Row],[IDFANGRAPHS]],STEAMER_P[],COLUMN(STEAMER_P[SO]),FALSE),0)</f>
        <v>64</v>
      </c>
      <c r="P217" s="23">
        <f>IFERROR(VLOOKUP(MYRANKS_P[[#This Row],[IDFANGRAPHS]],STEAMER_P[],COLUMN(STEAMER_P[BB]),FALSE),0)</f>
        <v>18</v>
      </c>
      <c r="Q217" s="21">
        <f>IFERROR((MYRANKS_P[[#This Row],[ER]]*9)/MYRANKS_P[[#This Row],[IP]],0)</f>
        <v>2.9454545454545453</v>
      </c>
      <c r="R217" s="21">
        <f>IFERROR((MYRANKS_P[[#This Row],[BB]]+MYRANKS_P[[#This Row],[H]])/MYRANKS_P[[#This Row],[IP]],0)</f>
        <v>1.1272727272727272</v>
      </c>
      <c r="S217" s="23">
        <f>MYRANKS_P[[#This Row],[W]]*P_PTS_W+MYRANKS_P[[#This Row],[L]]*P_PTS_L+MYRANKS_P[[#This Row],[IP]]*P_PTS_IP+MYRANKS_P[[#This Row],[SO]]*P_PTS_K+MYRANKS_P[[#This Row],[BB]]*P_PTS_BB+MYRANKS_P[[#This Row],[H]]*P_PTS_HA+MYRANKS_P[[#This Row],[SV]]*P_PTS_SV+MYRANKS_P[[#This Row],[HR]]*P_PTS_HRA+MYRANKS_P[[#This Row],[ER]]*P_PTS_ER</f>
        <v>0</v>
      </c>
      <c r="T217" s="23">
        <f>VLOOKUP(MYRANKS_P[[#This Row],[POS]],REPLACEMENT_LEVEL[],3,FALSE)</f>
        <v>0</v>
      </c>
      <c r="U217" s="23">
        <f>MYRANKS_P[[#This Row],[PROJ PTS]]-MYRANKS_P[[#This Row],[REPL LEVEL]]</f>
        <v>0</v>
      </c>
      <c r="V217" s="30">
        <f>RANK(MYRANKS_P[[#This Row],[POINTS OVER REPL]],MYRANKS_P[POINTS OVER REPL])</f>
        <v>1</v>
      </c>
      <c r="W217" s="29">
        <f>IF(MYRANKS_P[[#This Row],[RANK]]&lt;=TOTAL_PITCHERS_DRAFTED,MYRANKS_P[[#This Row],[POINTS OVER REPL]],0)</f>
        <v>0</v>
      </c>
      <c r="X217" s="35">
        <f>MYRANKS_P[[#This Row],[POINTS OVER REPL]]*DOLLAR_VALUE_PER_POINT+1</f>
        <v>1</v>
      </c>
      <c r="Y217" s="35"/>
      <c r="Z217" s="29">
        <f>IF(AND(MYRANKS_P[[#This Row],[RANK]]&lt;=(TOTAL_PITCHERS_DRAFTED-PITCHERS_BELOW_REPL_DRAFTED),MYRANKS_P[[#This Row],[$ACTUAL]]=""),MYRANKS_P[[#This Row],[POINTS OVER REPL]],0)</f>
        <v>0</v>
      </c>
      <c r="AA217" s="40">
        <f>IF(MYRANKS_P[[#This Row],[$ACTUAL]]="",MYRANKS_P[[#This Row],[POINTS OVER REPL]]*REMAINING_DOLLAR_VALUE_PER_POINT+1,0)</f>
        <v>1</v>
      </c>
    </row>
    <row r="218" spans="1:27" x14ac:dyDescent="0.25">
      <c r="A218" s="2" t="s">
        <v>14597</v>
      </c>
      <c r="B218" s="14" t="str">
        <f>VLOOKUP(MYRANKS_P[[#This Row],[PLAYERID]],PLAYERIDMAP2[],COLUMN(PLAYERIDMAP2[LASTNAME]),FALSE)</f>
        <v>Perkins</v>
      </c>
      <c r="C218" s="14" t="str">
        <f>VLOOKUP(MYRANKS_P[[#This Row],[PLAYERID]],PLAYERIDMAP2[],COLUMN(PLAYERIDMAP2[FIRSTNAME]),FALSE)</f>
        <v>Glen</v>
      </c>
      <c r="D218" s="14" t="str">
        <f>MYRANKS_P[[#This Row],[FNAME]]&amp;" "&amp;MYRANKS_P[[#This Row],[LNAME]]</f>
        <v>Glen Perkins</v>
      </c>
      <c r="E218" s="14" t="str">
        <f>VLOOKUP(MYRANKS_P[[#This Row],[PLAYERID]],PLAYERIDMAP2[],COLUMN(PLAYERIDMAP2[TEAM]),FALSE)</f>
        <v>MIN</v>
      </c>
      <c r="F218" s="14" t="str">
        <f>VLOOKUP(MYRANKS_P[[#This Row],[PLAYERID]],PLAYERIDMAP2[],COLUMN(PLAYERIDMAP2[POS]),FALSE)</f>
        <v>P</v>
      </c>
      <c r="G218" s="14">
        <f>IFERROR(VALUE(VLOOKUP(MYRANKS_P[[#This Row],[PLAYERID]],PLAYERIDMAP2[],COLUMN(PLAYERIDMAP2[IDFANGRAPHS]),FALSE)),VLOOKUP(MYRANKS_P[[#This Row],[PLAYERID]],PLAYERIDMAP2[],COLUMN(PLAYERIDMAP2[IDFANGRAPHS]),FALSE))</f>
        <v>8041</v>
      </c>
      <c r="H218" s="23">
        <f>IFERROR(VLOOKUP(MYRANKS_P[[#This Row],[IDFANGRAPHS]],STEAMER_P[],COLUMN(STEAMER_P[W]),FALSE),0)</f>
        <v>3</v>
      </c>
      <c r="I218" s="23">
        <f>IFERROR(VLOOKUP(MYRANKS_P[[#This Row],[IDFANGRAPHS]],STEAMER_P[],COLUMN(STEAMER_P[L]),FALSE),0)</f>
        <v>3</v>
      </c>
      <c r="J218" s="23">
        <f>IFERROR(VLOOKUP(MYRANKS_P[[#This Row],[IDFANGRAPHS]],STEAMER_P[],COLUMN(STEAMER_P[SV]),FALSE),0)</f>
        <v>28</v>
      </c>
      <c r="K218" s="23">
        <f>IFERROR(VLOOKUP(MYRANKS_P[[#This Row],[IDFANGRAPHS]],STEAMER_P[],COLUMN(STEAMER_P[IP]),FALSE),0)</f>
        <v>65</v>
      </c>
      <c r="L218" s="23">
        <f>IFERROR(VLOOKUP(MYRANKS_P[[#This Row],[IDFANGRAPHS]],STEAMER_P[],COLUMN(STEAMER_P[H]),FALSE),0)</f>
        <v>59</v>
      </c>
      <c r="M218" s="23">
        <f>IFERROR(VLOOKUP(MYRANKS_P[[#This Row],[IDFANGRAPHS]],STEAMER_P[],COLUMN(STEAMER_P[ER]),FALSE),0)</f>
        <v>23</v>
      </c>
      <c r="N218" s="23">
        <f>IFERROR(VLOOKUP(MYRANKS_P[[#This Row],[IDFANGRAPHS]],STEAMER_P[],COLUMN(STEAMER_P[HR]),FALSE),0)</f>
        <v>7</v>
      </c>
      <c r="O218" s="23">
        <f>IFERROR(VLOOKUP(MYRANKS_P[[#This Row],[IDFANGRAPHS]],STEAMER_P[],COLUMN(STEAMER_P[SO]),FALSE),0)</f>
        <v>64</v>
      </c>
      <c r="P218" s="23">
        <f>IFERROR(VLOOKUP(MYRANKS_P[[#This Row],[IDFANGRAPHS]],STEAMER_P[],COLUMN(STEAMER_P[BB]),FALSE),0)</f>
        <v>17</v>
      </c>
      <c r="Q218" s="21">
        <f>IFERROR((MYRANKS_P[[#This Row],[ER]]*9)/MYRANKS_P[[#This Row],[IP]],0)</f>
        <v>3.1846153846153844</v>
      </c>
      <c r="R218" s="21">
        <f>IFERROR((MYRANKS_P[[#This Row],[BB]]+MYRANKS_P[[#This Row],[H]])/MYRANKS_P[[#This Row],[IP]],0)</f>
        <v>1.1692307692307693</v>
      </c>
      <c r="S218" s="23">
        <f>MYRANKS_P[[#This Row],[W]]*P_PTS_W+MYRANKS_P[[#This Row],[L]]*P_PTS_L+MYRANKS_P[[#This Row],[IP]]*P_PTS_IP+MYRANKS_P[[#This Row],[SO]]*P_PTS_K+MYRANKS_P[[#This Row],[BB]]*P_PTS_BB+MYRANKS_P[[#This Row],[H]]*P_PTS_HA+MYRANKS_P[[#This Row],[SV]]*P_PTS_SV+MYRANKS_P[[#This Row],[HR]]*P_PTS_HRA+MYRANKS_P[[#This Row],[ER]]*P_PTS_ER</f>
        <v>0</v>
      </c>
      <c r="T218" s="23">
        <f>VLOOKUP(MYRANKS_P[[#This Row],[POS]],REPLACEMENT_LEVEL[],3,FALSE)</f>
        <v>0</v>
      </c>
      <c r="U218" s="23">
        <f>MYRANKS_P[[#This Row],[PROJ PTS]]-MYRANKS_P[[#This Row],[REPL LEVEL]]</f>
        <v>0</v>
      </c>
      <c r="V218" s="30">
        <f>RANK(MYRANKS_P[[#This Row],[POINTS OVER REPL]],MYRANKS_P[POINTS OVER REPL])</f>
        <v>1</v>
      </c>
      <c r="W218" s="29">
        <f>IF(MYRANKS_P[[#This Row],[RANK]]&lt;=TOTAL_PITCHERS_DRAFTED,MYRANKS_P[[#This Row],[POINTS OVER REPL]],0)</f>
        <v>0</v>
      </c>
      <c r="X218" s="35">
        <f>MYRANKS_P[[#This Row],[POINTS OVER REPL]]*DOLLAR_VALUE_PER_POINT+1</f>
        <v>1</v>
      </c>
      <c r="Y218" s="35"/>
      <c r="Z218" s="29">
        <f>IF(AND(MYRANKS_P[[#This Row],[RANK]]&lt;=(TOTAL_PITCHERS_DRAFTED-PITCHERS_BELOW_REPL_DRAFTED),MYRANKS_P[[#This Row],[$ACTUAL]]=""),MYRANKS_P[[#This Row],[POINTS OVER REPL]],0)</f>
        <v>0</v>
      </c>
      <c r="AA218" s="40">
        <f>IF(MYRANKS_P[[#This Row],[$ACTUAL]]="",MYRANKS_P[[#This Row],[POINTS OVER REPL]]*REMAINING_DOLLAR_VALUE_PER_POINT+1,0)</f>
        <v>1</v>
      </c>
    </row>
    <row r="219" spans="1:27" x14ac:dyDescent="0.25">
      <c r="A219" s="2" t="s">
        <v>14836</v>
      </c>
      <c r="B219" s="14" t="str">
        <f>VLOOKUP(MYRANKS_P[[#This Row],[PLAYERID]],PLAYERIDMAP2[],COLUMN(PLAYERIDMAP2[LASTNAME]),FALSE)</f>
        <v>Reed</v>
      </c>
      <c r="C219" s="14" t="str">
        <f>VLOOKUP(MYRANKS_P[[#This Row],[PLAYERID]],PLAYERIDMAP2[],COLUMN(PLAYERIDMAP2[FIRSTNAME]),FALSE)</f>
        <v>Addison</v>
      </c>
      <c r="D219" s="14" t="str">
        <f>MYRANKS_P[[#This Row],[FNAME]]&amp;" "&amp;MYRANKS_P[[#This Row],[LNAME]]</f>
        <v>Addison Reed</v>
      </c>
      <c r="E219" s="14" t="str">
        <f>VLOOKUP(MYRANKS_P[[#This Row],[PLAYERID]],PLAYERIDMAP2[],COLUMN(PLAYERIDMAP2[TEAM]),FALSE)</f>
        <v>ARI</v>
      </c>
      <c r="F219" s="14" t="str">
        <f>VLOOKUP(MYRANKS_P[[#This Row],[PLAYERID]],PLAYERIDMAP2[],COLUMN(PLAYERIDMAP2[POS]),FALSE)</f>
        <v>P</v>
      </c>
      <c r="G219" s="14">
        <f>IFERROR(VALUE(VLOOKUP(MYRANKS_P[[#This Row],[PLAYERID]],PLAYERIDMAP2[],COLUMN(PLAYERIDMAP2[IDFANGRAPHS]),FALSE)),VLOOKUP(MYRANKS_P[[#This Row],[PLAYERID]],PLAYERIDMAP2[],COLUMN(PLAYERIDMAP2[IDFANGRAPHS]),FALSE))</f>
        <v>10586</v>
      </c>
      <c r="H219" s="23">
        <f>IFERROR(VLOOKUP(MYRANKS_P[[#This Row],[IDFANGRAPHS]],STEAMER_P[],COLUMN(STEAMER_P[W]),FALSE),0)</f>
        <v>3</v>
      </c>
      <c r="I219" s="23">
        <f>IFERROR(VLOOKUP(MYRANKS_P[[#This Row],[IDFANGRAPHS]],STEAMER_P[],COLUMN(STEAMER_P[L]),FALSE),0)</f>
        <v>3</v>
      </c>
      <c r="J219" s="23">
        <f>IFERROR(VLOOKUP(MYRANKS_P[[#This Row],[IDFANGRAPHS]],STEAMER_P[],COLUMN(STEAMER_P[SV]),FALSE),0)</f>
        <v>6</v>
      </c>
      <c r="K219" s="23">
        <f>IFERROR(VLOOKUP(MYRANKS_P[[#This Row],[IDFANGRAPHS]],STEAMER_P[],COLUMN(STEAMER_P[IP]),FALSE),0)</f>
        <v>65</v>
      </c>
      <c r="L219" s="23">
        <f>IFERROR(VLOOKUP(MYRANKS_P[[#This Row],[IDFANGRAPHS]],STEAMER_P[],COLUMN(STEAMER_P[H]),FALSE),0)</f>
        <v>58</v>
      </c>
      <c r="M219" s="23">
        <f>IFERROR(VLOOKUP(MYRANKS_P[[#This Row],[IDFANGRAPHS]],STEAMER_P[],COLUMN(STEAMER_P[ER]),FALSE),0)</f>
        <v>26</v>
      </c>
      <c r="N219" s="23">
        <f>IFERROR(VLOOKUP(MYRANKS_P[[#This Row],[IDFANGRAPHS]],STEAMER_P[],COLUMN(STEAMER_P[HR]),FALSE),0)</f>
        <v>7</v>
      </c>
      <c r="O219" s="23">
        <f>IFERROR(VLOOKUP(MYRANKS_P[[#This Row],[IDFANGRAPHS]],STEAMER_P[],COLUMN(STEAMER_P[SO]),FALSE),0)</f>
        <v>64</v>
      </c>
      <c r="P219" s="23">
        <f>IFERROR(VLOOKUP(MYRANKS_P[[#This Row],[IDFANGRAPHS]],STEAMER_P[],COLUMN(STEAMER_P[BB]),FALSE),0)</f>
        <v>22</v>
      </c>
      <c r="Q219" s="21">
        <f>IFERROR((MYRANKS_P[[#This Row],[ER]]*9)/MYRANKS_P[[#This Row],[IP]],0)</f>
        <v>3.6</v>
      </c>
      <c r="R219" s="21">
        <f>IFERROR((MYRANKS_P[[#This Row],[BB]]+MYRANKS_P[[#This Row],[H]])/MYRANKS_P[[#This Row],[IP]],0)</f>
        <v>1.2307692307692308</v>
      </c>
      <c r="S219" s="23">
        <f>MYRANKS_P[[#This Row],[W]]*P_PTS_W+MYRANKS_P[[#This Row],[L]]*P_PTS_L+MYRANKS_P[[#This Row],[IP]]*P_PTS_IP+MYRANKS_P[[#This Row],[SO]]*P_PTS_K+MYRANKS_P[[#This Row],[BB]]*P_PTS_BB+MYRANKS_P[[#This Row],[H]]*P_PTS_HA+MYRANKS_P[[#This Row],[SV]]*P_PTS_SV+MYRANKS_P[[#This Row],[HR]]*P_PTS_HRA+MYRANKS_P[[#This Row],[ER]]*P_PTS_ER</f>
        <v>0</v>
      </c>
      <c r="T219" s="23">
        <f>VLOOKUP(MYRANKS_P[[#This Row],[POS]],REPLACEMENT_LEVEL[],3,FALSE)</f>
        <v>0</v>
      </c>
      <c r="U219" s="23">
        <f>MYRANKS_P[[#This Row],[PROJ PTS]]-MYRANKS_P[[#This Row],[REPL LEVEL]]</f>
        <v>0</v>
      </c>
      <c r="V219" s="30">
        <f>RANK(MYRANKS_P[[#This Row],[POINTS OVER REPL]],MYRANKS_P[POINTS OVER REPL])</f>
        <v>1</v>
      </c>
      <c r="W219" s="29">
        <f>IF(MYRANKS_P[[#This Row],[RANK]]&lt;=TOTAL_PITCHERS_DRAFTED,MYRANKS_P[[#This Row],[POINTS OVER REPL]],0)</f>
        <v>0</v>
      </c>
      <c r="X219" s="35">
        <f>MYRANKS_P[[#This Row],[POINTS OVER REPL]]*DOLLAR_VALUE_PER_POINT+1</f>
        <v>1</v>
      </c>
      <c r="Y219" s="35"/>
      <c r="Z219" s="29">
        <f>IF(AND(MYRANKS_P[[#This Row],[RANK]]&lt;=(TOTAL_PITCHERS_DRAFTED-PITCHERS_BELOW_REPL_DRAFTED),MYRANKS_P[[#This Row],[$ACTUAL]]=""),MYRANKS_P[[#This Row],[POINTS OVER REPL]],0)</f>
        <v>0</v>
      </c>
      <c r="AA219" s="40">
        <f>IF(MYRANKS_P[[#This Row],[$ACTUAL]]="",MYRANKS_P[[#This Row],[POINTS OVER REPL]]*REMAINING_DOLLAR_VALUE_PER_POINT+1,0)</f>
        <v>1</v>
      </c>
    </row>
    <row r="220" spans="1:27" x14ac:dyDescent="0.25">
      <c r="A220" s="89" t="s">
        <v>15568</v>
      </c>
      <c r="B220" s="90" t="str">
        <f>VLOOKUP(MYRANKS_P[[#This Row],[PLAYERID]],PLAYERIDMAP2[],COLUMN(PLAYERIDMAP2[LASTNAME]),FALSE)</f>
        <v>Tolleson</v>
      </c>
      <c r="C220" s="90" t="str">
        <f>VLOOKUP(MYRANKS_P[[#This Row],[PLAYERID]],PLAYERIDMAP2[],COLUMN(PLAYERIDMAP2[FIRSTNAME]),FALSE)</f>
        <v>Shawn</v>
      </c>
      <c r="D220" s="90" t="str">
        <f>MYRANKS_P[[#This Row],[FNAME]]&amp;" "&amp;MYRANKS_P[[#This Row],[LNAME]]</f>
        <v>Shawn Tolleson</v>
      </c>
      <c r="E220" s="90" t="str">
        <f>VLOOKUP(MYRANKS_P[[#This Row],[PLAYERID]],PLAYERIDMAP2[],COLUMN(PLAYERIDMAP2[TEAM]),FALSE)</f>
        <v>TEX</v>
      </c>
      <c r="F220" s="90" t="str">
        <f>VLOOKUP(MYRANKS_P[[#This Row],[PLAYERID]],PLAYERIDMAP2[],COLUMN(PLAYERIDMAP2[POS]),FALSE)</f>
        <v>P</v>
      </c>
      <c r="G220" s="90">
        <f>IFERROR(VALUE(VLOOKUP(MYRANKS_P[[#This Row],[PLAYERID]],PLAYERIDMAP2[],COLUMN(PLAYERIDMAP2[IDFANGRAPHS]),FALSE)),VLOOKUP(MYRANKS_P[[#This Row],[PLAYERID]],PLAYERIDMAP2[],COLUMN(PLAYERIDMAP2[IDFANGRAPHS]),FALSE))</f>
        <v>10481</v>
      </c>
      <c r="H220" s="23">
        <f>IFERROR(VLOOKUP(MYRANKS_P[[#This Row],[IDFANGRAPHS]],STEAMER_P[],COLUMN(STEAMER_P[W]),FALSE),0)</f>
        <v>3</v>
      </c>
      <c r="I220" s="23">
        <f>IFERROR(VLOOKUP(MYRANKS_P[[#This Row],[IDFANGRAPHS]],STEAMER_P[],COLUMN(STEAMER_P[L]),FALSE),0)</f>
        <v>3</v>
      </c>
      <c r="J220" s="23">
        <f>IFERROR(VLOOKUP(MYRANKS_P[[#This Row],[IDFANGRAPHS]],STEAMER_P[],COLUMN(STEAMER_P[SV]),FALSE),0)</f>
        <v>28</v>
      </c>
      <c r="K220" s="23">
        <f>IFERROR(VLOOKUP(MYRANKS_P[[#This Row],[IDFANGRAPHS]],STEAMER_P[],COLUMN(STEAMER_P[IP]),FALSE),0)</f>
        <v>65</v>
      </c>
      <c r="L220" s="23">
        <f>IFERROR(VLOOKUP(MYRANKS_P[[#This Row],[IDFANGRAPHS]],STEAMER_P[],COLUMN(STEAMER_P[H]),FALSE),0)</f>
        <v>59</v>
      </c>
      <c r="M220" s="23">
        <f>IFERROR(VLOOKUP(MYRANKS_P[[#This Row],[IDFANGRAPHS]],STEAMER_P[],COLUMN(STEAMER_P[ER]),FALSE),0)</f>
        <v>26</v>
      </c>
      <c r="N220" s="23">
        <f>IFERROR(VLOOKUP(MYRANKS_P[[#This Row],[IDFANGRAPHS]],STEAMER_P[],COLUMN(STEAMER_P[HR]),FALSE),0)</f>
        <v>7</v>
      </c>
      <c r="O220" s="23">
        <f>IFERROR(VLOOKUP(MYRANKS_P[[#This Row],[IDFANGRAPHS]],STEAMER_P[],COLUMN(STEAMER_P[SO]),FALSE),0)</f>
        <v>64</v>
      </c>
      <c r="P220" s="23">
        <f>IFERROR(VLOOKUP(MYRANKS_P[[#This Row],[IDFANGRAPHS]],STEAMER_P[],COLUMN(STEAMER_P[BB]),FALSE),0)</f>
        <v>22</v>
      </c>
      <c r="Q220" s="82">
        <f>IFERROR((MYRANKS_P[[#This Row],[ER]]*9)/MYRANKS_P[[#This Row],[IP]],0)</f>
        <v>3.6</v>
      </c>
      <c r="R220" s="82">
        <f>IFERROR((MYRANKS_P[[#This Row],[BB]]+MYRANKS_P[[#This Row],[H]])/MYRANKS_P[[#This Row],[IP]],0)</f>
        <v>1.2461538461538462</v>
      </c>
      <c r="S220" s="81">
        <f>MYRANKS_P[[#This Row],[W]]*P_PTS_W+MYRANKS_P[[#This Row],[L]]*P_PTS_L+MYRANKS_P[[#This Row],[IP]]*P_PTS_IP+MYRANKS_P[[#This Row],[SO]]*P_PTS_K+MYRANKS_P[[#This Row],[BB]]*P_PTS_BB+MYRANKS_P[[#This Row],[H]]*P_PTS_HA+MYRANKS_P[[#This Row],[SV]]*P_PTS_SV+MYRANKS_P[[#This Row],[HR]]*P_PTS_HRA+MYRANKS_P[[#This Row],[ER]]*P_PTS_ER</f>
        <v>0</v>
      </c>
      <c r="T220" s="81">
        <f>VLOOKUP(MYRANKS_P[[#This Row],[POS]],REPLACEMENT_LEVEL[],3,FALSE)</f>
        <v>0</v>
      </c>
      <c r="U220" s="81">
        <f>MYRANKS_P[[#This Row],[PROJ PTS]]-MYRANKS_P[[#This Row],[REPL LEVEL]]</f>
        <v>0</v>
      </c>
      <c r="V220" s="80">
        <f>RANK(MYRANKS_P[[#This Row],[POINTS OVER REPL]],MYRANKS_P[POINTS OVER REPL])</f>
        <v>1</v>
      </c>
      <c r="W220" s="81">
        <f>IF(MYRANKS_P[[#This Row],[RANK]]&lt;=TOTAL_PITCHERS_DRAFTED,MYRANKS_P[[#This Row],[POINTS OVER REPL]],0)</f>
        <v>0</v>
      </c>
      <c r="X220" s="83">
        <f>MYRANKS_P[[#This Row],[POINTS OVER REPL]]*DOLLAR_VALUE_PER_POINT+1</f>
        <v>1</v>
      </c>
      <c r="Y220" s="83"/>
      <c r="Z220" s="81">
        <f>IF(AND(MYRANKS_P[[#This Row],[RANK]]&lt;=(TOTAL_PITCHERS_DRAFTED-PITCHERS_BELOW_REPL_DRAFTED),MYRANKS_P[[#This Row],[$ACTUAL]]=""),MYRANKS_P[[#This Row],[POINTS OVER REPL]],0)</f>
        <v>0</v>
      </c>
      <c r="AA220" s="84">
        <f>IF(MYRANKS_P[[#This Row],[$ACTUAL]]="",MYRANKS_P[[#This Row],[POINTS OVER REPL]]*REMAINING_DOLLAR_VALUE_PER_POINT+1,0)</f>
        <v>1</v>
      </c>
    </row>
    <row r="221" spans="1:27" x14ac:dyDescent="0.25">
      <c r="A221" s="2" t="s">
        <v>14747</v>
      </c>
      <c r="B221" s="14" t="str">
        <f>VLOOKUP(MYRANKS_P[[#This Row],[PLAYERID]],PLAYERIDMAP2[],COLUMN(PLAYERIDMAP2[LASTNAME]),FALSE)</f>
        <v>Quackenbush</v>
      </c>
      <c r="C221" s="14" t="str">
        <f>VLOOKUP(MYRANKS_P[[#This Row],[PLAYERID]],PLAYERIDMAP2[],COLUMN(PLAYERIDMAP2[FIRSTNAME]),FALSE)</f>
        <v>Kevin</v>
      </c>
      <c r="D221" s="14" t="str">
        <f>MYRANKS_P[[#This Row],[FNAME]]&amp;" "&amp;MYRANKS_P[[#This Row],[LNAME]]</f>
        <v>Kevin Quackenbush</v>
      </c>
      <c r="E221" s="14" t="str">
        <f>VLOOKUP(MYRANKS_P[[#This Row],[PLAYERID]],PLAYERIDMAP2[],COLUMN(PLAYERIDMAP2[TEAM]),FALSE)</f>
        <v>SD</v>
      </c>
      <c r="F221" s="14" t="str">
        <f>VLOOKUP(MYRANKS_P[[#This Row],[PLAYERID]],PLAYERIDMAP2[],COLUMN(PLAYERIDMAP2[POS]),FALSE)</f>
        <v>P</v>
      </c>
      <c r="G221" s="14">
        <f>IFERROR(VALUE(VLOOKUP(MYRANKS_P[[#This Row],[PLAYERID]],PLAYERIDMAP2[],COLUMN(PLAYERIDMAP2[IDFANGRAPHS]),FALSE)),VLOOKUP(MYRANKS_P[[#This Row],[PLAYERID]],PLAYERIDMAP2[],COLUMN(PLAYERIDMAP2[IDFANGRAPHS]),FALSE))</f>
        <v>12360</v>
      </c>
      <c r="H221" s="23">
        <f>IFERROR(VLOOKUP(MYRANKS_P[[#This Row],[IDFANGRAPHS]],STEAMER_P[],COLUMN(STEAMER_P[W]),FALSE),0)</f>
        <v>3</v>
      </c>
      <c r="I221" s="23">
        <f>IFERROR(VLOOKUP(MYRANKS_P[[#This Row],[IDFANGRAPHS]],STEAMER_P[],COLUMN(STEAMER_P[L]),FALSE),0)</f>
        <v>3</v>
      </c>
      <c r="J221" s="23">
        <f>IFERROR(VLOOKUP(MYRANKS_P[[#This Row],[IDFANGRAPHS]],STEAMER_P[],COLUMN(STEAMER_P[SV]),FALSE),0)</f>
        <v>6</v>
      </c>
      <c r="K221" s="23">
        <f>IFERROR(VLOOKUP(MYRANKS_P[[#This Row],[IDFANGRAPHS]],STEAMER_P[],COLUMN(STEAMER_P[IP]),FALSE),0)</f>
        <v>65</v>
      </c>
      <c r="L221" s="23">
        <f>IFERROR(VLOOKUP(MYRANKS_P[[#This Row],[IDFANGRAPHS]],STEAMER_P[],COLUMN(STEAMER_P[H]),FALSE),0)</f>
        <v>59</v>
      </c>
      <c r="M221" s="23">
        <f>IFERROR(VLOOKUP(MYRANKS_P[[#This Row],[IDFANGRAPHS]],STEAMER_P[],COLUMN(STEAMER_P[ER]),FALSE),0)</f>
        <v>26</v>
      </c>
      <c r="N221" s="23">
        <f>IFERROR(VLOOKUP(MYRANKS_P[[#This Row],[IDFANGRAPHS]],STEAMER_P[],COLUMN(STEAMER_P[HR]),FALSE),0)</f>
        <v>6</v>
      </c>
      <c r="O221" s="23">
        <f>IFERROR(VLOOKUP(MYRANKS_P[[#This Row],[IDFANGRAPHS]],STEAMER_P[],COLUMN(STEAMER_P[SO]),FALSE),0)</f>
        <v>64</v>
      </c>
      <c r="P221" s="23">
        <f>IFERROR(VLOOKUP(MYRANKS_P[[#This Row],[IDFANGRAPHS]],STEAMER_P[],COLUMN(STEAMER_P[BB]),FALSE),0)</f>
        <v>24</v>
      </c>
      <c r="Q221" s="21">
        <f>IFERROR((MYRANKS_P[[#This Row],[ER]]*9)/MYRANKS_P[[#This Row],[IP]],0)</f>
        <v>3.6</v>
      </c>
      <c r="R221" s="21">
        <f>IFERROR((MYRANKS_P[[#This Row],[BB]]+MYRANKS_P[[#This Row],[H]])/MYRANKS_P[[#This Row],[IP]],0)</f>
        <v>1.2769230769230768</v>
      </c>
      <c r="S221" s="23">
        <f>MYRANKS_P[[#This Row],[W]]*P_PTS_W+MYRANKS_P[[#This Row],[L]]*P_PTS_L+MYRANKS_P[[#This Row],[IP]]*P_PTS_IP+MYRANKS_P[[#This Row],[SO]]*P_PTS_K+MYRANKS_P[[#This Row],[BB]]*P_PTS_BB+MYRANKS_P[[#This Row],[H]]*P_PTS_HA+MYRANKS_P[[#This Row],[SV]]*P_PTS_SV+MYRANKS_P[[#This Row],[HR]]*P_PTS_HRA+MYRANKS_P[[#This Row],[ER]]*P_PTS_ER</f>
        <v>0</v>
      </c>
      <c r="T221" s="23">
        <f>VLOOKUP(MYRANKS_P[[#This Row],[POS]],REPLACEMENT_LEVEL[],3,FALSE)</f>
        <v>0</v>
      </c>
      <c r="U221" s="23">
        <f>MYRANKS_P[[#This Row],[PROJ PTS]]-MYRANKS_P[[#This Row],[REPL LEVEL]]</f>
        <v>0</v>
      </c>
      <c r="V221" s="30">
        <f>RANK(MYRANKS_P[[#This Row],[POINTS OVER REPL]],MYRANKS_P[POINTS OVER REPL])</f>
        <v>1</v>
      </c>
      <c r="W221" s="29">
        <f>IF(MYRANKS_P[[#This Row],[RANK]]&lt;=TOTAL_PITCHERS_DRAFTED,MYRANKS_P[[#This Row],[POINTS OVER REPL]],0)</f>
        <v>0</v>
      </c>
      <c r="X221" s="35">
        <f>MYRANKS_P[[#This Row],[POINTS OVER REPL]]*DOLLAR_VALUE_PER_POINT+1</f>
        <v>1</v>
      </c>
      <c r="Y221" s="35"/>
      <c r="Z221" s="29">
        <f>IF(AND(MYRANKS_P[[#This Row],[RANK]]&lt;=(TOTAL_PITCHERS_DRAFTED-PITCHERS_BELOW_REPL_DRAFTED),MYRANKS_P[[#This Row],[$ACTUAL]]=""),MYRANKS_P[[#This Row],[POINTS OVER REPL]],0)</f>
        <v>0</v>
      </c>
      <c r="AA221" s="40">
        <f>IF(MYRANKS_P[[#This Row],[$ACTUAL]]="",MYRANKS_P[[#This Row],[POINTS OVER REPL]]*REMAINING_DOLLAR_VALUE_PER_POINT+1,0)</f>
        <v>1</v>
      </c>
    </row>
    <row r="222" spans="1:27" x14ac:dyDescent="0.25">
      <c r="A222" s="2" t="s">
        <v>12976</v>
      </c>
      <c r="B222" s="14" t="str">
        <f>VLOOKUP(MYRANKS_P[[#This Row],[PLAYERID]],PLAYERIDMAP2[],COLUMN(PLAYERIDMAP2[LASTNAME]),FALSE)</f>
        <v>Harrison</v>
      </c>
      <c r="C222" s="14" t="str">
        <f>VLOOKUP(MYRANKS_P[[#This Row],[PLAYERID]],PLAYERIDMAP2[],COLUMN(PLAYERIDMAP2[FIRSTNAME]),FALSE)</f>
        <v>Matt</v>
      </c>
      <c r="D222" s="14" t="str">
        <f>MYRANKS_P[[#This Row],[FNAME]]&amp;" "&amp;MYRANKS_P[[#This Row],[LNAME]]</f>
        <v>Matt Harrison</v>
      </c>
      <c r="E222" s="14" t="str">
        <f>VLOOKUP(MYRANKS_P[[#This Row],[PLAYERID]],PLAYERIDMAP2[],COLUMN(PLAYERIDMAP2[TEAM]),FALSE)</f>
        <v>PHI</v>
      </c>
      <c r="F222" s="14" t="str">
        <f>VLOOKUP(MYRANKS_P[[#This Row],[PLAYERID]],PLAYERIDMAP2[],COLUMN(PLAYERIDMAP2[POS]),FALSE)</f>
        <v>P</v>
      </c>
      <c r="G222" s="14">
        <f>IFERROR(VALUE(VLOOKUP(MYRANKS_P[[#This Row],[PLAYERID]],PLAYERIDMAP2[],COLUMN(PLAYERIDMAP2[IDFANGRAPHS]),FALSE)),VLOOKUP(MYRANKS_P[[#This Row],[PLAYERID]],PLAYERIDMAP2[],COLUMN(PLAYERIDMAP2[IDFANGRAPHS]),FALSE))</f>
        <v>5551</v>
      </c>
      <c r="H222" s="23">
        <f>IFERROR(VLOOKUP(MYRANKS_P[[#This Row],[IDFANGRAPHS]],STEAMER_P[],COLUMN(STEAMER_P[W]),FALSE),0)</f>
        <v>5</v>
      </c>
      <c r="I222" s="23">
        <f>IFERROR(VLOOKUP(MYRANKS_P[[#This Row],[IDFANGRAPHS]],STEAMER_P[],COLUMN(STEAMER_P[L]),FALSE),0)</f>
        <v>8</v>
      </c>
      <c r="J222" s="23">
        <f>IFERROR(VLOOKUP(MYRANKS_P[[#This Row],[IDFANGRAPHS]],STEAMER_P[],COLUMN(STEAMER_P[SV]),FALSE),0)</f>
        <v>0</v>
      </c>
      <c r="K222" s="23">
        <f>IFERROR(VLOOKUP(MYRANKS_P[[#This Row],[IDFANGRAPHS]],STEAMER_P[],COLUMN(STEAMER_P[IP]),FALSE),0)</f>
        <v>100</v>
      </c>
      <c r="L222" s="23">
        <f>IFERROR(VLOOKUP(MYRANKS_P[[#This Row],[IDFANGRAPHS]],STEAMER_P[],COLUMN(STEAMER_P[H]),FALSE),0)</f>
        <v>107</v>
      </c>
      <c r="M222" s="23">
        <f>IFERROR(VLOOKUP(MYRANKS_P[[#This Row],[IDFANGRAPHS]],STEAMER_P[],COLUMN(STEAMER_P[ER]),FALSE),0)</f>
        <v>52</v>
      </c>
      <c r="N222" s="23">
        <f>IFERROR(VLOOKUP(MYRANKS_P[[#This Row],[IDFANGRAPHS]],STEAMER_P[],COLUMN(STEAMER_P[HR]),FALSE),0)</f>
        <v>13</v>
      </c>
      <c r="O222" s="23">
        <f>IFERROR(VLOOKUP(MYRANKS_P[[#This Row],[IDFANGRAPHS]],STEAMER_P[],COLUMN(STEAMER_P[SO]),FALSE),0)</f>
        <v>64</v>
      </c>
      <c r="P222" s="23">
        <f>IFERROR(VLOOKUP(MYRANKS_P[[#This Row],[IDFANGRAPHS]],STEAMER_P[],COLUMN(STEAMER_P[BB]),FALSE),0)</f>
        <v>39</v>
      </c>
      <c r="Q222" s="21">
        <f>IFERROR((MYRANKS_P[[#This Row],[ER]]*9)/MYRANKS_P[[#This Row],[IP]],0)</f>
        <v>4.68</v>
      </c>
      <c r="R222" s="21">
        <f>IFERROR((MYRANKS_P[[#This Row],[BB]]+MYRANKS_P[[#This Row],[H]])/MYRANKS_P[[#This Row],[IP]],0)</f>
        <v>1.46</v>
      </c>
      <c r="S222" s="23">
        <f>MYRANKS_P[[#This Row],[W]]*P_PTS_W+MYRANKS_P[[#This Row],[L]]*P_PTS_L+MYRANKS_P[[#This Row],[IP]]*P_PTS_IP+MYRANKS_P[[#This Row],[SO]]*P_PTS_K+MYRANKS_P[[#This Row],[BB]]*P_PTS_BB+MYRANKS_P[[#This Row],[H]]*P_PTS_HA+MYRANKS_P[[#This Row],[SV]]*P_PTS_SV+MYRANKS_P[[#This Row],[HR]]*P_PTS_HRA+MYRANKS_P[[#This Row],[ER]]*P_PTS_ER</f>
        <v>0</v>
      </c>
      <c r="T222" s="23">
        <f>VLOOKUP(MYRANKS_P[[#This Row],[POS]],REPLACEMENT_LEVEL[],3,FALSE)</f>
        <v>0</v>
      </c>
      <c r="U222" s="23">
        <f>MYRANKS_P[[#This Row],[PROJ PTS]]-MYRANKS_P[[#This Row],[REPL LEVEL]]</f>
        <v>0</v>
      </c>
      <c r="V222" s="30">
        <f>RANK(MYRANKS_P[[#This Row],[POINTS OVER REPL]],MYRANKS_P[POINTS OVER REPL])</f>
        <v>1</v>
      </c>
      <c r="W222" s="29">
        <f>IF(MYRANKS_P[[#This Row],[RANK]]&lt;=TOTAL_PITCHERS_DRAFTED,MYRANKS_P[[#This Row],[POINTS OVER REPL]],0)</f>
        <v>0</v>
      </c>
      <c r="X222" s="35">
        <f>MYRANKS_P[[#This Row],[POINTS OVER REPL]]*DOLLAR_VALUE_PER_POINT+1</f>
        <v>1</v>
      </c>
      <c r="Y222" s="35"/>
      <c r="Z222" s="29">
        <f>IF(AND(MYRANKS_P[[#This Row],[RANK]]&lt;=(TOTAL_PITCHERS_DRAFTED-PITCHERS_BELOW_REPL_DRAFTED),MYRANKS_P[[#This Row],[$ACTUAL]]=""),MYRANKS_P[[#This Row],[POINTS OVER REPL]],0)</f>
        <v>0</v>
      </c>
      <c r="AA222" s="40">
        <f>IF(MYRANKS_P[[#This Row],[$ACTUAL]]="",MYRANKS_P[[#This Row],[POINTS OVER REPL]]*REMAINING_DOLLAR_VALUE_PER_POINT+1,0)</f>
        <v>1</v>
      </c>
    </row>
    <row r="223" spans="1:27" x14ac:dyDescent="0.25">
      <c r="A223" s="2" t="s">
        <v>13136</v>
      </c>
      <c r="B223" s="14" t="str">
        <f>VLOOKUP(MYRANKS_P[[#This Row],[PLAYERID]],PLAYERIDMAP2[],COLUMN(PLAYERIDMAP2[LASTNAME]),FALSE)</f>
        <v>Hoover</v>
      </c>
      <c r="C223" s="14" t="str">
        <f>VLOOKUP(MYRANKS_P[[#This Row],[PLAYERID]],PLAYERIDMAP2[],COLUMN(PLAYERIDMAP2[FIRSTNAME]),FALSE)</f>
        <v>J.J.</v>
      </c>
      <c r="D223" s="14" t="str">
        <f>MYRANKS_P[[#This Row],[FNAME]]&amp;" "&amp;MYRANKS_P[[#This Row],[LNAME]]</f>
        <v>J.J. Hoover</v>
      </c>
      <c r="E223" s="14" t="str">
        <f>VLOOKUP(MYRANKS_P[[#This Row],[PLAYERID]],PLAYERIDMAP2[],COLUMN(PLAYERIDMAP2[TEAM]),FALSE)</f>
        <v>CIN</v>
      </c>
      <c r="F223" s="14" t="str">
        <f>VLOOKUP(MYRANKS_P[[#This Row],[PLAYERID]],PLAYERIDMAP2[],COLUMN(PLAYERIDMAP2[POS]),FALSE)</f>
        <v>P</v>
      </c>
      <c r="G223" s="14">
        <f>IFERROR(VALUE(VLOOKUP(MYRANKS_P[[#This Row],[PLAYERID]],PLAYERIDMAP2[],COLUMN(PLAYERIDMAP2[IDFANGRAPHS]),FALSE)),VLOOKUP(MYRANKS_P[[#This Row],[PLAYERID]],PLAYERIDMAP2[],COLUMN(PLAYERIDMAP2[IDFANGRAPHS]),FALSE))</f>
        <v>9037</v>
      </c>
      <c r="H223" s="23">
        <f>IFERROR(VLOOKUP(MYRANKS_P[[#This Row],[IDFANGRAPHS]],STEAMER_P[],COLUMN(STEAMER_P[W]),FALSE),0)</f>
        <v>3</v>
      </c>
      <c r="I223" s="23">
        <f>IFERROR(VLOOKUP(MYRANKS_P[[#This Row],[IDFANGRAPHS]],STEAMER_P[],COLUMN(STEAMER_P[L]),FALSE),0)</f>
        <v>3</v>
      </c>
      <c r="J223" s="23">
        <f>IFERROR(VLOOKUP(MYRANKS_P[[#This Row],[IDFANGRAPHS]],STEAMER_P[],COLUMN(STEAMER_P[SV]),FALSE),0)</f>
        <v>28</v>
      </c>
      <c r="K223" s="23">
        <f>IFERROR(VLOOKUP(MYRANKS_P[[#This Row],[IDFANGRAPHS]],STEAMER_P[],COLUMN(STEAMER_P[IP]),FALSE),0)</f>
        <v>65</v>
      </c>
      <c r="L223" s="23">
        <f>IFERROR(VLOOKUP(MYRANKS_P[[#This Row],[IDFANGRAPHS]],STEAMER_P[],COLUMN(STEAMER_P[H]),FALSE),0)</f>
        <v>57</v>
      </c>
      <c r="M223" s="23">
        <f>IFERROR(VLOOKUP(MYRANKS_P[[#This Row],[IDFANGRAPHS]],STEAMER_P[],COLUMN(STEAMER_P[ER]),FALSE),0)</f>
        <v>28</v>
      </c>
      <c r="N223" s="23">
        <f>IFERROR(VLOOKUP(MYRANKS_P[[#This Row],[IDFANGRAPHS]],STEAMER_P[],COLUMN(STEAMER_P[HR]),FALSE),0)</f>
        <v>9</v>
      </c>
      <c r="O223" s="23">
        <f>IFERROR(VLOOKUP(MYRANKS_P[[#This Row],[IDFANGRAPHS]],STEAMER_P[],COLUMN(STEAMER_P[SO]),FALSE),0)</f>
        <v>63</v>
      </c>
      <c r="P223" s="23">
        <f>IFERROR(VLOOKUP(MYRANKS_P[[#This Row],[IDFANGRAPHS]],STEAMER_P[],COLUMN(STEAMER_P[BB]),FALSE),0)</f>
        <v>28</v>
      </c>
      <c r="Q223" s="21">
        <f>IFERROR((MYRANKS_P[[#This Row],[ER]]*9)/MYRANKS_P[[#This Row],[IP]],0)</f>
        <v>3.8769230769230769</v>
      </c>
      <c r="R223" s="21">
        <f>IFERROR((MYRANKS_P[[#This Row],[BB]]+MYRANKS_P[[#This Row],[H]])/MYRANKS_P[[#This Row],[IP]],0)</f>
        <v>1.3076923076923077</v>
      </c>
      <c r="S223" s="23">
        <f>MYRANKS_P[[#This Row],[W]]*P_PTS_W+MYRANKS_P[[#This Row],[L]]*P_PTS_L+MYRANKS_P[[#This Row],[IP]]*P_PTS_IP+MYRANKS_P[[#This Row],[SO]]*P_PTS_K+MYRANKS_P[[#This Row],[BB]]*P_PTS_BB+MYRANKS_P[[#This Row],[H]]*P_PTS_HA+MYRANKS_P[[#This Row],[SV]]*P_PTS_SV+MYRANKS_P[[#This Row],[HR]]*P_PTS_HRA+MYRANKS_P[[#This Row],[ER]]*P_PTS_ER</f>
        <v>0</v>
      </c>
      <c r="T223" s="23">
        <f>VLOOKUP(MYRANKS_P[[#This Row],[POS]],REPLACEMENT_LEVEL[],3,FALSE)</f>
        <v>0</v>
      </c>
      <c r="U223" s="23">
        <f>MYRANKS_P[[#This Row],[PROJ PTS]]-MYRANKS_P[[#This Row],[REPL LEVEL]]</f>
        <v>0</v>
      </c>
      <c r="V223" s="30">
        <f>RANK(MYRANKS_P[[#This Row],[POINTS OVER REPL]],MYRANKS_P[POINTS OVER REPL])</f>
        <v>1</v>
      </c>
      <c r="W223" s="29">
        <f>IF(MYRANKS_P[[#This Row],[RANK]]&lt;=TOTAL_PITCHERS_DRAFTED,MYRANKS_P[[#This Row],[POINTS OVER REPL]],0)</f>
        <v>0</v>
      </c>
      <c r="X223" s="35">
        <f>MYRANKS_P[[#This Row],[POINTS OVER REPL]]*DOLLAR_VALUE_PER_POINT+1</f>
        <v>1</v>
      </c>
      <c r="Y223" s="35"/>
      <c r="Z223" s="29">
        <f>IF(AND(MYRANKS_P[[#This Row],[RANK]]&lt;=(TOTAL_PITCHERS_DRAFTED-PITCHERS_BELOW_REPL_DRAFTED),MYRANKS_P[[#This Row],[$ACTUAL]]=""),MYRANKS_P[[#This Row],[POINTS OVER REPL]],0)</f>
        <v>0</v>
      </c>
      <c r="AA223" s="40">
        <f>IF(MYRANKS_P[[#This Row],[$ACTUAL]]="",MYRANKS_P[[#This Row],[POINTS OVER REPL]]*REMAINING_DOLLAR_VALUE_PER_POINT+1,0)</f>
        <v>1</v>
      </c>
    </row>
    <row r="224" spans="1:27" x14ac:dyDescent="0.25">
      <c r="A224" s="2" t="s">
        <v>12831</v>
      </c>
      <c r="B224" s="14" t="str">
        <f>VLOOKUP(MYRANKS_P[[#This Row],[PLAYERID]],PLAYERIDMAP2[],COLUMN(PLAYERIDMAP2[LASTNAME]),FALSE)</f>
        <v>Grimm</v>
      </c>
      <c r="C224" s="14" t="str">
        <f>VLOOKUP(MYRANKS_P[[#This Row],[PLAYERID]],PLAYERIDMAP2[],COLUMN(PLAYERIDMAP2[FIRSTNAME]),FALSE)</f>
        <v>Justin</v>
      </c>
      <c r="D224" s="14" t="str">
        <f>MYRANKS_P[[#This Row],[FNAME]]&amp;" "&amp;MYRANKS_P[[#This Row],[LNAME]]</f>
        <v>Justin Grimm</v>
      </c>
      <c r="E224" s="14" t="str">
        <f>VLOOKUP(MYRANKS_P[[#This Row],[PLAYERID]],PLAYERIDMAP2[],COLUMN(PLAYERIDMAP2[TEAM]),FALSE)</f>
        <v>CHC</v>
      </c>
      <c r="F224" s="14" t="str">
        <f>VLOOKUP(MYRANKS_P[[#This Row],[PLAYERID]],PLAYERIDMAP2[],COLUMN(PLAYERIDMAP2[POS]),FALSE)</f>
        <v>P</v>
      </c>
      <c r="G224" s="14">
        <f>IFERROR(VALUE(VLOOKUP(MYRANKS_P[[#This Row],[PLAYERID]],PLAYERIDMAP2[],COLUMN(PLAYERIDMAP2[IDFANGRAPHS]),FALSE)),VLOOKUP(MYRANKS_P[[#This Row],[PLAYERID]],PLAYERIDMAP2[],COLUMN(PLAYERIDMAP2[IDFANGRAPHS]),FALSE))</f>
        <v>11720</v>
      </c>
      <c r="H224" s="23">
        <f>IFERROR(VLOOKUP(MYRANKS_P[[#This Row],[IDFANGRAPHS]],STEAMER_P[],COLUMN(STEAMER_P[W]),FALSE),0)</f>
        <v>3</v>
      </c>
      <c r="I224" s="23">
        <f>IFERROR(VLOOKUP(MYRANKS_P[[#This Row],[IDFANGRAPHS]],STEAMER_P[],COLUMN(STEAMER_P[L]),FALSE),0)</f>
        <v>2</v>
      </c>
      <c r="J224" s="23">
        <f>IFERROR(VLOOKUP(MYRANKS_P[[#This Row],[IDFANGRAPHS]],STEAMER_P[],COLUMN(STEAMER_P[SV]),FALSE),0)</f>
        <v>3</v>
      </c>
      <c r="K224" s="23">
        <f>IFERROR(VLOOKUP(MYRANKS_P[[#This Row],[IDFANGRAPHS]],STEAMER_P[],COLUMN(STEAMER_P[IP]),FALSE),0)</f>
        <v>55</v>
      </c>
      <c r="L224" s="23">
        <f>IFERROR(VLOOKUP(MYRANKS_P[[#This Row],[IDFANGRAPHS]],STEAMER_P[],COLUMN(STEAMER_P[H]),FALSE),0)</f>
        <v>44</v>
      </c>
      <c r="M224" s="23">
        <f>IFERROR(VLOOKUP(MYRANKS_P[[#This Row],[IDFANGRAPHS]],STEAMER_P[],COLUMN(STEAMER_P[ER]),FALSE),0)</f>
        <v>19</v>
      </c>
      <c r="N224" s="23">
        <f>IFERROR(VLOOKUP(MYRANKS_P[[#This Row],[IDFANGRAPHS]],STEAMER_P[],COLUMN(STEAMER_P[HR]),FALSE),0)</f>
        <v>4</v>
      </c>
      <c r="O224" s="23">
        <f>IFERROR(VLOOKUP(MYRANKS_P[[#This Row],[IDFANGRAPHS]],STEAMER_P[],COLUMN(STEAMER_P[SO]),FALSE),0)</f>
        <v>63</v>
      </c>
      <c r="P224" s="23">
        <f>IFERROR(VLOOKUP(MYRANKS_P[[#This Row],[IDFANGRAPHS]],STEAMER_P[],COLUMN(STEAMER_P[BB]),FALSE),0)</f>
        <v>21</v>
      </c>
      <c r="Q224" s="21">
        <f>IFERROR((MYRANKS_P[[#This Row],[ER]]*9)/MYRANKS_P[[#This Row],[IP]],0)</f>
        <v>3.1090909090909089</v>
      </c>
      <c r="R224" s="21">
        <f>IFERROR((MYRANKS_P[[#This Row],[BB]]+MYRANKS_P[[#This Row],[H]])/MYRANKS_P[[#This Row],[IP]],0)</f>
        <v>1.1818181818181819</v>
      </c>
      <c r="S224" s="23">
        <f>MYRANKS_P[[#This Row],[W]]*P_PTS_W+MYRANKS_P[[#This Row],[L]]*P_PTS_L+MYRANKS_P[[#This Row],[IP]]*P_PTS_IP+MYRANKS_P[[#This Row],[SO]]*P_PTS_K+MYRANKS_P[[#This Row],[BB]]*P_PTS_BB+MYRANKS_P[[#This Row],[H]]*P_PTS_HA+MYRANKS_P[[#This Row],[SV]]*P_PTS_SV+MYRANKS_P[[#This Row],[HR]]*P_PTS_HRA+MYRANKS_P[[#This Row],[ER]]*P_PTS_ER</f>
        <v>0</v>
      </c>
      <c r="T224" s="23">
        <f>VLOOKUP(MYRANKS_P[[#This Row],[POS]],REPLACEMENT_LEVEL[],3,FALSE)</f>
        <v>0</v>
      </c>
      <c r="U224" s="23">
        <f>MYRANKS_P[[#This Row],[PROJ PTS]]-MYRANKS_P[[#This Row],[REPL LEVEL]]</f>
        <v>0</v>
      </c>
      <c r="V224" s="30">
        <f>RANK(MYRANKS_P[[#This Row],[POINTS OVER REPL]],MYRANKS_P[POINTS OVER REPL])</f>
        <v>1</v>
      </c>
      <c r="W224" s="29">
        <f>IF(MYRANKS_P[[#This Row],[RANK]]&lt;=TOTAL_PITCHERS_DRAFTED,MYRANKS_P[[#This Row],[POINTS OVER REPL]],0)</f>
        <v>0</v>
      </c>
      <c r="X224" s="35">
        <f>MYRANKS_P[[#This Row],[POINTS OVER REPL]]*DOLLAR_VALUE_PER_POINT+1</f>
        <v>1</v>
      </c>
      <c r="Y224" s="35"/>
      <c r="Z224" s="29">
        <f>IF(AND(MYRANKS_P[[#This Row],[RANK]]&lt;=(TOTAL_PITCHERS_DRAFTED-PITCHERS_BELOW_REPL_DRAFTED),MYRANKS_P[[#This Row],[$ACTUAL]]=""),MYRANKS_P[[#This Row],[POINTS OVER REPL]],0)</f>
        <v>0</v>
      </c>
      <c r="AA224" s="40">
        <f>IF(MYRANKS_P[[#This Row],[$ACTUAL]]="",MYRANKS_P[[#This Row],[POINTS OVER REPL]]*REMAINING_DOLLAR_VALUE_PER_POINT+1,0)</f>
        <v>1</v>
      </c>
    </row>
    <row r="225" spans="1:27" x14ac:dyDescent="0.25">
      <c r="A225" s="89" t="s">
        <v>15943</v>
      </c>
      <c r="B225" s="90" t="str">
        <f>VLOOKUP(MYRANKS_P[[#This Row],[PLAYERID]],PLAYERIDMAP2[],COLUMN(PLAYERIDMAP2[LASTNAME]),FALSE)</f>
        <v>Wood</v>
      </c>
      <c r="C225" s="90" t="str">
        <f>VLOOKUP(MYRANKS_P[[#This Row],[PLAYERID]],PLAYERIDMAP2[],COLUMN(PLAYERIDMAP2[FIRSTNAME]),FALSE)</f>
        <v>Travis</v>
      </c>
      <c r="D225" s="90" t="str">
        <f>MYRANKS_P[[#This Row],[FNAME]]&amp;" "&amp;MYRANKS_P[[#This Row],[LNAME]]</f>
        <v>Travis Wood</v>
      </c>
      <c r="E225" s="90" t="str">
        <f>VLOOKUP(MYRANKS_P[[#This Row],[PLAYERID]],PLAYERIDMAP2[],COLUMN(PLAYERIDMAP2[TEAM]),FALSE)</f>
        <v>CHC</v>
      </c>
      <c r="F225" s="90" t="str">
        <f>VLOOKUP(MYRANKS_P[[#This Row],[PLAYERID]],PLAYERIDMAP2[],COLUMN(PLAYERIDMAP2[POS]),FALSE)</f>
        <v>P</v>
      </c>
      <c r="G225" s="90">
        <f>IFERROR(VALUE(VLOOKUP(MYRANKS_P[[#This Row],[PLAYERID]],PLAYERIDMAP2[],COLUMN(PLAYERIDMAP2[IDFANGRAPHS]),FALSE)),VLOOKUP(MYRANKS_P[[#This Row],[PLAYERID]],PLAYERIDMAP2[],COLUMN(PLAYERIDMAP2[IDFANGRAPHS]),FALSE))</f>
        <v>9884</v>
      </c>
      <c r="H225" s="23">
        <f>IFERROR(VLOOKUP(MYRANKS_P[[#This Row],[IDFANGRAPHS]],STEAMER_P[],COLUMN(STEAMER_P[W]),FALSE),0)</f>
        <v>4</v>
      </c>
      <c r="I225" s="23">
        <f>IFERROR(VLOOKUP(MYRANKS_P[[#This Row],[IDFANGRAPHS]],STEAMER_P[],COLUMN(STEAMER_P[L]),FALSE),0)</f>
        <v>3</v>
      </c>
      <c r="J225" s="23">
        <f>IFERROR(VLOOKUP(MYRANKS_P[[#This Row],[IDFANGRAPHS]],STEAMER_P[],COLUMN(STEAMER_P[SV]),FALSE),0)</f>
        <v>1</v>
      </c>
      <c r="K225" s="23">
        <f>IFERROR(VLOOKUP(MYRANKS_P[[#This Row],[IDFANGRAPHS]],STEAMER_P[],COLUMN(STEAMER_P[IP]),FALSE),0)</f>
        <v>63</v>
      </c>
      <c r="L225" s="23">
        <f>IFERROR(VLOOKUP(MYRANKS_P[[#This Row],[IDFANGRAPHS]],STEAMER_P[],COLUMN(STEAMER_P[H]),FALSE),0)</f>
        <v>56</v>
      </c>
      <c r="M225" s="23">
        <f>IFERROR(VLOOKUP(MYRANKS_P[[#This Row],[IDFANGRAPHS]],STEAMER_P[],COLUMN(STEAMER_P[ER]),FALSE),0)</f>
        <v>24</v>
      </c>
      <c r="N225" s="23">
        <f>IFERROR(VLOOKUP(MYRANKS_P[[#This Row],[IDFANGRAPHS]],STEAMER_P[],COLUMN(STEAMER_P[HR]),FALSE),0)</f>
        <v>8</v>
      </c>
      <c r="O225" s="23">
        <f>IFERROR(VLOOKUP(MYRANKS_P[[#This Row],[IDFANGRAPHS]],STEAMER_P[],COLUMN(STEAMER_P[SO]),FALSE),0)</f>
        <v>62</v>
      </c>
      <c r="P225" s="23">
        <f>IFERROR(VLOOKUP(MYRANKS_P[[#This Row],[IDFANGRAPHS]],STEAMER_P[],COLUMN(STEAMER_P[BB]),FALSE),0)</f>
        <v>21</v>
      </c>
      <c r="Q225" s="75">
        <f>IFERROR((MYRANKS_P[[#This Row],[ER]]*9)/MYRANKS_P[[#This Row],[IP]],0)</f>
        <v>3.4285714285714284</v>
      </c>
      <c r="R225" s="75">
        <f>IFERROR((MYRANKS_P[[#This Row],[BB]]+MYRANKS_P[[#This Row],[H]])/MYRANKS_P[[#This Row],[IP]],0)</f>
        <v>1.2222222222222223</v>
      </c>
      <c r="S225" s="74">
        <f>MYRANKS_P[[#This Row],[W]]*P_PTS_W+MYRANKS_P[[#This Row],[L]]*P_PTS_L+MYRANKS_P[[#This Row],[IP]]*P_PTS_IP+MYRANKS_P[[#This Row],[SO]]*P_PTS_K+MYRANKS_P[[#This Row],[BB]]*P_PTS_BB+MYRANKS_P[[#This Row],[H]]*P_PTS_HA+MYRANKS_P[[#This Row],[SV]]*P_PTS_SV+MYRANKS_P[[#This Row],[HR]]*P_PTS_HRA+MYRANKS_P[[#This Row],[ER]]*P_PTS_ER</f>
        <v>0</v>
      </c>
      <c r="T225" s="74">
        <f>VLOOKUP(MYRANKS_P[[#This Row],[POS]],REPLACEMENT_LEVEL[],3,FALSE)</f>
        <v>0</v>
      </c>
      <c r="U225" s="74">
        <f>MYRANKS_P[[#This Row],[PROJ PTS]]-MYRANKS_P[[#This Row],[REPL LEVEL]]</f>
        <v>0</v>
      </c>
      <c r="V225" s="73">
        <f>RANK(MYRANKS_P[[#This Row],[POINTS OVER REPL]],MYRANKS_P[POINTS OVER REPL])</f>
        <v>1</v>
      </c>
      <c r="W225" s="74">
        <f>IF(MYRANKS_P[[#This Row],[RANK]]&lt;=TOTAL_PITCHERS_DRAFTED,MYRANKS_P[[#This Row],[POINTS OVER REPL]],0)</f>
        <v>0</v>
      </c>
      <c r="X225" s="76">
        <f>MYRANKS_P[[#This Row],[POINTS OVER REPL]]*DOLLAR_VALUE_PER_POINT+1</f>
        <v>1</v>
      </c>
      <c r="Y225" s="76"/>
      <c r="Z225" s="74">
        <f>IF(AND(MYRANKS_P[[#This Row],[RANK]]&lt;=(TOTAL_PITCHERS_DRAFTED-PITCHERS_BELOW_REPL_DRAFTED),MYRANKS_P[[#This Row],[$ACTUAL]]=""),MYRANKS_P[[#This Row],[POINTS OVER REPL]],0)</f>
        <v>0</v>
      </c>
      <c r="AA225" s="77">
        <f>IF(MYRANKS_P[[#This Row],[$ACTUAL]]="",MYRANKS_P[[#This Row],[POINTS OVER REPL]]*REMAINING_DOLLAR_VALUE_PER_POINT+1,0)</f>
        <v>1</v>
      </c>
    </row>
    <row r="226" spans="1:27" x14ac:dyDescent="0.25">
      <c r="A226" s="2" t="s">
        <v>12310</v>
      </c>
      <c r="B226" s="14" t="str">
        <f>VLOOKUP(MYRANKS_P[[#This Row],[PLAYERID]],PLAYERIDMAP2[],COLUMN(PLAYERIDMAP2[LASTNAME]),FALSE)</f>
        <v>Dunn</v>
      </c>
      <c r="C226" s="14" t="str">
        <f>VLOOKUP(MYRANKS_P[[#This Row],[PLAYERID]],PLAYERIDMAP2[],COLUMN(PLAYERIDMAP2[FIRSTNAME]),FALSE)</f>
        <v>Mike</v>
      </c>
      <c r="D226" s="14" t="str">
        <f>MYRANKS_P[[#This Row],[FNAME]]&amp;" "&amp;MYRANKS_P[[#This Row],[LNAME]]</f>
        <v>Mike Dunn</v>
      </c>
      <c r="E226" s="14" t="str">
        <f>VLOOKUP(MYRANKS_P[[#This Row],[PLAYERID]],PLAYERIDMAP2[],COLUMN(PLAYERIDMAP2[TEAM]),FALSE)</f>
        <v>MIA</v>
      </c>
      <c r="F226" s="14" t="str">
        <f>VLOOKUP(MYRANKS_P[[#This Row],[PLAYERID]],PLAYERIDMAP2[],COLUMN(PLAYERIDMAP2[POS]),FALSE)</f>
        <v>P</v>
      </c>
      <c r="G226" s="14">
        <f>IFERROR(VALUE(VLOOKUP(MYRANKS_P[[#This Row],[PLAYERID]],PLAYERIDMAP2[],COLUMN(PLAYERIDMAP2[IDFANGRAPHS]),FALSE)),VLOOKUP(MYRANKS_P[[#This Row],[PLAYERID]],PLAYERIDMAP2[],COLUMN(PLAYERIDMAP2[IDFANGRAPHS]),FALSE))</f>
        <v>9948</v>
      </c>
      <c r="H226" s="23">
        <f>IFERROR(VLOOKUP(MYRANKS_P[[#This Row],[IDFANGRAPHS]],STEAMER_P[],COLUMN(STEAMER_P[W]),FALSE),0)</f>
        <v>3</v>
      </c>
      <c r="I226" s="23">
        <f>IFERROR(VLOOKUP(MYRANKS_P[[#This Row],[IDFANGRAPHS]],STEAMER_P[],COLUMN(STEAMER_P[L]),FALSE),0)</f>
        <v>3</v>
      </c>
      <c r="J226" s="23">
        <f>IFERROR(VLOOKUP(MYRANKS_P[[#This Row],[IDFANGRAPHS]],STEAMER_P[],COLUMN(STEAMER_P[SV]),FALSE),0)</f>
        <v>3</v>
      </c>
      <c r="K226" s="23">
        <f>IFERROR(VLOOKUP(MYRANKS_P[[#This Row],[IDFANGRAPHS]],STEAMER_P[],COLUMN(STEAMER_P[IP]),FALSE),0)</f>
        <v>55</v>
      </c>
      <c r="L226" s="23">
        <f>IFERROR(VLOOKUP(MYRANKS_P[[#This Row],[IDFANGRAPHS]],STEAMER_P[],COLUMN(STEAMER_P[H]),FALSE),0)</f>
        <v>45</v>
      </c>
      <c r="M226" s="23">
        <f>IFERROR(VLOOKUP(MYRANKS_P[[#This Row],[IDFANGRAPHS]],STEAMER_P[],COLUMN(STEAMER_P[ER]),FALSE),0)</f>
        <v>19</v>
      </c>
      <c r="N226" s="23">
        <f>IFERROR(VLOOKUP(MYRANKS_P[[#This Row],[IDFANGRAPHS]],STEAMER_P[],COLUMN(STEAMER_P[HR]),FALSE),0)</f>
        <v>5</v>
      </c>
      <c r="O226" s="23">
        <f>IFERROR(VLOOKUP(MYRANKS_P[[#This Row],[IDFANGRAPHS]],STEAMER_P[],COLUMN(STEAMER_P[SO]),FALSE),0)</f>
        <v>62</v>
      </c>
      <c r="P226" s="23">
        <f>IFERROR(VLOOKUP(MYRANKS_P[[#This Row],[IDFANGRAPHS]],STEAMER_P[],COLUMN(STEAMER_P[BB]),FALSE),0)</f>
        <v>23</v>
      </c>
      <c r="Q226" s="21">
        <f>IFERROR((MYRANKS_P[[#This Row],[ER]]*9)/MYRANKS_P[[#This Row],[IP]],0)</f>
        <v>3.1090909090909089</v>
      </c>
      <c r="R226" s="21">
        <f>IFERROR((MYRANKS_P[[#This Row],[BB]]+MYRANKS_P[[#This Row],[H]])/MYRANKS_P[[#This Row],[IP]],0)</f>
        <v>1.2363636363636363</v>
      </c>
      <c r="S226" s="23">
        <f>MYRANKS_P[[#This Row],[W]]*P_PTS_W+MYRANKS_P[[#This Row],[L]]*P_PTS_L+MYRANKS_P[[#This Row],[IP]]*P_PTS_IP+MYRANKS_P[[#This Row],[SO]]*P_PTS_K+MYRANKS_P[[#This Row],[BB]]*P_PTS_BB+MYRANKS_P[[#This Row],[H]]*P_PTS_HA+MYRANKS_P[[#This Row],[SV]]*P_PTS_SV+MYRANKS_P[[#This Row],[HR]]*P_PTS_HRA+MYRANKS_P[[#This Row],[ER]]*P_PTS_ER</f>
        <v>0</v>
      </c>
      <c r="T226" s="23">
        <f>VLOOKUP(MYRANKS_P[[#This Row],[POS]],REPLACEMENT_LEVEL[],3,FALSE)</f>
        <v>0</v>
      </c>
      <c r="U226" s="23">
        <f>MYRANKS_P[[#This Row],[PROJ PTS]]-MYRANKS_P[[#This Row],[REPL LEVEL]]</f>
        <v>0</v>
      </c>
      <c r="V226" s="30">
        <f>RANK(MYRANKS_P[[#This Row],[POINTS OVER REPL]],MYRANKS_P[POINTS OVER REPL])</f>
        <v>1</v>
      </c>
      <c r="W226" s="29">
        <f>IF(MYRANKS_P[[#This Row],[RANK]]&lt;=TOTAL_PITCHERS_DRAFTED,MYRANKS_P[[#This Row],[POINTS OVER REPL]],0)</f>
        <v>0</v>
      </c>
      <c r="X226" s="35">
        <f>MYRANKS_P[[#This Row],[POINTS OVER REPL]]*DOLLAR_VALUE_PER_POINT+1</f>
        <v>1</v>
      </c>
      <c r="Y226" s="35"/>
      <c r="Z226" s="29">
        <f>IF(AND(MYRANKS_P[[#This Row],[RANK]]&lt;=(TOTAL_PITCHERS_DRAFTED-PITCHERS_BELOW_REPL_DRAFTED),MYRANKS_P[[#This Row],[$ACTUAL]]=""),MYRANKS_P[[#This Row],[POINTS OVER REPL]],0)</f>
        <v>0</v>
      </c>
      <c r="AA226" s="40">
        <f>IF(MYRANKS_P[[#This Row],[$ACTUAL]]="",MYRANKS_P[[#This Row],[POINTS OVER REPL]]*REMAINING_DOLLAR_VALUE_PER_POINT+1,0)</f>
        <v>1</v>
      </c>
    </row>
    <row r="227" spans="1:27" x14ac:dyDescent="0.25">
      <c r="A227" s="2" t="s">
        <v>11901</v>
      </c>
      <c r="B227" s="14" t="str">
        <f>VLOOKUP(MYRANKS_P[[#This Row],[PLAYERID]],PLAYERIDMAP2[],COLUMN(PLAYERIDMAP2[LASTNAME]),FALSE)</f>
        <v>Clippard</v>
      </c>
      <c r="C227" s="14" t="str">
        <f>VLOOKUP(MYRANKS_P[[#This Row],[PLAYERID]],PLAYERIDMAP2[],COLUMN(PLAYERIDMAP2[FIRSTNAME]),FALSE)</f>
        <v>Tyler</v>
      </c>
      <c r="D227" s="14" t="str">
        <f>MYRANKS_P[[#This Row],[FNAME]]&amp;" "&amp;MYRANKS_P[[#This Row],[LNAME]]</f>
        <v>Tyler Clippard</v>
      </c>
      <c r="E227" s="14" t="str">
        <f>VLOOKUP(MYRANKS_P[[#This Row],[PLAYERID]],PLAYERIDMAP2[],COLUMN(PLAYERIDMAP2[TEAM]),FALSE)</f>
        <v>NYM</v>
      </c>
      <c r="F227" s="14" t="str">
        <f>VLOOKUP(MYRANKS_P[[#This Row],[PLAYERID]],PLAYERIDMAP2[],COLUMN(PLAYERIDMAP2[POS]),FALSE)</f>
        <v>P</v>
      </c>
      <c r="G227" s="14">
        <f>IFERROR(VALUE(VLOOKUP(MYRANKS_P[[#This Row],[PLAYERID]],PLAYERIDMAP2[],COLUMN(PLAYERIDMAP2[IDFANGRAPHS]),FALSE)),VLOOKUP(MYRANKS_P[[#This Row],[PLAYERID]],PLAYERIDMAP2[],COLUMN(PLAYERIDMAP2[IDFANGRAPHS]),FALSE))</f>
        <v>5640</v>
      </c>
      <c r="H227" s="23">
        <f>IFERROR(VLOOKUP(MYRANKS_P[[#This Row],[IDFANGRAPHS]],STEAMER_P[],COLUMN(STEAMER_P[W]),FALSE),0)</f>
        <v>3</v>
      </c>
      <c r="I227" s="23">
        <f>IFERROR(VLOOKUP(MYRANKS_P[[#This Row],[IDFANGRAPHS]],STEAMER_P[],COLUMN(STEAMER_P[L]),FALSE),0)</f>
        <v>3</v>
      </c>
      <c r="J227" s="23">
        <f>IFERROR(VLOOKUP(MYRANKS_P[[#This Row],[IDFANGRAPHS]],STEAMER_P[],COLUMN(STEAMER_P[SV]),FALSE),0)</f>
        <v>28</v>
      </c>
      <c r="K227" s="23">
        <f>IFERROR(VLOOKUP(MYRANKS_P[[#This Row],[IDFANGRAPHS]],STEAMER_P[],COLUMN(STEAMER_P[IP]),FALSE),0)</f>
        <v>65</v>
      </c>
      <c r="L227" s="23">
        <f>IFERROR(VLOOKUP(MYRANKS_P[[#This Row],[IDFANGRAPHS]],STEAMER_P[],COLUMN(STEAMER_P[H]),FALSE),0)</f>
        <v>58</v>
      </c>
      <c r="M227" s="23">
        <f>IFERROR(VLOOKUP(MYRANKS_P[[#This Row],[IDFANGRAPHS]],STEAMER_P[],COLUMN(STEAMER_P[ER]),FALSE),0)</f>
        <v>27</v>
      </c>
      <c r="N227" s="23">
        <f>IFERROR(VLOOKUP(MYRANKS_P[[#This Row],[IDFANGRAPHS]],STEAMER_P[],COLUMN(STEAMER_P[HR]),FALSE),0)</f>
        <v>9</v>
      </c>
      <c r="O227" s="23">
        <f>IFERROR(VLOOKUP(MYRANKS_P[[#This Row],[IDFANGRAPHS]],STEAMER_P[],COLUMN(STEAMER_P[SO]),FALSE),0)</f>
        <v>62</v>
      </c>
      <c r="P227" s="23">
        <f>IFERROR(VLOOKUP(MYRANKS_P[[#This Row],[IDFANGRAPHS]],STEAMER_P[],COLUMN(STEAMER_P[BB]),FALSE),0)</f>
        <v>25</v>
      </c>
      <c r="Q227" s="21">
        <f>IFERROR((MYRANKS_P[[#This Row],[ER]]*9)/MYRANKS_P[[#This Row],[IP]],0)</f>
        <v>3.7384615384615385</v>
      </c>
      <c r="R227" s="21">
        <f>IFERROR((MYRANKS_P[[#This Row],[BB]]+MYRANKS_P[[#This Row],[H]])/MYRANKS_P[[#This Row],[IP]],0)</f>
        <v>1.2769230769230768</v>
      </c>
      <c r="S227" s="23">
        <f>MYRANKS_P[[#This Row],[W]]*P_PTS_W+MYRANKS_P[[#This Row],[L]]*P_PTS_L+MYRANKS_P[[#This Row],[IP]]*P_PTS_IP+MYRANKS_P[[#This Row],[SO]]*P_PTS_K+MYRANKS_P[[#This Row],[BB]]*P_PTS_BB+MYRANKS_P[[#This Row],[H]]*P_PTS_HA+MYRANKS_P[[#This Row],[SV]]*P_PTS_SV+MYRANKS_P[[#This Row],[HR]]*P_PTS_HRA+MYRANKS_P[[#This Row],[ER]]*P_PTS_ER</f>
        <v>0</v>
      </c>
      <c r="T227" s="23">
        <f>VLOOKUP(MYRANKS_P[[#This Row],[POS]],REPLACEMENT_LEVEL[],3,FALSE)</f>
        <v>0</v>
      </c>
      <c r="U227" s="23">
        <f>MYRANKS_P[[#This Row],[PROJ PTS]]-MYRANKS_P[[#This Row],[REPL LEVEL]]</f>
        <v>0</v>
      </c>
      <c r="V227" s="30">
        <f>RANK(MYRANKS_P[[#This Row],[POINTS OVER REPL]],MYRANKS_P[POINTS OVER REPL])</f>
        <v>1</v>
      </c>
      <c r="W227" s="29">
        <f>IF(MYRANKS_P[[#This Row],[RANK]]&lt;=TOTAL_PITCHERS_DRAFTED,MYRANKS_P[[#This Row],[POINTS OVER REPL]],0)</f>
        <v>0</v>
      </c>
      <c r="X227" s="35">
        <f>MYRANKS_P[[#This Row],[POINTS OVER REPL]]*DOLLAR_VALUE_PER_POINT+1</f>
        <v>1</v>
      </c>
      <c r="Y227" s="35"/>
      <c r="Z227" s="29">
        <f>IF(AND(MYRANKS_P[[#This Row],[RANK]]&lt;=(TOTAL_PITCHERS_DRAFTED-PITCHERS_BELOW_REPL_DRAFTED),MYRANKS_P[[#This Row],[$ACTUAL]]=""),MYRANKS_P[[#This Row],[POINTS OVER REPL]],0)</f>
        <v>0</v>
      </c>
      <c r="AA227" s="40">
        <f>IF(MYRANKS_P[[#This Row],[$ACTUAL]]="",MYRANKS_P[[#This Row],[POINTS OVER REPL]]*REMAINING_DOLLAR_VALUE_PER_POINT+1,0)</f>
        <v>1</v>
      </c>
    </row>
    <row r="228" spans="1:27" x14ac:dyDescent="0.25">
      <c r="A228" s="2" t="s">
        <v>15366</v>
      </c>
      <c r="B228" s="14" t="str">
        <f>VLOOKUP(MYRANKS_P[[#This Row],[PLAYERID]],PLAYERIDMAP2[],COLUMN(PLAYERIDMAP2[LASTNAME]),FALSE)</f>
        <v>Soria</v>
      </c>
      <c r="C228" s="14" t="str">
        <f>VLOOKUP(MYRANKS_P[[#This Row],[PLAYERID]],PLAYERIDMAP2[],COLUMN(PLAYERIDMAP2[FIRSTNAME]),FALSE)</f>
        <v>Joakim</v>
      </c>
      <c r="D228" s="14" t="str">
        <f>MYRANKS_P[[#This Row],[FNAME]]&amp;" "&amp;MYRANKS_P[[#This Row],[LNAME]]</f>
        <v>Joakim Soria</v>
      </c>
      <c r="E228" s="14" t="str">
        <f>VLOOKUP(MYRANKS_P[[#This Row],[PLAYERID]],PLAYERIDMAP2[],COLUMN(PLAYERIDMAP2[TEAM]),FALSE)</f>
        <v>KC</v>
      </c>
      <c r="F228" s="14" t="str">
        <f>VLOOKUP(MYRANKS_P[[#This Row],[PLAYERID]],PLAYERIDMAP2[],COLUMN(PLAYERIDMAP2[POS]),FALSE)</f>
        <v>P</v>
      </c>
      <c r="G228" s="14">
        <f>IFERROR(VALUE(VLOOKUP(MYRANKS_P[[#This Row],[PLAYERID]],PLAYERIDMAP2[],COLUMN(PLAYERIDMAP2[IDFANGRAPHS]),FALSE)),VLOOKUP(MYRANKS_P[[#This Row],[PLAYERID]],PLAYERIDMAP2[],COLUMN(PLAYERIDMAP2[IDFANGRAPHS]),FALSE))</f>
        <v>6941</v>
      </c>
      <c r="H228" s="23">
        <f>IFERROR(VLOOKUP(MYRANKS_P[[#This Row],[IDFANGRAPHS]],STEAMER_P[],COLUMN(STEAMER_P[W]),FALSE),0)</f>
        <v>3</v>
      </c>
      <c r="I228" s="23">
        <f>IFERROR(VLOOKUP(MYRANKS_P[[#This Row],[IDFANGRAPHS]],STEAMER_P[],COLUMN(STEAMER_P[L]),FALSE),0)</f>
        <v>3</v>
      </c>
      <c r="J228" s="23">
        <f>IFERROR(VLOOKUP(MYRANKS_P[[#This Row],[IDFANGRAPHS]],STEAMER_P[],COLUMN(STEAMER_P[SV]),FALSE),0)</f>
        <v>6</v>
      </c>
      <c r="K228" s="23">
        <f>IFERROR(VLOOKUP(MYRANKS_P[[#This Row],[IDFANGRAPHS]],STEAMER_P[],COLUMN(STEAMER_P[IP]),FALSE),0)</f>
        <v>65</v>
      </c>
      <c r="L228" s="23">
        <f>IFERROR(VLOOKUP(MYRANKS_P[[#This Row],[IDFANGRAPHS]],STEAMER_P[],COLUMN(STEAMER_P[H]),FALSE),0)</f>
        <v>58</v>
      </c>
      <c r="M228" s="23">
        <f>IFERROR(VLOOKUP(MYRANKS_P[[#This Row],[IDFANGRAPHS]],STEAMER_P[],COLUMN(STEAMER_P[ER]),FALSE),0)</f>
        <v>23</v>
      </c>
      <c r="N228" s="23">
        <f>IFERROR(VLOOKUP(MYRANKS_P[[#This Row],[IDFANGRAPHS]],STEAMER_P[],COLUMN(STEAMER_P[HR]),FALSE),0)</f>
        <v>6</v>
      </c>
      <c r="O228" s="23">
        <f>IFERROR(VLOOKUP(MYRANKS_P[[#This Row],[IDFANGRAPHS]],STEAMER_P[],COLUMN(STEAMER_P[SO]),FALSE),0)</f>
        <v>62</v>
      </c>
      <c r="P228" s="23">
        <f>IFERROR(VLOOKUP(MYRANKS_P[[#This Row],[IDFANGRAPHS]],STEAMER_P[],COLUMN(STEAMER_P[BB]),FALSE),0)</f>
        <v>20</v>
      </c>
      <c r="Q228" s="21">
        <f>IFERROR((MYRANKS_P[[#This Row],[ER]]*9)/MYRANKS_P[[#This Row],[IP]],0)</f>
        <v>3.1846153846153844</v>
      </c>
      <c r="R228" s="21">
        <f>IFERROR((MYRANKS_P[[#This Row],[BB]]+MYRANKS_P[[#This Row],[H]])/MYRANKS_P[[#This Row],[IP]],0)</f>
        <v>1.2</v>
      </c>
      <c r="S228" s="23">
        <f>MYRANKS_P[[#This Row],[W]]*P_PTS_W+MYRANKS_P[[#This Row],[L]]*P_PTS_L+MYRANKS_P[[#This Row],[IP]]*P_PTS_IP+MYRANKS_P[[#This Row],[SO]]*P_PTS_K+MYRANKS_P[[#This Row],[BB]]*P_PTS_BB+MYRANKS_P[[#This Row],[H]]*P_PTS_HA+MYRANKS_P[[#This Row],[SV]]*P_PTS_SV+MYRANKS_P[[#This Row],[HR]]*P_PTS_HRA+MYRANKS_P[[#This Row],[ER]]*P_PTS_ER</f>
        <v>0</v>
      </c>
      <c r="T228" s="23">
        <f>VLOOKUP(MYRANKS_P[[#This Row],[POS]],REPLACEMENT_LEVEL[],3,FALSE)</f>
        <v>0</v>
      </c>
      <c r="U228" s="23">
        <f>MYRANKS_P[[#This Row],[PROJ PTS]]-MYRANKS_P[[#This Row],[REPL LEVEL]]</f>
        <v>0</v>
      </c>
      <c r="V228" s="30">
        <f>RANK(MYRANKS_P[[#This Row],[POINTS OVER REPL]],MYRANKS_P[POINTS OVER REPL])</f>
        <v>1</v>
      </c>
      <c r="W228" s="29">
        <f>IF(MYRANKS_P[[#This Row],[RANK]]&lt;=TOTAL_PITCHERS_DRAFTED,MYRANKS_P[[#This Row],[POINTS OVER REPL]],0)</f>
        <v>0</v>
      </c>
      <c r="X228" s="35">
        <f>MYRANKS_P[[#This Row],[POINTS OVER REPL]]*DOLLAR_VALUE_PER_POINT+1</f>
        <v>1</v>
      </c>
      <c r="Y228" s="35"/>
      <c r="Z228" s="29">
        <f>IF(AND(MYRANKS_P[[#This Row],[RANK]]&lt;=(TOTAL_PITCHERS_DRAFTED-PITCHERS_BELOW_REPL_DRAFTED),MYRANKS_P[[#This Row],[$ACTUAL]]=""),MYRANKS_P[[#This Row],[POINTS OVER REPL]],0)</f>
        <v>0</v>
      </c>
      <c r="AA228" s="40">
        <f>IF(MYRANKS_P[[#This Row],[$ACTUAL]]="",MYRANKS_P[[#This Row],[POINTS OVER REPL]]*REMAINING_DOLLAR_VALUE_PER_POINT+1,0)</f>
        <v>1</v>
      </c>
    </row>
    <row r="229" spans="1:27" x14ac:dyDescent="0.25">
      <c r="A229" s="4" t="s">
        <v>16166</v>
      </c>
      <c r="B229" s="14" t="str">
        <f>VLOOKUP(MYRANKS_P[[#This Row],[PLAYERID]],PLAYERIDMAP2[],COLUMN(PLAYERIDMAP2[LASTNAME]),FALSE)</f>
        <v>Casilla</v>
      </c>
      <c r="C229" s="14" t="str">
        <f>VLOOKUP(MYRANKS_P[[#This Row],[PLAYERID]],PLAYERIDMAP2[],COLUMN(PLAYERIDMAP2[FIRSTNAME]),FALSE)</f>
        <v>Santiago</v>
      </c>
      <c r="D229" s="14" t="str">
        <f>MYRANKS_P[[#This Row],[FNAME]]&amp;" "&amp;MYRANKS_P[[#This Row],[LNAME]]</f>
        <v>Santiago Casilla</v>
      </c>
      <c r="E229" s="14" t="str">
        <f>VLOOKUP(MYRANKS_P[[#This Row],[PLAYERID]],PLAYERIDMAP2[],COLUMN(PLAYERIDMAP2[TEAM]),FALSE)</f>
        <v>SF</v>
      </c>
      <c r="F229" s="14" t="str">
        <f>VLOOKUP(MYRANKS_P[[#This Row],[PLAYERID]],PLAYERIDMAP2[],COLUMN(PLAYERIDMAP2[POS]),FALSE)</f>
        <v>P</v>
      </c>
      <c r="G229" s="14">
        <f>IFERROR(VALUE(VLOOKUP(MYRANKS_P[[#This Row],[PLAYERID]],PLAYERIDMAP2[],COLUMN(PLAYERIDMAP2[IDFANGRAPHS]),FALSE)),VLOOKUP(MYRANKS_P[[#This Row],[PLAYERID]],PLAYERIDMAP2[],COLUMN(PLAYERIDMAP2[IDFANGRAPHS]),FALSE))</f>
        <v>2873</v>
      </c>
      <c r="H229" s="23">
        <f>IFERROR(VLOOKUP(MYRANKS_P[[#This Row],[IDFANGRAPHS]],STEAMER_P[],COLUMN(STEAMER_P[W]),FALSE),0)</f>
        <v>3</v>
      </c>
      <c r="I229" s="23">
        <f>IFERROR(VLOOKUP(MYRANKS_P[[#This Row],[IDFANGRAPHS]],STEAMER_P[],COLUMN(STEAMER_P[L]),FALSE),0)</f>
        <v>3</v>
      </c>
      <c r="J229" s="23">
        <f>IFERROR(VLOOKUP(MYRANKS_P[[#This Row],[IDFANGRAPHS]],STEAMER_P[],COLUMN(STEAMER_P[SV]),FALSE),0)</f>
        <v>28</v>
      </c>
      <c r="K229" s="23">
        <f>IFERROR(VLOOKUP(MYRANKS_P[[#This Row],[IDFANGRAPHS]],STEAMER_P[],COLUMN(STEAMER_P[IP]),FALSE),0)</f>
        <v>65</v>
      </c>
      <c r="L229" s="23">
        <f>IFERROR(VLOOKUP(MYRANKS_P[[#This Row],[IDFANGRAPHS]],STEAMER_P[],COLUMN(STEAMER_P[H]),FALSE),0)</f>
        <v>57</v>
      </c>
      <c r="M229" s="23">
        <f>IFERROR(VLOOKUP(MYRANKS_P[[#This Row],[IDFANGRAPHS]],STEAMER_P[],COLUMN(STEAMER_P[ER]),FALSE),0)</f>
        <v>24</v>
      </c>
      <c r="N229" s="23">
        <f>IFERROR(VLOOKUP(MYRANKS_P[[#This Row],[IDFANGRAPHS]],STEAMER_P[],COLUMN(STEAMER_P[HR]),FALSE),0)</f>
        <v>5</v>
      </c>
      <c r="O229" s="23">
        <f>IFERROR(VLOOKUP(MYRANKS_P[[#This Row],[IDFANGRAPHS]],STEAMER_P[],COLUMN(STEAMER_P[SO]),FALSE),0)</f>
        <v>62</v>
      </c>
      <c r="P229" s="23">
        <f>IFERROR(VLOOKUP(MYRANKS_P[[#This Row],[IDFANGRAPHS]],STEAMER_P[],COLUMN(STEAMER_P[BB]),FALSE),0)</f>
        <v>24</v>
      </c>
      <c r="Q229" s="21">
        <f>IFERROR((MYRANKS_P[[#This Row],[ER]]*9)/MYRANKS_P[[#This Row],[IP]],0)</f>
        <v>3.3230769230769233</v>
      </c>
      <c r="R229" s="21">
        <f>IFERROR((MYRANKS_P[[#This Row],[BB]]+MYRANKS_P[[#This Row],[H]])/MYRANKS_P[[#This Row],[IP]],0)</f>
        <v>1.2461538461538462</v>
      </c>
      <c r="S229" s="23">
        <f>MYRANKS_P[[#This Row],[W]]*P_PTS_W+MYRANKS_P[[#This Row],[L]]*P_PTS_L+MYRANKS_P[[#This Row],[IP]]*P_PTS_IP+MYRANKS_P[[#This Row],[SO]]*P_PTS_K+MYRANKS_P[[#This Row],[BB]]*P_PTS_BB+MYRANKS_P[[#This Row],[H]]*P_PTS_HA+MYRANKS_P[[#This Row],[SV]]*P_PTS_SV+MYRANKS_P[[#This Row],[HR]]*P_PTS_HRA+MYRANKS_P[[#This Row],[ER]]*P_PTS_ER</f>
        <v>0</v>
      </c>
      <c r="T229" s="23">
        <f>VLOOKUP(MYRANKS_P[[#This Row],[POS]],REPLACEMENT_LEVEL[],3,FALSE)</f>
        <v>0</v>
      </c>
      <c r="U229" s="23">
        <f>MYRANKS_P[[#This Row],[PROJ PTS]]-MYRANKS_P[[#This Row],[REPL LEVEL]]</f>
        <v>0</v>
      </c>
      <c r="V229" s="30">
        <f>RANK(MYRANKS_P[[#This Row],[POINTS OVER REPL]],MYRANKS_P[POINTS OVER REPL])</f>
        <v>1</v>
      </c>
      <c r="W229" s="29">
        <f>IF(MYRANKS_P[[#This Row],[RANK]]&lt;=TOTAL_PITCHERS_DRAFTED,MYRANKS_P[[#This Row],[POINTS OVER REPL]],0)</f>
        <v>0</v>
      </c>
      <c r="X229" s="35">
        <f>MYRANKS_P[[#This Row],[POINTS OVER REPL]]*DOLLAR_VALUE_PER_POINT+1</f>
        <v>1</v>
      </c>
      <c r="Y229" s="35"/>
      <c r="Z229" s="29">
        <f>IF(AND(MYRANKS_P[[#This Row],[RANK]]&lt;=(TOTAL_PITCHERS_DRAFTED-PITCHERS_BELOW_REPL_DRAFTED),MYRANKS_P[[#This Row],[$ACTUAL]]=""),MYRANKS_P[[#This Row],[POINTS OVER REPL]],0)</f>
        <v>0</v>
      </c>
      <c r="AA229" s="40">
        <f>IF(MYRANKS_P[[#This Row],[$ACTUAL]]="",MYRANKS_P[[#This Row],[POINTS OVER REPL]]*REMAINING_DOLLAR_VALUE_PER_POINT+1,0)</f>
        <v>1</v>
      </c>
    </row>
    <row r="230" spans="1:27" x14ac:dyDescent="0.25">
      <c r="A230" s="2" t="s">
        <v>17049</v>
      </c>
      <c r="B230" s="14" t="str">
        <f>VLOOKUP(MYRANKS_P[[#This Row],[PLAYERID]],PLAYERIDMAP2[],COLUMN(PLAYERIDMAP2[LASTNAME]),FALSE)</f>
        <v>Jeffress</v>
      </c>
      <c r="C230" s="14" t="str">
        <f>VLOOKUP(MYRANKS_P[[#This Row],[PLAYERID]],PLAYERIDMAP2[],COLUMN(PLAYERIDMAP2[FIRSTNAME]),FALSE)</f>
        <v>Jeremy</v>
      </c>
      <c r="D230" s="14" t="str">
        <f>MYRANKS_P[[#This Row],[FNAME]]&amp;" "&amp;MYRANKS_P[[#This Row],[LNAME]]</f>
        <v>Jeremy Jeffress</v>
      </c>
      <c r="E230" s="14" t="str">
        <f>VLOOKUP(MYRANKS_P[[#This Row],[PLAYERID]],PLAYERIDMAP2[],COLUMN(PLAYERIDMAP2[TEAM]),FALSE)</f>
        <v>MIL</v>
      </c>
      <c r="F230" s="14" t="str">
        <f>VLOOKUP(MYRANKS_P[[#This Row],[PLAYERID]],PLAYERIDMAP2[],COLUMN(PLAYERIDMAP2[POS]),FALSE)</f>
        <v>P</v>
      </c>
      <c r="G230" s="14">
        <f>IFERROR(VALUE(VLOOKUP(MYRANKS_P[[#This Row],[PLAYERID]],PLAYERIDMAP2[],COLUMN(PLAYERIDMAP2[IDFANGRAPHS]),FALSE)),VLOOKUP(MYRANKS_P[[#This Row],[PLAYERID]],PLAYERIDMAP2[],COLUMN(PLAYERIDMAP2[IDFANGRAPHS]),FALSE))</f>
        <v>9490</v>
      </c>
      <c r="H230" s="23">
        <f>IFERROR(VLOOKUP(MYRANKS_P[[#This Row],[IDFANGRAPHS]],STEAMER_P[],COLUMN(STEAMER_P[W]),FALSE),0)</f>
        <v>3</v>
      </c>
      <c r="I230" s="23">
        <f>IFERROR(VLOOKUP(MYRANKS_P[[#This Row],[IDFANGRAPHS]],STEAMER_P[],COLUMN(STEAMER_P[L]),FALSE),0)</f>
        <v>3</v>
      </c>
      <c r="J230" s="23">
        <f>IFERROR(VLOOKUP(MYRANKS_P[[#This Row],[IDFANGRAPHS]],STEAMER_P[],COLUMN(STEAMER_P[SV]),FALSE),0)</f>
        <v>6</v>
      </c>
      <c r="K230" s="23">
        <f>IFERROR(VLOOKUP(MYRANKS_P[[#This Row],[IDFANGRAPHS]],STEAMER_P[],COLUMN(STEAMER_P[IP]),FALSE),0)</f>
        <v>65</v>
      </c>
      <c r="L230" s="23">
        <f>IFERROR(VLOOKUP(MYRANKS_P[[#This Row],[IDFANGRAPHS]],STEAMER_P[],COLUMN(STEAMER_P[H]),FALSE),0)</f>
        <v>60</v>
      </c>
      <c r="M230" s="23">
        <f>IFERROR(VLOOKUP(MYRANKS_P[[#This Row],[IDFANGRAPHS]],STEAMER_P[],COLUMN(STEAMER_P[ER]),FALSE),0)</f>
        <v>25</v>
      </c>
      <c r="N230" s="23">
        <f>IFERROR(VLOOKUP(MYRANKS_P[[#This Row],[IDFANGRAPHS]],STEAMER_P[],COLUMN(STEAMER_P[HR]),FALSE),0)</f>
        <v>5</v>
      </c>
      <c r="O230" s="23">
        <f>IFERROR(VLOOKUP(MYRANKS_P[[#This Row],[IDFANGRAPHS]],STEAMER_P[],COLUMN(STEAMER_P[SO]),FALSE),0)</f>
        <v>62</v>
      </c>
      <c r="P230" s="23">
        <f>IFERROR(VLOOKUP(MYRANKS_P[[#This Row],[IDFANGRAPHS]],STEAMER_P[],COLUMN(STEAMER_P[BB]),FALSE),0)</f>
        <v>24</v>
      </c>
      <c r="Q230" s="21">
        <f>IFERROR((MYRANKS_P[[#This Row],[ER]]*9)/MYRANKS_P[[#This Row],[IP]],0)</f>
        <v>3.4615384615384617</v>
      </c>
      <c r="R230" s="21">
        <f>IFERROR((MYRANKS_P[[#This Row],[BB]]+MYRANKS_P[[#This Row],[H]])/MYRANKS_P[[#This Row],[IP]],0)</f>
        <v>1.2923076923076924</v>
      </c>
      <c r="S230" s="23">
        <f>MYRANKS_P[[#This Row],[W]]*P_PTS_W+MYRANKS_P[[#This Row],[L]]*P_PTS_L+MYRANKS_P[[#This Row],[IP]]*P_PTS_IP+MYRANKS_P[[#This Row],[SO]]*P_PTS_K+MYRANKS_P[[#This Row],[BB]]*P_PTS_BB+MYRANKS_P[[#This Row],[H]]*P_PTS_HA+MYRANKS_P[[#This Row],[SV]]*P_PTS_SV+MYRANKS_P[[#This Row],[HR]]*P_PTS_HRA+MYRANKS_P[[#This Row],[ER]]*P_PTS_ER</f>
        <v>0</v>
      </c>
      <c r="T230" s="23">
        <f>VLOOKUP(MYRANKS_P[[#This Row],[POS]],REPLACEMENT_LEVEL[],3,FALSE)</f>
        <v>0</v>
      </c>
      <c r="U230" s="23">
        <f>MYRANKS_P[[#This Row],[PROJ PTS]]-MYRANKS_P[[#This Row],[REPL LEVEL]]</f>
        <v>0</v>
      </c>
      <c r="V230" s="30">
        <f>RANK(MYRANKS_P[[#This Row],[POINTS OVER REPL]],MYRANKS_P[POINTS OVER REPL])</f>
        <v>1</v>
      </c>
      <c r="W230" s="29">
        <f>IF(MYRANKS_P[[#This Row],[RANK]]&lt;=TOTAL_PITCHERS_DRAFTED,MYRANKS_P[[#This Row],[POINTS OVER REPL]],0)</f>
        <v>0</v>
      </c>
      <c r="X230" s="35">
        <f>MYRANKS_P[[#This Row],[POINTS OVER REPL]]*DOLLAR_VALUE_PER_POINT+1</f>
        <v>1</v>
      </c>
      <c r="Y230" s="35"/>
      <c r="Z230" s="29">
        <f>IF(AND(MYRANKS_P[[#This Row],[RANK]]&lt;=(TOTAL_PITCHERS_DRAFTED-PITCHERS_BELOW_REPL_DRAFTED),MYRANKS_P[[#This Row],[$ACTUAL]]=""),MYRANKS_P[[#This Row],[POINTS OVER REPL]],0)</f>
        <v>0</v>
      </c>
      <c r="AA230" s="40">
        <f>IF(MYRANKS_P[[#This Row],[$ACTUAL]]="",MYRANKS_P[[#This Row],[POINTS OVER REPL]]*REMAINING_DOLLAR_VALUE_PER_POINT+1,0)</f>
        <v>1</v>
      </c>
    </row>
    <row r="231" spans="1:27" x14ac:dyDescent="0.25">
      <c r="A231" s="2" t="s">
        <v>11435</v>
      </c>
      <c r="B231" s="14" t="str">
        <f>VLOOKUP(MYRANKS_P[[#This Row],[PLAYERID]],PLAYERIDMAP2[],COLUMN(PLAYERIDMAP2[LASTNAME]),FALSE)</f>
        <v>Blanton</v>
      </c>
      <c r="C231" s="14" t="str">
        <f>VLOOKUP(MYRANKS_P[[#This Row],[PLAYERID]],PLAYERIDMAP2[],COLUMN(PLAYERIDMAP2[FIRSTNAME]),FALSE)</f>
        <v>Joe</v>
      </c>
      <c r="D231" s="14" t="str">
        <f>MYRANKS_P[[#This Row],[FNAME]]&amp;" "&amp;MYRANKS_P[[#This Row],[LNAME]]</f>
        <v>Joe Blanton</v>
      </c>
      <c r="E231" s="14" t="str">
        <f>VLOOKUP(MYRANKS_P[[#This Row],[PLAYERID]],PLAYERIDMAP2[],COLUMN(PLAYERIDMAP2[TEAM]),FALSE)</f>
        <v>PIT</v>
      </c>
      <c r="F231" s="14" t="str">
        <f>VLOOKUP(MYRANKS_P[[#This Row],[PLAYERID]],PLAYERIDMAP2[],COLUMN(PLAYERIDMAP2[POS]),FALSE)</f>
        <v>P</v>
      </c>
      <c r="G231" s="14">
        <f>IFERROR(VALUE(VLOOKUP(MYRANKS_P[[#This Row],[PLAYERID]],PLAYERIDMAP2[],COLUMN(PLAYERIDMAP2[IDFANGRAPHS]),FALSE)),VLOOKUP(MYRANKS_P[[#This Row],[PLAYERID]],PLAYERIDMAP2[],COLUMN(PLAYERIDMAP2[IDFANGRAPHS]),FALSE))</f>
        <v>4849</v>
      </c>
      <c r="H231" s="23">
        <f>IFERROR(VLOOKUP(MYRANKS_P[[#This Row],[IDFANGRAPHS]],STEAMER_P[],COLUMN(STEAMER_P[W]),FALSE),0)</f>
        <v>3</v>
      </c>
      <c r="I231" s="23">
        <f>IFERROR(VLOOKUP(MYRANKS_P[[#This Row],[IDFANGRAPHS]],STEAMER_P[],COLUMN(STEAMER_P[L]),FALSE),0)</f>
        <v>3</v>
      </c>
      <c r="J231" s="23">
        <f>IFERROR(VLOOKUP(MYRANKS_P[[#This Row],[IDFANGRAPHS]],STEAMER_P[],COLUMN(STEAMER_P[SV]),FALSE),0)</f>
        <v>6</v>
      </c>
      <c r="K231" s="23">
        <f>IFERROR(VLOOKUP(MYRANKS_P[[#This Row],[IDFANGRAPHS]],STEAMER_P[],COLUMN(STEAMER_P[IP]),FALSE),0)</f>
        <v>65</v>
      </c>
      <c r="L231" s="23">
        <f>IFERROR(VLOOKUP(MYRANKS_P[[#This Row],[IDFANGRAPHS]],STEAMER_P[],COLUMN(STEAMER_P[H]),FALSE),0)</f>
        <v>59</v>
      </c>
      <c r="M231" s="23">
        <f>IFERROR(VLOOKUP(MYRANKS_P[[#This Row],[IDFANGRAPHS]],STEAMER_P[],COLUMN(STEAMER_P[ER]),FALSE),0)</f>
        <v>23</v>
      </c>
      <c r="N231" s="23">
        <f>IFERROR(VLOOKUP(MYRANKS_P[[#This Row],[IDFANGRAPHS]],STEAMER_P[],COLUMN(STEAMER_P[HR]),FALSE),0)</f>
        <v>7</v>
      </c>
      <c r="O231" s="23">
        <f>IFERROR(VLOOKUP(MYRANKS_P[[#This Row],[IDFANGRAPHS]],STEAMER_P[],COLUMN(STEAMER_P[SO]),FALSE),0)</f>
        <v>62</v>
      </c>
      <c r="P231" s="23">
        <f>IFERROR(VLOOKUP(MYRANKS_P[[#This Row],[IDFANGRAPHS]],STEAMER_P[],COLUMN(STEAMER_P[BB]),FALSE),0)</f>
        <v>15</v>
      </c>
      <c r="Q231" s="21">
        <f>IFERROR((MYRANKS_P[[#This Row],[ER]]*9)/MYRANKS_P[[#This Row],[IP]],0)</f>
        <v>3.1846153846153844</v>
      </c>
      <c r="R231" s="21">
        <f>IFERROR((MYRANKS_P[[#This Row],[BB]]+MYRANKS_P[[#This Row],[H]])/MYRANKS_P[[#This Row],[IP]],0)</f>
        <v>1.1384615384615384</v>
      </c>
      <c r="S231" s="23">
        <f>MYRANKS_P[[#This Row],[W]]*P_PTS_W+MYRANKS_P[[#This Row],[L]]*P_PTS_L+MYRANKS_P[[#This Row],[IP]]*P_PTS_IP+MYRANKS_P[[#This Row],[SO]]*P_PTS_K+MYRANKS_P[[#This Row],[BB]]*P_PTS_BB+MYRANKS_P[[#This Row],[H]]*P_PTS_HA+MYRANKS_P[[#This Row],[SV]]*P_PTS_SV+MYRANKS_P[[#This Row],[HR]]*P_PTS_HRA+MYRANKS_P[[#This Row],[ER]]*P_PTS_ER</f>
        <v>0</v>
      </c>
      <c r="T231" s="23">
        <f>VLOOKUP(MYRANKS_P[[#This Row],[POS]],REPLACEMENT_LEVEL[],3,FALSE)</f>
        <v>0</v>
      </c>
      <c r="U231" s="23">
        <f>MYRANKS_P[[#This Row],[PROJ PTS]]-MYRANKS_P[[#This Row],[REPL LEVEL]]</f>
        <v>0</v>
      </c>
      <c r="V231" s="30">
        <f>RANK(MYRANKS_P[[#This Row],[POINTS OVER REPL]],MYRANKS_P[POINTS OVER REPL])</f>
        <v>1</v>
      </c>
      <c r="W231" s="29">
        <f>IF(MYRANKS_P[[#This Row],[RANK]]&lt;=TOTAL_PITCHERS_DRAFTED,MYRANKS_P[[#This Row],[POINTS OVER REPL]],0)</f>
        <v>0</v>
      </c>
      <c r="X231" s="35">
        <f>MYRANKS_P[[#This Row],[POINTS OVER REPL]]*DOLLAR_VALUE_PER_POINT+1</f>
        <v>1</v>
      </c>
      <c r="Y231" s="35"/>
      <c r="Z231" s="29">
        <f>IF(AND(MYRANKS_P[[#This Row],[RANK]]&lt;=(TOTAL_PITCHERS_DRAFTED-PITCHERS_BELOW_REPL_DRAFTED),MYRANKS_P[[#This Row],[$ACTUAL]]=""),MYRANKS_P[[#This Row],[POINTS OVER REPL]],0)</f>
        <v>0</v>
      </c>
      <c r="AA231" s="40">
        <f>IF(MYRANKS_P[[#This Row],[$ACTUAL]]="",MYRANKS_P[[#This Row],[POINTS OVER REPL]]*REMAINING_DOLLAR_VALUE_PER_POINT+1,0)</f>
        <v>1</v>
      </c>
    </row>
    <row r="232" spans="1:27" x14ac:dyDescent="0.25">
      <c r="A232" s="2" t="s">
        <v>13733</v>
      </c>
      <c r="B232" s="14" t="str">
        <f>VLOOKUP(MYRANKS_P[[#This Row],[PLAYERID]],PLAYERIDMAP2[],COLUMN(PLAYERIDMAP2[LASTNAME]),FALSE)</f>
        <v>Lowe</v>
      </c>
      <c r="C232" s="14" t="str">
        <f>VLOOKUP(MYRANKS_P[[#This Row],[PLAYERID]],PLAYERIDMAP2[],COLUMN(PLAYERIDMAP2[FIRSTNAME]),FALSE)</f>
        <v>Mark</v>
      </c>
      <c r="D232" s="14" t="str">
        <f>MYRANKS_P[[#This Row],[FNAME]]&amp;" "&amp;MYRANKS_P[[#This Row],[LNAME]]</f>
        <v>Mark Lowe</v>
      </c>
      <c r="E232" s="14" t="str">
        <f>VLOOKUP(MYRANKS_P[[#This Row],[PLAYERID]],PLAYERIDMAP2[],COLUMN(PLAYERIDMAP2[TEAM]),FALSE)</f>
        <v>DET</v>
      </c>
      <c r="F232" s="14" t="str">
        <f>VLOOKUP(MYRANKS_P[[#This Row],[PLAYERID]],PLAYERIDMAP2[],COLUMN(PLAYERIDMAP2[POS]),FALSE)</f>
        <v>P</v>
      </c>
      <c r="G232" s="14">
        <f>IFERROR(VALUE(VLOOKUP(MYRANKS_P[[#This Row],[PLAYERID]],PLAYERIDMAP2[],COLUMN(PLAYERIDMAP2[IDFANGRAPHS]),FALSE)),VLOOKUP(MYRANKS_P[[#This Row],[PLAYERID]],PLAYERIDMAP2[],COLUMN(PLAYERIDMAP2[IDFANGRAPHS]),FALSE))</f>
        <v>7416</v>
      </c>
      <c r="H232" s="23">
        <f>IFERROR(VLOOKUP(MYRANKS_P[[#This Row],[IDFANGRAPHS]],STEAMER_P[],COLUMN(STEAMER_P[W]),FALSE),0)</f>
        <v>3</v>
      </c>
      <c r="I232" s="23">
        <f>IFERROR(VLOOKUP(MYRANKS_P[[#This Row],[IDFANGRAPHS]],STEAMER_P[],COLUMN(STEAMER_P[L]),FALSE),0)</f>
        <v>3</v>
      </c>
      <c r="J232" s="23">
        <f>IFERROR(VLOOKUP(MYRANKS_P[[#This Row],[IDFANGRAPHS]],STEAMER_P[],COLUMN(STEAMER_P[SV]),FALSE),0)</f>
        <v>6</v>
      </c>
      <c r="K232" s="23">
        <f>IFERROR(VLOOKUP(MYRANKS_P[[#This Row],[IDFANGRAPHS]],STEAMER_P[],COLUMN(STEAMER_P[IP]),FALSE),0)</f>
        <v>65</v>
      </c>
      <c r="L232" s="23">
        <f>IFERROR(VLOOKUP(MYRANKS_P[[#This Row],[IDFANGRAPHS]],STEAMER_P[],COLUMN(STEAMER_P[H]),FALSE),0)</f>
        <v>59</v>
      </c>
      <c r="M232" s="23">
        <f>IFERROR(VLOOKUP(MYRANKS_P[[#This Row],[IDFANGRAPHS]],STEAMER_P[],COLUMN(STEAMER_P[ER]),FALSE),0)</f>
        <v>26</v>
      </c>
      <c r="N232" s="23">
        <f>IFERROR(VLOOKUP(MYRANKS_P[[#This Row],[IDFANGRAPHS]],STEAMER_P[],COLUMN(STEAMER_P[HR]),FALSE),0)</f>
        <v>7</v>
      </c>
      <c r="O232" s="23">
        <f>IFERROR(VLOOKUP(MYRANKS_P[[#This Row],[IDFANGRAPHS]],STEAMER_P[],COLUMN(STEAMER_P[SO]),FALSE),0)</f>
        <v>62</v>
      </c>
      <c r="P232" s="23">
        <f>IFERROR(VLOOKUP(MYRANKS_P[[#This Row],[IDFANGRAPHS]],STEAMER_P[],COLUMN(STEAMER_P[BB]),FALSE),0)</f>
        <v>22</v>
      </c>
      <c r="Q232" s="21">
        <f>IFERROR((MYRANKS_P[[#This Row],[ER]]*9)/MYRANKS_P[[#This Row],[IP]],0)</f>
        <v>3.6</v>
      </c>
      <c r="R232" s="21">
        <f>IFERROR((MYRANKS_P[[#This Row],[BB]]+MYRANKS_P[[#This Row],[H]])/MYRANKS_P[[#This Row],[IP]],0)</f>
        <v>1.2461538461538462</v>
      </c>
      <c r="S232" s="23">
        <f>MYRANKS_P[[#This Row],[W]]*P_PTS_W+MYRANKS_P[[#This Row],[L]]*P_PTS_L+MYRANKS_P[[#This Row],[IP]]*P_PTS_IP+MYRANKS_P[[#This Row],[SO]]*P_PTS_K+MYRANKS_P[[#This Row],[BB]]*P_PTS_BB+MYRANKS_P[[#This Row],[H]]*P_PTS_HA+MYRANKS_P[[#This Row],[SV]]*P_PTS_SV+MYRANKS_P[[#This Row],[HR]]*P_PTS_HRA+MYRANKS_P[[#This Row],[ER]]*P_PTS_ER</f>
        <v>0</v>
      </c>
      <c r="T232" s="23">
        <f>VLOOKUP(MYRANKS_P[[#This Row],[POS]],REPLACEMENT_LEVEL[],3,FALSE)</f>
        <v>0</v>
      </c>
      <c r="U232" s="23">
        <f>MYRANKS_P[[#This Row],[PROJ PTS]]-MYRANKS_P[[#This Row],[REPL LEVEL]]</f>
        <v>0</v>
      </c>
      <c r="V232" s="30">
        <f>RANK(MYRANKS_P[[#This Row],[POINTS OVER REPL]],MYRANKS_P[POINTS OVER REPL])</f>
        <v>1</v>
      </c>
      <c r="W232" s="29">
        <f>IF(MYRANKS_P[[#This Row],[RANK]]&lt;=TOTAL_PITCHERS_DRAFTED,MYRANKS_P[[#This Row],[POINTS OVER REPL]],0)</f>
        <v>0</v>
      </c>
      <c r="X232" s="35">
        <f>MYRANKS_P[[#This Row],[POINTS OVER REPL]]*DOLLAR_VALUE_PER_POINT+1</f>
        <v>1</v>
      </c>
      <c r="Y232" s="35"/>
      <c r="Z232" s="29">
        <f>IF(AND(MYRANKS_P[[#This Row],[RANK]]&lt;=(TOTAL_PITCHERS_DRAFTED-PITCHERS_BELOW_REPL_DRAFTED),MYRANKS_P[[#This Row],[$ACTUAL]]=""),MYRANKS_P[[#This Row],[POINTS OVER REPL]],0)</f>
        <v>0</v>
      </c>
      <c r="AA232" s="40">
        <f>IF(MYRANKS_P[[#This Row],[$ACTUAL]]="",MYRANKS_P[[#This Row],[POINTS OVER REPL]]*REMAINING_DOLLAR_VALUE_PER_POINT+1,0)</f>
        <v>1</v>
      </c>
    </row>
    <row r="233" spans="1:27" x14ac:dyDescent="0.25">
      <c r="A233" s="2" t="s">
        <v>17283</v>
      </c>
      <c r="B233" s="14" t="str">
        <f>VLOOKUP(MYRANKS_P[[#This Row],[PLAYERID]],PLAYERIDMAP2[],COLUMN(PLAYERIDMAP2[LASTNAME]),FALSE)</f>
        <v>Diekman</v>
      </c>
      <c r="C233" s="14" t="str">
        <f>VLOOKUP(MYRANKS_P[[#This Row],[PLAYERID]],PLAYERIDMAP2[],COLUMN(PLAYERIDMAP2[FIRSTNAME]),FALSE)</f>
        <v>Jake</v>
      </c>
      <c r="D233" s="14" t="str">
        <f>MYRANKS_P[[#This Row],[FNAME]]&amp;" "&amp;MYRANKS_P[[#This Row],[LNAME]]</f>
        <v>Jake Diekman</v>
      </c>
      <c r="E233" s="14" t="str">
        <f>VLOOKUP(MYRANKS_P[[#This Row],[PLAYERID]],PLAYERIDMAP2[],COLUMN(PLAYERIDMAP2[TEAM]),FALSE)</f>
        <v>TEX</v>
      </c>
      <c r="F233" s="14" t="str">
        <f>VLOOKUP(MYRANKS_P[[#This Row],[PLAYERID]],PLAYERIDMAP2[],COLUMN(PLAYERIDMAP2[POS]),FALSE)</f>
        <v>P</v>
      </c>
      <c r="G233" s="14">
        <f>IFERROR(VALUE(VLOOKUP(MYRANKS_P[[#This Row],[PLAYERID]],PLAYERIDMAP2[],COLUMN(PLAYERIDMAP2[IDFANGRAPHS]),FALSE)),VLOOKUP(MYRANKS_P[[#This Row],[PLAYERID]],PLAYERIDMAP2[],COLUMN(PLAYERIDMAP2[IDFANGRAPHS]),FALSE))</f>
        <v>5003</v>
      </c>
      <c r="H233" s="23">
        <f>IFERROR(VLOOKUP(MYRANKS_P[[#This Row],[IDFANGRAPHS]],STEAMER_P[],COLUMN(STEAMER_P[W]),FALSE),0)</f>
        <v>3</v>
      </c>
      <c r="I233" s="23">
        <f>IFERROR(VLOOKUP(MYRANKS_P[[#This Row],[IDFANGRAPHS]],STEAMER_P[],COLUMN(STEAMER_P[L]),FALSE),0)</f>
        <v>2</v>
      </c>
      <c r="J233" s="23">
        <f>IFERROR(VLOOKUP(MYRANKS_P[[#This Row],[IDFANGRAPHS]],STEAMER_P[],COLUMN(STEAMER_P[SV]),FALSE),0)</f>
        <v>3</v>
      </c>
      <c r="K233" s="23">
        <f>IFERROR(VLOOKUP(MYRANKS_P[[#This Row],[IDFANGRAPHS]],STEAMER_P[],COLUMN(STEAMER_P[IP]),FALSE),0)</f>
        <v>55</v>
      </c>
      <c r="L233" s="23">
        <f>IFERROR(VLOOKUP(MYRANKS_P[[#This Row],[IDFANGRAPHS]],STEAMER_P[],COLUMN(STEAMER_P[H]),FALSE),0)</f>
        <v>46</v>
      </c>
      <c r="M233" s="23">
        <f>IFERROR(VLOOKUP(MYRANKS_P[[#This Row],[IDFANGRAPHS]],STEAMER_P[],COLUMN(STEAMER_P[ER]),FALSE),0)</f>
        <v>21</v>
      </c>
      <c r="N233" s="23">
        <f>IFERROR(VLOOKUP(MYRANKS_P[[#This Row],[IDFANGRAPHS]],STEAMER_P[],COLUMN(STEAMER_P[HR]),FALSE),0)</f>
        <v>5</v>
      </c>
      <c r="O233" s="23">
        <f>IFERROR(VLOOKUP(MYRANKS_P[[#This Row],[IDFANGRAPHS]],STEAMER_P[],COLUMN(STEAMER_P[SO]),FALSE),0)</f>
        <v>61</v>
      </c>
      <c r="P233" s="23">
        <f>IFERROR(VLOOKUP(MYRANKS_P[[#This Row],[IDFANGRAPHS]],STEAMER_P[],COLUMN(STEAMER_P[BB]),FALSE),0)</f>
        <v>25</v>
      </c>
      <c r="Q233" s="21">
        <f>IFERROR((MYRANKS_P[[#This Row],[ER]]*9)/MYRANKS_P[[#This Row],[IP]],0)</f>
        <v>3.4363636363636365</v>
      </c>
      <c r="R233" s="21">
        <f>IFERROR((MYRANKS_P[[#This Row],[BB]]+MYRANKS_P[[#This Row],[H]])/MYRANKS_P[[#This Row],[IP]],0)</f>
        <v>1.290909090909091</v>
      </c>
      <c r="S233" s="23">
        <f>MYRANKS_P[[#This Row],[W]]*P_PTS_W+MYRANKS_P[[#This Row],[L]]*P_PTS_L+MYRANKS_P[[#This Row],[IP]]*P_PTS_IP+MYRANKS_P[[#This Row],[SO]]*P_PTS_K+MYRANKS_P[[#This Row],[BB]]*P_PTS_BB+MYRANKS_P[[#This Row],[H]]*P_PTS_HA+MYRANKS_P[[#This Row],[SV]]*P_PTS_SV+MYRANKS_P[[#This Row],[HR]]*P_PTS_HRA+MYRANKS_P[[#This Row],[ER]]*P_PTS_ER</f>
        <v>0</v>
      </c>
      <c r="T233" s="23">
        <f>VLOOKUP(MYRANKS_P[[#This Row],[POS]],REPLACEMENT_LEVEL[],3,FALSE)</f>
        <v>0</v>
      </c>
      <c r="U233" s="23">
        <f>MYRANKS_P[[#This Row],[PROJ PTS]]-MYRANKS_P[[#This Row],[REPL LEVEL]]</f>
        <v>0</v>
      </c>
      <c r="V233" s="30">
        <f>RANK(MYRANKS_P[[#This Row],[POINTS OVER REPL]],MYRANKS_P[POINTS OVER REPL])</f>
        <v>1</v>
      </c>
      <c r="W233" s="29">
        <f>IF(MYRANKS_P[[#This Row],[RANK]]&lt;=TOTAL_PITCHERS_DRAFTED,MYRANKS_P[[#This Row],[POINTS OVER REPL]],0)</f>
        <v>0</v>
      </c>
      <c r="X233" s="35">
        <f>MYRANKS_P[[#This Row],[POINTS OVER REPL]]*DOLLAR_VALUE_PER_POINT+1</f>
        <v>1</v>
      </c>
      <c r="Y233" s="35"/>
      <c r="Z233" s="29">
        <f>IF(AND(MYRANKS_P[[#This Row],[RANK]]&lt;=(TOTAL_PITCHERS_DRAFTED-PITCHERS_BELOW_REPL_DRAFTED),MYRANKS_P[[#This Row],[$ACTUAL]]=""),MYRANKS_P[[#This Row],[POINTS OVER REPL]],0)</f>
        <v>0</v>
      </c>
      <c r="AA233" s="40">
        <f>IF(MYRANKS_P[[#This Row],[$ACTUAL]]="",MYRANKS_P[[#This Row],[POINTS OVER REPL]]*REMAINING_DOLLAR_VALUE_PER_POINT+1,0)</f>
        <v>1</v>
      </c>
    </row>
    <row r="234" spans="1:27" x14ac:dyDescent="0.25">
      <c r="A234" s="2" t="s">
        <v>13920</v>
      </c>
      <c r="B234" s="14" t="str">
        <f>VLOOKUP(MYRANKS_P[[#This Row],[PLAYERID]],PLAYERIDMAP2[],COLUMN(PLAYERIDMAP2[LASTNAME]),FALSE)</f>
        <v>Maurer</v>
      </c>
      <c r="C234" s="14" t="str">
        <f>VLOOKUP(MYRANKS_P[[#This Row],[PLAYERID]],PLAYERIDMAP2[],COLUMN(PLAYERIDMAP2[FIRSTNAME]),FALSE)</f>
        <v>Brandon</v>
      </c>
      <c r="D234" s="14" t="str">
        <f>MYRANKS_P[[#This Row],[FNAME]]&amp;" "&amp;MYRANKS_P[[#This Row],[LNAME]]</f>
        <v>Brandon Maurer</v>
      </c>
      <c r="E234" s="14" t="str">
        <f>VLOOKUP(MYRANKS_P[[#This Row],[PLAYERID]],PLAYERIDMAP2[],COLUMN(PLAYERIDMAP2[TEAM]),FALSE)</f>
        <v>SD</v>
      </c>
      <c r="F234" s="14" t="str">
        <f>VLOOKUP(MYRANKS_P[[#This Row],[PLAYERID]],PLAYERIDMAP2[],COLUMN(PLAYERIDMAP2[POS]),FALSE)</f>
        <v>P</v>
      </c>
      <c r="G234" s="14">
        <f>IFERROR(VALUE(VLOOKUP(MYRANKS_P[[#This Row],[PLAYERID]],PLAYERIDMAP2[],COLUMN(PLAYERIDMAP2[IDFANGRAPHS]),FALSE)),VLOOKUP(MYRANKS_P[[#This Row],[PLAYERID]],PLAYERIDMAP2[],COLUMN(PLAYERIDMAP2[IDFANGRAPHS]),FALSE))</f>
        <v>4878</v>
      </c>
      <c r="H234" s="23">
        <f>IFERROR(VLOOKUP(MYRANKS_P[[#This Row],[IDFANGRAPHS]],STEAMER_P[],COLUMN(STEAMER_P[W]),FALSE),0)</f>
        <v>3</v>
      </c>
      <c r="I234" s="23">
        <f>IFERROR(VLOOKUP(MYRANKS_P[[#This Row],[IDFANGRAPHS]],STEAMER_P[],COLUMN(STEAMER_P[L]),FALSE),0)</f>
        <v>3</v>
      </c>
      <c r="J234" s="23">
        <f>IFERROR(VLOOKUP(MYRANKS_P[[#This Row],[IDFANGRAPHS]],STEAMER_P[],COLUMN(STEAMER_P[SV]),FALSE),0)</f>
        <v>28</v>
      </c>
      <c r="K234" s="23">
        <f>IFERROR(VLOOKUP(MYRANKS_P[[#This Row],[IDFANGRAPHS]],STEAMER_P[],COLUMN(STEAMER_P[IP]),FALSE),0)</f>
        <v>65</v>
      </c>
      <c r="L234" s="23">
        <f>IFERROR(VLOOKUP(MYRANKS_P[[#This Row],[IDFANGRAPHS]],STEAMER_P[],COLUMN(STEAMER_P[H]),FALSE),0)</f>
        <v>60</v>
      </c>
      <c r="M234" s="23">
        <f>IFERROR(VLOOKUP(MYRANKS_P[[#This Row],[IDFANGRAPHS]],STEAMER_P[],COLUMN(STEAMER_P[ER]),FALSE),0)</f>
        <v>26</v>
      </c>
      <c r="N234" s="23">
        <f>IFERROR(VLOOKUP(MYRANKS_P[[#This Row],[IDFANGRAPHS]],STEAMER_P[],COLUMN(STEAMER_P[HR]),FALSE),0)</f>
        <v>6</v>
      </c>
      <c r="O234" s="23">
        <f>IFERROR(VLOOKUP(MYRANKS_P[[#This Row],[IDFANGRAPHS]],STEAMER_P[],COLUMN(STEAMER_P[SO]),FALSE),0)</f>
        <v>61</v>
      </c>
      <c r="P234" s="23">
        <f>IFERROR(VLOOKUP(MYRANKS_P[[#This Row],[IDFANGRAPHS]],STEAMER_P[],COLUMN(STEAMER_P[BB]),FALSE),0)</f>
        <v>21</v>
      </c>
      <c r="Q234" s="21">
        <f>IFERROR((MYRANKS_P[[#This Row],[ER]]*9)/MYRANKS_P[[#This Row],[IP]],0)</f>
        <v>3.6</v>
      </c>
      <c r="R234" s="21">
        <f>IFERROR((MYRANKS_P[[#This Row],[BB]]+MYRANKS_P[[#This Row],[H]])/MYRANKS_P[[#This Row],[IP]],0)</f>
        <v>1.2461538461538462</v>
      </c>
      <c r="S234" s="23">
        <f>MYRANKS_P[[#This Row],[W]]*P_PTS_W+MYRANKS_P[[#This Row],[L]]*P_PTS_L+MYRANKS_P[[#This Row],[IP]]*P_PTS_IP+MYRANKS_P[[#This Row],[SO]]*P_PTS_K+MYRANKS_P[[#This Row],[BB]]*P_PTS_BB+MYRANKS_P[[#This Row],[H]]*P_PTS_HA+MYRANKS_P[[#This Row],[SV]]*P_PTS_SV+MYRANKS_P[[#This Row],[HR]]*P_PTS_HRA+MYRANKS_P[[#This Row],[ER]]*P_PTS_ER</f>
        <v>0</v>
      </c>
      <c r="T234" s="23">
        <f>VLOOKUP(MYRANKS_P[[#This Row],[POS]],REPLACEMENT_LEVEL[],3,FALSE)</f>
        <v>0</v>
      </c>
      <c r="U234" s="23">
        <f>MYRANKS_P[[#This Row],[PROJ PTS]]-MYRANKS_P[[#This Row],[REPL LEVEL]]</f>
        <v>0</v>
      </c>
      <c r="V234" s="30">
        <f>RANK(MYRANKS_P[[#This Row],[POINTS OVER REPL]],MYRANKS_P[POINTS OVER REPL])</f>
        <v>1</v>
      </c>
      <c r="W234" s="29">
        <f>IF(MYRANKS_P[[#This Row],[RANK]]&lt;=TOTAL_PITCHERS_DRAFTED,MYRANKS_P[[#This Row],[POINTS OVER REPL]],0)</f>
        <v>0</v>
      </c>
      <c r="X234" s="35">
        <f>MYRANKS_P[[#This Row],[POINTS OVER REPL]]*DOLLAR_VALUE_PER_POINT+1</f>
        <v>1</v>
      </c>
      <c r="Y234" s="35"/>
      <c r="Z234" s="29">
        <f>IF(AND(MYRANKS_P[[#This Row],[RANK]]&lt;=(TOTAL_PITCHERS_DRAFTED-PITCHERS_BELOW_REPL_DRAFTED),MYRANKS_P[[#This Row],[$ACTUAL]]=""),MYRANKS_P[[#This Row],[POINTS OVER REPL]],0)</f>
        <v>0</v>
      </c>
      <c r="AA234" s="40">
        <f>IF(MYRANKS_P[[#This Row],[$ACTUAL]]="",MYRANKS_P[[#This Row],[POINTS OVER REPL]]*REMAINING_DOLLAR_VALUE_PER_POINT+1,0)</f>
        <v>1</v>
      </c>
    </row>
    <row r="235" spans="1:27" x14ac:dyDescent="0.25">
      <c r="A235" s="89" t="s">
        <v>15781</v>
      </c>
      <c r="B235" s="90" t="str">
        <f>VLOOKUP(MYRANKS_P[[#This Row],[PLAYERID]],PLAYERIDMAP2[],COLUMN(PLAYERIDMAP2[LASTNAME]),FALSE)</f>
        <v>Walden</v>
      </c>
      <c r="C235" s="90" t="str">
        <f>VLOOKUP(MYRANKS_P[[#This Row],[PLAYERID]],PLAYERIDMAP2[],COLUMN(PLAYERIDMAP2[FIRSTNAME]),FALSE)</f>
        <v>Jordan</v>
      </c>
      <c r="D235" s="90" t="str">
        <f>MYRANKS_P[[#This Row],[FNAME]]&amp;" "&amp;MYRANKS_P[[#This Row],[LNAME]]</f>
        <v>Jordan Walden</v>
      </c>
      <c r="E235" s="90" t="str">
        <f>VLOOKUP(MYRANKS_P[[#This Row],[PLAYERID]],PLAYERIDMAP2[],COLUMN(PLAYERIDMAP2[TEAM]),FALSE)</f>
        <v>STL</v>
      </c>
      <c r="F235" s="90" t="str">
        <f>VLOOKUP(MYRANKS_P[[#This Row],[PLAYERID]],PLAYERIDMAP2[],COLUMN(PLAYERIDMAP2[POS]),FALSE)</f>
        <v>P</v>
      </c>
      <c r="G235" s="90">
        <f>IFERROR(VALUE(VLOOKUP(MYRANKS_P[[#This Row],[PLAYERID]],PLAYERIDMAP2[],COLUMN(PLAYERIDMAP2[IDFANGRAPHS]),FALSE)),VLOOKUP(MYRANKS_P[[#This Row],[PLAYERID]],PLAYERIDMAP2[],COLUMN(PLAYERIDMAP2[IDFANGRAPHS]),FALSE))</f>
        <v>3271</v>
      </c>
      <c r="H235" s="23">
        <f>IFERROR(VLOOKUP(MYRANKS_P[[#This Row],[IDFANGRAPHS]],STEAMER_P[],COLUMN(STEAMER_P[W]),FALSE),0)</f>
        <v>3</v>
      </c>
      <c r="I235" s="23">
        <f>IFERROR(VLOOKUP(MYRANKS_P[[#This Row],[IDFANGRAPHS]],STEAMER_P[],COLUMN(STEAMER_P[L]),FALSE),0)</f>
        <v>3</v>
      </c>
      <c r="J235" s="23">
        <f>IFERROR(VLOOKUP(MYRANKS_P[[#This Row],[IDFANGRAPHS]],STEAMER_P[],COLUMN(STEAMER_P[SV]),FALSE),0)</f>
        <v>2</v>
      </c>
      <c r="K235" s="23">
        <f>IFERROR(VLOOKUP(MYRANKS_P[[#This Row],[IDFANGRAPHS]],STEAMER_P[],COLUMN(STEAMER_P[IP]),FALSE),0)</f>
        <v>55</v>
      </c>
      <c r="L235" s="23">
        <f>IFERROR(VLOOKUP(MYRANKS_P[[#This Row],[IDFANGRAPHS]],STEAMER_P[],COLUMN(STEAMER_P[H]),FALSE),0)</f>
        <v>45</v>
      </c>
      <c r="M235" s="23">
        <f>IFERROR(VLOOKUP(MYRANKS_P[[#This Row],[IDFANGRAPHS]],STEAMER_P[],COLUMN(STEAMER_P[ER]),FALSE),0)</f>
        <v>20</v>
      </c>
      <c r="N235" s="23">
        <f>IFERROR(VLOOKUP(MYRANKS_P[[#This Row],[IDFANGRAPHS]],STEAMER_P[],COLUMN(STEAMER_P[HR]),FALSE),0)</f>
        <v>5</v>
      </c>
      <c r="O235" s="23">
        <f>IFERROR(VLOOKUP(MYRANKS_P[[#This Row],[IDFANGRAPHS]],STEAMER_P[],COLUMN(STEAMER_P[SO]),FALSE),0)</f>
        <v>61</v>
      </c>
      <c r="P235" s="23">
        <f>IFERROR(VLOOKUP(MYRANKS_P[[#This Row],[IDFANGRAPHS]],STEAMER_P[],COLUMN(STEAMER_P[BB]),FALSE),0)</f>
        <v>22</v>
      </c>
      <c r="Q235" s="75">
        <f>IFERROR((MYRANKS_P[[#This Row],[ER]]*9)/MYRANKS_P[[#This Row],[IP]],0)</f>
        <v>3.2727272727272729</v>
      </c>
      <c r="R235" s="75">
        <f>IFERROR((MYRANKS_P[[#This Row],[BB]]+MYRANKS_P[[#This Row],[H]])/MYRANKS_P[[#This Row],[IP]],0)</f>
        <v>1.2181818181818183</v>
      </c>
      <c r="S235" s="74">
        <f>MYRANKS_P[[#This Row],[W]]*P_PTS_W+MYRANKS_P[[#This Row],[L]]*P_PTS_L+MYRANKS_P[[#This Row],[IP]]*P_PTS_IP+MYRANKS_P[[#This Row],[SO]]*P_PTS_K+MYRANKS_P[[#This Row],[BB]]*P_PTS_BB+MYRANKS_P[[#This Row],[H]]*P_PTS_HA+MYRANKS_P[[#This Row],[SV]]*P_PTS_SV+MYRANKS_P[[#This Row],[HR]]*P_PTS_HRA+MYRANKS_P[[#This Row],[ER]]*P_PTS_ER</f>
        <v>0</v>
      </c>
      <c r="T235" s="74">
        <f>VLOOKUP(MYRANKS_P[[#This Row],[POS]],REPLACEMENT_LEVEL[],3,FALSE)</f>
        <v>0</v>
      </c>
      <c r="U235" s="74">
        <f>MYRANKS_P[[#This Row],[PROJ PTS]]-MYRANKS_P[[#This Row],[REPL LEVEL]]</f>
        <v>0</v>
      </c>
      <c r="V235" s="73">
        <f>RANK(MYRANKS_P[[#This Row],[POINTS OVER REPL]],MYRANKS_P[POINTS OVER REPL])</f>
        <v>1</v>
      </c>
      <c r="W235" s="74">
        <f>IF(MYRANKS_P[[#This Row],[RANK]]&lt;=TOTAL_PITCHERS_DRAFTED,MYRANKS_P[[#This Row],[POINTS OVER REPL]],0)</f>
        <v>0</v>
      </c>
      <c r="X235" s="76">
        <f>MYRANKS_P[[#This Row],[POINTS OVER REPL]]*DOLLAR_VALUE_PER_POINT+1</f>
        <v>1</v>
      </c>
      <c r="Y235" s="76"/>
      <c r="Z235" s="74">
        <f>IF(AND(MYRANKS_P[[#This Row],[RANK]]&lt;=(TOTAL_PITCHERS_DRAFTED-PITCHERS_BELOW_REPL_DRAFTED),MYRANKS_P[[#This Row],[$ACTUAL]]=""),MYRANKS_P[[#This Row],[POINTS OVER REPL]],0)</f>
        <v>0</v>
      </c>
      <c r="AA235" s="77">
        <f>IF(MYRANKS_P[[#This Row],[$ACTUAL]]="",MYRANKS_P[[#This Row],[POINTS OVER REPL]]*REMAINING_DOLLAR_VALUE_PER_POINT+1,0)</f>
        <v>1</v>
      </c>
    </row>
    <row r="236" spans="1:27" x14ac:dyDescent="0.25">
      <c r="A236" s="2" t="s">
        <v>13302</v>
      </c>
      <c r="B236" s="14" t="str">
        <f>VLOOKUP(MYRANKS_P[[#This Row],[PLAYERID]],PLAYERIDMAP2[],COLUMN(PLAYERIDMAP2[LASTNAME]),FALSE)</f>
        <v>Jepsen</v>
      </c>
      <c r="C236" s="14" t="str">
        <f>VLOOKUP(MYRANKS_P[[#This Row],[PLAYERID]],PLAYERIDMAP2[],COLUMN(PLAYERIDMAP2[FIRSTNAME]),FALSE)</f>
        <v>Kevin</v>
      </c>
      <c r="D236" s="14" t="str">
        <f>MYRANKS_P[[#This Row],[FNAME]]&amp;" "&amp;MYRANKS_P[[#This Row],[LNAME]]</f>
        <v>Kevin Jepsen</v>
      </c>
      <c r="E236" s="14" t="str">
        <f>VLOOKUP(MYRANKS_P[[#This Row],[PLAYERID]],PLAYERIDMAP2[],COLUMN(PLAYERIDMAP2[TEAM]),FALSE)</f>
        <v>MIN</v>
      </c>
      <c r="F236" s="14" t="str">
        <f>VLOOKUP(MYRANKS_P[[#This Row],[PLAYERID]],PLAYERIDMAP2[],COLUMN(PLAYERIDMAP2[POS]),FALSE)</f>
        <v>P</v>
      </c>
      <c r="G236" s="14">
        <f>IFERROR(VALUE(VLOOKUP(MYRANKS_P[[#This Row],[PLAYERID]],PLAYERIDMAP2[],COLUMN(PLAYERIDMAP2[IDFANGRAPHS]),FALSE)),VLOOKUP(MYRANKS_P[[#This Row],[PLAYERID]],PLAYERIDMAP2[],COLUMN(PLAYERIDMAP2[IDFANGRAPHS]),FALSE))</f>
        <v>6475</v>
      </c>
      <c r="H236" s="23">
        <f>IFERROR(VLOOKUP(MYRANKS_P[[#This Row],[IDFANGRAPHS]],STEAMER_P[],COLUMN(STEAMER_P[W]),FALSE),0)</f>
        <v>3</v>
      </c>
      <c r="I236" s="23">
        <f>IFERROR(VLOOKUP(MYRANKS_P[[#This Row],[IDFANGRAPHS]],STEAMER_P[],COLUMN(STEAMER_P[L]),FALSE),0)</f>
        <v>3</v>
      </c>
      <c r="J236" s="23">
        <f>IFERROR(VLOOKUP(MYRANKS_P[[#This Row],[IDFANGRAPHS]],STEAMER_P[],COLUMN(STEAMER_P[SV]),FALSE),0)</f>
        <v>6</v>
      </c>
      <c r="K236" s="23">
        <f>IFERROR(VLOOKUP(MYRANKS_P[[#This Row],[IDFANGRAPHS]],STEAMER_P[],COLUMN(STEAMER_P[IP]),FALSE),0)</f>
        <v>65</v>
      </c>
      <c r="L236" s="23">
        <f>IFERROR(VLOOKUP(MYRANKS_P[[#This Row],[IDFANGRAPHS]],STEAMER_P[],COLUMN(STEAMER_P[H]),FALSE),0)</f>
        <v>60</v>
      </c>
      <c r="M236" s="23">
        <f>IFERROR(VLOOKUP(MYRANKS_P[[#This Row],[IDFANGRAPHS]],STEAMER_P[],COLUMN(STEAMER_P[ER]),FALSE),0)</f>
        <v>27</v>
      </c>
      <c r="N236" s="23">
        <f>IFERROR(VLOOKUP(MYRANKS_P[[#This Row],[IDFANGRAPHS]],STEAMER_P[],COLUMN(STEAMER_P[HR]),FALSE),0)</f>
        <v>6</v>
      </c>
      <c r="O236" s="23">
        <f>IFERROR(VLOOKUP(MYRANKS_P[[#This Row],[IDFANGRAPHS]],STEAMER_P[],COLUMN(STEAMER_P[SO]),FALSE),0)</f>
        <v>61</v>
      </c>
      <c r="P236" s="23">
        <f>IFERROR(VLOOKUP(MYRANKS_P[[#This Row],[IDFANGRAPHS]],STEAMER_P[],COLUMN(STEAMER_P[BB]),FALSE),0)</f>
        <v>25</v>
      </c>
      <c r="Q236" s="21">
        <f>IFERROR((MYRANKS_P[[#This Row],[ER]]*9)/MYRANKS_P[[#This Row],[IP]],0)</f>
        <v>3.7384615384615385</v>
      </c>
      <c r="R236" s="21">
        <f>IFERROR((MYRANKS_P[[#This Row],[BB]]+MYRANKS_P[[#This Row],[H]])/MYRANKS_P[[#This Row],[IP]],0)</f>
        <v>1.3076923076923077</v>
      </c>
      <c r="S236" s="23">
        <f>MYRANKS_P[[#This Row],[W]]*P_PTS_W+MYRANKS_P[[#This Row],[L]]*P_PTS_L+MYRANKS_P[[#This Row],[IP]]*P_PTS_IP+MYRANKS_P[[#This Row],[SO]]*P_PTS_K+MYRANKS_P[[#This Row],[BB]]*P_PTS_BB+MYRANKS_P[[#This Row],[H]]*P_PTS_HA+MYRANKS_P[[#This Row],[SV]]*P_PTS_SV+MYRANKS_P[[#This Row],[HR]]*P_PTS_HRA+MYRANKS_P[[#This Row],[ER]]*P_PTS_ER</f>
        <v>0</v>
      </c>
      <c r="T236" s="23">
        <f>VLOOKUP(MYRANKS_P[[#This Row],[POS]],REPLACEMENT_LEVEL[],3,FALSE)</f>
        <v>0</v>
      </c>
      <c r="U236" s="23">
        <f>MYRANKS_P[[#This Row],[PROJ PTS]]-MYRANKS_P[[#This Row],[REPL LEVEL]]</f>
        <v>0</v>
      </c>
      <c r="V236" s="30">
        <f>RANK(MYRANKS_P[[#This Row],[POINTS OVER REPL]],MYRANKS_P[POINTS OVER REPL])</f>
        <v>1</v>
      </c>
      <c r="W236" s="29">
        <f>IF(MYRANKS_P[[#This Row],[RANK]]&lt;=TOTAL_PITCHERS_DRAFTED,MYRANKS_P[[#This Row],[POINTS OVER REPL]],0)</f>
        <v>0</v>
      </c>
      <c r="X236" s="35">
        <f>MYRANKS_P[[#This Row],[POINTS OVER REPL]]*DOLLAR_VALUE_PER_POINT+1</f>
        <v>1</v>
      </c>
      <c r="Y236" s="35"/>
      <c r="Z236" s="29">
        <f>IF(AND(MYRANKS_P[[#This Row],[RANK]]&lt;=(TOTAL_PITCHERS_DRAFTED-PITCHERS_BELOW_REPL_DRAFTED),MYRANKS_P[[#This Row],[$ACTUAL]]=""),MYRANKS_P[[#This Row],[POINTS OVER REPL]],0)</f>
        <v>0</v>
      </c>
      <c r="AA236" s="40">
        <f>IF(MYRANKS_P[[#This Row],[$ACTUAL]]="",MYRANKS_P[[#This Row],[POINTS OVER REPL]]*REMAINING_DOLLAR_VALUE_PER_POINT+1,0)</f>
        <v>1</v>
      </c>
    </row>
    <row r="237" spans="1:27" x14ac:dyDescent="0.25">
      <c r="A237" s="89" t="s">
        <v>15818</v>
      </c>
      <c r="B237" s="90" t="str">
        <f>VLOOKUP(MYRANKS_P[[#This Row],[PLAYERID]],PLAYERIDMAP2[],COLUMN(PLAYERIDMAP2[LASTNAME]),FALSE)</f>
        <v>Watson</v>
      </c>
      <c r="C237" s="90" t="str">
        <f>VLOOKUP(MYRANKS_P[[#This Row],[PLAYERID]],PLAYERIDMAP2[],COLUMN(PLAYERIDMAP2[FIRSTNAME]),FALSE)</f>
        <v>Tony</v>
      </c>
      <c r="D237" s="90" t="str">
        <f>MYRANKS_P[[#This Row],[FNAME]]&amp;" "&amp;MYRANKS_P[[#This Row],[LNAME]]</f>
        <v>Tony Watson</v>
      </c>
      <c r="E237" s="90" t="str">
        <f>VLOOKUP(MYRANKS_P[[#This Row],[PLAYERID]],PLAYERIDMAP2[],COLUMN(PLAYERIDMAP2[TEAM]),FALSE)</f>
        <v>PIT</v>
      </c>
      <c r="F237" s="90" t="str">
        <f>VLOOKUP(MYRANKS_P[[#This Row],[PLAYERID]],PLAYERIDMAP2[],COLUMN(PLAYERIDMAP2[POS]),FALSE)</f>
        <v>P</v>
      </c>
      <c r="G237" s="90">
        <f>IFERROR(VALUE(VLOOKUP(MYRANKS_P[[#This Row],[PLAYERID]],PLAYERIDMAP2[],COLUMN(PLAYERIDMAP2[IDFANGRAPHS]),FALSE)),VLOOKUP(MYRANKS_P[[#This Row],[PLAYERID]],PLAYERIDMAP2[],COLUMN(PLAYERIDMAP2[IDFANGRAPHS]),FALSE))</f>
        <v>3132</v>
      </c>
      <c r="H237" s="23">
        <f>IFERROR(VLOOKUP(MYRANKS_P[[#This Row],[IDFANGRAPHS]],STEAMER_P[],COLUMN(STEAMER_P[W]),FALSE),0)</f>
        <v>3</v>
      </c>
      <c r="I237" s="23">
        <f>IFERROR(VLOOKUP(MYRANKS_P[[#This Row],[IDFANGRAPHS]],STEAMER_P[],COLUMN(STEAMER_P[L]),FALSE),0)</f>
        <v>3</v>
      </c>
      <c r="J237" s="23">
        <f>IFERROR(VLOOKUP(MYRANKS_P[[#This Row],[IDFANGRAPHS]],STEAMER_P[],COLUMN(STEAMER_P[SV]),FALSE),0)</f>
        <v>6</v>
      </c>
      <c r="K237" s="23">
        <f>IFERROR(VLOOKUP(MYRANKS_P[[#This Row],[IDFANGRAPHS]],STEAMER_P[],COLUMN(STEAMER_P[IP]),FALSE),0)</f>
        <v>65</v>
      </c>
      <c r="L237" s="23">
        <f>IFERROR(VLOOKUP(MYRANKS_P[[#This Row],[IDFANGRAPHS]],STEAMER_P[],COLUMN(STEAMER_P[H]),FALSE),0)</f>
        <v>58</v>
      </c>
      <c r="M237" s="23">
        <f>IFERROR(VLOOKUP(MYRANKS_P[[#This Row],[IDFANGRAPHS]],STEAMER_P[],COLUMN(STEAMER_P[ER]),FALSE),0)</f>
        <v>22</v>
      </c>
      <c r="N237" s="23">
        <f>IFERROR(VLOOKUP(MYRANKS_P[[#This Row],[IDFANGRAPHS]],STEAMER_P[],COLUMN(STEAMER_P[HR]),FALSE),0)</f>
        <v>5</v>
      </c>
      <c r="O237" s="23">
        <f>IFERROR(VLOOKUP(MYRANKS_P[[#This Row],[IDFANGRAPHS]],STEAMER_P[],COLUMN(STEAMER_P[SO]),FALSE),0)</f>
        <v>61</v>
      </c>
      <c r="P237" s="23">
        <f>IFERROR(VLOOKUP(MYRANKS_P[[#This Row],[IDFANGRAPHS]],STEAMER_P[],COLUMN(STEAMER_P[BB]),FALSE),0)</f>
        <v>17</v>
      </c>
      <c r="Q237" s="75">
        <f>IFERROR((MYRANKS_P[[#This Row],[ER]]*9)/MYRANKS_P[[#This Row],[IP]],0)</f>
        <v>3.046153846153846</v>
      </c>
      <c r="R237" s="75">
        <f>IFERROR((MYRANKS_P[[#This Row],[BB]]+MYRANKS_P[[#This Row],[H]])/MYRANKS_P[[#This Row],[IP]],0)</f>
        <v>1.1538461538461537</v>
      </c>
      <c r="S237" s="74">
        <f>MYRANKS_P[[#This Row],[W]]*P_PTS_W+MYRANKS_P[[#This Row],[L]]*P_PTS_L+MYRANKS_P[[#This Row],[IP]]*P_PTS_IP+MYRANKS_P[[#This Row],[SO]]*P_PTS_K+MYRANKS_P[[#This Row],[BB]]*P_PTS_BB+MYRANKS_P[[#This Row],[H]]*P_PTS_HA+MYRANKS_P[[#This Row],[SV]]*P_PTS_SV+MYRANKS_P[[#This Row],[HR]]*P_PTS_HRA+MYRANKS_P[[#This Row],[ER]]*P_PTS_ER</f>
        <v>0</v>
      </c>
      <c r="T237" s="74">
        <f>VLOOKUP(MYRANKS_P[[#This Row],[POS]],REPLACEMENT_LEVEL[],3,FALSE)</f>
        <v>0</v>
      </c>
      <c r="U237" s="74">
        <f>MYRANKS_P[[#This Row],[PROJ PTS]]-MYRANKS_P[[#This Row],[REPL LEVEL]]</f>
        <v>0</v>
      </c>
      <c r="V237" s="73">
        <f>RANK(MYRANKS_P[[#This Row],[POINTS OVER REPL]],MYRANKS_P[POINTS OVER REPL])</f>
        <v>1</v>
      </c>
      <c r="W237" s="74">
        <f>IF(MYRANKS_P[[#This Row],[RANK]]&lt;=TOTAL_PITCHERS_DRAFTED,MYRANKS_P[[#This Row],[POINTS OVER REPL]],0)</f>
        <v>0</v>
      </c>
      <c r="X237" s="76">
        <f>MYRANKS_P[[#This Row],[POINTS OVER REPL]]*DOLLAR_VALUE_PER_POINT+1</f>
        <v>1</v>
      </c>
      <c r="Y237" s="76"/>
      <c r="Z237" s="74">
        <f>IF(AND(MYRANKS_P[[#This Row],[RANK]]&lt;=(TOTAL_PITCHERS_DRAFTED-PITCHERS_BELOW_REPL_DRAFTED),MYRANKS_P[[#This Row],[$ACTUAL]]=""),MYRANKS_P[[#This Row],[POINTS OVER REPL]],0)</f>
        <v>0</v>
      </c>
      <c r="AA237" s="77">
        <f>IF(MYRANKS_P[[#This Row],[$ACTUAL]]="",MYRANKS_P[[#This Row],[POINTS OVER REPL]]*REMAINING_DOLLAR_VALUE_PER_POINT+1,0)</f>
        <v>1</v>
      </c>
    </row>
    <row r="238" spans="1:27" x14ac:dyDescent="0.25">
      <c r="A238" s="6" t="s">
        <v>12447</v>
      </c>
      <c r="B238" s="14" t="str">
        <f>VLOOKUP(MYRANKS_P[[#This Row],[PLAYERID]],PLAYERIDMAP2[],COLUMN(PLAYERIDMAP2[LASTNAME]),FALSE)</f>
        <v>Fields</v>
      </c>
      <c r="C238" s="14" t="str">
        <f>VLOOKUP(MYRANKS_P[[#This Row],[PLAYERID]],PLAYERIDMAP2[],COLUMN(PLAYERIDMAP2[FIRSTNAME]),FALSE)</f>
        <v>Josh</v>
      </c>
      <c r="D238" s="14" t="str">
        <f>MYRANKS_P[[#This Row],[FNAME]]&amp;" "&amp;MYRANKS_P[[#This Row],[LNAME]]</f>
        <v>Josh Fields</v>
      </c>
      <c r="E238" s="14" t="str">
        <f>VLOOKUP(MYRANKS_P[[#This Row],[PLAYERID]],PLAYERIDMAP2[],COLUMN(PLAYERIDMAP2[TEAM]),FALSE)</f>
        <v>HOU</v>
      </c>
      <c r="F238" s="14" t="str">
        <f>VLOOKUP(MYRANKS_P[[#This Row],[PLAYERID]],PLAYERIDMAP2[],COLUMN(PLAYERIDMAP2[POS]),FALSE)</f>
        <v>P</v>
      </c>
      <c r="G238" s="14">
        <f>IFERROR(VALUE(VLOOKUP(MYRANKS_P[[#This Row],[PLAYERID]],PLAYERIDMAP2[],COLUMN(PLAYERIDMAP2[IDFANGRAPHS]),FALSE)),VLOOKUP(MYRANKS_P[[#This Row],[PLAYERID]],PLAYERIDMAP2[],COLUMN(PLAYERIDMAP2[IDFANGRAPHS]),FALSE))</f>
        <v>5070</v>
      </c>
      <c r="H238" s="23">
        <f>IFERROR(VLOOKUP(MYRANKS_P[[#This Row],[IDFANGRAPHS]],STEAMER_P[],COLUMN(STEAMER_P[W]),FALSE),0)</f>
        <v>3</v>
      </c>
      <c r="I238" s="23">
        <f>IFERROR(VLOOKUP(MYRANKS_P[[#This Row],[IDFANGRAPHS]],STEAMER_P[],COLUMN(STEAMER_P[L]),FALSE),0)</f>
        <v>2</v>
      </c>
      <c r="J238" s="23">
        <f>IFERROR(VLOOKUP(MYRANKS_P[[#This Row],[IDFANGRAPHS]],STEAMER_P[],COLUMN(STEAMER_P[SV]),FALSE),0)</f>
        <v>2</v>
      </c>
      <c r="K238" s="23">
        <f>IFERROR(VLOOKUP(MYRANKS_P[[#This Row],[IDFANGRAPHS]],STEAMER_P[],COLUMN(STEAMER_P[IP]),FALSE),0)</f>
        <v>55</v>
      </c>
      <c r="L238" s="23">
        <f>IFERROR(VLOOKUP(MYRANKS_P[[#This Row],[IDFANGRAPHS]],STEAMER_P[],COLUMN(STEAMER_P[H]),FALSE),0)</f>
        <v>45</v>
      </c>
      <c r="M238" s="23">
        <f>IFERROR(VLOOKUP(MYRANKS_P[[#This Row],[IDFANGRAPHS]],STEAMER_P[],COLUMN(STEAMER_P[ER]),FALSE),0)</f>
        <v>20</v>
      </c>
      <c r="N238" s="23">
        <f>IFERROR(VLOOKUP(MYRANKS_P[[#This Row],[IDFANGRAPHS]],STEAMER_P[],COLUMN(STEAMER_P[HR]),FALSE),0)</f>
        <v>6</v>
      </c>
      <c r="O238" s="23">
        <f>IFERROR(VLOOKUP(MYRANKS_P[[#This Row],[IDFANGRAPHS]],STEAMER_P[],COLUMN(STEAMER_P[SO]),FALSE),0)</f>
        <v>61</v>
      </c>
      <c r="P238" s="23">
        <f>IFERROR(VLOOKUP(MYRANKS_P[[#This Row],[IDFANGRAPHS]],STEAMER_P[],COLUMN(STEAMER_P[BB]),FALSE),0)</f>
        <v>20</v>
      </c>
      <c r="Q238" s="21">
        <f>IFERROR((MYRANKS_P[[#This Row],[ER]]*9)/MYRANKS_P[[#This Row],[IP]],0)</f>
        <v>3.2727272727272729</v>
      </c>
      <c r="R238" s="21">
        <f>IFERROR((MYRANKS_P[[#This Row],[BB]]+MYRANKS_P[[#This Row],[H]])/MYRANKS_P[[#This Row],[IP]],0)</f>
        <v>1.1818181818181819</v>
      </c>
      <c r="S238" s="23">
        <f>MYRANKS_P[[#This Row],[W]]*P_PTS_W+MYRANKS_P[[#This Row],[L]]*P_PTS_L+MYRANKS_P[[#This Row],[IP]]*P_PTS_IP+MYRANKS_P[[#This Row],[SO]]*P_PTS_K+MYRANKS_P[[#This Row],[BB]]*P_PTS_BB+MYRANKS_P[[#This Row],[H]]*P_PTS_HA+MYRANKS_P[[#This Row],[SV]]*P_PTS_SV+MYRANKS_P[[#This Row],[HR]]*P_PTS_HRA+MYRANKS_P[[#This Row],[ER]]*P_PTS_ER</f>
        <v>0</v>
      </c>
      <c r="T238" s="23">
        <f>VLOOKUP(MYRANKS_P[[#This Row],[POS]],REPLACEMENT_LEVEL[],3,FALSE)</f>
        <v>0</v>
      </c>
      <c r="U238" s="23">
        <f>MYRANKS_P[[#This Row],[PROJ PTS]]-MYRANKS_P[[#This Row],[REPL LEVEL]]</f>
        <v>0</v>
      </c>
      <c r="V238" s="30">
        <f>RANK(MYRANKS_P[[#This Row],[POINTS OVER REPL]],MYRANKS_P[POINTS OVER REPL])</f>
        <v>1</v>
      </c>
      <c r="W238" s="29">
        <f>IF(MYRANKS_P[[#This Row],[RANK]]&lt;=TOTAL_PITCHERS_DRAFTED,MYRANKS_P[[#This Row],[POINTS OVER REPL]],0)</f>
        <v>0</v>
      </c>
      <c r="X238" s="35">
        <f>MYRANKS_P[[#This Row],[POINTS OVER REPL]]*DOLLAR_VALUE_PER_POINT+1</f>
        <v>1</v>
      </c>
      <c r="Y238" s="35"/>
      <c r="Z238" s="29">
        <f>IF(AND(MYRANKS_P[[#This Row],[RANK]]&lt;=(TOTAL_PITCHERS_DRAFTED-PITCHERS_BELOW_REPL_DRAFTED),MYRANKS_P[[#This Row],[$ACTUAL]]=""),MYRANKS_P[[#This Row],[POINTS OVER REPL]],0)</f>
        <v>0</v>
      </c>
      <c r="AA238" s="40">
        <f>IF(MYRANKS_P[[#This Row],[$ACTUAL]]="",MYRANKS_P[[#This Row],[POINTS OVER REPL]]*REMAINING_DOLLAR_VALUE_PER_POINT+1,0)</f>
        <v>1</v>
      </c>
    </row>
    <row r="239" spans="1:27" x14ac:dyDescent="0.25">
      <c r="A239" s="9" t="s">
        <v>19258</v>
      </c>
      <c r="B239" s="14" t="str">
        <f>VLOOKUP(MYRANKS_P[[#This Row],[PLAYERID]],PLAYERIDMAP2[],COLUMN(PLAYERIDMAP2[LASTNAME]),FALSE)</f>
        <v>Strickland</v>
      </c>
      <c r="C239" s="14" t="str">
        <f>VLOOKUP(MYRANKS_P[[#This Row],[PLAYERID]],PLAYERIDMAP2[],COLUMN(PLAYERIDMAP2[FIRSTNAME]),FALSE)</f>
        <v>Hunter</v>
      </c>
      <c r="D239" s="14" t="str">
        <f>MYRANKS_P[[#This Row],[FNAME]]&amp;" "&amp;MYRANKS_P[[#This Row],[LNAME]]</f>
        <v>Hunter Strickland</v>
      </c>
      <c r="E239" s="14" t="str">
        <f>VLOOKUP(MYRANKS_P[[#This Row],[PLAYERID]],PLAYERIDMAP2[],COLUMN(PLAYERIDMAP2[TEAM]),FALSE)</f>
        <v>SF</v>
      </c>
      <c r="F239" s="14" t="str">
        <f>VLOOKUP(MYRANKS_P[[#This Row],[PLAYERID]],PLAYERIDMAP2[],COLUMN(PLAYERIDMAP2[POS]),FALSE)</f>
        <v>P</v>
      </c>
      <c r="G239" s="14">
        <f>IFERROR(VALUE(VLOOKUP(MYRANKS_P[[#This Row],[PLAYERID]],PLAYERIDMAP2[],COLUMN(PLAYERIDMAP2[IDFANGRAPHS]),FALSE)),VLOOKUP(MYRANKS_P[[#This Row],[PLAYERID]],PLAYERIDMAP2[],COLUMN(PLAYERIDMAP2[IDFANGRAPHS]),FALSE))</f>
        <v>7836</v>
      </c>
      <c r="H239" s="23">
        <f>IFERROR(VLOOKUP(MYRANKS_P[[#This Row],[IDFANGRAPHS]],STEAMER_P[],COLUMN(STEAMER_P[W]),FALSE),0)</f>
        <v>3</v>
      </c>
      <c r="I239" s="23">
        <f>IFERROR(VLOOKUP(MYRANKS_P[[#This Row],[IDFANGRAPHS]],STEAMER_P[],COLUMN(STEAMER_P[L]),FALSE),0)</f>
        <v>2</v>
      </c>
      <c r="J239" s="23">
        <f>IFERROR(VLOOKUP(MYRANKS_P[[#This Row],[IDFANGRAPHS]],STEAMER_P[],COLUMN(STEAMER_P[SV]),FALSE),0)</f>
        <v>3</v>
      </c>
      <c r="K239" s="23">
        <f>IFERROR(VLOOKUP(MYRANKS_P[[#This Row],[IDFANGRAPHS]],STEAMER_P[],COLUMN(STEAMER_P[IP]),FALSE),0)</f>
        <v>55</v>
      </c>
      <c r="L239" s="23">
        <f>IFERROR(VLOOKUP(MYRANKS_P[[#This Row],[IDFANGRAPHS]],STEAMER_P[],COLUMN(STEAMER_P[H]),FALSE),0)</f>
        <v>44</v>
      </c>
      <c r="M239" s="23">
        <f>IFERROR(VLOOKUP(MYRANKS_P[[#This Row],[IDFANGRAPHS]],STEAMER_P[],COLUMN(STEAMER_P[ER]),FALSE),0)</f>
        <v>16</v>
      </c>
      <c r="N239" s="23">
        <f>IFERROR(VLOOKUP(MYRANKS_P[[#This Row],[IDFANGRAPHS]],STEAMER_P[],COLUMN(STEAMER_P[HR]),FALSE),0)</f>
        <v>4</v>
      </c>
      <c r="O239" s="23">
        <f>IFERROR(VLOOKUP(MYRANKS_P[[#This Row],[IDFANGRAPHS]],STEAMER_P[],COLUMN(STEAMER_P[SO]),FALSE),0)</f>
        <v>61</v>
      </c>
      <c r="P239" s="23">
        <f>IFERROR(VLOOKUP(MYRANKS_P[[#This Row],[IDFANGRAPHS]],STEAMER_P[],COLUMN(STEAMER_P[BB]),FALSE),0)</f>
        <v>15</v>
      </c>
      <c r="Q239" s="21">
        <f>IFERROR((MYRANKS_P[[#This Row],[ER]]*9)/MYRANKS_P[[#This Row],[IP]],0)</f>
        <v>2.6181818181818182</v>
      </c>
      <c r="R239" s="21">
        <f>IFERROR((MYRANKS_P[[#This Row],[BB]]+MYRANKS_P[[#This Row],[H]])/MYRANKS_P[[#This Row],[IP]],0)</f>
        <v>1.0727272727272728</v>
      </c>
      <c r="S239" s="23">
        <f>MYRANKS_P[[#This Row],[W]]*P_PTS_W+MYRANKS_P[[#This Row],[L]]*P_PTS_L+MYRANKS_P[[#This Row],[IP]]*P_PTS_IP+MYRANKS_P[[#This Row],[SO]]*P_PTS_K+MYRANKS_P[[#This Row],[BB]]*P_PTS_BB+MYRANKS_P[[#This Row],[H]]*P_PTS_HA+MYRANKS_P[[#This Row],[SV]]*P_PTS_SV+MYRANKS_P[[#This Row],[HR]]*P_PTS_HRA+MYRANKS_P[[#This Row],[ER]]*P_PTS_ER</f>
        <v>0</v>
      </c>
      <c r="T239" s="23">
        <f>VLOOKUP(MYRANKS_P[[#This Row],[POS]],REPLACEMENT_LEVEL[],3,FALSE)</f>
        <v>0</v>
      </c>
      <c r="U239" s="23">
        <f>MYRANKS_P[[#This Row],[PROJ PTS]]-MYRANKS_P[[#This Row],[REPL LEVEL]]</f>
        <v>0</v>
      </c>
      <c r="V239" s="30">
        <f>RANK(MYRANKS_P[[#This Row],[POINTS OVER REPL]],MYRANKS_P[POINTS OVER REPL])</f>
        <v>1</v>
      </c>
      <c r="W239" s="29">
        <f>IF(MYRANKS_P[[#This Row],[RANK]]&lt;=TOTAL_PITCHERS_DRAFTED,MYRANKS_P[[#This Row],[POINTS OVER REPL]],0)</f>
        <v>0</v>
      </c>
      <c r="X239" s="35">
        <f>MYRANKS_P[[#This Row],[POINTS OVER REPL]]*DOLLAR_VALUE_PER_POINT+1</f>
        <v>1</v>
      </c>
      <c r="Y239" s="35"/>
      <c r="Z239" s="29">
        <f>IF(AND(MYRANKS_P[[#This Row],[RANK]]&lt;=(TOTAL_PITCHERS_DRAFTED-PITCHERS_BELOW_REPL_DRAFTED),MYRANKS_P[[#This Row],[$ACTUAL]]=""),MYRANKS_P[[#This Row],[POINTS OVER REPL]],0)</f>
        <v>0</v>
      </c>
      <c r="AA239" s="40">
        <f>IF(MYRANKS_P[[#This Row],[$ACTUAL]]="",MYRANKS_P[[#This Row],[POINTS OVER REPL]]*REMAINING_DOLLAR_VALUE_PER_POINT+1,0)</f>
        <v>1</v>
      </c>
    </row>
    <row r="240" spans="1:27" x14ac:dyDescent="0.25">
      <c r="A240" s="2" t="s">
        <v>17921</v>
      </c>
      <c r="B240" s="14" t="str">
        <f>VLOOKUP(MYRANKS_P[[#This Row],[PLAYERID]],PLAYERIDMAP2[],COLUMN(PLAYERIDMAP2[LASTNAME]),FALSE)</f>
        <v>Garcia</v>
      </c>
      <c r="C240" s="14" t="str">
        <f>VLOOKUP(MYRANKS_P[[#This Row],[PLAYERID]],PLAYERIDMAP2[],COLUMN(PLAYERIDMAP2[FIRSTNAME]),FALSE)</f>
        <v>Yimi</v>
      </c>
      <c r="D240" s="14" t="str">
        <f>MYRANKS_P[[#This Row],[FNAME]]&amp;" "&amp;MYRANKS_P[[#This Row],[LNAME]]</f>
        <v>Yimi Garcia</v>
      </c>
      <c r="E240" s="14" t="str">
        <f>VLOOKUP(MYRANKS_P[[#This Row],[PLAYERID]],PLAYERIDMAP2[],COLUMN(PLAYERIDMAP2[TEAM]),FALSE)</f>
        <v>LAD</v>
      </c>
      <c r="F240" s="14" t="str">
        <f>VLOOKUP(MYRANKS_P[[#This Row],[PLAYERID]],PLAYERIDMAP2[],COLUMN(PLAYERIDMAP2[POS]),FALSE)</f>
        <v>P</v>
      </c>
      <c r="G240" s="14">
        <f>IFERROR(VALUE(VLOOKUP(MYRANKS_P[[#This Row],[PLAYERID]],PLAYERIDMAP2[],COLUMN(PLAYERIDMAP2[IDFANGRAPHS]),FALSE)),VLOOKUP(MYRANKS_P[[#This Row],[PLAYERID]],PLAYERIDMAP2[],COLUMN(PLAYERIDMAP2[IDFANGRAPHS]),FALSE))</f>
        <v>12095</v>
      </c>
      <c r="H240" s="23">
        <f>IFERROR(VLOOKUP(MYRANKS_P[[#This Row],[IDFANGRAPHS]],STEAMER_P[],COLUMN(STEAMER_P[W]),FALSE),0)</f>
        <v>3</v>
      </c>
      <c r="I240" s="23">
        <f>IFERROR(VLOOKUP(MYRANKS_P[[#This Row],[IDFANGRAPHS]],STEAMER_P[],COLUMN(STEAMER_P[L]),FALSE),0)</f>
        <v>2</v>
      </c>
      <c r="J240" s="23">
        <f>IFERROR(VLOOKUP(MYRANKS_P[[#This Row],[IDFANGRAPHS]],STEAMER_P[],COLUMN(STEAMER_P[SV]),FALSE),0)</f>
        <v>3</v>
      </c>
      <c r="K240" s="23">
        <f>IFERROR(VLOOKUP(MYRANKS_P[[#This Row],[IDFANGRAPHS]],STEAMER_P[],COLUMN(STEAMER_P[IP]),FALSE),0)</f>
        <v>55</v>
      </c>
      <c r="L240" s="23">
        <f>IFERROR(VLOOKUP(MYRANKS_P[[#This Row],[IDFANGRAPHS]],STEAMER_P[],COLUMN(STEAMER_P[H]),FALSE),0)</f>
        <v>45</v>
      </c>
      <c r="M240" s="23">
        <f>IFERROR(VLOOKUP(MYRANKS_P[[#This Row],[IDFANGRAPHS]],STEAMER_P[],COLUMN(STEAMER_P[ER]),FALSE),0)</f>
        <v>19</v>
      </c>
      <c r="N240" s="23">
        <f>IFERROR(VLOOKUP(MYRANKS_P[[#This Row],[IDFANGRAPHS]],STEAMER_P[],COLUMN(STEAMER_P[HR]),FALSE),0)</f>
        <v>6</v>
      </c>
      <c r="O240" s="23">
        <f>IFERROR(VLOOKUP(MYRANKS_P[[#This Row],[IDFANGRAPHS]],STEAMER_P[],COLUMN(STEAMER_P[SO]),FALSE),0)</f>
        <v>61</v>
      </c>
      <c r="P240" s="23">
        <f>IFERROR(VLOOKUP(MYRANKS_P[[#This Row],[IDFANGRAPHS]],STEAMER_P[],COLUMN(STEAMER_P[BB]),FALSE),0)</f>
        <v>16</v>
      </c>
      <c r="Q240" s="21">
        <f>IFERROR((MYRANKS_P[[#This Row],[ER]]*9)/MYRANKS_P[[#This Row],[IP]],0)</f>
        <v>3.1090909090909089</v>
      </c>
      <c r="R240" s="21">
        <f>IFERROR((MYRANKS_P[[#This Row],[BB]]+MYRANKS_P[[#This Row],[H]])/MYRANKS_P[[#This Row],[IP]],0)</f>
        <v>1.1090909090909091</v>
      </c>
      <c r="S240" s="23">
        <f>MYRANKS_P[[#This Row],[W]]*P_PTS_W+MYRANKS_P[[#This Row],[L]]*P_PTS_L+MYRANKS_P[[#This Row],[IP]]*P_PTS_IP+MYRANKS_P[[#This Row],[SO]]*P_PTS_K+MYRANKS_P[[#This Row],[BB]]*P_PTS_BB+MYRANKS_P[[#This Row],[H]]*P_PTS_HA+MYRANKS_P[[#This Row],[SV]]*P_PTS_SV+MYRANKS_P[[#This Row],[HR]]*P_PTS_HRA+MYRANKS_P[[#This Row],[ER]]*P_PTS_ER</f>
        <v>0</v>
      </c>
      <c r="T240" s="23">
        <f>VLOOKUP(MYRANKS_P[[#This Row],[POS]],REPLACEMENT_LEVEL[],3,FALSE)</f>
        <v>0</v>
      </c>
      <c r="U240" s="23">
        <f>MYRANKS_P[[#This Row],[PROJ PTS]]-MYRANKS_P[[#This Row],[REPL LEVEL]]</f>
        <v>0</v>
      </c>
      <c r="V240" s="30">
        <f>RANK(MYRANKS_P[[#This Row],[POINTS OVER REPL]],MYRANKS_P[POINTS OVER REPL])</f>
        <v>1</v>
      </c>
      <c r="W240" s="29">
        <f>IF(MYRANKS_P[[#This Row],[RANK]]&lt;=TOTAL_PITCHERS_DRAFTED,MYRANKS_P[[#This Row],[POINTS OVER REPL]],0)</f>
        <v>0</v>
      </c>
      <c r="X240" s="35">
        <f>MYRANKS_P[[#This Row],[POINTS OVER REPL]]*DOLLAR_VALUE_PER_POINT+1</f>
        <v>1</v>
      </c>
      <c r="Y240" s="35"/>
      <c r="Z240" s="29">
        <f>IF(AND(MYRANKS_P[[#This Row],[RANK]]&lt;=(TOTAL_PITCHERS_DRAFTED-PITCHERS_BELOW_REPL_DRAFTED),MYRANKS_P[[#This Row],[$ACTUAL]]=""),MYRANKS_P[[#This Row],[POINTS OVER REPL]],0)</f>
        <v>0</v>
      </c>
      <c r="AA240" s="40">
        <f>IF(MYRANKS_P[[#This Row],[$ACTUAL]]="",MYRANKS_P[[#This Row],[POINTS OVER REPL]]*REMAINING_DOLLAR_VALUE_PER_POINT+1,0)</f>
        <v>1</v>
      </c>
    </row>
    <row r="241" spans="1:27" x14ac:dyDescent="0.25">
      <c r="A241" s="2" t="s">
        <v>11114</v>
      </c>
      <c r="B241" s="14" t="str">
        <f>VLOOKUP(MYRANKS_P[[#This Row],[PLAYERID]],PLAYERIDMAP2[],COLUMN(PLAYERIDMAP2[LASTNAME]),FALSE)</f>
        <v>Anderson</v>
      </c>
      <c r="C241" s="14" t="str">
        <f>VLOOKUP(MYRANKS_P[[#This Row],[PLAYERID]],PLAYERIDMAP2[],COLUMN(PLAYERIDMAP2[FIRSTNAME]),FALSE)</f>
        <v>Chase</v>
      </c>
      <c r="D241" s="14" t="str">
        <f>MYRANKS_P[[#This Row],[FNAME]]&amp;" "&amp;MYRANKS_P[[#This Row],[LNAME]]</f>
        <v>Chase Anderson</v>
      </c>
      <c r="E241" s="14" t="str">
        <f>VLOOKUP(MYRANKS_P[[#This Row],[PLAYERID]],PLAYERIDMAP2[],COLUMN(PLAYERIDMAP2[TEAM]),FALSE)</f>
        <v>ARI</v>
      </c>
      <c r="F241" s="14" t="str">
        <f>VLOOKUP(MYRANKS_P[[#This Row],[PLAYERID]],PLAYERIDMAP2[],COLUMN(PLAYERIDMAP2[POS]),FALSE)</f>
        <v>P</v>
      </c>
      <c r="G241" s="14">
        <f>IFERROR(VALUE(VLOOKUP(MYRANKS_P[[#This Row],[PLAYERID]],PLAYERIDMAP2[],COLUMN(PLAYERIDMAP2[IDFANGRAPHS]),FALSE)),VLOOKUP(MYRANKS_P[[#This Row],[PLAYERID]],PLAYERIDMAP2[],COLUMN(PLAYERIDMAP2[IDFANGRAPHS]),FALSE))</f>
        <v>6895</v>
      </c>
      <c r="H241" s="23">
        <f>IFERROR(VLOOKUP(MYRANKS_P[[#This Row],[IDFANGRAPHS]],STEAMER_P[],COLUMN(STEAMER_P[W]),FALSE),0)</f>
        <v>4</v>
      </c>
      <c r="I241" s="23">
        <f>IFERROR(VLOOKUP(MYRANKS_P[[#This Row],[IDFANGRAPHS]],STEAMER_P[],COLUMN(STEAMER_P[L]),FALSE),0)</f>
        <v>5</v>
      </c>
      <c r="J241" s="23">
        <f>IFERROR(VLOOKUP(MYRANKS_P[[#This Row],[IDFANGRAPHS]],STEAMER_P[],COLUMN(STEAMER_P[SV]),FALSE),0)</f>
        <v>0</v>
      </c>
      <c r="K241" s="23">
        <f>IFERROR(VLOOKUP(MYRANKS_P[[#This Row],[IDFANGRAPHS]],STEAMER_P[],COLUMN(STEAMER_P[IP]),FALSE),0)</f>
        <v>73</v>
      </c>
      <c r="L241" s="23">
        <f>IFERROR(VLOOKUP(MYRANKS_P[[#This Row],[IDFANGRAPHS]],STEAMER_P[],COLUMN(STEAMER_P[H]),FALSE),0)</f>
        <v>72</v>
      </c>
      <c r="M241" s="23">
        <f>IFERROR(VLOOKUP(MYRANKS_P[[#This Row],[IDFANGRAPHS]],STEAMER_P[],COLUMN(STEAMER_P[ER]),FALSE),0)</f>
        <v>32</v>
      </c>
      <c r="N241" s="23">
        <f>IFERROR(VLOOKUP(MYRANKS_P[[#This Row],[IDFANGRAPHS]],STEAMER_P[],COLUMN(STEAMER_P[HR]),FALSE),0)</f>
        <v>9</v>
      </c>
      <c r="O241" s="23">
        <f>IFERROR(VLOOKUP(MYRANKS_P[[#This Row],[IDFANGRAPHS]],STEAMER_P[],COLUMN(STEAMER_P[SO]),FALSE),0)</f>
        <v>60</v>
      </c>
      <c r="P241" s="23">
        <f>IFERROR(VLOOKUP(MYRANKS_P[[#This Row],[IDFANGRAPHS]],STEAMER_P[],COLUMN(STEAMER_P[BB]),FALSE),0)</f>
        <v>21</v>
      </c>
      <c r="Q241" s="21">
        <f>IFERROR((MYRANKS_P[[#This Row],[ER]]*9)/MYRANKS_P[[#This Row],[IP]],0)</f>
        <v>3.9452054794520546</v>
      </c>
      <c r="R241" s="21">
        <f>IFERROR((MYRANKS_P[[#This Row],[BB]]+MYRANKS_P[[#This Row],[H]])/MYRANKS_P[[#This Row],[IP]],0)</f>
        <v>1.273972602739726</v>
      </c>
      <c r="S241" s="23">
        <f>MYRANKS_P[[#This Row],[W]]*P_PTS_W+MYRANKS_P[[#This Row],[L]]*P_PTS_L+MYRANKS_P[[#This Row],[IP]]*P_PTS_IP+MYRANKS_P[[#This Row],[SO]]*P_PTS_K+MYRANKS_P[[#This Row],[BB]]*P_PTS_BB+MYRANKS_P[[#This Row],[H]]*P_PTS_HA+MYRANKS_P[[#This Row],[SV]]*P_PTS_SV+MYRANKS_P[[#This Row],[HR]]*P_PTS_HRA+MYRANKS_P[[#This Row],[ER]]*P_PTS_ER</f>
        <v>0</v>
      </c>
      <c r="T241" s="23">
        <f>VLOOKUP(MYRANKS_P[[#This Row],[POS]],REPLACEMENT_LEVEL[],3,FALSE)</f>
        <v>0</v>
      </c>
      <c r="U241" s="23">
        <f>MYRANKS_P[[#This Row],[PROJ PTS]]-MYRANKS_P[[#This Row],[REPL LEVEL]]</f>
        <v>0</v>
      </c>
      <c r="V241" s="30">
        <f>RANK(MYRANKS_P[[#This Row],[POINTS OVER REPL]],MYRANKS_P[POINTS OVER REPL])</f>
        <v>1</v>
      </c>
      <c r="W241" s="29">
        <f>IF(MYRANKS_P[[#This Row],[RANK]]&lt;=TOTAL_PITCHERS_DRAFTED,MYRANKS_P[[#This Row],[POINTS OVER REPL]],0)</f>
        <v>0</v>
      </c>
      <c r="X241" s="35">
        <f>MYRANKS_P[[#This Row],[POINTS OVER REPL]]*DOLLAR_VALUE_PER_POINT+1</f>
        <v>1</v>
      </c>
      <c r="Y241" s="35"/>
      <c r="Z241" s="29">
        <f>IF(AND(MYRANKS_P[[#This Row],[RANK]]&lt;=(TOTAL_PITCHERS_DRAFTED-PITCHERS_BELOW_REPL_DRAFTED),MYRANKS_P[[#This Row],[$ACTUAL]]=""),MYRANKS_P[[#This Row],[POINTS OVER REPL]],0)</f>
        <v>0</v>
      </c>
      <c r="AA241" s="40">
        <f>IF(MYRANKS_P[[#This Row],[$ACTUAL]]="",MYRANKS_P[[#This Row],[POINTS OVER REPL]]*REMAINING_DOLLAR_VALUE_PER_POINT+1,0)</f>
        <v>1</v>
      </c>
    </row>
    <row r="242" spans="1:27" x14ac:dyDescent="0.25">
      <c r="A242" s="2" t="s">
        <v>13407</v>
      </c>
      <c r="B242" s="14" t="str">
        <f>VLOOKUP(MYRANKS_P[[#This Row],[PLAYERID]],PLAYERIDMAP2[],COLUMN(PLAYERIDMAP2[LASTNAME]),FALSE)</f>
        <v>Kelley</v>
      </c>
      <c r="C242" s="14" t="str">
        <f>VLOOKUP(MYRANKS_P[[#This Row],[PLAYERID]],PLAYERIDMAP2[],COLUMN(PLAYERIDMAP2[FIRSTNAME]),FALSE)</f>
        <v>Shawn</v>
      </c>
      <c r="D242" s="14" t="str">
        <f>MYRANKS_P[[#This Row],[FNAME]]&amp;" "&amp;MYRANKS_P[[#This Row],[LNAME]]</f>
        <v>Shawn Kelley</v>
      </c>
      <c r="E242" s="14" t="str">
        <f>VLOOKUP(MYRANKS_P[[#This Row],[PLAYERID]],PLAYERIDMAP2[],COLUMN(PLAYERIDMAP2[TEAM]),FALSE)</f>
        <v>WAS</v>
      </c>
      <c r="F242" s="14" t="str">
        <f>VLOOKUP(MYRANKS_P[[#This Row],[PLAYERID]],PLAYERIDMAP2[],COLUMN(PLAYERIDMAP2[POS]),FALSE)</f>
        <v>P</v>
      </c>
      <c r="G242" s="14">
        <f>IFERROR(VALUE(VLOOKUP(MYRANKS_P[[#This Row],[PLAYERID]],PLAYERIDMAP2[],COLUMN(PLAYERIDMAP2[IDFANGRAPHS]),FALSE)),VLOOKUP(MYRANKS_P[[#This Row],[PLAYERID]],PLAYERIDMAP2[],COLUMN(PLAYERIDMAP2[IDFANGRAPHS]),FALSE))</f>
        <v>7773</v>
      </c>
      <c r="H242" s="23">
        <f>IFERROR(VLOOKUP(MYRANKS_P[[#This Row],[IDFANGRAPHS]],STEAMER_P[],COLUMN(STEAMER_P[W]),FALSE),0)</f>
        <v>3</v>
      </c>
      <c r="I242" s="23">
        <f>IFERROR(VLOOKUP(MYRANKS_P[[#This Row],[IDFANGRAPHS]],STEAMER_P[],COLUMN(STEAMER_P[L]),FALSE),0)</f>
        <v>2</v>
      </c>
      <c r="J242" s="23">
        <f>IFERROR(VLOOKUP(MYRANKS_P[[#This Row],[IDFANGRAPHS]],STEAMER_P[],COLUMN(STEAMER_P[SV]),FALSE),0)</f>
        <v>3</v>
      </c>
      <c r="K242" s="23">
        <f>IFERROR(VLOOKUP(MYRANKS_P[[#This Row],[IDFANGRAPHS]],STEAMER_P[],COLUMN(STEAMER_P[IP]),FALSE),0)</f>
        <v>55</v>
      </c>
      <c r="L242" s="23">
        <f>IFERROR(VLOOKUP(MYRANKS_P[[#This Row],[IDFANGRAPHS]],STEAMER_P[],COLUMN(STEAMER_P[H]),FALSE),0)</f>
        <v>47</v>
      </c>
      <c r="M242" s="23">
        <f>IFERROR(VLOOKUP(MYRANKS_P[[#This Row],[IDFANGRAPHS]],STEAMER_P[],COLUMN(STEAMER_P[ER]),FALSE),0)</f>
        <v>19</v>
      </c>
      <c r="N242" s="23">
        <f>IFERROR(VLOOKUP(MYRANKS_P[[#This Row],[IDFANGRAPHS]],STEAMER_P[],COLUMN(STEAMER_P[HR]),FALSE),0)</f>
        <v>5</v>
      </c>
      <c r="O242" s="23">
        <f>IFERROR(VLOOKUP(MYRANKS_P[[#This Row],[IDFANGRAPHS]],STEAMER_P[],COLUMN(STEAMER_P[SO]),FALSE),0)</f>
        <v>60</v>
      </c>
      <c r="P242" s="23">
        <f>IFERROR(VLOOKUP(MYRANKS_P[[#This Row],[IDFANGRAPHS]],STEAMER_P[],COLUMN(STEAMER_P[BB]),FALSE),0)</f>
        <v>18</v>
      </c>
      <c r="Q242" s="21">
        <f>IFERROR((MYRANKS_P[[#This Row],[ER]]*9)/MYRANKS_P[[#This Row],[IP]],0)</f>
        <v>3.1090909090909089</v>
      </c>
      <c r="R242" s="21">
        <f>IFERROR((MYRANKS_P[[#This Row],[BB]]+MYRANKS_P[[#This Row],[H]])/MYRANKS_P[[#This Row],[IP]],0)</f>
        <v>1.1818181818181819</v>
      </c>
      <c r="S242" s="23">
        <f>MYRANKS_P[[#This Row],[W]]*P_PTS_W+MYRANKS_P[[#This Row],[L]]*P_PTS_L+MYRANKS_P[[#This Row],[IP]]*P_PTS_IP+MYRANKS_P[[#This Row],[SO]]*P_PTS_K+MYRANKS_P[[#This Row],[BB]]*P_PTS_BB+MYRANKS_P[[#This Row],[H]]*P_PTS_HA+MYRANKS_P[[#This Row],[SV]]*P_PTS_SV+MYRANKS_P[[#This Row],[HR]]*P_PTS_HRA+MYRANKS_P[[#This Row],[ER]]*P_PTS_ER</f>
        <v>0</v>
      </c>
      <c r="T242" s="23">
        <f>VLOOKUP(MYRANKS_P[[#This Row],[POS]],REPLACEMENT_LEVEL[],3,FALSE)</f>
        <v>0</v>
      </c>
      <c r="U242" s="23">
        <f>MYRANKS_P[[#This Row],[PROJ PTS]]-MYRANKS_P[[#This Row],[REPL LEVEL]]</f>
        <v>0</v>
      </c>
      <c r="V242" s="30">
        <f>RANK(MYRANKS_P[[#This Row],[POINTS OVER REPL]],MYRANKS_P[POINTS OVER REPL])</f>
        <v>1</v>
      </c>
      <c r="W242" s="29">
        <f>IF(MYRANKS_P[[#This Row],[RANK]]&lt;=TOTAL_PITCHERS_DRAFTED,MYRANKS_P[[#This Row],[POINTS OVER REPL]],0)</f>
        <v>0</v>
      </c>
      <c r="X242" s="35">
        <f>MYRANKS_P[[#This Row],[POINTS OVER REPL]]*DOLLAR_VALUE_PER_POINT+1</f>
        <v>1</v>
      </c>
      <c r="Y242" s="35"/>
      <c r="Z242" s="29">
        <f>IF(AND(MYRANKS_P[[#This Row],[RANK]]&lt;=(TOTAL_PITCHERS_DRAFTED-PITCHERS_BELOW_REPL_DRAFTED),MYRANKS_P[[#This Row],[$ACTUAL]]=""),MYRANKS_P[[#This Row],[POINTS OVER REPL]],0)</f>
        <v>0</v>
      </c>
      <c r="AA242" s="40">
        <f>IF(MYRANKS_P[[#This Row],[$ACTUAL]]="",MYRANKS_P[[#This Row],[POINTS OVER REPL]]*REMAINING_DOLLAR_VALUE_PER_POINT+1,0)</f>
        <v>1</v>
      </c>
    </row>
    <row r="243" spans="1:27" x14ac:dyDescent="0.25">
      <c r="A243" s="2" t="s">
        <v>20089</v>
      </c>
      <c r="B243" s="14" t="str">
        <f>VLOOKUP(MYRANKS_P[[#This Row],[PLAYERID]],PLAYERIDMAP2[],COLUMN(PLAYERIDMAP2[LASTNAME]),FALSE)</f>
        <v>Smith</v>
      </c>
      <c r="C243" s="14" t="str">
        <f>VLOOKUP(MYRANKS_P[[#This Row],[PLAYERID]],PLAYERIDMAP2[],COLUMN(PLAYERIDMAP2[FIRSTNAME]),FALSE)</f>
        <v>Carson</v>
      </c>
      <c r="D243" s="14" t="str">
        <f>MYRANKS_P[[#This Row],[FNAME]]&amp;" "&amp;MYRANKS_P[[#This Row],[LNAME]]</f>
        <v>Carson Smith</v>
      </c>
      <c r="E243" s="14" t="str">
        <f>VLOOKUP(MYRANKS_P[[#This Row],[PLAYERID]],PLAYERIDMAP2[],COLUMN(PLAYERIDMAP2[TEAM]),FALSE)</f>
        <v>BOS</v>
      </c>
      <c r="F243" s="14" t="str">
        <f>VLOOKUP(MYRANKS_P[[#This Row],[PLAYERID]],PLAYERIDMAP2[],COLUMN(PLAYERIDMAP2[POS]),FALSE)</f>
        <v>P</v>
      </c>
      <c r="G243" s="14">
        <f>IFERROR(VALUE(VLOOKUP(MYRANKS_P[[#This Row],[PLAYERID]],PLAYERIDMAP2[],COLUMN(PLAYERIDMAP2[IDFANGRAPHS]),FALSE)),VLOOKUP(MYRANKS_P[[#This Row],[PLAYERID]],PLAYERIDMAP2[],COLUMN(PLAYERIDMAP2[IDFANGRAPHS]),FALSE))</f>
        <v>13172</v>
      </c>
      <c r="H243" s="23">
        <f>IFERROR(VLOOKUP(MYRANKS_P[[#This Row],[IDFANGRAPHS]],STEAMER_P[],COLUMN(STEAMER_P[W]),FALSE),0)</f>
        <v>3</v>
      </c>
      <c r="I243" s="23">
        <f>IFERROR(VLOOKUP(MYRANKS_P[[#This Row],[IDFANGRAPHS]],STEAMER_P[],COLUMN(STEAMER_P[L]),FALSE),0)</f>
        <v>2</v>
      </c>
      <c r="J243" s="23">
        <f>IFERROR(VLOOKUP(MYRANKS_P[[#This Row],[IDFANGRAPHS]],STEAMER_P[],COLUMN(STEAMER_P[SV]),FALSE),0)</f>
        <v>3</v>
      </c>
      <c r="K243" s="23">
        <f>IFERROR(VLOOKUP(MYRANKS_P[[#This Row],[IDFANGRAPHS]],STEAMER_P[],COLUMN(STEAMER_P[IP]),FALSE),0)</f>
        <v>55</v>
      </c>
      <c r="L243" s="23">
        <f>IFERROR(VLOOKUP(MYRANKS_P[[#This Row],[IDFANGRAPHS]],STEAMER_P[],COLUMN(STEAMER_P[H]),FALSE),0)</f>
        <v>46</v>
      </c>
      <c r="M243" s="23">
        <f>IFERROR(VLOOKUP(MYRANKS_P[[#This Row],[IDFANGRAPHS]],STEAMER_P[],COLUMN(STEAMER_P[ER]),FALSE),0)</f>
        <v>19</v>
      </c>
      <c r="N243" s="23">
        <f>IFERROR(VLOOKUP(MYRANKS_P[[#This Row],[IDFANGRAPHS]],STEAMER_P[],COLUMN(STEAMER_P[HR]),FALSE),0)</f>
        <v>4</v>
      </c>
      <c r="O243" s="23">
        <f>IFERROR(VLOOKUP(MYRANKS_P[[#This Row],[IDFANGRAPHS]],STEAMER_P[],COLUMN(STEAMER_P[SO]),FALSE),0)</f>
        <v>60</v>
      </c>
      <c r="P243" s="23">
        <f>IFERROR(VLOOKUP(MYRANKS_P[[#This Row],[IDFANGRAPHS]],STEAMER_P[],COLUMN(STEAMER_P[BB]),FALSE),0)</f>
        <v>20</v>
      </c>
      <c r="Q243" s="21">
        <f>IFERROR((MYRANKS_P[[#This Row],[ER]]*9)/MYRANKS_P[[#This Row],[IP]],0)</f>
        <v>3.1090909090909089</v>
      </c>
      <c r="R243" s="21">
        <f>IFERROR((MYRANKS_P[[#This Row],[BB]]+MYRANKS_P[[#This Row],[H]])/MYRANKS_P[[#This Row],[IP]],0)</f>
        <v>1.2</v>
      </c>
      <c r="S243" s="23">
        <f>MYRANKS_P[[#This Row],[W]]*P_PTS_W+MYRANKS_P[[#This Row],[L]]*P_PTS_L+MYRANKS_P[[#This Row],[IP]]*P_PTS_IP+MYRANKS_P[[#This Row],[SO]]*P_PTS_K+MYRANKS_P[[#This Row],[BB]]*P_PTS_BB+MYRANKS_P[[#This Row],[H]]*P_PTS_HA+MYRANKS_P[[#This Row],[SV]]*P_PTS_SV+MYRANKS_P[[#This Row],[HR]]*P_PTS_HRA+MYRANKS_P[[#This Row],[ER]]*P_PTS_ER</f>
        <v>0</v>
      </c>
      <c r="T243" s="23">
        <f>VLOOKUP(MYRANKS_P[[#This Row],[POS]],REPLACEMENT_LEVEL[],3,FALSE)</f>
        <v>0</v>
      </c>
      <c r="U243" s="23">
        <f>MYRANKS_P[[#This Row],[PROJ PTS]]-MYRANKS_P[[#This Row],[REPL LEVEL]]</f>
        <v>0</v>
      </c>
      <c r="V243" s="30">
        <f>RANK(MYRANKS_P[[#This Row],[POINTS OVER REPL]],MYRANKS_P[POINTS OVER REPL])</f>
        <v>1</v>
      </c>
      <c r="W243" s="29">
        <f>IF(MYRANKS_P[[#This Row],[RANK]]&lt;=TOTAL_PITCHERS_DRAFTED,MYRANKS_P[[#This Row],[POINTS OVER REPL]],0)</f>
        <v>0</v>
      </c>
      <c r="X243" s="35">
        <f>MYRANKS_P[[#This Row],[POINTS OVER REPL]]*DOLLAR_VALUE_PER_POINT+1</f>
        <v>1</v>
      </c>
      <c r="Y243" s="35"/>
      <c r="Z243" s="29">
        <f>IF(AND(MYRANKS_P[[#This Row],[RANK]]&lt;=(TOTAL_PITCHERS_DRAFTED-PITCHERS_BELOW_REPL_DRAFTED),MYRANKS_P[[#This Row],[$ACTUAL]]=""),MYRANKS_P[[#This Row],[POINTS OVER REPL]],0)</f>
        <v>0</v>
      </c>
      <c r="AA243" s="40">
        <f>IF(MYRANKS_P[[#This Row],[$ACTUAL]]="",MYRANKS_P[[#This Row],[POINTS OVER REPL]]*REMAINING_DOLLAR_VALUE_PER_POINT+1,0)</f>
        <v>1</v>
      </c>
    </row>
    <row r="244" spans="1:27" x14ac:dyDescent="0.25">
      <c r="A244" s="9" t="s">
        <v>13782</v>
      </c>
      <c r="B244" s="14" t="str">
        <f>VLOOKUP(MYRANKS_P[[#This Row],[PLAYERID]],PLAYERIDMAP2[],COLUMN(PLAYERIDMAP2[LASTNAME]),FALSE)</f>
        <v>Madson</v>
      </c>
      <c r="C244" s="14" t="str">
        <f>VLOOKUP(MYRANKS_P[[#This Row],[PLAYERID]],PLAYERIDMAP2[],COLUMN(PLAYERIDMAP2[FIRSTNAME]),FALSE)</f>
        <v>Ryan</v>
      </c>
      <c r="D244" s="14" t="str">
        <f>MYRANKS_P[[#This Row],[FNAME]]&amp;" "&amp;MYRANKS_P[[#This Row],[LNAME]]</f>
        <v>Ryan Madson</v>
      </c>
      <c r="E244" s="14" t="str">
        <f>VLOOKUP(MYRANKS_P[[#This Row],[PLAYERID]],PLAYERIDMAP2[],COLUMN(PLAYERIDMAP2[TEAM]),FALSE)</f>
        <v>OAK</v>
      </c>
      <c r="F244" s="14" t="str">
        <f>VLOOKUP(MYRANKS_P[[#This Row],[PLAYERID]],PLAYERIDMAP2[],COLUMN(PLAYERIDMAP2[POS]),FALSE)</f>
        <v>P</v>
      </c>
      <c r="G244" s="14">
        <f>IFERROR(VALUE(VLOOKUP(MYRANKS_P[[#This Row],[PLAYERID]],PLAYERIDMAP2[],COLUMN(PLAYERIDMAP2[IDFANGRAPHS]),FALSE)),VLOOKUP(MYRANKS_P[[#This Row],[PLAYERID]],PLAYERIDMAP2[],COLUMN(PLAYERIDMAP2[IDFANGRAPHS]),FALSE))</f>
        <v>1852</v>
      </c>
      <c r="H244" s="23">
        <f>IFERROR(VLOOKUP(MYRANKS_P[[#This Row],[IDFANGRAPHS]],STEAMER_P[],COLUMN(STEAMER_P[W]),FALSE),0)</f>
        <v>3</v>
      </c>
      <c r="I244" s="23">
        <f>IFERROR(VLOOKUP(MYRANKS_P[[#This Row],[IDFANGRAPHS]],STEAMER_P[],COLUMN(STEAMER_P[L]),FALSE),0)</f>
        <v>3</v>
      </c>
      <c r="J244" s="23">
        <f>IFERROR(VLOOKUP(MYRANKS_P[[#This Row],[IDFANGRAPHS]],STEAMER_P[],COLUMN(STEAMER_P[SV]),FALSE),0)</f>
        <v>6</v>
      </c>
      <c r="K244" s="23">
        <f>IFERROR(VLOOKUP(MYRANKS_P[[#This Row],[IDFANGRAPHS]],STEAMER_P[],COLUMN(STEAMER_P[IP]),FALSE),0)</f>
        <v>65</v>
      </c>
      <c r="L244" s="23">
        <f>IFERROR(VLOOKUP(MYRANKS_P[[#This Row],[IDFANGRAPHS]],STEAMER_P[],COLUMN(STEAMER_P[H]),FALSE),0)</f>
        <v>60</v>
      </c>
      <c r="M244" s="23">
        <f>IFERROR(VLOOKUP(MYRANKS_P[[#This Row],[IDFANGRAPHS]],STEAMER_P[],COLUMN(STEAMER_P[ER]),FALSE),0)</f>
        <v>24</v>
      </c>
      <c r="N244" s="23">
        <f>IFERROR(VLOOKUP(MYRANKS_P[[#This Row],[IDFANGRAPHS]],STEAMER_P[],COLUMN(STEAMER_P[HR]),FALSE),0)</f>
        <v>6</v>
      </c>
      <c r="O244" s="23">
        <f>IFERROR(VLOOKUP(MYRANKS_P[[#This Row],[IDFANGRAPHS]],STEAMER_P[],COLUMN(STEAMER_P[SO]),FALSE),0)</f>
        <v>60</v>
      </c>
      <c r="P244" s="23">
        <f>IFERROR(VLOOKUP(MYRANKS_P[[#This Row],[IDFANGRAPHS]],STEAMER_P[],COLUMN(STEAMER_P[BB]),FALSE),0)</f>
        <v>20</v>
      </c>
      <c r="Q244" s="21">
        <f>IFERROR((MYRANKS_P[[#This Row],[ER]]*9)/MYRANKS_P[[#This Row],[IP]],0)</f>
        <v>3.3230769230769233</v>
      </c>
      <c r="R244" s="21">
        <f>IFERROR((MYRANKS_P[[#This Row],[BB]]+MYRANKS_P[[#This Row],[H]])/MYRANKS_P[[#This Row],[IP]],0)</f>
        <v>1.2307692307692308</v>
      </c>
      <c r="S244" s="23">
        <f>MYRANKS_P[[#This Row],[W]]*P_PTS_W+MYRANKS_P[[#This Row],[L]]*P_PTS_L+MYRANKS_P[[#This Row],[IP]]*P_PTS_IP+MYRANKS_P[[#This Row],[SO]]*P_PTS_K+MYRANKS_P[[#This Row],[BB]]*P_PTS_BB+MYRANKS_P[[#This Row],[H]]*P_PTS_HA+MYRANKS_P[[#This Row],[SV]]*P_PTS_SV+MYRANKS_P[[#This Row],[HR]]*P_PTS_HRA+MYRANKS_P[[#This Row],[ER]]*P_PTS_ER</f>
        <v>0</v>
      </c>
      <c r="T244" s="23">
        <f>VLOOKUP(MYRANKS_P[[#This Row],[POS]],REPLACEMENT_LEVEL[],3,FALSE)</f>
        <v>0</v>
      </c>
      <c r="U244" s="23">
        <f>MYRANKS_P[[#This Row],[PROJ PTS]]-MYRANKS_P[[#This Row],[REPL LEVEL]]</f>
        <v>0</v>
      </c>
      <c r="V244" s="30">
        <f>RANK(MYRANKS_P[[#This Row],[POINTS OVER REPL]],MYRANKS_P[POINTS OVER REPL])</f>
        <v>1</v>
      </c>
      <c r="W244" s="29">
        <f>IF(MYRANKS_P[[#This Row],[RANK]]&lt;=TOTAL_PITCHERS_DRAFTED,MYRANKS_P[[#This Row],[POINTS OVER REPL]],0)</f>
        <v>0</v>
      </c>
      <c r="X244" s="35">
        <f>MYRANKS_P[[#This Row],[POINTS OVER REPL]]*DOLLAR_VALUE_PER_POINT+1</f>
        <v>1</v>
      </c>
      <c r="Y244" s="35"/>
      <c r="Z244" s="29">
        <f>IF(AND(MYRANKS_P[[#This Row],[RANK]]&lt;=(TOTAL_PITCHERS_DRAFTED-PITCHERS_BELOW_REPL_DRAFTED),MYRANKS_P[[#This Row],[$ACTUAL]]=""),MYRANKS_P[[#This Row],[POINTS OVER REPL]],0)</f>
        <v>0</v>
      </c>
      <c r="AA244" s="40">
        <f>IF(MYRANKS_P[[#This Row],[$ACTUAL]]="",MYRANKS_P[[#This Row],[POINTS OVER REPL]]*REMAINING_DOLLAR_VALUE_PER_POINT+1,0)</f>
        <v>1</v>
      </c>
    </row>
    <row r="245" spans="1:27" x14ac:dyDescent="0.25">
      <c r="A245" s="2" t="s">
        <v>12807</v>
      </c>
      <c r="B245" s="14" t="str">
        <f>VLOOKUP(MYRANKS_P[[#This Row],[PLAYERID]],PLAYERIDMAP2[],COLUMN(PLAYERIDMAP2[LASTNAME]),FALSE)</f>
        <v>Gregerson</v>
      </c>
      <c r="C245" s="14" t="str">
        <f>VLOOKUP(MYRANKS_P[[#This Row],[PLAYERID]],PLAYERIDMAP2[],COLUMN(PLAYERIDMAP2[FIRSTNAME]),FALSE)</f>
        <v>Luke</v>
      </c>
      <c r="D245" s="14" t="str">
        <f>MYRANKS_P[[#This Row],[FNAME]]&amp;" "&amp;MYRANKS_P[[#This Row],[LNAME]]</f>
        <v>Luke Gregerson</v>
      </c>
      <c r="E245" s="14" t="str">
        <f>VLOOKUP(MYRANKS_P[[#This Row],[PLAYERID]],PLAYERIDMAP2[],COLUMN(PLAYERIDMAP2[TEAM]),FALSE)</f>
        <v>HOU</v>
      </c>
      <c r="F245" s="14" t="str">
        <f>VLOOKUP(MYRANKS_P[[#This Row],[PLAYERID]],PLAYERIDMAP2[],COLUMN(PLAYERIDMAP2[POS]),FALSE)</f>
        <v>P</v>
      </c>
      <c r="G245" s="14">
        <f>IFERROR(VALUE(VLOOKUP(MYRANKS_P[[#This Row],[PLAYERID]],PLAYERIDMAP2[],COLUMN(PLAYERIDMAP2[IDFANGRAPHS]),FALSE)),VLOOKUP(MYRANKS_P[[#This Row],[PLAYERID]],PLAYERIDMAP2[],COLUMN(PLAYERIDMAP2[IDFANGRAPHS]),FALSE))</f>
        <v>4090</v>
      </c>
      <c r="H245" s="23">
        <f>IFERROR(VLOOKUP(MYRANKS_P[[#This Row],[IDFANGRAPHS]],STEAMER_P[],COLUMN(STEAMER_P[W]),FALSE),0)</f>
        <v>3</v>
      </c>
      <c r="I245" s="23">
        <f>IFERROR(VLOOKUP(MYRANKS_P[[#This Row],[IDFANGRAPHS]],STEAMER_P[],COLUMN(STEAMER_P[L]),FALSE),0)</f>
        <v>3</v>
      </c>
      <c r="J245" s="23">
        <f>IFERROR(VLOOKUP(MYRANKS_P[[#This Row],[IDFANGRAPHS]],STEAMER_P[],COLUMN(STEAMER_P[SV]),FALSE),0)</f>
        <v>6</v>
      </c>
      <c r="K245" s="23">
        <f>IFERROR(VLOOKUP(MYRANKS_P[[#This Row],[IDFANGRAPHS]],STEAMER_P[],COLUMN(STEAMER_P[IP]),FALSE),0)</f>
        <v>65</v>
      </c>
      <c r="L245" s="23">
        <f>IFERROR(VLOOKUP(MYRANKS_P[[#This Row],[IDFANGRAPHS]],STEAMER_P[],COLUMN(STEAMER_P[H]),FALSE),0)</f>
        <v>60</v>
      </c>
      <c r="M245" s="23">
        <f>IFERROR(VLOOKUP(MYRANKS_P[[#This Row],[IDFANGRAPHS]],STEAMER_P[],COLUMN(STEAMER_P[ER]),FALSE),0)</f>
        <v>24</v>
      </c>
      <c r="N245" s="23">
        <f>IFERROR(VLOOKUP(MYRANKS_P[[#This Row],[IDFANGRAPHS]],STEAMER_P[],COLUMN(STEAMER_P[HR]),FALSE),0)</f>
        <v>6</v>
      </c>
      <c r="O245" s="23">
        <f>IFERROR(VLOOKUP(MYRANKS_P[[#This Row],[IDFANGRAPHS]],STEAMER_P[],COLUMN(STEAMER_P[SO]),FALSE),0)</f>
        <v>59</v>
      </c>
      <c r="P245" s="23">
        <f>IFERROR(VLOOKUP(MYRANKS_P[[#This Row],[IDFANGRAPHS]],STEAMER_P[],COLUMN(STEAMER_P[BB]),FALSE),0)</f>
        <v>17</v>
      </c>
      <c r="Q245" s="21">
        <f>IFERROR((MYRANKS_P[[#This Row],[ER]]*9)/MYRANKS_P[[#This Row],[IP]],0)</f>
        <v>3.3230769230769233</v>
      </c>
      <c r="R245" s="21">
        <f>IFERROR((MYRANKS_P[[#This Row],[BB]]+MYRANKS_P[[#This Row],[H]])/MYRANKS_P[[#This Row],[IP]],0)</f>
        <v>1.1846153846153846</v>
      </c>
      <c r="S245" s="23">
        <f>MYRANKS_P[[#This Row],[W]]*P_PTS_W+MYRANKS_P[[#This Row],[L]]*P_PTS_L+MYRANKS_P[[#This Row],[IP]]*P_PTS_IP+MYRANKS_P[[#This Row],[SO]]*P_PTS_K+MYRANKS_P[[#This Row],[BB]]*P_PTS_BB+MYRANKS_P[[#This Row],[H]]*P_PTS_HA+MYRANKS_P[[#This Row],[SV]]*P_PTS_SV+MYRANKS_P[[#This Row],[HR]]*P_PTS_HRA+MYRANKS_P[[#This Row],[ER]]*P_PTS_ER</f>
        <v>0</v>
      </c>
      <c r="T245" s="23">
        <f>VLOOKUP(MYRANKS_P[[#This Row],[POS]],REPLACEMENT_LEVEL[],3,FALSE)</f>
        <v>0</v>
      </c>
      <c r="U245" s="23">
        <f>MYRANKS_P[[#This Row],[PROJ PTS]]-MYRANKS_P[[#This Row],[REPL LEVEL]]</f>
        <v>0</v>
      </c>
      <c r="V245" s="30">
        <f>RANK(MYRANKS_P[[#This Row],[POINTS OVER REPL]],MYRANKS_P[POINTS OVER REPL])</f>
        <v>1</v>
      </c>
      <c r="W245" s="29">
        <f>IF(MYRANKS_P[[#This Row],[RANK]]&lt;=TOTAL_PITCHERS_DRAFTED,MYRANKS_P[[#This Row],[POINTS OVER REPL]],0)</f>
        <v>0</v>
      </c>
      <c r="X245" s="35">
        <f>MYRANKS_P[[#This Row],[POINTS OVER REPL]]*DOLLAR_VALUE_PER_POINT+1</f>
        <v>1</v>
      </c>
      <c r="Y245" s="35"/>
      <c r="Z245" s="29">
        <f>IF(AND(MYRANKS_P[[#This Row],[RANK]]&lt;=(TOTAL_PITCHERS_DRAFTED-PITCHERS_BELOW_REPL_DRAFTED),MYRANKS_P[[#This Row],[$ACTUAL]]=""),MYRANKS_P[[#This Row],[POINTS OVER REPL]],0)</f>
        <v>0</v>
      </c>
      <c r="AA245" s="40">
        <f>IF(MYRANKS_P[[#This Row],[$ACTUAL]]="",MYRANKS_P[[#This Row],[POINTS OVER REPL]]*REMAINING_DOLLAR_VALUE_PER_POINT+1,0)</f>
        <v>1</v>
      </c>
    </row>
    <row r="246" spans="1:27" x14ac:dyDescent="0.25">
      <c r="A246" s="2" t="s">
        <v>14943</v>
      </c>
      <c r="B246" s="14" t="str">
        <f>VLOOKUP(MYRANKS_P[[#This Row],[PLAYERID]],PLAYERIDMAP2[],COLUMN(PLAYERIDMAP2[LASTNAME]),FALSE)</f>
        <v>Rodriguez</v>
      </c>
      <c r="C246" s="14" t="str">
        <f>VLOOKUP(MYRANKS_P[[#This Row],[PLAYERID]],PLAYERIDMAP2[],COLUMN(PLAYERIDMAP2[FIRSTNAME]),FALSE)</f>
        <v>Francisco</v>
      </c>
      <c r="D246" s="14" t="str">
        <f>MYRANKS_P[[#This Row],[FNAME]]&amp;" "&amp;MYRANKS_P[[#This Row],[LNAME]]</f>
        <v>Francisco Rodriguez</v>
      </c>
      <c r="E246" s="14" t="str">
        <f>VLOOKUP(MYRANKS_P[[#This Row],[PLAYERID]],PLAYERIDMAP2[],COLUMN(PLAYERIDMAP2[TEAM]),FALSE)</f>
        <v>DET</v>
      </c>
      <c r="F246" s="14" t="str">
        <f>VLOOKUP(MYRANKS_P[[#This Row],[PLAYERID]],PLAYERIDMAP2[],COLUMN(PLAYERIDMAP2[POS]),FALSE)</f>
        <v>P</v>
      </c>
      <c r="G246" s="14">
        <f>IFERROR(VALUE(VLOOKUP(MYRANKS_P[[#This Row],[PLAYERID]],PLAYERIDMAP2[],COLUMN(PLAYERIDMAP2[IDFANGRAPHS]),FALSE)),VLOOKUP(MYRANKS_P[[#This Row],[PLAYERID]],PLAYERIDMAP2[],COLUMN(PLAYERIDMAP2[IDFANGRAPHS]),FALSE))</f>
        <v>1642</v>
      </c>
      <c r="H246" s="23">
        <f>IFERROR(VLOOKUP(MYRANKS_P[[#This Row],[IDFANGRAPHS]],STEAMER_P[],COLUMN(STEAMER_P[W]),FALSE),0)</f>
        <v>3</v>
      </c>
      <c r="I246" s="23">
        <f>IFERROR(VLOOKUP(MYRANKS_P[[#This Row],[IDFANGRAPHS]],STEAMER_P[],COLUMN(STEAMER_P[L]),FALSE),0)</f>
        <v>3</v>
      </c>
      <c r="J246" s="23">
        <f>IFERROR(VLOOKUP(MYRANKS_P[[#This Row],[IDFANGRAPHS]],STEAMER_P[],COLUMN(STEAMER_P[SV]),FALSE),0)</f>
        <v>28</v>
      </c>
      <c r="K246" s="23">
        <f>IFERROR(VLOOKUP(MYRANKS_P[[#This Row],[IDFANGRAPHS]],STEAMER_P[],COLUMN(STEAMER_P[IP]),FALSE),0)</f>
        <v>65</v>
      </c>
      <c r="L246" s="23">
        <f>IFERROR(VLOOKUP(MYRANKS_P[[#This Row],[IDFANGRAPHS]],STEAMER_P[],COLUMN(STEAMER_P[H]),FALSE),0)</f>
        <v>62</v>
      </c>
      <c r="M246" s="23">
        <f>IFERROR(VLOOKUP(MYRANKS_P[[#This Row],[IDFANGRAPHS]],STEAMER_P[],COLUMN(STEAMER_P[ER]),FALSE),0)</f>
        <v>27</v>
      </c>
      <c r="N246" s="23">
        <f>IFERROR(VLOOKUP(MYRANKS_P[[#This Row],[IDFANGRAPHS]],STEAMER_P[],COLUMN(STEAMER_P[HR]),FALSE),0)</f>
        <v>8</v>
      </c>
      <c r="O246" s="23">
        <f>IFERROR(VLOOKUP(MYRANKS_P[[#This Row],[IDFANGRAPHS]],STEAMER_P[],COLUMN(STEAMER_P[SO]),FALSE),0)</f>
        <v>58</v>
      </c>
      <c r="P246" s="23">
        <f>IFERROR(VLOOKUP(MYRANKS_P[[#This Row],[IDFANGRAPHS]],STEAMER_P[],COLUMN(STEAMER_P[BB]),FALSE),0)</f>
        <v>19</v>
      </c>
      <c r="Q246" s="21">
        <f>IFERROR((MYRANKS_P[[#This Row],[ER]]*9)/MYRANKS_P[[#This Row],[IP]],0)</f>
        <v>3.7384615384615385</v>
      </c>
      <c r="R246" s="21">
        <f>IFERROR((MYRANKS_P[[#This Row],[BB]]+MYRANKS_P[[#This Row],[H]])/MYRANKS_P[[#This Row],[IP]],0)</f>
        <v>1.2461538461538462</v>
      </c>
      <c r="S246" s="23">
        <f>MYRANKS_P[[#This Row],[W]]*P_PTS_W+MYRANKS_P[[#This Row],[L]]*P_PTS_L+MYRANKS_P[[#This Row],[IP]]*P_PTS_IP+MYRANKS_P[[#This Row],[SO]]*P_PTS_K+MYRANKS_P[[#This Row],[BB]]*P_PTS_BB+MYRANKS_P[[#This Row],[H]]*P_PTS_HA+MYRANKS_P[[#This Row],[SV]]*P_PTS_SV+MYRANKS_P[[#This Row],[HR]]*P_PTS_HRA+MYRANKS_P[[#This Row],[ER]]*P_PTS_ER</f>
        <v>0</v>
      </c>
      <c r="T246" s="23">
        <f>VLOOKUP(MYRANKS_P[[#This Row],[POS]],REPLACEMENT_LEVEL[],3,FALSE)</f>
        <v>0</v>
      </c>
      <c r="U246" s="23">
        <f>MYRANKS_P[[#This Row],[PROJ PTS]]-MYRANKS_P[[#This Row],[REPL LEVEL]]</f>
        <v>0</v>
      </c>
      <c r="V246" s="30">
        <f>RANK(MYRANKS_P[[#This Row],[POINTS OVER REPL]],MYRANKS_P[POINTS OVER REPL])</f>
        <v>1</v>
      </c>
      <c r="W246" s="29">
        <f>IF(MYRANKS_P[[#This Row],[RANK]]&lt;=TOTAL_PITCHERS_DRAFTED,MYRANKS_P[[#This Row],[POINTS OVER REPL]],0)</f>
        <v>0</v>
      </c>
      <c r="X246" s="35">
        <f>MYRANKS_P[[#This Row],[POINTS OVER REPL]]*DOLLAR_VALUE_PER_POINT+1</f>
        <v>1</v>
      </c>
      <c r="Y246" s="35"/>
      <c r="Z246" s="29">
        <f>IF(AND(MYRANKS_P[[#This Row],[RANK]]&lt;=(TOTAL_PITCHERS_DRAFTED-PITCHERS_BELOW_REPL_DRAFTED),MYRANKS_P[[#This Row],[$ACTUAL]]=""),MYRANKS_P[[#This Row],[POINTS OVER REPL]],0)</f>
        <v>0</v>
      </c>
      <c r="AA246" s="40">
        <f>IF(MYRANKS_P[[#This Row],[$ACTUAL]]="",MYRANKS_P[[#This Row],[POINTS OVER REPL]]*REMAINING_DOLLAR_VALUE_PER_POINT+1,0)</f>
        <v>1</v>
      </c>
    </row>
    <row r="247" spans="1:27" x14ac:dyDescent="0.25">
      <c r="A247" s="2" t="s">
        <v>15418</v>
      </c>
      <c r="B247" s="14" t="str">
        <f>VLOOKUP(MYRANKS_P[[#This Row],[PLAYERID]],PLAYERIDMAP2[],COLUMN(PLAYERIDMAP2[LASTNAME]),FALSE)</f>
        <v>Straily</v>
      </c>
      <c r="C247" s="14" t="str">
        <f>VLOOKUP(MYRANKS_P[[#This Row],[PLAYERID]],PLAYERIDMAP2[],COLUMN(PLAYERIDMAP2[FIRSTNAME]),FALSE)</f>
        <v>Dan</v>
      </c>
      <c r="D247" s="14" t="str">
        <f>MYRANKS_P[[#This Row],[FNAME]]&amp;" "&amp;MYRANKS_P[[#This Row],[LNAME]]</f>
        <v>Dan Straily</v>
      </c>
      <c r="E247" s="14" t="str">
        <f>VLOOKUP(MYRANKS_P[[#This Row],[PLAYERID]],PLAYERIDMAP2[],COLUMN(PLAYERIDMAP2[TEAM]),FALSE)</f>
        <v>HOU</v>
      </c>
      <c r="F247" s="14" t="str">
        <f>VLOOKUP(MYRANKS_P[[#This Row],[PLAYERID]],PLAYERIDMAP2[],COLUMN(PLAYERIDMAP2[POS]),FALSE)</f>
        <v>P</v>
      </c>
      <c r="G247" s="14">
        <f>IFERROR(VALUE(VLOOKUP(MYRANKS_P[[#This Row],[PLAYERID]],PLAYERIDMAP2[],COLUMN(PLAYERIDMAP2[IDFANGRAPHS]),FALSE)),VLOOKUP(MYRANKS_P[[#This Row],[PLAYERID]],PLAYERIDMAP2[],COLUMN(PLAYERIDMAP2[IDFANGRAPHS]),FALSE))</f>
        <v>9460</v>
      </c>
      <c r="H247" s="23">
        <f>IFERROR(VLOOKUP(MYRANKS_P[[#This Row],[IDFANGRAPHS]],STEAMER_P[],COLUMN(STEAMER_P[W]),FALSE),0)</f>
        <v>4</v>
      </c>
      <c r="I247" s="23">
        <f>IFERROR(VLOOKUP(MYRANKS_P[[#This Row],[IDFANGRAPHS]],STEAMER_P[],COLUMN(STEAMER_P[L]),FALSE),0)</f>
        <v>3</v>
      </c>
      <c r="J247" s="23">
        <f>IFERROR(VLOOKUP(MYRANKS_P[[#This Row],[IDFANGRAPHS]],STEAMER_P[],COLUMN(STEAMER_P[SV]),FALSE),0)</f>
        <v>0</v>
      </c>
      <c r="K247" s="23">
        <f>IFERROR(VLOOKUP(MYRANKS_P[[#This Row],[IDFANGRAPHS]],STEAMER_P[],COLUMN(STEAMER_P[IP]),FALSE),0)</f>
        <v>62</v>
      </c>
      <c r="L247" s="23">
        <f>IFERROR(VLOOKUP(MYRANKS_P[[#This Row],[IDFANGRAPHS]],STEAMER_P[],COLUMN(STEAMER_P[H]),FALSE),0)</f>
        <v>58</v>
      </c>
      <c r="M247" s="23">
        <f>IFERROR(VLOOKUP(MYRANKS_P[[#This Row],[IDFANGRAPHS]],STEAMER_P[],COLUMN(STEAMER_P[ER]),FALSE),0)</f>
        <v>25</v>
      </c>
      <c r="N247" s="23">
        <f>IFERROR(VLOOKUP(MYRANKS_P[[#This Row],[IDFANGRAPHS]],STEAMER_P[],COLUMN(STEAMER_P[HR]),FALSE),0)</f>
        <v>8</v>
      </c>
      <c r="O247" s="23">
        <f>IFERROR(VLOOKUP(MYRANKS_P[[#This Row],[IDFANGRAPHS]],STEAMER_P[],COLUMN(STEAMER_P[SO]),FALSE),0)</f>
        <v>58</v>
      </c>
      <c r="P247" s="23">
        <f>IFERROR(VLOOKUP(MYRANKS_P[[#This Row],[IDFANGRAPHS]],STEAMER_P[],COLUMN(STEAMER_P[BB]),FALSE),0)</f>
        <v>18</v>
      </c>
      <c r="Q247" s="21">
        <f>IFERROR((MYRANKS_P[[#This Row],[ER]]*9)/MYRANKS_P[[#This Row],[IP]],0)</f>
        <v>3.629032258064516</v>
      </c>
      <c r="R247" s="21">
        <f>IFERROR((MYRANKS_P[[#This Row],[BB]]+MYRANKS_P[[#This Row],[H]])/MYRANKS_P[[#This Row],[IP]],0)</f>
        <v>1.2258064516129032</v>
      </c>
      <c r="S247" s="23">
        <f>MYRANKS_P[[#This Row],[W]]*P_PTS_W+MYRANKS_P[[#This Row],[L]]*P_PTS_L+MYRANKS_P[[#This Row],[IP]]*P_PTS_IP+MYRANKS_P[[#This Row],[SO]]*P_PTS_K+MYRANKS_P[[#This Row],[BB]]*P_PTS_BB+MYRANKS_P[[#This Row],[H]]*P_PTS_HA+MYRANKS_P[[#This Row],[SV]]*P_PTS_SV+MYRANKS_P[[#This Row],[HR]]*P_PTS_HRA+MYRANKS_P[[#This Row],[ER]]*P_PTS_ER</f>
        <v>0</v>
      </c>
      <c r="T247" s="23">
        <f>VLOOKUP(MYRANKS_P[[#This Row],[POS]],REPLACEMENT_LEVEL[],3,FALSE)</f>
        <v>0</v>
      </c>
      <c r="U247" s="23">
        <f>MYRANKS_P[[#This Row],[PROJ PTS]]-MYRANKS_P[[#This Row],[REPL LEVEL]]</f>
        <v>0</v>
      </c>
      <c r="V247" s="30">
        <f>RANK(MYRANKS_P[[#This Row],[POINTS OVER REPL]],MYRANKS_P[POINTS OVER REPL])</f>
        <v>1</v>
      </c>
      <c r="W247" s="29">
        <f>IF(MYRANKS_P[[#This Row],[RANK]]&lt;=TOTAL_PITCHERS_DRAFTED,MYRANKS_P[[#This Row],[POINTS OVER REPL]],0)</f>
        <v>0</v>
      </c>
      <c r="X247" s="35">
        <f>MYRANKS_P[[#This Row],[POINTS OVER REPL]]*DOLLAR_VALUE_PER_POINT+1</f>
        <v>1</v>
      </c>
      <c r="Y247" s="35"/>
      <c r="Z247" s="29">
        <f>IF(AND(MYRANKS_P[[#This Row],[RANK]]&lt;=(TOTAL_PITCHERS_DRAFTED-PITCHERS_BELOW_REPL_DRAFTED),MYRANKS_P[[#This Row],[$ACTUAL]]=""),MYRANKS_P[[#This Row],[POINTS OVER REPL]],0)</f>
        <v>0</v>
      </c>
      <c r="AA247" s="40">
        <f>IF(MYRANKS_P[[#This Row],[$ACTUAL]]="",MYRANKS_P[[#This Row],[POINTS OVER REPL]]*REMAINING_DOLLAR_VALUE_PER_POINT+1,0)</f>
        <v>1</v>
      </c>
    </row>
    <row r="248" spans="1:27" x14ac:dyDescent="0.25">
      <c r="A248" s="2" t="s">
        <v>11495</v>
      </c>
      <c r="B248" s="14" t="str">
        <f>VLOOKUP(MYRANKS_P[[#This Row],[PLAYERID]],PLAYERIDMAP2[],COLUMN(PLAYERIDMAP2[LASTNAME]),FALSE)</f>
        <v>Brach</v>
      </c>
      <c r="C248" s="14" t="str">
        <f>VLOOKUP(MYRANKS_P[[#This Row],[PLAYERID]],PLAYERIDMAP2[],COLUMN(PLAYERIDMAP2[FIRSTNAME]),FALSE)</f>
        <v>Brad</v>
      </c>
      <c r="D248" s="14" t="str">
        <f>MYRANKS_P[[#This Row],[FNAME]]&amp;" "&amp;MYRANKS_P[[#This Row],[LNAME]]</f>
        <v>Brad Brach</v>
      </c>
      <c r="E248" s="14" t="str">
        <f>VLOOKUP(MYRANKS_P[[#This Row],[PLAYERID]],PLAYERIDMAP2[],COLUMN(PLAYERIDMAP2[TEAM]),FALSE)</f>
        <v>BAL</v>
      </c>
      <c r="F248" s="14" t="str">
        <f>VLOOKUP(MYRANKS_P[[#This Row],[PLAYERID]],PLAYERIDMAP2[],COLUMN(PLAYERIDMAP2[POS]),FALSE)</f>
        <v>P</v>
      </c>
      <c r="G248" s="14">
        <f>IFERROR(VALUE(VLOOKUP(MYRANKS_P[[#This Row],[PLAYERID]],PLAYERIDMAP2[],COLUMN(PLAYERIDMAP2[IDFANGRAPHS]),FALSE)),VLOOKUP(MYRANKS_P[[#This Row],[PLAYERID]],PLAYERIDMAP2[],COLUMN(PLAYERIDMAP2[IDFANGRAPHS]),FALSE))</f>
        <v>6627</v>
      </c>
      <c r="H248" s="23">
        <f>IFERROR(VLOOKUP(MYRANKS_P[[#This Row],[IDFANGRAPHS]],STEAMER_P[],COLUMN(STEAMER_P[W]),FALSE),0)</f>
        <v>3</v>
      </c>
      <c r="I248" s="23">
        <f>IFERROR(VLOOKUP(MYRANKS_P[[#This Row],[IDFANGRAPHS]],STEAMER_P[],COLUMN(STEAMER_P[L]),FALSE),0)</f>
        <v>3</v>
      </c>
      <c r="J248" s="23">
        <f>IFERROR(VLOOKUP(MYRANKS_P[[#This Row],[IDFANGRAPHS]],STEAMER_P[],COLUMN(STEAMER_P[SV]),FALSE),0)</f>
        <v>3</v>
      </c>
      <c r="K248" s="23">
        <f>IFERROR(VLOOKUP(MYRANKS_P[[#This Row],[IDFANGRAPHS]],STEAMER_P[],COLUMN(STEAMER_P[IP]),FALSE),0)</f>
        <v>55</v>
      </c>
      <c r="L248" s="23">
        <f>IFERROR(VLOOKUP(MYRANKS_P[[#This Row],[IDFANGRAPHS]],STEAMER_P[],COLUMN(STEAMER_P[H]),FALSE),0)</f>
        <v>47</v>
      </c>
      <c r="M248" s="23">
        <f>IFERROR(VLOOKUP(MYRANKS_P[[#This Row],[IDFANGRAPHS]],STEAMER_P[],COLUMN(STEAMER_P[ER]),FALSE),0)</f>
        <v>22</v>
      </c>
      <c r="N248" s="23">
        <f>IFERROR(VLOOKUP(MYRANKS_P[[#This Row],[IDFANGRAPHS]],STEAMER_P[],COLUMN(STEAMER_P[HR]),FALSE),0)</f>
        <v>6</v>
      </c>
      <c r="O248" s="23">
        <f>IFERROR(VLOOKUP(MYRANKS_P[[#This Row],[IDFANGRAPHS]],STEAMER_P[],COLUMN(STEAMER_P[SO]),FALSE),0)</f>
        <v>58</v>
      </c>
      <c r="P248" s="23">
        <f>IFERROR(VLOOKUP(MYRANKS_P[[#This Row],[IDFANGRAPHS]],STEAMER_P[],COLUMN(STEAMER_P[BB]),FALSE),0)</f>
        <v>23</v>
      </c>
      <c r="Q248" s="21">
        <f>IFERROR((MYRANKS_P[[#This Row],[ER]]*9)/MYRANKS_P[[#This Row],[IP]],0)</f>
        <v>3.6</v>
      </c>
      <c r="R248" s="21">
        <f>IFERROR((MYRANKS_P[[#This Row],[BB]]+MYRANKS_P[[#This Row],[H]])/MYRANKS_P[[#This Row],[IP]],0)</f>
        <v>1.2727272727272727</v>
      </c>
      <c r="S248" s="23">
        <f>MYRANKS_P[[#This Row],[W]]*P_PTS_W+MYRANKS_P[[#This Row],[L]]*P_PTS_L+MYRANKS_P[[#This Row],[IP]]*P_PTS_IP+MYRANKS_P[[#This Row],[SO]]*P_PTS_K+MYRANKS_P[[#This Row],[BB]]*P_PTS_BB+MYRANKS_P[[#This Row],[H]]*P_PTS_HA+MYRANKS_P[[#This Row],[SV]]*P_PTS_SV+MYRANKS_P[[#This Row],[HR]]*P_PTS_HRA+MYRANKS_P[[#This Row],[ER]]*P_PTS_ER</f>
        <v>0</v>
      </c>
      <c r="T248" s="23">
        <f>VLOOKUP(MYRANKS_P[[#This Row],[POS]],REPLACEMENT_LEVEL[],3,FALSE)</f>
        <v>0</v>
      </c>
      <c r="U248" s="23">
        <f>MYRANKS_P[[#This Row],[PROJ PTS]]-MYRANKS_P[[#This Row],[REPL LEVEL]]</f>
        <v>0</v>
      </c>
      <c r="V248" s="30">
        <f>RANK(MYRANKS_P[[#This Row],[POINTS OVER REPL]],MYRANKS_P[POINTS OVER REPL])</f>
        <v>1</v>
      </c>
      <c r="W248" s="29">
        <f>IF(MYRANKS_P[[#This Row],[RANK]]&lt;=TOTAL_PITCHERS_DRAFTED,MYRANKS_P[[#This Row],[POINTS OVER REPL]],0)</f>
        <v>0</v>
      </c>
      <c r="X248" s="35">
        <f>MYRANKS_P[[#This Row],[POINTS OVER REPL]]*DOLLAR_VALUE_PER_POINT+1</f>
        <v>1</v>
      </c>
      <c r="Y248" s="35"/>
      <c r="Z248" s="29">
        <f>IF(AND(MYRANKS_P[[#This Row],[RANK]]&lt;=(TOTAL_PITCHERS_DRAFTED-PITCHERS_BELOW_REPL_DRAFTED),MYRANKS_P[[#This Row],[$ACTUAL]]=""),MYRANKS_P[[#This Row],[POINTS OVER REPL]],0)</f>
        <v>0</v>
      </c>
      <c r="AA248" s="40">
        <f>IF(MYRANKS_P[[#This Row],[$ACTUAL]]="",MYRANKS_P[[#This Row],[POINTS OVER REPL]]*REMAINING_DOLLAR_VALUE_PER_POINT+1,0)</f>
        <v>1</v>
      </c>
    </row>
    <row r="249" spans="1:27" x14ac:dyDescent="0.25">
      <c r="A249" s="2" t="s">
        <v>14493</v>
      </c>
      <c r="B249" s="14" t="str">
        <f>VLOOKUP(MYRANKS_P[[#This Row],[PLAYERID]],PLAYERIDMAP2[],COLUMN(PLAYERIDMAP2[LASTNAME]),FALSE)</f>
        <v>Paxton</v>
      </c>
      <c r="C249" s="14" t="str">
        <f>VLOOKUP(MYRANKS_P[[#This Row],[PLAYERID]],PLAYERIDMAP2[],COLUMN(PLAYERIDMAP2[FIRSTNAME]),FALSE)</f>
        <v>James</v>
      </c>
      <c r="D249" s="14" t="str">
        <f>MYRANKS_P[[#This Row],[FNAME]]&amp;" "&amp;MYRANKS_P[[#This Row],[LNAME]]</f>
        <v>James Paxton</v>
      </c>
      <c r="E249" s="14" t="str">
        <f>VLOOKUP(MYRANKS_P[[#This Row],[PLAYERID]],PLAYERIDMAP2[],COLUMN(PLAYERIDMAP2[TEAM]),FALSE)</f>
        <v>SEA</v>
      </c>
      <c r="F249" s="14" t="str">
        <f>VLOOKUP(MYRANKS_P[[#This Row],[PLAYERID]],PLAYERIDMAP2[],COLUMN(PLAYERIDMAP2[POS]),FALSE)</f>
        <v>P</v>
      </c>
      <c r="G249" s="14">
        <f>IFERROR(VALUE(VLOOKUP(MYRANKS_P[[#This Row],[PLAYERID]],PLAYERIDMAP2[],COLUMN(PLAYERIDMAP2[IDFANGRAPHS]),FALSE)),VLOOKUP(MYRANKS_P[[#This Row],[PLAYERID]],PLAYERIDMAP2[],COLUMN(PLAYERIDMAP2[IDFANGRAPHS]),FALSE))</f>
        <v>11828</v>
      </c>
      <c r="H249" s="23">
        <f>IFERROR(VLOOKUP(MYRANKS_P[[#This Row],[IDFANGRAPHS]],STEAMER_P[],COLUMN(STEAMER_P[W]),FALSE),0)</f>
        <v>4</v>
      </c>
      <c r="I249" s="23">
        <f>IFERROR(VLOOKUP(MYRANKS_P[[#This Row],[IDFANGRAPHS]],STEAMER_P[],COLUMN(STEAMER_P[L]),FALSE),0)</f>
        <v>5</v>
      </c>
      <c r="J249" s="23">
        <f>IFERROR(VLOOKUP(MYRANKS_P[[#This Row],[IDFANGRAPHS]],STEAMER_P[],COLUMN(STEAMER_P[SV]),FALSE),0)</f>
        <v>0</v>
      </c>
      <c r="K249" s="23">
        <f>IFERROR(VLOOKUP(MYRANKS_P[[#This Row],[IDFANGRAPHS]],STEAMER_P[],COLUMN(STEAMER_P[IP]),FALSE),0)</f>
        <v>72</v>
      </c>
      <c r="L249" s="23">
        <f>IFERROR(VLOOKUP(MYRANKS_P[[#This Row],[IDFANGRAPHS]],STEAMER_P[],COLUMN(STEAMER_P[H]),FALSE),0)</f>
        <v>71</v>
      </c>
      <c r="M249" s="23">
        <f>IFERROR(VLOOKUP(MYRANKS_P[[#This Row],[IDFANGRAPHS]],STEAMER_P[],COLUMN(STEAMER_P[ER]),FALSE),0)</f>
        <v>33</v>
      </c>
      <c r="N249" s="23">
        <f>IFERROR(VLOOKUP(MYRANKS_P[[#This Row],[IDFANGRAPHS]],STEAMER_P[],COLUMN(STEAMER_P[HR]),FALSE),0)</f>
        <v>7</v>
      </c>
      <c r="O249" s="23">
        <f>IFERROR(VLOOKUP(MYRANKS_P[[#This Row],[IDFANGRAPHS]],STEAMER_P[],COLUMN(STEAMER_P[SO]),FALSE),0)</f>
        <v>57</v>
      </c>
      <c r="P249" s="23">
        <f>IFERROR(VLOOKUP(MYRANKS_P[[#This Row],[IDFANGRAPHS]],STEAMER_P[],COLUMN(STEAMER_P[BB]),FALSE),0)</f>
        <v>27</v>
      </c>
      <c r="Q249" s="21">
        <f>IFERROR((MYRANKS_P[[#This Row],[ER]]*9)/MYRANKS_P[[#This Row],[IP]],0)</f>
        <v>4.125</v>
      </c>
      <c r="R249" s="21">
        <f>IFERROR((MYRANKS_P[[#This Row],[BB]]+MYRANKS_P[[#This Row],[H]])/MYRANKS_P[[#This Row],[IP]],0)</f>
        <v>1.3611111111111112</v>
      </c>
      <c r="S249" s="23">
        <f>MYRANKS_P[[#This Row],[W]]*P_PTS_W+MYRANKS_P[[#This Row],[L]]*P_PTS_L+MYRANKS_P[[#This Row],[IP]]*P_PTS_IP+MYRANKS_P[[#This Row],[SO]]*P_PTS_K+MYRANKS_P[[#This Row],[BB]]*P_PTS_BB+MYRANKS_P[[#This Row],[H]]*P_PTS_HA+MYRANKS_P[[#This Row],[SV]]*P_PTS_SV+MYRANKS_P[[#This Row],[HR]]*P_PTS_HRA+MYRANKS_P[[#This Row],[ER]]*P_PTS_ER</f>
        <v>0</v>
      </c>
      <c r="T249" s="23">
        <f>VLOOKUP(MYRANKS_P[[#This Row],[POS]],REPLACEMENT_LEVEL[],3,FALSE)</f>
        <v>0</v>
      </c>
      <c r="U249" s="23">
        <f>MYRANKS_P[[#This Row],[PROJ PTS]]-MYRANKS_P[[#This Row],[REPL LEVEL]]</f>
        <v>0</v>
      </c>
      <c r="V249" s="30">
        <f>RANK(MYRANKS_P[[#This Row],[POINTS OVER REPL]],MYRANKS_P[POINTS OVER REPL])</f>
        <v>1</v>
      </c>
      <c r="W249" s="29">
        <f>IF(MYRANKS_P[[#This Row],[RANK]]&lt;=TOTAL_PITCHERS_DRAFTED,MYRANKS_P[[#This Row],[POINTS OVER REPL]],0)</f>
        <v>0</v>
      </c>
      <c r="X249" s="35">
        <f>MYRANKS_P[[#This Row],[POINTS OVER REPL]]*DOLLAR_VALUE_PER_POINT+1</f>
        <v>1</v>
      </c>
      <c r="Y249" s="35"/>
      <c r="Z249" s="29">
        <f>IF(AND(MYRANKS_P[[#This Row],[RANK]]&lt;=(TOTAL_PITCHERS_DRAFTED-PITCHERS_BELOW_REPL_DRAFTED),MYRANKS_P[[#This Row],[$ACTUAL]]=""),MYRANKS_P[[#This Row],[POINTS OVER REPL]],0)</f>
        <v>0</v>
      </c>
      <c r="AA249" s="40">
        <f>IF(MYRANKS_P[[#This Row],[$ACTUAL]]="",MYRANKS_P[[#This Row],[POINTS OVER REPL]]*REMAINING_DOLLAR_VALUE_PER_POINT+1,0)</f>
        <v>1</v>
      </c>
    </row>
    <row r="250" spans="1:27" x14ac:dyDescent="0.25">
      <c r="A250" s="2" t="s">
        <v>14317</v>
      </c>
      <c r="B250" s="14" t="str">
        <f>VLOOKUP(MYRANKS_P[[#This Row],[PLAYERID]],PLAYERIDMAP2[],COLUMN(PLAYERIDMAP2[LASTNAME]),FALSE)</f>
        <v>Norris</v>
      </c>
      <c r="C250" s="14" t="str">
        <f>VLOOKUP(MYRANKS_P[[#This Row],[PLAYERID]],PLAYERIDMAP2[],COLUMN(PLAYERIDMAP2[FIRSTNAME]),FALSE)</f>
        <v>Bud</v>
      </c>
      <c r="D250" s="14" t="str">
        <f>MYRANKS_P[[#This Row],[FNAME]]&amp;" "&amp;MYRANKS_P[[#This Row],[LNAME]]</f>
        <v>Bud Norris</v>
      </c>
      <c r="E250" s="14" t="str">
        <f>VLOOKUP(MYRANKS_P[[#This Row],[PLAYERID]],PLAYERIDMAP2[],COLUMN(PLAYERIDMAP2[TEAM]),FALSE)</f>
        <v>ATL</v>
      </c>
      <c r="F250" s="14" t="str">
        <f>VLOOKUP(MYRANKS_P[[#This Row],[PLAYERID]],PLAYERIDMAP2[],COLUMN(PLAYERIDMAP2[POS]),FALSE)</f>
        <v>P</v>
      </c>
      <c r="G250" s="14">
        <f>IFERROR(VALUE(VLOOKUP(MYRANKS_P[[#This Row],[PLAYERID]],PLAYERIDMAP2[],COLUMN(PLAYERIDMAP2[IDFANGRAPHS]),FALSE)),VLOOKUP(MYRANKS_P[[#This Row],[PLAYERID]],PLAYERIDMAP2[],COLUMN(PLAYERIDMAP2[IDFANGRAPHS]),FALSE))</f>
        <v>9492</v>
      </c>
      <c r="H250" s="23">
        <f>IFERROR(VLOOKUP(MYRANKS_P[[#This Row],[IDFANGRAPHS]],STEAMER_P[],COLUMN(STEAMER_P[W]),FALSE),0)</f>
        <v>4</v>
      </c>
      <c r="I250" s="23">
        <f>IFERROR(VLOOKUP(MYRANKS_P[[#This Row],[IDFANGRAPHS]],STEAMER_P[],COLUMN(STEAMER_P[L]),FALSE),0)</f>
        <v>4</v>
      </c>
      <c r="J250" s="23">
        <f>IFERROR(VLOOKUP(MYRANKS_P[[#This Row],[IDFANGRAPHS]],STEAMER_P[],COLUMN(STEAMER_P[SV]),FALSE),0)</f>
        <v>0</v>
      </c>
      <c r="K250" s="23">
        <f>IFERROR(VLOOKUP(MYRANKS_P[[#This Row],[IDFANGRAPHS]],STEAMER_P[],COLUMN(STEAMER_P[IP]),FALSE),0)</f>
        <v>64</v>
      </c>
      <c r="L250" s="23">
        <f>IFERROR(VLOOKUP(MYRANKS_P[[#This Row],[IDFANGRAPHS]],STEAMER_P[],COLUMN(STEAMER_P[H]),FALSE),0)</f>
        <v>62</v>
      </c>
      <c r="M250" s="23">
        <f>IFERROR(VLOOKUP(MYRANKS_P[[#This Row],[IDFANGRAPHS]],STEAMER_P[],COLUMN(STEAMER_P[ER]),FALSE),0)</f>
        <v>28</v>
      </c>
      <c r="N250" s="23">
        <f>IFERROR(VLOOKUP(MYRANKS_P[[#This Row],[IDFANGRAPHS]],STEAMER_P[],COLUMN(STEAMER_P[HR]),FALSE),0)</f>
        <v>7</v>
      </c>
      <c r="O250" s="23">
        <f>IFERROR(VLOOKUP(MYRANKS_P[[#This Row],[IDFANGRAPHS]],STEAMER_P[],COLUMN(STEAMER_P[SO]),FALSE),0)</f>
        <v>57</v>
      </c>
      <c r="P250" s="23">
        <f>IFERROR(VLOOKUP(MYRANKS_P[[#This Row],[IDFANGRAPHS]],STEAMER_P[],COLUMN(STEAMER_P[BB]),FALSE),0)</f>
        <v>21</v>
      </c>
      <c r="Q250" s="21">
        <f>IFERROR((MYRANKS_P[[#This Row],[ER]]*9)/MYRANKS_P[[#This Row],[IP]],0)</f>
        <v>3.9375</v>
      </c>
      <c r="R250" s="21">
        <f>IFERROR((MYRANKS_P[[#This Row],[BB]]+MYRANKS_P[[#This Row],[H]])/MYRANKS_P[[#This Row],[IP]],0)</f>
        <v>1.296875</v>
      </c>
      <c r="S250" s="23">
        <f>MYRANKS_P[[#This Row],[W]]*P_PTS_W+MYRANKS_P[[#This Row],[L]]*P_PTS_L+MYRANKS_P[[#This Row],[IP]]*P_PTS_IP+MYRANKS_P[[#This Row],[SO]]*P_PTS_K+MYRANKS_P[[#This Row],[BB]]*P_PTS_BB+MYRANKS_P[[#This Row],[H]]*P_PTS_HA+MYRANKS_P[[#This Row],[SV]]*P_PTS_SV+MYRANKS_P[[#This Row],[HR]]*P_PTS_HRA+MYRANKS_P[[#This Row],[ER]]*P_PTS_ER</f>
        <v>0</v>
      </c>
      <c r="T250" s="23">
        <f>VLOOKUP(MYRANKS_P[[#This Row],[POS]],REPLACEMENT_LEVEL[],3,FALSE)</f>
        <v>0</v>
      </c>
      <c r="U250" s="23">
        <f>MYRANKS_P[[#This Row],[PROJ PTS]]-MYRANKS_P[[#This Row],[REPL LEVEL]]</f>
        <v>0</v>
      </c>
      <c r="V250" s="30">
        <f>RANK(MYRANKS_P[[#This Row],[POINTS OVER REPL]],MYRANKS_P[POINTS OVER REPL])</f>
        <v>1</v>
      </c>
      <c r="W250" s="29">
        <f>IF(MYRANKS_P[[#This Row],[RANK]]&lt;=TOTAL_PITCHERS_DRAFTED,MYRANKS_P[[#This Row],[POINTS OVER REPL]],0)</f>
        <v>0</v>
      </c>
      <c r="X250" s="35">
        <f>MYRANKS_P[[#This Row],[POINTS OVER REPL]]*DOLLAR_VALUE_PER_POINT+1</f>
        <v>1</v>
      </c>
      <c r="Y250" s="35"/>
      <c r="Z250" s="29">
        <f>IF(AND(MYRANKS_P[[#This Row],[RANK]]&lt;=(TOTAL_PITCHERS_DRAFTED-PITCHERS_BELOW_REPL_DRAFTED),MYRANKS_P[[#This Row],[$ACTUAL]]=""),MYRANKS_P[[#This Row],[POINTS OVER REPL]],0)</f>
        <v>0</v>
      </c>
      <c r="AA250" s="40">
        <f>IF(MYRANKS_P[[#This Row],[$ACTUAL]]="",MYRANKS_P[[#This Row],[POINTS OVER REPL]]*REMAINING_DOLLAR_VALUE_PER_POINT+1,0)</f>
        <v>1</v>
      </c>
    </row>
    <row r="251" spans="1:27" x14ac:dyDescent="0.25">
      <c r="A251" s="2" t="s">
        <v>11882</v>
      </c>
      <c r="B251" s="14" t="str">
        <f>VLOOKUP(MYRANKS_P[[#This Row],[PLAYERID]],PLAYERIDMAP2[],COLUMN(PLAYERIDMAP2[LASTNAME]),FALSE)</f>
        <v>Cishek</v>
      </c>
      <c r="C251" s="14" t="str">
        <f>VLOOKUP(MYRANKS_P[[#This Row],[PLAYERID]],PLAYERIDMAP2[],COLUMN(PLAYERIDMAP2[FIRSTNAME]),FALSE)</f>
        <v>Steve</v>
      </c>
      <c r="D251" s="14" t="str">
        <f>MYRANKS_P[[#This Row],[FNAME]]&amp;" "&amp;MYRANKS_P[[#This Row],[LNAME]]</f>
        <v>Steve Cishek</v>
      </c>
      <c r="E251" s="14" t="str">
        <f>VLOOKUP(MYRANKS_P[[#This Row],[PLAYERID]],PLAYERIDMAP2[],COLUMN(PLAYERIDMAP2[TEAM]),FALSE)</f>
        <v>SEA</v>
      </c>
      <c r="F251" s="14" t="str">
        <f>VLOOKUP(MYRANKS_P[[#This Row],[PLAYERID]],PLAYERIDMAP2[],COLUMN(PLAYERIDMAP2[POS]),FALSE)</f>
        <v>P</v>
      </c>
      <c r="G251" s="14">
        <f>IFERROR(VALUE(VLOOKUP(MYRANKS_P[[#This Row],[PLAYERID]],PLAYERIDMAP2[],COLUMN(PLAYERIDMAP2[IDFANGRAPHS]),FALSE)),VLOOKUP(MYRANKS_P[[#This Row],[PLAYERID]],PLAYERIDMAP2[],COLUMN(PLAYERIDMAP2[IDFANGRAPHS]),FALSE))</f>
        <v>6483</v>
      </c>
      <c r="H251" s="23">
        <f>IFERROR(VLOOKUP(MYRANKS_P[[#This Row],[IDFANGRAPHS]],STEAMER_P[],COLUMN(STEAMER_P[W]),FALSE),0)</f>
        <v>3</v>
      </c>
      <c r="I251" s="23">
        <f>IFERROR(VLOOKUP(MYRANKS_P[[#This Row],[IDFANGRAPHS]],STEAMER_P[],COLUMN(STEAMER_P[L]),FALSE),0)</f>
        <v>3</v>
      </c>
      <c r="J251" s="23">
        <f>IFERROR(VLOOKUP(MYRANKS_P[[#This Row],[IDFANGRAPHS]],STEAMER_P[],COLUMN(STEAMER_P[SV]),FALSE),0)</f>
        <v>28</v>
      </c>
      <c r="K251" s="23">
        <f>IFERROR(VLOOKUP(MYRANKS_P[[#This Row],[IDFANGRAPHS]],STEAMER_P[],COLUMN(STEAMER_P[IP]),FALSE),0)</f>
        <v>65</v>
      </c>
      <c r="L251" s="23">
        <f>IFERROR(VLOOKUP(MYRANKS_P[[#This Row],[IDFANGRAPHS]],STEAMER_P[],COLUMN(STEAMER_P[H]),FALSE),0)</f>
        <v>61</v>
      </c>
      <c r="M251" s="23">
        <f>IFERROR(VLOOKUP(MYRANKS_P[[#This Row],[IDFANGRAPHS]],STEAMER_P[],COLUMN(STEAMER_P[ER]),FALSE),0)</f>
        <v>28</v>
      </c>
      <c r="N251" s="23">
        <f>IFERROR(VLOOKUP(MYRANKS_P[[#This Row],[IDFANGRAPHS]],STEAMER_P[],COLUMN(STEAMER_P[HR]),FALSE),0)</f>
        <v>7</v>
      </c>
      <c r="O251" s="23">
        <f>IFERROR(VLOOKUP(MYRANKS_P[[#This Row],[IDFANGRAPHS]],STEAMER_P[],COLUMN(STEAMER_P[SO]),FALSE),0)</f>
        <v>57</v>
      </c>
      <c r="P251" s="23">
        <f>IFERROR(VLOOKUP(MYRANKS_P[[#This Row],[IDFANGRAPHS]],STEAMER_P[],COLUMN(STEAMER_P[BB]),FALSE),0)</f>
        <v>24</v>
      </c>
      <c r="Q251" s="21">
        <f>IFERROR((MYRANKS_P[[#This Row],[ER]]*9)/MYRANKS_P[[#This Row],[IP]],0)</f>
        <v>3.8769230769230769</v>
      </c>
      <c r="R251" s="21">
        <f>IFERROR((MYRANKS_P[[#This Row],[BB]]+MYRANKS_P[[#This Row],[H]])/MYRANKS_P[[#This Row],[IP]],0)</f>
        <v>1.3076923076923077</v>
      </c>
      <c r="S251" s="23">
        <f>MYRANKS_P[[#This Row],[W]]*P_PTS_W+MYRANKS_P[[#This Row],[L]]*P_PTS_L+MYRANKS_P[[#This Row],[IP]]*P_PTS_IP+MYRANKS_P[[#This Row],[SO]]*P_PTS_K+MYRANKS_P[[#This Row],[BB]]*P_PTS_BB+MYRANKS_P[[#This Row],[H]]*P_PTS_HA+MYRANKS_P[[#This Row],[SV]]*P_PTS_SV+MYRANKS_P[[#This Row],[HR]]*P_PTS_HRA+MYRANKS_P[[#This Row],[ER]]*P_PTS_ER</f>
        <v>0</v>
      </c>
      <c r="T251" s="23">
        <f>VLOOKUP(MYRANKS_P[[#This Row],[POS]],REPLACEMENT_LEVEL[],3,FALSE)</f>
        <v>0</v>
      </c>
      <c r="U251" s="23">
        <f>MYRANKS_P[[#This Row],[PROJ PTS]]-MYRANKS_P[[#This Row],[REPL LEVEL]]</f>
        <v>0</v>
      </c>
      <c r="V251" s="30">
        <f>RANK(MYRANKS_P[[#This Row],[POINTS OVER REPL]],MYRANKS_P[POINTS OVER REPL])</f>
        <v>1</v>
      </c>
      <c r="W251" s="29">
        <f>IF(MYRANKS_P[[#This Row],[RANK]]&lt;=TOTAL_PITCHERS_DRAFTED,MYRANKS_P[[#This Row],[POINTS OVER REPL]],0)</f>
        <v>0</v>
      </c>
      <c r="X251" s="35">
        <f>MYRANKS_P[[#This Row],[POINTS OVER REPL]]*DOLLAR_VALUE_PER_POINT+1</f>
        <v>1</v>
      </c>
      <c r="Y251" s="35"/>
      <c r="Z251" s="29">
        <f>IF(AND(MYRANKS_P[[#This Row],[RANK]]&lt;=(TOTAL_PITCHERS_DRAFTED-PITCHERS_BELOW_REPL_DRAFTED),MYRANKS_P[[#This Row],[$ACTUAL]]=""),MYRANKS_P[[#This Row],[POINTS OVER REPL]],0)</f>
        <v>0</v>
      </c>
      <c r="AA251" s="40">
        <f>IF(MYRANKS_P[[#This Row],[$ACTUAL]]="",MYRANKS_P[[#This Row],[POINTS OVER REPL]]*REMAINING_DOLLAR_VALUE_PER_POINT+1,0)</f>
        <v>1</v>
      </c>
    </row>
    <row r="252" spans="1:27" x14ac:dyDescent="0.25">
      <c r="A252" s="2" t="s">
        <v>14039</v>
      </c>
      <c r="B252" s="14" t="str">
        <f>VLOOKUP(MYRANKS_P[[#This Row],[PLAYERID]],PLAYERIDMAP2[],COLUMN(PLAYERIDMAP2[LASTNAME]),FALSE)</f>
        <v>Melancon</v>
      </c>
      <c r="C252" s="14" t="str">
        <f>VLOOKUP(MYRANKS_P[[#This Row],[PLAYERID]],PLAYERIDMAP2[],COLUMN(PLAYERIDMAP2[FIRSTNAME]),FALSE)</f>
        <v>Mark</v>
      </c>
      <c r="D252" s="14" t="str">
        <f>MYRANKS_P[[#This Row],[FNAME]]&amp;" "&amp;MYRANKS_P[[#This Row],[LNAME]]</f>
        <v>Mark Melancon</v>
      </c>
      <c r="E252" s="14" t="str">
        <f>VLOOKUP(MYRANKS_P[[#This Row],[PLAYERID]],PLAYERIDMAP2[],COLUMN(PLAYERIDMAP2[TEAM]),FALSE)</f>
        <v>PIT</v>
      </c>
      <c r="F252" s="14" t="str">
        <f>VLOOKUP(MYRANKS_P[[#This Row],[PLAYERID]],PLAYERIDMAP2[],COLUMN(PLAYERIDMAP2[POS]),FALSE)</f>
        <v>P</v>
      </c>
      <c r="G252" s="14">
        <f>IFERROR(VALUE(VLOOKUP(MYRANKS_P[[#This Row],[PLAYERID]],PLAYERIDMAP2[],COLUMN(PLAYERIDMAP2[IDFANGRAPHS]),FALSE)),VLOOKUP(MYRANKS_P[[#This Row],[PLAYERID]],PLAYERIDMAP2[],COLUMN(PLAYERIDMAP2[IDFANGRAPHS]),FALSE))</f>
        <v>4264</v>
      </c>
      <c r="H252" s="23">
        <f>IFERROR(VLOOKUP(MYRANKS_P[[#This Row],[IDFANGRAPHS]],STEAMER_P[],COLUMN(STEAMER_P[W]),FALSE),0)</f>
        <v>3</v>
      </c>
      <c r="I252" s="23">
        <f>IFERROR(VLOOKUP(MYRANKS_P[[#This Row],[IDFANGRAPHS]],STEAMER_P[],COLUMN(STEAMER_P[L]),FALSE),0)</f>
        <v>3</v>
      </c>
      <c r="J252" s="23">
        <f>IFERROR(VLOOKUP(MYRANKS_P[[#This Row],[IDFANGRAPHS]],STEAMER_P[],COLUMN(STEAMER_P[SV]),FALSE),0)</f>
        <v>28</v>
      </c>
      <c r="K252" s="23">
        <f>IFERROR(VLOOKUP(MYRANKS_P[[#This Row],[IDFANGRAPHS]],STEAMER_P[],COLUMN(STEAMER_P[IP]),FALSE),0)</f>
        <v>65</v>
      </c>
      <c r="L252" s="23">
        <f>IFERROR(VLOOKUP(MYRANKS_P[[#This Row],[IDFANGRAPHS]],STEAMER_P[],COLUMN(STEAMER_P[H]),FALSE),0)</f>
        <v>61</v>
      </c>
      <c r="M252" s="23">
        <f>IFERROR(VLOOKUP(MYRANKS_P[[#This Row],[IDFANGRAPHS]],STEAMER_P[],COLUMN(STEAMER_P[ER]),FALSE),0)</f>
        <v>20</v>
      </c>
      <c r="N252" s="23">
        <f>IFERROR(VLOOKUP(MYRANKS_P[[#This Row],[IDFANGRAPHS]],STEAMER_P[],COLUMN(STEAMER_P[HR]),FALSE),0)</f>
        <v>4</v>
      </c>
      <c r="O252" s="23">
        <f>IFERROR(VLOOKUP(MYRANKS_P[[#This Row],[IDFANGRAPHS]],STEAMER_P[],COLUMN(STEAMER_P[SO]),FALSE),0)</f>
        <v>57</v>
      </c>
      <c r="P252" s="23">
        <f>IFERROR(VLOOKUP(MYRANKS_P[[#This Row],[IDFANGRAPHS]],STEAMER_P[],COLUMN(STEAMER_P[BB]),FALSE),0)</f>
        <v>15</v>
      </c>
      <c r="Q252" s="21">
        <f>IFERROR((MYRANKS_P[[#This Row],[ER]]*9)/MYRANKS_P[[#This Row],[IP]],0)</f>
        <v>2.7692307692307692</v>
      </c>
      <c r="R252" s="21">
        <f>IFERROR((MYRANKS_P[[#This Row],[BB]]+MYRANKS_P[[#This Row],[H]])/MYRANKS_P[[#This Row],[IP]],0)</f>
        <v>1.1692307692307693</v>
      </c>
      <c r="S252" s="23">
        <f>MYRANKS_P[[#This Row],[W]]*P_PTS_W+MYRANKS_P[[#This Row],[L]]*P_PTS_L+MYRANKS_P[[#This Row],[IP]]*P_PTS_IP+MYRANKS_P[[#This Row],[SO]]*P_PTS_K+MYRANKS_P[[#This Row],[BB]]*P_PTS_BB+MYRANKS_P[[#This Row],[H]]*P_PTS_HA+MYRANKS_P[[#This Row],[SV]]*P_PTS_SV+MYRANKS_P[[#This Row],[HR]]*P_PTS_HRA+MYRANKS_P[[#This Row],[ER]]*P_PTS_ER</f>
        <v>0</v>
      </c>
      <c r="T252" s="23">
        <f>VLOOKUP(MYRANKS_P[[#This Row],[POS]],REPLACEMENT_LEVEL[],3,FALSE)</f>
        <v>0</v>
      </c>
      <c r="U252" s="23">
        <f>MYRANKS_P[[#This Row],[PROJ PTS]]-MYRANKS_P[[#This Row],[REPL LEVEL]]</f>
        <v>0</v>
      </c>
      <c r="V252" s="30">
        <f>RANK(MYRANKS_P[[#This Row],[POINTS OVER REPL]],MYRANKS_P[POINTS OVER REPL])</f>
        <v>1</v>
      </c>
      <c r="W252" s="29">
        <f>IF(MYRANKS_P[[#This Row],[RANK]]&lt;=TOTAL_PITCHERS_DRAFTED,MYRANKS_P[[#This Row],[POINTS OVER REPL]],0)</f>
        <v>0</v>
      </c>
      <c r="X252" s="35">
        <f>MYRANKS_P[[#This Row],[POINTS OVER REPL]]*DOLLAR_VALUE_PER_POINT+1</f>
        <v>1</v>
      </c>
      <c r="Y252" s="35"/>
      <c r="Z252" s="29">
        <f>IF(AND(MYRANKS_P[[#This Row],[RANK]]&lt;=(TOTAL_PITCHERS_DRAFTED-PITCHERS_BELOW_REPL_DRAFTED),MYRANKS_P[[#This Row],[$ACTUAL]]=""),MYRANKS_P[[#This Row],[POINTS OVER REPL]],0)</f>
        <v>0</v>
      </c>
      <c r="AA252" s="40">
        <f>IF(MYRANKS_P[[#This Row],[$ACTUAL]]="",MYRANKS_P[[#This Row],[POINTS OVER REPL]]*REMAINING_DOLLAR_VALUE_PER_POINT+1,0)</f>
        <v>1</v>
      </c>
    </row>
    <row r="253" spans="1:27" x14ac:dyDescent="0.25">
      <c r="A253" s="2" t="s">
        <v>14435</v>
      </c>
      <c r="B253" s="14" t="str">
        <f>VLOOKUP(MYRANKS_P[[#This Row],[PLAYERID]],PLAYERIDMAP2[],COLUMN(PLAYERIDMAP2[LASTNAME]),FALSE)</f>
        <v>Papelbon</v>
      </c>
      <c r="C253" s="14" t="str">
        <f>VLOOKUP(MYRANKS_P[[#This Row],[PLAYERID]],PLAYERIDMAP2[],COLUMN(PLAYERIDMAP2[FIRSTNAME]),FALSE)</f>
        <v>Jonathan</v>
      </c>
      <c r="D253" s="14" t="str">
        <f>MYRANKS_P[[#This Row],[FNAME]]&amp;" "&amp;MYRANKS_P[[#This Row],[LNAME]]</f>
        <v>Jonathan Papelbon</v>
      </c>
      <c r="E253" s="14" t="str">
        <f>VLOOKUP(MYRANKS_P[[#This Row],[PLAYERID]],PLAYERIDMAP2[],COLUMN(PLAYERIDMAP2[TEAM]),FALSE)</f>
        <v>WAS</v>
      </c>
      <c r="F253" s="14" t="str">
        <f>VLOOKUP(MYRANKS_P[[#This Row],[PLAYERID]],PLAYERIDMAP2[],COLUMN(PLAYERIDMAP2[POS]),FALSE)</f>
        <v>P</v>
      </c>
      <c r="G253" s="14">
        <f>IFERROR(VALUE(VLOOKUP(MYRANKS_P[[#This Row],[PLAYERID]],PLAYERIDMAP2[],COLUMN(PLAYERIDMAP2[IDFANGRAPHS]),FALSE)),VLOOKUP(MYRANKS_P[[#This Row],[PLAYERID]],PLAYERIDMAP2[],COLUMN(PLAYERIDMAP2[IDFANGRAPHS]),FALSE))</f>
        <v>5975</v>
      </c>
      <c r="H253" s="23">
        <f>IFERROR(VLOOKUP(MYRANKS_P[[#This Row],[IDFANGRAPHS]],STEAMER_P[],COLUMN(STEAMER_P[W]),FALSE),0)</f>
        <v>3</v>
      </c>
      <c r="I253" s="23">
        <f>IFERROR(VLOOKUP(MYRANKS_P[[#This Row],[IDFANGRAPHS]],STEAMER_P[],COLUMN(STEAMER_P[L]),FALSE),0)</f>
        <v>3</v>
      </c>
      <c r="J253" s="23">
        <f>IFERROR(VLOOKUP(MYRANKS_P[[#This Row],[IDFANGRAPHS]],STEAMER_P[],COLUMN(STEAMER_P[SV]),FALSE),0)</f>
        <v>28</v>
      </c>
      <c r="K253" s="23">
        <f>IFERROR(VLOOKUP(MYRANKS_P[[#This Row],[IDFANGRAPHS]],STEAMER_P[],COLUMN(STEAMER_P[IP]),FALSE),0)</f>
        <v>65</v>
      </c>
      <c r="L253" s="23">
        <f>IFERROR(VLOOKUP(MYRANKS_P[[#This Row],[IDFANGRAPHS]],STEAMER_P[],COLUMN(STEAMER_P[H]),FALSE),0)</f>
        <v>63</v>
      </c>
      <c r="M253" s="23">
        <f>IFERROR(VLOOKUP(MYRANKS_P[[#This Row],[IDFANGRAPHS]],STEAMER_P[],COLUMN(STEAMER_P[ER]),FALSE),0)</f>
        <v>26</v>
      </c>
      <c r="N253" s="23">
        <f>IFERROR(VLOOKUP(MYRANKS_P[[#This Row],[IDFANGRAPHS]],STEAMER_P[],COLUMN(STEAMER_P[HR]),FALSE),0)</f>
        <v>7</v>
      </c>
      <c r="O253" s="23">
        <f>IFERROR(VLOOKUP(MYRANKS_P[[#This Row],[IDFANGRAPHS]],STEAMER_P[],COLUMN(STEAMER_P[SO]),FALSE),0)</f>
        <v>57</v>
      </c>
      <c r="P253" s="23">
        <f>IFERROR(VLOOKUP(MYRANKS_P[[#This Row],[IDFANGRAPHS]],STEAMER_P[],COLUMN(STEAMER_P[BB]),FALSE),0)</f>
        <v>17</v>
      </c>
      <c r="Q253" s="21">
        <f>IFERROR((MYRANKS_P[[#This Row],[ER]]*9)/MYRANKS_P[[#This Row],[IP]],0)</f>
        <v>3.6</v>
      </c>
      <c r="R253" s="21">
        <f>IFERROR((MYRANKS_P[[#This Row],[BB]]+MYRANKS_P[[#This Row],[H]])/MYRANKS_P[[#This Row],[IP]],0)</f>
        <v>1.2307692307692308</v>
      </c>
      <c r="S253" s="23">
        <f>MYRANKS_P[[#This Row],[W]]*P_PTS_W+MYRANKS_P[[#This Row],[L]]*P_PTS_L+MYRANKS_P[[#This Row],[IP]]*P_PTS_IP+MYRANKS_P[[#This Row],[SO]]*P_PTS_K+MYRANKS_P[[#This Row],[BB]]*P_PTS_BB+MYRANKS_P[[#This Row],[H]]*P_PTS_HA+MYRANKS_P[[#This Row],[SV]]*P_PTS_SV+MYRANKS_P[[#This Row],[HR]]*P_PTS_HRA+MYRANKS_P[[#This Row],[ER]]*P_PTS_ER</f>
        <v>0</v>
      </c>
      <c r="T253" s="23">
        <f>VLOOKUP(MYRANKS_P[[#This Row],[POS]],REPLACEMENT_LEVEL[],3,FALSE)</f>
        <v>0</v>
      </c>
      <c r="U253" s="23">
        <f>MYRANKS_P[[#This Row],[PROJ PTS]]-MYRANKS_P[[#This Row],[REPL LEVEL]]</f>
        <v>0</v>
      </c>
      <c r="V253" s="30">
        <f>RANK(MYRANKS_P[[#This Row],[POINTS OVER REPL]],MYRANKS_P[POINTS OVER REPL])</f>
        <v>1</v>
      </c>
      <c r="W253" s="29">
        <f>IF(MYRANKS_P[[#This Row],[RANK]]&lt;=TOTAL_PITCHERS_DRAFTED,MYRANKS_P[[#This Row],[POINTS OVER REPL]],0)</f>
        <v>0</v>
      </c>
      <c r="X253" s="35">
        <f>MYRANKS_P[[#This Row],[POINTS OVER REPL]]*DOLLAR_VALUE_PER_POINT+1</f>
        <v>1</v>
      </c>
      <c r="Y253" s="35"/>
      <c r="Z253" s="29">
        <f>IF(AND(MYRANKS_P[[#This Row],[RANK]]&lt;=(TOTAL_PITCHERS_DRAFTED-PITCHERS_BELOW_REPL_DRAFTED),MYRANKS_P[[#This Row],[$ACTUAL]]=""),MYRANKS_P[[#This Row],[POINTS OVER REPL]],0)</f>
        <v>0</v>
      </c>
      <c r="AA253" s="40">
        <f>IF(MYRANKS_P[[#This Row],[$ACTUAL]]="",MYRANKS_P[[#This Row],[POINTS OVER REPL]]*REMAINING_DOLLAR_VALUE_PER_POINT+1,0)</f>
        <v>1</v>
      </c>
    </row>
    <row r="254" spans="1:27" x14ac:dyDescent="0.25">
      <c r="A254" s="2" t="s">
        <v>16268</v>
      </c>
      <c r="B254" s="14" t="str">
        <f>VLOOKUP(MYRANKS_P[[#This Row],[PLAYERID]],PLAYERIDMAP2[],COLUMN(PLAYERIDMAP2[LASTNAME]),FALSE)</f>
        <v>Putnam</v>
      </c>
      <c r="C254" s="14" t="str">
        <f>VLOOKUP(MYRANKS_P[[#This Row],[PLAYERID]],PLAYERIDMAP2[],COLUMN(PLAYERIDMAP2[FIRSTNAME]),FALSE)</f>
        <v>Zach</v>
      </c>
      <c r="D254" s="14" t="str">
        <f>MYRANKS_P[[#This Row],[FNAME]]&amp;" "&amp;MYRANKS_P[[#This Row],[LNAME]]</f>
        <v>Zach Putnam</v>
      </c>
      <c r="E254" s="14" t="str">
        <f>VLOOKUP(MYRANKS_P[[#This Row],[PLAYERID]],PLAYERIDMAP2[],COLUMN(PLAYERIDMAP2[TEAM]),FALSE)</f>
        <v>CHW</v>
      </c>
      <c r="F254" s="14" t="str">
        <f>VLOOKUP(MYRANKS_P[[#This Row],[PLAYERID]],PLAYERIDMAP2[],COLUMN(PLAYERIDMAP2[POS]),FALSE)</f>
        <v>P</v>
      </c>
      <c r="G254" s="14">
        <f>IFERROR(VALUE(VLOOKUP(MYRANKS_P[[#This Row],[PLAYERID]],PLAYERIDMAP2[],COLUMN(PLAYERIDMAP2[IDFANGRAPHS]),FALSE)),VLOOKUP(MYRANKS_P[[#This Row],[PLAYERID]],PLAYERIDMAP2[],COLUMN(PLAYERIDMAP2[IDFANGRAPHS]),FALSE))</f>
        <v>9080</v>
      </c>
      <c r="H254" s="23">
        <f>IFERROR(VLOOKUP(MYRANKS_P[[#This Row],[IDFANGRAPHS]],STEAMER_P[],COLUMN(STEAMER_P[W]),FALSE),0)</f>
        <v>3</v>
      </c>
      <c r="I254" s="23">
        <f>IFERROR(VLOOKUP(MYRANKS_P[[#This Row],[IDFANGRAPHS]],STEAMER_P[],COLUMN(STEAMER_P[L]),FALSE),0)</f>
        <v>3</v>
      </c>
      <c r="J254" s="23">
        <f>IFERROR(VLOOKUP(MYRANKS_P[[#This Row],[IDFANGRAPHS]],STEAMER_P[],COLUMN(STEAMER_P[SV]),FALSE),0)</f>
        <v>3</v>
      </c>
      <c r="K254" s="23">
        <f>IFERROR(VLOOKUP(MYRANKS_P[[#This Row],[IDFANGRAPHS]],STEAMER_P[],COLUMN(STEAMER_P[IP]),FALSE),0)</f>
        <v>55</v>
      </c>
      <c r="L254" s="23">
        <f>IFERROR(VLOOKUP(MYRANKS_P[[#This Row],[IDFANGRAPHS]],STEAMER_P[],COLUMN(STEAMER_P[H]),FALSE),0)</f>
        <v>49</v>
      </c>
      <c r="M254" s="23">
        <f>IFERROR(VLOOKUP(MYRANKS_P[[#This Row],[IDFANGRAPHS]],STEAMER_P[],COLUMN(STEAMER_P[ER]),FALSE),0)</f>
        <v>23</v>
      </c>
      <c r="N254" s="23">
        <f>IFERROR(VLOOKUP(MYRANKS_P[[#This Row],[IDFANGRAPHS]],STEAMER_P[],COLUMN(STEAMER_P[HR]),FALSE),0)</f>
        <v>6</v>
      </c>
      <c r="O254" s="23">
        <f>IFERROR(VLOOKUP(MYRANKS_P[[#This Row],[IDFANGRAPHS]],STEAMER_P[],COLUMN(STEAMER_P[SO]),FALSE),0)</f>
        <v>57</v>
      </c>
      <c r="P254" s="23">
        <f>IFERROR(VLOOKUP(MYRANKS_P[[#This Row],[IDFANGRAPHS]],STEAMER_P[],COLUMN(STEAMER_P[BB]),FALSE),0)</f>
        <v>23</v>
      </c>
      <c r="Q254" s="21">
        <f>IFERROR((MYRANKS_P[[#This Row],[ER]]*9)/MYRANKS_P[[#This Row],[IP]],0)</f>
        <v>3.7636363636363637</v>
      </c>
      <c r="R254" s="21">
        <f>IFERROR((MYRANKS_P[[#This Row],[BB]]+MYRANKS_P[[#This Row],[H]])/MYRANKS_P[[#This Row],[IP]],0)</f>
        <v>1.3090909090909091</v>
      </c>
      <c r="S254" s="23">
        <f>MYRANKS_P[[#This Row],[W]]*P_PTS_W+MYRANKS_P[[#This Row],[L]]*P_PTS_L+MYRANKS_P[[#This Row],[IP]]*P_PTS_IP+MYRANKS_P[[#This Row],[SO]]*P_PTS_K+MYRANKS_P[[#This Row],[BB]]*P_PTS_BB+MYRANKS_P[[#This Row],[H]]*P_PTS_HA+MYRANKS_P[[#This Row],[SV]]*P_PTS_SV+MYRANKS_P[[#This Row],[HR]]*P_PTS_HRA+MYRANKS_P[[#This Row],[ER]]*P_PTS_ER</f>
        <v>0</v>
      </c>
      <c r="T254" s="23">
        <f>VLOOKUP(MYRANKS_P[[#This Row],[POS]],REPLACEMENT_LEVEL[],3,FALSE)</f>
        <v>0</v>
      </c>
      <c r="U254" s="23">
        <f>MYRANKS_P[[#This Row],[PROJ PTS]]-MYRANKS_P[[#This Row],[REPL LEVEL]]</f>
        <v>0</v>
      </c>
      <c r="V254" s="30">
        <f>RANK(MYRANKS_P[[#This Row],[POINTS OVER REPL]],MYRANKS_P[POINTS OVER REPL])</f>
        <v>1</v>
      </c>
      <c r="W254" s="29">
        <f>IF(MYRANKS_P[[#This Row],[RANK]]&lt;=TOTAL_PITCHERS_DRAFTED,MYRANKS_P[[#This Row],[POINTS OVER REPL]],0)</f>
        <v>0</v>
      </c>
      <c r="X254" s="35">
        <f>MYRANKS_P[[#This Row],[POINTS OVER REPL]]*DOLLAR_VALUE_PER_POINT+1</f>
        <v>1</v>
      </c>
      <c r="Y254" s="35"/>
      <c r="Z254" s="29">
        <f>IF(AND(MYRANKS_P[[#This Row],[RANK]]&lt;=(TOTAL_PITCHERS_DRAFTED-PITCHERS_BELOW_REPL_DRAFTED),MYRANKS_P[[#This Row],[$ACTUAL]]=""),MYRANKS_P[[#This Row],[POINTS OVER REPL]],0)</f>
        <v>0</v>
      </c>
      <c r="AA254" s="40">
        <f>IF(MYRANKS_P[[#This Row],[$ACTUAL]]="",MYRANKS_P[[#This Row],[POINTS OVER REPL]]*REMAINING_DOLLAR_VALUE_PER_POINT+1,0)</f>
        <v>1</v>
      </c>
    </row>
    <row r="255" spans="1:27" x14ac:dyDescent="0.25">
      <c r="A255" s="2" t="s">
        <v>13774</v>
      </c>
      <c r="B255" s="14" t="str">
        <f>VLOOKUP(MYRANKS_P[[#This Row],[PLAYERID]],PLAYERIDMAP2[],COLUMN(PLAYERIDMAP2[LASTNAME]),FALSE)</f>
        <v>Lyons</v>
      </c>
      <c r="C255" s="14" t="str">
        <f>VLOOKUP(MYRANKS_P[[#This Row],[PLAYERID]],PLAYERIDMAP2[],COLUMN(PLAYERIDMAP2[FIRSTNAME]),FALSE)</f>
        <v>Tyler</v>
      </c>
      <c r="D255" s="14" t="str">
        <f>MYRANKS_P[[#This Row],[FNAME]]&amp;" "&amp;MYRANKS_P[[#This Row],[LNAME]]</f>
        <v>Tyler Lyons</v>
      </c>
      <c r="E255" s="14" t="str">
        <f>VLOOKUP(MYRANKS_P[[#This Row],[PLAYERID]],PLAYERIDMAP2[],COLUMN(PLAYERIDMAP2[TEAM]),FALSE)</f>
        <v>STL</v>
      </c>
      <c r="F255" s="14" t="str">
        <f>VLOOKUP(MYRANKS_P[[#This Row],[PLAYERID]],PLAYERIDMAP2[],COLUMN(PLAYERIDMAP2[POS]),FALSE)</f>
        <v>P</v>
      </c>
      <c r="G255" s="14">
        <f>IFERROR(VALUE(VLOOKUP(MYRANKS_P[[#This Row],[PLAYERID]],PLAYERIDMAP2[],COLUMN(PLAYERIDMAP2[IDFANGRAPHS]),FALSE)),VLOOKUP(MYRANKS_P[[#This Row],[PLAYERID]],PLAYERIDMAP2[],COLUMN(PLAYERIDMAP2[IDFANGRAPHS]),FALSE))</f>
        <v>11334</v>
      </c>
      <c r="H255" s="23">
        <f>IFERROR(VLOOKUP(MYRANKS_P[[#This Row],[IDFANGRAPHS]],STEAMER_P[],COLUMN(STEAMER_P[W]),FALSE),0)</f>
        <v>3</v>
      </c>
      <c r="I255" s="23">
        <f>IFERROR(VLOOKUP(MYRANKS_P[[#This Row],[IDFANGRAPHS]],STEAMER_P[],COLUMN(STEAMER_P[L]),FALSE),0)</f>
        <v>3</v>
      </c>
      <c r="J255" s="23">
        <f>IFERROR(VLOOKUP(MYRANKS_P[[#This Row],[IDFANGRAPHS]],STEAMER_P[],COLUMN(STEAMER_P[SV]),FALSE),0)</f>
        <v>0</v>
      </c>
      <c r="K255" s="23">
        <f>IFERROR(VLOOKUP(MYRANKS_P[[#This Row],[IDFANGRAPHS]],STEAMER_P[],COLUMN(STEAMER_P[IP]),FALSE),0)</f>
        <v>58</v>
      </c>
      <c r="L255" s="23">
        <f>IFERROR(VLOOKUP(MYRANKS_P[[#This Row],[IDFANGRAPHS]],STEAMER_P[],COLUMN(STEAMER_P[H]),FALSE),0)</f>
        <v>53</v>
      </c>
      <c r="M255" s="23">
        <f>IFERROR(VLOOKUP(MYRANKS_P[[#This Row],[IDFANGRAPHS]],STEAMER_P[],COLUMN(STEAMER_P[ER]),FALSE),0)</f>
        <v>20</v>
      </c>
      <c r="N255" s="23">
        <f>IFERROR(VLOOKUP(MYRANKS_P[[#This Row],[IDFANGRAPHS]],STEAMER_P[],COLUMN(STEAMER_P[HR]),FALSE),0)</f>
        <v>6</v>
      </c>
      <c r="O255" s="23">
        <f>IFERROR(VLOOKUP(MYRANKS_P[[#This Row],[IDFANGRAPHS]],STEAMER_P[],COLUMN(STEAMER_P[SO]),FALSE),0)</f>
        <v>57</v>
      </c>
      <c r="P255" s="23">
        <f>IFERROR(VLOOKUP(MYRANKS_P[[#This Row],[IDFANGRAPHS]],STEAMER_P[],COLUMN(STEAMER_P[BB]),FALSE),0)</f>
        <v>12</v>
      </c>
      <c r="Q255" s="21">
        <f>IFERROR((MYRANKS_P[[#This Row],[ER]]*9)/MYRANKS_P[[#This Row],[IP]],0)</f>
        <v>3.103448275862069</v>
      </c>
      <c r="R255" s="21">
        <f>IFERROR((MYRANKS_P[[#This Row],[BB]]+MYRANKS_P[[#This Row],[H]])/MYRANKS_P[[#This Row],[IP]],0)</f>
        <v>1.1206896551724137</v>
      </c>
      <c r="S255" s="23">
        <f>MYRANKS_P[[#This Row],[W]]*P_PTS_W+MYRANKS_P[[#This Row],[L]]*P_PTS_L+MYRANKS_P[[#This Row],[IP]]*P_PTS_IP+MYRANKS_P[[#This Row],[SO]]*P_PTS_K+MYRANKS_P[[#This Row],[BB]]*P_PTS_BB+MYRANKS_P[[#This Row],[H]]*P_PTS_HA+MYRANKS_P[[#This Row],[SV]]*P_PTS_SV+MYRANKS_P[[#This Row],[HR]]*P_PTS_HRA+MYRANKS_P[[#This Row],[ER]]*P_PTS_ER</f>
        <v>0</v>
      </c>
      <c r="T255" s="23">
        <f>VLOOKUP(MYRANKS_P[[#This Row],[POS]],REPLACEMENT_LEVEL[],3,FALSE)</f>
        <v>0</v>
      </c>
      <c r="U255" s="23">
        <f>MYRANKS_P[[#This Row],[PROJ PTS]]-MYRANKS_P[[#This Row],[REPL LEVEL]]</f>
        <v>0</v>
      </c>
      <c r="V255" s="30">
        <f>RANK(MYRANKS_P[[#This Row],[POINTS OVER REPL]],MYRANKS_P[POINTS OVER REPL])</f>
        <v>1</v>
      </c>
      <c r="W255" s="29">
        <f>IF(MYRANKS_P[[#This Row],[RANK]]&lt;=TOTAL_PITCHERS_DRAFTED,MYRANKS_P[[#This Row],[POINTS OVER REPL]],0)</f>
        <v>0</v>
      </c>
      <c r="X255" s="35">
        <f>MYRANKS_P[[#This Row],[POINTS OVER REPL]]*DOLLAR_VALUE_PER_POINT+1</f>
        <v>1</v>
      </c>
      <c r="Y255" s="35"/>
      <c r="Z255" s="29">
        <f>IF(AND(MYRANKS_P[[#This Row],[RANK]]&lt;=(TOTAL_PITCHERS_DRAFTED-PITCHERS_BELOW_REPL_DRAFTED),MYRANKS_P[[#This Row],[$ACTUAL]]=""),MYRANKS_P[[#This Row],[POINTS OVER REPL]],0)</f>
        <v>0</v>
      </c>
      <c r="AA255" s="40">
        <f>IF(MYRANKS_P[[#This Row],[$ACTUAL]]="",MYRANKS_P[[#This Row],[POINTS OVER REPL]]*REMAINING_DOLLAR_VALUE_PER_POINT+1,0)</f>
        <v>1</v>
      </c>
    </row>
    <row r="256" spans="1:27" x14ac:dyDescent="0.25">
      <c r="A256" s="89" t="s">
        <v>15739</v>
      </c>
      <c r="B256" s="90" t="str">
        <f>VLOOKUP(MYRANKS_P[[#This Row],[PLAYERID]],PLAYERIDMAP2[],COLUMN(PLAYERIDMAP2[LASTNAME]),FALSE)</f>
        <v>Vincent</v>
      </c>
      <c r="C256" s="90" t="str">
        <f>VLOOKUP(MYRANKS_P[[#This Row],[PLAYERID]],PLAYERIDMAP2[],COLUMN(PLAYERIDMAP2[FIRSTNAME]),FALSE)</f>
        <v>Nick</v>
      </c>
      <c r="D256" s="90" t="str">
        <f>MYRANKS_P[[#This Row],[FNAME]]&amp;" "&amp;MYRANKS_P[[#This Row],[LNAME]]</f>
        <v>Nick Vincent</v>
      </c>
      <c r="E256" s="90" t="str">
        <f>VLOOKUP(MYRANKS_P[[#This Row],[PLAYERID]],PLAYERIDMAP2[],COLUMN(PLAYERIDMAP2[TEAM]),FALSE)</f>
        <v>SD</v>
      </c>
      <c r="F256" s="90" t="str">
        <f>VLOOKUP(MYRANKS_P[[#This Row],[PLAYERID]],PLAYERIDMAP2[],COLUMN(PLAYERIDMAP2[POS]),FALSE)</f>
        <v>P</v>
      </c>
      <c r="G256" s="90">
        <f>IFERROR(VALUE(VLOOKUP(MYRANKS_P[[#This Row],[PLAYERID]],PLAYERIDMAP2[],COLUMN(PLAYERIDMAP2[IDFANGRAPHS]),FALSE)),VLOOKUP(MYRANKS_P[[#This Row],[PLAYERID]],PLAYERIDMAP2[],COLUMN(PLAYERIDMAP2[IDFANGRAPHS]),FALSE))</f>
        <v>7555</v>
      </c>
      <c r="H256" s="23">
        <f>IFERROR(VLOOKUP(MYRANKS_P[[#This Row],[IDFANGRAPHS]],STEAMER_P[],COLUMN(STEAMER_P[W]),FALSE),0)</f>
        <v>3</v>
      </c>
      <c r="I256" s="23">
        <f>IFERROR(VLOOKUP(MYRANKS_P[[#This Row],[IDFANGRAPHS]],STEAMER_P[],COLUMN(STEAMER_P[L]),FALSE),0)</f>
        <v>3</v>
      </c>
      <c r="J256" s="23">
        <f>IFERROR(VLOOKUP(MYRANKS_P[[#This Row],[IDFANGRAPHS]],STEAMER_P[],COLUMN(STEAMER_P[SV]),FALSE),0)</f>
        <v>3</v>
      </c>
      <c r="K256" s="23">
        <f>IFERROR(VLOOKUP(MYRANKS_P[[#This Row],[IDFANGRAPHS]],STEAMER_P[],COLUMN(STEAMER_P[IP]),FALSE),0)</f>
        <v>55</v>
      </c>
      <c r="L256" s="23">
        <f>IFERROR(VLOOKUP(MYRANKS_P[[#This Row],[IDFANGRAPHS]],STEAMER_P[],COLUMN(STEAMER_P[H]),FALSE),0)</f>
        <v>48</v>
      </c>
      <c r="M256" s="23">
        <f>IFERROR(VLOOKUP(MYRANKS_P[[#This Row],[IDFANGRAPHS]],STEAMER_P[],COLUMN(STEAMER_P[ER]),FALSE),0)</f>
        <v>20</v>
      </c>
      <c r="N256" s="23">
        <f>IFERROR(VLOOKUP(MYRANKS_P[[#This Row],[IDFANGRAPHS]],STEAMER_P[],COLUMN(STEAMER_P[HR]),FALSE),0)</f>
        <v>5</v>
      </c>
      <c r="O256" s="23">
        <f>IFERROR(VLOOKUP(MYRANKS_P[[#This Row],[IDFANGRAPHS]],STEAMER_P[],COLUMN(STEAMER_P[SO]),FALSE),0)</f>
        <v>57</v>
      </c>
      <c r="P256" s="23">
        <f>IFERROR(VLOOKUP(MYRANKS_P[[#This Row],[IDFANGRAPHS]],STEAMER_P[],COLUMN(STEAMER_P[BB]),FALSE),0)</f>
        <v>18</v>
      </c>
      <c r="Q256" s="82">
        <f>IFERROR((MYRANKS_P[[#This Row],[ER]]*9)/MYRANKS_P[[#This Row],[IP]],0)</f>
        <v>3.2727272727272729</v>
      </c>
      <c r="R256" s="82">
        <f>IFERROR((MYRANKS_P[[#This Row],[BB]]+MYRANKS_P[[#This Row],[H]])/MYRANKS_P[[#This Row],[IP]],0)</f>
        <v>1.2</v>
      </c>
      <c r="S256" s="81">
        <f>MYRANKS_P[[#This Row],[W]]*P_PTS_W+MYRANKS_P[[#This Row],[L]]*P_PTS_L+MYRANKS_P[[#This Row],[IP]]*P_PTS_IP+MYRANKS_P[[#This Row],[SO]]*P_PTS_K+MYRANKS_P[[#This Row],[BB]]*P_PTS_BB+MYRANKS_P[[#This Row],[H]]*P_PTS_HA+MYRANKS_P[[#This Row],[SV]]*P_PTS_SV+MYRANKS_P[[#This Row],[HR]]*P_PTS_HRA+MYRANKS_P[[#This Row],[ER]]*P_PTS_ER</f>
        <v>0</v>
      </c>
      <c r="T256" s="81">
        <f>VLOOKUP(MYRANKS_P[[#This Row],[POS]],REPLACEMENT_LEVEL[],3,FALSE)</f>
        <v>0</v>
      </c>
      <c r="U256" s="81">
        <f>MYRANKS_P[[#This Row],[PROJ PTS]]-MYRANKS_P[[#This Row],[REPL LEVEL]]</f>
        <v>0</v>
      </c>
      <c r="V256" s="80">
        <f>RANK(MYRANKS_P[[#This Row],[POINTS OVER REPL]],MYRANKS_P[POINTS OVER REPL])</f>
        <v>1</v>
      </c>
      <c r="W256" s="81">
        <f>IF(MYRANKS_P[[#This Row],[RANK]]&lt;=TOTAL_PITCHERS_DRAFTED,MYRANKS_P[[#This Row],[POINTS OVER REPL]],0)</f>
        <v>0</v>
      </c>
      <c r="X256" s="83">
        <f>MYRANKS_P[[#This Row],[POINTS OVER REPL]]*DOLLAR_VALUE_PER_POINT+1</f>
        <v>1</v>
      </c>
      <c r="Y256" s="83"/>
      <c r="Z256" s="81">
        <f>IF(AND(MYRANKS_P[[#This Row],[RANK]]&lt;=(TOTAL_PITCHERS_DRAFTED-PITCHERS_BELOW_REPL_DRAFTED),MYRANKS_P[[#This Row],[$ACTUAL]]=""),MYRANKS_P[[#This Row],[POINTS OVER REPL]],0)</f>
        <v>0</v>
      </c>
      <c r="AA256" s="84">
        <f>IF(MYRANKS_P[[#This Row],[$ACTUAL]]="",MYRANKS_P[[#This Row],[POINTS OVER REPL]]*REMAINING_DOLLAR_VALUE_PER_POINT+1,0)</f>
        <v>1</v>
      </c>
    </row>
    <row r="257" spans="1:27" x14ac:dyDescent="0.25">
      <c r="A257" s="2" t="s">
        <v>12322</v>
      </c>
      <c r="B257" s="14" t="str">
        <f>VLOOKUP(MYRANKS_P[[#This Row],[PLAYERID]],PLAYERIDMAP2[],COLUMN(PLAYERIDMAP2[LASTNAME]),FALSE)</f>
        <v>Dyson</v>
      </c>
      <c r="C257" s="14" t="str">
        <f>VLOOKUP(MYRANKS_P[[#This Row],[PLAYERID]],PLAYERIDMAP2[],COLUMN(PLAYERIDMAP2[FIRSTNAME]),FALSE)</f>
        <v>Sam</v>
      </c>
      <c r="D257" s="14" t="str">
        <f>MYRANKS_P[[#This Row],[FNAME]]&amp;" "&amp;MYRANKS_P[[#This Row],[LNAME]]</f>
        <v>Sam Dyson</v>
      </c>
      <c r="E257" s="14" t="str">
        <f>VLOOKUP(MYRANKS_P[[#This Row],[PLAYERID]],PLAYERIDMAP2[],COLUMN(PLAYERIDMAP2[TEAM]),FALSE)</f>
        <v>MIA</v>
      </c>
      <c r="F257" s="14" t="str">
        <f>VLOOKUP(MYRANKS_P[[#This Row],[PLAYERID]],PLAYERIDMAP2[],COLUMN(PLAYERIDMAP2[POS]),FALSE)</f>
        <v>P</v>
      </c>
      <c r="G257" s="14">
        <f>IFERROR(VALUE(VLOOKUP(MYRANKS_P[[#This Row],[PLAYERID]],PLAYERIDMAP2[],COLUMN(PLAYERIDMAP2[IDFANGRAPHS]),FALSE)),VLOOKUP(MYRANKS_P[[#This Row],[PLAYERID]],PLAYERIDMAP2[],COLUMN(PLAYERIDMAP2[IDFANGRAPHS]),FALSE))</f>
        <v>11710</v>
      </c>
      <c r="H257" s="23">
        <f>IFERROR(VLOOKUP(MYRANKS_P[[#This Row],[IDFANGRAPHS]],STEAMER_P[],COLUMN(STEAMER_P[W]),FALSE),0)</f>
        <v>3</v>
      </c>
      <c r="I257" s="23">
        <f>IFERROR(VLOOKUP(MYRANKS_P[[#This Row],[IDFANGRAPHS]],STEAMER_P[],COLUMN(STEAMER_P[L]),FALSE),0)</f>
        <v>3</v>
      </c>
      <c r="J257" s="23">
        <f>IFERROR(VLOOKUP(MYRANKS_P[[#This Row],[IDFANGRAPHS]],STEAMER_P[],COLUMN(STEAMER_P[SV]),FALSE),0)</f>
        <v>6</v>
      </c>
      <c r="K257" s="23">
        <f>IFERROR(VLOOKUP(MYRANKS_P[[#This Row],[IDFANGRAPHS]],STEAMER_P[],COLUMN(STEAMER_P[IP]),FALSE),0)</f>
        <v>65</v>
      </c>
      <c r="L257" s="23">
        <f>IFERROR(VLOOKUP(MYRANKS_P[[#This Row],[IDFANGRAPHS]],STEAMER_P[],COLUMN(STEAMER_P[H]),FALSE),0)</f>
        <v>62</v>
      </c>
      <c r="M257" s="23">
        <f>IFERROR(VLOOKUP(MYRANKS_P[[#This Row],[IDFANGRAPHS]],STEAMER_P[],COLUMN(STEAMER_P[ER]),FALSE),0)</f>
        <v>26</v>
      </c>
      <c r="N257" s="23">
        <f>IFERROR(VLOOKUP(MYRANKS_P[[#This Row],[IDFANGRAPHS]],STEAMER_P[],COLUMN(STEAMER_P[HR]),FALSE),0)</f>
        <v>5</v>
      </c>
      <c r="O257" s="23">
        <f>IFERROR(VLOOKUP(MYRANKS_P[[#This Row],[IDFANGRAPHS]],STEAMER_P[],COLUMN(STEAMER_P[SO]),FALSE),0)</f>
        <v>57</v>
      </c>
      <c r="P257" s="23">
        <f>IFERROR(VLOOKUP(MYRANKS_P[[#This Row],[IDFANGRAPHS]],STEAMER_P[],COLUMN(STEAMER_P[BB]),FALSE),0)</f>
        <v>22</v>
      </c>
      <c r="Q257" s="21">
        <f>IFERROR((MYRANKS_P[[#This Row],[ER]]*9)/MYRANKS_P[[#This Row],[IP]],0)</f>
        <v>3.6</v>
      </c>
      <c r="R257" s="21">
        <f>IFERROR((MYRANKS_P[[#This Row],[BB]]+MYRANKS_P[[#This Row],[H]])/MYRANKS_P[[#This Row],[IP]],0)</f>
        <v>1.2923076923076924</v>
      </c>
      <c r="S257" s="23">
        <f>MYRANKS_P[[#This Row],[W]]*P_PTS_W+MYRANKS_P[[#This Row],[L]]*P_PTS_L+MYRANKS_P[[#This Row],[IP]]*P_PTS_IP+MYRANKS_P[[#This Row],[SO]]*P_PTS_K+MYRANKS_P[[#This Row],[BB]]*P_PTS_BB+MYRANKS_P[[#This Row],[H]]*P_PTS_HA+MYRANKS_P[[#This Row],[SV]]*P_PTS_SV+MYRANKS_P[[#This Row],[HR]]*P_PTS_HRA+MYRANKS_P[[#This Row],[ER]]*P_PTS_ER</f>
        <v>0</v>
      </c>
      <c r="T257" s="23">
        <f>VLOOKUP(MYRANKS_P[[#This Row],[POS]],REPLACEMENT_LEVEL[],3,FALSE)</f>
        <v>0</v>
      </c>
      <c r="U257" s="23">
        <f>MYRANKS_P[[#This Row],[PROJ PTS]]-MYRANKS_P[[#This Row],[REPL LEVEL]]</f>
        <v>0</v>
      </c>
      <c r="V257" s="30">
        <f>RANK(MYRANKS_P[[#This Row],[POINTS OVER REPL]],MYRANKS_P[POINTS OVER REPL])</f>
        <v>1</v>
      </c>
      <c r="W257" s="29">
        <f>IF(MYRANKS_P[[#This Row],[RANK]]&lt;=TOTAL_PITCHERS_DRAFTED,MYRANKS_P[[#This Row],[POINTS OVER REPL]],0)</f>
        <v>0</v>
      </c>
      <c r="X257" s="35">
        <f>MYRANKS_P[[#This Row],[POINTS OVER REPL]]*DOLLAR_VALUE_PER_POINT+1</f>
        <v>1</v>
      </c>
      <c r="Y257" s="35"/>
      <c r="Z257" s="29">
        <f>IF(AND(MYRANKS_P[[#This Row],[RANK]]&lt;=(TOTAL_PITCHERS_DRAFTED-PITCHERS_BELOW_REPL_DRAFTED),MYRANKS_P[[#This Row],[$ACTUAL]]=""),MYRANKS_P[[#This Row],[POINTS OVER REPL]],0)</f>
        <v>0</v>
      </c>
      <c r="AA257" s="40">
        <f>IF(MYRANKS_P[[#This Row],[$ACTUAL]]="",MYRANKS_P[[#This Row],[POINTS OVER REPL]]*REMAINING_DOLLAR_VALUE_PER_POINT+1,0)</f>
        <v>1</v>
      </c>
    </row>
    <row r="258" spans="1:27" x14ac:dyDescent="0.25">
      <c r="A258" s="9" t="s">
        <v>14939</v>
      </c>
      <c r="B258" s="14" t="str">
        <f>VLOOKUP(MYRANKS_P[[#This Row],[PLAYERID]],PLAYERIDMAP2[],COLUMN(PLAYERIDMAP2[LASTNAME]),FALSE)</f>
        <v>Rodriguez</v>
      </c>
      <c r="C258" s="14" t="str">
        <f>VLOOKUP(MYRANKS_P[[#This Row],[PLAYERID]],PLAYERIDMAP2[],COLUMN(PLAYERIDMAP2[FIRSTNAME]),FALSE)</f>
        <v>Fernando</v>
      </c>
      <c r="D258" s="14" t="str">
        <f>MYRANKS_P[[#This Row],[FNAME]]&amp;" "&amp;MYRANKS_P[[#This Row],[LNAME]]</f>
        <v>Fernando Rodriguez</v>
      </c>
      <c r="E258" s="14" t="str">
        <f>VLOOKUP(MYRANKS_P[[#This Row],[PLAYERID]],PLAYERIDMAP2[],COLUMN(PLAYERIDMAP2[TEAM]),FALSE)</f>
        <v>OAK</v>
      </c>
      <c r="F258" s="14" t="str">
        <f>VLOOKUP(MYRANKS_P[[#This Row],[PLAYERID]],PLAYERIDMAP2[],COLUMN(PLAYERIDMAP2[POS]),FALSE)</f>
        <v>P</v>
      </c>
      <c r="G258" s="14">
        <f>IFERROR(VALUE(VLOOKUP(MYRANKS_P[[#This Row],[PLAYERID]],PLAYERIDMAP2[],COLUMN(PLAYERIDMAP2[IDFANGRAPHS]),FALSE)),VLOOKUP(MYRANKS_P[[#This Row],[PLAYERID]],PLAYERIDMAP2[],COLUMN(PLAYERIDMAP2[IDFANGRAPHS]),FALSE))</f>
        <v>7558</v>
      </c>
      <c r="H258" s="23">
        <f>IFERROR(VLOOKUP(MYRANKS_P[[#This Row],[IDFANGRAPHS]],STEAMER_P[],COLUMN(STEAMER_P[W]),FALSE),0)</f>
        <v>3</v>
      </c>
      <c r="I258" s="23">
        <f>IFERROR(VLOOKUP(MYRANKS_P[[#This Row],[IDFANGRAPHS]],STEAMER_P[],COLUMN(STEAMER_P[L]),FALSE),0)</f>
        <v>3</v>
      </c>
      <c r="J258" s="23">
        <f>IFERROR(VLOOKUP(MYRANKS_P[[#This Row],[IDFANGRAPHS]],STEAMER_P[],COLUMN(STEAMER_P[SV]),FALSE),0)</f>
        <v>2</v>
      </c>
      <c r="K258" s="23">
        <f>IFERROR(VLOOKUP(MYRANKS_P[[#This Row],[IDFANGRAPHS]],STEAMER_P[],COLUMN(STEAMER_P[IP]),FALSE),0)</f>
        <v>55</v>
      </c>
      <c r="L258" s="23">
        <f>IFERROR(VLOOKUP(MYRANKS_P[[#This Row],[IDFANGRAPHS]],STEAMER_P[],COLUMN(STEAMER_P[H]),FALSE),0)</f>
        <v>48</v>
      </c>
      <c r="M258" s="23">
        <f>IFERROR(VLOOKUP(MYRANKS_P[[#This Row],[IDFANGRAPHS]],STEAMER_P[],COLUMN(STEAMER_P[ER]),FALSE),0)</f>
        <v>21</v>
      </c>
      <c r="N258" s="23">
        <f>IFERROR(VLOOKUP(MYRANKS_P[[#This Row],[IDFANGRAPHS]],STEAMER_P[],COLUMN(STEAMER_P[HR]),FALSE),0)</f>
        <v>5</v>
      </c>
      <c r="O258" s="23">
        <f>IFERROR(VLOOKUP(MYRANKS_P[[#This Row],[IDFANGRAPHS]],STEAMER_P[],COLUMN(STEAMER_P[SO]),FALSE),0)</f>
        <v>57</v>
      </c>
      <c r="P258" s="23">
        <f>IFERROR(VLOOKUP(MYRANKS_P[[#This Row],[IDFANGRAPHS]],STEAMER_P[],COLUMN(STEAMER_P[BB]),FALSE),0)</f>
        <v>21</v>
      </c>
      <c r="Q258" s="21">
        <f>IFERROR((MYRANKS_P[[#This Row],[ER]]*9)/MYRANKS_P[[#This Row],[IP]],0)</f>
        <v>3.4363636363636365</v>
      </c>
      <c r="R258" s="21">
        <f>IFERROR((MYRANKS_P[[#This Row],[BB]]+MYRANKS_P[[#This Row],[H]])/MYRANKS_P[[#This Row],[IP]],0)</f>
        <v>1.2545454545454546</v>
      </c>
      <c r="S258" s="23">
        <f>MYRANKS_P[[#This Row],[W]]*P_PTS_W+MYRANKS_P[[#This Row],[L]]*P_PTS_L+MYRANKS_P[[#This Row],[IP]]*P_PTS_IP+MYRANKS_P[[#This Row],[SO]]*P_PTS_K+MYRANKS_P[[#This Row],[BB]]*P_PTS_BB+MYRANKS_P[[#This Row],[H]]*P_PTS_HA+MYRANKS_P[[#This Row],[SV]]*P_PTS_SV+MYRANKS_P[[#This Row],[HR]]*P_PTS_HRA+MYRANKS_P[[#This Row],[ER]]*P_PTS_ER</f>
        <v>0</v>
      </c>
      <c r="T258" s="23">
        <f>VLOOKUP(MYRANKS_P[[#This Row],[POS]],REPLACEMENT_LEVEL[],3,FALSE)</f>
        <v>0</v>
      </c>
      <c r="U258" s="23">
        <f>MYRANKS_P[[#This Row],[PROJ PTS]]-MYRANKS_P[[#This Row],[REPL LEVEL]]</f>
        <v>0</v>
      </c>
      <c r="V258" s="30">
        <f>RANK(MYRANKS_P[[#This Row],[POINTS OVER REPL]],MYRANKS_P[POINTS OVER REPL])</f>
        <v>1</v>
      </c>
      <c r="W258" s="29">
        <f>IF(MYRANKS_P[[#This Row],[RANK]]&lt;=TOTAL_PITCHERS_DRAFTED,MYRANKS_P[[#This Row],[POINTS OVER REPL]],0)</f>
        <v>0</v>
      </c>
      <c r="X258" s="35">
        <f>MYRANKS_P[[#This Row],[POINTS OVER REPL]]*DOLLAR_VALUE_PER_POINT+1</f>
        <v>1</v>
      </c>
      <c r="Y258" s="35"/>
      <c r="Z258" s="29">
        <f>IF(AND(MYRANKS_P[[#This Row],[RANK]]&lt;=(TOTAL_PITCHERS_DRAFTED-PITCHERS_BELOW_REPL_DRAFTED),MYRANKS_P[[#This Row],[$ACTUAL]]=""),MYRANKS_P[[#This Row],[POINTS OVER REPL]],0)</f>
        <v>0</v>
      </c>
      <c r="AA258" s="40">
        <f>IF(MYRANKS_P[[#This Row],[$ACTUAL]]="",MYRANKS_P[[#This Row],[POINTS OVER REPL]]*REMAINING_DOLLAR_VALUE_PER_POINT+1,0)</f>
        <v>1</v>
      </c>
    </row>
    <row r="259" spans="1:27" x14ac:dyDescent="0.25">
      <c r="A259" s="2" t="s">
        <v>12753</v>
      </c>
      <c r="B259" s="14" t="str">
        <f>VLOOKUP(MYRANKS_P[[#This Row],[PLAYERID]],PLAYERIDMAP2[],COLUMN(PLAYERIDMAP2[LASTNAME]),FALSE)</f>
        <v>Gonzales</v>
      </c>
      <c r="C259" s="14" t="str">
        <f>VLOOKUP(MYRANKS_P[[#This Row],[PLAYERID]],PLAYERIDMAP2[],COLUMN(PLAYERIDMAP2[FIRSTNAME]),FALSE)</f>
        <v>Marco</v>
      </c>
      <c r="D259" s="14" t="str">
        <f>MYRANKS_P[[#This Row],[FNAME]]&amp;" "&amp;MYRANKS_P[[#This Row],[LNAME]]</f>
        <v>Marco Gonzales</v>
      </c>
      <c r="E259" s="14" t="str">
        <f>VLOOKUP(MYRANKS_P[[#This Row],[PLAYERID]],PLAYERIDMAP2[],COLUMN(PLAYERIDMAP2[TEAM]),FALSE)</f>
        <v>STL</v>
      </c>
      <c r="F259" s="14" t="str">
        <f>VLOOKUP(MYRANKS_P[[#This Row],[PLAYERID]],PLAYERIDMAP2[],COLUMN(PLAYERIDMAP2[POS]),FALSE)</f>
        <v>P</v>
      </c>
      <c r="G259" s="14">
        <f>IFERROR(VALUE(VLOOKUP(MYRANKS_P[[#This Row],[PLAYERID]],PLAYERIDMAP2[],COLUMN(PLAYERIDMAP2[IDFANGRAPHS]),FALSE)),VLOOKUP(MYRANKS_P[[#This Row],[PLAYERID]],PLAYERIDMAP2[],COLUMN(PLAYERIDMAP2[IDFANGRAPHS]),FALSE))</f>
        <v>15467</v>
      </c>
      <c r="H259" s="23">
        <f>IFERROR(VLOOKUP(MYRANKS_P[[#This Row],[IDFANGRAPHS]],STEAMER_P[],COLUMN(STEAMER_P[W]),FALSE),0)</f>
        <v>4</v>
      </c>
      <c r="I259" s="23">
        <f>IFERROR(VLOOKUP(MYRANKS_P[[#This Row],[IDFANGRAPHS]],STEAMER_P[],COLUMN(STEAMER_P[L]),FALSE),0)</f>
        <v>5</v>
      </c>
      <c r="J259" s="23">
        <f>IFERROR(VLOOKUP(MYRANKS_P[[#This Row],[IDFANGRAPHS]],STEAMER_P[],COLUMN(STEAMER_P[SV]),FALSE),0)</f>
        <v>0</v>
      </c>
      <c r="K259" s="23">
        <f>IFERROR(VLOOKUP(MYRANKS_P[[#This Row],[IDFANGRAPHS]],STEAMER_P[],COLUMN(STEAMER_P[IP]),FALSE),0)</f>
        <v>73</v>
      </c>
      <c r="L259" s="23">
        <f>IFERROR(VLOOKUP(MYRANKS_P[[#This Row],[IDFANGRAPHS]],STEAMER_P[],COLUMN(STEAMER_P[H]),FALSE),0)</f>
        <v>72</v>
      </c>
      <c r="M259" s="23">
        <f>IFERROR(VLOOKUP(MYRANKS_P[[#This Row],[IDFANGRAPHS]],STEAMER_P[],COLUMN(STEAMER_P[ER]),FALSE),0)</f>
        <v>33</v>
      </c>
      <c r="N259" s="23">
        <f>IFERROR(VLOOKUP(MYRANKS_P[[#This Row],[IDFANGRAPHS]],STEAMER_P[],COLUMN(STEAMER_P[HR]),FALSE),0)</f>
        <v>8</v>
      </c>
      <c r="O259" s="23">
        <f>IFERROR(VLOOKUP(MYRANKS_P[[#This Row],[IDFANGRAPHS]],STEAMER_P[],COLUMN(STEAMER_P[SO]),FALSE),0)</f>
        <v>56</v>
      </c>
      <c r="P259" s="23">
        <f>IFERROR(VLOOKUP(MYRANKS_P[[#This Row],[IDFANGRAPHS]],STEAMER_P[],COLUMN(STEAMER_P[BB]),FALSE),0)</f>
        <v>25</v>
      </c>
      <c r="Q259" s="21">
        <f>IFERROR((MYRANKS_P[[#This Row],[ER]]*9)/MYRANKS_P[[#This Row],[IP]],0)</f>
        <v>4.0684931506849313</v>
      </c>
      <c r="R259" s="21">
        <f>IFERROR((MYRANKS_P[[#This Row],[BB]]+MYRANKS_P[[#This Row],[H]])/MYRANKS_P[[#This Row],[IP]],0)</f>
        <v>1.3287671232876712</v>
      </c>
      <c r="S259" s="23">
        <f>MYRANKS_P[[#This Row],[W]]*P_PTS_W+MYRANKS_P[[#This Row],[L]]*P_PTS_L+MYRANKS_P[[#This Row],[IP]]*P_PTS_IP+MYRANKS_P[[#This Row],[SO]]*P_PTS_K+MYRANKS_P[[#This Row],[BB]]*P_PTS_BB+MYRANKS_P[[#This Row],[H]]*P_PTS_HA+MYRANKS_P[[#This Row],[SV]]*P_PTS_SV+MYRANKS_P[[#This Row],[HR]]*P_PTS_HRA+MYRANKS_P[[#This Row],[ER]]*P_PTS_ER</f>
        <v>0</v>
      </c>
      <c r="T259" s="23">
        <f>VLOOKUP(MYRANKS_P[[#This Row],[POS]],REPLACEMENT_LEVEL[],3,FALSE)</f>
        <v>0</v>
      </c>
      <c r="U259" s="23">
        <f>MYRANKS_P[[#This Row],[PROJ PTS]]-MYRANKS_P[[#This Row],[REPL LEVEL]]</f>
        <v>0</v>
      </c>
      <c r="V259" s="30">
        <f>RANK(MYRANKS_P[[#This Row],[POINTS OVER REPL]],MYRANKS_P[POINTS OVER REPL])</f>
        <v>1</v>
      </c>
      <c r="W259" s="29">
        <f>IF(MYRANKS_P[[#This Row],[RANK]]&lt;=TOTAL_PITCHERS_DRAFTED,MYRANKS_P[[#This Row],[POINTS OVER REPL]],0)</f>
        <v>0</v>
      </c>
      <c r="X259" s="35">
        <f>MYRANKS_P[[#This Row],[POINTS OVER REPL]]*DOLLAR_VALUE_PER_POINT+1</f>
        <v>1</v>
      </c>
      <c r="Y259" s="35"/>
      <c r="Z259" s="29">
        <f>IF(AND(MYRANKS_P[[#This Row],[RANK]]&lt;=(TOTAL_PITCHERS_DRAFTED-PITCHERS_BELOW_REPL_DRAFTED),MYRANKS_P[[#This Row],[$ACTUAL]]=""),MYRANKS_P[[#This Row],[POINTS OVER REPL]],0)</f>
        <v>0</v>
      </c>
      <c r="AA259" s="40">
        <f>IF(MYRANKS_P[[#This Row],[$ACTUAL]]="",MYRANKS_P[[#This Row],[POINTS OVER REPL]]*REMAINING_DOLLAR_VALUE_PER_POINT+1,0)</f>
        <v>1</v>
      </c>
    </row>
    <row r="260" spans="1:27" x14ac:dyDescent="0.25">
      <c r="A260" s="4" t="s">
        <v>13069</v>
      </c>
      <c r="B260" s="14" t="str">
        <f>VLOOKUP(MYRANKS_P[[#This Row],[PLAYERID]],PLAYERIDMAP2[],COLUMN(PLAYERIDMAP2[LASTNAME]),FALSE)</f>
        <v>Herrera</v>
      </c>
      <c r="C260" s="14" t="str">
        <f>VLOOKUP(MYRANKS_P[[#This Row],[PLAYERID]],PLAYERIDMAP2[],COLUMN(PLAYERIDMAP2[FIRSTNAME]),FALSE)</f>
        <v>Kelvin</v>
      </c>
      <c r="D260" s="14" t="str">
        <f>MYRANKS_P[[#This Row],[FNAME]]&amp;" "&amp;MYRANKS_P[[#This Row],[LNAME]]</f>
        <v>Kelvin Herrera</v>
      </c>
      <c r="E260" s="14" t="str">
        <f>VLOOKUP(MYRANKS_P[[#This Row],[PLAYERID]],PLAYERIDMAP2[],COLUMN(PLAYERIDMAP2[TEAM]),FALSE)</f>
        <v>KC</v>
      </c>
      <c r="F260" s="14" t="str">
        <f>VLOOKUP(MYRANKS_P[[#This Row],[PLAYERID]],PLAYERIDMAP2[],COLUMN(PLAYERIDMAP2[POS]),FALSE)</f>
        <v>P</v>
      </c>
      <c r="G260" s="14">
        <f>IFERROR(VALUE(VLOOKUP(MYRANKS_P[[#This Row],[PLAYERID]],PLAYERIDMAP2[],COLUMN(PLAYERIDMAP2[IDFANGRAPHS]),FALSE)),VLOOKUP(MYRANKS_P[[#This Row],[PLAYERID]],PLAYERIDMAP2[],COLUMN(PLAYERIDMAP2[IDFANGRAPHS]),FALSE))</f>
        <v>6033</v>
      </c>
      <c r="H260" s="23">
        <f>IFERROR(VLOOKUP(MYRANKS_P[[#This Row],[IDFANGRAPHS]],STEAMER_P[],COLUMN(STEAMER_P[W]),FALSE),0)</f>
        <v>3</v>
      </c>
      <c r="I260" s="23">
        <f>IFERROR(VLOOKUP(MYRANKS_P[[#This Row],[IDFANGRAPHS]],STEAMER_P[],COLUMN(STEAMER_P[L]),FALSE),0)</f>
        <v>3</v>
      </c>
      <c r="J260" s="23">
        <f>IFERROR(VLOOKUP(MYRANKS_P[[#This Row],[IDFANGRAPHS]],STEAMER_P[],COLUMN(STEAMER_P[SV]),FALSE),0)</f>
        <v>3</v>
      </c>
      <c r="K260" s="23">
        <f>IFERROR(VLOOKUP(MYRANKS_P[[#This Row],[IDFANGRAPHS]],STEAMER_P[],COLUMN(STEAMER_P[IP]),FALSE),0)</f>
        <v>55</v>
      </c>
      <c r="L260" s="23">
        <f>IFERROR(VLOOKUP(MYRANKS_P[[#This Row],[IDFANGRAPHS]],STEAMER_P[],COLUMN(STEAMER_P[H]),FALSE),0)</f>
        <v>46</v>
      </c>
      <c r="M260" s="23">
        <f>IFERROR(VLOOKUP(MYRANKS_P[[#This Row],[IDFANGRAPHS]],STEAMER_P[],COLUMN(STEAMER_P[ER]),FALSE),0)</f>
        <v>20</v>
      </c>
      <c r="N260" s="23">
        <f>IFERROR(VLOOKUP(MYRANKS_P[[#This Row],[IDFANGRAPHS]],STEAMER_P[],COLUMN(STEAMER_P[HR]),FALSE),0)</f>
        <v>5</v>
      </c>
      <c r="O260" s="23">
        <f>IFERROR(VLOOKUP(MYRANKS_P[[#This Row],[IDFANGRAPHS]],STEAMER_P[],COLUMN(STEAMER_P[SO]),FALSE),0)</f>
        <v>56</v>
      </c>
      <c r="P260" s="23">
        <f>IFERROR(VLOOKUP(MYRANKS_P[[#This Row],[IDFANGRAPHS]],STEAMER_P[],COLUMN(STEAMER_P[BB]),FALSE),0)</f>
        <v>20</v>
      </c>
      <c r="Q260" s="21">
        <f>IFERROR((MYRANKS_P[[#This Row],[ER]]*9)/MYRANKS_P[[#This Row],[IP]],0)</f>
        <v>3.2727272727272729</v>
      </c>
      <c r="R260" s="21">
        <f>IFERROR((MYRANKS_P[[#This Row],[BB]]+MYRANKS_P[[#This Row],[H]])/MYRANKS_P[[#This Row],[IP]],0)</f>
        <v>1.2</v>
      </c>
      <c r="S260" s="23">
        <f>MYRANKS_P[[#This Row],[W]]*P_PTS_W+MYRANKS_P[[#This Row],[L]]*P_PTS_L+MYRANKS_P[[#This Row],[IP]]*P_PTS_IP+MYRANKS_P[[#This Row],[SO]]*P_PTS_K+MYRANKS_P[[#This Row],[BB]]*P_PTS_BB+MYRANKS_P[[#This Row],[H]]*P_PTS_HA+MYRANKS_P[[#This Row],[SV]]*P_PTS_SV+MYRANKS_P[[#This Row],[HR]]*P_PTS_HRA+MYRANKS_P[[#This Row],[ER]]*P_PTS_ER</f>
        <v>0</v>
      </c>
      <c r="T260" s="23">
        <f>VLOOKUP(MYRANKS_P[[#This Row],[POS]],REPLACEMENT_LEVEL[],3,FALSE)</f>
        <v>0</v>
      </c>
      <c r="U260" s="23">
        <f>MYRANKS_P[[#This Row],[PROJ PTS]]-MYRANKS_P[[#This Row],[REPL LEVEL]]</f>
        <v>0</v>
      </c>
      <c r="V260" s="30">
        <f>RANK(MYRANKS_P[[#This Row],[POINTS OVER REPL]],MYRANKS_P[POINTS OVER REPL])</f>
        <v>1</v>
      </c>
      <c r="W260" s="29">
        <f>IF(MYRANKS_P[[#This Row],[RANK]]&lt;=TOTAL_PITCHERS_DRAFTED,MYRANKS_P[[#This Row],[POINTS OVER REPL]],0)</f>
        <v>0</v>
      </c>
      <c r="X260" s="35">
        <f>MYRANKS_P[[#This Row],[POINTS OVER REPL]]*DOLLAR_VALUE_PER_POINT+1</f>
        <v>1</v>
      </c>
      <c r="Y260" s="35"/>
      <c r="Z260" s="29">
        <f>IF(AND(MYRANKS_P[[#This Row],[RANK]]&lt;=(TOTAL_PITCHERS_DRAFTED-PITCHERS_BELOW_REPL_DRAFTED),MYRANKS_P[[#This Row],[$ACTUAL]]=""),MYRANKS_P[[#This Row],[POINTS OVER REPL]],0)</f>
        <v>0</v>
      </c>
      <c r="AA260" s="40">
        <f>IF(MYRANKS_P[[#This Row],[$ACTUAL]]="",MYRANKS_P[[#This Row],[POINTS OVER REPL]]*REMAINING_DOLLAR_VALUE_PER_POINT+1,0)</f>
        <v>1</v>
      </c>
    </row>
    <row r="261" spans="1:27" x14ac:dyDescent="0.25">
      <c r="A261" s="2" t="s">
        <v>17871</v>
      </c>
      <c r="B261" s="14" t="str">
        <f>VLOOKUP(MYRANKS_P[[#This Row],[PLAYERID]],PLAYERIDMAP2[],COLUMN(PLAYERIDMAP2[LASTNAME]),FALSE)</f>
        <v>Berrios</v>
      </c>
      <c r="C261" s="14" t="str">
        <f>VLOOKUP(MYRANKS_P[[#This Row],[PLAYERID]],PLAYERIDMAP2[],COLUMN(PLAYERIDMAP2[FIRSTNAME]),FALSE)</f>
        <v>Jose</v>
      </c>
      <c r="D261" s="14" t="str">
        <f>MYRANKS_P[[#This Row],[FNAME]]&amp;" "&amp;MYRANKS_P[[#This Row],[LNAME]]</f>
        <v>Jose Berrios</v>
      </c>
      <c r="E261" s="14" t="str">
        <f>VLOOKUP(MYRANKS_P[[#This Row],[PLAYERID]],PLAYERIDMAP2[],COLUMN(PLAYERIDMAP2[TEAM]),FALSE)</f>
        <v>MIN</v>
      </c>
      <c r="F261" s="14" t="str">
        <f>VLOOKUP(MYRANKS_P[[#This Row],[PLAYERID]],PLAYERIDMAP2[],COLUMN(PLAYERIDMAP2[POS]),FALSE)</f>
        <v>P</v>
      </c>
      <c r="G261" s="14" t="str">
        <f>IFERROR(VALUE(VLOOKUP(MYRANKS_P[[#This Row],[PLAYERID]],PLAYERIDMAP2[],COLUMN(PLAYERIDMAP2[IDFANGRAPHS]),FALSE)),VLOOKUP(MYRANKS_P[[#This Row],[PLAYERID]],PLAYERIDMAP2[],COLUMN(PLAYERIDMAP2[IDFANGRAPHS]),FALSE))</f>
        <v>sa657852</v>
      </c>
      <c r="H261" s="23">
        <f>IFERROR(VLOOKUP(MYRANKS_P[[#This Row],[IDFANGRAPHS]],STEAMER_P[],COLUMN(STEAMER_P[W]),FALSE),0)</f>
        <v>4</v>
      </c>
      <c r="I261" s="23">
        <f>IFERROR(VLOOKUP(MYRANKS_P[[#This Row],[IDFANGRAPHS]],STEAMER_P[],COLUMN(STEAMER_P[L]),FALSE),0)</f>
        <v>4</v>
      </c>
      <c r="J261" s="23">
        <f>IFERROR(VLOOKUP(MYRANKS_P[[#This Row],[IDFANGRAPHS]],STEAMER_P[],COLUMN(STEAMER_P[SV]),FALSE),0)</f>
        <v>0</v>
      </c>
      <c r="K261" s="23">
        <f>IFERROR(VLOOKUP(MYRANKS_P[[#This Row],[IDFANGRAPHS]],STEAMER_P[],COLUMN(STEAMER_P[IP]),FALSE),0)</f>
        <v>65</v>
      </c>
      <c r="L261" s="23">
        <f>IFERROR(VLOOKUP(MYRANKS_P[[#This Row],[IDFANGRAPHS]],STEAMER_P[],COLUMN(STEAMER_P[H]),FALSE),0)</f>
        <v>63</v>
      </c>
      <c r="M261" s="23">
        <f>IFERROR(VLOOKUP(MYRANKS_P[[#This Row],[IDFANGRAPHS]],STEAMER_P[],COLUMN(STEAMER_P[ER]),FALSE),0)</f>
        <v>29</v>
      </c>
      <c r="N261" s="23">
        <f>IFERROR(VLOOKUP(MYRANKS_P[[#This Row],[IDFANGRAPHS]],STEAMER_P[],COLUMN(STEAMER_P[HR]),FALSE),0)</f>
        <v>7</v>
      </c>
      <c r="O261" s="23">
        <f>IFERROR(VLOOKUP(MYRANKS_P[[#This Row],[IDFANGRAPHS]],STEAMER_P[],COLUMN(STEAMER_P[SO]),FALSE),0)</f>
        <v>56</v>
      </c>
      <c r="P261" s="23">
        <f>IFERROR(VLOOKUP(MYRANKS_P[[#This Row],[IDFANGRAPHS]],STEAMER_P[],COLUMN(STEAMER_P[BB]),FALSE),0)</f>
        <v>20</v>
      </c>
      <c r="Q261" s="21">
        <f>IFERROR((MYRANKS_P[[#This Row],[ER]]*9)/MYRANKS_P[[#This Row],[IP]],0)</f>
        <v>4.0153846153846153</v>
      </c>
      <c r="R261" s="21">
        <f>IFERROR((MYRANKS_P[[#This Row],[BB]]+MYRANKS_P[[#This Row],[H]])/MYRANKS_P[[#This Row],[IP]],0)</f>
        <v>1.2769230769230768</v>
      </c>
      <c r="S261" s="23">
        <f>MYRANKS_P[[#This Row],[W]]*P_PTS_W+MYRANKS_P[[#This Row],[L]]*P_PTS_L+MYRANKS_P[[#This Row],[IP]]*P_PTS_IP+MYRANKS_P[[#This Row],[SO]]*P_PTS_K+MYRANKS_P[[#This Row],[BB]]*P_PTS_BB+MYRANKS_P[[#This Row],[H]]*P_PTS_HA+MYRANKS_P[[#This Row],[SV]]*P_PTS_SV+MYRANKS_P[[#This Row],[HR]]*P_PTS_HRA+MYRANKS_P[[#This Row],[ER]]*P_PTS_ER</f>
        <v>0</v>
      </c>
      <c r="T261" s="23">
        <f>VLOOKUP(MYRANKS_P[[#This Row],[POS]],REPLACEMENT_LEVEL[],3,FALSE)</f>
        <v>0</v>
      </c>
      <c r="U261" s="23">
        <f>MYRANKS_P[[#This Row],[PROJ PTS]]-MYRANKS_P[[#This Row],[REPL LEVEL]]</f>
        <v>0</v>
      </c>
      <c r="V261" s="30">
        <f>RANK(MYRANKS_P[[#This Row],[POINTS OVER REPL]],MYRANKS_P[POINTS OVER REPL])</f>
        <v>1</v>
      </c>
      <c r="W261" s="29">
        <f>IF(MYRANKS_P[[#This Row],[RANK]]&lt;=TOTAL_PITCHERS_DRAFTED,MYRANKS_P[[#This Row],[POINTS OVER REPL]],0)</f>
        <v>0</v>
      </c>
      <c r="X261" s="35">
        <f>MYRANKS_P[[#This Row],[POINTS OVER REPL]]*DOLLAR_VALUE_PER_POINT+1</f>
        <v>1</v>
      </c>
      <c r="Y261" s="35"/>
      <c r="Z261" s="29">
        <f>IF(AND(MYRANKS_P[[#This Row],[RANK]]&lt;=(TOTAL_PITCHERS_DRAFTED-PITCHERS_BELOW_REPL_DRAFTED),MYRANKS_P[[#This Row],[$ACTUAL]]=""),MYRANKS_P[[#This Row],[POINTS OVER REPL]],0)</f>
        <v>0</v>
      </c>
      <c r="AA261" s="40">
        <f>IF(MYRANKS_P[[#This Row],[$ACTUAL]]="",MYRANKS_P[[#This Row],[POINTS OVER REPL]]*REMAINING_DOLLAR_VALUE_PER_POINT+1,0)</f>
        <v>1</v>
      </c>
    </row>
    <row r="262" spans="1:27" x14ac:dyDescent="0.25">
      <c r="A262" s="4" t="s">
        <v>17627</v>
      </c>
      <c r="B262" s="14" t="str">
        <f>VLOOKUP(MYRANKS_P[[#This Row],[PLAYERID]],PLAYERIDMAP2[],COLUMN(PLAYERIDMAP2[LASTNAME]),FALSE)</f>
        <v>Glasnow</v>
      </c>
      <c r="C262" s="14" t="str">
        <f>VLOOKUP(MYRANKS_P[[#This Row],[PLAYERID]],PLAYERIDMAP2[],COLUMN(PLAYERIDMAP2[FIRSTNAME]),FALSE)</f>
        <v>Tyler</v>
      </c>
      <c r="D262" s="14" t="str">
        <f>MYRANKS_P[[#This Row],[FNAME]]&amp;" "&amp;MYRANKS_P[[#This Row],[LNAME]]</f>
        <v>Tyler Glasnow</v>
      </c>
      <c r="E262" s="14" t="str">
        <f>VLOOKUP(MYRANKS_P[[#This Row],[PLAYERID]],PLAYERIDMAP2[],COLUMN(PLAYERIDMAP2[TEAM]),FALSE)</f>
        <v>PIT</v>
      </c>
      <c r="F262" s="14" t="str">
        <f>VLOOKUP(MYRANKS_P[[#This Row],[PLAYERID]],PLAYERIDMAP2[],COLUMN(PLAYERIDMAP2[POS]),FALSE)</f>
        <v>P</v>
      </c>
      <c r="G262" s="14" t="str">
        <f>IFERROR(VALUE(VLOOKUP(MYRANKS_P[[#This Row],[PLAYERID]],PLAYERIDMAP2[],COLUMN(PLAYERIDMAP2[IDFANGRAPHS]),FALSE)),VLOOKUP(MYRANKS_P[[#This Row],[PLAYERID]],PLAYERIDMAP2[],COLUMN(PLAYERIDMAP2[IDFANGRAPHS]),FALSE))</f>
        <v>sa597835</v>
      </c>
      <c r="H262" s="23">
        <f>IFERROR(VLOOKUP(MYRANKS_P[[#This Row],[IDFANGRAPHS]],STEAMER_P[],COLUMN(STEAMER_P[W]),FALSE),0)</f>
        <v>3</v>
      </c>
      <c r="I262" s="23">
        <f>IFERROR(VLOOKUP(MYRANKS_P[[#This Row],[IDFANGRAPHS]],STEAMER_P[],COLUMN(STEAMER_P[L]),FALSE),0)</f>
        <v>3</v>
      </c>
      <c r="J262" s="23">
        <f>IFERROR(VLOOKUP(MYRANKS_P[[#This Row],[IDFANGRAPHS]],STEAMER_P[],COLUMN(STEAMER_P[SV]),FALSE),0)</f>
        <v>0</v>
      </c>
      <c r="K262" s="23">
        <f>IFERROR(VLOOKUP(MYRANKS_P[[#This Row],[IDFANGRAPHS]],STEAMER_P[],COLUMN(STEAMER_P[IP]),FALSE),0)</f>
        <v>55</v>
      </c>
      <c r="L262" s="23">
        <f>IFERROR(VLOOKUP(MYRANKS_P[[#This Row],[IDFANGRAPHS]],STEAMER_P[],COLUMN(STEAMER_P[H]),FALSE),0)</f>
        <v>49</v>
      </c>
      <c r="M262" s="23">
        <f>IFERROR(VLOOKUP(MYRANKS_P[[#This Row],[IDFANGRAPHS]],STEAMER_P[],COLUMN(STEAMER_P[ER]),FALSE),0)</f>
        <v>24</v>
      </c>
      <c r="N262" s="23">
        <f>IFERROR(VLOOKUP(MYRANKS_P[[#This Row],[IDFANGRAPHS]],STEAMER_P[],COLUMN(STEAMER_P[HR]),FALSE),0)</f>
        <v>5</v>
      </c>
      <c r="O262" s="23">
        <f>IFERROR(VLOOKUP(MYRANKS_P[[#This Row],[IDFANGRAPHS]],STEAMER_P[],COLUMN(STEAMER_P[SO]),FALSE),0)</f>
        <v>56</v>
      </c>
      <c r="P262" s="23">
        <f>IFERROR(VLOOKUP(MYRANKS_P[[#This Row],[IDFANGRAPHS]],STEAMER_P[],COLUMN(STEAMER_P[BB]),FALSE),0)</f>
        <v>25</v>
      </c>
      <c r="Q262" s="21">
        <f>IFERROR((MYRANKS_P[[#This Row],[ER]]*9)/MYRANKS_P[[#This Row],[IP]],0)</f>
        <v>3.9272727272727272</v>
      </c>
      <c r="R262" s="21">
        <f>IFERROR((MYRANKS_P[[#This Row],[BB]]+MYRANKS_P[[#This Row],[H]])/MYRANKS_P[[#This Row],[IP]],0)</f>
        <v>1.3454545454545455</v>
      </c>
      <c r="S262" s="23">
        <f>MYRANKS_P[[#This Row],[W]]*P_PTS_W+MYRANKS_P[[#This Row],[L]]*P_PTS_L+MYRANKS_P[[#This Row],[IP]]*P_PTS_IP+MYRANKS_P[[#This Row],[SO]]*P_PTS_K+MYRANKS_P[[#This Row],[BB]]*P_PTS_BB+MYRANKS_P[[#This Row],[H]]*P_PTS_HA+MYRANKS_P[[#This Row],[SV]]*P_PTS_SV+MYRANKS_P[[#This Row],[HR]]*P_PTS_HRA+MYRANKS_P[[#This Row],[ER]]*P_PTS_ER</f>
        <v>0</v>
      </c>
      <c r="T262" s="23">
        <f>VLOOKUP(MYRANKS_P[[#This Row],[POS]],REPLACEMENT_LEVEL[],3,FALSE)</f>
        <v>0</v>
      </c>
      <c r="U262" s="23">
        <f>MYRANKS_P[[#This Row],[PROJ PTS]]-MYRANKS_P[[#This Row],[REPL LEVEL]]</f>
        <v>0</v>
      </c>
      <c r="V262" s="30">
        <f>RANK(MYRANKS_P[[#This Row],[POINTS OVER REPL]],MYRANKS_P[POINTS OVER REPL])</f>
        <v>1</v>
      </c>
      <c r="W262" s="29">
        <f>IF(MYRANKS_P[[#This Row],[RANK]]&lt;=TOTAL_PITCHERS_DRAFTED,MYRANKS_P[[#This Row],[POINTS OVER REPL]],0)</f>
        <v>0</v>
      </c>
      <c r="X262" s="35">
        <f>MYRANKS_P[[#This Row],[POINTS OVER REPL]]*DOLLAR_VALUE_PER_POINT+1</f>
        <v>1</v>
      </c>
      <c r="Y262" s="35"/>
      <c r="Z262" s="29">
        <f>IF(AND(MYRANKS_P[[#This Row],[RANK]]&lt;=(TOTAL_PITCHERS_DRAFTED-PITCHERS_BELOW_REPL_DRAFTED),MYRANKS_P[[#This Row],[$ACTUAL]]=""),MYRANKS_P[[#This Row],[POINTS OVER REPL]],0)</f>
        <v>0</v>
      </c>
      <c r="AA262" s="40">
        <f>IF(MYRANKS_P[[#This Row],[$ACTUAL]]="",MYRANKS_P[[#This Row],[POINTS OVER REPL]]*REMAINING_DOLLAR_VALUE_PER_POINT+1,0)</f>
        <v>1</v>
      </c>
    </row>
    <row r="263" spans="1:27" x14ac:dyDescent="0.25">
      <c r="A263" s="2" t="s">
        <v>13943</v>
      </c>
      <c r="B263" s="14" t="str">
        <f>VLOOKUP(MYRANKS_P[[#This Row],[PLAYERID]],PLAYERIDMAP2[],COLUMN(PLAYERIDMAP2[LASTNAME]),FALSE)</f>
        <v>McAllister</v>
      </c>
      <c r="C263" s="14" t="str">
        <f>VLOOKUP(MYRANKS_P[[#This Row],[PLAYERID]],PLAYERIDMAP2[],COLUMN(PLAYERIDMAP2[FIRSTNAME]),FALSE)</f>
        <v>Zach</v>
      </c>
      <c r="D263" s="14" t="str">
        <f>MYRANKS_P[[#This Row],[FNAME]]&amp;" "&amp;MYRANKS_P[[#This Row],[LNAME]]</f>
        <v>Zach McAllister</v>
      </c>
      <c r="E263" s="14" t="str">
        <f>VLOOKUP(MYRANKS_P[[#This Row],[PLAYERID]],PLAYERIDMAP2[],COLUMN(PLAYERIDMAP2[TEAM]),FALSE)</f>
        <v>CLE</v>
      </c>
      <c r="F263" s="14" t="str">
        <f>VLOOKUP(MYRANKS_P[[#This Row],[PLAYERID]],PLAYERIDMAP2[],COLUMN(PLAYERIDMAP2[POS]),FALSE)</f>
        <v>P</v>
      </c>
      <c r="G263" s="14">
        <f>IFERROR(VALUE(VLOOKUP(MYRANKS_P[[#This Row],[PLAYERID]],PLAYERIDMAP2[],COLUMN(PLAYERIDMAP2[IDFANGRAPHS]),FALSE)),VLOOKUP(MYRANKS_P[[#This Row],[PLAYERID]],PLAYERIDMAP2[],COLUMN(PLAYERIDMAP2[IDFANGRAPHS]),FALSE))</f>
        <v>2895</v>
      </c>
      <c r="H263" s="23">
        <f>IFERROR(VLOOKUP(MYRANKS_P[[#This Row],[IDFANGRAPHS]],STEAMER_P[],COLUMN(STEAMER_P[W]),FALSE),0)</f>
        <v>3</v>
      </c>
      <c r="I263" s="23">
        <f>IFERROR(VLOOKUP(MYRANKS_P[[#This Row],[IDFANGRAPHS]],STEAMER_P[],COLUMN(STEAMER_P[L]),FALSE),0)</f>
        <v>3</v>
      </c>
      <c r="J263" s="23">
        <f>IFERROR(VLOOKUP(MYRANKS_P[[#This Row],[IDFANGRAPHS]],STEAMER_P[],COLUMN(STEAMER_P[SV]),FALSE),0)</f>
        <v>3</v>
      </c>
      <c r="K263" s="23">
        <f>IFERROR(VLOOKUP(MYRANKS_P[[#This Row],[IDFANGRAPHS]],STEAMER_P[],COLUMN(STEAMER_P[IP]),FALSE),0)</f>
        <v>55</v>
      </c>
      <c r="L263" s="23">
        <f>IFERROR(VLOOKUP(MYRANKS_P[[#This Row],[IDFANGRAPHS]],STEAMER_P[],COLUMN(STEAMER_P[H]),FALSE),0)</f>
        <v>49</v>
      </c>
      <c r="M263" s="23">
        <f>IFERROR(VLOOKUP(MYRANKS_P[[#This Row],[IDFANGRAPHS]],STEAMER_P[],COLUMN(STEAMER_P[ER]),FALSE),0)</f>
        <v>20</v>
      </c>
      <c r="N263" s="23">
        <f>IFERROR(VLOOKUP(MYRANKS_P[[#This Row],[IDFANGRAPHS]],STEAMER_P[],COLUMN(STEAMER_P[HR]),FALSE),0)</f>
        <v>6</v>
      </c>
      <c r="O263" s="23">
        <f>IFERROR(VLOOKUP(MYRANKS_P[[#This Row],[IDFANGRAPHS]],STEAMER_P[],COLUMN(STEAMER_P[SO]),FALSE),0)</f>
        <v>55</v>
      </c>
      <c r="P263" s="23">
        <f>IFERROR(VLOOKUP(MYRANKS_P[[#This Row],[IDFANGRAPHS]],STEAMER_P[],COLUMN(STEAMER_P[BB]),FALSE),0)</f>
        <v>15</v>
      </c>
      <c r="Q263" s="21">
        <f>IFERROR((MYRANKS_P[[#This Row],[ER]]*9)/MYRANKS_P[[#This Row],[IP]],0)</f>
        <v>3.2727272727272729</v>
      </c>
      <c r="R263" s="21">
        <f>IFERROR((MYRANKS_P[[#This Row],[BB]]+MYRANKS_P[[#This Row],[H]])/MYRANKS_P[[#This Row],[IP]],0)</f>
        <v>1.1636363636363636</v>
      </c>
      <c r="S263" s="23">
        <f>MYRANKS_P[[#This Row],[W]]*P_PTS_W+MYRANKS_P[[#This Row],[L]]*P_PTS_L+MYRANKS_P[[#This Row],[IP]]*P_PTS_IP+MYRANKS_P[[#This Row],[SO]]*P_PTS_K+MYRANKS_P[[#This Row],[BB]]*P_PTS_BB+MYRANKS_P[[#This Row],[H]]*P_PTS_HA+MYRANKS_P[[#This Row],[SV]]*P_PTS_SV+MYRANKS_P[[#This Row],[HR]]*P_PTS_HRA+MYRANKS_P[[#This Row],[ER]]*P_PTS_ER</f>
        <v>0</v>
      </c>
      <c r="T263" s="23">
        <f>VLOOKUP(MYRANKS_P[[#This Row],[POS]],REPLACEMENT_LEVEL[],3,FALSE)</f>
        <v>0</v>
      </c>
      <c r="U263" s="23">
        <f>MYRANKS_P[[#This Row],[PROJ PTS]]-MYRANKS_P[[#This Row],[REPL LEVEL]]</f>
        <v>0</v>
      </c>
      <c r="V263" s="30">
        <f>RANK(MYRANKS_P[[#This Row],[POINTS OVER REPL]],MYRANKS_P[POINTS OVER REPL])</f>
        <v>1</v>
      </c>
      <c r="W263" s="29">
        <f>IF(MYRANKS_P[[#This Row],[RANK]]&lt;=TOTAL_PITCHERS_DRAFTED,MYRANKS_P[[#This Row],[POINTS OVER REPL]],0)</f>
        <v>0</v>
      </c>
      <c r="X263" s="35">
        <f>MYRANKS_P[[#This Row],[POINTS OVER REPL]]*DOLLAR_VALUE_PER_POINT+1</f>
        <v>1</v>
      </c>
      <c r="Y263" s="35"/>
      <c r="Z263" s="29">
        <f>IF(AND(MYRANKS_P[[#This Row],[RANK]]&lt;=(TOTAL_PITCHERS_DRAFTED-PITCHERS_BELOW_REPL_DRAFTED),MYRANKS_P[[#This Row],[$ACTUAL]]=""),MYRANKS_P[[#This Row],[POINTS OVER REPL]],0)</f>
        <v>0</v>
      </c>
      <c r="AA263" s="40">
        <f>IF(MYRANKS_P[[#This Row],[$ACTUAL]]="",MYRANKS_P[[#This Row],[POINTS OVER REPL]]*REMAINING_DOLLAR_VALUE_PER_POINT+1,0)</f>
        <v>1</v>
      </c>
    </row>
    <row r="264" spans="1:27" x14ac:dyDescent="0.25">
      <c r="A264" s="2" t="s">
        <v>12592</v>
      </c>
      <c r="B264" s="14" t="str">
        <f>VLOOKUP(MYRANKS_P[[#This Row],[PLAYERID]],PLAYERIDMAP2[],COLUMN(PLAYERIDMAP2[LASTNAME]),FALSE)</f>
        <v>Furbush</v>
      </c>
      <c r="C264" s="14" t="str">
        <f>VLOOKUP(MYRANKS_P[[#This Row],[PLAYERID]],PLAYERIDMAP2[],COLUMN(PLAYERIDMAP2[FIRSTNAME]),FALSE)</f>
        <v>Charlie</v>
      </c>
      <c r="D264" s="14" t="str">
        <f>MYRANKS_P[[#This Row],[FNAME]]&amp;" "&amp;MYRANKS_P[[#This Row],[LNAME]]</f>
        <v>Charlie Furbush</v>
      </c>
      <c r="E264" s="14" t="str">
        <f>VLOOKUP(MYRANKS_P[[#This Row],[PLAYERID]],PLAYERIDMAP2[],COLUMN(PLAYERIDMAP2[TEAM]),FALSE)</f>
        <v>SEA</v>
      </c>
      <c r="F264" s="14" t="str">
        <f>VLOOKUP(MYRANKS_P[[#This Row],[PLAYERID]],PLAYERIDMAP2[],COLUMN(PLAYERIDMAP2[POS]),FALSE)</f>
        <v>P</v>
      </c>
      <c r="G264" s="14">
        <f>IFERROR(VALUE(VLOOKUP(MYRANKS_P[[#This Row],[PLAYERID]],PLAYERIDMAP2[],COLUMN(PLAYERIDMAP2[IDFANGRAPHS]),FALSE)),VLOOKUP(MYRANKS_P[[#This Row],[PLAYERID]],PLAYERIDMAP2[],COLUMN(PLAYERIDMAP2[IDFANGRAPHS]),FALSE))</f>
        <v>1370</v>
      </c>
      <c r="H264" s="23">
        <f>IFERROR(VLOOKUP(MYRANKS_P[[#This Row],[IDFANGRAPHS]],STEAMER_P[],COLUMN(STEAMER_P[W]),FALSE),0)</f>
        <v>3</v>
      </c>
      <c r="I264" s="23">
        <f>IFERROR(VLOOKUP(MYRANKS_P[[#This Row],[IDFANGRAPHS]],STEAMER_P[],COLUMN(STEAMER_P[L]),FALSE),0)</f>
        <v>3</v>
      </c>
      <c r="J264" s="23">
        <f>IFERROR(VLOOKUP(MYRANKS_P[[#This Row],[IDFANGRAPHS]],STEAMER_P[],COLUMN(STEAMER_P[SV]),FALSE),0)</f>
        <v>3</v>
      </c>
      <c r="K264" s="23">
        <f>IFERROR(VLOOKUP(MYRANKS_P[[#This Row],[IDFANGRAPHS]],STEAMER_P[],COLUMN(STEAMER_P[IP]),FALSE),0)</f>
        <v>55</v>
      </c>
      <c r="L264" s="23">
        <f>IFERROR(VLOOKUP(MYRANKS_P[[#This Row],[IDFANGRAPHS]],STEAMER_P[],COLUMN(STEAMER_P[H]),FALSE),0)</f>
        <v>48</v>
      </c>
      <c r="M264" s="23">
        <f>IFERROR(VLOOKUP(MYRANKS_P[[#This Row],[IDFANGRAPHS]],STEAMER_P[],COLUMN(STEAMER_P[ER]),FALSE),0)</f>
        <v>21</v>
      </c>
      <c r="N264" s="23">
        <f>IFERROR(VLOOKUP(MYRANKS_P[[#This Row],[IDFANGRAPHS]],STEAMER_P[],COLUMN(STEAMER_P[HR]),FALSE),0)</f>
        <v>6</v>
      </c>
      <c r="O264" s="23">
        <f>IFERROR(VLOOKUP(MYRANKS_P[[#This Row],[IDFANGRAPHS]],STEAMER_P[],COLUMN(STEAMER_P[SO]),FALSE),0)</f>
        <v>55</v>
      </c>
      <c r="P264" s="23">
        <f>IFERROR(VLOOKUP(MYRANKS_P[[#This Row],[IDFANGRAPHS]],STEAMER_P[],COLUMN(STEAMER_P[BB]),FALSE),0)</f>
        <v>18</v>
      </c>
      <c r="Q264" s="21">
        <f>IFERROR((MYRANKS_P[[#This Row],[ER]]*9)/MYRANKS_P[[#This Row],[IP]],0)</f>
        <v>3.4363636363636365</v>
      </c>
      <c r="R264" s="21">
        <f>IFERROR((MYRANKS_P[[#This Row],[BB]]+MYRANKS_P[[#This Row],[H]])/MYRANKS_P[[#This Row],[IP]],0)</f>
        <v>1.2</v>
      </c>
      <c r="S264" s="23">
        <f>MYRANKS_P[[#This Row],[W]]*P_PTS_W+MYRANKS_P[[#This Row],[L]]*P_PTS_L+MYRANKS_P[[#This Row],[IP]]*P_PTS_IP+MYRANKS_P[[#This Row],[SO]]*P_PTS_K+MYRANKS_P[[#This Row],[BB]]*P_PTS_BB+MYRANKS_P[[#This Row],[H]]*P_PTS_HA+MYRANKS_P[[#This Row],[SV]]*P_PTS_SV+MYRANKS_P[[#This Row],[HR]]*P_PTS_HRA+MYRANKS_P[[#This Row],[ER]]*P_PTS_ER</f>
        <v>0</v>
      </c>
      <c r="T264" s="23">
        <f>VLOOKUP(MYRANKS_P[[#This Row],[POS]],REPLACEMENT_LEVEL[],3,FALSE)</f>
        <v>0</v>
      </c>
      <c r="U264" s="23">
        <f>MYRANKS_P[[#This Row],[PROJ PTS]]-MYRANKS_P[[#This Row],[REPL LEVEL]]</f>
        <v>0</v>
      </c>
      <c r="V264" s="30">
        <f>RANK(MYRANKS_P[[#This Row],[POINTS OVER REPL]],MYRANKS_P[POINTS OVER REPL])</f>
        <v>1</v>
      </c>
      <c r="W264" s="29">
        <f>IF(MYRANKS_P[[#This Row],[RANK]]&lt;=TOTAL_PITCHERS_DRAFTED,MYRANKS_P[[#This Row],[POINTS OVER REPL]],0)</f>
        <v>0</v>
      </c>
      <c r="X264" s="35">
        <f>MYRANKS_P[[#This Row],[POINTS OVER REPL]]*DOLLAR_VALUE_PER_POINT+1</f>
        <v>1</v>
      </c>
      <c r="Y264" s="35"/>
      <c r="Z264" s="29">
        <f>IF(AND(MYRANKS_P[[#This Row],[RANK]]&lt;=(TOTAL_PITCHERS_DRAFTED-PITCHERS_BELOW_REPL_DRAFTED),MYRANKS_P[[#This Row],[$ACTUAL]]=""),MYRANKS_P[[#This Row],[POINTS OVER REPL]],0)</f>
        <v>0</v>
      </c>
      <c r="AA264" s="40">
        <f>IF(MYRANKS_P[[#This Row],[$ACTUAL]]="",MYRANKS_P[[#This Row],[POINTS OVER REPL]]*REMAINING_DOLLAR_VALUE_PER_POINT+1,0)</f>
        <v>1</v>
      </c>
    </row>
    <row r="265" spans="1:27" x14ac:dyDescent="0.25">
      <c r="A265" s="4" t="s">
        <v>15427</v>
      </c>
      <c r="B265" s="14" t="str">
        <f>VLOOKUP(MYRANKS_P[[#This Row],[PLAYERID]],PLAYERIDMAP2[],COLUMN(PLAYERIDMAP2[LASTNAME]),FALSE)</f>
        <v>Street</v>
      </c>
      <c r="C265" s="14" t="str">
        <f>VLOOKUP(MYRANKS_P[[#This Row],[PLAYERID]],PLAYERIDMAP2[],COLUMN(PLAYERIDMAP2[FIRSTNAME]),FALSE)</f>
        <v>Huston</v>
      </c>
      <c r="D265" s="14" t="str">
        <f>MYRANKS_P[[#This Row],[FNAME]]&amp;" "&amp;MYRANKS_P[[#This Row],[LNAME]]</f>
        <v>Huston Street</v>
      </c>
      <c r="E265" s="14" t="str">
        <f>VLOOKUP(MYRANKS_P[[#This Row],[PLAYERID]],PLAYERIDMAP2[],COLUMN(PLAYERIDMAP2[TEAM]),FALSE)</f>
        <v>LAA</v>
      </c>
      <c r="F265" s="14" t="str">
        <f>VLOOKUP(MYRANKS_P[[#This Row],[PLAYERID]],PLAYERIDMAP2[],COLUMN(PLAYERIDMAP2[POS]),FALSE)</f>
        <v>P</v>
      </c>
      <c r="G265" s="14">
        <f>IFERROR(VALUE(VLOOKUP(MYRANKS_P[[#This Row],[PLAYERID]],PLAYERIDMAP2[],COLUMN(PLAYERIDMAP2[IDFANGRAPHS]),FALSE)),VLOOKUP(MYRANKS_P[[#This Row],[PLAYERID]],PLAYERIDMAP2[],COLUMN(PLAYERIDMAP2[IDFANGRAPHS]),FALSE))</f>
        <v>8258</v>
      </c>
      <c r="H265" s="23">
        <f>IFERROR(VLOOKUP(MYRANKS_P[[#This Row],[IDFANGRAPHS]],STEAMER_P[],COLUMN(STEAMER_P[W]),FALSE),0)</f>
        <v>3</v>
      </c>
      <c r="I265" s="23">
        <f>IFERROR(VLOOKUP(MYRANKS_P[[#This Row],[IDFANGRAPHS]],STEAMER_P[],COLUMN(STEAMER_P[L]),FALSE),0)</f>
        <v>3</v>
      </c>
      <c r="J265" s="23">
        <f>IFERROR(VLOOKUP(MYRANKS_P[[#This Row],[IDFANGRAPHS]],STEAMER_P[],COLUMN(STEAMER_P[SV]),FALSE),0)</f>
        <v>28</v>
      </c>
      <c r="K265" s="23">
        <f>IFERROR(VLOOKUP(MYRANKS_P[[#This Row],[IDFANGRAPHS]],STEAMER_P[],COLUMN(STEAMER_P[IP]),FALSE),0)</f>
        <v>65</v>
      </c>
      <c r="L265" s="23">
        <f>IFERROR(VLOOKUP(MYRANKS_P[[#This Row],[IDFANGRAPHS]],STEAMER_P[],COLUMN(STEAMER_P[H]),FALSE),0)</f>
        <v>61</v>
      </c>
      <c r="M265" s="23">
        <f>IFERROR(VLOOKUP(MYRANKS_P[[#This Row],[IDFANGRAPHS]],STEAMER_P[],COLUMN(STEAMER_P[ER]),FALSE),0)</f>
        <v>27</v>
      </c>
      <c r="N265" s="23">
        <f>IFERROR(VLOOKUP(MYRANKS_P[[#This Row],[IDFANGRAPHS]],STEAMER_P[],COLUMN(STEAMER_P[HR]),FALSE),0)</f>
        <v>8</v>
      </c>
      <c r="O265" s="23">
        <f>IFERROR(VLOOKUP(MYRANKS_P[[#This Row],[IDFANGRAPHS]],STEAMER_P[],COLUMN(STEAMER_P[SO]),FALSE),0)</f>
        <v>55</v>
      </c>
      <c r="P265" s="23">
        <f>IFERROR(VLOOKUP(MYRANKS_P[[#This Row],[IDFANGRAPHS]],STEAMER_P[],COLUMN(STEAMER_P[BB]),FALSE),0)</f>
        <v>20</v>
      </c>
      <c r="Q265" s="21">
        <f>IFERROR((MYRANKS_P[[#This Row],[ER]]*9)/MYRANKS_P[[#This Row],[IP]],0)</f>
        <v>3.7384615384615385</v>
      </c>
      <c r="R265" s="21">
        <f>IFERROR((MYRANKS_P[[#This Row],[BB]]+MYRANKS_P[[#This Row],[H]])/MYRANKS_P[[#This Row],[IP]],0)</f>
        <v>1.2461538461538462</v>
      </c>
      <c r="S265" s="23">
        <f>MYRANKS_P[[#This Row],[W]]*P_PTS_W+MYRANKS_P[[#This Row],[L]]*P_PTS_L+MYRANKS_P[[#This Row],[IP]]*P_PTS_IP+MYRANKS_P[[#This Row],[SO]]*P_PTS_K+MYRANKS_P[[#This Row],[BB]]*P_PTS_BB+MYRANKS_P[[#This Row],[H]]*P_PTS_HA+MYRANKS_P[[#This Row],[SV]]*P_PTS_SV+MYRANKS_P[[#This Row],[HR]]*P_PTS_HRA+MYRANKS_P[[#This Row],[ER]]*P_PTS_ER</f>
        <v>0</v>
      </c>
      <c r="T265" s="23">
        <f>VLOOKUP(MYRANKS_P[[#This Row],[POS]],REPLACEMENT_LEVEL[],3,FALSE)</f>
        <v>0</v>
      </c>
      <c r="U265" s="23">
        <f>MYRANKS_P[[#This Row],[PROJ PTS]]-MYRANKS_P[[#This Row],[REPL LEVEL]]</f>
        <v>0</v>
      </c>
      <c r="V265" s="30">
        <f>RANK(MYRANKS_P[[#This Row],[POINTS OVER REPL]],MYRANKS_P[POINTS OVER REPL])</f>
        <v>1</v>
      </c>
      <c r="W265" s="29">
        <f>IF(MYRANKS_P[[#This Row],[RANK]]&lt;=TOTAL_PITCHERS_DRAFTED,MYRANKS_P[[#This Row],[POINTS OVER REPL]],0)</f>
        <v>0</v>
      </c>
      <c r="X265" s="35">
        <f>MYRANKS_P[[#This Row],[POINTS OVER REPL]]*DOLLAR_VALUE_PER_POINT+1</f>
        <v>1</v>
      </c>
      <c r="Y265" s="35"/>
      <c r="Z265" s="29">
        <f>IF(AND(MYRANKS_P[[#This Row],[RANK]]&lt;=(TOTAL_PITCHERS_DRAFTED-PITCHERS_BELOW_REPL_DRAFTED),MYRANKS_P[[#This Row],[$ACTUAL]]=""),MYRANKS_P[[#This Row],[POINTS OVER REPL]],0)</f>
        <v>0</v>
      </c>
      <c r="AA265" s="40">
        <f>IF(MYRANKS_P[[#This Row],[$ACTUAL]]="",MYRANKS_P[[#This Row],[POINTS OVER REPL]]*REMAINING_DOLLAR_VALUE_PER_POINT+1,0)</f>
        <v>1</v>
      </c>
    </row>
    <row r="266" spans="1:27" x14ac:dyDescent="0.25">
      <c r="A266" s="2" t="s">
        <v>15314</v>
      </c>
      <c r="B266" s="14" t="str">
        <f>VLOOKUP(MYRANKS_P[[#This Row],[PLAYERID]],PLAYERIDMAP2[],COLUMN(PLAYERIDMAP2[LASTNAME]),FALSE)</f>
        <v>Smith</v>
      </c>
      <c r="C266" s="14" t="str">
        <f>VLOOKUP(MYRANKS_P[[#This Row],[PLAYERID]],PLAYERIDMAP2[],COLUMN(PLAYERIDMAP2[FIRSTNAME]),FALSE)</f>
        <v>Joe</v>
      </c>
      <c r="D266" s="14" t="str">
        <f>MYRANKS_P[[#This Row],[FNAME]]&amp;" "&amp;MYRANKS_P[[#This Row],[LNAME]]</f>
        <v>Joe Smith</v>
      </c>
      <c r="E266" s="14" t="str">
        <f>VLOOKUP(MYRANKS_P[[#This Row],[PLAYERID]],PLAYERIDMAP2[],COLUMN(PLAYERIDMAP2[TEAM]),FALSE)</f>
        <v>LAA</v>
      </c>
      <c r="F266" s="14" t="str">
        <f>VLOOKUP(MYRANKS_P[[#This Row],[PLAYERID]],PLAYERIDMAP2[],COLUMN(PLAYERIDMAP2[POS]),FALSE)</f>
        <v>P</v>
      </c>
      <c r="G266" s="14">
        <f>IFERROR(VALUE(VLOOKUP(MYRANKS_P[[#This Row],[PLAYERID]],PLAYERIDMAP2[],COLUMN(PLAYERIDMAP2[IDFANGRAPHS]),FALSE)),VLOOKUP(MYRANKS_P[[#This Row],[PLAYERID]],PLAYERIDMAP2[],COLUMN(PLAYERIDMAP2[IDFANGRAPHS]),FALSE))</f>
        <v>3281</v>
      </c>
      <c r="H266" s="23">
        <f>IFERROR(VLOOKUP(MYRANKS_P[[#This Row],[IDFANGRAPHS]],STEAMER_P[],COLUMN(STEAMER_P[W]),FALSE),0)</f>
        <v>3</v>
      </c>
      <c r="I266" s="23">
        <f>IFERROR(VLOOKUP(MYRANKS_P[[#This Row],[IDFANGRAPHS]],STEAMER_P[],COLUMN(STEAMER_P[L]),FALSE),0)</f>
        <v>3</v>
      </c>
      <c r="J266" s="23">
        <f>IFERROR(VLOOKUP(MYRANKS_P[[#This Row],[IDFANGRAPHS]],STEAMER_P[],COLUMN(STEAMER_P[SV]),FALSE),0)</f>
        <v>6</v>
      </c>
      <c r="K266" s="23">
        <f>IFERROR(VLOOKUP(MYRANKS_P[[#This Row],[IDFANGRAPHS]],STEAMER_P[],COLUMN(STEAMER_P[IP]),FALSE),0)</f>
        <v>65</v>
      </c>
      <c r="L266" s="23">
        <f>IFERROR(VLOOKUP(MYRANKS_P[[#This Row],[IDFANGRAPHS]],STEAMER_P[],COLUMN(STEAMER_P[H]),FALSE),0)</f>
        <v>60</v>
      </c>
      <c r="M266" s="23">
        <f>IFERROR(VLOOKUP(MYRANKS_P[[#This Row],[IDFANGRAPHS]],STEAMER_P[],COLUMN(STEAMER_P[ER]),FALSE),0)</f>
        <v>24</v>
      </c>
      <c r="N266" s="23">
        <f>IFERROR(VLOOKUP(MYRANKS_P[[#This Row],[IDFANGRAPHS]],STEAMER_P[],COLUMN(STEAMER_P[HR]),FALSE),0)</f>
        <v>5</v>
      </c>
      <c r="O266" s="23">
        <f>IFERROR(VLOOKUP(MYRANKS_P[[#This Row],[IDFANGRAPHS]],STEAMER_P[],COLUMN(STEAMER_P[SO]),FALSE),0)</f>
        <v>55</v>
      </c>
      <c r="P266" s="23">
        <f>IFERROR(VLOOKUP(MYRANKS_P[[#This Row],[IDFANGRAPHS]],STEAMER_P[],COLUMN(STEAMER_P[BB]),FALSE),0)</f>
        <v>20</v>
      </c>
      <c r="Q266" s="21">
        <f>IFERROR((MYRANKS_P[[#This Row],[ER]]*9)/MYRANKS_P[[#This Row],[IP]],0)</f>
        <v>3.3230769230769233</v>
      </c>
      <c r="R266" s="21">
        <f>IFERROR((MYRANKS_P[[#This Row],[BB]]+MYRANKS_P[[#This Row],[H]])/MYRANKS_P[[#This Row],[IP]],0)</f>
        <v>1.2307692307692308</v>
      </c>
      <c r="S266" s="23">
        <f>MYRANKS_P[[#This Row],[W]]*P_PTS_W+MYRANKS_P[[#This Row],[L]]*P_PTS_L+MYRANKS_P[[#This Row],[IP]]*P_PTS_IP+MYRANKS_P[[#This Row],[SO]]*P_PTS_K+MYRANKS_P[[#This Row],[BB]]*P_PTS_BB+MYRANKS_P[[#This Row],[H]]*P_PTS_HA+MYRANKS_P[[#This Row],[SV]]*P_PTS_SV+MYRANKS_P[[#This Row],[HR]]*P_PTS_HRA+MYRANKS_P[[#This Row],[ER]]*P_PTS_ER</f>
        <v>0</v>
      </c>
      <c r="T266" s="23">
        <f>VLOOKUP(MYRANKS_P[[#This Row],[POS]],REPLACEMENT_LEVEL[],3,FALSE)</f>
        <v>0</v>
      </c>
      <c r="U266" s="23">
        <f>MYRANKS_P[[#This Row],[PROJ PTS]]-MYRANKS_P[[#This Row],[REPL LEVEL]]</f>
        <v>0</v>
      </c>
      <c r="V266" s="30">
        <f>RANK(MYRANKS_P[[#This Row],[POINTS OVER REPL]],MYRANKS_P[POINTS OVER REPL])</f>
        <v>1</v>
      </c>
      <c r="W266" s="29">
        <f>IF(MYRANKS_P[[#This Row],[RANK]]&lt;=TOTAL_PITCHERS_DRAFTED,MYRANKS_P[[#This Row],[POINTS OVER REPL]],0)</f>
        <v>0</v>
      </c>
      <c r="X266" s="35">
        <f>MYRANKS_P[[#This Row],[POINTS OVER REPL]]*DOLLAR_VALUE_PER_POINT+1</f>
        <v>1</v>
      </c>
      <c r="Y266" s="35"/>
      <c r="Z266" s="29">
        <f>IF(AND(MYRANKS_P[[#This Row],[RANK]]&lt;=(TOTAL_PITCHERS_DRAFTED-PITCHERS_BELOW_REPL_DRAFTED),MYRANKS_P[[#This Row],[$ACTUAL]]=""),MYRANKS_P[[#This Row],[POINTS OVER REPL]],0)</f>
        <v>0</v>
      </c>
      <c r="AA266" s="40">
        <f>IF(MYRANKS_P[[#This Row],[$ACTUAL]]="",MYRANKS_P[[#This Row],[POINTS OVER REPL]]*REMAINING_DOLLAR_VALUE_PER_POINT+1,0)</f>
        <v>1</v>
      </c>
    </row>
    <row r="267" spans="1:27" x14ac:dyDescent="0.25">
      <c r="A267" s="2" t="s">
        <v>13909</v>
      </c>
      <c r="B267" s="14" t="str">
        <f>VLOOKUP(MYRANKS_P[[#This Row],[PLAYERID]],PLAYERIDMAP2[],COLUMN(PLAYERIDMAP2[LASTNAME]),FALSE)</f>
        <v>Matusz</v>
      </c>
      <c r="C267" s="14" t="str">
        <f>VLOOKUP(MYRANKS_P[[#This Row],[PLAYERID]],PLAYERIDMAP2[],COLUMN(PLAYERIDMAP2[FIRSTNAME]),FALSE)</f>
        <v>Brian</v>
      </c>
      <c r="D267" s="14" t="str">
        <f>MYRANKS_P[[#This Row],[FNAME]]&amp;" "&amp;MYRANKS_P[[#This Row],[LNAME]]</f>
        <v>Brian Matusz</v>
      </c>
      <c r="E267" s="14" t="str">
        <f>VLOOKUP(MYRANKS_P[[#This Row],[PLAYERID]],PLAYERIDMAP2[],COLUMN(PLAYERIDMAP2[TEAM]),FALSE)</f>
        <v>BAL</v>
      </c>
      <c r="F267" s="14" t="str">
        <f>VLOOKUP(MYRANKS_P[[#This Row],[PLAYERID]],PLAYERIDMAP2[],COLUMN(PLAYERIDMAP2[POS]),FALSE)</f>
        <v>P</v>
      </c>
      <c r="G267" s="14">
        <f>IFERROR(VALUE(VLOOKUP(MYRANKS_P[[#This Row],[PLAYERID]],PLAYERIDMAP2[],COLUMN(PLAYERIDMAP2[IDFANGRAPHS]),FALSE)),VLOOKUP(MYRANKS_P[[#This Row],[PLAYERID]],PLAYERIDMAP2[],COLUMN(PLAYERIDMAP2[IDFANGRAPHS]),FALSE))</f>
        <v>2646</v>
      </c>
      <c r="H267" s="23">
        <f>IFERROR(VLOOKUP(MYRANKS_P[[#This Row],[IDFANGRAPHS]],STEAMER_P[],COLUMN(STEAMER_P[W]),FALSE),0)</f>
        <v>3</v>
      </c>
      <c r="I267" s="23">
        <f>IFERROR(VLOOKUP(MYRANKS_P[[#This Row],[IDFANGRAPHS]],STEAMER_P[],COLUMN(STEAMER_P[L]),FALSE),0)</f>
        <v>3</v>
      </c>
      <c r="J267" s="23">
        <f>IFERROR(VLOOKUP(MYRANKS_P[[#This Row],[IDFANGRAPHS]],STEAMER_P[],COLUMN(STEAMER_P[SV]),FALSE),0)</f>
        <v>2</v>
      </c>
      <c r="K267" s="23">
        <f>IFERROR(VLOOKUP(MYRANKS_P[[#This Row],[IDFANGRAPHS]],STEAMER_P[],COLUMN(STEAMER_P[IP]),FALSE),0)</f>
        <v>55</v>
      </c>
      <c r="L267" s="23">
        <f>IFERROR(VLOOKUP(MYRANKS_P[[#This Row],[IDFANGRAPHS]],STEAMER_P[],COLUMN(STEAMER_P[H]),FALSE),0)</f>
        <v>48</v>
      </c>
      <c r="M267" s="23">
        <f>IFERROR(VLOOKUP(MYRANKS_P[[#This Row],[IDFANGRAPHS]],STEAMER_P[],COLUMN(STEAMER_P[ER]),FALSE),0)</f>
        <v>21</v>
      </c>
      <c r="N267" s="23">
        <f>IFERROR(VLOOKUP(MYRANKS_P[[#This Row],[IDFANGRAPHS]],STEAMER_P[],COLUMN(STEAMER_P[HR]),FALSE),0)</f>
        <v>7</v>
      </c>
      <c r="O267" s="23">
        <f>IFERROR(VLOOKUP(MYRANKS_P[[#This Row],[IDFANGRAPHS]],STEAMER_P[],COLUMN(STEAMER_P[SO]),FALSE),0)</f>
        <v>55</v>
      </c>
      <c r="P267" s="23">
        <f>IFERROR(VLOOKUP(MYRANKS_P[[#This Row],[IDFANGRAPHS]],STEAMER_P[],COLUMN(STEAMER_P[BB]),FALSE),0)</f>
        <v>20</v>
      </c>
      <c r="Q267" s="21">
        <f>IFERROR((MYRANKS_P[[#This Row],[ER]]*9)/MYRANKS_P[[#This Row],[IP]],0)</f>
        <v>3.4363636363636365</v>
      </c>
      <c r="R267" s="21">
        <f>IFERROR((MYRANKS_P[[#This Row],[BB]]+MYRANKS_P[[#This Row],[H]])/MYRANKS_P[[#This Row],[IP]],0)</f>
        <v>1.2363636363636363</v>
      </c>
      <c r="S267" s="23">
        <f>MYRANKS_P[[#This Row],[W]]*P_PTS_W+MYRANKS_P[[#This Row],[L]]*P_PTS_L+MYRANKS_P[[#This Row],[IP]]*P_PTS_IP+MYRANKS_P[[#This Row],[SO]]*P_PTS_K+MYRANKS_P[[#This Row],[BB]]*P_PTS_BB+MYRANKS_P[[#This Row],[H]]*P_PTS_HA+MYRANKS_P[[#This Row],[SV]]*P_PTS_SV+MYRANKS_P[[#This Row],[HR]]*P_PTS_HRA+MYRANKS_P[[#This Row],[ER]]*P_PTS_ER</f>
        <v>0</v>
      </c>
      <c r="T267" s="23">
        <f>VLOOKUP(MYRANKS_P[[#This Row],[POS]],REPLACEMENT_LEVEL[],3,FALSE)</f>
        <v>0</v>
      </c>
      <c r="U267" s="23">
        <f>MYRANKS_P[[#This Row],[PROJ PTS]]-MYRANKS_P[[#This Row],[REPL LEVEL]]</f>
        <v>0</v>
      </c>
      <c r="V267" s="30">
        <f>RANK(MYRANKS_P[[#This Row],[POINTS OVER REPL]],MYRANKS_P[POINTS OVER REPL])</f>
        <v>1</v>
      </c>
      <c r="W267" s="29">
        <f>IF(MYRANKS_P[[#This Row],[RANK]]&lt;=TOTAL_PITCHERS_DRAFTED,MYRANKS_P[[#This Row],[POINTS OVER REPL]],0)</f>
        <v>0</v>
      </c>
      <c r="X267" s="35">
        <f>MYRANKS_P[[#This Row],[POINTS OVER REPL]]*DOLLAR_VALUE_PER_POINT+1</f>
        <v>1</v>
      </c>
      <c r="Y267" s="35"/>
      <c r="Z267" s="29">
        <f>IF(AND(MYRANKS_P[[#This Row],[RANK]]&lt;=(TOTAL_PITCHERS_DRAFTED-PITCHERS_BELOW_REPL_DRAFTED),MYRANKS_P[[#This Row],[$ACTUAL]]=""),MYRANKS_P[[#This Row],[POINTS OVER REPL]],0)</f>
        <v>0</v>
      </c>
      <c r="AA267" s="40">
        <f>IF(MYRANKS_P[[#This Row],[$ACTUAL]]="",MYRANKS_P[[#This Row],[POINTS OVER REPL]]*REMAINING_DOLLAR_VALUE_PER_POINT+1,0)</f>
        <v>1</v>
      </c>
    </row>
    <row r="268" spans="1:27" x14ac:dyDescent="0.25">
      <c r="A268" s="89" t="s">
        <v>15916</v>
      </c>
      <c r="B268" s="90" t="str">
        <f>VLOOKUP(MYRANKS_P[[#This Row],[PLAYERID]],PLAYERIDMAP2[],COLUMN(PLAYERIDMAP2[LASTNAME]),FALSE)</f>
        <v>Wilson</v>
      </c>
      <c r="C268" s="90" t="str">
        <f>VLOOKUP(MYRANKS_P[[#This Row],[PLAYERID]],PLAYERIDMAP2[],COLUMN(PLAYERIDMAP2[FIRSTNAME]),FALSE)</f>
        <v>Justin</v>
      </c>
      <c r="D268" s="90" t="str">
        <f>MYRANKS_P[[#This Row],[FNAME]]&amp;" "&amp;MYRANKS_P[[#This Row],[LNAME]]</f>
        <v>Justin Wilson</v>
      </c>
      <c r="E268" s="90" t="str">
        <f>VLOOKUP(MYRANKS_P[[#This Row],[PLAYERID]],PLAYERIDMAP2[],COLUMN(PLAYERIDMAP2[TEAM]),FALSE)</f>
        <v>DET</v>
      </c>
      <c r="F268" s="90" t="str">
        <f>VLOOKUP(MYRANKS_P[[#This Row],[PLAYERID]],PLAYERIDMAP2[],COLUMN(PLAYERIDMAP2[POS]),FALSE)</f>
        <v>P</v>
      </c>
      <c r="G268" s="90">
        <f>IFERROR(VALUE(VLOOKUP(MYRANKS_P[[#This Row],[PLAYERID]],PLAYERIDMAP2[],COLUMN(PLAYERIDMAP2[IDFANGRAPHS]),FALSE)),VLOOKUP(MYRANKS_P[[#This Row],[PLAYERID]],PLAYERIDMAP2[],COLUMN(PLAYERIDMAP2[IDFANGRAPHS]),FALSE))</f>
        <v>4301</v>
      </c>
      <c r="H268" s="23">
        <f>IFERROR(VLOOKUP(MYRANKS_P[[#This Row],[IDFANGRAPHS]],STEAMER_P[],COLUMN(STEAMER_P[W]),FALSE),0)</f>
        <v>3</v>
      </c>
      <c r="I268" s="23">
        <f>IFERROR(VLOOKUP(MYRANKS_P[[#This Row],[IDFANGRAPHS]],STEAMER_P[],COLUMN(STEAMER_P[L]),FALSE),0)</f>
        <v>3</v>
      </c>
      <c r="J268" s="23">
        <f>IFERROR(VLOOKUP(MYRANKS_P[[#This Row],[IDFANGRAPHS]],STEAMER_P[],COLUMN(STEAMER_P[SV]),FALSE),0)</f>
        <v>3</v>
      </c>
      <c r="K268" s="23">
        <f>IFERROR(VLOOKUP(MYRANKS_P[[#This Row],[IDFANGRAPHS]],STEAMER_P[],COLUMN(STEAMER_P[IP]),FALSE),0)</f>
        <v>55</v>
      </c>
      <c r="L268" s="23">
        <f>IFERROR(VLOOKUP(MYRANKS_P[[#This Row],[IDFANGRAPHS]],STEAMER_P[],COLUMN(STEAMER_P[H]),FALSE),0)</f>
        <v>48</v>
      </c>
      <c r="M268" s="23">
        <f>IFERROR(VLOOKUP(MYRANKS_P[[#This Row],[IDFANGRAPHS]],STEAMER_P[],COLUMN(STEAMER_P[ER]),FALSE),0)</f>
        <v>21</v>
      </c>
      <c r="N268" s="23">
        <f>IFERROR(VLOOKUP(MYRANKS_P[[#This Row],[IDFANGRAPHS]],STEAMER_P[],COLUMN(STEAMER_P[HR]),FALSE),0)</f>
        <v>5</v>
      </c>
      <c r="O268" s="23">
        <f>IFERROR(VLOOKUP(MYRANKS_P[[#This Row],[IDFANGRAPHS]],STEAMER_P[],COLUMN(STEAMER_P[SO]),FALSE),0)</f>
        <v>55</v>
      </c>
      <c r="P268" s="23">
        <f>IFERROR(VLOOKUP(MYRANKS_P[[#This Row],[IDFANGRAPHS]],STEAMER_P[],COLUMN(STEAMER_P[BB]),FALSE),0)</f>
        <v>22</v>
      </c>
      <c r="Q268" s="82">
        <f>IFERROR((MYRANKS_P[[#This Row],[ER]]*9)/MYRANKS_P[[#This Row],[IP]],0)</f>
        <v>3.4363636363636365</v>
      </c>
      <c r="R268" s="82">
        <f>IFERROR((MYRANKS_P[[#This Row],[BB]]+MYRANKS_P[[#This Row],[H]])/MYRANKS_P[[#This Row],[IP]],0)</f>
        <v>1.2727272727272727</v>
      </c>
      <c r="S268" s="81">
        <f>MYRANKS_P[[#This Row],[W]]*P_PTS_W+MYRANKS_P[[#This Row],[L]]*P_PTS_L+MYRANKS_P[[#This Row],[IP]]*P_PTS_IP+MYRANKS_P[[#This Row],[SO]]*P_PTS_K+MYRANKS_P[[#This Row],[BB]]*P_PTS_BB+MYRANKS_P[[#This Row],[H]]*P_PTS_HA+MYRANKS_P[[#This Row],[SV]]*P_PTS_SV+MYRANKS_P[[#This Row],[HR]]*P_PTS_HRA+MYRANKS_P[[#This Row],[ER]]*P_PTS_ER</f>
        <v>0</v>
      </c>
      <c r="T268" s="81">
        <f>VLOOKUP(MYRANKS_P[[#This Row],[POS]],REPLACEMENT_LEVEL[],3,FALSE)</f>
        <v>0</v>
      </c>
      <c r="U268" s="81">
        <f>MYRANKS_P[[#This Row],[PROJ PTS]]-MYRANKS_P[[#This Row],[REPL LEVEL]]</f>
        <v>0</v>
      </c>
      <c r="V268" s="80">
        <f>RANK(MYRANKS_P[[#This Row],[POINTS OVER REPL]],MYRANKS_P[POINTS OVER REPL])</f>
        <v>1</v>
      </c>
      <c r="W268" s="81">
        <f>IF(MYRANKS_P[[#This Row],[RANK]]&lt;=TOTAL_PITCHERS_DRAFTED,MYRANKS_P[[#This Row],[POINTS OVER REPL]],0)</f>
        <v>0</v>
      </c>
      <c r="X268" s="83">
        <f>MYRANKS_P[[#This Row],[POINTS OVER REPL]]*DOLLAR_VALUE_PER_POINT+1</f>
        <v>1</v>
      </c>
      <c r="Y268" s="83"/>
      <c r="Z268" s="81">
        <f>IF(AND(MYRANKS_P[[#This Row],[RANK]]&lt;=(TOTAL_PITCHERS_DRAFTED-PITCHERS_BELOW_REPL_DRAFTED),MYRANKS_P[[#This Row],[$ACTUAL]]=""),MYRANKS_P[[#This Row],[POINTS OVER REPL]],0)</f>
        <v>0</v>
      </c>
      <c r="AA268" s="84">
        <f>IF(MYRANKS_P[[#This Row],[$ACTUAL]]="",MYRANKS_P[[#This Row],[POINTS OVER REPL]]*REMAINING_DOLLAR_VALUE_PER_POINT+1,0)</f>
        <v>1</v>
      </c>
    </row>
    <row r="269" spans="1:27" x14ac:dyDescent="0.25">
      <c r="A269" s="2" t="s">
        <v>14749</v>
      </c>
      <c r="B269" s="14" t="str">
        <f>VLOOKUP(MYRANKS_P[[#This Row],[PLAYERID]],PLAYERIDMAP2[],COLUMN(PLAYERIDMAP2[LASTNAME]),FALSE)</f>
        <v>Qualls</v>
      </c>
      <c r="C269" s="14" t="str">
        <f>VLOOKUP(MYRANKS_P[[#This Row],[PLAYERID]],PLAYERIDMAP2[],COLUMN(PLAYERIDMAP2[FIRSTNAME]),FALSE)</f>
        <v>Chad</v>
      </c>
      <c r="D269" s="14" t="str">
        <f>MYRANKS_P[[#This Row],[FNAME]]&amp;" "&amp;MYRANKS_P[[#This Row],[LNAME]]</f>
        <v>Chad Qualls</v>
      </c>
      <c r="E269" s="14" t="str">
        <f>VLOOKUP(MYRANKS_P[[#This Row],[PLAYERID]],PLAYERIDMAP2[],COLUMN(PLAYERIDMAP2[TEAM]),FALSE)</f>
        <v>COL</v>
      </c>
      <c r="F269" s="14" t="str">
        <f>VLOOKUP(MYRANKS_P[[#This Row],[PLAYERID]],PLAYERIDMAP2[],COLUMN(PLAYERIDMAP2[POS]),FALSE)</f>
        <v>P</v>
      </c>
      <c r="G269" s="14">
        <f>IFERROR(VALUE(VLOOKUP(MYRANKS_P[[#This Row],[PLAYERID]],PLAYERIDMAP2[],COLUMN(PLAYERIDMAP2[IDFANGRAPHS]),FALSE)),VLOOKUP(MYRANKS_P[[#This Row],[PLAYERID]],PLAYERIDMAP2[],COLUMN(PLAYERIDMAP2[IDFANGRAPHS]),FALSE))</f>
        <v>2170</v>
      </c>
      <c r="H269" s="23">
        <f>IFERROR(VLOOKUP(MYRANKS_P[[#This Row],[IDFANGRAPHS]],STEAMER_P[],COLUMN(STEAMER_P[W]),FALSE),0)</f>
        <v>3</v>
      </c>
      <c r="I269" s="23">
        <f>IFERROR(VLOOKUP(MYRANKS_P[[#This Row],[IDFANGRAPHS]],STEAMER_P[],COLUMN(STEAMER_P[L]),FALSE),0)</f>
        <v>3</v>
      </c>
      <c r="J269" s="23">
        <f>IFERROR(VLOOKUP(MYRANKS_P[[#This Row],[IDFANGRAPHS]],STEAMER_P[],COLUMN(STEAMER_P[SV]),FALSE),0)</f>
        <v>6</v>
      </c>
      <c r="K269" s="23">
        <f>IFERROR(VLOOKUP(MYRANKS_P[[#This Row],[IDFANGRAPHS]],STEAMER_P[],COLUMN(STEAMER_P[IP]),FALSE),0)</f>
        <v>65</v>
      </c>
      <c r="L269" s="23">
        <f>IFERROR(VLOOKUP(MYRANKS_P[[#This Row],[IDFANGRAPHS]],STEAMER_P[],COLUMN(STEAMER_P[H]),FALSE),0)</f>
        <v>66</v>
      </c>
      <c r="M269" s="23">
        <f>IFERROR(VLOOKUP(MYRANKS_P[[#This Row],[IDFANGRAPHS]],STEAMER_P[],COLUMN(STEAMER_P[ER]),FALSE),0)</f>
        <v>26</v>
      </c>
      <c r="N269" s="23">
        <f>IFERROR(VLOOKUP(MYRANKS_P[[#This Row],[IDFANGRAPHS]],STEAMER_P[],COLUMN(STEAMER_P[HR]),FALSE),0)</f>
        <v>6</v>
      </c>
      <c r="O269" s="23">
        <f>IFERROR(VLOOKUP(MYRANKS_P[[#This Row],[IDFANGRAPHS]],STEAMER_P[],COLUMN(STEAMER_P[SO]),FALSE),0)</f>
        <v>55</v>
      </c>
      <c r="P269" s="23">
        <f>IFERROR(VLOOKUP(MYRANKS_P[[#This Row],[IDFANGRAPHS]],STEAMER_P[],COLUMN(STEAMER_P[BB]),FALSE),0)</f>
        <v>16</v>
      </c>
      <c r="Q269" s="21">
        <f>IFERROR((MYRANKS_P[[#This Row],[ER]]*9)/MYRANKS_P[[#This Row],[IP]],0)</f>
        <v>3.6</v>
      </c>
      <c r="R269" s="21">
        <f>IFERROR((MYRANKS_P[[#This Row],[BB]]+MYRANKS_P[[#This Row],[H]])/MYRANKS_P[[#This Row],[IP]],0)</f>
        <v>1.2615384615384615</v>
      </c>
      <c r="S269" s="23">
        <f>MYRANKS_P[[#This Row],[W]]*P_PTS_W+MYRANKS_P[[#This Row],[L]]*P_PTS_L+MYRANKS_P[[#This Row],[IP]]*P_PTS_IP+MYRANKS_P[[#This Row],[SO]]*P_PTS_K+MYRANKS_P[[#This Row],[BB]]*P_PTS_BB+MYRANKS_P[[#This Row],[H]]*P_PTS_HA+MYRANKS_P[[#This Row],[SV]]*P_PTS_SV+MYRANKS_P[[#This Row],[HR]]*P_PTS_HRA+MYRANKS_P[[#This Row],[ER]]*P_PTS_ER</f>
        <v>0</v>
      </c>
      <c r="T269" s="23">
        <f>VLOOKUP(MYRANKS_P[[#This Row],[POS]],REPLACEMENT_LEVEL[],3,FALSE)</f>
        <v>0</v>
      </c>
      <c r="U269" s="23">
        <f>MYRANKS_P[[#This Row],[PROJ PTS]]-MYRANKS_P[[#This Row],[REPL LEVEL]]</f>
        <v>0</v>
      </c>
      <c r="V269" s="30">
        <f>RANK(MYRANKS_P[[#This Row],[POINTS OVER REPL]],MYRANKS_P[POINTS OVER REPL])</f>
        <v>1</v>
      </c>
      <c r="W269" s="29">
        <f>IF(MYRANKS_P[[#This Row],[RANK]]&lt;=TOTAL_PITCHERS_DRAFTED,MYRANKS_P[[#This Row],[POINTS OVER REPL]],0)</f>
        <v>0</v>
      </c>
      <c r="X269" s="35">
        <f>MYRANKS_P[[#This Row],[POINTS OVER REPL]]*DOLLAR_VALUE_PER_POINT+1</f>
        <v>1</v>
      </c>
      <c r="Y269" s="35"/>
      <c r="Z269" s="29">
        <f>IF(AND(MYRANKS_P[[#This Row],[RANK]]&lt;=(TOTAL_PITCHERS_DRAFTED-PITCHERS_BELOW_REPL_DRAFTED),MYRANKS_P[[#This Row],[$ACTUAL]]=""),MYRANKS_P[[#This Row],[POINTS OVER REPL]],0)</f>
        <v>0</v>
      </c>
      <c r="AA269" s="40">
        <f>IF(MYRANKS_P[[#This Row],[$ACTUAL]]="",MYRANKS_P[[#This Row],[POINTS OVER REPL]]*REMAINING_DOLLAR_VALUE_PER_POINT+1,0)</f>
        <v>1</v>
      </c>
    </row>
    <row r="270" spans="1:27" x14ac:dyDescent="0.25">
      <c r="A270" s="2" t="s">
        <v>20525</v>
      </c>
      <c r="B270" s="14" t="str">
        <f>VLOOKUP(MYRANKS_P[[#This Row],[PLAYERID]],PLAYERIDMAP2[],COLUMN(PLAYERIDMAP2[LASTNAME]),FALSE)</f>
        <v>Caminero</v>
      </c>
      <c r="C270" s="14" t="str">
        <f>VLOOKUP(MYRANKS_P[[#This Row],[PLAYERID]],PLAYERIDMAP2[],COLUMN(PLAYERIDMAP2[FIRSTNAME]),FALSE)</f>
        <v>Arquimedes</v>
      </c>
      <c r="D270" s="14" t="str">
        <f>MYRANKS_P[[#This Row],[FNAME]]&amp;" "&amp;MYRANKS_P[[#This Row],[LNAME]]</f>
        <v>Arquimedes Caminero</v>
      </c>
      <c r="E270" s="14" t="str">
        <f>VLOOKUP(MYRANKS_P[[#This Row],[PLAYERID]],PLAYERIDMAP2[],COLUMN(PLAYERIDMAP2[TEAM]),FALSE)</f>
        <v>PIT</v>
      </c>
      <c r="F270" s="14" t="str">
        <f>VLOOKUP(MYRANKS_P[[#This Row],[PLAYERID]],PLAYERIDMAP2[],COLUMN(PLAYERIDMAP2[POS]),FALSE)</f>
        <v>P</v>
      </c>
      <c r="G270" s="14">
        <f>IFERROR(VALUE(VLOOKUP(MYRANKS_P[[#This Row],[PLAYERID]],PLAYERIDMAP2[],COLUMN(PLAYERIDMAP2[IDFANGRAPHS]),FALSE)),VLOOKUP(MYRANKS_P[[#This Row],[PLAYERID]],PLAYERIDMAP2[],COLUMN(PLAYERIDMAP2[IDFANGRAPHS]),FALSE))</f>
        <v>8992</v>
      </c>
      <c r="H270" s="23">
        <f>IFERROR(VLOOKUP(MYRANKS_P[[#This Row],[IDFANGRAPHS]],STEAMER_P[],COLUMN(STEAMER_P[W]),FALSE),0)</f>
        <v>3</v>
      </c>
      <c r="I270" s="23">
        <f>IFERROR(VLOOKUP(MYRANKS_P[[#This Row],[IDFANGRAPHS]],STEAMER_P[],COLUMN(STEAMER_P[L]),FALSE),0)</f>
        <v>3</v>
      </c>
      <c r="J270" s="23">
        <f>IFERROR(VLOOKUP(MYRANKS_P[[#This Row],[IDFANGRAPHS]],STEAMER_P[],COLUMN(STEAMER_P[SV]),FALSE),0)</f>
        <v>3</v>
      </c>
      <c r="K270" s="23">
        <f>IFERROR(VLOOKUP(MYRANKS_P[[#This Row],[IDFANGRAPHS]],STEAMER_P[],COLUMN(STEAMER_P[IP]),FALSE),0)</f>
        <v>55</v>
      </c>
      <c r="L270" s="23">
        <f>IFERROR(VLOOKUP(MYRANKS_P[[#This Row],[IDFANGRAPHS]],STEAMER_P[],COLUMN(STEAMER_P[H]),FALSE),0)</f>
        <v>48</v>
      </c>
      <c r="M270" s="23">
        <f>IFERROR(VLOOKUP(MYRANKS_P[[#This Row],[IDFANGRAPHS]],STEAMER_P[],COLUMN(STEAMER_P[ER]),FALSE),0)</f>
        <v>21</v>
      </c>
      <c r="N270" s="23">
        <f>IFERROR(VLOOKUP(MYRANKS_P[[#This Row],[IDFANGRAPHS]],STEAMER_P[],COLUMN(STEAMER_P[HR]),FALSE),0)</f>
        <v>5</v>
      </c>
      <c r="O270" s="23">
        <f>IFERROR(VLOOKUP(MYRANKS_P[[#This Row],[IDFANGRAPHS]],STEAMER_P[],COLUMN(STEAMER_P[SO]),FALSE),0)</f>
        <v>55</v>
      </c>
      <c r="P270" s="23">
        <f>IFERROR(VLOOKUP(MYRANKS_P[[#This Row],[IDFANGRAPHS]],STEAMER_P[],COLUMN(STEAMER_P[BB]),FALSE),0)</f>
        <v>21</v>
      </c>
      <c r="Q270" s="21">
        <f>IFERROR((MYRANKS_P[[#This Row],[ER]]*9)/MYRANKS_P[[#This Row],[IP]],0)</f>
        <v>3.4363636363636365</v>
      </c>
      <c r="R270" s="21">
        <f>IFERROR((MYRANKS_P[[#This Row],[BB]]+MYRANKS_P[[#This Row],[H]])/MYRANKS_P[[#This Row],[IP]],0)</f>
        <v>1.2545454545454546</v>
      </c>
      <c r="S270" s="23">
        <f>MYRANKS_P[[#This Row],[W]]*P_PTS_W+MYRANKS_P[[#This Row],[L]]*P_PTS_L+MYRANKS_P[[#This Row],[IP]]*P_PTS_IP+MYRANKS_P[[#This Row],[SO]]*P_PTS_K+MYRANKS_P[[#This Row],[BB]]*P_PTS_BB+MYRANKS_P[[#This Row],[H]]*P_PTS_HA+MYRANKS_P[[#This Row],[SV]]*P_PTS_SV+MYRANKS_P[[#This Row],[HR]]*P_PTS_HRA+MYRANKS_P[[#This Row],[ER]]*P_PTS_ER</f>
        <v>0</v>
      </c>
      <c r="T270" s="23">
        <f>VLOOKUP(MYRANKS_P[[#This Row],[POS]],REPLACEMENT_LEVEL[],3,FALSE)</f>
        <v>0</v>
      </c>
      <c r="U270" s="23">
        <f>MYRANKS_P[[#This Row],[PROJ PTS]]-MYRANKS_P[[#This Row],[REPL LEVEL]]</f>
        <v>0</v>
      </c>
      <c r="V270" s="30">
        <f>RANK(MYRANKS_P[[#This Row],[POINTS OVER REPL]],MYRANKS_P[POINTS OVER REPL])</f>
        <v>1</v>
      </c>
      <c r="W270" s="29">
        <f>IF(MYRANKS_P[[#This Row],[RANK]]&lt;=TOTAL_PITCHERS_DRAFTED,MYRANKS_P[[#This Row],[POINTS OVER REPL]],0)</f>
        <v>0</v>
      </c>
      <c r="X270" s="35">
        <f>MYRANKS_P[[#This Row],[POINTS OVER REPL]]*DOLLAR_VALUE_PER_POINT+1</f>
        <v>1</v>
      </c>
      <c r="Y270" s="35"/>
      <c r="Z270" s="29">
        <f>IF(AND(MYRANKS_P[[#This Row],[RANK]]&lt;=(TOTAL_PITCHERS_DRAFTED-PITCHERS_BELOW_REPL_DRAFTED),MYRANKS_P[[#This Row],[$ACTUAL]]=""),MYRANKS_P[[#This Row],[POINTS OVER REPL]],0)</f>
        <v>0</v>
      </c>
      <c r="AA270" s="40">
        <f>IF(MYRANKS_P[[#This Row],[$ACTUAL]]="",MYRANKS_P[[#This Row],[POINTS OVER REPL]]*REMAINING_DOLLAR_VALUE_PER_POINT+1,0)</f>
        <v>1</v>
      </c>
    </row>
    <row r="271" spans="1:27" x14ac:dyDescent="0.25">
      <c r="A271" s="2" t="s">
        <v>19568</v>
      </c>
      <c r="B271" s="14" t="str">
        <f>VLOOKUP(MYRANKS_P[[#This Row],[PLAYERID]],PLAYERIDMAP2[],COLUMN(PLAYERIDMAP2[LASTNAME]),FALSE)</f>
        <v>Shreve</v>
      </c>
      <c r="C271" s="14" t="str">
        <f>VLOOKUP(MYRANKS_P[[#This Row],[PLAYERID]],PLAYERIDMAP2[],COLUMN(PLAYERIDMAP2[FIRSTNAME]),FALSE)</f>
        <v>Chasen</v>
      </c>
      <c r="D271" s="14" t="str">
        <f>MYRANKS_P[[#This Row],[FNAME]]&amp;" "&amp;MYRANKS_P[[#This Row],[LNAME]]</f>
        <v>Chasen Shreve</v>
      </c>
      <c r="E271" s="14" t="str">
        <f>VLOOKUP(MYRANKS_P[[#This Row],[PLAYERID]],PLAYERIDMAP2[],COLUMN(PLAYERIDMAP2[TEAM]),FALSE)</f>
        <v>NYY</v>
      </c>
      <c r="F271" s="14" t="str">
        <f>VLOOKUP(MYRANKS_P[[#This Row],[PLAYERID]],PLAYERIDMAP2[],COLUMN(PLAYERIDMAP2[POS]),FALSE)</f>
        <v>P</v>
      </c>
      <c r="G271" s="14">
        <f>IFERROR(VALUE(VLOOKUP(MYRANKS_P[[#This Row],[PLAYERID]],PLAYERIDMAP2[],COLUMN(PLAYERIDMAP2[IDFANGRAPHS]),FALSE)),VLOOKUP(MYRANKS_P[[#This Row],[PLAYERID]],PLAYERIDMAP2[],COLUMN(PLAYERIDMAP2[IDFANGRAPHS]),FALSE))</f>
        <v>10855</v>
      </c>
      <c r="H271" s="23">
        <f>IFERROR(VLOOKUP(MYRANKS_P[[#This Row],[IDFANGRAPHS]],STEAMER_P[],COLUMN(STEAMER_P[W]),FALSE),0)</f>
        <v>3</v>
      </c>
      <c r="I271" s="23">
        <f>IFERROR(VLOOKUP(MYRANKS_P[[#This Row],[IDFANGRAPHS]],STEAMER_P[],COLUMN(STEAMER_P[L]),FALSE),0)</f>
        <v>3</v>
      </c>
      <c r="J271" s="23">
        <f>IFERROR(VLOOKUP(MYRANKS_P[[#This Row],[IDFANGRAPHS]],STEAMER_P[],COLUMN(STEAMER_P[SV]),FALSE),0)</f>
        <v>2</v>
      </c>
      <c r="K271" s="23">
        <f>IFERROR(VLOOKUP(MYRANKS_P[[#This Row],[IDFANGRAPHS]],STEAMER_P[],COLUMN(STEAMER_P[IP]),FALSE),0)</f>
        <v>55</v>
      </c>
      <c r="L271" s="23">
        <f>IFERROR(VLOOKUP(MYRANKS_P[[#This Row],[IDFANGRAPHS]],STEAMER_P[],COLUMN(STEAMER_P[H]),FALSE),0)</f>
        <v>48</v>
      </c>
      <c r="M271" s="23">
        <f>IFERROR(VLOOKUP(MYRANKS_P[[#This Row],[IDFANGRAPHS]],STEAMER_P[],COLUMN(STEAMER_P[ER]),FALSE),0)</f>
        <v>22</v>
      </c>
      <c r="N271" s="23">
        <f>IFERROR(VLOOKUP(MYRANKS_P[[#This Row],[IDFANGRAPHS]],STEAMER_P[],COLUMN(STEAMER_P[HR]),FALSE),0)</f>
        <v>6</v>
      </c>
      <c r="O271" s="23">
        <f>IFERROR(VLOOKUP(MYRANKS_P[[#This Row],[IDFANGRAPHS]],STEAMER_P[],COLUMN(STEAMER_P[SO]),FALSE),0)</f>
        <v>55</v>
      </c>
      <c r="P271" s="23">
        <f>IFERROR(VLOOKUP(MYRANKS_P[[#This Row],[IDFANGRAPHS]],STEAMER_P[],COLUMN(STEAMER_P[BB]),FALSE),0)</f>
        <v>24</v>
      </c>
      <c r="Q271" s="21">
        <f>IFERROR((MYRANKS_P[[#This Row],[ER]]*9)/MYRANKS_P[[#This Row],[IP]],0)</f>
        <v>3.6</v>
      </c>
      <c r="R271" s="21">
        <f>IFERROR((MYRANKS_P[[#This Row],[BB]]+MYRANKS_P[[#This Row],[H]])/MYRANKS_P[[#This Row],[IP]],0)</f>
        <v>1.3090909090909091</v>
      </c>
      <c r="S271" s="23">
        <f>MYRANKS_P[[#This Row],[W]]*P_PTS_W+MYRANKS_P[[#This Row],[L]]*P_PTS_L+MYRANKS_P[[#This Row],[IP]]*P_PTS_IP+MYRANKS_P[[#This Row],[SO]]*P_PTS_K+MYRANKS_P[[#This Row],[BB]]*P_PTS_BB+MYRANKS_P[[#This Row],[H]]*P_PTS_HA+MYRANKS_P[[#This Row],[SV]]*P_PTS_SV+MYRANKS_P[[#This Row],[HR]]*P_PTS_HRA+MYRANKS_P[[#This Row],[ER]]*P_PTS_ER</f>
        <v>0</v>
      </c>
      <c r="T271" s="23">
        <f>VLOOKUP(MYRANKS_P[[#This Row],[POS]],REPLACEMENT_LEVEL[],3,FALSE)</f>
        <v>0</v>
      </c>
      <c r="U271" s="23">
        <f>MYRANKS_P[[#This Row],[PROJ PTS]]-MYRANKS_P[[#This Row],[REPL LEVEL]]</f>
        <v>0</v>
      </c>
      <c r="V271" s="30">
        <f>RANK(MYRANKS_P[[#This Row],[POINTS OVER REPL]],MYRANKS_P[POINTS OVER REPL])</f>
        <v>1</v>
      </c>
      <c r="W271" s="29">
        <f>IF(MYRANKS_P[[#This Row],[RANK]]&lt;=TOTAL_PITCHERS_DRAFTED,MYRANKS_P[[#This Row],[POINTS OVER REPL]],0)</f>
        <v>0</v>
      </c>
      <c r="X271" s="35">
        <f>MYRANKS_P[[#This Row],[POINTS OVER REPL]]*DOLLAR_VALUE_PER_POINT+1</f>
        <v>1</v>
      </c>
      <c r="Y271" s="35"/>
      <c r="Z271" s="29">
        <f>IF(AND(MYRANKS_P[[#This Row],[RANK]]&lt;=(TOTAL_PITCHERS_DRAFTED-PITCHERS_BELOW_REPL_DRAFTED),MYRANKS_P[[#This Row],[$ACTUAL]]=""),MYRANKS_P[[#This Row],[POINTS OVER REPL]],0)</f>
        <v>0</v>
      </c>
      <c r="AA271" s="40">
        <f>IF(MYRANKS_P[[#This Row],[$ACTUAL]]="",MYRANKS_P[[#This Row],[POINTS OVER REPL]]*REMAINING_DOLLAR_VALUE_PER_POINT+1,0)</f>
        <v>1</v>
      </c>
    </row>
    <row r="272" spans="1:27" x14ac:dyDescent="0.25">
      <c r="A272" s="2" t="s">
        <v>11402</v>
      </c>
      <c r="B272" s="14" t="str">
        <f>VLOOKUP(MYRANKS_P[[#This Row],[PLAYERID]],PLAYERIDMAP2[],COLUMN(PLAYERIDMAP2[LASTNAME]),FALSE)</f>
        <v>Billingsley</v>
      </c>
      <c r="C272" s="14" t="str">
        <f>VLOOKUP(MYRANKS_P[[#This Row],[PLAYERID]],PLAYERIDMAP2[],COLUMN(PLAYERIDMAP2[FIRSTNAME]),FALSE)</f>
        <v>Chad</v>
      </c>
      <c r="D272" s="14" t="str">
        <f>MYRANKS_P[[#This Row],[FNAME]]&amp;" "&amp;MYRANKS_P[[#This Row],[LNAME]]</f>
        <v>Chad Billingsley</v>
      </c>
      <c r="E272" s="14" t="str">
        <f>VLOOKUP(MYRANKS_P[[#This Row],[PLAYERID]],PLAYERIDMAP2[],COLUMN(PLAYERIDMAP2[TEAM]),FALSE)</f>
        <v>LAD</v>
      </c>
      <c r="F272" s="14" t="str">
        <f>VLOOKUP(MYRANKS_P[[#This Row],[PLAYERID]],PLAYERIDMAP2[],COLUMN(PLAYERIDMAP2[POS]),FALSE)</f>
        <v>P</v>
      </c>
      <c r="G272" s="14">
        <f>IFERROR(VALUE(VLOOKUP(MYRANKS_P[[#This Row],[PLAYERID]],PLAYERIDMAP2[],COLUMN(PLAYERIDMAP2[IDFANGRAPHS]),FALSE)),VLOOKUP(MYRANKS_P[[#This Row],[PLAYERID]],PLAYERIDMAP2[],COLUMN(PLAYERIDMAP2[IDFANGRAPHS]),FALSE))</f>
        <v>5842</v>
      </c>
      <c r="H272" s="23">
        <f>IFERROR(VLOOKUP(MYRANKS_P[[#This Row],[IDFANGRAPHS]],STEAMER_P[],COLUMN(STEAMER_P[W]),FALSE),0)</f>
        <v>5</v>
      </c>
      <c r="I272" s="23">
        <f>IFERROR(VLOOKUP(MYRANKS_P[[#This Row],[IDFANGRAPHS]],STEAMER_P[],COLUMN(STEAMER_P[L]),FALSE),0)</f>
        <v>6</v>
      </c>
      <c r="J272" s="23">
        <f>IFERROR(VLOOKUP(MYRANKS_P[[#This Row],[IDFANGRAPHS]],STEAMER_P[],COLUMN(STEAMER_P[SV]),FALSE),0)</f>
        <v>0</v>
      </c>
      <c r="K272" s="23">
        <f>IFERROR(VLOOKUP(MYRANKS_P[[#This Row],[IDFANGRAPHS]],STEAMER_P[],COLUMN(STEAMER_P[IP]),FALSE),0)</f>
        <v>91</v>
      </c>
      <c r="L272" s="23">
        <f>IFERROR(VLOOKUP(MYRANKS_P[[#This Row],[IDFANGRAPHS]],STEAMER_P[],COLUMN(STEAMER_P[H]),FALSE),0)</f>
        <v>101</v>
      </c>
      <c r="M272" s="23">
        <f>IFERROR(VLOOKUP(MYRANKS_P[[#This Row],[IDFANGRAPHS]],STEAMER_P[],COLUMN(STEAMER_P[ER]),FALSE),0)</f>
        <v>47</v>
      </c>
      <c r="N272" s="23">
        <f>IFERROR(VLOOKUP(MYRANKS_P[[#This Row],[IDFANGRAPHS]],STEAMER_P[],COLUMN(STEAMER_P[HR]),FALSE),0)</f>
        <v>12</v>
      </c>
      <c r="O272" s="23">
        <f>IFERROR(VLOOKUP(MYRANKS_P[[#This Row],[IDFANGRAPHS]],STEAMER_P[],COLUMN(STEAMER_P[SO]),FALSE),0)</f>
        <v>55</v>
      </c>
      <c r="P272" s="23">
        <f>IFERROR(VLOOKUP(MYRANKS_P[[#This Row],[IDFANGRAPHS]],STEAMER_P[],COLUMN(STEAMER_P[BB]),FALSE),0)</f>
        <v>27</v>
      </c>
      <c r="Q272" s="21">
        <f>IFERROR((MYRANKS_P[[#This Row],[ER]]*9)/MYRANKS_P[[#This Row],[IP]],0)</f>
        <v>4.6483516483516487</v>
      </c>
      <c r="R272" s="21">
        <f>IFERROR((MYRANKS_P[[#This Row],[BB]]+MYRANKS_P[[#This Row],[H]])/MYRANKS_P[[#This Row],[IP]],0)</f>
        <v>1.4065934065934067</v>
      </c>
      <c r="S272" s="23">
        <f>MYRANKS_P[[#This Row],[W]]*P_PTS_W+MYRANKS_P[[#This Row],[L]]*P_PTS_L+MYRANKS_P[[#This Row],[IP]]*P_PTS_IP+MYRANKS_P[[#This Row],[SO]]*P_PTS_K+MYRANKS_P[[#This Row],[BB]]*P_PTS_BB+MYRANKS_P[[#This Row],[H]]*P_PTS_HA+MYRANKS_P[[#This Row],[SV]]*P_PTS_SV+MYRANKS_P[[#This Row],[HR]]*P_PTS_HRA+MYRANKS_P[[#This Row],[ER]]*P_PTS_ER</f>
        <v>0</v>
      </c>
      <c r="T272" s="23">
        <f>VLOOKUP(MYRANKS_P[[#This Row],[POS]],REPLACEMENT_LEVEL[],3,FALSE)</f>
        <v>0</v>
      </c>
      <c r="U272" s="23">
        <f>MYRANKS_P[[#This Row],[PROJ PTS]]-MYRANKS_P[[#This Row],[REPL LEVEL]]</f>
        <v>0</v>
      </c>
      <c r="V272" s="30">
        <f>RANK(MYRANKS_P[[#This Row],[POINTS OVER REPL]],MYRANKS_P[POINTS OVER REPL])</f>
        <v>1</v>
      </c>
      <c r="W272" s="29">
        <f>IF(MYRANKS_P[[#This Row],[RANK]]&lt;=TOTAL_PITCHERS_DRAFTED,MYRANKS_P[[#This Row],[POINTS OVER REPL]],0)</f>
        <v>0</v>
      </c>
      <c r="X272" s="35">
        <f>MYRANKS_P[[#This Row],[POINTS OVER REPL]]*DOLLAR_VALUE_PER_POINT+1</f>
        <v>1</v>
      </c>
      <c r="Y272" s="35"/>
      <c r="Z272" s="29">
        <f>IF(AND(MYRANKS_P[[#This Row],[RANK]]&lt;=(TOTAL_PITCHERS_DRAFTED-PITCHERS_BELOW_REPL_DRAFTED),MYRANKS_P[[#This Row],[$ACTUAL]]=""),MYRANKS_P[[#This Row],[POINTS OVER REPL]],0)</f>
        <v>0</v>
      </c>
      <c r="AA272" s="40">
        <f>IF(MYRANKS_P[[#This Row],[$ACTUAL]]="",MYRANKS_P[[#This Row],[POINTS OVER REPL]]*REMAINING_DOLLAR_VALUE_PER_POINT+1,0)</f>
        <v>1</v>
      </c>
    </row>
    <row r="273" spans="1:27" x14ac:dyDescent="0.25">
      <c r="A273" s="2" t="s">
        <v>19565</v>
      </c>
      <c r="B273" s="14" t="str">
        <f>VLOOKUP(MYRANKS_P[[#This Row],[PLAYERID]],PLAYERIDMAP2[],COLUMN(PLAYERIDMAP2[LASTNAME]),FALSE)</f>
        <v>Miller</v>
      </c>
      <c r="C273" s="14" t="str">
        <f>VLOOKUP(MYRANKS_P[[#This Row],[PLAYERID]],PLAYERIDMAP2[],COLUMN(PLAYERIDMAP2[FIRSTNAME]),FALSE)</f>
        <v>Justin</v>
      </c>
      <c r="D273" s="14" t="str">
        <f>MYRANKS_P[[#This Row],[FNAME]]&amp;" "&amp;MYRANKS_P[[#This Row],[LNAME]]</f>
        <v>Justin Miller</v>
      </c>
      <c r="E273" s="14" t="str">
        <f>VLOOKUP(MYRANKS_P[[#This Row],[PLAYERID]],PLAYERIDMAP2[],COLUMN(PLAYERIDMAP2[TEAM]),FALSE)</f>
        <v>COL</v>
      </c>
      <c r="F273" s="14" t="str">
        <f>VLOOKUP(MYRANKS_P[[#This Row],[PLAYERID]],PLAYERIDMAP2[],COLUMN(PLAYERIDMAP2[POS]),FALSE)</f>
        <v>P</v>
      </c>
      <c r="G273" s="14">
        <f>IFERROR(VALUE(VLOOKUP(MYRANKS_P[[#This Row],[PLAYERID]],PLAYERIDMAP2[],COLUMN(PLAYERIDMAP2[IDFANGRAPHS]),FALSE)),VLOOKUP(MYRANKS_P[[#This Row],[PLAYERID]],PLAYERIDMAP2[],COLUMN(PLAYERIDMAP2[IDFANGRAPHS]),FALSE))</f>
        <v>8580</v>
      </c>
      <c r="H273" s="23">
        <f>IFERROR(VLOOKUP(MYRANKS_P[[#This Row],[IDFANGRAPHS]],STEAMER_P[],COLUMN(STEAMER_P[W]),FALSE),0)</f>
        <v>3</v>
      </c>
      <c r="I273" s="23">
        <f>IFERROR(VLOOKUP(MYRANKS_P[[#This Row],[IDFANGRAPHS]],STEAMER_P[],COLUMN(STEAMER_P[L]),FALSE),0)</f>
        <v>3</v>
      </c>
      <c r="J273" s="23">
        <f>IFERROR(VLOOKUP(MYRANKS_P[[#This Row],[IDFANGRAPHS]],STEAMER_P[],COLUMN(STEAMER_P[SV]),FALSE),0)</f>
        <v>2</v>
      </c>
      <c r="K273" s="23">
        <f>IFERROR(VLOOKUP(MYRANKS_P[[#This Row],[IDFANGRAPHS]],STEAMER_P[],COLUMN(STEAMER_P[IP]),FALSE),0)</f>
        <v>55</v>
      </c>
      <c r="L273" s="23">
        <f>IFERROR(VLOOKUP(MYRANKS_P[[#This Row],[IDFANGRAPHS]],STEAMER_P[],COLUMN(STEAMER_P[H]),FALSE),0)</f>
        <v>52</v>
      </c>
      <c r="M273" s="23">
        <f>IFERROR(VLOOKUP(MYRANKS_P[[#This Row],[IDFANGRAPHS]],STEAMER_P[],COLUMN(STEAMER_P[ER]),FALSE),0)</f>
        <v>23</v>
      </c>
      <c r="N273" s="23">
        <f>IFERROR(VLOOKUP(MYRANKS_P[[#This Row],[IDFANGRAPHS]],STEAMER_P[],COLUMN(STEAMER_P[HR]),FALSE),0)</f>
        <v>6</v>
      </c>
      <c r="O273" s="23">
        <f>IFERROR(VLOOKUP(MYRANKS_P[[#This Row],[IDFANGRAPHS]],STEAMER_P[],COLUMN(STEAMER_P[SO]),FALSE),0)</f>
        <v>55</v>
      </c>
      <c r="P273" s="23">
        <f>IFERROR(VLOOKUP(MYRANKS_P[[#This Row],[IDFANGRAPHS]],STEAMER_P[],COLUMN(STEAMER_P[BB]),FALSE),0)</f>
        <v>20</v>
      </c>
      <c r="Q273" s="21">
        <f>IFERROR((MYRANKS_P[[#This Row],[ER]]*9)/MYRANKS_P[[#This Row],[IP]],0)</f>
        <v>3.7636363636363637</v>
      </c>
      <c r="R273" s="21">
        <f>IFERROR((MYRANKS_P[[#This Row],[BB]]+MYRANKS_P[[#This Row],[H]])/MYRANKS_P[[#This Row],[IP]],0)</f>
        <v>1.3090909090909091</v>
      </c>
      <c r="S273" s="23">
        <f>MYRANKS_P[[#This Row],[W]]*P_PTS_W+MYRANKS_P[[#This Row],[L]]*P_PTS_L+MYRANKS_P[[#This Row],[IP]]*P_PTS_IP+MYRANKS_P[[#This Row],[SO]]*P_PTS_K+MYRANKS_P[[#This Row],[BB]]*P_PTS_BB+MYRANKS_P[[#This Row],[H]]*P_PTS_HA+MYRANKS_P[[#This Row],[SV]]*P_PTS_SV+MYRANKS_P[[#This Row],[HR]]*P_PTS_HRA+MYRANKS_P[[#This Row],[ER]]*P_PTS_ER</f>
        <v>0</v>
      </c>
      <c r="T273" s="23">
        <f>VLOOKUP(MYRANKS_P[[#This Row],[POS]],REPLACEMENT_LEVEL[],3,FALSE)</f>
        <v>0</v>
      </c>
      <c r="U273" s="23">
        <f>MYRANKS_P[[#This Row],[PROJ PTS]]-MYRANKS_P[[#This Row],[REPL LEVEL]]</f>
        <v>0</v>
      </c>
      <c r="V273" s="30">
        <f>RANK(MYRANKS_P[[#This Row],[POINTS OVER REPL]],MYRANKS_P[POINTS OVER REPL])</f>
        <v>1</v>
      </c>
      <c r="W273" s="29">
        <f>IF(MYRANKS_P[[#This Row],[RANK]]&lt;=TOTAL_PITCHERS_DRAFTED,MYRANKS_P[[#This Row],[POINTS OVER REPL]],0)</f>
        <v>0</v>
      </c>
      <c r="X273" s="35">
        <f>MYRANKS_P[[#This Row],[POINTS OVER REPL]]*DOLLAR_VALUE_PER_POINT+1</f>
        <v>1</v>
      </c>
      <c r="Y273" s="35"/>
      <c r="Z273" s="29">
        <f>IF(AND(MYRANKS_P[[#This Row],[RANK]]&lt;=(TOTAL_PITCHERS_DRAFTED-PITCHERS_BELOW_REPL_DRAFTED),MYRANKS_P[[#This Row],[$ACTUAL]]=""),MYRANKS_P[[#This Row],[POINTS OVER REPL]],0)</f>
        <v>0</v>
      </c>
      <c r="AA273" s="40">
        <f>IF(MYRANKS_P[[#This Row],[$ACTUAL]]="",MYRANKS_P[[#This Row],[POINTS OVER REPL]]*REMAINING_DOLLAR_VALUE_PER_POINT+1,0)</f>
        <v>1</v>
      </c>
    </row>
    <row r="274" spans="1:27" x14ac:dyDescent="0.25">
      <c r="A274" s="9" t="s">
        <v>18109</v>
      </c>
      <c r="B274" s="14" t="str">
        <f>VLOOKUP(MYRANKS_P[[#This Row],[PLAYERID]],PLAYERIDMAP2[],COLUMN(PLAYERIDMAP2[LASTNAME]),FALSE)</f>
        <v>Duffey</v>
      </c>
      <c r="C274" s="14" t="str">
        <f>VLOOKUP(MYRANKS_P[[#This Row],[PLAYERID]],PLAYERIDMAP2[],COLUMN(PLAYERIDMAP2[FIRSTNAME]),FALSE)</f>
        <v>Tyler</v>
      </c>
      <c r="D274" s="14" t="str">
        <f>MYRANKS_P[[#This Row],[FNAME]]&amp;" "&amp;MYRANKS_P[[#This Row],[LNAME]]</f>
        <v>Tyler Duffey</v>
      </c>
      <c r="E274" s="14" t="str">
        <f>VLOOKUP(MYRANKS_P[[#This Row],[PLAYERID]],PLAYERIDMAP2[],COLUMN(PLAYERIDMAP2[TEAM]),FALSE)</f>
        <v>MIN</v>
      </c>
      <c r="F274" s="14" t="str">
        <f>VLOOKUP(MYRANKS_P[[#This Row],[PLAYERID]],PLAYERIDMAP2[],COLUMN(PLAYERIDMAP2[POS]),FALSE)</f>
        <v>P</v>
      </c>
      <c r="G274" s="14">
        <f>IFERROR(VALUE(VLOOKUP(MYRANKS_P[[#This Row],[PLAYERID]],PLAYERIDMAP2[],COLUMN(PLAYERIDMAP2[IDFANGRAPHS]),FALSE)),VLOOKUP(MYRANKS_P[[#This Row],[PLAYERID]],PLAYERIDMAP2[],COLUMN(PLAYERIDMAP2[IDFANGRAPHS]),FALSE))</f>
        <v>13758</v>
      </c>
      <c r="H274" s="23">
        <f>IFERROR(VLOOKUP(MYRANKS_P[[#This Row],[IDFANGRAPHS]],STEAMER_P[],COLUMN(STEAMER_P[W]),FALSE),0)</f>
        <v>4</v>
      </c>
      <c r="I274" s="23">
        <f>IFERROR(VLOOKUP(MYRANKS_P[[#This Row],[IDFANGRAPHS]],STEAMER_P[],COLUMN(STEAMER_P[L]),FALSE),0)</f>
        <v>5</v>
      </c>
      <c r="J274" s="23">
        <f>IFERROR(VLOOKUP(MYRANKS_P[[#This Row],[IDFANGRAPHS]],STEAMER_P[],COLUMN(STEAMER_P[SV]),FALSE),0)</f>
        <v>0</v>
      </c>
      <c r="K274" s="23">
        <f>IFERROR(VLOOKUP(MYRANKS_P[[#This Row],[IDFANGRAPHS]],STEAMER_P[],COLUMN(STEAMER_P[IP]),FALSE),0)</f>
        <v>74</v>
      </c>
      <c r="L274" s="23">
        <f>IFERROR(VLOOKUP(MYRANKS_P[[#This Row],[IDFANGRAPHS]],STEAMER_P[],COLUMN(STEAMER_P[H]),FALSE),0)</f>
        <v>78</v>
      </c>
      <c r="M274" s="23">
        <f>IFERROR(VLOOKUP(MYRANKS_P[[#This Row],[IDFANGRAPHS]],STEAMER_P[],COLUMN(STEAMER_P[ER]),FALSE),0)</f>
        <v>34</v>
      </c>
      <c r="N274" s="23">
        <f>IFERROR(VLOOKUP(MYRANKS_P[[#This Row],[IDFANGRAPHS]],STEAMER_P[],COLUMN(STEAMER_P[HR]),FALSE),0)</f>
        <v>8</v>
      </c>
      <c r="O274" s="23">
        <f>IFERROR(VLOOKUP(MYRANKS_P[[#This Row],[IDFANGRAPHS]],STEAMER_P[],COLUMN(STEAMER_P[SO]),FALSE),0)</f>
        <v>55</v>
      </c>
      <c r="P274" s="23">
        <f>IFERROR(VLOOKUP(MYRANKS_P[[#This Row],[IDFANGRAPHS]],STEAMER_P[],COLUMN(STEAMER_P[BB]),FALSE),0)</f>
        <v>21</v>
      </c>
      <c r="Q274" s="21">
        <f>IFERROR((MYRANKS_P[[#This Row],[ER]]*9)/MYRANKS_P[[#This Row],[IP]],0)</f>
        <v>4.1351351351351351</v>
      </c>
      <c r="R274" s="21">
        <f>IFERROR((MYRANKS_P[[#This Row],[BB]]+MYRANKS_P[[#This Row],[H]])/MYRANKS_P[[#This Row],[IP]],0)</f>
        <v>1.3378378378378379</v>
      </c>
      <c r="S274" s="23">
        <f>MYRANKS_P[[#This Row],[W]]*P_PTS_W+MYRANKS_P[[#This Row],[L]]*P_PTS_L+MYRANKS_P[[#This Row],[IP]]*P_PTS_IP+MYRANKS_P[[#This Row],[SO]]*P_PTS_K+MYRANKS_P[[#This Row],[BB]]*P_PTS_BB+MYRANKS_P[[#This Row],[H]]*P_PTS_HA+MYRANKS_P[[#This Row],[SV]]*P_PTS_SV+MYRANKS_P[[#This Row],[HR]]*P_PTS_HRA+MYRANKS_P[[#This Row],[ER]]*P_PTS_ER</f>
        <v>0</v>
      </c>
      <c r="T274" s="23">
        <f>VLOOKUP(MYRANKS_P[[#This Row],[POS]],REPLACEMENT_LEVEL[],3,FALSE)</f>
        <v>0</v>
      </c>
      <c r="U274" s="23">
        <f>MYRANKS_P[[#This Row],[PROJ PTS]]-MYRANKS_P[[#This Row],[REPL LEVEL]]</f>
        <v>0</v>
      </c>
      <c r="V274" s="30">
        <f>RANK(MYRANKS_P[[#This Row],[POINTS OVER REPL]],MYRANKS_P[POINTS OVER REPL])</f>
        <v>1</v>
      </c>
      <c r="W274" s="29">
        <f>IF(MYRANKS_P[[#This Row],[RANK]]&lt;=TOTAL_PITCHERS_DRAFTED,MYRANKS_P[[#This Row],[POINTS OVER REPL]],0)</f>
        <v>0</v>
      </c>
      <c r="X274" s="35">
        <f>MYRANKS_P[[#This Row],[POINTS OVER REPL]]*DOLLAR_VALUE_PER_POINT+1</f>
        <v>1</v>
      </c>
      <c r="Y274" s="35"/>
      <c r="Z274" s="29">
        <f>IF(AND(MYRANKS_P[[#This Row],[RANK]]&lt;=(TOTAL_PITCHERS_DRAFTED-PITCHERS_BELOW_REPL_DRAFTED),MYRANKS_P[[#This Row],[$ACTUAL]]=""),MYRANKS_P[[#This Row],[POINTS OVER REPL]],0)</f>
        <v>0</v>
      </c>
      <c r="AA274" s="40">
        <f>IF(MYRANKS_P[[#This Row],[$ACTUAL]]="",MYRANKS_P[[#This Row],[POINTS OVER REPL]]*REMAINING_DOLLAR_VALUE_PER_POINT+1,0)</f>
        <v>1</v>
      </c>
    </row>
    <row r="275" spans="1:27" x14ac:dyDescent="0.25">
      <c r="A275" s="2" t="s">
        <v>18627</v>
      </c>
      <c r="B275" s="14" t="str">
        <f>VLOOKUP(MYRANKS_P[[#This Row],[PLAYERID]],PLAYERIDMAP2[],COLUMN(PLAYERIDMAP2[LASTNAME]),FALSE)</f>
        <v>Harris</v>
      </c>
      <c r="C275" s="14" t="str">
        <f>VLOOKUP(MYRANKS_P[[#This Row],[PLAYERID]],PLAYERIDMAP2[],COLUMN(PLAYERIDMAP2[FIRSTNAME]),FALSE)</f>
        <v>Will</v>
      </c>
      <c r="D275" s="14" t="str">
        <f>MYRANKS_P[[#This Row],[FNAME]]&amp;" "&amp;MYRANKS_P[[#This Row],[LNAME]]</f>
        <v>Will Harris</v>
      </c>
      <c r="E275" s="14" t="str">
        <f>VLOOKUP(MYRANKS_P[[#This Row],[PLAYERID]],PLAYERIDMAP2[],COLUMN(PLAYERIDMAP2[TEAM]),FALSE)</f>
        <v>HOU</v>
      </c>
      <c r="F275" s="14" t="str">
        <f>VLOOKUP(MYRANKS_P[[#This Row],[PLAYERID]],PLAYERIDMAP2[],COLUMN(PLAYERIDMAP2[POS]),FALSE)</f>
        <v>P</v>
      </c>
      <c r="G275" s="14">
        <f>IFERROR(VALUE(VLOOKUP(MYRANKS_P[[#This Row],[PLAYERID]],PLAYERIDMAP2[],COLUMN(PLAYERIDMAP2[IDFANGRAPHS]),FALSE)),VLOOKUP(MYRANKS_P[[#This Row],[PLAYERID]],PLAYERIDMAP2[],COLUMN(PLAYERIDMAP2[IDFANGRAPHS]),FALSE))</f>
        <v>3192</v>
      </c>
      <c r="H275" s="23">
        <f>IFERROR(VLOOKUP(MYRANKS_P[[#This Row],[IDFANGRAPHS]],STEAMER_P[],COLUMN(STEAMER_P[W]),FALSE),0)</f>
        <v>3</v>
      </c>
      <c r="I275" s="23">
        <f>IFERROR(VLOOKUP(MYRANKS_P[[#This Row],[IDFANGRAPHS]],STEAMER_P[],COLUMN(STEAMER_P[L]),FALSE),0)</f>
        <v>3</v>
      </c>
      <c r="J275" s="23">
        <f>IFERROR(VLOOKUP(MYRANKS_P[[#This Row],[IDFANGRAPHS]],STEAMER_P[],COLUMN(STEAMER_P[SV]),FALSE),0)</f>
        <v>3</v>
      </c>
      <c r="K275" s="23">
        <f>IFERROR(VLOOKUP(MYRANKS_P[[#This Row],[IDFANGRAPHS]],STEAMER_P[],COLUMN(STEAMER_P[IP]),FALSE),0)</f>
        <v>55</v>
      </c>
      <c r="L275" s="23">
        <f>IFERROR(VLOOKUP(MYRANKS_P[[#This Row],[IDFANGRAPHS]],STEAMER_P[],COLUMN(STEAMER_P[H]),FALSE),0)</f>
        <v>50</v>
      </c>
      <c r="M275" s="23">
        <f>IFERROR(VLOOKUP(MYRANKS_P[[#This Row],[IDFANGRAPHS]],STEAMER_P[],COLUMN(STEAMER_P[ER]),FALSE),0)</f>
        <v>22</v>
      </c>
      <c r="N275" s="23">
        <f>IFERROR(VLOOKUP(MYRANKS_P[[#This Row],[IDFANGRAPHS]],STEAMER_P[],COLUMN(STEAMER_P[HR]),FALSE),0)</f>
        <v>6</v>
      </c>
      <c r="O275" s="23">
        <f>IFERROR(VLOOKUP(MYRANKS_P[[#This Row],[IDFANGRAPHS]],STEAMER_P[],COLUMN(STEAMER_P[SO]),FALSE),0)</f>
        <v>54</v>
      </c>
      <c r="P275" s="23">
        <f>IFERROR(VLOOKUP(MYRANKS_P[[#This Row],[IDFANGRAPHS]],STEAMER_P[],COLUMN(STEAMER_P[BB]),FALSE),0)</f>
        <v>19</v>
      </c>
      <c r="Q275" s="21">
        <f>IFERROR((MYRANKS_P[[#This Row],[ER]]*9)/MYRANKS_P[[#This Row],[IP]],0)</f>
        <v>3.6</v>
      </c>
      <c r="R275" s="21">
        <f>IFERROR((MYRANKS_P[[#This Row],[BB]]+MYRANKS_P[[#This Row],[H]])/MYRANKS_P[[#This Row],[IP]],0)</f>
        <v>1.2545454545454546</v>
      </c>
      <c r="S275" s="23">
        <f>MYRANKS_P[[#This Row],[W]]*P_PTS_W+MYRANKS_P[[#This Row],[L]]*P_PTS_L+MYRANKS_P[[#This Row],[IP]]*P_PTS_IP+MYRANKS_P[[#This Row],[SO]]*P_PTS_K+MYRANKS_P[[#This Row],[BB]]*P_PTS_BB+MYRANKS_P[[#This Row],[H]]*P_PTS_HA+MYRANKS_P[[#This Row],[SV]]*P_PTS_SV+MYRANKS_P[[#This Row],[HR]]*P_PTS_HRA+MYRANKS_P[[#This Row],[ER]]*P_PTS_ER</f>
        <v>0</v>
      </c>
      <c r="T275" s="23">
        <f>VLOOKUP(MYRANKS_P[[#This Row],[POS]],REPLACEMENT_LEVEL[],3,FALSE)</f>
        <v>0</v>
      </c>
      <c r="U275" s="23">
        <f>MYRANKS_P[[#This Row],[PROJ PTS]]-MYRANKS_P[[#This Row],[REPL LEVEL]]</f>
        <v>0</v>
      </c>
      <c r="V275" s="30">
        <f>RANK(MYRANKS_P[[#This Row],[POINTS OVER REPL]],MYRANKS_P[POINTS OVER REPL])</f>
        <v>1</v>
      </c>
      <c r="W275" s="29">
        <f>IF(MYRANKS_P[[#This Row],[RANK]]&lt;=TOTAL_PITCHERS_DRAFTED,MYRANKS_P[[#This Row],[POINTS OVER REPL]],0)</f>
        <v>0</v>
      </c>
      <c r="X275" s="35">
        <f>MYRANKS_P[[#This Row],[POINTS OVER REPL]]*DOLLAR_VALUE_PER_POINT+1</f>
        <v>1</v>
      </c>
      <c r="Y275" s="35"/>
      <c r="Z275" s="29">
        <f>IF(AND(MYRANKS_P[[#This Row],[RANK]]&lt;=(TOTAL_PITCHERS_DRAFTED-PITCHERS_BELOW_REPL_DRAFTED),MYRANKS_P[[#This Row],[$ACTUAL]]=""),MYRANKS_P[[#This Row],[POINTS OVER REPL]],0)</f>
        <v>0</v>
      </c>
      <c r="AA275" s="40">
        <f>IF(MYRANKS_P[[#This Row],[$ACTUAL]]="",MYRANKS_P[[#This Row],[POINTS OVER REPL]]*REMAINING_DOLLAR_VALUE_PER_POINT+1,0)</f>
        <v>1</v>
      </c>
    </row>
    <row r="276" spans="1:27" x14ac:dyDescent="0.25">
      <c r="A276" s="2" t="s">
        <v>13033</v>
      </c>
      <c r="B276" s="14" t="str">
        <f>VLOOKUP(MYRANKS_P[[#This Row],[PLAYERID]],PLAYERIDMAP2[],COLUMN(PLAYERIDMAP2[LASTNAME]),FALSE)</f>
        <v>Hendriks</v>
      </c>
      <c r="C276" s="14" t="str">
        <f>VLOOKUP(MYRANKS_P[[#This Row],[PLAYERID]],PLAYERIDMAP2[],COLUMN(PLAYERIDMAP2[FIRSTNAME]),FALSE)</f>
        <v>Liam</v>
      </c>
      <c r="D276" s="14" t="str">
        <f>MYRANKS_P[[#This Row],[FNAME]]&amp;" "&amp;MYRANKS_P[[#This Row],[LNAME]]</f>
        <v>Liam Hendriks</v>
      </c>
      <c r="E276" s="14" t="str">
        <f>VLOOKUP(MYRANKS_P[[#This Row],[PLAYERID]],PLAYERIDMAP2[],COLUMN(PLAYERIDMAP2[TEAM]),FALSE)</f>
        <v>OAK</v>
      </c>
      <c r="F276" s="14" t="str">
        <f>VLOOKUP(MYRANKS_P[[#This Row],[PLAYERID]],PLAYERIDMAP2[],COLUMN(PLAYERIDMAP2[POS]),FALSE)</f>
        <v>P</v>
      </c>
      <c r="G276" s="14">
        <f>IFERROR(VALUE(VLOOKUP(MYRANKS_P[[#This Row],[PLAYERID]],PLAYERIDMAP2[],COLUMN(PLAYERIDMAP2[IDFANGRAPHS]),FALSE)),VLOOKUP(MYRANKS_P[[#This Row],[PLAYERID]],PLAYERIDMAP2[],COLUMN(PLAYERIDMAP2[IDFANGRAPHS]),FALSE))</f>
        <v>3548</v>
      </c>
      <c r="H276" s="23">
        <f>IFERROR(VLOOKUP(MYRANKS_P[[#This Row],[IDFANGRAPHS]],STEAMER_P[],COLUMN(STEAMER_P[W]),FALSE),0)</f>
        <v>3</v>
      </c>
      <c r="I276" s="23">
        <f>IFERROR(VLOOKUP(MYRANKS_P[[#This Row],[IDFANGRAPHS]],STEAMER_P[],COLUMN(STEAMER_P[L]),FALSE),0)</f>
        <v>2</v>
      </c>
      <c r="J276" s="23">
        <f>IFERROR(VLOOKUP(MYRANKS_P[[#This Row],[IDFANGRAPHS]],STEAMER_P[],COLUMN(STEAMER_P[SV]),FALSE),0)</f>
        <v>3</v>
      </c>
      <c r="K276" s="23">
        <f>IFERROR(VLOOKUP(MYRANKS_P[[#This Row],[IDFANGRAPHS]],STEAMER_P[],COLUMN(STEAMER_P[IP]),FALSE),0)</f>
        <v>55</v>
      </c>
      <c r="L276" s="23">
        <f>IFERROR(VLOOKUP(MYRANKS_P[[#This Row],[IDFANGRAPHS]],STEAMER_P[],COLUMN(STEAMER_P[H]),FALSE),0)</f>
        <v>50</v>
      </c>
      <c r="M276" s="23">
        <f>IFERROR(VLOOKUP(MYRANKS_P[[#This Row],[IDFANGRAPHS]],STEAMER_P[],COLUMN(STEAMER_P[ER]),FALSE),0)</f>
        <v>18</v>
      </c>
      <c r="N276" s="23">
        <f>IFERROR(VLOOKUP(MYRANKS_P[[#This Row],[IDFANGRAPHS]],STEAMER_P[],COLUMN(STEAMER_P[HR]),FALSE),0)</f>
        <v>5</v>
      </c>
      <c r="O276" s="23">
        <f>IFERROR(VLOOKUP(MYRANKS_P[[#This Row],[IDFANGRAPHS]],STEAMER_P[],COLUMN(STEAMER_P[SO]),FALSE),0)</f>
        <v>54</v>
      </c>
      <c r="P276" s="23">
        <f>IFERROR(VLOOKUP(MYRANKS_P[[#This Row],[IDFANGRAPHS]],STEAMER_P[],COLUMN(STEAMER_P[BB]),FALSE),0)</f>
        <v>10</v>
      </c>
      <c r="Q276" s="21">
        <f>IFERROR((MYRANKS_P[[#This Row],[ER]]*9)/MYRANKS_P[[#This Row],[IP]],0)</f>
        <v>2.9454545454545453</v>
      </c>
      <c r="R276" s="21">
        <f>IFERROR((MYRANKS_P[[#This Row],[BB]]+MYRANKS_P[[#This Row],[H]])/MYRANKS_P[[#This Row],[IP]],0)</f>
        <v>1.0909090909090908</v>
      </c>
      <c r="S276" s="23">
        <f>MYRANKS_P[[#This Row],[W]]*P_PTS_W+MYRANKS_P[[#This Row],[L]]*P_PTS_L+MYRANKS_P[[#This Row],[IP]]*P_PTS_IP+MYRANKS_P[[#This Row],[SO]]*P_PTS_K+MYRANKS_P[[#This Row],[BB]]*P_PTS_BB+MYRANKS_P[[#This Row],[H]]*P_PTS_HA+MYRANKS_P[[#This Row],[SV]]*P_PTS_SV+MYRANKS_P[[#This Row],[HR]]*P_PTS_HRA+MYRANKS_P[[#This Row],[ER]]*P_PTS_ER</f>
        <v>0</v>
      </c>
      <c r="T276" s="23">
        <f>VLOOKUP(MYRANKS_P[[#This Row],[POS]],REPLACEMENT_LEVEL[],3,FALSE)</f>
        <v>0</v>
      </c>
      <c r="U276" s="23">
        <f>MYRANKS_P[[#This Row],[PROJ PTS]]-MYRANKS_P[[#This Row],[REPL LEVEL]]</f>
        <v>0</v>
      </c>
      <c r="V276" s="30">
        <f>RANK(MYRANKS_P[[#This Row],[POINTS OVER REPL]],MYRANKS_P[POINTS OVER REPL])</f>
        <v>1</v>
      </c>
      <c r="W276" s="29">
        <f>IF(MYRANKS_P[[#This Row],[RANK]]&lt;=TOTAL_PITCHERS_DRAFTED,MYRANKS_P[[#This Row],[POINTS OVER REPL]],0)</f>
        <v>0</v>
      </c>
      <c r="X276" s="35">
        <f>MYRANKS_P[[#This Row],[POINTS OVER REPL]]*DOLLAR_VALUE_PER_POINT+1</f>
        <v>1</v>
      </c>
      <c r="Y276" s="35"/>
      <c r="Z276" s="29">
        <f>IF(AND(MYRANKS_P[[#This Row],[RANK]]&lt;=(TOTAL_PITCHERS_DRAFTED-PITCHERS_BELOW_REPL_DRAFTED),MYRANKS_P[[#This Row],[$ACTUAL]]=""),MYRANKS_P[[#This Row],[POINTS OVER REPL]],0)</f>
        <v>0</v>
      </c>
      <c r="AA276" s="40">
        <f>IF(MYRANKS_P[[#This Row],[$ACTUAL]]="",MYRANKS_P[[#This Row],[POINTS OVER REPL]]*REMAINING_DOLLAR_VALUE_PER_POINT+1,0)</f>
        <v>1</v>
      </c>
    </row>
    <row r="277" spans="1:27" x14ac:dyDescent="0.25">
      <c r="A277" s="2" t="s">
        <v>12161</v>
      </c>
      <c r="B277" s="14" t="str">
        <f>VLOOKUP(MYRANKS_P[[#This Row],[PLAYERID]],PLAYERIDMAP2[],COLUMN(PLAYERIDMAP2[LASTNAME]),FALSE)</f>
        <v>Delgado</v>
      </c>
      <c r="C277" s="14" t="str">
        <f>VLOOKUP(MYRANKS_P[[#This Row],[PLAYERID]],PLAYERIDMAP2[],COLUMN(PLAYERIDMAP2[FIRSTNAME]),FALSE)</f>
        <v>Randall</v>
      </c>
      <c r="D277" s="14" t="str">
        <f>MYRANKS_P[[#This Row],[FNAME]]&amp;" "&amp;MYRANKS_P[[#This Row],[LNAME]]</f>
        <v>Randall Delgado</v>
      </c>
      <c r="E277" s="14" t="str">
        <f>VLOOKUP(MYRANKS_P[[#This Row],[PLAYERID]],PLAYERIDMAP2[],COLUMN(PLAYERIDMAP2[TEAM]),FALSE)</f>
        <v>ARI</v>
      </c>
      <c r="F277" s="14" t="str">
        <f>VLOOKUP(MYRANKS_P[[#This Row],[PLAYERID]],PLAYERIDMAP2[],COLUMN(PLAYERIDMAP2[POS]),FALSE)</f>
        <v>P</v>
      </c>
      <c r="G277" s="14">
        <f>IFERROR(VALUE(VLOOKUP(MYRANKS_P[[#This Row],[PLAYERID]],PLAYERIDMAP2[],COLUMN(PLAYERIDMAP2[IDFANGRAPHS]),FALSE)),VLOOKUP(MYRANKS_P[[#This Row],[PLAYERID]],PLAYERIDMAP2[],COLUMN(PLAYERIDMAP2[IDFANGRAPHS]),FALSE))</f>
        <v>5985</v>
      </c>
      <c r="H277" s="23">
        <f>IFERROR(VLOOKUP(MYRANKS_P[[#This Row],[IDFANGRAPHS]],STEAMER_P[],COLUMN(STEAMER_P[W]),FALSE),0)</f>
        <v>3</v>
      </c>
      <c r="I277" s="23">
        <f>IFERROR(VLOOKUP(MYRANKS_P[[#This Row],[IDFANGRAPHS]],STEAMER_P[],COLUMN(STEAMER_P[L]),FALSE),0)</f>
        <v>3</v>
      </c>
      <c r="J277" s="23">
        <f>IFERROR(VLOOKUP(MYRANKS_P[[#This Row],[IDFANGRAPHS]],STEAMER_P[],COLUMN(STEAMER_P[SV]),FALSE),0)</f>
        <v>3</v>
      </c>
      <c r="K277" s="23">
        <f>IFERROR(VLOOKUP(MYRANKS_P[[#This Row],[IDFANGRAPHS]],STEAMER_P[],COLUMN(STEAMER_P[IP]),FALSE),0)</f>
        <v>55</v>
      </c>
      <c r="L277" s="23">
        <f>IFERROR(VLOOKUP(MYRANKS_P[[#This Row],[IDFANGRAPHS]],STEAMER_P[],COLUMN(STEAMER_P[H]),FALSE),0)</f>
        <v>49</v>
      </c>
      <c r="M277" s="23">
        <f>IFERROR(VLOOKUP(MYRANKS_P[[#This Row],[IDFANGRAPHS]],STEAMER_P[],COLUMN(STEAMER_P[ER]),FALSE),0)</f>
        <v>22</v>
      </c>
      <c r="N277" s="23">
        <f>IFERROR(VLOOKUP(MYRANKS_P[[#This Row],[IDFANGRAPHS]],STEAMER_P[],COLUMN(STEAMER_P[HR]),FALSE),0)</f>
        <v>6</v>
      </c>
      <c r="O277" s="23">
        <f>IFERROR(VLOOKUP(MYRANKS_P[[#This Row],[IDFANGRAPHS]],STEAMER_P[],COLUMN(STEAMER_P[SO]),FALSE),0)</f>
        <v>53</v>
      </c>
      <c r="P277" s="23">
        <f>IFERROR(VLOOKUP(MYRANKS_P[[#This Row],[IDFANGRAPHS]],STEAMER_P[],COLUMN(STEAMER_P[BB]),FALSE),0)</f>
        <v>20</v>
      </c>
      <c r="Q277" s="21">
        <f>IFERROR((MYRANKS_P[[#This Row],[ER]]*9)/MYRANKS_P[[#This Row],[IP]],0)</f>
        <v>3.6</v>
      </c>
      <c r="R277" s="21">
        <f>IFERROR((MYRANKS_P[[#This Row],[BB]]+MYRANKS_P[[#This Row],[H]])/MYRANKS_P[[#This Row],[IP]],0)</f>
        <v>1.2545454545454546</v>
      </c>
      <c r="S277" s="23">
        <f>MYRANKS_P[[#This Row],[W]]*P_PTS_W+MYRANKS_P[[#This Row],[L]]*P_PTS_L+MYRANKS_P[[#This Row],[IP]]*P_PTS_IP+MYRANKS_P[[#This Row],[SO]]*P_PTS_K+MYRANKS_P[[#This Row],[BB]]*P_PTS_BB+MYRANKS_P[[#This Row],[H]]*P_PTS_HA+MYRANKS_P[[#This Row],[SV]]*P_PTS_SV+MYRANKS_P[[#This Row],[HR]]*P_PTS_HRA+MYRANKS_P[[#This Row],[ER]]*P_PTS_ER</f>
        <v>0</v>
      </c>
      <c r="T277" s="23">
        <f>VLOOKUP(MYRANKS_P[[#This Row],[POS]],REPLACEMENT_LEVEL[],3,FALSE)</f>
        <v>0</v>
      </c>
      <c r="U277" s="23">
        <f>MYRANKS_P[[#This Row],[PROJ PTS]]-MYRANKS_P[[#This Row],[REPL LEVEL]]</f>
        <v>0</v>
      </c>
      <c r="V277" s="30">
        <f>RANK(MYRANKS_P[[#This Row],[POINTS OVER REPL]],MYRANKS_P[POINTS OVER REPL])</f>
        <v>1</v>
      </c>
      <c r="W277" s="29">
        <f>IF(MYRANKS_P[[#This Row],[RANK]]&lt;=TOTAL_PITCHERS_DRAFTED,MYRANKS_P[[#This Row],[POINTS OVER REPL]],0)</f>
        <v>0</v>
      </c>
      <c r="X277" s="35">
        <f>MYRANKS_P[[#This Row],[POINTS OVER REPL]]*DOLLAR_VALUE_PER_POINT+1</f>
        <v>1</v>
      </c>
      <c r="Y277" s="35"/>
      <c r="Z277" s="29">
        <f>IF(AND(MYRANKS_P[[#This Row],[RANK]]&lt;=(TOTAL_PITCHERS_DRAFTED-PITCHERS_BELOW_REPL_DRAFTED),MYRANKS_P[[#This Row],[$ACTUAL]]=""),MYRANKS_P[[#This Row],[POINTS OVER REPL]],0)</f>
        <v>0</v>
      </c>
      <c r="AA277" s="40">
        <f>IF(MYRANKS_P[[#This Row],[$ACTUAL]]="",MYRANKS_P[[#This Row],[POINTS OVER REPL]]*REMAINING_DOLLAR_VALUE_PER_POINT+1,0)</f>
        <v>1</v>
      </c>
    </row>
    <row r="278" spans="1:27" x14ac:dyDescent="0.25">
      <c r="A278" s="4" t="s">
        <v>14928</v>
      </c>
      <c r="B278" s="14" t="str">
        <f>VLOOKUP(MYRANKS_P[[#This Row],[PLAYERID]],PLAYERIDMAP2[],COLUMN(PLAYERIDMAP2[LASTNAME]),FALSE)</f>
        <v>Rodney</v>
      </c>
      <c r="C278" s="14" t="str">
        <f>VLOOKUP(MYRANKS_P[[#This Row],[PLAYERID]],PLAYERIDMAP2[],COLUMN(PLAYERIDMAP2[FIRSTNAME]),FALSE)</f>
        <v>Fernando</v>
      </c>
      <c r="D278" s="14" t="str">
        <f>MYRANKS_P[[#This Row],[FNAME]]&amp;" "&amp;MYRANKS_P[[#This Row],[LNAME]]</f>
        <v>Fernando Rodney</v>
      </c>
      <c r="E278" s="14" t="str">
        <f>VLOOKUP(MYRANKS_P[[#This Row],[PLAYERID]],PLAYERIDMAP2[],COLUMN(PLAYERIDMAP2[TEAM]),FALSE)</f>
        <v>CHC</v>
      </c>
      <c r="F278" s="14" t="str">
        <f>VLOOKUP(MYRANKS_P[[#This Row],[PLAYERID]],PLAYERIDMAP2[],COLUMN(PLAYERIDMAP2[POS]),FALSE)</f>
        <v>P</v>
      </c>
      <c r="G278" s="14">
        <f>IFERROR(VALUE(VLOOKUP(MYRANKS_P[[#This Row],[PLAYERID]],PLAYERIDMAP2[],COLUMN(PLAYERIDMAP2[IDFANGRAPHS]),FALSE)),VLOOKUP(MYRANKS_P[[#This Row],[PLAYERID]],PLAYERIDMAP2[],COLUMN(PLAYERIDMAP2[IDFANGRAPHS]),FALSE))</f>
        <v>494</v>
      </c>
      <c r="H278" s="23">
        <f>IFERROR(VLOOKUP(MYRANKS_P[[#This Row],[IDFANGRAPHS]],STEAMER_P[],COLUMN(STEAMER_P[W]),FALSE),0)</f>
        <v>3</v>
      </c>
      <c r="I278" s="23">
        <f>IFERROR(VLOOKUP(MYRANKS_P[[#This Row],[IDFANGRAPHS]],STEAMER_P[],COLUMN(STEAMER_P[L]),FALSE),0)</f>
        <v>3</v>
      </c>
      <c r="J278" s="23">
        <f>IFERROR(VLOOKUP(MYRANKS_P[[#This Row],[IDFANGRAPHS]],STEAMER_P[],COLUMN(STEAMER_P[SV]),FALSE),0)</f>
        <v>3</v>
      </c>
      <c r="K278" s="23">
        <f>IFERROR(VLOOKUP(MYRANKS_P[[#This Row],[IDFANGRAPHS]],STEAMER_P[],COLUMN(STEAMER_P[IP]),FALSE),0)</f>
        <v>55</v>
      </c>
      <c r="L278" s="23">
        <f>IFERROR(VLOOKUP(MYRANKS_P[[#This Row],[IDFANGRAPHS]],STEAMER_P[],COLUMN(STEAMER_P[H]),FALSE),0)</f>
        <v>49</v>
      </c>
      <c r="M278" s="23">
        <f>IFERROR(VLOOKUP(MYRANKS_P[[#This Row],[IDFANGRAPHS]],STEAMER_P[],COLUMN(STEAMER_P[ER]),FALSE),0)</f>
        <v>22</v>
      </c>
      <c r="N278" s="23">
        <f>IFERROR(VLOOKUP(MYRANKS_P[[#This Row],[IDFANGRAPHS]],STEAMER_P[],COLUMN(STEAMER_P[HR]),FALSE),0)</f>
        <v>5</v>
      </c>
      <c r="O278" s="23">
        <f>IFERROR(VLOOKUP(MYRANKS_P[[#This Row],[IDFANGRAPHS]],STEAMER_P[],COLUMN(STEAMER_P[SO]),FALSE),0)</f>
        <v>53</v>
      </c>
      <c r="P278" s="23">
        <f>IFERROR(VLOOKUP(MYRANKS_P[[#This Row],[IDFANGRAPHS]],STEAMER_P[],COLUMN(STEAMER_P[BB]),FALSE),0)</f>
        <v>23</v>
      </c>
      <c r="Q278" s="21">
        <f>IFERROR((MYRANKS_P[[#This Row],[ER]]*9)/MYRANKS_P[[#This Row],[IP]],0)</f>
        <v>3.6</v>
      </c>
      <c r="R278" s="21">
        <f>IFERROR((MYRANKS_P[[#This Row],[BB]]+MYRANKS_P[[#This Row],[H]])/MYRANKS_P[[#This Row],[IP]],0)</f>
        <v>1.3090909090909091</v>
      </c>
      <c r="S278" s="23">
        <f>MYRANKS_P[[#This Row],[W]]*P_PTS_W+MYRANKS_P[[#This Row],[L]]*P_PTS_L+MYRANKS_P[[#This Row],[IP]]*P_PTS_IP+MYRANKS_P[[#This Row],[SO]]*P_PTS_K+MYRANKS_P[[#This Row],[BB]]*P_PTS_BB+MYRANKS_P[[#This Row],[H]]*P_PTS_HA+MYRANKS_P[[#This Row],[SV]]*P_PTS_SV+MYRANKS_P[[#This Row],[HR]]*P_PTS_HRA+MYRANKS_P[[#This Row],[ER]]*P_PTS_ER</f>
        <v>0</v>
      </c>
      <c r="T278" s="23">
        <f>VLOOKUP(MYRANKS_P[[#This Row],[POS]],REPLACEMENT_LEVEL[],3,FALSE)</f>
        <v>0</v>
      </c>
      <c r="U278" s="23">
        <f>MYRANKS_P[[#This Row],[PROJ PTS]]-MYRANKS_P[[#This Row],[REPL LEVEL]]</f>
        <v>0</v>
      </c>
      <c r="V278" s="30">
        <f>RANK(MYRANKS_P[[#This Row],[POINTS OVER REPL]],MYRANKS_P[POINTS OVER REPL])</f>
        <v>1</v>
      </c>
      <c r="W278" s="29">
        <f>IF(MYRANKS_P[[#This Row],[RANK]]&lt;=TOTAL_PITCHERS_DRAFTED,MYRANKS_P[[#This Row],[POINTS OVER REPL]],0)</f>
        <v>0</v>
      </c>
      <c r="X278" s="35">
        <f>MYRANKS_P[[#This Row],[POINTS OVER REPL]]*DOLLAR_VALUE_PER_POINT+1</f>
        <v>1</v>
      </c>
      <c r="Y278" s="35"/>
      <c r="Z278" s="29">
        <f>IF(AND(MYRANKS_P[[#This Row],[RANK]]&lt;=(TOTAL_PITCHERS_DRAFTED-PITCHERS_BELOW_REPL_DRAFTED),MYRANKS_P[[#This Row],[$ACTUAL]]=""),MYRANKS_P[[#This Row],[POINTS OVER REPL]],0)</f>
        <v>0</v>
      </c>
      <c r="AA278" s="40">
        <f>IF(MYRANKS_P[[#This Row],[$ACTUAL]]="",MYRANKS_P[[#This Row],[POINTS OVER REPL]]*REMAINING_DOLLAR_VALUE_PER_POINT+1,0)</f>
        <v>1</v>
      </c>
    </row>
    <row r="279" spans="1:27" x14ac:dyDescent="0.25">
      <c r="A279" s="2" t="s">
        <v>12418</v>
      </c>
      <c r="B279" s="14" t="str">
        <f>VLOOKUP(MYRANKS_P[[#This Row],[PLAYERID]],PLAYERIDMAP2[],COLUMN(PLAYERIDMAP2[LASTNAME]),FALSE)</f>
        <v>Farquhar</v>
      </c>
      <c r="C279" s="14" t="str">
        <f>VLOOKUP(MYRANKS_P[[#This Row],[PLAYERID]],PLAYERIDMAP2[],COLUMN(PLAYERIDMAP2[FIRSTNAME]),FALSE)</f>
        <v>Danny</v>
      </c>
      <c r="D279" s="14" t="str">
        <f>MYRANKS_P[[#This Row],[FNAME]]&amp;" "&amp;MYRANKS_P[[#This Row],[LNAME]]</f>
        <v>Danny Farquhar</v>
      </c>
      <c r="E279" s="14" t="str">
        <f>VLOOKUP(MYRANKS_P[[#This Row],[PLAYERID]],PLAYERIDMAP2[],COLUMN(PLAYERIDMAP2[TEAM]),FALSE)</f>
        <v>TB</v>
      </c>
      <c r="F279" s="14" t="str">
        <f>VLOOKUP(MYRANKS_P[[#This Row],[PLAYERID]],PLAYERIDMAP2[],COLUMN(PLAYERIDMAP2[POS]),FALSE)</f>
        <v>P</v>
      </c>
      <c r="G279" s="14">
        <f>IFERROR(VALUE(VLOOKUP(MYRANKS_P[[#This Row],[PLAYERID]],PLAYERIDMAP2[],COLUMN(PLAYERIDMAP2[IDFANGRAPHS]),FALSE)),VLOOKUP(MYRANKS_P[[#This Row],[PLAYERID]],PLAYERIDMAP2[],COLUMN(PLAYERIDMAP2[IDFANGRAPHS]),FALSE))</f>
        <v>8501</v>
      </c>
      <c r="H279" s="23">
        <f>IFERROR(VLOOKUP(MYRANKS_P[[#This Row],[IDFANGRAPHS]],STEAMER_P[],COLUMN(STEAMER_P[W]),FALSE),0)</f>
        <v>3</v>
      </c>
      <c r="I279" s="23">
        <f>IFERROR(VLOOKUP(MYRANKS_P[[#This Row],[IDFANGRAPHS]],STEAMER_P[],COLUMN(STEAMER_P[L]),FALSE),0)</f>
        <v>3</v>
      </c>
      <c r="J279" s="23">
        <f>IFERROR(VLOOKUP(MYRANKS_P[[#This Row],[IDFANGRAPHS]],STEAMER_P[],COLUMN(STEAMER_P[SV]),FALSE),0)</f>
        <v>3</v>
      </c>
      <c r="K279" s="23">
        <f>IFERROR(VLOOKUP(MYRANKS_P[[#This Row],[IDFANGRAPHS]],STEAMER_P[],COLUMN(STEAMER_P[IP]),FALSE),0)</f>
        <v>55</v>
      </c>
      <c r="L279" s="23">
        <f>IFERROR(VLOOKUP(MYRANKS_P[[#This Row],[IDFANGRAPHS]],STEAMER_P[],COLUMN(STEAMER_P[H]),FALSE),0)</f>
        <v>48</v>
      </c>
      <c r="M279" s="23">
        <f>IFERROR(VLOOKUP(MYRANKS_P[[#This Row],[IDFANGRAPHS]],STEAMER_P[],COLUMN(STEAMER_P[ER]),FALSE),0)</f>
        <v>20</v>
      </c>
      <c r="N279" s="23">
        <f>IFERROR(VLOOKUP(MYRANKS_P[[#This Row],[IDFANGRAPHS]],STEAMER_P[],COLUMN(STEAMER_P[HR]),FALSE),0)</f>
        <v>5</v>
      </c>
      <c r="O279" s="23">
        <f>IFERROR(VLOOKUP(MYRANKS_P[[#This Row],[IDFANGRAPHS]],STEAMER_P[],COLUMN(STEAMER_P[SO]),FALSE),0)</f>
        <v>53</v>
      </c>
      <c r="P279" s="23">
        <f>IFERROR(VLOOKUP(MYRANKS_P[[#This Row],[IDFANGRAPHS]],STEAMER_P[],COLUMN(STEAMER_P[BB]),FALSE),0)</f>
        <v>18</v>
      </c>
      <c r="Q279" s="21">
        <f>IFERROR((MYRANKS_P[[#This Row],[ER]]*9)/MYRANKS_P[[#This Row],[IP]],0)</f>
        <v>3.2727272727272729</v>
      </c>
      <c r="R279" s="21">
        <f>IFERROR((MYRANKS_P[[#This Row],[BB]]+MYRANKS_P[[#This Row],[H]])/MYRANKS_P[[#This Row],[IP]],0)</f>
        <v>1.2</v>
      </c>
      <c r="S279" s="23">
        <f>MYRANKS_P[[#This Row],[W]]*P_PTS_W+MYRANKS_P[[#This Row],[L]]*P_PTS_L+MYRANKS_P[[#This Row],[IP]]*P_PTS_IP+MYRANKS_P[[#This Row],[SO]]*P_PTS_K+MYRANKS_P[[#This Row],[BB]]*P_PTS_BB+MYRANKS_P[[#This Row],[H]]*P_PTS_HA+MYRANKS_P[[#This Row],[SV]]*P_PTS_SV+MYRANKS_P[[#This Row],[HR]]*P_PTS_HRA+MYRANKS_P[[#This Row],[ER]]*P_PTS_ER</f>
        <v>0</v>
      </c>
      <c r="T279" s="23">
        <f>VLOOKUP(MYRANKS_P[[#This Row],[POS]],REPLACEMENT_LEVEL[],3,FALSE)</f>
        <v>0</v>
      </c>
      <c r="U279" s="23">
        <f>MYRANKS_P[[#This Row],[PROJ PTS]]-MYRANKS_P[[#This Row],[REPL LEVEL]]</f>
        <v>0</v>
      </c>
      <c r="V279" s="30">
        <f>RANK(MYRANKS_P[[#This Row],[POINTS OVER REPL]],MYRANKS_P[POINTS OVER REPL])</f>
        <v>1</v>
      </c>
      <c r="W279" s="29">
        <f>IF(MYRANKS_P[[#This Row],[RANK]]&lt;=TOTAL_PITCHERS_DRAFTED,MYRANKS_P[[#This Row],[POINTS OVER REPL]],0)</f>
        <v>0</v>
      </c>
      <c r="X279" s="35">
        <f>MYRANKS_P[[#This Row],[POINTS OVER REPL]]*DOLLAR_VALUE_PER_POINT+1</f>
        <v>1</v>
      </c>
      <c r="Y279" s="35"/>
      <c r="Z279" s="29">
        <f>IF(AND(MYRANKS_P[[#This Row],[RANK]]&lt;=(TOTAL_PITCHERS_DRAFTED-PITCHERS_BELOW_REPL_DRAFTED),MYRANKS_P[[#This Row],[$ACTUAL]]=""),MYRANKS_P[[#This Row],[POINTS OVER REPL]],0)</f>
        <v>0</v>
      </c>
      <c r="AA279" s="40">
        <f>IF(MYRANKS_P[[#This Row],[$ACTUAL]]="",MYRANKS_P[[#This Row],[POINTS OVER REPL]]*REMAINING_DOLLAR_VALUE_PER_POINT+1,0)</f>
        <v>1</v>
      </c>
    </row>
    <row r="280" spans="1:27" x14ac:dyDescent="0.25">
      <c r="A280" s="89" t="s">
        <v>15604</v>
      </c>
      <c r="B280" s="90" t="str">
        <f>VLOOKUP(MYRANKS_P[[#This Row],[PLAYERID]],PLAYERIDMAP2[],COLUMN(PLAYERIDMAP2[LASTNAME]),FALSE)</f>
        <v>Tropeano</v>
      </c>
      <c r="C280" s="90" t="str">
        <f>VLOOKUP(MYRANKS_P[[#This Row],[PLAYERID]],PLAYERIDMAP2[],COLUMN(PLAYERIDMAP2[FIRSTNAME]),FALSE)</f>
        <v>Nicholas</v>
      </c>
      <c r="D280" s="90" t="str">
        <f>MYRANKS_P[[#This Row],[FNAME]]&amp;" "&amp;MYRANKS_P[[#This Row],[LNAME]]</f>
        <v>Nicholas Tropeano</v>
      </c>
      <c r="E280" s="90" t="str">
        <f>VLOOKUP(MYRANKS_P[[#This Row],[PLAYERID]],PLAYERIDMAP2[],COLUMN(PLAYERIDMAP2[TEAM]),FALSE)</f>
        <v>HOU</v>
      </c>
      <c r="F280" s="90" t="str">
        <f>VLOOKUP(MYRANKS_P[[#This Row],[PLAYERID]],PLAYERIDMAP2[],COLUMN(PLAYERIDMAP2[POS]),FALSE)</f>
        <v>P</v>
      </c>
      <c r="G280" s="90">
        <f>IFERROR(VALUE(VLOOKUP(MYRANKS_P[[#This Row],[PLAYERID]],PLAYERIDMAP2[],COLUMN(PLAYERIDMAP2[IDFANGRAPHS]),FALSE)),VLOOKUP(MYRANKS_P[[#This Row],[PLAYERID]],PLAYERIDMAP2[],COLUMN(PLAYERIDMAP2[IDFANGRAPHS]),FALSE))</f>
        <v>12385</v>
      </c>
      <c r="H280" s="23">
        <f>IFERROR(VLOOKUP(MYRANKS_P[[#This Row],[IDFANGRAPHS]],STEAMER_P[],COLUMN(STEAMER_P[W]),FALSE),0)</f>
        <v>3</v>
      </c>
      <c r="I280" s="23">
        <f>IFERROR(VLOOKUP(MYRANKS_P[[#This Row],[IDFANGRAPHS]],STEAMER_P[],COLUMN(STEAMER_P[L]),FALSE),0)</f>
        <v>3</v>
      </c>
      <c r="J280" s="23">
        <f>IFERROR(VLOOKUP(MYRANKS_P[[#This Row],[IDFANGRAPHS]],STEAMER_P[],COLUMN(STEAMER_P[SV]),FALSE),0)</f>
        <v>0</v>
      </c>
      <c r="K280" s="23">
        <f>IFERROR(VLOOKUP(MYRANKS_P[[#This Row],[IDFANGRAPHS]],STEAMER_P[],COLUMN(STEAMER_P[IP]),FALSE),0)</f>
        <v>56</v>
      </c>
      <c r="L280" s="23">
        <f>IFERROR(VLOOKUP(MYRANKS_P[[#This Row],[IDFANGRAPHS]],STEAMER_P[],COLUMN(STEAMER_P[H]),FALSE),0)</f>
        <v>50</v>
      </c>
      <c r="M280" s="23">
        <f>IFERROR(VLOOKUP(MYRANKS_P[[#This Row],[IDFANGRAPHS]],STEAMER_P[],COLUMN(STEAMER_P[ER]),FALSE),0)</f>
        <v>22</v>
      </c>
      <c r="N280" s="23">
        <f>IFERROR(VLOOKUP(MYRANKS_P[[#This Row],[IDFANGRAPHS]],STEAMER_P[],COLUMN(STEAMER_P[HR]),FALSE),0)</f>
        <v>6</v>
      </c>
      <c r="O280" s="23">
        <f>IFERROR(VLOOKUP(MYRANKS_P[[#This Row],[IDFANGRAPHS]],STEAMER_P[],COLUMN(STEAMER_P[SO]),FALSE),0)</f>
        <v>53</v>
      </c>
      <c r="P280" s="23">
        <f>IFERROR(VLOOKUP(MYRANKS_P[[#This Row],[IDFANGRAPHS]],STEAMER_P[],COLUMN(STEAMER_P[BB]),FALSE),0)</f>
        <v>17</v>
      </c>
      <c r="Q280" s="82">
        <f>IFERROR((MYRANKS_P[[#This Row],[ER]]*9)/MYRANKS_P[[#This Row],[IP]],0)</f>
        <v>3.5357142857142856</v>
      </c>
      <c r="R280" s="82">
        <f>IFERROR((MYRANKS_P[[#This Row],[BB]]+MYRANKS_P[[#This Row],[H]])/MYRANKS_P[[#This Row],[IP]],0)</f>
        <v>1.1964285714285714</v>
      </c>
      <c r="S280" s="81">
        <f>MYRANKS_P[[#This Row],[W]]*P_PTS_W+MYRANKS_P[[#This Row],[L]]*P_PTS_L+MYRANKS_P[[#This Row],[IP]]*P_PTS_IP+MYRANKS_P[[#This Row],[SO]]*P_PTS_K+MYRANKS_P[[#This Row],[BB]]*P_PTS_BB+MYRANKS_P[[#This Row],[H]]*P_PTS_HA+MYRANKS_P[[#This Row],[SV]]*P_PTS_SV+MYRANKS_P[[#This Row],[HR]]*P_PTS_HRA+MYRANKS_P[[#This Row],[ER]]*P_PTS_ER</f>
        <v>0</v>
      </c>
      <c r="T280" s="81">
        <f>VLOOKUP(MYRANKS_P[[#This Row],[POS]],REPLACEMENT_LEVEL[],3,FALSE)</f>
        <v>0</v>
      </c>
      <c r="U280" s="81">
        <f>MYRANKS_P[[#This Row],[PROJ PTS]]-MYRANKS_P[[#This Row],[REPL LEVEL]]</f>
        <v>0</v>
      </c>
      <c r="V280" s="80">
        <f>RANK(MYRANKS_P[[#This Row],[POINTS OVER REPL]],MYRANKS_P[POINTS OVER REPL])</f>
        <v>1</v>
      </c>
      <c r="W280" s="81">
        <f>IF(MYRANKS_P[[#This Row],[RANK]]&lt;=TOTAL_PITCHERS_DRAFTED,MYRANKS_P[[#This Row],[POINTS OVER REPL]],0)</f>
        <v>0</v>
      </c>
      <c r="X280" s="83">
        <f>MYRANKS_P[[#This Row],[POINTS OVER REPL]]*DOLLAR_VALUE_PER_POINT+1</f>
        <v>1</v>
      </c>
      <c r="Y280" s="83"/>
      <c r="Z280" s="81">
        <f>IF(AND(MYRANKS_P[[#This Row],[RANK]]&lt;=(TOTAL_PITCHERS_DRAFTED-PITCHERS_BELOW_REPL_DRAFTED),MYRANKS_P[[#This Row],[$ACTUAL]]=""),MYRANKS_P[[#This Row],[POINTS OVER REPL]],0)</f>
        <v>0</v>
      </c>
      <c r="AA280" s="84">
        <f>IF(MYRANKS_P[[#This Row],[$ACTUAL]]="",MYRANKS_P[[#This Row],[POINTS OVER REPL]]*REMAINING_DOLLAR_VALUE_PER_POINT+1,0)</f>
        <v>1</v>
      </c>
    </row>
    <row r="281" spans="1:27" x14ac:dyDescent="0.25">
      <c r="A281" s="2" t="s">
        <v>15244</v>
      </c>
      <c r="B281" s="14" t="str">
        <f>VLOOKUP(MYRANKS_P[[#This Row],[PLAYERID]],PLAYERIDMAP2[],COLUMN(PLAYERIDMAP2[LASTNAME]),FALSE)</f>
        <v>Shaw</v>
      </c>
      <c r="C281" s="14" t="str">
        <f>VLOOKUP(MYRANKS_P[[#This Row],[PLAYERID]],PLAYERIDMAP2[],COLUMN(PLAYERIDMAP2[FIRSTNAME]),FALSE)</f>
        <v>Bryan</v>
      </c>
      <c r="D281" s="14" t="str">
        <f>MYRANKS_P[[#This Row],[FNAME]]&amp;" "&amp;MYRANKS_P[[#This Row],[LNAME]]</f>
        <v>Bryan Shaw</v>
      </c>
      <c r="E281" s="14" t="str">
        <f>VLOOKUP(MYRANKS_P[[#This Row],[PLAYERID]],PLAYERIDMAP2[],COLUMN(PLAYERIDMAP2[TEAM]),FALSE)</f>
        <v>CLE</v>
      </c>
      <c r="F281" s="14" t="str">
        <f>VLOOKUP(MYRANKS_P[[#This Row],[PLAYERID]],PLAYERIDMAP2[],COLUMN(PLAYERIDMAP2[POS]),FALSE)</f>
        <v>P</v>
      </c>
      <c r="G281" s="14">
        <f>IFERROR(VALUE(VLOOKUP(MYRANKS_P[[#This Row],[PLAYERID]],PLAYERIDMAP2[],COLUMN(PLAYERIDMAP2[IDFANGRAPHS]),FALSE)),VLOOKUP(MYRANKS_P[[#This Row],[PLAYERID]],PLAYERIDMAP2[],COLUMN(PLAYERIDMAP2[IDFANGRAPHS]),FALSE))</f>
        <v>8110</v>
      </c>
      <c r="H281" s="23">
        <f>IFERROR(VLOOKUP(MYRANKS_P[[#This Row],[IDFANGRAPHS]],STEAMER_P[],COLUMN(STEAMER_P[W]),FALSE),0)</f>
        <v>3</v>
      </c>
      <c r="I281" s="23">
        <f>IFERROR(VLOOKUP(MYRANKS_P[[#This Row],[IDFANGRAPHS]],STEAMER_P[],COLUMN(STEAMER_P[L]),FALSE),0)</f>
        <v>3</v>
      </c>
      <c r="J281" s="23">
        <f>IFERROR(VLOOKUP(MYRANKS_P[[#This Row],[IDFANGRAPHS]],STEAMER_P[],COLUMN(STEAMER_P[SV]),FALSE),0)</f>
        <v>6</v>
      </c>
      <c r="K281" s="23">
        <f>IFERROR(VLOOKUP(MYRANKS_P[[#This Row],[IDFANGRAPHS]],STEAMER_P[],COLUMN(STEAMER_P[IP]),FALSE),0)</f>
        <v>65</v>
      </c>
      <c r="L281" s="23">
        <f>IFERROR(VLOOKUP(MYRANKS_P[[#This Row],[IDFANGRAPHS]],STEAMER_P[],COLUMN(STEAMER_P[H]),FALSE),0)</f>
        <v>63</v>
      </c>
      <c r="M281" s="23">
        <f>IFERROR(VLOOKUP(MYRANKS_P[[#This Row],[IDFANGRAPHS]],STEAMER_P[],COLUMN(STEAMER_P[ER]),FALSE),0)</f>
        <v>28</v>
      </c>
      <c r="N281" s="23">
        <f>IFERROR(VLOOKUP(MYRANKS_P[[#This Row],[IDFANGRAPHS]],STEAMER_P[],COLUMN(STEAMER_P[HR]),FALSE),0)</f>
        <v>7</v>
      </c>
      <c r="O281" s="23">
        <f>IFERROR(VLOOKUP(MYRANKS_P[[#This Row],[IDFANGRAPHS]],STEAMER_P[],COLUMN(STEAMER_P[SO]),FALSE),0)</f>
        <v>53</v>
      </c>
      <c r="P281" s="23">
        <f>IFERROR(VLOOKUP(MYRANKS_P[[#This Row],[IDFANGRAPHS]],STEAMER_P[],COLUMN(STEAMER_P[BB]),FALSE),0)</f>
        <v>22</v>
      </c>
      <c r="Q281" s="21">
        <f>IFERROR((MYRANKS_P[[#This Row],[ER]]*9)/MYRANKS_P[[#This Row],[IP]],0)</f>
        <v>3.8769230769230769</v>
      </c>
      <c r="R281" s="21">
        <f>IFERROR((MYRANKS_P[[#This Row],[BB]]+MYRANKS_P[[#This Row],[H]])/MYRANKS_P[[#This Row],[IP]],0)</f>
        <v>1.3076923076923077</v>
      </c>
      <c r="S281" s="23">
        <f>MYRANKS_P[[#This Row],[W]]*P_PTS_W+MYRANKS_P[[#This Row],[L]]*P_PTS_L+MYRANKS_P[[#This Row],[IP]]*P_PTS_IP+MYRANKS_P[[#This Row],[SO]]*P_PTS_K+MYRANKS_P[[#This Row],[BB]]*P_PTS_BB+MYRANKS_P[[#This Row],[H]]*P_PTS_HA+MYRANKS_P[[#This Row],[SV]]*P_PTS_SV+MYRANKS_P[[#This Row],[HR]]*P_PTS_HRA+MYRANKS_P[[#This Row],[ER]]*P_PTS_ER</f>
        <v>0</v>
      </c>
      <c r="T281" s="23">
        <f>VLOOKUP(MYRANKS_P[[#This Row],[POS]],REPLACEMENT_LEVEL[],3,FALSE)</f>
        <v>0</v>
      </c>
      <c r="U281" s="23">
        <f>MYRANKS_P[[#This Row],[PROJ PTS]]-MYRANKS_P[[#This Row],[REPL LEVEL]]</f>
        <v>0</v>
      </c>
      <c r="V281" s="30">
        <f>RANK(MYRANKS_P[[#This Row],[POINTS OVER REPL]],MYRANKS_P[POINTS OVER REPL])</f>
        <v>1</v>
      </c>
      <c r="W281" s="29">
        <f>IF(MYRANKS_P[[#This Row],[RANK]]&lt;=TOTAL_PITCHERS_DRAFTED,MYRANKS_P[[#This Row],[POINTS OVER REPL]],0)</f>
        <v>0</v>
      </c>
      <c r="X281" s="35">
        <f>MYRANKS_P[[#This Row],[POINTS OVER REPL]]*DOLLAR_VALUE_PER_POINT+1</f>
        <v>1</v>
      </c>
      <c r="Y281" s="35"/>
      <c r="Z281" s="29">
        <f>IF(AND(MYRANKS_P[[#This Row],[RANK]]&lt;=(TOTAL_PITCHERS_DRAFTED-PITCHERS_BELOW_REPL_DRAFTED),MYRANKS_P[[#This Row],[$ACTUAL]]=""),MYRANKS_P[[#This Row],[POINTS OVER REPL]],0)</f>
        <v>0</v>
      </c>
      <c r="AA281" s="40">
        <f>IF(MYRANKS_P[[#This Row],[$ACTUAL]]="",MYRANKS_P[[#This Row],[POINTS OVER REPL]]*REMAINING_DOLLAR_VALUE_PER_POINT+1,0)</f>
        <v>1</v>
      </c>
    </row>
    <row r="282" spans="1:27" x14ac:dyDescent="0.25">
      <c r="A282" s="2" t="s">
        <v>14201</v>
      </c>
      <c r="B282" s="14" t="str">
        <f>VLOOKUP(MYRANKS_P[[#This Row],[PLAYERID]],PLAYERIDMAP2[],COLUMN(PLAYERIDMAP2[LASTNAME]),FALSE)</f>
        <v>Motte</v>
      </c>
      <c r="C282" s="14" t="str">
        <f>VLOOKUP(MYRANKS_P[[#This Row],[PLAYERID]],PLAYERIDMAP2[],COLUMN(PLAYERIDMAP2[FIRSTNAME]),FALSE)</f>
        <v>Jason</v>
      </c>
      <c r="D282" s="14" t="str">
        <f>MYRANKS_P[[#This Row],[FNAME]]&amp;" "&amp;MYRANKS_P[[#This Row],[LNAME]]</f>
        <v>Jason Motte</v>
      </c>
      <c r="E282" s="14" t="str">
        <f>VLOOKUP(MYRANKS_P[[#This Row],[PLAYERID]],PLAYERIDMAP2[],COLUMN(PLAYERIDMAP2[TEAM]),FALSE)</f>
        <v>COL</v>
      </c>
      <c r="F282" s="14" t="str">
        <f>VLOOKUP(MYRANKS_P[[#This Row],[PLAYERID]],PLAYERIDMAP2[],COLUMN(PLAYERIDMAP2[POS]),FALSE)</f>
        <v>P</v>
      </c>
      <c r="G282" s="14">
        <f>IFERROR(VALUE(VLOOKUP(MYRANKS_P[[#This Row],[PLAYERID]],PLAYERIDMAP2[],COLUMN(PLAYERIDMAP2[IDFANGRAPHS]),FALSE)),VLOOKUP(MYRANKS_P[[#This Row],[PLAYERID]],PLAYERIDMAP2[],COLUMN(PLAYERIDMAP2[IDFANGRAPHS]),FALSE))</f>
        <v>5861</v>
      </c>
      <c r="H282" s="23">
        <f>IFERROR(VLOOKUP(MYRANKS_P[[#This Row],[IDFANGRAPHS]],STEAMER_P[],COLUMN(STEAMER_P[W]),FALSE),0)</f>
        <v>3</v>
      </c>
      <c r="I282" s="23">
        <f>IFERROR(VLOOKUP(MYRANKS_P[[#This Row],[IDFANGRAPHS]],STEAMER_P[],COLUMN(STEAMER_P[L]),FALSE),0)</f>
        <v>3</v>
      </c>
      <c r="J282" s="23">
        <f>IFERROR(VLOOKUP(MYRANKS_P[[#This Row],[IDFANGRAPHS]],STEAMER_P[],COLUMN(STEAMER_P[SV]),FALSE),0)</f>
        <v>28</v>
      </c>
      <c r="K282" s="23">
        <f>IFERROR(VLOOKUP(MYRANKS_P[[#This Row],[IDFANGRAPHS]],STEAMER_P[],COLUMN(STEAMER_P[IP]),FALSE),0)</f>
        <v>65</v>
      </c>
      <c r="L282" s="23">
        <f>IFERROR(VLOOKUP(MYRANKS_P[[#This Row],[IDFANGRAPHS]],STEAMER_P[],COLUMN(STEAMER_P[H]),FALSE),0)</f>
        <v>69</v>
      </c>
      <c r="M282" s="23">
        <f>IFERROR(VLOOKUP(MYRANKS_P[[#This Row],[IDFANGRAPHS]],STEAMER_P[],COLUMN(STEAMER_P[ER]),FALSE),0)</f>
        <v>32</v>
      </c>
      <c r="N282" s="23">
        <f>IFERROR(VLOOKUP(MYRANKS_P[[#This Row],[IDFANGRAPHS]],STEAMER_P[],COLUMN(STEAMER_P[HR]),FALSE),0)</f>
        <v>10</v>
      </c>
      <c r="O282" s="23">
        <f>IFERROR(VLOOKUP(MYRANKS_P[[#This Row],[IDFANGRAPHS]],STEAMER_P[],COLUMN(STEAMER_P[SO]),FALSE),0)</f>
        <v>53</v>
      </c>
      <c r="P282" s="23">
        <f>IFERROR(VLOOKUP(MYRANKS_P[[#This Row],[IDFANGRAPHS]],STEAMER_P[],COLUMN(STEAMER_P[BB]),FALSE),0)</f>
        <v>20</v>
      </c>
      <c r="Q282" s="21">
        <f>IFERROR((MYRANKS_P[[#This Row],[ER]]*9)/MYRANKS_P[[#This Row],[IP]],0)</f>
        <v>4.430769230769231</v>
      </c>
      <c r="R282" s="21">
        <f>IFERROR((MYRANKS_P[[#This Row],[BB]]+MYRANKS_P[[#This Row],[H]])/MYRANKS_P[[#This Row],[IP]],0)</f>
        <v>1.3692307692307693</v>
      </c>
      <c r="S282" s="23">
        <f>MYRANKS_P[[#This Row],[W]]*P_PTS_W+MYRANKS_P[[#This Row],[L]]*P_PTS_L+MYRANKS_P[[#This Row],[IP]]*P_PTS_IP+MYRANKS_P[[#This Row],[SO]]*P_PTS_K+MYRANKS_P[[#This Row],[BB]]*P_PTS_BB+MYRANKS_P[[#This Row],[H]]*P_PTS_HA+MYRANKS_P[[#This Row],[SV]]*P_PTS_SV+MYRANKS_P[[#This Row],[HR]]*P_PTS_HRA+MYRANKS_P[[#This Row],[ER]]*P_PTS_ER</f>
        <v>0</v>
      </c>
      <c r="T282" s="23">
        <f>VLOOKUP(MYRANKS_P[[#This Row],[POS]],REPLACEMENT_LEVEL[],3,FALSE)</f>
        <v>0</v>
      </c>
      <c r="U282" s="23">
        <f>MYRANKS_P[[#This Row],[PROJ PTS]]-MYRANKS_P[[#This Row],[REPL LEVEL]]</f>
        <v>0</v>
      </c>
      <c r="V282" s="30">
        <f>RANK(MYRANKS_P[[#This Row],[POINTS OVER REPL]],MYRANKS_P[POINTS OVER REPL])</f>
        <v>1</v>
      </c>
      <c r="W282" s="29">
        <f>IF(MYRANKS_P[[#This Row],[RANK]]&lt;=TOTAL_PITCHERS_DRAFTED,MYRANKS_P[[#This Row],[POINTS OVER REPL]],0)</f>
        <v>0</v>
      </c>
      <c r="X282" s="35">
        <f>MYRANKS_P[[#This Row],[POINTS OVER REPL]]*DOLLAR_VALUE_PER_POINT+1</f>
        <v>1</v>
      </c>
      <c r="Y282" s="35"/>
      <c r="Z282" s="29">
        <f>IF(AND(MYRANKS_P[[#This Row],[RANK]]&lt;=(TOTAL_PITCHERS_DRAFTED-PITCHERS_BELOW_REPL_DRAFTED),MYRANKS_P[[#This Row],[$ACTUAL]]=""),MYRANKS_P[[#This Row],[POINTS OVER REPL]],0)</f>
        <v>0</v>
      </c>
      <c r="AA282" s="40">
        <f>IF(MYRANKS_P[[#This Row],[$ACTUAL]]="",MYRANKS_P[[#This Row],[POINTS OVER REPL]]*REMAINING_DOLLAR_VALUE_PER_POINT+1,0)</f>
        <v>1</v>
      </c>
    </row>
    <row r="283" spans="1:27" x14ac:dyDescent="0.25">
      <c r="A283" s="9" t="s">
        <v>15090</v>
      </c>
      <c r="B283" s="14" t="str">
        <f>VLOOKUP(MYRANKS_P[[#This Row],[PLAYERID]],PLAYERIDMAP2[],COLUMN(PLAYERIDMAP2[LASTNAME]),FALSE)</f>
        <v>Salas</v>
      </c>
      <c r="C283" s="14" t="str">
        <f>VLOOKUP(MYRANKS_P[[#This Row],[PLAYERID]],PLAYERIDMAP2[],COLUMN(PLAYERIDMAP2[FIRSTNAME]),FALSE)</f>
        <v>Fernando</v>
      </c>
      <c r="D283" s="14" t="str">
        <f>MYRANKS_P[[#This Row],[FNAME]]&amp;" "&amp;MYRANKS_P[[#This Row],[LNAME]]</f>
        <v>Fernando Salas</v>
      </c>
      <c r="E283" s="14" t="str">
        <f>VLOOKUP(MYRANKS_P[[#This Row],[PLAYERID]],PLAYERIDMAP2[],COLUMN(PLAYERIDMAP2[TEAM]),FALSE)</f>
        <v>LAA</v>
      </c>
      <c r="F283" s="14" t="str">
        <f>VLOOKUP(MYRANKS_P[[#This Row],[PLAYERID]],PLAYERIDMAP2[],COLUMN(PLAYERIDMAP2[POS]),FALSE)</f>
        <v>P</v>
      </c>
      <c r="G283" s="14">
        <f>IFERROR(VALUE(VLOOKUP(MYRANKS_P[[#This Row],[PLAYERID]],PLAYERIDMAP2[],COLUMN(PLAYERIDMAP2[IDFANGRAPHS]),FALSE)),VLOOKUP(MYRANKS_P[[#This Row],[PLAYERID]],PLAYERIDMAP2[],COLUMN(PLAYERIDMAP2[IDFANGRAPHS]),FALSE))</f>
        <v>4971</v>
      </c>
      <c r="H283" s="23">
        <f>IFERROR(VLOOKUP(MYRANKS_P[[#This Row],[IDFANGRAPHS]],STEAMER_P[],COLUMN(STEAMER_P[W]),FALSE),0)</f>
        <v>3</v>
      </c>
      <c r="I283" s="23">
        <f>IFERROR(VLOOKUP(MYRANKS_P[[#This Row],[IDFANGRAPHS]],STEAMER_P[],COLUMN(STEAMER_P[L]),FALSE),0)</f>
        <v>2</v>
      </c>
      <c r="J283" s="23">
        <f>IFERROR(VLOOKUP(MYRANKS_P[[#This Row],[IDFANGRAPHS]],STEAMER_P[],COLUMN(STEAMER_P[SV]),FALSE),0)</f>
        <v>3</v>
      </c>
      <c r="K283" s="23">
        <f>IFERROR(VLOOKUP(MYRANKS_P[[#This Row],[IDFANGRAPHS]],STEAMER_P[],COLUMN(STEAMER_P[IP]),FALSE),0)</f>
        <v>55</v>
      </c>
      <c r="L283" s="23">
        <f>IFERROR(VLOOKUP(MYRANKS_P[[#This Row],[IDFANGRAPHS]],STEAMER_P[],COLUMN(STEAMER_P[H]),FALSE),0)</f>
        <v>49</v>
      </c>
      <c r="M283" s="23">
        <f>IFERROR(VLOOKUP(MYRANKS_P[[#This Row],[IDFANGRAPHS]],STEAMER_P[],COLUMN(STEAMER_P[ER]),FALSE),0)</f>
        <v>20</v>
      </c>
      <c r="N283" s="23">
        <f>IFERROR(VLOOKUP(MYRANKS_P[[#This Row],[IDFANGRAPHS]],STEAMER_P[],COLUMN(STEAMER_P[HR]),FALSE),0)</f>
        <v>6</v>
      </c>
      <c r="O283" s="23">
        <f>IFERROR(VLOOKUP(MYRANKS_P[[#This Row],[IDFANGRAPHS]],STEAMER_P[],COLUMN(STEAMER_P[SO]),FALSE),0)</f>
        <v>53</v>
      </c>
      <c r="P283" s="23">
        <f>IFERROR(VLOOKUP(MYRANKS_P[[#This Row],[IDFANGRAPHS]],STEAMER_P[],COLUMN(STEAMER_P[BB]),FALSE),0)</f>
        <v>14</v>
      </c>
      <c r="Q283" s="21">
        <f>IFERROR((MYRANKS_P[[#This Row],[ER]]*9)/MYRANKS_P[[#This Row],[IP]],0)</f>
        <v>3.2727272727272729</v>
      </c>
      <c r="R283" s="21">
        <f>IFERROR((MYRANKS_P[[#This Row],[BB]]+MYRANKS_P[[#This Row],[H]])/MYRANKS_P[[#This Row],[IP]],0)</f>
        <v>1.1454545454545455</v>
      </c>
      <c r="S283" s="23">
        <f>MYRANKS_P[[#This Row],[W]]*P_PTS_W+MYRANKS_P[[#This Row],[L]]*P_PTS_L+MYRANKS_P[[#This Row],[IP]]*P_PTS_IP+MYRANKS_P[[#This Row],[SO]]*P_PTS_K+MYRANKS_P[[#This Row],[BB]]*P_PTS_BB+MYRANKS_P[[#This Row],[H]]*P_PTS_HA+MYRANKS_P[[#This Row],[SV]]*P_PTS_SV+MYRANKS_P[[#This Row],[HR]]*P_PTS_HRA+MYRANKS_P[[#This Row],[ER]]*P_PTS_ER</f>
        <v>0</v>
      </c>
      <c r="T283" s="23">
        <f>VLOOKUP(MYRANKS_P[[#This Row],[POS]],REPLACEMENT_LEVEL[],3,FALSE)</f>
        <v>0</v>
      </c>
      <c r="U283" s="23">
        <f>MYRANKS_P[[#This Row],[PROJ PTS]]-MYRANKS_P[[#This Row],[REPL LEVEL]]</f>
        <v>0</v>
      </c>
      <c r="V283" s="30">
        <f>RANK(MYRANKS_P[[#This Row],[POINTS OVER REPL]],MYRANKS_P[POINTS OVER REPL])</f>
        <v>1</v>
      </c>
      <c r="W283" s="29">
        <f>IF(MYRANKS_P[[#This Row],[RANK]]&lt;=TOTAL_PITCHERS_DRAFTED,MYRANKS_P[[#This Row],[POINTS OVER REPL]],0)</f>
        <v>0</v>
      </c>
      <c r="X283" s="35">
        <f>MYRANKS_P[[#This Row],[POINTS OVER REPL]]*DOLLAR_VALUE_PER_POINT+1</f>
        <v>1</v>
      </c>
      <c r="Y283" s="35"/>
      <c r="Z283" s="29">
        <f>IF(AND(MYRANKS_P[[#This Row],[RANK]]&lt;=(TOTAL_PITCHERS_DRAFTED-PITCHERS_BELOW_REPL_DRAFTED),MYRANKS_P[[#This Row],[$ACTUAL]]=""),MYRANKS_P[[#This Row],[POINTS OVER REPL]],0)</f>
        <v>0</v>
      </c>
      <c r="AA283" s="40">
        <f>IF(MYRANKS_P[[#This Row],[$ACTUAL]]="",MYRANKS_P[[#This Row],[POINTS OVER REPL]]*REMAINING_DOLLAR_VALUE_PER_POINT+1,0)</f>
        <v>1</v>
      </c>
    </row>
    <row r="284" spans="1:27" x14ac:dyDescent="0.25">
      <c r="A284" s="7" t="s">
        <v>16581</v>
      </c>
      <c r="B284" s="14" t="str">
        <f>VLOOKUP(MYRANKS_P[[#This Row],[PLAYERID]],PLAYERIDMAP2[],COLUMN(PLAYERIDMAP2[LASTNAME]),FALSE)</f>
        <v>Knebel</v>
      </c>
      <c r="C284" s="14" t="str">
        <f>VLOOKUP(MYRANKS_P[[#This Row],[PLAYERID]],PLAYERIDMAP2[],COLUMN(PLAYERIDMAP2[FIRSTNAME]),FALSE)</f>
        <v>Corey</v>
      </c>
      <c r="D284" s="14" t="str">
        <f>MYRANKS_P[[#This Row],[FNAME]]&amp;" "&amp;MYRANKS_P[[#This Row],[LNAME]]</f>
        <v>Corey Knebel</v>
      </c>
      <c r="E284" s="14" t="str">
        <f>VLOOKUP(MYRANKS_P[[#This Row],[PLAYERID]],PLAYERIDMAP2[],COLUMN(PLAYERIDMAP2[TEAM]),FALSE)</f>
        <v>MIL</v>
      </c>
      <c r="F284" s="14" t="str">
        <f>VLOOKUP(MYRANKS_P[[#This Row],[PLAYERID]],PLAYERIDMAP2[],COLUMN(PLAYERIDMAP2[POS]),FALSE)</f>
        <v>P</v>
      </c>
      <c r="G284" s="14">
        <f>IFERROR(VALUE(VLOOKUP(MYRANKS_P[[#This Row],[PLAYERID]],PLAYERIDMAP2[],COLUMN(PLAYERIDMAP2[IDFANGRAPHS]),FALSE)),VLOOKUP(MYRANKS_P[[#This Row],[PLAYERID]],PLAYERIDMAP2[],COLUMN(PLAYERIDMAP2[IDFANGRAPHS]),FALSE))</f>
        <v>15010</v>
      </c>
      <c r="H284" s="23">
        <f>IFERROR(VLOOKUP(MYRANKS_P[[#This Row],[IDFANGRAPHS]],STEAMER_P[],COLUMN(STEAMER_P[W]),FALSE),0)</f>
        <v>2</v>
      </c>
      <c r="I284" s="23">
        <f>IFERROR(VLOOKUP(MYRANKS_P[[#This Row],[IDFANGRAPHS]],STEAMER_P[],COLUMN(STEAMER_P[L]),FALSE),0)</f>
        <v>2</v>
      </c>
      <c r="J284" s="23">
        <f>IFERROR(VLOOKUP(MYRANKS_P[[#This Row],[IDFANGRAPHS]],STEAMER_P[],COLUMN(STEAMER_P[SV]),FALSE),0)</f>
        <v>1</v>
      </c>
      <c r="K284" s="23">
        <f>IFERROR(VLOOKUP(MYRANKS_P[[#This Row],[IDFANGRAPHS]],STEAMER_P[],COLUMN(STEAMER_P[IP]),FALSE),0)</f>
        <v>45</v>
      </c>
      <c r="L284" s="23">
        <f>IFERROR(VLOOKUP(MYRANKS_P[[#This Row],[IDFANGRAPHS]],STEAMER_P[],COLUMN(STEAMER_P[H]),FALSE),0)</f>
        <v>37</v>
      </c>
      <c r="M284" s="23">
        <f>IFERROR(VLOOKUP(MYRANKS_P[[#This Row],[IDFANGRAPHS]],STEAMER_P[],COLUMN(STEAMER_P[ER]),FALSE),0)</f>
        <v>16</v>
      </c>
      <c r="N284" s="23">
        <f>IFERROR(VLOOKUP(MYRANKS_P[[#This Row],[IDFANGRAPHS]],STEAMER_P[],COLUMN(STEAMER_P[HR]),FALSE),0)</f>
        <v>4</v>
      </c>
      <c r="O284" s="23">
        <f>IFERROR(VLOOKUP(MYRANKS_P[[#This Row],[IDFANGRAPHS]],STEAMER_P[],COLUMN(STEAMER_P[SO]),FALSE),0)</f>
        <v>53</v>
      </c>
      <c r="P284" s="23">
        <f>IFERROR(VLOOKUP(MYRANKS_P[[#This Row],[IDFANGRAPHS]],STEAMER_P[],COLUMN(STEAMER_P[BB]),FALSE),0)</f>
        <v>18</v>
      </c>
      <c r="Q284" s="21">
        <f>IFERROR((MYRANKS_P[[#This Row],[ER]]*9)/MYRANKS_P[[#This Row],[IP]],0)</f>
        <v>3.2</v>
      </c>
      <c r="R284" s="21">
        <f>IFERROR((MYRANKS_P[[#This Row],[BB]]+MYRANKS_P[[#This Row],[H]])/MYRANKS_P[[#This Row],[IP]],0)</f>
        <v>1.2222222222222223</v>
      </c>
      <c r="S284" s="23">
        <f>MYRANKS_P[[#This Row],[W]]*P_PTS_W+MYRANKS_P[[#This Row],[L]]*P_PTS_L+MYRANKS_P[[#This Row],[IP]]*P_PTS_IP+MYRANKS_P[[#This Row],[SO]]*P_PTS_K+MYRANKS_P[[#This Row],[BB]]*P_PTS_BB+MYRANKS_P[[#This Row],[H]]*P_PTS_HA+MYRANKS_P[[#This Row],[SV]]*P_PTS_SV+MYRANKS_P[[#This Row],[HR]]*P_PTS_HRA+MYRANKS_P[[#This Row],[ER]]*P_PTS_ER</f>
        <v>0</v>
      </c>
      <c r="T284" s="23">
        <f>VLOOKUP(MYRANKS_P[[#This Row],[POS]],REPLACEMENT_LEVEL[],3,FALSE)</f>
        <v>0</v>
      </c>
      <c r="U284" s="23">
        <f>MYRANKS_P[[#This Row],[PROJ PTS]]-MYRANKS_P[[#This Row],[REPL LEVEL]]</f>
        <v>0</v>
      </c>
      <c r="V284" s="30">
        <f>RANK(MYRANKS_P[[#This Row],[POINTS OVER REPL]],MYRANKS_P[POINTS OVER REPL])</f>
        <v>1</v>
      </c>
      <c r="W284" s="29">
        <f>IF(MYRANKS_P[[#This Row],[RANK]]&lt;=TOTAL_PITCHERS_DRAFTED,MYRANKS_P[[#This Row],[POINTS OVER REPL]],0)</f>
        <v>0</v>
      </c>
      <c r="X284" s="35">
        <f>MYRANKS_P[[#This Row],[POINTS OVER REPL]]*DOLLAR_VALUE_PER_POINT+1</f>
        <v>1</v>
      </c>
      <c r="Y284" s="35"/>
      <c r="Z284" s="29">
        <f>IF(AND(MYRANKS_P[[#This Row],[RANK]]&lt;=(TOTAL_PITCHERS_DRAFTED-PITCHERS_BELOW_REPL_DRAFTED),MYRANKS_P[[#This Row],[$ACTUAL]]=""),MYRANKS_P[[#This Row],[POINTS OVER REPL]],0)</f>
        <v>0</v>
      </c>
      <c r="AA284" s="40">
        <f>IF(MYRANKS_P[[#This Row],[$ACTUAL]]="",MYRANKS_P[[#This Row],[POINTS OVER REPL]]*REMAINING_DOLLAR_VALUE_PER_POINT+1,0)</f>
        <v>1</v>
      </c>
    </row>
    <row r="285" spans="1:27" x14ac:dyDescent="0.25">
      <c r="A285" s="64" t="s">
        <v>13368</v>
      </c>
      <c r="B285" s="14" t="str">
        <f>VLOOKUP(MYRANKS_P[[#This Row],[PLAYERID]],PLAYERIDMAP2[],COLUMN(PLAYERIDMAP2[LASTNAME]),FALSE)</f>
        <v>Jones</v>
      </c>
      <c r="C285" s="14" t="str">
        <f>VLOOKUP(MYRANKS_P[[#This Row],[PLAYERID]],PLAYERIDMAP2[],COLUMN(PLAYERIDMAP2[FIRSTNAME]),FALSE)</f>
        <v>Nate</v>
      </c>
      <c r="D285" s="14" t="str">
        <f>MYRANKS_P[[#This Row],[FNAME]]&amp;" "&amp;MYRANKS_P[[#This Row],[LNAME]]</f>
        <v>Nate Jones</v>
      </c>
      <c r="E285" s="14" t="str">
        <f>VLOOKUP(MYRANKS_P[[#This Row],[PLAYERID]],PLAYERIDMAP2[],COLUMN(PLAYERIDMAP2[TEAM]),FALSE)</f>
        <v>CHW</v>
      </c>
      <c r="F285" s="14" t="str">
        <f>VLOOKUP(MYRANKS_P[[#This Row],[PLAYERID]],PLAYERIDMAP2[],COLUMN(PLAYERIDMAP2[POS]),FALSE)</f>
        <v>P</v>
      </c>
      <c r="G285" s="14">
        <f>IFERROR(VALUE(VLOOKUP(MYRANKS_P[[#This Row],[PLAYERID]],PLAYERIDMAP2[],COLUMN(PLAYERIDMAP2[IDFANGRAPHS]),FALSE)),VLOOKUP(MYRANKS_P[[#This Row],[PLAYERID]],PLAYERIDMAP2[],COLUMN(PLAYERIDMAP2[IDFANGRAPHS]),FALSE))</f>
        <v>4696</v>
      </c>
      <c r="H285" s="23">
        <f>IFERROR(VLOOKUP(MYRANKS_P[[#This Row],[IDFANGRAPHS]],STEAMER_P[],COLUMN(STEAMER_P[W]),FALSE),0)</f>
        <v>2</v>
      </c>
      <c r="I285" s="23">
        <f>IFERROR(VLOOKUP(MYRANKS_P[[#This Row],[IDFANGRAPHS]],STEAMER_P[],COLUMN(STEAMER_P[L]),FALSE),0)</f>
        <v>2</v>
      </c>
      <c r="J285" s="23">
        <f>IFERROR(VLOOKUP(MYRANKS_P[[#This Row],[IDFANGRAPHS]],STEAMER_P[],COLUMN(STEAMER_P[SV]),FALSE),0)</f>
        <v>1</v>
      </c>
      <c r="K285" s="23">
        <f>IFERROR(VLOOKUP(MYRANKS_P[[#This Row],[IDFANGRAPHS]],STEAMER_P[],COLUMN(STEAMER_P[IP]),FALSE),0)</f>
        <v>45</v>
      </c>
      <c r="L285" s="23">
        <f>IFERROR(VLOOKUP(MYRANKS_P[[#This Row],[IDFANGRAPHS]],STEAMER_P[],COLUMN(STEAMER_P[H]),FALSE),0)</f>
        <v>36</v>
      </c>
      <c r="M285" s="23">
        <f>IFERROR(VLOOKUP(MYRANKS_P[[#This Row],[IDFANGRAPHS]],STEAMER_P[],COLUMN(STEAMER_P[ER]),FALSE),0)</f>
        <v>15</v>
      </c>
      <c r="N285" s="23">
        <f>IFERROR(VLOOKUP(MYRANKS_P[[#This Row],[IDFANGRAPHS]],STEAMER_P[],COLUMN(STEAMER_P[HR]),FALSE),0)</f>
        <v>4</v>
      </c>
      <c r="O285" s="23">
        <f>IFERROR(VLOOKUP(MYRANKS_P[[#This Row],[IDFANGRAPHS]],STEAMER_P[],COLUMN(STEAMER_P[SO]),FALSE),0)</f>
        <v>53</v>
      </c>
      <c r="P285" s="23">
        <f>IFERROR(VLOOKUP(MYRANKS_P[[#This Row],[IDFANGRAPHS]],STEAMER_P[],COLUMN(STEAMER_P[BB]),FALSE),0)</f>
        <v>17</v>
      </c>
      <c r="Q285" s="62">
        <f>IFERROR((MYRANKS_P[[#This Row],[ER]]*9)/MYRANKS_P[[#This Row],[IP]],0)</f>
        <v>3</v>
      </c>
      <c r="R285" s="62">
        <f>IFERROR((MYRANKS_P[[#This Row],[BB]]+MYRANKS_P[[#This Row],[H]])/MYRANKS_P[[#This Row],[IP]],0)</f>
        <v>1.1777777777777778</v>
      </c>
      <c r="S285" s="56">
        <f>MYRANKS_P[[#This Row],[W]]*P_PTS_W+MYRANKS_P[[#This Row],[L]]*P_PTS_L+MYRANKS_P[[#This Row],[IP]]*P_PTS_IP+MYRANKS_P[[#This Row],[SO]]*P_PTS_K+MYRANKS_P[[#This Row],[BB]]*P_PTS_BB+MYRANKS_P[[#This Row],[H]]*P_PTS_HA+MYRANKS_P[[#This Row],[SV]]*P_PTS_SV+MYRANKS_P[[#This Row],[HR]]*P_PTS_HRA+MYRANKS_P[[#This Row],[ER]]*P_PTS_ER</f>
        <v>0</v>
      </c>
      <c r="T285" s="56">
        <f>VLOOKUP(MYRANKS_P[[#This Row],[POS]],REPLACEMENT_LEVEL[],3,FALSE)</f>
        <v>0</v>
      </c>
      <c r="U285" s="56">
        <f>MYRANKS_P[[#This Row],[PROJ PTS]]-MYRANKS_P[[#This Row],[REPL LEVEL]]</f>
        <v>0</v>
      </c>
      <c r="V285" s="55">
        <f>RANK(MYRANKS_P[[#This Row],[POINTS OVER REPL]],MYRANKS_P[POINTS OVER REPL])</f>
        <v>1</v>
      </c>
      <c r="W285" s="56">
        <f>IF(MYRANKS_P[[#This Row],[RANK]]&lt;=TOTAL_PITCHERS_DRAFTED,MYRANKS_P[[#This Row],[POINTS OVER REPL]],0)</f>
        <v>0</v>
      </c>
      <c r="X285" s="58">
        <f>MYRANKS_P[[#This Row],[POINTS OVER REPL]]*DOLLAR_VALUE_PER_POINT+1</f>
        <v>1</v>
      </c>
      <c r="Y285" s="58"/>
      <c r="Z285" s="56">
        <f>IF(AND(MYRANKS_P[[#This Row],[RANK]]&lt;=(TOTAL_PITCHERS_DRAFTED-PITCHERS_BELOW_REPL_DRAFTED),MYRANKS_P[[#This Row],[$ACTUAL]]=""),MYRANKS_P[[#This Row],[POINTS OVER REPL]],0)</f>
        <v>0</v>
      </c>
      <c r="AA285" s="63">
        <f>IF(MYRANKS_P[[#This Row],[$ACTUAL]]="",MYRANKS_P[[#This Row],[POINTS OVER REPL]]*REMAINING_DOLLAR_VALUE_PER_POINT+1,0)</f>
        <v>1</v>
      </c>
    </row>
    <row r="286" spans="1:27" x14ac:dyDescent="0.25">
      <c r="A286" s="2" t="s">
        <v>14589</v>
      </c>
      <c r="B286" s="14" t="str">
        <f>VLOOKUP(MYRANKS_P[[#This Row],[PLAYERID]],PLAYERIDMAP2[],COLUMN(PLAYERIDMAP2[LASTNAME]),FALSE)</f>
        <v>Perez</v>
      </c>
      <c r="C286" s="14" t="str">
        <f>VLOOKUP(MYRANKS_P[[#This Row],[PLAYERID]],PLAYERIDMAP2[],COLUMN(PLAYERIDMAP2[FIRSTNAME]),FALSE)</f>
        <v>Oliver</v>
      </c>
      <c r="D286" s="14" t="str">
        <f>MYRANKS_P[[#This Row],[FNAME]]&amp;" "&amp;MYRANKS_P[[#This Row],[LNAME]]</f>
        <v>Oliver Perez</v>
      </c>
      <c r="E286" s="14" t="str">
        <f>VLOOKUP(MYRANKS_P[[#This Row],[PLAYERID]],PLAYERIDMAP2[],COLUMN(PLAYERIDMAP2[TEAM]),FALSE)</f>
        <v>WAS</v>
      </c>
      <c r="F286" s="14" t="str">
        <f>VLOOKUP(MYRANKS_P[[#This Row],[PLAYERID]],PLAYERIDMAP2[],COLUMN(PLAYERIDMAP2[POS]),FALSE)</f>
        <v>P</v>
      </c>
      <c r="G286" s="14">
        <f>IFERROR(VALUE(VLOOKUP(MYRANKS_P[[#This Row],[PLAYERID]],PLAYERIDMAP2[],COLUMN(PLAYERIDMAP2[IDFANGRAPHS]),FALSE)),VLOOKUP(MYRANKS_P[[#This Row],[PLAYERID]],PLAYERIDMAP2[],COLUMN(PLAYERIDMAP2[IDFANGRAPHS]),FALSE))</f>
        <v>1514</v>
      </c>
      <c r="H286" s="23">
        <f>IFERROR(VLOOKUP(MYRANKS_P[[#This Row],[IDFANGRAPHS]],STEAMER_P[],COLUMN(STEAMER_P[W]),FALSE),0)</f>
        <v>2</v>
      </c>
      <c r="I286" s="23">
        <f>IFERROR(VLOOKUP(MYRANKS_P[[#This Row],[IDFANGRAPHS]],STEAMER_P[],COLUMN(STEAMER_P[L]),FALSE),0)</f>
        <v>2</v>
      </c>
      <c r="J286" s="23">
        <f>IFERROR(VLOOKUP(MYRANKS_P[[#This Row],[IDFANGRAPHS]],STEAMER_P[],COLUMN(STEAMER_P[SV]),FALSE),0)</f>
        <v>1</v>
      </c>
      <c r="K286" s="23">
        <f>IFERROR(VLOOKUP(MYRANKS_P[[#This Row],[IDFANGRAPHS]],STEAMER_P[],COLUMN(STEAMER_P[IP]),FALSE),0)</f>
        <v>45</v>
      </c>
      <c r="L286" s="23">
        <f>IFERROR(VLOOKUP(MYRANKS_P[[#This Row],[IDFANGRAPHS]],STEAMER_P[],COLUMN(STEAMER_P[H]),FALSE),0)</f>
        <v>37</v>
      </c>
      <c r="M286" s="23">
        <f>IFERROR(VLOOKUP(MYRANKS_P[[#This Row],[IDFANGRAPHS]],STEAMER_P[],COLUMN(STEAMER_P[ER]),FALSE),0)</f>
        <v>15</v>
      </c>
      <c r="N286" s="23">
        <f>IFERROR(VLOOKUP(MYRANKS_P[[#This Row],[IDFANGRAPHS]],STEAMER_P[],COLUMN(STEAMER_P[HR]),FALSE),0)</f>
        <v>4</v>
      </c>
      <c r="O286" s="23">
        <f>IFERROR(VLOOKUP(MYRANKS_P[[#This Row],[IDFANGRAPHS]],STEAMER_P[],COLUMN(STEAMER_P[SO]),FALSE),0)</f>
        <v>52</v>
      </c>
      <c r="P286" s="23">
        <f>IFERROR(VLOOKUP(MYRANKS_P[[#This Row],[IDFANGRAPHS]],STEAMER_P[],COLUMN(STEAMER_P[BB]),FALSE),0)</f>
        <v>17</v>
      </c>
      <c r="Q286" s="21">
        <f>IFERROR((MYRANKS_P[[#This Row],[ER]]*9)/MYRANKS_P[[#This Row],[IP]],0)</f>
        <v>3</v>
      </c>
      <c r="R286" s="21">
        <f>IFERROR((MYRANKS_P[[#This Row],[BB]]+MYRANKS_P[[#This Row],[H]])/MYRANKS_P[[#This Row],[IP]],0)</f>
        <v>1.2</v>
      </c>
      <c r="S286" s="23">
        <f>MYRANKS_P[[#This Row],[W]]*P_PTS_W+MYRANKS_P[[#This Row],[L]]*P_PTS_L+MYRANKS_P[[#This Row],[IP]]*P_PTS_IP+MYRANKS_P[[#This Row],[SO]]*P_PTS_K+MYRANKS_P[[#This Row],[BB]]*P_PTS_BB+MYRANKS_P[[#This Row],[H]]*P_PTS_HA+MYRANKS_P[[#This Row],[SV]]*P_PTS_SV+MYRANKS_P[[#This Row],[HR]]*P_PTS_HRA+MYRANKS_P[[#This Row],[ER]]*P_PTS_ER</f>
        <v>0</v>
      </c>
      <c r="T286" s="23">
        <f>VLOOKUP(MYRANKS_P[[#This Row],[POS]],REPLACEMENT_LEVEL[],3,FALSE)</f>
        <v>0</v>
      </c>
      <c r="U286" s="23">
        <f>MYRANKS_P[[#This Row],[PROJ PTS]]-MYRANKS_P[[#This Row],[REPL LEVEL]]</f>
        <v>0</v>
      </c>
      <c r="V286" s="30">
        <f>RANK(MYRANKS_P[[#This Row],[POINTS OVER REPL]],MYRANKS_P[POINTS OVER REPL])</f>
        <v>1</v>
      </c>
      <c r="W286" s="29">
        <f>IF(MYRANKS_P[[#This Row],[RANK]]&lt;=TOTAL_PITCHERS_DRAFTED,MYRANKS_P[[#This Row],[POINTS OVER REPL]],0)</f>
        <v>0</v>
      </c>
      <c r="X286" s="35">
        <f>MYRANKS_P[[#This Row],[POINTS OVER REPL]]*DOLLAR_VALUE_PER_POINT+1</f>
        <v>1</v>
      </c>
      <c r="Y286" s="35"/>
      <c r="Z286" s="29">
        <f>IF(AND(MYRANKS_P[[#This Row],[RANK]]&lt;=(TOTAL_PITCHERS_DRAFTED-PITCHERS_BELOW_REPL_DRAFTED),MYRANKS_P[[#This Row],[$ACTUAL]]=""),MYRANKS_P[[#This Row],[POINTS OVER REPL]],0)</f>
        <v>0</v>
      </c>
      <c r="AA286" s="40">
        <f>IF(MYRANKS_P[[#This Row],[$ACTUAL]]="",MYRANKS_P[[#This Row],[POINTS OVER REPL]]*REMAINING_DOLLAR_VALUE_PER_POINT+1,0)</f>
        <v>1</v>
      </c>
    </row>
    <row r="287" spans="1:27" x14ac:dyDescent="0.25">
      <c r="A287" s="2" t="s">
        <v>11553</v>
      </c>
      <c r="B287" s="14" t="str">
        <f>VLOOKUP(MYRANKS_P[[#This Row],[PLAYERID]],PLAYERIDMAP2[],COLUMN(PLAYERIDMAP2[LASTNAME]),FALSE)</f>
        <v>Broxton</v>
      </c>
      <c r="C287" s="14" t="str">
        <f>VLOOKUP(MYRANKS_P[[#This Row],[PLAYERID]],PLAYERIDMAP2[],COLUMN(PLAYERIDMAP2[FIRSTNAME]),FALSE)</f>
        <v>Jonathan</v>
      </c>
      <c r="D287" s="14" t="str">
        <f>MYRANKS_P[[#This Row],[FNAME]]&amp;" "&amp;MYRANKS_P[[#This Row],[LNAME]]</f>
        <v>Jonathan Broxton</v>
      </c>
      <c r="E287" s="14" t="str">
        <f>VLOOKUP(MYRANKS_P[[#This Row],[PLAYERID]],PLAYERIDMAP2[],COLUMN(PLAYERIDMAP2[TEAM]),FALSE)</f>
        <v>STL</v>
      </c>
      <c r="F287" s="14" t="str">
        <f>VLOOKUP(MYRANKS_P[[#This Row],[PLAYERID]],PLAYERIDMAP2[],COLUMN(PLAYERIDMAP2[POS]),FALSE)</f>
        <v>P</v>
      </c>
      <c r="G287" s="14">
        <f>IFERROR(VALUE(VLOOKUP(MYRANKS_P[[#This Row],[PLAYERID]],PLAYERIDMAP2[],COLUMN(PLAYERIDMAP2[IDFANGRAPHS]),FALSE)),VLOOKUP(MYRANKS_P[[#This Row],[PLAYERID]],PLAYERIDMAP2[],COLUMN(PLAYERIDMAP2[IDFANGRAPHS]),FALSE))</f>
        <v>4759</v>
      </c>
      <c r="H287" s="23">
        <f>IFERROR(VLOOKUP(MYRANKS_P[[#This Row],[IDFANGRAPHS]],STEAMER_P[],COLUMN(STEAMER_P[W]),FALSE),0)</f>
        <v>3</v>
      </c>
      <c r="I287" s="23">
        <f>IFERROR(VLOOKUP(MYRANKS_P[[#This Row],[IDFANGRAPHS]],STEAMER_P[],COLUMN(STEAMER_P[L]),FALSE),0)</f>
        <v>3</v>
      </c>
      <c r="J287" s="23">
        <f>IFERROR(VLOOKUP(MYRANKS_P[[#This Row],[IDFANGRAPHS]],STEAMER_P[],COLUMN(STEAMER_P[SV]),FALSE),0)</f>
        <v>3</v>
      </c>
      <c r="K287" s="23">
        <f>IFERROR(VLOOKUP(MYRANKS_P[[#This Row],[IDFANGRAPHS]],STEAMER_P[],COLUMN(STEAMER_P[IP]),FALSE),0)</f>
        <v>55</v>
      </c>
      <c r="L287" s="23">
        <f>IFERROR(VLOOKUP(MYRANKS_P[[#This Row],[IDFANGRAPHS]],STEAMER_P[],COLUMN(STEAMER_P[H]),FALSE),0)</f>
        <v>51</v>
      </c>
      <c r="M287" s="23">
        <f>IFERROR(VLOOKUP(MYRANKS_P[[#This Row],[IDFANGRAPHS]],STEAMER_P[],COLUMN(STEAMER_P[ER]),FALSE),0)</f>
        <v>22</v>
      </c>
      <c r="N287" s="23">
        <f>IFERROR(VLOOKUP(MYRANKS_P[[#This Row],[IDFANGRAPHS]],STEAMER_P[],COLUMN(STEAMER_P[HR]),FALSE),0)</f>
        <v>5</v>
      </c>
      <c r="O287" s="23">
        <f>IFERROR(VLOOKUP(MYRANKS_P[[#This Row],[IDFANGRAPHS]],STEAMER_P[],COLUMN(STEAMER_P[SO]),FALSE),0)</f>
        <v>52</v>
      </c>
      <c r="P287" s="23">
        <f>IFERROR(VLOOKUP(MYRANKS_P[[#This Row],[IDFANGRAPHS]],STEAMER_P[],COLUMN(STEAMER_P[BB]),FALSE),0)</f>
        <v>19</v>
      </c>
      <c r="Q287" s="21">
        <f>IFERROR((MYRANKS_P[[#This Row],[ER]]*9)/MYRANKS_P[[#This Row],[IP]],0)</f>
        <v>3.6</v>
      </c>
      <c r="R287" s="21">
        <f>IFERROR((MYRANKS_P[[#This Row],[BB]]+MYRANKS_P[[#This Row],[H]])/MYRANKS_P[[#This Row],[IP]],0)</f>
        <v>1.2727272727272727</v>
      </c>
      <c r="S287" s="23">
        <f>MYRANKS_P[[#This Row],[W]]*P_PTS_W+MYRANKS_P[[#This Row],[L]]*P_PTS_L+MYRANKS_P[[#This Row],[IP]]*P_PTS_IP+MYRANKS_P[[#This Row],[SO]]*P_PTS_K+MYRANKS_P[[#This Row],[BB]]*P_PTS_BB+MYRANKS_P[[#This Row],[H]]*P_PTS_HA+MYRANKS_P[[#This Row],[SV]]*P_PTS_SV+MYRANKS_P[[#This Row],[HR]]*P_PTS_HRA+MYRANKS_P[[#This Row],[ER]]*P_PTS_ER</f>
        <v>0</v>
      </c>
      <c r="T287" s="23">
        <f>VLOOKUP(MYRANKS_P[[#This Row],[POS]],REPLACEMENT_LEVEL[],3,FALSE)</f>
        <v>0</v>
      </c>
      <c r="U287" s="23">
        <f>MYRANKS_P[[#This Row],[PROJ PTS]]-MYRANKS_P[[#This Row],[REPL LEVEL]]</f>
        <v>0</v>
      </c>
      <c r="V287" s="30">
        <f>RANK(MYRANKS_P[[#This Row],[POINTS OVER REPL]],MYRANKS_P[POINTS OVER REPL])</f>
        <v>1</v>
      </c>
      <c r="W287" s="29">
        <f>IF(MYRANKS_P[[#This Row],[RANK]]&lt;=TOTAL_PITCHERS_DRAFTED,MYRANKS_P[[#This Row],[POINTS OVER REPL]],0)</f>
        <v>0</v>
      </c>
      <c r="X287" s="35">
        <f>MYRANKS_P[[#This Row],[POINTS OVER REPL]]*DOLLAR_VALUE_PER_POINT+1</f>
        <v>1</v>
      </c>
      <c r="Y287" s="35"/>
      <c r="Z287" s="29">
        <f>IF(AND(MYRANKS_P[[#This Row],[RANK]]&lt;=(TOTAL_PITCHERS_DRAFTED-PITCHERS_BELOW_REPL_DRAFTED),MYRANKS_P[[#This Row],[$ACTUAL]]=""),MYRANKS_P[[#This Row],[POINTS OVER REPL]],0)</f>
        <v>0</v>
      </c>
      <c r="AA287" s="40">
        <f>IF(MYRANKS_P[[#This Row],[$ACTUAL]]="",MYRANKS_P[[#This Row],[POINTS OVER REPL]]*REMAINING_DOLLAR_VALUE_PER_POINT+1,0)</f>
        <v>1</v>
      </c>
    </row>
    <row r="288" spans="1:27" x14ac:dyDescent="0.25">
      <c r="A288" s="2" t="s">
        <v>16121</v>
      </c>
      <c r="B288" s="14" t="str">
        <f>VLOOKUP(MYRANKS_P[[#This Row],[PLAYERID]],PLAYERIDMAP2[],COLUMN(PLAYERIDMAP2[LASTNAME]),FALSE)</f>
        <v>Butler</v>
      </c>
      <c r="C288" s="14" t="str">
        <f>VLOOKUP(MYRANKS_P[[#This Row],[PLAYERID]],PLAYERIDMAP2[],COLUMN(PLAYERIDMAP2[FIRSTNAME]),FALSE)</f>
        <v>Eddie</v>
      </c>
      <c r="D288" s="14" t="str">
        <f>MYRANKS_P[[#This Row],[FNAME]]&amp;" "&amp;MYRANKS_P[[#This Row],[LNAME]]</f>
        <v>Eddie Butler</v>
      </c>
      <c r="E288" s="14" t="str">
        <f>VLOOKUP(MYRANKS_P[[#This Row],[PLAYERID]],PLAYERIDMAP2[],COLUMN(PLAYERIDMAP2[TEAM]),FALSE)</f>
        <v>COL</v>
      </c>
      <c r="F288" s="14" t="str">
        <f>VLOOKUP(MYRANKS_P[[#This Row],[PLAYERID]],PLAYERIDMAP2[],COLUMN(PLAYERIDMAP2[POS]),FALSE)</f>
        <v>P</v>
      </c>
      <c r="G288" s="14">
        <f>IFERROR(VALUE(VLOOKUP(MYRANKS_P[[#This Row],[PLAYERID]],PLAYERIDMAP2[],COLUMN(PLAYERIDMAP2[IDFANGRAPHS]),FALSE)),VLOOKUP(MYRANKS_P[[#This Row],[PLAYERID]],PLAYERIDMAP2[],COLUMN(PLAYERIDMAP2[IDFANGRAPHS]),FALSE))</f>
        <v>13453</v>
      </c>
      <c r="H288" s="23">
        <f>IFERROR(VLOOKUP(MYRANKS_P[[#This Row],[IDFANGRAPHS]],STEAMER_P[],COLUMN(STEAMER_P[W]),FALSE),0)</f>
        <v>4</v>
      </c>
      <c r="I288" s="23">
        <f>IFERROR(VLOOKUP(MYRANKS_P[[#This Row],[IDFANGRAPHS]],STEAMER_P[],COLUMN(STEAMER_P[L]),FALSE),0)</f>
        <v>6</v>
      </c>
      <c r="J288" s="23">
        <f>IFERROR(VLOOKUP(MYRANKS_P[[#This Row],[IDFANGRAPHS]],STEAMER_P[],COLUMN(STEAMER_P[SV]),FALSE),0)</f>
        <v>0</v>
      </c>
      <c r="K288" s="23">
        <f>IFERROR(VLOOKUP(MYRANKS_P[[#This Row],[IDFANGRAPHS]],STEAMER_P[],COLUMN(STEAMER_P[IP]),FALSE),0)</f>
        <v>80</v>
      </c>
      <c r="L288" s="23">
        <f>IFERROR(VLOOKUP(MYRANKS_P[[#This Row],[IDFANGRAPHS]],STEAMER_P[],COLUMN(STEAMER_P[H]),FALSE),0)</f>
        <v>91</v>
      </c>
      <c r="M288" s="23">
        <f>IFERROR(VLOOKUP(MYRANKS_P[[#This Row],[IDFANGRAPHS]],STEAMER_P[],COLUMN(STEAMER_P[ER]),FALSE),0)</f>
        <v>46</v>
      </c>
      <c r="N288" s="23">
        <f>IFERROR(VLOOKUP(MYRANKS_P[[#This Row],[IDFANGRAPHS]],STEAMER_P[],COLUMN(STEAMER_P[HR]),FALSE),0)</f>
        <v>11</v>
      </c>
      <c r="O288" s="23">
        <f>IFERROR(VLOOKUP(MYRANKS_P[[#This Row],[IDFANGRAPHS]],STEAMER_P[],COLUMN(STEAMER_P[SO]),FALSE),0)</f>
        <v>52</v>
      </c>
      <c r="P288" s="23">
        <f>IFERROR(VLOOKUP(MYRANKS_P[[#This Row],[IDFANGRAPHS]],STEAMER_P[],COLUMN(STEAMER_P[BB]),FALSE),0)</f>
        <v>33</v>
      </c>
      <c r="Q288" s="21">
        <f>IFERROR((MYRANKS_P[[#This Row],[ER]]*9)/MYRANKS_P[[#This Row],[IP]],0)</f>
        <v>5.1749999999999998</v>
      </c>
      <c r="R288" s="21">
        <f>IFERROR((MYRANKS_P[[#This Row],[BB]]+MYRANKS_P[[#This Row],[H]])/MYRANKS_P[[#This Row],[IP]],0)</f>
        <v>1.55</v>
      </c>
      <c r="S288" s="23">
        <f>MYRANKS_P[[#This Row],[W]]*P_PTS_W+MYRANKS_P[[#This Row],[L]]*P_PTS_L+MYRANKS_P[[#This Row],[IP]]*P_PTS_IP+MYRANKS_P[[#This Row],[SO]]*P_PTS_K+MYRANKS_P[[#This Row],[BB]]*P_PTS_BB+MYRANKS_P[[#This Row],[H]]*P_PTS_HA+MYRANKS_P[[#This Row],[SV]]*P_PTS_SV+MYRANKS_P[[#This Row],[HR]]*P_PTS_HRA+MYRANKS_P[[#This Row],[ER]]*P_PTS_ER</f>
        <v>0</v>
      </c>
      <c r="T288" s="23">
        <f>VLOOKUP(MYRANKS_P[[#This Row],[POS]],REPLACEMENT_LEVEL[],3,FALSE)</f>
        <v>0</v>
      </c>
      <c r="U288" s="23">
        <f>MYRANKS_P[[#This Row],[PROJ PTS]]-MYRANKS_P[[#This Row],[REPL LEVEL]]</f>
        <v>0</v>
      </c>
      <c r="V288" s="30">
        <f>RANK(MYRANKS_P[[#This Row],[POINTS OVER REPL]],MYRANKS_P[POINTS OVER REPL])</f>
        <v>1</v>
      </c>
      <c r="W288" s="29">
        <f>IF(MYRANKS_P[[#This Row],[RANK]]&lt;=TOTAL_PITCHERS_DRAFTED,MYRANKS_P[[#This Row],[POINTS OVER REPL]],0)</f>
        <v>0</v>
      </c>
      <c r="X288" s="35">
        <f>MYRANKS_P[[#This Row],[POINTS OVER REPL]]*DOLLAR_VALUE_PER_POINT+1</f>
        <v>1</v>
      </c>
      <c r="Y288" s="35"/>
      <c r="Z288" s="29">
        <f>IF(AND(MYRANKS_P[[#This Row],[RANK]]&lt;=(TOTAL_PITCHERS_DRAFTED-PITCHERS_BELOW_REPL_DRAFTED),MYRANKS_P[[#This Row],[$ACTUAL]]=""),MYRANKS_P[[#This Row],[POINTS OVER REPL]],0)</f>
        <v>0</v>
      </c>
      <c r="AA288" s="40">
        <f>IF(MYRANKS_P[[#This Row],[$ACTUAL]]="",MYRANKS_P[[#This Row],[POINTS OVER REPL]]*REMAINING_DOLLAR_VALUE_PER_POINT+1,0)</f>
        <v>1</v>
      </c>
    </row>
    <row r="289" spans="1:27" x14ac:dyDescent="0.25">
      <c r="A289" s="2" t="s">
        <v>11639</v>
      </c>
      <c r="B289" s="14" t="str">
        <f>VLOOKUP(MYRANKS_P[[#This Row],[PLAYERID]],PLAYERIDMAP2[],COLUMN(PLAYERIDMAP2[LASTNAME]),FALSE)</f>
        <v>Cahill</v>
      </c>
      <c r="C289" s="14" t="str">
        <f>VLOOKUP(MYRANKS_P[[#This Row],[PLAYERID]],PLAYERIDMAP2[],COLUMN(PLAYERIDMAP2[FIRSTNAME]),FALSE)</f>
        <v>Trevor</v>
      </c>
      <c r="D289" s="14" t="str">
        <f>MYRANKS_P[[#This Row],[FNAME]]&amp;" "&amp;MYRANKS_P[[#This Row],[LNAME]]</f>
        <v>Trevor Cahill</v>
      </c>
      <c r="E289" s="14" t="str">
        <f>VLOOKUP(MYRANKS_P[[#This Row],[PLAYERID]],PLAYERIDMAP2[],COLUMN(PLAYERIDMAP2[TEAM]),FALSE)</f>
        <v>CHC</v>
      </c>
      <c r="F289" s="14" t="str">
        <f>VLOOKUP(MYRANKS_P[[#This Row],[PLAYERID]],PLAYERIDMAP2[],COLUMN(PLAYERIDMAP2[POS]),FALSE)</f>
        <v>P</v>
      </c>
      <c r="G289" s="14">
        <f>IFERROR(VALUE(VLOOKUP(MYRANKS_P[[#This Row],[PLAYERID]],PLAYERIDMAP2[],COLUMN(PLAYERIDMAP2[IDFANGRAPHS]),FALSE)),VLOOKUP(MYRANKS_P[[#This Row],[PLAYERID]],PLAYERIDMAP2[],COLUMN(PLAYERIDMAP2[IDFANGRAPHS]),FALSE))</f>
        <v>6249</v>
      </c>
      <c r="H289" s="23">
        <f>IFERROR(VLOOKUP(MYRANKS_P[[#This Row],[IDFANGRAPHS]],STEAMER_P[],COLUMN(STEAMER_P[W]),FALSE),0)</f>
        <v>3</v>
      </c>
      <c r="I289" s="23">
        <f>IFERROR(VLOOKUP(MYRANKS_P[[#This Row],[IDFANGRAPHS]],STEAMER_P[],COLUMN(STEAMER_P[L]),FALSE),0)</f>
        <v>2</v>
      </c>
      <c r="J289" s="23">
        <f>IFERROR(VLOOKUP(MYRANKS_P[[#This Row],[IDFANGRAPHS]],STEAMER_P[],COLUMN(STEAMER_P[SV]),FALSE),0)</f>
        <v>2</v>
      </c>
      <c r="K289" s="23">
        <f>IFERROR(VLOOKUP(MYRANKS_P[[#This Row],[IDFANGRAPHS]],STEAMER_P[],COLUMN(STEAMER_P[IP]),FALSE),0)</f>
        <v>55</v>
      </c>
      <c r="L289" s="23">
        <f>IFERROR(VLOOKUP(MYRANKS_P[[#This Row],[IDFANGRAPHS]],STEAMER_P[],COLUMN(STEAMER_P[H]),FALSE),0)</f>
        <v>50</v>
      </c>
      <c r="M289" s="23">
        <f>IFERROR(VLOOKUP(MYRANKS_P[[#This Row],[IDFANGRAPHS]],STEAMER_P[],COLUMN(STEAMER_P[ER]),FALSE),0)</f>
        <v>22</v>
      </c>
      <c r="N289" s="23">
        <f>IFERROR(VLOOKUP(MYRANKS_P[[#This Row],[IDFANGRAPHS]],STEAMER_P[],COLUMN(STEAMER_P[HR]),FALSE),0)</f>
        <v>4</v>
      </c>
      <c r="O289" s="23">
        <f>IFERROR(VLOOKUP(MYRANKS_P[[#This Row],[IDFANGRAPHS]],STEAMER_P[],COLUMN(STEAMER_P[SO]),FALSE),0)</f>
        <v>51</v>
      </c>
      <c r="P289" s="23">
        <f>IFERROR(VLOOKUP(MYRANKS_P[[#This Row],[IDFANGRAPHS]],STEAMER_P[],COLUMN(STEAMER_P[BB]),FALSE),0)</f>
        <v>21</v>
      </c>
      <c r="Q289" s="21">
        <f>IFERROR((MYRANKS_P[[#This Row],[ER]]*9)/MYRANKS_P[[#This Row],[IP]],0)</f>
        <v>3.6</v>
      </c>
      <c r="R289" s="21">
        <f>IFERROR((MYRANKS_P[[#This Row],[BB]]+MYRANKS_P[[#This Row],[H]])/MYRANKS_P[[#This Row],[IP]],0)</f>
        <v>1.290909090909091</v>
      </c>
      <c r="S289" s="23">
        <f>MYRANKS_P[[#This Row],[W]]*P_PTS_W+MYRANKS_P[[#This Row],[L]]*P_PTS_L+MYRANKS_P[[#This Row],[IP]]*P_PTS_IP+MYRANKS_P[[#This Row],[SO]]*P_PTS_K+MYRANKS_P[[#This Row],[BB]]*P_PTS_BB+MYRANKS_P[[#This Row],[H]]*P_PTS_HA+MYRANKS_P[[#This Row],[SV]]*P_PTS_SV+MYRANKS_P[[#This Row],[HR]]*P_PTS_HRA+MYRANKS_P[[#This Row],[ER]]*P_PTS_ER</f>
        <v>0</v>
      </c>
      <c r="T289" s="23">
        <f>VLOOKUP(MYRANKS_P[[#This Row],[POS]],REPLACEMENT_LEVEL[],3,FALSE)</f>
        <v>0</v>
      </c>
      <c r="U289" s="23">
        <f>MYRANKS_P[[#This Row],[PROJ PTS]]-MYRANKS_P[[#This Row],[REPL LEVEL]]</f>
        <v>0</v>
      </c>
      <c r="V289" s="30">
        <f>RANK(MYRANKS_P[[#This Row],[POINTS OVER REPL]],MYRANKS_P[POINTS OVER REPL])</f>
        <v>1</v>
      </c>
      <c r="W289" s="29">
        <f>IF(MYRANKS_P[[#This Row],[RANK]]&lt;=TOTAL_PITCHERS_DRAFTED,MYRANKS_P[[#This Row],[POINTS OVER REPL]],0)</f>
        <v>0</v>
      </c>
      <c r="X289" s="35">
        <f>MYRANKS_P[[#This Row],[POINTS OVER REPL]]*DOLLAR_VALUE_PER_POINT+1</f>
        <v>1</v>
      </c>
      <c r="Y289" s="35"/>
      <c r="Z289" s="29">
        <f>IF(AND(MYRANKS_P[[#This Row],[RANK]]&lt;=(TOTAL_PITCHERS_DRAFTED-PITCHERS_BELOW_REPL_DRAFTED),MYRANKS_P[[#This Row],[$ACTUAL]]=""),MYRANKS_P[[#This Row],[POINTS OVER REPL]],0)</f>
        <v>0</v>
      </c>
      <c r="AA289" s="40">
        <f>IF(MYRANKS_P[[#This Row],[$ACTUAL]]="",MYRANKS_P[[#This Row],[POINTS OVER REPL]]*REMAINING_DOLLAR_VALUE_PER_POINT+1,0)</f>
        <v>1</v>
      </c>
    </row>
    <row r="290" spans="1:27" x14ac:dyDescent="0.25">
      <c r="A290" s="89" t="s">
        <v>15501</v>
      </c>
      <c r="B290" s="90" t="str">
        <f>VLOOKUP(MYRANKS_P[[#This Row],[PLAYERID]],PLAYERIDMAP2[],COLUMN(PLAYERIDMAP2[LASTNAME]),FALSE)</f>
        <v>Tazawa</v>
      </c>
      <c r="C290" s="90" t="str">
        <f>VLOOKUP(MYRANKS_P[[#This Row],[PLAYERID]],PLAYERIDMAP2[],COLUMN(PLAYERIDMAP2[FIRSTNAME]),FALSE)</f>
        <v>Junichi</v>
      </c>
      <c r="D290" s="90" t="str">
        <f>MYRANKS_P[[#This Row],[FNAME]]&amp;" "&amp;MYRANKS_P[[#This Row],[LNAME]]</f>
        <v>Junichi Tazawa</v>
      </c>
      <c r="E290" s="90" t="str">
        <f>VLOOKUP(MYRANKS_P[[#This Row],[PLAYERID]],PLAYERIDMAP2[],COLUMN(PLAYERIDMAP2[TEAM]),FALSE)</f>
        <v>BOS</v>
      </c>
      <c r="F290" s="90" t="str">
        <f>VLOOKUP(MYRANKS_P[[#This Row],[PLAYERID]],PLAYERIDMAP2[],COLUMN(PLAYERIDMAP2[POS]),FALSE)</f>
        <v>P</v>
      </c>
      <c r="G290" s="90">
        <f>IFERROR(VALUE(VLOOKUP(MYRANKS_P[[#This Row],[PLAYERID]],PLAYERIDMAP2[],COLUMN(PLAYERIDMAP2[IDFANGRAPHS]),FALSE)),VLOOKUP(MYRANKS_P[[#This Row],[PLAYERID]],PLAYERIDMAP2[],COLUMN(PLAYERIDMAP2[IDFANGRAPHS]),FALSE))</f>
        <v>4079</v>
      </c>
      <c r="H290" s="23">
        <f>IFERROR(VLOOKUP(MYRANKS_P[[#This Row],[IDFANGRAPHS]],STEAMER_P[],COLUMN(STEAMER_P[W]),FALSE),0)</f>
        <v>3</v>
      </c>
      <c r="I290" s="23">
        <f>IFERROR(VLOOKUP(MYRANKS_P[[#This Row],[IDFANGRAPHS]],STEAMER_P[],COLUMN(STEAMER_P[L]),FALSE),0)</f>
        <v>2</v>
      </c>
      <c r="J290" s="23">
        <f>IFERROR(VLOOKUP(MYRANKS_P[[#This Row],[IDFANGRAPHS]],STEAMER_P[],COLUMN(STEAMER_P[SV]),FALSE),0)</f>
        <v>2</v>
      </c>
      <c r="K290" s="23">
        <f>IFERROR(VLOOKUP(MYRANKS_P[[#This Row],[IDFANGRAPHS]],STEAMER_P[],COLUMN(STEAMER_P[IP]),FALSE),0)</f>
        <v>55</v>
      </c>
      <c r="L290" s="23">
        <f>IFERROR(VLOOKUP(MYRANKS_P[[#This Row],[IDFANGRAPHS]],STEAMER_P[],COLUMN(STEAMER_P[H]),FALSE),0)</f>
        <v>50</v>
      </c>
      <c r="M290" s="23">
        <f>IFERROR(VLOOKUP(MYRANKS_P[[#This Row],[IDFANGRAPHS]],STEAMER_P[],COLUMN(STEAMER_P[ER]),FALSE),0)</f>
        <v>20</v>
      </c>
      <c r="N290" s="23">
        <f>IFERROR(VLOOKUP(MYRANKS_P[[#This Row],[IDFANGRAPHS]],STEAMER_P[],COLUMN(STEAMER_P[HR]),FALSE),0)</f>
        <v>6</v>
      </c>
      <c r="O290" s="23">
        <f>IFERROR(VLOOKUP(MYRANKS_P[[#This Row],[IDFANGRAPHS]],STEAMER_P[],COLUMN(STEAMER_P[SO]),FALSE),0)</f>
        <v>51</v>
      </c>
      <c r="P290" s="23">
        <f>IFERROR(VLOOKUP(MYRANKS_P[[#This Row],[IDFANGRAPHS]],STEAMER_P[],COLUMN(STEAMER_P[BB]),FALSE),0)</f>
        <v>15</v>
      </c>
      <c r="Q290" s="82">
        <f>IFERROR((MYRANKS_P[[#This Row],[ER]]*9)/MYRANKS_P[[#This Row],[IP]],0)</f>
        <v>3.2727272727272729</v>
      </c>
      <c r="R290" s="82">
        <f>IFERROR((MYRANKS_P[[#This Row],[BB]]+MYRANKS_P[[#This Row],[H]])/MYRANKS_P[[#This Row],[IP]],0)</f>
        <v>1.1818181818181819</v>
      </c>
      <c r="S290" s="81">
        <f>MYRANKS_P[[#This Row],[W]]*P_PTS_W+MYRANKS_P[[#This Row],[L]]*P_PTS_L+MYRANKS_P[[#This Row],[IP]]*P_PTS_IP+MYRANKS_P[[#This Row],[SO]]*P_PTS_K+MYRANKS_P[[#This Row],[BB]]*P_PTS_BB+MYRANKS_P[[#This Row],[H]]*P_PTS_HA+MYRANKS_P[[#This Row],[SV]]*P_PTS_SV+MYRANKS_P[[#This Row],[HR]]*P_PTS_HRA+MYRANKS_P[[#This Row],[ER]]*P_PTS_ER</f>
        <v>0</v>
      </c>
      <c r="T290" s="81">
        <f>VLOOKUP(MYRANKS_P[[#This Row],[POS]],REPLACEMENT_LEVEL[],3,FALSE)</f>
        <v>0</v>
      </c>
      <c r="U290" s="81">
        <f>MYRANKS_P[[#This Row],[PROJ PTS]]-MYRANKS_P[[#This Row],[REPL LEVEL]]</f>
        <v>0</v>
      </c>
      <c r="V290" s="80">
        <f>RANK(MYRANKS_P[[#This Row],[POINTS OVER REPL]],MYRANKS_P[POINTS OVER REPL])</f>
        <v>1</v>
      </c>
      <c r="W290" s="81">
        <f>IF(MYRANKS_P[[#This Row],[RANK]]&lt;=TOTAL_PITCHERS_DRAFTED,MYRANKS_P[[#This Row],[POINTS OVER REPL]],0)</f>
        <v>0</v>
      </c>
      <c r="X290" s="83">
        <f>MYRANKS_P[[#This Row],[POINTS OVER REPL]]*DOLLAR_VALUE_PER_POINT+1</f>
        <v>1</v>
      </c>
      <c r="Y290" s="83"/>
      <c r="Z290" s="81">
        <f>IF(AND(MYRANKS_P[[#This Row],[RANK]]&lt;=(TOTAL_PITCHERS_DRAFTED-PITCHERS_BELOW_REPL_DRAFTED),MYRANKS_P[[#This Row],[$ACTUAL]]=""),MYRANKS_P[[#This Row],[POINTS OVER REPL]],0)</f>
        <v>0</v>
      </c>
      <c r="AA290" s="84">
        <f>IF(MYRANKS_P[[#This Row],[$ACTUAL]]="",MYRANKS_P[[#This Row],[POINTS OVER REPL]]*REMAINING_DOLLAR_VALUE_PER_POINT+1,0)</f>
        <v>1</v>
      </c>
    </row>
    <row r="291" spans="1:27" x14ac:dyDescent="0.25">
      <c r="A291" s="89" t="s">
        <v>15891</v>
      </c>
      <c r="B291" s="90" t="str">
        <f>VLOOKUP(MYRANKS_P[[#This Row],[PLAYERID]],PLAYERIDMAP2[],COLUMN(PLAYERIDMAP2[LASTNAME]),FALSE)</f>
        <v>Wilhelmsen</v>
      </c>
      <c r="C291" s="90" t="str">
        <f>VLOOKUP(MYRANKS_P[[#This Row],[PLAYERID]],PLAYERIDMAP2[],COLUMN(PLAYERIDMAP2[FIRSTNAME]),FALSE)</f>
        <v>Tom</v>
      </c>
      <c r="D291" s="90" t="str">
        <f>MYRANKS_P[[#This Row],[FNAME]]&amp;" "&amp;MYRANKS_P[[#This Row],[LNAME]]</f>
        <v>Tom Wilhelmsen</v>
      </c>
      <c r="E291" s="90" t="str">
        <f>VLOOKUP(MYRANKS_P[[#This Row],[PLAYERID]],PLAYERIDMAP2[],COLUMN(PLAYERIDMAP2[TEAM]),FALSE)</f>
        <v>TEX</v>
      </c>
      <c r="F291" s="90" t="str">
        <f>VLOOKUP(MYRANKS_P[[#This Row],[PLAYERID]],PLAYERIDMAP2[],COLUMN(PLAYERIDMAP2[POS]),FALSE)</f>
        <v>P</v>
      </c>
      <c r="G291" s="90">
        <f>IFERROR(VALUE(VLOOKUP(MYRANKS_P[[#This Row],[PLAYERID]],PLAYERIDMAP2[],COLUMN(PLAYERIDMAP2[IDFANGRAPHS]),FALSE)),VLOOKUP(MYRANKS_P[[#This Row],[PLAYERID]],PLAYERIDMAP2[],COLUMN(PLAYERIDMAP2[IDFANGRAPHS]),FALSE))</f>
        <v>9975</v>
      </c>
      <c r="H291" s="23">
        <f>IFERROR(VLOOKUP(MYRANKS_P[[#This Row],[IDFANGRAPHS]],STEAMER_P[],COLUMN(STEAMER_P[W]),FALSE),0)</f>
        <v>3</v>
      </c>
      <c r="I291" s="23">
        <f>IFERROR(VLOOKUP(MYRANKS_P[[#This Row],[IDFANGRAPHS]],STEAMER_P[],COLUMN(STEAMER_P[L]),FALSE),0)</f>
        <v>3</v>
      </c>
      <c r="J291" s="23">
        <f>IFERROR(VLOOKUP(MYRANKS_P[[#This Row],[IDFANGRAPHS]],STEAMER_P[],COLUMN(STEAMER_P[SV]),FALSE),0)</f>
        <v>2</v>
      </c>
      <c r="K291" s="23">
        <f>IFERROR(VLOOKUP(MYRANKS_P[[#This Row],[IDFANGRAPHS]],STEAMER_P[],COLUMN(STEAMER_P[IP]),FALSE),0)</f>
        <v>55</v>
      </c>
      <c r="L291" s="23">
        <f>IFERROR(VLOOKUP(MYRANKS_P[[#This Row],[IDFANGRAPHS]],STEAMER_P[],COLUMN(STEAMER_P[H]),FALSE),0)</f>
        <v>51</v>
      </c>
      <c r="M291" s="23">
        <f>IFERROR(VLOOKUP(MYRANKS_P[[#This Row],[IDFANGRAPHS]],STEAMER_P[],COLUMN(STEAMER_P[ER]),FALSE),0)</f>
        <v>25</v>
      </c>
      <c r="N291" s="23">
        <f>IFERROR(VLOOKUP(MYRANKS_P[[#This Row],[IDFANGRAPHS]],STEAMER_P[],COLUMN(STEAMER_P[HR]),FALSE),0)</f>
        <v>6</v>
      </c>
      <c r="O291" s="23">
        <f>IFERROR(VLOOKUP(MYRANKS_P[[#This Row],[IDFANGRAPHS]],STEAMER_P[],COLUMN(STEAMER_P[SO]),FALSE),0)</f>
        <v>51</v>
      </c>
      <c r="P291" s="23">
        <f>IFERROR(VLOOKUP(MYRANKS_P[[#This Row],[IDFANGRAPHS]],STEAMER_P[],COLUMN(STEAMER_P[BB]),FALSE),0)</f>
        <v>24</v>
      </c>
      <c r="Q291" s="75">
        <f>IFERROR((MYRANKS_P[[#This Row],[ER]]*9)/MYRANKS_P[[#This Row],[IP]],0)</f>
        <v>4.0909090909090908</v>
      </c>
      <c r="R291" s="75">
        <f>IFERROR((MYRANKS_P[[#This Row],[BB]]+MYRANKS_P[[#This Row],[H]])/MYRANKS_P[[#This Row],[IP]],0)</f>
        <v>1.3636363636363635</v>
      </c>
      <c r="S291" s="74">
        <f>MYRANKS_P[[#This Row],[W]]*P_PTS_W+MYRANKS_P[[#This Row],[L]]*P_PTS_L+MYRANKS_P[[#This Row],[IP]]*P_PTS_IP+MYRANKS_P[[#This Row],[SO]]*P_PTS_K+MYRANKS_P[[#This Row],[BB]]*P_PTS_BB+MYRANKS_P[[#This Row],[H]]*P_PTS_HA+MYRANKS_P[[#This Row],[SV]]*P_PTS_SV+MYRANKS_P[[#This Row],[HR]]*P_PTS_HRA+MYRANKS_P[[#This Row],[ER]]*P_PTS_ER</f>
        <v>0</v>
      </c>
      <c r="T291" s="74">
        <f>VLOOKUP(MYRANKS_P[[#This Row],[POS]],REPLACEMENT_LEVEL[],3,FALSE)</f>
        <v>0</v>
      </c>
      <c r="U291" s="74">
        <f>MYRANKS_P[[#This Row],[PROJ PTS]]-MYRANKS_P[[#This Row],[REPL LEVEL]]</f>
        <v>0</v>
      </c>
      <c r="V291" s="73">
        <f>RANK(MYRANKS_P[[#This Row],[POINTS OVER REPL]],MYRANKS_P[POINTS OVER REPL])</f>
        <v>1</v>
      </c>
      <c r="W291" s="74">
        <f>IF(MYRANKS_P[[#This Row],[RANK]]&lt;=TOTAL_PITCHERS_DRAFTED,MYRANKS_P[[#This Row],[POINTS OVER REPL]],0)</f>
        <v>0</v>
      </c>
      <c r="X291" s="76">
        <f>MYRANKS_P[[#This Row],[POINTS OVER REPL]]*DOLLAR_VALUE_PER_POINT+1</f>
        <v>1</v>
      </c>
      <c r="Y291" s="76"/>
      <c r="Z291" s="74">
        <f>IF(AND(MYRANKS_P[[#This Row],[RANK]]&lt;=(TOTAL_PITCHERS_DRAFTED-PITCHERS_BELOW_REPL_DRAFTED),MYRANKS_P[[#This Row],[$ACTUAL]]=""),MYRANKS_P[[#This Row],[POINTS OVER REPL]],0)</f>
        <v>0</v>
      </c>
      <c r="AA291" s="77">
        <f>IF(MYRANKS_P[[#This Row],[$ACTUAL]]="",MYRANKS_P[[#This Row],[POINTS OVER REPL]]*REMAINING_DOLLAR_VALUE_PER_POINT+1,0)</f>
        <v>1</v>
      </c>
    </row>
    <row r="292" spans="1:27" x14ac:dyDescent="0.25">
      <c r="A292" s="2" t="s">
        <v>13106</v>
      </c>
      <c r="B292" s="14" t="str">
        <f>VLOOKUP(MYRANKS_P[[#This Row],[PLAYERID]],PLAYERIDMAP2[],COLUMN(PLAYERIDMAP2[LASTNAME]),FALSE)</f>
        <v>Hochevar</v>
      </c>
      <c r="C292" s="14" t="str">
        <f>VLOOKUP(MYRANKS_P[[#This Row],[PLAYERID]],PLAYERIDMAP2[],COLUMN(PLAYERIDMAP2[FIRSTNAME]),FALSE)</f>
        <v>Luke</v>
      </c>
      <c r="D292" s="14" t="str">
        <f>MYRANKS_P[[#This Row],[FNAME]]&amp;" "&amp;MYRANKS_P[[#This Row],[LNAME]]</f>
        <v>Luke Hochevar</v>
      </c>
      <c r="E292" s="14" t="str">
        <f>VLOOKUP(MYRANKS_P[[#This Row],[PLAYERID]],PLAYERIDMAP2[],COLUMN(PLAYERIDMAP2[TEAM]),FALSE)</f>
        <v>KC</v>
      </c>
      <c r="F292" s="14" t="str">
        <f>VLOOKUP(MYRANKS_P[[#This Row],[PLAYERID]],PLAYERIDMAP2[],COLUMN(PLAYERIDMAP2[POS]),FALSE)</f>
        <v>P</v>
      </c>
      <c r="G292" s="14">
        <f>IFERROR(VALUE(VLOOKUP(MYRANKS_P[[#This Row],[PLAYERID]],PLAYERIDMAP2[],COLUMN(PLAYERIDMAP2[IDFANGRAPHS]),FALSE)),VLOOKUP(MYRANKS_P[[#This Row],[PLAYERID]],PLAYERIDMAP2[],COLUMN(PLAYERIDMAP2[IDFANGRAPHS]),FALSE))</f>
        <v>6943</v>
      </c>
      <c r="H292" s="23">
        <f>IFERROR(VLOOKUP(MYRANKS_P[[#This Row],[IDFANGRAPHS]],STEAMER_P[],COLUMN(STEAMER_P[W]),FALSE),0)</f>
        <v>3</v>
      </c>
      <c r="I292" s="23">
        <f>IFERROR(VLOOKUP(MYRANKS_P[[#This Row],[IDFANGRAPHS]],STEAMER_P[],COLUMN(STEAMER_P[L]),FALSE),0)</f>
        <v>3</v>
      </c>
      <c r="J292" s="23">
        <f>IFERROR(VLOOKUP(MYRANKS_P[[#This Row],[IDFANGRAPHS]],STEAMER_P[],COLUMN(STEAMER_P[SV]),FALSE),0)</f>
        <v>2</v>
      </c>
      <c r="K292" s="23">
        <f>IFERROR(VLOOKUP(MYRANKS_P[[#This Row],[IDFANGRAPHS]],STEAMER_P[],COLUMN(STEAMER_P[IP]),FALSE),0)</f>
        <v>55</v>
      </c>
      <c r="L292" s="23">
        <f>IFERROR(VLOOKUP(MYRANKS_P[[#This Row],[IDFANGRAPHS]],STEAMER_P[],COLUMN(STEAMER_P[H]),FALSE),0)</f>
        <v>49</v>
      </c>
      <c r="M292" s="23">
        <f>IFERROR(VLOOKUP(MYRANKS_P[[#This Row],[IDFANGRAPHS]],STEAMER_P[],COLUMN(STEAMER_P[ER]),FALSE),0)</f>
        <v>22</v>
      </c>
      <c r="N292" s="23">
        <f>IFERROR(VLOOKUP(MYRANKS_P[[#This Row],[IDFANGRAPHS]],STEAMER_P[],COLUMN(STEAMER_P[HR]),FALSE),0)</f>
        <v>6</v>
      </c>
      <c r="O292" s="23">
        <f>IFERROR(VLOOKUP(MYRANKS_P[[#This Row],[IDFANGRAPHS]],STEAMER_P[],COLUMN(STEAMER_P[SO]),FALSE),0)</f>
        <v>51</v>
      </c>
      <c r="P292" s="23">
        <f>IFERROR(VLOOKUP(MYRANKS_P[[#This Row],[IDFANGRAPHS]],STEAMER_P[],COLUMN(STEAMER_P[BB]),FALSE),0)</f>
        <v>19</v>
      </c>
      <c r="Q292" s="21">
        <f>IFERROR((MYRANKS_P[[#This Row],[ER]]*9)/MYRANKS_P[[#This Row],[IP]],0)</f>
        <v>3.6</v>
      </c>
      <c r="R292" s="21">
        <f>IFERROR((MYRANKS_P[[#This Row],[BB]]+MYRANKS_P[[#This Row],[H]])/MYRANKS_P[[#This Row],[IP]],0)</f>
        <v>1.2363636363636363</v>
      </c>
      <c r="S292" s="23">
        <f>MYRANKS_P[[#This Row],[W]]*P_PTS_W+MYRANKS_P[[#This Row],[L]]*P_PTS_L+MYRANKS_P[[#This Row],[IP]]*P_PTS_IP+MYRANKS_P[[#This Row],[SO]]*P_PTS_K+MYRANKS_P[[#This Row],[BB]]*P_PTS_BB+MYRANKS_P[[#This Row],[H]]*P_PTS_HA+MYRANKS_P[[#This Row],[SV]]*P_PTS_SV+MYRANKS_P[[#This Row],[HR]]*P_PTS_HRA+MYRANKS_P[[#This Row],[ER]]*P_PTS_ER</f>
        <v>0</v>
      </c>
      <c r="T292" s="23">
        <f>VLOOKUP(MYRANKS_P[[#This Row],[POS]],REPLACEMENT_LEVEL[],3,FALSE)</f>
        <v>0</v>
      </c>
      <c r="U292" s="23">
        <f>MYRANKS_P[[#This Row],[PROJ PTS]]-MYRANKS_P[[#This Row],[REPL LEVEL]]</f>
        <v>0</v>
      </c>
      <c r="V292" s="30">
        <f>RANK(MYRANKS_P[[#This Row],[POINTS OVER REPL]],MYRANKS_P[POINTS OVER REPL])</f>
        <v>1</v>
      </c>
      <c r="W292" s="29">
        <f>IF(MYRANKS_P[[#This Row],[RANK]]&lt;=TOTAL_PITCHERS_DRAFTED,MYRANKS_P[[#This Row],[POINTS OVER REPL]],0)</f>
        <v>0</v>
      </c>
      <c r="X292" s="35">
        <f>MYRANKS_P[[#This Row],[POINTS OVER REPL]]*DOLLAR_VALUE_PER_POINT+1</f>
        <v>1</v>
      </c>
      <c r="Y292" s="35"/>
      <c r="Z292" s="29">
        <f>IF(AND(MYRANKS_P[[#This Row],[RANK]]&lt;=(TOTAL_PITCHERS_DRAFTED-PITCHERS_BELOW_REPL_DRAFTED),MYRANKS_P[[#This Row],[$ACTUAL]]=""),MYRANKS_P[[#This Row],[POINTS OVER REPL]],0)</f>
        <v>0</v>
      </c>
      <c r="AA292" s="40">
        <f>IF(MYRANKS_P[[#This Row],[$ACTUAL]]="",MYRANKS_P[[#This Row],[POINTS OVER REPL]]*REMAINING_DOLLAR_VALUE_PER_POINT+1,0)</f>
        <v>1</v>
      </c>
    </row>
    <row r="293" spans="1:27" x14ac:dyDescent="0.25">
      <c r="A293" s="89" t="s">
        <v>15586</v>
      </c>
      <c r="B293" s="90" t="str">
        <f>VLOOKUP(MYRANKS_P[[#This Row],[PLAYERID]],PLAYERIDMAP2[],COLUMN(PLAYERIDMAP2[LASTNAME]),FALSE)</f>
        <v>Torres</v>
      </c>
      <c r="C293" s="90" t="str">
        <f>VLOOKUP(MYRANKS_P[[#This Row],[PLAYERID]],PLAYERIDMAP2[],COLUMN(PLAYERIDMAP2[FIRSTNAME]),FALSE)</f>
        <v>Carlos</v>
      </c>
      <c r="D293" s="90" t="str">
        <f>MYRANKS_P[[#This Row],[FNAME]]&amp;" "&amp;MYRANKS_P[[#This Row],[LNAME]]</f>
        <v>Carlos Torres</v>
      </c>
      <c r="E293" s="90" t="str">
        <f>VLOOKUP(MYRANKS_P[[#This Row],[PLAYERID]],PLAYERIDMAP2[],COLUMN(PLAYERIDMAP2[TEAM]),FALSE)</f>
        <v>NYM</v>
      </c>
      <c r="F293" s="90" t="str">
        <f>VLOOKUP(MYRANKS_P[[#This Row],[PLAYERID]],PLAYERIDMAP2[],COLUMN(PLAYERIDMAP2[POS]),FALSE)</f>
        <v>P</v>
      </c>
      <c r="G293" s="90">
        <f>IFERROR(VALUE(VLOOKUP(MYRANKS_P[[#This Row],[PLAYERID]],PLAYERIDMAP2[],COLUMN(PLAYERIDMAP2[IDFANGRAPHS]),FALSE)),VLOOKUP(MYRANKS_P[[#This Row],[PLAYERID]],PLAYERIDMAP2[],COLUMN(PLAYERIDMAP2[IDFANGRAPHS]),FALSE))</f>
        <v>7624</v>
      </c>
      <c r="H293" s="23">
        <f>IFERROR(VLOOKUP(MYRANKS_P[[#This Row],[IDFANGRAPHS]],STEAMER_P[],COLUMN(STEAMER_P[W]),FALSE),0)</f>
        <v>3</v>
      </c>
      <c r="I293" s="23">
        <f>IFERROR(VLOOKUP(MYRANKS_P[[#This Row],[IDFANGRAPHS]],STEAMER_P[],COLUMN(STEAMER_P[L]),FALSE),0)</f>
        <v>3</v>
      </c>
      <c r="J293" s="23">
        <f>IFERROR(VLOOKUP(MYRANKS_P[[#This Row],[IDFANGRAPHS]],STEAMER_P[],COLUMN(STEAMER_P[SV]),FALSE),0)</f>
        <v>2</v>
      </c>
      <c r="K293" s="23">
        <f>IFERROR(VLOOKUP(MYRANKS_P[[#This Row],[IDFANGRAPHS]],STEAMER_P[],COLUMN(STEAMER_P[IP]),FALSE),0)</f>
        <v>55</v>
      </c>
      <c r="L293" s="23">
        <f>IFERROR(VLOOKUP(MYRANKS_P[[#This Row],[IDFANGRAPHS]],STEAMER_P[],COLUMN(STEAMER_P[H]),FALSE),0)</f>
        <v>52</v>
      </c>
      <c r="M293" s="23">
        <f>IFERROR(VLOOKUP(MYRANKS_P[[#This Row],[IDFANGRAPHS]],STEAMER_P[],COLUMN(STEAMER_P[ER]),FALSE),0)</f>
        <v>22</v>
      </c>
      <c r="N293" s="23">
        <f>IFERROR(VLOOKUP(MYRANKS_P[[#This Row],[IDFANGRAPHS]],STEAMER_P[],COLUMN(STEAMER_P[HR]),FALSE),0)</f>
        <v>6</v>
      </c>
      <c r="O293" s="23">
        <f>IFERROR(VLOOKUP(MYRANKS_P[[#This Row],[IDFANGRAPHS]],STEAMER_P[],COLUMN(STEAMER_P[SO]),FALSE),0)</f>
        <v>50</v>
      </c>
      <c r="P293" s="23">
        <f>IFERROR(VLOOKUP(MYRANKS_P[[#This Row],[IDFANGRAPHS]],STEAMER_P[],COLUMN(STEAMER_P[BB]),FALSE),0)</f>
        <v>17</v>
      </c>
      <c r="Q293" s="82">
        <f>IFERROR((MYRANKS_P[[#This Row],[ER]]*9)/MYRANKS_P[[#This Row],[IP]],0)</f>
        <v>3.6</v>
      </c>
      <c r="R293" s="82">
        <f>IFERROR((MYRANKS_P[[#This Row],[BB]]+MYRANKS_P[[#This Row],[H]])/MYRANKS_P[[#This Row],[IP]],0)</f>
        <v>1.2545454545454546</v>
      </c>
      <c r="S293" s="81">
        <f>MYRANKS_P[[#This Row],[W]]*P_PTS_W+MYRANKS_P[[#This Row],[L]]*P_PTS_L+MYRANKS_P[[#This Row],[IP]]*P_PTS_IP+MYRANKS_P[[#This Row],[SO]]*P_PTS_K+MYRANKS_P[[#This Row],[BB]]*P_PTS_BB+MYRANKS_P[[#This Row],[H]]*P_PTS_HA+MYRANKS_P[[#This Row],[SV]]*P_PTS_SV+MYRANKS_P[[#This Row],[HR]]*P_PTS_HRA+MYRANKS_P[[#This Row],[ER]]*P_PTS_ER</f>
        <v>0</v>
      </c>
      <c r="T293" s="81">
        <f>VLOOKUP(MYRANKS_P[[#This Row],[POS]],REPLACEMENT_LEVEL[],3,FALSE)</f>
        <v>0</v>
      </c>
      <c r="U293" s="81">
        <f>MYRANKS_P[[#This Row],[PROJ PTS]]-MYRANKS_P[[#This Row],[REPL LEVEL]]</f>
        <v>0</v>
      </c>
      <c r="V293" s="80">
        <f>RANK(MYRANKS_P[[#This Row],[POINTS OVER REPL]],MYRANKS_P[POINTS OVER REPL])</f>
        <v>1</v>
      </c>
      <c r="W293" s="81">
        <f>IF(MYRANKS_P[[#This Row],[RANK]]&lt;=TOTAL_PITCHERS_DRAFTED,MYRANKS_P[[#This Row],[POINTS OVER REPL]],0)</f>
        <v>0</v>
      </c>
      <c r="X293" s="83">
        <f>MYRANKS_P[[#This Row],[POINTS OVER REPL]]*DOLLAR_VALUE_PER_POINT+1</f>
        <v>1</v>
      </c>
      <c r="Y293" s="83"/>
      <c r="Z293" s="81">
        <f>IF(AND(MYRANKS_P[[#This Row],[RANK]]&lt;=(TOTAL_PITCHERS_DRAFTED-PITCHERS_BELOW_REPL_DRAFTED),MYRANKS_P[[#This Row],[$ACTUAL]]=""),MYRANKS_P[[#This Row],[POINTS OVER REPL]],0)</f>
        <v>0</v>
      </c>
      <c r="AA293" s="84">
        <f>IF(MYRANKS_P[[#This Row],[$ACTUAL]]="",MYRANKS_P[[#This Row],[POINTS OVER REPL]]*REMAINING_DOLLAR_VALUE_PER_POINT+1,0)</f>
        <v>1</v>
      </c>
    </row>
    <row r="294" spans="1:27" x14ac:dyDescent="0.25">
      <c r="A294" s="2" t="s">
        <v>11171</v>
      </c>
      <c r="B294" s="14" t="str">
        <f>VLOOKUP(MYRANKS_P[[#This Row],[PLAYERID]],PLAYERIDMAP2[],COLUMN(PLAYERIDMAP2[LASTNAME]),FALSE)</f>
        <v>Arroyo</v>
      </c>
      <c r="C294" s="14" t="str">
        <f>VLOOKUP(MYRANKS_P[[#This Row],[PLAYERID]],PLAYERIDMAP2[],COLUMN(PLAYERIDMAP2[FIRSTNAME]),FALSE)</f>
        <v>Bronson</v>
      </c>
      <c r="D294" s="14" t="str">
        <f>MYRANKS_P[[#This Row],[FNAME]]&amp;" "&amp;MYRANKS_P[[#This Row],[LNAME]]</f>
        <v>Bronson Arroyo</v>
      </c>
      <c r="E294" s="14" t="str">
        <f>VLOOKUP(MYRANKS_P[[#This Row],[PLAYERID]],PLAYERIDMAP2[],COLUMN(PLAYERIDMAP2[TEAM]),FALSE)</f>
        <v>ATL</v>
      </c>
      <c r="F294" s="14" t="str">
        <f>VLOOKUP(MYRANKS_P[[#This Row],[PLAYERID]],PLAYERIDMAP2[],COLUMN(PLAYERIDMAP2[POS]),FALSE)</f>
        <v>P</v>
      </c>
      <c r="G294" s="14">
        <f>IFERROR(VALUE(VLOOKUP(MYRANKS_P[[#This Row],[PLAYERID]],PLAYERIDMAP2[],COLUMN(PLAYERIDMAP2[IDFANGRAPHS]),FALSE)),VLOOKUP(MYRANKS_P[[#This Row],[PLAYERID]],PLAYERIDMAP2[],COLUMN(PLAYERIDMAP2[IDFANGRAPHS]),FALSE))</f>
        <v>978</v>
      </c>
      <c r="H294" s="23">
        <f>IFERROR(VLOOKUP(MYRANKS_P[[#This Row],[IDFANGRAPHS]],STEAMER_P[],COLUMN(STEAMER_P[W]),FALSE),0)</f>
        <v>5</v>
      </c>
      <c r="I294" s="23">
        <f>IFERROR(VLOOKUP(MYRANKS_P[[#This Row],[IDFANGRAPHS]],STEAMER_P[],COLUMN(STEAMER_P[L]),FALSE),0)</f>
        <v>6</v>
      </c>
      <c r="J294" s="23">
        <f>IFERROR(VLOOKUP(MYRANKS_P[[#This Row],[IDFANGRAPHS]],STEAMER_P[],COLUMN(STEAMER_P[SV]),FALSE),0)</f>
        <v>0</v>
      </c>
      <c r="K294" s="23">
        <f>IFERROR(VLOOKUP(MYRANKS_P[[#This Row],[IDFANGRAPHS]],STEAMER_P[],COLUMN(STEAMER_P[IP]),FALSE),0)</f>
        <v>85</v>
      </c>
      <c r="L294" s="23">
        <f>IFERROR(VLOOKUP(MYRANKS_P[[#This Row],[IDFANGRAPHS]],STEAMER_P[],COLUMN(STEAMER_P[H]),FALSE),0)</f>
        <v>95</v>
      </c>
      <c r="M294" s="23">
        <f>IFERROR(VLOOKUP(MYRANKS_P[[#This Row],[IDFANGRAPHS]],STEAMER_P[],COLUMN(STEAMER_P[ER]),FALSE),0)</f>
        <v>41</v>
      </c>
      <c r="N294" s="23">
        <f>IFERROR(VLOOKUP(MYRANKS_P[[#This Row],[IDFANGRAPHS]],STEAMER_P[],COLUMN(STEAMER_P[HR]),FALSE),0)</f>
        <v>12</v>
      </c>
      <c r="O294" s="23">
        <f>IFERROR(VLOOKUP(MYRANKS_P[[#This Row],[IDFANGRAPHS]],STEAMER_P[],COLUMN(STEAMER_P[SO]),FALSE),0)</f>
        <v>50</v>
      </c>
      <c r="P294" s="23">
        <f>IFERROR(VLOOKUP(MYRANKS_P[[#This Row],[IDFANGRAPHS]],STEAMER_P[],COLUMN(STEAMER_P[BB]),FALSE),0)</f>
        <v>19</v>
      </c>
      <c r="Q294" s="21">
        <f>IFERROR((MYRANKS_P[[#This Row],[ER]]*9)/MYRANKS_P[[#This Row],[IP]],0)</f>
        <v>4.341176470588235</v>
      </c>
      <c r="R294" s="21">
        <f>IFERROR((MYRANKS_P[[#This Row],[BB]]+MYRANKS_P[[#This Row],[H]])/MYRANKS_P[[#This Row],[IP]],0)</f>
        <v>1.3411764705882352</v>
      </c>
      <c r="S294" s="23">
        <f>MYRANKS_P[[#This Row],[W]]*P_PTS_W+MYRANKS_P[[#This Row],[L]]*P_PTS_L+MYRANKS_P[[#This Row],[IP]]*P_PTS_IP+MYRANKS_P[[#This Row],[SO]]*P_PTS_K+MYRANKS_P[[#This Row],[BB]]*P_PTS_BB+MYRANKS_P[[#This Row],[H]]*P_PTS_HA+MYRANKS_P[[#This Row],[SV]]*P_PTS_SV+MYRANKS_P[[#This Row],[HR]]*P_PTS_HRA+MYRANKS_P[[#This Row],[ER]]*P_PTS_ER</f>
        <v>0</v>
      </c>
      <c r="T294" s="23">
        <f>VLOOKUP(MYRANKS_P[[#This Row],[POS]],REPLACEMENT_LEVEL[],3,FALSE)</f>
        <v>0</v>
      </c>
      <c r="U294" s="23">
        <f>MYRANKS_P[[#This Row],[PROJ PTS]]-MYRANKS_P[[#This Row],[REPL LEVEL]]</f>
        <v>0</v>
      </c>
      <c r="V294" s="30">
        <f>RANK(MYRANKS_P[[#This Row],[POINTS OVER REPL]],MYRANKS_P[POINTS OVER REPL])</f>
        <v>1</v>
      </c>
      <c r="W294" s="29">
        <f>IF(MYRANKS_P[[#This Row],[RANK]]&lt;=TOTAL_PITCHERS_DRAFTED,MYRANKS_P[[#This Row],[POINTS OVER REPL]],0)</f>
        <v>0</v>
      </c>
      <c r="X294" s="35">
        <f>MYRANKS_P[[#This Row],[POINTS OVER REPL]]*DOLLAR_VALUE_PER_POINT+1</f>
        <v>1</v>
      </c>
      <c r="Y294" s="35"/>
      <c r="Z294" s="29">
        <f>IF(AND(MYRANKS_P[[#This Row],[RANK]]&lt;=(TOTAL_PITCHERS_DRAFTED-PITCHERS_BELOW_REPL_DRAFTED),MYRANKS_P[[#This Row],[$ACTUAL]]=""),MYRANKS_P[[#This Row],[POINTS OVER REPL]],0)</f>
        <v>0</v>
      </c>
      <c r="AA294" s="40">
        <f>IF(MYRANKS_P[[#This Row],[$ACTUAL]]="",MYRANKS_P[[#This Row],[POINTS OVER REPL]]*REMAINING_DOLLAR_VALUE_PER_POINT+1,0)</f>
        <v>1</v>
      </c>
    </row>
    <row r="295" spans="1:27" x14ac:dyDescent="0.25">
      <c r="A295" s="2" t="s">
        <v>11943</v>
      </c>
      <c r="B295" s="14" t="str">
        <f>VLOOKUP(MYRANKS_P[[#This Row],[PLAYERID]],PLAYERIDMAP2[],COLUMN(PLAYERIDMAP2[LASTNAME]),FALSE)</f>
        <v>Collmenter</v>
      </c>
      <c r="C295" s="14" t="str">
        <f>VLOOKUP(MYRANKS_P[[#This Row],[PLAYERID]],PLAYERIDMAP2[],COLUMN(PLAYERIDMAP2[FIRSTNAME]),FALSE)</f>
        <v>Josh</v>
      </c>
      <c r="D295" s="14" t="str">
        <f>MYRANKS_P[[#This Row],[FNAME]]&amp;" "&amp;MYRANKS_P[[#This Row],[LNAME]]</f>
        <v>Josh Collmenter</v>
      </c>
      <c r="E295" s="14" t="str">
        <f>VLOOKUP(MYRANKS_P[[#This Row],[PLAYERID]],PLAYERIDMAP2[],COLUMN(PLAYERIDMAP2[TEAM]),FALSE)</f>
        <v>ARI</v>
      </c>
      <c r="F295" s="14" t="str">
        <f>VLOOKUP(MYRANKS_P[[#This Row],[PLAYERID]],PLAYERIDMAP2[],COLUMN(PLAYERIDMAP2[POS]),FALSE)</f>
        <v>P</v>
      </c>
      <c r="G295" s="14">
        <f>IFERROR(VALUE(VLOOKUP(MYRANKS_P[[#This Row],[PLAYERID]],PLAYERIDMAP2[],COLUMN(PLAYERIDMAP2[IDFANGRAPHS]),FALSE)),VLOOKUP(MYRANKS_P[[#This Row],[PLAYERID]],PLAYERIDMAP2[],COLUMN(PLAYERIDMAP2[IDFANGRAPHS]),FALSE))</f>
        <v>7312</v>
      </c>
      <c r="H295" s="23">
        <f>IFERROR(VLOOKUP(MYRANKS_P[[#This Row],[IDFANGRAPHS]],STEAMER_P[],COLUMN(STEAMER_P[W]),FALSE),0)</f>
        <v>4</v>
      </c>
      <c r="I295" s="23">
        <f>IFERROR(VLOOKUP(MYRANKS_P[[#This Row],[IDFANGRAPHS]],STEAMER_P[],COLUMN(STEAMER_P[L]),FALSE),0)</f>
        <v>4</v>
      </c>
      <c r="J295" s="23">
        <f>IFERROR(VLOOKUP(MYRANKS_P[[#This Row],[IDFANGRAPHS]],STEAMER_P[],COLUMN(STEAMER_P[SV]),FALSE),0)</f>
        <v>2</v>
      </c>
      <c r="K295" s="23">
        <f>IFERROR(VLOOKUP(MYRANKS_P[[#This Row],[IDFANGRAPHS]],STEAMER_P[],COLUMN(STEAMER_P[IP]),FALSE),0)</f>
        <v>74</v>
      </c>
      <c r="L295" s="23">
        <f>IFERROR(VLOOKUP(MYRANKS_P[[#This Row],[IDFANGRAPHS]],STEAMER_P[],COLUMN(STEAMER_P[H]),FALSE),0)</f>
        <v>78</v>
      </c>
      <c r="M295" s="23">
        <f>IFERROR(VLOOKUP(MYRANKS_P[[#This Row],[IDFANGRAPHS]],STEAMER_P[],COLUMN(STEAMER_P[ER]),FALSE),0)</f>
        <v>33</v>
      </c>
      <c r="N295" s="23">
        <f>IFERROR(VLOOKUP(MYRANKS_P[[#This Row],[IDFANGRAPHS]],STEAMER_P[],COLUMN(STEAMER_P[HR]),FALSE),0)</f>
        <v>11</v>
      </c>
      <c r="O295" s="23">
        <f>IFERROR(VLOOKUP(MYRANKS_P[[#This Row],[IDFANGRAPHS]],STEAMER_P[],COLUMN(STEAMER_P[SO]),FALSE),0)</f>
        <v>49</v>
      </c>
      <c r="P295" s="23">
        <f>IFERROR(VLOOKUP(MYRANKS_P[[#This Row],[IDFANGRAPHS]],STEAMER_P[],COLUMN(STEAMER_P[BB]),FALSE),0)</f>
        <v>17</v>
      </c>
      <c r="Q295" s="21">
        <f>IFERROR((MYRANKS_P[[#This Row],[ER]]*9)/MYRANKS_P[[#This Row],[IP]],0)</f>
        <v>4.0135135135135132</v>
      </c>
      <c r="R295" s="21">
        <f>IFERROR((MYRANKS_P[[#This Row],[BB]]+MYRANKS_P[[#This Row],[H]])/MYRANKS_P[[#This Row],[IP]],0)</f>
        <v>1.2837837837837838</v>
      </c>
      <c r="S295" s="23">
        <f>MYRANKS_P[[#This Row],[W]]*P_PTS_W+MYRANKS_P[[#This Row],[L]]*P_PTS_L+MYRANKS_P[[#This Row],[IP]]*P_PTS_IP+MYRANKS_P[[#This Row],[SO]]*P_PTS_K+MYRANKS_P[[#This Row],[BB]]*P_PTS_BB+MYRANKS_P[[#This Row],[H]]*P_PTS_HA+MYRANKS_P[[#This Row],[SV]]*P_PTS_SV+MYRANKS_P[[#This Row],[HR]]*P_PTS_HRA+MYRANKS_P[[#This Row],[ER]]*P_PTS_ER</f>
        <v>0</v>
      </c>
      <c r="T295" s="23">
        <f>VLOOKUP(MYRANKS_P[[#This Row],[POS]],REPLACEMENT_LEVEL[],3,FALSE)</f>
        <v>0</v>
      </c>
      <c r="U295" s="23">
        <f>MYRANKS_P[[#This Row],[PROJ PTS]]-MYRANKS_P[[#This Row],[REPL LEVEL]]</f>
        <v>0</v>
      </c>
      <c r="V295" s="30">
        <f>RANK(MYRANKS_P[[#This Row],[POINTS OVER REPL]],MYRANKS_P[POINTS OVER REPL])</f>
        <v>1</v>
      </c>
      <c r="W295" s="29">
        <f>IF(MYRANKS_P[[#This Row],[RANK]]&lt;=TOTAL_PITCHERS_DRAFTED,MYRANKS_P[[#This Row],[POINTS OVER REPL]],0)</f>
        <v>0</v>
      </c>
      <c r="X295" s="35">
        <f>MYRANKS_P[[#This Row],[POINTS OVER REPL]]*DOLLAR_VALUE_PER_POINT+1</f>
        <v>1</v>
      </c>
      <c r="Y295" s="35"/>
      <c r="Z295" s="29">
        <f>IF(AND(MYRANKS_P[[#This Row],[RANK]]&lt;=(TOTAL_PITCHERS_DRAFTED-PITCHERS_BELOW_REPL_DRAFTED),MYRANKS_P[[#This Row],[$ACTUAL]]=""),MYRANKS_P[[#This Row],[POINTS OVER REPL]],0)</f>
        <v>0</v>
      </c>
      <c r="AA295" s="40">
        <f>IF(MYRANKS_P[[#This Row],[$ACTUAL]]="",MYRANKS_P[[#This Row],[POINTS OVER REPL]]*REMAINING_DOLLAR_VALUE_PER_POINT+1,0)</f>
        <v>1</v>
      </c>
    </row>
    <row r="296" spans="1:27" x14ac:dyDescent="0.25">
      <c r="A296" s="2" t="s">
        <v>14123</v>
      </c>
      <c r="B296" s="14" t="str">
        <f>VLOOKUP(MYRANKS_P[[#This Row],[PLAYERID]],PLAYERIDMAP2[],COLUMN(PLAYERIDMAP2[LASTNAME]),FALSE)</f>
        <v>Montero</v>
      </c>
      <c r="C296" s="14" t="str">
        <f>VLOOKUP(MYRANKS_P[[#This Row],[PLAYERID]],PLAYERIDMAP2[],COLUMN(PLAYERIDMAP2[FIRSTNAME]),FALSE)</f>
        <v>Rafael</v>
      </c>
      <c r="D296" s="14" t="str">
        <f>MYRANKS_P[[#This Row],[FNAME]]&amp;" "&amp;MYRANKS_P[[#This Row],[LNAME]]</f>
        <v>Rafael Montero</v>
      </c>
      <c r="E296" s="14" t="str">
        <f>VLOOKUP(MYRANKS_P[[#This Row],[PLAYERID]],PLAYERIDMAP2[],COLUMN(PLAYERIDMAP2[TEAM]),FALSE)</f>
        <v>NYM</v>
      </c>
      <c r="F296" s="14" t="str">
        <f>VLOOKUP(MYRANKS_P[[#This Row],[PLAYERID]],PLAYERIDMAP2[],COLUMN(PLAYERIDMAP2[POS]),FALSE)</f>
        <v>P</v>
      </c>
      <c r="G296" s="14">
        <f>IFERROR(VALUE(VLOOKUP(MYRANKS_P[[#This Row],[PLAYERID]],PLAYERIDMAP2[],COLUMN(PLAYERIDMAP2[IDFANGRAPHS]),FALSE)),VLOOKUP(MYRANKS_P[[#This Row],[PLAYERID]],PLAYERIDMAP2[],COLUMN(PLAYERIDMAP2[IDFANGRAPHS]),FALSE))</f>
        <v>12760</v>
      </c>
      <c r="H296" s="23">
        <f>IFERROR(VLOOKUP(MYRANKS_P[[#This Row],[IDFANGRAPHS]],STEAMER_P[],COLUMN(STEAMER_P[W]),FALSE),0)</f>
        <v>3</v>
      </c>
      <c r="I296" s="23">
        <f>IFERROR(VLOOKUP(MYRANKS_P[[#This Row],[IDFANGRAPHS]],STEAMER_P[],COLUMN(STEAMER_P[L]),FALSE),0)</f>
        <v>4</v>
      </c>
      <c r="J296" s="23">
        <f>IFERROR(VLOOKUP(MYRANKS_P[[#This Row],[IDFANGRAPHS]],STEAMER_P[],COLUMN(STEAMER_P[SV]),FALSE),0)</f>
        <v>0</v>
      </c>
      <c r="K296" s="23">
        <f>IFERROR(VLOOKUP(MYRANKS_P[[#This Row],[IDFANGRAPHS]],STEAMER_P[],COLUMN(STEAMER_P[IP]),FALSE),0)</f>
        <v>55</v>
      </c>
      <c r="L296" s="23">
        <f>IFERROR(VLOOKUP(MYRANKS_P[[#This Row],[IDFANGRAPHS]],STEAMER_P[],COLUMN(STEAMER_P[H]),FALSE),0)</f>
        <v>52</v>
      </c>
      <c r="M296" s="23">
        <f>IFERROR(VLOOKUP(MYRANKS_P[[#This Row],[IDFANGRAPHS]],STEAMER_P[],COLUMN(STEAMER_P[ER]),FALSE),0)</f>
        <v>24</v>
      </c>
      <c r="N296" s="23">
        <f>IFERROR(VLOOKUP(MYRANKS_P[[#This Row],[IDFANGRAPHS]],STEAMER_P[],COLUMN(STEAMER_P[HR]),FALSE),0)</f>
        <v>7</v>
      </c>
      <c r="O296" s="23">
        <f>IFERROR(VLOOKUP(MYRANKS_P[[#This Row],[IDFANGRAPHS]],STEAMER_P[],COLUMN(STEAMER_P[SO]),FALSE),0)</f>
        <v>49</v>
      </c>
      <c r="P296" s="23">
        <f>IFERROR(VLOOKUP(MYRANKS_P[[#This Row],[IDFANGRAPHS]],STEAMER_P[],COLUMN(STEAMER_P[BB]),FALSE),0)</f>
        <v>19</v>
      </c>
      <c r="Q296" s="21">
        <f>IFERROR((MYRANKS_P[[#This Row],[ER]]*9)/MYRANKS_P[[#This Row],[IP]],0)</f>
        <v>3.9272727272727272</v>
      </c>
      <c r="R296" s="21">
        <f>IFERROR((MYRANKS_P[[#This Row],[BB]]+MYRANKS_P[[#This Row],[H]])/MYRANKS_P[[#This Row],[IP]],0)</f>
        <v>1.290909090909091</v>
      </c>
      <c r="S296" s="23">
        <f>MYRANKS_P[[#This Row],[W]]*P_PTS_W+MYRANKS_P[[#This Row],[L]]*P_PTS_L+MYRANKS_P[[#This Row],[IP]]*P_PTS_IP+MYRANKS_P[[#This Row],[SO]]*P_PTS_K+MYRANKS_P[[#This Row],[BB]]*P_PTS_BB+MYRANKS_P[[#This Row],[H]]*P_PTS_HA+MYRANKS_P[[#This Row],[SV]]*P_PTS_SV+MYRANKS_P[[#This Row],[HR]]*P_PTS_HRA+MYRANKS_P[[#This Row],[ER]]*P_PTS_ER</f>
        <v>0</v>
      </c>
      <c r="T296" s="23">
        <f>VLOOKUP(MYRANKS_P[[#This Row],[POS]],REPLACEMENT_LEVEL[],3,FALSE)</f>
        <v>0</v>
      </c>
      <c r="U296" s="23">
        <f>MYRANKS_P[[#This Row],[PROJ PTS]]-MYRANKS_P[[#This Row],[REPL LEVEL]]</f>
        <v>0</v>
      </c>
      <c r="V296" s="30">
        <f>RANK(MYRANKS_P[[#This Row],[POINTS OVER REPL]],MYRANKS_P[POINTS OVER REPL])</f>
        <v>1</v>
      </c>
      <c r="W296" s="29">
        <f>IF(MYRANKS_P[[#This Row],[RANK]]&lt;=TOTAL_PITCHERS_DRAFTED,MYRANKS_P[[#This Row],[POINTS OVER REPL]],0)</f>
        <v>0</v>
      </c>
      <c r="X296" s="35">
        <f>MYRANKS_P[[#This Row],[POINTS OVER REPL]]*DOLLAR_VALUE_PER_POINT+1</f>
        <v>1</v>
      </c>
      <c r="Y296" s="35"/>
      <c r="Z296" s="29">
        <f>IF(AND(MYRANKS_P[[#This Row],[RANK]]&lt;=(TOTAL_PITCHERS_DRAFTED-PITCHERS_BELOW_REPL_DRAFTED),MYRANKS_P[[#This Row],[$ACTUAL]]=""),MYRANKS_P[[#This Row],[POINTS OVER REPL]],0)</f>
        <v>0</v>
      </c>
      <c r="AA296" s="40">
        <f>IF(MYRANKS_P[[#This Row],[$ACTUAL]]="",MYRANKS_P[[#This Row],[POINTS OVER REPL]]*REMAINING_DOLLAR_VALUE_PER_POINT+1,0)</f>
        <v>1</v>
      </c>
    </row>
    <row r="297" spans="1:27" x14ac:dyDescent="0.25">
      <c r="A297" s="9" t="s">
        <v>17709</v>
      </c>
      <c r="B297" s="14" t="str">
        <f>VLOOKUP(MYRANKS_P[[#This Row],[PLAYERID]],PLAYERIDMAP2[],COLUMN(PLAYERIDMAP2[LASTNAME]),FALSE)</f>
        <v>Kela</v>
      </c>
      <c r="C297" s="14" t="str">
        <f>VLOOKUP(MYRANKS_P[[#This Row],[PLAYERID]],PLAYERIDMAP2[],COLUMN(PLAYERIDMAP2[FIRSTNAME]),FALSE)</f>
        <v>Keone</v>
      </c>
      <c r="D297" s="14" t="str">
        <f>MYRANKS_P[[#This Row],[FNAME]]&amp;" "&amp;MYRANKS_P[[#This Row],[LNAME]]</f>
        <v>Keone Kela</v>
      </c>
      <c r="E297" s="14" t="str">
        <f>VLOOKUP(MYRANKS_P[[#This Row],[PLAYERID]],PLAYERIDMAP2[],COLUMN(PLAYERIDMAP2[TEAM]),FALSE)</f>
        <v>TEX</v>
      </c>
      <c r="F297" s="14" t="str">
        <f>VLOOKUP(MYRANKS_P[[#This Row],[PLAYERID]],PLAYERIDMAP2[],COLUMN(PLAYERIDMAP2[POS]),FALSE)</f>
        <v>P</v>
      </c>
      <c r="G297" s="14">
        <f>IFERROR(VALUE(VLOOKUP(MYRANKS_P[[#This Row],[PLAYERID]],PLAYERIDMAP2[],COLUMN(PLAYERIDMAP2[IDFANGRAPHS]),FALSE)),VLOOKUP(MYRANKS_P[[#This Row],[PLAYERID]],PLAYERIDMAP2[],COLUMN(PLAYERIDMAP2[IDFANGRAPHS]),FALSE))</f>
        <v>14696</v>
      </c>
      <c r="H297" s="23">
        <f>IFERROR(VLOOKUP(MYRANKS_P[[#This Row],[IDFANGRAPHS]],STEAMER_P[],COLUMN(STEAMER_P[W]),FALSE),0)</f>
        <v>2</v>
      </c>
      <c r="I297" s="23">
        <f>IFERROR(VLOOKUP(MYRANKS_P[[#This Row],[IDFANGRAPHS]],STEAMER_P[],COLUMN(STEAMER_P[L]),FALSE),0)</f>
        <v>2</v>
      </c>
      <c r="J297" s="23">
        <f>IFERROR(VLOOKUP(MYRANKS_P[[#This Row],[IDFANGRAPHS]],STEAMER_P[],COLUMN(STEAMER_P[SV]),FALSE),0)</f>
        <v>1</v>
      </c>
      <c r="K297" s="23">
        <f>IFERROR(VLOOKUP(MYRANKS_P[[#This Row],[IDFANGRAPHS]],STEAMER_P[],COLUMN(STEAMER_P[IP]),FALSE),0)</f>
        <v>45</v>
      </c>
      <c r="L297" s="23">
        <f>IFERROR(VLOOKUP(MYRANKS_P[[#This Row],[IDFANGRAPHS]],STEAMER_P[],COLUMN(STEAMER_P[H]),FALSE),0)</f>
        <v>39</v>
      </c>
      <c r="M297" s="23">
        <f>IFERROR(VLOOKUP(MYRANKS_P[[#This Row],[IDFANGRAPHS]],STEAMER_P[],COLUMN(STEAMER_P[ER]),FALSE),0)</f>
        <v>17</v>
      </c>
      <c r="N297" s="23">
        <f>IFERROR(VLOOKUP(MYRANKS_P[[#This Row],[IDFANGRAPHS]],STEAMER_P[],COLUMN(STEAMER_P[HR]),FALSE),0)</f>
        <v>4</v>
      </c>
      <c r="O297" s="23">
        <f>IFERROR(VLOOKUP(MYRANKS_P[[#This Row],[IDFANGRAPHS]],STEAMER_P[],COLUMN(STEAMER_P[SO]),FALSE),0)</f>
        <v>49</v>
      </c>
      <c r="P297" s="23">
        <f>IFERROR(VLOOKUP(MYRANKS_P[[#This Row],[IDFANGRAPHS]],STEAMER_P[],COLUMN(STEAMER_P[BB]),FALSE),0)</f>
        <v>19</v>
      </c>
      <c r="Q297" s="21">
        <f>IFERROR((MYRANKS_P[[#This Row],[ER]]*9)/MYRANKS_P[[#This Row],[IP]],0)</f>
        <v>3.4</v>
      </c>
      <c r="R297" s="21">
        <f>IFERROR((MYRANKS_P[[#This Row],[BB]]+MYRANKS_P[[#This Row],[H]])/MYRANKS_P[[#This Row],[IP]],0)</f>
        <v>1.288888888888889</v>
      </c>
      <c r="S297" s="23">
        <f>MYRANKS_P[[#This Row],[W]]*P_PTS_W+MYRANKS_P[[#This Row],[L]]*P_PTS_L+MYRANKS_P[[#This Row],[IP]]*P_PTS_IP+MYRANKS_P[[#This Row],[SO]]*P_PTS_K+MYRANKS_P[[#This Row],[BB]]*P_PTS_BB+MYRANKS_P[[#This Row],[H]]*P_PTS_HA+MYRANKS_P[[#This Row],[SV]]*P_PTS_SV+MYRANKS_P[[#This Row],[HR]]*P_PTS_HRA+MYRANKS_P[[#This Row],[ER]]*P_PTS_ER</f>
        <v>0</v>
      </c>
      <c r="T297" s="23">
        <f>VLOOKUP(MYRANKS_P[[#This Row],[POS]],REPLACEMENT_LEVEL[],3,FALSE)</f>
        <v>0</v>
      </c>
      <c r="U297" s="23">
        <f>MYRANKS_P[[#This Row],[PROJ PTS]]-MYRANKS_P[[#This Row],[REPL LEVEL]]</f>
        <v>0</v>
      </c>
      <c r="V297" s="30">
        <f>RANK(MYRANKS_P[[#This Row],[POINTS OVER REPL]],MYRANKS_P[POINTS OVER REPL])</f>
        <v>1</v>
      </c>
      <c r="W297" s="29">
        <f>IF(MYRANKS_P[[#This Row],[RANK]]&lt;=TOTAL_PITCHERS_DRAFTED,MYRANKS_P[[#This Row],[POINTS OVER REPL]],0)</f>
        <v>0</v>
      </c>
      <c r="X297" s="35">
        <f>MYRANKS_P[[#This Row],[POINTS OVER REPL]]*DOLLAR_VALUE_PER_POINT+1</f>
        <v>1</v>
      </c>
      <c r="Y297" s="35"/>
      <c r="Z297" s="29">
        <f>IF(AND(MYRANKS_P[[#This Row],[RANK]]&lt;=(TOTAL_PITCHERS_DRAFTED-PITCHERS_BELOW_REPL_DRAFTED),MYRANKS_P[[#This Row],[$ACTUAL]]=""),MYRANKS_P[[#This Row],[POINTS OVER REPL]],0)</f>
        <v>0</v>
      </c>
      <c r="AA297" s="40">
        <f>IF(MYRANKS_P[[#This Row],[$ACTUAL]]="",MYRANKS_P[[#This Row],[POINTS OVER REPL]]*REMAINING_DOLLAR_VALUE_PER_POINT+1,0)</f>
        <v>1</v>
      </c>
    </row>
    <row r="298" spans="1:27" x14ac:dyDescent="0.25">
      <c r="A298" s="64" t="s">
        <v>15114</v>
      </c>
      <c r="B298" s="14" t="str">
        <f>VLOOKUP(MYRANKS_P[[#This Row],[PLAYERID]],PLAYERIDMAP2[],COLUMN(PLAYERIDMAP2[LASTNAME]),FALSE)</f>
        <v>Sanchez</v>
      </c>
      <c r="C298" s="14" t="str">
        <f>VLOOKUP(MYRANKS_P[[#This Row],[PLAYERID]],PLAYERIDMAP2[],COLUMN(PLAYERIDMAP2[FIRSTNAME]),FALSE)</f>
        <v>Aaron</v>
      </c>
      <c r="D298" s="14" t="str">
        <f>MYRANKS_P[[#This Row],[FNAME]]&amp;" "&amp;MYRANKS_P[[#This Row],[LNAME]]</f>
        <v>Aaron Sanchez</v>
      </c>
      <c r="E298" s="14" t="str">
        <f>VLOOKUP(MYRANKS_P[[#This Row],[PLAYERID]],PLAYERIDMAP2[],COLUMN(PLAYERIDMAP2[TEAM]),FALSE)</f>
        <v>TOR</v>
      </c>
      <c r="F298" s="14" t="str">
        <f>VLOOKUP(MYRANKS_P[[#This Row],[PLAYERID]],PLAYERIDMAP2[],COLUMN(PLAYERIDMAP2[POS]),FALSE)</f>
        <v>P</v>
      </c>
      <c r="G298" s="14">
        <f>IFERROR(VALUE(VLOOKUP(MYRANKS_P[[#This Row],[PLAYERID]],PLAYERIDMAP2[],COLUMN(PLAYERIDMAP2[IDFANGRAPHS]),FALSE)),VLOOKUP(MYRANKS_P[[#This Row],[PLAYERID]],PLAYERIDMAP2[],COLUMN(PLAYERIDMAP2[IDFANGRAPHS]),FALSE))</f>
        <v>11490</v>
      </c>
      <c r="H298" s="23">
        <f>IFERROR(VLOOKUP(MYRANKS_P[[#This Row],[IDFANGRAPHS]],STEAMER_P[],COLUMN(STEAMER_P[W]),FALSE),0)</f>
        <v>3</v>
      </c>
      <c r="I298" s="23">
        <f>IFERROR(VLOOKUP(MYRANKS_P[[#This Row],[IDFANGRAPHS]],STEAMER_P[],COLUMN(STEAMER_P[L]),FALSE),0)</f>
        <v>3</v>
      </c>
      <c r="J298" s="23">
        <f>IFERROR(VLOOKUP(MYRANKS_P[[#This Row],[IDFANGRAPHS]],STEAMER_P[],COLUMN(STEAMER_P[SV]),FALSE),0)</f>
        <v>3</v>
      </c>
      <c r="K298" s="23">
        <f>IFERROR(VLOOKUP(MYRANKS_P[[#This Row],[IDFANGRAPHS]],STEAMER_P[],COLUMN(STEAMER_P[IP]),FALSE),0)</f>
        <v>55</v>
      </c>
      <c r="L298" s="23">
        <f>IFERROR(VLOOKUP(MYRANKS_P[[#This Row],[IDFANGRAPHS]],STEAMER_P[],COLUMN(STEAMER_P[H]),FALSE),0)</f>
        <v>52</v>
      </c>
      <c r="M298" s="23">
        <f>IFERROR(VLOOKUP(MYRANKS_P[[#This Row],[IDFANGRAPHS]],STEAMER_P[],COLUMN(STEAMER_P[ER]),FALSE),0)</f>
        <v>24</v>
      </c>
      <c r="N298" s="23">
        <f>IFERROR(VLOOKUP(MYRANKS_P[[#This Row],[IDFANGRAPHS]],STEAMER_P[],COLUMN(STEAMER_P[HR]),FALSE),0)</f>
        <v>5</v>
      </c>
      <c r="O298" s="23">
        <f>IFERROR(VLOOKUP(MYRANKS_P[[#This Row],[IDFANGRAPHS]],STEAMER_P[],COLUMN(STEAMER_P[SO]),FALSE),0)</f>
        <v>48</v>
      </c>
      <c r="P298" s="23">
        <f>IFERROR(VLOOKUP(MYRANKS_P[[#This Row],[IDFANGRAPHS]],STEAMER_P[],COLUMN(STEAMER_P[BB]),FALSE),0)</f>
        <v>24</v>
      </c>
      <c r="Q298" s="60">
        <f>IFERROR((MYRANKS_P[[#This Row],[ER]]*9)/MYRANKS_P[[#This Row],[IP]],0)</f>
        <v>3.9272727272727272</v>
      </c>
      <c r="R298" s="60">
        <f>IFERROR((MYRANKS_P[[#This Row],[BB]]+MYRANKS_P[[#This Row],[H]])/MYRANKS_P[[#This Row],[IP]],0)</f>
        <v>1.3818181818181818</v>
      </c>
      <c r="S298" s="27">
        <f>MYRANKS_P[[#This Row],[W]]*P_PTS_W+MYRANKS_P[[#This Row],[L]]*P_PTS_L+MYRANKS_P[[#This Row],[IP]]*P_PTS_IP+MYRANKS_P[[#This Row],[SO]]*P_PTS_K+MYRANKS_P[[#This Row],[BB]]*P_PTS_BB+MYRANKS_P[[#This Row],[H]]*P_PTS_HA+MYRANKS_P[[#This Row],[SV]]*P_PTS_SV+MYRANKS_P[[#This Row],[HR]]*P_PTS_HRA+MYRANKS_P[[#This Row],[ER]]*P_PTS_ER</f>
        <v>0</v>
      </c>
      <c r="T298" s="27">
        <f>VLOOKUP(MYRANKS_P[[#This Row],[POS]],REPLACEMENT_LEVEL[],3,FALSE)</f>
        <v>0</v>
      </c>
      <c r="U298" s="27">
        <f>MYRANKS_P[[#This Row],[PROJ PTS]]-MYRANKS_P[[#This Row],[REPL LEVEL]]</f>
        <v>0</v>
      </c>
      <c r="V298" s="51">
        <f>RANK(MYRANKS_P[[#This Row],[POINTS OVER REPL]],MYRANKS_P[POINTS OVER REPL])</f>
        <v>1</v>
      </c>
      <c r="W298" s="27">
        <f>IF(MYRANKS_P[[#This Row],[RANK]]&lt;=TOTAL_PITCHERS_DRAFTED,MYRANKS_P[[#This Row],[POINTS OVER REPL]],0)</f>
        <v>0</v>
      </c>
      <c r="X298" s="53">
        <f>MYRANKS_P[[#This Row],[POINTS OVER REPL]]*DOLLAR_VALUE_PER_POINT+1</f>
        <v>1</v>
      </c>
      <c r="Y298" s="53"/>
      <c r="Z298" s="27">
        <f>IF(AND(MYRANKS_P[[#This Row],[RANK]]&lt;=(TOTAL_PITCHERS_DRAFTED-PITCHERS_BELOW_REPL_DRAFTED),MYRANKS_P[[#This Row],[$ACTUAL]]=""),MYRANKS_P[[#This Row],[POINTS OVER REPL]],0)</f>
        <v>0</v>
      </c>
      <c r="AA298" s="61">
        <f>IF(MYRANKS_P[[#This Row],[$ACTUAL]]="",MYRANKS_P[[#This Row],[POINTS OVER REPL]]*REMAINING_DOLLAR_VALUE_PER_POINT+1,0)</f>
        <v>1</v>
      </c>
    </row>
    <row r="299" spans="1:27" x14ac:dyDescent="0.25">
      <c r="A299" s="2" t="s">
        <v>12797</v>
      </c>
      <c r="B299" s="14" t="str">
        <f>VLOOKUP(MYRANKS_P[[#This Row],[PLAYERID]],PLAYERIDMAP2[],COLUMN(PLAYERIDMAP2[LASTNAME]),FALSE)</f>
        <v>Greene</v>
      </c>
      <c r="C299" s="14" t="str">
        <f>VLOOKUP(MYRANKS_P[[#This Row],[PLAYERID]],PLAYERIDMAP2[],COLUMN(PLAYERIDMAP2[FIRSTNAME]),FALSE)</f>
        <v>Shane</v>
      </c>
      <c r="D299" s="14" t="str">
        <f>MYRANKS_P[[#This Row],[FNAME]]&amp;" "&amp;MYRANKS_P[[#This Row],[LNAME]]</f>
        <v>Shane Greene</v>
      </c>
      <c r="E299" s="14" t="str">
        <f>VLOOKUP(MYRANKS_P[[#This Row],[PLAYERID]],PLAYERIDMAP2[],COLUMN(PLAYERIDMAP2[TEAM]),FALSE)</f>
        <v>DET</v>
      </c>
      <c r="F299" s="14" t="str">
        <f>VLOOKUP(MYRANKS_P[[#This Row],[PLAYERID]],PLAYERIDMAP2[],COLUMN(PLAYERIDMAP2[POS]),FALSE)</f>
        <v>P</v>
      </c>
      <c r="G299" s="14">
        <f>IFERROR(VALUE(VLOOKUP(MYRANKS_P[[#This Row],[PLAYERID]],PLAYERIDMAP2[],COLUMN(PLAYERIDMAP2[IDFANGRAPHS]),FALSE)),VLOOKUP(MYRANKS_P[[#This Row],[PLAYERID]],PLAYERIDMAP2[],COLUMN(PLAYERIDMAP2[IDFANGRAPHS]),FALSE))</f>
        <v>10756</v>
      </c>
      <c r="H299" s="23">
        <f>IFERROR(VLOOKUP(MYRANKS_P[[#This Row],[IDFANGRAPHS]],STEAMER_P[],COLUMN(STEAMER_P[W]),FALSE),0)</f>
        <v>4</v>
      </c>
      <c r="I299" s="23">
        <f>IFERROR(VLOOKUP(MYRANKS_P[[#This Row],[IDFANGRAPHS]],STEAMER_P[],COLUMN(STEAMER_P[L]),FALSE),0)</f>
        <v>4</v>
      </c>
      <c r="J299" s="23">
        <f>IFERROR(VLOOKUP(MYRANKS_P[[#This Row],[IDFANGRAPHS]],STEAMER_P[],COLUMN(STEAMER_P[SV]),FALSE),0)</f>
        <v>0</v>
      </c>
      <c r="K299" s="23">
        <f>IFERROR(VLOOKUP(MYRANKS_P[[#This Row],[IDFANGRAPHS]],STEAMER_P[],COLUMN(STEAMER_P[IP]),FALSE),0)</f>
        <v>70</v>
      </c>
      <c r="L299" s="23">
        <f>IFERROR(VLOOKUP(MYRANKS_P[[#This Row],[IDFANGRAPHS]],STEAMER_P[],COLUMN(STEAMER_P[H]),FALSE),0)</f>
        <v>74</v>
      </c>
      <c r="M299" s="23">
        <f>IFERROR(VLOOKUP(MYRANKS_P[[#This Row],[IDFANGRAPHS]],STEAMER_P[],COLUMN(STEAMER_P[ER]),FALSE),0)</f>
        <v>34</v>
      </c>
      <c r="N299" s="23">
        <f>IFERROR(VLOOKUP(MYRANKS_P[[#This Row],[IDFANGRAPHS]],STEAMER_P[],COLUMN(STEAMER_P[HR]),FALSE),0)</f>
        <v>9</v>
      </c>
      <c r="O299" s="23">
        <f>IFERROR(VLOOKUP(MYRANKS_P[[#This Row],[IDFANGRAPHS]],STEAMER_P[],COLUMN(STEAMER_P[SO]),FALSE),0)</f>
        <v>48</v>
      </c>
      <c r="P299" s="23">
        <f>IFERROR(VLOOKUP(MYRANKS_P[[#This Row],[IDFANGRAPHS]],STEAMER_P[],COLUMN(STEAMER_P[BB]),FALSE),0)</f>
        <v>21</v>
      </c>
      <c r="Q299" s="21">
        <f>IFERROR((MYRANKS_P[[#This Row],[ER]]*9)/MYRANKS_P[[#This Row],[IP]],0)</f>
        <v>4.371428571428571</v>
      </c>
      <c r="R299" s="21">
        <f>IFERROR((MYRANKS_P[[#This Row],[BB]]+MYRANKS_P[[#This Row],[H]])/MYRANKS_P[[#This Row],[IP]],0)</f>
        <v>1.3571428571428572</v>
      </c>
      <c r="S299" s="23">
        <f>MYRANKS_P[[#This Row],[W]]*P_PTS_W+MYRANKS_P[[#This Row],[L]]*P_PTS_L+MYRANKS_P[[#This Row],[IP]]*P_PTS_IP+MYRANKS_P[[#This Row],[SO]]*P_PTS_K+MYRANKS_P[[#This Row],[BB]]*P_PTS_BB+MYRANKS_P[[#This Row],[H]]*P_PTS_HA+MYRANKS_P[[#This Row],[SV]]*P_PTS_SV+MYRANKS_P[[#This Row],[HR]]*P_PTS_HRA+MYRANKS_P[[#This Row],[ER]]*P_PTS_ER</f>
        <v>0</v>
      </c>
      <c r="T299" s="23">
        <f>VLOOKUP(MYRANKS_P[[#This Row],[POS]],REPLACEMENT_LEVEL[],3,FALSE)</f>
        <v>0</v>
      </c>
      <c r="U299" s="23">
        <f>MYRANKS_P[[#This Row],[PROJ PTS]]-MYRANKS_P[[#This Row],[REPL LEVEL]]</f>
        <v>0</v>
      </c>
      <c r="V299" s="30">
        <f>RANK(MYRANKS_P[[#This Row],[POINTS OVER REPL]],MYRANKS_P[POINTS OVER REPL])</f>
        <v>1</v>
      </c>
      <c r="W299" s="29">
        <f>IF(MYRANKS_P[[#This Row],[RANK]]&lt;=TOTAL_PITCHERS_DRAFTED,MYRANKS_P[[#This Row],[POINTS OVER REPL]],0)</f>
        <v>0</v>
      </c>
      <c r="X299" s="35">
        <f>MYRANKS_P[[#This Row],[POINTS OVER REPL]]*DOLLAR_VALUE_PER_POINT+1</f>
        <v>1</v>
      </c>
      <c r="Y299" s="35"/>
      <c r="Z299" s="29">
        <f>IF(AND(MYRANKS_P[[#This Row],[RANK]]&lt;=(TOTAL_PITCHERS_DRAFTED-PITCHERS_BELOW_REPL_DRAFTED),MYRANKS_P[[#This Row],[$ACTUAL]]=""),MYRANKS_P[[#This Row],[POINTS OVER REPL]],0)</f>
        <v>0</v>
      </c>
      <c r="AA299" s="40">
        <f>IF(MYRANKS_P[[#This Row],[$ACTUAL]]="",MYRANKS_P[[#This Row],[POINTS OVER REPL]]*REMAINING_DOLLAR_VALUE_PER_POINT+1,0)</f>
        <v>1</v>
      </c>
    </row>
    <row r="300" spans="1:27" x14ac:dyDescent="0.25">
      <c r="A300" s="2" t="s">
        <v>14995</v>
      </c>
      <c r="B300" s="14" t="str">
        <f>VLOOKUP(MYRANKS_P[[#This Row],[PLAYERID]],PLAYERIDMAP2[],COLUMN(PLAYERIDMAP2[LASTNAME]),FALSE)</f>
        <v>Rondon</v>
      </c>
      <c r="C300" s="14" t="str">
        <f>VLOOKUP(MYRANKS_P[[#This Row],[PLAYERID]],PLAYERIDMAP2[],COLUMN(PLAYERIDMAP2[FIRSTNAME]),FALSE)</f>
        <v>Bruce</v>
      </c>
      <c r="D300" s="14" t="str">
        <f>MYRANKS_P[[#This Row],[FNAME]]&amp;" "&amp;MYRANKS_P[[#This Row],[LNAME]]</f>
        <v>Bruce Rondon</v>
      </c>
      <c r="E300" s="14" t="str">
        <f>VLOOKUP(MYRANKS_P[[#This Row],[PLAYERID]],PLAYERIDMAP2[],COLUMN(PLAYERIDMAP2[TEAM]),FALSE)</f>
        <v>DET</v>
      </c>
      <c r="F300" s="14" t="str">
        <f>VLOOKUP(MYRANKS_P[[#This Row],[PLAYERID]],PLAYERIDMAP2[],COLUMN(PLAYERIDMAP2[POS]),FALSE)</f>
        <v>P</v>
      </c>
      <c r="G300" s="14">
        <f>IFERROR(VALUE(VLOOKUP(MYRANKS_P[[#This Row],[PLAYERID]],PLAYERIDMAP2[],COLUMN(PLAYERIDMAP2[IDFANGRAPHS]),FALSE)),VLOOKUP(MYRANKS_P[[#This Row],[PLAYERID]],PLAYERIDMAP2[],COLUMN(PLAYERIDMAP2[IDFANGRAPHS]),FALSE))</f>
        <v>5766</v>
      </c>
      <c r="H300" s="23">
        <f>IFERROR(VLOOKUP(MYRANKS_P[[#This Row],[IDFANGRAPHS]],STEAMER_P[],COLUMN(STEAMER_P[W]),FALSE),0)</f>
        <v>2</v>
      </c>
      <c r="I300" s="23">
        <f>IFERROR(VLOOKUP(MYRANKS_P[[#This Row],[IDFANGRAPHS]],STEAMER_P[],COLUMN(STEAMER_P[L]),FALSE),0)</f>
        <v>2</v>
      </c>
      <c r="J300" s="23">
        <f>IFERROR(VLOOKUP(MYRANKS_P[[#This Row],[IDFANGRAPHS]],STEAMER_P[],COLUMN(STEAMER_P[SV]),FALSE),0)</f>
        <v>1</v>
      </c>
      <c r="K300" s="23">
        <f>IFERROR(VLOOKUP(MYRANKS_P[[#This Row],[IDFANGRAPHS]],STEAMER_P[],COLUMN(STEAMER_P[IP]),FALSE),0)</f>
        <v>45</v>
      </c>
      <c r="L300" s="23">
        <f>IFERROR(VLOOKUP(MYRANKS_P[[#This Row],[IDFANGRAPHS]],STEAMER_P[],COLUMN(STEAMER_P[H]),FALSE),0)</f>
        <v>38</v>
      </c>
      <c r="M300" s="23">
        <f>IFERROR(VLOOKUP(MYRANKS_P[[#This Row],[IDFANGRAPHS]],STEAMER_P[],COLUMN(STEAMER_P[ER]),FALSE),0)</f>
        <v>18</v>
      </c>
      <c r="N300" s="23">
        <f>IFERROR(VLOOKUP(MYRANKS_P[[#This Row],[IDFANGRAPHS]],STEAMER_P[],COLUMN(STEAMER_P[HR]),FALSE),0)</f>
        <v>4</v>
      </c>
      <c r="O300" s="23">
        <f>IFERROR(VLOOKUP(MYRANKS_P[[#This Row],[IDFANGRAPHS]],STEAMER_P[],COLUMN(STEAMER_P[SO]),FALSE),0)</f>
        <v>48</v>
      </c>
      <c r="P300" s="23">
        <f>IFERROR(VLOOKUP(MYRANKS_P[[#This Row],[IDFANGRAPHS]],STEAMER_P[],COLUMN(STEAMER_P[BB]),FALSE),0)</f>
        <v>19</v>
      </c>
      <c r="Q300" s="21">
        <f>IFERROR((MYRANKS_P[[#This Row],[ER]]*9)/MYRANKS_P[[#This Row],[IP]],0)</f>
        <v>3.6</v>
      </c>
      <c r="R300" s="21">
        <f>IFERROR((MYRANKS_P[[#This Row],[BB]]+MYRANKS_P[[#This Row],[H]])/MYRANKS_P[[#This Row],[IP]],0)</f>
        <v>1.2666666666666666</v>
      </c>
      <c r="S300" s="23">
        <f>MYRANKS_P[[#This Row],[W]]*P_PTS_W+MYRANKS_P[[#This Row],[L]]*P_PTS_L+MYRANKS_P[[#This Row],[IP]]*P_PTS_IP+MYRANKS_P[[#This Row],[SO]]*P_PTS_K+MYRANKS_P[[#This Row],[BB]]*P_PTS_BB+MYRANKS_P[[#This Row],[H]]*P_PTS_HA+MYRANKS_P[[#This Row],[SV]]*P_PTS_SV+MYRANKS_P[[#This Row],[HR]]*P_PTS_HRA+MYRANKS_P[[#This Row],[ER]]*P_PTS_ER</f>
        <v>0</v>
      </c>
      <c r="T300" s="23">
        <f>VLOOKUP(MYRANKS_P[[#This Row],[POS]],REPLACEMENT_LEVEL[],3,FALSE)</f>
        <v>0</v>
      </c>
      <c r="U300" s="23">
        <f>MYRANKS_P[[#This Row],[PROJ PTS]]-MYRANKS_P[[#This Row],[REPL LEVEL]]</f>
        <v>0</v>
      </c>
      <c r="V300" s="30">
        <f>RANK(MYRANKS_P[[#This Row],[POINTS OVER REPL]],MYRANKS_P[POINTS OVER REPL])</f>
        <v>1</v>
      </c>
      <c r="W300" s="29">
        <f>IF(MYRANKS_P[[#This Row],[RANK]]&lt;=TOTAL_PITCHERS_DRAFTED,MYRANKS_P[[#This Row],[POINTS OVER REPL]],0)</f>
        <v>0</v>
      </c>
      <c r="X300" s="35">
        <f>MYRANKS_P[[#This Row],[POINTS OVER REPL]]*DOLLAR_VALUE_PER_POINT+1</f>
        <v>1</v>
      </c>
      <c r="Y300" s="35"/>
      <c r="Z300" s="29">
        <f>IF(AND(MYRANKS_P[[#This Row],[RANK]]&lt;=(TOTAL_PITCHERS_DRAFTED-PITCHERS_BELOW_REPL_DRAFTED),MYRANKS_P[[#This Row],[$ACTUAL]]=""),MYRANKS_P[[#This Row],[POINTS OVER REPL]],0)</f>
        <v>0</v>
      </c>
      <c r="AA300" s="40">
        <f>IF(MYRANKS_P[[#This Row],[$ACTUAL]]="",MYRANKS_P[[#This Row],[POINTS OVER REPL]]*REMAINING_DOLLAR_VALUE_PER_POINT+1,0)</f>
        <v>1</v>
      </c>
    </row>
    <row r="301" spans="1:27" x14ac:dyDescent="0.25">
      <c r="A301" s="2" t="s">
        <v>19513</v>
      </c>
      <c r="B301" s="14" t="str">
        <f>VLOOKUP(MYRANKS_P[[#This Row],[PLAYERID]],PLAYERIDMAP2[],COLUMN(PLAYERIDMAP2[LASTNAME]),FALSE)</f>
        <v>Baez</v>
      </c>
      <c r="C301" s="14" t="str">
        <f>VLOOKUP(MYRANKS_P[[#This Row],[PLAYERID]],PLAYERIDMAP2[],COLUMN(PLAYERIDMAP2[FIRSTNAME]),FALSE)</f>
        <v>Pedro</v>
      </c>
      <c r="D301" s="14" t="str">
        <f>MYRANKS_P[[#This Row],[FNAME]]&amp;" "&amp;MYRANKS_P[[#This Row],[LNAME]]</f>
        <v>Pedro Baez</v>
      </c>
      <c r="E301" s="14" t="str">
        <f>VLOOKUP(MYRANKS_P[[#This Row],[PLAYERID]],PLAYERIDMAP2[],COLUMN(PLAYERIDMAP2[TEAM]),FALSE)</f>
        <v>LAD</v>
      </c>
      <c r="F301" s="14" t="str">
        <f>VLOOKUP(MYRANKS_P[[#This Row],[PLAYERID]],PLAYERIDMAP2[],COLUMN(PLAYERIDMAP2[POS]),FALSE)</f>
        <v>P</v>
      </c>
      <c r="G301" s="14">
        <f>IFERROR(VALUE(VLOOKUP(MYRANKS_P[[#This Row],[PLAYERID]],PLAYERIDMAP2[],COLUMN(PLAYERIDMAP2[IDFANGRAPHS]),FALSE)),VLOOKUP(MYRANKS_P[[#This Row],[PLAYERID]],PLAYERIDMAP2[],COLUMN(PLAYERIDMAP2[IDFANGRAPHS]),FALSE))</f>
        <v>5420</v>
      </c>
      <c r="H301" s="23">
        <f>IFERROR(VLOOKUP(MYRANKS_P[[#This Row],[IDFANGRAPHS]],STEAMER_P[],COLUMN(STEAMER_P[W]),FALSE),0)</f>
        <v>2</v>
      </c>
      <c r="I301" s="23">
        <f>IFERROR(VLOOKUP(MYRANKS_P[[#This Row],[IDFANGRAPHS]],STEAMER_P[],COLUMN(STEAMER_P[L]),FALSE),0)</f>
        <v>2</v>
      </c>
      <c r="J301" s="23">
        <f>IFERROR(VLOOKUP(MYRANKS_P[[#This Row],[IDFANGRAPHS]],STEAMER_P[],COLUMN(STEAMER_P[SV]),FALSE),0)</f>
        <v>1</v>
      </c>
      <c r="K301" s="23">
        <f>IFERROR(VLOOKUP(MYRANKS_P[[#This Row],[IDFANGRAPHS]],STEAMER_P[],COLUMN(STEAMER_P[IP]),FALSE),0)</f>
        <v>45</v>
      </c>
      <c r="L301" s="23">
        <f>IFERROR(VLOOKUP(MYRANKS_P[[#This Row],[IDFANGRAPHS]],STEAMER_P[],COLUMN(STEAMER_P[H]),FALSE),0)</f>
        <v>38</v>
      </c>
      <c r="M301" s="23">
        <f>IFERROR(VLOOKUP(MYRANKS_P[[#This Row],[IDFANGRAPHS]],STEAMER_P[],COLUMN(STEAMER_P[ER]),FALSE),0)</f>
        <v>16</v>
      </c>
      <c r="N301" s="23">
        <f>IFERROR(VLOOKUP(MYRANKS_P[[#This Row],[IDFANGRAPHS]],STEAMER_P[],COLUMN(STEAMER_P[HR]),FALSE),0)</f>
        <v>5</v>
      </c>
      <c r="O301" s="23">
        <f>IFERROR(VLOOKUP(MYRANKS_P[[#This Row],[IDFANGRAPHS]],STEAMER_P[],COLUMN(STEAMER_P[SO]),FALSE),0)</f>
        <v>48</v>
      </c>
      <c r="P301" s="23">
        <f>IFERROR(VLOOKUP(MYRANKS_P[[#This Row],[IDFANGRAPHS]],STEAMER_P[],COLUMN(STEAMER_P[BB]),FALSE),0)</f>
        <v>14</v>
      </c>
      <c r="Q301" s="21">
        <f>IFERROR((MYRANKS_P[[#This Row],[ER]]*9)/MYRANKS_P[[#This Row],[IP]],0)</f>
        <v>3.2</v>
      </c>
      <c r="R301" s="21">
        <f>IFERROR((MYRANKS_P[[#This Row],[BB]]+MYRANKS_P[[#This Row],[H]])/MYRANKS_P[[#This Row],[IP]],0)</f>
        <v>1.1555555555555554</v>
      </c>
      <c r="S301" s="23">
        <f>MYRANKS_P[[#This Row],[W]]*P_PTS_W+MYRANKS_P[[#This Row],[L]]*P_PTS_L+MYRANKS_P[[#This Row],[IP]]*P_PTS_IP+MYRANKS_P[[#This Row],[SO]]*P_PTS_K+MYRANKS_P[[#This Row],[BB]]*P_PTS_BB+MYRANKS_P[[#This Row],[H]]*P_PTS_HA+MYRANKS_P[[#This Row],[SV]]*P_PTS_SV+MYRANKS_P[[#This Row],[HR]]*P_PTS_HRA+MYRANKS_P[[#This Row],[ER]]*P_PTS_ER</f>
        <v>0</v>
      </c>
      <c r="T301" s="23">
        <f>VLOOKUP(MYRANKS_P[[#This Row],[POS]],REPLACEMENT_LEVEL[],3,FALSE)</f>
        <v>0</v>
      </c>
      <c r="U301" s="23">
        <f>MYRANKS_P[[#This Row],[PROJ PTS]]-MYRANKS_P[[#This Row],[REPL LEVEL]]</f>
        <v>0</v>
      </c>
      <c r="V301" s="30">
        <f>RANK(MYRANKS_P[[#This Row],[POINTS OVER REPL]],MYRANKS_P[POINTS OVER REPL])</f>
        <v>1</v>
      </c>
      <c r="W301" s="29">
        <f>IF(MYRANKS_P[[#This Row],[RANK]]&lt;=TOTAL_PITCHERS_DRAFTED,MYRANKS_P[[#This Row],[POINTS OVER REPL]],0)</f>
        <v>0</v>
      </c>
      <c r="X301" s="35">
        <f>MYRANKS_P[[#This Row],[POINTS OVER REPL]]*DOLLAR_VALUE_PER_POINT+1</f>
        <v>1</v>
      </c>
      <c r="Y301" s="35"/>
      <c r="Z301" s="29">
        <f>IF(AND(MYRANKS_P[[#This Row],[RANK]]&lt;=(TOTAL_PITCHERS_DRAFTED-PITCHERS_BELOW_REPL_DRAFTED),MYRANKS_P[[#This Row],[$ACTUAL]]=""),MYRANKS_P[[#This Row],[POINTS OVER REPL]],0)</f>
        <v>0</v>
      </c>
      <c r="AA301" s="40">
        <f>IF(MYRANKS_P[[#This Row],[$ACTUAL]]="",MYRANKS_P[[#This Row],[POINTS OVER REPL]]*REMAINING_DOLLAR_VALUE_PER_POINT+1,0)</f>
        <v>1</v>
      </c>
    </row>
    <row r="302" spans="1:27" x14ac:dyDescent="0.25">
      <c r="A302" s="9" t="s">
        <v>17862</v>
      </c>
      <c r="B302" s="14" t="str">
        <f>VLOOKUP(MYRANKS_P[[#This Row],[PLAYERID]],PLAYERIDMAP2[],COLUMN(PLAYERIDMAP2[LASTNAME]),FALSE)</f>
        <v>Boyd</v>
      </c>
      <c r="C302" s="14" t="str">
        <f>VLOOKUP(MYRANKS_P[[#This Row],[PLAYERID]],PLAYERIDMAP2[],COLUMN(PLAYERIDMAP2[FIRSTNAME]),FALSE)</f>
        <v>Matt</v>
      </c>
      <c r="D302" s="14" t="str">
        <f>MYRANKS_P[[#This Row],[FNAME]]&amp;" "&amp;MYRANKS_P[[#This Row],[LNAME]]</f>
        <v>Matt Boyd</v>
      </c>
      <c r="E302" s="14" t="str">
        <f>VLOOKUP(MYRANKS_P[[#This Row],[PLAYERID]],PLAYERIDMAP2[],COLUMN(PLAYERIDMAP2[TEAM]),FALSE)</f>
        <v>DET</v>
      </c>
      <c r="F302" s="14" t="str">
        <f>VLOOKUP(MYRANKS_P[[#This Row],[PLAYERID]],PLAYERIDMAP2[],COLUMN(PLAYERIDMAP2[POS]),FALSE)</f>
        <v>P</v>
      </c>
      <c r="G302" s="14">
        <f>IFERROR(VALUE(VLOOKUP(MYRANKS_P[[#This Row],[PLAYERID]],PLAYERIDMAP2[],COLUMN(PLAYERIDMAP2[IDFANGRAPHS]),FALSE)),VLOOKUP(MYRANKS_P[[#This Row],[PLAYERID]],PLAYERIDMAP2[],COLUMN(PLAYERIDMAP2[IDFANGRAPHS]),FALSE))</f>
        <v>15440</v>
      </c>
      <c r="H302" s="23">
        <f>IFERROR(VLOOKUP(MYRANKS_P[[#This Row],[IDFANGRAPHS]],STEAMER_P[],COLUMN(STEAMER_P[W]),FALSE),0)</f>
        <v>4</v>
      </c>
      <c r="I302" s="23">
        <f>IFERROR(VLOOKUP(MYRANKS_P[[#This Row],[IDFANGRAPHS]],STEAMER_P[],COLUMN(STEAMER_P[L]),FALSE),0)</f>
        <v>4</v>
      </c>
      <c r="J302" s="23">
        <f>IFERROR(VLOOKUP(MYRANKS_P[[#This Row],[IDFANGRAPHS]],STEAMER_P[],COLUMN(STEAMER_P[SV]),FALSE),0)</f>
        <v>0</v>
      </c>
      <c r="K302" s="23">
        <f>IFERROR(VLOOKUP(MYRANKS_P[[#This Row],[IDFANGRAPHS]],STEAMER_P[],COLUMN(STEAMER_P[IP]),FALSE),0)</f>
        <v>62</v>
      </c>
      <c r="L302" s="23">
        <f>IFERROR(VLOOKUP(MYRANKS_P[[#This Row],[IDFANGRAPHS]],STEAMER_P[],COLUMN(STEAMER_P[H]),FALSE),0)</f>
        <v>63</v>
      </c>
      <c r="M302" s="23">
        <f>IFERROR(VLOOKUP(MYRANKS_P[[#This Row],[IDFANGRAPHS]],STEAMER_P[],COLUMN(STEAMER_P[ER]),FALSE),0)</f>
        <v>29</v>
      </c>
      <c r="N302" s="23">
        <f>IFERROR(VLOOKUP(MYRANKS_P[[#This Row],[IDFANGRAPHS]],STEAMER_P[],COLUMN(STEAMER_P[HR]),FALSE),0)</f>
        <v>9</v>
      </c>
      <c r="O302" s="23">
        <f>IFERROR(VLOOKUP(MYRANKS_P[[#This Row],[IDFANGRAPHS]],STEAMER_P[],COLUMN(STEAMER_P[SO]),FALSE),0)</f>
        <v>48</v>
      </c>
      <c r="P302" s="23">
        <f>IFERROR(VLOOKUP(MYRANKS_P[[#This Row],[IDFANGRAPHS]],STEAMER_P[],COLUMN(STEAMER_P[BB]),FALSE),0)</f>
        <v>19</v>
      </c>
      <c r="Q302" s="21">
        <f>IFERROR((MYRANKS_P[[#This Row],[ER]]*9)/MYRANKS_P[[#This Row],[IP]],0)</f>
        <v>4.209677419354839</v>
      </c>
      <c r="R302" s="21">
        <f>IFERROR((MYRANKS_P[[#This Row],[BB]]+MYRANKS_P[[#This Row],[H]])/MYRANKS_P[[#This Row],[IP]],0)</f>
        <v>1.3225806451612903</v>
      </c>
      <c r="S302" s="23">
        <f>MYRANKS_P[[#This Row],[W]]*P_PTS_W+MYRANKS_P[[#This Row],[L]]*P_PTS_L+MYRANKS_P[[#This Row],[IP]]*P_PTS_IP+MYRANKS_P[[#This Row],[SO]]*P_PTS_K+MYRANKS_P[[#This Row],[BB]]*P_PTS_BB+MYRANKS_P[[#This Row],[H]]*P_PTS_HA+MYRANKS_P[[#This Row],[SV]]*P_PTS_SV+MYRANKS_P[[#This Row],[HR]]*P_PTS_HRA+MYRANKS_P[[#This Row],[ER]]*P_PTS_ER</f>
        <v>0</v>
      </c>
      <c r="T302" s="23">
        <f>VLOOKUP(MYRANKS_P[[#This Row],[POS]],REPLACEMENT_LEVEL[],3,FALSE)</f>
        <v>0</v>
      </c>
      <c r="U302" s="23">
        <f>MYRANKS_P[[#This Row],[PROJ PTS]]-MYRANKS_P[[#This Row],[REPL LEVEL]]</f>
        <v>0</v>
      </c>
      <c r="V302" s="30">
        <f>RANK(MYRANKS_P[[#This Row],[POINTS OVER REPL]],MYRANKS_P[POINTS OVER REPL])</f>
        <v>1</v>
      </c>
      <c r="W302" s="29">
        <f>IF(MYRANKS_P[[#This Row],[RANK]]&lt;=TOTAL_PITCHERS_DRAFTED,MYRANKS_P[[#This Row],[POINTS OVER REPL]],0)</f>
        <v>0</v>
      </c>
      <c r="X302" s="35">
        <f>MYRANKS_P[[#This Row],[POINTS OVER REPL]]*DOLLAR_VALUE_PER_POINT+1</f>
        <v>1</v>
      </c>
      <c r="Y302" s="35"/>
      <c r="Z302" s="29">
        <f>IF(AND(MYRANKS_P[[#This Row],[RANK]]&lt;=(TOTAL_PITCHERS_DRAFTED-PITCHERS_BELOW_REPL_DRAFTED),MYRANKS_P[[#This Row],[$ACTUAL]]=""),MYRANKS_P[[#This Row],[POINTS OVER REPL]],0)</f>
        <v>0</v>
      </c>
      <c r="AA302" s="40">
        <f>IF(MYRANKS_P[[#This Row],[$ACTUAL]]="",MYRANKS_P[[#This Row],[POINTS OVER REPL]]*REMAINING_DOLLAR_VALUE_PER_POINT+1,0)</f>
        <v>1</v>
      </c>
    </row>
    <row r="303" spans="1:27" x14ac:dyDescent="0.25">
      <c r="A303" s="2" t="s">
        <v>13154</v>
      </c>
      <c r="B303" s="14" t="str">
        <f>VLOOKUP(MYRANKS_P[[#This Row],[PLAYERID]],PLAYERIDMAP2[],COLUMN(PLAYERIDMAP2[LASTNAME]),FALSE)</f>
        <v>Howell</v>
      </c>
      <c r="C303" s="14" t="str">
        <f>VLOOKUP(MYRANKS_P[[#This Row],[PLAYERID]],PLAYERIDMAP2[],COLUMN(PLAYERIDMAP2[FIRSTNAME]),FALSE)</f>
        <v>J.P.</v>
      </c>
      <c r="D303" s="14" t="str">
        <f>MYRANKS_P[[#This Row],[FNAME]]&amp;" "&amp;MYRANKS_P[[#This Row],[LNAME]]</f>
        <v>J.P. Howell</v>
      </c>
      <c r="E303" s="14" t="str">
        <f>VLOOKUP(MYRANKS_P[[#This Row],[PLAYERID]],PLAYERIDMAP2[],COLUMN(PLAYERIDMAP2[TEAM]),FALSE)</f>
        <v>LAD</v>
      </c>
      <c r="F303" s="14" t="str">
        <f>VLOOKUP(MYRANKS_P[[#This Row],[PLAYERID]],PLAYERIDMAP2[],COLUMN(PLAYERIDMAP2[POS]),FALSE)</f>
        <v>P</v>
      </c>
      <c r="G303" s="14">
        <f>IFERROR(VALUE(VLOOKUP(MYRANKS_P[[#This Row],[PLAYERID]],PLAYERIDMAP2[],COLUMN(PLAYERIDMAP2[IDFANGRAPHS]),FALSE)),VLOOKUP(MYRANKS_P[[#This Row],[PLAYERID]],PLAYERIDMAP2[],COLUMN(PLAYERIDMAP2[IDFANGRAPHS]),FALSE))</f>
        <v>8245</v>
      </c>
      <c r="H303" s="23">
        <f>IFERROR(VLOOKUP(MYRANKS_P[[#This Row],[IDFANGRAPHS]],STEAMER_P[],COLUMN(STEAMER_P[W]),FALSE),0)</f>
        <v>3</v>
      </c>
      <c r="I303" s="23">
        <f>IFERROR(VLOOKUP(MYRANKS_P[[#This Row],[IDFANGRAPHS]],STEAMER_P[],COLUMN(STEAMER_P[L]),FALSE),0)</f>
        <v>3</v>
      </c>
      <c r="J303" s="23">
        <f>IFERROR(VLOOKUP(MYRANKS_P[[#This Row],[IDFANGRAPHS]],STEAMER_P[],COLUMN(STEAMER_P[SV]),FALSE),0)</f>
        <v>2</v>
      </c>
      <c r="K303" s="23">
        <f>IFERROR(VLOOKUP(MYRANKS_P[[#This Row],[IDFANGRAPHS]],STEAMER_P[],COLUMN(STEAMER_P[IP]),FALSE),0)</f>
        <v>55</v>
      </c>
      <c r="L303" s="23">
        <f>IFERROR(VLOOKUP(MYRANKS_P[[#This Row],[IDFANGRAPHS]],STEAMER_P[],COLUMN(STEAMER_P[H]),FALSE),0)</f>
        <v>52</v>
      </c>
      <c r="M303" s="23">
        <f>IFERROR(VLOOKUP(MYRANKS_P[[#This Row],[IDFANGRAPHS]],STEAMER_P[],COLUMN(STEAMER_P[ER]),FALSE),0)</f>
        <v>22</v>
      </c>
      <c r="N303" s="23">
        <f>IFERROR(VLOOKUP(MYRANKS_P[[#This Row],[IDFANGRAPHS]],STEAMER_P[],COLUMN(STEAMER_P[HR]),FALSE),0)</f>
        <v>5</v>
      </c>
      <c r="O303" s="23">
        <f>IFERROR(VLOOKUP(MYRANKS_P[[#This Row],[IDFANGRAPHS]],STEAMER_P[],COLUMN(STEAMER_P[SO]),FALSE),0)</f>
        <v>47</v>
      </c>
      <c r="P303" s="23">
        <f>IFERROR(VLOOKUP(MYRANKS_P[[#This Row],[IDFANGRAPHS]],STEAMER_P[],COLUMN(STEAMER_P[BB]),FALSE),0)</f>
        <v>21</v>
      </c>
      <c r="Q303" s="21">
        <f>IFERROR((MYRANKS_P[[#This Row],[ER]]*9)/MYRANKS_P[[#This Row],[IP]],0)</f>
        <v>3.6</v>
      </c>
      <c r="R303" s="21">
        <f>IFERROR((MYRANKS_P[[#This Row],[BB]]+MYRANKS_P[[#This Row],[H]])/MYRANKS_P[[#This Row],[IP]],0)</f>
        <v>1.3272727272727274</v>
      </c>
      <c r="S303" s="23">
        <f>MYRANKS_P[[#This Row],[W]]*P_PTS_W+MYRANKS_P[[#This Row],[L]]*P_PTS_L+MYRANKS_P[[#This Row],[IP]]*P_PTS_IP+MYRANKS_P[[#This Row],[SO]]*P_PTS_K+MYRANKS_P[[#This Row],[BB]]*P_PTS_BB+MYRANKS_P[[#This Row],[H]]*P_PTS_HA+MYRANKS_P[[#This Row],[SV]]*P_PTS_SV+MYRANKS_P[[#This Row],[HR]]*P_PTS_HRA+MYRANKS_P[[#This Row],[ER]]*P_PTS_ER</f>
        <v>0</v>
      </c>
      <c r="T303" s="23">
        <f>VLOOKUP(MYRANKS_P[[#This Row],[POS]],REPLACEMENT_LEVEL[],3,FALSE)</f>
        <v>0</v>
      </c>
      <c r="U303" s="23">
        <f>MYRANKS_P[[#This Row],[PROJ PTS]]-MYRANKS_P[[#This Row],[REPL LEVEL]]</f>
        <v>0</v>
      </c>
      <c r="V303" s="30">
        <f>RANK(MYRANKS_P[[#This Row],[POINTS OVER REPL]],MYRANKS_P[POINTS OVER REPL])</f>
        <v>1</v>
      </c>
      <c r="W303" s="29">
        <f>IF(MYRANKS_P[[#This Row],[RANK]]&lt;=TOTAL_PITCHERS_DRAFTED,MYRANKS_P[[#This Row],[POINTS OVER REPL]],0)</f>
        <v>0</v>
      </c>
      <c r="X303" s="35">
        <f>MYRANKS_P[[#This Row],[POINTS OVER REPL]]*DOLLAR_VALUE_PER_POINT+1</f>
        <v>1</v>
      </c>
      <c r="Y303" s="35"/>
      <c r="Z303" s="29">
        <f>IF(AND(MYRANKS_P[[#This Row],[RANK]]&lt;=(TOTAL_PITCHERS_DRAFTED-PITCHERS_BELOW_REPL_DRAFTED),MYRANKS_P[[#This Row],[$ACTUAL]]=""),MYRANKS_P[[#This Row],[POINTS OVER REPL]],0)</f>
        <v>0</v>
      </c>
      <c r="AA303" s="40">
        <f>IF(MYRANKS_P[[#This Row],[$ACTUAL]]="",MYRANKS_P[[#This Row],[POINTS OVER REPL]]*REMAINING_DOLLAR_VALUE_PER_POINT+1,0)</f>
        <v>1</v>
      </c>
    </row>
    <row r="304" spans="1:27" x14ac:dyDescent="0.25">
      <c r="A304" s="89" t="s">
        <v>15560</v>
      </c>
      <c r="B304" s="90" t="str">
        <f>VLOOKUP(MYRANKS_P[[#This Row],[PLAYERID]],PLAYERIDMAP2[],COLUMN(PLAYERIDMAP2[LASTNAME]),FALSE)</f>
        <v>Thornburg</v>
      </c>
      <c r="C304" s="90" t="str">
        <f>VLOOKUP(MYRANKS_P[[#This Row],[PLAYERID]],PLAYERIDMAP2[],COLUMN(PLAYERIDMAP2[FIRSTNAME]),FALSE)</f>
        <v>Tyler</v>
      </c>
      <c r="D304" s="90" t="str">
        <f>MYRANKS_P[[#This Row],[FNAME]]&amp;" "&amp;MYRANKS_P[[#This Row],[LNAME]]</f>
        <v>Tyler Thornburg</v>
      </c>
      <c r="E304" s="90" t="str">
        <f>VLOOKUP(MYRANKS_P[[#This Row],[PLAYERID]],PLAYERIDMAP2[],COLUMN(PLAYERIDMAP2[TEAM]),FALSE)</f>
        <v>MIL</v>
      </c>
      <c r="F304" s="90" t="str">
        <f>VLOOKUP(MYRANKS_P[[#This Row],[PLAYERID]],PLAYERIDMAP2[],COLUMN(PLAYERIDMAP2[POS]),FALSE)</f>
        <v>P</v>
      </c>
      <c r="G304" s="90">
        <f>IFERROR(VALUE(VLOOKUP(MYRANKS_P[[#This Row],[PLAYERID]],PLAYERIDMAP2[],COLUMN(PLAYERIDMAP2[IDFANGRAPHS]),FALSE)),VLOOKUP(MYRANKS_P[[#This Row],[PLAYERID]],PLAYERIDMAP2[],COLUMN(PLAYERIDMAP2[IDFANGRAPHS]),FALSE))</f>
        <v>10688</v>
      </c>
      <c r="H304" s="23">
        <f>IFERROR(VLOOKUP(MYRANKS_P[[#This Row],[IDFANGRAPHS]],STEAMER_P[],COLUMN(STEAMER_P[W]),FALSE),0)</f>
        <v>2</v>
      </c>
      <c r="I304" s="23">
        <f>IFERROR(VLOOKUP(MYRANKS_P[[#This Row],[IDFANGRAPHS]],STEAMER_P[],COLUMN(STEAMER_P[L]),FALSE),0)</f>
        <v>3</v>
      </c>
      <c r="J304" s="23">
        <f>IFERROR(VLOOKUP(MYRANKS_P[[#This Row],[IDFANGRAPHS]],STEAMER_P[],COLUMN(STEAMER_P[SV]),FALSE),0)</f>
        <v>3</v>
      </c>
      <c r="K304" s="23">
        <f>IFERROR(VLOOKUP(MYRANKS_P[[#This Row],[IDFANGRAPHS]],STEAMER_P[],COLUMN(STEAMER_P[IP]),FALSE),0)</f>
        <v>55</v>
      </c>
      <c r="L304" s="23">
        <f>IFERROR(VLOOKUP(MYRANKS_P[[#This Row],[IDFANGRAPHS]],STEAMER_P[],COLUMN(STEAMER_P[H]),FALSE),0)</f>
        <v>55</v>
      </c>
      <c r="M304" s="23">
        <f>IFERROR(VLOOKUP(MYRANKS_P[[#This Row],[IDFANGRAPHS]],STEAMER_P[],COLUMN(STEAMER_P[ER]),FALSE),0)</f>
        <v>26</v>
      </c>
      <c r="N304" s="23">
        <f>IFERROR(VLOOKUP(MYRANKS_P[[#This Row],[IDFANGRAPHS]],STEAMER_P[],COLUMN(STEAMER_P[HR]),FALSE),0)</f>
        <v>7</v>
      </c>
      <c r="O304" s="23">
        <f>IFERROR(VLOOKUP(MYRANKS_P[[#This Row],[IDFANGRAPHS]],STEAMER_P[],COLUMN(STEAMER_P[SO]),FALSE),0)</f>
        <v>47</v>
      </c>
      <c r="P304" s="23">
        <f>IFERROR(VLOOKUP(MYRANKS_P[[#This Row],[IDFANGRAPHS]],STEAMER_P[],COLUMN(STEAMER_P[BB]),FALSE),0)</f>
        <v>20</v>
      </c>
      <c r="Q304" s="75">
        <f>IFERROR((MYRANKS_P[[#This Row],[ER]]*9)/MYRANKS_P[[#This Row],[IP]],0)</f>
        <v>4.2545454545454549</v>
      </c>
      <c r="R304" s="75">
        <f>IFERROR((MYRANKS_P[[#This Row],[BB]]+MYRANKS_P[[#This Row],[H]])/MYRANKS_P[[#This Row],[IP]],0)</f>
        <v>1.3636363636363635</v>
      </c>
      <c r="S304" s="74">
        <f>MYRANKS_P[[#This Row],[W]]*P_PTS_W+MYRANKS_P[[#This Row],[L]]*P_PTS_L+MYRANKS_P[[#This Row],[IP]]*P_PTS_IP+MYRANKS_P[[#This Row],[SO]]*P_PTS_K+MYRANKS_P[[#This Row],[BB]]*P_PTS_BB+MYRANKS_P[[#This Row],[H]]*P_PTS_HA+MYRANKS_P[[#This Row],[SV]]*P_PTS_SV+MYRANKS_P[[#This Row],[HR]]*P_PTS_HRA+MYRANKS_P[[#This Row],[ER]]*P_PTS_ER</f>
        <v>0</v>
      </c>
      <c r="T304" s="74">
        <f>VLOOKUP(MYRANKS_P[[#This Row],[POS]],REPLACEMENT_LEVEL[],3,FALSE)</f>
        <v>0</v>
      </c>
      <c r="U304" s="74">
        <f>MYRANKS_P[[#This Row],[PROJ PTS]]-MYRANKS_P[[#This Row],[REPL LEVEL]]</f>
        <v>0</v>
      </c>
      <c r="V304" s="73">
        <f>RANK(MYRANKS_P[[#This Row],[POINTS OVER REPL]],MYRANKS_P[POINTS OVER REPL])</f>
        <v>1</v>
      </c>
      <c r="W304" s="74">
        <f>IF(MYRANKS_P[[#This Row],[RANK]]&lt;=TOTAL_PITCHERS_DRAFTED,MYRANKS_P[[#This Row],[POINTS OVER REPL]],0)</f>
        <v>0</v>
      </c>
      <c r="X304" s="76">
        <f>MYRANKS_P[[#This Row],[POINTS OVER REPL]]*DOLLAR_VALUE_PER_POINT+1</f>
        <v>1</v>
      </c>
      <c r="Y304" s="76"/>
      <c r="Z304" s="74">
        <f>IF(AND(MYRANKS_P[[#This Row],[RANK]]&lt;=(TOTAL_PITCHERS_DRAFTED-PITCHERS_BELOW_REPL_DRAFTED),MYRANKS_P[[#This Row],[$ACTUAL]]=""),MYRANKS_P[[#This Row],[POINTS OVER REPL]],0)</f>
        <v>0</v>
      </c>
      <c r="AA304" s="77">
        <f>IF(MYRANKS_P[[#This Row],[$ACTUAL]]="",MYRANKS_P[[#This Row],[POINTS OVER REPL]]*REMAINING_DOLLAR_VALUE_PER_POINT+1,0)</f>
        <v>1</v>
      </c>
    </row>
    <row r="305" spans="1:27" x14ac:dyDescent="0.25">
      <c r="A305" s="2" t="s">
        <v>13688</v>
      </c>
      <c r="B305" s="14" t="str">
        <f>VLOOKUP(MYRANKS_P[[#This Row],[PLAYERID]],PLAYERIDMAP2[],COLUMN(PLAYERIDMAP2[LASTNAME]),FALSE)</f>
        <v>Logan</v>
      </c>
      <c r="C305" s="14" t="str">
        <f>VLOOKUP(MYRANKS_P[[#This Row],[PLAYERID]],PLAYERIDMAP2[],COLUMN(PLAYERIDMAP2[FIRSTNAME]),FALSE)</f>
        <v>Boone</v>
      </c>
      <c r="D305" s="14" t="str">
        <f>MYRANKS_P[[#This Row],[FNAME]]&amp;" "&amp;MYRANKS_P[[#This Row],[LNAME]]</f>
        <v>Boone Logan</v>
      </c>
      <c r="E305" s="14" t="str">
        <f>VLOOKUP(MYRANKS_P[[#This Row],[PLAYERID]],PLAYERIDMAP2[],COLUMN(PLAYERIDMAP2[TEAM]),FALSE)</f>
        <v>COL</v>
      </c>
      <c r="F305" s="14" t="str">
        <f>VLOOKUP(MYRANKS_P[[#This Row],[PLAYERID]],PLAYERIDMAP2[],COLUMN(PLAYERIDMAP2[POS]),FALSE)</f>
        <v>P</v>
      </c>
      <c r="G305" s="14">
        <f>IFERROR(VALUE(VLOOKUP(MYRANKS_P[[#This Row],[PLAYERID]],PLAYERIDMAP2[],COLUMN(PLAYERIDMAP2[IDFANGRAPHS]),FALSE)),VLOOKUP(MYRANKS_P[[#This Row],[PLAYERID]],PLAYERIDMAP2[],COLUMN(PLAYERIDMAP2[IDFANGRAPHS]),FALSE))</f>
        <v>5525</v>
      </c>
      <c r="H305" s="23">
        <f>IFERROR(VLOOKUP(MYRANKS_P[[#This Row],[IDFANGRAPHS]],STEAMER_P[],COLUMN(STEAMER_P[W]),FALSE),0)</f>
        <v>2</v>
      </c>
      <c r="I305" s="23">
        <f>IFERROR(VLOOKUP(MYRANKS_P[[#This Row],[IDFANGRAPHS]],STEAMER_P[],COLUMN(STEAMER_P[L]),FALSE),0)</f>
        <v>2</v>
      </c>
      <c r="J305" s="23">
        <f>IFERROR(VLOOKUP(MYRANKS_P[[#This Row],[IDFANGRAPHS]],STEAMER_P[],COLUMN(STEAMER_P[SV]),FALSE),0)</f>
        <v>1</v>
      </c>
      <c r="K305" s="23">
        <f>IFERROR(VLOOKUP(MYRANKS_P[[#This Row],[IDFANGRAPHS]],STEAMER_P[],COLUMN(STEAMER_P[IP]),FALSE),0)</f>
        <v>45</v>
      </c>
      <c r="L305" s="23">
        <f>IFERROR(VLOOKUP(MYRANKS_P[[#This Row],[IDFANGRAPHS]],STEAMER_P[],COLUMN(STEAMER_P[H]),FALSE),0)</f>
        <v>42</v>
      </c>
      <c r="M305" s="23">
        <f>IFERROR(VLOOKUP(MYRANKS_P[[#This Row],[IDFANGRAPHS]],STEAMER_P[],COLUMN(STEAMER_P[ER]),FALSE),0)</f>
        <v>19</v>
      </c>
      <c r="N305" s="23">
        <f>IFERROR(VLOOKUP(MYRANKS_P[[#This Row],[IDFANGRAPHS]],STEAMER_P[],COLUMN(STEAMER_P[HR]),FALSE),0)</f>
        <v>5</v>
      </c>
      <c r="O305" s="23">
        <f>IFERROR(VLOOKUP(MYRANKS_P[[#This Row],[IDFANGRAPHS]],STEAMER_P[],COLUMN(STEAMER_P[SO]),FALSE),0)</f>
        <v>47</v>
      </c>
      <c r="P305" s="23">
        <f>IFERROR(VLOOKUP(MYRANKS_P[[#This Row],[IDFANGRAPHS]],STEAMER_P[],COLUMN(STEAMER_P[BB]),FALSE),0)</f>
        <v>18</v>
      </c>
      <c r="Q305" s="21">
        <f>IFERROR((MYRANKS_P[[#This Row],[ER]]*9)/MYRANKS_P[[#This Row],[IP]],0)</f>
        <v>3.8</v>
      </c>
      <c r="R305" s="21">
        <f>IFERROR((MYRANKS_P[[#This Row],[BB]]+MYRANKS_P[[#This Row],[H]])/MYRANKS_P[[#This Row],[IP]],0)</f>
        <v>1.3333333333333333</v>
      </c>
      <c r="S305" s="23">
        <f>MYRANKS_P[[#This Row],[W]]*P_PTS_W+MYRANKS_P[[#This Row],[L]]*P_PTS_L+MYRANKS_P[[#This Row],[IP]]*P_PTS_IP+MYRANKS_P[[#This Row],[SO]]*P_PTS_K+MYRANKS_P[[#This Row],[BB]]*P_PTS_BB+MYRANKS_P[[#This Row],[H]]*P_PTS_HA+MYRANKS_P[[#This Row],[SV]]*P_PTS_SV+MYRANKS_P[[#This Row],[HR]]*P_PTS_HRA+MYRANKS_P[[#This Row],[ER]]*P_PTS_ER</f>
        <v>0</v>
      </c>
      <c r="T305" s="23">
        <f>VLOOKUP(MYRANKS_P[[#This Row],[POS]],REPLACEMENT_LEVEL[],3,FALSE)</f>
        <v>0</v>
      </c>
      <c r="U305" s="23">
        <f>MYRANKS_P[[#This Row],[PROJ PTS]]-MYRANKS_P[[#This Row],[REPL LEVEL]]</f>
        <v>0</v>
      </c>
      <c r="V305" s="30">
        <f>RANK(MYRANKS_P[[#This Row],[POINTS OVER REPL]],MYRANKS_P[POINTS OVER REPL])</f>
        <v>1</v>
      </c>
      <c r="W305" s="29">
        <f>IF(MYRANKS_P[[#This Row],[RANK]]&lt;=TOTAL_PITCHERS_DRAFTED,MYRANKS_P[[#This Row],[POINTS OVER REPL]],0)</f>
        <v>0</v>
      </c>
      <c r="X305" s="35">
        <f>MYRANKS_P[[#This Row],[POINTS OVER REPL]]*DOLLAR_VALUE_PER_POINT+1</f>
        <v>1</v>
      </c>
      <c r="Y305" s="35"/>
      <c r="Z305" s="29">
        <f>IF(AND(MYRANKS_P[[#This Row],[RANK]]&lt;=(TOTAL_PITCHERS_DRAFTED-PITCHERS_BELOW_REPL_DRAFTED),MYRANKS_P[[#This Row],[$ACTUAL]]=""),MYRANKS_P[[#This Row],[POINTS OVER REPL]],0)</f>
        <v>0</v>
      </c>
      <c r="AA305" s="40">
        <f>IF(MYRANKS_P[[#This Row],[$ACTUAL]]="",MYRANKS_P[[#This Row],[POINTS OVER REPL]]*REMAINING_DOLLAR_VALUE_PER_POINT+1,0)</f>
        <v>1</v>
      </c>
    </row>
    <row r="306" spans="1:27" x14ac:dyDescent="0.25">
      <c r="A306" s="9" t="s">
        <v>20854</v>
      </c>
      <c r="B306" s="14" t="str">
        <f>VLOOKUP(MYRANKS_P[[#This Row],[PLAYERID]],PLAYERIDMAP2[],COLUMN(PLAYERIDMAP2[LASTNAME]),FALSE)</f>
        <v>Nicolino</v>
      </c>
      <c r="C306" s="14" t="str">
        <f>VLOOKUP(MYRANKS_P[[#This Row],[PLAYERID]],PLAYERIDMAP2[],COLUMN(PLAYERIDMAP2[FIRSTNAME]),FALSE)</f>
        <v>Justin</v>
      </c>
      <c r="D306" s="14" t="str">
        <f>MYRANKS_P[[#This Row],[FNAME]]&amp;" "&amp;MYRANKS_P[[#This Row],[LNAME]]</f>
        <v>Justin Nicolino</v>
      </c>
      <c r="E306" s="14" t="str">
        <f>VLOOKUP(MYRANKS_P[[#This Row],[PLAYERID]],PLAYERIDMAP2[],COLUMN(PLAYERIDMAP2[TEAM]),FALSE)</f>
        <v>MIA</v>
      </c>
      <c r="F306" s="14" t="str">
        <f>VLOOKUP(MYRANKS_P[[#This Row],[PLAYERID]],PLAYERIDMAP2[],COLUMN(PLAYERIDMAP2[POS]),FALSE)</f>
        <v>P</v>
      </c>
      <c r="G306" s="14">
        <f>IFERROR(VALUE(VLOOKUP(MYRANKS_P[[#This Row],[PLAYERID]],PLAYERIDMAP2[],COLUMN(PLAYERIDMAP2[IDFANGRAPHS]),FALSE)),VLOOKUP(MYRANKS_P[[#This Row],[PLAYERID]],PLAYERIDMAP2[],COLUMN(PLAYERIDMAP2[IDFANGRAPHS]),FALSE))</f>
        <v>11754</v>
      </c>
      <c r="H306" s="23">
        <f>IFERROR(VLOOKUP(MYRANKS_P[[#This Row],[IDFANGRAPHS]],STEAMER_P[],COLUMN(STEAMER_P[W]),FALSE),0)</f>
        <v>5</v>
      </c>
      <c r="I306" s="23">
        <f>IFERROR(VLOOKUP(MYRANKS_P[[#This Row],[IDFANGRAPHS]],STEAMER_P[],COLUMN(STEAMER_P[L]),FALSE),0)</f>
        <v>7</v>
      </c>
      <c r="J306" s="23">
        <f>IFERROR(VLOOKUP(MYRANKS_P[[#This Row],[IDFANGRAPHS]],STEAMER_P[],COLUMN(STEAMER_P[SV]),FALSE),0)</f>
        <v>0</v>
      </c>
      <c r="K306" s="23">
        <f>IFERROR(VLOOKUP(MYRANKS_P[[#This Row],[IDFANGRAPHS]],STEAMER_P[],COLUMN(STEAMER_P[IP]),FALSE),0)</f>
        <v>94</v>
      </c>
      <c r="L306" s="23">
        <f>IFERROR(VLOOKUP(MYRANKS_P[[#This Row],[IDFANGRAPHS]],STEAMER_P[],COLUMN(STEAMER_P[H]),FALSE),0)</f>
        <v>106</v>
      </c>
      <c r="M306" s="23">
        <f>IFERROR(VLOOKUP(MYRANKS_P[[#This Row],[IDFANGRAPHS]],STEAMER_P[],COLUMN(STEAMER_P[ER]),FALSE),0)</f>
        <v>48</v>
      </c>
      <c r="N306" s="23">
        <f>IFERROR(VLOOKUP(MYRANKS_P[[#This Row],[IDFANGRAPHS]],STEAMER_P[],COLUMN(STEAMER_P[HR]),FALSE),0)</f>
        <v>12</v>
      </c>
      <c r="O306" s="23">
        <f>IFERROR(VLOOKUP(MYRANKS_P[[#This Row],[IDFANGRAPHS]],STEAMER_P[],COLUMN(STEAMER_P[SO]),FALSE),0)</f>
        <v>47</v>
      </c>
      <c r="P306" s="23">
        <f>IFERROR(VLOOKUP(MYRANKS_P[[#This Row],[IDFANGRAPHS]],STEAMER_P[],COLUMN(STEAMER_P[BB]),FALSE),0)</f>
        <v>25</v>
      </c>
      <c r="Q306" s="21">
        <f>IFERROR((MYRANKS_P[[#This Row],[ER]]*9)/MYRANKS_P[[#This Row],[IP]],0)</f>
        <v>4.5957446808510642</v>
      </c>
      <c r="R306" s="21">
        <f>IFERROR((MYRANKS_P[[#This Row],[BB]]+MYRANKS_P[[#This Row],[H]])/MYRANKS_P[[#This Row],[IP]],0)</f>
        <v>1.3936170212765957</v>
      </c>
      <c r="S306" s="23">
        <f>MYRANKS_P[[#This Row],[W]]*P_PTS_W+MYRANKS_P[[#This Row],[L]]*P_PTS_L+MYRANKS_P[[#This Row],[IP]]*P_PTS_IP+MYRANKS_P[[#This Row],[SO]]*P_PTS_K+MYRANKS_P[[#This Row],[BB]]*P_PTS_BB+MYRANKS_P[[#This Row],[H]]*P_PTS_HA+MYRANKS_P[[#This Row],[SV]]*P_PTS_SV+MYRANKS_P[[#This Row],[HR]]*P_PTS_HRA+MYRANKS_P[[#This Row],[ER]]*P_PTS_ER</f>
        <v>0</v>
      </c>
      <c r="T306" s="23">
        <f>VLOOKUP(MYRANKS_P[[#This Row],[POS]],REPLACEMENT_LEVEL[],3,FALSE)</f>
        <v>0</v>
      </c>
      <c r="U306" s="23">
        <f>MYRANKS_P[[#This Row],[PROJ PTS]]-MYRANKS_P[[#This Row],[REPL LEVEL]]</f>
        <v>0</v>
      </c>
      <c r="V306" s="30">
        <f>RANK(MYRANKS_P[[#This Row],[POINTS OVER REPL]],MYRANKS_P[POINTS OVER REPL])</f>
        <v>1</v>
      </c>
      <c r="W306" s="29">
        <f>IF(MYRANKS_P[[#This Row],[RANK]]&lt;=TOTAL_PITCHERS_DRAFTED,MYRANKS_P[[#This Row],[POINTS OVER REPL]],0)</f>
        <v>0</v>
      </c>
      <c r="X306" s="35">
        <f>MYRANKS_P[[#This Row],[POINTS OVER REPL]]*DOLLAR_VALUE_PER_POINT+1</f>
        <v>1</v>
      </c>
      <c r="Y306" s="35"/>
      <c r="Z306" s="29">
        <f>IF(AND(MYRANKS_P[[#This Row],[RANK]]&lt;=(TOTAL_PITCHERS_DRAFTED-PITCHERS_BELOW_REPL_DRAFTED),MYRANKS_P[[#This Row],[$ACTUAL]]=""),MYRANKS_P[[#This Row],[POINTS OVER REPL]],0)</f>
        <v>0</v>
      </c>
      <c r="AA306" s="40">
        <f>IF(MYRANKS_P[[#This Row],[$ACTUAL]]="",MYRANKS_P[[#This Row],[POINTS OVER REPL]]*REMAINING_DOLLAR_VALUE_PER_POINT+1,0)</f>
        <v>1</v>
      </c>
    </row>
    <row r="307" spans="1:27" x14ac:dyDescent="0.25">
      <c r="A307" s="2" t="s">
        <v>11210</v>
      </c>
      <c r="B307" s="14" t="str">
        <f>VLOOKUP(MYRANKS_P[[#This Row],[PLAYERID]],PLAYERIDMAP2[],COLUMN(PLAYERIDMAP2[LASTNAME]),FALSE)</f>
        <v>Axford</v>
      </c>
      <c r="C307" s="14" t="str">
        <f>VLOOKUP(MYRANKS_P[[#This Row],[PLAYERID]],PLAYERIDMAP2[],COLUMN(PLAYERIDMAP2[FIRSTNAME]),FALSE)</f>
        <v>John</v>
      </c>
      <c r="D307" s="14" t="str">
        <f>MYRANKS_P[[#This Row],[FNAME]]&amp;" "&amp;MYRANKS_P[[#This Row],[LNAME]]</f>
        <v>John Axford</v>
      </c>
      <c r="E307" s="14" t="str">
        <f>VLOOKUP(MYRANKS_P[[#This Row],[PLAYERID]],PLAYERIDMAP2[],COLUMN(PLAYERIDMAP2[TEAM]),FALSE)</f>
        <v>OAK</v>
      </c>
      <c r="F307" s="14" t="str">
        <f>VLOOKUP(MYRANKS_P[[#This Row],[PLAYERID]],PLAYERIDMAP2[],COLUMN(PLAYERIDMAP2[POS]),FALSE)</f>
        <v>P</v>
      </c>
      <c r="G307" s="14">
        <f>IFERROR(VALUE(VLOOKUP(MYRANKS_P[[#This Row],[PLAYERID]],PLAYERIDMAP2[],COLUMN(PLAYERIDMAP2[IDFANGRAPHS]),FALSE)),VLOOKUP(MYRANKS_P[[#This Row],[PLAYERID]],PLAYERIDMAP2[],COLUMN(PLAYERIDMAP2[IDFANGRAPHS]),FALSE))</f>
        <v>9059</v>
      </c>
      <c r="H307" s="23">
        <f>IFERROR(VLOOKUP(MYRANKS_P[[#This Row],[IDFANGRAPHS]],STEAMER_P[],COLUMN(STEAMER_P[W]),FALSE),0)</f>
        <v>2</v>
      </c>
      <c r="I307" s="23">
        <f>IFERROR(VLOOKUP(MYRANKS_P[[#This Row],[IDFANGRAPHS]],STEAMER_P[],COLUMN(STEAMER_P[L]),FALSE),0)</f>
        <v>2</v>
      </c>
      <c r="J307" s="23">
        <f>IFERROR(VLOOKUP(MYRANKS_P[[#This Row],[IDFANGRAPHS]],STEAMER_P[],COLUMN(STEAMER_P[SV]),FALSE),0)</f>
        <v>1</v>
      </c>
      <c r="K307" s="23">
        <f>IFERROR(VLOOKUP(MYRANKS_P[[#This Row],[IDFANGRAPHS]],STEAMER_P[],COLUMN(STEAMER_P[IP]),FALSE),0)</f>
        <v>45</v>
      </c>
      <c r="L307" s="23">
        <f>IFERROR(VLOOKUP(MYRANKS_P[[#This Row],[IDFANGRAPHS]],STEAMER_P[],COLUMN(STEAMER_P[H]),FALSE),0)</f>
        <v>39</v>
      </c>
      <c r="M307" s="23">
        <f>IFERROR(VLOOKUP(MYRANKS_P[[#This Row],[IDFANGRAPHS]],STEAMER_P[],COLUMN(STEAMER_P[ER]),FALSE),0)</f>
        <v>19</v>
      </c>
      <c r="N307" s="23">
        <f>IFERROR(VLOOKUP(MYRANKS_P[[#This Row],[IDFANGRAPHS]],STEAMER_P[],COLUMN(STEAMER_P[HR]),FALSE),0)</f>
        <v>4</v>
      </c>
      <c r="O307" s="23">
        <f>IFERROR(VLOOKUP(MYRANKS_P[[#This Row],[IDFANGRAPHS]],STEAMER_P[],COLUMN(STEAMER_P[SO]),FALSE),0)</f>
        <v>46</v>
      </c>
      <c r="P307" s="23">
        <f>IFERROR(VLOOKUP(MYRANKS_P[[#This Row],[IDFANGRAPHS]],STEAMER_P[],COLUMN(STEAMER_P[BB]),FALSE),0)</f>
        <v>21</v>
      </c>
      <c r="Q307" s="21">
        <f>IFERROR((MYRANKS_P[[#This Row],[ER]]*9)/MYRANKS_P[[#This Row],[IP]],0)</f>
        <v>3.8</v>
      </c>
      <c r="R307" s="21">
        <f>IFERROR((MYRANKS_P[[#This Row],[BB]]+MYRANKS_P[[#This Row],[H]])/MYRANKS_P[[#This Row],[IP]],0)</f>
        <v>1.3333333333333333</v>
      </c>
      <c r="S307" s="23">
        <f>MYRANKS_P[[#This Row],[W]]*P_PTS_W+MYRANKS_P[[#This Row],[L]]*P_PTS_L+MYRANKS_P[[#This Row],[IP]]*P_PTS_IP+MYRANKS_P[[#This Row],[SO]]*P_PTS_K+MYRANKS_P[[#This Row],[BB]]*P_PTS_BB+MYRANKS_P[[#This Row],[H]]*P_PTS_HA+MYRANKS_P[[#This Row],[SV]]*P_PTS_SV+MYRANKS_P[[#This Row],[HR]]*P_PTS_HRA+MYRANKS_P[[#This Row],[ER]]*P_PTS_ER</f>
        <v>0</v>
      </c>
      <c r="T307" s="23">
        <f>VLOOKUP(MYRANKS_P[[#This Row],[POS]],REPLACEMENT_LEVEL[],3,FALSE)</f>
        <v>0</v>
      </c>
      <c r="U307" s="23">
        <f>MYRANKS_P[[#This Row],[PROJ PTS]]-MYRANKS_P[[#This Row],[REPL LEVEL]]</f>
        <v>0</v>
      </c>
      <c r="V307" s="30">
        <f>RANK(MYRANKS_P[[#This Row],[POINTS OVER REPL]],MYRANKS_P[POINTS OVER REPL])</f>
        <v>1</v>
      </c>
      <c r="W307" s="29">
        <f>IF(MYRANKS_P[[#This Row],[RANK]]&lt;=TOTAL_PITCHERS_DRAFTED,MYRANKS_P[[#This Row],[POINTS OVER REPL]],0)</f>
        <v>0</v>
      </c>
      <c r="X307" s="35">
        <f>MYRANKS_P[[#This Row],[POINTS OVER REPL]]*DOLLAR_VALUE_PER_POINT+1</f>
        <v>1</v>
      </c>
      <c r="Y307" s="35"/>
      <c r="Z307" s="29">
        <f>IF(AND(MYRANKS_P[[#This Row],[RANK]]&lt;=(TOTAL_PITCHERS_DRAFTED-PITCHERS_BELOW_REPL_DRAFTED),MYRANKS_P[[#This Row],[$ACTUAL]]=""),MYRANKS_P[[#This Row],[POINTS OVER REPL]],0)</f>
        <v>0</v>
      </c>
      <c r="AA307" s="40">
        <f>IF(MYRANKS_P[[#This Row],[$ACTUAL]]="",MYRANKS_P[[#This Row],[POINTS OVER REPL]]*REMAINING_DOLLAR_VALUE_PER_POINT+1,0)</f>
        <v>1</v>
      </c>
    </row>
    <row r="308" spans="1:27" x14ac:dyDescent="0.25">
      <c r="A308" s="2" t="s">
        <v>15224</v>
      </c>
      <c r="B308" s="14" t="str">
        <f>VLOOKUP(MYRANKS_P[[#This Row],[PLAYERID]],PLAYERIDMAP2[],COLUMN(PLAYERIDMAP2[LASTNAME]),FALSE)</f>
        <v>Scribner</v>
      </c>
      <c r="C308" s="14" t="str">
        <f>VLOOKUP(MYRANKS_P[[#This Row],[PLAYERID]],PLAYERIDMAP2[],COLUMN(PLAYERIDMAP2[FIRSTNAME]),FALSE)</f>
        <v>Evan</v>
      </c>
      <c r="D308" s="14" t="str">
        <f>MYRANKS_P[[#This Row],[FNAME]]&amp;" "&amp;MYRANKS_P[[#This Row],[LNAME]]</f>
        <v>Evan Scribner</v>
      </c>
      <c r="E308" s="14" t="str">
        <f>VLOOKUP(MYRANKS_P[[#This Row],[PLAYERID]],PLAYERIDMAP2[],COLUMN(PLAYERIDMAP2[TEAM]),FALSE)</f>
        <v>OAK</v>
      </c>
      <c r="F308" s="14" t="str">
        <f>VLOOKUP(MYRANKS_P[[#This Row],[PLAYERID]],PLAYERIDMAP2[],COLUMN(PLAYERIDMAP2[POS]),FALSE)</f>
        <v>P</v>
      </c>
      <c r="G308" s="14">
        <f>IFERROR(VALUE(VLOOKUP(MYRANKS_P[[#This Row],[PLAYERID]],PLAYERIDMAP2[],COLUMN(PLAYERIDMAP2[IDFANGRAPHS]),FALSE)),VLOOKUP(MYRANKS_P[[#This Row],[PLAYERID]],PLAYERIDMAP2[],COLUMN(PLAYERIDMAP2[IDFANGRAPHS]),FALSE))</f>
        <v>7525</v>
      </c>
      <c r="H308" s="23">
        <f>IFERROR(VLOOKUP(MYRANKS_P[[#This Row],[IDFANGRAPHS]],STEAMER_P[],COLUMN(STEAMER_P[W]),FALSE),0)</f>
        <v>2</v>
      </c>
      <c r="I308" s="23">
        <f>IFERROR(VLOOKUP(MYRANKS_P[[#This Row],[IDFANGRAPHS]],STEAMER_P[],COLUMN(STEAMER_P[L]),FALSE),0)</f>
        <v>2</v>
      </c>
      <c r="J308" s="23">
        <f>IFERROR(VLOOKUP(MYRANKS_P[[#This Row],[IDFANGRAPHS]],STEAMER_P[],COLUMN(STEAMER_P[SV]),FALSE),0)</f>
        <v>1</v>
      </c>
      <c r="K308" s="23">
        <f>IFERROR(VLOOKUP(MYRANKS_P[[#This Row],[IDFANGRAPHS]],STEAMER_P[],COLUMN(STEAMER_P[IP]),FALSE),0)</f>
        <v>45</v>
      </c>
      <c r="L308" s="23">
        <f>IFERROR(VLOOKUP(MYRANKS_P[[#This Row],[IDFANGRAPHS]],STEAMER_P[],COLUMN(STEAMER_P[H]),FALSE),0)</f>
        <v>39</v>
      </c>
      <c r="M308" s="23">
        <f>IFERROR(VLOOKUP(MYRANKS_P[[#This Row],[IDFANGRAPHS]],STEAMER_P[],COLUMN(STEAMER_P[ER]),FALSE),0)</f>
        <v>16</v>
      </c>
      <c r="N308" s="23">
        <f>IFERROR(VLOOKUP(MYRANKS_P[[#This Row],[IDFANGRAPHS]],STEAMER_P[],COLUMN(STEAMER_P[HR]),FALSE),0)</f>
        <v>5</v>
      </c>
      <c r="O308" s="23">
        <f>IFERROR(VLOOKUP(MYRANKS_P[[#This Row],[IDFANGRAPHS]],STEAMER_P[],COLUMN(STEAMER_P[SO]),FALSE),0)</f>
        <v>46</v>
      </c>
      <c r="P308" s="23">
        <f>IFERROR(VLOOKUP(MYRANKS_P[[#This Row],[IDFANGRAPHS]],STEAMER_P[],COLUMN(STEAMER_P[BB]),FALSE),0)</f>
        <v>10</v>
      </c>
      <c r="Q308" s="21">
        <f>IFERROR((MYRANKS_P[[#This Row],[ER]]*9)/MYRANKS_P[[#This Row],[IP]],0)</f>
        <v>3.2</v>
      </c>
      <c r="R308" s="21">
        <f>IFERROR((MYRANKS_P[[#This Row],[BB]]+MYRANKS_P[[#This Row],[H]])/MYRANKS_P[[#This Row],[IP]],0)</f>
        <v>1.0888888888888888</v>
      </c>
      <c r="S308" s="23">
        <f>MYRANKS_P[[#This Row],[W]]*P_PTS_W+MYRANKS_P[[#This Row],[L]]*P_PTS_L+MYRANKS_P[[#This Row],[IP]]*P_PTS_IP+MYRANKS_P[[#This Row],[SO]]*P_PTS_K+MYRANKS_P[[#This Row],[BB]]*P_PTS_BB+MYRANKS_P[[#This Row],[H]]*P_PTS_HA+MYRANKS_P[[#This Row],[SV]]*P_PTS_SV+MYRANKS_P[[#This Row],[HR]]*P_PTS_HRA+MYRANKS_P[[#This Row],[ER]]*P_PTS_ER</f>
        <v>0</v>
      </c>
      <c r="T308" s="23">
        <f>VLOOKUP(MYRANKS_P[[#This Row],[POS]],REPLACEMENT_LEVEL[],3,FALSE)</f>
        <v>0</v>
      </c>
      <c r="U308" s="23">
        <f>MYRANKS_P[[#This Row],[PROJ PTS]]-MYRANKS_P[[#This Row],[REPL LEVEL]]</f>
        <v>0</v>
      </c>
      <c r="V308" s="30">
        <f>RANK(MYRANKS_P[[#This Row],[POINTS OVER REPL]],MYRANKS_P[POINTS OVER REPL])</f>
        <v>1</v>
      </c>
      <c r="W308" s="29">
        <f>IF(MYRANKS_P[[#This Row],[RANK]]&lt;=TOTAL_PITCHERS_DRAFTED,MYRANKS_P[[#This Row],[POINTS OVER REPL]],0)</f>
        <v>0</v>
      </c>
      <c r="X308" s="35">
        <f>MYRANKS_P[[#This Row],[POINTS OVER REPL]]*DOLLAR_VALUE_PER_POINT+1</f>
        <v>1</v>
      </c>
      <c r="Y308" s="35"/>
      <c r="Z308" s="29">
        <f>IF(AND(MYRANKS_P[[#This Row],[RANK]]&lt;=(TOTAL_PITCHERS_DRAFTED-PITCHERS_BELOW_REPL_DRAFTED),MYRANKS_P[[#This Row],[$ACTUAL]]=""),MYRANKS_P[[#This Row],[POINTS OVER REPL]],0)</f>
        <v>0</v>
      </c>
      <c r="AA308" s="40">
        <f>IF(MYRANKS_P[[#This Row],[$ACTUAL]]="",MYRANKS_P[[#This Row],[POINTS OVER REPL]]*REMAINING_DOLLAR_VALUE_PER_POINT+1,0)</f>
        <v>1</v>
      </c>
    </row>
    <row r="309" spans="1:27" x14ac:dyDescent="0.25">
      <c r="A309" s="9" t="s">
        <v>17458</v>
      </c>
      <c r="B309" s="14" t="str">
        <f>VLOOKUP(MYRANKS_P[[#This Row],[PLAYERID]],PLAYERIDMAP2[],COLUMN(PLAYERIDMAP2[LASTNAME]),FALSE)</f>
        <v>Anderson</v>
      </c>
      <c r="C309" s="14" t="str">
        <f>VLOOKUP(MYRANKS_P[[#This Row],[PLAYERID]],PLAYERIDMAP2[],COLUMN(PLAYERIDMAP2[FIRSTNAME]),FALSE)</f>
        <v>Cody</v>
      </c>
      <c r="D309" s="14" t="str">
        <f>MYRANKS_P[[#This Row],[FNAME]]&amp;" "&amp;MYRANKS_P[[#This Row],[LNAME]]</f>
        <v>Cody Anderson</v>
      </c>
      <c r="E309" s="14" t="str">
        <f>VLOOKUP(MYRANKS_P[[#This Row],[PLAYERID]],PLAYERIDMAP2[],COLUMN(PLAYERIDMAP2[TEAM]),FALSE)</f>
        <v>CLE</v>
      </c>
      <c r="F309" s="14" t="str">
        <f>VLOOKUP(MYRANKS_P[[#This Row],[PLAYERID]],PLAYERIDMAP2[],COLUMN(PLAYERIDMAP2[POS]),FALSE)</f>
        <v>P</v>
      </c>
      <c r="G309" s="14">
        <f>IFERROR(VALUE(VLOOKUP(MYRANKS_P[[#This Row],[PLAYERID]],PLAYERIDMAP2[],COLUMN(PLAYERIDMAP2[IDFANGRAPHS]),FALSE)),VLOOKUP(MYRANKS_P[[#This Row],[PLAYERID]],PLAYERIDMAP2[],COLUMN(PLAYERIDMAP2[IDFANGRAPHS]),FALSE))</f>
        <v>12799</v>
      </c>
      <c r="H309" s="23">
        <f>IFERROR(VLOOKUP(MYRANKS_P[[#This Row],[IDFANGRAPHS]],STEAMER_P[],COLUMN(STEAMER_P[W]),FALSE),0)</f>
        <v>4</v>
      </c>
      <c r="I309" s="23">
        <f>IFERROR(VLOOKUP(MYRANKS_P[[#This Row],[IDFANGRAPHS]],STEAMER_P[],COLUMN(STEAMER_P[L]),FALSE),0)</f>
        <v>5</v>
      </c>
      <c r="J309" s="23">
        <f>IFERROR(VLOOKUP(MYRANKS_P[[#This Row],[IDFANGRAPHS]],STEAMER_P[],COLUMN(STEAMER_P[SV]),FALSE),0)</f>
        <v>0</v>
      </c>
      <c r="K309" s="23">
        <f>IFERROR(VLOOKUP(MYRANKS_P[[#This Row],[IDFANGRAPHS]],STEAMER_P[],COLUMN(STEAMER_P[IP]),FALSE),0)</f>
        <v>75</v>
      </c>
      <c r="L309" s="23">
        <f>IFERROR(VLOOKUP(MYRANKS_P[[#This Row],[IDFANGRAPHS]],STEAMER_P[],COLUMN(STEAMER_P[H]),FALSE),0)</f>
        <v>81</v>
      </c>
      <c r="M309" s="23">
        <f>IFERROR(VLOOKUP(MYRANKS_P[[#This Row],[IDFANGRAPHS]],STEAMER_P[],COLUMN(STEAMER_P[ER]),FALSE),0)</f>
        <v>37</v>
      </c>
      <c r="N309" s="23">
        <f>IFERROR(VLOOKUP(MYRANKS_P[[#This Row],[IDFANGRAPHS]],STEAMER_P[],COLUMN(STEAMER_P[HR]),FALSE),0)</f>
        <v>10</v>
      </c>
      <c r="O309" s="23">
        <f>IFERROR(VLOOKUP(MYRANKS_P[[#This Row],[IDFANGRAPHS]],STEAMER_P[],COLUMN(STEAMER_P[SO]),FALSE),0)</f>
        <v>46</v>
      </c>
      <c r="P309" s="23">
        <f>IFERROR(VLOOKUP(MYRANKS_P[[#This Row],[IDFANGRAPHS]],STEAMER_P[],COLUMN(STEAMER_P[BB]),FALSE),0)</f>
        <v>23</v>
      </c>
      <c r="Q309" s="21">
        <f>IFERROR((MYRANKS_P[[#This Row],[ER]]*9)/MYRANKS_P[[#This Row],[IP]],0)</f>
        <v>4.4400000000000004</v>
      </c>
      <c r="R309" s="21">
        <f>IFERROR((MYRANKS_P[[#This Row],[BB]]+MYRANKS_P[[#This Row],[H]])/MYRANKS_P[[#This Row],[IP]],0)</f>
        <v>1.3866666666666667</v>
      </c>
      <c r="S309" s="23">
        <f>MYRANKS_P[[#This Row],[W]]*P_PTS_W+MYRANKS_P[[#This Row],[L]]*P_PTS_L+MYRANKS_P[[#This Row],[IP]]*P_PTS_IP+MYRANKS_P[[#This Row],[SO]]*P_PTS_K+MYRANKS_P[[#This Row],[BB]]*P_PTS_BB+MYRANKS_P[[#This Row],[H]]*P_PTS_HA+MYRANKS_P[[#This Row],[SV]]*P_PTS_SV+MYRANKS_P[[#This Row],[HR]]*P_PTS_HRA+MYRANKS_P[[#This Row],[ER]]*P_PTS_ER</f>
        <v>0</v>
      </c>
      <c r="T309" s="23">
        <f>VLOOKUP(MYRANKS_P[[#This Row],[POS]],REPLACEMENT_LEVEL[],3,FALSE)</f>
        <v>0</v>
      </c>
      <c r="U309" s="23">
        <f>MYRANKS_P[[#This Row],[PROJ PTS]]-MYRANKS_P[[#This Row],[REPL LEVEL]]</f>
        <v>0</v>
      </c>
      <c r="V309" s="30">
        <f>RANK(MYRANKS_P[[#This Row],[POINTS OVER REPL]],MYRANKS_P[POINTS OVER REPL])</f>
        <v>1</v>
      </c>
      <c r="W309" s="29">
        <f>IF(MYRANKS_P[[#This Row],[RANK]]&lt;=TOTAL_PITCHERS_DRAFTED,MYRANKS_P[[#This Row],[POINTS OVER REPL]],0)</f>
        <v>0</v>
      </c>
      <c r="X309" s="35">
        <f>MYRANKS_P[[#This Row],[POINTS OVER REPL]]*DOLLAR_VALUE_PER_POINT+1</f>
        <v>1</v>
      </c>
      <c r="Y309" s="35"/>
      <c r="Z309" s="29">
        <f>IF(AND(MYRANKS_P[[#This Row],[RANK]]&lt;=(TOTAL_PITCHERS_DRAFTED-PITCHERS_BELOW_REPL_DRAFTED),MYRANKS_P[[#This Row],[$ACTUAL]]=""),MYRANKS_P[[#This Row],[POINTS OVER REPL]],0)</f>
        <v>0</v>
      </c>
      <c r="AA309" s="40">
        <f>IF(MYRANKS_P[[#This Row],[$ACTUAL]]="",MYRANKS_P[[#This Row],[POINTS OVER REPL]]*REMAINING_DOLLAR_VALUE_PER_POINT+1,0)</f>
        <v>1</v>
      </c>
    </row>
    <row r="310" spans="1:27" x14ac:dyDescent="0.25">
      <c r="A310" s="2" t="s">
        <v>13913</v>
      </c>
      <c r="B310" s="14" t="str">
        <f>VLOOKUP(MYRANKS_P[[#This Row],[PLAYERID]],PLAYERIDMAP2[],COLUMN(PLAYERIDMAP2[LASTNAME]),FALSE)</f>
        <v>Matzek</v>
      </c>
      <c r="C310" s="14" t="str">
        <f>VLOOKUP(MYRANKS_P[[#This Row],[PLAYERID]],PLAYERIDMAP2[],COLUMN(PLAYERIDMAP2[FIRSTNAME]),FALSE)</f>
        <v>Tyler</v>
      </c>
      <c r="D310" s="14" t="str">
        <f>MYRANKS_P[[#This Row],[FNAME]]&amp;" "&amp;MYRANKS_P[[#This Row],[LNAME]]</f>
        <v>Tyler Matzek</v>
      </c>
      <c r="E310" s="14" t="str">
        <f>VLOOKUP(MYRANKS_P[[#This Row],[PLAYERID]],PLAYERIDMAP2[],COLUMN(PLAYERIDMAP2[TEAM]),FALSE)</f>
        <v>COL</v>
      </c>
      <c r="F310" s="14" t="str">
        <f>VLOOKUP(MYRANKS_P[[#This Row],[PLAYERID]],PLAYERIDMAP2[],COLUMN(PLAYERIDMAP2[POS]),FALSE)</f>
        <v>P</v>
      </c>
      <c r="G310" s="14">
        <f>IFERROR(VALUE(VLOOKUP(MYRANKS_P[[#This Row],[PLAYERID]],PLAYERIDMAP2[],COLUMN(PLAYERIDMAP2[IDFANGRAPHS]),FALSE)),VLOOKUP(MYRANKS_P[[#This Row],[PLAYERID]],PLAYERIDMAP2[],COLUMN(PLAYERIDMAP2[IDFANGRAPHS]),FALSE))</f>
        <v>10058</v>
      </c>
      <c r="H310" s="23">
        <f>IFERROR(VLOOKUP(MYRANKS_P[[#This Row],[IDFANGRAPHS]],STEAMER_P[],COLUMN(STEAMER_P[W]),FALSE),0)</f>
        <v>3</v>
      </c>
      <c r="I310" s="23">
        <f>IFERROR(VLOOKUP(MYRANKS_P[[#This Row],[IDFANGRAPHS]],STEAMER_P[],COLUMN(STEAMER_P[L]),FALSE),0)</f>
        <v>4</v>
      </c>
      <c r="J310" s="23">
        <f>IFERROR(VLOOKUP(MYRANKS_P[[#This Row],[IDFANGRAPHS]],STEAMER_P[],COLUMN(STEAMER_P[SV]),FALSE),0)</f>
        <v>0</v>
      </c>
      <c r="K310" s="23">
        <f>IFERROR(VLOOKUP(MYRANKS_P[[#This Row],[IDFANGRAPHS]],STEAMER_P[],COLUMN(STEAMER_P[IP]),FALSE),0)</f>
        <v>55</v>
      </c>
      <c r="L310" s="23">
        <f>IFERROR(VLOOKUP(MYRANKS_P[[#This Row],[IDFANGRAPHS]],STEAMER_P[],COLUMN(STEAMER_P[H]),FALSE),0)</f>
        <v>57</v>
      </c>
      <c r="M310" s="23">
        <f>IFERROR(VLOOKUP(MYRANKS_P[[#This Row],[IDFANGRAPHS]],STEAMER_P[],COLUMN(STEAMER_P[ER]),FALSE),0)</f>
        <v>31</v>
      </c>
      <c r="N310" s="23">
        <f>IFERROR(VLOOKUP(MYRANKS_P[[#This Row],[IDFANGRAPHS]],STEAMER_P[],COLUMN(STEAMER_P[HR]),FALSE),0)</f>
        <v>7</v>
      </c>
      <c r="O310" s="23">
        <f>IFERROR(VLOOKUP(MYRANKS_P[[#This Row],[IDFANGRAPHS]],STEAMER_P[],COLUMN(STEAMER_P[SO]),FALSE),0)</f>
        <v>45</v>
      </c>
      <c r="P310" s="23">
        <f>IFERROR(VLOOKUP(MYRANKS_P[[#This Row],[IDFANGRAPHS]],STEAMER_P[],COLUMN(STEAMER_P[BB]),FALSE),0)</f>
        <v>29</v>
      </c>
      <c r="Q310" s="21">
        <f>IFERROR((MYRANKS_P[[#This Row],[ER]]*9)/MYRANKS_P[[#This Row],[IP]],0)</f>
        <v>5.0727272727272723</v>
      </c>
      <c r="R310" s="21">
        <f>IFERROR((MYRANKS_P[[#This Row],[BB]]+MYRANKS_P[[#This Row],[H]])/MYRANKS_P[[#This Row],[IP]],0)</f>
        <v>1.5636363636363637</v>
      </c>
      <c r="S310" s="23">
        <f>MYRANKS_P[[#This Row],[W]]*P_PTS_W+MYRANKS_P[[#This Row],[L]]*P_PTS_L+MYRANKS_P[[#This Row],[IP]]*P_PTS_IP+MYRANKS_P[[#This Row],[SO]]*P_PTS_K+MYRANKS_P[[#This Row],[BB]]*P_PTS_BB+MYRANKS_P[[#This Row],[H]]*P_PTS_HA+MYRANKS_P[[#This Row],[SV]]*P_PTS_SV+MYRANKS_P[[#This Row],[HR]]*P_PTS_HRA+MYRANKS_P[[#This Row],[ER]]*P_PTS_ER</f>
        <v>0</v>
      </c>
      <c r="T310" s="23">
        <f>VLOOKUP(MYRANKS_P[[#This Row],[POS]],REPLACEMENT_LEVEL[],3,FALSE)</f>
        <v>0</v>
      </c>
      <c r="U310" s="23">
        <f>MYRANKS_P[[#This Row],[PROJ PTS]]-MYRANKS_P[[#This Row],[REPL LEVEL]]</f>
        <v>0</v>
      </c>
      <c r="V310" s="30">
        <f>RANK(MYRANKS_P[[#This Row],[POINTS OVER REPL]],MYRANKS_P[POINTS OVER REPL])</f>
        <v>1</v>
      </c>
      <c r="W310" s="29">
        <f>IF(MYRANKS_P[[#This Row],[RANK]]&lt;=TOTAL_PITCHERS_DRAFTED,MYRANKS_P[[#This Row],[POINTS OVER REPL]],0)</f>
        <v>0</v>
      </c>
      <c r="X310" s="35">
        <f>MYRANKS_P[[#This Row],[POINTS OVER REPL]]*DOLLAR_VALUE_PER_POINT+1</f>
        <v>1</v>
      </c>
      <c r="Y310" s="35"/>
      <c r="Z310" s="29">
        <f>IF(AND(MYRANKS_P[[#This Row],[RANK]]&lt;=(TOTAL_PITCHERS_DRAFTED-PITCHERS_BELOW_REPL_DRAFTED),MYRANKS_P[[#This Row],[$ACTUAL]]=""),MYRANKS_P[[#This Row],[POINTS OVER REPL]],0)</f>
        <v>0</v>
      </c>
      <c r="AA310" s="40">
        <f>IF(MYRANKS_P[[#This Row],[$ACTUAL]]="",MYRANKS_P[[#This Row],[POINTS OVER REPL]]*REMAINING_DOLLAR_VALUE_PER_POINT+1,0)</f>
        <v>1</v>
      </c>
    </row>
    <row r="311" spans="1:27" x14ac:dyDescent="0.25">
      <c r="A311" s="4" t="s">
        <v>11287</v>
      </c>
      <c r="B311" s="14" t="str">
        <f>VLOOKUP(MYRANKS_P[[#This Row],[PLAYERID]],PLAYERIDMAP2[],COLUMN(PLAYERIDMAP2[LASTNAME]),FALSE)</f>
        <v>Bastardo</v>
      </c>
      <c r="C311" s="14" t="str">
        <f>VLOOKUP(MYRANKS_P[[#This Row],[PLAYERID]],PLAYERIDMAP2[],COLUMN(PLAYERIDMAP2[FIRSTNAME]),FALSE)</f>
        <v>Antonio</v>
      </c>
      <c r="D311" s="14" t="str">
        <f>MYRANKS_P[[#This Row],[FNAME]]&amp;" "&amp;MYRANKS_P[[#This Row],[LNAME]]</f>
        <v>Antonio Bastardo</v>
      </c>
      <c r="E311" s="14" t="str">
        <f>VLOOKUP(MYRANKS_P[[#This Row],[PLAYERID]],PLAYERIDMAP2[],COLUMN(PLAYERIDMAP2[TEAM]),FALSE)</f>
        <v>PIT</v>
      </c>
      <c r="F311" s="14" t="str">
        <f>VLOOKUP(MYRANKS_P[[#This Row],[PLAYERID]],PLAYERIDMAP2[],COLUMN(PLAYERIDMAP2[POS]),FALSE)</f>
        <v>P</v>
      </c>
      <c r="G311" s="14">
        <f>IFERROR(VALUE(VLOOKUP(MYRANKS_P[[#This Row],[PLAYERID]],PLAYERIDMAP2[],COLUMN(PLAYERIDMAP2[IDFANGRAPHS]),FALSE)),VLOOKUP(MYRANKS_P[[#This Row],[PLAYERID]],PLAYERIDMAP2[],COLUMN(PLAYERIDMAP2[IDFANGRAPHS]),FALSE))</f>
        <v>8844</v>
      </c>
      <c r="H311" s="23">
        <f>IFERROR(VLOOKUP(MYRANKS_P[[#This Row],[IDFANGRAPHS]],STEAMER_P[],COLUMN(STEAMER_P[W]),FALSE),0)</f>
        <v>2</v>
      </c>
      <c r="I311" s="23">
        <f>IFERROR(VLOOKUP(MYRANKS_P[[#This Row],[IDFANGRAPHS]],STEAMER_P[],COLUMN(STEAMER_P[L]),FALSE),0)</f>
        <v>2</v>
      </c>
      <c r="J311" s="23">
        <f>IFERROR(VLOOKUP(MYRANKS_P[[#This Row],[IDFANGRAPHS]],STEAMER_P[],COLUMN(STEAMER_P[SV]),FALSE),0)</f>
        <v>0</v>
      </c>
      <c r="K311" s="23">
        <f>IFERROR(VLOOKUP(MYRANKS_P[[#This Row],[IDFANGRAPHS]],STEAMER_P[],COLUMN(STEAMER_P[IP]),FALSE),0)</f>
        <v>40</v>
      </c>
      <c r="L311" s="23">
        <f>IFERROR(VLOOKUP(MYRANKS_P[[#This Row],[IDFANGRAPHS]],STEAMER_P[],COLUMN(STEAMER_P[H]),FALSE),0)</f>
        <v>33</v>
      </c>
      <c r="M311" s="23">
        <f>IFERROR(VLOOKUP(MYRANKS_P[[#This Row],[IDFANGRAPHS]],STEAMER_P[],COLUMN(STEAMER_P[ER]),FALSE),0)</f>
        <v>15</v>
      </c>
      <c r="N311" s="23">
        <f>IFERROR(VLOOKUP(MYRANKS_P[[#This Row],[IDFANGRAPHS]],STEAMER_P[],COLUMN(STEAMER_P[HR]),FALSE),0)</f>
        <v>4</v>
      </c>
      <c r="O311" s="23">
        <f>IFERROR(VLOOKUP(MYRANKS_P[[#This Row],[IDFANGRAPHS]],STEAMER_P[],COLUMN(STEAMER_P[SO]),FALSE),0)</f>
        <v>45</v>
      </c>
      <c r="P311" s="23">
        <f>IFERROR(VLOOKUP(MYRANKS_P[[#This Row],[IDFANGRAPHS]],STEAMER_P[],COLUMN(STEAMER_P[BB]),FALSE),0)</f>
        <v>18</v>
      </c>
      <c r="Q311" s="21">
        <f>IFERROR((MYRANKS_P[[#This Row],[ER]]*9)/MYRANKS_P[[#This Row],[IP]],0)</f>
        <v>3.375</v>
      </c>
      <c r="R311" s="21">
        <f>IFERROR((MYRANKS_P[[#This Row],[BB]]+MYRANKS_P[[#This Row],[H]])/MYRANKS_P[[#This Row],[IP]],0)</f>
        <v>1.2749999999999999</v>
      </c>
      <c r="S311" s="23">
        <f>MYRANKS_P[[#This Row],[W]]*P_PTS_W+MYRANKS_P[[#This Row],[L]]*P_PTS_L+MYRANKS_P[[#This Row],[IP]]*P_PTS_IP+MYRANKS_P[[#This Row],[SO]]*P_PTS_K+MYRANKS_P[[#This Row],[BB]]*P_PTS_BB+MYRANKS_P[[#This Row],[H]]*P_PTS_HA+MYRANKS_P[[#This Row],[SV]]*P_PTS_SV+MYRANKS_P[[#This Row],[HR]]*P_PTS_HRA+MYRANKS_P[[#This Row],[ER]]*P_PTS_ER</f>
        <v>0</v>
      </c>
      <c r="T311" s="23">
        <f>VLOOKUP(MYRANKS_P[[#This Row],[POS]],REPLACEMENT_LEVEL[],3,FALSE)</f>
        <v>0</v>
      </c>
      <c r="U311" s="23">
        <f>MYRANKS_P[[#This Row],[PROJ PTS]]-MYRANKS_P[[#This Row],[REPL LEVEL]]</f>
        <v>0</v>
      </c>
      <c r="V311" s="30">
        <f>RANK(MYRANKS_P[[#This Row],[POINTS OVER REPL]],MYRANKS_P[POINTS OVER REPL])</f>
        <v>1</v>
      </c>
      <c r="W311" s="29">
        <f>IF(MYRANKS_P[[#This Row],[RANK]]&lt;=TOTAL_PITCHERS_DRAFTED,MYRANKS_P[[#This Row],[POINTS OVER REPL]],0)</f>
        <v>0</v>
      </c>
      <c r="X311" s="35">
        <f>MYRANKS_P[[#This Row],[POINTS OVER REPL]]*DOLLAR_VALUE_PER_POINT+1</f>
        <v>1</v>
      </c>
      <c r="Y311" s="35"/>
      <c r="Z311" s="29">
        <f>IF(AND(MYRANKS_P[[#This Row],[RANK]]&lt;=(TOTAL_PITCHERS_DRAFTED-PITCHERS_BELOW_REPL_DRAFTED),MYRANKS_P[[#This Row],[$ACTUAL]]=""),MYRANKS_P[[#This Row],[POINTS OVER REPL]],0)</f>
        <v>0</v>
      </c>
      <c r="AA311" s="40">
        <f>IF(MYRANKS_P[[#This Row],[$ACTUAL]]="",MYRANKS_P[[#This Row],[POINTS OVER REPL]]*REMAINING_DOLLAR_VALUE_PER_POINT+1,0)</f>
        <v>1</v>
      </c>
    </row>
    <row r="312" spans="1:27" x14ac:dyDescent="0.25">
      <c r="A312" s="9" t="s">
        <v>12456</v>
      </c>
      <c r="B312" s="14" t="str">
        <f>VLOOKUP(MYRANKS_P[[#This Row],[PLAYERID]],PLAYERIDMAP2[],COLUMN(PLAYERIDMAP2[LASTNAME]),FALSE)</f>
        <v>Fien</v>
      </c>
      <c r="C312" s="14" t="str">
        <f>VLOOKUP(MYRANKS_P[[#This Row],[PLAYERID]],PLAYERIDMAP2[],COLUMN(PLAYERIDMAP2[FIRSTNAME]),FALSE)</f>
        <v>Casey</v>
      </c>
      <c r="D312" s="14" t="str">
        <f>MYRANKS_P[[#This Row],[FNAME]]&amp;" "&amp;MYRANKS_P[[#This Row],[LNAME]]</f>
        <v>Casey Fien</v>
      </c>
      <c r="E312" s="14" t="str">
        <f>VLOOKUP(MYRANKS_P[[#This Row],[PLAYERID]],PLAYERIDMAP2[],COLUMN(PLAYERIDMAP2[TEAM]),FALSE)</f>
        <v>MIN</v>
      </c>
      <c r="F312" s="14" t="str">
        <f>VLOOKUP(MYRANKS_P[[#This Row],[PLAYERID]],PLAYERIDMAP2[],COLUMN(PLAYERIDMAP2[POS]),FALSE)</f>
        <v>P</v>
      </c>
      <c r="G312" s="14">
        <f>IFERROR(VALUE(VLOOKUP(MYRANKS_P[[#This Row],[PLAYERID]],PLAYERIDMAP2[],COLUMN(PLAYERIDMAP2[IDFANGRAPHS]),FALSE)),VLOOKUP(MYRANKS_P[[#This Row],[PLAYERID]],PLAYERIDMAP2[],COLUMN(PLAYERIDMAP2[IDFANGRAPHS]),FALSE))</f>
        <v>3926</v>
      </c>
      <c r="H312" s="23">
        <f>IFERROR(VLOOKUP(MYRANKS_P[[#This Row],[IDFANGRAPHS]],STEAMER_P[],COLUMN(STEAMER_P[W]),FALSE),0)</f>
        <v>3</v>
      </c>
      <c r="I312" s="23">
        <f>IFERROR(VLOOKUP(MYRANKS_P[[#This Row],[IDFANGRAPHS]],STEAMER_P[],COLUMN(STEAMER_P[L]),FALSE),0)</f>
        <v>3</v>
      </c>
      <c r="J312" s="23">
        <f>IFERROR(VLOOKUP(MYRANKS_P[[#This Row],[IDFANGRAPHS]],STEAMER_P[],COLUMN(STEAMER_P[SV]),FALSE),0)</f>
        <v>2</v>
      </c>
      <c r="K312" s="23">
        <f>IFERROR(VLOOKUP(MYRANKS_P[[#This Row],[IDFANGRAPHS]],STEAMER_P[],COLUMN(STEAMER_P[IP]),FALSE),0)</f>
        <v>55</v>
      </c>
      <c r="L312" s="23">
        <f>IFERROR(VLOOKUP(MYRANKS_P[[#This Row],[IDFANGRAPHS]],STEAMER_P[],COLUMN(STEAMER_P[H]),FALSE),0)</f>
        <v>55</v>
      </c>
      <c r="M312" s="23">
        <f>IFERROR(VLOOKUP(MYRANKS_P[[#This Row],[IDFANGRAPHS]],STEAMER_P[],COLUMN(STEAMER_P[ER]),FALSE),0)</f>
        <v>22</v>
      </c>
      <c r="N312" s="23">
        <f>IFERROR(VLOOKUP(MYRANKS_P[[#This Row],[IDFANGRAPHS]],STEAMER_P[],COLUMN(STEAMER_P[HR]),FALSE),0)</f>
        <v>7</v>
      </c>
      <c r="O312" s="23">
        <f>IFERROR(VLOOKUP(MYRANKS_P[[#This Row],[IDFANGRAPHS]],STEAMER_P[],COLUMN(STEAMER_P[SO]),FALSE),0)</f>
        <v>45</v>
      </c>
      <c r="P312" s="23">
        <f>IFERROR(VLOOKUP(MYRANKS_P[[#This Row],[IDFANGRAPHS]],STEAMER_P[],COLUMN(STEAMER_P[BB]),FALSE),0)</f>
        <v>13</v>
      </c>
      <c r="Q312" s="21">
        <f>IFERROR((MYRANKS_P[[#This Row],[ER]]*9)/MYRANKS_P[[#This Row],[IP]],0)</f>
        <v>3.6</v>
      </c>
      <c r="R312" s="21">
        <f>IFERROR((MYRANKS_P[[#This Row],[BB]]+MYRANKS_P[[#This Row],[H]])/MYRANKS_P[[#This Row],[IP]],0)</f>
        <v>1.2363636363636363</v>
      </c>
      <c r="S312" s="23">
        <f>MYRANKS_P[[#This Row],[W]]*P_PTS_W+MYRANKS_P[[#This Row],[L]]*P_PTS_L+MYRANKS_P[[#This Row],[IP]]*P_PTS_IP+MYRANKS_P[[#This Row],[SO]]*P_PTS_K+MYRANKS_P[[#This Row],[BB]]*P_PTS_BB+MYRANKS_P[[#This Row],[H]]*P_PTS_HA+MYRANKS_P[[#This Row],[SV]]*P_PTS_SV+MYRANKS_P[[#This Row],[HR]]*P_PTS_HRA+MYRANKS_P[[#This Row],[ER]]*P_PTS_ER</f>
        <v>0</v>
      </c>
      <c r="T312" s="23">
        <f>VLOOKUP(MYRANKS_P[[#This Row],[POS]],REPLACEMENT_LEVEL[],3,FALSE)</f>
        <v>0</v>
      </c>
      <c r="U312" s="23">
        <f>MYRANKS_P[[#This Row],[PROJ PTS]]-MYRANKS_P[[#This Row],[REPL LEVEL]]</f>
        <v>0</v>
      </c>
      <c r="V312" s="30">
        <f>RANK(MYRANKS_P[[#This Row],[POINTS OVER REPL]],MYRANKS_P[POINTS OVER REPL])</f>
        <v>1</v>
      </c>
      <c r="W312" s="29">
        <f>IF(MYRANKS_P[[#This Row],[RANK]]&lt;=TOTAL_PITCHERS_DRAFTED,MYRANKS_P[[#This Row],[POINTS OVER REPL]],0)</f>
        <v>0</v>
      </c>
      <c r="X312" s="35">
        <f>MYRANKS_P[[#This Row],[POINTS OVER REPL]]*DOLLAR_VALUE_PER_POINT+1</f>
        <v>1</v>
      </c>
      <c r="Y312" s="35"/>
      <c r="Z312" s="29">
        <f>IF(AND(MYRANKS_P[[#This Row],[RANK]]&lt;=(TOTAL_PITCHERS_DRAFTED-PITCHERS_BELOW_REPL_DRAFTED),MYRANKS_P[[#This Row],[$ACTUAL]]=""),MYRANKS_P[[#This Row],[POINTS OVER REPL]],0)</f>
        <v>0</v>
      </c>
      <c r="AA312" s="40">
        <f>IF(MYRANKS_P[[#This Row],[$ACTUAL]]="",MYRANKS_P[[#This Row],[POINTS OVER REPL]]*REMAINING_DOLLAR_VALUE_PER_POINT+1,0)</f>
        <v>1</v>
      </c>
    </row>
    <row r="313" spans="1:27" x14ac:dyDescent="0.25">
      <c r="A313" s="2" t="s">
        <v>14167</v>
      </c>
      <c r="B313" s="14" t="str">
        <f>VLOOKUP(MYRANKS_P[[#This Row],[PLAYERID]],PLAYERIDMAP2[],COLUMN(PLAYERIDMAP2[LASTNAME]),FALSE)</f>
        <v>Morris</v>
      </c>
      <c r="C313" s="14" t="str">
        <f>VLOOKUP(MYRANKS_P[[#This Row],[PLAYERID]],PLAYERIDMAP2[],COLUMN(PLAYERIDMAP2[FIRSTNAME]),FALSE)</f>
        <v>Bryan</v>
      </c>
      <c r="D313" s="14" t="str">
        <f>MYRANKS_P[[#This Row],[FNAME]]&amp;" "&amp;MYRANKS_P[[#This Row],[LNAME]]</f>
        <v>Bryan Morris</v>
      </c>
      <c r="E313" s="14" t="str">
        <f>VLOOKUP(MYRANKS_P[[#This Row],[PLAYERID]],PLAYERIDMAP2[],COLUMN(PLAYERIDMAP2[TEAM]),FALSE)</f>
        <v>MIA</v>
      </c>
      <c r="F313" s="14" t="str">
        <f>VLOOKUP(MYRANKS_P[[#This Row],[PLAYERID]],PLAYERIDMAP2[],COLUMN(PLAYERIDMAP2[POS]),FALSE)</f>
        <v>P</v>
      </c>
      <c r="G313" s="14">
        <f>IFERROR(VALUE(VLOOKUP(MYRANKS_P[[#This Row],[PLAYERID]],PLAYERIDMAP2[],COLUMN(PLAYERIDMAP2[IDFANGRAPHS]),FALSE)),VLOOKUP(MYRANKS_P[[#This Row],[PLAYERID]],PLAYERIDMAP2[],COLUMN(PLAYERIDMAP2[IDFANGRAPHS]),FALSE))</f>
        <v>10234</v>
      </c>
      <c r="H313" s="23">
        <f>IFERROR(VLOOKUP(MYRANKS_P[[#This Row],[IDFANGRAPHS]],STEAMER_P[],COLUMN(STEAMER_P[W]),FALSE),0)</f>
        <v>3</v>
      </c>
      <c r="I313" s="23">
        <f>IFERROR(VLOOKUP(MYRANKS_P[[#This Row],[IDFANGRAPHS]],STEAMER_P[],COLUMN(STEAMER_P[L]),FALSE),0)</f>
        <v>3</v>
      </c>
      <c r="J313" s="23">
        <f>IFERROR(VLOOKUP(MYRANKS_P[[#This Row],[IDFANGRAPHS]],STEAMER_P[],COLUMN(STEAMER_P[SV]),FALSE),0)</f>
        <v>2</v>
      </c>
      <c r="K313" s="23">
        <f>IFERROR(VLOOKUP(MYRANKS_P[[#This Row],[IDFANGRAPHS]],STEAMER_P[],COLUMN(STEAMER_P[IP]),FALSE),0)</f>
        <v>55</v>
      </c>
      <c r="L313" s="23">
        <f>IFERROR(VLOOKUP(MYRANKS_P[[#This Row],[IDFANGRAPHS]],STEAMER_P[],COLUMN(STEAMER_P[H]),FALSE),0)</f>
        <v>53</v>
      </c>
      <c r="M313" s="23">
        <f>IFERROR(VLOOKUP(MYRANKS_P[[#This Row],[IDFANGRAPHS]],STEAMER_P[],COLUMN(STEAMER_P[ER]),FALSE),0)</f>
        <v>22</v>
      </c>
      <c r="N313" s="23">
        <f>IFERROR(VLOOKUP(MYRANKS_P[[#This Row],[IDFANGRAPHS]],STEAMER_P[],COLUMN(STEAMER_P[HR]),FALSE),0)</f>
        <v>4</v>
      </c>
      <c r="O313" s="23">
        <f>IFERROR(VLOOKUP(MYRANKS_P[[#This Row],[IDFANGRAPHS]],STEAMER_P[],COLUMN(STEAMER_P[SO]),FALSE),0)</f>
        <v>45</v>
      </c>
      <c r="P313" s="23">
        <f>IFERROR(VLOOKUP(MYRANKS_P[[#This Row],[IDFANGRAPHS]],STEAMER_P[],COLUMN(STEAMER_P[BB]),FALSE),0)</f>
        <v>22</v>
      </c>
      <c r="Q313" s="21">
        <f>IFERROR((MYRANKS_P[[#This Row],[ER]]*9)/MYRANKS_P[[#This Row],[IP]],0)</f>
        <v>3.6</v>
      </c>
      <c r="R313" s="21">
        <f>IFERROR((MYRANKS_P[[#This Row],[BB]]+MYRANKS_P[[#This Row],[H]])/MYRANKS_P[[#This Row],[IP]],0)</f>
        <v>1.3636363636363635</v>
      </c>
      <c r="S313" s="23">
        <f>MYRANKS_P[[#This Row],[W]]*P_PTS_W+MYRANKS_P[[#This Row],[L]]*P_PTS_L+MYRANKS_P[[#This Row],[IP]]*P_PTS_IP+MYRANKS_P[[#This Row],[SO]]*P_PTS_K+MYRANKS_P[[#This Row],[BB]]*P_PTS_BB+MYRANKS_P[[#This Row],[H]]*P_PTS_HA+MYRANKS_P[[#This Row],[SV]]*P_PTS_SV+MYRANKS_P[[#This Row],[HR]]*P_PTS_HRA+MYRANKS_P[[#This Row],[ER]]*P_PTS_ER</f>
        <v>0</v>
      </c>
      <c r="T313" s="23">
        <f>VLOOKUP(MYRANKS_P[[#This Row],[POS]],REPLACEMENT_LEVEL[],3,FALSE)</f>
        <v>0</v>
      </c>
      <c r="U313" s="23">
        <f>MYRANKS_P[[#This Row],[PROJ PTS]]-MYRANKS_P[[#This Row],[REPL LEVEL]]</f>
        <v>0</v>
      </c>
      <c r="V313" s="30">
        <f>RANK(MYRANKS_P[[#This Row],[POINTS OVER REPL]],MYRANKS_P[POINTS OVER REPL])</f>
        <v>1</v>
      </c>
      <c r="W313" s="29">
        <f>IF(MYRANKS_P[[#This Row],[RANK]]&lt;=TOTAL_PITCHERS_DRAFTED,MYRANKS_P[[#This Row],[POINTS OVER REPL]],0)</f>
        <v>0</v>
      </c>
      <c r="X313" s="35">
        <f>MYRANKS_P[[#This Row],[POINTS OVER REPL]]*DOLLAR_VALUE_PER_POINT+1</f>
        <v>1</v>
      </c>
      <c r="Y313" s="35"/>
      <c r="Z313" s="29">
        <f>IF(AND(MYRANKS_P[[#This Row],[RANK]]&lt;=(TOTAL_PITCHERS_DRAFTED-PITCHERS_BELOW_REPL_DRAFTED),MYRANKS_P[[#This Row],[$ACTUAL]]=""),MYRANKS_P[[#This Row],[POINTS OVER REPL]],0)</f>
        <v>0</v>
      </c>
      <c r="AA313" s="40">
        <f>IF(MYRANKS_P[[#This Row],[$ACTUAL]]="",MYRANKS_P[[#This Row],[POINTS OVER REPL]]*REMAINING_DOLLAR_VALUE_PER_POINT+1,0)</f>
        <v>1</v>
      </c>
    </row>
    <row r="314" spans="1:27" x14ac:dyDescent="0.25">
      <c r="A314" s="9" t="s">
        <v>17766</v>
      </c>
      <c r="B314" s="14" t="str">
        <f>VLOOKUP(MYRANKS_P[[#This Row],[PLAYERID]],PLAYERIDMAP2[],COLUMN(PLAYERIDMAP2[LASTNAME]),FALSE)</f>
        <v>Chi Gonzalez</v>
      </c>
      <c r="C314" s="14" t="str">
        <f>VLOOKUP(MYRANKS_P[[#This Row],[PLAYERID]],PLAYERIDMAP2[],COLUMN(PLAYERIDMAP2[FIRSTNAME]),FALSE)</f>
        <v>Chi</v>
      </c>
      <c r="D314" s="14" t="str">
        <f>MYRANKS_P[[#This Row],[FNAME]]&amp;" "&amp;MYRANKS_P[[#This Row],[LNAME]]</f>
        <v>Chi Chi Gonzalez</v>
      </c>
      <c r="E314" s="14" t="str">
        <f>VLOOKUP(MYRANKS_P[[#This Row],[PLAYERID]],PLAYERIDMAP2[],COLUMN(PLAYERIDMAP2[TEAM]),FALSE)</f>
        <v>TEX</v>
      </c>
      <c r="F314" s="14" t="str">
        <f>VLOOKUP(MYRANKS_P[[#This Row],[PLAYERID]],PLAYERIDMAP2[],COLUMN(PLAYERIDMAP2[POS]),FALSE)</f>
        <v>P</v>
      </c>
      <c r="G314" s="14">
        <f>IFERROR(VALUE(VLOOKUP(MYRANKS_P[[#This Row],[PLAYERID]],PLAYERIDMAP2[],COLUMN(PLAYERIDMAP2[IDFANGRAPHS]),FALSE)),VLOOKUP(MYRANKS_P[[#This Row],[PLAYERID]],PLAYERIDMAP2[],COLUMN(PLAYERIDMAP2[IDFANGRAPHS]),FALSE))</f>
        <v>14663</v>
      </c>
      <c r="H314" s="23">
        <f>IFERROR(VLOOKUP(MYRANKS_P[[#This Row],[IDFANGRAPHS]],STEAMER_P[],COLUMN(STEAMER_P[W]),FALSE),0)</f>
        <v>4</v>
      </c>
      <c r="I314" s="23">
        <f>IFERROR(VLOOKUP(MYRANKS_P[[#This Row],[IDFANGRAPHS]],STEAMER_P[],COLUMN(STEAMER_P[L]),FALSE),0)</f>
        <v>5</v>
      </c>
      <c r="J314" s="23">
        <f>IFERROR(VLOOKUP(MYRANKS_P[[#This Row],[IDFANGRAPHS]],STEAMER_P[],COLUMN(STEAMER_P[SV]),FALSE),0)</f>
        <v>0</v>
      </c>
      <c r="K314" s="23">
        <f>IFERROR(VLOOKUP(MYRANKS_P[[#This Row],[IDFANGRAPHS]],STEAMER_P[],COLUMN(STEAMER_P[IP]),FALSE),0)</f>
        <v>75</v>
      </c>
      <c r="L314" s="23">
        <f>IFERROR(VLOOKUP(MYRANKS_P[[#This Row],[IDFANGRAPHS]],STEAMER_P[],COLUMN(STEAMER_P[H]),FALSE),0)</f>
        <v>84</v>
      </c>
      <c r="M314" s="23">
        <f>IFERROR(VLOOKUP(MYRANKS_P[[#This Row],[IDFANGRAPHS]],STEAMER_P[],COLUMN(STEAMER_P[ER]),FALSE),0)</f>
        <v>43</v>
      </c>
      <c r="N314" s="23">
        <f>IFERROR(VLOOKUP(MYRANKS_P[[#This Row],[IDFANGRAPHS]],STEAMER_P[],COLUMN(STEAMER_P[HR]),FALSE),0)</f>
        <v>10</v>
      </c>
      <c r="O314" s="23">
        <f>IFERROR(VLOOKUP(MYRANKS_P[[#This Row],[IDFANGRAPHS]],STEAMER_P[],COLUMN(STEAMER_P[SO]),FALSE),0)</f>
        <v>45</v>
      </c>
      <c r="P314" s="23">
        <f>IFERROR(VLOOKUP(MYRANKS_P[[#This Row],[IDFANGRAPHS]],STEAMER_P[],COLUMN(STEAMER_P[BB]),FALSE),0)</f>
        <v>31</v>
      </c>
      <c r="Q314" s="21">
        <f>IFERROR((MYRANKS_P[[#This Row],[ER]]*9)/MYRANKS_P[[#This Row],[IP]],0)</f>
        <v>5.16</v>
      </c>
      <c r="R314" s="21">
        <f>IFERROR((MYRANKS_P[[#This Row],[BB]]+MYRANKS_P[[#This Row],[H]])/MYRANKS_P[[#This Row],[IP]],0)</f>
        <v>1.5333333333333334</v>
      </c>
      <c r="S314" s="23">
        <f>MYRANKS_P[[#This Row],[W]]*P_PTS_W+MYRANKS_P[[#This Row],[L]]*P_PTS_L+MYRANKS_P[[#This Row],[IP]]*P_PTS_IP+MYRANKS_P[[#This Row],[SO]]*P_PTS_K+MYRANKS_P[[#This Row],[BB]]*P_PTS_BB+MYRANKS_P[[#This Row],[H]]*P_PTS_HA+MYRANKS_P[[#This Row],[SV]]*P_PTS_SV+MYRANKS_P[[#This Row],[HR]]*P_PTS_HRA+MYRANKS_P[[#This Row],[ER]]*P_PTS_ER</f>
        <v>0</v>
      </c>
      <c r="T314" s="23">
        <f>VLOOKUP(MYRANKS_P[[#This Row],[POS]],REPLACEMENT_LEVEL[],3,FALSE)</f>
        <v>0</v>
      </c>
      <c r="U314" s="23">
        <f>MYRANKS_P[[#This Row],[PROJ PTS]]-MYRANKS_P[[#This Row],[REPL LEVEL]]</f>
        <v>0</v>
      </c>
      <c r="V314" s="30">
        <f>RANK(MYRANKS_P[[#This Row],[POINTS OVER REPL]],MYRANKS_P[POINTS OVER REPL])</f>
        <v>1</v>
      </c>
      <c r="W314" s="29">
        <f>IF(MYRANKS_P[[#This Row],[RANK]]&lt;=TOTAL_PITCHERS_DRAFTED,MYRANKS_P[[#This Row],[POINTS OVER REPL]],0)</f>
        <v>0</v>
      </c>
      <c r="X314" s="35">
        <f>MYRANKS_P[[#This Row],[POINTS OVER REPL]]*DOLLAR_VALUE_PER_POINT+1</f>
        <v>1</v>
      </c>
      <c r="Y314" s="35"/>
      <c r="Z314" s="29">
        <f>IF(AND(MYRANKS_P[[#This Row],[RANK]]&lt;=(TOTAL_PITCHERS_DRAFTED-PITCHERS_BELOW_REPL_DRAFTED),MYRANKS_P[[#This Row],[$ACTUAL]]=""),MYRANKS_P[[#This Row],[POINTS OVER REPL]],0)</f>
        <v>0</v>
      </c>
      <c r="AA314" s="40">
        <f>IF(MYRANKS_P[[#This Row],[$ACTUAL]]="",MYRANKS_P[[#This Row],[POINTS OVER REPL]]*REMAINING_DOLLAR_VALUE_PER_POINT+1,0)</f>
        <v>1</v>
      </c>
    </row>
    <row r="315" spans="1:27" x14ac:dyDescent="0.25">
      <c r="A315" s="89" t="s">
        <v>16010</v>
      </c>
      <c r="B315" s="90" t="str">
        <f>VLOOKUP(MYRANKS_P[[#This Row],[PLAYERID]],PLAYERIDMAP2[],COLUMN(PLAYERIDMAP2[LASTNAME]),FALSE)</f>
        <v>Ziegler</v>
      </c>
      <c r="C315" s="90" t="str">
        <f>VLOOKUP(MYRANKS_P[[#This Row],[PLAYERID]],PLAYERIDMAP2[],COLUMN(PLAYERIDMAP2[FIRSTNAME]),FALSE)</f>
        <v>Brad</v>
      </c>
      <c r="D315" s="90" t="str">
        <f>MYRANKS_P[[#This Row],[FNAME]]&amp;" "&amp;MYRANKS_P[[#This Row],[LNAME]]</f>
        <v>Brad Ziegler</v>
      </c>
      <c r="E315" s="90" t="str">
        <f>VLOOKUP(MYRANKS_P[[#This Row],[PLAYERID]],PLAYERIDMAP2[],COLUMN(PLAYERIDMAP2[TEAM]),FALSE)</f>
        <v>ARI</v>
      </c>
      <c r="F315" s="90" t="str">
        <f>VLOOKUP(MYRANKS_P[[#This Row],[PLAYERID]],PLAYERIDMAP2[],COLUMN(PLAYERIDMAP2[POS]),FALSE)</f>
        <v>P</v>
      </c>
      <c r="G315" s="90">
        <f>IFERROR(VALUE(VLOOKUP(MYRANKS_P[[#This Row],[PLAYERID]],PLAYERIDMAP2[],COLUMN(PLAYERIDMAP2[IDFANGRAPHS]),FALSE)),VLOOKUP(MYRANKS_P[[#This Row],[PLAYERID]],PLAYERIDMAP2[],COLUMN(PLAYERIDMAP2[IDFANGRAPHS]),FALSE))</f>
        <v>7293</v>
      </c>
      <c r="H315" s="23">
        <f>IFERROR(VLOOKUP(MYRANKS_P[[#This Row],[IDFANGRAPHS]],STEAMER_P[],COLUMN(STEAMER_P[W]),FALSE),0)</f>
        <v>3</v>
      </c>
      <c r="I315" s="23">
        <f>IFERROR(VLOOKUP(MYRANKS_P[[#This Row],[IDFANGRAPHS]],STEAMER_P[],COLUMN(STEAMER_P[L]),FALSE),0)</f>
        <v>3</v>
      </c>
      <c r="J315" s="23">
        <f>IFERROR(VLOOKUP(MYRANKS_P[[#This Row],[IDFANGRAPHS]],STEAMER_P[],COLUMN(STEAMER_P[SV]),FALSE),0)</f>
        <v>28</v>
      </c>
      <c r="K315" s="23">
        <f>IFERROR(VLOOKUP(MYRANKS_P[[#This Row],[IDFANGRAPHS]],STEAMER_P[],COLUMN(STEAMER_P[IP]),FALSE),0)</f>
        <v>65</v>
      </c>
      <c r="L315" s="23">
        <f>IFERROR(VLOOKUP(MYRANKS_P[[#This Row],[IDFANGRAPHS]],STEAMER_P[],COLUMN(STEAMER_P[H]),FALSE),0)</f>
        <v>67</v>
      </c>
      <c r="M315" s="23">
        <f>IFERROR(VLOOKUP(MYRANKS_P[[#This Row],[IDFANGRAPHS]],STEAMER_P[],COLUMN(STEAMER_P[ER]),FALSE),0)</f>
        <v>25</v>
      </c>
      <c r="N315" s="23">
        <f>IFERROR(VLOOKUP(MYRANKS_P[[#This Row],[IDFANGRAPHS]],STEAMER_P[],COLUMN(STEAMER_P[HR]),FALSE),0)</f>
        <v>4</v>
      </c>
      <c r="O315" s="23">
        <f>IFERROR(VLOOKUP(MYRANKS_P[[#This Row],[IDFANGRAPHS]],STEAMER_P[],COLUMN(STEAMER_P[SO]),FALSE),0)</f>
        <v>44</v>
      </c>
      <c r="P315" s="23">
        <f>IFERROR(VLOOKUP(MYRANKS_P[[#This Row],[IDFANGRAPHS]],STEAMER_P[],COLUMN(STEAMER_P[BB]),FALSE),0)</f>
        <v>21</v>
      </c>
      <c r="Q315" s="75">
        <f>IFERROR((MYRANKS_P[[#This Row],[ER]]*9)/MYRANKS_P[[#This Row],[IP]],0)</f>
        <v>3.4615384615384617</v>
      </c>
      <c r="R315" s="75">
        <f>IFERROR((MYRANKS_P[[#This Row],[BB]]+MYRANKS_P[[#This Row],[H]])/MYRANKS_P[[#This Row],[IP]],0)</f>
        <v>1.3538461538461539</v>
      </c>
      <c r="S315" s="74">
        <f>MYRANKS_P[[#This Row],[W]]*P_PTS_W+MYRANKS_P[[#This Row],[L]]*P_PTS_L+MYRANKS_P[[#This Row],[IP]]*P_PTS_IP+MYRANKS_P[[#This Row],[SO]]*P_PTS_K+MYRANKS_P[[#This Row],[BB]]*P_PTS_BB+MYRANKS_P[[#This Row],[H]]*P_PTS_HA+MYRANKS_P[[#This Row],[SV]]*P_PTS_SV+MYRANKS_P[[#This Row],[HR]]*P_PTS_HRA+MYRANKS_P[[#This Row],[ER]]*P_PTS_ER</f>
        <v>0</v>
      </c>
      <c r="T315" s="74">
        <f>VLOOKUP(MYRANKS_P[[#This Row],[POS]],REPLACEMENT_LEVEL[],3,FALSE)</f>
        <v>0</v>
      </c>
      <c r="U315" s="74">
        <f>MYRANKS_P[[#This Row],[PROJ PTS]]-MYRANKS_P[[#This Row],[REPL LEVEL]]</f>
        <v>0</v>
      </c>
      <c r="V315" s="73">
        <f>RANK(MYRANKS_P[[#This Row],[POINTS OVER REPL]],MYRANKS_P[POINTS OVER REPL])</f>
        <v>1</v>
      </c>
      <c r="W315" s="74">
        <f>IF(MYRANKS_P[[#This Row],[RANK]]&lt;=TOTAL_PITCHERS_DRAFTED,MYRANKS_P[[#This Row],[POINTS OVER REPL]],0)</f>
        <v>0</v>
      </c>
      <c r="X315" s="76">
        <f>MYRANKS_P[[#This Row],[POINTS OVER REPL]]*DOLLAR_VALUE_PER_POINT+1</f>
        <v>1</v>
      </c>
      <c r="Y315" s="76"/>
      <c r="Z315" s="74">
        <f>IF(AND(MYRANKS_P[[#This Row],[RANK]]&lt;=(TOTAL_PITCHERS_DRAFTED-PITCHERS_BELOW_REPL_DRAFTED),MYRANKS_P[[#This Row],[$ACTUAL]]=""),MYRANKS_P[[#This Row],[POINTS OVER REPL]],0)</f>
        <v>0</v>
      </c>
      <c r="AA315" s="77">
        <f>IF(MYRANKS_P[[#This Row],[$ACTUAL]]="",MYRANKS_P[[#This Row],[POINTS OVER REPL]]*REMAINING_DOLLAR_VALUE_PER_POINT+1,0)</f>
        <v>1</v>
      </c>
    </row>
    <row r="316" spans="1:27" x14ac:dyDescent="0.25">
      <c r="A316" s="2" t="s">
        <v>14271</v>
      </c>
      <c r="B316" s="14" t="str">
        <f>VLOOKUP(MYRANKS_P[[#This Row],[PLAYERID]],PLAYERIDMAP2[],COLUMN(PLAYERIDMAP2[LASTNAME]),FALSE)</f>
        <v>Nicasio</v>
      </c>
      <c r="C316" s="14" t="str">
        <f>VLOOKUP(MYRANKS_P[[#This Row],[PLAYERID]],PLAYERIDMAP2[],COLUMN(PLAYERIDMAP2[FIRSTNAME]),FALSE)</f>
        <v>Juan</v>
      </c>
      <c r="D316" s="14" t="str">
        <f>MYRANKS_P[[#This Row],[FNAME]]&amp;" "&amp;MYRANKS_P[[#This Row],[LNAME]]</f>
        <v>Juan Nicasio</v>
      </c>
      <c r="E316" s="14" t="str">
        <f>VLOOKUP(MYRANKS_P[[#This Row],[PLAYERID]],PLAYERIDMAP2[],COLUMN(PLAYERIDMAP2[TEAM]),FALSE)</f>
        <v>PIT</v>
      </c>
      <c r="F316" s="14" t="str">
        <f>VLOOKUP(MYRANKS_P[[#This Row],[PLAYERID]],PLAYERIDMAP2[],COLUMN(PLAYERIDMAP2[POS]),FALSE)</f>
        <v>P</v>
      </c>
      <c r="G316" s="14">
        <f>IFERROR(VALUE(VLOOKUP(MYRANKS_P[[#This Row],[PLAYERID]],PLAYERIDMAP2[],COLUMN(PLAYERIDMAP2[IDFANGRAPHS]),FALSE)),VLOOKUP(MYRANKS_P[[#This Row],[PLAYERID]],PLAYERIDMAP2[],COLUMN(PLAYERIDMAP2[IDFANGRAPHS]),FALSE))</f>
        <v>7731</v>
      </c>
      <c r="H316" s="23">
        <f>IFERROR(VLOOKUP(MYRANKS_P[[#This Row],[IDFANGRAPHS]],STEAMER_P[],COLUMN(STEAMER_P[W]),FALSE),0)</f>
        <v>2</v>
      </c>
      <c r="I316" s="23">
        <f>IFERROR(VLOOKUP(MYRANKS_P[[#This Row],[IDFANGRAPHS]],STEAMER_P[],COLUMN(STEAMER_P[L]),FALSE),0)</f>
        <v>2</v>
      </c>
      <c r="J316" s="23">
        <f>IFERROR(VLOOKUP(MYRANKS_P[[#This Row],[IDFANGRAPHS]],STEAMER_P[],COLUMN(STEAMER_P[SV]),FALSE),0)</f>
        <v>1</v>
      </c>
      <c r="K316" s="23">
        <f>IFERROR(VLOOKUP(MYRANKS_P[[#This Row],[IDFANGRAPHS]],STEAMER_P[],COLUMN(STEAMER_P[IP]),FALSE),0)</f>
        <v>45</v>
      </c>
      <c r="L316" s="23">
        <f>IFERROR(VLOOKUP(MYRANKS_P[[#This Row],[IDFANGRAPHS]],STEAMER_P[],COLUMN(STEAMER_P[H]),FALSE),0)</f>
        <v>40</v>
      </c>
      <c r="M316" s="23">
        <f>IFERROR(VLOOKUP(MYRANKS_P[[#This Row],[IDFANGRAPHS]],STEAMER_P[],COLUMN(STEAMER_P[ER]),FALSE),0)</f>
        <v>17</v>
      </c>
      <c r="N316" s="23">
        <f>IFERROR(VLOOKUP(MYRANKS_P[[#This Row],[IDFANGRAPHS]],STEAMER_P[],COLUMN(STEAMER_P[HR]),FALSE),0)</f>
        <v>4</v>
      </c>
      <c r="O316" s="23">
        <f>IFERROR(VLOOKUP(MYRANKS_P[[#This Row],[IDFANGRAPHS]],STEAMER_P[],COLUMN(STEAMER_P[SO]),FALSE),0)</f>
        <v>44</v>
      </c>
      <c r="P316" s="23">
        <f>IFERROR(VLOOKUP(MYRANKS_P[[#This Row],[IDFANGRAPHS]],STEAMER_P[],COLUMN(STEAMER_P[BB]),FALSE),0)</f>
        <v>15</v>
      </c>
      <c r="Q316" s="21">
        <f>IFERROR((MYRANKS_P[[#This Row],[ER]]*9)/MYRANKS_P[[#This Row],[IP]],0)</f>
        <v>3.4</v>
      </c>
      <c r="R316" s="21">
        <f>IFERROR((MYRANKS_P[[#This Row],[BB]]+MYRANKS_P[[#This Row],[H]])/MYRANKS_P[[#This Row],[IP]],0)</f>
        <v>1.2222222222222223</v>
      </c>
      <c r="S316" s="23">
        <f>MYRANKS_P[[#This Row],[W]]*P_PTS_W+MYRANKS_P[[#This Row],[L]]*P_PTS_L+MYRANKS_P[[#This Row],[IP]]*P_PTS_IP+MYRANKS_P[[#This Row],[SO]]*P_PTS_K+MYRANKS_P[[#This Row],[BB]]*P_PTS_BB+MYRANKS_P[[#This Row],[H]]*P_PTS_HA+MYRANKS_P[[#This Row],[SV]]*P_PTS_SV+MYRANKS_P[[#This Row],[HR]]*P_PTS_HRA+MYRANKS_P[[#This Row],[ER]]*P_PTS_ER</f>
        <v>0</v>
      </c>
      <c r="T316" s="23">
        <f>VLOOKUP(MYRANKS_P[[#This Row],[POS]],REPLACEMENT_LEVEL[],3,FALSE)</f>
        <v>0</v>
      </c>
      <c r="U316" s="23">
        <f>MYRANKS_P[[#This Row],[PROJ PTS]]-MYRANKS_P[[#This Row],[REPL LEVEL]]</f>
        <v>0</v>
      </c>
      <c r="V316" s="30">
        <f>RANK(MYRANKS_P[[#This Row],[POINTS OVER REPL]],MYRANKS_P[POINTS OVER REPL])</f>
        <v>1</v>
      </c>
      <c r="W316" s="29">
        <f>IF(MYRANKS_P[[#This Row],[RANK]]&lt;=TOTAL_PITCHERS_DRAFTED,MYRANKS_P[[#This Row],[POINTS OVER REPL]],0)</f>
        <v>0</v>
      </c>
      <c r="X316" s="35">
        <f>MYRANKS_P[[#This Row],[POINTS OVER REPL]]*DOLLAR_VALUE_PER_POINT+1</f>
        <v>1</v>
      </c>
      <c r="Y316" s="35"/>
      <c r="Z316" s="29">
        <f>IF(AND(MYRANKS_P[[#This Row],[RANK]]&lt;=(TOTAL_PITCHERS_DRAFTED-PITCHERS_BELOW_REPL_DRAFTED),MYRANKS_P[[#This Row],[$ACTUAL]]=""),MYRANKS_P[[#This Row],[POINTS OVER REPL]],0)</f>
        <v>0</v>
      </c>
      <c r="AA316" s="40">
        <f>IF(MYRANKS_P[[#This Row],[$ACTUAL]]="",MYRANKS_P[[#This Row],[POINTS OVER REPL]]*REMAINING_DOLLAR_VALUE_PER_POINT+1,0)</f>
        <v>1</v>
      </c>
    </row>
    <row r="317" spans="1:27" x14ac:dyDescent="0.25">
      <c r="A317" s="2" t="s">
        <v>13494</v>
      </c>
      <c r="B317" s="14" t="str">
        <f>VLOOKUP(MYRANKS_P[[#This Row],[PLAYERID]],PLAYERIDMAP2[],COLUMN(PLAYERIDMAP2[LASTNAME]),FALSE)</f>
        <v>Kontos</v>
      </c>
      <c r="C317" s="14" t="str">
        <f>VLOOKUP(MYRANKS_P[[#This Row],[PLAYERID]],PLAYERIDMAP2[],COLUMN(PLAYERIDMAP2[FIRSTNAME]),FALSE)</f>
        <v>George</v>
      </c>
      <c r="D317" s="14" t="str">
        <f>MYRANKS_P[[#This Row],[FNAME]]&amp;" "&amp;MYRANKS_P[[#This Row],[LNAME]]</f>
        <v>George Kontos</v>
      </c>
      <c r="E317" s="14" t="str">
        <f>VLOOKUP(MYRANKS_P[[#This Row],[PLAYERID]],PLAYERIDMAP2[],COLUMN(PLAYERIDMAP2[TEAM]),FALSE)</f>
        <v>SF</v>
      </c>
      <c r="F317" s="14" t="str">
        <f>VLOOKUP(MYRANKS_P[[#This Row],[PLAYERID]],PLAYERIDMAP2[],COLUMN(PLAYERIDMAP2[POS]),FALSE)</f>
        <v>P</v>
      </c>
      <c r="G317" s="14">
        <f>IFERROR(VALUE(VLOOKUP(MYRANKS_P[[#This Row],[PLAYERID]],PLAYERIDMAP2[],COLUMN(PLAYERIDMAP2[IDFANGRAPHS]),FALSE)),VLOOKUP(MYRANKS_P[[#This Row],[PLAYERID]],PLAYERIDMAP2[],COLUMN(PLAYERIDMAP2[IDFANGRAPHS]),FALSE))</f>
        <v>9486</v>
      </c>
      <c r="H317" s="23">
        <f>IFERROR(VLOOKUP(MYRANKS_P[[#This Row],[IDFANGRAPHS]],STEAMER_P[],COLUMN(STEAMER_P[W]),FALSE),0)</f>
        <v>3</v>
      </c>
      <c r="I317" s="23">
        <f>IFERROR(VLOOKUP(MYRANKS_P[[#This Row],[IDFANGRAPHS]],STEAMER_P[],COLUMN(STEAMER_P[L]),FALSE),0)</f>
        <v>3</v>
      </c>
      <c r="J317" s="23">
        <f>IFERROR(VLOOKUP(MYRANKS_P[[#This Row],[IDFANGRAPHS]],STEAMER_P[],COLUMN(STEAMER_P[SV]),FALSE),0)</f>
        <v>2</v>
      </c>
      <c r="K317" s="23">
        <f>IFERROR(VLOOKUP(MYRANKS_P[[#This Row],[IDFANGRAPHS]],STEAMER_P[],COLUMN(STEAMER_P[IP]),FALSE),0)</f>
        <v>55</v>
      </c>
      <c r="L317" s="23">
        <f>IFERROR(VLOOKUP(MYRANKS_P[[#This Row],[IDFANGRAPHS]],STEAMER_P[],COLUMN(STEAMER_P[H]),FALSE),0)</f>
        <v>53</v>
      </c>
      <c r="M317" s="23">
        <f>IFERROR(VLOOKUP(MYRANKS_P[[#This Row],[IDFANGRAPHS]],STEAMER_P[],COLUMN(STEAMER_P[ER]),FALSE),0)</f>
        <v>22</v>
      </c>
      <c r="N317" s="23">
        <f>IFERROR(VLOOKUP(MYRANKS_P[[#This Row],[IDFANGRAPHS]],STEAMER_P[],COLUMN(STEAMER_P[HR]),FALSE),0)</f>
        <v>6</v>
      </c>
      <c r="O317" s="23">
        <f>IFERROR(VLOOKUP(MYRANKS_P[[#This Row],[IDFANGRAPHS]],STEAMER_P[],COLUMN(STEAMER_P[SO]),FALSE),0)</f>
        <v>44</v>
      </c>
      <c r="P317" s="23">
        <f>IFERROR(VLOOKUP(MYRANKS_P[[#This Row],[IDFANGRAPHS]],STEAMER_P[],COLUMN(STEAMER_P[BB]),FALSE),0)</f>
        <v>15</v>
      </c>
      <c r="Q317" s="21">
        <f>IFERROR((MYRANKS_P[[#This Row],[ER]]*9)/MYRANKS_P[[#This Row],[IP]],0)</f>
        <v>3.6</v>
      </c>
      <c r="R317" s="21">
        <f>IFERROR((MYRANKS_P[[#This Row],[BB]]+MYRANKS_P[[#This Row],[H]])/MYRANKS_P[[#This Row],[IP]],0)</f>
        <v>1.2363636363636363</v>
      </c>
      <c r="S317" s="23">
        <f>MYRANKS_P[[#This Row],[W]]*P_PTS_W+MYRANKS_P[[#This Row],[L]]*P_PTS_L+MYRANKS_P[[#This Row],[IP]]*P_PTS_IP+MYRANKS_P[[#This Row],[SO]]*P_PTS_K+MYRANKS_P[[#This Row],[BB]]*P_PTS_BB+MYRANKS_P[[#This Row],[H]]*P_PTS_HA+MYRANKS_P[[#This Row],[SV]]*P_PTS_SV+MYRANKS_P[[#This Row],[HR]]*P_PTS_HRA+MYRANKS_P[[#This Row],[ER]]*P_PTS_ER</f>
        <v>0</v>
      </c>
      <c r="T317" s="23">
        <f>VLOOKUP(MYRANKS_P[[#This Row],[POS]],REPLACEMENT_LEVEL[],3,FALSE)</f>
        <v>0</v>
      </c>
      <c r="U317" s="23">
        <f>MYRANKS_P[[#This Row],[PROJ PTS]]-MYRANKS_P[[#This Row],[REPL LEVEL]]</f>
        <v>0</v>
      </c>
      <c r="V317" s="30">
        <f>RANK(MYRANKS_P[[#This Row],[POINTS OVER REPL]],MYRANKS_P[POINTS OVER REPL])</f>
        <v>1</v>
      </c>
      <c r="W317" s="29">
        <f>IF(MYRANKS_P[[#This Row],[RANK]]&lt;=TOTAL_PITCHERS_DRAFTED,MYRANKS_P[[#This Row],[POINTS OVER REPL]],0)</f>
        <v>0</v>
      </c>
      <c r="X317" s="35">
        <f>MYRANKS_P[[#This Row],[POINTS OVER REPL]]*DOLLAR_VALUE_PER_POINT+1</f>
        <v>1</v>
      </c>
      <c r="Y317" s="35"/>
      <c r="Z317" s="29">
        <f>IF(AND(MYRANKS_P[[#This Row],[RANK]]&lt;=(TOTAL_PITCHERS_DRAFTED-PITCHERS_BELOW_REPL_DRAFTED),MYRANKS_P[[#This Row],[$ACTUAL]]=""),MYRANKS_P[[#This Row],[POINTS OVER REPL]],0)</f>
        <v>0</v>
      </c>
      <c r="AA317" s="40">
        <f>IF(MYRANKS_P[[#This Row],[$ACTUAL]]="",MYRANKS_P[[#This Row],[POINTS OVER REPL]]*REMAINING_DOLLAR_VALUE_PER_POINT+1,0)</f>
        <v>1</v>
      </c>
    </row>
    <row r="318" spans="1:27" x14ac:dyDescent="0.25">
      <c r="A318" s="2" t="s">
        <v>11801</v>
      </c>
      <c r="B318" s="14" t="str">
        <f>VLOOKUP(MYRANKS_P[[#This Row],[PLAYERID]],PLAYERIDMAP2[],COLUMN(PLAYERIDMAP2[LASTNAME]),FALSE)</f>
        <v>Cedeno</v>
      </c>
      <c r="C318" s="14" t="str">
        <f>VLOOKUP(MYRANKS_P[[#This Row],[PLAYERID]],PLAYERIDMAP2[],COLUMN(PLAYERIDMAP2[FIRSTNAME]),FALSE)</f>
        <v>Xavier</v>
      </c>
      <c r="D318" s="14" t="str">
        <f>MYRANKS_P[[#This Row],[FNAME]]&amp;" "&amp;MYRANKS_P[[#This Row],[LNAME]]</f>
        <v>Xavier Cedeno</v>
      </c>
      <c r="E318" s="14" t="str">
        <f>VLOOKUP(MYRANKS_P[[#This Row],[PLAYERID]],PLAYERIDMAP2[],COLUMN(PLAYERIDMAP2[TEAM]),FALSE)</f>
        <v>WAS</v>
      </c>
      <c r="F318" s="14" t="str">
        <f>VLOOKUP(MYRANKS_P[[#This Row],[PLAYERID]],PLAYERIDMAP2[],COLUMN(PLAYERIDMAP2[POS]),FALSE)</f>
        <v>P</v>
      </c>
      <c r="G318" s="14">
        <f>IFERROR(VALUE(VLOOKUP(MYRANKS_P[[#This Row],[PLAYERID]],PLAYERIDMAP2[],COLUMN(PLAYERIDMAP2[IDFANGRAPHS]),FALSE)),VLOOKUP(MYRANKS_P[[#This Row],[PLAYERID]],PLAYERIDMAP2[],COLUMN(PLAYERIDMAP2[IDFANGRAPHS]),FALSE))</f>
        <v>36</v>
      </c>
      <c r="H318" s="23">
        <f>IFERROR(VLOOKUP(MYRANKS_P[[#This Row],[IDFANGRAPHS]],STEAMER_P[],COLUMN(STEAMER_P[W]),FALSE),0)</f>
        <v>2</v>
      </c>
      <c r="I318" s="23">
        <f>IFERROR(VLOOKUP(MYRANKS_P[[#This Row],[IDFANGRAPHS]],STEAMER_P[],COLUMN(STEAMER_P[L]),FALSE),0)</f>
        <v>2</v>
      </c>
      <c r="J318" s="23">
        <f>IFERROR(VLOOKUP(MYRANKS_P[[#This Row],[IDFANGRAPHS]],STEAMER_P[],COLUMN(STEAMER_P[SV]),FALSE),0)</f>
        <v>1</v>
      </c>
      <c r="K318" s="23">
        <f>IFERROR(VLOOKUP(MYRANKS_P[[#This Row],[IDFANGRAPHS]],STEAMER_P[],COLUMN(STEAMER_P[IP]),FALSE),0)</f>
        <v>45</v>
      </c>
      <c r="L318" s="23">
        <f>IFERROR(VLOOKUP(MYRANKS_P[[#This Row],[IDFANGRAPHS]],STEAMER_P[],COLUMN(STEAMER_P[H]),FALSE),0)</f>
        <v>39</v>
      </c>
      <c r="M318" s="23">
        <f>IFERROR(VLOOKUP(MYRANKS_P[[#This Row],[IDFANGRAPHS]],STEAMER_P[],COLUMN(STEAMER_P[ER]),FALSE),0)</f>
        <v>16</v>
      </c>
      <c r="N318" s="23">
        <f>IFERROR(VLOOKUP(MYRANKS_P[[#This Row],[IDFANGRAPHS]],STEAMER_P[],COLUMN(STEAMER_P[HR]),FALSE),0)</f>
        <v>4</v>
      </c>
      <c r="O318" s="23">
        <f>IFERROR(VLOOKUP(MYRANKS_P[[#This Row],[IDFANGRAPHS]],STEAMER_P[],COLUMN(STEAMER_P[SO]),FALSE),0)</f>
        <v>44</v>
      </c>
      <c r="P318" s="23">
        <f>IFERROR(VLOOKUP(MYRANKS_P[[#This Row],[IDFANGRAPHS]],STEAMER_P[],COLUMN(STEAMER_P[BB]),FALSE),0)</f>
        <v>16</v>
      </c>
      <c r="Q318" s="21">
        <f>IFERROR((MYRANKS_P[[#This Row],[ER]]*9)/MYRANKS_P[[#This Row],[IP]],0)</f>
        <v>3.2</v>
      </c>
      <c r="R318" s="21">
        <f>IFERROR((MYRANKS_P[[#This Row],[BB]]+MYRANKS_P[[#This Row],[H]])/MYRANKS_P[[#This Row],[IP]],0)</f>
        <v>1.2222222222222223</v>
      </c>
      <c r="S318" s="23">
        <f>MYRANKS_P[[#This Row],[W]]*P_PTS_W+MYRANKS_P[[#This Row],[L]]*P_PTS_L+MYRANKS_P[[#This Row],[IP]]*P_PTS_IP+MYRANKS_P[[#This Row],[SO]]*P_PTS_K+MYRANKS_P[[#This Row],[BB]]*P_PTS_BB+MYRANKS_P[[#This Row],[H]]*P_PTS_HA+MYRANKS_P[[#This Row],[SV]]*P_PTS_SV+MYRANKS_P[[#This Row],[HR]]*P_PTS_HRA+MYRANKS_P[[#This Row],[ER]]*P_PTS_ER</f>
        <v>0</v>
      </c>
      <c r="T318" s="23">
        <f>VLOOKUP(MYRANKS_P[[#This Row],[POS]],REPLACEMENT_LEVEL[],3,FALSE)</f>
        <v>0</v>
      </c>
      <c r="U318" s="23">
        <f>MYRANKS_P[[#This Row],[PROJ PTS]]-MYRANKS_P[[#This Row],[REPL LEVEL]]</f>
        <v>0</v>
      </c>
      <c r="V318" s="30">
        <f>RANK(MYRANKS_P[[#This Row],[POINTS OVER REPL]],MYRANKS_P[POINTS OVER REPL])</f>
        <v>1</v>
      </c>
      <c r="W318" s="29">
        <f>IF(MYRANKS_P[[#This Row],[RANK]]&lt;=TOTAL_PITCHERS_DRAFTED,MYRANKS_P[[#This Row],[POINTS OVER REPL]],0)</f>
        <v>0</v>
      </c>
      <c r="X318" s="35">
        <f>MYRANKS_P[[#This Row],[POINTS OVER REPL]]*DOLLAR_VALUE_PER_POINT+1</f>
        <v>1</v>
      </c>
      <c r="Y318" s="35"/>
      <c r="Z318" s="29">
        <f>IF(AND(MYRANKS_P[[#This Row],[RANK]]&lt;=(TOTAL_PITCHERS_DRAFTED-PITCHERS_BELOW_REPL_DRAFTED),MYRANKS_P[[#This Row],[$ACTUAL]]=""),MYRANKS_P[[#This Row],[POINTS OVER REPL]],0)</f>
        <v>0</v>
      </c>
      <c r="AA318" s="40">
        <f>IF(MYRANKS_P[[#This Row],[$ACTUAL]]="",MYRANKS_P[[#This Row],[POINTS OVER REPL]]*REMAINING_DOLLAR_VALUE_PER_POINT+1,0)</f>
        <v>1</v>
      </c>
    </row>
    <row r="319" spans="1:27" x14ac:dyDescent="0.25">
      <c r="A319" s="2" t="s">
        <v>13956</v>
      </c>
      <c r="B319" s="14" t="str">
        <f>VLOOKUP(MYRANKS_P[[#This Row],[PLAYERID]],PLAYERIDMAP2[],COLUMN(PLAYERIDMAP2[LASTNAME]),FALSE)</f>
        <v>McCarthy</v>
      </c>
      <c r="C319" s="14" t="str">
        <f>VLOOKUP(MYRANKS_P[[#This Row],[PLAYERID]],PLAYERIDMAP2[],COLUMN(PLAYERIDMAP2[FIRSTNAME]),FALSE)</f>
        <v>Brandon</v>
      </c>
      <c r="D319" s="14" t="str">
        <f>MYRANKS_P[[#This Row],[FNAME]]&amp;" "&amp;MYRANKS_P[[#This Row],[LNAME]]</f>
        <v>Brandon McCarthy</v>
      </c>
      <c r="E319" s="14" t="str">
        <f>VLOOKUP(MYRANKS_P[[#This Row],[PLAYERID]],PLAYERIDMAP2[],COLUMN(PLAYERIDMAP2[TEAM]),FALSE)</f>
        <v>LAD</v>
      </c>
      <c r="F319" s="14" t="str">
        <f>VLOOKUP(MYRANKS_P[[#This Row],[PLAYERID]],PLAYERIDMAP2[],COLUMN(PLAYERIDMAP2[POS]),FALSE)</f>
        <v>P</v>
      </c>
      <c r="G319" s="14">
        <f>IFERROR(VALUE(VLOOKUP(MYRANKS_P[[#This Row],[PLAYERID]],PLAYERIDMAP2[],COLUMN(PLAYERIDMAP2[IDFANGRAPHS]),FALSE)),VLOOKUP(MYRANKS_P[[#This Row],[PLAYERID]],PLAYERIDMAP2[],COLUMN(PLAYERIDMAP2[IDFANGRAPHS]),FALSE))</f>
        <v>4662</v>
      </c>
      <c r="H319" s="23">
        <f>IFERROR(VLOOKUP(MYRANKS_P[[#This Row],[IDFANGRAPHS]],STEAMER_P[],COLUMN(STEAMER_P[W]),FALSE),0)</f>
        <v>3</v>
      </c>
      <c r="I319" s="23">
        <f>IFERROR(VLOOKUP(MYRANKS_P[[#This Row],[IDFANGRAPHS]],STEAMER_P[],COLUMN(STEAMER_P[L]),FALSE),0)</f>
        <v>2</v>
      </c>
      <c r="J319" s="23">
        <f>IFERROR(VLOOKUP(MYRANKS_P[[#This Row],[IDFANGRAPHS]],STEAMER_P[],COLUMN(STEAMER_P[SV]),FALSE),0)</f>
        <v>0</v>
      </c>
      <c r="K319" s="23">
        <f>IFERROR(VLOOKUP(MYRANKS_P[[#This Row],[IDFANGRAPHS]],STEAMER_P[],COLUMN(STEAMER_P[IP]),FALSE),0)</f>
        <v>48</v>
      </c>
      <c r="L319" s="23">
        <f>IFERROR(VLOOKUP(MYRANKS_P[[#This Row],[IDFANGRAPHS]],STEAMER_P[],COLUMN(STEAMER_P[H]),FALSE),0)</f>
        <v>45</v>
      </c>
      <c r="M319" s="23">
        <f>IFERROR(VLOOKUP(MYRANKS_P[[#This Row],[IDFANGRAPHS]],STEAMER_P[],COLUMN(STEAMER_P[ER]),FALSE),0)</f>
        <v>17</v>
      </c>
      <c r="N319" s="23">
        <f>IFERROR(VLOOKUP(MYRANKS_P[[#This Row],[IDFANGRAPHS]],STEAMER_P[],COLUMN(STEAMER_P[HR]),FALSE),0)</f>
        <v>5</v>
      </c>
      <c r="O319" s="23">
        <f>IFERROR(VLOOKUP(MYRANKS_P[[#This Row],[IDFANGRAPHS]],STEAMER_P[],COLUMN(STEAMER_P[SO]),FALSE),0)</f>
        <v>43</v>
      </c>
      <c r="P319" s="23">
        <f>IFERROR(VLOOKUP(MYRANKS_P[[#This Row],[IDFANGRAPHS]],STEAMER_P[],COLUMN(STEAMER_P[BB]),FALSE),0)</f>
        <v>9</v>
      </c>
      <c r="Q319" s="21">
        <f>IFERROR((MYRANKS_P[[#This Row],[ER]]*9)/MYRANKS_P[[#This Row],[IP]],0)</f>
        <v>3.1875</v>
      </c>
      <c r="R319" s="21">
        <f>IFERROR((MYRANKS_P[[#This Row],[BB]]+MYRANKS_P[[#This Row],[H]])/MYRANKS_P[[#This Row],[IP]],0)</f>
        <v>1.125</v>
      </c>
      <c r="S319" s="23">
        <f>MYRANKS_P[[#This Row],[W]]*P_PTS_W+MYRANKS_P[[#This Row],[L]]*P_PTS_L+MYRANKS_P[[#This Row],[IP]]*P_PTS_IP+MYRANKS_P[[#This Row],[SO]]*P_PTS_K+MYRANKS_P[[#This Row],[BB]]*P_PTS_BB+MYRANKS_P[[#This Row],[H]]*P_PTS_HA+MYRANKS_P[[#This Row],[SV]]*P_PTS_SV+MYRANKS_P[[#This Row],[HR]]*P_PTS_HRA+MYRANKS_P[[#This Row],[ER]]*P_PTS_ER</f>
        <v>0</v>
      </c>
      <c r="T319" s="23">
        <f>VLOOKUP(MYRANKS_P[[#This Row],[POS]],REPLACEMENT_LEVEL[],3,FALSE)</f>
        <v>0</v>
      </c>
      <c r="U319" s="23">
        <f>MYRANKS_P[[#This Row],[PROJ PTS]]-MYRANKS_P[[#This Row],[REPL LEVEL]]</f>
        <v>0</v>
      </c>
      <c r="V319" s="30">
        <f>RANK(MYRANKS_P[[#This Row],[POINTS OVER REPL]],MYRANKS_P[POINTS OVER REPL])</f>
        <v>1</v>
      </c>
      <c r="W319" s="29">
        <f>IF(MYRANKS_P[[#This Row],[RANK]]&lt;=TOTAL_PITCHERS_DRAFTED,MYRANKS_P[[#This Row],[POINTS OVER REPL]],0)</f>
        <v>0</v>
      </c>
      <c r="X319" s="35">
        <f>MYRANKS_P[[#This Row],[POINTS OVER REPL]]*DOLLAR_VALUE_PER_POINT+1</f>
        <v>1</v>
      </c>
      <c r="Y319" s="35"/>
      <c r="Z319" s="29">
        <f>IF(AND(MYRANKS_P[[#This Row],[RANK]]&lt;=(TOTAL_PITCHERS_DRAFTED-PITCHERS_BELOW_REPL_DRAFTED),MYRANKS_P[[#This Row],[$ACTUAL]]=""),MYRANKS_P[[#This Row],[POINTS OVER REPL]],0)</f>
        <v>0</v>
      </c>
      <c r="AA319" s="40">
        <f>IF(MYRANKS_P[[#This Row],[$ACTUAL]]="",MYRANKS_P[[#This Row],[POINTS OVER REPL]]*REMAINING_DOLLAR_VALUE_PER_POINT+1,0)</f>
        <v>1</v>
      </c>
    </row>
    <row r="320" spans="1:27" x14ac:dyDescent="0.25">
      <c r="A320" s="89" t="s">
        <v>15951</v>
      </c>
      <c r="B320" s="90" t="str">
        <f>VLOOKUP(MYRANKS_P[[#This Row],[PLAYERID]],PLAYERIDMAP2[],COLUMN(PLAYERIDMAP2[LASTNAME]),FALSE)</f>
        <v>Worley</v>
      </c>
      <c r="C320" s="90" t="str">
        <f>VLOOKUP(MYRANKS_P[[#This Row],[PLAYERID]],PLAYERIDMAP2[],COLUMN(PLAYERIDMAP2[FIRSTNAME]),FALSE)</f>
        <v>Vance</v>
      </c>
      <c r="D320" s="90" t="str">
        <f>MYRANKS_P[[#This Row],[FNAME]]&amp;" "&amp;MYRANKS_P[[#This Row],[LNAME]]</f>
        <v>Vance Worley</v>
      </c>
      <c r="E320" s="90" t="str">
        <f>VLOOKUP(MYRANKS_P[[#This Row],[PLAYERID]],PLAYERIDMAP2[],COLUMN(PLAYERIDMAP2[TEAM]),FALSE)</f>
        <v>PIT</v>
      </c>
      <c r="F320" s="90" t="str">
        <f>VLOOKUP(MYRANKS_P[[#This Row],[PLAYERID]],PLAYERIDMAP2[],COLUMN(PLAYERIDMAP2[POS]),FALSE)</f>
        <v>P</v>
      </c>
      <c r="G320" s="90">
        <f>IFERROR(VALUE(VLOOKUP(MYRANKS_P[[#This Row],[PLAYERID]],PLAYERIDMAP2[],COLUMN(PLAYERIDMAP2[IDFANGRAPHS]),FALSE)),VLOOKUP(MYRANKS_P[[#This Row],[PLAYERID]],PLAYERIDMAP2[],COLUMN(PLAYERIDMAP2[IDFANGRAPHS]),FALSE))</f>
        <v>6435</v>
      </c>
      <c r="H320" s="23">
        <f>IFERROR(VLOOKUP(MYRANKS_P[[#This Row],[IDFANGRAPHS]],STEAMER_P[],COLUMN(STEAMER_P[W]),FALSE),0)</f>
        <v>3</v>
      </c>
      <c r="I320" s="23">
        <f>IFERROR(VLOOKUP(MYRANKS_P[[#This Row],[IDFANGRAPHS]],STEAMER_P[],COLUMN(STEAMER_P[L]),FALSE),0)</f>
        <v>4</v>
      </c>
      <c r="J320" s="23">
        <f>IFERROR(VLOOKUP(MYRANKS_P[[#This Row],[IDFANGRAPHS]],STEAMER_P[],COLUMN(STEAMER_P[SV]),FALSE),0)</f>
        <v>0</v>
      </c>
      <c r="K320" s="23">
        <f>IFERROR(VLOOKUP(MYRANKS_P[[#This Row],[IDFANGRAPHS]],STEAMER_P[],COLUMN(STEAMER_P[IP]),FALSE),0)</f>
        <v>63</v>
      </c>
      <c r="L320" s="23">
        <f>IFERROR(VLOOKUP(MYRANKS_P[[#This Row],[IDFANGRAPHS]],STEAMER_P[],COLUMN(STEAMER_P[H]),FALSE),0)</f>
        <v>67</v>
      </c>
      <c r="M320" s="23">
        <f>IFERROR(VLOOKUP(MYRANKS_P[[#This Row],[IDFANGRAPHS]],STEAMER_P[],COLUMN(STEAMER_P[ER]),FALSE),0)</f>
        <v>29</v>
      </c>
      <c r="N320" s="23">
        <f>IFERROR(VLOOKUP(MYRANKS_P[[#This Row],[IDFANGRAPHS]],STEAMER_P[],COLUMN(STEAMER_P[HR]),FALSE),0)</f>
        <v>8</v>
      </c>
      <c r="O320" s="23">
        <f>IFERROR(VLOOKUP(MYRANKS_P[[#This Row],[IDFANGRAPHS]],STEAMER_P[],COLUMN(STEAMER_P[SO]),FALSE),0)</f>
        <v>43</v>
      </c>
      <c r="P320" s="23">
        <f>IFERROR(VLOOKUP(MYRANKS_P[[#This Row],[IDFANGRAPHS]],STEAMER_P[],COLUMN(STEAMER_P[BB]),FALSE),0)</f>
        <v>15</v>
      </c>
      <c r="Q320" s="82">
        <f>IFERROR((MYRANKS_P[[#This Row],[ER]]*9)/MYRANKS_P[[#This Row],[IP]],0)</f>
        <v>4.1428571428571432</v>
      </c>
      <c r="R320" s="82">
        <f>IFERROR((MYRANKS_P[[#This Row],[BB]]+MYRANKS_P[[#This Row],[H]])/MYRANKS_P[[#This Row],[IP]],0)</f>
        <v>1.3015873015873016</v>
      </c>
      <c r="S320" s="81">
        <f>MYRANKS_P[[#This Row],[W]]*P_PTS_W+MYRANKS_P[[#This Row],[L]]*P_PTS_L+MYRANKS_P[[#This Row],[IP]]*P_PTS_IP+MYRANKS_P[[#This Row],[SO]]*P_PTS_K+MYRANKS_P[[#This Row],[BB]]*P_PTS_BB+MYRANKS_P[[#This Row],[H]]*P_PTS_HA+MYRANKS_P[[#This Row],[SV]]*P_PTS_SV+MYRANKS_P[[#This Row],[HR]]*P_PTS_HRA+MYRANKS_P[[#This Row],[ER]]*P_PTS_ER</f>
        <v>0</v>
      </c>
      <c r="T320" s="81">
        <f>VLOOKUP(MYRANKS_P[[#This Row],[POS]],REPLACEMENT_LEVEL[],3,FALSE)</f>
        <v>0</v>
      </c>
      <c r="U320" s="81">
        <f>MYRANKS_P[[#This Row],[PROJ PTS]]-MYRANKS_P[[#This Row],[REPL LEVEL]]</f>
        <v>0</v>
      </c>
      <c r="V320" s="80">
        <f>RANK(MYRANKS_P[[#This Row],[POINTS OVER REPL]],MYRANKS_P[POINTS OVER REPL])</f>
        <v>1</v>
      </c>
      <c r="W320" s="81">
        <f>IF(MYRANKS_P[[#This Row],[RANK]]&lt;=TOTAL_PITCHERS_DRAFTED,MYRANKS_P[[#This Row],[POINTS OVER REPL]],0)</f>
        <v>0</v>
      </c>
      <c r="X320" s="83">
        <f>MYRANKS_P[[#This Row],[POINTS OVER REPL]]*DOLLAR_VALUE_PER_POINT+1</f>
        <v>1</v>
      </c>
      <c r="Y320" s="83"/>
      <c r="Z320" s="81">
        <f>IF(AND(MYRANKS_P[[#This Row],[RANK]]&lt;=(TOTAL_PITCHERS_DRAFTED-PITCHERS_BELOW_REPL_DRAFTED),MYRANKS_P[[#This Row],[$ACTUAL]]=""),MYRANKS_P[[#This Row],[POINTS OVER REPL]],0)</f>
        <v>0</v>
      </c>
      <c r="AA320" s="84">
        <f>IF(MYRANKS_P[[#This Row],[$ACTUAL]]="",MYRANKS_P[[#This Row],[POINTS OVER REPL]]*REMAINING_DOLLAR_VALUE_PER_POINT+1,0)</f>
        <v>1</v>
      </c>
    </row>
    <row r="321" spans="1:27" x14ac:dyDescent="0.25">
      <c r="A321" s="2" t="s">
        <v>16259</v>
      </c>
      <c r="B321" s="14" t="str">
        <f>VLOOKUP(MYRANKS_P[[#This Row],[PLAYERID]],PLAYERIDMAP2[],COLUMN(PLAYERIDMAP2[LASTNAME]),FALSE)</f>
        <v>Petricka</v>
      </c>
      <c r="C321" s="14" t="str">
        <f>VLOOKUP(MYRANKS_P[[#This Row],[PLAYERID]],PLAYERIDMAP2[],COLUMN(PLAYERIDMAP2[FIRSTNAME]),FALSE)</f>
        <v>Jake</v>
      </c>
      <c r="D321" s="14" t="str">
        <f>MYRANKS_P[[#This Row],[FNAME]]&amp;" "&amp;MYRANKS_P[[#This Row],[LNAME]]</f>
        <v>Jake Petricka</v>
      </c>
      <c r="E321" s="14" t="str">
        <f>VLOOKUP(MYRANKS_P[[#This Row],[PLAYERID]],PLAYERIDMAP2[],COLUMN(PLAYERIDMAP2[TEAM]),FALSE)</f>
        <v>CHW</v>
      </c>
      <c r="F321" s="14" t="str">
        <f>VLOOKUP(MYRANKS_P[[#This Row],[PLAYERID]],PLAYERIDMAP2[],COLUMN(PLAYERIDMAP2[POS]),FALSE)</f>
        <v>P</v>
      </c>
      <c r="G321" s="14">
        <f>IFERROR(VALUE(VLOOKUP(MYRANKS_P[[#This Row],[PLAYERID]],PLAYERIDMAP2[],COLUMN(PLAYERIDMAP2[IDFANGRAPHS]),FALSE)),VLOOKUP(MYRANKS_P[[#This Row],[PLAYERID]],PLAYERIDMAP2[],COLUMN(PLAYERIDMAP2[IDFANGRAPHS]),FALSE))</f>
        <v>10534</v>
      </c>
      <c r="H321" s="23">
        <f>IFERROR(VLOOKUP(MYRANKS_P[[#This Row],[IDFANGRAPHS]],STEAMER_P[],COLUMN(STEAMER_P[W]),FALSE),0)</f>
        <v>3</v>
      </c>
      <c r="I321" s="23">
        <f>IFERROR(VLOOKUP(MYRANKS_P[[#This Row],[IDFANGRAPHS]],STEAMER_P[],COLUMN(STEAMER_P[L]),FALSE),0)</f>
        <v>3</v>
      </c>
      <c r="J321" s="23">
        <f>IFERROR(VLOOKUP(MYRANKS_P[[#This Row],[IDFANGRAPHS]],STEAMER_P[],COLUMN(STEAMER_P[SV]),FALSE),0)</f>
        <v>2</v>
      </c>
      <c r="K321" s="23">
        <f>IFERROR(VLOOKUP(MYRANKS_P[[#This Row],[IDFANGRAPHS]],STEAMER_P[],COLUMN(STEAMER_P[IP]),FALSE),0)</f>
        <v>55</v>
      </c>
      <c r="L321" s="23">
        <f>IFERROR(VLOOKUP(MYRANKS_P[[#This Row],[IDFANGRAPHS]],STEAMER_P[],COLUMN(STEAMER_P[H]),FALSE),0)</f>
        <v>55</v>
      </c>
      <c r="M321" s="23">
        <f>IFERROR(VLOOKUP(MYRANKS_P[[#This Row],[IDFANGRAPHS]],STEAMER_P[],COLUMN(STEAMER_P[ER]),FALSE),0)</f>
        <v>25</v>
      </c>
      <c r="N321" s="23">
        <f>IFERROR(VLOOKUP(MYRANKS_P[[#This Row],[IDFANGRAPHS]],STEAMER_P[],COLUMN(STEAMER_P[HR]),FALSE),0)</f>
        <v>5</v>
      </c>
      <c r="O321" s="23">
        <f>IFERROR(VLOOKUP(MYRANKS_P[[#This Row],[IDFANGRAPHS]],STEAMER_P[],COLUMN(STEAMER_P[SO]),FALSE),0)</f>
        <v>43</v>
      </c>
      <c r="P321" s="23">
        <f>IFERROR(VLOOKUP(MYRANKS_P[[#This Row],[IDFANGRAPHS]],STEAMER_P[],COLUMN(STEAMER_P[BB]),FALSE),0)</f>
        <v>23</v>
      </c>
      <c r="Q321" s="21">
        <f>IFERROR((MYRANKS_P[[#This Row],[ER]]*9)/MYRANKS_P[[#This Row],[IP]],0)</f>
        <v>4.0909090909090908</v>
      </c>
      <c r="R321" s="21">
        <f>IFERROR((MYRANKS_P[[#This Row],[BB]]+MYRANKS_P[[#This Row],[H]])/MYRANKS_P[[#This Row],[IP]],0)</f>
        <v>1.4181818181818182</v>
      </c>
      <c r="S321" s="23">
        <f>MYRANKS_P[[#This Row],[W]]*P_PTS_W+MYRANKS_P[[#This Row],[L]]*P_PTS_L+MYRANKS_P[[#This Row],[IP]]*P_PTS_IP+MYRANKS_P[[#This Row],[SO]]*P_PTS_K+MYRANKS_P[[#This Row],[BB]]*P_PTS_BB+MYRANKS_P[[#This Row],[H]]*P_PTS_HA+MYRANKS_P[[#This Row],[SV]]*P_PTS_SV+MYRANKS_P[[#This Row],[HR]]*P_PTS_HRA+MYRANKS_P[[#This Row],[ER]]*P_PTS_ER</f>
        <v>0</v>
      </c>
      <c r="T321" s="23">
        <f>VLOOKUP(MYRANKS_P[[#This Row],[POS]],REPLACEMENT_LEVEL[],3,FALSE)</f>
        <v>0</v>
      </c>
      <c r="U321" s="23">
        <f>MYRANKS_P[[#This Row],[PROJ PTS]]-MYRANKS_P[[#This Row],[REPL LEVEL]]</f>
        <v>0</v>
      </c>
      <c r="V321" s="30">
        <f>RANK(MYRANKS_P[[#This Row],[POINTS OVER REPL]],MYRANKS_P[POINTS OVER REPL])</f>
        <v>1</v>
      </c>
      <c r="W321" s="29">
        <f>IF(MYRANKS_P[[#This Row],[RANK]]&lt;=TOTAL_PITCHERS_DRAFTED,MYRANKS_P[[#This Row],[POINTS OVER REPL]],0)</f>
        <v>0</v>
      </c>
      <c r="X321" s="35">
        <f>MYRANKS_P[[#This Row],[POINTS OVER REPL]]*DOLLAR_VALUE_PER_POINT+1</f>
        <v>1</v>
      </c>
      <c r="Y321" s="35"/>
      <c r="Z321" s="29">
        <f>IF(AND(MYRANKS_P[[#This Row],[RANK]]&lt;=(TOTAL_PITCHERS_DRAFTED-PITCHERS_BELOW_REPL_DRAFTED),MYRANKS_P[[#This Row],[$ACTUAL]]=""),MYRANKS_P[[#This Row],[POINTS OVER REPL]],0)</f>
        <v>0</v>
      </c>
      <c r="AA321" s="40">
        <f>IF(MYRANKS_P[[#This Row],[$ACTUAL]]="",MYRANKS_P[[#This Row],[POINTS OVER REPL]]*REMAINING_DOLLAR_VALUE_PER_POINT+1,0)</f>
        <v>1</v>
      </c>
    </row>
    <row r="322" spans="1:27" x14ac:dyDescent="0.25">
      <c r="A322" s="2" t="s">
        <v>19158</v>
      </c>
      <c r="B322" s="14" t="str">
        <f>VLOOKUP(MYRANKS_P[[#This Row],[PLAYERID]],PLAYERIDMAP2[],COLUMN(PLAYERIDMAP2[LASTNAME]),FALSE)</f>
        <v>Bedrosian</v>
      </c>
      <c r="C322" s="14" t="str">
        <f>VLOOKUP(MYRANKS_P[[#This Row],[PLAYERID]],PLAYERIDMAP2[],COLUMN(PLAYERIDMAP2[FIRSTNAME]),FALSE)</f>
        <v>Cam</v>
      </c>
      <c r="D322" s="14" t="str">
        <f>MYRANKS_P[[#This Row],[FNAME]]&amp;" "&amp;MYRANKS_P[[#This Row],[LNAME]]</f>
        <v>Cam Bedrosian</v>
      </c>
      <c r="E322" s="14" t="str">
        <f>VLOOKUP(MYRANKS_P[[#This Row],[PLAYERID]],PLAYERIDMAP2[],COLUMN(PLAYERIDMAP2[TEAM]),FALSE)</f>
        <v>LAA</v>
      </c>
      <c r="F322" s="14" t="str">
        <f>VLOOKUP(MYRANKS_P[[#This Row],[PLAYERID]],PLAYERIDMAP2[],COLUMN(PLAYERIDMAP2[POS]),FALSE)</f>
        <v>P</v>
      </c>
      <c r="G322" s="14">
        <f>IFERROR(VALUE(VLOOKUP(MYRANKS_P[[#This Row],[PLAYERID]],PLAYERIDMAP2[],COLUMN(PLAYERIDMAP2[IDFANGRAPHS]),FALSE)),VLOOKUP(MYRANKS_P[[#This Row],[PLAYERID]],PLAYERIDMAP2[],COLUMN(PLAYERIDMAP2[IDFANGRAPHS]),FALSE))</f>
        <v>13360</v>
      </c>
      <c r="H322" s="23">
        <f>IFERROR(VLOOKUP(MYRANKS_P[[#This Row],[IDFANGRAPHS]],STEAMER_P[],COLUMN(STEAMER_P[W]),FALSE),0)</f>
        <v>2</v>
      </c>
      <c r="I322" s="23">
        <f>IFERROR(VLOOKUP(MYRANKS_P[[#This Row],[IDFANGRAPHS]],STEAMER_P[],COLUMN(STEAMER_P[L]),FALSE),0)</f>
        <v>2</v>
      </c>
      <c r="J322" s="23">
        <f>IFERROR(VLOOKUP(MYRANKS_P[[#This Row],[IDFANGRAPHS]],STEAMER_P[],COLUMN(STEAMER_P[SV]),FALSE),0)</f>
        <v>0</v>
      </c>
      <c r="K322" s="23">
        <f>IFERROR(VLOOKUP(MYRANKS_P[[#This Row],[IDFANGRAPHS]],STEAMER_P[],COLUMN(STEAMER_P[IP]),FALSE),0)</f>
        <v>40</v>
      </c>
      <c r="L322" s="23">
        <f>IFERROR(VLOOKUP(MYRANKS_P[[#This Row],[IDFANGRAPHS]],STEAMER_P[],COLUMN(STEAMER_P[H]),FALSE),0)</f>
        <v>33</v>
      </c>
      <c r="M322" s="23">
        <f>IFERROR(VLOOKUP(MYRANKS_P[[#This Row],[IDFANGRAPHS]],STEAMER_P[],COLUMN(STEAMER_P[ER]),FALSE),0)</f>
        <v>15</v>
      </c>
      <c r="N322" s="23">
        <f>IFERROR(VLOOKUP(MYRANKS_P[[#This Row],[IDFANGRAPHS]],STEAMER_P[],COLUMN(STEAMER_P[HR]),FALSE),0)</f>
        <v>3</v>
      </c>
      <c r="O322" s="23">
        <f>IFERROR(VLOOKUP(MYRANKS_P[[#This Row],[IDFANGRAPHS]],STEAMER_P[],COLUMN(STEAMER_P[SO]),FALSE),0)</f>
        <v>43</v>
      </c>
      <c r="P322" s="23">
        <f>IFERROR(VLOOKUP(MYRANKS_P[[#This Row],[IDFANGRAPHS]],STEAMER_P[],COLUMN(STEAMER_P[BB]),FALSE),0)</f>
        <v>18</v>
      </c>
      <c r="Q322" s="21">
        <f>IFERROR((MYRANKS_P[[#This Row],[ER]]*9)/MYRANKS_P[[#This Row],[IP]],0)</f>
        <v>3.375</v>
      </c>
      <c r="R322" s="21">
        <f>IFERROR((MYRANKS_P[[#This Row],[BB]]+MYRANKS_P[[#This Row],[H]])/MYRANKS_P[[#This Row],[IP]],0)</f>
        <v>1.2749999999999999</v>
      </c>
      <c r="S322" s="23">
        <f>MYRANKS_P[[#This Row],[W]]*P_PTS_W+MYRANKS_P[[#This Row],[L]]*P_PTS_L+MYRANKS_P[[#This Row],[IP]]*P_PTS_IP+MYRANKS_P[[#This Row],[SO]]*P_PTS_K+MYRANKS_P[[#This Row],[BB]]*P_PTS_BB+MYRANKS_P[[#This Row],[H]]*P_PTS_HA+MYRANKS_P[[#This Row],[SV]]*P_PTS_SV+MYRANKS_P[[#This Row],[HR]]*P_PTS_HRA+MYRANKS_P[[#This Row],[ER]]*P_PTS_ER</f>
        <v>0</v>
      </c>
      <c r="T322" s="23">
        <f>VLOOKUP(MYRANKS_P[[#This Row],[POS]],REPLACEMENT_LEVEL[],3,FALSE)</f>
        <v>0</v>
      </c>
      <c r="U322" s="23">
        <f>MYRANKS_P[[#This Row],[PROJ PTS]]-MYRANKS_P[[#This Row],[REPL LEVEL]]</f>
        <v>0</v>
      </c>
      <c r="V322" s="30">
        <f>RANK(MYRANKS_P[[#This Row],[POINTS OVER REPL]],MYRANKS_P[POINTS OVER REPL])</f>
        <v>1</v>
      </c>
      <c r="W322" s="29">
        <f>IF(MYRANKS_P[[#This Row],[RANK]]&lt;=TOTAL_PITCHERS_DRAFTED,MYRANKS_P[[#This Row],[POINTS OVER REPL]],0)</f>
        <v>0</v>
      </c>
      <c r="X322" s="35">
        <f>MYRANKS_P[[#This Row],[POINTS OVER REPL]]*DOLLAR_VALUE_PER_POINT+1</f>
        <v>1</v>
      </c>
      <c r="Y322" s="35"/>
      <c r="Z322" s="29">
        <f>IF(AND(MYRANKS_P[[#This Row],[RANK]]&lt;=(TOTAL_PITCHERS_DRAFTED-PITCHERS_BELOW_REPL_DRAFTED),MYRANKS_P[[#This Row],[$ACTUAL]]=""),MYRANKS_P[[#This Row],[POINTS OVER REPL]],0)</f>
        <v>0</v>
      </c>
      <c r="AA322" s="40">
        <f>IF(MYRANKS_P[[#This Row],[$ACTUAL]]="",MYRANKS_P[[#This Row],[POINTS OVER REPL]]*REMAINING_DOLLAR_VALUE_PER_POINT+1,0)</f>
        <v>1</v>
      </c>
    </row>
    <row r="323" spans="1:27" x14ac:dyDescent="0.25">
      <c r="A323" s="2" t="s">
        <v>14141</v>
      </c>
      <c r="B323" s="14" t="str">
        <f>VLOOKUP(MYRANKS_P[[#This Row],[PLAYERID]],PLAYERIDMAP2[],COLUMN(PLAYERIDMAP2[LASTNAME]),FALSE)</f>
        <v>Morales</v>
      </c>
      <c r="C323" s="14" t="str">
        <f>VLOOKUP(MYRANKS_P[[#This Row],[PLAYERID]],PLAYERIDMAP2[],COLUMN(PLAYERIDMAP2[FIRSTNAME]),FALSE)</f>
        <v>Franklin</v>
      </c>
      <c r="D323" s="14" t="str">
        <f>MYRANKS_P[[#This Row],[FNAME]]&amp;" "&amp;MYRANKS_P[[#This Row],[LNAME]]</f>
        <v>Franklin Morales</v>
      </c>
      <c r="E323" s="14" t="str">
        <f>VLOOKUP(MYRANKS_P[[#This Row],[PLAYERID]],PLAYERIDMAP2[],COLUMN(PLAYERIDMAP2[TEAM]),FALSE)</f>
        <v>N/A</v>
      </c>
      <c r="F323" s="14" t="str">
        <f>VLOOKUP(MYRANKS_P[[#This Row],[PLAYERID]],PLAYERIDMAP2[],COLUMN(PLAYERIDMAP2[POS]),FALSE)</f>
        <v>P</v>
      </c>
      <c r="G323" s="14">
        <f>IFERROR(VALUE(VLOOKUP(MYRANKS_P[[#This Row],[PLAYERID]],PLAYERIDMAP2[],COLUMN(PLAYERIDMAP2[IDFANGRAPHS]),FALSE)),VLOOKUP(MYRANKS_P[[#This Row],[PLAYERID]],PLAYERIDMAP2[],COLUMN(PLAYERIDMAP2[IDFANGRAPHS]),FALSE))</f>
        <v>5088</v>
      </c>
      <c r="H323" s="23">
        <f>IFERROR(VLOOKUP(MYRANKS_P[[#This Row],[IDFANGRAPHS]],STEAMER_P[],COLUMN(STEAMER_P[W]),FALSE),0)</f>
        <v>3</v>
      </c>
      <c r="I323" s="23">
        <f>IFERROR(VLOOKUP(MYRANKS_P[[#This Row],[IDFANGRAPHS]],STEAMER_P[],COLUMN(STEAMER_P[L]),FALSE),0)</f>
        <v>3</v>
      </c>
      <c r="J323" s="23">
        <f>IFERROR(VLOOKUP(MYRANKS_P[[#This Row],[IDFANGRAPHS]],STEAMER_P[],COLUMN(STEAMER_P[SV]),FALSE),0)</f>
        <v>2</v>
      </c>
      <c r="K323" s="23">
        <f>IFERROR(VLOOKUP(MYRANKS_P[[#This Row],[IDFANGRAPHS]],STEAMER_P[],COLUMN(STEAMER_P[IP]),FALSE),0)</f>
        <v>55</v>
      </c>
      <c r="L323" s="23">
        <f>IFERROR(VLOOKUP(MYRANKS_P[[#This Row],[IDFANGRAPHS]],STEAMER_P[],COLUMN(STEAMER_P[H]),FALSE),0)</f>
        <v>54</v>
      </c>
      <c r="M323" s="23">
        <f>IFERROR(VLOOKUP(MYRANKS_P[[#This Row],[IDFANGRAPHS]],STEAMER_P[],COLUMN(STEAMER_P[ER]),FALSE),0)</f>
        <v>24</v>
      </c>
      <c r="N323" s="23">
        <f>IFERROR(VLOOKUP(MYRANKS_P[[#This Row],[IDFANGRAPHS]],STEAMER_P[],COLUMN(STEAMER_P[HR]),FALSE),0)</f>
        <v>6</v>
      </c>
      <c r="O323" s="23">
        <f>IFERROR(VLOOKUP(MYRANKS_P[[#This Row],[IDFANGRAPHS]],STEAMER_P[],COLUMN(STEAMER_P[SO]),FALSE),0)</f>
        <v>43</v>
      </c>
      <c r="P323" s="23">
        <f>IFERROR(VLOOKUP(MYRANKS_P[[#This Row],[IDFANGRAPHS]],STEAMER_P[],COLUMN(STEAMER_P[BB]),FALSE),0)</f>
        <v>18</v>
      </c>
      <c r="Q323" s="21">
        <f>IFERROR((MYRANKS_P[[#This Row],[ER]]*9)/MYRANKS_P[[#This Row],[IP]],0)</f>
        <v>3.9272727272727272</v>
      </c>
      <c r="R323" s="21">
        <f>IFERROR((MYRANKS_P[[#This Row],[BB]]+MYRANKS_P[[#This Row],[H]])/MYRANKS_P[[#This Row],[IP]],0)</f>
        <v>1.3090909090909091</v>
      </c>
      <c r="S323" s="23">
        <f>MYRANKS_P[[#This Row],[W]]*P_PTS_W+MYRANKS_P[[#This Row],[L]]*P_PTS_L+MYRANKS_P[[#This Row],[IP]]*P_PTS_IP+MYRANKS_P[[#This Row],[SO]]*P_PTS_K+MYRANKS_P[[#This Row],[BB]]*P_PTS_BB+MYRANKS_P[[#This Row],[H]]*P_PTS_HA+MYRANKS_P[[#This Row],[SV]]*P_PTS_SV+MYRANKS_P[[#This Row],[HR]]*P_PTS_HRA+MYRANKS_P[[#This Row],[ER]]*P_PTS_ER</f>
        <v>0</v>
      </c>
      <c r="T323" s="23">
        <f>VLOOKUP(MYRANKS_P[[#This Row],[POS]],REPLACEMENT_LEVEL[],3,FALSE)</f>
        <v>0</v>
      </c>
      <c r="U323" s="23">
        <f>MYRANKS_P[[#This Row],[PROJ PTS]]-MYRANKS_P[[#This Row],[REPL LEVEL]]</f>
        <v>0</v>
      </c>
      <c r="V323" s="30">
        <f>RANK(MYRANKS_P[[#This Row],[POINTS OVER REPL]],MYRANKS_P[POINTS OVER REPL])</f>
        <v>1</v>
      </c>
      <c r="W323" s="29">
        <f>IF(MYRANKS_P[[#This Row],[RANK]]&lt;=TOTAL_PITCHERS_DRAFTED,MYRANKS_P[[#This Row],[POINTS OVER REPL]],0)</f>
        <v>0</v>
      </c>
      <c r="X323" s="35">
        <f>MYRANKS_P[[#This Row],[POINTS OVER REPL]]*DOLLAR_VALUE_PER_POINT+1</f>
        <v>1</v>
      </c>
      <c r="Y323" s="35"/>
      <c r="Z323" s="29">
        <f>IF(AND(MYRANKS_P[[#This Row],[RANK]]&lt;=(TOTAL_PITCHERS_DRAFTED-PITCHERS_BELOW_REPL_DRAFTED),MYRANKS_P[[#This Row],[$ACTUAL]]=""),MYRANKS_P[[#This Row],[POINTS OVER REPL]],0)</f>
        <v>0</v>
      </c>
      <c r="AA323" s="40">
        <f>IF(MYRANKS_P[[#This Row],[$ACTUAL]]="",MYRANKS_P[[#This Row],[POINTS OVER REPL]]*REMAINING_DOLLAR_VALUE_PER_POINT+1,0)</f>
        <v>1</v>
      </c>
    </row>
    <row r="324" spans="1:27" x14ac:dyDescent="0.25">
      <c r="A324" s="2" t="s">
        <v>11081</v>
      </c>
      <c r="B324" s="14" t="str">
        <f>VLOOKUP(MYRANKS_P[[#This Row],[PLAYERID]],PLAYERIDMAP2[],COLUMN(PLAYERIDMAP2[LASTNAME]),FALSE)</f>
        <v>Alvarez</v>
      </c>
      <c r="C324" s="14" t="str">
        <f>VLOOKUP(MYRANKS_P[[#This Row],[PLAYERID]],PLAYERIDMAP2[],COLUMN(PLAYERIDMAP2[FIRSTNAME]),FALSE)</f>
        <v>Henderson</v>
      </c>
      <c r="D324" s="14" t="str">
        <f>MYRANKS_P[[#This Row],[FNAME]]&amp;" "&amp;MYRANKS_P[[#This Row],[LNAME]]</f>
        <v>Henderson Alvarez</v>
      </c>
      <c r="E324" s="14" t="str">
        <f>VLOOKUP(MYRANKS_P[[#This Row],[PLAYERID]],PLAYERIDMAP2[],COLUMN(PLAYERIDMAP2[TEAM]),FALSE)</f>
        <v>OAK</v>
      </c>
      <c r="F324" s="14" t="str">
        <f>VLOOKUP(MYRANKS_P[[#This Row],[PLAYERID]],PLAYERIDMAP2[],COLUMN(PLAYERIDMAP2[POS]),FALSE)</f>
        <v>P</v>
      </c>
      <c r="G324" s="14">
        <f>IFERROR(VALUE(VLOOKUP(MYRANKS_P[[#This Row],[PLAYERID]],PLAYERIDMAP2[],COLUMN(PLAYERIDMAP2[IDFANGRAPHS]),FALSE)),VLOOKUP(MYRANKS_P[[#This Row],[PLAYERID]],PLAYERIDMAP2[],COLUMN(PLAYERIDMAP2[IDFANGRAPHS]),FALSE))</f>
        <v>5669</v>
      </c>
      <c r="H324" s="23">
        <f>IFERROR(VLOOKUP(MYRANKS_P[[#This Row],[IDFANGRAPHS]],STEAMER_P[],COLUMN(STEAMER_P[W]),FALSE),0)</f>
        <v>4</v>
      </c>
      <c r="I324" s="23">
        <f>IFERROR(VLOOKUP(MYRANKS_P[[#This Row],[IDFANGRAPHS]],STEAMER_P[],COLUMN(STEAMER_P[L]),FALSE),0)</f>
        <v>5</v>
      </c>
      <c r="J324" s="23">
        <f>IFERROR(VLOOKUP(MYRANKS_P[[#This Row],[IDFANGRAPHS]],STEAMER_P[],COLUMN(STEAMER_P[SV]),FALSE),0)</f>
        <v>0</v>
      </c>
      <c r="K324" s="23">
        <f>IFERROR(VLOOKUP(MYRANKS_P[[#This Row],[IDFANGRAPHS]],STEAMER_P[],COLUMN(STEAMER_P[IP]),FALSE),0)</f>
        <v>76</v>
      </c>
      <c r="L324" s="23">
        <f>IFERROR(VLOOKUP(MYRANKS_P[[#This Row],[IDFANGRAPHS]],STEAMER_P[],COLUMN(STEAMER_P[H]),FALSE),0)</f>
        <v>85</v>
      </c>
      <c r="M324" s="23">
        <f>IFERROR(VLOOKUP(MYRANKS_P[[#This Row],[IDFANGRAPHS]],STEAMER_P[],COLUMN(STEAMER_P[ER]),FALSE),0)</f>
        <v>36</v>
      </c>
      <c r="N324" s="23">
        <f>IFERROR(VLOOKUP(MYRANKS_P[[#This Row],[IDFANGRAPHS]],STEAMER_P[],COLUMN(STEAMER_P[HR]),FALSE),0)</f>
        <v>8</v>
      </c>
      <c r="O324" s="23">
        <f>IFERROR(VLOOKUP(MYRANKS_P[[#This Row],[IDFANGRAPHS]],STEAMER_P[],COLUMN(STEAMER_P[SO]),FALSE),0)</f>
        <v>42</v>
      </c>
      <c r="P324" s="23">
        <f>IFERROR(VLOOKUP(MYRANKS_P[[#This Row],[IDFANGRAPHS]],STEAMER_P[],COLUMN(STEAMER_P[BB]),FALSE),0)</f>
        <v>19</v>
      </c>
      <c r="Q324" s="21">
        <f>IFERROR((MYRANKS_P[[#This Row],[ER]]*9)/MYRANKS_P[[#This Row],[IP]],0)</f>
        <v>4.2631578947368425</v>
      </c>
      <c r="R324" s="21">
        <f>IFERROR((MYRANKS_P[[#This Row],[BB]]+MYRANKS_P[[#This Row],[H]])/MYRANKS_P[[#This Row],[IP]],0)</f>
        <v>1.368421052631579</v>
      </c>
      <c r="S324" s="23">
        <f>MYRANKS_P[[#This Row],[W]]*P_PTS_W+MYRANKS_P[[#This Row],[L]]*P_PTS_L+MYRANKS_P[[#This Row],[IP]]*P_PTS_IP+MYRANKS_P[[#This Row],[SO]]*P_PTS_K+MYRANKS_P[[#This Row],[BB]]*P_PTS_BB+MYRANKS_P[[#This Row],[H]]*P_PTS_HA+MYRANKS_P[[#This Row],[SV]]*P_PTS_SV+MYRANKS_P[[#This Row],[HR]]*P_PTS_HRA+MYRANKS_P[[#This Row],[ER]]*P_PTS_ER</f>
        <v>0</v>
      </c>
      <c r="T324" s="23">
        <f>VLOOKUP(MYRANKS_P[[#This Row],[POS]],REPLACEMENT_LEVEL[],3,FALSE)</f>
        <v>0</v>
      </c>
      <c r="U324" s="23">
        <f>MYRANKS_P[[#This Row],[PROJ PTS]]-MYRANKS_P[[#This Row],[REPL LEVEL]]</f>
        <v>0</v>
      </c>
      <c r="V324" s="30">
        <f>RANK(MYRANKS_P[[#This Row],[POINTS OVER REPL]],MYRANKS_P[POINTS OVER REPL])</f>
        <v>1</v>
      </c>
      <c r="W324" s="29">
        <f>IF(MYRANKS_P[[#This Row],[RANK]]&lt;=TOTAL_PITCHERS_DRAFTED,MYRANKS_P[[#This Row],[POINTS OVER REPL]],0)</f>
        <v>0</v>
      </c>
      <c r="X324" s="35">
        <f>MYRANKS_P[[#This Row],[POINTS OVER REPL]]*DOLLAR_VALUE_PER_POINT+1</f>
        <v>1</v>
      </c>
      <c r="Y324" s="35"/>
      <c r="Z324" s="29">
        <f>IF(AND(MYRANKS_P[[#This Row],[RANK]]&lt;=(TOTAL_PITCHERS_DRAFTED-PITCHERS_BELOW_REPL_DRAFTED),MYRANKS_P[[#This Row],[$ACTUAL]]=""),MYRANKS_P[[#This Row],[POINTS OVER REPL]],0)</f>
        <v>0</v>
      </c>
      <c r="AA324" s="40">
        <f>IF(MYRANKS_P[[#This Row],[$ACTUAL]]="",MYRANKS_P[[#This Row],[POINTS OVER REPL]]*REMAINING_DOLLAR_VALUE_PER_POINT+1,0)</f>
        <v>1</v>
      </c>
    </row>
    <row r="325" spans="1:27" x14ac:dyDescent="0.25">
      <c r="A325" s="2" t="s">
        <v>15292</v>
      </c>
      <c r="B325" s="14" t="str">
        <f>VLOOKUP(MYRANKS_P[[#This Row],[PLAYERID]],PLAYERIDMAP2[],COLUMN(PLAYERIDMAP2[LASTNAME]),FALSE)</f>
        <v>Sipp</v>
      </c>
      <c r="C325" s="14" t="str">
        <f>VLOOKUP(MYRANKS_P[[#This Row],[PLAYERID]],PLAYERIDMAP2[],COLUMN(PLAYERIDMAP2[FIRSTNAME]),FALSE)</f>
        <v>Tony</v>
      </c>
      <c r="D325" s="14" t="str">
        <f>MYRANKS_P[[#This Row],[FNAME]]&amp;" "&amp;MYRANKS_P[[#This Row],[LNAME]]</f>
        <v>Tony Sipp</v>
      </c>
      <c r="E325" s="14" t="str">
        <f>VLOOKUP(MYRANKS_P[[#This Row],[PLAYERID]],PLAYERIDMAP2[],COLUMN(PLAYERIDMAP2[TEAM]),FALSE)</f>
        <v>HOU</v>
      </c>
      <c r="F325" s="14" t="str">
        <f>VLOOKUP(MYRANKS_P[[#This Row],[PLAYERID]],PLAYERIDMAP2[],COLUMN(PLAYERIDMAP2[POS]),FALSE)</f>
        <v>P</v>
      </c>
      <c r="G325" s="14">
        <f>IFERROR(VALUE(VLOOKUP(MYRANKS_P[[#This Row],[PLAYERID]],PLAYERIDMAP2[],COLUMN(PLAYERIDMAP2[IDFANGRAPHS]),FALSE)),VLOOKUP(MYRANKS_P[[#This Row],[PLAYERID]],PLAYERIDMAP2[],COLUMN(PLAYERIDMAP2[IDFANGRAPHS]),FALSE))</f>
        <v>8280</v>
      </c>
      <c r="H325" s="23">
        <f>IFERROR(VLOOKUP(MYRANKS_P[[#This Row],[IDFANGRAPHS]],STEAMER_P[],COLUMN(STEAMER_P[W]),FALSE),0)</f>
        <v>2</v>
      </c>
      <c r="I325" s="23">
        <f>IFERROR(VLOOKUP(MYRANKS_P[[#This Row],[IDFANGRAPHS]],STEAMER_P[],COLUMN(STEAMER_P[L]),FALSE),0)</f>
        <v>2</v>
      </c>
      <c r="J325" s="23">
        <f>IFERROR(VLOOKUP(MYRANKS_P[[#This Row],[IDFANGRAPHS]],STEAMER_P[],COLUMN(STEAMER_P[SV]),FALSE),0)</f>
        <v>0</v>
      </c>
      <c r="K325" s="23">
        <f>IFERROR(VLOOKUP(MYRANKS_P[[#This Row],[IDFANGRAPHS]],STEAMER_P[],COLUMN(STEAMER_P[IP]),FALSE),0)</f>
        <v>40</v>
      </c>
      <c r="L325" s="23">
        <f>IFERROR(VLOOKUP(MYRANKS_P[[#This Row],[IDFANGRAPHS]],STEAMER_P[],COLUMN(STEAMER_P[H]),FALSE),0)</f>
        <v>34</v>
      </c>
      <c r="M325" s="23">
        <f>IFERROR(VLOOKUP(MYRANKS_P[[#This Row],[IDFANGRAPHS]],STEAMER_P[],COLUMN(STEAMER_P[ER]),FALSE),0)</f>
        <v>15</v>
      </c>
      <c r="N325" s="23">
        <f>IFERROR(VLOOKUP(MYRANKS_P[[#This Row],[IDFANGRAPHS]],STEAMER_P[],COLUMN(STEAMER_P[HR]),FALSE),0)</f>
        <v>5</v>
      </c>
      <c r="O325" s="23">
        <f>IFERROR(VLOOKUP(MYRANKS_P[[#This Row],[IDFANGRAPHS]],STEAMER_P[],COLUMN(STEAMER_P[SO]),FALSE),0)</f>
        <v>42</v>
      </c>
      <c r="P325" s="23">
        <f>IFERROR(VLOOKUP(MYRANKS_P[[#This Row],[IDFANGRAPHS]],STEAMER_P[],COLUMN(STEAMER_P[BB]),FALSE),0)</f>
        <v>14</v>
      </c>
      <c r="Q325" s="21">
        <f>IFERROR((MYRANKS_P[[#This Row],[ER]]*9)/MYRANKS_P[[#This Row],[IP]],0)</f>
        <v>3.375</v>
      </c>
      <c r="R325" s="21">
        <f>IFERROR((MYRANKS_P[[#This Row],[BB]]+MYRANKS_P[[#This Row],[H]])/MYRANKS_P[[#This Row],[IP]],0)</f>
        <v>1.2</v>
      </c>
      <c r="S325" s="23">
        <f>MYRANKS_P[[#This Row],[W]]*P_PTS_W+MYRANKS_P[[#This Row],[L]]*P_PTS_L+MYRANKS_P[[#This Row],[IP]]*P_PTS_IP+MYRANKS_P[[#This Row],[SO]]*P_PTS_K+MYRANKS_P[[#This Row],[BB]]*P_PTS_BB+MYRANKS_P[[#This Row],[H]]*P_PTS_HA+MYRANKS_P[[#This Row],[SV]]*P_PTS_SV+MYRANKS_P[[#This Row],[HR]]*P_PTS_HRA+MYRANKS_P[[#This Row],[ER]]*P_PTS_ER</f>
        <v>0</v>
      </c>
      <c r="T325" s="23">
        <f>VLOOKUP(MYRANKS_P[[#This Row],[POS]],REPLACEMENT_LEVEL[],3,FALSE)</f>
        <v>0</v>
      </c>
      <c r="U325" s="23">
        <f>MYRANKS_P[[#This Row],[PROJ PTS]]-MYRANKS_P[[#This Row],[REPL LEVEL]]</f>
        <v>0</v>
      </c>
      <c r="V325" s="30">
        <f>RANK(MYRANKS_P[[#This Row],[POINTS OVER REPL]],MYRANKS_P[POINTS OVER REPL])</f>
        <v>1</v>
      </c>
      <c r="W325" s="29">
        <f>IF(MYRANKS_P[[#This Row],[RANK]]&lt;=TOTAL_PITCHERS_DRAFTED,MYRANKS_P[[#This Row],[POINTS OVER REPL]],0)</f>
        <v>0</v>
      </c>
      <c r="X325" s="35">
        <f>MYRANKS_P[[#This Row],[POINTS OVER REPL]]*DOLLAR_VALUE_PER_POINT+1</f>
        <v>1</v>
      </c>
      <c r="Y325" s="35"/>
      <c r="Z325" s="29">
        <f>IF(AND(MYRANKS_P[[#This Row],[RANK]]&lt;=(TOTAL_PITCHERS_DRAFTED-PITCHERS_BELOW_REPL_DRAFTED),MYRANKS_P[[#This Row],[$ACTUAL]]=""),MYRANKS_P[[#This Row],[POINTS OVER REPL]],0)</f>
        <v>0</v>
      </c>
      <c r="AA325" s="40">
        <f>IF(MYRANKS_P[[#This Row],[$ACTUAL]]="",MYRANKS_P[[#This Row],[POINTS OVER REPL]]*REMAINING_DOLLAR_VALUE_PER_POINT+1,0)</f>
        <v>1</v>
      </c>
    </row>
    <row r="326" spans="1:27" x14ac:dyDescent="0.25">
      <c r="A326" s="2" t="s">
        <v>13726</v>
      </c>
      <c r="B326" s="14" t="str">
        <f>VLOOKUP(MYRANKS_P[[#This Row],[PLAYERID]],PLAYERIDMAP2[],COLUMN(PLAYERIDMAP2[LASTNAME]),FALSE)</f>
        <v>Loup</v>
      </c>
      <c r="C326" s="14" t="str">
        <f>VLOOKUP(MYRANKS_P[[#This Row],[PLAYERID]],PLAYERIDMAP2[],COLUMN(PLAYERIDMAP2[FIRSTNAME]),FALSE)</f>
        <v>Aaron</v>
      </c>
      <c r="D326" s="14" t="str">
        <f>MYRANKS_P[[#This Row],[FNAME]]&amp;" "&amp;MYRANKS_P[[#This Row],[LNAME]]</f>
        <v>Aaron Loup</v>
      </c>
      <c r="E326" s="14" t="str">
        <f>VLOOKUP(MYRANKS_P[[#This Row],[PLAYERID]],PLAYERIDMAP2[],COLUMN(PLAYERIDMAP2[TEAM]),FALSE)</f>
        <v>TOR</v>
      </c>
      <c r="F326" s="14" t="str">
        <f>VLOOKUP(MYRANKS_P[[#This Row],[PLAYERID]],PLAYERIDMAP2[],COLUMN(PLAYERIDMAP2[POS]),FALSE)</f>
        <v>P</v>
      </c>
      <c r="G326" s="14">
        <f>IFERROR(VALUE(VLOOKUP(MYRANKS_P[[#This Row],[PLAYERID]],PLAYERIDMAP2[],COLUMN(PLAYERIDMAP2[IDFANGRAPHS]),FALSE)),VLOOKUP(MYRANKS_P[[#This Row],[PLAYERID]],PLAYERIDMAP2[],COLUMN(PLAYERIDMAP2[IDFANGRAPHS]),FALSE))</f>
        <v>10343</v>
      </c>
      <c r="H326" s="23">
        <f>IFERROR(VLOOKUP(MYRANKS_P[[#This Row],[IDFANGRAPHS]],STEAMER_P[],COLUMN(STEAMER_P[W]),FALSE),0)</f>
        <v>2</v>
      </c>
      <c r="I326" s="23">
        <f>IFERROR(VLOOKUP(MYRANKS_P[[#This Row],[IDFANGRAPHS]],STEAMER_P[],COLUMN(STEAMER_P[L]),FALSE),0)</f>
        <v>2</v>
      </c>
      <c r="J326" s="23">
        <f>IFERROR(VLOOKUP(MYRANKS_P[[#This Row],[IDFANGRAPHS]],STEAMER_P[],COLUMN(STEAMER_P[SV]),FALSE),0)</f>
        <v>1</v>
      </c>
      <c r="K326" s="23">
        <f>IFERROR(VLOOKUP(MYRANKS_P[[#This Row],[IDFANGRAPHS]],STEAMER_P[],COLUMN(STEAMER_P[IP]),FALSE),0)</f>
        <v>45</v>
      </c>
      <c r="L326" s="23">
        <f>IFERROR(VLOOKUP(MYRANKS_P[[#This Row],[IDFANGRAPHS]],STEAMER_P[],COLUMN(STEAMER_P[H]),FALSE),0)</f>
        <v>41</v>
      </c>
      <c r="M326" s="23">
        <f>IFERROR(VLOOKUP(MYRANKS_P[[#This Row],[IDFANGRAPHS]],STEAMER_P[],COLUMN(STEAMER_P[ER]),FALSE),0)</f>
        <v>16</v>
      </c>
      <c r="N326" s="23">
        <f>IFERROR(VLOOKUP(MYRANKS_P[[#This Row],[IDFANGRAPHS]],STEAMER_P[],COLUMN(STEAMER_P[HR]),FALSE),0)</f>
        <v>4</v>
      </c>
      <c r="O326" s="23">
        <f>IFERROR(VLOOKUP(MYRANKS_P[[#This Row],[IDFANGRAPHS]],STEAMER_P[],COLUMN(STEAMER_P[SO]),FALSE),0)</f>
        <v>42</v>
      </c>
      <c r="P326" s="23">
        <f>IFERROR(VLOOKUP(MYRANKS_P[[#This Row],[IDFANGRAPHS]],STEAMER_P[],COLUMN(STEAMER_P[BB]),FALSE),0)</f>
        <v>15</v>
      </c>
      <c r="Q326" s="21">
        <f>IFERROR((MYRANKS_P[[#This Row],[ER]]*9)/MYRANKS_P[[#This Row],[IP]],0)</f>
        <v>3.2</v>
      </c>
      <c r="R326" s="21">
        <f>IFERROR((MYRANKS_P[[#This Row],[BB]]+MYRANKS_P[[#This Row],[H]])/MYRANKS_P[[#This Row],[IP]],0)</f>
        <v>1.2444444444444445</v>
      </c>
      <c r="S326" s="23">
        <f>MYRANKS_P[[#This Row],[W]]*P_PTS_W+MYRANKS_P[[#This Row],[L]]*P_PTS_L+MYRANKS_P[[#This Row],[IP]]*P_PTS_IP+MYRANKS_P[[#This Row],[SO]]*P_PTS_K+MYRANKS_P[[#This Row],[BB]]*P_PTS_BB+MYRANKS_P[[#This Row],[H]]*P_PTS_HA+MYRANKS_P[[#This Row],[SV]]*P_PTS_SV+MYRANKS_P[[#This Row],[HR]]*P_PTS_HRA+MYRANKS_P[[#This Row],[ER]]*P_PTS_ER</f>
        <v>0</v>
      </c>
      <c r="T326" s="23">
        <f>VLOOKUP(MYRANKS_P[[#This Row],[POS]],REPLACEMENT_LEVEL[],3,FALSE)</f>
        <v>0</v>
      </c>
      <c r="U326" s="23">
        <f>MYRANKS_P[[#This Row],[PROJ PTS]]-MYRANKS_P[[#This Row],[REPL LEVEL]]</f>
        <v>0</v>
      </c>
      <c r="V326" s="30">
        <f>RANK(MYRANKS_P[[#This Row],[POINTS OVER REPL]],MYRANKS_P[POINTS OVER REPL])</f>
        <v>1</v>
      </c>
      <c r="W326" s="29">
        <f>IF(MYRANKS_P[[#This Row],[RANK]]&lt;=TOTAL_PITCHERS_DRAFTED,MYRANKS_P[[#This Row],[POINTS OVER REPL]],0)</f>
        <v>0</v>
      </c>
      <c r="X326" s="35">
        <f>MYRANKS_P[[#This Row],[POINTS OVER REPL]]*DOLLAR_VALUE_PER_POINT+1</f>
        <v>1</v>
      </c>
      <c r="Y326" s="35"/>
      <c r="Z326" s="29">
        <f>IF(AND(MYRANKS_P[[#This Row],[RANK]]&lt;=(TOTAL_PITCHERS_DRAFTED-PITCHERS_BELOW_REPL_DRAFTED),MYRANKS_P[[#This Row],[$ACTUAL]]=""),MYRANKS_P[[#This Row],[POINTS OVER REPL]],0)</f>
        <v>0</v>
      </c>
      <c r="AA326" s="40">
        <f>IF(MYRANKS_P[[#This Row],[$ACTUAL]]="",MYRANKS_P[[#This Row],[POINTS OVER REPL]]*REMAINING_DOLLAR_VALUE_PER_POINT+1,0)</f>
        <v>1</v>
      </c>
    </row>
    <row r="327" spans="1:27" x14ac:dyDescent="0.25">
      <c r="A327" s="4" t="s">
        <v>15304</v>
      </c>
      <c r="B327" s="14" t="str">
        <f>VLOOKUP(MYRANKS_P[[#This Row],[PLAYERID]],PLAYERIDMAP2[],COLUMN(PLAYERIDMAP2[LASTNAME]),FALSE)</f>
        <v>Skaggs</v>
      </c>
      <c r="C327" s="14" t="str">
        <f>VLOOKUP(MYRANKS_P[[#This Row],[PLAYERID]],PLAYERIDMAP2[],COLUMN(PLAYERIDMAP2[FIRSTNAME]),FALSE)</f>
        <v>Tyler</v>
      </c>
      <c r="D327" s="14" t="str">
        <f>MYRANKS_P[[#This Row],[FNAME]]&amp;" "&amp;MYRANKS_P[[#This Row],[LNAME]]</f>
        <v>Tyler Skaggs</v>
      </c>
      <c r="E327" s="14" t="str">
        <f>VLOOKUP(MYRANKS_P[[#This Row],[PLAYERID]],PLAYERIDMAP2[],COLUMN(PLAYERIDMAP2[TEAM]),FALSE)</f>
        <v>LAA</v>
      </c>
      <c r="F327" s="14" t="str">
        <f>VLOOKUP(MYRANKS_P[[#This Row],[PLAYERID]],PLAYERIDMAP2[],COLUMN(PLAYERIDMAP2[POS]),FALSE)</f>
        <v>P</v>
      </c>
      <c r="G327" s="14">
        <f>IFERROR(VALUE(VLOOKUP(MYRANKS_P[[#This Row],[PLAYERID]],PLAYERIDMAP2[],COLUMN(PLAYERIDMAP2[IDFANGRAPHS]),FALSE)),VLOOKUP(MYRANKS_P[[#This Row],[PLAYERID]],PLAYERIDMAP2[],COLUMN(PLAYERIDMAP2[IDFANGRAPHS]),FALSE))</f>
        <v>10190</v>
      </c>
      <c r="H327" s="23">
        <f>IFERROR(VLOOKUP(MYRANKS_P[[#This Row],[IDFANGRAPHS]],STEAMER_P[],COLUMN(STEAMER_P[W]),FALSE),0)</f>
        <v>3</v>
      </c>
      <c r="I327" s="23">
        <f>IFERROR(VLOOKUP(MYRANKS_P[[#This Row],[IDFANGRAPHS]],STEAMER_P[],COLUMN(STEAMER_P[L]),FALSE),0)</f>
        <v>3</v>
      </c>
      <c r="J327" s="23">
        <f>IFERROR(VLOOKUP(MYRANKS_P[[#This Row],[IDFANGRAPHS]],STEAMER_P[],COLUMN(STEAMER_P[SV]),FALSE),0)</f>
        <v>0</v>
      </c>
      <c r="K327" s="23">
        <f>IFERROR(VLOOKUP(MYRANKS_P[[#This Row],[IDFANGRAPHS]],STEAMER_P[],COLUMN(STEAMER_P[IP]),FALSE),0)</f>
        <v>47</v>
      </c>
      <c r="L327" s="23">
        <f>IFERROR(VLOOKUP(MYRANKS_P[[#This Row],[IDFANGRAPHS]],STEAMER_P[],COLUMN(STEAMER_P[H]),FALSE),0)</f>
        <v>43</v>
      </c>
      <c r="M327" s="23">
        <f>IFERROR(VLOOKUP(MYRANKS_P[[#This Row],[IDFANGRAPHS]],STEAMER_P[],COLUMN(STEAMER_P[ER]),FALSE),0)</f>
        <v>18</v>
      </c>
      <c r="N327" s="23">
        <f>IFERROR(VLOOKUP(MYRANKS_P[[#This Row],[IDFANGRAPHS]],STEAMER_P[],COLUMN(STEAMER_P[HR]),FALSE),0)</f>
        <v>5</v>
      </c>
      <c r="O327" s="23">
        <f>IFERROR(VLOOKUP(MYRANKS_P[[#This Row],[IDFANGRAPHS]],STEAMER_P[],COLUMN(STEAMER_P[SO]),FALSE),0)</f>
        <v>42</v>
      </c>
      <c r="P327" s="23">
        <f>IFERROR(VLOOKUP(MYRANKS_P[[#This Row],[IDFANGRAPHS]],STEAMER_P[],COLUMN(STEAMER_P[BB]),FALSE),0)</f>
        <v>15</v>
      </c>
      <c r="Q327" s="21">
        <f>IFERROR((MYRANKS_P[[#This Row],[ER]]*9)/MYRANKS_P[[#This Row],[IP]],0)</f>
        <v>3.4468085106382977</v>
      </c>
      <c r="R327" s="21">
        <f>IFERROR((MYRANKS_P[[#This Row],[BB]]+MYRANKS_P[[#This Row],[H]])/MYRANKS_P[[#This Row],[IP]],0)</f>
        <v>1.2340425531914894</v>
      </c>
      <c r="S327" s="23">
        <f>MYRANKS_P[[#This Row],[W]]*P_PTS_W+MYRANKS_P[[#This Row],[L]]*P_PTS_L+MYRANKS_P[[#This Row],[IP]]*P_PTS_IP+MYRANKS_P[[#This Row],[SO]]*P_PTS_K+MYRANKS_P[[#This Row],[BB]]*P_PTS_BB+MYRANKS_P[[#This Row],[H]]*P_PTS_HA+MYRANKS_P[[#This Row],[SV]]*P_PTS_SV+MYRANKS_P[[#This Row],[HR]]*P_PTS_HRA+MYRANKS_P[[#This Row],[ER]]*P_PTS_ER</f>
        <v>0</v>
      </c>
      <c r="T327" s="23">
        <f>VLOOKUP(MYRANKS_P[[#This Row],[POS]],REPLACEMENT_LEVEL[],3,FALSE)</f>
        <v>0</v>
      </c>
      <c r="U327" s="23">
        <f>MYRANKS_P[[#This Row],[PROJ PTS]]-MYRANKS_P[[#This Row],[REPL LEVEL]]</f>
        <v>0</v>
      </c>
      <c r="V327" s="30">
        <f>RANK(MYRANKS_P[[#This Row],[POINTS OVER REPL]],MYRANKS_P[POINTS OVER REPL])</f>
        <v>1</v>
      </c>
      <c r="W327" s="29">
        <f>IF(MYRANKS_P[[#This Row],[RANK]]&lt;=TOTAL_PITCHERS_DRAFTED,MYRANKS_P[[#This Row],[POINTS OVER REPL]],0)</f>
        <v>0</v>
      </c>
      <c r="X327" s="35">
        <f>MYRANKS_P[[#This Row],[POINTS OVER REPL]]*DOLLAR_VALUE_PER_POINT+1</f>
        <v>1</v>
      </c>
      <c r="Y327" s="35"/>
      <c r="Z327" s="29">
        <f>IF(AND(MYRANKS_P[[#This Row],[RANK]]&lt;=(TOTAL_PITCHERS_DRAFTED-PITCHERS_BELOW_REPL_DRAFTED),MYRANKS_P[[#This Row],[$ACTUAL]]=""),MYRANKS_P[[#This Row],[POINTS OVER REPL]],0)</f>
        <v>0</v>
      </c>
      <c r="AA327" s="40">
        <f>IF(MYRANKS_P[[#This Row],[$ACTUAL]]="",MYRANKS_P[[#This Row],[POINTS OVER REPL]]*REMAINING_DOLLAR_VALUE_PER_POINT+1,0)</f>
        <v>1</v>
      </c>
    </row>
    <row r="328" spans="1:27" x14ac:dyDescent="0.25">
      <c r="A328" s="2" t="s">
        <v>11908</v>
      </c>
      <c r="B328" s="14" t="str">
        <f>VLOOKUP(MYRANKS_P[[#This Row],[PLAYERID]],PLAYERIDMAP2[],COLUMN(PLAYERIDMAP2[LASTNAME]),FALSE)</f>
        <v>Cobb</v>
      </c>
      <c r="C328" s="14" t="str">
        <f>VLOOKUP(MYRANKS_P[[#This Row],[PLAYERID]],PLAYERIDMAP2[],COLUMN(PLAYERIDMAP2[FIRSTNAME]),FALSE)</f>
        <v>Alex</v>
      </c>
      <c r="D328" s="14" t="str">
        <f>MYRANKS_P[[#This Row],[FNAME]]&amp;" "&amp;MYRANKS_P[[#This Row],[LNAME]]</f>
        <v>Alex Cobb</v>
      </c>
      <c r="E328" s="14" t="str">
        <f>VLOOKUP(MYRANKS_P[[#This Row],[PLAYERID]],PLAYERIDMAP2[],COLUMN(PLAYERIDMAP2[TEAM]),FALSE)</f>
        <v>TB</v>
      </c>
      <c r="F328" s="14" t="str">
        <f>VLOOKUP(MYRANKS_P[[#This Row],[PLAYERID]],PLAYERIDMAP2[],COLUMN(PLAYERIDMAP2[POS]),FALSE)</f>
        <v>P</v>
      </c>
      <c r="G328" s="14">
        <f>IFERROR(VALUE(VLOOKUP(MYRANKS_P[[#This Row],[PLAYERID]],PLAYERIDMAP2[],COLUMN(PLAYERIDMAP2[IDFANGRAPHS]),FALSE)),VLOOKUP(MYRANKS_P[[#This Row],[PLAYERID]],PLAYERIDMAP2[],COLUMN(PLAYERIDMAP2[IDFANGRAPHS]),FALSE))</f>
        <v>6562</v>
      </c>
      <c r="H328" s="23">
        <f>IFERROR(VLOOKUP(MYRANKS_P[[#This Row],[IDFANGRAPHS]],STEAMER_P[],COLUMN(STEAMER_P[W]),FALSE),0)</f>
        <v>3</v>
      </c>
      <c r="I328" s="23">
        <f>IFERROR(VLOOKUP(MYRANKS_P[[#This Row],[IDFANGRAPHS]],STEAMER_P[],COLUMN(STEAMER_P[L]),FALSE),0)</f>
        <v>3</v>
      </c>
      <c r="J328" s="23">
        <f>IFERROR(VLOOKUP(MYRANKS_P[[#This Row],[IDFANGRAPHS]],STEAMER_P[],COLUMN(STEAMER_P[SV]),FALSE),0)</f>
        <v>0</v>
      </c>
      <c r="K328" s="23">
        <f>IFERROR(VLOOKUP(MYRANKS_P[[#This Row],[IDFANGRAPHS]],STEAMER_P[],COLUMN(STEAMER_P[IP]),FALSE),0)</f>
        <v>48</v>
      </c>
      <c r="L328" s="23">
        <f>IFERROR(VLOOKUP(MYRANKS_P[[#This Row],[IDFANGRAPHS]],STEAMER_P[],COLUMN(STEAMER_P[H]),FALSE),0)</f>
        <v>45</v>
      </c>
      <c r="M328" s="23">
        <f>IFERROR(VLOOKUP(MYRANKS_P[[#This Row],[IDFANGRAPHS]],STEAMER_P[],COLUMN(STEAMER_P[ER]),FALSE),0)</f>
        <v>19</v>
      </c>
      <c r="N328" s="23">
        <f>IFERROR(VLOOKUP(MYRANKS_P[[#This Row],[IDFANGRAPHS]],STEAMER_P[],COLUMN(STEAMER_P[HR]),FALSE),0)</f>
        <v>4</v>
      </c>
      <c r="O328" s="23">
        <f>IFERROR(VLOOKUP(MYRANKS_P[[#This Row],[IDFANGRAPHS]],STEAMER_P[],COLUMN(STEAMER_P[SO]),FALSE),0)</f>
        <v>41</v>
      </c>
      <c r="P328" s="23">
        <f>IFERROR(VLOOKUP(MYRANKS_P[[#This Row],[IDFANGRAPHS]],STEAMER_P[],COLUMN(STEAMER_P[BB]),FALSE),0)</f>
        <v>14</v>
      </c>
      <c r="Q328" s="21">
        <f>IFERROR((MYRANKS_P[[#This Row],[ER]]*9)/MYRANKS_P[[#This Row],[IP]],0)</f>
        <v>3.5625</v>
      </c>
      <c r="R328" s="21">
        <f>IFERROR((MYRANKS_P[[#This Row],[BB]]+MYRANKS_P[[#This Row],[H]])/MYRANKS_P[[#This Row],[IP]],0)</f>
        <v>1.2291666666666667</v>
      </c>
      <c r="S328" s="23">
        <f>MYRANKS_P[[#This Row],[W]]*P_PTS_W+MYRANKS_P[[#This Row],[L]]*P_PTS_L+MYRANKS_P[[#This Row],[IP]]*P_PTS_IP+MYRANKS_P[[#This Row],[SO]]*P_PTS_K+MYRANKS_P[[#This Row],[BB]]*P_PTS_BB+MYRANKS_P[[#This Row],[H]]*P_PTS_HA+MYRANKS_P[[#This Row],[SV]]*P_PTS_SV+MYRANKS_P[[#This Row],[HR]]*P_PTS_HRA+MYRANKS_P[[#This Row],[ER]]*P_PTS_ER</f>
        <v>0</v>
      </c>
      <c r="T328" s="23">
        <f>VLOOKUP(MYRANKS_P[[#This Row],[POS]],REPLACEMENT_LEVEL[],3,FALSE)</f>
        <v>0</v>
      </c>
      <c r="U328" s="23">
        <f>MYRANKS_P[[#This Row],[PROJ PTS]]-MYRANKS_P[[#This Row],[REPL LEVEL]]</f>
        <v>0</v>
      </c>
      <c r="V328" s="30">
        <f>RANK(MYRANKS_P[[#This Row],[POINTS OVER REPL]],MYRANKS_P[POINTS OVER REPL])</f>
        <v>1</v>
      </c>
      <c r="W328" s="29">
        <f>IF(MYRANKS_P[[#This Row],[RANK]]&lt;=TOTAL_PITCHERS_DRAFTED,MYRANKS_P[[#This Row],[POINTS OVER REPL]],0)</f>
        <v>0</v>
      </c>
      <c r="X328" s="35">
        <f>MYRANKS_P[[#This Row],[POINTS OVER REPL]]*DOLLAR_VALUE_PER_POINT+1</f>
        <v>1</v>
      </c>
      <c r="Y328" s="35"/>
      <c r="Z328" s="29">
        <f>IF(AND(MYRANKS_P[[#This Row],[RANK]]&lt;=(TOTAL_PITCHERS_DRAFTED-PITCHERS_BELOW_REPL_DRAFTED),MYRANKS_P[[#This Row],[$ACTUAL]]=""),MYRANKS_P[[#This Row],[POINTS OVER REPL]],0)</f>
        <v>0</v>
      </c>
      <c r="AA328" s="40">
        <f>IF(MYRANKS_P[[#This Row],[$ACTUAL]]="",MYRANKS_P[[#This Row],[POINTS OVER REPL]]*REMAINING_DOLLAR_VALUE_PER_POINT+1,0)</f>
        <v>1</v>
      </c>
    </row>
    <row r="329" spans="1:27" x14ac:dyDescent="0.25">
      <c r="A329" s="2" t="s">
        <v>18933</v>
      </c>
      <c r="B329" s="14" t="str">
        <f>VLOOKUP(MYRANKS_P[[#This Row],[PLAYERID]],PLAYERIDMAP2[],COLUMN(PLAYERIDMAP2[LASTNAME]),FALSE)</f>
        <v>Gomez</v>
      </c>
      <c r="C329" s="14" t="str">
        <f>VLOOKUP(MYRANKS_P[[#This Row],[PLAYERID]],PLAYERIDMAP2[],COLUMN(PLAYERIDMAP2[FIRSTNAME]),FALSE)</f>
        <v>Jeanmar</v>
      </c>
      <c r="D329" s="14" t="str">
        <f>MYRANKS_P[[#This Row],[FNAME]]&amp;" "&amp;MYRANKS_P[[#This Row],[LNAME]]</f>
        <v>Jeanmar Gomez</v>
      </c>
      <c r="E329" s="14" t="str">
        <f>VLOOKUP(MYRANKS_P[[#This Row],[PLAYERID]],PLAYERIDMAP2[],COLUMN(PLAYERIDMAP2[TEAM]),FALSE)</f>
        <v>PHI</v>
      </c>
      <c r="F329" s="14" t="str">
        <f>VLOOKUP(MYRANKS_P[[#This Row],[PLAYERID]],PLAYERIDMAP2[],COLUMN(PLAYERIDMAP2[POS]),FALSE)</f>
        <v>P</v>
      </c>
      <c r="G329" s="14">
        <f>IFERROR(VALUE(VLOOKUP(MYRANKS_P[[#This Row],[PLAYERID]],PLAYERIDMAP2[],COLUMN(PLAYERIDMAP2[IDFANGRAPHS]),FALSE)),VLOOKUP(MYRANKS_P[[#This Row],[PLAYERID]],PLAYERIDMAP2[],COLUMN(PLAYERIDMAP2[IDFANGRAPHS]),FALSE))</f>
        <v>9033</v>
      </c>
      <c r="H329" s="23">
        <f>IFERROR(VLOOKUP(MYRANKS_P[[#This Row],[IDFANGRAPHS]],STEAMER_P[],COLUMN(STEAMER_P[W]),FALSE),0)</f>
        <v>2</v>
      </c>
      <c r="I329" s="23">
        <f>IFERROR(VLOOKUP(MYRANKS_P[[#This Row],[IDFANGRAPHS]],STEAMER_P[],COLUMN(STEAMER_P[L]),FALSE),0)</f>
        <v>3</v>
      </c>
      <c r="J329" s="23">
        <f>IFERROR(VLOOKUP(MYRANKS_P[[#This Row],[IDFANGRAPHS]],STEAMER_P[],COLUMN(STEAMER_P[SV]),FALSE),0)</f>
        <v>2</v>
      </c>
      <c r="K329" s="23">
        <f>IFERROR(VLOOKUP(MYRANKS_P[[#This Row],[IDFANGRAPHS]],STEAMER_P[],COLUMN(STEAMER_P[IP]),FALSE),0)</f>
        <v>55</v>
      </c>
      <c r="L329" s="23">
        <f>IFERROR(VLOOKUP(MYRANKS_P[[#This Row],[IDFANGRAPHS]],STEAMER_P[],COLUMN(STEAMER_P[H]),FALSE),0)</f>
        <v>56</v>
      </c>
      <c r="M329" s="23">
        <f>IFERROR(VLOOKUP(MYRANKS_P[[#This Row],[IDFANGRAPHS]],STEAMER_P[],COLUMN(STEAMER_P[ER]),FALSE),0)</f>
        <v>25</v>
      </c>
      <c r="N329" s="23">
        <f>IFERROR(VLOOKUP(MYRANKS_P[[#This Row],[IDFANGRAPHS]],STEAMER_P[],COLUMN(STEAMER_P[HR]),FALSE),0)</f>
        <v>6</v>
      </c>
      <c r="O329" s="23">
        <f>IFERROR(VLOOKUP(MYRANKS_P[[#This Row],[IDFANGRAPHS]],STEAMER_P[],COLUMN(STEAMER_P[SO]),FALSE),0)</f>
        <v>41</v>
      </c>
      <c r="P329" s="23">
        <f>IFERROR(VLOOKUP(MYRANKS_P[[#This Row],[IDFANGRAPHS]],STEAMER_P[],COLUMN(STEAMER_P[BB]),FALSE),0)</f>
        <v>18</v>
      </c>
      <c r="Q329" s="21">
        <f>IFERROR((MYRANKS_P[[#This Row],[ER]]*9)/MYRANKS_P[[#This Row],[IP]],0)</f>
        <v>4.0909090909090908</v>
      </c>
      <c r="R329" s="21">
        <f>IFERROR((MYRANKS_P[[#This Row],[BB]]+MYRANKS_P[[#This Row],[H]])/MYRANKS_P[[#This Row],[IP]],0)</f>
        <v>1.3454545454545455</v>
      </c>
      <c r="S329" s="23">
        <f>MYRANKS_P[[#This Row],[W]]*P_PTS_W+MYRANKS_P[[#This Row],[L]]*P_PTS_L+MYRANKS_P[[#This Row],[IP]]*P_PTS_IP+MYRANKS_P[[#This Row],[SO]]*P_PTS_K+MYRANKS_P[[#This Row],[BB]]*P_PTS_BB+MYRANKS_P[[#This Row],[H]]*P_PTS_HA+MYRANKS_P[[#This Row],[SV]]*P_PTS_SV+MYRANKS_P[[#This Row],[HR]]*P_PTS_HRA+MYRANKS_P[[#This Row],[ER]]*P_PTS_ER</f>
        <v>0</v>
      </c>
      <c r="T329" s="23">
        <f>VLOOKUP(MYRANKS_P[[#This Row],[POS]],REPLACEMENT_LEVEL[],3,FALSE)</f>
        <v>0</v>
      </c>
      <c r="U329" s="23">
        <f>MYRANKS_P[[#This Row],[PROJ PTS]]-MYRANKS_P[[#This Row],[REPL LEVEL]]</f>
        <v>0</v>
      </c>
      <c r="V329" s="30">
        <f>RANK(MYRANKS_P[[#This Row],[POINTS OVER REPL]],MYRANKS_P[POINTS OVER REPL])</f>
        <v>1</v>
      </c>
      <c r="W329" s="29">
        <f>IF(MYRANKS_P[[#This Row],[RANK]]&lt;=TOTAL_PITCHERS_DRAFTED,MYRANKS_P[[#This Row],[POINTS OVER REPL]],0)</f>
        <v>0</v>
      </c>
      <c r="X329" s="35">
        <f>MYRANKS_P[[#This Row],[POINTS OVER REPL]]*DOLLAR_VALUE_PER_POINT+1</f>
        <v>1</v>
      </c>
      <c r="Y329" s="35"/>
      <c r="Z329" s="29">
        <f>IF(AND(MYRANKS_P[[#This Row],[RANK]]&lt;=(TOTAL_PITCHERS_DRAFTED-PITCHERS_BELOW_REPL_DRAFTED),MYRANKS_P[[#This Row],[$ACTUAL]]=""),MYRANKS_P[[#This Row],[POINTS OVER REPL]],0)</f>
        <v>0</v>
      </c>
      <c r="AA329" s="40">
        <f>IF(MYRANKS_P[[#This Row],[$ACTUAL]]="",MYRANKS_P[[#This Row],[POINTS OVER REPL]]*REMAINING_DOLLAR_VALUE_PER_POINT+1,0)</f>
        <v>1</v>
      </c>
    </row>
    <row r="330" spans="1:27" x14ac:dyDescent="0.25">
      <c r="A330" s="4" t="s">
        <v>20588</v>
      </c>
      <c r="B330" s="14" t="str">
        <f>VLOOKUP(MYRANKS_P[[#This Row],[PLAYERID]],PLAYERIDMAP2[],COLUMN(PLAYERIDMAP2[LASTNAME]),FALSE)</f>
        <v>Castro</v>
      </c>
      <c r="C330" s="14" t="str">
        <f>VLOOKUP(MYRANKS_P[[#This Row],[PLAYERID]],PLAYERIDMAP2[],COLUMN(PLAYERIDMAP2[FIRSTNAME]),FALSE)</f>
        <v>Miguel</v>
      </c>
      <c r="D330" s="14" t="str">
        <f>MYRANKS_P[[#This Row],[FNAME]]&amp;" "&amp;MYRANKS_P[[#This Row],[LNAME]]</f>
        <v>Miguel Castro</v>
      </c>
      <c r="E330" s="14" t="str">
        <f>VLOOKUP(MYRANKS_P[[#This Row],[PLAYERID]],PLAYERIDMAP2[],COLUMN(PLAYERIDMAP2[TEAM]),FALSE)</f>
        <v>TOR</v>
      </c>
      <c r="F330" s="14" t="str">
        <f>VLOOKUP(MYRANKS_P[[#This Row],[PLAYERID]],PLAYERIDMAP2[],COLUMN(PLAYERIDMAP2[POS]),FALSE)</f>
        <v>P</v>
      </c>
      <c r="G330" s="14">
        <f>IFERROR(VALUE(VLOOKUP(MYRANKS_P[[#This Row],[PLAYERID]],PLAYERIDMAP2[],COLUMN(PLAYERIDMAP2[IDFANGRAPHS]),FALSE)),VLOOKUP(MYRANKS_P[[#This Row],[PLAYERID]],PLAYERIDMAP2[],COLUMN(PLAYERIDMAP2[IDFANGRAPHS]),FALSE))</f>
        <v>15684</v>
      </c>
      <c r="H330" s="23">
        <f>IFERROR(VLOOKUP(MYRANKS_P[[#This Row],[IDFANGRAPHS]],STEAMER_P[],COLUMN(STEAMER_P[W]),FALSE),0)</f>
        <v>2</v>
      </c>
      <c r="I330" s="23">
        <f>IFERROR(VLOOKUP(MYRANKS_P[[#This Row],[IDFANGRAPHS]],STEAMER_P[],COLUMN(STEAMER_P[L]),FALSE),0)</f>
        <v>2</v>
      </c>
      <c r="J330" s="23">
        <f>IFERROR(VLOOKUP(MYRANKS_P[[#This Row],[IDFANGRAPHS]],STEAMER_P[],COLUMN(STEAMER_P[SV]),FALSE),0)</f>
        <v>0</v>
      </c>
      <c r="K330" s="23">
        <f>IFERROR(VLOOKUP(MYRANKS_P[[#This Row],[IDFANGRAPHS]],STEAMER_P[],COLUMN(STEAMER_P[IP]),FALSE),0)</f>
        <v>40</v>
      </c>
      <c r="L330" s="23">
        <f>IFERROR(VLOOKUP(MYRANKS_P[[#This Row],[IDFANGRAPHS]],STEAMER_P[],COLUMN(STEAMER_P[H]),FALSE),0)</f>
        <v>38</v>
      </c>
      <c r="M330" s="23">
        <f>IFERROR(VLOOKUP(MYRANKS_P[[#This Row],[IDFANGRAPHS]],STEAMER_P[],COLUMN(STEAMER_P[ER]),FALSE),0)</f>
        <v>19</v>
      </c>
      <c r="N330" s="23">
        <f>IFERROR(VLOOKUP(MYRANKS_P[[#This Row],[IDFANGRAPHS]],STEAMER_P[],COLUMN(STEAMER_P[HR]),FALSE),0)</f>
        <v>5</v>
      </c>
      <c r="O330" s="23">
        <f>IFERROR(VLOOKUP(MYRANKS_P[[#This Row],[IDFANGRAPHS]],STEAMER_P[],COLUMN(STEAMER_P[SO]),FALSE),0)</f>
        <v>41</v>
      </c>
      <c r="P330" s="23">
        <f>IFERROR(VLOOKUP(MYRANKS_P[[#This Row],[IDFANGRAPHS]],STEAMER_P[],COLUMN(STEAMER_P[BB]),FALSE),0)</f>
        <v>18</v>
      </c>
      <c r="Q330" s="21">
        <f>IFERROR((MYRANKS_P[[#This Row],[ER]]*9)/MYRANKS_P[[#This Row],[IP]],0)</f>
        <v>4.2750000000000004</v>
      </c>
      <c r="R330" s="21">
        <f>IFERROR((MYRANKS_P[[#This Row],[BB]]+MYRANKS_P[[#This Row],[H]])/MYRANKS_P[[#This Row],[IP]],0)</f>
        <v>1.4</v>
      </c>
      <c r="S330" s="23">
        <f>MYRANKS_P[[#This Row],[W]]*P_PTS_W+MYRANKS_P[[#This Row],[L]]*P_PTS_L+MYRANKS_P[[#This Row],[IP]]*P_PTS_IP+MYRANKS_P[[#This Row],[SO]]*P_PTS_K+MYRANKS_P[[#This Row],[BB]]*P_PTS_BB+MYRANKS_P[[#This Row],[H]]*P_PTS_HA+MYRANKS_P[[#This Row],[SV]]*P_PTS_SV+MYRANKS_P[[#This Row],[HR]]*P_PTS_HRA+MYRANKS_P[[#This Row],[ER]]*P_PTS_ER</f>
        <v>0</v>
      </c>
      <c r="T330" s="23">
        <f>VLOOKUP(MYRANKS_P[[#This Row],[POS]],REPLACEMENT_LEVEL[],3,FALSE)</f>
        <v>0</v>
      </c>
      <c r="U330" s="23">
        <f>MYRANKS_P[[#This Row],[PROJ PTS]]-MYRANKS_P[[#This Row],[REPL LEVEL]]</f>
        <v>0</v>
      </c>
      <c r="V330" s="30">
        <f>RANK(MYRANKS_P[[#This Row],[POINTS OVER REPL]],MYRANKS_P[POINTS OVER REPL])</f>
        <v>1</v>
      </c>
      <c r="W330" s="29">
        <f>IF(MYRANKS_P[[#This Row],[RANK]]&lt;=TOTAL_PITCHERS_DRAFTED,MYRANKS_P[[#This Row],[POINTS OVER REPL]],0)</f>
        <v>0</v>
      </c>
      <c r="X330" s="35">
        <f>MYRANKS_P[[#This Row],[POINTS OVER REPL]]*DOLLAR_VALUE_PER_POINT+1</f>
        <v>1</v>
      </c>
      <c r="Y330" s="35"/>
      <c r="Z330" s="29">
        <f>IF(AND(MYRANKS_P[[#This Row],[RANK]]&lt;=(TOTAL_PITCHERS_DRAFTED-PITCHERS_BELOW_REPL_DRAFTED),MYRANKS_P[[#This Row],[$ACTUAL]]=""),MYRANKS_P[[#This Row],[POINTS OVER REPL]],0)</f>
        <v>0</v>
      </c>
      <c r="AA330" s="40">
        <f>IF(MYRANKS_P[[#This Row],[$ACTUAL]]="",MYRANKS_P[[#This Row],[POINTS OVER REPL]]*REMAINING_DOLLAR_VALUE_PER_POINT+1,0)</f>
        <v>1</v>
      </c>
    </row>
    <row r="331" spans="1:27" x14ac:dyDescent="0.25">
      <c r="A331" s="2" t="s">
        <v>14267</v>
      </c>
      <c r="B331" s="14" t="str">
        <f>VLOOKUP(MYRANKS_P[[#This Row],[PLAYERID]],PLAYERIDMAP2[],COLUMN(PLAYERIDMAP2[LASTNAME]),FALSE)</f>
        <v>Neshek</v>
      </c>
      <c r="C331" s="14" t="str">
        <f>VLOOKUP(MYRANKS_P[[#This Row],[PLAYERID]],PLAYERIDMAP2[],COLUMN(PLAYERIDMAP2[FIRSTNAME]),FALSE)</f>
        <v>Pat</v>
      </c>
      <c r="D331" s="14" t="str">
        <f>MYRANKS_P[[#This Row],[FNAME]]&amp;" "&amp;MYRANKS_P[[#This Row],[LNAME]]</f>
        <v>Pat Neshek</v>
      </c>
      <c r="E331" s="14" t="str">
        <f>VLOOKUP(MYRANKS_P[[#This Row],[PLAYERID]],PLAYERIDMAP2[],COLUMN(PLAYERIDMAP2[TEAM]),FALSE)</f>
        <v>HOU</v>
      </c>
      <c r="F331" s="14" t="str">
        <f>VLOOKUP(MYRANKS_P[[#This Row],[PLAYERID]],PLAYERIDMAP2[],COLUMN(PLAYERIDMAP2[POS]),FALSE)</f>
        <v>P</v>
      </c>
      <c r="G331" s="14">
        <f>IFERROR(VALUE(VLOOKUP(MYRANKS_P[[#This Row],[PLAYERID]],PLAYERIDMAP2[],COLUMN(PLAYERIDMAP2[IDFANGRAPHS]),FALSE)),VLOOKUP(MYRANKS_P[[#This Row],[PLAYERID]],PLAYERIDMAP2[],COLUMN(PLAYERIDMAP2[IDFANGRAPHS]),FALSE))</f>
        <v>4682</v>
      </c>
      <c r="H331" s="23">
        <f>IFERROR(VLOOKUP(MYRANKS_P[[#This Row],[IDFANGRAPHS]],STEAMER_P[],COLUMN(STEAMER_P[W]),FALSE),0)</f>
        <v>2</v>
      </c>
      <c r="I331" s="23">
        <f>IFERROR(VLOOKUP(MYRANKS_P[[#This Row],[IDFANGRAPHS]],STEAMER_P[],COLUMN(STEAMER_P[L]),FALSE),0)</f>
        <v>2</v>
      </c>
      <c r="J331" s="23">
        <f>IFERROR(VLOOKUP(MYRANKS_P[[#This Row],[IDFANGRAPHS]],STEAMER_P[],COLUMN(STEAMER_P[SV]),FALSE),0)</f>
        <v>1</v>
      </c>
      <c r="K331" s="23">
        <f>IFERROR(VLOOKUP(MYRANKS_P[[#This Row],[IDFANGRAPHS]],STEAMER_P[],COLUMN(STEAMER_P[IP]),FALSE),0)</f>
        <v>45</v>
      </c>
      <c r="L331" s="23">
        <f>IFERROR(VLOOKUP(MYRANKS_P[[#This Row],[IDFANGRAPHS]],STEAMER_P[],COLUMN(STEAMER_P[H]),FALSE),0)</f>
        <v>42</v>
      </c>
      <c r="M331" s="23">
        <f>IFERROR(VLOOKUP(MYRANKS_P[[#This Row],[IDFANGRAPHS]],STEAMER_P[],COLUMN(STEAMER_P[ER]),FALSE),0)</f>
        <v>19</v>
      </c>
      <c r="N331" s="23">
        <f>IFERROR(VLOOKUP(MYRANKS_P[[#This Row],[IDFANGRAPHS]],STEAMER_P[],COLUMN(STEAMER_P[HR]),FALSE),0)</f>
        <v>6</v>
      </c>
      <c r="O331" s="23">
        <f>IFERROR(VLOOKUP(MYRANKS_P[[#This Row],[IDFANGRAPHS]],STEAMER_P[],COLUMN(STEAMER_P[SO]),FALSE),0)</f>
        <v>40</v>
      </c>
      <c r="P331" s="23">
        <f>IFERROR(VLOOKUP(MYRANKS_P[[#This Row],[IDFANGRAPHS]],STEAMER_P[],COLUMN(STEAMER_P[BB]),FALSE),0)</f>
        <v>13</v>
      </c>
      <c r="Q331" s="21">
        <f>IFERROR((MYRANKS_P[[#This Row],[ER]]*9)/MYRANKS_P[[#This Row],[IP]],0)</f>
        <v>3.8</v>
      </c>
      <c r="R331" s="21">
        <f>IFERROR((MYRANKS_P[[#This Row],[BB]]+MYRANKS_P[[#This Row],[H]])/MYRANKS_P[[#This Row],[IP]],0)</f>
        <v>1.2222222222222223</v>
      </c>
      <c r="S331" s="23">
        <f>MYRANKS_P[[#This Row],[W]]*P_PTS_W+MYRANKS_P[[#This Row],[L]]*P_PTS_L+MYRANKS_P[[#This Row],[IP]]*P_PTS_IP+MYRANKS_P[[#This Row],[SO]]*P_PTS_K+MYRANKS_P[[#This Row],[BB]]*P_PTS_BB+MYRANKS_P[[#This Row],[H]]*P_PTS_HA+MYRANKS_P[[#This Row],[SV]]*P_PTS_SV+MYRANKS_P[[#This Row],[HR]]*P_PTS_HRA+MYRANKS_P[[#This Row],[ER]]*P_PTS_ER</f>
        <v>0</v>
      </c>
      <c r="T331" s="23">
        <f>VLOOKUP(MYRANKS_P[[#This Row],[POS]],REPLACEMENT_LEVEL[],3,FALSE)</f>
        <v>0</v>
      </c>
      <c r="U331" s="23">
        <f>MYRANKS_P[[#This Row],[PROJ PTS]]-MYRANKS_P[[#This Row],[REPL LEVEL]]</f>
        <v>0</v>
      </c>
      <c r="V331" s="30">
        <f>RANK(MYRANKS_P[[#This Row],[POINTS OVER REPL]],MYRANKS_P[POINTS OVER REPL])</f>
        <v>1</v>
      </c>
      <c r="W331" s="29">
        <f>IF(MYRANKS_P[[#This Row],[RANK]]&lt;=TOTAL_PITCHERS_DRAFTED,MYRANKS_P[[#This Row],[POINTS OVER REPL]],0)</f>
        <v>0</v>
      </c>
      <c r="X331" s="35">
        <f>MYRANKS_P[[#This Row],[POINTS OVER REPL]]*DOLLAR_VALUE_PER_POINT+1</f>
        <v>1</v>
      </c>
      <c r="Y331" s="35"/>
      <c r="Z331" s="29">
        <f>IF(AND(MYRANKS_P[[#This Row],[RANK]]&lt;=(TOTAL_PITCHERS_DRAFTED-PITCHERS_BELOW_REPL_DRAFTED),MYRANKS_P[[#This Row],[$ACTUAL]]=""),MYRANKS_P[[#This Row],[POINTS OVER REPL]],0)</f>
        <v>0</v>
      </c>
      <c r="AA331" s="40">
        <f>IF(MYRANKS_P[[#This Row],[$ACTUAL]]="",MYRANKS_P[[#This Row],[POINTS OVER REPL]]*REMAINING_DOLLAR_VALUE_PER_POINT+1,0)</f>
        <v>1</v>
      </c>
    </row>
    <row r="332" spans="1:27" x14ac:dyDescent="0.25">
      <c r="A332" s="2" t="s">
        <v>12550</v>
      </c>
      <c r="B332" s="14" t="str">
        <f>VLOOKUP(MYRANKS_P[[#This Row],[PLAYERID]],PLAYERIDMAP2[],COLUMN(PLAYERIDMAP2[LASTNAME]),FALSE)</f>
        <v>Frasor</v>
      </c>
      <c r="C332" s="14" t="str">
        <f>VLOOKUP(MYRANKS_P[[#This Row],[PLAYERID]],PLAYERIDMAP2[],COLUMN(PLAYERIDMAP2[FIRSTNAME]),FALSE)</f>
        <v>Jason</v>
      </c>
      <c r="D332" s="14" t="str">
        <f>MYRANKS_P[[#This Row],[FNAME]]&amp;" "&amp;MYRANKS_P[[#This Row],[LNAME]]</f>
        <v>Jason Frasor</v>
      </c>
      <c r="E332" s="14" t="str">
        <f>VLOOKUP(MYRANKS_P[[#This Row],[PLAYERID]],PLAYERIDMAP2[],COLUMN(PLAYERIDMAP2[TEAM]),FALSE)</f>
        <v>KC</v>
      </c>
      <c r="F332" s="14" t="str">
        <f>VLOOKUP(MYRANKS_P[[#This Row],[PLAYERID]],PLAYERIDMAP2[],COLUMN(PLAYERIDMAP2[POS]),FALSE)</f>
        <v>P</v>
      </c>
      <c r="G332" s="14">
        <f>IFERROR(VALUE(VLOOKUP(MYRANKS_P[[#This Row],[PLAYERID]],PLAYERIDMAP2[],COLUMN(PLAYERIDMAP2[IDFANGRAPHS]),FALSE)),VLOOKUP(MYRANKS_P[[#This Row],[PLAYERID]],PLAYERIDMAP2[],COLUMN(PLAYERIDMAP2[IDFANGRAPHS]),FALSE))</f>
        <v>1906</v>
      </c>
      <c r="H332" s="23">
        <f>IFERROR(VLOOKUP(MYRANKS_P[[#This Row],[IDFANGRAPHS]],STEAMER_P[],COLUMN(STEAMER_P[W]),FALSE),0)</f>
        <v>2</v>
      </c>
      <c r="I332" s="23">
        <f>IFERROR(VLOOKUP(MYRANKS_P[[#This Row],[IDFANGRAPHS]],STEAMER_P[],COLUMN(STEAMER_P[L]),FALSE),0)</f>
        <v>2</v>
      </c>
      <c r="J332" s="23">
        <f>IFERROR(VLOOKUP(MYRANKS_P[[#This Row],[IDFANGRAPHS]],STEAMER_P[],COLUMN(STEAMER_P[SV]),FALSE),0)</f>
        <v>1</v>
      </c>
      <c r="K332" s="23">
        <f>IFERROR(VLOOKUP(MYRANKS_P[[#This Row],[IDFANGRAPHS]],STEAMER_P[],COLUMN(STEAMER_P[IP]),FALSE),0)</f>
        <v>45</v>
      </c>
      <c r="L332" s="23">
        <f>IFERROR(VLOOKUP(MYRANKS_P[[#This Row],[IDFANGRAPHS]],STEAMER_P[],COLUMN(STEAMER_P[H]),FALSE),0)</f>
        <v>42</v>
      </c>
      <c r="M332" s="23">
        <f>IFERROR(VLOOKUP(MYRANKS_P[[#This Row],[IDFANGRAPHS]],STEAMER_P[],COLUMN(STEAMER_P[ER]),FALSE),0)</f>
        <v>20</v>
      </c>
      <c r="N332" s="23">
        <f>IFERROR(VLOOKUP(MYRANKS_P[[#This Row],[IDFANGRAPHS]],STEAMER_P[],COLUMN(STEAMER_P[HR]),FALSE),0)</f>
        <v>4</v>
      </c>
      <c r="O332" s="23">
        <f>IFERROR(VLOOKUP(MYRANKS_P[[#This Row],[IDFANGRAPHS]],STEAMER_P[],COLUMN(STEAMER_P[SO]),FALSE),0)</f>
        <v>40</v>
      </c>
      <c r="P332" s="23">
        <f>IFERROR(VLOOKUP(MYRANKS_P[[#This Row],[IDFANGRAPHS]],STEAMER_P[],COLUMN(STEAMER_P[BB]),FALSE),0)</f>
        <v>19</v>
      </c>
      <c r="Q332" s="21">
        <f>IFERROR((MYRANKS_P[[#This Row],[ER]]*9)/MYRANKS_P[[#This Row],[IP]],0)</f>
        <v>4</v>
      </c>
      <c r="R332" s="21">
        <f>IFERROR((MYRANKS_P[[#This Row],[BB]]+MYRANKS_P[[#This Row],[H]])/MYRANKS_P[[#This Row],[IP]],0)</f>
        <v>1.3555555555555556</v>
      </c>
      <c r="S332" s="23">
        <f>MYRANKS_P[[#This Row],[W]]*P_PTS_W+MYRANKS_P[[#This Row],[L]]*P_PTS_L+MYRANKS_P[[#This Row],[IP]]*P_PTS_IP+MYRANKS_P[[#This Row],[SO]]*P_PTS_K+MYRANKS_P[[#This Row],[BB]]*P_PTS_BB+MYRANKS_P[[#This Row],[H]]*P_PTS_HA+MYRANKS_P[[#This Row],[SV]]*P_PTS_SV+MYRANKS_P[[#This Row],[HR]]*P_PTS_HRA+MYRANKS_P[[#This Row],[ER]]*P_PTS_ER</f>
        <v>0</v>
      </c>
      <c r="T332" s="23">
        <f>VLOOKUP(MYRANKS_P[[#This Row],[POS]],REPLACEMENT_LEVEL[],3,FALSE)</f>
        <v>0</v>
      </c>
      <c r="U332" s="23">
        <f>MYRANKS_P[[#This Row],[PROJ PTS]]-MYRANKS_P[[#This Row],[REPL LEVEL]]</f>
        <v>0</v>
      </c>
      <c r="V332" s="30">
        <f>RANK(MYRANKS_P[[#This Row],[POINTS OVER REPL]],MYRANKS_P[POINTS OVER REPL])</f>
        <v>1</v>
      </c>
      <c r="W332" s="29">
        <f>IF(MYRANKS_P[[#This Row],[RANK]]&lt;=TOTAL_PITCHERS_DRAFTED,MYRANKS_P[[#This Row],[POINTS OVER REPL]],0)</f>
        <v>0</v>
      </c>
      <c r="X332" s="35">
        <f>MYRANKS_P[[#This Row],[POINTS OVER REPL]]*DOLLAR_VALUE_PER_POINT+1</f>
        <v>1</v>
      </c>
      <c r="Y332" s="35"/>
      <c r="Z332" s="29">
        <f>IF(AND(MYRANKS_P[[#This Row],[RANK]]&lt;=(TOTAL_PITCHERS_DRAFTED-PITCHERS_BELOW_REPL_DRAFTED),MYRANKS_P[[#This Row],[$ACTUAL]]=""),MYRANKS_P[[#This Row],[POINTS OVER REPL]],0)</f>
        <v>0</v>
      </c>
      <c r="AA332" s="40">
        <f>IF(MYRANKS_P[[#This Row],[$ACTUAL]]="",MYRANKS_P[[#This Row],[POINTS OVER REPL]]*REMAINING_DOLLAR_VALUE_PER_POINT+1,0)</f>
        <v>1</v>
      </c>
    </row>
    <row r="333" spans="1:27" x14ac:dyDescent="0.25">
      <c r="A333" s="9" t="s">
        <v>18381</v>
      </c>
      <c r="B333" s="14" t="str">
        <f>VLOOKUP(MYRANKS_P[[#This Row],[PLAYERID]],PLAYERIDMAP2[],COLUMN(PLAYERIDMAP2[LASTNAME]),FALSE)</f>
        <v>Andriese</v>
      </c>
      <c r="C333" s="14" t="str">
        <f>VLOOKUP(MYRANKS_P[[#This Row],[PLAYERID]],PLAYERIDMAP2[],COLUMN(PLAYERIDMAP2[FIRSTNAME]),FALSE)</f>
        <v>Matt</v>
      </c>
      <c r="D333" s="14" t="str">
        <f>MYRANKS_P[[#This Row],[FNAME]]&amp;" "&amp;MYRANKS_P[[#This Row],[LNAME]]</f>
        <v>Matt Andriese</v>
      </c>
      <c r="E333" s="14" t="str">
        <f>VLOOKUP(MYRANKS_P[[#This Row],[PLAYERID]],PLAYERIDMAP2[],COLUMN(PLAYERIDMAP2[TEAM]),FALSE)</f>
        <v>TB</v>
      </c>
      <c r="F333" s="14" t="str">
        <f>VLOOKUP(MYRANKS_P[[#This Row],[PLAYERID]],PLAYERIDMAP2[],COLUMN(PLAYERIDMAP2[POS]),FALSE)</f>
        <v>P</v>
      </c>
      <c r="G333" s="14">
        <f>IFERROR(VALUE(VLOOKUP(MYRANKS_P[[#This Row],[PLAYERID]],PLAYERIDMAP2[],COLUMN(PLAYERIDMAP2[IDFANGRAPHS]),FALSE)),VLOOKUP(MYRANKS_P[[#This Row],[PLAYERID]],PLAYERIDMAP2[],COLUMN(PLAYERIDMAP2[IDFANGRAPHS]),FALSE))</f>
        <v>12022</v>
      </c>
      <c r="H333" s="23">
        <f>IFERROR(VLOOKUP(MYRANKS_P[[#This Row],[IDFANGRAPHS]],STEAMER_P[],COLUMN(STEAMER_P[W]),FALSE),0)</f>
        <v>3</v>
      </c>
      <c r="I333" s="23">
        <f>IFERROR(VLOOKUP(MYRANKS_P[[#This Row],[IDFANGRAPHS]],STEAMER_P[],COLUMN(STEAMER_P[L]),FALSE),0)</f>
        <v>3</v>
      </c>
      <c r="J333" s="23">
        <f>IFERROR(VLOOKUP(MYRANKS_P[[#This Row],[IDFANGRAPHS]],STEAMER_P[],COLUMN(STEAMER_P[SV]),FALSE),0)</f>
        <v>0</v>
      </c>
      <c r="K333" s="23">
        <f>IFERROR(VLOOKUP(MYRANKS_P[[#This Row],[IDFANGRAPHS]],STEAMER_P[],COLUMN(STEAMER_P[IP]),FALSE),0)</f>
        <v>53</v>
      </c>
      <c r="L333" s="23">
        <f>IFERROR(VLOOKUP(MYRANKS_P[[#This Row],[IDFANGRAPHS]],STEAMER_P[],COLUMN(STEAMER_P[H]),FALSE),0)</f>
        <v>53</v>
      </c>
      <c r="M333" s="23">
        <f>IFERROR(VLOOKUP(MYRANKS_P[[#This Row],[IDFANGRAPHS]],STEAMER_P[],COLUMN(STEAMER_P[ER]),FALSE),0)</f>
        <v>23</v>
      </c>
      <c r="N333" s="23">
        <f>IFERROR(VLOOKUP(MYRANKS_P[[#This Row],[IDFANGRAPHS]],STEAMER_P[],COLUMN(STEAMER_P[HR]),FALSE),0)</f>
        <v>6</v>
      </c>
      <c r="O333" s="23">
        <f>IFERROR(VLOOKUP(MYRANKS_P[[#This Row],[IDFANGRAPHS]],STEAMER_P[],COLUMN(STEAMER_P[SO]),FALSE),0)</f>
        <v>40</v>
      </c>
      <c r="P333" s="23">
        <f>IFERROR(VLOOKUP(MYRANKS_P[[#This Row],[IDFANGRAPHS]],STEAMER_P[],COLUMN(STEAMER_P[BB]),FALSE),0)</f>
        <v>15</v>
      </c>
      <c r="Q333" s="21">
        <f>IFERROR((MYRANKS_P[[#This Row],[ER]]*9)/MYRANKS_P[[#This Row],[IP]],0)</f>
        <v>3.9056603773584904</v>
      </c>
      <c r="R333" s="21">
        <f>IFERROR((MYRANKS_P[[#This Row],[BB]]+MYRANKS_P[[#This Row],[H]])/MYRANKS_P[[#This Row],[IP]],0)</f>
        <v>1.2830188679245282</v>
      </c>
      <c r="S333" s="23">
        <f>MYRANKS_P[[#This Row],[W]]*P_PTS_W+MYRANKS_P[[#This Row],[L]]*P_PTS_L+MYRANKS_P[[#This Row],[IP]]*P_PTS_IP+MYRANKS_P[[#This Row],[SO]]*P_PTS_K+MYRANKS_P[[#This Row],[BB]]*P_PTS_BB+MYRANKS_P[[#This Row],[H]]*P_PTS_HA+MYRANKS_P[[#This Row],[SV]]*P_PTS_SV+MYRANKS_P[[#This Row],[HR]]*P_PTS_HRA+MYRANKS_P[[#This Row],[ER]]*P_PTS_ER</f>
        <v>0</v>
      </c>
      <c r="T333" s="23">
        <f>VLOOKUP(MYRANKS_P[[#This Row],[POS]],REPLACEMENT_LEVEL[],3,FALSE)</f>
        <v>0</v>
      </c>
      <c r="U333" s="23">
        <f>MYRANKS_P[[#This Row],[PROJ PTS]]-MYRANKS_P[[#This Row],[REPL LEVEL]]</f>
        <v>0</v>
      </c>
      <c r="V333" s="30">
        <f>RANK(MYRANKS_P[[#This Row],[POINTS OVER REPL]],MYRANKS_P[POINTS OVER REPL])</f>
        <v>1</v>
      </c>
      <c r="W333" s="29">
        <f>IF(MYRANKS_P[[#This Row],[RANK]]&lt;=TOTAL_PITCHERS_DRAFTED,MYRANKS_P[[#This Row],[POINTS OVER REPL]],0)</f>
        <v>0</v>
      </c>
      <c r="X333" s="35">
        <f>MYRANKS_P[[#This Row],[POINTS OVER REPL]]*DOLLAR_VALUE_PER_POINT+1</f>
        <v>1</v>
      </c>
      <c r="Y333" s="35"/>
      <c r="Z333" s="29">
        <f>IF(AND(MYRANKS_P[[#This Row],[RANK]]&lt;=(TOTAL_PITCHERS_DRAFTED-PITCHERS_BELOW_REPL_DRAFTED),MYRANKS_P[[#This Row],[$ACTUAL]]=""),MYRANKS_P[[#This Row],[POINTS OVER REPL]],0)</f>
        <v>0</v>
      </c>
      <c r="AA333" s="40">
        <f>IF(MYRANKS_P[[#This Row],[$ACTUAL]]="",MYRANKS_P[[#This Row],[POINTS OVER REPL]]*REMAINING_DOLLAR_VALUE_PER_POINT+1,0)</f>
        <v>1</v>
      </c>
    </row>
    <row r="334" spans="1:27" x14ac:dyDescent="0.25">
      <c r="A334" s="89" t="s">
        <v>15814</v>
      </c>
      <c r="B334" s="90" t="str">
        <f>VLOOKUP(MYRANKS_P[[#This Row],[PLAYERID]],PLAYERIDMAP2[],COLUMN(PLAYERIDMAP2[LASTNAME]),FALSE)</f>
        <v>Warren</v>
      </c>
      <c r="C334" s="90" t="str">
        <f>VLOOKUP(MYRANKS_P[[#This Row],[PLAYERID]],PLAYERIDMAP2[],COLUMN(PLAYERIDMAP2[FIRSTNAME]),FALSE)</f>
        <v>Adam</v>
      </c>
      <c r="D334" s="90" t="str">
        <f>MYRANKS_P[[#This Row],[FNAME]]&amp;" "&amp;MYRANKS_P[[#This Row],[LNAME]]</f>
        <v>Adam Warren</v>
      </c>
      <c r="E334" s="90" t="str">
        <f>VLOOKUP(MYRANKS_P[[#This Row],[PLAYERID]],PLAYERIDMAP2[],COLUMN(PLAYERIDMAP2[TEAM]),FALSE)</f>
        <v>CHC</v>
      </c>
      <c r="F334" s="90" t="str">
        <f>VLOOKUP(MYRANKS_P[[#This Row],[PLAYERID]],PLAYERIDMAP2[],COLUMN(PLAYERIDMAP2[POS]),FALSE)</f>
        <v>P</v>
      </c>
      <c r="G334" s="90">
        <f>IFERROR(VALUE(VLOOKUP(MYRANKS_P[[#This Row],[PLAYERID]],PLAYERIDMAP2[],COLUMN(PLAYERIDMAP2[IDFANGRAPHS]),FALSE)),VLOOKUP(MYRANKS_P[[#This Row],[PLAYERID]],PLAYERIDMAP2[],COLUMN(PLAYERIDMAP2[IDFANGRAPHS]),FALSE))</f>
        <v>9029</v>
      </c>
      <c r="H334" s="23">
        <f>IFERROR(VLOOKUP(MYRANKS_P[[#This Row],[IDFANGRAPHS]],STEAMER_P[],COLUMN(STEAMER_P[W]),FALSE),0)</f>
        <v>2</v>
      </c>
      <c r="I334" s="23">
        <f>IFERROR(VLOOKUP(MYRANKS_P[[#This Row],[IDFANGRAPHS]],STEAMER_P[],COLUMN(STEAMER_P[L]),FALSE),0)</f>
        <v>2</v>
      </c>
      <c r="J334" s="23">
        <f>IFERROR(VLOOKUP(MYRANKS_P[[#This Row],[IDFANGRAPHS]],STEAMER_P[],COLUMN(STEAMER_P[SV]),FALSE),0)</f>
        <v>0</v>
      </c>
      <c r="K334" s="23">
        <f>IFERROR(VLOOKUP(MYRANKS_P[[#This Row],[IDFANGRAPHS]],STEAMER_P[],COLUMN(STEAMER_P[IP]),FALSE),0)</f>
        <v>40</v>
      </c>
      <c r="L334" s="23">
        <f>IFERROR(VLOOKUP(MYRANKS_P[[#This Row],[IDFANGRAPHS]],STEAMER_P[],COLUMN(STEAMER_P[H]),FALSE),0)</f>
        <v>35</v>
      </c>
      <c r="M334" s="23">
        <f>IFERROR(VLOOKUP(MYRANKS_P[[#This Row],[IDFANGRAPHS]],STEAMER_P[],COLUMN(STEAMER_P[ER]),FALSE),0)</f>
        <v>14</v>
      </c>
      <c r="N334" s="23">
        <f>IFERROR(VLOOKUP(MYRANKS_P[[#This Row],[IDFANGRAPHS]],STEAMER_P[],COLUMN(STEAMER_P[HR]),FALSE),0)</f>
        <v>3</v>
      </c>
      <c r="O334" s="23">
        <f>IFERROR(VLOOKUP(MYRANKS_P[[#This Row],[IDFANGRAPHS]],STEAMER_P[],COLUMN(STEAMER_P[SO]),FALSE),0)</f>
        <v>39</v>
      </c>
      <c r="P334" s="23">
        <f>IFERROR(VLOOKUP(MYRANKS_P[[#This Row],[IDFANGRAPHS]],STEAMER_P[],COLUMN(STEAMER_P[BB]),FALSE),0)</f>
        <v>12</v>
      </c>
      <c r="Q334" s="75">
        <f>IFERROR((MYRANKS_P[[#This Row],[ER]]*9)/MYRANKS_P[[#This Row],[IP]],0)</f>
        <v>3.15</v>
      </c>
      <c r="R334" s="75">
        <f>IFERROR((MYRANKS_P[[#This Row],[BB]]+MYRANKS_P[[#This Row],[H]])/MYRANKS_P[[#This Row],[IP]],0)</f>
        <v>1.175</v>
      </c>
      <c r="S334" s="74">
        <f>MYRANKS_P[[#This Row],[W]]*P_PTS_W+MYRANKS_P[[#This Row],[L]]*P_PTS_L+MYRANKS_P[[#This Row],[IP]]*P_PTS_IP+MYRANKS_P[[#This Row],[SO]]*P_PTS_K+MYRANKS_P[[#This Row],[BB]]*P_PTS_BB+MYRANKS_P[[#This Row],[H]]*P_PTS_HA+MYRANKS_P[[#This Row],[SV]]*P_PTS_SV+MYRANKS_P[[#This Row],[HR]]*P_PTS_HRA+MYRANKS_P[[#This Row],[ER]]*P_PTS_ER</f>
        <v>0</v>
      </c>
      <c r="T334" s="74">
        <f>VLOOKUP(MYRANKS_P[[#This Row],[POS]],REPLACEMENT_LEVEL[],3,FALSE)</f>
        <v>0</v>
      </c>
      <c r="U334" s="74">
        <f>MYRANKS_P[[#This Row],[PROJ PTS]]-MYRANKS_P[[#This Row],[REPL LEVEL]]</f>
        <v>0</v>
      </c>
      <c r="V334" s="73">
        <f>RANK(MYRANKS_P[[#This Row],[POINTS OVER REPL]],MYRANKS_P[POINTS OVER REPL])</f>
        <v>1</v>
      </c>
      <c r="W334" s="74">
        <f>IF(MYRANKS_P[[#This Row],[RANK]]&lt;=TOTAL_PITCHERS_DRAFTED,MYRANKS_P[[#This Row],[POINTS OVER REPL]],0)</f>
        <v>0</v>
      </c>
      <c r="X334" s="76">
        <f>MYRANKS_P[[#This Row],[POINTS OVER REPL]]*DOLLAR_VALUE_PER_POINT+1</f>
        <v>1</v>
      </c>
      <c r="Y334" s="76"/>
      <c r="Z334" s="74">
        <f>IF(AND(MYRANKS_P[[#This Row],[RANK]]&lt;=(TOTAL_PITCHERS_DRAFTED-PITCHERS_BELOW_REPL_DRAFTED),MYRANKS_P[[#This Row],[$ACTUAL]]=""),MYRANKS_P[[#This Row],[POINTS OVER REPL]],0)</f>
        <v>0</v>
      </c>
      <c r="AA334" s="77">
        <f>IF(MYRANKS_P[[#This Row],[$ACTUAL]]="",MYRANKS_P[[#This Row],[POINTS OVER REPL]]*REMAINING_DOLLAR_VALUE_PER_POINT+1,0)</f>
        <v>1</v>
      </c>
    </row>
    <row r="335" spans="1:27" x14ac:dyDescent="0.25">
      <c r="A335" s="2" t="s">
        <v>19254</v>
      </c>
      <c r="B335" s="14" t="str">
        <f>VLOOKUP(MYRANKS_P[[#This Row],[PLAYERID]],PLAYERIDMAP2[],COLUMN(PLAYERIDMAP2[LASTNAME]),FALSE)</f>
        <v>Nolin</v>
      </c>
      <c r="C335" s="14" t="str">
        <f>VLOOKUP(MYRANKS_P[[#This Row],[PLAYERID]],PLAYERIDMAP2[],COLUMN(PLAYERIDMAP2[FIRSTNAME]),FALSE)</f>
        <v>Sean</v>
      </c>
      <c r="D335" s="14" t="str">
        <f>MYRANKS_P[[#This Row],[FNAME]]&amp;" "&amp;MYRANKS_P[[#This Row],[LNAME]]</f>
        <v>Sean Nolin</v>
      </c>
      <c r="E335" s="14" t="str">
        <f>VLOOKUP(MYRANKS_P[[#This Row],[PLAYERID]],PLAYERIDMAP2[],COLUMN(PLAYERIDMAP2[TEAM]),FALSE)</f>
        <v>OAK</v>
      </c>
      <c r="F335" s="14" t="str">
        <f>VLOOKUP(MYRANKS_P[[#This Row],[PLAYERID]],PLAYERIDMAP2[],COLUMN(PLAYERIDMAP2[POS]),FALSE)</f>
        <v>P</v>
      </c>
      <c r="G335" s="14">
        <f>IFERROR(VALUE(VLOOKUP(MYRANKS_P[[#This Row],[PLAYERID]],PLAYERIDMAP2[],COLUMN(PLAYERIDMAP2[IDFANGRAPHS]),FALSE)),VLOOKUP(MYRANKS_P[[#This Row],[PLAYERID]],PLAYERIDMAP2[],COLUMN(PLAYERIDMAP2[IDFANGRAPHS]),FALSE))</f>
        <v>11341</v>
      </c>
      <c r="H335" s="23">
        <f>IFERROR(VLOOKUP(MYRANKS_P[[#This Row],[IDFANGRAPHS]],STEAMER_P[],COLUMN(STEAMER_P[W]),FALSE),0)</f>
        <v>3</v>
      </c>
      <c r="I335" s="23">
        <f>IFERROR(VLOOKUP(MYRANKS_P[[#This Row],[IDFANGRAPHS]],STEAMER_P[],COLUMN(STEAMER_P[L]),FALSE),0)</f>
        <v>4</v>
      </c>
      <c r="J335" s="23">
        <f>IFERROR(VLOOKUP(MYRANKS_P[[#This Row],[IDFANGRAPHS]],STEAMER_P[],COLUMN(STEAMER_P[SV]),FALSE),0)</f>
        <v>0</v>
      </c>
      <c r="K335" s="23">
        <f>IFERROR(VLOOKUP(MYRANKS_P[[#This Row],[IDFANGRAPHS]],STEAMER_P[],COLUMN(STEAMER_P[IP]),FALSE),0)</f>
        <v>55</v>
      </c>
      <c r="L335" s="23">
        <f>IFERROR(VLOOKUP(MYRANKS_P[[#This Row],[IDFANGRAPHS]],STEAMER_P[],COLUMN(STEAMER_P[H]),FALSE),0)</f>
        <v>57</v>
      </c>
      <c r="M335" s="23">
        <f>IFERROR(VLOOKUP(MYRANKS_P[[#This Row],[IDFANGRAPHS]],STEAMER_P[],COLUMN(STEAMER_P[ER]),FALSE),0)</f>
        <v>28</v>
      </c>
      <c r="N335" s="23">
        <f>IFERROR(VLOOKUP(MYRANKS_P[[#This Row],[IDFANGRAPHS]],STEAMER_P[],COLUMN(STEAMER_P[HR]),FALSE),0)</f>
        <v>7</v>
      </c>
      <c r="O335" s="23">
        <f>IFERROR(VLOOKUP(MYRANKS_P[[#This Row],[IDFANGRAPHS]],STEAMER_P[],COLUMN(STEAMER_P[SO]),FALSE),0)</f>
        <v>39</v>
      </c>
      <c r="P335" s="23">
        <f>IFERROR(VLOOKUP(MYRANKS_P[[#This Row],[IDFANGRAPHS]],STEAMER_P[],COLUMN(STEAMER_P[BB]),FALSE),0)</f>
        <v>21</v>
      </c>
      <c r="Q335" s="21">
        <f>IFERROR((MYRANKS_P[[#This Row],[ER]]*9)/MYRANKS_P[[#This Row],[IP]],0)</f>
        <v>4.581818181818182</v>
      </c>
      <c r="R335" s="21">
        <f>IFERROR((MYRANKS_P[[#This Row],[BB]]+MYRANKS_P[[#This Row],[H]])/MYRANKS_P[[#This Row],[IP]],0)</f>
        <v>1.4181818181818182</v>
      </c>
      <c r="S335" s="23">
        <f>MYRANKS_P[[#This Row],[W]]*P_PTS_W+MYRANKS_P[[#This Row],[L]]*P_PTS_L+MYRANKS_P[[#This Row],[IP]]*P_PTS_IP+MYRANKS_P[[#This Row],[SO]]*P_PTS_K+MYRANKS_P[[#This Row],[BB]]*P_PTS_BB+MYRANKS_P[[#This Row],[H]]*P_PTS_HA+MYRANKS_P[[#This Row],[SV]]*P_PTS_SV+MYRANKS_P[[#This Row],[HR]]*P_PTS_HRA+MYRANKS_P[[#This Row],[ER]]*P_PTS_ER</f>
        <v>0</v>
      </c>
      <c r="T335" s="23">
        <f>VLOOKUP(MYRANKS_P[[#This Row],[POS]],REPLACEMENT_LEVEL[],3,FALSE)</f>
        <v>0</v>
      </c>
      <c r="U335" s="23">
        <f>MYRANKS_P[[#This Row],[PROJ PTS]]-MYRANKS_P[[#This Row],[REPL LEVEL]]</f>
        <v>0</v>
      </c>
      <c r="V335" s="30">
        <f>RANK(MYRANKS_P[[#This Row],[POINTS OVER REPL]],MYRANKS_P[POINTS OVER REPL])</f>
        <v>1</v>
      </c>
      <c r="W335" s="29">
        <f>IF(MYRANKS_P[[#This Row],[RANK]]&lt;=TOTAL_PITCHERS_DRAFTED,MYRANKS_P[[#This Row],[POINTS OVER REPL]],0)</f>
        <v>0</v>
      </c>
      <c r="X335" s="35">
        <f>MYRANKS_P[[#This Row],[POINTS OVER REPL]]*DOLLAR_VALUE_PER_POINT+1</f>
        <v>1</v>
      </c>
      <c r="Y335" s="35"/>
      <c r="Z335" s="29">
        <f>IF(AND(MYRANKS_P[[#This Row],[RANK]]&lt;=(TOTAL_PITCHERS_DRAFTED-PITCHERS_BELOW_REPL_DRAFTED),MYRANKS_P[[#This Row],[$ACTUAL]]=""),MYRANKS_P[[#This Row],[POINTS OVER REPL]],0)</f>
        <v>0</v>
      </c>
      <c r="AA335" s="40">
        <f>IF(MYRANKS_P[[#This Row],[$ACTUAL]]="",MYRANKS_P[[#This Row],[POINTS OVER REPL]]*REMAINING_DOLLAR_VALUE_PER_POINT+1,0)</f>
        <v>1</v>
      </c>
    </row>
    <row r="336" spans="1:27" x14ac:dyDescent="0.25">
      <c r="A336" s="89" t="s">
        <v>19423</v>
      </c>
      <c r="B336" s="90" t="str">
        <f>VLOOKUP(MYRANKS_P[[#This Row],[PLAYERID]],PLAYERIDMAP2[],COLUMN(PLAYERIDMAP2[LASTNAME]),FALSE)</f>
        <v>Wilson</v>
      </c>
      <c r="C336" s="90" t="str">
        <f>VLOOKUP(MYRANKS_P[[#This Row],[PLAYERID]],PLAYERIDMAP2[],COLUMN(PLAYERIDMAP2[FIRSTNAME]),FALSE)</f>
        <v>Alex</v>
      </c>
      <c r="D336" s="90" t="str">
        <f>MYRANKS_P[[#This Row],[FNAME]]&amp;" "&amp;MYRANKS_P[[#This Row],[LNAME]]</f>
        <v>Alex Wilson</v>
      </c>
      <c r="E336" s="90" t="str">
        <f>VLOOKUP(MYRANKS_P[[#This Row],[PLAYERID]],PLAYERIDMAP2[],COLUMN(PLAYERIDMAP2[TEAM]),FALSE)</f>
        <v>DET</v>
      </c>
      <c r="F336" s="90" t="str">
        <f>VLOOKUP(MYRANKS_P[[#This Row],[PLAYERID]],PLAYERIDMAP2[],COLUMN(PLAYERIDMAP2[POS]),FALSE)</f>
        <v>P</v>
      </c>
      <c r="G336" s="90">
        <f>IFERROR(VALUE(VLOOKUP(MYRANKS_P[[#This Row],[PLAYERID]],PLAYERIDMAP2[],COLUMN(PLAYERIDMAP2[IDFANGRAPHS]),FALSE)),VLOOKUP(MYRANKS_P[[#This Row],[PLAYERID]],PLAYERIDMAP2[],COLUMN(PLAYERIDMAP2[IDFANGRAPHS]),FALSE))</f>
        <v>9239</v>
      </c>
      <c r="H336" s="23">
        <f>IFERROR(VLOOKUP(MYRANKS_P[[#This Row],[IDFANGRAPHS]],STEAMER_P[],COLUMN(STEAMER_P[W]),FALSE),0)</f>
        <v>3</v>
      </c>
      <c r="I336" s="23">
        <f>IFERROR(VLOOKUP(MYRANKS_P[[#This Row],[IDFANGRAPHS]],STEAMER_P[],COLUMN(STEAMER_P[L]),FALSE),0)</f>
        <v>3</v>
      </c>
      <c r="J336" s="23">
        <f>IFERROR(VLOOKUP(MYRANKS_P[[#This Row],[IDFANGRAPHS]],STEAMER_P[],COLUMN(STEAMER_P[SV]),FALSE),0)</f>
        <v>2</v>
      </c>
      <c r="K336" s="23">
        <f>IFERROR(VLOOKUP(MYRANKS_P[[#This Row],[IDFANGRAPHS]],STEAMER_P[],COLUMN(STEAMER_P[IP]),FALSE),0)</f>
        <v>55</v>
      </c>
      <c r="L336" s="23">
        <f>IFERROR(VLOOKUP(MYRANKS_P[[#This Row],[IDFANGRAPHS]],STEAMER_P[],COLUMN(STEAMER_P[H]),FALSE),0)</f>
        <v>57</v>
      </c>
      <c r="M336" s="23">
        <f>IFERROR(VLOOKUP(MYRANKS_P[[#This Row],[IDFANGRAPHS]],STEAMER_P[],COLUMN(STEAMER_P[ER]),FALSE),0)</f>
        <v>25</v>
      </c>
      <c r="N336" s="23">
        <f>IFERROR(VLOOKUP(MYRANKS_P[[#This Row],[IDFANGRAPHS]],STEAMER_P[],COLUMN(STEAMER_P[HR]),FALSE),0)</f>
        <v>7</v>
      </c>
      <c r="O336" s="23">
        <f>IFERROR(VLOOKUP(MYRANKS_P[[#This Row],[IDFANGRAPHS]],STEAMER_P[],COLUMN(STEAMER_P[SO]),FALSE),0)</f>
        <v>39</v>
      </c>
      <c r="P336" s="23">
        <f>IFERROR(VLOOKUP(MYRANKS_P[[#This Row],[IDFANGRAPHS]],STEAMER_P[],COLUMN(STEAMER_P[BB]),FALSE),0)</f>
        <v>17</v>
      </c>
      <c r="Q336" s="82">
        <f>IFERROR((MYRANKS_P[[#This Row],[ER]]*9)/MYRANKS_P[[#This Row],[IP]],0)</f>
        <v>4.0909090909090908</v>
      </c>
      <c r="R336" s="82">
        <f>IFERROR((MYRANKS_P[[#This Row],[BB]]+MYRANKS_P[[#This Row],[H]])/MYRANKS_P[[#This Row],[IP]],0)</f>
        <v>1.3454545454545455</v>
      </c>
      <c r="S336" s="81">
        <f>MYRANKS_P[[#This Row],[W]]*P_PTS_W+MYRANKS_P[[#This Row],[L]]*P_PTS_L+MYRANKS_P[[#This Row],[IP]]*P_PTS_IP+MYRANKS_P[[#This Row],[SO]]*P_PTS_K+MYRANKS_P[[#This Row],[BB]]*P_PTS_BB+MYRANKS_P[[#This Row],[H]]*P_PTS_HA+MYRANKS_P[[#This Row],[SV]]*P_PTS_SV+MYRANKS_P[[#This Row],[HR]]*P_PTS_HRA+MYRANKS_P[[#This Row],[ER]]*P_PTS_ER</f>
        <v>0</v>
      </c>
      <c r="T336" s="81">
        <f>VLOOKUP(MYRANKS_P[[#This Row],[POS]],REPLACEMENT_LEVEL[],3,FALSE)</f>
        <v>0</v>
      </c>
      <c r="U336" s="81">
        <f>MYRANKS_P[[#This Row],[PROJ PTS]]-MYRANKS_P[[#This Row],[REPL LEVEL]]</f>
        <v>0</v>
      </c>
      <c r="V336" s="80">
        <f>RANK(MYRANKS_P[[#This Row],[POINTS OVER REPL]],MYRANKS_P[POINTS OVER REPL])</f>
        <v>1</v>
      </c>
      <c r="W336" s="81">
        <f>IF(MYRANKS_P[[#This Row],[RANK]]&lt;=TOTAL_PITCHERS_DRAFTED,MYRANKS_P[[#This Row],[POINTS OVER REPL]],0)</f>
        <v>0</v>
      </c>
      <c r="X336" s="83">
        <f>MYRANKS_P[[#This Row],[POINTS OVER REPL]]*DOLLAR_VALUE_PER_POINT+1</f>
        <v>1</v>
      </c>
      <c r="Y336" s="83"/>
      <c r="Z336" s="81">
        <f>IF(AND(MYRANKS_P[[#This Row],[RANK]]&lt;=(TOTAL_PITCHERS_DRAFTED-PITCHERS_BELOW_REPL_DRAFTED),MYRANKS_P[[#This Row],[$ACTUAL]]=""),MYRANKS_P[[#This Row],[POINTS OVER REPL]],0)</f>
        <v>0</v>
      </c>
      <c r="AA336" s="84">
        <f>IF(MYRANKS_P[[#This Row],[$ACTUAL]]="",MYRANKS_P[[#This Row],[POINTS OVER REPL]]*REMAINING_DOLLAR_VALUE_PER_POINT+1,0)</f>
        <v>1</v>
      </c>
    </row>
    <row r="337" spans="1:27" x14ac:dyDescent="0.25">
      <c r="A337" s="2" t="s">
        <v>14497</v>
      </c>
      <c r="B337" s="14" t="str">
        <f>VLOOKUP(MYRANKS_P[[#This Row],[PLAYERID]],PLAYERIDMAP2[],COLUMN(PLAYERIDMAP2[LASTNAME]),FALSE)</f>
        <v>Peacock</v>
      </c>
      <c r="C337" s="14" t="str">
        <f>VLOOKUP(MYRANKS_P[[#This Row],[PLAYERID]],PLAYERIDMAP2[],COLUMN(PLAYERIDMAP2[FIRSTNAME]),FALSE)</f>
        <v>Brad</v>
      </c>
      <c r="D337" s="14" t="str">
        <f>MYRANKS_P[[#This Row],[FNAME]]&amp;" "&amp;MYRANKS_P[[#This Row],[LNAME]]</f>
        <v>Brad Peacock</v>
      </c>
      <c r="E337" s="14" t="str">
        <f>VLOOKUP(MYRANKS_P[[#This Row],[PLAYERID]],PLAYERIDMAP2[],COLUMN(PLAYERIDMAP2[TEAM]),FALSE)</f>
        <v>HOU</v>
      </c>
      <c r="F337" s="14" t="str">
        <f>VLOOKUP(MYRANKS_P[[#This Row],[PLAYERID]],PLAYERIDMAP2[],COLUMN(PLAYERIDMAP2[POS]),FALSE)</f>
        <v>P</v>
      </c>
      <c r="G337" s="14">
        <f>IFERROR(VALUE(VLOOKUP(MYRANKS_P[[#This Row],[PLAYERID]],PLAYERIDMAP2[],COLUMN(PLAYERIDMAP2[IDFANGRAPHS]),FALSE)),VLOOKUP(MYRANKS_P[[#This Row],[PLAYERID]],PLAYERIDMAP2[],COLUMN(PLAYERIDMAP2[IDFANGRAPHS]),FALSE))</f>
        <v>5401</v>
      </c>
      <c r="H337" s="23">
        <f>IFERROR(VLOOKUP(MYRANKS_P[[#This Row],[IDFANGRAPHS]],STEAMER_P[],COLUMN(STEAMER_P[W]),FALSE),0)</f>
        <v>2</v>
      </c>
      <c r="I337" s="23">
        <f>IFERROR(VLOOKUP(MYRANKS_P[[#This Row],[IDFANGRAPHS]],STEAMER_P[],COLUMN(STEAMER_P[L]),FALSE),0)</f>
        <v>2</v>
      </c>
      <c r="J337" s="23">
        <f>IFERROR(VLOOKUP(MYRANKS_P[[#This Row],[IDFANGRAPHS]],STEAMER_P[],COLUMN(STEAMER_P[SV]),FALSE),0)</f>
        <v>0</v>
      </c>
      <c r="K337" s="23">
        <f>IFERROR(VLOOKUP(MYRANKS_P[[#This Row],[IDFANGRAPHS]],STEAMER_P[],COLUMN(STEAMER_P[IP]),FALSE),0)</f>
        <v>43</v>
      </c>
      <c r="L337" s="23">
        <f>IFERROR(VLOOKUP(MYRANKS_P[[#This Row],[IDFANGRAPHS]],STEAMER_P[],COLUMN(STEAMER_P[H]),FALSE),0)</f>
        <v>41</v>
      </c>
      <c r="M337" s="23">
        <f>IFERROR(VLOOKUP(MYRANKS_P[[#This Row],[IDFANGRAPHS]],STEAMER_P[],COLUMN(STEAMER_P[ER]),FALSE),0)</f>
        <v>20</v>
      </c>
      <c r="N337" s="23">
        <f>IFERROR(VLOOKUP(MYRANKS_P[[#This Row],[IDFANGRAPHS]],STEAMER_P[],COLUMN(STEAMER_P[HR]),FALSE),0)</f>
        <v>6</v>
      </c>
      <c r="O337" s="23">
        <f>IFERROR(VLOOKUP(MYRANKS_P[[#This Row],[IDFANGRAPHS]],STEAMER_P[],COLUMN(STEAMER_P[SO]),FALSE),0)</f>
        <v>38</v>
      </c>
      <c r="P337" s="23">
        <f>IFERROR(VLOOKUP(MYRANKS_P[[#This Row],[IDFANGRAPHS]],STEAMER_P[],COLUMN(STEAMER_P[BB]),FALSE),0)</f>
        <v>17</v>
      </c>
      <c r="Q337" s="21">
        <f>IFERROR((MYRANKS_P[[#This Row],[ER]]*9)/MYRANKS_P[[#This Row],[IP]],0)</f>
        <v>4.1860465116279073</v>
      </c>
      <c r="R337" s="21">
        <f>IFERROR((MYRANKS_P[[#This Row],[BB]]+MYRANKS_P[[#This Row],[H]])/MYRANKS_P[[#This Row],[IP]],0)</f>
        <v>1.3488372093023255</v>
      </c>
      <c r="S337" s="23">
        <f>MYRANKS_P[[#This Row],[W]]*P_PTS_W+MYRANKS_P[[#This Row],[L]]*P_PTS_L+MYRANKS_P[[#This Row],[IP]]*P_PTS_IP+MYRANKS_P[[#This Row],[SO]]*P_PTS_K+MYRANKS_P[[#This Row],[BB]]*P_PTS_BB+MYRANKS_P[[#This Row],[H]]*P_PTS_HA+MYRANKS_P[[#This Row],[SV]]*P_PTS_SV+MYRANKS_P[[#This Row],[HR]]*P_PTS_HRA+MYRANKS_P[[#This Row],[ER]]*P_PTS_ER</f>
        <v>0</v>
      </c>
      <c r="T337" s="23">
        <f>VLOOKUP(MYRANKS_P[[#This Row],[POS]],REPLACEMENT_LEVEL[],3,FALSE)</f>
        <v>0</v>
      </c>
      <c r="U337" s="23">
        <f>MYRANKS_P[[#This Row],[PROJ PTS]]-MYRANKS_P[[#This Row],[REPL LEVEL]]</f>
        <v>0</v>
      </c>
      <c r="V337" s="30">
        <f>RANK(MYRANKS_P[[#This Row],[POINTS OVER REPL]],MYRANKS_P[POINTS OVER REPL])</f>
        <v>1</v>
      </c>
      <c r="W337" s="29">
        <f>IF(MYRANKS_P[[#This Row],[RANK]]&lt;=TOTAL_PITCHERS_DRAFTED,MYRANKS_P[[#This Row],[POINTS OVER REPL]],0)</f>
        <v>0</v>
      </c>
      <c r="X337" s="35">
        <f>MYRANKS_P[[#This Row],[POINTS OVER REPL]]*DOLLAR_VALUE_PER_POINT+1</f>
        <v>1</v>
      </c>
      <c r="Y337" s="35"/>
      <c r="Z337" s="29">
        <f>IF(AND(MYRANKS_P[[#This Row],[RANK]]&lt;=(TOTAL_PITCHERS_DRAFTED-PITCHERS_BELOW_REPL_DRAFTED),MYRANKS_P[[#This Row],[$ACTUAL]]=""),MYRANKS_P[[#This Row],[POINTS OVER REPL]],0)</f>
        <v>0</v>
      </c>
      <c r="AA337" s="40">
        <f>IF(MYRANKS_P[[#This Row],[$ACTUAL]]="",MYRANKS_P[[#This Row],[POINTS OVER REPL]]*REMAINING_DOLLAR_VALUE_PER_POINT+1,0)</f>
        <v>1</v>
      </c>
    </row>
    <row r="338" spans="1:27" x14ac:dyDescent="0.25">
      <c r="A338" s="2" t="s">
        <v>14882</v>
      </c>
      <c r="B338" s="14" t="str">
        <f>VLOOKUP(MYRANKS_P[[#This Row],[PLAYERID]],PLAYERIDMAP2[],COLUMN(PLAYERIDMAP2[LASTNAME]),FALSE)</f>
        <v>Rienzo</v>
      </c>
      <c r="C338" s="14" t="str">
        <f>VLOOKUP(MYRANKS_P[[#This Row],[PLAYERID]],PLAYERIDMAP2[],COLUMN(PLAYERIDMAP2[FIRSTNAME]),FALSE)</f>
        <v>Andre</v>
      </c>
      <c r="D338" s="14" t="str">
        <f>MYRANKS_P[[#This Row],[FNAME]]&amp;" "&amp;MYRANKS_P[[#This Row],[LNAME]]</f>
        <v>Andre Rienzo</v>
      </c>
      <c r="E338" s="14" t="str">
        <f>VLOOKUP(MYRANKS_P[[#This Row],[PLAYERID]],PLAYERIDMAP2[],COLUMN(PLAYERIDMAP2[TEAM]),FALSE)</f>
        <v>MIA</v>
      </c>
      <c r="F338" s="14" t="str">
        <f>VLOOKUP(MYRANKS_P[[#This Row],[PLAYERID]],PLAYERIDMAP2[],COLUMN(PLAYERIDMAP2[POS]),FALSE)</f>
        <v>P</v>
      </c>
      <c r="G338" s="14">
        <f>IFERROR(VALUE(VLOOKUP(MYRANKS_P[[#This Row],[PLAYERID]],PLAYERIDMAP2[],COLUMN(PLAYERIDMAP2[IDFANGRAPHS]),FALSE)),VLOOKUP(MYRANKS_P[[#This Row],[PLAYERID]],PLAYERIDMAP2[],COLUMN(PLAYERIDMAP2[IDFANGRAPHS]),FALSE))</f>
        <v>3507</v>
      </c>
      <c r="H338" s="23">
        <f>IFERROR(VLOOKUP(MYRANKS_P[[#This Row],[IDFANGRAPHS]],STEAMER_P[],COLUMN(STEAMER_P[W]),FALSE),0)</f>
        <v>2</v>
      </c>
      <c r="I338" s="23">
        <f>IFERROR(VLOOKUP(MYRANKS_P[[#This Row],[IDFANGRAPHS]],STEAMER_P[],COLUMN(STEAMER_P[L]),FALSE),0)</f>
        <v>2</v>
      </c>
      <c r="J338" s="23">
        <f>IFERROR(VLOOKUP(MYRANKS_P[[#This Row],[IDFANGRAPHS]],STEAMER_P[],COLUMN(STEAMER_P[SV]),FALSE),0)</f>
        <v>1</v>
      </c>
      <c r="K338" s="23">
        <f>IFERROR(VLOOKUP(MYRANKS_P[[#This Row],[IDFANGRAPHS]],STEAMER_P[],COLUMN(STEAMER_P[IP]),FALSE),0)</f>
        <v>45</v>
      </c>
      <c r="L338" s="23">
        <f>IFERROR(VLOOKUP(MYRANKS_P[[#This Row],[IDFANGRAPHS]],STEAMER_P[],COLUMN(STEAMER_P[H]),FALSE),0)</f>
        <v>43</v>
      </c>
      <c r="M338" s="23">
        <f>IFERROR(VLOOKUP(MYRANKS_P[[#This Row],[IDFANGRAPHS]],STEAMER_P[],COLUMN(STEAMER_P[ER]),FALSE),0)</f>
        <v>20</v>
      </c>
      <c r="N338" s="23">
        <f>IFERROR(VLOOKUP(MYRANKS_P[[#This Row],[IDFANGRAPHS]],STEAMER_P[],COLUMN(STEAMER_P[HR]),FALSE),0)</f>
        <v>4</v>
      </c>
      <c r="O338" s="23">
        <f>IFERROR(VLOOKUP(MYRANKS_P[[#This Row],[IDFANGRAPHS]],STEAMER_P[],COLUMN(STEAMER_P[SO]),FALSE),0)</f>
        <v>38</v>
      </c>
      <c r="P338" s="23">
        <f>IFERROR(VLOOKUP(MYRANKS_P[[#This Row],[IDFANGRAPHS]],STEAMER_P[],COLUMN(STEAMER_P[BB]),FALSE),0)</f>
        <v>17</v>
      </c>
      <c r="Q338" s="21">
        <f>IFERROR((MYRANKS_P[[#This Row],[ER]]*9)/MYRANKS_P[[#This Row],[IP]],0)</f>
        <v>4</v>
      </c>
      <c r="R338" s="21">
        <f>IFERROR((MYRANKS_P[[#This Row],[BB]]+MYRANKS_P[[#This Row],[H]])/MYRANKS_P[[#This Row],[IP]],0)</f>
        <v>1.3333333333333333</v>
      </c>
      <c r="S338" s="23">
        <f>MYRANKS_P[[#This Row],[W]]*P_PTS_W+MYRANKS_P[[#This Row],[L]]*P_PTS_L+MYRANKS_P[[#This Row],[IP]]*P_PTS_IP+MYRANKS_P[[#This Row],[SO]]*P_PTS_K+MYRANKS_P[[#This Row],[BB]]*P_PTS_BB+MYRANKS_P[[#This Row],[H]]*P_PTS_HA+MYRANKS_P[[#This Row],[SV]]*P_PTS_SV+MYRANKS_P[[#This Row],[HR]]*P_PTS_HRA+MYRANKS_P[[#This Row],[ER]]*P_PTS_ER</f>
        <v>0</v>
      </c>
      <c r="T338" s="23">
        <f>VLOOKUP(MYRANKS_P[[#This Row],[POS]],REPLACEMENT_LEVEL[],3,FALSE)</f>
        <v>0</v>
      </c>
      <c r="U338" s="23">
        <f>MYRANKS_P[[#This Row],[PROJ PTS]]-MYRANKS_P[[#This Row],[REPL LEVEL]]</f>
        <v>0</v>
      </c>
      <c r="V338" s="30">
        <f>RANK(MYRANKS_P[[#This Row],[POINTS OVER REPL]],MYRANKS_P[POINTS OVER REPL])</f>
        <v>1</v>
      </c>
      <c r="W338" s="29">
        <f>IF(MYRANKS_P[[#This Row],[RANK]]&lt;=TOTAL_PITCHERS_DRAFTED,MYRANKS_P[[#This Row],[POINTS OVER REPL]],0)</f>
        <v>0</v>
      </c>
      <c r="X338" s="35">
        <f>MYRANKS_P[[#This Row],[POINTS OVER REPL]]*DOLLAR_VALUE_PER_POINT+1</f>
        <v>1</v>
      </c>
      <c r="Y338" s="35"/>
      <c r="Z338" s="29">
        <f>IF(AND(MYRANKS_P[[#This Row],[RANK]]&lt;=(TOTAL_PITCHERS_DRAFTED-PITCHERS_BELOW_REPL_DRAFTED),MYRANKS_P[[#This Row],[$ACTUAL]]=""),MYRANKS_P[[#This Row],[POINTS OVER REPL]],0)</f>
        <v>0</v>
      </c>
      <c r="AA338" s="40">
        <f>IF(MYRANKS_P[[#This Row],[$ACTUAL]]="",MYRANKS_P[[#This Row],[POINTS OVER REPL]]*REMAINING_DOLLAR_VALUE_PER_POINT+1,0)</f>
        <v>1</v>
      </c>
    </row>
    <row r="339" spans="1:27" x14ac:dyDescent="0.25">
      <c r="A339" s="2" t="s">
        <v>16701</v>
      </c>
      <c r="B339" s="14" t="str">
        <f>VLOOKUP(MYRANKS_P[[#This Row],[PLAYERID]],PLAYERIDMAP2[],COLUMN(PLAYERIDMAP2[LASTNAME]),FALSE)</f>
        <v>Ramirez</v>
      </c>
      <c r="C339" s="14" t="str">
        <f>VLOOKUP(MYRANKS_P[[#This Row],[PLAYERID]],PLAYERIDMAP2[],COLUMN(PLAYERIDMAP2[FIRSTNAME]),FALSE)</f>
        <v>Neil</v>
      </c>
      <c r="D339" s="14" t="str">
        <f>MYRANKS_P[[#This Row],[FNAME]]&amp;" "&amp;MYRANKS_P[[#This Row],[LNAME]]</f>
        <v>Neil Ramirez</v>
      </c>
      <c r="E339" s="14" t="str">
        <f>VLOOKUP(MYRANKS_P[[#This Row],[PLAYERID]],PLAYERIDMAP2[],COLUMN(PLAYERIDMAP2[TEAM]),FALSE)</f>
        <v>CHC</v>
      </c>
      <c r="F339" s="14" t="str">
        <f>VLOOKUP(MYRANKS_P[[#This Row],[PLAYERID]],PLAYERIDMAP2[],COLUMN(PLAYERIDMAP2[POS]),FALSE)</f>
        <v>P</v>
      </c>
      <c r="G339" s="14">
        <f>IFERROR(VALUE(VLOOKUP(MYRANKS_P[[#This Row],[PLAYERID]],PLAYERIDMAP2[],COLUMN(PLAYERIDMAP2[IDFANGRAPHS]),FALSE)),VLOOKUP(MYRANKS_P[[#This Row],[PLAYERID]],PLAYERIDMAP2[],COLUMN(PLAYERIDMAP2[IDFANGRAPHS]),FALSE))</f>
        <v>7677</v>
      </c>
      <c r="H339" s="23">
        <f>IFERROR(VLOOKUP(MYRANKS_P[[#This Row],[IDFANGRAPHS]],STEAMER_P[],COLUMN(STEAMER_P[W]),FALSE),0)</f>
        <v>2</v>
      </c>
      <c r="I339" s="23">
        <f>IFERROR(VLOOKUP(MYRANKS_P[[#This Row],[IDFANGRAPHS]],STEAMER_P[],COLUMN(STEAMER_P[L]),FALSE),0)</f>
        <v>2</v>
      </c>
      <c r="J339" s="23">
        <f>IFERROR(VLOOKUP(MYRANKS_P[[#This Row],[IDFANGRAPHS]],STEAMER_P[],COLUMN(STEAMER_P[SV]),FALSE),0)</f>
        <v>0</v>
      </c>
      <c r="K339" s="23">
        <f>IFERROR(VLOOKUP(MYRANKS_P[[#This Row],[IDFANGRAPHS]],STEAMER_P[],COLUMN(STEAMER_P[IP]),FALSE),0)</f>
        <v>35</v>
      </c>
      <c r="L339" s="23">
        <f>IFERROR(VLOOKUP(MYRANKS_P[[#This Row],[IDFANGRAPHS]],STEAMER_P[],COLUMN(STEAMER_P[H]),FALSE),0)</f>
        <v>29</v>
      </c>
      <c r="M339" s="23">
        <f>IFERROR(VLOOKUP(MYRANKS_P[[#This Row],[IDFANGRAPHS]],STEAMER_P[],COLUMN(STEAMER_P[ER]),FALSE),0)</f>
        <v>13</v>
      </c>
      <c r="N339" s="23">
        <f>IFERROR(VLOOKUP(MYRANKS_P[[#This Row],[IDFANGRAPHS]],STEAMER_P[],COLUMN(STEAMER_P[HR]),FALSE),0)</f>
        <v>4</v>
      </c>
      <c r="O339" s="23">
        <f>IFERROR(VLOOKUP(MYRANKS_P[[#This Row],[IDFANGRAPHS]],STEAMER_P[],COLUMN(STEAMER_P[SO]),FALSE),0)</f>
        <v>38</v>
      </c>
      <c r="P339" s="23">
        <f>IFERROR(VLOOKUP(MYRANKS_P[[#This Row],[IDFANGRAPHS]],STEAMER_P[],COLUMN(STEAMER_P[BB]),FALSE),0)</f>
        <v>14</v>
      </c>
      <c r="Q339" s="21">
        <f>IFERROR((MYRANKS_P[[#This Row],[ER]]*9)/MYRANKS_P[[#This Row],[IP]],0)</f>
        <v>3.342857142857143</v>
      </c>
      <c r="R339" s="21">
        <f>IFERROR((MYRANKS_P[[#This Row],[BB]]+MYRANKS_P[[#This Row],[H]])/MYRANKS_P[[#This Row],[IP]],0)</f>
        <v>1.2285714285714286</v>
      </c>
      <c r="S339" s="23">
        <f>MYRANKS_P[[#This Row],[W]]*P_PTS_W+MYRANKS_P[[#This Row],[L]]*P_PTS_L+MYRANKS_P[[#This Row],[IP]]*P_PTS_IP+MYRANKS_P[[#This Row],[SO]]*P_PTS_K+MYRANKS_P[[#This Row],[BB]]*P_PTS_BB+MYRANKS_P[[#This Row],[H]]*P_PTS_HA+MYRANKS_P[[#This Row],[SV]]*P_PTS_SV+MYRANKS_P[[#This Row],[HR]]*P_PTS_HRA+MYRANKS_P[[#This Row],[ER]]*P_PTS_ER</f>
        <v>0</v>
      </c>
      <c r="T339" s="23">
        <f>VLOOKUP(MYRANKS_P[[#This Row],[POS]],REPLACEMENT_LEVEL[],3,FALSE)</f>
        <v>0</v>
      </c>
      <c r="U339" s="23">
        <f>MYRANKS_P[[#This Row],[PROJ PTS]]-MYRANKS_P[[#This Row],[REPL LEVEL]]</f>
        <v>0</v>
      </c>
      <c r="V339" s="30">
        <f>RANK(MYRANKS_P[[#This Row],[POINTS OVER REPL]],MYRANKS_P[POINTS OVER REPL])</f>
        <v>1</v>
      </c>
      <c r="W339" s="29">
        <f>IF(MYRANKS_P[[#This Row],[RANK]]&lt;=TOTAL_PITCHERS_DRAFTED,MYRANKS_P[[#This Row],[POINTS OVER REPL]],0)</f>
        <v>0</v>
      </c>
      <c r="X339" s="35">
        <f>MYRANKS_P[[#This Row],[POINTS OVER REPL]]*DOLLAR_VALUE_PER_POINT+1</f>
        <v>1</v>
      </c>
      <c r="Y339" s="35"/>
      <c r="Z339" s="29">
        <f>IF(AND(MYRANKS_P[[#This Row],[RANK]]&lt;=(TOTAL_PITCHERS_DRAFTED-PITCHERS_BELOW_REPL_DRAFTED),MYRANKS_P[[#This Row],[$ACTUAL]]=""),MYRANKS_P[[#This Row],[POINTS OVER REPL]],0)</f>
        <v>0</v>
      </c>
      <c r="AA339" s="40">
        <f>IF(MYRANKS_P[[#This Row],[$ACTUAL]]="",MYRANKS_P[[#This Row],[POINTS OVER REPL]]*REMAINING_DOLLAR_VALUE_PER_POINT+1,0)</f>
        <v>1</v>
      </c>
    </row>
    <row r="340" spans="1:27" x14ac:dyDescent="0.25">
      <c r="A340" s="2" t="s">
        <v>11935</v>
      </c>
      <c r="B340" s="14" t="str">
        <f>VLOOKUP(MYRANKS_P[[#This Row],[PLAYERID]],PLAYERIDMAP2[],COLUMN(PLAYERIDMAP2[LASTNAME]),FALSE)</f>
        <v>Coleman</v>
      </c>
      <c r="C340" s="14" t="str">
        <f>VLOOKUP(MYRANKS_P[[#This Row],[PLAYERID]],PLAYERIDMAP2[],COLUMN(PLAYERIDMAP2[FIRSTNAME]),FALSE)</f>
        <v>Louis</v>
      </c>
      <c r="D340" s="14" t="str">
        <f>MYRANKS_P[[#This Row],[FNAME]]&amp;" "&amp;MYRANKS_P[[#This Row],[LNAME]]</f>
        <v>Louis Coleman</v>
      </c>
      <c r="E340" s="14" t="str">
        <f>VLOOKUP(MYRANKS_P[[#This Row],[PLAYERID]],PLAYERIDMAP2[],COLUMN(PLAYERIDMAP2[TEAM]),FALSE)</f>
        <v>KC</v>
      </c>
      <c r="F340" s="14" t="str">
        <f>VLOOKUP(MYRANKS_P[[#This Row],[PLAYERID]],PLAYERIDMAP2[],COLUMN(PLAYERIDMAP2[POS]),FALSE)</f>
        <v>P</v>
      </c>
      <c r="G340" s="14">
        <f>IFERROR(VALUE(VLOOKUP(MYRANKS_P[[#This Row],[PLAYERID]],PLAYERIDMAP2[],COLUMN(PLAYERIDMAP2[IDFANGRAPHS]),FALSE)),VLOOKUP(MYRANKS_P[[#This Row],[PLAYERID]],PLAYERIDMAP2[],COLUMN(PLAYERIDMAP2[IDFANGRAPHS]),FALSE))</f>
        <v>9720</v>
      </c>
      <c r="H340" s="23">
        <f>IFERROR(VLOOKUP(MYRANKS_P[[#This Row],[IDFANGRAPHS]],STEAMER_P[],COLUMN(STEAMER_P[W]),FALSE),0)</f>
        <v>2</v>
      </c>
      <c r="I340" s="23">
        <f>IFERROR(VLOOKUP(MYRANKS_P[[#This Row],[IDFANGRAPHS]],STEAMER_P[],COLUMN(STEAMER_P[L]),FALSE),0)</f>
        <v>2</v>
      </c>
      <c r="J340" s="23">
        <f>IFERROR(VLOOKUP(MYRANKS_P[[#This Row],[IDFANGRAPHS]],STEAMER_P[],COLUMN(STEAMER_P[SV]),FALSE),0)</f>
        <v>1</v>
      </c>
      <c r="K340" s="23">
        <f>IFERROR(VLOOKUP(MYRANKS_P[[#This Row],[IDFANGRAPHS]],STEAMER_P[],COLUMN(STEAMER_P[IP]),FALSE),0)</f>
        <v>45</v>
      </c>
      <c r="L340" s="23">
        <f>IFERROR(VLOOKUP(MYRANKS_P[[#This Row],[IDFANGRAPHS]],STEAMER_P[],COLUMN(STEAMER_P[H]),FALSE),0)</f>
        <v>42</v>
      </c>
      <c r="M340" s="23">
        <f>IFERROR(VLOOKUP(MYRANKS_P[[#This Row],[IDFANGRAPHS]],STEAMER_P[],COLUMN(STEAMER_P[ER]),FALSE),0)</f>
        <v>19</v>
      </c>
      <c r="N340" s="23">
        <f>IFERROR(VLOOKUP(MYRANKS_P[[#This Row],[IDFANGRAPHS]],STEAMER_P[],COLUMN(STEAMER_P[HR]),FALSE),0)</f>
        <v>5</v>
      </c>
      <c r="O340" s="23">
        <f>IFERROR(VLOOKUP(MYRANKS_P[[#This Row],[IDFANGRAPHS]],STEAMER_P[],COLUMN(STEAMER_P[SO]),FALSE),0)</f>
        <v>38</v>
      </c>
      <c r="P340" s="23">
        <f>IFERROR(VLOOKUP(MYRANKS_P[[#This Row],[IDFANGRAPHS]],STEAMER_P[],COLUMN(STEAMER_P[BB]),FALSE),0)</f>
        <v>18</v>
      </c>
      <c r="Q340" s="21">
        <f>IFERROR((MYRANKS_P[[#This Row],[ER]]*9)/MYRANKS_P[[#This Row],[IP]],0)</f>
        <v>3.8</v>
      </c>
      <c r="R340" s="21">
        <f>IFERROR((MYRANKS_P[[#This Row],[BB]]+MYRANKS_P[[#This Row],[H]])/MYRANKS_P[[#This Row],[IP]],0)</f>
        <v>1.3333333333333333</v>
      </c>
      <c r="S340" s="23">
        <f>MYRANKS_P[[#This Row],[W]]*P_PTS_W+MYRANKS_P[[#This Row],[L]]*P_PTS_L+MYRANKS_P[[#This Row],[IP]]*P_PTS_IP+MYRANKS_P[[#This Row],[SO]]*P_PTS_K+MYRANKS_P[[#This Row],[BB]]*P_PTS_BB+MYRANKS_P[[#This Row],[H]]*P_PTS_HA+MYRANKS_P[[#This Row],[SV]]*P_PTS_SV+MYRANKS_P[[#This Row],[HR]]*P_PTS_HRA+MYRANKS_P[[#This Row],[ER]]*P_PTS_ER</f>
        <v>0</v>
      </c>
      <c r="T340" s="23">
        <f>VLOOKUP(MYRANKS_P[[#This Row],[POS]],REPLACEMENT_LEVEL[],3,FALSE)</f>
        <v>0</v>
      </c>
      <c r="U340" s="23">
        <f>MYRANKS_P[[#This Row],[PROJ PTS]]-MYRANKS_P[[#This Row],[REPL LEVEL]]</f>
        <v>0</v>
      </c>
      <c r="V340" s="30">
        <f>RANK(MYRANKS_P[[#This Row],[POINTS OVER REPL]],MYRANKS_P[POINTS OVER REPL])</f>
        <v>1</v>
      </c>
      <c r="W340" s="29">
        <f>IF(MYRANKS_P[[#This Row],[RANK]]&lt;=TOTAL_PITCHERS_DRAFTED,MYRANKS_P[[#This Row],[POINTS OVER REPL]],0)</f>
        <v>0</v>
      </c>
      <c r="X340" s="35">
        <f>MYRANKS_P[[#This Row],[POINTS OVER REPL]]*DOLLAR_VALUE_PER_POINT+1</f>
        <v>1</v>
      </c>
      <c r="Y340" s="35"/>
      <c r="Z340" s="29">
        <f>IF(AND(MYRANKS_P[[#This Row],[RANK]]&lt;=(TOTAL_PITCHERS_DRAFTED-PITCHERS_BELOW_REPL_DRAFTED),MYRANKS_P[[#This Row],[$ACTUAL]]=""),MYRANKS_P[[#This Row],[POINTS OVER REPL]],0)</f>
        <v>0</v>
      </c>
      <c r="AA340" s="40">
        <f>IF(MYRANKS_P[[#This Row],[$ACTUAL]]="",MYRANKS_P[[#This Row],[POINTS OVER REPL]]*REMAINING_DOLLAR_VALUE_PER_POINT+1,0)</f>
        <v>1</v>
      </c>
    </row>
    <row r="341" spans="1:27" x14ac:dyDescent="0.25">
      <c r="A341" s="2" t="s">
        <v>11086</v>
      </c>
      <c r="B341" s="14" t="str">
        <f>VLOOKUP(MYRANKS_P[[#This Row],[PLAYERID]],PLAYERIDMAP2[],COLUMN(PLAYERIDMAP2[LASTNAME]),FALSE)</f>
        <v>Alvarez</v>
      </c>
      <c r="C341" s="14" t="str">
        <f>VLOOKUP(MYRANKS_P[[#This Row],[PLAYERID]],PLAYERIDMAP2[],COLUMN(PLAYERIDMAP2[FIRSTNAME]),FALSE)</f>
        <v>Jose</v>
      </c>
      <c r="D341" s="14" t="str">
        <f>MYRANKS_P[[#This Row],[FNAME]]&amp;" "&amp;MYRANKS_P[[#This Row],[LNAME]]</f>
        <v>Jose Alvarez</v>
      </c>
      <c r="E341" s="14" t="str">
        <f>VLOOKUP(MYRANKS_P[[#This Row],[PLAYERID]],PLAYERIDMAP2[],COLUMN(PLAYERIDMAP2[TEAM]),FALSE)</f>
        <v>LAA</v>
      </c>
      <c r="F341" s="14" t="str">
        <f>VLOOKUP(MYRANKS_P[[#This Row],[PLAYERID]],PLAYERIDMAP2[],COLUMN(PLAYERIDMAP2[POS]),FALSE)</f>
        <v>P</v>
      </c>
      <c r="G341" s="14">
        <f>IFERROR(VALUE(VLOOKUP(MYRANKS_P[[#This Row],[PLAYERID]],PLAYERIDMAP2[],COLUMN(PLAYERIDMAP2[IDFANGRAPHS]),FALSE)),VLOOKUP(MYRANKS_P[[#This Row],[PLAYERID]],PLAYERIDMAP2[],COLUMN(PLAYERIDMAP2[IDFANGRAPHS]),FALSE))</f>
        <v>5358</v>
      </c>
      <c r="H341" s="23">
        <f>IFERROR(VLOOKUP(MYRANKS_P[[#This Row],[IDFANGRAPHS]],STEAMER_P[],COLUMN(STEAMER_P[W]),FALSE),0)</f>
        <v>2</v>
      </c>
      <c r="I341" s="23">
        <f>IFERROR(VLOOKUP(MYRANKS_P[[#This Row],[IDFANGRAPHS]],STEAMER_P[],COLUMN(STEAMER_P[L]),FALSE),0)</f>
        <v>2</v>
      </c>
      <c r="J341" s="23">
        <f>IFERROR(VLOOKUP(MYRANKS_P[[#This Row],[IDFANGRAPHS]],STEAMER_P[],COLUMN(STEAMER_P[SV]),FALSE),0)</f>
        <v>1</v>
      </c>
      <c r="K341" s="23">
        <f>IFERROR(VLOOKUP(MYRANKS_P[[#This Row],[IDFANGRAPHS]],STEAMER_P[],COLUMN(STEAMER_P[IP]),FALSE),0)</f>
        <v>45</v>
      </c>
      <c r="L341" s="23">
        <f>IFERROR(VLOOKUP(MYRANKS_P[[#This Row],[IDFANGRAPHS]],STEAMER_P[],COLUMN(STEAMER_P[H]),FALSE),0)</f>
        <v>42</v>
      </c>
      <c r="M341" s="23">
        <f>IFERROR(VLOOKUP(MYRANKS_P[[#This Row],[IDFANGRAPHS]],STEAMER_P[],COLUMN(STEAMER_P[ER]),FALSE),0)</f>
        <v>17</v>
      </c>
      <c r="N341" s="23">
        <f>IFERROR(VLOOKUP(MYRANKS_P[[#This Row],[IDFANGRAPHS]],STEAMER_P[],COLUMN(STEAMER_P[HR]),FALSE),0)</f>
        <v>4</v>
      </c>
      <c r="O341" s="23">
        <f>IFERROR(VLOOKUP(MYRANKS_P[[#This Row],[IDFANGRAPHS]],STEAMER_P[],COLUMN(STEAMER_P[SO]),FALSE),0)</f>
        <v>38</v>
      </c>
      <c r="P341" s="23">
        <f>IFERROR(VLOOKUP(MYRANKS_P[[#This Row],[IDFANGRAPHS]],STEAMER_P[],COLUMN(STEAMER_P[BB]),FALSE),0)</f>
        <v>14</v>
      </c>
      <c r="Q341" s="21">
        <f>IFERROR((MYRANKS_P[[#This Row],[ER]]*9)/MYRANKS_P[[#This Row],[IP]],0)</f>
        <v>3.4</v>
      </c>
      <c r="R341" s="21">
        <f>IFERROR((MYRANKS_P[[#This Row],[BB]]+MYRANKS_P[[#This Row],[H]])/MYRANKS_P[[#This Row],[IP]],0)</f>
        <v>1.2444444444444445</v>
      </c>
      <c r="S341" s="23">
        <f>MYRANKS_P[[#This Row],[W]]*P_PTS_W+MYRANKS_P[[#This Row],[L]]*P_PTS_L+MYRANKS_P[[#This Row],[IP]]*P_PTS_IP+MYRANKS_P[[#This Row],[SO]]*P_PTS_K+MYRANKS_P[[#This Row],[BB]]*P_PTS_BB+MYRANKS_P[[#This Row],[H]]*P_PTS_HA+MYRANKS_P[[#This Row],[SV]]*P_PTS_SV+MYRANKS_P[[#This Row],[HR]]*P_PTS_HRA+MYRANKS_P[[#This Row],[ER]]*P_PTS_ER</f>
        <v>0</v>
      </c>
      <c r="T341" s="23">
        <f>VLOOKUP(MYRANKS_P[[#This Row],[POS]],REPLACEMENT_LEVEL[],3,FALSE)</f>
        <v>0</v>
      </c>
      <c r="U341" s="23">
        <f>MYRANKS_P[[#This Row],[PROJ PTS]]-MYRANKS_P[[#This Row],[REPL LEVEL]]</f>
        <v>0</v>
      </c>
      <c r="V341" s="30">
        <f>RANK(MYRANKS_P[[#This Row],[POINTS OVER REPL]],MYRANKS_P[POINTS OVER REPL])</f>
        <v>1</v>
      </c>
      <c r="W341" s="29">
        <f>IF(MYRANKS_P[[#This Row],[RANK]]&lt;=TOTAL_PITCHERS_DRAFTED,MYRANKS_P[[#This Row],[POINTS OVER REPL]],0)</f>
        <v>0</v>
      </c>
      <c r="X341" s="35">
        <f>MYRANKS_P[[#This Row],[POINTS OVER REPL]]*DOLLAR_VALUE_PER_POINT+1</f>
        <v>1</v>
      </c>
      <c r="Y341" s="35"/>
      <c r="Z341" s="29">
        <f>IF(AND(MYRANKS_P[[#This Row],[RANK]]&lt;=(TOTAL_PITCHERS_DRAFTED-PITCHERS_BELOW_REPL_DRAFTED),MYRANKS_P[[#This Row],[$ACTUAL]]=""),MYRANKS_P[[#This Row],[POINTS OVER REPL]],0)</f>
        <v>0</v>
      </c>
      <c r="AA341" s="40">
        <f>IF(MYRANKS_P[[#This Row],[$ACTUAL]]="",MYRANKS_P[[#This Row],[POINTS OVER REPL]]*REMAINING_DOLLAR_VALUE_PER_POINT+1,0)</f>
        <v>1</v>
      </c>
    </row>
    <row r="342" spans="1:27" x14ac:dyDescent="0.25">
      <c r="A342" s="9" t="s">
        <v>15080</v>
      </c>
      <c r="B342" s="14" t="str">
        <f>VLOOKUP(MYRANKS_P[[#This Row],[PLAYERID]],PLAYERIDMAP2[],COLUMN(PLAYERIDMAP2[LASTNAME]),FALSE)</f>
        <v>Rzepczynski</v>
      </c>
      <c r="C342" s="14" t="str">
        <f>VLOOKUP(MYRANKS_P[[#This Row],[PLAYERID]],PLAYERIDMAP2[],COLUMN(PLAYERIDMAP2[FIRSTNAME]),FALSE)</f>
        <v>Marc</v>
      </c>
      <c r="D342" s="14" t="str">
        <f>MYRANKS_P[[#This Row],[FNAME]]&amp;" "&amp;MYRANKS_P[[#This Row],[LNAME]]</f>
        <v>Marc Rzepczynski</v>
      </c>
      <c r="E342" s="14" t="str">
        <f>VLOOKUP(MYRANKS_P[[#This Row],[PLAYERID]],PLAYERIDMAP2[],COLUMN(PLAYERIDMAP2[TEAM]),FALSE)</f>
        <v>OAK</v>
      </c>
      <c r="F342" s="14" t="str">
        <f>VLOOKUP(MYRANKS_P[[#This Row],[PLAYERID]],PLAYERIDMAP2[],COLUMN(PLAYERIDMAP2[POS]),FALSE)</f>
        <v>P</v>
      </c>
      <c r="G342" s="14">
        <f>IFERROR(VALUE(VLOOKUP(MYRANKS_P[[#This Row],[PLAYERID]],PLAYERIDMAP2[],COLUMN(PLAYERIDMAP2[IDFANGRAPHS]),FALSE)),VLOOKUP(MYRANKS_P[[#This Row],[PLAYERID]],PLAYERIDMAP2[],COLUMN(PLAYERIDMAP2[IDFANGRAPHS]),FALSE))</f>
        <v>6612</v>
      </c>
      <c r="H342" s="23">
        <f>IFERROR(VLOOKUP(MYRANKS_P[[#This Row],[IDFANGRAPHS]],STEAMER_P[],COLUMN(STEAMER_P[W]),FALSE),0)</f>
        <v>2</v>
      </c>
      <c r="I342" s="23">
        <f>IFERROR(VLOOKUP(MYRANKS_P[[#This Row],[IDFANGRAPHS]],STEAMER_P[],COLUMN(STEAMER_P[L]),FALSE),0)</f>
        <v>2</v>
      </c>
      <c r="J342" s="23">
        <f>IFERROR(VLOOKUP(MYRANKS_P[[#This Row],[IDFANGRAPHS]],STEAMER_P[],COLUMN(STEAMER_P[SV]),FALSE),0)</f>
        <v>0</v>
      </c>
      <c r="K342" s="23">
        <f>IFERROR(VLOOKUP(MYRANKS_P[[#This Row],[IDFANGRAPHS]],STEAMER_P[],COLUMN(STEAMER_P[IP]),FALSE),0)</f>
        <v>40</v>
      </c>
      <c r="L342" s="23">
        <f>IFERROR(VLOOKUP(MYRANKS_P[[#This Row],[IDFANGRAPHS]],STEAMER_P[],COLUMN(STEAMER_P[H]),FALSE),0)</f>
        <v>37</v>
      </c>
      <c r="M342" s="23">
        <f>IFERROR(VLOOKUP(MYRANKS_P[[#This Row],[IDFANGRAPHS]],STEAMER_P[],COLUMN(STEAMER_P[ER]),FALSE),0)</f>
        <v>16</v>
      </c>
      <c r="N342" s="23">
        <f>IFERROR(VLOOKUP(MYRANKS_P[[#This Row],[IDFANGRAPHS]],STEAMER_P[],COLUMN(STEAMER_P[HR]),FALSE),0)</f>
        <v>3</v>
      </c>
      <c r="O342" s="23">
        <f>IFERROR(VLOOKUP(MYRANKS_P[[#This Row],[IDFANGRAPHS]],STEAMER_P[],COLUMN(STEAMER_P[SO]),FALSE),0)</f>
        <v>37</v>
      </c>
      <c r="P342" s="23">
        <f>IFERROR(VLOOKUP(MYRANKS_P[[#This Row],[IDFANGRAPHS]],STEAMER_P[],COLUMN(STEAMER_P[BB]),FALSE),0)</f>
        <v>16</v>
      </c>
      <c r="Q342" s="21">
        <f>IFERROR((MYRANKS_P[[#This Row],[ER]]*9)/MYRANKS_P[[#This Row],[IP]],0)</f>
        <v>3.6</v>
      </c>
      <c r="R342" s="21">
        <f>IFERROR((MYRANKS_P[[#This Row],[BB]]+MYRANKS_P[[#This Row],[H]])/MYRANKS_P[[#This Row],[IP]],0)</f>
        <v>1.325</v>
      </c>
      <c r="S342" s="23">
        <f>MYRANKS_P[[#This Row],[W]]*P_PTS_W+MYRANKS_P[[#This Row],[L]]*P_PTS_L+MYRANKS_P[[#This Row],[IP]]*P_PTS_IP+MYRANKS_P[[#This Row],[SO]]*P_PTS_K+MYRANKS_P[[#This Row],[BB]]*P_PTS_BB+MYRANKS_P[[#This Row],[H]]*P_PTS_HA+MYRANKS_P[[#This Row],[SV]]*P_PTS_SV+MYRANKS_P[[#This Row],[HR]]*P_PTS_HRA+MYRANKS_P[[#This Row],[ER]]*P_PTS_ER</f>
        <v>0</v>
      </c>
      <c r="T342" s="23">
        <f>VLOOKUP(MYRANKS_P[[#This Row],[POS]],REPLACEMENT_LEVEL[],3,FALSE)</f>
        <v>0</v>
      </c>
      <c r="U342" s="23">
        <f>MYRANKS_P[[#This Row],[PROJ PTS]]-MYRANKS_P[[#This Row],[REPL LEVEL]]</f>
        <v>0</v>
      </c>
      <c r="V342" s="30">
        <f>RANK(MYRANKS_P[[#This Row],[POINTS OVER REPL]],MYRANKS_P[POINTS OVER REPL])</f>
        <v>1</v>
      </c>
      <c r="W342" s="29">
        <f>IF(MYRANKS_P[[#This Row],[RANK]]&lt;=TOTAL_PITCHERS_DRAFTED,MYRANKS_P[[#This Row],[POINTS OVER REPL]],0)</f>
        <v>0</v>
      </c>
      <c r="X342" s="35">
        <f>MYRANKS_P[[#This Row],[POINTS OVER REPL]]*DOLLAR_VALUE_PER_POINT+1</f>
        <v>1</v>
      </c>
      <c r="Y342" s="35"/>
      <c r="Z342" s="29">
        <f>IF(AND(MYRANKS_P[[#This Row],[RANK]]&lt;=(TOTAL_PITCHERS_DRAFTED-PITCHERS_BELOW_REPL_DRAFTED),MYRANKS_P[[#This Row],[$ACTUAL]]=""),MYRANKS_P[[#This Row],[POINTS OVER REPL]],0)</f>
        <v>0</v>
      </c>
      <c r="AA342" s="40">
        <f>IF(MYRANKS_P[[#This Row],[$ACTUAL]]="",MYRANKS_P[[#This Row],[POINTS OVER REPL]]*REMAINING_DOLLAR_VALUE_PER_POINT+1,0)</f>
        <v>1</v>
      </c>
    </row>
    <row r="343" spans="1:27" x14ac:dyDescent="0.25">
      <c r="A343" s="2" t="s">
        <v>17391</v>
      </c>
      <c r="B343" s="14" t="str">
        <f>VLOOKUP(MYRANKS_P[[#This Row],[PLAYERID]],PLAYERIDMAP2[],COLUMN(PLAYERIDMAP2[LASTNAME]),FALSE)</f>
        <v>Rasmus</v>
      </c>
      <c r="C343" s="14" t="str">
        <f>VLOOKUP(MYRANKS_P[[#This Row],[PLAYERID]],PLAYERIDMAP2[],COLUMN(PLAYERIDMAP2[FIRSTNAME]),FALSE)</f>
        <v>Cory</v>
      </c>
      <c r="D343" s="14" t="str">
        <f>MYRANKS_P[[#This Row],[FNAME]]&amp;" "&amp;MYRANKS_P[[#This Row],[LNAME]]</f>
        <v>Cory Rasmus</v>
      </c>
      <c r="E343" s="14" t="str">
        <f>VLOOKUP(MYRANKS_P[[#This Row],[PLAYERID]],PLAYERIDMAP2[],COLUMN(PLAYERIDMAP2[TEAM]),FALSE)</f>
        <v>LAA</v>
      </c>
      <c r="F343" s="14" t="str">
        <f>VLOOKUP(MYRANKS_P[[#This Row],[PLAYERID]],PLAYERIDMAP2[],COLUMN(PLAYERIDMAP2[POS]),FALSE)</f>
        <v>P</v>
      </c>
      <c r="G343" s="14">
        <f>IFERROR(VALUE(VLOOKUP(MYRANKS_P[[#This Row],[PLAYERID]],PLAYERIDMAP2[],COLUMN(PLAYERIDMAP2[IDFANGRAPHS]),FALSE)),VLOOKUP(MYRANKS_P[[#This Row],[PLAYERID]],PLAYERIDMAP2[],COLUMN(PLAYERIDMAP2[IDFANGRAPHS]),FALSE))</f>
        <v>2413</v>
      </c>
      <c r="H343" s="23">
        <f>IFERROR(VLOOKUP(MYRANKS_P[[#This Row],[IDFANGRAPHS]],STEAMER_P[],COLUMN(STEAMER_P[W]),FALSE),0)</f>
        <v>2</v>
      </c>
      <c r="I343" s="23">
        <f>IFERROR(VLOOKUP(MYRANKS_P[[#This Row],[IDFANGRAPHS]],STEAMER_P[],COLUMN(STEAMER_P[L]),FALSE),0)</f>
        <v>2</v>
      </c>
      <c r="J343" s="23">
        <f>IFERROR(VLOOKUP(MYRANKS_P[[#This Row],[IDFANGRAPHS]],STEAMER_P[],COLUMN(STEAMER_P[SV]),FALSE),0)</f>
        <v>0</v>
      </c>
      <c r="K343" s="23">
        <f>IFERROR(VLOOKUP(MYRANKS_P[[#This Row],[IDFANGRAPHS]],STEAMER_P[],COLUMN(STEAMER_P[IP]),FALSE),0)</f>
        <v>35</v>
      </c>
      <c r="L343" s="23">
        <f>IFERROR(VLOOKUP(MYRANKS_P[[#This Row],[IDFANGRAPHS]],STEAMER_P[],COLUMN(STEAMER_P[H]),FALSE),0)</f>
        <v>29</v>
      </c>
      <c r="M343" s="23">
        <f>IFERROR(VLOOKUP(MYRANKS_P[[#This Row],[IDFANGRAPHS]],STEAMER_P[],COLUMN(STEAMER_P[ER]),FALSE),0)</f>
        <v>13</v>
      </c>
      <c r="N343" s="23">
        <f>IFERROR(VLOOKUP(MYRANKS_P[[#This Row],[IDFANGRAPHS]],STEAMER_P[],COLUMN(STEAMER_P[HR]),FALSE),0)</f>
        <v>4</v>
      </c>
      <c r="O343" s="23">
        <f>IFERROR(VLOOKUP(MYRANKS_P[[#This Row],[IDFANGRAPHS]],STEAMER_P[],COLUMN(STEAMER_P[SO]),FALSE),0)</f>
        <v>37</v>
      </c>
      <c r="P343" s="23">
        <f>IFERROR(VLOOKUP(MYRANKS_P[[#This Row],[IDFANGRAPHS]],STEAMER_P[],COLUMN(STEAMER_P[BB]),FALSE),0)</f>
        <v>13</v>
      </c>
      <c r="Q343" s="21">
        <f>IFERROR((MYRANKS_P[[#This Row],[ER]]*9)/MYRANKS_P[[#This Row],[IP]],0)</f>
        <v>3.342857142857143</v>
      </c>
      <c r="R343" s="21">
        <f>IFERROR((MYRANKS_P[[#This Row],[BB]]+MYRANKS_P[[#This Row],[H]])/MYRANKS_P[[#This Row],[IP]],0)</f>
        <v>1.2</v>
      </c>
      <c r="S343" s="23">
        <f>MYRANKS_P[[#This Row],[W]]*P_PTS_W+MYRANKS_P[[#This Row],[L]]*P_PTS_L+MYRANKS_P[[#This Row],[IP]]*P_PTS_IP+MYRANKS_P[[#This Row],[SO]]*P_PTS_K+MYRANKS_P[[#This Row],[BB]]*P_PTS_BB+MYRANKS_P[[#This Row],[H]]*P_PTS_HA+MYRANKS_P[[#This Row],[SV]]*P_PTS_SV+MYRANKS_P[[#This Row],[HR]]*P_PTS_HRA+MYRANKS_P[[#This Row],[ER]]*P_PTS_ER</f>
        <v>0</v>
      </c>
      <c r="T343" s="23">
        <f>VLOOKUP(MYRANKS_P[[#This Row],[POS]],REPLACEMENT_LEVEL[],3,FALSE)</f>
        <v>0</v>
      </c>
      <c r="U343" s="23">
        <f>MYRANKS_P[[#This Row],[PROJ PTS]]-MYRANKS_P[[#This Row],[REPL LEVEL]]</f>
        <v>0</v>
      </c>
      <c r="V343" s="30">
        <f>RANK(MYRANKS_P[[#This Row],[POINTS OVER REPL]],MYRANKS_P[POINTS OVER REPL])</f>
        <v>1</v>
      </c>
      <c r="W343" s="29">
        <f>IF(MYRANKS_P[[#This Row],[RANK]]&lt;=TOTAL_PITCHERS_DRAFTED,MYRANKS_P[[#This Row],[POINTS OVER REPL]],0)</f>
        <v>0</v>
      </c>
      <c r="X343" s="35">
        <f>MYRANKS_P[[#This Row],[POINTS OVER REPL]]*DOLLAR_VALUE_PER_POINT+1</f>
        <v>1</v>
      </c>
      <c r="Y343" s="35"/>
      <c r="Z343" s="29">
        <f>IF(AND(MYRANKS_P[[#This Row],[RANK]]&lt;=(TOTAL_PITCHERS_DRAFTED-PITCHERS_BELOW_REPL_DRAFTED),MYRANKS_P[[#This Row],[$ACTUAL]]=""),MYRANKS_P[[#This Row],[POINTS OVER REPL]],0)</f>
        <v>0</v>
      </c>
      <c r="AA343" s="40">
        <f>IF(MYRANKS_P[[#This Row],[$ACTUAL]]="",MYRANKS_P[[#This Row],[POINTS OVER REPL]]*REMAINING_DOLLAR_VALUE_PER_POINT+1,0)</f>
        <v>1</v>
      </c>
    </row>
    <row r="344" spans="1:27" x14ac:dyDescent="0.25">
      <c r="A344" s="2" t="s">
        <v>13174</v>
      </c>
      <c r="B344" s="14" t="str">
        <f>VLOOKUP(MYRANKS_P[[#This Row],[PLAYERID]],PLAYERIDMAP2[],COLUMN(PLAYERIDMAP2[LASTNAME]),FALSE)</f>
        <v>Hughes</v>
      </c>
      <c r="C344" s="14" t="str">
        <f>VLOOKUP(MYRANKS_P[[#This Row],[PLAYERID]],PLAYERIDMAP2[],COLUMN(PLAYERIDMAP2[FIRSTNAME]),FALSE)</f>
        <v>Jared</v>
      </c>
      <c r="D344" s="14" t="str">
        <f>MYRANKS_P[[#This Row],[FNAME]]&amp;" "&amp;MYRANKS_P[[#This Row],[LNAME]]</f>
        <v>Jared Hughes</v>
      </c>
      <c r="E344" s="14" t="str">
        <f>VLOOKUP(MYRANKS_P[[#This Row],[PLAYERID]],PLAYERIDMAP2[],COLUMN(PLAYERIDMAP2[TEAM]),FALSE)</f>
        <v>PIT</v>
      </c>
      <c r="F344" s="14" t="str">
        <f>VLOOKUP(MYRANKS_P[[#This Row],[PLAYERID]],PLAYERIDMAP2[],COLUMN(PLAYERIDMAP2[POS]),FALSE)</f>
        <v>P</v>
      </c>
      <c r="G344" s="14">
        <f>IFERROR(VALUE(VLOOKUP(MYRANKS_P[[#This Row],[PLAYERID]],PLAYERIDMAP2[],COLUMN(PLAYERIDMAP2[IDFANGRAPHS]),FALSE)),VLOOKUP(MYRANKS_P[[#This Row],[PLAYERID]],PLAYERIDMAP2[],COLUMN(PLAYERIDMAP2[IDFANGRAPHS]),FALSE))</f>
        <v>9325</v>
      </c>
      <c r="H344" s="23">
        <f>IFERROR(VLOOKUP(MYRANKS_P[[#This Row],[IDFANGRAPHS]],STEAMER_P[],COLUMN(STEAMER_P[W]),FALSE),0)</f>
        <v>3</v>
      </c>
      <c r="I344" s="23">
        <f>IFERROR(VLOOKUP(MYRANKS_P[[#This Row],[IDFANGRAPHS]],STEAMER_P[],COLUMN(STEAMER_P[L]),FALSE),0)</f>
        <v>3</v>
      </c>
      <c r="J344" s="23">
        <f>IFERROR(VLOOKUP(MYRANKS_P[[#This Row],[IDFANGRAPHS]],STEAMER_P[],COLUMN(STEAMER_P[SV]),FALSE),0)</f>
        <v>2</v>
      </c>
      <c r="K344" s="23">
        <f>IFERROR(VLOOKUP(MYRANKS_P[[#This Row],[IDFANGRAPHS]],STEAMER_P[],COLUMN(STEAMER_P[IP]),FALSE),0)</f>
        <v>55</v>
      </c>
      <c r="L344" s="23">
        <f>IFERROR(VLOOKUP(MYRANKS_P[[#This Row],[IDFANGRAPHS]],STEAMER_P[],COLUMN(STEAMER_P[H]),FALSE),0)</f>
        <v>57</v>
      </c>
      <c r="M344" s="23">
        <f>IFERROR(VLOOKUP(MYRANKS_P[[#This Row],[IDFANGRAPHS]],STEAMER_P[],COLUMN(STEAMER_P[ER]),FALSE),0)</f>
        <v>23</v>
      </c>
      <c r="N344" s="23">
        <f>IFERROR(VLOOKUP(MYRANKS_P[[#This Row],[IDFANGRAPHS]],STEAMER_P[],COLUMN(STEAMER_P[HR]),FALSE),0)</f>
        <v>4</v>
      </c>
      <c r="O344" s="23">
        <f>IFERROR(VLOOKUP(MYRANKS_P[[#This Row],[IDFANGRAPHS]],STEAMER_P[],COLUMN(STEAMER_P[SO]),FALSE),0)</f>
        <v>37</v>
      </c>
      <c r="P344" s="23">
        <f>IFERROR(VLOOKUP(MYRANKS_P[[#This Row],[IDFANGRAPHS]],STEAMER_P[],COLUMN(STEAMER_P[BB]),FALSE),0)</f>
        <v>18</v>
      </c>
      <c r="Q344" s="21">
        <f>IFERROR((MYRANKS_P[[#This Row],[ER]]*9)/MYRANKS_P[[#This Row],[IP]],0)</f>
        <v>3.7636363636363637</v>
      </c>
      <c r="R344" s="21">
        <f>IFERROR((MYRANKS_P[[#This Row],[BB]]+MYRANKS_P[[#This Row],[H]])/MYRANKS_P[[#This Row],[IP]],0)</f>
        <v>1.3636363636363635</v>
      </c>
      <c r="S344" s="23">
        <f>MYRANKS_P[[#This Row],[W]]*P_PTS_W+MYRANKS_P[[#This Row],[L]]*P_PTS_L+MYRANKS_P[[#This Row],[IP]]*P_PTS_IP+MYRANKS_P[[#This Row],[SO]]*P_PTS_K+MYRANKS_P[[#This Row],[BB]]*P_PTS_BB+MYRANKS_P[[#This Row],[H]]*P_PTS_HA+MYRANKS_P[[#This Row],[SV]]*P_PTS_SV+MYRANKS_P[[#This Row],[HR]]*P_PTS_HRA+MYRANKS_P[[#This Row],[ER]]*P_PTS_ER</f>
        <v>0</v>
      </c>
      <c r="T344" s="23">
        <f>VLOOKUP(MYRANKS_P[[#This Row],[POS]],REPLACEMENT_LEVEL[],3,FALSE)</f>
        <v>0</v>
      </c>
      <c r="U344" s="23">
        <f>MYRANKS_P[[#This Row],[PROJ PTS]]-MYRANKS_P[[#This Row],[REPL LEVEL]]</f>
        <v>0</v>
      </c>
      <c r="V344" s="30">
        <f>RANK(MYRANKS_P[[#This Row],[POINTS OVER REPL]],MYRANKS_P[POINTS OVER REPL])</f>
        <v>1</v>
      </c>
      <c r="W344" s="29">
        <f>IF(MYRANKS_P[[#This Row],[RANK]]&lt;=TOTAL_PITCHERS_DRAFTED,MYRANKS_P[[#This Row],[POINTS OVER REPL]],0)</f>
        <v>0</v>
      </c>
      <c r="X344" s="35">
        <f>MYRANKS_P[[#This Row],[POINTS OVER REPL]]*DOLLAR_VALUE_PER_POINT+1</f>
        <v>1</v>
      </c>
      <c r="Y344" s="35"/>
      <c r="Z344" s="29">
        <f>IF(AND(MYRANKS_P[[#This Row],[RANK]]&lt;=(TOTAL_PITCHERS_DRAFTED-PITCHERS_BELOW_REPL_DRAFTED),MYRANKS_P[[#This Row],[$ACTUAL]]=""),MYRANKS_P[[#This Row],[POINTS OVER REPL]],0)</f>
        <v>0</v>
      </c>
      <c r="AA344" s="40">
        <f>IF(MYRANKS_P[[#This Row],[$ACTUAL]]="",MYRANKS_P[[#This Row],[POINTS OVER REPL]]*REMAINING_DOLLAR_VALUE_PER_POINT+1,0)</f>
        <v>1</v>
      </c>
    </row>
    <row r="345" spans="1:27" x14ac:dyDescent="0.25">
      <c r="A345" s="2" t="s">
        <v>11283</v>
      </c>
      <c r="B345" s="14" t="str">
        <f>VLOOKUP(MYRANKS_P[[#This Row],[PLAYERID]],PLAYERIDMAP2[],COLUMN(PLAYERIDMAP2[LASTNAME]),FALSE)</f>
        <v>Bass</v>
      </c>
      <c r="C345" s="14" t="str">
        <f>VLOOKUP(MYRANKS_P[[#This Row],[PLAYERID]],PLAYERIDMAP2[],COLUMN(PLAYERIDMAP2[FIRSTNAME]),FALSE)</f>
        <v>Anthony</v>
      </c>
      <c r="D345" s="14" t="str">
        <f>MYRANKS_P[[#This Row],[FNAME]]&amp;" "&amp;MYRANKS_P[[#This Row],[LNAME]]</f>
        <v>Anthony Bass</v>
      </c>
      <c r="E345" s="14" t="str">
        <f>VLOOKUP(MYRANKS_P[[#This Row],[PLAYERID]],PLAYERIDMAP2[],COLUMN(PLAYERIDMAP2[TEAM]),FALSE)</f>
        <v>SEA</v>
      </c>
      <c r="F345" s="14" t="str">
        <f>VLOOKUP(MYRANKS_P[[#This Row],[PLAYERID]],PLAYERIDMAP2[],COLUMN(PLAYERIDMAP2[POS]),FALSE)</f>
        <v>P</v>
      </c>
      <c r="G345" s="14">
        <f>IFERROR(VALUE(VLOOKUP(MYRANKS_P[[#This Row],[PLAYERID]],PLAYERIDMAP2[],COLUMN(PLAYERIDMAP2[IDFANGRAPHS]),FALSE)),VLOOKUP(MYRANKS_P[[#This Row],[PLAYERID]],PLAYERIDMAP2[],COLUMN(PLAYERIDMAP2[IDFANGRAPHS]),FALSE))</f>
        <v>7982</v>
      </c>
      <c r="H345" s="23">
        <f>IFERROR(VLOOKUP(MYRANKS_P[[#This Row],[IDFANGRAPHS]],STEAMER_P[],COLUMN(STEAMER_P[W]),FALSE),0)</f>
        <v>2</v>
      </c>
      <c r="I345" s="23">
        <f>IFERROR(VLOOKUP(MYRANKS_P[[#This Row],[IDFANGRAPHS]],STEAMER_P[],COLUMN(STEAMER_P[L]),FALSE),0)</f>
        <v>3</v>
      </c>
      <c r="J345" s="23">
        <f>IFERROR(VLOOKUP(MYRANKS_P[[#This Row],[IDFANGRAPHS]],STEAMER_P[],COLUMN(STEAMER_P[SV]),FALSE),0)</f>
        <v>0</v>
      </c>
      <c r="K345" s="23">
        <f>IFERROR(VLOOKUP(MYRANKS_P[[#This Row],[IDFANGRAPHS]],STEAMER_P[],COLUMN(STEAMER_P[IP]),FALSE),0)</f>
        <v>49</v>
      </c>
      <c r="L345" s="23">
        <f>IFERROR(VLOOKUP(MYRANKS_P[[#This Row],[IDFANGRAPHS]],STEAMER_P[],COLUMN(STEAMER_P[H]),FALSE),0)</f>
        <v>50</v>
      </c>
      <c r="M345" s="23">
        <f>IFERROR(VLOOKUP(MYRANKS_P[[#This Row],[IDFANGRAPHS]],STEAMER_P[],COLUMN(STEAMER_P[ER]),FALSE),0)</f>
        <v>22</v>
      </c>
      <c r="N345" s="23">
        <f>IFERROR(VLOOKUP(MYRANKS_P[[#This Row],[IDFANGRAPHS]],STEAMER_P[],COLUMN(STEAMER_P[HR]),FALSE),0)</f>
        <v>5</v>
      </c>
      <c r="O345" s="23">
        <f>IFERROR(VLOOKUP(MYRANKS_P[[#This Row],[IDFANGRAPHS]],STEAMER_P[],COLUMN(STEAMER_P[SO]),FALSE),0)</f>
        <v>36</v>
      </c>
      <c r="P345" s="23">
        <f>IFERROR(VLOOKUP(MYRANKS_P[[#This Row],[IDFANGRAPHS]],STEAMER_P[],COLUMN(STEAMER_P[BB]),FALSE),0)</f>
        <v>15</v>
      </c>
      <c r="Q345" s="21">
        <f>IFERROR((MYRANKS_P[[#This Row],[ER]]*9)/MYRANKS_P[[#This Row],[IP]],0)</f>
        <v>4.0408163265306118</v>
      </c>
      <c r="R345" s="21">
        <f>IFERROR((MYRANKS_P[[#This Row],[BB]]+MYRANKS_P[[#This Row],[H]])/MYRANKS_P[[#This Row],[IP]],0)</f>
        <v>1.3265306122448979</v>
      </c>
      <c r="S345" s="23">
        <f>MYRANKS_P[[#This Row],[W]]*P_PTS_W+MYRANKS_P[[#This Row],[L]]*P_PTS_L+MYRANKS_P[[#This Row],[IP]]*P_PTS_IP+MYRANKS_P[[#This Row],[SO]]*P_PTS_K+MYRANKS_P[[#This Row],[BB]]*P_PTS_BB+MYRANKS_P[[#This Row],[H]]*P_PTS_HA+MYRANKS_P[[#This Row],[SV]]*P_PTS_SV+MYRANKS_P[[#This Row],[HR]]*P_PTS_HRA+MYRANKS_P[[#This Row],[ER]]*P_PTS_ER</f>
        <v>0</v>
      </c>
      <c r="T345" s="23">
        <f>VLOOKUP(MYRANKS_P[[#This Row],[POS]],REPLACEMENT_LEVEL[],3,FALSE)</f>
        <v>0</v>
      </c>
      <c r="U345" s="23">
        <f>MYRANKS_P[[#This Row],[PROJ PTS]]-MYRANKS_P[[#This Row],[REPL LEVEL]]</f>
        <v>0</v>
      </c>
      <c r="V345" s="30">
        <f>RANK(MYRANKS_P[[#This Row],[POINTS OVER REPL]],MYRANKS_P[POINTS OVER REPL])</f>
        <v>1</v>
      </c>
      <c r="W345" s="29">
        <f>IF(MYRANKS_P[[#This Row],[RANK]]&lt;=TOTAL_PITCHERS_DRAFTED,MYRANKS_P[[#This Row],[POINTS OVER REPL]],0)</f>
        <v>0</v>
      </c>
      <c r="X345" s="35">
        <f>MYRANKS_P[[#This Row],[POINTS OVER REPL]]*DOLLAR_VALUE_PER_POINT+1</f>
        <v>1</v>
      </c>
      <c r="Y345" s="35"/>
      <c r="Z345" s="29">
        <f>IF(AND(MYRANKS_P[[#This Row],[RANK]]&lt;=(TOTAL_PITCHERS_DRAFTED-PITCHERS_BELOW_REPL_DRAFTED),MYRANKS_P[[#This Row],[$ACTUAL]]=""),MYRANKS_P[[#This Row],[POINTS OVER REPL]],0)</f>
        <v>0</v>
      </c>
      <c r="AA345" s="40">
        <f>IF(MYRANKS_P[[#This Row],[$ACTUAL]]="",MYRANKS_P[[#This Row],[POINTS OVER REPL]]*REMAINING_DOLLAR_VALUE_PER_POINT+1,0)</f>
        <v>1</v>
      </c>
    </row>
    <row r="346" spans="1:27" x14ac:dyDescent="0.25">
      <c r="A346" s="9" t="s">
        <v>19062</v>
      </c>
      <c r="B346" s="14" t="str">
        <f>VLOOKUP(MYRANKS_P[[#This Row],[PLAYERID]],PLAYERIDMAP2[],COLUMN(PLAYERIDMAP2[LASTNAME]),FALSE)</f>
        <v>Stephenson</v>
      </c>
      <c r="C346" s="14" t="str">
        <f>VLOOKUP(MYRANKS_P[[#This Row],[PLAYERID]],PLAYERIDMAP2[],COLUMN(PLAYERIDMAP2[FIRSTNAME]),FALSE)</f>
        <v>Robert</v>
      </c>
      <c r="D346" s="14" t="str">
        <f>MYRANKS_P[[#This Row],[FNAME]]&amp;" "&amp;MYRANKS_P[[#This Row],[LNAME]]</f>
        <v>Robert Stephenson</v>
      </c>
      <c r="E346" s="14" t="str">
        <f>VLOOKUP(MYRANKS_P[[#This Row],[PLAYERID]],PLAYERIDMAP2[],COLUMN(PLAYERIDMAP2[TEAM]),FALSE)</f>
        <v>CIN</v>
      </c>
      <c r="F346" s="14" t="str">
        <f>VLOOKUP(MYRANKS_P[[#This Row],[PLAYERID]],PLAYERIDMAP2[],COLUMN(PLAYERIDMAP2[POS]),FALSE)</f>
        <v>P</v>
      </c>
      <c r="G346" s="14" t="str">
        <f>IFERROR(VALUE(VLOOKUP(MYRANKS_P[[#This Row],[PLAYERID]],PLAYERIDMAP2[],COLUMN(PLAYERIDMAP2[IDFANGRAPHS]),FALSE)),VLOOKUP(MYRANKS_P[[#This Row],[PLAYERID]],PLAYERIDMAP2[],COLUMN(PLAYERIDMAP2[IDFANGRAPHS]),FALSE))</f>
        <v>sa597792</v>
      </c>
      <c r="H346" s="23">
        <f>IFERROR(VLOOKUP(MYRANKS_P[[#This Row],[IDFANGRAPHS]],STEAMER_P[],COLUMN(STEAMER_P[W]),FALSE),0)</f>
        <v>2</v>
      </c>
      <c r="I346" s="23">
        <f>IFERROR(VLOOKUP(MYRANKS_P[[#This Row],[IDFANGRAPHS]],STEAMER_P[],COLUMN(STEAMER_P[L]),FALSE),0)</f>
        <v>2</v>
      </c>
      <c r="J346" s="23">
        <f>IFERROR(VLOOKUP(MYRANKS_P[[#This Row],[IDFANGRAPHS]],STEAMER_P[],COLUMN(STEAMER_P[SV]),FALSE),0)</f>
        <v>0</v>
      </c>
      <c r="K346" s="23">
        <f>IFERROR(VLOOKUP(MYRANKS_P[[#This Row],[IDFANGRAPHS]],STEAMER_P[],COLUMN(STEAMER_P[IP]),FALSE),0)</f>
        <v>37</v>
      </c>
      <c r="L346" s="23">
        <f>IFERROR(VLOOKUP(MYRANKS_P[[#This Row],[IDFANGRAPHS]],STEAMER_P[],COLUMN(STEAMER_P[H]),FALSE),0)</f>
        <v>33</v>
      </c>
      <c r="M346" s="23">
        <f>IFERROR(VLOOKUP(MYRANKS_P[[#This Row],[IDFANGRAPHS]],STEAMER_P[],COLUMN(STEAMER_P[ER]),FALSE),0)</f>
        <v>17</v>
      </c>
      <c r="N346" s="23">
        <f>IFERROR(VLOOKUP(MYRANKS_P[[#This Row],[IDFANGRAPHS]],STEAMER_P[],COLUMN(STEAMER_P[HR]),FALSE),0)</f>
        <v>4</v>
      </c>
      <c r="O346" s="23">
        <f>IFERROR(VLOOKUP(MYRANKS_P[[#This Row],[IDFANGRAPHS]],STEAMER_P[],COLUMN(STEAMER_P[SO]),FALSE),0)</f>
        <v>36</v>
      </c>
      <c r="P346" s="23">
        <f>IFERROR(VLOOKUP(MYRANKS_P[[#This Row],[IDFANGRAPHS]],STEAMER_P[],COLUMN(STEAMER_P[BB]),FALSE),0)</f>
        <v>18</v>
      </c>
      <c r="Q346" s="21">
        <f>IFERROR((MYRANKS_P[[#This Row],[ER]]*9)/MYRANKS_P[[#This Row],[IP]],0)</f>
        <v>4.1351351351351351</v>
      </c>
      <c r="R346" s="21">
        <f>IFERROR((MYRANKS_P[[#This Row],[BB]]+MYRANKS_P[[#This Row],[H]])/MYRANKS_P[[#This Row],[IP]],0)</f>
        <v>1.3783783783783783</v>
      </c>
      <c r="S346" s="23">
        <f>MYRANKS_P[[#This Row],[W]]*P_PTS_W+MYRANKS_P[[#This Row],[L]]*P_PTS_L+MYRANKS_P[[#This Row],[IP]]*P_PTS_IP+MYRANKS_P[[#This Row],[SO]]*P_PTS_K+MYRANKS_P[[#This Row],[BB]]*P_PTS_BB+MYRANKS_P[[#This Row],[H]]*P_PTS_HA+MYRANKS_P[[#This Row],[SV]]*P_PTS_SV+MYRANKS_P[[#This Row],[HR]]*P_PTS_HRA+MYRANKS_P[[#This Row],[ER]]*P_PTS_ER</f>
        <v>0</v>
      </c>
      <c r="T346" s="23">
        <f>VLOOKUP(MYRANKS_P[[#This Row],[POS]],REPLACEMENT_LEVEL[],3,FALSE)</f>
        <v>0</v>
      </c>
      <c r="U346" s="23">
        <f>MYRANKS_P[[#This Row],[PROJ PTS]]-MYRANKS_P[[#This Row],[REPL LEVEL]]</f>
        <v>0</v>
      </c>
      <c r="V346" s="30">
        <f>RANK(MYRANKS_P[[#This Row],[POINTS OVER REPL]],MYRANKS_P[POINTS OVER REPL])</f>
        <v>1</v>
      </c>
      <c r="W346" s="29">
        <f>IF(MYRANKS_P[[#This Row],[RANK]]&lt;=TOTAL_PITCHERS_DRAFTED,MYRANKS_P[[#This Row],[POINTS OVER REPL]],0)</f>
        <v>0</v>
      </c>
      <c r="X346" s="35">
        <f>MYRANKS_P[[#This Row],[POINTS OVER REPL]]*DOLLAR_VALUE_PER_POINT+1</f>
        <v>1</v>
      </c>
      <c r="Y346" s="35"/>
      <c r="Z346" s="29">
        <f>IF(AND(MYRANKS_P[[#This Row],[RANK]]&lt;=(TOTAL_PITCHERS_DRAFTED-PITCHERS_BELOW_REPL_DRAFTED),MYRANKS_P[[#This Row],[$ACTUAL]]=""),MYRANKS_P[[#This Row],[POINTS OVER REPL]],0)</f>
        <v>0</v>
      </c>
      <c r="AA346" s="40">
        <f>IF(MYRANKS_P[[#This Row],[$ACTUAL]]="",MYRANKS_P[[#This Row],[POINTS OVER REPL]]*REMAINING_DOLLAR_VALUE_PER_POINT+1,0)</f>
        <v>1</v>
      </c>
    </row>
    <row r="347" spans="1:27" x14ac:dyDescent="0.25">
      <c r="A347" s="2" t="s">
        <v>14333</v>
      </c>
      <c r="B347" s="14" t="str">
        <f>VLOOKUP(MYRANKS_P[[#This Row],[PLAYERID]],PLAYERIDMAP2[],COLUMN(PLAYERIDMAP2[LASTNAME]),FALSE)</f>
        <v>Nuno</v>
      </c>
      <c r="C347" s="14" t="str">
        <f>VLOOKUP(MYRANKS_P[[#This Row],[PLAYERID]],PLAYERIDMAP2[],COLUMN(PLAYERIDMAP2[FIRSTNAME]),FALSE)</f>
        <v>Vidal</v>
      </c>
      <c r="D347" s="14" t="str">
        <f>MYRANKS_P[[#This Row],[FNAME]]&amp;" "&amp;MYRANKS_P[[#This Row],[LNAME]]</f>
        <v>Vidal Nuno</v>
      </c>
      <c r="E347" s="14" t="str">
        <f>VLOOKUP(MYRANKS_P[[#This Row],[PLAYERID]],PLAYERIDMAP2[],COLUMN(PLAYERIDMAP2[TEAM]),FALSE)</f>
        <v>SEA</v>
      </c>
      <c r="F347" s="14" t="str">
        <f>VLOOKUP(MYRANKS_P[[#This Row],[PLAYERID]],PLAYERIDMAP2[],COLUMN(PLAYERIDMAP2[POS]),FALSE)</f>
        <v>P</v>
      </c>
      <c r="G347" s="14">
        <f>IFERROR(VALUE(VLOOKUP(MYRANKS_P[[#This Row],[PLAYERID]],PLAYERIDMAP2[],COLUMN(PLAYERIDMAP2[IDFANGRAPHS]),FALSE)),VLOOKUP(MYRANKS_P[[#This Row],[PLAYERID]],PLAYERIDMAP2[],COLUMN(PLAYERIDMAP2[IDFANGRAPHS]),FALSE))</f>
        <v>9674</v>
      </c>
      <c r="H347" s="23">
        <f>IFERROR(VLOOKUP(MYRANKS_P[[#This Row],[IDFANGRAPHS]],STEAMER_P[],COLUMN(STEAMER_P[W]),FALSE),0)</f>
        <v>2</v>
      </c>
      <c r="I347" s="23">
        <f>IFERROR(VLOOKUP(MYRANKS_P[[#This Row],[IDFANGRAPHS]],STEAMER_P[],COLUMN(STEAMER_P[L]),FALSE),0)</f>
        <v>2</v>
      </c>
      <c r="J347" s="23">
        <f>IFERROR(VLOOKUP(MYRANKS_P[[#This Row],[IDFANGRAPHS]],STEAMER_P[],COLUMN(STEAMER_P[SV]),FALSE),0)</f>
        <v>0</v>
      </c>
      <c r="K347" s="23">
        <f>IFERROR(VLOOKUP(MYRANKS_P[[#This Row],[IDFANGRAPHS]],STEAMER_P[],COLUMN(STEAMER_P[IP]),FALSE),0)</f>
        <v>39</v>
      </c>
      <c r="L347" s="23">
        <f>IFERROR(VLOOKUP(MYRANKS_P[[#This Row],[IDFANGRAPHS]],STEAMER_P[],COLUMN(STEAMER_P[H]),FALSE),0)</f>
        <v>37</v>
      </c>
      <c r="M347" s="23">
        <f>IFERROR(VLOOKUP(MYRANKS_P[[#This Row],[IDFANGRAPHS]],STEAMER_P[],COLUMN(STEAMER_P[ER]),FALSE),0)</f>
        <v>15</v>
      </c>
      <c r="N347" s="23">
        <f>IFERROR(VLOOKUP(MYRANKS_P[[#This Row],[IDFANGRAPHS]],STEAMER_P[],COLUMN(STEAMER_P[HR]),FALSE),0)</f>
        <v>5</v>
      </c>
      <c r="O347" s="23">
        <f>IFERROR(VLOOKUP(MYRANKS_P[[#This Row],[IDFANGRAPHS]],STEAMER_P[],COLUMN(STEAMER_P[SO]),FALSE),0)</f>
        <v>35</v>
      </c>
      <c r="P347" s="23">
        <f>IFERROR(VLOOKUP(MYRANKS_P[[#This Row],[IDFANGRAPHS]],STEAMER_P[],COLUMN(STEAMER_P[BB]),FALSE),0)</f>
        <v>9</v>
      </c>
      <c r="Q347" s="21">
        <f>IFERROR((MYRANKS_P[[#This Row],[ER]]*9)/MYRANKS_P[[#This Row],[IP]],0)</f>
        <v>3.4615384615384617</v>
      </c>
      <c r="R347" s="21">
        <f>IFERROR((MYRANKS_P[[#This Row],[BB]]+MYRANKS_P[[#This Row],[H]])/MYRANKS_P[[#This Row],[IP]],0)</f>
        <v>1.1794871794871795</v>
      </c>
      <c r="S347" s="23">
        <f>MYRANKS_P[[#This Row],[W]]*P_PTS_W+MYRANKS_P[[#This Row],[L]]*P_PTS_L+MYRANKS_P[[#This Row],[IP]]*P_PTS_IP+MYRANKS_P[[#This Row],[SO]]*P_PTS_K+MYRANKS_P[[#This Row],[BB]]*P_PTS_BB+MYRANKS_P[[#This Row],[H]]*P_PTS_HA+MYRANKS_P[[#This Row],[SV]]*P_PTS_SV+MYRANKS_P[[#This Row],[HR]]*P_PTS_HRA+MYRANKS_P[[#This Row],[ER]]*P_PTS_ER</f>
        <v>0</v>
      </c>
      <c r="T347" s="23">
        <f>VLOOKUP(MYRANKS_P[[#This Row],[POS]],REPLACEMENT_LEVEL[],3,FALSE)</f>
        <v>0</v>
      </c>
      <c r="U347" s="23">
        <f>MYRANKS_P[[#This Row],[PROJ PTS]]-MYRANKS_P[[#This Row],[REPL LEVEL]]</f>
        <v>0</v>
      </c>
      <c r="V347" s="30">
        <f>RANK(MYRANKS_P[[#This Row],[POINTS OVER REPL]],MYRANKS_P[POINTS OVER REPL])</f>
        <v>1</v>
      </c>
      <c r="W347" s="29">
        <f>IF(MYRANKS_P[[#This Row],[RANK]]&lt;=TOTAL_PITCHERS_DRAFTED,MYRANKS_P[[#This Row],[POINTS OVER REPL]],0)</f>
        <v>0</v>
      </c>
      <c r="X347" s="35">
        <f>MYRANKS_P[[#This Row],[POINTS OVER REPL]]*DOLLAR_VALUE_PER_POINT+1</f>
        <v>1</v>
      </c>
      <c r="Y347" s="35"/>
      <c r="Z347" s="29">
        <f>IF(AND(MYRANKS_P[[#This Row],[RANK]]&lt;=(TOTAL_PITCHERS_DRAFTED-PITCHERS_BELOW_REPL_DRAFTED),MYRANKS_P[[#This Row],[$ACTUAL]]=""),MYRANKS_P[[#This Row],[POINTS OVER REPL]],0)</f>
        <v>0</v>
      </c>
      <c r="AA347" s="40">
        <f>IF(MYRANKS_P[[#This Row],[$ACTUAL]]="",MYRANKS_P[[#This Row],[POINTS OVER REPL]]*REMAINING_DOLLAR_VALUE_PER_POINT+1,0)</f>
        <v>1</v>
      </c>
    </row>
    <row r="348" spans="1:27" x14ac:dyDescent="0.25">
      <c r="A348" s="2" t="s">
        <v>11198</v>
      </c>
      <c r="B348" s="14" t="str">
        <f>VLOOKUP(MYRANKS_P[[#This Row],[PLAYERID]],PLAYERIDMAP2[],COLUMN(PLAYERIDMAP2[LASTNAME]),FALSE)</f>
        <v>Avilan</v>
      </c>
      <c r="C348" s="14" t="str">
        <f>VLOOKUP(MYRANKS_P[[#This Row],[PLAYERID]],PLAYERIDMAP2[],COLUMN(PLAYERIDMAP2[FIRSTNAME]),FALSE)</f>
        <v>Luis</v>
      </c>
      <c r="D348" s="14" t="str">
        <f>MYRANKS_P[[#This Row],[FNAME]]&amp;" "&amp;MYRANKS_P[[#This Row],[LNAME]]</f>
        <v>Luis Avilan</v>
      </c>
      <c r="E348" s="14" t="str">
        <f>VLOOKUP(MYRANKS_P[[#This Row],[PLAYERID]],PLAYERIDMAP2[],COLUMN(PLAYERIDMAP2[TEAM]),FALSE)</f>
        <v>LAD</v>
      </c>
      <c r="F348" s="14" t="str">
        <f>VLOOKUP(MYRANKS_P[[#This Row],[PLAYERID]],PLAYERIDMAP2[],COLUMN(PLAYERIDMAP2[POS]),FALSE)</f>
        <v>P</v>
      </c>
      <c r="G348" s="14">
        <f>IFERROR(VALUE(VLOOKUP(MYRANKS_P[[#This Row],[PLAYERID]],PLAYERIDMAP2[],COLUMN(PLAYERIDMAP2[IDFANGRAPHS]),FALSE)),VLOOKUP(MYRANKS_P[[#This Row],[PLAYERID]],PLAYERIDMAP2[],COLUMN(PLAYERIDMAP2[IDFANGRAPHS]),FALSE))</f>
        <v>2882</v>
      </c>
      <c r="H348" s="23">
        <f>IFERROR(VLOOKUP(MYRANKS_P[[#This Row],[IDFANGRAPHS]],STEAMER_P[],COLUMN(STEAMER_P[W]),FALSE),0)</f>
        <v>2</v>
      </c>
      <c r="I348" s="23">
        <f>IFERROR(VLOOKUP(MYRANKS_P[[#This Row],[IDFANGRAPHS]],STEAMER_P[],COLUMN(STEAMER_P[L]),FALSE),0)</f>
        <v>2</v>
      </c>
      <c r="J348" s="23">
        <f>IFERROR(VLOOKUP(MYRANKS_P[[#This Row],[IDFANGRAPHS]],STEAMER_P[],COLUMN(STEAMER_P[SV]),FALSE),0)</f>
        <v>0</v>
      </c>
      <c r="K348" s="23">
        <f>IFERROR(VLOOKUP(MYRANKS_P[[#This Row],[IDFANGRAPHS]],STEAMER_P[],COLUMN(STEAMER_P[IP]),FALSE),0)</f>
        <v>40</v>
      </c>
      <c r="L348" s="23">
        <f>IFERROR(VLOOKUP(MYRANKS_P[[#This Row],[IDFANGRAPHS]],STEAMER_P[],COLUMN(STEAMER_P[H]),FALSE),0)</f>
        <v>37</v>
      </c>
      <c r="M348" s="23">
        <f>IFERROR(VLOOKUP(MYRANKS_P[[#This Row],[IDFANGRAPHS]],STEAMER_P[],COLUMN(STEAMER_P[ER]),FALSE),0)</f>
        <v>16</v>
      </c>
      <c r="N348" s="23">
        <f>IFERROR(VLOOKUP(MYRANKS_P[[#This Row],[IDFANGRAPHS]],STEAMER_P[],COLUMN(STEAMER_P[HR]),FALSE),0)</f>
        <v>3</v>
      </c>
      <c r="O348" s="23">
        <f>IFERROR(VLOOKUP(MYRANKS_P[[#This Row],[IDFANGRAPHS]],STEAMER_P[],COLUMN(STEAMER_P[SO]),FALSE),0)</f>
        <v>35</v>
      </c>
      <c r="P348" s="23">
        <f>IFERROR(VLOOKUP(MYRANKS_P[[#This Row],[IDFANGRAPHS]],STEAMER_P[],COLUMN(STEAMER_P[BB]),FALSE),0)</f>
        <v>15</v>
      </c>
      <c r="Q348" s="21">
        <f>IFERROR((MYRANKS_P[[#This Row],[ER]]*9)/MYRANKS_P[[#This Row],[IP]],0)</f>
        <v>3.6</v>
      </c>
      <c r="R348" s="21">
        <f>IFERROR((MYRANKS_P[[#This Row],[BB]]+MYRANKS_P[[#This Row],[H]])/MYRANKS_P[[#This Row],[IP]],0)</f>
        <v>1.3</v>
      </c>
      <c r="S348" s="23">
        <f>MYRANKS_P[[#This Row],[W]]*P_PTS_W+MYRANKS_P[[#This Row],[L]]*P_PTS_L+MYRANKS_P[[#This Row],[IP]]*P_PTS_IP+MYRANKS_P[[#This Row],[SO]]*P_PTS_K+MYRANKS_P[[#This Row],[BB]]*P_PTS_BB+MYRANKS_P[[#This Row],[H]]*P_PTS_HA+MYRANKS_P[[#This Row],[SV]]*P_PTS_SV+MYRANKS_P[[#This Row],[HR]]*P_PTS_HRA+MYRANKS_P[[#This Row],[ER]]*P_PTS_ER</f>
        <v>0</v>
      </c>
      <c r="T348" s="23">
        <f>VLOOKUP(MYRANKS_P[[#This Row],[POS]],REPLACEMENT_LEVEL[],3,FALSE)</f>
        <v>0</v>
      </c>
      <c r="U348" s="23">
        <f>MYRANKS_P[[#This Row],[PROJ PTS]]-MYRANKS_P[[#This Row],[REPL LEVEL]]</f>
        <v>0</v>
      </c>
      <c r="V348" s="30">
        <f>RANK(MYRANKS_P[[#This Row],[POINTS OVER REPL]],MYRANKS_P[POINTS OVER REPL])</f>
        <v>1</v>
      </c>
      <c r="W348" s="29">
        <f>IF(MYRANKS_P[[#This Row],[RANK]]&lt;=TOTAL_PITCHERS_DRAFTED,MYRANKS_P[[#This Row],[POINTS OVER REPL]],0)</f>
        <v>0</v>
      </c>
      <c r="X348" s="35">
        <f>MYRANKS_P[[#This Row],[POINTS OVER REPL]]*DOLLAR_VALUE_PER_POINT+1</f>
        <v>1</v>
      </c>
      <c r="Y348" s="35"/>
      <c r="Z348" s="29">
        <f>IF(AND(MYRANKS_P[[#This Row],[RANK]]&lt;=(TOTAL_PITCHERS_DRAFTED-PITCHERS_BELOW_REPL_DRAFTED),MYRANKS_P[[#This Row],[$ACTUAL]]=""),MYRANKS_P[[#This Row],[POINTS OVER REPL]],0)</f>
        <v>0</v>
      </c>
      <c r="AA348" s="40">
        <f>IF(MYRANKS_P[[#This Row],[$ACTUAL]]="",MYRANKS_P[[#This Row],[POINTS OVER REPL]]*REMAINING_DOLLAR_VALUE_PER_POINT+1,0)</f>
        <v>1</v>
      </c>
    </row>
    <row r="349" spans="1:27" x14ac:dyDescent="0.25">
      <c r="A349" s="2" t="s">
        <v>13294</v>
      </c>
      <c r="B349" s="14" t="str">
        <f>VLOOKUP(MYRANKS_P[[#This Row],[PLAYERID]],PLAYERIDMAP2[],COLUMN(PLAYERIDMAP2[LASTNAME]),FALSE)</f>
        <v>Jennings</v>
      </c>
      <c r="C349" s="14" t="str">
        <f>VLOOKUP(MYRANKS_P[[#This Row],[PLAYERID]],PLAYERIDMAP2[],COLUMN(PLAYERIDMAP2[FIRSTNAME]),FALSE)</f>
        <v>Dan</v>
      </c>
      <c r="D349" s="14" t="str">
        <f>MYRANKS_P[[#This Row],[FNAME]]&amp;" "&amp;MYRANKS_P[[#This Row],[LNAME]]</f>
        <v>Dan Jennings</v>
      </c>
      <c r="E349" s="14" t="str">
        <f>VLOOKUP(MYRANKS_P[[#This Row],[PLAYERID]],PLAYERIDMAP2[],COLUMN(PLAYERIDMAP2[TEAM]),FALSE)</f>
        <v>CHW</v>
      </c>
      <c r="F349" s="14" t="str">
        <f>VLOOKUP(MYRANKS_P[[#This Row],[PLAYERID]],PLAYERIDMAP2[],COLUMN(PLAYERIDMAP2[POS]),FALSE)</f>
        <v>P</v>
      </c>
      <c r="G349" s="14">
        <f>IFERROR(VALUE(VLOOKUP(MYRANKS_P[[#This Row],[PLAYERID]],PLAYERIDMAP2[],COLUMN(PLAYERIDMAP2[IDFANGRAPHS]),FALSE)),VLOOKUP(MYRANKS_P[[#This Row],[PLAYERID]],PLAYERIDMAP2[],COLUMN(PLAYERIDMAP2[IDFANGRAPHS]),FALSE))</f>
        <v>8073</v>
      </c>
      <c r="H349" s="23">
        <f>IFERROR(VLOOKUP(MYRANKS_P[[#This Row],[IDFANGRAPHS]],STEAMER_P[],COLUMN(STEAMER_P[W]),FALSE),0)</f>
        <v>2</v>
      </c>
      <c r="I349" s="23">
        <f>IFERROR(VLOOKUP(MYRANKS_P[[#This Row],[IDFANGRAPHS]],STEAMER_P[],COLUMN(STEAMER_P[L]),FALSE),0)</f>
        <v>2</v>
      </c>
      <c r="J349" s="23">
        <f>IFERROR(VLOOKUP(MYRANKS_P[[#This Row],[IDFANGRAPHS]],STEAMER_P[],COLUMN(STEAMER_P[SV]),FALSE),0)</f>
        <v>0</v>
      </c>
      <c r="K349" s="23">
        <f>IFERROR(VLOOKUP(MYRANKS_P[[#This Row],[IDFANGRAPHS]],STEAMER_P[],COLUMN(STEAMER_P[IP]),FALSE),0)</f>
        <v>40</v>
      </c>
      <c r="L349" s="23">
        <f>IFERROR(VLOOKUP(MYRANKS_P[[#This Row],[IDFANGRAPHS]],STEAMER_P[],COLUMN(STEAMER_P[H]),FALSE),0)</f>
        <v>38</v>
      </c>
      <c r="M349" s="23">
        <f>IFERROR(VLOOKUP(MYRANKS_P[[#This Row],[IDFANGRAPHS]],STEAMER_P[],COLUMN(STEAMER_P[ER]),FALSE),0)</f>
        <v>18</v>
      </c>
      <c r="N349" s="23">
        <f>IFERROR(VLOOKUP(MYRANKS_P[[#This Row],[IDFANGRAPHS]],STEAMER_P[],COLUMN(STEAMER_P[HR]),FALSE),0)</f>
        <v>4</v>
      </c>
      <c r="O349" s="23">
        <f>IFERROR(VLOOKUP(MYRANKS_P[[#This Row],[IDFANGRAPHS]],STEAMER_P[],COLUMN(STEAMER_P[SO]),FALSE),0)</f>
        <v>35</v>
      </c>
      <c r="P349" s="23">
        <f>IFERROR(VLOOKUP(MYRANKS_P[[#This Row],[IDFANGRAPHS]],STEAMER_P[],COLUMN(STEAMER_P[BB]),FALSE),0)</f>
        <v>17</v>
      </c>
      <c r="Q349" s="21">
        <f>IFERROR((MYRANKS_P[[#This Row],[ER]]*9)/MYRANKS_P[[#This Row],[IP]],0)</f>
        <v>4.05</v>
      </c>
      <c r="R349" s="21">
        <f>IFERROR((MYRANKS_P[[#This Row],[BB]]+MYRANKS_P[[#This Row],[H]])/MYRANKS_P[[#This Row],[IP]],0)</f>
        <v>1.375</v>
      </c>
      <c r="S349" s="23">
        <f>MYRANKS_P[[#This Row],[W]]*P_PTS_W+MYRANKS_P[[#This Row],[L]]*P_PTS_L+MYRANKS_P[[#This Row],[IP]]*P_PTS_IP+MYRANKS_P[[#This Row],[SO]]*P_PTS_K+MYRANKS_P[[#This Row],[BB]]*P_PTS_BB+MYRANKS_P[[#This Row],[H]]*P_PTS_HA+MYRANKS_P[[#This Row],[SV]]*P_PTS_SV+MYRANKS_P[[#This Row],[HR]]*P_PTS_HRA+MYRANKS_P[[#This Row],[ER]]*P_PTS_ER</f>
        <v>0</v>
      </c>
      <c r="T349" s="23">
        <f>VLOOKUP(MYRANKS_P[[#This Row],[POS]],REPLACEMENT_LEVEL[],3,FALSE)</f>
        <v>0</v>
      </c>
      <c r="U349" s="23">
        <f>MYRANKS_P[[#This Row],[PROJ PTS]]-MYRANKS_P[[#This Row],[REPL LEVEL]]</f>
        <v>0</v>
      </c>
      <c r="V349" s="30">
        <f>RANK(MYRANKS_P[[#This Row],[POINTS OVER REPL]],MYRANKS_P[POINTS OVER REPL])</f>
        <v>1</v>
      </c>
      <c r="W349" s="29">
        <f>IF(MYRANKS_P[[#This Row],[RANK]]&lt;=TOTAL_PITCHERS_DRAFTED,MYRANKS_P[[#This Row],[POINTS OVER REPL]],0)</f>
        <v>0</v>
      </c>
      <c r="X349" s="35">
        <f>MYRANKS_P[[#This Row],[POINTS OVER REPL]]*DOLLAR_VALUE_PER_POINT+1</f>
        <v>1</v>
      </c>
      <c r="Y349" s="35"/>
      <c r="Z349" s="29">
        <f>IF(AND(MYRANKS_P[[#This Row],[RANK]]&lt;=(TOTAL_PITCHERS_DRAFTED-PITCHERS_BELOW_REPL_DRAFTED),MYRANKS_P[[#This Row],[$ACTUAL]]=""),MYRANKS_P[[#This Row],[POINTS OVER REPL]],0)</f>
        <v>0</v>
      </c>
      <c r="AA349" s="40">
        <f>IF(MYRANKS_P[[#This Row],[$ACTUAL]]="",MYRANKS_P[[#This Row],[POINTS OVER REPL]]*REMAINING_DOLLAR_VALUE_PER_POINT+1,0)</f>
        <v>1</v>
      </c>
    </row>
    <row r="350" spans="1:27" x14ac:dyDescent="0.25">
      <c r="A350" s="2" t="s">
        <v>18790</v>
      </c>
      <c r="B350" s="14" t="str">
        <f>VLOOKUP(MYRANKS_P[[#This Row],[PLAYERID]],PLAYERIDMAP2[],COLUMN(PLAYERIDMAP2[LASTNAME]),FALSE)</f>
        <v>Geltz</v>
      </c>
      <c r="C350" s="14" t="str">
        <f>VLOOKUP(MYRANKS_P[[#This Row],[PLAYERID]],PLAYERIDMAP2[],COLUMN(PLAYERIDMAP2[FIRSTNAME]),FALSE)</f>
        <v>Steve</v>
      </c>
      <c r="D350" s="14" t="str">
        <f>MYRANKS_P[[#This Row],[FNAME]]&amp;" "&amp;MYRANKS_P[[#This Row],[LNAME]]</f>
        <v>Steve Geltz</v>
      </c>
      <c r="E350" s="14" t="str">
        <f>VLOOKUP(MYRANKS_P[[#This Row],[PLAYERID]],PLAYERIDMAP2[],COLUMN(PLAYERIDMAP2[TEAM]),FALSE)</f>
        <v>TB</v>
      </c>
      <c r="F350" s="14" t="str">
        <f>VLOOKUP(MYRANKS_P[[#This Row],[PLAYERID]],PLAYERIDMAP2[],COLUMN(PLAYERIDMAP2[POS]),FALSE)</f>
        <v>P</v>
      </c>
      <c r="G350" s="14">
        <f>IFERROR(VALUE(VLOOKUP(MYRANKS_P[[#This Row],[PLAYERID]],PLAYERIDMAP2[],COLUMN(PLAYERIDMAP2[IDFANGRAPHS]),FALSE)),VLOOKUP(MYRANKS_P[[#This Row],[PLAYERID]],PLAYERIDMAP2[],COLUMN(PLAYERIDMAP2[IDFANGRAPHS]),FALSE))</f>
        <v>8402</v>
      </c>
      <c r="H350" s="23">
        <f>IFERROR(VLOOKUP(MYRANKS_P[[#This Row],[IDFANGRAPHS]],STEAMER_P[],COLUMN(STEAMER_P[W]),FALSE),0)</f>
        <v>2</v>
      </c>
      <c r="I350" s="23">
        <f>IFERROR(VLOOKUP(MYRANKS_P[[#This Row],[IDFANGRAPHS]],STEAMER_P[],COLUMN(STEAMER_P[L]),FALSE),0)</f>
        <v>2</v>
      </c>
      <c r="J350" s="23">
        <f>IFERROR(VLOOKUP(MYRANKS_P[[#This Row],[IDFANGRAPHS]],STEAMER_P[],COLUMN(STEAMER_P[SV]),FALSE),0)</f>
        <v>0</v>
      </c>
      <c r="K350" s="23">
        <f>IFERROR(VLOOKUP(MYRANKS_P[[#This Row],[IDFANGRAPHS]],STEAMER_P[],COLUMN(STEAMER_P[IP]),FALSE),0)</f>
        <v>35</v>
      </c>
      <c r="L350" s="23">
        <f>IFERROR(VLOOKUP(MYRANKS_P[[#This Row],[IDFANGRAPHS]],STEAMER_P[],COLUMN(STEAMER_P[H]),FALSE),0)</f>
        <v>30</v>
      </c>
      <c r="M350" s="23">
        <f>IFERROR(VLOOKUP(MYRANKS_P[[#This Row],[IDFANGRAPHS]],STEAMER_P[],COLUMN(STEAMER_P[ER]),FALSE),0)</f>
        <v>14</v>
      </c>
      <c r="N350" s="23">
        <f>IFERROR(VLOOKUP(MYRANKS_P[[#This Row],[IDFANGRAPHS]],STEAMER_P[],COLUMN(STEAMER_P[HR]),FALSE),0)</f>
        <v>4</v>
      </c>
      <c r="O350" s="23">
        <f>IFERROR(VLOOKUP(MYRANKS_P[[#This Row],[IDFANGRAPHS]],STEAMER_P[],COLUMN(STEAMER_P[SO]),FALSE),0)</f>
        <v>35</v>
      </c>
      <c r="P350" s="23">
        <f>IFERROR(VLOOKUP(MYRANKS_P[[#This Row],[IDFANGRAPHS]],STEAMER_P[],COLUMN(STEAMER_P[BB]),FALSE),0)</f>
        <v>14</v>
      </c>
      <c r="Q350" s="21">
        <f>IFERROR((MYRANKS_P[[#This Row],[ER]]*9)/MYRANKS_P[[#This Row],[IP]],0)</f>
        <v>3.6</v>
      </c>
      <c r="R350" s="21">
        <f>IFERROR((MYRANKS_P[[#This Row],[BB]]+MYRANKS_P[[#This Row],[H]])/MYRANKS_P[[#This Row],[IP]],0)</f>
        <v>1.2571428571428571</v>
      </c>
      <c r="S350" s="23">
        <f>MYRANKS_P[[#This Row],[W]]*P_PTS_W+MYRANKS_P[[#This Row],[L]]*P_PTS_L+MYRANKS_P[[#This Row],[IP]]*P_PTS_IP+MYRANKS_P[[#This Row],[SO]]*P_PTS_K+MYRANKS_P[[#This Row],[BB]]*P_PTS_BB+MYRANKS_P[[#This Row],[H]]*P_PTS_HA+MYRANKS_P[[#This Row],[SV]]*P_PTS_SV+MYRANKS_P[[#This Row],[HR]]*P_PTS_HRA+MYRANKS_P[[#This Row],[ER]]*P_PTS_ER</f>
        <v>0</v>
      </c>
      <c r="T350" s="23">
        <f>VLOOKUP(MYRANKS_P[[#This Row],[POS]],REPLACEMENT_LEVEL[],3,FALSE)</f>
        <v>0</v>
      </c>
      <c r="U350" s="23">
        <f>MYRANKS_P[[#This Row],[PROJ PTS]]-MYRANKS_P[[#This Row],[REPL LEVEL]]</f>
        <v>0</v>
      </c>
      <c r="V350" s="30">
        <f>RANK(MYRANKS_P[[#This Row],[POINTS OVER REPL]],MYRANKS_P[POINTS OVER REPL])</f>
        <v>1</v>
      </c>
      <c r="W350" s="29">
        <f>IF(MYRANKS_P[[#This Row],[RANK]]&lt;=TOTAL_PITCHERS_DRAFTED,MYRANKS_P[[#This Row],[POINTS OVER REPL]],0)</f>
        <v>0</v>
      </c>
      <c r="X350" s="35">
        <f>MYRANKS_P[[#This Row],[POINTS OVER REPL]]*DOLLAR_VALUE_PER_POINT+1</f>
        <v>1</v>
      </c>
      <c r="Y350" s="35"/>
      <c r="Z350" s="29">
        <f>IF(AND(MYRANKS_P[[#This Row],[RANK]]&lt;=(TOTAL_PITCHERS_DRAFTED-PITCHERS_BELOW_REPL_DRAFTED),MYRANKS_P[[#This Row],[$ACTUAL]]=""),MYRANKS_P[[#This Row],[POINTS OVER REPL]],0)</f>
        <v>0</v>
      </c>
      <c r="AA350" s="40">
        <f>IF(MYRANKS_P[[#This Row],[$ACTUAL]]="",MYRANKS_P[[#This Row],[POINTS OVER REPL]]*REMAINING_DOLLAR_VALUE_PER_POINT+1,0)</f>
        <v>1</v>
      </c>
    </row>
    <row r="351" spans="1:27" x14ac:dyDescent="0.25">
      <c r="A351" s="2" t="s">
        <v>14337</v>
      </c>
      <c r="B351" s="14" t="str">
        <f>VLOOKUP(MYRANKS_P[[#This Row],[PLAYERID]],PLAYERIDMAP2[],COLUMN(PLAYERIDMAP2[LASTNAME]),FALSE)</f>
        <v>Oberholtzer</v>
      </c>
      <c r="C351" s="14" t="str">
        <f>VLOOKUP(MYRANKS_P[[#This Row],[PLAYERID]],PLAYERIDMAP2[],COLUMN(PLAYERIDMAP2[FIRSTNAME]),FALSE)</f>
        <v>Brett</v>
      </c>
      <c r="D351" s="14" t="str">
        <f>MYRANKS_P[[#This Row],[FNAME]]&amp;" "&amp;MYRANKS_P[[#This Row],[LNAME]]</f>
        <v>Brett Oberholtzer</v>
      </c>
      <c r="E351" s="14" t="str">
        <f>VLOOKUP(MYRANKS_P[[#This Row],[PLAYERID]],PLAYERIDMAP2[],COLUMN(PLAYERIDMAP2[TEAM]),FALSE)</f>
        <v>PHI</v>
      </c>
      <c r="F351" s="14" t="str">
        <f>VLOOKUP(MYRANKS_P[[#This Row],[PLAYERID]],PLAYERIDMAP2[],COLUMN(PLAYERIDMAP2[POS]),FALSE)</f>
        <v>P</v>
      </c>
      <c r="G351" s="14">
        <f>IFERROR(VALUE(VLOOKUP(MYRANKS_P[[#This Row],[PLAYERID]],PLAYERIDMAP2[],COLUMN(PLAYERIDMAP2[IDFANGRAPHS]),FALSE)),VLOOKUP(MYRANKS_P[[#This Row],[PLAYERID]],PLAYERIDMAP2[],COLUMN(PLAYERIDMAP2[IDFANGRAPHS]),FALSE))</f>
        <v>3855</v>
      </c>
      <c r="H351" s="23">
        <f>IFERROR(VLOOKUP(MYRANKS_P[[#This Row],[IDFANGRAPHS]],STEAMER_P[],COLUMN(STEAMER_P[W]),FALSE),0)</f>
        <v>2</v>
      </c>
      <c r="I351" s="23">
        <f>IFERROR(VLOOKUP(MYRANKS_P[[#This Row],[IDFANGRAPHS]],STEAMER_P[],COLUMN(STEAMER_P[L]),FALSE),0)</f>
        <v>3</v>
      </c>
      <c r="J351" s="23">
        <f>IFERROR(VLOOKUP(MYRANKS_P[[#This Row],[IDFANGRAPHS]],STEAMER_P[],COLUMN(STEAMER_P[SV]),FALSE),0)</f>
        <v>0</v>
      </c>
      <c r="K351" s="23">
        <f>IFERROR(VLOOKUP(MYRANKS_P[[#This Row],[IDFANGRAPHS]],STEAMER_P[],COLUMN(STEAMER_P[IP]),FALSE),0)</f>
        <v>46</v>
      </c>
      <c r="L351" s="23">
        <f>IFERROR(VLOOKUP(MYRANKS_P[[#This Row],[IDFANGRAPHS]],STEAMER_P[],COLUMN(STEAMER_P[H]),FALSE),0)</f>
        <v>47</v>
      </c>
      <c r="M351" s="23">
        <f>IFERROR(VLOOKUP(MYRANKS_P[[#This Row],[IDFANGRAPHS]],STEAMER_P[],COLUMN(STEAMER_P[ER]),FALSE),0)</f>
        <v>21</v>
      </c>
      <c r="N351" s="23">
        <f>IFERROR(VLOOKUP(MYRANKS_P[[#This Row],[IDFANGRAPHS]],STEAMER_P[],COLUMN(STEAMER_P[HR]),FALSE),0)</f>
        <v>6</v>
      </c>
      <c r="O351" s="23">
        <f>IFERROR(VLOOKUP(MYRANKS_P[[#This Row],[IDFANGRAPHS]],STEAMER_P[],COLUMN(STEAMER_P[SO]),FALSE),0)</f>
        <v>34</v>
      </c>
      <c r="P351" s="23">
        <f>IFERROR(VLOOKUP(MYRANKS_P[[#This Row],[IDFANGRAPHS]],STEAMER_P[],COLUMN(STEAMER_P[BB]),FALSE),0)</f>
        <v>12</v>
      </c>
      <c r="Q351" s="21">
        <f>IFERROR((MYRANKS_P[[#This Row],[ER]]*9)/MYRANKS_P[[#This Row],[IP]],0)</f>
        <v>4.1086956521739131</v>
      </c>
      <c r="R351" s="21">
        <f>IFERROR((MYRANKS_P[[#This Row],[BB]]+MYRANKS_P[[#This Row],[H]])/MYRANKS_P[[#This Row],[IP]],0)</f>
        <v>1.2826086956521738</v>
      </c>
      <c r="S351" s="23">
        <f>MYRANKS_P[[#This Row],[W]]*P_PTS_W+MYRANKS_P[[#This Row],[L]]*P_PTS_L+MYRANKS_P[[#This Row],[IP]]*P_PTS_IP+MYRANKS_P[[#This Row],[SO]]*P_PTS_K+MYRANKS_P[[#This Row],[BB]]*P_PTS_BB+MYRANKS_P[[#This Row],[H]]*P_PTS_HA+MYRANKS_P[[#This Row],[SV]]*P_PTS_SV+MYRANKS_P[[#This Row],[HR]]*P_PTS_HRA+MYRANKS_P[[#This Row],[ER]]*P_PTS_ER</f>
        <v>0</v>
      </c>
      <c r="T351" s="23">
        <f>VLOOKUP(MYRANKS_P[[#This Row],[POS]],REPLACEMENT_LEVEL[],3,FALSE)</f>
        <v>0</v>
      </c>
      <c r="U351" s="23">
        <f>MYRANKS_P[[#This Row],[PROJ PTS]]-MYRANKS_P[[#This Row],[REPL LEVEL]]</f>
        <v>0</v>
      </c>
      <c r="V351" s="30">
        <f>RANK(MYRANKS_P[[#This Row],[POINTS OVER REPL]],MYRANKS_P[POINTS OVER REPL])</f>
        <v>1</v>
      </c>
      <c r="W351" s="29">
        <f>IF(MYRANKS_P[[#This Row],[RANK]]&lt;=TOTAL_PITCHERS_DRAFTED,MYRANKS_P[[#This Row],[POINTS OVER REPL]],0)</f>
        <v>0</v>
      </c>
      <c r="X351" s="35">
        <f>MYRANKS_P[[#This Row],[POINTS OVER REPL]]*DOLLAR_VALUE_PER_POINT+1</f>
        <v>1</v>
      </c>
      <c r="Y351" s="35"/>
      <c r="Z351" s="29">
        <f>IF(AND(MYRANKS_P[[#This Row],[RANK]]&lt;=(TOTAL_PITCHERS_DRAFTED-PITCHERS_BELOW_REPL_DRAFTED),MYRANKS_P[[#This Row],[$ACTUAL]]=""),MYRANKS_P[[#This Row],[POINTS OVER REPL]],0)</f>
        <v>0</v>
      </c>
      <c r="AA351" s="40">
        <f>IF(MYRANKS_P[[#This Row],[$ACTUAL]]="",MYRANKS_P[[#This Row],[POINTS OVER REPL]]*REMAINING_DOLLAR_VALUE_PER_POINT+1,0)</f>
        <v>1</v>
      </c>
    </row>
    <row r="352" spans="1:27" x14ac:dyDescent="0.25">
      <c r="A352" s="2" t="s">
        <v>11714</v>
      </c>
      <c r="B352" s="14" t="str">
        <f>VLOOKUP(MYRANKS_P[[#This Row],[PLAYERID]],PLAYERIDMAP2[],COLUMN(PLAYERIDMAP2[LASTNAME]),FALSE)</f>
        <v>Carpenter</v>
      </c>
      <c r="C352" s="14" t="str">
        <f>VLOOKUP(MYRANKS_P[[#This Row],[PLAYERID]],PLAYERIDMAP2[],COLUMN(PLAYERIDMAP2[FIRSTNAME]),FALSE)</f>
        <v>David</v>
      </c>
      <c r="D352" s="14" t="str">
        <f>MYRANKS_P[[#This Row],[FNAME]]&amp;" "&amp;MYRANKS_P[[#This Row],[LNAME]]</f>
        <v>David Carpenter</v>
      </c>
      <c r="E352" s="14" t="str">
        <f>VLOOKUP(MYRANKS_P[[#This Row],[PLAYERID]],PLAYERIDMAP2[],COLUMN(PLAYERIDMAP2[TEAM]),FALSE)</f>
        <v>WAS</v>
      </c>
      <c r="F352" s="14" t="str">
        <f>VLOOKUP(MYRANKS_P[[#This Row],[PLAYERID]],PLAYERIDMAP2[],COLUMN(PLAYERIDMAP2[POS]),FALSE)</f>
        <v>P</v>
      </c>
      <c r="G352" s="14">
        <f>IFERROR(VALUE(VLOOKUP(MYRANKS_P[[#This Row],[PLAYERID]],PLAYERIDMAP2[],COLUMN(PLAYERIDMAP2[IDFANGRAPHS]),FALSE)),VLOOKUP(MYRANKS_P[[#This Row],[PLAYERID]],PLAYERIDMAP2[],COLUMN(PLAYERIDMAP2[IDFANGRAPHS]),FALSE))</f>
        <v>3959</v>
      </c>
      <c r="H352" s="23">
        <f>IFERROR(VLOOKUP(MYRANKS_P[[#This Row],[IDFANGRAPHS]],STEAMER_P[],COLUMN(STEAMER_P[W]),FALSE),0)</f>
        <v>2</v>
      </c>
      <c r="I352" s="23">
        <f>IFERROR(VLOOKUP(MYRANKS_P[[#This Row],[IDFANGRAPHS]],STEAMER_P[],COLUMN(STEAMER_P[L]),FALSE),0)</f>
        <v>2</v>
      </c>
      <c r="J352" s="23">
        <f>IFERROR(VLOOKUP(MYRANKS_P[[#This Row],[IDFANGRAPHS]],STEAMER_P[],COLUMN(STEAMER_P[SV]),FALSE),0)</f>
        <v>0</v>
      </c>
      <c r="K352" s="23">
        <f>IFERROR(VLOOKUP(MYRANKS_P[[#This Row],[IDFANGRAPHS]],STEAMER_P[],COLUMN(STEAMER_P[IP]),FALSE),0)</f>
        <v>35</v>
      </c>
      <c r="L352" s="23">
        <f>IFERROR(VLOOKUP(MYRANKS_P[[#This Row],[IDFANGRAPHS]],STEAMER_P[],COLUMN(STEAMER_P[H]),FALSE),0)</f>
        <v>32</v>
      </c>
      <c r="M352" s="23">
        <f>IFERROR(VLOOKUP(MYRANKS_P[[#This Row],[IDFANGRAPHS]],STEAMER_P[],COLUMN(STEAMER_P[ER]),FALSE),0)</f>
        <v>14</v>
      </c>
      <c r="N352" s="23">
        <f>IFERROR(VLOOKUP(MYRANKS_P[[#This Row],[IDFANGRAPHS]],STEAMER_P[],COLUMN(STEAMER_P[HR]),FALSE),0)</f>
        <v>4</v>
      </c>
      <c r="O352" s="23">
        <f>IFERROR(VLOOKUP(MYRANKS_P[[#This Row],[IDFANGRAPHS]],STEAMER_P[],COLUMN(STEAMER_P[SO]),FALSE),0)</f>
        <v>34</v>
      </c>
      <c r="P352" s="23">
        <f>IFERROR(VLOOKUP(MYRANKS_P[[#This Row],[IDFANGRAPHS]],STEAMER_P[],COLUMN(STEAMER_P[BB]),FALSE),0)</f>
        <v>12</v>
      </c>
      <c r="Q352" s="21">
        <f>IFERROR((MYRANKS_P[[#This Row],[ER]]*9)/MYRANKS_P[[#This Row],[IP]],0)</f>
        <v>3.6</v>
      </c>
      <c r="R352" s="21">
        <f>IFERROR((MYRANKS_P[[#This Row],[BB]]+MYRANKS_P[[#This Row],[H]])/MYRANKS_P[[#This Row],[IP]],0)</f>
        <v>1.2571428571428571</v>
      </c>
      <c r="S352" s="23">
        <f>MYRANKS_P[[#This Row],[W]]*P_PTS_W+MYRANKS_P[[#This Row],[L]]*P_PTS_L+MYRANKS_P[[#This Row],[IP]]*P_PTS_IP+MYRANKS_P[[#This Row],[SO]]*P_PTS_K+MYRANKS_P[[#This Row],[BB]]*P_PTS_BB+MYRANKS_P[[#This Row],[H]]*P_PTS_HA+MYRANKS_P[[#This Row],[SV]]*P_PTS_SV+MYRANKS_P[[#This Row],[HR]]*P_PTS_HRA+MYRANKS_P[[#This Row],[ER]]*P_PTS_ER</f>
        <v>0</v>
      </c>
      <c r="T352" s="23">
        <f>VLOOKUP(MYRANKS_P[[#This Row],[POS]],REPLACEMENT_LEVEL[],3,FALSE)</f>
        <v>0</v>
      </c>
      <c r="U352" s="23">
        <f>MYRANKS_P[[#This Row],[PROJ PTS]]-MYRANKS_P[[#This Row],[REPL LEVEL]]</f>
        <v>0</v>
      </c>
      <c r="V352" s="30">
        <f>RANK(MYRANKS_P[[#This Row],[POINTS OVER REPL]],MYRANKS_P[POINTS OVER REPL])</f>
        <v>1</v>
      </c>
      <c r="W352" s="29">
        <f>IF(MYRANKS_P[[#This Row],[RANK]]&lt;=TOTAL_PITCHERS_DRAFTED,MYRANKS_P[[#This Row],[POINTS OVER REPL]],0)</f>
        <v>0</v>
      </c>
      <c r="X352" s="35">
        <f>MYRANKS_P[[#This Row],[POINTS OVER REPL]]*DOLLAR_VALUE_PER_POINT+1</f>
        <v>1</v>
      </c>
      <c r="Y352" s="35"/>
      <c r="Z352" s="29">
        <f>IF(AND(MYRANKS_P[[#This Row],[RANK]]&lt;=(TOTAL_PITCHERS_DRAFTED-PITCHERS_BELOW_REPL_DRAFTED),MYRANKS_P[[#This Row],[$ACTUAL]]=""),MYRANKS_P[[#This Row],[POINTS OVER REPL]],0)</f>
        <v>0</v>
      </c>
      <c r="AA352" s="40">
        <f>IF(MYRANKS_P[[#This Row],[$ACTUAL]]="",MYRANKS_P[[#This Row],[POINTS OVER REPL]]*REMAINING_DOLLAR_VALUE_PER_POINT+1,0)</f>
        <v>1</v>
      </c>
    </row>
    <row r="353" spans="1:27" x14ac:dyDescent="0.25">
      <c r="A353" s="2" t="s">
        <v>15198</v>
      </c>
      <c r="B353" s="14" t="str">
        <f>VLOOKUP(MYRANKS_P[[#This Row],[PLAYERID]],PLAYERIDMAP2[],COLUMN(PLAYERIDMAP2[LASTNAME]),FALSE)</f>
        <v>Scheppers</v>
      </c>
      <c r="C353" s="14" t="str">
        <f>VLOOKUP(MYRANKS_P[[#This Row],[PLAYERID]],PLAYERIDMAP2[],COLUMN(PLAYERIDMAP2[FIRSTNAME]),FALSE)</f>
        <v>Tanner</v>
      </c>
      <c r="D353" s="14" t="str">
        <f>MYRANKS_P[[#This Row],[FNAME]]&amp;" "&amp;MYRANKS_P[[#This Row],[LNAME]]</f>
        <v>Tanner Scheppers</v>
      </c>
      <c r="E353" s="14" t="str">
        <f>VLOOKUP(MYRANKS_P[[#This Row],[PLAYERID]],PLAYERIDMAP2[],COLUMN(PLAYERIDMAP2[TEAM]),FALSE)</f>
        <v>TEX</v>
      </c>
      <c r="F353" s="14" t="str">
        <f>VLOOKUP(MYRANKS_P[[#This Row],[PLAYERID]],PLAYERIDMAP2[],COLUMN(PLAYERIDMAP2[POS]),FALSE)</f>
        <v>P</v>
      </c>
      <c r="G353" s="14">
        <f>IFERROR(VALUE(VLOOKUP(MYRANKS_P[[#This Row],[PLAYERID]],PLAYERIDMAP2[],COLUMN(PLAYERIDMAP2[IDFANGRAPHS]),FALSE)),VLOOKUP(MYRANKS_P[[#This Row],[PLAYERID]],PLAYERIDMAP2[],COLUMN(PLAYERIDMAP2[IDFANGRAPHS]),FALSE))</f>
        <v>10267</v>
      </c>
      <c r="H353" s="23">
        <f>IFERROR(VLOOKUP(MYRANKS_P[[#This Row],[IDFANGRAPHS]],STEAMER_P[],COLUMN(STEAMER_P[W]),FALSE),0)</f>
        <v>2</v>
      </c>
      <c r="I353" s="23">
        <f>IFERROR(VLOOKUP(MYRANKS_P[[#This Row],[IDFANGRAPHS]],STEAMER_P[],COLUMN(STEAMER_P[L]),FALSE),0)</f>
        <v>2</v>
      </c>
      <c r="J353" s="23">
        <f>IFERROR(VLOOKUP(MYRANKS_P[[#This Row],[IDFANGRAPHS]],STEAMER_P[],COLUMN(STEAMER_P[SV]),FALSE),0)</f>
        <v>0</v>
      </c>
      <c r="K353" s="23">
        <f>IFERROR(VLOOKUP(MYRANKS_P[[#This Row],[IDFANGRAPHS]],STEAMER_P[],COLUMN(STEAMER_P[IP]),FALSE),0)</f>
        <v>40</v>
      </c>
      <c r="L353" s="23">
        <f>IFERROR(VLOOKUP(MYRANKS_P[[#This Row],[IDFANGRAPHS]],STEAMER_P[],COLUMN(STEAMER_P[H]),FALSE),0)</f>
        <v>39</v>
      </c>
      <c r="M353" s="23">
        <f>IFERROR(VLOOKUP(MYRANKS_P[[#This Row],[IDFANGRAPHS]],STEAMER_P[],COLUMN(STEAMER_P[ER]),FALSE),0)</f>
        <v>19</v>
      </c>
      <c r="N353" s="23">
        <f>IFERROR(VLOOKUP(MYRANKS_P[[#This Row],[IDFANGRAPHS]],STEAMER_P[],COLUMN(STEAMER_P[HR]),FALSE),0)</f>
        <v>5</v>
      </c>
      <c r="O353" s="23">
        <f>IFERROR(VLOOKUP(MYRANKS_P[[#This Row],[IDFANGRAPHS]],STEAMER_P[],COLUMN(STEAMER_P[SO]),FALSE),0)</f>
        <v>34</v>
      </c>
      <c r="P353" s="23">
        <f>IFERROR(VLOOKUP(MYRANKS_P[[#This Row],[IDFANGRAPHS]],STEAMER_P[],COLUMN(STEAMER_P[BB]),FALSE),0)</f>
        <v>17</v>
      </c>
      <c r="Q353" s="21">
        <f>IFERROR((MYRANKS_P[[#This Row],[ER]]*9)/MYRANKS_P[[#This Row],[IP]],0)</f>
        <v>4.2750000000000004</v>
      </c>
      <c r="R353" s="21">
        <f>IFERROR((MYRANKS_P[[#This Row],[BB]]+MYRANKS_P[[#This Row],[H]])/MYRANKS_P[[#This Row],[IP]],0)</f>
        <v>1.4</v>
      </c>
      <c r="S353" s="23">
        <f>MYRANKS_P[[#This Row],[W]]*P_PTS_W+MYRANKS_P[[#This Row],[L]]*P_PTS_L+MYRANKS_P[[#This Row],[IP]]*P_PTS_IP+MYRANKS_P[[#This Row],[SO]]*P_PTS_K+MYRANKS_P[[#This Row],[BB]]*P_PTS_BB+MYRANKS_P[[#This Row],[H]]*P_PTS_HA+MYRANKS_P[[#This Row],[SV]]*P_PTS_SV+MYRANKS_P[[#This Row],[HR]]*P_PTS_HRA+MYRANKS_P[[#This Row],[ER]]*P_PTS_ER</f>
        <v>0</v>
      </c>
      <c r="T353" s="23">
        <f>VLOOKUP(MYRANKS_P[[#This Row],[POS]],REPLACEMENT_LEVEL[],3,FALSE)</f>
        <v>0</v>
      </c>
      <c r="U353" s="23">
        <f>MYRANKS_P[[#This Row],[PROJ PTS]]-MYRANKS_P[[#This Row],[REPL LEVEL]]</f>
        <v>0</v>
      </c>
      <c r="V353" s="30">
        <f>RANK(MYRANKS_P[[#This Row],[POINTS OVER REPL]],MYRANKS_P[POINTS OVER REPL])</f>
        <v>1</v>
      </c>
      <c r="W353" s="29">
        <f>IF(MYRANKS_P[[#This Row],[RANK]]&lt;=TOTAL_PITCHERS_DRAFTED,MYRANKS_P[[#This Row],[POINTS OVER REPL]],0)</f>
        <v>0</v>
      </c>
      <c r="X353" s="35">
        <f>MYRANKS_P[[#This Row],[POINTS OVER REPL]]*DOLLAR_VALUE_PER_POINT+1</f>
        <v>1</v>
      </c>
      <c r="Y353" s="35"/>
      <c r="Z353" s="29">
        <f>IF(AND(MYRANKS_P[[#This Row],[RANK]]&lt;=(TOTAL_PITCHERS_DRAFTED-PITCHERS_BELOW_REPL_DRAFTED),MYRANKS_P[[#This Row],[$ACTUAL]]=""),MYRANKS_P[[#This Row],[POINTS OVER REPL]],0)</f>
        <v>0</v>
      </c>
      <c r="AA353" s="40">
        <f>IF(MYRANKS_P[[#This Row],[$ACTUAL]]="",MYRANKS_P[[#This Row],[POINTS OVER REPL]]*REMAINING_DOLLAR_VALUE_PER_POINT+1,0)</f>
        <v>1</v>
      </c>
    </row>
    <row r="354" spans="1:27" x14ac:dyDescent="0.25">
      <c r="A354" s="4" t="s">
        <v>12562</v>
      </c>
      <c r="B354" s="14" t="str">
        <f>VLOOKUP(MYRANKS_P[[#This Row],[PLAYERID]],PLAYERIDMAP2[],COLUMN(PLAYERIDMAP2[LASTNAME]),FALSE)</f>
        <v>Freeman</v>
      </c>
      <c r="C354" s="14" t="str">
        <f>VLOOKUP(MYRANKS_P[[#This Row],[PLAYERID]],PLAYERIDMAP2[],COLUMN(PLAYERIDMAP2[FIRSTNAME]),FALSE)</f>
        <v>Sam</v>
      </c>
      <c r="D354" s="14" t="str">
        <f>MYRANKS_P[[#This Row],[FNAME]]&amp;" "&amp;MYRANKS_P[[#This Row],[LNAME]]</f>
        <v>Sam Freeman</v>
      </c>
      <c r="E354" s="14" t="str">
        <f>VLOOKUP(MYRANKS_P[[#This Row],[PLAYERID]],PLAYERIDMAP2[],COLUMN(PLAYERIDMAP2[TEAM]),FALSE)</f>
        <v>STL</v>
      </c>
      <c r="F354" s="14" t="str">
        <f>VLOOKUP(MYRANKS_P[[#This Row],[PLAYERID]],PLAYERIDMAP2[],COLUMN(PLAYERIDMAP2[POS]),FALSE)</f>
        <v>P</v>
      </c>
      <c r="G354" s="14">
        <f>IFERROR(VALUE(VLOOKUP(MYRANKS_P[[#This Row],[PLAYERID]],PLAYERIDMAP2[],COLUMN(PLAYERIDMAP2[IDFANGRAPHS]),FALSE)),VLOOKUP(MYRANKS_P[[#This Row],[PLAYERID]],PLAYERIDMAP2[],COLUMN(PLAYERIDMAP2[IDFANGRAPHS]),FALSE))</f>
        <v>6832</v>
      </c>
      <c r="H354" s="23">
        <f>IFERROR(VLOOKUP(MYRANKS_P[[#This Row],[IDFANGRAPHS]],STEAMER_P[],COLUMN(STEAMER_P[W]),FALSE),0)</f>
        <v>2</v>
      </c>
      <c r="I354" s="23">
        <f>IFERROR(VLOOKUP(MYRANKS_P[[#This Row],[IDFANGRAPHS]],STEAMER_P[],COLUMN(STEAMER_P[L]),FALSE),0)</f>
        <v>2</v>
      </c>
      <c r="J354" s="23">
        <f>IFERROR(VLOOKUP(MYRANKS_P[[#This Row],[IDFANGRAPHS]],STEAMER_P[],COLUMN(STEAMER_P[SV]),FALSE),0)</f>
        <v>0</v>
      </c>
      <c r="K354" s="23">
        <f>IFERROR(VLOOKUP(MYRANKS_P[[#This Row],[IDFANGRAPHS]],STEAMER_P[],COLUMN(STEAMER_P[IP]),FALSE),0)</f>
        <v>35</v>
      </c>
      <c r="L354" s="23">
        <f>IFERROR(VLOOKUP(MYRANKS_P[[#This Row],[IDFANGRAPHS]],STEAMER_P[],COLUMN(STEAMER_P[H]),FALSE),0)</f>
        <v>32</v>
      </c>
      <c r="M354" s="23">
        <f>IFERROR(VLOOKUP(MYRANKS_P[[#This Row],[IDFANGRAPHS]],STEAMER_P[],COLUMN(STEAMER_P[ER]),FALSE),0)</f>
        <v>15</v>
      </c>
      <c r="N354" s="23">
        <f>IFERROR(VLOOKUP(MYRANKS_P[[#This Row],[IDFANGRAPHS]],STEAMER_P[],COLUMN(STEAMER_P[HR]),FALSE),0)</f>
        <v>3</v>
      </c>
      <c r="O354" s="23">
        <f>IFERROR(VLOOKUP(MYRANKS_P[[#This Row],[IDFANGRAPHS]],STEAMER_P[],COLUMN(STEAMER_P[SO]),FALSE),0)</f>
        <v>34</v>
      </c>
      <c r="P354" s="23">
        <f>IFERROR(VLOOKUP(MYRANKS_P[[#This Row],[IDFANGRAPHS]],STEAMER_P[],COLUMN(STEAMER_P[BB]),FALSE),0)</f>
        <v>17</v>
      </c>
      <c r="Q354" s="21">
        <f>IFERROR((MYRANKS_P[[#This Row],[ER]]*9)/MYRANKS_P[[#This Row],[IP]],0)</f>
        <v>3.8571428571428572</v>
      </c>
      <c r="R354" s="21">
        <f>IFERROR((MYRANKS_P[[#This Row],[BB]]+MYRANKS_P[[#This Row],[H]])/MYRANKS_P[[#This Row],[IP]],0)</f>
        <v>1.4</v>
      </c>
      <c r="S354" s="23">
        <f>MYRANKS_P[[#This Row],[W]]*P_PTS_W+MYRANKS_P[[#This Row],[L]]*P_PTS_L+MYRANKS_P[[#This Row],[IP]]*P_PTS_IP+MYRANKS_P[[#This Row],[SO]]*P_PTS_K+MYRANKS_P[[#This Row],[BB]]*P_PTS_BB+MYRANKS_P[[#This Row],[H]]*P_PTS_HA+MYRANKS_P[[#This Row],[SV]]*P_PTS_SV+MYRANKS_P[[#This Row],[HR]]*P_PTS_HRA+MYRANKS_P[[#This Row],[ER]]*P_PTS_ER</f>
        <v>0</v>
      </c>
      <c r="T354" s="23">
        <f>VLOOKUP(MYRANKS_P[[#This Row],[POS]],REPLACEMENT_LEVEL[],3,FALSE)</f>
        <v>0</v>
      </c>
      <c r="U354" s="23">
        <f>MYRANKS_P[[#This Row],[PROJ PTS]]-MYRANKS_P[[#This Row],[REPL LEVEL]]</f>
        <v>0</v>
      </c>
      <c r="V354" s="30">
        <f>RANK(MYRANKS_P[[#This Row],[POINTS OVER REPL]],MYRANKS_P[POINTS OVER REPL])</f>
        <v>1</v>
      </c>
      <c r="W354" s="29">
        <f>IF(MYRANKS_P[[#This Row],[RANK]]&lt;=TOTAL_PITCHERS_DRAFTED,MYRANKS_P[[#This Row],[POINTS OVER REPL]],0)</f>
        <v>0</v>
      </c>
      <c r="X354" s="35">
        <f>MYRANKS_P[[#This Row],[POINTS OVER REPL]]*DOLLAR_VALUE_PER_POINT+1</f>
        <v>1</v>
      </c>
      <c r="Y354" s="35"/>
      <c r="Z354" s="29">
        <f>IF(AND(MYRANKS_P[[#This Row],[RANK]]&lt;=(TOTAL_PITCHERS_DRAFTED-PITCHERS_BELOW_REPL_DRAFTED),MYRANKS_P[[#This Row],[$ACTUAL]]=""),MYRANKS_P[[#This Row],[POINTS OVER REPL]],0)</f>
        <v>0</v>
      </c>
      <c r="AA354" s="40">
        <f>IF(MYRANKS_P[[#This Row],[$ACTUAL]]="",MYRANKS_P[[#This Row],[POINTS OVER REPL]]*REMAINING_DOLLAR_VALUE_PER_POINT+1,0)</f>
        <v>1</v>
      </c>
    </row>
    <row r="355" spans="1:27" x14ac:dyDescent="0.25">
      <c r="A355" s="2" t="s">
        <v>15029</v>
      </c>
      <c r="B355" s="14" t="str">
        <f>VLOOKUP(MYRANKS_P[[#This Row],[PLAYERID]],PLAYERIDMAP2[],COLUMN(PLAYERIDMAP2[LASTNAME]),FALSE)</f>
        <v>Ross</v>
      </c>
      <c r="C355" s="14" t="str">
        <f>VLOOKUP(MYRANKS_P[[#This Row],[PLAYERID]],PLAYERIDMAP2[],COLUMN(PLAYERIDMAP2[FIRSTNAME]),FALSE)</f>
        <v>Robbie</v>
      </c>
      <c r="D355" s="14" t="str">
        <f>MYRANKS_P[[#This Row],[FNAME]]&amp;" "&amp;MYRANKS_P[[#This Row],[LNAME]]</f>
        <v>Robbie Ross</v>
      </c>
      <c r="E355" s="14" t="str">
        <f>VLOOKUP(MYRANKS_P[[#This Row],[PLAYERID]],PLAYERIDMAP2[],COLUMN(PLAYERIDMAP2[TEAM]),FALSE)</f>
        <v>BOS</v>
      </c>
      <c r="F355" s="14" t="str">
        <f>VLOOKUP(MYRANKS_P[[#This Row],[PLAYERID]],PLAYERIDMAP2[],COLUMN(PLAYERIDMAP2[POS]),FALSE)</f>
        <v>P</v>
      </c>
      <c r="G355" s="14">
        <f>IFERROR(VALUE(VLOOKUP(MYRANKS_P[[#This Row],[PLAYERID]],PLAYERIDMAP2[],COLUMN(PLAYERIDMAP2[IDFANGRAPHS]),FALSE)),VLOOKUP(MYRANKS_P[[#This Row],[PLAYERID]],PLAYERIDMAP2[],COLUMN(PLAYERIDMAP2[IDFANGRAPHS]),FALSE))</f>
        <v>6819</v>
      </c>
      <c r="H355" s="23">
        <f>IFERROR(VLOOKUP(MYRANKS_P[[#This Row],[IDFANGRAPHS]],STEAMER_P[],COLUMN(STEAMER_P[W]),FALSE),0)</f>
        <v>2</v>
      </c>
      <c r="I355" s="23">
        <f>IFERROR(VLOOKUP(MYRANKS_P[[#This Row],[IDFANGRAPHS]],STEAMER_P[],COLUMN(STEAMER_P[L]),FALSE),0)</f>
        <v>2</v>
      </c>
      <c r="J355" s="23">
        <f>IFERROR(VLOOKUP(MYRANKS_P[[#This Row],[IDFANGRAPHS]],STEAMER_P[],COLUMN(STEAMER_P[SV]),FALSE),0)</f>
        <v>0</v>
      </c>
      <c r="K355" s="23">
        <f>IFERROR(VLOOKUP(MYRANKS_P[[#This Row],[IDFANGRAPHS]],STEAMER_P[],COLUMN(STEAMER_P[IP]),FALSE),0)</f>
        <v>40</v>
      </c>
      <c r="L355" s="23">
        <f>IFERROR(VLOOKUP(MYRANKS_P[[#This Row],[IDFANGRAPHS]],STEAMER_P[],COLUMN(STEAMER_P[H]),FALSE),0)</f>
        <v>38</v>
      </c>
      <c r="M355" s="23">
        <f>IFERROR(VLOOKUP(MYRANKS_P[[#This Row],[IDFANGRAPHS]],STEAMER_P[],COLUMN(STEAMER_P[ER]),FALSE),0)</f>
        <v>16</v>
      </c>
      <c r="N355" s="23">
        <f>IFERROR(VLOOKUP(MYRANKS_P[[#This Row],[IDFANGRAPHS]],STEAMER_P[],COLUMN(STEAMER_P[HR]),FALSE),0)</f>
        <v>4</v>
      </c>
      <c r="O355" s="23">
        <f>IFERROR(VLOOKUP(MYRANKS_P[[#This Row],[IDFANGRAPHS]],STEAMER_P[],COLUMN(STEAMER_P[SO]),FALSE),0)</f>
        <v>34</v>
      </c>
      <c r="P355" s="23">
        <f>IFERROR(VLOOKUP(MYRANKS_P[[#This Row],[IDFANGRAPHS]],STEAMER_P[],COLUMN(STEAMER_P[BB]),FALSE),0)</f>
        <v>13</v>
      </c>
      <c r="Q355" s="21">
        <f>IFERROR((MYRANKS_P[[#This Row],[ER]]*9)/MYRANKS_P[[#This Row],[IP]],0)</f>
        <v>3.6</v>
      </c>
      <c r="R355" s="21">
        <f>IFERROR((MYRANKS_P[[#This Row],[BB]]+MYRANKS_P[[#This Row],[H]])/MYRANKS_P[[#This Row],[IP]],0)</f>
        <v>1.2749999999999999</v>
      </c>
      <c r="S355" s="23">
        <f>MYRANKS_P[[#This Row],[W]]*P_PTS_W+MYRANKS_P[[#This Row],[L]]*P_PTS_L+MYRANKS_P[[#This Row],[IP]]*P_PTS_IP+MYRANKS_P[[#This Row],[SO]]*P_PTS_K+MYRANKS_P[[#This Row],[BB]]*P_PTS_BB+MYRANKS_P[[#This Row],[H]]*P_PTS_HA+MYRANKS_P[[#This Row],[SV]]*P_PTS_SV+MYRANKS_P[[#This Row],[HR]]*P_PTS_HRA+MYRANKS_P[[#This Row],[ER]]*P_PTS_ER</f>
        <v>0</v>
      </c>
      <c r="T355" s="23">
        <f>VLOOKUP(MYRANKS_P[[#This Row],[POS]],REPLACEMENT_LEVEL[],3,FALSE)</f>
        <v>0</v>
      </c>
      <c r="U355" s="23">
        <f>MYRANKS_P[[#This Row],[PROJ PTS]]-MYRANKS_P[[#This Row],[REPL LEVEL]]</f>
        <v>0</v>
      </c>
      <c r="V355" s="30">
        <f>RANK(MYRANKS_P[[#This Row],[POINTS OVER REPL]],MYRANKS_P[POINTS OVER REPL])</f>
        <v>1</v>
      </c>
      <c r="W355" s="29">
        <f>IF(MYRANKS_P[[#This Row],[RANK]]&lt;=TOTAL_PITCHERS_DRAFTED,MYRANKS_P[[#This Row],[POINTS OVER REPL]],0)</f>
        <v>0</v>
      </c>
      <c r="X355" s="35">
        <f>MYRANKS_P[[#This Row],[POINTS OVER REPL]]*DOLLAR_VALUE_PER_POINT+1</f>
        <v>1</v>
      </c>
      <c r="Y355" s="35"/>
      <c r="Z355" s="29">
        <f>IF(AND(MYRANKS_P[[#This Row],[RANK]]&lt;=(TOTAL_PITCHERS_DRAFTED-PITCHERS_BELOW_REPL_DRAFTED),MYRANKS_P[[#This Row],[$ACTUAL]]=""),MYRANKS_P[[#This Row],[POINTS OVER REPL]],0)</f>
        <v>0</v>
      </c>
      <c r="AA355" s="40">
        <f>IF(MYRANKS_P[[#This Row],[$ACTUAL]]="",MYRANKS_P[[#This Row],[POINTS OVER REPL]]*REMAINING_DOLLAR_VALUE_PER_POINT+1,0)</f>
        <v>1</v>
      </c>
    </row>
    <row r="356" spans="1:27" x14ac:dyDescent="0.25">
      <c r="A356" s="2" t="s">
        <v>18272</v>
      </c>
      <c r="B356" s="14" t="str">
        <f>VLOOKUP(MYRANKS_P[[#This Row],[PLAYERID]],PLAYERIDMAP2[],COLUMN(PLAYERIDMAP2[LASTNAME]),FALSE)</f>
        <v>Diaz</v>
      </c>
      <c r="C356" s="14" t="str">
        <f>VLOOKUP(MYRANKS_P[[#This Row],[PLAYERID]],PLAYERIDMAP2[],COLUMN(PLAYERIDMAP2[FIRSTNAME]),FALSE)</f>
        <v>Jairo</v>
      </c>
      <c r="D356" s="14" t="str">
        <f>MYRANKS_P[[#This Row],[FNAME]]&amp;" "&amp;MYRANKS_P[[#This Row],[LNAME]]</f>
        <v>Jairo Diaz</v>
      </c>
      <c r="E356" s="14" t="str">
        <f>VLOOKUP(MYRANKS_P[[#This Row],[PLAYERID]],PLAYERIDMAP2[],COLUMN(PLAYERIDMAP2[TEAM]),FALSE)</f>
        <v>COL</v>
      </c>
      <c r="F356" s="14" t="str">
        <f>VLOOKUP(MYRANKS_P[[#This Row],[PLAYERID]],PLAYERIDMAP2[],COLUMN(PLAYERIDMAP2[POS]),FALSE)</f>
        <v>P</v>
      </c>
      <c r="G356" s="14">
        <f>IFERROR(VALUE(VLOOKUP(MYRANKS_P[[#This Row],[PLAYERID]],PLAYERIDMAP2[],COLUMN(PLAYERIDMAP2[IDFANGRAPHS]),FALSE)),VLOOKUP(MYRANKS_P[[#This Row],[PLAYERID]],PLAYERIDMAP2[],COLUMN(PLAYERIDMAP2[IDFANGRAPHS]),FALSE))</f>
        <v>12774</v>
      </c>
      <c r="H356" s="23">
        <f>IFERROR(VLOOKUP(MYRANKS_P[[#This Row],[IDFANGRAPHS]],STEAMER_P[],COLUMN(STEAMER_P[W]),FALSE),0)</f>
        <v>2</v>
      </c>
      <c r="I356" s="23">
        <f>IFERROR(VLOOKUP(MYRANKS_P[[#This Row],[IDFANGRAPHS]],STEAMER_P[],COLUMN(STEAMER_P[L]),FALSE),0)</f>
        <v>2</v>
      </c>
      <c r="J356" s="23">
        <f>IFERROR(VLOOKUP(MYRANKS_P[[#This Row],[IDFANGRAPHS]],STEAMER_P[],COLUMN(STEAMER_P[SV]),FALSE),0)</f>
        <v>0</v>
      </c>
      <c r="K356" s="23">
        <f>IFERROR(VLOOKUP(MYRANKS_P[[#This Row],[IDFANGRAPHS]],STEAMER_P[],COLUMN(STEAMER_P[IP]),FALSE),0)</f>
        <v>35</v>
      </c>
      <c r="L356" s="23">
        <f>IFERROR(VLOOKUP(MYRANKS_P[[#This Row],[IDFANGRAPHS]],STEAMER_P[],COLUMN(STEAMER_P[H]),FALSE),0)</f>
        <v>33</v>
      </c>
      <c r="M356" s="23">
        <f>IFERROR(VLOOKUP(MYRANKS_P[[#This Row],[IDFANGRAPHS]],STEAMER_P[],COLUMN(STEAMER_P[ER]),FALSE),0)</f>
        <v>16</v>
      </c>
      <c r="N356" s="23">
        <f>IFERROR(VLOOKUP(MYRANKS_P[[#This Row],[IDFANGRAPHS]],STEAMER_P[],COLUMN(STEAMER_P[HR]),FALSE),0)</f>
        <v>4</v>
      </c>
      <c r="O356" s="23">
        <f>IFERROR(VLOOKUP(MYRANKS_P[[#This Row],[IDFANGRAPHS]],STEAMER_P[],COLUMN(STEAMER_P[SO]),FALSE),0)</f>
        <v>34</v>
      </c>
      <c r="P356" s="23">
        <f>IFERROR(VLOOKUP(MYRANKS_P[[#This Row],[IDFANGRAPHS]],STEAMER_P[],COLUMN(STEAMER_P[BB]),FALSE),0)</f>
        <v>17</v>
      </c>
      <c r="Q356" s="21">
        <f>IFERROR((MYRANKS_P[[#This Row],[ER]]*9)/MYRANKS_P[[#This Row],[IP]],0)</f>
        <v>4.1142857142857139</v>
      </c>
      <c r="R356" s="21">
        <f>IFERROR((MYRANKS_P[[#This Row],[BB]]+MYRANKS_P[[#This Row],[H]])/MYRANKS_P[[#This Row],[IP]],0)</f>
        <v>1.4285714285714286</v>
      </c>
      <c r="S356" s="23">
        <f>MYRANKS_P[[#This Row],[W]]*P_PTS_W+MYRANKS_P[[#This Row],[L]]*P_PTS_L+MYRANKS_P[[#This Row],[IP]]*P_PTS_IP+MYRANKS_P[[#This Row],[SO]]*P_PTS_K+MYRANKS_P[[#This Row],[BB]]*P_PTS_BB+MYRANKS_P[[#This Row],[H]]*P_PTS_HA+MYRANKS_P[[#This Row],[SV]]*P_PTS_SV+MYRANKS_P[[#This Row],[HR]]*P_PTS_HRA+MYRANKS_P[[#This Row],[ER]]*P_PTS_ER</f>
        <v>0</v>
      </c>
      <c r="T356" s="23">
        <f>VLOOKUP(MYRANKS_P[[#This Row],[POS]],REPLACEMENT_LEVEL[],3,FALSE)</f>
        <v>0</v>
      </c>
      <c r="U356" s="23">
        <f>MYRANKS_P[[#This Row],[PROJ PTS]]-MYRANKS_P[[#This Row],[REPL LEVEL]]</f>
        <v>0</v>
      </c>
      <c r="V356" s="30">
        <f>RANK(MYRANKS_P[[#This Row],[POINTS OVER REPL]],MYRANKS_P[POINTS OVER REPL])</f>
        <v>1</v>
      </c>
      <c r="W356" s="29">
        <f>IF(MYRANKS_P[[#This Row],[RANK]]&lt;=TOTAL_PITCHERS_DRAFTED,MYRANKS_P[[#This Row],[POINTS OVER REPL]],0)</f>
        <v>0</v>
      </c>
      <c r="X356" s="35">
        <f>MYRANKS_P[[#This Row],[POINTS OVER REPL]]*DOLLAR_VALUE_PER_POINT+1</f>
        <v>1</v>
      </c>
      <c r="Y356" s="35"/>
      <c r="Z356" s="29">
        <f>IF(AND(MYRANKS_P[[#This Row],[RANK]]&lt;=(TOTAL_PITCHERS_DRAFTED-PITCHERS_BELOW_REPL_DRAFTED),MYRANKS_P[[#This Row],[$ACTUAL]]=""),MYRANKS_P[[#This Row],[POINTS OVER REPL]],0)</f>
        <v>0</v>
      </c>
      <c r="AA356" s="40">
        <f>IF(MYRANKS_P[[#This Row],[$ACTUAL]]="",MYRANKS_P[[#This Row],[POINTS OVER REPL]]*REMAINING_DOLLAR_VALUE_PER_POINT+1,0)</f>
        <v>1</v>
      </c>
    </row>
    <row r="357" spans="1:27" x14ac:dyDescent="0.25">
      <c r="A357" s="2" t="s">
        <v>13867</v>
      </c>
      <c r="B357" s="14" t="str">
        <f>VLOOKUP(MYRANKS_P[[#This Row],[PLAYERID]],PLAYERIDMAP2[],COLUMN(PLAYERIDMAP2[LASTNAME]),FALSE)</f>
        <v>Martinez</v>
      </c>
      <c r="C357" s="14" t="str">
        <f>VLOOKUP(MYRANKS_P[[#This Row],[PLAYERID]],PLAYERIDMAP2[],COLUMN(PLAYERIDMAP2[FIRSTNAME]),FALSE)</f>
        <v>Nick</v>
      </c>
      <c r="D357" s="14" t="str">
        <f>MYRANKS_P[[#This Row],[FNAME]]&amp;" "&amp;MYRANKS_P[[#This Row],[LNAME]]</f>
        <v>Nick Martinez</v>
      </c>
      <c r="E357" s="14" t="str">
        <f>VLOOKUP(MYRANKS_P[[#This Row],[PLAYERID]],PLAYERIDMAP2[],COLUMN(PLAYERIDMAP2[TEAM]),FALSE)</f>
        <v>TEX</v>
      </c>
      <c r="F357" s="14" t="str">
        <f>VLOOKUP(MYRANKS_P[[#This Row],[PLAYERID]],PLAYERIDMAP2[],COLUMN(PLAYERIDMAP2[POS]),FALSE)</f>
        <v>P</v>
      </c>
      <c r="G357" s="14">
        <f>IFERROR(VALUE(VLOOKUP(MYRANKS_P[[#This Row],[PLAYERID]],PLAYERIDMAP2[],COLUMN(PLAYERIDMAP2[IDFANGRAPHS]),FALSE)),VLOOKUP(MYRANKS_P[[#This Row],[PLAYERID]],PLAYERIDMAP2[],COLUMN(PLAYERIDMAP2[IDFANGRAPHS]),FALSE))</f>
        <v>12730</v>
      </c>
      <c r="H357" s="23">
        <f>IFERROR(VLOOKUP(MYRANKS_P[[#This Row],[IDFANGRAPHS]],STEAMER_P[],COLUMN(STEAMER_P[W]),FALSE),0)</f>
        <v>3</v>
      </c>
      <c r="I357" s="23">
        <f>IFERROR(VLOOKUP(MYRANKS_P[[#This Row],[IDFANGRAPHS]],STEAMER_P[],COLUMN(STEAMER_P[L]),FALSE),0)</f>
        <v>4</v>
      </c>
      <c r="J357" s="23">
        <f>IFERROR(VLOOKUP(MYRANKS_P[[#This Row],[IDFANGRAPHS]],STEAMER_P[],COLUMN(STEAMER_P[SV]),FALSE),0)</f>
        <v>0</v>
      </c>
      <c r="K357" s="23">
        <f>IFERROR(VLOOKUP(MYRANKS_P[[#This Row],[IDFANGRAPHS]],STEAMER_P[],COLUMN(STEAMER_P[IP]),FALSE),0)</f>
        <v>55</v>
      </c>
      <c r="L357" s="23">
        <f>IFERROR(VLOOKUP(MYRANKS_P[[#This Row],[IDFANGRAPHS]],STEAMER_P[],COLUMN(STEAMER_P[H]),FALSE),0)</f>
        <v>62</v>
      </c>
      <c r="M357" s="23">
        <f>IFERROR(VLOOKUP(MYRANKS_P[[#This Row],[IDFANGRAPHS]],STEAMER_P[],COLUMN(STEAMER_P[ER]),FALSE),0)</f>
        <v>31</v>
      </c>
      <c r="N357" s="23">
        <f>IFERROR(VLOOKUP(MYRANKS_P[[#This Row],[IDFANGRAPHS]],STEAMER_P[],COLUMN(STEAMER_P[HR]),FALSE),0)</f>
        <v>9</v>
      </c>
      <c r="O357" s="23">
        <f>IFERROR(VLOOKUP(MYRANKS_P[[#This Row],[IDFANGRAPHS]],STEAMER_P[],COLUMN(STEAMER_P[SO]),FALSE),0)</f>
        <v>34</v>
      </c>
      <c r="P357" s="23">
        <f>IFERROR(VLOOKUP(MYRANKS_P[[#This Row],[IDFANGRAPHS]],STEAMER_P[],COLUMN(STEAMER_P[BB]),FALSE),0)</f>
        <v>20</v>
      </c>
      <c r="Q357" s="21">
        <f>IFERROR((MYRANKS_P[[#This Row],[ER]]*9)/MYRANKS_P[[#This Row],[IP]],0)</f>
        <v>5.0727272727272723</v>
      </c>
      <c r="R357" s="21">
        <f>IFERROR((MYRANKS_P[[#This Row],[BB]]+MYRANKS_P[[#This Row],[H]])/MYRANKS_P[[#This Row],[IP]],0)</f>
        <v>1.490909090909091</v>
      </c>
      <c r="S357" s="23">
        <f>MYRANKS_P[[#This Row],[W]]*P_PTS_W+MYRANKS_P[[#This Row],[L]]*P_PTS_L+MYRANKS_P[[#This Row],[IP]]*P_PTS_IP+MYRANKS_P[[#This Row],[SO]]*P_PTS_K+MYRANKS_P[[#This Row],[BB]]*P_PTS_BB+MYRANKS_P[[#This Row],[H]]*P_PTS_HA+MYRANKS_P[[#This Row],[SV]]*P_PTS_SV+MYRANKS_P[[#This Row],[HR]]*P_PTS_HRA+MYRANKS_P[[#This Row],[ER]]*P_PTS_ER</f>
        <v>0</v>
      </c>
      <c r="T357" s="23">
        <f>VLOOKUP(MYRANKS_P[[#This Row],[POS]],REPLACEMENT_LEVEL[],3,FALSE)</f>
        <v>0</v>
      </c>
      <c r="U357" s="23">
        <f>MYRANKS_P[[#This Row],[PROJ PTS]]-MYRANKS_P[[#This Row],[REPL LEVEL]]</f>
        <v>0</v>
      </c>
      <c r="V357" s="30">
        <f>RANK(MYRANKS_P[[#This Row],[POINTS OVER REPL]],MYRANKS_P[POINTS OVER REPL])</f>
        <v>1</v>
      </c>
      <c r="W357" s="29">
        <f>IF(MYRANKS_P[[#This Row],[RANK]]&lt;=TOTAL_PITCHERS_DRAFTED,MYRANKS_P[[#This Row],[POINTS OVER REPL]],0)</f>
        <v>0</v>
      </c>
      <c r="X357" s="35">
        <f>MYRANKS_P[[#This Row],[POINTS OVER REPL]]*DOLLAR_VALUE_PER_POINT+1</f>
        <v>1</v>
      </c>
      <c r="Y357" s="35"/>
      <c r="Z357" s="29">
        <f>IF(AND(MYRANKS_P[[#This Row],[RANK]]&lt;=(TOTAL_PITCHERS_DRAFTED-PITCHERS_BELOW_REPL_DRAFTED),MYRANKS_P[[#This Row],[$ACTUAL]]=""),MYRANKS_P[[#This Row],[POINTS OVER REPL]],0)</f>
        <v>0</v>
      </c>
      <c r="AA357" s="40">
        <f>IF(MYRANKS_P[[#This Row],[$ACTUAL]]="",MYRANKS_P[[#This Row],[POINTS OVER REPL]]*REMAINING_DOLLAR_VALUE_PER_POINT+1,0)</f>
        <v>1</v>
      </c>
    </row>
    <row r="358" spans="1:27" x14ac:dyDescent="0.25">
      <c r="A358" s="2" t="s">
        <v>17648</v>
      </c>
      <c r="B358" s="14" t="str">
        <f>VLOOKUP(MYRANKS_P[[#This Row],[PLAYERID]],PLAYERIDMAP2[],COLUMN(PLAYERIDMAP2[LASTNAME]),FALSE)</f>
        <v>Chafin</v>
      </c>
      <c r="C358" s="14" t="str">
        <f>VLOOKUP(MYRANKS_P[[#This Row],[PLAYERID]],PLAYERIDMAP2[],COLUMN(PLAYERIDMAP2[FIRSTNAME]),FALSE)</f>
        <v>Andrew</v>
      </c>
      <c r="D358" s="14" t="str">
        <f>MYRANKS_P[[#This Row],[FNAME]]&amp;" "&amp;MYRANKS_P[[#This Row],[LNAME]]</f>
        <v>Andrew Chafin</v>
      </c>
      <c r="E358" s="14" t="str">
        <f>VLOOKUP(MYRANKS_P[[#This Row],[PLAYERID]],PLAYERIDMAP2[],COLUMN(PLAYERIDMAP2[TEAM]),FALSE)</f>
        <v>ARI</v>
      </c>
      <c r="F358" s="14" t="str">
        <f>VLOOKUP(MYRANKS_P[[#This Row],[PLAYERID]],PLAYERIDMAP2[],COLUMN(PLAYERIDMAP2[POS]),FALSE)</f>
        <v>P</v>
      </c>
      <c r="G358" s="14">
        <f>IFERROR(VALUE(VLOOKUP(MYRANKS_P[[#This Row],[PLAYERID]],PLAYERIDMAP2[],COLUMN(PLAYERIDMAP2[IDFANGRAPHS]),FALSE)),VLOOKUP(MYRANKS_P[[#This Row],[PLAYERID]],PLAYERIDMAP2[],COLUMN(PLAYERIDMAP2[IDFANGRAPHS]),FALSE))</f>
        <v>12988</v>
      </c>
      <c r="H358" s="23">
        <f>IFERROR(VLOOKUP(MYRANKS_P[[#This Row],[IDFANGRAPHS]],STEAMER_P[],COLUMN(STEAMER_P[W]),FALSE),0)</f>
        <v>2</v>
      </c>
      <c r="I358" s="23">
        <f>IFERROR(VLOOKUP(MYRANKS_P[[#This Row],[IDFANGRAPHS]],STEAMER_P[],COLUMN(STEAMER_P[L]),FALSE),0)</f>
        <v>2</v>
      </c>
      <c r="J358" s="23">
        <f>IFERROR(VLOOKUP(MYRANKS_P[[#This Row],[IDFANGRAPHS]],STEAMER_P[],COLUMN(STEAMER_P[SV]),FALSE),0)</f>
        <v>0</v>
      </c>
      <c r="K358" s="23">
        <f>IFERROR(VLOOKUP(MYRANKS_P[[#This Row],[IDFANGRAPHS]],STEAMER_P[],COLUMN(STEAMER_P[IP]),FALSE),0)</f>
        <v>40</v>
      </c>
      <c r="L358" s="23">
        <f>IFERROR(VLOOKUP(MYRANKS_P[[#This Row],[IDFANGRAPHS]],STEAMER_P[],COLUMN(STEAMER_P[H]),FALSE),0)</f>
        <v>38</v>
      </c>
      <c r="M358" s="23">
        <f>IFERROR(VLOOKUP(MYRANKS_P[[#This Row],[IDFANGRAPHS]],STEAMER_P[],COLUMN(STEAMER_P[ER]),FALSE),0)</f>
        <v>16</v>
      </c>
      <c r="N358" s="23">
        <f>IFERROR(VLOOKUP(MYRANKS_P[[#This Row],[IDFANGRAPHS]],STEAMER_P[],COLUMN(STEAMER_P[HR]),FALSE),0)</f>
        <v>3</v>
      </c>
      <c r="O358" s="23">
        <f>IFERROR(VLOOKUP(MYRANKS_P[[#This Row],[IDFANGRAPHS]],STEAMER_P[],COLUMN(STEAMER_P[SO]),FALSE),0)</f>
        <v>34</v>
      </c>
      <c r="P358" s="23">
        <f>IFERROR(VLOOKUP(MYRANKS_P[[#This Row],[IDFANGRAPHS]],STEAMER_P[],COLUMN(STEAMER_P[BB]),FALSE),0)</f>
        <v>14</v>
      </c>
      <c r="Q358" s="21">
        <f>IFERROR((MYRANKS_P[[#This Row],[ER]]*9)/MYRANKS_P[[#This Row],[IP]],0)</f>
        <v>3.6</v>
      </c>
      <c r="R358" s="21">
        <f>IFERROR((MYRANKS_P[[#This Row],[BB]]+MYRANKS_P[[#This Row],[H]])/MYRANKS_P[[#This Row],[IP]],0)</f>
        <v>1.3</v>
      </c>
      <c r="S358" s="23">
        <f>MYRANKS_P[[#This Row],[W]]*P_PTS_W+MYRANKS_P[[#This Row],[L]]*P_PTS_L+MYRANKS_P[[#This Row],[IP]]*P_PTS_IP+MYRANKS_P[[#This Row],[SO]]*P_PTS_K+MYRANKS_P[[#This Row],[BB]]*P_PTS_BB+MYRANKS_P[[#This Row],[H]]*P_PTS_HA+MYRANKS_P[[#This Row],[SV]]*P_PTS_SV+MYRANKS_P[[#This Row],[HR]]*P_PTS_HRA+MYRANKS_P[[#This Row],[ER]]*P_PTS_ER</f>
        <v>0</v>
      </c>
      <c r="T358" s="23">
        <f>VLOOKUP(MYRANKS_P[[#This Row],[POS]],REPLACEMENT_LEVEL[],3,FALSE)</f>
        <v>0</v>
      </c>
      <c r="U358" s="23">
        <f>MYRANKS_P[[#This Row],[PROJ PTS]]-MYRANKS_P[[#This Row],[REPL LEVEL]]</f>
        <v>0</v>
      </c>
      <c r="V358" s="30">
        <f>RANK(MYRANKS_P[[#This Row],[POINTS OVER REPL]],MYRANKS_P[POINTS OVER REPL])</f>
        <v>1</v>
      </c>
      <c r="W358" s="29">
        <f>IF(MYRANKS_P[[#This Row],[RANK]]&lt;=TOTAL_PITCHERS_DRAFTED,MYRANKS_P[[#This Row],[POINTS OVER REPL]],0)</f>
        <v>0</v>
      </c>
      <c r="X358" s="35">
        <f>MYRANKS_P[[#This Row],[POINTS OVER REPL]]*DOLLAR_VALUE_PER_POINT+1</f>
        <v>1</v>
      </c>
      <c r="Y358" s="35"/>
      <c r="Z358" s="29">
        <f>IF(AND(MYRANKS_P[[#This Row],[RANK]]&lt;=(TOTAL_PITCHERS_DRAFTED-PITCHERS_BELOW_REPL_DRAFTED),MYRANKS_P[[#This Row],[$ACTUAL]]=""),MYRANKS_P[[#This Row],[POINTS OVER REPL]],0)</f>
        <v>0</v>
      </c>
      <c r="AA358" s="40">
        <f>IF(MYRANKS_P[[#This Row],[$ACTUAL]]="",MYRANKS_P[[#This Row],[POINTS OVER REPL]]*REMAINING_DOLLAR_VALUE_PER_POINT+1,0)</f>
        <v>1</v>
      </c>
    </row>
    <row r="359" spans="1:27" x14ac:dyDescent="0.25">
      <c r="A359" s="9" t="s">
        <v>18389</v>
      </c>
      <c r="B359" s="14" t="str">
        <f>VLOOKUP(MYRANKS_P[[#This Row],[PLAYERID]],PLAYERIDMAP2[],COLUMN(PLAYERIDMAP2[LASTNAME]),FALSE)</f>
        <v>Morgan</v>
      </c>
      <c r="C359" s="14" t="str">
        <f>VLOOKUP(MYRANKS_P[[#This Row],[PLAYERID]],PLAYERIDMAP2[],COLUMN(PLAYERIDMAP2[FIRSTNAME]),FALSE)</f>
        <v>Adam</v>
      </c>
      <c r="D359" s="14" t="str">
        <f>MYRANKS_P[[#This Row],[FNAME]]&amp;" "&amp;MYRANKS_P[[#This Row],[LNAME]]</f>
        <v>Adam Morgan</v>
      </c>
      <c r="E359" s="14" t="str">
        <f>VLOOKUP(MYRANKS_P[[#This Row],[PLAYERID]],PLAYERIDMAP2[],COLUMN(PLAYERIDMAP2[TEAM]),FALSE)</f>
        <v>PHI</v>
      </c>
      <c r="F359" s="14" t="str">
        <f>VLOOKUP(MYRANKS_P[[#This Row],[PLAYERID]],PLAYERIDMAP2[],COLUMN(PLAYERIDMAP2[POS]),FALSE)</f>
        <v>P</v>
      </c>
      <c r="G359" s="14">
        <f>IFERROR(VALUE(VLOOKUP(MYRANKS_P[[#This Row],[PLAYERID]],PLAYERIDMAP2[],COLUMN(PLAYERIDMAP2[IDFANGRAPHS]),FALSE)),VLOOKUP(MYRANKS_P[[#This Row],[PLAYERID]],PLAYERIDMAP2[],COLUMN(PLAYERIDMAP2[IDFANGRAPHS]),FALSE))</f>
        <v>12580</v>
      </c>
      <c r="H359" s="23">
        <f>IFERROR(VLOOKUP(MYRANKS_P[[#This Row],[IDFANGRAPHS]],STEAMER_P[],COLUMN(STEAMER_P[W]),FALSE),0)</f>
        <v>2</v>
      </c>
      <c r="I359" s="23">
        <f>IFERROR(VLOOKUP(MYRANKS_P[[#This Row],[IDFANGRAPHS]],STEAMER_P[],COLUMN(STEAMER_P[L]),FALSE),0)</f>
        <v>4</v>
      </c>
      <c r="J359" s="23">
        <f>IFERROR(VLOOKUP(MYRANKS_P[[#This Row],[IDFANGRAPHS]],STEAMER_P[],COLUMN(STEAMER_P[SV]),FALSE),0)</f>
        <v>0</v>
      </c>
      <c r="K359" s="23">
        <f>IFERROR(VLOOKUP(MYRANKS_P[[#This Row],[IDFANGRAPHS]],STEAMER_P[],COLUMN(STEAMER_P[IP]),FALSE),0)</f>
        <v>55</v>
      </c>
      <c r="L359" s="23">
        <f>IFERROR(VLOOKUP(MYRANKS_P[[#This Row],[IDFANGRAPHS]],STEAMER_P[],COLUMN(STEAMER_P[H]),FALSE),0)</f>
        <v>61</v>
      </c>
      <c r="M359" s="23">
        <f>IFERROR(VLOOKUP(MYRANKS_P[[#This Row],[IDFANGRAPHS]],STEAMER_P[],COLUMN(STEAMER_P[ER]),FALSE),0)</f>
        <v>30</v>
      </c>
      <c r="N359" s="23">
        <f>IFERROR(VLOOKUP(MYRANKS_P[[#This Row],[IDFANGRAPHS]],STEAMER_P[],COLUMN(STEAMER_P[HR]),FALSE),0)</f>
        <v>10</v>
      </c>
      <c r="O359" s="23">
        <f>IFERROR(VLOOKUP(MYRANKS_P[[#This Row],[IDFANGRAPHS]],STEAMER_P[],COLUMN(STEAMER_P[SO]),FALSE),0)</f>
        <v>34</v>
      </c>
      <c r="P359" s="23">
        <f>IFERROR(VLOOKUP(MYRANKS_P[[#This Row],[IDFANGRAPHS]],STEAMER_P[],COLUMN(STEAMER_P[BB]),FALSE),0)</f>
        <v>17</v>
      </c>
      <c r="Q359" s="21">
        <f>IFERROR((MYRANKS_P[[#This Row],[ER]]*9)/MYRANKS_P[[#This Row],[IP]],0)</f>
        <v>4.9090909090909092</v>
      </c>
      <c r="R359" s="21">
        <f>IFERROR((MYRANKS_P[[#This Row],[BB]]+MYRANKS_P[[#This Row],[H]])/MYRANKS_P[[#This Row],[IP]],0)</f>
        <v>1.4181818181818182</v>
      </c>
      <c r="S359" s="23">
        <f>MYRANKS_P[[#This Row],[W]]*P_PTS_W+MYRANKS_P[[#This Row],[L]]*P_PTS_L+MYRANKS_P[[#This Row],[IP]]*P_PTS_IP+MYRANKS_P[[#This Row],[SO]]*P_PTS_K+MYRANKS_P[[#This Row],[BB]]*P_PTS_BB+MYRANKS_P[[#This Row],[H]]*P_PTS_HA+MYRANKS_P[[#This Row],[SV]]*P_PTS_SV+MYRANKS_P[[#This Row],[HR]]*P_PTS_HRA+MYRANKS_P[[#This Row],[ER]]*P_PTS_ER</f>
        <v>0</v>
      </c>
      <c r="T359" s="23">
        <f>VLOOKUP(MYRANKS_P[[#This Row],[POS]],REPLACEMENT_LEVEL[],3,FALSE)</f>
        <v>0</v>
      </c>
      <c r="U359" s="23">
        <f>MYRANKS_P[[#This Row],[PROJ PTS]]-MYRANKS_P[[#This Row],[REPL LEVEL]]</f>
        <v>0</v>
      </c>
      <c r="V359" s="30">
        <f>RANK(MYRANKS_P[[#This Row],[POINTS OVER REPL]],MYRANKS_P[POINTS OVER REPL])</f>
        <v>1</v>
      </c>
      <c r="W359" s="29">
        <f>IF(MYRANKS_P[[#This Row],[RANK]]&lt;=TOTAL_PITCHERS_DRAFTED,MYRANKS_P[[#This Row],[POINTS OVER REPL]],0)</f>
        <v>0</v>
      </c>
      <c r="X359" s="35">
        <f>MYRANKS_P[[#This Row],[POINTS OVER REPL]]*DOLLAR_VALUE_PER_POINT+1</f>
        <v>1</v>
      </c>
      <c r="Y359" s="35"/>
      <c r="Z359" s="29">
        <f>IF(AND(MYRANKS_P[[#This Row],[RANK]]&lt;=(TOTAL_PITCHERS_DRAFTED-PITCHERS_BELOW_REPL_DRAFTED),MYRANKS_P[[#This Row],[$ACTUAL]]=""),MYRANKS_P[[#This Row],[POINTS OVER REPL]],0)</f>
        <v>0</v>
      </c>
      <c r="AA359" s="40">
        <f>IF(MYRANKS_P[[#This Row],[$ACTUAL]]="",MYRANKS_P[[#This Row],[POINTS OVER REPL]]*REMAINING_DOLLAR_VALUE_PER_POINT+1,0)</f>
        <v>1</v>
      </c>
    </row>
    <row r="360" spans="1:27" x14ac:dyDescent="0.25">
      <c r="A360" s="89" t="s">
        <v>20132</v>
      </c>
      <c r="B360" s="90" t="str">
        <f>VLOOKUP(MYRANKS_P[[#This Row],[PLAYERID]],PLAYERIDMAP2[],COLUMN(PLAYERIDMAP2[LASTNAME]),FALSE)</f>
        <v>Velasquez</v>
      </c>
      <c r="C360" s="90" t="str">
        <f>VLOOKUP(MYRANKS_P[[#This Row],[PLAYERID]],PLAYERIDMAP2[],COLUMN(PLAYERIDMAP2[FIRSTNAME]),FALSE)</f>
        <v>Vincent</v>
      </c>
      <c r="D360" s="90" t="str">
        <f>MYRANKS_P[[#This Row],[FNAME]]&amp;" "&amp;MYRANKS_P[[#This Row],[LNAME]]</f>
        <v>Vincent Velasquez</v>
      </c>
      <c r="E360" s="90" t="str">
        <f>VLOOKUP(MYRANKS_P[[#This Row],[PLAYERID]],PLAYERIDMAP2[],COLUMN(PLAYERIDMAP2[TEAM]),FALSE)</f>
        <v>PHI</v>
      </c>
      <c r="F360" s="90" t="str">
        <f>VLOOKUP(MYRANKS_P[[#This Row],[PLAYERID]],PLAYERIDMAP2[],COLUMN(PLAYERIDMAP2[POS]),FALSE)</f>
        <v>P</v>
      </c>
      <c r="G360" s="90">
        <f>IFERROR(VALUE(VLOOKUP(MYRANKS_P[[#This Row],[PLAYERID]],PLAYERIDMAP2[],COLUMN(PLAYERIDMAP2[IDFANGRAPHS]),FALSE)),VLOOKUP(MYRANKS_P[[#This Row],[PLAYERID]],PLAYERIDMAP2[],COLUMN(PLAYERIDMAP2[IDFANGRAPHS]),FALSE))</f>
        <v>11189</v>
      </c>
      <c r="H360" s="23">
        <f>IFERROR(VLOOKUP(MYRANKS_P[[#This Row],[IDFANGRAPHS]],STEAMER_P[],COLUMN(STEAMER_P[W]),FALSE),0)</f>
        <v>1</v>
      </c>
      <c r="I360" s="23">
        <f>IFERROR(VLOOKUP(MYRANKS_P[[#This Row],[IDFANGRAPHS]],STEAMER_P[],COLUMN(STEAMER_P[L]),FALSE),0)</f>
        <v>2</v>
      </c>
      <c r="J360" s="23">
        <f>IFERROR(VLOOKUP(MYRANKS_P[[#This Row],[IDFANGRAPHS]],STEAMER_P[],COLUMN(STEAMER_P[SV]),FALSE),0)</f>
        <v>0</v>
      </c>
      <c r="K360" s="23">
        <f>IFERROR(VLOOKUP(MYRANKS_P[[#This Row],[IDFANGRAPHS]],STEAMER_P[],COLUMN(STEAMER_P[IP]),FALSE),0)</f>
        <v>29</v>
      </c>
      <c r="L360" s="23">
        <f>IFERROR(VLOOKUP(MYRANKS_P[[#This Row],[IDFANGRAPHS]],STEAMER_P[],COLUMN(STEAMER_P[H]),FALSE),0)</f>
        <v>24</v>
      </c>
      <c r="M360" s="23">
        <f>IFERROR(VLOOKUP(MYRANKS_P[[#This Row],[IDFANGRAPHS]],STEAMER_P[],COLUMN(STEAMER_P[ER]),FALSE),0)</f>
        <v>11</v>
      </c>
      <c r="N360" s="23">
        <f>IFERROR(VLOOKUP(MYRANKS_P[[#This Row],[IDFANGRAPHS]],STEAMER_P[],COLUMN(STEAMER_P[HR]),FALSE),0)</f>
        <v>3</v>
      </c>
      <c r="O360" s="23">
        <f>IFERROR(VLOOKUP(MYRANKS_P[[#This Row],[IDFANGRAPHS]],STEAMER_P[],COLUMN(STEAMER_P[SO]),FALSE),0)</f>
        <v>34</v>
      </c>
      <c r="P360" s="23">
        <f>IFERROR(VLOOKUP(MYRANKS_P[[#This Row],[IDFANGRAPHS]],STEAMER_P[],COLUMN(STEAMER_P[BB]),FALSE),0)</f>
        <v>11</v>
      </c>
      <c r="Q360" s="82">
        <f>IFERROR((MYRANKS_P[[#This Row],[ER]]*9)/MYRANKS_P[[#This Row],[IP]],0)</f>
        <v>3.4137931034482758</v>
      </c>
      <c r="R360" s="82">
        <f>IFERROR((MYRANKS_P[[#This Row],[BB]]+MYRANKS_P[[#This Row],[H]])/MYRANKS_P[[#This Row],[IP]],0)</f>
        <v>1.2068965517241379</v>
      </c>
      <c r="S360" s="81">
        <f>MYRANKS_P[[#This Row],[W]]*P_PTS_W+MYRANKS_P[[#This Row],[L]]*P_PTS_L+MYRANKS_P[[#This Row],[IP]]*P_PTS_IP+MYRANKS_P[[#This Row],[SO]]*P_PTS_K+MYRANKS_P[[#This Row],[BB]]*P_PTS_BB+MYRANKS_P[[#This Row],[H]]*P_PTS_HA+MYRANKS_P[[#This Row],[SV]]*P_PTS_SV+MYRANKS_P[[#This Row],[HR]]*P_PTS_HRA+MYRANKS_P[[#This Row],[ER]]*P_PTS_ER</f>
        <v>0</v>
      </c>
      <c r="T360" s="81">
        <f>VLOOKUP(MYRANKS_P[[#This Row],[POS]],REPLACEMENT_LEVEL[],3,FALSE)</f>
        <v>0</v>
      </c>
      <c r="U360" s="81">
        <f>MYRANKS_P[[#This Row],[PROJ PTS]]-MYRANKS_P[[#This Row],[REPL LEVEL]]</f>
        <v>0</v>
      </c>
      <c r="V360" s="80">
        <f>RANK(MYRANKS_P[[#This Row],[POINTS OVER REPL]],MYRANKS_P[POINTS OVER REPL])</f>
        <v>1</v>
      </c>
      <c r="W360" s="81">
        <f>IF(MYRANKS_P[[#This Row],[RANK]]&lt;=TOTAL_PITCHERS_DRAFTED,MYRANKS_P[[#This Row],[POINTS OVER REPL]],0)</f>
        <v>0</v>
      </c>
      <c r="X360" s="83">
        <f>MYRANKS_P[[#This Row],[POINTS OVER REPL]]*DOLLAR_VALUE_PER_POINT+1</f>
        <v>1</v>
      </c>
      <c r="Y360" s="83"/>
      <c r="Z360" s="81">
        <f>IF(AND(MYRANKS_P[[#This Row],[RANK]]&lt;=(TOTAL_PITCHERS_DRAFTED-PITCHERS_BELOW_REPL_DRAFTED),MYRANKS_P[[#This Row],[$ACTUAL]]=""),MYRANKS_P[[#This Row],[POINTS OVER REPL]],0)</f>
        <v>0</v>
      </c>
      <c r="AA360" s="84">
        <f>IF(MYRANKS_P[[#This Row],[$ACTUAL]]="",MYRANKS_P[[#This Row],[POINTS OVER REPL]]*REMAINING_DOLLAR_VALUE_PER_POINT+1,0)</f>
        <v>1</v>
      </c>
    </row>
    <row r="361" spans="1:27" x14ac:dyDescent="0.25">
      <c r="A361" s="2" t="s">
        <v>12927</v>
      </c>
      <c r="B361" s="14" t="str">
        <f>VLOOKUP(MYRANKS_P[[#This Row],[PLAYERID]],PLAYERIDMAP2[],COLUMN(PLAYERIDMAP2[LASTNAME]),FALSE)</f>
        <v>Hand</v>
      </c>
      <c r="C361" s="14" t="str">
        <f>VLOOKUP(MYRANKS_P[[#This Row],[PLAYERID]],PLAYERIDMAP2[],COLUMN(PLAYERIDMAP2[FIRSTNAME]),FALSE)</f>
        <v>Brad</v>
      </c>
      <c r="D361" s="14" t="str">
        <f>MYRANKS_P[[#This Row],[FNAME]]&amp;" "&amp;MYRANKS_P[[#This Row],[LNAME]]</f>
        <v>Brad Hand</v>
      </c>
      <c r="E361" s="14" t="str">
        <f>VLOOKUP(MYRANKS_P[[#This Row],[PLAYERID]],PLAYERIDMAP2[],COLUMN(PLAYERIDMAP2[TEAM]),FALSE)</f>
        <v>MIA</v>
      </c>
      <c r="F361" s="14" t="str">
        <f>VLOOKUP(MYRANKS_P[[#This Row],[PLAYERID]],PLAYERIDMAP2[],COLUMN(PLAYERIDMAP2[POS]),FALSE)</f>
        <v>P</v>
      </c>
      <c r="G361" s="14">
        <f>IFERROR(VALUE(VLOOKUP(MYRANKS_P[[#This Row],[PLAYERID]],PLAYERIDMAP2[],COLUMN(PLAYERIDMAP2[IDFANGRAPHS]),FALSE)),VLOOKUP(MYRANKS_P[[#This Row],[PLAYERID]],PLAYERIDMAP2[],COLUMN(PLAYERIDMAP2[IDFANGRAPHS]),FALSE))</f>
        <v>9111</v>
      </c>
      <c r="H361" s="23">
        <f>IFERROR(VLOOKUP(MYRANKS_P[[#This Row],[IDFANGRAPHS]],STEAMER_P[],COLUMN(STEAMER_P[W]),FALSE),0)</f>
        <v>2</v>
      </c>
      <c r="I361" s="23">
        <f>IFERROR(VLOOKUP(MYRANKS_P[[#This Row],[IDFANGRAPHS]],STEAMER_P[],COLUMN(STEAMER_P[L]),FALSE),0)</f>
        <v>2</v>
      </c>
      <c r="J361" s="23">
        <f>IFERROR(VLOOKUP(MYRANKS_P[[#This Row],[IDFANGRAPHS]],STEAMER_P[],COLUMN(STEAMER_P[SV]),FALSE),0)</f>
        <v>0</v>
      </c>
      <c r="K361" s="23">
        <f>IFERROR(VLOOKUP(MYRANKS_P[[#This Row],[IDFANGRAPHS]],STEAMER_P[],COLUMN(STEAMER_P[IP]),FALSE),0)</f>
        <v>40</v>
      </c>
      <c r="L361" s="23">
        <f>IFERROR(VLOOKUP(MYRANKS_P[[#This Row],[IDFANGRAPHS]],STEAMER_P[],COLUMN(STEAMER_P[H]),FALSE),0)</f>
        <v>39</v>
      </c>
      <c r="M361" s="23">
        <f>IFERROR(VLOOKUP(MYRANKS_P[[#This Row],[IDFANGRAPHS]],STEAMER_P[],COLUMN(STEAMER_P[ER]),FALSE),0)</f>
        <v>16</v>
      </c>
      <c r="N361" s="23">
        <f>IFERROR(VLOOKUP(MYRANKS_P[[#This Row],[IDFANGRAPHS]],STEAMER_P[],COLUMN(STEAMER_P[HR]),FALSE),0)</f>
        <v>4</v>
      </c>
      <c r="O361" s="23">
        <f>IFERROR(VLOOKUP(MYRANKS_P[[#This Row],[IDFANGRAPHS]],STEAMER_P[],COLUMN(STEAMER_P[SO]),FALSE),0)</f>
        <v>33</v>
      </c>
      <c r="P361" s="23">
        <f>IFERROR(VLOOKUP(MYRANKS_P[[#This Row],[IDFANGRAPHS]],STEAMER_P[],COLUMN(STEAMER_P[BB]),FALSE),0)</f>
        <v>13</v>
      </c>
      <c r="Q361" s="21">
        <f>IFERROR((MYRANKS_P[[#This Row],[ER]]*9)/MYRANKS_P[[#This Row],[IP]],0)</f>
        <v>3.6</v>
      </c>
      <c r="R361" s="21">
        <f>IFERROR((MYRANKS_P[[#This Row],[BB]]+MYRANKS_P[[#This Row],[H]])/MYRANKS_P[[#This Row],[IP]],0)</f>
        <v>1.3</v>
      </c>
      <c r="S361" s="23">
        <f>MYRANKS_P[[#This Row],[W]]*P_PTS_W+MYRANKS_P[[#This Row],[L]]*P_PTS_L+MYRANKS_P[[#This Row],[IP]]*P_PTS_IP+MYRANKS_P[[#This Row],[SO]]*P_PTS_K+MYRANKS_P[[#This Row],[BB]]*P_PTS_BB+MYRANKS_P[[#This Row],[H]]*P_PTS_HA+MYRANKS_P[[#This Row],[SV]]*P_PTS_SV+MYRANKS_P[[#This Row],[HR]]*P_PTS_HRA+MYRANKS_P[[#This Row],[ER]]*P_PTS_ER</f>
        <v>0</v>
      </c>
      <c r="T361" s="23">
        <f>VLOOKUP(MYRANKS_P[[#This Row],[POS]],REPLACEMENT_LEVEL[],3,FALSE)</f>
        <v>0</v>
      </c>
      <c r="U361" s="23">
        <f>MYRANKS_P[[#This Row],[PROJ PTS]]-MYRANKS_P[[#This Row],[REPL LEVEL]]</f>
        <v>0</v>
      </c>
      <c r="V361" s="30">
        <f>RANK(MYRANKS_P[[#This Row],[POINTS OVER REPL]],MYRANKS_P[POINTS OVER REPL])</f>
        <v>1</v>
      </c>
      <c r="W361" s="29">
        <f>IF(MYRANKS_P[[#This Row],[RANK]]&lt;=TOTAL_PITCHERS_DRAFTED,MYRANKS_P[[#This Row],[POINTS OVER REPL]],0)</f>
        <v>0</v>
      </c>
      <c r="X361" s="35">
        <f>MYRANKS_P[[#This Row],[POINTS OVER REPL]]*DOLLAR_VALUE_PER_POINT+1</f>
        <v>1</v>
      </c>
      <c r="Y361" s="35"/>
      <c r="Z361" s="29">
        <f>IF(AND(MYRANKS_P[[#This Row],[RANK]]&lt;=(TOTAL_PITCHERS_DRAFTED-PITCHERS_BELOW_REPL_DRAFTED),MYRANKS_P[[#This Row],[$ACTUAL]]=""),MYRANKS_P[[#This Row],[POINTS OVER REPL]],0)</f>
        <v>0</v>
      </c>
      <c r="AA361" s="40">
        <f>IF(MYRANKS_P[[#This Row],[$ACTUAL]]="",MYRANKS_P[[#This Row],[POINTS OVER REPL]]*REMAINING_DOLLAR_VALUE_PER_POINT+1,0)</f>
        <v>1</v>
      </c>
    </row>
    <row r="362" spans="1:27" x14ac:dyDescent="0.25">
      <c r="A362" s="4" t="s">
        <v>17538</v>
      </c>
      <c r="B362" s="14" t="str">
        <f>VLOOKUP(MYRANKS_P[[#This Row],[PLAYERID]],PLAYERIDMAP2[],COLUMN(PLAYERIDMAP2[LASTNAME]),FALSE)</f>
        <v>Maness</v>
      </c>
      <c r="C362" s="14" t="str">
        <f>VLOOKUP(MYRANKS_P[[#This Row],[PLAYERID]],PLAYERIDMAP2[],COLUMN(PLAYERIDMAP2[FIRSTNAME]),FALSE)</f>
        <v>Seth</v>
      </c>
      <c r="D362" s="14" t="str">
        <f>MYRANKS_P[[#This Row],[FNAME]]&amp;" "&amp;MYRANKS_P[[#This Row],[LNAME]]</f>
        <v>Seth Maness</v>
      </c>
      <c r="E362" s="14" t="str">
        <f>VLOOKUP(MYRANKS_P[[#This Row],[PLAYERID]],PLAYERIDMAP2[],COLUMN(PLAYERIDMAP2[TEAM]),FALSE)</f>
        <v>STL</v>
      </c>
      <c r="F362" s="14" t="str">
        <f>VLOOKUP(MYRANKS_P[[#This Row],[PLAYERID]],PLAYERIDMAP2[],COLUMN(PLAYERIDMAP2[POS]),FALSE)</f>
        <v>P</v>
      </c>
      <c r="G362" s="14">
        <f>IFERROR(VALUE(VLOOKUP(MYRANKS_P[[#This Row],[PLAYERID]],PLAYERIDMAP2[],COLUMN(PLAYERIDMAP2[IDFANGRAPHS]),FALSE)),VLOOKUP(MYRANKS_P[[#This Row],[PLAYERID]],PLAYERIDMAP2[],COLUMN(PLAYERIDMAP2[IDFANGRAPHS]),FALSE))</f>
        <v>12235</v>
      </c>
      <c r="H362" s="23">
        <f>IFERROR(VLOOKUP(MYRANKS_P[[#This Row],[IDFANGRAPHS]],STEAMER_P[],COLUMN(STEAMER_P[W]),FALSE),0)</f>
        <v>2</v>
      </c>
      <c r="I362" s="23">
        <f>IFERROR(VLOOKUP(MYRANKS_P[[#This Row],[IDFANGRAPHS]],STEAMER_P[],COLUMN(STEAMER_P[L]),FALSE),0)</f>
        <v>2</v>
      </c>
      <c r="J362" s="23">
        <f>IFERROR(VLOOKUP(MYRANKS_P[[#This Row],[IDFANGRAPHS]],STEAMER_P[],COLUMN(STEAMER_P[SV]),FALSE),0)</f>
        <v>1</v>
      </c>
      <c r="K362" s="23">
        <f>IFERROR(VLOOKUP(MYRANKS_P[[#This Row],[IDFANGRAPHS]],STEAMER_P[],COLUMN(STEAMER_P[IP]),FALSE),0)</f>
        <v>45</v>
      </c>
      <c r="L362" s="23">
        <f>IFERROR(VLOOKUP(MYRANKS_P[[#This Row],[IDFANGRAPHS]],STEAMER_P[],COLUMN(STEAMER_P[H]),FALSE),0)</f>
        <v>46</v>
      </c>
      <c r="M362" s="23">
        <f>IFERROR(VLOOKUP(MYRANKS_P[[#This Row],[IDFANGRAPHS]],STEAMER_P[],COLUMN(STEAMER_P[ER]),FALSE),0)</f>
        <v>17</v>
      </c>
      <c r="N362" s="23">
        <f>IFERROR(VLOOKUP(MYRANKS_P[[#This Row],[IDFANGRAPHS]],STEAMER_P[],COLUMN(STEAMER_P[HR]),FALSE),0)</f>
        <v>4</v>
      </c>
      <c r="O362" s="23">
        <f>IFERROR(VLOOKUP(MYRANKS_P[[#This Row],[IDFANGRAPHS]],STEAMER_P[],COLUMN(STEAMER_P[SO]),FALSE),0)</f>
        <v>32</v>
      </c>
      <c r="P362" s="23">
        <f>IFERROR(VLOOKUP(MYRANKS_P[[#This Row],[IDFANGRAPHS]],STEAMER_P[],COLUMN(STEAMER_P[BB]),FALSE),0)</f>
        <v>11</v>
      </c>
      <c r="Q362" s="21">
        <f>IFERROR((MYRANKS_P[[#This Row],[ER]]*9)/MYRANKS_P[[#This Row],[IP]],0)</f>
        <v>3.4</v>
      </c>
      <c r="R362" s="21">
        <f>IFERROR((MYRANKS_P[[#This Row],[BB]]+MYRANKS_P[[#This Row],[H]])/MYRANKS_P[[#This Row],[IP]],0)</f>
        <v>1.2666666666666666</v>
      </c>
      <c r="S362" s="23">
        <f>MYRANKS_P[[#This Row],[W]]*P_PTS_W+MYRANKS_P[[#This Row],[L]]*P_PTS_L+MYRANKS_P[[#This Row],[IP]]*P_PTS_IP+MYRANKS_P[[#This Row],[SO]]*P_PTS_K+MYRANKS_P[[#This Row],[BB]]*P_PTS_BB+MYRANKS_P[[#This Row],[H]]*P_PTS_HA+MYRANKS_P[[#This Row],[SV]]*P_PTS_SV+MYRANKS_P[[#This Row],[HR]]*P_PTS_HRA+MYRANKS_P[[#This Row],[ER]]*P_PTS_ER</f>
        <v>0</v>
      </c>
      <c r="T362" s="23">
        <f>VLOOKUP(MYRANKS_P[[#This Row],[POS]],REPLACEMENT_LEVEL[],3,FALSE)</f>
        <v>0</v>
      </c>
      <c r="U362" s="23">
        <f>MYRANKS_P[[#This Row],[PROJ PTS]]-MYRANKS_P[[#This Row],[REPL LEVEL]]</f>
        <v>0</v>
      </c>
      <c r="V362" s="30">
        <f>RANK(MYRANKS_P[[#This Row],[POINTS OVER REPL]],MYRANKS_P[POINTS OVER REPL])</f>
        <v>1</v>
      </c>
      <c r="W362" s="29">
        <f>IF(MYRANKS_P[[#This Row],[RANK]]&lt;=TOTAL_PITCHERS_DRAFTED,MYRANKS_P[[#This Row],[POINTS OVER REPL]],0)</f>
        <v>0</v>
      </c>
      <c r="X362" s="35">
        <f>MYRANKS_P[[#This Row],[POINTS OVER REPL]]*DOLLAR_VALUE_PER_POINT+1</f>
        <v>1</v>
      </c>
      <c r="Y362" s="35"/>
      <c r="Z362" s="29">
        <f>IF(AND(MYRANKS_P[[#This Row],[RANK]]&lt;=(TOTAL_PITCHERS_DRAFTED-PITCHERS_BELOW_REPL_DRAFTED),MYRANKS_P[[#This Row],[$ACTUAL]]=""),MYRANKS_P[[#This Row],[POINTS OVER REPL]],0)</f>
        <v>0</v>
      </c>
      <c r="AA362" s="40">
        <f>IF(MYRANKS_P[[#This Row],[$ACTUAL]]="",MYRANKS_P[[#This Row],[POINTS OVER REPL]]*REMAINING_DOLLAR_VALUE_PER_POINT+1,0)</f>
        <v>1</v>
      </c>
    </row>
    <row r="363" spans="1:27" x14ac:dyDescent="0.25">
      <c r="A363" s="2" t="s">
        <v>14863</v>
      </c>
      <c r="B363" s="14" t="str">
        <f>VLOOKUP(MYRANKS_P[[#This Row],[PLAYERID]],PLAYERIDMAP2[],COLUMN(PLAYERIDMAP2[LASTNAME]),FALSE)</f>
        <v>Reynolds</v>
      </c>
      <c r="C363" s="14" t="str">
        <f>VLOOKUP(MYRANKS_P[[#This Row],[PLAYERID]],PLAYERIDMAP2[],COLUMN(PLAYERIDMAP2[FIRSTNAME]),FALSE)</f>
        <v>Matt</v>
      </c>
      <c r="D363" s="14" t="str">
        <f>MYRANKS_P[[#This Row],[FNAME]]&amp;" "&amp;MYRANKS_P[[#This Row],[LNAME]]</f>
        <v>Matt Reynolds</v>
      </c>
      <c r="E363" s="14" t="str">
        <f>VLOOKUP(MYRANKS_P[[#This Row],[PLAYERID]],PLAYERIDMAP2[],COLUMN(PLAYERIDMAP2[TEAM]),FALSE)</f>
        <v>ARI</v>
      </c>
      <c r="F363" s="14" t="str">
        <f>VLOOKUP(MYRANKS_P[[#This Row],[PLAYERID]],PLAYERIDMAP2[],COLUMN(PLAYERIDMAP2[POS]),FALSE)</f>
        <v>P</v>
      </c>
      <c r="G363" s="14">
        <f>IFERROR(VALUE(VLOOKUP(MYRANKS_P[[#This Row],[PLAYERID]],PLAYERIDMAP2[],COLUMN(PLAYERIDMAP2[IDFANGRAPHS]),FALSE)),VLOOKUP(MYRANKS_P[[#This Row],[PLAYERID]],PLAYERIDMAP2[],COLUMN(PLAYERIDMAP2[IDFANGRAPHS]),FALSE))</f>
        <v>8887</v>
      </c>
      <c r="H363" s="23">
        <f>IFERROR(VLOOKUP(MYRANKS_P[[#This Row],[IDFANGRAPHS]],STEAMER_P[],COLUMN(STEAMER_P[W]),FALSE),0)</f>
        <v>2</v>
      </c>
      <c r="I363" s="23">
        <f>IFERROR(VLOOKUP(MYRANKS_P[[#This Row],[IDFANGRAPHS]],STEAMER_P[],COLUMN(STEAMER_P[L]),FALSE),0)</f>
        <v>2</v>
      </c>
      <c r="J363" s="23">
        <f>IFERROR(VLOOKUP(MYRANKS_P[[#This Row],[IDFANGRAPHS]],STEAMER_P[],COLUMN(STEAMER_P[SV]),FALSE),0)</f>
        <v>0</v>
      </c>
      <c r="K363" s="23">
        <f>IFERROR(VLOOKUP(MYRANKS_P[[#This Row],[IDFANGRAPHS]],STEAMER_P[],COLUMN(STEAMER_P[IP]),FALSE),0)</f>
        <v>35</v>
      </c>
      <c r="L363" s="23">
        <f>IFERROR(VLOOKUP(MYRANKS_P[[#This Row],[IDFANGRAPHS]],STEAMER_P[],COLUMN(STEAMER_P[H]),FALSE),0)</f>
        <v>33</v>
      </c>
      <c r="M363" s="23">
        <f>IFERROR(VLOOKUP(MYRANKS_P[[#This Row],[IDFANGRAPHS]],STEAMER_P[],COLUMN(STEAMER_P[ER]),FALSE),0)</f>
        <v>15</v>
      </c>
      <c r="N363" s="23">
        <f>IFERROR(VLOOKUP(MYRANKS_P[[#This Row],[IDFANGRAPHS]],STEAMER_P[],COLUMN(STEAMER_P[HR]),FALSE),0)</f>
        <v>4</v>
      </c>
      <c r="O363" s="23">
        <f>IFERROR(VLOOKUP(MYRANKS_P[[#This Row],[IDFANGRAPHS]],STEAMER_P[],COLUMN(STEAMER_P[SO]),FALSE),0)</f>
        <v>32</v>
      </c>
      <c r="P363" s="23">
        <f>IFERROR(VLOOKUP(MYRANKS_P[[#This Row],[IDFANGRAPHS]],STEAMER_P[],COLUMN(STEAMER_P[BB]),FALSE),0)</f>
        <v>13</v>
      </c>
      <c r="Q363" s="21">
        <f>IFERROR((MYRANKS_P[[#This Row],[ER]]*9)/MYRANKS_P[[#This Row],[IP]],0)</f>
        <v>3.8571428571428572</v>
      </c>
      <c r="R363" s="21">
        <f>IFERROR((MYRANKS_P[[#This Row],[BB]]+MYRANKS_P[[#This Row],[H]])/MYRANKS_P[[#This Row],[IP]],0)</f>
        <v>1.3142857142857143</v>
      </c>
      <c r="S363" s="23">
        <f>MYRANKS_P[[#This Row],[W]]*P_PTS_W+MYRANKS_P[[#This Row],[L]]*P_PTS_L+MYRANKS_P[[#This Row],[IP]]*P_PTS_IP+MYRANKS_P[[#This Row],[SO]]*P_PTS_K+MYRANKS_P[[#This Row],[BB]]*P_PTS_BB+MYRANKS_P[[#This Row],[H]]*P_PTS_HA+MYRANKS_P[[#This Row],[SV]]*P_PTS_SV+MYRANKS_P[[#This Row],[HR]]*P_PTS_HRA+MYRANKS_P[[#This Row],[ER]]*P_PTS_ER</f>
        <v>0</v>
      </c>
      <c r="T363" s="23">
        <f>VLOOKUP(MYRANKS_P[[#This Row],[POS]],REPLACEMENT_LEVEL[],3,FALSE)</f>
        <v>0</v>
      </c>
      <c r="U363" s="23">
        <f>MYRANKS_P[[#This Row],[PROJ PTS]]-MYRANKS_P[[#This Row],[REPL LEVEL]]</f>
        <v>0</v>
      </c>
      <c r="V363" s="30">
        <f>RANK(MYRANKS_P[[#This Row],[POINTS OVER REPL]],MYRANKS_P[POINTS OVER REPL])</f>
        <v>1</v>
      </c>
      <c r="W363" s="29">
        <f>IF(MYRANKS_P[[#This Row],[RANK]]&lt;=TOTAL_PITCHERS_DRAFTED,MYRANKS_P[[#This Row],[POINTS OVER REPL]],0)</f>
        <v>0</v>
      </c>
      <c r="X363" s="35">
        <f>MYRANKS_P[[#This Row],[POINTS OVER REPL]]*DOLLAR_VALUE_PER_POINT+1</f>
        <v>1</v>
      </c>
      <c r="Y363" s="35"/>
      <c r="Z363" s="29">
        <f>IF(AND(MYRANKS_P[[#This Row],[RANK]]&lt;=(TOTAL_PITCHERS_DRAFTED-PITCHERS_BELOW_REPL_DRAFTED),MYRANKS_P[[#This Row],[$ACTUAL]]=""),MYRANKS_P[[#This Row],[POINTS OVER REPL]],0)</f>
        <v>0</v>
      </c>
      <c r="AA363" s="40">
        <f>IF(MYRANKS_P[[#This Row],[$ACTUAL]]="",MYRANKS_P[[#This Row],[POINTS OVER REPL]]*REMAINING_DOLLAR_VALUE_PER_POINT+1,0)</f>
        <v>1</v>
      </c>
    </row>
    <row r="364" spans="1:27" x14ac:dyDescent="0.25">
      <c r="A364" s="2" t="s">
        <v>18398</v>
      </c>
      <c r="B364" s="14" t="str">
        <f>VLOOKUP(MYRANKS_P[[#This Row],[PLAYERID]],PLAYERIDMAP2[],COLUMN(PLAYERIDMAP2[LASTNAME]),FALSE)</f>
        <v>Frias</v>
      </c>
      <c r="C364" s="14" t="str">
        <f>VLOOKUP(MYRANKS_P[[#This Row],[PLAYERID]],PLAYERIDMAP2[],COLUMN(PLAYERIDMAP2[FIRSTNAME]),FALSE)</f>
        <v>Carlos</v>
      </c>
      <c r="D364" s="14" t="str">
        <f>MYRANKS_P[[#This Row],[FNAME]]&amp;" "&amp;MYRANKS_P[[#This Row],[LNAME]]</f>
        <v>Carlos Frias</v>
      </c>
      <c r="E364" s="14" t="str">
        <f>VLOOKUP(MYRANKS_P[[#This Row],[PLAYERID]],PLAYERIDMAP2[],COLUMN(PLAYERIDMAP2[TEAM]),FALSE)</f>
        <v>LAD</v>
      </c>
      <c r="F364" s="14" t="str">
        <f>VLOOKUP(MYRANKS_P[[#This Row],[PLAYERID]],PLAYERIDMAP2[],COLUMN(PLAYERIDMAP2[POS]),FALSE)</f>
        <v>P</v>
      </c>
      <c r="G364" s="14">
        <f>IFERROR(VALUE(VLOOKUP(MYRANKS_P[[#This Row],[PLAYERID]],PLAYERIDMAP2[],COLUMN(PLAYERIDMAP2[IDFANGRAPHS]),FALSE)),VLOOKUP(MYRANKS_P[[#This Row],[PLAYERID]],PLAYERIDMAP2[],COLUMN(PLAYERIDMAP2[IDFANGRAPHS]),FALSE))</f>
        <v>3547</v>
      </c>
      <c r="H364" s="23">
        <f>IFERROR(VLOOKUP(MYRANKS_P[[#This Row],[IDFANGRAPHS]],STEAMER_P[],COLUMN(STEAMER_P[W]),FALSE),0)</f>
        <v>3</v>
      </c>
      <c r="I364" s="23">
        <f>IFERROR(VLOOKUP(MYRANKS_P[[#This Row],[IDFANGRAPHS]],STEAMER_P[],COLUMN(STEAMER_P[L]),FALSE),0)</f>
        <v>3</v>
      </c>
      <c r="J364" s="23">
        <f>IFERROR(VLOOKUP(MYRANKS_P[[#This Row],[IDFANGRAPHS]],STEAMER_P[],COLUMN(STEAMER_P[SV]),FALSE),0)</f>
        <v>0</v>
      </c>
      <c r="K364" s="23">
        <f>IFERROR(VLOOKUP(MYRANKS_P[[#This Row],[IDFANGRAPHS]],STEAMER_P[],COLUMN(STEAMER_P[IP]),FALSE),0)</f>
        <v>45</v>
      </c>
      <c r="L364" s="23">
        <f>IFERROR(VLOOKUP(MYRANKS_P[[#This Row],[IDFANGRAPHS]],STEAMER_P[],COLUMN(STEAMER_P[H]),FALSE),0)</f>
        <v>47</v>
      </c>
      <c r="M364" s="23">
        <f>IFERROR(VLOOKUP(MYRANKS_P[[#This Row],[IDFANGRAPHS]],STEAMER_P[],COLUMN(STEAMER_P[ER]),FALSE),0)</f>
        <v>21</v>
      </c>
      <c r="N364" s="23">
        <f>IFERROR(VLOOKUP(MYRANKS_P[[#This Row],[IDFANGRAPHS]],STEAMER_P[],COLUMN(STEAMER_P[HR]),FALSE),0)</f>
        <v>5</v>
      </c>
      <c r="O364" s="23">
        <f>IFERROR(VLOOKUP(MYRANKS_P[[#This Row],[IDFANGRAPHS]],STEAMER_P[],COLUMN(STEAMER_P[SO]),FALSE),0)</f>
        <v>32</v>
      </c>
      <c r="P364" s="23">
        <f>IFERROR(VLOOKUP(MYRANKS_P[[#This Row],[IDFANGRAPHS]],STEAMER_P[],COLUMN(STEAMER_P[BB]),FALSE),0)</f>
        <v>14</v>
      </c>
      <c r="Q364" s="21">
        <f>IFERROR((MYRANKS_P[[#This Row],[ER]]*9)/MYRANKS_P[[#This Row],[IP]],0)</f>
        <v>4.2</v>
      </c>
      <c r="R364" s="21">
        <f>IFERROR((MYRANKS_P[[#This Row],[BB]]+MYRANKS_P[[#This Row],[H]])/MYRANKS_P[[#This Row],[IP]],0)</f>
        <v>1.3555555555555556</v>
      </c>
      <c r="S364" s="23">
        <f>MYRANKS_P[[#This Row],[W]]*P_PTS_W+MYRANKS_P[[#This Row],[L]]*P_PTS_L+MYRANKS_P[[#This Row],[IP]]*P_PTS_IP+MYRANKS_P[[#This Row],[SO]]*P_PTS_K+MYRANKS_P[[#This Row],[BB]]*P_PTS_BB+MYRANKS_P[[#This Row],[H]]*P_PTS_HA+MYRANKS_P[[#This Row],[SV]]*P_PTS_SV+MYRANKS_P[[#This Row],[HR]]*P_PTS_HRA+MYRANKS_P[[#This Row],[ER]]*P_PTS_ER</f>
        <v>0</v>
      </c>
      <c r="T364" s="23">
        <f>VLOOKUP(MYRANKS_P[[#This Row],[POS]],REPLACEMENT_LEVEL[],3,FALSE)</f>
        <v>0</v>
      </c>
      <c r="U364" s="23">
        <f>MYRANKS_P[[#This Row],[PROJ PTS]]-MYRANKS_P[[#This Row],[REPL LEVEL]]</f>
        <v>0</v>
      </c>
      <c r="V364" s="30">
        <f>RANK(MYRANKS_P[[#This Row],[POINTS OVER REPL]],MYRANKS_P[POINTS OVER REPL])</f>
        <v>1</v>
      </c>
      <c r="W364" s="29">
        <f>IF(MYRANKS_P[[#This Row],[RANK]]&lt;=TOTAL_PITCHERS_DRAFTED,MYRANKS_P[[#This Row],[POINTS OVER REPL]],0)</f>
        <v>0</v>
      </c>
      <c r="X364" s="35">
        <f>MYRANKS_P[[#This Row],[POINTS OVER REPL]]*DOLLAR_VALUE_PER_POINT+1</f>
        <v>1</v>
      </c>
      <c r="Y364" s="35"/>
      <c r="Z364" s="29">
        <f>IF(AND(MYRANKS_P[[#This Row],[RANK]]&lt;=(TOTAL_PITCHERS_DRAFTED-PITCHERS_BELOW_REPL_DRAFTED),MYRANKS_P[[#This Row],[$ACTUAL]]=""),MYRANKS_P[[#This Row],[POINTS OVER REPL]],0)</f>
        <v>0</v>
      </c>
      <c r="AA364" s="40">
        <f>IF(MYRANKS_P[[#This Row],[$ACTUAL]]="",MYRANKS_P[[#This Row],[POINTS OVER REPL]]*REMAINING_DOLLAR_VALUE_PER_POINT+1,0)</f>
        <v>1</v>
      </c>
    </row>
    <row r="365" spans="1:27" x14ac:dyDescent="0.25">
      <c r="A365" s="9" t="s">
        <v>20599</v>
      </c>
      <c r="B365" s="14" t="str">
        <f>VLOOKUP(MYRANKS_P[[#This Row],[PLAYERID]],PLAYERIDMAP2[],COLUMN(PLAYERIDMAP2[LASTNAME]),FALSE)</f>
        <v>Martin</v>
      </c>
      <c r="C365" s="14" t="str">
        <f>VLOOKUP(MYRANKS_P[[#This Row],[PLAYERID]],PLAYERIDMAP2[],COLUMN(PLAYERIDMAP2[FIRSTNAME]),FALSE)</f>
        <v>Cody</v>
      </c>
      <c r="D365" s="14" t="str">
        <f>MYRANKS_P[[#This Row],[FNAME]]&amp;" "&amp;MYRANKS_P[[#This Row],[LNAME]]</f>
        <v>Cody Martin</v>
      </c>
      <c r="E365" s="14" t="str">
        <f>VLOOKUP(MYRANKS_P[[#This Row],[PLAYERID]],PLAYERIDMAP2[],COLUMN(PLAYERIDMAP2[TEAM]),FALSE)</f>
        <v>OAK</v>
      </c>
      <c r="F365" s="14" t="str">
        <f>VLOOKUP(MYRANKS_P[[#This Row],[PLAYERID]],PLAYERIDMAP2[],COLUMN(PLAYERIDMAP2[POS]),FALSE)</f>
        <v>P</v>
      </c>
      <c r="G365" s="14">
        <f>IFERROR(VALUE(VLOOKUP(MYRANKS_P[[#This Row],[PLAYERID]],PLAYERIDMAP2[],COLUMN(PLAYERIDMAP2[IDFANGRAPHS]),FALSE)),VLOOKUP(MYRANKS_P[[#This Row],[PLAYERID]],PLAYERIDMAP2[],COLUMN(PLAYERIDMAP2[IDFANGRAPHS]),FALSE))</f>
        <v>12182</v>
      </c>
      <c r="H365" s="23">
        <f>IFERROR(VLOOKUP(MYRANKS_P[[#This Row],[IDFANGRAPHS]],STEAMER_P[],COLUMN(STEAMER_P[W]),FALSE),0)</f>
        <v>2</v>
      </c>
      <c r="I365" s="23">
        <f>IFERROR(VLOOKUP(MYRANKS_P[[#This Row],[IDFANGRAPHS]],STEAMER_P[],COLUMN(STEAMER_P[L]),FALSE),0)</f>
        <v>2</v>
      </c>
      <c r="J365" s="23">
        <f>IFERROR(VLOOKUP(MYRANKS_P[[#This Row],[IDFANGRAPHS]],STEAMER_P[],COLUMN(STEAMER_P[SV]),FALSE),0)</f>
        <v>0</v>
      </c>
      <c r="K365" s="23">
        <f>IFERROR(VLOOKUP(MYRANKS_P[[#This Row],[IDFANGRAPHS]],STEAMER_P[],COLUMN(STEAMER_P[IP]),FALSE),0)</f>
        <v>35</v>
      </c>
      <c r="L365" s="23">
        <f>IFERROR(VLOOKUP(MYRANKS_P[[#This Row],[IDFANGRAPHS]],STEAMER_P[],COLUMN(STEAMER_P[H]),FALSE),0)</f>
        <v>33</v>
      </c>
      <c r="M365" s="23">
        <f>IFERROR(VLOOKUP(MYRANKS_P[[#This Row],[IDFANGRAPHS]],STEAMER_P[],COLUMN(STEAMER_P[ER]),FALSE),0)</f>
        <v>15</v>
      </c>
      <c r="N365" s="23">
        <f>IFERROR(VLOOKUP(MYRANKS_P[[#This Row],[IDFANGRAPHS]],STEAMER_P[],COLUMN(STEAMER_P[HR]),FALSE),0)</f>
        <v>4</v>
      </c>
      <c r="O365" s="23">
        <f>IFERROR(VLOOKUP(MYRANKS_P[[#This Row],[IDFANGRAPHS]],STEAMER_P[],COLUMN(STEAMER_P[SO]),FALSE),0)</f>
        <v>32</v>
      </c>
      <c r="P365" s="23">
        <f>IFERROR(VLOOKUP(MYRANKS_P[[#This Row],[IDFANGRAPHS]],STEAMER_P[],COLUMN(STEAMER_P[BB]),FALSE),0)</f>
        <v>12</v>
      </c>
      <c r="Q365" s="21">
        <f>IFERROR((MYRANKS_P[[#This Row],[ER]]*9)/MYRANKS_P[[#This Row],[IP]],0)</f>
        <v>3.8571428571428572</v>
      </c>
      <c r="R365" s="21">
        <f>IFERROR((MYRANKS_P[[#This Row],[BB]]+MYRANKS_P[[#This Row],[H]])/MYRANKS_P[[#This Row],[IP]],0)</f>
        <v>1.2857142857142858</v>
      </c>
      <c r="S365" s="23">
        <f>MYRANKS_P[[#This Row],[W]]*P_PTS_W+MYRANKS_P[[#This Row],[L]]*P_PTS_L+MYRANKS_P[[#This Row],[IP]]*P_PTS_IP+MYRANKS_P[[#This Row],[SO]]*P_PTS_K+MYRANKS_P[[#This Row],[BB]]*P_PTS_BB+MYRANKS_P[[#This Row],[H]]*P_PTS_HA+MYRANKS_P[[#This Row],[SV]]*P_PTS_SV+MYRANKS_P[[#This Row],[HR]]*P_PTS_HRA+MYRANKS_P[[#This Row],[ER]]*P_PTS_ER</f>
        <v>0</v>
      </c>
      <c r="T365" s="23">
        <f>VLOOKUP(MYRANKS_P[[#This Row],[POS]],REPLACEMENT_LEVEL[],3,FALSE)</f>
        <v>0</v>
      </c>
      <c r="U365" s="23">
        <f>MYRANKS_P[[#This Row],[PROJ PTS]]-MYRANKS_P[[#This Row],[REPL LEVEL]]</f>
        <v>0</v>
      </c>
      <c r="V365" s="30">
        <f>RANK(MYRANKS_P[[#This Row],[POINTS OVER REPL]],MYRANKS_P[POINTS OVER REPL])</f>
        <v>1</v>
      </c>
      <c r="W365" s="29">
        <f>IF(MYRANKS_P[[#This Row],[RANK]]&lt;=TOTAL_PITCHERS_DRAFTED,MYRANKS_P[[#This Row],[POINTS OVER REPL]],0)</f>
        <v>0</v>
      </c>
      <c r="X365" s="35">
        <f>MYRANKS_P[[#This Row],[POINTS OVER REPL]]*DOLLAR_VALUE_PER_POINT+1</f>
        <v>1</v>
      </c>
      <c r="Y365" s="35"/>
      <c r="Z365" s="29">
        <f>IF(AND(MYRANKS_P[[#This Row],[RANK]]&lt;=(TOTAL_PITCHERS_DRAFTED-PITCHERS_BELOW_REPL_DRAFTED),MYRANKS_P[[#This Row],[$ACTUAL]]=""),MYRANKS_P[[#This Row],[POINTS OVER REPL]],0)</f>
        <v>0</v>
      </c>
      <c r="AA365" s="40">
        <f>IF(MYRANKS_P[[#This Row],[$ACTUAL]]="",MYRANKS_P[[#This Row],[POINTS OVER REPL]]*REMAINING_DOLLAR_VALUE_PER_POINT+1,0)</f>
        <v>1</v>
      </c>
    </row>
    <row r="366" spans="1:27" x14ac:dyDescent="0.25">
      <c r="A366" s="2" t="s">
        <v>14175</v>
      </c>
      <c r="B366" s="14" t="str">
        <f>VLOOKUP(MYRANKS_P[[#This Row],[PLAYERID]],PLAYERIDMAP2[],COLUMN(PLAYERIDMAP2[LASTNAME]),FALSE)</f>
        <v>Morrow</v>
      </c>
      <c r="C366" s="14" t="str">
        <f>VLOOKUP(MYRANKS_P[[#This Row],[PLAYERID]],PLAYERIDMAP2[],COLUMN(PLAYERIDMAP2[FIRSTNAME]),FALSE)</f>
        <v>Brandon</v>
      </c>
      <c r="D366" s="14" t="str">
        <f>MYRANKS_P[[#This Row],[FNAME]]&amp;" "&amp;MYRANKS_P[[#This Row],[LNAME]]</f>
        <v>Brandon Morrow</v>
      </c>
      <c r="E366" s="14" t="str">
        <f>VLOOKUP(MYRANKS_P[[#This Row],[PLAYERID]],PLAYERIDMAP2[],COLUMN(PLAYERIDMAP2[TEAM]),FALSE)</f>
        <v>SD</v>
      </c>
      <c r="F366" s="14" t="str">
        <f>VLOOKUP(MYRANKS_P[[#This Row],[PLAYERID]],PLAYERIDMAP2[],COLUMN(PLAYERIDMAP2[POS]),FALSE)</f>
        <v>P</v>
      </c>
      <c r="G366" s="14">
        <f>IFERROR(VALUE(VLOOKUP(MYRANKS_P[[#This Row],[PLAYERID]],PLAYERIDMAP2[],COLUMN(PLAYERIDMAP2[IDFANGRAPHS]),FALSE)),VLOOKUP(MYRANKS_P[[#This Row],[PLAYERID]],PLAYERIDMAP2[],COLUMN(PLAYERIDMAP2[IDFANGRAPHS]),FALSE))</f>
        <v>9346</v>
      </c>
      <c r="H366" s="23">
        <f>IFERROR(VLOOKUP(MYRANKS_P[[#This Row],[IDFANGRAPHS]],STEAMER_P[],COLUMN(STEAMER_P[W]),FALSE),0)</f>
        <v>2</v>
      </c>
      <c r="I366" s="23">
        <f>IFERROR(VLOOKUP(MYRANKS_P[[#This Row],[IDFANGRAPHS]],STEAMER_P[],COLUMN(STEAMER_P[L]),FALSE),0)</f>
        <v>3</v>
      </c>
      <c r="J366" s="23">
        <f>IFERROR(VLOOKUP(MYRANKS_P[[#This Row],[IDFANGRAPHS]],STEAMER_P[],COLUMN(STEAMER_P[SV]),FALSE),0)</f>
        <v>0</v>
      </c>
      <c r="K366" s="23">
        <f>IFERROR(VLOOKUP(MYRANKS_P[[#This Row],[IDFANGRAPHS]],STEAMER_P[],COLUMN(STEAMER_P[IP]),FALSE),0)</f>
        <v>37</v>
      </c>
      <c r="L366" s="23">
        <f>IFERROR(VLOOKUP(MYRANKS_P[[#This Row],[IDFANGRAPHS]],STEAMER_P[],COLUMN(STEAMER_P[H]),FALSE),0)</f>
        <v>37</v>
      </c>
      <c r="M366" s="23">
        <f>IFERROR(VLOOKUP(MYRANKS_P[[#This Row],[IDFANGRAPHS]],STEAMER_P[],COLUMN(STEAMER_P[ER]),FALSE),0)</f>
        <v>16</v>
      </c>
      <c r="N366" s="23">
        <f>IFERROR(VLOOKUP(MYRANKS_P[[#This Row],[IDFANGRAPHS]],STEAMER_P[],COLUMN(STEAMER_P[HR]),FALSE),0)</f>
        <v>4</v>
      </c>
      <c r="O366" s="23">
        <f>IFERROR(VLOOKUP(MYRANKS_P[[#This Row],[IDFANGRAPHS]],STEAMER_P[],COLUMN(STEAMER_P[SO]),FALSE),0)</f>
        <v>31</v>
      </c>
      <c r="P366" s="23">
        <f>IFERROR(VLOOKUP(MYRANKS_P[[#This Row],[IDFANGRAPHS]],STEAMER_P[],COLUMN(STEAMER_P[BB]),FALSE),0)</f>
        <v>11</v>
      </c>
      <c r="Q366" s="21">
        <f>IFERROR((MYRANKS_P[[#This Row],[ER]]*9)/MYRANKS_P[[#This Row],[IP]],0)</f>
        <v>3.8918918918918921</v>
      </c>
      <c r="R366" s="21">
        <f>IFERROR((MYRANKS_P[[#This Row],[BB]]+MYRANKS_P[[#This Row],[H]])/MYRANKS_P[[#This Row],[IP]],0)</f>
        <v>1.2972972972972974</v>
      </c>
      <c r="S366" s="23">
        <f>MYRANKS_P[[#This Row],[W]]*P_PTS_W+MYRANKS_P[[#This Row],[L]]*P_PTS_L+MYRANKS_P[[#This Row],[IP]]*P_PTS_IP+MYRANKS_P[[#This Row],[SO]]*P_PTS_K+MYRANKS_P[[#This Row],[BB]]*P_PTS_BB+MYRANKS_P[[#This Row],[H]]*P_PTS_HA+MYRANKS_P[[#This Row],[SV]]*P_PTS_SV+MYRANKS_P[[#This Row],[HR]]*P_PTS_HRA+MYRANKS_P[[#This Row],[ER]]*P_PTS_ER</f>
        <v>0</v>
      </c>
      <c r="T366" s="23">
        <f>VLOOKUP(MYRANKS_P[[#This Row],[POS]],REPLACEMENT_LEVEL[],3,FALSE)</f>
        <v>0</v>
      </c>
      <c r="U366" s="23">
        <f>MYRANKS_P[[#This Row],[PROJ PTS]]-MYRANKS_P[[#This Row],[REPL LEVEL]]</f>
        <v>0</v>
      </c>
      <c r="V366" s="30">
        <f>RANK(MYRANKS_P[[#This Row],[POINTS OVER REPL]],MYRANKS_P[POINTS OVER REPL])</f>
        <v>1</v>
      </c>
      <c r="W366" s="29">
        <f>IF(MYRANKS_P[[#This Row],[RANK]]&lt;=TOTAL_PITCHERS_DRAFTED,MYRANKS_P[[#This Row],[POINTS OVER REPL]],0)</f>
        <v>0</v>
      </c>
      <c r="X366" s="35">
        <f>MYRANKS_P[[#This Row],[POINTS OVER REPL]]*DOLLAR_VALUE_PER_POINT+1</f>
        <v>1</v>
      </c>
      <c r="Y366" s="35"/>
      <c r="Z366" s="29">
        <f>IF(AND(MYRANKS_P[[#This Row],[RANK]]&lt;=(TOTAL_PITCHERS_DRAFTED-PITCHERS_BELOW_REPL_DRAFTED),MYRANKS_P[[#This Row],[$ACTUAL]]=""),MYRANKS_P[[#This Row],[POINTS OVER REPL]],0)</f>
        <v>0</v>
      </c>
      <c r="AA366" s="40">
        <f>IF(MYRANKS_P[[#This Row],[$ACTUAL]]="",MYRANKS_P[[#This Row],[POINTS OVER REPL]]*REMAINING_DOLLAR_VALUE_PER_POINT+1,0)</f>
        <v>1</v>
      </c>
    </row>
    <row r="367" spans="1:27" x14ac:dyDescent="0.25">
      <c r="A367" s="9" t="s">
        <v>12899</v>
      </c>
      <c r="B367" s="14" t="str">
        <f>VLOOKUP(MYRANKS_P[[#This Row],[PLAYERID]],PLAYERIDMAP2[],COLUMN(PLAYERIDMAP2[LASTNAME]),FALSE)</f>
        <v>Hale</v>
      </c>
      <c r="C367" s="14" t="str">
        <f>VLOOKUP(MYRANKS_P[[#This Row],[PLAYERID]],PLAYERIDMAP2[],COLUMN(PLAYERIDMAP2[FIRSTNAME]),FALSE)</f>
        <v>David</v>
      </c>
      <c r="D367" s="14" t="str">
        <f>MYRANKS_P[[#This Row],[FNAME]]&amp;" "&amp;MYRANKS_P[[#This Row],[LNAME]]</f>
        <v>David Hale</v>
      </c>
      <c r="E367" s="14" t="str">
        <f>VLOOKUP(MYRANKS_P[[#This Row],[PLAYERID]],PLAYERIDMAP2[],COLUMN(PLAYERIDMAP2[TEAM]),FALSE)</f>
        <v>COL</v>
      </c>
      <c r="F367" s="14" t="str">
        <f>VLOOKUP(MYRANKS_P[[#This Row],[PLAYERID]],PLAYERIDMAP2[],COLUMN(PLAYERIDMAP2[POS]),FALSE)</f>
        <v>P</v>
      </c>
      <c r="G367" s="14">
        <f>IFERROR(VALUE(VLOOKUP(MYRANKS_P[[#This Row],[PLAYERID]],PLAYERIDMAP2[],COLUMN(PLAYERIDMAP2[IDFANGRAPHS]),FALSE)),VLOOKUP(MYRANKS_P[[#This Row],[PLAYERID]],PLAYERIDMAP2[],COLUMN(PLAYERIDMAP2[IDFANGRAPHS]),FALSE))</f>
        <v>9756</v>
      </c>
      <c r="H367" s="23">
        <f>IFERROR(VLOOKUP(MYRANKS_P[[#This Row],[IDFANGRAPHS]],STEAMER_P[],COLUMN(STEAMER_P[W]),FALSE),0)</f>
        <v>2</v>
      </c>
      <c r="I367" s="23">
        <f>IFERROR(VLOOKUP(MYRANKS_P[[#This Row],[IDFANGRAPHS]],STEAMER_P[],COLUMN(STEAMER_P[L]),FALSE),0)</f>
        <v>3</v>
      </c>
      <c r="J367" s="23">
        <f>IFERROR(VLOOKUP(MYRANKS_P[[#This Row],[IDFANGRAPHS]],STEAMER_P[],COLUMN(STEAMER_P[SV]),FALSE),0)</f>
        <v>0</v>
      </c>
      <c r="K367" s="23">
        <f>IFERROR(VLOOKUP(MYRANKS_P[[#This Row],[IDFANGRAPHS]],STEAMER_P[],COLUMN(STEAMER_P[IP]),FALSE),0)</f>
        <v>46</v>
      </c>
      <c r="L367" s="23">
        <f>IFERROR(VLOOKUP(MYRANKS_P[[#This Row],[IDFANGRAPHS]],STEAMER_P[],COLUMN(STEAMER_P[H]),FALSE),0)</f>
        <v>52</v>
      </c>
      <c r="M367" s="23">
        <f>IFERROR(VLOOKUP(MYRANKS_P[[#This Row],[IDFANGRAPHS]],STEAMER_P[],COLUMN(STEAMER_P[ER]),FALSE),0)</f>
        <v>25</v>
      </c>
      <c r="N367" s="23">
        <f>IFERROR(VLOOKUP(MYRANKS_P[[#This Row],[IDFANGRAPHS]],STEAMER_P[],COLUMN(STEAMER_P[HR]),FALSE),0)</f>
        <v>6</v>
      </c>
      <c r="O367" s="23">
        <f>IFERROR(VLOOKUP(MYRANKS_P[[#This Row],[IDFANGRAPHS]],STEAMER_P[],COLUMN(STEAMER_P[SO]),FALSE),0)</f>
        <v>31</v>
      </c>
      <c r="P367" s="23">
        <f>IFERROR(VLOOKUP(MYRANKS_P[[#This Row],[IDFANGRAPHS]],STEAMER_P[],COLUMN(STEAMER_P[BB]),FALSE),0)</f>
        <v>16</v>
      </c>
      <c r="Q367" s="21">
        <f>IFERROR((MYRANKS_P[[#This Row],[ER]]*9)/MYRANKS_P[[#This Row],[IP]],0)</f>
        <v>4.8913043478260869</v>
      </c>
      <c r="R367" s="21">
        <f>IFERROR((MYRANKS_P[[#This Row],[BB]]+MYRANKS_P[[#This Row],[H]])/MYRANKS_P[[#This Row],[IP]],0)</f>
        <v>1.4782608695652173</v>
      </c>
      <c r="S367" s="23">
        <f>MYRANKS_P[[#This Row],[W]]*P_PTS_W+MYRANKS_P[[#This Row],[L]]*P_PTS_L+MYRANKS_P[[#This Row],[IP]]*P_PTS_IP+MYRANKS_P[[#This Row],[SO]]*P_PTS_K+MYRANKS_P[[#This Row],[BB]]*P_PTS_BB+MYRANKS_P[[#This Row],[H]]*P_PTS_HA+MYRANKS_P[[#This Row],[SV]]*P_PTS_SV+MYRANKS_P[[#This Row],[HR]]*P_PTS_HRA+MYRANKS_P[[#This Row],[ER]]*P_PTS_ER</f>
        <v>0</v>
      </c>
      <c r="T367" s="23">
        <f>VLOOKUP(MYRANKS_P[[#This Row],[POS]],REPLACEMENT_LEVEL[],3,FALSE)</f>
        <v>0</v>
      </c>
      <c r="U367" s="23">
        <f>MYRANKS_P[[#This Row],[PROJ PTS]]-MYRANKS_P[[#This Row],[REPL LEVEL]]</f>
        <v>0</v>
      </c>
      <c r="V367" s="30">
        <f>RANK(MYRANKS_P[[#This Row],[POINTS OVER REPL]],MYRANKS_P[POINTS OVER REPL])</f>
        <v>1</v>
      </c>
      <c r="W367" s="29">
        <f>IF(MYRANKS_P[[#This Row],[RANK]]&lt;=TOTAL_PITCHERS_DRAFTED,MYRANKS_P[[#This Row],[POINTS OVER REPL]],0)</f>
        <v>0</v>
      </c>
      <c r="X367" s="35">
        <f>MYRANKS_P[[#This Row],[POINTS OVER REPL]]*DOLLAR_VALUE_PER_POINT+1</f>
        <v>1</v>
      </c>
      <c r="Y367" s="35"/>
      <c r="Z367" s="29">
        <f>IF(AND(MYRANKS_P[[#This Row],[RANK]]&lt;=(TOTAL_PITCHERS_DRAFTED-PITCHERS_BELOW_REPL_DRAFTED),MYRANKS_P[[#This Row],[$ACTUAL]]=""),MYRANKS_P[[#This Row],[POINTS OVER REPL]],0)</f>
        <v>0</v>
      </c>
      <c r="AA367" s="40">
        <f>IF(MYRANKS_P[[#This Row],[$ACTUAL]]="",MYRANKS_P[[#This Row],[POINTS OVER REPL]]*REMAINING_DOLLAR_VALUE_PER_POINT+1,0)</f>
        <v>1</v>
      </c>
    </row>
    <row r="368" spans="1:27" x14ac:dyDescent="0.25">
      <c r="A368" s="6" t="s">
        <v>12147</v>
      </c>
      <c r="B368" s="14" t="str">
        <f>VLOOKUP(MYRANKS_P[[#This Row],[PLAYERID]],PLAYERIDMAP2[],COLUMN(PLAYERIDMAP2[LASTNAME]),FALSE)</f>
        <v>Delabar</v>
      </c>
      <c r="C368" s="14" t="str">
        <f>VLOOKUP(MYRANKS_P[[#This Row],[PLAYERID]],PLAYERIDMAP2[],COLUMN(PLAYERIDMAP2[FIRSTNAME]),FALSE)</f>
        <v>Steve</v>
      </c>
      <c r="D368" s="14" t="str">
        <f>MYRANKS_P[[#This Row],[FNAME]]&amp;" "&amp;MYRANKS_P[[#This Row],[LNAME]]</f>
        <v>Steve Delabar</v>
      </c>
      <c r="E368" s="14" t="str">
        <f>VLOOKUP(MYRANKS_P[[#This Row],[PLAYERID]],PLAYERIDMAP2[],COLUMN(PLAYERIDMAP2[TEAM]),FALSE)</f>
        <v>TOR</v>
      </c>
      <c r="F368" s="14" t="str">
        <f>VLOOKUP(MYRANKS_P[[#This Row],[PLAYERID]],PLAYERIDMAP2[],COLUMN(PLAYERIDMAP2[POS]),FALSE)</f>
        <v>P</v>
      </c>
      <c r="G368" s="14">
        <f>IFERROR(VALUE(VLOOKUP(MYRANKS_P[[#This Row],[PLAYERID]],PLAYERIDMAP2[],COLUMN(PLAYERIDMAP2[IDFANGRAPHS]),FALSE)),VLOOKUP(MYRANKS_P[[#This Row],[PLAYERID]],PLAYERIDMAP2[],COLUMN(PLAYERIDMAP2[IDFANGRAPHS]),FALSE))</f>
        <v>11827</v>
      </c>
      <c r="H368" s="23">
        <f>IFERROR(VLOOKUP(MYRANKS_P[[#This Row],[IDFANGRAPHS]],STEAMER_P[],COLUMN(STEAMER_P[W]),FALSE),0)</f>
        <v>1</v>
      </c>
      <c r="I368" s="23">
        <f>IFERROR(VLOOKUP(MYRANKS_P[[#This Row],[IDFANGRAPHS]],STEAMER_P[],COLUMN(STEAMER_P[L]),FALSE),0)</f>
        <v>1</v>
      </c>
      <c r="J368" s="23">
        <f>IFERROR(VLOOKUP(MYRANKS_P[[#This Row],[IDFANGRAPHS]],STEAMER_P[],COLUMN(STEAMER_P[SV]),FALSE),0)</f>
        <v>0</v>
      </c>
      <c r="K368" s="23">
        <f>IFERROR(VLOOKUP(MYRANKS_P[[#This Row],[IDFANGRAPHS]],STEAMER_P[],COLUMN(STEAMER_P[IP]),FALSE),0)</f>
        <v>30</v>
      </c>
      <c r="L368" s="23">
        <f>IFERROR(VLOOKUP(MYRANKS_P[[#This Row],[IDFANGRAPHS]],STEAMER_P[],COLUMN(STEAMER_P[H]),FALSE),0)</f>
        <v>26</v>
      </c>
      <c r="M368" s="23">
        <f>IFERROR(VLOOKUP(MYRANKS_P[[#This Row],[IDFANGRAPHS]],STEAMER_P[],COLUMN(STEAMER_P[ER]),FALSE),0)</f>
        <v>13</v>
      </c>
      <c r="N368" s="23">
        <f>IFERROR(VLOOKUP(MYRANKS_P[[#This Row],[IDFANGRAPHS]],STEAMER_P[],COLUMN(STEAMER_P[HR]),FALSE),0)</f>
        <v>4</v>
      </c>
      <c r="O368" s="23">
        <f>IFERROR(VLOOKUP(MYRANKS_P[[#This Row],[IDFANGRAPHS]],STEAMER_P[],COLUMN(STEAMER_P[SO]),FALSE),0)</f>
        <v>31</v>
      </c>
      <c r="P368" s="23">
        <f>IFERROR(VLOOKUP(MYRANKS_P[[#This Row],[IDFANGRAPHS]],STEAMER_P[],COLUMN(STEAMER_P[BB]),FALSE),0)</f>
        <v>14</v>
      </c>
      <c r="Q368" s="21">
        <f>IFERROR((MYRANKS_P[[#This Row],[ER]]*9)/MYRANKS_P[[#This Row],[IP]],0)</f>
        <v>3.9</v>
      </c>
      <c r="R368" s="21">
        <f>IFERROR((MYRANKS_P[[#This Row],[BB]]+MYRANKS_P[[#This Row],[H]])/MYRANKS_P[[#This Row],[IP]],0)</f>
        <v>1.3333333333333333</v>
      </c>
      <c r="S368" s="23">
        <f>MYRANKS_P[[#This Row],[W]]*P_PTS_W+MYRANKS_P[[#This Row],[L]]*P_PTS_L+MYRANKS_P[[#This Row],[IP]]*P_PTS_IP+MYRANKS_P[[#This Row],[SO]]*P_PTS_K+MYRANKS_P[[#This Row],[BB]]*P_PTS_BB+MYRANKS_P[[#This Row],[H]]*P_PTS_HA+MYRANKS_P[[#This Row],[SV]]*P_PTS_SV+MYRANKS_P[[#This Row],[HR]]*P_PTS_HRA+MYRANKS_P[[#This Row],[ER]]*P_PTS_ER</f>
        <v>0</v>
      </c>
      <c r="T368" s="23">
        <f>VLOOKUP(MYRANKS_P[[#This Row],[POS]],REPLACEMENT_LEVEL[],3,FALSE)</f>
        <v>0</v>
      </c>
      <c r="U368" s="23">
        <f>MYRANKS_P[[#This Row],[PROJ PTS]]-MYRANKS_P[[#This Row],[REPL LEVEL]]</f>
        <v>0</v>
      </c>
      <c r="V368" s="30">
        <f>RANK(MYRANKS_P[[#This Row],[POINTS OVER REPL]],MYRANKS_P[POINTS OVER REPL])</f>
        <v>1</v>
      </c>
      <c r="W368" s="29">
        <f>IF(MYRANKS_P[[#This Row],[RANK]]&lt;=TOTAL_PITCHERS_DRAFTED,MYRANKS_P[[#This Row],[POINTS OVER REPL]],0)</f>
        <v>0</v>
      </c>
      <c r="X368" s="35">
        <f>MYRANKS_P[[#This Row],[POINTS OVER REPL]]*DOLLAR_VALUE_PER_POINT+1</f>
        <v>1</v>
      </c>
      <c r="Y368" s="35"/>
      <c r="Z368" s="29">
        <f>IF(AND(MYRANKS_P[[#This Row],[RANK]]&lt;=(TOTAL_PITCHERS_DRAFTED-PITCHERS_BELOW_REPL_DRAFTED),MYRANKS_P[[#This Row],[$ACTUAL]]=""),MYRANKS_P[[#This Row],[POINTS OVER REPL]],0)</f>
        <v>0</v>
      </c>
      <c r="AA368" s="40">
        <f>IF(MYRANKS_P[[#This Row],[$ACTUAL]]="",MYRANKS_P[[#This Row],[POINTS OVER REPL]]*REMAINING_DOLLAR_VALUE_PER_POINT+1,0)</f>
        <v>1</v>
      </c>
    </row>
    <row r="369" spans="1:27" x14ac:dyDescent="0.25">
      <c r="A369" s="9" t="s">
        <v>18496</v>
      </c>
      <c r="B369" s="14" t="str">
        <f>VLOOKUP(MYRANKS_P[[#This Row],[PLAYERID]],PLAYERIDMAP2[],COLUMN(PLAYERIDMAP2[LASTNAME]),FALSE)</f>
        <v>Owens</v>
      </c>
      <c r="C369" s="14" t="str">
        <f>VLOOKUP(MYRANKS_P[[#This Row],[PLAYERID]],PLAYERIDMAP2[],COLUMN(PLAYERIDMAP2[FIRSTNAME]),FALSE)</f>
        <v>Henry</v>
      </c>
      <c r="D369" s="14" t="str">
        <f>MYRANKS_P[[#This Row],[FNAME]]&amp;" "&amp;MYRANKS_P[[#This Row],[LNAME]]</f>
        <v>Henry Owens</v>
      </c>
      <c r="E369" s="14" t="str">
        <f>VLOOKUP(MYRANKS_P[[#This Row],[PLAYERID]],PLAYERIDMAP2[],COLUMN(PLAYERIDMAP2[TEAM]),FALSE)</f>
        <v>BOS</v>
      </c>
      <c r="F369" s="14" t="str">
        <f>VLOOKUP(MYRANKS_P[[#This Row],[PLAYERID]],PLAYERIDMAP2[],COLUMN(PLAYERIDMAP2[POS]),FALSE)</f>
        <v>P</v>
      </c>
      <c r="G369" s="14">
        <f>IFERROR(VALUE(VLOOKUP(MYRANKS_P[[#This Row],[PLAYERID]],PLAYERIDMAP2[],COLUMN(PLAYERIDMAP2[IDFANGRAPHS]),FALSE)),VLOOKUP(MYRANKS_P[[#This Row],[PLAYERID]],PLAYERIDMAP2[],COLUMN(PLAYERIDMAP2[IDFANGRAPHS]),FALSE))</f>
        <v>13143</v>
      </c>
      <c r="H369" s="23">
        <f>IFERROR(VLOOKUP(MYRANKS_P[[#This Row],[IDFANGRAPHS]],STEAMER_P[],COLUMN(STEAMER_P[W]),FALSE),0)</f>
        <v>2</v>
      </c>
      <c r="I369" s="23">
        <f>IFERROR(VLOOKUP(MYRANKS_P[[#This Row],[IDFANGRAPHS]],STEAMER_P[],COLUMN(STEAMER_P[L]),FALSE),0)</f>
        <v>2</v>
      </c>
      <c r="J369" s="23">
        <f>IFERROR(VLOOKUP(MYRANKS_P[[#This Row],[IDFANGRAPHS]],STEAMER_P[],COLUMN(STEAMER_P[SV]),FALSE),0)</f>
        <v>0</v>
      </c>
      <c r="K369" s="23">
        <f>IFERROR(VLOOKUP(MYRANKS_P[[#This Row],[IDFANGRAPHS]],STEAMER_P[],COLUMN(STEAMER_P[IP]),FALSE),0)</f>
        <v>37</v>
      </c>
      <c r="L369" s="23">
        <f>IFERROR(VLOOKUP(MYRANKS_P[[#This Row],[IDFANGRAPHS]],STEAMER_P[],COLUMN(STEAMER_P[H]),FALSE),0)</f>
        <v>36</v>
      </c>
      <c r="M369" s="23">
        <f>IFERROR(VLOOKUP(MYRANKS_P[[#This Row],[IDFANGRAPHS]],STEAMER_P[],COLUMN(STEAMER_P[ER]),FALSE),0)</f>
        <v>18</v>
      </c>
      <c r="N369" s="23">
        <f>IFERROR(VLOOKUP(MYRANKS_P[[#This Row],[IDFANGRAPHS]],STEAMER_P[],COLUMN(STEAMER_P[HR]),FALSE),0)</f>
        <v>5</v>
      </c>
      <c r="O369" s="23">
        <f>IFERROR(VLOOKUP(MYRANKS_P[[#This Row],[IDFANGRAPHS]],STEAMER_P[],COLUMN(STEAMER_P[SO]),FALSE),0)</f>
        <v>31</v>
      </c>
      <c r="P369" s="23">
        <f>IFERROR(VLOOKUP(MYRANKS_P[[#This Row],[IDFANGRAPHS]],STEAMER_P[],COLUMN(STEAMER_P[BB]),FALSE),0)</f>
        <v>17</v>
      </c>
      <c r="Q369" s="21">
        <f>IFERROR((MYRANKS_P[[#This Row],[ER]]*9)/MYRANKS_P[[#This Row],[IP]],0)</f>
        <v>4.3783783783783781</v>
      </c>
      <c r="R369" s="21">
        <f>IFERROR((MYRANKS_P[[#This Row],[BB]]+MYRANKS_P[[#This Row],[H]])/MYRANKS_P[[#This Row],[IP]],0)</f>
        <v>1.4324324324324325</v>
      </c>
      <c r="S369" s="23">
        <f>MYRANKS_P[[#This Row],[W]]*P_PTS_W+MYRANKS_P[[#This Row],[L]]*P_PTS_L+MYRANKS_P[[#This Row],[IP]]*P_PTS_IP+MYRANKS_P[[#This Row],[SO]]*P_PTS_K+MYRANKS_P[[#This Row],[BB]]*P_PTS_BB+MYRANKS_P[[#This Row],[H]]*P_PTS_HA+MYRANKS_P[[#This Row],[SV]]*P_PTS_SV+MYRANKS_P[[#This Row],[HR]]*P_PTS_HRA+MYRANKS_P[[#This Row],[ER]]*P_PTS_ER</f>
        <v>0</v>
      </c>
      <c r="T369" s="23">
        <f>VLOOKUP(MYRANKS_P[[#This Row],[POS]],REPLACEMENT_LEVEL[],3,FALSE)</f>
        <v>0</v>
      </c>
      <c r="U369" s="23">
        <f>MYRANKS_P[[#This Row],[PROJ PTS]]-MYRANKS_P[[#This Row],[REPL LEVEL]]</f>
        <v>0</v>
      </c>
      <c r="V369" s="30">
        <f>RANK(MYRANKS_P[[#This Row],[POINTS OVER REPL]],MYRANKS_P[POINTS OVER REPL])</f>
        <v>1</v>
      </c>
      <c r="W369" s="29">
        <f>IF(MYRANKS_P[[#This Row],[RANK]]&lt;=TOTAL_PITCHERS_DRAFTED,MYRANKS_P[[#This Row],[POINTS OVER REPL]],0)</f>
        <v>0</v>
      </c>
      <c r="X369" s="35">
        <f>MYRANKS_P[[#This Row],[POINTS OVER REPL]]*DOLLAR_VALUE_PER_POINT+1</f>
        <v>1</v>
      </c>
      <c r="Y369" s="35"/>
      <c r="Z369" s="29">
        <f>IF(AND(MYRANKS_P[[#This Row],[RANK]]&lt;=(TOTAL_PITCHERS_DRAFTED-PITCHERS_BELOW_REPL_DRAFTED),MYRANKS_P[[#This Row],[$ACTUAL]]=""),MYRANKS_P[[#This Row],[POINTS OVER REPL]],0)</f>
        <v>0</v>
      </c>
      <c r="AA369" s="40">
        <f>IF(MYRANKS_P[[#This Row],[$ACTUAL]]="",MYRANKS_P[[#This Row],[POINTS OVER REPL]]*REMAINING_DOLLAR_VALUE_PER_POINT+1,0)</f>
        <v>1</v>
      </c>
    </row>
    <row r="370" spans="1:27" x14ac:dyDescent="0.25">
      <c r="A370" s="89" t="s">
        <v>20028</v>
      </c>
      <c r="B370" s="90" t="str">
        <f>VLOOKUP(MYRANKS_P[[#This Row],[PLAYERID]],PLAYERIDMAP2[],COLUMN(PLAYERIDMAP2[LASTNAME]),FALSE)</f>
        <v>Wright</v>
      </c>
      <c r="C370" s="90" t="str">
        <f>VLOOKUP(MYRANKS_P[[#This Row],[PLAYERID]],PLAYERIDMAP2[],COLUMN(PLAYERIDMAP2[FIRSTNAME]),FALSE)</f>
        <v>Mike</v>
      </c>
      <c r="D370" s="90" t="str">
        <f>MYRANKS_P[[#This Row],[FNAME]]&amp;" "&amp;MYRANKS_P[[#This Row],[LNAME]]</f>
        <v>Mike Wright</v>
      </c>
      <c r="E370" s="90" t="str">
        <f>VLOOKUP(MYRANKS_P[[#This Row],[PLAYERID]],PLAYERIDMAP2[],COLUMN(PLAYERIDMAP2[TEAM]),FALSE)</f>
        <v>BAL</v>
      </c>
      <c r="F370" s="90" t="str">
        <f>VLOOKUP(MYRANKS_P[[#This Row],[PLAYERID]],PLAYERIDMAP2[],COLUMN(PLAYERIDMAP2[POS]),FALSE)</f>
        <v>P</v>
      </c>
      <c r="G370" s="90">
        <f>IFERROR(VALUE(VLOOKUP(MYRANKS_P[[#This Row],[PLAYERID]],PLAYERIDMAP2[],COLUMN(PLAYERIDMAP2[IDFANGRAPHS]),FALSE)),VLOOKUP(MYRANKS_P[[#This Row],[PLAYERID]],PLAYERIDMAP2[],COLUMN(PLAYERIDMAP2[IDFANGRAPHS]),FALSE))</f>
        <v>12586</v>
      </c>
      <c r="H370" s="23">
        <f>IFERROR(VLOOKUP(MYRANKS_P[[#This Row],[IDFANGRAPHS]],STEAMER_P[],COLUMN(STEAMER_P[W]),FALSE),0)</f>
        <v>2</v>
      </c>
      <c r="I370" s="23">
        <f>IFERROR(VLOOKUP(MYRANKS_P[[#This Row],[IDFANGRAPHS]],STEAMER_P[],COLUMN(STEAMER_P[L]),FALSE),0)</f>
        <v>3</v>
      </c>
      <c r="J370" s="23">
        <f>IFERROR(VLOOKUP(MYRANKS_P[[#This Row],[IDFANGRAPHS]],STEAMER_P[],COLUMN(STEAMER_P[SV]),FALSE),0)</f>
        <v>0</v>
      </c>
      <c r="K370" s="23">
        <f>IFERROR(VLOOKUP(MYRANKS_P[[#This Row],[IDFANGRAPHS]],STEAMER_P[],COLUMN(STEAMER_P[IP]),FALSE),0)</f>
        <v>45</v>
      </c>
      <c r="L370" s="23">
        <f>IFERROR(VLOOKUP(MYRANKS_P[[#This Row],[IDFANGRAPHS]],STEAMER_P[],COLUMN(STEAMER_P[H]),FALSE),0)</f>
        <v>47</v>
      </c>
      <c r="M370" s="23">
        <f>IFERROR(VLOOKUP(MYRANKS_P[[#This Row],[IDFANGRAPHS]],STEAMER_P[],COLUMN(STEAMER_P[ER]),FALSE),0)</f>
        <v>23</v>
      </c>
      <c r="N370" s="23">
        <f>IFERROR(VLOOKUP(MYRANKS_P[[#This Row],[IDFANGRAPHS]],STEAMER_P[],COLUMN(STEAMER_P[HR]),FALSE),0)</f>
        <v>7</v>
      </c>
      <c r="O370" s="23">
        <f>IFERROR(VLOOKUP(MYRANKS_P[[#This Row],[IDFANGRAPHS]],STEAMER_P[],COLUMN(STEAMER_P[SO]),FALSE),0)</f>
        <v>31</v>
      </c>
      <c r="P370" s="23">
        <f>IFERROR(VLOOKUP(MYRANKS_P[[#This Row],[IDFANGRAPHS]],STEAMER_P[],COLUMN(STEAMER_P[BB]),FALSE),0)</f>
        <v>15</v>
      </c>
      <c r="Q370" s="75">
        <f>IFERROR((MYRANKS_P[[#This Row],[ER]]*9)/MYRANKS_P[[#This Row],[IP]],0)</f>
        <v>4.5999999999999996</v>
      </c>
      <c r="R370" s="75">
        <f>IFERROR((MYRANKS_P[[#This Row],[BB]]+MYRANKS_P[[#This Row],[H]])/MYRANKS_P[[#This Row],[IP]],0)</f>
        <v>1.3777777777777778</v>
      </c>
      <c r="S370" s="74">
        <f>MYRANKS_P[[#This Row],[W]]*P_PTS_W+MYRANKS_P[[#This Row],[L]]*P_PTS_L+MYRANKS_P[[#This Row],[IP]]*P_PTS_IP+MYRANKS_P[[#This Row],[SO]]*P_PTS_K+MYRANKS_P[[#This Row],[BB]]*P_PTS_BB+MYRANKS_P[[#This Row],[H]]*P_PTS_HA+MYRANKS_P[[#This Row],[SV]]*P_PTS_SV+MYRANKS_P[[#This Row],[HR]]*P_PTS_HRA+MYRANKS_P[[#This Row],[ER]]*P_PTS_ER</f>
        <v>0</v>
      </c>
      <c r="T370" s="74">
        <f>VLOOKUP(MYRANKS_P[[#This Row],[POS]],REPLACEMENT_LEVEL[],3,FALSE)</f>
        <v>0</v>
      </c>
      <c r="U370" s="74">
        <f>MYRANKS_P[[#This Row],[PROJ PTS]]-MYRANKS_P[[#This Row],[REPL LEVEL]]</f>
        <v>0</v>
      </c>
      <c r="V370" s="73">
        <f>RANK(MYRANKS_P[[#This Row],[POINTS OVER REPL]],MYRANKS_P[POINTS OVER REPL])</f>
        <v>1</v>
      </c>
      <c r="W370" s="74">
        <f>IF(MYRANKS_P[[#This Row],[RANK]]&lt;=TOTAL_PITCHERS_DRAFTED,MYRANKS_P[[#This Row],[POINTS OVER REPL]],0)</f>
        <v>0</v>
      </c>
      <c r="X370" s="76">
        <f>MYRANKS_P[[#This Row],[POINTS OVER REPL]]*DOLLAR_VALUE_PER_POINT+1</f>
        <v>1</v>
      </c>
      <c r="Y370" s="76"/>
      <c r="Z370" s="74">
        <f>IF(AND(MYRANKS_P[[#This Row],[RANK]]&lt;=(TOTAL_PITCHERS_DRAFTED-PITCHERS_BELOW_REPL_DRAFTED),MYRANKS_P[[#This Row],[$ACTUAL]]=""),MYRANKS_P[[#This Row],[POINTS OVER REPL]],0)</f>
        <v>0</v>
      </c>
      <c r="AA370" s="77">
        <f>IF(MYRANKS_P[[#This Row],[$ACTUAL]]="",MYRANKS_P[[#This Row],[POINTS OVER REPL]]*REMAINING_DOLLAR_VALUE_PER_POINT+1,0)</f>
        <v>1</v>
      </c>
    </row>
    <row r="371" spans="1:27" x14ac:dyDescent="0.25">
      <c r="A371" s="2" t="s">
        <v>14020</v>
      </c>
      <c r="B371" s="14" t="str">
        <f>VLOOKUP(MYRANKS_P[[#This Row],[PLAYERID]],PLAYERIDMAP2[],COLUMN(PLAYERIDMAP2[LASTNAME]),FALSE)</f>
        <v>Medina</v>
      </c>
      <c r="C371" s="14" t="str">
        <f>VLOOKUP(MYRANKS_P[[#This Row],[PLAYERID]],PLAYERIDMAP2[],COLUMN(PLAYERIDMAP2[FIRSTNAME]),FALSE)</f>
        <v>Yoervis</v>
      </c>
      <c r="D371" s="14" t="str">
        <f>MYRANKS_P[[#This Row],[FNAME]]&amp;" "&amp;MYRANKS_P[[#This Row],[LNAME]]</f>
        <v>Yoervis Medina</v>
      </c>
      <c r="E371" s="14" t="str">
        <f>VLOOKUP(MYRANKS_P[[#This Row],[PLAYERID]],PLAYERIDMAP2[],COLUMN(PLAYERIDMAP2[TEAM]),FALSE)</f>
        <v>CHC</v>
      </c>
      <c r="F371" s="14" t="str">
        <f>VLOOKUP(MYRANKS_P[[#This Row],[PLAYERID]],PLAYERIDMAP2[],COLUMN(PLAYERIDMAP2[POS]),FALSE)</f>
        <v>P</v>
      </c>
      <c r="G371" s="14">
        <f>IFERROR(VALUE(VLOOKUP(MYRANKS_P[[#This Row],[PLAYERID]],PLAYERIDMAP2[],COLUMN(PLAYERIDMAP2[IDFANGRAPHS]),FALSE)),VLOOKUP(MYRANKS_P[[#This Row],[PLAYERID]],PLAYERIDMAP2[],COLUMN(PLAYERIDMAP2[IDFANGRAPHS]),FALSE))</f>
        <v>10498</v>
      </c>
      <c r="H371" s="23">
        <f>IFERROR(VLOOKUP(MYRANKS_P[[#This Row],[IDFANGRAPHS]],STEAMER_P[],COLUMN(STEAMER_P[W]),FALSE),0)</f>
        <v>2</v>
      </c>
      <c r="I371" s="23">
        <f>IFERROR(VLOOKUP(MYRANKS_P[[#This Row],[IDFANGRAPHS]],STEAMER_P[],COLUMN(STEAMER_P[L]),FALSE),0)</f>
        <v>2</v>
      </c>
      <c r="J371" s="23">
        <f>IFERROR(VLOOKUP(MYRANKS_P[[#This Row],[IDFANGRAPHS]],STEAMER_P[],COLUMN(STEAMER_P[SV]),FALSE),0)</f>
        <v>0</v>
      </c>
      <c r="K371" s="23">
        <f>IFERROR(VLOOKUP(MYRANKS_P[[#This Row],[IDFANGRAPHS]],STEAMER_P[],COLUMN(STEAMER_P[IP]),FALSE),0)</f>
        <v>35</v>
      </c>
      <c r="L371" s="23">
        <f>IFERROR(VLOOKUP(MYRANKS_P[[#This Row],[IDFANGRAPHS]],STEAMER_P[],COLUMN(STEAMER_P[H]),FALSE),0)</f>
        <v>33</v>
      </c>
      <c r="M371" s="23">
        <f>IFERROR(VLOOKUP(MYRANKS_P[[#This Row],[IDFANGRAPHS]],STEAMER_P[],COLUMN(STEAMER_P[ER]),FALSE),0)</f>
        <v>15</v>
      </c>
      <c r="N371" s="23">
        <f>IFERROR(VLOOKUP(MYRANKS_P[[#This Row],[IDFANGRAPHS]],STEAMER_P[],COLUMN(STEAMER_P[HR]),FALSE),0)</f>
        <v>3</v>
      </c>
      <c r="O371" s="23">
        <f>IFERROR(VLOOKUP(MYRANKS_P[[#This Row],[IDFANGRAPHS]],STEAMER_P[],COLUMN(STEAMER_P[SO]),FALSE),0)</f>
        <v>30</v>
      </c>
      <c r="P371" s="23">
        <f>IFERROR(VLOOKUP(MYRANKS_P[[#This Row],[IDFANGRAPHS]],STEAMER_P[],COLUMN(STEAMER_P[BB]),FALSE),0)</f>
        <v>16</v>
      </c>
      <c r="Q371" s="21">
        <f>IFERROR((MYRANKS_P[[#This Row],[ER]]*9)/MYRANKS_P[[#This Row],[IP]],0)</f>
        <v>3.8571428571428572</v>
      </c>
      <c r="R371" s="21">
        <f>IFERROR((MYRANKS_P[[#This Row],[BB]]+MYRANKS_P[[#This Row],[H]])/MYRANKS_P[[#This Row],[IP]],0)</f>
        <v>1.4</v>
      </c>
      <c r="S371" s="23">
        <f>MYRANKS_P[[#This Row],[W]]*P_PTS_W+MYRANKS_P[[#This Row],[L]]*P_PTS_L+MYRANKS_P[[#This Row],[IP]]*P_PTS_IP+MYRANKS_P[[#This Row],[SO]]*P_PTS_K+MYRANKS_P[[#This Row],[BB]]*P_PTS_BB+MYRANKS_P[[#This Row],[H]]*P_PTS_HA+MYRANKS_P[[#This Row],[SV]]*P_PTS_SV+MYRANKS_P[[#This Row],[HR]]*P_PTS_HRA+MYRANKS_P[[#This Row],[ER]]*P_PTS_ER</f>
        <v>0</v>
      </c>
      <c r="T371" s="23">
        <f>VLOOKUP(MYRANKS_P[[#This Row],[POS]],REPLACEMENT_LEVEL[],3,FALSE)</f>
        <v>0</v>
      </c>
      <c r="U371" s="23">
        <f>MYRANKS_P[[#This Row],[PROJ PTS]]-MYRANKS_P[[#This Row],[REPL LEVEL]]</f>
        <v>0</v>
      </c>
      <c r="V371" s="30">
        <f>RANK(MYRANKS_P[[#This Row],[POINTS OVER REPL]],MYRANKS_P[POINTS OVER REPL])</f>
        <v>1</v>
      </c>
      <c r="W371" s="29">
        <f>IF(MYRANKS_P[[#This Row],[RANK]]&lt;=TOTAL_PITCHERS_DRAFTED,MYRANKS_P[[#This Row],[POINTS OVER REPL]],0)</f>
        <v>0</v>
      </c>
      <c r="X371" s="35">
        <f>MYRANKS_P[[#This Row],[POINTS OVER REPL]]*DOLLAR_VALUE_PER_POINT+1</f>
        <v>1</v>
      </c>
      <c r="Y371" s="35"/>
      <c r="Z371" s="29">
        <f>IF(AND(MYRANKS_P[[#This Row],[RANK]]&lt;=(TOTAL_PITCHERS_DRAFTED-PITCHERS_BELOW_REPL_DRAFTED),MYRANKS_P[[#This Row],[$ACTUAL]]=""),MYRANKS_P[[#This Row],[POINTS OVER REPL]],0)</f>
        <v>0</v>
      </c>
      <c r="AA371" s="40">
        <f>IF(MYRANKS_P[[#This Row],[$ACTUAL]]="",MYRANKS_P[[#This Row],[POINTS OVER REPL]]*REMAINING_DOLLAR_VALUE_PER_POINT+1,0)</f>
        <v>1</v>
      </c>
    </row>
    <row r="372" spans="1:27" x14ac:dyDescent="0.25">
      <c r="A372" s="89" t="s">
        <v>15880</v>
      </c>
      <c r="B372" s="90" t="str">
        <f>VLOOKUP(MYRANKS_P[[#This Row],[PLAYERID]],PLAYERIDMAP2[],COLUMN(PLAYERIDMAP2[LASTNAME]),FALSE)</f>
        <v>Wieland</v>
      </c>
      <c r="C372" s="90" t="str">
        <f>VLOOKUP(MYRANKS_P[[#This Row],[PLAYERID]],PLAYERIDMAP2[],COLUMN(PLAYERIDMAP2[FIRSTNAME]),FALSE)</f>
        <v>Joe</v>
      </c>
      <c r="D372" s="90" t="str">
        <f>MYRANKS_P[[#This Row],[FNAME]]&amp;" "&amp;MYRANKS_P[[#This Row],[LNAME]]</f>
        <v>Joe Wieland</v>
      </c>
      <c r="E372" s="90" t="str">
        <f>VLOOKUP(MYRANKS_P[[#This Row],[PLAYERID]],PLAYERIDMAP2[],COLUMN(PLAYERIDMAP2[TEAM]),FALSE)</f>
        <v>LAD</v>
      </c>
      <c r="F372" s="90" t="str">
        <f>VLOOKUP(MYRANKS_P[[#This Row],[PLAYERID]],PLAYERIDMAP2[],COLUMN(PLAYERIDMAP2[POS]),FALSE)</f>
        <v>P</v>
      </c>
      <c r="G372" s="90">
        <f>IFERROR(VALUE(VLOOKUP(MYRANKS_P[[#This Row],[PLAYERID]],PLAYERIDMAP2[],COLUMN(PLAYERIDMAP2[IDFANGRAPHS]),FALSE)),VLOOKUP(MYRANKS_P[[#This Row],[PLAYERID]],PLAYERIDMAP2[],COLUMN(PLAYERIDMAP2[IDFANGRAPHS]),FALSE))</f>
        <v>6109</v>
      </c>
      <c r="H372" s="23">
        <f>IFERROR(VLOOKUP(MYRANKS_P[[#This Row],[IDFANGRAPHS]],STEAMER_P[],COLUMN(STEAMER_P[W]),FALSE),0)</f>
        <v>2</v>
      </c>
      <c r="I372" s="23">
        <f>IFERROR(VLOOKUP(MYRANKS_P[[#This Row],[IDFANGRAPHS]],STEAMER_P[],COLUMN(STEAMER_P[L]),FALSE),0)</f>
        <v>2</v>
      </c>
      <c r="J372" s="23">
        <f>IFERROR(VLOOKUP(MYRANKS_P[[#This Row],[IDFANGRAPHS]],STEAMER_P[],COLUMN(STEAMER_P[SV]),FALSE),0)</f>
        <v>0</v>
      </c>
      <c r="K372" s="23">
        <f>IFERROR(VLOOKUP(MYRANKS_P[[#This Row],[IDFANGRAPHS]],STEAMER_P[],COLUMN(STEAMER_P[IP]),FALSE),0)</f>
        <v>36</v>
      </c>
      <c r="L372" s="23">
        <f>IFERROR(VLOOKUP(MYRANKS_P[[#This Row],[IDFANGRAPHS]],STEAMER_P[],COLUMN(STEAMER_P[H]),FALSE),0)</f>
        <v>36</v>
      </c>
      <c r="M372" s="23">
        <f>IFERROR(VLOOKUP(MYRANKS_P[[#This Row],[IDFANGRAPHS]],STEAMER_P[],COLUMN(STEAMER_P[ER]),FALSE),0)</f>
        <v>16</v>
      </c>
      <c r="N372" s="23">
        <f>IFERROR(VLOOKUP(MYRANKS_P[[#This Row],[IDFANGRAPHS]],STEAMER_P[],COLUMN(STEAMER_P[HR]),FALSE),0)</f>
        <v>5</v>
      </c>
      <c r="O372" s="23">
        <f>IFERROR(VLOOKUP(MYRANKS_P[[#This Row],[IDFANGRAPHS]],STEAMER_P[],COLUMN(STEAMER_P[SO]),FALSE),0)</f>
        <v>30</v>
      </c>
      <c r="P372" s="23">
        <f>IFERROR(VLOOKUP(MYRANKS_P[[#This Row],[IDFANGRAPHS]],STEAMER_P[],COLUMN(STEAMER_P[BB]),FALSE),0)</f>
        <v>10</v>
      </c>
      <c r="Q372" s="82">
        <f>IFERROR((MYRANKS_P[[#This Row],[ER]]*9)/MYRANKS_P[[#This Row],[IP]],0)</f>
        <v>4</v>
      </c>
      <c r="R372" s="82">
        <f>IFERROR((MYRANKS_P[[#This Row],[BB]]+MYRANKS_P[[#This Row],[H]])/MYRANKS_P[[#This Row],[IP]],0)</f>
        <v>1.2777777777777777</v>
      </c>
      <c r="S372" s="81">
        <f>MYRANKS_P[[#This Row],[W]]*P_PTS_W+MYRANKS_P[[#This Row],[L]]*P_PTS_L+MYRANKS_P[[#This Row],[IP]]*P_PTS_IP+MYRANKS_P[[#This Row],[SO]]*P_PTS_K+MYRANKS_P[[#This Row],[BB]]*P_PTS_BB+MYRANKS_P[[#This Row],[H]]*P_PTS_HA+MYRANKS_P[[#This Row],[SV]]*P_PTS_SV+MYRANKS_P[[#This Row],[HR]]*P_PTS_HRA+MYRANKS_P[[#This Row],[ER]]*P_PTS_ER</f>
        <v>0</v>
      </c>
      <c r="T372" s="81">
        <f>VLOOKUP(MYRANKS_P[[#This Row],[POS]],REPLACEMENT_LEVEL[],3,FALSE)</f>
        <v>0</v>
      </c>
      <c r="U372" s="81">
        <f>MYRANKS_P[[#This Row],[PROJ PTS]]-MYRANKS_P[[#This Row],[REPL LEVEL]]</f>
        <v>0</v>
      </c>
      <c r="V372" s="80">
        <f>RANK(MYRANKS_P[[#This Row],[POINTS OVER REPL]],MYRANKS_P[POINTS OVER REPL])</f>
        <v>1</v>
      </c>
      <c r="W372" s="81">
        <f>IF(MYRANKS_P[[#This Row],[RANK]]&lt;=TOTAL_PITCHERS_DRAFTED,MYRANKS_P[[#This Row],[POINTS OVER REPL]],0)</f>
        <v>0</v>
      </c>
      <c r="X372" s="83">
        <f>MYRANKS_P[[#This Row],[POINTS OVER REPL]]*DOLLAR_VALUE_PER_POINT+1</f>
        <v>1</v>
      </c>
      <c r="Y372" s="83"/>
      <c r="Z372" s="81">
        <f>IF(AND(MYRANKS_P[[#This Row],[RANK]]&lt;=(TOTAL_PITCHERS_DRAFTED-PITCHERS_BELOW_REPL_DRAFTED),MYRANKS_P[[#This Row],[$ACTUAL]]=""),MYRANKS_P[[#This Row],[POINTS OVER REPL]],0)</f>
        <v>0</v>
      </c>
      <c r="AA372" s="84">
        <f>IF(MYRANKS_P[[#This Row],[$ACTUAL]]="",MYRANKS_P[[#This Row],[POINTS OVER REPL]]*REMAINING_DOLLAR_VALUE_PER_POINT+1,0)</f>
        <v>1</v>
      </c>
    </row>
    <row r="373" spans="1:27" x14ac:dyDescent="0.25">
      <c r="A373" s="9" t="s">
        <v>20367</v>
      </c>
      <c r="B373" s="14" t="str">
        <f>VLOOKUP(MYRANKS_P[[#This Row],[PLAYERID]],PLAYERIDMAP2[],COLUMN(PLAYERIDMAP2[LASTNAME]),FALSE)</f>
        <v>Montas</v>
      </c>
      <c r="C373" s="14" t="str">
        <f>VLOOKUP(MYRANKS_P[[#This Row],[PLAYERID]],PLAYERIDMAP2[],COLUMN(PLAYERIDMAP2[FIRSTNAME]),FALSE)</f>
        <v>Frankie</v>
      </c>
      <c r="D373" s="14" t="str">
        <f>MYRANKS_P[[#This Row],[FNAME]]&amp;" "&amp;MYRANKS_P[[#This Row],[LNAME]]</f>
        <v>Frankie Montas</v>
      </c>
      <c r="E373" s="14" t="str">
        <f>VLOOKUP(MYRANKS_P[[#This Row],[PLAYERID]],PLAYERIDMAP2[],COLUMN(PLAYERIDMAP2[TEAM]),FALSE)</f>
        <v>LAD</v>
      </c>
      <c r="F373" s="14" t="str">
        <f>VLOOKUP(MYRANKS_P[[#This Row],[PLAYERID]],PLAYERIDMAP2[],COLUMN(PLAYERIDMAP2[POS]),FALSE)</f>
        <v>P</v>
      </c>
      <c r="G373" s="14">
        <f>IFERROR(VALUE(VLOOKUP(MYRANKS_P[[#This Row],[PLAYERID]],PLAYERIDMAP2[],COLUMN(PLAYERIDMAP2[IDFANGRAPHS]),FALSE)),VLOOKUP(MYRANKS_P[[#This Row],[PLAYERID]],PLAYERIDMAP2[],COLUMN(PLAYERIDMAP2[IDFANGRAPHS]),FALSE))</f>
        <v>14309</v>
      </c>
      <c r="H373" s="23">
        <f>IFERROR(VLOOKUP(MYRANKS_P[[#This Row],[IDFANGRAPHS]],STEAMER_P[],COLUMN(STEAMER_P[W]),FALSE),0)</f>
        <v>2</v>
      </c>
      <c r="I373" s="23">
        <f>IFERROR(VLOOKUP(MYRANKS_P[[#This Row],[IDFANGRAPHS]],STEAMER_P[],COLUMN(STEAMER_P[L]),FALSE),0)</f>
        <v>1</v>
      </c>
      <c r="J373" s="23">
        <f>IFERROR(VLOOKUP(MYRANKS_P[[#This Row],[IDFANGRAPHS]],STEAMER_P[],COLUMN(STEAMER_P[SV]),FALSE),0)</f>
        <v>0</v>
      </c>
      <c r="K373" s="23">
        <f>IFERROR(VLOOKUP(MYRANKS_P[[#This Row],[IDFANGRAPHS]],STEAMER_P[],COLUMN(STEAMER_P[IP]),FALSE),0)</f>
        <v>29</v>
      </c>
      <c r="L373" s="23">
        <f>IFERROR(VLOOKUP(MYRANKS_P[[#This Row],[IDFANGRAPHS]],STEAMER_P[],COLUMN(STEAMER_P[H]),FALSE),0)</f>
        <v>25</v>
      </c>
      <c r="M373" s="23">
        <f>IFERROR(VLOOKUP(MYRANKS_P[[#This Row],[IDFANGRAPHS]],STEAMER_P[],COLUMN(STEAMER_P[ER]),FALSE),0)</f>
        <v>11</v>
      </c>
      <c r="N373" s="23">
        <f>IFERROR(VLOOKUP(MYRANKS_P[[#This Row],[IDFANGRAPHS]],STEAMER_P[],COLUMN(STEAMER_P[HR]),FALSE),0)</f>
        <v>3</v>
      </c>
      <c r="O373" s="23">
        <f>IFERROR(VLOOKUP(MYRANKS_P[[#This Row],[IDFANGRAPHS]],STEAMER_P[],COLUMN(STEAMER_P[SO]),FALSE),0)</f>
        <v>30</v>
      </c>
      <c r="P373" s="23">
        <f>IFERROR(VLOOKUP(MYRANKS_P[[#This Row],[IDFANGRAPHS]],STEAMER_P[],COLUMN(STEAMER_P[BB]),FALSE),0)</f>
        <v>11</v>
      </c>
      <c r="Q373" s="21">
        <f>IFERROR((MYRANKS_P[[#This Row],[ER]]*9)/MYRANKS_P[[#This Row],[IP]],0)</f>
        <v>3.4137931034482758</v>
      </c>
      <c r="R373" s="21">
        <f>IFERROR((MYRANKS_P[[#This Row],[BB]]+MYRANKS_P[[#This Row],[H]])/MYRANKS_P[[#This Row],[IP]],0)</f>
        <v>1.2413793103448276</v>
      </c>
      <c r="S373" s="23">
        <f>MYRANKS_P[[#This Row],[W]]*P_PTS_W+MYRANKS_P[[#This Row],[L]]*P_PTS_L+MYRANKS_P[[#This Row],[IP]]*P_PTS_IP+MYRANKS_P[[#This Row],[SO]]*P_PTS_K+MYRANKS_P[[#This Row],[BB]]*P_PTS_BB+MYRANKS_P[[#This Row],[H]]*P_PTS_HA+MYRANKS_P[[#This Row],[SV]]*P_PTS_SV+MYRANKS_P[[#This Row],[HR]]*P_PTS_HRA+MYRANKS_P[[#This Row],[ER]]*P_PTS_ER</f>
        <v>0</v>
      </c>
      <c r="T373" s="23">
        <f>VLOOKUP(MYRANKS_P[[#This Row],[POS]],REPLACEMENT_LEVEL[],3,FALSE)</f>
        <v>0</v>
      </c>
      <c r="U373" s="23">
        <f>MYRANKS_P[[#This Row],[PROJ PTS]]-MYRANKS_P[[#This Row],[REPL LEVEL]]</f>
        <v>0</v>
      </c>
      <c r="V373" s="30">
        <f>RANK(MYRANKS_P[[#This Row],[POINTS OVER REPL]],MYRANKS_P[POINTS OVER REPL])</f>
        <v>1</v>
      </c>
      <c r="W373" s="29">
        <f>IF(MYRANKS_P[[#This Row],[RANK]]&lt;=TOTAL_PITCHERS_DRAFTED,MYRANKS_P[[#This Row],[POINTS OVER REPL]],0)</f>
        <v>0</v>
      </c>
      <c r="X373" s="35">
        <f>MYRANKS_P[[#This Row],[POINTS OVER REPL]]*DOLLAR_VALUE_PER_POINT+1</f>
        <v>1</v>
      </c>
      <c r="Y373" s="35"/>
      <c r="Z373" s="29">
        <f>IF(AND(MYRANKS_P[[#This Row],[RANK]]&lt;=(TOTAL_PITCHERS_DRAFTED-PITCHERS_BELOW_REPL_DRAFTED),MYRANKS_P[[#This Row],[$ACTUAL]]=""),MYRANKS_P[[#This Row],[POINTS OVER REPL]],0)</f>
        <v>0</v>
      </c>
      <c r="AA373" s="40">
        <f>IF(MYRANKS_P[[#This Row],[$ACTUAL]]="",MYRANKS_P[[#This Row],[POINTS OVER REPL]]*REMAINING_DOLLAR_VALUE_PER_POINT+1,0)</f>
        <v>1</v>
      </c>
    </row>
    <row r="374" spans="1:27" x14ac:dyDescent="0.25">
      <c r="A374" s="2" t="s">
        <v>13711</v>
      </c>
      <c r="B374" s="14" t="str">
        <f>VLOOKUP(MYRANKS_P[[#This Row],[PLAYERID]],PLAYERIDMAP2[],COLUMN(PLAYERIDMAP2[LASTNAME]),FALSE)</f>
        <v>Lopez</v>
      </c>
      <c r="C374" s="14" t="str">
        <f>VLOOKUP(MYRANKS_P[[#This Row],[PLAYERID]],PLAYERIDMAP2[],COLUMN(PLAYERIDMAP2[FIRSTNAME]),FALSE)</f>
        <v>Javier</v>
      </c>
      <c r="D374" s="14" t="str">
        <f>MYRANKS_P[[#This Row],[FNAME]]&amp;" "&amp;MYRANKS_P[[#This Row],[LNAME]]</f>
        <v>Javier Lopez</v>
      </c>
      <c r="E374" s="14" t="str">
        <f>VLOOKUP(MYRANKS_P[[#This Row],[PLAYERID]],PLAYERIDMAP2[],COLUMN(PLAYERIDMAP2[TEAM]),FALSE)</f>
        <v>SF</v>
      </c>
      <c r="F374" s="14" t="str">
        <f>VLOOKUP(MYRANKS_P[[#This Row],[PLAYERID]],PLAYERIDMAP2[],COLUMN(PLAYERIDMAP2[POS]),FALSE)</f>
        <v>P</v>
      </c>
      <c r="G374" s="14">
        <f>IFERROR(VALUE(VLOOKUP(MYRANKS_P[[#This Row],[PLAYERID]],PLAYERIDMAP2[],COLUMN(PLAYERIDMAP2[IDFANGRAPHS]),FALSE)),VLOOKUP(MYRANKS_P[[#This Row],[PLAYERID]],PLAYERIDMAP2[],COLUMN(PLAYERIDMAP2[IDFANGRAPHS]),FALSE))</f>
        <v>1663</v>
      </c>
      <c r="H374" s="23">
        <f>IFERROR(VLOOKUP(MYRANKS_P[[#This Row],[IDFANGRAPHS]],STEAMER_P[],COLUMN(STEAMER_P[W]),FALSE),0)</f>
        <v>2</v>
      </c>
      <c r="I374" s="23">
        <f>IFERROR(VLOOKUP(MYRANKS_P[[#This Row],[IDFANGRAPHS]],STEAMER_P[],COLUMN(STEAMER_P[L]),FALSE),0)</f>
        <v>2</v>
      </c>
      <c r="J374" s="23">
        <f>IFERROR(VLOOKUP(MYRANKS_P[[#This Row],[IDFANGRAPHS]],STEAMER_P[],COLUMN(STEAMER_P[SV]),FALSE),0)</f>
        <v>0</v>
      </c>
      <c r="K374" s="23">
        <f>IFERROR(VLOOKUP(MYRANKS_P[[#This Row],[IDFANGRAPHS]],STEAMER_P[],COLUMN(STEAMER_P[IP]),FALSE),0)</f>
        <v>40</v>
      </c>
      <c r="L374" s="23">
        <f>IFERROR(VLOOKUP(MYRANKS_P[[#This Row],[IDFANGRAPHS]],STEAMER_P[],COLUMN(STEAMER_P[H]),FALSE),0)</f>
        <v>39</v>
      </c>
      <c r="M374" s="23">
        <f>IFERROR(VLOOKUP(MYRANKS_P[[#This Row],[IDFANGRAPHS]],STEAMER_P[],COLUMN(STEAMER_P[ER]),FALSE),0)</f>
        <v>16</v>
      </c>
      <c r="N374" s="23">
        <f>IFERROR(VLOOKUP(MYRANKS_P[[#This Row],[IDFANGRAPHS]],STEAMER_P[],COLUMN(STEAMER_P[HR]),FALSE),0)</f>
        <v>3</v>
      </c>
      <c r="O374" s="23">
        <f>IFERROR(VLOOKUP(MYRANKS_P[[#This Row],[IDFANGRAPHS]],STEAMER_P[],COLUMN(STEAMER_P[SO]),FALSE),0)</f>
        <v>29</v>
      </c>
      <c r="P374" s="23">
        <f>IFERROR(VLOOKUP(MYRANKS_P[[#This Row],[IDFANGRAPHS]],STEAMER_P[],COLUMN(STEAMER_P[BB]),FALSE),0)</f>
        <v>16</v>
      </c>
      <c r="Q374" s="21">
        <f>IFERROR((MYRANKS_P[[#This Row],[ER]]*9)/MYRANKS_P[[#This Row],[IP]],0)</f>
        <v>3.6</v>
      </c>
      <c r="R374" s="21">
        <f>IFERROR((MYRANKS_P[[#This Row],[BB]]+MYRANKS_P[[#This Row],[H]])/MYRANKS_P[[#This Row],[IP]],0)</f>
        <v>1.375</v>
      </c>
      <c r="S374" s="23">
        <f>MYRANKS_P[[#This Row],[W]]*P_PTS_W+MYRANKS_P[[#This Row],[L]]*P_PTS_L+MYRANKS_P[[#This Row],[IP]]*P_PTS_IP+MYRANKS_P[[#This Row],[SO]]*P_PTS_K+MYRANKS_P[[#This Row],[BB]]*P_PTS_BB+MYRANKS_P[[#This Row],[H]]*P_PTS_HA+MYRANKS_P[[#This Row],[SV]]*P_PTS_SV+MYRANKS_P[[#This Row],[HR]]*P_PTS_HRA+MYRANKS_P[[#This Row],[ER]]*P_PTS_ER</f>
        <v>0</v>
      </c>
      <c r="T374" s="23">
        <f>VLOOKUP(MYRANKS_P[[#This Row],[POS]],REPLACEMENT_LEVEL[],3,FALSE)</f>
        <v>0</v>
      </c>
      <c r="U374" s="23">
        <f>MYRANKS_P[[#This Row],[PROJ PTS]]-MYRANKS_P[[#This Row],[REPL LEVEL]]</f>
        <v>0</v>
      </c>
      <c r="V374" s="30">
        <f>RANK(MYRANKS_P[[#This Row],[POINTS OVER REPL]],MYRANKS_P[POINTS OVER REPL])</f>
        <v>1</v>
      </c>
      <c r="W374" s="29">
        <f>IF(MYRANKS_P[[#This Row],[RANK]]&lt;=TOTAL_PITCHERS_DRAFTED,MYRANKS_P[[#This Row],[POINTS OVER REPL]],0)</f>
        <v>0</v>
      </c>
      <c r="X374" s="35">
        <f>MYRANKS_P[[#This Row],[POINTS OVER REPL]]*DOLLAR_VALUE_PER_POINT+1</f>
        <v>1</v>
      </c>
      <c r="Y374" s="35"/>
      <c r="Z374" s="29">
        <f>IF(AND(MYRANKS_P[[#This Row],[RANK]]&lt;=(TOTAL_PITCHERS_DRAFTED-PITCHERS_BELOW_REPL_DRAFTED),MYRANKS_P[[#This Row],[$ACTUAL]]=""),MYRANKS_P[[#This Row],[POINTS OVER REPL]],0)</f>
        <v>0</v>
      </c>
      <c r="AA374" s="40">
        <f>IF(MYRANKS_P[[#This Row],[$ACTUAL]]="",MYRANKS_P[[#This Row],[POINTS OVER REPL]]*REMAINING_DOLLAR_VALUE_PER_POINT+1,0)</f>
        <v>1</v>
      </c>
    </row>
    <row r="375" spans="1:27" x14ac:dyDescent="0.25">
      <c r="A375" s="2" t="s">
        <v>12654</v>
      </c>
      <c r="B375" s="14" t="str">
        <f>VLOOKUP(MYRANKS_P[[#This Row],[PLAYERID]],PLAYERIDMAP2[],COLUMN(PLAYERIDMAP2[LASTNAME]),FALSE)</f>
        <v>Gearrin</v>
      </c>
      <c r="C375" s="14" t="str">
        <f>VLOOKUP(MYRANKS_P[[#This Row],[PLAYERID]],PLAYERIDMAP2[],COLUMN(PLAYERIDMAP2[FIRSTNAME]),FALSE)</f>
        <v>Cory</v>
      </c>
      <c r="D375" s="14" t="str">
        <f>MYRANKS_P[[#This Row],[FNAME]]&amp;" "&amp;MYRANKS_P[[#This Row],[LNAME]]</f>
        <v>Cory Gearrin</v>
      </c>
      <c r="E375" s="14" t="str">
        <f>VLOOKUP(MYRANKS_P[[#This Row],[PLAYERID]],PLAYERIDMAP2[],COLUMN(PLAYERIDMAP2[TEAM]),FALSE)</f>
        <v>ATL</v>
      </c>
      <c r="F375" s="14" t="str">
        <f>VLOOKUP(MYRANKS_P[[#This Row],[PLAYERID]],PLAYERIDMAP2[],COLUMN(PLAYERIDMAP2[POS]),FALSE)</f>
        <v>P</v>
      </c>
      <c r="G375" s="14">
        <f>IFERROR(VALUE(VLOOKUP(MYRANKS_P[[#This Row],[PLAYERID]],PLAYERIDMAP2[],COLUMN(PLAYERIDMAP2[IDFANGRAPHS]),FALSE)),VLOOKUP(MYRANKS_P[[#This Row],[PLAYERID]],PLAYERIDMAP2[],COLUMN(PLAYERIDMAP2[IDFANGRAPHS]),FALSE))</f>
        <v>7947</v>
      </c>
      <c r="H375" s="23">
        <f>IFERROR(VLOOKUP(MYRANKS_P[[#This Row],[IDFANGRAPHS]],STEAMER_P[],COLUMN(STEAMER_P[W]),FALSE),0)</f>
        <v>1</v>
      </c>
      <c r="I375" s="23">
        <f>IFERROR(VLOOKUP(MYRANKS_P[[#This Row],[IDFANGRAPHS]],STEAMER_P[],COLUMN(STEAMER_P[L]),FALSE),0)</f>
        <v>1</v>
      </c>
      <c r="J375" s="23">
        <f>IFERROR(VLOOKUP(MYRANKS_P[[#This Row],[IDFANGRAPHS]],STEAMER_P[],COLUMN(STEAMER_P[SV]),FALSE),0)</f>
        <v>0</v>
      </c>
      <c r="K375" s="23">
        <f>IFERROR(VLOOKUP(MYRANKS_P[[#This Row],[IDFANGRAPHS]],STEAMER_P[],COLUMN(STEAMER_P[IP]),FALSE),0)</f>
        <v>30</v>
      </c>
      <c r="L375" s="23">
        <f>IFERROR(VLOOKUP(MYRANKS_P[[#This Row],[IDFANGRAPHS]],STEAMER_P[],COLUMN(STEAMER_P[H]),FALSE),0)</f>
        <v>26</v>
      </c>
      <c r="M375" s="23">
        <f>IFERROR(VLOOKUP(MYRANKS_P[[#This Row],[IDFANGRAPHS]],STEAMER_P[],COLUMN(STEAMER_P[ER]),FALSE),0)</f>
        <v>11</v>
      </c>
      <c r="N375" s="23">
        <f>IFERROR(VLOOKUP(MYRANKS_P[[#This Row],[IDFANGRAPHS]],STEAMER_P[],COLUMN(STEAMER_P[HR]),FALSE),0)</f>
        <v>2</v>
      </c>
      <c r="O375" s="23">
        <f>IFERROR(VLOOKUP(MYRANKS_P[[#This Row],[IDFANGRAPHS]],STEAMER_P[],COLUMN(STEAMER_P[SO]),FALSE),0)</f>
        <v>29</v>
      </c>
      <c r="P375" s="23">
        <f>IFERROR(VLOOKUP(MYRANKS_P[[#This Row],[IDFANGRAPHS]],STEAMER_P[],COLUMN(STEAMER_P[BB]),FALSE),0)</f>
        <v>11</v>
      </c>
      <c r="Q375" s="21">
        <f>IFERROR((MYRANKS_P[[#This Row],[ER]]*9)/MYRANKS_P[[#This Row],[IP]],0)</f>
        <v>3.3</v>
      </c>
      <c r="R375" s="21">
        <f>IFERROR((MYRANKS_P[[#This Row],[BB]]+MYRANKS_P[[#This Row],[H]])/MYRANKS_P[[#This Row],[IP]],0)</f>
        <v>1.2333333333333334</v>
      </c>
      <c r="S375" s="23">
        <f>MYRANKS_P[[#This Row],[W]]*P_PTS_W+MYRANKS_P[[#This Row],[L]]*P_PTS_L+MYRANKS_P[[#This Row],[IP]]*P_PTS_IP+MYRANKS_P[[#This Row],[SO]]*P_PTS_K+MYRANKS_P[[#This Row],[BB]]*P_PTS_BB+MYRANKS_P[[#This Row],[H]]*P_PTS_HA+MYRANKS_P[[#This Row],[SV]]*P_PTS_SV+MYRANKS_P[[#This Row],[HR]]*P_PTS_HRA+MYRANKS_P[[#This Row],[ER]]*P_PTS_ER</f>
        <v>0</v>
      </c>
      <c r="T375" s="23">
        <f>VLOOKUP(MYRANKS_P[[#This Row],[POS]],REPLACEMENT_LEVEL[],3,FALSE)</f>
        <v>0</v>
      </c>
      <c r="U375" s="23">
        <f>MYRANKS_P[[#This Row],[PROJ PTS]]-MYRANKS_P[[#This Row],[REPL LEVEL]]</f>
        <v>0</v>
      </c>
      <c r="V375" s="30">
        <f>RANK(MYRANKS_P[[#This Row],[POINTS OVER REPL]],MYRANKS_P[POINTS OVER REPL])</f>
        <v>1</v>
      </c>
      <c r="W375" s="29">
        <f>IF(MYRANKS_P[[#This Row],[RANK]]&lt;=TOTAL_PITCHERS_DRAFTED,MYRANKS_P[[#This Row],[POINTS OVER REPL]],0)</f>
        <v>0</v>
      </c>
      <c r="X375" s="35">
        <f>MYRANKS_P[[#This Row],[POINTS OVER REPL]]*DOLLAR_VALUE_PER_POINT+1</f>
        <v>1</v>
      </c>
      <c r="Y375" s="35"/>
      <c r="Z375" s="29">
        <f>IF(AND(MYRANKS_P[[#This Row],[RANK]]&lt;=(TOTAL_PITCHERS_DRAFTED-PITCHERS_BELOW_REPL_DRAFTED),MYRANKS_P[[#This Row],[$ACTUAL]]=""),MYRANKS_P[[#This Row],[POINTS OVER REPL]],0)</f>
        <v>0</v>
      </c>
      <c r="AA375" s="40">
        <f>IF(MYRANKS_P[[#This Row],[$ACTUAL]]="",MYRANKS_P[[#This Row],[POINTS OVER REPL]]*REMAINING_DOLLAR_VALUE_PER_POINT+1,0)</f>
        <v>1</v>
      </c>
    </row>
    <row r="376" spans="1:27" x14ac:dyDescent="0.25">
      <c r="A376" s="2" t="s">
        <v>17514</v>
      </c>
      <c r="B376" s="14" t="str">
        <f>VLOOKUP(MYRANKS_P[[#This Row],[PLAYERID]],PLAYERIDMAP2[],COLUMN(PLAYERIDMAP2[LASTNAME]),FALSE)</f>
        <v>Appel</v>
      </c>
      <c r="C376" s="14" t="str">
        <f>VLOOKUP(MYRANKS_P[[#This Row],[PLAYERID]],PLAYERIDMAP2[],COLUMN(PLAYERIDMAP2[FIRSTNAME]),FALSE)</f>
        <v>Mark</v>
      </c>
      <c r="D376" s="14" t="str">
        <f>MYRANKS_P[[#This Row],[FNAME]]&amp;" "&amp;MYRANKS_P[[#This Row],[LNAME]]</f>
        <v>Mark Appel</v>
      </c>
      <c r="E376" s="14" t="str">
        <f>VLOOKUP(MYRANKS_P[[#This Row],[PLAYERID]],PLAYERIDMAP2[],COLUMN(PLAYERIDMAP2[TEAM]),FALSE)</f>
        <v>PHI</v>
      </c>
      <c r="F376" s="14" t="str">
        <f>VLOOKUP(MYRANKS_P[[#This Row],[PLAYERID]],PLAYERIDMAP2[],COLUMN(PLAYERIDMAP2[POS]),FALSE)</f>
        <v>P</v>
      </c>
      <c r="G376" s="14" t="str">
        <f>IFERROR(VALUE(VLOOKUP(MYRANKS_P[[#This Row],[PLAYERID]],PLAYERIDMAP2[],COLUMN(PLAYERIDMAP2[IDFANGRAPHS]),FALSE)),VLOOKUP(MYRANKS_P[[#This Row],[PLAYERID]],PLAYERIDMAP2[],COLUMN(PLAYERIDMAP2[IDFANGRAPHS]),FALSE))</f>
        <v>sa501726</v>
      </c>
      <c r="H376" s="23">
        <f>IFERROR(VLOOKUP(MYRANKS_P[[#This Row],[IDFANGRAPHS]],STEAMER_P[],COLUMN(STEAMER_P[W]),FALSE),0)</f>
        <v>2</v>
      </c>
      <c r="I376" s="23">
        <f>IFERROR(VLOOKUP(MYRANKS_P[[#This Row],[IDFANGRAPHS]],STEAMER_P[],COLUMN(STEAMER_P[L]),FALSE),0)</f>
        <v>3</v>
      </c>
      <c r="J376" s="23">
        <f>IFERROR(VLOOKUP(MYRANKS_P[[#This Row],[IDFANGRAPHS]],STEAMER_P[],COLUMN(STEAMER_P[SV]),FALSE),0)</f>
        <v>0</v>
      </c>
      <c r="K376" s="23">
        <f>IFERROR(VLOOKUP(MYRANKS_P[[#This Row],[IDFANGRAPHS]],STEAMER_P[],COLUMN(STEAMER_P[IP]),FALSE),0)</f>
        <v>37</v>
      </c>
      <c r="L376" s="23">
        <f>IFERROR(VLOOKUP(MYRANKS_P[[#This Row],[IDFANGRAPHS]],STEAMER_P[],COLUMN(STEAMER_P[H]),FALSE),0)</f>
        <v>37</v>
      </c>
      <c r="M376" s="23">
        <f>IFERROR(VLOOKUP(MYRANKS_P[[#This Row],[IDFANGRAPHS]],STEAMER_P[],COLUMN(STEAMER_P[ER]),FALSE),0)</f>
        <v>18</v>
      </c>
      <c r="N376" s="23">
        <f>IFERROR(VLOOKUP(MYRANKS_P[[#This Row],[IDFANGRAPHS]],STEAMER_P[],COLUMN(STEAMER_P[HR]),FALSE),0)</f>
        <v>5</v>
      </c>
      <c r="O376" s="23">
        <f>IFERROR(VLOOKUP(MYRANKS_P[[#This Row],[IDFANGRAPHS]],STEAMER_P[],COLUMN(STEAMER_P[SO]),FALSE),0)</f>
        <v>29</v>
      </c>
      <c r="P376" s="23">
        <f>IFERROR(VLOOKUP(MYRANKS_P[[#This Row],[IDFANGRAPHS]],STEAMER_P[],COLUMN(STEAMER_P[BB]),FALSE),0)</f>
        <v>13</v>
      </c>
      <c r="Q376" s="21">
        <f>IFERROR((MYRANKS_P[[#This Row],[ER]]*9)/MYRANKS_P[[#This Row],[IP]],0)</f>
        <v>4.3783783783783781</v>
      </c>
      <c r="R376" s="21">
        <f>IFERROR((MYRANKS_P[[#This Row],[BB]]+MYRANKS_P[[#This Row],[H]])/MYRANKS_P[[#This Row],[IP]],0)</f>
        <v>1.3513513513513513</v>
      </c>
      <c r="S376" s="23">
        <f>MYRANKS_P[[#This Row],[W]]*P_PTS_W+MYRANKS_P[[#This Row],[L]]*P_PTS_L+MYRANKS_P[[#This Row],[IP]]*P_PTS_IP+MYRANKS_P[[#This Row],[SO]]*P_PTS_K+MYRANKS_P[[#This Row],[BB]]*P_PTS_BB+MYRANKS_P[[#This Row],[H]]*P_PTS_HA+MYRANKS_P[[#This Row],[SV]]*P_PTS_SV+MYRANKS_P[[#This Row],[HR]]*P_PTS_HRA+MYRANKS_P[[#This Row],[ER]]*P_PTS_ER</f>
        <v>0</v>
      </c>
      <c r="T376" s="23">
        <f>VLOOKUP(MYRANKS_P[[#This Row],[POS]],REPLACEMENT_LEVEL[],3,FALSE)</f>
        <v>0</v>
      </c>
      <c r="U376" s="23">
        <f>MYRANKS_P[[#This Row],[PROJ PTS]]-MYRANKS_P[[#This Row],[REPL LEVEL]]</f>
        <v>0</v>
      </c>
      <c r="V376" s="30">
        <f>RANK(MYRANKS_P[[#This Row],[POINTS OVER REPL]],MYRANKS_P[POINTS OVER REPL])</f>
        <v>1</v>
      </c>
      <c r="W376" s="29">
        <f>IF(MYRANKS_P[[#This Row],[RANK]]&lt;=TOTAL_PITCHERS_DRAFTED,MYRANKS_P[[#This Row],[POINTS OVER REPL]],0)</f>
        <v>0</v>
      </c>
      <c r="X376" s="35">
        <f>MYRANKS_P[[#This Row],[POINTS OVER REPL]]*DOLLAR_VALUE_PER_POINT+1</f>
        <v>1</v>
      </c>
      <c r="Y376" s="35"/>
      <c r="Z376" s="29">
        <f>IF(AND(MYRANKS_P[[#This Row],[RANK]]&lt;=(TOTAL_PITCHERS_DRAFTED-PITCHERS_BELOW_REPL_DRAFTED),MYRANKS_P[[#This Row],[$ACTUAL]]=""),MYRANKS_P[[#This Row],[POINTS OVER REPL]],0)</f>
        <v>0</v>
      </c>
      <c r="AA376" s="40">
        <f>IF(MYRANKS_P[[#This Row],[$ACTUAL]]="",MYRANKS_P[[#This Row],[POINTS OVER REPL]]*REMAINING_DOLLAR_VALUE_PER_POINT+1,0)</f>
        <v>1</v>
      </c>
    </row>
    <row r="377" spans="1:27" x14ac:dyDescent="0.25">
      <c r="A377" s="2" t="s">
        <v>11536</v>
      </c>
      <c r="B377" s="14" t="str">
        <f>VLOOKUP(MYRANKS_P[[#This Row],[PLAYERID]],PLAYERIDMAP2[],COLUMN(PLAYERIDMAP2[LASTNAME]),FALSE)</f>
        <v>Brothers</v>
      </c>
      <c r="C377" s="14" t="str">
        <f>VLOOKUP(MYRANKS_P[[#This Row],[PLAYERID]],PLAYERIDMAP2[],COLUMN(PLAYERIDMAP2[FIRSTNAME]),FALSE)</f>
        <v>Rex</v>
      </c>
      <c r="D377" s="14" t="str">
        <f>MYRANKS_P[[#This Row],[FNAME]]&amp;" "&amp;MYRANKS_P[[#This Row],[LNAME]]</f>
        <v>Rex Brothers</v>
      </c>
      <c r="E377" s="14" t="str">
        <f>VLOOKUP(MYRANKS_P[[#This Row],[PLAYERID]],PLAYERIDMAP2[],COLUMN(PLAYERIDMAP2[TEAM]),FALSE)</f>
        <v>CHC</v>
      </c>
      <c r="F377" s="14" t="str">
        <f>VLOOKUP(MYRANKS_P[[#This Row],[PLAYERID]],PLAYERIDMAP2[],COLUMN(PLAYERIDMAP2[POS]),FALSE)</f>
        <v>P</v>
      </c>
      <c r="G377" s="14">
        <f>IFERROR(VALUE(VLOOKUP(MYRANKS_P[[#This Row],[PLAYERID]],PLAYERIDMAP2[],COLUMN(PLAYERIDMAP2[IDFANGRAPHS]),FALSE)),VLOOKUP(MYRANKS_P[[#This Row],[PLAYERID]],PLAYERIDMAP2[],COLUMN(PLAYERIDMAP2[IDFANGRAPHS]),FALSE))</f>
        <v>9794</v>
      </c>
      <c r="H377" s="23">
        <f>IFERROR(VLOOKUP(MYRANKS_P[[#This Row],[IDFANGRAPHS]],STEAMER_P[],COLUMN(STEAMER_P[W]),FALSE),0)</f>
        <v>1</v>
      </c>
      <c r="I377" s="23">
        <f>IFERROR(VLOOKUP(MYRANKS_P[[#This Row],[IDFANGRAPHS]],STEAMER_P[],COLUMN(STEAMER_P[L]),FALSE),0)</f>
        <v>1</v>
      </c>
      <c r="J377" s="23">
        <f>IFERROR(VLOOKUP(MYRANKS_P[[#This Row],[IDFANGRAPHS]],STEAMER_P[],COLUMN(STEAMER_P[SV]),FALSE),0)</f>
        <v>0</v>
      </c>
      <c r="K377" s="23">
        <f>IFERROR(VLOOKUP(MYRANKS_P[[#This Row],[IDFANGRAPHS]],STEAMER_P[],COLUMN(STEAMER_P[IP]),FALSE),0)</f>
        <v>25</v>
      </c>
      <c r="L377" s="23">
        <f>IFERROR(VLOOKUP(MYRANKS_P[[#This Row],[IDFANGRAPHS]],STEAMER_P[],COLUMN(STEAMER_P[H]),FALSE),0)</f>
        <v>20</v>
      </c>
      <c r="M377" s="23">
        <f>IFERROR(VLOOKUP(MYRANKS_P[[#This Row],[IDFANGRAPHS]],STEAMER_P[],COLUMN(STEAMER_P[ER]),FALSE),0)</f>
        <v>11</v>
      </c>
      <c r="N377" s="23">
        <f>IFERROR(VLOOKUP(MYRANKS_P[[#This Row],[IDFANGRAPHS]],STEAMER_P[],COLUMN(STEAMER_P[HR]),FALSE),0)</f>
        <v>2</v>
      </c>
      <c r="O377" s="23">
        <f>IFERROR(VLOOKUP(MYRANKS_P[[#This Row],[IDFANGRAPHS]],STEAMER_P[],COLUMN(STEAMER_P[SO]),FALSE),0)</f>
        <v>28</v>
      </c>
      <c r="P377" s="23">
        <f>IFERROR(VLOOKUP(MYRANKS_P[[#This Row],[IDFANGRAPHS]],STEAMER_P[],COLUMN(STEAMER_P[BB]),FALSE),0)</f>
        <v>15</v>
      </c>
      <c r="Q377" s="21">
        <f>IFERROR((MYRANKS_P[[#This Row],[ER]]*9)/MYRANKS_P[[#This Row],[IP]],0)</f>
        <v>3.96</v>
      </c>
      <c r="R377" s="21">
        <f>IFERROR((MYRANKS_P[[#This Row],[BB]]+MYRANKS_P[[#This Row],[H]])/MYRANKS_P[[#This Row],[IP]],0)</f>
        <v>1.4</v>
      </c>
      <c r="S377" s="23">
        <f>MYRANKS_P[[#This Row],[W]]*P_PTS_W+MYRANKS_P[[#This Row],[L]]*P_PTS_L+MYRANKS_P[[#This Row],[IP]]*P_PTS_IP+MYRANKS_P[[#This Row],[SO]]*P_PTS_K+MYRANKS_P[[#This Row],[BB]]*P_PTS_BB+MYRANKS_P[[#This Row],[H]]*P_PTS_HA+MYRANKS_P[[#This Row],[SV]]*P_PTS_SV+MYRANKS_P[[#This Row],[HR]]*P_PTS_HRA+MYRANKS_P[[#This Row],[ER]]*P_PTS_ER</f>
        <v>0</v>
      </c>
      <c r="T377" s="23">
        <f>VLOOKUP(MYRANKS_P[[#This Row],[POS]],REPLACEMENT_LEVEL[],3,FALSE)</f>
        <v>0</v>
      </c>
      <c r="U377" s="23">
        <f>MYRANKS_P[[#This Row],[PROJ PTS]]-MYRANKS_P[[#This Row],[REPL LEVEL]]</f>
        <v>0</v>
      </c>
      <c r="V377" s="30">
        <f>RANK(MYRANKS_P[[#This Row],[POINTS OVER REPL]],MYRANKS_P[POINTS OVER REPL])</f>
        <v>1</v>
      </c>
      <c r="W377" s="29">
        <f>IF(MYRANKS_P[[#This Row],[RANK]]&lt;=TOTAL_PITCHERS_DRAFTED,MYRANKS_P[[#This Row],[POINTS OVER REPL]],0)</f>
        <v>0</v>
      </c>
      <c r="X377" s="35">
        <f>MYRANKS_P[[#This Row],[POINTS OVER REPL]]*DOLLAR_VALUE_PER_POINT+1</f>
        <v>1</v>
      </c>
      <c r="Y377" s="35"/>
      <c r="Z377" s="29">
        <f>IF(AND(MYRANKS_P[[#This Row],[RANK]]&lt;=(TOTAL_PITCHERS_DRAFTED-PITCHERS_BELOW_REPL_DRAFTED),MYRANKS_P[[#This Row],[$ACTUAL]]=""),MYRANKS_P[[#This Row],[POINTS OVER REPL]],0)</f>
        <v>0</v>
      </c>
      <c r="AA377" s="40">
        <f>IF(MYRANKS_P[[#This Row],[$ACTUAL]]="",MYRANKS_P[[#This Row],[POINTS OVER REPL]]*REMAINING_DOLLAR_VALUE_PER_POINT+1,0)</f>
        <v>1</v>
      </c>
    </row>
    <row r="378" spans="1:27" x14ac:dyDescent="0.25">
      <c r="A378" s="2" t="s">
        <v>13332</v>
      </c>
      <c r="B378" s="14" t="str">
        <f>VLOOKUP(MYRANKS_P[[#This Row],[PLAYERID]],PLAYERIDMAP2[],COLUMN(PLAYERIDMAP2[LASTNAME]),FALSE)</f>
        <v>Johnson</v>
      </c>
      <c r="C378" s="14" t="str">
        <f>VLOOKUP(MYRANKS_P[[#This Row],[PLAYERID]],PLAYERIDMAP2[],COLUMN(PLAYERIDMAP2[FIRSTNAME]),FALSE)</f>
        <v>Jim</v>
      </c>
      <c r="D378" s="14" t="str">
        <f>MYRANKS_P[[#This Row],[FNAME]]&amp;" "&amp;MYRANKS_P[[#This Row],[LNAME]]</f>
        <v>Jim Johnson</v>
      </c>
      <c r="E378" s="14" t="str">
        <f>VLOOKUP(MYRANKS_P[[#This Row],[PLAYERID]],PLAYERIDMAP2[],COLUMN(PLAYERIDMAP2[TEAM]),FALSE)</f>
        <v>ATL</v>
      </c>
      <c r="F378" s="14" t="str">
        <f>VLOOKUP(MYRANKS_P[[#This Row],[PLAYERID]],PLAYERIDMAP2[],COLUMN(PLAYERIDMAP2[POS]),FALSE)</f>
        <v>P</v>
      </c>
      <c r="G378" s="14">
        <f>IFERROR(VALUE(VLOOKUP(MYRANKS_P[[#This Row],[PLAYERID]],PLAYERIDMAP2[],COLUMN(PLAYERIDMAP2[IDFANGRAPHS]),FALSE)),VLOOKUP(MYRANKS_P[[#This Row],[PLAYERID]],PLAYERIDMAP2[],COLUMN(PLAYERIDMAP2[IDFANGRAPHS]),FALSE))</f>
        <v>3656</v>
      </c>
      <c r="H378" s="23">
        <f>IFERROR(VLOOKUP(MYRANKS_P[[#This Row],[IDFANGRAPHS]],STEAMER_P[],COLUMN(STEAMER_P[W]),FALSE),0)</f>
        <v>2</v>
      </c>
      <c r="I378" s="23">
        <f>IFERROR(VLOOKUP(MYRANKS_P[[#This Row],[IDFANGRAPHS]],STEAMER_P[],COLUMN(STEAMER_P[L]),FALSE),0)</f>
        <v>2</v>
      </c>
      <c r="J378" s="23">
        <f>IFERROR(VLOOKUP(MYRANKS_P[[#This Row],[IDFANGRAPHS]],STEAMER_P[],COLUMN(STEAMER_P[SV]),FALSE),0)</f>
        <v>0</v>
      </c>
      <c r="K378" s="23">
        <f>IFERROR(VLOOKUP(MYRANKS_P[[#This Row],[IDFANGRAPHS]],STEAMER_P[],COLUMN(STEAMER_P[IP]),FALSE),0)</f>
        <v>35</v>
      </c>
      <c r="L378" s="23">
        <f>IFERROR(VLOOKUP(MYRANKS_P[[#This Row],[IDFANGRAPHS]],STEAMER_P[],COLUMN(STEAMER_P[H]),FALSE),0)</f>
        <v>35</v>
      </c>
      <c r="M378" s="23">
        <f>IFERROR(VLOOKUP(MYRANKS_P[[#This Row],[IDFANGRAPHS]],STEAMER_P[],COLUMN(STEAMER_P[ER]),FALSE),0)</f>
        <v>15</v>
      </c>
      <c r="N378" s="23">
        <f>IFERROR(VLOOKUP(MYRANKS_P[[#This Row],[IDFANGRAPHS]],STEAMER_P[],COLUMN(STEAMER_P[HR]),FALSE),0)</f>
        <v>3</v>
      </c>
      <c r="O378" s="23">
        <f>IFERROR(VLOOKUP(MYRANKS_P[[#This Row],[IDFANGRAPHS]],STEAMER_P[],COLUMN(STEAMER_P[SO]),FALSE),0)</f>
        <v>28</v>
      </c>
      <c r="P378" s="23">
        <f>IFERROR(VLOOKUP(MYRANKS_P[[#This Row],[IDFANGRAPHS]],STEAMER_P[],COLUMN(STEAMER_P[BB]),FALSE),0)</f>
        <v>13</v>
      </c>
      <c r="Q378" s="21">
        <f>IFERROR((MYRANKS_P[[#This Row],[ER]]*9)/MYRANKS_P[[#This Row],[IP]],0)</f>
        <v>3.8571428571428572</v>
      </c>
      <c r="R378" s="21">
        <f>IFERROR((MYRANKS_P[[#This Row],[BB]]+MYRANKS_P[[#This Row],[H]])/MYRANKS_P[[#This Row],[IP]],0)</f>
        <v>1.3714285714285714</v>
      </c>
      <c r="S378" s="23">
        <f>MYRANKS_P[[#This Row],[W]]*P_PTS_W+MYRANKS_P[[#This Row],[L]]*P_PTS_L+MYRANKS_P[[#This Row],[IP]]*P_PTS_IP+MYRANKS_P[[#This Row],[SO]]*P_PTS_K+MYRANKS_P[[#This Row],[BB]]*P_PTS_BB+MYRANKS_P[[#This Row],[H]]*P_PTS_HA+MYRANKS_P[[#This Row],[SV]]*P_PTS_SV+MYRANKS_P[[#This Row],[HR]]*P_PTS_HRA+MYRANKS_P[[#This Row],[ER]]*P_PTS_ER</f>
        <v>0</v>
      </c>
      <c r="T378" s="23">
        <f>VLOOKUP(MYRANKS_P[[#This Row],[POS]],REPLACEMENT_LEVEL[],3,FALSE)</f>
        <v>0</v>
      </c>
      <c r="U378" s="23">
        <f>MYRANKS_P[[#This Row],[PROJ PTS]]-MYRANKS_P[[#This Row],[REPL LEVEL]]</f>
        <v>0</v>
      </c>
      <c r="V378" s="30">
        <f>RANK(MYRANKS_P[[#This Row],[POINTS OVER REPL]],MYRANKS_P[POINTS OVER REPL])</f>
        <v>1</v>
      </c>
      <c r="W378" s="29">
        <f>IF(MYRANKS_P[[#This Row],[RANK]]&lt;=TOTAL_PITCHERS_DRAFTED,MYRANKS_P[[#This Row],[POINTS OVER REPL]],0)</f>
        <v>0</v>
      </c>
      <c r="X378" s="35">
        <f>MYRANKS_P[[#This Row],[POINTS OVER REPL]]*DOLLAR_VALUE_PER_POINT+1</f>
        <v>1</v>
      </c>
      <c r="Y378" s="35"/>
      <c r="Z378" s="29">
        <f>IF(AND(MYRANKS_P[[#This Row],[RANK]]&lt;=(TOTAL_PITCHERS_DRAFTED-PITCHERS_BELOW_REPL_DRAFTED),MYRANKS_P[[#This Row],[$ACTUAL]]=""),MYRANKS_P[[#This Row],[POINTS OVER REPL]],0)</f>
        <v>0</v>
      </c>
      <c r="AA378" s="40">
        <f>IF(MYRANKS_P[[#This Row],[$ACTUAL]]="",MYRANKS_P[[#This Row],[POINTS OVER REPL]]*REMAINING_DOLLAR_VALUE_PER_POINT+1,0)</f>
        <v>1</v>
      </c>
    </row>
    <row r="379" spans="1:27" x14ac:dyDescent="0.25">
      <c r="A379" s="2" t="s">
        <v>13199</v>
      </c>
      <c r="B379" s="14" t="str">
        <f>VLOOKUP(MYRANKS_P[[#This Row],[PLAYERID]],PLAYERIDMAP2[],COLUMN(PLAYERIDMAP2[LASTNAME]),FALSE)</f>
        <v>Hunter</v>
      </c>
      <c r="C379" s="14" t="str">
        <f>VLOOKUP(MYRANKS_P[[#This Row],[PLAYERID]],PLAYERIDMAP2[],COLUMN(PLAYERIDMAP2[FIRSTNAME]),FALSE)</f>
        <v>Tommy</v>
      </c>
      <c r="D379" s="14" t="str">
        <f>MYRANKS_P[[#This Row],[FNAME]]&amp;" "&amp;MYRANKS_P[[#This Row],[LNAME]]</f>
        <v>Tommy Hunter</v>
      </c>
      <c r="E379" s="14" t="str">
        <f>VLOOKUP(MYRANKS_P[[#This Row],[PLAYERID]],PLAYERIDMAP2[],COLUMN(PLAYERIDMAP2[TEAM]),FALSE)</f>
        <v>CHC</v>
      </c>
      <c r="F379" s="14" t="str">
        <f>VLOOKUP(MYRANKS_P[[#This Row],[PLAYERID]],PLAYERIDMAP2[],COLUMN(PLAYERIDMAP2[POS]),FALSE)</f>
        <v>P</v>
      </c>
      <c r="G379" s="14">
        <f>IFERROR(VALUE(VLOOKUP(MYRANKS_P[[#This Row],[PLAYERID]],PLAYERIDMAP2[],COLUMN(PLAYERIDMAP2[IDFANGRAPHS]),FALSE)),VLOOKUP(MYRANKS_P[[#This Row],[PLAYERID]],PLAYERIDMAP2[],COLUMN(PLAYERIDMAP2[IDFANGRAPHS]),FALSE))</f>
        <v>1157</v>
      </c>
      <c r="H379" s="23">
        <f>IFERROR(VLOOKUP(MYRANKS_P[[#This Row],[IDFANGRAPHS]],STEAMER_P[],COLUMN(STEAMER_P[W]),FALSE),0)</f>
        <v>1</v>
      </c>
      <c r="I379" s="23">
        <f>IFERROR(VLOOKUP(MYRANKS_P[[#This Row],[IDFANGRAPHS]],STEAMER_P[],COLUMN(STEAMER_P[L]),FALSE),0)</f>
        <v>1</v>
      </c>
      <c r="J379" s="23">
        <f>IFERROR(VLOOKUP(MYRANKS_P[[#This Row],[IDFANGRAPHS]],STEAMER_P[],COLUMN(STEAMER_P[SV]),FALSE),0)</f>
        <v>0</v>
      </c>
      <c r="K379" s="23">
        <f>IFERROR(VLOOKUP(MYRANKS_P[[#This Row],[IDFANGRAPHS]],STEAMER_P[],COLUMN(STEAMER_P[IP]),FALSE),0)</f>
        <v>30</v>
      </c>
      <c r="L379" s="23">
        <f>IFERROR(VLOOKUP(MYRANKS_P[[#This Row],[IDFANGRAPHS]],STEAMER_P[],COLUMN(STEAMER_P[H]),FALSE),0)</f>
        <v>28</v>
      </c>
      <c r="M379" s="23">
        <f>IFERROR(VLOOKUP(MYRANKS_P[[#This Row],[IDFANGRAPHS]],STEAMER_P[],COLUMN(STEAMER_P[ER]),FALSE),0)</f>
        <v>11</v>
      </c>
      <c r="N379" s="23">
        <f>IFERROR(VLOOKUP(MYRANKS_P[[#This Row],[IDFANGRAPHS]],STEAMER_P[],COLUMN(STEAMER_P[HR]),FALSE),0)</f>
        <v>3</v>
      </c>
      <c r="O379" s="23">
        <f>IFERROR(VLOOKUP(MYRANKS_P[[#This Row],[IDFANGRAPHS]],STEAMER_P[],COLUMN(STEAMER_P[SO]),FALSE),0)</f>
        <v>27</v>
      </c>
      <c r="P379" s="23">
        <f>IFERROR(VLOOKUP(MYRANKS_P[[#This Row],[IDFANGRAPHS]],STEAMER_P[],COLUMN(STEAMER_P[BB]),FALSE),0)</f>
        <v>8</v>
      </c>
      <c r="Q379" s="21">
        <f>IFERROR((MYRANKS_P[[#This Row],[ER]]*9)/MYRANKS_P[[#This Row],[IP]],0)</f>
        <v>3.3</v>
      </c>
      <c r="R379" s="21">
        <f>IFERROR((MYRANKS_P[[#This Row],[BB]]+MYRANKS_P[[#This Row],[H]])/MYRANKS_P[[#This Row],[IP]],0)</f>
        <v>1.2</v>
      </c>
      <c r="S379" s="23">
        <f>MYRANKS_P[[#This Row],[W]]*P_PTS_W+MYRANKS_P[[#This Row],[L]]*P_PTS_L+MYRANKS_P[[#This Row],[IP]]*P_PTS_IP+MYRANKS_P[[#This Row],[SO]]*P_PTS_K+MYRANKS_P[[#This Row],[BB]]*P_PTS_BB+MYRANKS_P[[#This Row],[H]]*P_PTS_HA+MYRANKS_P[[#This Row],[SV]]*P_PTS_SV+MYRANKS_P[[#This Row],[HR]]*P_PTS_HRA+MYRANKS_P[[#This Row],[ER]]*P_PTS_ER</f>
        <v>0</v>
      </c>
      <c r="T379" s="23">
        <f>VLOOKUP(MYRANKS_P[[#This Row],[POS]],REPLACEMENT_LEVEL[],3,FALSE)</f>
        <v>0</v>
      </c>
      <c r="U379" s="23">
        <f>MYRANKS_P[[#This Row],[PROJ PTS]]-MYRANKS_P[[#This Row],[REPL LEVEL]]</f>
        <v>0</v>
      </c>
      <c r="V379" s="30">
        <f>RANK(MYRANKS_P[[#This Row],[POINTS OVER REPL]],MYRANKS_P[POINTS OVER REPL])</f>
        <v>1</v>
      </c>
      <c r="W379" s="29">
        <f>IF(MYRANKS_P[[#This Row],[RANK]]&lt;=TOTAL_PITCHERS_DRAFTED,MYRANKS_P[[#This Row],[POINTS OVER REPL]],0)</f>
        <v>0</v>
      </c>
      <c r="X379" s="35">
        <f>MYRANKS_P[[#This Row],[POINTS OVER REPL]]*DOLLAR_VALUE_PER_POINT+1</f>
        <v>1</v>
      </c>
      <c r="Y379" s="35"/>
      <c r="Z379" s="29">
        <f>IF(AND(MYRANKS_P[[#This Row],[RANK]]&lt;=(TOTAL_PITCHERS_DRAFTED-PITCHERS_BELOW_REPL_DRAFTED),MYRANKS_P[[#This Row],[$ACTUAL]]=""),MYRANKS_P[[#This Row],[POINTS OVER REPL]],0)</f>
        <v>0</v>
      </c>
      <c r="AA379" s="40">
        <f>IF(MYRANKS_P[[#This Row],[$ACTUAL]]="",MYRANKS_P[[#This Row],[POINTS OVER REPL]]*REMAINING_DOLLAR_VALUE_PER_POINT+1,0)</f>
        <v>1</v>
      </c>
    </row>
    <row r="380" spans="1:27" x14ac:dyDescent="0.25">
      <c r="A380" s="9" t="s">
        <v>19130</v>
      </c>
      <c r="B380" s="14" t="str">
        <f>VLOOKUP(MYRANKS_P[[#This Row],[PLAYERID]],PLAYERIDMAP2[],COLUMN(PLAYERIDMAP2[LASTNAME]),FALSE)</f>
        <v>Gonzalez</v>
      </c>
      <c r="C380" s="14" t="str">
        <f>VLOOKUP(MYRANKS_P[[#This Row],[PLAYERID]],PLAYERIDMAP2[],COLUMN(PLAYERIDMAP2[FIRSTNAME]),FALSE)</f>
        <v>Severino</v>
      </c>
      <c r="D380" s="14" t="str">
        <f>MYRANKS_P[[#This Row],[FNAME]]&amp;" "&amp;MYRANKS_P[[#This Row],[LNAME]]</f>
        <v>Severino Gonzalez</v>
      </c>
      <c r="E380" s="14" t="str">
        <f>VLOOKUP(MYRANKS_P[[#This Row],[PLAYERID]],PLAYERIDMAP2[],COLUMN(PLAYERIDMAP2[TEAM]),FALSE)</f>
        <v>PHI</v>
      </c>
      <c r="F380" s="14" t="str">
        <f>VLOOKUP(MYRANKS_P[[#This Row],[PLAYERID]],PLAYERIDMAP2[],COLUMN(PLAYERIDMAP2[POS]),FALSE)</f>
        <v>P</v>
      </c>
      <c r="G380" s="14">
        <f>IFERROR(VALUE(VLOOKUP(MYRANKS_P[[#This Row],[PLAYERID]],PLAYERIDMAP2[],COLUMN(PLAYERIDMAP2[IDFANGRAPHS]),FALSE)),VLOOKUP(MYRANKS_P[[#This Row],[PLAYERID]],PLAYERIDMAP2[],COLUMN(PLAYERIDMAP2[IDFANGRAPHS]),FALSE))</f>
        <v>14697</v>
      </c>
      <c r="H380" s="23">
        <f>IFERROR(VLOOKUP(MYRANKS_P[[#This Row],[IDFANGRAPHS]],STEAMER_P[],COLUMN(STEAMER_P[W]),FALSE),0)</f>
        <v>2</v>
      </c>
      <c r="I380" s="23">
        <f>IFERROR(VLOOKUP(MYRANKS_P[[#This Row],[IDFANGRAPHS]],STEAMER_P[],COLUMN(STEAMER_P[L]),FALSE),0)</f>
        <v>2</v>
      </c>
      <c r="J380" s="23">
        <f>IFERROR(VLOOKUP(MYRANKS_P[[#This Row],[IDFANGRAPHS]],STEAMER_P[],COLUMN(STEAMER_P[SV]),FALSE),0)</f>
        <v>0</v>
      </c>
      <c r="K380" s="23">
        <f>IFERROR(VLOOKUP(MYRANKS_P[[#This Row],[IDFANGRAPHS]],STEAMER_P[],COLUMN(STEAMER_P[IP]),FALSE),0)</f>
        <v>35</v>
      </c>
      <c r="L380" s="23">
        <f>IFERROR(VLOOKUP(MYRANKS_P[[#This Row],[IDFANGRAPHS]],STEAMER_P[],COLUMN(STEAMER_P[H]),FALSE),0)</f>
        <v>35</v>
      </c>
      <c r="M380" s="23">
        <f>IFERROR(VLOOKUP(MYRANKS_P[[#This Row],[IDFANGRAPHS]],STEAMER_P[],COLUMN(STEAMER_P[ER]),FALSE),0)</f>
        <v>15</v>
      </c>
      <c r="N380" s="23">
        <f>IFERROR(VLOOKUP(MYRANKS_P[[#This Row],[IDFANGRAPHS]],STEAMER_P[],COLUMN(STEAMER_P[HR]),FALSE),0)</f>
        <v>5</v>
      </c>
      <c r="O380" s="23">
        <f>IFERROR(VLOOKUP(MYRANKS_P[[#This Row],[IDFANGRAPHS]],STEAMER_P[],COLUMN(STEAMER_P[SO]),FALSE),0)</f>
        <v>27</v>
      </c>
      <c r="P380" s="23">
        <f>IFERROR(VLOOKUP(MYRANKS_P[[#This Row],[IDFANGRAPHS]],STEAMER_P[],COLUMN(STEAMER_P[BB]),FALSE),0)</f>
        <v>7</v>
      </c>
      <c r="Q380" s="21">
        <f>IFERROR((MYRANKS_P[[#This Row],[ER]]*9)/MYRANKS_P[[#This Row],[IP]],0)</f>
        <v>3.8571428571428572</v>
      </c>
      <c r="R380" s="21">
        <f>IFERROR((MYRANKS_P[[#This Row],[BB]]+MYRANKS_P[[#This Row],[H]])/MYRANKS_P[[#This Row],[IP]],0)</f>
        <v>1.2</v>
      </c>
      <c r="S380" s="23">
        <f>MYRANKS_P[[#This Row],[W]]*P_PTS_W+MYRANKS_P[[#This Row],[L]]*P_PTS_L+MYRANKS_P[[#This Row],[IP]]*P_PTS_IP+MYRANKS_P[[#This Row],[SO]]*P_PTS_K+MYRANKS_P[[#This Row],[BB]]*P_PTS_BB+MYRANKS_P[[#This Row],[H]]*P_PTS_HA+MYRANKS_P[[#This Row],[SV]]*P_PTS_SV+MYRANKS_P[[#This Row],[HR]]*P_PTS_HRA+MYRANKS_P[[#This Row],[ER]]*P_PTS_ER</f>
        <v>0</v>
      </c>
      <c r="T380" s="23">
        <f>VLOOKUP(MYRANKS_P[[#This Row],[POS]],REPLACEMENT_LEVEL[],3,FALSE)</f>
        <v>0</v>
      </c>
      <c r="U380" s="23">
        <f>MYRANKS_P[[#This Row],[PROJ PTS]]-MYRANKS_P[[#This Row],[REPL LEVEL]]</f>
        <v>0</v>
      </c>
      <c r="V380" s="30">
        <f>RANK(MYRANKS_P[[#This Row],[POINTS OVER REPL]],MYRANKS_P[POINTS OVER REPL])</f>
        <v>1</v>
      </c>
      <c r="W380" s="29">
        <f>IF(MYRANKS_P[[#This Row],[RANK]]&lt;=TOTAL_PITCHERS_DRAFTED,MYRANKS_P[[#This Row],[POINTS OVER REPL]],0)</f>
        <v>0</v>
      </c>
      <c r="X380" s="35">
        <f>MYRANKS_P[[#This Row],[POINTS OVER REPL]]*DOLLAR_VALUE_PER_POINT+1</f>
        <v>1</v>
      </c>
      <c r="Y380" s="35"/>
      <c r="Z380" s="29">
        <f>IF(AND(MYRANKS_P[[#This Row],[RANK]]&lt;=(TOTAL_PITCHERS_DRAFTED-PITCHERS_BELOW_REPL_DRAFTED),MYRANKS_P[[#This Row],[$ACTUAL]]=""),MYRANKS_P[[#This Row],[POINTS OVER REPL]],0)</f>
        <v>0</v>
      </c>
      <c r="AA380" s="40">
        <f>IF(MYRANKS_P[[#This Row],[$ACTUAL]]="",MYRANKS_P[[#This Row],[POINTS OVER REPL]]*REMAINING_DOLLAR_VALUE_PER_POINT+1,0)</f>
        <v>1</v>
      </c>
    </row>
    <row r="381" spans="1:27" x14ac:dyDescent="0.25">
      <c r="A381" s="9" t="s">
        <v>15481</v>
      </c>
      <c r="B381" s="14" t="str">
        <f>VLOOKUP(MYRANKS_P[[#This Row],[PLAYERID]],PLAYERIDMAP2[],COLUMN(PLAYERIDMAP2[LASTNAME]),FALSE)</f>
        <v>Taillon</v>
      </c>
      <c r="C381" s="14" t="str">
        <f>VLOOKUP(MYRANKS_P[[#This Row],[PLAYERID]],PLAYERIDMAP2[],COLUMN(PLAYERIDMAP2[FIRSTNAME]),FALSE)</f>
        <v>Jameson</v>
      </c>
      <c r="D381" s="14" t="str">
        <f>MYRANKS_P[[#This Row],[FNAME]]&amp;" "&amp;MYRANKS_P[[#This Row],[LNAME]]</f>
        <v>Jameson Taillon</v>
      </c>
      <c r="E381" s="14" t="str">
        <f>VLOOKUP(MYRANKS_P[[#This Row],[PLAYERID]],PLAYERIDMAP2[],COLUMN(PLAYERIDMAP2[TEAM]),FALSE)</f>
        <v>PIT</v>
      </c>
      <c r="F381" s="14" t="str">
        <f>VLOOKUP(MYRANKS_P[[#This Row],[PLAYERID]],PLAYERIDMAP2[],COLUMN(PLAYERIDMAP2[POS]),FALSE)</f>
        <v>P</v>
      </c>
      <c r="G381" s="14" t="str">
        <f>IFERROR(VALUE(VLOOKUP(MYRANKS_P[[#This Row],[PLAYERID]],PLAYERIDMAP2[],COLUMN(PLAYERIDMAP2[IDFANGRAPHS]),FALSE)),VLOOKUP(MYRANKS_P[[#This Row],[PLAYERID]],PLAYERIDMAP2[],COLUMN(PLAYERIDMAP2[IDFANGRAPHS]),FALSE))</f>
        <v>sa548151</v>
      </c>
      <c r="H381" s="23">
        <f>IFERROR(VLOOKUP(MYRANKS_P[[#This Row],[IDFANGRAPHS]],STEAMER_P[],COLUMN(STEAMER_P[W]),FALSE),0)</f>
        <v>2</v>
      </c>
      <c r="I381" s="23">
        <f>IFERROR(VLOOKUP(MYRANKS_P[[#This Row],[IDFANGRAPHS]],STEAMER_P[],COLUMN(STEAMER_P[L]),FALSE),0)</f>
        <v>2</v>
      </c>
      <c r="J381" s="23">
        <f>IFERROR(VLOOKUP(MYRANKS_P[[#This Row],[IDFANGRAPHS]],STEAMER_P[],COLUMN(STEAMER_P[SV]),FALSE),0)</f>
        <v>0</v>
      </c>
      <c r="K381" s="23">
        <f>IFERROR(VLOOKUP(MYRANKS_P[[#This Row],[IDFANGRAPHS]],STEAMER_P[],COLUMN(STEAMER_P[IP]),FALSE),0)</f>
        <v>28</v>
      </c>
      <c r="L381" s="23">
        <f>IFERROR(VLOOKUP(MYRANKS_P[[#This Row],[IDFANGRAPHS]],STEAMER_P[],COLUMN(STEAMER_P[H]),FALSE),0)</f>
        <v>25</v>
      </c>
      <c r="M381" s="23">
        <f>IFERROR(VLOOKUP(MYRANKS_P[[#This Row],[IDFANGRAPHS]],STEAMER_P[],COLUMN(STEAMER_P[ER]),FALSE),0)</f>
        <v>11</v>
      </c>
      <c r="N381" s="23">
        <f>IFERROR(VLOOKUP(MYRANKS_P[[#This Row],[IDFANGRAPHS]],STEAMER_P[],COLUMN(STEAMER_P[HR]),FALSE),0)</f>
        <v>3</v>
      </c>
      <c r="O381" s="23">
        <f>IFERROR(VLOOKUP(MYRANKS_P[[#This Row],[IDFANGRAPHS]],STEAMER_P[],COLUMN(STEAMER_P[SO]),FALSE),0)</f>
        <v>26</v>
      </c>
      <c r="P381" s="23">
        <f>IFERROR(VLOOKUP(MYRANKS_P[[#This Row],[IDFANGRAPHS]],STEAMER_P[],COLUMN(STEAMER_P[BB]),FALSE),0)</f>
        <v>9</v>
      </c>
      <c r="Q381" s="21">
        <f>IFERROR((MYRANKS_P[[#This Row],[ER]]*9)/MYRANKS_P[[#This Row],[IP]],0)</f>
        <v>3.5357142857142856</v>
      </c>
      <c r="R381" s="21">
        <f>IFERROR((MYRANKS_P[[#This Row],[BB]]+MYRANKS_P[[#This Row],[H]])/MYRANKS_P[[#This Row],[IP]],0)</f>
        <v>1.2142857142857142</v>
      </c>
      <c r="S381" s="23">
        <f>MYRANKS_P[[#This Row],[W]]*P_PTS_W+MYRANKS_P[[#This Row],[L]]*P_PTS_L+MYRANKS_P[[#This Row],[IP]]*P_PTS_IP+MYRANKS_P[[#This Row],[SO]]*P_PTS_K+MYRANKS_P[[#This Row],[BB]]*P_PTS_BB+MYRANKS_P[[#This Row],[H]]*P_PTS_HA+MYRANKS_P[[#This Row],[SV]]*P_PTS_SV+MYRANKS_P[[#This Row],[HR]]*P_PTS_HRA+MYRANKS_P[[#This Row],[ER]]*P_PTS_ER</f>
        <v>0</v>
      </c>
      <c r="T381" s="23">
        <f>VLOOKUP(MYRANKS_P[[#This Row],[POS]],REPLACEMENT_LEVEL[],3,FALSE)</f>
        <v>0</v>
      </c>
      <c r="U381" s="23">
        <f>MYRANKS_P[[#This Row],[PROJ PTS]]-MYRANKS_P[[#This Row],[REPL LEVEL]]</f>
        <v>0</v>
      </c>
      <c r="V381" s="30">
        <f>RANK(MYRANKS_P[[#This Row],[POINTS OVER REPL]],MYRANKS_P[POINTS OVER REPL])</f>
        <v>1</v>
      </c>
      <c r="W381" s="29">
        <f>IF(MYRANKS_P[[#This Row],[RANK]]&lt;=TOTAL_PITCHERS_DRAFTED,MYRANKS_P[[#This Row],[POINTS OVER REPL]],0)</f>
        <v>0</v>
      </c>
      <c r="X381" s="35">
        <f>MYRANKS_P[[#This Row],[POINTS OVER REPL]]*DOLLAR_VALUE_PER_POINT+1</f>
        <v>1</v>
      </c>
      <c r="Y381" s="35"/>
      <c r="Z381" s="29">
        <f>IF(AND(MYRANKS_P[[#This Row],[RANK]]&lt;=(TOTAL_PITCHERS_DRAFTED-PITCHERS_BELOW_REPL_DRAFTED),MYRANKS_P[[#This Row],[$ACTUAL]]=""),MYRANKS_P[[#This Row],[POINTS OVER REPL]],0)</f>
        <v>0</v>
      </c>
      <c r="AA381" s="40">
        <f>IF(MYRANKS_P[[#This Row],[$ACTUAL]]="",MYRANKS_P[[#This Row],[POINTS OVER REPL]]*REMAINING_DOLLAR_VALUE_PER_POINT+1,0)</f>
        <v>1</v>
      </c>
    </row>
    <row r="382" spans="1:27" x14ac:dyDescent="0.25">
      <c r="A382" s="89" t="s">
        <v>15536</v>
      </c>
      <c r="B382" s="90" t="str">
        <f>VLOOKUP(MYRANKS_P[[#This Row],[PLAYERID]],PLAYERIDMAP2[],COLUMN(PLAYERIDMAP2[LASTNAME]),FALSE)</f>
        <v>Thatcher</v>
      </c>
      <c r="C382" s="90" t="str">
        <f>VLOOKUP(MYRANKS_P[[#This Row],[PLAYERID]],PLAYERIDMAP2[],COLUMN(PLAYERIDMAP2[FIRSTNAME]),FALSE)</f>
        <v>Joe</v>
      </c>
      <c r="D382" s="90" t="str">
        <f>MYRANKS_P[[#This Row],[FNAME]]&amp;" "&amp;MYRANKS_P[[#This Row],[LNAME]]</f>
        <v>Joe Thatcher</v>
      </c>
      <c r="E382" s="90" t="str">
        <f>VLOOKUP(MYRANKS_P[[#This Row],[PLAYERID]],PLAYERIDMAP2[],COLUMN(PLAYERIDMAP2[TEAM]),FALSE)</f>
        <v>SD</v>
      </c>
      <c r="F382" s="90" t="str">
        <f>VLOOKUP(MYRANKS_P[[#This Row],[PLAYERID]],PLAYERIDMAP2[],COLUMN(PLAYERIDMAP2[POS]),FALSE)</f>
        <v>P</v>
      </c>
      <c r="G382" s="90">
        <f>IFERROR(VALUE(VLOOKUP(MYRANKS_P[[#This Row],[PLAYERID]],PLAYERIDMAP2[],COLUMN(PLAYERIDMAP2[IDFANGRAPHS]),FALSE)),VLOOKUP(MYRANKS_P[[#This Row],[PLAYERID]],PLAYERIDMAP2[],COLUMN(PLAYERIDMAP2[IDFANGRAPHS]),FALSE))</f>
        <v>4620</v>
      </c>
      <c r="H382" s="23">
        <f>IFERROR(VLOOKUP(MYRANKS_P[[#This Row],[IDFANGRAPHS]],STEAMER_P[],COLUMN(STEAMER_P[W]),FALSE),0)</f>
        <v>1</v>
      </c>
      <c r="I382" s="23">
        <f>IFERROR(VLOOKUP(MYRANKS_P[[#This Row],[IDFANGRAPHS]],STEAMER_P[],COLUMN(STEAMER_P[L]),FALSE),0)</f>
        <v>2</v>
      </c>
      <c r="J382" s="23">
        <f>IFERROR(VLOOKUP(MYRANKS_P[[#This Row],[IDFANGRAPHS]],STEAMER_P[],COLUMN(STEAMER_P[SV]),FALSE),0)</f>
        <v>0</v>
      </c>
      <c r="K382" s="23">
        <f>IFERROR(VLOOKUP(MYRANKS_P[[#This Row],[IDFANGRAPHS]],STEAMER_P[],COLUMN(STEAMER_P[IP]),FALSE),0)</f>
        <v>30</v>
      </c>
      <c r="L382" s="23">
        <f>IFERROR(VLOOKUP(MYRANKS_P[[#This Row],[IDFANGRAPHS]],STEAMER_P[],COLUMN(STEAMER_P[H]),FALSE),0)</f>
        <v>29</v>
      </c>
      <c r="M382" s="23">
        <f>IFERROR(VLOOKUP(MYRANKS_P[[#This Row],[IDFANGRAPHS]],STEAMER_P[],COLUMN(STEAMER_P[ER]),FALSE),0)</f>
        <v>13</v>
      </c>
      <c r="N382" s="23">
        <f>IFERROR(VLOOKUP(MYRANKS_P[[#This Row],[IDFANGRAPHS]],STEAMER_P[],COLUMN(STEAMER_P[HR]),FALSE),0)</f>
        <v>3</v>
      </c>
      <c r="O382" s="23">
        <f>IFERROR(VLOOKUP(MYRANKS_P[[#This Row],[IDFANGRAPHS]],STEAMER_P[],COLUMN(STEAMER_P[SO]),FALSE),0)</f>
        <v>26</v>
      </c>
      <c r="P382" s="23">
        <f>IFERROR(VLOOKUP(MYRANKS_P[[#This Row],[IDFANGRAPHS]],STEAMER_P[],COLUMN(STEAMER_P[BB]),FALSE),0)</f>
        <v>11</v>
      </c>
      <c r="Q382" s="75">
        <f>IFERROR((MYRANKS_P[[#This Row],[ER]]*9)/MYRANKS_P[[#This Row],[IP]],0)</f>
        <v>3.9</v>
      </c>
      <c r="R382" s="75">
        <f>IFERROR((MYRANKS_P[[#This Row],[BB]]+MYRANKS_P[[#This Row],[H]])/MYRANKS_P[[#This Row],[IP]],0)</f>
        <v>1.3333333333333333</v>
      </c>
      <c r="S382" s="74">
        <f>MYRANKS_P[[#This Row],[W]]*P_PTS_W+MYRANKS_P[[#This Row],[L]]*P_PTS_L+MYRANKS_P[[#This Row],[IP]]*P_PTS_IP+MYRANKS_P[[#This Row],[SO]]*P_PTS_K+MYRANKS_P[[#This Row],[BB]]*P_PTS_BB+MYRANKS_P[[#This Row],[H]]*P_PTS_HA+MYRANKS_P[[#This Row],[SV]]*P_PTS_SV+MYRANKS_P[[#This Row],[HR]]*P_PTS_HRA+MYRANKS_P[[#This Row],[ER]]*P_PTS_ER</f>
        <v>0</v>
      </c>
      <c r="T382" s="74">
        <f>VLOOKUP(MYRANKS_P[[#This Row],[POS]],REPLACEMENT_LEVEL[],3,FALSE)</f>
        <v>0</v>
      </c>
      <c r="U382" s="74">
        <f>MYRANKS_P[[#This Row],[PROJ PTS]]-MYRANKS_P[[#This Row],[REPL LEVEL]]</f>
        <v>0</v>
      </c>
      <c r="V382" s="73">
        <f>RANK(MYRANKS_P[[#This Row],[POINTS OVER REPL]],MYRANKS_P[POINTS OVER REPL])</f>
        <v>1</v>
      </c>
      <c r="W382" s="74">
        <f>IF(MYRANKS_P[[#This Row],[RANK]]&lt;=TOTAL_PITCHERS_DRAFTED,MYRANKS_P[[#This Row],[POINTS OVER REPL]],0)</f>
        <v>0</v>
      </c>
      <c r="X382" s="76">
        <f>MYRANKS_P[[#This Row],[POINTS OVER REPL]]*DOLLAR_VALUE_PER_POINT+1</f>
        <v>1</v>
      </c>
      <c r="Y382" s="76"/>
      <c r="Z382" s="74">
        <f>IF(AND(MYRANKS_P[[#This Row],[RANK]]&lt;=(TOTAL_PITCHERS_DRAFTED-PITCHERS_BELOW_REPL_DRAFTED),MYRANKS_P[[#This Row],[$ACTUAL]]=""),MYRANKS_P[[#This Row],[POINTS OVER REPL]],0)</f>
        <v>0</v>
      </c>
      <c r="AA382" s="77">
        <f>IF(MYRANKS_P[[#This Row],[$ACTUAL]]="",MYRANKS_P[[#This Row],[POINTS OVER REPL]]*REMAINING_DOLLAR_VALUE_PER_POINT+1,0)</f>
        <v>1</v>
      </c>
    </row>
    <row r="383" spans="1:27" x14ac:dyDescent="0.25">
      <c r="A383" s="2" t="s">
        <v>12570</v>
      </c>
      <c r="B383" s="14" t="str">
        <f>VLOOKUP(MYRANKS_P[[#This Row],[PLAYERID]],PLAYERIDMAP2[],COLUMN(PLAYERIDMAP2[LASTNAME]),FALSE)</f>
        <v>Friedrich</v>
      </c>
      <c r="C383" s="14" t="str">
        <f>VLOOKUP(MYRANKS_P[[#This Row],[PLAYERID]],PLAYERIDMAP2[],COLUMN(PLAYERIDMAP2[FIRSTNAME]),FALSE)</f>
        <v>Christian</v>
      </c>
      <c r="D383" s="14" t="str">
        <f>MYRANKS_P[[#This Row],[FNAME]]&amp;" "&amp;MYRANKS_P[[#This Row],[LNAME]]</f>
        <v>Christian Friedrich</v>
      </c>
      <c r="E383" s="14" t="str">
        <f>VLOOKUP(MYRANKS_P[[#This Row],[PLAYERID]],PLAYERIDMAP2[],COLUMN(PLAYERIDMAP2[TEAM]),FALSE)</f>
        <v>COL</v>
      </c>
      <c r="F383" s="14" t="str">
        <f>VLOOKUP(MYRANKS_P[[#This Row],[PLAYERID]],PLAYERIDMAP2[],COLUMN(PLAYERIDMAP2[POS]),FALSE)</f>
        <v>P</v>
      </c>
      <c r="G383" s="14">
        <f>IFERROR(VALUE(VLOOKUP(MYRANKS_P[[#This Row],[PLAYERID]],PLAYERIDMAP2[],COLUMN(PLAYERIDMAP2[IDFANGRAPHS]),FALSE)),VLOOKUP(MYRANKS_P[[#This Row],[PLAYERID]],PLAYERIDMAP2[],COLUMN(PLAYERIDMAP2[IDFANGRAPHS]),FALSE))</f>
        <v>7942</v>
      </c>
      <c r="H383" s="23">
        <f>IFERROR(VLOOKUP(MYRANKS_P[[#This Row],[IDFANGRAPHS]],STEAMER_P[],COLUMN(STEAMER_P[W]),FALSE),0)</f>
        <v>1</v>
      </c>
      <c r="I383" s="23">
        <f>IFERROR(VLOOKUP(MYRANKS_P[[#This Row],[IDFANGRAPHS]],STEAMER_P[],COLUMN(STEAMER_P[L]),FALSE),0)</f>
        <v>2</v>
      </c>
      <c r="J383" s="23">
        <f>IFERROR(VLOOKUP(MYRANKS_P[[#This Row],[IDFANGRAPHS]],STEAMER_P[],COLUMN(STEAMER_P[SV]),FALSE),0)</f>
        <v>0</v>
      </c>
      <c r="K383" s="23">
        <f>IFERROR(VLOOKUP(MYRANKS_P[[#This Row],[IDFANGRAPHS]],STEAMER_P[],COLUMN(STEAMER_P[IP]),FALSE),0)</f>
        <v>30</v>
      </c>
      <c r="L383" s="23">
        <f>IFERROR(VLOOKUP(MYRANKS_P[[#This Row],[IDFANGRAPHS]],STEAMER_P[],COLUMN(STEAMER_P[H]),FALSE),0)</f>
        <v>31</v>
      </c>
      <c r="M383" s="23">
        <f>IFERROR(VLOOKUP(MYRANKS_P[[#This Row],[IDFANGRAPHS]],STEAMER_P[],COLUMN(STEAMER_P[ER]),FALSE),0)</f>
        <v>14</v>
      </c>
      <c r="N383" s="23">
        <f>IFERROR(VLOOKUP(MYRANKS_P[[#This Row],[IDFANGRAPHS]],STEAMER_P[],COLUMN(STEAMER_P[HR]),FALSE),0)</f>
        <v>3</v>
      </c>
      <c r="O383" s="23">
        <f>IFERROR(VLOOKUP(MYRANKS_P[[#This Row],[IDFANGRAPHS]],STEAMER_P[],COLUMN(STEAMER_P[SO]),FALSE),0)</f>
        <v>26</v>
      </c>
      <c r="P383" s="23">
        <f>IFERROR(VLOOKUP(MYRANKS_P[[#This Row],[IDFANGRAPHS]],STEAMER_P[],COLUMN(STEAMER_P[BB]),FALSE),0)</f>
        <v>11</v>
      </c>
      <c r="Q383" s="21">
        <f>IFERROR((MYRANKS_P[[#This Row],[ER]]*9)/MYRANKS_P[[#This Row],[IP]],0)</f>
        <v>4.2</v>
      </c>
      <c r="R383" s="21">
        <f>IFERROR((MYRANKS_P[[#This Row],[BB]]+MYRANKS_P[[#This Row],[H]])/MYRANKS_P[[#This Row],[IP]],0)</f>
        <v>1.4</v>
      </c>
      <c r="S383" s="23">
        <f>MYRANKS_P[[#This Row],[W]]*P_PTS_W+MYRANKS_P[[#This Row],[L]]*P_PTS_L+MYRANKS_P[[#This Row],[IP]]*P_PTS_IP+MYRANKS_P[[#This Row],[SO]]*P_PTS_K+MYRANKS_P[[#This Row],[BB]]*P_PTS_BB+MYRANKS_P[[#This Row],[H]]*P_PTS_HA+MYRANKS_P[[#This Row],[SV]]*P_PTS_SV+MYRANKS_P[[#This Row],[HR]]*P_PTS_HRA+MYRANKS_P[[#This Row],[ER]]*P_PTS_ER</f>
        <v>0</v>
      </c>
      <c r="T383" s="23">
        <f>VLOOKUP(MYRANKS_P[[#This Row],[POS]],REPLACEMENT_LEVEL[],3,FALSE)</f>
        <v>0</v>
      </c>
      <c r="U383" s="23">
        <f>MYRANKS_P[[#This Row],[PROJ PTS]]-MYRANKS_P[[#This Row],[REPL LEVEL]]</f>
        <v>0</v>
      </c>
      <c r="V383" s="30">
        <f>RANK(MYRANKS_P[[#This Row],[POINTS OVER REPL]],MYRANKS_P[POINTS OVER REPL])</f>
        <v>1</v>
      </c>
      <c r="W383" s="29">
        <f>IF(MYRANKS_P[[#This Row],[RANK]]&lt;=TOTAL_PITCHERS_DRAFTED,MYRANKS_P[[#This Row],[POINTS OVER REPL]],0)</f>
        <v>0</v>
      </c>
      <c r="X383" s="35">
        <f>MYRANKS_P[[#This Row],[POINTS OVER REPL]]*DOLLAR_VALUE_PER_POINT+1</f>
        <v>1</v>
      </c>
      <c r="Y383" s="35"/>
      <c r="Z383" s="29">
        <f>IF(AND(MYRANKS_P[[#This Row],[RANK]]&lt;=(TOTAL_PITCHERS_DRAFTED-PITCHERS_BELOW_REPL_DRAFTED),MYRANKS_P[[#This Row],[$ACTUAL]]=""),MYRANKS_P[[#This Row],[POINTS OVER REPL]],0)</f>
        <v>0</v>
      </c>
      <c r="AA383" s="40">
        <f>IF(MYRANKS_P[[#This Row],[$ACTUAL]]="",MYRANKS_P[[#This Row],[POINTS OVER REPL]]*REMAINING_DOLLAR_VALUE_PER_POINT+1,0)</f>
        <v>1</v>
      </c>
    </row>
    <row r="384" spans="1:27" x14ac:dyDescent="0.25">
      <c r="A384" s="2" t="s">
        <v>19521</v>
      </c>
      <c r="B384" s="14" t="str">
        <f>VLOOKUP(MYRANKS_P[[#This Row],[PLAYERID]],PLAYERIDMAP2[],COLUMN(PLAYERIDMAP2[LASTNAME]),FALSE)</f>
        <v>Giolito</v>
      </c>
      <c r="C384" s="14" t="str">
        <f>VLOOKUP(MYRANKS_P[[#This Row],[PLAYERID]],PLAYERIDMAP2[],COLUMN(PLAYERIDMAP2[FIRSTNAME]),FALSE)</f>
        <v>Lucas</v>
      </c>
      <c r="D384" s="14" t="str">
        <f>MYRANKS_P[[#This Row],[FNAME]]&amp;" "&amp;MYRANKS_P[[#This Row],[LNAME]]</f>
        <v>Lucas Giolito</v>
      </c>
      <c r="E384" s="14" t="str">
        <f>VLOOKUP(MYRANKS_P[[#This Row],[PLAYERID]],PLAYERIDMAP2[],COLUMN(PLAYERIDMAP2[TEAM]),FALSE)</f>
        <v>WAS</v>
      </c>
      <c r="F384" s="14" t="str">
        <f>VLOOKUP(MYRANKS_P[[#This Row],[PLAYERID]],PLAYERIDMAP2[],COLUMN(PLAYERIDMAP2[POS]),FALSE)</f>
        <v>P</v>
      </c>
      <c r="G384" s="14" t="str">
        <f>IFERROR(VALUE(VLOOKUP(MYRANKS_P[[#This Row],[PLAYERID]],PLAYERIDMAP2[],COLUMN(PLAYERIDMAP2[IDFANGRAPHS]),FALSE)),VLOOKUP(MYRANKS_P[[#This Row],[PLAYERID]],PLAYERIDMAP2[],COLUMN(PLAYERIDMAP2[IDFANGRAPHS]),FALSE))</f>
        <v>sa657908</v>
      </c>
      <c r="H384" s="23">
        <f>IFERROR(VLOOKUP(MYRANKS_P[[#This Row],[IDFANGRAPHS]],STEAMER_P[],COLUMN(STEAMER_P[W]),FALSE),0)</f>
        <v>2</v>
      </c>
      <c r="I384" s="23">
        <f>IFERROR(VLOOKUP(MYRANKS_P[[#This Row],[IDFANGRAPHS]],STEAMER_P[],COLUMN(STEAMER_P[L]),FALSE),0)</f>
        <v>2</v>
      </c>
      <c r="J384" s="23">
        <f>IFERROR(VLOOKUP(MYRANKS_P[[#This Row],[IDFANGRAPHS]],STEAMER_P[],COLUMN(STEAMER_P[SV]),FALSE),0)</f>
        <v>0</v>
      </c>
      <c r="K384" s="23">
        <f>IFERROR(VLOOKUP(MYRANKS_P[[#This Row],[IDFANGRAPHS]],STEAMER_P[],COLUMN(STEAMER_P[IP]),FALSE),0)</f>
        <v>28</v>
      </c>
      <c r="L384" s="23">
        <f>IFERROR(VLOOKUP(MYRANKS_P[[#This Row],[IDFANGRAPHS]],STEAMER_P[],COLUMN(STEAMER_P[H]),FALSE),0)</f>
        <v>26</v>
      </c>
      <c r="M384" s="23">
        <f>IFERROR(VLOOKUP(MYRANKS_P[[#This Row],[IDFANGRAPHS]],STEAMER_P[],COLUMN(STEAMER_P[ER]),FALSE),0)</f>
        <v>12</v>
      </c>
      <c r="N384" s="23">
        <f>IFERROR(VLOOKUP(MYRANKS_P[[#This Row],[IDFANGRAPHS]],STEAMER_P[],COLUMN(STEAMER_P[HR]),FALSE),0)</f>
        <v>3</v>
      </c>
      <c r="O384" s="23">
        <f>IFERROR(VLOOKUP(MYRANKS_P[[#This Row],[IDFANGRAPHS]],STEAMER_P[],COLUMN(STEAMER_P[SO]),FALSE),0)</f>
        <v>26</v>
      </c>
      <c r="P384" s="23">
        <f>IFERROR(VLOOKUP(MYRANKS_P[[#This Row],[IDFANGRAPHS]],STEAMER_P[],COLUMN(STEAMER_P[BB]),FALSE),0)</f>
        <v>10</v>
      </c>
      <c r="Q384" s="21">
        <f>IFERROR((MYRANKS_P[[#This Row],[ER]]*9)/MYRANKS_P[[#This Row],[IP]],0)</f>
        <v>3.8571428571428572</v>
      </c>
      <c r="R384" s="21">
        <f>IFERROR((MYRANKS_P[[#This Row],[BB]]+MYRANKS_P[[#This Row],[H]])/MYRANKS_P[[#This Row],[IP]],0)</f>
        <v>1.2857142857142858</v>
      </c>
      <c r="S384" s="23">
        <f>MYRANKS_P[[#This Row],[W]]*P_PTS_W+MYRANKS_P[[#This Row],[L]]*P_PTS_L+MYRANKS_P[[#This Row],[IP]]*P_PTS_IP+MYRANKS_P[[#This Row],[SO]]*P_PTS_K+MYRANKS_P[[#This Row],[BB]]*P_PTS_BB+MYRANKS_P[[#This Row],[H]]*P_PTS_HA+MYRANKS_P[[#This Row],[SV]]*P_PTS_SV+MYRANKS_P[[#This Row],[HR]]*P_PTS_HRA+MYRANKS_P[[#This Row],[ER]]*P_PTS_ER</f>
        <v>0</v>
      </c>
      <c r="T384" s="23">
        <f>VLOOKUP(MYRANKS_P[[#This Row],[POS]],REPLACEMENT_LEVEL[],3,FALSE)</f>
        <v>0</v>
      </c>
      <c r="U384" s="23">
        <f>MYRANKS_P[[#This Row],[PROJ PTS]]-MYRANKS_P[[#This Row],[REPL LEVEL]]</f>
        <v>0</v>
      </c>
      <c r="V384" s="30">
        <f>RANK(MYRANKS_P[[#This Row],[POINTS OVER REPL]],MYRANKS_P[POINTS OVER REPL])</f>
        <v>1</v>
      </c>
      <c r="W384" s="29">
        <f>IF(MYRANKS_P[[#This Row],[RANK]]&lt;=TOTAL_PITCHERS_DRAFTED,MYRANKS_P[[#This Row],[POINTS OVER REPL]],0)</f>
        <v>0</v>
      </c>
      <c r="X384" s="35">
        <f>MYRANKS_P[[#This Row],[POINTS OVER REPL]]*DOLLAR_VALUE_PER_POINT+1</f>
        <v>1</v>
      </c>
      <c r="Y384" s="35"/>
      <c r="Z384" s="29">
        <f>IF(AND(MYRANKS_P[[#This Row],[RANK]]&lt;=(TOTAL_PITCHERS_DRAFTED-PITCHERS_BELOW_REPL_DRAFTED),MYRANKS_P[[#This Row],[$ACTUAL]]=""),MYRANKS_P[[#This Row],[POINTS OVER REPL]],0)</f>
        <v>0</v>
      </c>
      <c r="AA384" s="40">
        <f>IF(MYRANKS_P[[#This Row],[$ACTUAL]]="",MYRANKS_P[[#This Row],[POINTS OVER REPL]]*REMAINING_DOLLAR_VALUE_PER_POINT+1,0)</f>
        <v>1</v>
      </c>
    </row>
    <row r="385" spans="1:27" x14ac:dyDescent="0.25">
      <c r="A385" s="2" t="s">
        <v>12254</v>
      </c>
      <c r="B385" s="14" t="str">
        <f>VLOOKUP(MYRANKS_P[[#This Row],[PLAYERID]],PLAYERIDMAP2[],COLUMN(PLAYERIDMAP2[LASTNAME]),FALSE)</f>
        <v>Doubront</v>
      </c>
      <c r="C385" s="14" t="str">
        <f>VLOOKUP(MYRANKS_P[[#This Row],[PLAYERID]],PLAYERIDMAP2[],COLUMN(PLAYERIDMAP2[FIRSTNAME]),FALSE)</f>
        <v>Felix</v>
      </c>
      <c r="D385" s="14" t="str">
        <f>MYRANKS_P[[#This Row],[FNAME]]&amp;" "&amp;MYRANKS_P[[#This Row],[LNAME]]</f>
        <v>Felix Doubront</v>
      </c>
      <c r="E385" s="14" t="str">
        <f>VLOOKUP(MYRANKS_P[[#This Row],[PLAYERID]],PLAYERIDMAP2[],COLUMN(PLAYERIDMAP2[TEAM]),FALSE)</f>
        <v>OAK</v>
      </c>
      <c r="F385" s="14" t="str">
        <f>VLOOKUP(MYRANKS_P[[#This Row],[PLAYERID]],PLAYERIDMAP2[],COLUMN(PLAYERIDMAP2[POS]),FALSE)</f>
        <v>P</v>
      </c>
      <c r="G385" s="14">
        <f>IFERROR(VALUE(VLOOKUP(MYRANKS_P[[#This Row],[PLAYERID]],PLAYERIDMAP2[],COLUMN(PLAYERIDMAP2[IDFANGRAPHS]),FALSE)),VLOOKUP(MYRANKS_P[[#This Row],[PLAYERID]],PLAYERIDMAP2[],COLUMN(PLAYERIDMAP2[IDFANGRAPHS]),FALSE))</f>
        <v>1478</v>
      </c>
      <c r="H385" s="23">
        <f>IFERROR(VLOOKUP(MYRANKS_P[[#This Row],[IDFANGRAPHS]],STEAMER_P[],COLUMN(STEAMER_P[W]),FALSE),0)</f>
        <v>1</v>
      </c>
      <c r="I385" s="23">
        <f>IFERROR(VLOOKUP(MYRANKS_P[[#This Row],[IDFANGRAPHS]],STEAMER_P[],COLUMN(STEAMER_P[L]),FALSE),0)</f>
        <v>2</v>
      </c>
      <c r="J385" s="23">
        <f>IFERROR(VLOOKUP(MYRANKS_P[[#This Row],[IDFANGRAPHS]],STEAMER_P[],COLUMN(STEAMER_P[SV]),FALSE),0)</f>
        <v>0</v>
      </c>
      <c r="K385" s="23">
        <f>IFERROR(VLOOKUP(MYRANKS_P[[#This Row],[IDFANGRAPHS]],STEAMER_P[],COLUMN(STEAMER_P[IP]),FALSE),0)</f>
        <v>29</v>
      </c>
      <c r="L385" s="23">
        <f>IFERROR(VLOOKUP(MYRANKS_P[[#This Row],[IDFANGRAPHS]],STEAMER_P[],COLUMN(STEAMER_P[H]),FALSE),0)</f>
        <v>28</v>
      </c>
      <c r="M385" s="23">
        <f>IFERROR(VLOOKUP(MYRANKS_P[[#This Row],[IDFANGRAPHS]],STEAMER_P[],COLUMN(STEAMER_P[ER]),FALSE),0)</f>
        <v>12</v>
      </c>
      <c r="N385" s="23">
        <f>IFERROR(VLOOKUP(MYRANKS_P[[#This Row],[IDFANGRAPHS]],STEAMER_P[],COLUMN(STEAMER_P[HR]),FALSE),0)</f>
        <v>3</v>
      </c>
      <c r="O385" s="23">
        <f>IFERROR(VLOOKUP(MYRANKS_P[[#This Row],[IDFANGRAPHS]],STEAMER_P[],COLUMN(STEAMER_P[SO]),FALSE),0)</f>
        <v>25</v>
      </c>
      <c r="P385" s="23">
        <f>IFERROR(VLOOKUP(MYRANKS_P[[#This Row],[IDFANGRAPHS]],STEAMER_P[],COLUMN(STEAMER_P[BB]),FALSE),0)</f>
        <v>10</v>
      </c>
      <c r="Q385" s="21">
        <f>IFERROR((MYRANKS_P[[#This Row],[ER]]*9)/MYRANKS_P[[#This Row],[IP]],0)</f>
        <v>3.7241379310344827</v>
      </c>
      <c r="R385" s="21">
        <f>IFERROR((MYRANKS_P[[#This Row],[BB]]+MYRANKS_P[[#This Row],[H]])/MYRANKS_P[[#This Row],[IP]],0)</f>
        <v>1.3103448275862069</v>
      </c>
      <c r="S385" s="23">
        <f>MYRANKS_P[[#This Row],[W]]*P_PTS_W+MYRANKS_P[[#This Row],[L]]*P_PTS_L+MYRANKS_P[[#This Row],[IP]]*P_PTS_IP+MYRANKS_P[[#This Row],[SO]]*P_PTS_K+MYRANKS_P[[#This Row],[BB]]*P_PTS_BB+MYRANKS_P[[#This Row],[H]]*P_PTS_HA+MYRANKS_P[[#This Row],[SV]]*P_PTS_SV+MYRANKS_P[[#This Row],[HR]]*P_PTS_HRA+MYRANKS_P[[#This Row],[ER]]*P_PTS_ER</f>
        <v>0</v>
      </c>
      <c r="T385" s="23">
        <f>VLOOKUP(MYRANKS_P[[#This Row],[POS]],REPLACEMENT_LEVEL[],3,FALSE)</f>
        <v>0</v>
      </c>
      <c r="U385" s="23">
        <f>MYRANKS_P[[#This Row],[PROJ PTS]]-MYRANKS_P[[#This Row],[REPL LEVEL]]</f>
        <v>0</v>
      </c>
      <c r="V385" s="30">
        <f>RANK(MYRANKS_P[[#This Row],[POINTS OVER REPL]],MYRANKS_P[POINTS OVER REPL])</f>
        <v>1</v>
      </c>
      <c r="W385" s="29">
        <f>IF(MYRANKS_P[[#This Row],[RANK]]&lt;=TOTAL_PITCHERS_DRAFTED,MYRANKS_P[[#This Row],[POINTS OVER REPL]],0)</f>
        <v>0</v>
      </c>
      <c r="X385" s="35">
        <f>MYRANKS_P[[#This Row],[POINTS OVER REPL]]*DOLLAR_VALUE_PER_POINT+1</f>
        <v>1</v>
      </c>
      <c r="Y385" s="35"/>
      <c r="Z385" s="29">
        <f>IF(AND(MYRANKS_P[[#This Row],[RANK]]&lt;=(TOTAL_PITCHERS_DRAFTED-PITCHERS_BELOW_REPL_DRAFTED),MYRANKS_P[[#This Row],[$ACTUAL]]=""),MYRANKS_P[[#This Row],[POINTS OVER REPL]],0)</f>
        <v>0</v>
      </c>
      <c r="AA385" s="40">
        <f>IF(MYRANKS_P[[#This Row],[$ACTUAL]]="",MYRANKS_P[[#This Row],[POINTS OVER REPL]]*REMAINING_DOLLAR_VALUE_PER_POINT+1,0)</f>
        <v>1</v>
      </c>
    </row>
    <row r="386" spans="1:27" x14ac:dyDescent="0.25">
      <c r="A386" s="7" t="s">
        <v>12066</v>
      </c>
      <c r="B386" s="14" t="str">
        <f>VLOOKUP(MYRANKS_P[[#This Row],[PLAYERID]],PLAYERIDMAP2[],COLUMN(PLAYERIDMAP2[LASTNAME]),FALSE)</f>
        <v>Cumpton</v>
      </c>
      <c r="C386" s="14" t="str">
        <f>VLOOKUP(MYRANKS_P[[#This Row],[PLAYERID]],PLAYERIDMAP2[],COLUMN(PLAYERIDMAP2[FIRSTNAME]),FALSE)</f>
        <v>Brandon</v>
      </c>
      <c r="D386" s="14" t="str">
        <f>MYRANKS_P[[#This Row],[FNAME]]&amp;" "&amp;MYRANKS_P[[#This Row],[LNAME]]</f>
        <v>Brandon Cumpton</v>
      </c>
      <c r="E386" s="14" t="str">
        <f>VLOOKUP(MYRANKS_P[[#This Row],[PLAYERID]],PLAYERIDMAP2[],COLUMN(PLAYERIDMAP2[TEAM]),FALSE)</f>
        <v>PIT</v>
      </c>
      <c r="F386" s="14" t="str">
        <f>VLOOKUP(MYRANKS_P[[#This Row],[PLAYERID]],PLAYERIDMAP2[],COLUMN(PLAYERIDMAP2[POS]),FALSE)</f>
        <v>P</v>
      </c>
      <c r="G386" s="14">
        <f>IFERROR(VALUE(VLOOKUP(MYRANKS_P[[#This Row],[PLAYERID]],PLAYERIDMAP2[],COLUMN(PLAYERIDMAP2[IDFANGRAPHS]),FALSE)),VLOOKUP(MYRANKS_P[[#This Row],[PLAYERID]],PLAYERIDMAP2[],COLUMN(PLAYERIDMAP2[IDFANGRAPHS]),FALSE))</f>
        <v>11366</v>
      </c>
      <c r="H386" s="23">
        <f>IFERROR(VLOOKUP(MYRANKS_P[[#This Row],[IDFANGRAPHS]],STEAMER_P[],COLUMN(STEAMER_P[W]),FALSE),0)</f>
        <v>2</v>
      </c>
      <c r="I386" s="23">
        <f>IFERROR(VLOOKUP(MYRANKS_P[[#This Row],[IDFANGRAPHS]],STEAMER_P[],COLUMN(STEAMER_P[L]),FALSE),0)</f>
        <v>2</v>
      </c>
      <c r="J386" s="23">
        <f>IFERROR(VLOOKUP(MYRANKS_P[[#This Row],[IDFANGRAPHS]],STEAMER_P[],COLUMN(STEAMER_P[SV]),FALSE),0)</f>
        <v>0</v>
      </c>
      <c r="K386" s="23">
        <f>IFERROR(VLOOKUP(MYRANKS_P[[#This Row],[IDFANGRAPHS]],STEAMER_P[],COLUMN(STEAMER_P[IP]),FALSE),0)</f>
        <v>37</v>
      </c>
      <c r="L386" s="23">
        <f>IFERROR(VLOOKUP(MYRANKS_P[[#This Row],[IDFANGRAPHS]],STEAMER_P[],COLUMN(STEAMER_P[H]),FALSE),0)</f>
        <v>39</v>
      </c>
      <c r="M386" s="23">
        <f>IFERROR(VLOOKUP(MYRANKS_P[[#This Row],[IDFANGRAPHS]],STEAMER_P[],COLUMN(STEAMER_P[ER]),FALSE),0)</f>
        <v>17</v>
      </c>
      <c r="N386" s="23">
        <f>IFERROR(VLOOKUP(MYRANKS_P[[#This Row],[IDFANGRAPHS]],STEAMER_P[],COLUMN(STEAMER_P[HR]),FALSE),0)</f>
        <v>4</v>
      </c>
      <c r="O386" s="23">
        <f>IFERROR(VLOOKUP(MYRANKS_P[[#This Row],[IDFANGRAPHS]],STEAMER_P[],COLUMN(STEAMER_P[SO]),FALSE),0)</f>
        <v>25</v>
      </c>
      <c r="P386" s="23">
        <f>IFERROR(VLOOKUP(MYRANKS_P[[#This Row],[IDFANGRAPHS]],STEAMER_P[],COLUMN(STEAMER_P[BB]),FALSE),0)</f>
        <v>11</v>
      </c>
      <c r="Q386" s="21">
        <f>IFERROR((MYRANKS_P[[#This Row],[ER]]*9)/MYRANKS_P[[#This Row],[IP]],0)</f>
        <v>4.1351351351351351</v>
      </c>
      <c r="R386" s="21">
        <f>IFERROR((MYRANKS_P[[#This Row],[BB]]+MYRANKS_P[[#This Row],[H]])/MYRANKS_P[[#This Row],[IP]],0)</f>
        <v>1.3513513513513513</v>
      </c>
      <c r="S386" s="23">
        <f>MYRANKS_P[[#This Row],[W]]*P_PTS_W+MYRANKS_P[[#This Row],[L]]*P_PTS_L+MYRANKS_P[[#This Row],[IP]]*P_PTS_IP+MYRANKS_P[[#This Row],[SO]]*P_PTS_K+MYRANKS_P[[#This Row],[BB]]*P_PTS_BB+MYRANKS_P[[#This Row],[H]]*P_PTS_HA+MYRANKS_P[[#This Row],[SV]]*P_PTS_SV+MYRANKS_P[[#This Row],[HR]]*P_PTS_HRA+MYRANKS_P[[#This Row],[ER]]*P_PTS_ER</f>
        <v>0</v>
      </c>
      <c r="T386" s="23">
        <f>VLOOKUP(MYRANKS_P[[#This Row],[POS]],REPLACEMENT_LEVEL[],3,FALSE)</f>
        <v>0</v>
      </c>
      <c r="U386" s="23">
        <f>MYRANKS_P[[#This Row],[PROJ PTS]]-MYRANKS_P[[#This Row],[REPL LEVEL]]</f>
        <v>0</v>
      </c>
      <c r="V386" s="30">
        <f>RANK(MYRANKS_P[[#This Row],[POINTS OVER REPL]],MYRANKS_P[POINTS OVER REPL])</f>
        <v>1</v>
      </c>
      <c r="W386" s="29">
        <f>IF(MYRANKS_P[[#This Row],[RANK]]&lt;=TOTAL_PITCHERS_DRAFTED,MYRANKS_P[[#This Row],[POINTS OVER REPL]],0)</f>
        <v>0</v>
      </c>
      <c r="X386" s="35">
        <f>MYRANKS_P[[#This Row],[POINTS OVER REPL]]*DOLLAR_VALUE_PER_POINT+1</f>
        <v>1</v>
      </c>
      <c r="Y386" s="35"/>
      <c r="Z386" s="29">
        <f>IF(AND(MYRANKS_P[[#This Row],[RANK]]&lt;=(TOTAL_PITCHERS_DRAFTED-PITCHERS_BELOW_REPL_DRAFTED),MYRANKS_P[[#This Row],[$ACTUAL]]=""),MYRANKS_P[[#This Row],[POINTS OVER REPL]],0)</f>
        <v>0</v>
      </c>
      <c r="AA386" s="40">
        <f>IF(MYRANKS_P[[#This Row],[$ACTUAL]]="",MYRANKS_P[[#This Row],[POINTS OVER REPL]]*REMAINING_DOLLAR_VALUE_PER_POINT+1,0)</f>
        <v>1</v>
      </c>
    </row>
    <row r="387" spans="1:27" x14ac:dyDescent="0.25">
      <c r="A387" s="2" t="s">
        <v>13147</v>
      </c>
      <c r="B387" s="14" t="str">
        <f>VLOOKUP(MYRANKS_P[[#This Row],[PLAYERID]],PLAYERIDMAP2[],COLUMN(PLAYERIDMAP2[LASTNAME]),FALSE)</f>
        <v>House</v>
      </c>
      <c r="C387" s="14" t="str">
        <f>VLOOKUP(MYRANKS_P[[#This Row],[PLAYERID]],PLAYERIDMAP2[],COLUMN(PLAYERIDMAP2[FIRSTNAME]),FALSE)</f>
        <v>T.J.</v>
      </c>
      <c r="D387" s="14" t="str">
        <f>MYRANKS_P[[#This Row],[FNAME]]&amp;" "&amp;MYRANKS_P[[#This Row],[LNAME]]</f>
        <v>T.J. House</v>
      </c>
      <c r="E387" s="14" t="str">
        <f>VLOOKUP(MYRANKS_P[[#This Row],[PLAYERID]],PLAYERIDMAP2[],COLUMN(PLAYERIDMAP2[TEAM]),FALSE)</f>
        <v>CLE</v>
      </c>
      <c r="F387" s="14" t="str">
        <f>VLOOKUP(MYRANKS_P[[#This Row],[PLAYERID]],PLAYERIDMAP2[],COLUMN(PLAYERIDMAP2[POS]),FALSE)</f>
        <v>P</v>
      </c>
      <c r="G387" s="14">
        <f>IFERROR(VALUE(VLOOKUP(MYRANKS_P[[#This Row],[PLAYERID]],PLAYERIDMAP2[],COLUMN(PLAYERIDMAP2[IDFANGRAPHS]),FALSE)),VLOOKUP(MYRANKS_P[[#This Row],[PLAYERID]],PLAYERIDMAP2[],COLUMN(PLAYERIDMAP2[IDFANGRAPHS]),FALSE))</f>
        <v>9121</v>
      </c>
      <c r="H387" s="23">
        <f>IFERROR(VLOOKUP(MYRANKS_P[[#This Row],[IDFANGRAPHS]],STEAMER_P[],COLUMN(STEAMER_P[W]),FALSE),0)</f>
        <v>2</v>
      </c>
      <c r="I387" s="23">
        <f>IFERROR(VLOOKUP(MYRANKS_P[[#This Row],[IDFANGRAPHS]],STEAMER_P[],COLUMN(STEAMER_P[L]),FALSE),0)</f>
        <v>2</v>
      </c>
      <c r="J387" s="23">
        <f>IFERROR(VLOOKUP(MYRANKS_P[[#This Row],[IDFANGRAPHS]],STEAMER_P[],COLUMN(STEAMER_P[SV]),FALSE),0)</f>
        <v>0</v>
      </c>
      <c r="K387" s="23">
        <f>IFERROR(VLOOKUP(MYRANKS_P[[#This Row],[IDFANGRAPHS]],STEAMER_P[],COLUMN(STEAMER_P[IP]),FALSE),0)</f>
        <v>36</v>
      </c>
      <c r="L387" s="23">
        <f>IFERROR(VLOOKUP(MYRANKS_P[[#This Row],[IDFANGRAPHS]],STEAMER_P[],COLUMN(STEAMER_P[H]),FALSE),0)</f>
        <v>37</v>
      </c>
      <c r="M387" s="23">
        <f>IFERROR(VLOOKUP(MYRANKS_P[[#This Row],[IDFANGRAPHS]],STEAMER_P[],COLUMN(STEAMER_P[ER]),FALSE),0)</f>
        <v>16</v>
      </c>
      <c r="N387" s="23">
        <f>IFERROR(VLOOKUP(MYRANKS_P[[#This Row],[IDFANGRAPHS]],STEAMER_P[],COLUMN(STEAMER_P[HR]),FALSE),0)</f>
        <v>3</v>
      </c>
      <c r="O387" s="23">
        <f>IFERROR(VLOOKUP(MYRANKS_P[[#This Row],[IDFANGRAPHS]],STEAMER_P[],COLUMN(STEAMER_P[SO]),FALSE),0)</f>
        <v>24</v>
      </c>
      <c r="P387" s="23">
        <f>IFERROR(VLOOKUP(MYRANKS_P[[#This Row],[IDFANGRAPHS]],STEAMER_P[],COLUMN(STEAMER_P[BB]),FALSE),0)</f>
        <v>12</v>
      </c>
      <c r="Q387" s="21">
        <f>IFERROR((MYRANKS_P[[#This Row],[ER]]*9)/MYRANKS_P[[#This Row],[IP]],0)</f>
        <v>4</v>
      </c>
      <c r="R387" s="21">
        <f>IFERROR((MYRANKS_P[[#This Row],[BB]]+MYRANKS_P[[#This Row],[H]])/MYRANKS_P[[#This Row],[IP]],0)</f>
        <v>1.3611111111111112</v>
      </c>
      <c r="S387" s="23">
        <f>MYRANKS_P[[#This Row],[W]]*P_PTS_W+MYRANKS_P[[#This Row],[L]]*P_PTS_L+MYRANKS_P[[#This Row],[IP]]*P_PTS_IP+MYRANKS_P[[#This Row],[SO]]*P_PTS_K+MYRANKS_P[[#This Row],[BB]]*P_PTS_BB+MYRANKS_P[[#This Row],[H]]*P_PTS_HA+MYRANKS_P[[#This Row],[SV]]*P_PTS_SV+MYRANKS_P[[#This Row],[HR]]*P_PTS_HRA+MYRANKS_P[[#This Row],[ER]]*P_PTS_ER</f>
        <v>0</v>
      </c>
      <c r="T387" s="23">
        <f>VLOOKUP(MYRANKS_P[[#This Row],[POS]],REPLACEMENT_LEVEL[],3,FALSE)</f>
        <v>0</v>
      </c>
      <c r="U387" s="23">
        <f>MYRANKS_P[[#This Row],[PROJ PTS]]-MYRANKS_P[[#This Row],[REPL LEVEL]]</f>
        <v>0</v>
      </c>
      <c r="V387" s="30">
        <f>RANK(MYRANKS_P[[#This Row],[POINTS OVER REPL]],MYRANKS_P[POINTS OVER REPL])</f>
        <v>1</v>
      </c>
      <c r="W387" s="29">
        <f>IF(MYRANKS_P[[#This Row],[RANK]]&lt;=TOTAL_PITCHERS_DRAFTED,MYRANKS_P[[#This Row],[POINTS OVER REPL]],0)</f>
        <v>0</v>
      </c>
      <c r="X387" s="35">
        <f>MYRANKS_P[[#This Row],[POINTS OVER REPL]]*DOLLAR_VALUE_PER_POINT+1</f>
        <v>1</v>
      </c>
      <c r="Y387" s="35"/>
      <c r="Z387" s="29">
        <f>IF(AND(MYRANKS_P[[#This Row],[RANK]]&lt;=(TOTAL_PITCHERS_DRAFTED-PITCHERS_BELOW_REPL_DRAFTED),MYRANKS_P[[#This Row],[$ACTUAL]]=""),MYRANKS_P[[#This Row],[POINTS OVER REPL]],0)</f>
        <v>0</v>
      </c>
      <c r="AA387" s="40">
        <f>IF(MYRANKS_P[[#This Row],[$ACTUAL]]="",MYRANKS_P[[#This Row],[POINTS OVER REPL]]*REMAINING_DOLLAR_VALUE_PER_POINT+1,0)</f>
        <v>1</v>
      </c>
    </row>
    <row r="388" spans="1:27" x14ac:dyDescent="0.25">
      <c r="A388" s="2" t="s">
        <v>11939</v>
      </c>
      <c r="B388" s="14" t="str">
        <f>VLOOKUP(MYRANKS_P[[#This Row],[PLAYERID]],PLAYERIDMAP2[],COLUMN(PLAYERIDMAP2[LASTNAME]),FALSE)</f>
        <v>Collins</v>
      </c>
      <c r="C388" s="14" t="str">
        <f>VLOOKUP(MYRANKS_P[[#This Row],[PLAYERID]],PLAYERIDMAP2[],COLUMN(PLAYERIDMAP2[FIRSTNAME]),FALSE)</f>
        <v>Tim</v>
      </c>
      <c r="D388" s="14" t="str">
        <f>MYRANKS_P[[#This Row],[FNAME]]&amp;" "&amp;MYRANKS_P[[#This Row],[LNAME]]</f>
        <v>Tim Collins</v>
      </c>
      <c r="E388" s="14" t="str">
        <f>VLOOKUP(MYRANKS_P[[#This Row],[PLAYERID]],PLAYERIDMAP2[],COLUMN(PLAYERIDMAP2[TEAM]),FALSE)</f>
        <v>KC</v>
      </c>
      <c r="F388" s="14" t="str">
        <f>VLOOKUP(MYRANKS_P[[#This Row],[PLAYERID]],PLAYERIDMAP2[],COLUMN(PLAYERIDMAP2[POS]),FALSE)</f>
        <v>P</v>
      </c>
      <c r="G388" s="14">
        <f>IFERROR(VALUE(VLOOKUP(MYRANKS_P[[#This Row],[PLAYERID]],PLAYERIDMAP2[],COLUMN(PLAYERIDMAP2[IDFANGRAPHS]),FALSE)),VLOOKUP(MYRANKS_P[[#This Row],[PLAYERID]],PLAYERIDMAP2[],COLUMN(PLAYERIDMAP2[IDFANGRAPHS]),FALSE))</f>
        <v>3164</v>
      </c>
      <c r="H388" s="23">
        <f>IFERROR(VLOOKUP(MYRANKS_P[[#This Row],[IDFANGRAPHS]],STEAMER_P[],COLUMN(STEAMER_P[W]),FALSE),0)</f>
        <v>1</v>
      </c>
      <c r="I388" s="23">
        <f>IFERROR(VLOOKUP(MYRANKS_P[[#This Row],[IDFANGRAPHS]],STEAMER_P[],COLUMN(STEAMER_P[L]),FALSE),0)</f>
        <v>1</v>
      </c>
      <c r="J388" s="23">
        <f>IFERROR(VLOOKUP(MYRANKS_P[[#This Row],[IDFANGRAPHS]],STEAMER_P[],COLUMN(STEAMER_P[SV]),FALSE),0)</f>
        <v>0</v>
      </c>
      <c r="K388" s="23">
        <f>IFERROR(VLOOKUP(MYRANKS_P[[#This Row],[IDFANGRAPHS]],STEAMER_P[],COLUMN(STEAMER_P[IP]),FALSE),0)</f>
        <v>25</v>
      </c>
      <c r="L388" s="23">
        <f>IFERROR(VLOOKUP(MYRANKS_P[[#This Row],[IDFANGRAPHS]],STEAMER_P[],COLUMN(STEAMER_P[H]),FALSE),0)</f>
        <v>22</v>
      </c>
      <c r="M388" s="23">
        <f>IFERROR(VLOOKUP(MYRANKS_P[[#This Row],[IDFANGRAPHS]],STEAMER_P[],COLUMN(STEAMER_P[ER]),FALSE),0)</f>
        <v>10</v>
      </c>
      <c r="N388" s="23">
        <f>IFERROR(VLOOKUP(MYRANKS_P[[#This Row],[IDFANGRAPHS]],STEAMER_P[],COLUMN(STEAMER_P[HR]),FALSE),0)</f>
        <v>3</v>
      </c>
      <c r="O388" s="23">
        <f>IFERROR(VLOOKUP(MYRANKS_P[[#This Row],[IDFANGRAPHS]],STEAMER_P[],COLUMN(STEAMER_P[SO]),FALSE),0)</f>
        <v>24</v>
      </c>
      <c r="P388" s="23">
        <f>IFERROR(VLOOKUP(MYRANKS_P[[#This Row],[IDFANGRAPHS]],STEAMER_P[],COLUMN(STEAMER_P[BB]),FALSE),0)</f>
        <v>11</v>
      </c>
      <c r="Q388" s="21">
        <f>IFERROR((MYRANKS_P[[#This Row],[ER]]*9)/MYRANKS_P[[#This Row],[IP]],0)</f>
        <v>3.6</v>
      </c>
      <c r="R388" s="21">
        <f>IFERROR((MYRANKS_P[[#This Row],[BB]]+MYRANKS_P[[#This Row],[H]])/MYRANKS_P[[#This Row],[IP]],0)</f>
        <v>1.32</v>
      </c>
      <c r="S388" s="23">
        <f>MYRANKS_P[[#This Row],[W]]*P_PTS_W+MYRANKS_P[[#This Row],[L]]*P_PTS_L+MYRANKS_P[[#This Row],[IP]]*P_PTS_IP+MYRANKS_P[[#This Row],[SO]]*P_PTS_K+MYRANKS_P[[#This Row],[BB]]*P_PTS_BB+MYRANKS_P[[#This Row],[H]]*P_PTS_HA+MYRANKS_P[[#This Row],[SV]]*P_PTS_SV+MYRANKS_P[[#This Row],[HR]]*P_PTS_HRA+MYRANKS_P[[#This Row],[ER]]*P_PTS_ER</f>
        <v>0</v>
      </c>
      <c r="T388" s="23">
        <f>VLOOKUP(MYRANKS_P[[#This Row],[POS]],REPLACEMENT_LEVEL[],3,FALSE)</f>
        <v>0</v>
      </c>
      <c r="U388" s="23">
        <f>MYRANKS_P[[#This Row],[PROJ PTS]]-MYRANKS_P[[#This Row],[REPL LEVEL]]</f>
        <v>0</v>
      </c>
      <c r="V388" s="30">
        <f>RANK(MYRANKS_P[[#This Row],[POINTS OVER REPL]],MYRANKS_P[POINTS OVER REPL])</f>
        <v>1</v>
      </c>
      <c r="W388" s="29">
        <f>IF(MYRANKS_P[[#This Row],[RANK]]&lt;=TOTAL_PITCHERS_DRAFTED,MYRANKS_P[[#This Row],[POINTS OVER REPL]],0)</f>
        <v>0</v>
      </c>
      <c r="X388" s="35">
        <f>MYRANKS_P[[#This Row],[POINTS OVER REPL]]*DOLLAR_VALUE_PER_POINT+1</f>
        <v>1</v>
      </c>
      <c r="Y388" s="35"/>
      <c r="Z388" s="29">
        <f>IF(AND(MYRANKS_P[[#This Row],[RANK]]&lt;=(TOTAL_PITCHERS_DRAFTED-PITCHERS_BELOW_REPL_DRAFTED),MYRANKS_P[[#This Row],[$ACTUAL]]=""),MYRANKS_P[[#This Row],[POINTS OVER REPL]],0)</f>
        <v>0</v>
      </c>
      <c r="AA388" s="40">
        <f>IF(MYRANKS_P[[#This Row],[$ACTUAL]]="",MYRANKS_P[[#This Row],[POINTS OVER REPL]]*REMAINING_DOLLAR_VALUE_PER_POINT+1,0)</f>
        <v>1</v>
      </c>
    </row>
    <row r="389" spans="1:27" x14ac:dyDescent="0.25">
      <c r="A389" s="2" t="s">
        <v>19974</v>
      </c>
      <c r="B389" s="14" t="str">
        <f>VLOOKUP(MYRANKS_P[[#This Row],[PLAYERID]],PLAYERIDMAP2[],COLUMN(PLAYERIDMAP2[LASTNAME]),FALSE)</f>
        <v>Brooks</v>
      </c>
      <c r="C389" s="14" t="str">
        <f>VLOOKUP(MYRANKS_P[[#This Row],[PLAYERID]],PLAYERIDMAP2[],COLUMN(PLAYERIDMAP2[FIRSTNAME]),FALSE)</f>
        <v>Aaron</v>
      </c>
      <c r="D389" s="14" t="str">
        <f>MYRANKS_P[[#This Row],[FNAME]]&amp;" "&amp;MYRANKS_P[[#This Row],[LNAME]]</f>
        <v>Aaron Brooks</v>
      </c>
      <c r="E389" s="14" t="str">
        <f>VLOOKUP(MYRANKS_P[[#This Row],[PLAYERID]],PLAYERIDMAP2[],COLUMN(PLAYERIDMAP2[TEAM]),FALSE)</f>
        <v>OAK</v>
      </c>
      <c r="F389" s="14" t="str">
        <f>VLOOKUP(MYRANKS_P[[#This Row],[PLAYERID]],PLAYERIDMAP2[],COLUMN(PLAYERIDMAP2[POS]),FALSE)</f>
        <v>P</v>
      </c>
      <c r="G389" s="14">
        <f>IFERROR(VALUE(VLOOKUP(MYRANKS_P[[#This Row],[PLAYERID]],PLAYERIDMAP2[],COLUMN(PLAYERIDMAP2[IDFANGRAPHS]),FALSE)),VLOOKUP(MYRANKS_P[[#This Row],[PLAYERID]],PLAYERIDMAP2[],COLUMN(PLAYERIDMAP2[IDFANGRAPHS]),FALSE))</f>
        <v>12272</v>
      </c>
      <c r="H389" s="23">
        <f>IFERROR(VLOOKUP(MYRANKS_P[[#This Row],[IDFANGRAPHS]],STEAMER_P[],COLUMN(STEAMER_P[W]),FALSE),0)</f>
        <v>2</v>
      </c>
      <c r="I389" s="23">
        <f>IFERROR(VLOOKUP(MYRANKS_P[[#This Row],[IDFANGRAPHS]],STEAMER_P[],COLUMN(STEAMER_P[L]),FALSE),0)</f>
        <v>2</v>
      </c>
      <c r="J389" s="23">
        <f>IFERROR(VLOOKUP(MYRANKS_P[[#This Row],[IDFANGRAPHS]],STEAMER_P[],COLUMN(STEAMER_P[SV]),FALSE),0)</f>
        <v>0</v>
      </c>
      <c r="K389" s="23">
        <f>IFERROR(VLOOKUP(MYRANKS_P[[#This Row],[IDFANGRAPHS]],STEAMER_P[],COLUMN(STEAMER_P[IP]),FALSE),0)</f>
        <v>37</v>
      </c>
      <c r="L389" s="23">
        <f>IFERROR(VLOOKUP(MYRANKS_P[[#This Row],[IDFANGRAPHS]],STEAMER_P[],COLUMN(STEAMER_P[H]),FALSE),0)</f>
        <v>40</v>
      </c>
      <c r="M389" s="23">
        <f>IFERROR(VLOOKUP(MYRANKS_P[[#This Row],[IDFANGRAPHS]],STEAMER_P[],COLUMN(STEAMER_P[ER]),FALSE),0)</f>
        <v>17</v>
      </c>
      <c r="N389" s="23">
        <f>IFERROR(VLOOKUP(MYRANKS_P[[#This Row],[IDFANGRAPHS]],STEAMER_P[],COLUMN(STEAMER_P[HR]),FALSE),0)</f>
        <v>5</v>
      </c>
      <c r="O389" s="23">
        <f>IFERROR(VLOOKUP(MYRANKS_P[[#This Row],[IDFANGRAPHS]],STEAMER_P[],COLUMN(STEAMER_P[SO]),FALSE),0)</f>
        <v>24</v>
      </c>
      <c r="P389" s="23">
        <f>IFERROR(VLOOKUP(MYRANKS_P[[#This Row],[IDFANGRAPHS]],STEAMER_P[],COLUMN(STEAMER_P[BB]),FALSE),0)</f>
        <v>8</v>
      </c>
      <c r="Q389" s="21">
        <f>IFERROR((MYRANKS_P[[#This Row],[ER]]*9)/MYRANKS_P[[#This Row],[IP]],0)</f>
        <v>4.1351351351351351</v>
      </c>
      <c r="R389" s="21">
        <f>IFERROR((MYRANKS_P[[#This Row],[BB]]+MYRANKS_P[[#This Row],[H]])/MYRANKS_P[[#This Row],[IP]],0)</f>
        <v>1.2972972972972974</v>
      </c>
      <c r="S389" s="23">
        <f>MYRANKS_P[[#This Row],[W]]*P_PTS_W+MYRANKS_P[[#This Row],[L]]*P_PTS_L+MYRANKS_P[[#This Row],[IP]]*P_PTS_IP+MYRANKS_P[[#This Row],[SO]]*P_PTS_K+MYRANKS_P[[#This Row],[BB]]*P_PTS_BB+MYRANKS_P[[#This Row],[H]]*P_PTS_HA+MYRANKS_P[[#This Row],[SV]]*P_PTS_SV+MYRANKS_P[[#This Row],[HR]]*P_PTS_HRA+MYRANKS_P[[#This Row],[ER]]*P_PTS_ER</f>
        <v>0</v>
      </c>
      <c r="T389" s="23">
        <f>VLOOKUP(MYRANKS_P[[#This Row],[POS]],REPLACEMENT_LEVEL[],3,FALSE)</f>
        <v>0</v>
      </c>
      <c r="U389" s="23">
        <f>MYRANKS_P[[#This Row],[PROJ PTS]]-MYRANKS_P[[#This Row],[REPL LEVEL]]</f>
        <v>0</v>
      </c>
      <c r="V389" s="30">
        <f>RANK(MYRANKS_P[[#This Row],[POINTS OVER REPL]],MYRANKS_P[POINTS OVER REPL])</f>
        <v>1</v>
      </c>
      <c r="W389" s="29">
        <f>IF(MYRANKS_P[[#This Row],[RANK]]&lt;=TOTAL_PITCHERS_DRAFTED,MYRANKS_P[[#This Row],[POINTS OVER REPL]],0)</f>
        <v>0</v>
      </c>
      <c r="X389" s="35">
        <f>MYRANKS_P[[#This Row],[POINTS OVER REPL]]*DOLLAR_VALUE_PER_POINT+1</f>
        <v>1</v>
      </c>
      <c r="Y389" s="35"/>
      <c r="Z389" s="29">
        <f>IF(AND(MYRANKS_P[[#This Row],[RANK]]&lt;=(TOTAL_PITCHERS_DRAFTED-PITCHERS_BELOW_REPL_DRAFTED),MYRANKS_P[[#This Row],[$ACTUAL]]=""),MYRANKS_P[[#This Row],[POINTS OVER REPL]],0)</f>
        <v>0</v>
      </c>
      <c r="AA389" s="40">
        <f>IF(MYRANKS_P[[#This Row],[$ACTUAL]]="",MYRANKS_P[[#This Row],[POINTS OVER REPL]]*REMAINING_DOLLAR_VALUE_PER_POINT+1,0)</f>
        <v>1</v>
      </c>
    </row>
    <row r="390" spans="1:27" x14ac:dyDescent="0.25">
      <c r="A390" s="2" t="s">
        <v>13288</v>
      </c>
      <c r="B390" s="14" t="str">
        <f>VLOOKUP(MYRANKS_P[[#This Row],[PLAYERID]],PLAYERIDMAP2[],COLUMN(PLAYERIDMAP2[LASTNAME]),FALSE)</f>
        <v>Jenkins</v>
      </c>
      <c r="C390" s="14" t="str">
        <f>VLOOKUP(MYRANKS_P[[#This Row],[PLAYERID]],PLAYERIDMAP2[],COLUMN(PLAYERIDMAP2[FIRSTNAME]),FALSE)</f>
        <v>Chad</v>
      </c>
      <c r="D390" s="14" t="str">
        <f>MYRANKS_P[[#This Row],[FNAME]]&amp;" "&amp;MYRANKS_P[[#This Row],[LNAME]]</f>
        <v>Chad Jenkins</v>
      </c>
      <c r="E390" s="14" t="str">
        <f>VLOOKUP(MYRANKS_P[[#This Row],[PLAYERID]],PLAYERIDMAP2[],COLUMN(PLAYERIDMAP2[TEAM]),FALSE)</f>
        <v>TOR</v>
      </c>
      <c r="F390" s="14" t="str">
        <f>VLOOKUP(MYRANKS_P[[#This Row],[PLAYERID]],PLAYERIDMAP2[],COLUMN(PLAYERIDMAP2[POS]),FALSE)</f>
        <v>P</v>
      </c>
      <c r="G390" s="14">
        <f>IFERROR(VALUE(VLOOKUP(MYRANKS_P[[#This Row],[PLAYERID]],PLAYERIDMAP2[],COLUMN(PLAYERIDMAP2[IDFANGRAPHS]),FALSE)),VLOOKUP(MYRANKS_P[[#This Row],[PLAYERID]],PLAYERIDMAP2[],COLUMN(PLAYERIDMAP2[IDFANGRAPHS]),FALSE))</f>
        <v>10326</v>
      </c>
      <c r="H390" s="23">
        <f>IFERROR(VLOOKUP(MYRANKS_P[[#This Row],[IDFANGRAPHS]],STEAMER_P[],COLUMN(STEAMER_P[W]),FALSE),0)</f>
        <v>2</v>
      </c>
      <c r="I390" s="23">
        <f>IFERROR(VLOOKUP(MYRANKS_P[[#This Row],[IDFANGRAPHS]],STEAMER_P[],COLUMN(STEAMER_P[L]),FALSE),0)</f>
        <v>2</v>
      </c>
      <c r="J390" s="23">
        <f>IFERROR(VLOOKUP(MYRANKS_P[[#This Row],[IDFANGRAPHS]],STEAMER_P[],COLUMN(STEAMER_P[SV]),FALSE),0)</f>
        <v>0</v>
      </c>
      <c r="K390" s="23">
        <f>IFERROR(VLOOKUP(MYRANKS_P[[#This Row],[IDFANGRAPHS]],STEAMER_P[],COLUMN(STEAMER_P[IP]),FALSE),0)</f>
        <v>38</v>
      </c>
      <c r="L390" s="23">
        <f>IFERROR(VLOOKUP(MYRANKS_P[[#This Row],[IDFANGRAPHS]],STEAMER_P[],COLUMN(STEAMER_P[H]),FALSE),0)</f>
        <v>42</v>
      </c>
      <c r="M390" s="23">
        <f>IFERROR(VLOOKUP(MYRANKS_P[[#This Row],[IDFANGRAPHS]],STEAMER_P[],COLUMN(STEAMER_P[ER]),FALSE),0)</f>
        <v>19</v>
      </c>
      <c r="N390" s="23">
        <f>IFERROR(VLOOKUP(MYRANKS_P[[#This Row],[IDFANGRAPHS]],STEAMER_P[],COLUMN(STEAMER_P[HR]),FALSE),0)</f>
        <v>5</v>
      </c>
      <c r="O390" s="23">
        <f>IFERROR(VLOOKUP(MYRANKS_P[[#This Row],[IDFANGRAPHS]],STEAMER_P[],COLUMN(STEAMER_P[SO]),FALSE),0)</f>
        <v>23</v>
      </c>
      <c r="P390" s="23">
        <f>IFERROR(VLOOKUP(MYRANKS_P[[#This Row],[IDFANGRAPHS]],STEAMER_P[],COLUMN(STEAMER_P[BB]),FALSE),0)</f>
        <v>11</v>
      </c>
      <c r="Q390" s="21">
        <f>IFERROR((MYRANKS_P[[#This Row],[ER]]*9)/MYRANKS_P[[#This Row],[IP]],0)</f>
        <v>4.5</v>
      </c>
      <c r="R390" s="21">
        <f>IFERROR((MYRANKS_P[[#This Row],[BB]]+MYRANKS_P[[#This Row],[H]])/MYRANKS_P[[#This Row],[IP]],0)</f>
        <v>1.3947368421052631</v>
      </c>
      <c r="S390" s="23">
        <f>MYRANKS_P[[#This Row],[W]]*P_PTS_W+MYRANKS_P[[#This Row],[L]]*P_PTS_L+MYRANKS_P[[#This Row],[IP]]*P_PTS_IP+MYRANKS_P[[#This Row],[SO]]*P_PTS_K+MYRANKS_P[[#This Row],[BB]]*P_PTS_BB+MYRANKS_P[[#This Row],[H]]*P_PTS_HA+MYRANKS_P[[#This Row],[SV]]*P_PTS_SV+MYRANKS_P[[#This Row],[HR]]*P_PTS_HRA+MYRANKS_P[[#This Row],[ER]]*P_PTS_ER</f>
        <v>0</v>
      </c>
      <c r="T390" s="23">
        <f>VLOOKUP(MYRANKS_P[[#This Row],[POS]],REPLACEMENT_LEVEL[],3,FALSE)</f>
        <v>0</v>
      </c>
      <c r="U390" s="23">
        <f>MYRANKS_P[[#This Row],[PROJ PTS]]-MYRANKS_P[[#This Row],[REPL LEVEL]]</f>
        <v>0</v>
      </c>
      <c r="V390" s="30">
        <f>RANK(MYRANKS_P[[#This Row],[POINTS OVER REPL]],MYRANKS_P[POINTS OVER REPL])</f>
        <v>1</v>
      </c>
      <c r="W390" s="29">
        <f>IF(MYRANKS_P[[#This Row],[RANK]]&lt;=TOTAL_PITCHERS_DRAFTED,MYRANKS_P[[#This Row],[POINTS OVER REPL]],0)</f>
        <v>0</v>
      </c>
      <c r="X390" s="35">
        <f>MYRANKS_P[[#This Row],[POINTS OVER REPL]]*DOLLAR_VALUE_PER_POINT+1</f>
        <v>1</v>
      </c>
      <c r="Y390" s="35"/>
      <c r="Z390" s="29">
        <f>IF(AND(MYRANKS_P[[#This Row],[RANK]]&lt;=(TOTAL_PITCHERS_DRAFTED-PITCHERS_BELOW_REPL_DRAFTED),MYRANKS_P[[#This Row],[$ACTUAL]]=""),MYRANKS_P[[#This Row],[POINTS OVER REPL]],0)</f>
        <v>0</v>
      </c>
      <c r="AA390" s="40">
        <f>IF(MYRANKS_P[[#This Row],[$ACTUAL]]="",MYRANKS_P[[#This Row],[POINTS OVER REPL]]*REMAINING_DOLLAR_VALUE_PER_POINT+1,0)</f>
        <v>1</v>
      </c>
    </row>
    <row r="391" spans="1:27" x14ac:dyDescent="0.25">
      <c r="A391" s="9" t="s">
        <v>11502</v>
      </c>
      <c r="B391" s="14" t="str">
        <f>VLOOKUP(MYRANKS_P[[#This Row],[PLAYERID]],PLAYERIDMAP2[],COLUMN(PLAYERIDMAP2[LASTNAME]),FALSE)</f>
        <v>Bradley</v>
      </c>
      <c r="C391" s="14" t="str">
        <f>VLOOKUP(MYRANKS_P[[#This Row],[PLAYERID]],PLAYERIDMAP2[],COLUMN(PLAYERIDMAP2[FIRSTNAME]),FALSE)</f>
        <v>Archie</v>
      </c>
      <c r="D391" s="14" t="str">
        <f>MYRANKS_P[[#This Row],[FNAME]]&amp;" "&amp;MYRANKS_P[[#This Row],[LNAME]]</f>
        <v>Archie Bradley</v>
      </c>
      <c r="E391" s="14" t="str">
        <f>VLOOKUP(MYRANKS_P[[#This Row],[PLAYERID]],PLAYERIDMAP2[],COLUMN(PLAYERIDMAP2[TEAM]),FALSE)</f>
        <v>ARI</v>
      </c>
      <c r="F391" s="14" t="str">
        <f>VLOOKUP(MYRANKS_P[[#This Row],[PLAYERID]],PLAYERIDMAP2[],COLUMN(PLAYERIDMAP2[POS]),FALSE)</f>
        <v>P</v>
      </c>
      <c r="G391" s="14">
        <f>IFERROR(VALUE(VLOOKUP(MYRANKS_P[[#This Row],[PLAYERID]],PLAYERIDMAP2[],COLUMN(PLAYERIDMAP2[IDFANGRAPHS]),FALSE)),VLOOKUP(MYRANKS_P[[#This Row],[PLAYERID]],PLAYERIDMAP2[],COLUMN(PLAYERIDMAP2[IDFANGRAPHS]),FALSE))</f>
        <v>12918</v>
      </c>
      <c r="H391" s="23">
        <f>IFERROR(VLOOKUP(MYRANKS_P[[#This Row],[IDFANGRAPHS]],STEAMER_P[],COLUMN(STEAMER_P[W]),FALSE),0)</f>
        <v>1</v>
      </c>
      <c r="I391" s="23">
        <f>IFERROR(VLOOKUP(MYRANKS_P[[#This Row],[IDFANGRAPHS]],STEAMER_P[],COLUMN(STEAMER_P[L]),FALSE),0)</f>
        <v>2</v>
      </c>
      <c r="J391" s="23">
        <f>IFERROR(VLOOKUP(MYRANKS_P[[#This Row],[IDFANGRAPHS]],STEAMER_P[],COLUMN(STEAMER_P[SV]),FALSE),0)</f>
        <v>0</v>
      </c>
      <c r="K391" s="23">
        <f>IFERROR(VLOOKUP(MYRANKS_P[[#This Row],[IDFANGRAPHS]],STEAMER_P[],COLUMN(STEAMER_P[IP]),FALSE),0)</f>
        <v>27</v>
      </c>
      <c r="L391" s="23">
        <f>IFERROR(VLOOKUP(MYRANKS_P[[#This Row],[IDFANGRAPHS]],STEAMER_P[],COLUMN(STEAMER_P[H]),FALSE),0)</f>
        <v>26</v>
      </c>
      <c r="M391" s="23">
        <f>IFERROR(VLOOKUP(MYRANKS_P[[#This Row],[IDFANGRAPHS]],STEAMER_P[],COLUMN(STEAMER_P[ER]),FALSE),0)</f>
        <v>13</v>
      </c>
      <c r="N391" s="23">
        <f>IFERROR(VLOOKUP(MYRANKS_P[[#This Row],[IDFANGRAPHS]],STEAMER_P[],COLUMN(STEAMER_P[HR]),FALSE),0)</f>
        <v>3</v>
      </c>
      <c r="O391" s="23">
        <f>IFERROR(VLOOKUP(MYRANKS_P[[#This Row],[IDFANGRAPHS]],STEAMER_P[],COLUMN(STEAMER_P[SO]),FALSE),0)</f>
        <v>23</v>
      </c>
      <c r="P391" s="23">
        <f>IFERROR(VLOOKUP(MYRANKS_P[[#This Row],[IDFANGRAPHS]],STEAMER_P[],COLUMN(STEAMER_P[BB]),FALSE),0)</f>
        <v>12</v>
      </c>
      <c r="Q391" s="21">
        <f>IFERROR((MYRANKS_P[[#This Row],[ER]]*9)/MYRANKS_P[[#This Row],[IP]],0)</f>
        <v>4.333333333333333</v>
      </c>
      <c r="R391" s="21">
        <f>IFERROR((MYRANKS_P[[#This Row],[BB]]+MYRANKS_P[[#This Row],[H]])/MYRANKS_P[[#This Row],[IP]],0)</f>
        <v>1.4074074074074074</v>
      </c>
      <c r="S391" s="23">
        <f>MYRANKS_P[[#This Row],[W]]*P_PTS_W+MYRANKS_P[[#This Row],[L]]*P_PTS_L+MYRANKS_P[[#This Row],[IP]]*P_PTS_IP+MYRANKS_P[[#This Row],[SO]]*P_PTS_K+MYRANKS_P[[#This Row],[BB]]*P_PTS_BB+MYRANKS_P[[#This Row],[H]]*P_PTS_HA+MYRANKS_P[[#This Row],[SV]]*P_PTS_SV+MYRANKS_P[[#This Row],[HR]]*P_PTS_HRA+MYRANKS_P[[#This Row],[ER]]*P_PTS_ER</f>
        <v>0</v>
      </c>
      <c r="T391" s="23">
        <f>VLOOKUP(MYRANKS_P[[#This Row],[POS]],REPLACEMENT_LEVEL[],3,FALSE)</f>
        <v>0</v>
      </c>
      <c r="U391" s="23">
        <f>MYRANKS_P[[#This Row],[PROJ PTS]]-MYRANKS_P[[#This Row],[REPL LEVEL]]</f>
        <v>0</v>
      </c>
      <c r="V391" s="30">
        <f>RANK(MYRANKS_P[[#This Row],[POINTS OVER REPL]],MYRANKS_P[POINTS OVER REPL])</f>
        <v>1</v>
      </c>
      <c r="W391" s="29">
        <f>IF(MYRANKS_P[[#This Row],[RANK]]&lt;=TOTAL_PITCHERS_DRAFTED,MYRANKS_P[[#This Row],[POINTS OVER REPL]],0)</f>
        <v>0</v>
      </c>
      <c r="X391" s="35">
        <f>MYRANKS_P[[#This Row],[POINTS OVER REPL]]*DOLLAR_VALUE_PER_POINT+1</f>
        <v>1</v>
      </c>
      <c r="Y391" s="35"/>
      <c r="Z391" s="29">
        <f>IF(AND(MYRANKS_P[[#This Row],[RANK]]&lt;=(TOTAL_PITCHERS_DRAFTED-PITCHERS_BELOW_REPL_DRAFTED),MYRANKS_P[[#This Row],[$ACTUAL]]=""),MYRANKS_P[[#This Row],[POINTS OVER REPL]],0)</f>
        <v>0</v>
      </c>
      <c r="AA391" s="40">
        <f>IF(MYRANKS_P[[#This Row],[$ACTUAL]]="",MYRANKS_P[[#This Row],[POINTS OVER REPL]]*REMAINING_DOLLAR_VALUE_PER_POINT+1,0)</f>
        <v>1</v>
      </c>
    </row>
    <row r="392" spans="1:27" x14ac:dyDescent="0.25">
      <c r="A392" s="89" t="s">
        <v>15878</v>
      </c>
      <c r="B392" s="90" t="str">
        <f>VLOOKUP(MYRANKS_P[[#This Row],[PLAYERID]],PLAYERIDMAP2[],COLUMN(PLAYERIDMAP2[LASTNAME]),FALSE)</f>
        <v>Whitley</v>
      </c>
      <c r="C392" s="90" t="str">
        <f>VLOOKUP(MYRANKS_P[[#This Row],[PLAYERID]],PLAYERIDMAP2[],COLUMN(PLAYERIDMAP2[FIRSTNAME]),FALSE)</f>
        <v>Chase</v>
      </c>
      <c r="D392" s="90" t="str">
        <f>MYRANKS_P[[#This Row],[FNAME]]&amp;" "&amp;MYRANKS_P[[#This Row],[LNAME]]</f>
        <v>Chase Whitley</v>
      </c>
      <c r="E392" s="90" t="str">
        <f>VLOOKUP(MYRANKS_P[[#This Row],[PLAYERID]],PLAYERIDMAP2[],COLUMN(PLAYERIDMAP2[TEAM]),FALSE)</f>
        <v>NYY</v>
      </c>
      <c r="F392" s="90" t="str">
        <f>VLOOKUP(MYRANKS_P[[#This Row],[PLAYERID]],PLAYERIDMAP2[],COLUMN(PLAYERIDMAP2[POS]),FALSE)</f>
        <v>P</v>
      </c>
      <c r="G392" s="90">
        <f>IFERROR(VALUE(VLOOKUP(MYRANKS_P[[#This Row],[PLAYERID]],PLAYERIDMAP2[],COLUMN(PLAYERIDMAP2[IDFANGRAPHS]),FALSE)),VLOOKUP(MYRANKS_P[[#This Row],[PLAYERID]],PLAYERIDMAP2[],COLUMN(PLAYERIDMAP2[IDFANGRAPHS]),FALSE))</f>
        <v>10982</v>
      </c>
      <c r="H392" s="23">
        <f>IFERROR(VLOOKUP(MYRANKS_P[[#This Row],[IDFANGRAPHS]],STEAMER_P[],COLUMN(STEAMER_P[W]),FALSE),0)</f>
        <v>1</v>
      </c>
      <c r="I392" s="23">
        <f>IFERROR(VLOOKUP(MYRANKS_P[[#This Row],[IDFANGRAPHS]],STEAMER_P[],COLUMN(STEAMER_P[L]),FALSE),0)</f>
        <v>1</v>
      </c>
      <c r="J392" s="23">
        <f>IFERROR(VLOOKUP(MYRANKS_P[[#This Row],[IDFANGRAPHS]],STEAMER_P[],COLUMN(STEAMER_P[SV]),FALSE),0)</f>
        <v>0</v>
      </c>
      <c r="K392" s="23">
        <f>IFERROR(VLOOKUP(MYRANKS_P[[#This Row],[IDFANGRAPHS]],STEAMER_P[],COLUMN(STEAMER_P[IP]),FALSE),0)</f>
        <v>25</v>
      </c>
      <c r="L392" s="23">
        <f>IFERROR(VLOOKUP(MYRANKS_P[[#This Row],[IDFANGRAPHS]],STEAMER_P[],COLUMN(STEAMER_P[H]),FALSE),0)</f>
        <v>24</v>
      </c>
      <c r="M392" s="23">
        <f>IFERROR(VLOOKUP(MYRANKS_P[[#This Row],[IDFANGRAPHS]],STEAMER_P[],COLUMN(STEAMER_P[ER]),FALSE),0)</f>
        <v>10</v>
      </c>
      <c r="N392" s="23">
        <f>IFERROR(VLOOKUP(MYRANKS_P[[#This Row],[IDFANGRAPHS]],STEAMER_P[],COLUMN(STEAMER_P[HR]),FALSE),0)</f>
        <v>3</v>
      </c>
      <c r="O392" s="23">
        <f>IFERROR(VLOOKUP(MYRANKS_P[[#This Row],[IDFANGRAPHS]],STEAMER_P[],COLUMN(STEAMER_P[SO]),FALSE),0)</f>
        <v>22</v>
      </c>
      <c r="P392" s="23">
        <f>IFERROR(VLOOKUP(MYRANKS_P[[#This Row],[IDFANGRAPHS]],STEAMER_P[],COLUMN(STEAMER_P[BB]),FALSE),0)</f>
        <v>7</v>
      </c>
      <c r="Q392" s="75">
        <f>IFERROR((MYRANKS_P[[#This Row],[ER]]*9)/MYRANKS_P[[#This Row],[IP]],0)</f>
        <v>3.6</v>
      </c>
      <c r="R392" s="75">
        <f>IFERROR((MYRANKS_P[[#This Row],[BB]]+MYRANKS_P[[#This Row],[H]])/MYRANKS_P[[#This Row],[IP]],0)</f>
        <v>1.24</v>
      </c>
      <c r="S392" s="74">
        <f>MYRANKS_P[[#This Row],[W]]*P_PTS_W+MYRANKS_P[[#This Row],[L]]*P_PTS_L+MYRANKS_P[[#This Row],[IP]]*P_PTS_IP+MYRANKS_P[[#This Row],[SO]]*P_PTS_K+MYRANKS_P[[#This Row],[BB]]*P_PTS_BB+MYRANKS_P[[#This Row],[H]]*P_PTS_HA+MYRANKS_P[[#This Row],[SV]]*P_PTS_SV+MYRANKS_P[[#This Row],[HR]]*P_PTS_HRA+MYRANKS_P[[#This Row],[ER]]*P_PTS_ER</f>
        <v>0</v>
      </c>
      <c r="T392" s="74">
        <f>VLOOKUP(MYRANKS_P[[#This Row],[POS]],REPLACEMENT_LEVEL[],3,FALSE)</f>
        <v>0</v>
      </c>
      <c r="U392" s="74">
        <f>MYRANKS_P[[#This Row],[PROJ PTS]]-MYRANKS_P[[#This Row],[REPL LEVEL]]</f>
        <v>0</v>
      </c>
      <c r="V392" s="73">
        <f>RANK(MYRANKS_P[[#This Row],[POINTS OVER REPL]],MYRANKS_P[POINTS OVER REPL])</f>
        <v>1</v>
      </c>
      <c r="W392" s="74">
        <f>IF(MYRANKS_P[[#This Row],[RANK]]&lt;=TOTAL_PITCHERS_DRAFTED,MYRANKS_P[[#This Row],[POINTS OVER REPL]],0)</f>
        <v>0</v>
      </c>
      <c r="X392" s="76">
        <f>MYRANKS_P[[#This Row],[POINTS OVER REPL]]*DOLLAR_VALUE_PER_POINT+1</f>
        <v>1</v>
      </c>
      <c r="Y392" s="76"/>
      <c r="Z392" s="74">
        <f>IF(AND(MYRANKS_P[[#This Row],[RANK]]&lt;=(TOTAL_PITCHERS_DRAFTED-PITCHERS_BELOW_REPL_DRAFTED),MYRANKS_P[[#This Row],[$ACTUAL]]=""),MYRANKS_P[[#This Row],[POINTS OVER REPL]],0)</f>
        <v>0</v>
      </c>
      <c r="AA392" s="77">
        <f>IF(MYRANKS_P[[#This Row],[$ACTUAL]]="",MYRANKS_P[[#This Row],[POINTS OVER REPL]]*REMAINING_DOLLAR_VALUE_PER_POINT+1,0)</f>
        <v>1</v>
      </c>
    </row>
    <row r="393" spans="1:27" x14ac:dyDescent="0.25">
      <c r="A393" s="89" t="s">
        <v>15828</v>
      </c>
      <c r="B393" s="90" t="str">
        <f>VLOOKUP(MYRANKS_P[[#This Row],[PLAYERID]],PLAYERIDMAP2[],COLUMN(PLAYERIDMAP2[LASTNAME]),FALSE)</f>
        <v>Webb</v>
      </c>
      <c r="C393" s="90" t="str">
        <f>VLOOKUP(MYRANKS_P[[#This Row],[PLAYERID]],PLAYERIDMAP2[],COLUMN(PLAYERIDMAP2[FIRSTNAME]),FALSE)</f>
        <v>Daniel</v>
      </c>
      <c r="D393" s="90" t="str">
        <f>MYRANKS_P[[#This Row],[FNAME]]&amp;" "&amp;MYRANKS_P[[#This Row],[LNAME]]</f>
        <v>Daniel Webb</v>
      </c>
      <c r="E393" s="90" t="str">
        <f>VLOOKUP(MYRANKS_P[[#This Row],[PLAYERID]],PLAYERIDMAP2[],COLUMN(PLAYERIDMAP2[TEAM]),FALSE)</f>
        <v>CHW</v>
      </c>
      <c r="F393" s="90" t="str">
        <f>VLOOKUP(MYRANKS_P[[#This Row],[PLAYERID]],PLAYERIDMAP2[],COLUMN(PLAYERIDMAP2[POS]),FALSE)</f>
        <v>P</v>
      </c>
      <c r="G393" s="90">
        <f>IFERROR(VALUE(VLOOKUP(MYRANKS_P[[#This Row],[PLAYERID]],PLAYERIDMAP2[],COLUMN(PLAYERIDMAP2[IDFANGRAPHS]),FALSE)),VLOOKUP(MYRANKS_P[[#This Row],[PLAYERID]],PLAYERIDMAP2[],COLUMN(PLAYERIDMAP2[IDFANGRAPHS]),FALSE))</f>
        <v>10558</v>
      </c>
      <c r="H393" s="23">
        <f>IFERROR(VLOOKUP(MYRANKS_P[[#This Row],[IDFANGRAPHS]],STEAMER_P[],COLUMN(STEAMER_P[W]),FALSE),0)</f>
        <v>1</v>
      </c>
      <c r="I393" s="23">
        <f>IFERROR(VLOOKUP(MYRANKS_P[[#This Row],[IDFANGRAPHS]],STEAMER_P[],COLUMN(STEAMER_P[L]),FALSE),0)</f>
        <v>1</v>
      </c>
      <c r="J393" s="23">
        <f>IFERROR(VLOOKUP(MYRANKS_P[[#This Row],[IDFANGRAPHS]],STEAMER_P[],COLUMN(STEAMER_P[SV]),FALSE),0)</f>
        <v>0</v>
      </c>
      <c r="K393" s="23">
        <f>IFERROR(VLOOKUP(MYRANKS_P[[#This Row],[IDFANGRAPHS]],STEAMER_P[],COLUMN(STEAMER_P[IP]),FALSE),0)</f>
        <v>25</v>
      </c>
      <c r="L393" s="23">
        <f>IFERROR(VLOOKUP(MYRANKS_P[[#This Row],[IDFANGRAPHS]],STEAMER_P[],COLUMN(STEAMER_P[H]),FALSE),0)</f>
        <v>25</v>
      </c>
      <c r="M393" s="23">
        <f>IFERROR(VLOOKUP(MYRANKS_P[[#This Row],[IDFANGRAPHS]],STEAMER_P[],COLUMN(STEAMER_P[ER]),FALSE),0)</f>
        <v>13</v>
      </c>
      <c r="N393" s="23">
        <f>IFERROR(VLOOKUP(MYRANKS_P[[#This Row],[IDFANGRAPHS]],STEAMER_P[],COLUMN(STEAMER_P[HR]),FALSE),0)</f>
        <v>3</v>
      </c>
      <c r="O393" s="23">
        <f>IFERROR(VLOOKUP(MYRANKS_P[[#This Row],[IDFANGRAPHS]],STEAMER_P[],COLUMN(STEAMER_P[SO]),FALSE),0)</f>
        <v>21</v>
      </c>
      <c r="P393" s="23">
        <f>IFERROR(VLOOKUP(MYRANKS_P[[#This Row],[IDFANGRAPHS]],STEAMER_P[],COLUMN(STEAMER_P[BB]),FALSE),0)</f>
        <v>13</v>
      </c>
      <c r="Q393" s="75">
        <f>IFERROR((MYRANKS_P[[#This Row],[ER]]*9)/MYRANKS_P[[#This Row],[IP]],0)</f>
        <v>4.68</v>
      </c>
      <c r="R393" s="75">
        <f>IFERROR((MYRANKS_P[[#This Row],[BB]]+MYRANKS_P[[#This Row],[H]])/MYRANKS_P[[#This Row],[IP]],0)</f>
        <v>1.52</v>
      </c>
      <c r="S393" s="74">
        <f>MYRANKS_P[[#This Row],[W]]*P_PTS_W+MYRANKS_P[[#This Row],[L]]*P_PTS_L+MYRANKS_P[[#This Row],[IP]]*P_PTS_IP+MYRANKS_P[[#This Row],[SO]]*P_PTS_K+MYRANKS_P[[#This Row],[BB]]*P_PTS_BB+MYRANKS_P[[#This Row],[H]]*P_PTS_HA+MYRANKS_P[[#This Row],[SV]]*P_PTS_SV+MYRANKS_P[[#This Row],[HR]]*P_PTS_HRA+MYRANKS_P[[#This Row],[ER]]*P_PTS_ER</f>
        <v>0</v>
      </c>
      <c r="T393" s="74">
        <f>VLOOKUP(MYRANKS_P[[#This Row],[POS]],REPLACEMENT_LEVEL[],3,FALSE)</f>
        <v>0</v>
      </c>
      <c r="U393" s="74">
        <f>MYRANKS_P[[#This Row],[PROJ PTS]]-MYRANKS_P[[#This Row],[REPL LEVEL]]</f>
        <v>0</v>
      </c>
      <c r="V393" s="73">
        <f>RANK(MYRANKS_P[[#This Row],[POINTS OVER REPL]],MYRANKS_P[POINTS OVER REPL])</f>
        <v>1</v>
      </c>
      <c r="W393" s="74">
        <f>IF(MYRANKS_P[[#This Row],[RANK]]&lt;=TOTAL_PITCHERS_DRAFTED,MYRANKS_P[[#This Row],[POINTS OVER REPL]],0)</f>
        <v>0</v>
      </c>
      <c r="X393" s="76">
        <f>MYRANKS_P[[#This Row],[POINTS OVER REPL]]*DOLLAR_VALUE_PER_POINT+1</f>
        <v>1</v>
      </c>
      <c r="Y393" s="76"/>
      <c r="Z393" s="74">
        <f>IF(AND(MYRANKS_P[[#This Row],[RANK]]&lt;=(TOTAL_PITCHERS_DRAFTED-PITCHERS_BELOW_REPL_DRAFTED),MYRANKS_P[[#This Row],[$ACTUAL]]=""),MYRANKS_P[[#This Row],[POINTS OVER REPL]],0)</f>
        <v>0</v>
      </c>
      <c r="AA393" s="77">
        <f>IF(MYRANKS_P[[#This Row],[$ACTUAL]]="",MYRANKS_P[[#This Row],[POINTS OVER REPL]]*REMAINING_DOLLAR_VALUE_PER_POINT+1,0)</f>
        <v>1</v>
      </c>
    </row>
    <row r="394" spans="1:27" x14ac:dyDescent="0.25">
      <c r="A394" s="2" t="s">
        <v>14209</v>
      </c>
      <c r="B394" s="14" t="str">
        <f>VLOOKUP(MYRANKS_P[[#This Row],[PLAYERID]],PLAYERIDMAP2[],COLUMN(PLAYERIDMAP2[LASTNAME]),FALSE)</f>
        <v>Moylan</v>
      </c>
      <c r="C394" s="14" t="str">
        <f>VLOOKUP(MYRANKS_P[[#This Row],[PLAYERID]],PLAYERIDMAP2[],COLUMN(PLAYERIDMAP2[FIRSTNAME]),FALSE)</f>
        <v>Peter</v>
      </c>
      <c r="D394" s="14" t="str">
        <f>MYRANKS_P[[#This Row],[FNAME]]&amp;" "&amp;MYRANKS_P[[#This Row],[LNAME]]</f>
        <v>Peter Moylan</v>
      </c>
      <c r="E394" s="14" t="str">
        <f>VLOOKUP(MYRANKS_P[[#This Row],[PLAYERID]],PLAYERIDMAP2[],COLUMN(PLAYERIDMAP2[TEAM]),FALSE)</f>
        <v>ATL</v>
      </c>
      <c r="F394" s="14" t="str">
        <f>VLOOKUP(MYRANKS_P[[#This Row],[PLAYERID]],PLAYERIDMAP2[],COLUMN(PLAYERIDMAP2[POS]),FALSE)</f>
        <v>P</v>
      </c>
      <c r="G394" s="14">
        <f>IFERROR(VALUE(VLOOKUP(MYRANKS_P[[#This Row],[PLAYERID]],PLAYERIDMAP2[],COLUMN(PLAYERIDMAP2[IDFANGRAPHS]),FALSE)),VLOOKUP(MYRANKS_P[[#This Row],[PLAYERID]],PLAYERIDMAP2[],COLUMN(PLAYERIDMAP2[IDFANGRAPHS]),FALSE))</f>
        <v>4891</v>
      </c>
      <c r="H394" s="23">
        <f>IFERROR(VLOOKUP(MYRANKS_P[[#This Row],[IDFANGRAPHS]],STEAMER_P[],COLUMN(STEAMER_P[W]),FALSE),0)</f>
        <v>1</v>
      </c>
      <c r="I394" s="23">
        <f>IFERROR(VLOOKUP(MYRANKS_P[[#This Row],[IDFANGRAPHS]],STEAMER_P[],COLUMN(STEAMER_P[L]),FALSE),0)</f>
        <v>1</v>
      </c>
      <c r="J394" s="23">
        <f>IFERROR(VLOOKUP(MYRANKS_P[[#This Row],[IDFANGRAPHS]],STEAMER_P[],COLUMN(STEAMER_P[SV]),FALSE),0)</f>
        <v>0</v>
      </c>
      <c r="K394" s="23">
        <f>IFERROR(VLOOKUP(MYRANKS_P[[#This Row],[IDFANGRAPHS]],STEAMER_P[],COLUMN(STEAMER_P[IP]),FALSE),0)</f>
        <v>25</v>
      </c>
      <c r="L394" s="23">
        <f>IFERROR(VLOOKUP(MYRANKS_P[[#This Row],[IDFANGRAPHS]],STEAMER_P[],COLUMN(STEAMER_P[H]),FALSE),0)</f>
        <v>24</v>
      </c>
      <c r="M394" s="23">
        <f>IFERROR(VLOOKUP(MYRANKS_P[[#This Row],[IDFANGRAPHS]],STEAMER_P[],COLUMN(STEAMER_P[ER]),FALSE),0)</f>
        <v>11</v>
      </c>
      <c r="N394" s="23">
        <f>IFERROR(VLOOKUP(MYRANKS_P[[#This Row],[IDFANGRAPHS]],STEAMER_P[],COLUMN(STEAMER_P[HR]),FALSE),0)</f>
        <v>3</v>
      </c>
      <c r="O394" s="23">
        <f>IFERROR(VLOOKUP(MYRANKS_P[[#This Row],[IDFANGRAPHS]],STEAMER_P[],COLUMN(STEAMER_P[SO]),FALSE),0)</f>
        <v>21</v>
      </c>
      <c r="P394" s="23">
        <f>IFERROR(VLOOKUP(MYRANKS_P[[#This Row],[IDFANGRAPHS]],STEAMER_P[],COLUMN(STEAMER_P[BB]),FALSE),0)</f>
        <v>8</v>
      </c>
      <c r="Q394" s="21">
        <f>IFERROR((MYRANKS_P[[#This Row],[ER]]*9)/MYRANKS_P[[#This Row],[IP]],0)</f>
        <v>3.96</v>
      </c>
      <c r="R394" s="21">
        <f>IFERROR((MYRANKS_P[[#This Row],[BB]]+MYRANKS_P[[#This Row],[H]])/MYRANKS_P[[#This Row],[IP]],0)</f>
        <v>1.28</v>
      </c>
      <c r="S394" s="23">
        <f>MYRANKS_P[[#This Row],[W]]*P_PTS_W+MYRANKS_P[[#This Row],[L]]*P_PTS_L+MYRANKS_P[[#This Row],[IP]]*P_PTS_IP+MYRANKS_P[[#This Row],[SO]]*P_PTS_K+MYRANKS_P[[#This Row],[BB]]*P_PTS_BB+MYRANKS_P[[#This Row],[H]]*P_PTS_HA+MYRANKS_P[[#This Row],[SV]]*P_PTS_SV+MYRANKS_P[[#This Row],[HR]]*P_PTS_HRA+MYRANKS_P[[#This Row],[ER]]*P_PTS_ER</f>
        <v>0</v>
      </c>
      <c r="T394" s="23">
        <f>VLOOKUP(MYRANKS_P[[#This Row],[POS]],REPLACEMENT_LEVEL[],3,FALSE)</f>
        <v>0</v>
      </c>
      <c r="U394" s="23">
        <f>MYRANKS_P[[#This Row],[PROJ PTS]]-MYRANKS_P[[#This Row],[REPL LEVEL]]</f>
        <v>0</v>
      </c>
      <c r="V394" s="30">
        <f>RANK(MYRANKS_P[[#This Row],[POINTS OVER REPL]],MYRANKS_P[POINTS OVER REPL])</f>
        <v>1</v>
      </c>
      <c r="W394" s="29">
        <f>IF(MYRANKS_P[[#This Row],[RANK]]&lt;=TOTAL_PITCHERS_DRAFTED,MYRANKS_P[[#This Row],[POINTS OVER REPL]],0)</f>
        <v>0</v>
      </c>
      <c r="X394" s="35">
        <f>MYRANKS_P[[#This Row],[POINTS OVER REPL]]*DOLLAR_VALUE_PER_POINT+1</f>
        <v>1</v>
      </c>
      <c r="Y394" s="35"/>
      <c r="Z394" s="29">
        <f>IF(AND(MYRANKS_P[[#This Row],[RANK]]&lt;=(TOTAL_PITCHERS_DRAFTED-PITCHERS_BELOW_REPL_DRAFTED),MYRANKS_P[[#This Row],[$ACTUAL]]=""),MYRANKS_P[[#This Row],[POINTS OVER REPL]],0)</f>
        <v>0</v>
      </c>
      <c r="AA394" s="40">
        <f>IF(MYRANKS_P[[#This Row],[$ACTUAL]]="",MYRANKS_P[[#This Row],[POINTS OVER REPL]]*REMAINING_DOLLAR_VALUE_PER_POINT+1,0)</f>
        <v>1</v>
      </c>
    </row>
    <row r="395" spans="1:27" x14ac:dyDescent="0.25">
      <c r="A395" s="2" t="s">
        <v>14443</v>
      </c>
      <c r="B395" s="14" t="str">
        <f>VLOOKUP(MYRANKS_P[[#This Row],[PLAYERID]],PLAYERIDMAP2[],COLUMN(PLAYERIDMAP2[LASTNAME]),FALSE)</f>
        <v>Parker</v>
      </c>
      <c r="C395" s="14" t="str">
        <f>VLOOKUP(MYRANKS_P[[#This Row],[PLAYERID]],PLAYERIDMAP2[],COLUMN(PLAYERIDMAP2[FIRSTNAME]),FALSE)</f>
        <v>Jarrod</v>
      </c>
      <c r="D395" s="14" t="str">
        <f>MYRANKS_P[[#This Row],[FNAME]]&amp;" "&amp;MYRANKS_P[[#This Row],[LNAME]]</f>
        <v>Jarrod Parker</v>
      </c>
      <c r="E395" s="14" t="str">
        <f>VLOOKUP(MYRANKS_P[[#This Row],[PLAYERID]],PLAYERIDMAP2[],COLUMN(PLAYERIDMAP2[TEAM]),FALSE)</f>
        <v>OAK</v>
      </c>
      <c r="F395" s="14" t="str">
        <f>VLOOKUP(MYRANKS_P[[#This Row],[PLAYERID]],PLAYERIDMAP2[],COLUMN(PLAYERIDMAP2[POS]),FALSE)</f>
        <v>P</v>
      </c>
      <c r="G395" s="14">
        <f>IFERROR(VALUE(VLOOKUP(MYRANKS_P[[#This Row],[PLAYERID]],PLAYERIDMAP2[],COLUMN(PLAYERIDMAP2[IDFANGRAPHS]),FALSE)),VLOOKUP(MYRANKS_P[[#This Row],[PLAYERID]],PLAYERIDMAP2[],COLUMN(PLAYERIDMAP2[IDFANGRAPHS]),FALSE))</f>
        <v>4913</v>
      </c>
      <c r="H395" s="23">
        <f>IFERROR(VLOOKUP(MYRANKS_P[[#This Row],[IDFANGRAPHS]],STEAMER_P[],COLUMN(STEAMER_P[W]),FALSE),0)</f>
        <v>2</v>
      </c>
      <c r="I395" s="23">
        <f>IFERROR(VLOOKUP(MYRANKS_P[[#This Row],[IDFANGRAPHS]],STEAMER_P[],COLUMN(STEAMER_P[L]),FALSE),0)</f>
        <v>2</v>
      </c>
      <c r="J395" s="23">
        <f>IFERROR(VLOOKUP(MYRANKS_P[[#This Row],[IDFANGRAPHS]],STEAMER_P[],COLUMN(STEAMER_P[SV]),FALSE),0)</f>
        <v>0</v>
      </c>
      <c r="K395" s="23">
        <f>IFERROR(VLOOKUP(MYRANKS_P[[#This Row],[IDFANGRAPHS]],STEAMER_P[],COLUMN(STEAMER_P[IP]),FALSE),0)</f>
        <v>28</v>
      </c>
      <c r="L395" s="23">
        <f>IFERROR(VLOOKUP(MYRANKS_P[[#This Row],[IDFANGRAPHS]],STEAMER_P[],COLUMN(STEAMER_P[H]),FALSE),0)</f>
        <v>29</v>
      </c>
      <c r="M395" s="23">
        <f>IFERROR(VLOOKUP(MYRANKS_P[[#This Row],[IDFANGRAPHS]],STEAMER_P[],COLUMN(STEAMER_P[ER]),FALSE),0)</f>
        <v>13</v>
      </c>
      <c r="N395" s="23">
        <f>IFERROR(VLOOKUP(MYRANKS_P[[#This Row],[IDFANGRAPHS]],STEAMER_P[],COLUMN(STEAMER_P[HR]),FALSE),0)</f>
        <v>4</v>
      </c>
      <c r="O395" s="23">
        <f>IFERROR(VLOOKUP(MYRANKS_P[[#This Row],[IDFANGRAPHS]],STEAMER_P[],COLUMN(STEAMER_P[SO]),FALSE),0)</f>
        <v>20</v>
      </c>
      <c r="P395" s="23">
        <f>IFERROR(VLOOKUP(MYRANKS_P[[#This Row],[IDFANGRAPHS]],STEAMER_P[],COLUMN(STEAMER_P[BB]),FALSE),0)</f>
        <v>8</v>
      </c>
      <c r="Q395" s="21">
        <f>IFERROR((MYRANKS_P[[#This Row],[ER]]*9)/MYRANKS_P[[#This Row],[IP]],0)</f>
        <v>4.1785714285714288</v>
      </c>
      <c r="R395" s="21">
        <f>IFERROR((MYRANKS_P[[#This Row],[BB]]+MYRANKS_P[[#This Row],[H]])/MYRANKS_P[[#This Row],[IP]],0)</f>
        <v>1.3214285714285714</v>
      </c>
      <c r="S395" s="23">
        <f>MYRANKS_P[[#This Row],[W]]*P_PTS_W+MYRANKS_P[[#This Row],[L]]*P_PTS_L+MYRANKS_P[[#This Row],[IP]]*P_PTS_IP+MYRANKS_P[[#This Row],[SO]]*P_PTS_K+MYRANKS_P[[#This Row],[BB]]*P_PTS_BB+MYRANKS_P[[#This Row],[H]]*P_PTS_HA+MYRANKS_P[[#This Row],[SV]]*P_PTS_SV+MYRANKS_P[[#This Row],[HR]]*P_PTS_HRA+MYRANKS_P[[#This Row],[ER]]*P_PTS_ER</f>
        <v>0</v>
      </c>
      <c r="T395" s="23">
        <f>VLOOKUP(MYRANKS_P[[#This Row],[POS]],REPLACEMENT_LEVEL[],3,FALSE)</f>
        <v>0</v>
      </c>
      <c r="U395" s="23">
        <f>MYRANKS_P[[#This Row],[PROJ PTS]]-MYRANKS_P[[#This Row],[REPL LEVEL]]</f>
        <v>0</v>
      </c>
      <c r="V395" s="30">
        <f>RANK(MYRANKS_P[[#This Row],[POINTS OVER REPL]],MYRANKS_P[POINTS OVER REPL])</f>
        <v>1</v>
      </c>
      <c r="W395" s="29">
        <f>IF(MYRANKS_P[[#This Row],[RANK]]&lt;=TOTAL_PITCHERS_DRAFTED,MYRANKS_P[[#This Row],[POINTS OVER REPL]],0)</f>
        <v>0</v>
      </c>
      <c r="X395" s="35">
        <f>MYRANKS_P[[#This Row],[POINTS OVER REPL]]*DOLLAR_VALUE_PER_POINT+1</f>
        <v>1</v>
      </c>
      <c r="Y395" s="35"/>
      <c r="Z395" s="29">
        <f>IF(AND(MYRANKS_P[[#This Row],[RANK]]&lt;=(TOTAL_PITCHERS_DRAFTED-PITCHERS_BELOW_REPL_DRAFTED),MYRANKS_P[[#This Row],[$ACTUAL]]=""),MYRANKS_P[[#This Row],[POINTS OVER REPL]],0)</f>
        <v>0</v>
      </c>
      <c r="AA395" s="40">
        <f>IF(MYRANKS_P[[#This Row],[$ACTUAL]]="",MYRANKS_P[[#This Row],[POINTS OVER REPL]]*REMAINING_DOLLAR_VALUE_PER_POINT+1,0)</f>
        <v>1</v>
      </c>
    </row>
    <row r="396" spans="1:27" x14ac:dyDescent="0.25">
      <c r="A396" s="7" t="s">
        <v>18646</v>
      </c>
      <c r="B396" s="14" t="str">
        <f>VLOOKUP(MYRANKS_P[[#This Row],[PLAYERID]],PLAYERIDMAP2[],COLUMN(PLAYERIDMAP2[LASTNAME]),FALSE)</f>
        <v>Crick</v>
      </c>
      <c r="C396" s="14" t="str">
        <f>VLOOKUP(MYRANKS_P[[#This Row],[PLAYERID]],PLAYERIDMAP2[],COLUMN(PLAYERIDMAP2[FIRSTNAME]),FALSE)</f>
        <v>Kyle</v>
      </c>
      <c r="D396" s="14" t="str">
        <f>MYRANKS_P[[#This Row],[FNAME]]&amp;" "&amp;MYRANKS_P[[#This Row],[LNAME]]</f>
        <v>Kyle Crick</v>
      </c>
      <c r="E396" s="14" t="str">
        <f>VLOOKUP(MYRANKS_P[[#This Row],[PLAYERID]],PLAYERIDMAP2[],COLUMN(PLAYERIDMAP2[TEAM]),FALSE)</f>
        <v>SF</v>
      </c>
      <c r="F396" s="14" t="str">
        <f>VLOOKUP(MYRANKS_P[[#This Row],[PLAYERID]],PLAYERIDMAP2[],COLUMN(PLAYERIDMAP2[POS]),FALSE)</f>
        <v>P</v>
      </c>
      <c r="G396" s="14" t="str">
        <f>IFERROR(VALUE(VLOOKUP(MYRANKS_P[[#This Row],[PLAYERID]],PLAYERIDMAP2[],COLUMN(PLAYERIDMAP2[IDFANGRAPHS]),FALSE)),VLOOKUP(MYRANKS_P[[#This Row],[PLAYERID]],PLAYERIDMAP2[],COLUMN(PLAYERIDMAP2[IDFANGRAPHS]),FALSE))</f>
        <v>sa597770</v>
      </c>
      <c r="H396" s="23">
        <f>IFERROR(VLOOKUP(MYRANKS_P[[#This Row],[IDFANGRAPHS]],STEAMER_P[],COLUMN(STEAMER_P[W]),FALSE),0)</f>
        <v>1</v>
      </c>
      <c r="I396" s="23">
        <f>IFERROR(VLOOKUP(MYRANKS_P[[#This Row],[IDFANGRAPHS]],STEAMER_P[],COLUMN(STEAMER_P[L]),FALSE),0)</f>
        <v>1</v>
      </c>
      <c r="J396" s="23">
        <f>IFERROR(VLOOKUP(MYRANKS_P[[#This Row],[IDFANGRAPHS]],STEAMER_P[],COLUMN(STEAMER_P[SV]),FALSE),0)</f>
        <v>0</v>
      </c>
      <c r="K396" s="23">
        <f>IFERROR(VLOOKUP(MYRANKS_P[[#This Row],[IDFANGRAPHS]],STEAMER_P[],COLUMN(STEAMER_P[IP]),FALSE),0)</f>
        <v>19</v>
      </c>
      <c r="L396" s="23">
        <f>IFERROR(VLOOKUP(MYRANKS_P[[#This Row],[IDFANGRAPHS]],STEAMER_P[],COLUMN(STEAMER_P[H]),FALSE),0)</f>
        <v>16</v>
      </c>
      <c r="M396" s="23">
        <f>IFERROR(VLOOKUP(MYRANKS_P[[#This Row],[IDFANGRAPHS]],STEAMER_P[],COLUMN(STEAMER_P[ER]),FALSE),0)</f>
        <v>9</v>
      </c>
      <c r="N396" s="23">
        <f>IFERROR(VLOOKUP(MYRANKS_P[[#This Row],[IDFANGRAPHS]],STEAMER_P[],COLUMN(STEAMER_P[HR]),FALSE),0)</f>
        <v>2</v>
      </c>
      <c r="O396" s="23">
        <f>IFERROR(VLOOKUP(MYRANKS_P[[#This Row],[IDFANGRAPHS]],STEAMER_P[],COLUMN(STEAMER_P[SO]),FALSE),0)</f>
        <v>20</v>
      </c>
      <c r="P396" s="23">
        <f>IFERROR(VLOOKUP(MYRANKS_P[[#This Row],[IDFANGRAPHS]],STEAMER_P[],COLUMN(STEAMER_P[BB]),FALSE),0)</f>
        <v>12</v>
      </c>
      <c r="Q396" s="21">
        <f>IFERROR((MYRANKS_P[[#This Row],[ER]]*9)/MYRANKS_P[[#This Row],[IP]],0)</f>
        <v>4.2631578947368425</v>
      </c>
      <c r="R396" s="21">
        <f>IFERROR((MYRANKS_P[[#This Row],[BB]]+MYRANKS_P[[#This Row],[H]])/MYRANKS_P[[#This Row],[IP]],0)</f>
        <v>1.4736842105263157</v>
      </c>
      <c r="S396" s="23">
        <f>MYRANKS_P[[#This Row],[W]]*P_PTS_W+MYRANKS_P[[#This Row],[L]]*P_PTS_L+MYRANKS_P[[#This Row],[IP]]*P_PTS_IP+MYRANKS_P[[#This Row],[SO]]*P_PTS_K+MYRANKS_P[[#This Row],[BB]]*P_PTS_BB+MYRANKS_P[[#This Row],[H]]*P_PTS_HA+MYRANKS_P[[#This Row],[SV]]*P_PTS_SV+MYRANKS_P[[#This Row],[HR]]*P_PTS_HRA+MYRANKS_P[[#This Row],[ER]]*P_PTS_ER</f>
        <v>0</v>
      </c>
      <c r="T396" s="23">
        <f>VLOOKUP(MYRANKS_P[[#This Row],[POS]],REPLACEMENT_LEVEL[],3,FALSE)</f>
        <v>0</v>
      </c>
      <c r="U396" s="23">
        <f>MYRANKS_P[[#This Row],[PROJ PTS]]-MYRANKS_P[[#This Row],[REPL LEVEL]]</f>
        <v>0</v>
      </c>
      <c r="V396" s="30">
        <f>RANK(MYRANKS_P[[#This Row],[POINTS OVER REPL]],MYRANKS_P[POINTS OVER REPL])</f>
        <v>1</v>
      </c>
      <c r="W396" s="29">
        <f>IF(MYRANKS_P[[#This Row],[RANK]]&lt;=TOTAL_PITCHERS_DRAFTED,MYRANKS_P[[#This Row],[POINTS OVER REPL]],0)</f>
        <v>0</v>
      </c>
      <c r="X396" s="35">
        <f>MYRANKS_P[[#This Row],[POINTS OVER REPL]]*DOLLAR_VALUE_PER_POINT+1</f>
        <v>1</v>
      </c>
      <c r="Y396" s="35"/>
      <c r="Z396" s="29">
        <f>IF(AND(MYRANKS_P[[#This Row],[RANK]]&lt;=(TOTAL_PITCHERS_DRAFTED-PITCHERS_BELOW_REPL_DRAFTED),MYRANKS_P[[#This Row],[$ACTUAL]]=""),MYRANKS_P[[#This Row],[POINTS OVER REPL]],0)</f>
        <v>0</v>
      </c>
      <c r="AA396" s="40">
        <f>IF(MYRANKS_P[[#This Row],[$ACTUAL]]="",MYRANKS_P[[#This Row],[POINTS OVER REPL]]*REMAINING_DOLLAR_VALUE_PER_POINT+1,0)</f>
        <v>1</v>
      </c>
    </row>
    <row r="397" spans="1:27" x14ac:dyDescent="0.25">
      <c r="A397" s="9" t="s">
        <v>14872</v>
      </c>
      <c r="B397" s="14" t="str">
        <f>VLOOKUP(MYRANKS_P[[#This Row],[PLAYERID]],PLAYERIDMAP2[],COLUMN(PLAYERIDMAP2[LASTNAME]),FALSE)</f>
        <v>Richard</v>
      </c>
      <c r="C397" s="14" t="str">
        <f>VLOOKUP(MYRANKS_P[[#This Row],[PLAYERID]],PLAYERIDMAP2[],COLUMN(PLAYERIDMAP2[FIRSTNAME]),FALSE)</f>
        <v>Clayton</v>
      </c>
      <c r="D397" s="14" t="str">
        <f>MYRANKS_P[[#This Row],[FNAME]]&amp;" "&amp;MYRANKS_P[[#This Row],[LNAME]]</f>
        <v>Clayton Richard</v>
      </c>
      <c r="E397" s="14" t="str">
        <f>VLOOKUP(MYRANKS_P[[#This Row],[PLAYERID]],PLAYERIDMAP2[],COLUMN(PLAYERIDMAP2[TEAM]),FALSE)</f>
        <v>PIT</v>
      </c>
      <c r="F397" s="14" t="str">
        <f>VLOOKUP(MYRANKS_P[[#This Row],[PLAYERID]],PLAYERIDMAP2[],COLUMN(PLAYERIDMAP2[POS]),FALSE)</f>
        <v>P</v>
      </c>
      <c r="G397" s="14">
        <f>IFERROR(VALUE(VLOOKUP(MYRANKS_P[[#This Row],[PLAYERID]],PLAYERIDMAP2[],COLUMN(PLAYERIDMAP2[IDFANGRAPHS]),FALSE)),VLOOKUP(MYRANKS_P[[#This Row],[PLAYERID]],PLAYERIDMAP2[],COLUMN(PLAYERIDMAP2[IDFANGRAPHS]),FALSE))</f>
        <v>3551</v>
      </c>
      <c r="H397" s="23">
        <f>IFERROR(VLOOKUP(MYRANKS_P[[#This Row],[IDFANGRAPHS]],STEAMER_P[],COLUMN(STEAMER_P[W]),FALSE),0)</f>
        <v>2</v>
      </c>
      <c r="I397" s="23">
        <f>IFERROR(VLOOKUP(MYRANKS_P[[#This Row],[IDFANGRAPHS]],STEAMER_P[],COLUMN(STEAMER_P[L]),FALSE),0)</f>
        <v>1</v>
      </c>
      <c r="J397" s="23">
        <f>IFERROR(VLOOKUP(MYRANKS_P[[#This Row],[IDFANGRAPHS]],STEAMER_P[],COLUMN(STEAMER_P[SV]),FALSE),0)</f>
        <v>0</v>
      </c>
      <c r="K397" s="23">
        <f>IFERROR(VLOOKUP(MYRANKS_P[[#This Row],[IDFANGRAPHS]],STEAMER_P[],COLUMN(STEAMER_P[IP]),FALSE),0)</f>
        <v>30</v>
      </c>
      <c r="L397" s="23">
        <f>IFERROR(VLOOKUP(MYRANKS_P[[#This Row],[IDFANGRAPHS]],STEAMER_P[],COLUMN(STEAMER_P[H]),FALSE),0)</f>
        <v>32</v>
      </c>
      <c r="M397" s="23">
        <f>IFERROR(VLOOKUP(MYRANKS_P[[#This Row],[IDFANGRAPHS]],STEAMER_P[],COLUMN(STEAMER_P[ER]),FALSE),0)</f>
        <v>12</v>
      </c>
      <c r="N397" s="23">
        <f>IFERROR(VLOOKUP(MYRANKS_P[[#This Row],[IDFANGRAPHS]],STEAMER_P[],COLUMN(STEAMER_P[HR]),FALSE),0)</f>
        <v>3</v>
      </c>
      <c r="O397" s="23">
        <f>IFERROR(VLOOKUP(MYRANKS_P[[#This Row],[IDFANGRAPHS]],STEAMER_P[],COLUMN(STEAMER_P[SO]),FALSE),0)</f>
        <v>20</v>
      </c>
      <c r="P397" s="23">
        <f>IFERROR(VLOOKUP(MYRANKS_P[[#This Row],[IDFANGRAPHS]],STEAMER_P[],COLUMN(STEAMER_P[BB]),FALSE),0)</f>
        <v>7</v>
      </c>
      <c r="Q397" s="21">
        <f>IFERROR((MYRANKS_P[[#This Row],[ER]]*9)/MYRANKS_P[[#This Row],[IP]],0)</f>
        <v>3.6</v>
      </c>
      <c r="R397" s="21">
        <f>IFERROR((MYRANKS_P[[#This Row],[BB]]+MYRANKS_P[[#This Row],[H]])/MYRANKS_P[[#This Row],[IP]],0)</f>
        <v>1.3</v>
      </c>
      <c r="S397" s="23">
        <f>MYRANKS_P[[#This Row],[W]]*P_PTS_W+MYRANKS_P[[#This Row],[L]]*P_PTS_L+MYRANKS_P[[#This Row],[IP]]*P_PTS_IP+MYRANKS_P[[#This Row],[SO]]*P_PTS_K+MYRANKS_P[[#This Row],[BB]]*P_PTS_BB+MYRANKS_P[[#This Row],[H]]*P_PTS_HA+MYRANKS_P[[#This Row],[SV]]*P_PTS_SV+MYRANKS_P[[#This Row],[HR]]*P_PTS_HRA+MYRANKS_P[[#This Row],[ER]]*P_PTS_ER</f>
        <v>0</v>
      </c>
      <c r="T397" s="23">
        <f>VLOOKUP(MYRANKS_P[[#This Row],[POS]],REPLACEMENT_LEVEL[],3,FALSE)</f>
        <v>0</v>
      </c>
      <c r="U397" s="23">
        <f>MYRANKS_P[[#This Row],[PROJ PTS]]-MYRANKS_P[[#This Row],[REPL LEVEL]]</f>
        <v>0</v>
      </c>
      <c r="V397" s="30">
        <f>RANK(MYRANKS_P[[#This Row],[POINTS OVER REPL]],MYRANKS_P[POINTS OVER REPL])</f>
        <v>1</v>
      </c>
      <c r="W397" s="29">
        <f>IF(MYRANKS_P[[#This Row],[RANK]]&lt;=TOTAL_PITCHERS_DRAFTED,MYRANKS_P[[#This Row],[POINTS OVER REPL]],0)</f>
        <v>0</v>
      </c>
      <c r="X397" s="35">
        <f>MYRANKS_P[[#This Row],[POINTS OVER REPL]]*DOLLAR_VALUE_PER_POINT+1</f>
        <v>1</v>
      </c>
      <c r="Y397" s="35"/>
      <c r="Z397" s="29">
        <f>IF(AND(MYRANKS_P[[#This Row],[RANK]]&lt;=(TOTAL_PITCHERS_DRAFTED-PITCHERS_BELOW_REPL_DRAFTED),MYRANKS_P[[#This Row],[$ACTUAL]]=""),MYRANKS_P[[#This Row],[POINTS OVER REPL]],0)</f>
        <v>0</v>
      </c>
      <c r="AA397" s="40">
        <f>IF(MYRANKS_P[[#This Row],[$ACTUAL]]="",MYRANKS_P[[#This Row],[POINTS OVER REPL]]*REMAINING_DOLLAR_VALUE_PER_POINT+1,0)</f>
        <v>1</v>
      </c>
    </row>
    <row r="398" spans="1:27" x14ac:dyDescent="0.25">
      <c r="A398" s="89" t="s">
        <v>15832</v>
      </c>
      <c r="B398" s="90" t="str">
        <f>VLOOKUP(MYRANKS_P[[#This Row],[PLAYERID]],PLAYERIDMAP2[],COLUMN(PLAYERIDMAP2[LASTNAME]),FALSE)</f>
        <v>Webb</v>
      </c>
      <c r="C398" s="90" t="str">
        <f>VLOOKUP(MYRANKS_P[[#This Row],[PLAYERID]],PLAYERIDMAP2[],COLUMN(PLAYERIDMAP2[FIRSTNAME]),FALSE)</f>
        <v>Ryan</v>
      </c>
      <c r="D398" s="90" t="str">
        <f>MYRANKS_P[[#This Row],[FNAME]]&amp;" "&amp;MYRANKS_P[[#This Row],[LNAME]]</f>
        <v>Ryan Webb</v>
      </c>
      <c r="E398" s="90" t="str">
        <f>VLOOKUP(MYRANKS_P[[#This Row],[PLAYERID]],PLAYERIDMAP2[],COLUMN(PLAYERIDMAP2[TEAM]),FALSE)</f>
        <v>CLE</v>
      </c>
      <c r="F398" s="90" t="str">
        <f>VLOOKUP(MYRANKS_P[[#This Row],[PLAYERID]],PLAYERIDMAP2[],COLUMN(PLAYERIDMAP2[POS]),FALSE)</f>
        <v>P</v>
      </c>
      <c r="G398" s="90">
        <f>IFERROR(VALUE(VLOOKUP(MYRANKS_P[[#This Row],[PLAYERID]],PLAYERIDMAP2[],COLUMN(PLAYERIDMAP2[IDFANGRAPHS]),FALSE)),VLOOKUP(MYRANKS_P[[#This Row],[PLAYERID]],PLAYERIDMAP2[],COLUMN(PLAYERIDMAP2[IDFANGRAPHS]),FALSE))</f>
        <v>7474</v>
      </c>
      <c r="H398" s="23">
        <f>IFERROR(VLOOKUP(MYRANKS_P[[#This Row],[IDFANGRAPHS]],STEAMER_P[],COLUMN(STEAMER_P[W]),FALSE),0)</f>
        <v>1</v>
      </c>
      <c r="I398" s="23">
        <f>IFERROR(VLOOKUP(MYRANKS_P[[#This Row],[IDFANGRAPHS]],STEAMER_P[],COLUMN(STEAMER_P[L]),FALSE),0)</f>
        <v>1</v>
      </c>
      <c r="J398" s="23">
        <f>IFERROR(VLOOKUP(MYRANKS_P[[#This Row],[IDFANGRAPHS]],STEAMER_P[],COLUMN(STEAMER_P[SV]),FALSE),0)</f>
        <v>0</v>
      </c>
      <c r="K398" s="23">
        <f>IFERROR(VLOOKUP(MYRANKS_P[[#This Row],[IDFANGRAPHS]],STEAMER_P[],COLUMN(STEAMER_P[IP]),FALSE),0)</f>
        <v>25</v>
      </c>
      <c r="L398" s="23">
        <f>IFERROR(VLOOKUP(MYRANKS_P[[#This Row],[IDFANGRAPHS]],STEAMER_P[],COLUMN(STEAMER_P[H]),FALSE),0)</f>
        <v>25</v>
      </c>
      <c r="M398" s="23">
        <f>IFERROR(VLOOKUP(MYRANKS_P[[#This Row],[IDFANGRAPHS]],STEAMER_P[],COLUMN(STEAMER_P[ER]),FALSE),0)</f>
        <v>10</v>
      </c>
      <c r="N398" s="23">
        <f>IFERROR(VLOOKUP(MYRANKS_P[[#This Row],[IDFANGRAPHS]],STEAMER_P[],COLUMN(STEAMER_P[HR]),FALSE),0)</f>
        <v>2</v>
      </c>
      <c r="O398" s="23">
        <f>IFERROR(VLOOKUP(MYRANKS_P[[#This Row],[IDFANGRAPHS]],STEAMER_P[],COLUMN(STEAMER_P[SO]),FALSE),0)</f>
        <v>19</v>
      </c>
      <c r="P398" s="23">
        <f>IFERROR(VLOOKUP(MYRANKS_P[[#This Row],[IDFANGRAPHS]],STEAMER_P[],COLUMN(STEAMER_P[BB]),FALSE),0)</f>
        <v>8</v>
      </c>
      <c r="Q398" s="75">
        <f>IFERROR((MYRANKS_P[[#This Row],[ER]]*9)/MYRANKS_P[[#This Row],[IP]],0)</f>
        <v>3.6</v>
      </c>
      <c r="R398" s="75">
        <f>IFERROR((MYRANKS_P[[#This Row],[BB]]+MYRANKS_P[[#This Row],[H]])/MYRANKS_P[[#This Row],[IP]],0)</f>
        <v>1.32</v>
      </c>
      <c r="S398" s="74">
        <f>MYRANKS_P[[#This Row],[W]]*P_PTS_W+MYRANKS_P[[#This Row],[L]]*P_PTS_L+MYRANKS_P[[#This Row],[IP]]*P_PTS_IP+MYRANKS_P[[#This Row],[SO]]*P_PTS_K+MYRANKS_P[[#This Row],[BB]]*P_PTS_BB+MYRANKS_P[[#This Row],[H]]*P_PTS_HA+MYRANKS_P[[#This Row],[SV]]*P_PTS_SV+MYRANKS_P[[#This Row],[HR]]*P_PTS_HRA+MYRANKS_P[[#This Row],[ER]]*P_PTS_ER</f>
        <v>0</v>
      </c>
      <c r="T398" s="74">
        <f>VLOOKUP(MYRANKS_P[[#This Row],[POS]],REPLACEMENT_LEVEL[],3,FALSE)</f>
        <v>0</v>
      </c>
      <c r="U398" s="74">
        <f>MYRANKS_P[[#This Row],[PROJ PTS]]-MYRANKS_P[[#This Row],[REPL LEVEL]]</f>
        <v>0</v>
      </c>
      <c r="V398" s="73">
        <f>RANK(MYRANKS_P[[#This Row],[POINTS OVER REPL]],MYRANKS_P[POINTS OVER REPL])</f>
        <v>1</v>
      </c>
      <c r="W398" s="74">
        <f>IF(MYRANKS_P[[#This Row],[RANK]]&lt;=TOTAL_PITCHERS_DRAFTED,MYRANKS_P[[#This Row],[POINTS OVER REPL]],0)</f>
        <v>0</v>
      </c>
      <c r="X398" s="76">
        <f>MYRANKS_P[[#This Row],[POINTS OVER REPL]]*DOLLAR_VALUE_PER_POINT+1</f>
        <v>1</v>
      </c>
      <c r="Y398" s="76"/>
      <c r="Z398" s="74">
        <f>IF(AND(MYRANKS_P[[#This Row],[RANK]]&lt;=(TOTAL_PITCHERS_DRAFTED-PITCHERS_BELOW_REPL_DRAFTED),MYRANKS_P[[#This Row],[$ACTUAL]]=""),MYRANKS_P[[#This Row],[POINTS OVER REPL]],0)</f>
        <v>0</v>
      </c>
      <c r="AA398" s="77">
        <f>IF(MYRANKS_P[[#This Row],[$ACTUAL]]="",MYRANKS_P[[#This Row],[POINTS OVER REPL]]*REMAINING_DOLLAR_VALUE_PER_POINT+1,0)</f>
        <v>1</v>
      </c>
    </row>
    <row r="399" spans="1:27" x14ac:dyDescent="0.25">
      <c r="A399" s="89" t="s">
        <v>15967</v>
      </c>
      <c r="B399" s="90" t="str">
        <f>VLOOKUP(MYRANKS_P[[#This Row],[PLAYERID]],PLAYERIDMAP2[],COLUMN(PLAYERIDMAP2[LASTNAME]),FALSE)</f>
        <v>Wright</v>
      </c>
      <c r="C399" s="90" t="str">
        <f>VLOOKUP(MYRANKS_P[[#This Row],[PLAYERID]],PLAYERIDMAP2[],COLUMN(PLAYERIDMAP2[FIRSTNAME]),FALSE)</f>
        <v>Steven</v>
      </c>
      <c r="D399" s="90" t="str">
        <f>MYRANKS_P[[#This Row],[FNAME]]&amp;" "&amp;MYRANKS_P[[#This Row],[LNAME]]</f>
        <v>Steven Wright</v>
      </c>
      <c r="E399" s="90" t="str">
        <f>VLOOKUP(MYRANKS_P[[#This Row],[PLAYERID]],PLAYERIDMAP2[],COLUMN(PLAYERIDMAP2[TEAM]),FALSE)</f>
        <v>BOS</v>
      </c>
      <c r="F399" s="90" t="str">
        <f>VLOOKUP(MYRANKS_P[[#This Row],[PLAYERID]],PLAYERIDMAP2[],COLUMN(PLAYERIDMAP2[POS]),FALSE)</f>
        <v>P</v>
      </c>
      <c r="G399" s="90">
        <f>IFERROR(VALUE(VLOOKUP(MYRANKS_P[[#This Row],[PLAYERID]],PLAYERIDMAP2[],COLUMN(PLAYERIDMAP2[IDFANGRAPHS]),FALSE)),VLOOKUP(MYRANKS_P[[#This Row],[PLAYERID]],PLAYERIDMAP2[],COLUMN(PLAYERIDMAP2[IDFANGRAPHS]),FALSE))</f>
        <v>8185</v>
      </c>
      <c r="H399" s="23">
        <f>IFERROR(VLOOKUP(MYRANKS_P[[#This Row],[IDFANGRAPHS]],STEAMER_P[],COLUMN(STEAMER_P[W]),FALSE),0)</f>
        <v>1</v>
      </c>
      <c r="I399" s="23">
        <f>IFERROR(VLOOKUP(MYRANKS_P[[#This Row],[IDFANGRAPHS]],STEAMER_P[],COLUMN(STEAMER_P[L]),FALSE),0)</f>
        <v>1</v>
      </c>
      <c r="J399" s="23">
        <f>IFERROR(VLOOKUP(MYRANKS_P[[#This Row],[IDFANGRAPHS]],STEAMER_P[],COLUMN(STEAMER_P[SV]),FALSE),0)</f>
        <v>0</v>
      </c>
      <c r="K399" s="23">
        <f>IFERROR(VLOOKUP(MYRANKS_P[[#This Row],[IDFANGRAPHS]],STEAMER_P[],COLUMN(STEAMER_P[IP]),FALSE),0)</f>
        <v>24</v>
      </c>
      <c r="L399" s="23">
        <f>IFERROR(VLOOKUP(MYRANKS_P[[#This Row],[IDFANGRAPHS]],STEAMER_P[],COLUMN(STEAMER_P[H]),FALSE),0)</f>
        <v>25</v>
      </c>
      <c r="M399" s="23">
        <f>IFERROR(VLOOKUP(MYRANKS_P[[#This Row],[IDFANGRAPHS]],STEAMER_P[],COLUMN(STEAMER_P[ER]),FALSE),0)</f>
        <v>11</v>
      </c>
      <c r="N399" s="23">
        <f>IFERROR(VLOOKUP(MYRANKS_P[[#This Row],[IDFANGRAPHS]],STEAMER_P[],COLUMN(STEAMER_P[HR]),FALSE),0)</f>
        <v>3</v>
      </c>
      <c r="O399" s="23">
        <f>IFERROR(VLOOKUP(MYRANKS_P[[#This Row],[IDFANGRAPHS]],STEAMER_P[],COLUMN(STEAMER_P[SO]),FALSE),0)</f>
        <v>18</v>
      </c>
      <c r="P399" s="23">
        <f>IFERROR(VLOOKUP(MYRANKS_P[[#This Row],[IDFANGRAPHS]],STEAMER_P[],COLUMN(STEAMER_P[BB]),FALSE),0)</f>
        <v>8</v>
      </c>
      <c r="Q399" s="75">
        <f>IFERROR((MYRANKS_P[[#This Row],[ER]]*9)/MYRANKS_P[[#This Row],[IP]],0)</f>
        <v>4.125</v>
      </c>
      <c r="R399" s="75">
        <f>IFERROR((MYRANKS_P[[#This Row],[BB]]+MYRANKS_P[[#This Row],[H]])/MYRANKS_P[[#This Row],[IP]],0)</f>
        <v>1.375</v>
      </c>
      <c r="S399" s="74">
        <f>MYRANKS_P[[#This Row],[W]]*P_PTS_W+MYRANKS_P[[#This Row],[L]]*P_PTS_L+MYRANKS_P[[#This Row],[IP]]*P_PTS_IP+MYRANKS_P[[#This Row],[SO]]*P_PTS_K+MYRANKS_P[[#This Row],[BB]]*P_PTS_BB+MYRANKS_P[[#This Row],[H]]*P_PTS_HA+MYRANKS_P[[#This Row],[SV]]*P_PTS_SV+MYRANKS_P[[#This Row],[HR]]*P_PTS_HRA+MYRANKS_P[[#This Row],[ER]]*P_PTS_ER</f>
        <v>0</v>
      </c>
      <c r="T399" s="74">
        <f>VLOOKUP(MYRANKS_P[[#This Row],[POS]],REPLACEMENT_LEVEL[],3,FALSE)</f>
        <v>0</v>
      </c>
      <c r="U399" s="74">
        <f>MYRANKS_P[[#This Row],[PROJ PTS]]-MYRANKS_P[[#This Row],[REPL LEVEL]]</f>
        <v>0</v>
      </c>
      <c r="V399" s="73">
        <f>RANK(MYRANKS_P[[#This Row],[POINTS OVER REPL]],MYRANKS_P[POINTS OVER REPL])</f>
        <v>1</v>
      </c>
      <c r="W399" s="74">
        <f>IF(MYRANKS_P[[#This Row],[RANK]]&lt;=TOTAL_PITCHERS_DRAFTED,MYRANKS_P[[#This Row],[POINTS OVER REPL]],0)</f>
        <v>0</v>
      </c>
      <c r="X399" s="76">
        <f>MYRANKS_P[[#This Row],[POINTS OVER REPL]]*DOLLAR_VALUE_PER_POINT+1</f>
        <v>1</v>
      </c>
      <c r="Y399" s="76"/>
      <c r="Z399" s="74">
        <f>IF(AND(MYRANKS_P[[#This Row],[RANK]]&lt;=(TOTAL_PITCHERS_DRAFTED-PITCHERS_BELOW_REPL_DRAFTED),MYRANKS_P[[#This Row],[$ACTUAL]]=""),MYRANKS_P[[#This Row],[POINTS OVER REPL]],0)</f>
        <v>0</v>
      </c>
      <c r="AA399" s="77">
        <f>IF(MYRANKS_P[[#This Row],[$ACTUAL]]="",MYRANKS_P[[#This Row],[POINTS OVER REPL]]*REMAINING_DOLLAR_VALUE_PER_POINT+1,0)</f>
        <v>1</v>
      </c>
    </row>
    <row r="400" spans="1:27" x14ac:dyDescent="0.25">
      <c r="A400" s="89" t="s">
        <v>15556</v>
      </c>
      <c r="B400" s="90" t="str">
        <f>VLOOKUP(MYRANKS_P[[#This Row],[PLAYERID]],PLAYERIDMAP2[],COLUMN(PLAYERIDMAP2[LASTNAME]),FALSE)</f>
        <v>Thornton</v>
      </c>
      <c r="C400" s="90" t="str">
        <f>VLOOKUP(MYRANKS_P[[#This Row],[PLAYERID]],PLAYERIDMAP2[],COLUMN(PLAYERIDMAP2[FIRSTNAME]),FALSE)</f>
        <v>Matt</v>
      </c>
      <c r="D400" s="90" t="str">
        <f>MYRANKS_P[[#This Row],[FNAME]]&amp;" "&amp;MYRANKS_P[[#This Row],[LNAME]]</f>
        <v>Matt Thornton</v>
      </c>
      <c r="E400" s="90" t="str">
        <f>VLOOKUP(MYRANKS_P[[#This Row],[PLAYERID]],PLAYERIDMAP2[],COLUMN(PLAYERIDMAP2[TEAM]),FALSE)</f>
        <v>WAS</v>
      </c>
      <c r="F400" s="90" t="str">
        <f>VLOOKUP(MYRANKS_P[[#This Row],[PLAYERID]],PLAYERIDMAP2[],COLUMN(PLAYERIDMAP2[POS]),FALSE)</f>
        <v>P</v>
      </c>
      <c r="G400" s="90">
        <f>IFERROR(VALUE(VLOOKUP(MYRANKS_P[[#This Row],[PLAYERID]],PLAYERIDMAP2[],COLUMN(PLAYERIDMAP2[IDFANGRAPHS]),FALSE)),VLOOKUP(MYRANKS_P[[#This Row],[PLAYERID]],PLAYERIDMAP2[],COLUMN(PLAYERIDMAP2[IDFANGRAPHS]),FALSE))</f>
        <v>1918</v>
      </c>
      <c r="H400" s="23">
        <f>IFERROR(VLOOKUP(MYRANKS_P[[#This Row],[IDFANGRAPHS]],STEAMER_P[],COLUMN(STEAMER_P[W]),FALSE),0)</f>
        <v>1</v>
      </c>
      <c r="I400" s="23">
        <f>IFERROR(VLOOKUP(MYRANKS_P[[#This Row],[IDFANGRAPHS]],STEAMER_P[],COLUMN(STEAMER_P[L]),FALSE),0)</f>
        <v>1</v>
      </c>
      <c r="J400" s="23">
        <f>IFERROR(VLOOKUP(MYRANKS_P[[#This Row],[IDFANGRAPHS]],STEAMER_P[],COLUMN(STEAMER_P[SV]),FALSE),0)</f>
        <v>0</v>
      </c>
      <c r="K400" s="23">
        <f>IFERROR(VLOOKUP(MYRANKS_P[[#This Row],[IDFANGRAPHS]],STEAMER_P[],COLUMN(STEAMER_P[IP]),FALSE),0)</f>
        <v>20</v>
      </c>
      <c r="L400" s="23">
        <f>IFERROR(VLOOKUP(MYRANKS_P[[#This Row],[IDFANGRAPHS]],STEAMER_P[],COLUMN(STEAMER_P[H]),FALSE),0)</f>
        <v>20</v>
      </c>
      <c r="M400" s="23">
        <f>IFERROR(VLOOKUP(MYRANKS_P[[#This Row],[IDFANGRAPHS]],STEAMER_P[],COLUMN(STEAMER_P[ER]),FALSE),0)</f>
        <v>8</v>
      </c>
      <c r="N400" s="23">
        <f>IFERROR(VLOOKUP(MYRANKS_P[[#This Row],[IDFANGRAPHS]],STEAMER_P[],COLUMN(STEAMER_P[HR]),FALSE),0)</f>
        <v>2</v>
      </c>
      <c r="O400" s="23">
        <f>IFERROR(VLOOKUP(MYRANKS_P[[#This Row],[IDFANGRAPHS]],STEAMER_P[],COLUMN(STEAMER_P[SO]),FALSE),0)</f>
        <v>16</v>
      </c>
      <c r="P400" s="23">
        <f>IFERROR(VLOOKUP(MYRANKS_P[[#This Row],[IDFANGRAPHS]],STEAMER_P[],COLUMN(STEAMER_P[BB]),FALSE),0)</f>
        <v>6</v>
      </c>
      <c r="Q400" s="75">
        <f>IFERROR((MYRANKS_P[[#This Row],[ER]]*9)/MYRANKS_P[[#This Row],[IP]],0)</f>
        <v>3.6</v>
      </c>
      <c r="R400" s="75">
        <f>IFERROR((MYRANKS_P[[#This Row],[BB]]+MYRANKS_P[[#This Row],[H]])/MYRANKS_P[[#This Row],[IP]],0)</f>
        <v>1.3</v>
      </c>
      <c r="S400" s="74">
        <f>MYRANKS_P[[#This Row],[W]]*P_PTS_W+MYRANKS_P[[#This Row],[L]]*P_PTS_L+MYRANKS_P[[#This Row],[IP]]*P_PTS_IP+MYRANKS_P[[#This Row],[SO]]*P_PTS_K+MYRANKS_P[[#This Row],[BB]]*P_PTS_BB+MYRANKS_P[[#This Row],[H]]*P_PTS_HA+MYRANKS_P[[#This Row],[SV]]*P_PTS_SV+MYRANKS_P[[#This Row],[HR]]*P_PTS_HRA+MYRANKS_P[[#This Row],[ER]]*P_PTS_ER</f>
        <v>0</v>
      </c>
      <c r="T400" s="74">
        <f>VLOOKUP(MYRANKS_P[[#This Row],[POS]],REPLACEMENT_LEVEL[],3,FALSE)</f>
        <v>0</v>
      </c>
      <c r="U400" s="74">
        <f>MYRANKS_P[[#This Row],[PROJ PTS]]-MYRANKS_P[[#This Row],[REPL LEVEL]]</f>
        <v>0</v>
      </c>
      <c r="V400" s="73">
        <f>RANK(MYRANKS_P[[#This Row],[POINTS OVER REPL]],MYRANKS_P[POINTS OVER REPL])</f>
        <v>1</v>
      </c>
      <c r="W400" s="74">
        <f>IF(MYRANKS_P[[#This Row],[RANK]]&lt;=TOTAL_PITCHERS_DRAFTED,MYRANKS_P[[#This Row],[POINTS OVER REPL]],0)</f>
        <v>0</v>
      </c>
      <c r="X400" s="76">
        <f>MYRANKS_P[[#This Row],[POINTS OVER REPL]]*DOLLAR_VALUE_PER_POINT+1</f>
        <v>1</v>
      </c>
      <c r="Y400" s="76"/>
      <c r="Z400" s="74">
        <f>IF(AND(MYRANKS_P[[#This Row],[RANK]]&lt;=(TOTAL_PITCHERS_DRAFTED-PITCHERS_BELOW_REPL_DRAFTED),MYRANKS_P[[#This Row],[$ACTUAL]]=""),MYRANKS_P[[#This Row],[POINTS OVER REPL]],0)</f>
        <v>0</v>
      </c>
      <c r="AA400" s="77">
        <f>IF(MYRANKS_P[[#This Row],[$ACTUAL]]="",MYRANKS_P[[#This Row],[POINTS OVER REPL]]*REMAINING_DOLLAR_VALUE_PER_POINT+1,0)</f>
        <v>1</v>
      </c>
    </row>
    <row r="401" spans="1:27" x14ac:dyDescent="0.25">
      <c r="A401" s="2" t="s">
        <v>19854</v>
      </c>
      <c r="B401" s="14" t="str">
        <f>VLOOKUP(MYRANKS_P[[#This Row],[PLAYERID]],PLAYERIDMAP2[],COLUMN(PLAYERIDMAP2[LASTNAME]),FALSE)</f>
        <v>Otero</v>
      </c>
      <c r="C401" s="14" t="str">
        <f>VLOOKUP(MYRANKS_P[[#This Row],[PLAYERID]],PLAYERIDMAP2[],COLUMN(PLAYERIDMAP2[FIRSTNAME]),FALSE)</f>
        <v>Dan</v>
      </c>
      <c r="D401" s="14" t="str">
        <f>MYRANKS_P[[#This Row],[FNAME]]&amp;" "&amp;MYRANKS_P[[#This Row],[LNAME]]</f>
        <v>Dan Otero</v>
      </c>
      <c r="E401" s="14" t="str">
        <f>VLOOKUP(MYRANKS_P[[#This Row],[PLAYERID]],PLAYERIDMAP2[],COLUMN(PLAYERIDMAP2[TEAM]),FALSE)</f>
        <v>CLE</v>
      </c>
      <c r="F401" s="14" t="str">
        <f>VLOOKUP(MYRANKS_P[[#This Row],[PLAYERID]],PLAYERIDMAP2[],COLUMN(PLAYERIDMAP2[POS]),FALSE)</f>
        <v>P</v>
      </c>
      <c r="G401" s="14">
        <f>IFERROR(VALUE(VLOOKUP(MYRANKS_P[[#This Row],[PLAYERID]],PLAYERIDMAP2[],COLUMN(PLAYERIDMAP2[IDFANGRAPHS]),FALSE)),VLOOKUP(MYRANKS_P[[#This Row],[PLAYERID]],PLAYERIDMAP2[],COLUMN(PLAYERIDMAP2[IDFANGRAPHS]),FALSE))</f>
        <v>7385</v>
      </c>
      <c r="H401" s="23">
        <f>IFERROR(VLOOKUP(MYRANKS_P[[#This Row],[IDFANGRAPHS]],STEAMER_P[],COLUMN(STEAMER_P[W]),FALSE),0)</f>
        <v>1</v>
      </c>
      <c r="I401" s="23">
        <f>IFERROR(VLOOKUP(MYRANKS_P[[#This Row],[IDFANGRAPHS]],STEAMER_P[],COLUMN(STEAMER_P[L]),FALSE),0)</f>
        <v>1</v>
      </c>
      <c r="J401" s="23">
        <f>IFERROR(VLOOKUP(MYRANKS_P[[#This Row],[IDFANGRAPHS]],STEAMER_P[],COLUMN(STEAMER_P[SV]),FALSE),0)</f>
        <v>0</v>
      </c>
      <c r="K401" s="23">
        <f>IFERROR(VLOOKUP(MYRANKS_P[[#This Row],[IDFANGRAPHS]],STEAMER_P[],COLUMN(STEAMER_P[IP]),FALSE),0)</f>
        <v>25</v>
      </c>
      <c r="L401" s="23">
        <f>IFERROR(VLOOKUP(MYRANKS_P[[#This Row],[IDFANGRAPHS]],STEAMER_P[],COLUMN(STEAMER_P[H]),FALSE),0)</f>
        <v>27</v>
      </c>
      <c r="M401" s="23">
        <f>IFERROR(VLOOKUP(MYRANKS_P[[#This Row],[IDFANGRAPHS]],STEAMER_P[],COLUMN(STEAMER_P[ER]),FALSE),0)</f>
        <v>10</v>
      </c>
      <c r="N401" s="23">
        <f>IFERROR(VLOOKUP(MYRANKS_P[[#This Row],[IDFANGRAPHS]],STEAMER_P[],COLUMN(STEAMER_P[HR]),FALSE),0)</f>
        <v>3</v>
      </c>
      <c r="O401" s="23">
        <f>IFERROR(VLOOKUP(MYRANKS_P[[#This Row],[IDFANGRAPHS]],STEAMER_P[],COLUMN(STEAMER_P[SO]),FALSE),0)</f>
        <v>16</v>
      </c>
      <c r="P401" s="23">
        <f>IFERROR(VLOOKUP(MYRANKS_P[[#This Row],[IDFANGRAPHS]],STEAMER_P[],COLUMN(STEAMER_P[BB]),FALSE),0)</f>
        <v>5</v>
      </c>
      <c r="Q401" s="21">
        <f>IFERROR((MYRANKS_P[[#This Row],[ER]]*9)/MYRANKS_P[[#This Row],[IP]],0)</f>
        <v>3.6</v>
      </c>
      <c r="R401" s="21">
        <f>IFERROR((MYRANKS_P[[#This Row],[BB]]+MYRANKS_P[[#This Row],[H]])/MYRANKS_P[[#This Row],[IP]],0)</f>
        <v>1.28</v>
      </c>
      <c r="S401" s="23">
        <f>MYRANKS_P[[#This Row],[W]]*P_PTS_W+MYRANKS_P[[#This Row],[L]]*P_PTS_L+MYRANKS_P[[#This Row],[IP]]*P_PTS_IP+MYRANKS_P[[#This Row],[SO]]*P_PTS_K+MYRANKS_P[[#This Row],[BB]]*P_PTS_BB+MYRANKS_P[[#This Row],[H]]*P_PTS_HA+MYRANKS_P[[#This Row],[SV]]*P_PTS_SV+MYRANKS_P[[#This Row],[HR]]*P_PTS_HRA+MYRANKS_P[[#This Row],[ER]]*P_PTS_ER</f>
        <v>0</v>
      </c>
      <c r="T401" s="23">
        <f>VLOOKUP(MYRANKS_P[[#This Row],[POS]],REPLACEMENT_LEVEL[],3,FALSE)</f>
        <v>0</v>
      </c>
      <c r="U401" s="23">
        <f>MYRANKS_P[[#This Row],[PROJ PTS]]-MYRANKS_P[[#This Row],[REPL LEVEL]]</f>
        <v>0</v>
      </c>
      <c r="V401" s="30">
        <f>RANK(MYRANKS_P[[#This Row],[POINTS OVER REPL]],MYRANKS_P[POINTS OVER REPL])</f>
        <v>1</v>
      </c>
      <c r="W401" s="29">
        <f>IF(MYRANKS_P[[#This Row],[RANK]]&lt;=TOTAL_PITCHERS_DRAFTED,MYRANKS_P[[#This Row],[POINTS OVER REPL]],0)</f>
        <v>0</v>
      </c>
      <c r="X401" s="35">
        <f>MYRANKS_P[[#This Row],[POINTS OVER REPL]]*DOLLAR_VALUE_PER_POINT+1</f>
        <v>1</v>
      </c>
      <c r="Y401" s="35"/>
      <c r="Z401" s="29">
        <f>IF(AND(MYRANKS_P[[#This Row],[RANK]]&lt;=(TOTAL_PITCHERS_DRAFTED-PITCHERS_BELOW_REPL_DRAFTED),MYRANKS_P[[#This Row],[$ACTUAL]]=""),MYRANKS_P[[#This Row],[POINTS OVER REPL]],0)</f>
        <v>0</v>
      </c>
      <c r="AA401" s="40">
        <f>IF(MYRANKS_P[[#This Row],[$ACTUAL]]="",MYRANKS_P[[#This Row],[POINTS OVER REPL]]*REMAINING_DOLLAR_VALUE_PER_POINT+1,0)</f>
        <v>1</v>
      </c>
    </row>
    <row r="402" spans="1:27" x14ac:dyDescent="0.25">
      <c r="A402" s="2" t="s">
        <v>12132</v>
      </c>
      <c r="B402" s="14" t="str">
        <f>VLOOKUP(MYRANKS_P[[#This Row],[PLAYERID]],PLAYERIDMAP2[],COLUMN(PLAYERIDMAP2[LASTNAME]),FALSE)</f>
        <v>De Fratus</v>
      </c>
      <c r="C402" s="14" t="str">
        <f>VLOOKUP(MYRANKS_P[[#This Row],[PLAYERID]],PLAYERIDMAP2[],COLUMN(PLAYERIDMAP2[FIRSTNAME]),FALSE)</f>
        <v>Justin</v>
      </c>
      <c r="D402" s="14" t="str">
        <f>MYRANKS_P[[#This Row],[FNAME]]&amp;" "&amp;MYRANKS_P[[#This Row],[LNAME]]</f>
        <v>Justin De Fratus</v>
      </c>
      <c r="E402" s="14" t="str">
        <f>VLOOKUP(MYRANKS_P[[#This Row],[PLAYERID]],PLAYERIDMAP2[],COLUMN(PLAYERIDMAP2[TEAM]),FALSE)</f>
        <v>PHI</v>
      </c>
      <c r="F402" s="14" t="str">
        <f>VLOOKUP(MYRANKS_P[[#This Row],[PLAYERID]],PLAYERIDMAP2[],COLUMN(PLAYERIDMAP2[POS]),FALSE)</f>
        <v>P</v>
      </c>
      <c r="G402" s="14">
        <f>IFERROR(VALUE(VLOOKUP(MYRANKS_P[[#This Row],[PLAYERID]],PLAYERIDMAP2[],COLUMN(PLAYERIDMAP2[IDFANGRAPHS]),FALSE)),VLOOKUP(MYRANKS_P[[#This Row],[PLAYERID]],PLAYERIDMAP2[],COLUMN(PLAYERIDMAP2[IDFANGRAPHS]),FALSE))</f>
        <v>4955</v>
      </c>
      <c r="H402" s="23">
        <f>IFERROR(VLOOKUP(MYRANKS_P[[#This Row],[IDFANGRAPHS]],STEAMER_P[],COLUMN(STEAMER_P[W]),FALSE),0)</f>
        <v>1</v>
      </c>
      <c r="I402" s="23">
        <f>IFERROR(VLOOKUP(MYRANKS_P[[#This Row],[IDFANGRAPHS]],STEAMER_P[],COLUMN(STEAMER_P[L]),FALSE),0)</f>
        <v>1</v>
      </c>
      <c r="J402" s="23">
        <f>IFERROR(VLOOKUP(MYRANKS_P[[#This Row],[IDFANGRAPHS]],STEAMER_P[],COLUMN(STEAMER_P[SV]),FALSE),0)</f>
        <v>0</v>
      </c>
      <c r="K402" s="23">
        <f>IFERROR(VLOOKUP(MYRANKS_P[[#This Row],[IDFANGRAPHS]],STEAMER_P[],COLUMN(STEAMER_P[IP]),FALSE),0)</f>
        <v>20</v>
      </c>
      <c r="L402" s="23">
        <f>IFERROR(VLOOKUP(MYRANKS_P[[#This Row],[IDFANGRAPHS]],STEAMER_P[],COLUMN(STEAMER_P[H]),FALSE),0)</f>
        <v>20</v>
      </c>
      <c r="M402" s="23">
        <f>IFERROR(VLOOKUP(MYRANKS_P[[#This Row],[IDFANGRAPHS]],STEAMER_P[],COLUMN(STEAMER_P[ER]),FALSE),0)</f>
        <v>9</v>
      </c>
      <c r="N402" s="23">
        <f>IFERROR(VLOOKUP(MYRANKS_P[[#This Row],[IDFANGRAPHS]],STEAMER_P[],COLUMN(STEAMER_P[HR]),FALSE),0)</f>
        <v>2</v>
      </c>
      <c r="O402" s="23">
        <f>IFERROR(VLOOKUP(MYRANKS_P[[#This Row],[IDFANGRAPHS]],STEAMER_P[],COLUMN(STEAMER_P[SO]),FALSE),0)</f>
        <v>15</v>
      </c>
      <c r="P402" s="23">
        <f>IFERROR(VLOOKUP(MYRANKS_P[[#This Row],[IDFANGRAPHS]],STEAMER_P[],COLUMN(STEAMER_P[BB]),FALSE),0)</f>
        <v>7</v>
      </c>
      <c r="Q402" s="21">
        <f>IFERROR((MYRANKS_P[[#This Row],[ER]]*9)/MYRANKS_P[[#This Row],[IP]],0)</f>
        <v>4.05</v>
      </c>
      <c r="R402" s="21">
        <f>IFERROR((MYRANKS_P[[#This Row],[BB]]+MYRANKS_P[[#This Row],[H]])/MYRANKS_P[[#This Row],[IP]],0)</f>
        <v>1.35</v>
      </c>
      <c r="S402" s="23">
        <f>MYRANKS_P[[#This Row],[W]]*P_PTS_W+MYRANKS_P[[#This Row],[L]]*P_PTS_L+MYRANKS_P[[#This Row],[IP]]*P_PTS_IP+MYRANKS_P[[#This Row],[SO]]*P_PTS_K+MYRANKS_P[[#This Row],[BB]]*P_PTS_BB+MYRANKS_P[[#This Row],[H]]*P_PTS_HA+MYRANKS_P[[#This Row],[SV]]*P_PTS_SV+MYRANKS_P[[#This Row],[HR]]*P_PTS_HRA+MYRANKS_P[[#This Row],[ER]]*P_PTS_ER</f>
        <v>0</v>
      </c>
      <c r="T402" s="23">
        <f>VLOOKUP(MYRANKS_P[[#This Row],[POS]],REPLACEMENT_LEVEL[],3,FALSE)</f>
        <v>0</v>
      </c>
      <c r="U402" s="23">
        <f>MYRANKS_P[[#This Row],[PROJ PTS]]-MYRANKS_P[[#This Row],[REPL LEVEL]]</f>
        <v>0</v>
      </c>
      <c r="V402" s="30">
        <f>RANK(MYRANKS_P[[#This Row],[POINTS OVER REPL]],MYRANKS_P[POINTS OVER REPL])</f>
        <v>1</v>
      </c>
      <c r="W402" s="29">
        <f>IF(MYRANKS_P[[#This Row],[RANK]]&lt;=TOTAL_PITCHERS_DRAFTED,MYRANKS_P[[#This Row],[POINTS OVER REPL]],0)</f>
        <v>0</v>
      </c>
      <c r="X402" s="35">
        <f>MYRANKS_P[[#This Row],[POINTS OVER REPL]]*DOLLAR_VALUE_PER_POINT+1</f>
        <v>1</v>
      </c>
      <c r="Y402" s="35"/>
      <c r="Z402" s="29">
        <f>IF(AND(MYRANKS_P[[#This Row],[RANK]]&lt;=(TOTAL_PITCHERS_DRAFTED-PITCHERS_BELOW_REPL_DRAFTED),MYRANKS_P[[#This Row],[$ACTUAL]]=""),MYRANKS_P[[#This Row],[POINTS OVER REPL]],0)</f>
        <v>0</v>
      </c>
      <c r="AA402" s="40">
        <f>IF(MYRANKS_P[[#This Row],[$ACTUAL]]="",MYRANKS_P[[#This Row],[POINTS OVER REPL]]*REMAINING_DOLLAR_VALUE_PER_POINT+1,0)</f>
        <v>1</v>
      </c>
    </row>
    <row r="403" spans="1:27" x14ac:dyDescent="0.25">
      <c r="A403" s="9" t="s">
        <v>19779</v>
      </c>
      <c r="B403" s="14" t="str">
        <f>VLOOKUP(MYRANKS_P[[#This Row],[PLAYERID]],PLAYERIDMAP2[],COLUMN(PLAYERIDMAP2[LASTNAME]),FALSE)</f>
        <v>Montgomery</v>
      </c>
      <c r="C403" s="14" t="str">
        <f>VLOOKUP(MYRANKS_P[[#This Row],[PLAYERID]],PLAYERIDMAP2[],COLUMN(PLAYERIDMAP2[FIRSTNAME]),FALSE)</f>
        <v>Michael</v>
      </c>
      <c r="D403" s="14" t="str">
        <f>MYRANKS_P[[#This Row],[FNAME]]&amp;" "&amp;MYRANKS_P[[#This Row],[LNAME]]</f>
        <v>Michael Montgomery</v>
      </c>
      <c r="E403" s="14" t="str">
        <f>VLOOKUP(MYRANKS_P[[#This Row],[PLAYERID]],PLAYERIDMAP2[],COLUMN(PLAYERIDMAP2[TEAM]),FALSE)</f>
        <v>SEA</v>
      </c>
      <c r="F403" s="14" t="str">
        <f>VLOOKUP(MYRANKS_P[[#This Row],[PLAYERID]],PLAYERIDMAP2[],COLUMN(PLAYERIDMAP2[POS]),FALSE)</f>
        <v>P</v>
      </c>
      <c r="G403" s="14">
        <f>IFERROR(VALUE(VLOOKUP(MYRANKS_P[[#This Row],[PLAYERID]],PLAYERIDMAP2[],COLUMN(PLAYERIDMAP2[IDFANGRAPHS]),FALSE)),VLOOKUP(MYRANKS_P[[#This Row],[PLAYERID]],PLAYERIDMAP2[],COLUMN(PLAYERIDMAP2[IDFANGRAPHS]),FALSE))</f>
        <v>4869</v>
      </c>
      <c r="H403" s="23">
        <f>IFERROR(VLOOKUP(MYRANKS_P[[#This Row],[IDFANGRAPHS]],STEAMER_P[],COLUMN(STEAMER_P[W]),FALSE),0)</f>
        <v>1</v>
      </c>
      <c r="I403" s="23">
        <f>IFERROR(VLOOKUP(MYRANKS_P[[#This Row],[IDFANGRAPHS]],STEAMER_P[],COLUMN(STEAMER_P[L]),FALSE),0)</f>
        <v>1</v>
      </c>
      <c r="J403" s="23">
        <f>IFERROR(VLOOKUP(MYRANKS_P[[#This Row],[IDFANGRAPHS]],STEAMER_P[],COLUMN(STEAMER_P[SV]),FALSE),0)</f>
        <v>0</v>
      </c>
      <c r="K403" s="23">
        <f>IFERROR(VLOOKUP(MYRANKS_P[[#This Row],[IDFANGRAPHS]],STEAMER_P[],COLUMN(STEAMER_P[IP]),FALSE),0)</f>
        <v>19</v>
      </c>
      <c r="L403" s="23">
        <f>IFERROR(VLOOKUP(MYRANKS_P[[#This Row],[IDFANGRAPHS]],STEAMER_P[],COLUMN(STEAMER_P[H]),FALSE),0)</f>
        <v>19</v>
      </c>
      <c r="M403" s="23">
        <f>IFERROR(VLOOKUP(MYRANKS_P[[#This Row],[IDFANGRAPHS]],STEAMER_P[],COLUMN(STEAMER_P[ER]),FALSE),0)</f>
        <v>8</v>
      </c>
      <c r="N403" s="23">
        <f>IFERROR(VLOOKUP(MYRANKS_P[[#This Row],[IDFANGRAPHS]],STEAMER_P[],COLUMN(STEAMER_P[HR]),FALSE),0)</f>
        <v>2</v>
      </c>
      <c r="O403" s="23">
        <f>IFERROR(VLOOKUP(MYRANKS_P[[#This Row],[IDFANGRAPHS]],STEAMER_P[],COLUMN(STEAMER_P[SO]),FALSE),0)</f>
        <v>15</v>
      </c>
      <c r="P403" s="23">
        <f>IFERROR(VLOOKUP(MYRANKS_P[[#This Row],[IDFANGRAPHS]],STEAMER_P[],COLUMN(STEAMER_P[BB]),FALSE),0)</f>
        <v>7</v>
      </c>
      <c r="Q403" s="21">
        <f>IFERROR((MYRANKS_P[[#This Row],[ER]]*9)/MYRANKS_P[[#This Row],[IP]],0)</f>
        <v>3.7894736842105261</v>
      </c>
      <c r="R403" s="21">
        <f>IFERROR((MYRANKS_P[[#This Row],[BB]]+MYRANKS_P[[#This Row],[H]])/MYRANKS_P[[#This Row],[IP]],0)</f>
        <v>1.368421052631579</v>
      </c>
      <c r="S403" s="23">
        <f>MYRANKS_P[[#This Row],[W]]*P_PTS_W+MYRANKS_P[[#This Row],[L]]*P_PTS_L+MYRANKS_P[[#This Row],[IP]]*P_PTS_IP+MYRANKS_P[[#This Row],[SO]]*P_PTS_K+MYRANKS_P[[#This Row],[BB]]*P_PTS_BB+MYRANKS_P[[#This Row],[H]]*P_PTS_HA+MYRANKS_P[[#This Row],[SV]]*P_PTS_SV+MYRANKS_P[[#This Row],[HR]]*P_PTS_HRA+MYRANKS_P[[#This Row],[ER]]*P_PTS_ER</f>
        <v>0</v>
      </c>
      <c r="T403" s="23">
        <f>VLOOKUP(MYRANKS_P[[#This Row],[POS]],REPLACEMENT_LEVEL[],3,FALSE)</f>
        <v>0</v>
      </c>
      <c r="U403" s="23">
        <f>MYRANKS_P[[#This Row],[PROJ PTS]]-MYRANKS_P[[#This Row],[REPL LEVEL]]</f>
        <v>0</v>
      </c>
      <c r="V403" s="30">
        <f>RANK(MYRANKS_P[[#This Row],[POINTS OVER REPL]],MYRANKS_P[POINTS OVER REPL])</f>
        <v>1</v>
      </c>
      <c r="W403" s="29">
        <f>IF(MYRANKS_P[[#This Row],[RANK]]&lt;=TOTAL_PITCHERS_DRAFTED,MYRANKS_P[[#This Row],[POINTS OVER REPL]],0)</f>
        <v>0</v>
      </c>
      <c r="X403" s="35">
        <f>MYRANKS_P[[#This Row],[POINTS OVER REPL]]*DOLLAR_VALUE_PER_POINT+1</f>
        <v>1</v>
      </c>
      <c r="Y403" s="35"/>
      <c r="Z403" s="29">
        <f>IF(AND(MYRANKS_P[[#This Row],[RANK]]&lt;=(TOTAL_PITCHERS_DRAFTED-PITCHERS_BELOW_REPL_DRAFTED),MYRANKS_P[[#This Row],[$ACTUAL]]=""),MYRANKS_P[[#This Row],[POINTS OVER REPL]],0)</f>
        <v>0</v>
      </c>
      <c r="AA403" s="40">
        <f>IF(MYRANKS_P[[#This Row],[$ACTUAL]]="",MYRANKS_P[[#This Row],[POINTS OVER REPL]]*REMAINING_DOLLAR_VALUE_PER_POINT+1,0)</f>
        <v>1</v>
      </c>
    </row>
    <row r="404" spans="1:27" x14ac:dyDescent="0.25">
      <c r="A404" s="2" t="s">
        <v>12574</v>
      </c>
      <c r="B404" s="14" t="str">
        <f>VLOOKUP(MYRANKS_P[[#This Row],[PLAYERID]],PLAYERIDMAP2[],COLUMN(PLAYERIDMAP2[LASTNAME]),FALSE)</f>
        <v>Frieri</v>
      </c>
      <c r="C404" s="14" t="str">
        <f>VLOOKUP(MYRANKS_P[[#This Row],[PLAYERID]],PLAYERIDMAP2[],COLUMN(PLAYERIDMAP2[FIRSTNAME]),FALSE)</f>
        <v>Ernesto</v>
      </c>
      <c r="D404" s="14" t="str">
        <f>MYRANKS_P[[#This Row],[FNAME]]&amp;" "&amp;MYRANKS_P[[#This Row],[LNAME]]</f>
        <v>Ernesto Frieri</v>
      </c>
      <c r="E404" s="14" t="str">
        <f>VLOOKUP(MYRANKS_P[[#This Row],[PLAYERID]],PLAYERIDMAP2[],COLUMN(PLAYERIDMAP2[TEAM]),FALSE)</f>
        <v>TB</v>
      </c>
      <c r="F404" s="14" t="str">
        <f>VLOOKUP(MYRANKS_P[[#This Row],[PLAYERID]],PLAYERIDMAP2[],COLUMN(PLAYERIDMAP2[POS]),FALSE)</f>
        <v>P</v>
      </c>
      <c r="G404" s="14">
        <f>IFERROR(VALUE(VLOOKUP(MYRANKS_P[[#This Row],[PLAYERID]],PLAYERIDMAP2[],COLUMN(PLAYERIDMAP2[IDFANGRAPHS]),FALSE)),VLOOKUP(MYRANKS_P[[#This Row],[PLAYERID]],PLAYERIDMAP2[],COLUMN(PLAYERIDMAP2[IDFANGRAPHS]),FALSE))</f>
        <v>5178</v>
      </c>
      <c r="H404" s="23">
        <f>IFERROR(VLOOKUP(MYRANKS_P[[#This Row],[IDFANGRAPHS]],STEAMER_P[],COLUMN(STEAMER_P[W]),FALSE),0)</f>
        <v>1</v>
      </c>
      <c r="I404" s="23">
        <f>IFERROR(VLOOKUP(MYRANKS_P[[#This Row],[IDFANGRAPHS]],STEAMER_P[],COLUMN(STEAMER_P[L]),FALSE),0)</f>
        <v>1</v>
      </c>
      <c r="J404" s="23">
        <f>IFERROR(VLOOKUP(MYRANKS_P[[#This Row],[IDFANGRAPHS]],STEAMER_P[],COLUMN(STEAMER_P[SV]),FALSE),0)</f>
        <v>0</v>
      </c>
      <c r="K404" s="23">
        <f>IFERROR(VLOOKUP(MYRANKS_P[[#This Row],[IDFANGRAPHS]],STEAMER_P[],COLUMN(STEAMER_P[IP]),FALSE),0)</f>
        <v>15</v>
      </c>
      <c r="L404" s="23">
        <f>IFERROR(VLOOKUP(MYRANKS_P[[#This Row],[IDFANGRAPHS]],STEAMER_P[],COLUMN(STEAMER_P[H]),FALSE),0)</f>
        <v>14</v>
      </c>
      <c r="M404" s="23">
        <f>IFERROR(VLOOKUP(MYRANKS_P[[#This Row],[IDFANGRAPHS]],STEAMER_P[],COLUMN(STEAMER_P[ER]),FALSE),0)</f>
        <v>7</v>
      </c>
      <c r="N404" s="23">
        <f>IFERROR(VLOOKUP(MYRANKS_P[[#This Row],[IDFANGRAPHS]],STEAMER_P[],COLUMN(STEAMER_P[HR]),FALSE),0)</f>
        <v>2</v>
      </c>
      <c r="O404" s="23">
        <f>IFERROR(VLOOKUP(MYRANKS_P[[#This Row],[IDFANGRAPHS]],STEAMER_P[],COLUMN(STEAMER_P[SO]),FALSE),0)</f>
        <v>14</v>
      </c>
      <c r="P404" s="23">
        <f>IFERROR(VLOOKUP(MYRANKS_P[[#This Row],[IDFANGRAPHS]],STEAMER_P[],COLUMN(STEAMER_P[BB]),FALSE),0)</f>
        <v>7</v>
      </c>
      <c r="Q404" s="21">
        <f>IFERROR((MYRANKS_P[[#This Row],[ER]]*9)/MYRANKS_P[[#This Row],[IP]],0)</f>
        <v>4.2</v>
      </c>
      <c r="R404" s="21">
        <f>IFERROR((MYRANKS_P[[#This Row],[BB]]+MYRANKS_P[[#This Row],[H]])/MYRANKS_P[[#This Row],[IP]],0)</f>
        <v>1.4</v>
      </c>
      <c r="S404" s="23">
        <f>MYRANKS_P[[#This Row],[W]]*P_PTS_W+MYRANKS_P[[#This Row],[L]]*P_PTS_L+MYRANKS_P[[#This Row],[IP]]*P_PTS_IP+MYRANKS_P[[#This Row],[SO]]*P_PTS_K+MYRANKS_P[[#This Row],[BB]]*P_PTS_BB+MYRANKS_P[[#This Row],[H]]*P_PTS_HA+MYRANKS_P[[#This Row],[SV]]*P_PTS_SV+MYRANKS_P[[#This Row],[HR]]*P_PTS_HRA+MYRANKS_P[[#This Row],[ER]]*P_PTS_ER</f>
        <v>0</v>
      </c>
      <c r="T404" s="23">
        <f>VLOOKUP(MYRANKS_P[[#This Row],[POS]],REPLACEMENT_LEVEL[],3,FALSE)</f>
        <v>0</v>
      </c>
      <c r="U404" s="23">
        <f>MYRANKS_P[[#This Row],[PROJ PTS]]-MYRANKS_P[[#This Row],[REPL LEVEL]]</f>
        <v>0</v>
      </c>
      <c r="V404" s="30">
        <f>RANK(MYRANKS_P[[#This Row],[POINTS OVER REPL]],MYRANKS_P[POINTS OVER REPL])</f>
        <v>1</v>
      </c>
      <c r="W404" s="29">
        <f>IF(MYRANKS_P[[#This Row],[RANK]]&lt;=TOTAL_PITCHERS_DRAFTED,MYRANKS_P[[#This Row],[POINTS OVER REPL]],0)</f>
        <v>0</v>
      </c>
      <c r="X404" s="35">
        <f>MYRANKS_P[[#This Row],[POINTS OVER REPL]]*DOLLAR_VALUE_PER_POINT+1</f>
        <v>1</v>
      </c>
      <c r="Y404" s="35"/>
      <c r="Z404" s="29">
        <f>IF(AND(MYRANKS_P[[#This Row],[RANK]]&lt;=(TOTAL_PITCHERS_DRAFTED-PITCHERS_BELOW_REPL_DRAFTED),MYRANKS_P[[#This Row],[$ACTUAL]]=""),MYRANKS_P[[#This Row],[POINTS OVER REPL]],0)</f>
        <v>0</v>
      </c>
      <c r="AA404" s="40">
        <f>IF(MYRANKS_P[[#This Row],[$ACTUAL]]="",MYRANKS_P[[#This Row],[POINTS OVER REPL]]*REMAINING_DOLLAR_VALUE_PER_POINT+1,0)</f>
        <v>1</v>
      </c>
    </row>
    <row r="405" spans="1:27" x14ac:dyDescent="0.25">
      <c r="A405" s="2" t="s">
        <v>19415</v>
      </c>
      <c r="B405" s="14" t="str">
        <f>VLOOKUP(MYRANKS_P[[#This Row],[PLAYERID]],PLAYERIDMAP2[],COLUMN(PLAYERIDMAP2[LASTNAME]),FALSE)</f>
        <v>Marshall</v>
      </c>
      <c r="C405" s="14" t="str">
        <f>VLOOKUP(MYRANKS_P[[#This Row],[PLAYERID]],PLAYERIDMAP2[],COLUMN(PLAYERIDMAP2[FIRSTNAME]),FALSE)</f>
        <v>Evan</v>
      </c>
      <c r="D405" s="14" t="str">
        <f>MYRANKS_P[[#This Row],[FNAME]]&amp;" "&amp;MYRANKS_P[[#This Row],[LNAME]]</f>
        <v>Evan Marshall</v>
      </c>
      <c r="E405" s="14" t="str">
        <f>VLOOKUP(MYRANKS_P[[#This Row],[PLAYERID]],PLAYERIDMAP2[],COLUMN(PLAYERIDMAP2[TEAM]),FALSE)</f>
        <v>ARI</v>
      </c>
      <c r="F405" s="14" t="str">
        <f>VLOOKUP(MYRANKS_P[[#This Row],[PLAYERID]],PLAYERIDMAP2[],COLUMN(PLAYERIDMAP2[POS]),FALSE)</f>
        <v>P</v>
      </c>
      <c r="G405" s="14">
        <f>IFERROR(VALUE(VLOOKUP(MYRANKS_P[[#This Row],[PLAYERID]],PLAYERIDMAP2[],COLUMN(PLAYERIDMAP2[IDFANGRAPHS]),FALSE)),VLOOKUP(MYRANKS_P[[#This Row],[PLAYERID]],PLAYERIDMAP2[],COLUMN(PLAYERIDMAP2[IDFANGRAPHS]),FALSE))</f>
        <v>12297</v>
      </c>
      <c r="H405" s="23">
        <f>IFERROR(VLOOKUP(MYRANKS_P[[#This Row],[IDFANGRAPHS]],STEAMER_P[],COLUMN(STEAMER_P[W]),FALSE),0)</f>
        <v>1</v>
      </c>
      <c r="I405" s="23">
        <f>IFERROR(VLOOKUP(MYRANKS_P[[#This Row],[IDFANGRAPHS]],STEAMER_P[],COLUMN(STEAMER_P[L]),FALSE),0)</f>
        <v>1</v>
      </c>
      <c r="J405" s="23">
        <f>IFERROR(VLOOKUP(MYRANKS_P[[#This Row],[IDFANGRAPHS]],STEAMER_P[],COLUMN(STEAMER_P[SV]),FALSE),0)</f>
        <v>0</v>
      </c>
      <c r="K405" s="23">
        <f>IFERROR(VLOOKUP(MYRANKS_P[[#This Row],[IDFANGRAPHS]],STEAMER_P[],COLUMN(STEAMER_P[IP]),FALSE),0)</f>
        <v>15</v>
      </c>
      <c r="L405" s="23">
        <f>IFERROR(VLOOKUP(MYRANKS_P[[#This Row],[IDFANGRAPHS]],STEAMER_P[],COLUMN(STEAMER_P[H]),FALSE),0)</f>
        <v>14</v>
      </c>
      <c r="M405" s="23">
        <f>IFERROR(VLOOKUP(MYRANKS_P[[#This Row],[IDFANGRAPHS]],STEAMER_P[],COLUMN(STEAMER_P[ER]),FALSE),0)</f>
        <v>6</v>
      </c>
      <c r="N405" s="23">
        <f>IFERROR(VLOOKUP(MYRANKS_P[[#This Row],[IDFANGRAPHS]],STEAMER_P[],COLUMN(STEAMER_P[HR]),FALSE),0)</f>
        <v>1</v>
      </c>
      <c r="O405" s="23">
        <f>IFERROR(VLOOKUP(MYRANKS_P[[#This Row],[IDFANGRAPHS]],STEAMER_P[],COLUMN(STEAMER_P[SO]),FALSE),0)</f>
        <v>13</v>
      </c>
      <c r="P405" s="23">
        <f>IFERROR(VLOOKUP(MYRANKS_P[[#This Row],[IDFANGRAPHS]],STEAMER_P[],COLUMN(STEAMER_P[BB]),FALSE),0)</f>
        <v>6</v>
      </c>
      <c r="Q405" s="21">
        <f>IFERROR((MYRANKS_P[[#This Row],[ER]]*9)/MYRANKS_P[[#This Row],[IP]],0)</f>
        <v>3.6</v>
      </c>
      <c r="R405" s="21">
        <f>IFERROR((MYRANKS_P[[#This Row],[BB]]+MYRANKS_P[[#This Row],[H]])/MYRANKS_P[[#This Row],[IP]],0)</f>
        <v>1.3333333333333333</v>
      </c>
      <c r="S405" s="23">
        <f>MYRANKS_P[[#This Row],[W]]*P_PTS_W+MYRANKS_P[[#This Row],[L]]*P_PTS_L+MYRANKS_P[[#This Row],[IP]]*P_PTS_IP+MYRANKS_P[[#This Row],[SO]]*P_PTS_K+MYRANKS_P[[#This Row],[BB]]*P_PTS_BB+MYRANKS_P[[#This Row],[H]]*P_PTS_HA+MYRANKS_P[[#This Row],[SV]]*P_PTS_SV+MYRANKS_P[[#This Row],[HR]]*P_PTS_HRA+MYRANKS_P[[#This Row],[ER]]*P_PTS_ER</f>
        <v>0</v>
      </c>
      <c r="T405" s="23">
        <f>VLOOKUP(MYRANKS_P[[#This Row],[POS]],REPLACEMENT_LEVEL[],3,FALSE)</f>
        <v>0</v>
      </c>
      <c r="U405" s="23">
        <f>MYRANKS_P[[#This Row],[PROJ PTS]]-MYRANKS_P[[#This Row],[REPL LEVEL]]</f>
        <v>0</v>
      </c>
      <c r="V405" s="30">
        <f>RANK(MYRANKS_P[[#This Row],[POINTS OVER REPL]],MYRANKS_P[POINTS OVER REPL])</f>
        <v>1</v>
      </c>
      <c r="W405" s="29">
        <f>IF(MYRANKS_P[[#This Row],[RANK]]&lt;=TOTAL_PITCHERS_DRAFTED,MYRANKS_P[[#This Row],[POINTS OVER REPL]],0)</f>
        <v>0</v>
      </c>
      <c r="X405" s="35">
        <f>MYRANKS_P[[#This Row],[POINTS OVER REPL]]*DOLLAR_VALUE_PER_POINT+1</f>
        <v>1</v>
      </c>
      <c r="Y405" s="35"/>
      <c r="Z405" s="29">
        <f>IF(AND(MYRANKS_P[[#This Row],[RANK]]&lt;=(TOTAL_PITCHERS_DRAFTED-PITCHERS_BELOW_REPL_DRAFTED),MYRANKS_P[[#This Row],[$ACTUAL]]=""),MYRANKS_P[[#This Row],[POINTS OVER REPL]],0)</f>
        <v>0</v>
      </c>
      <c r="AA405" s="40">
        <f>IF(MYRANKS_P[[#This Row],[$ACTUAL]]="",MYRANKS_P[[#This Row],[POINTS OVER REPL]]*REMAINING_DOLLAR_VALUE_PER_POINT+1,0)</f>
        <v>1</v>
      </c>
    </row>
    <row r="406" spans="1:27" x14ac:dyDescent="0.25">
      <c r="A406" s="89" t="s">
        <v>15731</v>
      </c>
      <c r="B406" s="90" t="str">
        <f>VLOOKUP(MYRANKS_P[[#This Row],[PLAYERID]],PLAYERIDMAP2[],COLUMN(PLAYERIDMAP2[LASTNAME]),FALSE)</f>
        <v>Villanueva</v>
      </c>
      <c r="C406" s="90" t="str">
        <f>VLOOKUP(MYRANKS_P[[#This Row],[PLAYERID]],PLAYERIDMAP2[],COLUMN(PLAYERIDMAP2[FIRSTNAME]),FALSE)</f>
        <v>Carlos</v>
      </c>
      <c r="D406" s="90" t="str">
        <f>MYRANKS_P[[#This Row],[FNAME]]&amp;" "&amp;MYRANKS_P[[#This Row],[LNAME]]</f>
        <v>Carlos Villanueva</v>
      </c>
      <c r="E406" s="90" t="str">
        <f>VLOOKUP(MYRANKS_P[[#This Row],[PLAYERID]],PLAYERIDMAP2[],COLUMN(PLAYERIDMAP2[TEAM]),FALSE)</f>
        <v>STL</v>
      </c>
      <c r="F406" s="90" t="str">
        <f>VLOOKUP(MYRANKS_P[[#This Row],[PLAYERID]],PLAYERIDMAP2[],COLUMN(PLAYERIDMAP2[POS]),FALSE)</f>
        <v>P</v>
      </c>
      <c r="G406" s="90">
        <f>IFERROR(VALUE(VLOOKUP(MYRANKS_P[[#This Row],[PLAYERID]],PLAYERIDMAP2[],COLUMN(PLAYERIDMAP2[IDFANGRAPHS]),FALSE)),VLOOKUP(MYRANKS_P[[#This Row],[PLAYERID]],PLAYERIDMAP2[],COLUMN(PLAYERIDMAP2[IDFANGRAPHS]),FALSE))</f>
        <v>4138</v>
      </c>
      <c r="H406" s="23">
        <f>IFERROR(VLOOKUP(MYRANKS_P[[#This Row],[IDFANGRAPHS]],STEAMER_P[],COLUMN(STEAMER_P[W]),FALSE),0)</f>
        <v>1</v>
      </c>
      <c r="I406" s="23">
        <f>IFERROR(VLOOKUP(MYRANKS_P[[#This Row],[IDFANGRAPHS]],STEAMER_P[],COLUMN(STEAMER_P[L]),FALSE),0)</f>
        <v>1</v>
      </c>
      <c r="J406" s="23">
        <f>IFERROR(VLOOKUP(MYRANKS_P[[#This Row],[IDFANGRAPHS]],STEAMER_P[],COLUMN(STEAMER_P[SV]),FALSE),0)</f>
        <v>0</v>
      </c>
      <c r="K406" s="23">
        <f>IFERROR(VLOOKUP(MYRANKS_P[[#This Row],[IDFANGRAPHS]],STEAMER_P[],COLUMN(STEAMER_P[IP]),FALSE),0)</f>
        <v>15</v>
      </c>
      <c r="L406" s="23">
        <f>IFERROR(VLOOKUP(MYRANKS_P[[#This Row],[IDFANGRAPHS]],STEAMER_P[],COLUMN(STEAMER_P[H]),FALSE),0)</f>
        <v>14</v>
      </c>
      <c r="M406" s="23">
        <f>IFERROR(VLOOKUP(MYRANKS_P[[#This Row],[IDFANGRAPHS]],STEAMER_P[],COLUMN(STEAMER_P[ER]),FALSE),0)</f>
        <v>6</v>
      </c>
      <c r="N406" s="23">
        <f>IFERROR(VLOOKUP(MYRANKS_P[[#This Row],[IDFANGRAPHS]],STEAMER_P[],COLUMN(STEAMER_P[HR]),FALSE),0)</f>
        <v>2</v>
      </c>
      <c r="O406" s="23">
        <f>IFERROR(VLOOKUP(MYRANKS_P[[#This Row],[IDFANGRAPHS]],STEAMER_P[],COLUMN(STEAMER_P[SO]),FALSE),0)</f>
        <v>13</v>
      </c>
      <c r="P406" s="23">
        <f>IFERROR(VLOOKUP(MYRANKS_P[[#This Row],[IDFANGRAPHS]],STEAMER_P[],COLUMN(STEAMER_P[BB]),FALSE),0)</f>
        <v>4</v>
      </c>
      <c r="Q406" s="82">
        <f>IFERROR((MYRANKS_P[[#This Row],[ER]]*9)/MYRANKS_P[[#This Row],[IP]],0)</f>
        <v>3.6</v>
      </c>
      <c r="R406" s="82">
        <f>IFERROR((MYRANKS_P[[#This Row],[BB]]+MYRANKS_P[[#This Row],[H]])/MYRANKS_P[[#This Row],[IP]],0)</f>
        <v>1.2</v>
      </c>
      <c r="S406" s="81">
        <f>MYRANKS_P[[#This Row],[W]]*P_PTS_W+MYRANKS_P[[#This Row],[L]]*P_PTS_L+MYRANKS_P[[#This Row],[IP]]*P_PTS_IP+MYRANKS_P[[#This Row],[SO]]*P_PTS_K+MYRANKS_P[[#This Row],[BB]]*P_PTS_BB+MYRANKS_P[[#This Row],[H]]*P_PTS_HA+MYRANKS_P[[#This Row],[SV]]*P_PTS_SV+MYRANKS_P[[#This Row],[HR]]*P_PTS_HRA+MYRANKS_P[[#This Row],[ER]]*P_PTS_ER</f>
        <v>0</v>
      </c>
      <c r="T406" s="81">
        <f>VLOOKUP(MYRANKS_P[[#This Row],[POS]],REPLACEMENT_LEVEL[],3,FALSE)</f>
        <v>0</v>
      </c>
      <c r="U406" s="81">
        <f>MYRANKS_P[[#This Row],[PROJ PTS]]-MYRANKS_P[[#This Row],[REPL LEVEL]]</f>
        <v>0</v>
      </c>
      <c r="V406" s="80">
        <f>RANK(MYRANKS_P[[#This Row],[POINTS OVER REPL]],MYRANKS_P[POINTS OVER REPL])</f>
        <v>1</v>
      </c>
      <c r="W406" s="81">
        <f>IF(MYRANKS_P[[#This Row],[RANK]]&lt;=TOTAL_PITCHERS_DRAFTED,MYRANKS_P[[#This Row],[POINTS OVER REPL]],0)</f>
        <v>0</v>
      </c>
      <c r="X406" s="83">
        <f>MYRANKS_P[[#This Row],[POINTS OVER REPL]]*DOLLAR_VALUE_PER_POINT+1</f>
        <v>1</v>
      </c>
      <c r="Y406" s="83"/>
      <c r="Z406" s="81">
        <f>IF(AND(MYRANKS_P[[#This Row],[RANK]]&lt;=(TOTAL_PITCHERS_DRAFTED-PITCHERS_BELOW_REPL_DRAFTED),MYRANKS_P[[#This Row],[$ACTUAL]]=""),MYRANKS_P[[#This Row],[POINTS OVER REPL]],0)</f>
        <v>0</v>
      </c>
      <c r="AA406" s="84">
        <f>IF(MYRANKS_P[[#This Row],[$ACTUAL]]="",MYRANKS_P[[#This Row],[POINTS OVER REPL]]*REMAINING_DOLLAR_VALUE_PER_POINT+1,0)</f>
        <v>1</v>
      </c>
    </row>
    <row r="407" spans="1:27" x14ac:dyDescent="0.25">
      <c r="A407" s="9" t="s">
        <v>17325</v>
      </c>
      <c r="B407" s="14" t="str">
        <f>VLOOKUP(MYRANKS_P[[#This Row],[PLAYERID]],PLAYERIDMAP2[],COLUMN(PLAYERIDMAP2[LASTNAME]),FALSE)</f>
        <v>Farmer</v>
      </c>
      <c r="C407" s="14" t="str">
        <f>VLOOKUP(MYRANKS_P[[#This Row],[PLAYERID]],PLAYERIDMAP2[],COLUMN(PLAYERIDMAP2[FIRSTNAME]),FALSE)</f>
        <v>Buck</v>
      </c>
      <c r="D407" s="14" t="str">
        <f>MYRANKS_P[[#This Row],[FNAME]]&amp;" "&amp;MYRANKS_P[[#This Row],[LNAME]]</f>
        <v>Buck Farmer</v>
      </c>
      <c r="E407" s="14" t="str">
        <f>VLOOKUP(MYRANKS_P[[#This Row],[PLAYERID]],PLAYERIDMAP2[],COLUMN(PLAYERIDMAP2[TEAM]),FALSE)</f>
        <v>DET</v>
      </c>
      <c r="F407" s="14" t="str">
        <f>VLOOKUP(MYRANKS_P[[#This Row],[PLAYERID]],PLAYERIDMAP2[],COLUMN(PLAYERIDMAP2[POS]),FALSE)</f>
        <v>P</v>
      </c>
      <c r="G407" s="14">
        <f>IFERROR(VALUE(VLOOKUP(MYRANKS_P[[#This Row],[PLAYERID]],PLAYERIDMAP2[],COLUMN(PLAYERIDMAP2[IDFANGRAPHS]),FALSE)),VLOOKUP(MYRANKS_P[[#This Row],[PLAYERID]],PLAYERIDMAP2[],COLUMN(PLAYERIDMAP2[IDFANGRAPHS]),FALSE))</f>
        <v>14814</v>
      </c>
      <c r="H407" s="23">
        <f>IFERROR(VLOOKUP(MYRANKS_P[[#This Row],[IDFANGRAPHS]],STEAMER_P[],COLUMN(STEAMER_P[W]),FALSE),0)</f>
        <v>1</v>
      </c>
      <c r="I407" s="23">
        <f>IFERROR(VLOOKUP(MYRANKS_P[[#This Row],[IDFANGRAPHS]],STEAMER_P[],COLUMN(STEAMER_P[L]),FALSE),0)</f>
        <v>1</v>
      </c>
      <c r="J407" s="23">
        <f>IFERROR(VLOOKUP(MYRANKS_P[[#This Row],[IDFANGRAPHS]],STEAMER_P[],COLUMN(STEAMER_P[SV]),FALSE),0)</f>
        <v>0</v>
      </c>
      <c r="K407" s="23">
        <f>IFERROR(VLOOKUP(MYRANKS_P[[#This Row],[IDFANGRAPHS]],STEAMER_P[],COLUMN(STEAMER_P[IP]),FALSE),0)</f>
        <v>18</v>
      </c>
      <c r="L407" s="23">
        <f>IFERROR(VLOOKUP(MYRANKS_P[[#This Row],[IDFANGRAPHS]],STEAMER_P[],COLUMN(STEAMER_P[H]),FALSE),0)</f>
        <v>19</v>
      </c>
      <c r="M407" s="23">
        <f>IFERROR(VLOOKUP(MYRANKS_P[[#This Row],[IDFANGRAPHS]],STEAMER_P[],COLUMN(STEAMER_P[ER]),FALSE),0)</f>
        <v>9</v>
      </c>
      <c r="N407" s="23">
        <f>IFERROR(VLOOKUP(MYRANKS_P[[#This Row],[IDFANGRAPHS]],STEAMER_P[],COLUMN(STEAMER_P[HR]),FALSE),0)</f>
        <v>3</v>
      </c>
      <c r="O407" s="23">
        <f>IFERROR(VLOOKUP(MYRANKS_P[[#This Row],[IDFANGRAPHS]],STEAMER_P[],COLUMN(STEAMER_P[SO]),FALSE),0)</f>
        <v>12</v>
      </c>
      <c r="P407" s="23">
        <f>IFERROR(VLOOKUP(MYRANKS_P[[#This Row],[IDFANGRAPHS]],STEAMER_P[],COLUMN(STEAMER_P[BB]),FALSE),0)</f>
        <v>6</v>
      </c>
      <c r="Q407" s="21">
        <f>IFERROR((MYRANKS_P[[#This Row],[ER]]*9)/MYRANKS_P[[#This Row],[IP]],0)</f>
        <v>4.5</v>
      </c>
      <c r="R407" s="21">
        <f>IFERROR((MYRANKS_P[[#This Row],[BB]]+MYRANKS_P[[#This Row],[H]])/MYRANKS_P[[#This Row],[IP]],0)</f>
        <v>1.3888888888888888</v>
      </c>
      <c r="S407" s="23">
        <f>MYRANKS_P[[#This Row],[W]]*P_PTS_W+MYRANKS_P[[#This Row],[L]]*P_PTS_L+MYRANKS_P[[#This Row],[IP]]*P_PTS_IP+MYRANKS_P[[#This Row],[SO]]*P_PTS_K+MYRANKS_P[[#This Row],[BB]]*P_PTS_BB+MYRANKS_P[[#This Row],[H]]*P_PTS_HA+MYRANKS_P[[#This Row],[SV]]*P_PTS_SV+MYRANKS_P[[#This Row],[HR]]*P_PTS_HRA+MYRANKS_P[[#This Row],[ER]]*P_PTS_ER</f>
        <v>0</v>
      </c>
      <c r="T407" s="23">
        <f>VLOOKUP(MYRANKS_P[[#This Row],[POS]],REPLACEMENT_LEVEL[],3,FALSE)</f>
        <v>0</v>
      </c>
      <c r="U407" s="23">
        <f>MYRANKS_P[[#This Row],[PROJ PTS]]-MYRANKS_P[[#This Row],[REPL LEVEL]]</f>
        <v>0</v>
      </c>
      <c r="V407" s="30">
        <f>RANK(MYRANKS_P[[#This Row],[POINTS OVER REPL]],MYRANKS_P[POINTS OVER REPL])</f>
        <v>1</v>
      </c>
      <c r="W407" s="29">
        <f>IF(MYRANKS_P[[#This Row],[RANK]]&lt;=TOTAL_PITCHERS_DRAFTED,MYRANKS_P[[#This Row],[POINTS OVER REPL]],0)</f>
        <v>0</v>
      </c>
      <c r="X407" s="35">
        <f>MYRANKS_P[[#This Row],[POINTS OVER REPL]]*DOLLAR_VALUE_PER_POINT+1</f>
        <v>1</v>
      </c>
      <c r="Y407" s="35"/>
      <c r="Z407" s="29">
        <f>IF(AND(MYRANKS_P[[#This Row],[RANK]]&lt;=(TOTAL_PITCHERS_DRAFTED-PITCHERS_BELOW_REPL_DRAFTED),MYRANKS_P[[#This Row],[$ACTUAL]]=""),MYRANKS_P[[#This Row],[POINTS OVER REPL]],0)</f>
        <v>0</v>
      </c>
      <c r="AA407" s="40">
        <f>IF(MYRANKS_P[[#This Row],[$ACTUAL]]="",MYRANKS_P[[#This Row],[POINTS OVER REPL]]*REMAINING_DOLLAR_VALUE_PER_POINT+1,0)</f>
        <v>1</v>
      </c>
    </row>
    <row r="408" spans="1:27" x14ac:dyDescent="0.25">
      <c r="A408" s="2" t="s">
        <v>13411</v>
      </c>
      <c r="B408" s="14" t="str">
        <f>VLOOKUP(MYRANKS_P[[#This Row],[PLAYERID]],PLAYERIDMAP2[],COLUMN(PLAYERIDMAP2[LASTNAME]),FALSE)</f>
        <v>Kelly</v>
      </c>
      <c r="C408" s="14" t="str">
        <f>VLOOKUP(MYRANKS_P[[#This Row],[PLAYERID]],PLAYERIDMAP2[],COLUMN(PLAYERIDMAP2[FIRSTNAME]),FALSE)</f>
        <v>Casey</v>
      </c>
      <c r="D408" s="14" t="str">
        <f>MYRANKS_P[[#This Row],[FNAME]]&amp;" "&amp;MYRANKS_P[[#This Row],[LNAME]]</f>
        <v>Casey Kelly</v>
      </c>
      <c r="E408" s="14" t="str">
        <f>VLOOKUP(MYRANKS_P[[#This Row],[PLAYERID]],PLAYERIDMAP2[],COLUMN(PLAYERIDMAP2[TEAM]),FALSE)</f>
        <v>ATL</v>
      </c>
      <c r="F408" s="14" t="str">
        <f>VLOOKUP(MYRANKS_P[[#This Row],[PLAYERID]],PLAYERIDMAP2[],COLUMN(PLAYERIDMAP2[POS]),FALSE)</f>
        <v>P</v>
      </c>
      <c r="G408" s="14">
        <f>IFERROR(VALUE(VLOOKUP(MYRANKS_P[[#This Row],[PLAYERID]],PLAYERIDMAP2[],COLUMN(PLAYERIDMAP2[IDFANGRAPHS]),FALSE)),VLOOKUP(MYRANKS_P[[#This Row],[PLAYERID]],PLAYERIDMAP2[],COLUMN(PLAYERIDMAP2[IDFANGRAPHS]),FALSE))</f>
        <v>9174</v>
      </c>
      <c r="H408" s="23">
        <f>IFERROR(VLOOKUP(MYRANKS_P[[#This Row],[IDFANGRAPHS]],STEAMER_P[],COLUMN(STEAMER_P[W]),FALSE),0)</f>
        <v>1</v>
      </c>
      <c r="I408" s="23">
        <f>IFERROR(VLOOKUP(MYRANKS_P[[#This Row],[IDFANGRAPHS]],STEAMER_P[],COLUMN(STEAMER_P[L]),FALSE),0)</f>
        <v>1</v>
      </c>
      <c r="J408" s="23">
        <f>IFERROR(VLOOKUP(MYRANKS_P[[#This Row],[IDFANGRAPHS]],STEAMER_P[],COLUMN(STEAMER_P[SV]),FALSE),0)</f>
        <v>0</v>
      </c>
      <c r="K408" s="23">
        <f>IFERROR(VLOOKUP(MYRANKS_P[[#This Row],[IDFANGRAPHS]],STEAMER_P[],COLUMN(STEAMER_P[IP]),FALSE),0)</f>
        <v>15</v>
      </c>
      <c r="L408" s="23">
        <f>IFERROR(VLOOKUP(MYRANKS_P[[#This Row],[IDFANGRAPHS]],STEAMER_P[],COLUMN(STEAMER_P[H]),FALSE),0)</f>
        <v>15</v>
      </c>
      <c r="M408" s="23">
        <f>IFERROR(VLOOKUP(MYRANKS_P[[#This Row],[IDFANGRAPHS]],STEAMER_P[],COLUMN(STEAMER_P[ER]),FALSE),0)</f>
        <v>7</v>
      </c>
      <c r="N408" s="23">
        <f>IFERROR(VLOOKUP(MYRANKS_P[[#This Row],[IDFANGRAPHS]],STEAMER_P[],COLUMN(STEAMER_P[HR]),FALSE),0)</f>
        <v>2</v>
      </c>
      <c r="O408" s="23">
        <f>IFERROR(VLOOKUP(MYRANKS_P[[#This Row],[IDFANGRAPHS]],STEAMER_P[],COLUMN(STEAMER_P[SO]),FALSE),0)</f>
        <v>12</v>
      </c>
      <c r="P408" s="23">
        <f>IFERROR(VLOOKUP(MYRANKS_P[[#This Row],[IDFANGRAPHS]],STEAMER_P[],COLUMN(STEAMER_P[BB]),FALSE),0)</f>
        <v>5</v>
      </c>
      <c r="Q408" s="21">
        <f>IFERROR((MYRANKS_P[[#This Row],[ER]]*9)/MYRANKS_P[[#This Row],[IP]],0)</f>
        <v>4.2</v>
      </c>
      <c r="R408" s="21">
        <f>IFERROR((MYRANKS_P[[#This Row],[BB]]+MYRANKS_P[[#This Row],[H]])/MYRANKS_P[[#This Row],[IP]],0)</f>
        <v>1.3333333333333333</v>
      </c>
      <c r="S408" s="23">
        <f>MYRANKS_P[[#This Row],[W]]*P_PTS_W+MYRANKS_P[[#This Row],[L]]*P_PTS_L+MYRANKS_P[[#This Row],[IP]]*P_PTS_IP+MYRANKS_P[[#This Row],[SO]]*P_PTS_K+MYRANKS_P[[#This Row],[BB]]*P_PTS_BB+MYRANKS_P[[#This Row],[H]]*P_PTS_HA+MYRANKS_P[[#This Row],[SV]]*P_PTS_SV+MYRANKS_P[[#This Row],[HR]]*P_PTS_HRA+MYRANKS_P[[#This Row],[ER]]*P_PTS_ER</f>
        <v>0</v>
      </c>
      <c r="T408" s="23">
        <f>VLOOKUP(MYRANKS_P[[#This Row],[POS]],REPLACEMENT_LEVEL[],3,FALSE)</f>
        <v>0</v>
      </c>
      <c r="U408" s="23">
        <f>MYRANKS_P[[#This Row],[PROJ PTS]]-MYRANKS_P[[#This Row],[REPL LEVEL]]</f>
        <v>0</v>
      </c>
      <c r="V408" s="30">
        <f>RANK(MYRANKS_P[[#This Row],[POINTS OVER REPL]],MYRANKS_P[POINTS OVER REPL])</f>
        <v>1</v>
      </c>
      <c r="W408" s="29">
        <f>IF(MYRANKS_P[[#This Row],[RANK]]&lt;=TOTAL_PITCHERS_DRAFTED,MYRANKS_P[[#This Row],[POINTS OVER REPL]],0)</f>
        <v>0</v>
      </c>
      <c r="X408" s="35">
        <f>MYRANKS_P[[#This Row],[POINTS OVER REPL]]*DOLLAR_VALUE_PER_POINT+1</f>
        <v>1</v>
      </c>
      <c r="Y408" s="35"/>
      <c r="Z408" s="29">
        <f>IF(AND(MYRANKS_P[[#This Row],[RANK]]&lt;=(TOTAL_PITCHERS_DRAFTED-PITCHERS_BELOW_REPL_DRAFTED),MYRANKS_P[[#This Row],[$ACTUAL]]=""),MYRANKS_P[[#This Row],[POINTS OVER REPL]],0)</f>
        <v>0</v>
      </c>
      <c r="AA408" s="40">
        <f>IF(MYRANKS_P[[#This Row],[$ACTUAL]]="",MYRANKS_P[[#This Row],[POINTS OVER REPL]]*REMAINING_DOLLAR_VALUE_PER_POINT+1,0)</f>
        <v>1</v>
      </c>
    </row>
    <row r="409" spans="1:27" x14ac:dyDescent="0.25">
      <c r="A409" s="2" t="s">
        <v>13124</v>
      </c>
      <c r="B409" s="14" t="str">
        <f>VLOOKUP(MYRANKS_P[[#This Row],[PLAYERID]],PLAYERIDMAP2[],COLUMN(PLAYERIDMAP2[LASTNAME]),FALSE)</f>
        <v>Holland</v>
      </c>
      <c r="C409" s="14" t="str">
        <f>VLOOKUP(MYRANKS_P[[#This Row],[PLAYERID]],PLAYERIDMAP2[],COLUMN(PLAYERIDMAP2[FIRSTNAME]),FALSE)</f>
        <v>Greg</v>
      </c>
      <c r="D409" s="14" t="str">
        <f>MYRANKS_P[[#This Row],[FNAME]]&amp;" "&amp;MYRANKS_P[[#This Row],[LNAME]]</f>
        <v>Greg Holland</v>
      </c>
      <c r="E409" s="14" t="str">
        <f>VLOOKUP(MYRANKS_P[[#This Row],[PLAYERID]],PLAYERIDMAP2[],COLUMN(PLAYERIDMAP2[TEAM]),FALSE)</f>
        <v>KC</v>
      </c>
      <c r="F409" s="14" t="str">
        <f>VLOOKUP(MYRANKS_P[[#This Row],[PLAYERID]],PLAYERIDMAP2[],COLUMN(PLAYERIDMAP2[POS]),FALSE)</f>
        <v>P</v>
      </c>
      <c r="G409" s="14">
        <f>IFERROR(VALUE(VLOOKUP(MYRANKS_P[[#This Row],[PLAYERID]],PLAYERIDMAP2[],COLUMN(PLAYERIDMAP2[IDFANGRAPHS]),FALSE)),VLOOKUP(MYRANKS_P[[#This Row],[PLAYERID]],PLAYERIDMAP2[],COLUMN(PLAYERIDMAP2[IDFANGRAPHS]),FALSE))</f>
        <v>7196</v>
      </c>
      <c r="H409" s="23">
        <f>IFERROR(VLOOKUP(MYRANKS_P[[#This Row],[IDFANGRAPHS]],STEAMER_P[],COLUMN(STEAMER_P[W]),FALSE),0)</f>
        <v>1</v>
      </c>
      <c r="I409" s="23">
        <f>IFERROR(VLOOKUP(MYRANKS_P[[#This Row],[IDFANGRAPHS]],STEAMER_P[],COLUMN(STEAMER_P[L]),FALSE),0)</f>
        <v>0</v>
      </c>
      <c r="J409" s="23">
        <f>IFERROR(VLOOKUP(MYRANKS_P[[#This Row],[IDFANGRAPHS]],STEAMER_P[],COLUMN(STEAMER_P[SV]),FALSE),0)</f>
        <v>0</v>
      </c>
      <c r="K409" s="23">
        <f>IFERROR(VLOOKUP(MYRANKS_P[[#This Row],[IDFANGRAPHS]],STEAMER_P[],COLUMN(STEAMER_P[IP]),FALSE),0)</f>
        <v>10</v>
      </c>
      <c r="L409" s="23">
        <f>IFERROR(VLOOKUP(MYRANKS_P[[#This Row],[IDFANGRAPHS]],STEAMER_P[],COLUMN(STEAMER_P[H]),FALSE),0)</f>
        <v>8</v>
      </c>
      <c r="M409" s="23">
        <f>IFERROR(VLOOKUP(MYRANKS_P[[#This Row],[IDFANGRAPHS]],STEAMER_P[],COLUMN(STEAMER_P[ER]),FALSE),0)</f>
        <v>3</v>
      </c>
      <c r="N409" s="23">
        <f>IFERROR(VLOOKUP(MYRANKS_P[[#This Row],[IDFANGRAPHS]],STEAMER_P[],COLUMN(STEAMER_P[HR]),FALSE),0)</f>
        <v>1</v>
      </c>
      <c r="O409" s="23">
        <f>IFERROR(VLOOKUP(MYRANKS_P[[#This Row],[IDFANGRAPHS]],STEAMER_P[],COLUMN(STEAMER_P[SO]),FALSE),0)</f>
        <v>11</v>
      </c>
      <c r="P409" s="23">
        <f>IFERROR(VLOOKUP(MYRANKS_P[[#This Row],[IDFANGRAPHS]],STEAMER_P[],COLUMN(STEAMER_P[BB]),FALSE),0)</f>
        <v>4</v>
      </c>
      <c r="Q409" s="21">
        <f>IFERROR((MYRANKS_P[[#This Row],[ER]]*9)/MYRANKS_P[[#This Row],[IP]],0)</f>
        <v>2.7</v>
      </c>
      <c r="R409" s="21">
        <f>IFERROR((MYRANKS_P[[#This Row],[BB]]+MYRANKS_P[[#This Row],[H]])/MYRANKS_P[[#This Row],[IP]],0)</f>
        <v>1.2</v>
      </c>
      <c r="S409" s="23">
        <f>MYRANKS_P[[#This Row],[W]]*P_PTS_W+MYRANKS_P[[#This Row],[L]]*P_PTS_L+MYRANKS_P[[#This Row],[IP]]*P_PTS_IP+MYRANKS_P[[#This Row],[SO]]*P_PTS_K+MYRANKS_P[[#This Row],[BB]]*P_PTS_BB+MYRANKS_P[[#This Row],[H]]*P_PTS_HA+MYRANKS_P[[#This Row],[SV]]*P_PTS_SV+MYRANKS_P[[#This Row],[HR]]*P_PTS_HRA+MYRANKS_P[[#This Row],[ER]]*P_PTS_ER</f>
        <v>0</v>
      </c>
      <c r="T409" s="23">
        <f>VLOOKUP(MYRANKS_P[[#This Row],[POS]],REPLACEMENT_LEVEL[],3,FALSE)</f>
        <v>0</v>
      </c>
      <c r="U409" s="23">
        <f>MYRANKS_P[[#This Row],[PROJ PTS]]-MYRANKS_P[[#This Row],[REPL LEVEL]]</f>
        <v>0</v>
      </c>
      <c r="V409" s="30">
        <f>RANK(MYRANKS_P[[#This Row],[POINTS OVER REPL]],MYRANKS_P[POINTS OVER REPL])</f>
        <v>1</v>
      </c>
      <c r="W409" s="29">
        <f>IF(MYRANKS_P[[#This Row],[RANK]]&lt;=TOTAL_PITCHERS_DRAFTED,MYRANKS_P[[#This Row],[POINTS OVER REPL]],0)</f>
        <v>0</v>
      </c>
      <c r="X409" s="35">
        <f>MYRANKS_P[[#This Row],[POINTS OVER REPL]]*DOLLAR_VALUE_PER_POINT+1</f>
        <v>1</v>
      </c>
      <c r="Y409" s="35"/>
      <c r="Z409" s="29">
        <f>IF(AND(MYRANKS_P[[#This Row],[RANK]]&lt;=(TOTAL_PITCHERS_DRAFTED-PITCHERS_BELOW_REPL_DRAFTED),MYRANKS_P[[#This Row],[$ACTUAL]]=""),MYRANKS_P[[#This Row],[POINTS OVER REPL]],0)</f>
        <v>0</v>
      </c>
      <c r="AA409" s="40">
        <f>IF(MYRANKS_P[[#This Row],[$ACTUAL]]="",MYRANKS_P[[#This Row],[POINTS OVER REPL]]*REMAINING_DOLLAR_VALUE_PER_POINT+1,0)</f>
        <v>1</v>
      </c>
    </row>
    <row r="410" spans="1:27" x14ac:dyDescent="0.25">
      <c r="A410" s="2" t="s">
        <v>14034</v>
      </c>
      <c r="B410" s="14" t="str">
        <f>VLOOKUP(MYRANKS_P[[#This Row],[PLAYERID]],PLAYERIDMAP2[],COLUMN(PLAYERIDMAP2[LASTNAME]),FALSE)</f>
        <v>Mejia</v>
      </c>
      <c r="C410" s="14" t="str">
        <f>VLOOKUP(MYRANKS_P[[#This Row],[PLAYERID]],PLAYERIDMAP2[],COLUMN(PLAYERIDMAP2[FIRSTNAME]),FALSE)</f>
        <v>Jenrry</v>
      </c>
      <c r="D410" s="14" t="str">
        <f>MYRANKS_P[[#This Row],[FNAME]]&amp;" "&amp;MYRANKS_P[[#This Row],[LNAME]]</f>
        <v>Jenrry Mejia</v>
      </c>
      <c r="E410" s="14" t="str">
        <f>VLOOKUP(MYRANKS_P[[#This Row],[PLAYERID]],PLAYERIDMAP2[],COLUMN(PLAYERIDMAP2[TEAM]),FALSE)</f>
        <v>NYM</v>
      </c>
      <c r="F410" s="14" t="str">
        <f>VLOOKUP(MYRANKS_P[[#This Row],[PLAYERID]],PLAYERIDMAP2[],COLUMN(PLAYERIDMAP2[POS]),FALSE)</f>
        <v>P</v>
      </c>
      <c r="G410" s="14">
        <f>IFERROR(VALUE(VLOOKUP(MYRANKS_P[[#This Row],[PLAYERID]],PLAYERIDMAP2[],COLUMN(PLAYERIDMAP2[IDFANGRAPHS]),FALSE)),VLOOKUP(MYRANKS_P[[#This Row],[PLAYERID]],PLAYERIDMAP2[],COLUMN(PLAYERIDMAP2[IDFANGRAPHS]),FALSE))</f>
        <v>8476</v>
      </c>
      <c r="H410" s="23">
        <f>IFERROR(VLOOKUP(MYRANKS_P[[#This Row],[IDFANGRAPHS]],STEAMER_P[],COLUMN(STEAMER_P[W]),FALSE),0)</f>
        <v>0</v>
      </c>
      <c r="I410" s="23">
        <f>IFERROR(VLOOKUP(MYRANKS_P[[#This Row],[IDFANGRAPHS]],STEAMER_P[],COLUMN(STEAMER_P[L]),FALSE),0)</f>
        <v>0</v>
      </c>
      <c r="J410" s="23">
        <f>IFERROR(VLOOKUP(MYRANKS_P[[#This Row],[IDFANGRAPHS]],STEAMER_P[],COLUMN(STEAMER_P[SV]),FALSE),0)</f>
        <v>0</v>
      </c>
      <c r="K410" s="23">
        <f>IFERROR(VLOOKUP(MYRANKS_P[[#This Row],[IDFANGRAPHS]],STEAMER_P[],COLUMN(STEAMER_P[IP]),FALSE),0)</f>
        <v>10</v>
      </c>
      <c r="L410" s="23">
        <f>IFERROR(VLOOKUP(MYRANKS_P[[#This Row],[IDFANGRAPHS]],STEAMER_P[],COLUMN(STEAMER_P[H]),FALSE),0)</f>
        <v>9</v>
      </c>
      <c r="M410" s="23">
        <f>IFERROR(VLOOKUP(MYRANKS_P[[#This Row],[IDFANGRAPHS]],STEAMER_P[],COLUMN(STEAMER_P[ER]),FALSE),0)</f>
        <v>4</v>
      </c>
      <c r="N410" s="23">
        <f>IFERROR(VLOOKUP(MYRANKS_P[[#This Row],[IDFANGRAPHS]],STEAMER_P[],COLUMN(STEAMER_P[HR]),FALSE),0)</f>
        <v>1</v>
      </c>
      <c r="O410" s="23">
        <f>IFERROR(VLOOKUP(MYRANKS_P[[#This Row],[IDFANGRAPHS]],STEAMER_P[],COLUMN(STEAMER_P[SO]),FALSE),0)</f>
        <v>10</v>
      </c>
      <c r="P410" s="23">
        <f>IFERROR(VLOOKUP(MYRANKS_P[[#This Row],[IDFANGRAPHS]],STEAMER_P[],COLUMN(STEAMER_P[BB]),FALSE),0)</f>
        <v>3</v>
      </c>
      <c r="Q410" s="21">
        <f>IFERROR((MYRANKS_P[[#This Row],[ER]]*9)/MYRANKS_P[[#This Row],[IP]],0)</f>
        <v>3.6</v>
      </c>
      <c r="R410" s="21">
        <f>IFERROR((MYRANKS_P[[#This Row],[BB]]+MYRANKS_P[[#This Row],[H]])/MYRANKS_P[[#This Row],[IP]],0)</f>
        <v>1.2</v>
      </c>
      <c r="S410" s="23">
        <f>MYRANKS_P[[#This Row],[W]]*P_PTS_W+MYRANKS_P[[#This Row],[L]]*P_PTS_L+MYRANKS_P[[#This Row],[IP]]*P_PTS_IP+MYRANKS_P[[#This Row],[SO]]*P_PTS_K+MYRANKS_P[[#This Row],[BB]]*P_PTS_BB+MYRANKS_P[[#This Row],[H]]*P_PTS_HA+MYRANKS_P[[#This Row],[SV]]*P_PTS_SV+MYRANKS_P[[#This Row],[HR]]*P_PTS_HRA+MYRANKS_P[[#This Row],[ER]]*P_PTS_ER</f>
        <v>0</v>
      </c>
      <c r="T410" s="23">
        <f>VLOOKUP(MYRANKS_P[[#This Row],[POS]],REPLACEMENT_LEVEL[],3,FALSE)</f>
        <v>0</v>
      </c>
      <c r="U410" s="23">
        <f>MYRANKS_P[[#This Row],[PROJ PTS]]-MYRANKS_P[[#This Row],[REPL LEVEL]]</f>
        <v>0</v>
      </c>
      <c r="V410" s="30">
        <f>RANK(MYRANKS_P[[#This Row],[POINTS OVER REPL]],MYRANKS_P[POINTS OVER REPL])</f>
        <v>1</v>
      </c>
      <c r="W410" s="29">
        <f>IF(MYRANKS_P[[#This Row],[RANK]]&lt;=TOTAL_PITCHERS_DRAFTED,MYRANKS_P[[#This Row],[POINTS OVER REPL]],0)</f>
        <v>0</v>
      </c>
      <c r="X410" s="35">
        <f>MYRANKS_P[[#This Row],[POINTS OVER REPL]]*DOLLAR_VALUE_PER_POINT+1</f>
        <v>1</v>
      </c>
      <c r="Y410" s="35"/>
      <c r="Z410" s="29">
        <f>IF(AND(MYRANKS_P[[#This Row],[RANK]]&lt;=(TOTAL_PITCHERS_DRAFTED-PITCHERS_BELOW_REPL_DRAFTED),MYRANKS_P[[#This Row],[$ACTUAL]]=""),MYRANKS_P[[#This Row],[POINTS OVER REPL]],0)</f>
        <v>0</v>
      </c>
      <c r="AA410" s="40">
        <f>IF(MYRANKS_P[[#This Row],[$ACTUAL]]="",MYRANKS_P[[#This Row],[POINTS OVER REPL]]*REMAINING_DOLLAR_VALUE_PER_POINT+1,0)</f>
        <v>1</v>
      </c>
    </row>
    <row r="411" spans="1:27" x14ac:dyDescent="0.25">
      <c r="A411" s="2" t="s">
        <v>11047</v>
      </c>
      <c r="B411" s="14" t="str">
        <f>VLOOKUP(MYRANKS_P[[#This Row],[PLAYERID]],PLAYERIDMAP2[],COLUMN(PLAYERIDMAP2[LASTNAME]),FALSE)</f>
        <v>Alburquerque</v>
      </c>
      <c r="C411" s="14" t="str">
        <f>VLOOKUP(MYRANKS_P[[#This Row],[PLAYERID]],PLAYERIDMAP2[],COLUMN(PLAYERIDMAP2[FIRSTNAME]),FALSE)</f>
        <v>Al</v>
      </c>
      <c r="D411" s="14" t="str">
        <f>MYRANKS_P[[#This Row],[FNAME]]&amp;" "&amp;MYRANKS_P[[#This Row],[LNAME]]</f>
        <v>Al Alburquerque</v>
      </c>
      <c r="E411" s="14" t="str">
        <f>VLOOKUP(MYRANKS_P[[#This Row],[PLAYERID]],PLAYERIDMAP2[],COLUMN(PLAYERIDMAP2[TEAM]),FALSE)</f>
        <v>DET</v>
      </c>
      <c r="F411" s="14" t="str">
        <f>VLOOKUP(MYRANKS_P[[#This Row],[PLAYERID]],PLAYERIDMAP2[],COLUMN(PLAYERIDMAP2[POS]),FALSE)</f>
        <v>P</v>
      </c>
      <c r="G411" s="14">
        <f>IFERROR(VALUE(VLOOKUP(MYRANKS_P[[#This Row],[PLAYERID]],PLAYERIDMAP2[],COLUMN(PLAYERIDMAP2[IDFANGRAPHS]),FALSE)),VLOOKUP(MYRANKS_P[[#This Row],[PLAYERID]],PLAYERIDMAP2[],COLUMN(PLAYERIDMAP2[IDFANGRAPHS]),FALSE))</f>
        <v>6324</v>
      </c>
      <c r="H411" s="23">
        <f>IFERROR(VLOOKUP(MYRANKS_P[[#This Row],[IDFANGRAPHS]],STEAMER_P[],COLUMN(STEAMER_P[W]),FALSE),0)</f>
        <v>0</v>
      </c>
      <c r="I411" s="23">
        <f>IFERROR(VLOOKUP(MYRANKS_P[[#This Row],[IDFANGRAPHS]],STEAMER_P[],COLUMN(STEAMER_P[L]),FALSE),0)</f>
        <v>0</v>
      </c>
      <c r="J411" s="23">
        <f>IFERROR(VLOOKUP(MYRANKS_P[[#This Row],[IDFANGRAPHS]],STEAMER_P[],COLUMN(STEAMER_P[SV]),FALSE),0)</f>
        <v>0</v>
      </c>
      <c r="K411" s="23">
        <f>IFERROR(VLOOKUP(MYRANKS_P[[#This Row],[IDFANGRAPHS]],STEAMER_P[],COLUMN(STEAMER_P[IP]),FALSE),0)</f>
        <v>10</v>
      </c>
      <c r="L411" s="23">
        <f>IFERROR(VLOOKUP(MYRANKS_P[[#This Row],[IDFANGRAPHS]],STEAMER_P[],COLUMN(STEAMER_P[H]),FALSE),0)</f>
        <v>9</v>
      </c>
      <c r="M411" s="23">
        <f>IFERROR(VLOOKUP(MYRANKS_P[[#This Row],[IDFANGRAPHS]],STEAMER_P[],COLUMN(STEAMER_P[ER]),FALSE),0)</f>
        <v>4</v>
      </c>
      <c r="N411" s="23">
        <f>IFERROR(VLOOKUP(MYRANKS_P[[#This Row],[IDFANGRAPHS]],STEAMER_P[],COLUMN(STEAMER_P[HR]),FALSE),0)</f>
        <v>1</v>
      </c>
      <c r="O411" s="23">
        <f>IFERROR(VLOOKUP(MYRANKS_P[[#This Row],[IDFANGRAPHS]],STEAMER_P[],COLUMN(STEAMER_P[SO]),FALSE),0)</f>
        <v>10</v>
      </c>
      <c r="P411" s="23">
        <f>IFERROR(VLOOKUP(MYRANKS_P[[#This Row],[IDFANGRAPHS]],STEAMER_P[],COLUMN(STEAMER_P[BB]),FALSE),0)</f>
        <v>4</v>
      </c>
      <c r="Q411" s="21">
        <f>IFERROR((MYRANKS_P[[#This Row],[ER]]*9)/MYRANKS_P[[#This Row],[IP]],0)</f>
        <v>3.6</v>
      </c>
      <c r="R411" s="21">
        <f>IFERROR((MYRANKS_P[[#This Row],[BB]]+MYRANKS_P[[#This Row],[H]])/MYRANKS_P[[#This Row],[IP]],0)</f>
        <v>1.3</v>
      </c>
      <c r="S411" s="23">
        <f>MYRANKS_P[[#This Row],[W]]*P_PTS_W+MYRANKS_P[[#This Row],[L]]*P_PTS_L+MYRANKS_P[[#This Row],[IP]]*P_PTS_IP+MYRANKS_P[[#This Row],[SO]]*P_PTS_K+MYRANKS_P[[#This Row],[BB]]*P_PTS_BB+MYRANKS_P[[#This Row],[H]]*P_PTS_HA+MYRANKS_P[[#This Row],[SV]]*P_PTS_SV+MYRANKS_P[[#This Row],[HR]]*P_PTS_HRA+MYRANKS_P[[#This Row],[ER]]*P_PTS_ER</f>
        <v>0</v>
      </c>
      <c r="T411" s="23">
        <f>VLOOKUP(MYRANKS_P[[#This Row],[POS]],REPLACEMENT_LEVEL[],3,FALSE)</f>
        <v>0</v>
      </c>
      <c r="U411" s="23">
        <f>MYRANKS_P[[#This Row],[PROJ PTS]]-MYRANKS_P[[#This Row],[REPL LEVEL]]</f>
        <v>0</v>
      </c>
      <c r="V411" s="30">
        <f>RANK(MYRANKS_P[[#This Row],[POINTS OVER REPL]],MYRANKS_P[POINTS OVER REPL])</f>
        <v>1</v>
      </c>
      <c r="W411" s="29">
        <f>IF(MYRANKS_P[[#This Row],[RANK]]&lt;=TOTAL_PITCHERS_DRAFTED,MYRANKS_P[[#This Row],[POINTS OVER REPL]],0)</f>
        <v>0</v>
      </c>
      <c r="X411" s="35">
        <f>MYRANKS_P[[#This Row],[POINTS OVER REPL]]*DOLLAR_VALUE_PER_POINT+1</f>
        <v>1</v>
      </c>
      <c r="Y411" s="35"/>
      <c r="Z411" s="29">
        <f>IF(AND(MYRANKS_P[[#This Row],[RANK]]&lt;=(TOTAL_PITCHERS_DRAFTED-PITCHERS_BELOW_REPL_DRAFTED),MYRANKS_P[[#This Row],[$ACTUAL]]=""),MYRANKS_P[[#This Row],[POINTS OVER REPL]],0)</f>
        <v>0</v>
      </c>
      <c r="AA411" s="40">
        <f>IF(MYRANKS_P[[#This Row],[$ACTUAL]]="",MYRANKS_P[[#This Row],[POINTS OVER REPL]]*REMAINING_DOLLAR_VALUE_PER_POINT+1,0)</f>
        <v>1</v>
      </c>
    </row>
    <row r="412" spans="1:27" x14ac:dyDescent="0.25">
      <c r="A412" s="9" t="s">
        <v>11438</v>
      </c>
      <c r="B412" s="14" t="str">
        <f>VLOOKUP(MYRANKS_P[[#This Row],[PLAYERID]],PLAYERIDMAP2[],COLUMN(PLAYERIDMAP2[LASTNAME]),FALSE)</f>
        <v>Blevins</v>
      </c>
      <c r="C412" s="14" t="str">
        <f>VLOOKUP(MYRANKS_P[[#This Row],[PLAYERID]],PLAYERIDMAP2[],COLUMN(PLAYERIDMAP2[FIRSTNAME]),FALSE)</f>
        <v>Jerry</v>
      </c>
      <c r="D412" s="14" t="str">
        <f>MYRANKS_P[[#This Row],[FNAME]]&amp;" "&amp;MYRANKS_P[[#This Row],[LNAME]]</f>
        <v>Jerry Blevins</v>
      </c>
      <c r="E412" s="14" t="str">
        <f>VLOOKUP(MYRANKS_P[[#This Row],[PLAYERID]],PLAYERIDMAP2[],COLUMN(PLAYERIDMAP2[TEAM]),FALSE)</f>
        <v>WAS</v>
      </c>
      <c r="F412" s="14" t="str">
        <f>VLOOKUP(MYRANKS_P[[#This Row],[PLAYERID]],PLAYERIDMAP2[],COLUMN(PLAYERIDMAP2[POS]),FALSE)</f>
        <v>P</v>
      </c>
      <c r="G412" s="14">
        <f>IFERROR(VALUE(VLOOKUP(MYRANKS_P[[#This Row],[PLAYERID]],PLAYERIDMAP2[],COLUMN(PLAYERIDMAP2[IDFANGRAPHS]),FALSE)),VLOOKUP(MYRANKS_P[[#This Row],[PLAYERID]],PLAYERIDMAP2[],COLUMN(PLAYERIDMAP2[IDFANGRAPHS]),FALSE))</f>
        <v>7841</v>
      </c>
      <c r="H412" s="23">
        <f>IFERROR(VLOOKUP(MYRANKS_P[[#This Row],[IDFANGRAPHS]],STEAMER_P[],COLUMN(STEAMER_P[W]),FALSE),0)</f>
        <v>0</v>
      </c>
      <c r="I412" s="23">
        <f>IFERROR(VLOOKUP(MYRANKS_P[[#This Row],[IDFANGRAPHS]],STEAMER_P[],COLUMN(STEAMER_P[L]),FALSE),0)</f>
        <v>0</v>
      </c>
      <c r="J412" s="23">
        <f>IFERROR(VLOOKUP(MYRANKS_P[[#This Row],[IDFANGRAPHS]],STEAMER_P[],COLUMN(STEAMER_P[SV]),FALSE),0)</f>
        <v>0</v>
      </c>
      <c r="K412" s="23">
        <f>IFERROR(VLOOKUP(MYRANKS_P[[#This Row],[IDFANGRAPHS]],STEAMER_P[],COLUMN(STEAMER_P[IP]),FALSE),0)</f>
        <v>10</v>
      </c>
      <c r="L412" s="23">
        <f>IFERROR(VLOOKUP(MYRANKS_P[[#This Row],[IDFANGRAPHS]],STEAMER_P[],COLUMN(STEAMER_P[H]),FALSE),0)</f>
        <v>9</v>
      </c>
      <c r="M412" s="23">
        <f>IFERROR(VLOOKUP(MYRANKS_P[[#This Row],[IDFANGRAPHS]],STEAMER_P[],COLUMN(STEAMER_P[ER]),FALSE),0)</f>
        <v>4</v>
      </c>
      <c r="N412" s="23">
        <f>IFERROR(VLOOKUP(MYRANKS_P[[#This Row],[IDFANGRAPHS]],STEAMER_P[],COLUMN(STEAMER_P[HR]),FALSE),0)</f>
        <v>1</v>
      </c>
      <c r="O412" s="23">
        <f>IFERROR(VLOOKUP(MYRANKS_P[[#This Row],[IDFANGRAPHS]],STEAMER_P[],COLUMN(STEAMER_P[SO]),FALSE),0)</f>
        <v>10</v>
      </c>
      <c r="P412" s="23">
        <f>IFERROR(VLOOKUP(MYRANKS_P[[#This Row],[IDFANGRAPHS]],STEAMER_P[],COLUMN(STEAMER_P[BB]),FALSE),0)</f>
        <v>4</v>
      </c>
      <c r="Q412" s="21">
        <f>IFERROR((MYRANKS_P[[#This Row],[ER]]*9)/MYRANKS_P[[#This Row],[IP]],0)</f>
        <v>3.6</v>
      </c>
      <c r="R412" s="21">
        <f>IFERROR((MYRANKS_P[[#This Row],[BB]]+MYRANKS_P[[#This Row],[H]])/MYRANKS_P[[#This Row],[IP]],0)</f>
        <v>1.3</v>
      </c>
      <c r="S412" s="23">
        <f>MYRANKS_P[[#This Row],[W]]*P_PTS_W+MYRANKS_P[[#This Row],[L]]*P_PTS_L+MYRANKS_P[[#This Row],[IP]]*P_PTS_IP+MYRANKS_P[[#This Row],[SO]]*P_PTS_K+MYRANKS_P[[#This Row],[BB]]*P_PTS_BB+MYRANKS_P[[#This Row],[H]]*P_PTS_HA+MYRANKS_P[[#This Row],[SV]]*P_PTS_SV+MYRANKS_P[[#This Row],[HR]]*P_PTS_HRA+MYRANKS_P[[#This Row],[ER]]*P_PTS_ER</f>
        <v>0</v>
      </c>
      <c r="T412" s="23">
        <f>VLOOKUP(MYRANKS_P[[#This Row],[POS]],REPLACEMENT_LEVEL[],3,FALSE)</f>
        <v>0</v>
      </c>
      <c r="U412" s="23">
        <f>MYRANKS_P[[#This Row],[PROJ PTS]]-MYRANKS_P[[#This Row],[REPL LEVEL]]</f>
        <v>0</v>
      </c>
      <c r="V412" s="30">
        <f>RANK(MYRANKS_P[[#This Row],[POINTS OVER REPL]],MYRANKS_P[POINTS OVER REPL])</f>
        <v>1</v>
      </c>
      <c r="W412" s="29">
        <f>IF(MYRANKS_P[[#This Row],[RANK]]&lt;=TOTAL_PITCHERS_DRAFTED,MYRANKS_P[[#This Row],[POINTS OVER REPL]],0)</f>
        <v>0</v>
      </c>
      <c r="X412" s="35">
        <f>MYRANKS_P[[#This Row],[POINTS OVER REPL]]*DOLLAR_VALUE_PER_POINT+1</f>
        <v>1</v>
      </c>
      <c r="Y412" s="35"/>
      <c r="Z412" s="29">
        <f>IF(AND(MYRANKS_P[[#This Row],[RANK]]&lt;=(TOTAL_PITCHERS_DRAFTED-PITCHERS_BELOW_REPL_DRAFTED),MYRANKS_P[[#This Row],[$ACTUAL]]=""),MYRANKS_P[[#This Row],[POINTS OVER REPL]],0)</f>
        <v>0</v>
      </c>
      <c r="AA412" s="40">
        <f>IF(MYRANKS_P[[#This Row],[$ACTUAL]]="",MYRANKS_P[[#This Row],[POINTS OVER REPL]]*REMAINING_DOLLAR_VALUE_PER_POINT+1,0)</f>
        <v>1</v>
      </c>
    </row>
    <row r="413" spans="1:27" x14ac:dyDescent="0.25">
      <c r="A413" s="2" t="s">
        <v>12332</v>
      </c>
      <c r="B413" s="14" t="str">
        <f>VLOOKUP(MYRANKS_P[[#This Row],[PLAYERID]],PLAYERIDMAP2[],COLUMN(PLAYERIDMAP2[LASTNAME]),FALSE)</f>
        <v>Edgin</v>
      </c>
      <c r="C413" s="14" t="str">
        <f>VLOOKUP(MYRANKS_P[[#This Row],[PLAYERID]],PLAYERIDMAP2[],COLUMN(PLAYERIDMAP2[FIRSTNAME]),FALSE)</f>
        <v>Josh</v>
      </c>
      <c r="D413" s="14" t="str">
        <f>MYRANKS_P[[#This Row],[FNAME]]&amp;" "&amp;MYRANKS_P[[#This Row],[LNAME]]</f>
        <v>Josh Edgin</v>
      </c>
      <c r="E413" s="14" t="str">
        <f>VLOOKUP(MYRANKS_P[[#This Row],[PLAYERID]],PLAYERIDMAP2[],COLUMN(PLAYERIDMAP2[TEAM]),FALSE)</f>
        <v>NYM</v>
      </c>
      <c r="F413" s="14" t="str">
        <f>VLOOKUP(MYRANKS_P[[#This Row],[PLAYERID]],PLAYERIDMAP2[],COLUMN(PLAYERIDMAP2[POS]),FALSE)</f>
        <v>P</v>
      </c>
      <c r="G413" s="14">
        <f>IFERROR(VALUE(VLOOKUP(MYRANKS_P[[#This Row],[PLAYERID]],PLAYERIDMAP2[],COLUMN(PLAYERIDMAP2[IDFANGRAPHS]),FALSE)),VLOOKUP(MYRANKS_P[[#This Row],[PLAYERID]],PLAYERIDMAP2[],COLUMN(PLAYERIDMAP2[IDFANGRAPHS]),FALSE))</f>
        <v>10796</v>
      </c>
      <c r="H413" s="23">
        <f>IFERROR(VLOOKUP(MYRANKS_P[[#This Row],[IDFANGRAPHS]],STEAMER_P[],COLUMN(STEAMER_P[W]),FALSE),0)</f>
        <v>0</v>
      </c>
      <c r="I413" s="23">
        <f>IFERROR(VLOOKUP(MYRANKS_P[[#This Row],[IDFANGRAPHS]],STEAMER_P[],COLUMN(STEAMER_P[L]),FALSE),0)</f>
        <v>0</v>
      </c>
      <c r="J413" s="23">
        <f>IFERROR(VLOOKUP(MYRANKS_P[[#This Row],[IDFANGRAPHS]],STEAMER_P[],COLUMN(STEAMER_P[SV]),FALSE),0)</f>
        <v>0</v>
      </c>
      <c r="K413" s="23">
        <f>IFERROR(VLOOKUP(MYRANKS_P[[#This Row],[IDFANGRAPHS]],STEAMER_P[],COLUMN(STEAMER_P[IP]),FALSE),0)</f>
        <v>10</v>
      </c>
      <c r="L413" s="23">
        <f>IFERROR(VLOOKUP(MYRANKS_P[[#This Row],[IDFANGRAPHS]],STEAMER_P[],COLUMN(STEAMER_P[H]),FALSE),0)</f>
        <v>9</v>
      </c>
      <c r="M413" s="23">
        <f>IFERROR(VLOOKUP(MYRANKS_P[[#This Row],[IDFANGRAPHS]],STEAMER_P[],COLUMN(STEAMER_P[ER]),FALSE),0)</f>
        <v>4</v>
      </c>
      <c r="N413" s="23">
        <f>IFERROR(VLOOKUP(MYRANKS_P[[#This Row],[IDFANGRAPHS]],STEAMER_P[],COLUMN(STEAMER_P[HR]),FALSE),0)</f>
        <v>1</v>
      </c>
      <c r="O413" s="23">
        <f>IFERROR(VLOOKUP(MYRANKS_P[[#This Row],[IDFANGRAPHS]],STEAMER_P[],COLUMN(STEAMER_P[SO]),FALSE),0)</f>
        <v>10</v>
      </c>
      <c r="P413" s="23">
        <f>IFERROR(VLOOKUP(MYRANKS_P[[#This Row],[IDFANGRAPHS]],STEAMER_P[],COLUMN(STEAMER_P[BB]),FALSE),0)</f>
        <v>4</v>
      </c>
      <c r="Q413" s="21">
        <f>IFERROR((MYRANKS_P[[#This Row],[ER]]*9)/MYRANKS_P[[#This Row],[IP]],0)</f>
        <v>3.6</v>
      </c>
      <c r="R413" s="21">
        <f>IFERROR((MYRANKS_P[[#This Row],[BB]]+MYRANKS_P[[#This Row],[H]])/MYRANKS_P[[#This Row],[IP]],0)</f>
        <v>1.3</v>
      </c>
      <c r="S413" s="23">
        <f>MYRANKS_P[[#This Row],[W]]*P_PTS_W+MYRANKS_P[[#This Row],[L]]*P_PTS_L+MYRANKS_P[[#This Row],[IP]]*P_PTS_IP+MYRANKS_P[[#This Row],[SO]]*P_PTS_K+MYRANKS_P[[#This Row],[BB]]*P_PTS_BB+MYRANKS_P[[#This Row],[H]]*P_PTS_HA+MYRANKS_P[[#This Row],[SV]]*P_PTS_SV+MYRANKS_P[[#This Row],[HR]]*P_PTS_HRA+MYRANKS_P[[#This Row],[ER]]*P_PTS_ER</f>
        <v>0</v>
      </c>
      <c r="T413" s="23">
        <f>VLOOKUP(MYRANKS_P[[#This Row],[POS]],REPLACEMENT_LEVEL[],3,FALSE)</f>
        <v>0</v>
      </c>
      <c r="U413" s="23">
        <f>MYRANKS_P[[#This Row],[PROJ PTS]]-MYRANKS_P[[#This Row],[REPL LEVEL]]</f>
        <v>0</v>
      </c>
      <c r="V413" s="30">
        <f>RANK(MYRANKS_P[[#This Row],[POINTS OVER REPL]],MYRANKS_P[POINTS OVER REPL])</f>
        <v>1</v>
      </c>
      <c r="W413" s="29">
        <f>IF(MYRANKS_P[[#This Row],[RANK]]&lt;=TOTAL_PITCHERS_DRAFTED,MYRANKS_P[[#This Row],[POINTS OVER REPL]],0)</f>
        <v>0</v>
      </c>
      <c r="X413" s="35">
        <f>MYRANKS_P[[#This Row],[POINTS OVER REPL]]*DOLLAR_VALUE_PER_POINT+1</f>
        <v>1</v>
      </c>
      <c r="Y413" s="35"/>
      <c r="Z413" s="29">
        <f>IF(AND(MYRANKS_P[[#This Row],[RANK]]&lt;=(TOTAL_PITCHERS_DRAFTED-PITCHERS_BELOW_REPL_DRAFTED),MYRANKS_P[[#This Row],[$ACTUAL]]=""),MYRANKS_P[[#This Row],[POINTS OVER REPL]],0)</f>
        <v>0</v>
      </c>
      <c r="AA413" s="40">
        <f>IF(MYRANKS_P[[#This Row],[$ACTUAL]]="",MYRANKS_P[[#This Row],[POINTS OVER REPL]]*REMAINING_DOLLAR_VALUE_PER_POINT+1,0)</f>
        <v>1</v>
      </c>
    </row>
    <row r="414" spans="1:27" x14ac:dyDescent="0.25">
      <c r="A414" s="4" t="s">
        <v>12772</v>
      </c>
      <c r="B414" s="14" t="str">
        <f>VLOOKUP(MYRANKS_P[[#This Row],[PLAYERID]],PLAYERIDMAP2[],COLUMN(PLAYERIDMAP2[LASTNAME]),FALSE)</f>
        <v>Gorzelanny</v>
      </c>
      <c r="C414" s="14" t="str">
        <f>VLOOKUP(MYRANKS_P[[#This Row],[PLAYERID]],PLAYERIDMAP2[],COLUMN(PLAYERIDMAP2[FIRSTNAME]),FALSE)</f>
        <v>Tom</v>
      </c>
      <c r="D414" s="14" t="str">
        <f>MYRANKS_P[[#This Row],[FNAME]]&amp;" "&amp;MYRANKS_P[[#This Row],[LNAME]]</f>
        <v>Tom Gorzelanny</v>
      </c>
      <c r="E414" s="14" t="str">
        <f>VLOOKUP(MYRANKS_P[[#This Row],[PLAYERID]],PLAYERIDMAP2[],COLUMN(PLAYERIDMAP2[TEAM]),FALSE)</f>
        <v>DET</v>
      </c>
      <c r="F414" s="14" t="str">
        <f>VLOOKUP(MYRANKS_P[[#This Row],[PLAYERID]],PLAYERIDMAP2[],COLUMN(PLAYERIDMAP2[POS]),FALSE)</f>
        <v>P</v>
      </c>
      <c r="G414" s="14">
        <f>IFERROR(VALUE(VLOOKUP(MYRANKS_P[[#This Row],[PLAYERID]],PLAYERIDMAP2[],COLUMN(PLAYERIDMAP2[IDFANGRAPHS]),FALSE)),VLOOKUP(MYRANKS_P[[#This Row],[PLAYERID]],PLAYERIDMAP2[],COLUMN(PLAYERIDMAP2[IDFANGRAPHS]),FALSE))</f>
        <v>6244</v>
      </c>
      <c r="H414" s="23">
        <f>IFERROR(VLOOKUP(MYRANKS_P[[#This Row],[IDFANGRAPHS]],STEAMER_P[],COLUMN(STEAMER_P[W]),FALSE),0)</f>
        <v>0</v>
      </c>
      <c r="I414" s="23">
        <f>IFERROR(VLOOKUP(MYRANKS_P[[#This Row],[IDFANGRAPHS]],STEAMER_P[],COLUMN(STEAMER_P[L]),FALSE),0)</f>
        <v>0</v>
      </c>
      <c r="J414" s="23">
        <f>IFERROR(VLOOKUP(MYRANKS_P[[#This Row],[IDFANGRAPHS]],STEAMER_P[],COLUMN(STEAMER_P[SV]),FALSE),0)</f>
        <v>0</v>
      </c>
      <c r="K414" s="23">
        <f>IFERROR(VLOOKUP(MYRANKS_P[[#This Row],[IDFANGRAPHS]],STEAMER_P[],COLUMN(STEAMER_P[IP]),FALSE),0)</f>
        <v>10</v>
      </c>
      <c r="L414" s="23">
        <f>IFERROR(VLOOKUP(MYRANKS_P[[#This Row],[IDFANGRAPHS]],STEAMER_P[],COLUMN(STEAMER_P[H]),FALSE),0)</f>
        <v>9</v>
      </c>
      <c r="M414" s="23">
        <f>IFERROR(VLOOKUP(MYRANKS_P[[#This Row],[IDFANGRAPHS]],STEAMER_P[],COLUMN(STEAMER_P[ER]),FALSE),0)</f>
        <v>4</v>
      </c>
      <c r="N414" s="23">
        <f>IFERROR(VLOOKUP(MYRANKS_P[[#This Row],[IDFANGRAPHS]],STEAMER_P[],COLUMN(STEAMER_P[HR]),FALSE),0)</f>
        <v>1</v>
      </c>
      <c r="O414" s="23">
        <f>IFERROR(VLOOKUP(MYRANKS_P[[#This Row],[IDFANGRAPHS]],STEAMER_P[],COLUMN(STEAMER_P[SO]),FALSE),0)</f>
        <v>10</v>
      </c>
      <c r="P414" s="23">
        <f>IFERROR(VLOOKUP(MYRANKS_P[[#This Row],[IDFANGRAPHS]],STEAMER_P[],COLUMN(STEAMER_P[BB]),FALSE),0)</f>
        <v>4</v>
      </c>
      <c r="Q414" s="21">
        <f>IFERROR((MYRANKS_P[[#This Row],[ER]]*9)/MYRANKS_P[[#This Row],[IP]],0)</f>
        <v>3.6</v>
      </c>
      <c r="R414" s="21">
        <f>IFERROR((MYRANKS_P[[#This Row],[BB]]+MYRANKS_P[[#This Row],[H]])/MYRANKS_P[[#This Row],[IP]],0)</f>
        <v>1.3</v>
      </c>
      <c r="S414" s="23">
        <f>MYRANKS_P[[#This Row],[W]]*P_PTS_W+MYRANKS_P[[#This Row],[L]]*P_PTS_L+MYRANKS_P[[#This Row],[IP]]*P_PTS_IP+MYRANKS_P[[#This Row],[SO]]*P_PTS_K+MYRANKS_P[[#This Row],[BB]]*P_PTS_BB+MYRANKS_P[[#This Row],[H]]*P_PTS_HA+MYRANKS_P[[#This Row],[SV]]*P_PTS_SV+MYRANKS_P[[#This Row],[HR]]*P_PTS_HRA+MYRANKS_P[[#This Row],[ER]]*P_PTS_ER</f>
        <v>0</v>
      </c>
      <c r="T414" s="23">
        <f>VLOOKUP(MYRANKS_P[[#This Row],[POS]],REPLACEMENT_LEVEL[],3,FALSE)</f>
        <v>0</v>
      </c>
      <c r="U414" s="23">
        <f>MYRANKS_P[[#This Row],[PROJ PTS]]-MYRANKS_P[[#This Row],[REPL LEVEL]]</f>
        <v>0</v>
      </c>
      <c r="V414" s="30">
        <f>RANK(MYRANKS_P[[#This Row],[POINTS OVER REPL]],MYRANKS_P[POINTS OVER REPL])</f>
        <v>1</v>
      </c>
      <c r="W414" s="29">
        <f>IF(MYRANKS_P[[#This Row],[RANK]]&lt;=TOTAL_PITCHERS_DRAFTED,MYRANKS_P[[#This Row],[POINTS OVER REPL]],0)</f>
        <v>0</v>
      </c>
      <c r="X414" s="35">
        <f>MYRANKS_P[[#This Row],[POINTS OVER REPL]]*DOLLAR_VALUE_PER_POINT+1</f>
        <v>1</v>
      </c>
      <c r="Y414" s="35"/>
      <c r="Z414" s="29">
        <f>IF(AND(MYRANKS_P[[#This Row],[RANK]]&lt;=(TOTAL_PITCHERS_DRAFTED-PITCHERS_BELOW_REPL_DRAFTED),MYRANKS_P[[#This Row],[$ACTUAL]]=""),MYRANKS_P[[#This Row],[POINTS OVER REPL]],0)</f>
        <v>0</v>
      </c>
      <c r="AA414" s="40">
        <f>IF(MYRANKS_P[[#This Row],[$ACTUAL]]="",MYRANKS_P[[#This Row],[POINTS OVER REPL]]*REMAINING_DOLLAR_VALUE_PER_POINT+1,0)</f>
        <v>1</v>
      </c>
    </row>
    <row r="415" spans="1:27" x14ac:dyDescent="0.25">
      <c r="A415" s="2" t="s">
        <v>10986</v>
      </c>
      <c r="B415" s="14" t="str">
        <f>VLOOKUP(MYRANKS_P[[#This Row],[PLAYERID]],PLAYERIDMAP2[],COLUMN(PLAYERIDMAP2[LASTNAME]),FALSE)</f>
        <v>Aardsma</v>
      </c>
      <c r="C415" s="14" t="str">
        <f>VLOOKUP(MYRANKS_P[[#This Row],[PLAYERID]],PLAYERIDMAP2[],COLUMN(PLAYERIDMAP2[FIRSTNAME]),FALSE)</f>
        <v>David</v>
      </c>
      <c r="D415" s="14" t="str">
        <f>MYRANKS_P[[#This Row],[FNAME]]&amp;" "&amp;MYRANKS_P[[#This Row],[LNAME]]</f>
        <v>David Aardsma</v>
      </c>
      <c r="E415" s="14" t="str">
        <f>VLOOKUP(MYRANKS_P[[#This Row],[PLAYERID]],PLAYERIDMAP2[],COLUMN(PLAYERIDMAP2[TEAM]),FALSE)</f>
        <v>NYY</v>
      </c>
      <c r="F415" s="14" t="str">
        <f>VLOOKUP(MYRANKS_P[[#This Row],[PLAYERID]],PLAYERIDMAP2[],COLUMN(PLAYERIDMAP2[POS]),FALSE)</f>
        <v>P</v>
      </c>
      <c r="G415" s="14">
        <f>IFERROR(VALUE(VLOOKUP(MYRANKS_P[[#This Row],[PLAYERID]],PLAYERIDMAP2[],COLUMN(PLAYERIDMAP2[IDFANGRAPHS]),FALSE)),VLOOKUP(MYRANKS_P[[#This Row],[PLAYERID]],PLAYERIDMAP2[],COLUMN(PLAYERIDMAP2[IDFANGRAPHS]),FALSE))</f>
        <v>1902</v>
      </c>
      <c r="H415" s="23">
        <f>IFERROR(VLOOKUP(MYRANKS_P[[#This Row],[IDFANGRAPHS]],STEAMER_P[],COLUMN(STEAMER_P[W]),FALSE),0)</f>
        <v>0</v>
      </c>
      <c r="I415" s="23">
        <f>IFERROR(VLOOKUP(MYRANKS_P[[#This Row],[IDFANGRAPHS]],STEAMER_P[],COLUMN(STEAMER_P[L]),FALSE),0)</f>
        <v>1</v>
      </c>
      <c r="J415" s="23">
        <f>IFERROR(VLOOKUP(MYRANKS_P[[#This Row],[IDFANGRAPHS]],STEAMER_P[],COLUMN(STEAMER_P[SV]),FALSE),0)</f>
        <v>0</v>
      </c>
      <c r="K415" s="23">
        <f>IFERROR(VLOOKUP(MYRANKS_P[[#This Row],[IDFANGRAPHS]],STEAMER_P[],COLUMN(STEAMER_P[IP]),FALSE),0)</f>
        <v>10</v>
      </c>
      <c r="L415" s="23">
        <f>IFERROR(VLOOKUP(MYRANKS_P[[#This Row],[IDFANGRAPHS]],STEAMER_P[],COLUMN(STEAMER_P[H]),FALSE),0)</f>
        <v>9</v>
      </c>
      <c r="M415" s="23">
        <f>IFERROR(VLOOKUP(MYRANKS_P[[#This Row],[IDFANGRAPHS]],STEAMER_P[],COLUMN(STEAMER_P[ER]),FALSE),0)</f>
        <v>4</v>
      </c>
      <c r="N415" s="23">
        <f>IFERROR(VLOOKUP(MYRANKS_P[[#This Row],[IDFANGRAPHS]],STEAMER_P[],COLUMN(STEAMER_P[HR]),FALSE),0)</f>
        <v>1</v>
      </c>
      <c r="O415" s="23">
        <f>IFERROR(VLOOKUP(MYRANKS_P[[#This Row],[IDFANGRAPHS]],STEAMER_P[],COLUMN(STEAMER_P[SO]),FALSE),0)</f>
        <v>10</v>
      </c>
      <c r="P415" s="23">
        <f>IFERROR(VLOOKUP(MYRANKS_P[[#This Row],[IDFANGRAPHS]],STEAMER_P[],COLUMN(STEAMER_P[BB]),FALSE),0)</f>
        <v>4</v>
      </c>
      <c r="Q415" s="21">
        <f>IFERROR((MYRANKS_P[[#This Row],[ER]]*9)/MYRANKS_P[[#This Row],[IP]],0)</f>
        <v>3.6</v>
      </c>
      <c r="R415" s="21">
        <f>IFERROR((MYRANKS_P[[#This Row],[BB]]+MYRANKS_P[[#This Row],[H]])/MYRANKS_P[[#This Row],[IP]],0)</f>
        <v>1.3</v>
      </c>
      <c r="S415" s="23">
        <f>MYRANKS_P[[#This Row],[W]]*P_PTS_W+MYRANKS_P[[#This Row],[L]]*P_PTS_L+MYRANKS_P[[#This Row],[IP]]*P_PTS_IP+MYRANKS_P[[#This Row],[SO]]*P_PTS_K+MYRANKS_P[[#This Row],[BB]]*P_PTS_BB+MYRANKS_P[[#This Row],[H]]*P_PTS_HA+MYRANKS_P[[#This Row],[SV]]*P_PTS_SV+MYRANKS_P[[#This Row],[HR]]*P_PTS_HRA+MYRANKS_P[[#This Row],[ER]]*P_PTS_ER</f>
        <v>0</v>
      </c>
      <c r="T415" s="23">
        <f>VLOOKUP(MYRANKS_P[[#This Row],[POS]],REPLACEMENT_LEVEL[],3,FALSE)</f>
        <v>0</v>
      </c>
      <c r="U415" s="23">
        <f>MYRANKS_P[[#This Row],[PROJ PTS]]-MYRANKS_P[[#This Row],[REPL LEVEL]]</f>
        <v>0</v>
      </c>
      <c r="V415" s="30">
        <f>RANK(MYRANKS_P[[#This Row],[POINTS OVER REPL]],MYRANKS_P[POINTS OVER REPL])</f>
        <v>1</v>
      </c>
      <c r="W415" s="29">
        <f>IF(MYRANKS_P[[#This Row],[RANK]]&lt;=TOTAL_PITCHERS_DRAFTED,MYRANKS_P[[#This Row],[POINTS OVER REPL]],0)</f>
        <v>0</v>
      </c>
      <c r="X415" s="35">
        <f>MYRANKS_P[[#This Row],[POINTS OVER REPL]]*DOLLAR_VALUE_PER_POINT+1</f>
        <v>1</v>
      </c>
      <c r="Y415" s="35"/>
      <c r="Z415" s="29">
        <f>IF(AND(MYRANKS_P[[#This Row],[RANK]]&lt;=(TOTAL_PITCHERS_DRAFTED-PITCHERS_BELOW_REPL_DRAFTED),MYRANKS_P[[#This Row],[$ACTUAL]]=""),MYRANKS_P[[#This Row],[POINTS OVER REPL]],0)</f>
        <v>0</v>
      </c>
      <c r="AA415" s="40">
        <f>IF(MYRANKS_P[[#This Row],[$ACTUAL]]="",MYRANKS_P[[#This Row],[POINTS OVER REPL]]*REMAINING_DOLLAR_VALUE_PER_POINT+1,0)</f>
        <v>1</v>
      </c>
    </row>
    <row r="416" spans="1:27" x14ac:dyDescent="0.25">
      <c r="A416" s="2" t="s">
        <v>11227</v>
      </c>
      <c r="B416" s="14" t="str">
        <f>VLOOKUP(MYRANKS_P[[#This Row],[PLAYERID]],PLAYERIDMAP2[],COLUMN(PLAYERIDMAP2[LASTNAME]),FALSE)</f>
        <v>Bailey</v>
      </c>
      <c r="C416" s="14" t="str">
        <f>VLOOKUP(MYRANKS_P[[#This Row],[PLAYERID]],PLAYERIDMAP2[],COLUMN(PLAYERIDMAP2[FIRSTNAME]),FALSE)</f>
        <v>Andrew</v>
      </c>
      <c r="D416" s="14" t="str">
        <f>MYRANKS_P[[#This Row],[FNAME]]&amp;" "&amp;MYRANKS_P[[#This Row],[LNAME]]</f>
        <v>Andrew Bailey</v>
      </c>
      <c r="E416" s="14" t="str">
        <f>VLOOKUP(MYRANKS_P[[#This Row],[PLAYERID]],PLAYERIDMAP2[],COLUMN(PLAYERIDMAP2[TEAM]),FALSE)</f>
        <v>NYY</v>
      </c>
      <c r="F416" s="14" t="str">
        <f>VLOOKUP(MYRANKS_P[[#This Row],[PLAYERID]],PLAYERIDMAP2[],COLUMN(PLAYERIDMAP2[POS]),FALSE)</f>
        <v>P</v>
      </c>
      <c r="G416" s="14">
        <f>IFERROR(VALUE(VLOOKUP(MYRANKS_P[[#This Row],[PLAYERID]],PLAYERIDMAP2[],COLUMN(PLAYERIDMAP2[IDFANGRAPHS]),FALSE)),VLOOKUP(MYRANKS_P[[#This Row],[PLAYERID]],PLAYERIDMAP2[],COLUMN(PLAYERIDMAP2[IDFANGRAPHS]),FALSE))</f>
        <v>1368</v>
      </c>
      <c r="H416" s="23">
        <f>IFERROR(VLOOKUP(MYRANKS_P[[#This Row],[IDFANGRAPHS]],STEAMER_P[],COLUMN(STEAMER_P[W]),FALSE),0)</f>
        <v>0</v>
      </c>
      <c r="I416" s="23">
        <f>IFERROR(VLOOKUP(MYRANKS_P[[#This Row],[IDFANGRAPHS]],STEAMER_P[],COLUMN(STEAMER_P[L]),FALSE),0)</f>
        <v>1</v>
      </c>
      <c r="J416" s="23">
        <f>IFERROR(VLOOKUP(MYRANKS_P[[#This Row],[IDFANGRAPHS]],STEAMER_P[],COLUMN(STEAMER_P[SV]),FALSE),0)</f>
        <v>0</v>
      </c>
      <c r="K416" s="23">
        <f>IFERROR(VLOOKUP(MYRANKS_P[[#This Row],[IDFANGRAPHS]],STEAMER_P[],COLUMN(STEAMER_P[IP]),FALSE),0)</f>
        <v>10</v>
      </c>
      <c r="L416" s="23">
        <f>IFERROR(VLOOKUP(MYRANKS_P[[#This Row],[IDFANGRAPHS]],STEAMER_P[],COLUMN(STEAMER_P[H]),FALSE),0)</f>
        <v>9</v>
      </c>
      <c r="M416" s="23">
        <f>IFERROR(VLOOKUP(MYRANKS_P[[#This Row],[IDFANGRAPHS]],STEAMER_P[],COLUMN(STEAMER_P[ER]),FALSE),0)</f>
        <v>4</v>
      </c>
      <c r="N416" s="23">
        <f>IFERROR(VLOOKUP(MYRANKS_P[[#This Row],[IDFANGRAPHS]],STEAMER_P[],COLUMN(STEAMER_P[HR]),FALSE),0)</f>
        <v>1</v>
      </c>
      <c r="O416" s="23">
        <f>IFERROR(VLOOKUP(MYRANKS_P[[#This Row],[IDFANGRAPHS]],STEAMER_P[],COLUMN(STEAMER_P[SO]),FALSE),0)</f>
        <v>10</v>
      </c>
      <c r="P416" s="23">
        <f>IFERROR(VLOOKUP(MYRANKS_P[[#This Row],[IDFANGRAPHS]],STEAMER_P[],COLUMN(STEAMER_P[BB]),FALSE),0)</f>
        <v>4</v>
      </c>
      <c r="Q416" s="21">
        <f>IFERROR((MYRANKS_P[[#This Row],[ER]]*9)/MYRANKS_P[[#This Row],[IP]],0)</f>
        <v>3.6</v>
      </c>
      <c r="R416" s="21">
        <f>IFERROR((MYRANKS_P[[#This Row],[BB]]+MYRANKS_P[[#This Row],[H]])/MYRANKS_P[[#This Row],[IP]],0)</f>
        <v>1.3</v>
      </c>
      <c r="S416" s="23">
        <f>MYRANKS_P[[#This Row],[W]]*P_PTS_W+MYRANKS_P[[#This Row],[L]]*P_PTS_L+MYRANKS_P[[#This Row],[IP]]*P_PTS_IP+MYRANKS_P[[#This Row],[SO]]*P_PTS_K+MYRANKS_P[[#This Row],[BB]]*P_PTS_BB+MYRANKS_P[[#This Row],[H]]*P_PTS_HA+MYRANKS_P[[#This Row],[SV]]*P_PTS_SV+MYRANKS_P[[#This Row],[HR]]*P_PTS_HRA+MYRANKS_P[[#This Row],[ER]]*P_PTS_ER</f>
        <v>0</v>
      </c>
      <c r="T416" s="23">
        <f>VLOOKUP(MYRANKS_P[[#This Row],[POS]],REPLACEMENT_LEVEL[],3,FALSE)</f>
        <v>0</v>
      </c>
      <c r="U416" s="23">
        <f>MYRANKS_P[[#This Row],[PROJ PTS]]-MYRANKS_P[[#This Row],[REPL LEVEL]]</f>
        <v>0</v>
      </c>
      <c r="V416" s="30">
        <f>RANK(MYRANKS_P[[#This Row],[POINTS OVER REPL]],MYRANKS_P[POINTS OVER REPL])</f>
        <v>1</v>
      </c>
      <c r="W416" s="29">
        <f>IF(MYRANKS_P[[#This Row],[RANK]]&lt;=TOTAL_PITCHERS_DRAFTED,MYRANKS_P[[#This Row],[POINTS OVER REPL]],0)</f>
        <v>0</v>
      </c>
      <c r="X416" s="35">
        <f>MYRANKS_P[[#This Row],[POINTS OVER REPL]]*DOLLAR_VALUE_PER_POINT+1</f>
        <v>1</v>
      </c>
      <c r="Y416" s="35"/>
      <c r="Z416" s="29">
        <f>IF(AND(MYRANKS_P[[#This Row],[RANK]]&lt;=(TOTAL_PITCHERS_DRAFTED-PITCHERS_BELOW_REPL_DRAFTED),MYRANKS_P[[#This Row],[$ACTUAL]]=""),MYRANKS_P[[#This Row],[POINTS OVER REPL]],0)</f>
        <v>0</v>
      </c>
      <c r="AA416" s="40">
        <f>IF(MYRANKS_P[[#This Row],[$ACTUAL]]="",MYRANKS_P[[#This Row],[POINTS OVER REPL]]*REMAINING_DOLLAR_VALUE_PER_POINT+1,0)</f>
        <v>1</v>
      </c>
    </row>
    <row r="417" spans="1:27" x14ac:dyDescent="0.25">
      <c r="A417" s="2" t="s">
        <v>13351</v>
      </c>
      <c r="B417" s="14" t="str">
        <f>VLOOKUP(MYRANKS_P[[#This Row],[PLAYERID]],PLAYERIDMAP2[],COLUMN(PLAYERIDMAP2[LASTNAME]),FALSE)</f>
        <v>Johnson</v>
      </c>
      <c r="C417" s="14" t="str">
        <f>VLOOKUP(MYRANKS_P[[#This Row],[PLAYERID]],PLAYERIDMAP2[],COLUMN(PLAYERIDMAP2[FIRSTNAME]),FALSE)</f>
        <v>Steve</v>
      </c>
      <c r="D417" s="14" t="str">
        <f>MYRANKS_P[[#This Row],[FNAME]]&amp;" "&amp;MYRANKS_P[[#This Row],[LNAME]]</f>
        <v>Steve Johnson</v>
      </c>
      <c r="E417" s="14" t="str">
        <f>VLOOKUP(MYRANKS_P[[#This Row],[PLAYERID]],PLAYERIDMAP2[],COLUMN(PLAYERIDMAP2[TEAM]),FALSE)</f>
        <v>BAL</v>
      </c>
      <c r="F417" s="14" t="str">
        <f>VLOOKUP(MYRANKS_P[[#This Row],[PLAYERID]],PLAYERIDMAP2[],COLUMN(PLAYERIDMAP2[POS]),FALSE)</f>
        <v>P</v>
      </c>
      <c r="G417" s="14">
        <f>IFERROR(VALUE(VLOOKUP(MYRANKS_P[[#This Row],[PLAYERID]],PLAYERIDMAP2[],COLUMN(PLAYERIDMAP2[IDFANGRAPHS]),FALSE)),VLOOKUP(MYRANKS_P[[#This Row],[PLAYERID]],PLAYERIDMAP2[],COLUMN(PLAYERIDMAP2[IDFANGRAPHS]),FALSE))</f>
        <v>4053</v>
      </c>
      <c r="H417" s="23">
        <f>IFERROR(VLOOKUP(MYRANKS_P[[#This Row],[IDFANGRAPHS]],STEAMER_P[],COLUMN(STEAMER_P[W]),FALSE),0)</f>
        <v>0</v>
      </c>
      <c r="I417" s="23">
        <f>IFERROR(VLOOKUP(MYRANKS_P[[#This Row],[IDFANGRAPHS]],STEAMER_P[],COLUMN(STEAMER_P[L]),FALSE),0)</f>
        <v>0</v>
      </c>
      <c r="J417" s="23">
        <f>IFERROR(VLOOKUP(MYRANKS_P[[#This Row],[IDFANGRAPHS]],STEAMER_P[],COLUMN(STEAMER_P[SV]),FALSE),0)</f>
        <v>0</v>
      </c>
      <c r="K417" s="23">
        <f>IFERROR(VLOOKUP(MYRANKS_P[[#This Row],[IDFANGRAPHS]],STEAMER_P[],COLUMN(STEAMER_P[IP]),FALSE),0)</f>
        <v>10</v>
      </c>
      <c r="L417" s="23">
        <f>IFERROR(VLOOKUP(MYRANKS_P[[#This Row],[IDFANGRAPHS]],STEAMER_P[],COLUMN(STEAMER_P[H]),FALSE),0)</f>
        <v>9</v>
      </c>
      <c r="M417" s="23">
        <f>IFERROR(VLOOKUP(MYRANKS_P[[#This Row],[IDFANGRAPHS]],STEAMER_P[],COLUMN(STEAMER_P[ER]),FALSE),0)</f>
        <v>4</v>
      </c>
      <c r="N417" s="23">
        <f>IFERROR(VLOOKUP(MYRANKS_P[[#This Row],[IDFANGRAPHS]],STEAMER_P[],COLUMN(STEAMER_P[HR]),FALSE),0)</f>
        <v>1</v>
      </c>
      <c r="O417" s="23">
        <f>IFERROR(VLOOKUP(MYRANKS_P[[#This Row],[IDFANGRAPHS]],STEAMER_P[],COLUMN(STEAMER_P[SO]),FALSE),0)</f>
        <v>10</v>
      </c>
      <c r="P417" s="23">
        <f>IFERROR(VLOOKUP(MYRANKS_P[[#This Row],[IDFANGRAPHS]],STEAMER_P[],COLUMN(STEAMER_P[BB]),FALSE),0)</f>
        <v>4</v>
      </c>
      <c r="Q417" s="21">
        <f>IFERROR((MYRANKS_P[[#This Row],[ER]]*9)/MYRANKS_P[[#This Row],[IP]],0)</f>
        <v>3.6</v>
      </c>
      <c r="R417" s="21">
        <f>IFERROR((MYRANKS_P[[#This Row],[BB]]+MYRANKS_P[[#This Row],[H]])/MYRANKS_P[[#This Row],[IP]],0)</f>
        <v>1.3</v>
      </c>
      <c r="S417" s="23">
        <f>MYRANKS_P[[#This Row],[W]]*P_PTS_W+MYRANKS_P[[#This Row],[L]]*P_PTS_L+MYRANKS_P[[#This Row],[IP]]*P_PTS_IP+MYRANKS_P[[#This Row],[SO]]*P_PTS_K+MYRANKS_P[[#This Row],[BB]]*P_PTS_BB+MYRANKS_P[[#This Row],[H]]*P_PTS_HA+MYRANKS_P[[#This Row],[SV]]*P_PTS_SV+MYRANKS_P[[#This Row],[HR]]*P_PTS_HRA+MYRANKS_P[[#This Row],[ER]]*P_PTS_ER</f>
        <v>0</v>
      </c>
      <c r="T417" s="23">
        <f>VLOOKUP(MYRANKS_P[[#This Row],[POS]],REPLACEMENT_LEVEL[],3,FALSE)</f>
        <v>0</v>
      </c>
      <c r="U417" s="23">
        <f>MYRANKS_P[[#This Row],[PROJ PTS]]-MYRANKS_P[[#This Row],[REPL LEVEL]]</f>
        <v>0</v>
      </c>
      <c r="V417" s="30">
        <f>RANK(MYRANKS_P[[#This Row],[POINTS OVER REPL]],MYRANKS_P[POINTS OVER REPL])</f>
        <v>1</v>
      </c>
      <c r="W417" s="29">
        <f>IF(MYRANKS_P[[#This Row],[RANK]]&lt;=TOTAL_PITCHERS_DRAFTED,MYRANKS_P[[#This Row],[POINTS OVER REPL]],0)</f>
        <v>0</v>
      </c>
      <c r="X417" s="35">
        <f>MYRANKS_P[[#This Row],[POINTS OVER REPL]]*DOLLAR_VALUE_PER_POINT+1</f>
        <v>1</v>
      </c>
      <c r="Y417" s="35"/>
      <c r="Z417" s="29">
        <f>IF(AND(MYRANKS_P[[#This Row],[RANK]]&lt;=(TOTAL_PITCHERS_DRAFTED-PITCHERS_BELOW_REPL_DRAFTED),MYRANKS_P[[#This Row],[$ACTUAL]]=""),MYRANKS_P[[#This Row],[POINTS OVER REPL]],0)</f>
        <v>0</v>
      </c>
      <c r="AA417" s="40">
        <f>IF(MYRANKS_P[[#This Row],[$ACTUAL]]="",MYRANKS_P[[#This Row],[POINTS OVER REPL]]*REMAINING_DOLLAR_VALUE_PER_POINT+1,0)</f>
        <v>1</v>
      </c>
    </row>
    <row r="418" spans="1:27" x14ac:dyDescent="0.25">
      <c r="A418" s="2" t="s">
        <v>11688</v>
      </c>
      <c r="B418" s="14" t="str">
        <f>VLOOKUP(MYRANKS_P[[#This Row],[PLAYERID]],PLAYERIDMAP2[],COLUMN(PLAYERIDMAP2[LASTNAME]),FALSE)</f>
        <v>Capuano</v>
      </c>
      <c r="C418" s="14" t="str">
        <f>VLOOKUP(MYRANKS_P[[#This Row],[PLAYERID]],PLAYERIDMAP2[],COLUMN(PLAYERIDMAP2[FIRSTNAME]),FALSE)</f>
        <v>Chris</v>
      </c>
      <c r="D418" s="14" t="str">
        <f>MYRANKS_P[[#This Row],[FNAME]]&amp;" "&amp;MYRANKS_P[[#This Row],[LNAME]]</f>
        <v>Chris Capuano</v>
      </c>
      <c r="E418" s="14" t="str">
        <f>VLOOKUP(MYRANKS_P[[#This Row],[PLAYERID]],PLAYERIDMAP2[],COLUMN(PLAYERIDMAP2[TEAM]),FALSE)</f>
        <v>NYY</v>
      </c>
      <c r="F418" s="14" t="str">
        <f>VLOOKUP(MYRANKS_P[[#This Row],[PLAYERID]],PLAYERIDMAP2[],COLUMN(PLAYERIDMAP2[POS]),FALSE)</f>
        <v>P</v>
      </c>
      <c r="G418" s="14">
        <f>IFERROR(VALUE(VLOOKUP(MYRANKS_P[[#This Row],[PLAYERID]],PLAYERIDMAP2[],COLUMN(PLAYERIDMAP2[IDFANGRAPHS]),FALSE)),VLOOKUP(MYRANKS_P[[#This Row],[PLAYERID]],PLAYERIDMAP2[],COLUMN(PLAYERIDMAP2[IDFANGRAPHS]),FALSE))</f>
        <v>1701</v>
      </c>
      <c r="H418" s="23">
        <f>IFERROR(VLOOKUP(MYRANKS_P[[#This Row],[IDFANGRAPHS]],STEAMER_P[],COLUMN(STEAMER_P[W]),FALSE),0)</f>
        <v>0</v>
      </c>
      <c r="I418" s="23">
        <f>IFERROR(VLOOKUP(MYRANKS_P[[#This Row],[IDFANGRAPHS]],STEAMER_P[],COLUMN(STEAMER_P[L]),FALSE),0)</f>
        <v>0</v>
      </c>
      <c r="J418" s="23">
        <f>IFERROR(VLOOKUP(MYRANKS_P[[#This Row],[IDFANGRAPHS]],STEAMER_P[],COLUMN(STEAMER_P[SV]),FALSE),0)</f>
        <v>0</v>
      </c>
      <c r="K418" s="23">
        <f>IFERROR(VLOOKUP(MYRANKS_P[[#This Row],[IDFANGRAPHS]],STEAMER_P[],COLUMN(STEAMER_P[IP]),FALSE),0)</f>
        <v>10</v>
      </c>
      <c r="L418" s="23">
        <f>IFERROR(VLOOKUP(MYRANKS_P[[#This Row],[IDFANGRAPHS]],STEAMER_P[],COLUMN(STEAMER_P[H]),FALSE),0)</f>
        <v>9</v>
      </c>
      <c r="M418" s="23">
        <f>IFERROR(VLOOKUP(MYRANKS_P[[#This Row],[IDFANGRAPHS]],STEAMER_P[],COLUMN(STEAMER_P[ER]),FALSE),0)</f>
        <v>4</v>
      </c>
      <c r="N418" s="23">
        <f>IFERROR(VLOOKUP(MYRANKS_P[[#This Row],[IDFANGRAPHS]],STEAMER_P[],COLUMN(STEAMER_P[HR]),FALSE),0)</f>
        <v>1</v>
      </c>
      <c r="O418" s="23">
        <f>IFERROR(VLOOKUP(MYRANKS_P[[#This Row],[IDFANGRAPHS]],STEAMER_P[],COLUMN(STEAMER_P[SO]),FALSE),0)</f>
        <v>9</v>
      </c>
      <c r="P418" s="23">
        <f>IFERROR(VLOOKUP(MYRANKS_P[[#This Row],[IDFANGRAPHS]],STEAMER_P[],COLUMN(STEAMER_P[BB]),FALSE),0)</f>
        <v>3</v>
      </c>
      <c r="Q418" s="21">
        <f>IFERROR((MYRANKS_P[[#This Row],[ER]]*9)/MYRANKS_P[[#This Row],[IP]],0)</f>
        <v>3.6</v>
      </c>
      <c r="R418" s="21">
        <f>IFERROR((MYRANKS_P[[#This Row],[BB]]+MYRANKS_P[[#This Row],[H]])/MYRANKS_P[[#This Row],[IP]],0)</f>
        <v>1.2</v>
      </c>
      <c r="S418" s="23">
        <f>MYRANKS_P[[#This Row],[W]]*P_PTS_W+MYRANKS_P[[#This Row],[L]]*P_PTS_L+MYRANKS_P[[#This Row],[IP]]*P_PTS_IP+MYRANKS_P[[#This Row],[SO]]*P_PTS_K+MYRANKS_P[[#This Row],[BB]]*P_PTS_BB+MYRANKS_P[[#This Row],[H]]*P_PTS_HA+MYRANKS_P[[#This Row],[SV]]*P_PTS_SV+MYRANKS_P[[#This Row],[HR]]*P_PTS_HRA+MYRANKS_P[[#This Row],[ER]]*P_PTS_ER</f>
        <v>0</v>
      </c>
      <c r="T418" s="23">
        <f>VLOOKUP(MYRANKS_P[[#This Row],[POS]],REPLACEMENT_LEVEL[],3,FALSE)</f>
        <v>0</v>
      </c>
      <c r="U418" s="23">
        <f>MYRANKS_P[[#This Row],[PROJ PTS]]-MYRANKS_P[[#This Row],[REPL LEVEL]]</f>
        <v>0</v>
      </c>
      <c r="V418" s="30">
        <f>RANK(MYRANKS_P[[#This Row],[POINTS OVER REPL]],MYRANKS_P[POINTS OVER REPL])</f>
        <v>1</v>
      </c>
      <c r="W418" s="29">
        <f>IF(MYRANKS_P[[#This Row],[RANK]]&lt;=TOTAL_PITCHERS_DRAFTED,MYRANKS_P[[#This Row],[POINTS OVER REPL]],0)</f>
        <v>0</v>
      </c>
      <c r="X418" s="35">
        <f>MYRANKS_P[[#This Row],[POINTS OVER REPL]]*DOLLAR_VALUE_PER_POINT+1</f>
        <v>1</v>
      </c>
      <c r="Y418" s="35"/>
      <c r="Z418" s="29">
        <f>IF(AND(MYRANKS_P[[#This Row],[RANK]]&lt;=(TOTAL_PITCHERS_DRAFTED-PITCHERS_BELOW_REPL_DRAFTED),MYRANKS_P[[#This Row],[$ACTUAL]]=""),MYRANKS_P[[#This Row],[POINTS OVER REPL]],0)</f>
        <v>0</v>
      </c>
      <c r="AA418" s="40">
        <f>IF(MYRANKS_P[[#This Row],[$ACTUAL]]="",MYRANKS_P[[#This Row],[POINTS OVER REPL]]*REMAINING_DOLLAR_VALUE_PER_POINT+1,0)</f>
        <v>1</v>
      </c>
    </row>
    <row r="419" spans="1:27" x14ac:dyDescent="0.25">
      <c r="A419" s="2" t="s">
        <v>12436</v>
      </c>
      <c r="B419" s="14" t="str">
        <f>VLOOKUP(MYRANKS_P[[#This Row],[PLAYERID]],PLAYERIDMAP2[],COLUMN(PLAYERIDMAP2[LASTNAME]),FALSE)</f>
        <v>Feliz</v>
      </c>
      <c r="C419" s="14" t="str">
        <f>VLOOKUP(MYRANKS_P[[#This Row],[PLAYERID]],PLAYERIDMAP2[],COLUMN(PLAYERIDMAP2[FIRSTNAME]),FALSE)</f>
        <v>Neftali</v>
      </c>
      <c r="D419" s="14" t="str">
        <f>MYRANKS_P[[#This Row],[FNAME]]&amp;" "&amp;MYRANKS_P[[#This Row],[LNAME]]</f>
        <v>Neftali Feliz</v>
      </c>
      <c r="E419" s="14" t="str">
        <f>VLOOKUP(MYRANKS_P[[#This Row],[PLAYERID]],PLAYERIDMAP2[],COLUMN(PLAYERIDMAP2[TEAM]),FALSE)</f>
        <v>TEX</v>
      </c>
      <c r="F419" s="14" t="str">
        <f>VLOOKUP(MYRANKS_P[[#This Row],[PLAYERID]],PLAYERIDMAP2[],COLUMN(PLAYERIDMAP2[POS]),FALSE)</f>
        <v>P</v>
      </c>
      <c r="G419" s="14">
        <f>IFERROR(VALUE(VLOOKUP(MYRANKS_P[[#This Row],[PLAYERID]],PLAYERIDMAP2[],COLUMN(PLAYERIDMAP2[IDFANGRAPHS]),FALSE)),VLOOKUP(MYRANKS_P[[#This Row],[PLAYERID]],PLAYERIDMAP2[],COLUMN(PLAYERIDMAP2[IDFANGRAPHS]),FALSE))</f>
        <v>18</v>
      </c>
      <c r="H419" s="23">
        <f>IFERROR(VLOOKUP(MYRANKS_P[[#This Row],[IDFANGRAPHS]],STEAMER_P[],COLUMN(STEAMER_P[W]),FALSE),0)</f>
        <v>0</v>
      </c>
      <c r="I419" s="23">
        <f>IFERROR(VLOOKUP(MYRANKS_P[[#This Row],[IDFANGRAPHS]],STEAMER_P[],COLUMN(STEAMER_P[L]),FALSE),0)</f>
        <v>0</v>
      </c>
      <c r="J419" s="23">
        <f>IFERROR(VLOOKUP(MYRANKS_P[[#This Row],[IDFANGRAPHS]],STEAMER_P[],COLUMN(STEAMER_P[SV]),FALSE),0)</f>
        <v>0</v>
      </c>
      <c r="K419" s="23">
        <f>IFERROR(VLOOKUP(MYRANKS_P[[#This Row],[IDFANGRAPHS]],STEAMER_P[],COLUMN(STEAMER_P[IP]),FALSE),0)</f>
        <v>10</v>
      </c>
      <c r="L419" s="23">
        <f>IFERROR(VLOOKUP(MYRANKS_P[[#This Row],[IDFANGRAPHS]],STEAMER_P[],COLUMN(STEAMER_P[H]),FALSE),0)</f>
        <v>9</v>
      </c>
      <c r="M419" s="23">
        <f>IFERROR(VLOOKUP(MYRANKS_P[[#This Row],[IDFANGRAPHS]],STEAMER_P[],COLUMN(STEAMER_P[ER]),FALSE),0)</f>
        <v>4</v>
      </c>
      <c r="N419" s="23">
        <f>IFERROR(VLOOKUP(MYRANKS_P[[#This Row],[IDFANGRAPHS]],STEAMER_P[],COLUMN(STEAMER_P[HR]),FALSE),0)</f>
        <v>1</v>
      </c>
      <c r="O419" s="23">
        <f>IFERROR(VLOOKUP(MYRANKS_P[[#This Row],[IDFANGRAPHS]],STEAMER_P[],COLUMN(STEAMER_P[SO]),FALSE),0)</f>
        <v>9</v>
      </c>
      <c r="P419" s="23">
        <f>IFERROR(VLOOKUP(MYRANKS_P[[#This Row],[IDFANGRAPHS]],STEAMER_P[],COLUMN(STEAMER_P[BB]),FALSE),0)</f>
        <v>4</v>
      </c>
      <c r="Q419" s="21">
        <f>IFERROR((MYRANKS_P[[#This Row],[ER]]*9)/MYRANKS_P[[#This Row],[IP]],0)</f>
        <v>3.6</v>
      </c>
      <c r="R419" s="21">
        <f>IFERROR((MYRANKS_P[[#This Row],[BB]]+MYRANKS_P[[#This Row],[H]])/MYRANKS_P[[#This Row],[IP]],0)</f>
        <v>1.3</v>
      </c>
      <c r="S419" s="23">
        <f>MYRANKS_P[[#This Row],[W]]*P_PTS_W+MYRANKS_P[[#This Row],[L]]*P_PTS_L+MYRANKS_P[[#This Row],[IP]]*P_PTS_IP+MYRANKS_P[[#This Row],[SO]]*P_PTS_K+MYRANKS_P[[#This Row],[BB]]*P_PTS_BB+MYRANKS_P[[#This Row],[H]]*P_PTS_HA+MYRANKS_P[[#This Row],[SV]]*P_PTS_SV+MYRANKS_P[[#This Row],[HR]]*P_PTS_HRA+MYRANKS_P[[#This Row],[ER]]*P_PTS_ER</f>
        <v>0</v>
      </c>
      <c r="T419" s="23">
        <f>VLOOKUP(MYRANKS_P[[#This Row],[POS]],REPLACEMENT_LEVEL[],3,FALSE)</f>
        <v>0</v>
      </c>
      <c r="U419" s="23">
        <f>MYRANKS_P[[#This Row],[PROJ PTS]]-MYRANKS_P[[#This Row],[REPL LEVEL]]</f>
        <v>0</v>
      </c>
      <c r="V419" s="30">
        <f>RANK(MYRANKS_P[[#This Row],[POINTS OVER REPL]],MYRANKS_P[POINTS OVER REPL])</f>
        <v>1</v>
      </c>
      <c r="W419" s="29">
        <f>IF(MYRANKS_P[[#This Row],[RANK]]&lt;=TOTAL_PITCHERS_DRAFTED,MYRANKS_P[[#This Row],[POINTS OVER REPL]],0)</f>
        <v>0</v>
      </c>
      <c r="X419" s="35">
        <f>MYRANKS_P[[#This Row],[POINTS OVER REPL]]*DOLLAR_VALUE_PER_POINT+1</f>
        <v>1</v>
      </c>
      <c r="Y419" s="35"/>
      <c r="Z419" s="29">
        <f>IF(AND(MYRANKS_P[[#This Row],[RANK]]&lt;=(TOTAL_PITCHERS_DRAFTED-PITCHERS_BELOW_REPL_DRAFTED),MYRANKS_P[[#This Row],[$ACTUAL]]=""),MYRANKS_P[[#This Row],[POINTS OVER REPL]],0)</f>
        <v>0</v>
      </c>
      <c r="AA419" s="40">
        <f>IF(MYRANKS_P[[#This Row],[$ACTUAL]]="",MYRANKS_P[[#This Row],[POINTS OVER REPL]]*REMAINING_DOLLAR_VALUE_PER_POINT+1,0)</f>
        <v>1</v>
      </c>
    </row>
    <row r="420" spans="1:27" x14ac:dyDescent="0.25">
      <c r="A420" s="2" t="s">
        <v>14244</v>
      </c>
      <c r="B420" s="14" t="str">
        <f>VLOOKUP(MYRANKS_P[[#This Row],[PLAYERID]],PLAYERIDMAP2[],COLUMN(PLAYERIDMAP2[LASTNAME]),FALSE)</f>
        <v>Nathan</v>
      </c>
      <c r="C420" s="14" t="str">
        <f>VLOOKUP(MYRANKS_P[[#This Row],[PLAYERID]],PLAYERIDMAP2[],COLUMN(PLAYERIDMAP2[FIRSTNAME]),FALSE)</f>
        <v>Joe</v>
      </c>
      <c r="D420" s="14" t="str">
        <f>MYRANKS_P[[#This Row],[FNAME]]&amp;" "&amp;MYRANKS_P[[#This Row],[LNAME]]</f>
        <v>Joe Nathan</v>
      </c>
      <c r="E420" s="14" t="str">
        <f>VLOOKUP(MYRANKS_P[[#This Row],[PLAYERID]],PLAYERIDMAP2[],COLUMN(PLAYERIDMAP2[TEAM]),FALSE)</f>
        <v>DET</v>
      </c>
      <c r="F420" s="14" t="str">
        <f>VLOOKUP(MYRANKS_P[[#This Row],[PLAYERID]],PLAYERIDMAP2[],COLUMN(PLAYERIDMAP2[POS]),FALSE)</f>
        <v>P</v>
      </c>
      <c r="G420" s="14">
        <f>IFERROR(VALUE(VLOOKUP(MYRANKS_P[[#This Row],[PLAYERID]],PLAYERIDMAP2[],COLUMN(PLAYERIDMAP2[IDFANGRAPHS]),FALSE)),VLOOKUP(MYRANKS_P[[#This Row],[PLAYERID]],PLAYERIDMAP2[],COLUMN(PLAYERIDMAP2[IDFANGRAPHS]),FALSE))</f>
        <v>1122</v>
      </c>
      <c r="H420" s="23">
        <f>IFERROR(VLOOKUP(MYRANKS_P[[#This Row],[IDFANGRAPHS]],STEAMER_P[],COLUMN(STEAMER_P[W]),FALSE),0)</f>
        <v>0</v>
      </c>
      <c r="I420" s="23">
        <f>IFERROR(VLOOKUP(MYRANKS_P[[#This Row],[IDFANGRAPHS]],STEAMER_P[],COLUMN(STEAMER_P[L]),FALSE),0)</f>
        <v>0</v>
      </c>
      <c r="J420" s="23">
        <f>IFERROR(VLOOKUP(MYRANKS_P[[#This Row],[IDFANGRAPHS]],STEAMER_P[],COLUMN(STEAMER_P[SV]),FALSE),0)</f>
        <v>0</v>
      </c>
      <c r="K420" s="23">
        <f>IFERROR(VLOOKUP(MYRANKS_P[[#This Row],[IDFANGRAPHS]],STEAMER_P[],COLUMN(STEAMER_P[IP]),FALSE),0)</f>
        <v>10</v>
      </c>
      <c r="L420" s="23">
        <f>IFERROR(VLOOKUP(MYRANKS_P[[#This Row],[IDFANGRAPHS]],STEAMER_P[],COLUMN(STEAMER_P[H]),FALSE),0)</f>
        <v>9</v>
      </c>
      <c r="M420" s="23">
        <f>IFERROR(VLOOKUP(MYRANKS_P[[#This Row],[IDFANGRAPHS]],STEAMER_P[],COLUMN(STEAMER_P[ER]),FALSE),0)</f>
        <v>4</v>
      </c>
      <c r="N420" s="23">
        <f>IFERROR(VLOOKUP(MYRANKS_P[[#This Row],[IDFANGRAPHS]],STEAMER_P[],COLUMN(STEAMER_P[HR]),FALSE),0)</f>
        <v>1</v>
      </c>
      <c r="O420" s="23">
        <f>IFERROR(VLOOKUP(MYRANKS_P[[#This Row],[IDFANGRAPHS]],STEAMER_P[],COLUMN(STEAMER_P[SO]),FALSE),0)</f>
        <v>9</v>
      </c>
      <c r="P420" s="23">
        <f>IFERROR(VLOOKUP(MYRANKS_P[[#This Row],[IDFANGRAPHS]],STEAMER_P[],COLUMN(STEAMER_P[BB]),FALSE),0)</f>
        <v>4</v>
      </c>
      <c r="Q420" s="21">
        <f>IFERROR((MYRANKS_P[[#This Row],[ER]]*9)/MYRANKS_P[[#This Row],[IP]],0)</f>
        <v>3.6</v>
      </c>
      <c r="R420" s="21">
        <f>IFERROR((MYRANKS_P[[#This Row],[BB]]+MYRANKS_P[[#This Row],[H]])/MYRANKS_P[[#This Row],[IP]],0)</f>
        <v>1.3</v>
      </c>
      <c r="S420" s="23">
        <f>MYRANKS_P[[#This Row],[W]]*P_PTS_W+MYRANKS_P[[#This Row],[L]]*P_PTS_L+MYRANKS_P[[#This Row],[IP]]*P_PTS_IP+MYRANKS_P[[#This Row],[SO]]*P_PTS_K+MYRANKS_P[[#This Row],[BB]]*P_PTS_BB+MYRANKS_P[[#This Row],[H]]*P_PTS_HA+MYRANKS_P[[#This Row],[SV]]*P_PTS_SV+MYRANKS_P[[#This Row],[HR]]*P_PTS_HRA+MYRANKS_P[[#This Row],[ER]]*P_PTS_ER</f>
        <v>0</v>
      </c>
      <c r="T420" s="23">
        <f>VLOOKUP(MYRANKS_P[[#This Row],[POS]],REPLACEMENT_LEVEL[],3,FALSE)</f>
        <v>0</v>
      </c>
      <c r="U420" s="23">
        <f>MYRANKS_P[[#This Row],[PROJ PTS]]-MYRANKS_P[[#This Row],[REPL LEVEL]]</f>
        <v>0</v>
      </c>
      <c r="V420" s="30">
        <f>RANK(MYRANKS_P[[#This Row],[POINTS OVER REPL]],MYRANKS_P[POINTS OVER REPL])</f>
        <v>1</v>
      </c>
      <c r="W420" s="29">
        <f>IF(MYRANKS_P[[#This Row],[RANK]]&lt;=TOTAL_PITCHERS_DRAFTED,MYRANKS_P[[#This Row],[POINTS OVER REPL]],0)</f>
        <v>0</v>
      </c>
      <c r="X420" s="35">
        <f>MYRANKS_P[[#This Row],[POINTS OVER REPL]]*DOLLAR_VALUE_PER_POINT+1</f>
        <v>1</v>
      </c>
      <c r="Y420" s="35"/>
      <c r="Z420" s="29">
        <f>IF(AND(MYRANKS_P[[#This Row],[RANK]]&lt;=(TOTAL_PITCHERS_DRAFTED-PITCHERS_BELOW_REPL_DRAFTED),MYRANKS_P[[#This Row],[$ACTUAL]]=""),MYRANKS_P[[#This Row],[POINTS OVER REPL]],0)</f>
        <v>0</v>
      </c>
      <c r="AA420" s="40">
        <f>IF(MYRANKS_P[[#This Row],[$ACTUAL]]="",MYRANKS_P[[#This Row],[POINTS OVER REPL]]*REMAINING_DOLLAR_VALUE_PER_POINT+1,0)</f>
        <v>1</v>
      </c>
    </row>
    <row r="421" spans="1:27" x14ac:dyDescent="0.25">
      <c r="A421" s="2" t="s">
        <v>14554</v>
      </c>
      <c r="B421" s="14" t="str">
        <f>VLOOKUP(MYRANKS_P[[#This Row],[PLAYERID]],PLAYERIDMAP2[],COLUMN(PLAYERIDMAP2[LASTNAME]),FALSE)</f>
        <v>Peralta</v>
      </c>
      <c r="C421" s="14" t="str">
        <f>VLOOKUP(MYRANKS_P[[#This Row],[PLAYERID]],PLAYERIDMAP2[],COLUMN(PLAYERIDMAP2[FIRSTNAME]),FALSE)</f>
        <v>Joel</v>
      </c>
      <c r="D421" s="14" t="str">
        <f>MYRANKS_P[[#This Row],[FNAME]]&amp;" "&amp;MYRANKS_P[[#This Row],[LNAME]]</f>
        <v>Joel Peralta</v>
      </c>
      <c r="E421" s="14" t="str">
        <f>VLOOKUP(MYRANKS_P[[#This Row],[PLAYERID]],PLAYERIDMAP2[],COLUMN(PLAYERIDMAP2[TEAM]),FALSE)</f>
        <v>LAD</v>
      </c>
      <c r="F421" s="14" t="str">
        <f>VLOOKUP(MYRANKS_P[[#This Row],[PLAYERID]],PLAYERIDMAP2[],COLUMN(PLAYERIDMAP2[POS]),FALSE)</f>
        <v>P</v>
      </c>
      <c r="G421" s="14">
        <f>IFERROR(VALUE(VLOOKUP(MYRANKS_P[[#This Row],[PLAYERID]],PLAYERIDMAP2[],COLUMN(PLAYERIDMAP2[IDFANGRAPHS]),FALSE)),VLOOKUP(MYRANKS_P[[#This Row],[PLAYERID]],PLAYERIDMAP2[],COLUMN(PLAYERIDMAP2[IDFANGRAPHS]),FALSE))</f>
        <v>2332</v>
      </c>
      <c r="H421" s="23">
        <f>IFERROR(VLOOKUP(MYRANKS_P[[#This Row],[IDFANGRAPHS]],STEAMER_P[],COLUMN(STEAMER_P[W]),FALSE),0)</f>
        <v>0</v>
      </c>
      <c r="I421" s="23">
        <f>IFERROR(VLOOKUP(MYRANKS_P[[#This Row],[IDFANGRAPHS]],STEAMER_P[],COLUMN(STEAMER_P[L]),FALSE),0)</f>
        <v>0</v>
      </c>
      <c r="J421" s="23">
        <f>IFERROR(VLOOKUP(MYRANKS_P[[#This Row],[IDFANGRAPHS]],STEAMER_P[],COLUMN(STEAMER_P[SV]),FALSE),0)</f>
        <v>0</v>
      </c>
      <c r="K421" s="23">
        <f>IFERROR(VLOOKUP(MYRANKS_P[[#This Row],[IDFANGRAPHS]],STEAMER_P[],COLUMN(STEAMER_P[IP]),FALSE),0)</f>
        <v>10</v>
      </c>
      <c r="L421" s="23">
        <f>IFERROR(VLOOKUP(MYRANKS_P[[#This Row],[IDFANGRAPHS]],STEAMER_P[],COLUMN(STEAMER_P[H]),FALSE),0)</f>
        <v>9</v>
      </c>
      <c r="M421" s="23">
        <f>IFERROR(VLOOKUP(MYRANKS_P[[#This Row],[IDFANGRAPHS]],STEAMER_P[],COLUMN(STEAMER_P[ER]),FALSE),0)</f>
        <v>4</v>
      </c>
      <c r="N421" s="23">
        <f>IFERROR(VLOOKUP(MYRANKS_P[[#This Row],[IDFANGRAPHS]],STEAMER_P[],COLUMN(STEAMER_P[HR]),FALSE),0)</f>
        <v>1</v>
      </c>
      <c r="O421" s="23">
        <f>IFERROR(VLOOKUP(MYRANKS_P[[#This Row],[IDFANGRAPHS]],STEAMER_P[],COLUMN(STEAMER_P[SO]),FALSE),0)</f>
        <v>9</v>
      </c>
      <c r="P421" s="23">
        <f>IFERROR(VLOOKUP(MYRANKS_P[[#This Row],[IDFANGRAPHS]],STEAMER_P[],COLUMN(STEAMER_P[BB]),FALSE),0)</f>
        <v>3</v>
      </c>
      <c r="Q421" s="21">
        <f>IFERROR((MYRANKS_P[[#This Row],[ER]]*9)/MYRANKS_P[[#This Row],[IP]],0)</f>
        <v>3.6</v>
      </c>
      <c r="R421" s="21">
        <f>IFERROR((MYRANKS_P[[#This Row],[BB]]+MYRANKS_P[[#This Row],[H]])/MYRANKS_P[[#This Row],[IP]],0)</f>
        <v>1.2</v>
      </c>
      <c r="S421" s="23">
        <f>MYRANKS_P[[#This Row],[W]]*P_PTS_W+MYRANKS_P[[#This Row],[L]]*P_PTS_L+MYRANKS_P[[#This Row],[IP]]*P_PTS_IP+MYRANKS_P[[#This Row],[SO]]*P_PTS_K+MYRANKS_P[[#This Row],[BB]]*P_PTS_BB+MYRANKS_P[[#This Row],[H]]*P_PTS_HA+MYRANKS_P[[#This Row],[SV]]*P_PTS_SV+MYRANKS_P[[#This Row],[HR]]*P_PTS_HRA+MYRANKS_P[[#This Row],[ER]]*P_PTS_ER</f>
        <v>0</v>
      </c>
      <c r="T421" s="23">
        <f>VLOOKUP(MYRANKS_P[[#This Row],[POS]],REPLACEMENT_LEVEL[],3,FALSE)</f>
        <v>0</v>
      </c>
      <c r="U421" s="23">
        <f>MYRANKS_P[[#This Row],[PROJ PTS]]-MYRANKS_P[[#This Row],[REPL LEVEL]]</f>
        <v>0</v>
      </c>
      <c r="V421" s="30">
        <f>RANK(MYRANKS_P[[#This Row],[POINTS OVER REPL]],MYRANKS_P[POINTS OVER REPL])</f>
        <v>1</v>
      </c>
      <c r="W421" s="29">
        <f>IF(MYRANKS_P[[#This Row],[RANK]]&lt;=TOTAL_PITCHERS_DRAFTED,MYRANKS_P[[#This Row],[POINTS OVER REPL]],0)</f>
        <v>0</v>
      </c>
      <c r="X421" s="35">
        <f>MYRANKS_P[[#This Row],[POINTS OVER REPL]]*DOLLAR_VALUE_PER_POINT+1</f>
        <v>1</v>
      </c>
      <c r="Y421" s="35"/>
      <c r="Z421" s="29">
        <f>IF(AND(MYRANKS_P[[#This Row],[RANK]]&lt;=(TOTAL_PITCHERS_DRAFTED-PITCHERS_BELOW_REPL_DRAFTED),MYRANKS_P[[#This Row],[$ACTUAL]]=""),MYRANKS_P[[#This Row],[POINTS OVER REPL]],0)</f>
        <v>0</v>
      </c>
      <c r="AA421" s="40">
        <f>IF(MYRANKS_P[[#This Row],[$ACTUAL]]="",MYRANKS_P[[#This Row],[POINTS OVER REPL]]*REMAINING_DOLLAR_VALUE_PER_POINT+1,0)</f>
        <v>1</v>
      </c>
    </row>
    <row r="422" spans="1:27" x14ac:dyDescent="0.25">
      <c r="A422" s="2" t="s">
        <v>14462</v>
      </c>
      <c r="B422" s="14" t="str">
        <f>VLOOKUP(MYRANKS_P[[#This Row],[PLAYERID]],PLAYERIDMAP2[],COLUMN(PLAYERIDMAP2[LASTNAME]),FALSE)</f>
        <v>Parra</v>
      </c>
      <c r="C422" s="14" t="str">
        <f>VLOOKUP(MYRANKS_P[[#This Row],[PLAYERID]],PLAYERIDMAP2[],COLUMN(PLAYERIDMAP2[FIRSTNAME]),FALSE)</f>
        <v>Manny</v>
      </c>
      <c r="D422" s="14" t="str">
        <f>MYRANKS_P[[#This Row],[FNAME]]&amp;" "&amp;MYRANKS_P[[#This Row],[LNAME]]</f>
        <v>Manny Parra</v>
      </c>
      <c r="E422" s="14" t="str">
        <f>VLOOKUP(MYRANKS_P[[#This Row],[PLAYERID]],PLAYERIDMAP2[],COLUMN(PLAYERIDMAP2[TEAM]),FALSE)</f>
        <v>CIN</v>
      </c>
      <c r="F422" s="14" t="str">
        <f>VLOOKUP(MYRANKS_P[[#This Row],[PLAYERID]],PLAYERIDMAP2[],COLUMN(PLAYERIDMAP2[POS]),FALSE)</f>
        <v>P</v>
      </c>
      <c r="G422" s="14">
        <f>IFERROR(VALUE(VLOOKUP(MYRANKS_P[[#This Row],[PLAYERID]],PLAYERIDMAP2[],COLUMN(PLAYERIDMAP2[IDFANGRAPHS]),FALSE)),VLOOKUP(MYRANKS_P[[#This Row],[PLAYERID]],PLAYERIDMAP2[],COLUMN(PLAYERIDMAP2[IDFANGRAPHS]),FALSE))</f>
        <v>4279</v>
      </c>
      <c r="H422" s="23">
        <f>IFERROR(VLOOKUP(MYRANKS_P[[#This Row],[IDFANGRAPHS]],STEAMER_P[],COLUMN(STEAMER_P[W]),FALSE),0)</f>
        <v>0</v>
      </c>
      <c r="I422" s="23">
        <f>IFERROR(VLOOKUP(MYRANKS_P[[#This Row],[IDFANGRAPHS]],STEAMER_P[],COLUMN(STEAMER_P[L]),FALSE),0)</f>
        <v>0</v>
      </c>
      <c r="J422" s="23">
        <f>IFERROR(VLOOKUP(MYRANKS_P[[#This Row],[IDFANGRAPHS]],STEAMER_P[],COLUMN(STEAMER_P[SV]),FALSE),0)</f>
        <v>0</v>
      </c>
      <c r="K422" s="23">
        <f>IFERROR(VLOOKUP(MYRANKS_P[[#This Row],[IDFANGRAPHS]],STEAMER_P[],COLUMN(STEAMER_P[IP]),FALSE),0)</f>
        <v>10</v>
      </c>
      <c r="L422" s="23">
        <f>IFERROR(VLOOKUP(MYRANKS_P[[#This Row],[IDFANGRAPHS]],STEAMER_P[],COLUMN(STEAMER_P[H]),FALSE),0)</f>
        <v>9</v>
      </c>
      <c r="M422" s="23">
        <f>IFERROR(VLOOKUP(MYRANKS_P[[#This Row],[IDFANGRAPHS]],STEAMER_P[],COLUMN(STEAMER_P[ER]),FALSE),0)</f>
        <v>4</v>
      </c>
      <c r="N422" s="23">
        <f>IFERROR(VLOOKUP(MYRANKS_P[[#This Row],[IDFANGRAPHS]],STEAMER_P[],COLUMN(STEAMER_P[HR]),FALSE),0)</f>
        <v>1</v>
      </c>
      <c r="O422" s="23">
        <f>IFERROR(VLOOKUP(MYRANKS_P[[#This Row],[IDFANGRAPHS]],STEAMER_P[],COLUMN(STEAMER_P[SO]),FALSE),0)</f>
        <v>9</v>
      </c>
      <c r="P422" s="23">
        <f>IFERROR(VLOOKUP(MYRANKS_P[[#This Row],[IDFANGRAPHS]],STEAMER_P[],COLUMN(STEAMER_P[BB]),FALSE),0)</f>
        <v>4</v>
      </c>
      <c r="Q422" s="21">
        <f>IFERROR((MYRANKS_P[[#This Row],[ER]]*9)/MYRANKS_P[[#This Row],[IP]],0)</f>
        <v>3.6</v>
      </c>
      <c r="R422" s="21">
        <f>IFERROR((MYRANKS_P[[#This Row],[BB]]+MYRANKS_P[[#This Row],[H]])/MYRANKS_P[[#This Row],[IP]],0)</f>
        <v>1.3</v>
      </c>
      <c r="S422" s="23">
        <f>MYRANKS_P[[#This Row],[W]]*P_PTS_W+MYRANKS_P[[#This Row],[L]]*P_PTS_L+MYRANKS_P[[#This Row],[IP]]*P_PTS_IP+MYRANKS_P[[#This Row],[SO]]*P_PTS_K+MYRANKS_P[[#This Row],[BB]]*P_PTS_BB+MYRANKS_P[[#This Row],[H]]*P_PTS_HA+MYRANKS_P[[#This Row],[SV]]*P_PTS_SV+MYRANKS_P[[#This Row],[HR]]*P_PTS_HRA+MYRANKS_P[[#This Row],[ER]]*P_PTS_ER</f>
        <v>0</v>
      </c>
      <c r="T422" s="23">
        <f>VLOOKUP(MYRANKS_P[[#This Row],[POS]],REPLACEMENT_LEVEL[],3,FALSE)</f>
        <v>0</v>
      </c>
      <c r="U422" s="23">
        <f>MYRANKS_P[[#This Row],[PROJ PTS]]-MYRANKS_P[[#This Row],[REPL LEVEL]]</f>
        <v>0</v>
      </c>
      <c r="V422" s="30">
        <f>RANK(MYRANKS_P[[#This Row],[POINTS OVER REPL]],MYRANKS_P[POINTS OVER REPL])</f>
        <v>1</v>
      </c>
      <c r="W422" s="29">
        <f>IF(MYRANKS_P[[#This Row],[RANK]]&lt;=TOTAL_PITCHERS_DRAFTED,MYRANKS_P[[#This Row],[POINTS OVER REPL]],0)</f>
        <v>0</v>
      </c>
      <c r="X422" s="35">
        <f>MYRANKS_P[[#This Row],[POINTS OVER REPL]]*DOLLAR_VALUE_PER_POINT+1</f>
        <v>1</v>
      </c>
      <c r="Y422" s="35"/>
      <c r="Z422" s="29">
        <f>IF(AND(MYRANKS_P[[#This Row],[RANK]]&lt;=(TOTAL_PITCHERS_DRAFTED-PITCHERS_BELOW_REPL_DRAFTED),MYRANKS_P[[#This Row],[$ACTUAL]]=""),MYRANKS_P[[#This Row],[POINTS OVER REPL]],0)</f>
        <v>0</v>
      </c>
      <c r="AA422" s="40">
        <f>IF(MYRANKS_P[[#This Row],[$ACTUAL]]="",MYRANKS_P[[#This Row],[POINTS OVER REPL]]*REMAINING_DOLLAR_VALUE_PER_POINT+1,0)</f>
        <v>1</v>
      </c>
    </row>
    <row r="423" spans="1:27" x14ac:dyDescent="0.25">
      <c r="A423" s="2" t="s">
        <v>18937</v>
      </c>
      <c r="B423" s="14" t="str">
        <f>VLOOKUP(MYRANKS_P[[#This Row],[PLAYERID]],PLAYERIDMAP2[],COLUMN(PLAYERIDMAP2[LASTNAME]),FALSE)</f>
        <v>Leone</v>
      </c>
      <c r="C423" s="14" t="str">
        <f>VLOOKUP(MYRANKS_P[[#This Row],[PLAYERID]],PLAYERIDMAP2[],COLUMN(PLAYERIDMAP2[FIRSTNAME]),FALSE)</f>
        <v>Dominic</v>
      </c>
      <c r="D423" s="14" t="str">
        <f>MYRANKS_P[[#This Row],[FNAME]]&amp;" "&amp;MYRANKS_P[[#This Row],[LNAME]]</f>
        <v>Dominic Leone</v>
      </c>
      <c r="E423" s="14" t="str">
        <f>VLOOKUP(MYRANKS_P[[#This Row],[PLAYERID]],PLAYERIDMAP2[],COLUMN(PLAYERIDMAP2[TEAM]),FALSE)</f>
        <v>ARI</v>
      </c>
      <c r="F423" s="14" t="str">
        <f>VLOOKUP(MYRANKS_P[[#This Row],[PLAYERID]],PLAYERIDMAP2[],COLUMN(PLAYERIDMAP2[POS]),FALSE)</f>
        <v>P</v>
      </c>
      <c r="G423" s="14">
        <f>IFERROR(VALUE(VLOOKUP(MYRANKS_P[[#This Row],[PLAYERID]],PLAYERIDMAP2[],COLUMN(PLAYERIDMAP2[IDFANGRAPHS]),FALSE)),VLOOKUP(MYRANKS_P[[#This Row],[PLAYERID]],PLAYERIDMAP2[],COLUMN(PLAYERIDMAP2[IDFANGRAPHS]),FALSE))</f>
        <v>13763</v>
      </c>
      <c r="H423" s="23">
        <f>IFERROR(VLOOKUP(MYRANKS_P[[#This Row],[IDFANGRAPHS]],STEAMER_P[],COLUMN(STEAMER_P[W]),FALSE),0)</f>
        <v>0</v>
      </c>
      <c r="I423" s="23">
        <f>IFERROR(VLOOKUP(MYRANKS_P[[#This Row],[IDFANGRAPHS]],STEAMER_P[],COLUMN(STEAMER_P[L]),FALSE),0)</f>
        <v>0</v>
      </c>
      <c r="J423" s="23">
        <f>IFERROR(VLOOKUP(MYRANKS_P[[#This Row],[IDFANGRAPHS]],STEAMER_P[],COLUMN(STEAMER_P[SV]),FALSE),0)</f>
        <v>0</v>
      </c>
      <c r="K423" s="23">
        <f>IFERROR(VLOOKUP(MYRANKS_P[[#This Row],[IDFANGRAPHS]],STEAMER_P[],COLUMN(STEAMER_P[IP]),FALSE),0)</f>
        <v>10</v>
      </c>
      <c r="L423" s="23">
        <f>IFERROR(VLOOKUP(MYRANKS_P[[#This Row],[IDFANGRAPHS]],STEAMER_P[],COLUMN(STEAMER_P[H]),FALSE),0)</f>
        <v>9</v>
      </c>
      <c r="M423" s="23">
        <f>IFERROR(VLOOKUP(MYRANKS_P[[#This Row],[IDFANGRAPHS]],STEAMER_P[],COLUMN(STEAMER_P[ER]),FALSE),0)</f>
        <v>4</v>
      </c>
      <c r="N423" s="23">
        <f>IFERROR(VLOOKUP(MYRANKS_P[[#This Row],[IDFANGRAPHS]],STEAMER_P[],COLUMN(STEAMER_P[HR]),FALSE),0)</f>
        <v>1</v>
      </c>
      <c r="O423" s="23">
        <f>IFERROR(VLOOKUP(MYRANKS_P[[#This Row],[IDFANGRAPHS]],STEAMER_P[],COLUMN(STEAMER_P[SO]),FALSE),0)</f>
        <v>9</v>
      </c>
      <c r="P423" s="23">
        <f>IFERROR(VLOOKUP(MYRANKS_P[[#This Row],[IDFANGRAPHS]],STEAMER_P[],COLUMN(STEAMER_P[BB]),FALSE),0)</f>
        <v>4</v>
      </c>
      <c r="Q423" s="21">
        <f>IFERROR((MYRANKS_P[[#This Row],[ER]]*9)/MYRANKS_P[[#This Row],[IP]],0)</f>
        <v>3.6</v>
      </c>
      <c r="R423" s="21">
        <f>IFERROR((MYRANKS_P[[#This Row],[BB]]+MYRANKS_P[[#This Row],[H]])/MYRANKS_P[[#This Row],[IP]],0)</f>
        <v>1.3</v>
      </c>
      <c r="S423" s="23">
        <f>MYRANKS_P[[#This Row],[W]]*P_PTS_W+MYRANKS_P[[#This Row],[L]]*P_PTS_L+MYRANKS_P[[#This Row],[IP]]*P_PTS_IP+MYRANKS_P[[#This Row],[SO]]*P_PTS_K+MYRANKS_P[[#This Row],[BB]]*P_PTS_BB+MYRANKS_P[[#This Row],[H]]*P_PTS_HA+MYRANKS_P[[#This Row],[SV]]*P_PTS_SV+MYRANKS_P[[#This Row],[HR]]*P_PTS_HRA+MYRANKS_P[[#This Row],[ER]]*P_PTS_ER</f>
        <v>0</v>
      </c>
      <c r="T423" s="23">
        <f>VLOOKUP(MYRANKS_P[[#This Row],[POS]],REPLACEMENT_LEVEL[],3,FALSE)</f>
        <v>0</v>
      </c>
      <c r="U423" s="23">
        <f>MYRANKS_P[[#This Row],[PROJ PTS]]-MYRANKS_P[[#This Row],[REPL LEVEL]]</f>
        <v>0</v>
      </c>
      <c r="V423" s="30">
        <f>RANK(MYRANKS_P[[#This Row],[POINTS OVER REPL]],MYRANKS_P[POINTS OVER REPL])</f>
        <v>1</v>
      </c>
      <c r="W423" s="29">
        <f>IF(MYRANKS_P[[#This Row],[RANK]]&lt;=TOTAL_PITCHERS_DRAFTED,MYRANKS_P[[#This Row],[POINTS OVER REPL]],0)</f>
        <v>0</v>
      </c>
      <c r="X423" s="35">
        <f>MYRANKS_P[[#This Row],[POINTS OVER REPL]]*DOLLAR_VALUE_PER_POINT+1</f>
        <v>1</v>
      </c>
      <c r="Y423" s="35"/>
      <c r="Z423" s="29">
        <f>IF(AND(MYRANKS_P[[#This Row],[RANK]]&lt;=(TOTAL_PITCHERS_DRAFTED-PITCHERS_BELOW_REPL_DRAFTED),MYRANKS_P[[#This Row],[$ACTUAL]]=""),MYRANKS_P[[#This Row],[POINTS OVER REPL]],0)</f>
        <v>0</v>
      </c>
      <c r="AA423" s="40">
        <f>IF(MYRANKS_P[[#This Row],[$ACTUAL]]="",MYRANKS_P[[#This Row],[POINTS OVER REPL]]*REMAINING_DOLLAR_VALUE_PER_POINT+1,0)</f>
        <v>1</v>
      </c>
    </row>
    <row r="424" spans="1:27" x14ac:dyDescent="0.25">
      <c r="A424" s="2" t="s">
        <v>11998</v>
      </c>
      <c r="B424" s="14" t="str">
        <f>VLOOKUP(MYRANKS_P[[#This Row],[PLAYERID]],PLAYERIDMAP2[],COLUMN(PLAYERIDMAP2[LASTNAME]),FALSE)</f>
        <v>Cotts</v>
      </c>
      <c r="C424" s="14" t="str">
        <f>VLOOKUP(MYRANKS_P[[#This Row],[PLAYERID]],PLAYERIDMAP2[],COLUMN(PLAYERIDMAP2[FIRSTNAME]),FALSE)</f>
        <v>Neal</v>
      </c>
      <c r="D424" s="14" t="str">
        <f>MYRANKS_P[[#This Row],[FNAME]]&amp;" "&amp;MYRANKS_P[[#This Row],[LNAME]]</f>
        <v>Neal Cotts</v>
      </c>
      <c r="E424" s="14" t="str">
        <f>VLOOKUP(MYRANKS_P[[#This Row],[PLAYERID]],PLAYERIDMAP2[],COLUMN(PLAYERIDMAP2[TEAM]),FALSE)</f>
        <v>MIN</v>
      </c>
      <c r="F424" s="14" t="str">
        <f>VLOOKUP(MYRANKS_P[[#This Row],[PLAYERID]],PLAYERIDMAP2[],COLUMN(PLAYERIDMAP2[POS]),FALSE)</f>
        <v>P</v>
      </c>
      <c r="G424" s="14">
        <f>IFERROR(VALUE(VLOOKUP(MYRANKS_P[[#This Row],[PLAYERID]],PLAYERIDMAP2[],COLUMN(PLAYERIDMAP2[IDFANGRAPHS]),FALSE)),VLOOKUP(MYRANKS_P[[#This Row],[PLAYERID]],PLAYERIDMAP2[],COLUMN(PLAYERIDMAP2[IDFANGRAPHS]),FALSE))</f>
        <v>1797</v>
      </c>
      <c r="H424" s="23">
        <f>IFERROR(VLOOKUP(MYRANKS_P[[#This Row],[IDFANGRAPHS]],STEAMER_P[],COLUMN(STEAMER_P[W]),FALSE),0)</f>
        <v>0</v>
      </c>
      <c r="I424" s="23">
        <f>IFERROR(VLOOKUP(MYRANKS_P[[#This Row],[IDFANGRAPHS]],STEAMER_P[],COLUMN(STEAMER_P[L]),FALSE),0)</f>
        <v>0</v>
      </c>
      <c r="J424" s="23">
        <f>IFERROR(VLOOKUP(MYRANKS_P[[#This Row],[IDFANGRAPHS]],STEAMER_P[],COLUMN(STEAMER_P[SV]),FALSE),0)</f>
        <v>0</v>
      </c>
      <c r="K424" s="23">
        <f>IFERROR(VLOOKUP(MYRANKS_P[[#This Row],[IDFANGRAPHS]],STEAMER_P[],COLUMN(STEAMER_P[IP]),FALSE),0)</f>
        <v>10</v>
      </c>
      <c r="L424" s="23">
        <f>IFERROR(VLOOKUP(MYRANKS_P[[#This Row],[IDFANGRAPHS]],STEAMER_P[],COLUMN(STEAMER_P[H]),FALSE),0)</f>
        <v>9</v>
      </c>
      <c r="M424" s="23">
        <f>IFERROR(VLOOKUP(MYRANKS_P[[#This Row],[IDFANGRAPHS]],STEAMER_P[],COLUMN(STEAMER_P[ER]),FALSE),0)</f>
        <v>4</v>
      </c>
      <c r="N424" s="23">
        <f>IFERROR(VLOOKUP(MYRANKS_P[[#This Row],[IDFANGRAPHS]],STEAMER_P[],COLUMN(STEAMER_P[HR]),FALSE),0)</f>
        <v>1</v>
      </c>
      <c r="O424" s="23">
        <f>IFERROR(VLOOKUP(MYRANKS_P[[#This Row],[IDFANGRAPHS]],STEAMER_P[],COLUMN(STEAMER_P[SO]),FALSE),0)</f>
        <v>9</v>
      </c>
      <c r="P424" s="23">
        <f>IFERROR(VLOOKUP(MYRANKS_P[[#This Row],[IDFANGRAPHS]],STEAMER_P[],COLUMN(STEAMER_P[BB]),FALSE),0)</f>
        <v>4</v>
      </c>
      <c r="Q424" s="21">
        <f>IFERROR((MYRANKS_P[[#This Row],[ER]]*9)/MYRANKS_P[[#This Row],[IP]],0)</f>
        <v>3.6</v>
      </c>
      <c r="R424" s="21">
        <f>IFERROR((MYRANKS_P[[#This Row],[BB]]+MYRANKS_P[[#This Row],[H]])/MYRANKS_P[[#This Row],[IP]],0)</f>
        <v>1.3</v>
      </c>
      <c r="S424" s="23">
        <f>MYRANKS_P[[#This Row],[W]]*P_PTS_W+MYRANKS_P[[#This Row],[L]]*P_PTS_L+MYRANKS_P[[#This Row],[IP]]*P_PTS_IP+MYRANKS_P[[#This Row],[SO]]*P_PTS_K+MYRANKS_P[[#This Row],[BB]]*P_PTS_BB+MYRANKS_P[[#This Row],[H]]*P_PTS_HA+MYRANKS_P[[#This Row],[SV]]*P_PTS_SV+MYRANKS_P[[#This Row],[HR]]*P_PTS_HRA+MYRANKS_P[[#This Row],[ER]]*P_PTS_ER</f>
        <v>0</v>
      </c>
      <c r="T424" s="23">
        <f>VLOOKUP(MYRANKS_P[[#This Row],[POS]],REPLACEMENT_LEVEL[],3,FALSE)</f>
        <v>0</v>
      </c>
      <c r="U424" s="23">
        <f>MYRANKS_P[[#This Row],[PROJ PTS]]-MYRANKS_P[[#This Row],[REPL LEVEL]]</f>
        <v>0</v>
      </c>
      <c r="V424" s="30">
        <f>RANK(MYRANKS_P[[#This Row],[POINTS OVER REPL]],MYRANKS_P[POINTS OVER REPL])</f>
        <v>1</v>
      </c>
      <c r="W424" s="29">
        <f>IF(MYRANKS_P[[#This Row],[RANK]]&lt;=TOTAL_PITCHERS_DRAFTED,MYRANKS_P[[#This Row],[POINTS OVER REPL]],0)</f>
        <v>0</v>
      </c>
      <c r="X424" s="35">
        <f>MYRANKS_P[[#This Row],[POINTS OVER REPL]]*DOLLAR_VALUE_PER_POINT+1</f>
        <v>1</v>
      </c>
      <c r="Y424" s="35"/>
      <c r="Z424" s="29">
        <f>IF(AND(MYRANKS_P[[#This Row],[RANK]]&lt;=(TOTAL_PITCHERS_DRAFTED-PITCHERS_BELOW_REPL_DRAFTED),MYRANKS_P[[#This Row],[$ACTUAL]]=""),MYRANKS_P[[#This Row],[POINTS OVER REPL]],0)</f>
        <v>0</v>
      </c>
      <c r="AA424" s="40">
        <f>IF(MYRANKS_P[[#This Row],[$ACTUAL]]="",MYRANKS_P[[#This Row],[POINTS OVER REPL]]*REMAINING_DOLLAR_VALUE_PER_POINT+1,0)</f>
        <v>1</v>
      </c>
    </row>
    <row r="425" spans="1:27" x14ac:dyDescent="0.25">
      <c r="A425" s="2" t="s">
        <v>11385</v>
      </c>
      <c r="B425" s="14" t="str">
        <f>VLOOKUP(MYRANKS_P[[#This Row],[PLAYERID]],PLAYERIDMAP2[],COLUMN(PLAYERIDMAP2[LASTNAME]),FALSE)</f>
        <v>Betancourt</v>
      </c>
      <c r="C425" s="14" t="str">
        <f>VLOOKUP(MYRANKS_P[[#This Row],[PLAYERID]],PLAYERIDMAP2[],COLUMN(PLAYERIDMAP2[FIRSTNAME]),FALSE)</f>
        <v>Rafael</v>
      </c>
      <c r="D425" s="14" t="str">
        <f>MYRANKS_P[[#This Row],[FNAME]]&amp;" "&amp;MYRANKS_P[[#This Row],[LNAME]]</f>
        <v>Rafael Betancourt</v>
      </c>
      <c r="E425" s="14" t="str">
        <f>VLOOKUP(MYRANKS_P[[#This Row],[PLAYERID]],PLAYERIDMAP2[],COLUMN(PLAYERIDMAP2[TEAM]),FALSE)</f>
        <v>COL</v>
      </c>
      <c r="F425" s="14" t="str">
        <f>VLOOKUP(MYRANKS_P[[#This Row],[PLAYERID]],PLAYERIDMAP2[],COLUMN(PLAYERIDMAP2[POS]),FALSE)</f>
        <v>P</v>
      </c>
      <c r="G425" s="14">
        <f>IFERROR(VALUE(VLOOKUP(MYRANKS_P[[#This Row],[PLAYERID]],PLAYERIDMAP2[],COLUMN(PLAYERIDMAP2[IDFANGRAPHS]),FALSE)),VLOOKUP(MYRANKS_P[[#This Row],[PLAYERID]],PLAYERIDMAP2[],COLUMN(PLAYERIDMAP2[IDFANGRAPHS]),FALSE))</f>
        <v>177</v>
      </c>
      <c r="H425" s="23">
        <f>IFERROR(VLOOKUP(MYRANKS_P[[#This Row],[IDFANGRAPHS]],STEAMER_P[],COLUMN(STEAMER_P[W]),FALSE),0)</f>
        <v>0</v>
      </c>
      <c r="I425" s="23">
        <f>IFERROR(VLOOKUP(MYRANKS_P[[#This Row],[IDFANGRAPHS]],STEAMER_P[],COLUMN(STEAMER_P[L]),FALSE),0)</f>
        <v>0</v>
      </c>
      <c r="J425" s="23">
        <f>IFERROR(VLOOKUP(MYRANKS_P[[#This Row],[IDFANGRAPHS]],STEAMER_P[],COLUMN(STEAMER_P[SV]),FALSE),0)</f>
        <v>0</v>
      </c>
      <c r="K425" s="23">
        <f>IFERROR(VLOOKUP(MYRANKS_P[[#This Row],[IDFANGRAPHS]],STEAMER_P[],COLUMN(STEAMER_P[IP]),FALSE),0)</f>
        <v>10</v>
      </c>
      <c r="L425" s="23">
        <f>IFERROR(VLOOKUP(MYRANKS_P[[#This Row],[IDFANGRAPHS]],STEAMER_P[],COLUMN(STEAMER_P[H]),FALSE),0)</f>
        <v>9</v>
      </c>
      <c r="M425" s="23">
        <f>IFERROR(VLOOKUP(MYRANKS_P[[#This Row],[IDFANGRAPHS]],STEAMER_P[],COLUMN(STEAMER_P[ER]),FALSE),0)</f>
        <v>4</v>
      </c>
      <c r="N425" s="23">
        <f>IFERROR(VLOOKUP(MYRANKS_P[[#This Row],[IDFANGRAPHS]],STEAMER_P[],COLUMN(STEAMER_P[HR]),FALSE),0)</f>
        <v>1</v>
      </c>
      <c r="O425" s="23">
        <f>IFERROR(VLOOKUP(MYRANKS_P[[#This Row],[IDFANGRAPHS]],STEAMER_P[],COLUMN(STEAMER_P[SO]),FALSE),0)</f>
        <v>9</v>
      </c>
      <c r="P425" s="23">
        <f>IFERROR(VLOOKUP(MYRANKS_P[[#This Row],[IDFANGRAPHS]],STEAMER_P[],COLUMN(STEAMER_P[BB]),FALSE),0)</f>
        <v>3</v>
      </c>
      <c r="Q425" s="21">
        <f>IFERROR((MYRANKS_P[[#This Row],[ER]]*9)/MYRANKS_P[[#This Row],[IP]],0)</f>
        <v>3.6</v>
      </c>
      <c r="R425" s="21">
        <f>IFERROR((MYRANKS_P[[#This Row],[BB]]+MYRANKS_P[[#This Row],[H]])/MYRANKS_P[[#This Row],[IP]],0)</f>
        <v>1.2</v>
      </c>
      <c r="S425" s="23">
        <f>MYRANKS_P[[#This Row],[W]]*P_PTS_W+MYRANKS_P[[#This Row],[L]]*P_PTS_L+MYRANKS_P[[#This Row],[IP]]*P_PTS_IP+MYRANKS_P[[#This Row],[SO]]*P_PTS_K+MYRANKS_P[[#This Row],[BB]]*P_PTS_BB+MYRANKS_P[[#This Row],[H]]*P_PTS_HA+MYRANKS_P[[#This Row],[SV]]*P_PTS_SV+MYRANKS_P[[#This Row],[HR]]*P_PTS_HRA+MYRANKS_P[[#This Row],[ER]]*P_PTS_ER</f>
        <v>0</v>
      </c>
      <c r="T425" s="23">
        <f>VLOOKUP(MYRANKS_P[[#This Row],[POS]],REPLACEMENT_LEVEL[],3,FALSE)</f>
        <v>0</v>
      </c>
      <c r="U425" s="23">
        <f>MYRANKS_P[[#This Row],[PROJ PTS]]-MYRANKS_P[[#This Row],[REPL LEVEL]]</f>
        <v>0</v>
      </c>
      <c r="V425" s="30">
        <f>RANK(MYRANKS_P[[#This Row],[POINTS OVER REPL]],MYRANKS_P[POINTS OVER REPL])</f>
        <v>1</v>
      </c>
      <c r="W425" s="29">
        <f>IF(MYRANKS_P[[#This Row],[RANK]]&lt;=TOTAL_PITCHERS_DRAFTED,MYRANKS_P[[#This Row],[POINTS OVER REPL]],0)</f>
        <v>0</v>
      </c>
      <c r="X425" s="35">
        <f>MYRANKS_P[[#This Row],[POINTS OVER REPL]]*DOLLAR_VALUE_PER_POINT+1</f>
        <v>1</v>
      </c>
      <c r="Y425" s="35"/>
      <c r="Z425" s="29">
        <f>IF(AND(MYRANKS_P[[#This Row],[RANK]]&lt;=(TOTAL_PITCHERS_DRAFTED-PITCHERS_BELOW_REPL_DRAFTED),MYRANKS_P[[#This Row],[$ACTUAL]]=""),MYRANKS_P[[#This Row],[POINTS OVER REPL]],0)</f>
        <v>0</v>
      </c>
      <c r="AA425" s="40">
        <f>IF(MYRANKS_P[[#This Row],[$ACTUAL]]="",MYRANKS_P[[#This Row],[POINTS OVER REPL]]*REMAINING_DOLLAR_VALUE_PER_POINT+1,0)</f>
        <v>1</v>
      </c>
    </row>
    <row r="426" spans="1:27" x14ac:dyDescent="0.25">
      <c r="A426" s="2" t="s">
        <v>12527</v>
      </c>
      <c r="B426" s="14" t="str">
        <f>VLOOKUP(MYRANKS_P[[#This Row],[PLAYERID]],PLAYERIDMAP2[],COLUMN(PLAYERIDMAP2[LASTNAME]),FALSE)</f>
        <v>Francis</v>
      </c>
      <c r="C426" s="14" t="str">
        <f>VLOOKUP(MYRANKS_P[[#This Row],[PLAYERID]],PLAYERIDMAP2[],COLUMN(PLAYERIDMAP2[FIRSTNAME]),FALSE)</f>
        <v>Jeff</v>
      </c>
      <c r="D426" s="14" t="str">
        <f>MYRANKS_P[[#This Row],[FNAME]]&amp;" "&amp;MYRANKS_P[[#This Row],[LNAME]]</f>
        <v>Jeff Francis</v>
      </c>
      <c r="E426" s="14" t="str">
        <f>VLOOKUP(MYRANKS_P[[#This Row],[PLAYERID]],PLAYERIDMAP2[],COLUMN(PLAYERIDMAP2[TEAM]),FALSE)</f>
        <v>TOR</v>
      </c>
      <c r="F426" s="14" t="str">
        <f>VLOOKUP(MYRANKS_P[[#This Row],[PLAYERID]],PLAYERIDMAP2[],COLUMN(PLAYERIDMAP2[POS]),FALSE)</f>
        <v>P</v>
      </c>
      <c r="G426" s="14">
        <f>IFERROR(VALUE(VLOOKUP(MYRANKS_P[[#This Row],[PLAYERID]],PLAYERIDMAP2[],COLUMN(PLAYERIDMAP2[IDFANGRAPHS]),FALSE)),VLOOKUP(MYRANKS_P[[#This Row],[PLAYERID]],PLAYERIDMAP2[],COLUMN(PLAYERIDMAP2[IDFANGRAPHS]),FALSE))</f>
        <v>4684</v>
      </c>
      <c r="H426" s="23">
        <f>IFERROR(VLOOKUP(MYRANKS_P[[#This Row],[IDFANGRAPHS]],STEAMER_P[],COLUMN(STEAMER_P[W]),FALSE),0)</f>
        <v>1</v>
      </c>
      <c r="I426" s="23">
        <f>IFERROR(VLOOKUP(MYRANKS_P[[#This Row],[IDFANGRAPHS]],STEAMER_P[],COLUMN(STEAMER_P[L]),FALSE),0)</f>
        <v>0</v>
      </c>
      <c r="J426" s="23">
        <f>IFERROR(VLOOKUP(MYRANKS_P[[#This Row],[IDFANGRAPHS]],STEAMER_P[],COLUMN(STEAMER_P[SV]),FALSE),0)</f>
        <v>0</v>
      </c>
      <c r="K426" s="23">
        <f>IFERROR(VLOOKUP(MYRANKS_P[[#This Row],[IDFANGRAPHS]],STEAMER_P[],COLUMN(STEAMER_P[IP]),FALSE),0)</f>
        <v>10</v>
      </c>
      <c r="L426" s="23">
        <f>IFERROR(VLOOKUP(MYRANKS_P[[#This Row],[IDFANGRAPHS]],STEAMER_P[],COLUMN(STEAMER_P[H]),FALSE),0)</f>
        <v>9</v>
      </c>
      <c r="M426" s="23">
        <f>IFERROR(VLOOKUP(MYRANKS_P[[#This Row],[IDFANGRAPHS]],STEAMER_P[],COLUMN(STEAMER_P[ER]),FALSE),0)</f>
        <v>4</v>
      </c>
      <c r="N426" s="23">
        <f>IFERROR(VLOOKUP(MYRANKS_P[[#This Row],[IDFANGRAPHS]],STEAMER_P[],COLUMN(STEAMER_P[HR]),FALSE),0)</f>
        <v>1</v>
      </c>
      <c r="O426" s="23">
        <f>IFERROR(VLOOKUP(MYRANKS_P[[#This Row],[IDFANGRAPHS]],STEAMER_P[],COLUMN(STEAMER_P[SO]),FALSE),0)</f>
        <v>9</v>
      </c>
      <c r="P426" s="23">
        <f>IFERROR(VLOOKUP(MYRANKS_P[[#This Row],[IDFANGRAPHS]],STEAMER_P[],COLUMN(STEAMER_P[BB]),FALSE),0)</f>
        <v>2</v>
      </c>
      <c r="Q426" s="21">
        <f>IFERROR((MYRANKS_P[[#This Row],[ER]]*9)/MYRANKS_P[[#This Row],[IP]],0)</f>
        <v>3.6</v>
      </c>
      <c r="R426" s="21">
        <f>IFERROR((MYRANKS_P[[#This Row],[BB]]+MYRANKS_P[[#This Row],[H]])/MYRANKS_P[[#This Row],[IP]],0)</f>
        <v>1.1000000000000001</v>
      </c>
      <c r="S426" s="23">
        <f>MYRANKS_P[[#This Row],[W]]*P_PTS_W+MYRANKS_P[[#This Row],[L]]*P_PTS_L+MYRANKS_P[[#This Row],[IP]]*P_PTS_IP+MYRANKS_P[[#This Row],[SO]]*P_PTS_K+MYRANKS_P[[#This Row],[BB]]*P_PTS_BB+MYRANKS_P[[#This Row],[H]]*P_PTS_HA+MYRANKS_P[[#This Row],[SV]]*P_PTS_SV+MYRANKS_P[[#This Row],[HR]]*P_PTS_HRA+MYRANKS_P[[#This Row],[ER]]*P_PTS_ER</f>
        <v>0</v>
      </c>
      <c r="T426" s="23">
        <f>VLOOKUP(MYRANKS_P[[#This Row],[POS]],REPLACEMENT_LEVEL[],3,FALSE)</f>
        <v>0</v>
      </c>
      <c r="U426" s="23">
        <f>MYRANKS_P[[#This Row],[PROJ PTS]]-MYRANKS_P[[#This Row],[REPL LEVEL]]</f>
        <v>0</v>
      </c>
      <c r="V426" s="30">
        <f>RANK(MYRANKS_P[[#This Row],[POINTS OVER REPL]],MYRANKS_P[POINTS OVER REPL])</f>
        <v>1</v>
      </c>
      <c r="W426" s="29">
        <f>IF(MYRANKS_P[[#This Row],[RANK]]&lt;=TOTAL_PITCHERS_DRAFTED,MYRANKS_P[[#This Row],[POINTS OVER REPL]],0)</f>
        <v>0</v>
      </c>
      <c r="X426" s="35">
        <f>MYRANKS_P[[#This Row],[POINTS OVER REPL]]*DOLLAR_VALUE_PER_POINT+1</f>
        <v>1</v>
      </c>
      <c r="Y426" s="35"/>
      <c r="Z426" s="29">
        <f>IF(AND(MYRANKS_P[[#This Row],[RANK]]&lt;=(TOTAL_PITCHERS_DRAFTED-PITCHERS_BELOW_REPL_DRAFTED),MYRANKS_P[[#This Row],[$ACTUAL]]=""),MYRANKS_P[[#This Row],[POINTS OVER REPL]],0)</f>
        <v>0</v>
      </c>
      <c r="AA426" s="40">
        <f>IF(MYRANKS_P[[#This Row],[$ACTUAL]]="",MYRANKS_P[[#This Row],[POINTS OVER REPL]]*REMAINING_DOLLAR_VALUE_PER_POINT+1,0)</f>
        <v>1</v>
      </c>
    </row>
    <row r="427" spans="1:27" x14ac:dyDescent="0.25">
      <c r="A427" s="9" t="s">
        <v>14797</v>
      </c>
      <c r="B427" s="14" t="str">
        <f>VLOOKUP(MYRANKS_P[[#This Row],[PLAYERID]],PLAYERIDMAP2[],COLUMN(PLAYERIDMAP2[LASTNAME]),FALSE)</f>
        <v>Ramirez</v>
      </c>
      <c r="C427" s="14" t="str">
        <f>VLOOKUP(MYRANKS_P[[#This Row],[PLAYERID]],PLAYERIDMAP2[],COLUMN(PLAYERIDMAP2[FIRSTNAME]),FALSE)</f>
        <v>Ramon</v>
      </c>
      <c r="D427" s="14" t="str">
        <f>MYRANKS_P[[#This Row],[FNAME]]&amp;" "&amp;MYRANKS_P[[#This Row],[LNAME]]</f>
        <v>Ramon Ramirez</v>
      </c>
      <c r="E427" s="14" t="str">
        <f>VLOOKUP(MYRANKS_P[[#This Row],[PLAYERID]],PLAYERIDMAP2[],COLUMN(PLAYERIDMAP2[TEAM]),FALSE)</f>
        <v>N/A</v>
      </c>
      <c r="F427" s="14" t="str">
        <f>VLOOKUP(MYRANKS_P[[#This Row],[PLAYERID]],PLAYERIDMAP2[],COLUMN(PLAYERIDMAP2[POS]),FALSE)</f>
        <v>P</v>
      </c>
      <c r="G427" s="14">
        <f>IFERROR(VALUE(VLOOKUP(MYRANKS_P[[#This Row],[PLAYERID]],PLAYERIDMAP2[],COLUMN(PLAYERIDMAP2[IDFANGRAPHS]),FALSE)),VLOOKUP(MYRANKS_P[[#This Row],[PLAYERID]],PLAYERIDMAP2[],COLUMN(PLAYERIDMAP2[IDFANGRAPHS]),FALSE))</f>
        <v>7986</v>
      </c>
      <c r="H427" s="23">
        <f>IFERROR(VLOOKUP(MYRANKS_P[[#This Row],[IDFANGRAPHS]],STEAMER_P[],COLUMN(STEAMER_P[W]),FALSE),0)</f>
        <v>0</v>
      </c>
      <c r="I427" s="23">
        <f>IFERROR(VLOOKUP(MYRANKS_P[[#This Row],[IDFANGRAPHS]],STEAMER_P[],COLUMN(STEAMER_P[L]),FALSE),0)</f>
        <v>0</v>
      </c>
      <c r="J427" s="23">
        <f>IFERROR(VLOOKUP(MYRANKS_P[[#This Row],[IDFANGRAPHS]],STEAMER_P[],COLUMN(STEAMER_P[SV]),FALSE),0)</f>
        <v>0</v>
      </c>
      <c r="K427" s="23">
        <f>IFERROR(VLOOKUP(MYRANKS_P[[#This Row],[IDFANGRAPHS]],STEAMER_P[],COLUMN(STEAMER_P[IP]),FALSE),0)</f>
        <v>10</v>
      </c>
      <c r="L427" s="23">
        <f>IFERROR(VLOOKUP(MYRANKS_P[[#This Row],[IDFANGRAPHS]],STEAMER_P[],COLUMN(STEAMER_P[H]),FALSE),0)</f>
        <v>9</v>
      </c>
      <c r="M427" s="23">
        <f>IFERROR(VLOOKUP(MYRANKS_P[[#This Row],[IDFANGRAPHS]],STEAMER_P[],COLUMN(STEAMER_P[ER]),FALSE),0)</f>
        <v>4</v>
      </c>
      <c r="N427" s="23">
        <f>IFERROR(VLOOKUP(MYRANKS_P[[#This Row],[IDFANGRAPHS]],STEAMER_P[],COLUMN(STEAMER_P[HR]),FALSE),0)</f>
        <v>1</v>
      </c>
      <c r="O427" s="23">
        <f>IFERROR(VLOOKUP(MYRANKS_P[[#This Row],[IDFANGRAPHS]],STEAMER_P[],COLUMN(STEAMER_P[SO]),FALSE),0)</f>
        <v>9</v>
      </c>
      <c r="P427" s="23">
        <f>IFERROR(VLOOKUP(MYRANKS_P[[#This Row],[IDFANGRAPHS]],STEAMER_P[],COLUMN(STEAMER_P[BB]),FALSE),0)</f>
        <v>4</v>
      </c>
      <c r="Q427" s="21">
        <f>IFERROR((MYRANKS_P[[#This Row],[ER]]*9)/MYRANKS_P[[#This Row],[IP]],0)</f>
        <v>3.6</v>
      </c>
      <c r="R427" s="21">
        <f>IFERROR((MYRANKS_P[[#This Row],[BB]]+MYRANKS_P[[#This Row],[H]])/MYRANKS_P[[#This Row],[IP]],0)</f>
        <v>1.3</v>
      </c>
      <c r="S427" s="23">
        <f>MYRANKS_P[[#This Row],[W]]*P_PTS_W+MYRANKS_P[[#This Row],[L]]*P_PTS_L+MYRANKS_P[[#This Row],[IP]]*P_PTS_IP+MYRANKS_P[[#This Row],[SO]]*P_PTS_K+MYRANKS_P[[#This Row],[BB]]*P_PTS_BB+MYRANKS_P[[#This Row],[H]]*P_PTS_HA+MYRANKS_P[[#This Row],[SV]]*P_PTS_SV+MYRANKS_P[[#This Row],[HR]]*P_PTS_HRA+MYRANKS_P[[#This Row],[ER]]*P_PTS_ER</f>
        <v>0</v>
      </c>
      <c r="T427" s="23">
        <f>VLOOKUP(MYRANKS_P[[#This Row],[POS]],REPLACEMENT_LEVEL[],3,FALSE)</f>
        <v>0</v>
      </c>
      <c r="U427" s="23">
        <f>MYRANKS_P[[#This Row],[PROJ PTS]]-MYRANKS_P[[#This Row],[REPL LEVEL]]</f>
        <v>0</v>
      </c>
      <c r="V427" s="30">
        <f>RANK(MYRANKS_P[[#This Row],[POINTS OVER REPL]],MYRANKS_P[POINTS OVER REPL])</f>
        <v>1</v>
      </c>
      <c r="W427" s="29">
        <f>IF(MYRANKS_P[[#This Row],[RANK]]&lt;=TOTAL_PITCHERS_DRAFTED,MYRANKS_P[[#This Row],[POINTS OVER REPL]],0)</f>
        <v>0</v>
      </c>
      <c r="X427" s="35">
        <f>MYRANKS_P[[#This Row],[POINTS OVER REPL]]*DOLLAR_VALUE_PER_POINT+1</f>
        <v>1</v>
      </c>
      <c r="Y427" s="35"/>
      <c r="Z427" s="29">
        <f>IF(AND(MYRANKS_P[[#This Row],[RANK]]&lt;=(TOTAL_PITCHERS_DRAFTED-PITCHERS_BELOW_REPL_DRAFTED),MYRANKS_P[[#This Row],[$ACTUAL]]=""),MYRANKS_P[[#This Row],[POINTS OVER REPL]],0)</f>
        <v>0</v>
      </c>
      <c r="AA427" s="40">
        <f>IF(MYRANKS_P[[#This Row],[$ACTUAL]]="",MYRANKS_P[[#This Row],[POINTS OVER REPL]]*REMAINING_DOLLAR_VALUE_PER_POINT+1,0)</f>
        <v>1</v>
      </c>
    </row>
    <row r="428" spans="1:27" x14ac:dyDescent="0.25">
      <c r="A428" s="89" t="s">
        <v>18600</v>
      </c>
      <c r="B428" s="90" t="str">
        <f>VLOOKUP(MYRANKS_P[[#This Row],[PLAYERID]],PLAYERIDMAP2[],COLUMN(PLAYERIDMAP2[LASTNAME]),FALSE)</f>
        <v>Urias</v>
      </c>
      <c r="C428" s="90" t="str">
        <f>VLOOKUP(MYRANKS_P[[#This Row],[PLAYERID]],PLAYERIDMAP2[],COLUMN(PLAYERIDMAP2[FIRSTNAME]),FALSE)</f>
        <v>Julio</v>
      </c>
      <c r="D428" s="90" t="str">
        <f>MYRANKS_P[[#This Row],[FNAME]]&amp;" "&amp;MYRANKS_P[[#This Row],[LNAME]]</f>
        <v>Julio Urias</v>
      </c>
      <c r="E428" s="90" t="str">
        <f>VLOOKUP(MYRANKS_P[[#This Row],[PLAYERID]],PLAYERIDMAP2[],COLUMN(PLAYERIDMAP2[TEAM]),FALSE)</f>
        <v>LAD</v>
      </c>
      <c r="F428" s="90" t="str">
        <f>VLOOKUP(MYRANKS_P[[#This Row],[PLAYERID]],PLAYERIDMAP2[],COLUMN(PLAYERIDMAP2[POS]),FALSE)</f>
        <v>P</v>
      </c>
      <c r="G428" s="90" t="str">
        <f>IFERROR(VALUE(VLOOKUP(MYRANKS_P[[#This Row],[PLAYERID]],PLAYERIDMAP2[],COLUMN(PLAYERIDMAP2[IDFANGRAPHS]),FALSE)),VLOOKUP(MYRANKS_P[[#This Row],[PLAYERID]],PLAYERIDMAP2[],COLUMN(PLAYERIDMAP2[IDFANGRAPHS]),FALSE))</f>
        <v>sa736324</v>
      </c>
      <c r="H428" s="23">
        <f>IFERROR(VLOOKUP(MYRANKS_P[[#This Row],[IDFANGRAPHS]],STEAMER_P[],COLUMN(STEAMER_P[W]),FALSE),0)</f>
        <v>1</v>
      </c>
      <c r="I428" s="23">
        <f>IFERROR(VLOOKUP(MYRANKS_P[[#This Row],[IDFANGRAPHS]],STEAMER_P[],COLUMN(STEAMER_P[L]),FALSE),0)</f>
        <v>1</v>
      </c>
      <c r="J428" s="23">
        <f>IFERROR(VLOOKUP(MYRANKS_P[[#This Row],[IDFANGRAPHS]],STEAMER_P[],COLUMN(STEAMER_P[SV]),FALSE),0)</f>
        <v>0</v>
      </c>
      <c r="K428" s="23">
        <f>IFERROR(VLOOKUP(MYRANKS_P[[#This Row],[IDFANGRAPHS]],STEAMER_P[],COLUMN(STEAMER_P[IP]),FALSE),0)</f>
        <v>9</v>
      </c>
      <c r="L428" s="23">
        <f>IFERROR(VLOOKUP(MYRANKS_P[[#This Row],[IDFANGRAPHS]],STEAMER_P[],COLUMN(STEAMER_P[H]),FALSE),0)</f>
        <v>8</v>
      </c>
      <c r="M428" s="23">
        <f>IFERROR(VLOOKUP(MYRANKS_P[[#This Row],[IDFANGRAPHS]],STEAMER_P[],COLUMN(STEAMER_P[ER]),FALSE),0)</f>
        <v>4</v>
      </c>
      <c r="N428" s="23">
        <f>IFERROR(VLOOKUP(MYRANKS_P[[#This Row],[IDFANGRAPHS]],STEAMER_P[],COLUMN(STEAMER_P[HR]),FALSE),0)</f>
        <v>1</v>
      </c>
      <c r="O428" s="23">
        <f>IFERROR(VLOOKUP(MYRANKS_P[[#This Row],[IDFANGRAPHS]],STEAMER_P[],COLUMN(STEAMER_P[SO]),FALSE),0)</f>
        <v>9</v>
      </c>
      <c r="P428" s="23">
        <f>IFERROR(VLOOKUP(MYRANKS_P[[#This Row],[IDFANGRAPHS]],STEAMER_P[],COLUMN(STEAMER_P[BB]),FALSE),0)</f>
        <v>3</v>
      </c>
      <c r="Q428" s="82">
        <f>IFERROR((MYRANKS_P[[#This Row],[ER]]*9)/MYRANKS_P[[#This Row],[IP]],0)</f>
        <v>4</v>
      </c>
      <c r="R428" s="82">
        <f>IFERROR((MYRANKS_P[[#This Row],[BB]]+MYRANKS_P[[#This Row],[H]])/MYRANKS_P[[#This Row],[IP]],0)</f>
        <v>1.2222222222222223</v>
      </c>
      <c r="S428" s="81">
        <f>MYRANKS_P[[#This Row],[W]]*P_PTS_W+MYRANKS_P[[#This Row],[L]]*P_PTS_L+MYRANKS_P[[#This Row],[IP]]*P_PTS_IP+MYRANKS_P[[#This Row],[SO]]*P_PTS_K+MYRANKS_P[[#This Row],[BB]]*P_PTS_BB+MYRANKS_P[[#This Row],[H]]*P_PTS_HA+MYRANKS_P[[#This Row],[SV]]*P_PTS_SV+MYRANKS_P[[#This Row],[HR]]*P_PTS_HRA+MYRANKS_P[[#This Row],[ER]]*P_PTS_ER</f>
        <v>0</v>
      </c>
      <c r="T428" s="81">
        <f>VLOOKUP(MYRANKS_P[[#This Row],[POS]],REPLACEMENT_LEVEL[],3,FALSE)</f>
        <v>0</v>
      </c>
      <c r="U428" s="81">
        <f>MYRANKS_P[[#This Row],[PROJ PTS]]-MYRANKS_P[[#This Row],[REPL LEVEL]]</f>
        <v>0</v>
      </c>
      <c r="V428" s="80">
        <f>RANK(MYRANKS_P[[#This Row],[POINTS OVER REPL]],MYRANKS_P[POINTS OVER REPL])</f>
        <v>1</v>
      </c>
      <c r="W428" s="81">
        <f>IF(MYRANKS_P[[#This Row],[RANK]]&lt;=TOTAL_PITCHERS_DRAFTED,MYRANKS_P[[#This Row],[POINTS OVER REPL]],0)</f>
        <v>0</v>
      </c>
      <c r="X428" s="83">
        <f>MYRANKS_P[[#This Row],[POINTS OVER REPL]]*DOLLAR_VALUE_PER_POINT+1</f>
        <v>1</v>
      </c>
      <c r="Y428" s="83"/>
      <c r="Z428" s="81">
        <f>IF(AND(MYRANKS_P[[#This Row],[RANK]]&lt;=(TOTAL_PITCHERS_DRAFTED-PITCHERS_BELOW_REPL_DRAFTED),MYRANKS_P[[#This Row],[$ACTUAL]]=""),MYRANKS_P[[#This Row],[POINTS OVER REPL]],0)</f>
        <v>0</v>
      </c>
      <c r="AA428" s="84">
        <f>IF(MYRANKS_P[[#This Row],[$ACTUAL]]="",MYRANKS_P[[#This Row],[POINTS OVER REPL]]*REMAINING_DOLLAR_VALUE_PER_POINT+1,0)</f>
        <v>1</v>
      </c>
    </row>
    <row r="429" spans="1:27" x14ac:dyDescent="0.25">
      <c r="A429" s="9" t="s">
        <v>17418</v>
      </c>
      <c r="B429" s="14" t="str">
        <f>VLOOKUP(MYRANKS_P[[#This Row],[PLAYERID]],PLAYERIDMAP2[],COLUMN(PLAYERIDMAP2[LASTNAME]),FALSE)</f>
        <v>Edwards</v>
      </c>
      <c r="C429" s="14" t="str">
        <f>VLOOKUP(MYRANKS_P[[#This Row],[PLAYERID]],PLAYERIDMAP2[],COLUMN(PLAYERIDMAP2[FIRSTNAME]),FALSE)</f>
        <v>Carl</v>
      </c>
      <c r="D429" s="14" t="str">
        <f>MYRANKS_P[[#This Row],[FNAME]]&amp;" "&amp;MYRANKS_P[[#This Row],[LNAME]]</f>
        <v>Carl Edwards</v>
      </c>
      <c r="E429" s="14" t="str">
        <f>VLOOKUP(MYRANKS_P[[#This Row],[PLAYERID]],PLAYERIDMAP2[],COLUMN(PLAYERIDMAP2[TEAM]),FALSE)</f>
        <v>CHC</v>
      </c>
      <c r="F429" s="14" t="str">
        <f>VLOOKUP(MYRANKS_P[[#This Row],[PLAYERID]],PLAYERIDMAP2[],COLUMN(PLAYERIDMAP2[POS]),FALSE)</f>
        <v>P</v>
      </c>
      <c r="G429" s="14">
        <f>IFERROR(VALUE(VLOOKUP(MYRANKS_P[[#This Row],[PLAYERID]],PLAYERIDMAP2[],COLUMN(PLAYERIDMAP2[IDFANGRAPHS]),FALSE)),VLOOKUP(MYRANKS_P[[#This Row],[PLAYERID]],PLAYERIDMAP2[],COLUMN(PLAYERIDMAP2[IDFANGRAPHS]),FALSE))</f>
        <v>13607</v>
      </c>
      <c r="H429" s="23">
        <f>IFERROR(VLOOKUP(MYRANKS_P[[#This Row],[IDFANGRAPHS]],STEAMER_P[],COLUMN(STEAMER_P[W]),FALSE),0)</f>
        <v>1</v>
      </c>
      <c r="I429" s="23">
        <f>IFERROR(VLOOKUP(MYRANKS_P[[#This Row],[IDFANGRAPHS]],STEAMER_P[],COLUMN(STEAMER_P[L]),FALSE),0)</f>
        <v>1</v>
      </c>
      <c r="J429" s="23">
        <f>IFERROR(VLOOKUP(MYRANKS_P[[#This Row],[IDFANGRAPHS]],STEAMER_P[],COLUMN(STEAMER_P[SV]),FALSE),0)</f>
        <v>0</v>
      </c>
      <c r="K429" s="23">
        <f>IFERROR(VLOOKUP(MYRANKS_P[[#This Row],[IDFANGRAPHS]],STEAMER_P[],COLUMN(STEAMER_P[IP]),FALSE),0)</f>
        <v>9</v>
      </c>
      <c r="L429" s="23">
        <f>IFERROR(VLOOKUP(MYRANKS_P[[#This Row],[IDFANGRAPHS]],STEAMER_P[],COLUMN(STEAMER_P[H]),FALSE),0)</f>
        <v>8</v>
      </c>
      <c r="M429" s="23">
        <f>IFERROR(VLOOKUP(MYRANKS_P[[#This Row],[IDFANGRAPHS]],STEAMER_P[],COLUMN(STEAMER_P[ER]),FALSE),0)</f>
        <v>4</v>
      </c>
      <c r="N429" s="23">
        <f>IFERROR(VLOOKUP(MYRANKS_P[[#This Row],[IDFANGRAPHS]],STEAMER_P[],COLUMN(STEAMER_P[HR]),FALSE),0)</f>
        <v>1</v>
      </c>
      <c r="O429" s="23">
        <f>IFERROR(VLOOKUP(MYRANKS_P[[#This Row],[IDFANGRAPHS]],STEAMER_P[],COLUMN(STEAMER_P[SO]),FALSE),0)</f>
        <v>9</v>
      </c>
      <c r="P429" s="23">
        <f>IFERROR(VLOOKUP(MYRANKS_P[[#This Row],[IDFANGRAPHS]],STEAMER_P[],COLUMN(STEAMER_P[BB]),FALSE),0)</f>
        <v>5</v>
      </c>
      <c r="Q429" s="21">
        <f>IFERROR((MYRANKS_P[[#This Row],[ER]]*9)/MYRANKS_P[[#This Row],[IP]],0)</f>
        <v>4</v>
      </c>
      <c r="R429" s="21">
        <f>IFERROR((MYRANKS_P[[#This Row],[BB]]+MYRANKS_P[[#This Row],[H]])/MYRANKS_P[[#This Row],[IP]],0)</f>
        <v>1.4444444444444444</v>
      </c>
      <c r="S429" s="23">
        <f>MYRANKS_P[[#This Row],[W]]*P_PTS_W+MYRANKS_P[[#This Row],[L]]*P_PTS_L+MYRANKS_P[[#This Row],[IP]]*P_PTS_IP+MYRANKS_P[[#This Row],[SO]]*P_PTS_K+MYRANKS_P[[#This Row],[BB]]*P_PTS_BB+MYRANKS_P[[#This Row],[H]]*P_PTS_HA+MYRANKS_P[[#This Row],[SV]]*P_PTS_SV+MYRANKS_P[[#This Row],[HR]]*P_PTS_HRA+MYRANKS_P[[#This Row],[ER]]*P_PTS_ER</f>
        <v>0</v>
      </c>
      <c r="T429" s="23">
        <f>VLOOKUP(MYRANKS_P[[#This Row],[POS]],REPLACEMENT_LEVEL[],3,FALSE)</f>
        <v>0</v>
      </c>
      <c r="U429" s="23">
        <f>MYRANKS_P[[#This Row],[PROJ PTS]]-MYRANKS_P[[#This Row],[REPL LEVEL]]</f>
        <v>0</v>
      </c>
      <c r="V429" s="30">
        <f>RANK(MYRANKS_P[[#This Row],[POINTS OVER REPL]],MYRANKS_P[POINTS OVER REPL])</f>
        <v>1</v>
      </c>
      <c r="W429" s="29">
        <f>IF(MYRANKS_P[[#This Row],[RANK]]&lt;=TOTAL_PITCHERS_DRAFTED,MYRANKS_P[[#This Row],[POINTS OVER REPL]],0)</f>
        <v>0</v>
      </c>
      <c r="X429" s="35">
        <f>MYRANKS_P[[#This Row],[POINTS OVER REPL]]*DOLLAR_VALUE_PER_POINT+1</f>
        <v>1</v>
      </c>
      <c r="Y429" s="35"/>
      <c r="Z429" s="29">
        <f>IF(AND(MYRANKS_P[[#This Row],[RANK]]&lt;=(TOTAL_PITCHERS_DRAFTED-PITCHERS_BELOW_REPL_DRAFTED),MYRANKS_P[[#This Row],[$ACTUAL]]=""),MYRANKS_P[[#This Row],[POINTS OVER REPL]],0)</f>
        <v>0</v>
      </c>
      <c r="AA429" s="40">
        <f>IF(MYRANKS_P[[#This Row],[$ACTUAL]]="",MYRANKS_P[[#This Row],[POINTS OVER REPL]]*REMAINING_DOLLAR_VALUE_PER_POINT+1,0)</f>
        <v>1</v>
      </c>
    </row>
    <row r="430" spans="1:27" x14ac:dyDescent="0.25">
      <c r="A430" s="2" t="s">
        <v>13613</v>
      </c>
      <c r="B430" s="14" t="str">
        <f>VLOOKUP(MYRANKS_P[[#This Row],[PLAYERID]],PLAYERIDMAP2[],COLUMN(PLAYERIDMAP2[LASTNAME]),FALSE)</f>
        <v>Lee</v>
      </c>
      <c r="C430" s="14" t="str">
        <f>VLOOKUP(MYRANKS_P[[#This Row],[PLAYERID]],PLAYERIDMAP2[],COLUMN(PLAYERIDMAP2[FIRSTNAME]),FALSE)</f>
        <v>Cliff</v>
      </c>
      <c r="D430" s="14" t="str">
        <f>MYRANKS_P[[#This Row],[FNAME]]&amp;" "&amp;MYRANKS_P[[#This Row],[LNAME]]</f>
        <v>Cliff Lee</v>
      </c>
      <c r="E430" s="14" t="str">
        <f>VLOOKUP(MYRANKS_P[[#This Row],[PLAYERID]],PLAYERIDMAP2[],COLUMN(PLAYERIDMAP2[TEAM]),FALSE)</f>
        <v>PHI</v>
      </c>
      <c r="F430" s="14" t="str">
        <f>VLOOKUP(MYRANKS_P[[#This Row],[PLAYERID]],PLAYERIDMAP2[],COLUMN(PLAYERIDMAP2[POS]),FALSE)</f>
        <v>P</v>
      </c>
      <c r="G430" s="14">
        <f>IFERROR(VALUE(VLOOKUP(MYRANKS_P[[#This Row],[PLAYERID]],PLAYERIDMAP2[],COLUMN(PLAYERIDMAP2[IDFANGRAPHS]),FALSE)),VLOOKUP(MYRANKS_P[[#This Row],[PLAYERID]],PLAYERIDMAP2[],COLUMN(PLAYERIDMAP2[IDFANGRAPHS]),FALSE))</f>
        <v>1636</v>
      </c>
      <c r="H430" s="23">
        <f>IFERROR(VLOOKUP(MYRANKS_P[[#This Row],[IDFANGRAPHS]],STEAMER_P[],COLUMN(STEAMER_P[W]),FALSE),0)</f>
        <v>1</v>
      </c>
      <c r="I430" s="23">
        <f>IFERROR(VLOOKUP(MYRANKS_P[[#This Row],[IDFANGRAPHS]],STEAMER_P[],COLUMN(STEAMER_P[L]),FALSE),0)</f>
        <v>1</v>
      </c>
      <c r="J430" s="23">
        <f>IFERROR(VLOOKUP(MYRANKS_P[[#This Row],[IDFANGRAPHS]],STEAMER_P[],COLUMN(STEAMER_P[SV]),FALSE),0)</f>
        <v>0</v>
      </c>
      <c r="K430" s="23">
        <f>IFERROR(VLOOKUP(MYRANKS_P[[#This Row],[IDFANGRAPHS]],STEAMER_P[],COLUMN(STEAMER_P[IP]),FALSE),0)</f>
        <v>10</v>
      </c>
      <c r="L430" s="23">
        <f>IFERROR(VLOOKUP(MYRANKS_P[[#This Row],[IDFANGRAPHS]],STEAMER_P[],COLUMN(STEAMER_P[H]),FALSE),0)</f>
        <v>10</v>
      </c>
      <c r="M430" s="23">
        <f>IFERROR(VLOOKUP(MYRANKS_P[[#This Row],[IDFANGRAPHS]],STEAMER_P[],COLUMN(STEAMER_P[ER]),FALSE),0)</f>
        <v>4</v>
      </c>
      <c r="N430" s="23">
        <f>IFERROR(VLOOKUP(MYRANKS_P[[#This Row],[IDFANGRAPHS]],STEAMER_P[],COLUMN(STEAMER_P[HR]),FALSE),0)</f>
        <v>1</v>
      </c>
      <c r="O430" s="23">
        <f>IFERROR(VLOOKUP(MYRANKS_P[[#This Row],[IDFANGRAPHS]],STEAMER_P[],COLUMN(STEAMER_P[SO]),FALSE),0)</f>
        <v>8</v>
      </c>
      <c r="P430" s="23">
        <f>IFERROR(VLOOKUP(MYRANKS_P[[#This Row],[IDFANGRAPHS]],STEAMER_P[],COLUMN(STEAMER_P[BB]),FALSE),0)</f>
        <v>2</v>
      </c>
      <c r="Q430" s="21">
        <f>IFERROR((MYRANKS_P[[#This Row],[ER]]*9)/MYRANKS_P[[#This Row],[IP]],0)</f>
        <v>3.6</v>
      </c>
      <c r="R430" s="21">
        <f>IFERROR((MYRANKS_P[[#This Row],[BB]]+MYRANKS_P[[#This Row],[H]])/MYRANKS_P[[#This Row],[IP]],0)</f>
        <v>1.2</v>
      </c>
      <c r="S430" s="23">
        <f>MYRANKS_P[[#This Row],[W]]*P_PTS_W+MYRANKS_P[[#This Row],[L]]*P_PTS_L+MYRANKS_P[[#This Row],[IP]]*P_PTS_IP+MYRANKS_P[[#This Row],[SO]]*P_PTS_K+MYRANKS_P[[#This Row],[BB]]*P_PTS_BB+MYRANKS_P[[#This Row],[H]]*P_PTS_HA+MYRANKS_P[[#This Row],[SV]]*P_PTS_SV+MYRANKS_P[[#This Row],[HR]]*P_PTS_HRA+MYRANKS_P[[#This Row],[ER]]*P_PTS_ER</f>
        <v>0</v>
      </c>
      <c r="T430" s="23">
        <f>VLOOKUP(MYRANKS_P[[#This Row],[POS]],REPLACEMENT_LEVEL[],3,FALSE)</f>
        <v>0</v>
      </c>
      <c r="U430" s="23">
        <f>MYRANKS_P[[#This Row],[PROJ PTS]]-MYRANKS_P[[#This Row],[REPL LEVEL]]</f>
        <v>0</v>
      </c>
      <c r="V430" s="30">
        <f>RANK(MYRANKS_P[[#This Row],[POINTS OVER REPL]],MYRANKS_P[POINTS OVER REPL])</f>
        <v>1</v>
      </c>
      <c r="W430" s="29">
        <f>IF(MYRANKS_P[[#This Row],[RANK]]&lt;=TOTAL_PITCHERS_DRAFTED,MYRANKS_P[[#This Row],[POINTS OVER REPL]],0)</f>
        <v>0</v>
      </c>
      <c r="X430" s="35">
        <f>MYRANKS_P[[#This Row],[POINTS OVER REPL]]*DOLLAR_VALUE_PER_POINT+1</f>
        <v>1</v>
      </c>
      <c r="Y430" s="35"/>
      <c r="Z430" s="29">
        <f>IF(AND(MYRANKS_P[[#This Row],[RANK]]&lt;=(TOTAL_PITCHERS_DRAFTED-PITCHERS_BELOW_REPL_DRAFTED),MYRANKS_P[[#This Row],[$ACTUAL]]=""),MYRANKS_P[[#This Row],[POINTS OVER REPL]],0)</f>
        <v>0</v>
      </c>
      <c r="AA430" s="40">
        <f>IF(MYRANKS_P[[#This Row],[$ACTUAL]]="",MYRANKS_P[[#This Row],[POINTS OVER REPL]]*REMAINING_DOLLAR_VALUE_PER_POINT+1,0)</f>
        <v>1</v>
      </c>
    </row>
    <row r="431" spans="1:27" x14ac:dyDescent="0.25">
      <c r="A431" s="2" t="s">
        <v>14454</v>
      </c>
      <c r="B431" s="14" t="str">
        <f>VLOOKUP(MYRANKS_P[[#This Row],[PLAYERID]],PLAYERIDMAP2[],COLUMN(PLAYERIDMAP2[LASTNAME]),FALSE)</f>
        <v>Parnell</v>
      </c>
      <c r="C431" s="14" t="str">
        <f>VLOOKUP(MYRANKS_P[[#This Row],[PLAYERID]],PLAYERIDMAP2[],COLUMN(PLAYERIDMAP2[FIRSTNAME]),FALSE)</f>
        <v>Bobby</v>
      </c>
      <c r="D431" s="14" t="str">
        <f>MYRANKS_P[[#This Row],[FNAME]]&amp;" "&amp;MYRANKS_P[[#This Row],[LNAME]]</f>
        <v>Bobby Parnell</v>
      </c>
      <c r="E431" s="14" t="str">
        <f>VLOOKUP(MYRANKS_P[[#This Row],[PLAYERID]],PLAYERIDMAP2[],COLUMN(PLAYERIDMAP2[TEAM]),FALSE)</f>
        <v>NYM</v>
      </c>
      <c r="F431" s="14" t="str">
        <f>VLOOKUP(MYRANKS_P[[#This Row],[PLAYERID]],PLAYERIDMAP2[],COLUMN(PLAYERIDMAP2[POS]),FALSE)</f>
        <v>P</v>
      </c>
      <c r="G431" s="14">
        <f>IFERROR(VALUE(VLOOKUP(MYRANKS_P[[#This Row],[PLAYERID]],PLAYERIDMAP2[],COLUMN(PLAYERIDMAP2[IDFANGRAPHS]),FALSE)),VLOOKUP(MYRANKS_P[[#This Row],[PLAYERID]],PLAYERIDMAP2[],COLUMN(PLAYERIDMAP2[IDFANGRAPHS]),FALSE))</f>
        <v>9926</v>
      </c>
      <c r="H431" s="23">
        <f>IFERROR(VLOOKUP(MYRANKS_P[[#This Row],[IDFANGRAPHS]],STEAMER_P[],COLUMN(STEAMER_P[W]),FALSE),0)</f>
        <v>0</v>
      </c>
      <c r="I431" s="23">
        <f>IFERROR(VLOOKUP(MYRANKS_P[[#This Row],[IDFANGRAPHS]],STEAMER_P[],COLUMN(STEAMER_P[L]),FALSE),0)</f>
        <v>1</v>
      </c>
      <c r="J431" s="23">
        <f>IFERROR(VLOOKUP(MYRANKS_P[[#This Row],[IDFANGRAPHS]],STEAMER_P[],COLUMN(STEAMER_P[SV]),FALSE),0)</f>
        <v>0</v>
      </c>
      <c r="K431" s="23">
        <f>IFERROR(VLOOKUP(MYRANKS_P[[#This Row],[IDFANGRAPHS]],STEAMER_P[],COLUMN(STEAMER_P[IP]),FALSE),0)</f>
        <v>10</v>
      </c>
      <c r="L431" s="23">
        <f>IFERROR(VLOOKUP(MYRANKS_P[[#This Row],[IDFANGRAPHS]],STEAMER_P[],COLUMN(STEAMER_P[H]),FALSE),0)</f>
        <v>10</v>
      </c>
      <c r="M431" s="23">
        <f>IFERROR(VLOOKUP(MYRANKS_P[[#This Row],[IDFANGRAPHS]],STEAMER_P[],COLUMN(STEAMER_P[ER]),FALSE),0)</f>
        <v>5</v>
      </c>
      <c r="N431" s="23">
        <f>IFERROR(VLOOKUP(MYRANKS_P[[#This Row],[IDFANGRAPHS]],STEAMER_P[],COLUMN(STEAMER_P[HR]),FALSE),0)</f>
        <v>1</v>
      </c>
      <c r="O431" s="23">
        <f>IFERROR(VLOOKUP(MYRANKS_P[[#This Row],[IDFANGRAPHS]],STEAMER_P[],COLUMN(STEAMER_P[SO]),FALSE),0)</f>
        <v>8</v>
      </c>
      <c r="P431" s="23">
        <f>IFERROR(VLOOKUP(MYRANKS_P[[#This Row],[IDFANGRAPHS]],STEAMER_P[],COLUMN(STEAMER_P[BB]),FALSE),0)</f>
        <v>5</v>
      </c>
      <c r="Q431" s="21">
        <f>IFERROR((MYRANKS_P[[#This Row],[ER]]*9)/MYRANKS_P[[#This Row],[IP]],0)</f>
        <v>4.5</v>
      </c>
      <c r="R431" s="21">
        <f>IFERROR((MYRANKS_P[[#This Row],[BB]]+MYRANKS_P[[#This Row],[H]])/MYRANKS_P[[#This Row],[IP]],0)</f>
        <v>1.5</v>
      </c>
      <c r="S431" s="23">
        <f>MYRANKS_P[[#This Row],[W]]*P_PTS_W+MYRANKS_P[[#This Row],[L]]*P_PTS_L+MYRANKS_P[[#This Row],[IP]]*P_PTS_IP+MYRANKS_P[[#This Row],[SO]]*P_PTS_K+MYRANKS_P[[#This Row],[BB]]*P_PTS_BB+MYRANKS_P[[#This Row],[H]]*P_PTS_HA+MYRANKS_P[[#This Row],[SV]]*P_PTS_SV+MYRANKS_P[[#This Row],[HR]]*P_PTS_HRA+MYRANKS_P[[#This Row],[ER]]*P_PTS_ER</f>
        <v>0</v>
      </c>
      <c r="T431" s="23">
        <f>VLOOKUP(MYRANKS_P[[#This Row],[POS]],REPLACEMENT_LEVEL[],3,FALSE)</f>
        <v>0</v>
      </c>
      <c r="U431" s="23">
        <f>MYRANKS_P[[#This Row],[PROJ PTS]]-MYRANKS_P[[#This Row],[REPL LEVEL]]</f>
        <v>0</v>
      </c>
      <c r="V431" s="30">
        <f>RANK(MYRANKS_P[[#This Row],[POINTS OVER REPL]],MYRANKS_P[POINTS OVER REPL])</f>
        <v>1</v>
      </c>
      <c r="W431" s="29">
        <f>IF(MYRANKS_P[[#This Row],[RANK]]&lt;=TOTAL_PITCHERS_DRAFTED,MYRANKS_P[[#This Row],[POINTS OVER REPL]],0)</f>
        <v>0</v>
      </c>
      <c r="X431" s="35">
        <f>MYRANKS_P[[#This Row],[POINTS OVER REPL]]*DOLLAR_VALUE_PER_POINT+1</f>
        <v>1</v>
      </c>
      <c r="Y431" s="35"/>
      <c r="Z431" s="29">
        <f>IF(AND(MYRANKS_P[[#This Row],[RANK]]&lt;=(TOTAL_PITCHERS_DRAFTED-PITCHERS_BELOW_REPL_DRAFTED),MYRANKS_P[[#This Row],[$ACTUAL]]=""),MYRANKS_P[[#This Row],[POINTS OVER REPL]],0)</f>
        <v>0</v>
      </c>
      <c r="AA431" s="40">
        <f>IF(MYRANKS_P[[#This Row],[$ACTUAL]]="",MYRANKS_P[[#This Row],[POINTS OVER REPL]]*REMAINING_DOLLAR_VALUE_PER_POINT+1,0)</f>
        <v>1</v>
      </c>
    </row>
    <row r="432" spans="1:27" x14ac:dyDescent="0.25">
      <c r="A432" s="2" t="s">
        <v>15395</v>
      </c>
      <c r="B432" s="14" t="str">
        <f>VLOOKUP(MYRANKS_P[[#This Row],[PLAYERID]],PLAYERIDMAP2[],COLUMN(PLAYERIDMAP2[LASTNAME]),FALSE)</f>
        <v>Stauffer</v>
      </c>
      <c r="C432" s="14" t="str">
        <f>VLOOKUP(MYRANKS_P[[#This Row],[PLAYERID]],PLAYERIDMAP2[],COLUMN(PLAYERIDMAP2[FIRSTNAME]),FALSE)</f>
        <v>Tim</v>
      </c>
      <c r="D432" s="14" t="str">
        <f>MYRANKS_P[[#This Row],[FNAME]]&amp;" "&amp;MYRANKS_P[[#This Row],[LNAME]]</f>
        <v>Tim Stauffer</v>
      </c>
      <c r="E432" s="14" t="str">
        <f>VLOOKUP(MYRANKS_P[[#This Row],[PLAYERID]],PLAYERIDMAP2[],COLUMN(PLAYERIDMAP2[TEAM]),FALSE)</f>
        <v>MIN</v>
      </c>
      <c r="F432" s="14" t="str">
        <f>VLOOKUP(MYRANKS_P[[#This Row],[PLAYERID]],PLAYERIDMAP2[],COLUMN(PLAYERIDMAP2[POS]),FALSE)</f>
        <v>P</v>
      </c>
      <c r="G432" s="14">
        <f>IFERROR(VALUE(VLOOKUP(MYRANKS_P[[#This Row],[PLAYERID]],PLAYERIDMAP2[],COLUMN(PLAYERIDMAP2[IDFANGRAPHS]),FALSE)),VLOOKUP(MYRANKS_P[[#This Row],[PLAYERID]],PLAYERIDMAP2[],COLUMN(PLAYERIDMAP2[IDFANGRAPHS]),FALSE))</f>
        <v>6432</v>
      </c>
      <c r="H432" s="23">
        <f>IFERROR(VLOOKUP(MYRANKS_P[[#This Row],[IDFANGRAPHS]],STEAMER_P[],COLUMN(STEAMER_P[W]),FALSE),0)</f>
        <v>0</v>
      </c>
      <c r="I432" s="23">
        <f>IFERROR(VLOOKUP(MYRANKS_P[[#This Row],[IDFANGRAPHS]],STEAMER_P[],COLUMN(STEAMER_P[L]),FALSE),0)</f>
        <v>1</v>
      </c>
      <c r="J432" s="23">
        <f>IFERROR(VLOOKUP(MYRANKS_P[[#This Row],[IDFANGRAPHS]],STEAMER_P[],COLUMN(STEAMER_P[SV]),FALSE),0)</f>
        <v>0</v>
      </c>
      <c r="K432" s="23">
        <f>IFERROR(VLOOKUP(MYRANKS_P[[#This Row],[IDFANGRAPHS]],STEAMER_P[],COLUMN(STEAMER_P[IP]),FALSE),0)</f>
        <v>10</v>
      </c>
      <c r="L432" s="23">
        <f>IFERROR(VLOOKUP(MYRANKS_P[[#This Row],[IDFANGRAPHS]],STEAMER_P[],COLUMN(STEAMER_P[H]),FALSE),0)</f>
        <v>10</v>
      </c>
      <c r="M432" s="23">
        <f>IFERROR(VLOOKUP(MYRANKS_P[[#This Row],[IDFANGRAPHS]],STEAMER_P[],COLUMN(STEAMER_P[ER]),FALSE),0)</f>
        <v>4</v>
      </c>
      <c r="N432" s="23">
        <f>IFERROR(VLOOKUP(MYRANKS_P[[#This Row],[IDFANGRAPHS]],STEAMER_P[],COLUMN(STEAMER_P[HR]),FALSE),0)</f>
        <v>1</v>
      </c>
      <c r="O432" s="23">
        <f>IFERROR(VLOOKUP(MYRANKS_P[[#This Row],[IDFANGRAPHS]],STEAMER_P[],COLUMN(STEAMER_P[SO]),FALSE),0)</f>
        <v>8</v>
      </c>
      <c r="P432" s="23">
        <f>IFERROR(VLOOKUP(MYRANKS_P[[#This Row],[IDFANGRAPHS]],STEAMER_P[],COLUMN(STEAMER_P[BB]),FALSE),0)</f>
        <v>3</v>
      </c>
      <c r="Q432" s="21">
        <f>IFERROR((MYRANKS_P[[#This Row],[ER]]*9)/MYRANKS_P[[#This Row],[IP]],0)</f>
        <v>3.6</v>
      </c>
      <c r="R432" s="21">
        <f>IFERROR((MYRANKS_P[[#This Row],[BB]]+MYRANKS_P[[#This Row],[H]])/MYRANKS_P[[#This Row],[IP]],0)</f>
        <v>1.3</v>
      </c>
      <c r="S432" s="23">
        <f>MYRANKS_P[[#This Row],[W]]*P_PTS_W+MYRANKS_P[[#This Row],[L]]*P_PTS_L+MYRANKS_P[[#This Row],[IP]]*P_PTS_IP+MYRANKS_P[[#This Row],[SO]]*P_PTS_K+MYRANKS_P[[#This Row],[BB]]*P_PTS_BB+MYRANKS_P[[#This Row],[H]]*P_PTS_HA+MYRANKS_P[[#This Row],[SV]]*P_PTS_SV+MYRANKS_P[[#This Row],[HR]]*P_PTS_HRA+MYRANKS_P[[#This Row],[ER]]*P_PTS_ER</f>
        <v>0</v>
      </c>
      <c r="T432" s="23">
        <f>VLOOKUP(MYRANKS_P[[#This Row],[POS]],REPLACEMENT_LEVEL[],3,FALSE)</f>
        <v>0</v>
      </c>
      <c r="U432" s="23">
        <f>MYRANKS_P[[#This Row],[PROJ PTS]]-MYRANKS_P[[#This Row],[REPL LEVEL]]</f>
        <v>0</v>
      </c>
      <c r="V432" s="30">
        <f>RANK(MYRANKS_P[[#This Row],[POINTS OVER REPL]],MYRANKS_P[POINTS OVER REPL])</f>
        <v>1</v>
      </c>
      <c r="W432" s="29">
        <f>IF(MYRANKS_P[[#This Row],[RANK]]&lt;=TOTAL_PITCHERS_DRAFTED,MYRANKS_P[[#This Row],[POINTS OVER REPL]],0)</f>
        <v>0</v>
      </c>
      <c r="X432" s="35">
        <f>MYRANKS_P[[#This Row],[POINTS OVER REPL]]*DOLLAR_VALUE_PER_POINT+1</f>
        <v>1</v>
      </c>
      <c r="Y432" s="35"/>
      <c r="Z432" s="29">
        <f>IF(AND(MYRANKS_P[[#This Row],[RANK]]&lt;=(TOTAL_PITCHERS_DRAFTED-PITCHERS_BELOW_REPL_DRAFTED),MYRANKS_P[[#This Row],[$ACTUAL]]=""),MYRANKS_P[[#This Row],[POINTS OVER REPL]],0)</f>
        <v>0</v>
      </c>
      <c r="AA432" s="40">
        <f>IF(MYRANKS_P[[#This Row],[$ACTUAL]]="",MYRANKS_P[[#This Row],[POINTS OVER REPL]]*REMAINING_DOLLAR_VALUE_PER_POINT+1,0)</f>
        <v>1</v>
      </c>
    </row>
    <row r="433" spans="1:27" x14ac:dyDescent="0.25">
      <c r="A433" s="64" t="s">
        <v>11858</v>
      </c>
      <c r="B433" s="14" t="str">
        <f>VLOOKUP(MYRANKS_P[[#This Row],[PLAYERID]],PLAYERIDMAP2[],COLUMN(PLAYERIDMAP2[LASTNAME]),FALSE)</f>
        <v>Choate</v>
      </c>
      <c r="C433" s="14" t="str">
        <f>VLOOKUP(MYRANKS_P[[#This Row],[PLAYERID]],PLAYERIDMAP2[],COLUMN(PLAYERIDMAP2[FIRSTNAME]),FALSE)</f>
        <v>Randy</v>
      </c>
      <c r="D433" s="14" t="str">
        <f>MYRANKS_P[[#This Row],[FNAME]]&amp;" "&amp;MYRANKS_P[[#This Row],[LNAME]]</f>
        <v>Randy Choate</v>
      </c>
      <c r="E433" s="14" t="str">
        <f>VLOOKUP(MYRANKS_P[[#This Row],[PLAYERID]],PLAYERIDMAP2[],COLUMN(PLAYERIDMAP2[TEAM]),FALSE)</f>
        <v>STL</v>
      </c>
      <c r="F433" s="14" t="str">
        <f>VLOOKUP(MYRANKS_P[[#This Row],[PLAYERID]],PLAYERIDMAP2[],COLUMN(PLAYERIDMAP2[POS]),FALSE)</f>
        <v>P</v>
      </c>
      <c r="G433" s="14">
        <f>IFERROR(VALUE(VLOOKUP(MYRANKS_P[[#This Row],[PLAYERID]],PLAYERIDMAP2[],COLUMN(PLAYERIDMAP2[IDFANGRAPHS]),FALSE)),VLOOKUP(MYRANKS_P[[#This Row],[PLAYERID]],PLAYERIDMAP2[],COLUMN(PLAYERIDMAP2[IDFANGRAPHS]),FALSE))</f>
        <v>813</v>
      </c>
      <c r="H433" s="23">
        <f>IFERROR(VLOOKUP(MYRANKS_P[[#This Row],[IDFANGRAPHS]],STEAMER_P[],COLUMN(STEAMER_P[W]),FALSE),0)</f>
        <v>0</v>
      </c>
      <c r="I433" s="23">
        <f>IFERROR(VLOOKUP(MYRANKS_P[[#This Row],[IDFANGRAPHS]],STEAMER_P[],COLUMN(STEAMER_P[L]),FALSE),0)</f>
        <v>0</v>
      </c>
      <c r="J433" s="23">
        <f>IFERROR(VLOOKUP(MYRANKS_P[[#This Row],[IDFANGRAPHS]],STEAMER_P[],COLUMN(STEAMER_P[SV]),FALSE),0)</f>
        <v>0</v>
      </c>
      <c r="K433" s="23">
        <f>IFERROR(VLOOKUP(MYRANKS_P[[#This Row],[IDFANGRAPHS]],STEAMER_P[],COLUMN(STEAMER_P[IP]),FALSE),0)</f>
        <v>10</v>
      </c>
      <c r="L433" s="23">
        <f>IFERROR(VLOOKUP(MYRANKS_P[[#This Row],[IDFANGRAPHS]],STEAMER_P[],COLUMN(STEAMER_P[H]),FALSE),0)</f>
        <v>10</v>
      </c>
      <c r="M433" s="23">
        <f>IFERROR(VLOOKUP(MYRANKS_P[[#This Row],[IDFANGRAPHS]],STEAMER_P[],COLUMN(STEAMER_P[ER]),FALSE),0)</f>
        <v>4</v>
      </c>
      <c r="N433" s="23">
        <f>IFERROR(VLOOKUP(MYRANKS_P[[#This Row],[IDFANGRAPHS]],STEAMER_P[],COLUMN(STEAMER_P[HR]),FALSE),0)</f>
        <v>1</v>
      </c>
      <c r="O433" s="23">
        <f>IFERROR(VLOOKUP(MYRANKS_P[[#This Row],[IDFANGRAPHS]],STEAMER_P[],COLUMN(STEAMER_P[SO]),FALSE),0)</f>
        <v>8</v>
      </c>
      <c r="P433" s="23">
        <f>IFERROR(VLOOKUP(MYRANKS_P[[#This Row],[IDFANGRAPHS]],STEAMER_P[],COLUMN(STEAMER_P[BB]),FALSE),0)</f>
        <v>3</v>
      </c>
      <c r="Q433" s="60">
        <f>IFERROR((MYRANKS_P[[#This Row],[ER]]*9)/MYRANKS_P[[#This Row],[IP]],0)</f>
        <v>3.6</v>
      </c>
      <c r="R433" s="60">
        <f>IFERROR((MYRANKS_P[[#This Row],[BB]]+MYRANKS_P[[#This Row],[H]])/MYRANKS_P[[#This Row],[IP]],0)</f>
        <v>1.3</v>
      </c>
      <c r="S433" s="27">
        <f>MYRANKS_P[[#This Row],[W]]*P_PTS_W+MYRANKS_P[[#This Row],[L]]*P_PTS_L+MYRANKS_P[[#This Row],[IP]]*P_PTS_IP+MYRANKS_P[[#This Row],[SO]]*P_PTS_K+MYRANKS_P[[#This Row],[BB]]*P_PTS_BB+MYRANKS_P[[#This Row],[H]]*P_PTS_HA+MYRANKS_P[[#This Row],[SV]]*P_PTS_SV+MYRANKS_P[[#This Row],[HR]]*P_PTS_HRA+MYRANKS_P[[#This Row],[ER]]*P_PTS_ER</f>
        <v>0</v>
      </c>
      <c r="T433" s="27">
        <f>VLOOKUP(MYRANKS_P[[#This Row],[POS]],REPLACEMENT_LEVEL[],3,FALSE)</f>
        <v>0</v>
      </c>
      <c r="U433" s="27">
        <f>MYRANKS_P[[#This Row],[PROJ PTS]]-MYRANKS_P[[#This Row],[REPL LEVEL]]</f>
        <v>0</v>
      </c>
      <c r="V433" s="51">
        <f>RANK(MYRANKS_P[[#This Row],[POINTS OVER REPL]],MYRANKS_P[POINTS OVER REPL])</f>
        <v>1</v>
      </c>
      <c r="W433" s="27">
        <f>IF(MYRANKS_P[[#This Row],[RANK]]&lt;=TOTAL_PITCHERS_DRAFTED,MYRANKS_P[[#This Row],[POINTS OVER REPL]],0)</f>
        <v>0</v>
      </c>
      <c r="X433" s="53">
        <f>MYRANKS_P[[#This Row],[POINTS OVER REPL]]*DOLLAR_VALUE_PER_POINT+1</f>
        <v>1</v>
      </c>
      <c r="Y433" s="53"/>
      <c r="Z433" s="27">
        <f>IF(AND(MYRANKS_P[[#This Row],[RANK]]&lt;=(TOTAL_PITCHERS_DRAFTED-PITCHERS_BELOW_REPL_DRAFTED),MYRANKS_P[[#This Row],[$ACTUAL]]=""),MYRANKS_P[[#This Row],[POINTS OVER REPL]],0)</f>
        <v>0</v>
      </c>
      <c r="AA433" s="61">
        <f>IF(MYRANKS_P[[#This Row],[$ACTUAL]]="",MYRANKS_P[[#This Row],[POINTS OVER REPL]]*REMAINING_DOLLAR_VALUE_PER_POINT+1,0)</f>
        <v>1</v>
      </c>
    </row>
    <row r="434" spans="1:27" x14ac:dyDescent="0.25">
      <c r="A434" s="2" t="s">
        <v>15062</v>
      </c>
      <c r="B434" s="14" t="str">
        <f>VLOOKUP(MYRANKS_P[[#This Row],[PLAYERID]],PLAYERIDMAP2[],COLUMN(PLAYERIDMAP2[LASTNAME]),FALSE)</f>
        <v>Russell</v>
      </c>
      <c r="C434" s="14" t="str">
        <f>VLOOKUP(MYRANKS_P[[#This Row],[PLAYERID]],PLAYERIDMAP2[],COLUMN(PLAYERIDMAP2[FIRSTNAME]),FALSE)</f>
        <v>James</v>
      </c>
      <c r="D434" s="14" t="str">
        <f>MYRANKS_P[[#This Row],[FNAME]]&amp;" "&amp;MYRANKS_P[[#This Row],[LNAME]]</f>
        <v>James Russell</v>
      </c>
      <c r="E434" s="14" t="str">
        <f>VLOOKUP(MYRANKS_P[[#This Row],[PLAYERID]],PLAYERIDMAP2[],COLUMN(PLAYERIDMAP2[TEAM]),FALSE)</f>
        <v>ATL</v>
      </c>
      <c r="F434" s="14" t="str">
        <f>VLOOKUP(MYRANKS_P[[#This Row],[PLAYERID]],PLAYERIDMAP2[],COLUMN(PLAYERIDMAP2[POS]),FALSE)</f>
        <v>P</v>
      </c>
      <c r="G434" s="14">
        <f>IFERROR(VALUE(VLOOKUP(MYRANKS_P[[#This Row],[PLAYERID]],PLAYERIDMAP2[],COLUMN(PLAYERIDMAP2[IDFANGRAPHS]),FALSE)),VLOOKUP(MYRANKS_P[[#This Row],[PLAYERID]],PLAYERIDMAP2[],COLUMN(PLAYERIDMAP2[IDFANGRAPHS]),FALSE))</f>
        <v>4089</v>
      </c>
      <c r="H434" s="23">
        <f>IFERROR(VLOOKUP(MYRANKS_P[[#This Row],[IDFANGRAPHS]],STEAMER_P[],COLUMN(STEAMER_P[W]),FALSE),0)</f>
        <v>0</v>
      </c>
      <c r="I434" s="23">
        <f>IFERROR(VLOOKUP(MYRANKS_P[[#This Row],[IDFANGRAPHS]],STEAMER_P[],COLUMN(STEAMER_P[L]),FALSE),0)</f>
        <v>1</v>
      </c>
      <c r="J434" s="23">
        <f>IFERROR(VLOOKUP(MYRANKS_P[[#This Row],[IDFANGRAPHS]],STEAMER_P[],COLUMN(STEAMER_P[SV]),FALSE),0)</f>
        <v>0</v>
      </c>
      <c r="K434" s="23">
        <f>IFERROR(VLOOKUP(MYRANKS_P[[#This Row],[IDFANGRAPHS]],STEAMER_P[],COLUMN(STEAMER_P[IP]),FALSE),0)</f>
        <v>10</v>
      </c>
      <c r="L434" s="23">
        <f>IFERROR(VLOOKUP(MYRANKS_P[[#This Row],[IDFANGRAPHS]],STEAMER_P[],COLUMN(STEAMER_P[H]),FALSE),0)</f>
        <v>10</v>
      </c>
      <c r="M434" s="23">
        <f>IFERROR(VLOOKUP(MYRANKS_P[[#This Row],[IDFANGRAPHS]],STEAMER_P[],COLUMN(STEAMER_P[ER]),FALSE),0)</f>
        <v>5</v>
      </c>
      <c r="N434" s="23">
        <f>IFERROR(VLOOKUP(MYRANKS_P[[#This Row],[IDFANGRAPHS]],STEAMER_P[],COLUMN(STEAMER_P[HR]),FALSE),0)</f>
        <v>1</v>
      </c>
      <c r="O434" s="23">
        <f>IFERROR(VLOOKUP(MYRANKS_P[[#This Row],[IDFANGRAPHS]],STEAMER_P[],COLUMN(STEAMER_P[SO]),FALSE),0)</f>
        <v>8</v>
      </c>
      <c r="P434" s="23">
        <f>IFERROR(VLOOKUP(MYRANKS_P[[#This Row],[IDFANGRAPHS]],STEAMER_P[],COLUMN(STEAMER_P[BB]),FALSE),0)</f>
        <v>4</v>
      </c>
      <c r="Q434" s="21">
        <f>IFERROR((MYRANKS_P[[#This Row],[ER]]*9)/MYRANKS_P[[#This Row],[IP]],0)</f>
        <v>4.5</v>
      </c>
      <c r="R434" s="21">
        <f>IFERROR((MYRANKS_P[[#This Row],[BB]]+MYRANKS_P[[#This Row],[H]])/MYRANKS_P[[#This Row],[IP]],0)</f>
        <v>1.4</v>
      </c>
      <c r="S434" s="23">
        <f>MYRANKS_P[[#This Row],[W]]*P_PTS_W+MYRANKS_P[[#This Row],[L]]*P_PTS_L+MYRANKS_P[[#This Row],[IP]]*P_PTS_IP+MYRANKS_P[[#This Row],[SO]]*P_PTS_K+MYRANKS_P[[#This Row],[BB]]*P_PTS_BB+MYRANKS_P[[#This Row],[H]]*P_PTS_HA+MYRANKS_P[[#This Row],[SV]]*P_PTS_SV+MYRANKS_P[[#This Row],[HR]]*P_PTS_HRA+MYRANKS_P[[#This Row],[ER]]*P_PTS_ER</f>
        <v>0</v>
      </c>
      <c r="T434" s="23">
        <f>VLOOKUP(MYRANKS_P[[#This Row],[POS]],REPLACEMENT_LEVEL[],3,FALSE)</f>
        <v>0</v>
      </c>
      <c r="U434" s="23">
        <f>MYRANKS_P[[#This Row],[PROJ PTS]]-MYRANKS_P[[#This Row],[REPL LEVEL]]</f>
        <v>0</v>
      </c>
      <c r="V434" s="30">
        <f>RANK(MYRANKS_P[[#This Row],[POINTS OVER REPL]],MYRANKS_P[POINTS OVER REPL])</f>
        <v>1</v>
      </c>
      <c r="W434" s="29">
        <f>IF(MYRANKS_P[[#This Row],[RANK]]&lt;=TOTAL_PITCHERS_DRAFTED,MYRANKS_P[[#This Row],[POINTS OVER REPL]],0)</f>
        <v>0</v>
      </c>
      <c r="X434" s="35">
        <f>MYRANKS_P[[#This Row],[POINTS OVER REPL]]*DOLLAR_VALUE_PER_POINT+1</f>
        <v>1</v>
      </c>
      <c r="Y434" s="35"/>
      <c r="Z434" s="29">
        <f>IF(AND(MYRANKS_P[[#This Row],[RANK]]&lt;=(TOTAL_PITCHERS_DRAFTED-PITCHERS_BELOW_REPL_DRAFTED),MYRANKS_P[[#This Row],[$ACTUAL]]=""),MYRANKS_P[[#This Row],[POINTS OVER REPL]],0)</f>
        <v>0</v>
      </c>
      <c r="AA434" s="40">
        <f>IF(MYRANKS_P[[#This Row],[$ACTUAL]]="",MYRANKS_P[[#This Row],[POINTS OVER REPL]]*REMAINING_DOLLAR_VALUE_PER_POINT+1,0)</f>
        <v>1</v>
      </c>
    </row>
    <row r="435" spans="1:27" x14ac:dyDescent="0.25">
      <c r="A435" s="2" t="s">
        <v>14212</v>
      </c>
      <c r="B435" s="14" t="str">
        <f>VLOOKUP(MYRANKS_P[[#This Row],[PLAYERID]],PLAYERIDMAP2[],COLUMN(PLAYERIDMAP2[LASTNAME]),FALSE)</f>
        <v>Mujica</v>
      </c>
      <c r="C435" s="14" t="str">
        <f>VLOOKUP(MYRANKS_P[[#This Row],[PLAYERID]],PLAYERIDMAP2[],COLUMN(PLAYERIDMAP2[FIRSTNAME]),FALSE)</f>
        <v>Edward</v>
      </c>
      <c r="D435" s="14" t="str">
        <f>MYRANKS_P[[#This Row],[FNAME]]&amp;" "&amp;MYRANKS_P[[#This Row],[LNAME]]</f>
        <v>Edward Mujica</v>
      </c>
      <c r="E435" s="14" t="str">
        <f>VLOOKUP(MYRANKS_P[[#This Row],[PLAYERID]],PLAYERIDMAP2[],COLUMN(PLAYERIDMAP2[TEAM]),FALSE)</f>
        <v>OAK</v>
      </c>
      <c r="F435" s="14" t="str">
        <f>VLOOKUP(MYRANKS_P[[#This Row],[PLAYERID]],PLAYERIDMAP2[],COLUMN(PLAYERIDMAP2[POS]),FALSE)</f>
        <v>P</v>
      </c>
      <c r="G435" s="14">
        <f>IFERROR(VALUE(VLOOKUP(MYRANKS_P[[#This Row],[PLAYERID]],PLAYERIDMAP2[],COLUMN(PLAYERIDMAP2[IDFANGRAPHS]),FALSE)),VLOOKUP(MYRANKS_P[[#This Row],[PLAYERID]],PLAYERIDMAP2[],COLUMN(PLAYERIDMAP2[IDFANGRAPHS]),FALSE))</f>
        <v>3970</v>
      </c>
      <c r="H435" s="23">
        <f>IFERROR(VLOOKUP(MYRANKS_P[[#This Row],[IDFANGRAPHS]],STEAMER_P[],COLUMN(STEAMER_P[W]),FALSE),0)</f>
        <v>0</v>
      </c>
      <c r="I435" s="23">
        <f>IFERROR(VLOOKUP(MYRANKS_P[[#This Row],[IDFANGRAPHS]],STEAMER_P[],COLUMN(STEAMER_P[L]),FALSE),0)</f>
        <v>1</v>
      </c>
      <c r="J435" s="23">
        <f>IFERROR(VLOOKUP(MYRANKS_P[[#This Row],[IDFANGRAPHS]],STEAMER_P[],COLUMN(STEAMER_P[SV]),FALSE),0)</f>
        <v>0</v>
      </c>
      <c r="K435" s="23">
        <f>IFERROR(VLOOKUP(MYRANKS_P[[#This Row],[IDFANGRAPHS]],STEAMER_P[],COLUMN(STEAMER_P[IP]),FALSE),0)</f>
        <v>10</v>
      </c>
      <c r="L435" s="23">
        <f>IFERROR(VLOOKUP(MYRANKS_P[[#This Row],[IDFANGRAPHS]],STEAMER_P[],COLUMN(STEAMER_P[H]),FALSE),0)</f>
        <v>10</v>
      </c>
      <c r="M435" s="23">
        <f>IFERROR(VLOOKUP(MYRANKS_P[[#This Row],[IDFANGRAPHS]],STEAMER_P[],COLUMN(STEAMER_P[ER]),FALSE),0)</f>
        <v>4</v>
      </c>
      <c r="N435" s="23">
        <f>IFERROR(VLOOKUP(MYRANKS_P[[#This Row],[IDFANGRAPHS]],STEAMER_P[],COLUMN(STEAMER_P[HR]),FALSE),0)</f>
        <v>1</v>
      </c>
      <c r="O435" s="23">
        <f>IFERROR(VLOOKUP(MYRANKS_P[[#This Row],[IDFANGRAPHS]],STEAMER_P[],COLUMN(STEAMER_P[SO]),FALSE),0)</f>
        <v>8</v>
      </c>
      <c r="P435" s="23">
        <f>IFERROR(VLOOKUP(MYRANKS_P[[#This Row],[IDFANGRAPHS]],STEAMER_P[],COLUMN(STEAMER_P[BB]),FALSE),0)</f>
        <v>2</v>
      </c>
      <c r="Q435" s="21">
        <f>IFERROR((MYRANKS_P[[#This Row],[ER]]*9)/MYRANKS_P[[#This Row],[IP]],0)</f>
        <v>3.6</v>
      </c>
      <c r="R435" s="21">
        <f>IFERROR((MYRANKS_P[[#This Row],[BB]]+MYRANKS_P[[#This Row],[H]])/MYRANKS_P[[#This Row],[IP]],0)</f>
        <v>1.2</v>
      </c>
      <c r="S435" s="23">
        <f>MYRANKS_P[[#This Row],[W]]*P_PTS_W+MYRANKS_P[[#This Row],[L]]*P_PTS_L+MYRANKS_P[[#This Row],[IP]]*P_PTS_IP+MYRANKS_P[[#This Row],[SO]]*P_PTS_K+MYRANKS_P[[#This Row],[BB]]*P_PTS_BB+MYRANKS_P[[#This Row],[H]]*P_PTS_HA+MYRANKS_P[[#This Row],[SV]]*P_PTS_SV+MYRANKS_P[[#This Row],[HR]]*P_PTS_HRA+MYRANKS_P[[#This Row],[ER]]*P_PTS_ER</f>
        <v>0</v>
      </c>
      <c r="T435" s="23">
        <f>VLOOKUP(MYRANKS_P[[#This Row],[POS]],REPLACEMENT_LEVEL[],3,FALSE)</f>
        <v>0</v>
      </c>
      <c r="U435" s="23">
        <f>MYRANKS_P[[#This Row],[PROJ PTS]]-MYRANKS_P[[#This Row],[REPL LEVEL]]</f>
        <v>0</v>
      </c>
      <c r="V435" s="30">
        <f>RANK(MYRANKS_P[[#This Row],[POINTS OVER REPL]],MYRANKS_P[POINTS OVER REPL])</f>
        <v>1</v>
      </c>
      <c r="W435" s="29">
        <f>IF(MYRANKS_P[[#This Row],[RANK]]&lt;=TOTAL_PITCHERS_DRAFTED,MYRANKS_P[[#This Row],[POINTS OVER REPL]],0)</f>
        <v>0</v>
      </c>
      <c r="X435" s="35">
        <f>MYRANKS_P[[#This Row],[POINTS OVER REPL]]*DOLLAR_VALUE_PER_POINT+1</f>
        <v>1</v>
      </c>
      <c r="Y435" s="35"/>
      <c r="Z435" s="29">
        <f>IF(AND(MYRANKS_P[[#This Row],[RANK]]&lt;=(TOTAL_PITCHERS_DRAFTED-PITCHERS_BELOW_REPL_DRAFTED),MYRANKS_P[[#This Row],[$ACTUAL]]=""),MYRANKS_P[[#This Row],[POINTS OVER REPL]],0)</f>
        <v>0</v>
      </c>
      <c r="AA435" s="40">
        <f>IF(MYRANKS_P[[#This Row],[$ACTUAL]]="",MYRANKS_P[[#This Row],[POINTS OVER REPL]]*REMAINING_DOLLAR_VALUE_PER_POINT+1,0)</f>
        <v>1</v>
      </c>
    </row>
    <row r="436" spans="1:27" x14ac:dyDescent="0.25">
      <c r="A436" s="2" t="s">
        <v>11524</v>
      </c>
      <c r="B436" s="14" t="str">
        <f>VLOOKUP(MYRANKS_P[[#This Row],[PLAYERID]],PLAYERIDMAP2[],COLUMN(PLAYERIDMAP2[LASTNAME]),FALSE)</f>
        <v>Breslow</v>
      </c>
      <c r="C436" s="14" t="str">
        <f>VLOOKUP(MYRANKS_P[[#This Row],[PLAYERID]],PLAYERIDMAP2[],COLUMN(PLAYERIDMAP2[FIRSTNAME]),FALSE)</f>
        <v>Craig</v>
      </c>
      <c r="D436" s="14" t="str">
        <f>MYRANKS_P[[#This Row],[FNAME]]&amp;" "&amp;MYRANKS_P[[#This Row],[LNAME]]</f>
        <v>Craig Breslow</v>
      </c>
      <c r="E436" s="14" t="str">
        <f>VLOOKUP(MYRANKS_P[[#This Row],[PLAYERID]],PLAYERIDMAP2[],COLUMN(PLAYERIDMAP2[TEAM]),FALSE)</f>
        <v>BOS</v>
      </c>
      <c r="F436" s="14" t="str">
        <f>VLOOKUP(MYRANKS_P[[#This Row],[PLAYERID]],PLAYERIDMAP2[],COLUMN(PLAYERIDMAP2[POS]),FALSE)</f>
        <v>P</v>
      </c>
      <c r="G436" s="14">
        <f>IFERROR(VALUE(VLOOKUP(MYRANKS_P[[#This Row],[PLAYERID]],PLAYERIDMAP2[],COLUMN(PLAYERIDMAP2[IDFANGRAPHS]),FALSE)),VLOOKUP(MYRANKS_P[[#This Row],[PLAYERID]],PLAYERIDMAP2[],COLUMN(PLAYERIDMAP2[IDFANGRAPHS]),FALSE))</f>
        <v>4363</v>
      </c>
      <c r="H436" s="23">
        <f>IFERROR(VLOOKUP(MYRANKS_P[[#This Row],[IDFANGRAPHS]],STEAMER_P[],COLUMN(STEAMER_P[W]),FALSE),0)</f>
        <v>0</v>
      </c>
      <c r="I436" s="23">
        <f>IFERROR(VLOOKUP(MYRANKS_P[[#This Row],[IDFANGRAPHS]],STEAMER_P[],COLUMN(STEAMER_P[L]),FALSE),0)</f>
        <v>1</v>
      </c>
      <c r="J436" s="23">
        <f>IFERROR(VLOOKUP(MYRANKS_P[[#This Row],[IDFANGRAPHS]],STEAMER_P[],COLUMN(STEAMER_P[SV]),FALSE),0)</f>
        <v>0</v>
      </c>
      <c r="K436" s="23">
        <f>IFERROR(VLOOKUP(MYRANKS_P[[#This Row],[IDFANGRAPHS]],STEAMER_P[],COLUMN(STEAMER_P[IP]),FALSE),0)</f>
        <v>10</v>
      </c>
      <c r="L436" s="23">
        <f>IFERROR(VLOOKUP(MYRANKS_P[[#This Row],[IDFANGRAPHS]],STEAMER_P[],COLUMN(STEAMER_P[H]),FALSE),0)</f>
        <v>10</v>
      </c>
      <c r="M436" s="23">
        <f>IFERROR(VLOOKUP(MYRANKS_P[[#This Row],[IDFANGRAPHS]],STEAMER_P[],COLUMN(STEAMER_P[ER]),FALSE),0)</f>
        <v>5</v>
      </c>
      <c r="N436" s="23">
        <f>IFERROR(VLOOKUP(MYRANKS_P[[#This Row],[IDFANGRAPHS]],STEAMER_P[],COLUMN(STEAMER_P[HR]),FALSE),0)</f>
        <v>1</v>
      </c>
      <c r="O436" s="23">
        <f>IFERROR(VLOOKUP(MYRANKS_P[[#This Row],[IDFANGRAPHS]],STEAMER_P[],COLUMN(STEAMER_P[SO]),FALSE),0)</f>
        <v>8</v>
      </c>
      <c r="P436" s="23">
        <f>IFERROR(VLOOKUP(MYRANKS_P[[#This Row],[IDFANGRAPHS]],STEAMER_P[],COLUMN(STEAMER_P[BB]),FALSE),0)</f>
        <v>4</v>
      </c>
      <c r="Q436" s="21">
        <f>IFERROR((MYRANKS_P[[#This Row],[ER]]*9)/MYRANKS_P[[#This Row],[IP]],0)</f>
        <v>4.5</v>
      </c>
      <c r="R436" s="21">
        <f>IFERROR((MYRANKS_P[[#This Row],[BB]]+MYRANKS_P[[#This Row],[H]])/MYRANKS_P[[#This Row],[IP]],0)</f>
        <v>1.4</v>
      </c>
      <c r="S436" s="23">
        <f>MYRANKS_P[[#This Row],[W]]*P_PTS_W+MYRANKS_P[[#This Row],[L]]*P_PTS_L+MYRANKS_P[[#This Row],[IP]]*P_PTS_IP+MYRANKS_P[[#This Row],[SO]]*P_PTS_K+MYRANKS_P[[#This Row],[BB]]*P_PTS_BB+MYRANKS_P[[#This Row],[H]]*P_PTS_HA+MYRANKS_P[[#This Row],[SV]]*P_PTS_SV+MYRANKS_P[[#This Row],[HR]]*P_PTS_HRA+MYRANKS_P[[#This Row],[ER]]*P_PTS_ER</f>
        <v>0</v>
      </c>
      <c r="T436" s="23">
        <f>VLOOKUP(MYRANKS_P[[#This Row],[POS]],REPLACEMENT_LEVEL[],3,FALSE)</f>
        <v>0</v>
      </c>
      <c r="U436" s="23">
        <f>MYRANKS_P[[#This Row],[PROJ PTS]]-MYRANKS_P[[#This Row],[REPL LEVEL]]</f>
        <v>0</v>
      </c>
      <c r="V436" s="30">
        <f>RANK(MYRANKS_P[[#This Row],[POINTS OVER REPL]],MYRANKS_P[POINTS OVER REPL])</f>
        <v>1</v>
      </c>
      <c r="W436" s="29">
        <f>IF(MYRANKS_P[[#This Row],[RANK]]&lt;=TOTAL_PITCHERS_DRAFTED,MYRANKS_P[[#This Row],[POINTS OVER REPL]],0)</f>
        <v>0</v>
      </c>
      <c r="X436" s="35">
        <f>MYRANKS_P[[#This Row],[POINTS OVER REPL]]*DOLLAR_VALUE_PER_POINT+1</f>
        <v>1</v>
      </c>
      <c r="Y436" s="35"/>
      <c r="Z436" s="29">
        <f>IF(AND(MYRANKS_P[[#This Row],[RANK]]&lt;=(TOTAL_PITCHERS_DRAFTED-PITCHERS_BELOW_REPL_DRAFTED),MYRANKS_P[[#This Row],[$ACTUAL]]=""),MYRANKS_P[[#This Row],[POINTS OVER REPL]],0)</f>
        <v>0</v>
      </c>
      <c r="AA436" s="40">
        <f>IF(MYRANKS_P[[#This Row],[$ACTUAL]]="",MYRANKS_P[[#This Row],[POINTS OVER REPL]]*REMAINING_DOLLAR_VALUE_PER_POINT+1,0)</f>
        <v>1</v>
      </c>
    </row>
    <row r="437" spans="1:27" x14ac:dyDescent="0.25">
      <c r="A437" s="2" t="s">
        <v>10991</v>
      </c>
      <c r="B437" s="14" t="str">
        <f>VLOOKUP(MYRANKS_P[[#This Row],[PLAYERID]],PLAYERIDMAP2[],COLUMN(PLAYERIDMAP2[LASTNAME]),FALSE)</f>
        <v>Abad</v>
      </c>
      <c r="C437" s="14" t="str">
        <f>VLOOKUP(MYRANKS_P[[#This Row],[PLAYERID]],PLAYERIDMAP2[],COLUMN(PLAYERIDMAP2[FIRSTNAME]),FALSE)</f>
        <v>Fernando</v>
      </c>
      <c r="D437" s="14" t="str">
        <f>MYRANKS_P[[#This Row],[FNAME]]&amp;" "&amp;MYRANKS_P[[#This Row],[LNAME]]</f>
        <v>Fernando Abad</v>
      </c>
      <c r="E437" s="14" t="str">
        <f>VLOOKUP(MYRANKS_P[[#This Row],[PLAYERID]],PLAYERIDMAP2[],COLUMN(PLAYERIDMAP2[TEAM]),FALSE)</f>
        <v>OAK</v>
      </c>
      <c r="F437" s="14" t="str">
        <f>VLOOKUP(MYRANKS_P[[#This Row],[PLAYERID]],PLAYERIDMAP2[],COLUMN(PLAYERIDMAP2[POS]),FALSE)</f>
        <v>P</v>
      </c>
      <c r="G437" s="14">
        <f>IFERROR(VALUE(VLOOKUP(MYRANKS_P[[#This Row],[PLAYERID]],PLAYERIDMAP2[],COLUMN(PLAYERIDMAP2[IDFANGRAPHS]),FALSE)),VLOOKUP(MYRANKS_P[[#This Row],[PLAYERID]],PLAYERIDMAP2[],COLUMN(PLAYERIDMAP2[IDFANGRAPHS]),FALSE))</f>
        <v>4994</v>
      </c>
      <c r="H437" s="23">
        <f>IFERROR(VLOOKUP(MYRANKS_P[[#This Row],[IDFANGRAPHS]],STEAMER_P[],COLUMN(STEAMER_P[W]),FALSE),0)</f>
        <v>0</v>
      </c>
      <c r="I437" s="23">
        <f>IFERROR(VLOOKUP(MYRANKS_P[[#This Row],[IDFANGRAPHS]],STEAMER_P[],COLUMN(STEAMER_P[L]),FALSE),0)</f>
        <v>0</v>
      </c>
      <c r="J437" s="23">
        <f>IFERROR(VLOOKUP(MYRANKS_P[[#This Row],[IDFANGRAPHS]],STEAMER_P[],COLUMN(STEAMER_P[SV]),FALSE),0)</f>
        <v>0</v>
      </c>
      <c r="K437" s="23">
        <f>IFERROR(VLOOKUP(MYRANKS_P[[#This Row],[IDFANGRAPHS]],STEAMER_P[],COLUMN(STEAMER_P[IP]),FALSE),0)</f>
        <v>10</v>
      </c>
      <c r="L437" s="23">
        <f>IFERROR(VLOOKUP(MYRANKS_P[[#This Row],[IDFANGRAPHS]],STEAMER_P[],COLUMN(STEAMER_P[H]),FALSE),0)</f>
        <v>10</v>
      </c>
      <c r="M437" s="23">
        <f>IFERROR(VLOOKUP(MYRANKS_P[[#This Row],[IDFANGRAPHS]],STEAMER_P[],COLUMN(STEAMER_P[ER]),FALSE),0)</f>
        <v>4</v>
      </c>
      <c r="N437" s="23">
        <f>IFERROR(VLOOKUP(MYRANKS_P[[#This Row],[IDFANGRAPHS]],STEAMER_P[],COLUMN(STEAMER_P[HR]),FALSE),0)</f>
        <v>1</v>
      </c>
      <c r="O437" s="23">
        <f>IFERROR(VLOOKUP(MYRANKS_P[[#This Row],[IDFANGRAPHS]],STEAMER_P[],COLUMN(STEAMER_P[SO]),FALSE),0)</f>
        <v>8</v>
      </c>
      <c r="P437" s="23">
        <f>IFERROR(VLOOKUP(MYRANKS_P[[#This Row],[IDFANGRAPHS]],STEAMER_P[],COLUMN(STEAMER_P[BB]),FALSE),0)</f>
        <v>4</v>
      </c>
      <c r="Q437" s="21">
        <f>IFERROR((MYRANKS_P[[#This Row],[ER]]*9)/MYRANKS_P[[#This Row],[IP]],0)</f>
        <v>3.6</v>
      </c>
      <c r="R437" s="21">
        <f>IFERROR((MYRANKS_P[[#This Row],[BB]]+MYRANKS_P[[#This Row],[H]])/MYRANKS_P[[#This Row],[IP]],0)</f>
        <v>1.4</v>
      </c>
      <c r="S437" s="23">
        <f>MYRANKS_P[[#This Row],[W]]*P_PTS_W+MYRANKS_P[[#This Row],[L]]*P_PTS_L+MYRANKS_P[[#This Row],[IP]]*P_PTS_IP+MYRANKS_P[[#This Row],[SO]]*P_PTS_K+MYRANKS_P[[#This Row],[BB]]*P_PTS_BB+MYRANKS_P[[#This Row],[H]]*P_PTS_HA+MYRANKS_P[[#This Row],[SV]]*P_PTS_SV+MYRANKS_P[[#This Row],[HR]]*P_PTS_HRA+MYRANKS_P[[#This Row],[ER]]*P_PTS_ER</f>
        <v>0</v>
      </c>
      <c r="T437" s="23">
        <f>VLOOKUP(MYRANKS_P[[#This Row],[POS]],REPLACEMENT_LEVEL[],3,FALSE)</f>
        <v>0</v>
      </c>
      <c r="U437" s="23">
        <f>MYRANKS_P[[#This Row],[PROJ PTS]]-MYRANKS_P[[#This Row],[REPL LEVEL]]</f>
        <v>0</v>
      </c>
      <c r="V437" s="30">
        <f>RANK(MYRANKS_P[[#This Row],[POINTS OVER REPL]],MYRANKS_P[POINTS OVER REPL])</f>
        <v>1</v>
      </c>
      <c r="W437" s="29">
        <f>IF(MYRANKS_P[[#This Row],[RANK]]&lt;=TOTAL_PITCHERS_DRAFTED,MYRANKS_P[[#This Row],[POINTS OVER REPL]],0)</f>
        <v>0</v>
      </c>
      <c r="X437" s="35">
        <f>MYRANKS_P[[#This Row],[POINTS OVER REPL]]*DOLLAR_VALUE_PER_POINT+1</f>
        <v>1</v>
      </c>
      <c r="Y437" s="35"/>
      <c r="Z437" s="29">
        <f>IF(AND(MYRANKS_P[[#This Row],[RANK]]&lt;=(TOTAL_PITCHERS_DRAFTED-PITCHERS_BELOW_REPL_DRAFTED),MYRANKS_P[[#This Row],[$ACTUAL]]=""),MYRANKS_P[[#This Row],[POINTS OVER REPL]],0)</f>
        <v>0</v>
      </c>
      <c r="AA437" s="40">
        <f>IF(MYRANKS_P[[#This Row],[$ACTUAL]]="",MYRANKS_P[[#This Row],[POINTS OVER REPL]]*REMAINING_DOLLAR_VALUE_PER_POINT+1,0)</f>
        <v>1</v>
      </c>
    </row>
    <row r="438" spans="1:27" x14ac:dyDescent="0.25">
      <c r="A438" s="89" t="s">
        <v>15971</v>
      </c>
      <c r="B438" s="90" t="str">
        <f>VLOOKUP(MYRANKS_P[[#This Row],[PLAYERID]],PLAYERIDMAP2[],COLUMN(PLAYERIDMAP2[LASTNAME]),FALSE)</f>
        <v>Wright</v>
      </c>
      <c r="C438" s="90" t="str">
        <f>VLOOKUP(MYRANKS_P[[#This Row],[PLAYERID]],PLAYERIDMAP2[],COLUMN(PLAYERIDMAP2[FIRSTNAME]),FALSE)</f>
        <v>Wesley</v>
      </c>
      <c r="D438" s="90" t="str">
        <f>MYRANKS_P[[#This Row],[FNAME]]&amp;" "&amp;MYRANKS_P[[#This Row],[LNAME]]</f>
        <v>Wesley Wright</v>
      </c>
      <c r="E438" s="90" t="str">
        <f>VLOOKUP(MYRANKS_P[[#This Row],[PLAYERID]],PLAYERIDMAP2[],COLUMN(PLAYERIDMAP2[TEAM]),FALSE)</f>
        <v>BAL</v>
      </c>
      <c r="F438" s="90" t="str">
        <f>VLOOKUP(MYRANKS_P[[#This Row],[PLAYERID]],PLAYERIDMAP2[],COLUMN(PLAYERIDMAP2[POS]),FALSE)</f>
        <v>P</v>
      </c>
      <c r="G438" s="90">
        <f>IFERROR(VALUE(VLOOKUP(MYRANKS_P[[#This Row],[PLAYERID]],PLAYERIDMAP2[],COLUMN(PLAYERIDMAP2[IDFANGRAPHS]),FALSE)),VLOOKUP(MYRANKS_P[[#This Row],[PLAYERID]],PLAYERIDMAP2[],COLUMN(PLAYERIDMAP2[IDFANGRAPHS]),FALSE))</f>
        <v>5960</v>
      </c>
      <c r="H438" s="23">
        <f>IFERROR(VLOOKUP(MYRANKS_P[[#This Row],[IDFANGRAPHS]],STEAMER_P[],COLUMN(STEAMER_P[W]),FALSE),0)</f>
        <v>0</v>
      </c>
      <c r="I438" s="23">
        <f>IFERROR(VLOOKUP(MYRANKS_P[[#This Row],[IDFANGRAPHS]],STEAMER_P[],COLUMN(STEAMER_P[L]),FALSE),0)</f>
        <v>1</v>
      </c>
      <c r="J438" s="23">
        <f>IFERROR(VLOOKUP(MYRANKS_P[[#This Row],[IDFANGRAPHS]],STEAMER_P[],COLUMN(STEAMER_P[SV]),FALSE),0)</f>
        <v>0</v>
      </c>
      <c r="K438" s="23">
        <f>IFERROR(VLOOKUP(MYRANKS_P[[#This Row],[IDFANGRAPHS]],STEAMER_P[],COLUMN(STEAMER_P[IP]),FALSE),0)</f>
        <v>10</v>
      </c>
      <c r="L438" s="23">
        <f>IFERROR(VLOOKUP(MYRANKS_P[[#This Row],[IDFANGRAPHS]],STEAMER_P[],COLUMN(STEAMER_P[H]),FALSE),0)</f>
        <v>10</v>
      </c>
      <c r="M438" s="23">
        <f>IFERROR(VLOOKUP(MYRANKS_P[[#This Row],[IDFANGRAPHS]],STEAMER_P[],COLUMN(STEAMER_P[ER]),FALSE),0)</f>
        <v>5</v>
      </c>
      <c r="N438" s="23">
        <f>IFERROR(VLOOKUP(MYRANKS_P[[#This Row],[IDFANGRAPHS]],STEAMER_P[],COLUMN(STEAMER_P[HR]),FALSE),0)</f>
        <v>1</v>
      </c>
      <c r="O438" s="23">
        <f>IFERROR(VLOOKUP(MYRANKS_P[[#This Row],[IDFANGRAPHS]],STEAMER_P[],COLUMN(STEAMER_P[SO]),FALSE),0)</f>
        <v>8</v>
      </c>
      <c r="P438" s="23">
        <f>IFERROR(VLOOKUP(MYRANKS_P[[#This Row],[IDFANGRAPHS]],STEAMER_P[],COLUMN(STEAMER_P[BB]),FALSE),0)</f>
        <v>4</v>
      </c>
      <c r="Q438" s="82">
        <f>IFERROR((MYRANKS_P[[#This Row],[ER]]*9)/MYRANKS_P[[#This Row],[IP]],0)</f>
        <v>4.5</v>
      </c>
      <c r="R438" s="82">
        <f>IFERROR((MYRANKS_P[[#This Row],[BB]]+MYRANKS_P[[#This Row],[H]])/MYRANKS_P[[#This Row],[IP]],0)</f>
        <v>1.4</v>
      </c>
      <c r="S438" s="81">
        <f>MYRANKS_P[[#This Row],[W]]*P_PTS_W+MYRANKS_P[[#This Row],[L]]*P_PTS_L+MYRANKS_P[[#This Row],[IP]]*P_PTS_IP+MYRANKS_P[[#This Row],[SO]]*P_PTS_K+MYRANKS_P[[#This Row],[BB]]*P_PTS_BB+MYRANKS_P[[#This Row],[H]]*P_PTS_HA+MYRANKS_P[[#This Row],[SV]]*P_PTS_SV+MYRANKS_P[[#This Row],[HR]]*P_PTS_HRA+MYRANKS_P[[#This Row],[ER]]*P_PTS_ER</f>
        <v>0</v>
      </c>
      <c r="T438" s="81">
        <f>VLOOKUP(MYRANKS_P[[#This Row],[POS]],REPLACEMENT_LEVEL[],3,FALSE)</f>
        <v>0</v>
      </c>
      <c r="U438" s="81">
        <f>MYRANKS_P[[#This Row],[PROJ PTS]]-MYRANKS_P[[#This Row],[REPL LEVEL]]</f>
        <v>0</v>
      </c>
      <c r="V438" s="80">
        <f>RANK(MYRANKS_P[[#This Row],[POINTS OVER REPL]],MYRANKS_P[POINTS OVER REPL])</f>
        <v>1</v>
      </c>
      <c r="W438" s="81">
        <f>IF(MYRANKS_P[[#This Row],[RANK]]&lt;=TOTAL_PITCHERS_DRAFTED,MYRANKS_P[[#This Row],[POINTS OVER REPL]],0)</f>
        <v>0</v>
      </c>
      <c r="X438" s="83">
        <f>MYRANKS_P[[#This Row],[POINTS OVER REPL]]*DOLLAR_VALUE_PER_POINT+1</f>
        <v>1</v>
      </c>
      <c r="Y438" s="83"/>
      <c r="Z438" s="81">
        <f>IF(AND(MYRANKS_P[[#This Row],[RANK]]&lt;=(TOTAL_PITCHERS_DRAFTED-PITCHERS_BELOW_REPL_DRAFTED),MYRANKS_P[[#This Row],[$ACTUAL]]=""),MYRANKS_P[[#This Row],[POINTS OVER REPL]],0)</f>
        <v>0</v>
      </c>
      <c r="AA438" s="84">
        <f>IF(MYRANKS_P[[#This Row],[$ACTUAL]]="",MYRANKS_P[[#This Row],[POINTS OVER REPL]]*REMAINING_DOLLAR_VALUE_PER_POINT+1,0)</f>
        <v>1</v>
      </c>
    </row>
    <row r="439" spans="1:27" x14ac:dyDescent="0.25">
      <c r="A439" s="89" t="s">
        <v>15540</v>
      </c>
      <c r="B439" s="90" t="str">
        <f>VLOOKUP(MYRANKS_P[[#This Row],[PLAYERID]],PLAYERIDMAP2[],COLUMN(PLAYERIDMAP2[LASTNAME]),FALSE)</f>
        <v>Thayer</v>
      </c>
      <c r="C439" s="90" t="str">
        <f>VLOOKUP(MYRANKS_P[[#This Row],[PLAYERID]],PLAYERIDMAP2[],COLUMN(PLAYERIDMAP2[FIRSTNAME]),FALSE)</f>
        <v>Dale</v>
      </c>
      <c r="D439" s="90" t="str">
        <f>MYRANKS_P[[#This Row],[FNAME]]&amp;" "&amp;MYRANKS_P[[#This Row],[LNAME]]</f>
        <v>Dale Thayer</v>
      </c>
      <c r="E439" s="90" t="str">
        <f>VLOOKUP(MYRANKS_P[[#This Row],[PLAYERID]],PLAYERIDMAP2[],COLUMN(PLAYERIDMAP2[TEAM]),FALSE)</f>
        <v>SD</v>
      </c>
      <c r="F439" s="90" t="str">
        <f>VLOOKUP(MYRANKS_P[[#This Row],[PLAYERID]],PLAYERIDMAP2[],COLUMN(PLAYERIDMAP2[POS]),FALSE)</f>
        <v>P</v>
      </c>
      <c r="G439" s="90">
        <f>IFERROR(VALUE(VLOOKUP(MYRANKS_P[[#This Row],[PLAYERID]],PLAYERIDMAP2[],COLUMN(PLAYERIDMAP2[IDFANGRAPHS]),FALSE)),VLOOKUP(MYRANKS_P[[#This Row],[PLAYERID]],PLAYERIDMAP2[],COLUMN(PLAYERIDMAP2[IDFANGRAPHS]),FALSE))</f>
        <v>5032</v>
      </c>
      <c r="H439" s="23">
        <f>IFERROR(VLOOKUP(MYRANKS_P[[#This Row],[IDFANGRAPHS]],STEAMER_P[],COLUMN(STEAMER_P[W]),FALSE),0)</f>
        <v>0</v>
      </c>
      <c r="I439" s="23">
        <f>IFERROR(VLOOKUP(MYRANKS_P[[#This Row],[IDFANGRAPHS]],STEAMER_P[],COLUMN(STEAMER_P[L]),FALSE),0)</f>
        <v>1</v>
      </c>
      <c r="J439" s="23">
        <f>IFERROR(VLOOKUP(MYRANKS_P[[#This Row],[IDFANGRAPHS]],STEAMER_P[],COLUMN(STEAMER_P[SV]),FALSE),0)</f>
        <v>0</v>
      </c>
      <c r="K439" s="23">
        <f>IFERROR(VLOOKUP(MYRANKS_P[[#This Row],[IDFANGRAPHS]],STEAMER_P[],COLUMN(STEAMER_P[IP]),FALSE),0)</f>
        <v>10</v>
      </c>
      <c r="L439" s="23">
        <f>IFERROR(VLOOKUP(MYRANKS_P[[#This Row],[IDFANGRAPHS]],STEAMER_P[],COLUMN(STEAMER_P[H]),FALSE),0)</f>
        <v>10</v>
      </c>
      <c r="M439" s="23">
        <f>IFERROR(VLOOKUP(MYRANKS_P[[#This Row],[IDFANGRAPHS]],STEAMER_P[],COLUMN(STEAMER_P[ER]),FALSE),0)</f>
        <v>5</v>
      </c>
      <c r="N439" s="23">
        <f>IFERROR(VLOOKUP(MYRANKS_P[[#This Row],[IDFANGRAPHS]],STEAMER_P[],COLUMN(STEAMER_P[HR]),FALSE),0)</f>
        <v>1</v>
      </c>
      <c r="O439" s="23">
        <f>IFERROR(VLOOKUP(MYRANKS_P[[#This Row],[IDFANGRAPHS]],STEAMER_P[],COLUMN(STEAMER_P[SO]),FALSE),0)</f>
        <v>8</v>
      </c>
      <c r="P439" s="23">
        <f>IFERROR(VLOOKUP(MYRANKS_P[[#This Row],[IDFANGRAPHS]],STEAMER_P[],COLUMN(STEAMER_P[BB]),FALSE),0)</f>
        <v>3</v>
      </c>
      <c r="Q439" s="82">
        <f>IFERROR((MYRANKS_P[[#This Row],[ER]]*9)/MYRANKS_P[[#This Row],[IP]],0)</f>
        <v>4.5</v>
      </c>
      <c r="R439" s="82">
        <f>IFERROR((MYRANKS_P[[#This Row],[BB]]+MYRANKS_P[[#This Row],[H]])/MYRANKS_P[[#This Row],[IP]],0)</f>
        <v>1.3</v>
      </c>
      <c r="S439" s="81">
        <f>MYRANKS_P[[#This Row],[W]]*P_PTS_W+MYRANKS_P[[#This Row],[L]]*P_PTS_L+MYRANKS_P[[#This Row],[IP]]*P_PTS_IP+MYRANKS_P[[#This Row],[SO]]*P_PTS_K+MYRANKS_P[[#This Row],[BB]]*P_PTS_BB+MYRANKS_P[[#This Row],[H]]*P_PTS_HA+MYRANKS_P[[#This Row],[SV]]*P_PTS_SV+MYRANKS_P[[#This Row],[HR]]*P_PTS_HRA+MYRANKS_P[[#This Row],[ER]]*P_PTS_ER</f>
        <v>0</v>
      </c>
      <c r="T439" s="81">
        <f>VLOOKUP(MYRANKS_P[[#This Row],[POS]],REPLACEMENT_LEVEL[],3,FALSE)</f>
        <v>0</v>
      </c>
      <c r="U439" s="81">
        <f>MYRANKS_P[[#This Row],[PROJ PTS]]-MYRANKS_P[[#This Row],[REPL LEVEL]]</f>
        <v>0</v>
      </c>
      <c r="V439" s="80">
        <f>RANK(MYRANKS_P[[#This Row],[POINTS OVER REPL]],MYRANKS_P[POINTS OVER REPL])</f>
        <v>1</v>
      </c>
      <c r="W439" s="81">
        <f>IF(MYRANKS_P[[#This Row],[RANK]]&lt;=TOTAL_PITCHERS_DRAFTED,MYRANKS_P[[#This Row],[POINTS OVER REPL]],0)</f>
        <v>0</v>
      </c>
      <c r="X439" s="83">
        <f>MYRANKS_P[[#This Row],[POINTS OVER REPL]]*DOLLAR_VALUE_PER_POINT+1</f>
        <v>1</v>
      </c>
      <c r="Y439" s="83"/>
      <c r="Z439" s="81">
        <f>IF(AND(MYRANKS_P[[#This Row],[RANK]]&lt;=(TOTAL_PITCHERS_DRAFTED-PITCHERS_BELOW_REPL_DRAFTED),MYRANKS_P[[#This Row],[$ACTUAL]]=""),MYRANKS_P[[#This Row],[POINTS OVER REPL]],0)</f>
        <v>0</v>
      </c>
      <c r="AA439" s="84">
        <f>IF(MYRANKS_P[[#This Row],[$ACTUAL]]="",MYRANKS_P[[#This Row],[POINTS OVER REPL]]*REMAINING_DOLLAR_VALUE_PER_POINT+1,0)</f>
        <v>1</v>
      </c>
    </row>
    <row r="440" spans="1:27" x14ac:dyDescent="0.25">
      <c r="A440" s="2" t="s">
        <v>14351</v>
      </c>
      <c r="B440" s="14" t="str">
        <f>VLOOKUP(MYRANKS_P[[#This Row],[PLAYERID]],PLAYERIDMAP2[],COLUMN(PLAYERIDMAP2[LASTNAME]),FALSE)</f>
        <v>O'Flaherty</v>
      </c>
      <c r="C440" s="14" t="str">
        <f>VLOOKUP(MYRANKS_P[[#This Row],[PLAYERID]],PLAYERIDMAP2[],COLUMN(PLAYERIDMAP2[FIRSTNAME]),FALSE)</f>
        <v>Eric</v>
      </c>
      <c r="D440" s="14" t="str">
        <f>MYRANKS_P[[#This Row],[FNAME]]&amp;" "&amp;MYRANKS_P[[#This Row],[LNAME]]</f>
        <v>Eric O'Flaherty</v>
      </c>
      <c r="E440" s="14" t="str">
        <f>VLOOKUP(MYRANKS_P[[#This Row],[PLAYERID]],PLAYERIDMAP2[],COLUMN(PLAYERIDMAP2[TEAM]),FALSE)</f>
        <v>NYM</v>
      </c>
      <c r="F440" s="14" t="str">
        <f>VLOOKUP(MYRANKS_P[[#This Row],[PLAYERID]],PLAYERIDMAP2[],COLUMN(PLAYERIDMAP2[POS]),FALSE)</f>
        <v>P</v>
      </c>
      <c r="G440" s="14">
        <f>IFERROR(VALUE(VLOOKUP(MYRANKS_P[[#This Row],[PLAYERID]],PLAYERIDMAP2[],COLUMN(PLAYERIDMAP2[IDFANGRAPHS]),FALSE)),VLOOKUP(MYRANKS_P[[#This Row],[PLAYERID]],PLAYERIDMAP2[],COLUMN(PLAYERIDMAP2[IDFANGRAPHS]),FALSE))</f>
        <v>5746</v>
      </c>
      <c r="H440" s="23">
        <f>IFERROR(VLOOKUP(MYRANKS_P[[#This Row],[IDFANGRAPHS]],STEAMER_P[],COLUMN(STEAMER_P[W]),FALSE),0)</f>
        <v>0</v>
      </c>
      <c r="I440" s="23">
        <f>IFERROR(VLOOKUP(MYRANKS_P[[#This Row],[IDFANGRAPHS]],STEAMER_P[],COLUMN(STEAMER_P[L]),FALSE),0)</f>
        <v>1</v>
      </c>
      <c r="J440" s="23">
        <f>IFERROR(VLOOKUP(MYRANKS_P[[#This Row],[IDFANGRAPHS]],STEAMER_P[],COLUMN(STEAMER_P[SV]),FALSE),0)</f>
        <v>0</v>
      </c>
      <c r="K440" s="23">
        <f>IFERROR(VLOOKUP(MYRANKS_P[[#This Row],[IDFANGRAPHS]],STEAMER_P[],COLUMN(STEAMER_P[IP]),FALSE),0)</f>
        <v>10</v>
      </c>
      <c r="L440" s="23">
        <f>IFERROR(VLOOKUP(MYRANKS_P[[#This Row],[IDFANGRAPHS]],STEAMER_P[],COLUMN(STEAMER_P[H]),FALSE),0)</f>
        <v>10</v>
      </c>
      <c r="M440" s="23">
        <f>IFERROR(VLOOKUP(MYRANKS_P[[#This Row],[IDFANGRAPHS]],STEAMER_P[],COLUMN(STEAMER_P[ER]),FALSE),0)</f>
        <v>4</v>
      </c>
      <c r="N440" s="23">
        <f>IFERROR(VLOOKUP(MYRANKS_P[[#This Row],[IDFANGRAPHS]],STEAMER_P[],COLUMN(STEAMER_P[HR]),FALSE),0)</f>
        <v>1</v>
      </c>
      <c r="O440" s="23">
        <f>IFERROR(VLOOKUP(MYRANKS_P[[#This Row],[IDFANGRAPHS]],STEAMER_P[],COLUMN(STEAMER_P[SO]),FALSE),0)</f>
        <v>8</v>
      </c>
      <c r="P440" s="23">
        <f>IFERROR(VLOOKUP(MYRANKS_P[[#This Row],[IDFANGRAPHS]],STEAMER_P[],COLUMN(STEAMER_P[BB]),FALSE),0)</f>
        <v>4</v>
      </c>
      <c r="Q440" s="21">
        <f>IFERROR((MYRANKS_P[[#This Row],[ER]]*9)/MYRANKS_P[[#This Row],[IP]],0)</f>
        <v>3.6</v>
      </c>
      <c r="R440" s="21">
        <f>IFERROR((MYRANKS_P[[#This Row],[BB]]+MYRANKS_P[[#This Row],[H]])/MYRANKS_P[[#This Row],[IP]],0)</f>
        <v>1.4</v>
      </c>
      <c r="S440" s="23">
        <f>MYRANKS_P[[#This Row],[W]]*P_PTS_W+MYRANKS_P[[#This Row],[L]]*P_PTS_L+MYRANKS_P[[#This Row],[IP]]*P_PTS_IP+MYRANKS_P[[#This Row],[SO]]*P_PTS_K+MYRANKS_P[[#This Row],[BB]]*P_PTS_BB+MYRANKS_P[[#This Row],[H]]*P_PTS_HA+MYRANKS_P[[#This Row],[SV]]*P_PTS_SV+MYRANKS_P[[#This Row],[HR]]*P_PTS_HRA+MYRANKS_P[[#This Row],[ER]]*P_PTS_ER</f>
        <v>0</v>
      </c>
      <c r="T440" s="23">
        <f>VLOOKUP(MYRANKS_P[[#This Row],[POS]],REPLACEMENT_LEVEL[],3,FALSE)</f>
        <v>0</v>
      </c>
      <c r="U440" s="23">
        <f>MYRANKS_P[[#This Row],[PROJ PTS]]-MYRANKS_P[[#This Row],[REPL LEVEL]]</f>
        <v>0</v>
      </c>
      <c r="V440" s="30">
        <f>RANK(MYRANKS_P[[#This Row],[POINTS OVER REPL]],MYRANKS_P[POINTS OVER REPL])</f>
        <v>1</v>
      </c>
      <c r="W440" s="29">
        <f>IF(MYRANKS_P[[#This Row],[RANK]]&lt;=TOTAL_PITCHERS_DRAFTED,MYRANKS_P[[#This Row],[POINTS OVER REPL]],0)</f>
        <v>0</v>
      </c>
      <c r="X440" s="35">
        <f>MYRANKS_P[[#This Row],[POINTS OVER REPL]]*DOLLAR_VALUE_PER_POINT+1</f>
        <v>1</v>
      </c>
      <c r="Y440" s="35"/>
      <c r="Z440" s="29">
        <f>IF(AND(MYRANKS_P[[#This Row],[RANK]]&lt;=(TOTAL_PITCHERS_DRAFTED-PITCHERS_BELOW_REPL_DRAFTED),MYRANKS_P[[#This Row],[$ACTUAL]]=""),MYRANKS_P[[#This Row],[POINTS OVER REPL]],0)</f>
        <v>0</v>
      </c>
      <c r="AA440" s="40">
        <f>IF(MYRANKS_P[[#This Row],[$ACTUAL]]="",MYRANKS_P[[#This Row],[POINTS OVER REPL]]*REMAINING_DOLLAR_VALUE_PER_POINT+1,0)</f>
        <v>1</v>
      </c>
    </row>
    <row r="441" spans="1:27" x14ac:dyDescent="0.25">
      <c r="A441" s="4" t="s">
        <v>14805</v>
      </c>
      <c r="B441" s="14" t="str">
        <f>VLOOKUP(MYRANKS_P[[#This Row],[PLAYERID]],PLAYERIDMAP2[],COLUMN(PLAYERIDMAP2[LASTNAME]),FALSE)</f>
        <v>Ramos</v>
      </c>
      <c r="C441" s="14" t="str">
        <f>VLOOKUP(MYRANKS_P[[#This Row],[PLAYERID]],PLAYERIDMAP2[],COLUMN(PLAYERIDMAP2[FIRSTNAME]),FALSE)</f>
        <v>Cesar</v>
      </c>
      <c r="D441" s="14" t="str">
        <f>MYRANKS_P[[#This Row],[FNAME]]&amp;" "&amp;MYRANKS_P[[#This Row],[LNAME]]</f>
        <v>Cesar Ramos</v>
      </c>
      <c r="E441" s="14" t="str">
        <f>VLOOKUP(MYRANKS_P[[#This Row],[PLAYERID]],PLAYERIDMAP2[],COLUMN(PLAYERIDMAP2[TEAM]),FALSE)</f>
        <v>LAA</v>
      </c>
      <c r="F441" s="14" t="str">
        <f>VLOOKUP(MYRANKS_P[[#This Row],[PLAYERID]],PLAYERIDMAP2[],COLUMN(PLAYERIDMAP2[POS]),FALSE)</f>
        <v>P</v>
      </c>
      <c r="G441" s="14">
        <f>IFERROR(VALUE(VLOOKUP(MYRANKS_P[[#This Row],[PLAYERID]],PLAYERIDMAP2[],COLUMN(PLAYERIDMAP2[IDFANGRAPHS]),FALSE)),VLOOKUP(MYRANKS_P[[#This Row],[PLAYERID]],PLAYERIDMAP2[],COLUMN(PLAYERIDMAP2[IDFANGRAPHS]),FALSE))</f>
        <v>3357</v>
      </c>
      <c r="H441" s="23">
        <f>IFERROR(VLOOKUP(MYRANKS_P[[#This Row],[IDFANGRAPHS]],STEAMER_P[],COLUMN(STEAMER_P[W]),FALSE),0)</f>
        <v>0</v>
      </c>
      <c r="I441" s="23">
        <f>IFERROR(VLOOKUP(MYRANKS_P[[#This Row],[IDFANGRAPHS]],STEAMER_P[],COLUMN(STEAMER_P[L]),FALSE),0)</f>
        <v>0</v>
      </c>
      <c r="J441" s="23">
        <f>IFERROR(VLOOKUP(MYRANKS_P[[#This Row],[IDFANGRAPHS]],STEAMER_P[],COLUMN(STEAMER_P[SV]),FALSE),0)</f>
        <v>0</v>
      </c>
      <c r="K441" s="23">
        <f>IFERROR(VLOOKUP(MYRANKS_P[[#This Row],[IDFANGRAPHS]],STEAMER_P[],COLUMN(STEAMER_P[IP]),FALSE),0)</f>
        <v>10</v>
      </c>
      <c r="L441" s="23">
        <f>IFERROR(VLOOKUP(MYRANKS_P[[#This Row],[IDFANGRAPHS]],STEAMER_P[],COLUMN(STEAMER_P[H]),FALSE),0)</f>
        <v>10</v>
      </c>
      <c r="M441" s="23">
        <f>IFERROR(VLOOKUP(MYRANKS_P[[#This Row],[IDFANGRAPHS]],STEAMER_P[],COLUMN(STEAMER_P[ER]),FALSE),0)</f>
        <v>4</v>
      </c>
      <c r="N441" s="23">
        <f>IFERROR(VLOOKUP(MYRANKS_P[[#This Row],[IDFANGRAPHS]],STEAMER_P[],COLUMN(STEAMER_P[HR]),FALSE),0)</f>
        <v>1</v>
      </c>
      <c r="O441" s="23">
        <f>IFERROR(VLOOKUP(MYRANKS_P[[#This Row],[IDFANGRAPHS]],STEAMER_P[],COLUMN(STEAMER_P[SO]),FALSE),0)</f>
        <v>8</v>
      </c>
      <c r="P441" s="23">
        <f>IFERROR(VLOOKUP(MYRANKS_P[[#This Row],[IDFANGRAPHS]],STEAMER_P[],COLUMN(STEAMER_P[BB]),FALSE),0)</f>
        <v>4</v>
      </c>
      <c r="Q441" s="21">
        <f>IFERROR((MYRANKS_P[[#This Row],[ER]]*9)/MYRANKS_P[[#This Row],[IP]],0)</f>
        <v>3.6</v>
      </c>
      <c r="R441" s="21">
        <f>IFERROR((MYRANKS_P[[#This Row],[BB]]+MYRANKS_P[[#This Row],[H]])/MYRANKS_P[[#This Row],[IP]],0)</f>
        <v>1.4</v>
      </c>
      <c r="S441" s="23">
        <f>MYRANKS_P[[#This Row],[W]]*P_PTS_W+MYRANKS_P[[#This Row],[L]]*P_PTS_L+MYRANKS_P[[#This Row],[IP]]*P_PTS_IP+MYRANKS_P[[#This Row],[SO]]*P_PTS_K+MYRANKS_P[[#This Row],[BB]]*P_PTS_BB+MYRANKS_P[[#This Row],[H]]*P_PTS_HA+MYRANKS_P[[#This Row],[SV]]*P_PTS_SV+MYRANKS_P[[#This Row],[HR]]*P_PTS_HRA+MYRANKS_P[[#This Row],[ER]]*P_PTS_ER</f>
        <v>0</v>
      </c>
      <c r="T441" s="23">
        <f>VLOOKUP(MYRANKS_P[[#This Row],[POS]],REPLACEMENT_LEVEL[],3,FALSE)</f>
        <v>0</v>
      </c>
      <c r="U441" s="23">
        <f>MYRANKS_P[[#This Row],[PROJ PTS]]-MYRANKS_P[[#This Row],[REPL LEVEL]]</f>
        <v>0</v>
      </c>
      <c r="V441" s="30">
        <f>RANK(MYRANKS_P[[#This Row],[POINTS OVER REPL]],MYRANKS_P[POINTS OVER REPL])</f>
        <v>1</v>
      </c>
      <c r="W441" s="29">
        <f>IF(MYRANKS_P[[#This Row],[RANK]]&lt;=TOTAL_PITCHERS_DRAFTED,MYRANKS_P[[#This Row],[POINTS OVER REPL]],0)</f>
        <v>0</v>
      </c>
      <c r="X441" s="35">
        <f>MYRANKS_P[[#This Row],[POINTS OVER REPL]]*DOLLAR_VALUE_PER_POINT+1</f>
        <v>1</v>
      </c>
      <c r="Y441" s="35"/>
      <c r="Z441" s="29">
        <f>IF(AND(MYRANKS_P[[#This Row],[RANK]]&lt;=(TOTAL_PITCHERS_DRAFTED-PITCHERS_BELOW_REPL_DRAFTED),MYRANKS_P[[#This Row],[$ACTUAL]]=""),MYRANKS_P[[#This Row],[POINTS OVER REPL]],0)</f>
        <v>0</v>
      </c>
      <c r="AA441" s="40">
        <f>IF(MYRANKS_P[[#This Row],[$ACTUAL]]="",MYRANKS_P[[#This Row],[POINTS OVER REPL]]*REMAINING_DOLLAR_VALUE_PER_POINT+1,0)</f>
        <v>1</v>
      </c>
    </row>
    <row r="442" spans="1:27" x14ac:dyDescent="0.25">
      <c r="A442" s="2" t="s">
        <v>11043</v>
      </c>
      <c r="B442" s="14" t="str">
        <f>VLOOKUP(MYRANKS_P[[#This Row],[PLAYERID]],PLAYERIDMAP2[],COLUMN(PLAYERIDMAP2[LASTNAME]),FALSE)</f>
        <v>Albers</v>
      </c>
      <c r="C442" s="14" t="str">
        <f>VLOOKUP(MYRANKS_P[[#This Row],[PLAYERID]],PLAYERIDMAP2[],COLUMN(PLAYERIDMAP2[FIRSTNAME]),FALSE)</f>
        <v>Matt</v>
      </c>
      <c r="D442" s="14" t="str">
        <f>MYRANKS_P[[#This Row],[FNAME]]&amp;" "&amp;MYRANKS_P[[#This Row],[LNAME]]</f>
        <v>Matt Albers</v>
      </c>
      <c r="E442" s="14" t="str">
        <f>VLOOKUP(MYRANKS_P[[#This Row],[PLAYERID]],PLAYERIDMAP2[],COLUMN(PLAYERIDMAP2[TEAM]),FALSE)</f>
        <v>N/A</v>
      </c>
      <c r="F442" s="14" t="str">
        <f>VLOOKUP(MYRANKS_P[[#This Row],[PLAYERID]],PLAYERIDMAP2[],COLUMN(PLAYERIDMAP2[POS]),FALSE)</f>
        <v>P</v>
      </c>
      <c r="G442" s="14">
        <f>IFERROR(VALUE(VLOOKUP(MYRANKS_P[[#This Row],[PLAYERID]],PLAYERIDMAP2[],COLUMN(PLAYERIDMAP2[IDFANGRAPHS]),FALSE)),VLOOKUP(MYRANKS_P[[#This Row],[PLAYERID]],PLAYERIDMAP2[],COLUMN(PLAYERIDMAP2[IDFANGRAPHS]),FALSE))</f>
        <v>4300</v>
      </c>
      <c r="H442" s="23">
        <f>IFERROR(VLOOKUP(MYRANKS_P[[#This Row],[IDFANGRAPHS]],STEAMER_P[],COLUMN(STEAMER_P[W]),FALSE),0)</f>
        <v>0</v>
      </c>
      <c r="I442" s="23">
        <f>IFERROR(VLOOKUP(MYRANKS_P[[#This Row],[IDFANGRAPHS]],STEAMER_P[],COLUMN(STEAMER_P[L]),FALSE),0)</f>
        <v>0</v>
      </c>
      <c r="J442" s="23">
        <f>IFERROR(VLOOKUP(MYRANKS_P[[#This Row],[IDFANGRAPHS]],STEAMER_P[],COLUMN(STEAMER_P[SV]),FALSE),0)</f>
        <v>0</v>
      </c>
      <c r="K442" s="23">
        <f>IFERROR(VLOOKUP(MYRANKS_P[[#This Row],[IDFANGRAPHS]],STEAMER_P[],COLUMN(STEAMER_P[IP]),FALSE),0)</f>
        <v>10</v>
      </c>
      <c r="L442" s="23">
        <f>IFERROR(VLOOKUP(MYRANKS_P[[#This Row],[IDFANGRAPHS]],STEAMER_P[],COLUMN(STEAMER_P[H]),FALSE),0)</f>
        <v>10</v>
      </c>
      <c r="M442" s="23">
        <f>IFERROR(VLOOKUP(MYRANKS_P[[#This Row],[IDFANGRAPHS]],STEAMER_P[],COLUMN(STEAMER_P[ER]),FALSE),0)</f>
        <v>4</v>
      </c>
      <c r="N442" s="23">
        <f>IFERROR(VLOOKUP(MYRANKS_P[[#This Row],[IDFANGRAPHS]],STEAMER_P[],COLUMN(STEAMER_P[HR]),FALSE),0)</f>
        <v>1</v>
      </c>
      <c r="O442" s="23">
        <f>IFERROR(VLOOKUP(MYRANKS_P[[#This Row],[IDFANGRAPHS]],STEAMER_P[],COLUMN(STEAMER_P[SO]),FALSE),0)</f>
        <v>8</v>
      </c>
      <c r="P442" s="23">
        <f>IFERROR(VLOOKUP(MYRANKS_P[[#This Row],[IDFANGRAPHS]],STEAMER_P[],COLUMN(STEAMER_P[BB]),FALSE),0)</f>
        <v>3</v>
      </c>
      <c r="Q442" s="21">
        <f>IFERROR((MYRANKS_P[[#This Row],[ER]]*9)/MYRANKS_P[[#This Row],[IP]],0)</f>
        <v>3.6</v>
      </c>
      <c r="R442" s="21">
        <f>IFERROR((MYRANKS_P[[#This Row],[BB]]+MYRANKS_P[[#This Row],[H]])/MYRANKS_P[[#This Row],[IP]],0)</f>
        <v>1.3</v>
      </c>
      <c r="S442" s="23">
        <f>MYRANKS_P[[#This Row],[W]]*P_PTS_W+MYRANKS_P[[#This Row],[L]]*P_PTS_L+MYRANKS_P[[#This Row],[IP]]*P_PTS_IP+MYRANKS_P[[#This Row],[SO]]*P_PTS_K+MYRANKS_P[[#This Row],[BB]]*P_PTS_BB+MYRANKS_P[[#This Row],[H]]*P_PTS_HA+MYRANKS_P[[#This Row],[SV]]*P_PTS_SV+MYRANKS_P[[#This Row],[HR]]*P_PTS_HRA+MYRANKS_P[[#This Row],[ER]]*P_PTS_ER</f>
        <v>0</v>
      </c>
      <c r="T442" s="23">
        <f>VLOOKUP(MYRANKS_P[[#This Row],[POS]],REPLACEMENT_LEVEL[],3,FALSE)</f>
        <v>0</v>
      </c>
      <c r="U442" s="23">
        <f>MYRANKS_P[[#This Row],[PROJ PTS]]-MYRANKS_P[[#This Row],[REPL LEVEL]]</f>
        <v>0</v>
      </c>
      <c r="V442" s="30">
        <f>RANK(MYRANKS_P[[#This Row],[POINTS OVER REPL]],MYRANKS_P[POINTS OVER REPL])</f>
        <v>1</v>
      </c>
      <c r="W442" s="29">
        <f>IF(MYRANKS_P[[#This Row],[RANK]]&lt;=TOTAL_PITCHERS_DRAFTED,MYRANKS_P[[#This Row],[POINTS OVER REPL]],0)</f>
        <v>0</v>
      </c>
      <c r="X442" s="35">
        <f>MYRANKS_P[[#This Row],[POINTS OVER REPL]]*DOLLAR_VALUE_PER_POINT+1</f>
        <v>1</v>
      </c>
      <c r="Y442" s="35"/>
      <c r="Z442" s="29">
        <f>IF(AND(MYRANKS_P[[#This Row],[RANK]]&lt;=(TOTAL_PITCHERS_DRAFTED-PITCHERS_BELOW_REPL_DRAFTED),MYRANKS_P[[#This Row],[$ACTUAL]]=""),MYRANKS_P[[#This Row],[POINTS OVER REPL]],0)</f>
        <v>0</v>
      </c>
      <c r="AA442" s="40">
        <f>IF(MYRANKS_P[[#This Row],[$ACTUAL]]="",MYRANKS_P[[#This Row],[POINTS OVER REPL]]*REMAINING_DOLLAR_VALUE_PER_POINT+1,0)</f>
        <v>1</v>
      </c>
    </row>
    <row r="443" spans="1:27" x14ac:dyDescent="0.25">
      <c r="A443" s="2" t="s">
        <v>13877</v>
      </c>
      <c r="B443" s="14" t="str">
        <f>VLOOKUP(MYRANKS_P[[#This Row],[PLAYERID]],PLAYERIDMAP2[],COLUMN(PLAYERIDMAP2[LASTNAME]),FALSE)</f>
        <v>Masset</v>
      </c>
      <c r="C443" s="14" t="str">
        <f>VLOOKUP(MYRANKS_P[[#This Row],[PLAYERID]],PLAYERIDMAP2[],COLUMN(PLAYERIDMAP2[FIRSTNAME]),FALSE)</f>
        <v>Nick</v>
      </c>
      <c r="D443" s="14" t="str">
        <f>MYRANKS_P[[#This Row],[FNAME]]&amp;" "&amp;MYRANKS_P[[#This Row],[LNAME]]</f>
        <v>Nick Masset</v>
      </c>
      <c r="E443" s="14" t="str">
        <f>VLOOKUP(MYRANKS_P[[#This Row],[PLAYERID]],PLAYERIDMAP2[],COLUMN(PLAYERIDMAP2[TEAM]),FALSE)</f>
        <v>N/A</v>
      </c>
      <c r="F443" s="14" t="str">
        <f>VLOOKUP(MYRANKS_P[[#This Row],[PLAYERID]],PLAYERIDMAP2[],COLUMN(PLAYERIDMAP2[POS]),FALSE)</f>
        <v>P</v>
      </c>
      <c r="G443" s="14">
        <f>IFERROR(VALUE(VLOOKUP(MYRANKS_P[[#This Row],[PLAYERID]],PLAYERIDMAP2[],COLUMN(PLAYERIDMAP2[IDFANGRAPHS]),FALSE)),VLOOKUP(MYRANKS_P[[#This Row],[PLAYERID]],PLAYERIDMAP2[],COLUMN(PLAYERIDMAP2[IDFANGRAPHS]),FALSE))</f>
        <v>7267</v>
      </c>
      <c r="H443" s="23">
        <f>IFERROR(VLOOKUP(MYRANKS_P[[#This Row],[IDFANGRAPHS]],STEAMER_P[],COLUMN(STEAMER_P[W]),FALSE),0)</f>
        <v>0</v>
      </c>
      <c r="I443" s="23">
        <f>IFERROR(VLOOKUP(MYRANKS_P[[#This Row],[IDFANGRAPHS]],STEAMER_P[],COLUMN(STEAMER_P[L]),FALSE),0)</f>
        <v>1</v>
      </c>
      <c r="J443" s="23">
        <f>IFERROR(VLOOKUP(MYRANKS_P[[#This Row],[IDFANGRAPHS]],STEAMER_P[],COLUMN(STEAMER_P[SV]),FALSE),0)</f>
        <v>0</v>
      </c>
      <c r="K443" s="23">
        <f>IFERROR(VLOOKUP(MYRANKS_P[[#This Row],[IDFANGRAPHS]],STEAMER_P[],COLUMN(STEAMER_P[IP]),FALSE),0)</f>
        <v>10</v>
      </c>
      <c r="L443" s="23">
        <f>IFERROR(VLOOKUP(MYRANKS_P[[#This Row],[IDFANGRAPHS]],STEAMER_P[],COLUMN(STEAMER_P[H]),FALSE),0)</f>
        <v>10</v>
      </c>
      <c r="M443" s="23">
        <f>IFERROR(VLOOKUP(MYRANKS_P[[#This Row],[IDFANGRAPHS]],STEAMER_P[],COLUMN(STEAMER_P[ER]),FALSE),0)</f>
        <v>5</v>
      </c>
      <c r="N443" s="23">
        <f>IFERROR(VLOOKUP(MYRANKS_P[[#This Row],[IDFANGRAPHS]],STEAMER_P[],COLUMN(STEAMER_P[HR]),FALSE),0)</f>
        <v>1</v>
      </c>
      <c r="O443" s="23">
        <f>IFERROR(VLOOKUP(MYRANKS_P[[#This Row],[IDFANGRAPHS]],STEAMER_P[],COLUMN(STEAMER_P[SO]),FALSE),0)</f>
        <v>8</v>
      </c>
      <c r="P443" s="23">
        <f>IFERROR(VLOOKUP(MYRANKS_P[[#This Row],[IDFANGRAPHS]],STEAMER_P[],COLUMN(STEAMER_P[BB]),FALSE),0)</f>
        <v>4</v>
      </c>
      <c r="Q443" s="21">
        <f>IFERROR((MYRANKS_P[[#This Row],[ER]]*9)/MYRANKS_P[[#This Row],[IP]],0)</f>
        <v>4.5</v>
      </c>
      <c r="R443" s="21">
        <f>IFERROR((MYRANKS_P[[#This Row],[BB]]+MYRANKS_P[[#This Row],[H]])/MYRANKS_P[[#This Row],[IP]],0)</f>
        <v>1.4</v>
      </c>
      <c r="S443" s="23">
        <f>MYRANKS_P[[#This Row],[W]]*P_PTS_W+MYRANKS_P[[#This Row],[L]]*P_PTS_L+MYRANKS_P[[#This Row],[IP]]*P_PTS_IP+MYRANKS_P[[#This Row],[SO]]*P_PTS_K+MYRANKS_P[[#This Row],[BB]]*P_PTS_BB+MYRANKS_P[[#This Row],[H]]*P_PTS_HA+MYRANKS_P[[#This Row],[SV]]*P_PTS_SV+MYRANKS_P[[#This Row],[HR]]*P_PTS_HRA+MYRANKS_P[[#This Row],[ER]]*P_PTS_ER</f>
        <v>0</v>
      </c>
      <c r="T443" s="23">
        <f>VLOOKUP(MYRANKS_P[[#This Row],[POS]],REPLACEMENT_LEVEL[],3,FALSE)</f>
        <v>0</v>
      </c>
      <c r="U443" s="23">
        <f>MYRANKS_P[[#This Row],[PROJ PTS]]-MYRANKS_P[[#This Row],[REPL LEVEL]]</f>
        <v>0</v>
      </c>
      <c r="V443" s="30">
        <f>RANK(MYRANKS_P[[#This Row],[POINTS OVER REPL]],MYRANKS_P[POINTS OVER REPL])</f>
        <v>1</v>
      </c>
      <c r="W443" s="29">
        <f>IF(MYRANKS_P[[#This Row],[RANK]]&lt;=TOTAL_PITCHERS_DRAFTED,MYRANKS_P[[#This Row],[POINTS OVER REPL]],0)</f>
        <v>0</v>
      </c>
      <c r="X443" s="35">
        <f>MYRANKS_P[[#This Row],[POINTS OVER REPL]]*DOLLAR_VALUE_PER_POINT+1</f>
        <v>1</v>
      </c>
      <c r="Y443" s="35"/>
      <c r="Z443" s="29">
        <f>IF(AND(MYRANKS_P[[#This Row],[RANK]]&lt;=(TOTAL_PITCHERS_DRAFTED-PITCHERS_BELOW_REPL_DRAFTED),MYRANKS_P[[#This Row],[$ACTUAL]]=""),MYRANKS_P[[#This Row],[POINTS OVER REPL]],0)</f>
        <v>0</v>
      </c>
      <c r="AA443" s="40">
        <f>IF(MYRANKS_P[[#This Row],[$ACTUAL]]="",MYRANKS_P[[#This Row],[POINTS OVER REPL]]*REMAINING_DOLLAR_VALUE_PER_POINT+1,0)</f>
        <v>1</v>
      </c>
    </row>
    <row r="444" spans="1:27" x14ac:dyDescent="0.25">
      <c r="A444" s="2" t="s">
        <v>11813</v>
      </c>
      <c r="B444" s="14" t="str">
        <f>VLOOKUP(MYRANKS_P[[#This Row],[PLAYERID]],PLAYERIDMAP2[],COLUMN(PLAYERIDMAP2[LASTNAME]),FALSE)</f>
        <v>Chacin</v>
      </c>
      <c r="C444" s="14" t="str">
        <f>VLOOKUP(MYRANKS_P[[#This Row],[PLAYERID]],PLAYERIDMAP2[],COLUMN(PLAYERIDMAP2[FIRSTNAME]),FALSE)</f>
        <v>Jhoulys</v>
      </c>
      <c r="D444" s="14" t="str">
        <f>MYRANKS_P[[#This Row],[FNAME]]&amp;" "&amp;MYRANKS_P[[#This Row],[LNAME]]</f>
        <v>Jhoulys Chacin</v>
      </c>
      <c r="E444" s="14" t="str">
        <f>VLOOKUP(MYRANKS_P[[#This Row],[PLAYERID]],PLAYERIDMAP2[],COLUMN(PLAYERIDMAP2[TEAM]),FALSE)</f>
        <v>COL</v>
      </c>
      <c r="F444" s="14" t="str">
        <f>VLOOKUP(MYRANKS_P[[#This Row],[PLAYERID]],PLAYERIDMAP2[],COLUMN(PLAYERIDMAP2[POS]),FALSE)</f>
        <v>P</v>
      </c>
      <c r="G444" s="14">
        <f>IFERROR(VALUE(VLOOKUP(MYRANKS_P[[#This Row],[PLAYERID]],PLAYERIDMAP2[],COLUMN(PLAYERIDMAP2[IDFANGRAPHS]),FALSE)),VLOOKUP(MYRANKS_P[[#This Row],[PLAYERID]],PLAYERIDMAP2[],COLUMN(PLAYERIDMAP2[IDFANGRAPHS]),FALSE))</f>
        <v>2608</v>
      </c>
      <c r="H444" s="23">
        <f>IFERROR(VLOOKUP(MYRANKS_P[[#This Row],[IDFANGRAPHS]],STEAMER_P[],COLUMN(STEAMER_P[W]),FALSE),0)</f>
        <v>0</v>
      </c>
      <c r="I444" s="23">
        <f>IFERROR(VLOOKUP(MYRANKS_P[[#This Row],[IDFANGRAPHS]],STEAMER_P[],COLUMN(STEAMER_P[L]),FALSE),0)</f>
        <v>1</v>
      </c>
      <c r="J444" s="23">
        <f>IFERROR(VLOOKUP(MYRANKS_P[[#This Row],[IDFANGRAPHS]],STEAMER_P[],COLUMN(STEAMER_P[SV]),FALSE),0)</f>
        <v>0</v>
      </c>
      <c r="K444" s="23">
        <f>IFERROR(VLOOKUP(MYRANKS_P[[#This Row],[IDFANGRAPHS]],STEAMER_P[],COLUMN(STEAMER_P[IP]),FALSE),0)</f>
        <v>9</v>
      </c>
      <c r="L444" s="23">
        <f>IFERROR(VLOOKUP(MYRANKS_P[[#This Row],[IDFANGRAPHS]],STEAMER_P[],COLUMN(STEAMER_P[H]),FALSE),0)</f>
        <v>10</v>
      </c>
      <c r="M444" s="23">
        <f>IFERROR(VLOOKUP(MYRANKS_P[[#This Row],[IDFANGRAPHS]],STEAMER_P[],COLUMN(STEAMER_P[ER]),FALSE),0)</f>
        <v>4</v>
      </c>
      <c r="N444" s="23">
        <f>IFERROR(VLOOKUP(MYRANKS_P[[#This Row],[IDFANGRAPHS]],STEAMER_P[],COLUMN(STEAMER_P[HR]),FALSE),0)</f>
        <v>1</v>
      </c>
      <c r="O444" s="23">
        <f>IFERROR(VLOOKUP(MYRANKS_P[[#This Row],[IDFANGRAPHS]],STEAMER_P[],COLUMN(STEAMER_P[SO]),FALSE),0)</f>
        <v>7</v>
      </c>
      <c r="P444" s="23">
        <f>IFERROR(VLOOKUP(MYRANKS_P[[#This Row],[IDFANGRAPHS]],STEAMER_P[],COLUMN(STEAMER_P[BB]),FALSE),0)</f>
        <v>3</v>
      </c>
      <c r="Q444" s="21">
        <f>IFERROR((MYRANKS_P[[#This Row],[ER]]*9)/MYRANKS_P[[#This Row],[IP]],0)</f>
        <v>4</v>
      </c>
      <c r="R444" s="21">
        <f>IFERROR((MYRANKS_P[[#This Row],[BB]]+MYRANKS_P[[#This Row],[H]])/MYRANKS_P[[#This Row],[IP]],0)</f>
        <v>1.4444444444444444</v>
      </c>
      <c r="S444" s="23">
        <f>MYRANKS_P[[#This Row],[W]]*P_PTS_W+MYRANKS_P[[#This Row],[L]]*P_PTS_L+MYRANKS_P[[#This Row],[IP]]*P_PTS_IP+MYRANKS_P[[#This Row],[SO]]*P_PTS_K+MYRANKS_P[[#This Row],[BB]]*P_PTS_BB+MYRANKS_P[[#This Row],[H]]*P_PTS_HA+MYRANKS_P[[#This Row],[SV]]*P_PTS_SV+MYRANKS_P[[#This Row],[HR]]*P_PTS_HRA+MYRANKS_P[[#This Row],[ER]]*P_PTS_ER</f>
        <v>0</v>
      </c>
      <c r="T444" s="23">
        <f>VLOOKUP(MYRANKS_P[[#This Row],[POS]],REPLACEMENT_LEVEL[],3,FALSE)</f>
        <v>0</v>
      </c>
      <c r="U444" s="23">
        <f>MYRANKS_P[[#This Row],[PROJ PTS]]-MYRANKS_P[[#This Row],[REPL LEVEL]]</f>
        <v>0</v>
      </c>
      <c r="V444" s="30">
        <f>RANK(MYRANKS_P[[#This Row],[POINTS OVER REPL]],MYRANKS_P[POINTS OVER REPL])</f>
        <v>1</v>
      </c>
      <c r="W444" s="29">
        <f>IF(MYRANKS_P[[#This Row],[RANK]]&lt;=TOTAL_PITCHERS_DRAFTED,MYRANKS_P[[#This Row],[POINTS OVER REPL]],0)</f>
        <v>0</v>
      </c>
      <c r="X444" s="35">
        <f>MYRANKS_P[[#This Row],[POINTS OVER REPL]]*DOLLAR_VALUE_PER_POINT+1</f>
        <v>1</v>
      </c>
      <c r="Y444" s="35"/>
      <c r="Z444" s="29">
        <f>IF(AND(MYRANKS_P[[#This Row],[RANK]]&lt;=(TOTAL_PITCHERS_DRAFTED-PITCHERS_BELOW_REPL_DRAFTED),MYRANKS_P[[#This Row],[$ACTUAL]]=""),MYRANKS_P[[#This Row],[POINTS OVER REPL]],0)</f>
        <v>0</v>
      </c>
      <c r="AA444" s="40">
        <f>IF(MYRANKS_P[[#This Row],[$ACTUAL]]="",MYRANKS_P[[#This Row],[POINTS OVER REPL]]*REMAINING_DOLLAR_VALUE_PER_POINT+1,0)</f>
        <v>1</v>
      </c>
    </row>
    <row r="445" spans="1:27" x14ac:dyDescent="0.25">
      <c r="A445" s="2" t="s">
        <v>12188</v>
      </c>
      <c r="B445" s="14" t="str">
        <f>VLOOKUP(MYRANKS_P[[#This Row],[PLAYERID]],PLAYERIDMAP2[],COLUMN(PLAYERIDMAP2[LASTNAME]),FALSE)</f>
        <v>Detwiler</v>
      </c>
      <c r="C445" s="14" t="str">
        <f>VLOOKUP(MYRANKS_P[[#This Row],[PLAYERID]],PLAYERIDMAP2[],COLUMN(PLAYERIDMAP2[FIRSTNAME]),FALSE)</f>
        <v>Ross</v>
      </c>
      <c r="D445" s="14" t="str">
        <f>MYRANKS_P[[#This Row],[FNAME]]&amp;" "&amp;MYRANKS_P[[#This Row],[LNAME]]</f>
        <v>Ross Detwiler</v>
      </c>
      <c r="E445" s="14" t="str">
        <f>VLOOKUP(MYRANKS_P[[#This Row],[PLAYERID]],PLAYERIDMAP2[],COLUMN(PLAYERIDMAP2[TEAM]),FALSE)</f>
        <v>TEX</v>
      </c>
      <c r="F445" s="14" t="str">
        <f>VLOOKUP(MYRANKS_P[[#This Row],[PLAYERID]],PLAYERIDMAP2[],COLUMN(PLAYERIDMAP2[POS]),FALSE)</f>
        <v>P</v>
      </c>
      <c r="G445" s="14">
        <f>IFERROR(VALUE(VLOOKUP(MYRANKS_P[[#This Row],[PLAYERID]],PLAYERIDMAP2[],COLUMN(PLAYERIDMAP2[IDFANGRAPHS]),FALSE)),VLOOKUP(MYRANKS_P[[#This Row],[PLAYERID]],PLAYERIDMAP2[],COLUMN(PLAYERIDMAP2[IDFANGRAPHS]),FALSE))</f>
        <v>2859</v>
      </c>
      <c r="H445" s="23">
        <f>IFERROR(VLOOKUP(MYRANKS_P[[#This Row],[IDFANGRAPHS]],STEAMER_P[],COLUMN(STEAMER_P[W]),FALSE),0)</f>
        <v>0</v>
      </c>
      <c r="I445" s="23">
        <f>IFERROR(VLOOKUP(MYRANKS_P[[#This Row],[IDFANGRAPHS]],STEAMER_P[],COLUMN(STEAMER_P[L]),FALSE),0)</f>
        <v>1</v>
      </c>
      <c r="J445" s="23">
        <f>IFERROR(VLOOKUP(MYRANKS_P[[#This Row],[IDFANGRAPHS]],STEAMER_P[],COLUMN(STEAMER_P[SV]),FALSE),0)</f>
        <v>0</v>
      </c>
      <c r="K445" s="23">
        <f>IFERROR(VLOOKUP(MYRANKS_P[[#This Row],[IDFANGRAPHS]],STEAMER_P[],COLUMN(STEAMER_P[IP]),FALSE),0)</f>
        <v>10</v>
      </c>
      <c r="L445" s="23">
        <f>IFERROR(VLOOKUP(MYRANKS_P[[#This Row],[IDFANGRAPHS]],STEAMER_P[],COLUMN(STEAMER_P[H]),FALSE),0)</f>
        <v>10</v>
      </c>
      <c r="M445" s="23">
        <f>IFERROR(VLOOKUP(MYRANKS_P[[#This Row],[IDFANGRAPHS]],STEAMER_P[],COLUMN(STEAMER_P[ER]),FALSE),0)</f>
        <v>5</v>
      </c>
      <c r="N445" s="23">
        <f>IFERROR(VLOOKUP(MYRANKS_P[[#This Row],[IDFANGRAPHS]],STEAMER_P[],COLUMN(STEAMER_P[HR]),FALSE),0)</f>
        <v>1</v>
      </c>
      <c r="O445" s="23">
        <f>IFERROR(VLOOKUP(MYRANKS_P[[#This Row],[IDFANGRAPHS]],STEAMER_P[],COLUMN(STEAMER_P[SO]),FALSE),0)</f>
        <v>7</v>
      </c>
      <c r="P445" s="23">
        <f>IFERROR(VLOOKUP(MYRANKS_P[[#This Row],[IDFANGRAPHS]],STEAMER_P[],COLUMN(STEAMER_P[BB]),FALSE),0)</f>
        <v>4</v>
      </c>
      <c r="Q445" s="21">
        <f>IFERROR((MYRANKS_P[[#This Row],[ER]]*9)/MYRANKS_P[[#This Row],[IP]],0)</f>
        <v>4.5</v>
      </c>
      <c r="R445" s="21">
        <f>IFERROR((MYRANKS_P[[#This Row],[BB]]+MYRANKS_P[[#This Row],[H]])/MYRANKS_P[[#This Row],[IP]],0)</f>
        <v>1.4</v>
      </c>
      <c r="S445" s="23">
        <f>MYRANKS_P[[#This Row],[W]]*P_PTS_W+MYRANKS_P[[#This Row],[L]]*P_PTS_L+MYRANKS_P[[#This Row],[IP]]*P_PTS_IP+MYRANKS_P[[#This Row],[SO]]*P_PTS_K+MYRANKS_P[[#This Row],[BB]]*P_PTS_BB+MYRANKS_P[[#This Row],[H]]*P_PTS_HA+MYRANKS_P[[#This Row],[SV]]*P_PTS_SV+MYRANKS_P[[#This Row],[HR]]*P_PTS_HRA+MYRANKS_P[[#This Row],[ER]]*P_PTS_ER</f>
        <v>0</v>
      </c>
      <c r="T445" s="23">
        <f>VLOOKUP(MYRANKS_P[[#This Row],[POS]],REPLACEMENT_LEVEL[],3,FALSE)</f>
        <v>0</v>
      </c>
      <c r="U445" s="23">
        <f>MYRANKS_P[[#This Row],[PROJ PTS]]-MYRANKS_P[[#This Row],[REPL LEVEL]]</f>
        <v>0</v>
      </c>
      <c r="V445" s="30">
        <f>RANK(MYRANKS_P[[#This Row],[POINTS OVER REPL]],MYRANKS_P[POINTS OVER REPL])</f>
        <v>1</v>
      </c>
      <c r="W445" s="29">
        <f>IF(MYRANKS_P[[#This Row],[RANK]]&lt;=TOTAL_PITCHERS_DRAFTED,MYRANKS_P[[#This Row],[POINTS OVER REPL]],0)</f>
        <v>0</v>
      </c>
      <c r="X445" s="35">
        <f>MYRANKS_P[[#This Row],[POINTS OVER REPL]]*DOLLAR_VALUE_PER_POINT+1</f>
        <v>1</v>
      </c>
      <c r="Y445" s="35"/>
      <c r="Z445" s="29">
        <f>IF(AND(MYRANKS_P[[#This Row],[RANK]]&lt;=(TOTAL_PITCHERS_DRAFTED-PITCHERS_BELOW_REPL_DRAFTED),MYRANKS_P[[#This Row],[$ACTUAL]]=""),MYRANKS_P[[#This Row],[POINTS OVER REPL]],0)</f>
        <v>0</v>
      </c>
      <c r="AA445" s="40">
        <f>IF(MYRANKS_P[[#This Row],[$ACTUAL]]="",MYRANKS_P[[#This Row],[POINTS OVER REPL]]*REMAINING_DOLLAR_VALUE_PER_POINT+1,0)</f>
        <v>1</v>
      </c>
    </row>
    <row r="446" spans="1:27" x14ac:dyDescent="0.25">
      <c r="A446" s="2" t="s">
        <v>13276</v>
      </c>
      <c r="B446" s="14" t="str">
        <f>VLOOKUP(MYRANKS_P[[#This Row],[PLAYERID]],PLAYERIDMAP2[],COLUMN(PLAYERIDMAP2[LASTNAME]),FALSE)</f>
        <v>Janssen</v>
      </c>
      <c r="C446" s="14" t="str">
        <f>VLOOKUP(MYRANKS_P[[#This Row],[PLAYERID]],PLAYERIDMAP2[],COLUMN(PLAYERIDMAP2[FIRSTNAME]),FALSE)</f>
        <v>Casey</v>
      </c>
      <c r="D446" s="14" t="str">
        <f>MYRANKS_P[[#This Row],[FNAME]]&amp;" "&amp;MYRANKS_P[[#This Row],[LNAME]]</f>
        <v>Casey Janssen</v>
      </c>
      <c r="E446" s="14" t="str">
        <f>VLOOKUP(MYRANKS_P[[#This Row],[PLAYERID]],PLAYERIDMAP2[],COLUMN(PLAYERIDMAP2[TEAM]),FALSE)</f>
        <v>WAS</v>
      </c>
      <c r="F446" s="14" t="str">
        <f>VLOOKUP(MYRANKS_P[[#This Row],[PLAYERID]],PLAYERIDMAP2[],COLUMN(PLAYERIDMAP2[POS]),FALSE)</f>
        <v>P</v>
      </c>
      <c r="G446" s="14">
        <f>IFERROR(VALUE(VLOOKUP(MYRANKS_P[[#This Row],[PLAYERID]],PLAYERIDMAP2[],COLUMN(PLAYERIDMAP2[IDFANGRAPHS]),FALSE)),VLOOKUP(MYRANKS_P[[#This Row],[PLAYERID]],PLAYERIDMAP2[],COLUMN(PLAYERIDMAP2[IDFANGRAPHS]),FALSE))</f>
        <v>7355</v>
      </c>
      <c r="H446" s="23">
        <f>IFERROR(VLOOKUP(MYRANKS_P[[#This Row],[IDFANGRAPHS]],STEAMER_P[],COLUMN(STEAMER_P[W]),FALSE),0)</f>
        <v>0</v>
      </c>
      <c r="I446" s="23">
        <f>IFERROR(VLOOKUP(MYRANKS_P[[#This Row],[IDFANGRAPHS]],STEAMER_P[],COLUMN(STEAMER_P[L]),FALSE),0)</f>
        <v>1</v>
      </c>
      <c r="J446" s="23">
        <f>IFERROR(VLOOKUP(MYRANKS_P[[#This Row],[IDFANGRAPHS]],STEAMER_P[],COLUMN(STEAMER_P[SV]),FALSE),0)</f>
        <v>0</v>
      </c>
      <c r="K446" s="23">
        <f>IFERROR(VLOOKUP(MYRANKS_P[[#This Row],[IDFANGRAPHS]],STEAMER_P[],COLUMN(STEAMER_P[IP]),FALSE),0)</f>
        <v>10</v>
      </c>
      <c r="L446" s="23">
        <f>IFERROR(VLOOKUP(MYRANKS_P[[#This Row],[IDFANGRAPHS]],STEAMER_P[],COLUMN(STEAMER_P[H]),FALSE),0)</f>
        <v>10</v>
      </c>
      <c r="M446" s="23">
        <f>IFERROR(VLOOKUP(MYRANKS_P[[#This Row],[IDFANGRAPHS]],STEAMER_P[],COLUMN(STEAMER_P[ER]),FALSE),0)</f>
        <v>5</v>
      </c>
      <c r="N446" s="23">
        <f>IFERROR(VLOOKUP(MYRANKS_P[[#This Row],[IDFANGRAPHS]],STEAMER_P[],COLUMN(STEAMER_P[HR]),FALSE),0)</f>
        <v>1</v>
      </c>
      <c r="O446" s="23">
        <f>IFERROR(VLOOKUP(MYRANKS_P[[#This Row],[IDFANGRAPHS]],STEAMER_P[],COLUMN(STEAMER_P[SO]),FALSE),0)</f>
        <v>7</v>
      </c>
      <c r="P446" s="23">
        <f>IFERROR(VLOOKUP(MYRANKS_P[[#This Row],[IDFANGRAPHS]],STEAMER_P[],COLUMN(STEAMER_P[BB]),FALSE),0)</f>
        <v>3</v>
      </c>
      <c r="Q446" s="21">
        <f>IFERROR((MYRANKS_P[[#This Row],[ER]]*9)/MYRANKS_P[[#This Row],[IP]],0)</f>
        <v>4.5</v>
      </c>
      <c r="R446" s="21">
        <f>IFERROR((MYRANKS_P[[#This Row],[BB]]+MYRANKS_P[[#This Row],[H]])/MYRANKS_P[[#This Row],[IP]],0)</f>
        <v>1.3</v>
      </c>
      <c r="S446" s="23">
        <f>MYRANKS_P[[#This Row],[W]]*P_PTS_W+MYRANKS_P[[#This Row],[L]]*P_PTS_L+MYRANKS_P[[#This Row],[IP]]*P_PTS_IP+MYRANKS_P[[#This Row],[SO]]*P_PTS_K+MYRANKS_P[[#This Row],[BB]]*P_PTS_BB+MYRANKS_P[[#This Row],[H]]*P_PTS_HA+MYRANKS_P[[#This Row],[SV]]*P_PTS_SV+MYRANKS_P[[#This Row],[HR]]*P_PTS_HRA+MYRANKS_P[[#This Row],[ER]]*P_PTS_ER</f>
        <v>0</v>
      </c>
      <c r="T446" s="23">
        <f>VLOOKUP(MYRANKS_P[[#This Row],[POS]],REPLACEMENT_LEVEL[],3,FALSE)</f>
        <v>0</v>
      </c>
      <c r="U446" s="23">
        <f>MYRANKS_P[[#This Row],[PROJ PTS]]-MYRANKS_P[[#This Row],[REPL LEVEL]]</f>
        <v>0</v>
      </c>
      <c r="V446" s="30">
        <f>RANK(MYRANKS_P[[#This Row],[POINTS OVER REPL]],MYRANKS_P[POINTS OVER REPL])</f>
        <v>1</v>
      </c>
      <c r="W446" s="29">
        <f>IF(MYRANKS_P[[#This Row],[RANK]]&lt;=TOTAL_PITCHERS_DRAFTED,MYRANKS_P[[#This Row],[POINTS OVER REPL]],0)</f>
        <v>0</v>
      </c>
      <c r="X446" s="35">
        <f>MYRANKS_P[[#This Row],[POINTS OVER REPL]]*DOLLAR_VALUE_PER_POINT+1</f>
        <v>1</v>
      </c>
      <c r="Y446" s="35"/>
      <c r="Z446" s="29">
        <f>IF(AND(MYRANKS_P[[#This Row],[RANK]]&lt;=(TOTAL_PITCHERS_DRAFTED-PITCHERS_BELOW_REPL_DRAFTED),MYRANKS_P[[#This Row],[$ACTUAL]]=""),MYRANKS_P[[#This Row],[POINTS OVER REPL]],0)</f>
        <v>0</v>
      </c>
      <c r="AA446" s="40">
        <f>IF(MYRANKS_P[[#This Row],[$ACTUAL]]="",MYRANKS_P[[#This Row],[POINTS OVER REPL]]*REMAINING_DOLLAR_VALUE_PER_POINT+1,0)</f>
        <v>1</v>
      </c>
    </row>
    <row r="447" spans="1:27" x14ac:dyDescent="0.25">
      <c r="A447" s="89" t="s">
        <v>15947</v>
      </c>
      <c r="B447" s="90" t="str">
        <f>VLOOKUP(MYRANKS_P[[#This Row],[PLAYERID]],PLAYERIDMAP2[],COLUMN(PLAYERIDMAP2[LASTNAME]),FALSE)</f>
        <v>Workman</v>
      </c>
      <c r="C447" s="90" t="str">
        <f>VLOOKUP(MYRANKS_P[[#This Row],[PLAYERID]],PLAYERIDMAP2[],COLUMN(PLAYERIDMAP2[FIRSTNAME]),FALSE)</f>
        <v>Brandon</v>
      </c>
      <c r="D447" s="90" t="str">
        <f>MYRANKS_P[[#This Row],[FNAME]]&amp;" "&amp;MYRANKS_P[[#This Row],[LNAME]]</f>
        <v>Brandon Workman</v>
      </c>
      <c r="E447" s="90" t="str">
        <f>VLOOKUP(MYRANKS_P[[#This Row],[PLAYERID]],PLAYERIDMAP2[],COLUMN(PLAYERIDMAP2[TEAM]),FALSE)</f>
        <v>BOS</v>
      </c>
      <c r="F447" s="90" t="str">
        <f>VLOOKUP(MYRANKS_P[[#This Row],[PLAYERID]],PLAYERIDMAP2[],COLUMN(PLAYERIDMAP2[POS]),FALSE)</f>
        <v>P</v>
      </c>
      <c r="G447" s="90">
        <f>IFERROR(VALUE(VLOOKUP(MYRANKS_P[[#This Row],[PLAYERID]],PLAYERIDMAP2[],COLUMN(PLAYERIDMAP2[IDFANGRAPHS]),FALSE)),VLOOKUP(MYRANKS_P[[#This Row],[PLAYERID]],PLAYERIDMAP2[],COLUMN(PLAYERIDMAP2[IDFANGRAPHS]),FALSE))</f>
        <v>11428</v>
      </c>
      <c r="H447" s="23">
        <f>IFERROR(VLOOKUP(MYRANKS_P[[#This Row],[IDFANGRAPHS]],STEAMER_P[],COLUMN(STEAMER_P[W]),FALSE),0)</f>
        <v>1</v>
      </c>
      <c r="I447" s="23">
        <f>IFERROR(VLOOKUP(MYRANKS_P[[#This Row],[IDFANGRAPHS]],STEAMER_P[],COLUMN(STEAMER_P[L]),FALSE),0)</f>
        <v>1</v>
      </c>
      <c r="J447" s="23">
        <f>IFERROR(VLOOKUP(MYRANKS_P[[#This Row],[IDFANGRAPHS]],STEAMER_P[],COLUMN(STEAMER_P[SV]),FALSE),0)</f>
        <v>0</v>
      </c>
      <c r="K447" s="23">
        <f>IFERROR(VLOOKUP(MYRANKS_P[[#This Row],[IDFANGRAPHS]],STEAMER_P[],COLUMN(STEAMER_P[IP]),FALSE),0)</f>
        <v>9</v>
      </c>
      <c r="L447" s="23">
        <f>IFERROR(VLOOKUP(MYRANKS_P[[#This Row],[IDFANGRAPHS]],STEAMER_P[],COLUMN(STEAMER_P[H]),FALSE),0)</f>
        <v>9</v>
      </c>
      <c r="M447" s="23">
        <f>IFERROR(VLOOKUP(MYRANKS_P[[#This Row],[IDFANGRAPHS]],STEAMER_P[],COLUMN(STEAMER_P[ER]),FALSE),0)</f>
        <v>4</v>
      </c>
      <c r="N447" s="23">
        <f>IFERROR(VLOOKUP(MYRANKS_P[[#This Row],[IDFANGRAPHS]],STEAMER_P[],COLUMN(STEAMER_P[HR]),FALSE),0)</f>
        <v>1</v>
      </c>
      <c r="O447" s="23">
        <f>IFERROR(VLOOKUP(MYRANKS_P[[#This Row],[IDFANGRAPHS]],STEAMER_P[],COLUMN(STEAMER_P[SO]),FALSE),0)</f>
        <v>7</v>
      </c>
      <c r="P447" s="23">
        <f>IFERROR(VLOOKUP(MYRANKS_P[[#This Row],[IDFANGRAPHS]],STEAMER_P[],COLUMN(STEAMER_P[BB]),FALSE),0)</f>
        <v>3</v>
      </c>
      <c r="Q447" s="75">
        <f>IFERROR((MYRANKS_P[[#This Row],[ER]]*9)/MYRANKS_P[[#This Row],[IP]],0)</f>
        <v>4</v>
      </c>
      <c r="R447" s="75">
        <f>IFERROR((MYRANKS_P[[#This Row],[BB]]+MYRANKS_P[[#This Row],[H]])/MYRANKS_P[[#This Row],[IP]],0)</f>
        <v>1.3333333333333333</v>
      </c>
      <c r="S447" s="74">
        <f>MYRANKS_P[[#This Row],[W]]*P_PTS_W+MYRANKS_P[[#This Row],[L]]*P_PTS_L+MYRANKS_P[[#This Row],[IP]]*P_PTS_IP+MYRANKS_P[[#This Row],[SO]]*P_PTS_K+MYRANKS_P[[#This Row],[BB]]*P_PTS_BB+MYRANKS_P[[#This Row],[H]]*P_PTS_HA+MYRANKS_P[[#This Row],[SV]]*P_PTS_SV+MYRANKS_P[[#This Row],[HR]]*P_PTS_HRA+MYRANKS_P[[#This Row],[ER]]*P_PTS_ER</f>
        <v>0</v>
      </c>
      <c r="T447" s="74">
        <f>VLOOKUP(MYRANKS_P[[#This Row],[POS]],REPLACEMENT_LEVEL[],3,FALSE)</f>
        <v>0</v>
      </c>
      <c r="U447" s="74">
        <f>MYRANKS_P[[#This Row],[PROJ PTS]]-MYRANKS_P[[#This Row],[REPL LEVEL]]</f>
        <v>0</v>
      </c>
      <c r="V447" s="73">
        <f>RANK(MYRANKS_P[[#This Row],[POINTS OVER REPL]],MYRANKS_P[POINTS OVER REPL])</f>
        <v>1</v>
      </c>
      <c r="W447" s="74">
        <f>IF(MYRANKS_P[[#This Row],[RANK]]&lt;=TOTAL_PITCHERS_DRAFTED,MYRANKS_P[[#This Row],[POINTS OVER REPL]],0)</f>
        <v>0</v>
      </c>
      <c r="X447" s="76">
        <f>MYRANKS_P[[#This Row],[POINTS OVER REPL]]*DOLLAR_VALUE_PER_POINT+1</f>
        <v>1</v>
      </c>
      <c r="Y447" s="76"/>
      <c r="Z447" s="74">
        <f>IF(AND(MYRANKS_P[[#This Row],[RANK]]&lt;=(TOTAL_PITCHERS_DRAFTED-PITCHERS_BELOW_REPL_DRAFTED),MYRANKS_P[[#This Row],[$ACTUAL]]=""),MYRANKS_P[[#This Row],[POINTS OVER REPL]],0)</f>
        <v>0</v>
      </c>
      <c r="AA447" s="77">
        <f>IF(MYRANKS_P[[#This Row],[$ACTUAL]]="",MYRANKS_P[[#This Row],[POINTS OVER REPL]]*REMAINING_DOLLAR_VALUE_PER_POINT+1,0)</f>
        <v>1</v>
      </c>
    </row>
    <row r="448" spans="1:27" x14ac:dyDescent="0.25">
      <c r="A448" s="2" t="s">
        <v>12823</v>
      </c>
      <c r="B448" s="14" t="str">
        <f>VLOOKUP(MYRANKS_P[[#This Row],[PLAYERID]],PLAYERIDMAP2[],COLUMN(PLAYERIDMAP2[LASTNAME]),FALSE)</f>
        <v>Griffin</v>
      </c>
      <c r="C448" s="14" t="str">
        <f>VLOOKUP(MYRANKS_P[[#This Row],[PLAYERID]],PLAYERIDMAP2[],COLUMN(PLAYERIDMAP2[FIRSTNAME]),FALSE)</f>
        <v>A.J.</v>
      </c>
      <c r="D448" s="14" t="str">
        <f>MYRANKS_P[[#This Row],[FNAME]]&amp;" "&amp;MYRANKS_P[[#This Row],[LNAME]]</f>
        <v>A.J. Griffin</v>
      </c>
      <c r="E448" s="14" t="str">
        <f>VLOOKUP(MYRANKS_P[[#This Row],[PLAYERID]],PLAYERIDMAP2[],COLUMN(PLAYERIDMAP2[TEAM]),FALSE)</f>
        <v>N/A</v>
      </c>
      <c r="F448" s="14" t="str">
        <f>VLOOKUP(MYRANKS_P[[#This Row],[PLAYERID]],PLAYERIDMAP2[],COLUMN(PLAYERIDMAP2[POS]),FALSE)</f>
        <v>P</v>
      </c>
      <c r="G448" s="14">
        <f>IFERROR(VALUE(VLOOKUP(MYRANKS_P[[#This Row],[PLAYERID]],PLAYERIDMAP2[],COLUMN(PLAYERIDMAP2[IDFANGRAPHS]),FALSE)),VLOOKUP(MYRANKS_P[[#This Row],[PLAYERID]],PLAYERIDMAP2[],COLUMN(PLAYERIDMAP2[IDFANGRAPHS]),FALSE))</f>
        <v>11132</v>
      </c>
      <c r="H448" s="23">
        <f>IFERROR(VLOOKUP(MYRANKS_P[[#This Row],[IDFANGRAPHS]],STEAMER_P[],COLUMN(STEAMER_P[W]),FALSE),0)</f>
        <v>1</v>
      </c>
      <c r="I448" s="23">
        <f>IFERROR(VLOOKUP(MYRANKS_P[[#This Row],[IDFANGRAPHS]],STEAMER_P[],COLUMN(STEAMER_P[L]),FALSE),0)</f>
        <v>1</v>
      </c>
      <c r="J448" s="23">
        <f>IFERROR(VLOOKUP(MYRANKS_P[[#This Row],[IDFANGRAPHS]],STEAMER_P[],COLUMN(STEAMER_P[SV]),FALSE),0)</f>
        <v>0</v>
      </c>
      <c r="K448" s="23">
        <f>IFERROR(VLOOKUP(MYRANKS_P[[#This Row],[IDFANGRAPHS]],STEAMER_P[],COLUMN(STEAMER_P[IP]),FALSE),0)</f>
        <v>9</v>
      </c>
      <c r="L448" s="23">
        <f>IFERROR(VLOOKUP(MYRANKS_P[[#This Row],[IDFANGRAPHS]],STEAMER_P[],COLUMN(STEAMER_P[H]),FALSE),0)</f>
        <v>10</v>
      </c>
      <c r="M448" s="23">
        <f>IFERROR(VLOOKUP(MYRANKS_P[[#This Row],[IDFANGRAPHS]],STEAMER_P[],COLUMN(STEAMER_P[ER]),FALSE),0)</f>
        <v>5</v>
      </c>
      <c r="N448" s="23">
        <f>IFERROR(VLOOKUP(MYRANKS_P[[#This Row],[IDFANGRAPHS]],STEAMER_P[],COLUMN(STEAMER_P[HR]),FALSE),0)</f>
        <v>2</v>
      </c>
      <c r="O448" s="23">
        <f>IFERROR(VLOOKUP(MYRANKS_P[[#This Row],[IDFANGRAPHS]],STEAMER_P[],COLUMN(STEAMER_P[SO]),FALSE),0)</f>
        <v>7</v>
      </c>
      <c r="P448" s="23">
        <f>IFERROR(VLOOKUP(MYRANKS_P[[#This Row],[IDFANGRAPHS]],STEAMER_P[],COLUMN(STEAMER_P[BB]),FALSE),0)</f>
        <v>3</v>
      </c>
      <c r="Q448" s="21">
        <f>IFERROR((MYRANKS_P[[#This Row],[ER]]*9)/MYRANKS_P[[#This Row],[IP]],0)</f>
        <v>5</v>
      </c>
      <c r="R448" s="21">
        <f>IFERROR((MYRANKS_P[[#This Row],[BB]]+MYRANKS_P[[#This Row],[H]])/MYRANKS_P[[#This Row],[IP]],0)</f>
        <v>1.4444444444444444</v>
      </c>
      <c r="S448" s="23">
        <f>MYRANKS_P[[#This Row],[W]]*P_PTS_W+MYRANKS_P[[#This Row],[L]]*P_PTS_L+MYRANKS_P[[#This Row],[IP]]*P_PTS_IP+MYRANKS_P[[#This Row],[SO]]*P_PTS_K+MYRANKS_P[[#This Row],[BB]]*P_PTS_BB+MYRANKS_P[[#This Row],[H]]*P_PTS_HA+MYRANKS_P[[#This Row],[SV]]*P_PTS_SV+MYRANKS_P[[#This Row],[HR]]*P_PTS_HRA+MYRANKS_P[[#This Row],[ER]]*P_PTS_ER</f>
        <v>0</v>
      </c>
      <c r="T448" s="23">
        <f>VLOOKUP(MYRANKS_P[[#This Row],[POS]],REPLACEMENT_LEVEL[],3,FALSE)</f>
        <v>0</v>
      </c>
      <c r="U448" s="23">
        <f>MYRANKS_P[[#This Row],[PROJ PTS]]-MYRANKS_P[[#This Row],[REPL LEVEL]]</f>
        <v>0</v>
      </c>
      <c r="V448" s="30">
        <f>RANK(MYRANKS_P[[#This Row],[POINTS OVER REPL]],MYRANKS_P[POINTS OVER REPL])</f>
        <v>1</v>
      </c>
      <c r="W448" s="29">
        <f>IF(MYRANKS_P[[#This Row],[RANK]]&lt;=TOTAL_PITCHERS_DRAFTED,MYRANKS_P[[#This Row],[POINTS OVER REPL]],0)</f>
        <v>0</v>
      </c>
      <c r="X448" s="35">
        <f>MYRANKS_P[[#This Row],[POINTS OVER REPL]]*DOLLAR_VALUE_PER_POINT+1</f>
        <v>1</v>
      </c>
      <c r="Y448" s="35"/>
      <c r="Z448" s="29">
        <f>IF(AND(MYRANKS_P[[#This Row],[RANK]]&lt;=(TOTAL_PITCHERS_DRAFTED-PITCHERS_BELOW_REPL_DRAFTED),MYRANKS_P[[#This Row],[$ACTUAL]]=""),MYRANKS_P[[#This Row],[POINTS OVER REPL]],0)</f>
        <v>0</v>
      </c>
      <c r="AA448" s="40">
        <f>IF(MYRANKS_P[[#This Row],[$ACTUAL]]="",MYRANKS_P[[#This Row],[POINTS OVER REPL]]*REMAINING_DOLLAR_VALUE_PER_POINT+1,0)</f>
        <v>1</v>
      </c>
    </row>
    <row r="449" spans="1:27" x14ac:dyDescent="0.25">
      <c r="A449" s="8" t="s">
        <v>12292</v>
      </c>
      <c r="B449" s="14" t="str">
        <f>VLOOKUP(MYRANKS_P[[#This Row],[PLAYERID]],PLAYERIDMAP2[],COLUMN(PLAYERIDMAP2[LASTNAME]),FALSE)</f>
        <v>Duensing</v>
      </c>
      <c r="C449" s="14" t="str">
        <f>VLOOKUP(MYRANKS_P[[#This Row],[PLAYERID]],PLAYERIDMAP2[],COLUMN(PLAYERIDMAP2[FIRSTNAME]),FALSE)</f>
        <v>Brian</v>
      </c>
      <c r="D449" s="14" t="str">
        <f>MYRANKS_P[[#This Row],[FNAME]]&amp;" "&amp;MYRANKS_P[[#This Row],[LNAME]]</f>
        <v>Brian Duensing</v>
      </c>
      <c r="E449" s="14" t="str">
        <f>VLOOKUP(MYRANKS_P[[#This Row],[PLAYERID]],PLAYERIDMAP2[],COLUMN(PLAYERIDMAP2[TEAM]),FALSE)</f>
        <v>MIN</v>
      </c>
      <c r="F449" s="14" t="str">
        <f>VLOOKUP(MYRANKS_P[[#This Row],[PLAYERID]],PLAYERIDMAP2[],COLUMN(PLAYERIDMAP2[POS]),FALSE)</f>
        <v>P</v>
      </c>
      <c r="G449" s="14">
        <f>IFERROR(VALUE(VLOOKUP(MYRANKS_P[[#This Row],[PLAYERID]],PLAYERIDMAP2[],COLUMN(PLAYERIDMAP2[IDFANGRAPHS]),FALSE)),VLOOKUP(MYRANKS_P[[#This Row],[PLAYERID]],PLAYERIDMAP2[],COLUMN(PLAYERIDMAP2[IDFANGRAPHS]),FALSE))</f>
        <v>4064</v>
      </c>
      <c r="H449" s="23">
        <f>IFERROR(VLOOKUP(MYRANKS_P[[#This Row],[IDFANGRAPHS]],STEAMER_P[],COLUMN(STEAMER_P[W]),FALSE),0)</f>
        <v>0</v>
      </c>
      <c r="I449" s="23">
        <f>IFERROR(VLOOKUP(MYRANKS_P[[#This Row],[IDFANGRAPHS]],STEAMER_P[],COLUMN(STEAMER_P[L]),FALSE),0)</f>
        <v>1</v>
      </c>
      <c r="J449" s="23">
        <f>IFERROR(VLOOKUP(MYRANKS_P[[#This Row],[IDFANGRAPHS]],STEAMER_P[],COLUMN(STEAMER_P[SV]),FALSE),0)</f>
        <v>0</v>
      </c>
      <c r="K449" s="23">
        <f>IFERROR(VLOOKUP(MYRANKS_P[[#This Row],[IDFANGRAPHS]],STEAMER_P[],COLUMN(STEAMER_P[IP]),FALSE),0)</f>
        <v>10</v>
      </c>
      <c r="L449" s="23">
        <f>IFERROR(VLOOKUP(MYRANKS_P[[#This Row],[IDFANGRAPHS]],STEAMER_P[],COLUMN(STEAMER_P[H]),FALSE),0)</f>
        <v>10</v>
      </c>
      <c r="M449" s="23">
        <f>IFERROR(VLOOKUP(MYRANKS_P[[#This Row],[IDFANGRAPHS]],STEAMER_P[],COLUMN(STEAMER_P[ER]),FALSE),0)</f>
        <v>5</v>
      </c>
      <c r="N449" s="23">
        <f>IFERROR(VLOOKUP(MYRANKS_P[[#This Row],[IDFANGRAPHS]],STEAMER_P[],COLUMN(STEAMER_P[HR]),FALSE),0)</f>
        <v>1</v>
      </c>
      <c r="O449" s="23">
        <f>IFERROR(VLOOKUP(MYRANKS_P[[#This Row],[IDFANGRAPHS]],STEAMER_P[],COLUMN(STEAMER_P[SO]),FALSE),0)</f>
        <v>7</v>
      </c>
      <c r="P449" s="23">
        <f>IFERROR(VLOOKUP(MYRANKS_P[[#This Row],[IDFANGRAPHS]],STEAMER_P[],COLUMN(STEAMER_P[BB]),FALSE),0)</f>
        <v>4</v>
      </c>
      <c r="Q449" s="21">
        <f>IFERROR((MYRANKS_P[[#This Row],[ER]]*9)/MYRANKS_P[[#This Row],[IP]],0)</f>
        <v>4.5</v>
      </c>
      <c r="R449" s="21">
        <f>IFERROR((MYRANKS_P[[#This Row],[BB]]+MYRANKS_P[[#This Row],[H]])/MYRANKS_P[[#This Row],[IP]],0)</f>
        <v>1.4</v>
      </c>
      <c r="S449" s="23">
        <f>MYRANKS_P[[#This Row],[W]]*P_PTS_W+MYRANKS_P[[#This Row],[L]]*P_PTS_L+MYRANKS_P[[#This Row],[IP]]*P_PTS_IP+MYRANKS_P[[#This Row],[SO]]*P_PTS_K+MYRANKS_P[[#This Row],[BB]]*P_PTS_BB+MYRANKS_P[[#This Row],[H]]*P_PTS_HA+MYRANKS_P[[#This Row],[SV]]*P_PTS_SV+MYRANKS_P[[#This Row],[HR]]*P_PTS_HRA+MYRANKS_P[[#This Row],[ER]]*P_PTS_ER</f>
        <v>0</v>
      </c>
      <c r="T449" s="23">
        <f>VLOOKUP(MYRANKS_P[[#This Row],[POS]],REPLACEMENT_LEVEL[],3,FALSE)</f>
        <v>0</v>
      </c>
      <c r="U449" s="23">
        <f>MYRANKS_P[[#This Row],[PROJ PTS]]-MYRANKS_P[[#This Row],[REPL LEVEL]]</f>
        <v>0</v>
      </c>
      <c r="V449" s="30">
        <f>RANK(MYRANKS_P[[#This Row],[POINTS OVER REPL]],MYRANKS_P[POINTS OVER REPL])</f>
        <v>1</v>
      </c>
      <c r="W449" s="29">
        <f>IF(MYRANKS_P[[#This Row],[RANK]]&lt;=TOTAL_PITCHERS_DRAFTED,MYRANKS_P[[#This Row],[POINTS OVER REPL]],0)</f>
        <v>0</v>
      </c>
      <c r="X449" s="35">
        <f>MYRANKS_P[[#This Row],[POINTS OVER REPL]]*DOLLAR_VALUE_PER_POINT+1</f>
        <v>1</v>
      </c>
      <c r="Y449" s="35"/>
      <c r="Z449" s="29">
        <f>IF(AND(MYRANKS_P[[#This Row],[RANK]]&lt;=(TOTAL_PITCHERS_DRAFTED-PITCHERS_BELOW_REPL_DRAFTED),MYRANKS_P[[#This Row],[$ACTUAL]]=""),MYRANKS_P[[#This Row],[POINTS OVER REPL]],0)</f>
        <v>0</v>
      </c>
      <c r="AA449" s="40">
        <f>IF(MYRANKS_P[[#This Row],[$ACTUAL]]="",MYRANKS_P[[#This Row],[POINTS OVER REPL]]*REMAINING_DOLLAR_VALUE_PER_POINT+1,0)</f>
        <v>1</v>
      </c>
    </row>
    <row r="450" spans="1:27" x14ac:dyDescent="0.25">
      <c r="A450" s="2" t="s">
        <v>11331</v>
      </c>
      <c r="B450" s="14" t="str">
        <f>VLOOKUP(MYRANKS_P[[#This Row],[PLAYERID]],PLAYERIDMAP2[],COLUMN(PLAYERIDMAP2[LASTNAME]),FALSE)</f>
        <v>Belisle</v>
      </c>
      <c r="C450" s="14" t="str">
        <f>VLOOKUP(MYRANKS_P[[#This Row],[PLAYERID]],PLAYERIDMAP2[],COLUMN(PLAYERIDMAP2[FIRSTNAME]),FALSE)</f>
        <v>Matt</v>
      </c>
      <c r="D450" s="14" t="str">
        <f>MYRANKS_P[[#This Row],[FNAME]]&amp;" "&amp;MYRANKS_P[[#This Row],[LNAME]]</f>
        <v>Matt Belisle</v>
      </c>
      <c r="E450" s="14" t="str">
        <f>VLOOKUP(MYRANKS_P[[#This Row],[PLAYERID]],PLAYERIDMAP2[],COLUMN(PLAYERIDMAP2[TEAM]),FALSE)</f>
        <v>STL</v>
      </c>
      <c r="F450" s="14" t="str">
        <f>VLOOKUP(MYRANKS_P[[#This Row],[PLAYERID]],PLAYERIDMAP2[],COLUMN(PLAYERIDMAP2[POS]),FALSE)</f>
        <v>P</v>
      </c>
      <c r="G450" s="14">
        <f>IFERROR(VALUE(VLOOKUP(MYRANKS_P[[#This Row],[PLAYERID]],PLAYERIDMAP2[],COLUMN(PLAYERIDMAP2[IDFANGRAPHS]),FALSE)),VLOOKUP(MYRANKS_P[[#This Row],[PLAYERID]],PLAYERIDMAP2[],COLUMN(PLAYERIDMAP2[IDFANGRAPHS]),FALSE))</f>
        <v>1837</v>
      </c>
      <c r="H450" s="23">
        <f>IFERROR(VLOOKUP(MYRANKS_P[[#This Row],[IDFANGRAPHS]],STEAMER_P[],COLUMN(STEAMER_P[W]),FALSE),0)</f>
        <v>0</v>
      </c>
      <c r="I450" s="23">
        <f>IFERROR(VLOOKUP(MYRANKS_P[[#This Row],[IDFANGRAPHS]],STEAMER_P[],COLUMN(STEAMER_P[L]),FALSE),0)</f>
        <v>1</v>
      </c>
      <c r="J450" s="23">
        <f>IFERROR(VLOOKUP(MYRANKS_P[[#This Row],[IDFANGRAPHS]],STEAMER_P[],COLUMN(STEAMER_P[SV]),FALSE),0)</f>
        <v>0</v>
      </c>
      <c r="K450" s="23">
        <f>IFERROR(VLOOKUP(MYRANKS_P[[#This Row],[IDFANGRAPHS]],STEAMER_P[],COLUMN(STEAMER_P[IP]),FALSE),0)</f>
        <v>10</v>
      </c>
      <c r="L450" s="23">
        <f>IFERROR(VLOOKUP(MYRANKS_P[[#This Row],[IDFANGRAPHS]],STEAMER_P[],COLUMN(STEAMER_P[H]),FALSE),0)</f>
        <v>10</v>
      </c>
      <c r="M450" s="23">
        <f>IFERROR(VLOOKUP(MYRANKS_P[[#This Row],[IDFANGRAPHS]],STEAMER_P[],COLUMN(STEAMER_P[ER]),FALSE),0)</f>
        <v>5</v>
      </c>
      <c r="N450" s="23">
        <f>IFERROR(VLOOKUP(MYRANKS_P[[#This Row],[IDFANGRAPHS]],STEAMER_P[],COLUMN(STEAMER_P[HR]),FALSE),0)</f>
        <v>1</v>
      </c>
      <c r="O450" s="23">
        <f>IFERROR(VLOOKUP(MYRANKS_P[[#This Row],[IDFANGRAPHS]],STEAMER_P[],COLUMN(STEAMER_P[SO]),FALSE),0)</f>
        <v>7</v>
      </c>
      <c r="P450" s="23">
        <f>IFERROR(VLOOKUP(MYRANKS_P[[#This Row],[IDFANGRAPHS]],STEAMER_P[],COLUMN(STEAMER_P[BB]),FALSE),0)</f>
        <v>3</v>
      </c>
      <c r="Q450" s="21">
        <f>IFERROR((MYRANKS_P[[#This Row],[ER]]*9)/MYRANKS_P[[#This Row],[IP]],0)</f>
        <v>4.5</v>
      </c>
      <c r="R450" s="21">
        <f>IFERROR((MYRANKS_P[[#This Row],[BB]]+MYRANKS_P[[#This Row],[H]])/MYRANKS_P[[#This Row],[IP]],0)</f>
        <v>1.3</v>
      </c>
      <c r="S450" s="23">
        <f>MYRANKS_P[[#This Row],[W]]*P_PTS_W+MYRANKS_P[[#This Row],[L]]*P_PTS_L+MYRANKS_P[[#This Row],[IP]]*P_PTS_IP+MYRANKS_P[[#This Row],[SO]]*P_PTS_K+MYRANKS_P[[#This Row],[BB]]*P_PTS_BB+MYRANKS_P[[#This Row],[H]]*P_PTS_HA+MYRANKS_P[[#This Row],[SV]]*P_PTS_SV+MYRANKS_P[[#This Row],[HR]]*P_PTS_HRA+MYRANKS_P[[#This Row],[ER]]*P_PTS_ER</f>
        <v>0</v>
      </c>
      <c r="T450" s="23">
        <f>VLOOKUP(MYRANKS_P[[#This Row],[POS]],REPLACEMENT_LEVEL[],3,FALSE)</f>
        <v>0</v>
      </c>
      <c r="U450" s="23">
        <f>MYRANKS_P[[#This Row],[PROJ PTS]]-MYRANKS_P[[#This Row],[REPL LEVEL]]</f>
        <v>0</v>
      </c>
      <c r="V450" s="30">
        <f>RANK(MYRANKS_P[[#This Row],[POINTS OVER REPL]],MYRANKS_P[POINTS OVER REPL])</f>
        <v>1</v>
      </c>
      <c r="W450" s="29">
        <f>IF(MYRANKS_P[[#This Row],[RANK]]&lt;=TOTAL_PITCHERS_DRAFTED,MYRANKS_P[[#This Row],[POINTS OVER REPL]],0)</f>
        <v>0</v>
      </c>
      <c r="X450" s="35">
        <f>MYRANKS_P[[#This Row],[POINTS OVER REPL]]*DOLLAR_VALUE_PER_POINT+1</f>
        <v>1</v>
      </c>
      <c r="Y450" s="35"/>
      <c r="Z450" s="29">
        <f>IF(AND(MYRANKS_P[[#This Row],[RANK]]&lt;=(TOTAL_PITCHERS_DRAFTED-PITCHERS_BELOW_REPL_DRAFTED),MYRANKS_P[[#This Row],[$ACTUAL]]=""),MYRANKS_P[[#This Row],[POINTS OVER REPL]],0)</f>
        <v>0</v>
      </c>
      <c r="AA450" s="40">
        <f>IF(MYRANKS_P[[#This Row],[$ACTUAL]]="",MYRANKS_P[[#This Row],[POINTS OVER REPL]]*REMAINING_DOLLAR_VALUE_PER_POINT+1,0)</f>
        <v>1</v>
      </c>
    </row>
    <row r="451" spans="1:27" x14ac:dyDescent="0.25">
      <c r="A451" s="9" t="s">
        <v>17205</v>
      </c>
      <c r="B451" s="14" t="str">
        <f>VLOOKUP(MYRANKS_P[[#This Row],[PLAYERID]],PLAYERIDMAP2[],COLUMN(PLAYERIDMAP2[LASTNAME]),FALSE)</f>
        <v>Blackburn</v>
      </c>
      <c r="C451" s="14" t="str">
        <f>VLOOKUP(MYRANKS_P[[#This Row],[PLAYERID]],PLAYERIDMAP2[],COLUMN(PLAYERIDMAP2[FIRSTNAME]),FALSE)</f>
        <v>Clayton</v>
      </c>
      <c r="D451" s="14" t="str">
        <f>MYRANKS_P[[#This Row],[FNAME]]&amp;" "&amp;MYRANKS_P[[#This Row],[LNAME]]</f>
        <v>Clayton Blackburn</v>
      </c>
      <c r="E451" s="14" t="str">
        <f>VLOOKUP(MYRANKS_P[[#This Row],[PLAYERID]],PLAYERIDMAP2[],COLUMN(PLAYERIDMAP2[TEAM]),FALSE)</f>
        <v>SF</v>
      </c>
      <c r="F451" s="14" t="str">
        <f>VLOOKUP(MYRANKS_P[[#This Row],[PLAYERID]],PLAYERIDMAP2[],COLUMN(PLAYERIDMAP2[POS]),FALSE)</f>
        <v>P</v>
      </c>
      <c r="G451" s="14" t="str">
        <f>IFERROR(VALUE(VLOOKUP(MYRANKS_P[[#This Row],[PLAYERID]],PLAYERIDMAP2[],COLUMN(PLAYERIDMAP2[IDFANGRAPHS]),FALSE)),VLOOKUP(MYRANKS_P[[#This Row],[PLAYERID]],PLAYERIDMAP2[],COLUMN(PLAYERIDMAP2[IDFANGRAPHS]),FALSE))</f>
        <v>sa598302</v>
      </c>
      <c r="H451" s="23">
        <f>IFERROR(VLOOKUP(MYRANKS_P[[#This Row],[IDFANGRAPHS]],STEAMER_P[],COLUMN(STEAMER_P[W]),FALSE),0)</f>
        <v>1</v>
      </c>
      <c r="I451" s="23">
        <f>IFERROR(VLOOKUP(MYRANKS_P[[#This Row],[IDFANGRAPHS]],STEAMER_P[],COLUMN(STEAMER_P[L]),FALSE),0)</f>
        <v>1</v>
      </c>
      <c r="J451" s="23">
        <f>IFERROR(VLOOKUP(MYRANKS_P[[#This Row],[IDFANGRAPHS]],STEAMER_P[],COLUMN(STEAMER_P[SV]),FALSE),0)</f>
        <v>0</v>
      </c>
      <c r="K451" s="23">
        <f>IFERROR(VLOOKUP(MYRANKS_P[[#This Row],[IDFANGRAPHS]],STEAMER_P[],COLUMN(STEAMER_P[IP]),FALSE),0)</f>
        <v>9</v>
      </c>
      <c r="L451" s="23">
        <f>IFERROR(VLOOKUP(MYRANKS_P[[#This Row],[IDFANGRAPHS]],STEAMER_P[],COLUMN(STEAMER_P[H]),FALSE),0)</f>
        <v>9</v>
      </c>
      <c r="M451" s="23">
        <f>IFERROR(VLOOKUP(MYRANKS_P[[#This Row],[IDFANGRAPHS]],STEAMER_P[],COLUMN(STEAMER_P[ER]),FALSE),0)</f>
        <v>4</v>
      </c>
      <c r="N451" s="23">
        <f>IFERROR(VLOOKUP(MYRANKS_P[[#This Row],[IDFANGRAPHS]],STEAMER_P[],COLUMN(STEAMER_P[HR]),FALSE),0)</f>
        <v>1</v>
      </c>
      <c r="O451" s="23">
        <f>IFERROR(VLOOKUP(MYRANKS_P[[#This Row],[IDFANGRAPHS]],STEAMER_P[],COLUMN(STEAMER_P[SO]),FALSE),0)</f>
        <v>7</v>
      </c>
      <c r="P451" s="23">
        <f>IFERROR(VLOOKUP(MYRANKS_P[[#This Row],[IDFANGRAPHS]],STEAMER_P[],COLUMN(STEAMER_P[BB]),FALSE),0)</f>
        <v>3</v>
      </c>
      <c r="Q451" s="21">
        <f>IFERROR((MYRANKS_P[[#This Row],[ER]]*9)/MYRANKS_P[[#This Row],[IP]],0)</f>
        <v>4</v>
      </c>
      <c r="R451" s="21">
        <f>IFERROR((MYRANKS_P[[#This Row],[BB]]+MYRANKS_P[[#This Row],[H]])/MYRANKS_P[[#This Row],[IP]],0)</f>
        <v>1.3333333333333333</v>
      </c>
      <c r="S451" s="23">
        <f>MYRANKS_P[[#This Row],[W]]*P_PTS_W+MYRANKS_P[[#This Row],[L]]*P_PTS_L+MYRANKS_P[[#This Row],[IP]]*P_PTS_IP+MYRANKS_P[[#This Row],[SO]]*P_PTS_K+MYRANKS_P[[#This Row],[BB]]*P_PTS_BB+MYRANKS_P[[#This Row],[H]]*P_PTS_HA+MYRANKS_P[[#This Row],[SV]]*P_PTS_SV+MYRANKS_P[[#This Row],[HR]]*P_PTS_HRA+MYRANKS_P[[#This Row],[ER]]*P_PTS_ER</f>
        <v>0</v>
      </c>
      <c r="T451" s="23">
        <f>VLOOKUP(MYRANKS_P[[#This Row],[POS]],REPLACEMENT_LEVEL[],3,FALSE)</f>
        <v>0</v>
      </c>
      <c r="U451" s="23">
        <f>MYRANKS_P[[#This Row],[PROJ PTS]]-MYRANKS_P[[#This Row],[REPL LEVEL]]</f>
        <v>0</v>
      </c>
      <c r="V451" s="30">
        <f>RANK(MYRANKS_P[[#This Row],[POINTS OVER REPL]],MYRANKS_P[POINTS OVER REPL])</f>
        <v>1</v>
      </c>
      <c r="W451" s="29">
        <f>IF(MYRANKS_P[[#This Row],[RANK]]&lt;=TOTAL_PITCHERS_DRAFTED,MYRANKS_P[[#This Row],[POINTS OVER REPL]],0)</f>
        <v>0</v>
      </c>
      <c r="X451" s="35">
        <f>MYRANKS_P[[#This Row],[POINTS OVER REPL]]*DOLLAR_VALUE_PER_POINT+1</f>
        <v>1</v>
      </c>
      <c r="Y451" s="35"/>
      <c r="Z451" s="29">
        <f>IF(AND(MYRANKS_P[[#This Row],[RANK]]&lt;=(TOTAL_PITCHERS_DRAFTED-PITCHERS_BELOW_REPL_DRAFTED),MYRANKS_P[[#This Row],[$ACTUAL]]=""),MYRANKS_P[[#This Row],[POINTS OVER REPL]],0)</f>
        <v>0</v>
      </c>
      <c r="AA451" s="40">
        <f>IF(MYRANKS_P[[#This Row],[$ACTUAL]]="",MYRANKS_P[[#This Row],[POINTS OVER REPL]]*REMAINING_DOLLAR_VALUE_PER_POINT+1,0)</f>
        <v>1</v>
      </c>
    </row>
    <row r="452" spans="1:27" x14ac:dyDescent="0.25">
      <c r="A452" s="2" t="s">
        <v>19722</v>
      </c>
      <c r="B452" s="14" t="str">
        <f>VLOOKUP(MYRANKS_P[[#This Row],[PLAYERID]],PLAYERIDMAP2[],COLUMN(PLAYERIDMAP2[LASTNAME]),FALSE)</f>
        <v>Boyer</v>
      </c>
      <c r="C452" s="14" t="str">
        <f>VLOOKUP(MYRANKS_P[[#This Row],[PLAYERID]],PLAYERIDMAP2[],COLUMN(PLAYERIDMAP2[FIRSTNAME]),FALSE)</f>
        <v>Blaine</v>
      </c>
      <c r="D452" s="14" t="str">
        <f>MYRANKS_P[[#This Row],[FNAME]]&amp;" "&amp;MYRANKS_P[[#This Row],[LNAME]]</f>
        <v>Blaine Boyer</v>
      </c>
      <c r="E452" s="14" t="str">
        <f>VLOOKUP(MYRANKS_P[[#This Row],[PLAYERID]],PLAYERIDMAP2[],COLUMN(PLAYERIDMAP2[TEAM]),FALSE)</f>
        <v>MIN</v>
      </c>
      <c r="F452" s="14" t="str">
        <f>VLOOKUP(MYRANKS_P[[#This Row],[PLAYERID]],PLAYERIDMAP2[],COLUMN(PLAYERIDMAP2[POS]),FALSE)</f>
        <v>P</v>
      </c>
      <c r="G452" s="14">
        <f>IFERROR(VALUE(VLOOKUP(MYRANKS_P[[#This Row],[PLAYERID]],PLAYERIDMAP2[],COLUMN(PLAYERIDMAP2[IDFANGRAPHS]),FALSE)),VLOOKUP(MYRANKS_P[[#This Row],[PLAYERID]],PLAYERIDMAP2[],COLUMN(PLAYERIDMAP2[IDFANGRAPHS]),FALSE))</f>
        <v>2237</v>
      </c>
      <c r="H452" s="23">
        <f>IFERROR(VLOOKUP(MYRANKS_P[[#This Row],[IDFANGRAPHS]],STEAMER_P[],COLUMN(STEAMER_P[W]),FALSE),0)</f>
        <v>0</v>
      </c>
      <c r="I452" s="23">
        <f>IFERROR(VLOOKUP(MYRANKS_P[[#This Row],[IDFANGRAPHS]],STEAMER_P[],COLUMN(STEAMER_P[L]),FALSE),0)</f>
        <v>1</v>
      </c>
      <c r="J452" s="23">
        <f>IFERROR(VLOOKUP(MYRANKS_P[[#This Row],[IDFANGRAPHS]],STEAMER_P[],COLUMN(STEAMER_P[SV]),FALSE),0)</f>
        <v>0</v>
      </c>
      <c r="K452" s="23">
        <f>IFERROR(VLOOKUP(MYRANKS_P[[#This Row],[IDFANGRAPHS]],STEAMER_P[],COLUMN(STEAMER_P[IP]),FALSE),0)</f>
        <v>10</v>
      </c>
      <c r="L452" s="23">
        <f>IFERROR(VLOOKUP(MYRANKS_P[[#This Row],[IDFANGRAPHS]],STEAMER_P[],COLUMN(STEAMER_P[H]),FALSE),0)</f>
        <v>10</v>
      </c>
      <c r="M452" s="23">
        <f>IFERROR(VLOOKUP(MYRANKS_P[[#This Row],[IDFANGRAPHS]],STEAMER_P[],COLUMN(STEAMER_P[ER]),FALSE),0)</f>
        <v>4</v>
      </c>
      <c r="N452" s="23">
        <f>IFERROR(VLOOKUP(MYRANKS_P[[#This Row],[IDFANGRAPHS]],STEAMER_P[],COLUMN(STEAMER_P[HR]),FALSE),0)</f>
        <v>1</v>
      </c>
      <c r="O452" s="23">
        <f>IFERROR(VLOOKUP(MYRANKS_P[[#This Row],[IDFANGRAPHS]],STEAMER_P[],COLUMN(STEAMER_P[SO]),FALSE),0)</f>
        <v>7</v>
      </c>
      <c r="P452" s="23">
        <f>IFERROR(VLOOKUP(MYRANKS_P[[#This Row],[IDFANGRAPHS]],STEAMER_P[],COLUMN(STEAMER_P[BB]),FALSE),0)</f>
        <v>3</v>
      </c>
      <c r="Q452" s="21">
        <f>IFERROR((MYRANKS_P[[#This Row],[ER]]*9)/MYRANKS_P[[#This Row],[IP]],0)</f>
        <v>3.6</v>
      </c>
      <c r="R452" s="21">
        <f>IFERROR((MYRANKS_P[[#This Row],[BB]]+MYRANKS_P[[#This Row],[H]])/MYRANKS_P[[#This Row],[IP]],0)</f>
        <v>1.3</v>
      </c>
      <c r="S452" s="23">
        <f>MYRANKS_P[[#This Row],[W]]*P_PTS_W+MYRANKS_P[[#This Row],[L]]*P_PTS_L+MYRANKS_P[[#This Row],[IP]]*P_PTS_IP+MYRANKS_P[[#This Row],[SO]]*P_PTS_K+MYRANKS_P[[#This Row],[BB]]*P_PTS_BB+MYRANKS_P[[#This Row],[H]]*P_PTS_HA+MYRANKS_P[[#This Row],[SV]]*P_PTS_SV+MYRANKS_P[[#This Row],[HR]]*P_PTS_HRA+MYRANKS_P[[#This Row],[ER]]*P_PTS_ER</f>
        <v>0</v>
      </c>
      <c r="T452" s="23">
        <f>VLOOKUP(MYRANKS_P[[#This Row],[POS]],REPLACEMENT_LEVEL[],3,FALSE)</f>
        <v>0</v>
      </c>
      <c r="U452" s="23">
        <f>MYRANKS_P[[#This Row],[PROJ PTS]]-MYRANKS_P[[#This Row],[REPL LEVEL]]</f>
        <v>0</v>
      </c>
      <c r="V452" s="30">
        <f>RANK(MYRANKS_P[[#This Row],[POINTS OVER REPL]],MYRANKS_P[POINTS OVER REPL])</f>
        <v>1</v>
      </c>
      <c r="W452" s="29">
        <f>IF(MYRANKS_P[[#This Row],[RANK]]&lt;=TOTAL_PITCHERS_DRAFTED,MYRANKS_P[[#This Row],[POINTS OVER REPL]],0)</f>
        <v>0</v>
      </c>
      <c r="X452" s="35">
        <f>MYRANKS_P[[#This Row],[POINTS OVER REPL]]*DOLLAR_VALUE_PER_POINT+1</f>
        <v>1</v>
      </c>
      <c r="Y452" s="35"/>
      <c r="Z452" s="29">
        <f>IF(AND(MYRANKS_P[[#This Row],[RANK]]&lt;=(TOTAL_PITCHERS_DRAFTED-PITCHERS_BELOW_REPL_DRAFTED),MYRANKS_P[[#This Row],[$ACTUAL]]=""),MYRANKS_P[[#This Row],[POINTS OVER REPL]],0)</f>
        <v>0</v>
      </c>
      <c r="AA452" s="40">
        <f>IF(MYRANKS_P[[#This Row],[$ACTUAL]]="",MYRANKS_P[[#This Row],[POINTS OVER REPL]]*REMAINING_DOLLAR_VALUE_PER_POINT+1,0)</f>
        <v>1</v>
      </c>
    </row>
    <row r="453" spans="1:27" x14ac:dyDescent="0.25">
      <c r="A453" s="9" t="s">
        <v>18797</v>
      </c>
      <c r="B453" s="14" t="str">
        <f>VLOOKUP(MYRANKS_P[[#This Row],[PLAYERID]],PLAYERIDMAP2[],COLUMN(PLAYERIDMAP2[LASTNAME]),FALSE)</f>
        <v>Cole</v>
      </c>
      <c r="C453" s="14" t="str">
        <f>VLOOKUP(MYRANKS_P[[#This Row],[PLAYERID]],PLAYERIDMAP2[],COLUMN(PLAYERIDMAP2[FIRSTNAME]),FALSE)</f>
        <v>A.J.</v>
      </c>
      <c r="D453" s="14" t="str">
        <f>MYRANKS_P[[#This Row],[FNAME]]&amp;" "&amp;MYRANKS_P[[#This Row],[LNAME]]</f>
        <v>A.J. Cole</v>
      </c>
      <c r="E453" s="14" t="str">
        <f>VLOOKUP(MYRANKS_P[[#This Row],[PLAYERID]],PLAYERIDMAP2[],COLUMN(PLAYERIDMAP2[TEAM]),FALSE)</f>
        <v>WAS</v>
      </c>
      <c r="F453" s="14" t="str">
        <f>VLOOKUP(MYRANKS_P[[#This Row],[PLAYERID]],PLAYERIDMAP2[],COLUMN(PLAYERIDMAP2[POS]),FALSE)</f>
        <v>P</v>
      </c>
      <c r="G453" s="14">
        <f>IFERROR(VALUE(VLOOKUP(MYRANKS_P[[#This Row],[PLAYERID]],PLAYERIDMAP2[],COLUMN(PLAYERIDMAP2[IDFANGRAPHS]),FALSE)),VLOOKUP(MYRANKS_P[[#This Row],[PLAYERID]],PLAYERIDMAP2[],COLUMN(PLAYERIDMAP2[IDFANGRAPHS]),FALSE))</f>
        <v>11467</v>
      </c>
      <c r="H453" s="23">
        <f>IFERROR(VLOOKUP(MYRANKS_P[[#This Row],[IDFANGRAPHS]],STEAMER_P[],COLUMN(STEAMER_P[W]),FALSE),0)</f>
        <v>1</v>
      </c>
      <c r="I453" s="23">
        <f>IFERROR(VLOOKUP(MYRANKS_P[[#This Row],[IDFANGRAPHS]],STEAMER_P[],COLUMN(STEAMER_P[L]),FALSE),0)</f>
        <v>1</v>
      </c>
      <c r="J453" s="23">
        <f>IFERROR(VLOOKUP(MYRANKS_P[[#This Row],[IDFANGRAPHS]],STEAMER_P[],COLUMN(STEAMER_P[SV]),FALSE),0)</f>
        <v>0</v>
      </c>
      <c r="K453" s="23">
        <f>IFERROR(VLOOKUP(MYRANKS_P[[#This Row],[IDFANGRAPHS]],STEAMER_P[],COLUMN(STEAMER_P[IP]),FALSE),0)</f>
        <v>9</v>
      </c>
      <c r="L453" s="23">
        <f>IFERROR(VLOOKUP(MYRANKS_P[[#This Row],[IDFANGRAPHS]],STEAMER_P[],COLUMN(STEAMER_P[H]),FALSE),0)</f>
        <v>9</v>
      </c>
      <c r="M453" s="23">
        <f>IFERROR(VLOOKUP(MYRANKS_P[[#This Row],[IDFANGRAPHS]],STEAMER_P[],COLUMN(STEAMER_P[ER]),FALSE),0)</f>
        <v>4</v>
      </c>
      <c r="N453" s="23">
        <f>IFERROR(VLOOKUP(MYRANKS_P[[#This Row],[IDFANGRAPHS]],STEAMER_P[],COLUMN(STEAMER_P[HR]),FALSE),0)</f>
        <v>1</v>
      </c>
      <c r="O453" s="23">
        <f>IFERROR(VLOOKUP(MYRANKS_P[[#This Row],[IDFANGRAPHS]],STEAMER_P[],COLUMN(STEAMER_P[SO]),FALSE),0)</f>
        <v>7</v>
      </c>
      <c r="P453" s="23">
        <f>IFERROR(VLOOKUP(MYRANKS_P[[#This Row],[IDFANGRAPHS]],STEAMER_P[],COLUMN(STEAMER_P[BB]),FALSE),0)</f>
        <v>3</v>
      </c>
      <c r="Q453" s="21">
        <f>IFERROR((MYRANKS_P[[#This Row],[ER]]*9)/MYRANKS_P[[#This Row],[IP]],0)</f>
        <v>4</v>
      </c>
      <c r="R453" s="21">
        <f>IFERROR((MYRANKS_P[[#This Row],[BB]]+MYRANKS_P[[#This Row],[H]])/MYRANKS_P[[#This Row],[IP]],0)</f>
        <v>1.3333333333333333</v>
      </c>
      <c r="S453" s="23">
        <f>MYRANKS_P[[#This Row],[W]]*P_PTS_W+MYRANKS_P[[#This Row],[L]]*P_PTS_L+MYRANKS_P[[#This Row],[IP]]*P_PTS_IP+MYRANKS_P[[#This Row],[SO]]*P_PTS_K+MYRANKS_P[[#This Row],[BB]]*P_PTS_BB+MYRANKS_P[[#This Row],[H]]*P_PTS_HA+MYRANKS_P[[#This Row],[SV]]*P_PTS_SV+MYRANKS_P[[#This Row],[HR]]*P_PTS_HRA+MYRANKS_P[[#This Row],[ER]]*P_PTS_ER</f>
        <v>0</v>
      </c>
      <c r="T453" s="23">
        <f>VLOOKUP(MYRANKS_P[[#This Row],[POS]],REPLACEMENT_LEVEL[],3,FALSE)</f>
        <v>0</v>
      </c>
      <c r="U453" s="23">
        <f>MYRANKS_P[[#This Row],[PROJ PTS]]-MYRANKS_P[[#This Row],[REPL LEVEL]]</f>
        <v>0</v>
      </c>
      <c r="V453" s="30">
        <f>RANK(MYRANKS_P[[#This Row],[POINTS OVER REPL]],MYRANKS_P[POINTS OVER REPL])</f>
        <v>1</v>
      </c>
      <c r="W453" s="29">
        <f>IF(MYRANKS_P[[#This Row],[RANK]]&lt;=TOTAL_PITCHERS_DRAFTED,MYRANKS_P[[#This Row],[POINTS OVER REPL]],0)</f>
        <v>0</v>
      </c>
      <c r="X453" s="35">
        <f>MYRANKS_P[[#This Row],[POINTS OVER REPL]]*DOLLAR_VALUE_PER_POINT+1</f>
        <v>1</v>
      </c>
      <c r="Y453" s="35"/>
      <c r="Z453" s="29">
        <f>IF(AND(MYRANKS_P[[#This Row],[RANK]]&lt;=(TOTAL_PITCHERS_DRAFTED-PITCHERS_BELOW_REPL_DRAFTED),MYRANKS_P[[#This Row],[$ACTUAL]]=""),MYRANKS_P[[#This Row],[POINTS OVER REPL]],0)</f>
        <v>0</v>
      </c>
      <c r="AA453" s="40">
        <f>IF(MYRANKS_P[[#This Row],[$ACTUAL]]="",MYRANKS_P[[#This Row],[POINTS OVER REPL]]*REMAINING_DOLLAR_VALUE_PER_POINT+1,0)</f>
        <v>1</v>
      </c>
    </row>
    <row r="454" spans="1:27" x14ac:dyDescent="0.25">
      <c r="A454" s="89" t="s">
        <v>15529</v>
      </c>
      <c r="B454" s="90" t="str">
        <f>VLOOKUP(MYRANKS_P[[#This Row],[PLAYERID]],PLAYERIDMAP2[],COLUMN(PLAYERIDMAP2[LASTNAME]),FALSE)</f>
        <v>Tepesch</v>
      </c>
      <c r="C454" s="90" t="str">
        <f>VLOOKUP(MYRANKS_P[[#This Row],[PLAYERID]],PLAYERIDMAP2[],COLUMN(PLAYERIDMAP2[FIRSTNAME]),FALSE)</f>
        <v>Nick</v>
      </c>
      <c r="D454" s="90" t="str">
        <f>MYRANKS_P[[#This Row],[FNAME]]&amp;" "&amp;MYRANKS_P[[#This Row],[LNAME]]</f>
        <v>Nick Tepesch</v>
      </c>
      <c r="E454" s="90" t="str">
        <f>VLOOKUP(MYRANKS_P[[#This Row],[PLAYERID]],PLAYERIDMAP2[],COLUMN(PLAYERIDMAP2[TEAM]),FALSE)</f>
        <v>TEX</v>
      </c>
      <c r="F454" s="90" t="str">
        <f>VLOOKUP(MYRANKS_P[[#This Row],[PLAYERID]],PLAYERIDMAP2[],COLUMN(PLAYERIDMAP2[POS]),FALSE)</f>
        <v>P</v>
      </c>
      <c r="G454" s="90">
        <f>IFERROR(VALUE(VLOOKUP(MYRANKS_P[[#This Row],[PLAYERID]],PLAYERIDMAP2[],COLUMN(PLAYERIDMAP2[IDFANGRAPHS]),FALSE)),VLOOKUP(MYRANKS_P[[#This Row],[PLAYERID]],PLAYERIDMAP2[],COLUMN(PLAYERIDMAP2[IDFANGRAPHS]),FALSE))</f>
        <v>11716</v>
      </c>
      <c r="H454" s="23">
        <f>IFERROR(VLOOKUP(MYRANKS_P[[#This Row],[IDFANGRAPHS]],STEAMER_P[],COLUMN(STEAMER_P[W]),FALSE),0)</f>
        <v>0</v>
      </c>
      <c r="I454" s="23">
        <f>IFERROR(VLOOKUP(MYRANKS_P[[#This Row],[IDFANGRAPHS]],STEAMER_P[],COLUMN(STEAMER_P[L]),FALSE),0)</f>
        <v>1</v>
      </c>
      <c r="J454" s="23">
        <f>IFERROR(VLOOKUP(MYRANKS_P[[#This Row],[IDFANGRAPHS]],STEAMER_P[],COLUMN(STEAMER_P[SV]),FALSE),0)</f>
        <v>0</v>
      </c>
      <c r="K454" s="23">
        <f>IFERROR(VLOOKUP(MYRANKS_P[[#This Row],[IDFANGRAPHS]],STEAMER_P[],COLUMN(STEAMER_P[IP]),FALSE),0)</f>
        <v>9</v>
      </c>
      <c r="L454" s="23">
        <f>IFERROR(VLOOKUP(MYRANKS_P[[#This Row],[IDFANGRAPHS]],STEAMER_P[],COLUMN(STEAMER_P[H]),FALSE),0)</f>
        <v>10</v>
      </c>
      <c r="M454" s="23">
        <f>IFERROR(VLOOKUP(MYRANKS_P[[#This Row],[IDFANGRAPHS]],STEAMER_P[],COLUMN(STEAMER_P[ER]),FALSE),0)</f>
        <v>5</v>
      </c>
      <c r="N454" s="23">
        <f>IFERROR(VLOOKUP(MYRANKS_P[[#This Row],[IDFANGRAPHS]],STEAMER_P[],COLUMN(STEAMER_P[HR]),FALSE),0)</f>
        <v>1</v>
      </c>
      <c r="O454" s="23">
        <f>IFERROR(VLOOKUP(MYRANKS_P[[#This Row],[IDFANGRAPHS]],STEAMER_P[],COLUMN(STEAMER_P[SO]),FALSE),0)</f>
        <v>6</v>
      </c>
      <c r="P454" s="23">
        <f>IFERROR(VLOOKUP(MYRANKS_P[[#This Row],[IDFANGRAPHS]],STEAMER_P[],COLUMN(STEAMER_P[BB]),FALSE),0)</f>
        <v>3</v>
      </c>
      <c r="Q454" s="82">
        <f>IFERROR((MYRANKS_P[[#This Row],[ER]]*9)/MYRANKS_P[[#This Row],[IP]],0)</f>
        <v>5</v>
      </c>
      <c r="R454" s="82">
        <f>IFERROR((MYRANKS_P[[#This Row],[BB]]+MYRANKS_P[[#This Row],[H]])/MYRANKS_P[[#This Row],[IP]],0)</f>
        <v>1.4444444444444444</v>
      </c>
      <c r="S454" s="81">
        <f>MYRANKS_P[[#This Row],[W]]*P_PTS_W+MYRANKS_P[[#This Row],[L]]*P_PTS_L+MYRANKS_P[[#This Row],[IP]]*P_PTS_IP+MYRANKS_P[[#This Row],[SO]]*P_PTS_K+MYRANKS_P[[#This Row],[BB]]*P_PTS_BB+MYRANKS_P[[#This Row],[H]]*P_PTS_HA+MYRANKS_P[[#This Row],[SV]]*P_PTS_SV+MYRANKS_P[[#This Row],[HR]]*P_PTS_HRA+MYRANKS_P[[#This Row],[ER]]*P_PTS_ER</f>
        <v>0</v>
      </c>
      <c r="T454" s="81">
        <f>VLOOKUP(MYRANKS_P[[#This Row],[POS]],REPLACEMENT_LEVEL[],3,FALSE)</f>
        <v>0</v>
      </c>
      <c r="U454" s="81">
        <f>MYRANKS_P[[#This Row],[PROJ PTS]]-MYRANKS_P[[#This Row],[REPL LEVEL]]</f>
        <v>0</v>
      </c>
      <c r="V454" s="80">
        <f>RANK(MYRANKS_P[[#This Row],[POINTS OVER REPL]],MYRANKS_P[POINTS OVER REPL])</f>
        <v>1</v>
      </c>
      <c r="W454" s="81">
        <f>IF(MYRANKS_P[[#This Row],[RANK]]&lt;=TOTAL_PITCHERS_DRAFTED,MYRANKS_P[[#This Row],[POINTS OVER REPL]],0)</f>
        <v>0</v>
      </c>
      <c r="X454" s="83">
        <f>MYRANKS_P[[#This Row],[POINTS OVER REPL]]*DOLLAR_VALUE_PER_POINT+1</f>
        <v>1</v>
      </c>
      <c r="Y454" s="83"/>
      <c r="Z454" s="81">
        <f>IF(AND(MYRANKS_P[[#This Row],[RANK]]&lt;=(TOTAL_PITCHERS_DRAFTED-PITCHERS_BELOW_REPL_DRAFTED),MYRANKS_P[[#This Row],[$ACTUAL]]=""),MYRANKS_P[[#This Row],[POINTS OVER REPL]],0)</f>
        <v>0</v>
      </c>
      <c r="AA454" s="84">
        <f>IF(MYRANKS_P[[#This Row],[$ACTUAL]]="",MYRANKS_P[[#This Row],[POINTS OVER REPL]]*REMAINING_DOLLAR_VALUE_PER_POINT+1,0)</f>
        <v>1</v>
      </c>
    </row>
    <row r="455" spans="1:27" x14ac:dyDescent="0.25">
      <c r="A455" s="64" t="s">
        <v>11221</v>
      </c>
      <c r="B455" s="14" t="str">
        <f>VLOOKUP(MYRANKS_P[[#This Row],[PLAYERID]],PLAYERIDMAP2[],COLUMN(PLAYERIDMAP2[LASTNAME]),FALSE)</f>
        <v>Badenhop</v>
      </c>
      <c r="C455" s="14" t="str">
        <f>VLOOKUP(MYRANKS_P[[#This Row],[PLAYERID]],PLAYERIDMAP2[],COLUMN(PLAYERIDMAP2[FIRSTNAME]),FALSE)</f>
        <v>Burke</v>
      </c>
      <c r="D455" s="14" t="str">
        <f>MYRANKS_P[[#This Row],[FNAME]]&amp;" "&amp;MYRANKS_P[[#This Row],[LNAME]]</f>
        <v>Burke Badenhop</v>
      </c>
      <c r="E455" s="14" t="str">
        <f>VLOOKUP(MYRANKS_P[[#This Row],[PLAYERID]],PLAYERIDMAP2[],COLUMN(PLAYERIDMAP2[TEAM]),FALSE)</f>
        <v>CIN</v>
      </c>
      <c r="F455" s="14" t="str">
        <f>VLOOKUP(MYRANKS_P[[#This Row],[PLAYERID]],PLAYERIDMAP2[],COLUMN(PLAYERIDMAP2[POS]),FALSE)</f>
        <v>P</v>
      </c>
      <c r="G455" s="14">
        <f>IFERROR(VALUE(VLOOKUP(MYRANKS_P[[#This Row],[PLAYERID]],PLAYERIDMAP2[],COLUMN(PLAYERIDMAP2[IDFANGRAPHS]),FALSE)),VLOOKUP(MYRANKS_P[[#This Row],[PLAYERID]],PLAYERIDMAP2[],COLUMN(PLAYERIDMAP2[IDFANGRAPHS]),FALSE))</f>
        <v>9736</v>
      </c>
      <c r="H455" s="23">
        <f>IFERROR(VLOOKUP(MYRANKS_P[[#This Row],[IDFANGRAPHS]],STEAMER_P[],COLUMN(STEAMER_P[W]),FALSE),0)</f>
        <v>0</v>
      </c>
      <c r="I455" s="23">
        <f>IFERROR(VLOOKUP(MYRANKS_P[[#This Row],[IDFANGRAPHS]],STEAMER_P[],COLUMN(STEAMER_P[L]),FALSE),0)</f>
        <v>1</v>
      </c>
      <c r="J455" s="23">
        <f>IFERROR(VLOOKUP(MYRANKS_P[[#This Row],[IDFANGRAPHS]],STEAMER_P[],COLUMN(STEAMER_P[SV]),FALSE),0)</f>
        <v>0</v>
      </c>
      <c r="K455" s="23">
        <f>IFERROR(VLOOKUP(MYRANKS_P[[#This Row],[IDFANGRAPHS]],STEAMER_P[],COLUMN(STEAMER_P[IP]),FALSE),0)</f>
        <v>10</v>
      </c>
      <c r="L455" s="23">
        <f>IFERROR(VLOOKUP(MYRANKS_P[[#This Row],[IDFANGRAPHS]],STEAMER_P[],COLUMN(STEAMER_P[H]),FALSE),0)</f>
        <v>11</v>
      </c>
      <c r="M455" s="23">
        <f>IFERROR(VLOOKUP(MYRANKS_P[[#This Row],[IDFANGRAPHS]],STEAMER_P[],COLUMN(STEAMER_P[ER]),FALSE),0)</f>
        <v>5</v>
      </c>
      <c r="N455" s="23">
        <f>IFERROR(VLOOKUP(MYRANKS_P[[#This Row],[IDFANGRAPHS]],STEAMER_P[],COLUMN(STEAMER_P[HR]),FALSE),0)</f>
        <v>1</v>
      </c>
      <c r="O455" s="23">
        <f>IFERROR(VLOOKUP(MYRANKS_P[[#This Row],[IDFANGRAPHS]],STEAMER_P[],COLUMN(STEAMER_P[SO]),FALSE),0)</f>
        <v>6</v>
      </c>
      <c r="P455" s="23">
        <f>IFERROR(VLOOKUP(MYRANKS_P[[#This Row],[IDFANGRAPHS]],STEAMER_P[],COLUMN(STEAMER_P[BB]),FALSE),0)</f>
        <v>3</v>
      </c>
      <c r="Q455" s="62">
        <f>IFERROR((MYRANKS_P[[#This Row],[ER]]*9)/MYRANKS_P[[#This Row],[IP]],0)</f>
        <v>4.5</v>
      </c>
      <c r="R455" s="62">
        <f>IFERROR((MYRANKS_P[[#This Row],[BB]]+MYRANKS_P[[#This Row],[H]])/MYRANKS_P[[#This Row],[IP]],0)</f>
        <v>1.4</v>
      </c>
      <c r="S455" s="56">
        <f>MYRANKS_P[[#This Row],[W]]*P_PTS_W+MYRANKS_P[[#This Row],[L]]*P_PTS_L+MYRANKS_P[[#This Row],[IP]]*P_PTS_IP+MYRANKS_P[[#This Row],[SO]]*P_PTS_K+MYRANKS_P[[#This Row],[BB]]*P_PTS_BB+MYRANKS_P[[#This Row],[H]]*P_PTS_HA+MYRANKS_P[[#This Row],[SV]]*P_PTS_SV+MYRANKS_P[[#This Row],[HR]]*P_PTS_HRA+MYRANKS_P[[#This Row],[ER]]*P_PTS_ER</f>
        <v>0</v>
      </c>
      <c r="T455" s="56">
        <f>VLOOKUP(MYRANKS_P[[#This Row],[POS]],REPLACEMENT_LEVEL[],3,FALSE)</f>
        <v>0</v>
      </c>
      <c r="U455" s="56">
        <f>MYRANKS_P[[#This Row],[PROJ PTS]]-MYRANKS_P[[#This Row],[REPL LEVEL]]</f>
        <v>0</v>
      </c>
      <c r="V455" s="55">
        <f>RANK(MYRANKS_P[[#This Row],[POINTS OVER REPL]],MYRANKS_P[POINTS OVER REPL])</f>
        <v>1</v>
      </c>
      <c r="W455" s="56">
        <f>IF(MYRANKS_P[[#This Row],[RANK]]&lt;=TOTAL_PITCHERS_DRAFTED,MYRANKS_P[[#This Row],[POINTS OVER REPL]],0)</f>
        <v>0</v>
      </c>
      <c r="X455" s="58">
        <f>MYRANKS_P[[#This Row],[POINTS OVER REPL]]*DOLLAR_VALUE_PER_POINT+1</f>
        <v>1</v>
      </c>
      <c r="Y455" s="58"/>
      <c r="Z455" s="56">
        <f>IF(AND(MYRANKS_P[[#This Row],[RANK]]&lt;=(TOTAL_PITCHERS_DRAFTED-PITCHERS_BELOW_REPL_DRAFTED),MYRANKS_P[[#This Row],[$ACTUAL]]=""),MYRANKS_P[[#This Row],[POINTS OVER REPL]],0)</f>
        <v>0</v>
      </c>
      <c r="AA455" s="63">
        <f>IF(MYRANKS_P[[#This Row],[$ACTUAL]]="",MYRANKS_P[[#This Row],[POINTS OVER REPL]]*REMAINING_DOLLAR_VALUE_PER_POINT+1,0)</f>
        <v>1</v>
      </c>
    </row>
    <row r="456" spans="1:27" x14ac:dyDescent="0.25">
      <c r="A456" s="2" t="s">
        <v>20809</v>
      </c>
      <c r="B456" s="14" t="str">
        <f>VLOOKUP(MYRANKS_P[[#This Row],[PLAYERID]],PLAYERIDMAP2[],COLUMN(PLAYERIDMAP2[LASTNAME]),FALSE)</f>
        <v>Lobstein</v>
      </c>
      <c r="C456" s="14" t="str">
        <f>VLOOKUP(MYRANKS_P[[#This Row],[PLAYERID]],PLAYERIDMAP2[],COLUMN(PLAYERIDMAP2[FIRSTNAME]),FALSE)</f>
        <v>Kyle</v>
      </c>
      <c r="D456" s="14" t="str">
        <f>MYRANKS_P[[#This Row],[FNAME]]&amp;" "&amp;MYRANKS_P[[#This Row],[LNAME]]</f>
        <v>Kyle Lobstein</v>
      </c>
      <c r="E456" s="14" t="str">
        <f>VLOOKUP(MYRANKS_P[[#This Row],[PLAYERID]],PLAYERIDMAP2[],COLUMN(PLAYERIDMAP2[TEAM]),FALSE)</f>
        <v>PIT</v>
      </c>
      <c r="F456" s="14" t="str">
        <f>VLOOKUP(MYRANKS_P[[#This Row],[PLAYERID]],PLAYERIDMAP2[],COLUMN(PLAYERIDMAP2[POS]),FALSE)</f>
        <v>P</v>
      </c>
      <c r="G456" s="14">
        <f>IFERROR(VALUE(VLOOKUP(MYRANKS_P[[#This Row],[PLAYERID]],PLAYERIDMAP2[],COLUMN(PLAYERIDMAP2[IDFANGRAPHS]),FALSE)),VLOOKUP(MYRANKS_P[[#This Row],[PLAYERID]],PLAYERIDMAP2[],COLUMN(PLAYERIDMAP2[IDFANGRAPHS]),FALSE))</f>
        <v>9178</v>
      </c>
      <c r="H456" s="23">
        <f>IFERROR(VLOOKUP(MYRANKS_P[[#This Row],[IDFANGRAPHS]],STEAMER_P[],COLUMN(STEAMER_P[W]),FALSE),0)</f>
        <v>1</v>
      </c>
      <c r="I456" s="23">
        <f>IFERROR(VLOOKUP(MYRANKS_P[[#This Row],[IDFANGRAPHS]],STEAMER_P[],COLUMN(STEAMER_P[L]),FALSE),0)</f>
        <v>1</v>
      </c>
      <c r="J456" s="23">
        <f>IFERROR(VLOOKUP(MYRANKS_P[[#This Row],[IDFANGRAPHS]],STEAMER_P[],COLUMN(STEAMER_P[SV]),FALSE),0)</f>
        <v>0</v>
      </c>
      <c r="K456" s="23">
        <f>IFERROR(VLOOKUP(MYRANKS_P[[#This Row],[IDFANGRAPHS]],STEAMER_P[],COLUMN(STEAMER_P[IP]),FALSE),0)</f>
        <v>9</v>
      </c>
      <c r="L456" s="23">
        <f>IFERROR(VLOOKUP(MYRANKS_P[[#This Row],[IDFANGRAPHS]],STEAMER_P[],COLUMN(STEAMER_P[H]),FALSE),0)</f>
        <v>10</v>
      </c>
      <c r="M456" s="23">
        <f>IFERROR(VLOOKUP(MYRANKS_P[[#This Row],[IDFANGRAPHS]],STEAMER_P[],COLUMN(STEAMER_P[ER]),FALSE),0)</f>
        <v>4</v>
      </c>
      <c r="N456" s="23">
        <f>IFERROR(VLOOKUP(MYRANKS_P[[#This Row],[IDFANGRAPHS]],STEAMER_P[],COLUMN(STEAMER_P[HR]),FALSE),0)</f>
        <v>1</v>
      </c>
      <c r="O456" s="23">
        <f>IFERROR(VLOOKUP(MYRANKS_P[[#This Row],[IDFANGRAPHS]],STEAMER_P[],COLUMN(STEAMER_P[SO]),FALSE),0)</f>
        <v>6</v>
      </c>
      <c r="P456" s="23">
        <f>IFERROR(VLOOKUP(MYRANKS_P[[#This Row],[IDFANGRAPHS]],STEAMER_P[],COLUMN(STEAMER_P[BB]),FALSE),0)</f>
        <v>3</v>
      </c>
      <c r="Q456" s="21">
        <f>IFERROR((MYRANKS_P[[#This Row],[ER]]*9)/MYRANKS_P[[#This Row],[IP]],0)</f>
        <v>4</v>
      </c>
      <c r="R456" s="21">
        <f>IFERROR((MYRANKS_P[[#This Row],[BB]]+MYRANKS_P[[#This Row],[H]])/MYRANKS_P[[#This Row],[IP]],0)</f>
        <v>1.4444444444444444</v>
      </c>
      <c r="S456" s="23">
        <f>MYRANKS_P[[#This Row],[W]]*P_PTS_W+MYRANKS_P[[#This Row],[L]]*P_PTS_L+MYRANKS_P[[#This Row],[IP]]*P_PTS_IP+MYRANKS_P[[#This Row],[SO]]*P_PTS_K+MYRANKS_P[[#This Row],[BB]]*P_PTS_BB+MYRANKS_P[[#This Row],[H]]*P_PTS_HA+MYRANKS_P[[#This Row],[SV]]*P_PTS_SV+MYRANKS_P[[#This Row],[HR]]*P_PTS_HRA+MYRANKS_P[[#This Row],[ER]]*P_PTS_ER</f>
        <v>0</v>
      </c>
      <c r="T456" s="23">
        <f>VLOOKUP(MYRANKS_P[[#This Row],[POS]],REPLACEMENT_LEVEL[],3,FALSE)</f>
        <v>0</v>
      </c>
      <c r="U456" s="23">
        <f>MYRANKS_P[[#This Row],[PROJ PTS]]-MYRANKS_P[[#This Row],[REPL LEVEL]]</f>
        <v>0</v>
      </c>
      <c r="V456" s="30">
        <f>RANK(MYRANKS_P[[#This Row],[POINTS OVER REPL]],MYRANKS_P[POINTS OVER REPL])</f>
        <v>1</v>
      </c>
      <c r="W456" s="29">
        <f>IF(MYRANKS_P[[#This Row],[RANK]]&lt;=TOTAL_PITCHERS_DRAFTED,MYRANKS_P[[#This Row],[POINTS OVER REPL]],0)</f>
        <v>0</v>
      </c>
      <c r="X456" s="35">
        <f>MYRANKS_P[[#This Row],[POINTS OVER REPL]]*DOLLAR_VALUE_PER_POINT+1</f>
        <v>1</v>
      </c>
      <c r="Y456" s="35"/>
      <c r="Z456" s="29">
        <f>IF(AND(MYRANKS_P[[#This Row],[RANK]]&lt;=(TOTAL_PITCHERS_DRAFTED-PITCHERS_BELOW_REPL_DRAFTED),MYRANKS_P[[#This Row],[$ACTUAL]]=""),MYRANKS_P[[#This Row],[POINTS OVER REPL]],0)</f>
        <v>0</v>
      </c>
      <c r="AA456" s="40">
        <f>IF(MYRANKS_P[[#This Row],[$ACTUAL]]="",MYRANKS_P[[#This Row],[POINTS OVER REPL]]*REMAINING_DOLLAR_VALUE_PER_POINT+1,0)</f>
        <v>1</v>
      </c>
    </row>
    <row r="457" spans="1:27" x14ac:dyDescent="0.25">
      <c r="A457" s="2" t="s">
        <v>13371</v>
      </c>
      <c r="B457" s="14" t="str">
        <f>VLOOKUP(MYRANKS_P[[#This Row],[PLAYERID]],PLAYERIDMAP2[],COLUMN(PLAYERIDMAP2[LASTNAME]),FALSE)</f>
        <v>Jordan</v>
      </c>
      <c r="C457" s="14" t="str">
        <f>VLOOKUP(MYRANKS_P[[#This Row],[PLAYERID]],PLAYERIDMAP2[],COLUMN(PLAYERIDMAP2[FIRSTNAME]),FALSE)</f>
        <v>Taylor</v>
      </c>
      <c r="D457" s="14" t="str">
        <f>MYRANKS_P[[#This Row],[FNAME]]&amp;" "&amp;MYRANKS_P[[#This Row],[LNAME]]</f>
        <v>Taylor Jordan</v>
      </c>
      <c r="E457" s="14" t="str">
        <f>VLOOKUP(MYRANKS_P[[#This Row],[PLAYERID]],PLAYERIDMAP2[],COLUMN(PLAYERIDMAP2[TEAM]),FALSE)</f>
        <v>WAS</v>
      </c>
      <c r="F457" s="14" t="str">
        <f>VLOOKUP(MYRANKS_P[[#This Row],[PLAYERID]],PLAYERIDMAP2[],COLUMN(PLAYERIDMAP2[POS]),FALSE)</f>
        <v>P</v>
      </c>
      <c r="G457" s="14">
        <f>IFERROR(VALUE(VLOOKUP(MYRANKS_P[[#This Row],[PLAYERID]],PLAYERIDMAP2[],COLUMN(PLAYERIDMAP2[IDFANGRAPHS]),FALSE)),VLOOKUP(MYRANKS_P[[#This Row],[PLAYERID]],PLAYERIDMAP2[],COLUMN(PLAYERIDMAP2[IDFANGRAPHS]),FALSE))</f>
        <v>10466</v>
      </c>
      <c r="H457" s="23">
        <f>IFERROR(VLOOKUP(MYRANKS_P[[#This Row],[IDFANGRAPHS]],STEAMER_P[],COLUMN(STEAMER_P[W]),FALSE),0)</f>
        <v>1</v>
      </c>
      <c r="I457" s="23">
        <f>IFERROR(VLOOKUP(MYRANKS_P[[#This Row],[IDFANGRAPHS]],STEAMER_P[],COLUMN(STEAMER_P[L]),FALSE),0)</f>
        <v>1</v>
      </c>
      <c r="J457" s="23">
        <f>IFERROR(VLOOKUP(MYRANKS_P[[#This Row],[IDFANGRAPHS]],STEAMER_P[],COLUMN(STEAMER_P[SV]),FALSE),0)</f>
        <v>0</v>
      </c>
      <c r="K457" s="23">
        <f>IFERROR(VLOOKUP(MYRANKS_P[[#This Row],[IDFANGRAPHS]],STEAMER_P[],COLUMN(STEAMER_P[IP]),FALSE),0)</f>
        <v>9</v>
      </c>
      <c r="L457" s="23">
        <f>IFERROR(VLOOKUP(MYRANKS_P[[#This Row],[IDFANGRAPHS]],STEAMER_P[],COLUMN(STEAMER_P[H]),FALSE),0)</f>
        <v>10</v>
      </c>
      <c r="M457" s="23">
        <f>IFERROR(VLOOKUP(MYRANKS_P[[#This Row],[IDFANGRAPHS]],STEAMER_P[],COLUMN(STEAMER_P[ER]),FALSE),0)</f>
        <v>4</v>
      </c>
      <c r="N457" s="23">
        <f>IFERROR(VLOOKUP(MYRANKS_P[[#This Row],[IDFANGRAPHS]],STEAMER_P[],COLUMN(STEAMER_P[HR]),FALSE),0)</f>
        <v>1</v>
      </c>
      <c r="O457" s="23">
        <f>IFERROR(VLOOKUP(MYRANKS_P[[#This Row],[IDFANGRAPHS]],STEAMER_P[],COLUMN(STEAMER_P[SO]),FALSE),0)</f>
        <v>6</v>
      </c>
      <c r="P457" s="23">
        <f>IFERROR(VLOOKUP(MYRANKS_P[[#This Row],[IDFANGRAPHS]],STEAMER_P[],COLUMN(STEAMER_P[BB]),FALSE),0)</f>
        <v>3</v>
      </c>
      <c r="Q457" s="21">
        <f>IFERROR((MYRANKS_P[[#This Row],[ER]]*9)/MYRANKS_P[[#This Row],[IP]],0)</f>
        <v>4</v>
      </c>
      <c r="R457" s="21">
        <f>IFERROR((MYRANKS_P[[#This Row],[BB]]+MYRANKS_P[[#This Row],[H]])/MYRANKS_P[[#This Row],[IP]],0)</f>
        <v>1.4444444444444444</v>
      </c>
      <c r="S457" s="23">
        <f>MYRANKS_P[[#This Row],[W]]*P_PTS_W+MYRANKS_P[[#This Row],[L]]*P_PTS_L+MYRANKS_P[[#This Row],[IP]]*P_PTS_IP+MYRANKS_P[[#This Row],[SO]]*P_PTS_K+MYRANKS_P[[#This Row],[BB]]*P_PTS_BB+MYRANKS_P[[#This Row],[H]]*P_PTS_HA+MYRANKS_P[[#This Row],[SV]]*P_PTS_SV+MYRANKS_P[[#This Row],[HR]]*P_PTS_HRA+MYRANKS_P[[#This Row],[ER]]*P_PTS_ER</f>
        <v>0</v>
      </c>
      <c r="T457" s="23">
        <f>VLOOKUP(MYRANKS_P[[#This Row],[POS]],REPLACEMENT_LEVEL[],3,FALSE)</f>
        <v>0</v>
      </c>
      <c r="U457" s="23">
        <f>MYRANKS_P[[#This Row],[PROJ PTS]]-MYRANKS_P[[#This Row],[REPL LEVEL]]</f>
        <v>0</v>
      </c>
      <c r="V457" s="30">
        <f>RANK(MYRANKS_P[[#This Row],[POINTS OVER REPL]],MYRANKS_P[POINTS OVER REPL])</f>
        <v>1</v>
      </c>
      <c r="W457" s="29">
        <f>IF(MYRANKS_P[[#This Row],[RANK]]&lt;=TOTAL_PITCHERS_DRAFTED,MYRANKS_P[[#This Row],[POINTS OVER REPL]],0)</f>
        <v>0</v>
      </c>
      <c r="X457" s="35">
        <f>MYRANKS_P[[#This Row],[POINTS OVER REPL]]*DOLLAR_VALUE_PER_POINT+1</f>
        <v>1</v>
      </c>
      <c r="Y457" s="35"/>
      <c r="Z457" s="29">
        <f>IF(AND(MYRANKS_P[[#This Row],[RANK]]&lt;=(TOTAL_PITCHERS_DRAFTED-PITCHERS_BELOW_REPL_DRAFTED),MYRANKS_P[[#This Row],[$ACTUAL]]=""),MYRANKS_P[[#This Row],[POINTS OVER REPL]],0)</f>
        <v>0</v>
      </c>
      <c r="AA457" s="40">
        <f>IF(MYRANKS_P[[#This Row],[$ACTUAL]]="",MYRANKS_P[[#This Row],[POINTS OVER REPL]]*REMAINING_DOLLAR_VALUE_PER_POINT+1,0)</f>
        <v>1</v>
      </c>
    </row>
    <row r="458" spans="1:27" x14ac:dyDescent="0.25">
      <c r="A458" s="2" t="s">
        <v>19581</v>
      </c>
      <c r="B458" s="14" t="str">
        <f>VLOOKUP(MYRANKS_P[[#This Row],[PLAYERID]],PLAYERIDMAP2[],COLUMN(PLAYERIDMAP2[LASTNAME]),FALSE)</f>
        <v>Beeler</v>
      </c>
      <c r="C458" s="14" t="str">
        <f>VLOOKUP(MYRANKS_P[[#This Row],[PLAYERID]],PLAYERIDMAP2[],COLUMN(PLAYERIDMAP2[FIRSTNAME]),FALSE)</f>
        <v>Dallas</v>
      </c>
      <c r="D458" s="14" t="str">
        <f>MYRANKS_P[[#This Row],[FNAME]]&amp;" "&amp;MYRANKS_P[[#This Row],[LNAME]]</f>
        <v>Dallas Beeler</v>
      </c>
      <c r="E458" s="14" t="str">
        <f>VLOOKUP(MYRANKS_P[[#This Row],[PLAYERID]],PLAYERIDMAP2[],COLUMN(PLAYERIDMAP2[TEAM]),FALSE)</f>
        <v>CHC</v>
      </c>
      <c r="F458" s="14" t="str">
        <f>VLOOKUP(MYRANKS_P[[#This Row],[PLAYERID]],PLAYERIDMAP2[],COLUMN(PLAYERIDMAP2[POS]),FALSE)</f>
        <v>P</v>
      </c>
      <c r="G458" s="14">
        <f>IFERROR(VALUE(VLOOKUP(MYRANKS_P[[#This Row],[PLAYERID]],PLAYERIDMAP2[],COLUMN(PLAYERIDMAP2[IDFANGRAPHS]),FALSE)),VLOOKUP(MYRANKS_P[[#This Row],[PLAYERID]],PLAYERIDMAP2[],COLUMN(PLAYERIDMAP2[IDFANGRAPHS]),FALSE))</f>
        <v>11471</v>
      </c>
      <c r="H458" s="23">
        <f>IFERROR(VLOOKUP(MYRANKS_P[[#This Row],[IDFANGRAPHS]],STEAMER_P[],COLUMN(STEAMER_P[W]),FALSE),0)</f>
        <v>1</v>
      </c>
      <c r="I458" s="23">
        <f>IFERROR(VLOOKUP(MYRANKS_P[[#This Row],[IDFANGRAPHS]],STEAMER_P[],COLUMN(STEAMER_P[L]),FALSE),0)</f>
        <v>1</v>
      </c>
      <c r="J458" s="23">
        <f>IFERROR(VLOOKUP(MYRANKS_P[[#This Row],[IDFANGRAPHS]],STEAMER_P[],COLUMN(STEAMER_P[SV]),FALSE),0)</f>
        <v>0</v>
      </c>
      <c r="K458" s="23">
        <f>IFERROR(VLOOKUP(MYRANKS_P[[#This Row],[IDFANGRAPHS]],STEAMER_P[],COLUMN(STEAMER_P[IP]),FALSE),0)</f>
        <v>9</v>
      </c>
      <c r="L458" s="23">
        <f>IFERROR(VLOOKUP(MYRANKS_P[[#This Row],[IDFANGRAPHS]],STEAMER_P[],COLUMN(STEAMER_P[H]),FALSE),0)</f>
        <v>9</v>
      </c>
      <c r="M458" s="23">
        <f>IFERROR(VLOOKUP(MYRANKS_P[[#This Row],[IDFANGRAPHS]],STEAMER_P[],COLUMN(STEAMER_P[ER]),FALSE),0)</f>
        <v>4</v>
      </c>
      <c r="N458" s="23">
        <f>IFERROR(VLOOKUP(MYRANKS_P[[#This Row],[IDFANGRAPHS]],STEAMER_P[],COLUMN(STEAMER_P[HR]),FALSE),0)</f>
        <v>1</v>
      </c>
      <c r="O458" s="23">
        <f>IFERROR(VLOOKUP(MYRANKS_P[[#This Row],[IDFANGRAPHS]],STEAMER_P[],COLUMN(STEAMER_P[SO]),FALSE),0)</f>
        <v>6</v>
      </c>
      <c r="P458" s="23">
        <f>IFERROR(VLOOKUP(MYRANKS_P[[#This Row],[IDFANGRAPHS]],STEAMER_P[],COLUMN(STEAMER_P[BB]),FALSE),0)</f>
        <v>3</v>
      </c>
      <c r="Q458" s="21">
        <f>IFERROR((MYRANKS_P[[#This Row],[ER]]*9)/MYRANKS_P[[#This Row],[IP]],0)</f>
        <v>4</v>
      </c>
      <c r="R458" s="21">
        <f>IFERROR((MYRANKS_P[[#This Row],[BB]]+MYRANKS_P[[#This Row],[H]])/MYRANKS_P[[#This Row],[IP]],0)</f>
        <v>1.3333333333333333</v>
      </c>
      <c r="S458" s="23">
        <f>MYRANKS_P[[#This Row],[W]]*P_PTS_W+MYRANKS_P[[#This Row],[L]]*P_PTS_L+MYRANKS_P[[#This Row],[IP]]*P_PTS_IP+MYRANKS_P[[#This Row],[SO]]*P_PTS_K+MYRANKS_P[[#This Row],[BB]]*P_PTS_BB+MYRANKS_P[[#This Row],[H]]*P_PTS_HA+MYRANKS_P[[#This Row],[SV]]*P_PTS_SV+MYRANKS_P[[#This Row],[HR]]*P_PTS_HRA+MYRANKS_P[[#This Row],[ER]]*P_PTS_ER</f>
        <v>0</v>
      </c>
      <c r="T458" s="23">
        <f>VLOOKUP(MYRANKS_P[[#This Row],[POS]],REPLACEMENT_LEVEL[],3,FALSE)</f>
        <v>0</v>
      </c>
      <c r="U458" s="23">
        <f>MYRANKS_P[[#This Row],[PROJ PTS]]-MYRANKS_P[[#This Row],[REPL LEVEL]]</f>
        <v>0</v>
      </c>
      <c r="V458" s="30">
        <f>RANK(MYRANKS_P[[#This Row],[POINTS OVER REPL]],MYRANKS_P[POINTS OVER REPL])</f>
        <v>1</v>
      </c>
      <c r="W458" s="29">
        <f>IF(MYRANKS_P[[#This Row],[RANK]]&lt;=TOTAL_PITCHERS_DRAFTED,MYRANKS_P[[#This Row],[POINTS OVER REPL]],0)</f>
        <v>0</v>
      </c>
      <c r="X458" s="35">
        <f>MYRANKS_P[[#This Row],[POINTS OVER REPL]]*DOLLAR_VALUE_PER_POINT+1</f>
        <v>1</v>
      </c>
      <c r="Y458" s="35"/>
      <c r="Z458" s="29">
        <f>IF(AND(MYRANKS_P[[#This Row],[RANK]]&lt;=(TOTAL_PITCHERS_DRAFTED-PITCHERS_BELOW_REPL_DRAFTED),MYRANKS_P[[#This Row],[$ACTUAL]]=""),MYRANKS_P[[#This Row],[POINTS OVER REPL]],0)</f>
        <v>0</v>
      </c>
      <c r="AA458" s="40">
        <f>IF(MYRANKS_P[[#This Row],[$ACTUAL]]="",MYRANKS_P[[#This Row],[POINTS OVER REPL]]*REMAINING_DOLLAR_VALUE_PER_POINT+1,0)</f>
        <v>1</v>
      </c>
    </row>
    <row r="459" spans="1:27" x14ac:dyDescent="0.25">
      <c r="A459" s="9" t="s">
        <v>15058</v>
      </c>
      <c r="B459" s="14" t="str">
        <f>VLOOKUP(MYRANKS_P[[#This Row],[PLAYERID]],PLAYERIDMAP2[],COLUMN(PLAYERIDMAP2[LASTNAME]),FALSE)</f>
        <v>Rusin</v>
      </c>
      <c r="C459" s="14" t="str">
        <f>VLOOKUP(MYRANKS_P[[#This Row],[PLAYERID]],PLAYERIDMAP2[],COLUMN(PLAYERIDMAP2[FIRSTNAME]),FALSE)</f>
        <v>Chris</v>
      </c>
      <c r="D459" s="14" t="str">
        <f>MYRANKS_P[[#This Row],[FNAME]]&amp;" "&amp;MYRANKS_P[[#This Row],[LNAME]]</f>
        <v>Chris Rusin</v>
      </c>
      <c r="E459" s="14" t="str">
        <f>VLOOKUP(MYRANKS_P[[#This Row],[PLAYERID]],PLAYERIDMAP2[],COLUMN(PLAYERIDMAP2[TEAM]),FALSE)</f>
        <v>COL</v>
      </c>
      <c r="F459" s="14" t="str">
        <f>VLOOKUP(MYRANKS_P[[#This Row],[PLAYERID]],PLAYERIDMAP2[],COLUMN(PLAYERIDMAP2[POS]),FALSE)</f>
        <v>P</v>
      </c>
      <c r="G459" s="14">
        <f>IFERROR(VALUE(VLOOKUP(MYRANKS_P[[#This Row],[PLAYERID]],PLAYERIDMAP2[],COLUMN(PLAYERIDMAP2[IDFANGRAPHS]),FALSE)),VLOOKUP(MYRANKS_P[[#This Row],[PLAYERID]],PLAYERIDMAP2[],COLUMN(PLAYERIDMAP2[IDFANGRAPHS]),FALSE))</f>
        <v>9895</v>
      </c>
      <c r="H459" s="23">
        <f>IFERROR(VLOOKUP(MYRANKS_P[[#This Row],[IDFANGRAPHS]],STEAMER_P[],COLUMN(STEAMER_P[W]),FALSE),0)</f>
        <v>1</v>
      </c>
      <c r="I459" s="23">
        <f>IFERROR(VLOOKUP(MYRANKS_P[[#This Row],[IDFANGRAPHS]],STEAMER_P[],COLUMN(STEAMER_P[L]),FALSE),0)</f>
        <v>1</v>
      </c>
      <c r="J459" s="23">
        <f>IFERROR(VLOOKUP(MYRANKS_P[[#This Row],[IDFANGRAPHS]],STEAMER_P[],COLUMN(STEAMER_P[SV]),FALSE),0)</f>
        <v>0</v>
      </c>
      <c r="K459" s="23">
        <f>IFERROR(VLOOKUP(MYRANKS_P[[#This Row],[IDFANGRAPHS]],STEAMER_P[],COLUMN(STEAMER_P[IP]),FALSE),0)</f>
        <v>9</v>
      </c>
      <c r="L459" s="23">
        <f>IFERROR(VLOOKUP(MYRANKS_P[[#This Row],[IDFANGRAPHS]],STEAMER_P[],COLUMN(STEAMER_P[H]),FALSE),0)</f>
        <v>10</v>
      </c>
      <c r="M459" s="23">
        <f>IFERROR(VLOOKUP(MYRANKS_P[[#This Row],[IDFANGRAPHS]],STEAMER_P[],COLUMN(STEAMER_P[ER]),FALSE),0)</f>
        <v>5</v>
      </c>
      <c r="N459" s="23">
        <f>IFERROR(VLOOKUP(MYRANKS_P[[#This Row],[IDFANGRAPHS]],STEAMER_P[],COLUMN(STEAMER_P[HR]),FALSE),0)</f>
        <v>1</v>
      </c>
      <c r="O459" s="23">
        <f>IFERROR(VLOOKUP(MYRANKS_P[[#This Row],[IDFANGRAPHS]],STEAMER_P[],COLUMN(STEAMER_P[SO]),FALSE),0)</f>
        <v>6</v>
      </c>
      <c r="P459" s="23">
        <f>IFERROR(VLOOKUP(MYRANKS_P[[#This Row],[IDFANGRAPHS]],STEAMER_P[],COLUMN(STEAMER_P[BB]),FALSE),0)</f>
        <v>3</v>
      </c>
      <c r="Q459" s="21">
        <f>IFERROR((MYRANKS_P[[#This Row],[ER]]*9)/MYRANKS_P[[#This Row],[IP]],0)</f>
        <v>5</v>
      </c>
      <c r="R459" s="21">
        <f>IFERROR((MYRANKS_P[[#This Row],[BB]]+MYRANKS_P[[#This Row],[H]])/MYRANKS_P[[#This Row],[IP]],0)</f>
        <v>1.4444444444444444</v>
      </c>
      <c r="S459" s="23">
        <f>MYRANKS_P[[#This Row],[W]]*P_PTS_W+MYRANKS_P[[#This Row],[L]]*P_PTS_L+MYRANKS_P[[#This Row],[IP]]*P_PTS_IP+MYRANKS_P[[#This Row],[SO]]*P_PTS_K+MYRANKS_P[[#This Row],[BB]]*P_PTS_BB+MYRANKS_P[[#This Row],[H]]*P_PTS_HA+MYRANKS_P[[#This Row],[SV]]*P_PTS_SV+MYRANKS_P[[#This Row],[HR]]*P_PTS_HRA+MYRANKS_P[[#This Row],[ER]]*P_PTS_ER</f>
        <v>0</v>
      </c>
      <c r="T459" s="23">
        <f>VLOOKUP(MYRANKS_P[[#This Row],[POS]],REPLACEMENT_LEVEL[],3,FALSE)</f>
        <v>0</v>
      </c>
      <c r="U459" s="23">
        <f>MYRANKS_P[[#This Row],[PROJ PTS]]-MYRANKS_P[[#This Row],[REPL LEVEL]]</f>
        <v>0</v>
      </c>
      <c r="V459" s="30">
        <f>RANK(MYRANKS_P[[#This Row],[POINTS OVER REPL]],MYRANKS_P[POINTS OVER REPL])</f>
        <v>1</v>
      </c>
      <c r="W459" s="29">
        <f>IF(MYRANKS_P[[#This Row],[RANK]]&lt;=TOTAL_PITCHERS_DRAFTED,MYRANKS_P[[#This Row],[POINTS OVER REPL]],0)</f>
        <v>0</v>
      </c>
      <c r="X459" s="35">
        <f>MYRANKS_P[[#This Row],[POINTS OVER REPL]]*DOLLAR_VALUE_PER_POINT+1</f>
        <v>1</v>
      </c>
      <c r="Y459" s="35"/>
      <c r="Z459" s="29">
        <f>IF(AND(MYRANKS_P[[#This Row],[RANK]]&lt;=(TOTAL_PITCHERS_DRAFTED-PITCHERS_BELOW_REPL_DRAFTED),MYRANKS_P[[#This Row],[$ACTUAL]]=""),MYRANKS_P[[#This Row],[POINTS OVER REPL]],0)</f>
        <v>0</v>
      </c>
      <c r="AA459" s="40">
        <f>IF(MYRANKS_P[[#This Row],[$ACTUAL]]="",MYRANKS_P[[#This Row],[POINTS OVER REPL]]*REMAINING_DOLLAR_VALUE_PER_POINT+1,0)</f>
        <v>1</v>
      </c>
    </row>
    <row r="460" spans="1:27" x14ac:dyDescent="0.25">
      <c r="A460" s="2" t="s">
        <v>16115</v>
      </c>
      <c r="B460" s="14" t="str">
        <f>VLOOKUP(MYRANKS_P[[#This Row],[PLAYERID]],PLAYERIDMAP2[],COLUMN(PLAYERIDMAP2[LASTNAME]),FALSE)</f>
        <v>Buchanan</v>
      </c>
      <c r="C460" s="14" t="str">
        <f>VLOOKUP(MYRANKS_P[[#This Row],[PLAYERID]],PLAYERIDMAP2[],COLUMN(PLAYERIDMAP2[FIRSTNAME]),FALSE)</f>
        <v>David</v>
      </c>
      <c r="D460" s="14" t="str">
        <f>MYRANKS_P[[#This Row],[FNAME]]&amp;" "&amp;MYRANKS_P[[#This Row],[LNAME]]</f>
        <v>David Buchanan</v>
      </c>
      <c r="E460" s="14" t="str">
        <f>VLOOKUP(MYRANKS_P[[#This Row],[PLAYERID]],PLAYERIDMAP2[],COLUMN(PLAYERIDMAP2[TEAM]),FALSE)</f>
        <v>PHI</v>
      </c>
      <c r="F460" s="14" t="str">
        <f>VLOOKUP(MYRANKS_P[[#This Row],[PLAYERID]],PLAYERIDMAP2[],COLUMN(PLAYERIDMAP2[POS]),FALSE)</f>
        <v>P</v>
      </c>
      <c r="G460" s="14">
        <f>IFERROR(VALUE(VLOOKUP(MYRANKS_P[[#This Row],[PLAYERID]],PLAYERIDMAP2[],COLUMN(PLAYERIDMAP2[IDFANGRAPHS]),FALSE)),VLOOKUP(MYRANKS_P[[#This Row],[PLAYERID]],PLAYERIDMAP2[],COLUMN(PLAYERIDMAP2[IDFANGRAPHS]),FALSE))</f>
        <v>11176</v>
      </c>
      <c r="H460" s="23">
        <f>IFERROR(VLOOKUP(MYRANKS_P[[#This Row],[IDFANGRAPHS]],STEAMER_P[],COLUMN(STEAMER_P[W]),FALSE),0)</f>
        <v>0</v>
      </c>
      <c r="I460" s="23">
        <f>IFERROR(VLOOKUP(MYRANKS_P[[#This Row],[IDFANGRAPHS]],STEAMER_P[],COLUMN(STEAMER_P[L]),FALSE),0)</f>
        <v>1</v>
      </c>
      <c r="J460" s="23">
        <f>IFERROR(VLOOKUP(MYRANKS_P[[#This Row],[IDFANGRAPHS]],STEAMER_P[],COLUMN(STEAMER_P[SV]),FALSE),0)</f>
        <v>0</v>
      </c>
      <c r="K460" s="23">
        <f>IFERROR(VLOOKUP(MYRANKS_P[[#This Row],[IDFANGRAPHS]],STEAMER_P[],COLUMN(STEAMER_P[IP]),FALSE),0)</f>
        <v>9</v>
      </c>
      <c r="L460" s="23">
        <f>IFERROR(VLOOKUP(MYRANKS_P[[#This Row],[IDFANGRAPHS]],STEAMER_P[],COLUMN(STEAMER_P[H]),FALSE),0)</f>
        <v>10</v>
      </c>
      <c r="M460" s="23">
        <f>IFERROR(VLOOKUP(MYRANKS_P[[#This Row],[IDFANGRAPHS]],STEAMER_P[],COLUMN(STEAMER_P[ER]),FALSE),0)</f>
        <v>5</v>
      </c>
      <c r="N460" s="23">
        <f>IFERROR(VLOOKUP(MYRANKS_P[[#This Row],[IDFANGRAPHS]],STEAMER_P[],COLUMN(STEAMER_P[HR]),FALSE),0)</f>
        <v>1</v>
      </c>
      <c r="O460" s="23">
        <f>IFERROR(VLOOKUP(MYRANKS_P[[#This Row],[IDFANGRAPHS]],STEAMER_P[],COLUMN(STEAMER_P[SO]),FALSE),0)</f>
        <v>5</v>
      </c>
      <c r="P460" s="23">
        <f>IFERROR(VLOOKUP(MYRANKS_P[[#This Row],[IDFANGRAPHS]],STEAMER_P[],COLUMN(STEAMER_P[BB]),FALSE),0)</f>
        <v>3</v>
      </c>
      <c r="Q460" s="21">
        <f>IFERROR((MYRANKS_P[[#This Row],[ER]]*9)/MYRANKS_P[[#This Row],[IP]],0)</f>
        <v>5</v>
      </c>
      <c r="R460" s="21">
        <f>IFERROR((MYRANKS_P[[#This Row],[BB]]+MYRANKS_P[[#This Row],[H]])/MYRANKS_P[[#This Row],[IP]],0)</f>
        <v>1.4444444444444444</v>
      </c>
      <c r="S460" s="23">
        <f>MYRANKS_P[[#This Row],[W]]*P_PTS_W+MYRANKS_P[[#This Row],[L]]*P_PTS_L+MYRANKS_P[[#This Row],[IP]]*P_PTS_IP+MYRANKS_P[[#This Row],[SO]]*P_PTS_K+MYRANKS_P[[#This Row],[BB]]*P_PTS_BB+MYRANKS_P[[#This Row],[H]]*P_PTS_HA+MYRANKS_P[[#This Row],[SV]]*P_PTS_SV+MYRANKS_P[[#This Row],[HR]]*P_PTS_HRA+MYRANKS_P[[#This Row],[ER]]*P_PTS_ER</f>
        <v>0</v>
      </c>
      <c r="T460" s="23">
        <f>VLOOKUP(MYRANKS_P[[#This Row],[POS]],REPLACEMENT_LEVEL[],3,FALSE)</f>
        <v>0</v>
      </c>
      <c r="U460" s="23">
        <f>MYRANKS_P[[#This Row],[PROJ PTS]]-MYRANKS_P[[#This Row],[REPL LEVEL]]</f>
        <v>0</v>
      </c>
      <c r="V460" s="30">
        <f>RANK(MYRANKS_P[[#This Row],[POINTS OVER REPL]],MYRANKS_P[POINTS OVER REPL])</f>
        <v>1</v>
      </c>
      <c r="W460" s="29">
        <f>IF(MYRANKS_P[[#This Row],[RANK]]&lt;=TOTAL_PITCHERS_DRAFTED,MYRANKS_P[[#This Row],[POINTS OVER REPL]],0)</f>
        <v>0</v>
      </c>
      <c r="X460" s="35">
        <f>MYRANKS_P[[#This Row],[POINTS OVER REPL]]*DOLLAR_VALUE_PER_POINT+1</f>
        <v>1</v>
      </c>
      <c r="Y460" s="35"/>
      <c r="Z460" s="29">
        <f>IF(AND(MYRANKS_P[[#This Row],[RANK]]&lt;=(TOTAL_PITCHERS_DRAFTED-PITCHERS_BELOW_REPL_DRAFTED),MYRANKS_P[[#This Row],[$ACTUAL]]=""),MYRANKS_P[[#This Row],[POINTS OVER REPL]],0)</f>
        <v>0</v>
      </c>
      <c r="AA460" s="40">
        <f>IF(MYRANKS_P[[#This Row],[$ACTUAL]]="",MYRANKS_P[[#This Row],[POINTS OVER REPL]]*REMAINING_DOLLAR_VALUE_PER_POINT+1,0)</f>
        <v>1</v>
      </c>
    </row>
    <row r="461" spans="1:27" x14ac:dyDescent="0.25">
      <c r="A461" s="2" t="s">
        <v>13767</v>
      </c>
      <c r="B461" s="14" t="str">
        <f>VLOOKUP(MYRANKS_P[[#This Row],[PLAYERID]],PLAYERIDMAP2[],COLUMN(PLAYERIDMAP2[LASTNAME]),FALSE)</f>
        <v>Lynn</v>
      </c>
      <c r="C461" s="14" t="str">
        <f>VLOOKUP(MYRANKS_P[[#This Row],[PLAYERID]],PLAYERIDMAP2[],COLUMN(PLAYERIDMAP2[FIRSTNAME]),FALSE)</f>
        <v>Lance</v>
      </c>
      <c r="D461" s="14" t="str">
        <f>MYRANKS_P[[#This Row],[FNAME]]&amp;" "&amp;MYRANKS_P[[#This Row],[LNAME]]</f>
        <v>Lance Lynn</v>
      </c>
      <c r="E461" s="14" t="str">
        <f>VLOOKUP(MYRANKS_P[[#This Row],[PLAYERID]],PLAYERIDMAP2[],COLUMN(PLAYERIDMAP2[TEAM]),FALSE)</f>
        <v>STL</v>
      </c>
      <c r="F461" s="14" t="str">
        <f>VLOOKUP(MYRANKS_P[[#This Row],[PLAYERID]],PLAYERIDMAP2[],COLUMN(PLAYERIDMAP2[POS]),FALSE)</f>
        <v>P</v>
      </c>
      <c r="G461" s="14">
        <f>IFERROR(VALUE(VLOOKUP(MYRANKS_P[[#This Row],[PLAYERID]],PLAYERIDMAP2[],COLUMN(PLAYERIDMAP2[IDFANGRAPHS]),FALSE)),VLOOKUP(MYRANKS_P[[#This Row],[PLAYERID]],PLAYERIDMAP2[],COLUMN(PLAYERIDMAP2[IDFANGRAPHS]),FALSE))</f>
        <v>2520</v>
      </c>
      <c r="H461" s="23">
        <f>IFERROR(VLOOKUP(MYRANKS_P[[#This Row],[IDFANGRAPHS]],STEAMER_P[],COLUMN(STEAMER_P[W]),FALSE),0)</f>
        <v>0</v>
      </c>
      <c r="I461" s="23">
        <f>IFERROR(VLOOKUP(MYRANKS_P[[#This Row],[IDFANGRAPHS]],STEAMER_P[],COLUMN(STEAMER_P[L]),FALSE),0)</f>
        <v>0</v>
      </c>
      <c r="J461" s="23">
        <f>IFERROR(VLOOKUP(MYRANKS_P[[#This Row],[IDFANGRAPHS]],STEAMER_P[],COLUMN(STEAMER_P[SV]),FALSE),0)</f>
        <v>0</v>
      </c>
      <c r="K461" s="23">
        <f>IFERROR(VLOOKUP(MYRANKS_P[[#This Row],[IDFANGRAPHS]],STEAMER_P[],COLUMN(STEAMER_P[IP]),FALSE),0)</f>
        <v>1</v>
      </c>
      <c r="L461" s="23">
        <f>IFERROR(VLOOKUP(MYRANKS_P[[#This Row],[IDFANGRAPHS]],STEAMER_P[],COLUMN(STEAMER_P[H]),FALSE),0)</f>
        <v>1</v>
      </c>
      <c r="M461" s="23">
        <f>IFERROR(VLOOKUP(MYRANKS_P[[#This Row],[IDFANGRAPHS]],STEAMER_P[],COLUMN(STEAMER_P[ER]),FALSE),0)</f>
        <v>0</v>
      </c>
      <c r="N461" s="23">
        <f>IFERROR(VLOOKUP(MYRANKS_P[[#This Row],[IDFANGRAPHS]],STEAMER_P[],COLUMN(STEAMER_P[HR]),FALSE),0)</f>
        <v>0</v>
      </c>
      <c r="O461" s="23">
        <f>IFERROR(VLOOKUP(MYRANKS_P[[#This Row],[IDFANGRAPHS]],STEAMER_P[],COLUMN(STEAMER_P[SO]),FALSE),0)</f>
        <v>1</v>
      </c>
      <c r="P461" s="23">
        <f>IFERROR(VLOOKUP(MYRANKS_P[[#This Row],[IDFANGRAPHS]],STEAMER_P[],COLUMN(STEAMER_P[BB]),FALSE),0)</f>
        <v>0</v>
      </c>
      <c r="Q461" s="21">
        <f>IFERROR((MYRANKS_P[[#This Row],[ER]]*9)/MYRANKS_P[[#This Row],[IP]],0)</f>
        <v>0</v>
      </c>
      <c r="R461" s="21">
        <f>IFERROR((MYRANKS_P[[#This Row],[BB]]+MYRANKS_P[[#This Row],[H]])/MYRANKS_P[[#This Row],[IP]],0)</f>
        <v>1</v>
      </c>
      <c r="S461" s="23">
        <f>MYRANKS_P[[#This Row],[W]]*P_PTS_W+MYRANKS_P[[#This Row],[L]]*P_PTS_L+MYRANKS_P[[#This Row],[IP]]*P_PTS_IP+MYRANKS_P[[#This Row],[SO]]*P_PTS_K+MYRANKS_P[[#This Row],[BB]]*P_PTS_BB+MYRANKS_P[[#This Row],[H]]*P_PTS_HA+MYRANKS_P[[#This Row],[SV]]*P_PTS_SV+MYRANKS_P[[#This Row],[HR]]*P_PTS_HRA+MYRANKS_P[[#This Row],[ER]]*P_PTS_ER</f>
        <v>0</v>
      </c>
      <c r="T461" s="23">
        <f>VLOOKUP(MYRANKS_P[[#This Row],[POS]],REPLACEMENT_LEVEL[],3,FALSE)</f>
        <v>0</v>
      </c>
      <c r="U461" s="23">
        <f>MYRANKS_P[[#This Row],[PROJ PTS]]-MYRANKS_P[[#This Row],[REPL LEVEL]]</f>
        <v>0</v>
      </c>
      <c r="V461" s="30">
        <f>RANK(MYRANKS_P[[#This Row],[POINTS OVER REPL]],MYRANKS_P[POINTS OVER REPL])</f>
        <v>1</v>
      </c>
      <c r="W461" s="29">
        <f>IF(MYRANKS_P[[#This Row],[RANK]]&lt;=TOTAL_PITCHERS_DRAFTED,MYRANKS_P[[#This Row],[POINTS OVER REPL]],0)</f>
        <v>0</v>
      </c>
      <c r="X461" s="35">
        <f>MYRANKS_P[[#This Row],[POINTS OVER REPL]]*DOLLAR_VALUE_PER_POINT+1</f>
        <v>1</v>
      </c>
      <c r="Y461" s="35"/>
      <c r="Z461" s="29">
        <f>IF(AND(MYRANKS_P[[#This Row],[RANK]]&lt;=(TOTAL_PITCHERS_DRAFTED-PITCHERS_BELOW_REPL_DRAFTED),MYRANKS_P[[#This Row],[$ACTUAL]]=""),MYRANKS_P[[#This Row],[POINTS OVER REPL]],0)</f>
        <v>0</v>
      </c>
      <c r="AA461" s="40">
        <f>IF(MYRANKS_P[[#This Row],[$ACTUAL]]="",MYRANKS_P[[#This Row],[POINTS OVER REPL]]*REMAINING_DOLLAR_VALUE_PER_POINT+1,0)</f>
        <v>1</v>
      </c>
    </row>
    <row r="462" spans="1:27" x14ac:dyDescent="0.25">
      <c r="A462" s="2" t="s">
        <v>11585</v>
      </c>
      <c r="B462" s="14" t="str">
        <f>VLOOKUP(MYRANKS_P[[#This Row],[PLAYERID]],PLAYERIDMAP2[],COLUMN(PLAYERIDMAP2[LASTNAME]),FALSE)</f>
        <v>Burnett</v>
      </c>
      <c r="C462" s="14" t="str">
        <f>VLOOKUP(MYRANKS_P[[#This Row],[PLAYERID]],PLAYERIDMAP2[],COLUMN(PLAYERIDMAP2[FIRSTNAME]),FALSE)</f>
        <v>A.J.</v>
      </c>
      <c r="D462" s="14" t="str">
        <f>MYRANKS_P[[#This Row],[FNAME]]&amp;" "&amp;MYRANKS_P[[#This Row],[LNAME]]</f>
        <v>A.J. Burnett</v>
      </c>
      <c r="E462" s="14" t="str">
        <f>VLOOKUP(MYRANKS_P[[#This Row],[PLAYERID]],PLAYERIDMAP2[],COLUMN(PLAYERIDMAP2[TEAM]),FALSE)</f>
        <v>PIT</v>
      </c>
      <c r="F462" s="14" t="str">
        <f>VLOOKUP(MYRANKS_P[[#This Row],[PLAYERID]],PLAYERIDMAP2[],COLUMN(PLAYERIDMAP2[POS]),FALSE)</f>
        <v>P</v>
      </c>
      <c r="G462" s="14">
        <f>IFERROR(VALUE(VLOOKUP(MYRANKS_P[[#This Row],[PLAYERID]],PLAYERIDMAP2[],COLUMN(PLAYERIDMAP2[IDFANGRAPHS]),FALSE)),VLOOKUP(MYRANKS_P[[#This Row],[PLAYERID]],PLAYERIDMAP2[],COLUMN(PLAYERIDMAP2[IDFANGRAPHS]),FALSE))</f>
        <v>512</v>
      </c>
      <c r="H462" s="23">
        <f>IFERROR(VLOOKUP(MYRANKS_P[[#This Row],[IDFANGRAPHS]],STEAMER_P[],COLUMN(STEAMER_P[W]),FALSE),0)</f>
        <v>0</v>
      </c>
      <c r="I462" s="23">
        <f>IFERROR(VLOOKUP(MYRANKS_P[[#This Row],[IDFANGRAPHS]],STEAMER_P[],COLUMN(STEAMER_P[L]),FALSE),0)</f>
        <v>0</v>
      </c>
      <c r="J462" s="23">
        <f>IFERROR(VLOOKUP(MYRANKS_P[[#This Row],[IDFANGRAPHS]],STEAMER_P[],COLUMN(STEAMER_P[SV]),FALSE),0)</f>
        <v>0</v>
      </c>
      <c r="K462" s="23">
        <f>IFERROR(VLOOKUP(MYRANKS_P[[#This Row],[IDFANGRAPHS]],STEAMER_P[],COLUMN(STEAMER_P[IP]),FALSE),0)</f>
        <v>1</v>
      </c>
      <c r="L462" s="23">
        <f>IFERROR(VLOOKUP(MYRANKS_P[[#This Row],[IDFANGRAPHS]],STEAMER_P[],COLUMN(STEAMER_P[H]),FALSE),0)</f>
        <v>1</v>
      </c>
      <c r="M462" s="23">
        <f>IFERROR(VLOOKUP(MYRANKS_P[[#This Row],[IDFANGRAPHS]],STEAMER_P[],COLUMN(STEAMER_P[ER]),FALSE),0)</f>
        <v>0</v>
      </c>
      <c r="N462" s="23">
        <f>IFERROR(VLOOKUP(MYRANKS_P[[#This Row],[IDFANGRAPHS]],STEAMER_P[],COLUMN(STEAMER_P[HR]),FALSE),0)</f>
        <v>0</v>
      </c>
      <c r="O462" s="23">
        <f>IFERROR(VLOOKUP(MYRANKS_P[[#This Row],[IDFANGRAPHS]],STEAMER_P[],COLUMN(STEAMER_P[SO]),FALSE),0)</f>
        <v>1</v>
      </c>
      <c r="P462" s="23">
        <f>IFERROR(VLOOKUP(MYRANKS_P[[#This Row],[IDFANGRAPHS]],STEAMER_P[],COLUMN(STEAMER_P[BB]),FALSE),0)</f>
        <v>0</v>
      </c>
      <c r="Q462" s="21">
        <f>IFERROR((MYRANKS_P[[#This Row],[ER]]*9)/MYRANKS_P[[#This Row],[IP]],0)</f>
        <v>0</v>
      </c>
      <c r="R462" s="21">
        <f>IFERROR((MYRANKS_P[[#This Row],[BB]]+MYRANKS_P[[#This Row],[H]])/MYRANKS_P[[#This Row],[IP]],0)</f>
        <v>1</v>
      </c>
      <c r="S462" s="23">
        <f>MYRANKS_P[[#This Row],[W]]*P_PTS_W+MYRANKS_P[[#This Row],[L]]*P_PTS_L+MYRANKS_P[[#This Row],[IP]]*P_PTS_IP+MYRANKS_P[[#This Row],[SO]]*P_PTS_K+MYRANKS_P[[#This Row],[BB]]*P_PTS_BB+MYRANKS_P[[#This Row],[H]]*P_PTS_HA+MYRANKS_P[[#This Row],[SV]]*P_PTS_SV+MYRANKS_P[[#This Row],[HR]]*P_PTS_HRA+MYRANKS_P[[#This Row],[ER]]*P_PTS_ER</f>
        <v>0</v>
      </c>
      <c r="T462" s="23">
        <f>VLOOKUP(MYRANKS_P[[#This Row],[POS]],REPLACEMENT_LEVEL[],3,FALSE)</f>
        <v>0</v>
      </c>
      <c r="U462" s="23">
        <f>MYRANKS_P[[#This Row],[PROJ PTS]]-MYRANKS_P[[#This Row],[REPL LEVEL]]</f>
        <v>0</v>
      </c>
      <c r="V462" s="30">
        <f>RANK(MYRANKS_P[[#This Row],[POINTS OVER REPL]],MYRANKS_P[POINTS OVER REPL])</f>
        <v>1</v>
      </c>
      <c r="W462" s="29">
        <f>IF(MYRANKS_P[[#This Row],[RANK]]&lt;=TOTAL_PITCHERS_DRAFTED,MYRANKS_P[[#This Row],[POINTS OVER REPL]],0)</f>
        <v>0</v>
      </c>
      <c r="X462" s="35">
        <f>MYRANKS_P[[#This Row],[POINTS OVER REPL]]*DOLLAR_VALUE_PER_POINT+1</f>
        <v>1</v>
      </c>
      <c r="Y462" s="35"/>
      <c r="Z462" s="29">
        <f>IF(AND(MYRANKS_P[[#This Row],[RANK]]&lt;=(TOTAL_PITCHERS_DRAFTED-PITCHERS_BELOW_REPL_DRAFTED),MYRANKS_P[[#This Row],[$ACTUAL]]=""),MYRANKS_P[[#This Row],[POINTS OVER REPL]],0)</f>
        <v>0</v>
      </c>
      <c r="AA462" s="40">
        <f>IF(MYRANKS_P[[#This Row],[$ACTUAL]]="",MYRANKS_P[[#This Row],[POINTS OVER REPL]]*REMAINING_DOLLAR_VALUE_PER_POINT+1,0)</f>
        <v>1</v>
      </c>
    </row>
    <row r="463" spans="1:27" x14ac:dyDescent="0.25">
      <c r="A463" s="5" t="s">
        <v>14100</v>
      </c>
      <c r="B463" s="14" t="str">
        <f>VLOOKUP(MYRANKS_P[[#This Row],[PLAYERID]],PLAYERIDMAP2[],COLUMN(PLAYERIDMAP2[LASTNAME]),FALSE)</f>
        <v>Minor</v>
      </c>
      <c r="C463" s="14" t="str">
        <f>VLOOKUP(MYRANKS_P[[#This Row],[PLAYERID]],PLAYERIDMAP2[],COLUMN(PLAYERIDMAP2[FIRSTNAME]),FALSE)</f>
        <v>Mike</v>
      </c>
      <c r="D463" s="14" t="str">
        <f>MYRANKS_P[[#This Row],[FNAME]]&amp;" "&amp;MYRANKS_P[[#This Row],[LNAME]]</f>
        <v>Mike Minor</v>
      </c>
      <c r="E463" s="14" t="str">
        <f>VLOOKUP(MYRANKS_P[[#This Row],[PLAYERID]],PLAYERIDMAP2[],COLUMN(PLAYERIDMAP2[TEAM]),FALSE)</f>
        <v>ATL</v>
      </c>
      <c r="F463" s="14" t="str">
        <f>VLOOKUP(MYRANKS_P[[#This Row],[PLAYERID]],PLAYERIDMAP2[],COLUMN(PLAYERIDMAP2[POS]),FALSE)</f>
        <v>P</v>
      </c>
      <c r="G463" s="14">
        <f>IFERROR(VALUE(VLOOKUP(MYRANKS_P[[#This Row],[PLAYERID]],PLAYERIDMAP2[],COLUMN(PLAYERIDMAP2[IDFANGRAPHS]),FALSE)),VLOOKUP(MYRANKS_P[[#This Row],[PLAYERID]],PLAYERIDMAP2[],COLUMN(PLAYERIDMAP2[IDFANGRAPHS]),FALSE))</f>
        <v>10021</v>
      </c>
      <c r="H463" s="23">
        <f>IFERROR(VLOOKUP(MYRANKS_P[[#This Row],[IDFANGRAPHS]],STEAMER_P[],COLUMN(STEAMER_P[W]),FALSE),0)</f>
        <v>0</v>
      </c>
      <c r="I463" s="23">
        <f>IFERROR(VLOOKUP(MYRANKS_P[[#This Row],[IDFANGRAPHS]],STEAMER_P[],COLUMN(STEAMER_P[L]),FALSE),0)</f>
        <v>0</v>
      </c>
      <c r="J463" s="23">
        <f>IFERROR(VLOOKUP(MYRANKS_P[[#This Row],[IDFANGRAPHS]],STEAMER_P[],COLUMN(STEAMER_P[SV]),FALSE),0)</f>
        <v>0</v>
      </c>
      <c r="K463" s="23">
        <f>IFERROR(VLOOKUP(MYRANKS_P[[#This Row],[IDFANGRAPHS]],STEAMER_P[],COLUMN(STEAMER_P[IP]),FALSE),0)</f>
        <v>1</v>
      </c>
      <c r="L463" s="23">
        <f>IFERROR(VLOOKUP(MYRANKS_P[[#This Row],[IDFANGRAPHS]],STEAMER_P[],COLUMN(STEAMER_P[H]),FALSE),0)</f>
        <v>1</v>
      </c>
      <c r="M463" s="23">
        <f>IFERROR(VLOOKUP(MYRANKS_P[[#This Row],[IDFANGRAPHS]],STEAMER_P[],COLUMN(STEAMER_P[ER]),FALSE),0)</f>
        <v>0</v>
      </c>
      <c r="N463" s="23">
        <f>IFERROR(VLOOKUP(MYRANKS_P[[#This Row],[IDFANGRAPHS]],STEAMER_P[],COLUMN(STEAMER_P[HR]),FALSE),0)</f>
        <v>0</v>
      </c>
      <c r="O463" s="23">
        <f>IFERROR(VLOOKUP(MYRANKS_P[[#This Row],[IDFANGRAPHS]],STEAMER_P[],COLUMN(STEAMER_P[SO]),FALSE),0)</f>
        <v>1</v>
      </c>
      <c r="P463" s="23">
        <f>IFERROR(VLOOKUP(MYRANKS_P[[#This Row],[IDFANGRAPHS]],STEAMER_P[],COLUMN(STEAMER_P[BB]),FALSE),0)</f>
        <v>0</v>
      </c>
      <c r="Q463" s="21">
        <f>IFERROR((MYRANKS_P[[#This Row],[ER]]*9)/MYRANKS_P[[#This Row],[IP]],0)</f>
        <v>0</v>
      </c>
      <c r="R463" s="21">
        <f>IFERROR((MYRANKS_P[[#This Row],[BB]]+MYRANKS_P[[#This Row],[H]])/MYRANKS_P[[#This Row],[IP]],0)</f>
        <v>1</v>
      </c>
      <c r="S463" s="23">
        <f>MYRANKS_P[[#This Row],[W]]*P_PTS_W+MYRANKS_P[[#This Row],[L]]*P_PTS_L+MYRANKS_P[[#This Row],[IP]]*P_PTS_IP+MYRANKS_P[[#This Row],[SO]]*P_PTS_K+MYRANKS_P[[#This Row],[BB]]*P_PTS_BB+MYRANKS_P[[#This Row],[H]]*P_PTS_HA+MYRANKS_P[[#This Row],[SV]]*P_PTS_SV+MYRANKS_P[[#This Row],[HR]]*P_PTS_HRA+MYRANKS_P[[#This Row],[ER]]*P_PTS_ER</f>
        <v>0</v>
      </c>
      <c r="T463" s="23">
        <f>VLOOKUP(MYRANKS_P[[#This Row],[POS]],REPLACEMENT_LEVEL[],3,FALSE)</f>
        <v>0</v>
      </c>
      <c r="U463" s="23">
        <f>MYRANKS_P[[#This Row],[PROJ PTS]]-MYRANKS_P[[#This Row],[REPL LEVEL]]</f>
        <v>0</v>
      </c>
      <c r="V463" s="30">
        <f>RANK(MYRANKS_P[[#This Row],[POINTS OVER REPL]],MYRANKS_P[POINTS OVER REPL])</f>
        <v>1</v>
      </c>
      <c r="W463" s="29">
        <f>IF(MYRANKS_P[[#This Row],[RANK]]&lt;=TOTAL_PITCHERS_DRAFTED,MYRANKS_P[[#This Row],[POINTS OVER REPL]],0)</f>
        <v>0</v>
      </c>
      <c r="X463" s="35">
        <f>MYRANKS_P[[#This Row],[POINTS OVER REPL]]*DOLLAR_VALUE_PER_POINT+1</f>
        <v>1</v>
      </c>
      <c r="Y463" s="35"/>
      <c r="Z463" s="29">
        <f>IF(AND(MYRANKS_P[[#This Row],[RANK]]&lt;=(TOTAL_PITCHERS_DRAFTED-PITCHERS_BELOW_REPL_DRAFTED),MYRANKS_P[[#This Row],[$ACTUAL]]=""),MYRANKS_P[[#This Row],[POINTS OVER REPL]],0)</f>
        <v>0</v>
      </c>
      <c r="AA463" s="40">
        <f>IF(MYRANKS_P[[#This Row],[$ACTUAL]]="",MYRANKS_P[[#This Row],[POINTS OVER REPL]]*REMAINING_DOLLAR_VALUE_PER_POINT+1,0)</f>
        <v>1</v>
      </c>
    </row>
    <row r="464" spans="1:27" x14ac:dyDescent="0.25">
      <c r="A464" s="9" t="s">
        <v>12960</v>
      </c>
      <c r="B464" s="14" t="str">
        <f>VLOOKUP(MYRANKS_P[[#This Row],[PLAYERID]],PLAYERIDMAP2[],COLUMN(PLAYERIDMAP2[LASTNAME]),FALSE)</f>
        <v>Haren</v>
      </c>
      <c r="C464" s="14" t="str">
        <f>VLOOKUP(MYRANKS_P[[#This Row],[PLAYERID]],PLAYERIDMAP2[],COLUMN(PLAYERIDMAP2[FIRSTNAME]),FALSE)</f>
        <v>Dan</v>
      </c>
      <c r="D464" s="14" t="str">
        <f>MYRANKS_P[[#This Row],[FNAME]]&amp;" "&amp;MYRANKS_P[[#This Row],[LNAME]]</f>
        <v>Dan Haren</v>
      </c>
      <c r="E464" s="14" t="str">
        <f>VLOOKUP(MYRANKS_P[[#This Row],[PLAYERID]],PLAYERIDMAP2[],COLUMN(PLAYERIDMAP2[TEAM]),FALSE)</f>
        <v>CHC</v>
      </c>
      <c r="F464" s="14" t="str">
        <f>VLOOKUP(MYRANKS_P[[#This Row],[PLAYERID]],PLAYERIDMAP2[],COLUMN(PLAYERIDMAP2[POS]),FALSE)</f>
        <v>P</v>
      </c>
      <c r="G464" s="14">
        <f>IFERROR(VALUE(VLOOKUP(MYRANKS_P[[#This Row],[PLAYERID]],PLAYERIDMAP2[],COLUMN(PLAYERIDMAP2[IDFANGRAPHS]),FALSE)),VLOOKUP(MYRANKS_P[[#This Row],[PLAYERID]],PLAYERIDMAP2[],COLUMN(PLAYERIDMAP2[IDFANGRAPHS]),FALSE))</f>
        <v>1757</v>
      </c>
      <c r="H464" s="23">
        <f>IFERROR(VLOOKUP(MYRANKS_P[[#This Row],[IDFANGRAPHS]],STEAMER_P[],COLUMN(STEAMER_P[W]),FALSE),0)</f>
        <v>0</v>
      </c>
      <c r="I464" s="23">
        <f>IFERROR(VLOOKUP(MYRANKS_P[[#This Row],[IDFANGRAPHS]],STEAMER_P[],COLUMN(STEAMER_P[L]),FALSE),0)</f>
        <v>0</v>
      </c>
      <c r="J464" s="23">
        <f>IFERROR(VLOOKUP(MYRANKS_P[[#This Row],[IDFANGRAPHS]],STEAMER_P[],COLUMN(STEAMER_P[SV]),FALSE),0)</f>
        <v>0</v>
      </c>
      <c r="K464" s="23">
        <f>IFERROR(VLOOKUP(MYRANKS_P[[#This Row],[IDFANGRAPHS]],STEAMER_P[],COLUMN(STEAMER_P[IP]),FALSE),0)</f>
        <v>1</v>
      </c>
      <c r="L464" s="23">
        <f>IFERROR(VLOOKUP(MYRANKS_P[[#This Row],[IDFANGRAPHS]],STEAMER_P[],COLUMN(STEAMER_P[H]),FALSE),0)</f>
        <v>1</v>
      </c>
      <c r="M464" s="23">
        <f>IFERROR(VLOOKUP(MYRANKS_P[[#This Row],[IDFANGRAPHS]],STEAMER_P[],COLUMN(STEAMER_P[ER]),FALSE),0)</f>
        <v>0</v>
      </c>
      <c r="N464" s="23">
        <f>IFERROR(VLOOKUP(MYRANKS_P[[#This Row],[IDFANGRAPHS]],STEAMER_P[],COLUMN(STEAMER_P[HR]),FALSE),0)</f>
        <v>0</v>
      </c>
      <c r="O464" s="23">
        <f>IFERROR(VLOOKUP(MYRANKS_P[[#This Row],[IDFANGRAPHS]],STEAMER_P[],COLUMN(STEAMER_P[SO]),FALSE),0)</f>
        <v>1</v>
      </c>
      <c r="P464" s="23">
        <f>IFERROR(VLOOKUP(MYRANKS_P[[#This Row],[IDFANGRAPHS]],STEAMER_P[],COLUMN(STEAMER_P[BB]),FALSE),0)</f>
        <v>0</v>
      </c>
      <c r="Q464" s="21">
        <f>IFERROR((MYRANKS_P[[#This Row],[ER]]*9)/MYRANKS_P[[#This Row],[IP]],0)</f>
        <v>0</v>
      </c>
      <c r="R464" s="21">
        <f>IFERROR((MYRANKS_P[[#This Row],[BB]]+MYRANKS_P[[#This Row],[H]])/MYRANKS_P[[#This Row],[IP]],0)</f>
        <v>1</v>
      </c>
      <c r="S464" s="23">
        <f>MYRANKS_P[[#This Row],[W]]*P_PTS_W+MYRANKS_P[[#This Row],[L]]*P_PTS_L+MYRANKS_P[[#This Row],[IP]]*P_PTS_IP+MYRANKS_P[[#This Row],[SO]]*P_PTS_K+MYRANKS_P[[#This Row],[BB]]*P_PTS_BB+MYRANKS_P[[#This Row],[H]]*P_PTS_HA+MYRANKS_P[[#This Row],[SV]]*P_PTS_SV+MYRANKS_P[[#This Row],[HR]]*P_PTS_HRA+MYRANKS_P[[#This Row],[ER]]*P_PTS_ER</f>
        <v>0</v>
      </c>
      <c r="T464" s="23">
        <f>VLOOKUP(MYRANKS_P[[#This Row],[POS]],REPLACEMENT_LEVEL[],3,FALSE)</f>
        <v>0</v>
      </c>
      <c r="U464" s="23">
        <f>MYRANKS_P[[#This Row],[PROJ PTS]]-MYRANKS_P[[#This Row],[REPL LEVEL]]</f>
        <v>0</v>
      </c>
      <c r="V464" s="30">
        <f>RANK(MYRANKS_P[[#This Row],[POINTS OVER REPL]],MYRANKS_P[POINTS OVER REPL])</f>
        <v>1</v>
      </c>
      <c r="W464" s="29">
        <f>IF(MYRANKS_P[[#This Row],[RANK]]&lt;=TOTAL_PITCHERS_DRAFTED,MYRANKS_P[[#This Row],[POINTS OVER REPL]],0)</f>
        <v>0</v>
      </c>
      <c r="X464" s="35">
        <f>MYRANKS_P[[#This Row],[POINTS OVER REPL]]*DOLLAR_VALUE_PER_POINT+1</f>
        <v>1</v>
      </c>
      <c r="Y464" s="35"/>
      <c r="Z464" s="29">
        <f>IF(AND(MYRANKS_P[[#This Row],[RANK]]&lt;=(TOTAL_PITCHERS_DRAFTED-PITCHERS_BELOW_REPL_DRAFTED),MYRANKS_P[[#This Row],[$ACTUAL]]=""),MYRANKS_P[[#This Row],[POINTS OVER REPL]],0)</f>
        <v>0</v>
      </c>
      <c r="AA464" s="40">
        <f>IF(MYRANKS_P[[#This Row],[$ACTUAL]]="",MYRANKS_P[[#This Row],[POINTS OVER REPL]]*REMAINING_DOLLAR_VALUE_PER_POINT+1,0)</f>
        <v>1</v>
      </c>
    </row>
    <row r="465" spans="1:27" x14ac:dyDescent="0.25">
      <c r="A465" s="89" t="s">
        <v>15684</v>
      </c>
      <c r="B465" s="90" t="str">
        <f>VLOOKUP(MYRANKS_P[[#This Row],[PLAYERID]],PLAYERIDMAP2[],COLUMN(PLAYERIDMAP2[LASTNAME]),FALSE)</f>
        <v>Vargas</v>
      </c>
      <c r="C465" s="90" t="str">
        <f>VLOOKUP(MYRANKS_P[[#This Row],[PLAYERID]],PLAYERIDMAP2[],COLUMN(PLAYERIDMAP2[FIRSTNAME]),FALSE)</f>
        <v>Jason</v>
      </c>
      <c r="D465" s="90" t="str">
        <f>MYRANKS_P[[#This Row],[FNAME]]&amp;" "&amp;MYRANKS_P[[#This Row],[LNAME]]</f>
        <v>Jason Vargas</v>
      </c>
      <c r="E465" s="90" t="str">
        <f>VLOOKUP(MYRANKS_P[[#This Row],[PLAYERID]],PLAYERIDMAP2[],COLUMN(PLAYERIDMAP2[TEAM]),FALSE)</f>
        <v>KC</v>
      </c>
      <c r="F465" s="90" t="str">
        <f>VLOOKUP(MYRANKS_P[[#This Row],[PLAYERID]],PLAYERIDMAP2[],COLUMN(PLAYERIDMAP2[POS]),FALSE)</f>
        <v>P</v>
      </c>
      <c r="G465" s="90">
        <f>IFERROR(VALUE(VLOOKUP(MYRANKS_P[[#This Row],[PLAYERID]],PLAYERIDMAP2[],COLUMN(PLAYERIDMAP2[IDFANGRAPHS]),FALSE)),VLOOKUP(MYRANKS_P[[#This Row],[PLAYERID]],PLAYERIDMAP2[],COLUMN(PLAYERIDMAP2[IDFANGRAPHS]),FALSE))</f>
        <v>8044</v>
      </c>
      <c r="H465" s="23">
        <f>IFERROR(VLOOKUP(MYRANKS_P[[#This Row],[IDFANGRAPHS]],STEAMER_P[],COLUMN(STEAMER_P[W]),FALSE),0)</f>
        <v>0</v>
      </c>
      <c r="I465" s="23">
        <f>IFERROR(VLOOKUP(MYRANKS_P[[#This Row],[IDFANGRAPHS]],STEAMER_P[],COLUMN(STEAMER_P[L]),FALSE),0)</f>
        <v>0</v>
      </c>
      <c r="J465" s="23">
        <f>IFERROR(VLOOKUP(MYRANKS_P[[#This Row],[IDFANGRAPHS]],STEAMER_P[],COLUMN(STEAMER_P[SV]),FALSE),0)</f>
        <v>0</v>
      </c>
      <c r="K465" s="23">
        <f>IFERROR(VLOOKUP(MYRANKS_P[[#This Row],[IDFANGRAPHS]],STEAMER_P[],COLUMN(STEAMER_P[IP]),FALSE),0)</f>
        <v>1</v>
      </c>
      <c r="L465" s="23">
        <f>IFERROR(VLOOKUP(MYRANKS_P[[#This Row],[IDFANGRAPHS]],STEAMER_P[],COLUMN(STEAMER_P[H]),FALSE),0)</f>
        <v>1</v>
      </c>
      <c r="M465" s="23">
        <f>IFERROR(VLOOKUP(MYRANKS_P[[#This Row],[IDFANGRAPHS]],STEAMER_P[],COLUMN(STEAMER_P[ER]),FALSE),0)</f>
        <v>0</v>
      </c>
      <c r="N465" s="23">
        <f>IFERROR(VLOOKUP(MYRANKS_P[[#This Row],[IDFANGRAPHS]],STEAMER_P[],COLUMN(STEAMER_P[HR]),FALSE),0)</f>
        <v>0</v>
      </c>
      <c r="O465" s="23">
        <f>IFERROR(VLOOKUP(MYRANKS_P[[#This Row],[IDFANGRAPHS]],STEAMER_P[],COLUMN(STEAMER_P[SO]),FALSE),0)</f>
        <v>1</v>
      </c>
      <c r="P465" s="23">
        <f>IFERROR(VLOOKUP(MYRANKS_P[[#This Row],[IDFANGRAPHS]],STEAMER_P[],COLUMN(STEAMER_P[BB]),FALSE),0)</f>
        <v>0</v>
      </c>
      <c r="Q465" s="82">
        <f>IFERROR((MYRANKS_P[[#This Row],[ER]]*9)/MYRANKS_P[[#This Row],[IP]],0)</f>
        <v>0</v>
      </c>
      <c r="R465" s="82">
        <f>IFERROR((MYRANKS_P[[#This Row],[BB]]+MYRANKS_P[[#This Row],[H]])/MYRANKS_P[[#This Row],[IP]],0)</f>
        <v>1</v>
      </c>
      <c r="S465" s="81">
        <f>MYRANKS_P[[#This Row],[W]]*P_PTS_W+MYRANKS_P[[#This Row],[L]]*P_PTS_L+MYRANKS_P[[#This Row],[IP]]*P_PTS_IP+MYRANKS_P[[#This Row],[SO]]*P_PTS_K+MYRANKS_P[[#This Row],[BB]]*P_PTS_BB+MYRANKS_P[[#This Row],[H]]*P_PTS_HA+MYRANKS_P[[#This Row],[SV]]*P_PTS_SV+MYRANKS_P[[#This Row],[HR]]*P_PTS_HRA+MYRANKS_P[[#This Row],[ER]]*P_PTS_ER</f>
        <v>0</v>
      </c>
      <c r="T465" s="81">
        <f>VLOOKUP(MYRANKS_P[[#This Row],[POS]],REPLACEMENT_LEVEL[],3,FALSE)</f>
        <v>0</v>
      </c>
      <c r="U465" s="81">
        <f>MYRANKS_P[[#This Row],[PROJ PTS]]-MYRANKS_P[[#This Row],[REPL LEVEL]]</f>
        <v>0</v>
      </c>
      <c r="V465" s="80">
        <f>RANK(MYRANKS_P[[#This Row],[POINTS OVER REPL]],MYRANKS_P[POINTS OVER REPL])</f>
        <v>1</v>
      </c>
      <c r="W465" s="81">
        <f>IF(MYRANKS_P[[#This Row],[RANK]]&lt;=TOTAL_PITCHERS_DRAFTED,MYRANKS_P[[#This Row],[POINTS OVER REPL]],0)</f>
        <v>0</v>
      </c>
      <c r="X465" s="83">
        <f>MYRANKS_P[[#This Row],[POINTS OVER REPL]]*DOLLAR_VALUE_PER_POINT+1</f>
        <v>1</v>
      </c>
      <c r="Y465" s="83"/>
      <c r="Z465" s="81">
        <f>IF(AND(MYRANKS_P[[#This Row],[RANK]]&lt;=(TOTAL_PITCHERS_DRAFTED-PITCHERS_BELOW_REPL_DRAFTED),MYRANKS_P[[#This Row],[$ACTUAL]]=""),MYRANKS_P[[#This Row],[POINTS OVER REPL]],0)</f>
        <v>0</v>
      </c>
      <c r="AA465" s="84">
        <f>IF(MYRANKS_P[[#This Row],[$ACTUAL]]="",MYRANKS_P[[#This Row],[POINTS OVER REPL]]*REMAINING_DOLLAR_VALUE_PER_POINT+1,0)</f>
        <v>1</v>
      </c>
    </row>
    <row r="466" spans="1:27" x14ac:dyDescent="0.25">
      <c r="A466" s="2" t="s">
        <v>13165</v>
      </c>
      <c r="B466" s="14" t="str">
        <f>VLOOKUP(MYRANKS_P[[#This Row],[PLAYERID]],PLAYERIDMAP2[],COLUMN(PLAYERIDMAP2[LASTNAME]),FALSE)</f>
        <v>Hudson</v>
      </c>
      <c r="C466" s="14" t="str">
        <f>VLOOKUP(MYRANKS_P[[#This Row],[PLAYERID]],PLAYERIDMAP2[],COLUMN(PLAYERIDMAP2[FIRSTNAME]),FALSE)</f>
        <v>Tim</v>
      </c>
      <c r="D466" s="14" t="str">
        <f>MYRANKS_P[[#This Row],[FNAME]]&amp;" "&amp;MYRANKS_P[[#This Row],[LNAME]]</f>
        <v>Tim Hudson</v>
      </c>
      <c r="E466" s="14" t="str">
        <f>VLOOKUP(MYRANKS_P[[#This Row],[PLAYERID]],PLAYERIDMAP2[],COLUMN(PLAYERIDMAP2[TEAM]),FALSE)</f>
        <v>SF</v>
      </c>
      <c r="F466" s="14" t="str">
        <f>VLOOKUP(MYRANKS_P[[#This Row],[PLAYERID]],PLAYERIDMAP2[],COLUMN(PLAYERIDMAP2[POS]),FALSE)</f>
        <v>P</v>
      </c>
      <c r="G466" s="14">
        <f>IFERROR(VALUE(VLOOKUP(MYRANKS_P[[#This Row],[PLAYERID]],PLAYERIDMAP2[],COLUMN(PLAYERIDMAP2[IDFANGRAPHS]),FALSE)),VLOOKUP(MYRANKS_P[[#This Row],[PLAYERID]],PLAYERIDMAP2[],COLUMN(PLAYERIDMAP2[IDFANGRAPHS]),FALSE))</f>
        <v>921</v>
      </c>
      <c r="H466" s="23">
        <f>IFERROR(VLOOKUP(MYRANKS_P[[#This Row],[IDFANGRAPHS]],STEAMER_P[],COLUMN(STEAMER_P[W]),FALSE),0)</f>
        <v>0</v>
      </c>
      <c r="I466" s="23">
        <f>IFERROR(VLOOKUP(MYRANKS_P[[#This Row],[IDFANGRAPHS]],STEAMER_P[],COLUMN(STEAMER_P[L]),FALSE),0)</f>
        <v>0</v>
      </c>
      <c r="J466" s="23">
        <f>IFERROR(VLOOKUP(MYRANKS_P[[#This Row],[IDFANGRAPHS]],STEAMER_P[],COLUMN(STEAMER_P[SV]),FALSE),0)</f>
        <v>0</v>
      </c>
      <c r="K466" s="23">
        <f>IFERROR(VLOOKUP(MYRANKS_P[[#This Row],[IDFANGRAPHS]],STEAMER_P[],COLUMN(STEAMER_P[IP]),FALSE),0)</f>
        <v>1</v>
      </c>
      <c r="L466" s="23">
        <f>IFERROR(VLOOKUP(MYRANKS_P[[#This Row],[IDFANGRAPHS]],STEAMER_P[],COLUMN(STEAMER_P[H]),FALSE),0)</f>
        <v>1</v>
      </c>
      <c r="M466" s="23">
        <f>IFERROR(VLOOKUP(MYRANKS_P[[#This Row],[IDFANGRAPHS]],STEAMER_P[],COLUMN(STEAMER_P[ER]),FALSE),0)</f>
        <v>0</v>
      </c>
      <c r="N466" s="23">
        <f>IFERROR(VLOOKUP(MYRANKS_P[[#This Row],[IDFANGRAPHS]],STEAMER_P[],COLUMN(STEAMER_P[HR]),FALSE),0)</f>
        <v>0</v>
      </c>
      <c r="O466" s="23">
        <f>IFERROR(VLOOKUP(MYRANKS_P[[#This Row],[IDFANGRAPHS]],STEAMER_P[],COLUMN(STEAMER_P[SO]),FALSE),0)</f>
        <v>1</v>
      </c>
      <c r="P466" s="23">
        <f>IFERROR(VLOOKUP(MYRANKS_P[[#This Row],[IDFANGRAPHS]],STEAMER_P[],COLUMN(STEAMER_P[BB]),FALSE),0)</f>
        <v>0</v>
      </c>
      <c r="Q466" s="21">
        <f>IFERROR((MYRANKS_P[[#This Row],[ER]]*9)/MYRANKS_P[[#This Row],[IP]],0)</f>
        <v>0</v>
      </c>
      <c r="R466" s="21">
        <f>IFERROR((MYRANKS_P[[#This Row],[BB]]+MYRANKS_P[[#This Row],[H]])/MYRANKS_P[[#This Row],[IP]],0)</f>
        <v>1</v>
      </c>
      <c r="S466" s="23">
        <f>MYRANKS_P[[#This Row],[W]]*P_PTS_W+MYRANKS_P[[#This Row],[L]]*P_PTS_L+MYRANKS_P[[#This Row],[IP]]*P_PTS_IP+MYRANKS_P[[#This Row],[SO]]*P_PTS_K+MYRANKS_P[[#This Row],[BB]]*P_PTS_BB+MYRANKS_P[[#This Row],[H]]*P_PTS_HA+MYRANKS_P[[#This Row],[SV]]*P_PTS_SV+MYRANKS_P[[#This Row],[HR]]*P_PTS_HRA+MYRANKS_P[[#This Row],[ER]]*P_PTS_ER</f>
        <v>0</v>
      </c>
      <c r="T466" s="23">
        <f>VLOOKUP(MYRANKS_P[[#This Row],[POS]],REPLACEMENT_LEVEL[],3,FALSE)</f>
        <v>0</v>
      </c>
      <c r="U466" s="23">
        <f>MYRANKS_P[[#This Row],[PROJ PTS]]-MYRANKS_P[[#This Row],[REPL LEVEL]]</f>
        <v>0</v>
      </c>
      <c r="V466" s="30">
        <f>RANK(MYRANKS_P[[#This Row],[POINTS OVER REPL]],MYRANKS_P[POINTS OVER REPL])</f>
        <v>1</v>
      </c>
      <c r="W466" s="29">
        <f>IF(MYRANKS_P[[#This Row],[RANK]]&lt;=TOTAL_PITCHERS_DRAFTED,MYRANKS_P[[#This Row],[POINTS OVER REPL]],0)</f>
        <v>0</v>
      </c>
      <c r="X466" s="35">
        <f>MYRANKS_P[[#This Row],[POINTS OVER REPL]]*DOLLAR_VALUE_PER_POINT+1</f>
        <v>1</v>
      </c>
      <c r="Y466" s="35"/>
      <c r="Z466" s="29">
        <f>IF(AND(MYRANKS_P[[#This Row],[RANK]]&lt;=(TOTAL_PITCHERS_DRAFTED-PITCHERS_BELOW_REPL_DRAFTED),MYRANKS_P[[#This Row],[$ACTUAL]]=""),MYRANKS_P[[#This Row],[POINTS OVER REPL]],0)</f>
        <v>0</v>
      </c>
      <c r="AA466" s="40">
        <f>IF(MYRANKS_P[[#This Row],[$ACTUAL]]="",MYRANKS_P[[#This Row],[POINTS OVER REPL]]*REMAINING_DOLLAR_VALUE_PER_POINT+1,0)</f>
        <v>1</v>
      </c>
    </row>
    <row r="467" spans="1:27" x14ac:dyDescent="0.25">
      <c r="A467" s="4" t="s">
        <v>14306</v>
      </c>
      <c r="B467" s="14" t="str">
        <f>VLOOKUP(MYRANKS_P[[#This Row],[PLAYERID]],PLAYERIDMAP2[],COLUMN(PLAYERIDMAP2[LASTNAME]),FALSE)</f>
        <v>Noesi</v>
      </c>
      <c r="C467" s="14" t="str">
        <f>VLOOKUP(MYRANKS_P[[#This Row],[PLAYERID]],PLAYERIDMAP2[],COLUMN(PLAYERIDMAP2[FIRSTNAME]),FALSE)</f>
        <v>Hector</v>
      </c>
      <c r="D467" s="14" t="str">
        <f>MYRANKS_P[[#This Row],[FNAME]]&amp;" "&amp;MYRANKS_P[[#This Row],[LNAME]]</f>
        <v>Hector Noesi</v>
      </c>
      <c r="E467" s="14" t="str">
        <f>VLOOKUP(MYRANKS_P[[#This Row],[PLAYERID]],PLAYERIDMAP2[],COLUMN(PLAYERIDMAP2[TEAM]),FALSE)</f>
        <v>CHW</v>
      </c>
      <c r="F467" s="14" t="str">
        <f>VLOOKUP(MYRANKS_P[[#This Row],[PLAYERID]],PLAYERIDMAP2[],COLUMN(PLAYERIDMAP2[POS]),FALSE)</f>
        <v>P</v>
      </c>
      <c r="G467" s="14">
        <f>IFERROR(VALUE(VLOOKUP(MYRANKS_P[[#This Row],[PLAYERID]],PLAYERIDMAP2[],COLUMN(PLAYERIDMAP2[IDFANGRAPHS]),FALSE)),VLOOKUP(MYRANKS_P[[#This Row],[PLAYERID]],PLAYERIDMAP2[],COLUMN(PLAYERIDMAP2[IDFANGRAPHS]),FALSE))</f>
        <v>3292</v>
      </c>
      <c r="H467" s="23">
        <f>IFERROR(VLOOKUP(MYRANKS_P[[#This Row],[IDFANGRAPHS]],STEAMER_P[],COLUMN(STEAMER_P[W]),FALSE),0)</f>
        <v>0</v>
      </c>
      <c r="I467" s="23">
        <f>IFERROR(VLOOKUP(MYRANKS_P[[#This Row],[IDFANGRAPHS]],STEAMER_P[],COLUMN(STEAMER_P[L]),FALSE),0)</f>
        <v>0</v>
      </c>
      <c r="J467" s="23">
        <f>IFERROR(VLOOKUP(MYRANKS_P[[#This Row],[IDFANGRAPHS]],STEAMER_P[],COLUMN(STEAMER_P[SV]),FALSE),0)</f>
        <v>0</v>
      </c>
      <c r="K467" s="23">
        <f>IFERROR(VLOOKUP(MYRANKS_P[[#This Row],[IDFANGRAPHS]],STEAMER_P[],COLUMN(STEAMER_P[IP]),FALSE),0)</f>
        <v>1</v>
      </c>
      <c r="L467" s="23">
        <f>IFERROR(VLOOKUP(MYRANKS_P[[#This Row],[IDFANGRAPHS]],STEAMER_P[],COLUMN(STEAMER_P[H]),FALSE),0)</f>
        <v>1</v>
      </c>
      <c r="M467" s="23">
        <f>IFERROR(VLOOKUP(MYRANKS_P[[#This Row],[IDFANGRAPHS]],STEAMER_P[],COLUMN(STEAMER_P[ER]),FALSE),0)</f>
        <v>1</v>
      </c>
      <c r="N467" s="23">
        <f>IFERROR(VLOOKUP(MYRANKS_P[[#This Row],[IDFANGRAPHS]],STEAMER_P[],COLUMN(STEAMER_P[HR]),FALSE),0)</f>
        <v>0</v>
      </c>
      <c r="O467" s="23">
        <f>IFERROR(VLOOKUP(MYRANKS_P[[#This Row],[IDFANGRAPHS]],STEAMER_P[],COLUMN(STEAMER_P[SO]),FALSE),0)</f>
        <v>1</v>
      </c>
      <c r="P467" s="23">
        <f>IFERROR(VLOOKUP(MYRANKS_P[[#This Row],[IDFANGRAPHS]],STEAMER_P[],COLUMN(STEAMER_P[BB]),FALSE),0)</f>
        <v>0</v>
      </c>
      <c r="Q467" s="21">
        <f>IFERROR((MYRANKS_P[[#This Row],[ER]]*9)/MYRANKS_P[[#This Row],[IP]],0)</f>
        <v>9</v>
      </c>
      <c r="R467" s="21">
        <f>IFERROR((MYRANKS_P[[#This Row],[BB]]+MYRANKS_P[[#This Row],[H]])/MYRANKS_P[[#This Row],[IP]],0)</f>
        <v>1</v>
      </c>
      <c r="S467" s="23">
        <f>MYRANKS_P[[#This Row],[W]]*P_PTS_W+MYRANKS_P[[#This Row],[L]]*P_PTS_L+MYRANKS_P[[#This Row],[IP]]*P_PTS_IP+MYRANKS_P[[#This Row],[SO]]*P_PTS_K+MYRANKS_P[[#This Row],[BB]]*P_PTS_BB+MYRANKS_P[[#This Row],[H]]*P_PTS_HA+MYRANKS_P[[#This Row],[SV]]*P_PTS_SV+MYRANKS_P[[#This Row],[HR]]*P_PTS_HRA+MYRANKS_P[[#This Row],[ER]]*P_PTS_ER</f>
        <v>0</v>
      </c>
      <c r="T467" s="23">
        <f>VLOOKUP(MYRANKS_P[[#This Row],[POS]],REPLACEMENT_LEVEL[],3,FALSE)</f>
        <v>0</v>
      </c>
      <c r="U467" s="23">
        <f>MYRANKS_P[[#This Row],[PROJ PTS]]-MYRANKS_P[[#This Row],[REPL LEVEL]]</f>
        <v>0</v>
      </c>
      <c r="V467" s="30">
        <f>RANK(MYRANKS_P[[#This Row],[POINTS OVER REPL]],MYRANKS_P[POINTS OVER REPL])</f>
        <v>1</v>
      </c>
      <c r="W467" s="29">
        <f>IF(MYRANKS_P[[#This Row],[RANK]]&lt;=TOTAL_PITCHERS_DRAFTED,MYRANKS_P[[#This Row],[POINTS OVER REPL]],0)</f>
        <v>0</v>
      </c>
      <c r="X467" s="35">
        <f>MYRANKS_P[[#This Row],[POINTS OVER REPL]]*DOLLAR_VALUE_PER_POINT+1</f>
        <v>1</v>
      </c>
      <c r="Y467" s="35"/>
      <c r="Z467" s="29">
        <f>IF(AND(MYRANKS_P[[#This Row],[RANK]]&lt;=(TOTAL_PITCHERS_DRAFTED-PITCHERS_BELOW_REPL_DRAFTED),MYRANKS_P[[#This Row],[$ACTUAL]]=""),MYRANKS_P[[#This Row],[POINTS OVER REPL]],0)</f>
        <v>0</v>
      </c>
      <c r="AA467" s="40">
        <f>IF(MYRANKS_P[[#This Row],[$ACTUAL]]="",MYRANKS_P[[#This Row],[POINTS OVER REPL]]*REMAINING_DOLLAR_VALUE_PER_POINT+1,0)</f>
        <v>1</v>
      </c>
    </row>
    <row r="468" spans="1:27" x14ac:dyDescent="0.25">
      <c r="A468" s="89" t="s">
        <v>15836</v>
      </c>
      <c r="B468" s="90" t="str">
        <f>VLOOKUP(MYRANKS_P[[#This Row],[PLAYERID]],PLAYERIDMAP2[],COLUMN(PLAYERIDMAP2[LASTNAME]),FALSE)</f>
        <v>Webster</v>
      </c>
      <c r="C468" s="90" t="str">
        <f>VLOOKUP(MYRANKS_P[[#This Row],[PLAYERID]],PLAYERIDMAP2[],COLUMN(PLAYERIDMAP2[FIRSTNAME]),FALSE)</f>
        <v>Allen</v>
      </c>
      <c r="D468" s="90" t="str">
        <f>MYRANKS_P[[#This Row],[FNAME]]&amp;" "&amp;MYRANKS_P[[#This Row],[LNAME]]</f>
        <v>Allen Webster</v>
      </c>
      <c r="E468" s="90" t="str">
        <f>VLOOKUP(MYRANKS_P[[#This Row],[PLAYERID]],PLAYERIDMAP2[],COLUMN(PLAYERIDMAP2[TEAM]),FALSE)</f>
        <v>N/A</v>
      </c>
      <c r="F468" s="90" t="str">
        <f>VLOOKUP(MYRANKS_P[[#This Row],[PLAYERID]],PLAYERIDMAP2[],COLUMN(PLAYERIDMAP2[POS]),FALSE)</f>
        <v>P</v>
      </c>
      <c r="G468" s="90">
        <f>IFERROR(VALUE(VLOOKUP(MYRANKS_P[[#This Row],[PLAYERID]],PLAYERIDMAP2[],COLUMN(PLAYERIDMAP2[IDFANGRAPHS]),FALSE)),VLOOKUP(MYRANKS_P[[#This Row],[PLAYERID]],PLAYERIDMAP2[],COLUMN(PLAYERIDMAP2[IDFANGRAPHS]),FALSE))</f>
        <v>3993</v>
      </c>
      <c r="H468" s="23">
        <f>IFERROR(VLOOKUP(MYRANKS_P[[#This Row],[IDFANGRAPHS]],STEAMER_P[],COLUMN(STEAMER_P[W]),FALSE),0)</f>
        <v>0</v>
      </c>
      <c r="I468" s="23">
        <f>IFERROR(VLOOKUP(MYRANKS_P[[#This Row],[IDFANGRAPHS]],STEAMER_P[],COLUMN(STEAMER_P[L]),FALSE),0)</f>
        <v>0</v>
      </c>
      <c r="J468" s="23">
        <f>IFERROR(VLOOKUP(MYRANKS_P[[#This Row],[IDFANGRAPHS]],STEAMER_P[],COLUMN(STEAMER_P[SV]),FALSE),0)</f>
        <v>0</v>
      </c>
      <c r="K468" s="23">
        <f>IFERROR(VLOOKUP(MYRANKS_P[[#This Row],[IDFANGRAPHS]],STEAMER_P[],COLUMN(STEAMER_P[IP]),FALSE),0)</f>
        <v>1</v>
      </c>
      <c r="L468" s="23">
        <f>IFERROR(VLOOKUP(MYRANKS_P[[#This Row],[IDFANGRAPHS]],STEAMER_P[],COLUMN(STEAMER_P[H]),FALSE),0)</f>
        <v>1</v>
      </c>
      <c r="M468" s="23">
        <f>IFERROR(VLOOKUP(MYRANKS_P[[#This Row],[IDFANGRAPHS]],STEAMER_P[],COLUMN(STEAMER_P[ER]),FALSE),0)</f>
        <v>0</v>
      </c>
      <c r="N468" s="23">
        <f>IFERROR(VLOOKUP(MYRANKS_P[[#This Row],[IDFANGRAPHS]],STEAMER_P[],COLUMN(STEAMER_P[HR]),FALSE),0)</f>
        <v>0</v>
      </c>
      <c r="O468" s="23">
        <f>IFERROR(VLOOKUP(MYRANKS_P[[#This Row],[IDFANGRAPHS]],STEAMER_P[],COLUMN(STEAMER_P[SO]),FALSE),0)</f>
        <v>1</v>
      </c>
      <c r="P468" s="23">
        <f>IFERROR(VLOOKUP(MYRANKS_P[[#This Row],[IDFANGRAPHS]],STEAMER_P[],COLUMN(STEAMER_P[BB]),FALSE),0)</f>
        <v>0</v>
      </c>
      <c r="Q468" s="82">
        <f>IFERROR((MYRANKS_P[[#This Row],[ER]]*9)/MYRANKS_P[[#This Row],[IP]],0)</f>
        <v>0</v>
      </c>
      <c r="R468" s="82">
        <f>IFERROR((MYRANKS_P[[#This Row],[BB]]+MYRANKS_P[[#This Row],[H]])/MYRANKS_P[[#This Row],[IP]],0)</f>
        <v>1</v>
      </c>
      <c r="S468" s="81">
        <f>MYRANKS_P[[#This Row],[W]]*P_PTS_W+MYRANKS_P[[#This Row],[L]]*P_PTS_L+MYRANKS_P[[#This Row],[IP]]*P_PTS_IP+MYRANKS_P[[#This Row],[SO]]*P_PTS_K+MYRANKS_P[[#This Row],[BB]]*P_PTS_BB+MYRANKS_P[[#This Row],[H]]*P_PTS_HA+MYRANKS_P[[#This Row],[SV]]*P_PTS_SV+MYRANKS_P[[#This Row],[HR]]*P_PTS_HRA+MYRANKS_P[[#This Row],[ER]]*P_PTS_ER</f>
        <v>0</v>
      </c>
      <c r="T468" s="81">
        <f>VLOOKUP(MYRANKS_P[[#This Row],[POS]],REPLACEMENT_LEVEL[],3,FALSE)</f>
        <v>0</v>
      </c>
      <c r="U468" s="81">
        <f>MYRANKS_P[[#This Row],[PROJ PTS]]-MYRANKS_P[[#This Row],[REPL LEVEL]]</f>
        <v>0</v>
      </c>
      <c r="V468" s="80">
        <f>RANK(MYRANKS_P[[#This Row],[POINTS OVER REPL]],MYRANKS_P[POINTS OVER REPL])</f>
        <v>1</v>
      </c>
      <c r="W468" s="81">
        <f>IF(MYRANKS_P[[#This Row],[RANK]]&lt;=TOTAL_PITCHERS_DRAFTED,MYRANKS_P[[#This Row],[POINTS OVER REPL]],0)</f>
        <v>0</v>
      </c>
      <c r="X468" s="83">
        <f>MYRANKS_P[[#This Row],[POINTS OVER REPL]]*DOLLAR_VALUE_PER_POINT+1</f>
        <v>1</v>
      </c>
      <c r="Y468" s="83"/>
      <c r="Z468" s="81">
        <f>IF(AND(MYRANKS_P[[#This Row],[RANK]]&lt;=(TOTAL_PITCHERS_DRAFTED-PITCHERS_BELOW_REPL_DRAFTED),MYRANKS_P[[#This Row],[$ACTUAL]]=""),MYRANKS_P[[#This Row],[POINTS OVER REPL]],0)</f>
        <v>0</v>
      </c>
      <c r="AA468" s="84">
        <f>IF(MYRANKS_P[[#This Row],[$ACTUAL]]="",MYRANKS_P[[#This Row],[POINTS OVER REPL]]*REMAINING_DOLLAR_VALUE_PER_POINT+1,0)</f>
        <v>1</v>
      </c>
    </row>
    <row r="469" spans="1:27" x14ac:dyDescent="0.25">
      <c r="A469" s="89" t="s">
        <v>15771</v>
      </c>
      <c r="B469" s="90" t="str">
        <f>VLOOKUP(MYRANKS_P[[#This Row],[PLAYERID]],PLAYERIDMAP2[],COLUMN(PLAYERIDMAP2[LASTNAME]),FALSE)</f>
        <v>Wada</v>
      </c>
      <c r="C469" s="90" t="str">
        <f>VLOOKUP(MYRANKS_P[[#This Row],[PLAYERID]],PLAYERIDMAP2[],COLUMN(PLAYERIDMAP2[FIRSTNAME]),FALSE)</f>
        <v>Tsuyoshi</v>
      </c>
      <c r="D469" s="90" t="str">
        <f>MYRANKS_P[[#This Row],[FNAME]]&amp;" "&amp;MYRANKS_P[[#This Row],[LNAME]]</f>
        <v>Tsuyoshi Wada</v>
      </c>
      <c r="E469" s="90" t="str">
        <f>VLOOKUP(MYRANKS_P[[#This Row],[PLAYERID]],PLAYERIDMAP2[],COLUMN(PLAYERIDMAP2[TEAM]),FALSE)</f>
        <v>CHC</v>
      </c>
      <c r="F469" s="90" t="str">
        <f>VLOOKUP(MYRANKS_P[[#This Row],[PLAYERID]],PLAYERIDMAP2[],COLUMN(PLAYERIDMAP2[POS]),FALSE)</f>
        <v>P</v>
      </c>
      <c r="G469" s="90">
        <f>IFERROR(VALUE(VLOOKUP(MYRANKS_P[[#This Row],[PLAYERID]],PLAYERIDMAP2[],COLUMN(PLAYERIDMAP2[IDFANGRAPHS]),FALSE)),VLOOKUP(MYRANKS_P[[#This Row],[PLAYERID]],PLAYERIDMAP2[],COLUMN(PLAYERIDMAP2[IDFANGRAPHS]),FALSE))</f>
        <v>13046</v>
      </c>
      <c r="H469" s="23">
        <f>IFERROR(VLOOKUP(MYRANKS_P[[#This Row],[IDFANGRAPHS]],STEAMER_P[],COLUMN(STEAMER_P[W]),FALSE),0)</f>
        <v>0</v>
      </c>
      <c r="I469" s="23">
        <f>IFERROR(VLOOKUP(MYRANKS_P[[#This Row],[IDFANGRAPHS]],STEAMER_P[],COLUMN(STEAMER_P[L]),FALSE),0)</f>
        <v>0</v>
      </c>
      <c r="J469" s="23">
        <f>IFERROR(VLOOKUP(MYRANKS_P[[#This Row],[IDFANGRAPHS]],STEAMER_P[],COLUMN(STEAMER_P[SV]),FALSE),0)</f>
        <v>0</v>
      </c>
      <c r="K469" s="23">
        <f>IFERROR(VLOOKUP(MYRANKS_P[[#This Row],[IDFANGRAPHS]],STEAMER_P[],COLUMN(STEAMER_P[IP]),FALSE),0)</f>
        <v>1</v>
      </c>
      <c r="L469" s="23">
        <f>IFERROR(VLOOKUP(MYRANKS_P[[#This Row],[IDFANGRAPHS]],STEAMER_P[],COLUMN(STEAMER_P[H]),FALSE),0)</f>
        <v>1</v>
      </c>
      <c r="M469" s="23">
        <f>IFERROR(VLOOKUP(MYRANKS_P[[#This Row],[IDFANGRAPHS]],STEAMER_P[],COLUMN(STEAMER_P[ER]),FALSE),0)</f>
        <v>0</v>
      </c>
      <c r="N469" s="23">
        <f>IFERROR(VLOOKUP(MYRANKS_P[[#This Row],[IDFANGRAPHS]],STEAMER_P[],COLUMN(STEAMER_P[HR]),FALSE),0)</f>
        <v>0</v>
      </c>
      <c r="O469" s="23">
        <f>IFERROR(VLOOKUP(MYRANKS_P[[#This Row],[IDFANGRAPHS]],STEAMER_P[],COLUMN(STEAMER_P[SO]),FALSE),0)</f>
        <v>1</v>
      </c>
      <c r="P469" s="23">
        <f>IFERROR(VLOOKUP(MYRANKS_P[[#This Row],[IDFANGRAPHS]],STEAMER_P[],COLUMN(STEAMER_P[BB]),FALSE),0)</f>
        <v>0</v>
      </c>
      <c r="Q469" s="75">
        <f>IFERROR((MYRANKS_P[[#This Row],[ER]]*9)/MYRANKS_P[[#This Row],[IP]],0)</f>
        <v>0</v>
      </c>
      <c r="R469" s="75">
        <f>IFERROR((MYRANKS_P[[#This Row],[BB]]+MYRANKS_P[[#This Row],[H]])/MYRANKS_P[[#This Row],[IP]],0)</f>
        <v>1</v>
      </c>
      <c r="S469" s="74">
        <f>MYRANKS_P[[#This Row],[W]]*P_PTS_W+MYRANKS_P[[#This Row],[L]]*P_PTS_L+MYRANKS_P[[#This Row],[IP]]*P_PTS_IP+MYRANKS_P[[#This Row],[SO]]*P_PTS_K+MYRANKS_P[[#This Row],[BB]]*P_PTS_BB+MYRANKS_P[[#This Row],[H]]*P_PTS_HA+MYRANKS_P[[#This Row],[SV]]*P_PTS_SV+MYRANKS_P[[#This Row],[HR]]*P_PTS_HRA+MYRANKS_P[[#This Row],[ER]]*P_PTS_ER</f>
        <v>0</v>
      </c>
      <c r="T469" s="74">
        <f>VLOOKUP(MYRANKS_P[[#This Row],[POS]],REPLACEMENT_LEVEL[],3,FALSE)</f>
        <v>0</v>
      </c>
      <c r="U469" s="74">
        <f>MYRANKS_P[[#This Row],[PROJ PTS]]-MYRANKS_P[[#This Row],[REPL LEVEL]]</f>
        <v>0</v>
      </c>
      <c r="V469" s="73">
        <f>RANK(MYRANKS_P[[#This Row],[POINTS OVER REPL]],MYRANKS_P[POINTS OVER REPL])</f>
        <v>1</v>
      </c>
      <c r="W469" s="74">
        <f>IF(MYRANKS_P[[#This Row],[RANK]]&lt;=TOTAL_PITCHERS_DRAFTED,MYRANKS_P[[#This Row],[POINTS OVER REPL]],0)</f>
        <v>0</v>
      </c>
      <c r="X469" s="76">
        <f>MYRANKS_P[[#This Row],[POINTS OVER REPL]]*DOLLAR_VALUE_PER_POINT+1</f>
        <v>1</v>
      </c>
      <c r="Y469" s="76"/>
      <c r="Z469" s="74">
        <f>IF(AND(MYRANKS_P[[#This Row],[RANK]]&lt;=(TOTAL_PITCHERS_DRAFTED-PITCHERS_BELOW_REPL_DRAFTED),MYRANKS_P[[#This Row],[$ACTUAL]]=""),MYRANKS_P[[#This Row],[POINTS OVER REPL]],0)</f>
        <v>0</v>
      </c>
      <c r="AA469" s="77">
        <f>IF(MYRANKS_P[[#This Row],[$ACTUAL]]="",MYRANKS_P[[#This Row],[POINTS OVER REPL]]*REMAINING_DOLLAR_VALUE_PER_POINT+1,0)</f>
        <v>1</v>
      </c>
    </row>
    <row r="470" spans="1:27" x14ac:dyDescent="0.25">
      <c r="A470" s="2" t="s">
        <v>11987</v>
      </c>
      <c r="B470" s="14" t="str">
        <f>VLOOKUP(MYRANKS_P[[#This Row],[PLAYERID]],PLAYERIDMAP2[],COLUMN(PLAYERIDMAP2[LASTNAME]),FALSE)</f>
        <v>Correia</v>
      </c>
      <c r="C470" s="14" t="str">
        <f>VLOOKUP(MYRANKS_P[[#This Row],[PLAYERID]],PLAYERIDMAP2[],COLUMN(PLAYERIDMAP2[FIRSTNAME]),FALSE)</f>
        <v>Kevin</v>
      </c>
      <c r="D470" s="14" t="str">
        <f>MYRANKS_P[[#This Row],[FNAME]]&amp;" "&amp;MYRANKS_P[[#This Row],[LNAME]]</f>
        <v>Kevin Correia</v>
      </c>
      <c r="E470" s="14" t="str">
        <f>VLOOKUP(MYRANKS_P[[#This Row],[PLAYERID]],PLAYERIDMAP2[],COLUMN(PLAYERIDMAP2[TEAM]),FALSE)</f>
        <v>N/A</v>
      </c>
      <c r="F470" s="14" t="str">
        <f>VLOOKUP(MYRANKS_P[[#This Row],[PLAYERID]],PLAYERIDMAP2[],COLUMN(PLAYERIDMAP2[POS]),FALSE)</f>
        <v>P</v>
      </c>
      <c r="G470" s="14">
        <f>IFERROR(VALUE(VLOOKUP(MYRANKS_P[[#This Row],[PLAYERID]],PLAYERIDMAP2[],COLUMN(PLAYERIDMAP2[IDFANGRAPHS]),FALSE)),VLOOKUP(MYRANKS_P[[#This Row],[PLAYERID]],PLAYERIDMAP2[],COLUMN(PLAYERIDMAP2[IDFANGRAPHS]),FALSE))</f>
        <v>1767</v>
      </c>
      <c r="H470" s="23">
        <f>IFERROR(VLOOKUP(MYRANKS_P[[#This Row],[IDFANGRAPHS]],STEAMER_P[],COLUMN(STEAMER_P[W]),FALSE),0)</f>
        <v>0</v>
      </c>
      <c r="I470" s="23">
        <f>IFERROR(VLOOKUP(MYRANKS_P[[#This Row],[IDFANGRAPHS]],STEAMER_P[],COLUMN(STEAMER_P[L]),FALSE),0)</f>
        <v>0</v>
      </c>
      <c r="J470" s="23">
        <f>IFERROR(VLOOKUP(MYRANKS_P[[#This Row],[IDFANGRAPHS]],STEAMER_P[],COLUMN(STEAMER_P[SV]),FALSE),0)</f>
        <v>0</v>
      </c>
      <c r="K470" s="23">
        <f>IFERROR(VLOOKUP(MYRANKS_P[[#This Row],[IDFANGRAPHS]],STEAMER_P[],COLUMN(STEAMER_P[IP]),FALSE),0)</f>
        <v>1</v>
      </c>
      <c r="L470" s="23">
        <f>IFERROR(VLOOKUP(MYRANKS_P[[#This Row],[IDFANGRAPHS]],STEAMER_P[],COLUMN(STEAMER_P[H]),FALSE),0)</f>
        <v>1</v>
      </c>
      <c r="M470" s="23">
        <f>IFERROR(VLOOKUP(MYRANKS_P[[#This Row],[IDFANGRAPHS]],STEAMER_P[],COLUMN(STEAMER_P[ER]),FALSE),0)</f>
        <v>1</v>
      </c>
      <c r="N470" s="23">
        <f>IFERROR(VLOOKUP(MYRANKS_P[[#This Row],[IDFANGRAPHS]],STEAMER_P[],COLUMN(STEAMER_P[HR]),FALSE),0)</f>
        <v>0</v>
      </c>
      <c r="O470" s="23">
        <f>IFERROR(VLOOKUP(MYRANKS_P[[#This Row],[IDFANGRAPHS]],STEAMER_P[],COLUMN(STEAMER_P[SO]),FALSE),0)</f>
        <v>1</v>
      </c>
      <c r="P470" s="23">
        <f>IFERROR(VLOOKUP(MYRANKS_P[[#This Row],[IDFANGRAPHS]],STEAMER_P[],COLUMN(STEAMER_P[BB]),FALSE),0)</f>
        <v>0</v>
      </c>
      <c r="Q470" s="21">
        <f>IFERROR((MYRANKS_P[[#This Row],[ER]]*9)/MYRANKS_P[[#This Row],[IP]],0)</f>
        <v>9</v>
      </c>
      <c r="R470" s="21">
        <f>IFERROR((MYRANKS_P[[#This Row],[BB]]+MYRANKS_P[[#This Row],[H]])/MYRANKS_P[[#This Row],[IP]],0)</f>
        <v>1</v>
      </c>
      <c r="S470" s="23">
        <f>MYRANKS_P[[#This Row],[W]]*P_PTS_W+MYRANKS_P[[#This Row],[L]]*P_PTS_L+MYRANKS_P[[#This Row],[IP]]*P_PTS_IP+MYRANKS_P[[#This Row],[SO]]*P_PTS_K+MYRANKS_P[[#This Row],[BB]]*P_PTS_BB+MYRANKS_P[[#This Row],[H]]*P_PTS_HA+MYRANKS_P[[#This Row],[SV]]*P_PTS_SV+MYRANKS_P[[#This Row],[HR]]*P_PTS_HRA+MYRANKS_P[[#This Row],[ER]]*P_PTS_ER</f>
        <v>0</v>
      </c>
      <c r="T470" s="23">
        <f>VLOOKUP(MYRANKS_P[[#This Row],[POS]],REPLACEMENT_LEVEL[],3,FALSE)</f>
        <v>0</v>
      </c>
      <c r="U470" s="23">
        <f>MYRANKS_P[[#This Row],[PROJ PTS]]-MYRANKS_P[[#This Row],[REPL LEVEL]]</f>
        <v>0</v>
      </c>
      <c r="V470" s="30">
        <f>RANK(MYRANKS_P[[#This Row],[POINTS OVER REPL]],MYRANKS_P[POINTS OVER REPL])</f>
        <v>1</v>
      </c>
      <c r="W470" s="29">
        <f>IF(MYRANKS_P[[#This Row],[RANK]]&lt;=TOTAL_PITCHERS_DRAFTED,MYRANKS_P[[#This Row],[POINTS OVER REPL]],0)</f>
        <v>0</v>
      </c>
      <c r="X470" s="35">
        <f>MYRANKS_P[[#This Row],[POINTS OVER REPL]]*DOLLAR_VALUE_PER_POINT+1</f>
        <v>1</v>
      </c>
      <c r="Y470" s="35"/>
      <c r="Z470" s="29">
        <f>IF(AND(MYRANKS_P[[#This Row],[RANK]]&lt;=(TOTAL_PITCHERS_DRAFTED-PITCHERS_BELOW_REPL_DRAFTED),MYRANKS_P[[#This Row],[$ACTUAL]]=""),MYRANKS_P[[#This Row],[POINTS OVER REPL]],0)</f>
        <v>0</v>
      </c>
      <c r="AA470" s="40">
        <f>IF(MYRANKS_P[[#This Row],[$ACTUAL]]="",MYRANKS_P[[#This Row],[POINTS OVER REPL]]*REMAINING_DOLLAR_VALUE_PER_POINT+1,0)</f>
        <v>1</v>
      </c>
    </row>
    <row r="471" spans="1:27" x14ac:dyDescent="0.25">
      <c r="A471" s="2" t="s">
        <v>12502</v>
      </c>
      <c r="B471" s="14" t="str">
        <f>VLOOKUP(MYRANKS_P[[#This Row],[PLAYERID]],PLAYERIDMAP2[],COLUMN(PLAYERIDMAP2[LASTNAME]),FALSE)</f>
        <v>Floyd</v>
      </c>
      <c r="C471" s="14" t="str">
        <f>VLOOKUP(MYRANKS_P[[#This Row],[PLAYERID]],PLAYERIDMAP2[],COLUMN(PLAYERIDMAP2[FIRSTNAME]),FALSE)</f>
        <v>Gavin</v>
      </c>
      <c r="D471" s="14" t="str">
        <f>MYRANKS_P[[#This Row],[FNAME]]&amp;" "&amp;MYRANKS_P[[#This Row],[LNAME]]</f>
        <v>Gavin Floyd</v>
      </c>
      <c r="E471" s="14" t="str">
        <f>VLOOKUP(MYRANKS_P[[#This Row],[PLAYERID]],PLAYERIDMAP2[],COLUMN(PLAYERIDMAP2[TEAM]),FALSE)</f>
        <v>CLE</v>
      </c>
      <c r="F471" s="14" t="str">
        <f>VLOOKUP(MYRANKS_P[[#This Row],[PLAYERID]],PLAYERIDMAP2[],COLUMN(PLAYERIDMAP2[POS]),FALSE)</f>
        <v>P</v>
      </c>
      <c r="G471" s="14">
        <f>IFERROR(VALUE(VLOOKUP(MYRANKS_P[[#This Row],[PLAYERID]],PLAYERIDMAP2[],COLUMN(PLAYERIDMAP2[IDFANGRAPHS]),FALSE)),VLOOKUP(MYRANKS_P[[#This Row],[PLAYERID]],PLAYERIDMAP2[],COLUMN(PLAYERIDMAP2[IDFANGRAPHS]),FALSE))</f>
        <v>3886</v>
      </c>
      <c r="H471" s="23">
        <f>IFERROR(VLOOKUP(MYRANKS_P[[#This Row],[IDFANGRAPHS]],STEAMER_P[],COLUMN(STEAMER_P[W]),FALSE),0)</f>
        <v>0</v>
      </c>
      <c r="I471" s="23">
        <f>IFERROR(VLOOKUP(MYRANKS_P[[#This Row],[IDFANGRAPHS]],STEAMER_P[],COLUMN(STEAMER_P[L]),FALSE),0)</f>
        <v>0</v>
      </c>
      <c r="J471" s="23">
        <f>IFERROR(VLOOKUP(MYRANKS_P[[#This Row],[IDFANGRAPHS]],STEAMER_P[],COLUMN(STEAMER_P[SV]),FALSE),0)</f>
        <v>0</v>
      </c>
      <c r="K471" s="23">
        <f>IFERROR(VLOOKUP(MYRANKS_P[[#This Row],[IDFANGRAPHS]],STEAMER_P[],COLUMN(STEAMER_P[IP]),FALSE),0)</f>
        <v>1</v>
      </c>
      <c r="L471" s="23">
        <f>IFERROR(VLOOKUP(MYRANKS_P[[#This Row],[IDFANGRAPHS]],STEAMER_P[],COLUMN(STEAMER_P[H]),FALSE),0)</f>
        <v>1</v>
      </c>
      <c r="M471" s="23">
        <f>IFERROR(VLOOKUP(MYRANKS_P[[#This Row],[IDFANGRAPHS]],STEAMER_P[],COLUMN(STEAMER_P[ER]),FALSE),0)</f>
        <v>0</v>
      </c>
      <c r="N471" s="23">
        <f>IFERROR(VLOOKUP(MYRANKS_P[[#This Row],[IDFANGRAPHS]],STEAMER_P[],COLUMN(STEAMER_P[HR]),FALSE),0)</f>
        <v>0</v>
      </c>
      <c r="O471" s="23">
        <f>IFERROR(VLOOKUP(MYRANKS_P[[#This Row],[IDFANGRAPHS]],STEAMER_P[],COLUMN(STEAMER_P[SO]),FALSE),0)</f>
        <v>1</v>
      </c>
      <c r="P471" s="23">
        <f>IFERROR(VLOOKUP(MYRANKS_P[[#This Row],[IDFANGRAPHS]],STEAMER_P[],COLUMN(STEAMER_P[BB]),FALSE),0)</f>
        <v>0</v>
      </c>
      <c r="Q471" s="21">
        <f>IFERROR((MYRANKS_P[[#This Row],[ER]]*9)/MYRANKS_P[[#This Row],[IP]],0)</f>
        <v>0</v>
      </c>
      <c r="R471" s="21">
        <f>IFERROR((MYRANKS_P[[#This Row],[BB]]+MYRANKS_P[[#This Row],[H]])/MYRANKS_P[[#This Row],[IP]],0)</f>
        <v>1</v>
      </c>
      <c r="S471" s="23">
        <f>MYRANKS_P[[#This Row],[W]]*P_PTS_W+MYRANKS_P[[#This Row],[L]]*P_PTS_L+MYRANKS_P[[#This Row],[IP]]*P_PTS_IP+MYRANKS_P[[#This Row],[SO]]*P_PTS_K+MYRANKS_P[[#This Row],[BB]]*P_PTS_BB+MYRANKS_P[[#This Row],[H]]*P_PTS_HA+MYRANKS_P[[#This Row],[SV]]*P_PTS_SV+MYRANKS_P[[#This Row],[HR]]*P_PTS_HRA+MYRANKS_P[[#This Row],[ER]]*P_PTS_ER</f>
        <v>0</v>
      </c>
      <c r="T471" s="23">
        <f>VLOOKUP(MYRANKS_P[[#This Row],[POS]],REPLACEMENT_LEVEL[],3,FALSE)</f>
        <v>0</v>
      </c>
      <c r="U471" s="23">
        <f>MYRANKS_P[[#This Row],[PROJ PTS]]-MYRANKS_P[[#This Row],[REPL LEVEL]]</f>
        <v>0</v>
      </c>
      <c r="V471" s="30">
        <f>RANK(MYRANKS_P[[#This Row],[POINTS OVER REPL]],MYRANKS_P[POINTS OVER REPL])</f>
        <v>1</v>
      </c>
      <c r="W471" s="29">
        <f>IF(MYRANKS_P[[#This Row],[RANK]]&lt;=TOTAL_PITCHERS_DRAFTED,MYRANKS_P[[#This Row],[POINTS OVER REPL]],0)</f>
        <v>0</v>
      </c>
      <c r="X471" s="35">
        <f>MYRANKS_P[[#This Row],[POINTS OVER REPL]]*DOLLAR_VALUE_PER_POINT+1</f>
        <v>1</v>
      </c>
      <c r="Y471" s="35"/>
      <c r="Z471" s="29">
        <f>IF(AND(MYRANKS_P[[#This Row],[RANK]]&lt;=(TOTAL_PITCHERS_DRAFTED-PITCHERS_BELOW_REPL_DRAFTED),MYRANKS_P[[#This Row],[$ACTUAL]]=""),MYRANKS_P[[#This Row],[POINTS OVER REPL]],0)</f>
        <v>0</v>
      </c>
      <c r="AA471" s="40">
        <f>IF(MYRANKS_P[[#This Row],[$ACTUAL]]="",MYRANKS_P[[#This Row],[POINTS OVER REPL]]*REMAINING_DOLLAR_VALUE_PER_POINT+1,0)</f>
        <v>1</v>
      </c>
    </row>
    <row r="472" spans="1:27" x14ac:dyDescent="0.25">
      <c r="A472" s="2" t="s">
        <v>12657</v>
      </c>
      <c r="B472" s="14" t="str">
        <f>VLOOKUP(MYRANKS_P[[#This Row],[PLAYERID]],PLAYERIDMAP2[],COLUMN(PLAYERIDMAP2[LASTNAME]),FALSE)</f>
        <v>Gee</v>
      </c>
      <c r="C472" s="14" t="str">
        <f>VLOOKUP(MYRANKS_P[[#This Row],[PLAYERID]],PLAYERIDMAP2[],COLUMN(PLAYERIDMAP2[FIRSTNAME]),FALSE)</f>
        <v>Dillon</v>
      </c>
      <c r="D472" s="14" t="str">
        <f>MYRANKS_P[[#This Row],[FNAME]]&amp;" "&amp;MYRANKS_P[[#This Row],[LNAME]]</f>
        <v>Dillon Gee</v>
      </c>
      <c r="E472" s="14" t="str">
        <f>VLOOKUP(MYRANKS_P[[#This Row],[PLAYERID]],PLAYERIDMAP2[],COLUMN(PLAYERIDMAP2[TEAM]),FALSE)</f>
        <v>NYM</v>
      </c>
      <c r="F472" s="14" t="str">
        <f>VLOOKUP(MYRANKS_P[[#This Row],[PLAYERID]],PLAYERIDMAP2[],COLUMN(PLAYERIDMAP2[POS]),FALSE)</f>
        <v>P</v>
      </c>
      <c r="G472" s="14">
        <f>IFERROR(VALUE(VLOOKUP(MYRANKS_P[[#This Row],[PLAYERID]],PLAYERIDMAP2[],COLUMN(PLAYERIDMAP2[IDFANGRAPHS]),FALSE)),VLOOKUP(MYRANKS_P[[#This Row],[PLAYERID]],PLAYERIDMAP2[],COLUMN(PLAYERIDMAP2[IDFANGRAPHS]),FALSE))</f>
        <v>7396</v>
      </c>
      <c r="H472" s="23">
        <f>IFERROR(VLOOKUP(MYRANKS_P[[#This Row],[IDFANGRAPHS]],STEAMER_P[],COLUMN(STEAMER_P[W]),FALSE),0)</f>
        <v>0</v>
      </c>
      <c r="I472" s="23">
        <f>IFERROR(VLOOKUP(MYRANKS_P[[#This Row],[IDFANGRAPHS]],STEAMER_P[],COLUMN(STEAMER_P[L]),FALSE),0)</f>
        <v>0</v>
      </c>
      <c r="J472" s="23">
        <f>IFERROR(VLOOKUP(MYRANKS_P[[#This Row],[IDFANGRAPHS]],STEAMER_P[],COLUMN(STEAMER_P[SV]),FALSE),0)</f>
        <v>0</v>
      </c>
      <c r="K472" s="23">
        <f>IFERROR(VLOOKUP(MYRANKS_P[[#This Row],[IDFANGRAPHS]],STEAMER_P[],COLUMN(STEAMER_P[IP]),FALSE),0)</f>
        <v>1</v>
      </c>
      <c r="L472" s="23">
        <f>IFERROR(VLOOKUP(MYRANKS_P[[#This Row],[IDFANGRAPHS]],STEAMER_P[],COLUMN(STEAMER_P[H]),FALSE),0)</f>
        <v>1</v>
      </c>
      <c r="M472" s="23">
        <f>IFERROR(VLOOKUP(MYRANKS_P[[#This Row],[IDFANGRAPHS]],STEAMER_P[],COLUMN(STEAMER_P[ER]),FALSE),0)</f>
        <v>0</v>
      </c>
      <c r="N472" s="23">
        <f>IFERROR(VLOOKUP(MYRANKS_P[[#This Row],[IDFANGRAPHS]],STEAMER_P[],COLUMN(STEAMER_P[HR]),FALSE),0)</f>
        <v>0</v>
      </c>
      <c r="O472" s="23">
        <f>IFERROR(VLOOKUP(MYRANKS_P[[#This Row],[IDFANGRAPHS]],STEAMER_P[],COLUMN(STEAMER_P[SO]),FALSE),0)</f>
        <v>1</v>
      </c>
      <c r="P472" s="23">
        <f>IFERROR(VLOOKUP(MYRANKS_P[[#This Row],[IDFANGRAPHS]],STEAMER_P[],COLUMN(STEAMER_P[BB]),FALSE),0)</f>
        <v>0</v>
      </c>
      <c r="Q472" s="21">
        <f>IFERROR((MYRANKS_P[[#This Row],[ER]]*9)/MYRANKS_P[[#This Row],[IP]],0)</f>
        <v>0</v>
      </c>
      <c r="R472" s="21">
        <f>IFERROR((MYRANKS_P[[#This Row],[BB]]+MYRANKS_P[[#This Row],[H]])/MYRANKS_P[[#This Row],[IP]],0)</f>
        <v>1</v>
      </c>
      <c r="S472" s="23">
        <f>MYRANKS_P[[#This Row],[W]]*P_PTS_W+MYRANKS_P[[#This Row],[L]]*P_PTS_L+MYRANKS_P[[#This Row],[IP]]*P_PTS_IP+MYRANKS_P[[#This Row],[SO]]*P_PTS_K+MYRANKS_P[[#This Row],[BB]]*P_PTS_BB+MYRANKS_P[[#This Row],[H]]*P_PTS_HA+MYRANKS_P[[#This Row],[SV]]*P_PTS_SV+MYRANKS_P[[#This Row],[HR]]*P_PTS_HRA+MYRANKS_P[[#This Row],[ER]]*P_PTS_ER</f>
        <v>0</v>
      </c>
      <c r="T472" s="23">
        <f>VLOOKUP(MYRANKS_P[[#This Row],[POS]],REPLACEMENT_LEVEL[],3,FALSE)</f>
        <v>0</v>
      </c>
      <c r="U472" s="23">
        <f>MYRANKS_P[[#This Row],[PROJ PTS]]-MYRANKS_P[[#This Row],[REPL LEVEL]]</f>
        <v>0</v>
      </c>
      <c r="V472" s="30">
        <f>RANK(MYRANKS_P[[#This Row],[POINTS OVER REPL]],MYRANKS_P[POINTS OVER REPL])</f>
        <v>1</v>
      </c>
      <c r="W472" s="29">
        <f>IF(MYRANKS_P[[#This Row],[RANK]]&lt;=TOTAL_PITCHERS_DRAFTED,MYRANKS_P[[#This Row],[POINTS OVER REPL]],0)</f>
        <v>0</v>
      </c>
      <c r="X472" s="35">
        <f>MYRANKS_P[[#This Row],[POINTS OVER REPL]]*DOLLAR_VALUE_PER_POINT+1</f>
        <v>1</v>
      </c>
      <c r="Y472" s="35"/>
      <c r="Z472" s="29">
        <f>IF(AND(MYRANKS_P[[#This Row],[RANK]]&lt;=(TOTAL_PITCHERS_DRAFTED-PITCHERS_BELOW_REPL_DRAFTED),MYRANKS_P[[#This Row],[$ACTUAL]]=""),MYRANKS_P[[#This Row],[POINTS OVER REPL]],0)</f>
        <v>0</v>
      </c>
      <c r="AA472" s="40">
        <f>IF(MYRANKS_P[[#This Row],[$ACTUAL]]="",MYRANKS_P[[#This Row],[POINTS OVER REPL]]*REMAINING_DOLLAR_VALUE_PER_POINT+1,0)</f>
        <v>1</v>
      </c>
    </row>
    <row r="473" spans="1:27" x14ac:dyDescent="0.25">
      <c r="A473" s="2" t="s">
        <v>16173</v>
      </c>
      <c r="B473" s="14" t="str">
        <f>VLOOKUP(MYRANKS_P[[#This Row],[PLAYERID]],PLAYERIDMAP2[],COLUMN(PLAYERIDMAP2[LASTNAME]),FALSE)</f>
        <v>A. Gonzalez</v>
      </c>
      <c r="C473" s="14" t="str">
        <f>VLOOKUP(MYRANKS_P[[#This Row],[PLAYERID]],PLAYERIDMAP2[],COLUMN(PLAYERIDMAP2[FIRSTNAME]),FALSE)</f>
        <v>Miguel</v>
      </c>
      <c r="D473" s="14" t="str">
        <f>MYRANKS_P[[#This Row],[FNAME]]&amp;" "&amp;MYRANKS_P[[#This Row],[LNAME]]</f>
        <v>Miguel A. Gonzalez</v>
      </c>
      <c r="E473" s="14" t="str">
        <f>VLOOKUP(MYRANKS_P[[#This Row],[PLAYERID]],PLAYERIDMAP2[],COLUMN(PLAYERIDMAP2[TEAM]),FALSE)</f>
        <v>PHI</v>
      </c>
      <c r="F473" s="14" t="str">
        <f>VLOOKUP(MYRANKS_P[[#This Row],[PLAYERID]],PLAYERIDMAP2[],COLUMN(PLAYERIDMAP2[POS]),FALSE)</f>
        <v>P</v>
      </c>
      <c r="G473" s="14">
        <f>IFERROR(VALUE(VLOOKUP(MYRANKS_P[[#This Row],[PLAYERID]],PLAYERIDMAP2[],COLUMN(PLAYERIDMAP2[IDFANGRAPHS]),FALSE)),VLOOKUP(MYRANKS_P[[#This Row],[PLAYERID]],PLAYERIDMAP2[],COLUMN(PLAYERIDMAP2[IDFANGRAPHS]),FALSE))</f>
        <v>15675</v>
      </c>
      <c r="H473" s="23">
        <f>IFERROR(VLOOKUP(MYRANKS_P[[#This Row],[IDFANGRAPHS]],STEAMER_P[],COLUMN(STEAMER_P[W]),FALSE),0)</f>
        <v>0</v>
      </c>
      <c r="I473" s="23">
        <f>IFERROR(VLOOKUP(MYRANKS_P[[#This Row],[IDFANGRAPHS]],STEAMER_P[],COLUMN(STEAMER_P[L]),FALSE),0)</f>
        <v>0</v>
      </c>
      <c r="J473" s="23">
        <f>IFERROR(VLOOKUP(MYRANKS_P[[#This Row],[IDFANGRAPHS]],STEAMER_P[],COLUMN(STEAMER_P[SV]),FALSE),0)</f>
        <v>0</v>
      </c>
      <c r="K473" s="23">
        <f>IFERROR(VLOOKUP(MYRANKS_P[[#This Row],[IDFANGRAPHS]],STEAMER_P[],COLUMN(STEAMER_P[IP]),FALSE),0)</f>
        <v>1</v>
      </c>
      <c r="L473" s="23">
        <f>IFERROR(VLOOKUP(MYRANKS_P[[#This Row],[IDFANGRAPHS]],STEAMER_P[],COLUMN(STEAMER_P[H]),FALSE),0)</f>
        <v>1</v>
      </c>
      <c r="M473" s="23">
        <f>IFERROR(VLOOKUP(MYRANKS_P[[#This Row],[IDFANGRAPHS]],STEAMER_P[],COLUMN(STEAMER_P[ER]),FALSE),0)</f>
        <v>0</v>
      </c>
      <c r="N473" s="23">
        <f>IFERROR(VLOOKUP(MYRANKS_P[[#This Row],[IDFANGRAPHS]],STEAMER_P[],COLUMN(STEAMER_P[HR]),FALSE),0)</f>
        <v>0</v>
      </c>
      <c r="O473" s="23">
        <f>IFERROR(VLOOKUP(MYRANKS_P[[#This Row],[IDFANGRAPHS]],STEAMER_P[],COLUMN(STEAMER_P[SO]),FALSE),0)</f>
        <v>1</v>
      </c>
      <c r="P473" s="23">
        <f>IFERROR(VLOOKUP(MYRANKS_P[[#This Row],[IDFANGRAPHS]],STEAMER_P[],COLUMN(STEAMER_P[BB]),FALSE),0)</f>
        <v>0</v>
      </c>
      <c r="Q473" s="21">
        <f>IFERROR((MYRANKS_P[[#This Row],[ER]]*9)/MYRANKS_P[[#This Row],[IP]],0)</f>
        <v>0</v>
      </c>
      <c r="R473" s="21">
        <f>IFERROR((MYRANKS_P[[#This Row],[BB]]+MYRANKS_P[[#This Row],[H]])/MYRANKS_P[[#This Row],[IP]],0)</f>
        <v>1</v>
      </c>
      <c r="S473" s="23">
        <f>MYRANKS_P[[#This Row],[W]]*P_PTS_W+MYRANKS_P[[#This Row],[L]]*P_PTS_L+MYRANKS_P[[#This Row],[IP]]*P_PTS_IP+MYRANKS_P[[#This Row],[SO]]*P_PTS_K+MYRANKS_P[[#This Row],[BB]]*P_PTS_BB+MYRANKS_P[[#This Row],[H]]*P_PTS_HA+MYRANKS_P[[#This Row],[SV]]*P_PTS_SV+MYRANKS_P[[#This Row],[HR]]*P_PTS_HRA+MYRANKS_P[[#This Row],[ER]]*P_PTS_ER</f>
        <v>0</v>
      </c>
      <c r="T473" s="23">
        <f>VLOOKUP(MYRANKS_P[[#This Row],[POS]],REPLACEMENT_LEVEL[],3,FALSE)</f>
        <v>0</v>
      </c>
      <c r="U473" s="23">
        <f>MYRANKS_P[[#This Row],[PROJ PTS]]-MYRANKS_P[[#This Row],[REPL LEVEL]]</f>
        <v>0</v>
      </c>
      <c r="V473" s="30">
        <f>RANK(MYRANKS_P[[#This Row],[POINTS OVER REPL]],MYRANKS_P[POINTS OVER REPL])</f>
        <v>1</v>
      </c>
      <c r="W473" s="29">
        <f>IF(MYRANKS_P[[#This Row],[RANK]]&lt;=TOTAL_PITCHERS_DRAFTED,MYRANKS_P[[#This Row],[POINTS OVER REPL]],0)</f>
        <v>0</v>
      </c>
      <c r="X473" s="35">
        <f>MYRANKS_P[[#This Row],[POINTS OVER REPL]]*DOLLAR_VALUE_PER_POINT+1</f>
        <v>1</v>
      </c>
      <c r="Y473" s="35"/>
      <c r="Z473" s="29">
        <f>IF(AND(MYRANKS_P[[#This Row],[RANK]]&lt;=(TOTAL_PITCHERS_DRAFTED-PITCHERS_BELOW_REPL_DRAFTED),MYRANKS_P[[#This Row],[$ACTUAL]]=""),MYRANKS_P[[#This Row],[POINTS OVER REPL]],0)</f>
        <v>0</v>
      </c>
      <c r="AA473" s="40">
        <f>IF(MYRANKS_P[[#This Row],[$ACTUAL]]="",MYRANKS_P[[#This Row],[POINTS OVER REPL]]*REMAINING_DOLLAR_VALUE_PER_POINT+1,0)</f>
        <v>1</v>
      </c>
    </row>
    <row r="474" spans="1:27" x14ac:dyDescent="0.25">
      <c r="A474" s="64" t="s">
        <v>11967</v>
      </c>
      <c r="B474" s="14" t="str">
        <f>VLOOKUP(MYRANKS_P[[#This Row],[PLAYERID]],PLAYERIDMAP2[],COLUMN(PLAYERIDMAP2[LASTNAME]),FALSE)</f>
        <v>Cook</v>
      </c>
      <c r="C474" s="14" t="str">
        <f>VLOOKUP(MYRANKS_P[[#This Row],[PLAYERID]],PLAYERIDMAP2[],COLUMN(PLAYERIDMAP2[FIRSTNAME]),FALSE)</f>
        <v>Ryan</v>
      </c>
      <c r="D474" s="14" t="str">
        <f>MYRANKS_P[[#This Row],[FNAME]]&amp;" "&amp;MYRANKS_P[[#This Row],[LNAME]]</f>
        <v>Ryan Cook</v>
      </c>
      <c r="E474" s="14" t="str">
        <f>VLOOKUP(MYRANKS_P[[#This Row],[PLAYERID]],PLAYERIDMAP2[],COLUMN(PLAYERIDMAP2[TEAM]),FALSE)</f>
        <v>CHC</v>
      </c>
      <c r="F474" s="14" t="str">
        <f>VLOOKUP(MYRANKS_P[[#This Row],[PLAYERID]],PLAYERIDMAP2[],COLUMN(PLAYERIDMAP2[POS]),FALSE)</f>
        <v>P</v>
      </c>
      <c r="G474" s="14">
        <f>IFERROR(VALUE(VLOOKUP(MYRANKS_P[[#This Row],[PLAYERID]],PLAYERIDMAP2[],COLUMN(PLAYERIDMAP2[IDFANGRAPHS]),FALSE)),VLOOKUP(MYRANKS_P[[#This Row],[PLAYERID]],PLAYERIDMAP2[],COLUMN(PLAYERIDMAP2[IDFANGRAPHS]),FALSE))</f>
        <v>8855</v>
      </c>
      <c r="H474" s="23">
        <f>IFERROR(VLOOKUP(MYRANKS_P[[#This Row],[IDFANGRAPHS]],STEAMER_P[],COLUMN(STEAMER_P[W]),FALSE),0)</f>
        <v>0</v>
      </c>
      <c r="I474" s="23">
        <f>IFERROR(VLOOKUP(MYRANKS_P[[#This Row],[IDFANGRAPHS]],STEAMER_P[],COLUMN(STEAMER_P[L]),FALSE),0)</f>
        <v>0</v>
      </c>
      <c r="J474" s="23">
        <f>IFERROR(VLOOKUP(MYRANKS_P[[#This Row],[IDFANGRAPHS]],STEAMER_P[],COLUMN(STEAMER_P[SV]),FALSE),0)</f>
        <v>0</v>
      </c>
      <c r="K474" s="23">
        <f>IFERROR(VLOOKUP(MYRANKS_P[[#This Row],[IDFANGRAPHS]],STEAMER_P[],COLUMN(STEAMER_P[IP]),FALSE),0)</f>
        <v>1</v>
      </c>
      <c r="L474" s="23">
        <f>IFERROR(VLOOKUP(MYRANKS_P[[#This Row],[IDFANGRAPHS]],STEAMER_P[],COLUMN(STEAMER_P[H]),FALSE),0)</f>
        <v>1</v>
      </c>
      <c r="M474" s="23">
        <f>IFERROR(VLOOKUP(MYRANKS_P[[#This Row],[IDFANGRAPHS]],STEAMER_P[],COLUMN(STEAMER_P[ER]),FALSE),0)</f>
        <v>0</v>
      </c>
      <c r="N474" s="23">
        <f>IFERROR(VLOOKUP(MYRANKS_P[[#This Row],[IDFANGRAPHS]],STEAMER_P[],COLUMN(STEAMER_P[HR]),FALSE),0)</f>
        <v>0</v>
      </c>
      <c r="O474" s="23">
        <f>IFERROR(VLOOKUP(MYRANKS_P[[#This Row],[IDFANGRAPHS]],STEAMER_P[],COLUMN(STEAMER_P[SO]),FALSE),0)</f>
        <v>1</v>
      </c>
      <c r="P474" s="23">
        <f>IFERROR(VLOOKUP(MYRANKS_P[[#This Row],[IDFANGRAPHS]],STEAMER_P[],COLUMN(STEAMER_P[BB]),FALSE),0)</f>
        <v>0</v>
      </c>
      <c r="Q474" s="62">
        <f>IFERROR((MYRANKS_P[[#This Row],[ER]]*9)/MYRANKS_P[[#This Row],[IP]],0)</f>
        <v>0</v>
      </c>
      <c r="R474" s="62">
        <f>IFERROR((MYRANKS_P[[#This Row],[BB]]+MYRANKS_P[[#This Row],[H]])/MYRANKS_P[[#This Row],[IP]],0)</f>
        <v>1</v>
      </c>
      <c r="S474" s="56">
        <f>MYRANKS_P[[#This Row],[W]]*P_PTS_W+MYRANKS_P[[#This Row],[L]]*P_PTS_L+MYRANKS_P[[#This Row],[IP]]*P_PTS_IP+MYRANKS_P[[#This Row],[SO]]*P_PTS_K+MYRANKS_P[[#This Row],[BB]]*P_PTS_BB+MYRANKS_P[[#This Row],[H]]*P_PTS_HA+MYRANKS_P[[#This Row],[SV]]*P_PTS_SV+MYRANKS_P[[#This Row],[HR]]*P_PTS_HRA+MYRANKS_P[[#This Row],[ER]]*P_PTS_ER</f>
        <v>0</v>
      </c>
      <c r="T474" s="56">
        <f>VLOOKUP(MYRANKS_P[[#This Row],[POS]],REPLACEMENT_LEVEL[],3,FALSE)</f>
        <v>0</v>
      </c>
      <c r="U474" s="56">
        <f>MYRANKS_P[[#This Row],[PROJ PTS]]-MYRANKS_P[[#This Row],[REPL LEVEL]]</f>
        <v>0</v>
      </c>
      <c r="V474" s="55">
        <f>RANK(MYRANKS_P[[#This Row],[POINTS OVER REPL]],MYRANKS_P[POINTS OVER REPL])</f>
        <v>1</v>
      </c>
      <c r="W474" s="56">
        <f>IF(MYRANKS_P[[#This Row],[RANK]]&lt;=TOTAL_PITCHERS_DRAFTED,MYRANKS_P[[#This Row],[POINTS OVER REPL]],0)</f>
        <v>0</v>
      </c>
      <c r="X474" s="58">
        <f>MYRANKS_P[[#This Row],[POINTS OVER REPL]]*DOLLAR_VALUE_PER_POINT+1</f>
        <v>1</v>
      </c>
      <c r="Y474" s="58"/>
      <c r="Z474" s="56">
        <f>IF(AND(MYRANKS_P[[#This Row],[RANK]]&lt;=(TOTAL_PITCHERS_DRAFTED-PITCHERS_BELOW_REPL_DRAFTED),MYRANKS_P[[#This Row],[$ACTUAL]]=""),MYRANKS_P[[#This Row],[POINTS OVER REPL]],0)</f>
        <v>0</v>
      </c>
      <c r="AA474" s="63">
        <f>IF(MYRANKS_P[[#This Row],[$ACTUAL]]="",MYRANKS_P[[#This Row],[POINTS OVER REPL]]*REMAINING_DOLLAR_VALUE_PER_POINT+1,0)</f>
        <v>1</v>
      </c>
    </row>
    <row r="475" spans="1:27" x14ac:dyDescent="0.25">
      <c r="A475" s="2" t="s">
        <v>13027</v>
      </c>
      <c r="B475" s="14" t="str">
        <f>VLOOKUP(MYRANKS_P[[#This Row],[PLAYERID]],PLAYERIDMAP2[],COLUMN(PLAYERIDMAP2[LASTNAME]),FALSE)</f>
        <v>Henderson</v>
      </c>
      <c r="C475" s="14" t="str">
        <f>VLOOKUP(MYRANKS_P[[#This Row],[PLAYERID]],PLAYERIDMAP2[],COLUMN(PLAYERIDMAP2[FIRSTNAME]),FALSE)</f>
        <v>Jim</v>
      </c>
      <c r="D475" s="14" t="str">
        <f>MYRANKS_P[[#This Row],[FNAME]]&amp;" "&amp;MYRANKS_P[[#This Row],[LNAME]]</f>
        <v>Jim Henderson</v>
      </c>
      <c r="E475" s="14" t="str">
        <f>VLOOKUP(MYRANKS_P[[#This Row],[PLAYERID]],PLAYERIDMAP2[],COLUMN(PLAYERIDMAP2[TEAM]),FALSE)</f>
        <v>MIL</v>
      </c>
      <c r="F475" s="14" t="str">
        <f>VLOOKUP(MYRANKS_P[[#This Row],[PLAYERID]],PLAYERIDMAP2[],COLUMN(PLAYERIDMAP2[POS]),FALSE)</f>
        <v>P</v>
      </c>
      <c r="G475" s="14">
        <f>IFERROR(VALUE(VLOOKUP(MYRANKS_P[[#This Row],[PLAYERID]],PLAYERIDMAP2[],COLUMN(PLAYERIDMAP2[IDFANGRAPHS]),FALSE)),VLOOKUP(MYRANKS_P[[#This Row],[PLAYERID]],PLAYERIDMAP2[],COLUMN(PLAYERIDMAP2[IDFANGRAPHS]),FALSE))</f>
        <v>6653</v>
      </c>
      <c r="H475" s="23">
        <f>IFERROR(VLOOKUP(MYRANKS_P[[#This Row],[IDFANGRAPHS]],STEAMER_P[],COLUMN(STEAMER_P[W]),FALSE),0)</f>
        <v>0</v>
      </c>
      <c r="I475" s="23">
        <f>IFERROR(VLOOKUP(MYRANKS_P[[#This Row],[IDFANGRAPHS]],STEAMER_P[],COLUMN(STEAMER_P[L]),FALSE),0)</f>
        <v>0</v>
      </c>
      <c r="J475" s="23">
        <f>IFERROR(VLOOKUP(MYRANKS_P[[#This Row],[IDFANGRAPHS]],STEAMER_P[],COLUMN(STEAMER_P[SV]),FALSE),0)</f>
        <v>0</v>
      </c>
      <c r="K475" s="23">
        <f>IFERROR(VLOOKUP(MYRANKS_P[[#This Row],[IDFANGRAPHS]],STEAMER_P[],COLUMN(STEAMER_P[IP]),FALSE),0)</f>
        <v>1</v>
      </c>
      <c r="L475" s="23">
        <f>IFERROR(VLOOKUP(MYRANKS_P[[#This Row],[IDFANGRAPHS]],STEAMER_P[],COLUMN(STEAMER_P[H]),FALSE),0)</f>
        <v>1</v>
      </c>
      <c r="M475" s="23">
        <f>IFERROR(VLOOKUP(MYRANKS_P[[#This Row],[IDFANGRAPHS]],STEAMER_P[],COLUMN(STEAMER_P[ER]),FALSE),0)</f>
        <v>0</v>
      </c>
      <c r="N475" s="23">
        <f>IFERROR(VLOOKUP(MYRANKS_P[[#This Row],[IDFANGRAPHS]],STEAMER_P[],COLUMN(STEAMER_P[HR]),FALSE),0)</f>
        <v>0</v>
      </c>
      <c r="O475" s="23">
        <f>IFERROR(VLOOKUP(MYRANKS_P[[#This Row],[IDFANGRAPHS]],STEAMER_P[],COLUMN(STEAMER_P[SO]),FALSE),0)</f>
        <v>1</v>
      </c>
      <c r="P475" s="23">
        <f>IFERROR(VLOOKUP(MYRANKS_P[[#This Row],[IDFANGRAPHS]],STEAMER_P[],COLUMN(STEAMER_P[BB]),FALSE),0)</f>
        <v>0</v>
      </c>
      <c r="Q475" s="21">
        <f>IFERROR((MYRANKS_P[[#This Row],[ER]]*9)/MYRANKS_P[[#This Row],[IP]],0)</f>
        <v>0</v>
      </c>
      <c r="R475" s="21">
        <f>IFERROR((MYRANKS_P[[#This Row],[BB]]+MYRANKS_P[[#This Row],[H]])/MYRANKS_P[[#This Row],[IP]],0)</f>
        <v>1</v>
      </c>
      <c r="S475" s="23">
        <f>MYRANKS_P[[#This Row],[W]]*P_PTS_W+MYRANKS_P[[#This Row],[L]]*P_PTS_L+MYRANKS_P[[#This Row],[IP]]*P_PTS_IP+MYRANKS_P[[#This Row],[SO]]*P_PTS_K+MYRANKS_P[[#This Row],[BB]]*P_PTS_BB+MYRANKS_P[[#This Row],[H]]*P_PTS_HA+MYRANKS_P[[#This Row],[SV]]*P_PTS_SV+MYRANKS_P[[#This Row],[HR]]*P_PTS_HRA+MYRANKS_P[[#This Row],[ER]]*P_PTS_ER</f>
        <v>0</v>
      </c>
      <c r="T475" s="23">
        <f>VLOOKUP(MYRANKS_P[[#This Row],[POS]],REPLACEMENT_LEVEL[],3,FALSE)</f>
        <v>0</v>
      </c>
      <c r="U475" s="23">
        <f>MYRANKS_P[[#This Row],[PROJ PTS]]-MYRANKS_P[[#This Row],[REPL LEVEL]]</f>
        <v>0</v>
      </c>
      <c r="V475" s="30">
        <f>RANK(MYRANKS_P[[#This Row],[POINTS OVER REPL]],MYRANKS_P[POINTS OVER REPL])</f>
        <v>1</v>
      </c>
      <c r="W475" s="29">
        <f>IF(MYRANKS_P[[#This Row],[RANK]]&lt;=TOTAL_PITCHERS_DRAFTED,MYRANKS_P[[#This Row],[POINTS OVER REPL]],0)</f>
        <v>0</v>
      </c>
      <c r="X475" s="35">
        <f>MYRANKS_P[[#This Row],[POINTS OVER REPL]]*DOLLAR_VALUE_PER_POINT+1</f>
        <v>1</v>
      </c>
      <c r="Y475" s="35"/>
      <c r="Z475" s="29">
        <f>IF(AND(MYRANKS_P[[#This Row],[RANK]]&lt;=(TOTAL_PITCHERS_DRAFTED-PITCHERS_BELOW_REPL_DRAFTED),MYRANKS_P[[#This Row],[$ACTUAL]]=""),MYRANKS_P[[#This Row],[POINTS OVER REPL]],0)</f>
        <v>0</v>
      </c>
      <c r="AA475" s="40">
        <f>IF(MYRANKS_P[[#This Row],[$ACTUAL]]="",MYRANKS_P[[#This Row],[POINTS OVER REPL]]*REMAINING_DOLLAR_VALUE_PER_POINT+1,0)</f>
        <v>1</v>
      </c>
    </row>
    <row r="476" spans="1:27" x14ac:dyDescent="0.25">
      <c r="A476" s="89" t="s">
        <v>15579</v>
      </c>
      <c r="B476" s="90" t="str">
        <f>VLOOKUP(MYRANKS_P[[#This Row],[PLAYERID]],PLAYERIDMAP2[],COLUMN(PLAYERIDMAP2[LASTNAME]),FALSE)</f>
        <v>Torres</v>
      </c>
      <c r="C476" s="90" t="str">
        <f>VLOOKUP(MYRANKS_P[[#This Row],[PLAYERID]],PLAYERIDMAP2[],COLUMN(PLAYERIDMAP2[FIRSTNAME]),FALSE)</f>
        <v>Alex</v>
      </c>
      <c r="D476" s="90" t="str">
        <f>MYRANKS_P[[#This Row],[FNAME]]&amp;" "&amp;MYRANKS_P[[#This Row],[LNAME]]</f>
        <v>Alex Torres</v>
      </c>
      <c r="E476" s="90" t="str">
        <f>VLOOKUP(MYRANKS_P[[#This Row],[PLAYERID]],PLAYERIDMAP2[],COLUMN(PLAYERIDMAP2[TEAM]),FALSE)</f>
        <v>SD</v>
      </c>
      <c r="F476" s="90" t="str">
        <f>VLOOKUP(MYRANKS_P[[#This Row],[PLAYERID]],PLAYERIDMAP2[],COLUMN(PLAYERIDMAP2[POS]),FALSE)</f>
        <v>P</v>
      </c>
      <c r="G476" s="90">
        <f>IFERROR(VALUE(VLOOKUP(MYRANKS_P[[#This Row],[PLAYERID]],PLAYERIDMAP2[],COLUMN(PLAYERIDMAP2[IDFANGRAPHS]),FALSE)),VLOOKUP(MYRANKS_P[[#This Row],[PLAYERID]],PLAYERIDMAP2[],COLUMN(PLAYERIDMAP2[IDFANGRAPHS]),FALSE))</f>
        <v>7038</v>
      </c>
      <c r="H476" s="23">
        <f>IFERROR(VLOOKUP(MYRANKS_P[[#This Row],[IDFANGRAPHS]],STEAMER_P[],COLUMN(STEAMER_P[W]),FALSE),0)</f>
        <v>0</v>
      </c>
      <c r="I476" s="23">
        <f>IFERROR(VLOOKUP(MYRANKS_P[[#This Row],[IDFANGRAPHS]],STEAMER_P[],COLUMN(STEAMER_P[L]),FALSE),0)</f>
        <v>0</v>
      </c>
      <c r="J476" s="23">
        <f>IFERROR(VLOOKUP(MYRANKS_P[[#This Row],[IDFANGRAPHS]],STEAMER_P[],COLUMN(STEAMER_P[SV]),FALSE),0)</f>
        <v>0</v>
      </c>
      <c r="K476" s="23">
        <f>IFERROR(VLOOKUP(MYRANKS_P[[#This Row],[IDFANGRAPHS]],STEAMER_P[],COLUMN(STEAMER_P[IP]),FALSE),0)</f>
        <v>1</v>
      </c>
      <c r="L476" s="23">
        <f>IFERROR(VLOOKUP(MYRANKS_P[[#This Row],[IDFANGRAPHS]],STEAMER_P[],COLUMN(STEAMER_P[H]),FALSE),0)</f>
        <v>1</v>
      </c>
      <c r="M476" s="23">
        <f>IFERROR(VLOOKUP(MYRANKS_P[[#This Row],[IDFANGRAPHS]],STEAMER_P[],COLUMN(STEAMER_P[ER]),FALSE),0)</f>
        <v>0</v>
      </c>
      <c r="N476" s="23">
        <f>IFERROR(VLOOKUP(MYRANKS_P[[#This Row],[IDFANGRAPHS]],STEAMER_P[],COLUMN(STEAMER_P[HR]),FALSE),0)</f>
        <v>0</v>
      </c>
      <c r="O476" s="23">
        <f>IFERROR(VLOOKUP(MYRANKS_P[[#This Row],[IDFANGRAPHS]],STEAMER_P[],COLUMN(STEAMER_P[SO]),FALSE),0)</f>
        <v>1</v>
      </c>
      <c r="P476" s="23">
        <f>IFERROR(VLOOKUP(MYRANKS_P[[#This Row],[IDFANGRAPHS]],STEAMER_P[],COLUMN(STEAMER_P[BB]),FALSE),0)</f>
        <v>0</v>
      </c>
      <c r="Q476" s="82">
        <f>IFERROR((MYRANKS_P[[#This Row],[ER]]*9)/MYRANKS_P[[#This Row],[IP]],0)</f>
        <v>0</v>
      </c>
      <c r="R476" s="82">
        <f>IFERROR((MYRANKS_P[[#This Row],[BB]]+MYRANKS_P[[#This Row],[H]])/MYRANKS_P[[#This Row],[IP]],0)</f>
        <v>1</v>
      </c>
      <c r="S476" s="81">
        <f>MYRANKS_P[[#This Row],[W]]*P_PTS_W+MYRANKS_P[[#This Row],[L]]*P_PTS_L+MYRANKS_P[[#This Row],[IP]]*P_PTS_IP+MYRANKS_P[[#This Row],[SO]]*P_PTS_K+MYRANKS_P[[#This Row],[BB]]*P_PTS_BB+MYRANKS_P[[#This Row],[H]]*P_PTS_HA+MYRANKS_P[[#This Row],[SV]]*P_PTS_SV+MYRANKS_P[[#This Row],[HR]]*P_PTS_HRA+MYRANKS_P[[#This Row],[ER]]*P_PTS_ER</f>
        <v>0</v>
      </c>
      <c r="T476" s="81">
        <f>VLOOKUP(MYRANKS_P[[#This Row],[POS]],REPLACEMENT_LEVEL[],3,FALSE)</f>
        <v>0</v>
      </c>
      <c r="U476" s="81">
        <f>MYRANKS_P[[#This Row],[PROJ PTS]]-MYRANKS_P[[#This Row],[REPL LEVEL]]</f>
        <v>0</v>
      </c>
      <c r="V476" s="80">
        <f>RANK(MYRANKS_P[[#This Row],[POINTS OVER REPL]],MYRANKS_P[POINTS OVER REPL])</f>
        <v>1</v>
      </c>
      <c r="W476" s="81">
        <f>IF(MYRANKS_P[[#This Row],[RANK]]&lt;=TOTAL_PITCHERS_DRAFTED,MYRANKS_P[[#This Row],[POINTS OVER REPL]],0)</f>
        <v>0</v>
      </c>
      <c r="X476" s="83">
        <f>MYRANKS_P[[#This Row],[POINTS OVER REPL]]*DOLLAR_VALUE_PER_POINT+1</f>
        <v>1</v>
      </c>
      <c r="Y476" s="83"/>
      <c r="Z476" s="81">
        <f>IF(AND(MYRANKS_P[[#This Row],[RANK]]&lt;=(TOTAL_PITCHERS_DRAFTED-PITCHERS_BELOW_REPL_DRAFTED),MYRANKS_P[[#This Row],[$ACTUAL]]=""),MYRANKS_P[[#This Row],[POINTS OVER REPL]],0)</f>
        <v>0</v>
      </c>
      <c r="AA476" s="84">
        <f>IF(MYRANKS_P[[#This Row],[$ACTUAL]]="",MYRANKS_P[[#This Row],[POINTS OVER REPL]]*REMAINING_DOLLAR_VALUE_PER_POINT+1,0)</f>
        <v>1</v>
      </c>
    </row>
    <row r="477" spans="1:27" x14ac:dyDescent="0.25">
      <c r="A477" s="4" t="s">
        <v>15310</v>
      </c>
      <c r="B477" s="14" t="str">
        <f>VLOOKUP(MYRANKS_P[[#This Row],[PLAYERID]],PLAYERIDMAP2[],COLUMN(PLAYERIDMAP2[LASTNAME]),FALSE)</f>
        <v>Slowey</v>
      </c>
      <c r="C477" s="14" t="str">
        <f>VLOOKUP(MYRANKS_P[[#This Row],[PLAYERID]],PLAYERIDMAP2[],COLUMN(PLAYERIDMAP2[FIRSTNAME]),FALSE)</f>
        <v>Kevin</v>
      </c>
      <c r="D477" s="14" t="str">
        <f>MYRANKS_P[[#This Row],[FNAME]]&amp;" "&amp;MYRANKS_P[[#This Row],[LNAME]]</f>
        <v>Kevin Slowey</v>
      </c>
      <c r="E477" s="14" t="str">
        <f>VLOOKUP(MYRANKS_P[[#This Row],[PLAYERID]],PLAYERIDMAP2[],COLUMN(PLAYERIDMAP2[TEAM]),FALSE)</f>
        <v>N/A</v>
      </c>
      <c r="F477" s="14" t="str">
        <f>VLOOKUP(MYRANKS_P[[#This Row],[PLAYERID]],PLAYERIDMAP2[],COLUMN(PLAYERIDMAP2[POS]),FALSE)</f>
        <v>P</v>
      </c>
      <c r="G477" s="14">
        <f>IFERROR(VALUE(VLOOKUP(MYRANKS_P[[#This Row],[PLAYERID]],PLAYERIDMAP2[],COLUMN(PLAYERIDMAP2[IDFANGRAPHS]),FALSE)),VLOOKUP(MYRANKS_P[[#This Row],[PLAYERID]],PLAYERIDMAP2[],COLUMN(PLAYERIDMAP2[IDFANGRAPHS]),FALSE))</f>
        <v>9918</v>
      </c>
      <c r="H477" s="23">
        <f>IFERROR(VLOOKUP(MYRANKS_P[[#This Row],[IDFANGRAPHS]],STEAMER_P[],COLUMN(STEAMER_P[W]),FALSE),0)</f>
        <v>0</v>
      </c>
      <c r="I477" s="23">
        <f>IFERROR(VLOOKUP(MYRANKS_P[[#This Row],[IDFANGRAPHS]],STEAMER_P[],COLUMN(STEAMER_P[L]),FALSE),0)</f>
        <v>0</v>
      </c>
      <c r="J477" s="23">
        <f>IFERROR(VLOOKUP(MYRANKS_P[[#This Row],[IDFANGRAPHS]],STEAMER_P[],COLUMN(STEAMER_P[SV]),FALSE),0)</f>
        <v>0</v>
      </c>
      <c r="K477" s="23">
        <f>IFERROR(VLOOKUP(MYRANKS_P[[#This Row],[IDFANGRAPHS]],STEAMER_P[],COLUMN(STEAMER_P[IP]),FALSE),0)</f>
        <v>1</v>
      </c>
      <c r="L477" s="23">
        <f>IFERROR(VLOOKUP(MYRANKS_P[[#This Row],[IDFANGRAPHS]],STEAMER_P[],COLUMN(STEAMER_P[H]),FALSE),0)</f>
        <v>1</v>
      </c>
      <c r="M477" s="23">
        <f>IFERROR(VLOOKUP(MYRANKS_P[[#This Row],[IDFANGRAPHS]],STEAMER_P[],COLUMN(STEAMER_P[ER]),FALSE),0)</f>
        <v>0</v>
      </c>
      <c r="N477" s="23">
        <f>IFERROR(VLOOKUP(MYRANKS_P[[#This Row],[IDFANGRAPHS]],STEAMER_P[],COLUMN(STEAMER_P[HR]),FALSE),0)</f>
        <v>0</v>
      </c>
      <c r="O477" s="23">
        <f>IFERROR(VLOOKUP(MYRANKS_P[[#This Row],[IDFANGRAPHS]],STEAMER_P[],COLUMN(STEAMER_P[SO]),FALSE),0)</f>
        <v>1</v>
      </c>
      <c r="P477" s="23">
        <f>IFERROR(VLOOKUP(MYRANKS_P[[#This Row],[IDFANGRAPHS]],STEAMER_P[],COLUMN(STEAMER_P[BB]),FALSE),0)</f>
        <v>0</v>
      </c>
      <c r="Q477" s="21">
        <f>IFERROR((MYRANKS_P[[#This Row],[ER]]*9)/MYRANKS_P[[#This Row],[IP]],0)</f>
        <v>0</v>
      </c>
      <c r="R477" s="21">
        <f>IFERROR((MYRANKS_P[[#This Row],[BB]]+MYRANKS_P[[#This Row],[H]])/MYRANKS_P[[#This Row],[IP]],0)</f>
        <v>1</v>
      </c>
      <c r="S477" s="23">
        <f>MYRANKS_P[[#This Row],[W]]*P_PTS_W+MYRANKS_P[[#This Row],[L]]*P_PTS_L+MYRANKS_P[[#This Row],[IP]]*P_PTS_IP+MYRANKS_P[[#This Row],[SO]]*P_PTS_K+MYRANKS_P[[#This Row],[BB]]*P_PTS_BB+MYRANKS_P[[#This Row],[H]]*P_PTS_HA+MYRANKS_P[[#This Row],[SV]]*P_PTS_SV+MYRANKS_P[[#This Row],[HR]]*P_PTS_HRA+MYRANKS_P[[#This Row],[ER]]*P_PTS_ER</f>
        <v>0</v>
      </c>
      <c r="T477" s="23">
        <f>VLOOKUP(MYRANKS_P[[#This Row],[POS]],REPLACEMENT_LEVEL[],3,FALSE)</f>
        <v>0</v>
      </c>
      <c r="U477" s="23">
        <f>MYRANKS_P[[#This Row],[PROJ PTS]]-MYRANKS_P[[#This Row],[REPL LEVEL]]</f>
        <v>0</v>
      </c>
      <c r="V477" s="30">
        <f>RANK(MYRANKS_P[[#This Row],[POINTS OVER REPL]],MYRANKS_P[POINTS OVER REPL])</f>
        <v>1</v>
      </c>
      <c r="W477" s="29">
        <f>IF(MYRANKS_P[[#This Row],[RANK]]&lt;=TOTAL_PITCHERS_DRAFTED,MYRANKS_P[[#This Row],[POINTS OVER REPL]],0)</f>
        <v>0</v>
      </c>
      <c r="X477" s="35">
        <f>MYRANKS_P[[#This Row],[POINTS OVER REPL]]*DOLLAR_VALUE_PER_POINT+1</f>
        <v>1</v>
      </c>
      <c r="Y477" s="35"/>
      <c r="Z477" s="29">
        <f>IF(AND(MYRANKS_P[[#This Row],[RANK]]&lt;=(TOTAL_PITCHERS_DRAFTED-PITCHERS_BELOW_REPL_DRAFTED),MYRANKS_P[[#This Row],[$ACTUAL]]=""),MYRANKS_P[[#This Row],[POINTS OVER REPL]],0)</f>
        <v>0</v>
      </c>
      <c r="AA477" s="40">
        <f>IF(MYRANKS_P[[#This Row],[$ACTUAL]]="",MYRANKS_P[[#This Row],[POINTS OVER REPL]]*REMAINING_DOLLAR_VALUE_PER_POINT+1,0)</f>
        <v>1</v>
      </c>
    </row>
    <row r="478" spans="1:27" x14ac:dyDescent="0.25">
      <c r="A478" s="2" t="s">
        <v>11418</v>
      </c>
      <c r="B478" s="14" t="str">
        <f>VLOOKUP(MYRANKS_P[[#This Row],[PLAYERID]],PLAYERIDMAP2[],COLUMN(PLAYERIDMAP2[LASTNAME]),FALSE)</f>
        <v>Black</v>
      </c>
      <c r="C478" s="14" t="str">
        <f>VLOOKUP(MYRANKS_P[[#This Row],[PLAYERID]],PLAYERIDMAP2[],COLUMN(PLAYERIDMAP2[FIRSTNAME]),FALSE)</f>
        <v>Vic</v>
      </c>
      <c r="D478" s="14" t="str">
        <f>MYRANKS_P[[#This Row],[FNAME]]&amp;" "&amp;MYRANKS_P[[#This Row],[LNAME]]</f>
        <v>Vic Black</v>
      </c>
      <c r="E478" s="14" t="str">
        <f>VLOOKUP(MYRANKS_P[[#This Row],[PLAYERID]],PLAYERIDMAP2[],COLUMN(PLAYERIDMAP2[TEAM]),FALSE)</f>
        <v>NYM</v>
      </c>
      <c r="F478" s="14" t="str">
        <f>VLOOKUP(MYRANKS_P[[#This Row],[PLAYERID]],PLAYERIDMAP2[],COLUMN(PLAYERIDMAP2[POS]),FALSE)</f>
        <v>P</v>
      </c>
      <c r="G478" s="14">
        <f>IFERROR(VALUE(VLOOKUP(MYRANKS_P[[#This Row],[PLAYERID]],PLAYERIDMAP2[],COLUMN(PLAYERIDMAP2[IDFANGRAPHS]),FALSE)),VLOOKUP(MYRANKS_P[[#This Row],[PLAYERID]],PLAYERIDMAP2[],COLUMN(PLAYERIDMAP2[IDFANGRAPHS]),FALSE))</f>
        <v>9195</v>
      </c>
      <c r="H478" s="23">
        <f>IFERROR(VLOOKUP(MYRANKS_P[[#This Row],[IDFANGRAPHS]],STEAMER_P[],COLUMN(STEAMER_P[W]),FALSE),0)</f>
        <v>0</v>
      </c>
      <c r="I478" s="23">
        <f>IFERROR(VLOOKUP(MYRANKS_P[[#This Row],[IDFANGRAPHS]],STEAMER_P[],COLUMN(STEAMER_P[L]),FALSE),0)</f>
        <v>0</v>
      </c>
      <c r="J478" s="23">
        <f>IFERROR(VLOOKUP(MYRANKS_P[[#This Row],[IDFANGRAPHS]],STEAMER_P[],COLUMN(STEAMER_P[SV]),FALSE),0)</f>
        <v>0</v>
      </c>
      <c r="K478" s="23">
        <f>IFERROR(VLOOKUP(MYRANKS_P[[#This Row],[IDFANGRAPHS]],STEAMER_P[],COLUMN(STEAMER_P[IP]),FALSE),0)</f>
        <v>1</v>
      </c>
      <c r="L478" s="23">
        <f>IFERROR(VLOOKUP(MYRANKS_P[[#This Row],[IDFANGRAPHS]],STEAMER_P[],COLUMN(STEAMER_P[H]),FALSE),0)</f>
        <v>1</v>
      </c>
      <c r="M478" s="23">
        <f>IFERROR(VLOOKUP(MYRANKS_P[[#This Row],[IDFANGRAPHS]],STEAMER_P[],COLUMN(STEAMER_P[ER]),FALSE),0)</f>
        <v>0</v>
      </c>
      <c r="N478" s="23">
        <f>IFERROR(VLOOKUP(MYRANKS_P[[#This Row],[IDFANGRAPHS]],STEAMER_P[],COLUMN(STEAMER_P[HR]),FALSE),0)</f>
        <v>0</v>
      </c>
      <c r="O478" s="23">
        <f>IFERROR(VLOOKUP(MYRANKS_P[[#This Row],[IDFANGRAPHS]],STEAMER_P[],COLUMN(STEAMER_P[SO]),FALSE),0)</f>
        <v>1</v>
      </c>
      <c r="P478" s="23">
        <f>IFERROR(VLOOKUP(MYRANKS_P[[#This Row],[IDFANGRAPHS]],STEAMER_P[],COLUMN(STEAMER_P[BB]),FALSE),0)</f>
        <v>1</v>
      </c>
      <c r="Q478" s="21">
        <f>IFERROR((MYRANKS_P[[#This Row],[ER]]*9)/MYRANKS_P[[#This Row],[IP]],0)</f>
        <v>0</v>
      </c>
      <c r="R478" s="21">
        <f>IFERROR((MYRANKS_P[[#This Row],[BB]]+MYRANKS_P[[#This Row],[H]])/MYRANKS_P[[#This Row],[IP]],0)</f>
        <v>2</v>
      </c>
      <c r="S478" s="23">
        <f>MYRANKS_P[[#This Row],[W]]*P_PTS_W+MYRANKS_P[[#This Row],[L]]*P_PTS_L+MYRANKS_P[[#This Row],[IP]]*P_PTS_IP+MYRANKS_P[[#This Row],[SO]]*P_PTS_K+MYRANKS_P[[#This Row],[BB]]*P_PTS_BB+MYRANKS_P[[#This Row],[H]]*P_PTS_HA+MYRANKS_P[[#This Row],[SV]]*P_PTS_SV+MYRANKS_P[[#This Row],[HR]]*P_PTS_HRA+MYRANKS_P[[#This Row],[ER]]*P_PTS_ER</f>
        <v>0</v>
      </c>
      <c r="T478" s="23">
        <f>VLOOKUP(MYRANKS_P[[#This Row],[POS]],REPLACEMENT_LEVEL[],3,FALSE)</f>
        <v>0</v>
      </c>
      <c r="U478" s="23">
        <f>MYRANKS_P[[#This Row],[PROJ PTS]]-MYRANKS_P[[#This Row],[REPL LEVEL]]</f>
        <v>0</v>
      </c>
      <c r="V478" s="30">
        <f>RANK(MYRANKS_P[[#This Row],[POINTS OVER REPL]],MYRANKS_P[POINTS OVER REPL])</f>
        <v>1</v>
      </c>
      <c r="W478" s="29">
        <f>IF(MYRANKS_P[[#This Row],[RANK]]&lt;=TOTAL_PITCHERS_DRAFTED,MYRANKS_P[[#This Row],[POINTS OVER REPL]],0)</f>
        <v>0</v>
      </c>
      <c r="X478" s="35">
        <f>MYRANKS_P[[#This Row],[POINTS OVER REPL]]*DOLLAR_VALUE_PER_POINT+1</f>
        <v>1</v>
      </c>
      <c r="Y478" s="35"/>
      <c r="Z478" s="29">
        <f>IF(AND(MYRANKS_P[[#This Row],[RANK]]&lt;=(TOTAL_PITCHERS_DRAFTED-PITCHERS_BELOW_REPL_DRAFTED),MYRANKS_P[[#This Row],[$ACTUAL]]=""),MYRANKS_P[[#This Row],[POINTS OVER REPL]],0)</f>
        <v>0</v>
      </c>
      <c r="AA478" s="40">
        <f>IF(MYRANKS_P[[#This Row],[$ACTUAL]]="",MYRANKS_P[[#This Row],[POINTS OVER REPL]]*REMAINING_DOLLAR_VALUE_PER_POINT+1,0)</f>
        <v>1</v>
      </c>
    </row>
    <row r="479" spans="1:27" x14ac:dyDescent="0.25">
      <c r="A479" s="2" t="s">
        <v>14393</v>
      </c>
      <c r="B479" s="14" t="str">
        <f>VLOOKUP(MYRANKS_P[[#This Row],[PLAYERID]],PLAYERIDMAP2[],COLUMN(PLAYERIDMAP2[LASTNAME]),FALSE)</f>
        <v>Ottavino</v>
      </c>
      <c r="C479" s="14" t="str">
        <f>VLOOKUP(MYRANKS_P[[#This Row],[PLAYERID]],PLAYERIDMAP2[],COLUMN(PLAYERIDMAP2[FIRSTNAME]),FALSE)</f>
        <v>Adam</v>
      </c>
      <c r="D479" s="14" t="str">
        <f>MYRANKS_P[[#This Row],[FNAME]]&amp;" "&amp;MYRANKS_P[[#This Row],[LNAME]]</f>
        <v>Adam Ottavino</v>
      </c>
      <c r="E479" s="14" t="str">
        <f>VLOOKUP(MYRANKS_P[[#This Row],[PLAYERID]],PLAYERIDMAP2[],COLUMN(PLAYERIDMAP2[TEAM]),FALSE)</f>
        <v>COL</v>
      </c>
      <c r="F479" s="14" t="str">
        <f>VLOOKUP(MYRANKS_P[[#This Row],[PLAYERID]],PLAYERIDMAP2[],COLUMN(PLAYERIDMAP2[POS]),FALSE)</f>
        <v>P</v>
      </c>
      <c r="G479" s="14">
        <f>IFERROR(VALUE(VLOOKUP(MYRANKS_P[[#This Row],[PLAYERID]],PLAYERIDMAP2[],COLUMN(PLAYERIDMAP2[IDFANGRAPHS]),FALSE)),VLOOKUP(MYRANKS_P[[#This Row],[PLAYERID]],PLAYERIDMAP2[],COLUMN(PLAYERIDMAP2[IDFANGRAPHS]),FALSE))</f>
        <v>1247</v>
      </c>
      <c r="H479" s="23">
        <f>IFERROR(VLOOKUP(MYRANKS_P[[#This Row],[IDFANGRAPHS]],STEAMER_P[],COLUMN(STEAMER_P[W]),FALSE),0)</f>
        <v>0</v>
      </c>
      <c r="I479" s="23">
        <f>IFERROR(VLOOKUP(MYRANKS_P[[#This Row],[IDFANGRAPHS]],STEAMER_P[],COLUMN(STEAMER_P[L]),FALSE),0)</f>
        <v>0</v>
      </c>
      <c r="J479" s="23">
        <f>IFERROR(VLOOKUP(MYRANKS_P[[#This Row],[IDFANGRAPHS]],STEAMER_P[],COLUMN(STEAMER_P[SV]),FALSE),0)</f>
        <v>0</v>
      </c>
      <c r="K479" s="23">
        <f>IFERROR(VLOOKUP(MYRANKS_P[[#This Row],[IDFANGRAPHS]],STEAMER_P[],COLUMN(STEAMER_P[IP]),FALSE),0)</f>
        <v>1</v>
      </c>
      <c r="L479" s="23">
        <f>IFERROR(VLOOKUP(MYRANKS_P[[#This Row],[IDFANGRAPHS]],STEAMER_P[],COLUMN(STEAMER_P[H]),FALSE),0)</f>
        <v>1</v>
      </c>
      <c r="M479" s="23">
        <f>IFERROR(VLOOKUP(MYRANKS_P[[#This Row],[IDFANGRAPHS]],STEAMER_P[],COLUMN(STEAMER_P[ER]),FALSE),0)</f>
        <v>0</v>
      </c>
      <c r="N479" s="23">
        <f>IFERROR(VLOOKUP(MYRANKS_P[[#This Row],[IDFANGRAPHS]],STEAMER_P[],COLUMN(STEAMER_P[HR]),FALSE),0)</f>
        <v>0</v>
      </c>
      <c r="O479" s="23">
        <f>IFERROR(VLOOKUP(MYRANKS_P[[#This Row],[IDFANGRAPHS]],STEAMER_P[],COLUMN(STEAMER_P[SO]),FALSE),0)</f>
        <v>1</v>
      </c>
      <c r="P479" s="23">
        <f>IFERROR(VLOOKUP(MYRANKS_P[[#This Row],[IDFANGRAPHS]],STEAMER_P[],COLUMN(STEAMER_P[BB]),FALSE),0)</f>
        <v>0</v>
      </c>
      <c r="Q479" s="21">
        <f>IFERROR((MYRANKS_P[[#This Row],[ER]]*9)/MYRANKS_P[[#This Row],[IP]],0)</f>
        <v>0</v>
      </c>
      <c r="R479" s="21">
        <f>IFERROR((MYRANKS_P[[#This Row],[BB]]+MYRANKS_P[[#This Row],[H]])/MYRANKS_P[[#This Row],[IP]],0)</f>
        <v>1</v>
      </c>
      <c r="S479" s="23">
        <f>MYRANKS_P[[#This Row],[W]]*P_PTS_W+MYRANKS_P[[#This Row],[L]]*P_PTS_L+MYRANKS_P[[#This Row],[IP]]*P_PTS_IP+MYRANKS_P[[#This Row],[SO]]*P_PTS_K+MYRANKS_P[[#This Row],[BB]]*P_PTS_BB+MYRANKS_P[[#This Row],[H]]*P_PTS_HA+MYRANKS_P[[#This Row],[SV]]*P_PTS_SV+MYRANKS_P[[#This Row],[HR]]*P_PTS_HRA+MYRANKS_P[[#This Row],[ER]]*P_PTS_ER</f>
        <v>0</v>
      </c>
      <c r="T479" s="23">
        <f>VLOOKUP(MYRANKS_P[[#This Row],[POS]],REPLACEMENT_LEVEL[],3,FALSE)</f>
        <v>0</v>
      </c>
      <c r="U479" s="23">
        <f>MYRANKS_P[[#This Row],[PROJ PTS]]-MYRANKS_P[[#This Row],[REPL LEVEL]]</f>
        <v>0</v>
      </c>
      <c r="V479" s="30">
        <f>RANK(MYRANKS_P[[#This Row],[POINTS OVER REPL]],MYRANKS_P[POINTS OVER REPL])</f>
        <v>1</v>
      </c>
      <c r="W479" s="29">
        <f>IF(MYRANKS_P[[#This Row],[RANK]]&lt;=TOTAL_PITCHERS_DRAFTED,MYRANKS_P[[#This Row],[POINTS OVER REPL]],0)</f>
        <v>0</v>
      </c>
      <c r="X479" s="35">
        <f>MYRANKS_P[[#This Row],[POINTS OVER REPL]]*DOLLAR_VALUE_PER_POINT+1</f>
        <v>1</v>
      </c>
      <c r="Y479" s="35"/>
      <c r="Z479" s="29">
        <f>IF(AND(MYRANKS_P[[#This Row],[RANK]]&lt;=(TOTAL_PITCHERS_DRAFTED-PITCHERS_BELOW_REPL_DRAFTED),MYRANKS_P[[#This Row],[$ACTUAL]]=""),MYRANKS_P[[#This Row],[POINTS OVER REPL]],0)</f>
        <v>0</v>
      </c>
      <c r="AA479" s="40">
        <f>IF(MYRANKS_P[[#This Row],[$ACTUAL]]="",MYRANKS_P[[#This Row],[POINTS OVER REPL]]*REMAINING_DOLLAR_VALUE_PER_POINT+1,0)</f>
        <v>1</v>
      </c>
    </row>
    <row r="480" spans="1:27" x14ac:dyDescent="0.25">
      <c r="A480" s="4" t="s">
        <v>15370</v>
      </c>
      <c r="B480" s="14" t="str">
        <f>VLOOKUP(MYRANKS_P[[#This Row],[PLAYERID]],PLAYERIDMAP2[],COLUMN(PLAYERIDMAP2[LASTNAME]),FALSE)</f>
        <v>Soriano</v>
      </c>
      <c r="C480" s="14" t="str">
        <f>VLOOKUP(MYRANKS_P[[#This Row],[PLAYERID]],PLAYERIDMAP2[],COLUMN(PLAYERIDMAP2[FIRSTNAME]),FALSE)</f>
        <v>Rafael</v>
      </c>
      <c r="D480" s="14" t="str">
        <f>MYRANKS_P[[#This Row],[FNAME]]&amp;" "&amp;MYRANKS_P[[#This Row],[LNAME]]</f>
        <v>Rafael Soriano</v>
      </c>
      <c r="E480" s="14" t="str">
        <f>VLOOKUP(MYRANKS_P[[#This Row],[PLAYERID]],PLAYERIDMAP2[],COLUMN(PLAYERIDMAP2[TEAM]),FALSE)</f>
        <v>WAS</v>
      </c>
      <c r="F480" s="14" t="str">
        <f>VLOOKUP(MYRANKS_P[[#This Row],[PLAYERID]],PLAYERIDMAP2[],COLUMN(PLAYERIDMAP2[POS]),FALSE)</f>
        <v>P</v>
      </c>
      <c r="G480" s="14">
        <f>IFERROR(VALUE(VLOOKUP(MYRANKS_P[[#This Row],[PLAYERID]],PLAYERIDMAP2[],COLUMN(PLAYERIDMAP2[IDFANGRAPHS]),FALSE)),VLOOKUP(MYRANKS_P[[#This Row],[PLAYERID]],PLAYERIDMAP2[],COLUMN(PLAYERIDMAP2[IDFANGRAPHS]),FALSE))</f>
        <v>1100</v>
      </c>
      <c r="H480" s="23">
        <f>IFERROR(VLOOKUP(MYRANKS_P[[#This Row],[IDFANGRAPHS]],STEAMER_P[],COLUMN(STEAMER_P[W]),FALSE),0)</f>
        <v>0</v>
      </c>
      <c r="I480" s="23">
        <f>IFERROR(VLOOKUP(MYRANKS_P[[#This Row],[IDFANGRAPHS]],STEAMER_P[],COLUMN(STEAMER_P[L]),FALSE),0)</f>
        <v>0</v>
      </c>
      <c r="J480" s="23">
        <f>IFERROR(VLOOKUP(MYRANKS_P[[#This Row],[IDFANGRAPHS]],STEAMER_P[],COLUMN(STEAMER_P[SV]),FALSE),0)</f>
        <v>0</v>
      </c>
      <c r="K480" s="23">
        <f>IFERROR(VLOOKUP(MYRANKS_P[[#This Row],[IDFANGRAPHS]],STEAMER_P[],COLUMN(STEAMER_P[IP]),FALSE),0)</f>
        <v>1</v>
      </c>
      <c r="L480" s="23">
        <f>IFERROR(VLOOKUP(MYRANKS_P[[#This Row],[IDFANGRAPHS]],STEAMER_P[],COLUMN(STEAMER_P[H]),FALSE),0)</f>
        <v>1</v>
      </c>
      <c r="M480" s="23">
        <f>IFERROR(VLOOKUP(MYRANKS_P[[#This Row],[IDFANGRAPHS]],STEAMER_P[],COLUMN(STEAMER_P[ER]),FALSE),0)</f>
        <v>0</v>
      </c>
      <c r="N480" s="23">
        <f>IFERROR(VLOOKUP(MYRANKS_P[[#This Row],[IDFANGRAPHS]],STEAMER_P[],COLUMN(STEAMER_P[HR]),FALSE),0)</f>
        <v>0</v>
      </c>
      <c r="O480" s="23">
        <f>IFERROR(VLOOKUP(MYRANKS_P[[#This Row],[IDFANGRAPHS]],STEAMER_P[],COLUMN(STEAMER_P[SO]),FALSE),0)</f>
        <v>1</v>
      </c>
      <c r="P480" s="23">
        <f>IFERROR(VLOOKUP(MYRANKS_P[[#This Row],[IDFANGRAPHS]],STEAMER_P[],COLUMN(STEAMER_P[BB]),FALSE),0)</f>
        <v>0</v>
      </c>
      <c r="Q480" s="21">
        <f>IFERROR((MYRANKS_P[[#This Row],[ER]]*9)/MYRANKS_P[[#This Row],[IP]],0)</f>
        <v>0</v>
      </c>
      <c r="R480" s="21">
        <f>IFERROR((MYRANKS_P[[#This Row],[BB]]+MYRANKS_P[[#This Row],[H]])/MYRANKS_P[[#This Row],[IP]],0)</f>
        <v>1</v>
      </c>
      <c r="S480" s="23">
        <f>MYRANKS_P[[#This Row],[W]]*P_PTS_W+MYRANKS_P[[#This Row],[L]]*P_PTS_L+MYRANKS_P[[#This Row],[IP]]*P_PTS_IP+MYRANKS_P[[#This Row],[SO]]*P_PTS_K+MYRANKS_P[[#This Row],[BB]]*P_PTS_BB+MYRANKS_P[[#This Row],[H]]*P_PTS_HA+MYRANKS_P[[#This Row],[SV]]*P_PTS_SV+MYRANKS_P[[#This Row],[HR]]*P_PTS_HRA+MYRANKS_P[[#This Row],[ER]]*P_PTS_ER</f>
        <v>0</v>
      </c>
      <c r="T480" s="23">
        <f>VLOOKUP(MYRANKS_P[[#This Row],[POS]],REPLACEMENT_LEVEL[],3,FALSE)</f>
        <v>0</v>
      </c>
      <c r="U480" s="23">
        <f>MYRANKS_P[[#This Row],[PROJ PTS]]-MYRANKS_P[[#This Row],[REPL LEVEL]]</f>
        <v>0</v>
      </c>
      <c r="V480" s="30">
        <f>RANK(MYRANKS_P[[#This Row],[POINTS OVER REPL]],MYRANKS_P[POINTS OVER REPL])</f>
        <v>1</v>
      </c>
      <c r="W480" s="29">
        <f>IF(MYRANKS_P[[#This Row],[RANK]]&lt;=TOTAL_PITCHERS_DRAFTED,MYRANKS_P[[#This Row],[POINTS OVER REPL]],0)</f>
        <v>0</v>
      </c>
      <c r="X480" s="35">
        <f>MYRANKS_P[[#This Row],[POINTS OVER REPL]]*DOLLAR_VALUE_PER_POINT+1</f>
        <v>1</v>
      </c>
      <c r="Y480" s="35"/>
      <c r="Z480" s="29">
        <f>IF(AND(MYRANKS_P[[#This Row],[RANK]]&lt;=(TOTAL_PITCHERS_DRAFTED-PITCHERS_BELOW_REPL_DRAFTED),MYRANKS_P[[#This Row],[$ACTUAL]]=""),MYRANKS_P[[#This Row],[POINTS OVER REPL]],0)</f>
        <v>0</v>
      </c>
      <c r="AA480" s="40">
        <f>IF(MYRANKS_P[[#This Row],[$ACTUAL]]="",MYRANKS_P[[#This Row],[POINTS OVER REPL]]*REMAINING_DOLLAR_VALUE_PER_POINT+1,0)</f>
        <v>1</v>
      </c>
    </row>
    <row r="481" spans="1:27" x14ac:dyDescent="0.25">
      <c r="A481" s="2" t="s">
        <v>13606</v>
      </c>
      <c r="B481" s="14" t="str">
        <f>VLOOKUP(MYRANKS_P[[#This Row],[PLAYERID]],PLAYERIDMAP2[],COLUMN(PLAYERIDMAP2[LASTNAME]),FALSE)</f>
        <v>LeCure</v>
      </c>
      <c r="C481" s="14" t="str">
        <f>VLOOKUP(MYRANKS_P[[#This Row],[PLAYERID]],PLAYERIDMAP2[],COLUMN(PLAYERIDMAP2[FIRSTNAME]),FALSE)</f>
        <v>Sam</v>
      </c>
      <c r="D481" s="14" t="str">
        <f>MYRANKS_P[[#This Row],[FNAME]]&amp;" "&amp;MYRANKS_P[[#This Row],[LNAME]]</f>
        <v>Sam LeCure</v>
      </c>
      <c r="E481" s="14" t="str">
        <f>VLOOKUP(MYRANKS_P[[#This Row],[PLAYERID]],PLAYERIDMAP2[],COLUMN(PLAYERIDMAP2[TEAM]),FALSE)</f>
        <v>CIN</v>
      </c>
      <c r="F481" s="14" t="str">
        <f>VLOOKUP(MYRANKS_P[[#This Row],[PLAYERID]],PLAYERIDMAP2[],COLUMN(PLAYERIDMAP2[POS]),FALSE)</f>
        <v>P</v>
      </c>
      <c r="G481" s="14">
        <f>IFERROR(VALUE(VLOOKUP(MYRANKS_P[[#This Row],[PLAYERID]],PLAYERIDMAP2[],COLUMN(PLAYERIDMAP2[IDFANGRAPHS]),FALSE)),VLOOKUP(MYRANKS_P[[#This Row],[PLAYERID]],PLAYERIDMAP2[],COLUMN(PLAYERIDMAP2[IDFANGRAPHS]),FALSE))</f>
        <v>4664</v>
      </c>
      <c r="H481" s="23">
        <f>IFERROR(VLOOKUP(MYRANKS_P[[#This Row],[IDFANGRAPHS]],STEAMER_P[],COLUMN(STEAMER_P[W]),FALSE),0)</f>
        <v>0</v>
      </c>
      <c r="I481" s="23">
        <f>IFERROR(VLOOKUP(MYRANKS_P[[#This Row],[IDFANGRAPHS]],STEAMER_P[],COLUMN(STEAMER_P[L]),FALSE),0)</f>
        <v>0</v>
      </c>
      <c r="J481" s="23">
        <f>IFERROR(VLOOKUP(MYRANKS_P[[#This Row],[IDFANGRAPHS]],STEAMER_P[],COLUMN(STEAMER_P[SV]),FALSE),0)</f>
        <v>0</v>
      </c>
      <c r="K481" s="23">
        <f>IFERROR(VLOOKUP(MYRANKS_P[[#This Row],[IDFANGRAPHS]],STEAMER_P[],COLUMN(STEAMER_P[IP]),FALSE),0)</f>
        <v>1</v>
      </c>
      <c r="L481" s="23">
        <f>IFERROR(VLOOKUP(MYRANKS_P[[#This Row],[IDFANGRAPHS]],STEAMER_P[],COLUMN(STEAMER_P[H]),FALSE),0)</f>
        <v>1</v>
      </c>
      <c r="M481" s="23">
        <f>IFERROR(VLOOKUP(MYRANKS_P[[#This Row],[IDFANGRAPHS]],STEAMER_P[],COLUMN(STEAMER_P[ER]),FALSE),0)</f>
        <v>0</v>
      </c>
      <c r="N481" s="23">
        <f>IFERROR(VLOOKUP(MYRANKS_P[[#This Row],[IDFANGRAPHS]],STEAMER_P[],COLUMN(STEAMER_P[HR]),FALSE),0)</f>
        <v>0</v>
      </c>
      <c r="O481" s="23">
        <f>IFERROR(VLOOKUP(MYRANKS_P[[#This Row],[IDFANGRAPHS]],STEAMER_P[],COLUMN(STEAMER_P[SO]),FALSE),0)</f>
        <v>1</v>
      </c>
      <c r="P481" s="23">
        <f>IFERROR(VLOOKUP(MYRANKS_P[[#This Row],[IDFANGRAPHS]],STEAMER_P[],COLUMN(STEAMER_P[BB]),FALSE),0)</f>
        <v>0</v>
      </c>
      <c r="Q481" s="21">
        <f>IFERROR((MYRANKS_P[[#This Row],[ER]]*9)/MYRANKS_P[[#This Row],[IP]],0)</f>
        <v>0</v>
      </c>
      <c r="R481" s="21">
        <f>IFERROR((MYRANKS_P[[#This Row],[BB]]+MYRANKS_P[[#This Row],[H]])/MYRANKS_P[[#This Row],[IP]],0)</f>
        <v>1</v>
      </c>
      <c r="S481" s="23">
        <f>MYRANKS_P[[#This Row],[W]]*P_PTS_W+MYRANKS_P[[#This Row],[L]]*P_PTS_L+MYRANKS_P[[#This Row],[IP]]*P_PTS_IP+MYRANKS_P[[#This Row],[SO]]*P_PTS_K+MYRANKS_P[[#This Row],[BB]]*P_PTS_BB+MYRANKS_P[[#This Row],[H]]*P_PTS_HA+MYRANKS_P[[#This Row],[SV]]*P_PTS_SV+MYRANKS_P[[#This Row],[HR]]*P_PTS_HRA+MYRANKS_P[[#This Row],[ER]]*P_PTS_ER</f>
        <v>0</v>
      </c>
      <c r="T481" s="23">
        <f>VLOOKUP(MYRANKS_P[[#This Row],[POS]],REPLACEMENT_LEVEL[],3,FALSE)</f>
        <v>0</v>
      </c>
      <c r="U481" s="23">
        <f>MYRANKS_P[[#This Row],[PROJ PTS]]-MYRANKS_P[[#This Row],[REPL LEVEL]]</f>
        <v>0</v>
      </c>
      <c r="V481" s="30">
        <f>RANK(MYRANKS_P[[#This Row],[POINTS OVER REPL]],MYRANKS_P[POINTS OVER REPL])</f>
        <v>1</v>
      </c>
      <c r="W481" s="29">
        <f>IF(MYRANKS_P[[#This Row],[RANK]]&lt;=TOTAL_PITCHERS_DRAFTED,MYRANKS_P[[#This Row],[POINTS OVER REPL]],0)</f>
        <v>0</v>
      </c>
      <c r="X481" s="35">
        <f>MYRANKS_P[[#This Row],[POINTS OVER REPL]]*DOLLAR_VALUE_PER_POINT+1</f>
        <v>1</v>
      </c>
      <c r="Y481" s="35"/>
      <c r="Z481" s="29">
        <f>IF(AND(MYRANKS_P[[#This Row],[RANK]]&lt;=(TOTAL_PITCHERS_DRAFTED-PITCHERS_BELOW_REPL_DRAFTED),MYRANKS_P[[#This Row],[$ACTUAL]]=""),MYRANKS_P[[#This Row],[POINTS OVER REPL]],0)</f>
        <v>0</v>
      </c>
      <c r="AA481" s="40">
        <f>IF(MYRANKS_P[[#This Row],[$ACTUAL]]="",MYRANKS_P[[#This Row],[POINTS OVER REPL]]*REMAINING_DOLLAR_VALUE_PER_POINT+1,0)</f>
        <v>1</v>
      </c>
    </row>
    <row r="482" spans="1:27" x14ac:dyDescent="0.25">
      <c r="A482" s="2" t="s">
        <v>14601</v>
      </c>
      <c r="B482" s="14" t="str">
        <f>VLOOKUP(MYRANKS_P[[#This Row],[PLAYERID]],PLAYERIDMAP2[],COLUMN(PLAYERIDMAP2[LASTNAME]),FALSE)</f>
        <v>Pestano</v>
      </c>
      <c r="C482" s="14" t="str">
        <f>VLOOKUP(MYRANKS_P[[#This Row],[PLAYERID]],PLAYERIDMAP2[],COLUMN(PLAYERIDMAP2[FIRSTNAME]),FALSE)</f>
        <v>Vinnie</v>
      </c>
      <c r="D482" s="14" t="str">
        <f>MYRANKS_P[[#This Row],[FNAME]]&amp;" "&amp;MYRANKS_P[[#This Row],[LNAME]]</f>
        <v>Vinnie Pestano</v>
      </c>
      <c r="E482" s="14" t="str">
        <f>VLOOKUP(MYRANKS_P[[#This Row],[PLAYERID]],PLAYERIDMAP2[],COLUMN(PLAYERIDMAP2[TEAM]),FALSE)</f>
        <v>LAA</v>
      </c>
      <c r="F482" s="14" t="str">
        <f>VLOOKUP(MYRANKS_P[[#This Row],[PLAYERID]],PLAYERIDMAP2[],COLUMN(PLAYERIDMAP2[POS]),FALSE)</f>
        <v>P</v>
      </c>
      <c r="G482" s="14">
        <f>IFERROR(VALUE(VLOOKUP(MYRANKS_P[[#This Row],[PLAYERID]],PLAYERIDMAP2[],COLUMN(PLAYERIDMAP2[IDFANGRAPHS]),FALSE)),VLOOKUP(MYRANKS_P[[#This Row],[PLAYERID]],PLAYERIDMAP2[],COLUMN(PLAYERIDMAP2[IDFANGRAPHS]),FALSE))</f>
        <v>4782</v>
      </c>
      <c r="H482" s="23">
        <f>IFERROR(VLOOKUP(MYRANKS_P[[#This Row],[IDFANGRAPHS]],STEAMER_P[],COLUMN(STEAMER_P[W]),FALSE),0)</f>
        <v>0</v>
      </c>
      <c r="I482" s="23">
        <f>IFERROR(VLOOKUP(MYRANKS_P[[#This Row],[IDFANGRAPHS]],STEAMER_P[],COLUMN(STEAMER_P[L]),FALSE),0)</f>
        <v>0</v>
      </c>
      <c r="J482" s="23">
        <f>IFERROR(VLOOKUP(MYRANKS_P[[#This Row],[IDFANGRAPHS]],STEAMER_P[],COLUMN(STEAMER_P[SV]),FALSE),0)</f>
        <v>0</v>
      </c>
      <c r="K482" s="23">
        <f>IFERROR(VLOOKUP(MYRANKS_P[[#This Row],[IDFANGRAPHS]],STEAMER_P[],COLUMN(STEAMER_P[IP]),FALSE),0)</f>
        <v>1</v>
      </c>
      <c r="L482" s="23">
        <f>IFERROR(VLOOKUP(MYRANKS_P[[#This Row],[IDFANGRAPHS]],STEAMER_P[],COLUMN(STEAMER_P[H]),FALSE),0)</f>
        <v>1</v>
      </c>
      <c r="M482" s="23">
        <f>IFERROR(VLOOKUP(MYRANKS_P[[#This Row],[IDFANGRAPHS]],STEAMER_P[],COLUMN(STEAMER_P[ER]),FALSE),0)</f>
        <v>0</v>
      </c>
      <c r="N482" s="23">
        <f>IFERROR(VLOOKUP(MYRANKS_P[[#This Row],[IDFANGRAPHS]],STEAMER_P[],COLUMN(STEAMER_P[HR]),FALSE),0)</f>
        <v>0</v>
      </c>
      <c r="O482" s="23">
        <f>IFERROR(VLOOKUP(MYRANKS_P[[#This Row],[IDFANGRAPHS]],STEAMER_P[],COLUMN(STEAMER_P[SO]),FALSE),0)</f>
        <v>1</v>
      </c>
      <c r="P482" s="23">
        <f>IFERROR(VLOOKUP(MYRANKS_P[[#This Row],[IDFANGRAPHS]],STEAMER_P[],COLUMN(STEAMER_P[BB]),FALSE),0)</f>
        <v>0</v>
      </c>
      <c r="Q482" s="21">
        <f>IFERROR((MYRANKS_P[[#This Row],[ER]]*9)/MYRANKS_P[[#This Row],[IP]],0)</f>
        <v>0</v>
      </c>
      <c r="R482" s="21">
        <f>IFERROR((MYRANKS_P[[#This Row],[BB]]+MYRANKS_P[[#This Row],[H]])/MYRANKS_P[[#This Row],[IP]],0)</f>
        <v>1</v>
      </c>
      <c r="S482" s="23">
        <f>MYRANKS_P[[#This Row],[W]]*P_PTS_W+MYRANKS_P[[#This Row],[L]]*P_PTS_L+MYRANKS_P[[#This Row],[IP]]*P_PTS_IP+MYRANKS_P[[#This Row],[SO]]*P_PTS_K+MYRANKS_P[[#This Row],[BB]]*P_PTS_BB+MYRANKS_P[[#This Row],[H]]*P_PTS_HA+MYRANKS_P[[#This Row],[SV]]*P_PTS_SV+MYRANKS_P[[#This Row],[HR]]*P_PTS_HRA+MYRANKS_P[[#This Row],[ER]]*P_PTS_ER</f>
        <v>0</v>
      </c>
      <c r="T482" s="23">
        <f>VLOOKUP(MYRANKS_P[[#This Row],[POS]],REPLACEMENT_LEVEL[],3,FALSE)</f>
        <v>0</v>
      </c>
      <c r="U482" s="23">
        <f>MYRANKS_P[[#This Row],[PROJ PTS]]-MYRANKS_P[[#This Row],[REPL LEVEL]]</f>
        <v>0</v>
      </c>
      <c r="V482" s="30">
        <f>RANK(MYRANKS_P[[#This Row],[POINTS OVER REPL]],MYRANKS_P[POINTS OVER REPL])</f>
        <v>1</v>
      </c>
      <c r="W482" s="29">
        <f>IF(MYRANKS_P[[#This Row],[RANK]]&lt;=TOTAL_PITCHERS_DRAFTED,MYRANKS_P[[#This Row],[POINTS OVER REPL]],0)</f>
        <v>0</v>
      </c>
      <c r="X482" s="35">
        <f>MYRANKS_P[[#This Row],[POINTS OVER REPL]]*DOLLAR_VALUE_PER_POINT+1</f>
        <v>1</v>
      </c>
      <c r="Y482" s="35"/>
      <c r="Z482" s="29">
        <f>IF(AND(MYRANKS_P[[#This Row],[RANK]]&lt;=(TOTAL_PITCHERS_DRAFTED-PITCHERS_BELOW_REPL_DRAFTED),MYRANKS_P[[#This Row],[$ACTUAL]]=""),MYRANKS_P[[#This Row],[POINTS OVER REPL]],0)</f>
        <v>0</v>
      </c>
      <c r="AA482" s="40">
        <f>IF(MYRANKS_P[[#This Row],[$ACTUAL]]="",MYRANKS_P[[#This Row],[POINTS OVER REPL]]*REMAINING_DOLLAR_VALUE_PER_POINT+1,0)</f>
        <v>1</v>
      </c>
    </row>
    <row r="483" spans="1:27" x14ac:dyDescent="0.25">
      <c r="A483" s="89" t="s">
        <v>15908</v>
      </c>
      <c r="B483" s="90" t="str">
        <f>VLOOKUP(MYRANKS_P[[#This Row],[PLAYERID]],PLAYERIDMAP2[],COLUMN(PLAYERIDMAP2[LASTNAME]),FALSE)</f>
        <v>Wilson</v>
      </c>
      <c r="C483" s="90" t="str">
        <f>VLOOKUP(MYRANKS_P[[#This Row],[PLAYERID]],PLAYERIDMAP2[],COLUMN(PLAYERIDMAP2[FIRSTNAME]),FALSE)</f>
        <v>Brian</v>
      </c>
      <c r="D483" s="90" t="str">
        <f>MYRANKS_P[[#This Row],[FNAME]]&amp;" "&amp;MYRANKS_P[[#This Row],[LNAME]]</f>
        <v>Brian Wilson</v>
      </c>
      <c r="E483" s="90" t="str">
        <f>VLOOKUP(MYRANKS_P[[#This Row],[PLAYERID]],PLAYERIDMAP2[],COLUMN(PLAYERIDMAP2[TEAM]),FALSE)</f>
        <v>LAD</v>
      </c>
      <c r="F483" s="90" t="str">
        <f>VLOOKUP(MYRANKS_P[[#This Row],[PLAYERID]],PLAYERIDMAP2[],COLUMN(PLAYERIDMAP2[POS]),FALSE)</f>
        <v>P</v>
      </c>
      <c r="G483" s="90">
        <f>IFERROR(VALUE(VLOOKUP(MYRANKS_P[[#This Row],[PLAYERID]],PLAYERIDMAP2[],COLUMN(PLAYERIDMAP2[IDFANGRAPHS]),FALSE)),VLOOKUP(MYRANKS_P[[#This Row],[PLAYERID]],PLAYERIDMAP2[],COLUMN(PLAYERIDMAP2[IDFANGRAPHS]),FALSE))</f>
        <v>6485</v>
      </c>
      <c r="H483" s="23">
        <f>IFERROR(VLOOKUP(MYRANKS_P[[#This Row],[IDFANGRAPHS]],STEAMER_P[],COLUMN(STEAMER_P[W]),FALSE),0)</f>
        <v>0</v>
      </c>
      <c r="I483" s="23">
        <f>IFERROR(VLOOKUP(MYRANKS_P[[#This Row],[IDFANGRAPHS]],STEAMER_P[],COLUMN(STEAMER_P[L]),FALSE),0)</f>
        <v>0</v>
      </c>
      <c r="J483" s="23">
        <f>IFERROR(VLOOKUP(MYRANKS_P[[#This Row],[IDFANGRAPHS]],STEAMER_P[],COLUMN(STEAMER_P[SV]),FALSE),0)</f>
        <v>0</v>
      </c>
      <c r="K483" s="23">
        <f>IFERROR(VLOOKUP(MYRANKS_P[[#This Row],[IDFANGRAPHS]],STEAMER_P[],COLUMN(STEAMER_P[IP]),FALSE),0)</f>
        <v>1</v>
      </c>
      <c r="L483" s="23">
        <f>IFERROR(VLOOKUP(MYRANKS_P[[#This Row],[IDFANGRAPHS]],STEAMER_P[],COLUMN(STEAMER_P[H]),FALSE),0)</f>
        <v>1</v>
      </c>
      <c r="M483" s="23">
        <f>IFERROR(VLOOKUP(MYRANKS_P[[#This Row],[IDFANGRAPHS]],STEAMER_P[],COLUMN(STEAMER_P[ER]),FALSE),0)</f>
        <v>0</v>
      </c>
      <c r="N483" s="23">
        <f>IFERROR(VLOOKUP(MYRANKS_P[[#This Row],[IDFANGRAPHS]],STEAMER_P[],COLUMN(STEAMER_P[HR]),FALSE),0)</f>
        <v>0</v>
      </c>
      <c r="O483" s="23">
        <f>IFERROR(VLOOKUP(MYRANKS_P[[#This Row],[IDFANGRAPHS]],STEAMER_P[],COLUMN(STEAMER_P[SO]),FALSE),0)</f>
        <v>1</v>
      </c>
      <c r="P483" s="23">
        <f>IFERROR(VLOOKUP(MYRANKS_P[[#This Row],[IDFANGRAPHS]],STEAMER_P[],COLUMN(STEAMER_P[BB]),FALSE),0)</f>
        <v>0</v>
      </c>
      <c r="Q483" s="75">
        <f>IFERROR((MYRANKS_P[[#This Row],[ER]]*9)/MYRANKS_P[[#This Row],[IP]],0)</f>
        <v>0</v>
      </c>
      <c r="R483" s="75">
        <f>IFERROR((MYRANKS_P[[#This Row],[BB]]+MYRANKS_P[[#This Row],[H]])/MYRANKS_P[[#This Row],[IP]],0)</f>
        <v>1</v>
      </c>
      <c r="S483" s="74">
        <f>MYRANKS_P[[#This Row],[W]]*P_PTS_W+MYRANKS_P[[#This Row],[L]]*P_PTS_L+MYRANKS_P[[#This Row],[IP]]*P_PTS_IP+MYRANKS_P[[#This Row],[SO]]*P_PTS_K+MYRANKS_P[[#This Row],[BB]]*P_PTS_BB+MYRANKS_P[[#This Row],[H]]*P_PTS_HA+MYRANKS_P[[#This Row],[SV]]*P_PTS_SV+MYRANKS_P[[#This Row],[HR]]*P_PTS_HRA+MYRANKS_P[[#This Row],[ER]]*P_PTS_ER</f>
        <v>0</v>
      </c>
      <c r="T483" s="74">
        <f>VLOOKUP(MYRANKS_P[[#This Row],[POS]],REPLACEMENT_LEVEL[],3,FALSE)</f>
        <v>0</v>
      </c>
      <c r="U483" s="74">
        <f>MYRANKS_P[[#This Row],[PROJ PTS]]-MYRANKS_P[[#This Row],[REPL LEVEL]]</f>
        <v>0</v>
      </c>
      <c r="V483" s="73">
        <f>RANK(MYRANKS_P[[#This Row],[POINTS OVER REPL]],MYRANKS_P[POINTS OVER REPL])</f>
        <v>1</v>
      </c>
      <c r="W483" s="74">
        <f>IF(MYRANKS_P[[#This Row],[RANK]]&lt;=TOTAL_PITCHERS_DRAFTED,MYRANKS_P[[#This Row],[POINTS OVER REPL]],0)</f>
        <v>0</v>
      </c>
      <c r="X483" s="76">
        <f>MYRANKS_P[[#This Row],[POINTS OVER REPL]]*DOLLAR_VALUE_PER_POINT+1</f>
        <v>1</v>
      </c>
      <c r="Y483" s="76"/>
      <c r="Z483" s="74">
        <f>IF(AND(MYRANKS_P[[#This Row],[RANK]]&lt;=(TOTAL_PITCHERS_DRAFTED-PITCHERS_BELOW_REPL_DRAFTED),MYRANKS_P[[#This Row],[$ACTUAL]]=""),MYRANKS_P[[#This Row],[POINTS OVER REPL]],0)</f>
        <v>0</v>
      </c>
      <c r="AA483" s="77">
        <f>IF(MYRANKS_P[[#This Row],[$ACTUAL]]="",MYRANKS_P[[#This Row],[POINTS OVER REPL]]*REMAINING_DOLLAR_VALUE_PER_POINT+1,0)</f>
        <v>1</v>
      </c>
    </row>
    <row r="484" spans="1:27" x14ac:dyDescent="0.25">
      <c r="A484" s="2" t="s">
        <v>14963</v>
      </c>
      <c r="B484" s="14" t="str">
        <f>VLOOKUP(MYRANKS_P[[#This Row],[PLAYERID]],PLAYERIDMAP2[],COLUMN(PLAYERIDMAP2[LASTNAME]),FALSE)</f>
        <v>Rodriguez</v>
      </c>
      <c r="C484" s="14" t="str">
        <f>VLOOKUP(MYRANKS_P[[#This Row],[PLAYERID]],PLAYERIDMAP2[],COLUMN(PLAYERIDMAP2[FIRSTNAME]),FALSE)</f>
        <v>Wandy</v>
      </c>
      <c r="D484" s="14" t="str">
        <f>MYRANKS_P[[#This Row],[FNAME]]&amp;" "&amp;MYRANKS_P[[#This Row],[LNAME]]</f>
        <v>Wandy Rodriguez</v>
      </c>
      <c r="E484" s="14" t="str">
        <f>VLOOKUP(MYRANKS_P[[#This Row],[PLAYERID]],PLAYERIDMAP2[],COLUMN(PLAYERIDMAP2[TEAM]),FALSE)</f>
        <v>ATL</v>
      </c>
      <c r="F484" s="14" t="str">
        <f>VLOOKUP(MYRANKS_P[[#This Row],[PLAYERID]],PLAYERIDMAP2[],COLUMN(PLAYERIDMAP2[POS]),FALSE)</f>
        <v>P</v>
      </c>
      <c r="G484" s="14">
        <f>IFERROR(VALUE(VLOOKUP(MYRANKS_P[[#This Row],[PLAYERID]],PLAYERIDMAP2[],COLUMN(PLAYERIDMAP2[IDFANGRAPHS]),FALSE)),VLOOKUP(MYRANKS_P[[#This Row],[PLAYERID]],PLAYERIDMAP2[],COLUMN(PLAYERIDMAP2[IDFANGRAPHS]),FALSE))</f>
        <v>2586</v>
      </c>
      <c r="H484" s="23">
        <f>IFERROR(VLOOKUP(MYRANKS_P[[#This Row],[IDFANGRAPHS]],STEAMER_P[],COLUMN(STEAMER_P[W]),FALSE),0)</f>
        <v>0</v>
      </c>
      <c r="I484" s="23">
        <f>IFERROR(VLOOKUP(MYRANKS_P[[#This Row],[IDFANGRAPHS]],STEAMER_P[],COLUMN(STEAMER_P[L]),FALSE),0)</f>
        <v>0</v>
      </c>
      <c r="J484" s="23">
        <f>IFERROR(VLOOKUP(MYRANKS_P[[#This Row],[IDFANGRAPHS]],STEAMER_P[],COLUMN(STEAMER_P[SV]),FALSE),0)</f>
        <v>0</v>
      </c>
      <c r="K484" s="23">
        <f>IFERROR(VLOOKUP(MYRANKS_P[[#This Row],[IDFANGRAPHS]],STEAMER_P[],COLUMN(STEAMER_P[IP]),FALSE),0)</f>
        <v>1</v>
      </c>
      <c r="L484" s="23">
        <f>IFERROR(VLOOKUP(MYRANKS_P[[#This Row],[IDFANGRAPHS]],STEAMER_P[],COLUMN(STEAMER_P[H]),FALSE),0)</f>
        <v>1</v>
      </c>
      <c r="M484" s="23">
        <f>IFERROR(VLOOKUP(MYRANKS_P[[#This Row],[IDFANGRAPHS]],STEAMER_P[],COLUMN(STEAMER_P[ER]),FALSE),0)</f>
        <v>0</v>
      </c>
      <c r="N484" s="23">
        <f>IFERROR(VLOOKUP(MYRANKS_P[[#This Row],[IDFANGRAPHS]],STEAMER_P[],COLUMN(STEAMER_P[HR]),FALSE),0)</f>
        <v>0</v>
      </c>
      <c r="O484" s="23">
        <f>IFERROR(VLOOKUP(MYRANKS_P[[#This Row],[IDFANGRAPHS]],STEAMER_P[],COLUMN(STEAMER_P[SO]),FALSE),0)</f>
        <v>1</v>
      </c>
      <c r="P484" s="23">
        <f>IFERROR(VLOOKUP(MYRANKS_P[[#This Row],[IDFANGRAPHS]],STEAMER_P[],COLUMN(STEAMER_P[BB]),FALSE),0)</f>
        <v>0</v>
      </c>
      <c r="Q484" s="21">
        <f>IFERROR((MYRANKS_P[[#This Row],[ER]]*9)/MYRANKS_P[[#This Row],[IP]],0)</f>
        <v>0</v>
      </c>
      <c r="R484" s="21">
        <f>IFERROR((MYRANKS_P[[#This Row],[BB]]+MYRANKS_P[[#This Row],[H]])/MYRANKS_P[[#This Row],[IP]],0)</f>
        <v>1</v>
      </c>
      <c r="S484" s="23">
        <f>MYRANKS_P[[#This Row],[W]]*P_PTS_W+MYRANKS_P[[#This Row],[L]]*P_PTS_L+MYRANKS_P[[#This Row],[IP]]*P_PTS_IP+MYRANKS_P[[#This Row],[SO]]*P_PTS_K+MYRANKS_P[[#This Row],[BB]]*P_PTS_BB+MYRANKS_P[[#This Row],[H]]*P_PTS_HA+MYRANKS_P[[#This Row],[SV]]*P_PTS_SV+MYRANKS_P[[#This Row],[HR]]*P_PTS_HRA+MYRANKS_P[[#This Row],[ER]]*P_PTS_ER</f>
        <v>0</v>
      </c>
      <c r="T484" s="23">
        <f>VLOOKUP(MYRANKS_P[[#This Row],[POS]],REPLACEMENT_LEVEL[],3,FALSE)</f>
        <v>0</v>
      </c>
      <c r="U484" s="23">
        <f>MYRANKS_P[[#This Row],[PROJ PTS]]-MYRANKS_P[[#This Row],[REPL LEVEL]]</f>
        <v>0</v>
      </c>
      <c r="V484" s="30">
        <f>RANK(MYRANKS_P[[#This Row],[POINTS OVER REPL]],MYRANKS_P[POINTS OVER REPL])</f>
        <v>1</v>
      </c>
      <c r="W484" s="29">
        <f>IF(MYRANKS_P[[#This Row],[RANK]]&lt;=TOTAL_PITCHERS_DRAFTED,MYRANKS_P[[#This Row],[POINTS OVER REPL]],0)</f>
        <v>0</v>
      </c>
      <c r="X484" s="35">
        <f>MYRANKS_P[[#This Row],[POINTS OVER REPL]]*DOLLAR_VALUE_PER_POINT+1</f>
        <v>1</v>
      </c>
      <c r="Y484" s="35"/>
      <c r="Z484" s="29">
        <f>IF(AND(MYRANKS_P[[#This Row],[RANK]]&lt;=(TOTAL_PITCHERS_DRAFTED-PITCHERS_BELOW_REPL_DRAFTED),MYRANKS_P[[#This Row],[$ACTUAL]]=""),MYRANKS_P[[#This Row],[POINTS OVER REPL]],0)</f>
        <v>0</v>
      </c>
      <c r="AA484" s="40">
        <f>IF(MYRANKS_P[[#This Row],[$ACTUAL]]="",MYRANKS_P[[#This Row],[POINTS OVER REPL]]*REMAINING_DOLLAR_VALUE_PER_POINT+1,0)</f>
        <v>1</v>
      </c>
    </row>
    <row r="485" spans="1:27" x14ac:dyDescent="0.25">
      <c r="A485" s="2" t="s">
        <v>11250</v>
      </c>
      <c r="B485" s="14" t="str">
        <f>VLOOKUP(MYRANKS_P[[#This Row],[PLAYERID]],PLAYERIDMAP2[],COLUMN(PLAYERIDMAP2[LASTNAME]),FALSE)</f>
        <v>Balfour</v>
      </c>
      <c r="C485" s="14" t="str">
        <f>VLOOKUP(MYRANKS_P[[#This Row],[PLAYERID]],PLAYERIDMAP2[],COLUMN(PLAYERIDMAP2[FIRSTNAME]),FALSE)</f>
        <v>Grant</v>
      </c>
      <c r="D485" s="14" t="str">
        <f>MYRANKS_P[[#This Row],[FNAME]]&amp;" "&amp;MYRANKS_P[[#This Row],[LNAME]]</f>
        <v>Grant Balfour</v>
      </c>
      <c r="E485" s="14" t="str">
        <f>VLOOKUP(MYRANKS_P[[#This Row],[PLAYERID]],PLAYERIDMAP2[],COLUMN(PLAYERIDMAP2[TEAM]),FALSE)</f>
        <v>TB</v>
      </c>
      <c r="F485" s="14" t="str">
        <f>VLOOKUP(MYRANKS_P[[#This Row],[PLAYERID]],PLAYERIDMAP2[],COLUMN(PLAYERIDMAP2[POS]),FALSE)</f>
        <v>P</v>
      </c>
      <c r="G485" s="14">
        <f>IFERROR(VALUE(VLOOKUP(MYRANKS_P[[#This Row],[PLAYERID]],PLAYERIDMAP2[],COLUMN(PLAYERIDMAP2[IDFANGRAPHS]),FALSE)),VLOOKUP(MYRANKS_P[[#This Row],[PLAYERID]],PLAYERIDMAP2[],COLUMN(PLAYERIDMAP2[IDFANGRAPHS]),FALSE))</f>
        <v>718</v>
      </c>
      <c r="H485" s="23">
        <f>IFERROR(VLOOKUP(MYRANKS_P[[#This Row],[IDFANGRAPHS]],STEAMER_P[],COLUMN(STEAMER_P[W]),FALSE),0)</f>
        <v>0</v>
      </c>
      <c r="I485" s="23">
        <f>IFERROR(VLOOKUP(MYRANKS_P[[#This Row],[IDFANGRAPHS]],STEAMER_P[],COLUMN(STEAMER_P[L]),FALSE),0)</f>
        <v>0</v>
      </c>
      <c r="J485" s="23">
        <f>IFERROR(VLOOKUP(MYRANKS_P[[#This Row],[IDFANGRAPHS]],STEAMER_P[],COLUMN(STEAMER_P[SV]),FALSE),0)</f>
        <v>0</v>
      </c>
      <c r="K485" s="23">
        <f>IFERROR(VLOOKUP(MYRANKS_P[[#This Row],[IDFANGRAPHS]],STEAMER_P[],COLUMN(STEAMER_P[IP]),FALSE),0)</f>
        <v>1</v>
      </c>
      <c r="L485" s="23">
        <f>IFERROR(VLOOKUP(MYRANKS_P[[#This Row],[IDFANGRAPHS]],STEAMER_P[],COLUMN(STEAMER_P[H]),FALSE),0)</f>
        <v>1</v>
      </c>
      <c r="M485" s="23">
        <f>IFERROR(VLOOKUP(MYRANKS_P[[#This Row],[IDFANGRAPHS]],STEAMER_P[],COLUMN(STEAMER_P[ER]),FALSE),0)</f>
        <v>0</v>
      </c>
      <c r="N485" s="23">
        <f>IFERROR(VLOOKUP(MYRANKS_P[[#This Row],[IDFANGRAPHS]],STEAMER_P[],COLUMN(STEAMER_P[HR]),FALSE),0)</f>
        <v>0</v>
      </c>
      <c r="O485" s="23">
        <f>IFERROR(VLOOKUP(MYRANKS_P[[#This Row],[IDFANGRAPHS]],STEAMER_P[],COLUMN(STEAMER_P[SO]),FALSE),0)</f>
        <v>1</v>
      </c>
      <c r="P485" s="23">
        <f>IFERROR(VLOOKUP(MYRANKS_P[[#This Row],[IDFANGRAPHS]],STEAMER_P[],COLUMN(STEAMER_P[BB]),FALSE),0)</f>
        <v>0</v>
      </c>
      <c r="Q485" s="21">
        <f>IFERROR((MYRANKS_P[[#This Row],[ER]]*9)/MYRANKS_P[[#This Row],[IP]],0)</f>
        <v>0</v>
      </c>
      <c r="R485" s="21">
        <f>IFERROR((MYRANKS_P[[#This Row],[BB]]+MYRANKS_P[[#This Row],[H]])/MYRANKS_P[[#This Row],[IP]],0)</f>
        <v>1</v>
      </c>
      <c r="S485" s="23">
        <f>MYRANKS_P[[#This Row],[W]]*P_PTS_W+MYRANKS_P[[#This Row],[L]]*P_PTS_L+MYRANKS_P[[#This Row],[IP]]*P_PTS_IP+MYRANKS_P[[#This Row],[SO]]*P_PTS_K+MYRANKS_P[[#This Row],[BB]]*P_PTS_BB+MYRANKS_P[[#This Row],[H]]*P_PTS_HA+MYRANKS_P[[#This Row],[SV]]*P_PTS_SV+MYRANKS_P[[#This Row],[HR]]*P_PTS_HRA+MYRANKS_P[[#This Row],[ER]]*P_PTS_ER</f>
        <v>0</v>
      </c>
      <c r="T485" s="23">
        <f>VLOOKUP(MYRANKS_P[[#This Row],[POS]],REPLACEMENT_LEVEL[],3,FALSE)</f>
        <v>0</v>
      </c>
      <c r="U485" s="23">
        <f>MYRANKS_P[[#This Row],[PROJ PTS]]-MYRANKS_P[[#This Row],[REPL LEVEL]]</f>
        <v>0</v>
      </c>
      <c r="V485" s="30">
        <f>RANK(MYRANKS_P[[#This Row],[POINTS OVER REPL]],MYRANKS_P[POINTS OVER REPL])</f>
        <v>1</v>
      </c>
      <c r="W485" s="29">
        <f>IF(MYRANKS_P[[#This Row],[RANK]]&lt;=TOTAL_PITCHERS_DRAFTED,MYRANKS_P[[#This Row],[POINTS OVER REPL]],0)</f>
        <v>0</v>
      </c>
      <c r="X485" s="35">
        <f>MYRANKS_P[[#This Row],[POINTS OVER REPL]]*DOLLAR_VALUE_PER_POINT+1</f>
        <v>1</v>
      </c>
      <c r="Y485" s="35"/>
      <c r="Z485" s="29">
        <f>IF(AND(MYRANKS_P[[#This Row],[RANK]]&lt;=(TOTAL_PITCHERS_DRAFTED-PITCHERS_BELOW_REPL_DRAFTED),MYRANKS_P[[#This Row],[$ACTUAL]]=""),MYRANKS_P[[#This Row],[POINTS OVER REPL]],0)</f>
        <v>0</v>
      </c>
      <c r="AA485" s="40">
        <f>IF(MYRANKS_P[[#This Row],[$ACTUAL]]="",MYRANKS_P[[#This Row],[POINTS OVER REPL]]*REMAINING_DOLLAR_VALUE_PER_POINT+1,0)</f>
        <v>1</v>
      </c>
    </row>
    <row r="486" spans="1:27" x14ac:dyDescent="0.25">
      <c r="A486" s="2" t="s">
        <v>12996</v>
      </c>
      <c r="B486" s="14" t="str">
        <f>VLOOKUP(MYRANKS_P[[#This Row],[PLAYERID]],PLAYERIDMAP2[],COLUMN(PLAYERIDMAP2[LASTNAME]),FALSE)</f>
        <v>Hawkins</v>
      </c>
      <c r="C486" s="14" t="str">
        <f>VLOOKUP(MYRANKS_P[[#This Row],[PLAYERID]],PLAYERIDMAP2[],COLUMN(PLAYERIDMAP2[FIRSTNAME]),FALSE)</f>
        <v>LaTroy</v>
      </c>
      <c r="D486" s="14" t="str">
        <f>MYRANKS_P[[#This Row],[FNAME]]&amp;" "&amp;MYRANKS_P[[#This Row],[LNAME]]</f>
        <v>LaTroy Hawkins</v>
      </c>
      <c r="E486" s="14" t="str">
        <f>VLOOKUP(MYRANKS_P[[#This Row],[PLAYERID]],PLAYERIDMAP2[],COLUMN(PLAYERIDMAP2[TEAM]),FALSE)</f>
        <v>TOR</v>
      </c>
      <c r="F486" s="14" t="str">
        <f>VLOOKUP(MYRANKS_P[[#This Row],[PLAYERID]],PLAYERIDMAP2[],COLUMN(PLAYERIDMAP2[POS]),FALSE)</f>
        <v>P</v>
      </c>
      <c r="G486" s="14">
        <f>IFERROR(VALUE(VLOOKUP(MYRANKS_P[[#This Row],[PLAYERID]],PLAYERIDMAP2[],COLUMN(PLAYERIDMAP2[IDFANGRAPHS]),FALSE)),VLOOKUP(MYRANKS_P[[#This Row],[PLAYERID]],PLAYERIDMAP2[],COLUMN(PLAYERIDMAP2[IDFANGRAPHS]),FALSE))</f>
        <v>729</v>
      </c>
      <c r="H486" s="23">
        <f>IFERROR(VLOOKUP(MYRANKS_P[[#This Row],[IDFANGRAPHS]],STEAMER_P[],COLUMN(STEAMER_P[W]),FALSE),0)</f>
        <v>0</v>
      </c>
      <c r="I486" s="23">
        <f>IFERROR(VLOOKUP(MYRANKS_P[[#This Row],[IDFANGRAPHS]],STEAMER_P[],COLUMN(STEAMER_P[L]),FALSE),0)</f>
        <v>0</v>
      </c>
      <c r="J486" s="23">
        <f>IFERROR(VLOOKUP(MYRANKS_P[[#This Row],[IDFANGRAPHS]],STEAMER_P[],COLUMN(STEAMER_P[SV]),FALSE),0)</f>
        <v>0</v>
      </c>
      <c r="K486" s="23">
        <f>IFERROR(VLOOKUP(MYRANKS_P[[#This Row],[IDFANGRAPHS]],STEAMER_P[],COLUMN(STEAMER_P[IP]),FALSE),0)</f>
        <v>1</v>
      </c>
      <c r="L486" s="23">
        <f>IFERROR(VLOOKUP(MYRANKS_P[[#This Row],[IDFANGRAPHS]],STEAMER_P[],COLUMN(STEAMER_P[H]),FALSE),0)</f>
        <v>1</v>
      </c>
      <c r="M486" s="23">
        <f>IFERROR(VLOOKUP(MYRANKS_P[[#This Row],[IDFANGRAPHS]],STEAMER_P[],COLUMN(STEAMER_P[ER]),FALSE),0)</f>
        <v>0</v>
      </c>
      <c r="N486" s="23">
        <f>IFERROR(VLOOKUP(MYRANKS_P[[#This Row],[IDFANGRAPHS]],STEAMER_P[],COLUMN(STEAMER_P[HR]),FALSE),0)</f>
        <v>0</v>
      </c>
      <c r="O486" s="23">
        <f>IFERROR(VLOOKUP(MYRANKS_P[[#This Row],[IDFANGRAPHS]],STEAMER_P[],COLUMN(STEAMER_P[SO]),FALSE),0)</f>
        <v>1</v>
      </c>
      <c r="P486" s="23">
        <f>IFERROR(VLOOKUP(MYRANKS_P[[#This Row],[IDFANGRAPHS]],STEAMER_P[],COLUMN(STEAMER_P[BB]),FALSE),0)</f>
        <v>0</v>
      </c>
      <c r="Q486" s="21">
        <f>IFERROR((MYRANKS_P[[#This Row],[ER]]*9)/MYRANKS_P[[#This Row],[IP]],0)</f>
        <v>0</v>
      </c>
      <c r="R486" s="21">
        <f>IFERROR((MYRANKS_P[[#This Row],[BB]]+MYRANKS_P[[#This Row],[H]])/MYRANKS_P[[#This Row],[IP]],0)</f>
        <v>1</v>
      </c>
      <c r="S486" s="23">
        <f>MYRANKS_P[[#This Row],[W]]*P_PTS_W+MYRANKS_P[[#This Row],[L]]*P_PTS_L+MYRANKS_P[[#This Row],[IP]]*P_PTS_IP+MYRANKS_P[[#This Row],[SO]]*P_PTS_K+MYRANKS_P[[#This Row],[BB]]*P_PTS_BB+MYRANKS_P[[#This Row],[H]]*P_PTS_HA+MYRANKS_P[[#This Row],[SV]]*P_PTS_SV+MYRANKS_P[[#This Row],[HR]]*P_PTS_HRA+MYRANKS_P[[#This Row],[ER]]*P_PTS_ER</f>
        <v>0</v>
      </c>
      <c r="T486" s="23">
        <f>VLOOKUP(MYRANKS_P[[#This Row],[POS]],REPLACEMENT_LEVEL[],3,FALSE)</f>
        <v>0</v>
      </c>
      <c r="U486" s="23">
        <f>MYRANKS_P[[#This Row],[PROJ PTS]]-MYRANKS_P[[#This Row],[REPL LEVEL]]</f>
        <v>0</v>
      </c>
      <c r="V486" s="30">
        <f>RANK(MYRANKS_P[[#This Row],[POINTS OVER REPL]],MYRANKS_P[POINTS OVER REPL])</f>
        <v>1</v>
      </c>
      <c r="W486" s="29">
        <f>IF(MYRANKS_P[[#This Row],[RANK]]&lt;=TOTAL_PITCHERS_DRAFTED,MYRANKS_P[[#This Row],[POINTS OVER REPL]],0)</f>
        <v>0</v>
      </c>
      <c r="X486" s="35">
        <f>MYRANKS_P[[#This Row],[POINTS OVER REPL]]*DOLLAR_VALUE_PER_POINT+1</f>
        <v>1</v>
      </c>
      <c r="Y486" s="35"/>
      <c r="Z486" s="29">
        <f>IF(AND(MYRANKS_P[[#This Row],[RANK]]&lt;=(TOTAL_PITCHERS_DRAFTED-PITCHERS_BELOW_REPL_DRAFTED),MYRANKS_P[[#This Row],[$ACTUAL]]=""),MYRANKS_P[[#This Row],[POINTS OVER REPL]],0)</f>
        <v>0</v>
      </c>
      <c r="AA486" s="40">
        <f>IF(MYRANKS_P[[#This Row],[$ACTUAL]]="",MYRANKS_P[[#This Row],[POINTS OVER REPL]]*REMAINING_DOLLAR_VALUE_PER_POINT+1,0)</f>
        <v>1</v>
      </c>
    </row>
    <row r="487" spans="1:27" x14ac:dyDescent="0.25">
      <c r="A487" s="6" t="s">
        <v>11820</v>
      </c>
      <c r="B487" s="14" t="str">
        <f>VLOOKUP(MYRANKS_P[[#This Row],[PLAYERID]],PLAYERIDMAP2[],COLUMN(PLAYERIDMAP2[LASTNAME]),FALSE)</f>
        <v>Chamberlain</v>
      </c>
      <c r="C487" s="14" t="str">
        <f>VLOOKUP(MYRANKS_P[[#This Row],[PLAYERID]],PLAYERIDMAP2[],COLUMN(PLAYERIDMAP2[FIRSTNAME]),FALSE)</f>
        <v>Joba</v>
      </c>
      <c r="D487" s="14" t="str">
        <f>MYRANKS_P[[#This Row],[FNAME]]&amp;" "&amp;MYRANKS_P[[#This Row],[LNAME]]</f>
        <v>Joba Chamberlain</v>
      </c>
      <c r="E487" s="14" t="str">
        <f>VLOOKUP(MYRANKS_P[[#This Row],[PLAYERID]],PLAYERIDMAP2[],COLUMN(PLAYERIDMAP2[TEAM]),FALSE)</f>
        <v>DET</v>
      </c>
      <c r="F487" s="14" t="str">
        <f>VLOOKUP(MYRANKS_P[[#This Row],[PLAYERID]],PLAYERIDMAP2[],COLUMN(PLAYERIDMAP2[POS]),FALSE)</f>
        <v>P</v>
      </c>
      <c r="G487" s="14">
        <f>IFERROR(VALUE(VLOOKUP(MYRANKS_P[[#This Row],[PLAYERID]],PLAYERIDMAP2[],COLUMN(PLAYERIDMAP2[IDFANGRAPHS]),FALSE)),VLOOKUP(MYRANKS_P[[#This Row],[PLAYERID]],PLAYERIDMAP2[],COLUMN(PLAYERIDMAP2[IDFANGRAPHS]),FALSE))</f>
        <v>2692</v>
      </c>
      <c r="H487" s="23">
        <f>IFERROR(VLOOKUP(MYRANKS_P[[#This Row],[IDFANGRAPHS]],STEAMER_P[],COLUMN(STEAMER_P[W]),FALSE),0)</f>
        <v>0</v>
      </c>
      <c r="I487" s="23">
        <f>IFERROR(VLOOKUP(MYRANKS_P[[#This Row],[IDFANGRAPHS]],STEAMER_P[],COLUMN(STEAMER_P[L]),FALSE),0)</f>
        <v>0</v>
      </c>
      <c r="J487" s="23">
        <f>IFERROR(VLOOKUP(MYRANKS_P[[#This Row],[IDFANGRAPHS]],STEAMER_P[],COLUMN(STEAMER_P[SV]),FALSE),0)</f>
        <v>0</v>
      </c>
      <c r="K487" s="23">
        <f>IFERROR(VLOOKUP(MYRANKS_P[[#This Row],[IDFANGRAPHS]],STEAMER_P[],COLUMN(STEAMER_P[IP]),FALSE),0)</f>
        <v>1</v>
      </c>
      <c r="L487" s="23">
        <f>IFERROR(VLOOKUP(MYRANKS_P[[#This Row],[IDFANGRAPHS]],STEAMER_P[],COLUMN(STEAMER_P[H]),FALSE),0)</f>
        <v>1</v>
      </c>
      <c r="M487" s="23">
        <f>IFERROR(VLOOKUP(MYRANKS_P[[#This Row],[IDFANGRAPHS]],STEAMER_P[],COLUMN(STEAMER_P[ER]),FALSE),0)</f>
        <v>0</v>
      </c>
      <c r="N487" s="23">
        <f>IFERROR(VLOOKUP(MYRANKS_P[[#This Row],[IDFANGRAPHS]],STEAMER_P[],COLUMN(STEAMER_P[HR]),FALSE),0)</f>
        <v>0</v>
      </c>
      <c r="O487" s="23">
        <f>IFERROR(VLOOKUP(MYRANKS_P[[#This Row],[IDFANGRAPHS]],STEAMER_P[],COLUMN(STEAMER_P[SO]),FALSE),0)</f>
        <v>1</v>
      </c>
      <c r="P487" s="23">
        <f>IFERROR(VLOOKUP(MYRANKS_P[[#This Row],[IDFANGRAPHS]],STEAMER_P[],COLUMN(STEAMER_P[BB]),FALSE),0)</f>
        <v>0</v>
      </c>
      <c r="Q487" s="21">
        <f>IFERROR((MYRANKS_P[[#This Row],[ER]]*9)/MYRANKS_P[[#This Row],[IP]],0)</f>
        <v>0</v>
      </c>
      <c r="R487" s="21">
        <f>IFERROR((MYRANKS_P[[#This Row],[BB]]+MYRANKS_P[[#This Row],[H]])/MYRANKS_P[[#This Row],[IP]],0)</f>
        <v>1</v>
      </c>
      <c r="S487" s="23">
        <f>MYRANKS_P[[#This Row],[W]]*P_PTS_W+MYRANKS_P[[#This Row],[L]]*P_PTS_L+MYRANKS_P[[#This Row],[IP]]*P_PTS_IP+MYRANKS_P[[#This Row],[SO]]*P_PTS_K+MYRANKS_P[[#This Row],[BB]]*P_PTS_BB+MYRANKS_P[[#This Row],[H]]*P_PTS_HA+MYRANKS_P[[#This Row],[SV]]*P_PTS_SV+MYRANKS_P[[#This Row],[HR]]*P_PTS_HRA+MYRANKS_P[[#This Row],[ER]]*P_PTS_ER</f>
        <v>0</v>
      </c>
      <c r="T487" s="23">
        <f>VLOOKUP(MYRANKS_P[[#This Row],[POS]],REPLACEMENT_LEVEL[],3,FALSE)</f>
        <v>0</v>
      </c>
      <c r="U487" s="23">
        <f>MYRANKS_P[[#This Row],[PROJ PTS]]-MYRANKS_P[[#This Row],[REPL LEVEL]]</f>
        <v>0</v>
      </c>
      <c r="V487" s="30">
        <f>RANK(MYRANKS_P[[#This Row],[POINTS OVER REPL]],MYRANKS_P[POINTS OVER REPL])</f>
        <v>1</v>
      </c>
      <c r="W487" s="29">
        <f>IF(MYRANKS_P[[#This Row],[RANK]]&lt;=TOTAL_PITCHERS_DRAFTED,MYRANKS_P[[#This Row],[POINTS OVER REPL]],0)</f>
        <v>0</v>
      </c>
      <c r="X487" s="35">
        <f>MYRANKS_P[[#This Row],[POINTS OVER REPL]]*DOLLAR_VALUE_PER_POINT+1</f>
        <v>1</v>
      </c>
      <c r="Y487" s="35"/>
      <c r="Z487" s="29">
        <f>IF(AND(MYRANKS_P[[#This Row],[RANK]]&lt;=(TOTAL_PITCHERS_DRAFTED-PITCHERS_BELOW_REPL_DRAFTED),MYRANKS_P[[#This Row],[$ACTUAL]]=""),MYRANKS_P[[#This Row],[POINTS OVER REPL]],0)</f>
        <v>0</v>
      </c>
      <c r="AA487" s="40">
        <f>IF(MYRANKS_P[[#This Row],[$ACTUAL]]="",MYRANKS_P[[#This Row],[POINTS OVER REPL]]*REMAINING_DOLLAR_VALUE_PER_POINT+1,0)</f>
        <v>1</v>
      </c>
    </row>
    <row r="488" spans="1:27" x14ac:dyDescent="0.25">
      <c r="A488" s="2" t="s">
        <v>12128</v>
      </c>
      <c r="B488" s="14" t="str">
        <f>VLOOKUP(MYRANKS_P[[#This Row],[PLAYERID]],PLAYERIDMAP2[],COLUMN(PLAYERIDMAP2[LASTNAME]),FALSE)</f>
        <v>Deduno</v>
      </c>
      <c r="C488" s="14" t="str">
        <f>VLOOKUP(MYRANKS_P[[#This Row],[PLAYERID]],PLAYERIDMAP2[],COLUMN(PLAYERIDMAP2[FIRSTNAME]),FALSE)</f>
        <v>Samuel</v>
      </c>
      <c r="D488" s="14" t="str">
        <f>MYRANKS_P[[#This Row],[FNAME]]&amp;" "&amp;MYRANKS_P[[#This Row],[LNAME]]</f>
        <v>Samuel Deduno</v>
      </c>
      <c r="E488" s="14" t="str">
        <f>VLOOKUP(MYRANKS_P[[#This Row],[PLAYERID]],PLAYERIDMAP2[],COLUMN(PLAYERIDMAP2[TEAM]),FALSE)</f>
        <v>HOU</v>
      </c>
      <c r="F488" s="14" t="str">
        <f>VLOOKUP(MYRANKS_P[[#This Row],[PLAYERID]],PLAYERIDMAP2[],COLUMN(PLAYERIDMAP2[POS]),FALSE)</f>
        <v>P</v>
      </c>
      <c r="G488" s="14">
        <f>IFERROR(VALUE(VLOOKUP(MYRANKS_P[[#This Row],[PLAYERID]],PLAYERIDMAP2[],COLUMN(PLAYERIDMAP2[IDFANGRAPHS]),FALSE)),VLOOKUP(MYRANKS_P[[#This Row],[PLAYERID]],PLAYERIDMAP2[],COLUMN(PLAYERIDMAP2[IDFANGRAPHS]),FALSE))</f>
        <v>5285</v>
      </c>
      <c r="H488" s="23">
        <f>IFERROR(VLOOKUP(MYRANKS_P[[#This Row],[IDFANGRAPHS]],STEAMER_P[],COLUMN(STEAMER_P[W]),FALSE),0)</f>
        <v>0</v>
      </c>
      <c r="I488" s="23">
        <f>IFERROR(VLOOKUP(MYRANKS_P[[#This Row],[IDFANGRAPHS]],STEAMER_P[],COLUMN(STEAMER_P[L]),FALSE),0)</f>
        <v>0</v>
      </c>
      <c r="J488" s="23">
        <f>IFERROR(VLOOKUP(MYRANKS_P[[#This Row],[IDFANGRAPHS]],STEAMER_P[],COLUMN(STEAMER_P[SV]),FALSE),0)</f>
        <v>0</v>
      </c>
      <c r="K488" s="23">
        <f>IFERROR(VLOOKUP(MYRANKS_P[[#This Row],[IDFANGRAPHS]],STEAMER_P[],COLUMN(STEAMER_P[IP]),FALSE),0)</f>
        <v>1</v>
      </c>
      <c r="L488" s="23">
        <f>IFERROR(VLOOKUP(MYRANKS_P[[#This Row],[IDFANGRAPHS]],STEAMER_P[],COLUMN(STEAMER_P[H]),FALSE),0)</f>
        <v>1</v>
      </c>
      <c r="M488" s="23">
        <f>IFERROR(VLOOKUP(MYRANKS_P[[#This Row],[IDFANGRAPHS]],STEAMER_P[],COLUMN(STEAMER_P[ER]),FALSE),0)</f>
        <v>0</v>
      </c>
      <c r="N488" s="23">
        <f>IFERROR(VLOOKUP(MYRANKS_P[[#This Row],[IDFANGRAPHS]],STEAMER_P[],COLUMN(STEAMER_P[HR]),FALSE),0)</f>
        <v>0</v>
      </c>
      <c r="O488" s="23">
        <f>IFERROR(VLOOKUP(MYRANKS_P[[#This Row],[IDFANGRAPHS]],STEAMER_P[],COLUMN(STEAMER_P[SO]),FALSE),0)</f>
        <v>1</v>
      </c>
      <c r="P488" s="23">
        <f>IFERROR(VLOOKUP(MYRANKS_P[[#This Row],[IDFANGRAPHS]],STEAMER_P[],COLUMN(STEAMER_P[BB]),FALSE),0)</f>
        <v>0</v>
      </c>
      <c r="Q488" s="21">
        <f>IFERROR((MYRANKS_P[[#This Row],[ER]]*9)/MYRANKS_P[[#This Row],[IP]],0)</f>
        <v>0</v>
      </c>
      <c r="R488" s="21">
        <f>IFERROR((MYRANKS_P[[#This Row],[BB]]+MYRANKS_P[[#This Row],[H]])/MYRANKS_P[[#This Row],[IP]],0)</f>
        <v>1</v>
      </c>
      <c r="S488" s="23">
        <f>MYRANKS_P[[#This Row],[W]]*P_PTS_W+MYRANKS_P[[#This Row],[L]]*P_PTS_L+MYRANKS_P[[#This Row],[IP]]*P_PTS_IP+MYRANKS_P[[#This Row],[SO]]*P_PTS_K+MYRANKS_P[[#This Row],[BB]]*P_PTS_BB+MYRANKS_P[[#This Row],[H]]*P_PTS_HA+MYRANKS_P[[#This Row],[SV]]*P_PTS_SV+MYRANKS_P[[#This Row],[HR]]*P_PTS_HRA+MYRANKS_P[[#This Row],[ER]]*P_PTS_ER</f>
        <v>0</v>
      </c>
      <c r="T488" s="23">
        <f>VLOOKUP(MYRANKS_P[[#This Row],[POS]],REPLACEMENT_LEVEL[],3,FALSE)</f>
        <v>0</v>
      </c>
      <c r="U488" s="23">
        <f>MYRANKS_P[[#This Row],[PROJ PTS]]-MYRANKS_P[[#This Row],[REPL LEVEL]]</f>
        <v>0</v>
      </c>
      <c r="V488" s="30">
        <f>RANK(MYRANKS_P[[#This Row],[POINTS OVER REPL]],MYRANKS_P[POINTS OVER REPL])</f>
        <v>1</v>
      </c>
      <c r="W488" s="29">
        <f>IF(MYRANKS_P[[#This Row],[RANK]]&lt;=TOTAL_PITCHERS_DRAFTED,MYRANKS_P[[#This Row],[POINTS OVER REPL]],0)</f>
        <v>0</v>
      </c>
      <c r="X488" s="35">
        <f>MYRANKS_P[[#This Row],[POINTS OVER REPL]]*DOLLAR_VALUE_PER_POINT+1</f>
        <v>1</v>
      </c>
      <c r="Y488" s="35"/>
      <c r="Z488" s="29">
        <f>IF(AND(MYRANKS_P[[#This Row],[RANK]]&lt;=(TOTAL_PITCHERS_DRAFTED-PITCHERS_BELOW_REPL_DRAFTED),MYRANKS_P[[#This Row],[$ACTUAL]]=""),MYRANKS_P[[#This Row],[POINTS OVER REPL]],0)</f>
        <v>0</v>
      </c>
      <c r="AA488" s="40">
        <f>IF(MYRANKS_P[[#This Row],[$ACTUAL]]="",MYRANKS_P[[#This Row],[POINTS OVER REPL]]*REMAINING_DOLLAR_VALUE_PER_POINT+1,0)</f>
        <v>1</v>
      </c>
    </row>
    <row r="489" spans="1:27" x14ac:dyDescent="0.25">
      <c r="A489" s="2" t="s">
        <v>15387</v>
      </c>
      <c r="B489" s="14" t="str">
        <f>VLOOKUP(MYRANKS_P[[#This Row],[PLAYERID]],PLAYERIDMAP2[],COLUMN(PLAYERIDMAP2[LASTNAME]),FALSE)</f>
        <v>Stammen</v>
      </c>
      <c r="C489" s="14" t="str">
        <f>VLOOKUP(MYRANKS_P[[#This Row],[PLAYERID]],PLAYERIDMAP2[],COLUMN(PLAYERIDMAP2[FIRSTNAME]),FALSE)</f>
        <v>Craig</v>
      </c>
      <c r="D489" s="14" t="str">
        <f>MYRANKS_P[[#This Row],[FNAME]]&amp;" "&amp;MYRANKS_P[[#This Row],[LNAME]]</f>
        <v>Craig Stammen</v>
      </c>
      <c r="E489" s="14" t="str">
        <f>VLOOKUP(MYRANKS_P[[#This Row],[PLAYERID]],PLAYERIDMAP2[],COLUMN(PLAYERIDMAP2[TEAM]),FALSE)</f>
        <v>WAS</v>
      </c>
      <c r="F489" s="14" t="str">
        <f>VLOOKUP(MYRANKS_P[[#This Row],[PLAYERID]],PLAYERIDMAP2[],COLUMN(PLAYERIDMAP2[POS]),FALSE)</f>
        <v>P</v>
      </c>
      <c r="G489" s="14">
        <f>IFERROR(VALUE(VLOOKUP(MYRANKS_P[[#This Row],[PLAYERID]],PLAYERIDMAP2[],COLUMN(PLAYERIDMAP2[IDFANGRAPHS]),FALSE)),VLOOKUP(MYRANKS_P[[#This Row],[PLAYERID]],PLAYERIDMAP2[],COLUMN(PLAYERIDMAP2[IDFANGRAPHS]),FALSE))</f>
        <v>7274</v>
      </c>
      <c r="H489" s="23">
        <f>IFERROR(VLOOKUP(MYRANKS_P[[#This Row],[IDFANGRAPHS]],STEAMER_P[],COLUMN(STEAMER_P[W]),FALSE),0)</f>
        <v>0</v>
      </c>
      <c r="I489" s="23">
        <f>IFERROR(VLOOKUP(MYRANKS_P[[#This Row],[IDFANGRAPHS]],STEAMER_P[],COLUMN(STEAMER_P[L]),FALSE),0)</f>
        <v>0</v>
      </c>
      <c r="J489" s="23">
        <f>IFERROR(VLOOKUP(MYRANKS_P[[#This Row],[IDFANGRAPHS]],STEAMER_P[],COLUMN(STEAMER_P[SV]),FALSE),0)</f>
        <v>0</v>
      </c>
      <c r="K489" s="23">
        <f>IFERROR(VLOOKUP(MYRANKS_P[[#This Row],[IDFANGRAPHS]],STEAMER_P[],COLUMN(STEAMER_P[IP]),FALSE),0)</f>
        <v>1</v>
      </c>
      <c r="L489" s="23">
        <f>IFERROR(VLOOKUP(MYRANKS_P[[#This Row],[IDFANGRAPHS]],STEAMER_P[],COLUMN(STEAMER_P[H]),FALSE),0)</f>
        <v>1</v>
      </c>
      <c r="M489" s="23">
        <f>IFERROR(VLOOKUP(MYRANKS_P[[#This Row],[IDFANGRAPHS]],STEAMER_P[],COLUMN(STEAMER_P[ER]),FALSE),0)</f>
        <v>0</v>
      </c>
      <c r="N489" s="23">
        <f>IFERROR(VLOOKUP(MYRANKS_P[[#This Row],[IDFANGRAPHS]],STEAMER_P[],COLUMN(STEAMER_P[HR]),FALSE),0)</f>
        <v>0</v>
      </c>
      <c r="O489" s="23">
        <f>IFERROR(VLOOKUP(MYRANKS_P[[#This Row],[IDFANGRAPHS]],STEAMER_P[],COLUMN(STEAMER_P[SO]),FALSE),0)</f>
        <v>1</v>
      </c>
      <c r="P489" s="23">
        <f>IFERROR(VLOOKUP(MYRANKS_P[[#This Row],[IDFANGRAPHS]],STEAMER_P[],COLUMN(STEAMER_P[BB]),FALSE),0)</f>
        <v>0</v>
      </c>
      <c r="Q489" s="21">
        <f>IFERROR((MYRANKS_P[[#This Row],[ER]]*9)/MYRANKS_P[[#This Row],[IP]],0)</f>
        <v>0</v>
      </c>
      <c r="R489" s="21">
        <f>IFERROR((MYRANKS_P[[#This Row],[BB]]+MYRANKS_P[[#This Row],[H]])/MYRANKS_P[[#This Row],[IP]],0)</f>
        <v>1</v>
      </c>
      <c r="S489" s="23">
        <f>MYRANKS_P[[#This Row],[W]]*P_PTS_W+MYRANKS_P[[#This Row],[L]]*P_PTS_L+MYRANKS_P[[#This Row],[IP]]*P_PTS_IP+MYRANKS_P[[#This Row],[SO]]*P_PTS_K+MYRANKS_P[[#This Row],[BB]]*P_PTS_BB+MYRANKS_P[[#This Row],[H]]*P_PTS_HA+MYRANKS_P[[#This Row],[SV]]*P_PTS_SV+MYRANKS_P[[#This Row],[HR]]*P_PTS_HRA+MYRANKS_P[[#This Row],[ER]]*P_PTS_ER</f>
        <v>0</v>
      </c>
      <c r="T489" s="23">
        <f>VLOOKUP(MYRANKS_P[[#This Row],[POS]],REPLACEMENT_LEVEL[],3,FALSE)</f>
        <v>0</v>
      </c>
      <c r="U489" s="23">
        <f>MYRANKS_P[[#This Row],[PROJ PTS]]-MYRANKS_P[[#This Row],[REPL LEVEL]]</f>
        <v>0</v>
      </c>
      <c r="V489" s="30">
        <f>RANK(MYRANKS_P[[#This Row],[POINTS OVER REPL]],MYRANKS_P[POINTS OVER REPL])</f>
        <v>1</v>
      </c>
      <c r="W489" s="29">
        <f>IF(MYRANKS_P[[#This Row],[RANK]]&lt;=TOTAL_PITCHERS_DRAFTED,MYRANKS_P[[#This Row],[POINTS OVER REPL]],0)</f>
        <v>0</v>
      </c>
      <c r="X489" s="35">
        <f>MYRANKS_P[[#This Row],[POINTS OVER REPL]]*DOLLAR_VALUE_PER_POINT+1</f>
        <v>1</v>
      </c>
      <c r="Y489" s="35"/>
      <c r="Z489" s="29">
        <f>IF(AND(MYRANKS_P[[#This Row],[RANK]]&lt;=(TOTAL_PITCHERS_DRAFTED-PITCHERS_BELOW_REPL_DRAFTED),MYRANKS_P[[#This Row],[$ACTUAL]]=""),MYRANKS_P[[#This Row],[POINTS OVER REPL]],0)</f>
        <v>0</v>
      </c>
      <c r="AA489" s="40">
        <f>IF(MYRANKS_P[[#This Row],[$ACTUAL]]="",MYRANKS_P[[#This Row],[POINTS OVER REPL]]*REMAINING_DOLLAR_VALUE_PER_POINT+1,0)</f>
        <v>1</v>
      </c>
    </row>
    <row r="490" spans="1:27" x14ac:dyDescent="0.25">
      <c r="A490" s="89" t="s">
        <v>15897</v>
      </c>
      <c r="B490" s="90" t="str">
        <f>VLOOKUP(MYRANKS_P[[#This Row],[PLAYERID]],PLAYERIDMAP2[],COLUMN(PLAYERIDMAP2[LASTNAME]),FALSE)</f>
        <v>Williams</v>
      </c>
      <c r="C490" s="90" t="str">
        <f>VLOOKUP(MYRANKS_P[[#This Row],[PLAYERID]],PLAYERIDMAP2[],COLUMN(PLAYERIDMAP2[FIRSTNAME]),FALSE)</f>
        <v>Jerome</v>
      </c>
      <c r="D490" s="90" t="str">
        <f>MYRANKS_P[[#This Row],[FNAME]]&amp;" "&amp;MYRANKS_P[[#This Row],[LNAME]]</f>
        <v>Jerome Williams</v>
      </c>
      <c r="E490" s="90" t="str">
        <f>VLOOKUP(MYRANKS_P[[#This Row],[PLAYERID]],PLAYERIDMAP2[],COLUMN(PLAYERIDMAP2[TEAM]),FALSE)</f>
        <v>PHI</v>
      </c>
      <c r="F490" s="90" t="str">
        <f>VLOOKUP(MYRANKS_P[[#This Row],[PLAYERID]],PLAYERIDMAP2[],COLUMN(PLAYERIDMAP2[POS]),FALSE)</f>
        <v>P</v>
      </c>
      <c r="G490" s="90">
        <f>IFERROR(VALUE(VLOOKUP(MYRANKS_P[[#This Row],[PLAYERID]],PLAYERIDMAP2[],COLUMN(PLAYERIDMAP2[IDFANGRAPHS]),FALSE)),VLOOKUP(MYRANKS_P[[#This Row],[PLAYERID]],PLAYERIDMAP2[],COLUMN(PLAYERIDMAP2[IDFANGRAPHS]),FALSE))</f>
        <v>1137</v>
      </c>
      <c r="H490" s="23">
        <f>IFERROR(VLOOKUP(MYRANKS_P[[#This Row],[IDFANGRAPHS]],STEAMER_P[],COLUMN(STEAMER_P[W]),FALSE),0)</f>
        <v>0</v>
      </c>
      <c r="I490" s="23">
        <f>IFERROR(VLOOKUP(MYRANKS_P[[#This Row],[IDFANGRAPHS]],STEAMER_P[],COLUMN(STEAMER_P[L]),FALSE),0)</f>
        <v>0</v>
      </c>
      <c r="J490" s="23">
        <f>IFERROR(VLOOKUP(MYRANKS_P[[#This Row],[IDFANGRAPHS]],STEAMER_P[],COLUMN(STEAMER_P[SV]),FALSE),0)</f>
        <v>0</v>
      </c>
      <c r="K490" s="23">
        <f>IFERROR(VLOOKUP(MYRANKS_P[[#This Row],[IDFANGRAPHS]],STEAMER_P[],COLUMN(STEAMER_P[IP]),FALSE),0)</f>
        <v>1</v>
      </c>
      <c r="L490" s="23">
        <f>IFERROR(VLOOKUP(MYRANKS_P[[#This Row],[IDFANGRAPHS]],STEAMER_P[],COLUMN(STEAMER_P[H]),FALSE),0)</f>
        <v>1</v>
      </c>
      <c r="M490" s="23">
        <f>IFERROR(VLOOKUP(MYRANKS_P[[#This Row],[IDFANGRAPHS]],STEAMER_P[],COLUMN(STEAMER_P[ER]),FALSE),0)</f>
        <v>1</v>
      </c>
      <c r="N490" s="23">
        <f>IFERROR(VLOOKUP(MYRANKS_P[[#This Row],[IDFANGRAPHS]],STEAMER_P[],COLUMN(STEAMER_P[HR]),FALSE),0)</f>
        <v>0</v>
      </c>
      <c r="O490" s="23">
        <f>IFERROR(VLOOKUP(MYRANKS_P[[#This Row],[IDFANGRAPHS]],STEAMER_P[],COLUMN(STEAMER_P[SO]),FALSE),0)</f>
        <v>1</v>
      </c>
      <c r="P490" s="23">
        <f>IFERROR(VLOOKUP(MYRANKS_P[[#This Row],[IDFANGRAPHS]],STEAMER_P[],COLUMN(STEAMER_P[BB]),FALSE),0)</f>
        <v>0</v>
      </c>
      <c r="Q490" s="82">
        <f>IFERROR((MYRANKS_P[[#This Row],[ER]]*9)/MYRANKS_P[[#This Row],[IP]],0)</f>
        <v>9</v>
      </c>
      <c r="R490" s="82">
        <f>IFERROR((MYRANKS_P[[#This Row],[BB]]+MYRANKS_P[[#This Row],[H]])/MYRANKS_P[[#This Row],[IP]],0)</f>
        <v>1</v>
      </c>
      <c r="S490" s="81">
        <f>MYRANKS_P[[#This Row],[W]]*P_PTS_W+MYRANKS_P[[#This Row],[L]]*P_PTS_L+MYRANKS_P[[#This Row],[IP]]*P_PTS_IP+MYRANKS_P[[#This Row],[SO]]*P_PTS_K+MYRANKS_P[[#This Row],[BB]]*P_PTS_BB+MYRANKS_P[[#This Row],[H]]*P_PTS_HA+MYRANKS_P[[#This Row],[SV]]*P_PTS_SV+MYRANKS_P[[#This Row],[HR]]*P_PTS_HRA+MYRANKS_P[[#This Row],[ER]]*P_PTS_ER</f>
        <v>0</v>
      </c>
      <c r="T490" s="81">
        <f>VLOOKUP(MYRANKS_P[[#This Row],[POS]],REPLACEMENT_LEVEL[],3,FALSE)</f>
        <v>0</v>
      </c>
      <c r="U490" s="81">
        <f>MYRANKS_P[[#This Row],[PROJ PTS]]-MYRANKS_P[[#This Row],[REPL LEVEL]]</f>
        <v>0</v>
      </c>
      <c r="V490" s="80">
        <f>RANK(MYRANKS_P[[#This Row],[POINTS OVER REPL]],MYRANKS_P[POINTS OVER REPL])</f>
        <v>1</v>
      </c>
      <c r="W490" s="81">
        <f>IF(MYRANKS_P[[#This Row],[RANK]]&lt;=TOTAL_PITCHERS_DRAFTED,MYRANKS_P[[#This Row],[POINTS OVER REPL]],0)</f>
        <v>0</v>
      </c>
      <c r="X490" s="83">
        <f>MYRANKS_P[[#This Row],[POINTS OVER REPL]]*DOLLAR_VALUE_PER_POINT+1</f>
        <v>1</v>
      </c>
      <c r="Y490" s="83"/>
      <c r="Z490" s="81">
        <f>IF(AND(MYRANKS_P[[#This Row],[RANK]]&lt;=(TOTAL_PITCHERS_DRAFTED-PITCHERS_BELOW_REPL_DRAFTED),MYRANKS_P[[#This Row],[$ACTUAL]]=""),MYRANKS_P[[#This Row],[POINTS OVER REPL]],0)</f>
        <v>0</v>
      </c>
      <c r="AA490" s="84">
        <f>IF(MYRANKS_P[[#This Row],[$ACTUAL]]="",MYRANKS_P[[#This Row],[POINTS OVER REPL]]*REMAINING_DOLLAR_VALUE_PER_POINT+1,0)</f>
        <v>1</v>
      </c>
    </row>
    <row r="491" spans="1:27" x14ac:dyDescent="0.25">
      <c r="A491" s="2" t="s">
        <v>11035</v>
      </c>
      <c r="B491" s="14" t="str">
        <f>VLOOKUP(MYRANKS_P[[#This Row],[PLAYERID]],PLAYERIDMAP2[],COLUMN(PLAYERIDMAP2[LASTNAME]),FALSE)</f>
        <v>Affeldt</v>
      </c>
      <c r="C491" s="14" t="str">
        <f>VLOOKUP(MYRANKS_P[[#This Row],[PLAYERID]],PLAYERIDMAP2[],COLUMN(PLAYERIDMAP2[FIRSTNAME]),FALSE)</f>
        <v>Jeremy</v>
      </c>
      <c r="D491" s="14" t="str">
        <f>MYRANKS_P[[#This Row],[FNAME]]&amp;" "&amp;MYRANKS_P[[#This Row],[LNAME]]</f>
        <v>Jeremy Affeldt</v>
      </c>
      <c r="E491" s="14" t="str">
        <f>VLOOKUP(MYRANKS_P[[#This Row],[PLAYERID]],PLAYERIDMAP2[],COLUMN(PLAYERIDMAP2[TEAM]),FALSE)</f>
        <v>SF</v>
      </c>
      <c r="F491" s="14" t="str">
        <f>VLOOKUP(MYRANKS_P[[#This Row],[PLAYERID]],PLAYERIDMAP2[],COLUMN(PLAYERIDMAP2[POS]),FALSE)</f>
        <v>P</v>
      </c>
      <c r="G491" s="14">
        <f>IFERROR(VALUE(VLOOKUP(MYRANKS_P[[#This Row],[PLAYERID]],PLAYERIDMAP2[],COLUMN(PLAYERIDMAP2[IDFANGRAPHS]),FALSE)),VLOOKUP(MYRANKS_P[[#This Row],[PLAYERID]],PLAYERIDMAP2[],COLUMN(PLAYERIDMAP2[IDFANGRAPHS]),FALSE))</f>
        <v>583</v>
      </c>
      <c r="H491" s="23">
        <f>IFERROR(VLOOKUP(MYRANKS_P[[#This Row],[IDFANGRAPHS]],STEAMER_P[],COLUMN(STEAMER_P[W]),FALSE),0)</f>
        <v>0</v>
      </c>
      <c r="I491" s="23">
        <f>IFERROR(VLOOKUP(MYRANKS_P[[#This Row],[IDFANGRAPHS]],STEAMER_P[],COLUMN(STEAMER_P[L]),FALSE),0)</f>
        <v>0</v>
      </c>
      <c r="J491" s="23">
        <f>IFERROR(VLOOKUP(MYRANKS_P[[#This Row],[IDFANGRAPHS]],STEAMER_P[],COLUMN(STEAMER_P[SV]),FALSE),0)</f>
        <v>0</v>
      </c>
      <c r="K491" s="23">
        <f>IFERROR(VLOOKUP(MYRANKS_P[[#This Row],[IDFANGRAPHS]],STEAMER_P[],COLUMN(STEAMER_P[IP]),FALSE),0)</f>
        <v>1</v>
      </c>
      <c r="L491" s="23">
        <f>IFERROR(VLOOKUP(MYRANKS_P[[#This Row],[IDFANGRAPHS]],STEAMER_P[],COLUMN(STEAMER_P[H]),FALSE),0)</f>
        <v>1</v>
      </c>
      <c r="M491" s="23">
        <f>IFERROR(VLOOKUP(MYRANKS_P[[#This Row],[IDFANGRAPHS]],STEAMER_P[],COLUMN(STEAMER_P[ER]),FALSE),0)</f>
        <v>0</v>
      </c>
      <c r="N491" s="23">
        <f>IFERROR(VLOOKUP(MYRANKS_P[[#This Row],[IDFANGRAPHS]],STEAMER_P[],COLUMN(STEAMER_P[HR]),FALSE),0)</f>
        <v>0</v>
      </c>
      <c r="O491" s="23">
        <f>IFERROR(VLOOKUP(MYRANKS_P[[#This Row],[IDFANGRAPHS]],STEAMER_P[],COLUMN(STEAMER_P[SO]),FALSE),0)</f>
        <v>1</v>
      </c>
      <c r="P491" s="23">
        <f>IFERROR(VLOOKUP(MYRANKS_P[[#This Row],[IDFANGRAPHS]],STEAMER_P[],COLUMN(STEAMER_P[BB]),FALSE),0)</f>
        <v>0</v>
      </c>
      <c r="Q491" s="21">
        <f>IFERROR((MYRANKS_P[[#This Row],[ER]]*9)/MYRANKS_P[[#This Row],[IP]],0)</f>
        <v>0</v>
      </c>
      <c r="R491" s="21">
        <f>IFERROR((MYRANKS_P[[#This Row],[BB]]+MYRANKS_P[[#This Row],[H]])/MYRANKS_P[[#This Row],[IP]],0)</f>
        <v>1</v>
      </c>
      <c r="S491" s="23">
        <f>MYRANKS_P[[#This Row],[W]]*P_PTS_W+MYRANKS_P[[#This Row],[L]]*P_PTS_L+MYRANKS_P[[#This Row],[IP]]*P_PTS_IP+MYRANKS_P[[#This Row],[SO]]*P_PTS_K+MYRANKS_P[[#This Row],[BB]]*P_PTS_BB+MYRANKS_P[[#This Row],[H]]*P_PTS_HA+MYRANKS_P[[#This Row],[SV]]*P_PTS_SV+MYRANKS_P[[#This Row],[HR]]*P_PTS_HRA+MYRANKS_P[[#This Row],[ER]]*P_PTS_ER</f>
        <v>0</v>
      </c>
      <c r="T491" s="23">
        <f>VLOOKUP(MYRANKS_P[[#This Row],[POS]],REPLACEMENT_LEVEL[],3,FALSE)</f>
        <v>0</v>
      </c>
      <c r="U491" s="23">
        <f>MYRANKS_P[[#This Row],[PROJ PTS]]-MYRANKS_P[[#This Row],[REPL LEVEL]]</f>
        <v>0</v>
      </c>
      <c r="V491" s="30">
        <f>RANK(MYRANKS_P[[#This Row],[POINTS OVER REPL]],MYRANKS_P[POINTS OVER REPL])</f>
        <v>1</v>
      </c>
      <c r="W491" s="29">
        <f>IF(MYRANKS_P[[#This Row],[RANK]]&lt;=TOTAL_PITCHERS_DRAFTED,MYRANKS_P[[#This Row],[POINTS OVER REPL]],0)</f>
        <v>0</v>
      </c>
      <c r="X491" s="35">
        <f>MYRANKS_P[[#This Row],[POINTS OVER REPL]]*DOLLAR_VALUE_PER_POINT+1</f>
        <v>1</v>
      </c>
      <c r="Y491" s="35"/>
      <c r="Z491" s="29">
        <f>IF(AND(MYRANKS_P[[#This Row],[RANK]]&lt;=(TOTAL_PITCHERS_DRAFTED-PITCHERS_BELOW_REPL_DRAFTED),MYRANKS_P[[#This Row],[$ACTUAL]]=""),MYRANKS_P[[#This Row],[POINTS OVER REPL]],0)</f>
        <v>0</v>
      </c>
      <c r="AA491" s="40">
        <f>IF(MYRANKS_P[[#This Row],[$ACTUAL]]="",MYRANKS_P[[#This Row],[POINTS OVER REPL]]*REMAINING_DOLLAR_VALUE_PER_POINT+1,0)</f>
        <v>1</v>
      </c>
    </row>
    <row r="492" spans="1:27" x14ac:dyDescent="0.25">
      <c r="A492" s="2" t="s">
        <v>11206</v>
      </c>
      <c r="B492" s="14" t="str">
        <f>VLOOKUP(MYRANKS_P[[#This Row],[PLAYERID]],PLAYERIDMAP2[],COLUMN(PLAYERIDMAP2[LASTNAME]),FALSE)</f>
        <v>Axelrod</v>
      </c>
      <c r="C492" s="14" t="str">
        <f>VLOOKUP(MYRANKS_P[[#This Row],[PLAYERID]],PLAYERIDMAP2[],COLUMN(PLAYERIDMAP2[FIRSTNAME]),FALSE)</f>
        <v>Dylan</v>
      </c>
      <c r="D492" s="14" t="str">
        <f>MYRANKS_P[[#This Row],[FNAME]]&amp;" "&amp;MYRANKS_P[[#This Row],[LNAME]]</f>
        <v>Dylan Axelrod</v>
      </c>
      <c r="E492" s="14" t="str">
        <f>VLOOKUP(MYRANKS_P[[#This Row],[PLAYERID]],PLAYERIDMAP2[],COLUMN(PLAYERIDMAP2[TEAM]),FALSE)</f>
        <v>CIN</v>
      </c>
      <c r="F492" s="14" t="str">
        <f>VLOOKUP(MYRANKS_P[[#This Row],[PLAYERID]],PLAYERIDMAP2[],COLUMN(PLAYERIDMAP2[POS]),FALSE)</f>
        <v>P</v>
      </c>
      <c r="G492" s="14">
        <f>IFERROR(VALUE(VLOOKUP(MYRANKS_P[[#This Row],[PLAYERID]],PLAYERIDMAP2[],COLUMN(PLAYERIDMAP2[IDFANGRAPHS]),FALSE)),VLOOKUP(MYRANKS_P[[#This Row],[PLAYERID]],PLAYERIDMAP2[],COLUMN(PLAYERIDMAP2[IDFANGRAPHS]),FALSE))</f>
        <v>9303</v>
      </c>
      <c r="H492" s="23">
        <f>IFERROR(VLOOKUP(MYRANKS_P[[#This Row],[IDFANGRAPHS]],STEAMER_P[],COLUMN(STEAMER_P[W]),FALSE),0)</f>
        <v>0</v>
      </c>
      <c r="I492" s="23">
        <f>IFERROR(VLOOKUP(MYRANKS_P[[#This Row],[IDFANGRAPHS]],STEAMER_P[],COLUMN(STEAMER_P[L]),FALSE),0)</f>
        <v>0</v>
      </c>
      <c r="J492" s="23">
        <f>IFERROR(VLOOKUP(MYRANKS_P[[#This Row],[IDFANGRAPHS]],STEAMER_P[],COLUMN(STEAMER_P[SV]),FALSE),0)</f>
        <v>0</v>
      </c>
      <c r="K492" s="23">
        <f>IFERROR(VLOOKUP(MYRANKS_P[[#This Row],[IDFANGRAPHS]],STEAMER_P[],COLUMN(STEAMER_P[IP]),FALSE),0)</f>
        <v>1</v>
      </c>
      <c r="L492" s="23">
        <f>IFERROR(VLOOKUP(MYRANKS_P[[#This Row],[IDFANGRAPHS]],STEAMER_P[],COLUMN(STEAMER_P[H]),FALSE),0)</f>
        <v>1</v>
      </c>
      <c r="M492" s="23">
        <f>IFERROR(VLOOKUP(MYRANKS_P[[#This Row],[IDFANGRAPHS]],STEAMER_P[],COLUMN(STEAMER_P[ER]),FALSE),0)</f>
        <v>0</v>
      </c>
      <c r="N492" s="23">
        <f>IFERROR(VLOOKUP(MYRANKS_P[[#This Row],[IDFANGRAPHS]],STEAMER_P[],COLUMN(STEAMER_P[HR]),FALSE),0)</f>
        <v>0</v>
      </c>
      <c r="O492" s="23">
        <f>IFERROR(VLOOKUP(MYRANKS_P[[#This Row],[IDFANGRAPHS]],STEAMER_P[],COLUMN(STEAMER_P[SO]),FALSE),0)</f>
        <v>1</v>
      </c>
      <c r="P492" s="23">
        <f>IFERROR(VLOOKUP(MYRANKS_P[[#This Row],[IDFANGRAPHS]],STEAMER_P[],COLUMN(STEAMER_P[BB]),FALSE),0)</f>
        <v>0</v>
      </c>
      <c r="Q492" s="21">
        <f>IFERROR((MYRANKS_P[[#This Row],[ER]]*9)/MYRANKS_P[[#This Row],[IP]],0)</f>
        <v>0</v>
      </c>
      <c r="R492" s="21">
        <f>IFERROR((MYRANKS_P[[#This Row],[BB]]+MYRANKS_P[[#This Row],[H]])/MYRANKS_P[[#This Row],[IP]],0)</f>
        <v>1</v>
      </c>
      <c r="S492" s="23">
        <f>MYRANKS_P[[#This Row],[W]]*P_PTS_W+MYRANKS_P[[#This Row],[L]]*P_PTS_L+MYRANKS_P[[#This Row],[IP]]*P_PTS_IP+MYRANKS_P[[#This Row],[SO]]*P_PTS_K+MYRANKS_P[[#This Row],[BB]]*P_PTS_BB+MYRANKS_P[[#This Row],[H]]*P_PTS_HA+MYRANKS_P[[#This Row],[SV]]*P_PTS_SV+MYRANKS_P[[#This Row],[HR]]*P_PTS_HRA+MYRANKS_P[[#This Row],[ER]]*P_PTS_ER</f>
        <v>0</v>
      </c>
      <c r="T492" s="23">
        <f>VLOOKUP(MYRANKS_P[[#This Row],[POS]],REPLACEMENT_LEVEL[],3,FALSE)</f>
        <v>0</v>
      </c>
      <c r="U492" s="23">
        <f>MYRANKS_P[[#This Row],[PROJ PTS]]-MYRANKS_P[[#This Row],[REPL LEVEL]]</f>
        <v>0</v>
      </c>
      <c r="V492" s="30">
        <f>RANK(MYRANKS_P[[#This Row],[POINTS OVER REPL]],MYRANKS_P[POINTS OVER REPL])</f>
        <v>1</v>
      </c>
      <c r="W492" s="29">
        <f>IF(MYRANKS_P[[#This Row],[RANK]]&lt;=TOTAL_PITCHERS_DRAFTED,MYRANKS_P[[#This Row],[POINTS OVER REPL]],0)</f>
        <v>0</v>
      </c>
      <c r="X492" s="35">
        <f>MYRANKS_P[[#This Row],[POINTS OVER REPL]]*DOLLAR_VALUE_PER_POINT+1</f>
        <v>1</v>
      </c>
      <c r="Y492" s="35"/>
      <c r="Z492" s="29">
        <f>IF(AND(MYRANKS_P[[#This Row],[RANK]]&lt;=(TOTAL_PITCHERS_DRAFTED-PITCHERS_BELOW_REPL_DRAFTED),MYRANKS_P[[#This Row],[$ACTUAL]]=""),MYRANKS_P[[#This Row],[POINTS OVER REPL]],0)</f>
        <v>0</v>
      </c>
      <c r="AA492" s="40">
        <f>IF(MYRANKS_P[[#This Row],[$ACTUAL]]="",MYRANKS_P[[#This Row],[POINTS OVER REPL]]*REMAINING_DOLLAR_VALUE_PER_POINT+1,0)</f>
        <v>1</v>
      </c>
    </row>
    <row r="493" spans="1:27" x14ac:dyDescent="0.25">
      <c r="A493" s="2" t="s">
        <v>14832</v>
      </c>
      <c r="B493" s="14" t="str">
        <f>VLOOKUP(MYRANKS_P[[#This Row],[PLAYERID]],PLAYERIDMAP2[],COLUMN(PLAYERIDMAP2[LASTNAME]),FALSE)</f>
        <v>Redmond</v>
      </c>
      <c r="C493" s="14" t="str">
        <f>VLOOKUP(MYRANKS_P[[#This Row],[PLAYERID]],PLAYERIDMAP2[],COLUMN(PLAYERIDMAP2[FIRSTNAME]),FALSE)</f>
        <v>Todd</v>
      </c>
      <c r="D493" s="14" t="str">
        <f>MYRANKS_P[[#This Row],[FNAME]]&amp;" "&amp;MYRANKS_P[[#This Row],[LNAME]]</f>
        <v>Todd Redmond</v>
      </c>
      <c r="E493" s="14" t="str">
        <f>VLOOKUP(MYRANKS_P[[#This Row],[PLAYERID]],PLAYERIDMAP2[],COLUMN(PLAYERIDMAP2[TEAM]),FALSE)</f>
        <v>TOR</v>
      </c>
      <c r="F493" s="14" t="str">
        <f>VLOOKUP(MYRANKS_P[[#This Row],[PLAYERID]],PLAYERIDMAP2[],COLUMN(PLAYERIDMAP2[POS]),FALSE)</f>
        <v>P</v>
      </c>
      <c r="G493" s="14">
        <f>IFERROR(VALUE(VLOOKUP(MYRANKS_P[[#This Row],[PLAYERID]],PLAYERIDMAP2[],COLUMN(PLAYERIDMAP2[IDFANGRAPHS]),FALSE)),VLOOKUP(MYRANKS_P[[#This Row],[PLAYERID]],PLAYERIDMAP2[],COLUMN(PLAYERIDMAP2[IDFANGRAPHS]),FALSE))</f>
        <v>9943</v>
      </c>
      <c r="H493" s="23">
        <f>IFERROR(VLOOKUP(MYRANKS_P[[#This Row],[IDFANGRAPHS]],STEAMER_P[],COLUMN(STEAMER_P[W]),FALSE),0)</f>
        <v>0</v>
      </c>
      <c r="I493" s="23">
        <f>IFERROR(VLOOKUP(MYRANKS_P[[#This Row],[IDFANGRAPHS]],STEAMER_P[],COLUMN(STEAMER_P[L]),FALSE),0)</f>
        <v>0</v>
      </c>
      <c r="J493" s="23">
        <f>IFERROR(VLOOKUP(MYRANKS_P[[#This Row],[IDFANGRAPHS]],STEAMER_P[],COLUMN(STEAMER_P[SV]),FALSE),0)</f>
        <v>0</v>
      </c>
      <c r="K493" s="23">
        <f>IFERROR(VLOOKUP(MYRANKS_P[[#This Row],[IDFANGRAPHS]],STEAMER_P[],COLUMN(STEAMER_P[IP]),FALSE),0)</f>
        <v>1</v>
      </c>
      <c r="L493" s="23">
        <f>IFERROR(VLOOKUP(MYRANKS_P[[#This Row],[IDFANGRAPHS]],STEAMER_P[],COLUMN(STEAMER_P[H]),FALSE),0)</f>
        <v>1</v>
      </c>
      <c r="M493" s="23">
        <f>IFERROR(VLOOKUP(MYRANKS_P[[#This Row],[IDFANGRAPHS]],STEAMER_P[],COLUMN(STEAMER_P[ER]),FALSE),0)</f>
        <v>0</v>
      </c>
      <c r="N493" s="23">
        <f>IFERROR(VLOOKUP(MYRANKS_P[[#This Row],[IDFANGRAPHS]],STEAMER_P[],COLUMN(STEAMER_P[HR]),FALSE),0)</f>
        <v>0</v>
      </c>
      <c r="O493" s="23">
        <f>IFERROR(VLOOKUP(MYRANKS_P[[#This Row],[IDFANGRAPHS]],STEAMER_P[],COLUMN(STEAMER_P[SO]),FALSE),0)</f>
        <v>1</v>
      </c>
      <c r="P493" s="23">
        <f>IFERROR(VLOOKUP(MYRANKS_P[[#This Row],[IDFANGRAPHS]],STEAMER_P[],COLUMN(STEAMER_P[BB]),FALSE),0)</f>
        <v>0</v>
      </c>
      <c r="Q493" s="21">
        <f>IFERROR((MYRANKS_P[[#This Row],[ER]]*9)/MYRANKS_P[[#This Row],[IP]],0)</f>
        <v>0</v>
      </c>
      <c r="R493" s="21">
        <f>IFERROR((MYRANKS_P[[#This Row],[BB]]+MYRANKS_P[[#This Row],[H]])/MYRANKS_P[[#This Row],[IP]],0)</f>
        <v>1</v>
      </c>
      <c r="S493" s="23">
        <f>MYRANKS_P[[#This Row],[W]]*P_PTS_W+MYRANKS_P[[#This Row],[L]]*P_PTS_L+MYRANKS_P[[#This Row],[IP]]*P_PTS_IP+MYRANKS_P[[#This Row],[SO]]*P_PTS_K+MYRANKS_P[[#This Row],[BB]]*P_PTS_BB+MYRANKS_P[[#This Row],[H]]*P_PTS_HA+MYRANKS_P[[#This Row],[SV]]*P_PTS_SV+MYRANKS_P[[#This Row],[HR]]*P_PTS_HRA+MYRANKS_P[[#This Row],[ER]]*P_PTS_ER</f>
        <v>0</v>
      </c>
      <c r="T493" s="23">
        <f>VLOOKUP(MYRANKS_P[[#This Row],[POS]],REPLACEMENT_LEVEL[],3,FALSE)</f>
        <v>0</v>
      </c>
      <c r="U493" s="23">
        <f>MYRANKS_P[[#This Row],[PROJ PTS]]-MYRANKS_P[[#This Row],[REPL LEVEL]]</f>
        <v>0</v>
      </c>
      <c r="V493" s="30">
        <f>RANK(MYRANKS_P[[#This Row],[POINTS OVER REPL]],MYRANKS_P[POINTS OVER REPL])</f>
        <v>1</v>
      </c>
      <c r="W493" s="29">
        <f>IF(MYRANKS_P[[#This Row],[RANK]]&lt;=TOTAL_PITCHERS_DRAFTED,MYRANKS_P[[#This Row],[POINTS OVER REPL]],0)</f>
        <v>0</v>
      </c>
      <c r="X493" s="35">
        <f>MYRANKS_P[[#This Row],[POINTS OVER REPL]]*DOLLAR_VALUE_PER_POINT+1</f>
        <v>1</v>
      </c>
      <c r="Y493" s="35"/>
      <c r="Z493" s="29">
        <f>IF(AND(MYRANKS_P[[#This Row],[RANK]]&lt;=(TOTAL_PITCHERS_DRAFTED-PITCHERS_BELOW_REPL_DRAFTED),MYRANKS_P[[#This Row],[$ACTUAL]]=""),MYRANKS_P[[#This Row],[POINTS OVER REPL]],0)</f>
        <v>0</v>
      </c>
      <c r="AA493" s="40">
        <f>IF(MYRANKS_P[[#This Row],[$ACTUAL]]="",MYRANKS_P[[#This Row],[POINTS OVER REPL]]*REMAINING_DOLLAR_VALUE_PER_POINT+1,0)</f>
        <v>1</v>
      </c>
    </row>
    <row r="494" spans="1:27" x14ac:dyDescent="0.25">
      <c r="A494" s="2" t="s">
        <v>11180</v>
      </c>
      <c r="B494" s="14" t="str">
        <f>VLOOKUP(MYRANKS_P[[#This Row],[PLAYERID]],PLAYERIDMAP2[],COLUMN(PLAYERIDMAP2[LASTNAME]),FALSE)</f>
        <v>Atchison</v>
      </c>
      <c r="C494" s="14" t="str">
        <f>VLOOKUP(MYRANKS_P[[#This Row],[PLAYERID]],PLAYERIDMAP2[],COLUMN(PLAYERIDMAP2[FIRSTNAME]),FALSE)</f>
        <v>Scott</v>
      </c>
      <c r="D494" s="14" t="str">
        <f>MYRANKS_P[[#This Row],[FNAME]]&amp;" "&amp;MYRANKS_P[[#This Row],[LNAME]]</f>
        <v>Scott Atchison</v>
      </c>
      <c r="E494" s="14" t="str">
        <f>VLOOKUP(MYRANKS_P[[#This Row],[PLAYERID]],PLAYERIDMAP2[],COLUMN(PLAYERIDMAP2[TEAM]),FALSE)</f>
        <v>CLE</v>
      </c>
      <c r="F494" s="14" t="str">
        <f>VLOOKUP(MYRANKS_P[[#This Row],[PLAYERID]],PLAYERIDMAP2[],COLUMN(PLAYERIDMAP2[POS]),FALSE)</f>
        <v>P</v>
      </c>
      <c r="G494" s="14">
        <f>IFERROR(VALUE(VLOOKUP(MYRANKS_P[[#This Row],[PLAYERID]],PLAYERIDMAP2[],COLUMN(PLAYERIDMAP2[IDFANGRAPHS]),FALSE)),VLOOKUP(MYRANKS_P[[#This Row],[PLAYERID]],PLAYERIDMAP2[],COLUMN(PLAYERIDMAP2[IDFANGRAPHS]),FALSE))</f>
        <v>2642</v>
      </c>
      <c r="H494" s="23">
        <f>IFERROR(VLOOKUP(MYRANKS_P[[#This Row],[IDFANGRAPHS]],STEAMER_P[],COLUMN(STEAMER_P[W]),FALSE),0)</f>
        <v>0</v>
      </c>
      <c r="I494" s="23">
        <f>IFERROR(VLOOKUP(MYRANKS_P[[#This Row],[IDFANGRAPHS]],STEAMER_P[],COLUMN(STEAMER_P[L]),FALSE),0)</f>
        <v>0</v>
      </c>
      <c r="J494" s="23">
        <f>IFERROR(VLOOKUP(MYRANKS_P[[#This Row],[IDFANGRAPHS]],STEAMER_P[],COLUMN(STEAMER_P[SV]),FALSE),0)</f>
        <v>0</v>
      </c>
      <c r="K494" s="23">
        <f>IFERROR(VLOOKUP(MYRANKS_P[[#This Row],[IDFANGRAPHS]],STEAMER_P[],COLUMN(STEAMER_P[IP]),FALSE),0)</f>
        <v>1</v>
      </c>
      <c r="L494" s="23">
        <f>IFERROR(VLOOKUP(MYRANKS_P[[#This Row],[IDFANGRAPHS]],STEAMER_P[],COLUMN(STEAMER_P[H]),FALSE),0)</f>
        <v>1</v>
      </c>
      <c r="M494" s="23">
        <f>IFERROR(VLOOKUP(MYRANKS_P[[#This Row],[IDFANGRAPHS]],STEAMER_P[],COLUMN(STEAMER_P[ER]),FALSE),0)</f>
        <v>0</v>
      </c>
      <c r="N494" s="23">
        <f>IFERROR(VLOOKUP(MYRANKS_P[[#This Row],[IDFANGRAPHS]],STEAMER_P[],COLUMN(STEAMER_P[HR]),FALSE),0)</f>
        <v>0</v>
      </c>
      <c r="O494" s="23">
        <f>IFERROR(VLOOKUP(MYRANKS_P[[#This Row],[IDFANGRAPHS]],STEAMER_P[],COLUMN(STEAMER_P[SO]),FALSE),0)</f>
        <v>1</v>
      </c>
      <c r="P494" s="23">
        <f>IFERROR(VLOOKUP(MYRANKS_P[[#This Row],[IDFANGRAPHS]],STEAMER_P[],COLUMN(STEAMER_P[BB]),FALSE),0)</f>
        <v>0</v>
      </c>
      <c r="Q494" s="21">
        <f>IFERROR((MYRANKS_P[[#This Row],[ER]]*9)/MYRANKS_P[[#This Row],[IP]],0)</f>
        <v>0</v>
      </c>
      <c r="R494" s="21">
        <f>IFERROR((MYRANKS_P[[#This Row],[BB]]+MYRANKS_P[[#This Row],[H]])/MYRANKS_P[[#This Row],[IP]],0)</f>
        <v>1</v>
      </c>
      <c r="S494" s="23">
        <f>MYRANKS_P[[#This Row],[W]]*P_PTS_W+MYRANKS_P[[#This Row],[L]]*P_PTS_L+MYRANKS_P[[#This Row],[IP]]*P_PTS_IP+MYRANKS_P[[#This Row],[SO]]*P_PTS_K+MYRANKS_P[[#This Row],[BB]]*P_PTS_BB+MYRANKS_P[[#This Row],[H]]*P_PTS_HA+MYRANKS_P[[#This Row],[SV]]*P_PTS_SV+MYRANKS_P[[#This Row],[HR]]*P_PTS_HRA+MYRANKS_P[[#This Row],[ER]]*P_PTS_ER</f>
        <v>0</v>
      </c>
      <c r="T494" s="23">
        <f>VLOOKUP(MYRANKS_P[[#This Row],[POS]],REPLACEMENT_LEVEL[],3,FALSE)</f>
        <v>0</v>
      </c>
      <c r="U494" s="23">
        <f>MYRANKS_P[[#This Row],[PROJ PTS]]-MYRANKS_P[[#This Row],[REPL LEVEL]]</f>
        <v>0</v>
      </c>
      <c r="V494" s="30">
        <f>RANK(MYRANKS_P[[#This Row],[POINTS OVER REPL]],MYRANKS_P[POINTS OVER REPL])</f>
        <v>1</v>
      </c>
      <c r="W494" s="29">
        <f>IF(MYRANKS_P[[#This Row],[RANK]]&lt;=TOTAL_PITCHERS_DRAFTED,MYRANKS_P[[#This Row],[POINTS OVER REPL]],0)</f>
        <v>0</v>
      </c>
      <c r="X494" s="35">
        <f>MYRANKS_P[[#This Row],[POINTS OVER REPL]]*DOLLAR_VALUE_PER_POINT+1</f>
        <v>1</v>
      </c>
      <c r="Y494" s="35"/>
      <c r="Z494" s="29">
        <f>IF(AND(MYRANKS_P[[#This Row],[RANK]]&lt;=(TOTAL_PITCHERS_DRAFTED-PITCHERS_BELOW_REPL_DRAFTED),MYRANKS_P[[#This Row],[$ACTUAL]]=""),MYRANKS_P[[#This Row],[POINTS OVER REPL]],0)</f>
        <v>0</v>
      </c>
      <c r="AA494" s="40">
        <f>IF(MYRANKS_P[[#This Row],[$ACTUAL]]="",MYRANKS_P[[#This Row],[POINTS OVER REPL]]*REMAINING_DOLLAR_VALUE_PER_POINT+1,0)</f>
        <v>1</v>
      </c>
    </row>
    <row r="495" spans="1:27" x14ac:dyDescent="0.25">
      <c r="A495" s="9" t="s">
        <v>20827</v>
      </c>
      <c r="B495" s="14" t="str">
        <f>VLOOKUP(MYRANKS_P[[#This Row],[PLAYERID]],PLAYERIDMAP2[],COLUMN(PLAYERIDMAP2[LASTNAME]),FALSE)</f>
        <v>Barrett</v>
      </c>
      <c r="C495" s="14" t="str">
        <f>VLOOKUP(MYRANKS_P[[#This Row],[PLAYERID]],PLAYERIDMAP2[],COLUMN(PLAYERIDMAP2[FIRSTNAME]),FALSE)</f>
        <v>Aaron</v>
      </c>
      <c r="D495" s="14" t="str">
        <f>MYRANKS_P[[#This Row],[FNAME]]&amp;" "&amp;MYRANKS_P[[#This Row],[LNAME]]</f>
        <v>Aaron Barrett</v>
      </c>
      <c r="E495" s="14" t="str">
        <f>VLOOKUP(MYRANKS_P[[#This Row],[PLAYERID]],PLAYERIDMAP2[],COLUMN(PLAYERIDMAP2[TEAM]),FALSE)</f>
        <v>WAS</v>
      </c>
      <c r="F495" s="14" t="str">
        <f>VLOOKUP(MYRANKS_P[[#This Row],[PLAYERID]],PLAYERIDMAP2[],COLUMN(PLAYERIDMAP2[POS]),FALSE)</f>
        <v>P</v>
      </c>
      <c r="G495" s="14">
        <f>IFERROR(VALUE(VLOOKUP(MYRANKS_P[[#This Row],[PLAYERID]],PLAYERIDMAP2[],COLUMN(PLAYERIDMAP2[IDFANGRAPHS]),FALSE)),VLOOKUP(MYRANKS_P[[#This Row],[PLAYERID]],PLAYERIDMAP2[],COLUMN(PLAYERIDMAP2[IDFANGRAPHS]),FALSE))</f>
        <v>11243</v>
      </c>
      <c r="H495" s="23">
        <f>IFERROR(VLOOKUP(MYRANKS_P[[#This Row],[IDFANGRAPHS]],STEAMER_P[],COLUMN(STEAMER_P[W]),FALSE),0)</f>
        <v>0</v>
      </c>
      <c r="I495" s="23">
        <f>IFERROR(VLOOKUP(MYRANKS_P[[#This Row],[IDFANGRAPHS]],STEAMER_P[],COLUMN(STEAMER_P[L]),FALSE),0)</f>
        <v>0</v>
      </c>
      <c r="J495" s="23">
        <f>IFERROR(VLOOKUP(MYRANKS_P[[#This Row],[IDFANGRAPHS]],STEAMER_P[],COLUMN(STEAMER_P[SV]),FALSE),0)</f>
        <v>0</v>
      </c>
      <c r="K495" s="23">
        <f>IFERROR(VLOOKUP(MYRANKS_P[[#This Row],[IDFANGRAPHS]],STEAMER_P[],COLUMN(STEAMER_P[IP]),FALSE),0)</f>
        <v>1</v>
      </c>
      <c r="L495" s="23">
        <f>IFERROR(VLOOKUP(MYRANKS_P[[#This Row],[IDFANGRAPHS]],STEAMER_P[],COLUMN(STEAMER_P[H]),FALSE),0)</f>
        <v>1</v>
      </c>
      <c r="M495" s="23">
        <f>IFERROR(VLOOKUP(MYRANKS_P[[#This Row],[IDFANGRAPHS]],STEAMER_P[],COLUMN(STEAMER_P[ER]),FALSE),0)</f>
        <v>0</v>
      </c>
      <c r="N495" s="23">
        <f>IFERROR(VLOOKUP(MYRANKS_P[[#This Row],[IDFANGRAPHS]],STEAMER_P[],COLUMN(STEAMER_P[HR]),FALSE),0)</f>
        <v>0</v>
      </c>
      <c r="O495" s="23">
        <f>IFERROR(VLOOKUP(MYRANKS_P[[#This Row],[IDFANGRAPHS]],STEAMER_P[],COLUMN(STEAMER_P[SO]),FALSE),0)</f>
        <v>1</v>
      </c>
      <c r="P495" s="23">
        <f>IFERROR(VLOOKUP(MYRANKS_P[[#This Row],[IDFANGRAPHS]],STEAMER_P[],COLUMN(STEAMER_P[BB]),FALSE),0)</f>
        <v>0</v>
      </c>
      <c r="Q495" s="21">
        <f>IFERROR((MYRANKS_P[[#This Row],[ER]]*9)/MYRANKS_P[[#This Row],[IP]],0)</f>
        <v>0</v>
      </c>
      <c r="R495" s="21">
        <f>IFERROR((MYRANKS_P[[#This Row],[BB]]+MYRANKS_P[[#This Row],[H]])/MYRANKS_P[[#This Row],[IP]],0)</f>
        <v>1</v>
      </c>
      <c r="S495" s="23">
        <f>MYRANKS_P[[#This Row],[W]]*P_PTS_W+MYRANKS_P[[#This Row],[L]]*P_PTS_L+MYRANKS_P[[#This Row],[IP]]*P_PTS_IP+MYRANKS_P[[#This Row],[SO]]*P_PTS_K+MYRANKS_P[[#This Row],[BB]]*P_PTS_BB+MYRANKS_P[[#This Row],[H]]*P_PTS_HA+MYRANKS_P[[#This Row],[SV]]*P_PTS_SV+MYRANKS_P[[#This Row],[HR]]*P_PTS_HRA+MYRANKS_P[[#This Row],[ER]]*P_PTS_ER</f>
        <v>0</v>
      </c>
      <c r="T495" s="23">
        <f>VLOOKUP(MYRANKS_P[[#This Row],[POS]],REPLACEMENT_LEVEL[],3,FALSE)</f>
        <v>0</v>
      </c>
      <c r="U495" s="23">
        <f>MYRANKS_P[[#This Row],[PROJ PTS]]-MYRANKS_P[[#This Row],[REPL LEVEL]]</f>
        <v>0</v>
      </c>
      <c r="V495" s="30">
        <f>RANK(MYRANKS_P[[#This Row],[POINTS OVER REPL]],MYRANKS_P[POINTS OVER REPL])</f>
        <v>1</v>
      </c>
      <c r="W495" s="29">
        <f>IF(MYRANKS_P[[#This Row],[RANK]]&lt;=TOTAL_PITCHERS_DRAFTED,MYRANKS_P[[#This Row],[POINTS OVER REPL]],0)</f>
        <v>0</v>
      </c>
      <c r="X495" s="35">
        <f>MYRANKS_P[[#This Row],[POINTS OVER REPL]]*DOLLAR_VALUE_PER_POINT+1</f>
        <v>1</v>
      </c>
      <c r="Y495" s="35"/>
      <c r="Z495" s="29">
        <f>IF(AND(MYRANKS_P[[#This Row],[RANK]]&lt;=(TOTAL_PITCHERS_DRAFTED-PITCHERS_BELOW_REPL_DRAFTED),MYRANKS_P[[#This Row],[$ACTUAL]]=""),MYRANKS_P[[#This Row],[POINTS OVER REPL]],0)</f>
        <v>0</v>
      </c>
      <c r="AA495" s="40">
        <f>IF(MYRANKS_P[[#This Row],[$ACTUAL]]="",MYRANKS_P[[#This Row],[POINTS OVER REPL]]*REMAINING_DOLLAR_VALUE_PER_POINT+1,0)</f>
        <v>1</v>
      </c>
    </row>
    <row r="496" spans="1:27" x14ac:dyDescent="0.25">
      <c r="A496" s="2" t="s">
        <v>12884</v>
      </c>
      <c r="B496" s="14" t="str">
        <f>VLOOKUP(MYRANKS_P[[#This Row],[PLAYERID]],PLAYERIDMAP2[],COLUMN(PLAYERIDMAP2[LASTNAME]),FALSE)</f>
        <v>Hagadone</v>
      </c>
      <c r="C496" s="14" t="str">
        <f>VLOOKUP(MYRANKS_P[[#This Row],[PLAYERID]],PLAYERIDMAP2[],COLUMN(PLAYERIDMAP2[FIRSTNAME]),FALSE)</f>
        <v>Nick</v>
      </c>
      <c r="D496" s="14" t="str">
        <f>MYRANKS_P[[#This Row],[FNAME]]&amp;" "&amp;MYRANKS_P[[#This Row],[LNAME]]</f>
        <v>Nick Hagadone</v>
      </c>
      <c r="E496" s="14" t="str">
        <f>VLOOKUP(MYRANKS_P[[#This Row],[PLAYERID]],PLAYERIDMAP2[],COLUMN(PLAYERIDMAP2[TEAM]),FALSE)</f>
        <v>CLE</v>
      </c>
      <c r="F496" s="14" t="str">
        <f>VLOOKUP(MYRANKS_P[[#This Row],[PLAYERID]],PLAYERIDMAP2[],COLUMN(PLAYERIDMAP2[POS]),FALSE)</f>
        <v>P</v>
      </c>
      <c r="G496" s="14">
        <f>IFERROR(VALUE(VLOOKUP(MYRANKS_P[[#This Row],[PLAYERID]],PLAYERIDMAP2[],COLUMN(PLAYERIDMAP2[IDFANGRAPHS]),FALSE)),VLOOKUP(MYRANKS_P[[#This Row],[PLAYERID]],PLAYERIDMAP2[],COLUMN(PLAYERIDMAP2[IDFANGRAPHS]),FALSE))</f>
        <v>1351</v>
      </c>
      <c r="H496" s="23">
        <f>IFERROR(VLOOKUP(MYRANKS_P[[#This Row],[IDFANGRAPHS]],STEAMER_P[],COLUMN(STEAMER_P[W]),FALSE),0)</f>
        <v>0</v>
      </c>
      <c r="I496" s="23">
        <f>IFERROR(VLOOKUP(MYRANKS_P[[#This Row],[IDFANGRAPHS]],STEAMER_P[],COLUMN(STEAMER_P[L]),FALSE),0)</f>
        <v>0</v>
      </c>
      <c r="J496" s="23">
        <f>IFERROR(VLOOKUP(MYRANKS_P[[#This Row],[IDFANGRAPHS]],STEAMER_P[],COLUMN(STEAMER_P[SV]),FALSE),0)</f>
        <v>0</v>
      </c>
      <c r="K496" s="23">
        <f>IFERROR(VLOOKUP(MYRANKS_P[[#This Row],[IDFANGRAPHS]],STEAMER_P[],COLUMN(STEAMER_P[IP]),FALSE),0)</f>
        <v>1</v>
      </c>
      <c r="L496" s="23">
        <f>IFERROR(VLOOKUP(MYRANKS_P[[#This Row],[IDFANGRAPHS]],STEAMER_P[],COLUMN(STEAMER_P[H]),FALSE),0)</f>
        <v>1</v>
      </c>
      <c r="M496" s="23">
        <f>IFERROR(VLOOKUP(MYRANKS_P[[#This Row],[IDFANGRAPHS]],STEAMER_P[],COLUMN(STEAMER_P[ER]),FALSE),0)</f>
        <v>0</v>
      </c>
      <c r="N496" s="23">
        <f>IFERROR(VLOOKUP(MYRANKS_P[[#This Row],[IDFANGRAPHS]],STEAMER_P[],COLUMN(STEAMER_P[HR]),FALSE),0)</f>
        <v>0</v>
      </c>
      <c r="O496" s="23">
        <f>IFERROR(VLOOKUP(MYRANKS_P[[#This Row],[IDFANGRAPHS]],STEAMER_P[],COLUMN(STEAMER_P[SO]),FALSE),0)</f>
        <v>1</v>
      </c>
      <c r="P496" s="23">
        <f>IFERROR(VLOOKUP(MYRANKS_P[[#This Row],[IDFANGRAPHS]],STEAMER_P[],COLUMN(STEAMER_P[BB]),FALSE),0)</f>
        <v>0</v>
      </c>
      <c r="Q496" s="21">
        <f>IFERROR((MYRANKS_P[[#This Row],[ER]]*9)/MYRANKS_P[[#This Row],[IP]],0)</f>
        <v>0</v>
      </c>
      <c r="R496" s="21">
        <f>IFERROR((MYRANKS_P[[#This Row],[BB]]+MYRANKS_P[[#This Row],[H]])/MYRANKS_P[[#This Row],[IP]],0)</f>
        <v>1</v>
      </c>
      <c r="S496" s="23">
        <f>MYRANKS_P[[#This Row],[W]]*P_PTS_W+MYRANKS_P[[#This Row],[L]]*P_PTS_L+MYRANKS_P[[#This Row],[IP]]*P_PTS_IP+MYRANKS_P[[#This Row],[SO]]*P_PTS_K+MYRANKS_P[[#This Row],[BB]]*P_PTS_BB+MYRANKS_P[[#This Row],[H]]*P_PTS_HA+MYRANKS_P[[#This Row],[SV]]*P_PTS_SV+MYRANKS_P[[#This Row],[HR]]*P_PTS_HRA+MYRANKS_P[[#This Row],[ER]]*P_PTS_ER</f>
        <v>0</v>
      </c>
      <c r="T496" s="23">
        <f>VLOOKUP(MYRANKS_P[[#This Row],[POS]],REPLACEMENT_LEVEL[],3,FALSE)</f>
        <v>0</v>
      </c>
      <c r="U496" s="23">
        <f>MYRANKS_P[[#This Row],[PROJ PTS]]-MYRANKS_P[[#This Row],[REPL LEVEL]]</f>
        <v>0</v>
      </c>
      <c r="V496" s="30">
        <f>RANK(MYRANKS_P[[#This Row],[POINTS OVER REPL]],MYRANKS_P[POINTS OVER REPL])</f>
        <v>1</v>
      </c>
      <c r="W496" s="29">
        <f>IF(MYRANKS_P[[#This Row],[RANK]]&lt;=TOTAL_PITCHERS_DRAFTED,MYRANKS_P[[#This Row],[POINTS OVER REPL]],0)</f>
        <v>0</v>
      </c>
      <c r="X496" s="35">
        <f>MYRANKS_P[[#This Row],[POINTS OVER REPL]]*DOLLAR_VALUE_PER_POINT+1</f>
        <v>1</v>
      </c>
      <c r="Y496" s="35"/>
      <c r="Z496" s="29">
        <f>IF(AND(MYRANKS_P[[#This Row],[RANK]]&lt;=(TOTAL_PITCHERS_DRAFTED-PITCHERS_BELOW_REPL_DRAFTED),MYRANKS_P[[#This Row],[$ACTUAL]]=""),MYRANKS_P[[#This Row],[POINTS OVER REPL]],0)</f>
        <v>0</v>
      </c>
      <c r="AA496" s="40">
        <f>IF(MYRANKS_P[[#This Row],[$ACTUAL]]="",MYRANKS_P[[#This Row],[POINTS OVER REPL]]*REMAINING_DOLLAR_VALUE_PER_POINT+1,0)</f>
        <v>1</v>
      </c>
    </row>
    <row r="497" spans="1:27" x14ac:dyDescent="0.25">
      <c r="A497" s="2" t="s">
        <v>13594</v>
      </c>
      <c r="B497" s="14" t="str">
        <f>VLOOKUP(MYRANKS_P[[#This Row],[PLAYERID]],PLAYERIDMAP2[],COLUMN(PLAYERIDMAP2[LASTNAME]),FALSE)</f>
        <v>League</v>
      </c>
      <c r="C497" s="14" t="str">
        <f>VLOOKUP(MYRANKS_P[[#This Row],[PLAYERID]],PLAYERIDMAP2[],COLUMN(PLAYERIDMAP2[FIRSTNAME]),FALSE)</f>
        <v>Brandon</v>
      </c>
      <c r="D497" s="14" t="str">
        <f>MYRANKS_P[[#This Row],[FNAME]]&amp;" "&amp;MYRANKS_P[[#This Row],[LNAME]]</f>
        <v>Brandon League</v>
      </c>
      <c r="E497" s="14" t="str">
        <f>VLOOKUP(MYRANKS_P[[#This Row],[PLAYERID]],PLAYERIDMAP2[],COLUMN(PLAYERIDMAP2[TEAM]),FALSE)</f>
        <v>LAD</v>
      </c>
      <c r="F497" s="14" t="str">
        <f>VLOOKUP(MYRANKS_P[[#This Row],[PLAYERID]],PLAYERIDMAP2[],COLUMN(PLAYERIDMAP2[POS]),FALSE)</f>
        <v>P</v>
      </c>
      <c r="G497" s="14">
        <f>IFERROR(VALUE(VLOOKUP(MYRANKS_P[[#This Row],[PLAYERID]],PLAYERIDMAP2[],COLUMN(PLAYERIDMAP2[IDFANGRAPHS]),FALSE)),VLOOKUP(MYRANKS_P[[#This Row],[PLAYERID]],PLAYERIDMAP2[],COLUMN(PLAYERIDMAP2[IDFANGRAPHS]),FALSE))</f>
        <v>3731</v>
      </c>
      <c r="H497" s="23">
        <f>IFERROR(VLOOKUP(MYRANKS_P[[#This Row],[IDFANGRAPHS]],STEAMER_P[],COLUMN(STEAMER_P[W]),FALSE),0)</f>
        <v>0</v>
      </c>
      <c r="I497" s="23">
        <f>IFERROR(VLOOKUP(MYRANKS_P[[#This Row],[IDFANGRAPHS]],STEAMER_P[],COLUMN(STEAMER_P[L]),FALSE),0)</f>
        <v>0</v>
      </c>
      <c r="J497" s="23">
        <f>IFERROR(VLOOKUP(MYRANKS_P[[#This Row],[IDFANGRAPHS]],STEAMER_P[],COLUMN(STEAMER_P[SV]),FALSE),0)</f>
        <v>0</v>
      </c>
      <c r="K497" s="23">
        <f>IFERROR(VLOOKUP(MYRANKS_P[[#This Row],[IDFANGRAPHS]],STEAMER_P[],COLUMN(STEAMER_P[IP]),FALSE),0)</f>
        <v>1</v>
      </c>
      <c r="L497" s="23">
        <f>IFERROR(VLOOKUP(MYRANKS_P[[#This Row],[IDFANGRAPHS]],STEAMER_P[],COLUMN(STEAMER_P[H]),FALSE),0)</f>
        <v>1</v>
      </c>
      <c r="M497" s="23">
        <f>IFERROR(VLOOKUP(MYRANKS_P[[#This Row],[IDFANGRAPHS]],STEAMER_P[],COLUMN(STEAMER_P[ER]),FALSE),0)</f>
        <v>0</v>
      </c>
      <c r="N497" s="23">
        <f>IFERROR(VLOOKUP(MYRANKS_P[[#This Row],[IDFANGRAPHS]],STEAMER_P[],COLUMN(STEAMER_P[HR]),FALSE),0)</f>
        <v>0</v>
      </c>
      <c r="O497" s="23">
        <f>IFERROR(VLOOKUP(MYRANKS_P[[#This Row],[IDFANGRAPHS]],STEAMER_P[],COLUMN(STEAMER_P[SO]),FALSE),0)</f>
        <v>1</v>
      </c>
      <c r="P497" s="23">
        <f>IFERROR(VLOOKUP(MYRANKS_P[[#This Row],[IDFANGRAPHS]],STEAMER_P[],COLUMN(STEAMER_P[BB]),FALSE),0)</f>
        <v>0</v>
      </c>
      <c r="Q497" s="21">
        <f>IFERROR((MYRANKS_P[[#This Row],[ER]]*9)/MYRANKS_P[[#This Row],[IP]],0)</f>
        <v>0</v>
      </c>
      <c r="R497" s="21">
        <f>IFERROR((MYRANKS_P[[#This Row],[BB]]+MYRANKS_P[[#This Row],[H]])/MYRANKS_P[[#This Row],[IP]],0)</f>
        <v>1</v>
      </c>
      <c r="S497" s="23">
        <f>MYRANKS_P[[#This Row],[W]]*P_PTS_W+MYRANKS_P[[#This Row],[L]]*P_PTS_L+MYRANKS_P[[#This Row],[IP]]*P_PTS_IP+MYRANKS_P[[#This Row],[SO]]*P_PTS_K+MYRANKS_P[[#This Row],[BB]]*P_PTS_BB+MYRANKS_P[[#This Row],[H]]*P_PTS_HA+MYRANKS_P[[#This Row],[SV]]*P_PTS_SV+MYRANKS_P[[#This Row],[HR]]*P_PTS_HRA+MYRANKS_P[[#This Row],[ER]]*P_PTS_ER</f>
        <v>0</v>
      </c>
      <c r="T497" s="23">
        <f>VLOOKUP(MYRANKS_P[[#This Row],[POS]],REPLACEMENT_LEVEL[],3,FALSE)</f>
        <v>0</v>
      </c>
      <c r="U497" s="23">
        <f>MYRANKS_P[[#This Row],[PROJ PTS]]-MYRANKS_P[[#This Row],[REPL LEVEL]]</f>
        <v>0</v>
      </c>
      <c r="V497" s="30">
        <f>RANK(MYRANKS_P[[#This Row],[POINTS OVER REPL]],MYRANKS_P[POINTS OVER REPL])</f>
        <v>1</v>
      </c>
      <c r="W497" s="29">
        <f>IF(MYRANKS_P[[#This Row],[RANK]]&lt;=TOTAL_PITCHERS_DRAFTED,MYRANKS_P[[#This Row],[POINTS OVER REPL]],0)</f>
        <v>0</v>
      </c>
      <c r="X497" s="35">
        <f>MYRANKS_P[[#This Row],[POINTS OVER REPL]]*DOLLAR_VALUE_PER_POINT+1</f>
        <v>1</v>
      </c>
      <c r="Y497" s="35"/>
      <c r="Z497" s="29">
        <f>IF(AND(MYRANKS_P[[#This Row],[RANK]]&lt;=(TOTAL_PITCHERS_DRAFTED-PITCHERS_BELOW_REPL_DRAFTED),MYRANKS_P[[#This Row],[$ACTUAL]]=""),MYRANKS_P[[#This Row],[POINTS OVER REPL]],0)</f>
        <v>0</v>
      </c>
      <c r="AA497" s="40">
        <f>IF(MYRANKS_P[[#This Row],[$ACTUAL]]="",MYRANKS_P[[#This Row],[POINTS OVER REPL]]*REMAINING_DOLLAR_VALUE_PER_POINT+1,0)</f>
        <v>1</v>
      </c>
    </row>
    <row r="498" spans="1:27" x14ac:dyDescent="0.25">
      <c r="A498" s="2" t="s">
        <v>12842</v>
      </c>
      <c r="B498" s="14" t="str">
        <f>VLOOKUP(MYRANKS_P[[#This Row],[PLAYERID]],PLAYERIDMAP2[],COLUMN(PLAYERIDMAP2[LASTNAME]),FALSE)</f>
        <v>Guerra</v>
      </c>
      <c r="C498" s="14" t="str">
        <f>VLOOKUP(MYRANKS_P[[#This Row],[PLAYERID]],PLAYERIDMAP2[],COLUMN(PLAYERIDMAP2[FIRSTNAME]),FALSE)</f>
        <v>Javy</v>
      </c>
      <c r="D498" s="14" t="str">
        <f>MYRANKS_P[[#This Row],[FNAME]]&amp;" "&amp;MYRANKS_P[[#This Row],[LNAME]]</f>
        <v>Javy Guerra</v>
      </c>
      <c r="E498" s="14" t="str">
        <f>VLOOKUP(MYRANKS_P[[#This Row],[PLAYERID]],PLAYERIDMAP2[],COLUMN(PLAYERIDMAP2[TEAM]),FALSE)</f>
        <v>CHW</v>
      </c>
      <c r="F498" s="14" t="str">
        <f>VLOOKUP(MYRANKS_P[[#This Row],[PLAYERID]],PLAYERIDMAP2[],COLUMN(PLAYERIDMAP2[POS]),FALSE)</f>
        <v>P</v>
      </c>
      <c r="G498" s="14">
        <f>IFERROR(VALUE(VLOOKUP(MYRANKS_P[[#This Row],[PLAYERID]],PLAYERIDMAP2[],COLUMN(PLAYERIDMAP2[IDFANGRAPHS]),FALSE)),VLOOKUP(MYRANKS_P[[#This Row],[PLAYERID]],PLAYERIDMAP2[],COLUMN(PLAYERIDMAP2[IDFANGRAPHS]),FALSE))</f>
        <v>7407</v>
      </c>
      <c r="H498" s="23">
        <f>IFERROR(VLOOKUP(MYRANKS_P[[#This Row],[IDFANGRAPHS]],STEAMER_P[],COLUMN(STEAMER_P[W]),FALSE),0)</f>
        <v>0</v>
      </c>
      <c r="I498" s="23">
        <f>IFERROR(VLOOKUP(MYRANKS_P[[#This Row],[IDFANGRAPHS]],STEAMER_P[],COLUMN(STEAMER_P[L]),FALSE),0)</f>
        <v>0</v>
      </c>
      <c r="J498" s="23">
        <f>IFERROR(VLOOKUP(MYRANKS_P[[#This Row],[IDFANGRAPHS]],STEAMER_P[],COLUMN(STEAMER_P[SV]),FALSE),0)</f>
        <v>0</v>
      </c>
      <c r="K498" s="23">
        <f>IFERROR(VLOOKUP(MYRANKS_P[[#This Row],[IDFANGRAPHS]],STEAMER_P[],COLUMN(STEAMER_P[IP]),FALSE),0)</f>
        <v>1</v>
      </c>
      <c r="L498" s="23">
        <f>IFERROR(VLOOKUP(MYRANKS_P[[#This Row],[IDFANGRAPHS]],STEAMER_P[],COLUMN(STEAMER_P[H]),FALSE),0)</f>
        <v>1</v>
      </c>
      <c r="M498" s="23">
        <f>IFERROR(VLOOKUP(MYRANKS_P[[#This Row],[IDFANGRAPHS]],STEAMER_P[],COLUMN(STEAMER_P[ER]),FALSE),0)</f>
        <v>0</v>
      </c>
      <c r="N498" s="23">
        <f>IFERROR(VLOOKUP(MYRANKS_P[[#This Row],[IDFANGRAPHS]],STEAMER_P[],COLUMN(STEAMER_P[HR]),FALSE),0)</f>
        <v>0</v>
      </c>
      <c r="O498" s="23">
        <f>IFERROR(VLOOKUP(MYRANKS_P[[#This Row],[IDFANGRAPHS]],STEAMER_P[],COLUMN(STEAMER_P[SO]),FALSE),0)</f>
        <v>1</v>
      </c>
      <c r="P498" s="23">
        <f>IFERROR(VLOOKUP(MYRANKS_P[[#This Row],[IDFANGRAPHS]],STEAMER_P[],COLUMN(STEAMER_P[BB]),FALSE),0)</f>
        <v>0</v>
      </c>
      <c r="Q498" s="21">
        <f>IFERROR((MYRANKS_P[[#This Row],[ER]]*9)/MYRANKS_P[[#This Row],[IP]],0)</f>
        <v>0</v>
      </c>
      <c r="R498" s="21">
        <f>IFERROR((MYRANKS_P[[#This Row],[BB]]+MYRANKS_P[[#This Row],[H]])/MYRANKS_P[[#This Row],[IP]],0)</f>
        <v>1</v>
      </c>
      <c r="S498" s="23">
        <f>MYRANKS_P[[#This Row],[W]]*P_PTS_W+MYRANKS_P[[#This Row],[L]]*P_PTS_L+MYRANKS_P[[#This Row],[IP]]*P_PTS_IP+MYRANKS_P[[#This Row],[SO]]*P_PTS_K+MYRANKS_P[[#This Row],[BB]]*P_PTS_BB+MYRANKS_P[[#This Row],[H]]*P_PTS_HA+MYRANKS_P[[#This Row],[SV]]*P_PTS_SV+MYRANKS_P[[#This Row],[HR]]*P_PTS_HRA+MYRANKS_P[[#This Row],[ER]]*P_PTS_ER</f>
        <v>0</v>
      </c>
      <c r="T498" s="23">
        <f>VLOOKUP(MYRANKS_P[[#This Row],[POS]],REPLACEMENT_LEVEL[],3,FALSE)</f>
        <v>0</v>
      </c>
      <c r="U498" s="23">
        <f>MYRANKS_P[[#This Row],[PROJ PTS]]-MYRANKS_P[[#This Row],[REPL LEVEL]]</f>
        <v>0</v>
      </c>
      <c r="V498" s="30">
        <f>RANK(MYRANKS_P[[#This Row],[POINTS OVER REPL]],MYRANKS_P[POINTS OVER REPL])</f>
        <v>1</v>
      </c>
      <c r="W498" s="29">
        <f>IF(MYRANKS_P[[#This Row],[RANK]]&lt;=TOTAL_PITCHERS_DRAFTED,MYRANKS_P[[#This Row],[POINTS OVER REPL]],0)</f>
        <v>0</v>
      </c>
      <c r="X498" s="35">
        <f>MYRANKS_P[[#This Row],[POINTS OVER REPL]]*DOLLAR_VALUE_PER_POINT+1</f>
        <v>1</v>
      </c>
      <c r="Y498" s="35"/>
      <c r="Z498" s="29">
        <f>IF(AND(MYRANKS_P[[#This Row],[RANK]]&lt;=(TOTAL_PITCHERS_DRAFTED-PITCHERS_BELOW_REPL_DRAFTED),MYRANKS_P[[#This Row],[$ACTUAL]]=""),MYRANKS_P[[#This Row],[POINTS OVER REPL]],0)</f>
        <v>0</v>
      </c>
      <c r="AA498" s="40">
        <f>IF(MYRANKS_P[[#This Row],[$ACTUAL]]="",MYRANKS_P[[#This Row],[POINTS OVER REPL]]*REMAINING_DOLLAR_VALUE_PER_POINT+1,0)</f>
        <v>1</v>
      </c>
    </row>
    <row r="499" spans="1:27" x14ac:dyDescent="0.25">
      <c r="A499" s="2" t="s">
        <v>11339</v>
      </c>
      <c r="B499" s="14" t="str">
        <f>VLOOKUP(MYRANKS_P[[#This Row],[PLAYERID]],PLAYERIDMAP2[],COLUMN(PLAYERIDMAP2[LASTNAME]),FALSE)</f>
        <v>Beliveau</v>
      </c>
      <c r="C499" s="14" t="str">
        <f>VLOOKUP(MYRANKS_P[[#This Row],[PLAYERID]],PLAYERIDMAP2[],COLUMN(PLAYERIDMAP2[FIRSTNAME]),FALSE)</f>
        <v>Jeff</v>
      </c>
      <c r="D499" s="14" t="str">
        <f>MYRANKS_P[[#This Row],[FNAME]]&amp;" "&amp;MYRANKS_P[[#This Row],[LNAME]]</f>
        <v>Jeff Beliveau</v>
      </c>
      <c r="E499" s="14" t="str">
        <f>VLOOKUP(MYRANKS_P[[#This Row],[PLAYERID]],PLAYERIDMAP2[],COLUMN(PLAYERIDMAP2[TEAM]),FALSE)</f>
        <v>TB</v>
      </c>
      <c r="F499" s="14" t="str">
        <f>VLOOKUP(MYRANKS_P[[#This Row],[PLAYERID]],PLAYERIDMAP2[],COLUMN(PLAYERIDMAP2[POS]),FALSE)</f>
        <v>P</v>
      </c>
      <c r="G499" s="14">
        <f>IFERROR(VALUE(VLOOKUP(MYRANKS_P[[#This Row],[PLAYERID]],PLAYERIDMAP2[],COLUMN(PLAYERIDMAP2[IDFANGRAPHS]),FALSE)),VLOOKUP(MYRANKS_P[[#This Row],[PLAYERID]],PLAYERIDMAP2[],COLUMN(PLAYERIDMAP2[IDFANGRAPHS]),FALSE))</f>
        <v>8504</v>
      </c>
      <c r="H499" s="23">
        <f>IFERROR(VLOOKUP(MYRANKS_P[[#This Row],[IDFANGRAPHS]],STEAMER_P[],COLUMN(STEAMER_P[W]),FALSE),0)</f>
        <v>0</v>
      </c>
      <c r="I499" s="23">
        <f>IFERROR(VLOOKUP(MYRANKS_P[[#This Row],[IDFANGRAPHS]],STEAMER_P[],COLUMN(STEAMER_P[L]),FALSE),0)</f>
        <v>0</v>
      </c>
      <c r="J499" s="23">
        <f>IFERROR(VLOOKUP(MYRANKS_P[[#This Row],[IDFANGRAPHS]],STEAMER_P[],COLUMN(STEAMER_P[SV]),FALSE),0)</f>
        <v>0</v>
      </c>
      <c r="K499" s="23">
        <f>IFERROR(VLOOKUP(MYRANKS_P[[#This Row],[IDFANGRAPHS]],STEAMER_P[],COLUMN(STEAMER_P[IP]),FALSE),0)</f>
        <v>1</v>
      </c>
      <c r="L499" s="23">
        <f>IFERROR(VLOOKUP(MYRANKS_P[[#This Row],[IDFANGRAPHS]],STEAMER_P[],COLUMN(STEAMER_P[H]),FALSE),0)</f>
        <v>1</v>
      </c>
      <c r="M499" s="23">
        <f>IFERROR(VLOOKUP(MYRANKS_P[[#This Row],[IDFANGRAPHS]],STEAMER_P[],COLUMN(STEAMER_P[ER]),FALSE),0)</f>
        <v>0</v>
      </c>
      <c r="N499" s="23">
        <f>IFERROR(VLOOKUP(MYRANKS_P[[#This Row],[IDFANGRAPHS]],STEAMER_P[],COLUMN(STEAMER_P[HR]),FALSE),0)</f>
        <v>0</v>
      </c>
      <c r="O499" s="23">
        <f>IFERROR(VLOOKUP(MYRANKS_P[[#This Row],[IDFANGRAPHS]],STEAMER_P[],COLUMN(STEAMER_P[SO]),FALSE),0)</f>
        <v>1</v>
      </c>
      <c r="P499" s="23">
        <f>IFERROR(VLOOKUP(MYRANKS_P[[#This Row],[IDFANGRAPHS]],STEAMER_P[],COLUMN(STEAMER_P[BB]),FALSE),0)</f>
        <v>0</v>
      </c>
      <c r="Q499" s="21">
        <f>IFERROR((MYRANKS_P[[#This Row],[ER]]*9)/MYRANKS_P[[#This Row],[IP]],0)</f>
        <v>0</v>
      </c>
      <c r="R499" s="21">
        <f>IFERROR((MYRANKS_P[[#This Row],[BB]]+MYRANKS_P[[#This Row],[H]])/MYRANKS_P[[#This Row],[IP]],0)</f>
        <v>1</v>
      </c>
      <c r="S499" s="23">
        <f>MYRANKS_P[[#This Row],[W]]*P_PTS_W+MYRANKS_P[[#This Row],[L]]*P_PTS_L+MYRANKS_P[[#This Row],[IP]]*P_PTS_IP+MYRANKS_P[[#This Row],[SO]]*P_PTS_K+MYRANKS_P[[#This Row],[BB]]*P_PTS_BB+MYRANKS_P[[#This Row],[H]]*P_PTS_HA+MYRANKS_P[[#This Row],[SV]]*P_PTS_SV+MYRANKS_P[[#This Row],[HR]]*P_PTS_HRA+MYRANKS_P[[#This Row],[ER]]*P_PTS_ER</f>
        <v>0</v>
      </c>
      <c r="T499" s="23">
        <f>VLOOKUP(MYRANKS_P[[#This Row],[POS]],REPLACEMENT_LEVEL[],3,FALSE)</f>
        <v>0</v>
      </c>
      <c r="U499" s="23">
        <f>MYRANKS_P[[#This Row],[PROJ PTS]]-MYRANKS_P[[#This Row],[REPL LEVEL]]</f>
        <v>0</v>
      </c>
      <c r="V499" s="30">
        <f>RANK(MYRANKS_P[[#This Row],[POINTS OVER REPL]],MYRANKS_P[POINTS OVER REPL])</f>
        <v>1</v>
      </c>
      <c r="W499" s="29">
        <f>IF(MYRANKS_P[[#This Row],[RANK]]&lt;=TOTAL_PITCHERS_DRAFTED,MYRANKS_P[[#This Row],[POINTS OVER REPL]],0)</f>
        <v>0</v>
      </c>
      <c r="X499" s="35">
        <f>MYRANKS_P[[#This Row],[POINTS OVER REPL]]*DOLLAR_VALUE_PER_POINT+1</f>
        <v>1</v>
      </c>
      <c r="Y499" s="35"/>
      <c r="Z499" s="29">
        <f>IF(AND(MYRANKS_P[[#This Row],[RANK]]&lt;=(TOTAL_PITCHERS_DRAFTED-PITCHERS_BELOW_REPL_DRAFTED),MYRANKS_P[[#This Row],[$ACTUAL]]=""),MYRANKS_P[[#This Row],[POINTS OVER REPL]],0)</f>
        <v>0</v>
      </c>
      <c r="AA499" s="40">
        <f>IF(MYRANKS_P[[#This Row],[$ACTUAL]]="",MYRANKS_P[[#This Row],[POINTS OVER REPL]]*REMAINING_DOLLAR_VALUE_PER_POINT+1,0)</f>
        <v>1</v>
      </c>
    </row>
    <row r="500" spans="1:27" x14ac:dyDescent="0.25">
      <c r="A500" s="89" t="s">
        <v>15691</v>
      </c>
      <c r="B500" s="90" t="str">
        <f>VLOOKUP(MYRANKS_P[[#This Row],[PLAYERID]],PLAYERIDMAP2[],COLUMN(PLAYERIDMAP2[LASTNAME]),FALSE)</f>
        <v>Varvaro</v>
      </c>
      <c r="C500" s="90" t="str">
        <f>VLOOKUP(MYRANKS_P[[#This Row],[PLAYERID]],PLAYERIDMAP2[],COLUMN(PLAYERIDMAP2[FIRSTNAME]),FALSE)</f>
        <v>Anthony</v>
      </c>
      <c r="D500" s="90" t="str">
        <f>MYRANKS_P[[#This Row],[FNAME]]&amp;" "&amp;MYRANKS_P[[#This Row],[LNAME]]</f>
        <v>Anthony Varvaro</v>
      </c>
      <c r="E500" s="90" t="str">
        <f>VLOOKUP(MYRANKS_P[[#This Row],[PLAYERID]],PLAYERIDMAP2[],COLUMN(PLAYERIDMAP2[TEAM]),FALSE)</f>
        <v>BOS</v>
      </c>
      <c r="F500" s="90" t="str">
        <f>VLOOKUP(MYRANKS_P[[#This Row],[PLAYERID]],PLAYERIDMAP2[],COLUMN(PLAYERIDMAP2[POS]),FALSE)</f>
        <v>P</v>
      </c>
      <c r="G500" s="90">
        <f>IFERROR(VALUE(VLOOKUP(MYRANKS_P[[#This Row],[PLAYERID]],PLAYERIDMAP2[],COLUMN(PLAYERIDMAP2[IDFANGRAPHS]),FALSE)),VLOOKUP(MYRANKS_P[[#This Row],[PLAYERID]],PLAYERIDMAP2[],COLUMN(PLAYERIDMAP2[IDFANGRAPHS]),FALSE))</f>
        <v>2385</v>
      </c>
      <c r="H500" s="23">
        <f>IFERROR(VLOOKUP(MYRANKS_P[[#This Row],[IDFANGRAPHS]],STEAMER_P[],COLUMN(STEAMER_P[W]),FALSE),0)</f>
        <v>0</v>
      </c>
      <c r="I500" s="23">
        <f>IFERROR(VLOOKUP(MYRANKS_P[[#This Row],[IDFANGRAPHS]],STEAMER_P[],COLUMN(STEAMER_P[L]),FALSE),0)</f>
        <v>0</v>
      </c>
      <c r="J500" s="23">
        <f>IFERROR(VLOOKUP(MYRANKS_P[[#This Row],[IDFANGRAPHS]],STEAMER_P[],COLUMN(STEAMER_P[SV]),FALSE),0)</f>
        <v>0</v>
      </c>
      <c r="K500" s="23">
        <f>IFERROR(VLOOKUP(MYRANKS_P[[#This Row],[IDFANGRAPHS]],STEAMER_P[],COLUMN(STEAMER_P[IP]),FALSE),0)</f>
        <v>1</v>
      </c>
      <c r="L500" s="23">
        <f>IFERROR(VLOOKUP(MYRANKS_P[[#This Row],[IDFANGRAPHS]],STEAMER_P[],COLUMN(STEAMER_P[H]),FALSE),0)</f>
        <v>1</v>
      </c>
      <c r="M500" s="23">
        <f>IFERROR(VLOOKUP(MYRANKS_P[[#This Row],[IDFANGRAPHS]],STEAMER_P[],COLUMN(STEAMER_P[ER]),FALSE),0)</f>
        <v>0</v>
      </c>
      <c r="N500" s="23">
        <f>IFERROR(VLOOKUP(MYRANKS_P[[#This Row],[IDFANGRAPHS]],STEAMER_P[],COLUMN(STEAMER_P[HR]),FALSE),0)</f>
        <v>0</v>
      </c>
      <c r="O500" s="23">
        <f>IFERROR(VLOOKUP(MYRANKS_P[[#This Row],[IDFANGRAPHS]],STEAMER_P[],COLUMN(STEAMER_P[SO]),FALSE),0)</f>
        <v>1</v>
      </c>
      <c r="P500" s="23">
        <f>IFERROR(VLOOKUP(MYRANKS_P[[#This Row],[IDFANGRAPHS]],STEAMER_P[],COLUMN(STEAMER_P[BB]),FALSE),0)</f>
        <v>0</v>
      </c>
      <c r="Q500" s="75">
        <f>IFERROR((MYRANKS_P[[#This Row],[ER]]*9)/MYRANKS_P[[#This Row],[IP]],0)</f>
        <v>0</v>
      </c>
      <c r="R500" s="75">
        <f>IFERROR((MYRANKS_P[[#This Row],[BB]]+MYRANKS_P[[#This Row],[H]])/MYRANKS_P[[#This Row],[IP]],0)</f>
        <v>1</v>
      </c>
      <c r="S500" s="74">
        <f>MYRANKS_P[[#This Row],[W]]*P_PTS_W+MYRANKS_P[[#This Row],[L]]*P_PTS_L+MYRANKS_P[[#This Row],[IP]]*P_PTS_IP+MYRANKS_P[[#This Row],[SO]]*P_PTS_K+MYRANKS_P[[#This Row],[BB]]*P_PTS_BB+MYRANKS_P[[#This Row],[H]]*P_PTS_HA+MYRANKS_P[[#This Row],[SV]]*P_PTS_SV+MYRANKS_P[[#This Row],[HR]]*P_PTS_HRA+MYRANKS_P[[#This Row],[ER]]*P_PTS_ER</f>
        <v>0</v>
      </c>
      <c r="T500" s="74">
        <f>VLOOKUP(MYRANKS_P[[#This Row],[POS]],REPLACEMENT_LEVEL[],3,FALSE)</f>
        <v>0</v>
      </c>
      <c r="U500" s="74">
        <f>MYRANKS_P[[#This Row],[PROJ PTS]]-MYRANKS_P[[#This Row],[REPL LEVEL]]</f>
        <v>0</v>
      </c>
      <c r="V500" s="73">
        <f>RANK(MYRANKS_P[[#This Row],[POINTS OVER REPL]],MYRANKS_P[POINTS OVER REPL])</f>
        <v>1</v>
      </c>
      <c r="W500" s="74">
        <f>IF(MYRANKS_P[[#This Row],[RANK]]&lt;=TOTAL_PITCHERS_DRAFTED,MYRANKS_P[[#This Row],[POINTS OVER REPL]],0)</f>
        <v>0</v>
      </c>
      <c r="X500" s="76">
        <f>MYRANKS_P[[#This Row],[POINTS OVER REPL]]*DOLLAR_VALUE_PER_POINT+1</f>
        <v>1</v>
      </c>
      <c r="Y500" s="76"/>
      <c r="Z500" s="74">
        <f>IF(AND(MYRANKS_P[[#This Row],[RANK]]&lt;=(TOTAL_PITCHERS_DRAFTED-PITCHERS_BELOW_REPL_DRAFTED),MYRANKS_P[[#This Row],[$ACTUAL]]=""),MYRANKS_P[[#This Row],[POINTS OVER REPL]],0)</f>
        <v>0</v>
      </c>
      <c r="AA500" s="77">
        <f>IF(MYRANKS_P[[#This Row],[$ACTUAL]]="",MYRANKS_P[[#This Row],[POINTS OVER REPL]]*REMAINING_DOLLAR_VALUE_PER_POINT+1,0)</f>
        <v>1</v>
      </c>
    </row>
    <row r="501" spans="1:27" x14ac:dyDescent="0.25">
      <c r="A501" s="2" t="s">
        <v>14967</v>
      </c>
      <c r="B501" s="14" t="str">
        <f>VLOOKUP(MYRANKS_P[[#This Row],[PLAYERID]],PLAYERIDMAP2[],COLUMN(PLAYERIDMAP2[LASTNAME]),FALSE)</f>
        <v>Rogers</v>
      </c>
      <c r="C501" s="14" t="str">
        <f>VLOOKUP(MYRANKS_P[[#This Row],[PLAYERID]],PLAYERIDMAP2[],COLUMN(PLAYERIDMAP2[FIRSTNAME]),FALSE)</f>
        <v>Esmil</v>
      </c>
      <c r="D501" s="14" t="str">
        <f>MYRANKS_P[[#This Row],[FNAME]]&amp;" "&amp;MYRANKS_P[[#This Row],[LNAME]]</f>
        <v>Esmil Rogers</v>
      </c>
      <c r="E501" s="14" t="str">
        <f>VLOOKUP(MYRANKS_P[[#This Row],[PLAYERID]],PLAYERIDMAP2[],COLUMN(PLAYERIDMAP2[TEAM]),FALSE)</f>
        <v>NYY</v>
      </c>
      <c r="F501" s="14" t="str">
        <f>VLOOKUP(MYRANKS_P[[#This Row],[PLAYERID]],PLAYERIDMAP2[],COLUMN(PLAYERIDMAP2[POS]),FALSE)</f>
        <v>P</v>
      </c>
      <c r="G501" s="14">
        <f>IFERROR(VALUE(VLOOKUP(MYRANKS_P[[#This Row],[PLAYERID]],PLAYERIDMAP2[],COLUMN(PLAYERIDMAP2[IDFANGRAPHS]),FALSE)),VLOOKUP(MYRANKS_P[[#This Row],[PLAYERID]],PLAYERIDMAP2[],COLUMN(PLAYERIDMAP2[IDFANGRAPHS]),FALSE))</f>
        <v>6317</v>
      </c>
      <c r="H501" s="23">
        <f>IFERROR(VLOOKUP(MYRANKS_P[[#This Row],[IDFANGRAPHS]],STEAMER_P[],COLUMN(STEAMER_P[W]),FALSE),0)</f>
        <v>0</v>
      </c>
      <c r="I501" s="23">
        <f>IFERROR(VLOOKUP(MYRANKS_P[[#This Row],[IDFANGRAPHS]],STEAMER_P[],COLUMN(STEAMER_P[L]),FALSE),0)</f>
        <v>0</v>
      </c>
      <c r="J501" s="23">
        <f>IFERROR(VLOOKUP(MYRANKS_P[[#This Row],[IDFANGRAPHS]],STEAMER_P[],COLUMN(STEAMER_P[SV]),FALSE),0)</f>
        <v>0</v>
      </c>
      <c r="K501" s="23">
        <f>IFERROR(VLOOKUP(MYRANKS_P[[#This Row],[IDFANGRAPHS]],STEAMER_P[],COLUMN(STEAMER_P[IP]),FALSE),0)</f>
        <v>1</v>
      </c>
      <c r="L501" s="23">
        <f>IFERROR(VLOOKUP(MYRANKS_P[[#This Row],[IDFANGRAPHS]],STEAMER_P[],COLUMN(STEAMER_P[H]),FALSE),0)</f>
        <v>1</v>
      </c>
      <c r="M501" s="23">
        <f>IFERROR(VLOOKUP(MYRANKS_P[[#This Row],[IDFANGRAPHS]],STEAMER_P[],COLUMN(STEAMER_P[ER]),FALSE),0)</f>
        <v>0</v>
      </c>
      <c r="N501" s="23">
        <f>IFERROR(VLOOKUP(MYRANKS_P[[#This Row],[IDFANGRAPHS]],STEAMER_P[],COLUMN(STEAMER_P[HR]),FALSE),0)</f>
        <v>0</v>
      </c>
      <c r="O501" s="23">
        <f>IFERROR(VLOOKUP(MYRANKS_P[[#This Row],[IDFANGRAPHS]],STEAMER_P[],COLUMN(STEAMER_P[SO]),FALSE),0)</f>
        <v>1</v>
      </c>
      <c r="P501" s="23">
        <f>IFERROR(VLOOKUP(MYRANKS_P[[#This Row],[IDFANGRAPHS]],STEAMER_P[],COLUMN(STEAMER_P[BB]),FALSE),0)</f>
        <v>0</v>
      </c>
      <c r="Q501" s="21">
        <f>IFERROR((MYRANKS_P[[#This Row],[ER]]*9)/MYRANKS_P[[#This Row],[IP]],0)</f>
        <v>0</v>
      </c>
      <c r="R501" s="21">
        <f>IFERROR((MYRANKS_P[[#This Row],[BB]]+MYRANKS_P[[#This Row],[H]])/MYRANKS_P[[#This Row],[IP]],0)</f>
        <v>1</v>
      </c>
      <c r="S501" s="23">
        <f>MYRANKS_P[[#This Row],[W]]*P_PTS_W+MYRANKS_P[[#This Row],[L]]*P_PTS_L+MYRANKS_P[[#This Row],[IP]]*P_PTS_IP+MYRANKS_P[[#This Row],[SO]]*P_PTS_K+MYRANKS_P[[#This Row],[BB]]*P_PTS_BB+MYRANKS_P[[#This Row],[H]]*P_PTS_HA+MYRANKS_P[[#This Row],[SV]]*P_PTS_SV+MYRANKS_P[[#This Row],[HR]]*P_PTS_HRA+MYRANKS_P[[#This Row],[ER]]*P_PTS_ER</f>
        <v>0</v>
      </c>
      <c r="T501" s="23">
        <f>VLOOKUP(MYRANKS_P[[#This Row],[POS]],REPLACEMENT_LEVEL[],3,FALSE)</f>
        <v>0</v>
      </c>
      <c r="U501" s="23">
        <f>MYRANKS_P[[#This Row],[PROJ PTS]]-MYRANKS_P[[#This Row],[REPL LEVEL]]</f>
        <v>0</v>
      </c>
      <c r="V501" s="30">
        <f>RANK(MYRANKS_P[[#This Row],[POINTS OVER REPL]],MYRANKS_P[POINTS OVER REPL])</f>
        <v>1</v>
      </c>
      <c r="W501" s="29">
        <f>IF(MYRANKS_P[[#This Row],[RANK]]&lt;=TOTAL_PITCHERS_DRAFTED,MYRANKS_P[[#This Row],[POINTS OVER REPL]],0)</f>
        <v>0</v>
      </c>
      <c r="X501" s="35">
        <f>MYRANKS_P[[#This Row],[POINTS OVER REPL]]*DOLLAR_VALUE_PER_POINT+1</f>
        <v>1</v>
      </c>
      <c r="Y501" s="35"/>
      <c r="Z501" s="29">
        <f>IF(AND(MYRANKS_P[[#This Row],[RANK]]&lt;=(TOTAL_PITCHERS_DRAFTED-PITCHERS_BELOW_REPL_DRAFTED),MYRANKS_P[[#This Row],[$ACTUAL]]=""),MYRANKS_P[[#This Row],[POINTS OVER REPL]],0)</f>
        <v>0</v>
      </c>
      <c r="AA501" s="40">
        <f>IF(MYRANKS_P[[#This Row],[$ACTUAL]]="",MYRANKS_P[[#This Row],[POINTS OVER REPL]]*REMAINING_DOLLAR_VALUE_PER_POINT+1,0)</f>
        <v>1</v>
      </c>
    </row>
    <row r="502" spans="1:27" x14ac:dyDescent="0.25">
      <c r="A502" s="2" t="s">
        <v>17641</v>
      </c>
      <c r="B502" s="14" t="str">
        <f>VLOOKUP(MYRANKS_P[[#This Row],[PLAYERID]],PLAYERIDMAP2[],COLUMN(PLAYERIDMAP2[LASTNAME]),FALSE)</f>
        <v>Machi</v>
      </c>
      <c r="C502" s="14" t="str">
        <f>VLOOKUP(MYRANKS_P[[#This Row],[PLAYERID]],PLAYERIDMAP2[],COLUMN(PLAYERIDMAP2[FIRSTNAME]),FALSE)</f>
        <v>Jean</v>
      </c>
      <c r="D502" s="14" t="str">
        <f>MYRANKS_P[[#This Row],[FNAME]]&amp;" "&amp;MYRANKS_P[[#This Row],[LNAME]]</f>
        <v>Jean Machi</v>
      </c>
      <c r="E502" s="14" t="str">
        <f>VLOOKUP(MYRANKS_P[[#This Row],[PLAYERID]],PLAYERIDMAP2[],COLUMN(PLAYERIDMAP2[TEAM]),FALSE)</f>
        <v>BOS</v>
      </c>
      <c r="F502" s="14" t="str">
        <f>VLOOKUP(MYRANKS_P[[#This Row],[PLAYERID]],PLAYERIDMAP2[],COLUMN(PLAYERIDMAP2[POS]),FALSE)</f>
        <v>P</v>
      </c>
      <c r="G502" s="14">
        <f>IFERROR(VALUE(VLOOKUP(MYRANKS_P[[#This Row],[PLAYERID]],PLAYERIDMAP2[],COLUMN(PLAYERIDMAP2[IDFANGRAPHS]),FALSE)),VLOOKUP(MYRANKS_P[[#This Row],[PLAYERID]],PLAYERIDMAP2[],COLUMN(PLAYERIDMAP2[IDFANGRAPHS]),FALSE))</f>
        <v>3220</v>
      </c>
      <c r="H502" s="23">
        <f>IFERROR(VLOOKUP(MYRANKS_P[[#This Row],[IDFANGRAPHS]],STEAMER_P[],COLUMN(STEAMER_P[W]),FALSE),0)</f>
        <v>0</v>
      </c>
      <c r="I502" s="23">
        <f>IFERROR(VLOOKUP(MYRANKS_P[[#This Row],[IDFANGRAPHS]],STEAMER_P[],COLUMN(STEAMER_P[L]),FALSE),0)</f>
        <v>0</v>
      </c>
      <c r="J502" s="23">
        <f>IFERROR(VLOOKUP(MYRANKS_P[[#This Row],[IDFANGRAPHS]],STEAMER_P[],COLUMN(STEAMER_P[SV]),FALSE),0)</f>
        <v>0</v>
      </c>
      <c r="K502" s="23">
        <f>IFERROR(VLOOKUP(MYRANKS_P[[#This Row],[IDFANGRAPHS]],STEAMER_P[],COLUMN(STEAMER_P[IP]),FALSE),0)</f>
        <v>1</v>
      </c>
      <c r="L502" s="23">
        <f>IFERROR(VLOOKUP(MYRANKS_P[[#This Row],[IDFANGRAPHS]],STEAMER_P[],COLUMN(STEAMER_P[H]),FALSE),0)</f>
        <v>1</v>
      </c>
      <c r="M502" s="23">
        <f>IFERROR(VLOOKUP(MYRANKS_P[[#This Row],[IDFANGRAPHS]],STEAMER_P[],COLUMN(STEAMER_P[ER]),FALSE),0)</f>
        <v>0</v>
      </c>
      <c r="N502" s="23">
        <f>IFERROR(VLOOKUP(MYRANKS_P[[#This Row],[IDFANGRAPHS]],STEAMER_P[],COLUMN(STEAMER_P[HR]),FALSE),0)</f>
        <v>0</v>
      </c>
      <c r="O502" s="23">
        <f>IFERROR(VLOOKUP(MYRANKS_P[[#This Row],[IDFANGRAPHS]],STEAMER_P[],COLUMN(STEAMER_P[SO]),FALSE),0)</f>
        <v>1</v>
      </c>
      <c r="P502" s="23">
        <f>IFERROR(VLOOKUP(MYRANKS_P[[#This Row],[IDFANGRAPHS]],STEAMER_P[],COLUMN(STEAMER_P[BB]),FALSE),0)</f>
        <v>0</v>
      </c>
      <c r="Q502" s="21">
        <f>IFERROR((MYRANKS_P[[#This Row],[ER]]*9)/MYRANKS_P[[#This Row],[IP]],0)</f>
        <v>0</v>
      </c>
      <c r="R502" s="21">
        <f>IFERROR((MYRANKS_P[[#This Row],[BB]]+MYRANKS_P[[#This Row],[H]])/MYRANKS_P[[#This Row],[IP]],0)</f>
        <v>1</v>
      </c>
      <c r="S502" s="23">
        <f>MYRANKS_P[[#This Row],[W]]*P_PTS_W+MYRANKS_P[[#This Row],[L]]*P_PTS_L+MYRANKS_P[[#This Row],[IP]]*P_PTS_IP+MYRANKS_P[[#This Row],[SO]]*P_PTS_K+MYRANKS_P[[#This Row],[BB]]*P_PTS_BB+MYRANKS_P[[#This Row],[H]]*P_PTS_HA+MYRANKS_P[[#This Row],[SV]]*P_PTS_SV+MYRANKS_P[[#This Row],[HR]]*P_PTS_HRA+MYRANKS_P[[#This Row],[ER]]*P_PTS_ER</f>
        <v>0</v>
      </c>
      <c r="T502" s="23">
        <f>VLOOKUP(MYRANKS_P[[#This Row],[POS]],REPLACEMENT_LEVEL[],3,FALSE)</f>
        <v>0</v>
      </c>
      <c r="U502" s="23">
        <f>MYRANKS_P[[#This Row],[PROJ PTS]]-MYRANKS_P[[#This Row],[REPL LEVEL]]</f>
        <v>0</v>
      </c>
      <c r="V502" s="30">
        <f>RANK(MYRANKS_P[[#This Row],[POINTS OVER REPL]],MYRANKS_P[POINTS OVER REPL])</f>
        <v>1</v>
      </c>
      <c r="W502" s="29">
        <f>IF(MYRANKS_P[[#This Row],[RANK]]&lt;=TOTAL_PITCHERS_DRAFTED,MYRANKS_P[[#This Row],[POINTS OVER REPL]],0)</f>
        <v>0</v>
      </c>
      <c r="X502" s="35">
        <f>MYRANKS_P[[#This Row],[POINTS OVER REPL]]*DOLLAR_VALUE_PER_POINT+1</f>
        <v>1</v>
      </c>
      <c r="Y502" s="35"/>
      <c r="Z502" s="29">
        <f>IF(AND(MYRANKS_P[[#This Row],[RANK]]&lt;=(TOTAL_PITCHERS_DRAFTED-PITCHERS_BELOW_REPL_DRAFTED),MYRANKS_P[[#This Row],[$ACTUAL]]=""),MYRANKS_P[[#This Row],[POINTS OVER REPL]],0)</f>
        <v>0</v>
      </c>
      <c r="AA502" s="40">
        <f>IF(MYRANKS_P[[#This Row],[$ACTUAL]]="",MYRANKS_P[[#This Row],[POINTS OVER REPL]]*REMAINING_DOLLAR_VALUE_PER_POINT+1,0)</f>
        <v>1</v>
      </c>
    </row>
    <row r="503" spans="1:27" x14ac:dyDescent="0.25">
      <c r="A503" s="4" t="s">
        <v>13785</v>
      </c>
      <c r="B503" s="14" t="str">
        <f>VLOOKUP(MYRANKS_P[[#This Row],[PLAYERID]],PLAYERIDMAP2[],COLUMN(PLAYERIDMAP2[LASTNAME]),FALSE)</f>
        <v>Maholm</v>
      </c>
      <c r="C503" s="14" t="str">
        <f>VLOOKUP(MYRANKS_P[[#This Row],[PLAYERID]],PLAYERIDMAP2[],COLUMN(PLAYERIDMAP2[FIRSTNAME]),FALSE)</f>
        <v>Paul</v>
      </c>
      <c r="D503" s="14" t="str">
        <f>MYRANKS_P[[#This Row],[FNAME]]&amp;" "&amp;MYRANKS_P[[#This Row],[LNAME]]</f>
        <v>Paul Maholm</v>
      </c>
      <c r="E503" s="14" t="str">
        <f>VLOOKUP(MYRANKS_P[[#This Row],[PLAYERID]],PLAYERIDMAP2[],COLUMN(PLAYERIDMAP2[TEAM]),FALSE)</f>
        <v>N/A</v>
      </c>
      <c r="F503" s="14" t="str">
        <f>VLOOKUP(MYRANKS_P[[#This Row],[PLAYERID]],PLAYERIDMAP2[],COLUMN(PLAYERIDMAP2[POS]),FALSE)</f>
        <v>P</v>
      </c>
      <c r="G503" s="14">
        <f>IFERROR(VALUE(VLOOKUP(MYRANKS_P[[#This Row],[PLAYERID]],PLAYERIDMAP2[],COLUMN(PLAYERIDMAP2[IDFANGRAPHS]),FALSE)),VLOOKUP(MYRANKS_P[[#This Row],[PLAYERID]],PLAYERIDMAP2[],COLUMN(PLAYERIDMAP2[IDFANGRAPHS]),FALSE))</f>
        <v>8678</v>
      </c>
      <c r="H503" s="23">
        <f>IFERROR(VLOOKUP(MYRANKS_P[[#This Row],[IDFANGRAPHS]],STEAMER_P[],COLUMN(STEAMER_P[W]),FALSE),0)</f>
        <v>0</v>
      </c>
      <c r="I503" s="23">
        <f>IFERROR(VLOOKUP(MYRANKS_P[[#This Row],[IDFANGRAPHS]],STEAMER_P[],COLUMN(STEAMER_P[L]),FALSE),0)</f>
        <v>0</v>
      </c>
      <c r="J503" s="23">
        <f>IFERROR(VLOOKUP(MYRANKS_P[[#This Row],[IDFANGRAPHS]],STEAMER_P[],COLUMN(STEAMER_P[SV]),FALSE),0)</f>
        <v>0</v>
      </c>
      <c r="K503" s="23">
        <f>IFERROR(VLOOKUP(MYRANKS_P[[#This Row],[IDFANGRAPHS]],STEAMER_P[],COLUMN(STEAMER_P[IP]),FALSE),0)</f>
        <v>1</v>
      </c>
      <c r="L503" s="23">
        <f>IFERROR(VLOOKUP(MYRANKS_P[[#This Row],[IDFANGRAPHS]],STEAMER_P[],COLUMN(STEAMER_P[H]),FALSE),0)</f>
        <v>1</v>
      </c>
      <c r="M503" s="23">
        <f>IFERROR(VLOOKUP(MYRANKS_P[[#This Row],[IDFANGRAPHS]],STEAMER_P[],COLUMN(STEAMER_P[ER]),FALSE),0)</f>
        <v>0</v>
      </c>
      <c r="N503" s="23">
        <f>IFERROR(VLOOKUP(MYRANKS_P[[#This Row],[IDFANGRAPHS]],STEAMER_P[],COLUMN(STEAMER_P[HR]),FALSE),0)</f>
        <v>0</v>
      </c>
      <c r="O503" s="23">
        <f>IFERROR(VLOOKUP(MYRANKS_P[[#This Row],[IDFANGRAPHS]],STEAMER_P[],COLUMN(STEAMER_P[SO]),FALSE),0)</f>
        <v>1</v>
      </c>
      <c r="P503" s="23">
        <f>IFERROR(VLOOKUP(MYRANKS_P[[#This Row],[IDFANGRAPHS]],STEAMER_P[],COLUMN(STEAMER_P[BB]),FALSE),0)</f>
        <v>0</v>
      </c>
      <c r="Q503" s="21">
        <f>IFERROR((MYRANKS_P[[#This Row],[ER]]*9)/MYRANKS_P[[#This Row],[IP]],0)</f>
        <v>0</v>
      </c>
      <c r="R503" s="21">
        <f>IFERROR((MYRANKS_P[[#This Row],[BB]]+MYRANKS_P[[#This Row],[H]])/MYRANKS_P[[#This Row],[IP]],0)</f>
        <v>1</v>
      </c>
      <c r="S503" s="23">
        <f>MYRANKS_P[[#This Row],[W]]*P_PTS_W+MYRANKS_P[[#This Row],[L]]*P_PTS_L+MYRANKS_P[[#This Row],[IP]]*P_PTS_IP+MYRANKS_P[[#This Row],[SO]]*P_PTS_K+MYRANKS_P[[#This Row],[BB]]*P_PTS_BB+MYRANKS_P[[#This Row],[H]]*P_PTS_HA+MYRANKS_P[[#This Row],[SV]]*P_PTS_SV+MYRANKS_P[[#This Row],[HR]]*P_PTS_HRA+MYRANKS_P[[#This Row],[ER]]*P_PTS_ER</f>
        <v>0</v>
      </c>
      <c r="T503" s="23">
        <f>VLOOKUP(MYRANKS_P[[#This Row],[POS]],REPLACEMENT_LEVEL[],3,FALSE)</f>
        <v>0</v>
      </c>
      <c r="U503" s="23">
        <f>MYRANKS_P[[#This Row],[PROJ PTS]]-MYRANKS_P[[#This Row],[REPL LEVEL]]</f>
        <v>0</v>
      </c>
      <c r="V503" s="30">
        <f>RANK(MYRANKS_P[[#This Row],[POINTS OVER REPL]],MYRANKS_P[POINTS OVER REPL])</f>
        <v>1</v>
      </c>
      <c r="W503" s="29">
        <f>IF(MYRANKS_P[[#This Row],[RANK]]&lt;=TOTAL_PITCHERS_DRAFTED,MYRANKS_P[[#This Row],[POINTS OVER REPL]],0)</f>
        <v>0</v>
      </c>
      <c r="X503" s="35">
        <f>MYRANKS_P[[#This Row],[POINTS OVER REPL]]*DOLLAR_VALUE_PER_POINT+1</f>
        <v>1</v>
      </c>
      <c r="Y503" s="35"/>
      <c r="Z503" s="29">
        <f>IF(AND(MYRANKS_P[[#This Row],[RANK]]&lt;=(TOTAL_PITCHERS_DRAFTED-PITCHERS_BELOW_REPL_DRAFTED),MYRANKS_P[[#This Row],[$ACTUAL]]=""),MYRANKS_P[[#This Row],[POINTS OVER REPL]],0)</f>
        <v>0</v>
      </c>
      <c r="AA503" s="40">
        <f>IF(MYRANKS_P[[#This Row],[$ACTUAL]]="",MYRANKS_P[[#This Row],[POINTS OVER REPL]]*REMAINING_DOLLAR_VALUE_PER_POINT+1,0)</f>
        <v>1</v>
      </c>
    </row>
    <row r="504" spans="1:27" x14ac:dyDescent="0.25">
      <c r="A504" s="2" t="s">
        <v>11893</v>
      </c>
      <c r="B504" s="14" t="str">
        <f>VLOOKUP(MYRANKS_P[[#This Row],[PLAYERID]],PLAYERIDMAP2[],COLUMN(PLAYERIDMAP2[LASTNAME]),FALSE)</f>
        <v>Cleto</v>
      </c>
      <c r="C504" s="14" t="str">
        <f>VLOOKUP(MYRANKS_P[[#This Row],[PLAYERID]],PLAYERIDMAP2[],COLUMN(PLAYERIDMAP2[FIRSTNAME]),FALSE)</f>
        <v>Maikel</v>
      </c>
      <c r="D504" s="14" t="str">
        <f>MYRANKS_P[[#This Row],[FNAME]]&amp;" "&amp;MYRANKS_P[[#This Row],[LNAME]]</f>
        <v>Maikel Cleto</v>
      </c>
      <c r="E504" s="14" t="str">
        <f>VLOOKUP(MYRANKS_P[[#This Row],[PLAYERID]],PLAYERIDMAP2[],COLUMN(PLAYERIDMAP2[TEAM]),FALSE)</f>
        <v>CHW</v>
      </c>
      <c r="F504" s="14" t="str">
        <f>VLOOKUP(MYRANKS_P[[#This Row],[PLAYERID]],PLAYERIDMAP2[],COLUMN(PLAYERIDMAP2[POS]),FALSE)</f>
        <v>P</v>
      </c>
      <c r="G504" s="14">
        <f>IFERROR(VALUE(VLOOKUP(MYRANKS_P[[#This Row],[PLAYERID]],PLAYERIDMAP2[],COLUMN(PLAYERIDMAP2[IDFANGRAPHS]),FALSE)),VLOOKUP(MYRANKS_P[[#This Row],[PLAYERID]],PLAYERIDMAP2[],COLUMN(PLAYERIDMAP2[IDFANGRAPHS]),FALSE))</f>
        <v>5529</v>
      </c>
      <c r="H504" s="23">
        <f>IFERROR(VLOOKUP(MYRANKS_P[[#This Row],[IDFANGRAPHS]],STEAMER_P[],COLUMN(STEAMER_P[W]),FALSE),0)</f>
        <v>0</v>
      </c>
      <c r="I504" s="23">
        <f>IFERROR(VLOOKUP(MYRANKS_P[[#This Row],[IDFANGRAPHS]],STEAMER_P[],COLUMN(STEAMER_P[L]),FALSE),0)</f>
        <v>0</v>
      </c>
      <c r="J504" s="23">
        <f>IFERROR(VLOOKUP(MYRANKS_P[[#This Row],[IDFANGRAPHS]],STEAMER_P[],COLUMN(STEAMER_P[SV]),FALSE),0)</f>
        <v>0</v>
      </c>
      <c r="K504" s="23">
        <f>IFERROR(VLOOKUP(MYRANKS_P[[#This Row],[IDFANGRAPHS]],STEAMER_P[],COLUMN(STEAMER_P[IP]),FALSE),0)</f>
        <v>1</v>
      </c>
      <c r="L504" s="23">
        <f>IFERROR(VLOOKUP(MYRANKS_P[[#This Row],[IDFANGRAPHS]],STEAMER_P[],COLUMN(STEAMER_P[H]),FALSE),0)</f>
        <v>1</v>
      </c>
      <c r="M504" s="23">
        <f>IFERROR(VLOOKUP(MYRANKS_P[[#This Row],[IDFANGRAPHS]],STEAMER_P[],COLUMN(STEAMER_P[ER]),FALSE),0)</f>
        <v>0</v>
      </c>
      <c r="N504" s="23">
        <f>IFERROR(VLOOKUP(MYRANKS_P[[#This Row],[IDFANGRAPHS]],STEAMER_P[],COLUMN(STEAMER_P[HR]),FALSE),0)</f>
        <v>0</v>
      </c>
      <c r="O504" s="23">
        <f>IFERROR(VLOOKUP(MYRANKS_P[[#This Row],[IDFANGRAPHS]],STEAMER_P[],COLUMN(STEAMER_P[SO]),FALSE),0)</f>
        <v>1</v>
      </c>
      <c r="P504" s="23">
        <f>IFERROR(VLOOKUP(MYRANKS_P[[#This Row],[IDFANGRAPHS]],STEAMER_P[],COLUMN(STEAMER_P[BB]),FALSE),0)</f>
        <v>1</v>
      </c>
      <c r="Q504" s="21">
        <f>IFERROR((MYRANKS_P[[#This Row],[ER]]*9)/MYRANKS_P[[#This Row],[IP]],0)</f>
        <v>0</v>
      </c>
      <c r="R504" s="21">
        <f>IFERROR((MYRANKS_P[[#This Row],[BB]]+MYRANKS_P[[#This Row],[H]])/MYRANKS_P[[#This Row],[IP]],0)</f>
        <v>2</v>
      </c>
      <c r="S504" s="23">
        <f>MYRANKS_P[[#This Row],[W]]*P_PTS_W+MYRANKS_P[[#This Row],[L]]*P_PTS_L+MYRANKS_P[[#This Row],[IP]]*P_PTS_IP+MYRANKS_P[[#This Row],[SO]]*P_PTS_K+MYRANKS_P[[#This Row],[BB]]*P_PTS_BB+MYRANKS_P[[#This Row],[H]]*P_PTS_HA+MYRANKS_P[[#This Row],[SV]]*P_PTS_SV+MYRANKS_P[[#This Row],[HR]]*P_PTS_HRA+MYRANKS_P[[#This Row],[ER]]*P_PTS_ER</f>
        <v>0</v>
      </c>
      <c r="T504" s="23">
        <f>VLOOKUP(MYRANKS_P[[#This Row],[POS]],REPLACEMENT_LEVEL[],3,FALSE)</f>
        <v>0</v>
      </c>
      <c r="U504" s="23">
        <f>MYRANKS_P[[#This Row],[PROJ PTS]]-MYRANKS_P[[#This Row],[REPL LEVEL]]</f>
        <v>0</v>
      </c>
      <c r="V504" s="30">
        <f>RANK(MYRANKS_P[[#This Row],[POINTS OVER REPL]],MYRANKS_P[POINTS OVER REPL])</f>
        <v>1</v>
      </c>
      <c r="W504" s="29">
        <f>IF(MYRANKS_P[[#This Row],[RANK]]&lt;=TOTAL_PITCHERS_DRAFTED,MYRANKS_P[[#This Row],[POINTS OVER REPL]],0)</f>
        <v>0</v>
      </c>
      <c r="X504" s="35">
        <f>MYRANKS_P[[#This Row],[POINTS OVER REPL]]*DOLLAR_VALUE_PER_POINT+1</f>
        <v>1</v>
      </c>
      <c r="Y504" s="35"/>
      <c r="Z504" s="29">
        <f>IF(AND(MYRANKS_P[[#This Row],[RANK]]&lt;=(TOTAL_PITCHERS_DRAFTED-PITCHERS_BELOW_REPL_DRAFTED),MYRANKS_P[[#This Row],[$ACTUAL]]=""),MYRANKS_P[[#This Row],[POINTS OVER REPL]],0)</f>
        <v>0</v>
      </c>
      <c r="AA504" s="40">
        <f>IF(MYRANKS_P[[#This Row],[$ACTUAL]]="",MYRANKS_P[[#This Row],[POINTS OVER REPL]]*REMAINING_DOLLAR_VALUE_PER_POINT+1,0)</f>
        <v>1</v>
      </c>
    </row>
    <row r="505" spans="1:27" x14ac:dyDescent="0.25">
      <c r="A505" s="2" t="s">
        <v>13991</v>
      </c>
      <c r="B505" s="14" t="str">
        <f>VLOOKUP(MYRANKS_P[[#This Row],[PLAYERID]],PLAYERIDMAP2[],COLUMN(PLAYERIDMAP2[LASTNAME]),FALSE)</f>
        <v>McGowan</v>
      </c>
      <c r="C505" s="14" t="str">
        <f>VLOOKUP(MYRANKS_P[[#This Row],[PLAYERID]],PLAYERIDMAP2[],COLUMN(PLAYERIDMAP2[FIRSTNAME]),FALSE)</f>
        <v>Dustin</v>
      </c>
      <c r="D505" s="14" t="str">
        <f>MYRANKS_P[[#This Row],[FNAME]]&amp;" "&amp;MYRANKS_P[[#This Row],[LNAME]]</f>
        <v>Dustin McGowan</v>
      </c>
      <c r="E505" s="14" t="str">
        <f>VLOOKUP(MYRANKS_P[[#This Row],[PLAYERID]],PLAYERIDMAP2[],COLUMN(PLAYERIDMAP2[TEAM]),FALSE)</f>
        <v>N/A</v>
      </c>
      <c r="F505" s="14" t="str">
        <f>VLOOKUP(MYRANKS_P[[#This Row],[PLAYERID]],PLAYERIDMAP2[],COLUMN(PLAYERIDMAP2[POS]),FALSE)</f>
        <v>P</v>
      </c>
      <c r="G505" s="14">
        <f>IFERROR(VALUE(VLOOKUP(MYRANKS_P[[#This Row],[PLAYERID]],PLAYERIDMAP2[],COLUMN(PLAYERIDMAP2[IDFANGRAPHS]),FALSE)),VLOOKUP(MYRANKS_P[[#This Row],[PLAYERID]],PLAYERIDMAP2[],COLUMN(PLAYERIDMAP2[IDFANGRAPHS]),FALSE))</f>
        <v>8600</v>
      </c>
      <c r="H505" s="23">
        <f>IFERROR(VLOOKUP(MYRANKS_P[[#This Row],[IDFANGRAPHS]],STEAMER_P[],COLUMN(STEAMER_P[W]),FALSE),0)</f>
        <v>0</v>
      </c>
      <c r="I505" s="23">
        <f>IFERROR(VLOOKUP(MYRANKS_P[[#This Row],[IDFANGRAPHS]],STEAMER_P[],COLUMN(STEAMER_P[L]),FALSE),0)</f>
        <v>0</v>
      </c>
      <c r="J505" s="23">
        <f>IFERROR(VLOOKUP(MYRANKS_P[[#This Row],[IDFANGRAPHS]],STEAMER_P[],COLUMN(STEAMER_P[SV]),FALSE),0)</f>
        <v>0</v>
      </c>
      <c r="K505" s="23">
        <f>IFERROR(VLOOKUP(MYRANKS_P[[#This Row],[IDFANGRAPHS]],STEAMER_P[],COLUMN(STEAMER_P[IP]),FALSE),0)</f>
        <v>1</v>
      </c>
      <c r="L505" s="23">
        <f>IFERROR(VLOOKUP(MYRANKS_P[[#This Row],[IDFANGRAPHS]],STEAMER_P[],COLUMN(STEAMER_P[H]),FALSE),0)</f>
        <v>1</v>
      </c>
      <c r="M505" s="23">
        <f>IFERROR(VLOOKUP(MYRANKS_P[[#This Row],[IDFANGRAPHS]],STEAMER_P[],COLUMN(STEAMER_P[ER]),FALSE),0)</f>
        <v>0</v>
      </c>
      <c r="N505" s="23">
        <f>IFERROR(VLOOKUP(MYRANKS_P[[#This Row],[IDFANGRAPHS]],STEAMER_P[],COLUMN(STEAMER_P[HR]),FALSE),0)</f>
        <v>0</v>
      </c>
      <c r="O505" s="23">
        <f>IFERROR(VLOOKUP(MYRANKS_P[[#This Row],[IDFANGRAPHS]],STEAMER_P[],COLUMN(STEAMER_P[SO]),FALSE),0)</f>
        <v>1</v>
      </c>
      <c r="P505" s="23">
        <f>IFERROR(VLOOKUP(MYRANKS_P[[#This Row],[IDFANGRAPHS]],STEAMER_P[],COLUMN(STEAMER_P[BB]),FALSE),0)</f>
        <v>0</v>
      </c>
      <c r="Q505" s="21">
        <f>IFERROR((MYRANKS_P[[#This Row],[ER]]*9)/MYRANKS_P[[#This Row],[IP]],0)</f>
        <v>0</v>
      </c>
      <c r="R505" s="21">
        <f>IFERROR((MYRANKS_P[[#This Row],[BB]]+MYRANKS_P[[#This Row],[H]])/MYRANKS_P[[#This Row],[IP]],0)</f>
        <v>1</v>
      </c>
      <c r="S505" s="23">
        <f>MYRANKS_P[[#This Row],[W]]*P_PTS_W+MYRANKS_P[[#This Row],[L]]*P_PTS_L+MYRANKS_P[[#This Row],[IP]]*P_PTS_IP+MYRANKS_P[[#This Row],[SO]]*P_PTS_K+MYRANKS_P[[#This Row],[BB]]*P_PTS_BB+MYRANKS_P[[#This Row],[H]]*P_PTS_HA+MYRANKS_P[[#This Row],[SV]]*P_PTS_SV+MYRANKS_P[[#This Row],[HR]]*P_PTS_HRA+MYRANKS_P[[#This Row],[ER]]*P_PTS_ER</f>
        <v>0</v>
      </c>
      <c r="T505" s="23">
        <f>VLOOKUP(MYRANKS_P[[#This Row],[POS]],REPLACEMENT_LEVEL[],3,FALSE)</f>
        <v>0</v>
      </c>
      <c r="U505" s="23">
        <f>MYRANKS_P[[#This Row],[PROJ PTS]]-MYRANKS_P[[#This Row],[REPL LEVEL]]</f>
        <v>0</v>
      </c>
      <c r="V505" s="30">
        <f>RANK(MYRANKS_P[[#This Row],[POINTS OVER REPL]],MYRANKS_P[POINTS OVER REPL])</f>
        <v>1</v>
      </c>
      <c r="W505" s="29">
        <f>IF(MYRANKS_P[[#This Row],[RANK]]&lt;=TOTAL_PITCHERS_DRAFTED,MYRANKS_P[[#This Row],[POINTS OVER REPL]],0)</f>
        <v>0</v>
      </c>
      <c r="X505" s="35">
        <f>MYRANKS_P[[#This Row],[POINTS OVER REPL]]*DOLLAR_VALUE_PER_POINT+1</f>
        <v>1</v>
      </c>
      <c r="Y505" s="35"/>
      <c r="Z505" s="29">
        <f>IF(AND(MYRANKS_P[[#This Row],[RANK]]&lt;=(TOTAL_PITCHERS_DRAFTED-PITCHERS_BELOW_REPL_DRAFTED),MYRANKS_P[[#This Row],[$ACTUAL]]=""),MYRANKS_P[[#This Row],[POINTS OVER REPL]],0)</f>
        <v>0</v>
      </c>
      <c r="AA505" s="40">
        <f>IF(MYRANKS_P[[#This Row],[$ACTUAL]]="",MYRANKS_P[[#This Row],[POINTS OVER REPL]]*REMAINING_DOLLAR_VALUE_PER_POINT+1,0)</f>
        <v>1</v>
      </c>
    </row>
    <row r="506" spans="1:27" x14ac:dyDescent="0.25">
      <c r="A506" s="2" t="s">
        <v>12037</v>
      </c>
      <c r="B506" s="14" t="str">
        <f>VLOOKUP(MYRANKS_P[[#This Row],[PLAYERID]],PLAYERIDMAP2[],COLUMN(PLAYERIDMAP2[LASTNAME]),FALSE)</f>
        <v>Crow</v>
      </c>
      <c r="C506" s="14" t="str">
        <f>VLOOKUP(MYRANKS_P[[#This Row],[PLAYERID]],PLAYERIDMAP2[],COLUMN(PLAYERIDMAP2[FIRSTNAME]),FALSE)</f>
        <v>Aaron</v>
      </c>
      <c r="D506" s="14" t="str">
        <f>MYRANKS_P[[#This Row],[FNAME]]&amp;" "&amp;MYRANKS_P[[#This Row],[LNAME]]</f>
        <v>Aaron Crow</v>
      </c>
      <c r="E506" s="14" t="str">
        <f>VLOOKUP(MYRANKS_P[[#This Row],[PLAYERID]],PLAYERIDMAP2[],COLUMN(PLAYERIDMAP2[TEAM]),FALSE)</f>
        <v>MIA</v>
      </c>
      <c r="F506" s="14" t="str">
        <f>VLOOKUP(MYRANKS_P[[#This Row],[PLAYERID]],PLAYERIDMAP2[],COLUMN(PLAYERIDMAP2[POS]),FALSE)</f>
        <v>P</v>
      </c>
      <c r="G506" s="14">
        <f>IFERROR(VALUE(VLOOKUP(MYRANKS_P[[#This Row],[PLAYERID]],PLAYERIDMAP2[],COLUMN(PLAYERIDMAP2[IDFANGRAPHS]),FALSE)),VLOOKUP(MYRANKS_P[[#This Row],[PLAYERID]],PLAYERIDMAP2[],COLUMN(PLAYERIDMAP2[IDFANGRAPHS]),FALSE))</f>
        <v>10149</v>
      </c>
      <c r="H506" s="23">
        <f>IFERROR(VLOOKUP(MYRANKS_P[[#This Row],[IDFANGRAPHS]],STEAMER_P[],COLUMN(STEAMER_P[W]),FALSE),0)</f>
        <v>0</v>
      </c>
      <c r="I506" s="23">
        <f>IFERROR(VLOOKUP(MYRANKS_P[[#This Row],[IDFANGRAPHS]],STEAMER_P[],COLUMN(STEAMER_P[L]),FALSE),0)</f>
        <v>0</v>
      </c>
      <c r="J506" s="23">
        <f>IFERROR(VLOOKUP(MYRANKS_P[[#This Row],[IDFANGRAPHS]],STEAMER_P[],COLUMN(STEAMER_P[SV]),FALSE),0)</f>
        <v>0</v>
      </c>
      <c r="K506" s="23">
        <f>IFERROR(VLOOKUP(MYRANKS_P[[#This Row],[IDFANGRAPHS]],STEAMER_P[],COLUMN(STEAMER_P[IP]),FALSE),0)</f>
        <v>1</v>
      </c>
      <c r="L506" s="23">
        <f>IFERROR(VLOOKUP(MYRANKS_P[[#This Row],[IDFANGRAPHS]],STEAMER_P[],COLUMN(STEAMER_P[H]),FALSE),0)</f>
        <v>1</v>
      </c>
      <c r="M506" s="23">
        <f>IFERROR(VLOOKUP(MYRANKS_P[[#This Row],[IDFANGRAPHS]],STEAMER_P[],COLUMN(STEAMER_P[ER]),FALSE),0)</f>
        <v>0</v>
      </c>
      <c r="N506" s="23">
        <f>IFERROR(VLOOKUP(MYRANKS_P[[#This Row],[IDFANGRAPHS]],STEAMER_P[],COLUMN(STEAMER_P[HR]),FALSE),0)</f>
        <v>0</v>
      </c>
      <c r="O506" s="23">
        <f>IFERROR(VLOOKUP(MYRANKS_P[[#This Row],[IDFANGRAPHS]],STEAMER_P[],COLUMN(STEAMER_P[SO]),FALSE),0)</f>
        <v>1</v>
      </c>
      <c r="P506" s="23">
        <f>IFERROR(VLOOKUP(MYRANKS_P[[#This Row],[IDFANGRAPHS]],STEAMER_P[],COLUMN(STEAMER_P[BB]),FALSE),0)</f>
        <v>0</v>
      </c>
      <c r="Q506" s="21">
        <f>IFERROR((MYRANKS_P[[#This Row],[ER]]*9)/MYRANKS_P[[#This Row],[IP]],0)</f>
        <v>0</v>
      </c>
      <c r="R506" s="21">
        <f>IFERROR((MYRANKS_P[[#This Row],[BB]]+MYRANKS_P[[#This Row],[H]])/MYRANKS_P[[#This Row],[IP]],0)</f>
        <v>1</v>
      </c>
      <c r="S506" s="23">
        <f>MYRANKS_P[[#This Row],[W]]*P_PTS_W+MYRANKS_P[[#This Row],[L]]*P_PTS_L+MYRANKS_P[[#This Row],[IP]]*P_PTS_IP+MYRANKS_P[[#This Row],[SO]]*P_PTS_K+MYRANKS_P[[#This Row],[BB]]*P_PTS_BB+MYRANKS_P[[#This Row],[H]]*P_PTS_HA+MYRANKS_P[[#This Row],[SV]]*P_PTS_SV+MYRANKS_P[[#This Row],[HR]]*P_PTS_HRA+MYRANKS_P[[#This Row],[ER]]*P_PTS_ER</f>
        <v>0</v>
      </c>
      <c r="T506" s="23">
        <f>VLOOKUP(MYRANKS_P[[#This Row],[POS]],REPLACEMENT_LEVEL[],3,FALSE)</f>
        <v>0</v>
      </c>
      <c r="U506" s="23">
        <f>MYRANKS_P[[#This Row],[PROJ PTS]]-MYRANKS_P[[#This Row],[REPL LEVEL]]</f>
        <v>0</v>
      </c>
      <c r="V506" s="30">
        <f>RANK(MYRANKS_P[[#This Row],[POINTS OVER REPL]],MYRANKS_P[POINTS OVER REPL])</f>
        <v>1</v>
      </c>
      <c r="W506" s="29">
        <f>IF(MYRANKS_P[[#This Row],[RANK]]&lt;=TOTAL_PITCHERS_DRAFTED,MYRANKS_P[[#This Row],[POINTS OVER REPL]],0)</f>
        <v>0</v>
      </c>
      <c r="X506" s="35">
        <f>MYRANKS_P[[#This Row],[POINTS OVER REPL]]*DOLLAR_VALUE_PER_POINT+1</f>
        <v>1</v>
      </c>
      <c r="Y506" s="35"/>
      <c r="Z506" s="29">
        <f>IF(AND(MYRANKS_P[[#This Row],[RANK]]&lt;=(TOTAL_PITCHERS_DRAFTED-PITCHERS_BELOW_REPL_DRAFTED),MYRANKS_P[[#This Row],[$ACTUAL]]=""),MYRANKS_P[[#This Row],[POINTS OVER REPL]],0)</f>
        <v>0</v>
      </c>
      <c r="AA506" s="40">
        <f>IF(MYRANKS_P[[#This Row],[$ACTUAL]]="",MYRANKS_P[[#This Row],[POINTS OVER REPL]]*REMAINING_DOLLAR_VALUE_PER_POINT+1,0)</f>
        <v>1</v>
      </c>
    </row>
    <row r="507" spans="1:27" x14ac:dyDescent="0.25">
      <c r="A507" s="2" t="s">
        <v>14355</v>
      </c>
      <c r="B507" s="14" t="str">
        <f>VLOOKUP(MYRANKS_P[[#This Row],[PLAYERID]],PLAYERIDMAP2[],COLUMN(PLAYERIDMAP2[LASTNAME]),FALSE)</f>
        <v>Ogando</v>
      </c>
      <c r="C507" s="14" t="str">
        <f>VLOOKUP(MYRANKS_P[[#This Row],[PLAYERID]],PLAYERIDMAP2[],COLUMN(PLAYERIDMAP2[FIRSTNAME]),FALSE)</f>
        <v>Alexi</v>
      </c>
      <c r="D507" s="14" t="str">
        <f>MYRANKS_P[[#This Row],[FNAME]]&amp;" "&amp;MYRANKS_P[[#This Row],[LNAME]]</f>
        <v>Alexi Ogando</v>
      </c>
      <c r="E507" s="14" t="str">
        <f>VLOOKUP(MYRANKS_P[[#This Row],[PLAYERID]],PLAYERIDMAP2[],COLUMN(PLAYERIDMAP2[TEAM]),FALSE)</f>
        <v>BOS</v>
      </c>
      <c r="F507" s="14" t="str">
        <f>VLOOKUP(MYRANKS_P[[#This Row],[PLAYERID]],PLAYERIDMAP2[],COLUMN(PLAYERIDMAP2[POS]),FALSE)</f>
        <v>P</v>
      </c>
      <c r="G507" s="14">
        <f>IFERROR(VALUE(VLOOKUP(MYRANKS_P[[#This Row],[PLAYERID]],PLAYERIDMAP2[],COLUMN(PLAYERIDMAP2[IDFANGRAPHS]),FALSE)),VLOOKUP(MYRANKS_P[[#This Row],[PLAYERID]],PLAYERIDMAP2[],COLUMN(PLAYERIDMAP2[IDFANGRAPHS]),FALSE))</f>
        <v>10261</v>
      </c>
      <c r="H507" s="23">
        <f>IFERROR(VLOOKUP(MYRANKS_P[[#This Row],[IDFANGRAPHS]],STEAMER_P[],COLUMN(STEAMER_P[W]),FALSE),0)</f>
        <v>0</v>
      </c>
      <c r="I507" s="23">
        <f>IFERROR(VLOOKUP(MYRANKS_P[[#This Row],[IDFANGRAPHS]],STEAMER_P[],COLUMN(STEAMER_P[L]),FALSE),0)</f>
        <v>0</v>
      </c>
      <c r="J507" s="23">
        <f>IFERROR(VLOOKUP(MYRANKS_P[[#This Row],[IDFANGRAPHS]],STEAMER_P[],COLUMN(STEAMER_P[SV]),FALSE),0)</f>
        <v>0</v>
      </c>
      <c r="K507" s="23">
        <f>IFERROR(VLOOKUP(MYRANKS_P[[#This Row],[IDFANGRAPHS]],STEAMER_P[],COLUMN(STEAMER_P[IP]),FALSE),0)</f>
        <v>1</v>
      </c>
      <c r="L507" s="23">
        <f>IFERROR(VLOOKUP(MYRANKS_P[[#This Row],[IDFANGRAPHS]],STEAMER_P[],COLUMN(STEAMER_P[H]),FALSE),0)</f>
        <v>1</v>
      </c>
      <c r="M507" s="23">
        <f>IFERROR(VLOOKUP(MYRANKS_P[[#This Row],[IDFANGRAPHS]],STEAMER_P[],COLUMN(STEAMER_P[ER]),FALSE),0)</f>
        <v>0</v>
      </c>
      <c r="N507" s="23">
        <f>IFERROR(VLOOKUP(MYRANKS_P[[#This Row],[IDFANGRAPHS]],STEAMER_P[],COLUMN(STEAMER_P[HR]),FALSE),0)</f>
        <v>0</v>
      </c>
      <c r="O507" s="23">
        <f>IFERROR(VLOOKUP(MYRANKS_P[[#This Row],[IDFANGRAPHS]],STEAMER_P[],COLUMN(STEAMER_P[SO]),FALSE),0)</f>
        <v>1</v>
      </c>
      <c r="P507" s="23">
        <f>IFERROR(VLOOKUP(MYRANKS_P[[#This Row],[IDFANGRAPHS]],STEAMER_P[],COLUMN(STEAMER_P[BB]),FALSE),0)</f>
        <v>0</v>
      </c>
      <c r="Q507" s="21">
        <f>IFERROR((MYRANKS_P[[#This Row],[ER]]*9)/MYRANKS_P[[#This Row],[IP]],0)</f>
        <v>0</v>
      </c>
      <c r="R507" s="21">
        <f>IFERROR((MYRANKS_P[[#This Row],[BB]]+MYRANKS_P[[#This Row],[H]])/MYRANKS_P[[#This Row],[IP]],0)</f>
        <v>1</v>
      </c>
      <c r="S507" s="23">
        <f>MYRANKS_P[[#This Row],[W]]*P_PTS_W+MYRANKS_P[[#This Row],[L]]*P_PTS_L+MYRANKS_P[[#This Row],[IP]]*P_PTS_IP+MYRANKS_P[[#This Row],[SO]]*P_PTS_K+MYRANKS_P[[#This Row],[BB]]*P_PTS_BB+MYRANKS_P[[#This Row],[H]]*P_PTS_HA+MYRANKS_P[[#This Row],[SV]]*P_PTS_SV+MYRANKS_P[[#This Row],[HR]]*P_PTS_HRA+MYRANKS_P[[#This Row],[ER]]*P_PTS_ER</f>
        <v>0</v>
      </c>
      <c r="T507" s="23">
        <f>VLOOKUP(MYRANKS_P[[#This Row],[POS]],REPLACEMENT_LEVEL[],3,FALSE)</f>
        <v>0</v>
      </c>
      <c r="U507" s="23">
        <f>MYRANKS_P[[#This Row],[PROJ PTS]]-MYRANKS_P[[#This Row],[REPL LEVEL]]</f>
        <v>0</v>
      </c>
      <c r="V507" s="30">
        <f>RANK(MYRANKS_P[[#This Row],[POINTS OVER REPL]],MYRANKS_P[POINTS OVER REPL])</f>
        <v>1</v>
      </c>
      <c r="W507" s="29">
        <f>IF(MYRANKS_P[[#This Row],[RANK]]&lt;=TOTAL_PITCHERS_DRAFTED,MYRANKS_P[[#This Row],[POINTS OVER REPL]],0)</f>
        <v>0</v>
      </c>
      <c r="X507" s="35">
        <f>MYRANKS_P[[#This Row],[POINTS OVER REPL]]*DOLLAR_VALUE_PER_POINT+1</f>
        <v>1</v>
      </c>
      <c r="Y507" s="35"/>
      <c r="Z507" s="29">
        <f>IF(AND(MYRANKS_P[[#This Row],[RANK]]&lt;=(TOTAL_PITCHERS_DRAFTED-PITCHERS_BELOW_REPL_DRAFTED),MYRANKS_P[[#This Row],[$ACTUAL]]=""),MYRANKS_P[[#This Row],[POINTS OVER REPL]],0)</f>
        <v>0</v>
      </c>
      <c r="AA507" s="40">
        <f>IF(MYRANKS_P[[#This Row],[$ACTUAL]]="",MYRANKS_P[[#This Row],[POINTS OVER REPL]]*REMAINING_DOLLAR_VALUE_PER_POINT+1,0)</f>
        <v>1</v>
      </c>
    </row>
    <row r="508" spans="1:27" x14ac:dyDescent="0.25">
      <c r="A508" s="2" t="s">
        <v>13471</v>
      </c>
      <c r="B508" s="14" t="str">
        <f>VLOOKUP(MYRANKS_P[[#This Row],[PLAYERID]],PLAYERIDMAP2[],COLUMN(PLAYERIDMAP2[LASTNAME]),FALSE)</f>
        <v>Kintzler</v>
      </c>
      <c r="C508" s="14" t="str">
        <f>VLOOKUP(MYRANKS_P[[#This Row],[PLAYERID]],PLAYERIDMAP2[],COLUMN(PLAYERIDMAP2[FIRSTNAME]),FALSE)</f>
        <v>Brandon</v>
      </c>
      <c r="D508" s="14" t="str">
        <f>MYRANKS_P[[#This Row],[FNAME]]&amp;" "&amp;MYRANKS_P[[#This Row],[LNAME]]</f>
        <v>Brandon Kintzler</v>
      </c>
      <c r="E508" s="14" t="str">
        <f>VLOOKUP(MYRANKS_P[[#This Row],[PLAYERID]],PLAYERIDMAP2[],COLUMN(PLAYERIDMAP2[TEAM]),FALSE)</f>
        <v>MIL</v>
      </c>
      <c r="F508" s="14" t="str">
        <f>VLOOKUP(MYRANKS_P[[#This Row],[PLAYERID]],PLAYERIDMAP2[],COLUMN(PLAYERIDMAP2[POS]),FALSE)</f>
        <v>P</v>
      </c>
      <c r="G508" s="14">
        <f>IFERROR(VALUE(VLOOKUP(MYRANKS_P[[#This Row],[PLAYERID]],PLAYERIDMAP2[],COLUMN(PLAYERIDMAP2[IDFANGRAPHS]),FALSE)),VLOOKUP(MYRANKS_P[[#This Row],[PLAYERID]],PLAYERIDMAP2[],COLUMN(PLAYERIDMAP2[IDFANGRAPHS]),FALSE))</f>
        <v>9939</v>
      </c>
      <c r="H508" s="23">
        <f>IFERROR(VLOOKUP(MYRANKS_P[[#This Row],[IDFANGRAPHS]],STEAMER_P[],COLUMN(STEAMER_P[W]),FALSE),0)</f>
        <v>0</v>
      </c>
      <c r="I508" s="23">
        <f>IFERROR(VLOOKUP(MYRANKS_P[[#This Row],[IDFANGRAPHS]],STEAMER_P[],COLUMN(STEAMER_P[L]),FALSE),0)</f>
        <v>0</v>
      </c>
      <c r="J508" s="23">
        <f>IFERROR(VLOOKUP(MYRANKS_P[[#This Row],[IDFANGRAPHS]],STEAMER_P[],COLUMN(STEAMER_P[SV]),FALSE),0)</f>
        <v>0</v>
      </c>
      <c r="K508" s="23">
        <f>IFERROR(VLOOKUP(MYRANKS_P[[#This Row],[IDFANGRAPHS]],STEAMER_P[],COLUMN(STEAMER_P[IP]),FALSE),0)</f>
        <v>1</v>
      </c>
      <c r="L508" s="23">
        <f>IFERROR(VLOOKUP(MYRANKS_P[[#This Row],[IDFANGRAPHS]],STEAMER_P[],COLUMN(STEAMER_P[H]),FALSE),0)</f>
        <v>1</v>
      </c>
      <c r="M508" s="23">
        <f>IFERROR(VLOOKUP(MYRANKS_P[[#This Row],[IDFANGRAPHS]],STEAMER_P[],COLUMN(STEAMER_P[ER]),FALSE),0)</f>
        <v>0</v>
      </c>
      <c r="N508" s="23">
        <f>IFERROR(VLOOKUP(MYRANKS_P[[#This Row],[IDFANGRAPHS]],STEAMER_P[],COLUMN(STEAMER_P[HR]),FALSE),0)</f>
        <v>0</v>
      </c>
      <c r="O508" s="23">
        <f>IFERROR(VLOOKUP(MYRANKS_P[[#This Row],[IDFANGRAPHS]],STEAMER_P[],COLUMN(STEAMER_P[SO]),FALSE),0)</f>
        <v>1</v>
      </c>
      <c r="P508" s="23">
        <f>IFERROR(VLOOKUP(MYRANKS_P[[#This Row],[IDFANGRAPHS]],STEAMER_P[],COLUMN(STEAMER_P[BB]),FALSE),0)</f>
        <v>0</v>
      </c>
      <c r="Q508" s="21">
        <f>IFERROR((MYRANKS_P[[#This Row],[ER]]*9)/MYRANKS_P[[#This Row],[IP]],0)</f>
        <v>0</v>
      </c>
      <c r="R508" s="21">
        <f>IFERROR((MYRANKS_P[[#This Row],[BB]]+MYRANKS_P[[#This Row],[H]])/MYRANKS_P[[#This Row],[IP]],0)</f>
        <v>1</v>
      </c>
      <c r="S508" s="23">
        <f>MYRANKS_P[[#This Row],[W]]*P_PTS_W+MYRANKS_P[[#This Row],[L]]*P_PTS_L+MYRANKS_P[[#This Row],[IP]]*P_PTS_IP+MYRANKS_P[[#This Row],[SO]]*P_PTS_K+MYRANKS_P[[#This Row],[BB]]*P_PTS_BB+MYRANKS_P[[#This Row],[H]]*P_PTS_HA+MYRANKS_P[[#This Row],[SV]]*P_PTS_SV+MYRANKS_P[[#This Row],[HR]]*P_PTS_HRA+MYRANKS_P[[#This Row],[ER]]*P_PTS_ER</f>
        <v>0</v>
      </c>
      <c r="T508" s="23">
        <f>VLOOKUP(MYRANKS_P[[#This Row],[POS]],REPLACEMENT_LEVEL[],3,FALSE)</f>
        <v>0</v>
      </c>
      <c r="U508" s="23">
        <f>MYRANKS_P[[#This Row],[PROJ PTS]]-MYRANKS_P[[#This Row],[REPL LEVEL]]</f>
        <v>0</v>
      </c>
      <c r="V508" s="30">
        <f>RANK(MYRANKS_P[[#This Row],[POINTS OVER REPL]],MYRANKS_P[POINTS OVER REPL])</f>
        <v>1</v>
      </c>
      <c r="W508" s="29">
        <f>IF(MYRANKS_P[[#This Row],[RANK]]&lt;=TOTAL_PITCHERS_DRAFTED,MYRANKS_P[[#This Row],[POINTS OVER REPL]],0)</f>
        <v>0</v>
      </c>
      <c r="X508" s="35">
        <f>MYRANKS_P[[#This Row],[POINTS OVER REPL]]*DOLLAR_VALUE_PER_POINT+1</f>
        <v>1</v>
      </c>
      <c r="Y508" s="35"/>
      <c r="Z508" s="29">
        <f>IF(AND(MYRANKS_P[[#This Row],[RANK]]&lt;=(TOTAL_PITCHERS_DRAFTED-PITCHERS_BELOW_REPL_DRAFTED),MYRANKS_P[[#This Row],[$ACTUAL]]=""),MYRANKS_P[[#This Row],[POINTS OVER REPL]],0)</f>
        <v>0</v>
      </c>
      <c r="AA508" s="40">
        <f>IF(MYRANKS_P[[#This Row],[$ACTUAL]]="",MYRANKS_P[[#This Row],[POINTS OVER REPL]]*REMAINING_DOLLAR_VALUE_PER_POINT+1,0)</f>
        <v>1</v>
      </c>
    </row>
    <row r="509" spans="1:27" x14ac:dyDescent="0.25">
      <c r="A509" s="2" t="s">
        <v>12582</v>
      </c>
      <c r="B509" s="14" t="str">
        <f>VLOOKUP(MYRANKS_P[[#This Row],[PLAYERID]],PLAYERIDMAP2[],COLUMN(PLAYERIDMAP2[LASTNAME]),FALSE)</f>
        <v>Fujikawa</v>
      </c>
      <c r="C509" s="14" t="str">
        <f>VLOOKUP(MYRANKS_P[[#This Row],[PLAYERID]],PLAYERIDMAP2[],COLUMN(PLAYERIDMAP2[FIRSTNAME]),FALSE)</f>
        <v>Kyuji</v>
      </c>
      <c r="D509" s="14" t="str">
        <f>MYRANKS_P[[#This Row],[FNAME]]&amp;" "&amp;MYRANKS_P[[#This Row],[LNAME]]</f>
        <v>Kyuji Fujikawa</v>
      </c>
      <c r="E509" s="14" t="str">
        <f>VLOOKUP(MYRANKS_P[[#This Row],[PLAYERID]],PLAYERIDMAP2[],COLUMN(PLAYERIDMAP2[TEAM]),FALSE)</f>
        <v>TEX</v>
      </c>
      <c r="F509" s="14" t="str">
        <f>VLOOKUP(MYRANKS_P[[#This Row],[PLAYERID]],PLAYERIDMAP2[],COLUMN(PLAYERIDMAP2[POS]),FALSE)</f>
        <v>P</v>
      </c>
      <c r="G509" s="14">
        <f>IFERROR(VALUE(VLOOKUP(MYRANKS_P[[#This Row],[PLAYERID]],PLAYERIDMAP2[],COLUMN(PLAYERIDMAP2[IDFANGRAPHS]),FALSE)),VLOOKUP(MYRANKS_P[[#This Row],[PLAYERID]],PLAYERIDMAP2[],COLUMN(PLAYERIDMAP2[IDFANGRAPHS]),FALSE))</f>
        <v>14443</v>
      </c>
      <c r="H509" s="23">
        <f>IFERROR(VLOOKUP(MYRANKS_P[[#This Row],[IDFANGRAPHS]],STEAMER_P[],COLUMN(STEAMER_P[W]),FALSE),0)</f>
        <v>0</v>
      </c>
      <c r="I509" s="23">
        <f>IFERROR(VLOOKUP(MYRANKS_P[[#This Row],[IDFANGRAPHS]],STEAMER_P[],COLUMN(STEAMER_P[L]),FALSE),0)</f>
        <v>0</v>
      </c>
      <c r="J509" s="23">
        <f>IFERROR(VLOOKUP(MYRANKS_P[[#This Row],[IDFANGRAPHS]],STEAMER_P[],COLUMN(STEAMER_P[SV]),FALSE),0)</f>
        <v>0</v>
      </c>
      <c r="K509" s="23">
        <f>IFERROR(VLOOKUP(MYRANKS_P[[#This Row],[IDFANGRAPHS]],STEAMER_P[],COLUMN(STEAMER_P[IP]),FALSE),0)</f>
        <v>1</v>
      </c>
      <c r="L509" s="23">
        <f>IFERROR(VLOOKUP(MYRANKS_P[[#This Row],[IDFANGRAPHS]],STEAMER_P[],COLUMN(STEAMER_P[H]),FALSE),0)</f>
        <v>1</v>
      </c>
      <c r="M509" s="23">
        <f>IFERROR(VLOOKUP(MYRANKS_P[[#This Row],[IDFANGRAPHS]],STEAMER_P[],COLUMN(STEAMER_P[ER]),FALSE),0)</f>
        <v>0</v>
      </c>
      <c r="N509" s="23">
        <f>IFERROR(VLOOKUP(MYRANKS_P[[#This Row],[IDFANGRAPHS]],STEAMER_P[],COLUMN(STEAMER_P[HR]),FALSE),0)</f>
        <v>0</v>
      </c>
      <c r="O509" s="23">
        <f>IFERROR(VLOOKUP(MYRANKS_P[[#This Row],[IDFANGRAPHS]],STEAMER_P[],COLUMN(STEAMER_P[SO]),FALSE),0)</f>
        <v>1</v>
      </c>
      <c r="P509" s="23">
        <f>IFERROR(VLOOKUP(MYRANKS_P[[#This Row],[IDFANGRAPHS]],STEAMER_P[],COLUMN(STEAMER_P[BB]),FALSE),0)</f>
        <v>0</v>
      </c>
      <c r="Q509" s="21">
        <f>IFERROR((MYRANKS_P[[#This Row],[ER]]*9)/MYRANKS_P[[#This Row],[IP]],0)</f>
        <v>0</v>
      </c>
      <c r="R509" s="21">
        <f>IFERROR((MYRANKS_P[[#This Row],[BB]]+MYRANKS_P[[#This Row],[H]])/MYRANKS_P[[#This Row],[IP]],0)</f>
        <v>1</v>
      </c>
      <c r="S509" s="23">
        <f>MYRANKS_P[[#This Row],[W]]*P_PTS_W+MYRANKS_P[[#This Row],[L]]*P_PTS_L+MYRANKS_P[[#This Row],[IP]]*P_PTS_IP+MYRANKS_P[[#This Row],[SO]]*P_PTS_K+MYRANKS_P[[#This Row],[BB]]*P_PTS_BB+MYRANKS_P[[#This Row],[H]]*P_PTS_HA+MYRANKS_P[[#This Row],[SV]]*P_PTS_SV+MYRANKS_P[[#This Row],[HR]]*P_PTS_HRA+MYRANKS_P[[#This Row],[ER]]*P_PTS_ER</f>
        <v>0</v>
      </c>
      <c r="T509" s="23">
        <f>VLOOKUP(MYRANKS_P[[#This Row],[POS]],REPLACEMENT_LEVEL[],3,FALSE)</f>
        <v>0</v>
      </c>
      <c r="U509" s="23">
        <f>MYRANKS_P[[#This Row],[PROJ PTS]]-MYRANKS_P[[#This Row],[REPL LEVEL]]</f>
        <v>0</v>
      </c>
      <c r="V509" s="30">
        <f>RANK(MYRANKS_P[[#This Row],[POINTS OVER REPL]],MYRANKS_P[POINTS OVER REPL])</f>
        <v>1</v>
      </c>
      <c r="W509" s="29">
        <f>IF(MYRANKS_P[[#This Row],[RANK]]&lt;=TOTAL_PITCHERS_DRAFTED,MYRANKS_P[[#This Row],[POINTS OVER REPL]],0)</f>
        <v>0</v>
      </c>
      <c r="X509" s="35">
        <f>MYRANKS_P[[#This Row],[POINTS OVER REPL]]*DOLLAR_VALUE_PER_POINT+1</f>
        <v>1</v>
      </c>
      <c r="Y509" s="35"/>
      <c r="Z509" s="29">
        <f>IF(AND(MYRANKS_P[[#This Row],[RANK]]&lt;=(TOTAL_PITCHERS_DRAFTED-PITCHERS_BELOW_REPL_DRAFTED),MYRANKS_P[[#This Row],[$ACTUAL]]=""),MYRANKS_P[[#This Row],[POINTS OVER REPL]],0)</f>
        <v>0</v>
      </c>
      <c r="AA509" s="40">
        <f>IF(MYRANKS_P[[#This Row],[$ACTUAL]]="",MYRANKS_P[[#This Row],[POINTS OVER REPL]]*REMAINING_DOLLAR_VALUE_PER_POINT+1,0)</f>
        <v>1</v>
      </c>
    </row>
    <row r="510" spans="1:27" x14ac:dyDescent="0.25">
      <c r="A510" s="2" t="s">
        <v>14959</v>
      </c>
      <c r="B510" s="14" t="str">
        <f>VLOOKUP(MYRANKS_P[[#This Row],[PLAYERID]],PLAYERIDMAP2[],COLUMN(PLAYERIDMAP2[LASTNAME]),FALSE)</f>
        <v>Rodriguez</v>
      </c>
      <c r="C510" s="14" t="str">
        <f>VLOOKUP(MYRANKS_P[[#This Row],[PLAYERID]],PLAYERIDMAP2[],COLUMN(PLAYERIDMAP2[FIRSTNAME]),FALSE)</f>
        <v>Paco</v>
      </c>
      <c r="D510" s="14" t="str">
        <f>MYRANKS_P[[#This Row],[FNAME]]&amp;" "&amp;MYRANKS_P[[#This Row],[LNAME]]</f>
        <v>Paco Rodriguez</v>
      </c>
      <c r="E510" s="14" t="str">
        <f>VLOOKUP(MYRANKS_P[[#This Row],[PLAYERID]],PLAYERIDMAP2[],COLUMN(PLAYERIDMAP2[TEAM]),FALSE)</f>
        <v>ATL</v>
      </c>
      <c r="F510" s="14" t="str">
        <f>VLOOKUP(MYRANKS_P[[#This Row],[PLAYERID]],PLAYERIDMAP2[],COLUMN(PLAYERIDMAP2[POS]),FALSE)</f>
        <v>P</v>
      </c>
      <c r="G510" s="14">
        <f>IFERROR(VALUE(VLOOKUP(MYRANKS_P[[#This Row],[PLAYERID]],PLAYERIDMAP2[],COLUMN(PLAYERIDMAP2[IDFANGRAPHS]),FALSE)),VLOOKUP(MYRANKS_P[[#This Row],[PLAYERID]],PLAYERIDMAP2[],COLUMN(PLAYERIDMAP2[IDFANGRAPHS]),FALSE))</f>
        <v>13398</v>
      </c>
      <c r="H510" s="23">
        <f>IFERROR(VLOOKUP(MYRANKS_P[[#This Row],[IDFANGRAPHS]],STEAMER_P[],COLUMN(STEAMER_P[W]),FALSE),0)</f>
        <v>0</v>
      </c>
      <c r="I510" s="23">
        <f>IFERROR(VLOOKUP(MYRANKS_P[[#This Row],[IDFANGRAPHS]],STEAMER_P[],COLUMN(STEAMER_P[L]),FALSE),0)</f>
        <v>0</v>
      </c>
      <c r="J510" s="23">
        <f>IFERROR(VLOOKUP(MYRANKS_P[[#This Row],[IDFANGRAPHS]],STEAMER_P[],COLUMN(STEAMER_P[SV]),FALSE),0)</f>
        <v>0</v>
      </c>
      <c r="K510" s="23">
        <f>IFERROR(VLOOKUP(MYRANKS_P[[#This Row],[IDFANGRAPHS]],STEAMER_P[],COLUMN(STEAMER_P[IP]),FALSE),0)</f>
        <v>1</v>
      </c>
      <c r="L510" s="23">
        <f>IFERROR(VLOOKUP(MYRANKS_P[[#This Row],[IDFANGRAPHS]],STEAMER_P[],COLUMN(STEAMER_P[H]),FALSE),0)</f>
        <v>1</v>
      </c>
      <c r="M510" s="23">
        <f>IFERROR(VLOOKUP(MYRANKS_P[[#This Row],[IDFANGRAPHS]],STEAMER_P[],COLUMN(STEAMER_P[ER]),FALSE),0)</f>
        <v>0</v>
      </c>
      <c r="N510" s="23">
        <f>IFERROR(VLOOKUP(MYRANKS_P[[#This Row],[IDFANGRAPHS]],STEAMER_P[],COLUMN(STEAMER_P[HR]),FALSE),0)</f>
        <v>0</v>
      </c>
      <c r="O510" s="23">
        <f>IFERROR(VLOOKUP(MYRANKS_P[[#This Row],[IDFANGRAPHS]],STEAMER_P[],COLUMN(STEAMER_P[SO]),FALSE),0)</f>
        <v>1</v>
      </c>
      <c r="P510" s="23">
        <f>IFERROR(VLOOKUP(MYRANKS_P[[#This Row],[IDFANGRAPHS]],STEAMER_P[],COLUMN(STEAMER_P[BB]),FALSE),0)</f>
        <v>0</v>
      </c>
      <c r="Q510" s="21">
        <f>IFERROR((MYRANKS_P[[#This Row],[ER]]*9)/MYRANKS_P[[#This Row],[IP]],0)</f>
        <v>0</v>
      </c>
      <c r="R510" s="21">
        <f>IFERROR((MYRANKS_P[[#This Row],[BB]]+MYRANKS_P[[#This Row],[H]])/MYRANKS_P[[#This Row],[IP]],0)</f>
        <v>1</v>
      </c>
      <c r="S510" s="23">
        <f>MYRANKS_P[[#This Row],[W]]*P_PTS_W+MYRANKS_P[[#This Row],[L]]*P_PTS_L+MYRANKS_P[[#This Row],[IP]]*P_PTS_IP+MYRANKS_P[[#This Row],[SO]]*P_PTS_K+MYRANKS_P[[#This Row],[BB]]*P_PTS_BB+MYRANKS_P[[#This Row],[H]]*P_PTS_HA+MYRANKS_P[[#This Row],[SV]]*P_PTS_SV+MYRANKS_P[[#This Row],[HR]]*P_PTS_HRA+MYRANKS_P[[#This Row],[ER]]*P_PTS_ER</f>
        <v>0</v>
      </c>
      <c r="T510" s="23">
        <f>VLOOKUP(MYRANKS_P[[#This Row],[POS]],REPLACEMENT_LEVEL[],3,FALSE)</f>
        <v>0</v>
      </c>
      <c r="U510" s="23">
        <f>MYRANKS_P[[#This Row],[PROJ PTS]]-MYRANKS_P[[#This Row],[REPL LEVEL]]</f>
        <v>0</v>
      </c>
      <c r="V510" s="30">
        <f>RANK(MYRANKS_P[[#This Row],[POINTS OVER REPL]],MYRANKS_P[POINTS OVER REPL])</f>
        <v>1</v>
      </c>
      <c r="W510" s="29">
        <f>IF(MYRANKS_P[[#This Row],[RANK]]&lt;=TOTAL_PITCHERS_DRAFTED,MYRANKS_P[[#This Row],[POINTS OVER REPL]],0)</f>
        <v>0</v>
      </c>
      <c r="X510" s="35">
        <f>MYRANKS_P[[#This Row],[POINTS OVER REPL]]*DOLLAR_VALUE_PER_POINT+1</f>
        <v>1</v>
      </c>
      <c r="Y510" s="35"/>
      <c r="Z510" s="29">
        <f>IF(AND(MYRANKS_P[[#This Row],[RANK]]&lt;=(TOTAL_PITCHERS_DRAFTED-PITCHERS_BELOW_REPL_DRAFTED),MYRANKS_P[[#This Row],[$ACTUAL]]=""),MYRANKS_P[[#This Row],[POINTS OVER REPL]],0)</f>
        <v>0</v>
      </c>
      <c r="AA510" s="40">
        <f>IF(MYRANKS_P[[#This Row],[$ACTUAL]]="",MYRANKS_P[[#This Row],[POINTS OVER REPL]]*REMAINING_DOLLAR_VALUE_PER_POINT+1,0)</f>
        <v>1</v>
      </c>
    </row>
    <row r="511" spans="1:27" x14ac:dyDescent="0.25">
      <c r="A511" s="2" t="s">
        <v>14728</v>
      </c>
      <c r="B511" s="14" t="str">
        <f>VLOOKUP(MYRANKS_P[[#This Row],[PLAYERID]],PLAYERIDMAP2[],COLUMN(PLAYERIDMAP2[LASTNAME]),FALSE)</f>
        <v>Pryor</v>
      </c>
      <c r="C511" s="14" t="str">
        <f>VLOOKUP(MYRANKS_P[[#This Row],[PLAYERID]],PLAYERIDMAP2[],COLUMN(PLAYERIDMAP2[FIRSTNAME]),FALSE)</f>
        <v>Stephen</v>
      </c>
      <c r="D511" s="14" t="str">
        <f>MYRANKS_P[[#This Row],[FNAME]]&amp;" "&amp;MYRANKS_P[[#This Row],[LNAME]]</f>
        <v>Stephen Pryor</v>
      </c>
      <c r="E511" s="14" t="str">
        <f>VLOOKUP(MYRANKS_P[[#This Row],[PLAYERID]],PLAYERIDMAP2[],COLUMN(PLAYERIDMAP2[TEAM]),FALSE)</f>
        <v>MIN</v>
      </c>
      <c r="F511" s="14" t="str">
        <f>VLOOKUP(MYRANKS_P[[#This Row],[PLAYERID]],PLAYERIDMAP2[],COLUMN(PLAYERIDMAP2[POS]),FALSE)</f>
        <v>P</v>
      </c>
      <c r="G511" s="14">
        <f>IFERROR(VALUE(VLOOKUP(MYRANKS_P[[#This Row],[PLAYERID]],PLAYERIDMAP2[],COLUMN(PLAYERIDMAP2[IDFANGRAPHS]),FALSE)),VLOOKUP(MYRANKS_P[[#This Row],[PLAYERID]],PLAYERIDMAP2[],COLUMN(PLAYERIDMAP2[IDFANGRAPHS]),FALSE))</f>
        <v>10663</v>
      </c>
      <c r="H511" s="23">
        <f>IFERROR(VLOOKUP(MYRANKS_P[[#This Row],[IDFANGRAPHS]],STEAMER_P[],COLUMN(STEAMER_P[W]),FALSE),0)</f>
        <v>0</v>
      </c>
      <c r="I511" s="23">
        <f>IFERROR(VLOOKUP(MYRANKS_P[[#This Row],[IDFANGRAPHS]],STEAMER_P[],COLUMN(STEAMER_P[L]),FALSE),0)</f>
        <v>0</v>
      </c>
      <c r="J511" s="23">
        <f>IFERROR(VLOOKUP(MYRANKS_P[[#This Row],[IDFANGRAPHS]],STEAMER_P[],COLUMN(STEAMER_P[SV]),FALSE),0)</f>
        <v>0</v>
      </c>
      <c r="K511" s="23">
        <f>IFERROR(VLOOKUP(MYRANKS_P[[#This Row],[IDFANGRAPHS]],STEAMER_P[],COLUMN(STEAMER_P[IP]),FALSE),0)</f>
        <v>1</v>
      </c>
      <c r="L511" s="23">
        <f>IFERROR(VLOOKUP(MYRANKS_P[[#This Row],[IDFANGRAPHS]],STEAMER_P[],COLUMN(STEAMER_P[H]),FALSE),0)</f>
        <v>1</v>
      </c>
      <c r="M511" s="23">
        <f>IFERROR(VLOOKUP(MYRANKS_P[[#This Row],[IDFANGRAPHS]],STEAMER_P[],COLUMN(STEAMER_P[ER]),FALSE),0)</f>
        <v>0</v>
      </c>
      <c r="N511" s="23">
        <f>IFERROR(VLOOKUP(MYRANKS_P[[#This Row],[IDFANGRAPHS]],STEAMER_P[],COLUMN(STEAMER_P[HR]),FALSE),0)</f>
        <v>0</v>
      </c>
      <c r="O511" s="23">
        <f>IFERROR(VLOOKUP(MYRANKS_P[[#This Row],[IDFANGRAPHS]],STEAMER_P[],COLUMN(STEAMER_P[SO]),FALSE),0)</f>
        <v>1</v>
      </c>
      <c r="P511" s="23">
        <f>IFERROR(VLOOKUP(MYRANKS_P[[#This Row],[IDFANGRAPHS]],STEAMER_P[],COLUMN(STEAMER_P[BB]),FALSE),0)</f>
        <v>1</v>
      </c>
      <c r="Q511" s="21">
        <f>IFERROR((MYRANKS_P[[#This Row],[ER]]*9)/MYRANKS_P[[#This Row],[IP]],0)</f>
        <v>0</v>
      </c>
      <c r="R511" s="21">
        <f>IFERROR((MYRANKS_P[[#This Row],[BB]]+MYRANKS_P[[#This Row],[H]])/MYRANKS_P[[#This Row],[IP]],0)</f>
        <v>2</v>
      </c>
      <c r="S511" s="23">
        <f>MYRANKS_P[[#This Row],[W]]*P_PTS_W+MYRANKS_P[[#This Row],[L]]*P_PTS_L+MYRANKS_P[[#This Row],[IP]]*P_PTS_IP+MYRANKS_P[[#This Row],[SO]]*P_PTS_K+MYRANKS_P[[#This Row],[BB]]*P_PTS_BB+MYRANKS_P[[#This Row],[H]]*P_PTS_HA+MYRANKS_P[[#This Row],[SV]]*P_PTS_SV+MYRANKS_P[[#This Row],[HR]]*P_PTS_HRA+MYRANKS_P[[#This Row],[ER]]*P_PTS_ER</f>
        <v>0</v>
      </c>
      <c r="T511" s="23">
        <f>VLOOKUP(MYRANKS_P[[#This Row],[POS]],REPLACEMENT_LEVEL[],3,FALSE)</f>
        <v>0</v>
      </c>
      <c r="U511" s="23">
        <f>MYRANKS_P[[#This Row],[PROJ PTS]]-MYRANKS_P[[#This Row],[REPL LEVEL]]</f>
        <v>0</v>
      </c>
      <c r="V511" s="30">
        <f>RANK(MYRANKS_P[[#This Row],[POINTS OVER REPL]],MYRANKS_P[POINTS OVER REPL])</f>
        <v>1</v>
      </c>
      <c r="W511" s="29">
        <f>IF(MYRANKS_P[[#This Row],[RANK]]&lt;=TOTAL_PITCHERS_DRAFTED,MYRANKS_P[[#This Row],[POINTS OVER REPL]],0)</f>
        <v>0</v>
      </c>
      <c r="X511" s="35">
        <f>MYRANKS_P[[#This Row],[POINTS OVER REPL]]*DOLLAR_VALUE_PER_POINT+1</f>
        <v>1</v>
      </c>
      <c r="Y511" s="35"/>
      <c r="Z511" s="29">
        <f>IF(AND(MYRANKS_P[[#This Row],[RANK]]&lt;=(TOTAL_PITCHERS_DRAFTED-PITCHERS_BELOW_REPL_DRAFTED),MYRANKS_P[[#This Row],[$ACTUAL]]=""),MYRANKS_P[[#This Row],[POINTS OVER REPL]],0)</f>
        <v>0</v>
      </c>
      <c r="AA511" s="40">
        <f>IF(MYRANKS_P[[#This Row],[$ACTUAL]]="",MYRANKS_P[[#This Row],[POINTS OVER REPL]]*REMAINING_DOLLAR_VALUE_PER_POINT+1,0)</f>
        <v>1</v>
      </c>
    </row>
    <row r="512" spans="1:27" x14ac:dyDescent="0.25">
      <c r="A512" s="2" t="s">
        <v>14362</v>
      </c>
      <c r="B512" s="14" t="str">
        <f>VLOOKUP(MYRANKS_P[[#This Row],[PLAYERID]],PLAYERIDMAP2[],COLUMN(PLAYERIDMAP2[LASTNAME]),FALSE)</f>
        <v>Oliveros</v>
      </c>
      <c r="C512" s="14" t="str">
        <f>VLOOKUP(MYRANKS_P[[#This Row],[PLAYERID]],PLAYERIDMAP2[],COLUMN(PLAYERIDMAP2[FIRSTNAME]),FALSE)</f>
        <v>Lester</v>
      </c>
      <c r="D512" s="14" t="str">
        <f>MYRANKS_P[[#This Row],[FNAME]]&amp;" "&amp;MYRANKS_P[[#This Row],[LNAME]]</f>
        <v>Lester Oliveros</v>
      </c>
      <c r="E512" s="14" t="str">
        <f>VLOOKUP(MYRANKS_P[[#This Row],[PLAYERID]],PLAYERIDMAP2[],COLUMN(PLAYERIDMAP2[TEAM]),FALSE)</f>
        <v>MIN</v>
      </c>
      <c r="F512" s="14" t="str">
        <f>VLOOKUP(MYRANKS_P[[#This Row],[PLAYERID]],PLAYERIDMAP2[],COLUMN(PLAYERIDMAP2[POS]),FALSE)</f>
        <v>P</v>
      </c>
      <c r="G512" s="14">
        <f>IFERROR(VALUE(VLOOKUP(MYRANKS_P[[#This Row],[PLAYERID]],PLAYERIDMAP2[],COLUMN(PLAYERIDMAP2[IDFANGRAPHS]),FALSE)),VLOOKUP(MYRANKS_P[[#This Row],[PLAYERID]],PLAYERIDMAP2[],COLUMN(PLAYERIDMAP2[IDFANGRAPHS]),FALSE))</f>
        <v>9167</v>
      </c>
      <c r="H512" s="23">
        <f>IFERROR(VLOOKUP(MYRANKS_P[[#This Row],[IDFANGRAPHS]],STEAMER_P[],COLUMN(STEAMER_P[W]),FALSE),0)</f>
        <v>0</v>
      </c>
      <c r="I512" s="23">
        <f>IFERROR(VLOOKUP(MYRANKS_P[[#This Row],[IDFANGRAPHS]],STEAMER_P[],COLUMN(STEAMER_P[L]),FALSE),0)</f>
        <v>0</v>
      </c>
      <c r="J512" s="23">
        <f>IFERROR(VLOOKUP(MYRANKS_P[[#This Row],[IDFANGRAPHS]],STEAMER_P[],COLUMN(STEAMER_P[SV]),FALSE),0)</f>
        <v>0</v>
      </c>
      <c r="K512" s="23">
        <f>IFERROR(VLOOKUP(MYRANKS_P[[#This Row],[IDFANGRAPHS]],STEAMER_P[],COLUMN(STEAMER_P[IP]),FALSE),0)</f>
        <v>1</v>
      </c>
      <c r="L512" s="23">
        <f>IFERROR(VLOOKUP(MYRANKS_P[[#This Row],[IDFANGRAPHS]],STEAMER_P[],COLUMN(STEAMER_P[H]),FALSE),0)</f>
        <v>1</v>
      </c>
      <c r="M512" s="23">
        <f>IFERROR(VLOOKUP(MYRANKS_P[[#This Row],[IDFANGRAPHS]],STEAMER_P[],COLUMN(STEAMER_P[ER]),FALSE),0)</f>
        <v>0</v>
      </c>
      <c r="N512" s="23">
        <f>IFERROR(VLOOKUP(MYRANKS_P[[#This Row],[IDFANGRAPHS]],STEAMER_P[],COLUMN(STEAMER_P[HR]),FALSE),0)</f>
        <v>0</v>
      </c>
      <c r="O512" s="23">
        <f>IFERROR(VLOOKUP(MYRANKS_P[[#This Row],[IDFANGRAPHS]],STEAMER_P[],COLUMN(STEAMER_P[SO]),FALSE),0)</f>
        <v>1</v>
      </c>
      <c r="P512" s="23">
        <f>IFERROR(VLOOKUP(MYRANKS_P[[#This Row],[IDFANGRAPHS]],STEAMER_P[],COLUMN(STEAMER_P[BB]),FALSE),0)</f>
        <v>0</v>
      </c>
      <c r="Q512" s="21">
        <f>IFERROR((MYRANKS_P[[#This Row],[ER]]*9)/MYRANKS_P[[#This Row],[IP]],0)</f>
        <v>0</v>
      </c>
      <c r="R512" s="21">
        <f>IFERROR((MYRANKS_P[[#This Row],[BB]]+MYRANKS_P[[#This Row],[H]])/MYRANKS_P[[#This Row],[IP]],0)</f>
        <v>1</v>
      </c>
      <c r="S512" s="23">
        <f>MYRANKS_P[[#This Row],[W]]*P_PTS_W+MYRANKS_P[[#This Row],[L]]*P_PTS_L+MYRANKS_P[[#This Row],[IP]]*P_PTS_IP+MYRANKS_P[[#This Row],[SO]]*P_PTS_K+MYRANKS_P[[#This Row],[BB]]*P_PTS_BB+MYRANKS_P[[#This Row],[H]]*P_PTS_HA+MYRANKS_P[[#This Row],[SV]]*P_PTS_SV+MYRANKS_P[[#This Row],[HR]]*P_PTS_HRA+MYRANKS_P[[#This Row],[ER]]*P_PTS_ER</f>
        <v>0</v>
      </c>
      <c r="T512" s="23">
        <f>VLOOKUP(MYRANKS_P[[#This Row],[POS]],REPLACEMENT_LEVEL[],3,FALSE)</f>
        <v>0</v>
      </c>
      <c r="U512" s="23">
        <f>MYRANKS_P[[#This Row],[PROJ PTS]]-MYRANKS_P[[#This Row],[REPL LEVEL]]</f>
        <v>0</v>
      </c>
      <c r="V512" s="30">
        <f>RANK(MYRANKS_P[[#This Row],[POINTS OVER REPL]],MYRANKS_P[POINTS OVER REPL])</f>
        <v>1</v>
      </c>
      <c r="W512" s="29">
        <f>IF(MYRANKS_P[[#This Row],[RANK]]&lt;=TOTAL_PITCHERS_DRAFTED,MYRANKS_P[[#This Row],[POINTS OVER REPL]],0)</f>
        <v>0</v>
      </c>
      <c r="X512" s="35">
        <f>MYRANKS_P[[#This Row],[POINTS OVER REPL]]*DOLLAR_VALUE_PER_POINT+1</f>
        <v>1</v>
      </c>
      <c r="Y512" s="35"/>
      <c r="Z512" s="29">
        <f>IF(AND(MYRANKS_P[[#This Row],[RANK]]&lt;=(TOTAL_PITCHERS_DRAFTED-PITCHERS_BELOW_REPL_DRAFTED),MYRANKS_P[[#This Row],[$ACTUAL]]=""),MYRANKS_P[[#This Row],[POINTS OVER REPL]],0)</f>
        <v>0</v>
      </c>
      <c r="AA512" s="40">
        <f>IF(MYRANKS_P[[#This Row],[$ACTUAL]]="",MYRANKS_P[[#This Row],[POINTS OVER REPL]]*REMAINING_DOLLAR_VALUE_PER_POINT+1,0)</f>
        <v>1</v>
      </c>
    </row>
    <row r="513" spans="1:27" x14ac:dyDescent="0.25">
      <c r="A513" s="4" t="s">
        <v>11923</v>
      </c>
      <c r="B513" s="14" t="str">
        <f>VLOOKUP(MYRANKS_P[[#This Row],[PLAYERID]],PLAYERIDMAP2[],COLUMN(PLAYERIDMAP2[LASTNAME]),FALSE)</f>
        <v>Coke</v>
      </c>
      <c r="C513" s="14" t="str">
        <f>VLOOKUP(MYRANKS_P[[#This Row],[PLAYERID]],PLAYERIDMAP2[],COLUMN(PLAYERIDMAP2[FIRSTNAME]),FALSE)</f>
        <v>Phil</v>
      </c>
      <c r="D513" s="14" t="str">
        <f>MYRANKS_P[[#This Row],[FNAME]]&amp;" "&amp;MYRANKS_P[[#This Row],[LNAME]]</f>
        <v>Phil Coke</v>
      </c>
      <c r="E513" s="14" t="str">
        <f>VLOOKUP(MYRANKS_P[[#This Row],[PLAYERID]],PLAYERIDMAP2[],COLUMN(PLAYERIDMAP2[TEAM]),FALSE)</f>
        <v>N/A</v>
      </c>
      <c r="F513" s="14" t="str">
        <f>VLOOKUP(MYRANKS_P[[#This Row],[PLAYERID]],PLAYERIDMAP2[],COLUMN(PLAYERIDMAP2[POS]),FALSE)</f>
        <v>P</v>
      </c>
      <c r="G513" s="14">
        <f>IFERROR(VALUE(VLOOKUP(MYRANKS_P[[#This Row],[PLAYERID]],PLAYERIDMAP2[],COLUMN(PLAYERIDMAP2[IDFANGRAPHS]),FALSE)),VLOOKUP(MYRANKS_P[[#This Row],[PLAYERID]],PLAYERIDMAP2[],COLUMN(PLAYERIDMAP2[IDFANGRAPHS]),FALSE))</f>
        <v>5535</v>
      </c>
      <c r="H513" s="23">
        <f>IFERROR(VLOOKUP(MYRANKS_P[[#This Row],[IDFANGRAPHS]],STEAMER_P[],COLUMN(STEAMER_P[W]),FALSE),0)</f>
        <v>0</v>
      </c>
      <c r="I513" s="23">
        <f>IFERROR(VLOOKUP(MYRANKS_P[[#This Row],[IDFANGRAPHS]],STEAMER_P[],COLUMN(STEAMER_P[L]),FALSE),0)</f>
        <v>0</v>
      </c>
      <c r="J513" s="23">
        <f>IFERROR(VLOOKUP(MYRANKS_P[[#This Row],[IDFANGRAPHS]],STEAMER_P[],COLUMN(STEAMER_P[SV]),FALSE),0)</f>
        <v>0</v>
      </c>
      <c r="K513" s="23">
        <f>IFERROR(VLOOKUP(MYRANKS_P[[#This Row],[IDFANGRAPHS]],STEAMER_P[],COLUMN(STEAMER_P[IP]),FALSE),0)</f>
        <v>1</v>
      </c>
      <c r="L513" s="23">
        <f>IFERROR(VLOOKUP(MYRANKS_P[[#This Row],[IDFANGRAPHS]],STEAMER_P[],COLUMN(STEAMER_P[H]),FALSE),0)</f>
        <v>1</v>
      </c>
      <c r="M513" s="23">
        <f>IFERROR(VLOOKUP(MYRANKS_P[[#This Row],[IDFANGRAPHS]],STEAMER_P[],COLUMN(STEAMER_P[ER]),FALSE),0)</f>
        <v>0</v>
      </c>
      <c r="N513" s="23">
        <f>IFERROR(VLOOKUP(MYRANKS_P[[#This Row],[IDFANGRAPHS]],STEAMER_P[],COLUMN(STEAMER_P[HR]),FALSE),0)</f>
        <v>0</v>
      </c>
      <c r="O513" s="23">
        <f>IFERROR(VLOOKUP(MYRANKS_P[[#This Row],[IDFANGRAPHS]],STEAMER_P[],COLUMN(STEAMER_P[SO]),FALSE),0)</f>
        <v>1</v>
      </c>
      <c r="P513" s="23">
        <f>IFERROR(VLOOKUP(MYRANKS_P[[#This Row],[IDFANGRAPHS]],STEAMER_P[],COLUMN(STEAMER_P[BB]),FALSE),0)</f>
        <v>0</v>
      </c>
      <c r="Q513" s="21">
        <f>IFERROR((MYRANKS_P[[#This Row],[ER]]*9)/MYRANKS_P[[#This Row],[IP]],0)</f>
        <v>0</v>
      </c>
      <c r="R513" s="21">
        <f>IFERROR((MYRANKS_P[[#This Row],[BB]]+MYRANKS_P[[#This Row],[H]])/MYRANKS_P[[#This Row],[IP]],0)</f>
        <v>1</v>
      </c>
      <c r="S513" s="23">
        <f>MYRANKS_P[[#This Row],[W]]*P_PTS_W+MYRANKS_P[[#This Row],[L]]*P_PTS_L+MYRANKS_P[[#This Row],[IP]]*P_PTS_IP+MYRANKS_P[[#This Row],[SO]]*P_PTS_K+MYRANKS_P[[#This Row],[BB]]*P_PTS_BB+MYRANKS_P[[#This Row],[H]]*P_PTS_HA+MYRANKS_P[[#This Row],[SV]]*P_PTS_SV+MYRANKS_P[[#This Row],[HR]]*P_PTS_HRA+MYRANKS_P[[#This Row],[ER]]*P_PTS_ER</f>
        <v>0</v>
      </c>
      <c r="T513" s="23">
        <f>VLOOKUP(MYRANKS_P[[#This Row],[POS]],REPLACEMENT_LEVEL[],3,FALSE)</f>
        <v>0</v>
      </c>
      <c r="U513" s="23">
        <f>MYRANKS_P[[#This Row],[PROJ PTS]]-MYRANKS_P[[#This Row],[REPL LEVEL]]</f>
        <v>0</v>
      </c>
      <c r="V513" s="30">
        <f>RANK(MYRANKS_P[[#This Row],[POINTS OVER REPL]],MYRANKS_P[POINTS OVER REPL])</f>
        <v>1</v>
      </c>
      <c r="W513" s="29">
        <f>IF(MYRANKS_P[[#This Row],[RANK]]&lt;=TOTAL_PITCHERS_DRAFTED,MYRANKS_P[[#This Row],[POINTS OVER REPL]],0)</f>
        <v>0</v>
      </c>
      <c r="X513" s="35">
        <f>MYRANKS_P[[#This Row],[POINTS OVER REPL]]*DOLLAR_VALUE_PER_POINT+1</f>
        <v>1</v>
      </c>
      <c r="Y513" s="35"/>
      <c r="Z513" s="29">
        <f>IF(AND(MYRANKS_P[[#This Row],[RANK]]&lt;=(TOTAL_PITCHERS_DRAFTED-PITCHERS_BELOW_REPL_DRAFTED),MYRANKS_P[[#This Row],[$ACTUAL]]=""),MYRANKS_P[[#This Row],[POINTS OVER REPL]],0)</f>
        <v>0</v>
      </c>
      <c r="AA513" s="40">
        <f>IF(MYRANKS_P[[#This Row],[$ACTUAL]]="",MYRANKS_P[[#This Row],[POINTS OVER REPL]]*REMAINING_DOLLAR_VALUE_PER_POINT+1,0)</f>
        <v>1</v>
      </c>
    </row>
    <row r="514" spans="1:27" x14ac:dyDescent="0.25">
      <c r="A514" s="2" t="s">
        <v>13754</v>
      </c>
      <c r="B514" s="14" t="str">
        <f>VLOOKUP(MYRANKS_P[[#This Row],[PLAYERID]],PLAYERIDMAP2[],COLUMN(PLAYERIDMAP2[LASTNAME]),FALSE)</f>
        <v>Luetge</v>
      </c>
      <c r="C514" s="14" t="str">
        <f>VLOOKUP(MYRANKS_P[[#This Row],[PLAYERID]],PLAYERIDMAP2[],COLUMN(PLAYERIDMAP2[FIRSTNAME]),FALSE)</f>
        <v>Lucas</v>
      </c>
      <c r="D514" s="14" t="str">
        <f>MYRANKS_P[[#This Row],[FNAME]]&amp;" "&amp;MYRANKS_P[[#This Row],[LNAME]]</f>
        <v>Lucas Luetge</v>
      </c>
      <c r="E514" s="14" t="str">
        <f>VLOOKUP(MYRANKS_P[[#This Row],[PLAYERID]],PLAYERIDMAP2[],COLUMN(PLAYERIDMAP2[TEAM]),FALSE)</f>
        <v>SEA</v>
      </c>
      <c r="F514" s="14" t="str">
        <f>VLOOKUP(MYRANKS_P[[#This Row],[PLAYERID]],PLAYERIDMAP2[],COLUMN(PLAYERIDMAP2[POS]),FALSE)</f>
        <v>P</v>
      </c>
      <c r="G514" s="14">
        <f>IFERROR(VALUE(VLOOKUP(MYRANKS_P[[#This Row],[PLAYERID]],PLAYERIDMAP2[],COLUMN(PLAYERIDMAP2[IDFANGRAPHS]),FALSE)),VLOOKUP(MYRANKS_P[[#This Row],[PLAYERID]],PLAYERIDMAP2[],COLUMN(PLAYERIDMAP2[IDFANGRAPHS]),FALSE))</f>
        <v>8337</v>
      </c>
      <c r="H514" s="23">
        <f>IFERROR(VLOOKUP(MYRANKS_P[[#This Row],[IDFANGRAPHS]],STEAMER_P[],COLUMN(STEAMER_P[W]),FALSE),0)</f>
        <v>0</v>
      </c>
      <c r="I514" s="23">
        <f>IFERROR(VLOOKUP(MYRANKS_P[[#This Row],[IDFANGRAPHS]],STEAMER_P[],COLUMN(STEAMER_P[L]),FALSE),0)</f>
        <v>0</v>
      </c>
      <c r="J514" s="23">
        <f>IFERROR(VLOOKUP(MYRANKS_P[[#This Row],[IDFANGRAPHS]],STEAMER_P[],COLUMN(STEAMER_P[SV]),FALSE),0)</f>
        <v>0</v>
      </c>
      <c r="K514" s="23">
        <f>IFERROR(VLOOKUP(MYRANKS_P[[#This Row],[IDFANGRAPHS]],STEAMER_P[],COLUMN(STEAMER_P[IP]),FALSE),0)</f>
        <v>1</v>
      </c>
      <c r="L514" s="23">
        <f>IFERROR(VLOOKUP(MYRANKS_P[[#This Row],[IDFANGRAPHS]],STEAMER_P[],COLUMN(STEAMER_P[H]),FALSE),0)</f>
        <v>1</v>
      </c>
      <c r="M514" s="23">
        <f>IFERROR(VLOOKUP(MYRANKS_P[[#This Row],[IDFANGRAPHS]],STEAMER_P[],COLUMN(STEAMER_P[ER]),FALSE),0)</f>
        <v>0</v>
      </c>
      <c r="N514" s="23">
        <f>IFERROR(VLOOKUP(MYRANKS_P[[#This Row],[IDFANGRAPHS]],STEAMER_P[],COLUMN(STEAMER_P[HR]),FALSE),0)</f>
        <v>0</v>
      </c>
      <c r="O514" s="23">
        <f>IFERROR(VLOOKUP(MYRANKS_P[[#This Row],[IDFANGRAPHS]],STEAMER_P[],COLUMN(STEAMER_P[SO]),FALSE),0)</f>
        <v>1</v>
      </c>
      <c r="P514" s="23">
        <f>IFERROR(VLOOKUP(MYRANKS_P[[#This Row],[IDFANGRAPHS]],STEAMER_P[],COLUMN(STEAMER_P[BB]),FALSE),0)</f>
        <v>0</v>
      </c>
      <c r="Q514" s="21">
        <f>IFERROR((MYRANKS_P[[#This Row],[ER]]*9)/MYRANKS_P[[#This Row],[IP]],0)</f>
        <v>0</v>
      </c>
      <c r="R514" s="21">
        <f>IFERROR((MYRANKS_P[[#This Row],[BB]]+MYRANKS_P[[#This Row],[H]])/MYRANKS_P[[#This Row],[IP]],0)</f>
        <v>1</v>
      </c>
      <c r="S514" s="23">
        <f>MYRANKS_P[[#This Row],[W]]*P_PTS_W+MYRANKS_P[[#This Row],[L]]*P_PTS_L+MYRANKS_P[[#This Row],[IP]]*P_PTS_IP+MYRANKS_P[[#This Row],[SO]]*P_PTS_K+MYRANKS_P[[#This Row],[BB]]*P_PTS_BB+MYRANKS_P[[#This Row],[H]]*P_PTS_HA+MYRANKS_P[[#This Row],[SV]]*P_PTS_SV+MYRANKS_P[[#This Row],[HR]]*P_PTS_HRA+MYRANKS_P[[#This Row],[ER]]*P_PTS_ER</f>
        <v>0</v>
      </c>
      <c r="T514" s="23">
        <f>VLOOKUP(MYRANKS_P[[#This Row],[POS]],REPLACEMENT_LEVEL[],3,FALSE)</f>
        <v>0</v>
      </c>
      <c r="U514" s="23">
        <f>MYRANKS_P[[#This Row],[PROJ PTS]]-MYRANKS_P[[#This Row],[REPL LEVEL]]</f>
        <v>0</v>
      </c>
      <c r="V514" s="30">
        <f>RANK(MYRANKS_P[[#This Row],[POINTS OVER REPL]],MYRANKS_P[POINTS OVER REPL])</f>
        <v>1</v>
      </c>
      <c r="W514" s="29">
        <f>IF(MYRANKS_P[[#This Row],[RANK]]&lt;=TOTAL_PITCHERS_DRAFTED,MYRANKS_P[[#This Row],[POINTS OVER REPL]],0)</f>
        <v>0</v>
      </c>
      <c r="X514" s="35">
        <f>MYRANKS_P[[#This Row],[POINTS OVER REPL]]*DOLLAR_VALUE_PER_POINT+1</f>
        <v>1</v>
      </c>
      <c r="Y514" s="35"/>
      <c r="Z514" s="29">
        <f>IF(AND(MYRANKS_P[[#This Row],[RANK]]&lt;=(TOTAL_PITCHERS_DRAFTED-PITCHERS_BELOW_REPL_DRAFTED),MYRANKS_P[[#This Row],[$ACTUAL]]=""),MYRANKS_P[[#This Row],[POINTS OVER REPL]],0)</f>
        <v>0</v>
      </c>
      <c r="AA514" s="40">
        <f>IF(MYRANKS_P[[#This Row],[$ACTUAL]]="",MYRANKS_P[[#This Row],[POINTS OVER REPL]]*REMAINING_DOLLAR_VALUE_PER_POINT+1,0)</f>
        <v>1</v>
      </c>
    </row>
    <row r="515" spans="1:27" x14ac:dyDescent="0.25">
      <c r="A515" s="2" t="s">
        <v>15182</v>
      </c>
      <c r="B515" s="14" t="str">
        <f>VLOOKUP(MYRANKS_P[[#This Row],[PLAYERID]],PLAYERIDMAP2[],COLUMN(PLAYERIDMAP2[LASTNAME]),FALSE)</f>
        <v>Saunders</v>
      </c>
      <c r="C515" s="14" t="str">
        <f>VLOOKUP(MYRANKS_P[[#This Row],[PLAYERID]],PLAYERIDMAP2[],COLUMN(PLAYERIDMAP2[FIRSTNAME]),FALSE)</f>
        <v>Joe</v>
      </c>
      <c r="D515" s="14" t="str">
        <f>MYRANKS_P[[#This Row],[FNAME]]&amp;" "&amp;MYRANKS_P[[#This Row],[LNAME]]</f>
        <v>Joe Saunders</v>
      </c>
      <c r="E515" s="14" t="str">
        <f>VLOOKUP(MYRANKS_P[[#This Row],[PLAYERID]],PLAYERIDMAP2[],COLUMN(PLAYERIDMAP2[TEAM]),FALSE)</f>
        <v>BAL</v>
      </c>
      <c r="F515" s="14" t="str">
        <f>VLOOKUP(MYRANKS_P[[#This Row],[PLAYERID]],PLAYERIDMAP2[],COLUMN(PLAYERIDMAP2[POS]),FALSE)</f>
        <v>P</v>
      </c>
      <c r="G515" s="14">
        <f>IFERROR(VALUE(VLOOKUP(MYRANKS_P[[#This Row],[PLAYERID]],PLAYERIDMAP2[],COLUMN(PLAYERIDMAP2[IDFANGRAPHS]),FALSE)),VLOOKUP(MYRANKS_P[[#This Row],[PLAYERID]],PLAYERIDMAP2[],COLUMN(PLAYERIDMAP2[IDFANGRAPHS]),FALSE))</f>
        <v>4366</v>
      </c>
      <c r="H515" s="23">
        <f>IFERROR(VLOOKUP(MYRANKS_P[[#This Row],[IDFANGRAPHS]],STEAMER_P[],COLUMN(STEAMER_P[W]),FALSE),0)</f>
        <v>0</v>
      </c>
      <c r="I515" s="23">
        <f>IFERROR(VLOOKUP(MYRANKS_P[[#This Row],[IDFANGRAPHS]],STEAMER_P[],COLUMN(STEAMER_P[L]),FALSE),0)</f>
        <v>0</v>
      </c>
      <c r="J515" s="23">
        <f>IFERROR(VLOOKUP(MYRANKS_P[[#This Row],[IDFANGRAPHS]],STEAMER_P[],COLUMN(STEAMER_P[SV]),FALSE),0)</f>
        <v>0</v>
      </c>
      <c r="K515" s="23">
        <f>IFERROR(VLOOKUP(MYRANKS_P[[#This Row],[IDFANGRAPHS]],STEAMER_P[],COLUMN(STEAMER_P[IP]),FALSE),0)</f>
        <v>1</v>
      </c>
      <c r="L515" s="23">
        <f>IFERROR(VLOOKUP(MYRANKS_P[[#This Row],[IDFANGRAPHS]],STEAMER_P[],COLUMN(STEAMER_P[H]),FALSE),0)</f>
        <v>1</v>
      </c>
      <c r="M515" s="23">
        <f>IFERROR(VLOOKUP(MYRANKS_P[[#This Row],[IDFANGRAPHS]],STEAMER_P[],COLUMN(STEAMER_P[ER]),FALSE),0)</f>
        <v>1</v>
      </c>
      <c r="N515" s="23">
        <f>IFERROR(VLOOKUP(MYRANKS_P[[#This Row],[IDFANGRAPHS]],STEAMER_P[],COLUMN(STEAMER_P[HR]),FALSE),0)</f>
        <v>0</v>
      </c>
      <c r="O515" s="23">
        <f>IFERROR(VLOOKUP(MYRANKS_P[[#This Row],[IDFANGRAPHS]],STEAMER_P[],COLUMN(STEAMER_P[SO]),FALSE),0)</f>
        <v>1</v>
      </c>
      <c r="P515" s="23">
        <f>IFERROR(VLOOKUP(MYRANKS_P[[#This Row],[IDFANGRAPHS]],STEAMER_P[],COLUMN(STEAMER_P[BB]),FALSE),0)</f>
        <v>0</v>
      </c>
      <c r="Q515" s="21">
        <f>IFERROR((MYRANKS_P[[#This Row],[ER]]*9)/MYRANKS_P[[#This Row],[IP]],0)</f>
        <v>9</v>
      </c>
      <c r="R515" s="21">
        <f>IFERROR((MYRANKS_P[[#This Row],[BB]]+MYRANKS_P[[#This Row],[H]])/MYRANKS_P[[#This Row],[IP]],0)</f>
        <v>1</v>
      </c>
      <c r="S515" s="23">
        <f>MYRANKS_P[[#This Row],[W]]*P_PTS_W+MYRANKS_P[[#This Row],[L]]*P_PTS_L+MYRANKS_P[[#This Row],[IP]]*P_PTS_IP+MYRANKS_P[[#This Row],[SO]]*P_PTS_K+MYRANKS_P[[#This Row],[BB]]*P_PTS_BB+MYRANKS_P[[#This Row],[H]]*P_PTS_HA+MYRANKS_P[[#This Row],[SV]]*P_PTS_SV+MYRANKS_P[[#This Row],[HR]]*P_PTS_HRA+MYRANKS_P[[#This Row],[ER]]*P_PTS_ER</f>
        <v>0</v>
      </c>
      <c r="T515" s="23">
        <f>VLOOKUP(MYRANKS_P[[#This Row],[POS]],REPLACEMENT_LEVEL[],3,FALSE)</f>
        <v>0</v>
      </c>
      <c r="U515" s="23">
        <f>MYRANKS_P[[#This Row],[PROJ PTS]]-MYRANKS_P[[#This Row],[REPL LEVEL]]</f>
        <v>0</v>
      </c>
      <c r="V515" s="30">
        <f>RANK(MYRANKS_P[[#This Row],[POINTS OVER REPL]],MYRANKS_P[POINTS OVER REPL])</f>
        <v>1</v>
      </c>
      <c r="W515" s="29">
        <f>IF(MYRANKS_P[[#This Row],[RANK]]&lt;=TOTAL_PITCHERS_DRAFTED,MYRANKS_P[[#This Row],[POINTS OVER REPL]],0)</f>
        <v>0</v>
      </c>
      <c r="X515" s="35">
        <f>MYRANKS_P[[#This Row],[POINTS OVER REPL]]*DOLLAR_VALUE_PER_POINT+1</f>
        <v>1</v>
      </c>
      <c r="Y515" s="35"/>
      <c r="Z515" s="29">
        <f>IF(AND(MYRANKS_P[[#This Row],[RANK]]&lt;=(TOTAL_PITCHERS_DRAFTED-PITCHERS_BELOW_REPL_DRAFTED),MYRANKS_P[[#This Row],[$ACTUAL]]=""),MYRANKS_P[[#This Row],[POINTS OVER REPL]],0)</f>
        <v>0</v>
      </c>
      <c r="AA515" s="40">
        <f>IF(MYRANKS_P[[#This Row],[$ACTUAL]]="",MYRANKS_P[[#This Row],[POINTS OVER REPL]]*REMAINING_DOLLAR_VALUE_PER_POINT+1,0)</f>
        <v>1</v>
      </c>
    </row>
    <row r="516" spans="1:27" x14ac:dyDescent="0.25">
      <c r="A516" s="64" t="s">
        <v>12277</v>
      </c>
      <c r="B516" s="14" t="str">
        <f>VLOOKUP(MYRANKS_P[[#This Row],[PLAYERID]],PLAYERIDMAP2[],COLUMN(PLAYERIDMAP2[LASTNAME]),FALSE)</f>
        <v>Drabek</v>
      </c>
      <c r="C516" s="14" t="str">
        <f>VLOOKUP(MYRANKS_P[[#This Row],[PLAYERID]],PLAYERIDMAP2[],COLUMN(PLAYERIDMAP2[FIRSTNAME]),FALSE)</f>
        <v>Kyle</v>
      </c>
      <c r="D516" s="14" t="str">
        <f>MYRANKS_P[[#This Row],[FNAME]]&amp;" "&amp;MYRANKS_P[[#This Row],[LNAME]]</f>
        <v>Kyle Drabek</v>
      </c>
      <c r="E516" s="14" t="str">
        <f>VLOOKUP(MYRANKS_P[[#This Row],[PLAYERID]],PLAYERIDMAP2[],COLUMN(PLAYERIDMAP2[TEAM]),FALSE)</f>
        <v>TOR</v>
      </c>
      <c r="F516" s="14" t="str">
        <f>VLOOKUP(MYRANKS_P[[#This Row],[PLAYERID]],PLAYERIDMAP2[],COLUMN(PLAYERIDMAP2[POS]),FALSE)</f>
        <v>P</v>
      </c>
      <c r="G516" s="14">
        <f>IFERROR(VALUE(VLOOKUP(MYRANKS_P[[#This Row],[PLAYERID]],PLAYERIDMAP2[],COLUMN(PLAYERIDMAP2[IDFANGRAPHS]),FALSE)),VLOOKUP(MYRANKS_P[[#This Row],[PLAYERID]],PLAYERIDMAP2[],COLUMN(PLAYERIDMAP2[IDFANGRAPHS]),FALSE))</f>
        <v>4359</v>
      </c>
      <c r="H516" s="23">
        <f>IFERROR(VLOOKUP(MYRANKS_P[[#This Row],[IDFANGRAPHS]],STEAMER_P[],COLUMN(STEAMER_P[W]),FALSE),0)</f>
        <v>0</v>
      </c>
      <c r="I516" s="23">
        <f>IFERROR(VLOOKUP(MYRANKS_P[[#This Row],[IDFANGRAPHS]],STEAMER_P[],COLUMN(STEAMER_P[L]),FALSE),0)</f>
        <v>0</v>
      </c>
      <c r="J516" s="23">
        <f>IFERROR(VLOOKUP(MYRANKS_P[[#This Row],[IDFANGRAPHS]],STEAMER_P[],COLUMN(STEAMER_P[SV]),FALSE),0)</f>
        <v>0</v>
      </c>
      <c r="K516" s="23">
        <f>IFERROR(VLOOKUP(MYRANKS_P[[#This Row],[IDFANGRAPHS]],STEAMER_P[],COLUMN(STEAMER_P[IP]),FALSE),0)</f>
        <v>1</v>
      </c>
      <c r="L516" s="23">
        <f>IFERROR(VLOOKUP(MYRANKS_P[[#This Row],[IDFANGRAPHS]],STEAMER_P[],COLUMN(STEAMER_P[H]),FALSE),0)</f>
        <v>1</v>
      </c>
      <c r="M516" s="23">
        <f>IFERROR(VLOOKUP(MYRANKS_P[[#This Row],[IDFANGRAPHS]],STEAMER_P[],COLUMN(STEAMER_P[ER]),FALSE),0)</f>
        <v>1</v>
      </c>
      <c r="N516" s="23">
        <f>IFERROR(VLOOKUP(MYRANKS_P[[#This Row],[IDFANGRAPHS]],STEAMER_P[],COLUMN(STEAMER_P[HR]),FALSE),0)</f>
        <v>0</v>
      </c>
      <c r="O516" s="23">
        <f>IFERROR(VLOOKUP(MYRANKS_P[[#This Row],[IDFANGRAPHS]],STEAMER_P[],COLUMN(STEAMER_P[SO]),FALSE),0)</f>
        <v>1</v>
      </c>
      <c r="P516" s="23">
        <f>IFERROR(VLOOKUP(MYRANKS_P[[#This Row],[IDFANGRAPHS]],STEAMER_P[],COLUMN(STEAMER_P[BB]),FALSE),0)</f>
        <v>0</v>
      </c>
      <c r="Q516" s="62">
        <f>IFERROR((MYRANKS_P[[#This Row],[ER]]*9)/MYRANKS_P[[#This Row],[IP]],0)</f>
        <v>9</v>
      </c>
      <c r="R516" s="62">
        <f>IFERROR((MYRANKS_P[[#This Row],[BB]]+MYRANKS_P[[#This Row],[H]])/MYRANKS_P[[#This Row],[IP]],0)</f>
        <v>1</v>
      </c>
      <c r="S516" s="56">
        <f>MYRANKS_P[[#This Row],[W]]*P_PTS_W+MYRANKS_P[[#This Row],[L]]*P_PTS_L+MYRANKS_P[[#This Row],[IP]]*P_PTS_IP+MYRANKS_P[[#This Row],[SO]]*P_PTS_K+MYRANKS_P[[#This Row],[BB]]*P_PTS_BB+MYRANKS_P[[#This Row],[H]]*P_PTS_HA+MYRANKS_P[[#This Row],[SV]]*P_PTS_SV+MYRANKS_P[[#This Row],[HR]]*P_PTS_HRA+MYRANKS_P[[#This Row],[ER]]*P_PTS_ER</f>
        <v>0</v>
      </c>
      <c r="T516" s="56">
        <f>VLOOKUP(MYRANKS_P[[#This Row],[POS]],REPLACEMENT_LEVEL[],3,FALSE)</f>
        <v>0</v>
      </c>
      <c r="U516" s="56">
        <f>MYRANKS_P[[#This Row],[PROJ PTS]]-MYRANKS_P[[#This Row],[REPL LEVEL]]</f>
        <v>0</v>
      </c>
      <c r="V516" s="55">
        <f>RANK(MYRANKS_P[[#This Row],[POINTS OVER REPL]],MYRANKS_P[POINTS OVER REPL])</f>
        <v>1</v>
      </c>
      <c r="W516" s="56">
        <f>IF(MYRANKS_P[[#This Row],[RANK]]&lt;=TOTAL_PITCHERS_DRAFTED,MYRANKS_P[[#This Row],[POINTS OVER REPL]],0)</f>
        <v>0</v>
      </c>
      <c r="X516" s="58">
        <f>MYRANKS_P[[#This Row],[POINTS OVER REPL]]*DOLLAR_VALUE_PER_POINT+1</f>
        <v>1</v>
      </c>
      <c r="Y516" s="58"/>
      <c r="Z516" s="56">
        <f>IF(AND(MYRANKS_P[[#This Row],[RANK]]&lt;=(TOTAL_PITCHERS_DRAFTED-PITCHERS_BELOW_REPL_DRAFTED),MYRANKS_P[[#This Row],[$ACTUAL]]=""),MYRANKS_P[[#This Row],[POINTS OVER REPL]],0)</f>
        <v>0</v>
      </c>
      <c r="AA516" s="63">
        <f>IF(MYRANKS_P[[#This Row],[$ACTUAL]]="",MYRANKS_P[[#This Row],[POINTS OVER REPL]]*REMAINING_DOLLAR_VALUE_PER_POINT+1,0)</f>
        <v>1</v>
      </c>
    </row>
    <row r="517" spans="1:27" x14ac:dyDescent="0.25">
      <c r="A517" s="89" t="s">
        <v>15875</v>
      </c>
      <c r="B517" s="90" t="str">
        <f>VLOOKUP(MYRANKS_P[[#This Row],[PLAYERID]],PLAYERIDMAP2[],COLUMN(PLAYERIDMAP2[LASTNAME]),FALSE)</f>
        <v>White</v>
      </c>
      <c r="C517" s="90" t="str">
        <f>VLOOKUP(MYRANKS_P[[#This Row],[PLAYERID]],PLAYERIDMAP2[],COLUMN(PLAYERIDMAP2[FIRSTNAME]),FALSE)</f>
        <v>Alex</v>
      </c>
      <c r="D517" s="90" t="str">
        <f>MYRANKS_P[[#This Row],[FNAME]]&amp;" "&amp;MYRANKS_P[[#This Row],[LNAME]]</f>
        <v>Alex White</v>
      </c>
      <c r="E517" s="90" t="str">
        <f>VLOOKUP(MYRANKS_P[[#This Row],[PLAYERID]],PLAYERIDMAP2[],COLUMN(PLAYERIDMAP2[TEAM]),FALSE)</f>
        <v>HOU</v>
      </c>
      <c r="F517" s="90" t="str">
        <f>VLOOKUP(MYRANKS_P[[#This Row],[PLAYERID]],PLAYERIDMAP2[],COLUMN(PLAYERIDMAP2[POS]),FALSE)</f>
        <v>P</v>
      </c>
      <c r="G517" s="90">
        <f>IFERROR(VALUE(VLOOKUP(MYRANKS_P[[#This Row],[PLAYERID]],PLAYERIDMAP2[],COLUMN(PLAYERIDMAP2[IDFANGRAPHS]),FALSE)),VLOOKUP(MYRANKS_P[[#This Row],[PLAYERID]],PLAYERIDMAP2[],COLUMN(PLAYERIDMAP2[IDFANGRAPHS]),FALSE))</f>
        <v>10054</v>
      </c>
      <c r="H517" s="23">
        <f>IFERROR(VLOOKUP(MYRANKS_P[[#This Row],[IDFANGRAPHS]],STEAMER_P[],COLUMN(STEAMER_P[W]),FALSE),0)</f>
        <v>0</v>
      </c>
      <c r="I517" s="23">
        <f>IFERROR(VLOOKUP(MYRANKS_P[[#This Row],[IDFANGRAPHS]],STEAMER_P[],COLUMN(STEAMER_P[L]),FALSE),0)</f>
        <v>0</v>
      </c>
      <c r="J517" s="23">
        <f>IFERROR(VLOOKUP(MYRANKS_P[[#This Row],[IDFANGRAPHS]],STEAMER_P[],COLUMN(STEAMER_P[SV]),FALSE),0)</f>
        <v>0</v>
      </c>
      <c r="K517" s="23">
        <f>IFERROR(VLOOKUP(MYRANKS_P[[#This Row],[IDFANGRAPHS]],STEAMER_P[],COLUMN(STEAMER_P[IP]),FALSE),0)</f>
        <v>1</v>
      </c>
      <c r="L517" s="23">
        <f>IFERROR(VLOOKUP(MYRANKS_P[[#This Row],[IDFANGRAPHS]],STEAMER_P[],COLUMN(STEAMER_P[H]),FALSE),0)</f>
        <v>1</v>
      </c>
      <c r="M517" s="23">
        <f>IFERROR(VLOOKUP(MYRANKS_P[[#This Row],[IDFANGRAPHS]],STEAMER_P[],COLUMN(STEAMER_P[ER]),FALSE),0)</f>
        <v>1</v>
      </c>
      <c r="N517" s="23">
        <f>IFERROR(VLOOKUP(MYRANKS_P[[#This Row],[IDFANGRAPHS]],STEAMER_P[],COLUMN(STEAMER_P[HR]),FALSE),0)</f>
        <v>0</v>
      </c>
      <c r="O517" s="23">
        <f>IFERROR(VLOOKUP(MYRANKS_P[[#This Row],[IDFANGRAPHS]],STEAMER_P[],COLUMN(STEAMER_P[SO]),FALSE),0)</f>
        <v>1</v>
      </c>
      <c r="P517" s="23">
        <f>IFERROR(VLOOKUP(MYRANKS_P[[#This Row],[IDFANGRAPHS]],STEAMER_P[],COLUMN(STEAMER_P[BB]),FALSE),0)</f>
        <v>0</v>
      </c>
      <c r="Q517" s="75">
        <f>IFERROR((MYRANKS_P[[#This Row],[ER]]*9)/MYRANKS_P[[#This Row],[IP]],0)</f>
        <v>9</v>
      </c>
      <c r="R517" s="75">
        <f>IFERROR((MYRANKS_P[[#This Row],[BB]]+MYRANKS_P[[#This Row],[H]])/MYRANKS_P[[#This Row],[IP]],0)</f>
        <v>1</v>
      </c>
      <c r="S517" s="74">
        <f>MYRANKS_P[[#This Row],[W]]*P_PTS_W+MYRANKS_P[[#This Row],[L]]*P_PTS_L+MYRANKS_P[[#This Row],[IP]]*P_PTS_IP+MYRANKS_P[[#This Row],[SO]]*P_PTS_K+MYRANKS_P[[#This Row],[BB]]*P_PTS_BB+MYRANKS_P[[#This Row],[H]]*P_PTS_HA+MYRANKS_P[[#This Row],[SV]]*P_PTS_SV+MYRANKS_P[[#This Row],[HR]]*P_PTS_HRA+MYRANKS_P[[#This Row],[ER]]*P_PTS_ER</f>
        <v>0</v>
      </c>
      <c r="T517" s="74">
        <f>VLOOKUP(MYRANKS_P[[#This Row],[POS]],REPLACEMENT_LEVEL[],3,FALSE)</f>
        <v>0</v>
      </c>
      <c r="U517" s="74">
        <f>MYRANKS_P[[#This Row],[PROJ PTS]]-MYRANKS_P[[#This Row],[REPL LEVEL]]</f>
        <v>0</v>
      </c>
      <c r="V517" s="73">
        <f>RANK(MYRANKS_P[[#This Row],[POINTS OVER REPL]],MYRANKS_P[POINTS OVER REPL])</f>
        <v>1</v>
      </c>
      <c r="W517" s="74">
        <f>IF(MYRANKS_P[[#This Row],[RANK]]&lt;=TOTAL_PITCHERS_DRAFTED,MYRANKS_P[[#This Row],[POINTS OVER REPL]],0)</f>
        <v>0</v>
      </c>
      <c r="X517" s="76">
        <f>MYRANKS_P[[#This Row],[POINTS OVER REPL]]*DOLLAR_VALUE_PER_POINT+1</f>
        <v>1</v>
      </c>
      <c r="Y517" s="76"/>
      <c r="Z517" s="74">
        <f>IF(AND(MYRANKS_P[[#This Row],[RANK]]&lt;=(TOTAL_PITCHERS_DRAFTED-PITCHERS_BELOW_REPL_DRAFTED),MYRANKS_P[[#This Row],[$ACTUAL]]=""),MYRANKS_P[[#This Row],[POINTS OVER REPL]],0)</f>
        <v>0</v>
      </c>
      <c r="AA517" s="77">
        <f>IF(MYRANKS_P[[#This Row],[$ACTUAL]]="",MYRANKS_P[[#This Row],[POINTS OVER REPL]]*REMAINING_DOLLAR_VALUE_PER_POINT+1,0)</f>
        <v>1</v>
      </c>
    </row>
    <row r="518" spans="1:27" x14ac:dyDescent="0.25">
      <c r="A518" s="2" t="s">
        <v>12669</v>
      </c>
      <c r="B518" s="14" t="str">
        <f>VLOOKUP(MYRANKS_P[[#This Row],[PLAYERID]],PLAYERIDMAP2[],COLUMN(PLAYERIDMAP2[LASTNAME]),FALSE)</f>
        <v>Germen</v>
      </c>
      <c r="C518" s="14" t="str">
        <f>VLOOKUP(MYRANKS_P[[#This Row],[PLAYERID]],PLAYERIDMAP2[],COLUMN(PLAYERIDMAP2[FIRSTNAME]),FALSE)</f>
        <v>Gonzalez</v>
      </c>
      <c r="D518" s="14" t="str">
        <f>MYRANKS_P[[#This Row],[FNAME]]&amp;" "&amp;MYRANKS_P[[#This Row],[LNAME]]</f>
        <v>Gonzalez Germen</v>
      </c>
      <c r="E518" s="14" t="str">
        <f>VLOOKUP(MYRANKS_P[[#This Row],[PLAYERID]],PLAYERIDMAP2[],COLUMN(PLAYERIDMAP2[TEAM]),FALSE)</f>
        <v>CHC</v>
      </c>
      <c r="F518" s="14" t="str">
        <f>VLOOKUP(MYRANKS_P[[#This Row],[PLAYERID]],PLAYERIDMAP2[],COLUMN(PLAYERIDMAP2[POS]),FALSE)</f>
        <v>P</v>
      </c>
      <c r="G518" s="14">
        <f>IFERROR(VALUE(VLOOKUP(MYRANKS_P[[#This Row],[PLAYERID]],PLAYERIDMAP2[],COLUMN(PLAYERIDMAP2[IDFANGRAPHS]),FALSE)),VLOOKUP(MYRANKS_P[[#This Row],[PLAYERID]],PLAYERIDMAP2[],COLUMN(PLAYERIDMAP2[IDFANGRAPHS]),FALSE))</f>
        <v>5876</v>
      </c>
      <c r="H518" s="23">
        <f>IFERROR(VLOOKUP(MYRANKS_P[[#This Row],[IDFANGRAPHS]],STEAMER_P[],COLUMN(STEAMER_P[W]),FALSE),0)</f>
        <v>0</v>
      </c>
      <c r="I518" s="23">
        <f>IFERROR(VLOOKUP(MYRANKS_P[[#This Row],[IDFANGRAPHS]],STEAMER_P[],COLUMN(STEAMER_P[L]),FALSE),0)</f>
        <v>0</v>
      </c>
      <c r="J518" s="23">
        <f>IFERROR(VLOOKUP(MYRANKS_P[[#This Row],[IDFANGRAPHS]],STEAMER_P[],COLUMN(STEAMER_P[SV]),FALSE),0)</f>
        <v>0</v>
      </c>
      <c r="K518" s="23">
        <f>IFERROR(VLOOKUP(MYRANKS_P[[#This Row],[IDFANGRAPHS]],STEAMER_P[],COLUMN(STEAMER_P[IP]),FALSE),0)</f>
        <v>1</v>
      </c>
      <c r="L518" s="23">
        <f>IFERROR(VLOOKUP(MYRANKS_P[[#This Row],[IDFANGRAPHS]],STEAMER_P[],COLUMN(STEAMER_P[H]),FALSE),0)</f>
        <v>1</v>
      </c>
      <c r="M518" s="23">
        <f>IFERROR(VLOOKUP(MYRANKS_P[[#This Row],[IDFANGRAPHS]],STEAMER_P[],COLUMN(STEAMER_P[ER]),FALSE),0)</f>
        <v>1</v>
      </c>
      <c r="N518" s="23">
        <f>IFERROR(VLOOKUP(MYRANKS_P[[#This Row],[IDFANGRAPHS]],STEAMER_P[],COLUMN(STEAMER_P[HR]),FALSE),0)</f>
        <v>0</v>
      </c>
      <c r="O518" s="23">
        <f>IFERROR(VLOOKUP(MYRANKS_P[[#This Row],[IDFANGRAPHS]],STEAMER_P[],COLUMN(STEAMER_P[SO]),FALSE),0)</f>
        <v>1</v>
      </c>
      <c r="P518" s="23">
        <f>IFERROR(VLOOKUP(MYRANKS_P[[#This Row],[IDFANGRAPHS]],STEAMER_P[],COLUMN(STEAMER_P[BB]),FALSE),0)</f>
        <v>0</v>
      </c>
      <c r="Q518" s="21">
        <f>IFERROR((MYRANKS_P[[#This Row],[ER]]*9)/MYRANKS_P[[#This Row],[IP]],0)</f>
        <v>9</v>
      </c>
      <c r="R518" s="21">
        <f>IFERROR((MYRANKS_P[[#This Row],[BB]]+MYRANKS_P[[#This Row],[H]])/MYRANKS_P[[#This Row],[IP]],0)</f>
        <v>1</v>
      </c>
      <c r="S518" s="23">
        <f>MYRANKS_P[[#This Row],[W]]*P_PTS_W+MYRANKS_P[[#This Row],[L]]*P_PTS_L+MYRANKS_P[[#This Row],[IP]]*P_PTS_IP+MYRANKS_P[[#This Row],[SO]]*P_PTS_K+MYRANKS_P[[#This Row],[BB]]*P_PTS_BB+MYRANKS_P[[#This Row],[H]]*P_PTS_HA+MYRANKS_P[[#This Row],[SV]]*P_PTS_SV+MYRANKS_P[[#This Row],[HR]]*P_PTS_HRA+MYRANKS_P[[#This Row],[ER]]*P_PTS_ER</f>
        <v>0</v>
      </c>
      <c r="T518" s="23">
        <f>VLOOKUP(MYRANKS_P[[#This Row],[POS]],REPLACEMENT_LEVEL[],3,FALSE)</f>
        <v>0</v>
      </c>
      <c r="U518" s="23">
        <f>MYRANKS_P[[#This Row],[PROJ PTS]]-MYRANKS_P[[#This Row],[REPL LEVEL]]</f>
        <v>0</v>
      </c>
      <c r="V518" s="30">
        <f>RANK(MYRANKS_P[[#This Row],[POINTS OVER REPL]],MYRANKS_P[POINTS OVER REPL])</f>
        <v>1</v>
      </c>
      <c r="W518" s="29">
        <f>IF(MYRANKS_P[[#This Row],[RANK]]&lt;=TOTAL_PITCHERS_DRAFTED,MYRANKS_P[[#This Row],[POINTS OVER REPL]],0)</f>
        <v>0</v>
      </c>
      <c r="X518" s="35">
        <f>MYRANKS_P[[#This Row],[POINTS OVER REPL]]*DOLLAR_VALUE_PER_POINT+1</f>
        <v>1</v>
      </c>
      <c r="Y518" s="35"/>
      <c r="Z518" s="29">
        <f>IF(AND(MYRANKS_P[[#This Row],[RANK]]&lt;=(TOTAL_PITCHERS_DRAFTED-PITCHERS_BELOW_REPL_DRAFTED),MYRANKS_P[[#This Row],[$ACTUAL]]=""),MYRANKS_P[[#This Row],[POINTS OVER REPL]],0)</f>
        <v>0</v>
      </c>
      <c r="AA518" s="40">
        <f>IF(MYRANKS_P[[#This Row],[$ACTUAL]]="",MYRANKS_P[[#This Row],[POINTS OVER REPL]]*REMAINING_DOLLAR_VALUE_PER_POINT+1,0)</f>
        <v>1</v>
      </c>
    </row>
    <row r="519" spans="1:27" x14ac:dyDescent="0.25">
      <c r="A519" s="2" t="s">
        <v>14405</v>
      </c>
      <c r="B519" s="14" t="str">
        <f>VLOOKUP(MYRANKS_P[[#This Row],[PLAYERID]],PLAYERIDMAP2[],COLUMN(PLAYERIDMAP2[LASTNAME]),FALSE)</f>
        <v>Oviedo</v>
      </c>
      <c r="C519" s="14" t="str">
        <f>VLOOKUP(MYRANKS_P[[#This Row],[PLAYERID]],PLAYERIDMAP2[],COLUMN(PLAYERIDMAP2[FIRSTNAME]),FALSE)</f>
        <v>Juan</v>
      </c>
      <c r="D519" s="14" t="str">
        <f>MYRANKS_P[[#This Row],[FNAME]]&amp;" "&amp;MYRANKS_P[[#This Row],[LNAME]]</f>
        <v>Juan Oviedo</v>
      </c>
      <c r="E519" s="14" t="str">
        <f>VLOOKUP(MYRANKS_P[[#This Row],[PLAYERID]],PLAYERIDMAP2[],COLUMN(PLAYERIDMAP2[TEAM]),FALSE)</f>
        <v>N/A</v>
      </c>
      <c r="F519" s="14" t="str">
        <f>VLOOKUP(MYRANKS_P[[#This Row],[PLAYERID]],PLAYERIDMAP2[],COLUMN(PLAYERIDMAP2[POS]),FALSE)</f>
        <v>P</v>
      </c>
      <c r="G519" s="14">
        <f>IFERROR(VALUE(VLOOKUP(MYRANKS_P[[#This Row],[PLAYERID]],PLAYERIDMAP2[],COLUMN(PLAYERIDMAP2[IDFANGRAPHS]),FALSE)),VLOOKUP(MYRANKS_P[[#This Row],[PLAYERID]],PLAYERIDMAP2[],COLUMN(PLAYERIDMAP2[IDFANGRAPHS]),FALSE))</f>
        <v>2886</v>
      </c>
      <c r="H519" s="23">
        <f>IFERROR(VLOOKUP(MYRANKS_P[[#This Row],[IDFANGRAPHS]],STEAMER_P[],COLUMN(STEAMER_P[W]),FALSE),0)</f>
        <v>0</v>
      </c>
      <c r="I519" s="23">
        <f>IFERROR(VLOOKUP(MYRANKS_P[[#This Row],[IDFANGRAPHS]],STEAMER_P[],COLUMN(STEAMER_P[L]),FALSE),0)</f>
        <v>0</v>
      </c>
      <c r="J519" s="23">
        <f>IFERROR(VLOOKUP(MYRANKS_P[[#This Row],[IDFANGRAPHS]],STEAMER_P[],COLUMN(STEAMER_P[SV]),FALSE),0)</f>
        <v>0</v>
      </c>
      <c r="K519" s="23">
        <f>IFERROR(VLOOKUP(MYRANKS_P[[#This Row],[IDFANGRAPHS]],STEAMER_P[],COLUMN(STEAMER_P[IP]),FALSE),0)</f>
        <v>1</v>
      </c>
      <c r="L519" s="23">
        <f>IFERROR(VLOOKUP(MYRANKS_P[[#This Row],[IDFANGRAPHS]],STEAMER_P[],COLUMN(STEAMER_P[H]),FALSE),0)</f>
        <v>1</v>
      </c>
      <c r="M519" s="23">
        <f>IFERROR(VLOOKUP(MYRANKS_P[[#This Row],[IDFANGRAPHS]],STEAMER_P[],COLUMN(STEAMER_P[ER]),FALSE),0)</f>
        <v>0</v>
      </c>
      <c r="N519" s="23">
        <f>IFERROR(VLOOKUP(MYRANKS_P[[#This Row],[IDFANGRAPHS]],STEAMER_P[],COLUMN(STEAMER_P[HR]),FALSE),0)</f>
        <v>0</v>
      </c>
      <c r="O519" s="23">
        <f>IFERROR(VLOOKUP(MYRANKS_P[[#This Row],[IDFANGRAPHS]],STEAMER_P[],COLUMN(STEAMER_P[SO]),FALSE),0)</f>
        <v>1</v>
      </c>
      <c r="P519" s="23">
        <f>IFERROR(VLOOKUP(MYRANKS_P[[#This Row],[IDFANGRAPHS]],STEAMER_P[],COLUMN(STEAMER_P[BB]),FALSE),0)</f>
        <v>0</v>
      </c>
      <c r="Q519" s="21">
        <f>IFERROR((MYRANKS_P[[#This Row],[ER]]*9)/MYRANKS_P[[#This Row],[IP]],0)</f>
        <v>0</v>
      </c>
      <c r="R519" s="21">
        <f>IFERROR((MYRANKS_P[[#This Row],[BB]]+MYRANKS_P[[#This Row],[H]])/MYRANKS_P[[#This Row],[IP]],0)</f>
        <v>1</v>
      </c>
      <c r="S519" s="23">
        <f>MYRANKS_P[[#This Row],[W]]*P_PTS_W+MYRANKS_P[[#This Row],[L]]*P_PTS_L+MYRANKS_P[[#This Row],[IP]]*P_PTS_IP+MYRANKS_P[[#This Row],[SO]]*P_PTS_K+MYRANKS_P[[#This Row],[BB]]*P_PTS_BB+MYRANKS_P[[#This Row],[H]]*P_PTS_HA+MYRANKS_P[[#This Row],[SV]]*P_PTS_SV+MYRANKS_P[[#This Row],[HR]]*P_PTS_HRA+MYRANKS_P[[#This Row],[ER]]*P_PTS_ER</f>
        <v>0</v>
      </c>
      <c r="T519" s="23">
        <f>VLOOKUP(MYRANKS_P[[#This Row],[POS]],REPLACEMENT_LEVEL[],3,FALSE)</f>
        <v>0</v>
      </c>
      <c r="U519" s="23">
        <f>MYRANKS_P[[#This Row],[PROJ PTS]]-MYRANKS_P[[#This Row],[REPL LEVEL]]</f>
        <v>0</v>
      </c>
      <c r="V519" s="30">
        <f>RANK(MYRANKS_P[[#This Row],[POINTS OVER REPL]],MYRANKS_P[POINTS OVER REPL])</f>
        <v>1</v>
      </c>
      <c r="W519" s="29">
        <f>IF(MYRANKS_P[[#This Row],[RANK]]&lt;=TOTAL_PITCHERS_DRAFTED,MYRANKS_P[[#This Row],[POINTS OVER REPL]],0)</f>
        <v>0</v>
      </c>
      <c r="X519" s="35">
        <f>MYRANKS_P[[#This Row],[POINTS OVER REPL]]*DOLLAR_VALUE_PER_POINT+1</f>
        <v>1</v>
      </c>
      <c r="Y519" s="35"/>
      <c r="Z519" s="29">
        <f>IF(AND(MYRANKS_P[[#This Row],[RANK]]&lt;=(TOTAL_PITCHERS_DRAFTED-PITCHERS_BELOW_REPL_DRAFTED),MYRANKS_P[[#This Row],[$ACTUAL]]=""),MYRANKS_P[[#This Row],[POINTS OVER REPL]],0)</f>
        <v>0</v>
      </c>
      <c r="AA519" s="40">
        <f>IF(MYRANKS_P[[#This Row],[$ACTUAL]]="",MYRANKS_P[[#This Row],[POINTS OVER REPL]]*REMAINING_DOLLAR_VALUE_PER_POINT+1,0)</f>
        <v>1</v>
      </c>
    </row>
    <row r="520" spans="1:27" x14ac:dyDescent="0.25">
      <c r="A520" s="2" t="s">
        <v>14615</v>
      </c>
      <c r="B520" s="14" t="str">
        <f>VLOOKUP(MYRANKS_P[[#This Row],[PLAYERID]],PLAYERIDMAP2[],COLUMN(PLAYERIDMAP2[LASTNAME]),FALSE)</f>
        <v>Pettibone</v>
      </c>
      <c r="C520" s="14" t="str">
        <f>VLOOKUP(MYRANKS_P[[#This Row],[PLAYERID]],PLAYERIDMAP2[],COLUMN(PLAYERIDMAP2[FIRSTNAME]),FALSE)</f>
        <v>Jonathan</v>
      </c>
      <c r="D520" s="14" t="str">
        <f>MYRANKS_P[[#This Row],[FNAME]]&amp;" "&amp;MYRANKS_P[[#This Row],[LNAME]]</f>
        <v>Jonathan Pettibone</v>
      </c>
      <c r="E520" s="14" t="str">
        <f>VLOOKUP(MYRANKS_P[[#This Row],[PLAYERID]],PLAYERIDMAP2[],COLUMN(PLAYERIDMAP2[TEAM]),FALSE)</f>
        <v>PHI</v>
      </c>
      <c r="F520" s="14" t="str">
        <f>VLOOKUP(MYRANKS_P[[#This Row],[PLAYERID]],PLAYERIDMAP2[],COLUMN(PLAYERIDMAP2[POS]),FALSE)</f>
        <v>P</v>
      </c>
      <c r="G520" s="14">
        <f>IFERROR(VALUE(VLOOKUP(MYRANKS_P[[#This Row],[PLAYERID]],PLAYERIDMAP2[],COLUMN(PLAYERIDMAP2[IDFANGRAPHS]),FALSE)),VLOOKUP(MYRANKS_P[[#This Row],[PLAYERID]],PLAYERIDMAP2[],COLUMN(PLAYERIDMAP2[IDFANGRAPHS]),FALSE))</f>
        <v>7106</v>
      </c>
      <c r="H520" s="23">
        <f>IFERROR(VLOOKUP(MYRANKS_P[[#This Row],[IDFANGRAPHS]],STEAMER_P[],COLUMN(STEAMER_P[W]),FALSE),0)</f>
        <v>0</v>
      </c>
      <c r="I520" s="23">
        <f>IFERROR(VLOOKUP(MYRANKS_P[[#This Row],[IDFANGRAPHS]],STEAMER_P[],COLUMN(STEAMER_P[L]),FALSE),0)</f>
        <v>0</v>
      </c>
      <c r="J520" s="23">
        <f>IFERROR(VLOOKUP(MYRANKS_P[[#This Row],[IDFANGRAPHS]],STEAMER_P[],COLUMN(STEAMER_P[SV]),FALSE),0)</f>
        <v>0</v>
      </c>
      <c r="K520" s="23">
        <f>IFERROR(VLOOKUP(MYRANKS_P[[#This Row],[IDFANGRAPHS]],STEAMER_P[],COLUMN(STEAMER_P[IP]),FALSE),0)</f>
        <v>1</v>
      </c>
      <c r="L520" s="23">
        <f>IFERROR(VLOOKUP(MYRANKS_P[[#This Row],[IDFANGRAPHS]],STEAMER_P[],COLUMN(STEAMER_P[H]),FALSE),0)</f>
        <v>1</v>
      </c>
      <c r="M520" s="23">
        <f>IFERROR(VLOOKUP(MYRANKS_P[[#This Row],[IDFANGRAPHS]],STEAMER_P[],COLUMN(STEAMER_P[ER]),FALSE),0)</f>
        <v>0</v>
      </c>
      <c r="N520" s="23">
        <f>IFERROR(VLOOKUP(MYRANKS_P[[#This Row],[IDFANGRAPHS]],STEAMER_P[],COLUMN(STEAMER_P[HR]),FALSE),0)</f>
        <v>0</v>
      </c>
      <c r="O520" s="23">
        <f>IFERROR(VLOOKUP(MYRANKS_P[[#This Row],[IDFANGRAPHS]],STEAMER_P[],COLUMN(STEAMER_P[SO]),FALSE),0)</f>
        <v>1</v>
      </c>
      <c r="P520" s="23">
        <f>IFERROR(VLOOKUP(MYRANKS_P[[#This Row],[IDFANGRAPHS]],STEAMER_P[],COLUMN(STEAMER_P[BB]),FALSE),0)</f>
        <v>0</v>
      </c>
      <c r="Q520" s="21">
        <f>IFERROR((MYRANKS_P[[#This Row],[ER]]*9)/MYRANKS_P[[#This Row],[IP]],0)</f>
        <v>0</v>
      </c>
      <c r="R520" s="21">
        <f>IFERROR((MYRANKS_P[[#This Row],[BB]]+MYRANKS_P[[#This Row],[H]])/MYRANKS_P[[#This Row],[IP]],0)</f>
        <v>1</v>
      </c>
      <c r="S520" s="23">
        <f>MYRANKS_P[[#This Row],[W]]*P_PTS_W+MYRANKS_P[[#This Row],[L]]*P_PTS_L+MYRANKS_P[[#This Row],[IP]]*P_PTS_IP+MYRANKS_P[[#This Row],[SO]]*P_PTS_K+MYRANKS_P[[#This Row],[BB]]*P_PTS_BB+MYRANKS_P[[#This Row],[H]]*P_PTS_HA+MYRANKS_P[[#This Row],[SV]]*P_PTS_SV+MYRANKS_P[[#This Row],[HR]]*P_PTS_HRA+MYRANKS_P[[#This Row],[ER]]*P_PTS_ER</f>
        <v>0</v>
      </c>
      <c r="T520" s="23">
        <f>VLOOKUP(MYRANKS_P[[#This Row],[POS]],REPLACEMENT_LEVEL[],3,FALSE)</f>
        <v>0</v>
      </c>
      <c r="U520" s="23">
        <f>MYRANKS_P[[#This Row],[PROJ PTS]]-MYRANKS_P[[#This Row],[REPL LEVEL]]</f>
        <v>0</v>
      </c>
      <c r="V520" s="30">
        <f>RANK(MYRANKS_P[[#This Row],[POINTS OVER REPL]],MYRANKS_P[POINTS OVER REPL])</f>
        <v>1</v>
      </c>
      <c r="W520" s="29">
        <f>IF(MYRANKS_P[[#This Row],[RANK]]&lt;=TOTAL_PITCHERS_DRAFTED,MYRANKS_P[[#This Row],[POINTS OVER REPL]],0)</f>
        <v>0</v>
      </c>
      <c r="X520" s="35">
        <f>MYRANKS_P[[#This Row],[POINTS OVER REPL]]*DOLLAR_VALUE_PER_POINT+1</f>
        <v>1</v>
      </c>
      <c r="Y520" s="35"/>
      <c r="Z520" s="29">
        <f>IF(AND(MYRANKS_P[[#This Row],[RANK]]&lt;=(TOTAL_PITCHERS_DRAFTED-PITCHERS_BELOW_REPL_DRAFTED),MYRANKS_P[[#This Row],[$ACTUAL]]=""),MYRANKS_P[[#This Row],[POINTS OVER REPL]],0)</f>
        <v>0</v>
      </c>
      <c r="AA520" s="40">
        <f>IF(MYRANKS_P[[#This Row],[$ACTUAL]]="",MYRANKS_P[[#This Row],[POINTS OVER REPL]]*REMAINING_DOLLAR_VALUE_PER_POINT+1,0)</f>
        <v>1</v>
      </c>
    </row>
    <row r="521" spans="1:27" x14ac:dyDescent="0.25">
      <c r="A521" s="2" t="s">
        <v>11273</v>
      </c>
      <c r="B521" s="14" t="str">
        <f>VLOOKUP(MYRANKS_P[[#This Row],[PLAYERID]],PLAYERIDMAP2[],COLUMN(PLAYERIDMAP2[LASTNAME]),FALSE)</f>
        <v>Barnes</v>
      </c>
      <c r="C521" s="14" t="str">
        <f>VLOOKUP(MYRANKS_P[[#This Row],[PLAYERID]],PLAYERIDMAP2[],COLUMN(PLAYERIDMAP2[FIRSTNAME]),FALSE)</f>
        <v>Scott</v>
      </c>
      <c r="D521" s="14" t="str">
        <f>MYRANKS_P[[#This Row],[FNAME]]&amp;" "&amp;MYRANKS_P[[#This Row],[LNAME]]</f>
        <v>Scott Barnes</v>
      </c>
      <c r="E521" s="14" t="str">
        <f>VLOOKUP(MYRANKS_P[[#This Row],[PLAYERID]],PLAYERIDMAP2[],COLUMN(PLAYERIDMAP2[TEAM]),FALSE)</f>
        <v>TEX</v>
      </c>
      <c r="F521" s="14" t="str">
        <f>VLOOKUP(MYRANKS_P[[#This Row],[PLAYERID]],PLAYERIDMAP2[],COLUMN(PLAYERIDMAP2[POS]),FALSE)</f>
        <v>P</v>
      </c>
      <c r="G521" s="14">
        <f>IFERROR(VALUE(VLOOKUP(MYRANKS_P[[#This Row],[PLAYERID]],PLAYERIDMAP2[],COLUMN(PLAYERIDMAP2[IDFANGRAPHS]),FALSE)),VLOOKUP(MYRANKS_P[[#This Row],[PLAYERID]],PLAYERIDMAP2[],COLUMN(PLAYERIDMAP2[IDFANGRAPHS]),FALSE))</f>
        <v>8718</v>
      </c>
      <c r="H521" s="23">
        <f>IFERROR(VLOOKUP(MYRANKS_P[[#This Row],[IDFANGRAPHS]],STEAMER_P[],COLUMN(STEAMER_P[W]),FALSE),0)</f>
        <v>0</v>
      </c>
      <c r="I521" s="23">
        <f>IFERROR(VLOOKUP(MYRANKS_P[[#This Row],[IDFANGRAPHS]],STEAMER_P[],COLUMN(STEAMER_P[L]),FALSE),0)</f>
        <v>0</v>
      </c>
      <c r="J521" s="23">
        <f>IFERROR(VLOOKUP(MYRANKS_P[[#This Row],[IDFANGRAPHS]],STEAMER_P[],COLUMN(STEAMER_P[SV]),FALSE),0)</f>
        <v>0</v>
      </c>
      <c r="K521" s="23">
        <f>IFERROR(VLOOKUP(MYRANKS_P[[#This Row],[IDFANGRAPHS]],STEAMER_P[],COLUMN(STEAMER_P[IP]),FALSE),0)</f>
        <v>1</v>
      </c>
      <c r="L521" s="23">
        <f>IFERROR(VLOOKUP(MYRANKS_P[[#This Row],[IDFANGRAPHS]],STEAMER_P[],COLUMN(STEAMER_P[H]),FALSE),0)</f>
        <v>1</v>
      </c>
      <c r="M521" s="23">
        <f>IFERROR(VLOOKUP(MYRANKS_P[[#This Row],[IDFANGRAPHS]],STEAMER_P[],COLUMN(STEAMER_P[ER]),FALSE),0)</f>
        <v>0</v>
      </c>
      <c r="N521" s="23">
        <f>IFERROR(VLOOKUP(MYRANKS_P[[#This Row],[IDFANGRAPHS]],STEAMER_P[],COLUMN(STEAMER_P[HR]),FALSE),0)</f>
        <v>0</v>
      </c>
      <c r="O521" s="23">
        <f>IFERROR(VLOOKUP(MYRANKS_P[[#This Row],[IDFANGRAPHS]],STEAMER_P[],COLUMN(STEAMER_P[SO]),FALSE),0)</f>
        <v>1</v>
      </c>
      <c r="P521" s="23">
        <f>IFERROR(VLOOKUP(MYRANKS_P[[#This Row],[IDFANGRAPHS]],STEAMER_P[],COLUMN(STEAMER_P[BB]),FALSE),0)</f>
        <v>0</v>
      </c>
      <c r="Q521" s="21">
        <f>IFERROR((MYRANKS_P[[#This Row],[ER]]*9)/MYRANKS_P[[#This Row],[IP]],0)</f>
        <v>0</v>
      </c>
      <c r="R521" s="21">
        <f>IFERROR((MYRANKS_P[[#This Row],[BB]]+MYRANKS_P[[#This Row],[H]])/MYRANKS_P[[#This Row],[IP]],0)</f>
        <v>1</v>
      </c>
      <c r="S521" s="23">
        <f>MYRANKS_P[[#This Row],[W]]*P_PTS_W+MYRANKS_P[[#This Row],[L]]*P_PTS_L+MYRANKS_P[[#This Row],[IP]]*P_PTS_IP+MYRANKS_P[[#This Row],[SO]]*P_PTS_K+MYRANKS_P[[#This Row],[BB]]*P_PTS_BB+MYRANKS_P[[#This Row],[H]]*P_PTS_HA+MYRANKS_P[[#This Row],[SV]]*P_PTS_SV+MYRANKS_P[[#This Row],[HR]]*P_PTS_HRA+MYRANKS_P[[#This Row],[ER]]*P_PTS_ER</f>
        <v>0</v>
      </c>
      <c r="T521" s="23">
        <f>VLOOKUP(MYRANKS_P[[#This Row],[POS]],REPLACEMENT_LEVEL[],3,FALSE)</f>
        <v>0</v>
      </c>
      <c r="U521" s="23">
        <f>MYRANKS_P[[#This Row],[PROJ PTS]]-MYRANKS_P[[#This Row],[REPL LEVEL]]</f>
        <v>0</v>
      </c>
      <c r="V521" s="30">
        <f>RANK(MYRANKS_P[[#This Row],[POINTS OVER REPL]],MYRANKS_P[POINTS OVER REPL])</f>
        <v>1</v>
      </c>
      <c r="W521" s="29">
        <f>IF(MYRANKS_P[[#This Row],[RANK]]&lt;=TOTAL_PITCHERS_DRAFTED,MYRANKS_P[[#This Row],[POINTS OVER REPL]],0)</f>
        <v>0</v>
      </c>
      <c r="X521" s="35">
        <f>MYRANKS_P[[#This Row],[POINTS OVER REPL]]*DOLLAR_VALUE_PER_POINT+1</f>
        <v>1</v>
      </c>
      <c r="Y521" s="35"/>
      <c r="Z521" s="29">
        <f>IF(AND(MYRANKS_P[[#This Row],[RANK]]&lt;=(TOTAL_PITCHERS_DRAFTED-PITCHERS_BELOW_REPL_DRAFTED),MYRANKS_P[[#This Row],[$ACTUAL]]=""),MYRANKS_P[[#This Row],[POINTS OVER REPL]],0)</f>
        <v>0</v>
      </c>
      <c r="AA521" s="40">
        <f>IF(MYRANKS_P[[#This Row],[$ACTUAL]]="",MYRANKS_P[[#This Row],[POINTS OVER REPL]]*REMAINING_DOLLAR_VALUE_PER_POINT+1,0)</f>
        <v>1</v>
      </c>
    </row>
    <row r="522" spans="1:27" x14ac:dyDescent="0.25">
      <c r="A522" s="2" t="s">
        <v>12262</v>
      </c>
      <c r="B522" s="14" t="str">
        <f>VLOOKUP(MYRANKS_P[[#This Row],[PLAYERID]],PLAYERIDMAP2[],COLUMN(PLAYERIDMAP2[LASTNAME]),FALSE)</f>
        <v>Downs</v>
      </c>
      <c r="C522" s="14" t="str">
        <f>VLOOKUP(MYRANKS_P[[#This Row],[PLAYERID]],PLAYERIDMAP2[],COLUMN(PLAYERIDMAP2[FIRSTNAME]),FALSE)</f>
        <v>Darin</v>
      </c>
      <c r="D522" s="14" t="str">
        <f>MYRANKS_P[[#This Row],[FNAME]]&amp;" "&amp;MYRANKS_P[[#This Row],[LNAME]]</f>
        <v>Darin Downs</v>
      </c>
      <c r="E522" s="14" t="str">
        <f>VLOOKUP(MYRANKS_P[[#This Row],[PLAYERID]],PLAYERIDMAP2[],COLUMN(PLAYERIDMAP2[TEAM]),FALSE)</f>
        <v>HOU</v>
      </c>
      <c r="F522" s="14" t="str">
        <f>VLOOKUP(MYRANKS_P[[#This Row],[PLAYERID]],PLAYERIDMAP2[],COLUMN(PLAYERIDMAP2[POS]),FALSE)</f>
        <v>P</v>
      </c>
      <c r="G522" s="14">
        <f>IFERROR(VALUE(VLOOKUP(MYRANKS_P[[#This Row],[PLAYERID]],PLAYERIDMAP2[],COLUMN(PLAYERIDMAP2[IDFANGRAPHS]),FALSE)),VLOOKUP(MYRANKS_P[[#This Row],[PLAYERID]],PLAYERIDMAP2[],COLUMN(PLAYERIDMAP2[IDFANGRAPHS]),FALSE))</f>
        <v>5903</v>
      </c>
      <c r="H522" s="23">
        <f>IFERROR(VLOOKUP(MYRANKS_P[[#This Row],[IDFANGRAPHS]],STEAMER_P[],COLUMN(STEAMER_P[W]),FALSE),0)</f>
        <v>0</v>
      </c>
      <c r="I522" s="23">
        <f>IFERROR(VLOOKUP(MYRANKS_P[[#This Row],[IDFANGRAPHS]],STEAMER_P[],COLUMN(STEAMER_P[L]),FALSE),0)</f>
        <v>0</v>
      </c>
      <c r="J522" s="23">
        <f>IFERROR(VLOOKUP(MYRANKS_P[[#This Row],[IDFANGRAPHS]],STEAMER_P[],COLUMN(STEAMER_P[SV]),FALSE),0)</f>
        <v>0</v>
      </c>
      <c r="K522" s="23">
        <f>IFERROR(VLOOKUP(MYRANKS_P[[#This Row],[IDFANGRAPHS]],STEAMER_P[],COLUMN(STEAMER_P[IP]),FALSE),0)</f>
        <v>1</v>
      </c>
      <c r="L522" s="23">
        <f>IFERROR(VLOOKUP(MYRANKS_P[[#This Row],[IDFANGRAPHS]],STEAMER_P[],COLUMN(STEAMER_P[H]),FALSE),0)</f>
        <v>1</v>
      </c>
      <c r="M522" s="23">
        <f>IFERROR(VLOOKUP(MYRANKS_P[[#This Row],[IDFANGRAPHS]],STEAMER_P[],COLUMN(STEAMER_P[ER]),FALSE),0)</f>
        <v>0</v>
      </c>
      <c r="N522" s="23">
        <f>IFERROR(VLOOKUP(MYRANKS_P[[#This Row],[IDFANGRAPHS]],STEAMER_P[],COLUMN(STEAMER_P[HR]),FALSE),0)</f>
        <v>0</v>
      </c>
      <c r="O522" s="23">
        <f>IFERROR(VLOOKUP(MYRANKS_P[[#This Row],[IDFANGRAPHS]],STEAMER_P[],COLUMN(STEAMER_P[SO]),FALSE),0)</f>
        <v>1</v>
      </c>
      <c r="P522" s="23">
        <f>IFERROR(VLOOKUP(MYRANKS_P[[#This Row],[IDFANGRAPHS]],STEAMER_P[],COLUMN(STEAMER_P[BB]),FALSE),0)</f>
        <v>0</v>
      </c>
      <c r="Q522" s="21">
        <f>IFERROR((MYRANKS_P[[#This Row],[ER]]*9)/MYRANKS_P[[#This Row],[IP]],0)</f>
        <v>0</v>
      </c>
      <c r="R522" s="21">
        <f>IFERROR((MYRANKS_P[[#This Row],[BB]]+MYRANKS_P[[#This Row],[H]])/MYRANKS_P[[#This Row],[IP]],0)</f>
        <v>1</v>
      </c>
      <c r="S522" s="23">
        <f>MYRANKS_P[[#This Row],[W]]*P_PTS_W+MYRANKS_P[[#This Row],[L]]*P_PTS_L+MYRANKS_P[[#This Row],[IP]]*P_PTS_IP+MYRANKS_P[[#This Row],[SO]]*P_PTS_K+MYRANKS_P[[#This Row],[BB]]*P_PTS_BB+MYRANKS_P[[#This Row],[H]]*P_PTS_HA+MYRANKS_P[[#This Row],[SV]]*P_PTS_SV+MYRANKS_P[[#This Row],[HR]]*P_PTS_HRA+MYRANKS_P[[#This Row],[ER]]*P_PTS_ER</f>
        <v>0</v>
      </c>
      <c r="T522" s="23">
        <f>VLOOKUP(MYRANKS_P[[#This Row],[POS]],REPLACEMENT_LEVEL[],3,FALSE)</f>
        <v>0</v>
      </c>
      <c r="U522" s="23">
        <f>MYRANKS_P[[#This Row],[PROJ PTS]]-MYRANKS_P[[#This Row],[REPL LEVEL]]</f>
        <v>0</v>
      </c>
      <c r="V522" s="30">
        <f>RANK(MYRANKS_P[[#This Row],[POINTS OVER REPL]],MYRANKS_P[POINTS OVER REPL])</f>
        <v>1</v>
      </c>
      <c r="W522" s="29">
        <f>IF(MYRANKS_P[[#This Row],[RANK]]&lt;=TOTAL_PITCHERS_DRAFTED,MYRANKS_P[[#This Row],[POINTS OVER REPL]],0)</f>
        <v>0</v>
      </c>
      <c r="X522" s="35">
        <f>MYRANKS_P[[#This Row],[POINTS OVER REPL]]*DOLLAR_VALUE_PER_POINT+1</f>
        <v>1</v>
      </c>
      <c r="Y522" s="35"/>
      <c r="Z522" s="29">
        <f>IF(AND(MYRANKS_P[[#This Row],[RANK]]&lt;=(TOTAL_PITCHERS_DRAFTED-PITCHERS_BELOW_REPL_DRAFTED),MYRANKS_P[[#This Row],[$ACTUAL]]=""),MYRANKS_P[[#This Row],[POINTS OVER REPL]],0)</f>
        <v>0</v>
      </c>
      <c r="AA522" s="40">
        <f>IF(MYRANKS_P[[#This Row],[$ACTUAL]]="",MYRANKS_P[[#This Row],[POINTS OVER REPL]]*REMAINING_DOLLAR_VALUE_PER_POINT+1,0)</f>
        <v>1</v>
      </c>
    </row>
    <row r="523" spans="1:27" x14ac:dyDescent="0.25">
      <c r="A523" s="2" t="s">
        <v>11582</v>
      </c>
      <c r="B523" s="14" t="str">
        <f>VLOOKUP(MYRANKS_P[[#This Row],[PLAYERID]],PLAYERIDMAP2[],COLUMN(PLAYERIDMAP2[LASTNAME]),FALSE)</f>
        <v>Burke</v>
      </c>
      <c r="C523" s="14" t="str">
        <f>VLOOKUP(MYRANKS_P[[#This Row],[PLAYERID]],PLAYERIDMAP2[],COLUMN(PLAYERIDMAP2[FIRSTNAME]),FALSE)</f>
        <v>Greg</v>
      </c>
      <c r="D523" s="14" t="str">
        <f>MYRANKS_P[[#This Row],[FNAME]]&amp;" "&amp;MYRANKS_P[[#This Row],[LNAME]]</f>
        <v>Greg Burke</v>
      </c>
      <c r="E523" s="14" t="str">
        <f>VLOOKUP(MYRANKS_P[[#This Row],[PLAYERID]],PLAYERIDMAP2[],COLUMN(PLAYERIDMAP2[TEAM]),FALSE)</f>
        <v>NYM</v>
      </c>
      <c r="F523" s="14" t="str">
        <f>VLOOKUP(MYRANKS_P[[#This Row],[PLAYERID]],PLAYERIDMAP2[],COLUMN(PLAYERIDMAP2[POS]),FALSE)</f>
        <v>P</v>
      </c>
      <c r="G523" s="14">
        <f>IFERROR(VALUE(VLOOKUP(MYRANKS_P[[#This Row],[PLAYERID]],PLAYERIDMAP2[],COLUMN(PLAYERIDMAP2[IDFANGRAPHS]),FALSE)),VLOOKUP(MYRANKS_P[[#This Row],[PLAYERID]],PLAYERIDMAP2[],COLUMN(PLAYERIDMAP2[IDFANGRAPHS]),FALSE))</f>
        <v>6282</v>
      </c>
      <c r="H523" s="23">
        <f>IFERROR(VLOOKUP(MYRANKS_P[[#This Row],[IDFANGRAPHS]],STEAMER_P[],COLUMN(STEAMER_P[W]),FALSE),0)</f>
        <v>0</v>
      </c>
      <c r="I523" s="23">
        <f>IFERROR(VLOOKUP(MYRANKS_P[[#This Row],[IDFANGRAPHS]],STEAMER_P[],COLUMN(STEAMER_P[L]),FALSE),0)</f>
        <v>0</v>
      </c>
      <c r="J523" s="23">
        <f>IFERROR(VLOOKUP(MYRANKS_P[[#This Row],[IDFANGRAPHS]],STEAMER_P[],COLUMN(STEAMER_P[SV]),FALSE),0)</f>
        <v>0</v>
      </c>
      <c r="K523" s="23">
        <f>IFERROR(VLOOKUP(MYRANKS_P[[#This Row],[IDFANGRAPHS]],STEAMER_P[],COLUMN(STEAMER_P[IP]),FALSE),0)</f>
        <v>1</v>
      </c>
      <c r="L523" s="23">
        <f>IFERROR(VLOOKUP(MYRANKS_P[[#This Row],[IDFANGRAPHS]],STEAMER_P[],COLUMN(STEAMER_P[H]),FALSE),0)</f>
        <v>1</v>
      </c>
      <c r="M523" s="23">
        <f>IFERROR(VLOOKUP(MYRANKS_P[[#This Row],[IDFANGRAPHS]],STEAMER_P[],COLUMN(STEAMER_P[ER]),FALSE),0)</f>
        <v>0</v>
      </c>
      <c r="N523" s="23">
        <f>IFERROR(VLOOKUP(MYRANKS_P[[#This Row],[IDFANGRAPHS]],STEAMER_P[],COLUMN(STEAMER_P[HR]),FALSE),0)</f>
        <v>0</v>
      </c>
      <c r="O523" s="23">
        <f>IFERROR(VLOOKUP(MYRANKS_P[[#This Row],[IDFANGRAPHS]],STEAMER_P[],COLUMN(STEAMER_P[SO]),FALSE),0)</f>
        <v>1</v>
      </c>
      <c r="P523" s="23">
        <f>IFERROR(VLOOKUP(MYRANKS_P[[#This Row],[IDFANGRAPHS]],STEAMER_P[],COLUMN(STEAMER_P[BB]),FALSE),0)</f>
        <v>0</v>
      </c>
      <c r="Q523" s="21">
        <f>IFERROR((MYRANKS_P[[#This Row],[ER]]*9)/MYRANKS_P[[#This Row],[IP]],0)</f>
        <v>0</v>
      </c>
      <c r="R523" s="21">
        <f>IFERROR((MYRANKS_P[[#This Row],[BB]]+MYRANKS_P[[#This Row],[H]])/MYRANKS_P[[#This Row],[IP]],0)</f>
        <v>1</v>
      </c>
      <c r="S523" s="23">
        <f>MYRANKS_P[[#This Row],[W]]*P_PTS_W+MYRANKS_P[[#This Row],[L]]*P_PTS_L+MYRANKS_P[[#This Row],[IP]]*P_PTS_IP+MYRANKS_P[[#This Row],[SO]]*P_PTS_K+MYRANKS_P[[#This Row],[BB]]*P_PTS_BB+MYRANKS_P[[#This Row],[H]]*P_PTS_HA+MYRANKS_P[[#This Row],[SV]]*P_PTS_SV+MYRANKS_P[[#This Row],[HR]]*P_PTS_HRA+MYRANKS_P[[#This Row],[ER]]*P_PTS_ER</f>
        <v>0</v>
      </c>
      <c r="T523" s="23">
        <f>VLOOKUP(MYRANKS_P[[#This Row],[POS]],REPLACEMENT_LEVEL[],3,FALSE)</f>
        <v>0</v>
      </c>
      <c r="U523" s="23">
        <f>MYRANKS_P[[#This Row],[PROJ PTS]]-MYRANKS_P[[#This Row],[REPL LEVEL]]</f>
        <v>0</v>
      </c>
      <c r="V523" s="30">
        <f>RANK(MYRANKS_P[[#This Row],[POINTS OVER REPL]],MYRANKS_P[POINTS OVER REPL])</f>
        <v>1</v>
      </c>
      <c r="W523" s="29">
        <f>IF(MYRANKS_P[[#This Row],[RANK]]&lt;=TOTAL_PITCHERS_DRAFTED,MYRANKS_P[[#This Row],[POINTS OVER REPL]],0)</f>
        <v>0</v>
      </c>
      <c r="X523" s="35">
        <f>MYRANKS_P[[#This Row],[POINTS OVER REPL]]*DOLLAR_VALUE_PER_POINT+1</f>
        <v>1</v>
      </c>
      <c r="Y523" s="35"/>
      <c r="Z523" s="29">
        <f>IF(AND(MYRANKS_P[[#This Row],[RANK]]&lt;=(TOTAL_PITCHERS_DRAFTED-PITCHERS_BELOW_REPL_DRAFTED),MYRANKS_P[[#This Row],[$ACTUAL]]=""),MYRANKS_P[[#This Row],[POINTS OVER REPL]],0)</f>
        <v>0</v>
      </c>
      <c r="AA523" s="40">
        <f>IF(MYRANKS_P[[#This Row],[$ACTUAL]]="",MYRANKS_P[[#This Row],[POINTS OVER REPL]]*REMAINING_DOLLAR_VALUE_PER_POINT+1,0)</f>
        <v>1</v>
      </c>
    </row>
    <row r="524" spans="1:27" x14ac:dyDescent="0.25">
      <c r="A524" s="2" t="s">
        <v>11601</v>
      </c>
      <c r="B524" s="14" t="str">
        <f>VLOOKUP(MYRANKS_P[[#This Row],[PLAYERID]],PLAYERIDMAP2[],COLUMN(PLAYERIDMAP2[LASTNAME]),FALSE)</f>
        <v>Burton</v>
      </c>
      <c r="C524" s="14" t="str">
        <f>VLOOKUP(MYRANKS_P[[#This Row],[PLAYERID]],PLAYERIDMAP2[],COLUMN(PLAYERIDMAP2[FIRSTNAME]),FALSE)</f>
        <v>Jared</v>
      </c>
      <c r="D524" s="14" t="str">
        <f>MYRANKS_P[[#This Row],[FNAME]]&amp;" "&amp;MYRANKS_P[[#This Row],[LNAME]]</f>
        <v>Jared Burton</v>
      </c>
      <c r="E524" s="14" t="str">
        <f>VLOOKUP(MYRANKS_P[[#This Row],[PLAYERID]],PLAYERIDMAP2[],COLUMN(PLAYERIDMAP2[TEAM]),FALSE)</f>
        <v>N/A</v>
      </c>
      <c r="F524" s="14" t="str">
        <f>VLOOKUP(MYRANKS_P[[#This Row],[PLAYERID]],PLAYERIDMAP2[],COLUMN(PLAYERIDMAP2[POS]),FALSE)</f>
        <v>P</v>
      </c>
      <c r="G524" s="14">
        <f>IFERROR(VALUE(VLOOKUP(MYRANKS_P[[#This Row],[PLAYERID]],PLAYERIDMAP2[],COLUMN(PLAYERIDMAP2[IDFANGRAPHS]),FALSE)),VLOOKUP(MYRANKS_P[[#This Row],[PLAYERID]],PLAYERIDMAP2[],COLUMN(PLAYERIDMAP2[IDFANGRAPHS]),FALSE))</f>
        <v>8346</v>
      </c>
      <c r="H524" s="23">
        <f>IFERROR(VLOOKUP(MYRANKS_P[[#This Row],[IDFANGRAPHS]],STEAMER_P[],COLUMN(STEAMER_P[W]),FALSE),0)</f>
        <v>0</v>
      </c>
      <c r="I524" s="23">
        <f>IFERROR(VLOOKUP(MYRANKS_P[[#This Row],[IDFANGRAPHS]],STEAMER_P[],COLUMN(STEAMER_P[L]),FALSE),0)</f>
        <v>0</v>
      </c>
      <c r="J524" s="23">
        <f>IFERROR(VLOOKUP(MYRANKS_P[[#This Row],[IDFANGRAPHS]],STEAMER_P[],COLUMN(STEAMER_P[SV]),FALSE),0)</f>
        <v>0</v>
      </c>
      <c r="K524" s="23">
        <f>IFERROR(VLOOKUP(MYRANKS_P[[#This Row],[IDFANGRAPHS]],STEAMER_P[],COLUMN(STEAMER_P[IP]),FALSE),0)</f>
        <v>1</v>
      </c>
      <c r="L524" s="23">
        <f>IFERROR(VLOOKUP(MYRANKS_P[[#This Row],[IDFANGRAPHS]],STEAMER_P[],COLUMN(STEAMER_P[H]),FALSE),0)</f>
        <v>1</v>
      </c>
      <c r="M524" s="23">
        <f>IFERROR(VLOOKUP(MYRANKS_P[[#This Row],[IDFANGRAPHS]],STEAMER_P[],COLUMN(STEAMER_P[ER]),FALSE),0)</f>
        <v>0</v>
      </c>
      <c r="N524" s="23">
        <f>IFERROR(VLOOKUP(MYRANKS_P[[#This Row],[IDFANGRAPHS]],STEAMER_P[],COLUMN(STEAMER_P[HR]),FALSE),0)</f>
        <v>0</v>
      </c>
      <c r="O524" s="23">
        <f>IFERROR(VLOOKUP(MYRANKS_P[[#This Row],[IDFANGRAPHS]],STEAMER_P[],COLUMN(STEAMER_P[SO]),FALSE),0)</f>
        <v>1</v>
      </c>
      <c r="P524" s="23">
        <f>IFERROR(VLOOKUP(MYRANKS_P[[#This Row],[IDFANGRAPHS]],STEAMER_P[],COLUMN(STEAMER_P[BB]),FALSE),0)</f>
        <v>0</v>
      </c>
      <c r="Q524" s="21">
        <f>IFERROR((MYRANKS_P[[#This Row],[ER]]*9)/MYRANKS_P[[#This Row],[IP]],0)</f>
        <v>0</v>
      </c>
      <c r="R524" s="21">
        <f>IFERROR((MYRANKS_P[[#This Row],[BB]]+MYRANKS_P[[#This Row],[H]])/MYRANKS_P[[#This Row],[IP]],0)</f>
        <v>1</v>
      </c>
      <c r="S524" s="23">
        <f>MYRANKS_P[[#This Row],[W]]*P_PTS_W+MYRANKS_P[[#This Row],[L]]*P_PTS_L+MYRANKS_P[[#This Row],[IP]]*P_PTS_IP+MYRANKS_P[[#This Row],[SO]]*P_PTS_K+MYRANKS_P[[#This Row],[BB]]*P_PTS_BB+MYRANKS_P[[#This Row],[H]]*P_PTS_HA+MYRANKS_P[[#This Row],[SV]]*P_PTS_SV+MYRANKS_P[[#This Row],[HR]]*P_PTS_HRA+MYRANKS_P[[#This Row],[ER]]*P_PTS_ER</f>
        <v>0</v>
      </c>
      <c r="T524" s="23">
        <f>VLOOKUP(MYRANKS_P[[#This Row],[POS]],REPLACEMENT_LEVEL[],3,FALSE)</f>
        <v>0</v>
      </c>
      <c r="U524" s="23">
        <f>MYRANKS_P[[#This Row],[PROJ PTS]]-MYRANKS_P[[#This Row],[REPL LEVEL]]</f>
        <v>0</v>
      </c>
      <c r="V524" s="30">
        <f>RANK(MYRANKS_P[[#This Row],[POINTS OVER REPL]],MYRANKS_P[POINTS OVER REPL])</f>
        <v>1</v>
      </c>
      <c r="W524" s="29">
        <f>IF(MYRANKS_P[[#This Row],[RANK]]&lt;=TOTAL_PITCHERS_DRAFTED,MYRANKS_P[[#This Row],[POINTS OVER REPL]],0)</f>
        <v>0</v>
      </c>
      <c r="X524" s="35">
        <f>MYRANKS_P[[#This Row],[POINTS OVER REPL]]*DOLLAR_VALUE_PER_POINT+1</f>
        <v>1</v>
      </c>
      <c r="Y524" s="35"/>
      <c r="Z524" s="29">
        <f>IF(AND(MYRANKS_P[[#This Row],[RANK]]&lt;=(TOTAL_PITCHERS_DRAFTED-PITCHERS_BELOW_REPL_DRAFTED),MYRANKS_P[[#This Row],[$ACTUAL]]=""),MYRANKS_P[[#This Row],[POINTS OVER REPL]],0)</f>
        <v>0</v>
      </c>
      <c r="AA524" s="40">
        <f>IF(MYRANKS_P[[#This Row],[$ACTUAL]]="",MYRANKS_P[[#This Row],[POINTS OVER REPL]]*REMAINING_DOLLAR_VALUE_PER_POINT+1,0)</f>
        <v>1</v>
      </c>
    </row>
    <row r="525" spans="1:27" x14ac:dyDescent="0.25">
      <c r="A525" s="89" t="s">
        <v>15963</v>
      </c>
      <c r="B525" s="90" t="str">
        <f>VLOOKUP(MYRANKS_P[[#This Row],[PLAYERID]],PLAYERIDMAP2[],COLUMN(PLAYERIDMAP2[LASTNAME]),FALSE)</f>
        <v>Wright</v>
      </c>
      <c r="C525" s="90" t="str">
        <f>VLOOKUP(MYRANKS_P[[#This Row],[PLAYERID]],PLAYERIDMAP2[],COLUMN(PLAYERIDMAP2[FIRSTNAME]),FALSE)</f>
        <v>Jamey</v>
      </c>
      <c r="D525" s="90" t="str">
        <f>MYRANKS_P[[#This Row],[FNAME]]&amp;" "&amp;MYRANKS_P[[#This Row],[LNAME]]</f>
        <v>Jamey Wright</v>
      </c>
      <c r="E525" s="90" t="str">
        <f>VLOOKUP(MYRANKS_P[[#This Row],[PLAYERID]],PLAYERIDMAP2[],COLUMN(PLAYERIDMAP2[TEAM]),FALSE)</f>
        <v>N/A</v>
      </c>
      <c r="F525" s="90" t="str">
        <f>VLOOKUP(MYRANKS_P[[#This Row],[PLAYERID]],PLAYERIDMAP2[],COLUMN(PLAYERIDMAP2[POS]),FALSE)</f>
        <v>P</v>
      </c>
      <c r="G525" s="90">
        <f>IFERROR(VALUE(VLOOKUP(MYRANKS_P[[#This Row],[PLAYERID]],PLAYERIDMAP2[],COLUMN(PLAYERIDMAP2[IDFANGRAPHS]),FALSE)),VLOOKUP(MYRANKS_P[[#This Row],[PLAYERID]],PLAYERIDMAP2[],COLUMN(PLAYERIDMAP2[IDFANGRAPHS]),FALSE))</f>
        <v>715</v>
      </c>
      <c r="H525" s="23">
        <f>IFERROR(VLOOKUP(MYRANKS_P[[#This Row],[IDFANGRAPHS]],STEAMER_P[],COLUMN(STEAMER_P[W]),FALSE),0)</f>
        <v>0</v>
      </c>
      <c r="I525" s="23">
        <f>IFERROR(VLOOKUP(MYRANKS_P[[#This Row],[IDFANGRAPHS]],STEAMER_P[],COLUMN(STEAMER_P[L]),FALSE),0)</f>
        <v>0</v>
      </c>
      <c r="J525" s="23">
        <f>IFERROR(VLOOKUP(MYRANKS_P[[#This Row],[IDFANGRAPHS]],STEAMER_P[],COLUMN(STEAMER_P[SV]),FALSE),0)</f>
        <v>0</v>
      </c>
      <c r="K525" s="23">
        <f>IFERROR(VLOOKUP(MYRANKS_P[[#This Row],[IDFANGRAPHS]],STEAMER_P[],COLUMN(STEAMER_P[IP]),FALSE),0)</f>
        <v>1</v>
      </c>
      <c r="L525" s="23">
        <f>IFERROR(VLOOKUP(MYRANKS_P[[#This Row],[IDFANGRAPHS]],STEAMER_P[],COLUMN(STEAMER_P[H]),FALSE),0)</f>
        <v>1</v>
      </c>
      <c r="M525" s="23">
        <f>IFERROR(VLOOKUP(MYRANKS_P[[#This Row],[IDFANGRAPHS]],STEAMER_P[],COLUMN(STEAMER_P[ER]),FALSE),0)</f>
        <v>0</v>
      </c>
      <c r="N525" s="23">
        <f>IFERROR(VLOOKUP(MYRANKS_P[[#This Row],[IDFANGRAPHS]],STEAMER_P[],COLUMN(STEAMER_P[HR]),FALSE),0)</f>
        <v>0</v>
      </c>
      <c r="O525" s="23">
        <f>IFERROR(VLOOKUP(MYRANKS_P[[#This Row],[IDFANGRAPHS]],STEAMER_P[],COLUMN(STEAMER_P[SO]),FALSE),0)</f>
        <v>1</v>
      </c>
      <c r="P525" s="23">
        <f>IFERROR(VLOOKUP(MYRANKS_P[[#This Row],[IDFANGRAPHS]],STEAMER_P[],COLUMN(STEAMER_P[BB]),FALSE),0)</f>
        <v>0</v>
      </c>
      <c r="Q525" s="75">
        <f>IFERROR((MYRANKS_P[[#This Row],[ER]]*9)/MYRANKS_P[[#This Row],[IP]],0)</f>
        <v>0</v>
      </c>
      <c r="R525" s="75">
        <f>IFERROR((MYRANKS_P[[#This Row],[BB]]+MYRANKS_P[[#This Row],[H]])/MYRANKS_P[[#This Row],[IP]],0)</f>
        <v>1</v>
      </c>
      <c r="S525" s="74">
        <f>MYRANKS_P[[#This Row],[W]]*P_PTS_W+MYRANKS_P[[#This Row],[L]]*P_PTS_L+MYRANKS_P[[#This Row],[IP]]*P_PTS_IP+MYRANKS_P[[#This Row],[SO]]*P_PTS_K+MYRANKS_P[[#This Row],[BB]]*P_PTS_BB+MYRANKS_P[[#This Row],[H]]*P_PTS_HA+MYRANKS_P[[#This Row],[SV]]*P_PTS_SV+MYRANKS_P[[#This Row],[HR]]*P_PTS_HRA+MYRANKS_P[[#This Row],[ER]]*P_PTS_ER</f>
        <v>0</v>
      </c>
      <c r="T525" s="74">
        <f>VLOOKUP(MYRANKS_P[[#This Row],[POS]],REPLACEMENT_LEVEL[],3,FALSE)</f>
        <v>0</v>
      </c>
      <c r="U525" s="74">
        <f>MYRANKS_P[[#This Row],[PROJ PTS]]-MYRANKS_P[[#This Row],[REPL LEVEL]]</f>
        <v>0</v>
      </c>
      <c r="V525" s="73">
        <f>RANK(MYRANKS_P[[#This Row],[POINTS OVER REPL]],MYRANKS_P[POINTS OVER REPL])</f>
        <v>1</v>
      </c>
      <c r="W525" s="74">
        <f>IF(MYRANKS_P[[#This Row],[RANK]]&lt;=TOTAL_PITCHERS_DRAFTED,MYRANKS_P[[#This Row],[POINTS OVER REPL]],0)</f>
        <v>0</v>
      </c>
      <c r="X525" s="76">
        <f>MYRANKS_P[[#This Row],[POINTS OVER REPL]]*DOLLAR_VALUE_PER_POINT+1</f>
        <v>1</v>
      </c>
      <c r="Y525" s="76"/>
      <c r="Z525" s="74">
        <f>IF(AND(MYRANKS_P[[#This Row],[RANK]]&lt;=(TOTAL_PITCHERS_DRAFTED-PITCHERS_BELOW_REPL_DRAFTED),MYRANKS_P[[#This Row],[$ACTUAL]]=""),MYRANKS_P[[#This Row],[POINTS OVER REPL]],0)</f>
        <v>0</v>
      </c>
      <c r="AA525" s="77">
        <f>IF(MYRANKS_P[[#This Row],[$ACTUAL]]="",MYRANKS_P[[#This Row],[POINTS OVER REPL]]*REMAINING_DOLLAR_VALUE_PER_POINT+1,0)</f>
        <v>1</v>
      </c>
    </row>
    <row r="526" spans="1:27" x14ac:dyDescent="0.25">
      <c r="A526" s="2" t="s">
        <v>13669</v>
      </c>
      <c r="B526" s="14" t="str">
        <f>VLOOKUP(MYRANKS_P[[#This Row],[PLAYERID]],PLAYERIDMAP2[],COLUMN(PLAYERIDMAP2[LASTNAME]),FALSE)</f>
        <v>Lindstrom</v>
      </c>
      <c r="C526" s="14" t="str">
        <f>VLOOKUP(MYRANKS_P[[#This Row],[PLAYERID]],PLAYERIDMAP2[],COLUMN(PLAYERIDMAP2[FIRSTNAME]),FALSE)</f>
        <v>Matt</v>
      </c>
      <c r="D526" s="14" t="str">
        <f>MYRANKS_P[[#This Row],[FNAME]]&amp;" "&amp;MYRANKS_P[[#This Row],[LNAME]]</f>
        <v>Matt Lindstrom</v>
      </c>
      <c r="E526" s="14" t="str">
        <f>VLOOKUP(MYRANKS_P[[#This Row],[PLAYERID]],PLAYERIDMAP2[],COLUMN(PLAYERIDMAP2[TEAM]),FALSE)</f>
        <v>N/A</v>
      </c>
      <c r="F526" s="14" t="str">
        <f>VLOOKUP(MYRANKS_P[[#This Row],[PLAYERID]],PLAYERIDMAP2[],COLUMN(PLAYERIDMAP2[POS]),FALSE)</f>
        <v>P</v>
      </c>
      <c r="G526" s="14">
        <f>IFERROR(VALUE(VLOOKUP(MYRANKS_P[[#This Row],[PLAYERID]],PLAYERIDMAP2[],COLUMN(PLAYERIDMAP2[IDFANGRAPHS]),FALSE)),VLOOKUP(MYRANKS_P[[#This Row],[PLAYERID]],PLAYERIDMAP2[],COLUMN(PLAYERIDMAP2[IDFANGRAPHS]),FALSE))</f>
        <v>4604</v>
      </c>
      <c r="H526" s="23">
        <f>IFERROR(VLOOKUP(MYRANKS_P[[#This Row],[IDFANGRAPHS]],STEAMER_P[],COLUMN(STEAMER_P[W]),FALSE),0)</f>
        <v>0</v>
      </c>
      <c r="I526" s="23">
        <f>IFERROR(VLOOKUP(MYRANKS_P[[#This Row],[IDFANGRAPHS]],STEAMER_P[],COLUMN(STEAMER_P[L]),FALSE),0)</f>
        <v>0</v>
      </c>
      <c r="J526" s="23">
        <f>IFERROR(VLOOKUP(MYRANKS_P[[#This Row],[IDFANGRAPHS]],STEAMER_P[],COLUMN(STEAMER_P[SV]),FALSE),0)</f>
        <v>0</v>
      </c>
      <c r="K526" s="23">
        <f>IFERROR(VLOOKUP(MYRANKS_P[[#This Row],[IDFANGRAPHS]],STEAMER_P[],COLUMN(STEAMER_P[IP]),FALSE),0)</f>
        <v>1</v>
      </c>
      <c r="L526" s="23">
        <f>IFERROR(VLOOKUP(MYRANKS_P[[#This Row],[IDFANGRAPHS]],STEAMER_P[],COLUMN(STEAMER_P[H]),FALSE),0)</f>
        <v>1</v>
      </c>
      <c r="M526" s="23">
        <f>IFERROR(VLOOKUP(MYRANKS_P[[#This Row],[IDFANGRAPHS]],STEAMER_P[],COLUMN(STEAMER_P[ER]),FALSE),0)</f>
        <v>0</v>
      </c>
      <c r="N526" s="23">
        <f>IFERROR(VLOOKUP(MYRANKS_P[[#This Row],[IDFANGRAPHS]],STEAMER_P[],COLUMN(STEAMER_P[HR]),FALSE),0)</f>
        <v>0</v>
      </c>
      <c r="O526" s="23">
        <f>IFERROR(VLOOKUP(MYRANKS_P[[#This Row],[IDFANGRAPHS]],STEAMER_P[],COLUMN(STEAMER_P[SO]),FALSE),0)</f>
        <v>1</v>
      </c>
      <c r="P526" s="23">
        <f>IFERROR(VLOOKUP(MYRANKS_P[[#This Row],[IDFANGRAPHS]],STEAMER_P[],COLUMN(STEAMER_P[BB]),FALSE),0)</f>
        <v>0</v>
      </c>
      <c r="Q526" s="21">
        <f>IFERROR((MYRANKS_P[[#This Row],[ER]]*9)/MYRANKS_P[[#This Row],[IP]],0)</f>
        <v>0</v>
      </c>
      <c r="R526" s="21">
        <f>IFERROR((MYRANKS_P[[#This Row],[BB]]+MYRANKS_P[[#This Row],[H]])/MYRANKS_P[[#This Row],[IP]],0)</f>
        <v>1</v>
      </c>
      <c r="S526" s="23">
        <f>MYRANKS_P[[#This Row],[W]]*P_PTS_W+MYRANKS_P[[#This Row],[L]]*P_PTS_L+MYRANKS_P[[#This Row],[IP]]*P_PTS_IP+MYRANKS_P[[#This Row],[SO]]*P_PTS_K+MYRANKS_P[[#This Row],[BB]]*P_PTS_BB+MYRANKS_P[[#This Row],[H]]*P_PTS_HA+MYRANKS_P[[#This Row],[SV]]*P_PTS_SV+MYRANKS_P[[#This Row],[HR]]*P_PTS_HRA+MYRANKS_P[[#This Row],[ER]]*P_PTS_ER</f>
        <v>0</v>
      </c>
      <c r="T526" s="23">
        <f>VLOOKUP(MYRANKS_P[[#This Row],[POS]],REPLACEMENT_LEVEL[],3,FALSE)</f>
        <v>0</v>
      </c>
      <c r="U526" s="23">
        <f>MYRANKS_P[[#This Row],[PROJ PTS]]-MYRANKS_P[[#This Row],[REPL LEVEL]]</f>
        <v>0</v>
      </c>
      <c r="V526" s="30">
        <f>RANK(MYRANKS_P[[#This Row],[POINTS OVER REPL]],MYRANKS_P[POINTS OVER REPL])</f>
        <v>1</v>
      </c>
      <c r="W526" s="29">
        <f>IF(MYRANKS_P[[#This Row],[RANK]]&lt;=TOTAL_PITCHERS_DRAFTED,MYRANKS_P[[#This Row],[POINTS OVER REPL]],0)</f>
        <v>0</v>
      </c>
      <c r="X526" s="35">
        <f>MYRANKS_P[[#This Row],[POINTS OVER REPL]]*DOLLAR_VALUE_PER_POINT+1</f>
        <v>1</v>
      </c>
      <c r="Y526" s="35"/>
      <c r="Z526" s="29">
        <f>IF(AND(MYRANKS_P[[#This Row],[RANK]]&lt;=(TOTAL_PITCHERS_DRAFTED-PITCHERS_BELOW_REPL_DRAFTED),MYRANKS_P[[#This Row],[$ACTUAL]]=""),MYRANKS_P[[#This Row],[POINTS OVER REPL]],0)</f>
        <v>0</v>
      </c>
      <c r="AA526" s="40">
        <f>IF(MYRANKS_P[[#This Row],[$ACTUAL]]="",MYRANKS_P[[#This Row],[POINTS OVER REPL]]*REMAINING_DOLLAR_VALUE_PER_POINT+1,0)</f>
        <v>1</v>
      </c>
    </row>
    <row r="527" spans="1:27" x14ac:dyDescent="0.25">
      <c r="A527" s="2" t="s">
        <v>14028</v>
      </c>
      <c r="B527" s="14" t="str">
        <f>VLOOKUP(MYRANKS_P[[#This Row],[PLAYERID]],PLAYERIDMAP2[],COLUMN(PLAYERIDMAP2[LASTNAME]),FALSE)</f>
        <v>Meek</v>
      </c>
      <c r="C527" s="14" t="str">
        <f>VLOOKUP(MYRANKS_P[[#This Row],[PLAYERID]],PLAYERIDMAP2[],COLUMN(PLAYERIDMAP2[FIRSTNAME]),FALSE)</f>
        <v>Evan</v>
      </c>
      <c r="D527" s="14" t="str">
        <f>MYRANKS_P[[#This Row],[FNAME]]&amp;" "&amp;MYRANKS_P[[#This Row],[LNAME]]</f>
        <v>Evan Meek</v>
      </c>
      <c r="E527" s="14" t="str">
        <f>VLOOKUP(MYRANKS_P[[#This Row],[PLAYERID]],PLAYERIDMAP2[],COLUMN(PLAYERIDMAP2[TEAM]),FALSE)</f>
        <v>BAL</v>
      </c>
      <c r="F527" s="14" t="str">
        <f>VLOOKUP(MYRANKS_P[[#This Row],[PLAYERID]],PLAYERIDMAP2[],COLUMN(PLAYERIDMAP2[POS]),FALSE)</f>
        <v>P</v>
      </c>
      <c r="G527" s="14">
        <f>IFERROR(VALUE(VLOOKUP(MYRANKS_P[[#This Row],[PLAYERID]],PLAYERIDMAP2[],COLUMN(PLAYERIDMAP2[IDFANGRAPHS]),FALSE)),VLOOKUP(MYRANKS_P[[#This Row],[PLAYERID]],PLAYERIDMAP2[],COLUMN(PLAYERIDMAP2[IDFANGRAPHS]),FALSE))</f>
        <v>5109</v>
      </c>
      <c r="H527" s="23">
        <f>IFERROR(VLOOKUP(MYRANKS_P[[#This Row],[IDFANGRAPHS]],STEAMER_P[],COLUMN(STEAMER_P[W]),FALSE),0)</f>
        <v>0</v>
      </c>
      <c r="I527" s="23">
        <f>IFERROR(VLOOKUP(MYRANKS_P[[#This Row],[IDFANGRAPHS]],STEAMER_P[],COLUMN(STEAMER_P[L]),FALSE),0)</f>
        <v>0</v>
      </c>
      <c r="J527" s="23">
        <f>IFERROR(VLOOKUP(MYRANKS_P[[#This Row],[IDFANGRAPHS]],STEAMER_P[],COLUMN(STEAMER_P[SV]),FALSE),0)</f>
        <v>0</v>
      </c>
      <c r="K527" s="23">
        <f>IFERROR(VLOOKUP(MYRANKS_P[[#This Row],[IDFANGRAPHS]],STEAMER_P[],COLUMN(STEAMER_P[IP]),FALSE),0)</f>
        <v>1</v>
      </c>
      <c r="L527" s="23">
        <f>IFERROR(VLOOKUP(MYRANKS_P[[#This Row],[IDFANGRAPHS]],STEAMER_P[],COLUMN(STEAMER_P[H]),FALSE),0)</f>
        <v>1</v>
      </c>
      <c r="M527" s="23">
        <f>IFERROR(VLOOKUP(MYRANKS_P[[#This Row],[IDFANGRAPHS]],STEAMER_P[],COLUMN(STEAMER_P[ER]),FALSE),0)</f>
        <v>0</v>
      </c>
      <c r="N527" s="23">
        <f>IFERROR(VLOOKUP(MYRANKS_P[[#This Row],[IDFANGRAPHS]],STEAMER_P[],COLUMN(STEAMER_P[HR]),FALSE),0)</f>
        <v>0</v>
      </c>
      <c r="O527" s="23">
        <f>IFERROR(VLOOKUP(MYRANKS_P[[#This Row],[IDFANGRAPHS]],STEAMER_P[],COLUMN(STEAMER_P[SO]),FALSE),0)</f>
        <v>1</v>
      </c>
      <c r="P527" s="23">
        <f>IFERROR(VLOOKUP(MYRANKS_P[[#This Row],[IDFANGRAPHS]],STEAMER_P[],COLUMN(STEAMER_P[BB]),FALSE),0)</f>
        <v>0</v>
      </c>
      <c r="Q527" s="21">
        <f>IFERROR((MYRANKS_P[[#This Row],[ER]]*9)/MYRANKS_P[[#This Row],[IP]],0)</f>
        <v>0</v>
      </c>
      <c r="R527" s="21">
        <f>IFERROR((MYRANKS_P[[#This Row],[BB]]+MYRANKS_P[[#This Row],[H]])/MYRANKS_P[[#This Row],[IP]],0)</f>
        <v>1</v>
      </c>
      <c r="S527" s="23">
        <f>MYRANKS_P[[#This Row],[W]]*P_PTS_W+MYRANKS_P[[#This Row],[L]]*P_PTS_L+MYRANKS_P[[#This Row],[IP]]*P_PTS_IP+MYRANKS_P[[#This Row],[SO]]*P_PTS_K+MYRANKS_P[[#This Row],[BB]]*P_PTS_BB+MYRANKS_P[[#This Row],[H]]*P_PTS_HA+MYRANKS_P[[#This Row],[SV]]*P_PTS_SV+MYRANKS_P[[#This Row],[HR]]*P_PTS_HRA+MYRANKS_P[[#This Row],[ER]]*P_PTS_ER</f>
        <v>0</v>
      </c>
      <c r="T527" s="23">
        <f>VLOOKUP(MYRANKS_P[[#This Row],[POS]],REPLACEMENT_LEVEL[],3,FALSE)</f>
        <v>0</v>
      </c>
      <c r="U527" s="23">
        <f>MYRANKS_P[[#This Row],[PROJ PTS]]-MYRANKS_P[[#This Row],[REPL LEVEL]]</f>
        <v>0</v>
      </c>
      <c r="V527" s="30">
        <f>RANK(MYRANKS_P[[#This Row],[POINTS OVER REPL]],MYRANKS_P[POINTS OVER REPL])</f>
        <v>1</v>
      </c>
      <c r="W527" s="29">
        <f>IF(MYRANKS_P[[#This Row],[RANK]]&lt;=TOTAL_PITCHERS_DRAFTED,MYRANKS_P[[#This Row],[POINTS OVER REPL]],0)</f>
        <v>0</v>
      </c>
      <c r="X527" s="35">
        <f>MYRANKS_P[[#This Row],[POINTS OVER REPL]]*DOLLAR_VALUE_PER_POINT+1</f>
        <v>1</v>
      </c>
      <c r="Y527" s="35"/>
      <c r="Z527" s="29">
        <f>IF(AND(MYRANKS_P[[#This Row],[RANK]]&lt;=(TOTAL_PITCHERS_DRAFTED-PITCHERS_BELOW_REPL_DRAFTED),MYRANKS_P[[#This Row],[$ACTUAL]]=""),MYRANKS_P[[#This Row],[POINTS OVER REPL]],0)</f>
        <v>0</v>
      </c>
      <c r="AA527" s="40">
        <f>IF(MYRANKS_P[[#This Row],[$ACTUAL]]="",MYRANKS_P[[#This Row],[POINTS OVER REPL]]*REMAINING_DOLLAR_VALUE_PER_POINT+1,0)</f>
        <v>1</v>
      </c>
    </row>
    <row r="528" spans="1:27" x14ac:dyDescent="0.25">
      <c r="A528" s="2" t="s">
        <v>11015</v>
      </c>
      <c r="B528" s="14" t="str">
        <f>VLOOKUP(MYRANKS_P[[#This Row],[PLAYERID]],PLAYERIDMAP2[],COLUMN(PLAYERIDMAP2[LASTNAME]),FALSE)</f>
        <v>Aceves</v>
      </c>
      <c r="C528" s="14" t="str">
        <f>VLOOKUP(MYRANKS_P[[#This Row],[PLAYERID]],PLAYERIDMAP2[],COLUMN(PLAYERIDMAP2[FIRSTNAME]),FALSE)</f>
        <v>Alfredo</v>
      </c>
      <c r="D528" s="14" t="str">
        <f>MYRANKS_P[[#This Row],[FNAME]]&amp;" "&amp;MYRANKS_P[[#This Row],[LNAME]]</f>
        <v>Alfredo Aceves</v>
      </c>
      <c r="E528" s="14" t="str">
        <f>VLOOKUP(MYRANKS_P[[#This Row],[PLAYERID]],PLAYERIDMAP2[],COLUMN(PLAYERIDMAP2[TEAM]),FALSE)</f>
        <v>N/A</v>
      </c>
      <c r="F528" s="14" t="str">
        <f>VLOOKUP(MYRANKS_P[[#This Row],[PLAYERID]],PLAYERIDMAP2[],COLUMN(PLAYERIDMAP2[POS]),FALSE)</f>
        <v>P</v>
      </c>
      <c r="G528" s="14">
        <f>IFERROR(VALUE(VLOOKUP(MYRANKS_P[[#This Row],[PLAYERID]],PLAYERIDMAP2[],COLUMN(PLAYERIDMAP2[IDFANGRAPHS]),FALSE)),VLOOKUP(MYRANKS_P[[#This Row],[PLAYERID]],PLAYERIDMAP2[],COLUMN(PLAYERIDMAP2[IDFANGRAPHS]),FALSE))</f>
        <v>5164</v>
      </c>
      <c r="H528" s="23">
        <f>IFERROR(VLOOKUP(MYRANKS_P[[#This Row],[IDFANGRAPHS]],STEAMER_P[],COLUMN(STEAMER_P[W]),FALSE),0)</f>
        <v>0</v>
      </c>
      <c r="I528" s="23">
        <f>IFERROR(VLOOKUP(MYRANKS_P[[#This Row],[IDFANGRAPHS]],STEAMER_P[],COLUMN(STEAMER_P[L]),FALSE),0)</f>
        <v>0</v>
      </c>
      <c r="J528" s="23">
        <f>IFERROR(VLOOKUP(MYRANKS_P[[#This Row],[IDFANGRAPHS]],STEAMER_P[],COLUMN(STEAMER_P[SV]),FALSE),0)</f>
        <v>0</v>
      </c>
      <c r="K528" s="23">
        <f>IFERROR(VLOOKUP(MYRANKS_P[[#This Row],[IDFANGRAPHS]],STEAMER_P[],COLUMN(STEAMER_P[IP]),FALSE),0)</f>
        <v>1</v>
      </c>
      <c r="L528" s="23">
        <f>IFERROR(VLOOKUP(MYRANKS_P[[#This Row],[IDFANGRAPHS]],STEAMER_P[],COLUMN(STEAMER_P[H]),FALSE),0)</f>
        <v>1</v>
      </c>
      <c r="M528" s="23">
        <f>IFERROR(VLOOKUP(MYRANKS_P[[#This Row],[IDFANGRAPHS]],STEAMER_P[],COLUMN(STEAMER_P[ER]),FALSE),0)</f>
        <v>0</v>
      </c>
      <c r="N528" s="23">
        <f>IFERROR(VLOOKUP(MYRANKS_P[[#This Row],[IDFANGRAPHS]],STEAMER_P[],COLUMN(STEAMER_P[HR]),FALSE),0)</f>
        <v>0</v>
      </c>
      <c r="O528" s="23">
        <f>IFERROR(VLOOKUP(MYRANKS_P[[#This Row],[IDFANGRAPHS]],STEAMER_P[],COLUMN(STEAMER_P[SO]),FALSE),0)</f>
        <v>1</v>
      </c>
      <c r="P528" s="23">
        <f>IFERROR(VLOOKUP(MYRANKS_P[[#This Row],[IDFANGRAPHS]],STEAMER_P[],COLUMN(STEAMER_P[BB]),FALSE),0)</f>
        <v>0</v>
      </c>
      <c r="Q528" s="21">
        <f>IFERROR((MYRANKS_P[[#This Row],[ER]]*9)/MYRANKS_P[[#This Row],[IP]],0)</f>
        <v>0</v>
      </c>
      <c r="R528" s="21">
        <f>IFERROR((MYRANKS_P[[#This Row],[BB]]+MYRANKS_P[[#This Row],[H]])/MYRANKS_P[[#This Row],[IP]],0)</f>
        <v>1</v>
      </c>
      <c r="S528" s="23">
        <f>MYRANKS_P[[#This Row],[W]]*P_PTS_W+MYRANKS_P[[#This Row],[L]]*P_PTS_L+MYRANKS_P[[#This Row],[IP]]*P_PTS_IP+MYRANKS_P[[#This Row],[SO]]*P_PTS_K+MYRANKS_P[[#This Row],[BB]]*P_PTS_BB+MYRANKS_P[[#This Row],[H]]*P_PTS_HA+MYRANKS_P[[#This Row],[SV]]*P_PTS_SV+MYRANKS_P[[#This Row],[HR]]*P_PTS_HRA+MYRANKS_P[[#This Row],[ER]]*P_PTS_ER</f>
        <v>0</v>
      </c>
      <c r="T528" s="23">
        <f>VLOOKUP(MYRANKS_P[[#This Row],[POS]],REPLACEMENT_LEVEL[],3,FALSE)</f>
        <v>0</v>
      </c>
      <c r="U528" s="23">
        <f>MYRANKS_P[[#This Row],[PROJ PTS]]-MYRANKS_P[[#This Row],[REPL LEVEL]]</f>
        <v>0</v>
      </c>
      <c r="V528" s="30">
        <f>RANK(MYRANKS_P[[#This Row],[POINTS OVER REPL]],MYRANKS_P[POINTS OVER REPL])</f>
        <v>1</v>
      </c>
      <c r="W528" s="29">
        <f>IF(MYRANKS_P[[#This Row],[RANK]]&lt;=TOTAL_PITCHERS_DRAFTED,MYRANKS_P[[#This Row],[POINTS OVER REPL]],0)</f>
        <v>0</v>
      </c>
      <c r="X528" s="35">
        <f>MYRANKS_P[[#This Row],[POINTS OVER REPL]]*DOLLAR_VALUE_PER_POINT+1</f>
        <v>1</v>
      </c>
      <c r="Y528" s="35"/>
      <c r="Z528" s="29">
        <f>IF(AND(MYRANKS_P[[#This Row],[RANK]]&lt;=(TOTAL_PITCHERS_DRAFTED-PITCHERS_BELOW_REPL_DRAFTED),MYRANKS_P[[#This Row],[$ACTUAL]]=""),MYRANKS_P[[#This Row],[POINTS OVER REPL]],0)</f>
        <v>0</v>
      </c>
      <c r="AA528" s="40">
        <f>IF(MYRANKS_P[[#This Row],[$ACTUAL]]="",MYRANKS_P[[#This Row],[POINTS OVER REPL]]*REMAINING_DOLLAR_VALUE_PER_POINT+1,0)</f>
        <v>1</v>
      </c>
    </row>
    <row r="529" spans="1:27" x14ac:dyDescent="0.25">
      <c r="A529" s="2" t="s">
        <v>11031</v>
      </c>
      <c r="B529" s="14" t="str">
        <f>VLOOKUP(MYRANKS_P[[#This Row],[PLAYERID]],PLAYERIDMAP2[],COLUMN(PLAYERIDMAP2[LASTNAME]),FALSE)</f>
        <v>Adams</v>
      </c>
      <c r="C529" s="14" t="str">
        <f>VLOOKUP(MYRANKS_P[[#This Row],[PLAYERID]],PLAYERIDMAP2[],COLUMN(PLAYERIDMAP2[FIRSTNAME]),FALSE)</f>
        <v>Mike</v>
      </c>
      <c r="D529" s="14" t="str">
        <f>MYRANKS_P[[#This Row],[FNAME]]&amp;" "&amp;MYRANKS_P[[#This Row],[LNAME]]</f>
        <v>Mike Adams</v>
      </c>
      <c r="E529" s="14" t="str">
        <f>VLOOKUP(MYRANKS_P[[#This Row],[PLAYERID]],PLAYERIDMAP2[],COLUMN(PLAYERIDMAP2[TEAM]),FALSE)</f>
        <v>N/A</v>
      </c>
      <c r="F529" s="14" t="str">
        <f>VLOOKUP(MYRANKS_P[[#This Row],[PLAYERID]],PLAYERIDMAP2[],COLUMN(PLAYERIDMAP2[POS]),FALSE)</f>
        <v>P</v>
      </c>
      <c r="G529" s="14">
        <f>IFERROR(VALUE(VLOOKUP(MYRANKS_P[[#This Row],[PLAYERID]],PLAYERIDMAP2[],COLUMN(PLAYERIDMAP2[IDFANGRAPHS]),FALSE)),VLOOKUP(MYRANKS_P[[#This Row],[PLAYERID]],PLAYERIDMAP2[],COLUMN(PLAYERIDMAP2[IDFANGRAPHS]),FALSE))</f>
        <v>1937</v>
      </c>
      <c r="H529" s="23">
        <f>IFERROR(VLOOKUP(MYRANKS_P[[#This Row],[IDFANGRAPHS]],STEAMER_P[],COLUMN(STEAMER_P[W]),FALSE),0)</f>
        <v>0</v>
      </c>
      <c r="I529" s="23">
        <f>IFERROR(VLOOKUP(MYRANKS_P[[#This Row],[IDFANGRAPHS]],STEAMER_P[],COLUMN(STEAMER_P[L]),FALSE),0)</f>
        <v>0</v>
      </c>
      <c r="J529" s="23">
        <f>IFERROR(VLOOKUP(MYRANKS_P[[#This Row],[IDFANGRAPHS]],STEAMER_P[],COLUMN(STEAMER_P[SV]),FALSE),0)</f>
        <v>0</v>
      </c>
      <c r="K529" s="23">
        <f>IFERROR(VLOOKUP(MYRANKS_P[[#This Row],[IDFANGRAPHS]],STEAMER_P[],COLUMN(STEAMER_P[IP]),FALSE),0)</f>
        <v>1</v>
      </c>
      <c r="L529" s="23">
        <f>IFERROR(VLOOKUP(MYRANKS_P[[#This Row],[IDFANGRAPHS]],STEAMER_P[],COLUMN(STEAMER_P[H]),FALSE),0)</f>
        <v>1</v>
      </c>
      <c r="M529" s="23">
        <f>IFERROR(VLOOKUP(MYRANKS_P[[#This Row],[IDFANGRAPHS]],STEAMER_P[],COLUMN(STEAMER_P[ER]),FALSE),0)</f>
        <v>0</v>
      </c>
      <c r="N529" s="23">
        <f>IFERROR(VLOOKUP(MYRANKS_P[[#This Row],[IDFANGRAPHS]],STEAMER_P[],COLUMN(STEAMER_P[HR]),FALSE),0)</f>
        <v>0</v>
      </c>
      <c r="O529" s="23">
        <f>IFERROR(VLOOKUP(MYRANKS_P[[#This Row],[IDFANGRAPHS]],STEAMER_P[],COLUMN(STEAMER_P[SO]),FALSE),0)</f>
        <v>1</v>
      </c>
      <c r="P529" s="23">
        <f>IFERROR(VLOOKUP(MYRANKS_P[[#This Row],[IDFANGRAPHS]],STEAMER_P[],COLUMN(STEAMER_P[BB]),FALSE),0)</f>
        <v>0</v>
      </c>
      <c r="Q529" s="21">
        <f>IFERROR((MYRANKS_P[[#This Row],[ER]]*9)/MYRANKS_P[[#This Row],[IP]],0)</f>
        <v>0</v>
      </c>
      <c r="R529" s="21">
        <f>IFERROR((MYRANKS_P[[#This Row],[BB]]+MYRANKS_P[[#This Row],[H]])/MYRANKS_P[[#This Row],[IP]],0)</f>
        <v>1</v>
      </c>
      <c r="S529" s="23">
        <f>MYRANKS_P[[#This Row],[W]]*P_PTS_W+MYRANKS_P[[#This Row],[L]]*P_PTS_L+MYRANKS_P[[#This Row],[IP]]*P_PTS_IP+MYRANKS_P[[#This Row],[SO]]*P_PTS_K+MYRANKS_P[[#This Row],[BB]]*P_PTS_BB+MYRANKS_P[[#This Row],[H]]*P_PTS_HA+MYRANKS_P[[#This Row],[SV]]*P_PTS_SV+MYRANKS_P[[#This Row],[HR]]*P_PTS_HRA+MYRANKS_P[[#This Row],[ER]]*P_PTS_ER</f>
        <v>0</v>
      </c>
      <c r="T529" s="23">
        <f>VLOOKUP(MYRANKS_P[[#This Row],[POS]],REPLACEMENT_LEVEL[],3,FALSE)</f>
        <v>0</v>
      </c>
      <c r="U529" s="23">
        <f>MYRANKS_P[[#This Row],[PROJ PTS]]-MYRANKS_P[[#This Row],[REPL LEVEL]]</f>
        <v>0</v>
      </c>
      <c r="V529" s="30">
        <f>RANK(MYRANKS_P[[#This Row],[POINTS OVER REPL]],MYRANKS_P[POINTS OVER REPL])</f>
        <v>1</v>
      </c>
      <c r="W529" s="29">
        <f>IF(MYRANKS_P[[#This Row],[RANK]]&lt;=TOTAL_PITCHERS_DRAFTED,MYRANKS_P[[#This Row],[POINTS OVER REPL]],0)</f>
        <v>0</v>
      </c>
      <c r="X529" s="35">
        <f>MYRANKS_P[[#This Row],[POINTS OVER REPL]]*DOLLAR_VALUE_PER_POINT+1</f>
        <v>1</v>
      </c>
      <c r="Y529" s="35"/>
      <c r="Z529" s="29">
        <f>IF(AND(MYRANKS_P[[#This Row],[RANK]]&lt;=(TOTAL_PITCHERS_DRAFTED-PITCHERS_BELOW_REPL_DRAFTED),MYRANKS_P[[#This Row],[$ACTUAL]]=""),MYRANKS_P[[#This Row],[POINTS OVER REPL]],0)</f>
        <v>0</v>
      </c>
      <c r="AA529" s="40">
        <f>IF(MYRANKS_P[[#This Row],[$ACTUAL]]="",MYRANKS_P[[#This Row],[POINTS OVER REPL]]*REMAINING_DOLLAR_VALUE_PER_POINT+1,0)</f>
        <v>1</v>
      </c>
    </row>
    <row r="530" spans="1:27" x14ac:dyDescent="0.25">
      <c r="A530" s="2" t="s">
        <v>11039</v>
      </c>
      <c r="B530" s="14" t="str">
        <f>VLOOKUP(MYRANKS_P[[#This Row],[PLAYERID]],PLAYERIDMAP2[],COLUMN(PLAYERIDMAP2[LASTNAME]),FALSE)</f>
        <v>Albers</v>
      </c>
      <c r="C530" s="14" t="str">
        <f>VLOOKUP(MYRANKS_P[[#This Row],[PLAYERID]],PLAYERIDMAP2[],COLUMN(PLAYERIDMAP2[FIRSTNAME]),FALSE)</f>
        <v>Andrew</v>
      </c>
      <c r="D530" s="14" t="str">
        <f>MYRANKS_P[[#This Row],[FNAME]]&amp;" "&amp;MYRANKS_P[[#This Row],[LNAME]]</f>
        <v>Andrew Albers</v>
      </c>
      <c r="E530" s="14" t="str">
        <f>VLOOKUP(MYRANKS_P[[#This Row],[PLAYERID]],PLAYERIDMAP2[],COLUMN(PLAYERIDMAP2[TEAM]),FALSE)</f>
        <v>MIN</v>
      </c>
      <c r="F530" s="14" t="str">
        <f>VLOOKUP(MYRANKS_P[[#This Row],[PLAYERID]],PLAYERIDMAP2[],COLUMN(PLAYERIDMAP2[POS]),FALSE)</f>
        <v>P</v>
      </c>
      <c r="G530" s="14">
        <f>IFERROR(VALUE(VLOOKUP(MYRANKS_P[[#This Row],[PLAYERID]],PLAYERIDMAP2[],COLUMN(PLAYERIDMAP2[IDFANGRAPHS]),FALSE)),VLOOKUP(MYRANKS_P[[#This Row],[PLAYERID]],PLAYERIDMAP2[],COLUMN(PLAYERIDMAP2[IDFANGRAPHS]),FALSE))</f>
        <v>7853</v>
      </c>
      <c r="H530" s="23">
        <f>IFERROR(VLOOKUP(MYRANKS_P[[#This Row],[IDFANGRAPHS]],STEAMER_P[],COLUMN(STEAMER_P[W]),FALSE),0)</f>
        <v>0</v>
      </c>
      <c r="I530" s="23">
        <f>IFERROR(VLOOKUP(MYRANKS_P[[#This Row],[IDFANGRAPHS]],STEAMER_P[],COLUMN(STEAMER_P[L]),FALSE),0)</f>
        <v>0</v>
      </c>
      <c r="J530" s="23">
        <f>IFERROR(VLOOKUP(MYRANKS_P[[#This Row],[IDFANGRAPHS]],STEAMER_P[],COLUMN(STEAMER_P[SV]),FALSE),0)</f>
        <v>0</v>
      </c>
      <c r="K530" s="23">
        <f>IFERROR(VLOOKUP(MYRANKS_P[[#This Row],[IDFANGRAPHS]],STEAMER_P[],COLUMN(STEAMER_P[IP]),FALSE),0)</f>
        <v>1</v>
      </c>
      <c r="L530" s="23">
        <f>IFERROR(VLOOKUP(MYRANKS_P[[#This Row],[IDFANGRAPHS]],STEAMER_P[],COLUMN(STEAMER_P[H]),FALSE),0)</f>
        <v>1</v>
      </c>
      <c r="M530" s="23">
        <f>IFERROR(VLOOKUP(MYRANKS_P[[#This Row],[IDFANGRAPHS]],STEAMER_P[],COLUMN(STEAMER_P[ER]),FALSE),0)</f>
        <v>0</v>
      </c>
      <c r="N530" s="23">
        <f>IFERROR(VLOOKUP(MYRANKS_P[[#This Row],[IDFANGRAPHS]],STEAMER_P[],COLUMN(STEAMER_P[HR]),FALSE),0)</f>
        <v>0</v>
      </c>
      <c r="O530" s="23">
        <f>IFERROR(VLOOKUP(MYRANKS_P[[#This Row],[IDFANGRAPHS]],STEAMER_P[],COLUMN(STEAMER_P[SO]),FALSE),0)</f>
        <v>1</v>
      </c>
      <c r="P530" s="23">
        <f>IFERROR(VLOOKUP(MYRANKS_P[[#This Row],[IDFANGRAPHS]],STEAMER_P[],COLUMN(STEAMER_P[BB]),FALSE),0)</f>
        <v>0</v>
      </c>
      <c r="Q530" s="21">
        <f>IFERROR((MYRANKS_P[[#This Row],[ER]]*9)/MYRANKS_P[[#This Row],[IP]],0)</f>
        <v>0</v>
      </c>
      <c r="R530" s="21">
        <f>IFERROR((MYRANKS_P[[#This Row],[BB]]+MYRANKS_P[[#This Row],[H]])/MYRANKS_P[[#This Row],[IP]],0)</f>
        <v>1</v>
      </c>
      <c r="S530" s="23">
        <f>MYRANKS_P[[#This Row],[W]]*P_PTS_W+MYRANKS_P[[#This Row],[L]]*P_PTS_L+MYRANKS_P[[#This Row],[IP]]*P_PTS_IP+MYRANKS_P[[#This Row],[SO]]*P_PTS_K+MYRANKS_P[[#This Row],[BB]]*P_PTS_BB+MYRANKS_P[[#This Row],[H]]*P_PTS_HA+MYRANKS_P[[#This Row],[SV]]*P_PTS_SV+MYRANKS_P[[#This Row],[HR]]*P_PTS_HRA+MYRANKS_P[[#This Row],[ER]]*P_PTS_ER</f>
        <v>0</v>
      </c>
      <c r="T530" s="23">
        <f>VLOOKUP(MYRANKS_P[[#This Row],[POS]],REPLACEMENT_LEVEL[],3,FALSE)</f>
        <v>0</v>
      </c>
      <c r="U530" s="23">
        <f>MYRANKS_P[[#This Row],[PROJ PTS]]-MYRANKS_P[[#This Row],[REPL LEVEL]]</f>
        <v>0</v>
      </c>
      <c r="V530" s="30">
        <f>RANK(MYRANKS_P[[#This Row],[POINTS OVER REPL]],MYRANKS_P[POINTS OVER REPL])</f>
        <v>1</v>
      </c>
      <c r="W530" s="29">
        <f>IF(MYRANKS_P[[#This Row],[RANK]]&lt;=TOTAL_PITCHERS_DRAFTED,MYRANKS_P[[#This Row],[POINTS OVER REPL]],0)</f>
        <v>0</v>
      </c>
      <c r="X530" s="35">
        <f>MYRANKS_P[[#This Row],[POINTS OVER REPL]]*DOLLAR_VALUE_PER_POINT+1</f>
        <v>1</v>
      </c>
      <c r="Y530" s="35"/>
      <c r="Z530" s="29">
        <f>IF(AND(MYRANKS_P[[#This Row],[RANK]]&lt;=(TOTAL_PITCHERS_DRAFTED-PITCHERS_BELOW_REPL_DRAFTED),MYRANKS_P[[#This Row],[$ACTUAL]]=""),MYRANKS_P[[#This Row],[POINTS OVER REPL]],0)</f>
        <v>0</v>
      </c>
      <c r="AA530" s="40">
        <f>IF(MYRANKS_P[[#This Row],[$ACTUAL]]="",MYRANKS_P[[#This Row],[POINTS OVER REPL]]*REMAINING_DOLLAR_VALUE_PER_POINT+1,0)</f>
        <v>1</v>
      </c>
    </row>
    <row r="531" spans="1:27" x14ac:dyDescent="0.25">
      <c r="A531" s="2" t="s">
        <v>11101</v>
      </c>
      <c r="B531" s="14" t="str">
        <f>VLOOKUP(MYRANKS_P[[#This Row],[PLAYERID]],PLAYERIDMAP2[],COLUMN(PLAYERIDMAP2[LASTNAME]),FALSE)</f>
        <v>Ambriz</v>
      </c>
      <c r="C531" s="14" t="str">
        <f>VLOOKUP(MYRANKS_P[[#This Row],[PLAYERID]],PLAYERIDMAP2[],COLUMN(PLAYERIDMAP2[FIRSTNAME]),FALSE)</f>
        <v>Hector</v>
      </c>
      <c r="D531" s="14" t="str">
        <f>MYRANKS_P[[#This Row],[FNAME]]&amp;" "&amp;MYRANKS_P[[#This Row],[LNAME]]</f>
        <v>Hector Ambriz</v>
      </c>
      <c r="E531" s="14" t="str">
        <f>VLOOKUP(MYRANKS_P[[#This Row],[PLAYERID]],PLAYERIDMAP2[],COLUMN(PLAYERIDMAP2[TEAM]),FALSE)</f>
        <v>SD</v>
      </c>
      <c r="F531" s="14" t="str">
        <f>VLOOKUP(MYRANKS_P[[#This Row],[PLAYERID]],PLAYERIDMAP2[],COLUMN(PLAYERIDMAP2[POS]),FALSE)</f>
        <v>P</v>
      </c>
      <c r="G531" s="14">
        <f>IFERROR(VALUE(VLOOKUP(MYRANKS_P[[#This Row],[PLAYERID]],PLAYERIDMAP2[],COLUMN(PLAYERIDMAP2[IDFANGRAPHS]),FALSE)),VLOOKUP(MYRANKS_P[[#This Row],[PLAYERID]],PLAYERIDMAP2[],COLUMN(PLAYERIDMAP2[IDFANGRAPHS]),FALSE))</f>
        <v>559</v>
      </c>
      <c r="H531" s="23">
        <f>IFERROR(VLOOKUP(MYRANKS_P[[#This Row],[IDFANGRAPHS]],STEAMER_P[],COLUMN(STEAMER_P[W]),FALSE),0)</f>
        <v>0</v>
      </c>
      <c r="I531" s="23">
        <f>IFERROR(VLOOKUP(MYRANKS_P[[#This Row],[IDFANGRAPHS]],STEAMER_P[],COLUMN(STEAMER_P[L]),FALSE),0)</f>
        <v>0</v>
      </c>
      <c r="J531" s="23">
        <f>IFERROR(VLOOKUP(MYRANKS_P[[#This Row],[IDFANGRAPHS]],STEAMER_P[],COLUMN(STEAMER_P[SV]),FALSE),0)</f>
        <v>0</v>
      </c>
      <c r="K531" s="23">
        <f>IFERROR(VLOOKUP(MYRANKS_P[[#This Row],[IDFANGRAPHS]],STEAMER_P[],COLUMN(STEAMER_P[IP]),FALSE),0)</f>
        <v>1</v>
      </c>
      <c r="L531" s="23">
        <f>IFERROR(VLOOKUP(MYRANKS_P[[#This Row],[IDFANGRAPHS]],STEAMER_P[],COLUMN(STEAMER_P[H]),FALSE),0)</f>
        <v>1</v>
      </c>
      <c r="M531" s="23">
        <f>IFERROR(VLOOKUP(MYRANKS_P[[#This Row],[IDFANGRAPHS]],STEAMER_P[],COLUMN(STEAMER_P[ER]),FALSE),0)</f>
        <v>0</v>
      </c>
      <c r="N531" s="23">
        <f>IFERROR(VLOOKUP(MYRANKS_P[[#This Row],[IDFANGRAPHS]],STEAMER_P[],COLUMN(STEAMER_P[HR]),FALSE),0)</f>
        <v>0</v>
      </c>
      <c r="O531" s="23">
        <f>IFERROR(VLOOKUP(MYRANKS_P[[#This Row],[IDFANGRAPHS]],STEAMER_P[],COLUMN(STEAMER_P[SO]),FALSE),0)</f>
        <v>1</v>
      </c>
      <c r="P531" s="23">
        <f>IFERROR(VLOOKUP(MYRANKS_P[[#This Row],[IDFANGRAPHS]],STEAMER_P[],COLUMN(STEAMER_P[BB]),FALSE),0)</f>
        <v>0</v>
      </c>
      <c r="Q531" s="21">
        <f>IFERROR((MYRANKS_P[[#This Row],[ER]]*9)/MYRANKS_P[[#This Row],[IP]],0)</f>
        <v>0</v>
      </c>
      <c r="R531" s="21">
        <f>IFERROR((MYRANKS_P[[#This Row],[BB]]+MYRANKS_P[[#This Row],[H]])/MYRANKS_P[[#This Row],[IP]],0)</f>
        <v>1</v>
      </c>
      <c r="S531" s="23">
        <f>MYRANKS_P[[#This Row],[W]]*P_PTS_W+MYRANKS_P[[#This Row],[L]]*P_PTS_L+MYRANKS_P[[#This Row],[IP]]*P_PTS_IP+MYRANKS_P[[#This Row],[SO]]*P_PTS_K+MYRANKS_P[[#This Row],[BB]]*P_PTS_BB+MYRANKS_P[[#This Row],[H]]*P_PTS_HA+MYRANKS_P[[#This Row],[SV]]*P_PTS_SV+MYRANKS_P[[#This Row],[HR]]*P_PTS_HRA+MYRANKS_P[[#This Row],[ER]]*P_PTS_ER</f>
        <v>0</v>
      </c>
      <c r="T531" s="23">
        <f>VLOOKUP(MYRANKS_P[[#This Row],[POS]],REPLACEMENT_LEVEL[],3,FALSE)</f>
        <v>0</v>
      </c>
      <c r="U531" s="23">
        <f>MYRANKS_P[[#This Row],[PROJ PTS]]-MYRANKS_P[[#This Row],[REPL LEVEL]]</f>
        <v>0</v>
      </c>
      <c r="V531" s="30">
        <f>RANK(MYRANKS_P[[#This Row],[POINTS OVER REPL]],MYRANKS_P[POINTS OVER REPL])</f>
        <v>1</v>
      </c>
      <c r="W531" s="29">
        <f>IF(MYRANKS_P[[#This Row],[RANK]]&lt;=TOTAL_PITCHERS_DRAFTED,MYRANKS_P[[#This Row],[POINTS OVER REPL]],0)</f>
        <v>0</v>
      </c>
      <c r="X531" s="35">
        <f>MYRANKS_P[[#This Row],[POINTS OVER REPL]]*DOLLAR_VALUE_PER_POINT+1</f>
        <v>1</v>
      </c>
      <c r="Y531" s="35"/>
      <c r="Z531" s="29">
        <f>IF(AND(MYRANKS_P[[#This Row],[RANK]]&lt;=(TOTAL_PITCHERS_DRAFTED-PITCHERS_BELOW_REPL_DRAFTED),MYRANKS_P[[#This Row],[$ACTUAL]]=""),MYRANKS_P[[#This Row],[POINTS OVER REPL]],0)</f>
        <v>0</v>
      </c>
      <c r="AA531" s="40">
        <f>IF(MYRANKS_P[[#This Row],[$ACTUAL]]="",MYRANKS_P[[#This Row],[POINTS OVER REPL]]*REMAINING_DOLLAR_VALUE_PER_POINT+1,0)</f>
        <v>1</v>
      </c>
    </row>
    <row r="532" spans="1:27" x14ac:dyDescent="0.25">
      <c r="A532" s="64" t="s">
        <v>11186</v>
      </c>
      <c r="B532" s="14" t="str">
        <f>VLOOKUP(MYRANKS_P[[#This Row],[PLAYERID]],PLAYERIDMAP2[],COLUMN(PLAYERIDMAP2[LASTNAME]),FALSE)</f>
        <v>Aumont</v>
      </c>
      <c r="C532" s="14" t="str">
        <f>VLOOKUP(MYRANKS_P[[#This Row],[PLAYERID]],PLAYERIDMAP2[],COLUMN(PLAYERIDMAP2[FIRSTNAME]),FALSE)</f>
        <v>Phillippe</v>
      </c>
      <c r="D532" s="14" t="str">
        <f>MYRANKS_P[[#This Row],[FNAME]]&amp;" "&amp;MYRANKS_P[[#This Row],[LNAME]]</f>
        <v>Phillippe Aumont</v>
      </c>
      <c r="E532" s="14" t="str">
        <f>VLOOKUP(MYRANKS_P[[#This Row],[PLAYERID]],PLAYERIDMAP2[],COLUMN(PLAYERIDMAP2[TEAM]),FALSE)</f>
        <v>PHI</v>
      </c>
      <c r="F532" s="14" t="str">
        <f>VLOOKUP(MYRANKS_P[[#This Row],[PLAYERID]],PLAYERIDMAP2[],COLUMN(PLAYERIDMAP2[POS]),FALSE)</f>
        <v>P</v>
      </c>
      <c r="G532" s="14">
        <f>IFERROR(VALUE(VLOOKUP(MYRANKS_P[[#This Row],[PLAYERID]],PLAYERIDMAP2[],COLUMN(PLAYERIDMAP2[IDFANGRAPHS]),FALSE)),VLOOKUP(MYRANKS_P[[#This Row],[PLAYERID]],PLAYERIDMAP2[],COLUMN(PLAYERIDMAP2[IDFANGRAPHS]),FALSE))</f>
        <v>5362</v>
      </c>
      <c r="H532" s="23">
        <f>IFERROR(VLOOKUP(MYRANKS_P[[#This Row],[IDFANGRAPHS]],STEAMER_P[],COLUMN(STEAMER_P[W]),FALSE),0)</f>
        <v>0</v>
      </c>
      <c r="I532" s="23">
        <f>IFERROR(VLOOKUP(MYRANKS_P[[#This Row],[IDFANGRAPHS]],STEAMER_P[],COLUMN(STEAMER_P[L]),FALSE),0)</f>
        <v>0</v>
      </c>
      <c r="J532" s="23">
        <f>IFERROR(VLOOKUP(MYRANKS_P[[#This Row],[IDFANGRAPHS]],STEAMER_P[],COLUMN(STEAMER_P[SV]),FALSE),0)</f>
        <v>0</v>
      </c>
      <c r="K532" s="23">
        <f>IFERROR(VLOOKUP(MYRANKS_P[[#This Row],[IDFANGRAPHS]],STEAMER_P[],COLUMN(STEAMER_P[IP]),FALSE),0)</f>
        <v>1</v>
      </c>
      <c r="L532" s="23">
        <f>IFERROR(VLOOKUP(MYRANKS_P[[#This Row],[IDFANGRAPHS]],STEAMER_P[],COLUMN(STEAMER_P[H]),FALSE),0)</f>
        <v>1</v>
      </c>
      <c r="M532" s="23">
        <f>IFERROR(VLOOKUP(MYRANKS_P[[#This Row],[IDFANGRAPHS]],STEAMER_P[],COLUMN(STEAMER_P[ER]),FALSE),0)</f>
        <v>1</v>
      </c>
      <c r="N532" s="23">
        <f>IFERROR(VLOOKUP(MYRANKS_P[[#This Row],[IDFANGRAPHS]],STEAMER_P[],COLUMN(STEAMER_P[HR]),FALSE),0)</f>
        <v>0</v>
      </c>
      <c r="O532" s="23">
        <f>IFERROR(VLOOKUP(MYRANKS_P[[#This Row],[IDFANGRAPHS]],STEAMER_P[],COLUMN(STEAMER_P[SO]),FALSE),0)</f>
        <v>1</v>
      </c>
      <c r="P532" s="23">
        <f>IFERROR(VLOOKUP(MYRANKS_P[[#This Row],[IDFANGRAPHS]],STEAMER_P[],COLUMN(STEAMER_P[BB]),FALSE),0)</f>
        <v>1</v>
      </c>
      <c r="Q532" s="62">
        <f>IFERROR((MYRANKS_P[[#This Row],[ER]]*9)/MYRANKS_P[[#This Row],[IP]],0)</f>
        <v>9</v>
      </c>
      <c r="R532" s="62">
        <f>IFERROR((MYRANKS_P[[#This Row],[BB]]+MYRANKS_P[[#This Row],[H]])/MYRANKS_P[[#This Row],[IP]],0)</f>
        <v>2</v>
      </c>
      <c r="S532" s="56">
        <f>MYRANKS_P[[#This Row],[W]]*P_PTS_W+MYRANKS_P[[#This Row],[L]]*P_PTS_L+MYRANKS_P[[#This Row],[IP]]*P_PTS_IP+MYRANKS_P[[#This Row],[SO]]*P_PTS_K+MYRANKS_P[[#This Row],[BB]]*P_PTS_BB+MYRANKS_P[[#This Row],[H]]*P_PTS_HA+MYRANKS_P[[#This Row],[SV]]*P_PTS_SV+MYRANKS_P[[#This Row],[HR]]*P_PTS_HRA+MYRANKS_P[[#This Row],[ER]]*P_PTS_ER</f>
        <v>0</v>
      </c>
      <c r="T532" s="56">
        <f>VLOOKUP(MYRANKS_P[[#This Row],[POS]],REPLACEMENT_LEVEL[],3,FALSE)</f>
        <v>0</v>
      </c>
      <c r="U532" s="56">
        <f>MYRANKS_P[[#This Row],[PROJ PTS]]-MYRANKS_P[[#This Row],[REPL LEVEL]]</f>
        <v>0</v>
      </c>
      <c r="V532" s="55">
        <f>RANK(MYRANKS_P[[#This Row],[POINTS OVER REPL]],MYRANKS_P[POINTS OVER REPL])</f>
        <v>1</v>
      </c>
      <c r="W532" s="56">
        <f>IF(MYRANKS_P[[#This Row],[RANK]]&lt;=TOTAL_PITCHERS_DRAFTED,MYRANKS_P[[#This Row],[POINTS OVER REPL]],0)</f>
        <v>0</v>
      </c>
      <c r="X532" s="58">
        <f>MYRANKS_P[[#This Row],[POINTS OVER REPL]]*DOLLAR_VALUE_PER_POINT+1</f>
        <v>1</v>
      </c>
      <c r="Y532" s="58"/>
      <c r="Z532" s="56">
        <f>IF(AND(MYRANKS_P[[#This Row],[RANK]]&lt;=(TOTAL_PITCHERS_DRAFTED-PITCHERS_BELOW_REPL_DRAFTED),MYRANKS_P[[#This Row],[$ACTUAL]]=""),MYRANKS_P[[#This Row],[POINTS OVER REPL]],0)</f>
        <v>0</v>
      </c>
      <c r="AA532" s="63">
        <f>IF(MYRANKS_P[[#This Row],[$ACTUAL]]="",MYRANKS_P[[#This Row],[POINTS OVER REPL]]*REMAINING_DOLLAR_VALUE_PER_POINT+1,0)</f>
        <v>1</v>
      </c>
    </row>
    <row r="533" spans="1:27" x14ac:dyDescent="0.25">
      <c r="A533" s="9" t="s">
        <v>11214</v>
      </c>
      <c r="B533" s="14" t="str">
        <f>VLOOKUP(MYRANKS_P[[#This Row],[PLAYERID]],PLAYERIDMAP2[],COLUMN(PLAYERIDMAP2[LASTNAME]),FALSE)</f>
        <v>Ayala</v>
      </c>
      <c r="C533" s="14" t="str">
        <f>VLOOKUP(MYRANKS_P[[#This Row],[PLAYERID]],PLAYERIDMAP2[],COLUMN(PLAYERIDMAP2[FIRSTNAME]),FALSE)</f>
        <v>Luis</v>
      </c>
      <c r="D533" s="14" t="str">
        <f>MYRANKS_P[[#This Row],[FNAME]]&amp;" "&amp;MYRANKS_P[[#This Row],[LNAME]]</f>
        <v>Luis Ayala</v>
      </c>
      <c r="E533" s="14" t="str">
        <f>VLOOKUP(MYRANKS_P[[#This Row],[PLAYERID]],PLAYERIDMAP2[],COLUMN(PLAYERIDMAP2[TEAM]),FALSE)</f>
        <v>BAL</v>
      </c>
      <c r="F533" s="14" t="str">
        <f>VLOOKUP(MYRANKS_P[[#This Row],[PLAYERID]],PLAYERIDMAP2[],COLUMN(PLAYERIDMAP2[POS]),FALSE)</f>
        <v>P</v>
      </c>
      <c r="G533" s="14">
        <f>IFERROR(VALUE(VLOOKUP(MYRANKS_P[[#This Row],[PLAYERID]],PLAYERIDMAP2[],COLUMN(PLAYERIDMAP2[IDFANGRAPHS]),FALSE)),VLOOKUP(MYRANKS_P[[#This Row],[PLAYERID]],PLAYERIDMAP2[],COLUMN(PLAYERIDMAP2[IDFANGRAPHS]),FALSE))</f>
        <v>1650</v>
      </c>
      <c r="H533" s="23">
        <f>IFERROR(VLOOKUP(MYRANKS_P[[#This Row],[IDFANGRAPHS]],STEAMER_P[],COLUMN(STEAMER_P[W]),FALSE),0)</f>
        <v>0</v>
      </c>
      <c r="I533" s="23">
        <f>IFERROR(VLOOKUP(MYRANKS_P[[#This Row],[IDFANGRAPHS]],STEAMER_P[],COLUMN(STEAMER_P[L]),FALSE),0)</f>
        <v>0</v>
      </c>
      <c r="J533" s="23">
        <f>IFERROR(VLOOKUP(MYRANKS_P[[#This Row],[IDFANGRAPHS]],STEAMER_P[],COLUMN(STEAMER_P[SV]),FALSE),0)</f>
        <v>0</v>
      </c>
      <c r="K533" s="23">
        <f>IFERROR(VLOOKUP(MYRANKS_P[[#This Row],[IDFANGRAPHS]],STEAMER_P[],COLUMN(STEAMER_P[IP]),FALSE),0)</f>
        <v>1</v>
      </c>
      <c r="L533" s="23">
        <f>IFERROR(VLOOKUP(MYRANKS_P[[#This Row],[IDFANGRAPHS]],STEAMER_P[],COLUMN(STEAMER_P[H]),FALSE),0)</f>
        <v>1</v>
      </c>
      <c r="M533" s="23">
        <f>IFERROR(VLOOKUP(MYRANKS_P[[#This Row],[IDFANGRAPHS]],STEAMER_P[],COLUMN(STEAMER_P[ER]),FALSE),0)</f>
        <v>0</v>
      </c>
      <c r="N533" s="23">
        <f>IFERROR(VLOOKUP(MYRANKS_P[[#This Row],[IDFANGRAPHS]],STEAMER_P[],COLUMN(STEAMER_P[HR]),FALSE),0)</f>
        <v>0</v>
      </c>
      <c r="O533" s="23">
        <f>IFERROR(VLOOKUP(MYRANKS_P[[#This Row],[IDFANGRAPHS]],STEAMER_P[],COLUMN(STEAMER_P[SO]),FALSE),0)</f>
        <v>1</v>
      </c>
      <c r="P533" s="23">
        <f>IFERROR(VLOOKUP(MYRANKS_P[[#This Row],[IDFANGRAPHS]],STEAMER_P[],COLUMN(STEAMER_P[BB]),FALSE),0)</f>
        <v>0</v>
      </c>
      <c r="Q533" s="21">
        <f>IFERROR((MYRANKS_P[[#This Row],[ER]]*9)/MYRANKS_P[[#This Row],[IP]],0)</f>
        <v>0</v>
      </c>
      <c r="R533" s="21">
        <f>IFERROR((MYRANKS_P[[#This Row],[BB]]+MYRANKS_P[[#This Row],[H]])/MYRANKS_P[[#This Row],[IP]],0)</f>
        <v>1</v>
      </c>
      <c r="S533" s="23">
        <f>MYRANKS_P[[#This Row],[W]]*P_PTS_W+MYRANKS_P[[#This Row],[L]]*P_PTS_L+MYRANKS_P[[#This Row],[IP]]*P_PTS_IP+MYRANKS_P[[#This Row],[SO]]*P_PTS_K+MYRANKS_P[[#This Row],[BB]]*P_PTS_BB+MYRANKS_P[[#This Row],[H]]*P_PTS_HA+MYRANKS_P[[#This Row],[SV]]*P_PTS_SV+MYRANKS_P[[#This Row],[HR]]*P_PTS_HRA+MYRANKS_P[[#This Row],[ER]]*P_PTS_ER</f>
        <v>0</v>
      </c>
      <c r="T533" s="23">
        <f>VLOOKUP(MYRANKS_P[[#This Row],[POS]],REPLACEMENT_LEVEL[],3,FALSE)</f>
        <v>0</v>
      </c>
      <c r="U533" s="23">
        <f>MYRANKS_P[[#This Row],[PROJ PTS]]-MYRANKS_P[[#This Row],[REPL LEVEL]]</f>
        <v>0</v>
      </c>
      <c r="V533" s="30">
        <f>RANK(MYRANKS_P[[#This Row],[POINTS OVER REPL]],MYRANKS_P[POINTS OVER REPL])</f>
        <v>1</v>
      </c>
      <c r="W533" s="29">
        <f>IF(MYRANKS_P[[#This Row],[RANK]]&lt;=TOTAL_PITCHERS_DRAFTED,MYRANKS_P[[#This Row],[POINTS OVER REPL]],0)</f>
        <v>0</v>
      </c>
      <c r="X533" s="35">
        <f>MYRANKS_P[[#This Row],[POINTS OVER REPL]]*DOLLAR_VALUE_PER_POINT+1</f>
        <v>1</v>
      </c>
      <c r="Y533" s="35"/>
      <c r="Z533" s="29">
        <f>IF(AND(MYRANKS_P[[#This Row],[RANK]]&lt;=(TOTAL_PITCHERS_DRAFTED-PITCHERS_BELOW_REPL_DRAFTED),MYRANKS_P[[#This Row],[$ACTUAL]]=""),MYRANKS_P[[#This Row],[POINTS OVER REPL]],0)</f>
        <v>0</v>
      </c>
      <c r="AA533" s="40">
        <f>IF(MYRANKS_P[[#This Row],[$ACTUAL]]="",MYRANKS_P[[#This Row],[POINTS OVER REPL]]*REMAINING_DOLLAR_VALUE_PER_POINT+1,0)</f>
        <v>1</v>
      </c>
    </row>
    <row r="534" spans="1:27" x14ac:dyDescent="0.25">
      <c r="A534" s="2" t="s">
        <v>11242</v>
      </c>
      <c r="B534" s="14" t="str">
        <f>VLOOKUP(MYRANKS_P[[#This Row],[PLAYERID]],PLAYERIDMAP2[],COLUMN(PLAYERIDMAP2[LASTNAME]),FALSE)</f>
        <v>Baker</v>
      </c>
      <c r="C534" s="14" t="str">
        <f>VLOOKUP(MYRANKS_P[[#This Row],[PLAYERID]],PLAYERIDMAP2[],COLUMN(PLAYERIDMAP2[FIRSTNAME]),FALSE)</f>
        <v>Scott</v>
      </c>
      <c r="D534" s="14" t="str">
        <f>MYRANKS_P[[#This Row],[FNAME]]&amp;" "&amp;MYRANKS_P[[#This Row],[LNAME]]</f>
        <v>Scott Baker</v>
      </c>
      <c r="E534" s="14" t="str">
        <f>VLOOKUP(MYRANKS_P[[#This Row],[PLAYERID]],PLAYERIDMAP2[],COLUMN(PLAYERIDMAP2[TEAM]),FALSE)</f>
        <v>N/A</v>
      </c>
      <c r="F534" s="14" t="str">
        <f>VLOOKUP(MYRANKS_P[[#This Row],[PLAYERID]],PLAYERIDMAP2[],COLUMN(PLAYERIDMAP2[POS]),FALSE)</f>
        <v>P</v>
      </c>
      <c r="G534" s="14">
        <f>IFERROR(VALUE(VLOOKUP(MYRANKS_P[[#This Row],[PLAYERID]],PLAYERIDMAP2[],COLUMN(PLAYERIDMAP2[IDFANGRAPHS]),FALSE)),VLOOKUP(MYRANKS_P[[#This Row],[PLAYERID]],PLAYERIDMAP2[],COLUMN(PLAYERIDMAP2[IDFANGRAPHS]),FALSE))</f>
        <v>6176</v>
      </c>
      <c r="H534" s="23">
        <f>IFERROR(VLOOKUP(MYRANKS_P[[#This Row],[IDFANGRAPHS]],STEAMER_P[],COLUMN(STEAMER_P[W]),FALSE),0)</f>
        <v>0</v>
      </c>
      <c r="I534" s="23">
        <f>IFERROR(VLOOKUP(MYRANKS_P[[#This Row],[IDFANGRAPHS]],STEAMER_P[],COLUMN(STEAMER_P[L]),FALSE),0)</f>
        <v>0</v>
      </c>
      <c r="J534" s="23">
        <f>IFERROR(VLOOKUP(MYRANKS_P[[#This Row],[IDFANGRAPHS]],STEAMER_P[],COLUMN(STEAMER_P[SV]),FALSE),0)</f>
        <v>0</v>
      </c>
      <c r="K534" s="23">
        <f>IFERROR(VLOOKUP(MYRANKS_P[[#This Row],[IDFANGRAPHS]],STEAMER_P[],COLUMN(STEAMER_P[IP]),FALSE),0)</f>
        <v>1</v>
      </c>
      <c r="L534" s="23">
        <f>IFERROR(VLOOKUP(MYRANKS_P[[#This Row],[IDFANGRAPHS]],STEAMER_P[],COLUMN(STEAMER_P[H]),FALSE),0)</f>
        <v>1</v>
      </c>
      <c r="M534" s="23">
        <f>IFERROR(VLOOKUP(MYRANKS_P[[#This Row],[IDFANGRAPHS]],STEAMER_P[],COLUMN(STEAMER_P[ER]),FALSE),0)</f>
        <v>0</v>
      </c>
      <c r="N534" s="23">
        <f>IFERROR(VLOOKUP(MYRANKS_P[[#This Row],[IDFANGRAPHS]],STEAMER_P[],COLUMN(STEAMER_P[HR]),FALSE),0)</f>
        <v>0</v>
      </c>
      <c r="O534" s="23">
        <f>IFERROR(VLOOKUP(MYRANKS_P[[#This Row],[IDFANGRAPHS]],STEAMER_P[],COLUMN(STEAMER_P[SO]),FALSE),0)</f>
        <v>1</v>
      </c>
      <c r="P534" s="23">
        <f>IFERROR(VLOOKUP(MYRANKS_P[[#This Row],[IDFANGRAPHS]],STEAMER_P[],COLUMN(STEAMER_P[BB]),FALSE),0)</f>
        <v>0</v>
      </c>
      <c r="Q534" s="21">
        <f>IFERROR((MYRANKS_P[[#This Row],[ER]]*9)/MYRANKS_P[[#This Row],[IP]],0)</f>
        <v>0</v>
      </c>
      <c r="R534" s="21">
        <f>IFERROR((MYRANKS_P[[#This Row],[BB]]+MYRANKS_P[[#This Row],[H]])/MYRANKS_P[[#This Row],[IP]],0)</f>
        <v>1</v>
      </c>
      <c r="S534" s="23">
        <f>MYRANKS_P[[#This Row],[W]]*P_PTS_W+MYRANKS_P[[#This Row],[L]]*P_PTS_L+MYRANKS_P[[#This Row],[IP]]*P_PTS_IP+MYRANKS_P[[#This Row],[SO]]*P_PTS_K+MYRANKS_P[[#This Row],[BB]]*P_PTS_BB+MYRANKS_P[[#This Row],[H]]*P_PTS_HA+MYRANKS_P[[#This Row],[SV]]*P_PTS_SV+MYRANKS_P[[#This Row],[HR]]*P_PTS_HRA+MYRANKS_P[[#This Row],[ER]]*P_PTS_ER</f>
        <v>0</v>
      </c>
      <c r="T534" s="23">
        <f>VLOOKUP(MYRANKS_P[[#This Row],[POS]],REPLACEMENT_LEVEL[],3,FALSE)</f>
        <v>0</v>
      </c>
      <c r="U534" s="23">
        <f>MYRANKS_P[[#This Row],[PROJ PTS]]-MYRANKS_P[[#This Row],[REPL LEVEL]]</f>
        <v>0</v>
      </c>
      <c r="V534" s="30">
        <f>RANK(MYRANKS_P[[#This Row],[POINTS OVER REPL]],MYRANKS_P[POINTS OVER REPL])</f>
        <v>1</v>
      </c>
      <c r="W534" s="29">
        <f>IF(MYRANKS_P[[#This Row],[RANK]]&lt;=TOTAL_PITCHERS_DRAFTED,MYRANKS_P[[#This Row],[POINTS OVER REPL]],0)</f>
        <v>0</v>
      </c>
      <c r="X534" s="35">
        <f>MYRANKS_P[[#This Row],[POINTS OVER REPL]]*DOLLAR_VALUE_PER_POINT+1</f>
        <v>1</v>
      </c>
      <c r="Y534" s="35"/>
      <c r="Z534" s="29">
        <f>IF(AND(MYRANKS_P[[#This Row],[RANK]]&lt;=(TOTAL_PITCHERS_DRAFTED-PITCHERS_BELOW_REPL_DRAFTED),MYRANKS_P[[#This Row],[$ACTUAL]]=""),MYRANKS_P[[#This Row],[POINTS OVER REPL]],0)</f>
        <v>0</v>
      </c>
      <c r="AA534" s="40">
        <f>IF(MYRANKS_P[[#This Row],[$ACTUAL]]="",MYRANKS_P[[#This Row],[POINTS OVER REPL]]*REMAINING_DOLLAR_VALUE_PER_POINT+1,0)</f>
        <v>1</v>
      </c>
    </row>
    <row r="535" spans="1:27" x14ac:dyDescent="0.25">
      <c r="A535" s="2" t="s">
        <v>11246</v>
      </c>
      <c r="B535" s="14" t="str">
        <f>VLOOKUP(MYRANKS_P[[#This Row],[PLAYERID]],PLAYERIDMAP2[],COLUMN(PLAYERIDMAP2[LASTNAME]),FALSE)</f>
        <v>Balester</v>
      </c>
      <c r="C535" s="14" t="str">
        <f>VLOOKUP(MYRANKS_P[[#This Row],[PLAYERID]],PLAYERIDMAP2[],COLUMN(PLAYERIDMAP2[FIRSTNAME]),FALSE)</f>
        <v>Collin</v>
      </c>
      <c r="D535" s="14" t="str">
        <f>MYRANKS_P[[#This Row],[FNAME]]&amp;" "&amp;MYRANKS_P[[#This Row],[LNAME]]</f>
        <v>Collin Balester</v>
      </c>
      <c r="E535" s="14" t="str">
        <f>VLOOKUP(MYRANKS_P[[#This Row],[PLAYERID]],PLAYERIDMAP2[],COLUMN(PLAYERIDMAP2[TEAM]),FALSE)</f>
        <v>PIT</v>
      </c>
      <c r="F535" s="14" t="str">
        <f>VLOOKUP(MYRANKS_P[[#This Row],[PLAYERID]],PLAYERIDMAP2[],COLUMN(PLAYERIDMAP2[POS]),FALSE)</f>
        <v>P</v>
      </c>
      <c r="G535" s="14">
        <f>IFERROR(VALUE(VLOOKUP(MYRANKS_P[[#This Row],[PLAYERID]],PLAYERIDMAP2[],COLUMN(PLAYERIDMAP2[IDFANGRAPHS]),FALSE)),VLOOKUP(MYRANKS_P[[#This Row],[PLAYERID]],PLAYERIDMAP2[],COLUMN(PLAYERIDMAP2[IDFANGRAPHS]),FALSE))</f>
        <v>6883</v>
      </c>
      <c r="H535" s="23">
        <f>IFERROR(VLOOKUP(MYRANKS_P[[#This Row],[IDFANGRAPHS]],STEAMER_P[],COLUMN(STEAMER_P[W]),FALSE),0)</f>
        <v>0</v>
      </c>
      <c r="I535" s="23">
        <f>IFERROR(VLOOKUP(MYRANKS_P[[#This Row],[IDFANGRAPHS]],STEAMER_P[],COLUMN(STEAMER_P[L]),FALSE),0)</f>
        <v>0</v>
      </c>
      <c r="J535" s="23">
        <f>IFERROR(VLOOKUP(MYRANKS_P[[#This Row],[IDFANGRAPHS]],STEAMER_P[],COLUMN(STEAMER_P[SV]),FALSE),0)</f>
        <v>0</v>
      </c>
      <c r="K535" s="23">
        <f>IFERROR(VLOOKUP(MYRANKS_P[[#This Row],[IDFANGRAPHS]],STEAMER_P[],COLUMN(STEAMER_P[IP]),FALSE),0)</f>
        <v>1</v>
      </c>
      <c r="L535" s="23">
        <f>IFERROR(VLOOKUP(MYRANKS_P[[#This Row],[IDFANGRAPHS]],STEAMER_P[],COLUMN(STEAMER_P[H]),FALSE),0)</f>
        <v>1</v>
      </c>
      <c r="M535" s="23">
        <f>IFERROR(VLOOKUP(MYRANKS_P[[#This Row],[IDFANGRAPHS]],STEAMER_P[],COLUMN(STEAMER_P[ER]),FALSE),0)</f>
        <v>0</v>
      </c>
      <c r="N535" s="23">
        <f>IFERROR(VLOOKUP(MYRANKS_P[[#This Row],[IDFANGRAPHS]],STEAMER_P[],COLUMN(STEAMER_P[HR]),FALSE),0)</f>
        <v>0</v>
      </c>
      <c r="O535" s="23">
        <f>IFERROR(VLOOKUP(MYRANKS_P[[#This Row],[IDFANGRAPHS]],STEAMER_P[],COLUMN(STEAMER_P[SO]),FALSE),0)</f>
        <v>1</v>
      </c>
      <c r="P535" s="23">
        <f>IFERROR(VLOOKUP(MYRANKS_P[[#This Row],[IDFANGRAPHS]],STEAMER_P[],COLUMN(STEAMER_P[BB]),FALSE),0)</f>
        <v>0</v>
      </c>
      <c r="Q535" s="21">
        <f>IFERROR((MYRANKS_P[[#This Row],[ER]]*9)/MYRANKS_P[[#This Row],[IP]],0)</f>
        <v>0</v>
      </c>
      <c r="R535" s="21">
        <f>IFERROR((MYRANKS_P[[#This Row],[BB]]+MYRANKS_P[[#This Row],[H]])/MYRANKS_P[[#This Row],[IP]],0)</f>
        <v>1</v>
      </c>
      <c r="S535" s="23">
        <f>MYRANKS_P[[#This Row],[W]]*P_PTS_W+MYRANKS_P[[#This Row],[L]]*P_PTS_L+MYRANKS_P[[#This Row],[IP]]*P_PTS_IP+MYRANKS_P[[#This Row],[SO]]*P_PTS_K+MYRANKS_P[[#This Row],[BB]]*P_PTS_BB+MYRANKS_P[[#This Row],[H]]*P_PTS_HA+MYRANKS_P[[#This Row],[SV]]*P_PTS_SV+MYRANKS_P[[#This Row],[HR]]*P_PTS_HRA+MYRANKS_P[[#This Row],[ER]]*P_PTS_ER</f>
        <v>0</v>
      </c>
      <c r="T535" s="23">
        <f>VLOOKUP(MYRANKS_P[[#This Row],[POS]],REPLACEMENT_LEVEL[],3,FALSE)</f>
        <v>0</v>
      </c>
      <c r="U535" s="23">
        <f>MYRANKS_P[[#This Row],[PROJ PTS]]-MYRANKS_P[[#This Row],[REPL LEVEL]]</f>
        <v>0</v>
      </c>
      <c r="V535" s="30">
        <f>RANK(MYRANKS_P[[#This Row],[POINTS OVER REPL]],MYRANKS_P[POINTS OVER REPL])</f>
        <v>1</v>
      </c>
      <c r="W535" s="29">
        <f>IF(MYRANKS_P[[#This Row],[RANK]]&lt;=TOTAL_PITCHERS_DRAFTED,MYRANKS_P[[#This Row],[POINTS OVER REPL]],0)</f>
        <v>0</v>
      </c>
      <c r="X535" s="35">
        <f>MYRANKS_P[[#This Row],[POINTS OVER REPL]]*DOLLAR_VALUE_PER_POINT+1</f>
        <v>1</v>
      </c>
      <c r="Y535" s="35"/>
      <c r="Z535" s="29">
        <f>IF(AND(MYRANKS_P[[#This Row],[RANK]]&lt;=(TOTAL_PITCHERS_DRAFTED-PITCHERS_BELOW_REPL_DRAFTED),MYRANKS_P[[#This Row],[$ACTUAL]]=""),MYRANKS_P[[#This Row],[POINTS OVER REPL]],0)</f>
        <v>0</v>
      </c>
      <c r="AA535" s="40">
        <f>IF(MYRANKS_P[[#This Row],[$ACTUAL]]="",MYRANKS_P[[#This Row],[POINTS OVER REPL]]*REMAINING_DOLLAR_VALUE_PER_POINT+1,0)</f>
        <v>1</v>
      </c>
    </row>
    <row r="536" spans="1:27" x14ac:dyDescent="0.25">
      <c r="A536" s="2" t="s">
        <v>11320</v>
      </c>
      <c r="B536" s="14" t="str">
        <f>VLOOKUP(MYRANKS_P[[#This Row],[PLAYERID]],PLAYERIDMAP2[],COLUMN(PLAYERIDMAP2[LASTNAME]),FALSE)</f>
        <v>Beckett</v>
      </c>
      <c r="C536" s="14" t="str">
        <f>VLOOKUP(MYRANKS_P[[#This Row],[PLAYERID]],PLAYERIDMAP2[],COLUMN(PLAYERIDMAP2[FIRSTNAME]),FALSE)</f>
        <v>Josh</v>
      </c>
      <c r="D536" s="14" t="str">
        <f>MYRANKS_P[[#This Row],[FNAME]]&amp;" "&amp;MYRANKS_P[[#This Row],[LNAME]]</f>
        <v>Josh Beckett</v>
      </c>
      <c r="E536" s="14" t="str">
        <f>VLOOKUP(MYRANKS_P[[#This Row],[PLAYERID]],PLAYERIDMAP2[],COLUMN(PLAYERIDMAP2[TEAM]),FALSE)</f>
        <v>LAD</v>
      </c>
      <c r="F536" s="14" t="str">
        <f>VLOOKUP(MYRANKS_P[[#This Row],[PLAYERID]],PLAYERIDMAP2[],COLUMN(PLAYERIDMAP2[POS]),FALSE)</f>
        <v>P</v>
      </c>
      <c r="G536" s="14">
        <f>IFERROR(VALUE(VLOOKUP(MYRANKS_P[[#This Row],[PLAYERID]],PLAYERIDMAP2[],COLUMN(PLAYERIDMAP2[IDFANGRAPHS]),FALSE)),VLOOKUP(MYRANKS_P[[#This Row],[PLAYERID]],PLAYERIDMAP2[],COLUMN(PLAYERIDMAP2[IDFANGRAPHS]),FALSE))</f>
        <v>510</v>
      </c>
      <c r="H536" s="23">
        <f>IFERROR(VLOOKUP(MYRANKS_P[[#This Row],[IDFANGRAPHS]],STEAMER_P[],COLUMN(STEAMER_P[W]),FALSE),0)</f>
        <v>0</v>
      </c>
      <c r="I536" s="23">
        <f>IFERROR(VLOOKUP(MYRANKS_P[[#This Row],[IDFANGRAPHS]],STEAMER_P[],COLUMN(STEAMER_P[L]),FALSE),0)</f>
        <v>0</v>
      </c>
      <c r="J536" s="23">
        <f>IFERROR(VLOOKUP(MYRANKS_P[[#This Row],[IDFANGRAPHS]],STEAMER_P[],COLUMN(STEAMER_P[SV]),FALSE),0)</f>
        <v>0</v>
      </c>
      <c r="K536" s="23">
        <f>IFERROR(VLOOKUP(MYRANKS_P[[#This Row],[IDFANGRAPHS]],STEAMER_P[],COLUMN(STEAMER_P[IP]),FALSE),0)</f>
        <v>1</v>
      </c>
      <c r="L536" s="23">
        <f>IFERROR(VLOOKUP(MYRANKS_P[[#This Row],[IDFANGRAPHS]],STEAMER_P[],COLUMN(STEAMER_P[H]),FALSE),0)</f>
        <v>1</v>
      </c>
      <c r="M536" s="23">
        <f>IFERROR(VLOOKUP(MYRANKS_P[[#This Row],[IDFANGRAPHS]],STEAMER_P[],COLUMN(STEAMER_P[ER]),FALSE),0)</f>
        <v>0</v>
      </c>
      <c r="N536" s="23">
        <f>IFERROR(VLOOKUP(MYRANKS_P[[#This Row],[IDFANGRAPHS]],STEAMER_P[],COLUMN(STEAMER_P[HR]),FALSE),0)</f>
        <v>0</v>
      </c>
      <c r="O536" s="23">
        <f>IFERROR(VLOOKUP(MYRANKS_P[[#This Row],[IDFANGRAPHS]],STEAMER_P[],COLUMN(STEAMER_P[SO]),FALSE),0)</f>
        <v>1</v>
      </c>
      <c r="P536" s="23">
        <f>IFERROR(VLOOKUP(MYRANKS_P[[#This Row],[IDFANGRAPHS]],STEAMER_P[],COLUMN(STEAMER_P[BB]),FALSE),0)</f>
        <v>0</v>
      </c>
      <c r="Q536" s="21">
        <f>IFERROR((MYRANKS_P[[#This Row],[ER]]*9)/MYRANKS_P[[#This Row],[IP]],0)</f>
        <v>0</v>
      </c>
      <c r="R536" s="21">
        <f>IFERROR((MYRANKS_P[[#This Row],[BB]]+MYRANKS_P[[#This Row],[H]])/MYRANKS_P[[#This Row],[IP]],0)</f>
        <v>1</v>
      </c>
      <c r="S536" s="23">
        <f>MYRANKS_P[[#This Row],[W]]*P_PTS_W+MYRANKS_P[[#This Row],[L]]*P_PTS_L+MYRANKS_P[[#This Row],[IP]]*P_PTS_IP+MYRANKS_P[[#This Row],[SO]]*P_PTS_K+MYRANKS_P[[#This Row],[BB]]*P_PTS_BB+MYRANKS_P[[#This Row],[H]]*P_PTS_HA+MYRANKS_P[[#This Row],[SV]]*P_PTS_SV+MYRANKS_P[[#This Row],[HR]]*P_PTS_HRA+MYRANKS_P[[#This Row],[ER]]*P_PTS_ER</f>
        <v>0</v>
      </c>
      <c r="T536" s="23">
        <f>VLOOKUP(MYRANKS_P[[#This Row],[POS]],REPLACEMENT_LEVEL[],3,FALSE)</f>
        <v>0</v>
      </c>
      <c r="U536" s="23">
        <f>MYRANKS_P[[#This Row],[PROJ PTS]]-MYRANKS_P[[#This Row],[REPL LEVEL]]</f>
        <v>0</v>
      </c>
      <c r="V536" s="30">
        <f>RANK(MYRANKS_P[[#This Row],[POINTS OVER REPL]],MYRANKS_P[POINTS OVER REPL])</f>
        <v>1</v>
      </c>
      <c r="W536" s="29">
        <f>IF(MYRANKS_P[[#This Row],[RANK]]&lt;=TOTAL_PITCHERS_DRAFTED,MYRANKS_P[[#This Row],[POINTS OVER REPL]],0)</f>
        <v>0</v>
      </c>
      <c r="X536" s="35">
        <f>MYRANKS_P[[#This Row],[POINTS OVER REPL]]*DOLLAR_VALUE_PER_POINT+1</f>
        <v>1</v>
      </c>
      <c r="Y536" s="35"/>
      <c r="Z536" s="29">
        <f>IF(AND(MYRANKS_P[[#This Row],[RANK]]&lt;=(TOTAL_PITCHERS_DRAFTED-PITCHERS_BELOW_REPL_DRAFTED),MYRANKS_P[[#This Row],[$ACTUAL]]=""),MYRANKS_P[[#This Row],[POINTS OVER REPL]],0)</f>
        <v>0</v>
      </c>
      <c r="AA536" s="40">
        <f>IF(MYRANKS_P[[#This Row],[$ACTUAL]]="",MYRANKS_P[[#This Row],[POINTS OVER REPL]]*REMAINING_DOLLAR_VALUE_PER_POINT+1,0)</f>
        <v>1</v>
      </c>
    </row>
    <row r="537" spans="1:27" x14ac:dyDescent="0.25">
      <c r="A537" s="2" t="s">
        <v>11327</v>
      </c>
      <c r="B537" s="14" t="str">
        <f>VLOOKUP(MYRANKS_P[[#This Row],[PLAYERID]],PLAYERIDMAP2[],COLUMN(PLAYERIDMAP2[LASTNAME]),FALSE)</f>
        <v>Bedard</v>
      </c>
      <c r="C537" s="14" t="str">
        <f>VLOOKUP(MYRANKS_P[[#This Row],[PLAYERID]],PLAYERIDMAP2[],COLUMN(PLAYERIDMAP2[FIRSTNAME]),FALSE)</f>
        <v>Erik</v>
      </c>
      <c r="D537" s="14" t="str">
        <f>MYRANKS_P[[#This Row],[FNAME]]&amp;" "&amp;MYRANKS_P[[#This Row],[LNAME]]</f>
        <v>Erik Bedard</v>
      </c>
      <c r="E537" s="14" t="str">
        <f>VLOOKUP(MYRANKS_P[[#This Row],[PLAYERID]],PLAYERIDMAP2[],COLUMN(PLAYERIDMAP2[TEAM]),FALSE)</f>
        <v>N/A</v>
      </c>
      <c r="F537" s="14" t="str">
        <f>VLOOKUP(MYRANKS_P[[#This Row],[PLAYERID]],PLAYERIDMAP2[],COLUMN(PLAYERIDMAP2[POS]),FALSE)</f>
        <v>P</v>
      </c>
      <c r="G537" s="14">
        <f>IFERROR(VALUE(VLOOKUP(MYRANKS_P[[#This Row],[PLAYERID]],PLAYERIDMAP2[],COLUMN(PLAYERIDMAP2[IDFANGRAPHS]),FALSE)),VLOOKUP(MYRANKS_P[[#This Row],[PLAYERID]],PLAYERIDMAP2[],COLUMN(PLAYERIDMAP2[IDFANGRAPHS]),FALSE))</f>
        <v>126</v>
      </c>
      <c r="H537" s="23">
        <f>IFERROR(VLOOKUP(MYRANKS_P[[#This Row],[IDFANGRAPHS]],STEAMER_P[],COLUMN(STEAMER_P[W]),FALSE),0)</f>
        <v>0</v>
      </c>
      <c r="I537" s="23">
        <f>IFERROR(VLOOKUP(MYRANKS_P[[#This Row],[IDFANGRAPHS]],STEAMER_P[],COLUMN(STEAMER_P[L]),FALSE),0)</f>
        <v>0</v>
      </c>
      <c r="J537" s="23">
        <f>IFERROR(VLOOKUP(MYRANKS_P[[#This Row],[IDFANGRAPHS]],STEAMER_P[],COLUMN(STEAMER_P[SV]),FALSE),0)</f>
        <v>0</v>
      </c>
      <c r="K537" s="23">
        <f>IFERROR(VLOOKUP(MYRANKS_P[[#This Row],[IDFANGRAPHS]],STEAMER_P[],COLUMN(STEAMER_P[IP]),FALSE),0)</f>
        <v>1</v>
      </c>
      <c r="L537" s="23">
        <f>IFERROR(VLOOKUP(MYRANKS_P[[#This Row],[IDFANGRAPHS]],STEAMER_P[],COLUMN(STEAMER_P[H]),FALSE),0)</f>
        <v>1</v>
      </c>
      <c r="M537" s="23">
        <f>IFERROR(VLOOKUP(MYRANKS_P[[#This Row],[IDFANGRAPHS]],STEAMER_P[],COLUMN(STEAMER_P[ER]),FALSE),0)</f>
        <v>0</v>
      </c>
      <c r="N537" s="23">
        <f>IFERROR(VLOOKUP(MYRANKS_P[[#This Row],[IDFANGRAPHS]],STEAMER_P[],COLUMN(STEAMER_P[HR]),FALSE),0)</f>
        <v>0</v>
      </c>
      <c r="O537" s="23">
        <f>IFERROR(VLOOKUP(MYRANKS_P[[#This Row],[IDFANGRAPHS]],STEAMER_P[],COLUMN(STEAMER_P[SO]),FALSE),0)</f>
        <v>1</v>
      </c>
      <c r="P537" s="23">
        <f>IFERROR(VLOOKUP(MYRANKS_P[[#This Row],[IDFANGRAPHS]],STEAMER_P[],COLUMN(STEAMER_P[BB]),FALSE),0)</f>
        <v>0</v>
      </c>
      <c r="Q537" s="21">
        <f>IFERROR((MYRANKS_P[[#This Row],[ER]]*9)/MYRANKS_P[[#This Row],[IP]],0)</f>
        <v>0</v>
      </c>
      <c r="R537" s="21">
        <f>IFERROR((MYRANKS_P[[#This Row],[BB]]+MYRANKS_P[[#This Row],[H]])/MYRANKS_P[[#This Row],[IP]],0)</f>
        <v>1</v>
      </c>
      <c r="S537" s="23">
        <f>MYRANKS_P[[#This Row],[W]]*P_PTS_W+MYRANKS_P[[#This Row],[L]]*P_PTS_L+MYRANKS_P[[#This Row],[IP]]*P_PTS_IP+MYRANKS_P[[#This Row],[SO]]*P_PTS_K+MYRANKS_P[[#This Row],[BB]]*P_PTS_BB+MYRANKS_P[[#This Row],[H]]*P_PTS_HA+MYRANKS_P[[#This Row],[SV]]*P_PTS_SV+MYRANKS_P[[#This Row],[HR]]*P_PTS_HRA+MYRANKS_P[[#This Row],[ER]]*P_PTS_ER</f>
        <v>0</v>
      </c>
      <c r="T537" s="23">
        <f>VLOOKUP(MYRANKS_P[[#This Row],[POS]],REPLACEMENT_LEVEL[],3,FALSE)</f>
        <v>0</v>
      </c>
      <c r="U537" s="23">
        <f>MYRANKS_P[[#This Row],[PROJ PTS]]-MYRANKS_P[[#This Row],[REPL LEVEL]]</f>
        <v>0</v>
      </c>
      <c r="V537" s="30">
        <f>RANK(MYRANKS_P[[#This Row],[POINTS OVER REPL]],MYRANKS_P[POINTS OVER REPL])</f>
        <v>1</v>
      </c>
      <c r="W537" s="29">
        <f>IF(MYRANKS_P[[#This Row],[RANK]]&lt;=TOTAL_PITCHERS_DRAFTED,MYRANKS_P[[#This Row],[POINTS OVER REPL]],0)</f>
        <v>0</v>
      </c>
      <c r="X537" s="35">
        <f>MYRANKS_P[[#This Row],[POINTS OVER REPL]]*DOLLAR_VALUE_PER_POINT+1</f>
        <v>1</v>
      </c>
      <c r="Y537" s="35"/>
      <c r="Z537" s="29">
        <f>IF(AND(MYRANKS_P[[#This Row],[RANK]]&lt;=(TOTAL_PITCHERS_DRAFTED-PITCHERS_BELOW_REPL_DRAFTED),MYRANKS_P[[#This Row],[$ACTUAL]]=""),MYRANKS_P[[#This Row],[POINTS OVER REPL]],0)</f>
        <v>0</v>
      </c>
      <c r="AA537" s="40">
        <f>IF(MYRANKS_P[[#This Row],[$ACTUAL]]="",MYRANKS_P[[#This Row],[POINTS OVER REPL]]*REMAINING_DOLLAR_VALUE_PER_POINT+1,0)</f>
        <v>1</v>
      </c>
    </row>
    <row r="538" spans="1:27" x14ac:dyDescent="0.25">
      <c r="A538" s="2" t="s">
        <v>11335</v>
      </c>
      <c r="B538" s="14" t="str">
        <f>VLOOKUP(MYRANKS_P[[#This Row],[PLAYERID]],PLAYERIDMAP2[],COLUMN(PLAYERIDMAP2[LASTNAME]),FALSE)</f>
        <v>Belisario</v>
      </c>
      <c r="C538" s="14" t="str">
        <f>VLOOKUP(MYRANKS_P[[#This Row],[PLAYERID]],PLAYERIDMAP2[],COLUMN(PLAYERIDMAP2[FIRSTNAME]),FALSE)</f>
        <v>Ronald</v>
      </c>
      <c r="D538" s="14" t="str">
        <f>MYRANKS_P[[#This Row],[FNAME]]&amp;" "&amp;MYRANKS_P[[#This Row],[LNAME]]</f>
        <v>Ronald Belisario</v>
      </c>
      <c r="E538" s="14" t="str">
        <f>VLOOKUP(MYRANKS_P[[#This Row],[PLAYERID]],PLAYERIDMAP2[],COLUMN(PLAYERIDMAP2[TEAM]),FALSE)</f>
        <v>N/A</v>
      </c>
      <c r="F538" s="14" t="str">
        <f>VLOOKUP(MYRANKS_P[[#This Row],[PLAYERID]],PLAYERIDMAP2[],COLUMN(PLAYERIDMAP2[POS]),FALSE)</f>
        <v>P</v>
      </c>
      <c r="G538" s="14">
        <f>IFERROR(VALUE(VLOOKUP(MYRANKS_P[[#This Row],[PLAYERID]],PLAYERIDMAP2[],COLUMN(PLAYERIDMAP2[IDFANGRAPHS]),FALSE)),VLOOKUP(MYRANKS_P[[#This Row],[PLAYERID]],PLAYERIDMAP2[],COLUMN(PLAYERIDMAP2[IDFANGRAPHS]),FALSE))</f>
        <v>2203</v>
      </c>
      <c r="H538" s="23">
        <f>IFERROR(VLOOKUP(MYRANKS_P[[#This Row],[IDFANGRAPHS]],STEAMER_P[],COLUMN(STEAMER_P[W]),FALSE),0)</f>
        <v>0</v>
      </c>
      <c r="I538" s="23">
        <f>IFERROR(VLOOKUP(MYRANKS_P[[#This Row],[IDFANGRAPHS]],STEAMER_P[],COLUMN(STEAMER_P[L]),FALSE),0)</f>
        <v>0</v>
      </c>
      <c r="J538" s="23">
        <f>IFERROR(VLOOKUP(MYRANKS_P[[#This Row],[IDFANGRAPHS]],STEAMER_P[],COLUMN(STEAMER_P[SV]),FALSE),0)</f>
        <v>0</v>
      </c>
      <c r="K538" s="23">
        <f>IFERROR(VLOOKUP(MYRANKS_P[[#This Row],[IDFANGRAPHS]],STEAMER_P[],COLUMN(STEAMER_P[IP]),FALSE),0)</f>
        <v>1</v>
      </c>
      <c r="L538" s="23">
        <f>IFERROR(VLOOKUP(MYRANKS_P[[#This Row],[IDFANGRAPHS]],STEAMER_P[],COLUMN(STEAMER_P[H]),FALSE),0)</f>
        <v>1</v>
      </c>
      <c r="M538" s="23">
        <f>IFERROR(VLOOKUP(MYRANKS_P[[#This Row],[IDFANGRAPHS]],STEAMER_P[],COLUMN(STEAMER_P[ER]),FALSE),0)</f>
        <v>0</v>
      </c>
      <c r="N538" s="23">
        <f>IFERROR(VLOOKUP(MYRANKS_P[[#This Row],[IDFANGRAPHS]],STEAMER_P[],COLUMN(STEAMER_P[HR]),FALSE),0)</f>
        <v>0</v>
      </c>
      <c r="O538" s="23">
        <f>IFERROR(VLOOKUP(MYRANKS_P[[#This Row],[IDFANGRAPHS]],STEAMER_P[],COLUMN(STEAMER_P[SO]),FALSE),0)</f>
        <v>1</v>
      </c>
      <c r="P538" s="23">
        <f>IFERROR(VLOOKUP(MYRANKS_P[[#This Row],[IDFANGRAPHS]],STEAMER_P[],COLUMN(STEAMER_P[BB]),FALSE),0)</f>
        <v>0</v>
      </c>
      <c r="Q538" s="21">
        <f>IFERROR((MYRANKS_P[[#This Row],[ER]]*9)/MYRANKS_P[[#This Row],[IP]],0)</f>
        <v>0</v>
      </c>
      <c r="R538" s="21">
        <f>IFERROR((MYRANKS_P[[#This Row],[BB]]+MYRANKS_P[[#This Row],[H]])/MYRANKS_P[[#This Row],[IP]],0)</f>
        <v>1</v>
      </c>
      <c r="S538" s="23">
        <f>MYRANKS_P[[#This Row],[W]]*P_PTS_W+MYRANKS_P[[#This Row],[L]]*P_PTS_L+MYRANKS_P[[#This Row],[IP]]*P_PTS_IP+MYRANKS_P[[#This Row],[SO]]*P_PTS_K+MYRANKS_P[[#This Row],[BB]]*P_PTS_BB+MYRANKS_P[[#This Row],[H]]*P_PTS_HA+MYRANKS_P[[#This Row],[SV]]*P_PTS_SV+MYRANKS_P[[#This Row],[HR]]*P_PTS_HRA+MYRANKS_P[[#This Row],[ER]]*P_PTS_ER</f>
        <v>0</v>
      </c>
      <c r="T538" s="23">
        <f>VLOOKUP(MYRANKS_P[[#This Row],[POS]],REPLACEMENT_LEVEL[],3,FALSE)</f>
        <v>0</v>
      </c>
      <c r="U538" s="23">
        <f>MYRANKS_P[[#This Row],[PROJ PTS]]-MYRANKS_P[[#This Row],[REPL LEVEL]]</f>
        <v>0</v>
      </c>
      <c r="V538" s="30">
        <f>RANK(MYRANKS_P[[#This Row],[POINTS OVER REPL]],MYRANKS_P[POINTS OVER REPL])</f>
        <v>1</v>
      </c>
      <c r="W538" s="29">
        <f>IF(MYRANKS_P[[#This Row],[RANK]]&lt;=TOTAL_PITCHERS_DRAFTED,MYRANKS_P[[#This Row],[POINTS OVER REPL]],0)</f>
        <v>0</v>
      </c>
      <c r="X538" s="35">
        <f>MYRANKS_P[[#This Row],[POINTS OVER REPL]]*DOLLAR_VALUE_PER_POINT+1</f>
        <v>1</v>
      </c>
      <c r="Y538" s="35"/>
      <c r="Z538" s="29">
        <f>IF(AND(MYRANKS_P[[#This Row],[RANK]]&lt;=(TOTAL_PITCHERS_DRAFTED-PITCHERS_BELOW_REPL_DRAFTED),MYRANKS_P[[#This Row],[$ACTUAL]]=""),MYRANKS_P[[#This Row],[POINTS OVER REPL]],0)</f>
        <v>0</v>
      </c>
      <c r="AA538" s="40">
        <f>IF(MYRANKS_P[[#This Row],[$ACTUAL]]="",MYRANKS_P[[#This Row],[POINTS OVER REPL]]*REMAINING_DOLLAR_VALUE_PER_POINT+1,0)</f>
        <v>1</v>
      </c>
    </row>
    <row r="539" spans="1:27" x14ac:dyDescent="0.25">
      <c r="A539" s="2" t="s">
        <v>11343</v>
      </c>
      <c r="B539" s="14" t="str">
        <f>VLOOKUP(MYRANKS_P[[#This Row],[PLAYERID]],PLAYERIDMAP2[],COLUMN(PLAYERIDMAP2[LASTNAME]),FALSE)</f>
        <v>Bell</v>
      </c>
      <c r="C539" s="14" t="str">
        <f>VLOOKUP(MYRANKS_P[[#This Row],[PLAYERID]],PLAYERIDMAP2[],COLUMN(PLAYERIDMAP2[FIRSTNAME]),FALSE)</f>
        <v>Heath</v>
      </c>
      <c r="D539" s="14" t="str">
        <f>MYRANKS_P[[#This Row],[FNAME]]&amp;" "&amp;MYRANKS_P[[#This Row],[LNAME]]</f>
        <v>Heath Bell</v>
      </c>
      <c r="E539" s="14" t="str">
        <f>VLOOKUP(MYRANKS_P[[#This Row],[PLAYERID]],PLAYERIDMAP2[],COLUMN(PLAYERIDMAP2[TEAM]),FALSE)</f>
        <v>N/A</v>
      </c>
      <c r="F539" s="14" t="str">
        <f>VLOOKUP(MYRANKS_P[[#This Row],[PLAYERID]],PLAYERIDMAP2[],COLUMN(PLAYERIDMAP2[POS]),FALSE)</f>
        <v>P</v>
      </c>
      <c r="G539" s="14">
        <f>IFERROR(VALUE(VLOOKUP(MYRANKS_P[[#This Row],[PLAYERID]],PLAYERIDMAP2[],COLUMN(PLAYERIDMAP2[IDFANGRAPHS]),FALSE)),VLOOKUP(MYRANKS_P[[#This Row],[PLAYERID]],PLAYERIDMAP2[],COLUMN(PLAYERIDMAP2[IDFANGRAPHS]),FALSE))</f>
        <v>2080</v>
      </c>
      <c r="H539" s="23">
        <f>IFERROR(VLOOKUP(MYRANKS_P[[#This Row],[IDFANGRAPHS]],STEAMER_P[],COLUMN(STEAMER_P[W]),FALSE),0)</f>
        <v>0</v>
      </c>
      <c r="I539" s="23">
        <f>IFERROR(VLOOKUP(MYRANKS_P[[#This Row],[IDFANGRAPHS]],STEAMER_P[],COLUMN(STEAMER_P[L]),FALSE),0)</f>
        <v>0</v>
      </c>
      <c r="J539" s="23">
        <f>IFERROR(VLOOKUP(MYRANKS_P[[#This Row],[IDFANGRAPHS]],STEAMER_P[],COLUMN(STEAMER_P[SV]),FALSE),0)</f>
        <v>0</v>
      </c>
      <c r="K539" s="23">
        <f>IFERROR(VLOOKUP(MYRANKS_P[[#This Row],[IDFANGRAPHS]],STEAMER_P[],COLUMN(STEAMER_P[IP]),FALSE),0)</f>
        <v>1</v>
      </c>
      <c r="L539" s="23">
        <f>IFERROR(VLOOKUP(MYRANKS_P[[#This Row],[IDFANGRAPHS]],STEAMER_P[],COLUMN(STEAMER_P[H]),FALSE),0)</f>
        <v>1</v>
      </c>
      <c r="M539" s="23">
        <f>IFERROR(VLOOKUP(MYRANKS_P[[#This Row],[IDFANGRAPHS]],STEAMER_P[],COLUMN(STEAMER_P[ER]),FALSE),0)</f>
        <v>0</v>
      </c>
      <c r="N539" s="23">
        <f>IFERROR(VLOOKUP(MYRANKS_P[[#This Row],[IDFANGRAPHS]],STEAMER_P[],COLUMN(STEAMER_P[HR]),FALSE),0)</f>
        <v>0</v>
      </c>
      <c r="O539" s="23">
        <f>IFERROR(VLOOKUP(MYRANKS_P[[#This Row],[IDFANGRAPHS]],STEAMER_P[],COLUMN(STEAMER_P[SO]),FALSE),0)</f>
        <v>1</v>
      </c>
      <c r="P539" s="23">
        <f>IFERROR(VLOOKUP(MYRANKS_P[[#This Row],[IDFANGRAPHS]],STEAMER_P[],COLUMN(STEAMER_P[BB]),FALSE),0)</f>
        <v>0</v>
      </c>
      <c r="Q539" s="21">
        <f>IFERROR((MYRANKS_P[[#This Row],[ER]]*9)/MYRANKS_P[[#This Row],[IP]],0)</f>
        <v>0</v>
      </c>
      <c r="R539" s="21">
        <f>IFERROR((MYRANKS_P[[#This Row],[BB]]+MYRANKS_P[[#This Row],[H]])/MYRANKS_P[[#This Row],[IP]],0)</f>
        <v>1</v>
      </c>
      <c r="S539" s="23">
        <f>MYRANKS_P[[#This Row],[W]]*P_PTS_W+MYRANKS_P[[#This Row],[L]]*P_PTS_L+MYRANKS_P[[#This Row],[IP]]*P_PTS_IP+MYRANKS_P[[#This Row],[SO]]*P_PTS_K+MYRANKS_P[[#This Row],[BB]]*P_PTS_BB+MYRANKS_P[[#This Row],[H]]*P_PTS_HA+MYRANKS_P[[#This Row],[SV]]*P_PTS_SV+MYRANKS_P[[#This Row],[HR]]*P_PTS_HRA+MYRANKS_P[[#This Row],[ER]]*P_PTS_ER</f>
        <v>0</v>
      </c>
      <c r="T539" s="23">
        <f>VLOOKUP(MYRANKS_P[[#This Row],[POS]],REPLACEMENT_LEVEL[],3,FALSE)</f>
        <v>0</v>
      </c>
      <c r="U539" s="23">
        <f>MYRANKS_P[[#This Row],[PROJ PTS]]-MYRANKS_P[[#This Row],[REPL LEVEL]]</f>
        <v>0</v>
      </c>
      <c r="V539" s="30">
        <f>RANK(MYRANKS_P[[#This Row],[POINTS OVER REPL]],MYRANKS_P[POINTS OVER REPL])</f>
        <v>1</v>
      </c>
      <c r="W539" s="29">
        <f>IF(MYRANKS_P[[#This Row],[RANK]]&lt;=TOTAL_PITCHERS_DRAFTED,MYRANKS_P[[#This Row],[POINTS OVER REPL]],0)</f>
        <v>0</v>
      </c>
      <c r="X539" s="35">
        <f>MYRANKS_P[[#This Row],[POINTS OVER REPL]]*DOLLAR_VALUE_PER_POINT+1</f>
        <v>1</v>
      </c>
      <c r="Y539" s="35"/>
      <c r="Z539" s="29">
        <f>IF(AND(MYRANKS_P[[#This Row],[RANK]]&lt;=(TOTAL_PITCHERS_DRAFTED-PITCHERS_BELOW_REPL_DRAFTED),MYRANKS_P[[#This Row],[$ACTUAL]]=""),MYRANKS_P[[#This Row],[POINTS OVER REPL]],0)</f>
        <v>0</v>
      </c>
      <c r="AA539" s="40">
        <f>IF(MYRANKS_P[[#This Row],[$ACTUAL]]="",MYRANKS_P[[#This Row],[POINTS OVER REPL]]*REMAINING_DOLLAR_VALUE_PER_POINT+1,0)</f>
        <v>1</v>
      </c>
    </row>
    <row r="540" spans="1:27" x14ac:dyDescent="0.25">
      <c r="A540" s="2" t="s">
        <v>11350</v>
      </c>
      <c r="B540" s="14" t="str">
        <f>VLOOKUP(MYRANKS_P[[#This Row],[PLAYERID]],PLAYERIDMAP2[],COLUMN(PLAYERIDMAP2[LASTNAME]),FALSE)</f>
        <v>Below</v>
      </c>
      <c r="C540" s="14" t="str">
        <f>VLOOKUP(MYRANKS_P[[#This Row],[PLAYERID]],PLAYERIDMAP2[],COLUMN(PLAYERIDMAP2[FIRSTNAME]),FALSE)</f>
        <v>Duane</v>
      </c>
      <c r="D540" s="14" t="str">
        <f>MYRANKS_P[[#This Row],[FNAME]]&amp;" "&amp;MYRANKS_P[[#This Row],[LNAME]]</f>
        <v>Duane Below</v>
      </c>
      <c r="E540" s="14" t="str">
        <f>VLOOKUP(MYRANKS_P[[#This Row],[PLAYERID]],PLAYERIDMAP2[],COLUMN(PLAYERIDMAP2[TEAM]),FALSE)</f>
        <v>DET</v>
      </c>
      <c r="F540" s="14" t="str">
        <f>VLOOKUP(MYRANKS_P[[#This Row],[PLAYERID]],PLAYERIDMAP2[],COLUMN(PLAYERIDMAP2[POS]),FALSE)</f>
        <v>P</v>
      </c>
      <c r="G540" s="14">
        <f>IFERROR(VALUE(VLOOKUP(MYRANKS_P[[#This Row],[PLAYERID]],PLAYERIDMAP2[],COLUMN(PLAYERIDMAP2[IDFANGRAPHS]),FALSE)),VLOOKUP(MYRANKS_P[[#This Row],[PLAYERID]],PLAYERIDMAP2[],COLUMN(PLAYERIDMAP2[IDFANGRAPHS]),FALSE))</f>
        <v>3124</v>
      </c>
      <c r="H540" s="23">
        <f>IFERROR(VLOOKUP(MYRANKS_P[[#This Row],[IDFANGRAPHS]],STEAMER_P[],COLUMN(STEAMER_P[W]),FALSE),0)</f>
        <v>0</v>
      </c>
      <c r="I540" s="23">
        <f>IFERROR(VLOOKUP(MYRANKS_P[[#This Row],[IDFANGRAPHS]],STEAMER_P[],COLUMN(STEAMER_P[L]),FALSE),0)</f>
        <v>0</v>
      </c>
      <c r="J540" s="23">
        <f>IFERROR(VLOOKUP(MYRANKS_P[[#This Row],[IDFANGRAPHS]],STEAMER_P[],COLUMN(STEAMER_P[SV]),FALSE),0)</f>
        <v>0</v>
      </c>
      <c r="K540" s="23">
        <f>IFERROR(VLOOKUP(MYRANKS_P[[#This Row],[IDFANGRAPHS]],STEAMER_P[],COLUMN(STEAMER_P[IP]),FALSE),0)</f>
        <v>1</v>
      </c>
      <c r="L540" s="23">
        <f>IFERROR(VLOOKUP(MYRANKS_P[[#This Row],[IDFANGRAPHS]],STEAMER_P[],COLUMN(STEAMER_P[H]),FALSE),0)</f>
        <v>1</v>
      </c>
      <c r="M540" s="23">
        <f>IFERROR(VLOOKUP(MYRANKS_P[[#This Row],[IDFANGRAPHS]],STEAMER_P[],COLUMN(STEAMER_P[ER]),FALSE),0)</f>
        <v>0</v>
      </c>
      <c r="N540" s="23">
        <f>IFERROR(VLOOKUP(MYRANKS_P[[#This Row],[IDFANGRAPHS]],STEAMER_P[],COLUMN(STEAMER_P[HR]),FALSE),0)</f>
        <v>0</v>
      </c>
      <c r="O540" s="23">
        <f>IFERROR(VLOOKUP(MYRANKS_P[[#This Row],[IDFANGRAPHS]],STEAMER_P[],COLUMN(STEAMER_P[SO]),FALSE),0)</f>
        <v>1</v>
      </c>
      <c r="P540" s="23">
        <f>IFERROR(VLOOKUP(MYRANKS_P[[#This Row],[IDFANGRAPHS]],STEAMER_P[],COLUMN(STEAMER_P[BB]),FALSE),0)</f>
        <v>0</v>
      </c>
      <c r="Q540" s="21">
        <f>IFERROR((MYRANKS_P[[#This Row],[ER]]*9)/MYRANKS_P[[#This Row],[IP]],0)</f>
        <v>0</v>
      </c>
      <c r="R540" s="21">
        <f>IFERROR((MYRANKS_P[[#This Row],[BB]]+MYRANKS_P[[#This Row],[H]])/MYRANKS_P[[#This Row],[IP]],0)</f>
        <v>1</v>
      </c>
      <c r="S540" s="23">
        <f>MYRANKS_P[[#This Row],[W]]*P_PTS_W+MYRANKS_P[[#This Row],[L]]*P_PTS_L+MYRANKS_P[[#This Row],[IP]]*P_PTS_IP+MYRANKS_P[[#This Row],[SO]]*P_PTS_K+MYRANKS_P[[#This Row],[BB]]*P_PTS_BB+MYRANKS_P[[#This Row],[H]]*P_PTS_HA+MYRANKS_P[[#This Row],[SV]]*P_PTS_SV+MYRANKS_P[[#This Row],[HR]]*P_PTS_HRA+MYRANKS_P[[#This Row],[ER]]*P_PTS_ER</f>
        <v>0</v>
      </c>
      <c r="T540" s="23">
        <f>VLOOKUP(MYRANKS_P[[#This Row],[POS]],REPLACEMENT_LEVEL[],3,FALSE)</f>
        <v>0</v>
      </c>
      <c r="U540" s="23">
        <f>MYRANKS_P[[#This Row],[PROJ PTS]]-MYRANKS_P[[#This Row],[REPL LEVEL]]</f>
        <v>0</v>
      </c>
      <c r="V540" s="30">
        <f>RANK(MYRANKS_P[[#This Row],[POINTS OVER REPL]],MYRANKS_P[POINTS OVER REPL])</f>
        <v>1</v>
      </c>
      <c r="W540" s="29">
        <f>IF(MYRANKS_P[[#This Row],[RANK]]&lt;=TOTAL_PITCHERS_DRAFTED,MYRANKS_P[[#This Row],[POINTS OVER REPL]],0)</f>
        <v>0</v>
      </c>
      <c r="X540" s="35">
        <f>MYRANKS_P[[#This Row],[POINTS OVER REPL]]*DOLLAR_VALUE_PER_POINT+1</f>
        <v>1</v>
      </c>
      <c r="Y540" s="35"/>
      <c r="Z540" s="29">
        <f>IF(AND(MYRANKS_P[[#This Row],[RANK]]&lt;=(TOTAL_PITCHERS_DRAFTED-PITCHERS_BELOW_REPL_DRAFTED),MYRANKS_P[[#This Row],[$ACTUAL]]=""),MYRANKS_P[[#This Row],[POINTS OVER REPL]],0)</f>
        <v>0</v>
      </c>
      <c r="AA540" s="40">
        <f>IF(MYRANKS_P[[#This Row],[$ACTUAL]]="",MYRANKS_P[[#This Row],[POINTS OVER REPL]]*REMAINING_DOLLAR_VALUE_PER_POINT+1,0)</f>
        <v>1</v>
      </c>
    </row>
    <row r="541" spans="1:27" x14ac:dyDescent="0.25">
      <c r="A541" s="2" t="s">
        <v>11415</v>
      </c>
      <c r="B541" s="14" t="str">
        <f>VLOOKUP(MYRANKS_P[[#This Row],[PLAYERID]],PLAYERIDMAP2[],COLUMN(PLAYERIDMAP2[LASTNAME]),FALSE)</f>
        <v>Blackley</v>
      </c>
      <c r="C541" s="14" t="str">
        <f>VLOOKUP(MYRANKS_P[[#This Row],[PLAYERID]],PLAYERIDMAP2[],COLUMN(PLAYERIDMAP2[FIRSTNAME]),FALSE)</f>
        <v>Travis</v>
      </c>
      <c r="D541" s="14" t="str">
        <f>MYRANKS_P[[#This Row],[FNAME]]&amp;" "&amp;MYRANKS_P[[#This Row],[LNAME]]</f>
        <v>Travis Blackley</v>
      </c>
      <c r="E541" s="14" t="str">
        <f>VLOOKUP(MYRANKS_P[[#This Row],[PLAYERID]],PLAYERIDMAP2[],COLUMN(PLAYERIDMAP2[TEAM]),FALSE)</f>
        <v>OAK</v>
      </c>
      <c r="F541" s="14" t="str">
        <f>VLOOKUP(MYRANKS_P[[#This Row],[PLAYERID]],PLAYERIDMAP2[],COLUMN(PLAYERIDMAP2[POS]),FALSE)</f>
        <v>P</v>
      </c>
      <c r="G541" s="14">
        <f>IFERROR(VALUE(VLOOKUP(MYRANKS_P[[#This Row],[PLAYERID]],PLAYERIDMAP2[],COLUMN(PLAYERIDMAP2[IDFANGRAPHS]),FALSE)),VLOOKUP(MYRANKS_P[[#This Row],[PLAYERID]],PLAYERIDMAP2[],COLUMN(PLAYERIDMAP2[IDFANGRAPHS]),FALSE))</f>
        <v>3234</v>
      </c>
      <c r="H541" s="23">
        <f>IFERROR(VLOOKUP(MYRANKS_P[[#This Row],[IDFANGRAPHS]],STEAMER_P[],COLUMN(STEAMER_P[W]),FALSE),0)</f>
        <v>0</v>
      </c>
      <c r="I541" s="23">
        <f>IFERROR(VLOOKUP(MYRANKS_P[[#This Row],[IDFANGRAPHS]],STEAMER_P[],COLUMN(STEAMER_P[L]),FALSE),0)</f>
        <v>0</v>
      </c>
      <c r="J541" s="23">
        <f>IFERROR(VLOOKUP(MYRANKS_P[[#This Row],[IDFANGRAPHS]],STEAMER_P[],COLUMN(STEAMER_P[SV]),FALSE),0)</f>
        <v>0</v>
      </c>
      <c r="K541" s="23">
        <f>IFERROR(VLOOKUP(MYRANKS_P[[#This Row],[IDFANGRAPHS]],STEAMER_P[],COLUMN(STEAMER_P[IP]),FALSE),0)</f>
        <v>1</v>
      </c>
      <c r="L541" s="23">
        <f>IFERROR(VLOOKUP(MYRANKS_P[[#This Row],[IDFANGRAPHS]],STEAMER_P[],COLUMN(STEAMER_P[H]),FALSE),0)</f>
        <v>1</v>
      </c>
      <c r="M541" s="23">
        <f>IFERROR(VLOOKUP(MYRANKS_P[[#This Row],[IDFANGRAPHS]],STEAMER_P[],COLUMN(STEAMER_P[ER]),FALSE),0)</f>
        <v>0</v>
      </c>
      <c r="N541" s="23">
        <f>IFERROR(VLOOKUP(MYRANKS_P[[#This Row],[IDFANGRAPHS]],STEAMER_P[],COLUMN(STEAMER_P[HR]),FALSE),0)</f>
        <v>0</v>
      </c>
      <c r="O541" s="23">
        <f>IFERROR(VLOOKUP(MYRANKS_P[[#This Row],[IDFANGRAPHS]],STEAMER_P[],COLUMN(STEAMER_P[SO]),FALSE),0)</f>
        <v>1</v>
      </c>
      <c r="P541" s="23">
        <f>IFERROR(VLOOKUP(MYRANKS_P[[#This Row],[IDFANGRAPHS]],STEAMER_P[],COLUMN(STEAMER_P[BB]),FALSE),0)</f>
        <v>0</v>
      </c>
      <c r="Q541" s="21">
        <f>IFERROR((MYRANKS_P[[#This Row],[ER]]*9)/MYRANKS_P[[#This Row],[IP]],0)</f>
        <v>0</v>
      </c>
      <c r="R541" s="21">
        <f>IFERROR((MYRANKS_P[[#This Row],[BB]]+MYRANKS_P[[#This Row],[H]])/MYRANKS_P[[#This Row],[IP]],0)</f>
        <v>1</v>
      </c>
      <c r="S541" s="23">
        <f>MYRANKS_P[[#This Row],[W]]*P_PTS_W+MYRANKS_P[[#This Row],[L]]*P_PTS_L+MYRANKS_P[[#This Row],[IP]]*P_PTS_IP+MYRANKS_P[[#This Row],[SO]]*P_PTS_K+MYRANKS_P[[#This Row],[BB]]*P_PTS_BB+MYRANKS_P[[#This Row],[H]]*P_PTS_HA+MYRANKS_P[[#This Row],[SV]]*P_PTS_SV+MYRANKS_P[[#This Row],[HR]]*P_PTS_HRA+MYRANKS_P[[#This Row],[ER]]*P_PTS_ER</f>
        <v>0</v>
      </c>
      <c r="T541" s="23">
        <f>VLOOKUP(MYRANKS_P[[#This Row],[POS]],REPLACEMENT_LEVEL[],3,FALSE)</f>
        <v>0</v>
      </c>
      <c r="U541" s="23">
        <f>MYRANKS_P[[#This Row],[PROJ PTS]]-MYRANKS_P[[#This Row],[REPL LEVEL]]</f>
        <v>0</v>
      </c>
      <c r="V541" s="30">
        <f>RANK(MYRANKS_P[[#This Row],[POINTS OVER REPL]],MYRANKS_P[POINTS OVER REPL])</f>
        <v>1</v>
      </c>
      <c r="W541" s="29">
        <f>IF(MYRANKS_P[[#This Row],[RANK]]&lt;=TOTAL_PITCHERS_DRAFTED,MYRANKS_P[[#This Row],[POINTS OVER REPL]],0)</f>
        <v>0</v>
      </c>
      <c r="X541" s="35">
        <f>MYRANKS_P[[#This Row],[POINTS OVER REPL]]*DOLLAR_VALUE_PER_POINT+1</f>
        <v>1</v>
      </c>
      <c r="Y541" s="35"/>
      <c r="Z541" s="29">
        <f>IF(AND(MYRANKS_P[[#This Row],[RANK]]&lt;=(TOTAL_PITCHERS_DRAFTED-PITCHERS_BELOW_REPL_DRAFTED),MYRANKS_P[[#This Row],[$ACTUAL]]=""),MYRANKS_P[[#This Row],[POINTS OVER REPL]],0)</f>
        <v>0</v>
      </c>
      <c r="AA541" s="40">
        <f>IF(MYRANKS_P[[#This Row],[$ACTUAL]]="",MYRANKS_P[[#This Row],[POINTS OVER REPL]]*REMAINING_DOLLAR_VALUE_PER_POINT+1,0)</f>
        <v>1</v>
      </c>
    </row>
    <row r="542" spans="1:27" x14ac:dyDescent="0.25">
      <c r="A542" s="2" t="s">
        <v>11454</v>
      </c>
      <c r="B542" s="14" t="str">
        <f>VLOOKUP(MYRANKS_P[[#This Row],[PLAYERID]],PLAYERIDMAP2[],COLUMN(PLAYERIDMAP2[LASTNAME]),FALSE)</f>
        <v>Boggs</v>
      </c>
      <c r="C542" s="14" t="str">
        <f>VLOOKUP(MYRANKS_P[[#This Row],[PLAYERID]],PLAYERIDMAP2[],COLUMN(PLAYERIDMAP2[FIRSTNAME]),FALSE)</f>
        <v>Mitchell</v>
      </c>
      <c r="D542" s="14" t="str">
        <f>MYRANKS_P[[#This Row],[FNAME]]&amp;" "&amp;MYRANKS_P[[#This Row],[LNAME]]</f>
        <v>Mitchell Boggs</v>
      </c>
      <c r="E542" s="14" t="str">
        <f>VLOOKUP(MYRANKS_P[[#This Row],[PLAYERID]],PLAYERIDMAP2[],COLUMN(PLAYERIDMAP2[TEAM]),FALSE)</f>
        <v>STL</v>
      </c>
      <c r="F542" s="14" t="str">
        <f>VLOOKUP(MYRANKS_P[[#This Row],[PLAYERID]],PLAYERIDMAP2[],COLUMN(PLAYERIDMAP2[POS]),FALSE)</f>
        <v>P</v>
      </c>
      <c r="G542" s="14">
        <f>IFERROR(VALUE(VLOOKUP(MYRANKS_P[[#This Row],[PLAYERID]],PLAYERIDMAP2[],COLUMN(PLAYERIDMAP2[IDFANGRAPHS]),FALSE)),VLOOKUP(MYRANKS_P[[#This Row],[PLAYERID]],PLAYERIDMAP2[],COLUMN(PLAYERIDMAP2[IDFANGRAPHS]),FALSE))</f>
        <v>3344</v>
      </c>
      <c r="H542" s="23">
        <f>IFERROR(VLOOKUP(MYRANKS_P[[#This Row],[IDFANGRAPHS]],STEAMER_P[],COLUMN(STEAMER_P[W]),FALSE),0)</f>
        <v>0</v>
      </c>
      <c r="I542" s="23">
        <f>IFERROR(VLOOKUP(MYRANKS_P[[#This Row],[IDFANGRAPHS]],STEAMER_P[],COLUMN(STEAMER_P[L]),FALSE),0)</f>
        <v>0</v>
      </c>
      <c r="J542" s="23">
        <f>IFERROR(VLOOKUP(MYRANKS_P[[#This Row],[IDFANGRAPHS]],STEAMER_P[],COLUMN(STEAMER_P[SV]),FALSE),0)</f>
        <v>0</v>
      </c>
      <c r="K542" s="23">
        <f>IFERROR(VLOOKUP(MYRANKS_P[[#This Row],[IDFANGRAPHS]],STEAMER_P[],COLUMN(STEAMER_P[IP]),FALSE),0)</f>
        <v>1</v>
      </c>
      <c r="L542" s="23">
        <f>IFERROR(VLOOKUP(MYRANKS_P[[#This Row],[IDFANGRAPHS]],STEAMER_P[],COLUMN(STEAMER_P[H]),FALSE),0)</f>
        <v>1</v>
      </c>
      <c r="M542" s="23">
        <f>IFERROR(VLOOKUP(MYRANKS_P[[#This Row],[IDFANGRAPHS]],STEAMER_P[],COLUMN(STEAMER_P[ER]),FALSE),0)</f>
        <v>1</v>
      </c>
      <c r="N542" s="23">
        <f>IFERROR(VLOOKUP(MYRANKS_P[[#This Row],[IDFANGRAPHS]],STEAMER_P[],COLUMN(STEAMER_P[HR]),FALSE),0)</f>
        <v>0</v>
      </c>
      <c r="O542" s="23">
        <f>IFERROR(VLOOKUP(MYRANKS_P[[#This Row],[IDFANGRAPHS]],STEAMER_P[],COLUMN(STEAMER_P[SO]),FALSE),0)</f>
        <v>1</v>
      </c>
      <c r="P542" s="23">
        <f>IFERROR(VLOOKUP(MYRANKS_P[[#This Row],[IDFANGRAPHS]],STEAMER_P[],COLUMN(STEAMER_P[BB]),FALSE),0)</f>
        <v>0</v>
      </c>
      <c r="Q542" s="21">
        <f>IFERROR((MYRANKS_P[[#This Row],[ER]]*9)/MYRANKS_P[[#This Row],[IP]],0)</f>
        <v>9</v>
      </c>
      <c r="R542" s="21">
        <f>IFERROR((MYRANKS_P[[#This Row],[BB]]+MYRANKS_P[[#This Row],[H]])/MYRANKS_P[[#This Row],[IP]],0)</f>
        <v>1</v>
      </c>
      <c r="S542" s="23">
        <f>MYRANKS_P[[#This Row],[W]]*P_PTS_W+MYRANKS_P[[#This Row],[L]]*P_PTS_L+MYRANKS_P[[#This Row],[IP]]*P_PTS_IP+MYRANKS_P[[#This Row],[SO]]*P_PTS_K+MYRANKS_P[[#This Row],[BB]]*P_PTS_BB+MYRANKS_P[[#This Row],[H]]*P_PTS_HA+MYRANKS_P[[#This Row],[SV]]*P_PTS_SV+MYRANKS_P[[#This Row],[HR]]*P_PTS_HRA+MYRANKS_P[[#This Row],[ER]]*P_PTS_ER</f>
        <v>0</v>
      </c>
      <c r="T542" s="23">
        <f>VLOOKUP(MYRANKS_P[[#This Row],[POS]],REPLACEMENT_LEVEL[],3,FALSE)</f>
        <v>0</v>
      </c>
      <c r="U542" s="23">
        <f>MYRANKS_P[[#This Row],[PROJ PTS]]-MYRANKS_P[[#This Row],[REPL LEVEL]]</f>
        <v>0</v>
      </c>
      <c r="V542" s="30">
        <f>RANK(MYRANKS_P[[#This Row],[POINTS OVER REPL]],MYRANKS_P[POINTS OVER REPL])</f>
        <v>1</v>
      </c>
      <c r="W542" s="29">
        <f>IF(MYRANKS_P[[#This Row],[RANK]]&lt;=TOTAL_PITCHERS_DRAFTED,MYRANKS_P[[#This Row],[POINTS OVER REPL]],0)</f>
        <v>0</v>
      </c>
      <c r="X542" s="35">
        <f>MYRANKS_P[[#This Row],[POINTS OVER REPL]]*DOLLAR_VALUE_PER_POINT+1</f>
        <v>1</v>
      </c>
      <c r="Y542" s="35"/>
      <c r="Z542" s="29">
        <f>IF(AND(MYRANKS_P[[#This Row],[RANK]]&lt;=(TOTAL_PITCHERS_DRAFTED-PITCHERS_BELOW_REPL_DRAFTED),MYRANKS_P[[#This Row],[$ACTUAL]]=""),MYRANKS_P[[#This Row],[POINTS OVER REPL]],0)</f>
        <v>0</v>
      </c>
      <c r="AA542" s="40">
        <f>IF(MYRANKS_P[[#This Row],[$ACTUAL]]="",MYRANKS_P[[#This Row],[POINTS OVER REPL]]*REMAINING_DOLLAR_VALUE_PER_POINT+1,0)</f>
        <v>1</v>
      </c>
    </row>
    <row r="543" spans="1:27" x14ac:dyDescent="0.25">
      <c r="A543" s="2" t="s">
        <v>11463</v>
      </c>
      <c r="B543" s="14" t="str">
        <f>VLOOKUP(MYRANKS_P[[#This Row],[PLAYERID]],PLAYERIDMAP2[],COLUMN(PLAYERIDMAP2[LASTNAME]),FALSE)</f>
        <v>Bonderman</v>
      </c>
      <c r="C543" s="14" t="str">
        <f>VLOOKUP(MYRANKS_P[[#This Row],[PLAYERID]],PLAYERIDMAP2[],COLUMN(PLAYERIDMAP2[FIRSTNAME]),FALSE)</f>
        <v>Jeremy</v>
      </c>
      <c r="D543" s="14" t="str">
        <f>MYRANKS_P[[#This Row],[FNAME]]&amp;" "&amp;MYRANKS_P[[#This Row],[LNAME]]</f>
        <v>Jeremy Bonderman</v>
      </c>
      <c r="E543" s="14" t="str">
        <f>VLOOKUP(MYRANKS_P[[#This Row],[PLAYERID]],PLAYERIDMAP2[],COLUMN(PLAYERIDMAP2[TEAM]),FALSE)</f>
        <v>N/A</v>
      </c>
      <c r="F543" s="14" t="str">
        <f>VLOOKUP(MYRANKS_P[[#This Row],[PLAYERID]],PLAYERIDMAP2[],COLUMN(PLAYERIDMAP2[POS]),FALSE)</f>
        <v>P</v>
      </c>
      <c r="G543" s="14">
        <f>IFERROR(VALUE(VLOOKUP(MYRANKS_P[[#This Row],[PLAYERID]],PLAYERIDMAP2[],COLUMN(PLAYERIDMAP2[IDFANGRAPHS]),FALSE)),VLOOKUP(MYRANKS_P[[#This Row],[PLAYERID]],PLAYERIDMAP2[],COLUMN(PLAYERIDMAP2[IDFANGRAPHS]),FALSE))</f>
        <v>1667</v>
      </c>
      <c r="H543" s="23">
        <f>IFERROR(VLOOKUP(MYRANKS_P[[#This Row],[IDFANGRAPHS]],STEAMER_P[],COLUMN(STEAMER_P[W]),FALSE),0)</f>
        <v>0</v>
      </c>
      <c r="I543" s="23">
        <f>IFERROR(VLOOKUP(MYRANKS_P[[#This Row],[IDFANGRAPHS]],STEAMER_P[],COLUMN(STEAMER_P[L]),FALSE),0)</f>
        <v>0</v>
      </c>
      <c r="J543" s="23">
        <f>IFERROR(VLOOKUP(MYRANKS_P[[#This Row],[IDFANGRAPHS]],STEAMER_P[],COLUMN(STEAMER_P[SV]),FALSE),0)</f>
        <v>0</v>
      </c>
      <c r="K543" s="23">
        <f>IFERROR(VLOOKUP(MYRANKS_P[[#This Row],[IDFANGRAPHS]],STEAMER_P[],COLUMN(STEAMER_P[IP]),FALSE),0)</f>
        <v>1</v>
      </c>
      <c r="L543" s="23">
        <f>IFERROR(VLOOKUP(MYRANKS_P[[#This Row],[IDFANGRAPHS]],STEAMER_P[],COLUMN(STEAMER_P[H]),FALSE),0)</f>
        <v>1</v>
      </c>
      <c r="M543" s="23">
        <f>IFERROR(VLOOKUP(MYRANKS_P[[#This Row],[IDFANGRAPHS]],STEAMER_P[],COLUMN(STEAMER_P[ER]),FALSE),0)</f>
        <v>1</v>
      </c>
      <c r="N543" s="23">
        <f>IFERROR(VLOOKUP(MYRANKS_P[[#This Row],[IDFANGRAPHS]],STEAMER_P[],COLUMN(STEAMER_P[HR]),FALSE),0)</f>
        <v>0</v>
      </c>
      <c r="O543" s="23">
        <f>IFERROR(VLOOKUP(MYRANKS_P[[#This Row],[IDFANGRAPHS]],STEAMER_P[],COLUMN(STEAMER_P[SO]),FALSE),0)</f>
        <v>1</v>
      </c>
      <c r="P543" s="23">
        <f>IFERROR(VLOOKUP(MYRANKS_P[[#This Row],[IDFANGRAPHS]],STEAMER_P[],COLUMN(STEAMER_P[BB]),FALSE),0)</f>
        <v>0</v>
      </c>
      <c r="Q543" s="21">
        <f>IFERROR((MYRANKS_P[[#This Row],[ER]]*9)/MYRANKS_P[[#This Row],[IP]],0)</f>
        <v>9</v>
      </c>
      <c r="R543" s="21">
        <f>IFERROR((MYRANKS_P[[#This Row],[BB]]+MYRANKS_P[[#This Row],[H]])/MYRANKS_P[[#This Row],[IP]],0)</f>
        <v>1</v>
      </c>
      <c r="S543" s="23">
        <f>MYRANKS_P[[#This Row],[W]]*P_PTS_W+MYRANKS_P[[#This Row],[L]]*P_PTS_L+MYRANKS_P[[#This Row],[IP]]*P_PTS_IP+MYRANKS_P[[#This Row],[SO]]*P_PTS_K+MYRANKS_P[[#This Row],[BB]]*P_PTS_BB+MYRANKS_P[[#This Row],[H]]*P_PTS_HA+MYRANKS_P[[#This Row],[SV]]*P_PTS_SV+MYRANKS_P[[#This Row],[HR]]*P_PTS_HRA+MYRANKS_P[[#This Row],[ER]]*P_PTS_ER</f>
        <v>0</v>
      </c>
      <c r="T543" s="23">
        <f>VLOOKUP(MYRANKS_P[[#This Row],[POS]],REPLACEMENT_LEVEL[],3,FALSE)</f>
        <v>0</v>
      </c>
      <c r="U543" s="23">
        <f>MYRANKS_P[[#This Row],[PROJ PTS]]-MYRANKS_P[[#This Row],[REPL LEVEL]]</f>
        <v>0</v>
      </c>
      <c r="V543" s="30">
        <f>RANK(MYRANKS_P[[#This Row],[POINTS OVER REPL]],MYRANKS_P[POINTS OVER REPL])</f>
        <v>1</v>
      </c>
      <c r="W543" s="29">
        <f>IF(MYRANKS_P[[#This Row],[RANK]]&lt;=TOTAL_PITCHERS_DRAFTED,MYRANKS_P[[#This Row],[POINTS OVER REPL]],0)</f>
        <v>0</v>
      </c>
      <c r="X543" s="35">
        <f>MYRANKS_P[[#This Row],[POINTS OVER REPL]]*DOLLAR_VALUE_PER_POINT+1</f>
        <v>1</v>
      </c>
      <c r="Y543" s="35"/>
      <c r="Z543" s="29">
        <f>IF(AND(MYRANKS_P[[#This Row],[RANK]]&lt;=(TOTAL_PITCHERS_DRAFTED-PITCHERS_BELOW_REPL_DRAFTED),MYRANKS_P[[#This Row],[$ACTUAL]]=""),MYRANKS_P[[#This Row],[POINTS OVER REPL]],0)</f>
        <v>0</v>
      </c>
      <c r="AA543" s="40">
        <f>IF(MYRANKS_P[[#This Row],[$ACTUAL]]="",MYRANKS_P[[#This Row],[POINTS OVER REPL]]*REMAINING_DOLLAR_VALUE_PER_POINT+1,0)</f>
        <v>1</v>
      </c>
    </row>
    <row r="544" spans="1:27" x14ac:dyDescent="0.25">
      <c r="A544" s="2" t="s">
        <v>11488</v>
      </c>
      <c r="B544" s="14" t="str">
        <f>VLOOKUP(MYRANKS_P[[#This Row],[PLAYERID]],PLAYERIDMAP2[],COLUMN(PLAYERIDMAP2[LASTNAME]),FALSE)</f>
        <v>Bowden</v>
      </c>
      <c r="C544" s="14" t="str">
        <f>VLOOKUP(MYRANKS_P[[#This Row],[PLAYERID]],PLAYERIDMAP2[],COLUMN(PLAYERIDMAP2[FIRSTNAME]),FALSE)</f>
        <v>Michael</v>
      </c>
      <c r="D544" s="14" t="str">
        <f>MYRANKS_P[[#This Row],[FNAME]]&amp;" "&amp;MYRANKS_P[[#This Row],[LNAME]]</f>
        <v>Michael Bowden</v>
      </c>
      <c r="E544" s="14" t="str">
        <f>VLOOKUP(MYRANKS_P[[#This Row],[PLAYERID]],PLAYERIDMAP2[],COLUMN(PLAYERIDMAP2[TEAM]),FALSE)</f>
        <v>CHC</v>
      </c>
      <c r="F544" s="14" t="str">
        <f>VLOOKUP(MYRANKS_P[[#This Row],[PLAYERID]],PLAYERIDMAP2[],COLUMN(PLAYERIDMAP2[POS]),FALSE)</f>
        <v>P</v>
      </c>
      <c r="G544" s="14">
        <f>IFERROR(VALUE(VLOOKUP(MYRANKS_P[[#This Row],[PLAYERID]],PLAYERIDMAP2[],COLUMN(PLAYERIDMAP2[IDFANGRAPHS]),FALSE)),VLOOKUP(MYRANKS_P[[#This Row],[PLAYERID]],PLAYERIDMAP2[],COLUMN(PLAYERIDMAP2[IDFANGRAPHS]),FALSE))</f>
        <v>4440</v>
      </c>
      <c r="H544" s="23">
        <f>IFERROR(VLOOKUP(MYRANKS_P[[#This Row],[IDFANGRAPHS]],STEAMER_P[],COLUMN(STEAMER_P[W]),FALSE),0)</f>
        <v>0</v>
      </c>
      <c r="I544" s="23">
        <f>IFERROR(VLOOKUP(MYRANKS_P[[#This Row],[IDFANGRAPHS]],STEAMER_P[],COLUMN(STEAMER_P[L]),FALSE),0)</f>
        <v>0</v>
      </c>
      <c r="J544" s="23">
        <f>IFERROR(VLOOKUP(MYRANKS_P[[#This Row],[IDFANGRAPHS]],STEAMER_P[],COLUMN(STEAMER_P[SV]),FALSE),0)</f>
        <v>0</v>
      </c>
      <c r="K544" s="23">
        <f>IFERROR(VLOOKUP(MYRANKS_P[[#This Row],[IDFANGRAPHS]],STEAMER_P[],COLUMN(STEAMER_P[IP]),FALSE),0)</f>
        <v>1</v>
      </c>
      <c r="L544" s="23">
        <f>IFERROR(VLOOKUP(MYRANKS_P[[#This Row],[IDFANGRAPHS]],STEAMER_P[],COLUMN(STEAMER_P[H]),FALSE),0)</f>
        <v>1</v>
      </c>
      <c r="M544" s="23">
        <f>IFERROR(VLOOKUP(MYRANKS_P[[#This Row],[IDFANGRAPHS]],STEAMER_P[],COLUMN(STEAMER_P[ER]),FALSE),0)</f>
        <v>0</v>
      </c>
      <c r="N544" s="23">
        <f>IFERROR(VLOOKUP(MYRANKS_P[[#This Row],[IDFANGRAPHS]],STEAMER_P[],COLUMN(STEAMER_P[HR]),FALSE),0)</f>
        <v>0</v>
      </c>
      <c r="O544" s="23">
        <f>IFERROR(VLOOKUP(MYRANKS_P[[#This Row],[IDFANGRAPHS]],STEAMER_P[],COLUMN(STEAMER_P[SO]),FALSE),0)</f>
        <v>1</v>
      </c>
      <c r="P544" s="23">
        <f>IFERROR(VLOOKUP(MYRANKS_P[[#This Row],[IDFANGRAPHS]],STEAMER_P[],COLUMN(STEAMER_P[BB]),FALSE),0)</f>
        <v>0</v>
      </c>
      <c r="Q544" s="21">
        <f>IFERROR((MYRANKS_P[[#This Row],[ER]]*9)/MYRANKS_P[[#This Row],[IP]],0)</f>
        <v>0</v>
      </c>
      <c r="R544" s="21">
        <f>IFERROR((MYRANKS_P[[#This Row],[BB]]+MYRANKS_P[[#This Row],[H]])/MYRANKS_P[[#This Row],[IP]],0)</f>
        <v>1</v>
      </c>
      <c r="S544" s="23">
        <f>MYRANKS_P[[#This Row],[W]]*P_PTS_W+MYRANKS_P[[#This Row],[L]]*P_PTS_L+MYRANKS_P[[#This Row],[IP]]*P_PTS_IP+MYRANKS_P[[#This Row],[SO]]*P_PTS_K+MYRANKS_P[[#This Row],[BB]]*P_PTS_BB+MYRANKS_P[[#This Row],[H]]*P_PTS_HA+MYRANKS_P[[#This Row],[SV]]*P_PTS_SV+MYRANKS_P[[#This Row],[HR]]*P_PTS_HRA+MYRANKS_P[[#This Row],[ER]]*P_PTS_ER</f>
        <v>0</v>
      </c>
      <c r="T544" s="23">
        <f>VLOOKUP(MYRANKS_P[[#This Row],[POS]],REPLACEMENT_LEVEL[],3,FALSE)</f>
        <v>0</v>
      </c>
      <c r="U544" s="23">
        <f>MYRANKS_P[[#This Row],[PROJ PTS]]-MYRANKS_P[[#This Row],[REPL LEVEL]]</f>
        <v>0</v>
      </c>
      <c r="V544" s="30">
        <f>RANK(MYRANKS_P[[#This Row],[POINTS OVER REPL]],MYRANKS_P[POINTS OVER REPL])</f>
        <v>1</v>
      </c>
      <c r="W544" s="29">
        <f>IF(MYRANKS_P[[#This Row],[RANK]]&lt;=TOTAL_PITCHERS_DRAFTED,MYRANKS_P[[#This Row],[POINTS OVER REPL]],0)</f>
        <v>0</v>
      </c>
      <c r="X544" s="35">
        <f>MYRANKS_P[[#This Row],[POINTS OVER REPL]]*DOLLAR_VALUE_PER_POINT+1</f>
        <v>1</v>
      </c>
      <c r="Y544" s="35"/>
      <c r="Z544" s="29">
        <f>IF(AND(MYRANKS_P[[#This Row],[RANK]]&lt;=(TOTAL_PITCHERS_DRAFTED-PITCHERS_BELOW_REPL_DRAFTED),MYRANKS_P[[#This Row],[$ACTUAL]]=""),MYRANKS_P[[#This Row],[POINTS OVER REPL]],0)</f>
        <v>0</v>
      </c>
      <c r="AA544" s="40">
        <f>IF(MYRANKS_P[[#This Row],[$ACTUAL]]="",MYRANKS_P[[#This Row],[POINTS OVER REPL]]*REMAINING_DOLLAR_VALUE_PER_POINT+1,0)</f>
        <v>1</v>
      </c>
    </row>
    <row r="545" spans="1:27" x14ac:dyDescent="0.25">
      <c r="A545" s="2" t="s">
        <v>11667</v>
      </c>
      <c r="B545" s="14" t="str">
        <f>VLOOKUP(MYRANKS_P[[#This Row],[PLAYERID]],PLAYERIDMAP2[],COLUMN(PLAYERIDMAP2[LASTNAME]),FALSE)</f>
        <v>Camp</v>
      </c>
      <c r="C545" s="14" t="str">
        <f>VLOOKUP(MYRANKS_P[[#This Row],[PLAYERID]],PLAYERIDMAP2[],COLUMN(PLAYERIDMAP2[FIRSTNAME]),FALSE)</f>
        <v>Shawn</v>
      </c>
      <c r="D545" s="14" t="str">
        <f>MYRANKS_P[[#This Row],[FNAME]]&amp;" "&amp;MYRANKS_P[[#This Row],[LNAME]]</f>
        <v>Shawn Camp</v>
      </c>
      <c r="E545" s="14" t="str">
        <f>VLOOKUP(MYRANKS_P[[#This Row],[PLAYERID]],PLAYERIDMAP2[],COLUMN(PLAYERIDMAP2[TEAM]),FALSE)</f>
        <v>N/A</v>
      </c>
      <c r="F545" s="14" t="str">
        <f>VLOOKUP(MYRANKS_P[[#This Row],[PLAYERID]],PLAYERIDMAP2[],COLUMN(PLAYERIDMAP2[POS]),FALSE)</f>
        <v>P</v>
      </c>
      <c r="G545" s="14">
        <f>IFERROR(VALUE(VLOOKUP(MYRANKS_P[[#This Row],[PLAYERID]],PLAYERIDMAP2[],COLUMN(PLAYERIDMAP2[IDFANGRAPHS]),FALSE)),VLOOKUP(MYRANKS_P[[#This Row],[PLAYERID]],PLAYERIDMAP2[],COLUMN(PLAYERIDMAP2[IDFANGRAPHS]),FALSE))</f>
        <v>1855</v>
      </c>
      <c r="H545" s="23">
        <f>IFERROR(VLOOKUP(MYRANKS_P[[#This Row],[IDFANGRAPHS]],STEAMER_P[],COLUMN(STEAMER_P[W]),FALSE),0)</f>
        <v>0</v>
      </c>
      <c r="I545" s="23">
        <f>IFERROR(VLOOKUP(MYRANKS_P[[#This Row],[IDFANGRAPHS]],STEAMER_P[],COLUMN(STEAMER_P[L]),FALSE),0)</f>
        <v>0</v>
      </c>
      <c r="J545" s="23">
        <f>IFERROR(VLOOKUP(MYRANKS_P[[#This Row],[IDFANGRAPHS]],STEAMER_P[],COLUMN(STEAMER_P[SV]),FALSE),0)</f>
        <v>0</v>
      </c>
      <c r="K545" s="23">
        <f>IFERROR(VLOOKUP(MYRANKS_P[[#This Row],[IDFANGRAPHS]],STEAMER_P[],COLUMN(STEAMER_P[IP]),FALSE),0)</f>
        <v>1</v>
      </c>
      <c r="L545" s="23">
        <f>IFERROR(VLOOKUP(MYRANKS_P[[#This Row],[IDFANGRAPHS]],STEAMER_P[],COLUMN(STEAMER_P[H]),FALSE),0)</f>
        <v>1</v>
      </c>
      <c r="M545" s="23">
        <f>IFERROR(VLOOKUP(MYRANKS_P[[#This Row],[IDFANGRAPHS]],STEAMER_P[],COLUMN(STEAMER_P[ER]),FALSE),0)</f>
        <v>0</v>
      </c>
      <c r="N545" s="23">
        <f>IFERROR(VLOOKUP(MYRANKS_P[[#This Row],[IDFANGRAPHS]],STEAMER_P[],COLUMN(STEAMER_P[HR]),FALSE),0)</f>
        <v>0</v>
      </c>
      <c r="O545" s="23">
        <f>IFERROR(VLOOKUP(MYRANKS_P[[#This Row],[IDFANGRAPHS]],STEAMER_P[],COLUMN(STEAMER_P[SO]),FALSE),0)</f>
        <v>1</v>
      </c>
      <c r="P545" s="23">
        <f>IFERROR(VLOOKUP(MYRANKS_P[[#This Row],[IDFANGRAPHS]],STEAMER_P[],COLUMN(STEAMER_P[BB]),FALSE),0)</f>
        <v>0</v>
      </c>
      <c r="Q545" s="21">
        <f>IFERROR((MYRANKS_P[[#This Row],[ER]]*9)/MYRANKS_P[[#This Row],[IP]],0)</f>
        <v>0</v>
      </c>
      <c r="R545" s="21">
        <f>IFERROR((MYRANKS_P[[#This Row],[BB]]+MYRANKS_P[[#This Row],[H]])/MYRANKS_P[[#This Row],[IP]],0)</f>
        <v>1</v>
      </c>
      <c r="S545" s="23">
        <f>MYRANKS_P[[#This Row],[W]]*P_PTS_W+MYRANKS_P[[#This Row],[L]]*P_PTS_L+MYRANKS_P[[#This Row],[IP]]*P_PTS_IP+MYRANKS_P[[#This Row],[SO]]*P_PTS_K+MYRANKS_P[[#This Row],[BB]]*P_PTS_BB+MYRANKS_P[[#This Row],[H]]*P_PTS_HA+MYRANKS_P[[#This Row],[SV]]*P_PTS_SV+MYRANKS_P[[#This Row],[HR]]*P_PTS_HRA+MYRANKS_P[[#This Row],[ER]]*P_PTS_ER</f>
        <v>0</v>
      </c>
      <c r="T545" s="23">
        <f>VLOOKUP(MYRANKS_P[[#This Row],[POS]],REPLACEMENT_LEVEL[],3,FALSE)</f>
        <v>0</v>
      </c>
      <c r="U545" s="23">
        <f>MYRANKS_P[[#This Row],[PROJ PTS]]-MYRANKS_P[[#This Row],[REPL LEVEL]]</f>
        <v>0</v>
      </c>
      <c r="V545" s="30">
        <f>RANK(MYRANKS_P[[#This Row],[POINTS OVER REPL]],MYRANKS_P[POINTS OVER REPL])</f>
        <v>1</v>
      </c>
      <c r="W545" s="29">
        <f>IF(MYRANKS_P[[#This Row],[RANK]]&lt;=TOTAL_PITCHERS_DRAFTED,MYRANKS_P[[#This Row],[POINTS OVER REPL]],0)</f>
        <v>0</v>
      </c>
      <c r="X545" s="35">
        <f>MYRANKS_P[[#This Row],[POINTS OVER REPL]]*DOLLAR_VALUE_PER_POINT+1</f>
        <v>1</v>
      </c>
      <c r="Y545" s="35"/>
      <c r="Z545" s="29">
        <f>IF(AND(MYRANKS_P[[#This Row],[RANK]]&lt;=(TOTAL_PITCHERS_DRAFTED-PITCHERS_BELOW_REPL_DRAFTED),MYRANKS_P[[#This Row],[$ACTUAL]]=""),MYRANKS_P[[#This Row],[POINTS OVER REPL]],0)</f>
        <v>0</v>
      </c>
      <c r="AA545" s="40">
        <f>IF(MYRANKS_P[[#This Row],[$ACTUAL]]="",MYRANKS_P[[#This Row],[POINTS OVER REPL]]*REMAINING_DOLLAR_VALUE_PER_POINT+1,0)</f>
        <v>1</v>
      </c>
    </row>
    <row r="546" spans="1:27" x14ac:dyDescent="0.25">
      <c r="A546" s="2" t="s">
        <v>11695</v>
      </c>
      <c r="B546" s="14" t="str">
        <f>VLOOKUP(MYRANKS_P[[#This Row],[PLAYERID]],PLAYERIDMAP2[],COLUMN(PLAYERIDMAP2[LASTNAME]),FALSE)</f>
        <v>Carignan</v>
      </c>
      <c r="C546" s="14" t="str">
        <f>VLOOKUP(MYRANKS_P[[#This Row],[PLAYERID]],PLAYERIDMAP2[],COLUMN(PLAYERIDMAP2[FIRSTNAME]),FALSE)</f>
        <v>Andrew</v>
      </c>
      <c r="D546" s="14" t="str">
        <f>MYRANKS_P[[#This Row],[FNAME]]&amp;" "&amp;MYRANKS_P[[#This Row],[LNAME]]</f>
        <v>Andrew Carignan</v>
      </c>
      <c r="E546" s="14" t="str">
        <f>VLOOKUP(MYRANKS_P[[#This Row],[PLAYERID]],PLAYERIDMAP2[],COLUMN(PLAYERIDMAP2[TEAM]),FALSE)</f>
        <v>OAK</v>
      </c>
      <c r="F546" s="14" t="str">
        <f>VLOOKUP(MYRANKS_P[[#This Row],[PLAYERID]],PLAYERIDMAP2[],COLUMN(PLAYERIDMAP2[POS]),FALSE)</f>
        <v>P</v>
      </c>
      <c r="G546" s="14">
        <f>IFERROR(VALUE(VLOOKUP(MYRANKS_P[[#This Row],[PLAYERID]],PLAYERIDMAP2[],COLUMN(PLAYERIDMAP2[IDFANGRAPHS]),FALSE)),VLOOKUP(MYRANKS_P[[#This Row],[PLAYERID]],PLAYERIDMAP2[],COLUMN(PLAYERIDMAP2[IDFANGRAPHS]),FALSE))</f>
        <v>2431</v>
      </c>
      <c r="H546" s="23">
        <f>IFERROR(VLOOKUP(MYRANKS_P[[#This Row],[IDFANGRAPHS]],STEAMER_P[],COLUMN(STEAMER_P[W]),FALSE),0)</f>
        <v>0</v>
      </c>
      <c r="I546" s="23">
        <f>IFERROR(VLOOKUP(MYRANKS_P[[#This Row],[IDFANGRAPHS]],STEAMER_P[],COLUMN(STEAMER_P[L]),FALSE),0)</f>
        <v>0</v>
      </c>
      <c r="J546" s="23">
        <f>IFERROR(VLOOKUP(MYRANKS_P[[#This Row],[IDFANGRAPHS]],STEAMER_P[],COLUMN(STEAMER_P[SV]),FALSE),0)</f>
        <v>0</v>
      </c>
      <c r="K546" s="23">
        <f>IFERROR(VLOOKUP(MYRANKS_P[[#This Row],[IDFANGRAPHS]],STEAMER_P[],COLUMN(STEAMER_P[IP]),FALSE),0)</f>
        <v>1</v>
      </c>
      <c r="L546" s="23">
        <f>IFERROR(VLOOKUP(MYRANKS_P[[#This Row],[IDFANGRAPHS]],STEAMER_P[],COLUMN(STEAMER_P[H]),FALSE),0)</f>
        <v>1</v>
      </c>
      <c r="M546" s="23">
        <f>IFERROR(VLOOKUP(MYRANKS_P[[#This Row],[IDFANGRAPHS]],STEAMER_P[],COLUMN(STEAMER_P[ER]),FALSE),0)</f>
        <v>0</v>
      </c>
      <c r="N546" s="23">
        <f>IFERROR(VLOOKUP(MYRANKS_P[[#This Row],[IDFANGRAPHS]],STEAMER_P[],COLUMN(STEAMER_P[HR]),FALSE),0)</f>
        <v>0</v>
      </c>
      <c r="O546" s="23">
        <f>IFERROR(VLOOKUP(MYRANKS_P[[#This Row],[IDFANGRAPHS]],STEAMER_P[],COLUMN(STEAMER_P[SO]),FALSE),0)</f>
        <v>1</v>
      </c>
      <c r="P546" s="23">
        <f>IFERROR(VLOOKUP(MYRANKS_P[[#This Row],[IDFANGRAPHS]],STEAMER_P[],COLUMN(STEAMER_P[BB]),FALSE),0)</f>
        <v>1</v>
      </c>
      <c r="Q546" s="21">
        <f>IFERROR((MYRANKS_P[[#This Row],[ER]]*9)/MYRANKS_P[[#This Row],[IP]],0)</f>
        <v>0</v>
      </c>
      <c r="R546" s="21">
        <f>IFERROR((MYRANKS_P[[#This Row],[BB]]+MYRANKS_P[[#This Row],[H]])/MYRANKS_P[[#This Row],[IP]],0)</f>
        <v>2</v>
      </c>
      <c r="S546" s="23">
        <f>MYRANKS_P[[#This Row],[W]]*P_PTS_W+MYRANKS_P[[#This Row],[L]]*P_PTS_L+MYRANKS_P[[#This Row],[IP]]*P_PTS_IP+MYRANKS_P[[#This Row],[SO]]*P_PTS_K+MYRANKS_P[[#This Row],[BB]]*P_PTS_BB+MYRANKS_P[[#This Row],[H]]*P_PTS_HA+MYRANKS_P[[#This Row],[SV]]*P_PTS_SV+MYRANKS_P[[#This Row],[HR]]*P_PTS_HRA+MYRANKS_P[[#This Row],[ER]]*P_PTS_ER</f>
        <v>0</v>
      </c>
      <c r="T546" s="23">
        <f>VLOOKUP(MYRANKS_P[[#This Row],[POS]],REPLACEMENT_LEVEL[],3,FALSE)</f>
        <v>0</v>
      </c>
      <c r="U546" s="23">
        <f>MYRANKS_P[[#This Row],[PROJ PTS]]-MYRANKS_P[[#This Row],[REPL LEVEL]]</f>
        <v>0</v>
      </c>
      <c r="V546" s="30">
        <f>RANK(MYRANKS_P[[#This Row],[POINTS OVER REPL]],MYRANKS_P[POINTS OVER REPL])</f>
        <v>1</v>
      </c>
      <c r="W546" s="29">
        <f>IF(MYRANKS_P[[#This Row],[RANK]]&lt;=TOTAL_PITCHERS_DRAFTED,MYRANKS_P[[#This Row],[POINTS OVER REPL]],0)</f>
        <v>0</v>
      </c>
      <c r="X546" s="35">
        <f>MYRANKS_P[[#This Row],[POINTS OVER REPL]]*DOLLAR_VALUE_PER_POINT+1</f>
        <v>1</v>
      </c>
      <c r="Y546" s="35"/>
      <c r="Z546" s="29">
        <f>IF(AND(MYRANKS_P[[#This Row],[RANK]]&lt;=(TOTAL_PITCHERS_DRAFTED-PITCHERS_BELOW_REPL_DRAFTED),MYRANKS_P[[#This Row],[$ACTUAL]]=""),MYRANKS_P[[#This Row],[POINTS OVER REPL]],0)</f>
        <v>0</v>
      </c>
      <c r="AA546" s="40">
        <f>IF(MYRANKS_P[[#This Row],[$ACTUAL]]="",MYRANKS_P[[#This Row],[POINTS OVER REPL]]*REMAINING_DOLLAR_VALUE_PER_POINT+1,0)</f>
        <v>1</v>
      </c>
    </row>
    <row r="547" spans="1:27" x14ac:dyDescent="0.25">
      <c r="A547" s="2" t="s">
        <v>11703</v>
      </c>
      <c r="B547" s="14" t="str">
        <f>VLOOKUP(MYRANKS_P[[#This Row],[PLAYERID]],PLAYERIDMAP2[],COLUMN(PLAYERIDMAP2[LASTNAME]),FALSE)</f>
        <v>Carpenter</v>
      </c>
      <c r="C547" s="14" t="str">
        <f>VLOOKUP(MYRANKS_P[[#This Row],[PLAYERID]],PLAYERIDMAP2[],COLUMN(PLAYERIDMAP2[FIRSTNAME]),FALSE)</f>
        <v>Andrew</v>
      </c>
      <c r="D547" s="14" t="str">
        <f>MYRANKS_P[[#This Row],[FNAME]]&amp;" "&amp;MYRANKS_P[[#This Row],[LNAME]]</f>
        <v>Andrew Carpenter</v>
      </c>
      <c r="E547" s="14" t="str">
        <f>VLOOKUP(MYRANKS_P[[#This Row],[PLAYERID]],PLAYERIDMAP2[],COLUMN(PLAYERIDMAP2[TEAM]),FALSE)</f>
        <v>SD</v>
      </c>
      <c r="F547" s="14" t="str">
        <f>VLOOKUP(MYRANKS_P[[#This Row],[PLAYERID]],PLAYERIDMAP2[],COLUMN(PLAYERIDMAP2[POS]),FALSE)</f>
        <v>P</v>
      </c>
      <c r="G547" s="14">
        <f>IFERROR(VALUE(VLOOKUP(MYRANKS_P[[#This Row],[PLAYERID]],PLAYERIDMAP2[],COLUMN(PLAYERIDMAP2[IDFANGRAPHS]),FALSE)),VLOOKUP(MYRANKS_P[[#This Row],[PLAYERID]],PLAYERIDMAP2[],COLUMN(PLAYERIDMAP2[IDFANGRAPHS]),FALSE))</f>
        <v>9533</v>
      </c>
      <c r="H547" s="23">
        <f>IFERROR(VLOOKUP(MYRANKS_P[[#This Row],[IDFANGRAPHS]],STEAMER_P[],COLUMN(STEAMER_P[W]),FALSE),0)</f>
        <v>0</v>
      </c>
      <c r="I547" s="23">
        <f>IFERROR(VLOOKUP(MYRANKS_P[[#This Row],[IDFANGRAPHS]],STEAMER_P[],COLUMN(STEAMER_P[L]),FALSE),0)</f>
        <v>0</v>
      </c>
      <c r="J547" s="23">
        <f>IFERROR(VLOOKUP(MYRANKS_P[[#This Row],[IDFANGRAPHS]],STEAMER_P[],COLUMN(STEAMER_P[SV]),FALSE),0)</f>
        <v>0</v>
      </c>
      <c r="K547" s="23">
        <f>IFERROR(VLOOKUP(MYRANKS_P[[#This Row],[IDFANGRAPHS]],STEAMER_P[],COLUMN(STEAMER_P[IP]),FALSE),0)</f>
        <v>1</v>
      </c>
      <c r="L547" s="23">
        <f>IFERROR(VLOOKUP(MYRANKS_P[[#This Row],[IDFANGRAPHS]],STEAMER_P[],COLUMN(STEAMER_P[H]),FALSE),0)</f>
        <v>1</v>
      </c>
      <c r="M547" s="23">
        <f>IFERROR(VLOOKUP(MYRANKS_P[[#This Row],[IDFANGRAPHS]],STEAMER_P[],COLUMN(STEAMER_P[ER]),FALSE),0)</f>
        <v>0</v>
      </c>
      <c r="N547" s="23">
        <f>IFERROR(VLOOKUP(MYRANKS_P[[#This Row],[IDFANGRAPHS]],STEAMER_P[],COLUMN(STEAMER_P[HR]),FALSE),0)</f>
        <v>0</v>
      </c>
      <c r="O547" s="23">
        <f>IFERROR(VLOOKUP(MYRANKS_P[[#This Row],[IDFANGRAPHS]],STEAMER_P[],COLUMN(STEAMER_P[SO]),FALSE),0)</f>
        <v>1</v>
      </c>
      <c r="P547" s="23">
        <f>IFERROR(VLOOKUP(MYRANKS_P[[#This Row],[IDFANGRAPHS]],STEAMER_P[],COLUMN(STEAMER_P[BB]),FALSE),0)</f>
        <v>0</v>
      </c>
      <c r="Q547" s="21">
        <f>IFERROR((MYRANKS_P[[#This Row],[ER]]*9)/MYRANKS_P[[#This Row],[IP]],0)</f>
        <v>0</v>
      </c>
      <c r="R547" s="21">
        <f>IFERROR((MYRANKS_P[[#This Row],[BB]]+MYRANKS_P[[#This Row],[H]])/MYRANKS_P[[#This Row],[IP]],0)</f>
        <v>1</v>
      </c>
      <c r="S547" s="23">
        <f>MYRANKS_P[[#This Row],[W]]*P_PTS_W+MYRANKS_P[[#This Row],[L]]*P_PTS_L+MYRANKS_P[[#This Row],[IP]]*P_PTS_IP+MYRANKS_P[[#This Row],[SO]]*P_PTS_K+MYRANKS_P[[#This Row],[BB]]*P_PTS_BB+MYRANKS_P[[#This Row],[H]]*P_PTS_HA+MYRANKS_P[[#This Row],[SV]]*P_PTS_SV+MYRANKS_P[[#This Row],[HR]]*P_PTS_HRA+MYRANKS_P[[#This Row],[ER]]*P_PTS_ER</f>
        <v>0</v>
      </c>
      <c r="T547" s="23">
        <f>VLOOKUP(MYRANKS_P[[#This Row],[POS]],REPLACEMENT_LEVEL[],3,FALSE)</f>
        <v>0</v>
      </c>
      <c r="U547" s="23">
        <f>MYRANKS_P[[#This Row],[PROJ PTS]]-MYRANKS_P[[#This Row],[REPL LEVEL]]</f>
        <v>0</v>
      </c>
      <c r="V547" s="30">
        <f>RANK(MYRANKS_P[[#This Row],[POINTS OVER REPL]],MYRANKS_P[POINTS OVER REPL])</f>
        <v>1</v>
      </c>
      <c r="W547" s="29">
        <f>IF(MYRANKS_P[[#This Row],[RANK]]&lt;=TOTAL_PITCHERS_DRAFTED,MYRANKS_P[[#This Row],[POINTS OVER REPL]],0)</f>
        <v>0</v>
      </c>
      <c r="X547" s="35">
        <f>MYRANKS_P[[#This Row],[POINTS OVER REPL]]*DOLLAR_VALUE_PER_POINT+1</f>
        <v>1</v>
      </c>
      <c r="Y547" s="35"/>
      <c r="Z547" s="29">
        <f>IF(AND(MYRANKS_P[[#This Row],[RANK]]&lt;=(TOTAL_PITCHERS_DRAFTED-PITCHERS_BELOW_REPL_DRAFTED),MYRANKS_P[[#This Row],[$ACTUAL]]=""),MYRANKS_P[[#This Row],[POINTS OVER REPL]],0)</f>
        <v>0</v>
      </c>
      <c r="AA547" s="40">
        <f>IF(MYRANKS_P[[#This Row],[$ACTUAL]]="",MYRANKS_P[[#This Row],[POINTS OVER REPL]]*REMAINING_DOLLAR_VALUE_PER_POINT+1,0)</f>
        <v>1</v>
      </c>
    </row>
    <row r="548" spans="1:27" x14ac:dyDescent="0.25">
      <c r="A548" s="2" t="s">
        <v>11711</v>
      </c>
      <c r="B548" s="14" t="str">
        <f>VLOOKUP(MYRANKS_P[[#This Row],[PLAYERID]],PLAYERIDMAP2[],COLUMN(PLAYERIDMAP2[LASTNAME]),FALSE)</f>
        <v>Carpenter</v>
      </c>
      <c r="C548" s="14" t="str">
        <f>VLOOKUP(MYRANKS_P[[#This Row],[PLAYERID]],PLAYERIDMAP2[],COLUMN(PLAYERIDMAP2[FIRSTNAME]),FALSE)</f>
        <v>Chris</v>
      </c>
      <c r="D548" s="14" t="str">
        <f>MYRANKS_P[[#This Row],[FNAME]]&amp;" "&amp;MYRANKS_P[[#This Row],[LNAME]]</f>
        <v>Chris Carpenter</v>
      </c>
      <c r="E548" s="14" t="str">
        <f>VLOOKUP(MYRANKS_P[[#This Row],[PLAYERID]],PLAYERIDMAP2[],COLUMN(PLAYERIDMAP2[TEAM]),FALSE)</f>
        <v>CHC</v>
      </c>
      <c r="F548" s="14" t="str">
        <f>VLOOKUP(MYRANKS_P[[#This Row],[PLAYERID]],PLAYERIDMAP2[],COLUMN(PLAYERIDMAP2[POS]),FALSE)</f>
        <v>P</v>
      </c>
      <c r="G548" s="14">
        <f>IFERROR(VALUE(VLOOKUP(MYRANKS_P[[#This Row],[PLAYERID]],PLAYERIDMAP2[],COLUMN(PLAYERIDMAP2[IDFANGRAPHS]),FALSE)),VLOOKUP(MYRANKS_P[[#This Row],[PLAYERID]],PLAYERIDMAP2[],COLUMN(PLAYERIDMAP2[IDFANGRAPHS]),FALSE))</f>
        <v>8556</v>
      </c>
      <c r="H548" s="23">
        <f>IFERROR(VLOOKUP(MYRANKS_P[[#This Row],[IDFANGRAPHS]],STEAMER_P[],COLUMN(STEAMER_P[W]),FALSE),0)</f>
        <v>0</v>
      </c>
      <c r="I548" s="23">
        <f>IFERROR(VLOOKUP(MYRANKS_P[[#This Row],[IDFANGRAPHS]],STEAMER_P[],COLUMN(STEAMER_P[L]),FALSE),0)</f>
        <v>0</v>
      </c>
      <c r="J548" s="23">
        <f>IFERROR(VLOOKUP(MYRANKS_P[[#This Row],[IDFANGRAPHS]],STEAMER_P[],COLUMN(STEAMER_P[SV]),FALSE),0)</f>
        <v>0</v>
      </c>
      <c r="K548" s="23">
        <f>IFERROR(VLOOKUP(MYRANKS_P[[#This Row],[IDFANGRAPHS]],STEAMER_P[],COLUMN(STEAMER_P[IP]),FALSE),0)</f>
        <v>1</v>
      </c>
      <c r="L548" s="23">
        <f>IFERROR(VLOOKUP(MYRANKS_P[[#This Row],[IDFANGRAPHS]],STEAMER_P[],COLUMN(STEAMER_P[H]),FALSE),0)</f>
        <v>1</v>
      </c>
      <c r="M548" s="23">
        <f>IFERROR(VLOOKUP(MYRANKS_P[[#This Row],[IDFANGRAPHS]],STEAMER_P[],COLUMN(STEAMER_P[ER]),FALSE),0)</f>
        <v>0</v>
      </c>
      <c r="N548" s="23">
        <f>IFERROR(VLOOKUP(MYRANKS_P[[#This Row],[IDFANGRAPHS]],STEAMER_P[],COLUMN(STEAMER_P[HR]),FALSE),0)</f>
        <v>0</v>
      </c>
      <c r="O548" s="23">
        <f>IFERROR(VLOOKUP(MYRANKS_P[[#This Row],[IDFANGRAPHS]],STEAMER_P[],COLUMN(STEAMER_P[SO]),FALSE),0)</f>
        <v>1</v>
      </c>
      <c r="P548" s="23">
        <f>IFERROR(VLOOKUP(MYRANKS_P[[#This Row],[IDFANGRAPHS]],STEAMER_P[],COLUMN(STEAMER_P[BB]),FALSE),0)</f>
        <v>0</v>
      </c>
      <c r="Q548" s="21">
        <f>IFERROR((MYRANKS_P[[#This Row],[ER]]*9)/MYRANKS_P[[#This Row],[IP]],0)</f>
        <v>0</v>
      </c>
      <c r="R548" s="21">
        <f>IFERROR((MYRANKS_P[[#This Row],[BB]]+MYRANKS_P[[#This Row],[H]])/MYRANKS_P[[#This Row],[IP]],0)</f>
        <v>1</v>
      </c>
      <c r="S548" s="23">
        <f>MYRANKS_P[[#This Row],[W]]*P_PTS_W+MYRANKS_P[[#This Row],[L]]*P_PTS_L+MYRANKS_P[[#This Row],[IP]]*P_PTS_IP+MYRANKS_P[[#This Row],[SO]]*P_PTS_K+MYRANKS_P[[#This Row],[BB]]*P_PTS_BB+MYRANKS_P[[#This Row],[H]]*P_PTS_HA+MYRANKS_P[[#This Row],[SV]]*P_PTS_SV+MYRANKS_P[[#This Row],[HR]]*P_PTS_HRA+MYRANKS_P[[#This Row],[ER]]*P_PTS_ER</f>
        <v>0</v>
      </c>
      <c r="T548" s="23">
        <f>VLOOKUP(MYRANKS_P[[#This Row],[POS]],REPLACEMENT_LEVEL[],3,FALSE)</f>
        <v>0</v>
      </c>
      <c r="U548" s="23">
        <f>MYRANKS_P[[#This Row],[PROJ PTS]]-MYRANKS_P[[#This Row],[REPL LEVEL]]</f>
        <v>0</v>
      </c>
      <c r="V548" s="30">
        <f>RANK(MYRANKS_P[[#This Row],[POINTS OVER REPL]],MYRANKS_P[POINTS OVER REPL])</f>
        <v>1</v>
      </c>
      <c r="W548" s="29">
        <f>IF(MYRANKS_P[[#This Row],[RANK]]&lt;=TOTAL_PITCHERS_DRAFTED,MYRANKS_P[[#This Row],[POINTS OVER REPL]],0)</f>
        <v>0</v>
      </c>
      <c r="X548" s="35">
        <f>MYRANKS_P[[#This Row],[POINTS OVER REPL]]*DOLLAR_VALUE_PER_POINT+1</f>
        <v>1</v>
      </c>
      <c r="Y548" s="35"/>
      <c r="Z548" s="29">
        <f>IF(AND(MYRANKS_P[[#This Row],[RANK]]&lt;=(TOTAL_PITCHERS_DRAFTED-PITCHERS_BELOW_REPL_DRAFTED),MYRANKS_P[[#This Row],[$ACTUAL]]=""),MYRANKS_P[[#This Row],[POINTS OVER REPL]],0)</f>
        <v>0</v>
      </c>
      <c r="AA548" s="40">
        <f>IF(MYRANKS_P[[#This Row],[$ACTUAL]]="",MYRANKS_P[[#This Row],[POINTS OVER REPL]]*REMAINING_DOLLAR_VALUE_PER_POINT+1,0)</f>
        <v>1</v>
      </c>
    </row>
    <row r="549" spans="1:27" x14ac:dyDescent="0.25">
      <c r="A549" s="2" t="s">
        <v>11718</v>
      </c>
      <c r="B549" s="14" t="str">
        <f>VLOOKUP(MYRANKS_P[[#This Row],[PLAYERID]],PLAYERIDMAP2[],COLUMN(PLAYERIDMAP2[LASTNAME]),FALSE)</f>
        <v>Carpenter</v>
      </c>
      <c r="C549" s="14" t="str">
        <f>VLOOKUP(MYRANKS_P[[#This Row],[PLAYERID]],PLAYERIDMAP2[],COLUMN(PLAYERIDMAP2[FIRSTNAME]),FALSE)</f>
        <v>David</v>
      </c>
      <c r="D549" s="14" t="str">
        <f>MYRANKS_P[[#This Row],[FNAME]]&amp;" "&amp;MYRANKS_P[[#This Row],[LNAME]]</f>
        <v>David Carpenter</v>
      </c>
      <c r="E549" s="14" t="str">
        <f>VLOOKUP(MYRANKS_P[[#This Row],[PLAYERID]],PLAYERIDMAP2[],COLUMN(PLAYERIDMAP2[TEAM]),FALSE)</f>
        <v>LAA</v>
      </c>
      <c r="F549" s="14" t="str">
        <f>VLOOKUP(MYRANKS_P[[#This Row],[PLAYERID]],PLAYERIDMAP2[],COLUMN(PLAYERIDMAP2[POS]),FALSE)</f>
        <v>P</v>
      </c>
      <c r="G549" s="14">
        <f>IFERROR(VALUE(VLOOKUP(MYRANKS_P[[#This Row],[PLAYERID]],PLAYERIDMAP2[],COLUMN(PLAYERIDMAP2[IDFANGRAPHS]),FALSE)),VLOOKUP(MYRANKS_P[[#This Row],[PLAYERID]],PLAYERIDMAP2[],COLUMN(PLAYERIDMAP2[IDFANGRAPHS]),FALSE))</f>
        <v>9244</v>
      </c>
      <c r="H549" s="23">
        <f>IFERROR(VLOOKUP(MYRANKS_P[[#This Row],[IDFANGRAPHS]],STEAMER_P[],COLUMN(STEAMER_P[W]),FALSE),0)</f>
        <v>0</v>
      </c>
      <c r="I549" s="23">
        <f>IFERROR(VLOOKUP(MYRANKS_P[[#This Row],[IDFANGRAPHS]],STEAMER_P[],COLUMN(STEAMER_P[L]),FALSE),0)</f>
        <v>0</v>
      </c>
      <c r="J549" s="23">
        <f>IFERROR(VLOOKUP(MYRANKS_P[[#This Row],[IDFANGRAPHS]],STEAMER_P[],COLUMN(STEAMER_P[SV]),FALSE),0)</f>
        <v>0</v>
      </c>
      <c r="K549" s="23">
        <f>IFERROR(VLOOKUP(MYRANKS_P[[#This Row],[IDFANGRAPHS]],STEAMER_P[],COLUMN(STEAMER_P[IP]),FALSE),0)</f>
        <v>1</v>
      </c>
      <c r="L549" s="23">
        <f>IFERROR(VLOOKUP(MYRANKS_P[[#This Row],[IDFANGRAPHS]],STEAMER_P[],COLUMN(STEAMER_P[H]),FALSE),0)</f>
        <v>1</v>
      </c>
      <c r="M549" s="23">
        <f>IFERROR(VLOOKUP(MYRANKS_P[[#This Row],[IDFANGRAPHS]],STEAMER_P[],COLUMN(STEAMER_P[ER]),FALSE),0)</f>
        <v>0</v>
      </c>
      <c r="N549" s="23">
        <f>IFERROR(VLOOKUP(MYRANKS_P[[#This Row],[IDFANGRAPHS]],STEAMER_P[],COLUMN(STEAMER_P[HR]),FALSE),0)</f>
        <v>0</v>
      </c>
      <c r="O549" s="23">
        <f>IFERROR(VLOOKUP(MYRANKS_P[[#This Row],[IDFANGRAPHS]],STEAMER_P[],COLUMN(STEAMER_P[SO]),FALSE),0)</f>
        <v>1</v>
      </c>
      <c r="P549" s="23">
        <f>IFERROR(VLOOKUP(MYRANKS_P[[#This Row],[IDFANGRAPHS]],STEAMER_P[],COLUMN(STEAMER_P[BB]),FALSE),0)</f>
        <v>0</v>
      </c>
      <c r="Q549" s="21">
        <f>IFERROR((MYRANKS_P[[#This Row],[ER]]*9)/MYRANKS_P[[#This Row],[IP]],0)</f>
        <v>0</v>
      </c>
      <c r="R549" s="21">
        <f>IFERROR((MYRANKS_P[[#This Row],[BB]]+MYRANKS_P[[#This Row],[H]])/MYRANKS_P[[#This Row],[IP]],0)</f>
        <v>1</v>
      </c>
      <c r="S549" s="23">
        <f>MYRANKS_P[[#This Row],[W]]*P_PTS_W+MYRANKS_P[[#This Row],[L]]*P_PTS_L+MYRANKS_P[[#This Row],[IP]]*P_PTS_IP+MYRANKS_P[[#This Row],[SO]]*P_PTS_K+MYRANKS_P[[#This Row],[BB]]*P_PTS_BB+MYRANKS_P[[#This Row],[H]]*P_PTS_HA+MYRANKS_P[[#This Row],[SV]]*P_PTS_SV+MYRANKS_P[[#This Row],[HR]]*P_PTS_HRA+MYRANKS_P[[#This Row],[ER]]*P_PTS_ER</f>
        <v>0</v>
      </c>
      <c r="T549" s="23">
        <f>VLOOKUP(MYRANKS_P[[#This Row],[POS]],REPLACEMENT_LEVEL[],3,FALSE)</f>
        <v>0</v>
      </c>
      <c r="U549" s="23">
        <f>MYRANKS_P[[#This Row],[PROJ PTS]]-MYRANKS_P[[#This Row],[REPL LEVEL]]</f>
        <v>0</v>
      </c>
      <c r="V549" s="30">
        <f>RANK(MYRANKS_P[[#This Row],[POINTS OVER REPL]],MYRANKS_P[POINTS OVER REPL])</f>
        <v>1</v>
      </c>
      <c r="W549" s="29">
        <f>IF(MYRANKS_P[[#This Row],[RANK]]&lt;=TOTAL_PITCHERS_DRAFTED,MYRANKS_P[[#This Row],[POINTS OVER REPL]],0)</f>
        <v>0</v>
      </c>
      <c r="X549" s="35">
        <f>MYRANKS_P[[#This Row],[POINTS OVER REPL]]*DOLLAR_VALUE_PER_POINT+1</f>
        <v>1</v>
      </c>
      <c r="Y549" s="35"/>
      <c r="Z549" s="29">
        <f>IF(AND(MYRANKS_P[[#This Row],[RANK]]&lt;=(TOTAL_PITCHERS_DRAFTED-PITCHERS_BELOW_REPL_DRAFTED),MYRANKS_P[[#This Row],[$ACTUAL]]=""),MYRANKS_P[[#This Row],[POINTS OVER REPL]],0)</f>
        <v>0</v>
      </c>
      <c r="AA549" s="40">
        <f>IF(MYRANKS_P[[#This Row],[$ACTUAL]]="",MYRANKS_P[[#This Row],[POINTS OVER REPL]]*REMAINING_DOLLAR_VALUE_PER_POINT+1,0)</f>
        <v>1</v>
      </c>
    </row>
    <row r="550" spans="1:27" x14ac:dyDescent="0.25">
      <c r="A550" s="2" t="s">
        <v>11742</v>
      </c>
      <c r="B550" s="14" t="str">
        <f>VLOOKUP(MYRANKS_P[[#This Row],[PLAYERID]],PLAYERIDMAP2[],COLUMN(PLAYERIDMAP2[LASTNAME]),FALSE)</f>
        <v>Carreno</v>
      </c>
      <c r="C550" s="14" t="str">
        <f>VLOOKUP(MYRANKS_P[[#This Row],[PLAYERID]],PLAYERIDMAP2[],COLUMN(PLAYERIDMAP2[FIRSTNAME]),FALSE)</f>
        <v>Joel</v>
      </c>
      <c r="D550" s="14" t="str">
        <f>MYRANKS_P[[#This Row],[FNAME]]&amp;" "&amp;MYRANKS_P[[#This Row],[LNAME]]</f>
        <v>Joel Carreno</v>
      </c>
      <c r="E550" s="14" t="str">
        <f>VLOOKUP(MYRANKS_P[[#This Row],[PLAYERID]],PLAYERIDMAP2[],COLUMN(PLAYERIDMAP2[TEAM]),FALSE)</f>
        <v>TOR</v>
      </c>
      <c r="F550" s="14" t="str">
        <f>VLOOKUP(MYRANKS_P[[#This Row],[PLAYERID]],PLAYERIDMAP2[],COLUMN(PLAYERIDMAP2[POS]),FALSE)</f>
        <v>P</v>
      </c>
      <c r="G550" s="14">
        <f>IFERROR(VALUE(VLOOKUP(MYRANKS_P[[#This Row],[PLAYERID]],PLAYERIDMAP2[],COLUMN(PLAYERIDMAP2[IDFANGRAPHS]),FALSE)),VLOOKUP(MYRANKS_P[[#This Row],[PLAYERID]],PLAYERIDMAP2[],COLUMN(PLAYERIDMAP2[IDFANGRAPHS]),FALSE))</f>
        <v>2746</v>
      </c>
      <c r="H550" s="23">
        <f>IFERROR(VLOOKUP(MYRANKS_P[[#This Row],[IDFANGRAPHS]],STEAMER_P[],COLUMN(STEAMER_P[W]),FALSE),0)</f>
        <v>0</v>
      </c>
      <c r="I550" s="23">
        <f>IFERROR(VLOOKUP(MYRANKS_P[[#This Row],[IDFANGRAPHS]],STEAMER_P[],COLUMN(STEAMER_P[L]),FALSE),0)</f>
        <v>0</v>
      </c>
      <c r="J550" s="23">
        <f>IFERROR(VLOOKUP(MYRANKS_P[[#This Row],[IDFANGRAPHS]],STEAMER_P[],COLUMN(STEAMER_P[SV]),FALSE),0)</f>
        <v>0</v>
      </c>
      <c r="K550" s="23">
        <f>IFERROR(VLOOKUP(MYRANKS_P[[#This Row],[IDFANGRAPHS]],STEAMER_P[],COLUMN(STEAMER_P[IP]),FALSE),0)</f>
        <v>1</v>
      </c>
      <c r="L550" s="23">
        <f>IFERROR(VLOOKUP(MYRANKS_P[[#This Row],[IDFANGRAPHS]],STEAMER_P[],COLUMN(STEAMER_P[H]),FALSE),0)</f>
        <v>1</v>
      </c>
      <c r="M550" s="23">
        <f>IFERROR(VLOOKUP(MYRANKS_P[[#This Row],[IDFANGRAPHS]],STEAMER_P[],COLUMN(STEAMER_P[ER]),FALSE),0)</f>
        <v>0</v>
      </c>
      <c r="N550" s="23">
        <f>IFERROR(VLOOKUP(MYRANKS_P[[#This Row],[IDFANGRAPHS]],STEAMER_P[],COLUMN(STEAMER_P[HR]),FALSE),0)</f>
        <v>0</v>
      </c>
      <c r="O550" s="23">
        <f>IFERROR(VLOOKUP(MYRANKS_P[[#This Row],[IDFANGRAPHS]],STEAMER_P[],COLUMN(STEAMER_P[SO]),FALSE),0)</f>
        <v>1</v>
      </c>
      <c r="P550" s="23">
        <f>IFERROR(VLOOKUP(MYRANKS_P[[#This Row],[IDFANGRAPHS]],STEAMER_P[],COLUMN(STEAMER_P[BB]),FALSE),0)</f>
        <v>0</v>
      </c>
      <c r="Q550" s="21">
        <f>IFERROR((MYRANKS_P[[#This Row],[ER]]*9)/MYRANKS_P[[#This Row],[IP]],0)</f>
        <v>0</v>
      </c>
      <c r="R550" s="21">
        <f>IFERROR((MYRANKS_P[[#This Row],[BB]]+MYRANKS_P[[#This Row],[H]])/MYRANKS_P[[#This Row],[IP]],0)</f>
        <v>1</v>
      </c>
      <c r="S550" s="23">
        <f>MYRANKS_P[[#This Row],[W]]*P_PTS_W+MYRANKS_P[[#This Row],[L]]*P_PTS_L+MYRANKS_P[[#This Row],[IP]]*P_PTS_IP+MYRANKS_P[[#This Row],[SO]]*P_PTS_K+MYRANKS_P[[#This Row],[BB]]*P_PTS_BB+MYRANKS_P[[#This Row],[H]]*P_PTS_HA+MYRANKS_P[[#This Row],[SV]]*P_PTS_SV+MYRANKS_P[[#This Row],[HR]]*P_PTS_HRA+MYRANKS_P[[#This Row],[ER]]*P_PTS_ER</f>
        <v>0</v>
      </c>
      <c r="T550" s="23">
        <f>VLOOKUP(MYRANKS_P[[#This Row],[POS]],REPLACEMENT_LEVEL[],3,FALSE)</f>
        <v>0</v>
      </c>
      <c r="U550" s="23">
        <f>MYRANKS_P[[#This Row],[PROJ PTS]]-MYRANKS_P[[#This Row],[REPL LEVEL]]</f>
        <v>0</v>
      </c>
      <c r="V550" s="30">
        <f>RANK(MYRANKS_P[[#This Row],[POINTS OVER REPL]],MYRANKS_P[POINTS OVER REPL])</f>
        <v>1</v>
      </c>
      <c r="W550" s="29">
        <f>IF(MYRANKS_P[[#This Row],[RANK]]&lt;=TOTAL_PITCHERS_DRAFTED,MYRANKS_P[[#This Row],[POINTS OVER REPL]],0)</f>
        <v>0</v>
      </c>
      <c r="X550" s="35">
        <f>MYRANKS_P[[#This Row],[POINTS OVER REPL]]*DOLLAR_VALUE_PER_POINT+1</f>
        <v>1</v>
      </c>
      <c r="Y550" s="35"/>
      <c r="Z550" s="29">
        <f>IF(AND(MYRANKS_P[[#This Row],[RANK]]&lt;=(TOTAL_PITCHERS_DRAFTED-PITCHERS_BELOW_REPL_DRAFTED),MYRANKS_P[[#This Row],[$ACTUAL]]=""),MYRANKS_P[[#This Row],[POINTS OVER REPL]],0)</f>
        <v>0</v>
      </c>
      <c r="AA550" s="40">
        <f>IF(MYRANKS_P[[#This Row],[$ACTUAL]]="",MYRANKS_P[[#This Row],[POINTS OVER REPL]]*REMAINING_DOLLAR_VALUE_PER_POINT+1,0)</f>
        <v>1</v>
      </c>
    </row>
    <row r="551" spans="1:27" x14ac:dyDescent="0.25">
      <c r="A551" s="2" t="s">
        <v>11748</v>
      </c>
      <c r="B551" s="14" t="str">
        <f>VLOOKUP(MYRANKS_P[[#This Row],[PLAYERID]],PLAYERIDMAP2[],COLUMN(PLAYERIDMAP2[LASTNAME]),FALSE)</f>
        <v>Carson</v>
      </c>
      <c r="C551" s="14" t="str">
        <f>VLOOKUP(MYRANKS_P[[#This Row],[PLAYERID]],PLAYERIDMAP2[],COLUMN(PLAYERIDMAP2[FIRSTNAME]),FALSE)</f>
        <v>Robert</v>
      </c>
      <c r="D551" s="14" t="str">
        <f>MYRANKS_P[[#This Row],[FNAME]]&amp;" "&amp;MYRANKS_P[[#This Row],[LNAME]]</f>
        <v>Robert Carson</v>
      </c>
      <c r="E551" s="14" t="str">
        <f>VLOOKUP(MYRANKS_P[[#This Row],[PLAYERID]],PLAYERIDMAP2[],COLUMN(PLAYERIDMAP2[TEAM]),FALSE)</f>
        <v>NYM</v>
      </c>
      <c r="F551" s="14" t="str">
        <f>VLOOKUP(MYRANKS_P[[#This Row],[PLAYERID]],PLAYERIDMAP2[],COLUMN(PLAYERIDMAP2[POS]),FALSE)</f>
        <v>P</v>
      </c>
      <c r="G551" s="14">
        <f>IFERROR(VALUE(VLOOKUP(MYRANKS_P[[#This Row],[PLAYERID]],PLAYERIDMAP2[],COLUMN(PLAYERIDMAP2[IDFANGRAPHS]),FALSE)),VLOOKUP(MYRANKS_P[[#This Row],[PLAYERID]],PLAYERIDMAP2[],COLUMN(PLAYERIDMAP2[IDFANGRAPHS]),FALSE))</f>
        <v>2570</v>
      </c>
      <c r="H551" s="23">
        <f>IFERROR(VLOOKUP(MYRANKS_P[[#This Row],[IDFANGRAPHS]],STEAMER_P[],COLUMN(STEAMER_P[W]),FALSE),0)</f>
        <v>0</v>
      </c>
      <c r="I551" s="23">
        <f>IFERROR(VLOOKUP(MYRANKS_P[[#This Row],[IDFANGRAPHS]],STEAMER_P[],COLUMN(STEAMER_P[L]),FALSE),0)</f>
        <v>0</v>
      </c>
      <c r="J551" s="23">
        <f>IFERROR(VLOOKUP(MYRANKS_P[[#This Row],[IDFANGRAPHS]],STEAMER_P[],COLUMN(STEAMER_P[SV]),FALSE),0)</f>
        <v>0</v>
      </c>
      <c r="K551" s="23">
        <f>IFERROR(VLOOKUP(MYRANKS_P[[#This Row],[IDFANGRAPHS]],STEAMER_P[],COLUMN(STEAMER_P[IP]),FALSE),0)</f>
        <v>1</v>
      </c>
      <c r="L551" s="23">
        <f>IFERROR(VLOOKUP(MYRANKS_P[[#This Row],[IDFANGRAPHS]],STEAMER_P[],COLUMN(STEAMER_P[H]),FALSE),0)</f>
        <v>1</v>
      </c>
      <c r="M551" s="23">
        <f>IFERROR(VLOOKUP(MYRANKS_P[[#This Row],[IDFANGRAPHS]],STEAMER_P[],COLUMN(STEAMER_P[ER]),FALSE),0)</f>
        <v>0</v>
      </c>
      <c r="N551" s="23">
        <f>IFERROR(VLOOKUP(MYRANKS_P[[#This Row],[IDFANGRAPHS]],STEAMER_P[],COLUMN(STEAMER_P[HR]),FALSE),0)</f>
        <v>0</v>
      </c>
      <c r="O551" s="23">
        <f>IFERROR(VLOOKUP(MYRANKS_P[[#This Row],[IDFANGRAPHS]],STEAMER_P[],COLUMN(STEAMER_P[SO]),FALSE),0)</f>
        <v>1</v>
      </c>
      <c r="P551" s="23">
        <f>IFERROR(VLOOKUP(MYRANKS_P[[#This Row],[IDFANGRAPHS]],STEAMER_P[],COLUMN(STEAMER_P[BB]),FALSE),0)</f>
        <v>0</v>
      </c>
      <c r="Q551" s="21">
        <f>IFERROR((MYRANKS_P[[#This Row],[ER]]*9)/MYRANKS_P[[#This Row],[IP]],0)</f>
        <v>0</v>
      </c>
      <c r="R551" s="21">
        <f>IFERROR((MYRANKS_P[[#This Row],[BB]]+MYRANKS_P[[#This Row],[H]])/MYRANKS_P[[#This Row],[IP]],0)</f>
        <v>1</v>
      </c>
      <c r="S551" s="23">
        <f>MYRANKS_P[[#This Row],[W]]*P_PTS_W+MYRANKS_P[[#This Row],[L]]*P_PTS_L+MYRANKS_P[[#This Row],[IP]]*P_PTS_IP+MYRANKS_P[[#This Row],[SO]]*P_PTS_K+MYRANKS_P[[#This Row],[BB]]*P_PTS_BB+MYRANKS_P[[#This Row],[H]]*P_PTS_HA+MYRANKS_P[[#This Row],[SV]]*P_PTS_SV+MYRANKS_P[[#This Row],[HR]]*P_PTS_HRA+MYRANKS_P[[#This Row],[ER]]*P_PTS_ER</f>
        <v>0</v>
      </c>
      <c r="T551" s="23">
        <f>VLOOKUP(MYRANKS_P[[#This Row],[POS]],REPLACEMENT_LEVEL[],3,FALSE)</f>
        <v>0</v>
      </c>
      <c r="U551" s="23">
        <f>MYRANKS_P[[#This Row],[PROJ PTS]]-MYRANKS_P[[#This Row],[REPL LEVEL]]</f>
        <v>0</v>
      </c>
      <c r="V551" s="30">
        <f>RANK(MYRANKS_P[[#This Row],[POINTS OVER REPL]],MYRANKS_P[POINTS OVER REPL])</f>
        <v>1</v>
      </c>
      <c r="W551" s="29">
        <f>IF(MYRANKS_P[[#This Row],[RANK]]&lt;=TOTAL_PITCHERS_DRAFTED,MYRANKS_P[[#This Row],[POINTS OVER REPL]],0)</f>
        <v>0</v>
      </c>
      <c r="X551" s="35">
        <f>MYRANKS_P[[#This Row],[POINTS OVER REPL]]*DOLLAR_VALUE_PER_POINT+1</f>
        <v>1</v>
      </c>
      <c r="Y551" s="35"/>
      <c r="Z551" s="29">
        <f>IF(AND(MYRANKS_P[[#This Row],[RANK]]&lt;=(TOTAL_PITCHERS_DRAFTED-PITCHERS_BELOW_REPL_DRAFTED),MYRANKS_P[[#This Row],[$ACTUAL]]=""),MYRANKS_P[[#This Row],[POINTS OVER REPL]],0)</f>
        <v>0</v>
      </c>
      <c r="AA551" s="40">
        <f>IF(MYRANKS_P[[#This Row],[$ACTUAL]]="",MYRANKS_P[[#This Row],[POINTS OVER REPL]]*REMAINING_DOLLAR_VALUE_PER_POINT+1,0)</f>
        <v>1</v>
      </c>
    </row>
    <row r="552" spans="1:27" x14ac:dyDescent="0.25">
      <c r="A552" s="2" t="s">
        <v>11842</v>
      </c>
      <c r="B552" s="14" t="str">
        <f>VLOOKUP(MYRANKS_P[[#This Row],[PLAYERID]],PLAYERIDMAP2[],COLUMN(PLAYERIDMAP2[LASTNAME]),FALSE)</f>
        <v>Chen</v>
      </c>
      <c r="C552" s="14" t="str">
        <f>VLOOKUP(MYRANKS_P[[#This Row],[PLAYERID]],PLAYERIDMAP2[],COLUMN(PLAYERIDMAP2[FIRSTNAME]),FALSE)</f>
        <v>Bruce</v>
      </c>
      <c r="D552" s="14" t="str">
        <f>MYRANKS_P[[#This Row],[FNAME]]&amp;" "&amp;MYRANKS_P[[#This Row],[LNAME]]</f>
        <v>Bruce Chen</v>
      </c>
      <c r="E552" s="14" t="str">
        <f>VLOOKUP(MYRANKS_P[[#This Row],[PLAYERID]],PLAYERIDMAP2[],COLUMN(PLAYERIDMAP2[TEAM]),FALSE)</f>
        <v>CLE</v>
      </c>
      <c r="F552" s="14" t="str">
        <f>VLOOKUP(MYRANKS_P[[#This Row],[PLAYERID]],PLAYERIDMAP2[],COLUMN(PLAYERIDMAP2[POS]),FALSE)</f>
        <v>P</v>
      </c>
      <c r="G552" s="14">
        <f>IFERROR(VALUE(VLOOKUP(MYRANKS_P[[#This Row],[PLAYERID]],PLAYERIDMAP2[],COLUMN(PLAYERIDMAP2[IDFANGRAPHS]),FALSE)),VLOOKUP(MYRANKS_P[[#This Row],[PLAYERID]],PLAYERIDMAP2[],COLUMN(PLAYERIDMAP2[IDFANGRAPHS]),FALSE))</f>
        <v>769</v>
      </c>
      <c r="H552" s="23">
        <f>IFERROR(VLOOKUP(MYRANKS_P[[#This Row],[IDFANGRAPHS]],STEAMER_P[],COLUMN(STEAMER_P[W]),FALSE),0)</f>
        <v>0</v>
      </c>
      <c r="I552" s="23">
        <f>IFERROR(VLOOKUP(MYRANKS_P[[#This Row],[IDFANGRAPHS]],STEAMER_P[],COLUMN(STEAMER_P[L]),FALSE),0)</f>
        <v>0</v>
      </c>
      <c r="J552" s="23">
        <f>IFERROR(VLOOKUP(MYRANKS_P[[#This Row],[IDFANGRAPHS]],STEAMER_P[],COLUMN(STEAMER_P[SV]),FALSE),0)</f>
        <v>0</v>
      </c>
      <c r="K552" s="23">
        <f>IFERROR(VLOOKUP(MYRANKS_P[[#This Row],[IDFANGRAPHS]],STEAMER_P[],COLUMN(STEAMER_P[IP]),FALSE),0)</f>
        <v>1</v>
      </c>
      <c r="L552" s="23">
        <f>IFERROR(VLOOKUP(MYRANKS_P[[#This Row],[IDFANGRAPHS]],STEAMER_P[],COLUMN(STEAMER_P[H]),FALSE),0)</f>
        <v>1</v>
      </c>
      <c r="M552" s="23">
        <f>IFERROR(VLOOKUP(MYRANKS_P[[#This Row],[IDFANGRAPHS]],STEAMER_P[],COLUMN(STEAMER_P[ER]),FALSE),0)</f>
        <v>0</v>
      </c>
      <c r="N552" s="23">
        <f>IFERROR(VLOOKUP(MYRANKS_P[[#This Row],[IDFANGRAPHS]],STEAMER_P[],COLUMN(STEAMER_P[HR]),FALSE),0)</f>
        <v>0</v>
      </c>
      <c r="O552" s="23">
        <f>IFERROR(VLOOKUP(MYRANKS_P[[#This Row],[IDFANGRAPHS]],STEAMER_P[],COLUMN(STEAMER_P[SO]),FALSE),0)</f>
        <v>1</v>
      </c>
      <c r="P552" s="23">
        <f>IFERROR(VLOOKUP(MYRANKS_P[[#This Row],[IDFANGRAPHS]],STEAMER_P[],COLUMN(STEAMER_P[BB]),FALSE),0)</f>
        <v>0</v>
      </c>
      <c r="Q552" s="21">
        <f>IFERROR((MYRANKS_P[[#This Row],[ER]]*9)/MYRANKS_P[[#This Row],[IP]],0)</f>
        <v>0</v>
      </c>
      <c r="R552" s="21">
        <f>IFERROR((MYRANKS_P[[#This Row],[BB]]+MYRANKS_P[[#This Row],[H]])/MYRANKS_P[[#This Row],[IP]],0)</f>
        <v>1</v>
      </c>
      <c r="S552" s="23">
        <f>MYRANKS_P[[#This Row],[W]]*P_PTS_W+MYRANKS_P[[#This Row],[L]]*P_PTS_L+MYRANKS_P[[#This Row],[IP]]*P_PTS_IP+MYRANKS_P[[#This Row],[SO]]*P_PTS_K+MYRANKS_P[[#This Row],[BB]]*P_PTS_BB+MYRANKS_P[[#This Row],[H]]*P_PTS_HA+MYRANKS_P[[#This Row],[SV]]*P_PTS_SV+MYRANKS_P[[#This Row],[HR]]*P_PTS_HRA+MYRANKS_P[[#This Row],[ER]]*P_PTS_ER</f>
        <v>0</v>
      </c>
      <c r="T552" s="23">
        <f>VLOOKUP(MYRANKS_P[[#This Row],[POS]],REPLACEMENT_LEVEL[],3,FALSE)</f>
        <v>0</v>
      </c>
      <c r="U552" s="23">
        <f>MYRANKS_P[[#This Row],[PROJ PTS]]-MYRANKS_P[[#This Row],[REPL LEVEL]]</f>
        <v>0</v>
      </c>
      <c r="V552" s="30">
        <f>RANK(MYRANKS_P[[#This Row],[POINTS OVER REPL]],MYRANKS_P[POINTS OVER REPL])</f>
        <v>1</v>
      </c>
      <c r="W552" s="29">
        <f>IF(MYRANKS_P[[#This Row],[RANK]]&lt;=TOTAL_PITCHERS_DRAFTED,MYRANKS_P[[#This Row],[POINTS OVER REPL]],0)</f>
        <v>0</v>
      </c>
      <c r="X552" s="35">
        <f>MYRANKS_P[[#This Row],[POINTS OVER REPL]]*DOLLAR_VALUE_PER_POINT+1</f>
        <v>1</v>
      </c>
      <c r="Y552" s="35"/>
      <c r="Z552" s="29">
        <f>IF(AND(MYRANKS_P[[#This Row],[RANK]]&lt;=(TOTAL_PITCHERS_DRAFTED-PITCHERS_BELOW_REPL_DRAFTED),MYRANKS_P[[#This Row],[$ACTUAL]]=""),MYRANKS_P[[#This Row],[POINTS OVER REPL]],0)</f>
        <v>0</v>
      </c>
      <c r="AA552" s="40">
        <f>IF(MYRANKS_P[[#This Row],[$ACTUAL]]="",MYRANKS_P[[#This Row],[POINTS OVER REPL]]*REMAINING_DOLLAR_VALUE_PER_POINT+1,0)</f>
        <v>1</v>
      </c>
    </row>
    <row r="553" spans="1:27" x14ac:dyDescent="0.25">
      <c r="A553" s="2" t="s">
        <v>11889</v>
      </c>
      <c r="B553" s="14" t="str">
        <f>VLOOKUP(MYRANKS_P[[#This Row],[PLAYERID]],PLAYERIDMAP2[],COLUMN(PLAYERIDMAP2[LASTNAME]),FALSE)</f>
        <v>Clemens</v>
      </c>
      <c r="C553" s="14" t="str">
        <f>VLOOKUP(MYRANKS_P[[#This Row],[PLAYERID]],PLAYERIDMAP2[],COLUMN(PLAYERIDMAP2[FIRSTNAME]),FALSE)</f>
        <v>Paul</v>
      </c>
      <c r="D553" s="14" t="str">
        <f>MYRANKS_P[[#This Row],[FNAME]]&amp;" "&amp;MYRANKS_P[[#This Row],[LNAME]]</f>
        <v>Paul Clemens</v>
      </c>
      <c r="E553" s="14" t="str">
        <f>VLOOKUP(MYRANKS_P[[#This Row],[PLAYERID]],PLAYERIDMAP2[],COLUMN(PLAYERIDMAP2[TEAM]),FALSE)</f>
        <v>PHI</v>
      </c>
      <c r="F553" s="14" t="str">
        <f>VLOOKUP(MYRANKS_P[[#This Row],[PLAYERID]],PLAYERIDMAP2[],COLUMN(PLAYERIDMAP2[POS]),FALSE)</f>
        <v>P</v>
      </c>
      <c r="G553" s="14">
        <f>IFERROR(VALUE(VLOOKUP(MYRANKS_P[[#This Row],[PLAYERID]],PLAYERIDMAP2[],COLUMN(PLAYERIDMAP2[IDFANGRAPHS]),FALSE)),VLOOKUP(MYRANKS_P[[#This Row],[PLAYERID]],PLAYERIDMAP2[],COLUMN(PLAYERIDMAP2[IDFANGRAPHS]),FALSE))</f>
        <v>8037</v>
      </c>
      <c r="H553" s="23">
        <f>IFERROR(VLOOKUP(MYRANKS_P[[#This Row],[IDFANGRAPHS]],STEAMER_P[],COLUMN(STEAMER_P[W]),FALSE),0)</f>
        <v>0</v>
      </c>
      <c r="I553" s="23">
        <f>IFERROR(VLOOKUP(MYRANKS_P[[#This Row],[IDFANGRAPHS]],STEAMER_P[],COLUMN(STEAMER_P[L]),FALSE),0)</f>
        <v>0</v>
      </c>
      <c r="J553" s="23">
        <f>IFERROR(VLOOKUP(MYRANKS_P[[#This Row],[IDFANGRAPHS]],STEAMER_P[],COLUMN(STEAMER_P[SV]),FALSE),0)</f>
        <v>0</v>
      </c>
      <c r="K553" s="23">
        <f>IFERROR(VLOOKUP(MYRANKS_P[[#This Row],[IDFANGRAPHS]],STEAMER_P[],COLUMN(STEAMER_P[IP]),FALSE),0)</f>
        <v>1</v>
      </c>
      <c r="L553" s="23">
        <f>IFERROR(VLOOKUP(MYRANKS_P[[#This Row],[IDFANGRAPHS]],STEAMER_P[],COLUMN(STEAMER_P[H]),FALSE),0)</f>
        <v>1</v>
      </c>
      <c r="M553" s="23">
        <f>IFERROR(VLOOKUP(MYRANKS_P[[#This Row],[IDFANGRAPHS]],STEAMER_P[],COLUMN(STEAMER_P[ER]),FALSE),0)</f>
        <v>1</v>
      </c>
      <c r="N553" s="23">
        <f>IFERROR(VLOOKUP(MYRANKS_P[[#This Row],[IDFANGRAPHS]],STEAMER_P[],COLUMN(STEAMER_P[HR]),FALSE),0)</f>
        <v>0</v>
      </c>
      <c r="O553" s="23">
        <f>IFERROR(VLOOKUP(MYRANKS_P[[#This Row],[IDFANGRAPHS]],STEAMER_P[],COLUMN(STEAMER_P[SO]),FALSE),0)</f>
        <v>1</v>
      </c>
      <c r="P553" s="23">
        <f>IFERROR(VLOOKUP(MYRANKS_P[[#This Row],[IDFANGRAPHS]],STEAMER_P[],COLUMN(STEAMER_P[BB]),FALSE),0)</f>
        <v>0</v>
      </c>
      <c r="Q553" s="21">
        <f>IFERROR((MYRANKS_P[[#This Row],[ER]]*9)/MYRANKS_P[[#This Row],[IP]],0)</f>
        <v>9</v>
      </c>
      <c r="R553" s="21">
        <f>IFERROR((MYRANKS_P[[#This Row],[BB]]+MYRANKS_P[[#This Row],[H]])/MYRANKS_P[[#This Row],[IP]],0)</f>
        <v>1</v>
      </c>
      <c r="S553" s="23">
        <f>MYRANKS_P[[#This Row],[W]]*P_PTS_W+MYRANKS_P[[#This Row],[L]]*P_PTS_L+MYRANKS_P[[#This Row],[IP]]*P_PTS_IP+MYRANKS_P[[#This Row],[SO]]*P_PTS_K+MYRANKS_P[[#This Row],[BB]]*P_PTS_BB+MYRANKS_P[[#This Row],[H]]*P_PTS_HA+MYRANKS_P[[#This Row],[SV]]*P_PTS_SV+MYRANKS_P[[#This Row],[HR]]*P_PTS_HRA+MYRANKS_P[[#This Row],[ER]]*P_PTS_ER</f>
        <v>0</v>
      </c>
      <c r="T553" s="23">
        <f>VLOOKUP(MYRANKS_P[[#This Row],[POS]],REPLACEMENT_LEVEL[],3,FALSE)</f>
        <v>0</v>
      </c>
      <c r="U553" s="23">
        <f>MYRANKS_P[[#This Row],[PROJ PTS]]-MYRANKS_P[[#This Row],[REPL LEVEL]]</f>
        <v>0</v>
      </c>
      <c r="V553" s="30">
        <f>RANK(MYRANKS_P[[#This Row],[POINTS OVER REPL]],MYRANKS_P[POINTS OVER REPL])</f>
        <v>1</v>
      </c>
      <c r="W553" s="29">
        <f>IF(MYRANKS_P[[#This Row],[RANK]]&lt;=TOTAL_PITCHERS_DRAFTED,MYRANKS_P[[#This Row],[POINTS OVER REPL]],0)</f>
        <v>0</v>
      </c>
      <c r="X553" s="35">
        <f>MYRANKS_P[[#This Row],[POINTS OVER REPL]]*DOLLAR_VALUE_PER_POINT+1</f>
        <v>1</v>
      </c>
      <c r="Y553" s="35"/>
      <c r="Z553" s="29">
        <f>IF(AND(MYRANKS_P[[#This Row],[RANK]]&lt;=(TOTAL_PITCHERS_DRAFTED-PITCHERS_BELOW_REPL_DRAFTED),MYRANKS_P[[#This Row],[$ACTUAL]]=""),MYRANKS_P[[#This Row],[POINTS OVER REPL]],0)</f>
        <v>0</v>
      </c>
      <c r="AA553" s="40">
        <f>IF(MYRANKS_P[[#This Row],[$ACTUAL]]="",MYRANKS_P[[#This Row],[POINTS OVER REPL]]*REMAINING_DOLLAR_VALUE_PER_POINT+1,0)</f>
        <v>1</v>
      </c>
    </row>
    <row r="554" spans="1:27" x14ac:dyDescent="0.25">
      <c r="A554" s="2" t="s">
        <v>11905</v>
      </c>
      <c r="B554" s="14" t="str">
        <f>VLOOKUP(MYRANKS_P[[#This Row],[PLAYERID]],PLAYERIDMAP2[],COLUMN(PLAYERIDMAP2[LASTNAME]),FALSE)</f>
        <v>Cloyd</v>
      </c>
      <c r="C554" s="14" t="str">
        <f>VLOOKUP(MYRANKS_P[[#This Row],[PLAYERID]],PLAYERIDMAP2[],COLUMN(PLAYERIDMAP2[FIRSTNAME]),FALSE)</f>
        <v>Tyler</v>
      </c>
      <c r="D554" s="14" t="str">
        <f>MYRANKS_P[[#This Row],[FNAME]]&amp;" "&amp;MYRANKS_P[[#This Row],[LNAME]]</f>
        <v>Tyler Cloyd</v>
      </c>
      <c r="E554" s="14" t="str">
        <f>VLOOKUP(MYRANKS_P[[#This Row],[PLAYERID]],PLAYERIDMAP2[],COLUMN(PLAYERIDMAP2[TEAM]),FALSE)</f>
        <v>PHI</v>
      </c>
      <c r="F554" s="14" t="str">
        <f>VLOOKUP(MYRANKS_P[[#This Row],[PLAYERID]],PLAYERIDMAP2[],COLUMN(PLAYERIDMAP2[POS]),FALSE)</f>
        <v>P</v>
      </c>
      <c r="G554" s="14">
        <f>IFERROR(VALUE(VLOOKUP(MYRANKS_P[[#This Row],[PLAYERID]],PLAYERIDMAP2[],COLUMN(PLAYERIDMAP2[IDFANGRAPHS]),FALSE)),VLOOKUP(MYRANKS_P[[#This Row],[PLAYERID]],PLAYERIDMAP2[],COLUMN(PLAYERIDMAP2[IDFANGRAPHS]),FALSE))</f>
        <v>8536</v>
      </c>
      <c r="H554" s="23">
        <f>IFERROR(VLOOKUP(MYRANKS_P[[#This Row],[IDFANGRAPHS]],STEAMER_P[],COLUMN(STEAMER_P[W]),FALSE),0)</f>
        <v>0</v>
      </c>
      <c r="I554" s="23">
        <f>IFERROR(VLOOKUP(MYRANKS_P[[#This Row],[IDFANGRAPHS]],STEAMER_P[],COLUMN(STEAMER_P[L]),FALSE),0)</f>
        <v>0</v>
      </c>
      <c r="J554" s="23">
        <f>IFERROR(VLOOKUP(MYRANKS_P[[#This Row],[IDFANGRAPHS]],STEAMER_P[],COLUMN(STEAMER_P[SV]),FALSE),0)</f>
        <v>0</v>
      </c>
      <c r="K554" s="23">
        <f>IFERROR(VLOOKUP(MYRANKS_P[[#This Row],[IDFANGRAPHS]],STEAMER_P[],COLUMN(STEAMER_P[IP]),FALSE),0)</f>
        <v>1</v>
      </c>
      <c r="L554" s="23">
        <f>IFERROR(VLOOKUP(MYRANKS_P[[#This Row],[IDFANGRAPHS]],STEAMER_P[],COLUMN(STEAMER_P[H]),FALSE),0)</f>
        <v>1</v>
      </c>
      <c r="M554" s="23">
        <f>IFERROR(VLOOKUP(MYRANKS_P[[#This Row],[IDFANGRAPHS]],STEAMER_P[],COLUMN(STEAMER_P[ER]),FALSE),0)</f>
        <v>0</v>
      </c>
      <c r="N554" s="23">
        <f>IFERROR(VLOOKUP(MYRANKS_P[[#This Row],[IDFANGRAPHS]],STEAMER_P[],COLUMN(STEAMER_P[HR]),FALSE),0)</f>
        <v>0</v>
      </c>
      <c r="O554" s="23">
        <f>IFERROR(VLOOKUP(MYRANKS_P[[#This Row],[IDFANGRAPHS]],STEAMER_P[],COLUMN(STEAMER_P[SO]),FALSE),0)</f>
        <v>1</v>
      </c>
      <c r="P554" s="23">
        <f>IFERROR(VLOOKUP(MYRANKS_P[[#This Row],[IDFANGRAPHS]],STEAMER_P[],COLUMN(STEAMER_P[BB]),FALSE),0)</f>
        <v>0</v>
      </c>
      <c r="Q554" s="21">
        <f>IFERROR((MYRANKS_P[[#This Row],[ER]]*9)/MYRANKS_P[[#This Row],[IP]],0)</f>
        <v>0</v>
      </c>
      <c r="R554" s="21">
        <f>IFERROR((MYRANKS_P[[#This Row],[BB]]+MYRANKS_P[[#This Row],[H]])/MYRANKS_P[[#This Row],[IP]],0)</f>
        <v>1</v>
      </c>
      <c r="S554" s="23">
        <f>MYRANKS_P[[#This Row],[W]]*P_PTS_W+MYRANKS_P[[#This Row],[L]]*P_PTS_L+MYRANKS_P[[#This Row],[IP]]*P_PTS_IP+MYRANKS_P[[#This Row],[SO]]*P_PTS_K+MYRANKS_P[[#This Row],[BB]]*P_PTS_BB+MYRANKS_P[[#This Row],[H]]*P_PTS_HA+MYRANKS_P[[#This Row],[SV]]*P_PTS_SV+MYRANKS_P[[#This Row],[HR]]*P_PTS_HRA+MYRANKS_P[[#This Row],[ER]]*P_PTS_ER</f>
        <v>0</v>
      </c>
      <c r="T554" s="23">
        <f>VLOOKUP(MYRANKS_P[[#This Row],[POS]],REPLACEMENT_LEVEL[],3,FALSE)</f>
        <v>0</v>
      </c>
      <c r="U554" s="23">
        <f>MYRANKS_P[[#This Row],[PROJ PTS]]-MYRANKS_P[[#This Row],[REPL LEVEL]]</f>
        <v>0</v>
      </c>
      <c r="V554" s="30">
        <f>RANK(MYRANKS_P[[#This Row],[POINTS OVER REPL]],MYRANKS_P[POINTS OVER REPL])</f>
        <v>1</v>
      </c>
      <c r="W554" s="29">
        <f>IF(MYRANKS_P[[#This Row],[RANK]]&lt;=TOTAL_PITCHERS_DRAFTED,MYRANKS_P[[#This Row],[POINTS OVER REPL]],0)</f>
        <v>0</v>
      </c>
      <c r="X554" s="35">
        <f>MYRANKS_P[[#This Row],[POINTS OVER REPL]]*DOLLAR_VALUE_PER_POINT+1</f>
        <v>1</v>
      </c>
      <c r="Y554" s="35"/>
      <c r="Z554" s="29">
        <f>IF(AND(MYRANKS_P[[#This Row],[RANK]]&lt;=(TOTAL_PITCHERS_DRAFTED-PITCHERS_BELOW_REPL_DRAFTED),MYRANKS_P[[#This Row],[$ACTUAL]]=""),MYRANKS_P[[#This Row],[POINTS OVER REPL]],0)</f>
        <v>0</v>
      </c>
      <c r="AA554" s="40">
        <f>IF(MYRANKS_P[[#This Row],[$ACTUAL]]="",MYRANKS_P[[#This Row],[POINTS OVER REPL]]*REMAINING_DOLLAR_VALUE_PER_POINT+1,0)</f>
        <v>1</v>
      </c>
    </row>
    <row r="555" spans="1:27" x14ac:dyDescent="0.25">
      <c r="A555" s="2" t="s">
        <v>11916</v>
      </c>
      <c r="B555" s="14" t="str">
        <f>VLOOKUP(MYRANKS_P[[#This Row],[PLAYERID]],PLAYERIDMAP2[],COLUMN(PLAYERIDMAP2[LASTNAME]),FALSE)</f>
        <v>Coello</v>
      </c>
      <c r="C555" s="14" t="str">
        <f>VLOOKUP(MYRANKS_P[[#This Row],[PLAYERID]],PLAYERIDMAP2[],COLUMN(PLAYERIDMAP2[FIRSTNAME]),FALSE)</f>
        <v>Robert</v>
      </c>
      <c r="D555" s="14" t="str">
        <f>MYRANKS_P[[#This Row],[FNAME]]&amp;" "&amp;MYRANKS_P[[#This Row],[LNAME]]</f>
        <v>Robert Coello</v>
      </c>
      <c r="E555" s="14" t="str">
        <f>VLOOKUP(MYRANKS_P[[#This Row],[PLAYERID]],PLAYERIDMAP2[],COLUMN(PLAYERIDMAP2[TEAM]),FALSE)</f>
        <v>TOR</v>
      </c>
      <c r="F555" s="14" t="str">
        <f>VLOOKUP(MYRANKS_P[[#This Row],[PLAYERID]],PLAYERIDMAP2[],COLUMN(PLAYERIDMAP2[POS]),FALSE)</f>
        <v>P</v>
      </c>
      <c r="G555" s="14">
        <f>IFERROR(VALUE(VLOOKUP(MYRANKS_P[[#This Row],[PLAYERID]],PLAYERIDMAP2[],COLUMN(PLAYERIDMAP2[IDFANGRAPHS]),FALSE)),VLOOKUP(MYRANKS_P[[#This Row],[PLAYERID]],PLAYERIDMAP2[],COLUMN(PLAYERIDMAP2[IDFANGRAPHS]),FALSE))</f>
        <v>1149</v>
      </c>
      <c r="H555" s="23">
        <f>IFERROR(VLOOKUP(MYRANKS_P[[#This Row],[IDFANGRAPHS]],STEAMER_P[],COLUMN(STEAMER_P[W]),FALSE),0)</f>
        <v>0</v>
      </c>
      <c r="I555" s="23">
        <f>IFERROR(VLOOKUP(MYRANKS_P[[#This Row],[IDFANGRAPHS]],STEAMER_P[],COLUMN(STEAMER_P[L]),FALSE),0)</f>
        <v>0</v>
      </c>
      <c r="J555" s="23">
        <f>IFERROR(VLOOKUP(MYRANKS_P[[#This Row],[IDFANGRAPHS]],STEAMER_P[],COLUMN(STEAMER_P[SV]),FALSE),0)</f>
        <v>0</v>
      </c>
      <c r="K555" s="23">
        <f>IFERROR(VLOOKUP(MYRANKS_P[[#This Row],[IDFANGRAPHS]],STEAMER_P[],COLUMN(STEAMER_P[IP]),FALSE),0)</f>
        <v>1</v>
      </c>
      <c r="L555" s="23">
        <f>IFERROR(VLOOKUP(MYRANKS_P[[#This Row],[IDFANGRAPHS]],STEAMER_P[],COLUMN(STEAMER_P[H]),FALSE),0)</f>
        <v>1</v>
      </c>
      <c r="M555" s="23">
        <f>IFERROR(VLOOKUP(MYRANKS_P[[#This Row],[IDFANGRAPHS]],STEAMER_P[],COLUMN(STEAMER_P[ER]),FALSE),0)</f>
        <v>0</v>
      </c>
      <c r="N555" s="23">
        <f>IFERROR(VLOOKUP(MYRANKS_P[[#This Row],[IDFANGRAPHS]],STEAMER_P[],COLUMN(STEAMER_P[HR]),FALSE),0)</f>
        <v>0</v>
      </c>
      <c r="O555" s="23">
        <f>IFERROR(VLOOKUP(MYRANKS_P[[#This Row],[IDFANGRAPHS]],STEAMER_P[],COLUMN(STEAMER_P[SO]),FALSE),0)</f>
        <v>1</v>
      </c>
      <c r="P555" s="23">
        <f>IFERROR(VLOOKUP(MYRANKS_P[[#This Row],[IDFANGRAPHS]],STEAMER_P[],COLUMN(STEAMER_P[BB]),FALSE),0)</f>
        <v>0</v>
      </c>
      <c r="Q555" s="21">
        <f>IFERROR((MYRANKS_P[[#This Row],[ER]]*9)/MYRANKS_P[[#This Row],[IP]],0)</f>
        <v>0</v>
      </c>
      <c r="R555" s="21">
        <f>IFERROR((MYRANKS_P[[#This Row],[BB]]+MYRANKS_P[[#This Row],[H]])/MYRANKS_P[[#This Row],[IP]],0)</f>
        <v>1</v>
      </c>
      <c r="S555" s="23">
        <f>MYRANKS_P[[#This Row],[W]]*P_PTS_W+MYRANKS_P[[#This Row],[L]]*P_PTS_L+MYRANKS_P[[#This Row],[IP]]*P_PTS_IP+MYRANKS_P[[#This Row],[SO]]*P_PTS_K+MYRANKS_P[[#This Row],[BB]]*P_PTS_BB+MYRANKS_P[[#This Row],[H]]*P_PTS_HA+MYRANKS_P[[#This Row],[SV]]*P_PTS_SV+MYRANKS_P[[#This Row],[HR]]*P_PTS_HRA+MYRANKS_P[[#This Row],[ER]]*P_PTS_ER</f>
        <v>0</v>
      </c>
      <c r="T555" s="23">
        <f>VLOOKUP(MYRANKS_P[[#This Row],[POS]],REPLACEMENT_LEVEL[],3,FALSE)</f>
        <v>0</v>
      </c>
      <c r="U555" s="23">
        <f>MYRANKS_P[[#This Row],[PROJ PTS]]-MYRANKS_P[[#This Row],[REPL LEVEL]]</f>
        <v>0</v>
      </c>
      <c r="V555" s="30">
        <f>RANK(MYRANKS_P[[#This Row],[POINTS OVER REPL]],MYRANKS_P[POINTS OVER REPL])</f>
        <v>1</v>
      </c>
      <c r="W555" s="29">
        <f>IF(MYRANKS_P[[#This Row],[RANK]]&lt;=TOTAL_PITCHERS_DRAFTED,MYRANKS_P[[#This Row],[POINTS OVER REPL]],0)</f>
        <v>0</v>
      </c>
      <c r="X555" s="35">
        <f>MYRANKS_P[[#This Row],[POINTS OVER REPL]]*DOLLAR_VALUE_PER_POINT+1</f>
        <v>1</v>
      </c>
      <c r="Y555" s="35"/>
      <c r="Z555" s="29">
        <f>IF(AND(MYRANKS_P[[#This Row],[RANK]]&lt;=(TOTAL_PITCHERS_DRAFTED-PITCHERS_BELOW_REPL_DRAFTED),MYRANKS_P[[#This Row],[$ACTUAL]]=""),MYRANKS_P[[#This Row],[POINTS OVER REPL]],0)</f>
        <v>0</v>
      </c>
      <c r="AA555" s="40">
        <f>IF(MYRANKS_P[[#This Row],[$ACTUAL]]="",MYRANKS_P[[#This Row],[POINTS OVER REPL]]*REMAINING_DOLLAR_VALUE_PER_POINT+1,0)</f>
        <v>1</v>
      </c>
    </row>
    <row r="556" spans="1:27" x14ac:dyDescent="0.25">
      <c r="A556" s="2" t="s">
        <v>11963</v>
      </c>
      <c r="B556" s="14" t="str">
        <f>VLOOKUP(MYRANKS_P[[#This Row],[PLAYERID]],PLAYERIDMAP2[],COLUMN(PLAYERIDMAP2[LASTNAME]),FALSE)</f>
        <v>Contreras</v>
      </c>
      <c r="C556" s="14" t="str">
        <f>VLOOKUP(MYRANKS_P[[#This Row],[PLAYERID]],PLAYERIDMAP2[],COLUMN(PLAYERIDMAP2[FIRSTNAME]),FALSE)</f>
        <v>Jose</v>
      </c>
      <c r="D556" s="14" t="str">
        <f>MYRANKS_P[[#This Row],[FNAME]]&amp;" "&amp;MYRANKS_P[[#This Row],[LNAME]]</f>
        <v>Jose Contreras</v>
      </c>
      <c r="E556" s="14" t="str">
        <f>VLOOKUP(MYRANKS_P[[#This Row],[PLAYERID]],PLAYERIDMAP2[],COLUMN(PLAYERIDMAP2[TEAM]),FALSE)</f>
        <v>N/A</v>
      </c>
      <c r="F556" s="14" t="str">
        <f>VLOOKUP(MYRANKS_P[[#This Row],[PLAYERID]],PLAYERIDMAP2[],COLUMN(PLAYERIDMAP2[POS]),FALSE)</f>
        <v>P</v>
      </c>
      <c r="G556" s="14">
        <f>IFERROR(VALUE(VLOOKUP(MYRANKS_P[[#This Row],[PLAYERID]],PLAYERIDMAP2[],COLUMN(PLAYERIDMAP2[IDFANGRAPHS]),FALSE)),VLOOKUP(MYRANKS_P[[#This Row],[PLAYERID]],PLAYERIDMAP2[],COLUMN(PLAYERIDMAP2[IDFANGRAPHS]),FALSE))</f>
        <v>1660</v>
      </c>
      <c r="H556" s="23">
        <f>IFERROR(VLOOKUP(MYRANKS_P[[#This Row],[IDFANGRAPHS]],STEAMER_P[],COLUMN(STEAMER_P[W]),FALSE),0)</f>
        <v>0</v>
      </c>
      <c r="I556" s="23">
        <f>IFERROR(VLOOKUP(MYRANKS_P[[#This Row],[IDFANGRAPHS]],STEAMER_P[],COLUMN(STEAMER_P[L]),FALSE),0)</f>
        <v>0</v>
      </c>
      <c r="J556" s="23">
        <f>IFERROR(VLOOKUP(MYRANKS_P[[#This Row],[IDFANGRAPHS]],STEAMER_P[],COLUMN(STEAMER_P[SV]),FALSE),0)</f>
        <v>0</v>
      </c>
      <c r="K556" s="23">
        <f>IFERROR(VLOOKUP(MYRANKS_P[[#This Row],[IDFANGRAPHS]],STEAMER_P[],COLUMN(STEAMER_P[IP]),FALSE),0)</f>
        <v>1</v>
      </c>
      <c r="L556" s="23">
        <f>IFERROR(VLOOKUP(MYRANKS_P[[#This Row],[IDFANGRAPHS]],STEAMER_P[],COLUMN(STEAMER_P[H]),FALSE),0)</f>
        <v>1</v>
      </c>
      <c r="M556" s="23">
        <f>IFERROR(VLOOKUP(MYRANKS_P[[#This Row],[IDFANGRAPHS]],STEAMER_P[],COLUMN(STEAMER_P[ER]),FALSE),0)</f>
        <v>0</v>
      </c>
      <c r="N556" s="23">
        <f>IFERROR(VLOOKUP(MYRANKS_P[[#This Row],[IDFANGRAPHS]],STEAMER_P[],COLUMN(STEAMER_P[HR]),FALSE),0)</f>
        <v>0</v>
      </c>
      <c r="O556" s="23">
        <f>IFERROR(VLOOKUP(MYRANKS_P[[#This Row],[IDFANGRAPHS]],STEAMER_P[],COLUMN(STEAMER_P[SO]),FALSE),0)</f>
        <v>1</v>
      </c>
      <c r="P556" s="23">
        <f>IFERROR(VLOOKUP(MYRANKS_P[[#This Row],[IDFANGRAPHS]],STEAMER_P[],COLUMN(STEAMER_P[BB]),FALSE),0)</f>
        <v>0</v>
      </c>
      <c r="Q556" s="21">
        <f>IFERROR((MYRANKS_P[[#This Row],[ER]]*9)/MYRANKS_P[[#This Row],[IP]],0)</f>
        <v>0</v>
      </c>
      <c r="R556" s="21">
        <f>IFERROR((MYRANKS_P[[#This Row],[BB]]+MYRANKS_P[[#This Row],[H]])/MYRANKS_P[[#This Row],[IP]],0)</f>
        <v>1</v>
      </c>
      <c r="S556" s="23">
        <f>MYRANKS_P[[#This Row],[W]]*P_PTS_W+MYRANKS_P[[#This Row],[L]]*P_PTS_L+MYRANKS_P[[#This Row],[IP]]*P_PTS_IP+MYRANKS_P[[#This Row],[SO]]*P_PTS_K+MYRANKS_P[[#This Row],[BB]]*P_PTS_BB+MYRANKS_P[[#This Row],[H]]*P_PTS_HA+MYRANKS_P[[#This Row],[SV]]*P_PTS_SV+MYRANKS_P[[#This Row],[HR]]*P_PTS_HRA+MYRANKS_P[[#This Row],[ER]]*P_PTS_ER</f>
        <v>0</v>
      </c>
      <c r="T556" s="23">
        <f>VLOOKUP(MYRANKS_P[[#This Row],[POS]],REPLACEMENT_LEVEL[],3,FALSE)</f>
        <v>0</v>
      </c>
      <c r="U556" s="23">
        <f>MYRANKS_P[[#This Row],[PROJ PTS]]-MYRANKS_P[[#This Row],[REPL LEVEL]]</f>
        <v>0</v>
      </c>
      <c r="V556" s="30">
        <f>RANK(MYRANKS_P[[#This Row],[POINTS OVER REPL]],MYRANKS_P[POINTS OVER REPL])</f>
        <v>1</v>
      </c>
      <c r="W556" s="29">
        <f>IF(MYRANKS_P[[#This Row],[RANK]]&lt;=TOTAL_PITCHERS_DRAFTED,MYRANKS_P[[#This Row],[POINTS OVER REPL]],0)</f>
        <v>0</v>
      </c>
      <c r="X556" s="35">
        <f>MYRANKS_P[[#This Row],[POINTS OVER REPL]]*DOLLAR_VALUE_PER_POINT+1</f>
        <v>1</v>
      </c>
      <c r="Y556" s="35"/>
      <c r="Z556" s="29">
        <f>IF(AND(MYRANKS_P[[#This Row],[RANK]]&lt;=(TOTAL_PITCHERS_DRAFTED-PITCHERS_BELOW_REPL_DRAFTED),MYRANKS_P[[#This Row],[$ACTUAL]]=""),MYRANKS_P[[#This Row],[POINTS OVER REPL]],0)</f>
        <v>0</v>
      </c>
      <c r="AA556" s="40">
        <f>IF(MYRANKS_P[[#This Row],[$ACTUAL]]="",MYRANKS_P[[#This Row],[POINTS OVER REPL]]*REMAINING_DOLLAR_VALUE_PER_POINT+1,0)</f>
        <v>1</v>
      </c>
    </row>
    <row r="557" spans="1:27" x14ac:dyDescent="0.25">
      <c r="A557" s="2" t="s">
        <v>12026</v>
      </c>
      <c r="B557" s="14" t="str">
        <f>VLOOKUP(MYRANKS_P[[#This Row],[PLAYERID]],PLAYERIDMAP2[],COLUMN(PLAYERIDMAP2[LASTNAME]),FALSE)</f>
        <v>Crawford</v>
      </c>
      <c r="C557" s="14" t="str">
        <f>VLOOKUP(MYRANKS_P[[#This Row],[PLAYERID]],PLAYERIDMAP2[],COLUMN(PLAYERIDMAP2[FIRSTNAME]),FALSE)</f>
        <v>Evan</v>
      </c>
      <c r="D557" s="14" t="str">
        <f>MYRANKS_P[[#This Row],[FNAME]]&amp;" "&amp;MYRANKS_P[[#This Row],[LNAME]]</f>
        <v>Evan Crawford</v>
      </c>
      <c r="E557" s="14" t="str">
        <f>VLOOKUP(MYRANKS_P[[#This Row],[PLAYERID]],PLAYERIDMAP2[],COLUMN(PLAYERIDMAP2[TEAM]),FALSE)</f>
        <v>TOR</v>
      </c>
      <c r="F557" s="14" t="str">
        <f>VLOOKUP(MYRANKS_P[[#This Row],[PLAYERID]],PLAYERIDMAP2[],COLUMN(PLAYERIDMAP2[POS]),FALSE)</f>
        <v>P</v>
      </c>
      <c r="G557" s="14">
        <f>IFERROR(VALUE(VLOOKUP(MYRANKS_P[[#This Row],[PLAYERID]],PLAYERIDMAP2[],COLUMN(PLAYERIDMAP2[IDFANGRAPHS]),FALSE)),VLOOKUP(MYRANKS_P[[#This Row],[PLAYERID]],PLAYERIDMAP2[],COLUMN(PLAYERIDMAP2[IDFANGRAPHS]),FALSE))</f>
        <v>7249</v>
      </c>
      <c r="H557" s="23">
        <f>IFERROR(VLOOKUP(MYRANKS_P[[#This Row],[IDFANGRAPHS]],STEAMER_P[],COLUMN(STEAMER_P[W]),FALSE),0)</f>
        <v>0</v>
      </c>
      <c r="I557" s="23">
        <f>IFERROR(VLOOKUP(MYRANKS_P[[#This Row],[IDFANGRAPHS]],STEAMER_P[],COLUMN(STEAMER_P[L]),FALSE),0)</f>
        <v>0</v>
      </c>
      <c r="J557" s="23">
        <f>IFERROR(VLOOKUP(MYRANKS_P[[#This Row],[IDFANGRAPHS]],STEAMER_P[],COLUMN(STEAMER_P[SV]),FALSE),0)</f>
        <v>0</v>
      </c>
      <c r="K557" s="23">
        <f>IFERROR(VLOOKUP(MYRANKS_P[[#This Row],[IDFANGRAPHS]],STEAMER_P[],COLUMN(STEAMER_P[IP]),FALSE),0)</f>
        <v>1</v>
      </c>
      <c r="L557" s="23">
        <f>IFERROR(VLOOKUP(MYRANKS_P[[#This Row],[IDFANGRAPHS]],STEAMER_P[],COLUMN(STEAMER_P[H]),FALSE),0)</f>
        <v>1</v>
      </c>
      <c r="M557" s="23">
        <f>IFERROR(VLOOKUP(MYRANKS_P[[#This Row],[IDFANGRAPHS]],STEAMER_P[],COLUMN(STEAMER_P[ER]),FALSE),0)</f>
        <v>0</v>
      </c>
      <c r="N557" s="23">
        <f>IFERROR(VLOOKUP(MYRANKS_P[[#This Row],[IDFANGRAPHS]],STEAMER_P[],COLUMN(STEAMER_P[HR]),FALSE),0)</f>
        <v>0</v>
      </c>
      <c r="O557" s="23">
        <f>IFERROR(VLOOKUP(MYRANKS_P[[#This Row],[IDFANGRAPHS]],STEAMER_P[],COLUMN(STEAMER_P[SO]),FALSE),0)</f>
        <v>1</v>
      </c>
      <c r="P557" s="23">
        <f>IFERROR(VLOOKUP(MYRANKS_P[[#This Row],[IDFANGRAPHS]],STEAMER_P[],COLUMN(STEAMER_P[BB]),FALSE),0)</f>
        <v>0</v>
      </c>
      <c r="Q557" s="21">
        <f>IFERROR((MYRANKS_P[[#This Row],[ER]]*9)/MYRANKS_P[[#This Row],[IP]],0)</f>
        <v>0</v>
      </c>
      <c r="R557" s="21">
        <f>IFERROR((MYRANKS_P[[#This Row],[BB]]+MYRANKS_P[[#This Row],[H]])/MYRANKS_P[[#This Row],[IP]],0)</f>
        <v>1</v>
      </c>
      <c r="S557" s="23">
        <f>MYRANKS_P[[#This Row],[W]]*P_PTS_W+MYRANKS_P[[#This Row],[L]]*P_PTS_L+MYRANKS_P[[#This Row],[IP]]*P_PTS_IP+MYRANKS_P[[#This Row],[SO]]*P_PTS_K+MYRANKS_P[[#This Row],[BB]]*P_PTS_BB+MYRANKS_P[[#This Row],[H]]*P_PTS_HA+MYRANKS_P[[#This Row],[SV]]*P_PTS_SV+MYRANKS_P[[#This Row],[HR]]*P_PTS_HRA+MYRANKS_P[[#This Row],[ER]]*P_PTS_ER</f>
        <v>0</v>
      </c>
      <c r="T557" s="23">
        <f>VLOOKUP(MYRANKS_P[[#This Row],[POS]],REPLACEMENT_LEVEL[],3,FALSE)</f>
        <v>0</v>
      </c>
      <c r="U557" s="23">
        <f>MYRANKS_P[[#This Row],[PROJ PTS]]-MYRANKS_P[[#This Row],[REPL LEVEL]]</f>
        <v>0</v>
      </c>
      <c r="V557" s="30">
        <f>RANK(MYRANKS_P[[#This Row],[POINTS OVER REPL]],MYRANKS_P[POINTS OVER REPL])</f>
        <v>1</v>
      </c>
      <c r="W557" s="29">
        <f>IF(MYRANKS_P[[#This Row],[RANK]]&lt;=TOTAL_PITCHERS_DRAFTED,MYRANKS_P[[#This Row],[POINTS OVER REPL]],0)</f>
        <v>0</v>
      </c>
      <c r="X557" s="35">
        <f>MYRANKS_P[[#This Row],[POINTS OVER REPL]]*DOLLAR_VALUE_PER_POINT+1</f>
        <v>1</v>
      </c>
      <c r="Y557" s="35"/>
      <c r="Z557" s="29">
        <f>IF(AND(MYRANKS_P[[#This Row],[RANK]]&lt;=(TOTAL_PITCHERS_DRAFTED-PITCHERS_BELOW_REPL_DRAFTED),MYRANKS_P[[#This Row],[$ACTUAL]]=""),MYRANKS_P[[#This Row],[POINTS OVER REPL]],0)</f>
        <v>0</v>
      </c>
      <c r="AA557" s="40">
        <f>IF(MYRANKS_P[[#This Row],[$ACTUAL]]="",MYRANKS_P[[#This Row],[POINTS OVER REPL]]*REMAINING_DOLLAR_VALUE_PER_POINT+1,0)</f>
        <v>1</v>
      </c>
    </row>
    <row r="558" spans="1:27" x14ac:dyDescent="0.25">
      <c r="A558" s="2" t="s">
        <v>12034</v>
      </c>
      <c r="B558" s="14" t="str">
        <f>VLOOKUP(MYRANKS_P[[#This Row],[PLAYERID]],PLAYERIDMAP2[],COLUMN(PLAYERIDMAP2[LASTNAME]),FALSE)</f>
        <v>Crosby</v>
      </c>
      <c r="C558" s="14" t="str">
        <f>VLOOKUP(MYRANKS_P[[#This Row],[PLAYERID]],PLAYERIDMAP2[],COLUMN(PLAYERIDMAP2[FIRSTNAME]),FALSE)</f>
        <v>Casey</v>
      </c>
      <c r="D558" s="14" t="str">
        <f>MYRANKS_P[[#This Row],[FNAME]]&amp;" "&amp;MYRANKS_P[[#This Row],[LNAME]]</f>
        <v>Casey Crosby</v>
      </c>
      <c r="E558" s="14" t="str">
        <f>VLOOKUP(MYRANKS_P[[#This Row],[PLAYERID]],PLAYERIDMAP2[],COLUMN(PLAYERIDMAP2[TEAM]),FALSE)</f>
        <v>DET</v>
      </c>
      <c r="F558" s="14" t="str">
        <f>VLOOKUP(MYRANKS_P[[#This Row],[PLAYERID]],PLAYERIDMAP2[],COLUMN(PLAYERIDMAP2[POS]),FALSE)</f>
        <v>P</v>
      </c>
      <c r="G558" s="14">
        <f>IFERROR(VALUE(VLOOKUP(MYRANKS_P[[#This Row],[PLAYERID]],PLAYERIDMAP2[],COLUMN(PLAYERIDMAP2[IDFANGRAPHS]),FALSE)),VLOOKUP(MYRANKS_P[[#This Row],[PLAYERID]],PLAYERIDMAP2[],COLUMN(PLAYERIDMAP2[IDFANGRAPHS]),FALSE))</f>
        <v>5261</v>
      </c>
      <c r="H558" s="23">
        <f>IFERROR(VLOOKUP(MYRANKS_P[[#This Row],[IDFANGRAPHS]],STEAMER_P[],COLUMN(STEAMER_P[W]),FALSE),0)</f>
        <v>0</v>
      </c>
      <c r="I558" s="23">
        <f>IFERROR(VLOOKUP(MYRANKS_P[[#This Row],[IDFANGRAPHS]],STEAMER_P[],COLUMN(STEAMER_P[L]),FALSE),0)</f>
        <v>0</v>
      </c>
      <c r="J558" s="23">
        <f>IFERROR(VLOOKUP(MYRANKS_P[[#This Row],[IDFANGRAPHS]],STEAMER_P[],COLUMN(STEAMER_P[SV]),FALSE),0)</f>
        <v>0</v>
      </c>
      <c r="K558" s="23">
        <f>IFERROR(VLOOKUP(MYRANKS_P[[#This Row],[IDFANGRAPHS]],STEAMER_P[],COLUMN(STEAMER_P[IP]),FALSE),0)</f>
        <v>1</v>
      </c>
      <c r="L558" s="23">
        <f>IFERROR(VLOOKUP(MYRANKS_P[[#This Row],[IDFANGRAPHS]],STEAMER_P[],COLUMN(STEAMER_P[H]),FALSE),0)</f>
        <v>1</v>
      </c>
      <c r="M558" s="23">
        <f>IFERROR(VLOOKUP(MYRANKS_P[[#This Row],[IDFANGRAPHS]],STEAMER_P[],COLUMN(STEAMER_P[ER]),FALSE),0)</f>
        <v>1</v>
      </c>
      <c r="N558" s="23">
        <f>IFERROR(VLOOKUP(MYRANKS_P[[#This Row],[IDFANGRAPHS]],STEAMER_P[],COLUMN(STEAMER_P[HR]),FALSE),0)</f>
        <v>0</v>
      </c>
      <c r="O558" s="23">
        <f>IFERROR(VLOOKUP(MYRANKS_P[[#This Row],[IDFANGRAPHS]],STEAMER_P[],COLUMN(STEAMER_P[SO]),FALSE),0)</f>
        <v>1</v>
      </c>
      <c r="P558" s="23">
        <f>IFERROR(VLOOKUP(MYRANKS_P[[#This Row],[IDFANGRAPHS]],STEAMER_P[],COLUMN(STEAMER_P[BB]),FALSE),0)</f>
        <v>0</v>
      </c>
      <c r="Q558" s="21">
        <f>IFERROR((MYRANKS_P[[#This Row],[ER]]*9)/MYRANKS_P[[#This Row],[IP]],0)</f>
        <v>9</v>
      </c>
      <c r="R558" s="21">
        <f>IFERROR((MYRANKS_P[[#This Row],[BB]]+MYRANKS_P[[#This Row],[H]])/MYRANKS_P[[#This Row],[IP]],0)</f>
        <v>1</v>
      </c>
      <c r="S558" s="23">
        <f>MYRANKS_P[[#This Row],[W]]*P_PTS_W+MYRANKS_P[[#This Row],[L]]*P_PTS_L+MYRANKS_P[[#This Row],[IP]]*P_PTS_IP+MYRANKS_P[[#This Row],[SO]]*P_PTS_K+MYRANKS_P[[#This Row],[BB]]*P_PTS_BB+MYRANKS_P[[#This Row],[H]]*P_PTS_HA+MYRANKS_P[[#This Row],[SV]]*P_PTS_SV+MYRANKS_P[[#This Row],[HR]]*P_PTS_HRA+MYRANKS_P[[#This Row],[ER]]*P_PTS_ER</f>
        <v>0</v>
      </c>
      <c r="T558" s="23">
        <f>VLOOKUP(MYRANKS_P[[#This Row],[POS]],REPLACEMENT_LEVEL[],3,FALSE)</f>
        <v>0</v>
      </c>
      <c r="U558" s="23">
        <f>MYRANKS_P[[#This Row],[PROJ PTS]]-MYRANKS_P[[#This Row],[REPL LEVEL]]</f>
        <v>0</v>
      </c>
      <c r="V558" s="30">
        <f>RANK(MYRANKS_P[[#This Row],[POINTS OVER REPL]],MYRANKS_P[POINTS OVER REPL])</f>
        <v>1</v>
      </c>
      <c r="W558" s="29">
        <f>IF(MYRANKS_P[[#This Row],[RANK]]&lt;=TOTAL_PITCHERS_DRAFTED,MYRANKS_P[[#This Row],[POINTS OVER REPL]],0)</f>
        <v>0</v>
      </c>
      <c r="X558" s="35">
        <f>MYRANKS_P[[#This Row],[POINTS OVER REPL]]*DOLLAR_VALUE_PER_POINT+1</f>
        <v>1</v>
      </c>
      <c r="Y558" s="35"/>
      <c r="Z558" s="29">
        <f>IF(AND(MYRANKS_P[[#This Row],[RANK]]&lt;=(TOTAL_PITCHERS_DRAFTED-PITCHERS_BELOW_REPL_DRAFTED),MYRANKS_P[[#This Row],[$ACTUAL]]=""),MYRANKS_P[[#This Row],[POINTS OVER REPL]],0)</f>
        <v>0</v>
      </c>
      <c r="AA558" s="40">
        <f>IF(MYRANKS_P[[#This Row],[$ACTUAL]]="",MYRANKS_P[[#This Row],[POINTS OVER REPL]]*REMAINING_DOLLAR_VALUE_PER_POINT+1,0)</f>
        <v>1</v>
      </c>
    </row>
    <row r="559" spans="1:27" x14ac:dyDescent="0.25">
      <c r="A559" s="2" t="s">
        <v>12051</v>
      </c>
      <c r="B559" s="14" t="str">
        <f>VLOOKUP(MYRANKS_P[[#This Row],[PLAYERID]],PLAYERIDMAP2[],COLUMN(PLAYERIDMAP2[LASTNAME]),FALSE)</f>
        <v>Cruz</v>
      </c>
      <c r="C559" s="14" t="str">
        <f>VLOOKUP(MYRANKS_P[[#This Row],[PLAYERID]],PLAYERIDMAP2[],COLUMN(PLAYERIDMAP2[FIRSTNAME]),FALSE)</f>
        <v>Rhiner</v>
      </c>
      <c r="D559" s="14" t="str">
        <f>MYRANKS_P[[#This Row],[FNAME]]&amp;" "&amp;MYRANKS_P[[#This Row],[LNAME]]</f>
        <v>Rhiner Cruz</v>
      </c>
      <c r="E559" s="14" t="str">
        <f>VLOOKUP(MYRANKS_P[[#This Row],[PLAYERID]],PLAYERIDMAP2[],COLUMN(PLAYERIDMAP2[TEAM]),FALSE)</f>
        <v>HOU</v>
      </c>
      <c r="F559" s="14" t="str">
        <f>VLOOKUP(MYRANKS_P[[#This Row],[PLAYERID]],PLAYERIDMAP2[],COLUMN(PLAYERIDMAP2[POS]),FALSE)</f>
        <v>P</v>
      </c>
      <c r="G559" s="14">
        <f>IFERROR(VALUE(VLOOKUP(MYRANKS_P[[#This Row],[PLAYERID]],PLAYERIDMAP2[],COLUMN(PLAYERIDMAP2[IDFANGRAPHS]),FALSE)),VLOOKUP(MYRANKS_P[[#This Row],[PLAYERID]],PLAYERIDMAP2[],COLUMN(PLAYERIDMAP2[IDFANGRAPHS]),FALSE))</f>
        <v>711</v>
      </c>
      <c r="H559" s="23">
        <f>IFERROR(VLOOKUP(MYRANKS_P[[#This Row],[IDFANGRAPHS]],STEAMER_P[],COLUMN(STEAMER_P[W]),FALSE),0)</f>
        <v>0</v>
      </c>
      <c r="I559" s="23">
        <f>IFERROR(VLOOKUP(MYRANKS_P[[#This Row],[IDFANGRAPHS]],STEAMER_P[],COLUMN(STEAMER_P[L]),FALSE),0)</f>
        <v>0</v>
      </c>
      <c r="J559" s="23">
        <f>IFERROR(VLOOKUP(MYRANKS_P[[#This Row],[IDFANGRAPHS]],STEAMER_P[],COLUMN(STEAMER_P[SV]),FALSE),0)</f>
        <v>0</v>
      </c>
      <c r="K559" s="23">
        <f>IFERROR(VLOOKUP(MYRANKS_P[[#This Row],[IDFANGRAPHS]],STEAMER_P[],COLUMN(STEAMER_P[IP]),FALSE),0)</f>
        <v>1</v>
      </c>
      <c r="L559" s="23">
        <f>IFERROR(VLOOKUP(MYRANKS_P[[#This Row],[IDFANGRAPHS]],STEAMER_P[],COLUMN(STEAMER_P[H]),FALSE),0)</f>
        <v>1</v>
      </c>
      <c r="M559" s="23">
        <f>IFERROR(VLOOKUP(MYRANKS_P[[#This Row],[IDFANGRAPHS]],STEAMER_P[],COLUMN(STEAMER_P[ER]),FALSE),0)</f>
        <v>0</v>
      </c>
      <c r="N559" s="23">
        <f>IFERROR(VLOOKUP(MYRANKS_P[[#This Row],[IDFANGRAPHS]],STEAMER_P[],COLUMN(STEAMER_P[HR]),FALSE),0)</f>
        <v>0</v>
      </c>
      <c r="O559" s="23">
        <f>IFERROR(VLOOKUP(MYRANKS_P[[#This Row],[IDFANGRAPHS]],STEAMER_P[],COLUMN(STEAMER_P[SO]),FALSE),0)</f>
        <v>1</v>
      </c>
      <c r="P559" s="23">
        <f>IFERROR(VLOOKUP(MYRANKS_P[[#This Row],[IDFANGRAPHS]],STEAMER_P[],COLUMN(STEAMER_P[BB]),FALSE),0)</f>
        <v>0</v>
      </c>
      <c r="Q559" s="21">
        <f>IFERROR((MYRANKS_P[[#This Row],[ER]]*9)/MYRANKS_P[[#This Row],[IP]],0)</f>
        <v>0</v>
      </c>
      <c r="R559" s="21">
        <f>IFERROR((MYRANKS_P[[#This Row],[BB]]+MYRANKS_P[[#This Row],[H]])/MYRANKS_P[[#This Row],[IP]],0)</f>
        <v>1</v>
      </c>
      <c r="S559" s="23">
        <f>MYRANKS_P[[#This Row],[W]]*P_PTS_W+MYRANKS_P[[#This Row],[L]]*P_PTS_L+MYRANKS_P[[#This Row],[IP]]*P_PTS_IP+MYRANKS_P[[#This Row],[SO]]*P_PTS_K+MYRANKS_P[[#This Row],[BB]]*P_PTS_BB+MYRANKS_P[[#This Row],[H]]*P_PTS_HA+MYRANKS_P[[#This Row],[SV]]*P_PTS_SV+MYRANKS_P[[#This Row],[HR]]*P_PTS_HRA+MYRANKS_P[[#This Row],[ER]]*P_PTS_ER</f>
        <v>0</v>
      </c>
      <c r="T559" s="23">
        <f>VLOOKUP(MYRANKS_P[[#This Row],[POS]],REPLACEMENT_LEVEL[],3,FALSE)</f>
        <v>0</v>
      </c>
      <c r="U559" s="23">
        <f>MYRANKS_P[[#This Row],[PROJ PTS]]-MYRANKS_P[[#This Row],[REPL LEVEL]]</f>
        <v>0</v>
      </c>
      <c r="V559" s="30">
        <f>RANK(MYRANKS_P[[#This Row],[POINTS OVER REPL]],MYRANKS_P[POINTS OVER REPL])</f>
        <v>1</v>
      </c>
      <c r="W559" s="29">
        <f>IF(MYRANKS_P[[#This Row],[RANK]]&lt;=TOTAL_PITCHERS_DRAFTED,MYRANKS_P[[#This Row],[POINTS OVER REPL]],0)</f>
        <v>0</v>
      </c>
      <c r="X559" s="35">
        <f>MYRANKS_P[[#This Row],[POINTS OVER REPL]]*DOLLAR_VALUE_PER_POINT+1</f>
        <v>1</v>
      </c>
      <c r="Y559" s="35"/>
      <c r="Z559" s="29">
        <f>IF(AND(MYRANKS_P[[#This Row],[RANK]]&lt;=(TOTAL_PITCHERS_DRAFTED-PITCHERS_BELOW_REPL_DRAFTED),MYRANKS_P[[#This Row],[$ACTUAL]]=""),MYRANKS_P[[#This Row],[POINTS OVER REPL]],0)</f>
        <v>0</v>
      </c>
      <c r="AA559" s="40">
        <f>IF(MYRANKS_P[[#This Row],[$ACTUAL]]="",MYRANKS_P[[#This Row],[POINTS OVER REPL]]*REMAINING_DOLLAR_VALUE_PER_POINT+1,0)</f>
        <v>1</v>
      </c>
    </row>
    <row r="560" spans="1:27" x14ac:dyDescent="0.25">
      <c r="A560" s="2" t="s">
        <v>12101</v>
      </c>
      <c r="B560" s="14" t="str">
        <f>VLOOKUP(MYRANKS_P[[#This Row],[PLAYERID]],PLAYERIDMAP2[],COLUMN(PLAYERIDMAP2[LASTNAME]),FALSE)</f>
        <v>Davies</v>
      </c>
      <c r="C560" s="14" t="str">
        <f>VLOOKUP(MYRANKS_P[[#This Row],[PLAYERID]],PLAYERIDMAP2[],COLUMN(PLAYERIDMAP2[FIRSTNAME]),FALSE)</f>
        <v>Kyle</v>
      </c>
      <c r="D560" s="14" t="str">
        <f>MYRANKS_P[[#This Row],[FNAME]]&amp;" "&amp;MYRANKS_P[[#This Row],[LNAME]]</f>
        <v>Kyle Davies</v>
      </c>
      <c r="E560" s="14" t="str">
        <f>VLOOKUP(MYRANKS_P[[#This Row],[PLAYERID]],PLAYERIDMAP2[],COLUMN(PLAYERIDMAP2[TEAM]),FALSE)</f>
        <v>NYY</v>
      </c>
      <c r="F560" s="14" t="str">
        <f>VLOOKUP(MYRANKS_P[[#This Row],[PLAYERID]],PLAYERIDMAP2[],COLUMN(PLAYERIDMAP2[POS]),FALSE)</f>
        <v>P</v>
      </c>
      <c r="G560" s="14">
        <f>IFERROR(VALUE(VLOOKUP(MYRANKS_P[[#This Row],[PLAYERID]],PLAYERIDMAP2[],COLUMN(PLAYERIDMAP2[IDFANGRAPHS]),FALSE)),VLOOKUP(MYRANKS_P[[#This Row],[PLAYERID]],PLAYERIDMAP2[],COLUMN(PLAYERIDMAP2[IDFANGRAPHS]),FALSE))</f>
        <v>3642</v>
      </c>
      <c r="H560" s="23">
        <f>IFERROR(VLOOKUP(MYRANKS_P[[#This Row],[IDFANGRAPHS]],STEAMER_P[],COLUMN(STEAMER_P[W]),FALSE),0)</f>
        <v>0</v>
      </c>
      <c r="I560" s="23">
        <f>IFERROR(VLOOKUP(MYRANKS_P[[#This Row],[IDFANGRAPHS]],STEAMER_P[],COLUMN(STEAMER_P[L]),FALSE),0)</f>
        <v>0</v>
      </c>
      <c r="J560" s="23">
        <f>IFERROR(VLOOKUP(MYRANKS_P[[#This Row],[IDFANGRAPHS]],STEAMER_P[],COLUMN(STEAMER_P[SV]),FALSE),0)</f>
        <v>0</v>
      </c>
      <c r="K560" s="23">
        <f>IFERROR(VLOOKUP(MYRANKS_P[[#This Row],[IDFANGRAPHS]],STEAMER_P[],COLUMN(STEAMER_P[IP]),FALSE),0)</f>
        <v>1</v>
      </c>
      <c r="L560" s="23">
        <f>IFERROR(VLOOKUP(MYRANKS_P[[#This Row],[IDFANGRAPHS]],STEAMER_P[],COLUMN(STEAMER_P[H]),FALSE),0)</f>
        <v>1</v>
      </c>
      <c r="M560" s="23">
        <f>IFERROR(VLOOKUP(MYRANKS_P[[#This Row],[IDFANGRAPHS]],STEAMER_P[],COLUMN(STEAMER_P[ER]),FALSE),0)</f>
        <v>0</v>
      </c>
      <c r="N560" s="23">
        <f>IFERROR(VLOOKUP(MYRANKS_P[[#This Row],[IDFANGRAPHS]],STEAMER_P[],COLUMN(STEAMER_P[HR]),FALSE),0)</f>
        <v>0</v>
      </c>
      <c r="O560" s="23">
        <f>IFERROR(VLOOKUP(MYRANKS_P[[#This Row],[IDFANGRAPHS]],STEAMER_P[],COLUMN(STEAMER_P[SO]),FALSE),0)</f>
        <v>1</v>
      </c>
      <c r="P560" s="23">
        <f>IFERROR(VLOOKUP(MYRANKS_P[[#This Row],[IDFANGRAPHS]],STEAMER_P[],COLUMN(STEAMER_P[BB]),FALSE),0)</f>
        <v>0</v>
      </c>
      <c r="Q560" s="21">
        <f>IFERROR((MYRANKS_P[[#This Row],[ER]]*9)/MYRANKS_P[[#This Row],[IP]],0)</f>
        <v>0</v>
      </c>
      <c r="R560" s="21">
        <f>IFERROR((MYRANKS_P[[#This Row],[BB]]+MYRANKS_P[[#This Row],[H]])/MYRANKS_P[[#This Row],[IP]],0)</f>
        <v>1</v>
      </c>
      <c r="S560" s="23">
        <f>MYRANKS_P[[#This Row],[W]]*P_PTS_W+MYRANKS_P[[#This Row],[L]]*P_PTS_L+MYRANKS_P[[#This Row],[IP]]*P_PTS_IP+MYRANKS_P[[#This Row],[SO]]*P_PTS_K+MYRANKS_P[[#This Row],[BB]]*P_PTS_BB+MYRANKS_P[[#This Row],[H]]*P_PTS_HA+MYRANKS_P[[#This Row],[SV]]*P_PTS_SV+MYRANKS_P[[#This Row],[HR]]*P_PTS_HRA+MYRANKS_P[[#This Row],[ER]]*P_PTS_ER</f>
        <v>0</v>
      </c>
      <c r="T560" s="23">
        <f>VLOOKUP(MYRANKS_P[[#This Row],[POS]],REPLACEMENT_LEVEL[],3,FALSE)</f>
        <v>0</v>
      </c>
      <c r="U560" s="23">
        <f>MYRANKS_P[[#This Row],[PROJ PTS]]-MYRANKS_P[[#This Row],[REPL LEVEL]]</f>
        <v>0</v>
      </c>
      <c r="V560" s="30">
        <f>RANK(MYRANKS_P[[#This Row],[POINTS OVER REPL]],MYRANKS_P[POINTS OVER REPL])</f>
        <v>1</v>
      </c>
      <c r="W560" s="29">
        <f>IF(MYRANKS_P[[#This Row],[RANK]]&lt;=TOTAL_PITCHERS_DRAFTED,MYRANKS_P[[#This Row],[POINTS OVER REPL]],0)</f>
        <v>0</v>
      </c>
      <c r="X560" s="35">
        <f>MYRANKS_P[[#This Row],[POINTS OVER REPL]]*DOLLAR_VALUE_PER_POINT+1</f>
        <v>1</v>
      </c>
      <c r="Y560" s="35"/>
      <c r="Z560" s="29">
        <f>IF(AND(MYRANKS_P[[#This Row],[RANK]]&lt;=(TOTAL_PITCHERS_DRAFTED-PITCHERS_BELOW_REPL_DRAFTED),MYRANKS_P[[#This Row],[$ACTUAL]]=""),MYRANKS_P[[#This Row],[POINTS OVER REPL]],0)</f>
        <v>0</v>
      </c>
      <c r="AA560" s="40">
        <f>IF(MYRANKS_P[[#This Row],[$ACTUAL]]="",MYRANKS_P[[#This Row],[POINTS OVER REPL]]*REMAINING_DOLLAR_VALUE_PER_POINT+1,0)</f>
        <v>1</v>
      </c>
    </row>
    <row r="561" spans="1:27" x14ac:dyDescent="0.25">
      <c r="A561" s="6" t="s">
        <v>12151</v>
      </c>
      <c r="B561" s="14" t="str">
        <f>VLOOKUP(MYRANKS_P[[#This Row],[PLAYERID]],PLAYERIDMAP2[],COLUMN(PLAYERIDMAP2[LASTNAME]),FALSE)</f>
        <v>de la Rosa</v>
      </c>
      <c r="C561" s="14" t="str">
        <f>VLOOKUP(MYRANKS_P[[#This Row],[PLAYERID]],PLAYERIDMAP2[],COLUMN(PLAYERIDMAP2[FIRSTNAME]),FALSE)</f>
        <v>Dane</v>
      </c>
      <c r="D561" s="14" t="str">
        <f>MYRANKS_P[[#This Row],[FNAME]]&amp;" "&amp;MYRANKS_P[[#This Row],[LNAME]]</f>
        <v>Dane de la Rosa</v>
      </c>
      <c r="E561" s="14" t="str">
        <f>VLOOKUP(MYRANKS_P[[#This Row],[PLAYERID]],PLAYERIDMAP2[],COLUMN(PLAYERIDMAP2[TEAM]),FALSE)</f>
        <v>N/A</v>
      </c>
      <c r="F561" s="14" t="str">
        <f>VLOOKUP(MYRANKS_P[[#This Row],[PLAYERID]],PLAYERIDMAP2[],COLUMN(PLAYERIDMAP2[POS]),FALSE)</f>
        <v>P</v>
      </c>
      <c r="G561" s="14">
        <f>IFERROR(VALUE(VLOOKUP(MYRANKS_P[[#This Row],[PLAYERID]],PLAYERIDMAP2[],COLUMN(PLAYERIDMAP2[IDFANGRAPHS]),FALSE)),VLOOKUP(MYRANKS_P[[#This Row],[PLAYERID]],PLAYERIDMAP2[],COLUMN(PLAYERIDMAP2[IDFANGRAPHS]),FALSE))</f>
        <v>10095</v>
      </c>
      <c r="H561" s="23">
        <f>IFERROR(VLOOKUP(MYRANKS_P[[#This Row],[IDFANGRAPHS]],STEAMER_P[],COLUMN(STEAMER_P[W]),FALSE),0)</f>
        <v>0</v>
      </c>
      <c r="I561" s="23">
        <f>IFERROR(VLOOKUP(MYRANKS_P[[#This Row],[IDFANGRAPHS]],STEAMER_P[],COLUMN(STEAMER_P[L]),FALSE),0)</f>
        <v>0</v>
      </c>
      <c r="J561" s="23">
        <f>IFERROR(VLOOKUP(MYRANKS_P[[#This Row],[IDFANGRAPHS]],STEAMER_P[],COLUMN(STEAMER_P[SV]),FALSE),0)</f>
        <v>0</v>
      </c>
      <c r="K561" s="23">
        <f>IFERROR(VLOOKUP(MYRANKS_P[[#This Row],[IDFANGRAPHS]],STEAMER_P[],COLUMN(STEAMER_P[IP]),FALSE),0)</f>
        <v>1</v>
      </c>
      <c r="L561" s="23">
        <f>IFERROR(VLOOKUP(MYRANKS_P[[#This Row],[IDFANGRAPHS]],STEAMER_P[],COLUMN(STEAMER_P[H]),FALSE),0)</f>
        <v>1</v>
      </c>
      <c r="M561" s="23">
        <f>IFERROR(VLOOKUP(MYRANKS_P[[#This Row],[IDFANGRAPHS]],STEAMER_P[],COLUMN(STEAMER_P[ER]),FALSE),0)</f>
        <v>0</v>
      </c>
      <c r="N561" s="23">
        <f>IFERROR(VLOOKUP(MYRANKS_P[[#This Row],[IDFANGRAPHS]],STEAMER_P[],COLUMN(STEAMER_P[HR]),FALSE),0)</f>
        <v>0</v>
      </c>
      <c r="O561" s="23">
        <f>IFERROR(VLOOKUP(MYRANKS_P[[#This Row],[IDFANGRAPHS]],STEAMER_P[],COLUMN(STEAMER_P[SO]),FALSE),0)</f>
        <v>1</v>
      </c>
      <c r="P561" s="23">
        <f>IFERROR(VLOOKUP(MYRANKS_P[[#This Row],[IDFANGRAPHS]],STEAMER_P[],COLUMN(STEAMER_P[BB]),FALSE),0)</f>
        <v>0</v>
      </c>
      <c r="Q561" s="21">
        <f>IFERROR((MYRANKS_P[[#This Row],[ER]]*9)/MYRANKS_P[[#This Row],[IP]],0)</f>
        <v>0</v>
      </c>
      <c r="R561" s="21">
        <f>IFERROR((MYRANKS_P[[#This Row],[BB]]+MYRANKS_P[[#This Row],[H]])/MYRANKS_P[[#This Row],[IP]],0)</f>
        <v>1</v>
      </c>
      <c r="S561" s="23">
        <f>MYRANKS_P[[#This Row],[W]]*P_PTS_W+MYRANKS_P[[#This Row],[L]]*P_PTS_L+MYRANKS_P[[#This Row],[IP]]*P_PTS_IP+MYRANKS_P[[#This Row],[SO]]*P_PTS_K+MYRANKS_P[[#This Row],[BB]]*P_PTS_BB+MYRANKS_P[[#This Row],[H]]*P_PTS_HA+MYRANKS_P[[#This Row],[SV]]*P_PTS_SV+MYRANKS_P[[#This Row],[HR]]*P_PTS_HRA+MYRANKS_P[[#This Row],[ER]]*P_PTS_ER</f>
        <v>0</v>
      </c>
      <c r="T561" s="23">
        <f>VLOOKUP(MYRANKS_P[[#This Row],[POS]],REPLACEMENT_LEVEL[],3,FALSE)</f>
        <v>0</v>
      </c>
      <c r="U561" s="23">
        <f>MYRANKS_P[[#This Row],[PROJ PTS]]-MYRANKS_P[[#This Row],[REPL LEVEL]]</f>
        <v>0</v>
      </c>
      <c r="V561" s="30">
        <f>RANK(MYRANKS_P[[#This Row],[POINTS OVER REPL]],MYRANKS_P[POINTS OVER REPL])</f>
        <v>1</v>
      </c>
      <c r="W561" s="29">
        <f>IF(MYRANKS_P[[#This Row],[RANK]]&lt;=TOTAL_PITCHERS_DRAFTED,MYRANKS_P[[#This Row],[POINTS OVER REPL]],0)</f>
        <v>0</v>
      </c>
      <c r="X561" s="35">
        <f>MYRANKS_P[[#This Row],[POINTS OVER REPL]]*DOLLAR_VALUE_PER_POINT+1</f>
        <v>1</v>
      </c>
      <c r="Y561" s="35"/>
      <c r="Z561" s="29">
        <f>IF(AND(MYRANKS_P[[#This Row],[RANK]]&lt;=(TOTAL_PITCHERS_DRAFTED-PITCHERS_BELOW_REPL_DRAFTED),MYRANKS_P[[#This Row],[$ACTUAL]]=""),MYRANKS_P[[#This Row],[POINTS OVER REPL]],0)</f>
        <v>0</v>
      </c>
      <c r="AA561" s="40">
        <f>IF(MYRANKS_P[[#This Row],[$ACTUAL]]="",MYRANKS_P[[#This Row],[POINTS OVER REPL]]*REMAINING_DOLLAR_VALUE_PER_POINT+1,0)</f>
        <v>1</v>
      </c>
    </row>
    <row r="562" spans="1:27" x14ac:dyDescent="0.25">
      <c r="A562" s="2" t="s">
        <v>12171</v>
      </c>
      <c r="B562" s="14" t="str">
        <f>VLOOKUP(MYRANKS_P[[#This Row],[PLAYERID]],PLAYERIDMAP2[],COLUMN(PLAYERIDMAP2[LASTNAME]),FALSE)</f>
        <v>Dempster</v>
      </c>
      <c r="C562" s="14" t="str">
        <f>VLOOKUP(MYRANKS_P[[#This Row],[PLAYERID]],PLAYERIDMAP2[],COLUMN(PLAYERIDMAP2[FIRSTNAME]),FALSE)</f>
        <v>Ryan</v>
      </c>
      <c r="D562" s="14" t="str">
        <f>MYRANKS_P[[#This Row],[FNAME]]&amp;" "&amp;MYRANKS_P[[#This Row],[LNAME]]</f>
        <v>Ryan Dempster</v>
      </c>
      <c r="E562" s="14" t="str">
        <f>VLOOKUP(MYRANKS_P[[#This Row],[PLAYERID]],PLAYERIDMAP2[],COLUMN(PLAYERIDMAP2[TEAM]),FALSE)</f>
        <v>BOS</v>
      </c>
      <c r="F562" s="14" t="str">
        <f>VLOOKUP(MYRANKS_P[[#This Row],[PLAYERID]],PLAYERIDMAP2[],COLUMN(PLAYERIDMAP2[POS]),FALSE)</f>
        <v>P</v>
      </c>
      <c r="G562" s="14">
        <f>IFERROR(VALUE(VLOOKUP(MYRANKS_P[[#This Row],[PLAYERID]],PLAYERIDMAP2[],COLUMN(PLAYERIDMAP2[IDFANGRAPHS]),FALSE)),VLOOKUP(MYRANKS_P[[#This Row],[PLAYERID]],PLAYERIDMAP2[],COLUMN(PLAYERIDMAP2[IDFANGRAPHS]),FALSE))</f>
        <v>517</v>
      </c>
      <c r="H562" s="23">
        <f>IFERROR(VLOOKUP(MYRANKS_P[[#This Row],[IDFANGRAPHS]],STEAMER_P[],COLUMN(STEAMER_P[W]),FALSE),0)</f>
        <v>0</v>
      </c>
      <c r="I562" s="23">
        <f>IFERROR(VLOOKUP(MYRANKS_P[[#This Row],[IDFANGRAPHS]],STEAMER_P[],COLUMN(STEAMER_P[L]),FALSE),0)</f>
        <v>0</v>
      </c>
      <c r="J562" s="23">
        <f>IFERROR(VLOOKUP(MYRANKS_P[[#This Row],[IDFANGRAPHS]],STEAMER_P[],COLUMN(STEAMER_P[SV]),FALSE),0)</f>
        <v>0</v>
      </c>
      <c r="K562" s="23">
        <f>IFERROR(VLOOKUP(MYRANKS_P[[#This Row],[IDFANGRAPHS]],STEAMER_P[],COLUMN(STEAMER_P[IP]),FALSE),0)</f>
        <v>1</v>
      </c>
      <c r="L562" s="23">
        <f>IFERROR(VLOOKUP(MYRANKS_P[[#This Row],[IDFANGRAPHS]],STEAMER_P[],COLUMN(STEAMER_P[H]),FALSE),0)</f>
        <v>1</v>
      </c>
      <c r="M562" s="23">
        <f>IFERROR(VLOOKUP(MYRANKS_P[[#This Row],[IDFANGRAPHS]],STEAMER_P[],COLUMN(STEAMER_P[ER]),FALSE),0)</f>
        <v>0</v>
      </c>
      <c r="N562" s="23">
        <f>IFERROR(VLOOKUP(MYRANKS_P[[#This Row],[IDFANGRAPHS]],STEAMER_P[],COLUMN(STEAMER_P[HR]),FALSE),0)</f>
        <v>0</v>
      </c>
      <c r="O562" s="23">
        <f>IFERROR(VLOOKUP(MYRANKS_P[[#This Row],[IDFANGRAPHS]],STEAMER_P[],COLUMN(STEAMER_P[SO]),FALSE),0)</f>
        <v>1</v>
      </c>
      <c r="P562" s="23">
        <f>IFERROR(VLOOKUP(MYRANKS_P[[#This Row],[IDFANGRAPHS]],STEAMER_P[],COLUMN(STEAMER_P[BB]),FALSE),0)</f>
        <v>0</v>
      </c>
      <c r="Q562" s="21">
        <f>IFERROR((MYRANKS_P[[#This Row],[ER]]*9)/MYRANKS_P[[#This Row],[IP]],0)</f>
        <v>0</v>
      </c>
      <c r="R562" s="21">
        <f>IFERROR((MYRANKS_P[[#This Row],[BB]]+MYRANKS_P[[#This Row],[H]])/MYRANKS_P[[#This Row],[IP]],0)</f>
        <v>1</v>
      </c>
      <c r="S562" s="23">
        <f>MYRANKS_P[[#This Row],[W]]*P_PTS_W+MYRANKS_P[[#This Row],[L]]*P_PTS_L+MYRANKS_P[[#This Row],[IP]]*P_PTS_IP+MYRANKS_P[[#This Row],[SO]]*P_PTS_K+MYRANKS_P[[#This Row],[BB]]*P_PTS_BB+MYRANKS_P[[#This Row],[H]]*P_PTS_HA+MYRANKS_P[[#This Row],[SV]]*P_PTS_SV+MYRANKS_P[[#This Row],[HR]]*P_PTS_HRA+MYRANKS_P[[#This Row],[ER]]*P_PTS_ER</f>
        <v>0</v>
      </c>
      <c r="T562" s="23">
        <f>VLOOKUP(MYRANKS_P[[#This Row],[POS]],REPLACEMENT_LEVEL[],3,FALSE)</f>
        <v>0</v>
      </c>
      <c r="U562" s="23">
        <f>MYRANKS_P[[#This Row],[PROJ PTS]]-MYRANKS_P[[#This Row],[REPL LEVEL]]</f>
        <v>0</v>
      </c>
      <c r="V562" s="30">
        <f>RANK(MYRANKS_P[[#This Row],[POINTS OVER REPL]],MYRANKS_P[POINTS OVER REPL])</f>
        <v>1</v>
      </c>
      <c r="W562" s="29">
        <f>IF(MYRANKS_P[[#This Row],[RANK]]&lt;=TOTAL_PITCHERS_DRAFTED,MYRANKS_P[[#This Row],[POINTS OVER REPL]],0)</f>
        <v>0</v>
      </c>
      <c r="X562" s="35">
        <f>MYRANKS_P[[#This Row],[POINTS OVER REPL]]*DOLLAR_VALUE_PER_POINT+1</f>
        <v>1</v>
      </c>
      <c r="Y562" s="35"/>
      <c r="Z562" s="29">
        <f>IF(AND(MYRANKS_P[[#This Row],[RANK]]&lt;=(TOTAL_PITCHERS_DRAFTED-PITCHERS_BELOW_REPL_DRAFTED),MYRANKS_P[[#This Row],[$ACTUAL]]=""),MYRANKS_P[[#This Row],[POINTS OVER REPL]],0)</f>
        <v>0</v>
      </c>
      <c r="AA562" s="40">
        <f>IF(MYRANKS_P[[#This Row],[$ACTUAL]]="",MYRANKS_P[[#This Row],[POINTS OVER REPL]]*REMAINING_DOLLAR_VALUE_PER_POINT+1,0)</f>
        <v>1</v>
      </c>
    </row>
    <row r="563" spans="1:27" x14ac:dyDescent="0.25">
      <c r="A563" s="4" t="s">
        <v>12192</v>
      </c>
      <c r="B563" s="14" t="str">
        <f>VLOOKUP(MYRANKS_P[[#This Row],[PLAYERID]],PLAYERIDMAP2[],COLUMN(PLAYERIDMAP2[LASTNAME]),FALSE)</f>
        <v>DeVries</v>
      </c>
      <c r="C563" s="14" t="str">
        <f>VLOOKUP(MYRANKS_P[[#This Row],[PLAYERID]],PLAYERIDMAP2[],COLUMN(PLAYERIDMAP2[FIRSTNAME]),FALSE)</f>
        <v>Cole</v>
      </c>
      <c r="D563" s="14" t="str">
        <f>MYRANKS_P[[#This Row],[FNAME]]&amp;" "&amp;MYRANKS_P[[#This Row],[LNAME]]</f>
        <v>Cole DeVries</v>
      </c>
      <c r="E563" s="14" t="str">
        <f>VLOOKUP(MYRANKS_P[[#This Row],[PLAYERID]],PLAYERIDMAP2[],COLUMN(PLAYERIDMAP2[TEAM]),FALSE)</f>
        <v>MIN</v>
      </c>
      <c r="F563" s="14" t="str">
        <f>VLOOKUP(MYRANKS_P[[#This Row],[PLAYERID]],PLAYERIDMAP2[],COLUMN(PLAYERIDMAP2[POS]),FALSE)</f>
        <v>P</v>
      </c>
      <c r="G563" s="14">
        <f>IFERROR(VALUE(VLOOKUP(MYRANKS_P[[#This Row],[PLAYERID]],PLAYERIDMAP2[],COLUMN(PLAYERIDMAP2[IDFANGRAPHS]),FALSE)),VLOOKUP(MYRANKS_P[[#This Row],[PLAYERID]],PLAYERIDMAP2[],COLUMN(PLAYERIDMAP2[IDFANGRAPHS]),FALSE))</f>
        <v>8201</v>
      </c>
      <c r="H563" s="23">
        <f>IFERROR(VLOOKUP(MYRANKS_P[[#This Row],[IDFANGRAPHS]],STEAMER_P[],COLUMN(STEAMER_P[W]),FALSE),0)</f>
        <v>0</v>
      </c>
      <c r="I563" s="23">
        <f>IFERROR(VLOOKUP(MYRANKS_P[[#This Row],[IDFANGRAPHS]],STEAMER_P[],COLUMN(STEAMER_P[L]),FALSE),0)</f>
        <v>0</v>
      </c>
      <c r="J563" s="23">
        <f>IFERROR(VLOOKUP(MYRANKS_P[[#This Row],[IDFANGRAPHS]],STEAMER_P[],COLUMN(STEAMER_P[SV]),FALSE),0)</f>
        <v>0</v>
      </c>
      <c r="K563" s="23">
        <f>IFERROR(VLOOKUP(MYRANKS_P[[#This Row],[IDFANGRAPHS]],STEAMER_P[],COLUMN(STEAMER_P[IP]),FALSE),0)</f>
        <v>1</v>
      </c>
      <c r="L563" s="23">
        <f>IFERROR(VLOOKUP(MYRANKS_P[[#This Row],[IDFANGRAPHS]],STEAMER_P[],COLUMN(STEAMER_P[H]),FALSE),0)</f>
        <v>1</v>
      </c>
      <c r="M563" s="23">
        <f>IFERROR(VLOOKUP(MYRANKS_P[[#This Row],[IDFANGRAPHS]],STEAMER_P[],COLUMN(STEAMER_P[ER]),FALSE),0)</f>
        <v>1</v>
      </c>
      <c r="N563" s="23">
        <f>IFERROR(VLOOKUP(MYRANKS_P[[#This Row],[IDFANGRAPHS]],STEAMER_P[],COLUMN(STEAMER_P[HR]),FALSE),0)</f>
        <v>0</v>
      </c>
      <c r="O563" s="23">
        <f>IFERROR(VLOOKUP(MYRANKS_P[[#This Row],[IDFANGRAPHS]],STEAMER_P[],COLUMN(STEAMER_P[SO]),FALSE),0)</f>
        <v>1</v>
      </c>
      <c r="P563" s="23">
        <f>IFERROR(VLOOKUP(MYRANKS_P[[#This Row],[IDFANGRAPHS]],STEAMER_P[],COLUMN(STEAMER_P[BB]),FALSE),0)</f>
        <v>0</v>
      </c>
      <c r="Q563" s="21">
        <f>IFERROR((MYRANKS_P[[#This Row],[ER]]*9)/MYRANKS_P[[#This Row],[IP]],0)</f>
        <v>9</v>
      </c>
      <c r="R563" s="21">
        <f>IFERROR((MYRANKS_P[[#This Row],[BB]]+MYRANKS_P[[#This Row],[H]])/MYRANKS_P[[#This Row],[IP]],0)</f>
        <v>1</v>
      </c>
      <c r="S563" s="23">
        <f>MYRANKS_P[[#This Row],[W]]*P_PTS_W+MYRANKS_P[[#This Row],[L]]*P_PTS_L+MYRANKS_P[[#This Row],[IP]]*P_PTS_IP+MYRANKS_P[[#This Row],[SO]]*P_PTS_K+MYRANKS_P[[#This Row],[BB]]*P_PTS_BB+MYRANKS_P[[#This Row],[H]]*P_PTS_HA+MYRANKS_P[[#This Row],[SV]]*P_PTS_SV+MYRANKS_P[[#This Row],[HR]]*P_PTS_HRA+MYRANKS_P[[#This Row],[ER]]*P_PTS_ER</f>
        <v>0</v>
      </c>
      <c r="T563" s="23">
        <f>VLOOKUP(MYRANKS_P[[#This Row],[POS]],REPLACEMENT_LEVEL[],3,FALSE)</f>
        <v>0</v>
      </c>
      <c r="U563" s="23">
        <f>MYRANKS_P[[#This Row],[PROJ PTS]]-MYRANKS_P[[#This Row],[REPL LEVEL]]</f>
        <v>0</v>
      </c>
      <c r="V563" s="30">
        <f>RANK(MYRANKS_P[[#This Row],[POINTS OVER REPL]],MYRANKS_P[POINTS OVER REPL])</f>
        <v>1</v>
      </c>
      <c r="W563" s="29">
        <f>IF(MYRANKS_P[[#This Row],[RANK]]&lt;=TOTAL_PITCHERS_DRAFTED,MYRANKS_P[[#This Row],[POINTS OVER REPL]],0)</f>
        <v>0</v>
      </c>
      <c r="X563" s="35">
        <f>MYRANKS_P[[#This Row],[POINTS OVER REPL]]*DOLLAR_VALUE_PER_POINT+1</f>
        <v>1</v>
      </c>
      <c r="Y563" s="35"/>
      <c r="Z563" s="29">
        <f>IF(AND(MYRANKS_P[[#This Row],[RANK]]&lt;=(TOTAL_PITCHERS_DRAFTED-PITCHERS_BELOW_REPL_DRAFTED),MYRANKS_P[[#This Row],[$ACTUAL]]=""),MYRANKS_P[[#This Row],[POINTS OVER REPL]],0)</f>
        <v>0</v>
      </c>
      <c r="AA563" s="40">
        <f>IF(MYRANKS_P[[#This Row],[$ACTUAL]]="",MYRANKS_P[[#This Row],[POINTS OVER REPL]]*REMAINING_DOLLAR_VALUE_PER_POINT+1,0)</f>
        <v>1</v>
      </c>
    </row>
    <row r="564" spans="1:27" x14ac:dyDescent="0.25">
      <c r="A564" s="2" t="s">
        <v>12225</v>
      </c>
      <c r="B564" s="14" t="str">
        <f>VLOOKUP(MYRANKS_P[[#This Row],[PLAYERID]],PLAYERIDMAP2[],COLUMN(PLAYERIDMAP2[LASTNAME]),FALSE)</f>
        <v>Dillard</v>
      </c>
      <c r="C564" s="14" t="str">
        <f>VLOOKUP(MYRANKS_P[[#This Row],[PLAYERID]],PLAYERIDMAP2[],COLUMN(PLAYERIDMAP2[FIRSTNAME]),FALSE)</f>
        <v>Tim</v>
      </c>
      <c r="D564" s="14" t="str">
        <f>MYRANKS_P[[#This Row],[FNAME]]&amp;" "&amp;MYRANKS_P[[#This Row],[LNAME]]</f>
        <v>Tim Dillard</v>
      </c>
      <c r="E564" s="14" t="str">
        <f>VLOOKUP(MYRANKS_P[[#This Row],[PLAYERID]],PLAYERIDMAP2[],COLUMN(PLAYERIDMAP2[TEAM]),FALSE)</f>
        <v>MIL</v>
      </c>
      <c r="F564" s="14" t="str">
        <f>VLOOKUP(MYRANKS_P[[#This Row],[PLAYERID]],PLAYERIDMAP2[],COLUMN(PLAYERIDMAP2[POS]),FALSE)</f>
        <v>P</v>
      </c>
      <c r="G564" s="14">
        <f>IFERROR(VALUE(VLOOKUP(MYRANKS_P[[#This Row],[PLAYERID]],PLAYERIDMAP2[],COLUMN(PLAYERIDMAP2[IDFANGRAPHS]),FALSE)),VLOOKUP(MYRANKS_P[[#This Row],[PLAYERID]],PLAYERIDMAP2[],COLUMN(PLAYERIDMAP2[IDFANGRAPHS]),FALSE))</f>
        <v>5518</v>
      </c>
      <c r="H564" s="23">
        <f>IFERROR(VLOOKUP(MYRANKS_P[[#This Row],[IDFANGRAPHS]],STEAMER_P[],COLUMN(STEAMER_P[W]),FALSE),0)</f>
        <v>0</v>
      </c>
      <c r="I564" s="23">
        <f>IFERROR(VLOOKUP(MYRANKS_P[[#This Row],[IDFANGRAPHS]],STEAMER_P[],COLUMN(STEAMER_P[L]),FALSE),0)</f>
        <v>0</v>
      </c>
      <c r="J564" s="23">
        <f>IFERROR(VLOOKUP(MYRANKS_P[[#This Row],[IDFANGRAPHS]],STEAMER_P[],COLUMN(STEAMER_P[SV]),FALSE),0)</f>
        <v>0</v>
      </c>
      <c r="K564" s="23">
        <f>IFERROR(VLOOKUP(MYRANKS_P[[#This Row],[IDFANGRAPHS]],STEAMER_P[],COLUMN(STEAMER_P[IP]),FALSE),0)</f>
        <v>1</v>
      </c>
      <c r="L564" s="23">
        <f>IFERROR(VLOOKUP(MYRANKS_P[[#This Row],[IDFANGRAPHS]],STEAMER_P[],COLUMN(STEAMER_P[H]),FALSE),0)</f>
        <v>1</v>
      </c>
      <c r="M564" s="23">
        <f>IFERROR(VLOOKUP(MYRANKS_P[[#This Row],[IDFANGRAPHS]],STEAMER_P[],COLUMN(STEAMER_P[ER]),FALSE),0)</f>
        <v>0</v>
      </c>
      <c r="N564" s="23">
        <f>IFERROR(VLOOKUP(MYRANKS_P[[#This Row],[IDFANGRAPHS]],STEAMER_P[],COLUMN(STEAMER_P[HR]),FALSE),0)</f>
        <v>0</v>
      </c>
      <c r="O564" s="23">
        <f>IFERROR(VLOOKUP(MYRANKS_P[[#This Row],[IDFANGRAPHS]],STEAMER_P[],COLUMN(STEAMER_P[SO]),FALSE),0)</f>
        <v>1</v>
      </c>
      <c r="P564" s="23">
        <f>IFERROR(VLOOKUP(MYRANKS_P[[#This Row],[IDFANGRAPHS]],STEAMER_P[],COLUMN(STEAMER_P[BB]),FALSE),0)</f>
        <v>0</v>
      </c>
      <c r="Q564" s="21">
        <f>IFERROR((MYRANKS_P[[#This Row],[ER]]*9)/MYRANKS_P[[#This Row],[IP]],0)</f>
        <v>0</v>
      </c>
      <c r="R564" s="21">
        <f>IFERROR((MYRANKS_P[[#This Row],[BB]]+MYRANKS_P[[#This Row],[H]])/MYRANKS_P[[#This Row],[IP]],0)</f>
        <v>1</v>
      </c>
      <c r="S564" s="23">
        <f>MYRANKS_P[[#This Row],[W]]*P_PTS_W+MYRANKS_P[[#This Row],[L]]*P_PTS_L+MYRANKS_P[[#This Row],[IP]]*P_PTS_IP+MYRANKS_P[[#This Row],[SO]]*P_PTS_K+MYRANKS_P[[#This Row],[BB]]*P_PTS_BB+MYRANKS_P[[#This Row],[H]]*P_PTS_HA+MYRANKS_P[[#This Row],[SV]]*P_PTS_SV+MYRANKS_P[[#This Row],[HR]]*P_PTS_HRA+MYRANKS_P[[#This Row],[ER]]*P_PTS_ER</f>
        <v>0</v>
      </c>
      <c r="T564" s="23">
        <f>VLOOKUP(MYRANKS_P[[#This Row],[POS]],REPLACEMENT_LEVEL[],3,FALSE)</f>
        <v>0</v>
      </c>
      <c r="U564" s="23">
        <f>MYRANKS_P[[#This Row],[PROJ PTS]]-MYRANKS_P[[#This Row],[REPL LEVEL]]</f>
        <v>0</v>
      </c>
      <c r="V564" s="30">
        <f>RANK(MYRANKS_P[[#This Row],[POINTS OVER REPL]],MYRANKS_P[POINTS OVER REPL])</f>
        <v>1</v>
      </c>
      <c r="W564" s="29">
        <f>IF(MYRANKS_P[[#This Row],[RANK]]&lt;=TOTAL_PITCHERS_DRAFTED,MYRANKS_P[[#This Row],[POINTS OVER REPL]],0)</f>
        <v>0</v>
      </c>
      <c r="X564" s="35">
        <f>MYRANKS_P[[#This Row],[POINTS OVER REPL]]*DOLLAR_VALUE_PER_POINT+1</f>
        <v>1</v>
      </c>
      <c r="Y564" s="35"/>
      <c r="Z564" s="29">
        <f>IF(AND(MYRANKS_P[[#This Row],[RANK]]&lt;=(TOTAL_PITCHERS_DRAFTED-PITCHERS_BELOW_REPL_DRAFTED),MYRANKS_P[[#This Row],[$ACTUAL]]=""),MYRANKS_P[[#This Row],[POINTS OVER REPL]],0)</f>
        <v>0</v>
      </c>
      <c r="AA564" s="40">
        <f>IF(MYRANKS_P[[#This Row],[$ACTUAL]]="",MYRANKS_P[[#This Row],[POINTS OVER REPL]]*REMAINING_DOLLAR_VALUE_PER_POINT+1,0)</f>
        <v>1</v>
      </c>
    </row>
    <row r="565" spans="1:27" x14ac:dyDescent="0.25">
      <c r="A565" s="2" t="s">
        <v>12269</v>
      </c>
      <c r="B565" s="14" t="str">
        <f>VLOOKUP(MYRANKS_P[[#This Row],[PLAYERID]],PLAYERIDMAP2[],COLUMN(PLAYERIDMAP2[LASTNAME]),FALSE)</f>
        <v>Downs</v>
      </c>
      <c r="C565" s="14" t="str">
        <f>VLOOKUP(MYRANKS_P[[#This Row],[PLAYERID]],PLAYERIDMAP2[],COLUMN(PLAYERIDMAP2[FIRSTNAME]),FALSE)</f>
        <v>Scott</v>
      </c>
      <c r="D565" s="14" t="str">
        <f>MYRANKS_P[[#This Row],[FNAME]]&amp;" "&amp;MYRANKS_P[[#This Row],[LNAME]]</f>
        <v>Scott Downs</v>
      </c>
      <c r="E565" s="14" t="str">
        <f>VLOOKUP(MYRANKS_P[[#This Row],[PLAYERID]],PLAYERIDMAP2[],COLUMN(PLAYERIDMAP2[TEAM]),FALSE)</f>
        <v>N/A</v>
      </c>
      <c r="F565" s="14" t="str">
        <f>VLOOKUP(MYRANKS_P[[#This Row],[PLAYERID]],PLAYERIDMAP2[],COLUMN(PLAYERIDMAP2[POS]),FALSE)</f>
        <v>P</v>
      </c>
      <c r="G565" s="14">
        <f>IFERROR(VALUE(VLOOKUP(MYRANKS_P[[#This Row],[PLAYERID]],PLAYERIDMAP2[],COLUMN(PLAYERIDMAP2[IDFANGRAPHS]),FALSE)),VLOOKUP(MYRANKS_P[[#This Row],[PLAYERID]],PLAYERIDMAP2[],COLUMN(PLAYERIDMAP2[IDFANGRAPHS]),FALSE))</f>
        <v>773</v>
      </c>
      <c r="H565" s="23">
        <f>IFERROR(VLOOKUP(MYRANKS_P[[#This Row],[IDFANGRAPHS]],STEAMER_P[],COLUMN(STEAMER_P[W]),FALSE),0)</f>
        <v>0</v>
      </c>
      <c r="I565" s="23">
        <f>IFERROR(VLOOKUP(MYRANKS_P[[#This Row],[IDFANGRAPHS]],STEAMER_P[],COLUMN(STEAMER_P[L]),FALSE),0)</f>
        <v>0</v>
      </c>
      <c r="J565" s="23">
        <f>IFERROR(VLOOKUP(MYRANKS_P[[#This Row],[IDFANGRAPHS]],STEAMER_P[],COLUMN(STEAMER_P[SV]),FALSE),0)</f>
        <v>0</v>
      </c>
      <c r="K565" s="23">
        <f>IFERROR(VLOOKUP(MYRANKS_P[[#This Row],[IDFANGRAPHS]],STEAMER_P[],COLUMN(STEAMER_P[IP]),FALSE),0)</f>
        <v>1</v>
      </c>
      <c r="L565" s="23">
        <f>IFERROR(VLOOKUP(MYRANKS_P[[#This Row],[IDFANGRAPHS]],STEAMER_P[],COLUMN(STEAMER_P[H]),FALSE),0)</f>
        <v>1</v>
      </c>
      <c r="M565" s="23">
        <f>IFERROR(VLOOKUP(MYRANKS_P[[#This Row],[IDFANGRAPHS]],STEAMER_P[],COLUMN(STEAMER_P[ER]),FALSE),0)</f>
        <v>0</v>
      </c>
      <c r="N565" s="23">
        <f>IFERROR(VLOOKUP(MYRANKS_P[[#This Row],[IDFANGRAPHS]],STEAMER_P[],COLUMN(STEAMER_P[HR]),FALSE),0)</f>
        <v>0</v>
      </c>
      <c r="O565" s="23">
        <f>IFERROR(VLOOKUP(MYRANKS_P[[#This Row],[IDFANGRAPHS]],STEAMER_P[],COLUMN(STEAMER_P[SO]),FALSE),0)</f>
        <v>1</v>
      </c>
      <c r="P565" s="23">
        <f>IFERROR(VLOOKUP(MYRANKS_P[[#This Row],[IDFANGRAPHS]],STEAMER_P[],COLUMN(STEAMER_P[BB]),FALSE),0)</f>
        <v>0</v>
      </c>
      <c r="Q565" s="21">
        <f>IFERROR((MYRANKS_P[[#This Row],[ER]]*9)/MYRANKS_P[[#This Row],[IP]],0)</f>
        <v>0</v>
      </c>
      <c r="R565" s="21">
        <f>IFERROR((MYRANKS_P[[#This Row],[BB]]+MYRANKS_P[[#This Row],[H]])/MYRANKS_P[[#This Row],[IP]],0)</f>
        <v>1</v>
      </c>
      <c r="S565" s="23">
        <f>MYRANKS_P[[#This Row],[W]]*P_PTS_W+MYRANKS_P[[#This Row],[L]]*P_PTS_L+MYRANKS_P[[#This Row],[IP]]*P_PTS_IP+MYRANKS_P[[#This Row],[SO]]*P_PTS_K+MYRANKS_P[[#This Row],[BB]]*P_PTS_BB+MYRANKS_P[[#This Row],[H]]*P_PTS_HA+MYRANKS_P[[#This Row],[SV]]*P_PTS_SV+MYRANKS_P[[#This Row],[HR]]*P_PTS_HRA+MYRANKS_P[[#This Row],[ER]]*P_PTS_ER</f>
        <v>0</v>
      </c>
      <c r="T565" s="23">
        <f>VLOOKUP(MYRANKS_P[[#This Row],[POS]],REPLACEMENT_LEVEL[],3,FALSE)</f>
        <v>0</v>
      </c>
      <c r="U565" s="23">
        <f>MYRANKS_P[[#This Row],[PROJ PTS]]-MYRANKS_P[[#This Row],[REPL LEVEL]]</f>
        <v>0</v>
      </c>
      <c r="V565" s="30">
        <f>RANK(MYRANKS_P[[#This Row],[POINTS OVER REPL]],MYRANKS_P[POINTS OVER REPL])</f>
        <v>1</v>
      </c>
      <c r="W565" s="29">
        <f>IF(MYRANKS_P[[#This Row],[RANK]]&lt;=TOTAL_PITCHERS_DRAFTED,MYRANKS_P[[#This Row],[POINTS OVER REPL]],0)</f>
        <v>0</v>
      </c>
      <c r="X565" s="35">
        <f>MYRANKS_P[[#This Row],[POINTS OVER REPL]]*DOLLAR_VALUE_PER_POINT+1</f>
        <v>1</v>
      </c>
      <c r="Y565" s="35"/>
      <c r="Z565" s="29">
        <f>IF(AND(MYRANKS_P[[#This Row],[RANK]]&lt;=(TOTAL_PITCHERS_DRAFTED-PITCHERS_BELOW_REPL_DRAFTED),MYRANKS_P[[#This Row],[$ACTUAL]]=""),MYRANKS_P[[#This Row],[POINTS OVER REPL]],0)</f>
        <v>0</v>
      </c>
      <c r="AA565" s="40">
        <f>IF(MYRANKS_P[[#This Row],[$ACTUAL]]="",MYRANKS_P[[#This Row],[POINTS OVER REPL]]*REMAINING_DOLLAR_VALUE_PER_POINT+1,0)</f>
        <v>1</v>
      </c>
    </row>
    <row r="566" spans="1:27" x14ac:dyDescent="0.25">
      <c r="A566" s="2" t="s">
        <v>12338</v>
      </c>
      <c r="B566" s="14" t="str">
        <f>VLOOKUP(MYRANKS_P[[#This Row],[PLAYERID]],PLAYERIDMAP2[],COLUMN(PLAYERIDMAP2[LASTNAME]),FALSE)</f>
        <v>Elbert</v>
      </c>
      <c r="C566" s="14" t="str">
        <f>VLOOKUP(MYRANKS_P[[#This Row],[PLAYERID]],PLAYERIDMAP2[],COLUMN(PLAYERIDMAP2[FIRSTNAME]),FALSE)</f>
        <v>Scott</v>
      </c>
      <c r="D566" s="14" t="str">
        <f>MYRANKS_P[[#This Row],[FNAME]]&amp;" "&amp;MYRANKS_P[[#This Row],[LNAME]]</f>
        <v>Scott Elbert</v>
      </c>
      <c r="E566" s="14" t="str">
        <f>VLOOKUP(MYRANKS_P[[#This Row],[PLAYERID]],PLAYERIDMAP2[],COLUMN(PLAYERIDMAP2[TEAM]),FALSE)</f>
        <v>LAD</v>
      </c>
      <c r="F566" s="14" t="str">
        <f>VLOOKUP(MYRANKS_P[[#This Row],[PLAYERID]],PLAYERIDMAP2[],COLUMN(PLAYERIDMAP2[POS]),FALSE)</f>
        <v>P</v>
      </c>
      <c r="G566" s="14">
        <f>IFERROR(VALUE(VLOOKUP(MYRANKS_P[[#This Row],[PLAYERID]],PLAYERIDMAP2[],COLUMN(PLAYERIDMAP2[IDFANGRAPHS]),FALSE)),VLOOKUP(MYRANKS_P[[#This Row],[PLAYERID]],PLAYERIDMAP2[],COLUMN(PLAYERIDMAP2[IDFANGRAPHS]),FALSE))</f>
        <v>7489</v>
      </c>
      <c r="H566" s="23">
        <f>IFERROR(VLOOKUP(MYRANKS_P[[#This Row],[IDFANGRAPHS]],STEAMER_P[],COLUMN(STEAMER_P[W]),FALSE),0)</f>
        <v>0</v>
      </c>
      <c r="I566" s="23">
        <f>IFERROR(VLOOKUP(MYRANKS_P[[#This Row],[IDFANGRAPHS]],STEAMER_P[],COLUMN(STEAMER_P[L]),FALSE),0)</f>
        <v>0</v>
      </c>
      <c r="J566" s="23">
        <f>IFERROR(VLOOKUP(MYRANKS_P[[#This Row],[IDFANGRAPHS]],STEAMER_P[],COLUMN(STEAMER_P[SV]),FALSE),0)</f>
        <v>0</v>
      </c>
      <c r="K566" s="23">
        <f>IFERROR(VLOOKUP(MYRANKS_P[[#This Row],[IDFANGRAPHS]],STEAMER_P[],COLUMN(STEAMER_P[IP]),FALSE),0)</f>
        <v>1</v>
      </c>
      <c r="L566" s="23">
        <f>IFERROR(VLOOKUP(MYRANKS_P[[#This Row],[IDFANGRAPHS]],STEAMER_P[],COLUMN(STEAMER_P[H]),FALSE),0)</f>
        <v>1</v>
      </c>
      <c r="M566" s="23">
        <f>IFERROR(VLOOKUP(MYRANKS_P[[#This Row],[IDFANGRAPHS]],STEAMER_P[],COLUMN(STEAMER_P[ER]),FALSE),0)</f>
        <v>0</v>
      </c>
      <c r="N566" s="23">
        <f>IFERROR(VLOOKUP(MYRANKS_P[[#This Row],[IDFANGRAPHS]],STEAMER_P[],COLUMN(STEAMER_P[HR]),FALSE),0)</f>
        <v>0</v>
      </c>
      <c r="O566" s="23">
        <f>IFERROR(VLOOKUP(MYRANKS_P[[#This Row],[IDFANGRAPHS]],STEAMER_P[],COLUMN(STEAMER_P[SO]),FALSE),0)</f>
        <v>1</v>
      </c>
      <c r="P566" s="23">
        <f>IFERROR(VLOOKUP(MYRANKS_P[[#This Row],[IDFANGRAPHS]],STEAMER_P[],COLUMN(STEAMER_P[BB]),FALSE),0)</f>
        <v>0</v>
      </c>
      <c r="Q566" s="21">
        <f>IFERROR((MYRANKS_P[[#This Row],[ER]]*9)/MYRANKS_P[[#This Row],[IP]],0)</f>
        <v>0</v>
      </c>
      <c r="R566" s="21">
        <f>IFERROR((MYRANKS_P[[#This Row],[BB]]+MYRANKS_P[[#This Row],[H]])/MYRANKS_P[[#This Row],[IP]],0)</f>
        <v>1</v>
      </c>
      <c r="S566" s="23">
        <f>MYRANKS_P[[#This Row],[W]]*P_PTS_W+MYRANKS_P[[#This Row],[L]]*P_PTS_L+MYRANKS_P[[#This Row],[IP]]*P_PTS_IP+MYRANKS_P[[#This Row],[SO]]*P_PTS_K+MYRANKS_P[[#This Row],[BB]]*P_PTS_BB+MYRANKS_P[[#This Row],[H]]*P_PTS_HA+MYRANKS_P[[#This Row],[SV]]*P_PTS_SV+MYRANKS_P[[#This Row],[HR]]*P_PTS_HRA+MYRANKS_P[[#This Row],[ER]]*P_PTS_ER</f>
        <v>0</v>
      </c>
      <c r="T566" s="23">
        <f>VLOOKUP(MYRANKS_P[[#This Row],[POS]],REPLACEMENT_LEVEL[],3,FALSE)</f>
        <v>0</v>
      </c>
      <c r="U566" s="23">
        <f>MYRANKS_P[[#This Row],[PROJ PTS]]-MYRANKS_P[[#This Row],[REPL LEVEL]]</f>
        <v>0</v>
      </c>
      <c r="V566" s="30">
        <f>RANK(MYRANKS_P[[#This Row],[POINTS OVER REPL]],MYRANKS_P[POINTS OVER REPL])</f>
        <v>1</v>
      </c>
      <c r="W566" s="29">
        <f>IF(MYRANKS_P[[#This Row],[RANK]]&lt;=TOTAL_PITCHERS_DRAFTED,MYRANKS_P[[#This Row],[POINTS OVER REPL]],0)</f>
        <v>0</v>
      </c>
      <c r="X566" s="35">
        <f>MYRANKS_P[[#This Row],[POINTS OVER REPL]]*DOLLAR_VALUE_PER_POINT+1</f>
        <v>1</v>
      </c>
      <c r="Y566" s="35"/>
      <c r="Z566" s="29">
        <f>IF(AND(MYRANKS_P[[#This Row],[RANK]]&lt;=(TOTAL_PITCHERS_DRAFTED-PITCHERS_BELOW_REPL_DRAFTED),MYRANKS_P[[#This Row],[$ACTUAL]]=""),MYRANKS_P[[#This Row],[POINTS OVER REPL]],0)</f>
        <v>0</v>
      </c>
      <c r="AA566" s="40">
        <f>IF(MYRANKS_P[[#This Row],[$ACTUAL]]="",MYRANKS_P[[#This Row],[POINTS OVER REPL]]*REMAINING_DOLLAR_VALUE_PER_POINT+1,0)</f>
        <v>1</v>
      </c>
    </row>
    <row r="567" spans="1:27" x14ac:dyDescent="0.25">
      <c r="A567" s="2" t="s">
        <v>12356</v>
      </c>
      <c r="B567" s="14" t="str">
        <f>VLOOKUP(MYRANKS_P[[#This Row],[PLAYERID]],PLAYERIDMAP2[],COLUMN(PLAYERIDMAP2[LASTNAME]),FALSE)</f>
        <v>Ely</v>
      </c>
      <c r="C567" s="14" t="str">
        <f>VLOOKUP(MYRANKS_P[[#This Row],[PLAYERID]],PLAYERIDMAP2[],COLUMN(PLAYERIDMAP2[FIRSTNAME]),FALSE)</f>
        <v>John</v>
      </c>
      <c r="D567" s="14" t="str">
        <f>MYRANKS_P[[#This Row],[FNAME]]&amp;" "&amp;MYRANKS_P[[#This Row],[LNAME]]</f>
        <v>John Ely</v>
      </c>
      <c r="E567" s="14" t="str">
        <f>VLOOKUP(MYRANKS_P[[#This Row],[PLAYERID]],PLAYERIDMAP2[],COLUMN(PLAYERIDMAP2[TEAM]),FALSE)</f>
        <v>MIL</v>
      </c>
      <c r="F567" s="14" t="str">
        <f>VLOOKUP(MYRANKS_P[[#This Row],[PLAYERID]],PLAYERIDMAP2[],COLUMN(PLAYERIDMAP2[POS]),FALSE)</f>
        <v>P</v>
      </c>
      <c r="G567" s="14">
        <f>IFERROR(VALUE(VLOOKUP(MYRANKS_P[[#This Row],[PLAYERID]],PLAYERIDMAP2[],COLUMN(PLAYERIDMAP2[IDFANGRAPHS]),FALSE)),VLOOKUP(MYRANKS_P[[#This Row],[PLAYERID]],PLAYERIDMAP2[],COLUMN(PLAYERIDMAP2[IDFANGRAPHS]),FALSE))</f>
        <v>6132</v>
      </c>
      <c r="H567" s="23">
        <f>IFERROR(VLOOKUP(MYRANKS_P[[#This Row],[IDFANGRAPHS]],STEAMER_P[],COLUMN(STEAMER_P[W]),FALSE),0)</f>
        <v>0</v>
      </c>
      <c r="I567" s="23">
        <f>IFERROR(VLOOKUP(MYRANKS_P[[#This Row],[IDFANGRAPHS]],STEAMER_P[],COLUMN(STEAMER_P[L]),FALSE),0)</f>
        <v>0</v>
      </c>
      <c r="J567" s="23">
        <f>IFERROR(VLOOKUP(MYRANKS_P[[#This Row],[IDFANGRAPHS]],STEAMER_P[],COLUMN(STEAMER_P[SV]),FALSE),0)</f>
        <v>0</v>
      </c>
      <c r="K567" s="23">
        <f>IFERROR(VLOOKUP(MYRANKS_P[[#This Row],[IDFANGRAPHS]],STEAMER_P[],COLUMN(STEAMER_P[IP]),FALSE),0)</f>
        <v>1</v>
      </c>
      <c r="L567" s="23">
        <f>IFERROR(VLOOKUP(MYRANKS_P[[#This Row],[IDFANGRAPHS]],STEAMER_P[],COLUMN(STEAMER_P[H]),FALSE),0)</f>
        <v>1</v>
      </c>
      <c r="M567" s="23">
        <f>IFERROR(VLOOKUP(MYRANKS_P[[#This Row],[IDFANGRAPHS]],STEAMER_P[],COLUMN(STEAMER_P[ER]),FALSE),0)</f>
        <v>0</v>
      </c>
      <c r="N567" s="23">
        <f>IFERROR(VLOOKUP(MYRANKS_P[[#This Row],[IDFANGRAPHS]],STEAMER_P[],COLUMN(STEAMER_P[HR]),FALSE),0)</f>
        <v>0</v>
      </c>
      <c r="O567" s="23">
        <f>IFERROR(VLOOKUP(MYRANKS_P[[#This Row],[IDFANGRAPHS]],STEAMER_P[],COLUMN(STEAMER_P[SO]),FALSE),0)</f>
        <v>1</v>
      </c>
      <c r="P567" s="23">
        <f>IFERROR(VLOOKUP(MYRANKS_P[[#This Row],[IDFANGRAPHS]],STEAMER_P[],COLUMN(STEAMER_P[BB]),FALSE),0)</f>
        <v>0</v>
      </c>
      <c r="Q567" s="21">
        <f>IFERROR((MYRANKS_P[[#This Row],[ER]]*9)/MYRANKS_P[[#This Row],[IP]],0)</f>
        <v>0</v>
      </c>
      <c r="R567" s="21">
        <f>IFERROR((MYRANKS_P[[#This Row],[BB]]+MYRANKS_P[[#This Row],[H]])/MYRANKS_P[[#This Row],[IP]],0)</f>
        <v>1</v>
      </c>
      <c r="S567" s="23">
        <f>MYRANKS_P[[#This Row],[W]]*P_PTS_W+MYRANKS_P[[#This Row],[L]]*P_PTS_L+MYRANKS_P[[#This Row],[IP]]*P_PTS_IP+MYRANKS_P[[#This Row],[SO]]*P_PTS_K+MYRANKS_P[[#This Row],[BB]]*P_PTS_BB+MYRANKS_P[[#This Row],[H]]*P_PTS_HA+MYRANKS_P[[#This Row],[SV]]*P_PTS_SV+MYRANKS_P[[#This Row],[HR]]*P_PTS_HRA+MYRANKS_P[[#This Row],[ER]]*P_PTS_ER</f>
        <v>0</v>
      </c>
      <c r="T567" s="23">
        <f>VLOOKUP(MYRANKS_P[[#This Row],[POS]],REPLACEMENT_LEVEL[],3,FALSE)</f>
        <v>0</v>
      </c>
      <c r="U567" s="23">
        <f>MYRANKS_P[[#This Row],[PROJ PTS]]-MYRANKS_P[[#This Row],[REPL LEVEL]]</f>
        <v>0</v>
      </c>
      <c r="V567" s="30">
        <f>RANK(MYRANKS_P[[#This Row],[POINTS OVER REPL]],MYRANKS_P[POINTS OVER REPL])</f>
        <v>1</v>
      </c>
      <c r="W567" s="29">
        <f>IF(MYRANKS_P[[#This Row],[RANK]]&lt;=TOTAL_PITCHERS_DRAFTED,MYRANKS_P[[#This Row],[POINTS OVER REPL]],0)</f>
        <v>0</v>
      </c>
      <c r="X567" s="35">
        <f>MYRANKS_P[[#This Row],[POINTS OVER REPL]]*DOLLAR_VALUE_PER_POINT+1</f>
        <v>1</v>
      </c>
      <c r="Y567" s="35"/>
      <c r="Z567" s="29">
        <f>IF(AND(MYRANKS_P[[#This Row],[RANK]]&lt;=(TOTAL_PITCHERS_DRAFTED-PITCHERS_BELOW_REPL_DRAFTED),MYRANKS_P[[#This Row],[$ACTUAL]]=""),MYRANKS_P[[#This Row],[POINTS OVER REPL]],0)</f>
        <v>0</v>
      </c>
      <c r="AA567" s="40">
        <f>IF(MYRANKS_P[[#This Row],[$ACTUAL]]="",MYRANKS_P[[#This Row],[POINTS OVER REPL]]*REMAINING_DOLLAR_VALUE_PER_POINT+1,0)</f>
        <v>1</v>
      </c>
    </row>
    <row r="568" spans="1:27" x14ac:dyDescent="0.25">
      <c r="A568" s="2" t="s">
        <v>12364</v>
      </c>
      <c r="B568" s="14" t="str">
        <f>VLOOKUP(MYRANKS_P[[#This Row],[PLAYERID]],PLAYERIDMAP2[],COLUMN(PLAYERIDMAP2[LASTNAME]),FALSE)</f>
        <v>Enright</v>
      </c>
      <c r="C568" s="14" t="str">
        <f>VLOOKUP(MYRANKS_P[[#This Row],[PLAYERID]],PLAYERIDMAP2[],COLUMN(PLAYERIDMAP2[FIRSTNAME]),FALSE)</f>
        <v>Barry</v>
      </c>
      <c r="D568" s="14" t="str">
        <f>MYRANKS_P[[#This Row],[FNAME]]&amp;" "&amp;MYRANKS_P[[#This Row],[LNAME]]</f>
        <v>Barry Enright</v>
      </c>
      <c r="E568" s="14" t="str">
        <f>VLOOKUP(MYRANKS_P[[#This Row],[PLAYERID]],PLAYERIDMAP2[],COLUMN(PLAYERIDMAP2[TEAM]),FALSE)</f>
        <v>LAA</v>
      </c>
      <c r="F568" s="14" t="str">
        <f>VLOOKUP(MYRANKS_P[[#This Row],[PLAYERID]],PLAYERIDMAP2[],COLUMN(PLAYERIDMAP2[POS]),FALSE)</f>
        <v>P</v>
      </c>
      <c r="G568" s="14">
        <f>IFERROR(VALUE(VLOOKUP(MYRANKS_P[[#This Row],[PLAYERID]],PLAYERIDMAP2[],COLUMN(PLAYERIDMAP2[IDFANGRAPHS]),FALSE)),VLOOKUP(MYRANKS_P[[#This Row],[PLAYERID]],PLAYERIDMAP2[],COLUMN(PLAYERIDMAP2[IDFANGRAPHS]),FALSE))</f>
        <v>2412</v>
      </c>
      <c r="H568" s="23">
        <f>IFERROR(VLOOKUP(MYRANKS_P[[#This Row],[IDFANGRAPHS]],STEAMER_P[],COLUMN(STEAMER_P[W]),FALSE),0)</f>
        <v>0</v>
      </c>
      <c r="I568" s="23">
        <f>IFERROR(VLOOKUP(MYRANKS_P[[#This Row],[IDFANGRAPHS]],STEAMER_P[],COLUMN(STEAMER_P[L]),FALSE),0)</f>
        <v>0</v>
      </c>
      <c r="J568" s="23">
        <f>IFERROR(VLOOKUP(MYRANKS_P[[#This Row],[IDFANGRAPHS]],STEAMER_P[],COLUMN(STEAMER_P[SV]),FALSE),0)</f>
        <v>0</v>
      </c>
      <c r="K568" s="23">
        <f>IFERROR(VLOOKUP(MYRANKS_P[[#This Row],[IDFANGRAPHS]],STEAMER_P[],COLUMN(STEAMER_P[IP]),FALSE),0)</f>
        <v>1</v>
      </c>
      <c r="L568" s="23">
        <f>IFERROR(VLOOKUP(MYRANKS_P[[#This Row],[IDFANGRAPHS]],STEAMER_P[],COLUMN(STEAMER_P[H]),FALSE),0)</f>
        <v>1</v>
      </c>
      <c r="M568" s="23">
        <f>IFERROR(VLOOKUP(MYRANKS_P[[#This Row],[IDFANGRAPHS]],STEAMER_P[],COLUMN(STEAMER_P[ER]),FALSE),0)</f>
        <v>0</v>
      </c>
      <c r="N568" s="23">
        <f>IFERROR(VLOOKUP(MYRANKS_P[[#This Row],[IDFANGRAPHS]],STEAMER_P[],COLUMN(STEAMER_P[HR]),FALSE),0)</f>
        <v>0</v>
      </c>
      <c r="O568" s="23">
        <f>IFERROR(VLOOKUP(MYRANKS_P[[#This Row],[IDFANGRAPHS]],STEAMER_P[],COLUMN(STEAMER_P[SO]),FALSE),0)</f>
        <v>1</v>
      </c>
      <c r="P568" s="23">
        <f>IFERROR(VLOOKUP(MYRANKS_P[[#This Row],[IDFANGRAPHS]],STEAMER_P[],COLUMN(STEAMER_P[BB]),FALSE),0)</f>
        <v>0</v>
      </c>
      <c r="Q568" s="21">
        <f>IFERROR((MYRANKS_P[[#This Row],[ER]]*9)/MYRANKS_P[[#This Row],[IP]],0)</f>
        <v>0</v>
      </c>
      <c r="R568" s="21">
        <f>IFERROR((MYRANKS_P[[#This Row],[BB]]+MYRANKS_P[[#This Row],[H]])/MYRANKS_P[[#This Row],[IP]],0)</f>
        <v>1</v>
      </c>
      <c r="S568" s="23">
        <f>MYRANKS_P[[#This Row],[W]]*P_PTS_W+MYRANKS_P[[#This Row],[L]]*P_PTS_L+MYRANKS_P[[#This Row],[IP]]*P_PTS_IP+MYRANKS_P[[#This Row],[SO]]*P_PTS_K+MYRANKS_P[[#This Row],[BB]]*P_PTS_BB+MYRANKS_P[[#This Row],[H]]*P_PTS_HA+MYRANKS_P[[#This Row],[SV]]*P_PTS_SV+MYRANKS_P[[#This Row],[HR]]*P_PTS_HRA+MYRANKS_P[[#This Row],[ER]]*P_PTS_ER</f>
        <v>0</v>
      </c>
      <c r="T568" s="23">
        <f>VLOOKUP(MYRANKS_P[[#This Row],[POS]],REPLACEMENT_LEVEL[],3,FALSE)</f>
        <v>0</v>
      </c>
      <c r="U568" s="23">
        <f>MYRANKS_P[[#This Row],[PROJ PTS]]-MYRANKS_P[[#This Row],[REPL LEVEL]]</f>
        <v>0</v>
      </c>
      <c r="V568" s="30">
        <f>RANK(MYRANKS_P[[#This Row],[POINTS OVER REPL]],MYRANKS_P[POINTS OVER REPL])</f>
        <v>1</v>
      </c>
      <c r="W568" s="29">
        <f>IF(MYRANKS_P[[#This Row],[RANK]]&lt;=TOTAL_PITCHERS_DRAFTED,MYRANKS_P[[#This Row],[POINTS OVER REPL]],0)</f>
        <v>0</v>
      </c>
      <c r="X568" s="35">
        <f>MYRANKS_P[[#This Row],[POINTS OVER REPL]]*DOLLAR_VALUE_PER_POINT+1</f>
        <v>1</v>
      </c>
      <c r="Y568" s="35"/>
      <c r="Z568" s="29">
        <f>IF(AND(MYRANKS_P[[#This Row],[RANK]]&lt;=(TOTAL_PITCHERS_DRAFTED-PITCHERS_BELOW_REPL_DRAFTED),MYRANKS_P[[#This Row],[$ACTUAL]]=""),MYRANKS_P[[#This Row],[POINTS OVER REPL]],0)</f>
        <v>0</v>
      </c>
      <c r="AA568" s="40">
        <f>IF(MYRANKS_P[[#This Row],[$ACTUAL]]="",MYRANKS_P[[#This Row],[POINTS OVER REPL]]*REMAINING_DOLLAR_VALUE_PER_POINT+1,0)</f>
        <v>1</v>
      </c>
    </row>
    <row r="569" spans="1:27" x14ac:dyDescent="0.25">
      <c r="A569" s="2" t="s">
        <v>12372</v>
      </c>
      <c r="B569" s="14" t="str">
        <f>VLOOKUP(MYRANKS_P[[#This Row],[PLAYERID]],PLAYERIDMAP2[],COLUMN(PLAYERIDMAP2[LASTNAME]),FALSE)</f>
        <v>Eppley</v>
      </c>
      <c r="C569" s="14" t="str">
        <f>VLOOKUP(MYRANKS_P[[#This Row],[PLAYERID]],PLAYERIDMAP2[],COLUMN(PLAYERIDMAP2[FIRSTNAME]),FALSE)</f>
        <v>Cody</v>
      </c>
      <c r="D569" s="14" t="str">
        <f>MYRANKS_P[[#This Row],[FNAME]]&amp;" "&amp;MYRANKS_P[[#This Row],[LNAME]]</f>
        <v>Cody Eppley</v>
      </c>
      <c r="E569" s="14" t="str">
        <f>VLOOKUP(MYRANKS_P[[#This Row],[PLAYERID]],PLAYERIDMAP2[],COLUMN(PLAYERIDMAP2[TEAM]),FALSE)</f>
        <v>NYY</v>
      </c>
      <c r="F569" s="14" t="str">
        <f>VLOOKUP(MYRANKS_P[[#This Row],[PLAYERID]],PLAYERIDMAP2[],COLUMN(PLAYERIDMAP2[POS]),FALSE)</f>
        <v>P</v>
      </c>
      <c r="G569" s="14">
        <f>IFERROR(VALUE(VLOOKUP(MYRANKS_P[[#This Row],[PLAYERID]],PLAYERIDMAP2[],COLUMN(PLAYERIDMAP2[IDFANGRAPHS]),FALSE)),VLOOKUP(MYRANKS_P[[#This Row],[PLAYERID]],PLAYERIDMAP2[],COLUMN(PLAYERIDMAP2[IDFANGRAPHS]),FALSE))</f>
        <v>9095</v>
      </c>
      <c r="H569" s="23">
        <f>IFERROR(VLOOKUP(MYRANKS_P[[#This Row],[IDFANGRAPHS]],STEAMER_P[],COLUMN(STEAMER_P[W]),FALSE),0)</f>
        <v>0</v>
      </c>
      <c r="I569" s="23">
        <f>IFERROR(VLOOKUP(MYRANKS_P[[#This Row],[IDFANGRAPHS]],STEAMER_P[],COLUMN(STEAMER_P[L]),FALSE),0)</f>
        <v>0</v>
      </c>
      <c r="J569" s="23">
        <f>IFERROR(VLOOKUP(MYRANKS_P[[#This Row],[IDFANGRAPHS]],STEAMER_P[],COLUMN(STEAMER_P[SV]),FALSE),0)</f>
        <v>0</v>
      </c>
      <c r="K569" s="23">
        <f>IFERROR(VLOOKUP(MYRANKS_P[[#This Row],[IDFANGRAPHS]],STEAMER_P[],COLUMN(STEAMER_P[IP]),FALSE),0)</f>
        <v>1</v>
      </c>
      <c r="L569" s="23">
        <f>IFERROR(VLOOKUP(MYRANKS_P[[#This Row],[IDFANGRAPHS]],STEAMER_P[],COLUMN(STEAMER_P[H]),FALSE),0)</f>
        <v>1</v>
      </c>
      <c r="M569" s="23">
        <f>IFERROR(VLOOKUP(MYRANKS_P[[#This Row],[IDFANGRAPHS]],STEAMER_P[],COLUMN(STEAMER_P[ER]),FALSE),0)</f>
        <v>1</v>
      </c>
      <c r="N569" s="23">
        <f>IFERROR(VLOOKUP(MYRANKS_P[[#This Row],[IDFANGRAPHS]],STEAMER_P[],COLUMN(STEAMER_P[HR]),FALSE),0)</f>
        <v>0</v>
      </c>
      <c r="O569" s="23">
        <f>IFERROR(VLOOKUP(MYRANKS_P[[#This Row],[IDFANGRAPHS]],STEAMER_P[],COLUMN(STEAMER_P[SO]),FALSE),0)</f>
        <v>1</v>
      </c>
      <c r="P569" s="23">
        <f>IFERROR(VLOOKUP(MYRANKS_P[[#This Row],[IDFANGRAPHS]],STEAMER_P[],COLUMN(STEAMER_P[BB]),FALSE),0)</f>
        <v>0</v>
      </c>
      <c r="Q569" s="21">
        <f>IFERROR((MYRANKS_P[[#This Row],[ER]]*9)/MYRANKS_P[[#This Row],[IP]],0)</f>
        <v>9</v>
      </c>
      <c r="R569" s="21">
        <f>IFERROR((MYRANKS_P[[#This Row],[BB]]+MYRANKS_P[[#This Row],[H]])/MYRANKS_P[[#This Row],[IP]],0)</f>
        <v>1</v>
      </c>
      <c r="S569" s="23">
        <f>MYRANKS_P[[#This Row],[W]]*P_PTS_W+MYRANKS_P[[#This Row],[L]]*P_PTS_L+MYRANKS_P[[#This Row],[IP]]*P_PTS_IP+MYRANKS_P[[#This Row],[SO]]*P_PTS_K+MYRANKS_P[[#This Row],[BB]]*P_PTS_BB+MYRANKS_P[[#This Row],[H]]*P_PTS_HA+MYRANKS_P[[#This Row],[SV]]*P_PTS_SV+MYRANKS_P[[#This Row],[HR]]*P_PTS_HRA+MYRANKS_P[[#This Row],[ER]]*P_PTS_ER</f>
        <v>0</v>
      </c>
      <c r="T569" s="23">
        <f>VLOOKUP(MYRANKS_P[[#This Row],[POS]],REPLACEMENT_LEVEL[],3,FALSE)</f>
        <v>0</v>
      </c>
      <c r="U569" s="23">
        <f>MYRANKS_P[[#This Row],[PROJ PTS]]-MYRANKS_P[[#This Row],[REPL LEVEL]]</f>
        <v>0</v>
      </c>
      <c r="V569" s="30">
        <f>RANK(MYRANKS_P[[#This Row],[POINTS OVER REPL]],MYRANKS_P[POINTS OVER REPL])</f>
        <v>1</v>
      </c>
      <c r="W569" s="29">
        <f>IF(MYRANKS_P[[#This Row],[RANK]]&lt;=TOTAL_PITCHERS_DRAFTED,MYRANKS_P[[#This Row],[POINTS OVER REPL]],0)</f>
        <v>0</v>
      </c>
      <c r="X569" s="35">
        <f>MYRANKS_P[[#This Row],[POINTS OVER REPL]]*DOLLAR_VALUE_PER_POINT+1</f>
        <v>1</v>
      </c>
      <c r="Y569" s="35"/>
      <c r="Z569" s="29">
        <f>IF(AND(MYRANKS_P[[#This Row],[RANK]]&lt;=(TOTAL_PITCHERS_DRAFTED-PITCHERS_BELOW_REPL_DRAFTED),MYRANKS_P[[#This Row],[$ACTUAL]]=""),MYRANKS_P[[#This Row],[POINTS OVER REPL]],0)</f>
        <v>0</v>
      </c>
      <c r="AA569" s="40">
        <f>IF(MYRANKS_P[[#This Row],[$ACTUAL]]="",MYRANKS_P[[#This Row],[POINTS OVER REPL]]*REMAINING_DOLLAR_VALUE_PER_POINT+1,0)</f>
        <v>1</v>
      </c>
    </row>
    <row r="570" spans="1:27" x14ac:dyDescent="0.25">
      <c r="A570" s="2" t="s">
        <v>12414</v>
      </c>
      <c r="B570" s="14" t="str">
        <f>VLOOKUP(MYRANKS_P[[#This Row],[PLAYERID]],PLAYERIDMAP2[],COLUMN(PLAYERIDMAP2[LASTNAME]),FALSE)</f>
        <v>Farnsworth</v>
      </c>
      <c r="C570" s="14" t="str">
        <f>VLOOKUP(MYRANKS_P[[#This Row],[PLAYERID]],PLAYERIDMAP2[],COLUMN(PLAYERIDMAP2[FIRSTNAME]),FALSE)</f>
        <v>Kyle</v>
      </c>
      <c r="D570" s="14" t="str">
        <f>MYRANKS_P[[#This Row],[FNAME]]&amp;" "&amp;MYRANKS_P[[#This Row],[LNAME]]</f>
        <v>Kyle Farnsworth</v>
      </c>
      <c r="E570" s="14" t="str">
        <f>VLOOKUP(MYRANKS_P[[#This Row],[PLAYERID]],PLAYERIDMAP2[],COLUMN(PLAYERIDMAP2[TEAM]),FALSE)</f>
        <v>N/A</v>
      </c>
      <c r="F570" s="14" t="str">
        <f>VLOOKUP(MYRANKS_P[[#This Row],[PLAYERID]],PLAYERIDMAP2[],COLUMN(PLAYERIDMAP2[POS]),FALSE)</f>
        <v>P</v>
      </c>
      <c r="G570" s="14">
        <f>IFERROR(VALUE(VLOOKUP(MYRANKS_P[[#This Row],[PLAYERID]],PLAYERIDMAP2[],COLUMN(PLAYERIDMAP2[IDFANGRAPHS]),FALSE)),VLOOKUP(MYRANKS_P[[#This Row],[PLAYERID]],PLAYERIDMAP2[],COLUMN(PLAYERIDMAP2[IDFANGRAPHS]),FALSE))</f>
        <v>278</v>
      </c>
      <c r="H570" s="23">
        <f>IFERROR(VLOOKUP(MYRANKS_P[[#This Row],[IDFANGRAPHS]],STEAMER_P[],COLUMN(STEAMER_P[W]),FALSE),0)</f>
        <v>0</v>
      </c>
      <c r="I570" s="23">
        <f>IFERROR(VLOOKUP(MYRANKS_P[[#This Row],[IDFANGRAPHS]],STEAMER_P[],COLUMN(STEAMER_P[L]),FALSE),0)</f>
        <v>0</v>
      </c>
      <c r="J570" s="23">
        <f>IFERROR(VLOOKUP(MYRANKS_P[[#This Row],[IDFANGRAPHS]],STEAMER_P[],COLUMN(STEAMER_P[SV]),FALSE),0)</f>
        <v>0</v>
      </c>
      <c r="K570" s="23">
        <f>IFERROR(VLOOKUP(MYRANKS_P[[#This Row],[IDFANGRAPHS]],STEAMER_P[],COLUMN(STEAMER_P[IP]),FALSE),0)</f>
        <v>1</v>
      </c>
      <c r="L570" s="23">
        <f>IFERROR(VLOOKUP(MYRANKS_P[[#This Row],[IDFANGRAPHS]],STEAMER_P[],COLUMN(STEAMER_P[H]),FALSE),0)</f>
        <v>1</v>
      </c>
      <c r="M570" s="23">
        <f>IFERROR(VLOOKUP(MYRANKS_P[[#This Row],[IDFANGRAPHS]],STEAMER_P[],COLUMN(STEAMER_P[ER]),FALSE),0)</f>
        <v>0</v>
      </c>
      <c r="N570" s="23">
        <f>IFERROR(VLOOKUP(MYRANKS_P[[#This Row],[IDFANGRAPHS]],STEAMER_P[],COLUMN(STEAMER_P[HR]),FALSE),0)</f>
        <v>0</v>
      </c>
      <c r="O570" s="23">
        <f>IFERROR(VLOOKUP(MYRANKS_P[[#This Row],[IDFANGRAPHS]],STEAMER_P[],COLUMN(STEAMER_P[SO]),FALSE),0)</f>
        <v>1</v>
      </c>
      <c r="P570" s="23">
        <f>IFERROR(VLOOKUP(MYRANKS_P[[#This Row],[IDFANGRAPHS]],STEAMER_P[],COLUMN(STEAMER_P[BB]),FALSE),0)</f>
        <v>0</v>
      </c>
      <c r="Q570" s="21">
        <f>IFERROR((MYRANKS_P[[#This Row],[ER]]*9)/MYRANKS_P[[#This Row],[IP]],0)</f>
        <v>0</v>
      </c>
      <c r="R570" s="21">
        <f>IFERROR((MYRANKS_P[[#This Row],[BB]]+MYRANKS_P[[#This Row],[H]])/MYRANKS_P[[#This Row],[IP]],0)</f>
        <v>1</v>
      </c>
      <c r="S570" s="23">
        <f>MYRANKS_P[[#This Row],[W]]*P_PTS_W+MYRANKS_P[[#This Row],[L]]*P_PTS_L+MYRANKS_P[[#This Row],[IP]]*P_PTS_IP+MYRANKS_P[[#This Row],[SO]]*P_PTS_K+MYRANKS_P[[#This Row],[BB]]*P_PTS_BB+MYRANKS_P[[#This Row],[H]]*P_PTS_HA+MYRANKS_P[[#This Row],[SV]]*P_PTS_SV+MYRANKS_P[[#This Row],[HR]]*P_PTS_HRA+MYRANKS_P[[#This Row],[ER]]*P_PTS_ER</f>
        <v>0</v>
      </c>
      <c r="T570" s="23">
        <f>VLOOKUP(MYRANKS_P[[#This Row],[POS]],REPLACEMENT_LEVEL[],3,FALSE)</f>
        <v>0</v>
      </c>
      <c r="U570" s="23">
        <f>MYRANKS_P[[#This Row],[PROJ PTS]]-MYRANKS_P[[#This Row],[REPL LEVEL]]</f>
        <v>0</v>
      </c>
      <c r="V570" s="30">
        <f>RANK(MYRANKS_P[[#This Row],[POINTS OVER REPL]],MYRANKS_P[POINTS OVER REPL])</f>
        <v>1</v>
      </c>
      <c r="W570" s="29">
        <f>IF(MYRANKS_P[[#This Row],[RANK]]&lt;=TOTAL_PITCHERS_DRAFTED,MYRANKS_P[[#This Row],[POINTS OVER REPL]],0)</f>
        <v>0</v>
      </c>
      <c r="X570" s="35">
        <f>MYRANKS_P[[#This Row],[POINTS OVER REPL]]*DOLLAR_VALUE_PER_POINT+1</f>
        <v>1</v>
      </c>
      <c r="Y570" s="35"/>
      <c r="Z570" s="29">
        <f>IF(AND(MYRANKS_P[[#This Row],[RANK]]&lt;=(TOTAL_PITCHERS_DRAFTED-PITCHERS_BELOW_REPL_DRAFTED),MYRANKS_P[[#This Row],[$ACTUAL]]=""),MYRANKS_P[[#This Row],[POINTS OVER REPL]],0)</f>
        <v>0</v>
      </c>
      <c r="AA570" s="40">
        <f>IF(MYRANKS_P[[#This Row],[$ACTUAL]]="",MYRANKS_P[[#This Row],[POINTS OVER REPL]]*REMAINING_DOLLAR_VALUE_PER_POINT+1,0)</f>
        <v>1</v>
      </c>
    </row>
    <row r="571" spans="1:27" x14ac:dyDescent="0.25">
      <c r="A571" s="2" t="s">
        <v>12433</v>
      </c>
      <c r="B571" s="14" t="str">
        <f>VLOOKUP(MYRANKS_P[[#This Row],[PLAYERID]],PLAYERIDMAP2[],COLUMN(PLAYERIDMAP2[LASTNAME]),FALSE)</f>
        <v>Feliciano</v>
      </c>
      <c r="C571" s="14" t="str">
        <f>VLOOKUP(MYRANKS_P[[#This Row],[PLAYERID]],PLAYERIDMAP2[],COLUMN(PLAYERIDMAP2[FIRSTNAME]),FALSE)</f>
        <v>Pedro</v>
      </c>
      <c r="D571" s="14" t="str">
        <f>MYRANKS_P[[#This Row],[FNAME]]&amp;" "&amp;MYRANKS_P[[#This Row],[LNAME]]</f>
        <v>Pedro Feliciano</v>
      </c>
      <c r="E571" s="14" t="str">
        <f>VLOOKUP(MYRANKS_P[[#This Row],[PLAYERID]],PLAYERIDMAP2[],COLUMN(PLAYERIDMAP2[TEAM]),FALSE)</f>
        <v>NYY</v>
      </c>
      <c r="F571" s="14" t="str">
        <f>VLOOKUP(MYRANKS_P[[#This Row],[PLAYERID]],PLAYERIDMAP2[],COLUMN(PLAYERIDMAP2[POS]),FALSE)</f>
        <v>P</v>
      </c>
      <c r="G571" s="14">
        <f>IFERROR(VALUE(VLOOKUP(MYRANKS_P[[#This Row],[PLAYERID]],PLAYERIDMAP2[],COLUMN(PLAYERIDMAP2[IDFANGRAPHS]),FALSE)),VLOOKUP(MYRANKS_P[[#This Row],[PLAYERID]],PLAYERIDMAP2[],COLUMN(PLAYERIDMAP2[IDFANGRAPHS]),FALSE))</f>
        <v>1601</v>
      </c>
      <c r="H571" s="23">
        <f>IFERROR(VLOOKUP(MYRANKS_P[[#This Row],[IDFANGRAPHS]],STEAMER_P[],COLUMN(STEAMER_P[W]),FALSE),0)</f>
        <v>0</v>
      </c>
      <c r="I571" s="23">
        <f>IFERROR(VLOOKUP(MYRANKS_P[[#This Row],[IDFANGRAPHS]],STEAMER_P[],COLUMN(STEAMER_P[L]),FALSE),0)</f>
        <v>0</v>
      </c>
      <c r="J571" s="23">
        <f>IFERROR(VLOOKUP(MYRANKS_P[[#This Row],[IDFANGRAPHS]],STEAMER_P[],COLUMN(STEAMER_P[SV]),FALSE),0)</f>
        <v>0</v>
      </c>
      <c r="K571" s="23">
        <f>IFERROR(VLOOKUP(MYRANKS_P[[#This Row],[IDFANGRAPHS]],STEAMER_P[],COLUMN(STEAMER_P[IP]),FALSE),0)</f>
        <v>1</v>
      </c>
      <c r="L571" s="23">
        <f>IFERROR(VLOOKUP(MYRANKS_P[[#This Row],[IDFANGRAPHS]],STEAMER_P[],COLUMN(STEAMER_P[H]),FALSE),0)</f>
        <v>1</v>
      </c>
      <c r="M571" s="23">
        <f>IFERROR(VLOOKUP(MYRANKS_P[[#This Row],[IDFANGRAPHS]],STEAMER_P[],COLUMN(STEAMER_P[ER]),FALSE),0)</f>
        <v>0</v>
      </c>
      <c r="N571" s="23">
        <f>IFERROR(VLOOKUP(MYRANKS_P[[#This Row],[IDFANGRAPHS]],STEAMER_P[],COLUMN(STEAMER_P[HR]),FALSE),0)</f>
        <v>0</v>
      </c>
      <c r="O571" s="23">
        <f>IFERROR(VLOOKUP(MYRANKS_P[[#This Row],[IDFANGRAPHS]],STEAMER_P[],COLUMN(STEAMER_P[SO]),FALSE),0)</f>
        <v>1</v>
      </c>
      <c r="P571" s="23">
        <f>IFERROR(VLOOKUP(MYRANKS_P[[#This Row],[IDFANGRAPHS]],STEAMER_P[],COLUMN(STEAMER_P[BB]),FALSE),0)</f>
        <v>0</v>
      </c>
      <c r="Q571" s="21">
        <f>IFERROR((MYRANKS_P[[#This Row],[ER]]*9)/MYRANKS_P[[#This Row],[IP]],0)</f>
        <v>0</v>
      </c>
      <c r="R571" s="21">
        <f>IFERROR((MYRANKS_P[[#This Row],[BB]]+MYRANKS_P[[#This Row],[H]])/MYRANKS_P[[#This Row],[IP]],0)</f>
        <v>1</v>
      </c>
      <c r="S571" s="23">
        <f>MYRANKS_P[[#This Row],[W]]*P_PTS_W+MYRANKS_P[[#This Row],[L]]*P_PTS_L+MYRANKS_P[[#This Row],[IP]]*P_PTS_IP+MYRANKS_P[[#This Row],[SO]]*P_PTS_K+MYRANKS_P[[#This Row],[BB]]*P_PTS_BB+MYRANKS_P[[#This Row],[H]]*P_PTS_HA+MYRANKS_P[[#This Row],[SV]]*P_PTS_SV+MYRANKS_P[[#This Row],[HR]]*P_PTS_HRA+MYRANKS_P[[#This Row],[ER]]*P_PTS_ER</f>
        <v>0</v>
      </c>
      <c r="T571" s="23">
        <f>VLOOKUP(MYRANKS_P[[#This Row],[POS]],REPLACEMENT_LEVEL[],3,FALSE)</f>
        <v>0</v>
      </c>
      <c r="U571" s="23">
        <f>MYRANKS_P[[#This Row],[PROJ PTS]]-MYRANKS_P[[#This Row],[REPL LEVEL]]</f>
        <v>0</v>
      </c>
      <c r="V571" s="30">
        <f>RANK(MYRANKS_P[[#This Row],[POINTS OVER REPL]],MYRANKS_P[POINTS OVER REPL])</f>
        <v>1</v>
      </c>
      <c r="W571" s="29">
        <f>IF(MYRANKS_P[[#This Row],[RANK]]&lt;=TOTAL_PITCHERS_DRAFTED,MYRANKS_P[[#This Row],[POINTS OVER REPL]],0)</f>
        <v>0</v>
      </c>
      <c r="X571" s="35">
        <f>MYRANKS_P[[#This Row],[POINTS OVER REPL]]*DOLLAR_VALUE_PER_POINT+1</f>
        <v>1</v>
      </c>
      <c r="Y571" s="35"/>
      <c r="Z571" s="29">
        <f>IF(AND(MYRANKS_P[[#This Row],[RANK]]&lt;=(TOTAL_PITCHERS_DRAFTED-PITCHERS_BELOW_REPL_DRAFTED),MYRANKS_P[[#This Row],[$ACTUAL]]=""),MYRANKS_P[[#This Row],[POINTS OVER REPL]],0)</f>
        <v>0</v>
      </c>
      <c r="AA571" s="40">
        <f>IF(MYRANKS_P[[#This Row],[$ACTUAL]]="",MYRANKS_P[[#This Row],[POINTS OVER REPL]]*REMAINING_DOLLAR_VALUE_PER_POINT+1,0)</f>
        <v>1</v>
      </c>
    </row>
    <row r="572" spans="1:27" x14ac:dyDescent="0.25">
      <c r="A572" s="2" t="s">
        <v>12465</v>
      </c>
      <c r="B572" s="14" t="str">
        <f>VLOOKUP(MYRANKS_P[[#This Row],[PLAYERID]],PLAYERIDMAP2[],COLUMN(PLAYERIDMAP2[LASTNAME]),FALSE)</f>
        <v>Fife</v>
      </c>
      <c r="C572" s="14" t="str">
        <f>VLOOKUP(MYRANKS_P[[#This Row],[PLAYERID]],PLAYERIDMAP2[],COLUMN(PLAYERIDMAP2[FIRSTNAME]),FALSE)</f>
        <v>Stephen</v>
      </c>
      <c r="D572" s="14" t="str">
        <f>MYRANKS_P[[#This Row],[FNAME]]&amp;" "&amp;MYRANKS_P[[#This Row],[LNAME]]</f>
        <v>Stephen Fife</v>
      </c>
      <c r="E572" s="14" t="str">
        <f>VLOOKUP(MYRANKS_P[[#This Row],[PLAYERID]],PLAYERIDMAP2[],COLUMN(PLAYERIDMAP2[TEAM]),FALSE)</f>
        <v>LAD</v>
      </c>
      <c r="F572" s="14" t="str">
        <f>VLOOKUP(MYRANKS_P[[#This Row],[PLAYERID]],PLAYERIDMAP2[],COLUMN(PLAYERIDMAP2[POS]),FALSE)</f>
        <v>P</v>
      </c>
      <c r="G572" s="14">
        <f>IFERROR(VALUE(VLOOKUP(MYRANKS_P[[#This Row],[PLAYERID]],PLAYERIDMAP2[],COLUMN(PLAYERIDMAP2[IDFANGRAPHS]),FALSE)),VLOOKUP(MYRANKS_P[[#This Row],[PLAYERID]],PLAYERIDMAP2[],COLUMN(PLAYERIDMAP2[IDFANGRAPHS]),FALSE))</f>
        <v>8077</v>
      </c>
      <c r="H572" s="23">
        <f>IFERROR(VLOOKUP(MYRANKS_P[[#This Row],[IDFANGRAPHS]],STEAMER_P[],COLUMN(STEAMER_P[W]),FALSE),0)</f>
        <v>0</v>
      </c>
      <c r="I572" s="23">
        <f>IFERROR(VLOOKUP(MYRANKS_P[[#This Row],[IDFANGRAPHS]],STEAMER_P[],COLUMN(STEAMER_P[L]),FALSE),0)</f>
        <v>0</v>
      </c>
      <c r="J572" s="23">
        <f>IFERROR(VLOOKUP(MYRANKS_P[[#This Row],[IDFANGRAPHS]],STEAMER_P[],COLUMN(STEAMER_P[SV]),FALSE),0)</f>
        <v>0</v>
      </c>
      <c r="K572" s="23">
        <f>IFERROR(VLOOKUP(MYRANKS_P[[#This Row],[IDFANGRAPHS]],STEAMER_P[],COLUMN(STEAMER_P[IP]),FALSE),0)</f>
        <v>1</v>
      </c>
      <c r="L572" s="23">
        <f>IFERROR(VLOOKUP(MYRANKS_P[[#This Row],[IDFANGRAPHS]],STEAMER_P[],COLUMN(STEAMER_P[H]),FALSE),0)</f>
        <v>1</v>
      </c>
      <c r="M572" s="23">
        <f>IFERROR(VLOOKUP(MYRANKS_P[[#This Row],[IDFANGRAPHS]],STEAMER_P[],COLUMN(STEAMER_P[ER]),FALSE),0)</f>
        <v>0</v>
      </c>
      <c r="N572" s="23">
        <f>IFERROR(VLOOKUP(MYRANKS_P[[#This Row],[IDFANGRAPHS]],STEAMER_P[],COLUMN(STEAMER_P[HR]),FALSE),0)</f>
        <v>0</v>
      </c>
      <c r="O572" s="23">
        <f>IFERROR(VLOOKUP(MYRANKS_P[[#This Row],[IDFANGRAPHS]],STEAMER_P[],COLUMN(STEAMER_P[SO]),FALSE),0)</f>
        <v>1</v>
      </c>
      <c r="P572" s="23">
        <f>IFERROR(VLOOKUP(MYRANKS_P[[#This Row],[IDFANGRAPHS]],STEAMER_P[],COLUMN(STEAMER_P[BB]),FALSE),0)</f>
        <v>0</v>
      </c>
      <c r="Q572" s="21">
        <f>IFERROR((MYRANKS_P[[#This Row],[ER]]*9)/MYRANKS_P[[#This Row],[IP]],0)</f>
        <v>0</v>
      </c>
      <c r="R572" s="21">
        <f>IFERROR((MYRANKS_P[[#This Row],[BB]]+MYRANKS_P[[#This Row],[H]])/MYRANKS_P[[#This Row],[IP]],0)</f>
        <v>1</v>
      </c>
      <c r="S572" s="23">
        <f>MYRANKS_P[[#This Row],[W]]*P_PTS_W+MYRANKS_P[[#This Row],[L]]*P_PTS_L+MYRANKS_P[[#This Row],[IP]]*P_PTS_IP+MYRANKS_P[[#This Row],[SO]]*P_PTS_K+MYRANKS_P[[#This Row],[BB]]*P_PTS_BB+MYRANKS_P[[#This Row],[H]]*P_PTS_HA+MYRANKS_P[[#This Row],[SV]]*P_PTS_SV+MYRANKS_P[[#This Row],[HR]]*P_PTS_HRA+MYRANKS_P[[#This Row],[ER]]*P_PTS_ER</f>
        <v>0</v>
      </c>
      <c r="T572" s="23">
        <f>VLOOKUP(MYRANKS_P[[#This Row],[POS]],REPLACEMENT_LEVEL[],3,FALSE)</f>
        <v>0</v>
      </c>
      <c r="U572" s="23">
        <f>MYRANKS_P[[#This Row],[PROJ PTS]]-MYRANKS_P[[#This Row],[REPL LEVEL]]</f>
        <v>0</v>
      </c>
      <c r="V572" s="30">
        <f>RANK(MYRANKS_P[[#This Row],[POINTS OVER REPL]],MYRANKS_P[POINTS OVER REPL])</f>
        <v>1</v>
      </c>
      <c r="W572" s="29">
        <f>IF(MYRANKS_P[[#This Row],[RANK]]&lt;=TOTAL_PITCHERS_DRAFTED,MYRANKS_P[[#This Row],[POINTS OVER REPL]],0)</f>
        <v>0</v>
      </c>
      <c r="X572" s="35">
        <f>MYRANKS_P[[#This Row],[POINTS OVER REPL]]*DOLLAR_VALUE_PER_POINT+1</f>
        <v>1</v>
      </c>
      <c r="Y572" s="35"/>
      <c r="Z572" s="29">
        <f>IF(AND(MYRANKS_P[[#This Row],[RANK]]&lt;=(TOTAL_PITCHERS_DRAFTED-PITCHERS_BELOW_REPL_DRAFTED),MYRANKS_P[[#This Row],[$ACTUAL]]=""),MYRANKS_P[[#This Row],[POINTS OVER REPL]],0)</f>
        <v>0</v>
      </c>
      <c r="AA572" s="40">
        <f>IF(MYRANKS_P[[#This Row],[$ACTUAL]]="",MYRANKS_P[[#This Row],[POINTS OVER REPL]]*REMAINING_DOLLAR_VALUE_PER_POINT+1,0)</f>
        <v>1</v>
      </c>
    </row>
    <row r="573" spans="1:27" x14ac:dyDescent="0.25">
      <c r="A573" s="9" t="s">
        <v>12473</v>
      </c>
      <c r="B573" s="14" t="str">
        <f>VLOOKUP(MYRANKS_P[[#This Row],[PLAYERID]],PLAYERIDMAP2[],COLUMN(PLAYERIDMAP2[LASTNAME]),FALSE)</f>
        <v>Figueroa</v>
      </c>
      <c r="C573" s="14" t="str">
        <f>VLOOKUP(MYRANKS_P[[#This Row],[PLAYERID]],PLAYERIDMAP2[],COLUMN(PLAYERIDMAP2[FIRSTNAME]),FALSE)</f>
        <v>Pedro</v>
      </c>
      <c r="D573" s="14" t="str">
        <f>MYRANKS_P[[#This Row],[FNAME]]&amp;" "&amp;MYRANKS_P[[#This Row],[LNAME]]</f>
        <v>Pedro Figueroa</v>
      </c>
      <c r="E573" s="14" t="str">
        <f>VLOOKUP(MYRANKS_P[[#This Row],[PLAYERID]],PLAYERIDMAP2[],COLUMN(PLAYERIDMAP2[TEAM]),FALSE)</f>
        <v>TEX</v>
      </c>
      <c r="F573" s="14" t="str">
        <f>VLOOKUP(MYRANKS_P[[#This Row],[PLAYERID]],PLAYERIDMAP2[],COLUMN(PLAYERIDMAP2[POS]),FALSE)</f>
        <v>P</v>
      </c>
      <c r="G573" s="14">
        <f>IFERROR(VALUE(VLOOKUP(MYRANKS_P[[#This Row],[PLAYERID]],PLAYERIDMAP2[],COLUMN(PLAYERIDMAP2[IDFANGRAPHS]),FALSE)),VLOOKUP(MYRANKS_P[[#This Row],[PLAYERID]],PLAYERIDMAP2[],COLUMN(PLAYERIDMAP2[IDFANGRAPHS]),FALSE))</f>
        <v>6616</v>
      </c>
      <c r="H573" s="23">
        <f>IFERROR(VLOOKUP(MYRANKS_P[[#This Row],[IDFANGRAPHS]],STEAMER_P[],COLUMN(STEAMER_P[W]),FALSE),0)</f>
        <v>0</v>
      </c>
      <c r="I573" s="23">
        <f>IFERROR(VLOOKUP(MYRANKS_P[[#This Row],[IDFANGRAPHS]],STEAMER_P[],COLUMN(STEAMER_P[L]),FALSE),0)</f>
        <v>0</v>
      </c>
      <c r="J573" s="23">
        <f>IFERROR(VLOOKUP(MYRANKS_P[[#This Row],[IDFANGRAPHS]],STEAMER_P[],COLUMN(STEAMER_P[SV]),FALSE),0)</f>
        <v>0</v>
      </c>
      <c r="K573" s="23">
        <f>IFERROR(VLOOKUP(MYRANKS_P[[#This Row],[IDFANGRAPHS]],STEAMER_P[],COLUMN(STEAMER_P[IP]),FALSE),0)</f>
        <v>1</v>
      </c>
      <c r="L573" s="23">
        <f>IFERROR(VLOOKUP(MYRANKS_P[[#This Row],[IDFANGRAPHS]],STEAMER_P[],COLUMN(STEAMER_P[H]),FALSE),0)</f>
        <v>1</v>
      </c>
      <c r="M573" s="23">
        <f>IFERROR(VLOOKUP(MYRANKS_P[[#This Row],[IDFANGRAPHS]],STEAMER_P[],COLUMN(STEAMER_P[ER]),FALSE),0)</f>
        <v>0</v>
      </c>
      <c r="N573" s="23">
        <f>IFERROR(VLOOKUP(MYRANKS_P[[#This Row],[IDFANGRAPHS]],STEAMER_P[],COLUMN(STEAMER_P[HR]),FALSE),0)</f>
        <v>0</v>
      </c>
      <c r="O573" s="23">
        <f>IFERROR(VLOOKUP(MYRANKS_P[[#This Row],[IDFANGRAPHS]],STEAMER_P[],COLUMN(STEAMER_P[SO]),FALSE),0)</f>
        <v>1</v>
      </c>
      <c r="P573" s="23">
        <f>IFERROR(VLOOKUP(MYRANKS_P[[#This Row],[IDFANGRAPHS]],STEAMER_P[],COLUMN(STEAMER_P[BB]),FALSE),0)</f>
        <v>0</v>
      </c>
      <c r="Q573" s="21">
        <f>IFERROR((MYRANKS_P[[#This Row],[ER]]*9)/MYRANKS_P[[#This Row],[IP]],0)</f>
        <v>0</v>
      </c>
      <c r="R573" s="21">
        <f>IFERROR((MYRANKS_P[[#This Row],[BB]]+MYRANKS_P[[#This Row],[H]])/MYRANKS_P[[#This Row],[IP]],0)</f>
        <v>1</v>
      </c>
      <c r="S573" s="23">
        <f>MYRANKS_P[[#This Row],[W]]*P_PTS_W+MYRANKS_P[[#This Row],[L]]*P_PTS_L+MYRANKS_P[[#This Row],[IP]]*P_PTS_IP+MYRANKS_P[[#This Row],[SO]]*P_PTS_K+MYRANKS_P[[#This Row],[BB]]*P_PTS_BB+MYRANKS_P[[#This Row],[H]]*P_PTS_HA+MYRANKS_P[[#This Row],[SV]]*P_PTS_SV+MYRANKS_P[[#This Row],[HR]]*P_PTS_HRA+MYRANKS_P[[#This Row],[ER]]*P_PTS_ER</f>
        <v>0</v>
      </c>
      <c r="T573" s="23">
        <f>VLOOKUP(MYRANKS_P[[#This Row],[POS]],REPLACEMENT_LEVEL[],3,FALSE)</f>
        <v>0</v>
      </c>
      <c r="U573" s="23">
        <f>MYRANKS_P[[#This Row],[PROJ PTS]]-MYRANKS_P[[#This Row],[REPL LEVEL]]</f>
        <v>0</v>
      </c>
      <c r="V573" s="30">
        <f>RANK(MYRANKS_P[[#This Row],[POINTS OVER REPL]],MYRANKS_P[POINTS OVER REPL])</f>
        <v>1</v>
      </c>
      <c r="W573" s="29">
        <f>IF(MYRANKS_P[[#This Row],[RANK]]&lt;=TOTAL_PITCHERS_DRAFTED,MYRANKS_P[[#This Row],[POINTS OVER REPL]],0)</f>
        <v>0</v>
      </c>
      <c r="X573" s="35">
        <f>MYRANKS_P[[#This Row],[POINTS OVER REPL]]*DOLLAR_VALUE_PER_POINT+1</f>
        <v>1</v>
      </c>
      <c r="Y573" s="35"/>
      <c r="Z573" s="29">
        <f>IF(AND(MYRANKS_P[[#This Row],[RANK]]&lt;=(TOTAL_PITCHERS_DRAFTED-PITCHERS_BELOW_REPL_DRAFTED),MYRANKS_P[[#This Row],[$ACTUAL]]=""),MYRANKS_P[[#This Row],[POINTS OVER REPL]],0)</f>
        <v>0</v>
      </c>
      <c r="AA573" s="40">
        <f>IF(MYRANKS_P[[#This Row],[$ACTUAL]]="",MYRANKS_P[[#This Row],[POINTS OVER REPL]]*REMAINING_DOLLAR_VALUE_PER_POINT+1,0)</f>
        <v>1</v>
      </c>
    </row>
    <row r="574" spans="1:27" x14ac:dyDescent="0.25">
      <c r="A574" s="2" t="s">
        <v>12506</v>
      </c>
      <c r="B574" s="14" t="str">
        <f>VLOOKUP(MYRANKS_P[[#This Row],[PLAYERID]],PLAYERIDMAP2[],COLUMN(PLAYERIDMAP2[LASTNAME]),FALSE)</f>
        <v>Font</v>
      </c>
      <c r="C574" s="14" t="str">
        <f>VLOOKUP(MYRANKS_P[[#This Row],[PLAYERID]],PLAYERIDMAP2[],COLUMN(PLAYERIDMAP2[FIRSTNAME]),FALSE)</f>
        <v>Wilmer</v>
      </c>
      <c r="D574" s="14" t="str">
        <f>MYRANKS_P[[#This Row],[FNAME]]&amp;" "&amp;MYRANKS_P[[#This Row],[LNAME]]</f>
        <v>Wilmer Font</v>
      </c>
      <c r="E574" s="14" t="str">
        <f>VLOOKUP(MYRANKS_P[[#This Row],[PLAYERID]],PLAYERIDMAP2[],COLUMN(PLAYERIDMAP2[TEAM]),FALSE)</f>
        <v>TEX</v>
      </c>
      <c r="F574" s="14" t="str">
        <f>VLOOKUP(MYRANKS_P[[#This Row],[PLAYERID]],PLAYERIDMAP2[],COLUMN(PLAYERIDMAP2[POS]),FALSE)</f>
        <v>P</v>
      </c>
      <c r="G574" s="14">
        <f>IFERROR(VALUE(VLOOKUP(MYRANKS_P[[#This Row],[PLAYERID]],PLAYERIDMAP2[],COLUMN(PLAYERIDMAP2[IDFANGRAPHS]),FALSE)),VLOOKUP(MYRANKS_P[[#This Row],[PLAYERID]],PLAYERIDMAP2[],COLUMN(PLAYERIDMAP2[IDFANGRAPHS]),FALSE))</f>
        <v>5257</v>
      </c>
      <c r="H574" s="23">
        <f>IFERROR(VLOOKUP(MYRANKS_P[[#This Row],[IDFANGRAPHS]],STEAMER_P[],COLUMN(STEAMER_P[W]),FALSE),0)</f>
        <v>0</v>
      </c>
      <c r="I574" s="23">
        <f>IFERROR(VLOOKUP(MYRANKS_P[[#This Row],[IDFANGRAPHS]],STEAMER_P[],COLUMN(STEAMER_P[L]),FALSE),0)</f>
        <v>0</v>
      </c>
      <c r="J574" s="23">
        <f>IFERROR(VLOOKUP(MYRANKS_P[[#This Row],[IDFANGRAPHS]],STEAMER_P[],COLUMN(STEAMER_P[SV]),FALSE),0)</f>
        <v>0</v>
      </c>
      <c r="K574" s="23">
        <f>IFERROR(VLOOKUP(MYRANKS_P[[#This Row],[IDFANGRAPHS]],STEAMER_P[],COLUMN(STEAMER_P[IP]),FALSE),0)</f>
        <v>1</v>
      </c>
      <c r="L574" s="23">
        <f>IFERROR(VLOOKUP(MYRANKS_P[[#This Row],[IDFANGRAPHS]],STEAMER_P[],COLUMN(STEAMER_P[H]),FALSE),0)</f>
        <v>1</v>
      </c>
      <c r="M574" s="23">
        <f>IFERROR(VLOOKUP(MYRANKS_P[[#This Row],[IDFANGRAPHS]],STEAMER_P[],COLUMN(STEAMER_P[ER]),FALSE),0)</f>
        <v>0</v>
      </c>
      <c r="N574" s="23">
        <f>IFERROR(VLOOKUP(MYRANKS_P[[#This Row],[IDFANGRAPHS]],STEAMER_P[],COLUMN(STEAMER_P[HR]),FALSE),0)</f>
        <v>0</v>
      </c>
      <c r="O574" s="23">
        <f>IFERROR(VLOOKUP(MYRANKS_P[[#This Row],[IDFANGRAPHS]],STEAMER_P[],COLUMN(STEAMER_P[SO]),FALSE),0)</f>
        <v>1</v>
      </c>
      <c r="P574" s="23">
        <f>IFERROR(VLOOKUP(MYRANKS_P[[#This Row],[IDFANGRAPHS]],STEAMER_P[],COLUMN(STEAMER_P[BB]),FALSE),0)</f>
        <v>0</v>
      </c>
      <c r="Q574" s="21">
        <f>IFERROR((MYRANKS_P[[#This Row],[ER]]*9)/MYRANKS_P[[#This Row],[IP]],0)</f>
        <v>0</v>
      </c>
      <c r="R574" s="21">
        <f>IFERROR((MYRANKS_P[[#This Row],[BB]]+MYRANKS_P[[#This Row],[H]])/MYRANKS_P[[#This Row],[IP]],0)</f>
        <v>1</v>
      </c>
      <c r="S574" s="23">
        <f>MYRANKS_P[[#This Row],[W]]*P_PTS_W+MYRANKS_P[[#This Row],[L]]*P_PTS_L+MYRANKS_P[[#This Row],[IP]]*P_PTS_IP+MYRANKS_P[[#This Row],[SO]]*P_PTS_K+MYRANKS_P[[#This Row],[BB]]*P_PTS_BB+MYRANKS_P[[#This Row],[H]]*P_PTS_HA+MYRANKS_P[[#This Row],[SV]]*P_PTS_SV+MYRANKS_P[[#This Row],[HR]]*P_PTS_HRA+MYRANKS_P[[#This Row],[ER]]*P_PTS_ER</f>
        <v>0</v>
      </c>
      <c r="T574" s="23">
        <f>VLOOKUP(MYRANKS_P[[#This Row],[POS]],REPLACEMENT_LEVEL[],3,FALSE)</f>
        <v>0</v>
      </c>
      <c r="U574" s="23">
        <f>MYRANKS_P[[#This Row],[PROJ PTS]]-MYRANKS_P[[#This Row],[REPL LEVEL]]</f>
        <v>0</v>
      </c>
      <c r="V574" s="30">
        <f>RANK(MYRANKS_P[[#This Row],[POINTS OVER REPL]],MYRANKS_P[POINTS OVER REPL])</f>
        <v>1</v>
      </c>
      <c r="W574" s="29">
        <f>IF(MYRANKS_P[[#This Row],[RANK]]&lt;=TOTAL_PITCHERS_DRAFTED,MYRANKS_P[[#This Row],[POINTS OVER REPL]],0)</f>
        <v>0</v>
      </c>
      <c r="X574" s="35">
        <f>MYRANKS_P[[#This Row],[POINTS OVER REPL]]*DOLLAR_VALUE_PER_POINT+1</f>
        <v>1</v>
      </c>
      <c r="Y574" s="35"/>
      <c r="Z574" s="29">
        <f>IF(AND(MYRANKS_P[[#This Row],[RANK]]&lt;=(TOTAL_PITCHERS_DRAFTED-PITCHERS_BELOW_REPL_DRAFTED),MYRANKS_P[[#This Row],[$ACTUAL]]=""),MYRANKS_P[[#This Row],[POINTS OVER REPL]],0)</f>
        <v>0</v>
      </c>
      <c r="AA574" s="40">
        <f>IF(MYRANKS_P[[#This Row],[$ACTUAL]]="",MYRANKS_P[[#This Row],[POINTS OVER REPL]]*REMAINING_DOLLAR_VALUE_PER_POINT+1,0)</f>
        <v>1</v>
      </c>
    </row>
    <row r="575" spans="1:27" x14ac:dyDescent="0.25">
      <c r="A575" s="2" t="s">
        <v>12600</v>
      </c>
      <c r="B575" s="14" t="str">
        <f>VLOOKUP(MYRANKS_P[[#This Row],[PLAYERID]],PLAYERIDMAP2[],COLUMN(PLAYERIDMAP2[LASTNAME]),FALSE)</f>
        <v>Galarraga</v>
      </c>
      <c r="C575" s="14" t="str">
        <f>VLOOKUP(MYRANKS_P[[#This Row],[PLAYERID]],PLAYERIDMAP2[],COLUMN(PLAYERIDMAP2[FIRSTNAME]),FALSE)</f>
        <v>Armando</v>
      </c>
      <c r="D575" s="14" t="str">
        <f>MYRANKS_P[[#This Row],[FNAME]]&amp;" "&amp;MYRANKS_P[[#This Row],[LNAME]]</f>
        <v>Armando Galarraga</v>
      </c>
      <c r="E575" s="14" t="str">
        <f>VLOOKUP(MYRANKS_P[[#This Row],[PLAYERID]],PLAYERIDMAP2[],COLUMN(PLAYERIDMAP2[TEAM]),FALSE)</f>
        <v>HOU</v>
      </c>
      <c r="F575" s="14" t="str">
        <f>VLOOKUP(MYRANKS_P[[#This Row],[PLAYERID]],PLAYERIDMAP2[],COLUMN(PLAYERIDMAP2[POS]),FALSE)</f>
        <v>P</v>
      </c>
      <c r="G575" s="14">
        <f>IFERROR(VALUE(VLOOKUP(MYRANKS_P[[#This Row],[PLAYERID]],PLAYERIDMAP2[],COLUMN(PLAYERIDMAP2[IDFANGRAPHS]),FALSE)),VLOOKUP(MYRANKS_P[[#This Row],[PLAYERID]],PLAYERIDMAP2[],COLUMN(PLAYERIDMAP2[IDFANGRAPHS]),FALSE))</f>
        <v>4222</v>
      </c>
      <c r="H575" s="23">
        <f>IFERROR(VLOOKUP(MYRANKS_P[[#This Row],[IDFANGRAPHS]],STEAMER_P[],COLUMN(STEAMER_P[W]),FALSE),0)</f>
        <v>0</v>
      </c>
      <c r="I575" s="23">
        <f>IFERROR(VLOOKUP(MYRANKS_P[[#This Row],[IDFANGRAPHS]],STEAMER_P[],COLUMN(STEAMER_P[L]),FALSE),0)</f>
        <v>0</v>
      </c>
      <c r="J575" s="23">
        <f>IFERROR(VLOOKUP(MYRANKS_P[[#This Row],[IDFANGRAPHS]],STEAMER_P[],COLUMN(STEAMER_P[SV]),FALSE),0)</f>
        <v>0</v>
      </c>
      <c r="K575" s="23">
        <f>IFERROR(VLOOKUP(MYRANKS_P[[#This Row],[IDFANGRAPHS]],STEAMER_P[],COLUMN(STEAMER_P[IP]),FALSE),0)</f>
        <v>1</v>
      </c>
      <c r="L575" s="23">
        <f>IFERROR(VLOOKUP(MYRANKS_P[[#This Row],[IDFANGRAPHS]],STEAMER_P[],COLUMN(STEAMER_P[H]),FALSE),0)</f>
        <v>1</v>
      </c>
      <c r="M575" s="23">
        <f>IFERROR(VLOOKUP(MYRANKS_P[[#This Row],[IDFANGRAPHS]],STEAMER_P[],COLUMN(STEAMER_P[ER]),FALSE),0)</f>
        <v>1</v>
      </c>
      <c r="N575" s="23">
        <f>IFERROR(VLOOKUP(MYRANKS_P[[#This Row],[IDFANGRAPHS]],STEAMER_P[],COLUMN(STEAMER_P[HR]),FALSE),0)</f>
        <v>0</v>
      </c>
      <c r="O575" s="23">
        <f>IFERROR(VLOOKUP(MYRANKS_P[[#This Row],[IDFANGRAPHS]],STEAMER_P[],COLUMN(STEAMER_P[SO]),FALSE),0)</f>
        <v>1</v>
      </c>
      <c r="P575" s="23">
        <f>IFERROR(VLOOKUP(MYRANKS_P[[#This Row],[IDFANGRAPHS]],STEAMER_P[],COLUMN(STEAMER_P[BB]),FALSE),0)</f>
        <v>0</v>
      </c>
      <c r="Q575" s="21">
        <f>IFERROR((MYRANKS_P[[#This Row],[ER]]*9)/MYRANKS_P[[#This Row],[IP]],0)</f>
        <v>9</v>
      </c>
      <c r="R575" s="21">
        <f>IFERROR((MYRANKS_P[[#This Row],[BB]]+MYRANKS_P[[#This Row],[H]])/MYRANKS_P[[#This Row],[IP]],0)</f>
        <v>1</v>
      </c>
      <c r="S575" s="23">
        <f>MYRANKS_P[[#This Row],[W]]*P_PTS_W+MYRANKS_P[[#This Row],[L]]*P_PTS_L+MYRANKS_P[[#This Row],[IP]]*P_PTS_IP+MYRANKS_P[[#This Row],[SO]]*P_PTS_K+MYRANKS_P[[#This Row],[BB]]*P_PTS_BB+MYRANKS_P[[#This Row],[H]]*P_PTS_HA+MYRANKS_P[[#This Row],[SV]]*P_PTS_SV+MYRANKS_P[[#This Row],[HR]]*P_PTS_HRA+MYRANKS_P[[#This Row],[ER]]*P_PTS_ER</f>
        <v>0</v>
      </c>
      <c r="T575" s="23">
        <f>VLOOKUP(MYRANKS_P[[#This Row],[POS]],REPLACEMENT_LEVEL[],3,FALSE)</f>
        <v>0</v>
      </c>
      <c r="U575" s="23">
        <f>MYRANKS_P[[#This Row],[PROJ PTS]]-MYRANKS_P[[#This Row],[REPL LEVEL]]</f>
        <v>0</v>
      </c>
      <c r="V575" s="30">
        <f>RANK(MYRANKS_P[[#This Row],[POINTS OVER REPL]],MYRANKS_P[POINTS OVER REPL])</f>
        <v>1</v>
      </c>
      <c r="W575" s="29">
        <f>IF(MYRANKS_P[[#This Row],[RANK]]&lt;=TOTAL_PITCHERS_DRAFTED,MYRANKS_P[[#This Row],[POINTS OVER REPL]],0)</f>
        <v>0</v>
      </c>
      <c r="X575" s="35">
        <f>MYRANKS_P[[#This Row],[POINTS OVER REPL]]*DOLLAR_VALUE_PER_POINT+1</f>
        <v>1</v>
      </c>
      <c r="Y575" s="35"/>
      <c r="Z575" s="29">
        <f>IF(AND(MYRANKS_P[[#This Row],[RANK]]&lt;=(TOTAL_PITCHERS_DRAFTED-PITCHERS_BELOW_REPL_DRAFTED),MYRANKS_P[[#This Row],[$ACTUAL]]=""),MYRANKS_P[[#This Row],[POINTS OVER REPL]],0)</f>
        <v>0</v>
      </c>
      <c r="AA575" s="40">
        <f>IF(MYRANKS_P[[#This Row],[$ACTUAL]]="",MYRANKS_P[[#This Row],[POINTS OVER REPL]]*REMAINING_DOLLAR_VALUE_PER_POINT+1,0)</f>
        <v>1</v>
      </c>
    </row>
    <row r="576" spans="1:27" x14ac:dyDescent="0.25">
      <c r="A576" s="2" t="s">
        <v>12621</v>
      </c>
      <c r="B576" s="14" t="str">
        <f>VLOOKUP(MYRANKS_P[[#This Row],[PLAYERID]],PLAYERIDMAP2[],COLUMN(PLAYERIDMAP2[LASTNAME]),FALSE)</f>
        <v>Garcia</v>
      </c>
      <c r="C576" s="14" t="str">
        <f>VLOOKUP(MYRANKS_P[[#This Row],[PLAYERID]],PLAYERIDMAP2[],COLUMN(PLAYERIDMAP2[FIRSTNAME]),FALSE)</f>
        <v>Freddy</v>
      </c>
      <c r="D576" s="14" t="str">
        <f>MYRANKS_P[[#This Row],[FNAME]]&amp;" "&amp;MYRANKS_P[[#This Row],[LNAME]]</f>
        <v>Freddy Garcia</v>
      </c>
      <c r="E576" s="14" t="str">
        <f>VLOOKUP(MYRANKS_P[[#This Row],[PLAYERID]],PLAYERIDMAP2[],COLUMN(PLAYERIDMAP2[TEAM]),FALSE)</f>
        <v>NYY</v>
      </c>
      <c r="F576" s="14" t="str">
        <f>VLOOKUP(MYRANKS_P[[#This Row],[PLAYERID]],PLAYERIDMAP2[],COLUMN(PLAYERIDMAP2[POS]),FALSE)</f>
        <v>P</v>
      </c>
      <c r="G576" s="14">
        <f>IFERROR(VALUE(VLOOKUP(MYRANKS_P[[#This Row],[PLAYERID]],PLAYERIDMAP2[],COLUMN(PLAYERIDMAP2[IDFANGRAPHS]),FALSE)),VLOOKUP(MYRANKS_P[[#This Row],[PLAYERID]],PLAYERIDMAP2[],COLUMN(PLAYERIDMAP2[IDFANGRAPHS]),FALSE))</f>
        <v>1077</v>
      </c>
      <c r="H576" s="23">
        <f>IFERROR(VLOOKUP(MYRANKS_P[[#This Row],[IDFANGRAPHS]],STEAMER_P[],COLUMN(STEAMER_P[W]),FALSE),0)</f>
        <v>0</v>
      </c>
      <c r="I576" s="23">
        <f>IFERROR(VLOOKUP(MYRANKS_P[[#This Row],[IDFANGRAPHS]],STEAMER_P[],COLUMN(STEAMER_P[L]),FALSE),0)</f>
        <v>0</v>
      </c>
      <c r="J576" s="23">
        <f>IFERROR(VLOOKUP(MYRANKS_P[[#This Row],[IDFANGRAPHS]],STEAMER_P[],COLUMN(STEAMER_P[SV]),FALSE),0)</f>
        <v>0</v>
      </c>
      <c r="K576" s="23">
        <f>IFERROR(VLOOKUP(MYRANKS_P[[#This Row],[IDFANGRAPHS]],STEAMER_P[],COLUMN(STEAMER_P[IP]),FALSE),0)</f>
        <v>1</v>
      </c>
      <c r="L576" s="23">
        <f>IFERROR(VLOOKUP(MYRANKS_P[[#This Row],[IDFANGRAPHS]],STEAMER_P[],COLUMN(STEAMER_P[H]),FALSE),0)</f>
        <v>1</v>
      </c>
      <c r="M576" s="23">
        <f>IFERROR(VLOOKUP(MYRANKS_P[[#This Row],[IDFANGRAPHS]],STEAMER_P[],COLUMN(STEAMER_P[ER]),FALSE),0)</f>
        <v>0</v>
      </c>
      <c r="N576" s="23">
        <f>IFERROR(VLOOKUP(MYRANKS_P[[#This Row],[IDFANGRAPHS]],STEAMER_P[],COLUMN(STEAMER_P[HR]),FALSE),0)</f>
        <v>0</v>
      </c>
      <c r="O576" s="23">
        <f>IFERROR(VLOOKUP(MYRANKS_P[[#This Row],[IDFANGRAPHS]],STEAMER_P[],COLUMN(STEAMER_P[SO]),FALSE),0)</f>
        <v>1</v>
      </c>
      <c r="P576" s="23">
        <f>IFERROR(VLOOKUP(MYRANKS_P[[#This Row],[IDFANGRAPHS]],STEAMER_P[],COLUMN(STEAMER_P[BB]),FALSE),0)</f>
        <v>0</v>
      </c>
      <c r="Q576" s="21">
        <f>IFERROR((MYRANKS_P[[#This Row],[ER]]*9)/MYRANKS_P[[#This Row],[IP]],0)</f>
        <v>0</v>
      </c>
      <c r="R576" s="21">
        <f>IFERROR((MYRANKS_P[[#This Row],[BB]]+MYRANKS_P[[#This Row],[H]])/MYRANKS_P[[#This Row],[IP]],0)</f>
        <v>1</v>
      </c>
      <c r="S576" s="23">
        <f>MYRANKS_P[[#This Row],[W]]*P_PTS_W+MYRANKS_P[[#This Row],[L]]*P_PTS_L+MYRANKS_P[[#This Row],[IP]]*P_PTS_IP+MYRANKS_P[[#This Row],[SO]]*P_PTS_K+MYRANKS_P[[#This Row],[BB]]*P_PTS_BB+MYRANKS_P[[#This Row],[H]]*P_PTS_HA+MYRANKS_P[[#This Row],[SV]]*P_PTS_SV+MYRANKS_P[[#This Row],[HR]]*P_PTS_HRA+MYRANKS_P[[#This Row],[ER]]*P_PTS_ER</f>
        <v>0</v>
      </c>
      <c r="T576" s="23">
        <f>VLOOKUP(MYRANKS_P[[#This Row],[POS]],REPLACEMENT_LEVEL[],3,FALSE)</f>
        <v>0</v>
      </c>
      <c r="U576" s="23">
        <f>MYRANKS_P[[#This Row],[PROJ PTS]]-MYRANKS_P[[#This Row],[REPL LEVEL]]</f>
        <v>0</v>
      </c>
      <c r="V576" s="30">
        <f>RANK(MYRANKS_P[[#This Row],[POINTS OVER REPL]],MYRANKS_P[POINTS OVER REPL])</f>
        <v>1</v>
      </c>
      <c r="W576" s="29">
        <f>IF(MYRANKS_P[[#This Row],[RANK]]&lt;=TOTAL_PITCHERS_DRAFTED,MYRANKS_P[[#This Row],[POINTS OVER REPL]],0)</f>
        <v>0</v>
      </c>
      <c r="X576" s="35">
        <f>MYRANKS_P[[#This Row],[POINTS OVER REPL]]*DOLLAR_VALUE_PER_POINT+1</f>
        <v>1</v>
      </c>
      <c r="Y576" s="35"/>
      <c r="Z576" s="29">
        <f>IF(AND(MYRANKS_P[[#This Row],[RANK]]&lt;=(TOTAL_PITCHERS_DRAFTED-PITCHERS_BELOW_REPL_DRAFTED),MYRANKS_P[[#This Row],[$ACTUAL]]=""),MYRANKS_P[[#This Row],[POINTS OVER REPL]],0)</f>
        <v>0</v>
      </c>
      <c r="AA576" s="40">
        <f>IF(MYRANKS_P[[#This Row],[$ACTUAL]]="",MYRANKS_P[[#This Row],[POINTS OVER REPL]]*REMAINING_DOLLAR_VALUE_PER_POINT+1,0)</f>
        <v>1</v>
      </c>
    </row>
    <row r="577" spans="1:27" x14ac:dyDescent="0.25">
      <c r="A577" s="2" t="s">
        <v>12636</v>
      </c>
      <c r="B577" s="14" t="str">
        <f>VLOOKUP(MYRANKS_P[[#This Row],[PLAYERID]],PLAYERIDMAP2[],COLUMN(PLAYERIDMAP2[LASTNAME]),FALSE)</f>
        <v>Garland</v>
      </c>
      <c r="C577" s="14" t="str">
        <f>VLOOKUP(MYRANKS_P[[#This Row],[PLAYERID]],PLAYERIDMAP2[],COLUMN(PLAYERIDMAP2[FIRSTNAME]),FALSE)</f>
        <v>Jon</v>
      </c>
      <c r="D577" s="14" t="str">
        <f>MYRANKS_P[[#This Row],[FNAME]]&amp;" "&amp;MYRANKS_P[[#This Row],[LNAME]]</f>
        <v>Jon Garland</v>
      </c>
      <c r="E577" s="14" t="str">
        <f>VLOOKUP(MYRANKS_P[[#This Row],[PLAYERID]],PLAYERIDMAP2[],COLUMN(PLAYERIDMAP2[TEAM]),FALSE)</f>
        <v>N/A</v>
      </c>
      <c r="F577" s="14" t="str">
        <f>VLOOKUP(MYRANKS_P[[#This Row],[PLAYERID]],PLAYERIDMAP2[],COLUMN(PLAYERIDMAP2[POS]),FALSE)</f>
        <v>P</v>
      </c>
      <c r="G577" s="14">
        <f>IFERROR(VALUE(VLOOKUP(MYRANKS_P[[#This Row],[PLAYERID]],PLAYERIDMAP2[],COLUMN(PLAYERIDMAP2[IDFANGRAPHS]),FALSE)),VLOOKUP(MYRANKS_P[[#This Row],[PLAYERID]],PLAYERIDMAP2[],COLUMN(PLAYERIDMAP2[IDFANGRAPHS]),FALSE))</f>
        <v>232</v>
      </c>
      <c r="H577" s="23">
        <f>IFERROR(VLOOKUP(MYRANKS_P[[#This Row],[IDFANGRAPHS]],STEAMER_P[],COLUMN(STEAMER_P[W]),FALSE),0)</f>
        <v>0</v>
      </c>
      <c r="I577" s="23">
        <f>IFERROR(VLOOKUP(MYRANKS_P[[#This Row],[IDFANGRAPHS]],STEAMER_P[],COLUMN(STEAMER_P[L]),FALSE),0)</f>
        <v>0</v>
      </c>
      <c r="J577" s="23">
        <f>IFERROR(VLOOKUP(MYRANKS_P[[#This Row],[IDFANGRAPHS]],STEAMER_P[],COLUMN(STEAMER_P[SV]),FALSE),0)</f>
        <v>0</v>
      </c>
      <c r="K577" s="23">
        <f>IFERROR(VLOOKUP(MYRANKS_P[[#This Row],[IDFANGRAPHS]],STEAMER_P[],COLUMN(STEAMER_P[IP]),FALSE),0)</f>
        <v>1</v>
      </c>
      <c r="L577" s="23">
        <f>IFERROR(VLOOKUP(MYRANKS_P[[#This Row],[IDFANGRAPHS]],STEAMER_P[],COLUMN(STEAMER_P[H]),FALSE),0)</f>
        <v>1</v>
      </c>
      <c r="M577" s="23">
        <f>IFERROR(VLOOKUP(MYRANKS_P[[#This Row],[IDFANGRAPHS]],STEAMER_P[],COLUMN(STEAMER_P[ER]),FALSE),0)</f>
        <v>1</v>
      </c>
      <c r="N577" s="23">
        <f>IFERROR(VLOOKUP(MYRANKS_P[[#This Row],[IDFANGRAPHS]],STEAMER_P[],COLUMN(STEAMER_P[HR]),FALSE),0)</f>
        <v>0</v>
      </c>
      <c r="O577" s="23">
        <f>IFERROR(VLOOKUP(MYRANKS_P[[#This Row],[IDFANGRAPHS]],STEAMER_P[],COLUMN(STEAMER_P[SO]),FALSE),0)</f>
        <v>1</v>
      </c>
      <c r="P577" s="23">
        <f>IFERROR(VLOOKUP(MYRANKS_P[[#This Row],[IDFANGRAPHS]],STEAMER_P[],COLUMN(STEAMER_P[BB]),FALSE),0)</f>
        <v>0</v>
      </c>
      <c r="Q577" s="21">
        <f>IFERROR((MYRANKS_P[[#This Row],[ER]]*9)/MYRANKS_P[[#This Row],[IP]],0)</f>
        <v>9</v>
      </c>
      <c r="R577" s="21">
        <f>IFERROR((MYRANKS_P[[#This Row],[BB]]+MYRANKS_P[[#This Row],[H]])/MYRANKS_P[[#This Row],[IP]],0)</f>
        <v>1</v>
      </c>
      <c r="S577" s="23">
        <f>MYRANKS_P[[#This Row],[W]]*P_PTS_W+MYRANKS_P[[#This Row],[L]]*P_PTS_L+MYRANKS_P[[#This Row],[IP]]*P_PTS_IP+MYRANKS_P[[#This Row],[SO]]*P_PTS_K+MYRANKS_P[[#This Row],[BB]]*P_PTS_BB+MYRANKS_P[[#This Row],[H]]*P_PTS_HA+MYRANKS_P[[#This Row],[SV]]*P_PTS_SV+MYRANKS_P[[#This Row],[HR]]*P_PTS_HRA+MYRANKS_P[[#This Row],[ER]]*P_PTS_ER</f>
        <v>0</v>
      </c>
      <c r="T577" s="23">
        <f>VLOOKUP(MYRANKS_P[[#This Row],[POS]],REPLACEMENT_LEVEL[],3,FALSE)</f>
        <v>0</v>
      </c>
      <c r="U577" s="23">
        <f>MYRANKS_P[[#This Row],[PROJ PTS]]-MYRANKS_P[[#This Row],[REPL LEVEL]]</f>
        <v>0</v>
      </c>
      <c r="V577" s="30">
        <f>RANK(MYRANKS_P[[#This Row],[POINTS OVER REPL]],MYRANKS_P[POINTS OVER REPL])</f>
        <v>1</v>
      </c>
      <c r="W577" s="29">
        <f>IF(MYRANKS_P[[#This Row],[RANK]]&lt;=TOTAL_PITCHERS_DRAFTED,MYRANKS_P[[#This Row],[POINTS OVER REPL]],0)</f>
        <v>0</v>
      </c>
      <c r="X577" s="35">
        <f>MYRANKS_P[[#This Row],[POINTS OVER REPL]]*DOLLAR_VALUE_PER_POINT+1</f>
        <v>1</v>
      </c>
      <c r="Y577" s="35"/>
      <c r="Z577" s="29">
        <f>IF(AND(MYRANKS_P[[#This Row],[RANK]]&lt;=(TOTAL_PITCHERS_DRAFTED-PITCHERS_BELOW_REPL_DRAFTED),MYRANKS_P[[#This Row],[$ACTUAL]]=""),MYRANKS_P[[#This Row],[POINTS OVER REPL]],0)</f>
        <v>0</v>
      </c>
      <c r="AA577" s="40">
        <f>IF(MYRANKS_P[[#This Row],[$ACTUAL]]="",MYRANKS_P[[#This Row],[POINTS OVER REPL]]*REMAINING_DOLLAR_VALUE_PER_POINT+1,0)</f>
        <v>1</v>
      </c>
    </row>
    <row r="578" spans="1:27" x14ac:dyDescent="0.25">
      <c r="A578" s="2" t="s">
        <v>12647</v>
      </c>
      <c r="B578" s="14" t="str">
        <f>VLOOKUP(MYRANKS_P[[#This Row],[PLAYERID]],PLAYERIDMAP2[],COLUMN(PLAYERIDMAP2[LASTNAME]),FALSE)</f>
        <v>Gaudin</v>
      </c>
      <c r="C578" s="14" t="str">
        <f>VLOOKUP(MYRANKS_P[[#This Row],[PLAYERID]],PLAYERIDMAP2[],COLUMN(PLAYERIDMAP2[FIRSTNAME]),FALSE)</f>
        <v>Chad</v>
      </c>
      <c r="D578" s="14" t="str">
        <f>MYRANKS_P[[#This Row],[FNAME]]&amp;" "&amp;MYRANKS_P[[#This Row],[LNAME]]</f>
        <v>Chad Gaudin</v>
      </c>
      <c r="E578" s="14" t="str">
        <f>VLOOKUP(MYRANKS_P[[#This Row],[PLAYERID]],PLAYERIDMAP2[],COLUMN(PLAYERIDMAP2[TEAM]),FALSE)</f>
        <v>MIA</v>
      </c>
      <c r="F578" s="14" t="str">
        <f>VLOOKUP(MYRANKS_P[[#This Row],[PLAYERID]],PLAYERIDMAP2[],COLUMN(PLAYERIDMAP2[POS]),FALSE)</f>
        <v>P</v>
      </c>
      <c r="G578" s="14">
        <f>IFERROR(VALUE(VLOOKUP(MYRANKS_P[[#This Row],[PLAYERID]],PLAYERIDMAP2[],COLUMN(PLAYERIDMAP2[IDFANGRAPHS]),FALSE)),VLOOKUP(MYRANKS_P[[#This Row],[PLAYERID]],PLAYERIDMAP2[],COLUMN(PLAYERIDMAP2[IDFANGRAPHS]),FALSE))</f>
        <v>1783</v>
      </c>
      <c r="H578" s="23">
        <f>IFERROR(VLOOKUP(MYRANKS_P[[#This Row],[IDFANGRAPHS]],STEAMER_P[],COLUMN(STEAMER_P[W]),FALSE),0)</f>
        <v>0</v>
      </c>
      <c r="I578" s="23">
        <f>IFERROR(VLOOKUP(MYRANKS_P[[#This Row],[IDFANGRAPHS]],STEAMER_P[],COLUMN(STEAMER_P[L]),FALSE),0)</f>
        <v>0</v>
      </c>
      <c r="J578" s="23">
        <f>IFERROR(VLOOKUP(MYRANKS_P[[#This Row],[IDFANGRAPHS]],STEAMER_P[],COLUMN(STEAMER_P[SV]),FALSE),0)</f>
        <v>0</v>
      </c>
      <c r="K578" s="23">
        <f>IFERROR(VLOOKUP(MYRANKS_P[[#This Row],[IDFANGRAPHS]],STEAMER_P[],COLUMN(STEAMER_P[IP]),FALSE),0)</f>
        <v>1</v>
      </c>
      <c r="L578" s="23">
        <f>IFERROR(VLOOKUP(MYRANKS_P[[#This Row],[IDFANGRAPHS]],STEAMER_P[],COLUMN(STEAMER_P[H]),FALSE),0)</f>
        <v>1</v>
      </c>
      <c r="M578" s="23">
        <f>IFERROR(VLOOKUP(MYRANKS_P[[#This Row],[IDFANGRAPHS]],STEAMER_P[],COLUMN(STEAMER_P[ER]),FALSE),0)</f>
        <v>0</v>
      </c>
      <c r="N578" s="23">
        <f>IFERROR(VLOOKUP(MYRANKS_P[[#This Row],[IDFANGRAPHS]],STEAMER_P[],COLUMN(STEAMER_P[HR]),FALSE),0)</f>
        <v>0</v>
      </c>
      <c r="O578" s="23">
        <f>IFERROR(VLOOKUP(MYRANKS_P[[#This Row],[IDFANGRAPHS]],STEAMER_P[],COLUMN(STEAMER_P[SO]),FALSE),0)</f>
        <v>1</v>
      </c>
      <c r="P578" s="23">
        <f>IFERROR(VLOOKUP(MYRANKS_P[[#This Row],[IDFANGRAPHS]],STEAMER_P[],COLUMN(STEAMER_P[BB]),FALSE),0)</f>
        <v>0</v>
      </c>
      <c r="Q578" s="21">
        <f>IFERROR((MYRANKS_P[[#This Row],[ER]]*9)/MYRANKS_P[[#This Row],[IP]],0)</f>
        <v>0</v>
      </c>
      <c r="R578" s="21">
        <f>IFERROR((MYRANKS_P[[#This Row],[BB]]+MYRANKS_P[[#This Row],[H]])/MYRANKS_P[[#This Row],[IP]],0)</f>
        <v>1</v>
      </c>
      <c r="S578" s="23">
        <f>MYRANKS_P[[#This Row],[W]]*P_PTS_W+MYRANKS_P[[#This Row],[L]]*P_PTS_L+MYRANKS_P[[#This Row],[IP]]*P_PTS_IP+MYRANKS_P[[#This Row],[SO]]*P_PTS_K+MYRANKS_P[[#This Row],[BB]]*P_PTS_BB+MYRANKS_P[[#This Row],[H]]*P_PTS_HA+MYRANKS_P[[#This Row],[SV]]*P_PTS_SV+MYRANKS_P[[#This Row],[HR]]*P_PTS_HRA+MYRANKS_P[[#This Row],[ER]]*P_PTS_ER</f>
        <v>0</v>
      </c>
      <c r="T578" s="23">
        <f>VLOOKUP(MYRANKS_P[[#This Row],[POS]],REPLACEMENT_LEVEL[],3,FALSE)</f>
        <v>0</v>
      </c>
      <c r="U578" s="23">
        <f>MYRANKS_P[[#This Row],[PROJ PTS]]-MYRANKS_P[[#This Row],[REPL LEVEL]]</f>
        <v>0</v>
      </c>
      <c r="V578" s="30">
        <f>RANK(MYRANKS_P[[#This Row],[POINTS OVER REPL]],MYRANKS_P[POINTS OVER REPL])</f>
        <v>1</v>
      </c>
      <c r="W578" s="29">
        <f>IF(MYRANKS_P[[#This Row],[RANK]]&lt;=TOTAL_PITCHERS_DRAFTED,MYRANKS_P[[#This Row],[POINTS OVER REPL]],0)</f>
        <v>0</v>
      </c>
      <c r="X578" s="35">
        <f>MYRANKS_P[[#This Row],[POINTS OVER REPL]]*DOLLAR_VALUE_PER_POINT+1</f>
        <v>1</v>
      </c>
      <c r="Y578" s="35"/>
      <c r="Z578" s="29">
        <f>IF(AND(MYRANKS_P[[#This Row],[RANK]]&lt;=(TOTAL_PITCHERS_DRAFTED-PITCHERS_BELOW_REPL_DRAFTED),MYRANKS_P[[#This Row],[$ACTUAL]]=""),MYRANKS_P[[#This Row],[POINTS OVER REPL]],0)</f>
        <v>0</v>
      </c>
      <c r="AA578" s="40">
        <f>IF(MYRANKS_P[[#This Row],[$ACTUAL]]="",MYRANKS_P[[#This Row],[POINTS OVER REPL]]*REMAINING_DOLLAR_VALUE_PER_POINT+1,0)</f>
        <v>1</v>
      </c>
    </row>
    <row r="579" spans="1:27" x14ac:dyDescent="0.25">
      <c r="A579" s="2" t="s">
        <v>12704</v>
      </c>
      <c r="B579" s="14" t="str">
        <f>VLOOKUP(MYRANKS_P[[#This Row],[PLAYERID]],PLAYERIDMAP2[],COLUMN(PLAYERIDMAP2[LASTNAME]),FALSE)</f>
        <v>Godfrey</v>
      </c>
      <c r="C579" s="14" t="str">
        <f>VLOOKUP(MYRANKS_P[[#This Row],[PLAYERID]],PLAYERIDMAP2[],COLUMN(PLAYERIDMAP2[FIRSTNAME]),FALSE)</f>
        <v>Graham</v>
      </c>
      <c r="D579" s="14" t="str">
        <f>MYRANKS_P[[#This Row],[FNAME]]&amp;" "&amp;MYRANKS_P[[#This Row],[LNAME]]</f>
        <v>Graham Godfrey</v>
      </c>
      <c r="E579" s="14" t="str">
        <f>VLOOKUP(MYRANKS_P[[#This Row],[PLAYERID]],PLAYERIDMAP2[],COLUMN(PLAYERIDMAP2[TEAM]),FALSE)</f>
        <v>OAK</v>
      </c>
      <c r="F579" s="14" t="str">
        <f>VLOOKUP(MYRANKS_P[[#This Row],[PLAYERID]],PLAYERIDMAP2[],COLUMN(PLAYERIDMAP2[POS]),FALSE)</f>
        <v>P</v>
      </c>
      <c r="G579" s="14">
        <f>IFERROR(VALUE(VLOOKUP(MYRANKS_P[[#This Row],[PLAYERID]],PLAYERIDMAP2[],COLUMN(PLAYERIDMAP2[IDFANGRAPHS]),FALSE)),VLOOKUP(MYRANKS_P[[#This Row],[PLAYERID]],PLAYERIDMAP2[],COLUMN(PLAYERIDMAP2[IDFANGRAPHS]),FALSE))</f>
        <v>3128</v>
      </c>
      <c r="H579" s="23">
        <f>IFERROR(VLOOKUP(MYRANKS_P[[#This Row],[IDFANGRAPHS]],STEAMER_P[],COLUMN(STEAMER_P[W]),FALSE),0)</f>
        <v>0</v>
      </c>
      <c r="I579" s="23">
        <f>IFERROR(VLOOKUP(MYRANKS_P[[#This Row],[IDFANGRAPHS]],STEAMER_P[],COLUMN(STEAMER_P[L]),FALSE),0)</f>
        <v>0</v>
      </c>
      <c r="J579" s="23">
        <f>IFERROR(VLOOKUP(MYRANKS_P[[#This Row],[IDFANGRAPHS]],STEAMER_P[],COLUMN(STEAMER_P[SV]),FALSE),0)</f>
        <v>0</v>
      </c>
      <c r="K579" s="23">
        <f>IFERROR(VLOOKUP(MYRANKS_P[[#This Row],[IDFANGRAPHS]],STEAMER_P[],COLUMN(STEAMER_P[IP]),FALSE),0)</f>
        <v>1</v>
      </c>
      <c r="L579" s="23">
        <f>IFERROR(VLOOKUP(MYRANKS_P[[#This Row],[IDFANGRAPHS]],STEAMER_P[],COLUMN(STEAMER_P[H]),FALSE),0)</f>
        <v>1</v>
      </c>
      <c r="M579" s="23">
        <f>IFERROR(VLOOKUP(MYRANKS_P[[#This Row],[IDFANGRAPHS]],STEAMER_P[],COLUMN(STEAMER_P[ER]),FALSE),0)</f>
        <v>1</v>
      </c>
      <c r="N579" s="23">
        <f>IFERROR(VLOOKUP(MYRANKS_P[[#This Row],[IDFANGRAPHS]],STEAMER_P[],COLUMN(STEAMER_P[HR]),FALSE),0)</f>
        <v>0</v>
      </c>
      <c r="O579" s="23">
        <f>IFERROR(VLOOKUP(MYRANKS_P[[#This Row],[IDFANGRAPHS]],STEAMER_P[],COLUMN(STEAMER_P[SO]),FALSE),0)</f>
        <v>1</v>
      </c>
      <c r="P579" s="23">
        <f>IFERROR(VLOOKUP(MYRANKS_P[[#This Row],[IDFANGRAPHS]],STEAMER_P[],COLUMN(STEAMER_P[BB]),FALSE),0)</f>
        <v>0</v>
      </c>
      <c r="Q579" s="21">
        <f>IFERROR((MYRANKS_P[[#This Row],[ER]]*9)/MYRANKS_P[[#This Row],[IP]],0)</f>
        <v>9</v>
      </c>
      <c r="R579" s="21">
        <f>IFERROR((MYRANKS_P[[#This Row],[BB]]+MYRANKS_P[[#This Row],[H]])/MYRANKS_P[[#This Row],[IP]],0)</f>
        <v>1</v>
      </c>
      <c r="S579" s="23">
        <f>MYRANKS_P[[#This Row],[W]]*P_PTS_W+MYRANKS_P[[#This Row],[L]]*P_PTS_L+MYRANKS_P[[#This Row],[IP]]*P_PTS_IP+MYRANKS_P[[#This Row],[SO]]*P_PTS_K+MYRANKS_P[[#This Row],[BB]]*P_PTS_BB+MYRANKS_P[[#This Row],[H]]*P_PTS_HA+MYRANKS_P[[#This Row],[SV]]*P_PTS_SV+MYRANKS_P[[#This Row],[HR]]*P_PTS_HRA+MYRANKS_P[[#This Row],[ER]]*P_PTS_ER</f>
        <v>0</v>
      </c>
      <c r="T579" s="23">
        <f>VLOOKUP(MYRANKS_P[[#This Row],[POS]],REPLACEMENT_LEVEL[],3,FALSE)</f>
        <v>0</v>
      </c>
      <c r="U579" s="23">
        <f>MYRANKS_P[[#This Row],[PROJ PTS]]-MYRANKS_P[[#This Row],[REPL LEVEL]]</f>
        <v>0</v>
      </c>
      <c r="V579" s="30">
        <f>RANK(MYRANKS_P[[#This Row],[POINTS OVER REPL]],MYRANKS_P[POINTS OVER REPL])</f>
        <v>1</v>
      </c>
      <c r="W579" s="29">
        <f>IF(MYRANKS_P[[#This Row],[RANK]]&lt;=TOTAL_PITCHERS_DRAFTED,MYRANKS_P[[#This Row],[POINTS OVER REPL]],0)</f>
        <v>0</v>
      </c>
      <c r="X579" s="35">
        <f>MYRANKS_P[[#This Row],[POINTS OVER REPL]]*DOLLAR_VALUE_PER_POINT+1</f>
        <v>1</v>
      </c>
      <c r="Y579" s="35"/>
      <c r="Z579" s="29">
        <f>IF(AND(MYRANKS_P[[#This Row],[RANK]]&lt;=(TOTAL_PITCHERS_DRAFTED-PITCHERS_BELOW_REPL_DRAFTED),MYRANKS_P[[#This Row],[$ACTUAL]]=""),MYRANKS_P[[#This Row],[POINTS OVER REPL]],0)</f>
        <v>0</v>
      </c>
      <c r="AA579" s="40">
        <f>IF(MYRANKS_P[[#This Row],[$ACTUAL]]="",MYRANKS_P[[#This Row],[POINTS OVER REPL]]*REMAINING_DOLLAR_VALUE_PER_POINT+1,0)</f>
        <v>1</v>
      </c>
    </row>
    <row r="580" spans="1:27" x14ac:dyDescent="0.25">
      <c r="A580" s="2" t="s">
        <v>12755</v>
      </c>
      <c r="B580" s="14" t="str">
        <f>VLOOKUP(MYRANKS_P[[#This Row],[PLAYERID]],PLAYERIDMAP2[],COLUMN(PLAYERIDMAP2[LASTNAME]),FALSE)</f>
        <v>Gonzalez</v>
      </c>
      <c r="C580" s="14" t="str">
        <f>VLOOKUP(MYRANKS_P[[#This Row],[PLAYERID]],PLAYERIDMAP2[],COLUMN(PLAYERIDMAP2[FIRSTNAME]),FALSE)</f>
        <v>Michael</v>
      </c>
      <c r="D580" s="14" t="str">
        <f>MYRANKS_P[[#This Row],[FNAME]]&amp;" "&amp;MYRANKS_P[[#This Row],[LNAME]]</f>
        <v>Michael Gonzalez</v>
      </c>
      <c r="E580" s="14" t="str">
        <f>VLOOKUP(MYRANKS_P[[#This Row],[PLAYERID]],PLAYERIDMAP2[],COLUMN(PLAYERIDMAP2[TEAM]),FALSE)</f>
        <v>MIL</v>
      </c>
      <c r="F580" s="14" t="str">
        <f>VLOOKUP(MYRANKS_P[[#This Row],[PLAYERID]],PLAYERIDMAP2[],COLUMN(PLAYERIDMAP2[POS]),FALSE)</f>
        <v>P</v>
      </c>
      <c r="G580" s="14">
        <f>IFERROR(VALUE(VLOOKUP(MYRANKS_P[[#This Row],[PLAYERID]],PLAYERIDMAP2[],COLUMN(PLAYERIDMAP2[IDFANGRAPHS]),FALSE)),VLOOKUP(MYRANKS_P[[#This Row],[PLAYERID]],PLAYERIDMAP2[],COLUMN(PLAYERIDMAP2[IDFANGRAPHS]),FALSE))</f>
        <v>1794</v>
      </c>
      <c r="H580" s="23">
        <f>IFERROR(VLOOKUP(MYRANKS_P[[#This Row],[IDFANGRAPHS]],STEAMER_P[],COLUMN(STEAMER_P[W]),FALSE),0)</f>
        <v>0</v>
      </c>
      <c r="I580" s="23">
        <f>IFERROR(VLOOKUP(MYRANKS_P[[#This Row],[IDFANGRAPHS]],STEAMER_P[],COLUMN(STEAMER_P[L]),FALSE),0)</f>
        <v>0</v>
      </c>
      <c r="J580" s="23">
        <f>IFERROR(VLOOKUP(MYRANKS_P[[#This Row],[IDFANGRAPHS]],STEAMER_P[],COLUMN(STEAMER_P[SV]),FALSE),0)</f>
        <v>0</v>
      </c>
      <c r="K580" s="23">
        <f>IFERROR(VLOOKUP(MYRANKS_P[[#This Row],[IDFANGRAPHS]],STEAMER_P[],COLUMN(STEAMER_P[IP]),FALSE),0)</f>
        <v>1</v>
      </c>
      <c r="L580" s="23">
        <f>IFERROR(VLOOKUP(MYRANKS_P[[#This Row],[IDFANGRAPHS]],STEAMER_P[],COLUMN(STEAMER_P[H]),FALSE),0)</f>
        <v>1</v>
      </c>
      <c r="M580" s="23">
        <f>IFERROR(VLOOKUP(MYRANKS_P[[#This Row],[IDFANGRAPHS]],STEAMER_P[],COLUMN(STEAMER_P[ER]),FALSE),0)</f>
        <v>0</v>
      </c>
      <c r="N580" s="23">
        <f>IFERROR(VLOOKUP(MYRANKS_P[[#This Row],[IDFANGRAPHS]],STEAMER_P[],COLUMN(STEAMER_P[HR]),FALSE),0)</f>
        <v>0</v>
      </c>
      <c r="O580" s="23">
        <f>IFERROR(VLOOKUP(MYRANKS_P[[#This Row],[IDFANGRAPHS]],STEAMER_P[],COLUMN(STEAMER_P[SO]),FALSE),0)</f>
        <v>1</v>
      </c>
      <c r="P580" s="23">
        <f>IFERROR(VLOOKUP(MYRANKS_P[[#This Row],[IDFANGRAPHS]],STEAMER_P[],COLUMN(STEAMER_P[BB]),FALSE),0)</f>
        <v>0</v>
      </c>
      <c r="Q580" s="21">
        <f>IFERROR((MYRANKS_P[[#This Row],[ER]]*9)/MYRANKS_P[[#This Row],[IP]],0)</f>
        <v>0</v>
      </c>
      <c r="R580" s="21">
        <f>IFERROR((MYRANKS_P[[#This Row],[BB]]+MYRANKS_P[[#This Row],[H]])/MYRANKS_P[[#This Row],[IP]],0)</f>
        <v>1</v>
      </c>
      <c r="S580" s="23">
        <f>MYRANKS_P[[#This Row],[W]]*P_PTS_W+MYRANKS_P[[#This Row],[L]]*P_PTS_L+MYRANKS_P[[#This Row],[IP]]*P_PTS_IP+MYRANKS_P[[#This Row],[SO]]*P_PTS_K+MYRANKS_P[[#This Row],[BB]]*P_PTS_BB+MYRANKS_P[[#This Row],[H]]*P_PTS_HA+MYRANKS_P[[#This Row],[SV]]*P_PTS_SV+MYRANKS_P[[#This Row],[HR]]*P_PTS_HRA+MYRANKS_P[[#This Row],[ER]]*P_PTS_ER</f>
        <v>0</v>
      </c>
      <c r="T580" s="23">
        <f>VLOOKUP(MYRANKS_P[[#This Row],[POS]],REPLACEMENT_LEVEL[],3,FALSE)</f>
        <v>0</v>
      </c>
      <c r="U580" s="23">
        <f>MYRANKS_P[[#This Row],[PROJ PTS]]-MYRANKS_P[[#This Row],[REPL LEVEL]]</f>
        <v>0</v>
      </c>
      <c r="V580" s="30">
        <f>RANK(MYRANKS_P[[#This Row],[POINTS OVER REPL]],MYRANKS_P[POINTS OVER REPL])</f>
        <v>1</v>
      </c>
      <c r="W580" s="29">
        <f>IF(MYRANKS_P[[#This Row],[RANK]]&lt;=TOTAL_PITCHERS_DRAFTED,MYRANKS_P[[#This Row],[POINTS OVER REPL]],0)</f>
        <v>0</v>
      </c>
      <c r="X580" s="35">
        <f>MYRANKS_P[[#This Row],[POINTS OVER REPL]]*DOLLAR_VALUE_PER_POINT+1</f>
        <v>1</v>
      </c>
      <c r="Y580" s="35"/>
      <c r="Z580" s="29">
        <f>IF(AND(MYRANKS_P[[#This Row],[RANK]]&lt;=(TOTAL_PITCHERS_DRAFTED-PITCHERS_BELOW_REPL_DRAFTED),MYRANKS_P[[#This Row],[$ACTUAL]]=""),MYRANKS_P[[#This Row],[POINTS OVER REPL]],0)</f>
        <v>0</v>
      </c>
      <c r="AA580" s="40">
        <f>IF(MYRANKS_P[[#This Row],[$ACTUAL]]="",MYRANKS_P[[#This Row],[POINTS OVER REPL]]*REMAINING_DOLLAR_VALUE_PER_POINT+1,0)</f>
        <v>1</v>
      </c>
    </row>
    <row r="581" spans="1:27" x14ac:dyDescent="0.25">
      <c r="A581" s="2" t="s">
        <v>12771</v>
      </c>
      <c r="B581" s="14" t="str">
        <f>VLOOKUP(MYRANKS_P[[#This Row],[PLAYERID]],PLAYERIDMAP2[],COLUMN(PLAYERIDMAP2[LASTNAME]),FALSE)</f>
        <v>Gorski</v>
      </c>
      <c r="C581" s="14" t="str">
        <f>VLOOKUP(MYRANKS_P[[#This Row],[PLAYERID]],PLAYERIDMAP2[],COLUMN(PLAYERIDMAP2[FIRSTNAME]),FALSE)</f>
        <v>Darin</v>
      </c>
      <c r="D581" s="14" t="str">
        <f>MYRANKS_P[[#This Row],[FNAME]]&amp;" "&amp;MYRANKS_P[[#This Row],[LNAME]]</f>
        <v>Darin Gorski</v>
      </c>
      <c r="E581" s="14" t="str">
        <f>VLOOKUP(MYRANKS_P[[#This Row],[PLAYERID]],PLAYERIDMAP2[],COLUMN(PLAYERIDMAP2[TEAM]),FALSE)</f>
        <v>NYM</v>
      </c>
      <c r="F581" s="14" t="str">
        <f>VLOOKUP(MYRANKS_P[[#This Row],[PLAYERID]],PLAYERIDMAP2[],COLUMN(PLAYERIDMAP2[POS]),FALSE)</f>
        <v>P</v>
      </c>
      <c r="G581" s="14" t="str">
        <f>IFERROR(VALUE(VLOOKUP(MYRANKS_P[[#This Row],[PLAYERID]],PLAYERIDMAP2[],COLUMN(PLAYERIDMAP2[IDFANGRAPHS]),FALSE)),VLOOKUP(MYRANKS_P[[#This Row],[PLAYERID]],PLAYERIDMAP2[],COLUMN(PLAYERIDMAP2[IDFANGRAPHS]),FALSE))</f>
        <v>sa501520</v>
      </c>
      <c r="H581" s="23">
        <f>IFERROR(VLOOKUP(MYRANKS_P[[#This Row],[IDFANGRAPHS]],STEAMER_P[],COLUMN(STEAMER_P[W]),FALSE),0)</f>
        <v>0</v>
      </c>
      <c r="I581" s="23">
        <f>IFERROR(VLOOKUP(MYRANKS_P[[#This Row],[IDFANGRAPHS]],STEAMER_P[],COLUMN(STEAMER_P[L]),FALSE),0)</f>
        <v>0</v>
      </c>
      <c r="J581" s="23">
        <f>IFERROR(VLOOKUP(MYRANKS_P[[#This Row],[IDFANGRAPHS]],STEAMER_P[],COLUMN(STEAMER_P[SV]),FALSE),0)</f>
        <v>0</v>
      </c>
      <c r="K581" s="23">
        <f>IFERROR(VLOOKUP(MYRANKS_P[[#This Row],[IDFANGRAPHS]],STEAMER_P[],COLUMN(STEAMER_P[IP]),FALSE),0)</f>
        <v>1</v>
      </c>
      <c r="L581" s="23">
        <f>IFERROR(VLOOKUP(MYRANKS_P[[#This Row],[IDFANGRAPHS]],STEAMER_P[],COLUMN(STEAMER_P[H]),FALSE),0)</f>
        <v>1</v>
      </c>
      <c r="M581" s="23">
        <f>IFERROR(VLOOKUP(MYRANKS_P[[#This Row],[IDFANGRAPHS]],STEAMER_P[],COLUMN(STEAMER_P[ER]),FALSE),0)</f>
        <v>0</v>
      </c>
      <c r="N581" s="23">
        <f>IFERROR(VLOOKUP(MYRANKS_P[[#This Row],[IDFANGRAPHS]],STEAMER_P[],COLUMN(STEAMER_P[HR]),FALSE),0)</f>
        <v>0</v>
      </c>
      <c r="O581" s="23">
        <f>IFERROR(VLOOKUP(MYRANKS_P[[#This Row],[IDFANGRAPHS]],STEAMER_P[],COLUMN(STEAMER_P[SO]),FALSE),0)</f>
        <v>1</v>
      </c>
      <c r="P581" s="23">
        <f>IFERROR(VLOOKUP(MYRANKS_P[[#This Row],[IDFANGRAPHS]],STEAMER_P[],COLUMN(STEAMER_P[BB]),FALSE),0)</f>
        <v>0</v>
      </c>
      <c r="Q581" s="21">
        <f>IFERROR((MYRANKS_P[[#This Row],[ER]]*9)/MYRANKS_P[[#This Row],[IP]],0)</f>
        <v>0</v>
      </c>
      <c r="R581" s="21">
        <f>IFERROR((MYRANKS_P[[#This Row],[BB]]+MYRANKS_P[[#This Row],[H]])/MYRANKS_P[[#This Row],[IP]],0)</f>
        <v>1</v>
      </c>
      <c r="S581" s="23">
        <f>MYRANKS_P[[#This Row],[W]]*P_PTS_W+MYRANKS_P[[#This Row],[L]]*P_PTS_L+MYRANKS_P[[#This Row],[IP]]*P_PTS_IP+MYRANKS_P[[#This Row],[SO]]*P_PTS_K+MYRANKS_P[[#This Row],[BB]]*P_PTS_BB+MYRANKS_P[[#This Row],[H]]*P_PTS_HA+MYRANKS_P[[#This Row],[SV]]*P_PTS_SV+MYRANKS_P[[#This Row],[HR]]*P_PTS_HRA+MYRANKS_P[[#This Row],[ER]]*P_PTS_ER</f>
        <v>0</v>
      </c>
      <c r="T581" s="23">
        <f>VLOOKUP(MYRANKS_P[[#This Row],[POS]],REPLACEMENT_LEVEL[],3,FALSE)</f>
        <v>0</v>
      </c>
      <c r="U581" s="23">
        <f>MYRANKS_P[[#This Row],[PROJ PTS]]-MYRANKS_P[[#This Row],[REPL LEVEL]]</f>
        <v>0</v>
      </c>
      <c r="V581" s="30">
        <f>RANK(MYRANKS_P[[#This Row],[POINTS OVER REPL]],MYRANKS_P[POINTS OVER REPL])</f>
        <v>1</v>
      </c>
      <c r="W581" s="29">
        <f>IF(MYRANKS_P[[#This Row],[RANK]]&lt;=TOTAL_PITCHERS_DRAFTED,MYRANKS_P[[#This Row],[POINTS OVER REPL]],0)</f>
        <v>0</v>
      </c>
      <c r="X581" s="35">
        <f>MYRANKS_P[[#This Row],[POINTS OVER REPL]]*DOLLAR_VALUE_PER_POINT+1</f>
        <v>1</v>
      </c>
      <c r="Y581" s="35"/>
      <c r="Z581" s="29">
        <f>IF(AND(MYRANKS_P[[#This Row],[RANK]]&lt;=(TOTAL_PITCHERS_DRAFTED-PITCHERS_BELOW_REPL_DRAFTED),MYRANKS_P[[#This Row],[$ACTUAL]]=""),MYRANKS_P[[#This Row],[POINTS OVER REPL]],0)</f>
        <v>0</v>
      </c>
      <c r="AA581" s="40">
        <f>IF(MYRANKS_P[[#This Row],[$ACTUAL]]="",MYRANKS_P[[#This Row],[POINTS OVER REPL]]*REMAINING_DOLLAR_VALUE_PER_POINT+1,0)</f>
        <v>1</v>
      </c>
    </row>
    <row r="582" spans="1:27" x14ac:dyDescent="0.25">
      <c r="A582" s="9" t="s">
        <v>12811</v>
      </c>
      <c r="B582" s="14" t="str">
        <f>VLOOKUP(MYRANKS_P[[#This Row],[PLAYERID]],PLAYERIDMAP2[],COLUMN(PLAYERIDMAP2[LASTNAME]),FALSE)</f>
        <v>Gregg</v>
      </c>
      <c r="C582" s="14" t="str">
        <f>VLOOKUP(MYRANKS_P[[#This Row],[PLAYERID]],PLAYERIDMAP2[],COLUMN(PLAYERIDMAP2[FIRSTNAME]),FALSE)</f>
        <v>Kevin</v>
      </c>
      <c r="D582" s="14" t="str">
        <f>MYRANKS_P[[#This Row],[FNAME]]&amp;" "&amp;MYRANKS_P[[#This Row],[LNAME]]</f>
        <v>Kevin Gregg</v>
      </c>
      <c r="E582" s="14" t="str">
        <f>VLOOKUP(MYRANKS_P[[#This Row],[PLAYERID]],PLAYERIDMAP2[],COLUMN(PLAYERIDMAP2[TEAM]),FALSE)</f>
        <v>N/A</v>
      </c>
      <c r="F582" s="14" t="str">
        <f>VLOOKUP(MYRANKS_P[[#This Row],[PLAYERID]],PLAYERIDMAP2[],COLUMN(PLAYERIDMAP2[POS]),FALSE)</f>
        <v>P</v>
      </c>
      <c r="G582" s="14">
        <f>IFERROR(VALUE(VLOOKUP(MYRANKS_P[[#This Row],[PLAYERID]],PLAYERIDMAP2[],COLUMN(PLAYERIDMAP2[IDFANGRAPHS]),FALSE)),VLOOKUP(MYRANKS_P[[#This Row],[PLAYERID]],PLAYERIDMAP2[],COLUMN(PLAYERIDMAP2[IDFANGRAPHS]),FALSE))</f>
        <v>1793</v>
      </c>
      <c r="H582" s="23">
        <f>IFERROR(VLOOKUP(MYRANKS_P[[#This Row],[IDFANGRAPHS]],STEAMER_P[],COLUMN(STEAMER_P[W]),FALSE),0)</f>
        <v>0</v>
      </c>
      <c r="I582" s="23">
        <f>IFERROR(VLOOKUP(MYRANKS_P[[#This Row],[IDFANGRAPHS]],STEAMER_P[],COLUMN(STEAMER_P[L]),FALSE),0)</f>
        <v>0</v>
      </c>
      <c r="J582" s="23">
        <f>IFERROR(VLOOKUP(MYRANKS_P[[#This Row],[IDFANGRAPHS]],STEAMER_P[],COLUMN(STEAMER_P[SV]),FALSE),0)</f>
        <v>0</v>
      </c>
      <c r="K582" s="23">
        <f>IFERROR(VLOOKUP(MYRANKS_P[[#This Row],[IDFANGRAPHS]],STEAMER_P[],COLUMN(STEAMER_P[IP]),FALSE),0)</f>
        <v>1</v>
      </c>
      <c r="L582" s="23">
        <f>IFERROR(VLOOKUP(MYRANKS_P[[#This Row],[IDFANGRAPHS]],STEAMER_P[],COLUMN(STEAMER_P[H]),FALSE),0)</f>
        <v>1</v>
      </c>
      <c r="M582" s="23">
        <f>IFERROR(VLOOKUP(MYRANKS_P[[#This Row],[IDFANGRAPHS]],STEAMER_P[],COLUMN(STEAMER_P[ER]),FALSE),0)</f>
        <v>0</v>
      </c>
      <c r="N582" s="23">
        <f>IFERROR(VLOOKUP(MYRANKS_P[[#This Row],[IDFANGRAPHS]],STEAMER_P[],COLUMN(STEAMER_P[HR]),FALSE),0)</f>
        <v>0</v>
      </c>
      <c r="O582" s="23">
        <f>IFERROR(VLOOKUP(MYRANKS_P[[#This Row],[IDFANGRAPHS]],STEAMER_P[],COLUMN(STEAMER_P[SO]),FALSE),0)</f>
        <v>1</v>
      </c>
      <c r="P582" s="23">
        <f>IFERROR(VLOOKUP(MYRANKS_P[[#This Row],[IDFANGRAPHS]],STEAMER_P[],COLUMN(STEAMER_P[BB]),FALSE),0)</f>
        <v>0</v>
      </c>
      <c r="Q582" s="21">
        <f>IFERROR((MYRANKS_P[[#This Row],[ER]]*9)/MYRANKS_P[[#This Row],[IP]],0)</f>
        <v>0</v>
      </c>
      <c r="R582" s="21">
        <f>IFERROR((MYRANKS_P[[#This Row],[BB]]+MYRANKS_P[[#This Row],[H]])/MYRANKS_P[[#This Row],[IP]],0)</f>
        <v>1</v>
      </c>
      <c r="S582" s="23">
        <f>MYRANKS_P[[#This Row],[W]]*P_PTS_W+MYRANKS_P[[#This Row],[L]]*P_PTS_L+MYRANKS_P[[#This Row],[IP]]*P_PTS_IP+MYRANKS_P[[#This Row],[SO]]*P_PTS_K+MYRANKS_P[[#This Row],[BB]]*P_PTS_BB+MYRANKS_P[[#This Row],[H]]*P_PTS_HA+MYRANKS_P[[#This Row],[SV]]*P_PTS_SV+MYRANKS_P[[#This Row],[HR]]*P_PTS_HRA+MYRANKS_P[[#This Row],[ER]]*P_PTS_ER</f>
        <v>0</v>
      </c>
      <c r="T582" s="23">
        <f>VLOOKUP(MYRANKS_P[[#This Row],[POS]],REPLACEMENT_LEVEL[],3,FALSE)</f>
        <v>0</v>
      </c>
      <c r="U582" s="23">
        <f>MYRANKS_P[[#This Row],[PROJ PTS]]-MYRANKS_P[[#This Row],[REPL LEVEL]]</f>
        <v>0</v>
      </c>
      <c r="V582" s="30">
        <f>RANK(MYRANKS_P[[#This Row],[POINTS OVER REPL]],MYRANKS_P[POINTS OVER REPL])</f>
        <v>1</v>
      </c>
      <c r="W582" s="29">
        <f>IF(MYRANKS_P[[#This Row],[RANK]]&lt;=TOTAL_PITCHERS_DRAFTED,MYRANKS_P[[#This Row],[POINTS OVER REPL]],0)</f>
        <v>0</v>
      </c>
      <c r="X582" s="35">
        <f>MYRANKS_P[[#This Row],[POINTS OVER REPL]]*DOLLAR_VALUE_PER_POINT+1</f>
        <v>1</v>
      </c>
      <c r="Y582" s="35"/>
      <c r="Z582" s="29">
        <f>IF(AND(MYRANKS_P[[#This Row],[RANK]]&lt;=(TOTAL_PITCHERS_DRAFTED-PITCHERS_BELOW_REPL_DRAFTED),MYRANKS_P[[#This Row],[$ACTUAL]]=""),MYRANKS_P[[#This Row],[POINTS OVER REPL]],0)</f>
        <v>0</v>
      </c>
      <c r="AA582" s="40">
        <f>IF(MYRANKS_P[[#This Row],[$ACTUAL]]="",MYRANKS_P[[#This Row],[POINTS OVER REPL]]*REMAINING_DOLLAR_VALUE_PER_POINT+1,0)</f>
        <v>1</v>
      </c>
    </row>
    <row r="583" spans="1:27" x14ac:dyDescent="0.25">
      <c r="A583" s="2" t="s">
        <v>12846</v>
      </c>
      <c r="B583" s="14" t="str">
        <f>VLOOKUP(MYRANKS_P[[#This Row],[PLAYERID]],PLAYERIDMAP2[],COLUMN(PLAYERIDMAP2[LASTNAME]),FALSE)</f>
        <v>Guerrier</v>
      </c>
      <c r="C583" s="14" t="str">
        <f>VLOOKUP(MYRANKS_P[[#This Row],[PLAYERID]],PLAYERIDMAP2[],COLUMN(PLAYERIDMAP2[FIRSTNAME]),FALSE)</f>
        <v>Matt</v>
      </c>
      <c r="D583" s="14" t="str">
        <f>MYRANKS_P[[#This Row],[FNAME]]&amp;" "&amp;MYRANKS_P[[#This Row],[LNAME]]</f>
        <v>Matt Guerrier</v>
      </c>
      <c r="E583" s="14" t="str">
        <f>VLOOKUP(MYRANKS_P[[#This Row],[PLAYERID]],PLAYERIDMAP2[],COLUMN(PLAYERIDMAP2[TEAM]),FALSE)</f>
        <v>N/A</v>
      </c>
      <c r="F583" s="14" t="str">
        <f>VLOOKUP(MYRANKS_P[[#This Row],[PLAYERID]],PLAYERIDMAP2[],COLUMN(PLAYERIDMAP2[POS]),FALSE)</f>
        <v>P</v>
      </c>
      <c r="G583" s="14">
        <f>IFERROR(VALUE(VLOOKUP(MYRANKS_P[[#This Row],[PLAYERID]],PLAYERIDMAP2[],COLUMN(PLAYERIDMAP2[IDFANGRAPHS]),FALSE)),VLOOKUP(MYRANKS_P[[#This Row],[PLAYERID]],PLAYERIDMAP2[],COLUMN(PLAYERIDMAP2[IDFANGRAPHS]),FALSE))</f>
        <v>2061</v>
      </c>
      <c r="H583" s="23">
        <f>IFERROR(VLOOKUP(MYRANKS_P[[#This Row],[IDFANGRAPHS]],STEAMER_P[],COLUMN(STEAMER_P[W]),FALSE),0)</f>
        <v>0</v>
      </c>
      <c r="I583" s="23">
        <f>IFERROR(VLOOKUP(MYRANKS_P[[#This Row],[IDFANGRAPHS]],STEAMER_P[],COLUMN(STEAMER_P[L]),FALSE),0)</f>
        <v>0</v>
      </c>
      <c r="J583" s="23">
        <f>IFERROR(VLOOKUP(MYRANKS_P[[#This Row],[IDFANGRAPHS]],STEAMER_P[],COLUMN(STEAMER_P[SV]),FALSE),0)</f>
        <v>0</v>
      </c>
      <c r="K583" s="23">
        <f>IFERROR(VLOOKUP(MYRANKS_P[[#This Row],[IDFANGRAPHS]],STEAMER_P[],COLUMN(STEAMER_P[IP]),FALSE),0)</f>
        <v>1</v>
      </c>
      <c r="L583" s="23">
        <f>IFERROR(VLOOKUP(MYRANKS_P[[#This Row],[IDFANGRAPHS]],STEAMER_P[],COLUMN(STEAMER_P[H]),FALSE),0)</f>
        <v>1</v>
      </c>
      <c r="M583" s="23">
        <f>IFERROR(VLOOKUP(MYRANKS_P[[#This Row],[IDFANGRAPHS]],STEAMER_P[],COLUMN(STEAMER_P[ER]),FALSE),0)</f>
        <v>1</v>
      </c>
      <c r="N583" s="23">
        <f>IFERROR(VLOOKUP(MYRANKS_P[[#This Row],[IDFANGRAPHS]],STEAMER_P[],COLUMN(STEAMER_P[HR]),FALSE),0)</f>
        <v>0</v>
      </c>
      <c r="O583" s="23">
        <f>IFERROR(VLOOKUP(MYRANKS_P[[#This Row],[IDFANGRAPHS]],STEAMER_P[],COLUMN(STEAMER_P[SO]),FALSE),0)</f>
        <v>1</v>
      </c>
      <c r="P583" s="23">
        <f>IFERROR(VLOOKUP(MYRANKS_P[[#This Row],[IDFANGRAPHS]],STEAMER_P[],COLUMN(STEAMER_P[BB]),FALSE),0)</f>
        <v>0</v>
      </c>
      <c r="Q583" s="21">
        <f>IFERROR((MYRANKS_P[[#This Row],[ER]]*9)/MYRANKS_P[[#This Row],[IP]],0)</f>
        <v>9</v>
      </c>
      <c r="R583" s="21">
        <f>IFERROR((MYRANKS_P[[#This Row],[BB]]+MYRANKS_P[[#This Row],[H]])/MYRANKS_P[[#This Row],[IP]],0)</f>
        <v>1</v>
      </c>
      <c r="S583" s="23">
        <f>MYRANKS_P[[#This Row],[W]]*P_PTS_W+MYRANKS_P[[#This Row],[L]]*P_PTS_L+MYRANKS_P[[#This Row],[IP]]*P_PTS_IP+MYRANKS_P[[#This Row],[SO]]*P_PTS_K+MYRANKS_P[[#This Row],[BB]]*P_PTS_BB+MYRANKS_P[[#This Row],[H]]*P_PTS_HA+MYRANKS_P[[#This Row],[SV]]*P_PTS_SV+MYRANKS_P[[#This Row],[HR]]*P_PTS_HRA+MYRANKS_P[[#This Row],[ER]]*P_PTS_ER</f>
        <v>0</v>
      </c>
      <c r="T583" s="23">
        <f>VLOOKUP(MYRANKS_P[[#This Row],[POS]],REPLACEMENT_LEVEL[],3,FALSE)</f>
        <v>0</v>
      </c>
      <c r="U583" s="23">
        <f>MYRANKS_P[[#This Row],[PROJ PTS]]-MYRANKS_P[[#This Row],[REPL LEVEL]]</f>
        <v>0</v>
      </c>
      <c r="V583" s="30">
        <f>RANK(MYRANKS_P[[#This Row],[POINTS OVER REPL]],MYRANKS_P[POINTS OVER REPL])</f>
        <v>1</v>
      </c>
      <c r="W583" s="29">
        <f>IF(MYRANKS_P[[#This Row],[RANK]]&lt;=TOTAL_PITCHERS_DRAFTED,MYRANKS_P[[#This Row],[POINTS OVER REPL]],0)</f>
        <v>0</v>
      </c>
      <c r="X583" s="35">
        <f>MYRANKS_P[[#This Row],[POINTS OVER REPL]]*DOLLAR_VALUE_PER_POINT+1</f>
        <v>1</v>
      </c>
      <c r="Y583" s="35"/>
      <c r="Z583" s="29">
        <f>IF(AND(MYRANKS_P[[#This Row],[RANK]]&lt;=(TOTAL_PITCHERS_DRAFTED-PITCHERS_BELOW_REPL_DRAFTED),MYRANKS_P[[#This Row],[$ACTUAL]]=""),MYRANKS_P[[#This Row],[POINTS OVER REPL]],0)</f>
        <v>0</v>
      </c>
      <c r="AA583" s="40">
        <f>IF(MYRANKS_P[[#This Row],[$ACTUAL]]="",MYRANKS_P[[#This Row],[POINTS OVER REPL]]*REMAINING_DOLLAR_VALUE_PER_POINT+1,0)</f>
        <v>1</v>
      </c>
    </row>
    <row r="584" spans="1:27" x14ac:dyDescent="0.25">
      <c r="A584" s="2" t="s">
        <v>12904</v>
      </c>
      <c r="B584" s="14" t="str">
        <f>VLOOKUP(MYRANKS_P[[#This Row],[PLAYERID]],PLAYERIDMAP2[],COLUMN(PLAYERIDMAP2[LASTNAME]),FALSE)</f>
        <v>Halladay</v>
      </c>
      <c r="C584" s="14" t="str">
        <f>VLOOKUP(MYRANKS_P[[#This Row],[PLAYERID]],PLAYERIDMAP2[],COLUMN(PLAYERIDMAP2[FIRSTNAME]),FALSE)</f>
        <v>Roy</v>
      </c>
      <c r="D584" s="14" t="str">
        <f>MYRANKS_P[[#This Row],[FNAME]]&amp;" "&amp;MYRANKS_P[[#This Row],[LNAME]]</f>
        <v>Roy Halladay</v>
      </c>
      <c r="E584" s="14" t="str">
        <f>VLOOKUP(MYRANKS_P[[#This Row],[PLAYERID]],PLAYERIDMAP2[],COLUMN(PLAYERIDMAP2[TEAM]),FALSE)</f>
        <v>N/A</v>
      </c>
      <c r="F584" s="14" t="str">
        <f>VLOOKUP(MYRANKS_P[[#This Row],[PLAYERID]],PLAYERIDMAP2[],COLUMN(PLAYERIDMAP2[POS]),FALSE)</f>
        <v>P</v>
      </c>
      <c r="G584" s="14">
        <f>IFERROR(VALUE(VLOOKUP(MYRANKS_P[[#This Row],[PLAYERID]],PLAYERIDMAP2[],COLUMN(PLAYERIDMAP2[IDFANGRAPHS]),FALSE)),VLOOKUP(MYRANKS_P[[#This Row],[PLAYERID]],PLAYERIDMAP2[],COLUMN(PLAYERIDMAP2[IDFANGRAPHS]),FALSE))</f>
        <v>1303</v>
      </c>
      <c r="H584" s="23">
        <f>IFERROR(VLOOKUP(MYRANKS_P[[#This Row],[IDFANGRAPHS]],STEAMER_P[],COLUMN(STEAMER_P[W]),FALSE),0)</f>
        <v>0</v>
      </c>
      <c r="I584" s="23">
        <f>IFERROR(VLOOKUP(MYRANKS_P[[#This Row],[IDFANGRAPHS]],STEAMER_P[],COLUMN(STEAMER_P[L]),FALSE),0)</f>
        <v>0</v>
      </c>
      <c r="J584" s="23">
        <f>IFERROR(VLOOKUP(MYRANKS_P[[#This Row],[IDFANGRAPHS]],STEAMER_P[],COLUMN(STEAMER_P[SV]),FALSE),0)</f>
        <v>0</v>
      </c>
      <c r="K584" s="23">
        <f>IFERROR(VLOOKUP(MYRANKS_P[[#This Row],[IDFANGRAPHS]],STEAMER_P[],COLUMN(STEAMER_P[IP]),FALSE),0)</f>
        <v>1</v>
      </c>
      <c r="L584" s="23">
        <f>IFERROR(VLOOKUP(MYRANKS_P[[#This Row],[IDFANGRAPHS]],STEAMER_P[],COLUMN(STEAMER_P[H]),FALSE),0)</f>
        <v>1</v>
      </c>
      <c r="M584" s="23">
        <f>IFERROR(VLOOKUP(MYRANKS_P[[#This Row],[IDFANGRAPHS]],STEAMER_P[],COLUMN(STEAMER_P[ER]),FALSE),0)</f>
        <v>0</v>
      </c>
      <c r="N584" s="23">
        <f>IFERROR(VLOOKUP(MYRANKS_P[[#This Row],[IDFANGRAPHS]],STEAMER_P[],COLUMN(STEAMER_P[HR]),FALSE),0)</f>
        <v>0</v>
      </c>
      <c r="O584" s="23">
        <f>IFERROR(VLOOKUP(MYRANKS_P[[#This Row],[IDFANGRAPHS]],STEAMER_P[],COLUMN(STEAMER_P[SO]),FALSE),0)</f>
        <v>1</v>
      </c>
      <c r="P584" s="23">
        <f>IFERROR(VLOOKUP(MYRANKS_P[[#This Row],[IDFANGRAPHS]],STEAMER_P[],COLUMN(STEAMER_P[BB]),FALSE),0)</f>
        <v>0</v>
      </c>
      <c r="Q584" s="21">
        <f>IFERROR((MYRANKS_P[[#This Row],[ER]]*9)/MYRANKS_P[[#This Row],[IP]],0)</f>
        <v>0</v>
      </c>
      <c r="R584" s="21">
        <f>IFERROR((MYRANKS_P[[#This Row],[BB]]+MYRANKS_P[[#This Row],[H]])/MYRANKS_P[[#This Row],[IP]],0)</f>
        <v>1</v>
      </c>
      <c r="S584" s="23">
        <f>MYRANKS_P[[#This Row],[W]]*P_PTS_W+MYRANKS_P[[#This Row],[L]]*P_PTS_L+MYRANKS_P[[#This Row],[IP]]*P_PTS_IP+MYRANKS_P[[#This Row],[SO]]*P_PTS_K+MYRANKS_P[[#This Row],[BB]]*P_PTS_BB+MYRANKS_P[[#This Row],[H]]*P_PTS_HA+MYRANKS_P[[#This Row],[SV]]*P_PTS_SV+MYRANKS_P[[#This Row],[HR]]*P_PTS_HRA+MYRANKS_P[[#This Row],[ER]]*P_PTS_ER</f>
        <v>0</v>
      </c>
      <c r="T584" s="23">
        <f>VLOOKUP(MYRANKS_P[[#This Row],[POS]],REPLACEMENT_LEVEL[],3,FALSE)</f>
        <v>0</v>
      </c>
      <c r="U584" s="23">
        <f>MYRANKS_P[[#This Row],[PROJ PTS]]-MYRANKS_P[[#This Row],[REPL LEVEL]]</f>
        <v>0</v>
      </c>
      <c r="V584" s="30">
        <f>RANK(MYRANKS_P[[#This Row],[POINTS OVER REPL]],MYRANKS_P[POINTS OVER REPL])</f>
        <v>1</v>
      </c>
      <c r="W584" s="29">
        <f>IF(MYRANKS_P[[#This Row],[RANK]]&lt;=TOTAL_PITCHERS_DRAFTED,MYRANKS_P[[#This Row],[POINTS OVER REPL]],0)</f>
        <v>0</v>
      </c>
      <c r="X584" s="35">
        <f>MYRANKS_P[[#This Row],[POINTS OVER REPL]]*DOLLAR_VALUE_PER_POINT+1</f>
        <v>1</v>
      </c>
      <c r="Y584" s="35"/>
      <c r="Z584" s="29">
        <f>IF(AND(MYRANKS_P[[#This Row],[RANK]]&lt;=(TOTAL_PITCHERS_DRAFTED-PITCHERS_BELOW_REPL_DRAFTED),MYRANKS_P[[#This Row],[$ACTUAL]]=""),MYRANKS_P[[#This Row],[POINTS OVER REPL]],0)</f>
        <v>0</v>
      </c>
      <c r="AA584" s="40">
        <f>IF(MYRANKS_P[[#This Row],[$ACTUAL]]="",MYRANKS_P[[#This Row],[POINTS OVER REPL]]*REMAINING_DOLLAR_VALUE_PER_POINT+1,0)</f>
        <v>1</v>
      </c>
    </row>
    <row r="585" spans="1:27" x14ac:dyDescent="0.25">
      <c r="A585" s="2" t="s">
        <v>12943</v>
      </c>
      <c r="B585" s="14" t="str">
        <f>VLOOKUP(MYRANKS_P[[#This Row],[PLAYERID]],PLAYERIDMAP2[],COLUMN(PLAYERIDMAP2[LASTNAME]),FALSE)</f>
        <v>Hanson</v>
      </c>
      <c r="C585" s="14" t="str">
        <f>VLOOKUP(MYRANKS_P[[#This Row],[PLAYERID]],PLAYERIDMAP2[],COLUMN(PLAYERIDMAP2[FIRSTNAME]),FALSE)</f>
        <v>Tommy</v>
      </c>
      <c r="D585" s="14" t="str">
        <f>MYRANKS_P[[#This Row],[FNAME]]&amp;" "&amp;MYRANKS_P[[#This Row],[LNAME]]</f>
        <v>Tommy Hanson</v>
      </c>
      <c r="E585" s="14" t="str">
        <f>VLOOKUP(MYRANKS_P[[#This Row],[PLAYERID]],PLAYERIDMAP2[],COLUMN(PLAYERIDMAP2[TEAM]),FALSE)</f>
        <v>TEX</v>
      </c>
      <c r="F585" s="14" t="str">
        <f>VLOOKUP(MYRANKS_P[[#This Row],[PLAYERID]],PLAYERIDMAP2[],COLUMN(PLAYERIDMAP2[POS]),FALSE)</f>
        <v>P</v>
      </c>
      <c r="G585" s="14">
        <f>IFERROR(VALUE(VLOOKUP(MYRANKS_P[[#This Row],[PLAYERID]],PLAYERIDMAP2[],COLUMN(PLAYERIDMAP2[IDFANGRAPHS]),FALSE)),VLOOKUP(MYRANKS_P[[#This Row],[PLAYERID]],PLAYERIDMAP2[],COLUMN(PLAYERIDMAP2[IDFANGRAPHS]),FALSE))</f>
        <v>9129</v>
      </c>
      <c r="H585" s="23">
        <f>IFERROR(VLOOKUP(MYRANKS_P[[#This Row],[IDFANGRAPHS]],STEAMER_P[],COLUMN(STEAMER_P[W]),FALSE),0)</f>
        <v>0</v>
      </c>
      <c r="I585" s="23">
        <f>IFERROR(VLOOKUP(MYRANKS_P[[#This Row],[IDFANGRAPHS]],STEAMER_P[],COLUMN(STEAMER_P[L]),FALSE),0)</f>
        <v>0</v>
      </c>
      <c r="J585" s="23">
        <f>IFERROR(VLOOKUP(MYRANKS_P[[#This Row],[IDFANGRAPHS]],STEAMER_P[],COLUMN(STEAMER_P[SV]),FALSE),0)</f>
        <v>0</v>
      </c>
      <c r="K585" s="23">
        <f>IFERROR(VLOOKUP(MYRANKS_P[[#This Row],[IDFANGRAPHS]],STEAMER_P[],COLUMN(STEAMER_P[IP]),FALSE),0)</f>
        <v>1</v>
      </c>
      <c r="L585" s="23">
        <f>IFERROR(VLOOKUP(MYRANKS_P[[#This Row],[IDFANGRAPHS]],STEAMER_P[],COLUMN(STEAMER_P[H]),FALSE),0)</f>
        <v>1</v>
      </c>
      <c r="M585" s="23">
        <f>IFERROR(VLOOKUP(MYRANKS_P[[#This Row],[IDFANGRAPHS]],STEAMER_P[],COLUMN(STEAMER_P[ER]),FALSE),0)</f>
        <v>1</v>
      </c>
      <c r="N585" s="23">
        <f>IFERROR(VLOOKUP(MYRANKS_P[[#This Row],[IDFANGRAPHS]],STEAMER_P[],COLUMN(STEAMER_P[HR]),FALSE),0)</f>
        <v>0</v>
      </c>
      <c r="O585" s="23">
        <f>IFERROR(VLOOKUP(MYRANKS_P[[#This Row],[IDFANGRAPHS]],STEAMER_P[],COLUMN(STEAMER_P[SO]),FALSE),0)</f>
        <v>1</v>
      </c>
      <c r="P585" s="23">
        <f>IFERROR(VLOOKUP(MYRANKS_P[[#This Row],[IDFANGRAPHS]],STEAMER_P[],COLUMN(STEAMER_P[BB]),FALSE),0)</f>
        <v>0</v>
      </c>
      <c r="Q585" s="21">
        <f>IFERROR((MYRANKS_P[[#This Row],[ER]]*9)/MYRANKS_P[[#This Row],[IP]],0)</f>
        <v>9</v>
      </c>
      <c r="R585" s="21">
        <f>IFERROR((MYRANKS_P[[#This Row],[BB]]+MYRANKS_P[[#This Row],[H]])/MYRANKS_P[[#This Row],[IP]],0)</f>
        <v>1</v>
      </c>
      <c r="S585" s="23">
        <f>MYRANKS_P[[#This Row],[W]]*P_PTS_W+MYRANKS_P[[#This Row],[L]]*P_PTS_L+MYRANKS_P[[#This Row],[IP]]*P_PTS_IP+MYRANKS_P[[#This Row],[SO]]*P_PTS_K+MYRANKS_P[[#This Row],[BB]]*P_PTS_BB+MYRANKS_P[[#This Row],[H]]*P_PTS_HA+MYRANKS_P[[#This Row],[SV]]*P_PTS_SV+MYRANKS_P[[#This Row],[HR]]*P_PTS_HRA+MYRANKS_P[[#This Row],[ER]]*P_PTS_ER</f>
        <v>0</v>
      </c>
      <c r="T585" s="23">
        <f>VLOOKUP(MYRANKS_P[[#This Row],[POS]],REPLACEMENT_LEVEL[],3,FALSE)</f>
        <v>0</v>
      </c>
      <c r="U585" s="23">
        <f>MYRANKS_P[[#This Row],[PROJ PTS]]-MYRANKS_P[[#This Row],[REPL LEVEL]]</f>
        <v>0</v>
      </c>
      <c r="V585" s="30">
        <f>RANK(MYRANKS_P[[#This Row],[POINTS OVER REPL]],MYRANKS_P[POINTS OVER REPL])</f>
        <v>1</v>
      </c>
      <c r="W585" s="29">
        <f>IF(MYRANKS_P[[#This Row],[RANK]]&lt;=TOTAL_PITCHERS_DRAFTED,MYRANKS_P[[#This Row],[POINTS OVER REPL]],0)</f>
        <v>0</v>
      </c>
      <c r="X585" s="35">
        <f>MYRANKS_P[[#This Row],[POINTS OVER REPL]]*DOLLAR_VALUE_PER_POINT+1</f>
        <v>1</v>
      </c>
      <c r="Y585" s="35"/>
      <c r="Z585" s="29">
        <f>IF(AND(MYRANKS_P[[#This Row],[RANK]]&lt;=(TOTAL_PITCHERS_DRAFTED-PITCHERS_BELOW_REPL_DRAFTED),MYRANKS_P[[#This Row],[$ACTUAL]]=""),MYRANKS_P[[#This Row],[POINTS OVER REPL]],0)</f>
        <v>0</v>
      </c>
      <c r="AA585" s="40">
        <f>IF(MYRANKS_P[[#This Row],[$ACTUAL]]="",MYRANKS_P[[#This Row],[POINTS OVER REPL]]*REMAINING_DOLLAR_VALUE_PER_POINT+1,0)</f>
        <v>1</v>
      </c>
    </row>
    <row r="586" spans="1:27" x14ac:dyDescent="0.25">
      <c r="A586" s="2" t="s">
        <v>12968</v>
      </c>
      <c r="B586" s="14" t="str">
        <f>VLOOKUP(MYRANKS_P[[#This Row],[PLAYERID]],PLAYERIDMAP2[],COLUMN(PLAYERIDMAP2[LASTNAME]),FALSE)</f>
        <v>Harrell</v>
      </c>
      <c r="C586" s="14" t="str">
        <f>VLOOKUP(MYRANKS_P[[#This Row],[PLAYERID]],PLAYERIDMAP2[],COLUMN(PLAYERIDMAP2[FIRSTNAME]),FALSE)</f>
        <v>Lucas</v>
      </c>
      <c r="D586" s="14" t="str">
        <f>MYRANKS_P[[#This Row],[FNAME]]&amp;" "&amp;MYRANKS_P[[#This Row],[LNAME]]</f>
        <v>Lucas Harrell</v>
      </c>
      <c r="E586" s="14" t="str">
        <f>VLOOKUP(MYRANKS_P[[#This Row],[PLAYERID]],PLAYERIDMAP2[],COLUMN(PLAYERIDMAP2[TEAM]),FALSE)</f>
        <v>N/A</v>
      </c>
      <c r="F586" s="14" t="str">
        <f>VLOOKUP(MYRANKS_P[[#This Row],[PLAYERID]],PLAYERIDMAP2[],COLUMN(PLAYERIDMAP2[POS]),FALSE)</f>
        <v>P</v>
      </c>
      <c r="G586" s="14">
        <f>IFERROR(VALUE(VLOOKUP(MYRANKS_P[[#This Row],[PLAYERID]],PLAYERIDMAP2[],COLUMN(PLAYERIDMAP2[IDFANGRAPHS]),FALSE)),VLOOKUP(MYRANKS_P[[#This Row],[PLAYERID]],PLAYERIDMAP2[],COLUMN(PLAYERIDMAP2[IDFANGRAPHS]),FALSE))</f>
        <v>7541</v>
      </c>
      <c r="H586" s="23">
        <f>IFERROR(VLOOKUP(MYRANKS_P[[#This Row],[IDFANGRAPHS]],STEAMER_P[],COLUMN(STEAMER_P[W]),FALSE),0)</f>
        <v>0</v>
      </c>
      <c r="I586" s="23">
        <f>IFERROR(VLOOKUP(MYRANKS_P[[#This Row],[IDFANGRAPHS]],STEAMER_P[],COLUMN(STEAMER_P[L]),FALSE),0)</f>
        <v>0</v>
      </c>
      <c r="J586" s="23">
        <f>IFERROR(VLOOKUP(MYRANKS_P[[#This Row],[IDFANGRAPHS]],STEAMER_P[],COLUMN(STEAMER_P[SV]),FALSE),0)</f>
        <v>0</v>
      </c>
      <c r="K586" s="23">
        <f>IFERROR(VLOOKUP(MYRANKS_P[[#This Row],[IDFANGRAPHS]],STEAMER_P[],COLUMN(STEAMER_P[IP]),FALSE),0)</f>
        <v>1</v>
      </c>
      <c r="L586" s="23">
        <f>IFERROR(VLOOKUP(MYRANKS_P[[#This Row],[IDFANGRAPHS]],STEAMER_P[],COLUMN(STEAMER_P[H]),FALSE),0)</f>
        <v>1</v>
      </c>
      <c r="M586" s="23">
        <f>IFERROR(VLOOKUP(MYRANKS_P[[#This Row],[IDFANGRAPHS]],STEAMER_P[],COLUMN(STEAMER_P[ER]),FALSE),0)</f>
        <v>1</v>
      </c>
      <c r="N586" s="23">
        <f>IFERROR(VLOOKUP(MYRANKS_P[[#This Row],[IDFANGRAPHS]],STEAMER_P[],COLUMN(STEAMER_P[HR]),FALSE),0)</f>
        <v>0</v>
      </c>
      <c r="O586" s="23">
        <f>IFERROR(VLOOKUP(MYRANKS_P[[#This Row],[IDFANGRAPHS]],STEAMER_P[],COLUMN(STEAMER_P[SO]),FALSE),0)</f>
        <v>1</v>
      </c>
      <c r="P586" s="23">
        <f>IFERROR(VLOOKUP(MYRANKS_P[[#This Row],[IDFANGRAPHS]],STEAMER_P[],COLUMN(STEAMER_P[BB]),FALSE),0)</f>
        <v>0</v>
      </c>
      <c r="Q586" s="21">
        <f>IFERROR((MYRANKS_P[[#This Row],[ER]]*9)/MYRANKS_P[[#This Row],[IP]],0)</f>
        <v>9</v>
      </c>
      <c r="R586" s="21">
        <f>IFERROR((MYRANKS_P[[#This Row],[BB]]+MYRANKS_P[[#This Row],[H]])/MYRANKS_P[[#This Row],[IP]],0)</f>
        <v>1</v>
      </c>
      <c r="S586" s="23">
        <f>MYRANKS_P[[#This Row],[W]]*P_PTS_W+MYRANKS_P[[#This Row],[L]]*P_PTS_L+MYRANKS_P[[#This Row],[IP]]*P_PTS_IP+MYRANKS_P[[#This Row],[SO]]*P_PTS_K+MYRANKS_P[[#This Row],[BB]]*P_PTS_BB+MYRANKS_P[[#This Row],[H]]*P_PTS_HA+MYRANKS_P[[#This Row],[SV]]*P_PTS_SV+MYRANKS_P[[#This Row],[HR]]*P_PTS_HRA+MYRANKS_P[[#This Row],[ER]]*P_PTS_ER</f>
        <v>0</v>
      </c>
      <c r="T586" s="23">
        <f>VLOOKUP(MYRANKS_P[[#This Row],[POS]],REPLACEMENT_LEVEL[],3,FALSE)</f>
        <v>0</v>
      </c>
      <c r="U586" s="23">
        <f>MYRANKS_P[[#This Row],[PROJ PTS]]-MYRANKS_P[[#This Row],[REPL LEVEL]]</f>
        <v>0</v>
      </c>
      <c r="V586" s="30">
        <f>RANK(MYRANKS_P[[#This Row],[POINTS OVER REPL]],MYRANKS_P[POINTS OVER REPL])</f>
        <v>1</v>
      </c>
      <c r="W586" s="29">
        <f>IF(MYRANKS_P[[#This Row],[RANK]]&lt;=TOTAL_PITCHERS_DRAFTED,MYRANKS_P[[#This Row],[POINTS OVER REPL]],0)</f>
        <v>0</v>
      </c>
      <c r="X586" s="35">
        <f>MYRANKS_P[[#This Row],[POINTS OVER REPL]]*DOLLAR_VALUE_PER_POINT+1</f>
        <v>1</v>
      </c>
      <c r="Y586" s="35"/>
      <c r="Z586" s="29">
        <f>IF(AND(MYRANKS_P[[#This Row],[RANK]]&lt;=(TOTAL_PITCHERS_DRAFTED-PITCHERS_BELOW_REPL_DRAFTED),MYRANKS_P[[#This Row],[$ACTUAL]]=""),MYRANKS_P[[#This Row],[POINTS OVER REPL]],0)</f>
        <v>0</v>
      </c>
      <c r="AA586" s="40">
        <f>IF(MYRANKS_P[[#This Row],[$ACTUAL]]="",MYRANKS_P[[#This Row],[POINTS OVER REPL]]*REMAINING_DOLLAR_VALUE_PER_POINT+1,0)</f>
        <v>1</v>
      </c>
    </row>
    <row r="587" spans="1:27" x14ac:dyDescent="0.25">
      <c r="A587" s="6" t="s">
        <v>18551</v>
      </c>
      <c r="B587" s="14" t="str">
        <f>VLOOKUP(MYRANKS_P[[#This Row],[PLAYERID]],PLAYERIDMAP2[],COLUMN(PLAYERIDMAP2[LASTNAME]),FALSE)</f>
        <v>Harvery</v>
      </c>
      <c r="C587" s="14" t="str">
        <f>VLOOKUP(MYRANKS_P[[#This Row],[PLAYERID]],PLAYERIDMAP2[],COLUMN(PLAYERIDMAP2[FIRSTNAME]),FALSE)</f>
        <v>Hunter</v>
      </c>
      <c r="D587" s="14" t="str">
        <f>MYRANKS_P[[#This Row],[FNAME]]&amp;" "&amp;MYRANKS_P[[#This Row],[LNAME]]</f>
        <v>Hunter Harvery</v>
      </c>
      <c r="E587" s="14" t="str">
        <f>VLOOKUP(MYRANKS_P[[#This Row],[PLAYERID]],PLAYERIDMAP2[],COLUMN(PLAYERIDMAP2[TEAM]),FALSE)</f>
        <v>BAL</v>
      </c>
      <c r="F587" s="14" t="str">
        <f>VLOOKUP(MYRANKS_P[[#This Row],[PLAYERID]],PLAYERIDMAP2[],COLUMN(PLAYERIDMAP2[POS]),FALSE)</f>
        <v>P</v>
      </c>
      <c r="G587" s="14" t="str">
        <f>IFERROR(VALUE(VLOOKUP(MYRANKS_P[[#This Row],[PLAYERID]],PLAYERIDMAP2[],COLUMN(PLAYERIDMAP2[IDFANGRAPHS]),FALSE)),VLOOKUP(MYRANKS_P[[#This Row],[PLAYERID]],PLAYERIDMAP2[],COLUMN(PLAYERIDMAP2[IDFANGRAPHS]),FALSE))</f>
        <v>sa737510</v>
      </c>
      <c r="H587" s="23">
        <f>IFERROR(VLOOKUP(MYRANKS_P[[#This Row],[IDFANGRAPHS]],STEAMER_P[],COLUMN(STEAMER_P[W]),FALSE),0)</f>
        <v>0</v>
      </c>
      <c r="I587" s="23">
        <f>IFERROR(VLOOKUP(MYRANKS_P[[#This Row],[IDFANGRAPHS]],STEAMER_P[],COLUMN(STEAMER_P[L]),FALSE),0)</f>
        <v>0</v>
      </c>
      <c r="J587" s="23">
        <f>IFERROR(VLOOKUP(MYRANKS_P[[#This Row],[IDFANGRAPHS]],STEAMER_P[],COLUMN(STEAMER_P[SV]),FALSE),0)</f>
        <v>0</v>
      </c>
      <c r="K587" s="23">
        <f>IFERROR(VLOOKUP(MYRANKS_P[[#This Row],[IDFANGRAPHS]],STEAMER_P[],COLUMN(STEAMER_P[IP]),FALSE),0)</f>
        <v>1</v>
      </c>
      <c r="L587" s="23">
        <f>IFERROR(VLOOKUP(MYRANKS_P[[#This Row],[IDFANGRAPHS]],STEAMER_P[],COLUMN(STEAMER_P[H]),FALSE),0)</f>
        <v>1</v>
      </c>
      <c r="M587" s="23">
        <f>IFERROR(VLOOKUP(MYRANKS_P[[#This Row],[IDFANGRAPHS]],STEAMER_P[],COLUMN(STEAMER_P[ER]),FALSE),0)</f>
        <v>1</v>
      </c>
      <c r="N587" s="23">
        <f>IFERROR(VLOOKUP(MYRANKS_P[[#This Row],[IDFANGRAPHS]],STEAMER_P[],COLUMN(STEAMER_P[HR]),FALSE),0)</f>
        <v>0</v>
      </c>
      <c r="O587" s="23">
        <f>IFERROR(VLOOKUP(MYRANKS_P[[#This Row],[IDFANGRAPHS]],STEAMER_P[],COLUMN(STEAMER_P[SO]),FALSE),0)</f>
        <v>1</v>
      </c>
      <c r="P587" s="23">
        <f>IFERROR(VLOOKUP(MYRANKS_P[[#This Row],[IDFANGRAPHS]],STEAMER_P[],COLUMN(STEAMER_P[BB]),FALSE),0)</f>
        <v>1</v>
      </c>
      <c r="Q587" s="21">
        <f>IFERROR((MYRANKS_P[[#This Row],[ER]]*9)/MYRANKS_P[[#This Row],[IP]],0)</f>
        <v>9</v>
      </c>
      <c r="R587" s="21">
        <f>IFERROR((MYRANKS_P[[#This Row],[BB]]+MYRANKS_P[[#This Row],[H]])/MYRANKS_P[[#This Row],[IP]],0)</f>
        <v>2</v>
      </c>
      <c r="S587" s="23">
        <f>MYRANKS_P[[#This Row],[W]]*P_PTS_W+MYRANKS_P[[#This Row],[L]]*P_PTS_L+MYRANKS_P[[#This Row],[IP]]*P_PTS_IP+MYRANKS_P[[#This Row],[SO]]*P_PTS_K+MYRANKS_P[[#This Row],[BB]]*P_PTS_BB+MYRANKS_P[[#This Row],[H]]*P_PTS_HA+MYRANKS_P[[#This Row],[SV]]*P_PTS_SV+MYRANKS_P[[#This Row],[HR]]*P_PTS_HRA+MYRANKS_P[[#This Row],[ER]]*P_PTS_ER</f>
        <v>0</v>
      </c>
      <c r="T587" s="23">
        <f>VLOOKUP(MYRANKS_P[[#This Row],[POS]],REPLACEMENT_LEVEL[],3,FALSE)</f>
        <v>0</v>
      </c>
      <c r="U587" s="23">
        <f>MYRANKS_P[[#This Row],[PROJ PTS]]-MYRANKS_P[[#This Row],[REPL LEVEL]]</f>
        <v>0</v>
      </c>
      <c r="V587" s="30">
        <f>RANK(MYRANKS_P[[#This Row],[POINTS OVER REPL]],MYRANKS_P[POINTS OVER REPL])</f>
        <v>1</v>
      </c>
      <c r="W587" s="29">
        <f>IF(MYRANKS_P[[#This Row],[RANK]]&lt;=TOTAL_PITCHERS_DRAFTED,MYRANKS_P[[#This Row],[POINTS OVER REPL]],0)</f>
        <v>0</v>
      </c>
      <c r="X587" s="35">
        <f>MYRANKS_P[[#This Row],[POINTS OVER REPL]]*DOLLAR_VALUE_PER_POINT+1</f>
        <v>1</v>
      </c>
      <c r="Y587" s="35"/>
      <c r="Z587" s="29">
        <f>IF(AND(MYRANKS_P[[#This Row],[RANK]]&lt;=(TOTAL_PITCHERS_DRAFTED-PITCHERS_BELOW_REPL_DRAFTED),MYRANKS_P[[#This Row],[$ACTUAL]]=""),MYRANKS_P[[#This Row],[POINTS OVER REPL]],0)</f>
        <v>0</v>
      </c>
      <c r="AA587" s="40">
        <f>IF(MYRANKS_P[[#This Row],[$ACTUAL]]="",MYRANKS_P[[#This Row],[POINTS OVER REPL]]*REMAINING_DOLLAR_VALUE_PER_POINT+1,0)</f>
        <v>1</v>
      </c>
    </row>
    <row r="588" spans="1:27" x14ac:dyDescent="0.25">
      <c r="A588" s="6" t="s">
        <v>13013</v>
      </c>
      <c r="B588" s="14" t="str">
        <f>VLOOKUP(MYRANKS_P[[#This Row],[PLAYERID]],PLAYERIDMAP2[],COLUMN(PLAYERIDMAP2[LASTNAME]),FALSE)</f>
        <v>Hefner</v>
      </c>
      <c r="C588" s="14" t="str">
        <f>VLOOKUP(MYRANKS_P[[#This Row],[PLAYERID]],PLAYERIDMAP2[],COLUMN(PLAYERIDMAP2[FIRSTNAME]),FALSE)</f>
        <v>Jeremy</v>
      </c>
      <c r="D588" s="14" t="str">
        <f>MYRANKS_P[[#This Row],[FNAME]]&amp;" "&amp;MYRANKS_P[[#This Row],[LNAME]]</f>
        <v>Jeremy Hefner</v>
      </c>
      <c r="E588" s="14" t="str">
        <f>VLOOKUP(MYRANKS_P[[#This Row],[PLAYERID]],PLAYERIDMAP2[],COLUMN(PLAYERIDMAP2[TEAM]),FALSE)</f>
        <v>NYM</v>
      </c>
      <c r="F588" s="14" t="str">
        <f>VLOOKUP(MYRANKS_P[[#This Row],[PLAYERID]],PLAYERIDMAP2[],COLUMN(PLAYERIDMAP2[POS]),FALSE)</f>
        <v>P</v>
      </c>
      <c r="G588" s="14">
        <f>IFERROR(VALUE(VLOOKUP(MYRANKS_P[[#This Row],[PLAYERID]],PLAYERIDMAP2[],COLUMN(PLAYERIDMAP2[IDFANGRAPHS]),FALSE)),VLOOKUP(MYRANKS_P[[#This Row],[PLAYERID]],PLAYERIDMAP2[],COLUMN(PLAYERIDMAP2[IDFANGRAPHS]),FALSE))</f>
        <v>1989</v>
      </c>
      <c r="H588" s="23">
        <f>IFERROR(VLOOKUP(MYRANKS_P[[#This Row],[IDFANGRAPHS]],STEAMER_P[],COLUMN(STEAMER_P[W]),FALSE),0)</f>
        <v>0</v>
      </c>
      <c r="I588" s="23">
        <f>IFERROR(VLOOKUP(MYRANKS_P[[#This Row],[IDFANGRAPHS]],STEAMER_P[],COLUMN(STEAMER_P[L]),FALSE),0)</f>
        <v>0</v>
      </c>
      <c r="J588" s="23">
        <f>IFERROR(VLOOKUP(MYRANKS_P[[#This Row],[IDFANGRAPHS]],STEAMER_P[],COLUMN(STEAMER_P[SV]),FALSE),0)</f>
        <v>0</v>
      </c>
      <c r="K588" s="23">
        <f>IFERROR(VLOOKUP(MYRANKS_P[[#This Row],[IDFANGRAPHS]],STEAMER_P[],COLUMN(STEAMER_P[IP]),FALSE),0)</f>
        <v>1</v>
      </c>
      <c r="L588" s="23">
        <f>IFERROR(VLOOKUP(MYRANKS_P[[#This Row],[IDFANGRAPHS]],STEAMER_P[],COLUMN(STEAMER_P[H]),FALSE),0)</f>
        <v>1</v>
      </c>
      <c r="M588" s="23">
        <f>IFERROR(VLOOKUP(MYRANKS_P[[#This Row],[IDFANGRAPHS]],STEAMER_P[],COLUMN(STEAMER_P[ER]),FALSE),0)</f>
        <v>0</v>
      </c>
      <c r="N588" s="23">
        <f>IFERROR(VLOOKUP(MYRANKS_P[[#This Row],[IDFANGRAPHS]],STEAMER_P[],COLUMN(STEAMER_P[HR]),FALSE),0)</f>
        <v>0</v>
      </c>
      <c r="O588" s="23">
        <f>IFERROR(VLOOKUP(MYRANKS_P[[#This Row],[IDFANGRAPHS]],STEAMER_P[],COLUMN(STEAMER_P[SO]),FALSE),0)</f>
        <v>1</v>
      </c>
      <c r="P588" s="23">
        <f>IFERROR(VLOOKUP(MYRANKS_P[[#This Row],[IDFANGRAPHS]],STEAMER_P[],COLUMN(STEAMER_P[BB]),FALSE),0)</f>
        <v>0</v>
      </c>
      <c r="Q588" s="21">
        <f>IFERROR((MYRANKS_P[[#This Row],[ER]]*9)/MYRANKS_P[[#This Row],[IP]],0)</f>
        <v>0</v>
      </c>
      <c r="R588" s="21">
        <f>IFERROR((MYRANKS_P[[#This Row],[BB]]+MYRANKS_P[[#This Row],[H]])/MYRANKS_P[[#This Row],[IP]],0)</f>
        <v>1</v>
      </c>
      <c r="S588" s="23">
        <f>MYRANKS_P[[#This Row],[W]]*P_PTS_W+MYRANKS_P[[#This Row],[L]]*P_PTS_L+MYRANKS_P[[#This Row],[IP]]*P_PTS_IP+MYRANKS_P[[#This Row],[SO]]*P_PTS_K+MYRANKS_P[[#This Row],[BB]]*P_PTS_BB+MYRANKS_P[[#This Row],[H]]*P_PTS_HA+MYRANKS_P[[#This Row],[SV]]*P_PTS_SV+MYRANKS_P[[#This Row],[HR]]*P_PTS_HRA+MYRANKS_P[[#This Row],[ER]]*P_PTS_ER</f>
        <v>0</v>
      </c>
      <c r="T588" s="23">
        <f>VLOOKUP(MYRANKS_P[[#This Row],[POS]],REPLACEMENT_LEVEL[],3,FALSE)</f>
        <v>0</v>
      </c>
      <c r="U588" s="23">
        <f>MYRANKS_P[[#This Row],[PROJ PTS]]-MYRANKS_P[[#This Row],[REPL LEVEL]]</f>
        <v>0</v>
      </c>
      <c r="V588" s="30">
        <f>RANK(MYRANKS_P[[#This Row],[POINTS OVER REPL]],MYRANKS_P[POINTS OVER REPL])</f>
        <v>1</v>
      </c>
      <c r="W588" s="29">
        <f>IF(MYRANKS_P[[#This Row],[RANK]]&lt;=TOTAL_PITCHERS_DRAFTED,MYRANKS_P[[#This Row],[POINTS OVER REPL]],0)</f>
        <v>0</v>
      </c>
      <c r="X588" s="35">
        <f>MYRANKS_P[[#This Row],[POINTS OVER REPL]]*DOLLAR_VALUE_PER_POINT+1</f>
        <v>1</v>
      </c>
      <c r="Y588" s="35"/>
      <c r="Z588" s="29">
        <f>IF(AND(MYRANKS_P[[#This Row],[RANK]]&lt;=(TOTAL_PITCHERS_DRAFTED-PITCHERS_BELOW_REPL_DRAFTED),MYRANKS_P[[#This Row],[$ACTUAL]]=""),MYRANKS_P[[#This Row],[POINTS OVER REPL]],0)</f>
        <v>0</v>
      </c>
      <c r="AA588" s="40">
        <f>IF(MYRANKS_P[[#This Row],[$ACTUAL]]="",MYRANKS_P[[#This Row],[POINTS OVER REPL]]*REMAINING_DOLLAR_VALUE_PER_POINT+1,0)</f>
        <v>1</v>
      </c>
    </row>
    <row r="589" spans="1:27" x14ac:dyDescent="0.25">
      <c r="A589" s="2" t="s">
        <v>13096</v>
      </c>
      <c r="B589" s="14" t="str">
        <f>VLOOKUP(MYRANKS_P[[#This Row],[PLAYERID]],PLAYERIDMAP2[],COLUMN(PLAYERIDMAP2[LASTNAME]),FALSE)</f>
        <v>Hill</v>
      </c>
      <c r="C589" s="14" t="str">
        <f>VLOOKUP(MYRANKS_P[[#This Row],[PLAYERID]],PLAYERIDMAP2[],COLUMN(PLAYERIDMAP2[FIRSTNAME]),FALSE)</f>
        <v>Shawn</v>
      </c>
      <c r="D589" s="14" t="str">
        <f>MYRANKS_P[[#This Row],[FNAME]]&amp;" "&amp;MYRANKS_P[[#This Row],[LNAME]]</f>
        <v>Shawn Hill</v>
      </c>
      <c r="E589" s="14" t="str">
        <f>VLOOKUP(MYRANKS_P[[#This Row],[PLAYERID]],PLAYERIDMAP2[],COLUMN(PLAYERIDMAP2[TEAM]),FALSE)</f>
        <v>TOR</v>
      </c>
      <c r="F589" s="14" t="str">
        <f>VLOOKUP(MYRANKS_P[[#This Row],[PLAYERID]],PLAYERIDMAP2[],COLUMN(PLAYERIDMAP2[POS]),FALSE)</f>
        <v>P</v>
      </c>
      <c r="G589" s="14">
        <f>IFERROR(VALUE(VLOOKUP(MYRANKS_P[[#This Row],[PLAYERID]],PLAYERIDMAP2[],COLUMN(PLAYERIDMAP2[IDFANGRAPHS]),FALSE)),VLOOKUP(MYRANKS_P[[#This Row],[PLAYERID]],PLAYERIDMAP2[],COLUMN(PLAYERIDMAP2[IDFANGRAPHS]),FALSE))</f>
        <v>1882</v>
      </c>
      <c r="H589" s="23">
        <f>IFERROR(VLOOKUP(MYRANKS_P[[#This Row],[IDFANGRAPHS]],STEAMER_P[],COLUMN(STEAMER_P[W]),FALSE),0)</f>
        <v>0</v>
      </c>
      <c r="I589" s="23">
        <f>IFERROR(VLOOKUP(MYRANKS_P[[#This Row],[IDFANGRAPHS]],STEAMER_P[],COLUMN(STEAMER_P[L]),FALSE),0)</f>
        <v>0</v>
      </c>
      <c r="J589" s="23">
        <f>IFERROR(VLOOKUP(MYRANKS_P[[#This Row],[IDFANGRAPHS]],STEAMER_P[],COLUMN(STEAMER_P[SV]),FALSE),0)</f>
        <v>0</v>
      </c>
      <c r="K589" s="23">
        <f>IFERROR(VLOOKUP(MYRANKS_P[[#This Row],[IDFANGRAPHS]],STEAMER_P[],COLUMN(STEAMER_P[IP]),FALSE),0)</f>
        <v>1</v>
      </c>
      <c r="L589" s="23">
        <f>IFERROR(VLOOKUP(MYRANKS_P[[#This Row],[IDFANGRAPHS]],STEAMER_P[],COLUMN(STEAMER_P[H]),FALSE),0)</f>
        <v>1</v>
      </c>
      <c r="M589" s="23">
        <f>IFERROR(VLOOKUP(MYRANKS_P[[#This Row],[IDFANGRAPHS]],STEAMER_P[],COLUMN(STEAMER_P[ER]),FALSE),0)</f>
        <v>1</v>
      </c>
      <c r="N589" s="23">
        <f>IFERROR(VLOOKUP(MYRANKS_P[[#This Row],[IDFANGRAPHS]],STEAMER_P[],COLUMN(STEAMER_P[HR]),FALSE),0)</f>
        <v>0</v>
      </c>
      <c r="O589" s="23">
        <f>IFERROR(VLOOKUP(MYRANKS_P[[#This Row],[IDFANGRAPHS]],STEAMER_P[],COLUMN(STEAMER_P[SO]),FALSE),0)</f>
        <v>1</v>
      </c>
      <c r="P589" s="23">
        <f>IFERROR(VLOOKUP(MYRANKS_P[[#This Row],[IDFANGRAPHS]],STEAMER_P[],COLUMN(STEAMER_P[BB]),FALSE),0)</f>
        <v>0</v>
      </c>
      <c r="Q589" s="21">
        <f>IFERROR((MYRANKS_P[[#This Row],[ER]]*9)/MYRANKS_P[[#This Row],[IP]],0)</f>
        <v>9</v>
      </c>
      <c r="R589" s="21">
        <f>IFERROR((MYRANKS_P[[#This Row],[BB]]+MYRANKS_P[[#This Row],[H]])/MYRANKS_P[[#This Row],[IP]],0)</f>
        <v>1</v>
      </c>
      <c r="S589" s="23">
        <f>MYRANKS_P[[#This Row],[W]]*P_PTS_W+MYRANKS_P[[#This Row],[L]]*P_PTS_L+MYRANKS_P[[#This Row],[IP]]*P_PTS_IP+MYRANKS_P[[#This Row],[SO]]*P_PTS_K+MYRANKS_P[[#This Row],[BB]]*P_PTS_BB+MYRANKS_P[[#This Row],[H]]*P_PTS_HA+MYRANKS_P[[#This Row],[SV]]*P_PTS_SV+MYRANKS_P[[#This Row],[HR]]*P_PTS_HRA+MYRANKS_P[[#This Row],[ER]]*P_PTS_ER</f>
        <v>0</v>
      </c>
      <c r="T589" s="23">
        <f>VLOOKUP(MYRANKS_P[[#This Row],[POS]],REPLACEMENT_LEVEL[],3,FALSE)</f>
        <v>0</v>
      </c>
      <c r="U589" s="23">
        <f>MYRANKS_P[[#This Row],[PROJ PTS]]-MYRANKS_P[[#This Row],[REPL LEVEL]]</f>
        <v>0</v>
      </c>
      <c r="V589" s="30">
        <f>RANK(MYRANKS_P[[#This Row],[POINTS OVER REPL]],MYRANKS_P[POINTS OVER REPL])</f>
        <v>1</v>
      </c>
      <c r="W589" s="29">
        <f>IF(MYRANKS_P[[#This Row],[RANK]]&lt;=TOTAL_PITCHERS_DRAFTED,MYRANKS_P[[#This Row],[POINTS OVER REPL]],0)</f>
        <v>0</v>
      </c>
      <c r="X589" s="35">
        <f>MYRANKS_P[[#This Row],[POINTS OVER REPL]]*DOLLAR_VALUE_PER_POINT+1</f>
        <v>1</v>
      </c>
      <c r="Y589" s="35"/>
      <c r="Z589" s="29">
        <f>IF(AND(MYRANKS_P[[#This Row],[RANK]]&lt;=(TOTAL_PITCHERS_DRAFTED-PITCHERS_BELOW_REPL_DRAFTED),MYRANKS_P[[#This Row],[$ACTUAL]]=""),MYRANKS_P[[#This Row],[POINTS OVER REPL]],0)</f>
        <v>0</v>
      </c>
      <c r="AA589" s="40">
        <f>IF(MYRANKS_P[[#This Row],[$ACTUAL]]="",MYRANKS_P[[#This Row],[POINTS OVER REPL]]*REMAINING_DOLLAR_VALUE_PER_POINT+1,0)</f>
        <v>1</v>
      </c>
    </row>
    <row r="590" spans="1:27" x14ac:dyDescent="0.25">
      <c r="A590" s="2" t="s">
        <v>13140</v>
      </c>
      <c r="B590" s="14" t="str">
        <f>VLOOKUP(MYRANKS_P[[#This Row],[PLAYERID]],PLAYERIDMAP2[],COLUMN(PLAYERIDMAP2[LASTNAME]),FALSE)</f>
        <v>Horst</v>
      </c>
      <c r="C590" s="14" t="str">
        <f>VLOOKUP(MYRANKS_P[[#This Row],[PLAYERID]],PLAYERIDMAP2[],COLUMN(PLAYERIDMAP2[FIRSTNAME]),FALSE)</f>
        <v>Jeremy</v>
      </c>
      <c r="D590" s="14" t="str">
        <f>MYRANKS_P[[#This Row],[FNAME]]&amp;" "&amp;MYRANKS_P[[#This Row],[LNAME]]</f>
        <v>Jeremy Horst</v>
      </c>
      <c r="E590" s="14" t="str">
        <f>VLOOKUP(MYRANKS_P[[#This Row],[PLAYERID]],PLAYERIDMAP2[],COLUMN(PLAYERIDMAP2[TEAM]),FALSE)</f>
        <v>PHI</v>
      </c>
      <c r="F590" s="14" t="str">
        <f>VLOOKUP(MYRANKS_P[[#This Row],[PLAYERID]],PLAYERIDMAP2[],COLUMN(PLAYERIDMAP2[POS]),FALSE)</f>
        <v>P</v>
      </c>
      <c r="G590" s="14">
        <f>IFERROR(VALUE(VLOOKUP(MYRANKS_P[[#This Row],[PLAYERID]],PLAYERIDMAP2[],COLUMN(PLAYERIDMAP2[IDFANGRAPHS]),FALSE)),VLOOKUP(MYRANKS_P[[#This Row],[PLAYERID]],PLAYERIDMAP2[],COLUMN(PLAYERIDMAP2[IDFANGRAPHS]),FALSE))</f>
        <v>596</v>
      </c>
      <c r="H590" s="23">
        <f>IFERROR(VLOOKUP(MYRANKS_P[[#This Row],[IDFANGRAPHS]],STEAMER_P[],COLUMN(STEAMER_P[W]),FALSE),0)</f>
        <v>0</v>
      </c>
      <c r="I590" s="23">
        <f>IFERROR(VLOOKUP(MYRANKS_P[[#This Row],[IDFANGRAPHS]],STEAMER_P[],COLUMN(STEAMER_P[L]),FALSE),0)</f>
        <v>0</v>
      </c>
      <c r="J590" s="23">
        <f>IFERROR(VLOOKUP(MYRANKS_P[[#This Row],[IDFANGRAPHS]],STEAMER_P[],COLUMN(STEAMER_P[SV]),FALSE),0)</f>
        <v>0</v>
      </c>
      <c r="K590" s="23">
        <f>IFERROR(VLOOKUP(MYRANKS_P[[#This Row],[IDFANGRAPHS]],STEAMER_P[],COLUMN(STEAMER_P[IP]),FALSE),0)</f>
        <v>1</v>
      </c>
      <c r="L590" s="23">
        <f>IFERROR(VLOOKUP(MYRANKS_P[[#This Row],[IDFANGRAPHS]],STEAMER_P[],COLUMN(STEAMER_P[H]),FALSE),0)</f>
        <v>1</v>
      </c>
      <c r="M590" s="23">
        <f>IFERROR(VLOOKUP(MYRANKS_P[[#This Row],[IDFANGRAPHS]],STEAMER_P[],COLUMN(STEAMER_P[ER]),FALSE),0)</f>
        <v>0</v>
      </c>
      <c r="N590" s="23">
        <f>IFERROR(VLOOKUP(MYRANKS_P[[#This Row],[IDFANGRAPHS]],STEAMER_P[],COLUMN(STEAMER_P[HR]),FALSE),0)</f>
        <v>0</v>
      </c>
      <c r="O590" s="23">
        <f>IFERROR(VLOOKUP(MYRANKS_P[[#This Row],[IDFANGRAPHS]],STEAMER_P[],COLUMN(STEAMER_P[SO]),FALSE),0)</f>
        <v>1</v>
      </c>
      <c r="P590" s="23">
        <f>IFERROR(VLOOKUP(MYRANKS_P[[#This Row],[IDFANGRAPHS]],STEAMER_P[],COLUMN(STEAMER_P[BB]),FALSE),0)</f>
        <v>0</v>
      </c>
      <c r="Q590" s="21">
        <f>IFERROR((MYRANKS_P[[#This Row],[ER]]*9)/MYRANKS_P[[#This Row],[IP]],0)</f>
        <v>0</v>
      </c>
      <c r="R590" s="21">
        <f>IFERROR((MYRANKS_P[[#This Row],[BB]]+MYRANKS_P[[#This Row],[H]])/MYRANKS_P[[#This Row],[IP]],0)</f>
        <v>1</v>
      </c>
      <c r="S590" s="23">
        <f>MYRANKS_P[[#This Row],[W]]*P_PTS_W+MYRANKS_P[[#This Row],[L]]*P_PTS_L+MYRANKS_P[[#This Row],[IP]]*P_PTS_IP+MYRANKS_P[[#This Row],[SO]]*P_PTS_K+MYRANKS_P[[#This Row],[BB]]*P_PTS_BB+MYRANKS_P[[#This Row],[H]]*P_PTS_HA+MYRANKS_P[[#This Row],[SV]]*P_PTS_SV+MYRANKS_P[[#This Row],[HR]]*P_PTS_HRA+MYRANKS_P[[#This Row],[ER]]*P_PTS_ER</f>
        <v>0</v>
      </c>
      <c r="T590" s="23">
        <f>VLOOKUP(MYRANKS_P[[#This Row],[POS]],REPLACEMENT_LEVEL[],3,FALSE)</f>
        <v>0</v>
      </c>
      <c r="U590" s="23">
        <f>MYRANKS_P[[#This Row],[PROJ PTS]]-MYRANKS_P[[#This Row],[REPL LEVEL]]</f>
        <v>0</v>
      </c>
      <c r="V590" s="30">
        <f>RANK(MYRANKS_P[[#This Row],[POINTS OVER REPL]],MYRANKS_P[POINTS OVER REPL])</f>
        <v>1</v>
      </c>
      <c r="W590" s="29">
        <f>IF(MYRANKS_P[[#This Row],[RANK]]&lt;=TOTAL_PITCHERS_DRAFTED,MYRANKS_P[[#This Row],[POINTS OVER REPL]],0)</f>
        <v>0</v>
      </c>
      <c r="X590" s="35">
        <f>MYRANKS_P[[#This Row],[POINTS OVER REPL]]*DOLLAR_VALUE_PER_POINT+1</f>
        <v>1</v>
      </c>
      <c r="Y590" s="35"/>
      <c r="Z590" s="29">
        <f>IF(AND(MYRANKS_P[[#This Row],[RANK]]&lt;=(TOTAL_PITCHERS_DRAFTED-PITCHERS_BELOW_REPL_DRAFTED),MYRANKS_P[[#This Row],[$ACTUAL]]=""),MYRANKS_P[[#This Row],[POINTS OVER REPL]],0)</f>
        <v>0</v>
      </c>
      <c r="AA590" s="40">
        <f>IF(MYRANKS_P[[#This Row],[$ACTUAL]]="",MYRANKS_P[[#This Row],[POINTS OVER REPL]]*REMAINING_DOLLAR_VALUE_PER_POINT+1,0)</f>
        <v>1</v>
      </c>
    </row>
    <row r="591" spans="1:27" x14ac:dyDescent="0.25">
      <c r="A591" s="2" t="s">
        <v>13170</v>
      </c>
      <c r="B591" s="14" t="str">
        <f>VLOOKUP(MYRANKS_P[[#This Row],[PLAYERID]],PLAYERIDMAP2[],COLUMN(PLAYERIDMAP2[LASTNAME]),FALSE)</f>
        <v>Huff</v>
      </c>
      <c r="C591" s="14" t="str">
        <f>VLOOKUP(MYRANKS_P[[#This Row],[PLAYERID]],PLAYERIDMAP2[],COLUMN(PLAYERIDMAP2[FIRSTNAME]),FALSE)</f>
        <v>David</v>
      </c>
      <c r="D591" s="14" t="str">
        <f>MYRANKS_P[[#This Row],[FNAME]]&amp;" "&amp;MYRANKS_P[[#This Row],[LNAME]]</f>
        <v>David Huff</v>
      </c>
      <c r="E591" s="14" t="str">
        <f>VLOOKUP(MYRANKS_P[[#This Row],[PLAYERID]],PLAYERIDMAP2[],COLUMN(PLAYERIDMAP2[TEAM]),FALSE)</f>
        <v>NYY</v>
      </c>
      <c r="F591" s="14" t="str">
        <f>VLOOKUP(MYRANKS_P[[#This Row],[PLAYERID]],PLAYERIDMAP2[],COLUMN(PLAYERIDMAP2[POS]),FALSE)</f>
        <v>P</v>
      </c>
      <c r="G591" s="14">
        <f>IFERROR(VALUE(VLOOKUP(MYRANKS_P[[#This Row],[PLAYERID]],PLAYERIDMAP2[],COLUMN(PLAYERIDMAP2[IDFANGRAPHS]),FALSE)),VLOOKUP(MYRANKS_P[[#This Row],[PLAYERID]],PLAYERIDMAP2[],COLUMN(PLAYERIDMAP2[IDFANGRAPHS]),FALSE))</f>
        <v>4257</v>
      </c>
      <c r="H591" s="23">
        <f>IFERROR(VLOOKUP(MYRANKS_P[[#This Row],[IDFANGRAPHS]],STEAMER_P[],COLUMN(STEAMER_P[W]),FALSE),0)</f>
        <v>0</v>
      </c>
      <c r="I591" s="23">
        <f>IFERROR(VLOOKUP(MYRANKS_P[[#This Row],[IDFANGRAPHS]],STEAMER_P[],COLUMN(STEAMER_P[L]),FALSE),0)</f>
        <v>0</v>
      </c>
      <c r="J591" s="23">
        <f>IFERROR(VLOOKUP(MYRANKS_P[[#This Row],[IDFANGRAPHS]],STEAMER_P[],COLUMN(STEAMER_P[SV]),FALSE),0)</f>
        <v>0</v>
      </c>
      <c r="K591" s="23">
        <f>IFERROR(VLOOKUP(MYRANKS_P[[#This Row],[IDFANGRAPHS]],STEAMER_P[],COLUMN(STEAMER_P[IP]),FALSE),0)</f>
        <v>1</v>
      </c>
      <c r="L591" s="23">
        <f>IFERROR(VLOOKUP(MYRANKS_P[[#This Row],[IDFANGRAPHS]],STEAMER_P[],COLUMN(STEAMER_P[H]),FALSE),0)</f>
        <v>1</v>
      </c>
      <c r="M591" s="23">
        <f>IFERROR(VLOOKUP(MYRANKS_P[[#This Row],[IDFANGRAPHS]],STEAMER_P[],COLUMN(STEAMER_P[ER]),FALSE),0)</f>
        <v>0</v>
      </c>
      <c r="N591" s="23">
        <f>IFERROR(VLOOKUP(MYRANKS_P[[#This Row],[IDFANGRAPHS]],STEAMER_P[],COLUMN(STEAMER_P[HR]),FALSE),0)</f>
        <v>0</v>
      </c>
      <c r="O591" s="23">
        <f>IFERROR(VLOOKUP(MYRANKS_P[[#This Row],[IDFANGRAPHS]],STEAMER_P[],COLUMN(STEAMER_P[SO]),FALSE),0)</f>
        <v>1</v>
      </c>
      <c r="P591" s="23">
        <f>IFERROR(VLOOKUP(MYRANKS_P[[#This Row],[IDFANGRAPHS]],STEAMER_P[],COLUMN(STEAMER_P[BB]),FALSE),0)</f>
        <v>0</v>
      </c>
      <c r="Q591" s="21">
        <f>IFERROR((MYRANKS_P[[#This Row],[ER]]*9)/MYRANKS_P[[#This Row],[IP]],0)</f>
        <v>0</v>
      </c>
      <c r="R591" s="21">
        <f>IFERROR((MYRANKS_P[[#This Row],[BB]]+MYRANKS_P[[#This Row],[H]])/MYRANKS_P[[#This Row],[IP]],0)</f>
        <v>1</v>
      </c>
      <c r="S591" s="23">
        <f>MYRANKS_P[[#This Row],[W]]*P_PTS_W+MYRANKS_P[[#This Row],[L]]*P_PTS_L+MYRANKS_P[[#This Row],[IP]]*P_PTS_IP+MYRANKS_P[[#This Row],[SO]]*P_PTS_K+MYRANKS_P[[#This Row],[BB]]*P_PTS_BB+MYRANKS_P[[#This Row],[H]]*P_PTS_HA+MYRANKS_P[[#This Row],[SV]]*P_PTS_SV+MYRANKS_P[[#This Row],[HR]]*P_PTS_HRA+MYRANKS_P[[#This Row],[ER]]*P_PTS_ER</f>
        <v>0</v>
      </c>
      <c r="T591" s="23">
        <f>VLOOKUP(MYRANKS_P[[#This Row],[POS]],REPLACEMENT_LEVEL[],3,FALSE)</f>
        <v>0</v>
      </c>
      <c r="U591" s="23">
        <f>MYRANKS_P[[#This Row],[PROJ PTS]]-MYRANKS_P[[#This Row],[REPL LEVEL]]</f>
        <v>0</v>
      </c>
      <c r="V591" s="30">
        <f>RANK(MYRANKS_P[[#This Row],[POINTS OVER REPL]],MYRANKS_P[POINTS OVER REPL])</f>
        <v>1</v>
      </c>
      <c r="W591" s="29">
        <f>IF(MYRANKS_P[[#This Row],[RANK]]&lt;=TOTAL_PITCHERS_DRAFTED,MYRANKS_P[[#This Row],[POINTS OVER REPL]],0)</f>
        <v>0</v>
      </c>
      <c r="X591" s="35">
        <f>MYRANKS_P[[#This Row],[POINTS OVER REPL]]*DOLLAR_VALUE_PER_POINT+1</f>
        <v>1</v>
      </c>
      <c r="Y591" s="35"/>
      <c r="Z591" s="29">
        <f>IF(AND(MYRANKS_P[[#This Row],[RANK]]&lt;=(TOTAL_PITCHERS_DRAFTED-PITCHERS_BELOW_REPL_DRAFTED),MYRANKS_P[[#This Row],[$ACTUAL]]=""),MYRANKS_P[[#This Row],[POINTS OVER REPL]],0)</f>
        <v>0</v>
      </c>
      <c r="AA591" s="40">
        <f>IF(MYRANKS_P[[#This Row],[$ACTUAL]]="",MYRANKS_P[[#This Row],[POINTS OVER REPL]]*REMAINING_DOLLAR_VALUE_PER_POINT+1,0)</f>
        <v>1</v>
      </c>
    </row>
    <row r="592" spans="1:27" x14ac:dyDescent="0.25">
      <c r="A592" s="4" t="s">
        <v>13188</v>
      </c>
      <c r="B592" s="14" t="str">
        <f>VLOOKUP(MYRANKS_P[[#This Row],[PLAYERID]],PLAYERIDMAP2[],COLUMN(PLAYERIDMAP2[LASTNAME]),FALSE)</f>
        <v>Humber</v>
      </c>
      <c r="C592" s="14" t="str">
        <f>VLOOKUP(MYRANKS_P[[#This Row],[PLAYERID]],PLAYERIDMAP2[],COLUMN(PLAYERIDMAP2[FIRSTNAME]),FALSE)</f>
        <v>Philip</v>
      </c>
      <c r="D592" s="14" t="str">
        <f>MYRANKS_P[[#This Row],[FNAME]]&amp;" "&amp;MYRANKS_P[[#This Row],[LNAME]]</f>
        <v>Philip Humber</v>
      </c>
      <c r="E592" s="14" t="str">
        <f>VLOOKUP(MYRANKS_P[[#This Row],[PLAYERID]],PLAYERIDMAP2[],COLUMN(PLAYERIDMAP2[TEAM]),FALSE)</f>
        <v>HOU</v>
      </c>
      <c r="F592" s="14" t="str">
        <f>VLOOKUP(MYRANKS_P[[#This Row],[PLAYERID]],PLAYERIDMAP2[],COLUMN(PLAYERIDMAP2[POS]),FALSE)</f>
        <v>P</v>
      </c>
      <c r="G592" s="14">
        <f>IFERROR(VALUE(VLOOKUP(MYRANKS_P[[#This Row],[PLAYERID]],PLAYERIDMAP2[],COLUMN(PLAYERIDMAP2[IDFANGRAPHS]),FALSE)),VLOOKUP(MYRANKS_P[[#This Row],[PLAYERID]],PLAYERIDMAP2[],COLUMN(PLAYERIDMAP2[IDFANGRAPHS]),FALSE))</f>
        <v>8586</v>
      </c>
      <c r="H592" s="23">
        <f>IFERROR(VLOOKUP(MYRANKS_P[[#This Row],[IDFANGRAPHS]],STEAMER_P[],COLUMN(STEAMER_P[W]),FALSE),0)</f>
        <v>0</v>
      </c>
      <c r="I592" s="23">
        <f>IFERROR(VLOOKUP(MYRANKS_P[[#This Row],[IDFANGRAPHS]],STEAMER_P[],COLUMN(STEAMER_P[L]),FALSE),0)</f>
        <v>0</v>
      </c>
      <c r="J592" s="23">
        <f>IFERROR(VLOOKUP(MYRANKS_P[[#This Row],[IDFANGRAPHS]],STEAMER_P[],COLUMN(STEAMER_P[SV]),FALSE),0)</f>
        <v>0</v>
      </c>
      <c r="K592" s="23">
        <f>IFERROR(VLOOKUP(MYRANKS_P[[#This Row],[IDFANGRAPHS]],STEAMER_P[],COLUMN(STEAMER_P[IP]),FALSE),0)</f>
        <v>1</v>
      </c>
      <c r="L592" s="23">
        <f>IFERROR(VLOOKUP(MYRANKS_P[[#This Row],[IDFANGRAPHS]],STEAMER_P[],COLUMN(STEAMER_P[H]),FALSE),0)</f>
        <v>1</v>
      </c>
      <c r="M592" s="23">
        <f>IFERROR(VLOOKUP(MYRANKS_P[[#This Row],[IDFANGRAPHS]],STEAMER_P[],COLUMN(STEAMER_P[ER]),FALSE),0)</f>
        <v>1</v>
      </c>
      <c r="N592" s="23">
        <f>IFERROR(VLOOKUP(MYRANKS_P[[#This Row],[IDFANGRAPHS]],STEAMER_P[],COLUMN(STEAMER_P[HR]),FALSE),0)</f>
        <v>0</v>
      </c>
      <c r="O592" s="23">
        <f>IFERROR(VLOOKUP(MYRANKS_P[[#This Row],[IDFANGRAPHS]],STEAMER_P[],COLUMN(STEAMER_P[SO]),FALSE),0)</f>
        <v>1</v>
      </c>
      <c r="P592" s="23">
        <f>IFERROR(VLOOKUP(MYRANKS_P[[#This Row],[IDFANGRAPHS]],STEAMER_P[],COLUMN(STEAMER_P[BB]),FALSE),0)</f>
        <v>0</v>
      </c>
      <c r="Q592" s="21">
        <f>IFERROR((MYRANKS_P[[#This Row],[ER]]*9)/MYRANKS_P[[#This Row],[IP]],0)</f>
        <v>9</v>
      </c>
      <c r="R592" s="21">
        <f>IFERROR((MYRANKS_P[[#This Row],[BB]]+MYRANKS_P[[#This Row],[H]])/MYRANKS_P[[#This Row],[IP]],0)</f>
        <v>1</v>
      </c>
      <c r="S592" s="23">
        <f>MYRANKS_P[[#This Row],[W]]*P_PTS_W+MYRANKS_P[[#This Row],[L]]*P_PTS_L+MYRANKS_P[[#This Row],[IP]]*P_PTS_IP+MYRANKS_P[[#This Row],[SO]]*P_PTS_K+MYRANKS_P[[#This Row],[BB]]*P_PTS_BB+MYRANKS_P[[#This Row],[H]]*P_PTS_HA+MYRANKS_P[[#This Row],[SV]]*P_PTS_SV+MYRANKS_P[[#This Row],[HR]]*P_PTS_HRA+MYRANKS_P[[#This Row],[ER]]*P_PTS_ER</f>
        <v>0</v>
      </c>
      <c r="T592" s="23">
        <f>VLOOKUP(MYRANKS_P[[#This Row],[POS]],REPLACEMENT_LEVEL[],3,FALSE)</f>
        <v>0</v>
      </c>
      <c r="U592" s="23">
        <f>MYRANKS_P[[#This Row],[PROJ PTS]]-MYRANKS_P[[#This Row],[REPL LEVEL]]</f>
        <v>0</v>
      </c>
      <c r="V592" s="30">
        <f>RANK(MYRANKS_P[[#This Row],[POINTS OVER REPL]],MYRANKS_P[POINTS OVER REPL])</f>
        <v>1</v>
      </c>
      <c r="W592" s="29">
        <f>IF(MYRANKS_P[[#This Row],[RANK]]&lt;=TOTAL_PITCHERS_DRAFTED,MYRANKS_P[[#This Row],[POINTS OVER REPL]],0)</f>
        <v>0</v>
      </c>
      <c r="X592" s="35">
        <f>MYRANKS_P[[#This Row],[POINTS OVER REPL]]*DOLLAR_VALUE_PER_POINT+1</f>
        <v>1</v>
      </c>
      <c r="Y592" s="35"/>
      <c r="Z592" s="29">
        <f>IF(AND(MYRANKS_P[[#This Row],[RANK]]&lt;=(TOTAL_PITCHERS_DRAFTED-PITCHERS_BELOW_REPL_DRAFTED),MYRANKS_P[[#This Row],[$ACTUAL]]=""),MYRANKS_P[[#This Row],[POINTS OVER REPL]],0)</f>
        <v>0</v>
      </c>
      <c r="AA592" s="40">
        <f>IF(MYRANKS_P[[#This Row],[$ACTUAL]]="",MYRANKS_P[[#This Row],[POINTS OVER REPL]]*REMAINING_DOLLAR_VALUE_PER_POINT+1,0)</f>
        <v>1</v>
      </c>
    </row>
    <row r="593" spans="1:27" x14ac:dyDescent="0.25">
      <c r="A593" s="7" t="s">
        <v>13382</v>
      </c>
      <c r="B593" s="14" t="str">
        <f>VLOOKUP(MYRANKS_P[[#This Row],[PLAYERID]],PLAYERIDMAP2[],COLUMN(PLAYERIDMAP2[LASTNAME]),FALSE)</f>
        <v>Jurrjens</v>
      </c>
      <c r="C593" s="14" t="str">
        <f>VLOOKUP(MYRANKS_P[[#This Row],[PLAYERID]],PLAYERIDMAP2[],COLUMN(PLAYERIDMAP2[FIRSTNAME]),FALSE)</f>
        <v>Jair</v>
      </c>
      <c r="D593" s="14" t="str">
        <f>MYRANKS_P[[#This Row],[FNAME]]&amp;" "&amp;MYRANKS_P[[#This Row],[LNAME]]</f>
        <v>Jair Jurrjens</v>
      </c>
      <c r="E593" s="14" t="str">
        <f>VLOOKUP(MYRANKS_P[[#This Row],[PLAYERID]],PLAYERIDMAP2[],COLUMN(PLAYERIDMAP2[TEAM]),FALSE)</f>
        <v>COL</v>
      </c>
      <c r="F593" s="14" t="str">
        <f>VLOOKUP(MYRANKS_P[[#This Row],[PLAYERID]],PLAYERIDMAP2[],COLUMN(PLAYERIDMAP2[POS]),FALSE)</f>
        <v>P</v>
      </c>
      <c r="G593" s="14">
        <f>IFERROR(VALUE(VLOOKUP(MYRANKS_P[[#This Row],[PLAYERID]],PLAYERIDMAP2[],COLUMN(PLAYERIDMAP2[IDFANGRAPHS]),FALSE)),VLOOKUP(MYRANKS_P[[#This Row],[PLAYERID]],PLAYERIDMAP2[],COLUMN(PLAYERIDMAP2[IDFANGRAPHS]),FALSE))</f>
        <v>5556</v>
      </c>
      <c r="H593" s="23">
        <f>IFERROR(VLOOKUP(MYRANKS_P[[#This Row],[IDFANGRAPHS]],STEAMER_P[],COLUMN(STEAMER_P[W]),FALSE),0)</f>
        <v>0</v>
      </c>
      <c r="I593" s="23">
        <f>IFERROR(VLOOKUP(MYRANKS_P[[#This Row],[IDFANGRAPHS]],STEAMER_P[],COLUMN(STEAMER_P[L]),FALSE),0)</f>
        <v>0</v>
      </c>
      <c r="J593" s="23">
        <f>IFERROR(VLOOKUP(MYRANKS_P[[#This Row],[IDFANGRAPHS]],STEAMER_P[],COLUMN(STEAMER_P[SV]),FALSE),0)</f>
        <v>0</v>
      </c>
      <c r="K593" s="23">
        <f>IFERROR(VLOOKUP(MYRANKS_P[[#This Row],[IDFANGRAPHS]],STEAMER_P[],COLUMN(STEAMER_P[IP]),FALSE),0)</f>
        <v>1</v>
      </c>
      <c r="L593" s="23">
        <f>IFERROR(VLOOKUP(MYRANKS_P[[#This Row],[IDFANGRAPHS]],STEAMER_P[],COLUMN(STEAMER_P[H]),FALSE),0)</f>
        <v>1</v>
      </c>
      <c r="M593" s="23">
        <f>IFERROR(VLOOKUP(MYRANKS_P[[#This Row],[IDFANGRAPHS]],STEAMER_P[],COLUMN(STEAMER_P[ER]),FALSE),0)</f>
        <v>1</v>
      </c>
      <c r="N593" s="23">
        <f>IFERROR(VLOOKUP(MYRANKS_P[[#This Row],[IDFANGRAPHS]],STEAMER_P[],COLUMN(STEAMER_P[HR]),FALSE),0)</f>
        <v>0</v>
      </c>
      <c r="O593" s="23">
        <f>IFERROR(VLOOKUP(MYRANKS_P[[#This Row],[IDFANGRAPHS]],STEAMER_P[],COLUMN(STEAMER_P[SO]),FALSE),0)</f>
        <v>1</v>
      </c>
      <c r="P593" s="23">
        <f>IFERROR(VLOOKUP(MYRANKS_P[[#This Row],[IDFANGRAPHS]],STEAMER_P[],COLUMN(STEAMER_P[BB]),FALSE),0)</f>
        <v>0</v>
      </c>
      <c r="Q593" s="21">
        <f>IFERROR((MYRANKS_P[[#This Row],[ER]]*9)/MYRANKS_P[[#This Row],[IP]],0)</f>
        <v>9</v>
      </c>
      <c r="R593" s="21">
        <f>IFERROR((MYRANKS_P[[#This Row],[BB]]+MYRANKS_P[[#This Row],[H]])/MYRANKS_P[[#This Row],[IP]],0)</f>
        <v>1</v>
      </c>
      <c r="S593" s="23">
        <f>MYRANKS_P[[#This Row],[W]]*P_PTS_W+MYRANKS_P[[#This Row],[L]]*P_PTS_L+MYRANKS_P[[#This Row],[IP]]*P_PTS_IP+MYRANKS_P[[#This Row],[SO]]*P_PTS_K+MYRANKS_P[[#This Row],[BB]]*P_PTS_BB+MYRANKS_P[[#This Row],[H]]*P_PTS_HA+MYRANKS_P[[#This Row],[SV]]*P_PTS_SV+MYRANKS_P[[#This Row],[HR]]*P_PTS_HRA+MYRANKS_P[[#This Row],[ER]]*P_PTS_ER</f>
        <v>0</v>
      </c>
      <c r="T593" s="23">
        <f>VLOOKUP(MYRANKS_P[[#This Row],[POS]],REPLACEMENT_LEVEL[],3,FALSE)</f>
        <v>0</v>
      </c>
      <c r="U593" s="23">
        <f>MYRANKS_P[[#This Row],[PROJ PTS]]-MYRANKS_P[[#This Row],[REPL LEVEL]]</f>
        <v>0</v>
      </c>
      <c r="V593" s="30">
        <f>RANK(MYRANKS_P[[#This Row],[POINTS OVER REPL]],MYRANKS_P[POINTS OVER REPL])</f>
        <v>1</v>
      </c>
      <c r="W593" s="29">
        <f>IF(MYRANKS_P[[#This Row],[RANK]]&lt;=TOTAL_PITCHERS_DRAFTED,MYRANKS_P[[#This Row],[POINTS OVER REPL]],0)</f>
        <v>0</v>
      </c>
      <c r="X593" s="35">
        <f>MYRANKS_P[[#This Row],[POINTS OVER REPL]]*DOLLAR_VALUE_PER_POINT+1</f>
        <v>1</v>
      </c>
      <c r="Y593" s="35"/>
      <c r="Z593" s="29">
        <f>IF(AND(MYRANKS_P[[#This Row],[RANK]]&lt;=(TOTAL_PITCHERS_DRAFTED-PITCHERS_BELOW_REPL_DRAFTED),MYRANKS_P[[#This Row],[$ACTUAL]]=""),MYRANKS_P[[#This Row],[POINTS OVER REPL]],0)</f>
        <v>0</v>
      </c>
      <c r="AA593" s="40">
        <f>IF(MYRANKS_P[[#This Row],[$ACTUAL]]="",MYRANKS_P[[#This Row],[POINTS OVER REPL]]*REMAINING_DOLLAR_VALUE_PER_POINT+1,0)</f>
        <v>1</v>
      </c>
    </row>
    <row r="594" spans="1:27" x14ac:dyDescent="0.25">
      <c r="A594" s="2" t="s">
        <v>13464</v>
      </c>
      <c r="B594" s="14" t="str">
        <f>VLOOKUP(MYRANKS_P[[#This Row],[PLAYERID]],PLAYERIDMAP2[],COLUMN(PLAYERIDMAP2[LASTNAME]),FALSE)</f>
        <v>Kinney</v>
      </c>
      <c r="C594" s="14" t="str">
        <f>VLOOKUP(MYRANKS_P[[#This Row],[PLAYERID]],PLAYERIDMAP2[],COLUMN(PLAYERIDMAP2[FIRSTNAME]),FALSE)</f>
        <v>Josh</v>
      </c>
      <c r="D594" s="14" t="str">
        <f>MYRANKS_P[[#This Row],[FNAME]]&amp;" "&amp;MYRANKS_P[[#This Row],[LNAME]]</f>
        <v>Josh Kinney</v>
      </c>
      <c r="E594" s="14" t="str">
        <f>VLOOKUP(MYRANKS_P[[#This Row],[PLAYERID]],PLAYERIDMAP2[],COLUMN(PLAYERIDMAP2[TEAM]),FALSE)</f>
        <v>SEA</v>
      </c>
      <c r="F594" s="14" t="str">
        <f>VLOOKUP(MYRANKS_P[[#This Row],[PLAYERID]],PLAYERIDMAP2[],COLUMN(PLAYERIDMAP2[POS]),FALSE)</f>
        <v>P</v>
      </c>
      <c r="G594" s="14">
        <f>IFERROR(VALUE(VLOOKUP(MYRANKS_P[[#This Row],[PLAYERID]],PLAYERIDMAP2[],COLUMN(PLAYERIDMAP2[IDFANGRAPHS]),FALSE)),VLOOKUP(MYRANKS_P[[#This Row],[PLAYERID]],PLAYERIDMAP2[],COLUMN(PLAYERIDMAP2[IDFANGRAPHS]),FALSE))</f>
        <v>3638</v>
      </c>
      <c r="H594" s="23">
        <f>IFERROR(VLOOKUP(MYRANKS_P[[#This Row],[IDFANGRAPHS]],STEAMER_P[],COLUMN(STEAMER_P[W]),FALSE),0)</f>
        <v>0</v>
      </c>
      <c r="I594" s="23">
        <f>IFERROR(VLOOKUP(MYRANKS_P[[#This Row],[IDFANGRAPHS]],STEAMER_P[],COLUMN(STEAMER_P[L]),FALSE),0)</f>
        <v>0</v>
      </c>
      <c r="J594" s="23">
        <f>IFERROR(VLOOKUP(MYRANKS_P[[#This Row],[IDFANGRAPHS]],STEAMER_P[],COLUMN(STEAMER_P[SV]),FALSE),0)</f>
        <v>0</v>
      </c>
      <c r="K594" s="23">
        <f>IFERROR(VLOOKUP(MYRANKS_P[[#This Row],[IDFANGRAPHS]],STEAMER_P[],COLUMN(STEAMER_P[IP]),FALSE),0)</f>
        <v>1</v>
      </c>
      <c r="L594" s="23">
        <f>IFERROR(VLOOKUP(MYRANKS_P[[#This Row],[IDFANGRAPHS]],STEAMER_P[],COLUMN(STEAMER_P[H]),FALSE),0)</f>
        <v>1</v>
      </c>
      <c r="M594" s="23">
        <f>IFERROR(VLOOKUP(MYRANKS_P[[#This Row],[IDFANGRAPHS]],STEAMER_P[],COLUMN(STEAMER_P[ER]),FALSE),0)</f>
        <v>0</v>
      </c>
      <c r="N594" s="23">
        <f>IFERROR(VLOOKUP(MYRANKS_P[[#This Row],[IDFANGRAPHS]],STEAMER_P[],COLUMN(STEAMER_P[HR]),FALSE),0)</f>
        <v>0</v>
      </c>
      <c r="O594" s="23">
        <f>IFERROR(VLOOKUP(MYRANKS_P[[#This Row],[IDFANGRAPHS]],STEAMER_P[],COLUMN(STEAMER_P[SO]),FALSE),0)</f>
        <v>1</v>
      </c>
      <c r="P594" s="23">
        <f>IFERROR(VLOOKUP(MYRANKS_P[[#This Row],[IDFANGRAPHS]],STEAMER_P[],COLUMN(STEAMER_P[BB]),FALSE),0)</f>
        <v>0</v>
      </c>
      <c r="Q594" s="21">
        <f>IFERROR((MYRANKS_P[[#This Row],[ER]]*9)/MYRANKS_P[[#This Row],[IP]],0)</f>
        <v>0</v>
      </c>
      <c r="R594" s="21">
        <f>IFERROR((MYRANKS_P[[#This Row],[BB]]+MYRANKS_P[[#This Row],[H]])/MYRANKS_P[[#This Row],[IP]],0)</f>
        <v>1</v>
      </c>
      <c r="S594" s="23">
        <f>MYRANKS_P[[#This Row],[W]]*P_PTS_W+MYRANKS_P[[#This Row],[L]]*P_PTS_L+MYRANKS_P[[#This Row],[IP]]*P_PTS_IP+MYRANKS_P[[#This Row],[SO]]*P_PTS_K+MYRANKS_P[[#This Row],[BB]]*P_PTS_BB+MYRANKS_P[[#This Row],[H]]*P_PTS_HA+MYRANKS_P[[#This Row],[SV]]*P_PTS_SV+MYRANKS_P[[#This Row],[HR]]*P_PTS_HRA+MYRANKS_P[[#This Row],[ER]]*P_PTS_ER</f>
        <v>0</v>
      </c>
      <c r="T594" s="23">
        <f>VLOOKUP(MYRANKS_P[[#This Row],[POS]],REPLACEMENT_LEVEL[],3,FALSE)</f>
        <v>0</v>
      </c>
      <c r="U594" s="23">
        <f>MYRANKS_P[[#This Row],[PROJ PTS]]-MYRANKS_P[[#This Row],[REPL LEVEL]]</f>
        <v>0</v>
      </c>
      <c r="V594" s="30">
        <f>RANK(MYRANKS_P[[#This Row],[POINTS OVER REPL]],MYRANKS_P[POINTS OVER REPL])</f>
        <v>1</v>
      </c>
      <c r="W594" s="29">
        <f>IF(MYRANKS_P[[#This Row],[RANK]]&lt;=TOTAL_PITCHERS_DRAFTED,MYRANKS_P[[#This Row],[POINTS OVER REPL]],0)</f>
        <v>0</v>
      </c>
      <c r="X594" s="35">
        <f>MYRANKS_P[[#This Row],[POINTS OVER REPL]]*DOLLAR_VALUE_PER_POINT+1</f>
        <v>1</v>
      </c>
      <c r="Y594" s="35"/>
      <c r="Z594" s="29">
        <f>IF(AND(MYRANKS_P[[#This Row],[RANK]]&lt;=(TOTAL_PITCHERS_DRAFTED-PITCHERS_BELOW_REPL_DRAFTED),MYRANKS_P[[#This Row],[$ACTUAL]]=""),MYRANKS_P[[#This Row],[POINTS OVER REPL]],0)</f>
        <v>0</v>
      </c>
      <c r="AA594" s="40">
        <f>IF(MYRANKS_P[[#This Row],[$ACTUAL]]="",MYRANKS_P[[#This Row],[POINTS OVER REPL]]*REMAINING_DOLLAR_VALUE_PER_POINT+1,0)</f>
        <v>1</v>
      </c>
    </row>
    <row r="595" spans="1:27" x14ac:dyDescent="0.25">
      <c r="A595" s="2" t="s">
        <v>13479</v>
      </c>
      <c r="B595" s="14" t="str">
        <f>VLOOKUP(MYRANKS_P[[#This Row],[PLAYERID]],PLAYERIDMAP2[],COLUMN(PLAYERIDMAP2[LASTNAME]),FALSE)</f>
        <v>Kirkman</v>
      </c>
      <c r="C595" s="14" t="str">
        <f>VLOOKUP(MYRANKS_P[[#This Row],[PLAYERID]],PLAYERIDMAP2[],COLUMN(PLAYERIDMAP2[FIRSTNAME]),FALSE)</f>
        <v>Michael</v>
      </c>
      <c r="D595" s="14" t="str">
        <f>MYRANKS_P[[#This Row],[FNAME]]&amp;" "&amp;MYRANKS_P[[#This Row],[LNAME]]</f>
        <v>Michael Kirkman</v>
      </c>
      <c r="E595" s="14" t="str">
        <f>VLOOKUP(MYRANKS_P[[#This Row],[PLAYERID]],PLAYERIDMAP2[],COLUMN(PLAYERIDMAP2[TEAM]),FALSE)</f>
        <v>TEX</v>
      </c>
      <c r="F595" s="14" t="str">
        <f>VLOOKUP(MYRANKS_P[[#This Row],[PLAYERID]],PLAYERIDMAP2[],COLUMN(PLAYERIDMAP2[POS]),FALSE)</f>
        <v>P</v>
      </c>
      <c r="G595" s="14">
        <f>IFERROR(VALUE(VLOOKUP(MYRANKS_P[[#This Row],[PLAYERID]],PLAYERIDMAP2[],COLUMN(PLAYERIDMAP2[IDFANGRAPHS]),FALSE)),VLOOKUP(MYRANKS_P[[#This Row],[PLAYERID]],PLAYERIDMAP2[],COLUMN(PLAYERIDMAP2[IDFANGRAPHS]),FALSE))</f>
        <v>9877</v>
      </c>
      <c r="H595" s="23">
        <f>IFERROR(VLOOKUP(MYRANKS_P[[#This Row],[IDFANGRAPHS]],STEAMER_P[],COLUMN(STEAMER_P[W]),FALSE),0)</f>
        <v>0</v>
      </c>
      <c r="I595" s="23">
        <f>IFERROR(VLOOKUP(MYRANKS_P[[#This Row],[IDFANGRAPHS]],STEAMER_P[],COLUMN(STEAMER_P[L]),FALSE),0)</f>
        <v>0</v>
      </c>
      <c r="J595" s="23">
        <f>IFERROR(VLOOKUP(MYRANKS_P[[#This Row],[IDFANGRAPHS]],STEAMER_P[],COLUMN(STEAMER_P[SV]),FALSE),0)</f>
        <v>0</v>
      </c>
      <c r="K595" s="23">
        <f>IFERROR(VLOOKUP(MYRANKS_P[[#This Row],[IDFANGRAPHS]],STEAMER_P[],COLUMN(STEAMER_P[IP]),FALSE),0)</f>
        <v>1</v>
      </c>
      <c r="L595" s="23">
        <f>IFERROR(VLOOKUP(MYRANKS_P[[#This Row],[IDFANGRAPHS]],STEAMER_P[],COLUMN(STEAMER_P[H]),FALSE),0)</f>
        <v>1</v>
      </c>
      <c r="M595" s="23">
        <f>IFERROR(VLOOKUP(MYRANKS_P[[#This Row],[IDFANGRAPHS]],STEAMER_P[],COLUMN(STEAMER_P[ER]),FALSE),0)</f>
        <v>1</v>
      </c>
      <c r="N595" s="23">
        <f>IFERROR(VLOOKUP(MYRANKS_P[[#This Row],[IDFANGRAPHS]],STEAMER_P[],COLUMN(STEAMER_P[HR]),FALSE),0)</f>
        <v>0</v>
      </c>
      <c r="O595" s="23">
        <f>IFERROR(VLOOKUP(MYRANKS_P[[#This Row],[IDFANGRAPHS]],STEAMER_P[],COLUMN(STEAMER_P[SO]),FALSE),0)</f>
        <v>1</v>
      </c>
      <c r="P595" s="23">
        <f>IFERROR(VLOOKUP(MYRANKS_P[[#This Row],[IDFANGRAPHS]],STEAMER_P[],COLUMN(STEAMER_P[BB]),FALSE),0)</f>
        <v>1</v>
      </c>
      <c r="Q595" s="21">
        <f>IFERROR((MYRANKS_P[[#This Row],[ER]]*9)/MYRANKS_P[[#This Row],[IP]],0)</f>
        <v>9</v>
      </c>
      <c r="R595" s="21">
        <f>IFERROR((MYRANKS_P[[#This Row],[BB]]+MYRANKS_P[[#This Row],[H]])/MYRANKS_P[[#This Row],[IP]],0)</f>
        <v>2</v>
      </c>
      <c r="S595" s="23">
        <f>MYRANKS_P[[#This Row],[W]]*P_PTS_W+MYRANKS_P[[#This Row],[L]]*P_PTS_L+MYRANKS_P[[#This Row],[IP]]*P_PTS_IP+MYRANKS_P[[#This Row],[SO]]*P_PTS_K+MYRANKS_P[[#This Row],[BB]]*P_PTS_BB+MYRANKS_P[[#This Row],[H]]*P_PTS_HA+MYRANKS_P[[#This Row],[SV]]*P_PTS_SV+MYRANKS_P[[#This Row],[HR]]*P_PTS_HRA+MYRANKS_P[[#This Row],[ER]]*P_PTS_ER</f>
        <v>0</v>
      </c>
      <c r="T595" s="23">
        <f>VLOOKUP(MYRANKS_P[[#This Row],[POS]],REPLACEMENT_LEVEL[],3,FALSE)</f>
        <v>0</v>
      </c>
      <c r="U595" s="23">
        <f>MYRANKS_P[[#This Row],[PROJ PTS]]-MYRANKS_P[[#This Row],[REPL LEVEL]]</f>
        <v>0</v>
      </c>
      <c r="V595" s="30">
        <f>RANK(MYRANKS_P[[#This Row],[POINTS OVER REPL]],MYRANKS_P[POINTS OVER REPL])</f>
        <v>1</v>
      </c>
      <c r="W595" s="29">
        <f>IF(MYRANKS_P[[#This Row],[RANK]]&lt;=TOTAL_PITCHERS_DRAFTED,MYRANKS_P[[#This Row],[POINTS OVER REPL]],0)</f>
        <v>0</v>
      </c>
      <c r="X595" s="35">
        <f>MYRANKS_P[[#This Row],[POINTS OVER REPL]]*DOLLAR_VALUE_PER_POINT+1</f>
        <v>1</v>
      </c>
      <c r="Y595" s="35"/>
      <c r="Z595" s="29">
        <f>IF(AND(MYRANKS_P[[#This Row],[RANK]]&lt;=(TOTAL_PITCHERS_DRAFTED-PITCHERS_BELOW_REPL_DRAFTED),MYRANKS_P[[#This Row],[$ACTUAL]]=""),MYRANKS_P[[#This Row],[POINTS OVER REPL]],0)</f>
        <v>0</v>
      </c>
      <c r="AA595" s="40">
        <f>IF(MYRANKS_P[[#This Row],[$ACTUAL]]="",MYRANKS_P[[#This Row],[POINTS OVER REPL]]*REMAINING_DOLLAR_VALUE_PER_POINT+1,0)</f>
        <v>1</v>
      </c>
    </row>
    <row r="596" spans="1:27" x14ac:dyDescent="0.25">
      <c r="A596" s="2" t="s">
        <v>13498</v>
      </c>
      <c r="B596" s="14" t="str">
        <f>VLOOKUP(MYRANKS_P[[#This Row],[PLAYERID]],PLAYERIDMAP2[],COLUMN(PLAYERIDMAP2[LASTNAME]),FALSE)</f>
        <v>Korecky</v>
      </c>
      <c r="C596" s="14" t="str">
        <f>VLOOKUP(MYRANKS_P[[#This Row],[PLAYERID]],PLAYERIDMAP2[],COLUMN(PLAYERIDMAP2[FIRSTNAME]),FALSE)</f>
        <v>Bobby</v>
      </c>
      <c r="D596" s="14" t="str">
        <f>MYRANKS_P[[#This Row],[FNAME]]&amp;" "&amp;MYRANKS_P[[#This Row],[LNAME]]</f>
        <v>Bobby Korecky</v>
      </c>
      <c r="E596" s="14" t="str">
        <f>VLOOKUP(MYRANKS_P[[#This Row],[PLAYERID]],PLAYERIDMAP2[],COLUMN(PLAYERIDMAP2[TEAM]),FALSE)</f>
        <v>TOR</v>
      </c>
      <c r="F596" s="14" t="str">
        <f>VLOOKUP(MYRANKS_P[[#This Row],[PLAYERID]],PLAYERIDMAP2[],COLUMN(PLAYERIDMAP2[POS]),FALSE)</f>
        <v>P</v>
      </c>
      <c r="G596" s="14">
        <f>IFERROR(VALUE(VLOOKUP(MYRANKS_P[[#This Row],[PLAYERID]],PLAYERIDMAP2[],COLUMN(PLAYERIDMAP2[IDFANGRAPHS]),FALSE)),VLOOKUP(MYRANKS_P[[#This Row],[PLAYERID]],PLAYERIDMAP2[],COLUMN(PLAYERIDMAP2[IDFANGRAPHS]),FALSE))</f>
        <v>4608</v>
      </c>
      <c r="H596" s="23">
        <f>IFERROR(VLOOKUP(MYRANKS_P[[#This Row],[IDFANGRAPHS]],STEAMER_P[],COLUMN(STEAMER_P[W]),FALSE),0)</f>
        <v>0</v>
      </c>
      <c r="I596" s="23">
        <f>IFERROR(VLOOKUP(MYRANKS_P[[#This Row],[IDFANGRAPHS]],STEAMER_P[],COLUMN(STEAMER_P[L]),FALSE),0)</f>
        <v>0</v>
      </c>
      <c r="J596" s="23">
        <f>IFERROR(VLOOKUP(MYRANKS_P[[#This Row],[IDFANGRAPHS]],STEAMER_P[],COLUMN(STEAMER_P[SV]),FALSE),0)</f>
        <v>0</v>
      </c>
      <c r="K596" s="23">
        <f>IFERROR(VLOOKUP(MYRANKS_P[[#This Row],[IDFANGRAPHS]],STEAMER_P[],COLUMN(STEAMER_P[IP]),FALSE),0)</f>
        <v>1</v>
      </c>
      <c r="L596" s="23">
        <f>IFERROR(VLOOKUP(MYRANKS_P[[#This Row],[IDFANGRAPHS]],STEAMER_P[],COLUMN(STEAMER_P[H]),FALSE),0)</f>
        <v>1</v>
      </c>
      <c r="M596" s="23">
        <f>IFERROR(VLOOKUP(MYRANKS_P[[#This Row],[IDFANGRAPHS]],STEAMER_P[],COLUMN(STEAMER_P[ER]),FALSE),0)</f>
        <v>0</v>
      </c>
      <c r="N596" s="23">
        <f>IFERROR(VLOOKUP(MYRANKS_P[[#This Row],[IDFANGRAPHS]],STEAMER_P[],COLUMN(STEAMER_P[HR]),FALSE),0)</f>
        <v>0</v>
      </c>
      <c r="O596" s="23">
        <f>IFERROR(VLOOKUP(MYRANKS_P[[#This Row],[IDFANGRAPHS]],STEAMER_P[],COLUMN(STEAMER_P[SO]),FALSE),0)</f>
        <v>1</v>
      </c>
      <c r="P596" s="23">
        <f>IFERROR(VLOOKUP(MYRANKS_P[[#This Row],[IDFANGRAPHS]],STEAMER_P[],COLUMN(STEAMER_P[BB]),FALSE),0)</f>
        <v>0</v>
      </c>
      <c r="Q596" s="21">
        <f>IFERROR((MYRANKS_P[[#This Row],[ER]]*9)/MYRANKS_P[[#This Row],[IP]],0)</f>
        <v>0</v>
      </c>
      <c r="R596" s="21">
        <f>IFERROR((MYRANKS_P[[#This Row],[BB]]+MYRANKS_P[[#This Row],[H]])/MYRANKS_P[[#This Row],[IP]],0)</f>
        <v>1</v>
      </c>
      <c r="S596" s="23">
        <f>MYRANKS_P[[#This Row],[W]]*P_PTS_W+MYRANKS_P[[#This Row],[L]]*P_PTS_L+MYRANKS_P[[#This Row],[IP]]*P_PTS_IP+MYRANKS_P[[#This Row],[SO]]*P_PTS_K+MYRANKS_P[[#This Row],[BB]]*P_PTS_BB+MYRANKS_P[[#This Row],[H]]*P_PTS_HA+MYRANKS_P[[#This Row],[SV]]*P_PTS_SV+MYRANKS_P[[#This Row],[HR]]*P_PTS_HRA+MYRANKS_P[[#This Row],[ER]]*P_PTS_ER</f>
        <v>0</v>
      </c>
      <c r="T596" s="23">
        <f>VLOOKUP(MYRANKS_P[[#This Row],[POS]],REPLACEMENT_LEVEL[],3,FALSE)</f>
        <v>0</v>
      </c>
      <c r="U596" s="23">
        <f>MYRANKS_P[[#This Row],[PROJ PTS]]-MYRANKS_P[[#This Row],[REPL LEVEL]]</f>
        <v>0</v>
      </c>
      <c r="V596" s="30">
        <f>RANK(MYRANKS_P[[#This Row],[POINTS OVER REPL]],MYRANKS_P[POINTS OVER REPL])</f>
        <v>1</v>
      </c>
      <c r="W596" s="29">
        <f>IF(MYRANKS_P[[#This Row],[RANK]]&lt;=TOTAL_PITCHERS_DRAFTED,MYRANKS_P[[#This Row],[POINTS OVER REPL]],0)</f>
        <v>0</v>
      </c>
      <c r="X596" s="35">
        <f>MYRANKS_P[[#This Row],[POINTS OVER REPL]]*DOLLAR_VALUE_PER_POINT+1</f>
        <v>1</v>
      </c>
      <c r="Y596" s="35"/>
      <c r="Z596" s="29">
        <f>IF(AND(MYRANKS_P[[#This Row],[RANK]]&lt;=(TOTAL_PITCHERS_DRAFTED-PITCHERS_BELOW_REPL_DRAFTED),MYRANKS_P[[#This Row],[$ACTUAL]]=""),MYRANKS_P[[#This Row],[POINTS OVER REPL]],0)</f>
        <v>0</v>
      </c>
      <c r="AA596" s="40">
        <f>IF(MYRANKS_P[[#This Row],[$ACTUAL]]="",MYRANKS_P[[#This Row],[POINTS OVER REPL]]*REMAINING_DOLLAR_VALUE_PER_POINT+1,0)</f>
        <v>1</v>
      </c>
    </row>
    <row r="597" spans="1:27" x14ac:dyDescent="0.25">
      <c r="A597" s="64" t="s">
        <v>13530</v>
      </c>
      <c r="B597" s="14" t="str">
        <f>VLOOKUP(MYRANKS_P[[#This Row],[PLAYERID]],PLAYERIDMAP2[],COLUMN(PLAYERIDMAP2[LASTNAME]),FALSE)</f>
        <v>Kuroda</v>
      </c>
      <c r="C597" s="14" t="str">
        <f>VLOOKUP(MYRANKS_P[[#This Row],[PLAYERID]],PLAYERIDMAP2[],COLUMN(PLAYERIDMAP2[FIRSTNAME]),FALSE)</f>
        <v>Hiroki</v>
      </c>
      <c r="D597" s="14" t="str">
        <f>MYRANKS_P[[#This Row],[FNAME]]&amp;" "&amp;MYRANKS_P[[#This Row],[LNAME]]</f>
        <v>Hiroki Kuroda</v>
      </c>
      <c r="E597" s="14" t="str">
        <f>VLOOKUP(MYRANKS_P[[#This Row],[PLAYERID]],PLAYERIDMAP2[],COLUMN(PLAYERIDMAP2[TEAM]),FALSE)</f>
        <v>N/A</v>
      </c>
      <c r="F597" s="14" t="str">
        <f>VLOOKUP(MYRANKS_P[[#This Row],[PLAYERID]],PLAYERIDMAP2[],COLUMN(PLAYERIDMAP2[POS]),FALSE)</f>
        <v>P</v>
      </c>
      <c r="G597" s="14">
        <f>IFERROR(VALUE(VLOOKUP(MYRANKS_P[[#This Row],[PLAYERID]],PLAYERIDMAP2[],COLUMN(PLAYERIDMAP2[IDFANGRAPHS]),FALSE)),VLOOKUP(MYRANKS_P[[#This Row],[PLAYERID]],PLAYERIDMAP2[],COLUMN(PLAYERIDMAP2[IDFANGRAPHS]),FALSE))</f>
        <v>3283</v>
      </c>
      <c r="H597" s="23">
        <f>IFERROR(VLOOKUP(MYRANKS_P[[#This Row],[IDFANGRAPHS]],STEAMER_P[],COLUMN(STEAMER_P[W]),FALSE),0)</f>
        <v>0</v>
      </c>
      <c r="I597" s="23">
        <f>IFERROR(VLOOKUP(MYRANKS_P[[#This Row],[IDFANGRAPHS]],STEAMER_P[],COLUMN(STEAMER_P[L]),FALSE),0)</f>
        <v>0</v>
      </c>
      <c r="J597" s="23">
        <f>IFERROR(VLOOKUP(MYRANKS_P[[#This Row],[IDFANGRAPHS]],STEAMER_P[],COLUMN(STEAMER_P[SV]),FALSE),0)</f>
        <v>0</v>
      </c>
      <c r="K597" s="23">
        <f>IFERROR(VLOOKUP(MYRANKS_P[[#This Row],[IDFANGRAPHS]],STEAMER_P[],COLUMN(STEAMER_P[IP]),FALSE),0)</f>
        <v>1</v>
      </c>
      <c r="L597" s="23">
        <f>IFERROR(VLOOKUP(MYRANKS_P[[#This Row],[IDFANGRAPHS]],STEAMER_P[],COLUMN(STEAMER_P[H]),FALSE),0)</f>
        <v>1</v>
      </c>
      <c r="M597" s="23">
        <f>IFERROR(VLOOKUP(MYRANKS_P[[#This Row],[IDFANGRAPHS]],STEAMER_P[],COLUMN(STEAMER_P[ER]),FALSE),0)</f>
        <v>0</v>
      </c>
      <c r="N597" s="23">
        <f>IFERROR(VLOOKUP(MYRANKS_P[[#This Row],[IDFANGRAPHS]],STEAMER_P[],COLUMN(STEAMER_P[HR]),FALSE),0)</f>
        <v>0</v>
      </c>
      <c r="O597" s="23">
        <f>IFERROR(VLOOKUP(MYRANKS_P[[#This Row],[IDFANGRAPHS]],STEAMER_P[],COLUMN(STEAMER_P[SO]),FALSE),0)</f>
        <v>1</v>
      </c>
      <c r="P597" s="23">
        <f>IFERROR(VLOOKUP(MYRANKS_P[[#This Row],[IDFANGRAPHS]],STEAMER_P[],COLUMN(STEAMER_P[BB]),FALSE),0)</f>
        <v>0</v>
      </c>
      <c r="Q597" s="60">
        <f>IFERROR((MYRANKS_P[[#This Row],[ER]]*9)/MYRANKS_P[[#This Row],[IP]],0)</f>
        <v>0</v>
      </c>
      <c r="R597" s="60">
        <f>IFERROR((MYRANKS_P[[#This Row],[BB]]+MYRANKS_P[[#This Row],[H]])/MYRANKS_P[[#This Row],[IP]],0)</f>
        <v>1</v>
      </c>
      <c r="S597" s="27">
        <f>MYRANKS_P[[#This Row],[W]]*P_PTS_W+MYRANKS_P[[#This Row],[L]]*P_PTS_L+MYRANKS_P[[#This Row],[IP]]*P_PTS_IP+MYRANKS_P[[#This Row],[SO]]*P_PTS_K+MYRANKS_P[[#This Row],[BB]]*P_PTS_BB+MYRANKS_P[[#This Row],[H]]*P_PTS_HA+MYRANKS_P[[#This Row],[SV]]*P_PTS_SV+MYRANKS_P[[#This Row],[HR]]*P_PTS_HRA+MYRANKS_P[[#This Row],[ER]]*P_PTS_ER</f>
        <v>0</v>
      </c>
      <c r="T597" s="27">
        <f>VLOOKUP(MYRANKS_P[[#This Row],[POS]],REPLACEMENT_LEVEL[],3,FALSE)</f>
        <v>0</v>
      </c>
      <c r="U597" s="27">
        <f>MYRANKS_P[[#This Row],[PROJ PTS]]-MYRANKS_P[[#This Row],[REPL LEVEL]]</f>
        <v>0</v>
      </c>
      <c r="V597" s="51">
        <f>RANK(MYRANKS_P[[#This Row],[POINTS OVER REPL]],MYRANKS_P[POINTS OVER REPL])</f>
        <v>1</v>
      </c>
      <c r="W597" s="27">
        <f>IF(MYRANKS_P[[#This Row],[RANK]]&lt;=TOTAL_PITCHERS_DRAFTED,MYRANKS_P[[#This Row],[POINTS OVER REPL]],0)</f>
        <v>0</v>
      </c>
      <c r="X597" s="53">
        <f>MYRANKS_P[[#This Row],[POINTS OVER REPL]]*DOLLAR_VALUE_PER_POINT+1</f>
        <v>1</v>
      </c>
      <c r="Y597" s="53"/>
      <c r="Z597" s="27">
        <f>IF(AND(MYRANKS_P[[#This Row],[RANK]]&lt;=(TOTAL_PITCHERS_DRAFTED-PITCHERS_BELOW_REPL_DRAFTED),MYRANKS_P[[#This Row],[$ACTUAL]]=""),MYRANKS_P[[#This Row],[POINTS OVER REPL]],0)</f>
        <v>0</v>
      </c>
      <c r="AA597" s="61">
        <f>IF(MYRANKS_P[[#This Row],[$ACTUAL]]="",MYRANKS_P[[#This Row],[POINTS OVER REPL]]*REMAINING_DOLLAR_VALUE_PER_POINT+1,0)</f>
        <v>1</v>
      </c>
    </row>
    <row r="598" spans="1:27" x14ac:dyDescent="0.25">
      <c r="A598" s="2" t="s">
        <v>13538</v>
      </c>
      <c r="B598" s="14" t="str">
        <f>VLOOKUP(MYRANKS_P[[#This Row],[PLAYERID]],PLAYERIDMAP2[],COLUMN(PLAYERIDMAP2[LASTNAME]),FALSE)</f>
        <v>Laffey</v>
      </c>
      <c r="C598" s="14" t="str">
        <f>VLOOKUP(MYRANKS_P[[#This Row],[PLAYERID]],PLAYERIDMAP2[],COLUMN(PLAYERIDMAP2[FIRSTNAME]),FALSE)</f>
        <v>Aaron</v>
      </c>
      <c r="D598" s="14" t="str">
        <f>MYRANKS_P[[#This Row],[FNAME]]&amp;" "&amp;MYRANKS_P[[#This Row],[LNAME]]</f>
        <v>Aaron Laffey</v>
      </c>
      <c r="E598" s="14" t="str">
        <f>VLOOKUP(MYRANKS_P[[#This Row],[PLAYERID]],PLAYERIDMAP2[],COLUMN(PLAYERIDMAP2[TEAM]),FALSE)</f>
        <v>TOR</v>
      </c>
      <c r="F598" s="14" t="str">
        <f>VLOOKUP(MYRANKS_P[[#This Row],[PLAYERID]],PLAYERIDMAP2[],COLUMN(PLAYERIDMAP2[POS]),FALSE)</f>
        <v>P</v>
      </c>
      <c r="G598" s="14">
        <f>IFERROR(VALUE(VLOOKUP(MYRANKS_P[[#This Row],[PLAYERID]],PLAYERIDMAP2[],COLUMN(PLAYERIDMAP2[IDFANGRAPHS]),FALSE)),VLOOKUP(MYRANKS_P[[#This Row],[PLAYERID]],PLAYERIDMAP2[],COLUMN(PLAYERIDMAP2[IDFANGRAPHS]),FALSE))</f>
        <v>6248</v>
      </c>
      <c r="H598" s="23">
        <f>IFERROR(VLOOKUP(MYRANKS_P[[#This Row],[IDFANGRAPHS]],STEAMER_P[],COLUMN(STEAMER_P[W]),FALSE),0)</f>
        <v>0</v>
      </c>
      <c r="I598" s="23">
        <f>IFERROR(VLOOKUP(MYRANKS_P[[#This Row],[IDFANGRAPHS]],STEAMER_P[],COLUMN(STEAMER_P[L]),FALSE),0)</f>
        <v>0</v>
      </c>
      <c r="J598" s="23">
        <f>IFERROR(VLOOKUP(MYRANKS_P[[#This Row],[IDFANGRAPHS]],STEAMER_P[],COLUMN(STEAMER_P[SV]),FALSE),0)</f>
        <v>0</v>
      </c>
      <c r="K598" s="23">
        <f>IFERROR(VLOOKUP(MYRANKS_P[[#This Row],[IDFANGRAPHS]],STEAMER_P[],COLUMN(STEAMER_P[IP]),FALSE),0)</f>
        <v>1</v>
      </c>
      <c r="L598" s="23">
        <f>IFERROR(VLOOKUP(MYRANKS_P[[#This Row],[IDFANGRAPHS]],STEAMER_P[],COLUMN(STEAMER_P[H]),FALSE),0)</f>
        <v>1</v>
      </c>
      <c r="M598" s="23">
        <f>IFERROR(VLOOKUP(MYRANKS_P[[#This Row],[IDFANGRAPHS]],STEAMER_P[],COLUMN(STEAMER_P[ER]),FALSE),0)</f>
        <v>1</v>
      </c>
      <c r="N598" s="23">
        <f>IFERROR(VLOOKUP(MYRANKS_P[[#This Row],[IDFANGRAPHS]],STEAMER_P[],COLUMN(STEAMER_P[HR]),FALSE),0)</f>
        <v>0</v>
      </c>
      <c r="O598" s="23">
        <f>IFERROR(VLOOKUP(MYRANKS_P[[#This Row],[IDFANGRAPHS]],STEAMER_P[],COLUMN(STEAMER_P[SO]),FALSE),0)</f>
        <v>1</v>
      </c>
      <c r="P598" s="23">
        <f>IFERROR(VLOOKUP(MYRANKS_P[[#This Row],[IDFANGRAPHS]],STEAMER_P[],COLUMN(STEAMER_P[BB]),FALSE),0)</f>
        <v>0</v>
      </c>
      <c r="Q598" s="21">
        <f>IFERROR((MYRANKS_P[[#This Row],[ER]]*9)/MYRANKS_P[[#This Row],[IP]],0)</f>
        <v>9</v>
      </c>
      <c r="R598" s="21">
        <f>IFERROR((MYRANKS_P[[#This Row],[BB]]+MYRANKS_P[[#This Row],[H]])/MYRANKS_P[[#This Row],[IP]],0)</f>
        <v>1</v>
      </c>
      <c r="S598" s="23">
        <f>MYRANKS_P[[#This Row],[W]]*P_PTS_W+MYRANKS_P[[#This Row],[L]]*P_PTS_L+MYRANKS_P[[#This Row],[IP]]*P_PTS_IP+MYRANKS_P[[#This Row],[SO]]*P_PTS_K+MYRANKS_P[[#This Row],[BB]]*P_PTS_BB+MYRANKS_P[[#This Row],[H]]*P_PTS_HA+MYRANKS_P[[#This Row],[SV]]*P_PTS_SV+MYRANKS_P[[#This Row],[HR]]*P_PTS_HRA+MYRANKS_P[[#This Row],[ER]]*P_PTS_ER</f>
        <v>0</v>
      </c>
      <c r="T598" s="23">
        <f>VLOOKUP(MYRANKS_P[[#This Row],[POS]],REPLACEMENT_LEVEL[],3,FALSE)</f>
        <v>0</v>
      </c>
      <c r="U598" s="23">
        <f>MYRANKS_P[[#This Row],[PROJ PTS]]-MYRANKS_P[[#This Row],[REPL LEVEL]]</f>
        <v>0</v>
      </c>
      <c r="V598" s="30">
        <f>RANK(MYRANKS_P[[#This Row],[POINTS OVER REPL]],MYRANKS_P[POINTS OVER REPL])</f>
        <v>1</v>
      </c>
      <c r="W598" s="29">
        <f>IF(MYRANKS_P[[#This Row],[RANK]]&lt;=TOTAL_PITCHERS_DRAFTED,MYRANKS_P[[#This Row],[POINTS OVER REPL]],0)</f>
        <v>0</v>
      </c>
      <c r="X598" s="35">
        <f>MYRANKS_P[[#This Row],[POINTS OVER REPL]]*DOLLAR_VALUE_PER_POINT+1</f>
        <v>1</v>
      </c>
      <c r="Y598" s="35"/>
      <c r="Z598" s="29">
        <f>IF(AND(MYRANKS_P[[#This Row],[RANK]]&lt;=(TOTAL_PITCHERS_DRAFTED-PITCHERS_BELOW_REPL_DRAFTED),MYRANKS_P[[#This Row],[$ACTUAL]]=""),MYRANKS_P[[#This Row],[POINTS OVER REPL]],0)</f>
        <v>0</v>
      </c>
      <c r="AA598" s="40">
        <f>IF(MYRANKS_P[[#This Row],[$ACTUAL]]="",MYRANKS_P[[#This Row],[POINTS OVER REPL]]*REMAINING_DOLLAR_VALUE_PER_POINT+1,0)</f>
        <v>1</v>
      </c>
    </row>
    <row r="599" spans="1:27" x14ac:dyDescent="0.25">
      <c r="A599" s="2" t="s">
        <v>13569</v>
      </c>
      <c r="B599" s="14" t="str">
        <f>VLOOKUP(MYRANKS_P[[#This Row],[PLAYERID]],PLAYERIDMAP2[],COLUMN(PLAYERIDMAP2[LASTNAME]),FALSE)</f>
        <v>Lannan</v>
      </c>
      <c r="C599" s="14" t="str">
        <f>VLOOKUP(MYRANKS_P[[#This Row],[PLAYERID]],PLAYERIDMAP2[],COLUMN(PLAYERIDMAP2[FIRSTNAME]),FALSE)</f>
        <v>John</v>
      </c>
      <c r="D599" s="14" t="str">
        <f>MYRANKS_P[[#This Row],[FNAME]]&amp;" "&amp;MYRANKS_P[[#This Row],[LNAME]]</f>
        <v>John Lannan</v>
      </c>
      <c r="E599" s="14" t="str">
        <f>VLOOKUP(MYRANKS_P[[#This Row],[PLAYERID]],PLAYERIDMAP2[],COLUMN(PLAYERIDMAP2[TEAM]),FALSE)</f>
        <v>N/A</v>
      </c>
      <c r="F599" s="14" t="str">
        <f>VLOOKUP(MYRANKS_P[[#This Row],[PLAYERID]],PLAYERIDMAP2[],COLUMN(PLAYERIDMAP2[POS]),FALSE)</f>
        <v>P</v>
      </c>
      <c r="G599" s="14">
        <f>IFERROR(VALUE(VLOOKUP(MYRANKS_P[[#This Row],[PLAYERID]],PLAYERIDMAP2[],COLUMN(PLAYERIDMAP2[IDFANGRAPHS]),FALSE)),VLOOKUP(MYRANKS_P[[#This Row],[PLAYERID]],PLAYERIDMAP2[],COLUMN(PLAYERIDMAP2[IDFANGRAPHS]),FALSE))</f>
        <v>7080</v>
      </c>
      <c r="H599" s="23">
        <f>IFERROR(VLOOKUP(MYRANKS_P[[#This Row],[IDFANGRAPHS]],STEAMER_P[],COLUMN(STEAMER_P[W]),FALSE),0)</f>
        <v>0</v>
      </c>
      <c r="I599" s="23">
        <f>IFERROR(VLOOKUP(MYRANKS_P[[#This Row],[IDFANGRAPHS]],STEAMER_P[],COLUMN(STEAMER_P[L]),FALSE),0)</f>
        <v>0</v>
      </c>
      <c r="J599" s="23">
        <f>IFERROR(VLOOKUP(MYRANKS_P[[#This Row],[IDFANGRAPHS]],STEAMER_P[],COLUMN(STEAMER_P[SV]),FALSE),0)</f>
        <v>0</v>
      </c>
      <c r="K599" s="23">
        <f>IFERROR(VLOOKUP(MYRANKS_P[[#This Row],[IDFANGRAPHS]],STEAMER_P[],COLUMN(STEAMER_P[IP]),FALSE),0)</f>
        <v>1</v>
      </c>
      <c r="L599" s="23">
        <f>IFERROR(VLOOKUP(MYRANKS_P[[#This Row],[IDFANGRAPHS]],STEAMER_P[],COLUMN(STEAMER_P[H]),FALSE),0)</f>
        <v>1</v>
      </c>
      <c r="M599" s="23">
        <f>IFERROR(VLOOKUP(MYRANKS_P[[#This Row],[IDFANGRAPHS]],STEAMER_P[],COLUMN(STEAMER_P[ER]),FALSE),0)</f>
        <v>0</v>
      </c>
      <c r="N599" s="23">
        <f>IFERROR(VLOOKUP(MYRANKS_P[[#This Row],[IDFANGRAPHS]],STEAMER_P[],COLUMN(STEAMER_P[HR]),FALSE),0)</f>
        <v>0</v>
      </c>
      <c r="O599" s="23">
        <f>IFERROR(VLOOKUP(MYRANKS_P[[#This Row],[IDFANGRAPHS]],STEAMER_P[],COLUMN(STEAMER_P[SO]),FALSE),0)</f>
        <v>1</v>
      </c>
      <c r="P599" s="23">
        <f>IFERROR(VLOOKUP(MYRANKS_P[[#This Row],[IDFANGRAPHS]],STEAMER_P[],COLUMN(STEAMER_P[BB]),FALSE),0)</f>
        <v>0</v>
      </c>
      <c r="Q599" s="21">
        <f>IFERROR((MYRANKS_P[[#This Row],[ER]]*9)/MYRANKS_P[[#This Row],[IP]],0)</f>
        <v>0</v>
      </c>
      <c r="R599" s="21">
        <f>IFERROR((MYRANKS_P[[#This Row],[BB]]+MYRANKS_P[[#This Row],[H]])/MYRANKS_P[[#This Row],[IP]],0)</f>
        <v>1</v>
      </c>
      <c r="S599" s="23">
        <f>MYRANKS_P[[#This Row],[W]]*P_PTS_W+MYRANKS_P[[#This Row],[L]]*P_PTS_L+MYRANKS_P[[#This Row],[IP]]*P_PTS_IP+MYRANKS_P[[#This Row],[SO]]*P_PTS_K+MYRANKS_P[[#This Row],[BB]]*P_PTS_BB+MYRANKS_P[[#This Row],[H]]*P_PTS_HA+MYRANKS_P[[#This Row],[SV]]*P_PTS_SV+MYRANKS_P[[#This Row],[HR]]*P_PTS_HRA+MYRANKS_P[[#This Row],[ER]]*P_PTS_ER</f>
        <v>0</v>
      </c>
      <c r="T599" s="23">
        <f>VLOOKUP(MYRANKS_P[[#This Row],[POS]],REPLACEMENT_LEVEL[],3,FALSE)</f>
        <v>0</v>
      </c>
      <c r="U599" s="23">
        <f>MYRANKS_P[[#This Row],[PROJ PTS]]-MYRANKS_P[[#This Row],[REPL LEVEL]]</f>
        <v>0</v>
      </c>
      <c r="V599" s="30">
        <f>RANK(MYRANKS_P[[#This Row],[POINTS OVER REPL]],MYRANKS_P[POINTS OVER REPL])</f>
        <v>1</v>
      </c>
      <c r="W599" s="29">
        <f>IF(MYRANKS_P[[#This Row],[RANK]]&lt;=TOTAL_PITCHERS_DRAFTED,MYRANKS_P[[#This Row],[POINTS OVER REPL]],0)</f>
        <v>0</v>
      </c>
      <c r="X599" s="35">
        <f>MYRANKS_P[[#This Row],[POINTS OVER REPL]]*DOLLAR_VALUE_PER_POINT+1</f>
        <v>1</v>
      </c>
      <c r="Y599" s="35"/>
      <c r="Z599" s="29">
        <f>IF(AND(MYRANKS_P[[#This Row],[RANK]]&lt;=(TOTAL_PITCHERS_DRAFTED-PITCHERS_BELOW_REPL_DRAFTED),MYRANKS_P[[#This Row],[$ACTUAL]]=""),MYRANKS_P[[#This Row],[POINTS OVER REPL]],0)</f>
        <v>0</v>
      </c>
      <c r="AA599" s="40">
        <f>IF(MYRANKS_P[[#This Row],[$ACTUAL]]="",MYRANKS_P[[#This Row],[POINTS OVER REPL]]*REMAINING_DOLLAR_VALUE_PER_POINT+1,0)</f>
        <v>1</v>
      </c>
    </row>
    <row r="600" spans="1:27" x14ac:dyDescent="0.25">
      <c r="A600" s="2" t="s">
        <v>13602</v>
      </c>
      <c r="B600" s="14" t="str">
        <f>VLOOKUP(MYRANKS_P[[#This Row],[PLAYERID]],PLAYERIDMAP2[],COLUMN(PLAYERIDMAP2[LASTNAME]),FALSE)</f>
        <v>LeBlanc</v>
      </c>
      <c r="C600" s="14" t="str">
        <f>VLOOKUP(MYRANKS_P[[#This Row],[PLAYERID]],PLAYERIDMAP2[],COLUMN(PLAYERIDMAP2[FIRSTNAME]),FALSE)</f>
        <v>Wade</v>
      </c>
      <c r="D600" s="14" t="str">
        <f>MYRANKS_P[[#This Row],[FNAME]]&amp;" "&amp;MYRANKS_P[[#This Row],[LNAME]]</f>
        <v>Wade LeBlanc</v>
      </c>
      <c r="E600" s="14" t="str">
        <f>VLOOKUP(MYRANKS_P[[#This Row],[PLAYERID]],PLAYERIDMAP2[],COLUMN(PLAYERIDMAP2[TEAM]),FALSE)</f>
        <v>LAA</v>
      </c>
      <c r="F600" s="14" t="str">
        <f>VLOOKUP(MYRANKS_P[[#This Row],[PLAYERID]],PLAYERIDMAP2[],COLUMN(PLAYERIDMAP2[POS]),FALSE)</f>
        <v>P</v>
      </c>
      <c r="G600" s="14">
        <f>IFERROR(VALUE(VLOOKUP(MYRANKS_P[[#This Row],[PLAYERID]],PLAYERIDMAP2[],COLUMN(PLAYERIDMAP2[IDFANGRAPHS]),FALSE)),VLOOKUP(MYRANKS_P[[#This Row],[PLAYERID]],PLAYERIDMAP2[],COLUMN(PLAYERIDMAP2[IDFANGRAPHS]),FALSE))</f>
        <v>5221</v>
      </c>
      <c r="H600" s="23">
        <f>IFERROR(VLOOKUP(MYRANKS_P[[#This Row],[IDFANGRAPHS]],STEAMER_P[],COLUMN(STEAMER_P[W]),FALSE),0)</f>
        <v>0</v>
      </c>
      <c r="I600" s="23">
        <f>IFERROR(VLOOKUP(MYRANKS_P[[#This Row],[IDFANGRAPHS]],STEAMER_P[],COLUMN(STEAMER_P[L]),FALSE),0)</f>
        <v>0</v>
      </c>
      <c r="J600" s="23">
        <f>IFERROR(VLOOKUP(MYRANKS_P[[#This Row],[IDFANGRAPHS]],STEAMER_P[],COLUMN(STEAMER_P[SV]),FALSE),0)</f>
        <v>0</v>
      </c>
      <c r="K600" s="23">
        <f>IFERROR(VLOOKUP(MYRANKS_P[[#This Row],[IDFANGRAPHS]],STEAMER_P[],COLUMN(STEAMER_P[IP]),FALSE),0)</f>
        <v>1</v>
      </c>
      <c r="L600" s="23">
        <f>IFERROR(VLOOKUP(MYRANKS_P[[#This Row],[IDFANGRAPHS]],STEAMER_P[],COLUMN(STEAMER_P[H]),FALSE),0)</f>
        <v>1</v>
      </c>
      <c r="M600" s="23">
        <f>IFERROR(VLOOKUP(MYRANKS_P[[#This Row],[IDFANGRAPHS]],STEAMER_P[],COLUMN(STEAMER_P[ER]),FALSE),0)</f>
        <v>0</v>
      </c>
      <c r="N600" s="23">
        <f>IFERROR(VLOOKUP(MYRANKS_P[[#This Row],[IDFANGRAPHS]],STEAMER_P[],COLUMN(STEAMER_P[HR]),FALSE),0)</f>
        <v>0</v>
      </c>
      <c r="O600" s="23">
        <f>IFERROR(VLOOKUP(MYRANKS_P[[#This Row],[IDFANGRAPHS]],STEAMER_P[],COLUMN(STEAMER_P[SO]),FALSE),0)</f>
        <v>1</v>
      </c>
      <c r="P600" s="23">
        <f>IFERROR(VLOOKUP(MYRANKS_P[[#This Row],[IDFANGRAPHS]],STEAMER_P[],COLUMN(STEAMER_P[BB]),FALSE),0)</f>
        <v>0</v>
      </c>
      <c r="Q600" s="21">
        <f>IFERROR((MYRANKS_P[[#This Row],[ER]]*9)/MYRANKS_P[[#This Row],[IP]],0)</f>
        <v>0</v>
      </c>
      <c r="R600" s="21">
        <f>IFERROR((MYRANKS_P[[#This Row],[BB]]+MYRANKS_P[[#This Row],[H]])/MYRANKS_P[[#This Row],[IP]],0)</f>
        <v>1</v>
      </c>
      <c r="S600" s="23">
        <f>MYRANKS_P[[#This Row],[W]]*P_PTS_W+MYRANKS_P[[#This Row],[L]]*P_PTS_L+MYRANKS_P[[#This Row],[IP]]*P_PTS_IP+MYRANKS_P[[#This Row],[SO]]*P_PTS_K+MYRANKS_P[[#This Row],[BB]]*P_PTS_BB+MYRANKS_P[[#This Row],[H]]*P_PTS_HA+MYRANKS_P[[#This Row],[SV]]*P_PTS_SV+MYRANKS_P[[#This Row],[HR]]*P_PTS_HRA+MYRANKS_P[[#This Row],[ER]]*P_PTS_ER</f>
        <v>0</v>
      </c>
      <c r="T600" s="23">
        <f>VLOOKUP(MYRANKS_P[[#This Row],[POS]],REPLACEMENT_LEVEL[],3,FALSE)</f>
        <v>0</v>
      </c>
      <c r="U600" s="23">
        <f>MYRANKS_P[[#This Row],[PROJ PTS]]-MYRANKS_P[[#This Row],[REPL LEVEL]]</f>
        <v>0</v>
      </c>
      <c r="V600" s="30">
        <f>RANK(MYRANKS_P[[#This Row],[POINTS OVER REPL]],MYRANKS_P[POINTS OVER REPL])</f>
        <v>1</v>
      </c>
      <c r="W600" s="29">
        <f>IF(MYRANKS_P[[#This Row],[RANK]]&lt;=TOTAL_PITCHERS_DRAFTED,MYRANKS_P[[#This Row],[POINTS OVER REPL]],0)</f>
        <v>0</v>
      </c>
      <c r="X600" s="35">
        <f>MYRANKS_P[[#This Row],[POINTS OVER REPL]]*DOLLAR_VALUE_PER_POINT+1</f>
        <v>1</v>
      </c>
      <c r="Y600" s="35"/>
      <c r="Z600" s="29">
        <f>IF(AND(MYRANKS_P[[#This Row],[RANK]]&lt;=(TOTAL_PITCHERS_DRAFTED-PITCHERS_BELOW_REPL_DRAFTED),MYRANKS_P[[#This Row],[$ACTUAL]]=""),MYRANKS_P[[#This Row],[POINTS OVER REPL]],0)</f>
        <v>0</v>
      </c>
      <c r="AA600" s="40">
        <f>IF(MYRANKS_P[[#This Row],[$ACTUAL]]="",MYRANKS_P[[#This Row],[POINTS OVER REPL]]*REMAINING_DOLLAR_VALUE_PER_POINT+1,0)</f>
        <v>1</v>
      </c>
    </row>
    <row r="601" spans="1:27" x14ac:dyDescent="0.25">
      <c r="A601" s="2" t="s">
        <v>13626</v>
      </c>
      <c r="B601" s="14" t="str">
        <f>VLOOKUP(MYRANKS_P[[#This Row],[PLAYERID]],PLAYERIDMAP2[],COLUMN(PLAYERIDMAP2[LASTNAME]),FALSE)</f>
        <v>Leroux</v>
      </c>
      <c r="C601" s="14" t="str">
        <f>VLOOKUP(MYRANKS_P[[#This Row],[PLAYERID]],PLAYERIDMAP2[],COLUMN(PLAYERIDMAP2[FIRSTNAME]),FALSE)</f>
        <v>Chris</v>
      </c>
      <c r="D601" s="14" t="str">
        <f>MYRANKS_P[[#This Row],[FNAME]]&amp;" "&amp;MYRANKS_P[[#This Row],[LNAME]]</f>
        <v>Chris Leroux</v>
      </c>
      <c r="E601" s="14" t="str">
        <f>VLOOKUP(MYRANKS_P[[#This Row],[PLAYERID]],PLAYERIDMAP2[],COLUMN(PLAYERIDMAP2[TEAM]),FALSE)</f>
        <v>N/A</v>
      </c>
      <c r="F601" s="14" t="str">
        <f>VLOOKUP(MYRANKS_P[[#This Row],[PLAYERID]],PLAYERIDMAP2[],COLUMN(PLAYERIDMAP2[POS]),FALSE)</f>
        <v>P</v>
      </c>
      <c r="G601" s="14">
        <f>IFERROR(VALUE(VLOOKUP(MYRANKS_P[[#This Row],[PLAYERID]],PLAYERIDMAP2[],COLUMN(PLAYERIDMAP2[IDFANGRAPHS]),FALSE)),VLOOKUP(MYRANKS_P[[#This Row],[PLAYERID]],PLAYERIDMAP2[],COLUMN(PLAYERIDMAP2[IDFANGRAPHS]),FALSE))</f>
        <v>7645</v>
      </c>
      <c r="H601" s="23">
        <f>IFERROR(VLOOKUP(MYRANKS_P[[#This Row],[IDFANGRAPHS]],STEAMER_P[],COLUMN(STEAMER_P[W]),FALSE),0)</f>
        <v>0</v>
      </c>
      <c r="I601" s="23">
        <f>IFERROR(VLOOKUP(MYRANKS_P[[#This Row],[IDFANGRAPHS]],STEAMER_P[],COLUMN(STEAMER_P[L]),FALSE),0)</f>
        <v>0</v>
      </c>
      <c r="J601" s="23">
        <f>IFERROR(VLOOKUP(MYRANKS_P[[#This Row],[IDFANGRAPHS]],STEAMER_P[],COLUMN(STEAMER_P[SV]),FALSE),0)</f>
        <v>0</v>
      </c>
      <c r="K601" s="23">
        <f>IFERROR(VLOOKUP(MYRANKS_P[[#This Row],[IDFANGRAPHS]],STEAMER_P[],COLUMN(STEAMER_P[IP]),FALSE),0)</f>
        <v>1</v>
      </c>
      <c r="L601" s="23">
        <f>IFERROR(VLOOKUP(MYRANKS_P[[#This Row],[IDFANGRAPHS]],STEAMER_P[],COLUMN(STEAMER_P[H]),FALSE),0)</f>
        <v>1</v>
      </c>
      <c r="M601" s="23">
        <f>IFERROR(VLOOKUP(MYRANKS_P[[#This Row],[IDFANGRAPHS]],STEAMER_P[],COLUMN(STEAMER_P[ER]),FALSE),0)</f>
        <v>0</v>
      </c>
      <c r="N601" s="23">
        <f>IFERROR(VLOOKUP(MYRANKS_P[[#This Row],[IDFANGRAPHS]],STEAMER_P[],COLUMN(STEAMER_P[HR]),FALSE),0)</f>
        <v>0</v>
      </c>
      <c r="O601" s="23">
        <f>IFERROR(VLOOKUP(MYRANKS_P[[#This Row],[IDFANGRAPHS]],STEAMER_P[],COLUMN(STEAMER_P[SO]),FALSE),0)</f>
        <v>1</v>
      </c>
      <c r="P601" s="23">
        <f>IFERROR(VLOOKUP(MYRANKS_P[[#This Row],[IDFANGRAPHS]],STEAMER_P[],COLUMN(STEAMER_P[BB]),FALSE),0)</f>
        <v>0</v>
      </c>
      <c r="Q601" s="21">
        <f>IFERROR((MYRANKS_P[[#This Row],[ER]]*9)/MYRANKS_P[[#This Row],[IP]],0)</f>
        <v>0</v>
      </c>
      <c r="R601" s="21">
        <f>IFERROR((MYRANKS_P[[#This Row],[BB]]+MYRANKS_P[[#This Row],[H]])/MYRANKS_P[[#This Row],[IP]],0)</f>
        <v>1</v>
      </c>
      <c r="S601" s="23">
        <f>MYRANKS_P[[#This Row],[W]]*P_PTS_W+MYRANKS_P[[#This Row],[L]]*P_PTS_L+MYRANKS_P[[#This Row],[IP]]*P_PTS_IP+MYRANKS_P[[#This Row],[SO]]*P_PTS_K+MYRANKS_P[[#This Row],[BB]]*P_PTS_BB+MYRANKS_P[[#This Row],[H]]*P_PTS_HA+MYRANKS_P[[#This Row],[SV]]*P_PTS_SV+MYRANKS_P[[#This Row],[HR]]*P_PTS_HRA+MYRANKS_P[[#This Row],[ER]]*P_PTS_ER</f>
        <v>0</v>
      </c>
      <c r="T601" s="23">
        <f>VLOOKUP(MYRANKS_P[[#This Row],[POS]],REPLACEMENT_LEVEL[],3,FALSE)</f>
        <v>0</v>
      </c>
      <c r="U601" s="23">
        <f>MYRANKS_P[[#This Row],[PROJ PTS]]-MYRANKS_P[[#This Row],[REPL LEVEL]]</f>
        <v>0</v>
      </c>
      <c r="V601" s="30">
        <f>RANK(MYRANKS_P[[#This Row],[POINTS OVER REPL]],MYRANKS_P[POINTS OVER REPL])</f>
        <v>1</v>
      </c>
      <c r="W601" s="29">
        <f>IF(MYRANKS_P[[#This Row],[RANK]]&lt;=TOTAL_PITCHERS_DRAFTED,MYRANKS_P[[#This Row],[POINTS OVER REPL]],0)</f>
        <v>0</v>
      </c>
      <c r="X601" s="35">
        <f>MYRANKS_P[[#This Row],[POINTS OVER REPL]]*DOLLAR_VALUE_PER_POINT+1</f>
        <v>1</v>
      </c>
      <c r="Y601" s="35"/>
      <c r="Z601" s="29">
        <f>IF(AND(MYRANKS_P[[#This Row],[RANK]]&lt;=(TOTAL_PITCHERS_DRAFTED-PITCHERS_BELOW_REPL_DRAFTED),MYRANKS_P[[#This Row],[$ACTUAL]]=""),MYRANKS_P[[#This Row],[POINTS OVER REPL]],0)</f>
        <v>0</v>
      </c>
      <c r="AA601" s="40">
        <f>IF(MYRANKS_P[[#This Row],[$ACTUAL]]="",MYRANKS_P[[#This Row],[POINTS OVER REPL]]*REMAINING_DOLLAR_VALUE_PER_POINT+1,0)</f>
        <v>1</v>
      </c>
    </row>
    <row r="602" spans="1:27" x14ac:dyDescent="0.25">
      <c r="A602" s="2" t="s">
        <v>13658</v>
      </c>
      <c r="B602" s="14" t="str">
        <f>VLOOKUP(MYRANKS_P[[#This Row],[PLAYERID]],PLAYERIDMAP2[],COLUMN(PLAYERIDMAP2[LASTNAME]),FALSE)</f>
        <v>Lincoln</v>
      </c>
      <c r="C602" s="14" t="str">
        <f>VLOOKUP(MYRANKS_P[[#This Row],[PLAYERID]],PLAYERIDMAP2[],COLUMN(PLAYERIDMAP2[FIRSTNAME]),FALSE)</f>
        <v>Brad</v>
      </c>
      <c r="D602" s="14" t="str">
        <f>MYRANKS_P[[#This Row],[FNAME]]&amp;" "&amp;MYRANKS_P[[#This Row],[LNAME]]</f>
        <v>Brad Lincoln</v>
      </c>
      <c r="E602" s="14" t="str">
        <f>VLOOKUP(MYRANKS_P[[#This Row],[PLAYERID]],PLAYERIDMAP2[],COLUMN(PLAYERIDMAP2[TEAM]),FALSE)</f>
        <v>PIT</v>
      </c>
      <c r="F602" s="14" t="str">
        <f>VLOOKUP(MYRANKS_P[[#This Row],[PLAYERID]],PLAYERIDMAP2[],COLUMN(PLAYERIDMAP2[POS]),FALSE)</f>
        <v>P</v>
      </c>
      <c r="G602" s="14">
        <f>IFERROR(VALUE(VLOOKUP(MYRANKS_P[[#This Row],[PLAYERID]],PLAYERIDMAP2[],COLUMN(PLAYERIDMAP2[IDFANGRAPHS]),FALSE)),VLOOKUP(MYRANKS_P[[#This Row],[PLAYERID]],PLAYERIDMAP2[],COLUMN(PLAYERIDMAP2[IDFANGRAPHS]),FALSE))</f>
        <v>4241</v>
      </c>
      <c r="H602" s="23">
        <f>IFERROR(VLOOKUP(MYRANKS_P[[#This Row],[IDFANGRAPHS]],STEAMER_P[],COLUMN(STEAMER_P[W]),FALSE),0)</f>
        <v>0</v>
      </c>
      <c r="I602" s="23">
        <f>IFERROR(VLOOKUP(MYRANKS_P[[#This Row],[IDFANGRAPHS]],STEAMER_P[],COLUMN(STEAMER_P[L]),FALSE),0)</f>
        <v>0</v>
      </c>
      <c r="J602" s="23">
        <f>IFERROR(VLOOKUP(MYRANKS_P[[#This Row],[IDFANGRAPHS]],STEAMER_P[],COLUMN(STEAMER_P[SV]),FALSE),0)</f>
        <v>0</v>
      </c>
      <c r="K602" s="23">
        <f>IFERROR(VLOOKUP(MYRANKS_P[[#This Row],[IDFANGRAPHS]],STEAMER_P[],COLUMN(STEAMER_P[IP]),FALSE),0)</f>
        <v>1</v>
      </c>
      <c r="L602" s="23">
        <f>IFERROR(VLOOKUP(MYRANKS_P[[#This Row],[IDFANGRAPHS]],STEAMER_P[],COLUMN(STEAMER_P[H]),FALSE),0)</f>
        <v>1</v>
      </c>
      <c r="M602" s="23">
        <f>IFERROR(VLOOKUP(MYRANKS_P[[#This Row],[IDFANGRAPHS]],STEAMER_P[],COLUMN(STEAMER_P[ER]),FALSE),0)</f>
        <v>0</v>
      </c>
      <c r="N602" s="23">
        <f>IFERROR(VLOOKUP(MYRANKS_P[[#This Row],[IDFANGRAPHS]],STEAMER_P[],COLUMN(STEAMER_P[HR]),FALSE),0)</f>
        <v>0</v>
      </c>
      <c r="O602" s="23">
        <f>IFERROR(VLOOKUP(MYRANKS_P[[#This Row],[IDFANGRAPHS]],STEAMER_P[],COLUMN(STEAMER_P[SO]),FALSE),0)</f>
        <v>1</v>
      </c>
      <c r="P602" s="23">
        <f>IFERROR(VLOOKUP(MYRANKS_P[[#This Row],[IDFANGRAPHS]],STEAMER_P[],COLUMN(STEAMER_P[BB]),FALSE),0)</f>
        <v>0</v>
      </c>
      <c r="Q602" s="21">
        <f>IFERROR((MYRANKS_P[[#This Row],[ER]]*9)/MYRANKS_P[[#This Row],[IP]],0)</f>
        <v>0</v>
      </c>
      <c r="R602" s="21">
        <f>IFERROR((MYRANKS_P[[#This Row],[BB]]+MYRANKS_P[[#This Row],[H]])/MYRANKS_P[[#This Row],[IP]],0)</f>
        <v>1</v>
      </c>
      <c r="S602" s="23">
        <f>MYRANKS_P[[#This Row],[W]]*P_PTS_W+MYRANKS_P[[#This Row],[L]]*P_PTS_L+MYRANKS_P[[#This Row],[IP]]*P_PTS_IP+MYRANKS_P[[#This Row],[SO]]*P_PTS_K+MYRANKS_P[[#This Row],[BB]]*P_PTS_BB+MYRANKS_P[[#This Row],[H]]*P_PTS_HA+MYRANKS_P[[#This Row],[SV]]*P_PTS_SV+MYRANKS_P[[#This Row],[HR]]*P_PTS_HRA+MYRANKS_P[[#This Row],[ER]]*P_PTS_ER</f>
        <v>0</v>
      </c>
      <c r="T602" s="23">
        <f>VLOOKUP(MYRANKS_P[[#This Row],[POS]],REPLACEMENT_LEVEL[],3,FALSE)</f>
        <v>0</v>
      </c>
      <c r="U602" s="23">
        <f>MYRANKS_P[[#This Row],[PROJ PTS]]-MYRANKS_P[[#This Row],[REPL LEVEL]]</f>
        <v>0</v>
      </c>
      <c r="V602" s="30">
        <f>RANK(MYRANKS_P[[#This Row],[POINTS OVER REPL]],MYRANKS_P[POINTS OVER REPL])</f>
        <v>1</v>
      </c>
      <c r="W602" s="29">
        <f>IF(MYRANKS_P[[#This Row],[RANK]]&lt;=TOTAL_PITCHERS_DRAFTED,MYRANKS_P[[#This Row],[POINTS OVER REPL]],0)</f>
        <v>0</v>
      </c>
      <c r="X602" s="35">
        <f>MYRANKS_P[[#This Row],[POINTS OVER REPL]]*DOLLAR_VALUE_PER_POINT+1</f>
        <v>1</v>
      </c>
      <c r="Y602" s="35"/>
      <c r="Z602" s="29">
        <f>IF(AND(MYRANKS_P[[#This Row],[RANK]]&lt;=(TOTAL_PITCHERS_DRAFTED-PITCHERS_BELOW_REPL_DRAFTED),MYRANKS_P[[#This Row],[$ACTUAL]]=""),MYRANKS_P[[#This Row],[POINTS OVER REPL]],0)</f>
        <v>0</v>
      </c>
      <c r="AA602" s="40">
        <f>IF(MYRANKS_P[[#This Row],[$ACTUAL]]="",MYRANKS_P[[#This Row],[POINTS OVER REPL]]*REMAINING_DOLLAR_VALUE_PER_POINT+1,0)</f>
        <v>1</v>
      </c>
    </row>
    <row r="603" spans="1:27" x14ac:dyDescent="0.25">
      <c r="A603" s="2" t="s">
        <v>13666</v>
      </c>
      <c r="B603" s="14" t="str">
        <f>VLOOKUP(MYRANKS_P[[#This Row],[PLAYERID]],PLAYERIDMAP2[],COLUMN(PLAYERIDMAP2[LASTNAME]),FALSE)</f>
        <v>Lindblom</v>
      </c>
      <c r="C603" s="14" t="str">
        <f>VLOOKUP(MYRANKS_P[[#This Row],[PLAYERID]],PLAYERIDMAP2[],COLUMN(PLAYERIDMAP2[FIRSTNAME]),FALSE)</f>
        <v>Josh</v>
      </c>
      <c r="D603" s="14" t="str">
        <f>MYRANKS_P[[#This Row],[FNAME]]&amp;" "&amp;MYRANKS_P[[#This Row],[LNAME]]</f>
        <v>Josh Lindblom</v>
      </c>
      <c r="E603" s="14" t="str">
        <f>VLOOKUP(MYRANKS_P[[#This Row],[PLAYERID]],PLAYERIDMAP2[],COLUMN(PLAYERIDMAP2[TEAM]),FALSE)</f>
        <v>PIT</v>
      </c>
      <c r="F603" s="14" t="str">
        <f>VLOOKUP(MYRANKS_P[[#This Row],[PLAYERID]],PLAYERIDMAP2[],COLUMN(PLAYERIDMAP2[POS]),FALSE)</f>
        <v>P</v>
      </c>
      <c r="G603" s="14">
        <f>IFERROR(VALUE(VLOOKUP(MYRANKS_P[[#This Row],[PLAYERID]],PLAYERIDMAP2[],COLUMN(PLAYERIDMAP2[IDFANGRAPHS]),FALSE)),VLOOKUP(MYRANKS_P[[#This Row],[PLAYERID]],PLAYERIDMAP2[],COLUMN(PLAYERIDMAP2[IDFANGRAPHS]),FALSE))</f>
        <v>7882</v>
      </c>
      <c r="H603" s="23">
        <f>IFERROR(VLOOKUP(MYRANKS_P[[#This Row],[IDFANGRAPHS]],STEAMER_P[],COLUMN(STEAMER_P[W]),FALSE),0)</f>
        <v>0</v>
      </c>
      <c r="I603" s="23">
        <f>IFERROR(VLOOKUP(MYRANKS_P[[#This Row],[IDFANGRAPHS]],STEAMER_P[],COLUMN(STEAMER_P[L]),FALSE),0)</f>
        <v>0</v>
      </c>
      <c r="J603" s="23">
        <f>IFERROR(VLOOKUP(MYRANKS_P[[#This Row],[IDFANGRAPHS]],STEAMER_P[],COLUMN(STEAMER_P[SV]),FALSE),0)</f>
        <v>0</v>
      </c>
      <c r="K603" s="23">
        <f>IFERROR(VLOOKUP(MYRANKS_P[[#This Row],[IDFANGRAPHS]],STEAMER_P[],COLUMN(STEAMER_P[IP]),FALSE),0)</f>
        <v>1</v>
      </c>
      <c r="L603" s="23">
        <f>IFERROR(VLOOKUP(MYRANKS_P[[#This Row],[IDFANGRAPHS]],STEAMER_P[],COLUMN(STEAMER_P[H]),FALSE),0)</f>
        <v>1</v>
      </c>
      <c r="M603" s="23">
        <f>IFERROR(VLOOKUP(MYRANKS_P[[#This Row],[IDFANGRAPHS]],STEAMER_P[],COLUMN(STEAMER_P[ER]),FALSE),0)</f>
        <v>0</v>
      </c>
      <c r="N603" s="23">
        <f>IFERROR(VLOOKUP(MYRANKS_P[[#This Row],[IDFANGRAPHS]],STEAMER_P[],COLUMN(STEAMER_P[HR]),FALSE),0)</f>
        <v>0</v>
      </c>
      <c r="O603" s="23">
        <f>IFERROR(VLOOKUP(MYRANKS_P[[#This Row],[IDFANGRAPHS]],STEAMER_P[],COLUMN(STEAMER_P[SO]),FALSE),0)</f>
        <v>1</v>
      </c>
      <c r="P603" s="23">
        <f>IFERROR(VLOOKUP(MYRANKS_P[[#This Row],[IDFANGRAPHS]],STEAMER_P[],COLUMN(STEAMER_P[BB]),FALSE),0)</f>
        <v>0</v>
      </c>
      <c r="Q603" s="21">
        <f>IFERROR((MYRANKS_P[[#This Row],[ER]]*9)/MYRANKS_P[[#This Row],[IP]],0)</f>
        <v>0</v>
      </c>
      <c r="R603" s="21">
        <f>IFERROR((MYRANKS_P[[#This Row],[BB]]+MYRANKS_P[[#This Row],[H]])/MYRANKS_P[[#This Row],[IP]],0)</f>
        <v>1</v>
      </c>
      <c r="S603" s="23">
        <f>MYRANKS_P[[#This Row],[W]]*P_PTS_W+MYRANKS_P[[#This Row],[L]]*P_PTS_L+MYRANKS_P[[#This Row],[IP]]*P_PTS_IP+MYRANKS_P[[#This Row],[SO]]*P_PTS_K+MYRANKS_P[[#This Row],[BB]]*P_PTS_BB+MYRANKS_P[[#This Row],[H]]*P_PTS_HA+MYRANKS_P[[#This Row],[SV]]*P_PTS_SV+MYRANKS_P[[#This Row],[HR]]*P_PTS_HRA+MYRANKS_P[[#This Row],[ER]]*P_PTS_ER</f>
        <v>0</v>
      </c>
      <c r="T603" s="23">
        <f>VLOOKUP(MYRANKS_P[[#This Row],[POS]],REPLACEMENT_LEVEL[],3,FALSE)</f>
        <v>0</v>
      </c>
      <c r="U603" s="23">
        <f>MYRANKS_P[[#This Row],[PROJ PTS]]-MYRANKS_P[[#This Row],[REPL LEVEL]]</f>
        <v>0</v>
      </c>
      <c r="V603" s="30">
        <f>RANK(MYRANKS_P[[#This Row],[POINTS OVER REPL]],MYRANKS_P[POINTS OVER REPL])</f>
        <v>1</v>
      </c>
      <c r="W603" s="29">
        <f>IF(MYRANKS_P[[#This Row],[RANK]]&lt;=TOTAL_PITCHERS_DRAFTED,MYRANKS_P[[#This Row],[POINTS OVER REPL]],0)</f>
        <v>0</v>
      </c>
      <c r="X603" s="35">
        <f>MYRANKS_P[[#This Row],[POINTS OVER REPL]]*DOLLAR_VALUE_PER_POINT+1</f>
        <v>1</v>
      </c>
      <c r="Y603" s="35"/>
      <c r="Z603" s="29">
        <f>IF(AND(MYRANKS_P[[#This Row],[RANK]]&lt;=(TOTAL_PITCHERS_DRAFTED-PITCHERS_BELOW_REPL_DRAFTED),MYRANKS_P[[#This Row],[$ACTUAL]]=""),MYRANKS_P[[#This Row],[POINTS OVER REPL]],0)</f>
        <v>0</v>
      </c>
      <c r="AA603" s="40">
        <f>IF(MYRANKS_P[[#This Row],[$ACTUAL]]="",MYRANKS_P[[#This Row],[POINTS OVER REPL]]*REMAINING_DOLLAR_VALUE_PER_POINT+1,0)</f>
        <v>1</v>
      </c>
    </row>
    <row r="604" spans="1:27" x14ac:dyDescent="0.25">
      <c r="A604" s="2" t="s">
        <v>13685</v>
      </c>
      <c r="B604" s="14" t="str">
        <f>VLOOKUP(MYRANKS_P[[#This Row],[PLAYERID]],PLAYERIDMAP2[],COLUMN(PLAYERIDMAP2[LASTNAME]),FALSE)</f>
        <v>Loe</v>
      </c>
      <c r="C604" s="14" t="str">
        <f>VLOOKUP(MYRANKS_P[[#This Row],[PLAYERID]],PLAYERIDMAP2[],COLUMN(PLAYERIDMAP2[FIRSTNAME]),FALSE)</f>
        <v>Kameron</v>
      </c>
      <c r="D604" s="14" t="str">
        <f>MYRANKS_P[[#This Row],[FNAME]]&amp;" "&amp;MYRANKS_P[[#This Row],[LNAME]]</f>
        <v>Kameron Loe</v>
      </c>
      <c r="E604" s="14" t="str">
        <f>VLOOKUP(MYRANKS_P[[#This Row],[PLAYERID]],PLAYERIDMAP2[],COLUMN(PLAYERIDMAP2[TEAM]),FALSE)</f>
        <v>MIL</v>
      </c>
      <c r="F604" s="14" t="str">
        <f>VLOOKUP(MYRANKS_P[[#This Row],[PLAYERID]],PLAYERIDMAP2[],COLUMN(PLAYERIDMAP2[POS]),FALSE)</f>
        <v>P</v>
      </c>
      <c r="G604" s="14">
        <f>IFERROR(VALUE(VLOOKUP(MYRANKS_P[[#This Row],[PLAYERID]],PLAYERIDMAP2[],COLUMN(PLAYERIDMAP2[IDFANGRAPHS]),FALSE)),VLOOKUP(MYRANKS_P[[#This Row],[PLAYERID]],PLAYERIDMAP2[],COLUMN(PLAYERIDMAP2[IDFANGRAPHS]),FALSE))</f>
        <v>4422</v>
      </c>
      <c r="H604" s="23">
        <f>IFERROR(VLOOKUP(MYRANKS_P[[#This Row],[IDFANGRAPHS]],STEAMER_P[],COLUMN(STEAMER_P[W]),FALSE),0)</f>
        <v>0</v>
      </c>
      <c r="I604" s="23">
        <f>IFERROR(VLOOKUP(MYRANKS_P[[#This Row],[IDFANGRAPHS]],STEAMER_P[],COLUMN(STEAMER_P[L]),FALSE),0)</f>
        <v>0</v>
      </c>
      <c r="J604" s="23">
        <f>IFERROR(VLOOKUP(MYRANKS_P[[#This Row],[IDFANGRAPHS]],STEAMER_P[],COLUMN(STEAMER_P[SV]),FALSE),0)</f>
        <v>0</v>
      </c>
      <c r="K604" s="23">
        <f>IFERROR(VLOOKUP(MYRANKS_P[[#This Row],[IDFANGRAPHS]],STEAMER_P[],COLUMN(STEAMER_P[IP]),FALSE),0)</f>
        <v>1</v>
      </c>
      <c r="L604" s="23">
        <f>IFERROR(VLOOKUP(MYRANKS_P[[#This Row],[IDFANGRAPHS]],STEAMER_P[],COLUMN(STEAMER_P[H]),FALSE),0)</f>
        <v>1</v>
      </c>
      <c r="M604" s="23">
        <f>IFERROR(VLOOKUP(MYRANKS_P[[#This Row],[IDFANGRAPHS]],STEAMER_P[],COLUMN(STEAMER_P[ER]),FALSE),0)</f>
        <v>0</v>
      </c>
      <c r="N604" s="23">
        <f>IFERROR(VLOOKUP(MYRANKS_P[[#This Row],[IDFANGRAPHS]],STEAMER_P[],COLUMN(STEAMER_P[HR]),FALSE),0)</f>
        <v>0</v>
      </c>
      <c r="O604" s="23">
        <f>IFERROR(VLOOKUP(MYRANKS_P[[#This Row],[IDFANGRAPHS]],STEAMER_P[],COLUMN(STEAMER_P[SO]),FALSE),0)</f>
        <v>1</v>
      </c>
      <c r="P604" s="23">
        <f>IFERROR(VLOOKUP(MYRANKS_P[[#This Row],[IDFANGRAPHS]],STEAMER_P[],COLUMN(STEAMER_P[BB]),FALSE),0)</f>
        <v>0</v>
      </c>
      <c r="Q604" s="21">
        <f>IFERROR((MYRANKS_P[[#This Row],[ER]]*9)/MYRANKS_P[[#This Row],[IP]],0)</f>
        <v>0</v>
      </c>
      <c r="R604" s="21">
        <f>IFERROR((MYRANKS_P[[#This Row],[BB]]+MYRANKS_P[[#This Row],[H]])/MYRANKS_P[[#This Row],[IP]],0)</f>
        <v>1</v>
      </c>
      <c r="S604" s="23">
        <f>MYRANKS_P[[#This Row],[W]]*P_PTS_W+MYRANKS_P[[#This Row],[L]]*P_PTS_L+MYRANKS_P[[#This Row],[IP]]*P_PTS_IP+MYRANKS_P[[#This Row],[SO]]*P_PTS_K+MYRANKS_P[[#This Row],[BB]]*P_PTS_BB+MYRANKS_P[[#This Row],[H]]*P_PTS_HA+MYRANKS_P[[#This Row],[SV]]*P_PTS_SV+MYRANKS_P[[#This Row],[HR]]*P_PTS_HRA+MYRANKS_P[[#This Row],[ER]]*P_PTS_ER</f>
        <v>0</v>
      </c>
      <c r="T604" s="23">
        <f>VLOOKUP(MYRANKS_P[[#This Row],[POS]],REPLACEMENT_LEVEL[],3,FALSE)</f>
        <v>0</v>
      </c>
      <c r="U604" s="23">
        <f>MYRANKS_P[[#This Row],[PROJ PTS]]-MYRANKS_P[[#This Row],[REPL LEVEL]]</f>
        <v>0</v>
      </c>
      <c r="V604" s="30">
        <f>RANK(MYRANKS_P[[#This Row],[POINTS OVER REPL]],MYRANKS_P[POINTS OVER REPL])</f>
        <v>1</v>
      </c>
      <c r="W604" s="29">
        <f>IF(MYRANKS_P[[#This Row],[RANK]]&lt;=TOTAL_PITCHERS_DRAFTED,MYRANKS_P[[#This Row],[POINTS OVER REPL]],0)</f>
        <v>0</v>
      </c>
      <c r="X604" s="35">
        <f>MYRANKS_P[[#This Row],[POINTS OVER REPL]]*DOLLAR_VALUE_PER_POINT+1</f>
        <v>1</v>
      </c>
      <c r="Y604" s="35"/>
      <c r="Z604" s="29">
        <f>IF(AND(MYRANKS_P[[#This Row],[RANK]]&lt;=(TOTAL_PITCHERS_DRAFTED-PITCHERS_BELOW_REPL_DRAFTED),MYRANKS_P[[#This Row],[$ACTUAL]]=""),MYRANKS_P[[#This Row],[POINTS OVER REPL]],0)</f>
        <v>0</v>
      </c>
      <c r="AA604" s="40">
        <f>IF(MYRANKS_P[[#This Row],[$ACTUAL]]="",MYRANKS_P[[#This Row],[POINTS OVER REPL]]*REMAINING_DOLLAR_VALUE_PER_POINT+1,0)</f>
        <v>1</v>
      </c>
    </row>
    <row r="605" spans="1:27" x14ac:dyDescent="0.25">
      <c r="A605" s="2" t="s">
        <v>13718</v>
      </c>
      <c r="B605" s="14" t="str">
        <f>VLOOKUP(MYRANKS_P[[#This Row],[PLAYERID]],PLAYERIDMAP2[],COLUMN(PLAYERIDMAP2[LASTNAME]),FALSE)</f>
        <v>Lopez</v>
      </c>
      <c r="C605" s="14" t="str">
        <f>VLOOKUP(MYRANKS_P[[#This Row],[PLAYERID]],PLAYERIDMAP2[],COLUMN(PLAYERIDMAP2[FIRSTNAME]),FALSE)</f>
        <v>Wilton</v>
      </c>
      <c r="D605" s="14" t="str">
        <f>MYRANKS_P[[#This Row],[FNAME]]&amp;" "&amp;MYRANKS_P[[#This Row],[LNAME]]</f>
        <v>Wilton Lopez</v>
      </c>
      <c r="E605" s="14" t="str">
        <f>VLOOKUP(MYRANKS_P[[#This Row],[PLAYERID]],PLAYERIDMAP2[],COLUMN(PLAYERIDMAP2[TEAM]),FALSE)</f>
        <v>N/A</v>
      </c>
      <c r="F605" s="14" t="str">
        <f>VLOOKUP(MYRANKS_P[[#This Row],[PLAYERID]],PLAYERIDMAP2[],COLUMN(PLAYERIDMAP2[POS]),FALSE)</f>
        <v>P</v>
      </c>
      <c r="G605" s="14">
        <f>IFERROR(VALUE(VLOOKUP(MYRANKS_P[[#This Row],[PLAYERID]],PLAYERIDMAP2[],COLUMN(PLAYERIDMAP2[IDFANGRAPHS]),FALSE)),VLOOKUP(MYRANKS_P[[#This Row],[PLAYERID]],PLAYERIDMAP2[],COLUMN(PLAYERIDMAP2[IDFANGRAPHS]),FALSE))</f>
        <v>4227</v>
      </c>
      <c r="H605" s="23">
        <f>IFERROR(VLOOKUP(MYRANKS_P[[#This Row],[IDFANGRAPHS]],STEAMER_P[],COLUMN(STEAMER_P[W]),FALSE),0)</f>
        <v>0</v>
      </c>
      <c r="I605" s="23">
        <f>IFERROR(VLOOKUP(MYRANKS_P[[#This Row],[IDFANGRAPHS]],STEAMER_P[],COLUMN(STEAMER_P[L]),FALSE),0)</f>
        <v>0</v>
      </c>
      <c r="J605" s="23">
        <f>IFERROR(VLOOKUP(MYRANKS_P[[#This Row],[IDFANGRAPHS]],STEAMER_P[],COLUMN(STEAMER_P[SV]),FALSE),0)</f>
        <v>0</v>
      </c>
      <c r="K605" s="23">
        <f>IFERROR(VLOOKUP(MYRANKS_P[[#This Row],[IDFANGRAPHS]],STEAMER_P[],COLUMN(STEAMER_P[IP]),FALSE),0)</f>
        <v>1</v>
      </c>
      <c r="L605" s="23">
        <f>IFERROR(VLOOKUP(MYRANKS_P[[#This Row],[IDFANGRAPHS]],STEAMER_P[],COLUMN(STEAMER_P[H]),FALSE),0)</f>
        <v>1</v>
      </c>
      <c r="M605" s="23">
        <f>IFERROR(VLOOKUP(MYRANKS_P[[#This Row],[IDFANGRAPHS]],STEAMER_P[],COLUMN(STEAMER_P[ER]),FALSE),0)</f>
        <v>0</v>
      </c>
      <c r="N605" s="23">
        <f>IFERROR(VLOOKUP(MYRANKS_P[[#This Row],[IDFANGRAPHS]],STEAMER_P[],COLUMN(STEAMER_P[HR]),FALSE),0)</f>
        <v>0</v>
      </c>
      <c r="O605" s="23">
        <f>IFERROR(VLOOKUP(MYRANKS_P[[#This Row],[IDFANGRAPHS]],STEAMER_P[],COLUMN(STEAMER_P[SO]),FALSE),0)</f>
        <v>1</v>
      </c>
      <c r="P605" s="23">
        <f>IFERROR(VLOOKUP(MYRANKS_P[[#This Row],[IDFANGRAPHS]],STEAMER_P[],COLUMN(STEAMER_P[BB]),FALSE),0)</f>
        <v>0</v>
      </c>
      <c r="Q605" s="21">
        <f>IFERROR((MYRANKS_P[[#This Row],[ER]]*9)/MYRANKS_P[[#This Row],[IP]],0)</f>
        <v>0</v>
      </c>
      <c r="R605" s="21">
        <f>IFERROR((MYRANKS_P[[#This Row],[BB]]+MYRANKS_P[[#This Row],[H]])/MYRANKS_P[[#This Row],[IP]],0)</f>
        <v>1</v>
      </c>
      <c r="S605" s="23">
        <f>MYRANKS_P[[#This Row],[W]]*P_PTS_W+MYRANKS_P[[#This Row],[L]]*P_PTS_L+MYRANKS_P[[#This Row],[IP]]*P_PTS_IP+MYRANKS_P[[#This Row],[SO]]*P_PTS_K+MYRANKS_P[[#This Row],[BB]]*P_PTS_BB+MYRANKS_P[[#This Row],[H]]*P_PTS_HA+MYRANKS_P[[#This Row],[SV]]*P_PTS_SV+MYRANKS_P[[#This Row],[HR]]*P_PTS_HRA+MYRANKS_P[[#This Row],[ER]]*P_PTS_ER</f>
        <v>0</v>
      </c>
      <c r="T605" s="23">
        <f>VLOOKUP(MYRANKS_P[[#This Row],[POS]],REPLACEMENT_LEVEL[],3,FALSE)</f>
        <v>0</v>
      </c>
      <c r="U605" s="23">
        <f>MYRANKS_P[[#This Row],[PROJ PTS]]-MYRANKS_P[[#This Row],[REPL LEVEL]]</f>
        <v>0</v>
      </c>
      <c r="V605" s="30">
        <f>RANK(MYRANKS_P[[#This Row],[POINTS OVER REPL]],MYRANKS_P[POINTS OVER REPL])</f>
        <v>1</v>
      </c>
      <c r="W605" s="29">
        <f>IF(MYRANKS_P[[#This Row],[RANK]]&lt;=TOTAL_PITCHERS_DRAFTED,MYRANKS_P[[#This Row],[POINTS OVER REPL]],0)</f>
        <v>0</v>
      </c>
      <c r="X605" s="35">
        <f>MYRANKS_P[[#This Row],[POINTS OVER REPL]]*DOLLAR_VALUE_PER_POINT+1</f>
        <v>1</v>
      </c>
      <c r="Y605" s="35"/>
      <c r="Z605" s="29">
        <f>IF(AND(MYRANKS_P[[#This Row],[RANK]]&lt;=(TOTAL_PITCHERS_DRAFTED-PITCHERS_BELOW_REPL_DRAFTED),MYRANKS_P[[#This Row],[$ACTUAL]]=""),MYRANKS_P[[#This Row],[POINTS OVER REPL]],0)</f>
        <v>0</v>
      </c>
      <c r="AA605" s="40">
        <f>IF(MYRANKS_P[[#This Row],[$ACTUAL]]="",MYRANKS_P[[#This Row],[POINTS OVER REPL]]*REMAINING_DOLLAR_VALUE_PER_POINT+1,0)</f>
        <v>1</v>
      </c>
    </row>
    <row r="606" spans="1:27" x14ac:dyDescent="0.25">
      <c r="A606" s="2" t="s">
        <v>13771</v>
      </c>
      <c r="B606" s="14" t="str">
        <f>VLOOKUP(MYRANKS_P[[#This Row],[PLAYERID]],PLAYERIDMAP2[],COLUMN(PLAYERIDMAP2[LASTNAME]),FALSE)</f>
        <v>Lyon</v>
      </c>
      <c r="C606" s="14" t="str">
        <f>VLOOKUP(MYRANKS_P[[#This Row],[PLAYERID]],PLAYERIDMAP2[],COLUMN(PLAYERIDMAP2[FIRSTNAME]),FALSE)</f>
        <v>Brandon</v>
      </c>
      <c r="D606" s="14" t="str">
        <f>MYRANKS_P[[#This Row],[FNAME]]&amp;" "&amp;MYRANKS_P[[#This Row],[LNAME]]</f>
        <v>Brandon Lyon</v>
      </c>
      <c r="E606" s="14" t="str">
        <f>VLOOKUP(MYRANKS_P[[#This Row],[PLAYERID]],PLAYERIDMAP2[],COLUMN(PLAYERIDMAP2[TEAM]),FALSE)</f>
        <v>NYM</v>
      </c>
      <c r="F606" s="14" t="str">
        <f>VLOOKUP(MYRANKS_P[[#This Row],[PLAYERID]],PLAYERIDMAP2[],COLUMN(PLAYERIDMAP2[POS]),FALSE)</f>
        <v>P</v>
      </c>
      <c r="G606" s="14">
        <f>IFERROR(VALUE(VLOOKUP(MYRANKS_P[[#This Row],[PLAYERID]],PLAYERIDMAP2[],COLUMN(PLAYERIDMAP2[IDFANGRAPHS]),FALSE)),VLOOKUP(MYRANKS_P[[#This Row],[PLAYERID]],PLAYERIDMAP2[],COLUMN(PLAYERIDMAP2[IDFANGRAPHS]),FALSE))</f>
        <v>1312</v>
      </c>
      <c r="H606" s="23">
        <f>IFERROR(VLOOKUP(MYRANKS_P[[#This Row],[IDFANGRAPHS]],STEAMER_P[],COLUMN(STEAMER_P[W]),FALSE),0)</f>
        <v>0</v>
      </c>
      <c r="I606" s="23">
        <f>IFERROR(VLOOKUP(MYRANKS_P[[#This Row],[IDFANGRAPHS]],STEAMER_P[],COLUMN(STEAMER_P[L]),FALSE),0)</f>
        <v>0</v>
      </c>
      <c r="J606" s="23">
        <f>IFERROR(VLOOKUP(MYRANKS_P[[#This Row],[IDFANGRAPHS]],STEAMER_P[],COLUMN(STEAMER_P[SV]),FALSE),0)</f>
        <v>0</v>
      </c>
      <c r="K606" s="23">
        <f>IFERROR(VLOOKUP(MYRANKS_P[[#This Row],[IDFANGRAPHS]],STEAMER_P[],COLUMN(STEAMER_P[IP]),FALSE),0)</f>
        <v>1</v>
      </c>
      <c r="L606" s="23">
        <f>IFERROR(VLOOKUP(MYRANKS_P[[#This Row],[IDFANGRAPHS]],STEAMER_P[],COLUMN(STEAMER_P[H]),FALSE),0)</f>
        <v>1</v>
      </c>
      <c r="M606" s="23">
        <f>IFERROR(VLOOKUP(MYRANKS_P[[#This Row],[IDFANGRAPHS]],STEAMER_P[],COLUMN(STEAMER_P[ER]),FALSE),0)</f>
        <v>0</v>
      </c>
      <c r="N606" s="23">
        <f>IFERROR(VLOOKUP(MYRANKS_P[[#This Row],[IDFANGRAPHS]],STEAMER_P[],COLUMN(STEAMER_P[HR]),FALSE),0)</f>
        <v>0</v>
      </c>
      <c r="O606" s="23">
        <f>IFERROR(VLOOKUP(MYRANKS_P[[#This Row],[IDFANGRAPHS]],STEAMER_P[],COLUMN(STEAMER_P[SO]),FALSE),0)</f>
        <v>1</v>
      </c>
      <c r="P606" s="23">
        <f>IFERROR(VLOOKUP(MYRANKS_P[[#This Row],[IDFANGRAPHS]],STEAMER_P[],COLUMN(STEAMER_P[BB]),FALSE),0)</f>
        <v>0</v>
      </c>
      <c r="Q606" s="21">
        <f>IFERROR((MYRANKS_P[[#This Row],[ER]]*9)/MYRANKS_P[[#This Row],[IP]],0)</f>
        <v>0</v>
      </c>
      <c r="R606" s="21">
        <f>IFERROR((MYRANKS_P[[#This Row],[BB]]+MYRANKS_P[[#This Row],[H]])/MYRANKS_P[[#This Row],[IP]],0)</f>
        <v>1</v>
      </c>
      <c r="S606" s="23">
        <f>MYRANKS_P[[#This Row],[W]]*P_PTS_W+MYRANKS_P[[#This Row],[L]]*P_PTS_L+MYRANKS_P[[#This Row],[IP]]*P_PTS_IP+MYRANKS_P[[#This Row],[SO]]*P_PTS_K+MYRANKS_P[[#This Row],[BB]]*P_PTS_BB+MYRANKS_P[[#This Row],[H]]*P_PTS_HA+MYRANKS_P[[#This Row],[SV]]*P_PTS_SV+MYRANKS_P[[#This Row],[HR]]*P_PTS_HRA+MYRANKS_P[[#This Row],[ER]]*P_PTS_ER</f>
        <v>0</v>
      </c>
      <c r="T606" s="23">
        <f>VLOOKUP(MYRANKS_P[[#This Row],[POS]],REPLACEMENT_LEVEL[],3,FALSE)</f>
        <v>0</v>
      </c>
      <c r="U606" s="23">
        <f>MYRANKS_P[[#This Row],[PROJ PTS]]-MYRANKS_P[[#This Row],[REPL LEVEL]]</f>
        <v>0</v>
      </c>
      <c r="V606" s="30">
        <f>RANK(MYRANKS_P[[#This Row],[POINTS OVER REPL]],MYRANKS_P[POINTS OVER REPL])</f>
        <v>1</v>
      </c>
      <c r="W606" s="29">
        <f>IF(MYRANKS_P[[#This Row],[RANK]]&lt;=TOTAL_PITCHERS_DRAFTED,MYRANKS_P[[#This Row],[POINTS OVER REPL]],0)</f>
        <v>0</v>
      </c>
      <c r="X606" s="35">
        <f>MYRANKS_P[[#This Row],[POINTS OVER REPL]]*DOLLAR_VALUE_PER_POINT+1</f>
        <v>1</v>
      </c>
      <c r="Y606" s="35"/>
      <c r="Z606" s="29">
        <f>IF(AND(MYRANKS_P[[#This Row],[RANK]]&lt;=(TOTAL_PITCHERS_DRAFTED-PITCHERS_BELOW_REPL_DRAFTED),MYRANKS_P[[#This Row],[$ACTUAL]]=""),MYRANKS_P[[#This Row],[POINTS OVER REPL]],0)</f>
        <v>0</v>
      </c>
      <c r="AA606" s="40">
        <f>IF(MYRANKS_P[[#This Row],[$ACTUAL]]="",MYRANKS_P[[#This Row],[POINTS OVER REPL]]*REMAINING_DOLLAR_VALUE_PER_POINT+1,0)</f>
        <v>1</v>
      </c>
    </row>
    <row r="607" spans="1:27" x14ac:dyDescent="0.25">
      <c r="A607" s="2" t="s">
        <v>13814</v>
      </c>
      <c r="B607" s="14" t="str">
        <f>VLOOKUP(MYRANKS_P[[#This Row],[PLAYERID]],PLAYERIDMAP2[],COLUMN(PLAYERIDMAP2[LASTNAME]),FALSE)</f>
        <v>Marmol</v>
      </c>
      <c r="C607" s="14" t="str">
        <f>VLOOKUP(MYRANKS_P[[#This Row],[PLAYERID]],PLAYERIDMAP2[],COLUMN(PLAYERIDMAP2[FIRSTNAME]),FALSE)</f>
        <v>Carlos</v>
      </c>
      <c r="D607" s="14" t="str">
        <f>MYRANKS_P[[#This Row],[FNAME]]&amp;" "&amp;MYRANKS_P[[#This Row],[LNAME]]</f>
        <v>Carlos Marmol</v>
      </c>
      <c r="E607" s="14" t="str">
        <f>VLOOKUP(MYRANKS_P[[#This Row],[PLAYERID]],PLAYERIDMAP2[],COLUMN(PLAYERIDMAP2[TEAM]),FALSE)</f>
        <v>N/A</v>
      </c>
      <c r="F607" s="14" t="str">
        <f>VLOOKUP(MYRANKS_P[[#This Row],[PLAYERID]],PLAYERIDMAP2[],COLUMN(PLAYERIDMAP2[POS]),FALSE)</f>
        <v>P</v>
      </c>
      <c r="G607" s="14">
        <f>IFERROR(VALUE(VLOOKUP(MYRANKS_P[[#This Row],[PLAYERID]],PLAYERIDMAP2[],COLUMN(PLAYERIDMAP2[IDFANGRAPHS]),FALSE)),VLOOKUP(MYRANKS_P[[#This Row],[PLAYERID]],PLAYERIDMAP2[],COLUMN(PLAYERIDMAP2[IDFANGRAPHS]),FALSE))</f>
        <v>2790</v>
      </c>
      <c r="H607" s="23">
        <f>IFERROR(VLOOKUP(MYRANKS_P[[#This Row],[IDFANGRAPHS]],STEAMER_P[],COLUMN(STEAMER_P[W]),FALSE),0)</f>
        <v>0</v>
      </c>
      <c r="I607" s="23">
        <f>IFERROR(VLOOKUP(MYRANKS_P[[#This Row],[IDFANGRAPHS]],STEAMER_P[],COLUMN(STEAMER_P[L]),FALSE),0)</f>
        <v>0</v>
      </c>
      <c r="J607" s="23">
        <f>IFERROR(VLOOKUP(MYRANKS_P[[#This Row],[IDFANGRAPHS]],STEAMER_P[],COLUMN(STEAMER_P[SV]),FALSE),0)</f>
        <v>0</v>
      </c>
      <c r="K607" s="23">
        <f>IFERROR(VLOOKUP(MYRANKS_P[[#This Row],[IDFANGRAPHS]],STEAMER_P[],COLUMN(STEAMER_P[IP]),FALSE),0)</f>
        <v>1</v>
      </c>
      <c r="L607" s="23">
        <f>IFERROR(VLOOKUP(MYRANKS_P[[#This Row],[IDFANGRAPHS]],STEAMER_P[],COLUMN(STEAMER_P[H]),FALSE),0)</f>
        <v>1</v>
      </c>
      <c r="M607" s="23">
        <f>IFERROR(VLOOKUP(MYRANKS_P[[#This Row],[IDFANGRAPHS]],STEAMER_P[],COLUMN(STEAMER_P[ER]),FALSE),0)</f>
        <v>0</v>
      </c>
      <c r="N607" s="23">
        <f>IFERROR(VLOOKUP(MYRANKS_P[[#This Row],[IDFANGRAPHS]],STEAMER_P[],COLUMN(STEAMER_P[HR]),FALSE),0)</f>
        <v>0</v>
      </c>
      <c r="O607" s="23">
        <f>IFERROR(VLOOKUP(MYRANKS_P[[#This Row],[IDFANGRAPHS]],STEAMER_P[],COLUMN(STEAMER_P[SO]),FALSE),0)</f>
        <v>1</v>
      </c>
      <c r="P607" s="23">
        <f>IFERROR(VLOOKUP(MYRANKS_P[[#This Row],[IDFANGRAPHS]],STEAMER_P[],COLUMN(STEAMER_P[BB]),FALSE),0)</f>
        <v>1</v>
      </c>
      <c r="Q607" s="21">
        <f>IFERROR((MYRANKS_P[[#This Row],[ER]]*9)/MYRANKS_P[[#This Row],[IP]],0)</f>
        <v>0</v>
      </c>
      <c r="R607" s="21">
        <f>IFERROR((MYRANKS_P[[#This Row],[BB]]+MYRANKS_P[[#This Row],[H]])/MYRANKS_P[[#This Row],[IP]],0)</f>
        <v>2</v>
      </c>
      <c r="S607" s="23">
        <f>MYRANKS_P[[#This Row],[W]]*P_PTS_W+MYRANKS_P[[#This Row],[L]]*P_PTS_L+MYRANKS_P[[#This Row],[IP]]*P_PTS_IP+MYRANKS_P[[#This Row],[SO]]*P_PTS_K+MYRANKS_P[[#This Row],[BB]]*P_PTS_BB+MYRANKS_P[[#This Row],[H]]*P_PTS_HA+MYRANKS_P[[#This Row],[SV]]*P_PTS_SV+MYRANKS_P[[#This Row],[HR]]*P_PTS_HRA+MYRANKS_P[[#This Row],[ER]]*P_PTS_ER</f>
        <v>0</v>
      </c>
      <c r="T607" s="23">
        <f>VLOOKUP(MYRANKS_P[[#This Row],[POS]],REPLACEMENT_LEVEL[],3,FALSE)</f>
        <v>0</v>
      </c>
      <c r="U607" s="23">
        <f>MYRANKS_P[[#This Row],[PROJ PTS]]-MYRANKS_P[[#This Row],[REPL LEVEL]]</f>
        <v>0</v>
      </c>
      <c r="V607" s="30">
        <f>RANK(MYRANKS_P[[#This Row],[POINTS OVER REPL]],MYRANKS_P[POINTS OVER REPL])</f>
        <v>1</v>
      </c>
      <c r="W607" s="29">
        <f>IF(MYRANKS_P[[#This Row],[RANK]]&lt;=TOTAL_PITCHERS_DRAFTED,MYRANKS_P[[#This Row],[POINTS OVER REPL]],0)</f>
        <v>0</v>
      </c>
      <c r="X607" s="35">
        <f>MYRANKS_P[[#This Row],[POINTS OVER REPL]]*DOLLAR_VALUE_PER_POINT+1</f>
        <v>1</v>
      </c>
      <c r="Y607" s="35"/>
      <c r="Z607" s="29">
        <f>IF(AND(MYRANKS_P[[#This Row],[RANK]]&lt;=(TOTAL_PITCHERS_DRAFTED-PITCHERS_BELOW_REPL_DRAFTED),MYRANKS_P[[#This Row],[$ACTUAL]]=""),MYRANKS_P[[#This Row],[POINTS OVER REPL]],0)</f>
        <v>0</v>
      </c>
      <c r="AA607" s="40">
        <f>IF(MYRANKS_P[[#This Row],[$ACTUAL]]="",MYRANKS_P[[#This Row],[POINTS OVER REPL]]*REMAINING_DOLLAR_VALUE_PER_POINT+1,0)</f>
        <v>1</v>
      </c>
    </row>
    <row r="608" spans="1:27" x14ac:dyDescent="0.25">
      <c r="A608" s="2" t="s">
        <v>13818</v>
      </c>
      <c r="B608" s="14" t="str">
        <f>VLOOKUP(MYRANKS_P[[#This Row],[PLAYERID]],PLAYERIDMAP2[],COLUMN(PLAYERIDMAP2[LASTNAME]),FALSE)</f>
        <v>Maronde</v>
      </c>
      <c r="C608" s="14" t="str">
        <f>VLOOKUP(MYRANKS_P[[#This Row],[PLAYERID]],PLAYERIDMAP2[],COLUMN(PLAYERIDMAP2[FIRSTNAME]),FALSE)</f>
        <v>Nick</v>
      </c>
      <c r="D608" s="14" t="str">
        <f>MYRANKS_P[[#This Row],[FNAME]]&amp;" "&amp;MYRANKS_P[[#This Row],[LNAME]]</f>
        <v>Nick Maronde</v>
      </c>
      <c r="E608" s="14" t="str">
        <f>VLOOKUP(MYRANKS_P[[#This Row],[PLAYERID]],PLAYERIDMAP2[],COLUMN(PLAYERIDMAP2[TEAM]),FALSE)</f>
        <v>CLE</v>
      </c>
      <c r="F608" s="14" t="str">
        <f>VLOOKUP(MYRANKS_P[[#This Row],[PLAYERID]],PLAYERIDMAP2[],COLUMN(PLAYERIDMAP2[POS]),FALSE)</f>
        <v>P</v>
      </c>
      <c r="G608" s="14">
        <f>IFERROR(VALUE(VLOOKUP(MYRANKS_P[[#This Row],[PLAYERID]],PLAYERIDMAP2[],COLUMN(PLAYERIDMAP2[IDFANGRAPHS]),FALSE)),VLOOKUP(MYRANKS_P[[#This Row],[PLAYERID]],PLAYERIDMAP2[],COLUMN(PLAYERIDMAP2[IDFANGRAPHS]),FALSE))</f>
        <v>12530</v>
      </c>
      <c r="H608" s="23">
        <f>IFERROR(VLOOKUP(MYRANKS_P[[#This Row],[IDFANGRAPHS]],STEAMER_P[],COLUMN(STEAMER_P[W]),FALSE),0)</f>
        <v>0</v>
      </c>
      <c r="I608" s="23">
        <f>IFERROR(VLOOKUP(MYRANKS_P[[#This Row],[IDFANGRAPHS]],STEAMER_P[],COLUMN(STEAMER_P[L]),FALSE),0)</f>
        <v>0</v>
      </c>
      <c r="J608" s="23">
        <f>IFERROR(VLOOKUP(MYRANKS_P[[#This Row],[IDFANGRAPHS]],STEAMER_P[],COLUMN(STEAMER_P[SV]),FALSE),0)</f>
        <v>0</v>
      </c>
      <c r="K608" s="23">
        <f>IFERROR(VLOOKUP(MYRANKS_P[[#This Row],[IDFANGRAPHS]],STEAMER_P[],COLUMN(STEAMER_P[IP]),FALSE),0)</f>
        <v>1</v>
      </c>
      <c r="L608" s="23">
        <f>IFERROR(VLOOKUP(MYRANKS_P[[#This Row],[IDFANGRAPHS]],STEAMER_P[],COLUMN(STEAMER_P[H]),FALSE),0)</f>
        <v>1</v>
      </c>
      <c r="M608" s="23">
        <f>IFERROR(VLOOKUP(MYRANKS_P[[#This Row],[IDFANGRAPHS]],STEAMER_P[],COLUMN(STEAMER_P[ER]),FALSE),0)</f>
        <v>0</v>
      </c>
      <c r="N608" s="23">
        <f>IFERROR(VLOOKUP(MYRANKS_P[[#This Row],[IDFANGRAPHS]],STEAMER_P[],COLUMN(STEAMER_P[HR]),FALSE),0)</f>
        <v>0</v>
      </c>
      <c r="O608" s="23">
        <f>IFERROR(VLOOKUP(MYRANKS_P[[#This Row],[IDFANGRAPHS]],STEAMER_P[],COLUMN(STEAMER_P[SO]),FALSE),0)</f>
        <v>1</v>
      </c>
      <c r="P608" s="23">
        <f>IFERROR(VLOOKUP(MYRANKS_P[[#This Row],[IDFANGRAPHS]],STEAMER_P[],COLUMN(STEAMER_P[BB]),FALSE),0)</f>
        <v>0</v>
      </c>
      <c r="Q608" s="21">
        <f>IFERROR((MYRANKS_P[[#This Row],[ER]]*9)/MYRANKS_P[[#This Row],[IP]],0)</f>
        <v>0</v>
      </c>
      <c r="R608" s="21">
        <f>IFERROR((MYRANKS_P[[#This Row],[BB]]+MYRANKS_P[[#This Row],[H]])/MYRANKS_P[[#This Row],[IP]],0)</f>
        <v>1</v>
      </c>
      <c r="S608" s="23">
        <f>MYRANKS_P[[#This Row],[W]]*P_PTS_W+MYRANKS_P[[#This Row],[L]]*P_PTS_L+MYRANKS_P[[#This Row],[IP]]*P_PTS_IP+MYRANKS_P[[#This Row],[SO]]*P_PTS_K+MYRANKS_P[[#This Row],[BB]]*P_PTS_BB+MYRANKS_P[[#This Row],[H]]*P_PTS_HA+MYRANKS_P[[#This Row],[SV]]*P_PTS_SV+MYRANKS_P[[#This Row],[HR]]*P_PTS_HRA+MYRANKS_P[[#This Row],[ER]]*P_PTS_ER</f>
        <v>0</v>
      </c>
      <c r="T608" s="23">
        <f>VLOOKUP(MYRANKS_P[[#This Row],[POS]],REPLACEMENT_LEVEL[],3,FALSE)</f>
        <v>0</v>
      </c>
      <c r="U608" s="23">
        <f>MYRANKS_P[[#This Row],[PROJ PTS]]-MYRANKS_P[[#This Row],[REPL LEVEL]]</f>
        <v>0</v>
      </c>
      <c r="V608" s="30">
        <f>RANK(MYRANKS_P[[#This Row],[POINTS OVER REPL]],MYRANKS_P[POINTS OVER REPL])</f>
        <v>1</v>
      </c>
      <c r="W608" s="29">
        <f>IF(MYRANKS_P[[#This Row],[RANK]]&lt;=TOTAL_PITCHERS_DRAFTED,MYRANKS_P[[#This Row],[POINTS OVER REPL]],0)</f>
        <v>0</v>
      </c>
      <c r="X608" s="35">
        <f>MYRANKS_P[[#This Row],[POINTS OVER REPL]]*DOLLAR_VALUE_PER_POINT+1</f>
        <v>1</v>
      </c>
      <c r="Y608" s="35"/>
      <c r="Z608" s="29">
        <f>IF(AND(MYRANKS_P[[#This Row],[RANK]]&lt;=(TOTAL_PITCHERS_DRAFTED-PITCHERS_BELOW_REPL_DRAFTED),MYRANKS_P[[#This Row],[$ACTUAL]]=""),MYRANKS_P[[#This Row],[POINTS OVER REPL]],0)</f>
        <v>0</v>
      </c>
      <c r="AA608" s="40">
        <f>IF(MYRANKS_P[[#This Row],[$ACTUAL]]="",MYRANKS_P[[#This Row],[POINTS OVER REPL]]*REMAINING_DOLLAR_VALUE_PER_POINT+1,0)</f>
        <v>1</v>
      </c>
    </row>
    <row r="609" spans="1:27" x14ac:dyDescent="0.25">
      <c r="A609" s="2" t="s">
        <v>13822</v>
      </c>
      <c r="B609" s="14" t="str">
        <f>VLOOKUP(MYRANKS_P[[#This Row],[PLAYERID]],PLAYERIDMAP2[],COLUMN(PLAYERIDMAP2[LASTNAME]),FALSE)</f>
        <v>Marquis</v>
      </c>
      <c r="C609" s="14" t="str">
        <f>VLOOKUP(MYRANKS_P[[#This Row],[PLAYERID]],PLAYERIDMAP2[],COLUMN(PLAYERIDMAP2[FIRSTNAME]),FALSE)</f>
        <v>Jason</v>
      </c>
      <c r="D609" s="14" t="str">
        <f>MYRANKS_P[[#This Row],[FNAME]]&amp;" "&amp;MYRANKS_P[[#This Row],[LNAME]]</f>
        <v>Jason Marquis</v>
      </c>
      <c r="E609" s="14" t="str">
        <f>VLOOKUP(MYRANKS_P[[#This Row],[PLAYERID]],PLAYERIDMAP2[],COLUMN(PLAYERIDMAP2[TEAM]),FALSE)</f>
        <v>SD</v>
      </c>
      <c r="F609" s="14" t="str">
        <f>VLOOKUP(MYRANKS_P[[#This Row],[PLAYERID]],PLAYERIDMAP2[],COLUMN(PLAYERIDMAP2[POS]),FALSE)</f>
        <v>P</v>
      </c>
      <c r="G609" s="14">
        <f>IFERROR(VALUE(VLOOKUP(MYRANKS_P[[#This Row],[PLAYERID]],PLAYERIDMAP2[],COLUMN(PLAYERIDMAP2[IDFANGRAPHS]),FALSE)),VLOOKUP(MYRANKS_P[[#This Row],[PLAYERID]],PLAYERIDMAP2[],COLUMN(PLAYERIDMAP2[IDFANGRAPHS]),FALSE))</f>
        <v>105</v>
      </c>
      <c r="H609" s="23">
        <f>IFERROR(VLOOKUP(MYRANKS_P[[#This Row],[IDFANGRAPHS]],STEAMER_P[],COLUMN(STEAMER_P[W]),FALSE),0)</f>
        <v>0</v>
      </c>
      <c r="I609" s="23">
        <f>IFERROR(VLOOKUP(MYRANKS_P[[#This Row],[IDFANGRAPHS]],STEAMER_P[],COLUMN(STEAMER_P[L]),FALSE),0)</f>
        <v>0</v>
      </c>
      <c r="J609" s="23">
        <f>IFERROR(VLOOKUP(MYRANKS_P[[#This Row],[IDFANGRAPHS]],STEAMER_P[],COLUMN(STEAMER_P[SV]),FALSE),0)</f>
        <v>0</v>
      </c>
      <c r="K609" s="23">
        <f>IFERROR(VLOOKUP(MYRANKS_P[[#This Row],[IDFANGRAPHS]],STEAMER_P[],COLUMN(STEAMER_P[IP]),FALSE),0)</f>
        <v>1</v>
      </c>
      <c r="L609" s="23">
        <f>IFERROR(VLOOKUP(MYRANKS_P[[#This Row],[IDFANGRAPHS]],STEAMER_P[],COLUMN(STEAMER_P[H]),FALSE),0)</f>
        <v>1</v>
      </c>
      <c r="M609" s="23">
        <f>IFERROR(VLOOKUP(MYRANKS_P[[#This Row],[IDFANGRAPHS]],STEAMER_P[],COLUMN(STEAMER_P[ER]),FALSE),0)</f>
        <v>0</v>
      </c>
      <c r="N609" s="23">
        <f>IFERROR(VLOOKUP(MYRANKS_P[[#This Row],[IDFANGRAPHS]],STEAMER_P[],COLUMN(STEAMER_P[HR]),FALSE),0)</f>
        <v>0</v>
      </c>
      <c r="O609" s="23">
        <f>IFERROR(VLOOKUP(MYRANKS_P[[#This Row],[IDFANGRAPHS]],STEAMER_P[],COLUMN(STEAMER_P[SO]),FALSE),0)</f>
        <v>1</v>
      </c>
      <c r="P609" s="23">
        <f>IFERROR(VLOOKUP(MYRANKS_P[[#This Row],[IDFANGRAPHS]],STEAMER_P[],COLUMN(STEAMER_P[BB]),FALSE),0)</f>
        <v>0</v>
      </c>
      <c r="Q609" s="21">
        <f>IFERROR((MYRANKS_P[[#This Row],[ER]]*9)/MYRANKS_P[[#This Row],[IP]],0)</f>
        <v>0</v>
      </c>
      <c r="R609" s="21">
        <f>IFERROR((MYRANKS_P[[#This Row],[BB]]+MYRANKS_P[[#This Row],[H]])/MYRANKS_P[[#This Row],[IP]],0)</f>
        <v>1</v>
      </c>
      <c r="S609" s="23">
        <f>MYRANKS_P[[#This Row],[W]]*P_PTS_W+MYRANKS_P[[#This Row],[L]]*P_PTS_L+MYRANKS_P[[#This Row],[IP]]*P_PTS_IP+MYRANKS_P[[#This Row],[SO]]*P_PTS_K+MYRANKS_P[[#This Row],[BB]]*P_PTS_BB+MYRANKS_P[[#This Row],[H]]*P_PTS_HA+MYRANKS_P[[#This Row],[SV]]*P_PTS_SV+MYRANKS_P[[#This Row],[HR]]*P_PTS_HRA+MYRANKS_P[[#This Row],[ER]]*P_PTS_ER</f>
        <v>0</v>
      </c>
      <c r="T609" s="23">
        <f>VLOOKUP(MYRANKS_P[[#This Row],[POS]],REPLACEMENT_LEVEL[],3,FALSE)</f>
        <v>0</v>
      </c>
      <c r="U609" s="23">
        <f>MYRANKS_P[[#This Row],[PROJ PTS]]-MYRANKS_P[[#This Row],[REPL LEVEL]]</f>
        <v>0</v>
      </c>
      <c r="V609" s="30">
        <f>RANK(MYRANKS_P[[#This Row],[POINTS OVER REPL]],MYRANKS_P[POINTS OVER REPL])</f>
        <v>1</v>
      </c>
      <c r="W609" s="29">
        <f>IF(MYRANKS_P[[#This Row],[RANK]]&lt;=TOTAL_PITCHERS_DRAFTED,MYRANKS_P[[#This Row],[POINTS OVER REPL]],0)</f>
        <v>0</v>
      </c>
      <c r="X609" s="35">
        <f>MYRANKS_P[[#This Row],[POINTS OVER REPL]]*DOLLAR_VALUE_PER_POINT+1</f>
        <v>1</v>
      </c>
      <c r="Y609" s="35"/>
      <c r="Z609" s="29">
        <f>IF(AND(MYRANKS_P[[#This Row],[RANK]]&lt;=(TOTAL_PITCHERS_DRAFTED-PITCHERS_BELOW_REPL_DRAFTED),MYRANKS_P[[#This Row],[$ACTUAL]]=""),MYRANKS_P[[#This Row],[POINTS OVER REPL]],0)</f>
        <v>0</v>
      </c>
      <c r="AA609" s="40">
        <f>IF(MYRANKS_P[[#This Row],[$ACTUAL]]="",MYRANKS_P[[#This Row],[POINTS OVER REPL]]*REMAINING_DOLLAR_VALUE_PER_POINT+1,0)</f>
        <v>1</v>
      </c>
    </row>
    <row r="610" spans="1:27" x14ac:dyDescent="0.25">
      <c r="A610" s="2" t="s">
        <v>13839</v>
      </c>
      <c r="B610" s="14" t="str">
        <f>VLOOKUP(MYRANKS_P[[#This Row],[PLAYERID]],PLAYERIDMAP2[],COLUMN(PLAYERIDMAP2[LASTNAME]),FALSE)</f>
        <v>Marte</v>
      </c>
      <c r="C610" s="14" t="str">
        <f>VLOOKUP(MYRANKS_P[[#This Row],[PLAYERID]],PLAYERIDMAP2[],COLUMN(PLAYERIDMAP2[FIRSTNAME]),FALSE)</f>
        <v>Victor</v>
      </c>
      <c r="D610" s="14" t="str">
        <f>MYRANKS_P[[#This Row],[FNAME]]&amp;" "&amp;MYRANKS_P[[#This Row],[LNAME]]</f>
        <v>Victor Marte</v>
      </c>
      <c r="E610" s="14" t="str">
        <f>VLOOKUP(MYRANKS_P[[#This Row],[PLAYERID]],PLAYERIDMAP2[],COLUMN(PLAYERIDMAP2[TEAM]),FALSE)</f>
        <v>STL</v>
      </c>
      <c r="F610" s="14" t="str">
        <f>VLOOKUP(MYRANKS_P[[#This Row],[PLAYERID]],PLAYERIDMAP2[],COLUMN(PLAYERIDMAP2[POS]),FALSE)</f>
        <v>P</v>
      </c>
      <c r="G610" s="14">
        <f>IFERROR(VALUE(VLOOKUP(MYRANKS_P[[#This Row],[PLAYERID]],PLAYERIDMAP2[],COLUMN(PLAYERIDMAP2[IDFANGRAPHS]),FALSE)),VLOOKUP(MYRANKS_P[[#This Row],[PLAYERID]],PLAYERIDMAP2[],COLUMN(PLAYERIDMAP2[IDFANGRAPHS]),FALSE))</f>
        <v>5158</v>
      </c>
      <c r="H610" s="23">
        <f>IFERROR(VLOOKUP(MYRANKS_P[[#This Row],[IDFANGRAPHS]],STEAMER_P[],COLUMN(STEAMER_P[W]),FALSE),0)</f>
        <v>0</v>
      </c>
      <c r="I610" s="23">
        <f>IFERROR(VLOOKUP(MYRANKS_P[[#This Row],[IDFANGRAPHS]],STEAMER_P[],COLUMN(STEAMER_P[L]),FALSE),0)</f>
        <v>0</v>
      </c>
      <c r="J610" s="23">
        <f>IFERROR(VLOOKUP(MYRANKS_P[[#This Row],[IDFANGRAPHS]],STEAMER_P[],COLUMN(STEAMER_P[SV]),FALSE),0)</f>
        <v>0</v>
      </c>
      <c r="K610" s="23">
        <f>IFERROR(VLOOKUP(MYRANKS_P[[#This Row],[IDFANGRAPHS]],STEAMER_P[],COLUMN(STEAMER_P[IP]),FALSE),0)</f>
        <v>1</v>
      </c>
      <c r="L610" s="23">
        <f>IFERROR(VLOOKUP(MYRANKS_P[[#This Row],[IDFANGRAPHS]],STEAMER_P[],COLUMN(STEAMER_P[H]),FALSE),0)</f>
        <v>1</v>
      </c>
      <c r="M610" s="23">
        <f>IFERROR(VLOOKUP(MYRANKS_P[[#This Row],[IDFANGRAPHS]],STEAMER_P[],COLUMN(STEAMER_P[ER]),FALSE),0)</f>
        <v>0</v>
      </c>
      <c r="N610" s="23">
        <f>IFERROR(VLOOKUP(MYRANKS_P[[#This Row],[IDFANGRAPHS]],STEAMER_P[],COLUMN(STEAMER_P[HR]),FALSE),0)</f>
        <v>0</v>
      </c>
      <c r="O610" s="23">
        <f>IFERROR(VLOOKUP(MYRANKS_P[[#This Row],[IDFANGRAPHS]],STEAMER_P[],COLUMN(STEAMER_P[SO]),FALSE),0)</f>
        <v>1</v>
      </c>
      <c r="P610" s="23">
        <f>IFERROR(VLOOKUP(MYRANKS_P[[#This Row],[IDFANGRAPHS]],STEAMER_P[],COLUMN(STEAMER_P[BB]),FALSE),0)</f>
        <v>0</v>
      </c>
      <c r="Q610" s="21">
        <f>IFERROR((MYRANKS_P[[#This Row],[ER]]*9)/MYRANKS_P[[#This Row],[IP]],0)</f>
        <v>0</v>
      </c>
      <c r="R610" s="21">
        <f>IFERROR((MYRANKS_P[[#This Row],[BB]]+MYRANKS_P[[#This Row],[H]])/MYRANKS_P[[#This Row],[IP]],0)</f>
        <v>1</v>
      </c>
      <c r="S610" s="23">
        <f>MYRANKS_P[[#This Row],[W]]*P_PTS_W+MYRANKS_P[[#This Row],[L]]*P_PTS_L+MYRANKS_P[[#This Row],[IP]]*P_PTS_IP+MYRANKS_P[[#This Row],[SO]]*P_PTS_K+MYRANKS_P[[#This Row],[BB]]*P_PTS_BB+MYRANKS_P[[#This Row],[H]]*P_PTS_HA+MYRANKS_P[[#This Row],[SV]]*P_PTS_SV+MYRANKS_P[[#This Row],[HR]]*P_PTS_HRA+MYRANKS_P[[#This Row],[ER]]*P_PTS_ER</f>
        <v>0</v>
      </c>
      <c r="T610" s="23">
        <f>VLOOKUP(MYRANKS_P[[#This Row],[POS]],REPLACEMENT_LEVEL[],3,FALSE)</f>
        <v>0</v>
      </c>
      <c r="U610" s="23">
        <f>MYRANKS_P[[#This Row],[PROJ PTS]]-MYRANKS_P[[#This Row],[REPL LEVEL]]</f>
        <v>0</v>
      </c>
      <c r="V610" s="30">
        <f>RANK(MYRANKS_P[[#This Row],[POINTS OVER REPL]],MYRANKS_P[POINTS OVER REPL])</f>
        <v>1</v>
      </c>
      <c r="W610" s="29">
        <f>IF(MYRANKS_P[[#This Row],[RANK]]&lt;=TOTAL_PITCHERS_DRAFTED,MYRANKS_P[[#This Row],[POINTS OVER REPL]],0)</f>
        <v>0</v>
      </c>
      <c r="X610" s="35">
        <f>MYRANKS_P[[#This Row],[POINTS OVER REPL]]*DOLLAR_VALUE_PER_POINT+1</f>
        <v>1</v>
      </c>
      <c r="Y610" s="35"/>
      <c r="Z610" s="29">
        <f>IF(AND(MYRANKS_P[[#This Row],[RANK]]&lt;=(TOTAL_PITCHERS_DRAFTED-PITCHERS_BELOW_REPL_DRAFTED),MYRANKS_P[[#This Row],[$ACTUAL]]=""),MYRANKS_P[[#This Row],[POINTS OVER REPL]],0)</f>
        <v>0</v>
      </c>
      <c r="AA610" s="40">
        <f>IF(MYRANKS_P[[#This Row],[$ACTUAL]]="",MYRANKS_P[[#This Row],[POINTS OVER REPL]]*REMAINING_DOLLAR_VALUE_PER_POINT+1,0)</f>
        <v>1</v>
      </c>
    </row>
    <row r="611" spans="1:27" x14ac:dyDescent="0.25">
      <c r="A611" s="2" t="s">
        <v>13896</v>
      </c>
      <c r="B611" s="14" t="str">
        <f>VLOOKUP(MYRANKS_P[[#This Row],[PLAYERID]],PLAYERIDMAP2[],COLUMN(PLAYERIDMAP2[LASTNAME]),FALSE)</f>
        <v>Matsuzaka</v>
      </c>
      <c r="C611" s="14" t="str">
        <f>VLOOKUP(MYRANKS_P[[#This Row],[PLAYERID]],PLAYERIDMAP2[],COLUMN(PLAYERIDMAP2[FIRSTNAME]),FALSE)</f>
        <v>Daisuke</v>
      </c>
      <c r="D611" s="14" t="str">
        <f>MYRANKS_P[[#This Row],[FNAME]]&amp;" "&amp;MYRANKS_P[[#This Row],[LNAME]]</f>
        <v>Daisuke Matsuzaka</v>
      </c>
      <c r="E611" s="14" t="str">
        <f>VLOOKUP(MYRANKS_P[[#This Row],[PLAYERID]],PLAYERIDMAP2[],COLUMN(PLAYERIDMAP2[TEAM]),FALSE)</f>
        <v>N/A</v>
      </c>
      <c r="F611" s="14" t="str">
        <f>VLOOKUP(MYRANKS_P[[#This Row],[PLAYERID]],PLAYERIDMAP2[],COLUMN(PLAYERIDMAP2[POS]),FALSE)</f>
        <v>P</v>
      </c>
      <c r="G611" s="14">
        <f>IFERROR(VALUE(VLOOKUP(MYRANKS_P[[#This Row],[PLAYERID]],PLAYERIDMAP2[],COLUMN(PLAYERIDMAP2[IDFANGRAPHS]),FALSE)),VLOOKUP(MYRANKS_P[[#This Row],[PLAYERID]],PLAYERIDMAP2[],COLUMN(PLAYERIDMAP2[IDFANGRAPHS]),FALSE))</f>
        <v>7775</v>
      </c>
      <c r="H611" s="23">
        <f>IFERROR(VLOOKUP(MYRANKS_P[[#This Row],[IDFANGRAPHS]],STEAMER_P[],COLUMN(STEAMER_P[W]),FALSE),0)</f>
        <v>0</v>
      </c>
      <c r="I611" s="23">
        <f>IFERROR(VLOOKUP(MYRANKS_P[[#This Row],[IDFANGRAPHS]],STEAMER_P[],COLUMN(STEAMER_P[L]),FALSE),0)</f>
        <v>0</v>
      </c>
      <c r="J611" s="23">
        <f>IFERROR(VLOOKUP(MYRANKS_P[[#This Row],[IDFANGRAPHS]],STEAMER_P[],COLUMN(STEAMER_P[SV]),FALSE),0)</f>
        <v>0</v>
      </c>
      <c r="K611" s="23">
        <f>IFERROR(VLOOKUP(MYRANKS_P[[#This Row],[IDFANGRAPHS]],STEAMER_P[],COLUMN(STEAMER_P[IP]),FALSE),0)</f>
        <v>1</v>
      </c>
      <c r="L611" s="23">
        <f>IFERROR(VLOOKUP(MYRANKS_P[[#This Row],[IDFANGRAPHS]],STEAMER_P[],COLUMN(STEAMER_P[H]),FALSE),0)</f>
        <v>1</v>
      </c>
      <c r="M611" s="23">
        <f>IFERROR(VLOOKUP(MYRANKS_P[[#This Row],[IDFANGRAPHS]],STEAMER_P[],COLUMN(STEAMER_P[ER]),FALSE),0)</f>
        <v>0</v>
      </c>
      <c r="N611" s="23">
        <f>IFERROR(VLOOKUP(MYRANKS_P[[#This Row],[IDFANGRAPHS]],STEAMER_P[],COLUMN(STEAMER_P[HR]),FALSE),0)</f>
        <v>0</v>
      </c>
      <c r="O611" s="23">
        <f>IFERROR(VLOOKUP(MYRANKS_P[[#This Row],[IDFANGRAPHS]],STEAMER_P[],COLUMN(STEAMER_P[SO]),FALSE),0)</f>
        <v>1</v>
      </c>
      <c r="P611" s="23">
        <f>IFERROR(VLOOKUP(MYRANKS_P[[#This Row],[IDFANGRAPHS]],STEAMER_P[],COLUMN(STEAMER_P[BB]),FALSE),0)</f>
        <v>0</v>
      </c>
      <c r="Q611" s="21">
        <f>IFERROR((MYRANKS_P[[#This Row],[ER]]*9)/MYRANKS_P[[#This Row],[IP]],0)</f>
        <v>0</v>
      </c>
      <c r="R611" s="21">
        <f>IFERROR((MYRANKS_P[[#This Row],[BB]]+MYRANKS_P[[#This Row],[H]])/MYRANKS_P[[#This Row],[IP]],0)</f>
        <v>1</v>
      </c>
      <c r="S611" s="23">
        <f>MYRANKS_P[[#This Row],[W]]*P_PTS_W+MYRANKS_P[[#This Row],[L]]*P_PTS_L+MYRANKS_P[[#This Row],[IP]]*P_PTS_IP+MYRANKS_P[[#This Row],[SO]]*P_PTS_K+MYRANKS_P[[#This Row],[BB]]*P_PTS_BB+MYRANKS_P[[#This Row],[H]]*P_PTS_HA+MYRANKS_P[[#This Row],[SV]]*P_PTS_SV+MYRANKS_P[[#This Row],[HR]]*P_PTS_HRA+MYRANKS_P[[#This Row],[ER]]*P_PTS_ER</f>
        <v>0</v>
      </c>
      <c r="T611" s="23">
        <f>VLOOKUP(MYRANKS_P[[#This Row],[POS]],REPLACEMENT_LEVEL[],3,FALSE)</f>
        <v>0</v>
      </c>
      <c r="U611" s="23">
        <f>MYRANKS_P[[#This Row],[PROJ PTS]]-MYRANKS_P[[#This Row],[REPL LEVEL]]</f>
        <v>0</v>
      </c>
      <c r="V611" s="30">
        <f>RANK(MYRANKS_P[[#This Row],[POINTS OVER REPL]],MYRANKS_P[POINTS OVER REPL])</f>
        <v>1</v>
      </c>
      <c r="W611" s="29">
        <f>IF(MYRANKS_P[[#This Row],[RANK]]&lt;=TOTAL_PITCHERS_DRAFTED,MYRANKS_P[[#This Row],[POINTS OVER REPL]],0)</f>
        <v>0</v>
      </c>
      <c r="X611" s="35">
        <f>MYRANKS_P[[#This Row],[POINTS OVER REPL]]*DOLLAR_VALUE_PER_POINT+1</f>
        <v>1</v>
      </c>
      <c r="Y611" s="35"/>
      <c r="Z611" s="29">
        <f>IF(AND(MYRANKS_P[[#This Row],[RANK]]&lt;=(TOTAL_PITCHERS_DRAFTED-PITCHERS_BELOW_REPL_DRAFTED),MYRANKS_P[[#This Row],[$ACTUAL]]=""),MYRANKS_P[[#This Row],[POINTS OVER REPL]],0)</f>
        <v>0</v>
      </c>
      <c r="AA611" s="40">
        <f>IF(MYRANKS_P[[#This Row],[$ACTUAL]]="",MYRANKS_P[[#This Row],[POINTS OVER REPL]]*REMAINING_DOLLAR_VALUE_PER_POINT+1,0)</f>
        <v>1</v>
      </c>
    </row>
    <row r="612" spans="1:27" x14ac:dyDescent="0.25">
      <c r="A612" s="2" t="s">
        <v>13905</v>
      </c>
      <c r="B612" s="14" t="str">
        <f>VLOOKUP(MYRANKS_P[[#This Row],[PLAYERID]],PLAYERIDMAP2[],COLUMN(PLAYERIDMAP2[LASTNAME]),FALSE)</f>
        <v>Mattheus</v>
      </c>
      <c r="C612" s="14" t="str">
        <f>VLOOKUP(MYRANKS_P[[#This Row],[PLAYERID]],PLAYERIDMAP2[],COLUMN(PLAYERIDMAP2[FIRSTNAME]),FALSE)</f>
        <v>Ryan</v>
      </c>
      <c r="D612" s="14" t="str">
        <f>MYRANKS_P[[#This Row],[FNAME]]&amp;" "&amp;MYRANKS_P[[#This Row],[LNAME]]</f>
        <v>Ryan Mattheus</v>
      </c>
      <c r="E612" s="14" t="str">
        <f>VLOOKUP(MYRANKS_P[[#This Row],[PLAYERID]],PLAYERIDMAP2[],COLUMN(PLAYERIDMAP2[TEAM]),FALSE)</f>
        <v>WAS</v>
      </c>
      <c r="F612" s="14" t="str">
        <f>VLOOKUP(MYRANKS_P[[#This Row],[PLAYERID]],PLAYERIDMAP2[],COLUMN(PLAYERIDMAP2[POS]),FALSE)</f>
        <v>P</v>
      </c>
      <c r="G612" s="14">
        <f>IFERROR(VALUE(VLOOKUP(MYRANKS_P[[#This Row],[PLAYERID]],PLAYERIDMAP2[],COLUMN(PLAYERIDMAP2[IDFANGRAPHS]),FALSE)),VLOOKUP(MYRANKS_P[[#This Row],[PLAYERID]],PLAYERIDMAP2[],COLUMN(PLAYERIDMAP2[IDFANGRAPHS]),FALSE))</f>
        <v>7169</v>
      </c>
      <c r="H612" s="23">
        <f>IFERROR(VLOOKUP(MYRANKS_P[[#This Row],[IDFANGRAPHS]],STEAMER_P[],COLUMN(STEAMER_P[W]),FALSE),0)</f>
        <v>0</v>
      </c>
      <c r="I612" s="23">
        <f>IFERROR(VLOOKUP(MYRANKS_P[[#This Row],[IDFANGRAPHS]],STEAMER_P[],COLUMN(STEAMER_P[L]),FALSE),0)</f>
        <v>0</v>
      </c>
      <c r="J612" s="23">
        <f>IFERROR(VLOOKUP(MYRANKS_P[[#This Row],[IDFANGRAPHS]],STEAMER_P[],COLUMN(STEAMER_P[SV]),FALSE),0)</f>
        <v>0</v>
      </c>
      <c r="K612" s="23">
        <f>IFERROR(VLOOKUP(MYRANKS_P[[#This Row],[IDFANGRAPHS]],STEAMER_P[],COLUMN(STEAMER_P[IP]),FALSE),0)</f>
        <v>1</v>
      </c>
      <c r="L612" s="23">
        <f>IFERROR(VLOOKUP(MYRANKS_P[[#This Row],[IDFANGRAPHS]],STEAMER_P[],COLUMN(STEAMER_P[H]),FALSE),0)</f>
        <v>1</v>
      </c>
      <c r="M612" s="23">
        <f>IFERROR(VLOOKUP(MYRANKS_P[[#This Row],[IDFANGRAPHS]],STEAMER_P[],COLUMN(STEAMER_P[ER]),FALSE),0)</f>
        <v>0</v>
      </c>
      <c r="N612" s="23">
        <f>IFERROR(VLOOKUP(MYRANKS_P[[#This Row],[IDFANGRAPHS]],STEAMER_P[],COLUMN(STEAMER_P[HR]),FALSE),0)</f>
        <v>0</v>
      </c>
      <c r="O612" s="23">
        <f>IFERROR(VLOOKUP(MYRANKS_P[[#This Row],[IDFANGRAPHS]],STEAMER_P[],COLUMN(STEAMER_P[SO]),FALSE),0)</f>
        <v>1</v>
      </c>
      <c r="P612" s="23">
        <f>IFERROR(VLOOKUP(MYRANKS_P[[#This Row],[IDFANGRAPHS]],STEAMER_P[],COLUMN(STEAMER_P[BB]),FALSE),0)</f>
        <v>0</v>
      </c>
      <c r="Q612" s="21">
        <f>IFERROR((MYRANKS_P[[#This Row],[ER]]*9)/MYRANKS_P[[#This Row],[IP]],0)</f>
        <v>0</v>
      </c>
      <c r="R612" s="21">
        <f>IFERROR((MYRANKS_P[[#This Row],[BB]]+MYRANKS_P[[#This Row],[H]])/MYRANKS_P[[#This Row],[IP]],0)</f>
        <v>1</v>
      </c>
      <c r="S612" s="23">
        <f>MYRANKS_P[[#This Row],[W]]*P_PTS_W+MYRANKS_P[[#This Row],[L]]*P_PTS_L+MYRANKS_P[[#This Row],[IP]]*P_PTS_IP+MYRANKS_P[[#This Row],[SO]]*P_PTS_K+MYRANKS_P[[#This Row],[BB]]*P_PTS_BB+MYRANKS_P[[#This Row],[H]]*P_PTS_HA+MYRANKS_P[[#This Row],[SV]]*P_PTS_SV+MYRANKS_P[[#This Row],[HR]]*P_PTS_HRA+MYRANKS_P[[#This Row],[ER]]*P_PTS_ER</f>
        <v>0</v>
      </c>
      <c r="T612" s="23">
        <f>VLOOKUP(MYRANKS_P[[#This Row],[POS]],REPLACEMENT_LEVEL[],3,FALSE)</f>
        <v>0</v>
      </c>
      <c r="U612" s="23">
        <f>MYRANKS_P[[#This Row],[PROJ PTS]]-MYRANKS_P[[#This Row],[REPL LEVEL]]</f>
        <v>0</v>
      </c>
      <c r="V612" s="30">
        <f>RANK(MYRANKS_P[[#This Row],[POINTS OVER REPL]],MYRANKS_P[POINTS OVER REPL])</f>
        <v>1</v>
      </c>
      <c r="W612" s="29">
        <f>IF(MYRANKS_P[[#This Row],[RANK]]&lt;=TOTAL_PITCHERS_DRAFTED,MYRANKS_P[[#This Row],[POINTS OVER REPL]],0)</f>
        <v>0</v>
      </c>
      <c r="X612" s="35">
        <f>MYRANKS_P[[#This Row],[POINTS OVER REPL]]*DOLLAR_VALUE_PER_POINT+1</f>
        <v>1</v>
      </c>
      <c r="Y612" s="35"/>
      <c r="Z612" s="29">
        <f>IF(AND(MYRANKS_P[[#This Row],[RANK]]&lt;=(TOTAL_PITCHERS_DRAFTED-PITCHERS_BELOW_REPL_DRAFTED),MYRANKS_P[[#This Row],[$ACTUAL]]=""),MYRANKS_P[[#This Row],[POINTS OVER REPL]],0)</f>
        <v>0</v>
      </c>
      <c r="AA612" s="40">
        <f>IF(MYRANKS_P[[#This Row],[$ACTUAL]]="",MYRANKS_P[[#This Row],[POINTS OVER REPL]]*REMAINING_DOLLAR_VALUE_PER_POINT+1,0)</f>
        <v>1</v>
      </c>
    </row>
    <row r="613" spans="1:27" x14ac:dyDescent="0.25">
      <c r="A613" s="2" t="s">
        <v>13963</v>
      </c>
      <c r="B613" s="14" t="str">
        <f>VLOOKUP(MYRANKS_P[[#This Row],[PLAYERID]],PLAYERIDMAP2[],COLUMN(PLAYERIDMAP2[LASTNAME]),FALSE)</f>
        <v>McClendon</v>
      </c>
      <c r="C613" s="14" t="str">
        <f>VLOOKUP(MYRANKS_P[[#This Row],[PLAYERID]],PLAYERIDMAP2[],COLUMN(PLAYERIDMAP2[FIRSTNAME]),FALSE)</f>
        <v>Mike</v>
      </c>
      <c r="D613" s="14" t="str">
        <f>MYRANKS_P[[#This Row],[FNAME]]&amp;" "&amp;MYRANKS_P[[#This Row],[LNAME]]</f>
        <v>Mike McClendon</v>
      </c>
      <c r="E613" s="14" t="str">
        <f>VLOOKUP(MYRANKS_P[[#This Row],[PLAYERID]],PLAYERIDMAP2[],COLUMN(PLAYERIDMAP2[TEAM]),FALSE)</f>
        <v>MIL</v>
      </c>
      <c r="F613" s="14" t="str">
        <f>VLOOKUP(MYRANKS_P[[#This Row],[PLAYERID]],PLAYERIDMAP2[],COLUMN(PLAYERIDMAP2[POS]),FALSE)</f>
        <v>P</v>
      </c>
      <c r="G613" s="14">
        <f>IFERROR(VALUE(VLOOKUP(MYRANKS_P[[#This Row],[PLAYERID]],PLAYERIDMAP2[],COLUMN(PLAYERIDMAP2[IDFANGRAPHS]),FALSE)),VLOOKUP(MYRANKS_P[[#This Row],[PLAYERID]],PLAYERIDMAP2[],COLUMN(PLAYERIDMAP2[IDFANGRAPHS]),FALSE))</f>
        <v>9587</v>
      </c>
      <c r="H613" s="23">
        <f>IFERROR(VLOOKUP(MYRANKS_P[[#This Row],[IDFANGRAPHS]],STEAMER_P[],COLUMN(STEAMER_P[W]),FALSE),0)</f>
        <v>0</v>
      </c>
      <c r="I613" s="23">
        <f>IFERROR(VLOOKUP(MYRANKS_P[[#This Row],[IDFANGRAPHS]],STEAMER_P[],COLUMN(STEAMER_P[L]),FALSE),0)</f>
        <v>0</v>
      </c>
      <c r="J613" s="23">
        <f>IFERROR(VLOOKUP(MYRANKS_P[[#This Row],[IDFANGRAPHS]],STEAMER_P[],COLUMN(STEAMER_P[SV]),FALSE),0)</f>
        <v>0</v>
      </c>
      <c r="K613" s="23">
        <f>IFERROR(VLOOKUP(MYRANKS_P[[#This Row],[IDFANGRAPHS]],STEAMER_P[],COLUMN(STEAMER_P[IP]),FALSE),0)</f>
        <v>1</v>
      </c>
      <c r="L613" s="23">
        <f>IFERROR(VLOOKUP(MYRANKS_P[[#This Row],[IDFANGRAPHS]],STEAMER_P[],COLUMN(STEAMER_P[H]),FALSE),0)</f>
        <v>1</v>
      </c>
      <c r="M613" s="23">
        <f>IFERROR(VLOOKUP(MYRANKS_P[[#This Row],[IDFANGRAPHS]],STEAMER_P[],COLUMN(STEAMER_P[ER]),FALSE),0)</f>
        <v>0</v>
      </c>
      <c r="N613" s="23">
        <f>IFERROR(VLOOKUP(MYRANKS_P[[#This Row],[IDFANGRAPHS]],STEAMER_P[],COLUMN(STEAMER_P[HR]),FALSE),0)</f>
        <v>0</v>
      </c>
      <c r="O613" s="23">
        <f>IFERROR(VLOOKUP(MYRANKS_P[[#This Row],[IDFANGRAPHS]],STEAMER_P[],COLUMN(STEAMER_P[SO]),FALSE),0)</f>
        <v>1</v>
      </c>
      <c r="P613" s="23">
        <f>IFERROR(VLOOKUP(MYRANKS_P[[#This Row],[IDFANGRAPHS]],STEAMER_P[],COLUMN(STEAMER_P[BB]),FALSE),0)</f>
        <v>0</v>
      </c>
      <c r="Q613" s="21">
        <f>IFERROR((MYRANKS_P[[#This Row],[ER]]*9)/MYRANKS_P[[#This Row],[IP]],0)</f>
        <v>0</v>
      </c>
      <c r="R613" s="21">
        <f>IFERROR((MYRANKS_P[[#This Row],[BB]]+MYRANKS_P[[#This Row],[H]])/MYRANKS_P[[#This Row],[IP]],0)</f>
        <v>1</v>
      </c>
      <c r="S613" s="23">
        <f>MYRANKS_P[[#This Row],[W]]*P_PTS_W+MYRANKS_P[[#This Row],[L]]*P_PTS_L+MYRANKS_P[[#This Row],[IP]]*P_PTS_IP+MYRANKS_P[[#This Row],[SO]]*P_PTS_K+MYRANKS_P[[#This Row],[BB]]*P_PTS_BB+MYRANKS_P[[#This Row],[H]]*P_PTS_HA+MYRANKS_P[[#This Row],[SV]]*P_PTS_SV+MYRANKS_P[[#This Row],[HR]]*P_PTS_HRA+MYRANKS_P[[#This Row],[ER]]*P_PTS_ER</f>
        <v>0</v>
      </c>
      <c r="T613" s="23">
        <f>VLOOKUP(MYRANKS_P[[#This Row],[POS]],REPLACEMENT_LEVEL[],3,FALSE)</f>
        <v>0</v>
      </c>
      <c r="U613" s="23">
        <f>MYRANKS_P[[#This Row],[PROJ PTS]]-MYRANKS_P[[#This Row],[REPL LEVEL]]</f>
        <v>0</v>
      </c>
      <c r="V613" s="30">
        <f>RANK(MYRANKS_P[[#This Row],[POINTS OVER REPL]],MYRANKS_P[POINTS OVER REPL])</f>
        <v>1</v>
      </c>
      <c r="W613" s="29">
        <f>IF(MYRANKS_P[[#This Row],[RANK]]&lt;=TOTAL_PITCHERS_DRAFTED,MYRANKS_P[[#This Row],[POINTS OVER REPL]],0)</f>
        <v>0</v>
      </c>
      <c r="X613" s="35">
        <f>MYRANKS_P[[#This Row],[POINTS OVER REPL]]*DOLLAR_VALUE_PER_POINT+1</f>
        <v>1</v>
      </c>
      <c r="Y613" s="35"/>
      <c r="Z613" s="29">
        <f>IF(AND(MYRANKS_P[[#This Row],[RANK]]&lt;=(TOTAL_PITCHERS_DRAFTED-PITCHERS_BELOW_REPL_DRAFTED),MYRANKS_P[[#This Row],[$ACTUAL]]=""),MYRANKS_P[[#This Row],[POINTS OVER REPL]],0)</f>
        <v>0</v>
      </c>
      <c r="AA613" s="40">
        <f>IF(MYRANKS_P[[#This Row],[$ACTUAL]]="",MYRANKS_P[[#This Row],[POINTS OVER REPL]]*REMAINING_DOLLAR_VALUE_PER_POINT+1,0)</f>
        <v>1</v>
      </c>
    </row>
    <row r="614" spans="1:27" x14ac:dyDescent="0.25">
      <c r="A614" s="4" t="s">
        <v>13976</v>
      </c>
      <c r="B614" s="14" t="str">
        <f>VLOOKUP(MYRANKS_P[[#This Row],[PLAYERID]],PLAYERIDMAP2[],COLUMN(PLAYERIDMAP2[LASTNAME]),FALSE)</f>
        <v>McDonald</v>
      </c>
      <c r="C614" s="14" t="str">
        <f>VLOOKUP(MYRANKS_P[[#This Row],[PLAYERID]],PLAYERIDMAP2[],COLUMN(PLAYERIDMAP2[FIRSTNAME]),FALSE)</f>
        <v>James</v>
      </c>
      <c r="D614" s="14" t="str">
        <f>MYRANKS_P[[#This Row],[FNAME]]&amp;" "&amp;MYRANKS_P[[#This Row],[LNAME]]</f>
        <v>James McDonald</v>
      </c>
      <c r="E614" s="14" t="str">
        <f>VLOOKUP(MYRANKS_P[[#This Row],[PLAYERID]],PLAYERIDMAP2[],COLUMN(PLAYERIDMAP2[TEAM]),FALSE)</f>
        <v>CHC</v>
      </c>
      <c r="F614" s="14" t="str">
        <f>VLOOKUP(MYRANKS_P[[#This Row],[PLAYERID]],PLAYERIDMAP2[],COLUMN(PLAYERIDMAP2[POS]),FALSE)</f>
        <v>P</v>
      </c>
      <c r="G614" s="14">
        <f>IFERROR(VALUE(VLOOKUP(MYRANKS_P[[#This Row],[PLAYERID]],PLAYERIDMAP2[],COLUMN(PLAYERIDMAP2[IDFANGRAPHS]),FALSE)),VLOOKUP(MYRANKS_P[[#This Row],[PLAYERID]],PLAYERIDMAP2[],COLUMN(PLAYERIDMAP2[IDFANGRAPHS]),FALSE))</f>
        <v>5523</v>
      </c>
      <c r="H614" s="23">
        <f>IFERROR(VLOOKUP(MYRANKS_P[[#This Row],[IDFANGRAPHS]],STEAMER_P[],COLUMN(STEAMER_P[W]),FALSE),0)</f>
        <v>0</v>
      </c>
      <c r="I614" s="23">
        <f>IFERROR(VLOOKUP(MYRANKS_P[[#This Row],[IDFANGRAPHS]],STEAMER_P[],COLUMN(STEAMER_P[L]),FALSE),0)</f>
        <v>0</v>
      </c>
      <c r="J614" s="23">
        <f>IFERROR(VLOOKUP(MYRANKS_P[[#This Row],[IDFANGRAPHS]],STEAMER_P[],COLUMN(STEAMER_P[SV]),FALSE),0)</f>
        <v>0</v>
      </c>
      <c r="K614" s="23">
        <f>IFERROR(VLOOKUP(MYRANKS_P[[#This Row],[IDFANGRAPHS]],STEAMER_P[],COLUMN(STEAMER_P[IP]),FALSE),0)</f>
        <v>1</v>
      </c>
      <c r="L614" s="23">
        <f>IFERROR(VLOOKUP(MYRANKS_P[[#This Row],[IDFANGRAPHS]],STEAMER_P[],COLUMN(STEAMER_P[H]),FALSE),0)</f>
        <v>1</v>
      </c>
      <c r="M614" s="23">
        <f>IFERROR(VLOOKUP(MYRANKS_P[[#This Row],[IDFANGRAPHS]],STEAMER_P[],COLUMN(STEAMER_P[ER]),FALSE),0)</f>
        <v>0</v>
      </c>
      <c r="N614" s="23">
        <f>IFERROR(VLOOKUP(MYRANKS_P[[#This Row],[IDFANGRAPHS]],STEAMER_P[],COLUMN(STEAMER_P[HR]),FALSE),0)</f>
        <v>0</v>
      </c>
      <c r="O614" s="23">
        <f>IFERROR(VLOOKUP(MYRANKS_P[[#This Row],[IDFANGRAPHS]],STEAMER_P[],COLUMN(STEAMER_P[SO]),FALSE),0)</f>
        <v>1</v>
      </c>
      <c r="P614" s="23">
        <f>IFERROR(VLOOKUP(MYRANKS_P[[#This Row],[IDFANGRAPHS]],STEAMER_P[],COLUMN(STEAMER_P[BB]),FALSE),0)</f>
        <v>0</v>
      </c>
      <c r="Q614" s="21">
        <f>IFERROR((MYRANKS_P[[#This Row],[ER]]*9)/MYRANKS_P[[#This Row],[IP]],0)</f>
        <v>0</v>
      </c>
      <c r="R614" s="21">
        <f>IFERROR((MYRANKS_P[[#This Row],[BB]]+MYRANKS_P[[#This Row],[H]])/MYRANKS_P[[#This Row],[IP]],0)</f>
        <v>1</v>
      </c>
      <c r="S614" s="23">
        <f>MYRANKS_P[[#This Row],[W]]*P_PTS_W+MYRANKS_P[[#This Row],[L]]*P_PTS_L+MYRANKS_P[[#This Row],[IP]]*P_PTS_IP+MYRANKS_P[[#This Row],[SO]]*P_PTS_K+MYRANKS_P[[#This Row],[BB]]*P_PTS_BB+MYRANKS_P[[#This Row],[H]]*P_PTS_HA+MYRANKS_P[[#This Row],[SV]]*P_PTS_SV+MYRANKS_P[[#This Row],[HR]]*P_PTS_HRA+MYRANKS_P[[#This Row],[ER]]*P_PTS_ER</f>
        <v>0</v>
      </c>
      <c r="T614" s="23">
        <f>VLOOKUP(MYRANKS_P[[#This Row],[POS]],REPLACEMENT_LEVEL[],3,FALSE)</f>
        <v>0</v>
      </c>
      <c r="U614" s="23">
        <f>MYRANKS_P[[#This Row],[PROJ PTS]]-MYRANKS_P[[#This Row],[REPL LEVEL]]</f>
        <v>0</v>
      </c>
      <c r="V614" s="30">
        <f>RANK(MYRANKS_P[[#This Row],[POINTS OVER REPL]],MYRANKS_P[POINTS OVER REPL])</f>
        <v>1</v>
      </c>
      <c r="W614" s="29">
        <f>IF(MYRANKS_P[[#This Row],[RANK]]&lt;=TOTAL_PITCHERS_DRAFTED,MYRANKS_P[[#This Row],[POINTS OVER REPL]],0)</f>
        <v>0</v>
      </c>
      <c r="X614" s="35">
        <f>MYRANKS_P[[#This Row],[POINTS OVER REPL]]*DOLLAR_VALUE_PER_POINT+1</f>
        <v>1</v>
      </c>
      <c r="Y614" s="35"/>
      <c r="Z614" s="29">
        <f>IF(AND(MYRANKS_P[[#This Row],[RANK]]&lt;=(TOTAL_PITCHERS_DRAFTED-PITCHERS_BELOW_REPL_DRAFTED),MYRANKS_P[[#This Row],[$ACTUAL]]=""),MYRANKS_P[[#This Row],[POINTS OVER REPL]],0)</f>
        <v>0</v>
      </c>
      <c r="AA614" s="40">
        <f>IF(MYRANKS_P[[#This Row],[$ACTUAL]]="",MYRANKS_P[[#This Row],[POINTS OVER REPL]]*REMAINING_DOLLAR_VALUE_PER_POINT+1,0)</f>
        <v>1</v>
      </c>
    </row>
    <row r="615" spans="1:27" x14ac:dyDescent="0.25">
      <c r="A615" s="2" t="s">
        <v>14011</v>
      </c>
      <c r="B615" s="14" t="str">
        <f>VLOOKUP(MYRANKS_P[[#This Row],[PLAYERID]],PLAYERIDMAP2[],COLUMN(PLAYERIDMAP2[LASTNAME]),FALSE)</f>
        <v>McPherson</v>
      </c>
      <c r="C615" s="14" t="str">
        <f>VLOOKUP(MYRANKS_P[[#This Row],[PLAYERID]],PLAYERIDMAP2[],COLUMN(PLAYERIDMAP2[FIRSTNAME]),FALSE)</f>
        <v>Kyle</v>
      </c>
      <c r="D615" s="14" t="str">
        <f>MYRANKS_P[[#This Row],[FNAME]]&amp;" "&amp;MYRANKS_P[[#This Row],[LNAME]]</f>
        <v>Kyle McPherson</v>
      </c>
      <c r="E615" s="14" t="str">
        <f>VLOOKUP(MYRANKS_P[[#This Row],[PLAYERID]],PLAYERIDMAP2[],COLUMN(PLAYERIDMAP2[TEAM]),FALSE)</f>
        <v>PIT</v>
      </c>
      <c r="F615" s="14" t="str">
        <f>VLOOKUP(MYRANKS_P[[#This Row],[PLAYERID]],PLAYERIDMAP2[],COLUMN(PLAYERIDMAP2[POS]),FALSE)</f>
        <v>P</v>
      </c>
      <c r="G615" s="14">
        <f>IFERROR(VALUE(VLOOKUP(MYRANKS_P[[#This Row],[PLAYERID]],PLAYERIDMAP2[],COLUMN(PLAYERIDMAP2[IDFANGRAPHS]),FALSE)),VLOOKUP(MYRANKS_P[[#This Row],[PLAYERID]],PLAYERIDMAP2[],COLUMN(PLAYERIDMAP2[IDFANGRAPHS]),FALSE))</f>
        <v>5009</v>
      </c>
      <c r="H615" s="23">
        <f>IFERROR(VLOOKUP(MYRANKS_P[[#This Row],[IDFANGRAPHS]],STEAMER_P[],COLUMN(STEAMER_P[W]),FALSE),0)</f>
        <v>0</v>
      </c>
      <c r="I615" s="23">
        <f>IFERROR(VLOOKUP(MYRANKS_P[[#This Row],[IDFANGRAPHS]],STEAMER_P[],COLUMN(STEAMER_P[L]),FALSE),0)</f>
        <v>0</v>
      </c>
      <c r="J615" s="23">
        <f>IFERROR(VLOOKUP(MYRANKS_P[[#This Row],[IDFANGRAPHS]],STEAMER_P[],COLUMN(STEAMER_P[SV]),FALSE),0)</f>
        <v>0</v>
      </c>
      <c r="K615" s="23">
        <f>IFERROR(VLOOKUP(MYRANKS_P[[#This Row],[IDFANGRAPHS]],STEAMER_P[],COLUMN(STEAMER_P[IP]),FALSE),0)</f>
        <v>1</v>
      </c>
      <c r="L615" s="23">
        <f>IFERROR(VLOOKUP(MYRANKS_P[[#This Row],[IDFANGRAPHS]],STEAMER_P[],COLUMN(STEAMER_P[H]),FALSE),0)</f>
        <v>1</v>
      </c>
      <c r="M615" s="23">
        <f>IFERROR(VLOOKUP(MYRANKS_P[[#This Row],[IDFANGRAPHS]],STEAMER_P[],COLUMN(STEAMER_P[ER]),FALSE),0)</f>
        <v>0</v>
      </c>
      <c r="N615" s="23">
        <f>IFERROR(VLOOKUP(MYRANKS_P[[#This Row],[IDFANGRAPHS]],STEAMER_P[],COLUMN(STEAMER_P[HR]),FALSE),0)</f>
        <v>0</v>
      </c>
      <c r="O615" s="23">
        <f>IFERROR(VLOOKUP(MYRANKS_P[[#This Row],[IDFANGRAPHS]],STEAMER_P[],COLUMN(STEAMER_P[SO]),FALSE),0)</f>
        <v>1</v>
      </c>
      <c r="P615" s="23">
        <f>IFERROR(VLOOKUP(MYRANKS_P[[#This Row],[IDFANGRAPHS]],STEAMER_P[],COLUMN(STEAMER_P[BB]),FALSE),0)</f>
        <v>0</v>
      </c>
      <c r="Q615" s="21">
        <f>IFERROR((MYRANKS_P[[#This Row],[ER]]*9)/MYRANKS_P[[#This Row],[IP]],0)</f>
        <v>0</v>
      </c>
      <c r="R615" s="21">
        <f>IFERROR((MYRANKS_P[[#This Row],[BB]]+MYRANKS_P[[#This Row],[H]])/MYRANKS_P[[#This Row],[IP]],0)</f>
        <v>1</v>
      </c>
      <c r="S615" s="23">
        <f>MYRANKS_P[[#This Row],[W]]*P_PTS_W+MYRANKS_P[[#This Row],[L]]*P_PTS_L+MYRANKS_P[[#This Row],[IP]]*P_PTS_IP+MYRANKS_P[[#This Row],[SO]]*P_PTS_K+MYRANKS_P[[#This Row],[BB]]*P_PTS_BB+MYRANKS_P[[#This Row],[H]]*P_PTS_HA+MYRANKS_P[[#This Row],[SV]]*P_PTS_SV+MYRANKS_P[[#This Row],[HR]]*P_PTS_HRA+MYRANKS_P[[#This Row],[ER]]*P_PTS_ER</f>
        <v>0</v>
      </c>
      <c r="T615" s="23">
        <f>VLOOKUP(MYRANKS_P[[#This Row],[POS]],REPLACEMENT_LEVEL[],3,FALSE)</f>
        <v>0</v>
      </c>
      <c r="U615" s="23">
        <f>MYRANKS_P[[#This Row],[PROJ PTS]]-MYRANKS_P[[#This Row],[REPL LEVEL]]</f>
        <v>0</v>
      </c>
      <c r="V615" s="30">
        <f>RANK(MYRANKS_P[[#This Row],[POINTS OVER REPL]],MYRANKS_P[POINTS OVER REPL])</f>
        <v>1</v>
      </c>
      <c r="W615" s="29">
        <f>IF(MYRANKS_P[[#This Row],[RANK]]&lt;=TOTAL_PITCHERS_DRAFTED,MYRANKS_P[[#This Row],[POINTS OVER REPL]],0)</f>
        <v>0</v>
      </c>
      <c r="X615" s="35">
        <f>MYRANKS_P[[#This Row],[POINTS OVER REPL]]*DOLLAR_VALUE_PER_POINT+1</f>
        <v>1</v>
      </c>
      <c r="Y615" s="35"/>
      <c r="Z615" s="29">
        <f>IF(AND(MYRANKS_P[[#This Row],[RANK]]&lt;=(TOTAL_PITCHERS_DRAFTED-PITCHERS_BELOW_REPL_DRAFTED),MYRANKS_P[[#This Row],[$ACTUAL]]=""),MYRANKS_P[[#This Row],[POINTS OVER REPL]],0)</f>
        <v>0</v>
      </c>
      <c r="AA615" s="40">
        <f>IF(MYRANKS_P[[#This Row],[$ACTUAL]]="",MYRANKS_P[[#This Row],[POINTS OVER REPL]]*REMAINING_DOLLAR_VALUE_PER_POINT+1,0)</f>
        <v>1</v>
      </c>
    </row>
    <row r="616" spans="1:27" x14ac:dyDescent="0.25">
      <c r="A616" s="2" t="s">
        <v>14043</v>
      </c>
      <c r="B616" s="14" t="str">
        <f>VLOOKUP(MYRANKS_P[[#This Row],[PLAYERID]],PLAYERIDMAP2[],COLUMN(PLAYERIDMAP2[LASTNAME]),FALSE)</f>
        <v>Mendoza</v>
      </c>
      <c r="C616" s="14" t="str">
        <f>VLOOKUP(MYRANKS_P[[#This Row],[PLAYERID]],PLAYERIDMAP2[],COLUMN(PLAYERIDMAP2[FIRSTNAME]),FALSE)</f>
        <v>Luis</v>
      </c>
      <c r="D616" s="14" t="str">
        <f>MYRANKS_P[[#This Row],[FNAME]]&amp;" "&amp;MYRANKS_P[[#This Row],[LNAME]]</f>
        <v>Luis Mendoza</v>
      </c>
      <c r="E616" s="14" t="str">
        <f>VLOOKUP(MYRANKS_P[[#This Row],[PLAYERID]],PLAYERIDMAP2[],COLUMN(PLAYERIDMAP2[TEAM]),FALSE)</f>
        <v>KC</v>
      </c>
      <c r="F616" s="14" t="str">
        <f>VLOOKUP(MYRANKS_P[[#This Row],[PLAYERID]],PLAYERIDMAP2[],COLUMN(PLAYERIDMAP2[POS]),FALSE)</f>
        <v>P</v>
      </c>
      <c r="G616" s="14">
        <f>IFERROR(VALUE(VLOOKUP(MYRANKS_P[[#This Row],[PLAYERID]],PLAYERIDMAP2[],COLUMN(PLAYERIDMAP2[IDFANGRAPHS]),FALSE)),VLOOKUP(MYRANKS_P[[#This Row],[PLAYERID]],PLAYERIDMAP2[],COLUMN(PLAYERIDMAP2[IDFANGRAPHS]),FALSE))</f>
        <v>3126</v>
      </c>
      <c r="H616" s="23">
        <f>IFERROR(VLOOKUP(MYRANKS_P[[#This Row],[IDFANGRAPHS]],STEAMER_P[],COLUMN(STEAMER_P[W]),FALSE),0)</f>
        <v>0</v>
      </c>
      <c r="I616" s="23">
        <f>IFERROR(VLOOKUP(MYRANKS_P[[#This Row],[IDFANGRAPHS]],STEAMER_P[],COLUMN(STEAMER_P[L]),FALSE),0)</f>
        <v>0</v>
      </c>
      <c r="J616" s="23">
        <f>IFERROR(VLOOKUP(MYRANKS_P[[#This Row],[IDFANGRAPHS]],STEAMER_P[],COLUMN(STEAMER_P[SV]),FALSE),0)</f>
        <v>0</v>
      </c>
      <c r="K616" s="23">
        <f>IFERROR(VLOOKUP(MYRANKS_P[[#This Row],[IDFANGRAPHS]],STEAMER_P[],COLUMN(STEAMER_P[IP]),FALSE),0)</f>
        <v>1</v>
      </c>
      <c r="L616" s="23">
        <f>IFERROR(VLOOKUP(MYRANKS_P[[#This Row],[IDFANGRAPHS]],STEAMER_P[],COLUMN(STEAMER_P[H]),FALSE),0)</f>
        <v>1</v>
      </c>
      <c r="M616" s="23">
        <f>IFERROR(VLOOKUP(MYRANKS_P[[#This Row],[IDFANGRAPHS]],STEAMER_P[],COLUMN(STEAMER_P[ER]),FALSE),0)</f>
        <v>0</v>
      </c>
      <c r="N616" s="23">
        <f>IFERROR(VLOOKUP(MYRANKS_P[[#This Row],[IDFANGRAPHS]],STEAMER_P[],COLUMN(STEAMER_P[HR]),FALSE),0)</f>
        <v>0</v>
      </c>
      <c r="O616" s="23">
        <f>IFERROR(VLOOKUP(MYRANKS_P[[#This Row],[IDFANGRAPHS]],STEAMER_P[],COLUMN(STEAMER_P[SO]),FALSE),0)</f>
        <v>1</v>
      </c>
      <c r="P616" s="23">
        <f>IFERROR(VLOOKUP(MYRANKS_P[[#This Row],[IDFANGRAPHS]],STEAMER_P[],COLUMN(STEAMER_P[BB]),FALSE),0)</f>
        <v>0</v>
      </c>
      <c r="Q616" s="21">
        <f>IFERROR((MYRANKS_P[[#This Row],[ER]]*9)/MYRANKS_P[[#This Row],[IP]],0)</f>
        <v>0</v>
      </c>
      <c r="R616" s="21">
        <f>IFERROR((MYRANKS_P[[#This Row],[BB]]+MYRANKS_P[[#This Row],[H]])/MYRANKS_P[[#This Row],[IP]],0)</f>
        <v>1</v>
      </c>
      <c r="S616" s="23">
        <f>MYRANKS_P[[#This Row],[W]]*P_PTS_W+MYRANKS_P[[#This Row],[L]]*P_PTS_L+MYRANKS_P[[#This Row],[IP]]*P_PTS_IP+MYRANKS_P[[#This Row],[SO]]*P_PTS_K+MYRANKS_P[[#This Row],[BB]]*P_PTS_BB+MYRANKS_P[[#This Row],[H]]*P_PTS_HA+MYRANKS_P[[#This Row],[SV]]*P_PTS_SV+MYRANKS_P[[#This Row],[HR]]*P_PTS_HRA+MYRANKS_P[[#This Row],[ER]]*P_PTS_ER</f>
        <v>0</v>
      </c>
      <c r="T616" s="23">
        <f>VLOOKUP(MYRANKS_P[[#This Row],[POS]],REPLACEMENT_LEVEL[],3,FALSE)</f>
        <v>0</v>
      </c>
      <c r="U616" s="23">
        <f>MYRANKS_P[[#This Row],[PROJ PTS]]-MYRANKS_P[[#This Row],[REPL LEVEL]]</f>
        <v>0</v>
      </c>
      <c r="V616" s="30">
        <f>RANK(MYRANKS_P[[#This Row],[POINTS OVER REPL]],MYRANKS_P[POINTS OVER REPL])</f>
        <v>1</v>
      </c>
      <c r="W616" s="29">
        <f>IF(MYRANKS_P[[#This Row],[RANK]]&lt;=TOTAL_PITCHERS_DRAFTED,MYRANKS_P[[#This Row],[POINTS OVER REPL]],0)</f>
        <v>0</v>
      </c>
      <c r="X616" s="35">
        <f>MYRANKS_P[[#This Row],[POINTS OVER REPL]]*DOLLAR_VALUE_PER_POINT+1</f>
        <v>1</v>
      </c>
      <c r="Y616" s="35"/>
      <c r="Z616" s="29">
        <f>IF(AND(MYRANKS_P[[#This Row],[RANK]]&lt;=(TOTAL_PITCHERS_DRAFTED-PITCHERS_BELOW_REPL_DRAFTED),MYRANKS_P[[#This Row],[$ACTUAL]]=""),MYRANKS_P[[#This Row],[POINTS OVER REPL]],0)</f>
        <v>0</v>
      </c>
      <c r="AA616" s="40">
        <f>IF(MYRANKS_P[[#This Row],[$ACTUAL]]="",MYRANKS_P[[#This Row],[POINTS OVER REPL]]*REMAINING_DOLLAR_VALUE_PER_POINT+1,0)</f>
        <v>1</v>
      </c>
    </row>
    <row r="617" spans="1:27" x14ac:dyDescent="0.25">
      <c r="A617" s="2" t="s">
        <v>14062</v>
      </c>
      <c r="B617" s="14" t="str">
        <f>VLOOKUP(MYRANKS_P[[#This Row],[PLAYERID]],PLAYERIDMAP2[],COLUMN(PLAYERIDMAP2[LASTNAME]),FALSE)</f>
        <v>Mijares</v>
      </c>
      <c r="C617" s="14" t="str">
        <f>VLOOKUP(MYRANKS_P[[#This Row],[PLAYERID]],PLAYERIDMAP2[],COLUMN(PLAYERIDMAP2[FIRSTNAME]),FALSE)</f>
        <v>Jose</v>
      </c>
      <c r="D617" s="14" t="str">
        <f>MYRANKS_P[[#This Row],[FNAME]]&amp;" "&amp;MYRANKS_P[[#This Row],[LNAME]]</f>
        <v>Jose Mijares</v>
      </c>
      <c r="E617" s="14" t="str">
        <f>VLOOKUP(MYRANKS_P[[#This Row],[PLAYERID]],PLAYERIDMAP2[],COLUMN(PLAYERIDMAP2[TEAM]),FALSE)</f>
        <v>SF</v>
      </c>
      <c r="F617" s="14" t="str">
        <f>VLOOKUP(MYRANKS_P[[#This Row],[PLAYERID]],PLAYERIDMAP2[],COLUMN(PLAYERIDMAP2[POS]),FALSE)</f>
        <v>P</v>
      </c>
      <c r="G617" s="14">
        <f>IFERROR(VALUE(VLOOKUP(MYRANKS_P[[#This Row],[PLAYERID]],PLAYERIDMAP2[],COLUMN(PLAYERIDMAP2[IDFANGRAPHS]),FALSE)),VLOOKUP(MYRANKS_P[[#This Row],[PLAYERID]],PLAYERIDMAP2[],COLUMN(PLAYERIDMAP2[IDFANGRAPHS]),FALSE))</f>
        <v>4140</v>
      </c>
      <c r="H617" s="23">
        <f>IFERROR(VLOOKUP(MYRANKS_P[[#This Row],[IDFANGRAPHS]],STEAMER_P[],COLUMN(STEAMER_P[W]),FALSE),0)</f>
        <v>0</v>
      </c>
      <c r="I617" s="23">
        <f>IFERROR(VLOOKUP(MYRANKS_P[[#This Row],[IDFANGRAPHS]],STEAMER_P[],COLUMN(STEAMER_P[L]),FALSE),0)</f>
        <v>0</v>
      </c>
      <c r="J617" s="23">
        <f>IFERROR(VLOOKUP(MYRANKS_P[[#This Row],[IDFANGRAPHS]],STEAMER_P[],COLUMN(STEAMER_P[SV]),FALSE),0)</f>
        <v>0</v>
      </c>
      <c r="K617" s="23">
        <f>IFERROR(VLOOKUP(MYRANKS_P[[#This Row],[IDFANGRAPHS]],STEAMER_P[],COLUMN(STEAMER_P[IP]),FALSE),0)</f>
        <v>1</v>
      </c>
      <c r="L617" s="23">
        <f>IFERROR(VLOOKUP(MYRANKS_P[[#This Row],[IDFANGRAPHS]],STEAMER_P[],COLUMN(STEAMER_P[H]),FALSE),0)</f>
        <v>1</v>
      </c>
      <c r="M617" s="23">
        <f>IFERROR(VLOOKUP(MYRANKS_P[[#This Row],[IDFANGRAPHS]],STEAMER_P[],COLUMN(STEAMER_P[ER]),FALSE),0)</f>
        <v>0</v>
      </c>
      <c r="N617" s="23">
        <f>IFERROR(VLOOKUP(MYRANKS_P[[#This Row],[IDFANGRAPHS]],STEAMER_P[],COLUMN(STEAMER_P[HR]),FALSE),0)</f>
        <v>0</v>
      </c>
      <c r="O617" s="23">
        <f>IFERROR(VLOOKUP(MYRANKS_P[[#This Row],[IDFANGRAPHS]],STEAMER_P[],COLUMN(STEAMER_P[SO]),FALSE),0)</f>
        <v>1</v>
      </c>
      <c r="P617" s="23">
        <f>IFERROR(VLOOKUP(MYRANKS_P[[#This Row],[IDFANGRAPHS]],STEAMER_P[],COLUMN(STEAMER_P[BB]),FALSE),0)</f>
        <v>0</v>
      </c>
      <c r="Q617" s="21">
        <f>IFERROR((MYRANKS_P[[#This Row],[ER]]*9)/MYRANKS_P[[#This Row],[IP]],0)</f>
        <v>0</v>
      </c>
      <c r="R617" s="21">
        <f>IFERROR((MYRANKS_P[[#This Row],[BB]]+MYRANKS_P[[#This Row],[H]])/MYRANKS_P[[#This Row],[IP]],0)</f>
        <v>1</v>
      </c>
      <c r="S617" s="23">
        <f>MYRANKS_P[[#This Row],[W]]*P_PTS_W+MYRANKS_P[[#This Row],[L]]*P_PTS_L+MYRANKS_P[[#This Row],[IP]]*P_PTS_IP+MYRANKS_P[[#This Row],[SO]]*P_PTS_K+MYRANKS_P[[#This Row],[BB]]*P_PTS_BB+MYRANKS_P[[#This Row],[H]]*P_PTS_HA+MYRANKS_P[[#This Row],[SV]]*P_PTS_SV+MYRANKS_P[[#This Row],[HR]]*P_PTS_HRA+MYRANKS_P[[#This Row],[ER]]*P_PTS_ER</f>
        <v>0</v>
      </c>
      <c r="T617" s="23">
        <f>VLOOKUP(MYRANKS_P[[#This Row],[POS]],REPLACEMENT_LEVEL[],3,FALSE)</f>
        <v>0</v>
      </c>
      <c r="U617" s="23">
        <f>MYRANKS_P[[#This Row],[PROJ PTS]]-MYRANKS_P[[#This Row],[REPL LEVEL]]</f>
        <v>0</v>
      </c>
      <c r="V617" s="30">
        <f>RANK(MYRANKS_P[[#This Row],[POINTS OVER REPL]],MYRANKS_P[POINTS OVER REPL])</f>
        <v>1</v>
      </c>
      <c r="W617" s="29">
        <f>IF(MYRANKS_P[[#This Row],[RANK]]&lt;=TOTAL_PITCHERS_DRAFTED,MYRANKS_P[[#This Row],[POINTS OVER REPL]],0)</f>
        <v>0</v>
      </c>
      <c r="X617" s="35">
        <f>MYRANKS_P[[#This Row],[POINTS OVER REPL]]*DOLLAR_VALUE_PER_POINT+1</f>
        <v>1</v>
      </c>
      <c r="Y617" s="35"/>
      <c r="Z617" s="29">
        <f>IF(AND(MYRANKS_P[[#This Row],[RANK]]&lt;=(TOTAL_PITCHERS_DRAFTED-PITCHERS_BELOW_REPL_DRAFTED),MYRANKS_P[[#This Row],[$ACTUAL]]=""),MYRANKS_P[[#This Row],[POINTS OVER REPL]],0)</f>
        <v>0</v>
      </c>
      <c r="AA617" s="40">
        <f>IF(MYRANKS_P[[#This Row],[$ACTUAL]]="",MYRANKS_P[[#This Row],[POINTS OVER REPL]]*REMAINING_DOLLAR_VALUE_PER_POINT+1,0)</f>
        <v>1</v>
      </c>
    </row>
    <row r="618" spans="1:27" x14ac:dyDescent="0.25">
      <c r="A618" s="2" t="s">
        <v>14079</v>
      </c>
      <c r="B618" s="14" t="str">
        <f>VLOOKUP(MYRANKS_P[[#This Row],[PLAYERID]],PLAYERIDMAP2[],COLUMN(PLAYERIDMAP2[LASTNAME]),FALSE)</f>
        <v>Miller</v>
      </c>
      <c r="C618" s="14" t="str">
        <f>VLOOKUP(MYRANKS_P[[#This Row],[PLAYERID]],PLAYERIDMAP2[],COLUMN(PLAYERIDMAP2[FIRSTNAME]),FALSE)</f>
        <v>Jim</v>
      </c>
      <c r="D618" s="14" t="str">
        <f>MYRANKS_P[[#This Row],[FNAME]]&amp;" "&amp;MYRANKS_P[[#This Row],[LNAME]]</f>
        <v>Jim Miller</v>
      </c>
      <c r="E618" s="14" t="str">
        <f>VLOOKUP(MYRANKS_P[[#This Row],[PLAYERID]],PLAYERIDMAP2[],COLUMN(PLAYERIDMAP2[TEAM]),FALSE)</f>
        <v>N/A</v>
      </c>
      <c r="F618" s="14" t="str">
        <f>VLOOKUP(MYRANKS_P[[#This Row],[PLAYERID]],PLAYERIDMAP2[],COLUMN(PLAYERIDMAP2[POS]),FALSE)</f>
        <v>P</v>
      </c>
      <c r="G618" s="14">
        <f>IFERROR(VALUE(VLOOKUP(MYRANKS_P[[#This Row],[PLAYERID]],PLAYERIDMAP2[],COLUMN(PLAYERIDMAP2[IDFANGRAPHS]),FALSE)),VLOOKUP(MYRANKS_P[[#This Row],[PLAYERID]],PLAYERIDMAP2[],COLUMN(PLAYERIDMAP2[IDFANGRAPHS]),FALSE))</f>
        <v>7458</v>
      </c>
      <c r="H618" s="23">
        <f>IFERROR(VLOOKUP(MYRANKS_P[[#This Row],[IDFANGRAPHS]],STEAMER_P[],COLUMN(STEAMER_P[W]),FALSE),0)</f>
        <v>0</v>
      </c>
      <c r="I618" s="23">
        <f>IFERROR(VLOOKUP(MYRANKS_P[[#This Row],[IDFANGRAPHS]],STEAMER_P[],COLUMN(STEAMER_P[L]),FALSE),0)</f>
        <v>0</v>
      </c>
      <c r="J618" s="23">
        <f>IFERROR(VLOOKUP(MYRANKS_P[[#This Row],[IDFANGRAPHS]],STEAMER_P[],COLUMN(STEAMER_P[SV]),FALSE),0)</f>
        <v>0</v>
      </c>
      <c r="K618" s="23">
        <f>IFERROR(VLOOKUP(MYRANKS_P[[#This Row],[IDFANGRAPHS]],STEAMER_P[],COLUMN(STEAMER_P[IP]),FALSE),0)</f>
        <v>1</v>
      </c>
      <c r="L618" s="23">
        <f>IFERROR(VLOOKUP(MYRANKS_P[[#This Row],[IDFANGRAPHS]],STEAMER_P[],COLUMN(STEAMER_P[H]),FALSE),0)</f>
        <v>1</v>
      </c>
      <c r="M618" s="23">
        <f>IFERROR(VLOOKUP(MYRANKS_P[[#This Row],[IDFANGRAPHS]],STEAMER_P[],COLUMN(STEAMER_P[ER]),FALSE),0)</f>
        <v>0</v>
      </c>
      <c r="N618" s="23">
        <f>IFERROR(VLOOKUP(MYRANKS_P[[#This Row],[IDFANGRAPHS]],STEAMER_P[],COLUMN(STEAMER_P[HR]),FALSE),0)</f>
        <v>0</v>
      </c>
      <c r="O618" s="23">
        <f>IFERROR(VLOOKUP(MYRANKS_P[[#This Row],[IDFANGRAPHS]],STEAMER_P[],COLUMN(STEAMER_P[SO]),FALSE),0)</f>
        <v>1</v>
      </c>
      <c r="P618" s="23">
        <f>IFERROR(VLOOKUP(MYRANKS_P[[#This Row],[IDFANGRAPHS]],STEAMER_P[],COLUMN(STEAMER_P[BB]),FALSE),0)</f>
        <v>0</v>
      </c>
      <c r="Q618" s="21">
        <f>IFERROR((MYRANKS_P[[#This Row],[ER]]*9)/MYRANKS_P[[#This Row],[IP]],0)</f>
        <v>0</v>
      </c>
      <c r="R618" s="21">
        <f>IFERROR((MYRANKS_P[[#This Row],[BB]]+MYRANKS_P[[#This Row],[H]])/MYRANKS_P[[#This Row],[IP]],0)</f>
        <v>1</v>
      </c>
      <c r="S618" s="23">
        <f>MYRANKS_P[[#This Row],[W]]*P_PTS_W+MYRANKS_P[[#This Row],[L]]*P_PTS_L+MYRANKS_P[[#This Row],[IP]]*P_PTS_IP+MYRANKS_P[[#This Row],[SO]]*P_PTS_K+MYRANKS_P[[#This Row],[BB]]*P_PTS_BB+MYRANKS_P[[#This Row],[H]]*P_PTS_HA+MYRANKS_P[[#This Row],[SV]]*P_PTS_SV+MYRANKS_P[[#This Row],[HR]]*P_PTS_HRA+MYRANKS_P[[#This Row],[ER]]*P_PTS_ER</f>
        <v>0</v>
      </c>
      <c r="T618" s="23">
        <f>VLOOKUP(MYRANKS_P[[#This Row],[POS]],REPLACEMENT_LEVEL[],3,FALSE)</f>
        <v>0</v>
      </c>
      <c r="U618" s="23">
        <f>MYRANKS_P[[#This Row],[PROJ PTS]]-MYRANKS_P[[#This Row],[REPL LEVEL]]</f>
        <v>0</v>
      </c>
      <c r="V618" s="30">
        <f>RANK(MYRANKS_P[[#This Row],[POINTS OVER REPL]],MYRANKS_P[POINTS OVER REPL])</f>
        <v>1</v>
      </c>
      <c r="W618" s="29">
        <f>IF(MYRANKS_P[[#This Row],[RANK]]&lt;=TOTAL_PITCHERS_DRAFTED,MYRANKS_P[[#This Row],[POINTS OVER REPL]],0)</f>
        <v>0</v>
      </c>
      <c r="X618" s="35">
        <f>MYRANKS_P[[#This Row],[POINTS OVER REPL]]*DOLLAR_VALUE_PER_POINT+1</f>
        <v>1</v>
      </c>
      <c r="Y618" s="35"/>
      <c r="Z618" s="29">
        <f>IF(AND(MYRANKS_P[[#This Row],[RANK]]&lt;=(TOTAL_PITCHERS_DRAFTED-PITCHERS_BELOW_REPL_DRAFTED),MYRANKS_P[[#This Row],[$ACTUAL]]=""),MYRANKS_P[[#This Row],[POINTS OVER REPL]],0)</f>
        <v>0</v>
      </c>
      <c r="AA618" s="40">
        <f>IF(MYRANKS_P[[#This Row],[$ACTUAL]]="",MYRANKS_P[[#This Row],[POINTS OVER REPL]]*REMAINING_DOLLAR_VALUE_PER_POINT+1,0)</f>
        <v>1</v>
      </c>
    </row>
    <row r="619" spans="1:27" x14ac:dyDescent="0.25">
      <c r="A619" s="2" t="s">
        <v>14088</v>
      </c>
      <c r="B619" s="14" t="str">
        <f>VLOOKUP(MYRANKS_P[[#This Row],[PLAYERID]],PLAYERIDMAP2[],COLUMN(PLAYERIDMAP2[LASTNAME]),FALSE)</f>
        <v>Mills</v>
      </c>
      <c r="C619" s="14" t="str">
        <f>VLOOKUP(MYRANKS_P[[#This Row],[PLAYERID]],PLAYERIDMAP2[],COLUMN(PLAYERIDMAP2[FIRSTNAME]),FALSE)</f>
        <v>Brad</v>
      </c>
      <c r="D619" s="14" t="str">
        <f>MYRANKS_P[[#This Row],[FNAME]]&amp;" "&amp;MYRANKS_P[[#This Row],[LNAME]]</f>
        <v>Brad Mills</v>
      </c>
      <c r="E619" s="14" t="str">
        <f>VLOOKUP(MYRANKS_P[[#This Row],[PLAYERID]],PLAYERIDMAP2[],COLUMN(PLAYERIDMAP2[TEAM]),FALSE)</f>
        <v>N/A</v>
      </c>
      <c r="F619" s="14" t="str">
        <f>VLOOKUP(MYRANKS_P[[#This Row],[PLAYERID]],PLAYERIDMAP2[],COLUMN(PLAYERIDMAP2[POS]),FALSE)</f>
        <v>P</v>
      </c>
      <c r="G619" s="14">
        <f>IFERROR(VALUE(VLOOKUP(MYRANKS_P[[#This Row],[PLAYERID]],PLAYERIDMAP2[],COLUMN(PLAYERIDMAP2[IDFANGRAPHS]),FALSE)),VLOOKUP(MYRANKS_P[[#This Row],[PLAYERID]],PLAYERIDMAP2[],COLUMN(PLAYERIDMAP2[IDFANGRAPHS]),FALSE))</f>
        <v>4420</v>
      </c>
      <c r="H619" s="23">
        <f>IFERROR(VLOOKUP(MYRANKS_P[[#This Row],[IDFANGRAPHS]],STEAMER_P[],COLUMN(STEAMER_P[W]),FALSE),0)</f>
        <v>0</v>
      </c>
      <c r="I619" s="23">
        <f>IFERROR(VLOOKUP(MYRANKS_P[[#This Row],[IDFANGRAPHS]],STEAMER_P[],COLUMN(STEAMER_P[L]),FALSE),0)</f>
        <v>0</v>
      </c>
      <c r="J619" s="23">
        <f>IFERROR(VLOOKUP(MYRANKS_P[[#This Row],[IDFANGRAPHS]],STEAMER_P[],COLUMN(STEAMER_P[SV]),FALSE),0)</f>
        <v>0</v>
      </c>
      <c r="K619" s="23">
        <f>IFERROR(VLOOKUP(MYRANKS_P[[#This Row],[IDFANGRAPHS]],STEAMER_P[],COLUMN(STEAMER_P[IP]),FALSE),0)</f>
        <v>1</v>
      </c>
      <c r="L619" s="23">
        <f>IFERROR(VLOOKUP(MYRANKS_P[[#This Row],[IDFANGRAPHS]],STEAMER_P[],COLUMN(STEAMER_P[H]),FALSE),0)</f>
        <v>1</v>
      </c>
      <c r="M619" s="23">
        <f>IFERROR(VLOOKUP(MYRANKS_P[[#This Row],[IDFANGRAPHS]],STEAMER_P[],COLUMN(STEAMER_P[ER]),FALSE),0)</f>
        <v>1</v>
      </c>
      <c r="N619" s="23">
        <f>IFERROR(VLOOKUP(MYRANKS_P[[#This Row],[IDFANGRAPHS]],STEAMER_P[],COLUMN(STEAMER_P[HR]),FALSE),0)</f>
        <v>0</v>
      </c>
      <c r="O619" s="23">
        <f>IFERROR(VLOOKUP(MYRANKS_P[[#This Row],[IDFANGRAPHS]],STEAMER_P[],COLUMN(STEAMER_P[SO]),FALSE),0)</f>
        <v>1</v>
      </c>
      <c r="P619" s="23">
        <f>IFERROR(VLOOKUP(MYRANKS_P[[#This Row],[IDFANGRAPHS]],STEAMER_P[],COLUMN(STEAMER_P[BB]),FALSE),0)</f>
        <v>0</v>
      </c>
      <c r="Q619" s="21">
        <f>IFERROR((MYRANKS_P[[#This Row],[ER]]*9)/MYRANKS_P[[#This Row],[IP]],0)</f>
        <v>9</v>
      </c>
      <c r="R619" s="21">
        <f>IFERROR((MYRANKS_P[[#This Row],[BB]]+MYRANKS_P[[#This Row],[H]])/MYRANKS_P[[#This Row],[IP]],0)</f>
        <v>1</v>
      </c>
      <c r="S619" s="23">
        <f>MYRANKS_P[[#This Row],[W]]*P_PTS_W+MYRANKS_P[[#This Row],[L]]*P_PTS_L+MYRANKS_P[[#This Row],[IP]]*P_PTS_IP+MYRANKS_P[[#This Row],[SO]]*P_PTS_K+MYRANKS_P[[#This Row],[BB]]*P_PTS_BB+MYRANKS_P[[#This Row],[H]]*P_PTS_HA+MYRANKS_P[[#This Row],[SV]]*P_PTS_SV+MYRANKS_P[[#This Row],[HR]]*P_PTS_HRA+MYRANKS_P[[#This Row],[ER]]*P_PTS_ER</f>
        <v>0</v>
      </c>
      <c r="T619" s="23">
        <f>VLOOKUP(MYRANKS_P[[#This Row],[POS]],REPLACEMENT_LEVEL[],3,FALSE)</f>
        <v>0</v>
      </c>
      <c r="U619" s="23">
        <f>MYRANKS_P[[#This Row],[PROJ PTS]]-MYRANKS_P[[#This Row],[REPL LEVEL]]</f>
        <v>0</v>
      </c>
      <c r="V619" s="30">
        <f>RANK(MYRANKS_P[[#This Row],[POINTS OVER REPL]],MYRANKS_P[POINTS OVER REPL])</f>
        <v>1</v>
      </c>
      <c r="W619" s="29">
        <f>IF(MYRANKS_P[[#This Row],[RANK]]&lt;=TOTAL_PITCHERS_DRAFTED,MYRANKS_P[[#This Row],[POINTS OVER REPL]],0)</f>
        <v>0</v>
      </c>
      <c r="X619" s="35">
        <f>MYRANKS_P[[#This Row],[POINTS OVER REPL]]*DOLLAR_VALUE_PER_POINT+1</f>
        <v>1</v>
      </c>
      <c r="Y619" s="35"/>
      <c r="Z619" s="29">
        <f>IF(AND(MYRANKS_P[[#This Row],[RANK]]&lt;=(TOTAL_PITCHERS_DRAFTED-PITCHERS_BELOW_REPL_DRAFTED),MYRANKS_P[[#This Row],[$ACTUAL]]=""),MYRANKS_P[[#This Row],[POINTS OVER REPL]],0)</f>
        <v>0</v>
      </c>
      <c r="AA619" s="40">
        <f>IF(MYRANKS_P[[#This Row],[$ACTUAL]]="",MYRANKS_P[[#This Row],[POINTS OVER REPL]]*REMAINING_DOLLAR_VALUE_PER_POINT+1,0)</f>
        <v>1</v>
      </c>
    </row>
    <row r="620" spans="1:27" x14ac:dyDescent="0.25">
      <c r="A620" s="4" t="s">
        <v>14104</v>
      </c>
      <c r="B620" s="14" t="str">
        <f>VLOOKUP(MYRANKS_P[[#This Row],[PLAYERID]],PLAYERIDMAP2[],COLUMN(PLAYERIDMAP2[LASTNAME]),FALSE)</f>
        <v>Mitchell</v>
      </c>
      <c r="C620" s="14" t="str">
        <f>VLOOKUP(MYRANKS_P[[#This Row],[PLAYERID]],PLAYERIDMAP2[],COLUMN(PLAYERIDMAP2[FIRSTNAME]),FALSE)</f>
        <v>D.J.</v>
      </c>
      <c r="D620" s="14" t="str">
        <f>MYRANKS_P[[#This Row],[FNAME]]&amp;" "&amp;MYRANKS_P[[#This Row],[LNAME]]</f>
        <v>D.J. Mitchell</v>
      </c>
      <c r="E620" s="14" t="str">
        <f>VLOOKUP(MYRANKS_P[[#This Row],[PLAYERID]],PLAYERIDMAP2[],COLUMN(PLAYERIDMAP2[TEAM]),FALSE)</f>
        <v>SEA</v>
      </c>
      <c r="F620" s="14" t="str">
        <f>VLOOKUP(MYRANKS_P[[#This Row],[PLAYERID]],PLAYERIDMAP2[],COLUMN(PLAYERIDMAP2[POS]),FALSE)</f>
        <v>P</v>
      </c>
      <c r="G620" s="14">
        <f>IFERROR(VALUE(VLOOKUP(MYRANKS_P[[#This Row],[PLAYERID]],PLAYERIDMAP2[],COLUMN(PLAYERIDMAP2[IDFANGRAPHS]),FALSE)),VLOOKUP(MYRANKS_P[[#This Row],[PLAYERID]],PLAYERIDMAP2[],COLUMN(PLAYERIDMAP2[IDFANGRAPHS]),FALSE))</f>
        <v>5354</v>
      </c>
      <c r="H620" s="23">
        <f>IFERROR(VLOOKUP(MYRANKS_P[[#This Row],[IDFANGRAPHS]],STEAMER_P[],COLUMN(STEAMER_P[W]),FALSE),0)</f>
        <v>0</v>
      </c>
      <c r="I620" s="23">
        <f>IFERROR(VLOOKUP(MYRANKS_P[[#This Row],[IDFANGRAPHS]],STEAMER_P[],COLUMN(STEAMER_P[L]),FALSE),0)</f>
        <v>0</v>
      </c>
      <c r="J620" s="23">
        <f>IFERROR(VLOOKUP(MYRANKS_P[[#This Row],[IDFANGRAPHS]],STEAMER_P[],COLUMN(STEAMER_P[SV]),FALSE),0)</f>
        <v>0</v>
      </c>
      <c r="K620" s="23">
        <f>IFERROR(VLOOKUP(MYRANKS_P[[#This Row],[IDFANGRAPHS]],STEAMER_P[],COLUMN(STEAMER_P[IP]),FALSE),0)</f>
        <v>1</v>
      </c>
      <c r="L620" s="23">
        <f>IFERROR(VLOOKUP(MYRANKS_P[[#This Row],[IDFANGRAPHS]],STEAMER_P[],COLUMN(STEAMER_P[H]),FALSE),0)</f>
        <v>1</v>
      </c>
      <c r="M620" s="23">
        <f>IFERROR(VLOOKUP(MYRANKS_P[[#This Row],[IDFANGRAPHS]],STEAMER_P[],COLUMN(STEAMER_P[ER]),FALSE),0)</f>
        <v>1</v>
      </c>
      <c r="N620" s="23">
        <f>IFERROR(VLOOKUP(MYRANKS_P[[#This Row],[IDFANGRAPHS]],STEAMER_P[],COLUMN(STEAMER_P[HR]),FALSE),0)</f>
        <v>0</v>
      </c>
      <c r="O620" s="23">
        <f>IFERROR(VLOOKUP(MYRANKS_P[[#This Row],[IDFANGRAPHS]],STEAMER_P[],COLUMN(STEAMER_P[SO]),FALSE),0)</f>
        <v>1</v>
      </c>
      <c r="P620" s="23">
        <f>IFERROR(VLOOKUP(MYRANKS_P[[#This Row],[IDFANGRAPHS]],STEAMER_P[],COLUMN(STEAMER_P[BB]),FALSE),0)</f>
        <v>0</v>
      </c>
      <c r="Q620" s="21">
        <f>IFERROR((MYRANKS_P[[#This Row],[ER]]*9)/MYRANKS_P[[#This Row],[IP]],0)</f>
        <v>9</v>
      </c>
      <c r="R620" s="21">
        <f>IFERROR((MYRANKS_P[[#This Row],[BB]]+MYRANKS_P[[#This Row],[H]])/MYRANKS_P[[#This Row],[IP]],0)</f>
        <v>1</v>
      </c>
      <c r="S620" s="23">
        <f>MYRANKS_P[[#This Row],[W]]*P_PTS_W+MYRANKS_P[[#This Row],[L]]*P_PTS_L+MYRANKS_P[[#This Row],[IP]]*P_PTS_IP+MYRANKS_P[[#This Row],[SO]]*P_PTS_K+MYRANKS_P[[#This Row],[BB]]*P_PTS_BB+MYRANKS_P[[#This Row],[H]]*P_PTS_HA+MYRANKS_P[[#This Row],[SV]]*P_PTS_SV+MYRANKS_P[[#This Row],[HR]]*P_PTS_HRA+MYRANKS_P[[#This Row],[ER]]*P_PTS_ER</f>
        <v>0</v>
      </c>
      <c r="T620" s="23">
        <f>VLOOKUP(MYRANKS_P[[#This Row],[POS]],REPLACEMENT_LEVEL[],3,FALSE)</f>
        <v>0</v>
      </c>
      <c r="U620" s="23">
        <f>MYRANKS_P[[#This Row],[PROJ PTS]]-MYRANKS_P[[#This Row],[REPL LEVEL]]</f>
        <v>0</v>
      </c>
      <c r="V620" s="30">
        <f>RANK(MYRANKS_P[[#This Row],[POINTS OVER REPL]],MYRANKS_P[POINTS OVER REPL])</f>
        <v>1</v>
      </c>
      <c r="W620" s="29">
        <f>IF(MYRANKS_P[[#This Row],[RANK]]&lt;=TOTAL_PITCHERS_DRAFTED,MYRANKS_P[[#This Row],[POINTS OVER REPL]],0)</f>
        <v>0</v>
      </c>
      <c r="X620" s="35">
        <f>MYRANKS_P[[#This Row],[POINTS OVER REPL]]*DOLLAR_VALUE_PER_POINT+1</f>
        <v>1</v>
      </c>
      <c r="Y620" s="35"/>
      <c r="Z620" s="29">
        <f>IF(AND(MYRANKS_P[[#This Row],[RANK]]&lt;=(TOTAL_PITCHERS_DRAFTED-PITCHERS_BELOW_REPL_DRAFTED),MYRANKS_P[[#This Row],[$ACTUAL]]=""),MYRANKS_P[[#This Row],[POINTS OVER REPL]],0)</f>
        <v>0</v>
      </c>
      <c r="AA620" s="40">
        <f>IF(MYRANKS_P[[#This Row],[$ACTUAL]]="",MYRANKS_P[[#This Row],[POINTS OVER REPL]]*REMAINING_DOLLAR_VALUE_PER_POINT+1,0)</f>
        <v>1</v>
      </c>
    </row>
    <row r="621" spans="1:27" x14ac:dyDescent="0.25">
      <c r="A621" s="2" t="s">
        <v>14187</v>
      </c>
      <c r="B621" s="14" t="str">
        <f>VLOOKUP(MYRANKS_P[[#This Row],[PLAYERID]],PLAYERIDMAP2[],COLUMN(PLAYERIDMAP2[LASTNAME]),FALSE)</f>
        <v>Moscoso</v>
      </c>
      <c r="C621" s="14" t="str">
        <f>VLOOKUP(MYRANKS_P[[#This Row],[PLAYERID]],PLAYERIDMAP2[],COLUMN(PLAYERIDMAP2[FIRSTNAME]),FALSE)</f>
        <v>Guillermo</v>
      </c>
      <c r="D621" s="14" t="str">
        <f>MYRANKS_P[[#This Row],[FNAME]]&amp;" "&amp;MYRANKS_P[[#This Row],[LNAME]]</f>
        <v>Guillermo Moscoso</v>
      </c>
      <c r="E621" s="14" t="str">
        <f>VLOOKUP(MYRANKS_P[[#This Row],[PLAYERID]],PLAYERIDMAP2[],COLUMN(PLAYERIDMAP2[TEAM]),FALSE)</f>
        <v>N/A</v>
      </c>
      <c r="F621" s="14" t="str">
        <f>VLOOKUP(MYRANKS_P[[#This Row],[PLAYERID]],PLAYERIDMAP2[],COLUMN(PLAYERIDMAP2[POS]),FALSE)</f>
        <v>P</v>
      </c>
      <c r="G621" s="14">
        <f>IFERROR(VALUE(VLOOKUP(MYRANKS_P[[#This Row],[PLAYERID]],PLAYERIDMAP2[],COLUMN(PLAYERIDMAP2[IDFANGRAPHS]),FALSE)),VLOOKUP(MYRANKS_P[[#This Row],[PLAYERID]],PLAYERIDMAP2[],COLUMN(PLAYERIDMAP2[IDFANGRAPHS]),FALSE))</f>
        <v>5106</v>
      </c>
      <c r="H621" s="23">
        <f>IFERROR(VLOOKUP(MYRANKS_P[[#This Row],[IDFANGRAPHS]],STEAMER_P[],COLUMN(STEAMER_P[W]),FALSE),0)</f>
        <v>0</v>
      </c>
      <c r="I621" s="23">
        <f>IFERROR(VLOOKUP(MYRANKS_P[[#This Row],[IDFANGRAPHS]],STEAMER_P[],COLUMN(STEAMER_P[L]),FALSE),0)</f>
        <v>0</v>
      </c>
      <c r="J621" s="23">
        <f>IFERROR(VLOOKUP(MYRANKS_P[[#This Row],[IDFANGRAPHS]],STEAMER_P[],COLUMN(STEAMER_P[SV]),FALSE),0)</f>
        <v>0</v>
      </c>
      <c r="K621" s="23">
        <f>IFERROR(VLOOKUP(MYRANKS_P[[#This Row],[IDFANGRAPHS]],STEAMER_P[],COLUMN(STEAMER_P[IP]),FALSE),0)</f>
        <v>1</v>
      </c>
      <c r="L621" s="23">
        <f>IFERROR(VLOOKUP(MYRANKS_P[[#This Row],[IDFANGRAPHS]],STEAMER_P[],COLUMN(STEAMER_P[H]),FALSE),0)</f>
        <v>1</v>
      </c>
      <c r="M621" s="23">
        <f>IFERROR(VLOOKUP(MYRANKS_P[[#This Row],[IDFANGRAPHS]],STEAMER_P[],COLUMN(STEAMER_P[ER]),FALSE),0)</f>
        <v>0</v>
      </c>
      <c r="N621" s="23">
        <f>IFERROR(VLOOKUP(MYRANKS_P[[#This Row],[IDFANGRAPHS]],STEAMER_P[],COLUMN(STEAMER_P[HR]),FALSE),0)</f>
        <v>0</v>
      </c>
      <c r="O621" s="23">
        <f>IFERROR(VLOOKUP(MYRANKS_P[[#This Row],[IDFANGRAPHS]],STEAMER_P[],COLUMN(STEAMER_P[SO]),FALSE),0)</f>
        <v>1</v>
      </c>
      <c r="P621" s="23">
        <f>IFERROR(VLOOKUP(MYRANKS_P[[#This Row],[IDFANGRAPHS]],STEAMER_P[],COLUMN(STEAMER_P[BB]),FALSE),0)</f>
        <v>0</v>
      </c>
      <c r="Q621" s="21">
        <f>IFERROR((MYRANKS_P[[#This Row],[ER]]*9)/MYRANKS_P[[#This Row],[IP]],0)</f>
        <v>0</v>
      </c>
      <c r="R621" s="21">
        <f>IFERROR((MYRANKS_P[[#This Row],[BB]]+MYRANKS_P[[#This Row],[H]])/MYRANKS_P[[#This Row],[IP]],0)</f>
        <v>1</v>
      </c>
      <c r="S621" s="23">
        <f>MYRANKS_P[[#This Row],[W]]*P_PTS_W+MYRANKS_P[[#This Row],[L]]*P_PTS_L+MYRANKS_P[[#This Row],[IP]]*P_PTS_IP+MYRANKS_P[[#This Row],[SO]]*P_PTS_K+MYRANKS_P[[#This Row],[BB]]*P_PTS_BB+MYRANKS_P[[#This Row],[H]]*P_PTS_HA+MYRANKS_P[[#This Row],[SV]]*P_PTS_SV+MYRANKS_P[[#This Row],[HR]]*P_PTS_HRA+MYRANKS_P[[#This Row],[ER]]*P_PTS_ER</f>
        <v>0</v>
      </c>
      <c r="T621" s="23">
        <f>VLOOKUP(MYRANKS_P[[#This Row],[POS]],REPLACEMENT_LEVEL[],3,FALSE)</f>
        <v>0</v>
      </c>
      <c r="U621" s="23">
        <f>MYRANKS_P[[#This Row],[PROJ PTS]]-MYRANKS_P[[#This Row],[REPL LEVEL]]</f>
        <v>0</v>
      </c>
      <c r="V621" s="30">
        <f>RANK(MYRANKS_P[[#This Row],[POINTS OVER REPL]],MYRANKS_P[POINTS OVER REPL])</f>
        <v>1</v>
      </c>
      <c r="W621" s="29">
        <f>IF(MYRANKS_P[[#This Row],[RANK]]&lt;=TOTAL_PITCHERS_DRAFTED,MYRANKS_P[[#This Row],[POINTS OVER REPL]],0)</f>
        <v>0</v>
      </c>
      <c r="X621" s="35">
        <f>MYRANKS_P[[#This Row],[POINTS OVER REPL]]*DOLLAR_VALUE_PER_POINT+1</f>
        <v>1</v>
      </c>
      <c r="Y621" s="35"/>
      <c r="Z621" s="29">
        <f>IF(AND(MYRANKS_P[[#This Row],[RANK]]&lt;=(TOTAL_PITCHERS_DRAFTED-PITCHERS_BELOW_REPL_DRAFTED),MYRANKS_P[[#This Row],[$ACTUAL]]=""),MYRANKS_P[[#This Row],[POINTS OVER REPL]],0)</f>
        <v>0</v>
      </c>
      <c r="AA621" s="40">
        <f>IF(MYRANKS_P[[#This Row],[$ACTUAL]]="",MYRANKS_P[[#This Row],[POINTS OVER REPL]]*REMAINING_DOLLAR_VALUE_PER_POINT+1,0)</f>
        <v>1</v>
      </c>
    </row>
    <row r="622" spans="1:27" x14ac:dyDescent="0.25">
      <c r="A622" s="2" t="s">
        <v>14241</v>
      </c>
      <c r="B622" s="14" t="str">
        <f>VLOOKUP(MYRANKS_P[[#This Row],[PLAYERID]],PLAYERIDMAP2[],COLUMN(PLAYERIDMAP2[LASTNAME]),FALSE)</f>
        <v>Narveson</v>
      </c>
      <c r="C622" s="14" t="str">
        <f>VLOOKUP(MYRANKS_P[[#This Row],[PLAYERID]],PLAYERIDMAP2[],COLUMN(PLAYERIDMAP2[FIRSTNAME]),FALSE)</f>
        <v>Chris</v>
      </c>
      <c r="D622" s="14" t="str">
        <f>MYRANKS_P[[#This Row],[FNAME]]&amp;" "&amp;MYRANKS_P[[#This Row],[LNAME]]</f>
        <v>Chris Narveson</v>
      </c>
      <c r="E622" s="14" t="str">
        <f>VLOOKUP(MYRANKS_P[[#This Row],[PLAYERID]],PLAYERIDMAP2[],COLUMN(PLAYERIDMAP2[TEAM]),FALSE)</f>
        <v>MIL</v>
      </c>
      <c r="F622" s="14" t="str">
        <f>VLOOKUP(MYRANKS_P[[#This Row],[PLAYERID]],PLAYERIDMAP2[],COLUMN(PLAYERIDMAP2[POS]),FALSE)</f>
        <v>P</v>
      </c>
      <c r="G622" s="14">
        <f>IFERROR(VALUE(VLOOKUP(MYRANKS_P[[#This Row],[PLAYERID]],PLAYERIDMAP2[],COLUMN(PLAYERIDMAP2[IDFANGRAPHS]),FALSE)),VLOOKUP(MYRANKS_P[[#This Row],[PLAYERID]],PLAYERIDMAP2[],COLUMN(PLAYERIDMAP2[IDFANGRAPHS]),FALSE))</f>
        <v>2141</v>
      </c>
      <c r="H622" s="23">
        <f>IFERROR(VLOOKUP(MYRANKS_P[[#This Row],[IDFANGRAPHS]],STEAMER_P[],COLUMN(STEAMER_P[W]),FALSE),0)</f>
        <v>0</v>
      </c>
      <c r="I622" s="23">
        <f>IFERROR(VLOOKUP(MYRANKS_P[[#This Row],[IDFANGRAPHS]],STEAMER_P[],COLUMN(STEAMER_P[L]),FALSE),0)</f>
        <v>0</v>
      </c>
      <c r="J622" s="23">
        <f>IFERROR(VLOOKUP(MYRANKS_P[[#This Row],[IDFANGRAPHS]],STEAMER_P[],COLUMN(STEAMER_P[SV]),FALSE),0)</f>
        <v>0</v>
      </c>
      <c r="K622" s="23">
        <f>IFERROR(VLOOKUP(MYRANKS_P[[#This Row],[IDFANGRAPHS]],STEAMER_P[],COLUMN(STEAMER_P[IP]),FALSE),0)</f>
        <v>1</v>
      </c>
      <c r="L622" s="23">
        <f>IFERROR(VLOOKUP(MYRANKS_P[[#This Row],[IDFANGRAPHS]],STEAMER_P[],COLUMN(STEAMER_P[H]),FALSE),0)</f>
        <v>1</v>
      </c>
      <c r="M622" s="23">
        <f>IFERROR(VLOOKUP(MYRANKS_P[[#This Row],[IDFANGRAPHS]],STEAMER_P[],COLUMN(STEAMER_P[ER]),FALSE),0)</f>
        <v>0</v>
      </c>
      <c r="N622" s="23">
        <f>IFERROR(VLOOKUP(MYRANKS_P[[#This Row],[IDFANGRAPHS]],STEAMER_P[],COLUMN(STEAMER_P[HR]),FALSE),0)</f>
        <v>0</v>
      </c>
      <c r="O622" s="23">
        <f>IFERROR(VLOOKUP(MYRANKS_P[[#This Row],[IDFANGRAPHS]],STEAMER_P[],COLUMN(STEAMER_P[SO]),FALSE),0)</f>
        <v>1</v>
      </c>
      <c r="P622" s="23">
        <f>IFERROR(VLOOKUP(MYRANKS_P[[#This Row],[IDFANGRAPHS]],STEAMER_P[],COLUMN(STEAMER_P[BB]),FALSE),0)</f>
        <v>0</v>
      </c>
      <c r="Q622" s="21">
        <f>IFERROR((MYRANKS_P[[#This Row],[ER]]*9)/MYRANKS_P[[#This Row],[IP]],0)</f>
        <v>0</v>
      </c>
      <c r="R622" s="21">
        <f>IFERROR((MYRANKS_P[[#This Row],[BB]]+MYRANKS_P[[#This Row],[H]])/MYRANKS_P[[#This Row],[IP]],0)</f>
        <v>1</v>
      </c>
      <c r="S622" s="23">
        <f>MYRANKS_P[[#This Row],[W]]*P_PTS_W+MYRANKS_P[[#This Row],[L]]*P_PTS_L+MYRANKS_P[[#This Row],[IP]]*P_PTS_IP+MYRANKS_P[[#This Row],[SO]]*P_PTS_K+MYRANKS_P[[#This Row],[BB]]*P_PTS_BB+MYRANKS_P[[#This Row],[H]]*P_PTS_HA+MYRANKS_P[[#This Row],[SV]]*P_PTS_SV+MYRANKS_P[[#This Row],[HR]]*P_PTS_HRA+MYRANKS_P[[#This Row],[ER]]*P_PTS_ER</f>
        <v>0</v>
      </c>
      <c r="T622" s="23">
        <f>VLOOKUP(MYRANKS_P[[#This Row],[POS]],REPLACEMENT_LEVEL[],3,FALSE)</f>
        <v>0</v>
      </c>
      <c r="U622" s="23">
        <f>MYRANKS_P[[#This Row],[PROJ PTS]]-MYRANKS_P[[#This Row],[REPL LEVEL]]</f>
        <v>0</v>
      </c>
      <c r="V622" s="30">
        <f>RANK(MYRANKS_P[[#This Row],[POINTS OVER REPL]],MYRANKS_P[POINTS OVER REPL])</f>
        <v>1</v>
      </c>
      <c r="W622" s="29">
        <f>IF(MYRANKS_P[[#This Row],[RANK]]&lt;=TOTAL_PITCHERS_DRAFTED,MYRANKS_P[[#This Row],[POINTS OVER REPL]],0)</f>
        <v>0</v>
      </c>
      <c r="X622" s="35">
        <f>MYRANKS_P[[#This Row],[POINTS OVER REPL]]*DOLLAR_VALUE_PER_POINT+1</f>
        <v>1</v>
      </c>
      <c r="Y622" s="35"/>
      <c r="Z622" s="29">
        <f>IF(AND(MYRANKS_P[[#This Row],[RANK]]&lt;=(TOTAL_PITCHERS_DRAFTED-PITCHERS_BELOW_REPL_DRAFTED),MYRANKS_P[[#This Row],[$ACTUAL]]=""),MYRANKS_P[[#This Row],[POINTS OVER REPL]],0)</f>
        <v>0</v>
      </c>
      <c r="AA622" s="40">
        <f>IF(MYRANKS_P[[#This Row],[$ACTUAL]]="",MYRANKS_P[[#This Row],[POINTS OVER REPL]]*REMAINING_DOLLAR_VALUE_PER_POINT+1,0)</f>
        <v>1</v>
      </c>
    </row>
    <row r="623" spans="1:27" x14ac:dyDescent="0.25">
      <c r="A623" s="2" t="s">
        <v>14314</v>
      </c>
      <c r="B623" s="14" t="str">
        <f>VLOOKUP(MYRANKS_P[[#This Row],[PLAYERID]],PLAYERIDMAP2[],COLUMN(PLAYERIDMAP2[LASTNAME]),FALSE)</f>
        <v>Norberto</v>
      </c>
      <c r="C623" s="14" t="str">
        <f>VLOOKUP(MYRANKS_P[[#This Row],[PLAYERID]],PLAYERIDMAP2[],COLUMN(PLAYERIDMAP2[FIRSTNAME]),FALSE)</f>
        <v>Jordan</v>
      </c>
      <c r="D623" s="14" t="str">
        <f>MYRANKS_P[[#This Row],[FNAME]]&amp;" "&amp;MYRANKS_P[[#This Row],[LNAME]]</f>
        <v>Jordan Norberto</v>
      </c>
      <c r="E623" s="14" t="str">
        <f>VLOOKUP(MYRANKS_P[[#This Row],[PLAYERID]],PLAYERIDMAP2[],COLUMN(PLAYERIDMAP2[TEAM]),FALSE)</f>
        <v>OAK</v>
      </c>
      <c r="F623" s="14" t="str">
        <f>VLOOKUP(MYRANKS_P[[#This Row],[PLAYERID]],PLAYERIDMAP2[],COLUMN(PLAYERIDMAP2[POS]),FALSE)</f>
        <v>P</v>
      </c>
      <c r="G623" s="14">
        <f>IFERROR(VALUE(VLOOKUP(MYRANKS_P[[#This Row],[PLAYERID]],PLAYERIDMAP2[],COLUMN(PLAYERIDMAP2[IDFANGRAPHS]),FALSE)),VLOOKUP(MYRANKS_P[[#This Row],[PLAYERID]],PLAYERIDMAP2[],COLUMN(PLAYERIDMAP2[IDFANGRAPHS]),FALSE))</f>
        <v>8432</v>
      </c>
      <c r="H623" s="23">
        <f>IFERROR(VLOOKUP(MYRANKS_P[[#This Row],[IDFANGRAPHS]],STEAMER_P[],COLUMN(STEAMER_P[W]),FALSE),0)</f>
        <v>0</v>
      </c>
      <c r="I623" s="23">
        <f>IFERROR(VLOOKUP(MYRANKS_P[[#This Row],[IDFANGRAPHS]],STEAMER_P[],COLUMN(STEAMER_P[L]),FALSE),0)</f>
        <v>0</v>
      </c>
      <c r="J623" s="23">
        <f>IFERROR(VLOOKUP(MYRANKS_P[[#This Row],[IDFANGRAPHS]],STEAMER_P[],COLUMN(STEAMER_P[SV]),FALSE),0)</f>
        <v>0</v>
      </c>
      <c r="K623" s="23">
        <f>IFERROR(VLOOKUP(MYRANKS_P[[#This Row],[IDFANGRAPHS]],STEAMER_P[],COLUMN(STEAMER_P[IP]),FALSE),0)</f>
        <v>1</v>
      </c>
      <c r="L623" s="23">
        <f>IFERROR(VLOOKUP(MYRANKS_P[[#This Row],[IDFANGRAPHS]],STEAMER_P[],COLUMN(STEAMER_P[H]),FALSE),0)</f>
        <v>1</v>
      </c>
      <c r="M623" s="23">
        <f>IFERROR(VLOOKUP(MYRANKS_P[[#This Row],[IDFANGRAPHS]],STEAMER_P[],COLUMN(STEAMER_P[ER]),FALSE),0)</f>
        <v>0</v>
      </c>
      <c r="N623" s="23">
        <f>IFERROR(VLOOKUP(MYRANKS_P[[#This Row],[IDFANGRAPHS]],STEAMER_P[],COLUMN(STEAMER_P[HR]),FALSE),0)</f>
        <v>0</v>
      </c>
      <c r="O623" s="23">
        <f>IFERROR(VLOOKUP(MYRANKS_P[[#This Row],[IDFANGRAPHS]],STEAMER_P[],COLUMN(STEAMER_P[SO]),FALSE),0)</f>
        <v>1</v>
      </c>
      <c r="P623" s="23">
        <f>IFERROR(VLOOKUP(MYRANKS_P[[#This Row],[IDFANGRAPHS]],STEAMER_P[],COLUMN(STEAMER_P[BB]),FALSE),0)</f>
        <v>1</v>
      </c>
      <c r="Q623" s="21">
        <f>IFERROR((MYRANKS_P[[#This Row],[ER]]*9)/MYRANKS_P[[#This Row],[IP]],0)</f>
        <v>0</v>
      </c>
      <c r="R623" s="21">
        <f>IFERROR((MYRANKS_P[[#This Row],[BB]]+MYRANKS_P[[#This Row],[H]])/MYRANKS_P[[#This Row],[IP]],0)</f>
        <v>2</v>
      </c>
      <c r="S623" s="23">
        <f>MYRANKS_P[[#This Row],[W]]*P_PTS_W+MYRANKS_P[[#This Row],[L]]*P_PTS_L+MYRANKS_P[[#This Row],[IP]]*P_PTS_IP+MYRANKS_P[[#This Row],[SO]]*P_PTS_K+MYRANKS_P[[#This Row],[BB]]*P_PTS_BB+MYRANKS_P[[#This Row],[H]]*P_PTS_HA+MYRANKS_P[[#This Row],[SV]]*P_PTS_SV+MYRANKS_P[[#This Row],[HR]]*P_PTS_HRA+MYRANKS_P[[#This Row],[ER]]*P_PTS_ER</f>
        <v>0</v>
      </c>
      <c r="T623" s="23">
        <f>VLOOKUP(MYRANKS_P[[#This Row],[POS]],REPLACEMENT_LEVEL[],3,FALSE)</f>
        <v>0</v>
      </c>
      <c r="U623" s="23">
        <f>MYRANKS_P[[#This Row],[PROJ PTS]]-MYRANKS_P[[#This Row],[REPL LEVEL]]</f>
        <v>0</v>
      </c>
      <c r="V623" s="30">
        <f>RANK(MYRANKS_P[[#This Row],[POINTS OVER REPL]],MYRANKS_P[POINTS OVER REPL])</f>
        <v>1</v>
      </c>
      <c r="W623" s="29">
        <f>IF(MYRANKS_P[[#This Row],[RANK]]&lt;=TOTAL_PITCHERS_DRAFTED,MYRANKS_P[[#This Row],[POINTS OVER REPL]],0)</f>
        <v>0</v>
      </c>
      <c r="X623" s="35">
        <f>MYRANKS_P[[#This Row],[POINTS OVER REPL]]*DOLLAR_VALUE_PER_POINT+1</f>
        <v>1</v>
      </c>
      <c r="Y623" s="35"/>
      <c r="Z623" s="29">
        <f>IF(AND(MYRANKS_P[[#This Row],[RANK]]&lt;=(TOTAL_PITCHERS_DRAFTED-PITCHERS_BELOW_REPL_DRAFTED),MYRANKS_P[[#This Row],[$ACTUAL]]=""),MYRANKS_P[[#This Row],[POINTS OVER REPL]],0)</f>
        <v>0</v>
      </c>
      <c r="AA623" s="40">
        <f>IF(MYRANKS_P[[#This Row],[$ACTUAL]]="",MYRANKS_P[[#This Row],[POINTS OVER REPL]]*REMAINING_DOLLAR_VALUE_PER_POINT+1,0)</f>
        <v>1</v>
      </c>
    </row>
    <row r="624" spans="1:27" x14ac:dyDescent="0.25">
      <c r="A624" s="2" t="s">
        <v>14374</v>
      </c>
      <c r="B624" s="14" t="str">
        <f>VLOOKUP(MYRANKS_P[[#This Row],[PLAYERID]],PLAYERIDMAP2[],COLUMN(PLAYERIDMAP2[LASTNAME]),FALSE)</f>
        <v>Ondrusek</v>
      </c>
      <c r="C624" s="14" t="str">
        <f>VLOOKUP(MYRANKS_P[[#This Row],[PLAYERID]],PLAYERIDMAP2[],COLUMN(PLAYERIDMAP2[FIRSTNAME]),FALSE)</f>
        <v>Logan</v>
      </c>
      <c r="D624" s="14" t="str">
        <f>MYRANKS_P[[#This Row],[FNAME]]&amp;" "&amp;MYRANKS_P[[#This Row],[LNAME]]</f>
        <v>Logan Ondrusek</v>
      </c>
      <c r="E624" s="14" t="str">
        <f>VLOOKUP(MYRANKS_P[[#This Row],[PLAYERID]],PLAYERIDMAP2[],COLUMN(PLAYERIDMAP2[TEAM]),FALSE)</f>
        <v>CIN</v>
      </c>
      <c r="F624" s="14" t="str">
        <f>VLOOKUP(MYRANKS_P[[#This Row],[PLAYERID]],PLAYERIDMAP2[],COLUMN(PLAYERIDMAP2[POS]),FALSE)</f>
        <v>P</v>
      </c>
      <c r="G624" s="14">
        <f>IFERROR(VALUE(VLOOKUP(MYRANKS_P[[#This Row],[PLAYERID]],PLAYERIDMAP2[],COLUMN(PLAYERIDMAP2[IDFANGRAPHS]),FALSE)),VLOOKUP(MYRANKS_P[[#This Row],[PLAYERID]],PLAYERIDMAP2[],COLUMN(PLAYERIDMAP2[IDFANGRAPHS]),FALSE))</f>
        <v>3677</v>
      </c>
      <c r="H624" s="23">
        <f>IFERROR(VLOOKUP(MYRANKS_P[[#This Row],[IDFANGRAPHS]],STEAMER_P[],COLUMN(STEAMER_P[W]),FALSE),0)</f>
        <v>0</v>
      </c>
      <c r="I624" s="23">
        <f>IFERROR(VLOOKUP(MYRANKS_P[[#This Row],[IDFANGRAPHS]],STEAMER_P[],COLUMN(STEAMER_P[L]),FALSE),0)</f>
        <v>0</v>
      </c>
      <c r="J624" s="23">
        <f>IFERROR(VLOOKUP(MYRANKS_P[[#This Row],[IDFANGRAPHS]],STEAMER_P[],COLUMN(STEAMER_P[SV]),FALSE),0)</f>
        <v>0</v>
      </c>
      <c r="K624" s="23">
        <f>IFERROR(VLOOKUP(MYRANKS_P[[#This Row],[IDFANGRAPHS]],STEAMER_P[],COLUMN(STEAMER_P[IP]),FALSE),0)</f>
        <v>1</v>
      </c>
      <c r="L624" s="23">
        <f>IFERROR(VLOOKUP(MYRANKS_P[[#This Row],[IDFANGRAPHS]],STEAMER_P[],COLUMN(STEAMER_P[H]),FALSE),0)</f>
        <v>1</v>
      </c>
      <c r="M624" s="23">
        <f>IFERROR(VLOOKUP(MYRANKS_P[[#This Row],[IDFANGRAPHS]],STEAMER_P[],COLUMN(STEAMER_P[ER]),FALSE),0)</f>
        <v>0</v>
      </c>
      <c r="N624" s="23">
        <f>IFERROR(VLOOKUP(MYRANKS_P[[#This Row],[IDFANGRAPHS]],STEAMER_P[],COLUMN(STEAMER_P[HR]),FALSE),0)</f>
        <v>0</v>
      </c>
      <c r="O624" s="23">
        <f>IFERROR(VLOOKUP(MYRANKS_P[[#This Row],[IDFANGRAPHS]],STEAMER_P[],COLUMN(STEAMER_P[SO]),FALSE),0)</f>
        <v>1</v>
      </c>
      <c r="P624" s="23">
        <f>IFERROR(VLOOKUP(MYRANKS_P[[#This Row],[IDFANGRAPHS]],STEAMER_P[],COLUMN(STEAMER_P[BB]),FALSE),0)</f>
        <v>0</v>
      </c>
      <c r="Q624" s="21">
        <f>IFERROR((MYRANKS_P[[#This Row],[ER]]*9)/MYRANKS_P[[#This Row],[IP]],0)</f>
        <v>0</v>
      </c>
      <c r="R624" s="21">
        <f>IFERROR((MYRANKS_P[[#This Row],[BB]]+MYRANKS_P[[#This Row],[H]])/MYRANKS_P[[#This Row],[IP]],0)</f>
        <v>1</v>
      </c>
      <c r="S624" s="23">
        <f>MYRANKS_P[[#This Row],[W]]*P_PTS_W+MYRANKS_P[[#This Row],[L]]*P_PTS_L+MYRANKS_P[[#This Row],[IP]]*P_PTS_IP+MYRANKS_P[[#This Row],[SO]]*P_PTS_K+MYRANKS_P[[#This Row],[BB]]*P_PTS_BB+MYRANKS_P[[#This Row],[H]]*P_PTS_HA+MYRANKS_P[[#This Row],[SV]]*P_PTS_SV+MYRANKS_P[[#This Row],[HR]]*P_PTS_HRA+MYRANKS_P[[#This Row],[ER]]*P_PTS_ER</f>
        <v>0</v>
      </c>
      <c r="T624" s="23">
        <f>VLOOKUP(MYRANKS_P[[#This Row],[POS]],REPLACEMENT_LEVEL[],3,FALSE)</f>
        <v>0</v>
      </c>
      <c r="U624" s="23">
        <f>MYRANKS_P[[#This Row],[PROJ PTS]]-MYRANKS_P[[#This Row],[REPL LEVEL]]</f>
        <v>0</v>
      </c>
      <c r="V624" s="30">
        <f>RANK(MYRANKS_P[[#This Row],[POINTS OVER REPL]],MYRANKS_P[POINTS OVER REPL])</f>
        <v>1</v>
      </c>
      <c r="W624" s="29">
        <f>IF(MYRANKS_P[[#This Row],[RANK]]&lt;=TOTAL_PITCHERS_DRAFTED,MYRANKS_P[[#This Row],[POINTS OVER REPL]],0)</f>
        <v>0</v>
      </c>
      <c r="X624" s="35">
        <f>MYRANKS_P[[#This Row],[POINTS OVER REPL]]*DOLLAR_VALUE_PER_POINT+1</f>
        <v>1</v>
      </c>
      <c r="Y624" s="35"/>
      <c r="Z624" s="29">
        <f>IF(AND(MYRANKS_P[[#This Row],[RANK]]&lt;=(TOTAL_PITCHERS_DRAFTED-PITCHERS_BELOW_REPL_DRAFTED),MYRANKS_P[[#This Row],[$ACTUAL]]=""),MYRANKS_P[[#This Row],[POINTS OVER REPL]],0)</f>
        <v>0</v>
      </c>
      <c r="AA624" s="40">
        <f>IF(MYRANKS_P[[#This Row],[$ACTUAL]]="",MYRANKS_P[[#This Row],[POINTS OVER REPL]]*REMAINING_DOLLAR_VALUE_PER_POINT+1,0)</f>
        <v>1</v>
      </c>
    </row>
    <row r="625" spans="1:27" x14ac:dyDescent="0.25">
      <c r="A625" s="9" t="s">
        <v>14390</v>
      </c>
      <c r="B625" s="14" t="str">
        <f>VLOOKUP(MYRANKS_P[[#This Row],[PLAYERID]],PLAYERIDMAP2[],COLUMN(PLAYERIDMAP2[LASTNAME]),FALSE)</f>
        <v>Oswalt</v>
      </c>
      <c r="C625" s="14" t="str">
        <f>VLOOKUP(MYRANKS_P[[#This Row],[PLAYERID]],PLAYERIDMAP2[],COLUMN(PLAYERIDMAP2[FIRSTNAME]),FALSE)</f>
        <v>Roy</v>
      </c>
      <c r="D625" s="14" t="str">
        <f>MYRANKS_P[[#This Row],[FNAME]]&amp;" "&amp;MYRANKS_P[[#This Row],[LNAME]]</f>
        <v>Roy Oswalt</v>
      </c>
      <c r="E625" s="14" t="str">
        <f>VLOOKUP(MYRANKS_P[[#This Row],[PLAYERID]],PLAYERIDMAP2[],COLUMN(PLAYERIDMAP2[TEAM]),FALSE)</f>
        <v>N/A</v>
      </c>
      <c r="F625" s="14" t="str">
        <f>VLOOKUP(MYRANKS_P[[#This Row],[PLAYERID]],PLAYERIDMAP2[],COLUMN(PLAYERIDMAP2[POS]),FALSE)</f>
        <v>P</v>
      </c>
      <c r="G625" s="14">
        <f>IFERROR(VALUE(VLOOKUP(MYRANKS_P[[#This Row],[PLAYERID]],PLAYERIDMAP2[],COLUMN(PLAYERIDMAP2[IDFANGRAPHS]),FALSE)),VLOOKUP(MYRANKS_P[[#This Row],[PLAYERID]],PLAYERIDMAP2[],COLUMN(PLAYERIDMAP2[IDFANGRAPHS]),FALSE))</f>
        <v>571</v>
      </c>
      <c r="H625" s="23">
        <f>IFERROR(VLOOKUP(MYRANKS_P[[#This Row],[IDFANGRAPHS]],STEAMER_P[],COLUMN(STEAMER_P[W]),FALSE),0)</f>
        <v>0</v>
      </c>
      <c r="I625" s="23">
        <f>IFERROR(VLOOKUP(MYRANKS_P[[#This Row],[IDFANGRAPHS]],STEAMER_P[],COLUMN(STEAMER_P[L]),FALSE),0)</f>
        <v>0</v>
      </c>
      <c r="J625" s="23">
        <f>IFERROR(VLOOKUP(MYRANKS_P[[#This Row],[IDFANGRAPHS]],STEAMER_P[],COLUMN(STEAMER_P[SV]),FALSE),0)</f>
        <v>0</v>
      </c>
      <c r="K625" s="23">
        <f>IFERROR(VLOOKUP(MYRANKS_P[[#This Row],[IDFANGRAPHS]],STEAMER_P[],COLUMN(STEAMER_P[IP]),FALSE),0)</f>
        <v>1</v>
      </c>
      <c r="L625" s="23">
        <f>IFERROR(VLOOKUP(MYRANKS_P[[#This Row],[IDFANGRAPHS]],STEAMER_P[],COLUMN(STEAMER_P[H]),FALSE),0)</f>
        <v>1</v>
      </c>
      <c r="M625" s="23">
        <f>IFERROR(VLOOKUP(MYRANKS_P[[#This Row],[IDFANGRAPHS]],STEAMER_P[],COLUMN(STEAMER_P[ER]),FALSE),0)</f>
        <v>0</v>
      </c>
      <c r="N625" s="23">
        <f>IFERROR(VLOOKUP(MYRANKS_P[[#This Row],[IDFANGRAPHS]],STEAMER_P[],COLUMN(STEAMER_P[HR]),FALSE),0)</f>
        <v>0</v>
      </c>
      <c r="O625" s="23">
        <f>IFERROR(VLOOKUP(MYRANKS_P[[#This Row],[IDFANGRAPHS]],STEAMER_P[],COLUMN(STEAMER_P[SO]),FALSE),0)</f>
        <v>1</v>
      </c>
      <c r="P625" s="23">
        <f>IFERROR(VLOOKUP(MYRANKS_P[[#This Row],[IDFANGRAPHS]],STEAMER_P[],COLUMN(STEAMER_P[BB]),FALSE),0)</f>
        <v>0</v>
      </c>
      <c r="Q625" s="21">
        <f>IFERROR((MYRANKS_P[[#This Row],[ER]]*9)/MYRANKS_P[[#This Row],[IP]],0)</f>
        <v>0</v>
      </c>
      <c r="R625" s="21">
        <f>IFERROR((MYRANKS_P[[#This Row],[BB]]+MYRANKS_P[[#This Row],[H]])/MYRANKS_P[[#This Row],[IP]],0)</f>
        <v>1</v>
      </c>
      <c r="S625" s="23">
        <f>MYRANKS_P[[#This Row],[W]]*P_PTS_W+MYRANKS_P[[#This Row],[L]]*P_PTS_L+MYRANKS_P[[#This Row],[IP]]*P_PTS_IP+MYRANKS_P[[#This Row],[SO]]*P_PTS_K+MYRANKS_P[[#This Row],[BB]]*P_PTS_BB+MYRANKS_P[[#This Row],[H]]*P_PTS_HA+MYRANKS_P[[#This Row],[SV]]*P_PTS_SV+MYRANKS_P[[#This Row],[HR]]*P_PTS_HRA+MYRANKS_P[[#This Row],[ER]]*P_PTS_ER</f>
        <v>0</v>
      </c>
      <c r="T625" s="23">
        <f>VLOOKUP(MYRANKS_P[[#This Row],[POS]],REPLACEMENT_LEVEL[],3,FALSE)</f>
        <v>0</v>
      </c>
      <c r="U625" s="23">
        <f>MYRANKS_P[[#This Row],[PROJ PTS]]-MYRANKS_P[[#This Row],[REPL LEVEL]]</f>
        <v>0</v>
      </c>
      <c r="V625" s="30">
        <f>RANK(MYRANKS_P[[#This Row],[POINTS OVER REPL]],MYRANKS_P[POINTS OVER REPL])</f>
        <v>1</v>
      </c>
      <c r="W625" s="29">
        <f>IF(MYRANKS_P[[#This Row],[RANK]]&lt;=TOTAL_PITCHERS_DRAFTED,MYRANKS_P[[#This Row],[POINTS OVER REPL]],0)</f>
        <v>0</v>
      </c>
      <c r="X625" s="35">
        <f>MYRANKS_P[[#This Row],[POINTS OVER REPL]]*DOLLAR_VALUE_PER_POINT+1</f>
        <v>1</v>
      </c>
      <c r="Y625" s="35"/>
      <c r="Z625" s="29">
        <f>IF(AND(MYRANKS_P[[#This Row],[RANK]]&lt;=(TOTAL_PITCHERS_DRAFTED-PITCHERS_BELOW_REPL_DRAFTED),MYRANKS_P[[#This Row],[$ACTUAL]]=""),MYRANKS_P[[#This Row],[POINTS OVER REPL]],0)</f>
        <v>0</v>
      </c>
      <c r="AA625" s="40">
        <f>IF(MYRANKS_P[[#This Row],[$ACTUAL]]="",MYRANKS_P[[#This Row],[POINTS OVER REPL]]*REMAINING_DOLLAR_VALUE_PER_POINT+1,0)</f>
        <v>1</v>
      </c>
    </row>
    <row r="626" spans="1:27" x14ac:dyDescent="0.25">
      <c r="A626" s="9" t="s">
        <v>14397</v>
      </c>
      <c r="B626" s="14" t="str">
        <f>VLOOKUP(MYRANKS_P[[#This Row],[PLAYERID]],PLAYERIDMAP2[],COLUMN(PLAYERIDMAP2[LASTNAME]),FALSE)</f>
        <v>Outman</v>
      </c>
      <c r="C626" s="14" t="str">
        <f>VLOOKUP(MYRANKS_P[[#This Row],[PLAYERID]],PLAYERIDMAP2[],COLUMN(PLAYERIDMAP2[FIRSTNAME]),FALSE)</f>
        <v>Josh</v>
      </c>
      <c r="D626" s="14" t="str">
        <f>MYRANKS_P[[#This Row],[FNAME]]&amp;" "&amp;MYRANKS_P[[#This Row],[LNAME]]</f>
        <v>Josh Outman</v>
      </c>
      <c r="E626" s="14" t="str">
        <f>VLOOKUP(MYRANKS_P[[#This Row],[PLAYERID]],PLAYERIDMAP2[],COLUMN(PLAYERIDMAP2[TEAM]),FALSE)</f>
        <v>ATL</v>
      </c>
      <c r="F626" s="14" t="str">
        <f>VLOOKUP(MYRANKS_P[[#This Row],[PLAYERID]],PLAYERIDMAP2[],COLUMN(PLAYERIDMAP2[POS]),FALSE)</f>
        <v>P</v>
      </c>
      <c r="G626" s="14">
        <f>IFERROR(VALUE(VLOOKUP(MYRANKS_P[[#This Row],[PLAYERID]],PLAYERIDMAP2[],COLUMN(PLAYERIDMAP2[IDFANGRAPHS]),FALSE)),VLOOKUP(MYRANKS_P[[#This Row],[PLAYERID]],PLAYERIDMAP2[],COLUMN(PLAYERIDMAP2[IDFANGRAPHS]),FALSE))</f>
        <v>4004</v>
      </c>
      <c r="H626" s="23">
        <f>IFERROR(VLOOKUP(MYRANKS_P[[#This Row],[IDFANGRAPHS]],STEAMER_P[],COLUMN(STEAMER_P[W]),FALSE),0)</f>
        <v>0</v>
      </c>
      <c r="I626" s="23">
        <f>IFERROR(VLOOKUP(MYRANKS_P[[#This Row],[IDFANGRAPHS]],STEAMER_P[],COLUMN(STEAMER_P[L]),FALSE),0)</f>
        <v>0</v>
      </c>
      <c r="J626" s="23">
        <f>IFERROR(VLOOKUP(MYRANKS_P[[#This Row],[IDFANGRAPHS]],STEAMER_P[],COLUMN(STEAMER_P[SV]),FALSE),0)</f>
        <v>0</v>
      </c>
      <c r="K626" s="23">
        <f>IFERROR(VLOOKUP(MYRANKS_P[[#This Row],[IDFANGRAPHS]],STEAMER_P[],COLUMN(STEAMER_P[IP]),FALSE),0)</f>
        <v>1</v>
      </c>
      <c r="L626" s="23">
        <f>IFERROR(VLOOKUP(MYRANKS_P[[#This Row],[IDFANGRAPHS]],STEAMER_P[],COLUMN(STEAMER_P[H]),FALSE),0)</f>
        <v>1</v>
      </c>
      <c r="M626" s="23">
        <f>IFERROR(VLOOKUP(MYRANKS_P[[#This Row],[IDFANGRAPHS]],STEAMER_P[],COLUMN(STEAMER_P[ER]),FALSE),0)</f>
        <v>0</v>
      </c>
      <c r="N626" s="23">
        <f>IFERROR(VLOOKUP(MYRANKS_P[[#This Row],[IDFANGRAPHS]],STEAMER_P[],COLUMN(STEAMER_P[HR]),FALSE),0)</f>
        <v>0</v>
      </c>
      <c r="O626" s="23">
        <f>IFERROR(VLOOKUP(MYRANKS_P[[#This Row],[IDFANGRAPHS]],STEAMER_P[],COLUMN(STEAMER_P[SO]),FALSE),0)</f>
        <v>1</v>
      </c>
      <c r="P626" s="23">
        <f>IFERROR(VLOOKUP(MYRANKS_P[[#This Row],[IDFANGRAPHS]],STEAMER_P[],COLUMN(STEAMER_P[BB]),FALSE),0)</f>
        <v>0</v>
      </c>
      <c r="Q626" s="21">
        <f>IFERROR((MYRANKS_P[[#This Row],[ER]]*9)/MYRANKS_P[[#This Row],[IP]],0)</f>
        <v>0</v>
      </c>
      <c r="R626" s="21">
        <f>IFERROR((MYRANKS_P[[#This Row],[BB]]+MYRANKS_P[[#This Row],[H]])/MYRANKS_P[[#This Row],[IP]],0)</f>
        <v>1</v>
      </c>
      <c r="S626" s="23">
        <f>MYRANKS_P[[#This Row],[W]]*P_PTS_W+MYRANKS_P[[#This Row],[L]]*P_PTS_L+MYRANKS_P[[#This Row],[IP]]*P_PTS_IP+MYRANKS_P[[#This Row],[SO]]*P_PTS_K+MYRANKS_P[[#This Row],[BB]]*P_PTS_BB+MYRANKS_P[[#This Row],[H]]*P_PTS_HA+MYRANKS_P[[#This Row],[SV]]*P_PTS_SV+MYRANKS_P[[#This Row],[HR]]*P_PTS_HRA+MYRANKS_P[[#This Row],[ER]]*P_PTS_ER</f>
        <v>0</v>
      </c>
      <c r="T626" s="23">
        <f>VLOOKUP(MYRANKS_P[[#This Row],[POS]],REPLACEMENT_LEVEL[],3,FALSE)</f>
        <v>0</v>
      </c>
      <c r="U626" s="23">
        <f>MYRANKS_P[[#This Row],[PROJ PTS]]-MYRANKS_P[[#This Row],[REPL LEVEL]]</f>
        <v>0</v>
      </c>
      <c r="V626" s="30">
        <f>RANK(MYRANKS_P[[#This Row],[POINTS OVER REPL]],MYRANKS_P[POINTS OVER REPL])</f>
        <v>1</v>
      </c>
      <c r="W626" s="29">
        <f>IF(MYRANKS_P[[#This Row],[RANK]]&lt;=TOTAL_PITCHERS_DRAFTED,MYRANKS_P[[#This Row],[POINTS OVER REPL]],0)</f>
        <v>0</v>
      </c>
      <c r="X626" s="35">
        <f>MYRANKS_P[[#This Row],[POINTS OVER REPL]]*DOLLAR_VALUE_PER_POINT+1</f>
        <v>1</v>
      </c>
      <c r="Y626" s="35"/>
      <c r="Z626" s="29">
        <f>IF(AND(MYRANKS_P[[#This Row],[RANK]]&lt;=(TOTAL_PITCHERS_DRAFTED-PITCHERS_BELOW_REPL_DRAFTED),MYRANKS_P[[#This Row],[$ACTUAL]]=""),MYRANKS_P[[#This Row],[POINTS OVER REPL]],0)</f>
        <v>0</v>
      </c>
      <c r="AA626" s="40">
        <f>IF(MYRANKS_P[[#This Row],[$ACTUAL]]="",MYRANKS_P[[#This Row],[POINTS OVER REPL]]*REMAINING_DOLLAR_VALUE_PER_POINT+1,0)</f>
        <v>1</v>
      </c>
    </row>
    <row r="627" spans="1:27" x14ac:dyDescent="0.25">
      <c r="A627" s="9" t="s">
        <v>14472</v>
      </c>
      <c r="B627" s="14" t="str">
        <f>VLOOKUP(MYRANKS_P[[#This Row],[PLAYERID]],PLAYERIDMAP2[],COLUMN(PLAYERIDMAP2[LASTNAME]),FALSE)</f>
        <v>Patton</v>
      </c>
      <c r="C627" s="14" t="str">
        <f>VLOOKUP(MYRANKS_P[[#This Row],[PLAYERID]],PLAYERIDMAP2[],COLUMN(PLAYERIDMAP2[FIRSTNAME]),FALSE)</f>
        <v>Troy</v>
      </c>
      <c r="D627" s="14" t="str">
        <f>MYRANKS_P[[#This Row],[FNAME]]&amp;" "&amp;MYRANKS_P[[#This Row],[LNAME]]</f>
        <v>Troy Patton</v>
      </c>
      <c r="E627" s="14" t="str">
        <f>VLOOKUP(MYRANKS_P[[#This Row],[PLAYERID]],PLAYERIDMAP2[],COLUMN(PLAYERIDMAP2[TEAM]),FALSE)</f>
        <v>N/A</v>
      </c>
      <c r="F627" s="14" t="str">
        <f>VLOOKUP(MYRANKS_P[[#This Row],[PLAYERID]],PLAYERIDMAP2[],COLUMN(PLAYERIDMAP2[POS]),FALSE)</f>
        <v>P</v>
      </c>
      <c r="G627" s="14">
        <f>IFERROR(VALUE(VLOOKUP(MYRANKS_P[[#This Row],[PLAYERID]],PLAYERIDMAP2[],COLUMN(PLAYERIDMAP2[IDFANGRAPHS]),FALSE)),VLOOKUP(MYRANKS_P[[#This Row],[PLAYERID]],PLAYERIDMAP2[],COLUMN(PLAYERIDMAP2[IDFANGRAPHS]),FALSE))</f>
        <v>8368</v>
      </c>
      <c r="H627" s="23">
        <f>IFERROR(VLOOKUP(MYRANKS_P[[#This Row],[IDFANGRAPHS]],STEAMER_P[],COLUMN(STEAMER_P[W]),FALSE),0)</f>
        <v>0</v>
      </c>
      <c r="I627" s="23">
        <f>IFERROR(VLOOKUP(MYRANKS_P[[#This Row],[IDFANGRAPHS]],STEAMER_P[],COLUMN(STEAMER_P[L]),FALSE),0)</f>
        <v>0</v>
      </c>
      <c r="J627" s="23">
        <f>IFERROR(VLOOKUP(MYRANKS_P[[#This Row],[IDFANGRAPHS]],STEAMER_P[],COLUMN(STEAMER_P[SV]),FALSE),0)</f>
        <v>0</v>
      </c>
      <c r="K627" s="23">
        <f>IFERROR(VLOOKUP(MYRANKS_P[[#This Row],[IDFANGRAPHS]],STEAMER_P[],COLUMN(STEAMER_P[IP]),FALSE),0)</f>
        <v>1</v>
      </c>
      <c r="L627" s="23">
        <f>IFERROR(VLOOKUP(MYRANKS_P[[#This Row],[IDFANGRAPHS]],STEAMER_P[],COLUMN(STEAMER_P[H]),FALSE),0)</f>
        <v>1</v>
      </c>
      <c r="M627" s="23">
        <f>IFERROR(VLOOKUP(MYRANKS_P[[#This Row],[IDFANGRAPHS]],STEAMER_P[],COLUMN(STEAMER_P[ER]),FALSE),0)</f>
        <v>0</v>
      </c>
      <c r="N627" s="23">
        <f>IFERROR(VLOOKUP(MYRANKS_P[[#This Row],[IDFANGRAPHS]],STEAMER_P[],COLUMN(STEAMER_P[HR]),FALSE),0)</f>
        <v>0</v>
      </c>
      <c r="O627" s="23">
        <f>IFERROR(VLOOKUP(MYRANKS_P[[#This Row],[IDFANGRAPHS]],STEAMER_P[],COLUMN(STEAMER_P[SO]),FALSE),0)</f>
        <v>1</v>
      </c>
      <c r="P627" s="23">
        <f>IFERROR(VLOOKUP(MYRANKS_P[[#This Row],[IDFANGRAPHS]],STEAMER_P[],COLUMN(STEAMER_P[BB]),FALSE),0)</f>
        <v>0</v>
      </c>
      <c r="Q627" s="21">
        <f>IFERROR((MYRANKS_P[[#This Row],[ER]]*9)/MYRANKS_P[[#This Row],[IP]],0)</f>
        <v>0</v>
      </c>
      <c r="R627" s="21">
        <f>IFERROR((MYRANKS_P[[#This Row],[BB]]+MYRANKS_P[[#This Row],[H]])/MYRANKS_P[[#This Row],[IP]],0)</f>
        <v>1</v>
      </c>
      <c r="S627" s="23">
        <f>MYRANKS_P[[#This Row],[W]]*P_PTS_W+MYRANKS_P[[#This Row],[L]]*P_PTS_L+MYRANKS_P[[#This Row],[IP]]*P_PTS_IP+MYRANKS_P[[#This Row],[SO]]*P_PTS_K+MYRANKS_P[[#This Row],[BB]]*P_PTS_BB+MYRANKS_P[[#This Row],[H]]*P_PTS_HA+MYRANKS_P[[#This Row],[SV]]*P_PTS_SV+MYRANKS_P[[#This Row],[HR]]*P_PTS_HRA+MYRANKS_P[[#This Row],[ER]]*P_PTS_ER</f>
        <v>0</v>
      </c>
      <c r="T627" s="23">
        <f>VLOOKUP(MYRANKS_P[[#This Row],[POS]],REPLACEMENT_LEVEL[],3,FALSE)</f>
        <v>0</v>
      </c>
      <c r="U627" s="23">
        <f>MYRANKS_P[[#This Row],[PROJ PTS]]-MYRANKS_P[[#This Row],[REPL LEVEL]]</f>
        <v>0</v>
      </c>
      <c r="V627" s="30">
        <f>RANK(MYRANKS_P[[#This Row],[POINTS OVER REPL]],MYRANKS_P[POINTS OVER REPL])</f>
        <v>1</v>
      </c>
      <c r="W627" s="29">
        <f>IF(MYRANKS_P[[#This Row],[RANK]]&lt;=TOTAL_PITCHERS_DRAFTED,MYRANKS_P[[#This Row],[POINTS OVER REPL]],0)</f>
        <v>0</v>
      </c>
      <c r="X627" s="35">
        <f>MYRANKS_P[[#This Row],[POINTS OVER REPL]]*DOLLAR_VALUE_PER_POINT+1</f>
        <v>1</v>
      </c>
      <c r="Y627" s="35"/>
      <c r="Z627" s="29">
        <f>IF(AND(MYRANKS_P[[#This Row],[RANK]]&lt;=(TOTAL_PITCHERS_DRAFTED-PITCHERS_BELOW_REPL_DRAFTED),MYRANKS_P[[#This Row],[$ACTUAL]]=""),MYRANKS_P[[#This Row],[POINTS OVER REPL]],0)</f>
        <v>0</v>
      </c>
      <c r="AA627" s="40">
        <f>IF(MYRANKS_P[[#This Row],[$ACTUAL]]="",MYRANKS_P[[#This Row],[POINTS OVER REPL]]*REMAINING_DOLLAR_VALUE_PER_POINT+1,0)</f>
        <v>1</v>
      </c>
    </row>
    <row r="628" spans="1:27" x14ac:dyDescent="0.25">
      <c r="A628" s="9" t="s">
        <v>14479</v>
      </c>
      <c r="B628" s="14" t="str">
        <f>VLOOKUP(MYRANKS_P[[#This Row],[PLAYERID]],PLAYERIDMAP2[],COLUMN(PLAYERIDMAP2[LASTNAME]),FALSE)</f>
        <v>Paulino</v>
      </c>
      <c r="C628" s="14" t="str">
        <f>VLOOKUP(MYRANKS_P[[#This Row],[PLAYERID]],PLAYERIDMAP2[],COLUMN(PLAYERIDMAP2[FIRSTNAME]),FALSE)</f>
        <v>Felipe</v>
      </c>
      <c r="D628" s="14" t="str">
        <f>MYRANKS_P[[#This Row],[FNAME]]&amp;" "&amp;MYRANKS_P[[#This Row],[LNAME]]</f>
        <v>Felipe Paulino</v>
      </c>
      <c r="E628" s="14" t="str">
        <f>VLOOKUP(MYRANKS_P[[#This Row],[PLAYERID]],PLAYERIDMAP2[],COLUMN(PLAYERIDMAP2[TEAM]),FALSE)</f>
        <v>N/A</v>
      </c>
      <c r="F628" s="14" t="str">
        <f>VLOOKUP(MYRANKS_P[[#This Row],[PLAYERID]],PLAYERIDMAP2[],COLUMN(PLAYERIDMAP2[POS]),FALSE)</f>
        <v>P</v>
      </c>
      <c r="G628" s="14">
        <f>IFERROR(VALUE(VLOOKUP(MYRANKS_P[[#This Row],[PLAYERID]],PLAYERIDMAP2[],COLUMN(PLAYERIDMAP2[IDFANGRAPHS]),FALSE)),VLOOKUP(MYRANKS_P[[#This Row],[PLAYERID]],PLAYERIDMAP2[],COLUMN(PLAYERIDMAP2[IDFANGRAPHS]),FALSE))</f>
        <v>3777</v>
      </c>
      <c r="H628" s="23">
        <f>IFERROR(VLOOKUP(MYRANKS_P[[#This Row],[IDFANGRAPHS]],STEAMER_P[],COLUMN(STEAMER_P[W]),FALSE),0)</f>
        <v>0</v>
      </c>
      <c r="I628" s="23">
        <f>IFERROR(VLOOKUP(MYRANKS_P[[#This Row],[IDFANGRAPHS]],STEAMER_P[],COLUMN(STEAMER_P[L]),FALSE),0)</f>
        <v>0</v>
      </c>
      <c r="J628" s="23">
        <f>IFERROR(VLOOKUP(MYRANKS_P[[#This Row],[IDFANGRAPHS]],STEAMER_P[],COLUMN(STEAMER_P[SV]),FALSE),0)</f>
        <v>0</v>
      </c>
      <c r="K628" s="23">
        <f>IFERROR(VLOOKUP(MYRANKS_P[[#This Row],[IDFANGRAPHS]],STEAMER_P[],COLUMN(STEAMER_P[IP]),FALSE),0)</f>
        <v>1</v>
      </c>
      <c r="L628" s="23">
        <f>IFERROR(VLOOKUP(MYRANKS_P[[#This Row],[IDFANGRAPHS]],STEAMER_P[],COLUMN(STEAMER_P[H]),FALSE),0)</f>
        <v>1</v>
      </c>
      <c r="M628" s="23">
        <f>IFERROR(VLOOKUP(MYRANKS_P[[#This Row],[IDFANGRAPHS]],STEAMER_P[],COLUMN(STEAMER_P[ER]),FALSE),0)</f>
        <v>1</v>
      </c>
      <c r="N628" s="23">
        <f>IFERROR(VLOOKUP(MYRANKS_P[[#This Row],[IDFANGRAPHS]],STEAMER_P[],COLUMN(STEAMER_P[HR]),FALSE),0)</f>
        <v>0</v>
      </c>
      <c r="O628" s="23">
        <f>IFERROR(VLOOKUP(MYRANKS_P[[#This Row],[IDFANGRAPHS]],STEAMER_P[],COLUMN(STEAMER_P[SO]),FALSE),0)</f>
        <v>1</v>
      </c>
      <c r="P628" s="23">
        <f>IFERROR(VLOOKUP(MYRANKS_P[[#This Row],[IDFANGRAPHS]],STEAMER_P[],COLUMN(STEAMER_P[BB]),FALSE),0)</f>
        <v>0</v>
      </c>
      <c r="Q628" s="21">
        <f>IFERROR((MYRANKS_P[[#This Row],[ER]]*9)/MYRANKS_P[[#This Row],[IP]],0)</f>
        <v>9</v>
      </c>
      <c r="R628" s="21">
        <f>IFERROR((MYRANKS_P[[#This Row],[BB]]+MYRANKS_P[[#This Row],[H]])/MYRANKS_P[[#This Row],[IP]],0)</f>
        <v>1</v>
      </c>
      <c r="S628" s="23">
        <f>MYRANKS_P[[#This Row],[W]]*P_PTS_W+MYRANKS_P[[#This Row],[L]]*P_PTS_L+MYRANKS_P[[#This Row],[IP]]*P_PTS_IP+MYRANKS_P[[#This Row],[SO]]*P_PTS_K+MYRANKS_P[[#This Row],[BB]]*P_PTS_BB+MYRANKS_P[[#This Row],[H]]*P_PTS_HA+MYRANKS_P[[#This Row],[SV]]*P_PTS_SV+MYRANKS_P[[#This Row],[HR]]*P_PTS_HRA+MYRANKS_P[[#This Row],[ER]]*P_PTS_ER</f>
        <v>0</v>
      </c>
      <c r="T628" s="23">
        <f>VLOOKUP(MYRANKS_P[[#This Row],[POS]],REPLACEMENT_LEVEL[],3,FALSE)</f>
        <v>0</v>
      </c>
      <c r="U628" s="23">
        <f>MYRANKS_P[[#This Row],[PROJ PTS]]-MYRANKS_P[[#This Row],[REPL LEVEL]]</f>
        <v>0</v>
      </c>
      <c r="V628" s="30">
        <f>RANK(MYRANKS_P[[#This Row],[POINTS OVER REPL]],MYRANKS_P[POINTS OVER REPL])</f>
        <v>1</v>
      </c>
      <c r="W628" s="29">
        <f>IF(MYRANKS_P[[#This Row],[RANK]]&lt;=TOTAL_PITCHERS_DRAFTED,MYRANKS_P[[#This Row],[POINTS OVER REPL]],0)</f>
        <v>0</v>
      </c>
      <c r="X628" s="35">
        <f>MYRANKS_P[[#This Row],[POINTS OVER REPL]]*DOLLAR_VALUE_PER_POINT+1</f>
        <v>1</v>
      </c>
      <c r="Y628" s="35"/>
      <c r="Z628" s="29">
        <f>IF(AND(MYRANKS_P[[#This Row],[RANK]]&lt;=(TOTAL_PITCHERS_DRAFTED-PITCHERS_BELOW_REPL_DRAFTED),MYRANKS_P[[#This Row],[$ACTUAL]]=""),MYRANKS_P[[#This Row],[POINTS OVER REPL]],0)</f>
        <v>0</v>
      </c>
      <c r="AA628" s="40">
        <f>IF(MYRANKS_P[[#This Row],[$ACTUAL]]="",MYRANKS_P[[#This Row],[POINTS OVER REPL]]*REMAINING_DOLLAR_VALUE_PER_POINT+1,0)</f>
        <v>1</v>
      </c>
    </row>
    <row r="629" spans="1:27" x14ac:dyDescent="0.25">
      <c r="A629" s="9" t="s">
        <v>14544</v>
      </c>
      <c r="B629" s="14" t="str">
        <f>VLOOKUP(MYRANKS_P[[#This Row],[PLAYERID]],PLAYERIDMAP2[],COLUMN(PLAYERIDMAP2[LASTNAME]),FALSE)</f>
        <v>Penny</v>
      </c>
      <c r="C629" s="14" t="str">
        <f>VLOOKUP(MYRANKS_P[[#This Row],[PLAYERID]],PLAYERIDMAP2[],COLUMN(PLAYERIDMAP2[FIRSTNAME]),FALSE)</f>
        <v>Brad</v>
      </c>
      <c r="D629" s="14" t="str">
        <f>MYRANKS_P[[#This Row],[FNAME]]&amp;" "&amp;MYRANKS_P[[#This Row],[LNAME]]</f>
        <v>Brad Penny</v>
      </c>
      <c r="E629" s="14" t="str">
        <f>VLOOKUP(MYRANKS_P[[#This Row],[PLAYERID]],PLAYERIDMAP2[],COLUMN(PLAYERIDMAP2[TEAM]),FALSE)</f>
        <v>N/A</v>
      </c>
      <c r="F629" s="14" t="str">
        <f>VLOOKUP(MYRANKS_P[[#This Row],[PLAYERID]],PLAYERIDMAP2[],COLUMN(PLAYERIDMAP2[POS]),FALSE)</f>
        <v>P</v>
      </c>
      <c r="G629" s="14">
        <f>IFERROR(VALUE(VLOOKUP(MYRANKS_P[[#This Row],[PLAYERID]],PLAYERIDMAP2[],COLUMN(PLAYERIDMAP2[IDFANGRAPHS]),FALSE)),VLOOKUP(MYRANKS_P[[#This Row],[PLAYERID]],PLAYERIDMAP2[],COLUMN(PLAYERIDMAP2[IDFANGRAPHS]),FALSE))</f>
        <v>535</v>
      </c>
      <c r="H629" s="23">
        <f>IFERROR(VLOOKUP(MYRANKS_P[[#This Row],[IDFANGRAPHS]],STEAMER_P[],COLUMN(STEAMER_P[W]),FALSE),0)</f>
        <v>0</v>
      </c>
      <c r="I629" s="23">
        <f>IFERROR(VLOOKUP(MYRANKS_P[[#This Row],[IDFANGRAPHS]],STEAMER_P[],COLUMN(STEAMER_P[L]),FALSE),0)</f>
        <v>0</v>
      </c>
      <c r="J629" s="23">
        <f>IFERROR(VLOOKUP(MYRANKS_P[[#This Row],[IDFANGRAPHS]],STEAMER_P[],COLUMN(STEAMER_P[SV]),FALSE),0)</f>
        <v>0</v>
      </c>
      <c r="K629" s="23">
        <f>IFERROR(VLOOKUP(MYRANKS_P[[#This Row],[IDFANGRAPHS]],STEAMER_P[],COLUMN(STEAMER_P[IP]),FALSE),0)</f>
        <v>1</v>
      </c>
      <c r="L629" s="23">
        <f>IFERROR(VLOOKUP(MYRANKS_P[[#This Row],[IDFANGRAPHS]],STEAMER_P[],COLUMN(STEAMER_P[H]),FALSE),0)</f>
        <v>1</v>
      </c>
      <c r="M629" s="23">
        <f>IFERROR(VLOOKUP(MYRANKS_P[[#This Row],[IDFANGRAPHS]],STEAMER_P[],COLUMN(STEAMER_P[ER]),FALSE),0)</f>
        <v>0</v>
      </c>
      <c r="N629" s="23">
        <f>IFERROR(VLOOKUP(MYRANKS_P[[#This Row],[IDFANGRAPHS]],STEAMER_P[],COLUMN(STEAMER_P[HR]),FALSE),0)</f>
        <v>0</v>
      </c>
      <c r="O629" s="23">
        <f>IFERROR(VLOOKUP(MYRANKS_P[[#This Row],[IDFANGRAPHS]],STEAMER_P[],COLUMN(STEAMER_P[SO]),FALSE),0)</f>
        <v>1</v>
      </c>
      <c r="P629" s="23">
        <f>IFERROR(VLOOKUP(MYRANKS_P[[#This Row],[IDFANGRAPHS]],STEAMER_P[],COLUMN(STEAMER_P[BB]),FALSE),0)</f>
        <v>0</v>
      </c>
      <c r="Q629" s="21">
        <f>IFERROR((MYRANKS_P[[#This Row],[ER]]*9)/MYRANKS_P[[#This Row],[IP]],0)</f>
        <v>0</v>
      </c>
      <c r="R629" s="21">
        <f>IFERROR((MYRANKS_P[[#This Row],[BB]]+MYRANKS_P[[#This Row],[H]])/MYRANKS_P[[#This Row],[IP]],0)</f>
        <v>1</v>
      </c>
      <c r="S629" s="23">
        <f>MYRANKS_P[[#This Row],[W]]*P_PTS_W+MYRANKS_P[[#This Row],[L]]*P_PTS_L+MYRANKS_P[[#This Row],[IP]]*P_PTS_IP+MYRANKS_P[[#This Row],[SO]]*P_PTS_K+MYRANKS_P[[#This Row],[BB]]*P_PTS_BB+MYRANKS_P[[#This Row],[H]]*P_PTS_HA+MYRANKS_P[[#This Row],[SV]]*P_PTS_SV+MYRANKS_P[[#This Row],[HR]]*P_PTS_HRA+MYRANKS_P[[#This Row],[ER]]*P_PTS_ER</f>
        <v>0</v>
      </c>
      <c r="T629" s="23">
        <f>VLOOKUP(MYRANKS_P[[#This Row],[POS]],REPLACEMENT_LEVEL[],3,FALSE)</f>
        <v>0</v>
      </c>
      <c r="U629" s="23">
        <f>MYRANKS_P[[#This Row],[PROJ PTS]]-MYRANKS_P[[#This Row],[REPL LEVEL]]</f>
        <v>0</v>
      </c>
      <c r="V629" s="30">
        <f>RANK(MYRANKS_P[[#This Row],[POINTS OVER REPL]],MYRANKS_P[POINTS OVER REPL])</f>
        <v>1</v>
      </c>
      <c r="W629" s="29">
        <f>IF(MYRANKS_P[[#This Row],[RANK]]&lt;=TOTAL_PITCHERS_DRAFTED,MYRANKS_P[[#This Row],[POINTS OVER REPL]],0)</f>
        <v>0</v>
      </c>
      <c r="X629" s="35">
        <f>MYRANKS_P[[#This Row],[POINTS OVER REPL]]*DOLLAR_VALUE_PER_POINT+1</f>
        <v>1</v>
      </c>
      <c r="Y629" s="35"/>
      <c r="Z629" s="29">
        <f>IF(AND(MYRANKS_P[[#This Row],[RANK]]&lt;=(TOTAL_PITCHERS_DRAFTED-PITCHERS_BELOW_REPL_DRAFTED),MYRANKS_P[[#This Row],[$ACTUAL]]=""),MYRANKS_P[[#This Row],[POINTS OVER REPL]],0)</f>
        <v>0</v>
      </c>
      <c r="AA629" s="40">
        <f>IF(MYRANKS_P[[#This Row],[$ACTUAL]]="",MYRANKS_P[[#This Row],[POINTS OVER REPL]]*REMAINING_DOLLAR_VALUE_PER_POINT+1,0)</f>
        <v>1</v>
      </c>
    </row>
    <row r="630" spans="1:27" x14ac:dyDescent="0.25">
      <c r="A630" s="9" t="s">
        <v>14562</v>
      </c>
      <c r="B630" s="14" t="str">
        <f>VLOOKUP(MYRANKS_P[[#This Row],[PLAYERID]],PLAYERIDMAP2[],COLUMN(PLAYERIDMAP2[LASTNAME]),FALSE)</f>
        <v>Perdomo</v>
      </c>
      <c r="C630" s="14" t="str">
        <f>VLOOKUP(MYRANKS_P[[#This Row],[PLAYERID]],PLAYERIDMAP2[],COLUMN(PLAYERIDMAP2[FIRSTNAME]),FALSE)</f>
        <v>Luis</v>
      </c>
      <c r="D630" s="14" t="str">
        <f>MYRANKS_P[[#This Row],[FNAME]]&amp;" "&amp;MYRANKS_P[[#This Row],[LNAME]]</f>
        <v>Luis Perdomo</v>
      </c>
      <c r="E630" s="14" t="str">
        <f>VLOOKUP(MYRANKS_P[[#This Row],[PLAYERID]],PLAYERIDMAP2[],COLUMN(PLAYERIDMAP2[TEAM]),FALSE)</f>
        <v>MIN</v>
      </c>
      <c r="F630" s="14" t="str">
        <f>VLOOKUP(MYRANKS_P[[#This Row],[PLAYERID]],PLAYERIDMAP2[],COLUMN(PLAYERIDMAP2[POS]),FALSE)</f>
        <v>P</v>
      </c>
      <c r="G630" s="14">
        <f>IFERROR(VALUE(VLOOKUP(MYRANKS_P[[#This Row],[PLAYERID]],PLAYERIDMAP2[],COLUMN(PLAYERIDMAP2[IDFANGRAPHS]),FALSE)),VLOOKUP(MYRANKS_P[[#This Row],[PLAYERID]],PLAYERIDMAP2[],COLUMN(PLAYERIDMAP2[IDFANGRAPHS]),FALSE))</f>
        <v>5380</v>
      </c>
      <c r="H630" s="23">
        <f>IFERROR(VLOOKUP(MYRANKS_P[[#This Row],[IDFANGRAPHS]],STEAMER_P[],COLUMN(STEAMER_P[W]),FALSE),0)</f>
        <v>0</v>
      </c>
      <c r="I630" s="23">
        <f>IFERROR(VLOOKUP(MYRANKS_P[[#This Row],[IDFANGRAPHS]],STEAMER_P[],COLUMN(STEAMER_P[L]),FALSE),0)</f>
        <v>0</v>
      </c>
      <c r="J630" s="23">
        <f>IFERROR(VLOOKUP(MYRANKS_P[[#This Row],[IDFANGRAPHS]],STEAMER_P[],COLUMN(STEAMER_P[SV]),FALSE),0)</f>
        <v>0</v>
      </c>
      <c r="K630" s="23">
        <f>IFERROR(VLOOKUP(MYRANKS_P[[#This Row],[IDFANGRAPHS]],STEAMER_P[],COLUMN(STEAMER_P[IP]),FALSE),0)</f>
        <v>1</v>
      </c>
      <c r="L630" s="23">
        <f>IFERROR(VLOOKUP(MYRANKS_P[[#This Row],[IDFANGRAPHS]],STEAMER_P[],COLUMN(STEAMER_P[H]),FALSE),0)</f>
        <v>1</v>
      </c>
      <c r="M630" s="23">
        <f>IFERROR(VLOOKUP(MYRANKS_P[[#This Row],[IDFANGRAPHS]],STEAMER_P[],COLUMN(STEAMER_P[ER]),FALSE),0)</f>
        <v>0</v>
      </c>
      <c r="N630" s="23">
        <f>IFERROR(VLOOKUP(MYRANKS_P[[#This Row],[IDFANGRAPHS]],STEAMER_P[],COLUMN(STEAMER_P[HR]),FALSE),0)</f>
        <v>0</v>
      </c>
      <c r="O630" s="23">
        <f>IFERROR(VLOOKUP(MYRANKS_P[[#This Row],[IDFANGRAPHS]],STEAMER_P[],COLUMN(STEAMER_P[SO]),FALSE),0)</f>
        <v>1</v>
      </c>
      <c r="P630" s="23">
        <f>IFERROR(VLOOKUP(MYRANKS_P[[#This Row],[IDFANGRAPHS]],STEAMER_P[],COLUMN(STEAMER_P[BB]),FALSE),0)</f>
        <v>0</v>
      </c>
      <c r="Q630" s="21">
        <f>IFERROR((MYRANKS_P[[#This Row],[ER]]*9)/MYRANKS_P[[#This Row],[IP]],0)</f>
        <v>0</v>
      </c>
      <c r="R630" s="21">
        <f>IFERROR((MYRANKS_P[[#This Row],[BB]]+MYRANKS_P[[#This Row],[H]])/MYRANKS_P[[#This Row],[IP]],0)</f>
        <v>1</v>
      </c>
      <c r="S630" s="23">
        <f>MYRANKS_P[[#This Row],[W]]*P_PTS_W+MYRANKS_P[[#This Row],[L]]*P_PTS_L+MYRANKS_P[[#This Row],[IP]]*P_PTS_IP+MYRANKS_P[[#This Row],[SO]]*P_PTS_K+MYRANKS_P[[#This Row],[BB]]*P_PTS_BB+MYRANKS_P[[#This Row],[H]]*P_PTS_HA+MYRANKS_P[[#This Row],[SV]]*P_PTS_SV+MYRANKS_P[[#This Row],[HR]]*P_PTS_HRA+MYRANKS_P[[#This Row],[ER]]*P_PTS_ER</f>
        <v>0</v>
      </c>
      <c r="T630" s="23">
        <f>VLOOKUP(MYRANKS_P[[#This Row],[POS]],REPLACEMENT_LEVEL[],3,FALSE)</f>
        <v>0</v>
      </c>
      <c r="U630" s="23">
        <f>MYRANKS_P[[#This Row],[PROJ PTS]]-MYRANKS_P[[#This Row],[REPL LEVEL]]</f>
        <v>0</v>
      </c>
      <c r="V630" s="30">
        <f>RANK(MYRANKS_P[[#This Row],[POINTS OVER REPL]],MYRANKS_P[POINTS OVER REPL])</f>
        <v>1</v>
      </c>
      <c r="W630" s="29">
        <f>IF(MYRANKS_P[[#This Row],[RANK]]&lt;=TOTAL_PITCHERS_DRAFTED,MYRANKS_P[[#This Row],[POINTS OVER REPL]],0)</f>
        <v>0</v>
      </c>
      <c r="X630" s="35">
        <f>MYRANKS_P[[#This Row],[POINTS OVER REPL]]*DOLLAR_VALUE_PER_POINT+1</f>
        <v>1</v>
      </c>
      <c r="Y630" s="35"/>
      <c r="Z630" s="29">
        <f>IF(AND(MYRANKS_P[[#This Row],[RANK]]&lt;=(TOTAL_PITCHERS_DRAFTED-PITCHERS_BELOW_REPL_DRAFTED),MYRANKS_P[[#This Row],[$ACTUAL]]=""),MYRANKS_P[[#This Row],[POINTS OVER REPL]],0)</f>
        <v>0</v>
      </c>
      <c r="AA630" s="40">
        <f>IF(MYRANKS_P[[#This Row],[$ACTUAL]]="",MYRANKS_P[[#This Row],[POINTS OVER REPL]]*REMAINING_DOLLAR_VALUE_PER_POINT+1,0)</f>
        <v>1</v>
      </c>
    </row>
    <row r="631" spans="1:27" x14ac:dyDescent="0.25">
      <c r="A631" s="9" t="s">
        <v>14566</v>
      </c>
      <c r="B631" s="14" t="str">
        <f>VLOOKUP(MYRANKS_P[[#This Row],[PLAYERID]],PLAYERIDMAP2[],COLUMN(PLAYERIDMAP2[LASTNAME]),FALSE)</f>
        <v>Perez</v>
      </c>
      <c r="C631" s="14" t="str">
        <f>VLOOKUP(MYRANKS_P[[#This Row],[PLAYERID]],PLAYERIDMAP2[],COLUMN(PLAYERIDMAP2[FIRSTNAME]),FALSE)</f>
        <v>Chris</v>
      </c>
      <c r="D631" s="14" t="str">
        <f>MYRANKS_P[[#This Row],[FNAME]]&amp;" "&amp;MYRANKS_P[[#This Row],[LNAME]]</f>
        <v>Chris Perez</v>
      </c>
      <c r="E631" s="14" t="str">
        <f>VLOOKUP(MYRANKS_P[[#This Row],[PLAYERID]],PLAYERIDMAP2[],COLUMN(PLAYERIDMAP2[TEAM]),FALSE)</f>
        <v>N/A</v>
      </c>
      <c r="F631" s="14" t="str">
        <f>VLOOKUP(MYRANKS_P[[#This Row],[PLAYERID]],PLAYERIDMAP2[],COLUMN(PLAYERIDMAP2[POS]),FALSE)</f>
        <v>P</v>
      </c>
      <c r="G631" s="14">
        <f>IFERROR(VALUE(VLOOKUP(MYRANKS_P[[#This Row],[PLAYERID]],PLAYERIDMAP2[],COLUMN(PLAYERIDMAP2[IDFANGRAPHS]),FALSE)),VLOOKUP(MYRANKS_P[[#This Row],[PLAYERID]],PLAYERIDMAP2[],COLUMN(PLAYERIDMAP2[IDFANGRAPHS]),FALSE))</f>
        <v>5213</v>
      </c>
      <c r="H631" s="23">
        <f>IFERROR(VLOOKUP(MYRANKS_P[[#This Row],[IDFANGRAPHS]],STEAMER_P[],COLUMN(STEAMER_P[W]),FALSE),0)</f>
        <v>0</v>
      </c>
      <c r="I631" s="23">
        <f>IFERROR(VLOOKUP(MYRANKS_P[[#This Row],[IDFANGRAPHS]],STEAMER_P[],COLUMN(STEAMER_P[L]),FALSE),0)</f>
        <v>0</v>
      </c>
      <c r="J631" s="23">
        <f>IFERROR(VLOOKUP(MYRANKS_P[[#This Row],[IDFANGRAPHS]],STEAMER_P[],COLUMN(STEAMER_P[SV]),FALSE),0)</f>
        <v>0</v>
      </c>
      <c r="K631" s="23">
        <f>IFERROR(VLOOKUP(MYRANKS_P[[#This Row],[IDFANGRAPHS]],STEAMER_P[],COLUMN(STEAMER_P[IP]),FALSE),0)</f>
        <v>1</v>
      </c>
      <c r="L631" s="23">
        <f>IFERROR(VLOOKUP(MYRANKS_P[[#This Row],[IDFANGRAPHS]],STEAMER_P[],COLUMN(STEAMER_P[H]),FALSE),0)</f>
        <v>1</v>
      </c>
      <c r="M631" s="23">
        <f>IFERROR(VLOOKUP(MYRANKS_P[[#This Row],[IDFANGRAPHS]],STEAMER_P[],COLUMN(STEAMER_P[ER]),FALSE),0)</f>
        <v>0</v>
      </c>
      <c r="N631" s="23">
        <f>IFERROR(VLOOKUP(MYRANKS_P[[#This Row],[IDFANGRAPHS]],STEAMER_P[],COLUMN(STEAMER_P[HR]),FALSE),0)</f>
        <v>0</v>
      </c>
      <c r="O631" s="23">
        <f>IFERROR(VLOOKUP(MYRANKS_P[[#This Row],[IDFANGRAPHS]],STEAMER_P[],COLUMN(STEAMER_P[SO]),FALSE),0)</f>
        <v>1</v>
      </c>
      <c r="P631" s="23">
        <f>IFERROR(VLOOKUP(MYRANKS_P[[#This Row],[IDFANGRAPHS]],STEAMER_P[],COLUMN(STEAMER_P[BB]),FALSE),0)</f>
        <v>0</v>
      </c>
      <c r="Q631" s="21">
        <f>IFERROR((MYRANKS_P[[#This Row],[ER]]*9)/MYRANKS_P[[#This Row],[IP]],0)</f>
        <v>0</v>
      </c>
      <c r="R631" s="21">
        <f>IFERROR((MYRANKS_P[[#This Row],[BB]]+MYRANKS_P[[#This Row],[H]])/MYRANKS_P[[#This Row],[IP]],0)</f>
        <v>1</v>
      </c>
      <c r="S631" s="23">
        <f>MYRANKS_P[[#This Row],[W]]*P_PTS_W+MYRANKS_P[[#This Row],[L]]*P_PTS_L+MYRANKS_P[[#This Row],[IP]]*P_PTS_IP+MYRANKS_P[[#This Row],[SO]]*P_PTS_K+MYRANKS_P[[#This Row],[BB]]*P_PTS_BB+MYRANKS_P[[#This Row],[H]]*P_PTS_HA+MYRANKS_P[[#This Row],[SV]]*P_PTS_SV+MYRANKS_P[[#This Row],[HR]]*P_PTS_HRA+MYRANKS_P[[#This Row],[ER]]*P_PTS_ER</f>
        <v>0</v>
      </c>
      <c r="T631" s="23">
        <f>VLOOKUP(MYRANKS_P[[#This Row],[POS]],REPLACEMENT_LEVEL[],3,FALSE)</f>
        <v>0</v>
      </c>
      <c r="U631" s="23">
        <f>MYRANKS_P[[#This Row],[PROJ PTS]]-MYRANKS_P[[#This Row],[REPL LEVEL]]</f>
        <v>0</v>
      </c>
      <c r="V631" s="30">
        <f>RANK(MYRANKS_P[[#This Row],[POINTS OVER REPL]],MYRANKS_P[POINTS OVER REPL])</f>
        <v>1</v>
      </c>
      <c r="W631" s="29">
        <f>IF(MYRANKS_P[[#This Row],[RANK]]&lt;=TOTAL_PITCHERS_DRAFTED,MYRANKS_P[[#This Row],[POINTS OVER REPL]],0)</f>
        <v>0</v>
      </c>
      <c r="X631" s="35">
        <f>MYRANKS_P[[#This Row],[POINTS OVER REPL]]*DOLLAR_VALUE_PER_POINT+1</f>
        <v>1</v>
      </c>
      <c r="Y631" s="35"/>
      <c r="Z631" s="29">
        <f>IF(AND(MYRANKS_P[[#This Row],[RANK]]&lt;=(TOTAL_PITCHERS_DRAFTED-PITCHERS_BELOW_REPL_DRAFTED),MYRANKS_P[[#This Row],[$ACTUAL]]=""),MYRANKS_P[[#This Row],[POINTS OVER REPL]],0)</f>
        <v>0</v>
      </c>
      <c r="AA631" s="40">
        <f>IF(MYRANKS_P[[#This Row],[$ACTUAL]]="",MYRANKS_P[[#This Row],[POINTS OVER REPL]]*REMAINING_DOLLAR_VALUE_PER_POINT+1,0)</f>
        <v>1</v>
      </c>
    </row>
    <row r="632" spans="1:27" x14ac:dyDescent="0.25">
      <c r="A632" s="9" t="s">
        <v>14582</v>
      </c>
      <c r="B632" s="14" t="str">
        <f>VLOOKUP(MYRANKS_P[[#This Row],[PLAYERID]],PLAYERIDMAP2[],COLUMN(PLAYERIDMAP2[LASTNAME]),FALSE)</f>
        <v>Perez</v>
      </c>
      <c r="C632" s="14" t="str">
        <f>VLOOKUP(MYRANKS_P[[#This Row],[PLAYERID]],PLAYERIDMAP2[],COLUMN(PLAYERIDMAP2[FIRSTNAME]),FALSE)</f>
        <v>Luis</v>
      </c>
      <c r="D632" s="14" t="str">
        <f>MYRANKS_P[[#This Row],[FNAME]]&amp;" "&amp;MYRANKS_P[[#This Row],[LNAME]]</f>
        <v>Luis Perez</v>
      </c>
      <c r="E632" s="14" t="str">
        <f>VLOOKUP(MYRANKS_P[[#This Row],[PLAYERID]],PLAYERIDMAP2[],COLUMN(PLAYERIDMAP2[TEAM]),FALSE)</f>
        <v>TOR</v>
      </c>
      <c r="F632" s="14" t="str">
        <f>VLOOKUP(MYRANKS_P[[#This Row],[PLAYERID]],PLAYERIDMAP2[],COLUMN(PLAYERIDMAP2[POS]),FALSE)</f>
        <v>P</v>
      </c>
      <c r="G632" s="14">
        <f>IFERROR(VALUE(VLOOKUP(MYRANKS_P[[#This Row],[PLAYERID]],PLAYERIDMAP2[],COLUMN(PLAYERIDMAP2[IDFANGRAPHS]),FALSE)),VLOOKUP(MYRANKS_P[[#This Row],[PLAYERID]],PLAYERIDMAP2[],COLUMN(PLAYERIDMAP2[IDFANGRAPHS]),FALSE))</f>
        <v>6389</v>
      </c>
      <c r="H632" s="23">
        <f>IFERROR(VLOOKUP(MYRANKS_P[[#This Row],[IDFANGRAPHS]],STEAMER_P[],COLUMN(STEAMER_P[W]),FALSE),0)</f>
        <v>0</v>
      </c>
      <c r="I632" s="23">
        <f>IFERROR(VLOOKUP(MYRANKS_P[[#This Row],[IDFANGRAPHS]],STEAMER_P[],COLUMN(STEAMER_P[L]),FALSE),0)</f>
        <v>0</v>
      </c>
      <c r="J632" s="23">
        <f>IFERROR(VLOOKUP(MYRANKS_P[[#This Row],[IDFANGRAPHS]],STEAMER_P[],COLUMN(STEAMER_P[SV]),FALSE),0)</f>
        <v>0</v>
      </c>
      <c r="K632" s="23">
        <f>IFERROR(VLOOKUP(MYRANKS_P[[#This Row],[IDFANGRAPHS]],STEAMER_P[],COLUMN(STEAMER_P[IP]),FALSE),0)</f>
        <v>1</v>
      </c>
      <c r="L632" s="23">
        <f>IFERROR(VLOOKUP(MYRANKS_P[[#This Row],[IDFANGRAPHS]],STEAMER_P[],COLUMN(STEAMER_P[H]),FALSE),0)</f>
        <v>1</v>
      </c>
      <c r="M632" s="23">
        <f>IFERROR(VLOOKUP(MYRANKS_P[[#This Row],[IDFANGRAPHS]],STEAMER_P[],COLUMN(STEAMER_P[ER]),FALSE),0)</f>
        <v>0</v>
      </c>
      <c r="N632" s="23">
        <f>IFERROR(VLOOKUP(MYRANKS_P[[#This Row],[IDFANGRAPHS]],STEAMER_P[],COLUMN(STEAMER_P[HR]),FALSE),0)</f>
        <v>0</v>
      </c>
      <c r="O632" s="23">
        <f>IFERROR(VLOOKUP(MYRANKS_P[[#This Row],[IDFANGRAPHS]],STEAMER_P[],COLUMN(STEAMER_P[SO]),FALSE),0)</f>
        <v>1</v>
      </c>
      <c r="P632" s="23">
        <f>IFERROR(VLOOKUP(MYRANKS_P[[#This Row],[IDFANGRAPHS]],STEAMER_P[],COLUMN(STEAMER_P[BB]),FALSE),0)</f>
        <v>0</v>
      </c>
      <c r="Q632" s="21">
        <f>IFERROR((MYRANKS_P[[#This Row],[ER]]*9)/MYRANKS_P[[#This Row],[IP]],0)</f>
        <v>0</v>
      </c>
      <c r="R632" s="21">
        <f>IFERROR((MYRANKS_P[[#This Row],[BB]]+MYRANKS_P[[#This Row],[H]])/MYRANKS_P[[#This Row],[IP]],0)</f>
        <v>1</v>
      </c>
      <c r="S632" s="23">
        <f>MYRANKS_P[[#This Row],[W]]*P_PTS_W+MYRANKS_P[[#This Row],[L]]*P_PTS_L+MYRANKS_P[[#This Row],[IP]]*P_PTS_IP+MYRANKS_P[[#This Row],[SO]]*P_PTS_K+MYRANKS_P[[#This Row],[BB]]*P_PTS_BB+MYRANKS_P[[#This Row],[H]]*P_PTS_HA+MYRANKS_P[[#This Row],[SV]]*P_PTS_SV+MYRANKS_P[[#This Row],[HR]]*P_PTS_HRA+MYRANKS_P[[#This Row],[ER]]*P_PTS_ER</f>
        <v>0</v>
      </c>
      <c r="T632" s="23">
        <f>VLOOKUP(MYRANKS_P[[#This Row],[POS]],REPLACEMENT_LEVEL[],3,FALSE)</f>
        <v>0</v>
      </c>
      <c r="U632" s="23">
        <f>MYRANKS_P[[#This Row],[PROJ PTS]]-MYRANKS_P[[#This Row],[REPL LEVEL]]</f>
        <v>0</v>
      </c>
      <c r="V632" s="30">
        <f>RANK(MYRANKS_P[[#This Row],[POINTS OVER REPL]],MYRANKS_P[POINTS OVER REPL])</f>
        <v>1</v>
      </c>
      <c r="W632" s="29">
        <f>IF(MYRANKS_P[[#This Row],[RANK]]&lt;=TOTAL_PITCHERS_DRAFTED,MYRANKS_P[[#This Row],[POINTS OVER REPL]],0)</f>
        <v>0</v>
      </c>
      <c r="X632" s="35">
        <f>MYRANKS_P[[#This Row],[POINTS OVER REPL]]*DOLLAR_VALUE_PER_POINT+1</f>
        <v>1</v>
      </c>
      <c r="Y632" s="35"/>
      <c r="Z632" s="29">
        <f>IF(AND(MYRANKS_P[[#This Row],[RANK]]&lt;=(TOTAL_PITCHERS_DRAFTED-PITCHERS_BELOW_REPL_DRAFTED),MYRANKS_P[[#This Row],[$ACTUAL]]=""),MYRANKS_P[[#This Row],[POINTS OVER REPL]],0)</f>
        <v>0</v>
      </c>
      <c r="AA632" s="40">
        <f>IF(MYRANKS_P[[#This Row],[$ACTUAL]]="",MYRANKS_P[[#This Row],[POINTS OVER REPL]]*REMAINING_DOLLAR_VALUE_PER_POINT+1,0)</f>
        <v>1</v>
      </c>
    </row>
    <row r="633" spans="1:27" x14ac:dyDescent="0.25">
      <c r="A633" s="9" t="s">
        <v>14612</v>
      </c>
      <c r="B633" s="14" t="str">
        <f>VLOOKUP(MYRANKS_P[[#This Row],[PLAYERID]],PLAYERIDMAP2[],COLUMN(PLAYERIDMAP2[LASTNAME]),FALSE)</f>
        <v>Pettitte</v>
      </c>
      <c r="C633" s="14" t="str">
        <f>VLOOKUP(MYRANKS_P[[#This Row],[PLAYERID]],PLAYERIDMAP2[],COLUMN(PLAYERIDMAP2[FIRSTNAME]),FALSE)</f>
        <v>Andy</v>
      </c>
      <c r="D633" s="14" t="str">
        <f>MYRANKS_P[[#This Row],[FNAME]]&amp;" "&amp;MYRANKS_P[[#This Row],[LNAME]]</f>
        <v>Andy Pettitte</v>
      </c>
      <c r="E633" s="14" t="str">
        <f>VLOOKUP(MYRANKS_P[[#This Row],[PLAYERID]],PLAYERIDMAP2[],COLUMN(PLAYERIDMAP2[TEAM]),FALSE)</f>
        <v>N/A</v>
      </c>
      <c r="F633" s="14" t="str">
        <f>VLOOKUP(MYRANKS_P[[#This Row],[PLAYERID]],PLAYERIDMAP2[],COLUMN(PLAYERIDMAP2[POS]),FALSE)</f>
        <v>P</v>
      </c>
      <c r="G633" s="14">
        <f>IFERROR(VALUE(VLOOKUP(MYRANKS_P[[#This Row],[PLAYERID]],PLAYERIDMAP2[],COLUMN(PLAYERIDMAP2[IDFANGRAPHS]),FALSE)),VLOOKUP(MYRANKS_P[[#This Row],[PLAYERID]],PLAYERIDMAP2[],COLUMN(PLAYERIDMAP2[IDFANGRAPHS]),FALSE))</f>
        <v>840</v>
      </c>
      <c r="H633" s="23">
        <f>IFERROR(VLOOKUP(MYRANKS_P[[#This Row],[IDFANGRAPHS]],STEAMER_P[],COLUMN(STEAMER_P[W]),FALSE),0)</f>
        <v>0</v>
      </c>
      <c r="I633" s="23">
        <f>IFERROR(VLOOKUP(MYRANKS_P[[#This Row],[IDFANGRAPHS]],STEAMER_P[],COLUMN(STEAMER_P[L]),FALSE),0)</f>
        <v>0</v>
      </c>
      <c r="J633" s="23">
        <f>IFERROR(VLOOKUP(MYRANKS_P[[#This Row],[IDFANGRAPHS]],STEAMER_P[],COLUMN(STEAMER_P[SV]),FALSE),0)</f>
        <v>0</v>
      </c>
      <c r="K633" s="23">
        <f>IFERROR(VLOOKUP(MYRANKS_P[[#This Row],[IDFANGRAPHS]],STEAMER_P[],COLUMN(STEAMER_P[IP]),FALSE),0)</f>
        <v>1</v>
      </c>
      <c r="L633" s="23">
        <f>IFERROR(VLOOKUP(MYRANKS_P[[#This Row],[IDFANGRAPHS]],STEAMER_P[],COLUMN(STEAMER_P[H]),FALSE),0)</f>
        <v>1</v>
      </c>
      <c r="M633" s="23">
        <f>IFERROR(VLOOKUP(MYRANKS_P[[#This Row],[IDFANGRAPHS]],STEAMER_P[],COLUMN(STEAMER_P[ER]),FALSE),0)</f>
        <v>0</v>
      </c>
      <c r="N633" s="23">
        <f>IFERROR(VLOOKUP(MYRANKS_P[[#This Row],[IDFANGRAPHS]],STEAMER_P[],COLUMN(STEAMER_P[HR]),FALSE),0)</f>
        <v>0</v>
      </c>
      <c r="O633" s="23">
        <f>IFERROR(VLOOKUP(MYRANKS_P[[#This Row],[IDFANGRAPHS]],STEAMER_P[],COLUMN(STEAMER_P[SO]),FALSE),0)</f>
        <v>1</v>
      </c>
      <c r="P633" s="23">
        <f>IFERROR(VLOOKUP(MYRANKS_P[[#This Row],[IDFANGRAPHS]],STEAMER_P[],COLUMN(STEAMER_P[BB]),FALSE),0)</f>
        <v>0</v>
      </c>
      <c r="Q633" s="21">
        <f>IFERROR((MYRANKS_P[[#This Row],[ER]]*9)/MYRANKS_P[[#This Row],[IP]],0)</f>
        <v>0</v>
      </c>
      <c r="R633" s="21">
        <f>IFERROR((MYRANKS_P[[#This Row],[BB]]+MYRANKS_P[[#This Row],[H]])/MYRANKS_P[[#This Row],[IP]],0)</f>
        <v>1</v>
      </c>
      <c r="S633" s="23">
        <f>MYRANKS_P[[#This Row],[W]]*P_PTS_W+MYRANKS_P[[#This Row],[L]]*P_PTS_L+MYRANKS_P[[#This Row],[IP]]*P_PTS_IP+MYRANKS_P[[#This Row],[SO]]*P_PTS_K+MYRANKS_P[[#This Row],[BB]]*P_PTS_BB+MYRANKS_P[[#This Row],[H]]*P_PTS_HA+MYRANKS_P[[#This Row],[SV]]*P_PTS_SV+MYRANKS_P[[#This Row],[HR]]*P_PTS_HRA+MYRANKS_P[[#This Row],[ER]]*P_PTS_ER</f>
        <v>0</v>
      </c>
      <c r="T633" s="23">
        <f>VLOOKUP(MYRANKS_P[[#This Row],[POS]],REPLACEMENT_LEVEL[],3,FALSE)</f>
        <v>0</v>
      </c>
      <c r="U633" s="23">
        <f>MYRANKS_P[[#This Row],[PROJ PTS]]-MYRANKS_P[[#This Row],[REPL LEVEL]]</f>
        <v>0</v>
      </c>
      <c r="V633" s="30">
        <f>RANK(MYRANKS_P[[#This Row],[POINTS OVER REPL]],MYRANKS_P[POINTS OVER REPL])</f>
        <v>1</v>
      </c>
      <c r="W633" s="29">
        <f>IF(MYRANKS_P[[#This Row],[RANK]]&lt;=TOTAL_PITCHERS_DRAFTED,MYRANKS_P[[#This Row],[POINTS OVER REPL]],0)</f>
        <v>0</v>
      </c>
      <c r="X633" s="35">
        <f>MYRANKS_P[[#This Row],[POINTS OVER REPL]]*DOLLAR_VALUE_PER_POINT+1</f>
        <v>1</v>
      </c>
      <c r="Y633" s="35"/>
      <c r="Z633" s="29">
        <f>IF(AND(MYRANKS_P[[#This Row],[RANK]]&lt;=(TOTAL_PITCHERS_DRAFTED-PITCHERS_BELOW_REPL_DRAFTED),MYRANKS_P[[#This Row],[$ACTUAL]]=""),MYRANKS_P[[#This Row],[POINTS OVER REPL]],0)</f>
        <v>0</v>
      </c>
      <c r="AA633" s="40">
        <f>IF(MYRANKS_P[[#This Row],[$ACTUAL]]="",MYRANKS_P[[#This Row],[POINTS OVER REPL]]*REMAINING_DOLLAR_VALUE_PER_POINT+1,0)</f>
        <v>1</v>
      </c>
    </row>
    <row r="634" spans="1:27" x14ac:dyDescent="0.25">
      <c r="A634" s="9" t="s">
        <v>14744</v>
      </c>
      <c r="B634" s="14" t="str">
        <f>VLOOKUP(MYRANKS_P[[#This Row],[PLAYERID]],PLAYERIDMAP2[],COLUMN(PLAYERIDMAP2[LASTNAME]),FALSE)</f>
        <v>Putz</v>
      </c>
      <c r="C634" s="14" t="str">
        <f>VLOOKUP(MYRANKS_P[[#This Row],[PLAYERID]],PLAYERIDMAP2[],COLUMN(PLAYERIDMAP2[FIRSTNAME]),FALSE)</f>
        <v>J.J.</v>
      </c>
      <c r="D634" s="14" t="str">
        <f>MYRANKS_P[[#This Row],[FNAME]]&amp;" "&amp;MYRANKS_P[[#This Row],[LNAME]]</f>
        <v>J.J. Putz</v>
      </c>
      <c r="E634" s="14" t="str">
        <f>VLOOKUP(MYRANKS_P[[#This Row],[PLAYERID]],PLAYERIDMAP2[],COLUMN(PLAYERIDMAP2[TEAM]),FALSE)</f>
        <v>N/A</v>
      </c>
      <c r="F634" s="14" t="str">
        <f>VLOOKUP(MYRANKS_P[[#This Row],[PLAYERID]],PLAYERIDMAP2[],COLUMN(PLAYERIDMAP2[POS]),FALSE)</f>
        <v>P</v>
      </c>
      <c r="G634" s="14">
        <f>IFERROR(VALUE(VLOOKUP(MYRANKS_P[[#This Row],[PLAYERID]],PLAYERIDMAP2[],COLUMN(PLAYERIDMAP2[IDFANGRAPHS]),FALSE)),VLOOKUP(MYRANKS_P[[#This Row],[PLAYERID]],PLAYERIDMAP2[],COLUMN(PLAYERIDMAP2[IDFANGRAPHS]),FALSE))</f>
        <v>1795</v>
      </c>
      <c r="H634" s="23">
        <f>IFERROR(VLOOKUP(MYRANKS_P[[#This Row],[IDFANGRAPHS]],STEAMER_P[],COLUMN(STEAMER_P[W]),FALSE),0)</f>
        <v>0</v>
      </c>
      <c r="I634" s="23">
        <f>IFERROR(VLOOKUP(MYRANKS_P[[#This Row],[IDFANGRAPHS]],STEAMER_P[],COLUMN(STEAMER_P[L]),FALSE),0)</f>
        <v>0</v>
      </c>
      <c r="J634" s="23">
        <f>IFERROR(VLOOKUP(MYRANKS_P[[#This Row],[IDFANGRAPHS]],STEAMER_P[],COLUMN(STEAMER_P[SV]),FALSE),0)</f>
        <v>0</v>
      </c>
      <c r="K634" s="23">
        <f>IFERROR(VLOOKUP(MYRANKS_P[[#This Row],[IDFANGRAPHS]],STEAMER_P[],COLUMN(STEAMER_P[IP]),FALSE),0)</f>
        <v>1</v>
      </c>
      <c r="L634" s="23">
        <f>IFERROR(VLOOKUP(MYRANKS_P[[#This Row],[IDFANGRAPHS]],STEAMER_P[],COLUMN(STEAMER_P[H]),FALSE),0)</f>
        <v>1</v>
      </c>
      <c r="M634" s="23">
        <f>IFERROR(VLOOKUP(MYRANKS_P[[#This Row],[IDFANGRAPHS]],STEAMER_P[],COLUMN(STEAMER_P[ER]),FALSE),0)</f>
        <v>0</v>
      </c>
      <c r="N634" s="23">
        <f>IFERROR(VLOOKUP(MYRANKS_P[[#This Row],[IDFANGRAPHS]],STEAMER_P[],COLUMN(STEAMER_P[HR]),FALSE),0)</f>
        <v>0</v>
      </c>
      <c r="O634" s="23">
        <f>IFERROR(VLOOKUP(MYRANKS_P[[#This Row],[IDFANGRAPHS]],STEAMER_P[],COLUMN(STEAMER_P[SO]),FALSE),0)</f>
        <v>1</v>
      </c>
      <c r="P634" s="23">
        <f>IFERROR(VLOOKUP(MYRANKS_P[[#This Row],[IDFANGRAPHS]],STEAMER_P[],COLUMN(STEAMER_P[BB]),FALSE),0)</f>
        <v>0</v>
      </c>
      <c r="Q634" s="21">
        <f>IFERROR((MYRANKS_P[[#This Row],[ER]]*9)/MYRANKS_P[[#This Row],[IP]],0)</f>
        <v>0</v>
      </c>
      <c r="R634" s="21">
        <f>IFERROR((MYRANKS_P[[#This Row],[BB]]+MYRANKS_P[[#This Row],[H]])/MYRANKS_P[[#This Row],[IP]],0)</f>
        <v>1</v>
      </c>
      <c r="S634" s="23">
        <f>MYRANKS_P[[#This Row],[W]]*P_PTS_W+MYRANKS_P[[#This Row],[L]]*P_PTS_L+MYRANKS_P[[#This Row],[IP]]*P_PTS_IP+MYRANKS_P[[#This Row],[SO]]*P_PTS_K+MYRANKS_P[[#This Row],[BB]]*P_PTS_BB+MYRANKS_P[[#This Row],[H]]*P_PTS_HA+MYRANKS_P[[#This Row],[SV]]*P_PTS_SV+MYRANKS_P[[#This Row],[HR]]*P_PTS_HRA+MYRANKS_P[[#This Row],[ER]]*P_PTS_ER</f>
        <v>0</v>
      </c>
      <c r="T634" s="23">
        <f>VLOOKUP(MYRANKS_P[[#This Row],[POS]],REPLACEMENT_LEVEL[],3,FALSE)</f>
        <v>0</v>
      </c>
      <c r="U634" s="23">
        <f>MYRANKS_P[[#This Row],[PROJ PTS]]-MYRANKS_P[[#This Row],[REPL LEVEL]]</f>
        <v>0</v>
      </c>
      <c r="V634" s="30">
        <f>RANK(MYRANKS_P[[#This Row],[POINTS OVER REPL]],MYRANKS_P[POINTS OVER REPL])</f>
        <v>1</v>
      </c>
      <c r="W634" s="29">
        <f>IF(MYRANKS_P[[#This Row],[RANK]]&lt;=TOTAL_PITCHERS_DRAFTED,MYRANKS_P[[#This Row],[POINTS OVER REPL]],0)</f>
        <v>0</v>
      </c>
      <c r="X634" s="35">
        <f>MYRANKS_P[[#This Row],[POINTS OVER REPL]]*DOLLAR_VALUE_PER_POINT+1</f>
        <v>1</v>
      </c>
      <c r="Y634" s="35"/>
      <c r="Z634" s="29">
        <f>IF(AND(MYRANKS_P[[#This Row],[RANK]]&lt;=(TOTAL_PITCHERS_DRAFTED-PITCHERS_BELOW_REPL_DRAFTED),MYRANKS_P[[#This Row],[$ACTUAL]]=""),MYRANKS_P[[#This Row],[POINTS OVER REPL]],0)</f>
        <v>0</v>
      </c>
      <c r="AA634" s="40">
        <f>IF(MYRANKS_P[[#This Row],[$ACTUAL]]="",MYRANKS_P[[#This Row],[POINTS OVER REPL]]*REMAINING_DOLLAR_VALUE_PER_POINT+1,0)</f>
        <v>1</v>
      </c>
    </row>
    <row r="635" spans="1:27" x14ac:dyDescent="0.25">
      <c r="A635" s="4" t="s">
        <v>14781</v>
      </c>
      <c r="B635" s="14" t="str">
        <f>VLOOKUP(MYRANKS_P[[#This Row],[PLAYERID]],PLAYERIDMAP2[],COLUMN(PLAYERIDMAP2[LASTNAME]),FALSE)</f>
        <v>Ramirez</v>
      </c>
      <c r="C635" s="14" t="str">
        <f>VLOOKUP(MYRANKS_P[[#This Row],[PLAYERID]],PLAYERIDMAP2[],COLUMN(PLAYERIDMAP2[FIRSTNAME]),FALSE)</f>
        <v>Elvin</v>
      </c>
      <c r="D635" s="14" t="str">
        <f>MYRANKS_P[[#This Row],[FNAME]]&amp;" "&amp;MYRANKS_P[[#This Row],[LNAME]]</f>
        <v>Elvin Ramirez</v>
      </c>
      <c r="E635" s="14" t="str">
        <f>VLOOKUP(MYRANKS_P[[#This Row],[PLAYERID]],PLAYERIDMAP2[],COLUMN(PLAYERIDMAP2[TEAM]),FALSE)</f>
        <v>NYM</v>
      </c>
      <c r="F635" s="14" t="str">
        <f>VLOOKUP(MYRANKS_P[[#This Row],[PLAYERID]],PLAYERIDMAP2[],COLUMN(PLAYERIDMAP2[POS]),FALSE)</f>
        <v>P</v>
      </c>
      <c r="G635" s="14">
        <f>IFERROR(VALUE(VLOOKUP(MYRANKS_P[[#This Row],[PLAYERID]],PLAYERIDMAP2[],COLUMN(PLAYERIDMAP2[IDFANGRAPHS]),FALSE)),VLOOKUP(MYRANKS_P[[#This Row],[PLAYERID]],PLAYERIDMAP2[],COLUMN(PLAYERIDMAP2[IDFANGRAPHS]),FALSE))</f>
        <v>2247</v>
      </c>
      <c r="H635" s="23">
        <f>IFERROR(VLOOKUP(MYRANKS_P[[#This Row],[IDFANGRAPHS]],STEAMER_P[],COLUMN(STEAMER_P[W]),FALSE),0)</f>
        <v>0</v>
      </c>
      <c r="I635" s="23">
        <f>IFERROR(VLOOKUP(MYRANKS_P[[#This Row],[IDFANGRAPHS]],STEAMER_P[],COLUMN(STEAMER_P[L]),FALSE),0)</f>
        <v>0</v>
      </c>
      <c r="J635" s="23">
        <f>IFERROR(VLOOKUP(MYRANKS_P[[#This Row],[IDFANGRAPHS]],STEAMER_P[],COLUMN(STEAMER_P[SV]),FALSE),0)</f>
        <v>0</v>
      </c>
      <c r="K635" s="23">
        <f>IFERROR(VLOOKUP(MYRANKS_P[[#This Row],[IDFANGRAPHS]],STEAMER_P[],COLUMN(STEAMER_P[IP]),FALSE),0)</f>
        <v>1</v>
      </c>
      <c r="L635" s="23">
        <f>IFERROR(VLOOKUP(MYRANKS_P[[#This Row],[IDFANGRAPHS]],STEAMER_P[],COLUMN(STEAMER_P[H]),FALSE),0)</f>
        <v>1</v>
      </c>
      <c r="M635" s="23">
        <f>IFERROR(VLOOKUP(MYRANKS_P[[#This Row],[IDFANGRAPHS]],STEAMER_P[],COLUMN(STEAMER_P[ER]),FALSE),0)</f>
        <v>0</v>
      </c>
      <c r="N635" s="23">
        <f>IFERROR(VLOOKUP(MYRANKS_P[[#This Row],[IDFANGRAPHS]],STEAMER_P[],COLUMN(STEAMER_P[HR]),FALSE),0)</f>
        <v>0</v>
      </c>
      <c r="O635" s="23">
        <f>IFERROR(VLOOKUP(MYRANKS_P[[#This Row],[IDFANGRAPHS]],STEAMER_P[],COLUMN(STEAMER_P[SO]),FALSE),0)</f>
        <v>1</v>
      </c>
      <c r="P635" s="23">
        <f>IFERROR(VLOOKUP(MYRANKS_P[[#This Row],[IDFANGRAPHS]],STEAMER_P[],COLUMN(STEAMER_P[BB]),FALSE),0)</f>
        <v>0</v>
      </c>
      <c r="Q635" s="21">
        <f>IFERROR((MYRANKS_P[[#This Row],[ER]]*9)/MYRANKS_P[[#This Row],[IP]],0)</f>
        <v>0</v>
      </c>
      <c r="R635" s="21">
        <f>IFERROR((MYRANKS_P[[#This Row],[BB]]+MYRANKS_P[[#This Row],[H]])/MYRANKS_P[[#This Row],[IP]],0)</f>
        <v>1</v>
      </c>
      <c r="S635" s="23">
        <f>MYRANKS_P[[#This Row],[W]]*P_PTS_W+MYRANKS_P[[#This Row],[L]]*P_PTS_L+MYRANKS_P[[#This Row],[IP]]*P_PTS_IP+MYRANKS_P[[#This Row],[SO]]*P_PTS_K+MYRANKS_P[[#This Row],[BB]]*P_PTS_BB+MYRANKS_P[[#This Row],[H]]*P_PTS_HA+MYRANKS_P[[#This Row],[SV]]*P_PTS_SV+MYRANKS_P[[#This Row],[HR]]*P_PTS_HRA+MYRANKS_P[[#This Row],[ER]]*P_PTS_ER</f>
        <v>0</v>
      </c>
      <c r="T635" s="23">
        <f>VLOOKUP(MYRANKS_P[[#This Row],[POS]],REPLACEMENT_LEVEL[],3,FALSE)</f>
        <v>0</v>
      </c>
      <c r="U635" s="23">
        <f>MYRANKS_P[[#This Row],[PROJ PTS]]-MYRANKS_P[[#This Row],[REPL LEVEL]]</f>
        <v>0</v>
      </c>
      <c r="V635" s="30">
        <f>RANK(MYRANKS_P[[#This Row],[POINTS OVER REPL]],MYRANKS_P[POINTS OVER REPL])</f>
        <v>1</v>
      </c>
      <c r="W635" s="29">
        <f>IF(MYRANKS_P[[#This Row],[RANK]]&lt;=TOTAL_PITCHERS_DRAFTED,MYRANKS_P[[#This Row],[POINTS OVER REPL]],0)</f>
        <v>0</v>
      </c>
      <c r="X635" s="35">
        <f>MYRANKS_P[[#This Row],[POINTS OVER REPL]]*DOLLAR_VALUE_PER_POINT+1</f>
        <v>1</v>
      </c>
      <c r="Y635" s="35"/>
      <c r="Z635" s="29">
        <f>IF(AND(MYRANKS_P[[#This Row],[RANK]]&lt;=(TOTAL_PITCHERS_DRAFTED-PITCHERS_BELOW_REPL_DRAFTED),MYRANKS_P[[#This Row],[$ACTUAL]]=""),MYRANKS_P[[#This Row],[POINTS OVER REPL]],0)</f>
        <v>0</v>
      </c>
      <c r="AA635" s="40">
        <f>IF(MYRANKS_P[[#This Row],[$ACTUAL]]="",MYRANKS_P[[#This Row],[POINTS OVER REPL]]*REMAINING_DOLLAR_VALUE_PER_POINT+1,0)</f>
        <v>1</v>
      </c>
    </row>
    <row r="636" spans="1:27" x14ac:dyDescent="0.25">
      <c r="A636" s="9" t="s">
        <v>14813</v>
      </c>
      <c r="B636" s="14" t="str">
        <f>VLOOKUP(MYRANKS_P[[#This Row],[PLAYERID]],PLAYERIDMAP2[],COLUMN(PLAYERIDMAP2[LASTNAME]),FALSE)</f>
        <v>Rapada</v>
      </c>
      <c r="C636" s="14" t="str">
        <f>VLOOKUP(MYRANKS_P[[#This Row],[PLAYERID]],PLAYERIDMAP2[],COLUMN(PLAYERIDMAP2[FIRSTNAME]),FALSE)</f>
        <v>Clay</v>
      </c>
      <c r="D636" s="14" t="str">
        <f>MYRANKS_P[[#This Row],[FNAME]]&amp;" "&amp;MYRANKS_P[[#This Row],[LNAME]]</f>
        <v>Clay Rapada</v>
      </c>
      <c r="E636" s="14" t="str">
        <f>VLOOKUP(MYRANKS_P[[#This Row],[PLAYERID]],PLAYERIDMAP2[],COLUMN(PLAYERIDMAP2[TEAM]),FALSE)</f>
        <v>NYY</v>
      </c>
      <c r="F636" s="14" t="str">
        <f>VLOOKUP(MYRANKS_P[[#This Row],[PLAYERID]],PLAYERIDMAP2[],COLUMN(PLAYERIDMAP2[POS]),FALSE)</f>
        <v>P</v>
      </c>
      <c r="G636" s="14">
        <f>IFERROR(VALUE(VLOOKUP(MYRANKS_P[[#This Row],[PLAYERID]],PLAYERIDMAP2[],COLUMN(PLAYERIDMAP2[IDFANGRAPHS]),FALSE)),VLOOKUP(MYRANKS_P[[#This Row],[PLAYERID]],PLAYERIDMAP2[],COLUMN(PLAYERIDMAP2[IDFANGRAPHS]),FALSE))</f>
        <v>4831</v>
      </c>
      <c r="H636" s="23">
        <f>IFERROR(VLOOKUP(MYRANKS_P[[#This Row],[IDFANGRAPHS]],STEAMER_P[],COLUMN(STEAMER_P[W]),FALSE),0)</f>
        <v>0</v>
      </c>
      <c r="I636" s="23">
        <f>IFERROR(VLOOKUP(MYRANKS_P[[#This Row],[IDFANGRAPHS]],STEAMER_P[],COLUMN(STEAMER_P[L]),FALSE),0)</f>
        <v>0</v>
      </c>
      <c r="J636" s="23">
        <f>IFERROR(VLOOKUP(MYRANKS_P[[#This Row],[IDFANGRAPHS]],STEAMER_P[],COLUMN(STEAMER_P[SV]),FALSE),0)</f>
        <v>0</v>
      </c>
      <c r="K636" s="23">
        <f>IFERROR(VLOOKUP(MYRANKS_P[[#This Row],[IDFANGRAPHS]],STEAMER_P[],COLUMN(STEAMER_P[IP]),FALSE),0)</f>
        <v>1</v>
      </c>
      <c r="L636" s="23">
        <f>IFERROR(VLOOKUP(MYRANKS_P[[#This Row],[IDFANGRAPHS]],STEAMER_P[],COLUMN(STEAMER_P[H]),FALSE),0)</f>
        <v>1</v>
      </c>
      <c r="M636" s="23">
        <f>IFERROR(VLOOKUP(MYRANKS_P[[#This Row],[IDFANGRAPHS]],STEAMER_P[],COLUMN(STEAMER_P[ER]),FALSE),0)</f>
        <v>0</v>
      </c>
      <c r="N636" s="23">
        <f>IFERROR(VLOOKUP(MYRANKS_P[[#This Row],[IDFANGRAPHS]],STEAMER_P[],COLUMN(STEAMER_P[HR]),FALSE),0)</f>
        <v>0</v>
      </c>
      <c r="O636" s="23">
        <f>IFERROR(VLOOKUP(MYRANKS_P[[#This Row],[IDFANGRAPHS]],STEAMER_P[],COLUMN(STEAMER_P[SO]),FALSE),0)</f>
        <v>1</v>
      </c>
      <c r="P636" s="23">
        <f>IFERROR(VLOOKUP(MYRANKS_P[[#This Row],[IDFANGRAPHS]],STEAMER_P[],COLUMN(STEAMER_P[BB]),FALSE),0)</f>
        <v>0</v>
      </c>
      <c r="Q636" s="21">
        <f>IFERROR((MYRANKS_P[[#This Row],[ER]]*9)/MYRANKS_P[[#This Row],[IP]],0)</f>
        <v>0</v>
      </c>
      <c r="R636" s="21">
        <f>IFERROR((MYRANKS_P[[#This Row],[BB]]+MYRANKS_P[[#This Row],[H]])/MYRANKS_P[[#This Row],[IP]],0)</f>
        <v>1</v>
      </c>
      <c r="S636" s="23">
        <f>MYRANKS_P[[#This Row],[W]]*P_PTS_W+MYRANKS_P[[#This Row],[L]]*P_PTS_L+MYRANKS_P[[#This Row],[IP]]*P_PTS_IP+MYRANKS_P[[#This Row],[SO]]*P_PTS_K+MYRANKS_P[[#This Row],[BB]]*P_PTS_BB+MYRANKS_P[[#This Row],[H]]*P_PTS_HA+MYRANKS_P[[#This Row],[SV]]*P_PTS_SV+MYRANKS_P[[#This Row],[HR]]*P_PTS_HRA+MYRANKS_P[[#This Row],[ER]]*P_PTS_ER</f>
        <v>0</v>
      </c>
      <c r="T636" s="23">
        <f>VLOOKUP(MYRANKS_P[[#This Row],[POS]],REPLACEMENT_LEVEL[],3,FALSE)</f>
        <v>0</v>
      </c>
      <c r="U636" s="23">
        <f>MYRANKS_P[[#This Row],[PROJ PTS]]-MYRANKS_P[[#This Row],[REPL LEVEL]]</f>
        <v>0</v>
      </c>
      <c r="V636" s="30">
        <f>RANK(MYRANKS_P[[#This Row],[POINTS OVER REPL]],MYRANKS_P[POINTS OVER REPL])</f>
        <v>1</v>
      </c>
      <c r="W636" s="29">
        <f>IF(MYRANKS_P[[#This Row],[RANK]]&lt;=TOTAL_PITCHERS_DRAFTED,MYRANKS_P[[#This Row],[POINTS OVER REPL]],0)</f>
        <v>0</v>
      </c>
      <c r="X636" s="35">
        <f>MYRANKS_P[[#This Row],[POINTS OVER REPL]]*DOLLAR_VALUE_PER_POINT+1</f>
        <v>1</v>
      </c>
      <c r="Y636" s="35"/>
      <c r="Z636" s="29">
        <f>IF(AND(MYRANKS_P[[#This Row],[RANK]]&lt;=(TOTAL_PITCHERS_DRAFTED-PITCHERS_BELOW_REPL_DRAFTED),MYRANKS_P[[#This Row],[$ACTUAL]]=""),MYRANKS_P[[#This Row],[POINTS OVER REPL]],0)</f>
        <v>0</v>
      </c>
      <c r="AA636" s="40">
        <f>IF(MYRANKS_P[[#This Row],[$ACTUAL]]="",MYRANKS_P[[#This Row],[POINTS OVER REPL]]*REMAINING_DOLLAR_VALUE_PER_POINT+1,0)</f>
        <v>1</v>
      </c>
    </row>
    <row r="637" spans="1:27" x14ac:dyDescent="0.25">
      <c r="A637" s="9" t="s">
        <v>14848</v>
      </c>
      <c r="B637" s="14" t="str">
        <f>VLOOKUP(MYRANKS_P[[#This Row],[PLAYERID]],PLAYERIDMAP2[],COLUMN(PLAYERIDMAP2[LASTNAME]),FALSE)</f>
        <v>Resop</v>
      </c>
      <c r="C637" s="14" t="str">
        <f>VLOOKUP(MYRANKS_P[[#This Row],[PLAYERID]],PLAYERIDMAP2[],COLUMN(PLAYERIDMAP2[FIRSTNAME]),FALSE)</f>
        <v>Chris</v>
      </c>
      <c r="D637" s="14" t="str">
        <f>MYRANKS_P[[#This Row],[FNAME]]&amp;" "&amp;MYRANKS_P[[#This Row],[LNAME]]</f>
        <v>Chris Resop</v>
      </c>
      <c r="E637" s="14" t="str">
        <f>VLOOKUP(MYRANKS_P[[#This Row],[PLAYERID]],PLAYERIDMAP2[],COLUMN(PLAYERIDMAP2[TEAM]),FALSE)</f>
        <v>OAK</v>
      </c>
      <c r="F637" s="14" t="str">
        <f>VLOOKUP(MYRANKS_P[[#This Row],[PLAYERID]],PLAYERIDMAP2[],COLUMN(PLAYERIDMAP2[POS]),FALSE)</f>
        <v>P</v>
      </c>
      <c r="G637" s="14">
        <f>IFERROR(VALUE(VLOOKUP(MYRANKS_P[[#This Row],[PLAYERID]],PLAYERIDMAP2[],COLUMN(PLAYERIDMAP2[IDFANGRAPHS]),FALSE)),VLOOKUP(MYRANKS_P[[#This Row],[PLAYERID]],PLAYERIDMAP2[],COLUMN(PLAYERIDMAP2[IDFANGRAPHS]),FALSE))</f>
        <v>3799</v>
      </c>
      <c r="H637" s="23">
        <f>IFERROR(VLOOKUP(MYRANKS_P[[#This Row],[IDFANGRAPHS]],STEAMER_P[],COLUMN(STEAMER_P[W]),FALSE),0)</f>
        <v>0</v>
      </c>
      <c r="I637" s="23">
        <f>IFERROR(VLOOKUP(MYRANKS_P[[#This Row],[IDFANGRAPHS]],STEAMER_P[],COLUMN(STEAMER_P[L]),FALSE),0)</f>
        <v>0</v>
      </c>
      <c r="J637" s="23">
        <f>IFERROR(VLOOKUP(MYRANKS_P[[#This Row],[IDFANGRAPHS]],STEAMER_P[],COLUMN(STEAMER_P[SV]),FALSE),0)</f>
        <v>0</v>
      </c>
      <c r="K637" s="23">
        <f>IFERROR(VLOOKUP(MYRANKS_P[[#This Row],[IDFANGRAPHS]],STEAMER_P[],COLUMN(STEAMER_P[IP]),FALSE),0)</f>
        <v>1</v>
      </c>
      <c r="L637" s="23">
        <f>IFERROR(VLOOKUP(MYRANKS_P[[#This Row],[IDFANGRAPHS]],STEAMER_P[],COLUMN(STEAMER_P[H]),FALSE),0)</f>
        <v>1</v>
      </c>
      <c r="M637" s="23">
        <f>IFERROR(VLOOKUP(MYRANKS_P[[#This Row],[IDFANGRAPHS]],STEAMER_P[],COLUMN(STEAMER_P[ER]),FALSE),0)</f>
        <v>0</v>
      </c>
      <c r="N637" s="23">
        <f>IFERROR(VLOOKUP(MYRANKS_P[[#This Row],[IDFANGRAPHS]],STEAMER_P[],COLUMN(STEAMER_P[HR]),FALSE),0)</f>
        <v>0</v>
      </c>
      <c r="O637" s="23">
        <f>IFERROR(VLOOKUP(MYRANKS_P[[#This Row],[IDFANGRAPHS]],STEAMER_P[],COLUMN(STEAMER_P[SO]),FALSE),0)</f>
        <v>1</v>
      </c>
      <c r="P637" s="23">
        <f>IFERROR(VLOOKUP(MYRANKS_P[[#This Row],[IDFANGRAPHS]],STEAMER_P[],COLUMN(STEAMER_P[BB]),FALSE),0)</f>
        <v>0</v>
      </c>
      <c r="Q637" s="21">
        <f>IFERROR((MYRANKS_P[[#This Row],[ER]]*9)/MYRANKS_P[[#This Row],[IP]],0)</f>
        <v>0</v>
      </c>
      <c r="R637" s="21">
        <f>IFERROR((MYRANKS_P[[#This Row],[BB]]+MYRANKS_P[[#This Row],[H]])/MYRANKS_P[[#This Row],[IP]],0)</f>
        <v>1</v>
      </c>
      <c r="S637" s="23">
        <f>MYRANKS_P[[#This Row],[W]]*P_PTS_W+MYRANKS_P[[#This Row],[L]]*P_PTS_L+MYRANKS_P[[#This Row],[IP]]*P_PTS_IP+MYRANKS_P[[#This Row],[SO]]*P_PTS_K+MYRANKS_P[[#This Row],[BB]]*P_PTS_BB+MYRANKS_P[[#This Row],[H]]*P_PTS_HA+MYRANKS_P[[#This Row],[SV]]*P_PTS_SV+MYRANKS_P[[#This Row],[HR]]*P_PTS_HRA+MYRANKS_P[[#This Row],[ER]]*P_PTS_ER</f>
        <v>0</v>
      </c>
      <c r="T637" s="23">
        <f>VLOOKUP(MYRANKS_P[[#This Row],[POS]],REPLACEMENT_LEVEL[],3,FALSE)</f>
        <v>0</v>
      </c>
      <c r="U637" s="23">
        <f>MYRANKS_P[[#This Row],[PROJ PTS]]-MYRANKS_P[[#This Row],[REPL LEVEL]]</f>
        <v>0</v>
      </c>
      <c r="V637" s="30">
        <f>RANK(MYRANKS_P[[#This Row],[POINTS OVER REPL]],MYRANKS_P[POINTS OVER REPL])</f>
        <v>1</v>
      </c>
      <c r="W637" s="29">
        <f>IF(MYRANKS_P[[#This Row],[RANK]]&lt;=TOTAL_PITCHERS_DRAFTED,MYRANKS_P[[#This Row],[POINTS OVER REPL]],0)</f>
        <v>0</v>
      </c>
      <c r="X637" s="35">
        <f>MYRANKS_P[[#This Row],[POINTS OVER REPL]]*DOLLAR_VALUE_PER_POINT+1</f>
        <v>1</v>
      </c>
      <c r="Y637" s="35"/>
      <c r="Z637" s="29">
        <f>IF(AND(MYRANKS_P[[#This Row],[RANK]]&lt;=(TOTAL_PITCHERS_DRAFTED-PITCHERS_BELOW_REPL_DRAFTED),MYRANKS_P[[#This Row],[$ACTUAL]]=""),MYRANKS_P[[#This Row],[POINTS OVER REPL]],0)</f>
        <v>0</v>
      </c>
      <c r="AA637" s="40">
        <f>IF(MYRANKS_P[[#This Row],[$ACTUAL]]="",MYRANKS_P[[#This Row],[POINTS OVER REPL]]*REMAINING_DOLLAR_VALUE_PER_POINT+1,0)</f>
        <v>1</v>
      </c>
    </row>
    <row r="638" spans="1:27" x14ac:dyDescent="0.25">
      <c r="A638" s="9" t="s">
        <v>14879</v>
      </c>
      <c r="B638" s="14" t="str">
        <f>VLOOKUP(MYRANKS_P[[#This Row],[PLAYERID]],PLAYERIDMAP2[],COLUMN(PLAYERIDMAP2[LASTNAME]),FALSE)</f>
        <v>Richmond</v>
      </c>
      <c r="C638" s="14" t="str">
        <f>VLOOKUP(MYRANKS_P[[#This Row],[PLAYERID]],PLAYERIDMAP2[],COLUMN(PLAYERIDMAP2[FIRSTNAME]),FALSE)</f>
        <v>Scott</v>
      </c>
      <c r="D638" s="14" t="str">
        <f>MYRANKS_P[[#This Row],[FNAME]]&amp;" "&amp;MYRANKS_P[[#This Row],[LNAME]]</f>
        <v>Scott Richmond</v>
      </c>
      <c r="E638" s="14" t="str">
        <f>VLOOKUP(MYRANKS_P[[#This Row],[PLAYERID]],PLAYERIDMAP2[],COLUMN(PLAYERIDMAP2[TEAM]),FALSE)</f>
        <v>TOR</v>
      </c>
      <c r="F638" s="14" t="str">
        <f>VLOOKUP(MYRANKS_P[[#This Row],[PLAYERID]],PLAYERIDMAP2[],COLUMN(PLAYERIDMAP2[POS]),FALSE)</f>
        <v>P</v>
      </c>
      <c r="G638" s="14">
        <f>IFERROR(VALUE(VLOOKUP(MYRANKS_P[[#This Row],[PLAYERID]],PLAYERIDMAP2[],COLUMN(PLAYERIDMAP2[IDFANGRAPHS]),FALSE)),VLOOKUP(MYRANKS_P[[#This Row],[PLAYERID]],PLAYERIDMAP2[],COLUMN(PLAYERIDMAP2[IDFANGRAPHS]),FALSE))</f>
        <v>4307</v>
      </c>
      <c r="H638" s="23">
        <f>IFERROR(VLOOKUP(MYRANKS_P[[#This Row],[IDFANGRAPHS]],STEAMER_P[],COLUMN(STEAMER_P[W]),FALSE),0)</f>
        <v>0</v>
      </c>
      <c r="I638" s="23">
        <f>IFERROR(VLOOKUP(MYRANKS_P[[#This Row],[IDFANGRAPHS]],STEAMER_P[],COLUMN(STEAMER_P[L]),FALSE),0)</f>
        <v>0</v>
      </c>
      <c r="J638" s="23">
        <f>IFERROR(VLOOKUP(MYRANKS_P[[#This Row],[IDFANGRAPHS]],STEAMER_P[],COLUMN(STEAMER_P[SV]),FALSE),0)</f>
        <v>0</v>
      </c>
      <c r="K638" s="23">
        <f>IFERROR(VLOOKUP(MYRANKS_P[[#This Row],[IDFANGRAPHS]],STEAMER_P[],COLUMN(STEAMER_P[IP]),FALSE),0)</f>
        <v>1</v>
      </c>
      <c r="L638" s="23">
        <f>IFERROR(VLOOKUP(MYRANKS_P[[#This Row],[IDFANGRAPHS]],STEAMER_P[],COLUMN(STEAMER_P[H]),FALSE),0)</f>
        <v>1</v>
      </c>
      <c r="M638" s="23">
        <f>IFERROR(VLOOKUP(MYRANKS_P[[#This Row],[IDFANGRAPHS]],STEAMER_P[],COLUMN(STEAMER_P[ER]),FALSE),0)</f>
        <v>0</v>
      </c>
      <c r="N638" s="23">
        <f>IFERROR(VLOOKUP(MYRANKS_P[[#This Row],[IDFANGRAPHS]],STEAMER_P[],COLUMN(STEAMER_P[HR]),FALSE),0)</f>
        <v>0</v>
      </c>
      <c r="O638" s="23">
        <f>IFERROR(VLOOKUP(MYRANKS_P[[#This Row],[IDFANGRAPHS]],STEAMER_P[],COLUMN(STEAMER_P[SO]),FALSE),0)</f>
        <v>1</v>
      </c>
      <c r="P638" s="23">
        <f>IFERROR(VLOOKUP(MYRANKS_P[[#This Row],[IDFANGRAPHS]],STEAMER_P[],COLUMN(STEAMER_P[BB]),FALSE),0)</f>
        <v>0</v>
      </c>
      <c r="Q638" s="21">
        <f>IFERROR((MYRANKS_P[[#This Row],[ER]]*9)/MYRANKS_P[[#This Row],[IP]],0)</f>
        <v>0</v>
      </c>
      <c r="R638" s="21">
        <f>IFERROR((MYRANKS_P[[#This Row],[BB]]+MYRANKS_P[[#This Row],[H]])/MYRANKS_P[[#This Row],[IP]],0)</f>
        <v>1</v>
      </c>
      <c r="S638" s="23">
        <f>MYRANKS_P[[#This Row],[W]]*P_PTS_W+MYRANKS_P[[#This Row],[L]]*P_PTS_L+MYRANKS_P[[#This Row],[IP]]*P_PTS_IP+MYRANKS_P[[#This Row],[SO]]*P_PTS_K+MYRANKS_P[[#This Row],[BB]]*P_PTS_BB+MYRANKS_P[[#This Row],[H]]*P_PTS_HA+MYRANKS_P[[#This Row],[SV]]*P_PTS_SV+MYRANKS_P[[#This Row],[HR]]*P_PTS_HRA+MYRANKS_P[[#This Row],[ER]]*P_PTS_ER</f>
        <v>0</v>
      </c>
      <c r="T638" s="23">
        <f>VLOOKUP(MYRANKS_P[[#This Row],[POS]],REPLACEMENT_LEVEL[],3,FALSE)</f>
        <v>0</v>
      </c>
      <c r="U638" s="23">
        <f>MYRANKS_P[[#This Row],[PROJ PTS]]-MYRANKS_P[[#This Row],[REPL LEVEL]]</f>
        <v>0</v>
      </c>
      <c r="V638" s="30">
        <f>RANK(MYRANKS_P[[#This Row],[POINTS OVER REPL]],MYRANKS_P[POINTS OVER REPL])</f>
        <v>1</v>
      </c>
      <c r="W638" s="29">
        <f>IF(MYRANKS_P[[#This Row],[RANK]]&lt;=TOTAL_PITCHERS_DRAFTED,MYRANKS_P[[#This Row],[POINTS OVER REPL]],0)</f>
        <v>0</v>
      </c>
      <c r="X638" s="35">
        <f>MYRANKS_P[[#This Row],[POINTS OVER REPL]]*DOLLAR_VALUE_PER_POINT+1</f>
        <v>1</v>
      </c>
      <c r="Y638" s="35"/>
      <c r="Z638" s="29">
        <f>IF(AND(MYRANKS_P[[#This Row],[RANK]]&lt;=(TOTAL_PITCHERS_DRAFTED-PITCHERS_BELOW_REPL_DRAFTED),MYRANKS_P[[#This Row],[$ACTUAL]]=""),MYRANKS_P[[#This Row],[POINTS OVER REPL]],0)</f>
        <v>0</v>
      </c>
      <c r="AA638" s="40">
        <f>IF(MYRANKS_P[[#This Row],[$ACTUAL]]="",MYRANKS_P[[#This Row],[POINTS OVER REPL]]*REMAINING_DOLLAR_VALUE_PER_POINT+1,0)</f>
        <v>1</v>
      </c>
    </row>
    <row r="639" spans="1:27" x14ac:dyDescent="0.25">
      <c r="A639" s="9" t="s">
        <v>14893</v>
      </c>
      <c r="B639" s="14" t="str">
        <f>VLOOKUP(MYRANKS_P[[#This Row],[PLAYERID]],PLAYERIDMAP2[],COLUMN(PLAYERIDMAP2[LASTNAME]),FALSE)</f>
        <v>Rivera</v>
      </c>
      <c r="C639" s="14" t="str">
        <f>VLOOKUP(MYRANKS_P[[#This Row],[PLAYERID]],PLAYERIDMAP2[],COLUMN(PLAYERIDMAP2[FIRSTNAME]),FALSE)</f>
        <v>Mariano</v>
      </c>
      <c r="D639" s="14" t="str">
        <f>MYRANKS_P[[#This Row],[FNAME]]&amp;" "&amp;MYRANKS_P[[#This Row],[LNAME]]</f>
        <v>Mariano Rivera</v>
      </c>
      <c r="E639" s="14" t="str">
        <f>VLOOKUP(MYRANKS_P[[#This Row],[PLAYERID]],PLAYERIDMAP2[],COLUMN(PLAYERIDMAP2[TEAM]),FALSE)</f>
        <v>N/A</v>
      </c>
      <c r="F639" s="14" t="str">
        <f>VLOOKUP(MYRANKS_P[[#This Row],[PLAYERID]],PLAYERIDMAP2[],COLUMN(PLAYERIDMAP2[POS]),FALSE)</f>
        <v>P</v>
      </c>
      <c r="G639" s="14">
        <f>IFERROR(VALUE(VLOOKUP(MYRANKS_P[[#This Row],[PLAYERID]],PLAYERIDMAP2[],COLUMN(PLAYERIDMAP2[IDFANGRAPHS]),FALSE)),VLOOKUP(MYRANKS_P[[#This Row],[PLAYERID]],PLAYERIDMAP2[],COLUMN(PLAYERIDMAP2[IDFANGRAPHS]),FALSE))</f>
        <v>844</v>
      </c>
      <c r="H639" s="23">
        <f>IFERROR(VLOOKUP(MYRANKS_P[[#This Row],[IDFANGRAPHS]],STEAMER_P[],COLUMN(STEAMER_P[W]),FALSE),0)</f>
        <v>0</v>
      </c>
      <c r="I639" s="23">
        <f>IFERROR(VLOOKUP(MYRANKS_P[[#This Row],[IDFANGRAPHS]],STEAMER_P[],COLUMN(STEAMER_P[L]),FALSE),0)</f>
        <v>0</v>
      </c>
      <c r="J639" s="23">
        <f>IFERROR(VLOOKUP(MYRANKS_P[[#This Row],[IDFANGRAPHS]],STEAMER_P[],COLUMN(STEAMER_P[SV]),FALSE),0)</f>
        <v>0</v>
      </c>
      <c r="K639" s="23">
        <f>IFERROR(VLOOKUP(MYRANKS_P[[#This Row],[IDFANGRAPHS]],STEAMER_P[],COLUMN(STEAMER_P[IP]),FALSE),0)</f>
        <v>1</v>
      </c>
      <c r="L639" s="23">
        <f>IFERROR(VLOOKUP(MYRANKS_P[[#This Row],[IDFANGRAPHS]],STEAMER_P[],COLUMN(STEAMER_P[H]),FALSE),0)</f>
        <v>1</v>
      </c>
      <c r="M639" s="23">
        <f>IFERROR(VLOOKUP(MYRANKS_P[[#This Row],[IDFANGRAPHS]],STEAMER_P[],COLUMN(STEAMER_P[ER]),FALSE),0)</f>
        <v>0</v>
      </c>
      <c r="N639" s="23">
        <f>IFERROR(VLOOKUP(MYRANKS_P[[#This Row],[IDFANGRAPHS]],STEAMER_P[],COLUMN(STEAMER_P[HR]),FALSE),0)</f>
        <v>0</v>
      </c>
      <c r="O639" s="23">
        <f>IFERROR(VLOOKUP(MYRANKS_P[[#This Row],[IDFANGRAPHS]],STEAMER_P[],COLUMN(STEAMER_P[SO]),FALSE),0)</f>
        <v>1</v>
      </c>
      <c r="P639" s="23">
        <f>IFERROR(VLOOKUP(MYRANKS_P[[#This Row],[IDFANGRAPHS]],STEAMER_P[],COLUMN(STEAMER_P[BB]),FALSE),0)</f>
        <v>0</v>
      </c>
      <c r="Q639" s="21">
        <f>IFERROR((MYRANKS_P[[#This Row],[ER]]*9)/MYRANKS_P[[#This Row],[IP]],0)</f>
        <v>0</v>
      </c>
      <c r="R639" s="21">
        <f>IFERROR((MYRANKS_P[[#This Row],[BB]]+MYRANKS_P[[#This Row],[H]])/MYRANKS_P[[#This Row],[IP]],0)</f>
        <v>1</v>
      </c>
      <c r="S639" s="23">
        <f>MYRANKS_P[[#This Row],[W]]*P_PTS_W+MYRANKS_P[[#This Row],[L]]*P_PTS_L+MYRANKS_P[[#This Row],[IP]]*P_PTS_IP+MYRANKS_P[[#This Row],[SO]]*P_PTS_K+MYRANKS_P[[#This Row],[BB]]*P_PTS_BB+MYRANKS_P[[#This Row],[H]]*P_PTS_HA+MYRANKS_P[[#This Row],[SV]]*P_PTS_SV+MYRANKS_P[[#This Row],[HR]]*P_PTS_HRA+MYRANKS_P[[#This Row],[ER]]*P_PTS_ER</f>
        <v>0</v>
      </c>
      <c r="T639" s="23">
        <f>VLOOKUP(MYRANKS_P[[#This Row],[POS]],REPLACEMENT_LEVEL[],3,FALSE)</f>
        <v>0</v>
      </c>
      <c r="U639" s="23">
        <f>MYRANKS_P[[#This Row],[PROJ PTS]]-MYRANKS_P[[#This Row],[REPL LEVEL]]</f>
        <v>0</v>
      </c>
      <c r="V639" s="30">
        <f>RANK(MYRANKS_P[[#This Row],[POINTS OVER REPL]],MYRANKS_P[POINTS OVER REPL])</f>
        <v>1</v>
      </c>
      <c r="W639" s="29">
        <f>IF(MYRANKS_P[[#This Row],[RANK]]&lt;=TOTAL_PITCHERS_DRAFTED,MYRANKS_P[[#This Row],[POINTS OVER REPL]],0)</f>
        <v>0</v>
      </c>
      <c r="X639" s="35">
        <f>MYRANKS_P[[#This Row],[POINTS OVER REPL]]*DOLLAR_VALUE_PER_POINT+1</f>
        <v>1</v>
      </c>
      <c r="Y639" s="35"/>
      <c r="Z639" s="29">
        <f>IF(AND(MYRANKS_P[[#This Row],[RANK]]&lt;=(TOTAL_PITCHERS_DRAFTED-PITCHERS_BELOW_REPL_DRAFTED),MYRANKS_P[[#This Row],[$ACTUAL]]=""),MYRANKS_P[[#This Row],[POINTS OVER REPL]],0)</f>
        <v>0</v>
      </c>
      <c r="AA639" s="40">
        <f>IF(MYRANKS_P[[#This Row],[$ACTUAL]]="",MYRANKS_P[[#This Row],[POINTS OVER REPL]]*REMAINING_DOLLAR_VALUE_PER_POINT+1,0)</f>
        <v>1</v>
      </c>
    </row>
    <row r="640" spans="1:27" x14ac:dyDescent="0.25">
      <c r="A640" s="9" t="s">
        <v>14919</v>
      </c>
      <c r="B640" s="14" t="str">
        <f>VLOOKUP(MYRANKS_P[[#This Row],[PLAYERID]],PLAYERIDMAP2[],COLUMN(PLAYERIDMAP2[LASTNAME]),FALSE)</f>
        <v>Robertson</v>
      </c>
      <c r="C640" s="14" t="str">
        <f>VLOOKUP(MYRANKS_P[[#This Row],[PLAYERID]],PLAYERIDMAP2[],COLUMN(PLAYERIDMAP2[FIRSTNAME]),FALSE)</f>
        <v>Tyler</v>
      </c>
      <c r="D640" s="14" t="str">
        <f>MYRANKS_P[[#This Row],[FNAME]]&amp;" "&amp;MYRANKS_P[[#This Row],[LNAME]]</f>
        <v>Tyler Robertson</v>
      </c>
      <c r="E640" s="14" t="str">
        <f>VLOOKUP(MYRANKS_P[[#This Row],[PLAYERID]],PLAYERIDMAP2[],COLUMN(PLAYERIDMAP2[TEAM]),FALSE)</f>
        <v>MIN</v>
      </c>
      <c r="F640" s="14" t="str">
        <f>VLOOKUP(MYRANKS_P[[#This Row],[PLAYERID]],PLAYERIDMAP2[],COLUMN(PLAYERIDMAP2[POS]),FALSE)</f>
        <v>P</v>
      </c>
      <c r="G640" s="14">
        <f>IFERROR(VALUE(VLOOKUP(MYRANKS_P[[#This Row],[PLAYERID]],PLAYERIDMAP2[],COLUMN(PLAYERIDMAP2[IDFANGRAPHS]),FALSE)),VLOOKUP(MYRANKS_P[[#This Row],[PLAYERID]],PLAYERIDMAP2[],COLUMN(PLAYERIDMAP2[IDFANGRAPHS]),FALSE))</f>
        <v>3223</v>
      </c>
      <c r="H640" s="23">
        <f>IFERROR(VLOOKUP(MYRANKS_P[[#This Row],[IDFANGRAPHS]],STEAMER_P[],COLUMN(STEAMER_P[W]),FALSE),0)</f>
        <v>0</v>
      </c>
      <c r="I640" s="23">
        <f>IFERROR(VLOOKUP(MYRANKS_P[[#This Row],[IDFANGRAPHS]],STEAMER_P[],COLUMN(STEAMER_P[L]),FALSE),0)</f>
        <v>0</v>
      </c>
      <c r="J640" s="23">
        <f>IFERROR(VLOOKUP(MYRANKS_P[[#This Row],[IDFANGRAPHS]],STEAMER_P[],COLUMN(STEAMER_P[SV]),FALSE),0)</f>
        <v>0</v>
      </c>
      <c r="K640" s="23">
        <f>IFERROR(VLOOKUP(MYRANKS_P[[#This Row],[IDFANGRAPHS]],STEAMER_P[],COLUMN(STEAMER_P[IP]),FALSE),0)</f>
        <v>1</v>
      </c>
      <c r="L640" s="23">
        <f>IFERROR(VLOOKUP(MYRANKS_P[[#This Row],[IDFANGRAPHS]],STEAMER_P[],COLUMN(STEAMER_P[H]),FALSE),0)</f>
        <v>1</v>
      </c>
      <c r="M640" s="23">
        <f>IFERROR(VLOOKUP(MYRANKS_P[[#This Row],[IDFANGRAPHS]],STEAMER_P[],COLUMN(STEAMER_P[ER]),FALSE),0)</f>
        <v>0</v>
      </c>
      <c r="N640" s="23">
        <f>IFERROR(VLOOKUP(MYRANKS_P[[#This Row],[IDFANGRAPHS]],STEAMER_P[],COLUMN(STEAMER_P[HR]),FALSE),0)</f>
        <v>0</v>
      </c>
      <c r="O640" s="23">
        <f>IFERROR(VLOOKUP(MYRANKS_P[[#This Row],[IDFANGRAPHS]],STEAMER_P[],COLUMN(STEAMER_P[SO]),FALSE),0)</f>
        <v>1</v>
      </c>
      <c r="P640" s="23">
        <f>IFERROR(VLOOKUP(MYRANKS_P[[#This Row],[IDFANGRAPHS]],STEAMER_P[],COLUMN(STEAMER_P[BB]),FALSE),0)</f>
        <v>0</v>
      </c>
      <c r="Q640" s="21">
        <f>IFERROR((MYRANKS_P[[#This Row],[ER]]*9)/MYRANKS_P[[#This Row],[IP]],0)</f>
        <v>0</v>
      </c>
      <c r="R640" s="21">
        <f>IFERROR((MYRANKS_P[[#This Row],[BB]]+MYRANKS_P[[#This Row],[H]])/MYRANKS_P[[#This Row],[IP]],0)</f>
        <v>1</v>
      </c>
      <c r="S640" s="23">
        <f>MYRANKS_P[[#This Row],[W]]*P_PTS_W+MYRANKS_P[[#This Row],[L]]*P_PTS_L+MYRANKS_P[[#This Row],[IP]]*P_PTS_IP+MYRANKS_P[[#This Row],[SO]]*P_PTS_K+MYRANKS_P[[#This Row],[BB]]*P_PTS_BB+MYRANKS_P[[#This Row],[H]]*P_PTS_HA+MYRANKS_P[[#This Row],[SV]]*P_PTS_SV+MYRANKS_P[[#This Row],[HR]]*P_PTS_HRA+MYRANKS_P[[#This Row],[ER]]*P_PTS_ER</f>
        <v>0</v>
      </c>
      <c r="T640" s="23">
        <f>VLOOKUP(MYRANKS_P[[#This Row],[POS]],REPLACEMENT_LEVEL[],3,FALSE)</f>
        <v>0</v>
      </c>
      <c r="U640" s="23">
        <f>MYRANKS_P[[#This Row],[PROJ PTS]]-MYRANKS_P[[#This Row],[REPL LEVEL]]</f>
        <v>0</v>
      </c>
      <c r="V640" s="30">
        <f>RANK(MYRANKS_P[[#This Row],[POINTS OVER REPL]],MYRANKS_P[POINTS OVER REPL])</f>
        <v>1</v>
      </c>
      <c r="W640" s="29">
        <f>IF(MYRANKS_P[[#This Row],[RANK]]&lt;=TOTAL_PITCHERS_DRAFTED,MYRANKS_P[[#This Row],[POINTS OVER REPL]],0)</f>
        <v>0</v>
      </c>
      <c r="X640" s="35">
        <f>MYRANKS_P[[#This Row],[POINTS OVER REPL]]*DOLLAR_VALUE_PER_POINT+1</f>
        <v>1</v>
      </c>
      <c r="Y640" s="35"/>
      <c r="Z640" s="29">
        <f>IF(AND(MYRANKS_P[[#This Row],[RANK]]&lt;=(TOTAL_PITCHERS_DRAFTED-PITCHERS_BELOW_REPL_DRAFTED),MYRANKS_P[[#This Row],[$ACTUAL]]=""),MYRANKS_P[[#This Row],[POINTS OVER REPL]],0)</f>
        <v>0</v>
      </c>
      <c r="AA640" s="40">
        <f>IF(MYRANKS_P[[#This Row],[$ACTUAL]]="",MYRANKS_P[[#This Row],[POINTS OVER REPL]]*REMAINING_DOLLAR_VALUE_PER_POINT+1,0)</f>
        <v>1</v>
      </c>
    </row>
    <row r="641" spans="1:27" x14ac:dyDescent="0.25">
      <c r="A641" s="9" t="s">
        <v>14981</v>
      </c>
      <c r="B641" s="14" t="str">
        <f>VLOOKUP(MYRANKS_P[[#This Row],[PLAYERID]],PLAYERIDMAP2[],COLUMN(PLAYERIDMAP2[LASTNAME]),FALSE)</f>
        <v>Romero</v>
      </c>
      <c r="C641" s="14" t="str">
        <f>VLOOKUP(MYRANKS_P[[#This Row],[PLAYERID]],PLAYERIDMAP2[],COLUMN(PLAYERIDMAP2[FIRSTNAME]),FALSE)</f>
        <v>Ricky</v>
      </c>
      <c r="D641" s="14" t="str">
        <f>MYRANKS_P[[#This Row],[FNAME]]&amp;" "&amp;MYRANKS_P[[#This Row],[LNAME]]</f>
        <v>Ricky Romero</v>
      </c>
      <c r="E641" s="14" t="str">
        <f>VLOOKUP(MYRANKS_P[[#This Row],[PLAYERID]],PLAYERIDMAP2[],COLUMN(PLAYERIDMAP2[TEAM]),FALSE)</f>
        <v>TOR</v>
      </c>
      <c r="F641" s="14" t="str">
        <f>VLOOKUP(MYRANKS_P[[#This Row],[PLAYERID]],PLAYERIDMAP2[],COLUMN(PLAYERIDMAP2[POS]),FALSE)</f>
        <v>P</v>
      </c>
      <c r="G641" s="14">
        <f>IFERROR(VALUE(VLOOKUP(MYRANKS_P[[#This Row],[PLAYERID]],PLAYERIDMAP2[],COLUMN(PLAYERIDMAP2[IDFANGRAPHS]),FALSE)),VLOOKUP(MYRANKS_P[[#This Row],[PLAYERID]],PLAYERIDMAP2[],COLUMN(PLAYERIDMAP2[IDFANGRAPHS]),FALSE))</f>
        <v>3403</v>
      </c>
      <c r="H641" s="23">
        <f>IFERROR(VLOOKUP(MYRANKS_P[[#This Row],[IDFANGRAPHS]],STEAMER_P[],COLUMN(STEAMER_P[W]),FALSE),0)</f>
        <v>0</v>
      </c>
      <c r="I641" s="23">
        <f>IFERROR(VLOOKUP(MYRANKS_P[[#This Row],[IDFANGRAPHS]],STEAMER_P[],COLUMN(STEAMER_P[L]),FALSE),0)</f>
        <v>0</v>
      </c>
      <c r="J641" s="23">
        <f>IFERROR(VLOOKUP(MYRANKS_P[[#This Row],[IDFANGRAPHS]],STEAMER_P[],COLUMN(STEAMER_P[SV]),FALSE),0)</f>
        <v>0</v>
      </c>
      <c r="K641" s="23">
        <f>IFERROR(VLOOKUP(MYRANKS_P[[#This Row],[IDFANGRAPHS]],STEAMER_P[],COLUMN(STEAMER_P[IP]),FALSE),0)</f>
        <v>1</v>
      </c>
      <c r="L641" s="23">
        <f>IFERROR(VLOOKUP(MYRANKS_P[[#This Row],[IDFANGRAPHS]],STEAMER_P[],COLUMN(STEAMER_P[H]),FALSE),0)</f>
        <v>1</v>
      </c>
      <c r="M641" s="23">
        <f>IFERROR(VLOOKUP(MYRANKS_P[[#This Row],[IDFANGRAPHS]],STEAMER_P[],COLUMN(STEAMER_P[ER]),FALSE),0)</f>
        <v>1</v>
      </c>
      <c r="N641" s="23">
        <f>IFERROR(VLOOKUP(MYRANKS_P[[#This Row],[IDFANGRAPHS]],STEAMER_P[],COLUMN(STEAMER_P[HR]),FALSE),0)</f>
        <v>0</v>
      </c>
      <c r="O641" s="23">
        <f>IFERROR(VLOOKUP(MYRANKS_P[[#This Row],[IDFANGRAPHS]],STEAMER_P[],COLUMN(STEAMER_P[SO]),FALSE),0)</f>
        <v>1</v>
      </c>
      <c r="P641" s="23">
        <f>IFERROR(VLOOKUP(MYRANKS_P[[#This Row],[IDFANGRAPHS]],STEAMER_P[],COLUMN(STEAMER_P[BB]),FALSE),0)</f>
        <v>1</v>
      </c>
      <c r="Q641" s="21">
        <f>IFERROR((MYRANKS_P[[#This Row],[ER]]*9)/MYRANKS_P[[#This Row],[IP]],0)</f>
        <v>9</v>
      </c>
      <c r="R641" s="21">
        <f>IFERROR((MYRANKS_P[[#This Row],[BB]]+MYRANKS_P[[#This Row],[H]])/MYRANKS_P[[#This Row],[IP]],0)</f>
        <v>2</v>
      </c>
      <c r="S641" s="23">
        <f>MYRANKS_P[[#This Row],[W]]*P_PTS_W+MYRANKS_P[[#This Row],[L]]*P_PTS_L+MYRANKS_P[[#This Row],[IP]]*P_PTS_IP+MYRANKS_P[[#This Row],[SO]]*P_PTS_K+MYRANKS_P[[#This Row],[BB]]*P_PTS_BB+MYRANKS_P[[#This Row],[H]]*P_PTS_HA+MYRANKS_P[[#This Row],[SV]]*P_PTS_SV+MYRANKS_P[[#This Row],[HR]]*P_PTS_HRA+MYRANKS_P[[#This Row],[ER]]*P_PTS_ER</f>
        <v>0</v>
      </c>
      <c r="T641" s="23">
        <f>VLOOKUP(MYRANKS_P[[#This Row],[POS]],REPLACEMENT_LEVEL[],3,FALSE)</f>
        <v>0</v>
      </c>
      <c r="U641" s="23">
        <f>MYRANKS_P[[#This Row],[PROJ PTS]]-MYRANKS_P[[#This Row],[REPL LEVEL]]</f>
        <v>0</v>
      </c>
      <c r="V641" s="30">
        <f>RANK(MYRANKS_P[[#This Row],[POINTS OVER REPL]],MYRANKS_P[POINTS OVER REPL])</f>
        <v>1</v>
      </c>
      <c r="W641" s="29">
        <f>IF(MYRANKS_P[[#This Row],[RANK]]&lt;=TOTAL_PITCHERS_DRAFTED,MYRANKS_P[[#This Row],[POINTS OVER REPL]],0)</f>
        <v>0</v>
      </c>
      <c r="X641" s="35">
        <f>MYRANKS_P[[#This Row],[POINTS OVER REPL]]*DOLLAR_VALUE_PER_POINT+1</f>
        <v>1</v>
      </c>
      <c r="Y641" s="35"/>
      <c r="Z641" s="29">
        <f>IF(AND(MYRANKS_P[[#This Row],[RANK]]&lt;=(TOTAL_PITCHERS_DRAFTED-PITCHERS_BELOW_REPL_DRAFTED),MYRANKS_P[[#This Row],[$ACTUAL]]=""),MYRANKS_P[[#This Row],[POINTS OVER REPL]],0)</f>
        <v>0</v>
      </c>
      <c r="AA641" s="40">
        <f>IF(MYRANKS_P[[#This Row],[$ACTUAL]]="",MYRANKS_P[[#This Row],[POINTS OVER REPL]]*REMAINING_DOLLAR_VALUE_PER_POINT+1,0)</f>
        <v>1</v>
      </c>
    </row>
    <row r="642" spans="1:27" x14ac:dyDescent="0.25">
      <c r="A642" s="9" t="s">
        <v>15015</v>
      </c>
      <c r="B642" s="14" t="str">
        <f>VLOOKUP(MYRANKS_P[[#This Row],[PLAYERID]],PLAYERIDMAP2[],COLUMN(PLAYERIDMAP2[LASTNAME]),FALSE)</f>
        <v>Rosenbaum</v>
      </c>
      <c r="C642" s="14" t="str">
        <f>VLOOKUP(MYRANKS_P[[#This Row],[PLAYERID]],PLAYERIDMAP2[],COLUMN(PLAYERIDMAP2[FIRSTNAME]),FALSE)</f>
        <v>Daniel</v>
      </c>
      <c r="D642" s="14" t="str">
        <f>MYRANKS_P[[#This Row],[FNAME]]&amp;" "&amp;MYRANKS_P[[#This Row],[LNAME]]</f>
        <v>Daniel Rosenbaum</v>
      </c>
      <c r="E642" s="14" t="str">
        <f>VLOOKUP(MYRANKS_P[[#This Row],[PLAYERID]],PLAYERIDMAP2[],COLUMN(PLAYERIDMAP2[TEAM]),FALSE)</f>
        <v>COL</v>
      </c>
      <c r="F642" s="14" t="str">
        <f>VLOOKUP(MYRANKS_P[[#This Row],[PLAYERID]],PLAYERIDMAP2[],COLUMN(PLAYERIDMAP2[POS]),FALSE)</f>
        <v>P</v>
      </c>
      <c r="G642" s="14" t="str">
        <f>IFERROR(VALUE(VLOOKUP(MYRANKS_P[[#This Row],[PLAYERID]],PLAYERIDMAP2[],COLUMN(PLAYERIDMAP2[IDFANGRAPHS]),FALSE)),VLOOKUP(MYRANKS_P[[#This Row],[PLAYERID]],PLAYERIDMAP2[],COLUMN(PLAYERIDMAP2[IDFANGRAPHS]),FALSE))</f>
        <v>sa502078</v>
      </c>
      <c r="H642" s="23">
        <f>IFERROR(VLOOKUP(MYRANKS_P[[#This Row],[IDFANGRAPHS]],STEAMER_P[],COLUMN(STEAMER_P[W]),FALSE),0)</f>
        <v>0</v>
      </c>
      <c r="I642" s="23">
        <f>IFERROR(VLOOKUP(MYRANKS_P[[#This Row],[IDFANGRAPHS]],STEAMER_P[],COLUMN(STEAMER_P[L]),FALSE),0)</f>
        <v>0</v>
      </c>
      <c r="J642" s="23">
        <f>IFERROR(VLOOKUP(MYRANKS_P[[#This Row],[IDFANGRAPHS]],STEAMER_P[],COLUMN(STEAMER_P[SV]),FALSE),0)</f>
        <v>0</v>
      </c>
      <c r="K642" s="23">
        <f>IFERROR(VLOOKUP(MYRANKS_P[[#This Row],[IDFANGRAPHS]],STEAMER_P[],COLUMN(STEAMER_P[IP]),FALSE),0)</f>
        <v>1</v>
      </c>
      <c r="L642" s="23">
        <f>IFERROR(VLOOKUP(MYRANKS_P[[#This Row],[IDFANGRAPHS]],STEAMER_P[],COLUMN(STEAMER_P[H]),FALSE),0)</f>
        <v>1</v>
      </c>
      <c r="M642" s="23">
        <f>IFERROR(VLOOKUP(MYRANKS_P[[#This Row],[IDFANGRAPHS]],STEAMER_P[],COLUMN(STEAMER_P[ER]),FALSE),0)</f>
        <v>1</v>
      </c>
      <c r="N642" s="23">
        <f>IFERROR(VLOOKUP(MYRANKS_P[[#This Row],[IDFANGRAPHS]],STEAMER_P[],COLUMN(STEAMER_P[HR]),FALSE),0)</f>
        <v>0</v>
      </c>
      <c r="O642" s="23">
        <f>IFERROR(VLOOKUP(MYRANKS_P[[#This Row],[IDFANGRAPHS]],STEAMER_P[],COLUMN(STEAMER_P[SO]),FALSE),0)</f>
        <v>1</v>
      </c>
      <c r="P642" s="23">
        <f>IFERROR(VLOOKUP(MYRANKS_P[[#This Row],[IDFANGRAPHS]],STEAMER_P[],COLUMN(STEAMER_P[BB]),FALSE),0)</f>
        <v>0</v>
      </c>
      <c r="Q642" s="21">
        <f>IFERROR((MYRANKS_P[[#This Row],[ER]]*9)/MYRANKS_P[[#This Row],[IP]],0)</f>
        <v>9</v>
      </c>
      <c r="R642" s="21">
        <f>IFERROR((MYRANKS_P[[#This Row],[BB]]+MYRANKS_P[[#This Row],[H]])/MYRANKS_P[[#This Row],[IP]],0)</f>
        <v>1</v>
      </c>
      <c r="S642" s="23">
        <f>MYRANKS_P[[#This Row],[W]]*P_PTS_W+MYRANKS_P[[#This Row],[L]]*P_PTS_L+MYRANKS_P[[#This Row],[IP]]*P_PTS_IP+MYRANKS_P[[#This Row],[SO]]*P_PTS_K+MYRANKS_P[[#This Row],[BB]]*P_PTS_BB+MYRANKS_P[[#This Row],[H]]*P_PTS_HA+MYRANKS_P[[#This Row],[SV]]*P_PTS_SV+MYRANKS_P[[#This Row],[HR]]*P_PTS_HRA+MYRANKS_P[[#This Row],[ER]]*P_PTS_ER</f>
        <v>0</v>
      </c>
      <c r="T642" s="23">
        <f>VLOOKUP(MYRANKS_P[[#This Row],[POS]],REPLACEMENT_LEVEL[],3,FALSE)</f>
        <v>0</v>
      </c>
      <c r="U642" s="23">
        <f>MYRANKS_P[[#This Row],[PROJ PTS]]-MYRANKS_P[[#This Row],[REPL LEVEL]]</f>
        <v>0</v>
      </c>
      <c r="V642" s="30">
        <f>RANK(MYRANKS_P[[#This Row],[POINTS OVER REPL]],MYRANKS_P[POINTS OVER REPL])</f>
        <v>1</v>
      </c>
      <c r="W642" s="29">
        <f>IF(MYRANKS_P[[#This Row],[RANK]]&lt;=TOTAL_PITCHERS_DRAFTED,MYRANKS_P[[#This Row],[POINTS OVER REPL]],0)</f>
        <v>0</v>
      </c>
      <c r="X642" s="35">
        <f>MYRANKS_P[[#This Row],[POINTS OVER REPL]]*DOLLAR_VALUE_PER_POINT+1</f>
        <v>1</v>
      </c>
      <c r="Y642" s="35"/>
      <c r="Z642" s="29">
        <f>IF(AND(MYRANKS_P[[#This Row],[RANK]]&lt;=(TOTAL_PITCHERS_DRAFTED-PITCHERS_BELOW_REPL_DRAFTED),MYRANKS_P[[#This Row],[$ACTUAL]]=""),MYRANKS_P[[#This Row],[POINTS OVER REPL]],0)</f>
        <v>0</v>
      </c>
      <c r="AA642" s="40">
        <f>IF(MYRANKS_P[[#This Row],[$ACTUAL]]="",MYRANKS_P[[#This Row],[POINTS OVER REPL]]*REMAINING_DOLLAR_VALUE_PER_POINT+1,0)</f>
        <v>1</v>
      </c>
    </row>
    <row r="643" spans="1:27" x14ac:dyDescent="0.25">
      <c r="A643" s="9" t="s">
        <v>15039</v>
      </c>
      <c r="B643" s="14" t="str">
        <f>VLOOKUP(MYRANKS_P[[#This Row],[PLAYERID]],PLAYERIDMAP2[],COLUMN(PLAYERIDMAP2[LASTNAME]),FALSE)</f>
        <v>Rowland-Smith</v>
      </c>
      <c r="C643" s="14" t="str">
        <f>VLOOKUP(MYRANKS_P[[#This Row],[PLAYERID]],PLAYERIDMAP2[],COLUMN(PLAYERIDMAP2[FIRSTNAME]),FALSE)</f>
        <v>Ryan</v>
      </c>
      <c r="D643" s="14" t="str">
        <f>MYRANKS_P[[#This Row],[FNAME]]&amp;" "&amp;MYRANKS_P[[#This Row],[LNAME]]</f>
        <v>Ryan Rowland-Smith</v>
      </c>
      <c r="E643" s="14" t="str">
        <f>VLOOKUP(MYRANKS_P[[#This Row],[PLAYERID]],PLAYERIDMAP2[],COLUMN(PLAYERIDMAP2[TEAM]),FALSE)</f>
        <v>N/A</v>
      </c>
      <c r="F643" s="14" t="str">
        <f>VLOOKUP(MYRANKS_P[[#This Row],[PLAYERID]],PLAYERIDMAP2[],COLUMN(PLAYERIDMAP2[POS]),FALSE)</f>
        <v>P</v>
      </c>
      <c r="G643" s="14">
        <f>IFERROR(VALUE(VLOOKUP(MYRANKS_P[[#This Row],[PLAYERID]],PLAYERIDMAP2[],COLUMN(PLAYERIDMAP2[IDFANGRAPHS]),FALSE)),VLOOKUP(MYRANKS_P[[#This Row],[PLAYERID]],PLAYERIDMAP2[],COLUMN(PLAYERIDMAP2[IDFANGRAPHS]),FALSE))</f>
        <v>3245</v>
      </c>
      <c r="H643" s="23">
        <f>IFERROR(VLOOKUP(MYRANKS_P[[#This Row],[IDFANGRAPHS]],STEAMER_P[],COLUMN(STEAMER_P[W]),FALSE),0)</f>
        <v>0</v>
      </c>
      <c r="I643" s="23">
        <f>IFERROR(VLOOKUP(MYRANKS_P[[#This Row],[IDFANGRAPHS]],STEAMER_P[],COLUMN(STEAMER_P[L]),FALSE),0)</f>
        <v>0</v>
      </c>
      <c r="J643" s="23">
        <f>IFERROR(VLOOKUP(MYRANKS_P[[#This Row],[IDFANGRAPHS]],STEAMER_P[],COLUMN(STEAMER_P[SV]),FALSE),0)</f>
        <v>0</v>
      </c>
      <c r="K643" s="23">
        <f>IFERROR(VLOOKUP(MYRANKS_P[[#This Row],[IDFANGRAPHS]],STEAMER_P[],COLUMN(STEAMER_P[IP]),FALSE),0)</f>
        <v>1</v>
      </c>
      <c r="L643" s="23">
        <f>IFERROR(VLOOKUP(MYRANKS_P[[#This Row],[IDFANGRAPHS]],STEAMER_P[],COLUMN(STEAMER_P[H]),FALSE),0)</f>
        <v>1</v>
      </c>
      <c r="M643" s="23">
        <f>IFERROR(VLOOKUP(MYRANKS_P[[#This Row],[IDFANGRAPHS]],STEAMER_P[],COLUMN(STEAMER_P[ER]),FALSE),0)</f>
        <v>0</v>
      </c>
      <c r="N643" s="23">
        <f>IFERROR(VLOOKUP(MYRANKS_P[[#This Row],[IDFANGRAPHS]],STEAMER_P[],COLUMN(STEAMER_P[HR]),FALSE),0)</f>
        <v>0</v>
      </c>
      <c r="O643" s="23">
        <f>IFERROR(VLOOKUP(MYRANKS_P[[#This Row],[IDFANGRAPHS]],STEAMER_P[],COLUMN(STEAMER_P[SO]),FALSE),0)</f>
        <v>1</v>
      </c>
      <c r="P643" s="23">
        <f>IFERROR(VLOOKUP(MYRANKS_P[[#This Row],[IDFANGRAPHS]],STEAMER_P[],COLUMN(STEAMER_P[BB]),FALSE),0)</f>
        <v>0</v>
      </c>
      <c r="Q643" s="21">
        <f>IFERROR((MYRANKS_P[[#This Row],[ER]]*9)/MYRANKS_P[[#This Row],[IP]],0)</f>
        <v>0</v>
      </c>
      <c r="R643" s="21">
        <f>IFERROR((MYRANKS_P[[#This Row],[BB]]+MYRANKS_P[[#This Row],[H]])/MYRANKS_P[[#This Row],[IP]],0)</f>
        <v>1</v>
      </c>
      <c r="S643" s="23">
        <f>MYRANKS_P[[#This Row],[W]]*P_PTS_W+MYRANKS_P[[#This Row],[L]]*P_PTS_L+MYRANKS_P[[#This Row],[IP]]*P_PTS_IP+MYRANKS_P[[#This Row],[SO]]*P_PTS_K+MYRANKS_P[[#This Row],[BB]]*P_PTS_BB+MYRANKS_P[[#This Row],[H]]*P_PTS_HA+MYRANKS_P[[#This Row],[SV]]*P_PTS_SV+MYRANKS_P[[#This Row],[HR]]*P_PTS_HRA+MYRANKS_P[[#This Row],[ER]]*P_PTS_ER</f>
        <v>0</v>
      </c>
      <c r="T643" s="23">
        <f>VLOOKUP(MYRANKS_P[[#This Row],[POS]],REPLACEMENT_LEVEL[],3,FALSE)</f>
        <v>0</v>
      </c>
      <c r="U643" s="23">
        <f>MYRANKS_P[[#This Row],[PROJ PTS]]-MYRANKS_P[[#This Row],[REPL LEVEL]]</f>
        <v>0</v>
      </c>
      <c r="V643" s="30">
        <f>RANK(MYRANKS_P[[#This Row],[POINTS OVER REPL]],MYRANKS_P[POINTS OVER REPL])</f>
        <v>1</v>
      </c>
      <c r="W643" s="29">
        <f>IF(MYRANKS_P[[#This Row],[RANK]]&lt;=TOTAL_PITCHERS_DRAFTED,MYRANKS_P[[#This Row],[POINTS OVER REPL]],0)</f>
        <v>0</v>
      </c>
      <c r="X643" s="35">
        <f>MYRANKS_P[[#This Row],[POINTS OVER REPL]]*DOLLAR_VALUE_PER_POINT+1</f>
        <v>1</v>
      </c>
      <c r="Y643" s="35"/>
      <c r="Z643" s="29">
        <f>IF(AND(MYRANKS_P[[#This Row],[RANK]]&lt;=(TOTAL_PITCHERS_DRAFTED-PITCHERS_BELOW_REPL_DRAFTED),MYRANKS_P[[#This Row],[$ACTUAL]]=""),MYRANKS_P[[#This Row],[POINTS OVER REPL]],0)</f>
        <v>0</v>
      </c>
      <c r="AA643" s="40">
        <f>IF(MYRANKS_P[[#This Row],[$ACTUAL]]="",MYRANKS_P[[#This Row],[POINTS OVER REPL]]*REMAINING_DOLLAR_VALUE_PER_POINT+1,0)</f>
        <v>1</v>
      </c>
    </row>
    <row r="644" spans="1:27" x14ac:dyDescent="0.25">
      <c r="A644" s="9" t="s">
        <v>15055</v>
      </c>
      <c r="B644" s="14" t="str">
        <f>VLOOKUP(MYRANKS_P[[#This Row],[PLAYERID]],PLAYERIDMAP2[],COLUMN(PLAYERIDMAP2[LASTNAME]),FALSE)</f>
        <v>Runzler</v>
      </c>
      <c r="C644" s="14" t="str">
        <f>VLOOKUP(MYRANKS_P[[#This Row],[PLAYERID]],PLAYERIDMAP2[],COLUMN(PLAYERIDMAP2[FIRSTNAME]),FALSE)</f>
        <v>Dan</v>
      </c>
      <c r="D644" s="14" t="str">
        <f>MYRANKS_P[[#This Row],[FNAME]]&amp;" "&amp;MYRANKS_P[[#This Row],[LNAME]]</f>
        <v>Dan Runzler</v>
      </c>
      <c r="E644" s="14" t="str">
        <f>VLOOKUP(MYRANKS_P[[#This Row],[PLAYERID]],PLAYERIDMAP2[],COLUMN(PLAYERIDMAP2[TEAM]),FALSE)</f>
        <v>SF</v>
      </c>
      <c r="F644" s="14" t="str">
        <f>VLOOKUP(MYRANKS_P[[#This Row],[PLAYERID]],PLAYERIDMAP2[],COLUMN(PLAYERIDMAP2[POS]),FALSE)</f>
        <v>P</v>
      </c>
      <c r="G644" s="14">
        <f>IFERROR(VALUE(VLOOKUP(MYRANKS_P[[#This Row],[PLAYERID]],PLAYERIDMAP2[],COLUMN(PLAYERIDMAP2[IDFANGRAPHS]),FALSE)),VLOOKUP(MYRANKS_P[[#This Row],[PLAYERID]],PLAYERIDMAP2[],COLUMN(PLAYERIDMAP2[IDFANGRAPHS]),FALSE))</f>
        <v>4080</v>
      </c>
      <c r="H644" s="23">
        <f>IFERROR(VLOOKUP(MYRANKS_P[[#This Row],[IDFANGRAPHS]],STEAMER_P[],COLUMN(STEAMER_P[W]),FALSE),0)</f>
        <v>0</v>
      </c>
      <c r="I644" s="23">
        <f>IFERROR(VLOOKUP(MYRANKS_P[[#This Row],[IDFANGRAPHS]],STEAMER_P[],COLUMN(STEAMER_P[L]),FALSE),0)</f>
        <v>0</v>
      </c>
      <c r="J644" s="23">
        <f>IFERROR(VLOOKUP(MYRANKS_P[[#This Row],[IDFANGRAPHS]],STEAMER_P[],COLUMN(STEAMER_P[SV]),FALSE),0)</f>
        <v>0</v>
      </c>
      <c r="K644" s="23">
        <f>IFERROR(VLOOKUP(MYRANKS_P[[#This Row],[IDFANGRAPHS]],STEAMER_P[],COLUMN(STEAMER_P[IP]),FALSE),0)</f>
        <v>1</v>
      </c>
      <c r="L644" s="23">
        <f>IFERROR(VLOOKUP(MYRANKS_P[[#This Row],[IDFANGRAPHS]],STEAMER_P[],COLUMN(STEAMER_P[H]),FALSE),0)</f>
        <v>1</v>
      </c>
      <c r="M644" s="23">
        <f>IFERROR(VLOOKUP(MYRANKS_P[[#This Row],[IDFANGRAPHS]],STEAMER_P[],COLUMN(STEAMER_P[ER]),FALSE),0)</f>
        <v>0</v>
      </c>
      <c r="N644" s="23">
        <f>IFERROR(VLOOKUP(MYRANKS_P[[#This Row],[IDFANGRAPHS]],STEAMER_P[],COLUMN(STEAMER_P[HR]),FALSE),0)</f>
        <v>0</v>
      </c>
      <c r="O644" s="23">
        <f>IFERROR(VLOOKUP(MYRANKS_P[[#This Row],[IDFANGRAPHS]],STEAMER_P[],COLUMN(STEAMER_P[SO]),FALSE),0)</f>
        <v>1</v>
      </c>
      <c r="P644" s="23">
        <f>IFERROR(VLOOKUP(MYRANKS_P[[#This Row],[IDFANGRAPHS]],STEAMER_P[],COLUMN(STEAMER_P[BB]),FALSE),0)</f>
        <v>1</v>
      </c>
      <c r="Q644" s="21">
        <f>IFERROR((MYRANKS_P[[#This Row],[ER]]*9)/MYRANKS_P[[#This Row],[IP]],0)</f>
        <v>0</v>
      </c>
      <c r="R644" s="21">
        <f>IFERROR((MYRANKS_P[[#This Row],[BB]]+MYRANKS_P[[#This Row],[H]])/MYRANKS_P[[#This Row],[IP]],0)</f>
        <v>2</v>
      </c>
      <c r="S644" s="23">
        <f>MYRANKS_P[[#This Row],[W]]*P_PTS_W+MYRANKS_P[[#This Row],[L]]*P_PTS_L+MYRANKS_P[[#This Row],[IP]]*P_PTS_IP+MYRANKS_P[[#This Row],[SO]]*P_PTS_K+MYRANKS_P[[#This Row],[BB]]*P_PTS_BB+MYRANKS_P[[#This Row],[H]]*P_PTS_HA+MYRANKS_P[[#This Row],[SV]]*P_PTS_SV+MYRANKS_P[[#This Row],[HR]]*P_PTS_HRA+MYRANKS_P[[#This Row],[ER]]*P_PTS_ER</f>
        <v>0</v>
      </c>
      <c r="T644" s="23">
        <f>VLOOKUP(MYRANKS_P[[#This Row],[POS]],REPLACEMENT_LEVEL[],3,FALSE)</f>
        <v>0</v>
      </c>
      <c r="U644" s="23">
        <f>MYRANKS_P[[#This Row],[PROJ PTS]]-MYRANKS_P[[#This Row],[REPL LEVEL]]</f>
        <v>0</v>
      </c>
      <c r="V644" s="30">
        <f>RANK(MYRANKS_P[[#This Row],[POINTS OVER REPL]],MYRANKS_P[POINTS OVER REPL])</f>
        <v>1</v>
      </c>
      <c r="W644" s="29">
        <f>IF(MYRANKS_P[[#This Row],[RANK]]&lt;=TOTAL_PITCHERS_DRAFTED,MYRANKS_P[[#This Row],[POINTS OVER REPL]],0)</f>
        <v>0</v>
      </c>
      <c r="X644" s="35">
        <f>MYRANKS_P[[#This Row],[POINTS OVER REPL]]*DOLLAR_VALUE_PER_POINT+1</f>
        <v>1</v>
      </c>
      <c r="Y644" s="35"/>
      <c r="Z644" s="29">
        <f>IF(AND(MYRANKS_P[[#This Row],[RANK]]&lt;=(TOTAL_PITCHERS_DRAFTED-PITCHERS_BELOW_REPL_DRAFTED),MYRANKS_P[[#This Row],[$ACTUAL]]=""),MYRANKS_P[[#This Row],[POINTS OVER REPL]],0)</f>
        <v>0</v>
      </c>
      <c r="AA644" s="40">
        <f>IF(MYRANKS_P[[#This Row],[$ACTUAL]]="",MYRANKS_P[[#This Row],[POINTS OVER REPL]]*REMAINING_DOLLAR_VALUE_PER_POINT+1,0)</f>
        <v>1</v>
      </c>
    </row>
    <row r="645" spans="1:27" x14ac:dyDescent="0.25">
      <c r="A645" s="4" t="s">
        <v>15111</v>
      </c>
      <c r="B645" s="14" t="str">
        <f>VLOOKUP(MYRANKS_P[[#This Row],[PLAYERID]],PLAYERIDMAP2[],COLUMN(PLAYERIDMAP2[LASTNAME]),FALSE)</f>
        <v>Sanabia</v>
      </c>
      <c r="C645" s="14" t="str">
        <f>VLOOKUP(MYRANKS_P[[#This Row],[PLAYERID]],PLAYERIDMAP2[],COLUMN(PLAYERIDMAP2[FIRSTNAME]),FALSE)</f>
        <v>Alex</v>
      </c>
      <c r="D645" s="14" t="str">
        <f>MYRANKS_P[[#This Row],[FNAME]]&amp;" "&amp;MYRANKS_P[[#This Row],[LNAME]]</f>
        <v>Alex Sanabia</v>
      </c>
      <c r="E645" s="14" t="str">
        <f>VLOOKUP(MYRANKS_P[[#This Row],[PLAYERID]],PLAYERIDMAP2[],COLUMN(PLAYERIDMAP2[TEAM]),FALSE)</f>
        <v>MIA</v>
      </c>
      <c r="F645" s="14" t="str">
        <f>VLOOKUP(MYRANKS_P[[#This Row],[PLAYERID]],PLAYERIDMAP2[],COLUMN(PLAYERIDMAP2[POS]),FALSE)</f>
        <v>P</v>
      </c>
      <c r="G645" s="14">
        <f>IFERROR(VALUE(VLOOKUP(MYRANKS_P[[#This Row],[PLAYERID]],PLAYERIDMAP2[],COLUMN(PLAYERIDMAP2[IDFANGRAPHS]),FALSE)),VLOOKUP(MYRANKS_P[[#This Row],[PLAYERID]],PLAYERIDMAP2[],COLUMN(PLAYERIDMAP2[IDFANGRAPHS]),FALSE))</f>
        <v>5350</v>
      </c>
      <c r="H645" s="23">
        <f>IFERROR(VLOOKUP(MYRANKS_P[[#This Row],[IDFANGRAPHS]],STEAMER_P[],COLUMN(STEAMER_P[W]),FALSE),0)</f>
        <v>0</v>
      </c>
      <c r="I645" s="23">
        <f>IFERROR(VLOOKUP(MYRANKS_P[[#This Row],[IDFANGRAPHS]],STEAMER_P[],COLUMN(STEAMER_P[L]),FALSE),0)</f>
        <v>0</v>
      </c>
      <c r="J645" s="23">
        <f>IFERROR(VLOOKUP(MYRANKS_P[[#This Row],[IDFANGRAPHS]],STEAMER_P[],COLUMN(STEAMER_P[SV]),FALSE),0)</f>
        <v>0</v>
      </c>
      <c r="K645" s="23">
        <f>IFERROR(VLOOKUP(MYRANKS_P[[#This Row],[IDFANGRAPHS]],STEAMER_P[],COLUMN(STEAMER_P[IP]),FALSE),0)</f>
        <v>1</v>
      </c>
      <c r="L645" s="23">
        <f>IFERROR(VLOOKUP(MYRANKS_P[[#This Row],[IDFANGRAPHS]],STEAMER_P[],COLUMN(STEAMER_P[H]),FALSE),0)</f>
        <v>1</v>
      </c>
      <c r="M645" s="23">
        <f>IFERROR(VLOOKUP(MYRANKS_P[[#This Row],[IDFANGRAPHS]],STEAMER_P[],COLUMN(STEAMER_P[ER]),FALSE),0)</f>
        <v>1</v>
      </c>
      <c r="N645" s="23">
        <f>IFERROR(VLOOKUP(MYRANKS_P[[#This Row],[IDFANGRAPHS]],STEAMER_P[],COLUMN(STEAMER_P[HR]),FALSE),0)</f>
        <v>0</v>
      </c>
      <c r="O645" s="23">
        <f>IFERROR(VLOOKUP(MYRANKS_P[[#This Row],[IDFANGRAPHS]],STEAMER_P[],COLUMN(STEAMER_P[SO]),FALSE),0)</f>
        <v>1</v>
      </c>
      <c r="P645" s="23">
        <f>IFERROR(VLOOKUP(MYRANKS_P[[#This Row],[IDFANGRAPHS]],STEAMER_P[],COLUMN(STEAMER_P[BB]),FALSE),0)</f>
        <v>0</v>
      </c>
      <c r="Q645" s="21">
        <f>IFERROR((MYRANKS_P[[#This Row],[ER]]*9)/MYRANKS_P[[#This Row],[IP]],0)</f>
        <v>9</v>
      </c>
      <c r="R645" s="21">
        <f>IFERROR((MYRANKS_P[[#This Row],[BB]]+MYRANKS_P[[#This Row],[H]])/MYRANKS_P[[#This Row],[IP]],0)</f>
        <v>1</v>
      </c>
      <c r="S645" s="23">
        <f>MYRANKS_P[[#This Row],[W]]*P_PTS_W+MYRANKS_P[[#This Row],[L]]*P_PTS_L+MYRANKS_P[[#This Row],[IP]]*P_PTS_IP+MYRANKS_P[[#This Row],[SO]]*P_PTS_K+MYRANKS_P[[#This Row],[BB]]*P_PTS_BB+MYRANKS_P[[#This Row],[H]]*P_PTS_HA+MYRANKS_P[[#This Row],[SV]]*P_PTS_SV+MYRANKS_P[[#This Row],[HR]]*P_PTS_HRA+MYRANKS_P[[#This Row],[ER]]*P_PTS_ER</f>
        <v>0</v>
      </c>
      <c r="T645" s="23">
        <f>VLOOKUP(MYRANKS_P[[#This Row],[POS]],REPLACEMENT_LEVEL[],3,FALSE)</f>
        <v>0</v>
      </c>
      <c r="U645" s="23">
        <f>MYRANKS_P[[#This Row],[PROJ PTS]]-MYRANKS_P[[#This Row],[REPL LEVEL]]</f>
        <v>0</v>
      </c>
      <c r="V645" s="30">
        <f>RANK(MYRANKS_P[[#This Row],[POINTS OVER REPL]],MYRANKS_P[POINTS OVER REPL])</f>
        <v>1</v>
      </c>
      <c r="W645" s="29">
        <f>IF(MYRANKS_P[[#This Row],[RANK]]&lt;=TOTAL_PITCHERS_DRAFTED,MYRANKS_P[[#This Row],[POINTS OVER REPL]],0)</f>
        <v>0</v>
      </c>
      <c r="X645" s="35">
        <f>MYRANKS_P[[#This Row],[POINTS OVER REPL]]*DOLLAR_VALUE_PER_POINT+1</f>
        <v>1</v>
      </c>
      <c r="Y645" s="35"/>
      <c r="Z645" s="29">
        <f>IF(AND(MYRANKS_P[[#This Row],[RANK]]&lt;=(TOTAL_PITCHERS_DRAFTED-PITCHERS_BELOW_REPL_DRAFTED),MYRANKS_P[[#This Row],[$ACTUAL]]=""),MYRANKS_P[[#This Row],[POINTS OVER REPL]],0)</f>
        <v>0</v>
      </c>
      <c r="AA645" s="40">
        <f>IF(MYRANKS_P[[#This Row],[$ACTUAL]]="",MYRANKS_P[[#This Row],[POINTS OVER REPL]]*REMAINING_DOLLAR_VALUE_PER_POINT+1,0)</f>
        <v>1</v>
      </c>
    </row>
    <row r="646" spans="1:27" x14ac:dyDescent="0.25">
      <c r="A646" s="64" t="s">
        <v>15120</v>
      </c>
      <c r="B646" s="14" t="str">
        <f>VLOOKUP(MYRANKS_P[[#This Row],[PLAYERID]],PLAYERIDMAP2[],COLUMN(PLAYERIDMAP2[LASTNAME]),FALSE)</f>
        <v>Sanchez</v>
      </c>
      <c r="C646" s="14" t="str">
        <f>VLOOKUP(MYRANKS_P[[#This Row],[PLAYERID]],PLAYERIDMAP2[],COLUMN(PLAYERIDMAP2[FIRSTNAME]),FALSE)</f>
        <v>Eduardo</v>
      </c>
      <c r="D646" s="14" t="str">
        <f>MYRANKS_P[[#This Row],[FNAME]]&amp;" "&amp;MYRANKS_P[[#This Row],[LNAME]]</f>
        <v>Eduardo Sanchez</v>
      </c>
      <c r="E646" s="14" t="str">
        <f>VLOOKUP(MYRANKS_P[[#This Row],[PLAYERID]],PLAYERIDMAP2[],COLUMN(PLAYERIDMAP2[TEAM]),FALSE)</f>
        <v>STL</v>
      </c>
      <c r="F646" s="14" t="str">
        <f>VLOOKUP(MYRANKS_P[[#This Row],[PLAYERID]],PLAYERIDMAP2[],COLUMN(PLAYERIDMAP2[POS]),FALSE)</f>
        <v>P</v>
      </c>
      <c r="G646" s="14">
        <f>IFERROR(VALUE(VLOOKUP(MYRANKS_P[[#This Row],[PLAYERID]],PLAYERIDMAP2[],COLUMN(PLAYERIDMAP2[IDFANGRAPHS]),FALSE)),VLOOKUP(MYRANKS_P[[#This Row],[PLAYERID]],PLAYERIDMAP2[],COLUMN(PLAYERIDMAP2[IDFANGRAPHS]),FALSE))</f>
        <v>2966</v>
      </c>
      <c r="H646" s="23">
        <f>IFERROR(VLOOKUP(MYRANKS_P[[#This Row],[IDFANGRAPHS]],STEAMER_P[],COLUMN(STEAMER_P[W]),FALSE),0)</f>
        <v>0</v>
      </c>
      <c r="I646" s="23">
        <f>IFERROR(VLOOKUP(MYRANKS_P[[#This Row],[IDFANGRAPHS]],STEAMER_P[],COLUMN(STEAMER_P[L]),FALSE),0)</f>
        <v>0</v>
      </c>
      <c r="J646" s="23">
        <f>IFERROR(VLOOKUP(MYRANKS_P[[#This Row],[IDFANGRAPHS]],STEAMER_P[],COLUMN(STEAMER_P[SV]),FALSE),0)</f>
        <v>0</v>
      </c>
      <c r="K646" s="23">
        <f>IFERROR(VLOOKUP(MYRANKS_P[[#This Row],[IDFANGRAPHS]],STEAMER_P[],COLUMN(STEAMER_P[IP]),FALSE),0)</f>
        <v>1</v>
      </c>
      <c r="L646" s="23">
        <f>IFERROR(VLOOKUP(MYRANKS_P[[#This Row],[IDFANGRAPHS]],STEAMER_P[],COLUMN(STEAMER_P[H]),FALSE),0)</f>
        <v>1</v>
      </c>
      <c r="M646" s="23">
        <f>IFERROR(VLOOKUP(MYRANKS_P[[#This Row],[IDFANGRAPHS]],STEAMER_P[],COLUMN(STEAMER_P[ER]),FALSE),0)</f>
        <v>0</v>
      </c>
      <c r="N646" s="23">
        <f>IFERROR(VLOOKUP(MYRANKS_P[[#This Row],[IDFANGRAPHS]],STEAMER_P[],COLUMN(STEAMER_P[HR]),FALSE),0)</f>
        <v>0</v>
      </c>
      <c r="O646" s="23">
        <f>IFERROR(VLOOKUP(MYRANKS_P[[#This Row],[IDFANGRAPHS]],STEAMER_P[],COLUMN(STEAMER_P[SO]),FALSE),0)</f>
        <v>1</v>
      </c>
      <c r="P646" s="23">
        <f>IFERROR(VLOOKUP(MYRANKS_P[[#This Row],[IDFANGRAPHS]],STEAMER_P[],COLUMN(STEAMER_P[BB]),FALSE),0)</f>
        <v>0</v>
      </c>
      <c r="Q646" s="62">
        <f>IFERROR((MYRANKS_P[[#This Row],[ER]]*9)/MYRANKS_P[[#This Row],[IP]],0)</f>
        <v>0</v>
      </c>
      <c r="R646" s="62">
        <f>IFERROR((MYRANKS_P[[#This Row],[BB]]+MYRANKS_P[[#This Row],[H]])/MYRANKS_P[[#This Row],[IP]],0)</f>
        <v>1</v>
      </c>
      <c r="S646" s="56">
        <f>MYRANKS_P[[#This Row],[W]]*P_PTS_W+MYRANKS_P[[#This Row],[L]]*P_PTS_L+MYRANKS_P[[#This Row],[IP]]*P_PTS_IP+MYRANKS_P[[#This Row],[SO]]*P_PTS_K+MYRANKS_P[[#This Row],[BB]]*P_PTS_BB+MYRANKS_P[[#This Row],[H]]*P_PTS_HA+MYRANKS_P[[#This Row],[SV]]*P_PTS_SV+MYRANKS_P[[#This Row],[HR]]*P_PTS_HRA+MYRANKS_P[[#This Row],[ER]]*P_PTS_ER</f>
        <v>0</v>
      </c>
      <c r="T646" s="56">
        <f>VLOOKUP(MYRANKS_P[[#This Row],[POS]],REPLACEMENT_LEVEL[],3,FALSE)</f>
        <v>0</v>
      </c>
      <c r="U646" s="56">
        <f>MYRANKS_P[[#This Row],[PROJ PTS]]-MYRANKS_P[[#This Row],[REPL LEVEL]]</f>
        <v>0</v>
      </c>
      <c r="V646" s="55">
        <f>RANK(MYRANKS_P[[#This Row],[POINTS OVER REPL]],MYRANKS_P[POINTS OVER REPL])</f>
        <v>1</v>
      </c>
      <c r="W646" s="56">
        <f>IF(MYRANKS_P[[#This Row],[RANK]]&lt;=TOTAL_PITCHERS_DRAFTED,MYRANKS_P[[#This Row],[POINTS OVER REPL]],0)</f>
        <v>0</v>
      </c>
      <c r="X646" s="58">
        <f>MYRANKS_P[[#This Row],[POINTS OVER REPL]]*DOLLAR_VALUE_PER_POINT+1</f>
        <v>1</v>
      </c>
      <c r="Y646" s="58"/>
      <c r="Z646" s="56">
        <f>IF(AND(MYRANKS_P[[#This Row],[RANK]]&lt;=(TOTAL_PITCHERS_DRAFTED-PITCHERS_BELOW_REPL_DRAFTED),MYRANKS_P[[#This Row],[$ACTUAL]]=""),MYRANKS_P[[#This Row],[POINTS OVER REPL]],0)</f>
        <v>0</v>
      </c>
      <c r="AA646" s="63">
        <f>IF(MYRANKS_P[[#This Row],[$ACTUAL]]="",MYRANKS_P[[#This Row],[POINTS OVER REPL]]*REMAINING_DOLLAR_VALUE_PER_POINT+1,0)</f>
        <v>1</v>
      </c>
    </row>
    <row r="647" spans="1:27" x14ac:dyDescent="0.25">
      <c r="A647" s="9" t="s">
        <v>15133</v>
      </c>
      <c r="B647" s="14" t="str">
        <f>VLOOKUP(MYRANKS_P[[#This Row],[PLAYERID]],PLAYERIDMAP2[],COLUMN(PLAYERIDMAP2[LASTNAME]),FALSE)</f>
        <v>Sanchez</v>
      </c>
      <c r="C647" s="14" t="str">
        <f>VLOOKUP(MYRANKS_P[[#This Row],[PLAYERID]],PLAYERIDMAP2[],COLUMN(PLAYERIDMAP2[FIRSTNAME]),FALSE)</f>
        <v>Jonathan</v>
      </c>
      <c r="D647" s="14" t="str">
        <f>MYRANKS_P[[#This Row],[FNAME]]&amp;" "&amp;MYRANKS_P[[#This Row],[LNAME]]</f>
        <v>Jonathan Sanchez</v>
      </c>
      <c r="E647" s="14" t="str">
        <f>VLOOKUP(MYRANKS_P[[#This Row],[PLAYERID]],PLAYERIDMAP2[],COLUMN(PLAYERIDMAP2[TEAM]),FALSE)</f>
        <v>N/A</v>
      </c>
      <c r="F647" s="14" t="str">
        <f>VLOOKUP(MYRANKS_P[[#This Row],[PLAYERID]],PLAYERIDMAP2[],COLUMN(PLAYERIDMAP2[POS]),FALSE)</f>
        <v>P</v>
      </c>
      <c r="G647" s="14">
        <f>IFERROR(VALUE(VLOOKUP(MYRANKS_P[[#This Row],[PLAYERID]],PLAYERIDMAP2[],COLUMN(PLAYERIDMAP2[IDFANGRAPHS]),FALSE)),VLOOKUP(MYRANKS_P[[#This Row],[PLAYERID]],PLAYERIDMAP2[],COLUMN(PLAYERIDMAP2[IDFANGRAPHS]),FALSE))</f>
        <v>7507</v>
      </c>
      <c r="H647" s="23">
        <f>IFERROR(VLOOKUP(MYRANKS_P[[#This Row],[IDFANGRAPHS]],STEAMER_P[],COLUMN(STEAMER_P[W]),FALSE),0)</f>
        <v>0</v>
      </c>
      <c r="I647" s="23">
        <f>IFERROR(VLOOKUP(MYRANKS_P[[#This Row],[IDFANGRAPHS]],STEAMER_P[],COLUMN(STEAMER_P[L]),FALSE),0)</f>
        <v>0</v>
      </c>
      <c r="J647" s="23">
        <f>IFERROR(VLOOKUP(MYRANKS_P[[#This Row],[IDFANGRAPHS]],STEAMER_P[],COLUMN(STEAMER_P[SV]),FALSE),0)</f>
        <v>0</v>
      </c>
      <c r="K647" s="23">
        <f>IFERROR(VLOOKUP(MYRANKS_P[[#This Row],[IDFANGRAPHS]],STEAMER_P[],COLUMN(STEAMER_P[IP]),FALSE),0)</f>
        <v>1</v>
      </c>
      <c r="L647" s="23">
        <f>IFERROR(VLOOKUP(MYRANKS_P[[#This Row],[IDFANGRAPHS]],STEAMER_P[],COLUMN(STEAMER_P[H]),FALSE),0)</f>
        <v>1</v>
      </c>
      <c r="M647" s="23">
        <f>IFERROR(VLOOKUP(MYRANKS_P[[#This Row],[IDFANGRAPHS]],STEAMER_P[],COLUMN(STEAMER_P[ER]),FALSE),0)</f>
        <v>0</v>
      </c>
      <c r="N647" s="23">
        <f>IFERROR(VLOOKUP(MYRANKS_P[[#This Row],[IDFANGRAPHS]],STEAMER_P[],COLUMN(STEAMER_P[HR]),FALSE),0)</f>
        <v>0</v>
      </c>
      <c r="O647" s="23">
        <f>IFERROR(VLOOKUP(MYRANKS_P[[#This Row],[IDFANGRAPHS]],STEAMER_P[],COLUMN(STEAMER_P[SO]),FALSE),0)</f>
        <v>1</v>
      </c>
      <c r="P647" s="23">
        <f>IFERROR(VLOOKUP(MYRANKS_P[[#This Row],[IDFANGRAPHS]],STEAMER_P[],COLUMN(STEAMER_P[BB]),FALSE),0)</f>
        <v>0</v>
      </c>
      <c r="Q647" s="21">
        <f>IFERROR((MYRANKS_P[[#This Row],[ER]]*9)/MYRANKS_P[[#This Row],[IP]],0)</f>
        <v>0</v>
      </c>
      <c r="R647" s="21">
        <f>IFERROR((MYRANKS_P[[#This Row],[BB]]+MYRANKS_P[[#This Row],[H]])/MYRANKS_P[[#This Row],[IP]],0)</f>
        <v>1</v>
      </c>
      <c r="S647" s="23">
        <f>MYRANKS_P[[#This Row],[W]]*P_PTS_W+MYRANKS_P[[#This Row],[L]]*P_PTS_L+MYRANKS_P[[#This Row],[IP]]*P_PTS_IP+MYRANKS_P[[#This Row],[SO]]*P_PTS_K+MYRANKS_P[[#This Row],[BB]]*P_PTS_BB+MYRANKS_P[[#This Row],[H]]*P_PTS_HA+MYRANKS_P[[#This Row],[SV]]*P_PTS_SV+MYRANKS_P[[#This Row],[HR]]*P_PTS_HRA+MYRANKS_P[[#This Row],[ER]]*P_PTS_ER</f>
        <v>0</v>
      </c>
      <c r="T647" s="23">
        <f>VLOOKUP(MYRANKS_P[[#This Row],[POS]],REPLACEMENT_LEVEL[],3,FALSE)</f>
        <v>0</v>
      </c>
      <c r="U647" s="23">
        <f>MYRANKS_P[[#This Row],[PROJ PTS]]-MYRANKS_P[[#This Row],[REPL LEVEL]]</f>
        <v>0</v>
      </c>
      <c r="V647" s="30">
        <f>RANK(MYRANKS_P[[#This Row],[POINTS OVER REPL]],MYRANKS_P[POINTS OVER REPL])</f>
        <v>1</v>
      </c>
      <c r="W647" s="29">
        <f>IF(MYRANKS_P[[#This Row],[RANK]]&lt;=TOTAL_PITCHERS_DRAFTED,MYRANKS_P[[#This Row],[POINTS OVER REPL]],0)</f>
        <v>0</v>
      </c>
      <c r="X647" s="35">
        <f>MYRANKS_P[[#This Row],[POINTS OVER REPL]]*DOLLAR_VALUE_PER_POINT+1</f>
        <v>1</v>
      </c>
      <c r="Y647" s="35"/>
      <c r="Z647" s="29">
        <f>IF(AND(MYRANKS_P[[#This Row],[RANK]]&lt;=(TOTAL_PITCHERS_DRAFTED-PITCHERS_BELOW_REPL_DRAFTED),MYRANKS_P[[#This Row],[$ACTUAL]]=""),MYRANKS_P[[#This Row],[POINTS OVER REPL]],0)</f>
        <v>0</v>
      </c>
      <c r="AA647" s="40">
        <f>IF(MYRANKS_P[[#This Row],[$ACTUAL]]="",MYRANKS_P[[#This Row],[POINTS OVER REPL]]*REMAINING_DOLLAR_VALUE_PER_POINT+1,0)</f>
        <v>1</v>
      </c>
    </row>
    <row r="648" spans="1:27" x14ac:dyDescent="0.25">
      <c r="A648" s="9" t="s">
        <v>15171</v>
      </c>
      <c r="B648" s="14" t="str">
        <f>VLOOKUP(MYRANKS_P[[#This Row],[PLAYERID]],PLAYERIDMAP2[],COLUMN(PLAYERIDMAP2[LASTNAME]),FALSE)</f>
        <v>Santos</v>
      </c>
      <c r="C648" s="14" t="str">
        <f>VLOOKUP(MYRANKS_P[[#This Row],[PLAYERID]],PLAYERIDMAP2[],COLUMN(PLAYERIDMAP2[FIRSTNAME]),FALSE)</f>
        <v>Sergio</v>
      </c>
      <c r="D648" s="14" t="str">
        <f>MYRANKS_P[[#This Row],[FNAME]]&amp;" "&amp;MYRANKS_P[[#This Row],[LNAME]]</f>
        <v>Sergio Santos</v>
      </c>
      <c r="E648" s="14" t="str">
        <f>VLOOKUP(MYRANKS_P[[#This Row],[PLAYERID]],PLAYERIDMAP2[],COLUMN(PLAYERIDMAP2[TEAM]),FALSE)</f>
        <v>NYY</v>
      </c>
      <c r="F648" s="14" t="str">
        <f>VLOOKUP(MYRANKS_P[[#This Row],[PLAYERID]],PLAYERIDMAP2[],COLUMN(PLAYERIDMAP2[POS]),FALSE)</f>
        <v>P</v>
      </c>
      <c r="G648" s="14">
        <f>IFERROR(VALUE(VLOOKUP(MYRANKS_P[[#This Row],[PLAYERID]],PLAYERIDMAP2[],COLUMN(PLAYERIDMAP2[IDFANGRAPHS]),FALSE)),VLOOKUP(MYRANKS_P[[#This Row],[PLAYERID]],PLAYERIDMAP2[],COLUMN(PLAYERIDMAP2[IDFANGRAPHS]),FALSE))</f>
        <v>4734</v>
      </c>
      <c r="H648" s="23">
        <f>IFERROR(VLOOKUP(MYRANKS_P[[#This Row],[IDFANGRAPHS]],STEAMER_P[],COLUMN(STEAMER_P[W]),FALSE),0)</f>
        <v>0</v>
      </c>
      <c r="I648" s="23">
        <f>IFERROR(VLOOKUP(MYRANKS_P[[#This Row],[IDFANGRAPHS]],STEAMER_P[],COLUMN(STEAMER_P[L]),FALSE),0)</f>
        <v>0</v>
      </c>
      <c r="J648" s="23">
        <f>IFERROR(VLOOKUP(MYRANKS_P[[#This Row],[IDFANGRAPHS]],STEAMER_P[],COLUMN(STEAMER_P[SV]),FALSE),0)</f>
        <v>0</v>
      </c>
      <c r="K648" s="23">
        <f>IFERROR(VLOOKUP(MYRANKS_P[[#This Row],[IDFANGRAPHS]],STEAMER_P[],COLUMN(STEAMER_P[IP]),FALSE),0)</f>
        <v>1</v>
      </c>
      <c r="L648" s="23">
        <f>IFERROR(VLOOKUP(MYRANKS_P[[#This Row],[IDFANGRAPHS]],STEAMER_P[],COLUMN(STEAMER_P[H]),FALSE),0)</f>
        <v>1</v>
      </c>
      <c r="M648" s="23">
        <f>IFERROR(VLOOKUP(MYRANKS_P[[#This Row],[IDFANGRAPHS]],STEAMER_P[],COLUMN(STEAMER_P[ER]),FALSE),0)</f>
        <v>0</v>
      </c>
      <c r="N648" s="23">
        <f>IFERROR(VLOOKUP(MYRANKS_P[[#This Row],[IDFANGRAPHS]],STEAMER_P[],COLUMN(STEAMER_P[HR]),FALSE),0)</f>
        <v>0</v>
      </c>
      <c r="O648" s="23">
        <f>IFERROR(VLOOKUP(MYRANKS_P[[#This Row],[IDFANGRAPHS]],STEAMER_P[],COLUMN(STEAMER_P[SO]),FALSE),0)</f>
        <v>1</v>
      </c>
      <c r="P648" s="23">
        <f>IFERROR(VLOOKUP(MYRANKS_P[[#This Row],[IDFANGRAPHS]],STEAMER_P[],COLUMN(STEAMER_P[BB]),FALSE),0)</f>
        <v>0</v>
      </c>
      <c r="Q648" s="21">
        <f>IFERROR((MYRANKS_P[[#This Row],[ER]]*9)/MYRANKS_P[[#This Row],[IP]],0)</f>
        <v>0</v>
      </c>
      <c r="R648" s="21">
        <f>IFERROR((MYRANKS_P[[#This Row],[BB]]+MYRANKS_P[[#This Row],[H]])/MYRANKS_P[[#This Row],[IP]],0)</f>
        <v>1</v>
      </c>
      <c r="S648" s="23">
        <f>MYRANKS_P[[#This Row],[W]]*P_PTS_W+MYRANKS_P[[#This Row],[L]]*P_PTS_L+MYRANKS_P[[#This Row],[IP]]*P_PTS_IP+MYRANKS_P[[#This Row],[SO]]*P_PTS_K+MYRANKS_P[[#This Row],[BB]]*P_PTS_BB+MYRANKS_P[[#This Row],[H]]*P_PTS_HA+MYRANKS_P[[#This Row],[SV]]*P_PTS_SV+MYRANKS_P[[#This Row],[HR]]*P_PTS_HRA+MYRANKS_P[[#This Row],[ER]]*P_PTS_ER</f>
        <v>0</v>
      </c>
      <c r="T648" s="23">
        <f>VLOOKUP(MYRANKS_P[[#This Row],[POS]],REPLACEMENT_LEVEL[],3,FALSE)</f>
        <v>0</v>
      </c>
      <c r="U648" s="23">
        <f>MYRANKS_P[[#This Row],[PROJ PTS]]-MYRANKS_P[[#This Row],[REPL LEVEL]]</f>
        <v>0</v>
      </c>
      <c r="V648" s="30">
        <f>RANK(MYRANKS_P[[#This Row],[POINTS OVER REPL]],MYRANKS_P[POINTS OVER REPL])</f>
        <v>1</v>
      </c>
      <c r="W648" s="29">
        <f>IF(MYRANKS_P[[#This Row],[RANK]]&lt;=TOTAL_PITCHERS_DRAFTED,MYRANKS_P[[#This Row],[POINTS OVER REPL]],0)</f>
        <v>0</v>
      </c>
      <c r="X648" s="35">
        <f>MYRANKS_P[[#This Row],[POINTS OVER REPL]]*DOLLAR_VALUE_PER_POINT+1</f>
        <v>1</v>
      </c>
      <c r="Y648" s="35"/>
      <c r="Z648" s="29">
        <f>IF(AND(MYRANKS_P[[#This Row],[RANK]]&lt;=(TOTAL_PITCHERS_DRAFTED-PITCHERS_BELOW_REPL_DRAFTED),MYRANKS_P[[#This Row],[$ACTUAL]]=""),MYRANKS_P[[#This Row],[POINTS OVER REPL]],0)</f>
        <v>0</v>
      </c>
      <c r="AA648" s="40">
        <f>IF(MYRANKS_P[[#This Row],[$ACTUAL]]="",MYRANKS_P[[#This Row],[POINTS OVER REPL]]*REMAINING_DOLLAR_VALUE_PER_POINT+1,0)</f>
        <v>1</v>
      </c>
    </row>
    <row r="649" spans="1:27" x14ac:dyDescent="0.25">
      <c r="A649" s="9" t="s">
        <v>15218</v>
      </c>
      <c r="B649" s="14" t="str">
        <f>VLOOKUP(MYRANKS_P[[#This Row],[PLAYERID]],PLAYERIDMAP2[],COLUMN(PLAYERIDMAP2[LASTNAME]),FALSE)</f>
        <v>Schwinden</v>
      </c>
      <c r="C649" s="14" t="str">
        <f>VLOOKUP(MYRANKS_P[[#This Row],[PLAYERID]],PLAYERIDMAP2[],COLUMN(PLAYERIDMAP2[FIRSTNAME]),FALSE)</f>
        <v>Chris</v>
      </c>
      <c r="D649" s="14" t="str">
        <f>MYRANKS_P[[#This Row],[FNAME]]&amp;" "&amp;MYRANKS_P[[#This Row],[LNAME]]</f>
        <v>Chris Schwinden</v>
      </c>
      <c r="E649" s="14" t="str">
        <f>VLOOKUP(MYRANKS_P[[#This Row],[PLAYERID]],PLAYERIDMAP2[],COLUMN(PLAYERIDMAP2[TEAM]),FALSE)</f>
        <v>NYM</v>
      </c>
      <c r="F649" s="14" t="str">
        <f>VLOOKUP(MYRANKS_P[[#This Row],[PLAYERID]],PLAYERIDMAP2[],COLUMN(PLAYERIDMAP2[POS]),FALSE)</f>
        <v>P</v>
      </c>
      <c r="G649" s="14">
        <f>IFERROR(VALUE(VLOOKUP(MYRANKS_P[[#This Row],[PLAYERID]],PLAYERIDMAP2[],COLUMN(PLAYERIDMAP2[IDFANGRAPHS]),FALSE)),VLOOKUP(MYRANKS_P[[#This Row],[PLAYERID]],PLAYERIDMAP2[],COLUMN(PLAYERIDMAP2[IDFANGRAPHS]),FALSE))</f>
        <v>7851</v>
      </c>
      <c r="H649" s="23">
        <f>IFERROR(VLOOKUP(MYRANKS_P[[#This Row],[IDFANGRAPHS]],STEAMER_P[],COLUMN(STEAMER_P[W]),FALSE),0)</f>
        <v>0</v>
      </c>
      <c r="I649" s="23">
        <f>IFERROR(VLOOKUP(MYRANKS_P[[#This Row],[IDFANGRAPHS]],STEAMER_P[],COLUMN(STEAMER_P[L]),FALSE),0)</f>
        <v>0</v>
      </c>
      <c r="J649" s="23">
        <f>IFERROR(VLOOKUP(MYRANKS_P[[#This Row],[IDFANGRAPHS]],STEAMER_P[],COLUMN(STEAMER_P[SV]),FALSE),0)</f>
        <v>0</v>
      </c>
      <c r="K649" s="23">
        <f>IFERROR(VLOOKUP(MYRANKS_P[[#This Row],[IDFANGRAPHS]],STEAMER_P[],COLUMN(STEAMER_P[IP]),FALSE),0)</f>
        <v>1</v>
      </c>
      <c r="L649" s="23">
        <f>IFERROR(VLOOKUP(MYRANKS_P[[#This Row],[IDFANGRAPHS]],STEAMER_P[],COLUMN(STEAMER_P[H]),FALSE),0)</f>
        <v>1</v>
      </c>
      <c r="M649" s="23">
        <f>IFERROR(VLOOKUP(MYRANKS_P[[#This Row],[IDFANGRAPHS]],STEAMER_P[],COLUMN(STEAMER_P[ER]),FALSE),0)</f>
        <v>0</v>
      </c>
      <c r="N649" s="23">
        <f>IFERROR(VLOOKUP(MYRANKS_P[[#This Row],[IDFANGRAPHS]],STEAMER_P[],COLUMN(STEAMER_P[HR]),FALSE),0)</f>
        <v>0</v>
      </c>
      <c r="O649" s="23">
        <f>IFERROR(VLOOKUP(MYRANKS_P[[#This Row],[IDFANGRAPHS]],STEAMER_P[],COLUMN(STEAMER_P[SO]),FALSE),0)</f>
        <v>1</v>
      </c>
      <c r="P649" s="23">
        <f>IFERROR(VLOOKUP(MYRANKS_P[[#This Row],[IDFANGRAPHS]],STEAMER_P[],COLUMN(STEAMER_P[BB]),FALSE),0)</f>
        <v>0</v>
      </c>
      <c r="Q649" s="21">
        <f>IFERROR((MYRANKS_P[[#This Row],[ER]]*9)/MYRANKS_P[[#This Row],[IP]],0)</f>
        <v>0</v>
      </c>
      <c r="R649" s="21">
        <f>IFERROR((MYRANKS_P[[#This Row],[BB]]+MYRANKS_P[[#This Row],[H]])/MYRANKS_P[[#This Row],[IP]],0)</f>
        <v>1</v>
      </c>
      <c r="S649" s="23">
        <f>MYRANKS_P[[#This Row],[W]]*P_PTS_W+MYRANKS_P[[#This Row],[L]]*P_PTS_L+MYRANKS_P[[#This Row],[IP]]*P_PTS_IP+MYRANKS_P[[#This Row],[SO]]*P_PTS_K+MYRANKS_P[[#This Row],[BB]]*P_PTS_BB+MYRANKS_P[[#This Row],[H]]*P_PTS_HA+MYRANKS_P[[#This Row],[SV]]*P_PTS_SV+MYRANKS_P[[#This Row],[HR]]*P_PTS_HRA+MYRANKS_P[[#This Row],[ER]]*P_PTS_ER</f>
        <v>0</v>
      </c>
      <c r="T649" s="23">
        <f>VLOOKUP(MYRANKS_P[[#This Row],[POS]],REPLACEMENT_LEVEL[],3,FALSE)</f>
        <v>0</v>
      </c>
      <c r="U649" s="23">
        <f>MYRANKS_P[[#This Row],[PROJ PTS]]-MYRANKS_P[[#This Row],[REPL LEVEL]]</f>
        <v>0</v>
      </c>
      <c r="V649" s="30">
        <f>RANK(MYRANKS_P[[#This Row],[POINTS OVER REPL]],MYRANKS_P[POINTS OVER REPL])</f>
        <v>1</v>
      </c>
      <c r="W649" s="29">
        <f>IF(MYRANKS_P[[#This Row],[RANK]]&lt;=TOTAL_PITCHERS_DRAFTED,MYRANKS_P[[#This Row],[POINTS OVER REPL]],0)</f>
        <v>0</v>
      </c>
      <c r="X649" s="35">
        <f>MYRANKS_P[[#This Row],[POINTS OVER REPL]]*DOLLAR_VALUE_PER_POINT+1</f>
        <v>1</v>
      </c>
      <c r="Y649" s="35"/>
      <c r="Z649" s="29">
        <f>IF(AND(MYRANKS_P[[#This Row],[RANK]]&lt;=(TOTAL_PITCHERS_DRAFTED-PITCHERS_BELOW_REPL_DRAFTED),MYRANKS_P[[#This Row],[$ACTUAL]]=""),MYRANKS_P[[#This Row],[POINTS OVER REPL]],0)</f>
        <v>0</v>
      </c>
      <c r="AA649" s="40">
        <f>IF(MYRANKS_P[[#This Row],[$ACTUAL]]="",MYRANKS_P[[#This Row],[POINTS OVER REPL]]*REMAINING_DOLLAR_VALUE_PER_POINT+1,0)</f>
        <v>1</v>
      </c>
    </row>
    <row r="650" spans="1:27" x14ac:dyDescent="0.25">
      <c r="A650" s="9" t="s">
        <v>17858</v>
      </c>
      <c r="B650" s="14" t="str">
        <f>VLOOKUP(MYRANKS_P[[#This Row],[PLAYERID]],PLAYERIDMAP2[],COLUMN(PLAYERIDMAP2[LASTNAME]),FALSE)</f>
        <v>Shipley</v>
      </c>
      <c r="C650" s="14" t="str">
        <f>VLOOKUP(MYRANKS_P[[#This Row],[PLAYERID]],PLAYERIDMAP2[],COLUMN(PLAYERIDMAP2[FIRSTNAME]),FALSE)</f>
        <v>Braden</v>
      </c>
      <c r="D650" s="14" t="str">
        <f>MYRANKS_P[[#This Row],[FNAME]]&amp;" "&amp;MYRANKS_P[[#This Row],[LNAME]]</f>
        <v>Braden Shipley</v>
      </c>
      <c r="E650" s="14" t="str">
        <f>VLOOKUP(MYRANKS_P[[#This Row],[PLAYERID]],PLAYERIDMAP2[],COLUMN(PLAYERIDMAP2[TEAM]),FALSE)</f>
        <v>ARI</v>
      </c>
      <c r="F650" s="14" t="str">
        <f>VLOOKUP(MYRANKS_P[[#This Row],[PLAYERID]],PLAYERIDMAP2[],COLUMN(PLAYERIDMAP2[POS]),FALSE)</f>
        <v>P</v>
      </c>
      <c r="G650" s="14" t="str">
        <f>IFERROR(VALUE(VLOOKUP(MYRANKS_P[[#This Row],[PLAYERID]],PLAYERIDMAP2[],COLUMN(PLAYERIDMAP2[IDFANGRAPHS]),FALSE)),VLOOKUP(MYRANKS_P[[#This Row],[PLAYERID]],PLAYERIDMAP2[],COLUMN(PLAYERIDMAP2[IDFANGRAPHS]),FALSE))</f>
        <v>sa737506</v>
      </c>
      <c r="H650" s="23">
        <f>IFERROR(VLOOKUP(MYRANKS_P[[#This Row],[IDFANGRAPHS]],STEAMER_P[],COLUMN(STEAMER_P[W]),FALSE),0)</f>
        <v>0</v>
      </c>
      <c r="I650" s="23">
        <f>IFERROR(VLOOKUP(MYRANKS_P[[#This Row],[IDFANGRAPHS]],STEAMER_P[],COLUMN(STEAMER_P[L]),FALSE),0)</f>
        <v>0</v>
      </c>
      <c r="J650" s="23">
        <f>IFERROR(VLOOKUP(MYRANKS_P[[#This Row],[IDFANGRAPHS]],STEAMER_P[],COLUMN(STEAMER_P[SV]),FALSE),0)</f>
        <v>0</v>
      </c>
      <c r="K650" s="23">
        <f>IFERROR(VLOOKUP(MYRANKS_P[[#This Row],[IDFANGRAPHS]],STEAMER_P[],COLUMN(STEAMER_P[IP]),FALSE),0)</f>
        <v>1</v>
      </c>
      <c r="L650" s="23">
        <f>IFERROR(VLOOKUP(MYRANKS_P[[#This Row],[IDFANGRAPHS]],STEAMER_P[],COLUMN(STEAMER_P[H]),FALSE),0)</f>
        <v>1</v>
      </c>
      <c r="M650" s="23">
        <f>IFERROR(VLOOKUP(MYRANKS_P[[#This Row],[IDFANGRAPHS]],STEAMER_P[],COLUMN(STEAMER_P[ER]),FALSE),0)</f>
        <v>0</v>
      </c>
      <c r="N650" s="23">
        <f>IFERROR(VLOOKUP(MYRANKS_P[[#This Row],[IDFANGRAPHS]],STEAMER_P[],COLUMN(STEAMER_P[HR]),FALSE),0)</f>
        <v>0</v>
      </c>
      <c r="O650" s="23">
        <f>IFERROR(VLOOKUP(MYRANKS_P[[#This Row],[IDFANGRAPHS]],STEAMER_P[],COLUMN(STEAMER_P[SO]),FALSE),0)</f>
        <v>1</v>
      </c>
      <c r="P650" s="23">
        <f>IFERROR(VLOOKUP(MYRANKS_P[[#This Row],[IDFANGRAPHS]],STEAMER_P[],COLUMN(STEAMER_P[BB]),FALSE),0)</f>
        <v>0</v>
      </c>
      <c r="Q650" s="21">
        <f>IFERROR((MYRANKS_P[[#This Row],[ER]]*9)/MYRANKS_P[[#This Row],[IP]],0)</f>
        <v>0</v>
      </c>
      <c r="R650" s="21">
        <f>IFERROR((MYRANKS_P[[#This Row],[BB]]+MYRANKS_P[[#This Row],[H]])/MYRANKS_P[[#This Row],[IP]],0)</f>
        <v>1</v>
      </c>
      <c r="S650" s="23">
        <f>MYRANKS_P[[#This Row],[W]]*P_PTS_W+MYRANKS_P[[#This Row],[L]]*P_PTS_L+MYRANKS_P[[#This Row],[IP]]*P_PTS_IP+MYRANKS_P[[#This Row],[SO]]*P_PTS_K+MYRANKS_P[[#This Row],[BB]]*P_PTS_BB+MYRANKS_P[[#This Row],[H]]*P_PTS_HA+MYRANKS_P[[#This Row],[SV]]*P_PTS_SV+MYRANKS_P[[#This Row],[HR]]*P_PTS_HRA+MYRANKS_P[[#This Row],[ER]]*P_PTS_ER</f>
        <v>0</v>
      </c>
      <c r="T650" s="23">
        <f>VLOOKUP(MYRANKS_P[[#This Row],[POS]],REPLACEMENT_LEVEL[],3,FALSE)</f>
        <v>0</v>
      </c>
      <c r="U650" s="23">
        <f>MYRANKS_P[[#This Row],[PROJ PTS]]-MYRANKS_P[[#This Row],[REPL LEVEL]]</f>
        <v>0</v>
      </c>
      <c r="V650" s="30">
        <f>RANK(MYRANKS_P[[#This Row],[POINTS OVER REPL]],MYRANKS_P[POINTS OVER REPL])</f>
        <v>1</v>
      </c>
      <c r="W650" s="29">
        <f>IF(MYRANKS_P[[#This Row],[RANK]]&lt;=TOTAL_PITCHERS_DRAFTED,MYRANKS_P[[#This Row],[POINTS OVER REPL]],0)</f>
        <v>0</v>
      </c>
      <c r="X650" s="35">
        <f>MYRANKS_P[[#This Row],[POINTS OVER REPL]]*DOLLAR_VALUE_PER_POINT+1</f>
        <v>1</v>
      </c>
      <c r="Y650" s="35"/>
      <c r="Z650" s="29">
        <f>IF(AND(MYRANKS_P[[#This Row],[RANK]]&lt;=(TOTAL_PITCHERS_DRAFTED-PITCHERS_BELOW_REPL_DRAFTED),MYRANKS_P[[#This Row],[$ACTUAL]]=""),MYRANKS_P[[#This Row],[POINTS OVER REPL]],0)</f>
        <v>0</v>
      </c>
      <c r="AA650" s="40">
        <f>IF(MYRANKS_P[[#This Row],[$ACTUAL]]="",MYRANKS_P[[#This Row],[POINTS OVER REPL]]*REMAINING_DOLLAR_VALUE_PER_POINT+1,0)</f>
        <v>1</v>
      </c>
    </row>
    <row r="651" spans="1:27" x14ac:dyDescent="0.25">
      <c r="A651" s="4" t="s">
        <v>15407</v>
      </c>
      <c r="B651" s="14" t="str">
        <f>VLOOKUP(MYRANKS_P[[#This Row],[PLAYERID]],PLAYERIDMAP2[],COLUMN(PLAYERIDMAP2[LASTNAME]),FALSE)</f>
        <v>Stinson</v>
      </c>
      <c r="C651" s="14" t="str">
        <f>VLOOKUP(MYRANKS_P[[#This Row],[PLAYERID]],PLAYERIDMAP2[],COLUMN(PLAYERIDMAP2[FIRSTNAME]),FALSE)</f>
        <v>Josh</v>
      </c>
      <c r="D651" s="14" t="str">
        <f>MYRANKS_P[[#This Row],[FNAME]]&amp;" "&amp;MYRANKS_P[[#This Row],[LNAME]]</f>
        <v>Josh Stinson</v>
      </c>
      <c r="E651" s="14" t="str">
        <f>VLOOKUP(MYRANKS_P[[#This Row],[PLAYERID]],PLAYERIDMAP2[],COLUMN(PLAYERIDMAP2[TEAM]),FALSE)</f>
        <v>PIT</v>
      </c>
      <c r="F651" s="14" t="str">
        <f>VLOOKUP(MYRANKS_P[[#This Row],[PLAYERID]],PLAYERIDMAP2[],COLUMN(PLAYERIDMAP2[POS]),FALSE)</f>
        <v>P</v>
      </c>
      <c r="G651" s="14">
        <f>IFERROR(VALUE(VLOOKUP(MYRANKS_P[[#This Row],[PLAYERID]],PLAYERIDMAP2[],COLUMN(PLAYERIDMAP2[IDFANGRAPHS]),FALSE)),VLOOKUP(MYRANKS_P[[#This Row],[PLAYERID]],PLAYERIDMAP2[],COLUMN(PLAYERIDMAP2[IDFANGRAPHS]),FALSE))</f>
        <v>3219</v>
      </c>
      <c r="H651" s="23">
        <f>IFERROR(VLOOKUP(MYRANKS_P[[#This Row],[IDFANGRAPHS]],STEAMER_P[],COLUMN(STEAMER_P[W]),FALSE),0)</f>
        <v>0</v>
      </c>
      <c r="I651" s="23">
        <f>IFERROR(VLOOKUP(MYRANKS_P[[#This Row],[IDFANGRAPHS]],STEAMER_P[],COLUMN(STEAMER_P[L]),FALSE),0)</f>
        <v>0</v>
      </c>
      <c r="J651" s="23">
        <f>IFERROR(VLOOKUP(MYRANKS_P[[#This Row],[IDFANGRAPHS]],STEAMER_P[],COLUMN(STEAMER_P[SV]),FALSE),0)</f>
        <v>0</v>
      </c>
      <c r="K651" s="23">
        <f>IFERROR(VLOOKUP(MYRANKS_P[[#This Row],[IDFANGRAPHS]],STEAMER_P[],COLUMN(STEAMER_P[IP]),FALSE),0)</f>
        <v>1</v>
      </c>
      <c r="L651" s="23">
        <f>IFERROR(VLOOKUP(MYRANKS_P[[#This Row],[IDFANGRAPHS]],STEAMER_P[],COLUMN(STEAMER_P[H]),FALSE),0)</f>
        <v>1</v>
      </c>
      <c r="M651" s="23">
        <f>IFERROR(VLOOKUP(MYRANKS_P[[#This Row],[IDFANGRAPHS]],STEAMER_P[],COLUMN(STEAMER_P[ER]),FALSE),0)</f>
        <v>0</v>
      </c>
      <c r="N651" s="23">
        <f>IFERROR(VLOOKUP(MYRANKS_P[[#This Row],[IDFANGRAPHS]],STEAMER_P[],COLUMN(STEAMER_P[HR]),FALSE),0)</f>
        <v>0</v>
      </c>
      <c r="O651" s="23">
        <f>IFERROR(VLOOKUP(MYRANKS_P[[#This Row],[IDFANGRAPHS]],STEAMER_P[],COLUMN(STEAMER_P[SO]),FALSE),0)</f>
        <v>1</v>
      </c>
      <c r="P651" s="23">
        <f>IFERROR(VLOOKUP(MYRANKS_P[[#This Row],[IDFANGRAPHS]],STEAMER_P[],COLUMN(STEAMER_P[BB]),FALSE),0)</f>
        <v>0</v>
      </c>
      <c r="Q651" s="21">
        <f>IFERROR((MYRANKS_P[[#This Row],[ER]]*9)/MYRANKS_P[[#This Row],[IP]],0)</f>
        <v>0</v>
      </c>
      <c r="R651" s="21">
        <f>IFERROR((MYRANKS_P[[#This Row],[BB]]+MYRANKS_P[[#This Row],[H]])/MYRANKS_P[[#This Row],[IP]],0)</f>
        <v>1</v>
      </c>
      <c r="S651" s="23">
        <f>MYRANKS_P[[#This Row],[W]]*P_PTS_W+MYRANKS_P[[#This Row],[L]]*P_PTS_L+MYRANKS_P[[#This Row],[IP]]*P_PTS_IP+MYRANKS_P[[#This Row],[SO]]*P_PTS_K+MYRANKS_P[[#This Row],[BB]]*P_PTS_BB+MYRANKS_P[[#This Row],[H]]*P_PTS_HA+MYRANKS_P[[#This Row],[SV]]*P_PTS_SV+MYRANKS_P[[#This Row],[HR]]*P_PTS_HRA+MYRANKS_P[[#This Row],[ER]]*P_PTS_ER</f>
        <v>0</v>
      </c>
      <c r="T651" s="23">
        <f>VLOOKUP(MYRANKS_P[[#This Row],[POS]],REPLACEMENT_LEVEL[],3,FALSE)</f>
        <v>0</v>
      </c>
      <c r="U651" s="23">
        <f>MYRANKS_P[[#This Row],[PROJ PTS]]-MYRANKS_P[[#This Row],[REPL LEVEL]]</f>
        <v>0</v>
      </c>
      <c r="V651" s="30">
        <f>RANK(MYRANKS_P[[#This Row],[POINTS OVER REPL]],MYRANKS_P[POINTS OVER REPL])</f>
        <v>1</v>
      </c>
      <c r="W651" s="29">
        <f>IF(MYRANKS_P[[#This Row],[RANK]]&lt;=TOTAL_PITCHERS_DRAFTED,MYRANKS_P[[#This Row],[POINTS OVER REPL]],0)</f>
        <v>0</v>
      </c>
      <c r="X651" s="35">
        <f>MYRANKS_P[[#This Row],[POINTS OVER REPL]]*DOLLAR_VALUE_PER_POINT+1</f>
        <v>1</v>
      </c>
      <c r="Y651" s="35"/>
      <c r="Z651" s="29">
        <f>IF(AND(MYRANKS_P[[#This Row],[RANK]]&lt;=(TOTAL_PITCHERS_DRAFTED-PITCHERS_BELOW_REPL_DRAFTED),MYRANKS_P[[#This Row],[$ACTUAL]]=""),MYRANKS_P[[#This Row],[POINTS OVER REPL]],0)</f>
        <v>0</v>
      </c>
      <c r="AA651" s="40">
        <f>IF(MYRANKS_P[[#This Row],[$ACTUAL]]="",MYRANKS_P[[#This Row],[POINTS OVER REPL]]*REMAINING_DOLLAR_VALUE_PER_POINT+1,0)</f>
        <v>1</v>
      </c>
    </row>
    <row r="652" spans="1:27" x14ac:dyDescent="0.25">
      <c r="A652" s="9" t="s">
        <v>15415</v>
      </c>
      <c r="B652" s="14" t="str">
        <f>VLOOKUP(MYRANKS_P[[#This Row],[PLAYERID]],PLAYERIDMAP2[],COLUMN(PLAYERIDMAP2[LASTNAME]),FALSE)</f>
        <v>Storey</v>
      </c>
      <c r="C652" s="14" t="str">
        <f>VLOOKUP(MYRANKS_P[[#This Row],[PLAYERID]],PLAYERIDMAP2[],COLUMN(PLAYERIDMAP2[FIRSTNAME]),FALSE)</f>
        <v>Mickey</v>
      </c>
      <c r="D652" s="14" t="str">
        <f>MYRANKS_P[[#This Row],[FNAME]]&amp;" "&amp;MYRANKS_P[[#This Row],[LNAME]]</f>
        <v>Mickey Storey</v>
      </c>
      <c r="E652" s="14" t="str">
        <f>VLOOKUP(MYRANKS_P[[#This Row],[PLAYERID]],PLAYERIDMAP2[],COLUMN(PLAYERIDMAP2[TEAM]),FALSE)</f>
        <v>TOR</v>
      </c>
      <c r="F652" s="14" t="str">
        <f>VLOOKUP(MYRANKS_P[[#This Row],[PLAYERID]],PLAYERIDMAP2[],COLUMN(PLAYERIDMAP2[POS]),FALSE)</f>
        <v>P</v>
      </c>
      <c r="G652" s="14">
        <f>IFERROR(VALUE(VLOOKUP(MYRANKS_P[[#This Row],[PLAYERID]],PLAYERIDMAP2[],COLUMN(PLAYERIDMAP2[IDFANGRAPHS]),FALSE)),VLOOKUP(MYRANKS_P[[#This Row],[PLAYERID]],PLAYERIDMAP2[],COLUMN(PLAYERIDMAP2[IDFANGRAPHS]),FALSE))</f>
        <v>4721</v>
      </c>
      <c r="H652" s="23">
        <f>IFERROR(VLOOKUP(MYRANKS_P[[#This Row],[IDFANGRAPHS]],STEAMER_P[],COLUMN(STEAMER_P[W]),FALSE),0)</f>
        <v>0</v>
      </c>
      <c r="I652" s="23">
        <f>IFERROR(VLOOKUP(MYRANKS_P[[#This Row],[IDFANGRAPHS]],STEAMER_P[],COLUMN(STEAMER_P[L]),FALSE),0)</f>
        <v>0</v>
      </c>
      <c r="J652" s="23">
        <f>IFERROR(VLOOKUP(MYRANKS_P[[#This Row],[IDFANGRAPHS]],STEAMER_P[],COLUMN(STEAMER_P[SV]),FALSE),0)</f>
        <v>0</v>
      </c>
      <c r="K652" s="23">
        <f>IFERROR(VLOOKUP(MYRANKS_P[[#This Row],[IDFANGRAPHS]],STEAMER_P[],COLUMN(STEAMER_P[IP]),FALSE),0)</f>
        <v>1</v>
      </c>
      <c r="L652" s="23">
        <f>IFERROR(VLOOKUP(MYRANKS_P[[#This Row],[IDFANGRAPHS]],STEAMER_P[],COLUMN(STEAMER_P[H]),FALSE),0)</f>
        <v>1</v>
      </c>
      <c r="M652" s="23">
        <f>IFERROR(VLOOKUP(MYRANKS_P[[#This Row],[IDFANGRAPHS]],STEAMER_P[],COLUMN(STEAMER_P[ER]),FALSE),0)</f>
        <v>0</v>
      </c>
      <c r="N652" s="23">
        <f>IFERROR(VLOOKUP(MYRANKS_P[[#This Row],[IDFANGRAPHS]],STEAMER_P[],COLUMN(STEAMER_P[HR]),FALSE),0)</f>
        <v>0</v>
      </c>
      <c r="O652" s="23">
        <f>IFERROR(VLOOKUP(MYRANKS_P[[#This Row],[IDFANGRAPHS]],STEAMER_P[],COLUMN(STEAMER_P[SO]),FALSE),0)</f>
        <v>1</v>
      </c>
      <c r="P652" s="23">
        <f>IFERROR(VLOOKUP(MYRANKS_P[[#This Row],[IDFANGRAPHS]],STEAMER_P[],COLUMN(STEAMER_P[BB]),FALSE),0)</f>
        <v>0</v>
      </c>
      <c r="Q652" s="21">
        <f>IFERROR((MYRANKS_P[[#This Row],[ER]]*9)/MYRANKS_P[[#This Row],[IP]],0)</f>
        <v>0</v>
      </c>
      <c r="R652" s="21">
        <f>IFERROR((MYRANKS_P[[#This Row],[BB]]+MYRANKS_P[[#This Row],[H]])/MYRANKS_P[[#This Row],[IP]],0)</f>
        <v>1</v>
      </c>
      <c r="S652" s="23">
        <f>MYRANKS_P[[#This Row],[W]]*P_PTS_W+MYRANKS_P[[#This Row],[L]]*P_PTS_L+MYRANKS_P[[#This Row],[IP]]*P_PTS_IP+MYRANKS_P[[#This Row],[SO]]*P_PTS_K+MYRANKS_P[[#This Row],[BB]]*P_PTS_BB+MYRANKS_P[[#This Row],[H]]*P_PTS_HA+MYRANKS_P[[#This Row],[SV]]*P_PTS_SV+MYRANKS_P[[#This Row],[HR]]*P_PTS_HRA+MYRANKS_P[[#This Row],[ER]]*P_PTS_ER</f>
        <v>0</v>
      </c>
      <c r="T652" s="23">
        <f>VLOOKUP(MYRANKS_P[[#This Row],[POS]],REPLACEMENT_LEVEL[],3,FALSE)</f>
        <v>0</v>
      </c>
      <c r="U652" s="23">
        <f>MYRANKS_P[[#This Row],[PROJ PTS]]-MYRANKS_P[[#This Row],[REPL LEVEL]]</f>
        <v>0</v>
      </c>
      <c r="V652" s="30">
        <f>RANK(MYRANKS_P[[#This Row],[POINTS OVER REPL]],MYRANKS_P[POINTS OVER REPL])</f>
        <v>1</v>
      </c>
      <c r="W652" s="29">
        <f>IF(MYRANKS_P[[#This Row],[RANK]]&lt;=TOTAL_PITCHERS_DRAFTED,MYRANKS_P[[#This Row],[POINTS OVER REPL]],0)</f>
        <v>0</v>
      </c>
      <c r="X652" s="35">
        <f>MYRANKS_P[[#This Row],[POINTS OVER REPL]]*DOLLAR_VALUE_PER_POINT+1</f>
        <v>1</v>
      </c>
      <c r="Y652" s="35"/>
      <c r="Z652" s="29">
        <f>IF(AND(MYRANKS_P[[#This Row],[RANK]]&lt;=(TOTAL_PITCHERS_DRAFTED-PITCHERS_BELOW_REPL_DRAFTED),MYRANKS_P[[#This Row],[$ACTUAL]]=""),MYRANKS_P[[#This Row],[POINTS OVER REPL]],0)</f>
        <v>0</v>
      </c>
      <c r="AA652" s="40">
        <f>IF(MYRANKS_P[[#This Row],[$ACTUAL]]="",MYRANKS_P[[#This Row],[POINTS OVER REPL]]*REMAINING_DOLLAR_VALUE_PER_POINT+1,0)</f>
        <v>1</v>
      </c>
    </row>
    <row r="653" spans="1:27" x14ac:dyDescent="0.25">
      <c r="A653" s="4" t="s">
        <v>15444</v>
      </c>
      <c r="B653" s="14" t="str">
        <f>VLOOKUP(MYRANKS_P[[#This Row],[PLAYERID]],PLAYERIDMAP2[],COLUMN(PLAYERIDMAP2[LASTNAME]),FALSE)</f>
        <v>Stults</v>
      </c>
      <c r="C653" s="14" t="str">
        <f>VLOOKUP(MYRANKS_P[[#This Row],[PLAYERID]],PLAYERIDMAP2[],COLUMN(PLAYERIDMAP2[FIRSTNAME]),FALSE)</f>
        <v>Eric</v>
      </c>
      <c r="D653" s="14" t="str">
        <f>MYRANKS_P[[#This Row],[FNAME]]&amp;" "&amp;MYRANKS_P[[#This Row],[LNAME]]</f>
        <v>Eric Stults</v>
      </c>
      <c r="E653" s="14" t="str">
        <f>VLOOKUP(MYRANKS_P[[#This Row],[PLAYERID]],PLAYERIDMAP2[],COLUMN(PLAYERIDMAP2[TEAM]),FALSE)</f>
        <v>LAD</v>
      </c>
      <c r="F653" s="14" t="str">
        <f>VLOOKUP(MYRANKS_P[[#This Row],[PLAYERID]],PLAYERIDMAP2[],COLUMN(PLAYERIDMAP2[POS]),FALSE)</f>
        <v>P</v>
      </c>
      <c r="G653" s="14">
        <f>IFERROR(VALUE(VLOOKUP(MYRANKS_P[[#This Row],[PLAYERID]],PLAYERIDMAP2[],COLUMN(PLAYERIDMAP2[IDFANGRAPHS]),FALSE)),VLOOKUP(MYRANKS_P[[#This Row],[PLAYERID]],PLAYERIDMAP2[],COLUMN(PLAYERIDMAP2[IDFANGRAPHS]),FALSE))</f>
        <v>8011</v>
      </c>
      <c r="H653" s="23">
        <f>IFERROR(VLOOKUP(MYRANKS_P[[#This Row],[IDFANGRAPHS]],STEAMER_P[],COLUMN(STEAMER_P[W]),FALSE),0)</f>
        <v>0</v>
      </c>
      <c r="I653" s="23">
        <f>IFERROR(VLOOKUP(MYRANKS_P[[#This Row],[IDFANGRAPHS]],STEAMER_P[],COLUMN(STEAMER_P[L]),FALSE),0)</f>
        <v>0</v>
      </c>
      <c r="J653" s="23">
        <f>IFERROR(VLOOKUP(MYRANKS_P[[#This Row],[IDFANGRAPHS]],STEAMER_P[],COLUMN(STEAMER_P[SV]),FALSE),0)</f>
        <v>0</v>
      </c>
      <c r="K653" s="23">
        <f>IFERROR(VLOOKUP(MYRANKS_P[[#This Row],[IDFANGRAPHS]],STEAMER_P[],COLUMN(STEAMER_P[IP]),FALSE),0)</f>
        <v>1</v>
      </c>
      <c r="L653" s="23">
        <f>IFERROR(VLOOKUP(MYRANKS_P[[#This Row],[IDFANGRAPHS]],STEAMER_P[],COLUMN(STEAMER_P[H]),FALSE),0)</f>
        <v>1</v>
      </c>
      <c r="M653" s="23">
        <f>IFERROR(VLOOKUP(MYRANKS_P[[#This Row],[IDFANGRAPHS]],STEAMER_P[],COLUMN(STEAMER_P[ER]),FALSE),0)</f>
        <v>0</v>
      </c>
      <c r="N653" s="23">
        <f>IFERROR(VLOOKUP(MYRANKS_P[[#This Row],[IDFANGRAPHS]],STEAMER_P[],COLUMN(STEAMER_P[HR]),FALSE),0)</f>
        <v>0</v>
      </c>
      <c r="O653" s="23">
        <f>IFERROR(VLOOKUP(MYRANKS_P[[#This Row],[IDFANGRAPHS]],STEAMER_P[],COLUMN(STEAMER_P[SO]),FALSE),0)</f>
        <v>1</v>
      </c>
      <c r="P653" s="23">
        <f>IFERROR(VLOOKUP(MYRANKS_P[[#This Row],[IDFANGRAPHS]],STEAMER_P[],COLUMN(STEAMER_P[BB]),FALSE),0)</f>
        <v>0</v>
      </c>
      <c r="Q653" s="21">
        <f>IFERROR((MYRANKS_P[[#This Row],[ER]]*9)/MYRANKS_P[[#This Row],[IP]],0)</f>
        <v>0</v>
      </c>
      <c r="R653" s="21">
        <f>IFERROR((MYRANKS_P[[#This Row],[BB]]+MYRANKS_P[[#This Row],[H]])/MYRANKS_P[[#This Row],[IP]],0)</f>
        <v>1</v>
      </c>
      <c r="S653" s="23">
        <f>MYRANKS_P[[#This Row],[W]]*P_PTS_W+MYRANKS_P[[#This Row],[L]]*P_PTS_L+MYRANKS_P[[#This Row],[IP]]*P_PTS_IP+MYRANKS_P[[#This Row],[SO]]*P_PTS_K+MYRANKS_P[[#This Row],[BB]]*P_PTS_BB+MYRANKS_P[[#This Row],[H]]*P_PTS_HA+MYRANKS_P[[#This Row],[SV]]*P_PTS_SV+MYRANKS_P[[#This Row],[HR]]*P_PTS_HRA+MYRANKS_P[[#This Row],[ER]]*P_PTS_ER</f>
        <v>0</v>
      </c>
      <c r="T653" s="23">
        <f>VLOOKUP(MYRANKS_P[[#This Row],[POS]],REPLACEMENT_LEVEL[],3,FALSE)</f>
        <v>0</v>
      </c>
      <c r="U653" s="23">
        <f>MYRANKS_P[[#This Row],[PROJ PTS]]-MYRANKS_P[[#This Row],[REPL LEVEL]]</f>
        <v>0</v>
      </c>
      <c r="V653" s="30">
        <f>RANK(MYRANKS_P[[#This Row],[POINTS OVER REPL]],MYRANKS_P[POINTS OVER REPL])</f>
        <v>1</v>
      </c>
      <c r="W653" s="29">
        <f>IF(MYRANKS_P[[#This Row],[RANK]]&lt;=TOTAL_PITCHERS_DRAFTED,MYRANKS_P[[#This Row],[POINTS OVER REPL]],0)</f>
        <v>0</v>
      </c>
      <c r="X653" s="35">
        <f>MYRANKS_P[[#This Row],[POINTS OVER REPL]]*DOLLAR_VALUE_PER_POINT+1</f>
        <v>1</v>
      </c>
      <c r="Y653" s="35"/>
      <c r="Z653" s="29">
        <f>IF(AND(MYRANKS_P[[#This Row],[RANK]]&lt;=(TOTAL_PITCHERS_DRAFTED-PITCHERS_BELOW_REPL_DRAFTED),MYRANKS_P[[#This Row],[$ACTUAL]]=""),MYRANKS_P[[#This Row],[POINTS OVER REPL]],0)</f>
        <v>0</v>
      </c>
      <c r="AA653" s="40">
        <f>IF(MYRANKS_P[[#This Row],[$ACTUAL]]="",MYRANKS_P[[#This Row],[POINTS OVER REPL]]*REMAINING_DOLLAR_VALUE_PER_POINT+1,0)</f>
        <v>1</v>
      </c>
    </row>
    <row r="654" spans="1:27" x14ac:dyDescent="0.25">
      <c r="A654" s="4" t="s">
        <v>15459</v>
      </c>
      <c r="B654" s="14" t="str">
        <f>VLOOKUP(MYRANKS_P[[#This Row],[PLAYERID]],PLAYERIDMAP2[],COLUMN(PLAYERIDMAP2[LASTNAME]),FALSE)</f>
        <v>Swarzak</v>
      </c>
      <c r="C654" s="14" t="str">
        <f>VLOOKUP(MYRANKS_P[[#This Row],[PLAYERID]],PLAYERIDMAP2[],COLUMN(PLAYERIDMAP2[FIRSTNAME]),FALSE)</f>
        <v>Anthony</v>
      </c>
      <c r="D654" s="14" t="str">
        <f>MYRANKS_P[[#This Row],[FNAME]]&amp;" "&amp;MYRANKS_P[[#This Row],[LNAME]]</f>
        <v>Anthony Swarzak</v>
      </c>
      <c r="E654" s="14" t="str">
        <f>VLOOKUP(MYRANKS_P[[#This Row],[PLAYERID]],PLAYERIDMAP2[],COLUMN(PLAYERIDMAP2[TEAM]),FALSE)</f>
        <v>CLE</v>
      </c>
      <c r="F654" s="14" t="str">
        <f>VLOOKUP(MYRANKS_P[[#This Row],[PLAYERID]],PLAYERIDMAP2[],COLUMN(PLAYERIDMAP2[POS]),FALSE)</f>
        <v>P</v>
      </c>
      <c r="G654" s="14">
        <f>IFERROR(VALUE(VLOOKUP(MYRANKS_P[[#This Row],[PLAYERID]],PLAYERIDMAP2[],COLUMN(PLAYERIDMAP2[IDFANGRAPHS]),FALSE)),VLOOKUP(MYRANKS_P[[#This Row],[PLAYERID]],PLAYERIDMAP2[],COLUMN(PLAYERIDMAP2[IDFANGRAPHS]),FALSE))</f>
        <v>7466</v>
      </c>
      <c r="H654" s="23">
        <f>IFERROR(VLOOKUP(MYRANKS_P[[#This Row],[IDFANGRAPHS]],STEAMER_P[],COLUMN(STEAMER_P[W]),FALSE),0)</f>
        <v>0</v>
      </c>
      <c r="I654" s="23">
        <f>IFERROR(VLOOKUP(MYRANKS_P[[#This Row],[IDFANGRAPHS]],STEAMER_P[],COLUMN(STEAMER_P[L]),FALSE),0)</f>
        <v>0</v>
      </c>
      <c r="J654" s="23">
        <f>IFERROR(VLOOKUP(MYRANKS_P[[#This Row],[IDFANGRAPHS]],STEAMER_P[],COLUMN(STEAMER_P[SV]),FALSE),0)</f>
        <v>0</v>
      </c>
      <c r="K654" s="23">
        <f>IFERROR(VLOOKUP(MYRANKS_P[[#This Row],[IDFANGRAPHS]],STEAMER_P[],COLUMN(STEAMER_P[IP]),FALSE),0)</f>
        <v>1</v>
      </c>
      <c r="L654" s="23">
        <f>IFERROR(VLOOKUP(MYRANKS_P[[#This Row],[IDFANGRAPHS]],STEAMER_P[],COLUMN(STEAMER_P[H]),FALSE),0)</f>
        <v>1</v>
      </c>
      <c r="M654" s="23">
        <f>IFERROR(VLOOKUP(MYRANKS_P[[#This Row],[IDFANGRAPHS]],STEAMER_P[],COLUMN(STEAMER_P[ER]),FALSE),0)</f>
        <v>0</v>
      </c>
      <c r="N654" s="23">
        <f>IFERROR(VLOOKUP(MYRANKS_P[[#This Row],[IDFANGRAPHS]],STEAMER_P[],COLUMN(STEAMER_P[HR]),FALSE),0)</f>
        <v>0</v>
      </c>
      <c r="O654" s="23">
        <f>IFERROR(VLOOKUP(MYRANKS_P[[#This Row],[IDFANGRAPHS]],STEAMER_P[],COLUMN(STEAMER_P[SO]),FALSE),0)</f>
        <v>1</v>
      </c>
      <c r="P654" s="23">
        <f>IFERROR(VLOOKUP(MYRANKS_P[[#This Row],[IDFANGRAPHS]],STEAMER_P[],COLUMN(STEAMER_P[BB]),FALSE),0)</f>
        <v>0</v>
      </c>
      <c r="Q654" s="21">
        <f>IFERROR((MYRANKS_P[[#This Row],[ER]]*9)/MYRANKS_P[[#This Row],[IP]],0)</f>
        <v>0</v>
      </c>
      <c r="R654" s="21">
        <f>IFERROR((MYRANKS_P[[#This Row],[BB]]+MYRANKS_P[[#This Row],[H]])/MYRANKS_P[[#This Row],[IP]],0)</f>
        <v>1</v>
      </c>
      <c r="S654" s="23">
        <f>MYRANKS_P[[#This Row],[W]]*P_PTS_W+MYRANKS_P[[#This Row],[L]]*P_PTS_L+MYRANKS_P[[#This Row],[IP]]*P_PTS_IP+MYRANKS_P[[#This Row],[SO]]*P_PTS_K+MYRANKS_P[[#This Row],[BB]]*P_PTS_BB+MYRANKS_P[[#This Row],[H]]*P_PTS_HA+MYRANKS_P[[#This Row],[SV]]*P_PTS_SV+MYRANKS_P[[#This Row],[HR]]*P_PTS_HRA+MYRANKS_P[[#This Row],[ER]]*P_PTS_ER</f>
        <v>0</v>
      </c>
      <c r="T654" s="23">
        <f>VLOOKUP(MYRANKS_P[[#This Row],[POS]],REPLACEMENT_LEVEL[],3,FALSE)</f>
        <v>0</v>
      </c>
      <c r="U654" s="23">
        <f>MYRANKS_P[[#This Row],[PROJ PTS]]-MYRANKS_P[[#This Row],[REPL LEVEL]]</f>
        <v>0</v>
      </c>
      <c r="V654" s="30">
        <f>RANK(MYRANKS_P[[#This Row],[POINTS OVER REPL]],MYRANKS_P[POINTS OVER REPL])</f>
        <v>1</v>
      </c>
      <c r="W654" s="29">
        <f>IF(MYRANKS_P[[#This Row],[RANK]]&lt;=TOTAL_PITCHERS_DRAFTED,MYRANKS_P[[#This Row],[POINTS OVER REPL]],0)</f>
        <v>0</v>
      </c>
      <c r="X654" s="35">
        <f>MYRANKS_P[[#This Row],[POINTS OVER REPL]]*DOLLAR_VALUE_PER_POINT+1</f>
        <v>1</v>
      </c>
      <c r="Y654" s="35"/>
      <c r="Z654" s="29">
        <f>IF(AND(MYRANKS_P[[#This Row],[RANK]]&lt;=(TOTAL_PITCHERS_DRAFTED-PITCHERS_BELOW_REPL_DRAFTED),MYRANKS_P[[#This Row],[$ACTUAL]]=""),MYRANKS_P[[#This Row],[POINTS OVER REPL]],0)</f>
        <v>0</v>
      </c>
      <c r="AA654" s="40">
        <f>IF(MYRANKS_P[[#This Row],[$ACTUAL]]="",MYRANKS_P[[#This Row],[POINTS OVER REPL]]*REMAINING_DOLLAR_VALUE_PER_POINT+1,0)</f>
        <v>1</v>
      </c>
    </row>
    <row r="655" spans="1:27" x14ac:dyDescent="0.25">
      <c r="A655" s="9" t="s">
        <v>15491</v>
      </c>
      <c r="B655" s="14" t="str">
        <f>VLOOKUP(MYRANKS_P[[#This Row],[PLAYERID]],PLAYERIDMAP2[],COLUMN(PLAYERIDMAP2[LASTNAME]),FALSE)</f>
        <v>Tateyama</v>
      </c>
      <c r="C655" s="14" t="str">
        <f>VLOOKUP(MYRANKS_P[[#This Row],[PLAYERID]],PLAYERIDMAP2[],COLUMN(PLAYERIDMAP2[FIRSTNAME]),FALSE)</f>
        <v>Yoshinori</v>
      </c>
      <c r="D655" s="14" t="str">
        <f>MYRANKS_P[[#This Row],[FNAME]]&amp;" "&amp;MYRANKS_P[[#This Row],[LNAME]]</f>
        <v>Yoshinori Tateyama</v>
      </c>
      <c r="E655" s="14" t="str">
        <f>VLOOKUP(MYRANKS_P[[#This Row],[PLAYERID]],PLAYERIDMAP2[],COLUMN(PLAYERIDMAP2[TEAM]),FALSE)</f>
        <v>N/A</v>
      </c>
      <c r="F655" s="14" t="str">
        <f>VLOOKUP(MYRANKS_P[[#This Row],[PLAYERID]],PLAYERIDMAP2[],COLUMN(PLAYERIDMAP2[POS]),FALSE)</f>
        <v>P</v>
      </c>
      <c r="G655" s="14">
        <f>IFERROR(VALUE(VLOOKUP(MYRANKS_P[[#This Row],[PLAYERID]],PLAYERIDMAP2[],COLUMN(PLAYERIDMAP2[IDFANGRAPHS]),FALSE)),VLOOKUP(MYRANKS_P[[#This Row],[PLAYERID]],PLAYERIDMAP2[],COLUMN(PLAYERIDMAP2[IDFANGRAPHS]),FALSE))</f>
        <v>11651</v>
      </c>
      <c r="H655" s="23">
        <f>IFERROR(VLOOKUP(MYRANKS_P[[#This Row],[IDFANGRAPHS]],STEAMER_P[],COLUMN(STEAMER_P[W]),FALSE),0)</f>
        <v>0</v>
      </c>
      <c r="I655" s="23">
        <f>IFERROR(VLOOKUP(MYRANKS_P[[#This Row],[IDFANGRAPHS]],STEAMER_P[],COLUMN(STEAMER_P[L]),FALSE),0)</f>
        <v>0</v>
      </c>
      <c r="J655" s="23">
        <f>IFERROR(VLOOKUP(MYRANKS_P[[#This Row],[IDFANGRAPHS]],STEAMER_P[],COLUMN(STEAMER_P[SV]),FALSE),0)</f>
        <v>0</v>
      </c>
      <c r="K655" s="23">
        <f>IFERROR(VLOOKUP(MYRANKS_P[[#This Row],[IDFANGRAPHS]],STEAMER_P[],COLUMN(STEAMER_P[IP]),FALSE),0)</f>
        <v>1</v>
      </c>
      <c r="L655" s="23">
        <f>IFERROR(VLOOKUP(MYRANKS_P[[#This Row],[IDFANGRAPHS]],STEAMER_P[],COLUMN(STEAMER_P[H]),FALSE),0)</f>
        <v>1</v>
      </c>
      <c r="M655" s="23">
        <f>IFERROR(VLOOKUP(MYRANKS_P[[#This Row],[IDFANGRAPHS]],STEAMER_P[],COLUMN(STEAMER_P[ER]),FALSE),0)</f>
        <v>0</v>
      </c>
      <c r="N655" s="23">
        <f>IFERROR(VLOOKUP(MYRANKS_P[[#This Row],[IDFANGRAPHS]],STEAMER_P[],COLUMN(STEAMER_P[HR]),FALSE),0)</f>
        <v>0</v>
      </c>
      <c r="O655" s="23">
        <f>IFERROR(VLOOKUP(MYRANKS_P[[#This Row],[IDFANGRAPHS]],STEAMER_P[],COLUMN(STEAMER_P[SO]),FALSE),0)</f>
        <v>1</v>
      </c>
      <c r="P655" s="23">
        <f>IFERROR(VLOOKUP(MYRANKS_P[[#This Row],[IDFANGRAPHS]],STEAMER_P[],COLUMN(STEAMER_P[BB]),FALSE),0)</f>
        <v>0</v>
      </c>
      <c r="Q655" s="21">
        <f>IFERROR((MYRANKS_P[[#This Row],[ER]]*9)/MYRANKS_P[[#This Row],[IP]],0)</f>
        <v>0</v>
      </c>
      <c r="R655" s="21">
        <f>IFERROR((MYRANKS_P[[#This Row],[BB]]+MYRANKS_P[[#This Row],[H]])/MYRANKS_P[[#This Row],[IP]],0)</f>
        <v>1</v>
      </c>
      <c r="S655" s="23">
        <f>MYRANKS_P[[#This Row],[W]]*P_PTS_W+MYRANKS_P[[#This Row],[L]]*P_PTS_L+MYRANKS_P[[#This Row],[IP]]*P_PTS_IP+MYRANKS_P[[#This Row],[SO]]*P_PTS_K+MYRANKS_P[[#This Row],[BB]]*P_PTS_BB+MYRANKS_P[[#This Row],[H]]*P_PTS_HA+MYRANKS_P[[#This Row],[SV]]*P_PTS_SV+MYRANKS_P[[#This Row],[HR]]*P_PTS_HRA+MYRANKS_P[[#This Row],[ER]]*P_PTS_ER</f>
        <v>0</v>
      </c>
      <c r="T655" s="23">
        <f>VLOOKUP(MYRANKS_P[[#This Row],[POS]],REPLACEMENT_LEVEL[],3,FALSE)</f>
        <v>0</v>
      </c>
      <c r="U655" s="23">
        <f>MYRANKS_P[[#This Row],[PROJ PTS]]-MYRANKS_P[[#This Row],[REPL LEVEL]]</f>
        <v>0</v>
      </c>
      <c r="V655" s="30">
        <f>RANK(MYRANKS_P[[#This Row],[POINTS OVER REPL]],MYRANKS_P[POINTS OVER REPL])</f>
        <v>1</v>
      </c>
      <c r="W655" s="29">
        <f>IF(MYRANKS_P[[#This Row],[RANK]]&lt;=TOTAL_PITCHERS_DRAFTED,MYRANKS_P[[#This Row],[POINTS OVER REPL]],0)</f>
        <v>0</v>
      </c>
      <c r="X655" s="35">
        <f>MYRANKS_P[[#This Row],[POINTS OVER REPL]]*DOLLAR_VALUE_PER_POINT+1</f>
        <v>1</v>
      </c>
      <c r="Y655" s="35"/>
      <c r="Z655" s="29">
        <f>IF(AND(MYRANKS_P[[#This Row],[RANK]]&lt;=(TOTAL_PITCHERS_DRAFTED-PITCHERS_BELOW_REPL_DRAFTED),MYRANKS_P[[#This Row],[$ACTUAL]]=""),MYRANKS_P[[#This Row],[POINTS OVER REPL]],0)</f>
        <v>0</v>
      </c>
      <c r="AA655" s="40">
        <f>IF(MYRANKS_P[[#This Row],[$ACTUAL]]="",MYRANKS_P[[#This Row],[POINTS OVER REPL]]*REMAINING_DOLLAR_VALUE_PER_POINT+1,0)</f>
        <v>1</v>
      </c>
    </row>
    <row r="656" spans="1:27" x14ac:dyDescent="0.25">
      <c r="A656" s="89" t="s">
        <v>15551</v>
      </c>
      <c r="B656" s="90" t="str">
        <f>VLOOKUP(MYRANKS_P[[#This Row],[PLAYERID]],PLAYERIDMAP2[],COLUMN(PLAYERIDMAP2[LASTNAME]),FALSE)</f>
        <v>Thomas</v>
      </c>
      <c r="C656" s="90" t="str">
        <f>VLOOKUP(MYRANKS_P[[#This Row],[PLAYERID]],PLAYERIDMAP2[],COLUMN(PLAYERIDMAP2[FIRSTNAME]),FALSE)</f>
        <v>Justin</v>
      </c>
      <c r="D656" s="90" t="str">
        <f>MYRANKS_P[[#This Row],[FNAME]]&amp;" "&amp;MYRANKS_P[[#This Row],[LNAME]]</f>
        <v>Justin Thomas</v>
      </c>
      <c r="E656" s="90" t="str">
        <f>VLOOKUP(MYRANKS_P[[#This Row],[PLAYERID]],PLAYERIDMAP2[],COLUMN(PLAYERIDMAP2[TEAM]),FALSE)</f>
        <v>NYY</v>
      </c>
      <c r="F656" s="90" t="str">
        <f>VLOOKUP(MYRANKS_P[[#This Row],[PLAYERID]],PLAYERIDMAP2[],COLUMN(PLAYERIDMAP2[POS]),FALSE)</f>
        <v>P</v>
      </c>
      <c r="G656" s="90">
        <f>IFERROR(VALUE(VLOOKUP(MYRANKS_P[[#This Row],[PLAYERID]],PLAYERIDMAP2[],COLUMN(PLAYERIDMAP2[IDFANGRAPHS]),FALSE)),VLOOKUP(MYRANKS_P[[#This Row],[PLAYERID]],PLAYERIDMAP2[],COLUMN(PLAYERIDMAP2[IDFANGRAPHS]),FALSE))</f>
        <v>9910</v>
      </c>
      <c r="H656" s="23">
        <f>IFERROR(VLOOKUP(MYRANKS_P[[#This Row],[IDFANGRAPHS]],STEAMER_P[],COLUMN(STEAMER_P[W]),FALSE),0)</f>
        <v>0</v>
      </c>
      <c r="I656" s="23">
        <f>IFERROR(VLOOKUP(MYRANKS_P[[#This Row],[IDFANGRAPHS]],STEAMER_P[],COLUMN(STEAMER_P[L]),FALSE),0)</f>
        <v>0</v>
      </c>
      <c r="J656" s="23">
        <f>IFERROR(VLOOKUP(MYRANKS_P[[#This Row],[IDFANGRAPHS]],STEAMER_P[],COLUMN(STEAMER_P[SV]),FALSE),0)</f>
        <v>0</v>
      </c>
      <c r="K656" s="23">
        <f>IFERROR(VLOOKUP(MYRANKS_P[[#This Row],[IDFANGRAPHS]],STEAMER_P[],COLUMN(STEAMER_P[IP]),FALSE),0)</f>
        <v>1</v>
      </c>
      <c r="L656" s="23">
        <f>IFERROR(VLOOKUP(MYRANKS_P[[#This Row],[IDFANGRAPHS]],STEAMER_P[],COLUMN(STEAMER_P[H]),FALSE),0)</f>
        <v>1</v>
      </c>
      <c r="M656" s="23">
        <f>IFERROR(VLOOKUP(MYRANKS_P[[#This Row],[IDFANGRAPHS]],STEAMER_P[],COLUMN(STEAMER_P[ER]),FALSE),0)</f>
        <v>0</v>
      </c>
      <c r="N656" s="23">
        <f>IFERROR(VLOOKUP(MYRANKS_P[[#This Row],[IDFANGRAPHS]],STEAMER_P[],COLUMN(STEAMER_P[HR]),FALSE),0)</f>
        <v>0</v>
      </c>
      <c r="O656" s="23">
        <f>IFERROR(VLOOKUP(MYRANKS_P[[#This Row],[IDFANGRAPHS]],STEAMER_P[],COLUMN(STEAMER_P[SO]),FALSE),0)</f>
        <v>1</v>
      </c>
      <c r="P656" s="23">
        <f>IFERROR(VLOOKUP(MYRANKS_P[[#This Row],[IDFANGRAPHS]],STEAMER_P[],COLUMN(STEAMER_P[BB]),FALSE),0)</f>
        <v>0</v>
      </c>
      <c r="Q656" s="82">
        <f>IFERROR((MYRANKS_P[[#This Row],[ER]]*9)/MYRANKS_P[[#This Row],[IP]],0)</f>
        <v>0</v>
      </c>
      <c r="R656" s="82">
        <f>IFERROR((MYRANKS_P[[#This Row],[BB]]+MYRANKS_P[[#This Row],[H]])/MYRANKS_P[[#This Row],[IP]],0)</f>
        <v>1</v>
      </c>
      <c r="S656" s="81">
        <f>MYRANKS_P[[#This Row],[W]]*P_PTS_W+MYRANKS_P[[#This Row],[L]]*P_PTS_L+MYRANKS_P[[#This Row],[IP]]*P_PTS_IP+MYRANKS_P[[#This Row],[SO]]*P_PTS_K+MYRANKS_P[[#This Row],[BB]]*P_PTS_BB+MYRANKS_P[[#This Row],[H]]*P_PTS_HA+MYRANKS_P[[#This Row],[SV]]*P_PTS_SV+MYRANKS_P[[#This Row],[HR]]*P_PTS_HRA+MYRANKS_P[[#This Row],[ER]]*P_PTS_ER</f>
        <v>0</v>
      </c>
      <c r="T656" s="81">
        <f>VLOOKUP(MYRANKS_P[[#This Row],[POS]],REPLACEMENT_LEVEL[],3,FALSE)</f>
        <v>0</v>
      </c>
      <c r="U656" s="81">
        <f>MYRANKS_P[[#This Row],[PROJ PTS]]-MYRANKS_P[[#This Row],[REPL LEVEL]]</f>
        <v>0</v>
      </c>
      <c r="V656" s="80">
        <f>RANK(MYRANKS_P[[#This Row],[POINTS OVER REPL]],MYRANKS_P[POINTS OVER REPL])</f>
        <v>1</v>
      </c>
      <c r="W656" s="81">
        <f>IF(MYRANKS_P[[#This Row],[RANK]]&lt;=TOTAL_PITCHERS_DRAFTED,MYRANKS_P[[#This Row],[POINTS OVER REPL]],0)</f>
        <v>0</v>
      </c>
      <c r="X656" s="83">
        <f>MYRANKS_P[[#This Row],[POINTS OVER REPL]]*DOLLAR_VALUE_PER_POINT+1</f>
        <v>1</v>
      </c>
      <c r="Y656" s="83"/>
      <c r="Z656" s="81">
        <f>IF(AND(MYRANKS_P[[#This Row],[RANK]]&lt;=(TOTAL_PITCHERS_DRAFTED-PITCHERS_BELOW_REPL_DRAFTED),MYRANKS_P[[#This Row],[$ACTUAL]]=""),MYRANKS_P[[#This Row],[POINTS OVER REPL]],0)</f>
        <v>0</v>
      </c>
      <c r="AA656" s="84">
        <f>IF(MYRANKS_P[[#This Row],[$ACTUAL]]="",MYRANKS_P[[#This Row],[POINTS OVER REPL]]*REMAINING_DOLLAR_VALUE_PER_POINT+1,0)</f>
        <v>1</v>
      </c>
    </row>
    <row r="657" spans="1:27" x14ac:dyDescent="0.25">
      <c r="A657" s="89" t="s">
        <v>15653</v>
      </c>
      <c r="B657" s="90" t="str">
        <f>VLOOKUP(MYRANKS_P[[#This Row],[PLAYERID]],PLAYERIDMAP2[],COLUMN(PLAYERIDMAP2[LASTNAME]),FALSE)</f>
        <v>Valdez</v>
      </c>
      <c r="C657" s="90" t="str">
        <f>VLOOKUP(MYRANKS_P[[#This Row],[PLAYERID]],PLAYERIDMAP2[],COLUMN(PLAYERIDMAP2[FIRSTNAME]),FALSE)</f>
        <v>Jose</v>
      </c>
      <c r="D657" s="90" t="str">
        <f>MYRANKS_P[[#This Row],[FNAME]]&amp;" "&amp;MYRANKS_P[[#This Row],[LNAME]]</f>
        <v>Jose Valdez</v>
      </c>
      <c r="E657" s="90" t="str">
        <f>VLOOKUP(MYRANKS_P[[#This Row],[PLAYERID]],PLAYERIDMAP2[],COLUMN(PLAYERIDMAP2[TEAM]),FALSE)</f>
        <v>HOU</v>
      </c>
      <c r="F657" s="90" t="str">
        <f>VLOOKUP(MYRANKS_P[[#This Row],[PLAYERID]],PLAYERIDMAP2[],COLUMN(PLAYERIDMAP2[POS]),FALSE)</f>
        <v>P</v>
      </c>
      <c r="G657" s="90">
        <f>IFERROR(VALUE(VLOOKUP(MYRANKS_P[[#This Row],[PLAYERID]],PLAYERIDMAP2[],COLUMN(PLAYERIDMAP2[IDFANGRAPHS]),FALSE)),VLOOKUP(MYRANKS_P[[#This Row],[PLAYERID]],PLAYERIDMAP2[],COLUMN(PLAYERIDMAP2[IDFANGRAPHS]),FALSE))</f>
        <v>3217</v>
      </c>
      <c r="H657" s="23">
        <f>IFERROR(VLOOKUP(MYRANKS_P[[#This Row],[IDFANGRAPHS]],STEAMER_P[],COLUMN(STEAMER_P[W]),FALSE),0)</f>
        <v>0</v>
      </c>
      <c r="I657" s="23">
        <f>IFERROR(VLOOKUP(MYRANKS_P[[#This Row],[IDFANGRAPHS]],STEAMER_P[],COLUMN(STEAMER_P[L]),FALSE),0)</f>
        <v>0</v>
      </c>
      <c r="J657" s="23">
        <f>IFERROR(VLOOKUP(MYRANKS_P[[#This Row],[IDFANGRAPHS]],STEAMER_P[],COLUMN(STEAMER_P[SV]),FALSE),0)</f>
        <v>0</v>
      </c>
      <c r="K657" s="23">
        <f>IFERROR(VLOOKUP(MYRANKS_P[[#This Row],[IDFANGRAPHS]],STEAMER_P[],COLUMN(STEAMER_P[IP]),FALSE),0)</f>
        <v>1</v>
      </c>
      <c r="L657" s="23">
        <f>IFERROR(VLOOKUP(MYRANKS_P[[#This Row],[IDFANGRAPHS]],STEAMER_P[],COLUMN(STEAMER_P[H]),FALSE),0)</f>
        <v>1</v>
      </c>
      <c r="M657" s="23">
        <f>IFERROR(VLOOKUP(MYRANKS_P[[#This Row],[IDFANGRAPHS]],STEAMER_P[],COLUMN(STEAMER_P[ER]),FALSE),0)</f>
        <v>0</v>
      </c>
      <c r="N657" s="23">
        <f>IFERROR(VLOOKUP(MYRANKS_P[[#This Row],[IDFANGRAPHS]],STEAMER_P[],COLUMN(STEAMER_P[HR]),FALSE),0)</f>
        <v>0</v>
      </c>
      <c r="O657" s="23">
        <f>IFERROR(VLOOKUP(MYRANKS_P[[#This Row],[IDFANGRAPHS]],STEAMER_P[],COLUMN(STEAMER_P[SO]),FALSE),0)</f>
        <v>1</v>
      </c>
      <c r="P657" s="23">
        <f>IFERROR(VLOOKUP(MYRANKS_P[[#This Row],[IDFANGRAPHS]],STEAMER_P[],COLUMN(STEAMER_P[BB]),FALSE),0)</f>
        <v>0</v>
      </c>
      <c r="Q657" s="82">
        <f>IFERROR((MYRANKS_P[[#This Row],[ER]]*9)/MYRANKS_P[[#This Row],[IP]],0)</f>
        <v>0</v>
      </c>
      <c r="R657" s="82">
        <f>IFERROR((MYRANKS_P[[#This Row],[BB]]+MYRANKS_P[[#This Row],[H]])/MYRANKS_P[[#This Row],[IP]],0)</f>
        <v>1</v>
      </c>
      <c r="S657" s="81">
        <f>MYRANKS_P[[#This Row],[W]]*P_PTS_W+MYRANKS_P[[#This Row],[L]]*P_PTS_L+MYRANKS_P[[#This Row],[IP]]*P_PTS_IP+MYRANKS_P[[#This Row],[SO]]*P_PTS_K+MYRANKS_P[[#This Row],[BB]]*P_PTS_BB+MYRANKS_P[[#This Row],[H]]*P_PTS_HA+MYRANKS_P[[#This Row],[SV]]*P_PTS_SV+MYRANKS_P[[#This Row],[HR]]*P_PTS_HRA+MYRANKS_P[[#This Row],[ER]]*P_PTS_ER</f>
        <v>0</v>
      </c>
      <c r="T657" s="81">
        <f>VLOOKUP(MYRANKS_P[[#This Row],[POS]],REPLACEMENT_LEVEL[],3,FALSE)</f>
        <v>0</v>
      </c>
      <c r="U657" s="81">
        <f>MYRANKS_P[[#This Row],[PROJ PTS]]-MYRANKS_P[[#This Row],[REPL LEVEL]]</f>
        <v>0</v>
      </c>
      <c r="V657" s="80">
        <f>RANK(MYRANKS_P[[#This Row],[POINTS OVER REPL]],MYRANKS_P[POINTS OVER REPL])</f>
        <v>1</v>
      </c>
      <c r="W657" s="81">
        <f>IF(MYRANKS_P[[#This Row],[RANK]]&lt;=TOTAL_PITCHERS_DRAFTED,MYRANKS_P[[#This Row],[POINTS OVER REPL]],0)</f>
        <v>0</v>
      </c>
      <c r="X657" s="83">
        <f>MYRANKS_P[[#This Row],[POINTS OVER REPL]]*DOLLAR_VALUE_PER_POINT+1</f>
        <v>1</v>
      </c>
      <c r="Y657" s="83"/>
      <c r="Z657" s="81">
        <f>IF(AND(MYRANKS_P[[#This Row],[RANK]]&lt;=(TOTAL_PITCHERS_DRAFTED-PITCHERS_BELOW_REPL_DRAFTED),MYRANKS_P[[#This Row],[$ACTUAL]]=""),MYRANKS_P[[#This Row],[POINTS OVER REPL]],0)</f>
        <v>0</v>
      </c>
      <c r="AA657" s="84">
        <f>IF(MYRANKS_P[[#This Row],[$ACTUAL]]="",MYRANKS_P[[#This Row],[POINTS OVER REPL]]*REMAINING_DOLLAR_VALUE_PER_POINT+1,0)</f>
        <v>1</v>
      </c>
    </row>
    <row r="658" spans="1:27" x14ac:dyDescent="0.25">
      <c r="A658" s="89" t="s">
        <v>15660</v>
      </c>
      <c r="B658" s="90" t="str">
        <f>VLOOKUP(MYRANKS_P[[#This Row],[PLAYERID]],PLAYERIDMAP2[],COLUMN(PLAYERIDMAP2[LASTNAME]),FALSE)</f>
        <v>Valdes</v>
      </c>
      <c r="C658" s="90" t="str">
        <f>VLOOKUP(MYRANKS_P[[#This Row],[PLAYERID]],PLAYERIDMAP2[],COLUMN(PLAYERIDMAP2[FIRSTNAME]),FALSE)</f>
        <v>Raul</v>
      </c>
      <c r="D658" s="90" t="str">
        <f>MYRANKS_P[[#This Row],[FNAME]]&amp;" "&amp;MYRANKS_P[[#This Row],[LNAME]]</f>
        <v>Raul Valdes</v>
      </c>
      <c r="E658" s="90" t="str">
        <f>VLOOKUP(MYRANKS_P[[#This Row],[PLAYERID]],PLAYERIDMAP2[],COLUMN(PLAYERIDMAP2[TEAM]),FALSE)</f>
        <v>N/A</v>
      </c>
      <c r="F658" s="90" t="str">
        <f>VLOOKUP(MYRANKS_P[[#This Row],[PLAYERID]],PLAYERIDMAP2[],COLUMN(PLAYERIDMAP2[POS]),FALSE)</f>
        <v>P</v>
      </c>
      <c r="G658" s="90">
        <f>IFERROR(VALUE(VLOOKUP(MYRANKS_P[[#This Row],[PLAYERID]],PLAYERIDMAP2[],COLUMN(PLAYERIDMAP2[IDFANGRAPHS]),FALSE)),VLOOKUP(MYRANKS_P[[#This Row],[PLAYERID]],PLAYERIDMAP2[],COLUMN(PLAYERIDMAP2[IDFANGRAPHS]),FALSE))</f>
        <v>1953</v>
      </c>
      <c r="H658" s="23">
        <f>IFERROR(VLOOKUP(MYRANKS_P[[#This Row],[IDFANGRAPHS]],STEAMER_P[],COLUMN(STEAMER_P[W]),FALSE),0)</f>
        <v>0</v>
      </c>
      <c r="I658" s="23">
        <f>IFERROR(VLOOKUP(MYRANKS_P[[#This Row],[IDFANGRAPHS]],STEAMER_P[],COLUMN(STEAMER_P[L]),FALSE),0)</f>
        <v>0</v>
      </c>
      <c r="J658" s="23">
        <f>IFERROR(VLOOKUP(MYRANKS_P[[#This Row],[IDFANGRAPHS]],STEAMER_P[],COLUMN(STEAMER_P[SV]),FALSE),0)</f>
        <v>0</v>
      </c>
      <c r="K658" s="23">
        <f>IFERROR(VLOOKUP(MYRANKS_P[[#This Row],[IDFANGRAPHS]],STEAMER_P[],COLUMN(STEAMER_P[IP]),FALSE),0)</f>
        <v>1</v>
      </c>
      <c r="L658" s="23">
        <f>IFERROR(VLOOKUP(MYRANKS_P[[#This Row],[IDFANGRAPHS]],STEAMER_P[],COLUMN(STEAMER_P[H]),FALSE),0)</f>
        <v>1</v>
      </c>
      <c r="M658" s="23">
        <f>IFERROR(VLOOKUP(MYRANKS_P[[#This Row],[IDFANGRAPHS]],STEAMER_P[],COLUMN(STEAMER_P[ER]),FALSE),0)</f>
        <v>0</v>
      </c>
      <c r="N658" s="23">
        <f>IFERROR(VLOOKUP(MYRANKS_P[[#This Row],[IDFANGRAPHS]],STEAMER_P[],COLUMN(STEAMER_P[HR]),FALSE),0)</f>
        <v>0</v>
      </c>
      <c r="O658" s="23">
        <f>IFERROR(VLOOKUP(MYRANKS_P[[#This Row],[IDFANGRAPHS]],STEAMER_P[],COLUMN(STEAMER_P[SO]),FALSE),0)</f>
        <v>1</v>
      </c>
      <c r="P658" s="23">
        <f>IFERROR(VLOOKUP(MYRANKS_P[[#This Row],[IDFANGRAPHS]],STEAMER_P[],COLUMN(STEAMER_P[BB]),FALSE),0)</f>
        <v>0</v>
      </c>
      <c r="Q658" s="82">
        <f>IFERROR((MYRANKS_P[[#This Row],[ER]]*9)/MYRANKS_P[[#This Row],[IP]],0)</f>
        <v>0</v>
      </c>
      <c r="R658" s="82">
        <f>IFERROR((MYRANKS_P[[#This Row],[BB]]+MYRANKS_P[[#This Row],[H]])/MYRANKS_P[[#This Row],[IP]],0)</f>
        <v>1</v>
      </c>
      <c r="S658" s="81">
        <f>MYRANKS_P[[#This Row],[W]]*P_PTS_W+MYRANKS_P[[#This Row],[L]]*P_PTS_L+MYRANKS_P[[#This Row],[IP]]*P_PTS_IP+MYRANKS_P[[#This Row],[SO]]*P_PTS_K+MYRANKS_P[[#This Row],[BB]]*P_PTS_BB+MYRANKS_P[[#This Row],[H]]*P_PTS_HA+MYRANKS_P[[#This Row],[SV]]*P_PTS_SV+MYRANKS_P[[#This Row],[HR]]*P_PTS_HRA+MYRANKS_P[[#This Row],[ER]]*P_PTS_ER</f>
        <v>0</v>
      </c>
      <c r="T658" s="81">
        <f>VLOOKUP(MYRANKS_P[[#This Row],[POS]],REPLACEMENT_LEVEL[],3,FALSE)</f>
        <v>0</v>
      </c>
      <c r="U658" s="81">
        <f>MYRANKS_P[[#This Row],[PROJ PTS]]-MYRANKS_P[[#This Row],[REPL LEVEL]]</f>
        <v>0</v>
      </c>
      <c r="V658" s="80">
        <f>RANK(MYRANKS_P[[#This Row],[POINTS OVER REPL]],MYRANKS_P[POINTS OVER REPL])</f>
        <v>1</v>
      </c>
      <c r="W658" s="81">
        <f>IF(MYRANKS_P[[#This Row],[RANK]]&lt;=TOTAL_PITCHERS_DRAFTED,MYRANKS_P[[#This Row],[POINTS OVER REPL]],0)</f>
        <v>0</v>
      </c>
      <c r="X658" s="83">
        <f>MYRANKS_P[[#This Row],[POINTS OVER REPL]]*DOLLAR_VALUE_PER_POINT+1</f>
        <v>1</v>
      </c>
      <c r="Y658" s="83"/>
      <c r="Z658" s="81">
        <f>IF(AND(MYRANKS_P[[#This Row],[RANK]]&lt;=(TOTAL_PITCHERS_DRAFTED-PITCHERS_BELOW_REPL_DRAFTED),MYRANKS_P[[#This Row],[$ACTUAL]]=""),MYRANKS_P[[#This Row],[POINTS OVER REPL]],0)</f>
        <v>0</v>
      </c>
      <c r="AA658" s="84">
        <f>IF(MYRANKS_P[[#This Row],[$ACTUAL]]="",MYRANKS_P[[#This Row],[POINTS OVER REPL]]*REMAINING_DOLLAR_VALUE_PER_POINT+1,0)</f>
        <v>1</v>
      </c>
    </row>
    <row r="659" spans="1:27" x14ac:dyDescent="0.25">
      <c r="A659" s="89" t="s">
        <v>15672</v>
      </c>
      <c r="B659" s="90" t="str">
        <f>VLOOKUP(MYRANKS_P[[#This Row],[PLAYERID]],PLAYERIDMAP2[],COLUMN(PLAYERIDMAP2[LASTNAME]),FALSE)</f>
        <v>Valverde</v>
      </c>
      <c r="C659" s="90" t="str">
        <f>VLOOKUP(MYRANKS_P[[#This Row],[PLAYERID]],PLAYERIDMAP2[],COLUMN(PLAYERIDMAP2[FIRSTNAME]),FALSE)</f>
        <v>Jose</v>
      </c>
      <c r="D659" s="90" t="str">
        <f>MYRANKS_P[[#This Row],[FNAME]]&amp;" "&amp;MYRANKS_P[[#This Row],[LNAME]]</f>
        <v>Jose Valverde</v>
      </c>
      <c r="E659" s="90" t="str">
        <f>VLOOKUP(MYRANKS_P[[#This Row],[PLAYERID]],PLAYERIDMAP2[],COLUMN(PLAYERIDMAP2[TEAM]),FALSE)</f>
        <v>N/A</v>
      </c>
      <c r="F659" s="90" t="str">
        <f>VLOOKUP(MYRANKS_P[[#This Row],[PLAYERID]],PLAYERIDMAP2[],COLUMN(PLAYERIDMAP2[POS]),FALSE)</f>
        <v>P</v>
      </c>
      <c r="G659" s="90">
        <f>IFERROR(VALUE(VLOOKUP(MYRANKS_P[[#This Row],[PLAYERID]],PLAYERIDMAP2[],COLUMN(PLAYERIDMAP2[IDFANGRAPHS]),FALSE)),VLOOKUP(MYRANKS_P[[#This Row],[PLAYERID]],PLAYERIDMAP2[],COLUMN(PLAYERIDMAP2[IDFANGRAPHS]),FALSE))</f>
        <v>1726</v>
      </c>
      <c r="H659" s="23">
        <f>IFERROR(VLOOKUP(MYRANKS_P[[#This Row],[IDFANGRAPHS]],STEAMER_P[],COLUMN(STEAMER_P[W]),FALSE),0)</f>
        <v>0</v>
      </c>
      <c r="I659" s="23">
        <f>IFERROR(VLOOKUP(MYRANKS_P[[#This Row],[IDFANGRAPHS]],STEAMER_P[],COLUMN(STEAMER_P[L]),FALSE),0)</f>
        <v>0</v>
      </c>
      <c r="J659" s="23">
        <f>IFERROR(VLOOKUP(MYRANKS_P[[#This Row],[IDFANGRAPHS]],STEAMER_P[],COLUMN(STEAMER_P[SV]),FALSE),0)</f>
        <v>0</v>
      </c>
      <c r="K659" s="23">
        <f>IFERROR(VLOOKUP(MYRANKS_P[[#This Row],[IDFANGRAPHS]],STEAMER_P[],COLUMN(STEAMER_P[IP]),FALSE),0)</f>
        <v>1</v>
      </c>
      <c r="L659" s="23">
        <f>IFERROR(VLOOKUP(MYRANKS_P[[#This Row],[IDFANGRAPHS]],STEAMER_P[],COLUMN(STEAMER_P[H]),FALSE),0)</f>
        <v>1</v>
      </c>
      <c r="M659" s="23">
        <f>IFERROR(VLOOKUP(MYRANKS_P[[#This Row],[IDFANGRAPHS]],STEAMER_P[],COLUMN(STEAMER_P[ER]),FALSE),0)</f>
        <v>0</v>
      </c>
      <c r="N659" s="23">
        <f>IFERROR(VLOOKUP(MYRANKS_P[[#This Row],[IDFANGRAPHS]],STEAMER_P[],COLUMN(STEAMER_P[HR]),FALSE),0)</f>
        <v>0</v>
      </c>
      <c r="O659" s="23">
        <f>IFERROR(VLOOKUP(MYRANKS_P[[#This Row],[IDFANGRAPHS]],STEAMER_P[],COLUMN(STEAMER_P[SO]),FALSE),0)</f>
        <v>1</v>
      </c>
      <c r="P659" s="23">
        <f>IFERROR(VLOOKUP(MYRANKS_P[[#This Row],[IDFANGRAPHS]],STEAMER_P[],COLUMN(STEAMER_P[BB]),FALSE),0)</f>
        <v>0</v>
      </c>
      <c r="Q659" s="75">
        <f>IFERROR((MYRANKS_P[[#This Row],[ER]]*9)/MYRANKS_P[[#This Row],[IP]],0)</f>
        <v>0</v>
      </c>
      <c r="R659" s="75">
        <f>IFERROR((MYRANKS_P[[#This Row],[BB]]+MYRANKS_P[[#This Row],[H]])/MYRANKS_P[[#This Row],[IP]],0)</f>
        <v>1</v>
      </c>
      <c r="S659" s="74">
        <f>MYRANKS_P[[#This Row],[W]]*P_PTS_W+MYRANKS_P[[#This Row],[L]]*P_PTS_L+MYRANKS_P[[#This Row],[IP]]*P_PTS_IP+MYRANKS_P[[#This Row],[SO]]*P_PTS_K+MYRANKS_P[[#This Row],[BB]]*P_PTS_BB+MYRANKS_P[[#This Row],[H]]*P_PTS_HA+MYRANKS_P[[#This Row],[SV]]*P_PTS_SV+MYRANKS_P[[#This Row],[HR]]*P_PTS_HRA+MYRANKS_P[[#This Row],[ER]]*P_PTS_ER</f>
        <v>0</v>
      </c>
      <c r="T659" s="74">
        <f>VLOOKUP(MYRANKS_P[[#This Row],[POS]],REPLACEMENT_LEVEL[],3,FALSE)</f>
        <v>0</v>
      </c>
      <c r="U659" s="74">
        <f>MYRANKS_P[[#This Row],[PROJ PTS]]-MYRANKS_P[[#This Row],[REPL LEVEL]]</f>
        <v>0</v>
      </c>
      <c r="V659" s="73">
        <f>RANK(MYRANKS_P[[#This Row],[POINTS OVER REPL]],MYRANKS_P[POINTS OVER REPL])</f>
        <v>1</v>
      </c>
      <c r="W659" s="74">
        <f>IF(MYRANKS_P[[#This Row],[RANK]]&lt;=TOTAL_PITCHERS_DRAFTED,MYRANKS_P[[#This Row],[POINTS OVER REPL]],0)</f>
        <v>0</v>
      </c>
      <c r="X659" s="76">
        <f>MYRANKS_P[[#This Row],[POINTS OVER REPL]]*DOLLAR_VALUE_PER_POINT+1</f>
        <v>1</v>
      </c>
      <c r="Y659" s="76"/>
      <c r="Z659" s="74">
        <f>IF(AND(MYRANKS_P[[#This Row],[RANK]]&lt;=(TOTAL_PITCHERS_DRAFTED-PITCHERS_BELOW_REPL_DRAFTED),MYRANKS_P[[#This Row],[$ACTUAL]]=""),MYRANKS_P[[#This Row],[POINTS OVER REPL]],0)</f>
        <v>0</v>
      </c>
      <c r="AA659" s="77">
        <f>IF(MYRANKS_P[[#This Row],[$ACTUAL]]="",MYRANKS_P[[#This Row],[POINTS OVER REPL]]*REMAINING_DOLLAR_VALUE_PER_POINT+1,0)</f>
        <v>1</v>
      </c>
    </row>
    <row r="660" spans="1:27" x14ac:dyDescent="0.25">
      <c r="A660" s="89" t="s">
        <v>15712</v>
      </c>
      <c r="B660" s="90" t="str">
        <f>VLOOKUP(MYRANKS_P[[#This Row],[PLAYERID]],PLAYERIDMAP2[],COLUMN(PLAYERIDMAP2[LASTNAME]),FALSE)</f>
        <v>Veras</v>
      </c>
      <c r="C660" s="90" t="str">
        <f>VLOOKUP(MYRANKS_P[[#This Row],[PLAYERID]],PLAYERIDMAP2[],COLUMN(PLAYERIDMAP2[FIRSTNAME]),FALSE)</f>
        <v>Jose</v>
      </c>
      <c r="D660" s="90" t="str">
        <f>MYRANKS_P[[#This Row],[FNAME]]&amp;" "&amp;MYRANKS_P[[#This Row],[LNAME]]</f>
        <v>Jose Veras</v>
      </c>
      <c r="E660" s="90" t="str">
        <f>VLOOKUP(MYRANKS_P[[#This Row],[PLAYERID]],PLAYERIDMAP2[],COLUMN(PLAYERIDMAP2[TEAM]),FALSE)</f>
        <v>N/A</v>
      </c>
      <c r="F660" s="90" t="str">
        <f>VLOOKUP(MYRANKS_P[[#This Row],[PLAYERID]],PLAYERIDMAP2[],COLUMN(PLAYERIDMAP2[POS]),FALSE)</f>
        <v>P</v>
      </c>
      <c r="G660" s="90">
        <f>IFERROR(VALUE(VLOOKUP(MYRANKS_P[[#This Row],[PLAYERID]],PLAYERIDMAP2[],COLUMN(PLAYERIDMAP2[IDFANGRAPHS]),FALSE)),VLOOKUP(MYRANKS_P[[#This Row],[PLAYERID]],PLAYERIDMAP2[],COLUMN(PLAYERIDMAP2[IDFANGRAPHS]),FALSE))</f>
        <v>2063</v>
      </c>
      <c r="H660" s="23">
        <f>IFERROR(VLOOKUP(MYRANKS_P[[#This Row],[IDFANGRAPHS]],STEAMER_P[],COLUMN(STEAMER_P[W]),FALSE),0)</f>
        <v>0</v>
      </c>
      <c r="I660" s="23">
        <f>IFERROR(VLOOKUP(MYRANKS_P[[#This Row],[IDFANGRAPHS]],STEAMER_P[],COLUMN(STEAMER_P[L]),FALSE),0)</f>
        <v>0</v>
      </c>
      <c r="J660" s="23">
        <f>IFERROR(VLOOKUP(MYRANKS_P[[#This Row],[IDFANGRAPHS]],STEAMER_P[],COLUMN(STEAMER_P[SV]),FALSE),0)</f>
        <v>0</v>
      </c>
      <c r="K660" s="23">
        <f>IFERROR(VLOOKUP(MYRANKS_P[[#This Row],[IDFANGRAPHS]],STEAMER_P[],COLUMN(STEAMER_P[IP]),FALSE),0)</f>
        <v>1</v>
      </c>
      <c r="L660" s="23">
        <f>IFERROR(VLOOKUP(MYRANKS_P[[#This Row],[IDFANGRAPHS]],STEAMER_P[],COLUMN(STEAMER_P[H]),FALSE),0)</f>
        <v>1</v>
      </c>
      <c r="M660" s="23">
        <f>IFERROR(VLOOKUP(MYRANKS_P[[#This Row],[IDFANGRAPHS]],STEAMER_P[],COLUMN(STEAMER_P[ER]),FALSE),0)</f>
        <v>0</v>
      </c>
      <c r="N660" s="23">
        <f>IFERROR(VLOOKUP(MYRANKS_P[[#This Row],[IDFANGRAPHS]],STEAMER_P[],COLUMN(STEAMER_P[HR]),FALSE),0)</f>
        <v>0</v>
      </c>
      <c r="O660" s="23">
        <f>IFERROR(VLOOKUP(MYRANKS_P[[#This Row],[IDFANGRAPHS]],STEAMER_P[],COLUMN(STEAMER_P[SO]),FALSE),0)</f>
        <v>1</v>
      </c>
      <c r="P660" s="23">
        <f>IFERROR(VLOOKUP(MYRANKS_P[[#This Row],[IDFANGRAPHS]],STEAMER_P[],COLUMN(STEAMER_P[BB]),FALSE),0)</f>
        <v>0</v>
      </c>
      <c r="Q660" s="75">
        <f>IFERROR((MYRANKS_P[[#This Row],[ER]]*9)/MYRANKS_P[[#This Row],[IP]],0)</f>
        <v>0</v>
      </c>
      <c r="R660" s="75">
        <f>IFERROR((MYRANKS_P[[#This Row],[BB]]+MYRANKS_P[[#This Row],[H]])/MYRANKS_P[[#This Row],[IP]],0)</f>
        <v>1</v>
      </c>
      <c r="S660" s="74">
        <f>MYRANKS_P[[#This Row],[W]]*P_PTS_W+MYRANKS_P[[#This Row],[L]]*P_PTS_L+MYRANKS_P[[#This Row],[IP]]*P_PTS_IP+MYRANKS_P[[#This Row],[SO]]*P_PTS_K+MYRANKS_P[[#This Row],[BB]]*P_PTS_BB+MYRANKS_P[[#This Row],[H]]*P_PTS_HA+MYRANKS_P[[#This Row],[SV]]*P_PTS_SV+MYRANKS_P[[#This Row],[HR]]*P_PTS_HRA+MYRANKS_P[[#This Row],[ER]]*P_PTS_ER</f>
        <v>0</v>
      </c>
      <c r="T660" s="74">
        <f>VLOOKUP(MYRANKS_P[[#This Row],[POS]],REPLACEMENT_LEVEL[],3,FALSE)</f>
        <v>0</v>
      </c>
      <c r="U660" s="74">
        <f>MYRANKS_P[[#This Row],[PROJ PTS]]-MYRANKS_P[[#This Row],[REPL LEVEL]]</f>
        <v>0</v>
      </c>
      <c r="V660" s="73">
        <f>RANK(MYRANKS_P[[#This Row],[POINTS OVER REPL]],MYRANKS_P[POINTS OVER REPL])</f>
        <v>1</v>
      </c>
      <c r="W660" s="74">
        <f>IF(MYRANKS_P[[#This Row],[RANK]]&lt;=TOTAL_PITCHERS_DRAFTED,MYRANKS_P[[#This Row],[POINTS OVER REPL]],0)</f>
        <v>0</v>
      </c>
      <c r="X660" s="76">
        <f>MYRANKS_P[[#This Row],[POINTS OVER REPL]]*DOLLAR_VALUE_PER_POINT+1</f>
        <v>1</v>
      </c>
      <c r="Y660" s="76"/>
      <c r="Z660" s="74">
        <f>IF(AND(MYRANKS_P[[#This Row],[RANK]]&lt;=(TOTAL_PITCHERS_DRAFTED-PITCHERS_BELOW_REPL_DRAFTED),MYRANKS_P[[#This Row],[$ACTUAL]]=""),MYRANKS_P[[#This Row],[POINTS OVER REPL]],0)</f>
        <v>0</v>
      </c>
      <c r="AA660" s="77">
        <f>IF(MYRANKS_P[[#This Row],[$ACTUAL]]="",MYRANKS_P[[#This Row],[POINTS OVER REPL]]*REMAINING_DOLLAR_VALUE_PER_POINT+1,0)</f>
        <v>1</v>
      </c>
    </row>
    <row r="661" spans="1:27" x14ac:dyDescent="0.25">
      <c r="A661" s="89" t="s">
        <v>15728</v>
      </c>
      <c r="B661" s="90" t="str">
        <f>VLOOKUP(MYRANKS_P[[#This Row],[PLAYERID]],PLAYERIDMAP2[],COLUMN(PLAYERIDMAP2[LASTNAME]),FALSE)</f>
        <v>Villarreal</v>
      </c>
      <c r="C661" s="90" t="str">
        <f>VLOOKUP(MYRANKS_P[[#This Row],[PLAYERID]],PLAYERIDMAP2[],COLUMN(PLAYERIDMAP2[FIRSTNAME]),FALSE)</f>
        <v>Brayan</v>
      </c>
      <c r="D661" s="90" t="str">
        <f>MYRANKS_P[[#This Row],[FNAME]]&amp;" "&amp;MYRANKS_P[[#This Row],[LNAME]]</f>
        <v>Brayan Villarreal</v>
      </c>
      <c r="E661" s="90" t="str">
        <f>VLOOKUP(MYRANKS_P[[#This Row],[PLAYERID]],PLAYERIDMAP2[],COLUMN(PLAYERIDMAP2[TEAM]),FALSE)</f>
        <v>DET</v>
      </c>
      <c r="F661" s="90" t="str">
        <f>VLOOKUP(MYRANKS_P[[#This Row],[PLAYERID]],PLAYERIDMAP2[],COLUMN(PLAYERIDMAP2[POS]),FALSE)</f>
        <v>P</v>
      </c>
      <c r="G661" s="90">
        <f>IFERROR(VALUE(VLOOKUP(MYRANKS_P[[#This Row],[PLAYERID]],PLAYERIDMAP2[],COLUMN(PLAYERIDMAP2[IDFANGRAPHS]),FALSE)),VLOOKUP(MYRANKS_P[[#This Row],[PLAYERID]],PLAYERIDMAP2[],COLUMN(PLAYERIDMAP2[IDFANGRAPHS]),FALSE))</f>
        <v>5180</v>
      </c>
      <c r="H661" s="23">
        <f>IFERROR(VLOOKUP(MYRANKS_P[[#This Row],[IDFANGRAPHS]],STEAMER_P[],COLUMN(STEAMER_P[W]),FALSE),0)</f>
        <v>0</v>
      </c>
      <c r="I661" s="23">
        <f>IFERROR(VLOOKUP(MYRANKS_P[[#This Row],[IDFANGRAPHS]],STEAMER_P[],COLUMN(STEAMER_P[L]),FALSE),0)</f>
        <v>0</v>
      </c>
      <c r="J661" s="23">
        <f>IFERROR(VLOOKUP(MYRANKS_P[[#This Row],[IDFANGRAPHS]],STEAMER_P[],COLUMN(STEAMER_P[SV]),FALSE),0)</f>
        <v>0</v>
      </c>
      <c r="K661" s="23">
        <f>IFERROR(VLOOKUP(MYRANKS_P[[#This Row],[IDFANGRAPHS]],STEAMER_P[],COLUMN(STEAMER_P[IP]),FALSE),0)</f>
        <v>1</v>
      </c>
      <c r="L661" s="23">
        <f>IFERROR(VLOOKUP(MYRANKS_P[[#This Row],[IDFANGRAPHS]],STEAMER_P[],COLUMN(STEAMER_P[H]),FALSE),0)</f>
        <v>1</v>
      </c>
      <c r="M661" s="23">
        <f>IFERROR(VLOOKUP(MYRANKS_P[[#This Row],[IDFANGRAPHS]],STEAMER_P[],COLUMN(STEAMER_P[ER]),FALSE),0)</f>
        <v>0</v>
      </c>
      <c r="N661" s="23">
        <f>IFERROR(VLOOKUP(MYRANKS_P[[#This Row],[IDFANGRAPHS]],STEAMER_P[],COLUMN(STEAMER_P[HR]),FALSE),0)</f>
        <v>0</v>
      </c>
      <c r="O661" s="23">
        <f>IFERROR(VLOOKUP(MYRANKS_P[[#This Row],[IDFANGRAPHS]],STEAMER_P[],COLUMN(STEAMER_P[SO]),FALSE),0)</f>
        <v>1</v>
      </c>
      <c r="P661" s="23">
        <f>IFERROR(VLOOKUP(MYRANKS_P[[#This Row],[IDFANGRAPHS]],STEAMER_P[],COLUMN(STEAMER_P[BB]),FALSE),0)</f>
        <v>0</v>
      </c>
      <c r="Q661" s="75">
        <f>IFERROR((MYRANKS_P[[#This Row],[ER]]*9)/MYRANKS_P[[#This Row],[IP]],0)</f>
        <v>0</v>
      </c>
      <c r="R661" s="75">
        <f>IFERROR((MYRANKS_P[[#This Row],[BB]]+MYRANKS_P[[#This Row],[H]])/MYRANKS_P[[#This Row],[IP]],0)</f>
        <v>1</v>
      </c>
      <c r="S661" s="74">
        <f>MYRANKS_P[[#This Row],[W]]*P_PTS_W+MYRANKS_P[[#This Row],[L]]*P_PTS_L+MYRANKS_P[[#This Row],[IP]]*P_PTS_IP+MYRANKS_P[[#This Row],[SO]]*P_PTS_K+MYRANKS_P[[#This Row],[BB]]*P_PTS_BB+MYRANKS_P[[#This Row],[H]]*P_PTS_HA+MYRANKS_P[[#This Row],[SV]]*P_PTS_SV+MYRANKS_P[[#This Row],[HR]]*P_PTS_HRA+MYRANKS_P[[#This Row],[ER]]*P_PTS_ER</f>
        <v>0</v>
      </c>
      <c r="T661" s="74">
        <f>VLOOKUP(MYRANKS_P[[#This Row],[POS]],REPLACEMENT_LEVEL[],3,FALSE)</f>
        <v>0</v>
      </c>
      <c r="U661" s="74">
        <f>MYRANKS_P[[#This Row],[PROJ PTS]]-MYRANKS_P[[#This Row],[REPL LEVEL]]</f>
        <v>0</v>
      </c>
      <c r="V661" s="73">
        <f>RANK(MYRANKS_P[[#This Row],[POINTS OVER REPL]],MYRANKS_P[POINTS OVER REPL])</f>
        <v>1</v>
      </c>
      <c r="W661" s="74">
        <f>IF(MYRANKS_P[[#This Row],[RANK]]&lt;=TOTAL_PITCHERS_DRAFTED,MYRANKS_P[[#This Row],[POINTS OVER REPL]],0)</f>
        <v>0</v>
      </c>
      <c r="X661" s="76">
        <f>MYRANKS_P[[#This Row],[POINTS OVER REPL]]*DOLLAR_VALUE_PER_POINT+1</f>
        <v>1</v>
      </c>
      <c r="Y661" s="76"/>
      <c r="Z661" s="74">
        <f>IF(AND(MYRANKS_P[[#This Row],[RANK]]&lt;=(TOTAL_PITCHERS_DRAFTED-PITCHERS_BELOW_REPL_DRAFTED),MYRANKS_P[[#This Row],[$ACTUAL]]=""),MYRANKS_P[[#This Row],[POINTS OVER REPL]],0)</f>
        <v>0</v>
      </c>
      <c r="AA661" s="77">
        <f>IF(MYRANKS_P[[#This Row],[$ACTUAL]]="",MYRANKS_P[[#This Row],[POINTS OVER REPL]]*REMAINING_DOLLAR_VALUE_PER_POINT+1,0)</f>
        <v>1</v>
      </c>
    </row>
    <row r="662" spans="1:27" x14ac:dyDescent="0.25">
      <c r="A662" s="89" t="s">
        <v>15760</v>
      </c>
      <c r="B662" s="90" t="str">
        <f>VLOOKUP(MYRANKS_P[[#This Row],[PLAYERID]],PLAYERIDMAP2[],COLUMN(PLAYERIDMAP2[LASTNAME]),FALSE)</f>
        <v>Volstad</v>
      </c>
      <c r="C662" s="90" t="str">
        <f>VLOOKUP(MYRANKS_P[[#This Row],[PLAYERID]],PLAYERIDMAP2[],COLUMN(PLAYERIDMAP2[FIRSTNAME]),FALSE)</f>
        <v>Chris</v>
      </c>
      <c r="D662" s="90" t="str">
        <f>MYRANKS_P[[#This Row],[FNAME]]&amp;" "&amp;MYRANKS_P[[#This Row],[LNAME]]</f>
        <v>Chris Volstad</v>
      </c>
      <c r="E662" s="90" t="str">
        <f>VLOOKUP(MYRANKS_P[[#This Row],[PLAYERID]],PLAYERIDMAP2[],COLUMN(PLAYERIDMAP2[TEAM]),FALSE)</f>
        <v>KC</v>
      </c>
      <c r="F662" s="90" t="str">
        <f>VLOOKUP(MYRANKS_P[[#This Row],[PLAYERID]],PLAYERIDMAP2[],COLUMN(PLAYERIDMAP2[POS]),FALSE)</f>
        <v>P</v>
      </c>
      <c r="G662" s="90">
        <f>IFERROR(VALUE(VLOOKUP(MYRANKS_P[[#This Row],[PLAYERID]],PLAYERIDMAP2[],COLUMN(PLAYERIDMAP2[IDFANGRAPHS]),FALSE)),VLOOKUP(MYRANKS_P[[#This Row],[PLAYERID]],PLAYERIDMAP2[],COLUMN(PLAYERIDMAP2[IDFANGRAPHS]),FALSE))</f>
        <v>9901</v>
      </c>
      <c r="H662" s="23">
        <f>IFERROR(VLOOKUP(MYRANKS_P[[#This Row],[IDFANGRAPHS]],STEAMER_P[],COLUMN(STEAMER_P[W]),FALSE),0)</f>
        <v>0</v>
      </c>
      <c r="I662" s="23">
        <f>IFERROR(VLOOKUP(MYRANKS_P[[#This Row],[IDFANGRAPHS]],STEAMER_P[],COLUMN(STEAMER_P[L]),FALSE),0)</f>
        <v>0</v>
      </c>
      <c r="J662" s="23">
        <f>IFERROR(VLOOKUP(MYRANKS_P[[#This Row],[IDFANGRAPHS]],STEAMER_P[],COLUMN(STEAMER_P[SV]),FALSE),0)</f>
        <v>0</v>
      </c>
      <c r="K662" s="23">
        <f>IFERROR(VLOOKUP(MYRANKS_P[[#This Row],[IDFANGRAPHS]],STEAMER_P[],COLUMN(STEAMER_P[IP]),FALSE),0)</f>
        <v>1</v>
      </c>
      <c r="L662" s="23">
        <f>IFERROR(VLOOKUP(MYRANKS_P[[#This Row],[IDFANGRAPHS]],STEAMER_P[],COLUMN(STEAMER_P[H]),FALSE),0)</f>
        <v>1</v>
      </c>
      <c r="M662" s="23">
        <f>IFERROR(VLOOKUP(MYRANKS_P[[#This Row],[IDFANGRAPHS]],STEAMER_P[],COLUMN(STEAMER_P[ER]),FALSE),0)</f>
        <v>0</v>
      </c>
      <c r="N662" s="23">
        <f>IFERROR(VLOOKUP(MYRANKS_P[[#This Row],[IDFANGRAPHS]],STEAMER_P[],COLUMN(STEAMER_P[HR]),FALSE),0)</f>
        <v>0</v>
      </c>
      <c r="O662" s="23">
        <f>IFERROR(VLOOKUP(MYRANKS_P[[#This Row],[IDFANGRAPHS]],STEAMER_P[],COLUMN(STEAMER_P[SO]),FALSE),0)</f>
        <v>1</v>
      </c>
      <c r="P662" s="23">
        <f>IFERROR(VLOOKUP(MYRANKS_P[[#This Row],[IDFANGRAPHS]],STEAMER_P[],COLUMN(STEAMER_P[BB]),FALSE),0)</f>
        <v>0</v>
      </c>
      <c r="Q662" s="82">
        <f>IFERROR((MYRANKS_P[[#This Row],[ER]]*9)/MYRANKS_P[[#This Row],[IP]],0)</f>
        <v>0</v>
      </c>
      <c r="R662" s="82">
        <f>IFERROR((MYRANKS_P[[#This Row],[BB]]+MYRANKS_P[[#This Row],[H]])/MYRANKS_P[[#This Row],[IP]],0)</f>
        <v>1</v>
      </c>
      <c r="S662" s="81">
        <f>MYRANKS_P[[#This Row],[W]]*P_PTS_W+MYRANKS_P[[#This Row],[L]]*P_PTS_L+MYRANKS_P[[#This Row],[IP]]*P_PTS_IP+MYRANKS_P[[#This Row],[SO]]*P_PTS_K+MYRANKS_P[[#This Row],[BB]]*P_PTS_BB+MYRANKS_P[[#This Row],[H]]*P_PTS_HA+MYRANKS_P[[#This Row],[SV]]*P_PTS_SV+MYRANKS_P[[#This Row],[HR]]*P_PTS_HRA+MYRANKS_P[[#This Row],[ER]]*P_PTS_ER</f>
        <v>0</v>
      </c>
      <c r="T662" s="81">
        <f>VLOOKUP(MYRANKS_P[[#This Row],[POS]],REPLACEMENT_LEVEL[],3,FALSE)</f>
        <v>0</v>
      </c>
      <c r="U662" s="81">
        <f>MYRANKS_P[[#This Row],[PROJ PTS]]-MYRANKS_P[[#This Row],[REPL LEVEL]]</f>
        <v>0</v>
      </c>
      <c r="V662" s="80">
        <f>RANK(MYRANKS_P[[#This Row],[POINTS OVER REPL]],MYRANKS_P[POINTS OVER REPL])</f>
        <v>1</v>
      </c>
      <c r="W662" s="81">
        <f>IF(MYRANKS_P[[#This Row],[RANK]]&lt;=TOTAL_PITCHERS_DRAFTED,MYRANKS_P[[#This Row],[POINTS OVER REPL]],0)</f>
        <v>0</v>
      </c>
      <c r="X662" s="83">
        <f>MYRANKS_P[[#This Row],[POINTS OVER REPL]]*DOLLAR_VALUE_PER_POINT+1</f>
        <v>1</v>
      </c>
      <c r="Y662" s="83"/>
      <c r="Z662" s="81">
        <f>IF(AND(MYRANKS_P[[#This Row],[RANK]]&lt;=(TOTAL_PITCHERS_DRAFTED-PITCHERS_BELOW_REPL_DRAFTED),MYRANKS_P[[#This Row],[$ACTUAL]]=""),MYRANKS_P[[#This Row],[POINTS OVER REPL]],0)</f>
        <v>0</v>
      </c>
      <c r="AA662" s="84">
        <f>IF(MYRANKS_P[[#This Row],[$ACTUAL]]="",MYRANKS_P[[#This Row],[POINTS OVER REPL]]*REMAINING_DOLLAR_VALUE_PER_POINT+1,0)</f>
        <v>1</v>
      </c>
    </row>
    <row r="663" spans="1:27" x14ac:dyDescent="0.25">
      <c r="A663" s="89" t="s">
        <v>15773</v>
      </c>
      <c r="B663" s="90" t="str">
        <f>VLOOKUP(MYRANKS_P[[#This Row],[PLAYERID]],PLAYERIDMAP2[],COLUMN(PLAYERIDMAP2[LASTNAME]),FALSE)</f>
        <v>Wade</v>
      </c>
      <c r="C663" s="90" t="str">
        <f>VLOOKUP(MYRANKS_P[[#This Row],[PLAYERID]],PLAYERIDMAP2[],COLUMN(PLAYERIDMAP2[FIRSTNAME]),FALSE)</f>
        <v>Cory</v>
      </c>
      <c r="D663" s="90" t="str">
        <f>MYRANKS_P[[#This Row],[FNAME]]&amp;" "&amp;MYRANKS_P[[#This Row],[LNAME]]</f>
        <v>Cory Wade</v>
      </c>
      <c r="E663" s="90" t="str">
        <f>VLOOKUP(MYRANKS_P[[#This Row],[PLAYERID]],PLAYERIDMAP2[],COLUMN(PLAYERIDMAP2[TEAM]),FALSE)</f>
        <v>TOR</v>
      </c>
      <c r="F663" s="90" t="str">
        <f>VLOOKUP(MYRANKS_P[[#This Row],[PLAYERID]],PLAYERIDMAP2[],COLUMN(PLAYERIDMAP2[POS]),FALSE)</f>
        <v>P</v>
      </c>
      <c r="G663" s="90">
        <f>IFERROR(VALUE(VLOOKUP(MYRANKS_P[[#This Row],[PLAYERID]],PLAYERIDMAP2[],COLUMN(PLAYERIDMAP2[IDFANGRAPHS]),FALSE)),VLOOKUP(MYRANKS_P[[#This Row],[PLAYERID]],PLAYERIDMAP2[],COLUMN(PLAYERIDMAP2[IDFANGRAPHS]),FALSE))</f>
        <v>7570</v>
      </c>
      <c r="H663" s="23">
        <f>IFERROR(VLOOKUP(MYRANKS_P[[#This Row],[IDFANGRAPHS]],STEAMER_P[],COLUMN(STEAMER_P[W]),FALSE),0)</f>
        <v>0</v>
      </c>
      <c r="I663" s="23">
        <f>IFERROR(VLOOKUP(MYRANKS_P[[#This Row],[IDFANGRAPHS]],STEAMER_P[],COLUMN(STEAMER_P[L]),FALSE),0)</f>
        <v>0</v>
      </c>
      <c r="J663" s="23">
        <f>IFERROR(VLOOKUP(MYRANKS_P[[#This Row],[IDFANGRAPHS]],STEAMER_P[],COLUMN(STEAMER_P[SV]),FALSE),0)</f>
        <v>0</v>
      </c>
      <c r="K663" s="23">
        <f>IFERROR(VLOOKUP(MYRANKS_P[[#This Row],[IDFANGRAPHS]],STEAMER_P[],COLUMN(STEAMER_P[IP]),FALSE),0)</f>
        <v>1</v>
      </c>
      <c r="L663" s="23">
        <f>IFERROR(VLOOKUP(MYRANKS_P[[#This Row],[IDFANGRAPHS]],STEAMER_P[],COLUMN(STEAMER_P[H]),FALSE),0)</f>
        <v>1</v>
      </c>
      <c r="M663" s="23">
        <f>IFERROR(VLOOKUP(MYRANKS_P[[#This Row],[IDFANGRAPHS]],STEAMER_P[],COLUMN(STEAMER_P[ER]),FALSE),0)</f>
        <v>1</v>
      </c>
      <c r="N663" s="23">
        <f>IFERROR(VLOOKUP(MYRANKS_P[[#This Row],[IDFANGRAPHS]],STEAMER_P[],COLUMN(STEAMER_P[HR]),FALSE),0)</f>
        <v>0</v>
      </c>
      <c r="O663" s="23">
        <f>IFERROR(VLOOKUP(MYRANKS_P[[#This Row],[IDFANGRAPHS]],STEAMER_P[],COLUMN(STEAMER_P[SO]),FALSE),0)</f>
        <v>1</v>
      </c>
      <c r="P663" s="23">
        <f>IFERROR(VLOOKUP(MYRANKS_P[[#This Row],[IDFANGRAPHS]],STEAMER_P[],COLUMN(STEAMER_P[BB]),FALSE),0)</f>
        <v>0</v>
      </c>
      <c r="Q663" s="75">
        <f>IFERROR((MYRANKS_P[[#This Row],[ER]]*9)/MYRANKS_P[[#This Row],[IP]],0)</f>
        <v>9</v>
      </c>
      <c r="R663" s="75">
        <f>IFERROR((MYRANKS_P[[#This Row],[BB]]+MYRANKS_P[[#This Row],[H]])/MYRANKS_P[[#This Row],[IP]],0)</f>
        <v>1</v>
      </c>
      <c r="S663" s="74">
        <f>MYRANKS_P[[#This Row],[W]]*P_PTS_W+MYRANKS_P[[#This Row],[L]]*P_PTS_L+MYRANKS_P[[#This Row],[IP]]*P_PTS_IP+MYRANKS_P[[#This Row],[SO]]*P_PTS_K+MYRANKS_P[[#This Row],[BB]]*P_PTS_BB+MYRANKS_P[[#This Row],[H]]*P_PTS_HA+MYRANKS_P[[#This Row],[SV]]*P_PTS_SV+MYRANKS_P[[#This Row],[HR]]*P_PTS_HRA+MYRANKS_P[[#This Row],[ER]]*P_PTS_ER</f>
        <v>0</v>
      </c>
      <c r="T663" s="74">
        <f>VLOOKUP(MYRANKS_P[[#This Row],[POS]],REPLACEMENT_LEVEL[],3,FALSE)</f>
        <v>0</v>
      </c>
      <c r="U663" s="74">
        <f>MYRANKS_P[[#This Row],[PROJ PTS]]-MYRANKS_P[[#This Row],[REPL LEVEL]]</f>
        <v>0</v>
      </c>
      <c r="V663" s="73">
        <f>RANK(MYRANKS_P[[#This Row],[POINTS OVER REPL]],MYRANKS_P[POINTS OVER REPL])</f>
        <v>1</v>
      </c>
      <c r="W663" s="74">
        <f>IF(MYRANKS_P[[#This Row],[RANK]]&lt;=TOTAL_PITCHERS_DRAFTED,MYRANKS_P[[#This Row],[POINTS OVER REPL]],0)</f>
        <v>0</v>
      </c>
      <c r="X663" s="76">
        <f>MYRANKS_P[[#This Row],[POINTS OVER REPL]]*DOLLAR_VALUE_PER_POINT+1</f>
        <v>1</v>
      </c>
      <c r="Y663" s="76"/>
      <c r="Z663" s="74">
        <f>IF(AND(MYRANKS_P[[#This Row],[RANK]]&lt;=(TOTAL_PITCHERS_DRAFTED-PITCHERS_BELOW_REPL_DRAFTED),MYRANKS_P[[#This Row],[$ACTUAL]]=""),MYRANKS_P[[#This Row],[POINTS OVER REPL]],0)</f>
        <v>0</v>
      </c>
      <c r="AA663" s="77">
        <f>IF(MYRANKS_P[[#This Row],[$ACTUAL]]="",MYRANKS_P[[#This Row],[POINTS OVER REPL]]*REMAINING_DOLLAR_VALUE_PER_POINT+1,0)</f>
        <v>1</v>
      </c>
    </row>
    <row r="664" spans="1:27" x14ac:dyDescent="0.25">
      <c r="A664" s="89" t="s">
        <v>15799</v>
      </c>
      <c r="B664" s="90" t="str">
        <f>VLOOKUP(MYRANKS_P[[#This Row],[PLAYERID]],PLAYERIDMAP2[],COLUMN(PLAYERIDMAP2[LASTNAME]),FALSE)</f>
        <v>Wall</v>
      </c>
      <c r="C664" s="90" t="str">
        <f>VLOOKUP(MYRANKS_P[[#This Row],[PLAYERID]],PLAYERIDMAP2[],COLUMN(PLAYERIDMAP2[FIRSTNAME]),FALSE)</f>
        <v>Josh</v>
      </c>
      <c r="D664" s="90" t="str">
        <f>MYRANKS_P[[#This Row],[FNAME]]&amp;" "&amp;MYRANKS_P[[#This Row],[LNAME]]</f>
        <v>Josh Wall</v>
      </c>
      <c r="E664" s="90" t="str">
        <f>VLOOKUP(MYRANKS_P[[#This Row],[PLAYERID]],PLAYERIDMAP2[],COLUMN(PLAYERIDMAP2[TEAM]),FALSE)</f>
        <v>N/A</v>
      </c>
      <c r="F664" s="90" t="str">
        <f>VLOOKUP(MYRANKS_P[[#This Row],[PLAYERID]],PLAYERIDMAP2[],COLUMN(PLAYERIDMAP2[POS]),FALSE)</f>
        <v>P</v>
      </c>
      <c r="G664" s="90">
        <f>IFERROR(VALUE(VLOOKUP(MYRANKS_P[[#This Row],[PLAYERID]],PLAYERIDMAP2[],COLUMN(PLAYERIDMAP2[IDFANGRAPHS]),FALSE)),VLOOKUP(MYRANKS_P[[#This Row],[PLAYERID]],PLAYERIDMAP2[],COLUMN(PLAYERIDMAP2[IDFANGRAPHS]),FALSE))</f>
        <v>4436</v>
      </c>
      <c r="H664" s="23">
        <f>IFERROR(VLOOKUP(MYRANKS_P[[#This Row],[IDFANGRAPHS]],STEAMER_P[],COLUMN(STEAMER_P[W]),FALSE),0)</f>
        <v>0</v>
      </c>
      <c r="I664" s="23">
        <f>IFERROR(VLOOKUP(MYRANKS_P[[#This Row],[IDFANGRAPHS]],STEAMER_P[],COLUMN(STEAMER_P[L]),FALSE),0)</f>
        <v>0</v>
      </c>
      <c r="J664" s="23">
        <f>IFERROR(VLOOKUP(MYRANKS_P[[#This Row],[IDFANGRAPHS]],STEAMER_P[],COLUMN(STEAMER_P[SV]),FALSE),0)</f>
        <v>0</v>
      </c>
      <c r="K664" s="23">
        <f>IFERROR(VLOOKUP(MYRANKS_P[[#This Row],[IDFANGRAPHS]],STEAMER_P[],COLUMN(STEAMER_P[IP]),FALSE),0)</f>
        <v>1</v>
      </c>
      <c r="L664" s="23">
        <f>IFERROR(VLOOKUP(MYRANKS_P[[#This Row],[IDFANGRAPHS]],STEAMER_P[],COLUMN(STEAMER_P[H]),FALSE),0)</f>
        <v>1</v>
      </c>
      <c r="M664" s="23">
        <f>IFERROR(VLOOKUP(MYRANKS_P[[#This Row],[IDFANGRAPHS]],STEAMER_P[],COLUMN(STEAMER_P[ER]),FALSE),0)</f>
        <v>0</v>
      </c>
      <c r="N664" s="23">
        <f>IFERROR(VLOOKUP(MYRANKS_P[[#This Row],[IDFANGRAPHS]],STEAMER_P[],COLUMN(STEAMER_P[HR]),FALSE),0)</f>
        <v>0</v>
      </c>
      <c r="O664" s="23">
        <f>IFERROR(VLOOKUP(MYRANKS_P[[#This Row],[IDFANGRAPHS]],STEAMER_P[],COLUMN(STEAMER_P[SO]),FALSE),0)</f>
        <v>1</v>
      </c>
      <c r="P664" s="23">
        <f>IFERROR(VLOOKUP(MYRANKS_P[[#This Row],[IDFANGRAPHS]],STEAMER_P[],COLUMN(STEAMER_P[BB]),FALSE),0)</f>
        <v>0</v>
      </c>
      <c r="Q664" s="75">
        <f>IFERROR((MYRANKS_P[[#This Row],[ER]]*9)/MYRANKS_P[[#This Row],[IP]],0)</f>
        <v>0</v>
      </c>
      <c r="R664" s="75">
        <f>IFERROR((MYRANKS_P[[#This Row],[BB]]+MYRANKS_P[[#This Row],[H]])/MYRANKS_P[[#This Row],[IP]],0)</f>
        <v>1</v>
      </c>
      <c r="S664" s="74">
        <f>MYRANKS_P[[#This Row],[W]]*P_PTS_W+MYRANKS_P[[#This Row],[L]]*P_PTS_L+MYRANKS_P[[#This Row],[IP]]*P_PTS_IP+MYRANKS_P[[#This Row],[SO]]*P_PTS_K+MYRANKS_P[[#This Row],[BB]]*P_PTS_BB+MYRANKS_P[[#This Row],[H]]*P_PTS_HA+MYRANKS_P[[#This Row],[SV]]*P_PTS_SV+MYRANKS_P[[#This Row],[HR]]*P_PTS_HRA+MYRANKS_P[[#This Row],[ER]]*P_PTS_ER</f>
        <v>0</v>
      </c>
      <c r="T664" s="74">
        <f>VLOOKUP(MYRANKS_P[[#This Row],[POS]],REPLACEMENT_LEVEL[],3,FALSE)</f>
        <v>0</v>
      </c>
      <c r="U664" s="74">
        <f>MYRANKS_P[[#This Row],[PROJ PTS]]-MYRANKS_P[[#This Row],[REPL LEVEL]]</f>
        <v>0</v>
      </c>
      <c r="V664" s="73">
        <f>RANK(MYRANKS_P[[#This Row],[POINTS OVER REPL]],MYRANKS_P[POINTS OVER REPL])</f>
        <v>1</v>
      </c>
      <c r="W664" s="74">
        <f>IF(MYRANKS_P[[#This Row],[RANK]]&lt;=TOTAL_PITCHERS_DRAFTED,MYRANKS_P[[#This Row],[POINTS OVER REPL]],0)</f>
        <v>0</v>
      </c>
      <c r="X664" s="76">
        <f>MYRANKS_P[[#This Row],[POINTS OVER REPL]]*DOLLAR_VALUE_PER_POINT+1</f>
        <v>1</v>
      </c>
      <c r="Y664" s="76"/>
      <c r="Z664" s="74">
        <f>IF(AND(MYRANKS_P[[#This Row],[RANK]]&lt;=(TOTAL_PITCHERS_DRAFTED-PITCHERS_BELOW_REPL_DRAFTED),MYRANKS_P[[#This Row],[$ACTUAL]]=""),MYRANKS_P[[#This Row],[POINTS OVER REPL]],0)</f>
        <v>0</v>
      </c>
      <c r="AA664" s="77">
        <f>IF(MYRANKS_P[[#This Row],[$ACTUAL]]="",MYRANKS_P[[#This Row],[POINTS OVER REPL]]*REMAINING_DOLLAR_VALUE_PER_POINT+1,0)</f>
        <v>1</v>
      </c>
    </row>
    <row r="665" spans="1:27" x14ac:dyDescent="0.25">
      <c r="A665" s="89" t="s">
        <v>15803</v>
      </c>
      <c r="B665" s="90" t="str">
        <f>VLOOKUP(MYRANKS_P[[#This Row],[PLAYERID]],PLAYERIDMAP2[],COLUMN(PLAYERIDMAP2[LASTNAME]),FALSE)</f>
        <v>Walters</v>
      </c>
      <c r="C665" s="90" t="str">
        <f>VLOOKUP(MYRANKS_P[[#This Row],[PLAYERID]],PLAYERIDMAP2[],COLUMN(PLAYERIDMAP2[FIRSTNAME]),FALSE)</f>
        <v>P.J.</v>
      </c>
      <c r="D665" s="90" t="str">
        <f>MYRANKS_P[[#This Row],[FNAME]]&amp;" "&amp;MYRANKS_P[[#This Row],[LNAME]]</f>
        <v>P.J. Walters</v>
      </c>
      <c r="E665" s="90" t="str">
        <f>VLOOKUP(MYRANKS_P[[#This Row],[PLAYERID]],PLAYERIDMAP2[],COLUMN(PLAYERIDMAP2[TEAM]),FALSE)</f>
        <v>MIN</v>
      </c>
      <c r="F665" s="90" t="str">
        <f>VLOOKUP(MYRANKS_P[[#This Row],[PLAYERID]],PLAYERIDMAP2[],COLUMN(PLAYERIDMAP2[POS]),FALSE)</f>
        <v>P</v>
      </c>
      <c r="G665" s="90">
        <f>IFERROR(VALUE(VLOOKUP(MYRANKS_P[[#This Row],[PLAYERID]],PLAYERIDMAP2[],COLUMN(PLAYERIDMAP2[IDFANGRAPHS]),FALSE)),VLOOKUP(MYRANKS_P[[#This Row],[PLAYERID]],PLAYERIDMAP2[],COLUMN(PLAYERIDMAP2[IDFANGRAPHS]),FALSE))</f>
        <v>9557</v>
      </c>
      <c r="H665" s="23">
        <f>IFERROR(VLOOKUP(MYRANKS_P[[#This Row],[IDFANGRAPHS]],STEAMER_P[],COLUMN(STEAMER_P[W]),FALSE),0)</f>
        <v>0</v>
      </c>
      <c r="I665" s="23">
        <f>IFERROR(VLOOKUP(MYRANKS_P[[#This Row],[IDFANGRAPHS]],STEAMER_P[],COLUMN(STEAMER_P[L]),FALSE),0)</f>
        <v>0</v>
      </c>
      <c r="J665" s="23">
        <f>IFERROR(VLOOKUP(MYRANKS_P[[#This Row],[IDFANGRAPHS]],STEAMER_P[],COLUMN(STEAMER_P[SV]),FALSE),0)</f>
        <v>0</v>
      </c>
      <c r="K665" s="23">
        <f>IFERROR(VLOOKUP(MYRANKS_P[[#This Row],[IDFANGRAPHS]],STEAMER_P[],COLUMN(STEAMER_P[IP]),FALSE),0)</f>
        <v>1</v>
      </c>
      <c r="L665" s="23">
        <f>IFERROR(VLOOKUP(MYRANKS_P[[#This Row],[IDFANGRAPHS]],STEAMER_P[],COLUMN(STEAMER_P[H]),FALSE),0)</f>
        <v>1</v>
      </c>
      <c r="M665" s="23">
        <f>IFERROR(VLOOKUP(MYRANKS_P[[#This Row],[IDFANGRAPHS]],STEAMER_P[],COLUMN(STEAMER_P[ER]),FALSE),0)</f>
        <v>1</v>
      </c>
      <c r="N665" s="23">
        <f>IFERROR(VLOOKUP(MYRANKS_P[[#This Row],[IDFANGRAPHS]],STEAMER_P[],COLUMN(STEAMER_P[HR]),FALSE),0)</f>
        <v>0</v>
      </c>
      <c r="O665" s="23">
        <f>IFERROR(VLOOKUP(MYRANKS_P[[#This Row],[IDFANGRAPHS]],STEAMER_P[],COLUMN(STEAMER_P[SO]),FALSE),0)</f>
        <v>1</v>
      </c>
      <c r="P665" s="23">
        <f>IFERROR(VLOOKUP(MYRANKS_P[[#This Row],[IDFANGRAPHS]],STEAMER_P[],COLUMN(STEAMER_P[BB]),FALSE),0)</f>
        <v>0</v>
      </c>
      <c r="Q665" s="82">
        <f>IFERROR((MYRANKS_P[[#This Row],[ER]]*9)/MYRANKS_P[[#This Row],[IP]],0)</f>
        <v>9</v>
      </c>
      <c r="R665" s="82">
        <f>IFERROR((MYRANKS_P[[#This Row],[BB]]+MYRANKS_P[[#This Row],[H]])/MYRANKS_P[[#This Row],[IP]],0)</f>
        <v>1</v>
      </c>
      <c r="S665" s="81">
        <f>MYRANKS_P[[#This Row],[W]]*P_PTS_W+MYRANKS_P[[#This Row],[L]]*P_PTS_L+MYRANKS_P[[#This Row],[IP]]*P_PTS_IP+MYRANKS_P[[#This Row],[SO]]*P_PTS_K+MYRANKS_P[[#This Row],[BB]]*P_PTS_BB+MYRANKS_P[[#This Row],[H]]*P_PTS_HA+MYRANKS_P[[#This Row],[SV]]*P_PTS_SV+MYRANKS_P[[#This Row],[HR]]*P_PTS_HRA+MYRANKS_P[[#This Row],[ER]]*P_PTS_ER</f>
        <v>0</v>
      </c>
      <c r="T665" s="81">
        <f>VLOOKUP(MYRANKS_P[[#This Row],[POS]],REPLACEMENT_LEVEL[],3,FALSE)</f>
        <v>0</v>
      </c>
      <c r="U665" s="81">
        <f>MYRANKS_P[[#This Row],[PROJ PTS]]-MYRANKS_P[[#This Row],[REPL LEVEL]]</f>
        <v>0</v>
      </c>
      <c r="V665" s="80">
        <f>RANK(MYRANKS_P[[#This Row],[POINTS OVER REPL]],MYRANKS_P[POINTS OVER REPL])</f>
        <v>1</v>
      </c>
      <c r="W665" s="81">
        <f>IF(MYRANKS_P[[#This Row],[RANK]]&lt;=TOTAL_PITCHERS_DRAFTED,MYRANKS_P[[#This Row],[POINTS OVER REPL]],0)</f>
        <v>0</v>
      </c>
      <c r="X665" s="83">
        <f>MYRANKS_P[[#This Row],[POINTS OVER REPL]]*DOLLAR_VALUE_PER_POINT+1</f>
        <v>1</v>
      </c>
      <c r="Y665" s="83"/>
      <c r="Z665" s="81">
        <f>IF(AND(MYRANKS_P[[#This Row],[RANK]]&lt;=(TOTAL_PITCHERS_DRAFTED-PITCHERS_BELOW_REPL_DRAFTED),MYRANKS_P[[#This Row],[$ACTUAL]]=""),MYRANKS_P[[#This Row],[POINTS OVER REPL]],0)</f>
        <v>0</v>
      </c>
      <c r="AA665" s="84">
        <f>IF(MYRANKS_P[[#This Row],[$ACTUAL]]="",MYRANKS_P[[#This Row],[POINTS OVER REPL]]*REMAINING_DOLLAR_VALUE_PER_POINT+1,0)</f>
        <v>1</v>
      </c>
    </row>
    <row r="666" spans="1:27" x14ac:dyDescent="0.25">
      <c r="A666" s="89" t="s">
        <v>15865</v>
      </c>
      <c r="B666" s="90" t="str">
        <f>VLOOKUP(MYRANKS_P[[#This Row],[PLAYERID]],PLAYERIDMAP2[],COLUMN(PLAYERIDMAP2[LASTNAME]),FALSE)</f>
        <v>Westbrook</v>
      </c>
      <c r="C666" s="90" t="str">
        <f>VLOOKUP(MYRANKS_P[[#This Row],[PLAYERID]],PLAYERIDMAP2[],COLUMN(PLAYERIDMAP2[FIRSTNAME]),FALSE)</f>
        <v>Jake</v>
      </c>
      <c r="D666" s="90" t="str">
        <f>MYRANKS_P[[#This Row],[FNAME]]&amp;" "&amp;MYRANKS_P[[#This Row],[LNAME]]</f>
        <v>Jake Westbrook</v>
      </c>
      <c r="E666" s="90" t="str">
        <f>VLOOKUP(MYRANKS_P[[#This Row],[PLAYERID]],PLAYERIDMAP2[],COLUMN(PLAYERIDMAP2[TEAM]),FALSE)</f>
        <v>STL</v>
      </c>
      <c r="F666" s="90" t="str">
        <f>VLOOKUP(MYRANKS_P[[#This Row],[PLAYERID]],PLAYERIDMAP2[],COLUMN(PLAYERIDMAP2[POS]),FALSE)</f>
        <v>P</v>
      </c>
      <c r="G666" s="90">
        <f>IFERROR(VALUE(VLOOKUP(MYRANKS_P[[#This Row],[PLAYERID]],PLAYERIDMAP2[],COLUMN(PLAYERIDMAP2[IDFANGRAPHS]),FALSE)),VLOOKUP(MYRANKS_P[[#This Row],[PLAYERID]],PLAYERIDMAP2[],COLUMN(PLAYERIDMAP2[IDFANGRAPHS]),FALSE))</f>
        <v>412</v>
      </c>
      <c r="H666" s="23">
        <f>IFERROR(VLOOKUP(MYRANKS_P[[#This Row],[IDFANGRAPHS]],STEAMER_P[],COLUMN(STEAMER_P[W]),FALSE),0)</f>
        <v>0</v>
      </c>
      <c r="I666" s="23">
        <f>IFERROR(VLOOKUP(MYRANKS_P[[#This Row],[IDFANGRAPHS]],STEAMER_P[],COLUMN(STEAMER_P[L]),FALSE),0)</f>
        <v>0</v>
      </c>
      <c r="J666" s="23">
        <f>IFERROR(VLOOKUP(MYRANKS_P[[#This Row],[IDFANGRAPHS]],STEAMER_P[],COLUMN(STEAMER_P[SV]),FALSE),0)</f>
        <v>0</v>
      </c>
      <c r="K666" s="23">
        <f>IFERROR(VLOOKUP(MYRANKS_P[[#This Row],[IDFANGRAPHS]],STEAMER_P[],COLUMN(STEAMER_P[IP]),FALSE),0)</f>
        <v>1</v>
      </c>
      <c r="L666" s="23">
        <f>IFERROR(VLOOKUP(MYRANKS_P[[#This Row],[IDFANGRAPHS]],STEAMER_P[],COLUMN(STEAMER_P[H]),FALSE),0)</f>
        <v>1</v>
      </c>
      <c r="M666" s="23">
        <f>IFERROR(VLOOKUP(MYRANKS_P[[#This Row],[IDFANGRAPHS]],STEAMER_P[],COLUMN(STEAMER_P[ER]),FALSE),0)</f>
        <v>0</v>
      </c>
      <c r="N666" s="23">
        <f>IFERROR(VLOOKUP(MYRANKS_P[[#This Row],[IDFANGRAPHS]],STEAMER_P[],COLUMN(STEAMER_P[HR]),FALSE),0)</f>
        <v>0</v>
      </c>
      <c r="O666" s="23">
        <f>IFERROR(VLOOKUP(MYRANKS_P[[#This Row],[IDFANGRAPHS]],STEAMER_P[],COLUMN(STEAMER_P[SO]),FALSE),0)</f>
        <v>1</v>
      </c>
      <c r="P666" s="23">
        <f>IFERROR(VLOOKUP(MYRANKS_P[[#This Row],[IDFANGRAPHS]],STEAMER_P[],COLUMN(STEAMER_P[BB]),FALSE),0)</f>
        <v>0</v>
      </c>
      <c r="Q666" s="82">
        <f>IFERROR((MYRANKS_P[[#This Row],[ER]]*9)/MYRANKS_P[[#This Row],[IP]],0)</f>
        <v>0</v>
      </c>
      <c r="R666" s="82">
        <f>IFERROR((MYRANKS_P[[#This Row],[BB]]+MYRANKS_P[[#This Row],[H]])/MYRANKS_P[[#This Row],[IP]],0)</f>
        <v>1</v>
      </c>
      <c r="S666" s="81">
        <f>MYRANKS_P[[#This Row],[W]]*P_PTS_W+MYRANKS_P[[#This Row],[L]]*P_PTS_L+MYRANKS_P[[#This Row],[IP]]*P_PTS_IP+MYRANKS_P[[#This Row],[SO]]*P_PTS_K+MYRANKS_P[[#This Row],[BB]]*P_PTS_BB+MYRANKS_P[[#This Row],[H]]*P_PTS_HA+MYRANKS_P[[#This Row],[SV]]*P_PTS_SV+MYRANKS_P[[#This Row],[HR]]*P_PTS_HRA+MYRANKS_P[[#This Row],[ER]]*P_PTS_ER</f>
        <v>0</v>
      </c>
      <c r="T666" s="81">
        <f>VLOOKUP(MYRANKS_P[[#This Row],[POS]],REPLACEMENT_LEVEL[],3,FALSE)</f>
        <v>0</v>
      </c>
      <c r="U666" s="81">
        <f>MYRANKS_P[[#This Row],[PROJ PTS]]-MYRANKS_P[[#This Row],[REPL LEVEL]]</f>
        <v>0</v>
      </c>
      <c r="V666" s="80">
        <f>RANK(MYRANKS_P[[#This Row],[POINTS OVER REPL]],MYRANKS_P[POINTS OVER REPL])</f>
        <v>1</v>
      </c>
      <c r="W666" s="81">
        <f>IF(MYRANKS_P[[#This Row],[RANK]]&lt;=TOTAL_PITCHERS_DRAFTED,MYRANKS_P[[#This Row],[POINTS OVER REPL]],0)</f>
        <v>0</v>
      </c>
      <c r="X666" s="83">
        <f>MYRANKS_P[[#This Row],[POINTS OVER REPL]]*DOLLAR_VALUE_PER_POINT+1</f>
        <v>1</v>
      </c>
      <c r="Y666" s="83"/>
      <c r="Z666" s="81">
        <f>IF(AND(MYRANKS_P[[#This Row],[RANK]]&lt;=(TOTAL_PITCHERS_DRAFTED-PITCHERS_BELOW_REPL_DRAFTED),MYRANKS_P[[#This Row],[$ACTUAL]]=""),MYRANKS_P[[#This Row],[POINTS OVER REPL]],0)</f>
        <v>0</v>
      </c>
      <c r="AA666" s="84">
        <f>IF(MYRANKS_P[[#This Row],[$ACTUAL]]="",MYRANKS_P[[#This Row],[POINTS OVER REPL]]*REMAINING_DOLLAR_VALUE_PER_POINT+1,0)</f>
        <v>1</v>
      </c>
    </row>
    <row r="667" spans="1:27" x14ac:dyDescent="0.25">
      <c r="A667" s="89" t="s">
        <v>15924</v>
      </c>
      <c r="B667" s="90" t="str">
        <f>VLOOKUP(MYRANKS_P[[#This Row],[PLAYERID]],PLAYERIDMAP2[],COLUMN(PLAYERIDMAP2[LASTNAME]),FALSE)</f>
        <v>Wolf</v>
      </c>
      <c r="C667" s="90" t="str">
        <f>VLOOKUP(MYRANKS_P[[#This Row],[PLAYERID]],PLAYERIDMAP2[],COLUMN(PLAYERIDMAP2[FIRSTNAME]),FALSE)</f>
        <v>Randy</v>
      </c>
      <c r="D667" s="90" t="str">
        <f>MYRANKS_P[[#This Row],[FNAME]]&amp;" "&amp;MYRANKS_P[[#This Row],[LNAME]]</f>
        <v>Randy Wolf</v>
      </c>
      <c r="E667" s="90" t="str">
        <f>VLOOKUP(MYRANKS_P[[#This Row],[PLAYERID]],PLAYERIDMAP2[],COLUMN(PLAYERIDMAP2[TEAM]),FALSE)</f>
        <v>N/A</v>
      </c>
      <c r="F667" s="90" t="str">
        <f>VLOOKUP(MYRANKS_P[[#This Row],[PLAYERID]],PLAYERIDMAP2[],COLUMN(PLAYERIDMAP2[POS]),FALSE)</f>
        <v>P</v>
      </c>
      <c r="G667" s="90">
        <f>IFERROR(VALUE(VLOOKUP(MYRANKS_P[[#This Row],[PLAYERID]],PLAYERIDMAP2[],COLUMN(PLAYERIDMAP2[IDFANGRAPHS]),FALSE)),VLOOKUP(MYRANKS_P[[#This Row],[PLAYERID]],PLAYERIDMAP2[],COLUMN(PLAYERIDMAP2[IDFANGRAPHS]),FALSE))</f>
        <v>976</v>
      </c>
      <c r="H667" s="23">
        <f>IFERROR(VLOOKUP(MYRANKS_P[[#This Row],[IDFANGRAPHS]],STEAMER_P[],COLUMN(STEAMER_P[W]),FALSE),0)</f>
        <v>0</v>
      </c>
      <c r="I667" s="23">
        <f>IFERROR(VLOOKUP(MYRANKS_P[[#This Row],[IDFANGRAPHS]],STEAMER_P[],COLUMN(STEAMER_P[L]),FALSE),0)</f>
        <v>0</v>
      </c>
      <c r="J667" s="23">
        <f>IFERROR(VLOOKUP(MYRANKS_P[[#This Row],[IDFANGRAPHS]],STEAMER_P[],COLUMN(STEAMER_P[SV]),FALSE),0)</f>
        <v>0</v>
      </c>
      <c r="K667" s="23">
        <f>IFERROR(VLOOKUP(MYRANKS_P[[#This Row],[IDFANGRAPHS]],STEAMER_P[],COLUMN(STEAMER_P[IP]),FALSE),0)</f>
        <v>1</v>
      </c>
      <c r="L667" s="23">
        <f>IFERROR(VLOOKUP(MYRANKS_P[[#This Row],[IDFANGRAPHS]],STEAMER_P[],COLUMN(STEAMER_P[H]),FALSE),0)</f>
        <v>1</v>
      </c>
      <c r="M667" s="23">
        <f>IFERROR(VLOOKUP(MYRANKS_P[[#This Row],[IDFANGRAPHS]],STEAMER_P[],COLUMN(STEAMER_P[ER]),FALSE),0)</f>
        <v>0</v>
      </c>
      <c r="N667" s="23">
        <f>IFERROR(VLOOKUP(MYRANKS_P[[#This Row],[IDFANGRAPHS]],STEAMER_P[],COLUMN(STEAMER_P[HR]),FALSE),0)</f>
        <v>0</v>
      </c>
      <c r="O667" s="23">
        <f>IFERROR(VLOOKUP(MYRANKS_P[[#This Row],[IDFANGRAPHS]],STEAMER_P[],COLUMN(STEAMER_P[SO]),FALSE),0)</f>
        <v>1</v>
      </c>
      <c r="P667" s="23">
        <f>IFERROR(VLOOKUP(MYRANKS_P[[#This Row],[IDFANGRAPHS]],STEAMER_P[],COLUMN(STEAMER_P[BB]),FALSE),0)</f>
        <v>0</v>
      </c>
      <c r="Q667" s="82">
        <f>IFERROR((MYRANKS_P[[#This Row],[ER]]*9)/MYRANKS_P[[#This Row],[IP]],0)</f>
        <v>0</v>
      </c>
      <c r="R667" s="82">
        <f>IFERROR((MYRANKS_P[[#This Row],[BB]]+MYRANKS_P[[#This Row],[H]])/MYRANKS_P[[#This Row],[IP]],0)</f>
        <v>1</v>
      </c>
      <c r="S667" s="81">
        <f>MYRANKS_P[[#This Row],[W]]*P_PTS_W+MYRANKS_P[[#This Row],[L]]*P_PTS_L+MYRANKS_P[[#This Row],[IP]]*P_PTS_IP+MYRANKS_P[[#This Row],[SO]]*P_PTS_K+MYRANKS_P[[#This Row],[BB]]*P_PTS_BB+MYRANKS_P[[#This Row],[H]]*P_PTS_HA+MYRANKS_P[[#This Row],[SV]]*P_PTS_SV+MYRANKS_P[[#This Row],[HR]]*P_PTS_HRA+MYRANKS_P[[#This Row],[ER]]*P_PTS_ER</f>
        <v>0</v>
      </c>
      <c r="T667" s="81">
        <f>VLOOKUP(MYRANKS_P[[#This Row],[POS]],REPLACEMENT_LEVEL[],3,FALSE)</f>
        <v>0</v>
      </c>
      <c r="U667" s="81">
        <f>MYRANKS_P[[#This Row],[PROJ PTS]]-MYRANKS_P[[#This Row],[REPL LEVEL]]</f>
        <v>0</v>
      </c>
      <c r="V667" s="80">
        <f>RANK(MYRANKS_P[[#This Row],[POINTS OVER REPL]],MYRANKS_P[POINTS OVER REPL])</f>
        <v>1</v>
      </c>
      <c r="W667" s="81">
        <f>IF(MYRANKS_P[[#This Row],[RANK]]&lt;=TOTAL_PITCHERS_DRAFTED,MYRANKS_P[[#This Row],[POINTS OVER REPL]],0)</f>
        <v>0</v>
      </c>
      <c r="X667" s="83">
        <f>MYRANKS_P[[#This Row],[POINTS OVER REPL]]*DOLLAR_VALUE_PER_POINT+1</f>
        <v>1</v>
      </c>
      <c r="Y667" s="83"/>
      <c r="Z667" s="81">
        <f>IF(AND(MYRANKS_P[[#This Row],[RANK]]&lt;=(TOTAL_PITCHERS_DRAFTED-PITCHERS_BELOW_REPL_DRAFTED),MYRANKS_P[[#This Row],[$ACTUAL]]=""),MYRANKS_P[[#This Row],[POINTS OVER REPL]],0)</f>
        <v>0</v>
      </c>
      <c r="AA667" s="84">
        <f>IF(MYRANKS_P[[#This Row],[$ACTUAL]]="",MYRANKS_P[[#This Row],[POINTS OVER REPL]]*REMAINING_DOLLAR_VALUE_PER_POINT+1,0)</f>
        <v>1</v>
      </c>
    </row>
    <row r="668" spans="1:27" x14ac:dyDescent="0.25">
      <c r="A668" s="89" t="s">
        <v>16022</v>
      </c>
      <c r="B668" s="90" t="str">
        <f>VLOOKUP(MYRANKS_P[[#This Row],[PLAYERID]],PLAYERIDMAP2[],COLUMN(PLAYERIDMAP2[LASTNAME]),FALSE)</f>
        <v>Zito</v>
      </c>
      <c r="C668" s="90" t="str">
        <f>VLOOKUP(MYRANKS_P[[#This Row],[PLAYERID]],PLAYERIDMAP2[],COLUMN(PLAYERIDMAP2[FIRSTNAME]),FALSE)</f>
        <v>Barry</v>
      </c>
      <c r="D668" s="90" t="str">
        <f>MYRANKS_P[[#This Row],[FNAME]]&amp;" "&amp;MYRANKS_P[[#This Row],[LNAME]]</f>
        <v>Barry Zito</v>
      </c>
      <c r="E668" s="90" t="str">
        <f>VLOOKUP(MYRANKS_P[[#This Row],[PLAYERID]],PLAYERIDMAP2[],COLUMN(PLAYERIDMAP2[TEAM]),FALSE)</f>
        <v>N/A</v>
      </c>
      <c r="F668" s="90" t="str">
        <f>VLOOKUP(MYRANKS_P[[#This Row],[PLAYERID]],PLAYERIDMAP2[],COLUMN(PLAYERIDMAP2[POS]),FALSE)</f>
        <v>P</v>
      </c>
      <c r="G668" s="90">
        <f>IFERROR(VALUE(VLOOKUP(MYRANKS_P[[#This Row],[PLAYERID]],PLAYERIDMAP2[],COLUMN(PLAYERIDMAP2[IDFANGRAPHS]),FALSE)),VLOOKUP(MYRANKS_P[[#This Row],[PLAYERID]],PLAYERIDMAP2[],COLUMN(PLAYERIDMAP2[IDFANGRAPHS]),FALSE))</f>
        <v>944</v>
      </c>
      <c r="H668" s="23">
        <f>IFERROR(VLOOKUP(MYRANKS_P[[#This Row],[IDFANGRAPHS]],STEAMER_P[],COLUMN(STEAMER_P[W]),FALSE),0)</f>
        <v>0</v>
      </c>
      <c r="I668" s="23">
        <f>IFERROR(VLOOKUP(MYRANKS_P[[#This Row],[IDFANGRAPHS]],STEAMER_P[],COLUMN(STEAMER_P[L]),FALSE),0)</f>
        <v>0</v>
      </c>
      <c r="J668" s="23">
        <f>IFERROR(VLOOKUP(MYRANKS_P[[#This Row],[IDFANGRAPHS]],STEAMER_P[],COLUMN(STEAMER_P[SV]),FALSE),0)</f>
        <v>0</v>
      </c>
      <c r="K668" s="23">
        <f>IFERROR(VLOOKUP(MYRANKS_P[[#This Row],[IDFANGRAPHS]],STEAMER_P[],COLUMN(STEAMER_P[IP]),FALSE),0)</f>
        <v>1</v>
      </c>
      <c r="L668" s="23">
        <f>IFERROR(VLOOKUP(MYRANKS_P[[#This Row],[IDFANGRAPHS]],STEAMER_P[],COLUMN(STEAMER_P[H]),FALSE),0)</f>
        <v>1</v>
      </c>
      <c r="M668" s="23">
        <f>IFERROR(VLOOKUP(MYRANKS_P[[#This Row],[IDFANGRAPHS]],STEAMER_P[],COLUMN(STEAMER_P[ER]),FALSE),0)</f>
        <v>1</v>
      </c>
      <c r="N668" s="23">
        <f>IFERROR(VLOOKUP(MYRANKS_P[[#This Row],[IDFANGRAPHS]],STEAMER_P[],COLUMN(STEAMER_P[HR]),FALSE),0)</f>
        <v>0</v>
      </c>
      <c r="O668" s="23">
        <f>IFERROR(VLOOKUP(MYRANKS_P[[#This Row],[IDFANGRAPHS]],STEAMER_P[],COLUMN(STEAMER_P[SO]),FALSE),0)</f>
        <v>1</v>
      </c>
      <c r="P668" s="23">
        <f>IFERROR(VLOOKUP(MYRANKS_P[[#This Row],[IDFANGRAPHS]],STEAMER_P[],COLUMN(STEAMER_P[BB]),FALSE),0)</f>
        <v>0</v>
      </c>
      <c r="Q668" s="82">
        <f>IFERROR((MYRANKS_P[[#This Row],[ER]]*9)/MYRANKS_P[[#This Row],[IP]],0)</f>
        <v>9</v>
      </c>
      <c r="R668" s="82">
        <f>IFERROR((MYRANKS_P[[#This Row],[BB]]+MYRANKS_P[[#This Row],[H]])/MYRANKS_P[[#This Row],[IP]],0)</f>
        <v>1</v>
      </c>
      <c r="S668" s="81">
        <f>MYRANKS_P[[#This Row],[W]]*P_PTS_W+MYRANKS_P[[#This Row],[L]]*P_PTS_L+MYRANKS_P[[#This Row],[IP]]*P_PTS_IP+MYRANKS_P[[#This Row],[SO]]*P_PTS_K+MYRANKS_P[[#This Row],[BB]]*P_PTS_BB+MYRANKS_P[[#This Row],[H]]*P_PTS_HA+MYRANKS_P[[#This Row],[SV]]*P_PTS_SV+MYRANKS_P[[#This Row],[HR]]*P_PTS_HRA+MYRANKS_P[[#This Row],[ER]]*P_PTS_ER</f>
        <v>0</v>
      </c>
      <c r="T668" s="81">
        <f>VLOOKUP(MYRANKS_P[[#This Row],[POS]],REPLACEMENT_LEVEL[],3,FALSE)</f>
        <v>0</v>
      </c>
      <c r="U668" s="81">
        <f>MYRANKS_P[[#This Row],[PROJ PTS]]-MYRANKS_P[[#This Row],[REPL LEVEL]]</f>
        <v>0</v>
      </c>
      <c r="V668" s="80">
        <f>RANK(MYRANKS_P[[#This Row],[POINTS OVER REPL]],MYRANKS_P[POINTS OVER REPL])</f>
        <v>1</v>
      </c>
      <c r="W668" s="81">
        <f>IF(MYRANKS_P[[#This Row],[RANK]]&lt;=TOTAL_PITCHERS_DRAFTED,MYRANKS_P[[#This Row],[POINTS OVER REPL]],0)</f>
        <v>0</v>
      </c>
      <c r="X668" s="83">
        <f>MYRANKS_P[[#This Row],[POINTS OVER REPL]]*DOLLAR_VALUE_PER_POINT+1</f>
        <v>1</v>
      </c>
      <c r="Y668" s="83"/>
      <c r="Z668" s="81">
        <f>IF(AND(MYRANKS_P[[#This Row],[RANK]]&lt;=(TOTAL_PITCHERS_DRAFTED-PITCHERS_BELOW_REPL_DRAFTED),MYRANKS_P[[#This Row],[$ACTUAL]]=""),MYRANKS_P[[#This Row],[POINTS OVER REPL]],0)</f>
        <v>0</v>
      </c>
      <c r="AA668" s="84">
        <f>IF(MYRANKS_P[[#This Row],[$ACTUAL]]="",MYRANKS_P[[#This Row],[POINTS OVER REPL]]*REMAINING_DOLLAR_VALUE_PER_POINT+1,0)</f>
        <v>1</v>
      </c>
    </row>
    <row r="669" spans="1:27" x14ac:dyDescent="0.25">
      <c r="A669" s="65" t="s">
        <v>11313</v>
      </c>
      <c r="B669" s="14" t="str">
        <f>VLOOKUP(MYRANKS_P[[#This Row],[PLAYERID]],PLAYERIDMAP2[],COLUMN(PLAYERIDMAP2[LASTNAME]),FALSE)</f>
        <v>Beavan</v>
      </c>
      <c r="C669" s="14" t="str">
        <f>VLOOKUP(MYRANKS_P[[#This Row],[PLAYERID]],PLAYERIDMAP2[],COLUMN(PLAYERIDMAP2[FIRSTNAME]),FALSE)</f>
        <v>Blake</v>
      </c>
      <c r="D669" s="14" t="str">
        <f>MYRANKS_P[[#This Row],[FNAME]]&amp;" "&amp;MYRANKS_P[[#This Row],[LNAME]]</f>
        <v>Blake Beavan</v>
      </c>
      <c r="E669" s="14" t="str">
        <f>VLOOKUP(MYRANKS_P[[#This Row],[PLAYERID]],PLAYERIDMAP2[],COLUMN(PLAYERIDMAP2[TEAM]),FALSE)</f>
        <v>N/A</v>
      </c>
      <c r="F669" s="14" t="str">
        <f>VLOOKUP(MYRANKS_P[[#This Row],[PLAYERID]],PLAYERIDMAP2[],COLUMN(PLAYERIDMAP2[POS]),FALSE)</f>
        <v>P</v>
      </c>
      <c r="G669" s="14">
        <f>IFERROR(VALUE(VLOOKUP(MYRANKS_P[[#This Row],[PLAYERID]],PLAYERIDMAP2[],COLUMN(PLAYERIDMAP2[IDFANGRAPHS]),FALSE)),VLOOKUP(MYRANKS_P[[#This Row],[PLAYERID]],PLAYERIDMAP2[],COLUMN(PLAYERIDMAP2[IDFANGRAPHS]),FALSE))</f>
        <v>338</v>
      </c>
      <c r="H669" s="23">
        <f>IFERROR(VLOOKUP(MYRANKS_P[[#This Row],[IDFANGRAPHS]],STEAMER_P[],COLUMN(STEAMER_P[W]),FALSE),0)</f>
        <v>0</v>
      </c>
      <c r="I669" s="23">
        <f>IFERROR(VLOOKUP(MYRANKS_P[[#This Row],[IDFANGRAPHS]],STEAMER_P[],COLUMN(STEAMER_P[L]),FALSE),0)</f>
        <v>0</v>
      </c>
      <c r="J669" s="23">
        <f>IFERROR(VLOOKUP(MYRANKS_P[[#This Row],[IDFANGRAPHS]],STEAMER_P[],COLUMN(STEAMER_P[SV]),FALSE),0)</f>
        <v>0</v>
      </c>
      <c r="K669" s="23">
        <f>IFERROR(VLOOKUP(MYRANKS_P[[#This Row],[IDFANGRAPHS]],STEAMER_P[],COLUMN(STEAMER_P[IP]),FALSE),0)</f>
        <v>1</v>
      </c>
      <c r="L669" s="23">
        <f>IFERROR(VLOOKUP(MYRANKS_P[[#This Row],[IDFANGRAPHS]],STEAMER_P[],COLUMN(STEAMER_P[H]),FALSE),0)</f>
        <v>1</v>
      </c>
      <c r="M669" s="23">
        <f>IFERROR(VLOOKUP(MYRANKS_P[[#This Row],[IDFANGRAPHS]],STEAMER_P[],COLUMN(STEAMER_P[ER]),FALSE),0)</f>
        <v>1</v>
      </c>
      <c r="N669" s="23">
        <f>IFERROR(VLOOKUP(MYRANKS_P[[#This Row],[IDFANGRAPHS]],STEAMER_P[],COLUMN(STEAMER_P[HR]),FALSE),0)</f>
        <v>0</v>
      </c>
      <c r="O669" s="23">
        <f>IFERROR(VLOOKUP(MYRANKS_P[[#This Row],[IDFANGRAPHS]],STEAMER_P[],COLUMN(STEAMER_P[SO]),FALSE),0)</f>
        <v>1</v>
      </c>
      <c r="P669" s="23">
        <f>IFERROR(VLOOKUP(MYRANKS_P[[#This Row],[IDFANGRAPHS]],STEAMER_P[],COLUMN(STEAMER_P[BB]),FALSE),0)</f>
        <v>0</v>
      </c>
      <c r="Q669" s="21">
        <f>IFERROR((MYRANKS_P[[#This Row],[ER]]*9)/MYRANKS_P[[#This Row],[IP]],0)</f>
        <v>9</v>
      </c>
      <c r="R669" s="21">
        <f>IFERROR((MYRANKS_P[[#This Row],[BB]]+MYRANKS_P[[#This Row],[H]])/MYRANKS_P[[#This Row],[IP]],0)</f>
        <v>1</v>
      </c>
      <c r="S669" s="23">
        <f>MYRANKS_P[[#This Row],[W]]*P_PTS_W+MYRANKS_P[[#This Row],[L]]*P_PTS_L+MYRANKS_P[[#This Row],[IP]]*P_PTS_IP+MYRANKS_P[[#This Row],[SO]]*P_PTS_K+MYRANKS_P[[#This Row],[BB]]*P_PTS_BB+MYRANKS_P[[#This Row],[H]]*P_PTS_HA+MYRANKS_P[[#This Row],[SV]]*P_PTS_SV+MYRANKS_P[[#This Row],[HR]]*P_PTS_HRA+MYRANKS_P[[#This Row],[ER]]*P_PTS_ER</f>
        <v>0</v>
      </c>
      <c r="T669" s="23">
        <f>VLOOKUP(MYRANKS_P[[#This Row],[POS]],REPLACEMENT_LEVEL[],3,FALSE)</f>
        <v>0</v>
      </c>
      <c r="U669" s="23">
        <f>MYRANKS_P[[#This Row],[PROJ PTS]]-MYRANKS_P[[#This Row],[REPL LEVEL]]</f>
        <v>0</v>
      </c>
      <c r="V669" s="30">
        <f>RANK(MYRANKS_P[[#This Row],[POINTS OVER REPL]],MYRANKS_P[POINTS OVER REPL])</f>
        <v>1</v>
      </c>
      <c r="W669" s="29">
        <f>IF(MYRANKS_P[[#This Row],[RANK]]&lt;=TOTAL_PITCHERS_DRAFTED,MYRANKS_P[[#This Row],[POINTS OVER REPL]],0)</f>
        <v>0</v>
      </c>
      <c r="X669" s="35">
        <f>MYRANKS_P[[#This Row],[POINTS OVER REPL]]*DOLLAR_VALUE_PER_POINT+1</f>
        <v>1</v>
      </c>
      <c r="Y669" s="35"/>
      <c r="Z669" s="29">
        <f>IF(AND(MYRANKS_P[[#This Row],[RANK]]&lt;=(TOTAL_PITCHERS_DRAFTED-PITCHERS_BELOW_REPL_DRAFTED),MYRANKS_P[[#This Row],[$ACTUAL]]=""),MYRANKS_P[[#This Row],[POINTS OVER REPL]],0)</f>
        <v>0</v>
      </c>
      <c r="AA669" s="40">
        <f>IF(MYRANKS_P[[#This Row],[$ACTUAL]]="",MYRANKS_P[[#This Row],[POINTS OVER REPL]]*REMAINING_DOLLAR_VALUE_PER_POINT+1,0)</f>
        <v>1</v>
      </c>
    </row>
    <row r="670" spans="1:27" x14ac:dyDescent="0.25">
      <c r="A670" s="50" t="s">
        <v>20387</v>
      </c>
      <c r="B670" s="14" t="str">
        <f>VLOOKUP(MYRANKS_P[[#This Row],[PLAYERID]],PLAYERIDMAP2[],COLUMN(PLAYERIDMAP2[LASTNAME]),FALSE)</f>
        <v>Hoffman</v>
      </c>
      <c r="C670" s="14" t="str">
        <f>VLOOKUP(MYRANKS_P[[#This Row],[PLAYERID]],PLAYERIDMAP2[],COLUMN(PLAYERIDMAP2[FIRSTNAME]),FALSE)</f>
        <v>Jeff</v>
      </c>
      <c r="D670" s="14" t="str">
        <f>MYRANKS_P[[#This Row],[FNAME]]&amp;" "&amp;MYRANKS_P[[#This Row],[LNAME]]</f>
        <v>Jeff Hoffman</v>
      </c>
      <c r="E670" s="14" t="str">
        <f>VLOOKUP(MYRANKS_P[[#This Row],[PLAYERID]],PLAYERIDMAP2[],COLUMN(PLAYERIDMAP2[TEAM]),FALSE)</f>
        <v>COL</v>
      </c>
      <c r="F670" s="14" t="str">
        <f>VLOOKUP(MYRANKS_P[[#This Row],[PLAYERID]],PLAYERIDMAP2[],COLUMN(PLAYERIDMAP2[POS]),FALSE)</f>
        <v>P</v>
      </c>
      <c r="G670" s="14" t="str">
        <f>IFERROR(VALUE(VLOOKUP(MYRANKS_P[[#This Row],[PLAYERID]],PLAYERIDMAP2[],COLUMN(PLAYERIDMAP2[IDFANGRAPHS]),FALSE)),VLOOKUP(MYRANKS_P[[#This Row],[PLAYERID]],PLAYERIDMAP2[],COLUMN(PLAYERIDMAP2[IDFANGRAPHS]),FALSE))</f>
        <v>sa709602</v>
      </c>
      <c r="H670" s="23">
        <f>IFERROR(VLOOKUP(MYRANKS_P[[#This Row],[IDFANGRAPHS]],STEAMER_P[],COLUMN(STEAMER_P[W]),FALSE),0)</f>
        <v>0</v>
      </c>
      <c r="I670" s="23">
        <f>IFERROR(VLOOKUP(MYRANKS_P[[#This Row],[IDFANGRAPHS]],STEAMER_P[],COLUMN(STEAMER_P[L]),FALSE),0)</f>
        <v>0</v>
      </c>
      <c r="J670" s="23">
        <f>IFERROR(VLOOKUP(MYRANKS_P[[#This Row],[IDFANGRAPHS]],STEAMER_P[],COLUMN(STEAMER_P[SV]),FALSE),0)</f>
        <v>0</v>
      </c>
      <c r="K670" s="23">
        <f>IFERROR(VLOOKUP(MYRANKS_P[[#This Row],[IDFANGRAPHS]],STEAMER_P[],COLUMN(STEAMER_P[IP]),FALSE),0)</f>
        <v>1</v>
      </c>
      <c r="L670" s="23">
        <f>IFERROR(VLOOKUP(MYRANKS_P[[#This Row],[IDFANGRAPHS]],STEAMER_P[],COLUMN(STEAMER_P[H]),FALSE),0)</f>
        <v>1</v>
      </c>
      <c r="M670" s="23">
        <f>IFERROR(VLOOKUP(MYRANKS_P[[#This Row],[IDFANGRAPHS]],STEAMER_P[],COLUMN(STEAMER_P[ER]),FALSE),0)</f>
        <v>1</v>
      </c>
      <c r="N670" s="23">
        <f>IFERROR(VLOOKUP(MYRANKS_P[[#This Row],[IDFANGRAPHS]],STEAMER_P[],COLUMN(STEAMER_P[HR]),FALSE),0)</f>
        <v>0</v>
      </c>
      <c r="O670" s="23">
        <f>IFERROR(VLOOKUP(MYRANKS_P[[#This Row],[IDFANGRAPHS]],STEAMER_P[],COLUMN(STEAMER_P[SO]),FALSE),0)</f>
        <v>1</v>
      </c>
      <c r="P670" s="23">
        <f>IFERROR(VLOOKUP(MYRANKS_P[[#This Row],[IDFANGRAPHS]],STEAMER_P[],COLUMN(STEAMER_P[BB]),FALSE),0)</f>
        <v>0</v>
      </c>
      <c r="Q670" s="21">
        <f>IFERROR((MYRANKS_P[[#This Row],[ER]]*9)/MYRANKS_P[[#This Row],[IP]],0)</f>
        <v>9</v>
      </c>
      <c r="R670" s="21">
        <f>IFERROR((MYRANKS_P[[#This Row],[BB]]+MYRANKS_P[[#This Row],[H]])/MYRANKS_P[[#This Row],[IP]],0)</f>
        <v>1</v>
      </c>
      <c r="S670" s="23">
        <f>MYRANKS_P[[#This Row],[W]]*P_PTS_W+MYRANKS_P[[#This Row],[L]]*P_PTS_L+MYRANKS_P[[#This Row],[IP]]*P_PTS_IP+MYRANKS_P[[#This Row],[SO]]*P_PTS_K+MYRANKS_P[[#This Row],[BB]]*P_PTS_BB+MYRANKS_P[[#This Row],[H]]*P_PTS_HA+MYRANKS_P[[#This Row],[SV]]*P_PTS_SV+MYRANKS_P[[#This Row],[HR]]*P_PTS_HRA+MYRANKS_P[[#This Row],[ER]]*P_PTS_ER</f>
        <v>0</v>
      </c>
      <c r="T670" s="23">
        <f>VLOOKUP(MYRANKS_P[[#This Row],[POS]],REPLACEMENT_LEVEL[],3,FALSE)</f>
        <v>0</v>
      </c>
      <c r="U670" s="23">
        <f>MYRANKS_P[[#This Row],[PROJ PTS]]-MYRANKS_P[[#This Row],[REPL LEVEL]]</f>
        <v>0</v>
      </c>
      <c r="V670" s="30">
        <f>RANK(MYRANKS_P[[#This Row],[POINTS OVER REPL]],MYRANKS_P[POINTS OVER REPL])</f>
        <v>1</v>
      </c>
      <c r="W670" s="29">
        <f>IF(MYRANKS_P[[#This Row],[RANK]]&lt;=TOTAL_PITCHERS_DRAFTED,MYRANKS_P[[#This Row],[POINTS OVER REPL]],0)</f>
        <v>0</v>
      </c>
      <c r="X670" s="35">
        <f>MYRANKS_P[[#This Row],[POINTS OVER REPL]]*DOLLAR_VALUE_PER_POINT+1</f>
        <v>1</v>
      </c>
      <c r="Y670" s="35"/>
      <c r="Z670" s="29">
        <f>IF(AND(MYRANKS_P[[#This Row],[RANK]]&lt;=(TOTAL_PITCHERS_DRAFTED-PITCHERS_BELOW_REPL_DRAFTED),MYRANKS_P[[#This Row],[$ACTUAL]]=""),MYRANKS_P[[#This Row],[POINTS OVER REPL]],0)</f>
        <v>0</v>
      </c>
      <c r="AA670" s="40">
        <f>IF(MYRANKS_P[[#This Row],[$ACTUAL]]="",MYRANKS_P[[#This Row],[POINTS OVER REPL]]*REMAINING_DOLLAR_VALUE_PER_POINT+1,0)</f>
        <v>1</v>
      </c>
    </row>
    <row r="671" spans="1:27" x14ac:dyDescent="0.25">
      <c r="A671" s="67" t="s">
        <v>16972</v>
      </c>
      <c r="B671" s="14" t="str">
        <f>VLOOKUP(MYRANKS_P[[#This Row],[PLAYERID]],PLAYERIDMAP2[],COLUMN(PLAYERIDMAP2[LASTNAME]),FALSE)</f>
        <v>Holmes</v>
      </c>
      <c r="C671" s="14" t="str">
        <f>VLOOKUP(MYRANKS_P[[#This Row],[PLAYERID]],PLAYERIDMAP2[],COLUMN(PLAYERIDMAP2[FIRSTNAME]),FALSE)</f>
        <v>Grant</v>
      </c>
      <c r="D671" s="14" t="str">
        <f>MYRANKS_P[[#This Row],[FNAME]]&amp;" "&amp;MYRANKS_P[[#This Row],[LNAME]]</f>
        <v>Grant Holmes</v>
      </c>
      <c r="E671" s="14" t="str">
        <f>VLOOKUP(MYRANKS_P[[#This Row],[PLAYERID]],PLAYERIDMAP2[],COLUMN(PLAYERIDMAP2[TEAM]),FALSE)</f>
        <v>LAD</v>
      </c>
      <c r="F671" s="14" t="str">
        <f>VLOOKUP(MYRANKS_P[[#This Row],[PLAYERID]],PLAYERIDMAP2[],COLUMN(PLAYERIDMAP2[POS]),FALSE)</f>
        <v>P</v>
      </c>
      <c r="G671" s="14" t="str">
        <f>IFERROR(VALUE(VLOOKUP(MYRANKS_P[[#This Row],[PLAYERID]],PLAYERIDMAP2[],COLUMN(PLAYERIDMAP2[IDFANGRAPHS]),FALSE)),VLOOKUP(MYRANKS_P[[#This Row],[PLAYERID]],PLAYERIDMAP2[],COLUMN(PLAYERIDMAP2[IDFANGRAPHS]),FALSE))</f>
        <v>sa828669</v>
      </c>
      <c r="H671" s="23">
        <f>IFERROR(VLOOKUP(MYRANKS_P[[#This Row],[IDFANGRAPHS]],STEAMER_P[],COLUMN(STEAMER_P[W]),FALSE),0)</f>
        <v>0</v>
      </c>
      <c r="I671" s="23">
        <f>IFERROR(VLOOKUP(MYRANKS_P[[#This Row],[IDFANGRAPHS]],STEAMER_P[],COLUMN(STEAMER_P[L]),FALSE),0)</f>
        <v>0</v>
      </c>
      <c r="J671" s="23">
        <f>IFERROR(VLOOKUP(MYRANKS_P[[#This Row],[IDFANGRAPHS]],STEAMER_P[],COLUMN(STEAMER_P[SV]),FALSE),0)</f>
        <v>0</v>
      </c>
      <c r="K671" s="23">
        <f>IFERROR(VLOOKUP(MYRANKS_P[[#This Row],[IDFANGRAPHS]],STEAMER_P[],COLUMN(STEAMER_P[IP]),FALSE),0)</f>
        <v>1</v>
      </c>
      <c r="L671" s="23">
        <f>IFERROR(VLOOKUP(MYRANKS_P[[#This Row],[IDFANGRAPHS]],STEAMER_P[],COLUMN(STEAMER_P[H]),FALSE),0)</f>
        <v>1</v>
      </c>
      <c r="M671" s="23">
        <f>IFERROR(VLOOKUP(MYRANKS_P[[#This Row],[IDFANGRAPHS]],STEAMER_P[],COLUMN(STEAMER_P[ER]),FALSE),0)</f>
        <v>1</v>
      </c>
      <c r="N671" s="23">
        <f>IFERROR(VLOOKUP(MYRANKS_P[[#This Row],[IDFANGRAPHS]],STEAMER_P[],COLUMN(STEAMER_P[HR]),FALSE),0)</f>
        <v>0</v>
      </c>
      <c r="O671" s="23">
        <f>IFERROR(VLOOKUP(MYRANKS_P[[#This Row],[IDFANGRAPHS]],STEAMER_P[],COLUMN(STEAMER_P[SO]),FALSE),0)</f>
        <v>1</v>
      </c>
      <c r="P671" s="23">
        <f>IFERROR(VLOOKUP(MYRANKS_P[[#This Row],[IDFANGRAPHS]],STEAMER_P[],COLUMN(STEAMER_P[BB]),FALSE),0)</f>
        <v>1</v>
      </c>
      <c r="Q671" s="21">
        <f>IFERROR((MYRANKS_P[[#This Row],[ER]]*9)/MYRANKS_P[[#This Row],[IP]],0)</f>
        <v>9</v>
      </c>
      <c r="R671" s="21">
        <f>IFERROR((MYRANKS_P[[#This Row],[BB]]+MYRANKS_P[[#This Row],[H]])/MYRANKS_P[[#This Row],[IP]],0)</f>
        <v>2</v>
      </c>
      <c r="S671" s="23">
        <f>MYRANKS_P[[#This Row],[W]]*P_PTS_W+MYRANKS_P[[#This Row],[L]]*P_PTS_L+MYRANKS_P[[#This Row],[IP]]*P_PTS_IP+MYRANKS_P[[#This Row],[SO]]*P_PTS_K+MYRANKS_P[[#This Row],[BB]]*P_PTS_BB+MYRANKS_P[[#This Row],[H]]*P_PTS_HA+MYRANKS_P[[#This Row],[SV]]*P_PTS_SV+MYRANKS_P[[#This Row],[HR]]*P_PTS_HRA+MYRANKS_P[[#This Row],[ER]]*P_PTS_ER</f>
        <v>0</v>
      </c>
      <c r="T671" s="23">
        <f>VLOOKUP(MYRANKS_P[[#This Row],[POS]],REPLACEMENT_LEVEL[],3,FALSE)</f>
        <v>0</v>
      </c>
      <c r="U671" s="23">
        <f>MYRANKS_P[[#This Row],[PROJ PTS]]-MYRANKS_P[[#This Row],[REPL LEVEL]]</f>
        <v>0</v>
      </c>
      <c r="V671" s="30">
        <f>RANK(MYRANKS_P[[#This Row],[POINTS OVER REPL]],MYRANKS_P[POINTS OVER REPL])</f>
        <v>1</v>
      </c>
      <c r="W671" s="29">
        <f>IF(MYRANKS_P[[#This Row],[RANK]]&lt;=TOTAL_PITCHERS_DRAFTED,MYRANKS_P[[#This Row],[POINTS OVER REPL]],0)</f>
        <v>0</v>
      </c>
      <c r="X671" s="35">
        <f>MYRANKS_P[[#This Row],[POINTS OVER REPL]]*DOLLAR_VALUE_PER_POINT+1</f>
        <v>1</v>
      </c>
      <c r="Y671" s="35"/>
      <c r="Z671" s="29">
        <f>IF(AND(MYRANKS_P[[#This Row],[RANK]]&lt;=(TOTAL_PITCHERS_DRAFTED-PITCHERS_BELOW_REPL_DRAFTED),MYRANKS_P[[#This Row],[$ACTUAL]]=""),MYRANKS_P[[#This Row],[POINTS OVER REPL]],0)</f>
        <v>0</v>
      </c>
      <c r="AA671" s="40">
        <f>IF(MYRANKS_P[[#This Row],[$ACTUAL]]="",MYRANKS_P[[#This Row],[POINTS OVER REPL]]*REMAINING_DOLLAR_VALUE_PER_POINT+1,0)</f>
        <v>1</v>
      </c>
    </row>
    <row r="672" spans="1:27" x14ac:dyDescent="0.25">
      <c r="A672" s="50" t="s">
        <v>12939</v>
      </c>
      <c r="B672" s="14" t="str">
        <f>VLOOKUP(MYRANKS_P[[#This Row],[PLAYERID]],PLAYERIDMAP2[],COLUMN(PLAYERIDMAP2[LASTNAME]),FALSE)</f>
        <v>Hanrahan</v>
      </c>
      <c r="C672" s="14" t="str">
        <f>VLOOKUP(MYRANKS_P[[#This Row],[PLAYERID]],PLAYERIDMAP2[],COLUMN(PLAYERIDMAP2[FIRSTNAME]),FALSE)</f>
        <v>Joel</v>
      </c>
      <c r="D672" s="14" t="str">
        <f>MYRANKS_P[[#This Row],[FNAME]]&amp;" "&amp;MYRANKS_P[[#This Row],[LNAME]]</f>
        <v>Joel Hanrahan</v>
      </c>
      <c r="E672" s="14" t="str">
        <f>VLOOKUP(MYRANKS_P[[#This Row],[PLAYERID]],PLAYERIDMAP2[],COLUMN(PLAYERIDMAP2[TEAM]),FALSE)</f>
        <v>DET</v>
      </c>
      <c r="F672" s="14" t="str">
        <f>VLOOKUP(MYRANKS_P[[#This Row],[PLAYERID]],PLAYERIDMAP2[],COLUMN(PLAYERIDMAP2[POS]),FALSE)</f>
        <v>P</v>
      </c>
      <c r="G672" s="14">
        <f>IFERROR(VALUE(VLOOKUP(MYRANKS_P[[#This Row],[PLAYERID]],PLAYERIDMAP2[],COLUMN(PLAYERIDMAP2[IDFANGRAPHS]),FALSE)),VLOOKUP(MYRANKS_P[[#This Row],[PLAYERID]],PLAYERIDMAP2[],COLUMN(PLAYERIDMAP2[IDFANGRAPHS]),FALSE))</f>
        <v>2186</v>
      </c>
      <c r="H672" s="23">
        <f>IFERROR(VLOOKUP(MYRANKS_P[[#This Row],[IDFANGRAPHS]],STEAMER_P[],COLUMN(STEAMER_P[W]),FALSE),0)</f>
        <v>0</v>
      </c>
      <c r="I672" s="23">
        <f>IFERROR(VLOOKUP(MYRANKS_P[[#This Row],[IDFANGRAPHS]],STEAMER_P[],COLUMN(STEAMER_P[L]),FALSE),0)</f>
        <v>0</v>
      </c>
      <c r="J672" s="23">
        <f>IFERROR(VLOOKUP(MYRANKS_P[[#This Row],[IDFANGRAPHS]],STEAMER_P[],COLUMN(STEAMER_P[SV]),FALSE),0)</f>
        <v>0</v>
      </c>
      <c r="K672" s="23">
        <f>IFERROR(VLOOKUP(MYRANKS_P[[#This Row],[IDFANGRAPHS]],STEAMER_P[],COLUMN(STEAMER_P[IP]),FALSE),0)</f>
        <v>0</v>
      </c>
      <c r="L672" s="23">
        <f>IFERROR(VLOOKUP(MYRANKS_P[[#This Row],[IDFANGRAPHS]],STEAMER_P[],COLUMN(STEAMER_P[H]),FALSE),0)</f>
        <v>0</v>
      </c>
      <c r="M672" s="23">
        <f>IFERROR(VLOOKUP(MYRANKS_P[[#This Row],[IDFANGRAPHS]],STEAMER_P[],COLUMN(STEAMER_P[ER]),FALSE),0)</f>
        <v>0</v>
      </c>
      <c r="N672" s="23">
        <f>IFERROR(VLOOKUP(MYRANKS_P[[#This Row],[IDFANGRAPHS]],STEAMER_P[],COLUMN(STEAMER_P[HR]),FALSE),0)</f>
        <v>0</v>
      </c>
      <c r="O672" s="23">
        <f>IFERROR(VLOOKUP(MYRANKS_P[[#This Row],[IDFANGRAPHS]],STEAMER_P[],COLUMN(STEAMER_P[SO]),FALSE),0)</f>
        <v>0</v>
      </c>
      <c r="P672" s="23">
        <f>IFERROR(VLOOKUP(MYRANKS_P[[#This Row],[IDFANGRAPHS]],STEAMER_P[],COLUMN(STEAMER_P[BB]),FALSE),0)</f>
        <v>0</v>
      </c>
      <c r="Q672" s="21">
        <f>IFERROR((MYRANKS_P[[#This Row],[ER]]*9)/MYRANKS_P[[#This Row],[IP]],0)</f>
        <v>0</v>
      </c>
      <c r="R672" s="21">
        <f>IFERROR((MYRANKS_P[[#This Row],[BB]]+MYRANKS_P[[#This Row],[H]])/MYRANKS_P[[#This Row],[IP]],0)</f>
        <v>0</v>
      </c>
      <c r="S672" s="23">
        <f>MYRANKS_P[[#This Row],[W]]*P_PTS_W+MYRANKS_P[[#This Row],[L]]*P_PTS_L+MYRANKS_P[[#This Row],[IP]]*P_PTS_IP+MYRANKS_P[[#This Row],[SO]]*P_PTS_K+MYRANKS_P[[#This Row],[BB]]*P_PTS_BB+MYRANKS_P[[#This Row],[H]]*P_PTS_HA+MYRANKS_P[[#This Row],[SV]]*P_PTS_SV+MYRANKS_P[[#This Row],[HR]]*P_PTS_HRA+MYRANKS_P[[#This Row],[ER]]*P_PTS_ER</f>
        <v>0</v>
      </c>
      <c r="T672" s="23">
        <f>VLOOKUP(MYRANKS_P[[#This Row],[POS]],REPLACEMENT_LEVEL[],3,FALSE)</f>
        <v>0</v>
      </c>
      <c r="U672" s="23">
        <f>MYRANKS_P[[#This Row],[PROJ PTS]]-MYRANKS_P[[#This Row],[REPL LEVEL]]</f>
        <v>0</v>
      </c>
      <c r="V672" s="30">
        <f>RANK(MYRANKS_P[[#This Row],[POINTS OVER REPL]],MYRANKS_P[POINTS OVER REPL])</f>
        <v>1</v>
      </c>
      <c r="W672" s="29">
        <f>IF(MYRANKS_P[[#This Row],[RANK]]&lt;=TOTAL_PITCHERS_DRAFTED,MYRANKS_P[[#This Row],[POINTS OVER REPL]],0)</f>
        <v>0</v>
      </c>
      <c r="X672" s="35">
        <f>MYRANKS_P[[#This Row],[POINTS OVER REPL]]*DOLLAR_VALUE_PER_POINT+1</f>
        <v>1</v>
      </c>
      <c r="Y672" s="35"/>
      <c r="Z672" s="29">
        <f>IF(AND(MYRANKS_P[[#This Row],[RANK]]&lt;=(TOTAL_PITCHERS_DRAFTED-PITCHERS_BELOW_REPL_DRAFTED),MYRANKS_P[[#This Row],[$ACTUAL]]=""),MYRANKS_P[[#This Row],[POINTS OVER REPL]],0)</f>
        <v>0</v>
      </c>
      <c r="AA672" s="40">
        <f>IF(MYRANKS_P[[#This Row],[$ACTUAL]]="",MYRANKS_P[[#This Row],[POINTS OVER REPL]]*REMAINING_DOLLAR_VALUE_PER_POINT+1,0)</f>
        <v>1</v>
      </c>
    </row>
    <row r="673" spans="1:27" x14ac:dyDescent="0.25">
      <c r="A673" s="50" t="s">
        <v>11592</v>
      </c>
      <c r="B673" s="14" t="str">
        <f>VLOOKUP(MYRANKS_P[[#This Row],[PLAYERID]],PLAYERIDMAP2[],COLUMN(PLAYERIDMAP2[LASTNAME]),FALSE)</f>
        <v>Burnett</v>
      </c>
      <c r="C673" s="14" t="str">
        <f>VLOOKUP(MYRANKS_P[[#This Row],[PLAYERID]],PLAYERIDMAP2[],COLUMN(PLAYERIDMAP2[FIRSTNAME]),FALSE)</f>
        <v>Sean</v>
      </c>
      <c r="D673" s="14" t="str">
        <f>MYRANKS_P[[#This Row],[FNAME]]&amp;" "&amp;MYRANKS_P[[#This Row],[LNAME]]</f>
        <v>Sean Burnett</v>
      </c>
      <c r="E673" s="14" t="str">
        <f>VLOOKUP(MYRANKS_P[[#This Row],[PLAYERID]],PLAYERIDMAP2[],COLUMN(PLAYERIDMAP2[TEAM]),FALSE)</f>
        <v>N/A</v>
      </c>
      <c r="F673" s="14" t="str">
        <f>VLOOKUP(MYRANKS_P[[#This Row],[PLAYERID]],PLAYERIDMAP2[],COLUMN(PLAYERIDMAP2[POS]),FALSE)</f>
        <v>P</v>
      </c>
      <c r="G673" s="14">
        <f>IFERROR(VALUE(VLOOKUP(MYRANKS_P[[#This Row],[PLAYERID]],PLAYERIDMAP2[],COLUMN(PLAYERIDMAP2[IDFANGRAPHS]),FALSE)),VLOOKUP(MYRANKS_P[[#This Row],[PLAYERID]],PLAYERIDMAP2[],COLUMN(PLAYERIDMAP2[IDFANGRAPHS]),FALSE))</f>
        <v>1886</v>
      </c>
      <c r="H673" s="23">
        <f>IFERROR(VLOOKUP(MYRANKS_P[[#This Row],[IDFANGRAPHS]],STEAMER_P[],COLUMN(STEAMER_P[W]),FALSE),0)</f>
        <v>0</v>
      </c>
      <c r="I673" s="23">
        <f>IFERROR(VLOOKUP(MYRANKS_P[[#This Row],[IDFANGRAPHS]],STEAMER_P[],COLUMN(STEAMER_P[L]),FALSE),0)</f>
        <v>0</v>
      </c>
      <c r="J673" s="23">
        <f>IFERROR(VLOOKUP(MYRANKS_P[[#This Row],[IDFANGRAPHS]],STEAMER_P[],COLUMN(STEAMER_P[SV]),FALSE),0)</f>
        <v>0</v>
      </c>
      <c r="K673" s="23">
        <f>IFERROR(VLOOKUP(MYRANKS_P[[#This Row],[IDFANGRAPHS]],STEAMER_P[],COLUMN(STEAMER_P[IP]),FALSE),0)</f>
        <v>0</v>
      </c>
      <c r="L673" s="23">
        <f>IFERROR(VLOOKUP(MYRANKS_P[[#This Row],[IDFANGRAPHS]],STEAMER_P[],COLUMN(STEAMER_P[H]),FALSE),0)</f>
        <v>0</v>
      </c>
      <c r="M673" s="23">
        <f>IFERROR(VLOOKUP(MYRANKS_P[[#This Row],[IDFANGRAPHS]],STEAMER_P[],COLUMN(STEAMER_P[ER]),FALSE),0)</f>
        <v>0</v>
      </c>
      <c r="N673" s="23">
        <f>IFERROR(VLOOKUP(MYRANKS_P[[#This Row],[IDFANGRAPHS]],STEAMER_P[],COLUMN(STEAMER_P[HR]),FALSE),0)</f>
        <v>0</v>
      </c>
      <c r="O673" s="23">
        <f>IFERROR(VLOOKUP(MYRANKS_P[[#This Row],[IDFANGRAPHS]],STEAMER_P[],COLUMN(STEAMER_P[SO]),FALSE),0)</f>
        <v>0</v>
      </c>
      <c r="P673" s="23">
        <f>IFERROR(VLOOKUP(MYRANKS_P[[#This Row],[IDFANGRAPHS]],STEAMER_P[],COLUMN(STEAMER_P[BB]),FALSE),0)</f>
        <v>0</v>
      </c>
      <c r="Q673" s="21">
        <f>IFERROR((MYRANKS_P[[#This Row],[ER]]*9)/MYRANKS_P[[#This Row],[IP]],0)</f>
        <v>0</v>
      </c>
      <c r="R673" s="21">
        <f>IFERROR((MYRANKS_P[[#This Row],[BB]]+MYRANKS_P[[#This Row],[H]])/MYRANKS_P[[#This Row],[IP]],0)</f>
        <v>0</v>
      </c>
      <c r="S673" s="23">
        <f>MYRANKS_P[[#This Row],[W]]*P_PTS_W+MYRANKS_P[[#This Row],[L]]*P_PTS_L+MYRANKS_P[[#This Row],[IP]]*P_PTS_IP+MYRANKS_P[[#This Row],[SO]]*P_PTS_K+MYRANKS_P[[#This Row],[BB]]*P_PTS_BB+MYRANKS_P[[#This Row],[H]]*P_PTS_HA+MYRANKS_P[[#This Row],[SV]]*P_PTS_SV+MYRANKS_P[[#This Row],[HR]]*P_PTS_HRA+MYRANKS_P[[#This Row],[ER]]*P_PTS_ER</f>
        <v>0</v>
      </c>
      <c r="T673" s="23">
        <f>VLOOKUP(MYRANKS_P[[#This Row],[POS]],REPLACEMENT_LEVEL[],3,FALSE)</f>
        <v>0</v>
      </c>
      <c r="U673" s="23">
        <f>MYRANKS_P[[#This Row],[PROJ PTS]]-MYRANKS_P[[#This Row],[REPL LEVEL]]</f>
        <v>0</v>
      </c>
      <c r="V673" s="30">
        <f>RANK(MYRANKS_P[[#This Row],[POINTS OVER REPL]],MYRANKS_P[POINTS OVER REPL])</f>
        <v>1</v>
      </c>
      <c r="W673" s="29">
        <f>IF(MYRANKS_P[[#This Row],[RANK]]&lt;=TOTAL_PITCHERS_DRAFTED,MYRANKS_P[[#This Row],[POINTS OVER REPL]],0)</f>
        <v>0</v>
      </c>
      <c r="X673" s="35">
        <f>MYRANKS_P[[#This Row],[POINTS OVER REPL]]*DOLLAR_VALUE_PER_POINT+1</f>
        <v>1</v>
      </c>
      <c r="Y673" s="35"/>
      <c r="Z673" s="29">
        <f>IF(AND(MYRANKS_P[[#This Row],[RANK]]&lt;=(TOTAL_PITCHERS_DRAFTED-PITCHERS_BELOW_REPL_DRAFTED),MYRANKS_P[[#This Row],[$ACTUAL]]=""),MYRANKS_P[[#This Row],[POINTS OVER REPL]],0)</f>
        <v>0</v>
      </c>
      <c r="AA673" s="40">
        <f>IF(MYRANKS_P[[#This Row],[$ACTUAL]]="",MYRANKS_P[[#This Row],[POINTS OVER REPL]]*REMAINING_DOLLAR_VALUE_PER_POINT+1,0)</f>
        <v>1</v>
      </c>
    </row>
    <row r="674" spans="1:27" x14ac:dyDescent="0.25">
      <c r="A674" s="65" t="s">
        <v>13825</v>
      </c>
      <c r="B674" s="14" t="str">
        <f>VLOOKUP(MYRANKS_P[[#This Row],[PLAYERID]],PLAYERIDMAP2[],COLUMN(PLAYERIDMAP2[LASTNAME]),FALSE)</f>
        <v>Marshall</v>
      </c>
      <c r="C674" s="14" t="str">
        <f>VLOOKUP(MYRANKS_P[[#This Row],[PLAYERID]],PLAYERIDMAP2[],COLUMN(PLAYERIDMAP2[FIRSTNAME]),FALSE)</f>
        <v>Sean</v>
      </c>
      <c r="D674" s="14" t="str">
        <f>MYRANKS_P[[#This Row],[FNAME]]&amp;" "&amp;MYRANKS_P[[#This Row],[LNAME]]</f>
        <v>Sean Marshall</v>
      </c>
      <c r="E674" s="14" t="str">
        <f>VLOOKUP(MYRANKS_P[[#This Row],[PLAYERID]],PLAYERIDMAP2[],COLUMN(PLAYERIDMAP2[TEAM]),FALSE)</f>
        <v>CIN</v>
      </c>
      <c r="F674" s="14" t="str">
        <f>VLOOKUP(MYRANKS_P[[#This Row],[PLAYERID]],PLAYERIDMAP2[],COLUMN(PLAYERIDMAP2[POS]),FALSE)</f>
        <v>P</v>
      </c>
      <c r="G674" s="14">
        <f>IFERROR(VALUE(VLOOKUP(MYRANKS_P[[#This Row],[PLAYERID]],PLAYERIDMAP2[],COLUMN(PLAYERIDMAP2[IDFANGRAPHS]),FALSE)),VLOOKUP(MYRANKS_P[[#This Row],[PLAYERID]],PLAYERIDMAP2[],COLUMN(PLAYERIDMAP2[IDFANGRAPHS]),FALSE))</f>
        <v>5905</v>
      </c>
      <c r="H674" s="23">
        <f>IFERROR(VLOOKUP(MYRANKS_P[[#This Row],[IDFANGRAPHS]],STEAMER_P[],COLUMN(STEAMER_P[W]),FALSE),0)</f>
        <v>0</v>
      </c>
      <c r="I674" s="23">
        <f>IFERROR(VLOOKUP(MYRANKS_P[[#This Row],[IDFANGRAPHS]],STEAMER_P[],COLUMN(STEAMER_P[L]),FALSE),0)</f>
        <v>0</v>
      </c>
      <c r="J674" s="23">
        <f>IFERROR(VLOOKUP(MYRANKS_P[[#This Row],[IDFANGRAPHS]],STEAMER_P[],COLUMN(STEAMER_P[SV]),FALSE),0)</f>
        <v>0</v>
      </c>
      <c r="K674" s="23">
        <f>IFERROR(VLOOKUP(MYRANKS_P[[#This Row],[IDFANGRAPHS]],STEAMER_P[],COLUMN(STEAMER_P[IP]),FALSE),0)</f>
        <v>0</v>
      </c>
      <c r="L674" s="23">
        <f>IFERROR(VLOOKUP(MYRANKS_P[[#This Row],[IDFANGRAPHS]],STEAMER_P[],COLUMN(STEAMER_P[H]),FALSE),0)</f>
        <v>0</v>
      </c>
      <c r="M674" s="23">
        <f>IFERROR(VLOOKUP(MYRANKS_P[[#This Row],[IDFANGRAPHS]],STEAMER_P[],COLUMN(STEAMER_P[ER]),FALSE),0)</f>
        <v>0</v>
      </c>
      <c r="N674" s="23">
        <f>IFERROR(VLOOKUP(MYRANKS_P[[#This Row],[IDFANGRAPHS]],STEAMER_P[],COLUMN(STEAMER_P[HR]),FALSE),0)</f>
        <v>0</v>
      </c>
      <c r="O674" s="23">
        <f>IFERROR(VLOOKUP(MYRANKS_P[[#This Row],[IDFANGRAPHS]],STEAMER_P[],COLUMN(STEAMER_P[SO]),FALSE),0)</f>
        <v>0</v>
      </c>
      <c r="P674" s="23">
        <f>IFERROR(VLOOKUP(MYRANKS_P[[#This Row],[IDFANGRAPHS]],STEAMER_P[],COLUMN(STEAMER_P[BB]),FALSE),0)</f>
        <v>0</v>
      </c>
      <c r="Q674" s="21">
        <f>IFERROR((MYRANKS_P[[#This Row],[ER]]*9)/MYRANKS_P[[#This Row],[IP]],0)</f>
        <v>0</v>
      </c>
      <c r="R674" s="21">
        <f>IFERROR((MYRANKS_P[[#This Row],[BB]]+MYRANKS_P[[#This Row],[H]])/MYRANKS_P[[#This Row],[IP]],0)</f>
        <v>0</v>
      </c>
      <c r="S674" s="23">
        <f>MYRANKS_P[[#This Row],[W]]*P_PTS_W+MYRANKS_P[[#This Row],[L]]*P_PTS_L+MYRANKS_P[[#This Row],[IP]]*P_PTS_IP+MYRANKS_P[[#This Row],[SO]]*P_PTS_K+MYRANKS_P[[#This Row],[BB]]*P_PTS_BB+MYRANKS_P[[#This Row],[H]]*P_PTS_HA+MYRANKS_P[[#This Row],[SV]]*P_PTS_SV+MYRANKS_P[[#This Row],[HR]]*P_PTS_HRA+MYRANKS_P[[#This Row],[ER]]*P_PTS_ER</f>
        <v>0</v>
      </c>
      <c r="T674" s="23">
        <f>VLOOKUP(MYRANKS_P[[#This Row],[POS]],REPLACEMENT_LEVEL[],3,FALSE)</f>
        <v>0</v>
      </c>
      <c r="U674" s="23">
        <f>MYRANKS_P[[#This Row],[PROJ PTS]]-MYRANKS_P[[#This Row],[REPL LEVEL]]</f>
        <v>0</v>
      </c>
      <c r="V674" s="30">
        <f>RANK(MYRANKS_P[[#This Row],[POINTS OVER REPL]],MYRANKS_P[POINTS OVER REPL])</f>
        <v>1</v>
      </c>
      <c r="W674" s="29">
        <f>IF(MYRANKS_P[[#This Row],[RANK]]&lt;=TOTAL_PITCHERS_DRAFTED,MYRANKS_P[[#This Row],[POINTS OVER REPL]],0)</f>
        <v>0</v>
      </c>
      <c r="X674" s="35">
        <f>MYRANKS_P[[#This Row],[POINTS OVER REPL]]*DOLLAR_VALUE_PER_POINT+1</f>
        <v>1</v>
      </c>
      <c r="Y674" s="35"/>
      <c r="Z674" s="29">
        <f>IF(AND(MYRANKS_P[[#This Row],[RANK]]&lt;=(TOTAL_PITCHERS_DRAFTED-PITCHERS_BELOW_REPL_DRAFTED),MYRANKS_P[[#This Row],[$ACTUAL]]=""),MYRANKS_P[[#This Row],[POINTS OVER REPL]],0)</f>
        <v>0</v>
      </c>
      <c r="AA674" s="40">
        <f>IF(MYRANKS_P[[#This Row],[$ACTUAL]]="",MYRANKS_P[[#This Row],[POINTS OVER REPL]]*REMAINING_DOLLAR_VALUE_PER_POINT+1,0)</f>
        <v>1</v>
      </c>
    </row>
    <row r="675" spans="1:27" x14ac:dyDescent="0.25">
      <c r="A675" s="50" t="s">
        <v>13185</v>
      </c>
      <c r="B675" s="14" t="str">
        <f>VLOOKUP(MYRANKS_P[[#This Row],[PLAYERID]],PLAYERIDMAP2[],COLUMN(PLAYERIDMAP2[LASTNAME]),FALSE)</f>
        <v>Hultzen</v>
      </c>
      <c r="C675" s="14" t="str">
        <f>VLOOKUP(MYRANKS_P[[#This Row],[PLAYERID]],PLAYERIDMAP2[],COLUMN(PLAYERIDMAP2[FIRSTNAME]),FALSE)</f>
        <v>Danny</v>
      </c>
      <c r="D675" s="14" t="str">
        <f>MYRANKS_P[[#This Row],[FNAME]]&amp;" "&amp;MYRANKS_P[[#This Row],[LNAME]]</f>
        <v>Danny Hultzen</v>
      </c>
      <c r="E675" s="14" t="str">
        <f>VLOOKUP(MYRANKS_P[[#This Row],[PLAYERID]],PLAYERIDMAP2[],COLUMN(PLAYERIDMAP2[TEAM]),FALSE)</f>
        <v>SEA</v>
      </c>
      <c r="F675" s="14" t="str">
        <f>VLOOKUP(MYRANKS_P[[#This Row],[PLAYERID]],PLAYERIDMAP2[],COLUMN(PLAYERIDMAP2[POS]),FALSE)</f>
        <v>P</v>
      </c>
      <c r="G675" s="14" t="str">
        <f>IFERROR(VALUE(VLOOKUP(MYRANKS_P[[#This Row],[PLAYERID]],PLAYERIDMAP2[],COLUMN(PLAYERIDMAP2[IDFANGRAPHS]),FALSE)),VLOOKUP(MYRANKS_P[[#This Row],[PLAYERID]],PLAYERIDMAP2[],COLUMN(PLAYERIDMAP2[IDFANGRAPHS]),FALSE))</f>
        <v>sa455118</v>
      </c>
      <c r="H675" s="23">
        <f>IFERROR(VLOOKUP(MYRANKS_P[[#This Row],[IDFANGRAPHS]],STEAMER_P[],COLUMN(STEAMER_P[W]),FALSE),0)</f>
        <v>0</v>
      </c>
      <c r="I675" s="23">
        <f>IFERROR(VLOOKUP(MYRANKS_P[[#This Row],[IDFANGRAPHS]],STEAMER_P[],COLUMN(STEAMER_P[L]),FALSE),0)</f>
        <v>0</v>
      </c>
      <c r="J675" s="23">
        <f>IFERROR(VLOOKUP(MYRANKS_P[[#This Row],[IDFANGRAPHS]],STEAMER_P[],COLUMN(STEAMER_P[SV]),FALSE),0)</f>
        <v>0</v>
      </c>
      <c r="K675" s="23">
        <f>IFERROR(VLOOKUP(MYRANKS_P[[#This Row],[IDFANGRAPHS]],STEAMER_P[],COLUMN(STEAMER_P[IP]),FALSE),0)</f>
        <v>0</v>
      </c>
      <c r="L675" s="23">
        <f>IFERROR(VLOOKUP(MYRANKS_P[[#This Row],[IDFANGRAPHS]],STEAMER_P[],COLUMN(STEAMER_P[H]),FALSE),0)</f>
        <v>0</v>
      </c>
      <c r="M675" s="23">
        <f>IFERROR(VLOOKUP(MYRANKS_P[[#This Row],[IDFANGRAPHS]],STEAMER_P[],COLUMN(STEAMER_P[ER]),FALSE),0)</f>
        <v>0</v>
      </c>
      <c r="N675" s="23">
        <f>IFERROR(VLOOKUP(MYRANKS_P[[#This Row],[IDFANGRAPHS]],STEAMER_P[],COLUMN(STEAMER_P[HR]),FALSE),0)</f>
        <v>0</v>
      </c>
      <c r="O675" s="23">
        <f>IFERROR(VLOOKUP(MYRANKS_P[[#This Row],[IDFANGRAPHS]],STEAMER_P[],COLUMN(STEAMER_P[SO]),FALSE),0)</f>
        <v>0</v>
      </c>
      <c r="P675" s="23">
        <f>IFERROR(VLOOKUP(MYRANKS_P[[#This Row],[IDFANGRAPHS]],STEAMER_P[],COLUMN(STEAMER_P[BB]),FALSE),0)</f>
        <v>0</v>
      </c>
      <c r="Q675" s="21">
        <f>IFERROR((MYRANKS_P[[#This Row],[ER]]*9)/MYRANKS_P[[#This Row],[IP]],0)</f>
        <v>0</v>
      </c>
      <c r="R675" s="21">
        <f>IFERROR((MYRANKS_P[[#This Row],[BB]]+MYRANKS_P[[#This Row],[H]])/MYRANKS_P[[#This Row],[IP]],0)</f>
        <v>0</v>
      </c>
      <c r="S675" s="23">
        <f>MYRANKS_P[[#This Row],[W]]*P_PTS_W+MYRANKS_P[[#This Row],[L]]*P_PTS_L+MYRANKS_P[[#This Row],[IP]]*P_PTS_IP+MYRANKS_P[[#This Row],[SO]]*P_PTS_K+MYRANKS_P[[#This Row],[BB]]*P_PTS_BB+MYRANKS_P[[#This Row],[H]]*P_PTS_HA+MYRANKS_P[[#This Row],[SV]]*P_PTS_SV+MYRANKS_P[[#This Row],[HR]]*P_PTS_HRA+MYRANKS_P[[#This Row],[ER]]*P_PTS_ER</f>
        <v>0</v>
      </c>
      <c r="T675" s="23">
        <f>VLOOKUP(MYRANKS_P[[#This Row],[POS]],REPLACEMENT_LEVEL[],3,FALSE)</f>
        <v>0</v>
      </c>
      <c r="U675" s="23">
        <f>MYRANKS_P[[#This Row],[PROJ PTS]]-MYRANKS_P[[#This Row],[REPL LEVEL]]</f>
        <v>0</v>
      </c>
      <c r="V675" s="30">
        <f>RANK(MYRANKS_P[[#This Row],[POINTS OVER REPL]],MYRANKS_P[POINTS OVER REPL])</f>
        <v>1</v>
      </c>
      <c r="W675" s="29">
        <f>IF(MYRANKS_P[[#This Row],[RANK]]&lt;=TOTAL_PITCHERS_DRAFTED,MYRANKS_P[[#This Row],[POINTS OVER REPL]],0)</f>
        <v>0</v>
      </c>
      <c r="X675" s="35">
        <f>MYRANKS_P[[#This Row],[POINTS OVER REPL]]*DOLLAR_VALUE_PER_POINT+1</f>
        <v>1</v>
      </c>
      <c r="Y675" s="35"/>
      <c r="Z675" s="29">
        <f>IF(AND(MYRANKS_P[[#This Row],[RANK]]&lt;=(TOTAL_PITCHERS_DRAFTED-PITCHERS_BELOW_REPL_DRAFTED),MYRANKS_P[[#This Row],[$ACTUAL]]=""),MYRANKS_P[[#This Row],[POINTS OVER REPL]],0)</f>
        <v>0</v>
      </c>
      <c r="AA675" s="40">
        <f>IF(MYRANKS_P[[#This Row],[$ACTUAL]]="",MYRANKS_P[[#This Row],[POINTS OVER REPL]]*REMAINING_DOLLAR_VALUE_PER_POINT+1,0)</f>
        <v>1</v>
      </c>
    </row>
    <row r="676" spans="1:27" x14ac:dyDescent="0.25">
      <c r="A676" s="50" t="s">
        <v>11012</v>
      </c>
      <c r="B676" s="14" t="str">
        <f>VLOOKUP(MYRANKS_P[[#This Row],[PLAYERID]],PLAYERIDMAP2[],COLUMN(PLAYERIDMAP2[LASTNAME]),FALSE)</f>
        <v>Accardo</v>
      </c>
      <c r="C676" s="14" t="str">
        <f>VLOOKUP(MYRANKS_P[[#This Row],[PLAYERID]],PLAYERIDMAP2[],COLUMN(PLAYERIDMAP2[FIRSTNAME]),FALSE)</f>
        <v>Jeremy</v>
      </c>
      <c r="D676" s="14" t="str">
        <f>MYRANKS_P[[#This Row],[FNAME]]&amp;" "&amp;MYRANKS_P[[#This Row],[LNAME]]</f>
        <v>Jeremy Accardo</v>
      </c>
      <c r="E676" s="14" t="str">
        <f>VLOOKUP(MYRANKS_P[[#This Row],[PLAYERID]],PLAYERIDMAP2[],COLUMN(PLAYERIDMAP2[TEAM]),FALSE)</f>
        <v>OAK</v>
      </c>
      <c r="F676" s="14" t="str">
        <f>VLOOKUP(MYRANKS_P[[#This Row],[PLAYERID]],PLAYERIDMAP2[],COLUMN(PLAYERIDMAP2[POS]),FALSE)</f>
        <v>P</v>
      </c>
      <c r="G676" s="14">
        <f>IFERROR(VALUE(VLOOKUP(MYRANKS_P[[#This Row],[PLAYERID]],PLAYERIDMAP2[],COLUMN(PLAYERIDMAP2[IDFANGRAPHS]),FALSE)),VLOOKUP(MYRANKS_P[[#This Row],[PLAYERID]],PLAYERIDMAP2[],COLUMN(PLAYERIDMAP2[IDFANGRAPHS]),FALSE))</f>
        <v>6428</v>
      </c>
      <c r="H676" s="23">
        <f>IFERROR(VLOOKUP(MYRANKS_P[[#This Row],[IDFANGRAPHS]],STEAMER_P[],COLUMN(STEAMER_P[W]),FALSE),0)</f>
        <v>0</v>
      </c>
      <c r="I676" s="23">
        <f>IFERROR(VLOOKUP(MYRANKS_P[[#This Row],[IDFANGRAPHS]],STEAMER_P[],COLUMN(STEAMER_P[L]),FALSE),0)</f>
        <v>0</v>
      </c>
      <c r="J676" s="23">
        <f>IFERROR(VLOOKUP(MYRANKS_P[[#This Row],[IDFANGRAPHS]],STEAMER_P[],COLUMN(STEAMER_P[SV]),FALSE),0)</f>
        <v>0</v>
      </c>
      <c r="K676" s="23">
        <f>IFERROR(VLOOKUP(MYRANKS_P[[#This Row],[IDFANGRAPHS]],STEAMER_P[],COLUMN(STEAMER_P[IP]),FALSE),0)</f>
        <v>0</v>
      </c>
      <c r="L676" s="23">
        <f>IFERROR(VLOOKUP(MYRANKS_P[[#This Row],[IDFANGRAPHS]],STEAMER_P[],COLUMN(STEAMER_P[H]),FALSE),0)</f>
        <v>0</v>
      </c>
      <c r="M676" s="23">
        <f>IFERROR(VLOOKUP(MYRANKS_P[[#This Row],[IDFANGRAPHS]],STEAMER_P[],COLUMN(STEAMER_P[ER]),FALSE),0)</f>
        <v>0</v>
      </c>
      <c r="N676" s="23">
        <f>IFERROR(VLOOKUP(MYRANKS_P[[#This Row],[IDFANGRAPHS]],STEAMER_P[],COLUMN(STEAMER_P[HR]),FALSE),0)</f>
        <v>0</v>
      </c>
      <c r="O676" s="23">
        <f>IFERROR(VLOOKUP(MYRANKS_P[[#This Row],[IDFANGRAPHS]],STEAMER_P[],COLUMN(STEAMER_P[SO]),FALSE),0)</f>
        <v>0</v>
      </c>
      <c r="P676" s="23">
        <f>IFERROR(VLOOKUP(MYRANKS_P[[#This Row],[IDFANGRAPHS]],STEAMER_P[],COLUMN(STEAMER_P[BB]),FALSE),0)</f>
        <v>0</v>
      </c>
      <c r="Q676" s="21">
        <f>IFERROR((MYRANKS_P[[#This Row],[ER]]*9)/MYRANKS_P[[#This Row],[IP]],0)</f>
        <v>0</v>
      </c>
      <c r="R676" s="21">
        <f>IFERROR((MYRANKS_P[[#This Row],[BB]]+MYRANKS_P[[#This Row],[H]])/MYRANKS_P[[#This Row],[IP]],0)</f>
        <v>0</v>
      </c>
      <c r="S676" s="23">
        <f>MYRANKS_P[[#This Row],[W]]*P_PTS_W+MYRANKS_P[[#This Row],[L]]*P_PTS_L+MYRANKS_P[[#This Row],[IP]]*P_PTS_IP+MYRANKS_P[[#This Row],[SO]]*P_PTS_K+MYRANKS_P[[#This Row],[BB]]*P_PTS_BB+MYRANKS_P[[#This Row],[H]]*P_PTS_HA+MYRANKS_P[[#This Row],[SV]]*P_PTS_SV+MYRANKS_P[[#This Row],[HR]]*P_PTS_HRA+MYRANKS_P[[#This Row],[ER]]*P_PTS_ER</f>
        <v>0</v>
      </c>
      <c r="T676" s="23">
        <f>VLOOKUP(MYRANKS_P[[#This Row],[POS]],REPLACEMENT_LEVEL[],3,FALSE)</f>
        <v>0</v>
      </c>
      <c r="U676" s="23">
        <f>MYRANKS_P[[#This Row],[PROJ PTS]]-MYRANKS_P[[#This Row],[REPL LEVEL]]</f>
        <v>0</v>
      </c>
      <c r="V676" s="30">
        <f>RANK(MYRANKS_P[[#This Row],[POINTS OVER REPL]],MYRANKS_P[POINTS OVER REPL])</f>
        <v>1</v>
      </c>
      <c r="W676" s="29">
        <f>IF(MYRANKS_P[[#This Row],[RANK]]&lt;=TOTAL_PITCHERS_DRAFTED,MYRANKS_P[[#This Row],[POINTS OVER REPL]],0)</f>
        <v>0</v>
      </c>
      <c r="X676" s="35">
        <f>MYRANKS_P[[#This Row],[POINTS OVER REPL]]*DOLLAR_VALUE_PER_POINT+1</f>
        <v>1</v>
      </c>
      <c r="Y676" s="35"/>
      <c r="Z676" s="29">
        <f>IF(AND(MYRANKS_P[[#This Row],[RANK]]&lt;=(TOTAL_PITCHERS_DRAFTED-PITCHERS_BELOW_REPL_DRAFTED),MYRANKS_P[[#This Row],[$ACTUAL]]=""),MYRANKS_P[[#This Row],[POINTS OVER REPL]],0)</f>
        <v>0</v>
      </c>
      <c r="AA676" s="40">
        <f>IF(MYRANKS_P[[#This Row],[$ACTUAL]]="",MYRANKS_P[[#This Row],[POINTS OVER REPL]]*REMAINING_DOLLAR_VALUE_PER_POINT+1,0)</f>
        <v>1</v>
      </c>
    </row>
    <row r="677" spans="1:27" x14ac:dyDescent="0.25">
      <c r="A677" s="65" t="s">
        <v>11163</v>
      </c>
      <c r="B677" s="14" t="str">
        <f>VLOOKUP(MYRANKS_P[[#This Row],[PLAYERID]],PLAYERIDMAP2[],COLUMN(PLAYERIDMAP2[LASTNAME]),FALSE)</f>
        <v>Arredondo</v>
      </c>
      <c r="C677" s="14" t="str">
        <f>VLOOKUP(MYRANKS_P[[#This Row],[PLAYERID]],PLAYERIDMAP2[],COLUMN(PLAYERIDMAP2[FIRSTNAME]),FALSE)</f>
        <v>Jose</v>
      </c>
      <c r="D677" s="14" t="str">
        <f>MYRANKS_P[[#This Row],[FNAME]]&amp;" "&amp;MYRANKS_P[[#This Row],[LNAME]]</f>
        <v>Jose Arredondo</v>
      </c>
      <c r="E677" s="14" t="str">
        <f>VLOOKUP(MYRANKS_P[[#This Row],[PLAYERID]],PLAYERIDMAP2[],COLUMN(PLAYERIDMAP2[TEAM]),FALSE)</f>
        <v>CIN</v>
      </c>
      <c r="F677" s="14" t="str">
        <f>VLOOKUP(MYRANKS_P[[#This Row],[PLAYERID]],PLAYERIDMAP2[],COLUMN(PLAYERIDMAP2[POS]),FALSE)</f>
        <v>P</v>
      </c>
      <c r="G677" s="14">
        <f>IFERROR(VALUE(VLOOKUP(MYRANKS_P[[#This Row],[PLAYERID]],PLAYERIDMAP2[],COLUMN(PLAYERIDMAP2[IDFANGRAPHS]),FALSE)),VLOOKUP(MYRANKS_P[[#This Row],[PLAYERID]],PLAYERIDMAP2[],COLUMN(PLAYERIDMAP2[IDFANGRAPHS]),FALSE))</f>
        <v>4722</v>
      </c>
      <c r="H677" s="23">
        <f>IFERROR(VLOOKUP(MYRANKS_P[[#This Row],[IDFANGRAPHS]],STEAMER_P[],COLUMN(STEAMER_P[W]),FALSE),0)</f>
        <v>0</v>
      </c>
      <c r="I677" s="23">
        <f>IFERROR(VLOOKUP(MYRANKS_P[[#This Row],[IDFANGRAPHS]],STEAMER_P[],COLUMN(STEAMER_P[L]),FALSE),0)</f>
        <v>0</v>
      </c>
      <c r="J677" s="23">
        <f>IFERROR(VLOOKUP(MYRANKS_P[[#This Row],[IDFANGRAPHS]],STEAMER_P[],COLUMN(STEAMER_P[SV]),FALSE),0)</f>
        <v>0</v>
      </c>
      <c r="K677" s="23">
        <f>IFERROR(VLOOKUP(MYRANKS_P[[#This Row],[IDFANGRAPHS]],STEAMER_P[],COLUMN(STEAMER_P[IP]),FALSE),0)</f>
        <v>0</v>
      </c>
      <c r="L677" s="23">
        <f>IFERROR(VLOOKUP(MYRANKS_P[[#This Row],[IDFANGRAPHS]],STEAMER_P[],COLUMN(STEAMER_P[H]),FALSE),0)</f>
        <v>0</v>
      </c>
      <c r="M677" s="23">
        <f>IFERROR(VLOOKUP(MYRANKS_P[[#This Row],[IDFANGRAPHS]],STEAMER_P[],COLUMN(STEAMER_P[ER]),FALSE),0)</f>
        <v>0</v>
      </c>
      <c r="N677" s="23">
        <f>IFERROR(VLOOKUP(MYRANKS_P[[#This Row],[IDFANGRAPHS]],STEAMER_P[],COLUMN(STEAMER_P[HR]),FALSE),0)</f>
        <v>0</v>
      </c>
      <c r="O677" s="23">
        <f>IFERROR(VLOOKUP(MYRANKS_P[[#This Row],[IDFANGRAPHS]],STEAMER_P[],COLUMN(STEAMER_P[SO]),FALSE),0)</f>
        <v>0</v>
      </c>
      <c r="P677" s="23">
        <f>IFERROR(VLOOKUP(MYRANKS_P[[#This Row],[IDFANGRAPHS]],STEAMER_P[],COLUMN(STEAMER_P[BB]),FALSE),0)</f>
        <v>0</v>
      </c>
      <c r="Q677" s="21">
        <f>IFERROR((MYRANKS_P[[#This Row],[ER]]*9)/MYRANKS_P[[#This Row],[IP]],0)</f>
        <v>0</v>
      </c>
      <c r="R677" s="21">
        <f>IFERROR((MYRANKS_P[[#This Row],[BB]]+MYRANKS_P[[#This Row],[H]])/MYRANKS_P[[#This Row],[IP]],0)</f>
        <v>0</v>
      </c>
      <c r="S677" s="23">
        <f>MYRANKS_P[[#This Row],[W]]*P_PTS_W+MYRANKS_P[[#This Row],[L]]*P_PTS_L+MYRANKS_P[[#This Row],[IP]]*P_PTS_IP+MYRANKS_P[[#This Row],[SO]]*P_PTS_K+MYRANKS_P[[#This Row],[BB]]*P_PTS_BB+MYRANKS_P[[#This Row],[H]]*P_PTS_HA+MYRANKS_P[[#This Row],[SV]]*P_PTS_SV+MYRANKS_P[[#This Row],[HR]]*P_PTS_HRA+MYRANKS_P[[#This Row],[ER]]*P_PTS_ER</f>
        <v>0</v>
      </c>
      <c r="T677" s="23">
        <f>VLOOKUP(MYRANKS_P[[#This Row],[POS]],REPLACEMENT_LEVEL[],3,FALSE)</f>
        <v>0</v>
      </c>
      <c r="U677" s="23">
        <f>MYRANKS_P[[#This Row],[PROJ PTS]]-MYRANKS_P[[#This Row],[REPL LEVEL]]</f>
        <v>0</v>
      </c>
      <c r="V677" s="30">
        <f>RANK(MYRANKS_P[[#This Row],[POINTS OVER REPL]],MYRANKS_P[POINTS OVER REPL])</f>
        <v>1</v>
      </c>
      <c r="W677" s="29">
        <f>IF(MYRANKS_P[[#This Row],[RANK]]&lt;=TOTAL_PITCHERS_DRAFTED,MYRANKS_P[[#This Row],[POINTS OVER REPL]],0)</f>
        <v>0</v>
      </c>
      <c r="X677" s="35">
        <f>MYRANKS_P[[#This Row],[POINTS OVER REPL]]*DOLLAR_VALUE_PER_POINT+1</f>
        <v>1</v>
      </c>
      <c r="Y677" s="35"/>
      <c r="Z677" s="29">
        <f>IF(AND(MYRANKS_P[[#This Row],[RANK]]&lt;=(TOTAL_PITCHERS_DRAFTED-PITCHERS_BELOW_REPL_DRAFTED),MYRANKS_P[[#This Row],[$ACTUAL]]=""),MYRANKS_P[[#This Row],[POINTS OVER REPL]],0)</f>
        <v>0</v>
      </c>
      <c r="AA677" s="40">
        <f>IF(MYRANKS_P[[#This Row],[$ACTUAL]]="",MYRANKS_P[[#This Row],[POINTS OVER REPL]]*REMAINING_DOLLAR_VALUE_PER_POINT+1,0)</f>
        <v>1</v>
      </c>
    </row>
    <row r="678" spans="1:27" x14ac:dyDescent="0.25">
      <c r="A678" s="65" t="s">
        <v>11257</v>
      </c>
      <c r="B678" s="14" t="str">
        <f>VLOOKUP(MYRANKS_P[[#This Row],[PLAYERID]],PLAYERIDMAP2[],COLUMN(PLAYERIDMAP2[LASTNAME]),FALSE)</f>
        <v>Bard</v>
      </c>
      <c r="C678" s="14" t="str">
        <f>VLOOKUP(MYRANKS_P[[#This Row],[PLAYERID]],PLAYERIDMAP2[],COLUMN(PLAYERIDMAP2[FIRSTNAME]),FALSE)</f>
        <v>Daniel</v>
      </c>
      <c r="D678" s="14" t="str">
        <f>MYRANKS_P[[#This Row],[FNAME]]&amp;" "&amp;MYRANKS_P[[#This Row],[LNAME]]</f>
        <v>Daniel Bard</v>
      </c>
      <c r="E678" s="14" t="str">
        <f>VLOOKUP(MYRANKS_P[[#This Row],[PLAYERID]],PLAYERIDMAP2[],COLUMN(PLAYERIDMAP2[TEAM]),FALSE)</f>
        <v>BOS</v>
      </c>
      <c r="F678" s="14" t="str">
        <f>VLOOKUP(MYRANKS_P[[#This Row],[PLAYERID]],PLAYERIDMAP2[],COLUMN(PLAYERIDMAP2[POS]),FALSE)</f>
        <v>P</v>
      </c>
      <c r="G678" s="14">
        <f>IFERROR(VALUE(VLOOKUP(MYRANKS_P[[#This Row],[PLAYERID]],PLAYERIDMAP2[],COLUMN(PLAYERIDMAP2[IDFANGRAPHS]),FALSE)),VLOOKUP(MYRANKS_P[[#This Row],[PLAYERID]],PLAYERIDMAP2[],COLUMN(PLAYERIDMAP2[IDFANGRAPHS]),FALSE))</f>
        <v>7115</v>
      </c>
      <c r="H678" s="23">
        <f>IFERROR(VLOOKUP(MYRANKS_P[[#This Row],[IDFANGRAPHS]],STEAMER_P[],COLUMN(STEAMER_P[W]),FALSE),0)</f>
        <v>0</v>
      </c>
      <c r="I678" s="23">
        <f>IFERROR(VLOOKUP(MYRANKS_P[[#This Row],[IDFANGRAPHS]],STEAMER_P[],COLUMN(STEAMER_P[L]),FALSE),0)</f>
        <v>0</v>
      </c>
      <c r="J678" s="23">
        <f>IFERROR(VLOOKUP(MYRANKS_P[[#This Row],[IDFANGRAPHS]],STEAMER_P[],COLUMN(STEAMER_P[SV]),FALSE),0)</f>
        <v>0</v>
      </c>
      <c r="K678" s="23">
        <f>IFERROR(VLOOKUP(MYRANKS_P[[#This Row],[IDFANGRAPHS]],STEAMER_P[],COLUMN(STEAMER_P[IP]),FALSE),0)</f>
        <v>0</v>
      </c>
      <c r="L678" s="23">
        <f>IFERROR(VLOOKUP(MYRANKS_P[[#This Row],[IDFANGRAPHS]],STEAMER_P[],COLUMN(STEAMER_P[H]),FALSE),0)</f>
        <v>0</v>
      </c>
      <c r="M678" s="23">
        <f>IFERROR(VLOOKUP(MYRANKS_P[[#This Row],[IDFANGRAPHS]],STEAMER_P[],COLUMN(STEAMER_P[ER]),FALSE),0)</f>
        <v>0</v>
      </c>
      <c r="N678" s="23">
        <f>IFERROR(VLOOKUP(MYRANKS_P[[#This Row],[IDFANGRAPHS]],STEAMER_P[],COLUMN(STEAMER_P[HR]),FALSE),0)</f>
        <v>0</v>
      </c>
      <c r="O678" s="23">
        <f>IFERROR(VLOOKUP(MYRANKS_P[[#This Row],[IDFANGRAPHS]],STEAMER_P[],COLUMN(STEAMER_P[SO]),FALSE),0)</f>
        <v>0</v>
      </c>
      <c r="P678" s="23">
        <f>IFERROR(VLOOKUP(MYRANKS_P[[#This Row],[IDFANGRAPHS]],STEAMER_P[],COLUMN(STEAMER_P[BB]),FALSE),0)</f>
        <v>0</v>
      </c>
      <c r="Q678" s="21">
        <f>IFERROR((MYRANKS_P[[#This Row],[ER]]*9)/MYRANKS_P[[#This Row],[IP]],0)</f>
        <v>0</v>
      </c>
      <c r="R678" s="21">
        <f>IFERROR((MYRANKS_P[[#This Row],[BB]]+MYRANKS_P[[#This Row],[H]])/MYRANKS_P[[#This Row],[IP]],0)</f>
        <v>0</v>
      </c>
      <c r="S678" s="23">
        <f>MYRANKS_P[[#This Row],[W]]*P_PTS_W+MYRANKS_P[[#This Row],[L]]*P_PTS_L+MYRANKS_P[[#This Row],[IP]]*P_PTS_IP+MYRANKS_P[[#This Row],[SO]]*P_PTS_K+MYRANKS_P[[#This Row],[BB]]*P_PTS_BB+MYRANKS_P[[#This Row],[H]]*P_PTS_HA+MYRANKS_P[[#This Row],[SV]]*P_PTS_SV+MYRANKS_P[[#This Row],[HR]]*P_PTS_HRA+MYRANKS_P[[#This Row],[ER]]*P_PTS_ER</f>
        <v>0</v>
      </c>
      <c r="T678" s="23">
        <f>VLOOKUP(MYRANKS_P[[#This Row],[POS]],REPLACEMENT_LEVEL[],3,FALSE)</f>
        <v>0</v>
      </c>
      <c r="U678" s="23">
        <f>MYRANKS_P[[#This Row],[PROJ PTS]]-MYRANKS_P[[#This Row],[REPL LEVEL]]</f>
        <v>0</v>
      </c>
      <c r="V678" s="30">
        <f>RANK(MYRANKS_P[[#This Row],[POINTS OVER REPL]],MYRANKS_P[POINTS OVER REPL])</f>
        <v>1</v>
      </c>
      <c r="W678" s="29">
        <f>IF(MYRANKS_P[[#This Row],[RANK]]&lt;=TOTAL_PITCHERS_DRAFTED,MYRANKS_P[[#This Row],[POINTS OVER REPL]],0)</f>
        <v>0</v>
      </c>
      <c r="X678" s="35">
        <f>MYRANKS_P[[#This Row],[POINTS OVER REPL]]*DOLLAR_VALUE_PER_POINT+1</f>
        <v>1</v>
      </c>
      <c r="Y678" s="35"/>
      <c r="Z678" s="29">
        <f>IF(AND(MYRANKS_P[[#This Row],[RANK]]&lt;=(TOTAL_PITCHERS_DRAFTED-PITCHERS_BELOW_REPL_DRAFTED),MYRANKS_P[[#This Row],[$ACTUAL]]=""),MYRANKS_P[[#This Row],[POINTS OVER REPL]],0)</f>
        <v>0</v>
      </c>
      <c r="AA678" s="40">
        <f>IF(MYRANKS_P[[#This Row],[$ACTUAL]]="",MYRANKS_P[[#This Row],[POINTS OVER REPL]]*REMAINING_DOLLAR_VALUE_PER_POINT+1,0)</f>
        <v>1</v>
      </c>
    </row>
    <row r="679" spans="1:27" x14ac:dyDescent="0.25">
      <c r="A679" s="50" t="s">
        <v>11291</v>
      </c>
      <c r="B679" s="14" t="str">
        <f>VLOOKUP(MYRANKS_P[[#This Row],[PLAYERID]],PLAYERIDMAP2[],COLUMN(PLAYERIDMAP2[LASTNAME]),FALSE)</f>
        <v>Batista</v>
      </c>
      <c r="C679" s="14" t="str">
        <f>VLOOKUP(MYRANKS_P[[#This Row],[PLAYERID]],PLAYERIDMAP2[],COLUMN(PLAYERIDMAP2[FIRSTNAME]),FALSE)</f>
        <v>Miguel</v>
      </c>
      <c r="D679" s="14" t="str">
        <f>MYRANKS_P[[#This Row],[FNAME]]&amp;" "&amp;MYRANKS_P[[#This Row],[LNAME]]</f>
        <v>Miguel Batista</v>
      </c>
      <c r="E679" s="14" t="str">
        <f>VLOOKUP(MYRANKS_P[[#This Row],[PLAYERID]],PLAYERIDMAP2[],COLUMN(PLAYERIDMAP2[TEAM]),FALSE)</f>
        <v>N/A</v>
      </c>
      <c r="F679" s="14" t="str">
        <f>VLOOKUP(MYRANKS_P[[#This Row],[PLAYERID]],PLAYERIDMAP2[],COLUMN(PLAYERIDMAP2[POS]),FALSE)</f>
        <v>P</v>
      </c>
      <c r="G679" s="14">
        <f>IFERROR(VALUE(VLOOKUP(MYRANKS_P[[#This Row],[PLAYERID]],PLAYERIDMAP2[],COLUMN(PLAYERIDMAP2[IDFANGRAPHS]),FALSE)),VLOOKUP(MYRANKS_P[[#This Row],[PLAYERID]],PLAYERIDMAP2[],COLUMN(PLAYERIDMAP2[IDFANGRAPHS]),FALSE))</f>
        <v>46</v>
      </c>
      <c r="H679" s="23">
        <f>IFERROR(VLOOKUP(MYRANKS_P[[#This Row],[IDFANGRAPHS]],STEAMER_P[],COLUMN(STEAMER_P[W]),FALSE),0)</f>
        <v>0</v>
      </c>
      <c r="I679" s="23">
        <f>IFERROR(VLOOKUP(MYRANKS_P[[#This Row],[IDFANGRAPHS]],STEAMER_P[],COLUMN(STEAMER_P[L]),FALSE),0)</f>
        <v>0</v>
      </c>
      <c r="J679" s="23">
        <f>IFERROR(VLOOKUP(MYRANKS_P[[#This Row],[IDFANGRAPHS]],STEAMER_P[],COLUMN(STEAMER_P[SV]),FALSE),0)</f>
        <v>0</v>
      </c>
      <c r="K679" s="23">
        <f>IFERROR(VLOOKUP(MYRANKS_P[[#This Row],[IDFANGRAPHS]],STEAMER_P[],COLUMN(STEAMER_P[IP]),FALSE),0)</f>
        <v>0</v>
      </c>
      <c r="L679" s="23">
        <f>IFERROR(VLOOKUP(MYRANKS_P[[#This Row],[IDFANGRAPHS]],STEAMER_P[],COLUMN(STEAMER_P[H]),FALSE),0)</f>
        <v>0</v>
      </c>
      <c r="M679" s="23">
        <f>IFERROR(VLOOKUP(MYRANKS_P[[#This Row],[IDFANGRAPHS]],STEAMER_P[],COLUMN(STEAMER_P[ER]),FALSE),0)</f>
        <v>0</v>
      </c>
      <c r="N679" s="23">
        <f>IFERROR(VLOOKUP(MYRANKS_P[[#This Row],[IDFANGRAPHS]],STEAMER_P[],COLUMN(STEAMER_P[HR]),FALSE),0)</f>
        <v>0</v>
      </c>
      <c r="O679" s="23">
        <f>IFERROR(VLOOKUP(MYRANKS_P[[#This Row],[IDFANGRAPHS]],STEAMER_P[],COLUMN(STEAMER_P[SO]),FALSE),0)</f>
        <v>0</v>
      </c>
      <c r="P679" s="23">
        <f>IFERROR(VLOOKUP(MYRANKS_P[[#This Row],[IDFANGRAPHS]],STEAMER_P[],COLUMN(STEAMER_P[BB]),FALSE),0)</f>
        <v>0</v>
      </c>
      <c r="Q679" s="21">
        <f>IFERROR((MYRANKS_P[[#This Row],[ER]]*9)/MYRANKS_P[[#This Row],[IP]],0)</f>
        <v>0</v>
      </c>
      <c r="R679" s="21">
        <f>IFERROR((MYRANKS_P[[#This Row],[BB]]+MYRANKS_P[[#This Row],[H]])/MYRANKS_P[[#This Row],[IP]],0)</f>
        <v>0</v>
      </c>
      <c r="S679" s="23">
        <f>MYRANKS_P[[#This Row],[W]]*P_PTS_W+MYRANKS_P[[#This Row],[L]]*P_PTS_L+MYRANKS_P[[#This Row],[IP]]*P_PTS_IP+MYRANKS_P[[#This Row],[SO]]*P_PTS_K+MYRANKS_P[[#This Row],[BB]]*P_PTS_BB+MYRANKS_P[[#This Row],[H]]*P_PTS_HA+MYRANKS_P[[#This Row],[SV]]*P_PTS_SV+MYRANKS_P[[#This Row],[HR]]*P_PTS_HRA+MYRANKS_P[[#This Row],[ER]]*P_PTS_ER</f>
        <v>0</v>
      </c>
      <c r="T679" s="23">
        <f>VLOOKUP(MYRANKS_P[[#This Row],[POS]],REPLACEMENT_LEVEL[],3,FALSE)</f>
        <v>0</v>
      </c>
      <c r="U679" s="23">
        <f>MYRANKS_P[[#This Row],[PROJ PTS]]-MYRANKS_P[[#This Row],[REPL LEVEL]]</f>
        <v>0</v>
      </c>
      <c r="V679" s="30">
        <f>RANK(MYRANKS_P[[#This Row],[POINTS OVER REPL]],MYRANKS_P[POINTS OVER REPL])</f>
        <v>1</v>
      </c>
      <c r="W679" s="29">
        <f>IF(MYRANKS_P[[#This Row],[RANK]]&lt;=TOTAL_PITCHERS_DRAFTED,MYRANKS_P[[#This Row],[POINTS OVER REPL]],0)</f>
        <v>0</v>
      </c>
      <c r="X679" s="35">
        <f>MYRANKS_P[[#This Row],[POINTS OVER REPL]]*DOLLAR_VALUE_PER_POINT+1</f>
        <v>1</v>
      </c>
      <c r="Y679" s="35"/>
      <c r="Z679" s="29">
        <f>IF(AND(MYRANKS_P[[#This Row],[RANK]]&lt;=(TOTAL_PITCHERS_DRAFTED-PITCHERS_BELOW_REPL_DRAFTED),MYRANKS_P[[#This Row],[$ACTUAL]]=""),MYRANKS_P[[#This Row],[POINTS OVER REPL]],0)</f>
        <v>0</v>
      </c>
      <c r="AA679" s="40">
        <f>IF(MYRANKS_P[[#This Row],[$ACTUAL]]="",MYRANKS_P[[#This Row],[POINTS OVER REPL]]*REMAINING_DOLLAR_VALUE_PER_POINT+1,0)</f>
        <v>1</v>
      </c>
    </row>
    <row r="680" spans="1:27" x14ac:dyDescent="0.25">
      <c r="A680" s="50" t="s">
        <v>11317</v>
      </c>
      <c r="B680" s="14" t="str">
        <f>VLOOKUP(MYRANKS_P[[#This Row],[PLAYERID]],PLAYERIDMAP2[],COLUMN(PLAYERIDMAP2[LASTNAME]),FALSE)</f>
        <v>Beck</v>
      </c>
      <c r="C680" s="14" t="str">
        <f>VLOOKUP(MYRANKS_P[[#This Row],[PLAYERID]],PLAYERIDMAP2[],COLUMN(PLAYERIDMAP2[FIRSTNAME]),FALSE)</f>
        <v>Chad</v>
      </c>
      <c r="D680" s="14" t="str">
        <f>MYRANKS_P[[#This Row],[FNAME]]&amp;" "&amp;MYRANKS_P[[#This Row],[LNAME]]</f>
        <v>Chad Beck</v>
      </c>
      <c r="E680" s="14" t="str">
        <f>VLOOKUP(MYRANKS_P[[#This Row],[PLAYERID]],PLAYERIDMAP2[],COLUMN(PLAYERIDMAP2[TEAM]),FALSE)</f>
        <v>TOR</v>
      </c>
      <c r="F680" s="14" t="str">
        <f>VLOOKUP(MYRANKS_P[[#This Row],[PLAYERID]],PLAYERIDMAP2[],COLUMN(PLAYERIDMAP2[POS]),FALSE)</f>
        <v>P</v>
      </c>
      <c r="G680" s="14">
        <f>IFERROR(VALUE(VLOOKUP(MYRANKS_P[[#This Row],[PLAYERID]],PLAYERIDMAP2[],COLUMN(PLAYERIDMAP2[IDFANGRAPHS]),FALSE)),VLOOKUP(MYRANKS_P[[#This Row],[PLAYERID]],PLAYERIDMAP2[],COLUMN(PLAYERIDMAP2[IDFANGRAPHS]),FALSE))</f>
        <v>9258</v>
      </c>
      <c r="H680" s="23">
        <f>IFERROR(VLOOKUP(MYRANKS_P[[#This Row],[IDFANGRAPHS]],STEAMER_P[],COLUMN(STEAMER_P[W]),FALSE),0)</f>
        <v>0</v>
      </c>
      <c r="I680" s="23">
        <f>IFERROR(VLOOKUP(MYRANKS_P[[#This Row],[IDFANGRAPHS]],STEAMER_P[],COLUMN(STEAMER_P[L]),FALSE),0)</f>
        <v>0</v>
      </c>
      <c r="J680" s="23">
        <f>IFERROR(VLOOKUP(MYRANKS_P[[#This Row],[IDFANGRAPHS]],STEAMER_P[],COLUMN(STEAMER_P[SV]),FALSE),0)</f>
        <v>0</v>
      </c>
      <c r="K680" s="23">
        <f>IFERROR(VLOOKUP(MYRANKS_P[[#This Row],[IDFANGRAPHS]],STEAMER_P[],COLUMN(STEAMER_P[IP]),FALSE),0)</f>
        <v>0</v>
      </c>
      <c r="L680" s="23">
        <f>IFERROR(VLOOKUP(MYRANKS_P[[#This Row],[IDFANGRAPHS]],STEAMER_P[],COLUMN(STEAMER_P[H]),FALSE),0)</f>
        <v>0</v>
      </c>
      <c r="M680" s="23">
        <f>IFERROR(VLOOKUP(MYRANKS_P[[#This Row],[IDFANGRAPHS]],STEAMER_P[],COLUMN(STEAMER_P[ER]),FALSE),0)</f>
        <v>0</v>
      </c>
      <c r="N680" s="23">
        <f>IFERROR(VLOOKUP(MYRANKS_P[[#This Row],[IDFANGRAPHS]],STEAMER_P[],COLUMN(STEAMER_P[HR]),FALSE),0)</f>
        <v>0</v>
      </c>
      <c r="O680" s="23">
        <f>IFERROR(VLOOKUP(MYRANKS_P[[#This Row],[IDFANGRAPHS]],STEAMER_P[],COLUMN(STEAMER_P[SO]),FALSE),0)</f>
        <v>0</v>
      </c>
      <c r="P680" s="23">
        <f>IFERROR(VLOOKUP(MYRANKS_P[[#This Row],[IDFANGRAPHS]],STEAMER_P[],COLUMN(STEAMER_P[BB]),FALSE),0)</f>
        <v>0</v>
      </c>
      <c r="Q680" s="21">
        <f>IFERROR((MYRANKS_P[[#This Row],[ER]]*9)/MYRANKS_P[[#This Row],[IP]],0)</f>
        <v>0</v>
      </c>
      <c r="R680" s="21">
        <f>IFERROR((MYRANKS_P[[#This Row],[BB]]+MYRANKS_P[[#This Row],[H]])/MYRANKS_P[[#This Row],[IP]],0)</f>
        <v>0</v>
      </c>
      <c r="S680" s="23">
        <f>MYRANKS_P[[#This Row],[W]]*P_PTS_W+MYRANKS_P[[#This Row],[L]]*P_PTS_L+MYRANKS_P[[#This Row],[IP]]*P_PTS_IP+MYRANKS_P[[#This Row],[SO]]*P_PTS_K+MYRANKS_P[[#This Row],[BB]]*P_PTS_BB+MYRANKS_P[[#This Row],[H]]*P_PTS_HA+MYRANKS_P[[#This Row],[SV]]*P_PTS_SV+MYRANKS_P[[#This Row],[HR]]*P_PTS_HRA+MYRANKS_P[[#This Row],[ER]]*P_PTS_ER</f>
        <v>0</v>
      </c>
      <c r="T680" s="23">
        <f>VLOOKUP(MYRANKS_P[[#This Row],[POS]],REPLACEMENT_LEVEL[],3,FALSE)</f>
        <v>0</v>
      </c>
      <c r="U680" s="23">
        <f>MYRANKS_P[[#This Row],[PROJ PTS]]-MYRANKS_P[[#This Row],[REPL LEVEL]]</f>
        <v>0</v>
      </c>
      <c r="V680" s="30">
        <f>RANK(MYRANKS_P[[#This Row],[POINTS OVER REPL]],MYRANKS_P[POINTS OVER REPL])</f>
        <v>1</v>
      </c>
      <c r="W680" s="29">
        <f>IF(MYRANKS_P[[#This Row],[RANK]]&lt;=TOTAL_PITCHERS_DRAFTED,MYRANKS_P[[#This Row],[POINTS OVER REPL]],0)</f>
        <v>0</v>
      </c>
      <c r="X680" s="35">
        <f>MYRANKS_P[[#This Row],[POINTS OVER REPL]]*DOLLAR_VALUE_PER_POINT+1</f>
        <v>1</v>
      </c>
      <c r="Y680" s="35"/>
      <c r="Z680" s="29">
        <f>IF(AND(MYRANKS_P[[#This Row],[RANK]]&lt;=(TOTAL_PITCHERS_DRAFTED-PITCHERS_BELOW_REPL_DRAFTED),MYRANKS_P[[#This Row],[$ACTUAL]]=""),MYRANKS_P[[#This Row],[POINTS OVER REPL]],0)</f>
        <v>0</v>
      </c>
      <c r="AA680" s="40">
        <f>IF(MYRANKS_P[[#This Row],[$ACTUAL]]="",MYRANKS_P[[#This Row],[POINTS OVER REPL]]*REMAINING_DOLLAR_VALUE_PER_POINT+1,0)</f>
        <v>1</v>
      </c>
    </row>
    <row r="681" spans="1:27" x14ac:dyDescent="0.25">
      <c r="A681" s="68" t="s">
        <v>11412</v>
      </c>
      <c r="B681" s="14" t="str">
        <f>VLOOKUP(MYRANKS_P[[#This Row],[PLAYERID]],PLAYERIDMAP2[],COLUMN(PLAYERIDMAP2[LASTNAME]),FALSE)</f>
        <v>Blackburn</v>
      </c>
      <c r="C681" s="14" t="str">
        <f>VLOOKUP(MYRANKS_P[[#This Row],[PLAYERID]],PLAYERIDMAP2[],COLUMN(PLAYERIDMAP2[FIRSTNAME]),FALSE)</f>
        <v>Nick</v>
      </c>
      <c r="D681" s="14" t="str">
        <f>MYRANKS_P[[#This Row],[FNAME]]&amp;" "&amp;MYRANKS_P[[#This Row],[LNAME]]</f>
        <v>Nick Blackburn</v>
      </c>
      <c r="E681" s="14" t="str">
        <f>VLOOKUP(MYRANKS_P[[#This Row],[PLAYERID]],PLAYERIDMAP2[],COLUMN(PLAYERIDMAP2[TEAM]),FALSE)</f>
        <v>MIN</v>
      </c>
      <c r="F681" s="14" t="str">
        <f>VLOOKUP(MYRANKS_P[[#This Row],[PLAYERID]],PLAYERIDMAP2[],COLUMN(PLAYERIDMAP2[POS]),FALSE)</f>
        <v>P</v>
      </c>
      <c r="G681" s="14">
        <f>IFERROR(VALUE(VLOOKUP(MYRANKS_P[[#This Row],[PLAYERID]],PLAYERIDMAP2[],COLUMN(PLAYERIDMAP2[IDFANGRAPHS]),FALSE)),VLOOKUP(MYRANKS_P[[#This Row],[PLAYERID]],PLAYERIDMAP2[],COLUMN(PLAYERIDMAP2[IDFANGRAPHS]),FALSE))</f>
        <v>4270</v>
      </c>
      <c r="H681" s="23">
        <f>IFERROR(VLOOKUP(MYRANKS_P[[#This Row],[IDFANGRAPHS]],STEAMER_P[],COLUMN(STEAMER_P[W]),FALSE),0)</f>
        <v>0</v>
      </c>
      <c r="I681" s="23">
        <f>IFERROR(VLOOKUP(MYRANKS_P[[#This Row],[IDFANGRAPHS]],STEAMER_P[],COLUMN(STEAMER_P[L]),FALSE),0)</f>
        <v>0</v>
      </c>
      <c r="J681" s="23">
        <f>IFERROR(VLOOKUP(MYRANKS_P[[#This Row],[IDFANGRAPHS]],STEAMER_P[],COLUMN(STEAMER_P[SV]),FALSE),0)</f>
        <v>0</v>
      </c>
      <c r="K681" s="23">
        <f>IFERROR(VLOOKUP(MYRANKS_P[[#This Row],[IDFANGRAPHS]],STEAMER_P[],COLUMN(STEAMER_P[IP]),FALSE),0)</f>
        <v>0</v>
      </c>
      <c r="L681" s="23">
        <f>IFERROR(VLOOKUP(MYRANKS_P[[#This Row],[IDFANGRAPHS]],STEAMER_P[],COLUMN(STEAMER_P[H]),FALSE),0)</f>
        <v>0</v>
      </c>
      <c r="M681" s="23">
        <f>IFERROR(VLOOKUP(MYRANKS_P[[#This Row],[IDFANGRAPHS]],STEAMER_P[],COLUMN(STEAMER_P[ER]),FALSE),0)</f>
        <v>0</v>
      </c>
      <c r="N681" s="23">
        <f>IFERROR(VLOOKUP(MYRANKS_P[[#This Row],[IDFANGRAPHS]],STEAMER_P[],COLUMN(STEAMER_P[HR]),FALSE),0)</f>
        <v>0</v>
      </c>
      <c r="O681" s="23">
        <f>IFERROR(VLOOKUP(MYRANKS_P[[#This Row],[IDFANGRAPHS]],STEAMER_P[],COLUMN(STEAMER_P[SO]),FALSE),0)</f>
        <v>0</v>
      </c>
      <c r="P681" s="23">
        <f>IFERROR(VLOOKUP(MYRANKS_P[[#This Row],[IDFANGRAPHS]],STEAMER_P[],COLUMN(STEAMER_P[BB]),FALSE),0)</f>
        <v>0</v>
      </c>
      <c r="Q681" s="21">
        <f>IFERROR((MYRANKS_P[[#This Row],[ER]]*9)/MYRANKS_P[[#This Row],[IP]],0)</f>
        <v>0</v>
      </c>
      <c r="R681" s="21">
        <f>IFERROR((MYRANKS_P[[#This Row],[BB]]+MYRANKS_P[[#This Row],[H]])/MYRANKS_P[[#This Row],[IP]],0)</f>
        <v>0</v>
      </c>
      <c r="S681" s="23">
        <f>MYRANKS_P[[#This Row],[W]]*P_PTS_W+MYRANKS_P[[#This Row],[L]]*P_PTS_L+MYRANKS_P[[#This Row],[IP]]*P_PTS_IP+MYRANKS_P[[#This Row],[SO]]*P_PTS_K+MYRANKS_P[[#This Row],[BB]]*P_PTS_BB+MYRANKS_P[[#This Row],[H]]*P_PTS_HA+MYRANKS_P[[#This Row],[SV]]*P_PTS_SV+MYRANKS_P[[#This Row],[HR]]*P_PTS_HRA+MYRANKS_P[[#This Row],[ER]]*P_PTS_ER</f>
        <v>0</v>
      </c>
      <c r="T681" s="23">
        <f>VLOOKUP(MYRANKS_P[[#This Row],[POS]],REPLACEMENT_LEVEL[],3,FALSE)</f>
        <v>0</v>
      </c>
      <c r="U681" s="23">
        <f>MYRANKS_P[[#This Row],[PROJ PTS]]-MYRANKS_P[[#This Row],[REPL LEVEL]]</f>
        <v>0</v>
      </c>
      <c r="V681" s="30">
        <f>RANK(MYRANKS_P[[#This Row],[POINTS OVER REPL]],MYRANKS_P[POINTS OVER REPL])</f>
        <v>1</v>
      </c>
      <c r="W681" s="29">
        <f>IF(MYRANKS_P[[#This Row],[RANK]]&lt;=TOTAL_PITCHERS_DRAFTED,MYRANKS_P[[#This Row],[POINTS OVER REPL]],0)</f>
        <v>0</v>
      </c>
      <c r="X681" s="35">
        <f>MYRANKS_P[[#This Row],[POINTS OVER REPL]]*DOLLAR_VALUE_PER_POINT+1</f>
        <v>1</v>
      </c>
      <c r="Y681" s="35"/>
      <c r="Z681" s="29">
        <f>IF(AND(MYRANKS_P[[#This Row],[RANK]]&lt;=(TOTAL_PITCHERS_DRAFTED-PITCHERS_BELOW_REPL_DRAFTED),MYRANKS_P[[#This Row],[$ACTUAL]]=""),MYRANKS_P[[#This Row],[POINTS OVER REPL]],0)</f>
        <v>0</v>
      </c>
      <c r="AA681" s="40">
        <f>IF(MYRANKS_P[[#This Row],[$ACTUAL]]="",MYRANKS_P[[#This Row],[POINTS OVER REPL]]*REMAINING_DOLLAR_VALUE_PER_POINT+1,0)</f>
        <v>1</v>
      </c>
    </row>
    <row r="682" spans="1:27" x14ac:dyDescent="0.25">
      <c r="A682" s="65" t="s">
        <v>11543</v>
      </c>
      <c r="B682" s="14" t="str">
        <f>VLOOKUP(MYRANKS_P[[#This Row],[PLAYERID]],PLAYERIDMAP2[],COLUMN(PLAYERIDMAP2[LASTNAME]),FALSE)</f>
        <v>Browning</v>
      </c>
      <c r="C682" s="14" t="str">
        <f>VLOOKUP(MYRANKS_P[[#This Row],[PLAYERID]],PLAYERIDMAP2[],COLUMN(PLAYERIDMAP2[FIRSTNAME]),FALSE)</f>
        <v>Barret</v>
      </c>
      <c r="D682" s="14" t="str">
        <f>MYRANKS_P[[#This Row],[FNAME]]&amp;" "&amp;MYRANKS_P[[#This Row],[LNAME]]</f>
        <v>Barret Browning</v>
      </c>
      <c r="E682" s="14" t="str">
        <f>VLOOKUP(MYRANKS_P[[#This Row],[PLAYERID]],PLAYERIDMAP2[],COLUMN(PLAYERIDMAP2[TEAM]),FALSE)</f>
        <v>STL</v>
      </c>
      <c r="F682" s="14" t="str">
        <f>VLOOKUP(MYRANKS_P[[#This Row],[PLAYERID]],PLAYERIDMAP2[],COLUMN(PLAYERIDMAP2[POS]),FALSE)</f>
        <v>P</v>
      </c>
      <c r="G682" s="14">
        <f>IFERROR(VALUE(VLOOKUP(MYRANKS_P[[#This Row],[PLAYERID]],PLAYERIDMAP2[],COLUMN(PLAYERIDMAP2[IDFANGRAPHS]),FALSE)),VLOOKUP(MYRANKS_P[[#This Row],[PLAYERID]],PLAYERIDMAP2[],COLUMN(PLAYERIDMAP2[IDFANGRAPHS]),FALSE))</f>
        <v>9356</v>
      </c>
      <c r="H682" s="23">
        <f>IFERROR(VLOOKUP(MYRANKS_P[[#This Row],[IDFANGRAPHS]],STEAMER_P[],COLUMN(STEAMER_P[W]),FALSE),0)</f>
        <v>0</v>
      </c>
      <c r="I682" s="23">
        <f>IFERROR(VLOOKUP(MYRANKS_P[[#This Row],[IDFANGRAPHS]],STEAMER_P[],COLUMN(STEAMER_P[L]),FALSE),0)</f>
        <v>0</v>
      </c>
      <c r="J682" s="23">
        <f>IFERROR(VLOOKUP(MYRANKS_P[[#This Row],[IDFANGRAPHS]],STEAMER_P[],COLUMN(STEAMER_P[SV]),FALSE),0)</f>
        <v>0</v>
      </c>
      <c r="K682" s="23">
        <f>IFERROR(VLOOKUP(MYRANKS_P[[#This Row],[IDFANGRAPHS]],STEAMER_P[],COLUMN(STEAMER_P[IP]),FALSE),0)</f>
        <v>0</v>
      </c>
      <c r="L682" s="23">
        <f>IFERROR(VLOOKUP(MYRANKS_P[[#This Row],[IDFANGRAPHS]],STEAMER_P[],COLUMN(STEAMER_P[H]),FALSE),0)</f>
        <v>0</v>
      </c>
      <c r="M682" s="23">
        <f>IFERROR(VLOOKUP(MYRANKS_P[[#This Row],[IDFANGRAPHS]],STEAMER_P[],COLUMN(STEAMER_P[ER]),FALSE),0)</f>
        <v>0</v>
      </c>
      <c r="N682" s="23">
        <f>IFERROR(VLOOKUP(MYRANKS_P[[#This Row],[IDFANGRAPHS]],STEAMER_P[],COLUMN(STEAMER_P[HR]),FALSE),0)</f>
        <v>0</v>
      </c>
      <c r="O682" s="23">
        <f>IFERROR(VLOOKUP(MYRANKS_P[[#This Row],[IDFANGRAPHS]],STEAMER_P[],COLUMN(STEAMER_P[SO]),FALSE),0)</f>
        <v>0</v>
      </c>
      <c r="P682" s="23">
        <f>IFERROR(VLOOKUP(MYRANKS_P[[#This Row],[IDFANGRAPHS]],STEAMER_P[],COLUMN(STEAMER_P[BB]),FALSE),0)</f>
        <v>0</v>
      </c>
      <c r="Q682" s="21">
        <f>IFERROR((MYRANKS_P[[#This Row],[ER]]*9)/MYRANKS_P[[#This Row],[IP]],0)</f>
        <v>0</v>
      </c>
      <c r="R682" s="21">
        <f>IFERROR((MYRANKS_P[[#This Row],[BB]]+MYRANKS_P[[#This Row],[H]])/MYRANKS_P[[#This Row],[IP]],0)</f>
        <v>0</v>
      </c>
      <c r="S682" s="23">
        <f>MYRANKS_P[[#This Row],[W]]*P_PTS_W+MYRANKS_P[[#This Row],[L]]*P_PTS_L+MYRANKS_P[[#This Row],[IP]]*P_PTS_IP+MYRANKS_P[[#This Row],[SO]]*P_PTS_K+MYRANKS_P[[#This Row],[BB]]*P_PTS_BB+MYRANKS_P[[#This Row],[H]]*P_PTS_HA+MYRANKS_P[[#This Row],[SV]]*P_PTS_SV+MYRANKS_P[[#This Row],[HR]]*P_PTS_HRA+MYRANKS_P[[#This Row],[ER]]*P_PTS_ER</f>
        <v>0</v>
      </c>
      <c r="T682" s="23">
        <f>VLOOKUP(MYRANKS_P[[#This Row],[POS]],REPLACEMENT_LEVEL[],3,FALSE)</f>
        <v>0</v>
      </c>
      <c r="U682" s="23">
        <f>MYRANKS_P[[#This Row],[PROJ PTS]]-MYRANKS_P[[#This Row],[REPL LEVEL]]</f>
        <v>0</v>
      </c>
      <c r="V682" s="30">
        <f>RANK(MYRANKS_P[[#This Row],[POINTS OVER REPL]],MYRANKS_P[POINTS OVER REPL])</f>
        <v>1</v>
      </c>
      <c r="W682" s="29">
        <f>IF(MYRANKS_P[[#This Row],[RANK]]&lt;=TOTAL_PITCHERS_DRAFTED,MYRANKS_P[[#This Row],[POINTS OVER REPL]],0)</f>
        <v>0</v>
      </c>
      <c r="X682" s="35">
        <f>MYRANKS_P[[#This Row],[POINTS OVER REPL]]*DOLLAR_VALUE_PER_POINT+1</f>
        <v>1</v>
      </c>
      <c r="Y682" s="35"/>
      <c r="Z682" s="29">
        <f>IF(AND(MYRANKS_P[[#This Row],[RANK]]&lt;=(TOTAL_PITCHERS_DRAFTED-PITCHERS_BELOW_REPL_DRAFTED),MYRANKS_P[[#This Row],[$ACTUAL]]=""),MYRANKS_P[[#This Row],[POINTS OVER REPL]],0)</f>
        <v>0</v>
      </c>
      <c r="AA682" s="40">
        <f>IF(MYRANKS_P[[#This Row],[$ACTUAL]]="",MYRANKS_P[[#This Row],[POINTS OVER REPL]]*REMAINING_DOLLAR_VALUE_PER_POINT+1,0)</f>
        <v>1</v>
      </c>
    </row>
    <row r="683" spans="1:27" x14ac:dyDescent="0.25">
      <c r="A683" s="65" t="s">
        <v>11589</v>
      </c>
      <c r="B683" s="17" t="str">
        <f>VLOOKUP(MYRANKS_P[[#This Row],[PLAYERID]],PLAYERIDMAP2[],COLUMN(PLAYERIDMAP2[LASTNAME]),FALSE)</f>
        <v>Burnett</v>
      </c>
      <c r="C683" s="24" t="str">
        <f>VLOOKUP(MYRANKS_P[[#This Row],[PLAYERID]],PLAYERIDMAP2[],COLUMN(PLAYERIDMAP2[FIRSTNAME]),FALSE)</f>
        <v>Alex</v>
      </c>
      <c r="D683" s="24" t="str">
        <f>MYRANKS_P[[#This Row],[FNAME]]&amp;" "&amp;MYRANKS_P[[#This Row],[LNAME]]</f>
        <v>Alex Burnett</v>
      </c>
      <c r="E683" s="24" t="str">
        <f>VLOOKUP(MYRANKS_P[[#This Row],[PLAYERID]],PLAYERIDMAP2[],COLUMN(PLAYERIDMAP2[TEAM]),FALSE)</f>
        <v>MIN</v>
      </c>
      <c r="F683" s="24" t="str">
        <f>VLOOKUP(MYRANKS_P[[#This Row],[PLAYERID]],PLAYERIDMAP2[],COLUMN(PLAYERIDMAP2[POS]),FALSE)</f>
        <v>P</v>
      </c>
      <c r="G683" s="24">
        <f>IFERROR(VALUE(VLOOKUP(MYRANKS_P[[#This Row],[PLAYERID]],PLAYERIDMAP2[],COLUMN(PLAYERIDMAP2[IDFANGRAPHS]),FALSE)),VLOOKUP(MYRANKS_P[[#This Row],[PLAYERID]],PLAYERIDMAP2[],COLUMN(PLAYERIDMAP2[IDFANGRAPHS]),FALSE))</f>
        <v>4065</v>
      </c>
      <c r="H683" s="23">
        <f>IFERROR(VLOOKUP(MYRANKS_P[[#This Row],[IDFANGRAPHS]],STEAMER_P[],COLUMN(STEAMER_P[W]),FALSE),0)</f>
        <v>0</v>
      </c>
      <c r="I683" s="23">
        <f>IFERROR(VLOOKUP(MYRANKS_P[[#This Row],[IDFANGRAPHS]],STEAMER_P[],COLUMN(STEAMER_P[L]),FALSE),0)</f>
        <v>0</v>
      </c>
      <c r="J683" s="23">
        <f>IFERROR(VLOOKUP(MYRANKS_P[[#This Row],[IDFANGRAPHS]],STEAMER_P[],COLUMN(STEAMER_P[SV]),FALSE),0)</f>
        <v>0</v>
      </c>
      <c r="K683" s="23">
        <f>IFERROR(VLOOKUP(MYRANKS_P[[#This Row],[IDFANGRAPHS]],STEAMER_P[],COLUMN(STEAMER_P[IP]),FALSE),0)</f>
        <v>0</v>
      </c>
      <c r="L683" s="23">
        <f>IFERROR(VLOOKUP(MYRANKS_P[[#This Row],[IDFANGRAPHS]],STEAMER_P[],COLUMN(STEAMER_P[H]),FALSE),0)</f>
        <v>0</v>
      </c>
      <c r="M683" s="23">
        <f>IFERROR(VLOOKUP(MYRANKS_P[[#This Row],[IDFANGRAPHS]],STEAMER_P[],COLUMN(STEAMER_P[ER]),FALSE),0)</f>
        <v>0</v>
      </c>
      <c r="N683" s="23">
        <f>IFERROR(VLOOKUP(MYRANKS_P[[#This Row],[IDFANGRAPHS]],STEAMER_P[],COLUMN(STEAMER_P[HR]),FALSE),0)</f>
        <v>0</v>
      </c>
      <c r="O683" s="23">
        <f>IFERROR(VLOOKUP(MYRANKS_P[[#This Row],[IDFANGRAPHS]],STEAMER_P[],COLUMN(STEAMER_P[SO]),FALSE),0)</f>
        <v>0</v>
      </c>
      <c r="P683" s="23">
        <f>IFERROR(VLOOKUP(MYRANKS_P[[#This Row],[IDFANGRAPHS]],STEAMER_P[],COLUMN(STEAMER_P[BB]),FALSE),0)</f>
        <v>0</v>
      </c>
      <c r="Q683" s="21">
        <f>IFERROR((MYRANKS_P[[#This Row],[ER]]*9)/MYRANKS_P[[#This Row],[IP]],0)</f>
        <v>0</v>
      </c>
      <c r="R683" s="21">
        <f>IFERROR((MYRANKS_P[[#This Row],[BB]]+MYRANKS_P[[#This Row],[H]])/MYRANKS_P[[#This Row],[IP]],0)</f>
        <v>0</v>
      </c>
      <c r="S683" s="23">
        <f>MYRANKS_P[[#This Row],[W]]*P_PTS_W+MYRANKS_P[[#This Row],[L]]*P_PTS_L+MYRANKS_P[[#This Row],[IP]]*P_PTS_IP+MYRANKS_P[[#This Row],[SO]]*P_PTS_K+MYRANKS_P[[#This Row],[BB]]*P_PTS_BB+MYRANKS_P[[#This Row],[H]]*P_PTS_HA+MYRANKS_P[[#This Row],[SV]]*P_PTS_SV+MYRANKS_P[[#This Row],[HR]]*P_PTS_HRA+MYRANKS_P[[#This Row],[ER]]*P_PTS_ER</f>
        <v>0</v>
      </c>
      <c r="T683" s="23">
        <f>VLOOKUP(MYRANKS_P[[#This Row],[POS]],REPLACEMENT_LEVEL[],3,FALSE)</f>
        <v>0</v>
      </c>
      <c r="U683" s="23">
        <f>MYRANKS_P[[#This Row],[PROJ PTS]]-MYRANKS_P[[#This Row],[REPL LEVEL]]</f>
        <v>0</v>
      </c>
      <c r="V683" s="30">
        <f>RANK(MYRANKS_P[[#This Row],[POINTS OVER REPL]],MYRANKS_P[POINTS OVER REPL])</f>
        <v>1</v>
      </c>
      <c r="W683" s="29">
        <f>IF(MYRANKS_P[[#This Row],[RANK]]&lt;=TOTAL_PITCHERS_DRAFTED,MYRANKS_P[[#This Row],[POINTS OVER REPL]],0)</f>
        <v>0</v>
      </c>
      <c r="X683" s="35">
        <f>MYRANKS_P[[#This Row],[POINTS OVER REPL]]*DOLLAR_VALUE_PER_POINT+1</f>
        <v>1</v>
      </c>
      <c r="Y683" s="35"/>
      <c r="Z683" s="29">
        <f>IF(AND(MYRANKS_P[[#This Row],[RANK]]&lt;=(TOTAL_PITCHERS_DRAFTED-PITCHERS_BELOW_REPL_DRAFTED),MYRANKS_P[[#This Row],[$ACTUAL]]=""),MYRANKS_P[[#This Row],[POINTS OVER REPL]],0)</f>
        <v>0</v>
      </c>
      <c r="AA683" s="40">
        <f>IF(MYRANKS_P[[#This Row],[$ACTUAL]]="",MYRANKS_P[[#This Row],[POINTS OVER REPL]]*REMAINING_DOLLAR_VALUE_PER_POINT+1,0)</f>
        <v>1</v>
      </c>
    </row>
    <row r="684" spans="1:27" x14ac:dyDescent="0.25">
      <c r="A684" s="65" t="s">
        <v>11614</v>
      </c>
      <c r="B684" s="17" t="str">
        <f>VLOOKUP(MYRANKS_P[[#This Row],[PLAYERID]],PLAYERIDMAP2[],COLUMN(PLAYERIDMAP2[LASTNAME]),FALSE)</f>
        <v>Byrdak</v>
      </c>
      <c r="C684" s="24" t="str">
        <f>VLOOKUP(MYRANKS_P[[#This Row],[PLAYERID]],PLAYERIDMAP2[],COLUMN(PLAYERIDMAP2[FIRSTNAME]),FALSE)</f>
        <v>Tim</v>
      </c>
      <c r="D684" s="24" t="str">
        <f>MYRANKS_P[[#This Row],[FNAME]]&amp;" "&amp;MYRANKS_P[[#This Row],[LNAME]]</f>
        <v>Tim Byrdak</v>
      </c>
      <c r="E684" s="24" t="str">
        <f>VLOOKUP(MYRANKS_P[[#This Row],[PLAYERID]],PLAYERIDMAP2[],COLUMN(PLAYERIDMAP2[TEAM]),FALSE)</f>
        <v>NYM</v>
      </c>
      <c r="F684" s="24" t="str">
        <f>VLOOKUP(MYRANKS_P[[#This Row],[PLAYERID]],PLAYERIDMAP2[],COLUMN(PLAYERIDMAP2[POS]),FALSE)</f>
        <v>P</v>
      </c>
      <c r="G684" s="24">
        <f>IFERROR(VALUE(VLOOKUP(MYRANKS_P[[#This Row],[PLAYERID]],PLAYERIDMAP2[],COLUMN(PLAYERIDMAP2[IDFANGRAPHS]),FALSE)),VLOOKUP(MYRANKS_P[[#This Row],[PLAYERID]],PLAYERIDMAP2[],COLUMN(PLAYERIDMAP2[IDFANGRAPHS]),FALSE))</f>
        <v>1995</v>
      </c>
      <c r="H684" s="23">
        <f>IFERROR(VLOOKUP(MYRANKS_P[[#This Row],[IDFANGRAPHS]],STEAMER_P[],COLUMN(STEAMER_P[W]),FALSE),0)</f>
        <v>0</v>
      </c>
      <c r="I684" s="23">
        <f>IFERROR(VLOOKUP(MYRANKS_P[[#This Row],[IDFANGRAPHS]],STEAMER_P[],COLUMN(STEAMER_P[L]),FALSE),0)</f>
        <v>0</v>
      </c>
      <c r="J684" s="23">
        <f>IFERROR(VLOOKUP(MYRANKS_P[[#This Row],[IDFANGRAPHS]],STEAMER_P[],COLUMN(STEAMER_P[SV]),FALSE),0)</f>
        <v>0</v>
      </c>
      <c r="K684" s="23">
        <f>IFERROR(VLOOKUP(MYRANKS_P[[#This Row],[IDFANGRAPHS]],STEAMER_P[],COLUMN(STEAMER_P[IP]),FALSE),0)</f>
        <v>0</v>
      </c>
      <c r="L684" s="23">
        <f>IFERROR(VLOOKUP(MYRANKS_P[[#This Row],[IDFANGRAPHS]],STEAMER_P[],COLUMN(STEAMER_P[H]),FALSE),0)</f>
        <v>0</v>
      </c>
      <c r="M684" s="23">
        <f>IFERROR(VLOOKUP(MYRANKS_P[[#This Row],[IDFANGRAPHS]],STEAMER_P[],COLUMN(STEAMER_P[ER]),FALSE),0)</f>
        <v>0</v>
      </c>
      <c r="N684" s="23">
        <f>IFERROR(VLOOKUP(MYRANKS_P[[#This Row],[IDFANGRAPHS]],STEAMER_P[],COLUMN(STEAMER_P[HR]),FALSE),0)</f>
        <v>0</v>
      </c>
      <c r="O684" s="23">
        <f>IFERROR(VLOOKUP(MYRANKS_P[[#This Row],[IDFANGRAPHS]],STEAMER_P[],COLUMN(STEAMER_P[SO]),FALSE),0)</f>
        <v>0</v>
      </c>
      <c r="P684" s="23">
        <f>IFERROR(VLOOKUP(MYRANKS_P[[#This Row],[IDFANGRAPHS]],STEAMER_P[],COLUMN(STEAMER_P[BB]),FALSE),0)</f>
        <v>0</v>
      </c>
      <c r="Q684" s="21">
        <f>IFERROR((MYRANKS_P[[#This Row],[ER]]*9)/MYRANKS_P[[#This Row],[IP]],0)</f>
        <v>0</v>
      </c>
      <c r="R684" s="21">
        <f>IFERROR((MYRANKS_P[[#This Row],[BB]]+MYRANKS_P[[#This Row],[H]])/MYRANKS_P[[#This Row],[IP]],0)</f>
        <v>0</v>
      </c>
      <c r="S684" s="23">
        <f>MYRANKS_P[[#This Row],[W]]*P_PTS_W+MYRANKS_P[[#This Row],[L]]*P_PTS_L+MYRANKS_P[[#This Row],[IP]]*P_PTS_IP+MYRANKS_P[[#This Row],[SO]]*P_PTS_K+MYRANKS_P[[#This Row],[BB]]*P_PTS_BB+MYRANKS_P[[#This Row],[H]]*P_PTS_HA+MYRANKS_P[[#This Row],[SV]]*P_PTS_SV+MYRANKS_P[[#This Row],[HR]]*P_PTS_HRA+MYRANKS_P[[#This Row],[ER]]*P_PTS_ER</f>
        <v>0</v>
      </c>
      <c r="T684" s="23">
        <f>VLOOKUP(MYRANKS_P[[#This Row],[POS]],REPLACEMENT_LEVEL[],3,FALSE)</f>
        <v>0</v>
      </c>
      <c r="U684" s="23">
        <f>MYRANKS_P[[#This Row],[PROJ PTS]]-MYRANKS_P[[#This Row],[REPL LEVEL]]</f>
        <v>0</v>
      </c>
      <c r="V684" s="30">
        <f>RANK(MYRANKS_P[[#This Row],[POINTS OVER REPL]],MYRANKS_P[POINTS OVER REPL])</f>
        <v>1</v>
      </c>
      <c r="W684" s="29">
        <f>IF(MYRANKS_P[[#This Row],[RANK]]&lt;=TOTAL_PITCHERS_DRAFTED,MYRANKS_P[[#This Row],[POINTS OVER REPL]],0)</f>
        <v>0</v>
      </c>
      <c r="X684" s="35">
        <f>MYRANKS_P[[#This Row],[POINTS OVER REPL]]*DOLLAR_VALUE_PER_POINT+1</f>
        <v>1</v>
      </c>
      <c r="Y684" s="35"/>
      <c r="Z684" s="29">
        <f>IF(AND(MYRANKS_P[[#This Row],[RANK]]&lt;=(TOTAL_PITCHERS_DRAFTED-PITCHERS_BELOW_REPL_DRAFTED),MYRANKS_P[[#This Row],[$ACTUAL]]=""),MYRANKS_P[[#This Row],[POINTS OVER REPL]],0)</f>
        <v>0</v>
      </c>
      <c r="AA684" s="40">
        <f>IF(MYRANKS_P[[#This Row],[$ACTUAL]]="",MYRANKS_P[[#This Row],[POINTS OVER REPL]]*REMAINING_DOLLAR_VALUE_PER_POINT+1,0)</f>
        <v>1</v>
      </c>
    </row>
    <row r="685" spans="1:27" x14ac:dyDescent="0.25">
      <c r="A685" s="65" t="s">
        <v>11764</v>
      </c>
      <c r="B685" s="17" t="str">
        <f>VLOOKUP(MYRANKS_P[[#This Row],[PLAYERID]],PLAYERIDMAP2[],COLUMN(PLAYERIDMAP2[LASTNAME]),FALSE)</f>
        <v>Cassevah</v>
      </c>
      <c r="C685" s="24" t="str">
        <f>VLOOKUP(MYRANKS_P[[#This Row],[PLAYERID]],PLAYERIDMAP2[],COLUMN(PLAYERIDMAP2[FIRSTNAME]),FALSE)</f>
        <v>Bobby</v>
      </c>
      <c r="D685" s="24" t="str">
        <f>MYRANKS_P[[#This Row],[FNAME]]&amp;" "&amp;MYRANKS_P[[#This Row],[LNAME]]</f>
        <v>Bobby Cassevah</v>
      </c>
      <c r="E685" s="24" t="str">
        <f>VLOOKUP(MYRANKS_P[[#This Row],[PLAYERID]],PLAYERIDMAP2[],COLUMN(PLAYERIDMAP2[TEAM]),FALSE)</f>
        <v>LAA</v>
      </c>
      <c r="F685" s="24" t="str">
        <f>VLOOKUP(MYRANKS_P[[#This Row],[PLAYERID]],PLAYERIDMAP2[],COLUMN(PLAYERIDMAP2[POS]),FALSE)</f>
        <v>P</v>
      </c>
      <c r="G685" s="24">
        <f>IFERROR(VALUE(VLOOKUP(MYRANKS_P[[#This Row],[PLAYERID]],PLAYERIDMAP2[],COLUMN(PLAYERIDMAP2[IDFANGRAPHS]),FALSE)),VLOOKUP(MYRANKS_P[[#This Row],[PLAYERID]],PLAYERIDMAP2[],COLUMN(PLAYERIDMAP2[IDFANGRAPHS]),FALSE))</f>
        <v>6950</v>
      </c>
      <c r="H685" s="23">
        <f>IFERROR(VLOOKUP(MYRANKS_P[[#This Row],[IDFANGRAPHS]],STEAMER_P[],COLUMN(STEAMER_P[W]),FALSE),0)</f>
        <v>0</v>
      </c>
      <c r="I685" s="23">
        <f>IFERROR(VLOOKUP(MYRANKS_P[[#This Row],[IDFANGRAPHS]],STEAMER_P[],COLUMN(STEAMER_P[L]),FALSE),0)</f>
        <v>0</v>
      </c>
      <c r="J685" s="23">
        <f>IFERROR(VLOOKUP(MYRANKS_P[[#This Row],[IDFANGRAPHS]],STEAMER_P[],COLUMN(STEAMER_P[SV]),FALSE),0)</f>
        <v>0</v>
      </c>
      <c r="K685" s="23">
        <f>IFERROR(VLOOKUP(MYRANKS_P[[#This Row],[IDFANGRAPHS]],STEAMER_P[],COLUMN(STEAMER_P[IP]),FALSE),0)</f>
        <v>0</v>
      </c>
      <c r="L685" s="23">
        <f>IFERROR(VLOOKUP(MYRANKS_P[[#This Row],[IDFANGRAPHS]],STEAMER_P[],COLUMN(STEAMER_P[H]),FALSE),0)</f>
        <v>0</v>
      </c>
      <c r="M685" s="23">
        <f>IFERROR(VLOOKUP(MYRANKS_P[[#This Row],[IDFANGRAPHS]],STEAMER_P[],COLUMN(STEAMER_P[ER]),FALSE),0)</f>
        <v>0</v>
      </c>
      <c r="N685" s="23">
        <f>IFERROR(VLOOKUP(MYRANKS_P[[#This Row],[IDFANGRAPHS]],STEAMER_P[],COLUMN(STEAMER_P[HR]),FALSE),0)</f>
        <v>0</v>
      </c>
      <c r="O685" s="23">
        <f>IFERROR(VLOOKUP(MYRANKS_P[[#This Row],[IDFANGRAPHS]],STEAMER_P[],COLUMN(STEAMER_P[SO]),FALSE),0)</f>
        <v>0</v>
      </c>
      <c r="P685" s="23">
        <f>IFERROR(VLOOKUP(MYRANKS_P[[#This Row],[IDFANGRAPHS]],STEAMER_P[],COLUMN(STEAMER_P[BB]),FALSE),0)</f>
        <v>0</v>
      </c>
      <c r="Q685" s="21">
        <f>IFERROR((MYRANKS_P[[#This Row],[ER]]*9)/MYRANKS_P[[#This Row],[IP]],0)</f>
        <v>0</v>
      </c>
      <c r="R685" s="21">
        <f>IFERROR((MYRANKS_P[[#This Row],[BB]]+MYRANKS_P[[#This Row],[H]])/MYRANKS_P[[#This Row],[IP]],0)</f>
        <v>0</v>
      </c>
      <c r="S685" s="23">
        <f>MYRANKS_P[[#This Row],[W]]*P_PTS_W+MYRANKS_P[[#This Row],[L]]*P_PTS_L+MYRANKS_P[[#This Row],[IP]]*P_PTS_IP+MYRANKS_P[[#This Row],[SO]]*P_PTS_K+MYRANKS_P[[#This Row],[BB]]*P_PTS_BB+MYRANKS_P[[#This Row],[H]]*P_PTS_HA+MYRANKS_P[[#This Row],[SV]]*P_PTS_SV+MYRANKS_P[[#This Row],[HR]]*P_PTS_HRA+MYRANKS_P[[#This Row],[ER]]*P_PTS_ER</f>
        <v>0</v>
      </c>
      <c r="T685" s="23">
        <f>VLOOKUP(MYRANKS_P[[#This Row],[POS]],REPLACEMENT_LEVEL[],3,FALSE)</f>
        <v>0</v>
      </c>
      <c r="U685" s="23">
        <f>MYRANKS_P[[#This Row],[PROJ PTS]]-MYRANKS_P[[#This Row],[REPL LEVEL]]</f>
        <v>0</v>
      </c>
      <c r="V685" s="30">
        <f>RANK(MYRANKS_P[[#This Row],[POINTS OVER REPL]],MYRANKS_P[POINTS OVER REPL])</f>
        <v>1</v>
      </c>
      <c r="W685" s="29">
        <f>IF(MYRANKS_P[[#This Row],[RANK]]&lt;=TOTAL_PITCHERS_DRAFTED,MYRANKS_P[[#This Row],[POINTS OVER REPL]],0)</f>
        <v>0</v>
      </c>
      <c r="X685" s="35">
        <f>MYRANKS_P[[#This Row],[POINTS OVER REPL]]*DOLLAR_VALUE_PER_POINT+1</f>
        <v>1</v>
      </c>
      <c r="Y685" s="35"/>
      <c r="Z685" s="29">
        <f>IF(AND(MYRANKS_P[[#This Row],[RANK]]&lt;=(TOTAL_PITCHERS_DRAFTED-PITCHERS_BELOW_REPL_DRAFTED),MYRANKS_P[[#This Row],[$ACTUAL]]=""),MYRANKS_P[[#This Row],[POINTS OVER REPL]],0)</f>
        <v>0</v>
      </c>
      <c r="AA685" s="40">
        <f>IF(MYRANKS_P[[#This Row],[$ACTUAL]]="",MYRANKS_P[[#This Row],[POINTS OVER REPL]]*REMAINING_DOLLAR_VALUE_PER_POINT+1,0)</f>
        <v>1</v>
      </c>
    </row>
    <row r="686" spans="1:27" x14ac:dyDescent="0.25">
      <c r="A686" s="50" t="s">
        <v>11964</v>
      </c>
      <c r="B686" s="15" t="str">
        <f>VLOOKUP(MYRANKS_P[[#This Row],[PLAYERID]],PLAYERIDMAP2[],COLUMN(PLAYERIDMAP2[LASTNAME]),FALSE)</f>
        <v>Cook</v>
      </c>
      <c r="C686" s="24" t="str">
        <f>VLOOKUP(MYRANKS_P[[#This Row],[PLAYERID]],PLAYERIDMAP2[],COLUMN(PLAYERIDMAP2[FIRSTNAME]),FALSE)</f>
        <v>Aaron</v>
      </c>
      <c r="D686" s="24" t="str">
        <f>MYRANKS_P[[#This Row],[FNAME]]&amp;" "&amp;MYRANKS_P[[#This Row],[LNAME]]</f>
        <v>Aaron Cook</v>
      </c>
      <c r="E686" s="24" t="str">
        <f>VLOOKUP(MYRANKS_P[[#This Row],[PLAYERID]],PLAYERIDMAP2[],COLUMN(PLAYERIDMAP2[TEAM]),FALSE)</f>
        <v>BOS</v>
      </c>
      <c r="F686" s="24" t="str">
        <f>VLOOKUP(MYRANKS_P[[#This Row],[PLAYERID]],PLAYERIDMAP2[],COLUMN(PLAYERIDMAP2[POS]),FALSE)</f>
        <v>P</v>
      </c>
      <c r="G686" s="24">
        <f>IFERROR(VALUE(VLOOKUP(MYRANKS_P[[#This Row],[PLAYERID]],PLAYERIDMAP2[],COLUMN(PLAYERIDMAP2[IDFANGRAPHS]),FALSE)),VLOOKUP(MYRANKS_P[[#This Row],[PLAYERID]],PLAYERIDMAP2[],COLUMN(PLAYERIDMAP2[IDFANGRAPHS]),FALSE))</f>
        <v>1571</v>
      </c>
      <c r="H686" s="23">
        <f>IFERROR(VLOOKUP(MYRANKS_P[[#This Row],[IDFANGRAPHS]],STEAMER_P[],COLUMN(STEAMER_P[W]),FALSE),0)</f>
        <v>0</v>
      </c>
      <c r="I686" s="23">
        <f>IFERROR(VLOOKUP(MYRANKS_P[[#This Row],[IDFANGRAPHS]],STEAMER_P[],COLUMN(STEAMER_P[L]),FALSE),0)</f>
        <v>0</v>
      </c>
      <c r="J686" s="23">
        <f>IFERROR(VLOOKUP(MYRANKS_P[[#This Row],[IDFANGRAPHS]],STEAMER_P[],COLUMN(STEAMER_P[SV]),FALSE),0)</f>
        <v>0</v>
      </c>
      <c r="K686" s="23">
        <f>IFERROR(VLOOKUP(MYRANKS_P[[#This Row],[IDFANGRAPHS]],STEAMER_P[],COLUMN(STEAMER_P[IP]),FALSE),0)</f>
        <v>0</v>
      </c>
      <c r="L686" s="23">
        <f>IFERROR(VLOOKUP(MYRANKS_P[[#This Row],[IDFANGRAPHS]],STEAMER_P[],COLUMN(STEAMER_P[H]),FALSE),0)</f>
        <v>0</v>
      </c>
      <c r="M686" s="23">
        <f>IFERROR(VLOOKUP(MYRANKS_P[[#This Row],[IDFANGRAPHS]],STEAMER_P[],COLUMN(STEAMER_P[ER]),FALSE),0)</f>
        <v>0</v>
      </c>
      <c r="N686" s="23">
        <f>IFERROR(VLOOKUP(MYRANKS_P[[#This Row],[IDFANGRAPHS]],STEAMER_P[],COLUMN(STEAMER_P[HR]),FALSE),0)</f>
        <v>0</v>
      </c>
      <c r="O686" s="23">
        <f>IFERROR(VLOOKUP(MYRANKS_P[[#This Row],[IDFANGRAPHS]],STEAMER_P[],COLUMN(STEAMER_P[SO]),FALSE),0)</f>
        <v>0</v>
      </c>
      <c r="P686" s="23">
        <f>IFERROR(VLOOKUP(MYRANKS_P[[#This Row],[IDFANGRAPHS]],STEAMER_P[],COLUMN(STEAMER_P[BB]),FALSE),0)</f>
        <v>0</v>
      </c>
      <c r="Q686" s="21">
        <f>IFERROR((MYRANKS_P[[#This Row],[ER]]*9)/MYRANKS_P[[#This Row],[IP]],0)</f>
        <v>0</v>
      </c>
      <c r="R686" s="21">
        <f>IFERROR((MYRANKS_P[[#This Row],[BB]]+MYRANKS_P[[#This Row],[H]])/MYRANKS_P[[#This Row],[IP]],0)</f>
        <v>0</v>
      </c>
      <c r="S686" s="23">
        <f>MYRANKS_P[[#This Row],[W]]*P_PTS_W+MYRANKS_P[[#This Row],[L]]*P_PTS_L+MYRANKS_P[[#This Row],[IP]]*P_PTS_IP+MYRANKS_P[[#This Row],[SO]]*P_PTS_K+MYRANKS_P[[#This Row],[BB]]*P_PTS_BB+MYRANKS_P[[#This Row],[H]]*P_PTS_HA+MYRANKS_P[[#This Row],[SV]]*P_PTS_SV+MYRANKS_P[[#This Row],[HR]]*P_PTS_HRA+MYRANKS_P[[#This Row],[ER]]*P_PTS_ER</f>
        <v>0</v>
      </c>
      <c r="T686" s="23">
        <f>VLOOKUP(MYRANKS_P[[#This Row],[POS]],REPLACEMENT_LEVEL[],3,FALSE)</f>
        <v>0</v>
      </c>
      <c r="U686" s="23">
        <f>MYRANKS_P[[#This Row],[PROJ PTS]]-MYRANKS_P[[#This Row],[REPL LEVEL]]</f>
        <v>0</v>
      </c>
      <c r="V686" s="30">
        <f>RANK(MYRANKS_P[[#This Row],[POINTS OVER REPL]],MYRANKS_P[POINTS OVER REPL])</f>
        <v>1</v>
      </c>
      <c r="W686" s="29">
        <f>IF(MYRANKS_P[[#This Row],[RANK]]&lt;=TOTAL_PITCHERS_DRAFTED,MYRANKS_P[[#This Row],[POINTS OVER REPL]],0)</f>
        <v>0</v>
      </c>
      <c r="X686" s="35">
        <f>MYRANKS_P[[#This Row],[POINTS OVER REPL]]*DOLLAR_VALUE_PER_POINT+1</f>
        <v>1</v>
      </c>
      <c r="Y686" s="35"/>
      <c r="Z686" s="29">
        <f>IF(AND(MYRANKS_P[[#This Row],[RANK]]&lt;=(TOTAL_PITCHERS_DRAFTED-PITCHERS_BELOW_REPL_DRAFTED),MYRANKS_P[[#This Row],[$ACTUAL]]=""),MYRANKS_P[[#This Row],[POINTS OVER REPL]],0)</f>
        <v>0</v>
      </c>
      <c r="AA686" s="40">
        <f>IF(MYRANKS_P[[#This Row],[$ACTUAL]]="",MYRANKS_P[[#This Row],[POINTS OVER REPL]]*REMAINING_DOLLAR_VALUE_PER_POINT+1,0)</f>
        <v>1</v>
      </c>
    </row>
    <row r="687" spans="1:27" x14ac:dyDescent="0.25">
      <c r="A687" s="65" t="s">
        <v>12015</v>
      </c>
      <c r="B687" s="17" t="str">
        <f>VLOOKUP(MYRANKS_P[[#This Row],[PLAYERID]],PLAYERIDMAP2[],COLUMN(PLAYERIDMAP2[LASTNAME]),FALSE)</f>
        <v>Crain</v>
      </c>
      <c r="C687" s="24" t="str">
        <f>VLOOKUP(MYRANKS_P[[#This Row],[PLAYERID]],PLAYERIDMAP2[],COLUMN(PLAYERIDMAP2[FIRSTNAME]),FALSE)</f>
        <v>Jesse</v>
      </c>
      <c r="D687" s="24" t="str">
        <f>MYRANKS_P[[#This Row],[FNAME]]&amp;" "&amp;MYRANKS_P[[#This Row],[LNAME]]</f>
        <v>Jesse Crain</v>
      </c>
      <c r="E687" s="24" t="str">
        <f>VLOOKUP(MYRANKS_P[[#This Row],[PLAYERID]],PLAYERIDMAP2[],COLUMN(PLAYERIDMAP2[TEAM]),FALSE)</f>
        <v>CHW</v>
      </c>
      <c r="F687" s="24" t="str">
        <f>VLOOKUP(MYRANKS_P[[#This Row],[PLAYERID]],PLAYERIDMAP2[],COLUMN(PLAYERIDMAP2[POS]),FALSE)</f>
        <v>P</v>
      </c>
      <c r="G687" s="24">
        <f>IFERROR(VALUE(VLOOKUP(MYRANKS_P[[#This Row],[PLAYERID]],PLAYERIDMAP2[],COLUMN(PLAYERIDMAP2[IDFANGRAPHS]),FALSE)),VLOOKUP(MYRANKS_P[[#This Row],[PLAYERID]],PLAYERIDMAP2[],COLUMN(PLAYERIDMAP2[IDFANGRAPHS]),FALSE))</f>
        <v>4817</v>
      </c>
      <c r="H687" s="23">
        <f>IFERROR(VLOOKUP(MYRANKS_P[[#This Row],[IDFANGRAPHS]],STEAMER_P[],COLUMN(STEAMER_P[W]),FALSE),0)</f>
        <v>0</v>
      </c>
      <c r="I687" s="23">
        <f>IFERROR(VLOOKUP(MYRANKS_P[[#This Row],[IDFANGRAPHS]],STEAMER_P[],COLUMN(STEAMER_P[L]),FALSE),0)</f>
        <v>0</v>
      </c>
      <c r="J687" s="23">
        <f>IFERROR(VLOOKUP(MYRANKS_P[[#This Row],[IDFANGRAPHS]],STEAMER_P[],COLUMN(STEAMER_P[SV]),FALSE),0)</f>
        <v>0</v>
      </c>
      <c r="K687" s="23">
        <f>IFERROR(VLOOKUP(MYRANKS_P[[#This Row],[IDFANGRAPHS]],STEAMER_P[],COLUMN(STEAMER_P[IP]),FALSE),0)</f>
        <v>0</v>
      </c>
      <c r="L687" s="23">
        <f>IFERROR(VLOOKUP(MYRANKS_P[[#This Row],[IDFANGRAPHS]],STEAMER_P[],COLUMN(STEAMER_P[H]),FALSE),0)</f>
        <v>0</v>
      </c>
      <c r="M687" s="23">
        <f>IFERROR(VLOOKUP(MYRANKS_P[[#This Row],[IDFANGRAPHS]],STEAMER_P[],COLUMN(STEAMER_P[ER]),FALSE),0)</f>
        <v>0</v>
      </c>
      <c r="N687" s="23">
        <f>IFERROR(VLOOKUP(MYRANKS_P[[#This Row],[IDFANGRAPHS]],STEAMER_P[],COLUMN(STEAMER_P[HR]),FALSE),0)</f>
        <v>0</v>
      </c>
      <c r="O687" s="23">
        <f>IFERROR(VLOOKUP(MYRANKS_P[[#This Row],[IDFANGRAPHS]],STEAMER_P[],COLUMN(STEAMER_P[SO]),FALSE),0)</f>
        <v>0</v>
      </c>
      <c r="P687" s="23">
        <f>IFERROR(VLOOKUP(MYRANKS_P[[#This Row],[IDFANGRAPHS]],STEAMER_P[],COLUMN(STEAMER_P[BB]),FALSE),0)</f>
        <v>0</v>
      </c>
      <c r="Q687" s="21">
        <f>IFERROR((MYRANKS_P[[#This Row],[ER]]*9)/MYRANKS_P[[#This Row],[IP]],0)</f>
        <v>0</v>
      </c>
      <c r="R687" s="21">
        <f>IFERROR((MYRANKS_P[[#This Row],[BB]]+MYRANKS_P[[#This Row],[H]])/MYRANKS_P[[#This Row],[IP]],0)</f>
        <v>0</v>
      </c>
      <c r="S687" s="23">
        <f>MYRANKS_P[[#This Row],[W]]*P_PTS_W+MYRANKS_P[[#This Row],[L]]*P_PTS_L+MYRANKS_P[[#This Row],[IP]]*P_PTS_IP+MYRANKS_P[[#This Row],[SO]]*P_PTS_K+MYRANKS_P[[#This Row],[BB]]*P_PTS_BB+MYRANKS_P[[#This Row],[H]]*P_PTS_HA+MYRANKS_P[[#This Row],[SV]]*P_PTS_SV+MYRANKS_P[[#This Row],[HR]]*P_PTS_HRA+MYRANKS_P[[#This Row],[ER]]*P_PTS_ER</f>
        <v>0</v>
      </c>
      <c r="T687" s="23">
        <f>VLOOKUP(MYRANKS_P[[#This Row],[POS]],REPLACEMENT_LEVEL[],3,FALSE)</f>
        <v>0</v>
      </c>
      <c r="U687" s="23">
        <f>MYRANKS_P[[#This Row],[PROJ PTS]]-MYRANKS_P[[#This Row],[REPL LEVEL]]</f>
        <v>0</v>
      </c>
      <c r="V687" s="30">
        <f>RANK(MYRANKS_P[[#This Row],[POINTS OVER REPL]],MYRANKS_P[POINTS OVER REPL])</f>
        <v>1</v>
      </c>
      <c r="W687" s="29">
        <f>IF(MYRANKS_P[[#This Row],[RANK]]&lt;=TOTAL_PITCHERS_DRAFTED,MYRANKS_P[[#This Row],[POINTS OVER REPL]],0)</f>
        <v>0</v>
      </c>
      <c r="X687" s="35">
        <f>MYRANKS_P[[#This Row],[POINTS OVER REPL]]*DOLLAR_VALUE_PER_POINT+1</f>
        <v>1</v>
      </c>
      <c r="Y687" s="35"/>
      <c r="Z687" s="29">
        <f>IF(AND(MYRANKS_P[[#This Row],[RANK]]&lt;=(TOTAL_PITCHERS_DRAFTED-PITCHERS_BELOW_REPL_DRAFTED),MYRANKS_P[[#This Row],[$ACTUAL]]=""),MYRANKS_P[[#This Row],[POINTS OVER REPL]],0)</f>
        <v>0</v>
      </c>
      <c r="AA687" s="40">
        <f>IF(MYRANKS_P[[#This Row],[$ACTUAL]]="",MYRANKS_P[[#This Row],[POINTS OVER REPL]]*REMAINING_DOLLAR_VALUE_PER_POINT+1,0)</f>
        <v>1</v>
      </c>
    </row>
    <row r="688" spans="1:27" x14ac:dyDescent="0.25">
      <c r="A688" s="65" t="s">
        <v>16142</v>
      </c>
      <c r="B688" s="17" t="str">
        <f>VLOOKUP(MYRANKS_P[[#This Row],[PLAYERID]],PLAYERIDMAP2[],COLUMN(PLAYERIDMAP2[LASTNAME]),FALSE)</f>
        <v>Davis</v>
      </c>
      <c r="C688" s="24" t="str">
        <f>VLOOKUP(MYRANKS_P[[#This Row],[PLAYERID]],PLAYERIDMAP2[],COLUMN(PLAYERIDMAP2[FIRSTNAME]),FALSE)</f>
        <v>Doug</v>
      </c>
      <c r="D688" s="24" t="str">
        <f>MYRANKS_P[[#This Row],[FNAME]]&amp;" "&amp;MYRANKS_P[[#This Row],[LNAME]]</f>
        <v>Doug Davis</v>
      </c>
      <c r="E688" s="24" t="str">
        <f>VLOOKUP(MYRANKS_P[[#This Row],[PLAYERID]],PLAYERIDMAP2[],COLUMN(PLAYERIDMAP2[TEAM]),FALSE)</f>
        <v>N/A</v>
      </c>
      <c r="F688" s="24" t="str">
        <f>VLOOKUP(MYRANKS_P[[#This Row],[PLAYERID]],PLAYERIDMAP2[],COLUMN(PLAYERIDMAP2[POS]),FALSE)</f>
        <v>P</v>
      </c>
      <c r="G688" s="24">
        <f>IFERROR(VALUE(VLOOKUP(MYRANKS_P[[#This Row],[PLAYERID]],PLAYERIDMAP2[],COLUMN(PLAYERIDMAP2[IDFANGRAPHS]),FALSE)),VLOOKUP(MYRANKS_P[[#This Row],[PLAYERID]],PLAYERIDMAP2[],COLUMN(PLAYERIDMAP2[IDFANGRAPHS]),FALSE))</f>
        <v>1244</v>
      </c>
      <c r="H688" s="23">
        <f>IFERROR(VLOOKUP(MYRANKS_P[[#This Row],[IDFANGRAPHS]],STEAMER_P[],COLUMN(STEAMER_P[W]),FALSE),0)</f>
        <v>0</v>
      </c>
      <c r="I688" s="23">
        <f>IFERROR(VLOOKUP(MYRANKS_P[[#This Row],[IDFANGRAPHS]],STEAMER_P[],COLUMN(STEAMER_P[L]),FALSE),0)</f>
        <v>0</v>
      </c>
      <c r="J688" s="23">
        <f>IFERROR(VLOOKUP(MYRANKS_P[[#This Row],[IDFANGRAPHS]],STEAMER_P[],COLUMN(STEAMER_P[SV]),FALSE),0)</f>
        <v>0</v>
      </c>
      <c r="K688" s="23">
        <f>IFERROR(VLOOKUP(MYRANKS_P[[#This Row],[IDFANGRAPHS]],STEAMER_P[],COLUMN(STEAMER_P[IP]),FALSE),0)</f>
        <v>0</v>
      </c>
      <c r="L688" s="23">
        <f>IFERROR(VLOOKUP(MYRANKS_P[[#This Row],[IDFANGRAPHS]],STEAMER_P[],COLUMN(STEAMER_P[H]),FALSE),0)</f>
        <v>0</v>
      </c>
      <c r="M688" s="23">
        <f>IFERROR(VLOOKUP(MYRANKS_P[[#This Row],[IDFANGRAPHS]],STEAMER_P[],COLUMN(STEAMER_P[ER]),FALSE),0)</f>
        <v>0</v>
      </c>
      <c r="N688" s="23">
        <f>IFERROR(VLOOKUP(MYRANKS_P[[#This Row],[IDFANGRAPHS]],STEAMER_P[],COLUMN(STEAMER_P[HR]),FALSE),0)</f>
        <v>0</v>
      </c>
      <c r="O688" s="23">
        <f>IFERROR(VLOOKUP(MYRANKS_P[[#This Row],[IDFANGRAPHS]],STEAMER_P[],COLUMN(STEAMER_P[SO]),FALSE),0)</f>
        <v>0</v>
      </c>
      <c r="P688" s="23">
        <f>IFERROR(VLOOKUP(MYRANKS_P[[#This Row],[IDFANGRAPHS]],STEAMER_P[],COLUMN(STEAMER_P[BB]),FALSE),0)</f>
        <v>0</v>
      </c>
      <c r="Q688" s="21">
        <f>IFERROR((MYRANKS_P[[#This Row],[ER]]*9)/MYRANKS_P[[#This Row],[IP]],0)</f>
        <v>0</v>
      </c>
      <c r="R688" s="21">
        <f>IFERROR((MYRANKS_P[[#This Row],[BB]]+MYRANKS_P[[#This Row],[H]])/MYRANKS_P[[#This Row],[IP]],0)</f>
        <v>0</v>
      </c>
      <c r="S688" s="23">
        <f>MYRANKS_P[[#This Row],[W]]*P_PTS_W+MYRANKS_P[[#This Row],[L]]*P_PTS_L+MYRANKS_P[[#This Row],[IP]]*P_PTS_IP+MYRANKS_P[[#This Row],[SO]]*P_PTS_K+MYRANKS_P[[#This Row],[BB]]*P_PTS_BB+MYRANKS_P[[#This Row],[H]]*P_PTS_HA+MYRANKS_P[[#This Row],[SV]]*P_PTS_SV+MYRANKS_P[[#This Row],[HR]]*P_PTS_HRA+MYRANKS_P[[#This Row],[ER]]*P_PTS_ER</f>
        <v>0</v>
      </c>
      <c r="T688" s="23">
        <f>VLOOKUP(MYRANKS_P[[#This Row],[POS]],REPLACEMENT_LEVEL[],3,FALSE)</f>
        <v>0</v>
      </c>
      <c r="U688" s="23">
        <f>MYRANKS_P[[#This Row],[PROJ PTS]]-MYRANKS_P[[#This Row],[REPL LEVEL]]</f>
        <v>0</v>
      </c>
      <c r="V688" s="30">
        <f>RANK(MYRANKS_P[[#This Row],[POINTS OVER REPL]],MYRANKS_P[POINTS OVER REPL])</f>
        <v>1</v>
      </c>
      <c r="W688" s="29">
        <f>IF(MYRANKS_P[[#This Row],[RANK]]&lt;=TOTAL_PITCHERS_DRAFTED,MYRANKS_P[[#This Row],[POINTS OVER REPL]],0)</f>
        <v>0</v>
      </c>
      <c r="X688" s="35">
        <f>MYRANKS_P[[#This Row],[POINTS OVER REPL]]*DOLLAR_VALUE_PER_POINT+1</f>
        <v>1</v>
      </c>
      <c r="Y688" s="35"/>
      <c r="Z688" s="29">
        <f>IF(AND(MYRANKS_P[[#This Row],[RANK]]&lt;=(TOTAL_PITCHERS_DRAFTED-PITCHERS_BELOW_REPL_DRAFTED),MYRANKS_P[[#This Row],[$ACTUAL]]=""),MYRANKS_P[[#This Row],[POINTS OVER REPL]],0)</f>
        <v>0</v>
      </c>
      <c r="AA688" s="40">
        <f>IF(MYRANKS_P[[#This Row],[$ACTUAL]]="",MYRANKS_P[[#This Row],[POINTS OVER REPL]]*REMAINING_DOLLAR_VALUE_PER_POINT+1,0)</f>
        <v>1</v>
      </c>
    </row>
    <row r="689" spans="1:27" x14ac:dyDescent="0.25">
      <c r="A689" s="50" t="s">
        <v>12165</v>
      </c>
      <c r="B689" s="15" t="str">
        <f>VLOOKUP(MYRANKS_P[[#This Row],[PLAYERID]],PLAYERIDMAP2[],COLUMN(PLAYERIDMAP2[LASTNAME]),FALSE)</f>
        <v>De Los Santos</v>
      </c>
      <c r="C689" s="24" t="str">
        <f>VLOOKUP(MYRANKS_P[[#This Row],[PLAYERID]],PLAYERIDMAP2[],COLUMN(PLAYERIDMAP2[FIRSTNAME]),FALSE)</f>
        <v>Fautino</v>
      </c>
      <c r="D689" s="24" t="str">
        <f>MYRANKS_P[[#This Row],[FNAME]]&amp;" "&amp;MYRANKS_P[[#This Row],[LNAME]]</f>
        <v>Fautino De Los Santos</v>
      </c>
      <c r="E689" s="24" t="str">
        <f>VLOOKUP(MYRANKS_P[[#This Row],[PLAYERID]],PLAYERIDMAP2[],COLUMN(PLAYERIDMAP2[TEAM]),FALSE)</f>
        <v>SD</v>
      </c>
      <c r="F689" s="24" t="str">
        <f>VLOOKUP(MYRANKS_P[[#This Row],[PLAYERID]],PLAYERIDMAP2[],COLUMN(PLAYERIDMAP2[POS]),FALSE)</f>
        <v>P</v>
      </c>
      <c r="G689" s="24">
        <f>IFERROR(VALUE(VLOOKUP(MYRANKS_P[[#This Row],[PLAYERID]],PLAYERIDMAP2[],COLUMN(PLAYERIDMAP2[IDFANGRAPHS]),FALSE)),VLOOKUP(MYRANKS_P[[#This Row],[PLAYERID]],PLAYERIDMAP2[],COLUMN(PLAYERIDMAP2[IDFANGRAPHS]),FALSE))</f>
        <v>5841</v>
      </c>
      <c r="H689" s="23">
        <f>IFERROR(VLOOKUP(MYRANKS_P[[#This Row],[IDFANGRAPHS]],STEAMER_P[],COLUMN(STEAMER_P[W]),FALSE),0)</f>
        <v>0</v>
      </c>
      <c r="I689" s="23">
        <f>IFERROR(VLOOKUP(MYRANKS_P[[#This Row],[IDFANGRAPHS]],STEAMER_P[],COLUMN(STEAMER_P[L]),FALSE),0)</f>
        <v>0</v>
      </c>
      <c r="J689" s="23">
        <f>IFERROR(VLOOKUP(MYRANKS_P[[#This Row],[IDFANGRAPHS]],STEAMER_P[],COLUMN(STEAMER_P[SV]),FALSE),0)</f>
        <v>0</v>
      </c>
      <c r="K689" s="23">
        <f>IFERROR(VLOOKUP(MYRANKS_P[[#This Row],[IDFANGRAPHS]],STEAMER_P[],COLUMN(STEAMER_P[IP]),FALSE),0)</f>
        <v>0</v>
      </c>
      <c r="L689" s="23">
        <f>IFERROR(VLOOKUP(MYRANKS_P[[#This Row],[IDFANGRAPHS]],STEAMER_P[],COLUMN(STEAMER_P[H]),FALSE),0)</f>
        <v>0</v>
      </c>
      <c r="M689" s="23">
        <f>IFERROR(VLOOKUP(MYRANKS_P[[#This Row],[IDFANGRAPHS]],STEAMER_P[],COLUMN(STEAMER_P[ER]),FALSE),0)</f>
        <v>0</v>
      </c>
      <c r="N689" s="23">
        <f>IFERROR(VLOOKUP(MYRANKS_P[[#This Row],[IDFANGRAPHS]],STEAMER_P[],COLUMN(STEAMER_P[HR]),FALSE),0)</f>
        <v>0</v>
      </c>
      <c r="O689" s="23">
        <f>IFERROR(VLOOKUP(MYRANKS_P[[#This Row],[IDFANGRAPHS]],STEAMER_P[],COLUMN(STEAMER_P[SO]),FALSE),0)</f>
        <v>0</v>
      </c>
      <c r="P689" s="23">
        <f>IFERROR(VLOOKUP(MYRANKS_P[[#This Row],[IDFANGRAPHS]],STEAMER_P[],COLUMN(STEAMER_P[BB]),FALSE),0)</f>
        <v>0</v>
      </c>
      <c r="Q689" s="21">
        <f>IFERROR((MYRANKS_P[[#This Row],[ER]]*9)/MYRANKS_P[[#This Row],[IP]],0)</f>
        <v>0</v>
      </c>
      <c r="R689" s="21">
        <f>IFERROR((MYRANKS_P[[#This Row],[BB]]+MYRANKS_P[[#This Row],[H]])/MYRANKS_P[[#This Row],[IP]],0)</f>
        <v>0</v>
      </c>
      <c r="S689" s="23">
        <f>MYRANKS_P[[#This Row],[W]]*P_PTS_W+MYRANKS_P[[#This Row],[L]]*P_PTS_L+MYRANKS_P[[#This Row],[IP]]*P_PTS_IP+MYRANKS_P[[#This Row],[SO]]*P_PTS_K+MYRANKS_P[[#This Row],[BB]]*P_PTS_BB+MYRANKS_P[[#This Row],[H]]*P_PTS_HA+MYRANKS_P[[#This Row],[SV]]*P_PTS_SV+MYRANKS_P[[#This Row],[HR]]*P_PTS_HRA+MYRANKS_P[[#This Row],[ER]]*P_PTS_ER</f>
        <v>0</v>
      </c>
      <c r="T689" s="23">
        <f>VLOOKUP(MYRANKS_P[[#This Row],[POS]],REPLACEMENT_LEVEL[],3,FALSE)</f>
        <v>0</v>
      </c>
      <c r="U689" s="23">
        <f>MYRANKS_P[[#This Row],[PROJ PTS]]-MYRANKS_P[[#This Row],[REPL LEVEL]]</f>
        <v>0</v>
      </c>
      <c r="V689" s="30">
        <f>RANK(MYRANKS_P[[#This Row],[POINTS OVER REPL]],MYRANKS_P[POINTS OVER REPL])</f>
        <v>1</v>
      </c>
      <c r="W689" s="29">
        <f>IF(MYRANKS_P[[#This Row],[RANK]]&lt;=TOTAL_PITCHERS_DRAFTED,MYRANKS_P[[#This Row],[POINTS OVER REPL]],0)</f>
        <v>0</v>
      </c>
      <c r="X689" s="35">
        <f>MYRANKS_P[[#This Row],[POINTS OVER REPL]]*DOLLAR_VALUE_PER_POINT+1</f>
        <v>1</v>
      </c>
      <c r="Y689" s="35"/>
      <c r="Z689" s="29">
        <f>IF(AND(MYRANKS_P[[#This Row],[RANK]]&lt;=(TOTAL_PITCHERS_DRAFTED-PITCHERS_BELOW_REPL_DRAFTED),MYRANKS_P[[#This Row],[$ACTUAL]]=""),MYRANKS_P[[#This Row],[POINTS OVER REPL]],0)</f>
        <v>0</v>
      </c>
      <c r="AA689" s="40">
        <f>IF(MYRANKS_P[[#This Row],[$ACTUAL]]="",MYRANKS_P[[#This Row],[POINTS OVER REPL]]*REMAINING_DOLLAR_VALUE_PER_POINT+1,0)</f>
        <v>1</v>
      </c>
    </row>
    <row r="690" spans="1:27" x14ac:dyDescent="0.25">
      <c r="A690" s="50" t="s">
        <v>12168</v>
      </c>
      <c r="B690" s="15" t="str">
        <f>VLOOKUP(MYRANKS_P[[#This Row],[PLAYERID]],PLAYERIDMAP2[],COLUMN(PLAYERIDMAP2[LASTNAME]),FALSE)</f>
        <v>Del Rosario</v>
      </c>
      <c r="C690" s="24" t="str">
        <f>VLOOKUP(MYRANKS_P[[#This Row],[PLAYERID]],PLAYERIDMAP2[],COLUMN(PLAYERIDMAP2[FIRSTNAME]),FALSE)</f>
        <v>Enerio</v>
      </c>
      <c r="D690" s="24" t="str">
        <f>MYRANKS_P[[#This Row],[FNAME]]&amp;" "&amp;MYRANKS_P[[#This Row],[LNAME]]</f>
        <v>Enerio Del Rosario</v>
      </c>
      <c r="E690" s="24" t="str">
        <f>VLOOKUP(MYRANKS_P[[#This Row],[PLAYERID]],PLAYERIDMAP2[],COLUMN(PLAYERIDMAP2[TEAM]),FALSE)</f>
        <v>HOU</v>
      </c>
      <c r="F690" s="24" t="str">
        <f>VLOOKUP(MYRANKS_P[[#This Row],[PLAYERID]],PLAYERIDMAP2[],COLUMN(PLAYERIDMAP2[POS]),FALSE)</f>
        <v>P</v>
      </c>
      <c r="G690" s="24">
        <f>IFERROR(VALUE(VLOOKUP(MYRANKS_P[[#This Row],[PLAYERID]],PLAYERIDMAP2[],COLUMN(PLAYERIDMAP2[IDFANGRAPHS]),FALSE)),VLOOKUP(MYRANKS_P[[#This Row],[PLAYERID]],PLAYERIDMAP2[],COLUMN(PLAYERIDMAP2[IDFANGRAPHS]),FALSE))</f>
        <v>4204</v>
      </c>
      <c r="H690" s="23">
        <f>IFERROR(VLOOKUP(MYRANKS_P[[#This Row],[IDFANGRAPHS]],STEAMER_P[],COLUMN(STEAMER_P[W]),FALSE),0)</f>
        <v>0</v>
      </c>
      <c r="I690" s="23">
        <f>IFERROR(VLOOKUP(MYRANKS_P[[#This Row],[IDFANGRAPHS]],STEAMER_P[],COLUMN(STEAMER_P[L]),FALSE),0)</f>
        <v>0</v>
      </c>
      <c r="J690" s="23">
        <f>IFERROR(VLOOKUP(MYRANKS_P[[#This Row],[IDFANGRAPHS]],STEAMER_P[],COLUMN(STEAMER_P[SV]),FALSE),0)</f>
        <v>0</v>
      </c>
      <c r="K690" s="23">
        <f>IFERROR(VLOOKUP(MYRANKS_P[[#This Row],[IDFANGRAPHS]],STEAMER_P[],COLUMN(STEAMER_P[IP]),FALSE),0)</f>
        <v>0</v>
      </c>
      <c r="L690" s="23">
        <f>IFERROR(VLOOKUP(MYRANKS_P[[#This Row],[IDFANGRAPHS]],STEAMER_P[],COLUMN(STEAMER_P[H]),FALSE),0)</f>
        <v>0</v>
      </c>
      <c r="M690" s="23">
        <f>IFERROR(VLOOKUP(MYRANKS_P[[#This Row],[IDFANGRAPHS]],STEAMER_P[],COLUMN(STEAMER_P[ER]),FALSE),0)</f>
        <v>0</v>
      </c>
      <c r="N690" s="23">
        <f>IFERROR(VLOOKUP(MYRANKS_P[[#This Row],[IDFANGRAPHS]],STEAMER_P[],COLUMN(STEAMER_P[HR]),FALSE),0)</f>
        <v>0</v>
      </c>
      <c r="O690" s="23">
        <f>IFERROR(VLOOKUP(MYRANKS_P[[#This Row],[IDFANGRAPHS]],STEAMER_P[],COLUMN(STEAMER_P[SO]),FALSE),0)</f>
        <v>0</v>
      </c>
      <c r="P690" s="23">
        <f>IFERROR(VLOOKUP(MYRANKS_P[[#This Row],[IDFANGRAPHS]],STEAMER_P[],COLUMN(STEAMER_P[BB]),FALSE),0)</f>
        <v>0</v>
      </c>
      <c r="Q690" s="21">
        <f>IFERROR((MYRANKS_P[[#This Row],[ER]]*9)/MYRANKS_P[[#This Row],[IP]],0)</f>
        <v>0</v>
      </c>
      <c r="R690" s="21">
        <f>IFERROR((MYRANKS_P[[#This Row],[BB]]+MYRANKS_P[[#This Row],[H]])/MYRANKS_P[[#This Row],[IP]],0)</f>
        <v>0</v>
      </c>
      <c r="S690" s="23">
        <f>MYRANKS_P[[#This Row],[W]]*P_PTS_W+MYRANKS_P[[#This Row],[L]]*P_PTS_L+MYRANKS_P[[#This Row],[IP]]*P_PTS_IP+MYRANKS_P[[#This Row],[SO]]*P_PTS_K+MYRANKS_P[[#This Row],[BB]]*P_PTS_BB+MYRANKS_P[[#This Row],[H]]*P_PTS_HA+MYRANKS_P[[#This Row],[SV]]*P_PTS_SV+MYRANKS_P[[#This Row],[HR]]*P_PTS_HRA+MYRANKS_P[[#This Row],[ER]]*P_PTS_ER</f>
        <v>0</v>
      </c>
      <c r="T690" s="23">
        <f>VLOOKUP(MYRANKS_P[[#This Row],[POS]],REPLACEMENT_LEVEL[],3,FALSE)</f>
        <v>0</v>
      </c>
      <c r="U690" s="23">
        <f>MYRANKS_P[[#This Row],[PROJ PTS]]-MYRANKS_P[[#This Row],[REPL LEVEL]]</f>
        <v>0</v>
      </c>
      <c r="V690" s="30">
        <f>RANK(MYRANKS_P[[#This Row],[POINTS OVER REPL]],MYRANKS_P[POINTS OVER REPL])</f>
        <v>1</v>
      </c>
      <c r="W690" s="29">
        <f>IF(MYRANKS_P[[#This Row],[RANK]]&lt;=TOTAL_PITCHERS_DRAFTED,MYRANKS_P[[#This Row],[POINTS OVER REPL]],0)</f>
        <v>0</v>
      </c>
      <c r="X690" s="35">
        <f>MYRANKS_P[[#This Row],[POINTS OVER REPL]]*DOLLAR_VALUE_PER_POINT+1</f>
        <v>1</v>
      </c>
      <c r="Y690" s="35"/>
      <c r="Z690" s="29">
        <f>IF(AND(MYRANKS_P[[#This Row],[RANK]]&lt;=(TOTAL_PITCHERS_DRAFTED-PITCHERS_BELOW_REPL_DRAFTED),MYRANKS_P[[#This Row],[$ACTUAL]]=""),MYRANKS_P[[#This Row],[POINTS OVER REPL]],0)</f>
        <v>0</v>
      </c>
      <c r="AA690" s="40">
        <f>IF(MYRANKS_P[[#This Row],[$ACTUAL]]="",MYRANKS_P[[#This Row],[POINTS OVER REPL]]*REMAINING_DOLLAR_VALUE_PER_POINT+1,0)</f>
        <v>1</v>
      </c>
    </row>
    <row r="691" spans="1:27" x14ac:dyDescent="0.25">
      <c r="A691" s="50" t="s">
        <v>12218</v>
      </c>
      <c r="B691" s="15" t="str">
        <f>VLOOKUP(MYRANKS_P[[#This Row],[PLAYERID]],PLAYERIDMAP2[],COLUMN(PLAYERIDMAP2[LASTNAME]),FALSE)</f>
        <v>Dickson</v>
      </c>
      <c r="C691" s="24" t="str">
        <f>VLOOKUP(MYRANKS_P[[#This Row],[PLAYERID]],PLAYERIDMAP2[],COLUMN(PLAYERIDMAP2[FIRSTNAME]),FALSE)</f>
        <v>Brandon</v>
      </c>
      <c r="D691" s="24" t="str">
        <f>MYRANKS_P[[#This Row],[FNAME]]&amp;" "&amp;MYRANKS_P[[#This Row],[LNAME]]</f>
        <v>Brandon Dickson</v>
      </c>
      <c r="E691" s="24" t="str">
        <f>VLOOKUP(MYRANKS_P[[#This Row],[PLAYERID]],PLAYERIDMAP2[],COLUMN(PLAYERIDMAP2[TEAM]),FALSE)</f>
        <v>STL</v>
      </c>
      <c r="F691" s="24" t="str">
        <f>VLOOKUP(MYRANKS_P[[#This Row],[PLAYERID]],PLAYERIDMAP2[],COLUMN(PLAYERIDMAP2[POS]),FALSE)</f>
        <v>P</v>
      </c>
      <c r="G691" s="24">
        <f>IFERROR(VALUE(VLOOKUP(MYRANKS_P[[#This Row],[PLAYERID]],PLAYERIDMAP2[],COLUMN(PLAYERIDMAP2[IDFANGRAPHS]),FALSE)),VLOOKUP(MYRANKS_P[[#This Row],[PLAYERID]],PLAYERIDMAP2[],COLUMN(PLAYERIDMAP2[IDFANGRAPHS]),FALSE))</f>
        <v>6979</v>
      </c>
      <c r="H691" s="23">
        <f>IFERROR(VLOOKUP(MYRANKS_P[[#This Row],[IDFANGRAPHS]],STEAMER_P[],COLUMN(STEAMER_P[W]),FALSE),0)</f>
        <v>0</v>
      </c>
      <c r="I691" s="23">
        <f>IFERROR(VLOOKUP(MYRANKS_P[[#This Row],[IDFANGRAPHS]],STEAMER_P[],COLUMN(STEAMER_P[L]),FALSE),0)</f>
        <v>0</v>
      </c>
      <c r="J691" s="23">
        <f>IFERROR(VLOOKUP(MYRANKS_P[[#This Row],[IDFANGRAPHS]],STEAMER_P[],COLUMN(STEAMER_P[SV]),FALSE),0)</f>
        <v>0</v>
      </c>
      <c r="K691" s="23">
        <f>IFERROR(VLOOKUP(MYRANKS_P[[#This Row],[IDFANGRAPHS]],STEAMER_P[],COLUMN(STEAMER_P[IP]),FALSE),0)</f>
        <v>0</v>
      </c>
      <c r="L691" s="23">
        <f>IFERROR(VLOOKUP(MYRANKS_P[[#This Row],[IDFANGRAPHS]],STEAMER_P[],COLUMN(STEAMER_P[H]),FALSE),0)</f>
        <v>0</v>
      </c>
      <c r="M691" s="23">
        <f>IFERROR(VLOOKUP(MYRANKS_P[[#This Row],[IDFANGRAPHS]],STEAMER_P[],COLUMN(STEAMER_P[ER]),FALSE),0)</f>
        <v>0</v>
      </c>
      <c r="N691" s="23">
        <f>IFERROR(VLOOKUP(MYRANKS_P[[#This Row],[IDFANGRAPHS]],STEAMER_P[],COLUMN(STEAMER_P[HR]),FALSE),0)</f>
        <v>0</v>
      </c>
      <c r="O691" s="23">
        <f>IFERROR(VLOOKUP(MYRANKS_P[[#This Row],[IDFANGRAPHS]],STEAMER_P[],COLUMN(STEAMER_P[SO]),FALSE),0)</f>
        <v>0</v>
      </c>
      <c r="P691" s="23">
        <f>IFERROR(VLOOKUP(MYRANKS_P[[#This Row],[IDFANGRAPHS]],STEAMER_P[],COLUMN(STEAMER_P[BB]),FALSE),0)</f>
        <v>0</v>
      </c>
      <c r="Q691" s="21">
        <f>IFERROR((MYRANKS_P[[#This Row],[ER]]*9)/MYRANKS_P[[#This Row],[IP]],0)</f>
        <v>0</v>
      </c>
      <c r="R691" s="21">
        <f>IFERROR((MYRANKS_P[[#This Row],[BB]]+MYRANKS_P[[#This Row],[H]])/MYRANKS_P[[#This Row],[IP]],0)</f>
        <v>0</v>
      </c>
      <c r="S691" s="23">
        <f>MYRANKS_P[[#This Row],[W]]*P_PTS_W+MYRANKS_P[[#This Row],[L]]*P_PTS_L+MYRANKS_P[[#This Row],[IP]]*P_PTS_IP+MYRANKS_P[[#This Row],[SO]]*P_PTS_K+MYRANKS_P[[#This Row],[BB]]*P_PTS_BB+MYRANKS_P[[#This Row],[H]]*P_PTS_HA+MYRANKS_P[[#This Row],[SV]]*P_PTS_SV+MYRANKS_P[[#This Row],[HR]]*P_PTS_HRA+MYRANKS_P[[#This Row],[ER]]*P_PTS_ER</f>
        <v>0</v>
      </c>
      <c r="T691" s="23">
        <f>VLOOKUP(MYRANKS_P[[#This Row],[POS]],REPLACEMENT_LEVEL[],3,FALSE)</f>
        <v>0</v>
      </c>
      <c r="U691" s="23">
        <f>MYRANKS_P[[#This Row],[PROJ PTS]]-MYRANKS_P[[#This Row],[REPL LEVEL]]</f>
        <v>0</v>
      </c>
      <c r="V691" s="30">
        <f>RANK(MYRANKS_P[[#This Row],[POINTS OVER REPL]],MYRANKS_P[POINTS OVER REPL])</f>
        <v>1</v>
      </c>
      <c r="W691" s="29">
        <f>IF(MYRANKS_P[[#This Row],[RANK]]&lt;=TOTAL_PITCHERS_DRAFTED,MYRANKS_P[[#This Row],[POINTS OVER REPL]],0)</f>
        <v>0</v>
      </c>
      <c r="X691" s="35">
        <f>MYRANKS_P[[#This Row],[POINTS OVER REPL]]*DOLLAR_VALUE_PER_POINT+1</f>
        <v>1</v>
      </c>
      <c r="Y691" s="35"/>
      <c r="Z691" s="29">
        <f>IF(AND(MYRANKS_P[[#This Row],[RANK]]&lt;=(TOTAL_PITCHERS_DRAFTED-PITCHERS_BELOW_REPL_DRAFTED),MYRANKS_P[[#This Row],[$ACTUAL]]=""),MYRANKS_P[[#This Row],[POINTS OVER REPL]],0)</f>
        <v>0</v>
      </c>
      <c r="AA691" s="40">
        <f>IF(MYRANKS_P[[#This Row],[$ACTUAL]]="",MYRANKS_P[[#This Row],[POINTS OVER REPL]]*REMAINING_DOLLAR_VALUE_PER_POINT+1,0)</f>
        <v>1</v>
      </c>
    </row>
    <row r="692" spans="1:27" x14ac:dyDescent="0.25">
      <c r="A692" s="65" t="s">
        <v>12251</v>
      </c>
      <c r="B692" s="17" t="str">
        <f>VLOOKUP(MYRANKS_P[[#This Row],[PLAYERID]],PLAYERIDMAP2[],COLUMN(PLAYERIDMAP2[LASTNAME]),FALSE)</f>
        <v>Dotel</v>
      </c>
      <c r="C692" s="24" t="str">
        <f>VLOOKUP(MYRANKS_P[[#This Row],[PLAYERID]],PLAYERIDMAP2[],COLUMN(PLAYERIDMAP2[FIRSTNAME]),FALSE)</f>
        <v>Octavio</v>
      </c>
      <c r="D692" s="24" t="str">
        <f>MYRANKS_P[[#This Row],[FNAME]]&amp;" "&amp;MYRANKS_P[[#This Row],[LNAME]]</f>
        <v>Octavio Dotel</v>
      </c>
      <c r="E692" s="24" t="str">
        <f>VLOOKUP(MYRANKS_P[[#This Row],[PLAYERID]],PLAYERIDMAP2[],COLUMN(PLAYERIDMAP2[TEAM]),FALSE)</f>
        <v>N/A</v>
      </c>
      <c r="F692" s="24" t="str">
        <f>VLOOKUP(MYRANKS_P[[#This Row],[PLAYERID]],PLAYERIDMAP2[],COLUMN(PLAYERIDMAP2[POS]),FALSE)</f>
        <v>P</v>
      </c>
      <c r="G692" s="24">
        <f>IFERROR(VALUE(VLOOKUP(MYRANKS_P[[#This Row],[PLAYERID]],PLAYERIDMAP2[],COLUMN(PLAYERIDMAP2[IDFANGRAPHS]),FALSE)),VLOOKUP(MYRANKS_P[[#This Row],[PLAYERID]],PLAYERIDMAP2[],COLUMN(PLAYERIDMAP2[IDFANGRAPHS]),FALSE))</f>
        <v>555</v>
      </c>
      <c r="H692" s="23">
        <f>IFERROR(VLOOKUP(MYRANKS_P[[#This Row],[IDFANGRAPHS]],STEAMER_P[],COLUMN(STEAMER_P[W]),FALSE),0)</f>
        <v>0</v>
      </c>
      <c r="I692" s="23">
        <f>IFERROR(VLOOKUP(MYRANKS_P[[#This Row],[IDFANGRAPHS]],STEAMER_P[],COLUMN(STEAMER_P[L]),FALSE),0)</f>
        <v>0</v>
      </c>
      <c r="J692" s="23">
        <f>IFERROR(VLOOKUP(MYRANKS_P[[#This Row],[IDFANGRAPHS]],STEAMER_P[],COLUMN(STEAMER_P[SV]),FALSE),0)</f>
        <v>0</v>
      </c>
      <c r="K692" s="23">
        <f>IFERROR(VLOOKUP(MYRANKS_P[[#This Row],[IDFANGRAPHS]],STEAMER_P[],COLUMN(STEAMER_P[IP]),FALSE),0)</f>
        <v>0</v>
      </c>
      <c r="L692" s="23">
        <f>IFERROR(VLOOKUP(MYRANKS_P[[#This Row],[IDFANGRAPHS]],STEAMER_P[],COLUMN(STEAMER_P[H]),FALSE),0)</f>
        <v>0</v>
      </c>
      <c r="M692" s="23">
        <f>IFERROR(VLOOKUP(MYRANKS_P[[#This Row],[IDFANGRAPHS]],STEAMER_P[],COLUMN(STEAMER_P[ER]),FALSE),0)</f>
        <v>0</v>
      </c>
      <c r="N692" s="23">
        <f>IFERROR(VLOOKUP(MYRANKS_P[[#This Row],[IDFANGRAPHS]],STEAMER_P[],COLUMN(STEAMER_P[HR]),FALSE),0)</f>
        <v>0</v>
      </c>
      <c r="O692" s="23">
        <f>IFERROR(VLOOKUP(MYRANKS_P[[#This Row],[IDFANGRAPHS]],STEAMER_P[],COLUMN(STEAMER_P[SO]),FALSE),0)</f>
        <v>0</v>
      </c>
      <c r="P692" s="23">
        <f>IFERROR(VLOOKUP(MYRANKS_P[[#This Row],[IDFANGRAPHS]],STEAMER_P[],COLUMN(STEAMER_P[BB]),FALSE),0)</f>
        <v>0</v>
      </c>
      <c r="Q692" s="21">
        <f>IFERROR((MYRANKS_P[[#This Row],[ER]]*9)/MYRANKS_P[[#This Row],[IP]],0)</f>
        <v>0</v>
      </c>
      <c r="R692" s="21">
        <f>IFERROR((MYRANKS_P[[#This Row],[BB]]+MYRANKS_P[[#This Row],[H]])/MYRANKS_P[[#This Row],[IP]],0)</f>
        <v>0</v>
      </c>
      <c r="S692" s="23">
        <f>MYRANKS_P[[#This Row],[W]]*P_PTS_W+MYRANKS_P[[#This Row],[L]]*P_PTS_L+MYRANKS_P[[#This Row],[IP]]*P_PTS_IP+MYRANKS_P[[#This Row],[SO]]*P_PTS_K+MYRANKS_P[[#This Row],[BB]]*P_PTS_BB+MYRANKS_P[[#This Row],[H]]*P_PTS_HA+MYRANKS_P[[#This Row],[SV]]*P_PTS_SV+MYRANKS_P[[#This Row],[HR]]*P_PTS_HRA+MYRANKS_P[[#This Row],[ER]]*P_PTS_ER</f>
        <v>0</v>
      </c>
      <c r="T692" s="23">
        <f>VLOOKUP(MYRANKS_P[[#This Row],[POS]],REPLACEMENT_LEVEL[],3,FALSE)</f>
        <v>0</v>
      </c>
      <c r="U692" s="23">
        <f>MYRANKS_P[[#This Row],[PROJ PTS]]-MYRANKS_P[[#This Row],[REPL LEVEL]]</f>
        <v>0</v>
      </c>
      <c r="V692" s="30">
        <f>RANK(MYRANKS_P[[#This Row],[POINTS OVER REPL]],MYRANKS_P[POINTS OVER REPL])</f>
        <v>1</v>
      </c>
      <c r="W692" s="29">
        <f>IF(MYRANKS_P[[#This Row],[RANK]]&lt;=TOTAL_PITCHERS_DRAFTED,MYRANKS_P[[#This Row],[POINTS OVER REPL]],0)</f>
        <v>0</v>
      </c>
      <c r="X692" s="35">
        <f>MYRANKS_P[[#This Row],[POINTS OVER REPL]]*DOLLAR_VALUE_PER_POINT+1</f>
        <v>1</v>
      </c>
      <c r="Y692" s="35"/>
      <c r="Z692" s="29">
        <f>IF(AND(MYRANKS_P[[#This Row],[RANK]]&lt;=(TOTAL_PITCHERS_DRAFTED-PITCHERS_BELOW_REPL_DRAFTED),MYRANKS_P[[#This Row],[$ACTUAL]]=""),MYRANKS_P[[#This Row],[POINTS OVER REPL]],0)</f>
        <v>0</v>
      </c>
      <c r="AA692" s="40">
        <f>IF(MYRANKS_P[[#This Row],[$ACTUAL]]="",MYRANKS_P[[#This Row],[POINTS OVER REPL]]*REMAINING_DOLLAR_VALUE_PER_POINT+1,0)</f>
        <v>1</v>
      </c>
    </row>
    <row r="693" spans="1:27" x14ac:dyDescent="0.25">
      <c r="A693" s="65" t="s">
        <v>12315</v>
      </c>
      <c r="B693" s="17" t="str">
        <f>VLOOKUP(MYRANKS_P[[#This Row],[PLAYERID]],PLAYERIDMAP2[],COLUMN(PLAYERIDMAP2[LASTNAME]),FALSE)</f>
        <v>Durbin</v>
      </c>
      <c r="C693" s="24" t="str">
        <f>VLOOKUP(MYRANKS_P[[#This Row],[PLAYERID]],PLAYERIDMAP2[],COLUMN(PLAYERIDMAP2[FIRSTNAME]),FALSE)</f>
        <v>Chad</v>
      </c>
      <c r="D693" s="24" t="str">
        <f>MYRANKS_P[[#This Row],[FNAME]]&amp;" "&amp;MYRANKS_P[[#This Row],[LNAME]]</f>
        <v>Chad Durbin</v>
      </c>
      <c r="E693" s="24" t="str">
        <f>VLOOKUP(MYRANKS_P[[#This Row],[PLAYERID]],PLAYERIDMAP2[],COLUMN(PLAYERIDMAP2[TEAM]),FALSE)</f>
        <v>N/A</v>
      </c>
      <c r="F693" s="24" t="str">
        <f>VLOOKUP(MYRANKS_P[[#This Row],[PLAYERID]],PLAYERIDMAP2[],COLUMN(PLAYERIDMAP2[POS]),FALSE)</f>
        <v>P</v>
      </c>
      <c r="G693" s="24">
        <f>IFERROR(VALUE(VLOOKUP(MYRANKS_P[[#This Row],[PLAYERID]],PLAYERIDMAP2[],COLUMN(PLAYERIDMAP2[IDFANGRAPHS]),FALSE)),VLOOKUP(MYRANKS_P[[#This Row],[PLAYERID]],PLAYERIDMAP2[],COLUMN(PLAYERIDMAP2[IDFANGRAPHS]),FALSE))</f>
        <v>1442</v>
      </c>
      <c r="H693" s="23">
        <f>IFERROR(VLOOKUP(MYRANKS_P[[#This Row],[IDFANGRAPHS]],STEAMER_P[],COLUMN(STEAMER_P[W]),FALSE),0)</f>
        <v>0</v>
      </c>
      <c r="I693" s="23">
        <f>IFERROR(VLOOKUP(MYRANKS_P[[#This Row],[IDFANGRAPHS]],STEAMER_P[],COLUMN(STEAMER_P[L]),FALSE),0)</f>
        <v>0</v>
      </c>
      <c r="J693" s="23">
        <f>IFERROR(VLOOKUP(MYRANKS_P[[#This Row],[IDFANGRAPHS]],STEAMER_P[],COLUMN(STEAMER_P[SV]),FALSE),0)</f>
        <v>0</v>
      </c>
      <c r="K693" s="23">
        <f>IFERROR(VLOOKUP(MYRANKS_P[[#This Row],[IDFANGRAPHS]],STEAMER_P[],COLUMN(STEAMER_P[IP]),FALSE),0)</f>
        <v>0</v>
      </c>
      <c r="L693" s="23">
        <f>IFERROR(VLOOKUP(MYRANKS_P[[#This Row],[IDFANGRAPHS]],STEAMER_P[],COLUMN(STEAMER_P[H]),FALSE),0)</f>
        <v>0</v>
      </c>
      <c r="M693" s="23">
        <f>IFERROR(VLOOKUP(MYRANKS_P[[#This Row],[IDFANGRAPHS]],STEAMER_P[],COLUMN(STEAMER_P[ER]),FALSE),0)</f>
        <v>0</v>
      </c>
      <c r="N693" s="23">
        <f>IFERROR(VLOOKUP(MYRANKS_P[[#This Row],[IDFANGRAPHS]],STEAMER_P[],COLUMN(STEAMER_P[HR]),FALSE),0)</f>
        <v>0</v>
      </c>
      <c r="O693" s="23">
        <f>IFERROR(VLOOKUP(MYRANKS_P[[#This Row],[IDFANGRAPHS]],STEAMER_P[],COLUMN(STEAMER_P[SO]),FALSE),0)</f>
        <v>0</v>
      </c>
      <c r="P693" s="23">
        <f>IFERROR(VLOOKUP(MYRANKS_P[[#This Row],[IDFANGRAPHS]],STEAMER_P[],COLUMN(STEAMER_P[BB]),FALSE),0)</f>
        <v>0</v>
      </c>
      <c r="Q693" s="21">
        <f>IFERROR((MYRANKS_P[[#This Row],[ER]]*9)/MYRANKS_P[[#This Row],[IP]],0)</f>
        <v>0</v>
      </c>
      <c r="R693" s="21">
        <f>IFERROR((MYRANKS_P[[#This Row],[BB]]+MYRANKS_P[[#This Row],[H]])/MYRANKS_P[[#This Row],[IP]],0)</f>
        <v>0</v>
      </c>
      <c r="S693" s="23">
        <f>MYRANKS_P[[#This Row],[W]]*P_PTS_W+MYRANKS_P[[#This Row],[L]]*P_PTS_L+MYRANKS_P[[#This Row],[IP]]*P_PTS_IP+MYRANKS_P[[#This Row],[SO]]*P_PTS_K+MYRANKS_P[[#This Row],[BB]]*P_PTS_BB+MYRANKS_P[[#This Row],[H]]*P_PTS_HA+MYRANKS_P[[#This Row],[SV]]*P_PTS_SV+MYRANKS_P[[#This Row],[HR]]*P_PTS_HRA+MYRANKS_P[[#This Row],[ER]]*P_PTS_ER</f>
        <v>0</v>
      </c>
      <c r="T693" s="23">
        <f>VLOOKUP(MYRANKS_P[[#This Row],[POS]],REPLACEMENT_LEVEL[],3,FALSE)</f>
        <v>0</v>
      </c>
      <c r="U693" s="23">
        <f>MYRANKS_P[[#This Row],[PROJ PTS]]-MYRANKS_P[[#This Row],[REPL LEVEL]]</f>
        <v>0</v>
      </c>
      <c r="V693" s="30">
        <f>RANK(MYRANKS_P[[#This Row],[POINTS OVER REPL]],MYRANKS_P[POINTS OVER REPL])</f>
        <v>1</v>
      </c>
      <c r="W693" s="29">
        <f>IF(MYRANKS_P[[#This Row],[RANK]]&lt;=TOTAL_PITCHERS_DRAFTED,MYRANKS_P[[#This Row],[POINTS OVER REPL]],0)</f>
        <v>0</v>
      </c>
      <c r="X693" s="35">
        <f>MYRANKS_P[[#This Row],[POINTS OVER REPL]]*DOLLAR_VALUE_PER_POINT+1</f>
        <v>1</v>
      </c>
      <c r="Y693" s="35"/>
      <c r="Z693" s="29">
        <f>IF(AND(MYRANKS_P[[#This Row],[RANK]]&lt;=(TOTAL_PITCHERS_DRAFTED-PITCHERS_BELOW_REPL_DRAFTED),MYRANKS_P[[#This Row],[$ACTUAL]]=""),MYRANKS_P[[#This Row],[POINTS OVER REPL]],0)</f>
        <v>0</v>
      </c>
      <c r="AA693" s="40">
        <f>IF(MYRANKS_P[[#This Row],[$ACTUAL]]="",MYRANKS_P[[#This Row],[POINTS OVER REPL]]*REMAINING_DOLLAR_VALUE_PER_POINT+1,0)</f>
        <v>1</v>
      </c>
    </row>
    <row r="694" spans="1:27" x14ac:dyDescent="0.25">
      <c r="A694" s="65" t="s">
        <v>12445</v>
      </c>
      <c r="B694" s="17" t="str">
        <f>VLOOKUP(MYRANKS_P[[#This Row],[PLAYERID]],PLAYERIDMAP2[],COLUMN(PLAYERIDMAP2[LASTNAME]),FALSE)</f>
        <v>Fick</v>
      </c>
      <c r="C694" s="24" t="str">
        <f>VLOOKUP(MYRANKS_P[[#This Row],[PLAYERID]],PLAYERIDMAP2[],COLUMN(PLAYERIDMAP2[FIRSTNAME]),FALSE)</f>
        <v>Chuckie</v>
      </c>
      <c r="D694" s="24" t="str">
        <f>MYRANKS_P[[#This Row],[FNAME]]&amp;" "&amp;MYRANKS_P[[#This Row],[LNAME]]</f>
        <v>Chuckie Fick</v>
      </c>
      <c r="E694" s="24" t="str">
        <f>VLOOKUP(MYRANKS_P[[#This Row],[PLAYERID]],PLAYERIDMAP2[],COLUMN(PLAYERIDMAP2[TEAM]),FALSE)</f>
        <v>STL</v>
      </c>
      <c r="F694" s="24" t="str">
        <f>VLOOKUP(MYRANKS_P[[#This Row],[PLAYERID]],PLAYERIDMAP2[],COLUMN(PLAYERIDMAP2[POS]),FALSE)</f>
        <v>P</v>
      </c>
      <c r="G694" s="24">
        <f>IFERROR(VALUE(VLOOKUP(MYRANKS_P[[#This Row],[PLAYERID]],PLAYERIDMAP2[],COLUMN(PLAYERIDMAP2[IDFANGRAPHS]),FALSE)),VLOOKUP(MYRANKS_P[[#This Row],[PLAYERID]],PLAYERIDMAP2[],COLUMN(PLAYERIDMAP2[IDFANGRAPHS]),FALSE))</f>
        <v>7978</v>
      </c>
      <c r="H694" s="23">
        <f>IFERROR(VLOOKUP(MYRANKS_P[[#This Row],[IDFANGRAPHS]],STEAMER_P[],COLUMN(STEAMER_P[W]),FALSE),0)</f>
        <v>0</v>
      </c>
      <c r="I694" s="23">
        <f>IFERROR(VLOOKUP(MYRANKS_P[[#This Row],[IDFANGRAPHS]],STEAMER_P[],COLUMN(STEAMER_P[L]),FALSE),0)</f>
        <v>0</v>
      </c>
      <c r="J694" s="23">
        <f>IFERROR(VLOOKUP(MYRANKS_P[[#This Row],[IDFANGRAPHS]],STEAMER_P[],COLUMN(STEAMER_P[SV]),FALSE),0)</f>
        <v>0</v>
      </c>
      <c r="K694" s="23">
        <f>IFERROR(VLOOKUP(MYRANKS_P[[#This Row],[IDFANGRAPHS]],STEAMER_P[],COLUMN(STEAMER_P[IP]),FALSE),0)</f>
        <v>0</v>
      </c>
      <c r="L694" s="23">
        <f>IFERROR(VLOOKUP(MYRANKS_P[[#This Row],[IDFANGRAPHS]],STEAMER_P[],COLUMN(STEAMER_P[H]),FALSE),0)</f>
        <v>0</v>
      </c>
      <c r="M694" s="23">
        <f>IFERROR(VLOOKUP(MYRANKS_P[[#This Row],[IDFANGRAPHS]],STEAMER_P[],COLUMN(STEAMER_P[ER]),FALSE),0)</f>
        <v>0</v>
      </c>
      <c r="N694" s="23">
        <f>IFERROR(VLOOKUP(MYRANKS_P[[#This Row],[IDFANGRAPHS]],STEAMER_P[],COLUMN(STEAMER_P[HR]),FALSE),0)</f>
        <v>0</v>
      </c>
      <c r="O694" s="23">
        <f>IFERROR(VLOOKUP(MYRANKS_P[[#This Row],[IDFANGRAPHS]],STEAMER_P[],COLUMN(STEAMER_P[SO]),FALSE),0)</f>
        <v>0</v>
      </c>
      <c r="P694" s="23">
        <f>IFERROR(VLOOKUP(MYRANKS_P[[#This Row],[IDFANGRAPHS]],STEAMER_P[],COLUMN(STEAMER_P[BB]),FALSE),0)</f>
        <v>0</v>
      </c>
      <c r="Q694" s="21">
        <f>IFERROR((MYRANKS_P[[#This Row],[ER]]*9)/MYRANKS_P[[#This Row],[IP]],0)</f>
        <v>0</v>
      </c>
      <c r="R694" s="21">
        <f>IFERROR((MYRANKS_P[[#This Row],[BB]]+MYRANKS_P[[#This Row],[H]])/MYRANKS_P[[#This Row],[IP]],0)</f>
        <v>0</v>
      </c>
      <c r="S694" s="23">
        <f>MYRANKS_P[[#This Row],[W]]*P_PTS_W+MYRANKS_P[[#This Row],[L]]*P_PTS_L+MYRANKS_P[[#This Row],[IP]]*P_PTS_IP+MYRANKS_P[[#This Row],[SO]]*P_PTS_K+MYRANKS_P[[#This Row],[BB]]*P_PTS_BB+MYRANKS_P[[#This Row],[H]]*P_PTS_HA+MYRANKS_P[[#This Row],[SV]]*P_PTS_SV+MYRANKS_P[[#This Row],[HR]]*P_PTS_HRA+MYRANKS_P[[#This Row],[ER]]*P_PTS_ER</f>
        <v>0</v>
      </c>
      <c r="T694" s="23">
        <f>VLOOKUP(MYRANKS_P[[#This Row],[POS]],REPLACEMENT_LEVEL[],3,FALSE)</f>
        <v>0</v>
      </c>
      <c r="U694" s="23">
        <f>MYRANKS_P[[#This Row],[PROJ PTS]]-MYRANKS_P[[#This Row],[REPL LEVEL]]</f>
        <v>0</v>
      </c>
      <c r="V694" s="30">
        <f>RANK(MYRANKS_P[[#This Row],[POINTS OVER REPL]],MYRANKS_P[POINTS OVER REPL])</f>
        <v>1</v>
      </c>
      <c r="W694" s="29">
        <f>IF(MYRANKS_P[[#This Row],[RANK]]&lt;=TOTAL_PITCHERS_DRAFTED,MYRANKS_P[[#This Row],[POINTS OVER REPL]],0)</f>
        <v>0</v>
      </c>
      <c r="X694" s="35">
        <f>MYRANKS_P[[#This Row],[POINTS OVER REPL]]*DOLLAR_VALUE_PER_POINT+1</f>
        <v>1</v>
      </c>
      <c r="Y694" s="35"/>
      <c r="Z694" s="29">
        <f>IF(AND(MYRANKS_P[[#This Row],[RANK]]&lt;=(TOTAL_PITCHERS_DRAFTED-PITCHERS_BELOW_REPL_DRAFTED),MYRANKS_P[[#This Row],[$ACTUAL]]=""),MYRANKS_P[[#This Row],[POINTS OVER REPL]],0)</f>
        <v>0</v>
      </c>
      <c r="AA694" s="40">
        <f>IF(MYRANKS_P[[#This Row],[$ACTUAL]]="",MYRANKS_P[[#This Row],[POINTS OVER REPL]]*REMAINING_DOLLAR_VALUE_PER_POINT+1,0)</f>
        <v>1</v>
      </c>
    </row>
    <row r="695" spans="1:27" x14ac:dyDescent="0.25">
      <c r="A695" s="65" t="s">
        <v>12523</v>
      </c>
      <c r="B695" s="17" t="str">
        <f>VLOOKUP(MYRANKS_P[[#This Row],[PLAYERID]],PLAYERIDMAP2[],COLUMN(PLAYERIDMAP2[LASTNAME]),FALSE)</f>
        <v>Francisco</v>
      </c>
      <c r="C695" s="24" t="str">
        <f>VLOOKUP(MYRANKS_P[[#This Row],[PLAYERID]],PLAYERIDMAP2[],COLUMN(PLAYERIDMAP2[FIRSTNAME]),FALSE)</f>
        <v>Frank</v>
      </c>
      <c r="D695" s="24" t="str">
        <f>MYRANKS_P[[#This Row],[FNAME]]&amp;" "&amp;MYRANKS_P[[#This Row],[LNAME]]</f>
        <v>Frank Francisco</v>
      </c>
      <c r="E695" s="24" t="str">
        <f>VLOOKUP(MYRANKS_P[[#This Row],[PLAYERID]],PLAYERIDMAP2[],COLUMN(PLAYERIDMAP2[TEAM]),FALSE)</f>
        <v>N/A</v>
      </c>
      <c r="F695" s="24" t="str">
        <f>VLOOKUP(MYRANKS_P[[#This Row],[PLAYERID]],PLAYERIDMAP2[],COLUMN(PLAYERIDMAP2[POS]),FALSE)</f>
        <v>P</v>
      </c>
      <c r="G695" s="24">
        <f>IFERROR(VALUE(VLOOKUP(MYRANKS_P[[#This Row],[PLAYERID]],PLAYERIDMAP2[],COLUMN(PLAYERIDMAP2[IDFANGRAPHS]),FALSE)),VLOOKUP(MYRANKS_P[[#This Row],[PLAYERID]],PLAYERIDMAP2[],COLUMN(PLAYERIDMAP2[IDFANGRAPHS]),FALSE))</f>
        <v>1933</v>
      </c>
      <c r="H695" s="23">
        <f>IFERROR(VLOOKUP(MYRANKS_P[[#This Row],[IDFANGRAPHS]],STEAMER_P[],COLUMN(STEAMER_P[W]),FALSE),0)</f>
        <v>0</v>
      </c>
      <c r="I695" s="23">
        <f>IFERROR(VLOOKUP(MYRANKS_P[[#This Row],[IDFANGRAPHS]],STEAMER_P[],COLUMN(STEAMER_P[L]),FALSE),0)</f>
        <v>0</v>
      </c>
      <c r="J695" s="23">
        <f>IFERROR(VLOOKUP(MYRANKS_P[[#This Row],[IDFANGRAPHS]],STEAMER_P[],COLUMN(STEAMER_P[SV]),FALSE),0)</f>
        <v>0</v>
      </c>
      <c r="K695" s="23">
        <f>IFERROR(VLOOKUP(MYRANKS_P[[#This Row],[IDFANGRAPHS]],STEAMER_P[],COLUMN(STEAMER_P[IP]),FALSE),0)</f>
        <v>0</v>
      </c>
      <c r="L695" s="23">
        <f>IFERROR(VLOOKUP(MYRANKS_P[[#This Row],[IDFANGRAPHS]],STEAMER_P[],COLUMN(STEAMER_P[H]),FALSE),0)</f>
        <v>0</v>
      </c>
      <c r="M695" s="23">
        <f>IFERROR(VLOOKUP(MYRANKS_P[[#This Row],[IDFANGRAPHS]],STEAMER_P[],COLUMN(STEAMER_P[ER]),FALSE),0)</f>
        <v>0</v>
      </c>
      <c r="N695" s="23">
        <f>IFERROR(VLOOKUP(MYRANKS_P[[#This Row],[IDFANGRAPHS]],STEAMER_P[],COLUMN(STEAMER_P[HR]),FALSE),0)</f>
        <v>0</v>
      </c>
      <c r="O695" s="23">
        <f>IFERROR(VLOOKUP(MYRANKS_P[[#This Row],[IDFANGRAPHS]],STEAMER_P[],COLUMN(STEAMER_P[SO]),FALSE),0)</f>
        <v>0</v>
      </c>
      <c r="P695" s="23">
        <f>IFERROR(VLOOKUP(MYRANKS_P[[#This Row],[IDFANGRAPHS]],STEAMER_P[],COLUMN(STEAMER_P[BB]),FALSE),0)</f>
        <v>0</v>
      </c>
      <c r="Q695" s="21">
        <f>IFERROR((MYRANKS_P[[#This Row],[ER]]*9)/MYRANKS_P[[#This Row],[IP]],0)</f>
        <v>0</v>
      </c>
      <c r="R695" s="21">
        <f>IFERROR((MYRANKS_P[[#This Row],[BB]]+MYRANKS_P[[#This Row],[H]])/MYRANKS_P[[#This Row],[IP]],0)</f>
        <v>0</v>
      </c>
      <c r="S695" s="23">
        <f>MYRANKS_P[[#This Row],[W]]*P_PTS_W+MYRANKS_P[[#This Row],[L]]*P_PTS_L+MYRANKS_P[[#This Row],[IP]]*P_PTS_IP+MYRANKS_P[[#This Row],[SO]]*P_PTS_K+MYRANKS_P[[#This Row],[BB]]*P_PTS_BB+MYRANKS_P[[#This Row],[H]]*P_PTS_HA+MYRANKS_P[[#This Row],[SV]]*P_PTS_SV+MYRANKS_P[[#This Row],[HR]]*P_PTS_HRA+MYRANKS_P[[#This Row],[ER]]*P_PTS_ER</f>
        <v>0</v>
      </c>
      <c r="T695" s="23">
        <f>VLOOKUP(MYRANKS_P[[#This Row],[POS]],REPLACEMENT_LEVEL[],3,FALSE)</f>
        <v>0</v>
      </c>
      <c r="U695" s="23">
        <f>MYRANKS_P[[#This Row],[PROJ PTS]]-MYRANKS_P[[#This Row],[REPL LEVEL]]</f>
        <v>0</v>
      </c>
      <c r="V695" s="30">
        <f>RANK(MYRANKS_P[[#This Row],[POINTS OVER REPL]],MYRANKS_P[POINTS OVER REPL])</f>
        <v>1</v>
      </c>
      <c r="W695" s="29">
        <f>IF(MYRANKS_P[[#This Row],[RANK]]&lt;=TOTAL_PITCHERS_DRAFTED,MYRANKS_P[[#This Row],[POINTS OVER REPL]],0)</f>
        <v>0</v>
      </c>
      <c r="X695" s="35">
        <f>MYRANKS_P[[#This Row],[POINTS OVER REPL]]*DOLLAR_VALUE_PER_POINT+1</f>
        <v>1</v>
      </c>
      <c r="Y695" s="35"/>
      <c r="Z695" s="29">
        <f>IF(AND(MYRANKS_P[[#This Row],[RANK]]&lt;=(TOTAL_PITCHERS_DRAFTED-PITCHERS_BELOW_REPL_DRAFTED),MYRANKS_P[[#This Row],[$ACTUAL]]=""),MYRANKS_P[[#This Row],[POINTS OVER REPL]],0)</f>
        <v>0</v>
      </c>
      <c r="AA695" s="40">
        <f>IF(MYRANKS_P[[#This Row],[$ACTUAL]]="",MYRANKS_P[[#This Row],[POINTS OVER REPL]]*REMAINING_DOLLAR_VALUE_PER_POINT+1,0)</f>
        <v>1</v>
      </c>
    </row>
    <row r="696" spans="1:27" x14ac:dyDescent="0.25">
      <c r="A696" s="65" t="s">
        <v>12618</v>
      </c>
      <c r="B696" s="17" t="str">
        <f>VLOOKUP(MYRANKS_P[[#This Row],[PLAYERID]],PLAYERIDMAP2[],COLUMN(PLAYERIDMAP2[LASTNAME]),FALSE)</f>
        <v>Garcia</v>
      </c>
      <c r="C696" s="24" t="str">
        <f>VLOOKUP(MYRANKS_P[[#This Row],[PLAYERID]],PLAYERIDMAP2[],COLUMN(PLAYERIDMAP2[FIRSTNAME]),FALSE)</f>
        <v>Christian</v>
      </c>
      <c r="D696" s="24" t="str">
        <f>MYRANKS_P[[#This Row],[FNAME]]&amp;" "&amp;MYRANKS_P[[#This Row],[LNAME]]</f>
        <v>Christian Garcia</v>
      </c>
      <c r="E696" s="24" t="str">
        <f>VLOOKUP(MYRANKS_P[[#This Row],[PLAYERID]],PLAYERIDMAP2[],COLUMN(PLAYERIDMAP2[TEAM]),FALSE)</f>
        <v>WAS</v>
      </c>
      <c r="F696" s="24" t="str">
        <f>VLOOKUP(MYRANKS_P[[#This Row],[PLAYERID]],PLAYERIDMAP2[],COLUMN(PLAYERIDMAP2[POS]),FALSE)</f>
        <v>P</v>
      </c>
      <c r="G696" s="24">
        <f>IFERROR(VALUE(VLOOKUP(MYRANKS_P[[#This Row],[PLAYERID]],PLAYERIDMAP2[],COLUMN(PLAYERIDMAP2[IDFANGRAPHS]),FALSE)),VLOOKUP(MYRANKS_P[[#This Row],[PLAYERID]],PLAYERIDMAP2[],COLUMN(PLAYERIDMAP2[IDFANGRAPHS]),FALSE))</f>
        <v>4067</v>
      </c>
      <c r="H696" s="23">
        <f>IFERROR(VLOOKUP(MYRANKS_P[[#This Row],[IDFANGRAPHS]],STEAMER_P[],COLUMN(STEAMER_P[W]),FALSE),0)</f>
        <v>0</v>
      </c>
      <c r="I696" s="23">
        <f>IFERROR(VLOOKUP(MYRANKS_P[[#This Row],[IDFANGRAPHS]],STEAMER_P[],COLUMN(STEAMER_P[L]),FALSE),0)</f>
        <v>0</v>
      </c>
      <c r="J696" s="23">
        <f>IFERROR(VLOOKUP(MYRANKS_P[[#This Row],[IDFANGRAPHS]],STEAMER_P[],COLUMN(STEAMER_P[SV]),FALSE),0)</f>
        <v>0</v>
      </c>
      <c r="K696" s="23">
        <f>IFERROR(VLOOKUP(MYRANKS_P[[#This Row],[IDFANGRAPHS]],STEAMER_P[],COLUMN(STEAMER_P[IP]),FALSE),0)</f>
        <v>0</v>
      </c>
      <c r="L696" s="23">
        <f>IFERROR(VLOOKUP(MYRANKS_P[[#This Row],[IDFANGRAPHS]],STEAMER_P[],COLUMN(STEAMER_P[H]),FALSE),0)</f>
        <v>0</v>
      </c>
      <c r="M696" s="23">
        <f>IFERROR(VLOOKUP(MYRANKS_P[[#This Row],[IDFANGRAPHS]],STEAMER_P[],COLUMN(STEAMER_P[ER]),FALSE),0)</f>
        <v>0</v>
      </c>
      <c r="N696" s="23">
        <f>IFERROR(VLOOKUP(MYRANKS_P[[#This Row],[IDFANGRAPHS]],STEAMER_P[],COLUMN(STEAMER_P[HR]),FALSE),0)</f>
        <v>0</v>
      </c>
      <c r="O696" s="23">
        <f>IFERROR(VLOOKUP(MYRANKS_P[[#This Row],[IDFANGRAPHS]],STEAMER_P[],COLUMN(STEAMER_P[SO]),FALSE),0)</f>
        <v>0</v>
      </c>
      <c r="P696" s="23">
        <f>IFERROR(VLOOKUP(MYRANKS_P[[#This Row],[IDFANGRAPHS]],STEAMER_P[],COLUMN(STEAMER_P[BB]),FALSE),0)</f>
        <v>0</v>
      </c>
      <c r="Q696" s="21">
        <f>IFERROR((MYRANKS_P[[#This Row],[ER]]*9)/MYRANKS_P[[#This Row],[IP]],0)</f>
        <v>0</v>
      </c>
      <c r="R696" s="21">
        <f>IFERROR((MYRANKS_P[[#This Row],[BB]]+MYRANKS_P[[#This Row],[H]])/MYRANKS_P[[#This Row],[IP]],0)</f>
        <v>0</v>
      </c>
      <c r="S696" s="23">
        <f>MYRANKS_P[[#This Row],[W]]*P_PTS_W+MYRANKS_P[[#This Row],[L]]*P_PTS_L+MYRANKS_P[[#This Row],[IP]]*P_PTS_IP+MYRANKS_P[[#This Row],[SO]]*P_PTS_K+MYRANKS_P[[#This Row],[BB]]*P_PTS_BB+MYRANKS_P[[#This Row],[H]]*P_PTS_HA+MYRANKS_P[[#This Row],[SV]]*P_PTS_SV+MYRANKS_P[[#This Row],[HR]]*P_PTS_HRA+MYRANKS_P[[#This Row],[ER]]*P_PTS_ER</f>
        <v>0</v>
      </c>
      <c r="T696" s="23">
        <f>VLOOKUP(MYRANKS_P[[#This Row],[POS]],REPLACEMENT_LEVEL[],3,FALSE)</f>
        <v>0</v>
      </c>
      <c r="U696" s="23">
        <f>MYRANKS_P[[#This Row],[PROJ PTS]]-MYRANKS_P[[#This Row],[REPL LEVEL]]</f>
        <v>0</v>
      </c>
      <c r="V696" s="30">
        <f>RANK(MYRANKS_P[[#This Row],[POINTS OVER REPL]],MYRANKS_P[POINTS OVER REPL])</f>
        <v>1</v>
      </c>
      <c r="W696" s="29">
        <f>IF(MYRANKS_P[[#This Row],[RANK]]&lt;=TOTAL_PITCHERS_DRAFTED,MYRANKS_P[[#This Row],[POINTS OVER REPL]],0)</f>
        <v>0</v>
      </c>
      <c r="X696" s="35">
        <f>MYRANKS_P[[#This Row],[POINTS OVER REPL]]*DOLLAR_VALUE_PER_POINT+1</f>
        <v>1</v>
      </c>
      <c r="Y696" s="35"/>
      <c r="Z696" s="29">
        <f>IF(AND(MYRANKS_P[[#This Row],[RANK]]&lt;=(TOTAL_PITCHERS_DRAFTED-PITCHERS_BELOW_REPL_DRAFTED),MYRANKS_P[[#This Row],[$ACTUAL]]=""),MYRANKS_P[[#This Row],[POINTS OVER REPL]],0)</f>
        <v>0</v>
      </c>
      <c r="AA696" s="40">
        <f>IF(MYRANKS_P[[#This Row],[$ACTUAL]]="",MYRANKS_P[[#This Row],[POINTS OVER REPL]]*REMAINING_DOLLAR_VALUE_PER_POINT+1,0)</f>
        <v>1</v>
      </c>
    </row>
    <row r="697" spans="1:27" x14ac:dyDescent="0.25">
      <c r="A697" s="65" t="s">
        <v>13037</v>
      </c>
      <c r="B697" s="17" t="str">
        <f>VLOOKUP(MYRANKS_P[[#This Row],[PLAYERID]],PLAYERIDMAP2[],COLUMN(PLAYERIDMAP2[LASTNAME]),FALSE)</f>
        <v>Hensley</v>
      </c>
      <c r="C697" s="24" t="str">
        <f>VLOOKUP(MYRANKS_P[[#This Row],[PLAYERID]],PLAYERIDMAP2[],COLUMN(PLAYERIDMAP2[FIRSTNAME]),FALSE)</f>
        <v>Clay</v>
      </c>
      <c r="D697" s="24" t="str">
        <f>MYRANKS_P[[#This Row],[FNAME]]&amp;" "&amp;MYRANKS_P[[#This Row],[LNAME]]</f>
        <v>Clay Hensley</v>
      </c>
      <c r="E697" s="24" t="str">
        <f>VLOOKUP(MYRANKS_P[[#This Row],[PLAYERID]],PLAYERIDMAP2[],COLUMN(PLAYERIDMAP2[TEAM]),FALSE)</f>
        <v>N/A</v>
      </c>
      <c r="F697" s="24" t="str">
        <f>VLOOKUP(MYRANKS_P[[#This Row],[PLAYERID]],PLAYERIDMAP2[],COLUMN(PLAYERIDMAP2[POS]),FALSE)</f>
        <v>P</v>
      </c>
      <c r="G697" s="24">
        <f>IFERROR(VALUE(VLOOKUP(MYRANKS_P[[#This Row],[PLAYERID]],PLAYERIDMAP2[],COLUMN(PLAYERIDMAP2[IDFANGRAPHS]),FALSE)),VLOOKUP(MYRANKS_P[[#This Row],[PLAYERID]],PLAYERIDMAP2[],COLUMN(PLAYERIDMAP2[IDFANGRAPHS]),FALSE))</f>
        <v>4593</v>
      </c>
      <c r="H697" s="23">
        <f>IFERROR(VLOOKUP(MYRANKS_P[[#This Row],[IDFANGRAPHS]],STEAMER_P[],COLUMN(STEAMER_P[W]),FALSE),0)</f>
        <v>0</v>
      </c>
      <c r="I697" s="23">
        <f>IFERROR(VLOOKUP(MYRANKS_P[[#This Row],[IDFANGRAPHS]],STEAMER_P[],COLUMN(STEAMER_P[L]),FALSE),0)</f>
        <v>0</v>
      </c>
      <c r="J697" s="23">
        <f>IFERROR(VLOOKUP(MYRANKS_P[[#This Row],[IDFANGRAPHS]],STEAMER_P[],COLUMN(STEAMER_P[SV]),FALSE),0)</f>
        <v>0</v>
      </c>
      <c r="K697" s="23">
        <f>IFERROR(VLOOKUP(MYRANKS_P[[#This Row],[IDFANGRAPHS]],STEAMER_P[],COLUMN(STEAMER_P[IP]),FALSE),0)</f>
        <v>0</v>
      </c>
      <c r="L697" s="23">
        <f>IFERROR(VLOOKUP(MYRANKS_P[[#This Row],[IDFANGRAPHS]],STEAMER_P[],COLUMN(STEAMER_P[H]),FALSE),0)</f>
        <v>0</v>
      </c>
      <c r="M697" s="23">
        <f>IFERROR(VLOOKUP(MYRANKS_P[[#This Row],[IDFANGRAPHS]],STEAMER_P[],COLUMN(STEAMER_P[ER]),FALSE),0)</f>
        <v>0</v>
      </c>
      <c r="N697" s="23">
        <f>IFERROR(VLOOKUP(MYRANKS_P[[#This Row],[IDFANGRAPHS]],STEAMER_P[],COLUMN(STEAMER_P[HR]),FALSE),0)</f>
        <v>0</v>
      </c>
      <c r="O697" s="23">
        <f>IFERROR(VLOOKUP(MYRANKS_P[[#This Row],[IDFANGRAPHS]],STEAMER_P[],COLUMN(STEAMER_P[SO]),FALSE),0)</f>
        <v>0</v>
      </c>
      <c r="P697" s="23">
        <f>IFERROR(VLOOKUP(MYRANKS_P[[#This Row],[IDFANGRAPHS]],STEAMER_P[],COLUMN(STEAMER_P[BB]),FALSE),0)</f>
        <v>0</v>
      </c>
      <c r="Q697" s="21">
        <f>IFERROR((MYRANKS_P[[#This Row],[ER]]*9)/MYRANKS_P[[#This Row],[IP]],0)</f>
        <v>0</v>
      </c>
      <c r="R697" s="21">
        <f>IFERROR((MYRANKS_P[[#This Row],[BB]]+MYRANKS_P[[#This Row],[H]])/MYRANKS_P[[#This Row],[IP]],0)</f>
        <v>0</v>
      </c>
      <c r="S697" s="23">
        <f>MYRANKS_P[[#This Row],[W]]*P_PTS_W+MYRANKS_P[[#This Row],[L]]*P_PTS_L+MYRANKS_P[[#This Row],[IP]]*P_PTS_IP+MYRANKS_P[[#This Row],[SO]]*P_PTS_K+MYRANKS_P[[#This Row],[BB]]*P_PTS_BB+MYRANKS_P[[#This Row],[H]]*P_PTS_HA+MYRANKS_P[[#This Row],[SV]]*P_PTS_SV+MYRANKS_P[[#This Row],[HR]]*P_PTS_HRA+MYRANKS_P[[#This Row],[ER]]*P_PTS_ER</f>
        <v>0</v>
      </c>
      <c r="T697" s="23">
        <f>VLOOKUP(MYRANKS_P[[#This Row],[POS]],REPLACEMENT_LEVEL[],3,FALSE)</f>
        <v>0</v>
      </c>
      <c r="U697" s="23">
        <f>MYRANKS_P[[#This Row],[PROJ PTS]]-MYRANKS_P[[#This Row],[REPL LEVEL]]</f>
        <v>0</v>
      </c>
      <c r="V697" s="30">
        <f>RANK(MYRANKS_P[[#This Row],[POINTS OVER REPL]],MYRANKS_P[POINTS OVER REPL])</f>
        <v>1</v>
      </c>
      <c r="W697" s="29">
        <f>IF(MYRANKS_P[[#This Row],[RANK]]&lt;=TOTAL_PITCHERS_DRAFTED,MYRANKS_P[[#This Row],[POINTS OVER REPL]],0)</f>
        <v>0</v>
      </c>
      <c r="X697" s="35">
        <f>MYRANKS_P[[#This Row],[POINTS OVER REPL]]*DOLLAR_VALUE_PER_POINT+1</f>
        <v>1</v>
      </c>
      <c r="Y697" s="35"/>
      <c r="Z697" s="29">
        <f>IF(AND(MYRANKS_P[[#This Row],[RANK]]&lt;=(TOTAL_PITCHERS_DRAFTED-PITCHERS_BELOW_REPL_DRAFTED),MYRANKS_P[[#This Row],[$ACTUAL]]=""),MYRANKS_P[[#This Row],[POINTS OVER REPL]],0)</f>
        <v>0</v>
      </c>
      <c r="AA697" s="40">
        <f>IF(MYRANKS_P[[#This Row],[$ACTUAL]]="",MYRANKS_P[[#This Row],[POINTS OVER REPL]]*REMAINING_DOLLAR_VALUE_PER_POINT+1,0)</f>
        <v>1</v>
      </c>
    </row>
    <row r="698" spans="1:27" x14ac:dyDescent="0.25">
      <c r="A698" s="65" t="s">
        <v>13055</v>
      </c>
      <c r="B698" s="17" t="str">
        <f>VLOOKUP(MYRANKS_P[[#This Row],[PLAYERID]],PLAYERIDMAP2[],COLUMN(PLAYERIDMAP2[LASTNAME]),FALSE)</f>
        <v>Hernandez</v>
      </c>
      <c r="C698" s="24" t="str">
        <f>VLOOKUP(MYRANKS_P[[#This Row],[PLAYERID]],PLAYERIDMAP2[],COLUMN(PLAYERIDMAP2[FIRSTNAME]),FALSE)</f>
        <v>Livan</v>
      </c>
      <c r="D698" s="24" t="str">
        <f>MYRANKS_P[[#This Row],[FNAME]]&amp;" "&amp;MYRANKS_P[[#This Row],[LNAME]]</f>
        <v>Livan Hernandez</v>
      </c>
      <c r="E698" s="24" t="str">
        <f>VLOOKUP(MYRANKS_P[[#This Row],[PLAYERID]],PLAYERIDMAP2[],COLUMN(PLAYERIDMAP2[TEAM]),FALSE)</f>
        <v>N/A</v>
      </c>
      <c r="F698" s="24" t="str">
        <f>VLOOKUP(MYRANKS_P[[#This Row],[PLAYERID]],PLAYERIDMAP2[],COLUMN(PLAYERIDMAP2[POS]),FALSE)</f>
        <v>P</v>
      </c>
      <c r="G698" s="24">
        <f>IFERROR(VALUE(VLOOKUP(MYRANKS_P[[#This Row],[PLAYERID]],PLAYERIDMAP2[],COLUMN(PLAYERIDMAP2[IDFANGRAPHS]),FALSE)),VLOOKUP(MYRANKS_P[[#This Row],[PLAYERID]],PLAYERIDMAP2[],COLUMN(PLAYERIDMAP2[IDFANGRAPHS]),FALSE))</f>
        <v>1116</v>
      </c>
      <c r="H698" s="23">
        <f>IFERROR(VLOOKUP(MYRANKS_P[[#This Row],[IDFANGRAPHS]],STEAMER_P[],COLUMN(STEAMER_P[W]),FALSE),0)</f>
        <v>0</v>
      </c>
      <c r="I698" s="23">
        <f>IFERROR(VLOOKUP(MYRANKS_P[[#This Row],[IDFANGRAPHS]],STEAMER_P[],COLUMN(STEAMER_P[L]),FALSE),0)</f>
        <v>0</v>
      </c>
      <c r="J698" s="23">
        <f>IFERROR(VLOOKUP(MYRANKS_P[[#This Row],[IDFANGRAPHS]],STEAMER_P[],COLUMN(STEAMER_P[SV]),FALSE),0)</f>
        <v>0</v>
      </c>
      <c r="K698" s="23">
        <f>IFERROR(VLOOKUP(MYRANKS_P[[#This Row],[IDFANGRAPHS]],STEAMER_P[],COLUMN(STEAMER_P[IP]),FALSE),0)</f>
        <v>0</v>
      </c>
      <c r="L698" s="23">
        <f>IFERROR(VLOOKUP(MYRANKS_P[[#This Row],[IDFANGRAPHS]],STEAMER_P[],COLUMN(STEAMER_P[H]),FALSE),0)</f>
        <v>0</v>
      </c>
      <c r="M698" s="23">
        <f>IFERROR(VLOOKUP(MYRANKS_P[[#This Row],[IDFANGRAPHS]],STEAMER_P[],COLUMN(STEAMER_P[ER]),FALSE),0)</f>
        <v>0</v>
      </c>
      <c r="N698" s="23">
        <f>IFERROR(VLOOKUP(MYRANKS_P[[#This Row],[IDFANGRAPHS]],STEAMER_P[],COLUMN(STEAMER_P[HR]),FALSE),0)</f>
        <v>0</v>
      </c>
      <c r="O698" s="23">
        <f>IFERROR(VLOOKUP(MYRANKS_P[[#This Row],[IDFANGRAPHS]],STEAMER_P[],COLUMN(STEAMER_P[SO]),FALSE),0)</f>
        <v>0</v>
      </c>
      <c r="P698" s="23">
        <f>IFERROR(VLOOKUP(MYRANKS_P[[#This Row],[IDFANGRAPHS]],STEAMER_P[],COLUMN(STEAMER_P[BB]),FALSE),0)</f>
        <v>0</v>
      </c>
      <c r="Q698" s="21">
        <f>IFERROR((MYRANKS_P[[#This Row],[ER]]*9)/MYRANKS_P[[#This Row],[IP]],0)</f>
        <v>0</v>
      </c>
      <c r="R698" s="21">
        <f>IFERROR((MYRANKS_P[[#This Row],[BB]]+MYRANKS_P[[#This Row],[H]])/MYRANKS_P[[#This Row],[IP]],0)</f>
        <v>0</v>
      </c>
      <c r="S698" s="23">
        <f>MYRANKS_P[[#This Row],[W]]*P_PTS_W+MYRANKS_P[[#This Row],[L]]*P_PTS_L+MYRANKS_P[[#This Row],[IP]]*P_PTS_IP+MYRANKS_P[[#This Row],[SO]]*P_PTS_K+MYRANKS_P[[#This Row],[BB]]*P_PTS_BB+MYRANKS_P[[#This Row],[H]]*P_PTS_HA+MYRANKS_P[[#This Row],[SV]]*P_PTS_SV+MYRANKS_P[[#This Row],[HR]]*P_PTS_HRA+MYRANKS_P[[#This Row],[ER]]*P_PTS_ER</f>
        <v>0</v>
      </c>
      <c r="T698" s="23">
        <f>VLOOKUP(MYRANKS_P[[#This Row],[POS]],REPLACEMENT_LEVEL[],3,FALSE)</f>
        <v>0</v>
      </c>
      <c r="U698" s="23">
        <f>MYRANKS_P[[#This Row],[PROJ PTS]]-MYRANKS_P[[#This Row],[REPL LEVEL]]</f>
        <v>0</v>
      </c>
      <c r="V698" s="30">
        <f>RANK(MYRANKS_P[[#This Row],[POINTS OVER REPL]],MYRANKS_P[POINTS OVER REPL])</f>
        <v>1</v>
      </c>
      <c r="W698" s="29">
        <f>IF(MYRANKS_P[[#This Row],[RANK]]&lt;=TOTAL_PITCHERS_DRAFTED,MYRANKS_P[[#This Row],[POINTS OVER REPL]],0)</f>
        <v>0</v>
      </c>
      <c r="X698" s="35">
        <f>MYRANKS_P[[#This Row],[POINTS OVER REPL]]*DOLLAR_VALUE_PER_POINT+1</f>
        <v>1</v>
      </c>
      <c r="Y698" s="35"/>
      <c r="Z698" s="29">
        <f>IF(AND(MYRANKS_P[[#This Row],[RANK]]&lt;=(TOTAL_PITCHERS_DRAFTED-PITCHERS_BELOW_REPL_DRAFTED),MYRANKS_P[[#This Row],[$ACTUAL]]=""),MYRANKS_P[[#This Row],[POINTS OVER REPL]],0)</f>
        <v>0</v>
      </c>
      <c r="AA698" s="40">
        <f>IF(MYRANKS_P[[#This Row],[$ACTUAL]]="",MYRANKS_P[[#This Row],[POINTS OVER REPL]]*REMAINING_DOLLAR_VALUE_PER_POINT+1,0)</f>
        <v>1</v>
      </c>
    </row>
    <row r="699" spans="1:27" x14ac:dyDescent="0.25">
      <c r="A699" s="65" t="s">
        <v>13215</v>
      </c>
      <c r="B699" s="17" t="str">
        <f>VLOOKUP(MYRANKS_P[[#This Row],[PLAYERID]],PLAYERIDMAP2[],COLUMN(PLAYERIDMAP2[LASTNAME]),FALSE)</f>
        <v>Igarashi</v>
      </c>
      <c r="C699" s="24" t="str">
        <f>VLOOKUP(MYRANKS_P[[#This Row],[PLAYERID]],PLAYERIDMAP2[],COLUMN(PLAYERIDMAP2[FIRSTNAME]),FALSE)</f>
        <v>Ryota</v>
      </c>
      <c r="D699" s="24" t="str">
        <f>MYRANKS_P[[#This Row],[FNAME]]&amp;" "&amp;MYRANKS_P[[#This Row],[LNAME]]</f>
        <v>Ryota Igarashi</v>
      </c>
      <c r="E699" s="24" t="str">
        <f>VLOOKUP(MYRANKS_P[[#This Row],[PLAYERID]],PLAYERIDMAP2[],COLUMN(PLAYERIDMAP2[TEAM]),FALSE)</f>
        <v>NYY</v>
      </c>
      <c r="F699" s="24" t="str">
        <f>VLOOKUP(MYRANKS_P[[#This Row],[PLAYERID]],PLAYERIDMAP2[],COLUMN(PLAYERIDMAP2[POS]),FALSE)</f>
        <v>P</v>
      </c>
      <c r="G699" s="24">
        <f>IFERROR(VALUE(VLOOKUP(MYRANKS_P[[#This Row],[PLAYERID]],PLAYERIDMAP2[],COLUMN(PLAYERIDMAP2[IDFANGRAPHS]),FALSE)),VLOOKUP(MYRANKS_P[[#This Row],[PLAYERID]],PLAYERIDMAP2[],COLUMN(PLAYERIDMAP2[IDFANGRAPHS]),FALSE))</f>
        <v>10232</v>
      </c>
      <c r="H699" s="23">
        <f>IFERROR(VLOOKUP(MYRANKS_P[[#This Row],[IDFANGRAPHS]],STEAMER_P[],COLUMN(STEAMER_P[W]),FALSE),0)</f>
        <v>0</v>
      </c>
      <c r="I699" s="23">
        <f>IFERROR(VLOOKUP(MYRANKS_P[[#This Row],[IDFANGRAPHS]],STEAMER_P[],COLUMN(STEAMER_P[L]),FALSE),0)</f>
        <v>0</v>
      </c>
      <c r="J699" s="23">
        <f>IFERROR(VLOOKUP(MYRANKS_P[[#This Row],[IDFANGRAPHS]],STEAMER_P[],COLUMN(STEAMER_P[SV]),FALSE),0)</f>
        <v>0</v>
      </c>
      <c r="K699" s="23">
        <f>IFERROR(VLOOKUP(MYRANKS_P[[#This Row],[IDFANGRAPHS]],STEAMER_P[],COLUMN(STEAMER_P[IP]),FALSE),0)</f>
        <v>0</v>
      </c>
      <c r="L699" s="23">
        <f>IFERROR(VLOOKUP(MYRANKS_P[[#This Row],[IDFANGRAPHS]],STEAMER_P[],COLUMN(STEAMER_P[H]),FALSE),0)</f>
        <v>0</v>
      </c>
      <c r="M699" s="23">
        <f>IFERROR(VLOOKUP(MYRANKS_P[[#This Row],[IDFANGRAPHS]],STEAMER_P[],COLUMN(STEAMER_P[ER]),FALSE),0)</f>
        <v>0</v>
      </c>
      <c r="N699" s="23">
        <f>IFERROR(VLOOKUP(MYRANKS_P[[#This Row],[IDFANGRAPHS]],STEAMER_P[],COLUMN(STEAMER_P[HR]),FALSE),0)</f>
        <v>0</v>
      </c>
      <c r="O699" s="23">
        <f>IFERROR(VLOOKUP(MYRANKS_P[[#This Row],[IDFANGRAPHS]],STEAMER_P[],COLUMN(STEAMER_P[SO]),FALSE),0)</f>
        <v>0</v>
      </c>
      <c r="P699" s="23">
        <f>IFERROR(VLOOKUP(MYRANKS_P[[#This Row],[IDFANGRAPHS]],STEAMER_P[],COLUMN(STEAMER_P[BB]),FALSE),0)</f>
        <v>0</v>
      </c>
      <c r="Q699" s="21">
        <f>IFERROR((MYRANKS_P[[#This Row],[ER]]*9)/MYRANKS_P[[#This Row],[IP]],0)</f>
        <v>0</v>
      </c>
      <c r="R699" s="21">
        <f>IFERROR((MYRANKS_P[[#This Row],[BB]]+MYRANKS_P[[#This Row],[H]])/MYRANKS_P[[#This Row],[IP]],0)</f>
        <v>0</v>
      </c>
      <c r="S699" s="23">
        <f>MYRANKS_P[[#This Row],[W]]*P_PTS_W+MYRANKS_P[[#This Row],[L]]*P_PTS_L+MYRANKS_P[[#This Row],[IP]]*P_PTS_IP+MYRANKS_P[[#This Row],[SO]]*P_PTS_K+MYRANKS_P[[#This Row],[BB]]*P_PTS_BB+MYRANKS_P[[#This Row],[H]]*P_PTS_HA+MYRANKS_P[[#This Row],[SV]]*P_PTS_SV+MYRANKS_P[[#This Row],[HR]]*P_PTS_HRA+MYRANKS_P[[#This Row],[ER]]*P_PTS_ER</f>
        <v>0</v>
      </c>
      <c r="T699" s="23">
        <f>VLOOKUP(MYRANKS_P[[#This Row],[POS]],REPLACEMENT_LEVEL[],3,FALSE)</f>
        <v>0</v>
      </c>
      <c r="U699" s="23">
        <f>MYRANKS_P[[#This Row],[PROJ PTS]]-MYRANKS_P[[#This Row],[REPL LEVEL]]</f>
        <v>0</v>
      </c>
      <c r="V699" s="30">
        <f>RANK(MYRANKS_P[[#This Row],[POINTS OVER REPL]],MYRANKS_P[POINTS OVER REPL])</f>
        <v>1</v>
      </c>
      <c r="W699" s="29">
        <f>IF(MYRANKS_P[[#This Row],[RANK]]&lt;=TOTAL_PITCHERS_DRAFTED,MYRANKS_P[[#This Row],[POINTS OVER REPL]],0)</f>
        <v>0</v>
      </c>
      <c r="X699" s="35">
        <f>MYRANKS_P[[#This Row],[POINTS OVER REPL]]*DOLLAR_VALUE_PER_POINT+1</f>
        <v>1</v>
      </c>
      <c r="Y699" s="35"/>
      <c r="Z699" s="29">
        <f>IF(AND(MYRANKS_P[[#This Row],[RANK]]&lt;=(TOTAL_PITCHERS_DRAFTED-PITCHERS_BELOW_REPL_DRAFTED),MYRANKS_P[[#This Row],[$ACTUAL]]=""),MYRANKS_P[[#This Row],[POINTS OVER REPL]],0)</f>
        <v>0</v>
      </c>
      <c r="AA699" s="40">
        <f>IF(MYRANKS_P[[#This Row],[$ACTUAL]]="",MYRANKS_P[[#This Row],[POINTS OVER REPL]]*REMAINING_DOLLAR_VALUE_PER_POINT+1,0)</f>
        <v>1</v>
      </c>
    </row>
    <row r="700" spans="1:27" x14ac:dyDescent="0.25">
      <c r="A700" s="65" t="s">
        <v>13393</v>
      </c>
      <c r="B700" s="17" t="str">
        <f>VLOOKUP(MYRANKS_P[[#This Row],[PLAYERID]],PLAYERIDMAP2[],COLUMN(PLAYERIDMAP2[LASTNAME]),FALSE)</f>
        <v>Karstens</v>
      </c>
      <c r="C700" s="24" t="str">
        <f>VLOOKUP(MYRANKS_P[[#This Row],[PLAYERID]],PLAYERIDMAP2[],COLUMN(PLAYERIDMAP2[FIRSTNAME]),FALSE)</f>
        <v>Jeff</v>
      </c>
      <c r="D700" s="24" t="str">
        <f>MYRANKS_P[[#This Row],[FNAME]]&amp;" "&amp;MYRANKS_P[[#This Row],[LNAME]]</f>
        <v>Jeff Karstens</v>
      </c>
      <c r="E700" s="24" t="str">
        <f>VLOOKUP(MYRANKS_P[[#This Row],[PLAYERID]],PLAYERIDMAP2[],COLUMN(PLAYERIDMAP2[TEAM]),FALSE)</f>
        <v>PIT</v>
      </c>
      <c r="F700" s="24" t="str">
        <f>VLOOKUP(MYRANKS_P[[#This Row],[PLAYERID]],PLAYERIDMAP2[],COLUMN(PLAYERIDMAP2[POS]),FALSE)</f>
        <v>P</v>
      </c>
      <c r="G700" s="24">
        <f>IFERROR(VALUE(VLOOKUP(MYRANKS_P[[#This Row],[PLAYERID]],PLAYERIDMAP2[],COLUMN(PLAYERIDMAP2[IDFANGRAPHS]),FALSE)),VLOOKUP(MYRANKS_P[[#This Row],[PLAYERID]],PLAYERIDMAP2[],COLUMN(PLAYERIDMAP2[IDFANGRAPHS]),FALSE))</f>
        <v>5879</v>
      </c>
      <c r="H700" s="23">
        <f>IFERROR(VLOOKUP(MYRANKS_P[[#This Row],[IDFANGRAPHS]],STEAMER_P[],COLUMN(STEAMER_P[W]),FALSE),0)</f>
        <v>0</v>
      </c>
      <c r="I700" s="23">
        <f>IFERROR(VLOOKUP(MYRANKS_P[[#This Row],[IDFANGRAPHS]],STEAMER_P[],COLUMN(STEAMER_P[L]),FALSE),0)</f>
        <v>0</v>
      </c>
      <c r="J700" s="23">
        <f>IFERROR(VLOOKUP(MYRANKS_P[[#This Row],[IDFANGRAPHS]],STEAMER_P[],COLUMN(STEAMER_P[SV]),FALSE),0)</f>
        <v>0</v>
      </c>
      <c r="K700" s="23">
        <f>IFERROR(VLOOKUP(MYRANKS_P[[#This Row],[IDFANGRAPHS]],STEAMER_P[],COLUMN(STEAMER_P[IP]),FALSE),0)</f>
        <v>0</v>
      </c>
      <c r="L700" s="23">
        <f>IFERROR(VLOOKUP(MYRANKS_P[[#This Row],[IDFANGRAPHS]],STEAMER_P[],COLUMN(STEAMER_P[H]),FALSE),0)</f>
        <v>0</v>
      </c>
      <c r="M700" s="23">
        <f>IFERROR(VLOOKUP(MYRANKS_P[[#This Row],[IDFANGRAPHS]],STEAMER_P[],COLUMN(STEAMER_P[ER]),FALSE),0)</f>
        <v>0</v>
      </c>
      <c r="N700" s="23">
        <f>IFERROR(VLOOKUP(MYRANKS_P[[#This Row],[IDFANGRAPHS]],STEAMER_P[],COLUMN(STEAMER_P[HR]),FALSE),0)</f>
        <v>0</v>
      </c>
      <c r="O700" s="23">
        <f>IFERROR(VLOOKUP(MYRANKS_P[[#This Row],[IDFANGRAPHS]],STEAMER_P[],COLUMN(STEAMER_P[SO]),FALSE),0)</f>
        <v>0</v>
      </c>
      <c r="P700" s="23">
        <f>IFERROR(VLOOKUP(MYRANKS_P[[#This Row],[IDFANGRAPHS]],STEAMER_P[],COLUMN(STEAMER_P[BB]),FALSE),0)</f>
        <v>0</v>
      </c>
      <c r="Q700" s="21">
        <f>IFERROR((MYRANKS_P[[#This Row],[ER]]*9)/MYRANKS_P[[#This Row],[IP]],0)</f>
        <v>0</v>
      </c>
      <c r="R700" s="21">
        <f>IFERROR((MYRANKS_P[[#This Row],[BB]]+MYRANKS_P[[#This Row],[H]])/MYRANKS_P[[#This Row],[IP]],0)</f>
        <v>0</v>
      </c>
      <c r="S700" s="23">
        <f>MYRANKS_P[[#This Row],[W]]*P_PTS_W+MYRANKS_P[[#This Row],[L]]*P_PTS_L+MYRANKS_P[[#This Row],[IP]]*P_PTS_IP+MYRANKS_P[[#This Row],[SO]]*P_PTS_K+MYRANKS_P[[#This Row],[BB]]*P_PTS_BB+MYRANKS_P[[#This Row],[H]]*P_PTS_HA+MYRANKS_P[[#This Row],[SV]]*P_PTS_SV+MYRANKS_P[[#This Row],[HR]]*P_PTS_HRA+MYRANKS_P[[#This Row],[ER]]*P_PTS_ER</f>
        <v>0</v>
      </c>
      <c r="T700" s="23">
        <f>VLOOKUP(MYRANKS_P[[#This Row],[POS]],REPLACEMENT_LEVEL[],3,FALSE)</f>
        <v>0</v>
      </c>
      <c r="U700" s="23">
        <f>MYRANKS_P[[#This Row],[PROJ PTS]]-MYRANKS_P[[#This Row],[REPL LEVEL]]</f>
        <v>0</v>
      </c>
      <c r="V700" s="30">
        <f>RANK(MYRANKS_P[[#This Row],[POINTS OVER REPL]],MYRANKS_P[POINTS OVER REPL])</f>
        <v>1</v>
      </c>
      <c r="W700" s="29">
        <f>IF(MYRANKS_P[[#This Row],[RANK]]&lt;=TOTAL_PITCHERS_DRAFTED,MYRANKS_P[[#This Row],[POINTS OVER REPL]],0)</f>
        <v>0</v>
      </c>
      <c r="X700" s="35">
        <f>MYRANKS_P[[#This Row],[POINTS OVER REPL]]*DOLLAR_VALUE_PER_POINT+1</f>
        <v>1</v>
      </c>
      <c r="Y700" s="35"/>
      <c r="Z700" s="29">
        <f>IF(AND(MYRANKS_P[[#This Row],[RANK]]&lt;=(TOTAL_PITCHERS_DRAFTED-PITCHERS_BELOW_REPL_DRAFTED),MYRANKS_P[[#This Row],[$ACTUAL]]=""),MYRANKS_P[[#This Row],[POINTS OVER REPL]],0)</f>
        <v>0</v>
      </c>
      <c r="AA700" s="40">
        <f>IF(MYRANKS_P[[#This Row],[$ACTUAL]]="",MYRANKS_P[[#This Row],[POINTS OVER REPL]]*REMAINING_DOLLAR_VALUE_PER_POINT+1,0)</f>
        <v>1</v>
      </c>
    </row>
    <row r="701" spans="1:27" x14ac:dyDescent="0.25">
      <c r="A701" s="65" t="s">
        <v>13651</v>
      </c>
      <c r="B701" s="17" t="str">
        <f>VLOOKUP(MYRANKS_P[[#This Row],[PLAYERID]],PLAYERIDMAP2[],COLUMN(PLAYERIDMAP2[LASTNAME]),FALSE)</f>
        <v>Lilly</v>
      </c>
      <c r="C701" s="24" t="str">
        <f>VLOOKUP(MYRANKS_P[[#This Row],[PLAYERID]],PLAYERIDMAP2[],COLUMN(PLAYERIDMAP2[FIRSTNAME]),FALSE)</f>
        <v>Ted</v>
      </c>
      <c r="D701" s="24" t="str">
        <f>MYRANKS_P[[#This Row],[FNAME]]&amp;" "&amp;MYRANKS_P[[#This Row],[LNAME]]</f>
        <v>Ted Lilly</v>
      </c>
      <c r="E701" s="24" t="str">
        <f>VLOOKUP(MYRANKS_P[[#This Row],[PLAYERID]],PLAYERIDMAP2[],COLUMN(PLAYERIDMAP2[TEAM]),FALSE)</f>
        <v>N/A</v>
      </c>
      <c r="F701" s="24" t="str">
        <f>VLOOKUP(MYRANKS_P[[#This Row],[PLAYERID]],PLAYERIDMAP2[],COLUMN(PLAYERIDMAP2[POS]),FALSE)</f>
        <v>P</v>
      </c>
      <c r="G701" s="24">
        <f>IFERROR(VALUE(VLOOKUP(MYRANKS_P[[#This Row],[PLAYERID]],PLAYERIDMAP2[],COLUMN(PLAYERIDMAP2[IDFANGRAPHS]),FALSE)),VLOOKUP(MYRANKS_P[[#This Row],[PLAYERID]],PLAYERIDMAP2[],COLUMN(PLAYERIDMAP2[IDFANGRAPHS]),FALSE))</f>
        <v>833</v>
      </c>
      <c r="H701" s="23">
        <f>IFERROR(VLOOKUP(MYRANKS_P[[#This Row],[IDFANGRAPHS]],STEAMER_P[],COLUMN(STEAMER_P[W]),FALSE),0)</f>
        <v>0</v>
      </c>
      <c r="I701" s="23">
        <f>IFERROR(VLOOKUP(MYRANKS_P[[#This Row],[IDFANGRAPHS]],STEAMER_P[],COLUMN(STEAMER_P[L]),FALSE),0)</f>
        <v>0</v>
      </c>
      <c r="J701" s="23">
        <f>IFERROR(VLOOKUP(MYRANKS_P[[#This Row],[IDFANGRAPHS]],STEAMER_P[],COLUMN(STEAMER_P[SV]),FALSE),0)</f>
        <v>0</v>
      </c>
      <c r="K701" s="23">
        <f>IFERROR(VLOOKUP(MYRANKS_P[[#This Row],[IDFANGRAPHS]],STEAMER_P[],COLUMN(STEAMER_P[IP]),FALSE),0)</f>
        <v>0</v>
      </c>
      <c r="L701" s="23">
        <f>IFERROR(VLOOKUP(MYRANKS_P[[#This Row],[IDFANGRAPHS]],STEAMER_P[],COLUMN(STEAMER_P[H]),FALSE),0)</f>
        <v>0</v>
      </c>
      <c r="M701" s="23">
        <f>IFERROR(VLOOKUP(MYRANKS_P[[#This Row],[IDFANGRAPHS]],STEAMER_P[],COLUMN(STEAMER_P[ER]),FALSE),0)</f>
        <v>0</v>
      </c>
      <c r="N701" s="23">
        <f>IFERROR(VLOOKUP(MYRANKS_P[[#This Row],[IDFANGRAPHS]],STEAMER_P[],COLUMN(STEAMER_P[HR]),FALSE),0)</f>
        <v>0</v>
      </c>
      <c r="O701" s="23">
        <f>IFERROR(VLOOKUP(MYRANKS_P[[#This Row],[IDFANGRAPHS]],STEAMER_P[],COLUMN(STEAMER_P[SO]),FALSE),0)</f>
        <v>0</v>
      </c>
      <c r="P701" s="23">
        <f>IFERROR(VLOOKUP(MYRANKS_P[[#This Row],[IDFANGRAPHS]],STEAMER_P[],COLUMN(STEAMER_P[BB]),FALSE),0)</f>
        <v>0</v>
      </c>
      <c r="Q701" s="21">
        <f>IFERROR((MYRANKS_P[[#This Row],[ER]]*9)/MYRANKS_P[[#This Row],[IP]],0)</f>
        <v>0</v>
      </c>
      <c r="R701" s="21">
        <f>IFERROR((MYRANKS_P[[#This Row],[BB]]+MYRANKS_P[[#This Row],[H]])/MYRANKS_P[[#This Row],[IP]],0)</f>
        <v>0</v>
      </c>
      <c r="S701" s="23">
        <f>MYRANKS_P[[#This Row],[W]]*P_PTS_W+MYRANKS_P[[#This Row],[L]]*P_PTS_L+MYRANKS_P[[#This Row],[IP]]*P_PTS_IP+MYRANKS_P[[#This Row],[SO]]*P_PTS_K+MYRANKS_P[[#This Row],[BB]]*P_PTS_BB+MYRANKS_P[[#This Row],[H]]*P_PTS_HA+MYRANKS_P[[#This Row],[SV]]*P_PTS_SV+MYRANKS_P[[#This Row],[HR]]*P_PTS_HRA+MYRANKS_P[[#This Row],[ER]]*P_PTS_ER</f>
        <v>0</v>
      </c>
      <c r="T701" s="23">
        <f>VLOOKUP(MYRANKS_P[[#This Row],[POS]],REPLACEMENT_LEVEL[],3,FALSE)</f>
        <v>0</v>
      </c>
      <c r="U701" s="23">
        <f>MYRANKS_P[[#This Row],[PROJ PTS]]-MYRANKS_P[[#This Row],[REPL LEVEL]]</f>
        <v>0</v>
      </c>
      <c r="V701" s="30">
        <f>RANK(MYRANKS_P[[#This Row],[POINTS OVER REPL]],MYRANKS_P[POINTS OVER REPL])</f>
        <v>1</v>
      </c>
      <c r="W701" s="29">
        <f>IF(MYRANKS_P[[#This Row],[RANK]]&lt;=TOTAL_PITCHERS_DRAFTED,MYRANKS_P[[#This Row],[POINTS OVER REPL]],0)</f>
        <v>0</v>
      </c>
      <c r="X701" s="35">
        <f>MYRANKS_P[[#This Row],[POINTS OVER REPL]]*DOLLAR_VALUE_PER_POINT+1</f>
        <v>1</v>
      </c>
      <c r="Y701" s="35"/>
      <c r="Z701" s="29">
        <f>IF(AND(MYRANKS_P[[#This Row],[RANK]]&lt;=(TOTAL_PITCHERS_DRAFTED-PITCHERS_BELOW_REPL_DRAFTED),MYRANKS_P[[#This Row],[$ACTUAL]]=""),MYRANKS_P[[#This Row],[POINTS OVER REPL]],0)</f>
        <v>0</v>
      </c>
      <c r="AA701" s="40">
        <f>IF(MYRANKS_P[[#This Row],[$ACTUAL]]="",MYRANKS_P[[#This Row],[POINTS OVER REPL]]*REMAINING_DOLLAR_VALUE_PER_POINT+1,0)</f>
        <v>1</v>
      </c>
    </row>
    <row r="702" spans="1:27" x14ac:dyDescent="0.25">
      <c r="A702" s="50" t="s">
        <v>13730</v>
      </c>
      <c r="B702" s="15" t="str">
        <f>VLOOKUP(MYRANKS_P[[#This Row],[PLAYERID]],PLAYERIDMAP2[],COLUMN(PLAYERIDMAP2[LASTNAME]),FALSE)</f>
        <v>Lowe</v>
      </c>
      <c r="C702" s="24" t="str">
        <f>VLOOKUP(MYRANKS_P[[#This Row],[PLAYERID]],PLAYERIDMAP2[],COLUMN(PLAYERIDMAP2[FIRSTNAME]),FALSE)</f>
        <v>Derek</v>
      </c>
      <c r="D702" s="24" t="str">
        <f>MYRANKS_P[[#This Row],[FNAME]]&amp;" "&amp;MYRANKS_P[[#This Row],[LNAME]]</f>
        <v>Derek Lowe</v>
      </c>
      <c r="E702" s="24" t="str">
        <f>VLOOKUP(MYRANKS_P[[#This Row],[PLAYERID]],PLAYERIDMAP2[],COLUMN(PLAYERIDMAP2[TEAM]),FALSE)</f>
        <v>N/A</v>
      </c>
      <c r="F702" s="24" t="str">
        <f>VLOOKUP(MYRANKS_P[[#This Row],[PLAYERID]],PLAYERIDMAP2[],COLUMN(PLAYERIDMAP2[POS]),FALSE)</f>
        <v>P</v>
      </c>
      <c r="G702" s="24">
        <f>IFERROR(VALUE(VLOOKUP(MYRANKS_P[[#This Row],[PLAYERID]],PLAYERIDMAP2[],COLUMN(PLAYERIDMAP2[IDFANGRAPHS]),FALSE)),VLOOKUP(MYRANKS_P[[#This Row],[PLAYERID]],PLAYERIDMAP2[],COLUMN(PLAYERIDMAP2[IDFANGRAPHS]),FALSE))</f>
        <v>199</v>
      </c>
      <c r="H702" s="23">
        <f>IFERROR(VLOOKUP(MYRANKS_P[[#This Row],[IDFANGRAPHS]],STEAMER_P[],COLUMN(STEAMER_P[W]),FALSE),0)</f>
        <v>0</v>
      </c>
      <c r="I702" s="23">
        <f>IFERROR(VLOOKUP(MYRANKS_P[[#This Row],[IDFANGRAPHS]],STEAMER_P[],COLUMN(STEAMER_P[L]),FALSE),0)</f>
        <v>0</v>
      </c>
      <c r="J702" s="23">
        <f>IFERROR(VLOOKUP(MYRANKS_P[[#This Row],[IDFANGRAPHS]],STEAMER_P[],COLUMN(STEAMER_P[SV]),FALSE),0)</f>
        <v>0</v>
      </c>
      <c r="K702" s="23">
        <f>IFERROR(VLOOKUP(MYRANKS_P[[#This Row],[IDFANGRAPHS]],STEAMER_P[],COLUMN(STEAMER_P[IP]),FALSE),0)</f>
        <v>0</v>
      </c>
      <c r="L702" s="23">
        <f>IFERROR(VLOOKUP(MYRANKS_P[[#This Row],[IDFANGRAPHS]],STEAMER_P[],COLUMN(STEAMER_P[H]),FALSE),0)</f>
        <v>0</v>
      </c>
      <c r="M702" s="23">
        <f>IFERROR(VLOOKUP(MYRANKS_P[[#This Row],[IDFANGRAPHS]],STEAMER_P[],COLUMN(STEAMER_P[ER]),FALSE),0)</f>
        <v>0</v>
      </c>
      <c r="N702" s="23">
        <f>IFERROR(VLOOKUP(MYRANKS_P[[#This Row],[IDFANGRAPHS]],STEAMER_P[],COLUMN(STEAMER_P[HR]),FALSE),0)</f>
        <v>0</v>
      </c>
      <c r="O702" s="23">
        <f>IFERROR(VLOOKUP(MYRANKS_P[[#This Row],[IDFANGRAPHS]],STEAMER_P[],COLUMN(STEAMER_P[SO]),FALSE),0)</f>
        <v>0</v>
      </c>
      <c r="P702" s="23">
        <f>IFERROR(VLOOKUP(MYRANKS_P[[#This Row],[IDFANGRAPHS]],STEAMER_P[],COLUMN(STEAMER_P[BB]),FALSE),0)</f>
        <v>0</v>
      </c>
      <c r="Q702" s="21">
        <f>IFERROR((MYRANKS_P[[#This Row],[ER]]*9)/MYRANKS_P[[#This Row],[IP]],0)</f>
        <v>0</v>
      </c>
      <c r="R702" s="21">
        <f>IFERROR((MYRANKS_P[[#This Row],[BB]]+MYRANKS_P[[#This Row],[H]])/MYRANKS_P[[#This Row],[IP]],0)</f>
        <v>0</v>
      </c>
      <c r="S702" s="23">
        <f>MYRANKS_P[[#This Row],[W]]*P_PTS_W+MYRANKS_P[[#This Row],[L]]*P_PTS_L+MYRANKS_P[[#This Row],[IP]]*P_PTS_IP+MYRANKS_P[[#This Row],[SO]]*P_PTS_K+MYRANKS_P[[#This Row],[BB]]*P_PTS_BB+MYRANKS_P[[#This Row],[H]]*P_PTS_HA+MYRANKS_P[[#This Row],[SV]]*P_PTS_SV+MYRANKS_P[[#This Row],[HR]]*P_PTS_HRA+MYRANKS_P[[#This Row],[ER]]*P_PTS_ER</f>
        <v>0</v>
      </c>
      <c r="T702" s="23">
        <f>VLOOKUP(MYRANKS_P[[#This Row],[POS]],REPLACEMENT_LEVEL[],3,FALSE)</f>
        <v>0</v>
      </c>
      <c r="U702" s="23">
        <f>MYRANKS_P[[#This Row],[PROJ PTS]]-MYRANKS_P[[#This Row],[REPL LEVEL]]</f>
        <v>0</v>
      </c>
      <c r="V702" s="30">
        <f>RANK(MYRANKS_P[[#This Row],[POINTS OVER REPL]],MYRANKS_P[POINTS OVER REPL])</f>
        <v>1</v>
      </c>
      <c r="W702" s="29">
        <f>IF(MYRANKS_P[[#This Row],[RANK]]&lt;=TOTAL_PITCHERS_DRAFTED,MYRANKS_P[[#This Row],[POINTS OVER REPL]],0)</f>
        <v>0</v>
      </c>
      <c r="X702" s="35">
        <f>MYRANKS_P[[#This Row],[POINTS OVER REPL]]*DOLLAR_VALUE_PER_POINT+1</f>
        <v>1</v>
      </c>
      <c r="Y702" s="35"/>
      <c r="Z702" s="29">
        <f>IF(AND(MYRANKS_P[[#This Row],[RANK]]&lt;=(TOTAL_PITCHERS_DRAFTED-PITCHERS_BELOW_REPL_DRAFTED),MYRANKS_P[[#This Row],[$ACTUAL]]=""),MYRANKS_P[[#This Row],[POINTS OVER REPL]],0)</f>
        <v>0</v>
      </c>
      <c r="AA702" s="40">
        <f>IF(MYRANKS_P[[#This Row],[$ACTUAL]]="",MYRANKS_P[[#This Row],[POINTS OVER REPL]]*REMAINING_DOLLAR_VALUE_PER_POINT+1,0)</f>
        <v>1</v>
      </c>
    </row>
    <row r="703" spans="1:27" x14ac:dyDescent="0.25">
      <c r="A703" s="93" t="s">
        <v>13792</v>
      </c>
      <c r="B703" s="17" t="str">
        <f>VLOOKUP(MYRANKS_P[[#This Row],[PLAYERID]],PLAYERIDMAP2[],COLUMN(PLAYERIDMAP2[LASTNAME]),FALSE)</f>
        <v>Maine</v>
      </c>
      <c r="C703" s="24" t="str">
        <f>VLOOKUP(MYRANKS_P[[#This Row],[PLAYERID]],PLAYERIDMAP2[],COLUMN(PLAYERIDMAP2[FIRSTNAME]),FALSE)</f>
        <v>John</v>
      </c>
      <c r="D703" s="24" t="str">
        <f>MYRANKS_P[[#This Row],[FNAME]]&amp;" "&amp;MYRANKS_P[[#This Row],[LNAME]]</f>
        <v>John Maine</v>
      </c>
      <c r="E703" s="24" t="str">
        <f>VLOOKUP(MYRANKS_P[[#This Row],[PLAYERID]],PLAYERIDMAP2[],COLUMN(PLAYERIDMAP2[TEAM]),FALSE)</f>
        <v>N/A</v>
      </c>
      <c r="F703" s="24" t="str">
        <f>VLOOKUP(MYRANKS_P[[#This Row],[PLAYERID]],PLAYERIDMAP2[],COLUMN(PLAYERIDMAP2[POS]),FALSE)</f>
        <v>P</v>
      </c>
      <c r="G703" s="24">
        <f>IFERROR(VALUE(VLOOKUP(MYRANKS_P[[#This Row],[PLAYERID]],PLAYERIDMAP2[],COLUMN(PLAYERIDMAP2[IDFANGRAPHS]),FALSE)),VLOOKUP(MYRANKS_P[[#This Row],[PLAYERID]],PLAYERIDMAP2[],COLUMN(PLAYERIDMAP2[IDFANGRAPHS]),FALSE))</f>
        <v>4773</v>
      </c>
      <c r="H703" s="23">
        <f>IFERROR(VLOOKUP(MYRANKS_P[[#This Row],[IDFANGRAPHS]],STEAMER_P[],COLUMN(STEAMER_P[W]),FALSE),0)</f>
        <v>0</v>
      </c>
      <c r="I703" s="23">
        <f>IFERROR(VLOOKUP(MYRANKS_P[[#This Row],[IDFANGRAPHS]],STEAMER_P[],COLUMN(STEAMER_P[L]),FALSE),0)</f>
        <v>0</v>
      </c>
      <c r="J703" s="23">
        <f>IFERROR(VLOOKUP(MYRANKS_P[[#This Row],[IDFANGRAPHS]],STEAMER_P[],COLUMN(STEAMER_P[SV]),FALSE),0)</f>
        <v>0</v>
      </c>
      <c r="K703" s="23">
        <f>IFERROR(VLOOKUP(MYRANKS_P[[#This Row],[IDFANGRAPHS]],STEAMER_P[],COLUMN(STEAMER_P[IP]),FALSE),0)</f>
        <v>0</v>
      </c>
      <c r="L703" s="23">
        <f>IFERROR(VLOOKUP(MYRANKS_P[[#This Row],[IDFANGRAPHS]],STEAMER_P[],COLUMN(STEAMER_P[H]),FALSE),0)</f>
        <v>0</v>
      </c>
      <c r="M703" s="23">
        <f>IFERROR(VLOOKUP(MYRANKS_P[[#This Row],[IDFANGRAPHS]],STEAMER_P[],COLUMN(STEAMER_P[ER]),FALSE),0)</f>
        <v>0</v>
      </c>
      <c r="N703" s="23">
        <f>IFERROR(VLOOKUP(MYRANKS_P[[#This Row],[IDFANGRAPHS]],STEAMER_P[],COLUMN(STEAMER_P[HR]),FALSE),0)</f>
        <v>0</v>
      </c>
      <c r="O703" s="23">
        <f>IFERROR(VLOOKUP(MYRANKS_P[[#This Row],[IDFANGRAPHS]],STEAMER_P[],COLUMN(STEAMER_P[SO]),FALSE),0)</f>
        <v>0</v>
      </c>
      <c r="P703" s="23">
        <f>IFERROR(VLOOKUP(MYRANKS_P[[#This Row],[IDFANGRAPHS]],STEAMER_P[],COLUMN(STEAMER_P[BB]),FALSE),0)</f>
        <v>0</v>
      </c>
      <c r="Q703" s="60">
        <f>IFERROR((MYRANKS_P[[#This Row],[ER]]*9)/MYRANKS_P[[#This Row],[IP]],0)</f>
        <v>0</v>
      </c>
      <c r="R703" s="60">
        <f>IFERROR((MYRANKS_P[[#This Row],[BB]]+MYRANKS_P[[#This Row],[H]])/MYRANKS_P[[#This Row],[IP]],0)</f>
        <v>0</v>
      </c>
      <c r="S703" s="27">
        <f>MYRANKS_P[[#This Row],[W]]*P_PTS_W+MYRANKS_P[[#This Row],[L]]*P_PTS_L+MYRANKS_P[[#This Row],[IP]]*P_PTS_IP+MYRANKS_P[[#This Row],[SO]]*P_PTS_K+MYRANKS_P[[#This Row],[BB]]*P_PTS_BB+MYRANKS_P[[#This Row],[H]]*P_PTS_HA+MYRANKS_P[[#This Row],[SV]]*P_PTS_SV+MYRANKS_P[[#This Row],[HR]]*P_PTS_HRA+MYRANKS_P[[#This Row],[ER]]*P_PTS_ER</f>
        <v>0</v>
      </c>
      <c r="T703" s="27">
        <f>VLOOKUP(MYRANKS_P[[#This Row],[POS]],REPLACEMENT_LEVEL[],3,FALSE)</f>
        <v>0</v>
      </c>
      <c r="U703" s="27">
        <f>MYRANKS_P[[#This Row],[PROJ PTS]]-MYRANKS_P[[#This Row],[REPL LEVEL]]</f>
        <v>0</v>
      </c>
      <c r="V703" s="51">
        <f>RANK(MYRANKS_P[[#This Row],[POINTS OVER REPL]],MYRANKS_P[POINTS OVER REPL])</f>
        <v>1</v>
      </c>
      <c r="W703" s="27">
        <f>IF(MYRANKS_P[[#This Row],[RANK]]&lt;=TOTAL_PITCHERS_DRAFTED,MYRANKS_P[[#This Row],[POINTS OVER REPL]],0)</f>
        <v>0</v>
      </c>
      <c r="X703" s="53">
        <f>MYRANKS_P[[#This Row],[POINTS OVER REPL]]*DOLLAR_VALUE_PER_POINT+1</f>
        <v>1</v>
      </c>
      <c r="Y703" s="53"/>
      <c r="Z703" s="27">
        <f>IF(AND(MYRANKS_P[[#This Row],[RANK]]&lt;=(TOTAL_PITCHERS_DRAFTED-PITCHERS_BELOW_REPL_DRAFTED),MYRANKS_P[[#This Row],[$ACTUAL]]=""),MYRANKS_P[[#This Row],[POINTS OVER REPL]],0)</f>
        <v>0</v>
      </c>
      <c r="AA703" s="61">
        <f>IF(MYRANKS_P[[#This Row],[$ACTUAL]]="",MYRANKS_P[[#This Row],[POINTS OVER REPL]]*REMAINING_DOLLAR_VALUE_PER_POINT+1,0)</f>
        <v>1</v>
      </c>
    </row>
    <row r="704" spans="1:27" x14ac:dyDescent="0.25">
      <c r="A704" s="65" t="s">
        <v>13795</v>
      </c>
      <c r="B704" s="17" t="str">
        <f>VLOOKUP(MYRANKS_P[[#This Row],[PLAYERID]],PLAYERIDMAP2[],COLUMN(PLAYERIDMAP2[LASTNAME]),FALSE)</f>
        <v>Maine</v>
      </c>
      <c r="C704" s="24" t="str">
        <f>VLOOKUP(MYRANKS_P[[#This Row],[PLAYERID]],PLAYERIDMAP2[],COLUMN(PLAYERIDMAP2[FIRSTNAME]),FALSE)</f>
        <v>Scott</v>
      </c>
      <c r="D704" s="24" t="str">
        <f>MYRANKS_P[[#This Row],[FNAME]]&amp;" "&amp;MYRANKS_P[[#This Row],[LNAME]]</f>
        <v>Scott Maine</v>
      </c>
      <c r="E704" s="24" t="str">
        <f>VLOOKUP(MYRANKS_P[[#This Row],[PLAYERID]],PLAYERIDMAP2[],COLUMN(PLAYERIDMAP2[TEAM]),FALSE)</f>
        <v>MIA</v>
      </c>
      <c r="F704" s="24" t="str">
        <f>VLOOKUP(MYRANKS_P[[#This Row],[PLAYERID]],PLAYERIDMAP2[],COLUMN(PLAYERIDMAP2[POS]),FALSE)</f>
        <v>P</v>
      </c>
      <c r="G704" s="24">
        <f>IFERROR(VALUE(VLOOKUP(MYRANKS_P[[#This Row],[PLAYERID]],PLAYERIDMAP2[],COLUMN(PLAYERIDMAP2[IDFANGRAPHS]),FALSE)),VLOOKUP(MYRANKS_P[[#This Row],[PLAYERID]],PLAYERIDMAP2[],COLUMN(PLAYERIDMAP2[IDFANGRAPHS]),FALSE))</f>
        <v>885</v>
      </c>
      <c r="H704" s="23">
        <f>IFERROR(VLOOKUP(MYRANKS_P[[#This Row],[IDFANGRAPHS]],STEAMER_P[],COLUMN(STEAMER_P[W]),FALSE),0)</f>
        <v>0</v>
      </c>
      <c r="I704" s="23">
        <f>IFERROR(VLOOKUP(MYRANKS_P[[#This Row],[IDFANGRAPHS]],STEAMER_P[],COLUMN(STEAMER_P[L]),FALSE),0)</f>
        <v>0</v>
      </c>
      <c r="J704" s="23">
        <f>IFERROR(VLOOKUP(MYRANKS_P[[#This Row],[IDFANGRAPHS]],STEAMER_P[],COLUMN(STEAMER_P[SV]),FALSE),0)</f>
        <v>0</v>
      </c>
      <c r="K704" s="23">
        <f>IFERROR(VLOOKUP(MYRANKS_P[[#This Row],[IDFANGRAPHS]],STEAMER_P[],COLUMN(STEAMER_P[IP]),FALSE),0)</f>
        <v>0</v>
      </c>
      <c r="L704" s="23">
        <f>IFERROR(VLOOKUP(MYRANKS_P[[#This Row],[IDFANGRAPHS]],STEAMER_P[],COLUMN(STEAMER_P[H]),FALSE),0)</f>
        <v>0</v>
      </c>
      <c r="M704" s="23">
        <f>IFERROR(VLOOKUP(MYRANKS_P[[#This Row],[IDFANGRAPHS]],STEAMER_P[],COLUMN(STEAMER_P[ER]),FALSE),0)</f>
        <v>0</v>
      </c>
      <c r="N704" s="23">
        <f>IFERROR(VLOOKUP(MYRANKS_P[[#This Row],[IDFANGRAPHS]],STEAMER_P[],COLUMN(STEAMER_P[HR]),FALSE),0)</f>
        <v>0</v>
      </c>
      <c r="O704" s="23">
        <f>IFERROR(VLOOKUP(MYRANKS_P[[#This Row],[IDFANGRAPHS]],STEAMER_P[],COLUMN(STEAMER_P[SO]),FALSE),0)</f>
        <v>0</v>
      </c>
      <c r="P704" s="23">
        <f>IFERROR(VLOOKUP(MYRANKS_P[[#This Row],[IDFANGRAPHS]],STEAMER_P[],COLUMN(STEAMER_P[BB]),FALSE),0)</f>
        <v>0</v>
      </c>
      <c r="Q704" s="21">
        <f>IFERROR((MYRANKS_P[[#This Row],[ER]]*9)/MYRANKS_P[[#This Row],[IP]],0)</f>
        <v>0</v>
      </c>
      <c r="R704" s="21">
        <f>IFERROR((MYRANKS_P[[#This Row],[BB]]+MYRANKS_P[[#This Row],[H]])/MYRANKS_P[[#This Row],[IP]],0)</f>
        <v>0</v>
      </c>
      <c r="S704" s="23">
        <f>MYRANKS_P[[#This Row],[W]]*P_PTS_W+MYRANKS_P[[#This Row],[L]]*P_PTS_L+MYRANKS_P[[#This Row],[IP]]*P_PTS_IP+MYRANKS_P[[#This Row],[SO]]*P_PTS_K+MYRANKS_P[[#This Row],[BB]]*P_PTS_BB+MYRANKS_P[[#This Row],[H]]*P_PTS_HA+MYRANKS_P[[#This Row],[SV]]*P_PTS_SV+MYRANKS_P[[#This Row],[HR]]*P_PTS_HRA+MYRANKS_P[[#This Row],[ER]]*P_PTS_ER</f>
        <v>0</v>
      </c>
      <c r="T704" s="23">
        <f>VLOOKUP(MYRANKS_P[[#This Row],[POS]],REPLACEMENT_LEVEL[],3,FALSE)</f>
        <v>0</v>
      </c>
      <c r="U704" s="23">
        <f>MYRANKS_P[[#This Row],[PROJ PTS]]-MYRANKS_P[[#This Row],[REPL LEVEL]]</f>
        <v>0</v>
      </c>
      <c r="V704" s="30">
        <f>RANK(MYRANKS_P[[#This Row],[POINTS OVER REPL]],MYRANKS_P[POINTS OVER REPL])</f>
        <v>1</v>
      </c>
      <c r="W704" s="29">
        <f>IF(MYRANKS_P[[#This Row],[RANK]]&lt;=TOTAL_PITCHERS_DRAFTED,MYRANKS_P[[#This Row],[POINTS OVER REPL]],0)</f>
        <v>0</v>
      </c>
      <c r="X704" s="35">
        <f>MYRANKS_P[[#This Row],[POINTS OVER REPL]]*DOLLAR_VALUE_PER_POINT+1</f>
        <v>1</v>
      </c>
      <c r="Y704" s="35"/>
      <c r="Z704" s="29">
        <f>IF(AND(MYRANKS_P[[#This Row],[RANK]]&lt;=(TOTAL_PITCHERS_DRAFTED-PITCHERS_BELOW_REPL_DRAFTED),MYRANKS_P[[#This Row],[$ACTUAL]]=""),MYRANKS_P[[#This Row],[POINTS OVER REPL]],0)</f>
        <v>0</v>
      </c>
      <c r="AA704" s="40">
        <f>IF(MYRANKS_P[[#This Row],[$ACTUAL]]="",MYRANKS_P[[#This Row],[POINTS OVER REPL]]*REMAINING_DOLLAR_VALUE_PER_POINT+1,0)</f>
        <v>1</v>
      </c>
    </row>
    <row r="705" spans="1:27" x14ac:dyDescent="0.25">
      <c r="A705" s="50" t="s">
        <v>13846</v>
      </c>
      <c r="B705" s="15" t="str">
        <f>VLOOKUP(MYRANKS_P[[#This Row],[PLAYERID]],PLAYERIDMAP2[],COLUMN(PLAYERIDMAP2[LASTNAME]),FALSE)</f>
        <v>Martinez</v>
      </c>
      <c r="C705" s="24" t="str">
        <f>VLOOKUP(MYRANKS_P[[#This Row],[PLAYERID]],PLAYERIDMAP2[],COLUMN(PLAYERIDMAP2[FIRSTNAME]),FALSE)</f>
        <v>Cristhian</v>
      </c>
      <c r="D705" s="24" t="str">
        <f>MYRANKS_P[[#This Row],[FNAME]]&amp;" "&amp;MYRANKS_P[[#This Row],[LNAME]]</f>
        <v>Cristhian Martinez</v>
      </c>
      <c r="E705" s="24" t="str">
        <f>VLOOKUP(MYRANKS_P[[#This Row],[PLAYERID]],PLAYERIDMAP2[],COLUMN(PLAYERIDMAP2[TEAM]),FALSE)</f>
        <v>ATL</v>
      </c>
      <c r="F705" s="24" t="str">
        <f>VLOOKUP(MYRANKS_P[[#This Row],[PLAYERID]],PLAYERIDMAP2[],COLUMN(PLAYERIDMAP2[POS]),FALSE)</f>
        <v>P</v>
      </c>
      <c r="G705" s="24">
        <f>IFERROR(VALUE(VLOOKUP(MYRANKS_P[[#This Row],[PLAYERID]],PLAYERIDMAP2[],COLUMN(PLAYERIDMAP2[IDFANGRAPHS]),FALSE)),VLOOKUP(MYRANKS_P[[#This Row],[PLAYERID]],PLAYERIDMAP2[],COLUMN(PLAYERIDMAP2[IDFANGRAPHS]),FALSE))</f>
        <v>5337</v>
      </c>
      <c r="H705" s="23">
        <f>IFERROR(VLOOKUP(MYRANKS_P[[#This Row],[IDFANGRAPHS]],STEAMER_P[],COLUMN(STEAMER_P[W]),FALSE),0)</f>
        <v>0</v>
      </c>
      <c r="I705" s="23">
        <f>IFERROR(VLOOKUP(MYRANKS_P[[#This Row],[IDFANGRAPHS]],STEAMER_P[],COLUMN(STEAMER_P[L]),FALSE),0)</f>
        <v>0</v>
      </c>
      <c r="J705" s="23">
        <f>IFERROR(VLOOKUP(MYRANKS_P[[#This Row],[IDFANGRAPHS]],STEAMER_P[],COLUMN(STEAMER_P[SV]),FALSE),0)</f>
        <v>0</v>
      </c>
      <c r="K705" s="23">
        <f>IFERROR(VLOOKUP(MYRANKS_P[[#This Row],[IDFANGRAPHS]],STEAMER_P[],COLUMN(STEAMER_P[IP]),FALSE),0)</f>
        <v>0</v>
      </c>
      <c r="L705" s="23">
        <f>IFERROR(VLOOKUP(MYRANKS_P[[#This Row],[IDFANGRAPHS]],STEAMER_P[],COLUMN(STEAMER_P[H]),FALSE),0)</f>
        <v>0</v>
      </c>
      <c r="M705" s="23">
        <f>IFERROR(VLOOKUP(MYRANKS_P[[#This Row],[IDFANGRAPHS]],STEAMER_P[],COLUMN(STEAMER_P[ER]),FALSE),0)</f>
        <v>0</v>
      </c>
      <c r="N705" s="23">
        <f>IFERROR(VLOOKUP(MYRANKS_P[[#This Row],[IDFANGRAPHS]],STEAMER_P[],COLUMN(STEAMER_P[HR]),FALSE),0)</f>
        <v>0</v>
      </c>
      <c r="O705" s="23">
        <f>IFERROR(VLOOKUP(MYRANKS_P[[#This Row],[IDFANGRAPHS]],STEAMER_P[],COLUMN(STEAMER_P[SO]),FALSE),0)</f>
        <v>0</v>
      </c>
      <c r="P705" s="23">
        <f>IFERROR(VLOOKUP(MYRANKS_P[[#This Row],[IDFANGRAPHS]],STEAMER_P[],COLUMN(STEAMER_P[BB]),FALSE),0)</f>
        <v>0</v>
      </c>
      <c r="Q705" s="21">
        <f>IFERROR((MYRANKS_P[[#This Row],[ER]]*9)/MYRANKS_P[[#This Row],[IP]],0)</f>
        <v>0</v>
      </c>
      <c r="R705" s="21">
        <f>IFERROR((MYRANKS_P[[#This Row],[BB]]+MYRANKS_P[[#This Row],[H]])/MYRANKS_P[[#This Row],[IP]],0)</f>
        <v>0</v>
      </c>
      <c r="S705" s="23">
        <f>MYRANKS_P[[#This Row],[W]]*P_PTS_W+MYRANKS_P[[#This Row],[L]]*P_PTS_L+MYRANKS_P[[#This Row],[IP]]*P_PTS_IP+MYRANKS_P[[#This Row],[SO]]*P_PTS_K+MYRANKS_P[[#This Row],[BB]]*P_PTS_BB+MYRANKS_P[[#This Row],[H]]*P_PTS_HA+MYRANKS_P[[#This Row],[SV]]*P_PTS_SV+MYRANKS_P[[#This Row],[HR]]*P_PTS_HRA+MYRANKS_P[[#This Row],[ER]]*P_PTS_ER</f>
        <v>0</v>
      </c>
      <c r="T705" s="23">
        <f>VLOOKUP(MYRANKS_P[[#This Row],[POS]],REPLACEMENT_LEVEL[],3,FALSE)</f>
        <v>0</v>
      </c>
      <c r="U705" s="23">
        <f>MYRANKS_P[[#This Row],[PROJ PTS]]-MYRANKS_P[[#This Row],[REPL LEVEL]]</f>
        <v>0</v>
      </c>
      <c r="V705" s="30">
        <f>RANK(MYRANKS_P[[#This Row],[POINTS OVER REPL]],MYRANKS_P[POINTS OVER REPL])</f>
        <v>1</v>
      </c>
      <c r="W705" s="29">
        <f>IF(MYRANKS_P[[#This Row],[RANK]]&lt;=TOTAL_PITCHERS_DRAFTED,MYRANKS_P[[#This Row],[POINTS OVER REPL]],0)</f>
        <v>0</v>
      </c>
      <c r="X705" s="35">
        <f>MYRANKS_P[[#This Row],[POINTS OVER REPL]]*DOLLAR_VALUE_PER_POINT+1</f>
        <v>1</v>
      </c>
      <c r="Y705" s="35"/>
      <c r="Z705" s="29">
        <f>IF(AND(MYRANKS_P[[#This Row],[RANK]]&lt;=(TOTAL_PITCHERS_DRAFTED-PITCHERS_BELOW_REPL_DRAFTED),MYRANKS_P[[#This Row],[$ACTUAL]]=""),MYRANKS_P[[#This Row],[POINTS OVER REPL]],0)</f>
        <v>0</v>
      </c>
      <c r="AA705" s="40">
        <f>IF(MYRANKS_P[[#This Row],[$ACTUAL]]="",MYRANKS_P[[#This Row],[POINTS OVER REPL]]*REMAINING_DOLLAR_VALUE_PER_POINT+1,0)</f>
        <v>1</v>
      </c>
    </row>
    <row r="706" spans="1:27" x14ac:dyDescent="0.25">
      <c r="A706" s="65" t="s">
        <v>13960</v>
      </c>
      <c r="B706" s="17" t="str">
        <f>VLOOKUP(MYRANKS_P[[#This Row],[PLAYERID]],PLAYERIDMAP2[],COLUMN(PLAYERIDMAP2[LASTNAME]),FALSE)</f>
        <v>McClellan</v>
      </c>
      <c r="C706" s="24" t="str">
        <f>VLOOKUP(MYRANKS_P[[#This Row],[PLAYERID]],PLAYERIDMAP2[],COLUMN(PLAYERIDMAP2[FIRSTNAME]),FALSE)</f>
        <v>Kyle</v>
      </c>
      <c r="D706" s="24" t="str">
        <f>MYRANKS_P[[#This Row],[FNAME]]&amp;" "&amp;MYRANKS_P[[#This Row],[LNAME]]</f>
        <v>Kyle McClellan</v>
      </c>
      <c r="E706" s="24" t="str">
        <f>VLOOKUP(MYRANKS_P[[#This Row],[PLAYERID]],PLAYERIDMAP2[],COLUMN(PLAYERIDMAP2[TEAM]),FALSE)</f>
        <v>STL</v>
      </c>
      <c r="F706" s="24" t="str">
        <f>VLOOKUP(MYRANKS_P[[#This Row],[PLAYERID]],PLAYERIDMAP2[],COLUMN(PLAYERIDMAP2[POS]),FALSE)</f>
        <v>P</v>
      </c>
      <c r="G706" s="24">
        <f>IFERROR(VALUE(VLOOKUP(MYRANKS_P[[#This Row],[PLAYERID]],PLAYERIDMAP2[],COLUMN(PLAYERIDMAP2[IDFANGRAPHS]),FALSE)),VLOOKUP(MYRANKS_P[[#This Row],[PLAYERID]],PLAYERIDMAP2[],COLUMN(PLAYERIDMAP2[IDFANGRAPHS]),FALSE))</f>
        <v>4845</v>
      </c>
      <c r="H706" s="23">
        <f>IFERROR(VLOOKUP(MYRANKS_P[[#This Row],[IDFANGRAPHS]],STEAMER_P[],COLUMN(STEAMER_P[W]),FALSE),0)</f>
        <v>0</v>
      </c>
      <c r="I706" s="23">
        <f>IFERROR(VLOOKUP(MYRANKS_P[[#This Row],[IDFANGRAPHS]],STEAMER_P[],COLUMN(STEAMER_P[L]),FALSE),0)</f>
        <v>0</v>
      </c>
      <c r="J706" s="23">
        <f>IFERROR(VLOOKUP(MYRANKS_P[[#This Row],[IDFANGRAPHS]],STEAMER_P[],COLUMN(STEAMER_P[SV]),FALSE),0)</f>
        <v>0</v>
      </c>
      <c r="K706" s="23">
        <f>IFERROR(VLOOKUP(MYRANKS_P[[#This Row],[IDFANGRAPHS]],STEAMER_P[],COLUMN(STEAMER_P[IP]),FALSE),0)</f>
        <v>0</v>
      </c>
      <c r="L706" s="23">
        <f>IFERROR(VLOOKUP(MYRANKS_P[[#This Row],[IDFANGRAPHS]],STEAMER_P[],COLUMN(STEAMER_P[H]),FALSE),0)</f>
        <v>0</v>
      </c>
      <c r="M706" s="23">
        <f>IFERROR(VLOOKUP(MYRANKS_P[[#This Row],[IDFANGRAPHS]],STEAMER_P[],COLUMN(STEAMER_P[ER]),FALSE),0)</f>
        <v>0</v>
      </c>
      <c r="N706" s="23">
        <f>IFERROR(VLOOKUP(MYRANKS_P[[#This Row],[IDFANGRAPHS]],STEAMER_P[],COLUMN(STEAMER_P[HR]),FALSE),0)</f>
        <v>0</v>
      </c>
      <c r="O706" s="23">
        <f>IFERROR(VLOOKUP(MYRANKS_P[[#This Row],[IDFANGRAPHS]],STEAMER_P[],COLUMN(STEAMER_P[SO]),FALSE),0)</f>
        <v>0</v>
      </c>
      <c r="P706" s="23">
        <f>IFERROR(VLOOKUP(MYRANKS_P[[#This Row],[IDFANGRAPHS]],STEAMER_P[],COLUMN(STEAMER_P[BB]),FALSE),0)</f>
        <v>0</v>
      </c>
      <c r="Q706" s="21">
        <f>IFERROR((MYRANKS_P[[#This Row],[ER]]*9)/MYRANKS_P[[#This Row],[IP]],0)</f>
        <v>0</v>
      </c>
      <c r="R706" s="21">
        <f>IFERROR((MYRANKS_P[[#This Row],[BB]]+MYRANKS_P[[#This Row],[H]])/MYRANKS_P[[#This Row],[IP]],0)</f>
        <v>0</v>
      </c>
      <c r="S706" s="23">
        <f>MYRANKS_P[[#This Row],[W]]*P_PTS_W+MYRANKS_P[[#This Row],[L]]*P_PTS_L+MYRANKS_P[[#This Row],[IP]]*P_PTS_IP+MYRANKS_P[[#This Row],[SO]]*P_PTS_K+MYRANKS_P[[#This Row],[BB]]*P_PTS_BB+MYRANKS_P[[#This Row],[H]]*P_PTS_HA+MYRANKS_P[[#This Row],[SV]]*P_PTS_SV+MYRANKS_P[[#This Row],[HR]]*P_PTS_HRA+MYRANKS_P[[#This Row],[ER]]*P_PTS_ER</f>
        <v>0</v>
      </c>
      <c r="T706" s="23">
        <f>VLOOKUP(MYRANKS_P[[#This Row],[POS]],REPLACEMENT_LEVEL[],3,FALSE)</f>
        <v>0</v>
      </c>
      <c r="U706" s="23">
        <f>MYRANKS_P[[#This Row],[PROJ PTS]]-MYRANKS_P[[#This Row],[REPL LEVEL]]</f>
        <v>0</v>
      </c>
      <c r="V706" s="30">
        <f>RANK(MYRANKS_P[[#This Row],[POINTS OVER REPL]],MYRANKS_P[POINTS OVER REPL])</f>
        <v>1</v>
      </c>
      <c r="W706" s="29">
        <f>IF(MYRANKS_P[[#This Row],[RANK]]&lt;=TOTAL_PITCHERS_DRAFTED,MYRANKS_P[[#This Row],[POINTS OVER REPL]],0)</f>
        <v>0</v>
      </c>
      <c r="X706" s="35">
        <f>MYRANKS_P[[#This Row],[POINTS OVER REPL]]*DOLLAR_VALUE_PER_POINT+1</f>
        <v>1</v>
      </c>
      <c r="Y706" s="35"/>
      <c r="Z706" s="29">
        <f>IF(AND(MYRANKS_P[[#This Row],[RANK]]&lt;=(TOTAL_PITCHERS_DRAFTED-PITCHERS_BELOW_REPL_DRAFTED),MYRANKS_P[[#This Row],[$ACTUAL]]=""),MYRANKS_P[[#This Row],[POINTS OVER REPL]],0)</f>
        <v>0</v>
      </c>
      <c r="AA706" s="40">
        <f>IF(MYRANKS_P[[#This Row],[$ACTUAL]]="",MYRANKS_P[[#This Row],[POINTS OVER REPL]]*REMAINING_DOLLAR_VALUE_PER_POINT+1,0)</f>
        <v>1</v>
      </c>
    </row>
    <row r="707" spans="1:27" x14ac:dyDescent="0.25">
      <c r="A707" s="50" t="s">
        <v>14092</v>
      </c>
      <c r="B707" s="15" t="str">
        <f>VLOOKUP(MYRANKS_P[[#This Row],[PLAYERID]],PLAYERIDMAP2[],COLUMN(PLAYERIDMAP2[LASTNAME]),FALSE)</f>
        <v>Millwood</v>
      </c>
      <c r="C707" s="24" t="str">
        <f>VLOOKUP(MYRANKS_P[[#This Row],[PLAYERID]],PLAYERIDMAP2[],COLUMN(PLAYERIDMAP2[FIRSTNAME]),FALSE)</f>
        <v>Kevin</v>
      </c>
      <c r="D707" s="24" t="str">
        <f>MYRANKS_P[[#This Row],[FNAME]]&amp;" "&amp;MYRANKS_P[[#This Row],[LNAME]]</f>
        <v>Kevin Millwood</v>
      </c>
      <c r="E707" s="24" t="str">
        <f>VLOOKUP(MYRANKS_P[[#This Row],[PLAYERID]],PLAYERIDMAP2[],COLUMN(PLAYERIDMAP2[TEAM]),FALSE)</f>
        <v>N/A</v>
      </c>
      <c r="F707" s="24" t="str">
        <f>VLOOKUP(MYRANKS_P[[#This Row],[PLAYERID]],PLAYERIDMAP2[],COLUMN(PLAYERIDMAP2[POS]),FALSE)</f>
        <v>P</v>
      </c>
      <c r="G707" s="24">
        <f>IFERROR(VALUE(VLOOKUP(MYRANKS_P[[#This Row],[PLAYERID]],PLAYERIDMAP2[],COLUMN(PLAYERIDMAP2[IDFANGRAPHS]),FALSE)),VLOOKUP(MYRANKS_P[[#This Row],[PLAYERID]],PLAYERIDMAP2[],COLUMN(PLAYERIDMAP2[IDFANGRAPHS]),FALSE))</f>
        <v>106</v>
      </c>
      <c r="H707" s="23">
        <f>IFERROR(VLOOKUP(MYRANKS_P[[#This Row],[IDFANGRAPHS]],STEAMER_P[],COLUMN(STEAMER_P[W]),FALSE),0)</f>
        <v>0</v>
      </c>
      <c r="I707" s="23">
        <f>IFERROR(VLOOKUP(MYRANKS_P[[#This Row],[IDFANGRAPHS]],STEAMER_P[],COLUMN(STEAMER_P[L]),FALSE),0)</f>
        <v>0</v>
      </c>
      <c r="J707" s="23">
        <f>IFERROR(VLOOKUP(MYRANKS_P[[#This Row],[IDFANGRAPHS]],STEAMER_P[],COLUMN(STEAMER_P[SV]),FALSE),0)</f>
        <v>0</v>
      </c>
      <c r="K707" s="23">
        <f>IFERROR(VLOOKUP(MYRANKS_P[[#This Row],[IDFANGRAPHS]],STEAMER_P[],COLUMN(STEAMER_P[IP]),FALSE),0)</f>
        <v>0</v>
      </c>
      <c r="L707" s="23">
        <f>IFERROR(VLOOKUP(MYRANKS_P[[#This Row],[IDFANGRAPHS]],STEAMER_P[],COLUMN(STEAMER_P[H]),FALSE),0)</f>
        <v>0</v>
      </c>
      <c r="M707" s="23">
        <f>IFERROR(VLOOKUP(MYRANKS_P[[#This Row],[IDFANGRAPHS]],STEAMER_P[],COLUMN(STEAMER_P[ER]),FALSE),0)</f>
        <v>0</v>
      </c>
      <c r="N707" s="23">
        <f>IFERROR(VLOOKUP(MYRANKS_P[[#This Row],[IDFANGRAPHS]],STEAMER_P[],COLUMN(STEAMER_P[HR]),FALSE),0)</f>
        <v>0</v>
      </c>
      <c r="O707" s="23">
        <f>IFERROR(VLOOKUP(MYRANKS_P[[#This Row],[IDFANGRAPHS]],STEAMER_P[],COLUMN(STEAMER_P[SO]),FALSE),0)</f>
        <v>0</v>
      </c>
      <c r="P707" s="23">
        <f>IFERROR(VLOOKUP(MYRANKS_P[[#This Row],[IDFANGRAPHS]],STEAMER_P[],COLUMN(STEAMER_P[BB]),FALSE),0)</f>
        <v>0</v>
      </c>
      <c r="Q707" s="21">
        <f>IFERROR((MYRANKS_P[[#This Row],[ER]]*9)/MYRANKS_P[[#This Row],[IP]],0)</f>
        <v>0</v>
      </c>
      <c r="R707" s="21">
        <f>IFERROR((MYRANKS_P[[#This Row],[BB]]+MYRANKS_P[[#This Row],[H]])/MYRANKS_P[[#This Row],[IP]],0)</f>
        <v>0</v>
      </c>
      <c r="S707" s="23">
        <f>MYRANKS_P[[#This Row],[W]]*P_PTS_W+MYRANKS_P[[#This Row],[L]]*P_PTS_L+MYRANKS_P[[#This Row],[IP]]*P_PTS_IP+MYRANKS_P[[#This Row],[SO]]*P_PTS_K+MYRANKS_P[[#This Row],[BB]]*P_PTS_BB+MYRANKS_P[[#This Row],[H]]*P_PTS_HA+MYRANKS_P[[#This Row],[SV]]*P_PTS_SV+MYRANKS_P[[#This Row],[HR]]*P_PTS_HRA+MYRANKS_P[[#This Row],[ER]]*P_PTS_ER</f>
        <v>0</v>
      </c>
      <c r="T707" s="23">
        <f>VLOOKUP(MYRANKS_P[[#This Row],[POS]],REPLACEMENT_LEVEL[],3,FALSE)</f>
        <v>0</v>
      </c>
      <c r="U707" s="23">
        <f>MYRANKS_P[[#This Row],[PROJ PTS]]-MYRANKS_P[[#This Row],[REPL LEVEL]]</f>
        <v>0</v>
      </c>
      <c r="V707" s="30">
        <f>RANK(MYRANKS_P[[#This Row],[POINTS OVER REPL]],MYRANKS_P[POINTS OVER REPL])</f>
        <v>1</v>
      </c>
      <c r="W707" s="29">
        <f>IF(MYRANKS_P[[#This Row],[RANK]]&lt;=TOTAL_PITCHERS_DRAFTED,MYRANKS_P[[#This Row],[POINTS OVER REPL]],0)</f>
        <v>0</v>
      </c>
      <c r="X707" s="35">
        <f>MYRANKS_P[[#This Row],[POINTS OVER REPL]]*DOLLAR_VALUE_PER_POINT+1</f>
        <v>1</v>
      </c>
      <c r="Y707" s="35"/>
      <c r="Z707" s="29">
        <f>IF(AND(MYRANKS_P[[#This Row],[RANK]]&lt;=(TOTAL_PITCHERS_DRAFTED-PITCHERS_BELOW_REPL_DRAFTED),MYRANKS_P[[#This Row],[$ACTUAL]]=""),MYRANKS_P[[#This Row],[POINTS OVER REPL]],0)</f>
        <v>0</v>
      </c>
      <c r="AA707" s="40">
        <f>IF(MYRANKS_P[[#This Row],[$ACTUAL]]="",MYRANKS_P[[#This Row],[POINTS OVER REPL]]*REMAINING_DOLLAR_VALUE_PER_POINT+1,0)</f>
        <v>1</v>
      </c>
    </row>
    <row r="708" spans="1:27" x14ac:dyDescent="0.25">
      <c r="A708" s="65" t="s">
        <v>14190</v>
      </c>
      <c r="B708" s="17" t="str">
        <f>VLOOKUP(MYRANKS_P[[#This Row],[PLAYERID]],PLAYERIDMAP2[],COLUMN(PLAYERIDMAP2[LASTNAME]),FALSE)</f>
        <v>Moseley</v>
      </c>
      <c r="C708" s="24" t="str">
        <f>VLOOKUP(MYRANKS_P[[#This Row],[PLAYERID]],PLAYERIDMAP2[],COLUMN(PLAYERIDMAP2[FIRSTNAME]),FALSE)</f>
        <v>Dustin</v>
      </c>
      <c r="D708" s="24" t="str">
        <f>MYRANKS_P[[#This Row],[FNAME]]&amp;" "&amp;MYRANKS_P[[#This Row],[LNAME]]</f>
        <v>Dustin Moseley</v>
      </c>
      <c r="E708" s="24" t="str">
        <f>VLOOKUP(MYRANKS_P[[#This Row],[PLAYERID]],PLAYERIDMAP2[],COLUMN(PLAYERIDMAP2[TEAM]),FALSE)</f>
        <v>SD</v>
      </c>
      <c r="F708" s="24" t="str">
        <f>VLOOKUP(MYRANKS_P[[#This Row],[PLAYERID]],PLAYERIDMAP2[],COLUMN(PLAYERIDMAP2[POS]),FALSE)</f>
        <v>P</v>
      </c>
      <c r="G708" s="24">
        <f>IFERROR(VALUE(VLOOKUP(MYRANKS_P[[#This Row],[PLAYERID]],PLAYERIDMAP2[],COLUMN(PLAYERIDMAP2[IDFANGRAPHS]),FALSE)),VLOOKUP(MYRANKS_P[[#This Row],[PLAYERID]],PLAYERIDMAP2[],COLUMN(PLAYERIDMAP2[IDFANGRAPHS]),FALSE))</f>
        <v>7060</v>
      </c>
      <c r="H708" s="23">
        <f>IFERROR(VLOOKUP(MYRANKS_P[[#This Row],[IDFANGRAPHS]],STEAMER_P[],COLUMN(STEAMER_P[W]),FALSE),0)</f>
        <v>0</v>
      </c>
      <c r="I708" s="23">
        <f>IFERROR(VLOOKUP(MYRANKS_P[[#This Row],[IDFANGRAPHS]],STEAMER_P[],COLUMN(STEAMER_P[L]),FALSE),0)</f>
        <v>0</v>
      </c>
      <c r="J708" s="23">
        <f>IFERROR(VLOOKUP(MYRANKS_P[[#This Row],[IDFANGRAPHS]],STEAMER_P[],COLUMN(STEAMER_P[SV]),FALSE),0)</f>
        <v>0</v>
      </c>
      <c r="K708" s="23">
        <f>IFERROR(VLOOKUP(MYRANKS_P[[#This Row],[IDFANGRAPHS]],STEAMER_P[],COLUMN(STEAMER_P[IP]),FALSE),0)</f>
        <v>0</v>
      </c>
      <c r="L708" s="23">
        <f>IFERROR(VLOOKUP(MYRANKS_P[[#This Row],[IDFANGRAPHS]],STEAMER_P[],COLUMN(STEAMER_P[H]),FALSE),0)</f>
        <v>0</v>
      </c>
      <c r="M708" s="23">
        <f>IFERROR(VLOOKUP(MYRANKS_P[[#This Row],[IDFANGRAPHS]],STEAMER_P[],COLUMN(STEAMER_P[ER]),FALSE),0)</f>
        <v>0</v>
      </c>
      <c r="N708" s="23">
        <f>IFERROR(VLOOKUP(MYRANKS_P[[#This Row],[IDFANGRAPHS]],STEAMER_P[],COLUMN(STEAMER_P[HR]),FALSE),0)</f>
        <v>0</v>
      </c>
      <c r="O708" s="23">
        <f>IFERROR(VLOOKUP(MYRANKS_P[[#This Row],[IDFANGRAPHS]],STEAMER_P[],COLUMN(STEAMER_P[SO]),FALSE),0)</f>
        <v>0</v>
      </c>
      <c r="P708" s="23">
        <f>IFERROR(VLOOKUP(MYRANKS_P[[#This Row],[IDFANGRAPHS]],STEAMER_P[],COLUMN(STEAMER_P[BB]),FALSE),0)</f>
        <v>0</v>
      </c>
      <c r="Q708" s="21">
        <f>IFERROR((MYRANKS_P[[#This Row],[ER]]*9)/MYRANKS_P[[#This Row],[IP]],0)</f>
        <v>0</v>
      </c>
      <c r="R708" s="21">
        <f>IFERROR((MYRANKS_P[[#This Row],[BB]]+MYRANKS_P[[#This Row],[H]])/MYRANKS_P[[#This Row],[IP]],0)</f>
        <v>0</v>
      </c>
      <c r="S708" s="23">
        <f>MYRANKS_P[[#This Row],[W]]*P_PTS_W+MYRANKS_P[[#This Row],[L]]*P_PTS_L+MYRANKS_P[[#This Row],[IP]]*P_PTS_IP+MYRANKS_P[[#This Row],[SO]]*P_PTS_K+MYRANKS_P[[#This Row],[BB]]*P_PTS_BB+MYRANKS_P[[#This Row],[H]]*P_PTS_HA+MYRANKS_P[[#This Row],[SV]]*P_PTS_SV+MYRANKS_P[[#This Row],[HR]]*P_PTS_HRA+MYRANKS_P[[#This Row],[ER]]*P_PTS_ER</f>
        <v>0</v>
      </c>
      <c r="T708" s="23">
        <f>VLOOKUP(MYRANKS_P[[#This Row],[POS]],REPLACEMENT_LEVEL[],3,FALSE)</f>
        <v>0</v>
      </c>
      <c r="U708" s="23">
        <f>MYRANKS_P[[#This Row],[PROJ PTS]]-MYRANKS_P[[#This Row],[REPL LEVEL]]</f>
        <v>0</v>
      </c>
      <c r="V708" s="30">
        <f>RANK(MYRANKS_P[[#This Row],[POINTS OVER REPL]],MYRANKS_P[POINTS OVER REPL])</f>
        <v>1</v>
      </c>
      <c r="W708" s="29">
        <f>IF(MYRANKS_P[[#This Row],[RANK]]&lt;=TOTAL_PITCHERS_DRAFTED,MYRANKS_P[[#This Row],[POINTS OVER REPL]],0)</f>
        <v>0</v>
      </c>
      <c r="X708" s="35">
        <f>MYRANKS_P[[#This Row],[POINTS OVER REPL]]*DOLLAR_VALUE_PER_POINT+1</f>
        <v>1</v>
      </c>
      <c r="Y708" s="35"/>
      <c r="Z708" s="29">
        <f>IF(AND(MYRANKS_P[[#This Row],[RANK]]&lt;=(TOTAL_PITCHERS_DRAFTED-PITCHERS_BELOW_REPL_DRAFTED),MYRANKS_P[[#This Row],[$ACTUAL]]=""),MYRANKS_P[[#This Row],[POINTS OVER REPL]],0)</f>
        <v>0</v>
      </c>
      <c r="AA708" s="40">
        <f>IF(MYRANKS_P[[#This Row],[$ACTUAL]]="",MYRANKS_P[[#This Row],[POINTS OVER REPL]]*REMAINING_DOLLAR_VALUE_PER_POINT+1,0)</f>
        <v>1</v>
      </c>
    </row>
    <row r="709" spans="1:27" x14ac:dyDescent="0.25">
      <c r="A709" s="50" t="s">
        <v>14225</v>
      </c>
      <c r="B709" s="15" t="str">
        <f>VLOOKUP(MYRANKS_P[[#This Row],[PLAYERID]],PLAYERIDMAP2[],COLUMN(PLAYERIDMAP2[LASTNAME]),FALSE)</f>
        <v>Myers</v>
      </c>
      <c r="C709" s="24" t="str">
        <f>VLOOKUP(MYRANKS_P[[#This Row],[PLAYERID]],PLAYERIDMAP2[],COLUMN(PLAYERIDMAP2[FIRSTNAME]),FALSE)</f>
        <v>Brett</v>
      </c>
      <c r="D709" s="24" t="str">
        <f>MYRANKS_P[[#This Row],[FNAME]]&amp;" "&amp;MYRANKS_P[[#This Row],[LNAME]]</f>
        <v>Brett Myers</v>
      </c>
      <c r="E709" s="24" t="str">
        <f>VLOOKUP(MYRANKS_P[[#This Row],[PLAYERID]],PLAYERIDMAP2[],COLUMN(PLAYERIDMAP2[TEAM]),FALSE)</f>
        <v>N/A</v>
      </c>
      <c r="F709" s="24" t="str">
        <f>VLOOKUP(MYRANKS_P[[#This Row],[PLAYERID]],PLAYERIDMAP2[],COLUMN(PLAYERIDMAP2[POS]),FALSE)</f>
        <v>P</v>
      </c>
      <c r="G709" s="24">
        <f>IFERROR(VALUE(VLOOKUP(MYRANKS_P[[#This Row],[PLAYERID]],PLAYERIDMAP2[],COLUMN(PLAYERIDMAP2[IDFANGRAPHS]),FALSE)),VLOOKUP(MYRANKS_P[[#This Row],[PLAYERID]],PLAYERIDMAP2[],COLUMN(PLAYERIDMAP2[IDFANGRAPHS]),FALSE))</f>
        <v>962</v>
      </c>
      <c r="H709" s="23">
        <f>IFERROR(VLOOKUP(MYRANKS_P[[#This Row],[IDFANGRAPHS]],STEAMER_P[],COLUMN(STEAMER_P[W]),FALSE),0)</f>
        <v>0</v>
      </c>
      <c r="I709" s="23">
        <f>IFERROR(VLOOKUP(MYRANKS_P[[#This Row],[IDFANGRAPHS]],STEAMER_P[],COLUMN(STEAMER_P[L]),FALSE),0)</f>
        <v>0</v>
      </c>
      <c r="J709" s="23">
        <f>IFERROR(VLOOKUP(MYRANKS_P[[#This Row],[IDFANGRAPHS]],STEAMER_P[],COLUMN(STEAMER_P[SV]),FALSE),0)</f>
        <v>0</v>
      </c>
      <c r="K709" s="23">
        <f>IFERROR(VLOOKUP(MYRANKS_P[[#This Row],[IDFANGRAPHS]],STEAMER_P[],COLUMN(STEAMER_P[IP]),FALSE),0)</f>
        <v>0</v>
      </c>
      <c r="L709" s="23">
        <f>IFERROR(VLOOKUP(MYRANKS_P[[#This Row],[IDFANGRAPHS]],STEAMER_P[],COLUMN(STEAMER_P[H]),FALSE),0)</f>
        <v>0</v>
      </c>
      <c r="M709" s="23">
        <f>IFERROR(VLOOKUP(MYRANKS_P[[#This Row],[IDFANGRAPHS]],STEAMER_P[],COLUMN(STEAMER_P[ER]),FALSE),0)</f>
        <v>0</v>
      </c>
      <c r="N709" s="23">
        <f>IFERROR(VLOOKUP(MYRANKS_P[[#This Row],[IDFANGRAPHS]],STEAMER_P[],COLUMN(STEAMER_P[HR]),FALSE),0)</f>
        <v>0</v>
      </c>
      <c r="O709" s="23">
        <f>IFERROR(VLOOKUP(MYRANKS_P[[#This Row],[IDFANGRAPHS]],STEAMER_P[],COLUMN(STEAMER_P[SO]),FALSE),0)</f>
        <v>0</v>
      </c>
      <c r="P709" s="23">
        <f>IFERROR(VLOOKUP(MYRANKS_P[[#This Row],[IDFANGRAPHS]],STEAMER_P[],COLUMN(STEAMER_P[BB]),FALSE),0)</f>
        <v>0</v>
      </c>
      <c r="Q709" s="21">
        <f>IFERROR((MYRANKS_P[[#This Row],[ER]]*9)/MYRANKS_P[[#This Row],[IP]],0)</f>
        <v>0</v>
      </c>
      <c r="R709" s="21">
        <f>IFERROR((MYRANKS_P[[#This Row],[BB]]+MYRANKS_P[[#This Row],[H]])/MYRANKS_P[[#This Row],[IP]],0)</f>
        <v>0</v>
      </c>
      <c r="S709" s="23">
        <f>MYRANKS_P[[#This Row],[W]]*P_PTS_W+MYRANKS_P[[#This Row],[L]]*P_PTS_L+MYRANKS_P[[#This Row],[IP]]*P_PTS_IP+MYRANKS_P[[#This Row],[SO]]*P_PTS_K+MYRANKS_P[[#This Row],[BB]]*P_PTS_BB+MYRANKS_P[[#This Row],[H]]*P_PTS_HA+MYRANKS_P[[#This Row],[SV]]*P_PTS_SV+MYRANKS_P[[#This Row],[HR]]*P_PTS_HRA+MYRANKS_P[[#This Row],[ER]]*P_PTS_ER</f>
        <v>0</v>
      </c>
      <c r="T709" s="23">
        <f>VLOOKUP(MYRANKS_P[[#This Row],[POS]],REPLACEMENT_LEVEL[],3,FALSE)</f>
        <v>0</v>
      </c>
      <c r="U709" s="23">
        <f>MYRANKS_P[[#This Row],[PROJ PTS]]-MYRANKS_P[[#This Row],[REPL LEVEL]]</f>
        <v>0</v>
      </c>
      <c r="V709" s="30">
        <f>RANK(MYRANKS_P[[#This Row],[POINTS OVER REPL]],MYRANKS_P[POINTS OVER REPL])</f>
        <v>1</v>
      </c>
      <c r="W709" s="29">
        <f>IF(MYRANKS_P[[#This Row],[RANK]]&lt;=TOTAL_PITCHERS_DRAFTED,MYRANKS_P[[#This Row],[POINTS OVER REPL]],0)</f>
        <v>0</v>
      </c>
      <c r="X709" s="35">
        <f>MYRANKS_P[[#This Row],[POINTS OVER REPL]]*DOLLAR_VALUE_PER_POINT+1</f>
        <v>1</v>
      </c>
      <c r="Y709" s="35"/>
      <c r="Z709" s="29">
        <f>IF(AND(MYRANKS_P[[#This Row],[RANK]]&lt;=(TOTAL_PITCHERS_DRAFTED-PITCHERS_BELOW_REPL_DRAFTED),MYRANKS_P[[#This Row],[$ACTUAL]]=""),MYRANKS_P[[#This Row],[POINTS OVER REPL]],0)</f>
        <v>0</v>
      </c>
      <c r="AA709" s="40">
        <f>IF(MYRANKS_P[[#This Row],[$ACTUAL]]="",MYRANKS_P[[#This Row],[POINTS OVER REPL]]*REMAINING_DOLLAR_VALUE_PER_POINT+1,0)</f>
        <v>1</v>
      </c>
    </row>
    <row r="710" spans="1:27" x14ac:dyDescent="0.25">
      <c r="A710" s="50" t="s">
        <v>14359</v>
      </c>
      <c r="B710" s="15" t="str">
        <f>VLOOKUP(MYRANKS_P[[#This Row],[PLAYERID]],PLAYERIDMAP2[],COLUMN(PLAYERIDMAP2[LASTNAME]),FALSE)</f>
        <v>Oliver</v>
      </c>
      <c r="C710" s="24" t="str">
        <f>VLOOKUP(MYRANKS_P[[#This Row],[PLAYERID]],PLAYERIDMAP2[],COLUMN(PLAYERIDMAP2[FIRSTNAME]),FALSE)</f>
        <v>Darren</v>
      </c>
      <c r="D710" s="24" t="str">
        <f>MYRANKS_P[[#This Row],[FNAME]]&amp;" "&amp;MYRANKS_P[[#This Row],[LNAME]]</f>
        <v>Darren Oliver</v>
      </c>
      <c r="E710" s="24" t="str">
        <f>VLOOKUP(MYRANKS_P[[#This Row],[PLAYERID]],PLAYERIDMAP2[],COLUMN(PLAYERIDMAP2[TEAM]),FALSE)</f>
        <v>N/A</v>
      </c>
      <c r="F710" s="24" t="str">
        <f>VLOOKUP(MYRANKS_P[[#This Row],[PLAYERID]],PLAYERIDMAP2[],COLUMN(PLAYERIDMAP2[POS]),FALSE)</f>
        <v>P</v>
      </c>
      <c r="G710" s="24">
        <f>IFERROR(VALUE(VLOOKUP(MYRANKS_P[[#This Row],[PLAYERID]],PLAYERIDMAP2[],COLUMN(PLAYERIDMAP2[IDFANGRAPHS]),FALSE)),VLOOKUP(MYRANKS_P[[#This Row],[PLAYERID]],PLAYERIDMAP2[],COLUMN(PLAYERIDMAP2[IDFANGRAPHS]),FALSE))</f>
        <v>206</v>
      </c>
      <c r="H710" s="23">
        <f>IFERROR(VLOOKUP(MYRANKS_P[[#This Row],[IDFANGRAPHS]],STEAMER_P[],COLUMN(STEAMER_P[W]),FALSE),0)</f>
        <v>0</v>
      </c>
      <c r="I710" s="23">
        <f>IFERROR(VLOOKUP(MYRANKS_P[[#This Row],[IDFANGRAPHS]],STEAMER_P[],COLUMN(STEAMER_P[L]),FALSE),0)</f>
        <v>0</v>
      </c>
      <c r="J710" s="23">
        <f>IFERROR(VLOOKUP(MYRANKS_P[[#This Row],[IDFANGRAPHS]],STEAMER_P[],COLUMN(STEAMER_P[SV]),FALSE),0)</f>
        <v>0</v>
      </c>
      <c r="K710" s="23">
        <f>IFERROR(VLOOKUP(MYRANKS_P[[#This Row],[IDFANGRAPHS]],STEAMER_P[],COLUMN(STEAMER_P[IP]),FALSE),0)</f>
        <v>0</v>
      </c>
      <c r="L710" s="23">
        <f>IFERROR(VLOOKUP(MYRANKS_P[[#This Row],[IDFANGRAPHS]],STEAMER_P[],COLUMN(STEAMER_P[H]),FALSE),0)</f>
        <v>0</v>
      </c>
      <c r="M710" s="23">
        <f>IFERROR(VLOOKUP(MYRANKS_P[[#This Row],[IDFANGRAPHS]],STEAMER_P[],COLUMN(STEAMER_P[ER]),FALSE),0)</f>
        <v>0</v>
      </c>
      <c r="N710" s="23">
        <f>IFERROR(VLOOKUP(MYRANKS_P[[#This Row],[IDFANGRAPHS]],STEAMER_P[],COLUMN(STEAMER_P[HR]),FALSE),0)</f>
        <v>0</v>
      </c>
      <c r="O710" s="23">
        <f>IFERROR(VLOOKUP(MYRANKS_P[[#This Row],[IDFANGRAPHS]],STEAMER_P[],COLUMN(STEAMER_P[SO]),FALSE),0)</f>
        <v>0</v>
      </c>
      <c r="P710" s="23">
        <f>IFERROR(VLOOKUP(MYRANKS_P[[#This Row],[IDFANGRAPHS]],STEAMER_P[],COLUMN(STEAMER_P[BB]),FALSE),0)</f>
        <v>0</v>
      </c>
      <c r="Q710" s="21">
        <f>IFERROR((MYRANKS_P[[#This Row],[ER]]*9)/MYRANKS_P[[#This Row],[IP]],0)</f>
        <v>0</v>
      </c>
      <c r="R710" s="21">
        <f>IFERROR((MYRANKS_P[[#This Row],[BB]]+MYRANKS_P[[#This Row],[H]])/MYRANKS_P[[#This Row],[IP]],0)</f>
        <v>0</v>
      </c>
      <c r="S710" s="23">
        <f>MYRANKS_P[[#This Row],[W]]*P_PTS_W+MYRANKS_P[[#This Row],[L]]*P_PTS_L+MYRANKS_P[[#This Row],[IP]]*P_PTS_IP+MYRANKS_P[[#This Row],[SO]]*P_PTS_K+MYRANKS_P[[#This Row],[BB]]*P_PTS_BB+MYRANKS_P[[#This Row],[H]]*P_PTS_HA+MYRANKS_P[[#This Row],[SV]]*P_PTS_SV+MYRANKS_P[[#This Row],[HR]]*P_PTS_HRA+MYRANKS_P[[#This Row],[ER]]*P_PTS_ER</f>
        <v>0</v>
      </c>
      <c r="T710" s="23">
        <f>VLOOKUP(MYRANKS_P[[#This Row],[POS]],REPLACEMENT_LEVEL[],3,FALSE)</f>
        <v>0</v>
      </c>
      <c r="U710" s="23">
        <f>MYRANKS_P[[#This Row],[PROJ PTS]]-MYRANKS_P[[#This Row],[REPL LEVEL]]</f>
        <v>0</v>
      </c>
      <c r="V710" s="30">
        <f>RANK(MYRANKS_P[[#This Row],[POINTS OVER REPL]],MYRANKS_P[POINTS OVER REPL])</f>
        <v>1</v>
      </c>
      <c r="W710" s="29">
        <f>IF(MYRANKS_P[[#This Row],[RANK]]&lt;=TOTAL_PITCHERS_DRAFTED,MYRANKS_P[[#This Row],[POINTS OVER REPL]],0)</f>
        <v>0</v>
      </c>
      <c r="X710" s="35">
        <f>MYRANKS_P[[#This Row],[POINTS OVER REPL]]*DOLLAR_VALUE_PER_POINT+1</f>
        <v>1</v>
      </c>
      <c r="Y710" s="35"/>
      <c r="Z710" s="29">
        <f>IF(AND(MYRANKS_P[[#This Row],[RANK]]&lt;=(TOTAL_PITCHERS_DRAFTED-PITCHERS_BELOW_REPL_DRAFTED),MYRANKS_P[[#This Row],[$ACTUAL]]=""),MYRANKS_P[[#This Row],[POINTS OVER REPL]],0)</f>
        <v>0</v>
      </c>
      <c r="AA710" s="40">
        <f>IF(MYRANKS_P[[#This Row],[$ACTUAL]]="",MYRANKS_P[[#This Row],[POINTS OVER REPL]]*REMAINING_DOLLAR_VALUE_PER_POINT+1,0)</f>
        <v>1</v>
      </c>
    </row>
    <row r="711" spans="1:27" x14ac:dyDescent="0.25">
      <c r="A711" s="50" t="s">
        <v>14426</v>
      </c>
      <c r="B711" s="15" t="str">
        <f>VLOOKUP(MYRANKS_P[[#This Row],[PLAYERID]],PLAYERIDMAP2[],COLUMN(PLAYERIDMAP2[LASTNAME]),FALSE)</f>
        <v>Padilla</v>
      </c>
      <c r="C711" s="24" t="str">
        <f>VLOOKUP(MYRANKS_P[[#This Row],[PLAYERID]],PLAYERIDMAP2[],COLUMN(PLAYERIDMAP2[FIRSTNAME]),FALSE)</f>
        <v>Vicente</v>
      </c>
      <c r="D711" s="24" t="str">
        <f>MYRANKS_P[[#This Row],[FNAME]]&amp;" "&amp;MYRANKS_P[[#This Row],[LNAME]]</f>
        <v>Vicente Padilla</v>
      </c>
      <c r="E711" s="24" t="str">
        <f>VLOOKUP(MYRANKS_P[[#This Row],[PLAYERID]],PLAYERIDMAP2[],COLUMN(PLAYERIDMAP2[TEAM]),FALSE)</f>
        <v>N/A</v>
      </c>
      <c r="F711" s="24" t="str">
        <f>VLOOKUP(MYRANKS_P[[#This Row],[PLAYERID]],PLAYERIDMAP2[],COLUMN(PLAYERIDMAP2[POS]),FALSE)</f>
        <v>P</v>
      </c>
      <c r="G711" s="24">
        <f>IFERROR(VALUE(VLOOKUP(MYRANKS_P[[#This Row],[PLAYERID]],PLAYERIDMAP2[],COLUMN(PLAYERIDMAP2[IDFANGRAPHS]),FALSE)),VLOOKUP(MYRANKS_P[[#This Row],[PLAYERID]],PLAYERIDMAP2[],COLUMN(PLAYERIDMAP2[IDFANGRAPHS]),FALSE))</f>
        <v>964</v>
      </c>
      <c r="H711" s="23">
        <f>IFERROR(VLOOKUP(MYRANKS_P[[#This Row],[IDFANGRAPHS]],STEAMER_P[],COLUMN(STEAMER_P[W]),FALSE),0)</f>
        <v>0</v>
      </c>
      <c r="I711" s="23">
        <f>IFERROR(VLOOKUP(MYRANKS_P[[#This Row],[IDFANGRAPHS]],STEAMER_P[],COLUMN(STEAMER_P[L]),FALSE),0)</f>
        <v>0</v>
      </c>
      <c r="J711" s="23">
        <f>IFERROR(VLOOKUP(MYRANKS_P[[#This Row],[IDFANGRAPHS]],STEAMER_P[],COLUMN(STEAMER_P[SV]),FALSE),0)</f>
        <v>0</v>
      </c>
      <c r="K711" s="23">
        <f>IFERROR(VLOOKUP(MYRANKS_P[[#This Row],[IDFANGRAPHS]],STEAMER_P[],COLUMN(STEAMER_P[IP]),FALSE),0)</f>
        <v>0</v>
      </c>
      <c r="L711" s="23">
        <f>IFERROR(VLOOKUP(MYRANKS_P[[#This Row],[IDFANGRAPHS]],STEAMER_P[],COLUMN(STEAMER_P[H]),FALSE),0)</f>
        <v>0</v>
      </c>
      <c r="M711" s="23">
        <f>IFERROR(VLOOKUP(MYRANKS_P[[#This Row],[IDFANGRAPHS]],STEAMER_P[],COLUMN(STEAMER_P[ER]),FALSE),0)</f>
        <v>0</v>
      </c>
      <c r="N711" s="23">
        <f>IFERROR(VLOOKUP(MYRANKS_P[[#This Row],[IDFANGRAPHS]],STEAMER_P[],COLUMN(STEAMER_P[HR]),FALSE),0)</f>
        <v>0</v>
      </c>
      <c r="O711" s="23">
        <f>IFERROR(VLOOKUP(MYRANKS_P[[#This Row],[IDFANGRAPHS]],STEAMER_P[],COLUMN(STEAMER_P[SO]),FALSE),0)</f>
        <v>0</v>
      </c>
      <c r="P711" s="23">
        <f>IFERROR(VLOOKUP(MYRANKS_P[[#This Row],[IDFANGRAPHS]],STEAMER_P[],COLUMN(STEAMER_P[BB]),FALSE),0)</f>
        <v>0</v>
      </c>
      <c r="Q711" s="21">
        <f>IFERROR((MYRANKS_P[[#This Row],[ER]]*9)/MYRANKS_P[[#This Row],[IP]],0)</f>
        <v>0</v>
      </c>
      <c r="R711" s="21">
        <f>IFERROR((MYRANKS_P[[#This Row],[BB]]+MYRANKS_P[[#This Row],[H]])/MYRANKS_P[[#This Row],[IP]],0)</f>
        <v>0</v>
      </c>
      <c r="S711" s="23">
        <f>MYRANKS_P[[#This Row],[W]]*P_PTS_W+MYRANKS_P[[#This Row],[L]]*P_PTS_L+MYRANKS_P[[#This Row],[IP]]*P_PTS_IP+MYRANKS_P[[#This Row],[SO]]*P_PTS_K+MYRANKS_P[[#This Row],[BB]]*P_PTS_BB+MYRANKS_P[[#This Row],[H]]*P_PTS_HA+MYRANKS_P[[#This Row],[SV]]*P_PTS_SV+MYRANKS_P[[#This Row],[HR]]*P_PTS_HRA+MYRANKS_P[[#This Row],[ER]]*P_PTS_ER</f>
        <v>0</v>
      </c>
      <c r="T711" s="23">
        <f>VLOOKUP(MYRANKS_P[[#This Row],[POS]],REPLACEMENT_LEVEL[],3,FALSE)</f>
        <v>0</v>
      </c>
      <c r="U711" s="23">
        <f>MYRANKS_P[[#This Row],[PROJ PTS]]-MYRANKS_P[[#This Row],[REPL LEVEL]]</f>
        <v>0</v>
      </c>
      <c r="V711" s="30">
        <f>RANK(MYRANKS_P[[#This Row],[POINTS OVER REPL]],MYRANKS_P[POINTS OVER REPL])</f>
        <v>1</v>
      </c>
      <c r="W711" s="29">
        <f>IF(MYRANKS_P[[#This Row],[RANK]]&lt;=TOTAL_PITCHERS_DRAFTED,MYRANKS_P[[#This Row],[POINTS OVER REPL]],0)</f>
        <v>0</v>
      </c>
      <c r="X711" s="35">
        <f>MYRANKS_P[[#This Row],[POINTS OVER REPL]]*DOLLAR_VALUE_PER_POINT+1</f>
        <v>1</v>
      </c>
      <c r="Y711" s="35"/>
      <c r="Z711" s="29">
        <f>IF(AND(MYRANKS_P[[#This Row],[RANK]]&lt;=(TOTAL_PITCHERS_DRAFTED-PITCHERS_BELOW_REPL_DRAFTED),MYRANKS_P[[#This Row],[$ACTUAL]]=""),MYRANKS_P[[#This Row],[POINTS OVER REPL]],0)</f>
        <v>0</v>
      </c>
      <c r="AA711" s="40">
        <f>IF(MYRANKS_P[[#This Row],[$ACTUAL]]="",MYRANKS_P[[#This Row],[POINTS OVER REPL]]*REMAINING_DOLLAR_VALUE_PER_POINT+1,0)</f>
        <v>1</v>
      </c>
    </row>
    <row r="712" spans="1:27" x14ac:dyDescent="0.25">
      <c r="A712" s="65" t="s">
        <v>14476</v>
      </c>
      <c r="B712" s="17" t="str">
        <f>VLOOKUP(MYRANKS_P[[#This Row],[PLAYERID]],PLAYERIDMAP2[],COLUMN(PLAYERIDMAP2[LASTNAME]),FALSE)</f>
        <v>Pauley</v>
      </c>
      <c r="C712" s="24" t="str">
        <f>VLOOKUP(MYRANKS_P[[#This Row],[PLAYERID]],PLAYERIDMAP2[],COLUMN(PLAYERIDMAP2[FIRSTNAME]),FALSE)</f>
        <v>David</v>
      </c>
      <c r="D712" s="24" t="str">
        <f>MYRANKS_P[[#This Row],[FNAME]]&amp;" "&amp;MYRANKS_P[[#This Row],[LNAME]]</f>
        <v>David Pauley</v>
      </c>
      <c r="E712" s="24" t="str">
        <f>VLOOKUP(MYRANKS_P[[#This Row],[PLAYERID]],PLAYERIDMAP2[],COLUMN(PLAYERIDMAP2[TEAM]),FALSE)</f>
        <v>TOR</v>
      </c>
      <c r="F712" s="24" t="str">
        <f>VLOOKUP(MYRANKS_P[[#This Row],[PLAYERID]],PLAYERIDMAP2[],COLUMN(PLAYERIDMAP2[POS]),FALSE)</f>
        <v>P</v>
      </c>
      <c r="G712" s="24">
        <f>IFERROR(VALUE(VLOOKUP(MYRANKS_P[[#This Row],[PLAYERID]],PLAYERIDMAP2[],COLUMN(PLAYERIDMAP2[IDFANGRAPHS]),FALSE)),VLOOKUP(MYRANKS_P[[#This Row],[PLAYERID]],PLAYERIDMAP2[],COLUMN(PLAYERIDMAP2[IDFANGRAPHS]),FALSE))</f>
        <v>3625</v>
      </c>
      <c r="H712" s="23">
        <f>IFERROR(VLOOKUP(MYRANKS_P[[#This Row],[IDFANGRAPHS]],STEAMER_P[],COLUMN(STEAMER_P[W]),FALSE),0)</f>
        <v>0</v>
      </c>
      <c r="I712" s="23">
        <f>IFERROR(VLOOKUP(MYRANKS_P[[#This Row],[IDFANGRAPHS]],STEAMER_P[],COLUMN(STEAMER_P[L]),FALSE),0)</f>
        <v>0</v>
      </c>
      <c r="J712" s="23">
        <f>IFERROR(VLOOKUP(MYRANKS_P[[#This Row],[IDFANGRAPHS]],STEAMER_P[],COLUMN(STEAMER_P[SV]),FALSE),0)</f>
        <v>0</v>
      </c>
      <c r="K712" s="23">
        <f>IFERROR(VLOOKUP(MYRANKS_P[[#This Row],[IDFANGRAPHS]],STEAMER_P[],COLUMN(STEAMER_P[IP]),FALSE),0)</f>
        <v>0</v>
      </c>
      <c r="L712" s="23">
        <f>IFERROR(VLOOKUP(MYRANKS_P[[#This Row],[IDFANGRAPHS]],STEAMER_P[],COLUMN(STEAMER_P[H]),FALSE),0)</f>
        <v>0</v>
      </c>
      <c r="M712" s="23">
        <f>IFERROR(VLOOKUP(MYRANKS_P[[#This Row],[IDFANGRAPHS]],STEAMER_P[],COLUMN(STEAMER_P[ER]),FALSE),0)</f>
        <v>0</v>
      </c>
      <c r="N712" s="23">
        <f>IFERROR(VLOOKUP(MYRANKS_P[[#This Row],[IDFANGRAPHS]],STEAMER_P[],COLUMN(STEAMER_P[HR]),FALSE),0)</f>
        <v>0</v>
      </c>
      <c r="O712" s="23">
        <f>IFERROR(VLOOKUP(MYRANKS_P[[#This Row],[IDFANGRAPHS]],STEAMER_P[],COLUMN(STEAMER_P[SO]),FALSE),0)</f>
        <v>0</v>
      </c>
      <c r="P712" s="23">
        <f>IFERROR(VLOOKUP(MYRANKS_P[[#This Row],[IDFANGRAPHS]],STEAMER_P[],COLUMN(STEAMER_P[BB]),FALSE),0)</f>
        <v>0</v>
      </c>
      <c r="Q712" s="21">
        <f>IFERROR((MYRANKS_P[[#This Row],[ER]]*9)/MYRANKS_P[[#This Row],[IP]],0)</f>
        <v>0</v>
      </c>
      <c r="R712" s="21">
        <f>IFERROR((MYRANKS_P[[#This Row],[BB]]+MYRANKS_P[[#This Row],[H]])/MYRANKS_P[[#This Row],[IP]],0)</f>
        <v>0</v>
      </c>
      <c r="S712" s="23">
        <f>MYRANKS_P[[#This Row],[W]]*P_PTS_W+MYRANKS_P[[#This Row],[L]]*P_PTS_L+MYRANKS_P[[#This Row],[IP]]*P_PTS_IP+MYRANKS_P[[#This Row],[SO]]*P_PTS_K+MYRANKS_P[[#This Row],[BB]]*P_PTS_BB+MYRANKS_P[[#This Row],[H]]*P_PTS_HA+MYRANKS_P[[#This Row],[SV]]*P_PTS_SV+MYRANKS_P[[#This Row],[HR]]*P_PTS_HRA+MYRANKS_P[[#This Row],[ER]]*P_PTS_ER</f>
        <v>0</v>
      </c>
      <c r="T712" s="23">
        <f>VLOOKUP(MYRANKS_P[[#This Row],[POS]],REPLACEMENT_LEVEL[],3,FALSE)</f>
        <v>0</v>
      </c>
      <c r="U712" s="23">
        <f>MYRANKS_P[[#This Row],[PROJ PTS]]-MYRANKS_P[[#This Row],[REPL LEVEL]]</f>
        <v>0</v>
      </c>
      <c r="V712" s="30">
        <f>RANK(MYRANKS_P[[#This Row],[POINTS OVER REPL]],MYRANKS_P[POINTS OVER REPL])</f>
        <v>1</v>
      </c>
      <c r="W712" s="29">
        <f>IF(MYRANKS_P[[#This Row],[RANK]]&lt;=TOTAL_PITCHERS_DRAFTED,MYRANKS_P[[#This Row],[POINTS OVER REPL]],0)</f>
        <v>0</v>
      </c>
      <c r="X712" s="35">
        <f>MYRANKS_P[[#This Row],[POINTS OVER REPL]]*DOLLAR_VALUE_PER_POINT+1</f>
        <v>1</v>
      </c>
      <c r="Y712" s="35"/>
      <c r="Z712" s="29">
        <f>IF(AND(MYRANKS_P[[#This Row],[RANK]]&lt;=(TOTAL_PITCHERS_DRAFTED-PITCHERS_BELOW_REPL_DRAFTED),MYRANKS_P[[#This Row],[$ACTUAL]]=""),MYRANKS_P[[#This Row],[POINTS OVER REPL]],0)</f>
        <v>0</v>
      </c>
      <c r="AA712" s="40">
        <f>IF(MYRANKS_P[[#This Row],[$ACTUAL]]="",MYRANKS_P[[#This Row],[POINTS OVER REPL]]*REMAINING_DOLLAR_VALUE_PER_POINT+1,0)</f>
        <v>1</v>
      </c>
    </row>
    <row r="713" spans="1:27" x14ac:dyDescent="0.25">
      <c r="A713" s="50" t="s">
        <v>14490</v>
      </c>
      <c r="B713" s="15" t="str">
        <f>VLOOKUP(MYRANKS_P[[#This Row],[PLAYERID]],PLAYERIDMAP2[],COLUMN(PLAYERIDMAP2[LASTNAME]),FALSE)</f>
        <v>Pavano</v>
      </c>
      <c r="C713" s="24" t="str">
        <f>VLOOKUP(MYRANKS_P[[#This Row],[PLAYERID]],PLAYERIDMAP2[],COLUMN(PLAYERIDMAP2[FIRSTNAME]),FALSE)</f>
        <v>Carl</v>
      </c>
      <c r="D713" s="24" t="str">
        <f>MYRANKS_P[[#This Row],[FNAME]]&amp;" "&amp;MYRANKS_P[[#This Row],[LNAME]]</f>
        <v>Carl Pavano</v>
      </c>
      <c r="E713" s="24" t="str">
        <f>VLOOKUP(MYRANKS_P[[#This Row],[PLAYERID]],PLAYERIDMAP2[],COLUMN(PLAYERIDMAP2[TEAM]),FALSE)</f>
        <v>N/A</v>
      </c>
      <c r="F713" s="24" t="str">
        <f>VLOOKUP(MYRANKS_P[[#This Row],[PLAYERID]],PLAYERIDMAP2[],COLUMN(PLAYERIDMAP2[POS]),FALSE)</f>
        <v>P</v>
      </c>
      <c r="G713" s="24">
        <f>IFERROR(VALUE(VLOOKUP(MYRANKS_P[[#This Row],[PLAYERID]],PLAYERIDMAP2[],COLUMN(PLAYERIDMAP2[IDFANGRAPHS]),FALSE)),VLOOKUP(MYRANKS_P[[#This Row],[PLAYERID]],PLAYERIDMAP2[],COLUMN(PLAYERIDMAP2[IDFANGRAPHS]),FALSE))</f>
        <v>790</v>
      </c>
      <c r="H713" s="23">
        <f>IFERROR(VLOOKUP(MYRANKS_P[[#This Row],[IDFANGRAPHS]],STEAMER_P[],COLUMN(STEAMER_P[W]),FALSE),0)</f>
        <v>0</v>
      </c>
      <c r="I713" s="23">
        <f>IFERROR(VLOOKUP(MYRANKS_P[[#This Row],[IDFANGRAPHS]],STEAMER_P[],COLUMN(STEAMER_P[L]),FALSE),0)</f>
        <v>0</v>
      </c>
      <c r="J713" s="23">
        <f>IFERROR(VLOOKUP(MYRANKS_P[[#This Row],[IDFANGRAPHS]],STEAMER_P[],COLUMN(STEAMER_P[SV]),FALSE),0)</f>
        <v>0</v>
      </c>
      <c r="K713" s="23">
        <f>IFERROR(VLOOKUP(MYRANKS_P[[#This Row],[IDFANGRAPHS]],STEAMER_P[],COLUMN(STEAMER_P[IP]),FALSE),0)</f>
        <v>0</v>
      </c>
      <c r="L713" s="23">
        <f>IFERROR(VLOOKUP(MYRANKS_P[[#This Row],[IDFANGRAPHS]],STEAMER_P[],COLUMN(STEAMER_P[H]),FALSE),0)</f>
        <v>0</v>
      </c>
      <c r="M713" s="23">
        <f>IFERROR(VLOOKUP(MYRANKS_P[[#This Row],[IDFANGRAPHS]],STEAMER_P[],COLUMN(STEAMER_P[ER]),FALSE),0)</f>
        <v>0</v>
      </c>
      <c r="N713" s="23">
        <f>IFERROR(VLOOKUP(MYRANKS_P[[#This Row],[IDFANGRAPHS]],STEAMER_P[],COLUMN(STEAMER_P[HR]),FALSE),0)</f>
        <v>0</v>
      </c>
      <c r="O713" s="23">
        <f>IFERROR(VLOOKUP(MYRANKS_P[[#This Row],[IDFANGRAPHS]],STEAMER_P[],COLUMN(STEAMER_P[SO]),FALSE),0)</f>
        <v>0</v>
      </c>
      <c r="P713" s="23">
        <f>IFERROR(VLOOKUP(MYRANKS_P[[#This Row],[IDFANGRAPHS]],STEAMER_P[],COLUMN(STEAMER_P[BB]),FALSE),0)</f>
        <v>0</v>
      </c>
      <c r="Q713" s="21">
        <f>IFERROR((MYRANKS_P[[#This Row],[ER]]*9)/MYRANKS_P[[#This Row],[IP]],0)</f>
        <v>0</v>
      </c>
      <c r="R713" s="21">
        <f>IFERROR((MYRANKS_P[[#This Row],[BB]]+MYRANKS_P[[#This Row],[H]])/MYRANKS_P[[#This Row],[IP]],0)</f>
        <v>0</v>
      </c>
      <c r="S713" s="23">
        <f>MYRANKS_P[[#This Row],[W]]*P_PTS_W+MYRANKS_P[[#This Row],[L]]*P_PTS_L+MYRANKS_P[[#This Row],[IP]]*P_PTS_IP+MYRANKS_P[[#This Row],[SO]]*P_PTS_K+MYRANKS_P[[#This Row],[BB]]*P_PTS_BB+MYRANKS_P[[#This Row],[H]]*P_PTS_HA+MYRANKS_P[[#This Row],[SV]]*P_PTS_SV+MYRANKS_P[[#This Row],[HR]]*P_PTS_HRA+MYRANKS_P[[#This Row],[ER]]*P_PTS_ER</f>
        <v>0</v>
      </c>
      <c r="T713" s="23">
        <f>VLOOKUP(MYRANKS_P[[#This Row],[POS]],REPLACEMENT_LEVEL[],3,FALSE)</f>
        <v>0</v>
      </c>
      <c r="U713" s="23">
        <f>MYRANKS_P[[#This Row],[PROJ PTS]]-MYRANKS_P[[#This Row],[REPL LEVEL]]</f>
        <v>0</v>
      </c>
      <c r="V713" s="30">
        <f>RANK(MYRANKS_P[[#This Row],[POINTS OVER REPL]],MYRANKS_P[POINTS OVER REPL])</f>
        <v>1</v>
      </c>
      <c r="W713" s="29">
        <f>IF(MYRANKS_P[[#This Row],[RANK]]&lt;=TOTAL_PITCHERS_DRAFTED,MYRANKS_P[[#This Row],[POINTS OVER REPL]],0)</f>
        <v>0</v>
      </c>
      <c r="X713" s="35">
        <f>MYRANKS_P[[#This Row],[POINTS OVER REPL]]*DOLLAR_VALUE_PER_POINT+1</f>
        <v>1</v>
      </c>
      <c r="Y713" s="35"/>
      <c r="Z713" s="29">
        <f>IF(AND(MYRANKS_P[[#This Row],[RANK]]&lt;=(TOTAL_PITCHERS_DRAFTED-PITCHERS_BELOW_REPL_DRAFTED),MYRANKS_P[[#This Row],[$ACTUAL]]=""),MYRANKS_P[[#This Row],[POINTS OVER REPL]],0)</f>
        <v>0</v>
      </c>
      <c r="AA713" s="40">
        <f>IF(MYRANKS_P[[#This Row],[$ACTUAL]]="",MYRANKS_P[[#This Row],[POINTS OVER REPL]]*REMAINING_DOLLAR_VALUE_PER_POINT+1,0)</f>
        <v>1</v>
      </c>
    </row>
    <row r="714" spans="1:27" x14ac:dyDescent="0.25">
      <c r="A714" s="65" t="s">
        <v>14660</v>
      </c>
      <c r="B714" s="17" t="str">
        <f>VLOOKUP(MYRANKS_P[[#This Row],[PLAYERID]],PLAYERIDMAP2[],COLUMN(PLAYERIDMAP2[LASTNAME]),FALSE)</f>
        <v>Pineiro</v>
      </c>
      <c r="C714" s="24" t="str">
        <f>VLOOKUP(MYRANKS_P[[#This Row],[PLAYERID]],PLAYERIDMAP2[],COLUMN(PLAYERIDMAP2[FIRSTNAME]),FALSE)</f>
        <v>Joel</v>
      </c>
      <c r="D714" s="24" t="str">
        <f>MYRANKS_P[[#This Row],[FNAME]]&amp;" "&amp;MYRANKS_P[[#This Row],[LNAME]]</f>
        <v>Joel Pineiro</v>
      </c>
      <c r="E714" s="24" t="str">
        <f>VLOOKUP(MYRANKS_P[[#This Row],[PLAYERID]],PLAYERIDMAP2[],COLUMN(PLAYERIDMAP2[TEAM]),FALSE)</f>
        <v>N/A</v>
      </c>
      <c r="F714" s="24" t="str">
        <f>VLOOKUP(MYRANKS_P[[#This Row],[PLAYERID]],PLAYERIDMAP2[],COLUMN(PLAYERIDMAP2[POS]),FALSE)</f>
        <v>P</v>
      </c>
      <c r="G714" s="24">
        <f>IFERROR(VALUE(VLOOKUP(MYRANKS_P[[#This Row],[PLAYERID]],PLAYERIDMAP2[],COLUMN(PLAYERIDMAP2[IDFANGRAPHS]),FALSE)),VLOOKUP(MYRANKS_P[[#This Row],[PLAYERID]],PLAYERIDMAP2[],COLUMN(PLAYERIDMAP2[IDFANGRAPHS]),FALSE))</f>
        <v>1094</v>
      </c>
      <c r="H714" s="23">
        <f>IFERROR(VLOOKUP(MYRANKS_P[[#This Row],[IDFANGRAPHS]],STEAMER_P[],COLUMN(STEAMER_P[W]),FALSE),0)</f>
        <v>0</v>
      </c>
      <c r="I714" s="23">
        <f>IFERROR(VLOOKUP(MYRANKS_P[[#This Row],[IDFANGRAPHS]],STEAMER_P[],COLUMN(STEAMER_P[L]),FALSE),0)</f>
        <v>0</v>
      </c>
      <c r="J714" s="23">
        <f>IFERROR(VLOOKUP(MYRANKS_P[[#This Row],[IDFANGRAPHS]],STEAMER_P[],COLUMN(STEAMER_P[SV]),FALSE),0)</f>
        <v>0</v>
      </c>
      <c r="K714" s="23">
        <f>IFERROR(VLOOKUP(MYRANKS_P[[#This Row],[IDFANGRAPHS]],STEAMER_P[],COLUMN(STEAMER_P[IP]),FALSE),0)</f>
        <v>1</v>
      </c>
      <c r="L714" s="23">
        <f>IFERROR(VLOOKUP(MYRANKS_P[[#This Row],[IDFANGRAPHS]],STEAMER_P[],COLUMN(STEAMER_P[H]),FALSE),0)</f>
        <v>1</v>
      </c>
      <c r="M714" s="23">
        <f>IFERROR(VLOOKUP(MYRANKS_P[[#This Row],[IDFANGRAPHS]],STEAMER_P[],COLUMN(STEAMER_P[ER]),FALSE),0)</f>
        <v>1</v>
      </c>
      <c r="N714" s="23">
        <f>IFERROR(VLOOKUP(MYRANKS_P[[#This Row],[IDFANGRAPHS]],STEAMER_P[],COLUMN(STEAMER_P[HR]),FALSE),0)</f>
        <v>0</v>
      </c>
      <c r="O714" s="23">
        <f>IFERROR(VLOOKUP(MYRANKS_P[[#This Row],[IDFANGRAPHS]],STEAMER_P[],COLUMN(STEAMER_P[SO]),FALSE),0)</f>
        <v>0</v>
      </c>
      <c r="P714" s="23">
        <f>IFERROR(VLOOKUP(MYRANKS_P[[#This Row],[IDFANGRAPHS]],STEAMER_P[],COLUMN(STEAMER_P[BB]),FALSE),0)</f>
        <v>0</v>
      </c>
      <c r="Q714" s="21">
        <f>IFERROR((MYRANKS_P[[#This Row],[ER]]*9)/MYRANKS_P[[#This Row],[IP]],0)</f>
        <v>9</v>
      </c>
      <c r="R714" s="21">
        <f>IFERROR((MYRANKS_P[[#This Row],[BB]]+MYRANKS_P[[#This Row],[H]])/MYRANKS_P[[#This Row],[IP]],0)</f>
        <v>1</v>
      </c>
      <c r="S714" s="23">
        <f>MYRANKS_P[[#This Row],[W]]*P_PTS_W+MYRANKS_P[[#This Row],[L]]*P_PTS_L+MYRANKS_P[[#This Row],[IP]]*P_PTS_IP+MYRANKS_P[[#This Row],[SO]]*P_PTS_K+MYRANKS_P[[#This Row],[BB]]*P_PTS_BB+MYRANKS_P[[#This Row],[H]]*P_PTS_HA+MYRANKS_P[[#This Row],[SV]]*P_PTS_SV+MYRANKS_P[[#This Row],[HR]]*P_PTS_HRA+MYRANKS_P[[#This Row],[ER]]*P_PTS_ER</f>
        <v>0</v>
      </c>
      <c r="T714" s="23">
        <f>VLOOKUP(MYRANKS_P[[#This Row],[POS]],REPLACEMENT_LEVEL[],3,FALSE)</f>
        <v>0</v>
      </c>
      <c r="U714" s="23">
        <f>MYRANKS_P[[#This Row],[PROJ PTS]]-MYRANKS_P[[#This Row],[REPL LEVEL]]</f>
        <v>0</v>
      </c>
      <c r="V714" s="30">
        <f>RANK(MYRANKS_P[[#This Row],[POINTS OVER REPL]],MYRANKS_P[POINTS OVER REPL])</f>
        <v>1</v>
      </c>
      <c r="W714" s="29">
        <f>IF(MYRANKS_P[[#This Row],[RANK]]&lt;=TOTAL_PITCHERS_DRAFTED,MYRANKS_P[[#This Row],[POINTS OVER REPL]],0)</f>
        <v>0</v>
      </c>
      <c r="X714" s="35">
        <f>MYRANKS_P[[#This Row],[POINTS OVER REPL]]*DOLLAR_VALUE_PER_POINT+1</f>
        <v>1</v>
      </c>
      <c r="Y714" s="35"/>
      <c r="Z714" s="29">
        <f>IF(AND(MYRANKS_P[[#This Row],[RANK]]&lt;=(TOTAL_PITCHERS_DRAFTED-PITCHERS_BELOW_REPL_DRAFTED),MYRANKS_P[[#This Row],[$ACTUAL]]=""),MYRANKS_P[[#This Row],[POINTS OVER REPL]],0)</f>
        <v>0</v>
      </c>
      <c r="AA714" s="40">
        <f>IF(MYRANKS_P[[#This Row],[$ACTUAL]]="",MYRANKS_P[[#This Row],[POINTS OVER REPL]]*REMAINING_DOLLAR_VALUE_PER_POINT+1,0)</f>
        <v>1</v>
      </c>
    </row>
    <row r="715" spans="1:27" x14ac:dyDescent="0.25">
      <c r="A715" s="65" t="s">
        <v>14820</v>
      </c>
      <c r="B715" s="17" t="str">
        <f>VLOOKUP(MYRANKS_P[[#This Row],[PLAYERID]],PLAYERIDMAP2[],COLUMN(PLAYERIDMAP2[LASTNAME]),FALSE)</f>
        <v>Rauch</v>
      </c>
      <c r="C715" s="24" t="str">
        <f>VLOOKUP(MYRANKS_P[[#This Row],[PLAYERID]],PLAYERIDMAP2[],COLUMN(PLAYERIDMAP2[FIRSTNAME]),FALSE)</f>
        <v>Jon</v>
      </c>
      <c r="D715" s="24" t="str">
        <f>MYRANKS_P[[#This Row],[FNAME]]&amp;" "&amp;MYRANKS_P[[#This Row],[LNAME]]</f>
        <v>Jon Rauch</v>
      </c>
      <c r="E715" s="24" t="str">
        <f>VLOOKUP(MYRANKS_P[[#This Row],[PLAYERID]],PLAYERIDMAP2[],COLUMN(PLAYERIDMAP2[TEAM]),FALSE)</f>
        <v>N/A</v>
      </c>
      <c r="F715" s="24" t="str">
        <f>VLOOKUP(MYRANKS_P[[#This Row],[PLAYERID]],PLAYERIDMAP2[],COLUMN(PLAYERIDMAP2[POS]),FALSE)</f>
        <v>P</v>
      </c>
      <c r="G715" s="24">
        <f>IFERROR(VALUE(VLOOKUP(MYRANKS_P[[#This Row],[PLAYERID]],PLAYERIDMAP2[],COLUMN(PLAYERIDMAP2[IDFANGRAPHS]),FALSE)),VLOOKUP(MYRANKS_P[[#This Row],[PLAYERID]],PLAYERIDMAP2[],COLUMN(PLAYERIDMAP2[IDFANGRAPHS]),FALSE))</f>
        <v>1475</v>
      </c>
      <c r="H715" s="23">
        <f>IFERROR(VLOOKUP(MYRANKS_P[[#This Row],[IDFANGRAPHS]],STEAMER_P[],COLUMN(STEAMER_P[W]),FALSE),0)</f>
        <v>0</v>
      </c>
      <c r="I715" s="23">
        <f>IFERROR(VLOOKUP(MYRANKS_P[[#This Row],[IDFANGRAPHS]],STEAMER_P[],COLUMN(STEAMER_P[L]),FALSE),0)</f>
        <v>0</v>
      </c>
      <c r="J715" s="23">
        <f>IFERROR(VLOOKUP(MYRANKS_P[[#This Row],[IDFANGRAPHS]],STEAMER_P[],COLUMN(STEAMER_P[SV]),FALSE),0)</f>
        <v>0</v>
      </c>
      <c r="K715" s="23">
        <f>IFERROR(VLOOKUP(MYRANKS_P[[#This Row],[IDFANGRAPHS]],STEAMER_P[],COLUMN(STEAMER_P[IP]),FALSE),0)</f>
        <v>0</v>
      </c>
      <c r="L715" s="23">
        <f>IFERROR(VLOOKUP(MYRANKS_P[[#This Row],[IDFANGRAPHS]],STEAMER_P[],COLUMN(STEAMER_P[H]),FALSE),0)</f>
        <v>0</v>
      </c>
      <c r="M715" s="23">
        <f>IFERROR(VLOOKUP(MYRANKS_P[[#This Row],[IDFANGRAPHS]],STEAMER_P[],COLUMN(STEAMER_P[ER]),FALSE),0)</f>
        <v>0</v>
      </c>
      <c r="N715" s="23">
        <f>IFERROR(VLOOKUP(MYRANKS_P[[#This Row],[IDFANGRAPHS]],STEAMER_P[],COLUMN(STEAMER_P[HR]),FALSE),0)</f>
        <v>0</v>
      </c>
      <c r="O715" s="23">
        <f>IFERROR(VLOOKUP(MYRANKS_P[[#This Row],[IDFANGRAPHS]],STEAMER_P[],COLUMN(STEAMER_P[SO]),FALSE),0)</f>
        <v>0</v>
      </c>
      <c r="P715" s="23">
        <f>IFERROR(VLOOKUP(MYRANKS_P[[#This Row],[IDFANGRAPHS]],STEAMER_P[],COLUMN(STEAMER_P[BB]),FALSE),0)</f>
        <v>0</v>
      </c>
      <c r="Q715" s="21">
        <f>IFERROR((MYRANKS_P[[#This Row],[ER]]*9)/MYRANKS_P[[#This Row],[IP]],0)</f>
        <v>0</v>
      </c>
      <c r="R715" s="21">
        <f>IFERROR((MYRANKS_P[[#This Row],[BB]]+MYRANKS_P[[#This Row],[H]])/MYRANKS_P[[#This Row],[IP]],0)</f>
        <v>0</v>
      </c>
      <c r="S715" s="23">
        <f>MYRANKS_P[[#This Row],[W]]*P_PTS_W+MYRANKS_P[[#This Row],[L]]*P_PTS_L+MYRANKS_P[[#This Row],[IP]]*P_PTS_IP+MYRANKS_P[[#This Row],[SO]]*P_PTS_K+MYRANKS_P[[#This Row],[BB]]*P_PTS_BB+MYRANKS_P[[#This Row],[H]]*P_PTS_HA+MYRANKS_P[[#This Row],[SV]]*P_PTS_SV+MYRANKS_P[[#This Row],[HR]]*P_PTS_HRA+MYRANKS_P[[#This Row],[ER]]*P_PTS_ER</f>
        <v>0</v>
      </c>
      <c r="T715" s="23">
        <f>VLOOKUP(MYRANKS_P[[#This Row],[POS]],REPLACEMENT_LEVEL[],3,FALSE)</f>
        <v>0</v>
      </c>
      <c r="U715" s="23">
        <f>MYRANKS_P[[#This Row],[PROJ PTS]]-MYRANKS_P[[#This Row],[REPL LEVEL]]</f>
        <v>0</v>
      </c>
      <c r="V715" s="30">
        <f>RANK(MYRANKS_P[[#This Row],[POINTS OVER REPL]],MYRANKS_P[POINTS OVER REPL])</f>
        <v>1</v>
      </c>
      <c r="W715" s="29">
        <f>IF(MYRANKS_P[[#This Row],[RANK]]&lt;=TOTAL_PITCHERS_DRAFTED,MYRANKS_P[[#This Row],[POINTS OVER REPL]],0)</f>
        <v>0</v>
      </c>
      <c r="X715" s="35">
        <f>MYRANKS_P[[#This Row],[POINTS OVER REPL]]*DOLLAR_VALUE_PER_POINT+1</f>
        <v>1</v>
      </c>
      <c r="Y715" s="35"/>
      <c r="Z715" s="29">
        <f>IF(AND(MYRANKS_P[[#This Row],[RANK]]&lt;=(TOTAL_PITCHERS_DRAFTED-PITCHERS_BELOW_REPL_DRAFTED),MYRANKS_P[[#This Row],[$ACTUAL]]=""),MYRANKS_P[[#This Row],[POINTS OVER REPL]],0)</f>
        <v>0</v>
      </c>
      <c r="AA715" s="40">
        <f>IF(MYRANKS_P[[#This Row],[$ACTUAL]]="",MYRANKS_P[[#This Row],[POINTS OVER REPL]]*REMAINING_DOLLAR_VALUE_PER_POINT+1,0)</f>
        <v>1</v>
      </c>
    </row>
    <row r="716" spans="1:27" x14ac:dyDescent="0.25">
      <c r="A716" s="65" t="s">
        <v>14936</v>
      </c>
      <c r="B716" s="17" t="str">
        <f>VLOOKUP(MYRANKS_P[[#This Row],[PLAYERID]],PLAYERIDMAP2[],COLUMN(PLAYERIDMAP2[LASTNAME]),FALSE)</f>
        <v>Rodriguez</v>
      </c>
      <c r="C716" s="24" t="str">
        <f>VLOOKUP(MYRANKS_P[[#This Row],[PLAYERID]],PLAYERIDMAP2[],COLUMN(PLAYERIDMAP2[FIRSTNAME]),FALSE)</f>
        <v>Aneury</v>
      </c>
      <c r="D716" s="24" t="str">
        <f>MYRANKS_P[[#This Row],[FNAME]]&amp;" "&amp;MYRANKS_P[[#This Row],[LNAME]]</f>
        <v>Aneury Rodriguez</v>
      </c>
      <c r="E716" s="24" t="str">
        <f>VLOOKUP(MYRANKS_P[[#This Row],[PLAYERID]],PLAYERIDMAP2[],COLUMN(PLAYERIDMAP2[TEAM]),FALSE)</f>
        <v>HOU</v>
      </c>
      <c r="F716" s="24" t="str">
        <f>VLOOKUP(MYRANKS_P[[#This Row],[PLAYERID]],PLAYERIDMAP2[],COLUMN(PLAYERIDMAP2[POS]),FALSE)</f>
        <v>P</v>
      </c>
      <c r="G716" s="24">
        <f>IFERROR(VALUE(VLOOKUP(MYRANKS_P[[#This Row],[PLAYERID]],PLAYERIDMAP2[],COLUMN(PLAYERIDMAP2[IDFANGRAPHS]),FALSE)),VLOOKUP(MYRANKS_P[[#This Row],[PLAYERID]],PLAYERIDMAP2[],COLUMN(PLAYERIDMAP2[IDFANGRAPHS]),FALSE))</f>
        <v>8948</v>
      </c>
      <c r="H716" s="23">
        <f>IFERROR(VLOOKUP(MYRANKS_P[[#This Row],[IDFANGRAPHS]],STEAMER_P[],COLUMN(STEAMER_P[W]),FALSE),0)</f>
        <v>0</v>
      </c>
      <c r="I716" s="23">
        <f>IFERROR(VLOOKUP(MYRANKS_P[[#This Row],[IDFANGRAPHS]],STEAMER_P[],COLUMN(STEAMER_P[L]),FALSE),0)</f>
        <v>0</v>
      </c>
      <c r="J716" s="23">
        <f>IFERROR(VLOOKUP(MYRANKS_P[[#This Row],[IDFANGRAPHS]],STEAMER_P[],COLUMN(STEAMER_P[SV]),FALSE),0)</f>
        <v>0</v>
      </c>
      <c r="K716" s="23">
        <f>IFERROR(VLOOKUP(MYRANKS_P[[#This Row],[IDFANGRAPHS]],STEAMER_P[],COLUMN(STEAMER_P[IP]),FALSE),0)</f>
        <v>0</v>
      </c>
      <c r="L716" s="23">
        <f>IFERROR(VLOOKUP(MYRANKS_P[[#This Row],[IDFANGRAPHS]],STEAMER_P[],COLUMN(STEAMER_P[H]),FALSE),0)</f>
        <v>0</v>
      </c>
      <c r="M716" s="23">
        <f>IFERROR(VLOOKUP(MYRANKS_P[[#This Row],[IDFANGRAPHS]],STEAMER_P[],COLUMN(STEAMER_P[ER]),FALSE),0)</f>
        <v>0</v>
      </c>
      <c r="N716" s="23">
        <f>IFERROR(VLOOKUP(MYRANKS_P[[#This Row],[IDFANGRAPHS]],STEAMER_P[],COLUMN(STEAMER_P[HR]),FALSE),0)</f>
        <v>0</v>
      </c>
      <c r="O716" s="23">
        <f>IFERROR(VLOOKUP(MYRANKS_P[[#This Row],[IDFANGRAPHS]],STEAMER_P[],COLUMN(STEAMER_P[SO]),FALSE),0)</f>
        <v>0</v>
      </c>
      <c r="P716" s="23">
        <f>IFERROR(VLOOKUP(MYRANKS_P[[#This Row],[IDFANGRAPHS]],STEAMER_P[],COLUMN(STEAMER_P[BB]),FALSE),0)</f>
        <v>0</v>
      </c>
      <c r="Q716" s="21">
        <f>IFERROR((MYRANKS_P[[#This Row],[ER]]*9)/MYRANKS_P[[#This Row],[IP]],0)</f>
        <v>0</v>
      </c>
      <c r="R716" s="21">
        <f>IFERROR((MYRANKS_P[[#This Row],[BB]]+MYRANKS_P[[#This Row],[H]])/MYRANKS_P[[#This Row],[IP]],0)</f>
        <v>0</v>
      </c>
      <c r="S716" s="23">
        <f>MYRANKS_P[[#This Row],[W]]*P_PTS_W+MYRANKS_P[[#This Row],[L]]*P_PTS_L+MYRANKS_P[[#This Row],[IP]]*P_PTS_IP+MYRANKS_P[[#This Row],[SO]]*P_PTS_K+MYRANKS_P[[#This Row],[BB]]*P_PTS_BB+MYRANKS_P[[#This Row],[H]]*P_PTS_HA+MYRANKS_P[[#This Row],[SV]]*P_PTS_SV+MYRANKS_P[[#This Row],[HR]]*P_PTS_HRA+MYRANKS_P[[#This Row],[ER]]*P_PTS_ER</f>
        <v>0</v>
      </c>
      <c r="T716" s="23">
        <f>VLOOKUP(MYRANKS_P[[#This Row],[POS]],REPLACEMENT_LEVEL[],3,FALSE)</f>
        <v>0</v>
      </c>
      <c r="U716" s="23">
        <f>MYRANKS_P[[#This Row],[PROJ PTS]]-MYRANKS_P[[#This Row],[REPL LEVEL]]</f>
        <v>0</v>
      </c>
      <c r="V716" s="30">
        <f>RANK(MYRANKS_P[[#This Row],[POINTS OVER REPL]],MYRANKS_P[POINTS OVER REPL])</f>
        <v>1</v>
      </c>
      <c r="W716" s="29">
        <f>IF(MYRANKS_P[[#This Row],[RANK]]&lt;=TOTAL_PITCHERS_DRAFTED,MYRANKS_P[[#This Row],[POINTS OVER REPL]],0)</f>
        <v>0</v>
      </c>
      <c r="X716" s="35">
        <f>MYRANKS_P[[#This Row],[POINTS OVER REPL]]*DOLLAR_VALUE_PER_POINT+1</f>
        <v>1</v>
      </c>
      <c r="Y716" s="35"/>
      <c r="Z716" s="29">
        <f>IF(AND(MYRANKS_P[[#This Row],[RANK]]&lt;=(TOTAL_PITCHERS_DRAFTED-PITCHERS_BELOW_REPL_DRAFTED),MYRANKS_P[[#This Row],[$ACTUAL]]=""),MYRANKS_P[[#This Row],[POINTS OVER REPL]],0)</f>
        <v>0</v>
      </c>
      <c r="AA716" s="40">
        <f>IF(MYRANKS_P[[#This Row],[$ACTUAL]]="",MYRANKS_P[[#This Row],[POINTS OVER REPL]]*REMAINING_DOLLAR_VALUE_PER_POINT+1,0)</f>
        <v>1</v>
      </c>
    </row>
    <row r="717" spans="1:27" x14ac:dyDescent="0.25">
      <c r="A717" s="65" t="s">
        <v>14971</v>
      </c>
      <c r="B717" s="17" t="str">
        <f>VLOOKUP(MYRANKS_P[[#This Row],[PLAYERID]],PLAYERIDMAP2[],COLUMN(PLAYERIDMAP2[LASTNAME]),FALSE)</f>
        <v>Rogers</v>
      </c>
      <c r="C717" s="24" t="str">
        <f>VLOOKUP(MYRANKS_P[[#This Row],[PLAYERID]],PLAYERIDMAP2[],COLUMN(PLAYERIDMAP2[FIRSTNAME]),FALSE)</f>
        <v>Mark</v>
      </c>
      <c r="D717" s="24" t="str">
        <f>MYRANKS_P[[#This Row],[FNAME]]&amp;" "&amp;MYRANKS_P[[#This Row],[LNAME]]</f>
        <v>Mark Rogers</v>
      </c>
      <c r="E717" s="24" t="str">
        <f>VLOOKUP(MYRANKS_P[[#This Row],[PLAYERID]],PLAYERIDMAP2[],COLUMN(PLAYERIDMAP2[TEAM]),FALSE)</f>
        <v>MIL</v>
      </c>
      <c r="F717" s="24" t="str">
        <f>VLOOKUP(MYRANKS_P[[#This Row],[PLAYERID]],PLAYERIDMAP2[],COLUMN(PLAYERIDMAP2[POS]),FALSE)</f>
        <v>P</v>
      </c>
      <c r="G717" s="24">
        <f>IFERROR(VALUE(VLOOKUP(MYRANKS_P[[#This Row],[PLAYERID]],PLAYERIDMAP2[],COLUMN(PLAYERIDMAP2[IDFANGRAPHS]),FALSE)),VLOOKUP(MYRANKS_P[[#This Row],[PLAYERID]],PLAYERIDMAP2[],COLUMN(PLAYERIDMAP2[IDFANGRAPHS]),FALSE))</f>
        <v>4083</v>
      </c>
      <c r="H717" s="23">
        <f>IFERROR(VLOOKUP(MYRANKS_P[[#This Row],[IDFANGRAPHS]],STEAMER_P[],COLUMN(STEAMER_P[W]),FALSE),0)</f>
        <v>0</v>
      </c>
      <c r="I717" s="23">
        <f>IFERROR(VLOOKUP(MYRANKS_P[[#This Row],[IDFANGRAPHS]],STEAMER_P[],COLUMN(STEAMER_P[L]),FALSE),0)</f>
        <v>0</v>
      </c>
      <c r="J717" s="23">
        <f>IFERROR(VLOOKUP(MYRANKS_P[[#This Row],[IDFANGRAPHS]],STEAMER_P[],COLUMN(STEAMER_P[SV]),FALSE),0)</f>
        <v>0</v>
      </c>
      <c r="K717" s="23">
        <f>IFERROR(VLOOKUP(MYRANKS_P[[#This Row],[IDFANGRAPHS]],STEAMER_P[],COLUMN(STEAMER_P[IP]),FALSE),0)</f>
        <v>0</v>
      </c>
      <c r="L717" s="23">
        <f>IFERROR(VLOOKUP(MYRANKS_P[[#This Row],[IDFANGRAPHS]],STEAMER_P[],COLUMN(STEAMER_P[H]),FALSE),0)</f>
        <v>0</v>
      </c>
      <c r="M717" s="23">
        <f>IFERROR(VLOOKUP(MYRANKS_P[[#This Row],[IDFANGRAPHS]],STEAMER_P[],COLUMN(STEAMER_P[ER]),FALSE),0)</f>
        <v>0</v>
      </c>
      <c r="N717" s="23">
        <f>IFERROR(VLOOKUP(MYRANKS_P[[#This Row],[IDFANGRAPHS]],STEAMER_P[],COLUMN(STEAMER_P[HR]),FALSE),0)</f>
        <v>0</v>
      </c>
      <c r="O717" s="23">
        <f>IFERROR(VLOOKUP(MYRANKS_P[[#This Row],[IDFANGRAPHS]],STEAMER_P[],COLUMN(STEAMER_P[SO]),FALSE),0)</f>
        <v>0</v>
      </c>
      <c r="P717" s="23">
        <f>IFERROR(VLOOKUP(MYRANKS_P[[#This Row],[IDFANGRAPHS]],STEAMER_P[],COLUMN(STEAMER_P[BB]),FALSE),0)</f>
        <v>0</v>
      </c>
      <c r="Q717" s="21">
        <f>IFERROR((MYRANKS_P[[#This Row],[ER]]*9)/MYRANKS_P[[#This Row],[IP]],0)</f>
        <v>0</v>
      </c>
      <c r="R717" s="21">
        <f>IFERROR((MYRANKS_P[[#This Row],[BB]]+MYRANKS_P[[#This Row],[H]])/MYRANKS_P[[#This Row],[IP]],0)</f>
        <v>0</v>
      </c>
      <c r="S717" s="23">
        <f>MYRANKS_P[[#This Row],[W]]*P_PTS_W+MYRANKS_P[[#This Row],[L]]*P_PTS_L+MYRANKS_P[[#This Row],[IP]]*P_PTS_IP+MYRANKS_P[[#This Row],[SO]]*P_PTS_K+MYRANKS_P[[#This Row],[BB]]*P_PTS_BB+MYRANKS_P[[#This Row],[H]]*P_PTS_HA+MYRANKS_P[[#This Row],[SV]]*P_PTS_SV+MYRANKS_P[[#This Row],[HR]]*P_PTS_HRA+MYRANKS_P[[#This Row],[ER]]*P_PTS_ER</f>
        <v>0</v>
      </c>
      <c r="T717" s="23">
        <f>VLOOKUP(MYRANKS_P[[#This Row],[POS]],REPLACEMENT_LEVEL[],3,FALSE)</f>
        <v>0</v>
      </c>
      <c r="U717" s="23">
        <f>MYRANKS_P[[#This Row],[PROJ PTS]]-MYRANKS_P[[#This Row],[REPL LEVEL]]</f>
        <v>0</v>
      </c>
      <c r="V717" s="30">
        <f>RANK(MYRANKS_P[[#This Row],[POINTS OVER REPL]],MYRANKS_P[POINTS OVER REPL])</f>
        <v>1</v>
      </c>
      <c r="W717" s="29">
        <f>IF(MYRANKS_P[[#This Row],[RANK]]&lt;=TOTAL_PITCHERS_DRAFTED,MYRANKS_P[[#This Row],[POINTS OVER REPL]],0)</f>
        <v>0</v>
      </c>
      <c r="X717" s="35">
        <f>MYRANKS_P[[#This Row],[POINTS OVER REPL]]*DOLLAR_VALUE_PER_POINT+1</f>
        <v>1</v>
      </c>
      <c r="Y717" s="35"/>
      <c r="Z717" s="29">
        <f>IF(AND(MYRANKS_P[[#This Row],[RANK]]&lt;=(TOTAL_PITCHERS_DRAFTED-PITCHERS_BELOW_REPL_DRAFTED),MYRANKS_P[[#This Row],[$ACTUAL]]=""),MYRANKS_P[[#This Row],[POINTS OVER REPL]],0)</f>
        <v>0</v>
      </c>
      <c r="AA717" s="40">
        <f>IF(MYRANKS_P[[#This Row],[$ACTUAL]]="",MYRANKS_P[[#This Row],[POINTS OVER REPL]]*REMAINING_DOLLAR_VALUE_PER_POINT+1,0)</f>
        <v>1</v>
      </c>
    </row>
    <row r="718" spans="1:27" x14ac:dyDescent="0.25">
      <c r="A718" s="67" t="s">
        <v>15160</v>
      </c>
      <c r="B718" s="15" t="str">
        <f>VLOOKUP(MYRANKS_P[[#This Row],[PLAYERID]],PLAYERIDMAP2[],COLUMN(PLAYERIDMAP2[LASTNAME]),FALSE)</f>
        <v>Santana</v>
      </c>
      <c r="C718" s="24" t="str">
        <f>VLOOKUP(MYRANKS_P[[#This Row],[PLAYERID]],PLAYERIDMAP2[],COLUMN(PLAYERIDMAP2[FIRSTNAME]),FALSE)</f>
        <v>Johan</v>
      </c>
      <c r="D718" s="24" t="str">
        <f>MYRANKS_P[[#This Row],[FNAME]]&amp;" "&amp;MYRANKS_P[[#This Row],[LNAME]]</f>
        <v>Johan Santana</v>
      </c>
      <c r="E718" s="24" t="str">
        <f>VLOOKUP(MYRANKS_P[[#This Row],[PLAYERID]],PLAYERIDMAP2[],COLUMN(PLAYERIDMAP2[TEAM]),FALSE)</f>
        <v>N/A</v>
      </c>
      <c r="F718" s="24" t="str">
        <f>VLOOKUP(MYRANKS_P[[#This Row],[PLAYERID]],PLAYERIDMAP2[],COLUMN(PLAYERIDMAP2[POS]),FALSE)</f>
        <v>P</v>
      </c>
      <c r="G718" s="24">
        <f>IFERROR(VALUE(VLOOKUP(MYRANKS_P[[#This Row],[PLAYERID]],PLAYERIDMAP2[],COLUMN(PLAYERIDMAP2[IDFANGRAPHS]),FALSE)),VLOOKUP(MYRANKS_P[[#This Row],[PLAYERID]],PLAYERIDMAP2[],COLUMN(PLAYERIDMAP2[IDFANGRAPHS]),FALSE))</f>
        <v>755</v>
      </c>
      <c r="H718" s="23">
        <f>IFERROR(VLOOKUP(MYRANKS_P[[#This Row],[IDFANGRAPHS]],STEAMER_P[],COLUMN(STEAMER_P[W]),FALSE),0)</f>
        <v>0</v>
      </c>
      <c r="I718" s="23">
        <f>IFERROR(VLOOKUP(MYRANKS_P[[#This Row],[IDFANGRAPHS]],STEAMER_P[],COLUMN(STEAMER_P[L]),FALSE),0)</f>
        <v>0</v>
      </c>
      <c r="J718" s="23">
        <f>IFERROR(VLOOKUP(MYRANKS_P[[#This Row],[IDFANGRAPHS]],STEAMER_P[],COLUMN(STEAMER_P[SV]),FALSE),0)</f>
        <v>0</v>
      </c>
      <c r="K718" s="23">
        <f>IFERROR(VLOOKUP(MYRANKS_P[[#This Row],[IDFANGRAPHS]],STEAMER_P[],COLUMN(STEAMER_P[IP]),FALSE),0)</f>
        <v>0</v>
      </c>
      <c r="L718" s="23">
        <f>IFERROR(VLOOKUP(MYRANKS_P[[#This Row],[IDFANGRAPHS]],STEAMER_P[],COLUMN(STEAMER_P[H]),FALSE),0)</f>
        <v>0</v>
      </c>
      <c r="M718" s="23">
        <f>IFERROR(VLOOKUP(MYRANKS_P[[#This Row],[IDFANGRAPHS]],STEAMER_P[],COLUMN(STEAMER_P[ER]),FALSE),0)</f>
        <v>0</v>
      </c>
      <c r="N718" s="23">
        <f>IFERROR(VLOOKUP(MYRANKS_P[[#This Row],[IDFANGRAPHS]],STEAMER_P[],COLUMN(STEAMER_P[HR]),FALSE),0)</f>
        <v>0</v>
      </c>
      <c r="O718" s="23">
        <f>IFERROR(VLOOKUP(MYRANKS_P[[#This Row],[IDFANGRAPHS]],STEAMER_P[],COLUMN(STEAMER_P[SO]),FALSE),0)</f>
        <v>0</v>
      </c>
      <c r="P718" s="23">
        <f>IFERROR(VLOOKUP(MYRANKS_P[[#This Row],[IDFANGRAPHS]],STEAMER_P[],COLUMN(STEAMER_P[BB]),FALSE),0)</f>
        <v>0</v>
      </c>
      <c r="Q718" s="21">
        <f>IFERROR((MYRANKS_P[[#This Row],[ER]]*9)/MYRANKS_P[[#This Row],[IP]],0)</f>
        <v>0</v>
      </c>
      <c r="R718" s="21">
        <f>IFERROR((MYRANKS_P[[#This Row],[BB]]+MYRANKS_P[[#This Row],[H]])/MYRANKS_P[[#This Row],[IP]],0)</f>
        <v>0</v>
      </c>
      <c r="S718" s="23">
        <f>MYRANKS_P[[#This Row],[W]]*P_PTS_W+MYRANKS_P[[#This Row],[L]]*P_PTS_L+MYRANKS_P[[#This Row],[IP]]*P_PTS_IP+MYRANKS_P[[#This Row],[SO]]*P_PTS_K+MYRANKS_P[[#This Row],[BB]]*P_PTS_BB+MYRANKS_P[[#This Row],[H]]*P_PTS_HA+MYRANKS_P[[#This Row],[SV]]*P_PTS_SV+MYRANKS_P[[#This Row],[HR]]*P_PTS_HRA+MYRANKS_P[[#This Row],[ER]]*P_PTS_ER</f>
        <v>0</v>
      </c>
      <c r="T718" s="23">
        <f>VLOOKUP(MYRANKS_P[[#This Row],[POS]],REPLACEMENT_LEVEL[],3,FALSE)</f>
        <v>0</v>
      </c>
      <c r="U718" s="23">
        <f>MYRANKS_P[[#This Row],[PROJ PTS]]-MYRANKS_P[[#This Row],[REPL LEVEL]]</f>
        <v>0</v>
      </c>
      <c r="V718" s="30">
        <f>RANK(MYRANKS_P[[#This Row],[POINTS OVER REPL]],MYRANKS_P[POINTS OVER REPL])</f>
        <v>1</v>
      </c>
      <c r="W718" s="29">
        <f>IF(MYRANKS_P[[#This Row],[RANK]]&lt;=TOTAL_PITCHERS_DRAFTED,MYRANKS_P[[#This Row],[POINTS OVER REPL]],0)</f>
        <v>0</v>
      </c>
      <c r="X718" s="35">
        <f>MYRANKS_P[[#This Row],[POINTS OVER REPL]]*DOLLAR_VALUE_PER_POINT+1</f>
        <v>1</v>
      </c>
      <c r="Y718" s="35"/>
      <c r="Z718" s="29">
        <f>IF(AND(MYRANKS_P[[#This Row],[RANK]]&lt;=(TOTAL_PITCHERS_DRAFTED-PITCHERS_BELOW_REPL_DRAFTED),MYRANKS_P[[#This Row],[$ACTUAL]]=""),MYRANKS_P[[#This Row],[POINTS OVER REPL]],0)</f>
        <v>0</v>
      </c>
      <c r="AA718" s="40">
        <f>IF(MYRANKS_P[[#This Row],[$ACTUAL]]="",MYRANKS_P[[#This Row],[POINTS OVER REPL]]*REMAINING_DOLLAR_VALUE_PER_POINT+1,0)</f>
        <v>1</v>
      </c>
    </row>
    <row r="719" spans="1:27" x14ac:dyDescent="0.25">
      <c r="A719" s="65" t="s">
        <v>15248</v>
      </c>
      <c r="B719" s="17" t="str">
        <f>VLOOKUP(MYRANKS_P[[#This Row],[PLAYERID]],PLAYERIDMAP2[],COLUMN(PLAYERIDMAP2[LASTNAME]),FALSE)</f>
        <v>Sheets</v>
      </c>
      <c r="C719" s="24" t="str">
        <f>VLOOKUP(MYRANKS_P[[#This Row],[PLAYERID]],PLAYERIDMAP2[],COLUMN(PLAYERIDMAP2[FIRSTNAME]),FALSE)</f>
        <v>Ben</v>
      </c>
      <c r="D719" s="24" t="str">
        <f>MYRANKS_P[[#This Row],[FNAME]]&amp;" "&amp;MYRANKS_P[[#This Row],[LNAME]]</f>
        <v>Ben Sheets</v>
      </c>
      <c r="E719" s="24" t="str">
        <f>VLOOKUP(MYRANKS_P[[#This Row],[PLAYERID]],PLAYERIDMAP2[],COLUMN(PLAYERIDMAP2[TEAM]),FALSE)</f>
        <v>N/A</v>
      </c>
      <c r="F719" s="24" t="str">
        <f>VLOOKUP(MYRANKS_P[[#This Row],[PLAYERID]],PLAYERIDMAP2[],COLUMN(PLAYERIDMAP2[POS]),FALSE)</f>
        <v>P</v>
      </c>
      <c r="G719" s="24">
        <f>IFERROR(VALUE(VLOOKUP(MYRANKS_P[[#This Row],[PLAYERID]],PLAYERIDMAP2[],COLUMN(PLAYERIDMAP2[IDFANGRAPHS]),FALSE)),VLOOKUP(MYRANKS_P[[#This Row],[PLAYERID]],PLAYERIDMAP2[],COLUMN(PLAYERIDMAP2[IDFANGRAPHS]),FALSE))</f>
        <v>710</v>
      </c>
      <c r="H719" s="23">
        <f>IFERROR(VLOOKUP(MYRANKS_P[[#This Row],[IDFANGRAPHS]],STEAMER_P[],COLUMN(STEAMER_P[W]),FALSE),0)</f>
        <v>0</v>
      </c>
      <c r="I719" s="23">
        <f>IFERROR(VLOOKUP(MYRANKS_P[[#This Row],[IDFANGRAPHS]],STEAMER_P[],COLUMN(STEAMER_P[L]),FALSE),0)</f>
        <v>0</v>
      </c>
      <c r="J719" s="23">
        <f>IFERROR(VLOOKUP(MYRANKS_P[[#This Row],[IDFANGRAPHS]],STEAMER_P[],COLUMN(STEAMER_P[SV]),FALSE),0)</f>
        <v>0</v>
      </c>
      <c r="K719" s="23">
        <f>IFERROR(VLOOKUP(MYRANKS_P[[#This Row],[IDFANGRAPHS]],STEAMER_P[],COLUMN(STEAMER_P[IP]),FALSE),0)</f>
        <v>0</v>
      </c>
      <c r="L719" s="23">
        <f>IFERROR(VLOOKUP(MYRANKS_P[[#This Row],[IDFANGRAPHS]],STEAMER_P[],COLUMN(STEAMER_P[H]),FALSE),0)</f>
        <v>0</v>
      </c>
      <c r="M719" s="23">
        <f>IFERROR(VLOOKUP(MYRANKS_P[[#This Row],[IDFANGRAPHS]],STEAMER_P[],COLUMN(STEAMER_P[ER]),FALSE),0)</f>
        <v>0</v>
      </c>
      <c r="N719" s="23">
        <f>IFERROR(VLOOKUP(MYRANKS_P[[#This Row],[IDFANGRAPHS]],STEAMER_P[],COLUMN(STEAMER_P[HR]),FALSE),0)</f>
        <v>0</v>
      </c>
      <c r="O719" s="23">
        <f>IFERROR(VLOOKUP(MYRANKS_P[[#This Row],[IDFANGRAPHS]],STEAMER_P[],COLUMN(STEAMER_P[SO]),FALSE),0)</f>
        <v>0</v>
      </c>
      <c r="P719" s="23">
        <f>IFERROR(VLOOKUP(MYRANKS_P[[#This Row],[IDFANGRAPHS]],STEAMER_P[],COLUMN(STEAMER_P[BB]),FALSE),0)</f>
        <v>0</v>
      </c>
      <c r="Q719" s="21">
        <f>IFERROR((MYRANKS_P[[#This Row],[ER]]*9)/MYRANKS_P[[#This Row],[IP]],0)</f>
        <v>0</v>
      </c>
      <c r="R719" s="21">
        <f>IFERROR((MYRANKS_P[[#This Row],[BB]]+MYRANKS_P[[#This Row],[H]])/MYRANKS_P[[#This Row],[IP]],0)</f>
        <v>0</v>
      </c>
      <c r="S719" s="23">
        <f>MYRANKS_P[[#This Row],[W]]*P_PTS_W+MYRANKS_P[[#This Row],[L]]*P_PTS_L+MYRANKS_P[[#This Row],[IP]]*P_PTS_IP+MYRANKS_P[[#This Row],[SO]]*P_PTS_K+MYRANKS_P[[#This Row],[BB]]*P_PTS_BB+MYRANKS_P[[#This Row],[H]]*P_PTS_HA+MYRANKS_P[[#This Row],[SV]]*P_PTS_SV+MYRANKS_P[[#This Row],[HR]]*P_PTS_HRA+MYRANKS_P[[#This Row],[ER]]*P_PTS_ER</f>
        <v>0</v>
      </c>
      <c r="T719" s="23">
        <f>VLOOKUP(MYRANKS_P[[#This Row],[POS]],REPLACEMENT_LEVEL[],3,FALSE)</f>
        <v>0</v>
      </c>
      <c r="U719" s="23">
        <f>MYRANKS_P[[#This Row],[PROJ PTS]]-MYRANKS_P[[#This Row],[REPL LEVEL]]</f>
        <v>0</v>
      </c>
      <c r="V719" s="30">
        <f>RANK(MYRANKS_P[[#This Row],[POINTS OVER REPL]],MYRANKS_P[POINTS OVER REPL])</f>
        <v>1</v>
      </c>
      <c r="W719" s="29">
        <f>IF(MYRANKS_P[[#This Row],[RANK]]&lt;=TOTAL_PITCHERS_DRAFTED,MYRANKS_P[[#This Row],[POINTS OVER REPL]],0)</f>
        <v>0</v>
      </c>
      <c r="X719" s="35">
        <f>MYRANKS_P[[#This Row],[POINTS OVER REPL]]*DOLLAR_VALUE_PER_POINT+1</f>
        <v>1</v>
      </c>
      <c r="Y719" s="35"/>
      <c r="Z719" s="29">
        <f>IF(AND(MYRANKS_P[[#This Row],[RANK]]&lt;=(TOTAL_PITCHERS_DRAFTED-PITCHERS_BELOW_REPL_DRAFTED),MYRANKS_P[[#This Row],[$ACTUAL]]=""),MYRANKS_P[[#This Row],[POINTS OVER REPL]],0)</f>
        <v>0</v>
      </c>
      <c r="AA719" s="40">
        <f>IF(MYRANKS_P[[#This Row],[$ACTUAL]]="",MYRANKS_P[[#This Row],[POINTS OVER REPL]]*REMAINING_DOLLAR_VALUE_PER_POINT+1,0)</f>
        <v>1</v>
      </c>
    </row>
    <row r="720" spans="1:27" x14ac:dyDescent="0.25">
      <c r="A720" s="50" t="s">
        <v>15437</v>
      </c>
      <c r="B720" s="15" t="str">
        <f>VLOOKUP(MYRANKS_P[[#This Row],[PLAYERID]],PLAYERIDMAP2[],COLUMN(PLAYERIDMAP2[LASTNAME]),FALSE)</f>
        <v>Stutes</v>
      </c>
      <c r="C720" s="24" t="str">
        <f>VLOOKUP(MYRANKS_P[[#This Row],[PLAYERID]],PLAYERIDMAP2[],COLUMN(PLAYERIDMAP2[FIRSTNAME]),FALSE)</f>
        <v>Michael</v>
      </c>
      <c r="D720" s="24" t="str">
        <f>MYRANKS_P[[#This Row],[FNAME]]&amp;" "&amp;MYRANKS_P[[#This Row],[LNAME]]</f>
        <v>Michael Stutes</v>
      </c>
      <c r="E720" s="24" t="str">
        <f>VLOOKUP(MYRANKS_P[[#This Row],[PLAYERID]],PLAYERIDMAP2[],COLUMN(PLAYERIDMAP2[TEAM]),FALSE)</f>
        <v>PHI</v>
      </c>
      <c r="F720" s="24" t="str">
        <f>VLOOKUP(MYRANKS_P[[#This Row],[PLAYERID]],PLAYERIDMAP2[],COLUMN(PLAYERIDMAP2[POS]),FALSE)</f>
        <v>P</v>
      </c>
      <c r="G720" s="24">
        <f>IFERROR(VALUE(VLOOKUP(MYRANKS_P[[#This Row],[PLAYERID]],PLAYERIDMAP2[],COLUMN(PLAYERIDMAP2[IDFANGRAPHS]),FALSE)),VLOOKUP(MYRANKS_P[[#This Row],[PLAYERID]],PLAYERIDMAP2[],COLUMN(PLAYERIDMAP2[IDFANGRAPHS]),FALSE))</f>
        <v>6550</v>
      </c>
      <c r="H720" s="23">
        <f>IFERROR(VLOOKUP(MYRANKS_P[[#This Row],[IDFANGRAPHS]],STEAMER_P[],COLUMN(STEAMER_P[W]),FALSE),0)</f>
        <v>0</v>
      </c>
      <c r="I720" s="23">
        <f>IFERROR(VLOOKUP(MYRANKS_P[[#This Row],[IDFANGRAPHS]],STEAMER_P[],COLUMN(STEAMER_P[L]),FALSE),0)</f>
        <v>0</v>
      </c>
      <c r="J720" s="23">
        <f>IFERROR(VLOOKUP(MYRANKS_P[[#This Row],[IDFANGRAPHS]],STEAMER_P[],COLUMN(STEAMER_P[SV]),FALSE),0)</f>
        <v>0</v>
      </c>
      <c r="K720" s="23">
        <f>IFERROR(VLOOKUP(MYRANKS_P[[#This Row],[IDFANGRAPHS]],STEAMER_P[],COLUMN(STEAMER_P[IP]),FALSE),0)</f>
        <v>0</v>
      </c>
      <c r="L720" s="23">
        <f>IFERROR(VLOOKUP(MYRANKS_P[[#This Row],[IDFANGRAPHS]],STEAMER_P[],COLUMN(STEAMER_P[H]),FALSE),0)</f>
        <v>0</v>
      </c>
      <c r="M720" s="23">
        <f>IFERROR(VLOOKUP(MYRANKS_P[[#This Row],[IDFANGRAPHS]],STEAMER_P[],COLUMN(STEAMER_P[ER]),FALSE),0)</f>
        <v>0</v>
      </c>
      <c r="N720" s="23">
        <f>IFERROR(VLOOKUP(MYRANKS_P[[#This Row],[IDFANGRAPHS]],STEAMER_P[],COLUMN(STEAMER_P[HR]),FALSE),0)</f>
        <v>0</v>
      </c>
      <c r="O720" s="23">
        <f>IFERROR(VLOOKUP(MYRANKS_P[[#This Row],[IDFANGRAPHS]],STEAMER_P[],COLUMN(STEAMER_P[SO]),FALSE),0)</f>
        <v>0</v>
      </c>
      <c r="P720" s="23">
        <f>IFERROR(VLOOKUP(MYRANKS_P[[#This Row],[IDFANGRAPHS]],STEAMER_P[],COLUMN(STEAMER_P[BB]),FALSE),0)</f>
        <v>0</v>
      </c>
      <c r="Q720" s="21">
        <f>IFERROR((MYRANKS_P[[#This Row],[ER]]*9)/MYRANKS_P[[#This Row],[IP]],0)</f>
        <v>0</v>
      </c>
      <c r="R720" s="21">
        <f>IFERROR((MYRANKS_P[[#This Row],[BB]]+MYRANKS_P[[#This Row],[H]])/MYRANKS_P[[#This Row],[IP]],0)</f>
        <v>0</v>
      </c>
      <c r="S720" s="23">
        <f>MYRANKS_P[[#This Row],[W]]*P_PTS_W+MYRANKS_P[[#This Row],[L]]*P_PTS_L+MYRANKS_P[[#This Row],[IP]]*P_PTS_IP+MYRANKS_P[[#This Row],[SO]]*P_PTS_K+MYRANKS_P[[#This Row],[BB]]*P_PTS_BB+MYRANKS_P[[#This Row],[H]]*P_PTS_HA+MYRANKS_P[[#This Row],[SV]]*P_PTS_SV+MYRANKS_P[[#This Row],[HR]]*P_PTS_HRA+MYRANKS_P[[#This Row],[ER]]*P_PTS_ER</f>
        <v>0</v>
      </c>
      <c r="T720" s="23">
        <f>VLOOKUP(MYRANKS_P[[#This Row],[POS]],REPLACEMENT_LEVEL[],3,FALSE)</f>
        <v>0</v>
      </c>
      <c r="U720" s="23">
        <f>MYRANKS_P[[#This Row],[PROJ PTS]]-MYRANKS_P[[#This Row],[REPL LEVEL]]</f>
        <v>0</v>
      </c>
      <c r="V720" s="30">
        <f>RANK(MYRANKS_P[[#This Row],[POINTS OVER REPL]],MYRANKS_P[POINTS OVER REPL])</f>
        <v>1</v>
      </c>
      <c r="W720" s="29">
        <f>IF(MYRANKS_P[[#This Row],[RANK]]&lt;=TOTAL_PITCHERS_DRAFTED,MYRANKS_P[[#This Row],[POINTS OVER REPL]],0)</f>
        <v>0</v>
      </c>
      <c r="X720" s="35">
        <f>MYRANKS_P[[#This Row],[POINTS OVER REPL]]*DOLLAR_VALUE_PER_POINT+1</f>
        <v>1</v>
      </c>
      <c r="Y720" s="35"/>
      <c r="Z720" s="29">
        <f>IF(AND(MYRANKS_P[[#This Row],[RANK]]&lt;=(TOTAL_PITCHERS_DRAFTED-PITCHERS_BELOW_REPL_DRAFTED),MYRANKS_P[[#This Row],[$ACTUAL]]=""),MYRANKS_P[[#This Row],[POINTS OVER REPL]],0)</f>
        <v>0</v>
      </c>
      <c r="AA720" s="40">
        <f>IF(MYRANKS_P[[#This Row],[$ACTUAL]]="",MYRANKS_P[[#This Row],[POINTS OVER REPL]]*REMAINING_DOLLAR_VALUE_PER_POINT+1,0)</f>
        <v>1</v>
      </c>
    </row>
    <row r="721" spans="1:27" x14ac:dyDescent="0.25">
      <c r="A721" s="92" t="s">
        <v>15482</v>
      </c>
      <c r="B721" s="15" t="str">
        <f>VLOOKUP(MYRANKS_P[[#This Row],[PLAYERID]],PLAYERIDMAP2[],COLUMN(PLAYERIDMAP2[LASTNAME]),FALSE)</f>
        <v>Takahashi</v>
      </c>
      <c r="C721" s="24" t="str">
        <f>VLOOKUP(MYRANKS_P[[#This Row],[PLAYERID]],PLAYERIDMAP2[],COLUMN(PLAYERIDMAP2[FIRSTNAME]),FALSE)</f>
        <v>Hisanori</v>
      </c>
      <c r="D721" s="24" t="str">
        <f>MYRANKS_P[[#This Row],[FNAME]]&amp;" "&amp;MYRANKS_P[[#This Row],[LNAME]]</f>
        <v>Hisanori Takahashi</v>
      </c>
      <c r="E721" s="24" t="str">
        <f>VLOOKUP(MYRANKS_P[[#This Row],[PLAYERID]],PLAYERIDMAP2[],COLUMN(PLAYERIDMAP2[TEAM]),FALSE)</f>
        <v>PIT</v>
      </c>
      <c r="F721" s="24" t="str">
        <f>VLOOKUP(MYRANKS_P[[#This Row],[PLAYERID]],PLAYERIDMAP2[],COLUMN(PLAYERIDMAP2[POS]),FALSE)</f>
        <v>P</v>
      </c>
      <c r="G721" s="24">
        <f>IFERROR(VALUE(VLOOKUP(MYRANKS_P[[#This Row],[PLAYERID]],PLAYERIDMAP2[],COLUMN(PLAYERIDMAP2[IDFANGRAPHS]),FALSE)),VLOOKUP(MYRANKS_P[[#This Row],[PLAYERID]],PLAYERIDMAP2[],COLUMN(PLAYERIDMAP2[IDFANGRAPHS]),FALSE))</f>
        <v>10091</v>
      </c>
      <c r="H721" s="23">
        <f>IFERROR(VLOOKUP(MYRANKS_P[[#This Row],[IDFANGRAPHS]],STEAMER_P[],COLUMN(STEAMER_P[W]),FALSE),0)</f>
        <v>0</v>
      </c>
      <c r="I721" s="23">
        <f>IFERROR(VLOOKUP(MYRANKS_P[[#This Row],[IDFANGRAPHS]],STEAMER_P[],COLUMN(STEAMER_P[L]),FALSE),0)</f>
        <v>0</v>
      </c>
      <c r="J721" s="23">
        <f>IFERROR(VLOOKUP(MYRANKS_P[[#This Row],[IDFANGRAPHS]],STEAMER_P[],COLUMN(STEAMER_P[SV]),FALSE),0)</f>
        <v>0</v>
      </c>
      <c r="K721" s="23">
        <f>IFERROR(VLOOKUP(MYRANKS_P[[#This Row],[IDFANGRAPHS]],STEAMER_P[],COLUMN(STEAMER_P[IP]),FALSE),0)</f>
        <v>0</v>
      </c>
      <c r="L721" s="23">
        <f>IFERROR(VLOOKUP(MYRANKS_P[[#This Row],[IDFANGRAPHS]],STEAMER_P[],COLUMN(STEAMER_P[H]),FALSE),0)</f>
        <v>0</v>
      </c>
      <c r="M721" s="23">
        <f>IFERROR(VLOOKUP(MYRANKS_P[[#This Row],[IDFANGRAPHS]],STEAMER_P[],COLUMN(STEAMER_P[ER]),FALSE),0)</f>
        <v>0</v>
      </c>
      <c r="N721" s="23">
        <f>IFERROR(VLOOKUP(MYRANKS_P[[#This Row],[IDFANGRAPHS]],STEAMER_P[],COLUMN(STEAMER_P[HR]),FALSE),0)</f>
        <v>0</v>
      </c>
      <c r="O721" s="23">
        <f>IFERROR(VLOOKUP(MYRANKS_P[[#This Row],[IDFANGRAPHS]],STEAMER_P[],COLUMN(STEAMER_P[SO]),FALSE),0)</f>
        <v>0</v>
      </c>
      <c r="P721" s="23">
        <f>IFERROR(VLOOKUP(MYRANKS_P[[#This Row],[IDFANGRAPHS]],STEAMER_P[],COLUMN(STEAMER_P[BB]),FALSE),0)</f>
        <v>0</v>
      </c>
      <c r="Q721" s="21">
        <f>IFERROR((MYRANKS_P[[#This Row],[ER]]*9)/MYRANKS_P[[#This Row],[IP]],0)</f>
        <v>0</v>
      </c>
      <c r="R721" s="21">
        <f>IFERROR((MYRANKS_P[[#This Row],[BB]]+MYRANKS_P[[#This Row],[H]])/MYRANKS_P[[#This Row],[IP]],0)</f>
        <v>0</v>
      </c>
      <c r="S721" s="23">
        <f>MYRANKS_P[[#This Row],[W]]*P_PTS_W+MYRANKS_P[[#This Row],[L]]*P_PTS_L+MYRANKS_P[[#This Row],[IP]]*P_PTS_IP+MYRANKS_P[[#This Row],[SO]]*P_PTS_K+MYRANKS_P[[#This Row],[BB]]*P_PTS_BB+MYRANKS_P[[#This Row],[H]]*P_PTS_HA+MYRANKS_P[[#This Row],[SV]]*P_PTS_SV+MYRANKS_P[[#This Row],[HR]]*P_PTS_HRA+MYRANKS_P[[#This Row],[ER]]*P_PTS_ER</f>
        <v>0</v>
      </c>
      <c r="T721" s="23">
        <f>VLOOKUP(MYRANKS_P[[#This Row],[POS]],REPLACEMENT_LEVEL[],3,FALSE)</f>
        <v>0</v>
      </c>
      <c r="U721" s="23">
        <f>MYRANKS_P[[#This Row],[PROJ PTS]]-MYRANKS_P[[#This Row],[REPL LEVEL]]</f>
        <v>0</v>
      </c>
      <c r="V721" s="30">
        <f>RANK(MYRANKS_P[[#This Row],[POINTS OVER REPL]],MYRANKS_P[POINTS OVER REPL])</f>
        <v>1</v>
      </c>
      <c r="W721" s="29">
        <f>IF(MYRANKS_P[[#This Row],[RANK]]&lt;=TOTAL_PITCHERS_DRAFTED,MYRANKS_P[[#This Row],[POINTS OVER REPL]],0)</f>
        <v>0</v>
      </c>
      <c r="X721" s="35">
        <f>MYRANKS_P[[#This Row],[POINTS OVER REPL]]*DOLLAR_VALUE_PER_POINT+1</f>
        <v>1</v>
      </c>
      <c r="Y721" s="35"/>
      <c r="Z721" s="29">
        <f>IF(AND(MYRANKS_P[[#This Row],[RANK]]&lt;=(TOTAL_PITCHERS_DRAFTED-PITCHERS_BELOW_REPL_DRAFTED),MYRANKS_P[[#This Row],[$ACTUAL]]=""),MYRANKS_P[[#This Row],[POINTS OVER REPL]],0)</f>
        <v>0</v>
      </c>
      <c r="AA721" s="40">
        <f>IF(MYRANKS_P[[#This Row],[$ACTUAL]]="",MYRANKS_P[[#This Row],[POINTS OVER REPL]]*REMAINING_DOLLAR_VALUE_PER_POINT+1,0)</f>
        <v>1</v>
      </c>
    </row>
    <row r="722" spans="1:27" x14ac:dyDescent="0.25">
      <c r="A722" s="91" t="s">
        <v>15496</v>
      </c>
      <c r="B722" s="15" t="str">
        <f>VLOOKUP(MYRANKS_P[[#This Row],[PLAYERID]],PLAYERIDMAP2[],COLUMN(PLAYERIDMAP2[LASTNAME]),FALSE)</f>
        <v>Taylor</v>
      </c>
      <c r="C722" s="24" t="str">
        <f>VLOOKUP(MYRANKS_P[[#This Row],[PLAYERID]],PLAYERIDMAP2[],COLUMN(PLAYERIDMAP2[FIRSTNAME]),FALSE)</f>
        <v>Andrew</v>
      </c>
      <c r="D722" s="24" t="str">
        <f>MYRANKS_P[[#This Row],[FNAME]]&amp;" "&amp;MYRANKS_P[[#This Row],[LNAME]]</f>
        <v>Andrew Taylor</v>
      </c>
      <c r="E722" s="24" t="str">
        <f>VLOOKUP(MYRANKS_P[[#This Row],[PLAYERID]],PLAYERIDMAP2[],COLUMN(PLAYERIDMAP2[TEAM]),FALSE)</f>
        <v>LAA</v>
      </c>
      <c r="F722" s="24" t="str">
        <f>VLOOKUP(MYRANKS_P[[#This Row],[PLAYERID]],PLAYERIDMAP2[],COLUMN(PLAYERIDMAP2[POS]),FALSE)</f>
        <v>P</v>
      </c>
      <c r="G722" s="24">
        <f>IFERROR(VALUE(VLOOKUP(MYRANKS_P[[#This Row],[PLAYERID]],PLAYERIDMAP2[],COLUMN(PLAYERIDMAP2[IDFANGRAPHS]),FALSE)),VLOOKUP(MYRANKS_P[[#This Row],[PLAYERID]],PLAYERIDMAP2[],COLUMN(PLAYERIDMAP2[IDFANGRAPHS]),FALSE))</f>
        <v>7896</v>
      </c>
      <c r="H722" s="23">
        <f>IFERROR(VLOOKUP(MYRANKS_P[[#This Row],[IDFANGRAPHS]],STEAMER_P[],COLUMN(STEAMER_P[W]),FALSE),0)</f>
        <v>0</v>
      </c>
      <c r="I722" s="23">
        <f>IFERROR(VLOOKUP(MYRANKS_P[[#This Row],[IDFANGRAPHS]],STEAMER_P[],COLUMN(STEAMER_P[L]),FALSE),0)</f>
        <v>0</v>
      </c>
      <c r="J722" s="23">
        <f>IFERROR(VLOOKUP(MYRANKS_P[[#This Row],[IDFANGRAPHS]],STEAMER_P[],COLUMN(STEAMER_P[SV]),FALSE),0)</f>
        <v>0</v>
      </c>
      <c r="K722" s="23">
        <f>IFERROR(VLOOKUP(MYRANKS_P[[#This Row],[IDFANGRAPHS]],STEAMER_P[],COLUMN(STEAMER_P[IP]),FALSE),0)</f>
        <v>0</v>
      </c>
      <c r="L722" s="23">
        <f>IFERROR(VLOOKUP(MYRANKS_P[[#This Row],[IDFANGRAPHS]],STEAMER_P[],COLUMN(STEAMER_P[H]),FALSE),0)</f>
        <v>0</v>
      </c>
      <c r="M722" s="23">
        <f>IFERROR(VLOOKUP(MYRANKS_P[[#This Row],[IDFANGRAPHS]],STEAMER_P[],COLUMN(STEAMER_P[ER]),FALSE),0)</f>
        <v>0</v>
      </c>
      <c r="N722" s="23">
        <f>IFERROR(VLOOKUP(MYRANKS_P[[#This Row],[IDFANGRAPHS]],STEAMER_P[],COLUMN(STEAMER_P[HR]),FALSE),0)</f>
        <v>0</v>
      </c>
      <c r="O722" s="23">
        <f>IFERROR(VLOOKUP(MYRANKS_P[[#This Row],[IDFANGRAPHS]],STEAMER_P[],COLUMN(STEAMER_P[SO]),FALSE),0)</f>
        <v>0</v>
      </c>
      <c r="P722" s="23">
        <f>IFERROR(VLOOKUP(MYRANKS_P[[#This Row],[IDFANGRAPHS]],STEAMER_P[],COLUMN(STEAMER_P[BB]),FALSE),0)</f>
        <v>0</v>
      </c>
      <c r="Q722" s="60">
        <f>IFERROR((MYRANKS_P[[#This Row],[ER]]*9)/MYRANKS_P[[#This Row],[IP]],0)</f>
        <v>0</v>
      </c>
      <c r="R722" s="60">
        <f>IFERROR((MYRANKS_P[[#This Row],[BB]]+MYRANKS_P[[#This Row],[H]])/MYRANKS_P[[#This Row],[IP]],0)</f>
        <v>0</v>
      </c>
      <c r="S722" s="27">
        <f>MYRANKS_P[[#This Row],[W]]*P_PTS_W+MYRANKS_P[[#This Row],[L]]*P_PTS_L+MYRANKS_P[[#This Row],[IP]]*P_PTS_IP+MYRANKS_P[[#This Row],[SO]]*P_PTS_K+MYRANKS_P[[#This Row],[BB]]*P_PTS_BB+MYRANKS_P[[#This Row],[H]]*P_PTS_HA+MYRANKS_P[[#This Row],[SV]]*P_PTS_SV+MYRANKS_P[[#This Row],[HR]]*P_PTS_HRA+MYRANKS_P[[#This Row],[ER]]*P_PTS_ER</f>
        <v>0</v>
      </c>
      <c r="T722" s="27">
        <f>VLOOKUP(MYRANKS_P[[#This Row],[POS]],REPLACEMENT_LEVEL[],3,FALSE)</f>
        <v>0</v>
      </c>
      <c r="U722" s="27">
        <f>MYRANKS_P[[#This Row],[PROJ PTS]]-MYRANKS_P[[#This Row],[REPL LEVEL]]</f>
        <v>0</v>
      </c>
      <c r="V722" s="51">
        <f>RANK(MYRANKS_P[[#This Row],[POINTS OVER REPL]],MYRANKS_P[POINTS OVER REPL])</f>
        <v>1</v>
      </c>
      <c r="W722" s="27">
        <f>IF(MYRANKS_P[[#This Row],[RANK]]&lt;=TOTAL_PITCHERS_DRAFTED,MYRANKS_P[[#This Row],[POINTS OVER REPL]],0)</f>
        <v>0</v>
      </c>
      <c r="X722" s="53">
        <f>MYRANKS_P[[#This Row],[POINTS OVER REPL]]*DOLLAR_VALUE_PER_POINT+1</f>
        <v>1</v>
      </c>
      <c r="Y722" s="53"/>
      <c r="Z722" s="27">
        <f>IF(AND(MYRANKS_P[[#This Row],[RANK]]&lt;=(TOTAL_PITCHERS_DRAFTED-PITCHERS_BELOW_REPL_DRAFTED),MYRANKS_P[[#This Row],[$ACTUAL]]=""),MYRANKS_P[[#This Row],[POINTS OVER REPL]],0)</f>
        <v>0</v>
      </c>
      <c r="AA722" s="61">
        <f>IF(MYRANKS_P[[#This Row],[$ACTUAL]]="",MYRANKS_P[[#This Row],[POINTS OVER REPL]]*REMAINING_DOLLAR_VALUE_PER_POINT+1,0)</f>
        <v>1</v>
      </c>
    </row>
    <row r="723" spans="1:27" x14ac:dyDescent="0.25">
      <c r="A723" s="71" t="s">
        <v>15676</v>
      </c>
      <c r="B723" s="72" t="str">
        <f>VLOOKUP(MYRANKS_P[[#This Row],[PLAYERID]],PLAYERIDMAP2[],COLUMN(PLAYERIDMAP2[LASTNAME]),FALSE)</f>
        <v>VandenHurk</v>
      </c>
      <c r="C723" s="80" t="str">
        <f>VLOOKUP(MYRANKS_P[[#This Row],[PLAYERID]],PLAYERIDMAP2[],COLUMN(PLAYERIDMAP2[FIRSTNAME]),FALSE)</f>
        <v>Rick</v>
      </c>
      <c r="D723" s="80" t="str">
        <f>MYRANKS_P[[#This Row],[FNAME]]&amp;" "&amp;MYRANKS_P[[#This Row],[LNAME]]</f>
        <v>Rick VandenHurk</v>
      </c>
      <c r="E723" s="80" t="str">
        <f>VLOOKUP(MYRANKS_P[[#This Row],[PLAYERID]],PLAYERIDMAP2[],COLUMN(PLAYERIDMAP2[TEAM]),FALSE)</f>
        <v>BAL</v>
      </c>
      <c r="F723" s="80" t="str">
        <f>VLOOKUP(MYRANKS_P[[#This Row],[PLAYERID]],PLAYERIDMAP2[],COLUMN(PLAYERIDMAP2[POS]),FALSE)</f>
        <v>P</v>
      </c>
      <c r="G723" s="80">
        <f>IFERROR(VALUE(VLOOKUP(MYRANKS_P[[#This Row],[PLAYERID]],PLAYERIDMAP2[],COLUMN(PLAYERIDMAP2[IDFANGRAPHS]),FALSE)),VLOOKUP(MYRANKS_P[[#This Row],[PLAYERID]],PLAYERIDMAP2[],COLUMN(PLAYERIDMAP2[IDFANGRAPHS]),FALSE))</f>
        <v>5099</v>
      </c>
      <c r="H723" s="23">
        <f>IFERROR(VLOOKUP(MYRANKS_P[[#This Row],[IDFANGRAPHS]],STEAMER_P[],COLUMN(STEAMER_P[W]),FALSE),0)</f>
        <v>0</v>
      </c>
      <c r="I723" s="23">
        <f>IFERROR(VLOOKUP(MYRANKS_P[[#This Row],[IDFANGRAPHS]],STEAMER_P[],COLUMN(STEAMER_P[L]),FALSE),0)</f>
        <v>0</v>
      </c>
      <c r="J723" s="23">
        <f>IFERROR(VLOOKUP(MYRANKS_P[[#This Row],[IDFANGRAPHS]],STEAMER_P[],COLUMN(STEAMER_P[SV]),FALSE),0)</f>
        <v>0</v>
      </c>
      <c r="K723" s="23">
        <f>IFERROR(VLOOKUP(MYRANKS_P[[#This Row],[IDFANGRAPHS]],STEAMER_P[],COLUMN(STEAMER_P[IP]),FALSE),0)</f>
        <v>0</v>
      </c>
      <c r="L723" s="23">
        <f>IFERROR(VLOOKUP(MYRANKS_P[[#This Row],[IDFANGRAPHS]],STEAMER_P[],COLUMN(STEAMER_P[H]),FALSE),0)</f>
        <v>0</v>
      </c>
      <c r="M723" s="23">
        <f>IFERROR(VLOOKUP(MYRANKS_P[[#This Row],[IDFANGRAPHS]],STEAMER_P[],COLUMN(STEAMER_P[ER]),FALSE),0)</f>
        <v>0</v>
      </c>
      <c r="N723" s="23">
        <f>IFERROR(VLOOKUP(MYRANKS_P[[#This Row],[IDFANGRAPHS]],STEAMER_P[],COLUMN(STEAMER_P[HR]),FALSE),0)</f>
        <v>0</v>
      </c>
      <c r="O723" s="23">
        <f>IFERROR(VLOOKUP(MYRANKS_P[[#This Row],[IDFANGRAPHS]],STEAMER_P[],COLUMN(STEAMER_P[SO]),FALSE),0)</f>
        <v>0</v>
      </c>
      <c r="P723" s="23">
        <f>IFERROR(VLOOKUP(MYRANKS_P[[#This Row],[IDFANGRAPHS]],STEAMER_P[],COLUMN(STEAMER_P[BB]),FALSE),0)</f>
        <v>0</v>
      </c>
      <c r="Q723" s="82">
        <f>IFERROR((MYRANKS_P[[#This Row],[ER]]*9)/MYRANKS_P[[#This Row],[IP]],0)</f>
        <v>0</v>
      </c>
      <c r="R723" s="82">
        <f>IFERROR((MYRANKS_P[[#This Row],[BB]]+MYRANKS_P[[#This Row],[H]])/MYRANKS_P[[#This Row],[IP]],0)</f>
        <v>0</v>
      </c>
      <c r="S723" s="81">
        <f>MYRANKS_P[[#This Row],[W]]*P_PTS_W+MYRANKS_P[[#This Row],[L]]*P_PTS_L+MYRANKS_P[[#This Row],[IP]]*P_PTS_IP+MYRANKS_P[[#This Row],[SO]]*P_PTS_K+MYRANKS_P[[#This Row],[BB]]*P_PTS_BB+MYRANKS_P[[#This Row],[H]]*P_PTS_HA+MYRANKS_P[[#This Row],[SV]]*P_PTS_SV+MYRANKS_P[[#This Row],[HR]]*P_PTS_HRA+MYRANKS_P[[#This Row],[ER]]*P_PTS_ER</f>
        <v>0</v>
      </c>
      <c r="T723" s="81">
        <f>VLOOKUP(MYRANKS_P[[#This Row],[POS]],REPLACEMENT_LEVEL[],3,FALSE)</f>
        <v>0</v>
      </c>
      <c r="U723" s="81">
        <f>MYRANKS_P[[#This Row],[PROJ PTS]]-MYRANKS_P[[#This Row],[REPL LEVEL]]</f>
        <v>0</v>
      </c>
      <c r="V723" s="80">
        <f>RANK(MYRANKS_P[[#This Row],[POINTS OVER REPL]],MYRANKS_P[POINTS OVER REPL])</f>
        <v>1</v>
      </c>
      <c r="W723" s="81">
        <f>IF(MYRANKS_P[[#This Row],[RANK]]&lt;=TOTAL_PITCHERS_DRAFTED,MYRANKS_P[[#This Row],[POINTS OVER REPL]],0)</f>
        <v>0</v>
      </c>
      <c r="X723" s="83">
        <f>MYRANKS_P[[#This Row],[POINTS OVER REPL]]*DOLLAR_VALUE_PER_POINT+1</f>
        <v>1</v>
      </c>
      <c r="Y723" s="83"/>
      <c r="Z723" s="81">
        <f>IF(AND(MYRANKS_P[[#This Row],[RANK]]&lt;=(TOTAL_PITCHERS_DRAFTED-PITCHERS_BELOW_REPL_DRAFTED),MYRANKS_P[[#This Row],[$ACTUAL]]=""),MYRANKS_P[[#This Row],[POINTS OVER REPL]],0)</f>
        <v>0</v>
      </c>
      <c r="AA723" s="84">
        <f>IF(MYRANKS_P[[#This Row],[$ACTUAL]]="",MYRANKS_P[[#This Row],[POINTS OVER REPL]]*REMAINING_DOLLAR_VALUE_PER_POINT+1,0)</f>
        <v>1</v>
      </c>
    </row>
    <row r="724" spans="1:27" x14ac:dyDescent="0.25">
      <c r="A724" s="71" t="s">
        <v>15695</v>
      </c>
      <c r="B724" s="72" t="str">
        <f>VLOOKUP(MYRANKS_P[[#This Row],[PLAYERID]],PLAYERIDMAP2[],COLUMN(PLAYERIDMAP2[LASTNAME]),FALSE)</f>
        <v>Vasquez</v>
      </c>
      <c r="C724" s="80" t="str">
        <f>VLOOKUP(MYRANKS_P[[#This Row],[PLAYERID]],PLAYERIDMAP2[],COLUMN(PLAYERIDMAP2[FIRSTNAME]),FALSE)</f>
        <v>Esmerling</v>
      </c>
      <c r="D724" s="80" t="str">
        <f>MYRANKS_P[[#This Row],[FNAME]]&amp;" "&amp;MYRANKS_P[[#This Row],[LNAME]]</f>
        <v>Esmerling Vasquez</v>
      </c>
      <c r="E724" s="80" t="str">
        <f>VLOOKUP(MYRANKS_P[[#This Row],[PLAYERID]],PLAYERIDMAP2[],COLUMN(PLAYERIDMAP2[TEAM]),FALSE)</f>
        <v>MIN</v>
      </c>
      <c r="F724" s="80" t="str">
        <f>VLOOKUP(MYRANKS_P[[#This Row],[PLAYERID]],PLAYERIDMAP2[],COLUMN(PLAYERIDMAP2[POS]),FALSE)</f>
        <v>P</v>
      </c>
      <c r="G724" s="80">
        <f>IFERROR(VALUE(VLOOKUP(MYRANKS_P[[#This Row],[PLAYERID]],PLAYERIDMAP2[],COLUMN(PLAYERIDMAP2[IDFANGRAPHS]),FALSE)),VLOOKUP(MYRANKS_P[[#This Row],[PLAYERID]],PLAYERIDMAP2[],COLUMN(PLAYERIDMAP2[IDFANGRAPHS]),FALSE))</f>
        <v>5280</v>
      </c>
      <c r="H724" s="23">
        <f>IFERROR(VLOOKUP(MYRANKS_P[[#This Row],[IDFANGRAPHS]],STEAMER_P[],COLUMN(STEAMER_P[W]),FALSE),0)</f>
        <v>0</v>
      </c>
      <c r="I724" s="23">
        <f>IFERROR(VLOOKUP(MYRANKS_P[[#This Row],[IDFANGRAPHS]],STEAMER_P[],COLUMN(STEAMER_P[L]),FALSE),0)</f>
        <v>0</v>
      </c>
      <c r="J724" s="23">
        <f>IFERROR(VLOOKUP(MYRANKS_P[[#This Row],[IDFANGRAPHS]],STEAMER_P[],COLUMN(STEAMER_P[SV]),FALSE),0)</f>
        <v>0</v>
      </c>
      <c r="K724" s="23">
        <f>IFERROR(VLOOKUP(MYRANKS_P[[#This Row],[IDFANGRAPHS]],STEAMER_P[],COLUMN(STEAMER_P[IP]),FALSE),0)</f>
        <v>0</v>
      </c>
      <c r="L724" s="23">
        <f>IFERROR(VLOOKUP(MYRANKS_P[[#This Row],[IDFANGRAPHS]],STEAMER_P[],COLUMN(STEAMER_P[H]),FALSE),0)</f>
        <v>0</v>
      </c>
      <c r="M724" s="23">
        <f>IFERROR(VLOOKUP(MYRANKS_P[[#This Row],[IDFANGRAPHS]],STEAMER_P[],COLUMN(STEAMER_P[ER]),FALSE),0)</f>
        <v>0</v>
      </c>
      <c r="N724" s="23">
        <f>IFERROR(VLOOKUP(MYRANKS_P[[#This Row],[IDFANGRAPHS]],STEAMER_P[],COLUMN(STEAMER_P[HR]),FALSE),0)</f>
        <v>0</v>
      </c>
      <c r="O724" s="23">
        <f>IFERROR(VLOOKUP(MYRANKS_P[[#This Row],[IDFANGRAPHS]],STEAMER_P[],COLUMN(STEAMER_P[SO]),FALSE),0)</f>
        <v>0</v>
      </c>
      <c r="P724" s="23">
        <f>IFERROR(VLOOKUP(MYRANKS_P[[#This Row],[IDFANGRAPHS]],STEAMER_P[],COLUMN(STEAMER_P[BB]),FALSE),0)</f>
        <v>0</v>
      </c>
      <c r="Q724" s="82">
        <f>IFERROR((MYRANKS_P[[#This Row],[ER]]*9)/MYRANKS_P[[#This Row],[IP]],0)</f>
        <v>0</v>
      </c>
      <c r="R724" s="82">
        <f>IFERROR((MYRANKS_P[[#This Row],[BB]]+MYRANKS_P[[#This Row],[H]])/MYRANKS_P[[#This Row],[IP]],0)</f>
        <v>0</v>
      </c>
      <c r="S724" s="81">
        <f>MYRANKS_P[[#This Row],[W]]*P_PTS_W+MYRANKS_P[[#This Row],[L]]*P_PTS_L+MYRANKS_P[[#This Row],[IP]]*P_PTS_IP+MYRANKS_P[[#This Row],[SO]]*P_PTS_K+MYRANKS_P[[#This Row],[BB]]*P_PTS_BB+MYRANKS_P[[#This Row],[H]]*P_PTS_HA+MYRANKS_P[[#This Row],[SV]]*P_PTS_SV+MYRANKS_P[[#This Row],[HR]]*P_PTS_HRA+MYRANKS_P[[#This Row],[ER]]*P_PTS_ER</f>
        <v>0</v>
      </c>
      <c r="T724" s="81">
        <f>VLOOKUP(MYRANKS_P[[#This Row],[POS]],REPLACEMENT_LEVEL[],3,FALSE)</f>
        <v>0</v>
      </c>
      <c r="U724" s="81">
        <f>MYRANKS_P[[#This Row],[PROJ PTS]]-MYRANKS_P[[#This Row],[REPL LEVEL]]</f>
        <v>0</v>
      </c>
      <c r="V724" s="80">
        <f>RANK(MYRANKS_P[[#This Row],[POINTS OVER REPL]],MYRANKS_P[POINTS OVER REPL])</f>
        <v>1</v>
      </c>
      <c r="W724" s="81">
        <f>IF(MYRANKS_P[[#This Row],[RANK]]&lt;=TOTAL_PITCHERS_DRAFTED,MYRANKS_P[[#This Row],[POINTS OVER REPL]],0)</f>
        <v>0</v>
      </c>
      <c r="X724" s="83">
        <f>MYRANKS_P[[#This Row],[POINTS OVER REPL]]*DOLLAR_VALUE_PER_POINT+1</f>
        <v>1</v>
      </c>
      <c r="Y724" s="83"/>
      <c r="Z724" s="81">
        <f>IF(AND(MYRANKS_P[[#This Row],[RANK]]&lt;=(TOTAL_PITCHERS_DRAFTED-PITCHERS_BELOW_REPL_DRAFTED),MYRANKS_P[[#This Row],[$ACTUAL]]=""),MYRANKS_P[[#This Row],[POINTS OVER REPL]],0)</f>
        <v>0</v>
      </c>
      <c r="AA724" s="84">
        <f>IF(MYRANKS_P[[#This Row],[$ACTUAL]]="",MYRANKS_P[[#This Row],[POINTS OVER REPL]]*REMAINING_DOLLAR_VALUE_PER_POINT+1,0)</f>
        <v>1</v>
      </c>
    </row>
    <row r="725" spans="1:27" x14ac:dyDescent="0.25">
      <c r="A725" s="71" t="s">
        <v>15705</v>
      </c>
      <c r="B725" s="72" t="str">
        <f>VLOOKUP(MYRANKS_P[[#This Row],[PLAYERID]],PLAYERIDMAP2[],COLUMN(PLAYERIDMAP2[LASTNAME]),FALSE)</f>
        <v>Venters</v>
      </c>
      <c r="C725" s="80" t="str">
        <f>VLOOKUP(MYRANKS_P[[#This Row],[PLAYERID]],PLAYERIDMAP2[],COLUMN(PLAYERIDMAP2[FIRSTNAME]),FALSE)</f>
        <v>Jonny</v>
      </c>
      <c r="D725" s="80" t="str">
        <f>MYRANKS_P[[#This Row],[FNAME]]&amp;" "&amp;MYRANKS_P[[#This Row],[LNAME]]</f>
        <v>Jonny Venters</v>
      </c>
      <c r="E725" s="80" t="str">
        <f>VLOOKUP(MYRANKS_P[[#This Row],[PLAYERID]],PLAYERIDMAP2[],COLUMN(PLAYERIDMAP2[TEAM]),FALSE)</f>
        <v>ATL</v>
      </c>
      <c r="F725" s="80" t="str">
        <f>VLOOKUP(MYRANKS_P[[#This Row],[PLAYERID]],PLAYERIDMAP2[],COLUMN(PLAYERIDMAP2[POS]),FALSE)</f>
        <v>P</v>
      </c>
      <c r="G725" s="80">
        <f>IFERROR(VALUE(VLOOKUP(MYRANKS_P[[#This Row],[PLAYERID]],PLAYERIDMAP2[],COLUMN(PLAYERIDMAP2[IDFANGRAPHS]),FALSE)),VLOOKUP(MYRANKS_P[[#This Row],[PLAYERID]],PLAYERIDMAP2[],COLUMN(PLAYERIDMAP2[IDFANGRAPHS]),FALSE))</f>
        <v>7175</v>
      </c>
      <c r="H725" s="23">
        <f>IFERROR(VLOOKUP(MYRANKS_P[[#This Row],[IDFANGRAPHS]],STEAMER_P[],COLUMN(STEAMER_P[W]),FALSE),0)</f>
        <v>0</v>
      </c>
      <c r="I725" s="23">
        <f>IFERROR(VLOOKUP(MYRANKS_P[[#This Row],[IDFANGRAPHS]],STEAMER_P[],COLUMN(STEAMER_P[L]),FALSE),0)</f>
        <v>0</v>
      </c>
      <c r="J725" s="23">
        <f>IFERROR(VLOOKUP(MYRANKS_P[[#This Row],[IDFANGRAPHS]],STEAMER_P[],COLUMN(STEAMER_P[SV]),FALSE),0)</f>
        <v>0</v>
      </c>
      <c r="K725" s="23">
        <f>IFERROR(VLOOKUP(MYRANKS_P[[#This Row],[IDFANGRAPHS]],STEAMER_P[],COLUMN(STEAMER_P[IP]),FALSE),0)</f>
        <v>0</v>
      </c>
      <c r="L725" s="23">
        <f>IFERROR(VLOOKUP(MYRANKS_P[[#This Row],[IDFANGRAPHS]],STEAMER_P[],COLUMN(STEAMER_P[H]),FALSE),0)</f>
        <v>0</v>
      </c>
      <c r="M725" s="23">
        <f>IFERROR(VLOOKUP(MYRANKS_P[[#This Row],[IDFANGRAPHS]],STEAMER_P[],COLUMN(STEAMER_P[ER]),FALSE),0)</f>
        <v>0</v>
      </c>
      <c r="N725" s="23">
        <f>IFERROR(VLOOKUP(MYRANKS_P[[#This Row],[IDFANGRAPHS]],STEAMER_P[],COLUMN(STEAMER_P[HR]),FALSE),0)</f>
        <v>0</v>
      </c>
      <c r="O725" s="23">
        <f>IFERROR(VLOOKUP(MYRANKS_P[[#This Row],[IDFANGRAPHS]],STEAMER_P[],COLUMN(STEAMER_P[SO]),FALSE),0)</f>
        <v>0</v>
      </c>
      <c r="P725" s="23">
        <f>IFERROR(VLOOKUP(MYRANKS_P[[#This Row],[IDFANGRAPHS]],STEAMER_P[],COLUMN(STEAMER_P[BB]),FALSE),0)</f>
        <v>0</v>
      </c>
      <c r="Q725" s="75">
        <f>IFERROR((MYRANKS_P[[#This Row],[ER]]*9)/MYRANKS_P[[#This Row],[IP]],0)</f>
        <v>0</v>
      </c>
      <c r="R725" s="75">
        <f>IFERROR((MYRANKS_P[[#This Row],[BB]]+MYRANKS_P[[#This Row],[H]])/MYRANKS_P[[#This Row],[IP]],0)</f>
        <v>0</v>
      </c>
      <c r="S725" s="74">
        <f>MYRANKS_P[[#This Row],[W]]*P_PTS_W+MYRANKS_P[[#This Row],[L]]*P_PTS_L+MYRANKS_P[[#This Row],[IP]]*P_PTS_IP+MYRANKS_P[[#This Row],[SO]]*P_PTS_K+MYRANKS_P[[#This Row],[BB]]*P_PTS_BB+MYRANKS_P[[#This Row],[H]]*P_PTS_HA+MYRANKS_P[[#This Row],[SV]]*P_PTS_SV+MYRANKS_P[[#This Row],[HR]]*P_PTS_HRA+MYRANKS_P[[#This Row],[ER]]*P_PTS_ER</f>
        <v>0</v>
      </c>
      <c r="T725" s="74">
        <f>VLOOKUP(MYRANKS_P[[#This Row],[POS]],REPLACEMENT_LEVEL[],3,FALSE)</f>
        <v>0</v>
      </c>
      <c r="U725" s="74">
        <f>MYRANKS_P[[#This Row],[PROJ PTS]]-MYRANKS_P[[#This Row],[REPL LEVEL]]</f>
        <v>0</v>
      </c>
      <c r="V725" s="73">
        <f>RANK(MYRANKS_P[[#This Row],[POINTS OVER REPL]],MYRANKS_P[POINTS OVER REPL])</f>
        <v>1</v>
      </c>
      <c r="W725" s="74">
        <f>IF(MYRANKS_P[[#This Row],[RANK]]&lt;=TOTAL_PITCHERS_DRAFTED,MYRANKS_P[[#This Row],[POINTS OVER REPL]],0)</f>
        <v>0</v>
      </c>
      <c r="X725" s="76">
        <f>MYRANKS_P[[#This Row],[POINTS OVER REPL]]*DOLLAR_VALUE_PER_POINT+1</f>
        <v>1</v>
      </c>
      <c r="Y725" s="76"/>
      <c r="Z725" s="74">
        <f>IF(AND(MYRANKS_P[[#This Row],[RANK]]&lt;=(TOTAL_PITCHERS_DRAFTED-PITCHERS_BELOW_REPL_DRAFTED),MYRANKS_P[[#This Row],[$ACTUAL]]=""),MYRANKS_P[[#This Row],[POINTS OVER REPL]],0)</f>
        <v>0</v>
      </c>
      <c r="AA725" s="77">
        <f>IF(MYRANKS_P[[#This Row],[$ACTUAL]]="",MYRANKS_P[[#This Row],[POINTS OVER REPL]]*REMAINING_DOLLAR_VALUE_PER_POINT+1,0)</f>
        <v>1</v>
      </c>
    </row>
    <row r="726" spans="1:27" x14ac:dyDescent="0.25">
      <c r="A726" s="78" t="s">
        <v>15785</v>
      </c>
      <c r="B726" s="79" t="str">
        <f>VLOOKUP(MYRANKS_P[[#This Row],[PLAYERID]],PLAYERIDMAP2[],COLUMN(PLAYERIDMAP2[LASTNAME]),FALSE)</f>
        <v>Waldrop</v>
      </c>
      <c r="C726" s="80" t="str">
        <f>VLOOKUP(MYRANKS_P[[#This Row],[PLAYERID]],PLAYERIDMAP2[],COLUMN(PLAYERIDMAP2[FIRSTNAME]),FALSE)</f>
        <v>Kyle</v>
      </c>
      <c r="D726" s="80" t="str">
        <f>MYRANKS_P[[#This Row],[FNAME]]&amp;" "&amp;MYRANKS_P[[#This Row],[LNAME]]</f>
        <v>Kyle Waldrop</v>
      </c>
      <c r="E726" s="80" t="str">
        <f>VLOOKUP(MYRANKS_P[[#This Row],[PLAYERID]],PLAYERIDMAP2[],COLUMN(PLAYERIDMAP2[TEAM]),FALSE)</f>
        <v>MIN</v>
      </c>
      <c r="F726" s="80" t="str">
        <f>VLOOKUP(MYRANKS_P[[#This Row],[PLAYERID]],PLAYERIDMAP2[],COLUMN(PLAYERIDMAP2[POS]),FALSE)</f>
        <v>P</v>
      </c>
      <c r="G726" s="80">
        <f>IFERROR(VALUE(VLOOKUP(MYRANKS_P[[#This Row],[PLAYERID]],PLAYERIDMAP2[],COLUMN(PLAYERIDMAP2[IDFANGRAPHS]),FALSE)),VLOOKUP(MYRANKS_P[[#This Row],[PLAYERID]],PLAYERIDMAP2[],COLUMN(PLAYERIDMAP2[IDFANGRAPHS]),FALSE))</f>
        <v>7513</v>
      </c>
      <c r="H726" s="23">
        <f>IFERROR(VLOOKUP(MYRANKS_P[[#This Row],[IDFANGRAPHS]],STEAMER_P[],COLUMN(STEAMER_P[W]),FALSE),0)</f>
        <v>0</v>
      </c>
      <c r="I726" s="23">
        <f>IFERROR(VLOOKUP(MYRANKS_P[[#This Row],[IDFANGRAPHS]],STEAMER_P[],COLUMN(STEAMER_P[L]),FALSE),0)</f>
        <v>0</v>
      </c>
      <c r="J726" s="23">
        <f>IFERROR(VLOOKUP(MYRANKS_P[[#This Row],[IDFANGRAPHS]],STEAMER_P[],COLUMN(STEAMER_P[SV]),FALSE),0)</f>
        <v>0</v>
      </c>
      <c r="K726" s="23">
        <f>IFERROR(VLOOKUP(MYRANKS_P[[#This Row],[IDFANGRAPHS]],STEAMER_P[],COLUMN(STEAMER_P[IP]),FALSE),0)</f>
        <v>0</v>
      </c>
      <c r="L726" s="23">
        <f>IFERROR(VLOOKUP(MYRANKS_P[[#This Row],[IDFANGRAPHS]],STEAMER_P[],COLUMN(STEAMER_P[H]),FALSE),0)</f>
        <v>0</v>
      </c>
      <c r="M726" s="23">
        <f>IFERROR(VLOOKUP(MYRANKS_P[[#This Row],[IDFANGRAPHS]],STEAMER_P[],COLUMN(STEAMER_P[ER]),FALSE),0)</f>
        <v>0</v>
      </c>
      <c r="N726" s="23">
        <f>IFERROR(VLOOKUP(MYRANKS_P[[#This Row],[IDFANGRAPHS]],STEAMER_P[],COLUMN(STEAMER_P[HR]),FALSE),0)</f>
        <v>0</v>
      </c>
      <c r="O726" s="23">
        <f>IFERROR(VLOOKUP(MYRANKS_P[[#This Row],[IDFANGRAPHS]],STEAMER_P[],COLUMN(STEAMER_P[SO]),FALSE),0)</f>
        <v>0</v>
      </c>
      <c r="P726" s="23">
        <f>IFERROR(VLOOKUP(MYRANKS_P[[#This Row],[IDFANGRAPHS]],STEAMER_P[],COLUMN(STEAMER_P[BB]),FALSE),0)</f>
        <v>0</v>
      </c>
      <c r="Q726" s="82">
        <f>IFERROR((MYRANKS_P[[#This Row],[ER]]*9)/MYRANKS_P[[#This Row],[IP]],0)</f>
        <v>0</v>
      </c>
      <c r="R726" s="82">
        <f>IFERROR((MYRANKS_P[[#This Row],[BB]]+MYRANKS_P[[#This Row],[H]])/MYRANKS_P[[#This Row],[IP]],0)</f>
        <v>0</v>
      </c>
      <c r="S726" s="81">
        <f>MYRANKS_P[[#This Row],[W]]*P_PTS_W+MYRANKS_P[[#This Row],[L]]*P_PTS_L+MYRANKS_P[[#This Row],[IP]]*P_PTS_IP+MYRANKS_P[[#This Row],[SO]]*P_PTS_K+MYRANKS_P[[#This Row],[BB]]*P_PTS_BB+MYRANKS_P[[#This Row],[H]]*P_PTS_HA+MYRANKS_P[[#This Row],[SV]]*P_PTS_SV+MYRANKS_P[[#This Row],[HR]]*P_PTS_HRA+MYRANKS_P[[#This Row],[ER]]*P_PTS_ER</f>
        <v>0</v>
      </c>
      <c r="T726" s="81">
        <f>VLOOKUP(MYRANKS_P[[#This Row],[POS]],REPLACEMENT_LEVEL[],3,FALSE)</f>
        <v>0</v>
      </c>
      <c r="U726" s="81">
        <f>MYRANKS_P[[#This Row],[PROJ PTS]]-MYRANKS_P[[#This Row],[REPL LEVEL]]</f>
        <v>0</v>
      </c>
      <c r="V726" s="80">
        <f>RANK(MYRANKS_P[[#This Row],[POINTS OVER REPL]],MYRANKS_P[POINTS OVER REPL])</f>
        <v>1</v>
      </c>
      <c r="W726" s="81">
        <f>IF(MYRANKS_P[[#This Row],[RANK]]&lt;=TOTAL_PITCHERS_DRAFTED,MYRANKS_P[[#This Row],[POINTS OVER REPL]],0)</f>
        <v>0</v>
      </c>
      <c r="X726" s="83">
        <f>MYRANKS_P[[#This Row],[POINTS OVER REPL]]*DOLLAR_VALUE_PER_POINT+1</f>
        <v>1</v>
      </c>
      <c r="Y726" s="83"/>
      <c r="Z726" s="81">
        <f>IF(AND(MYRANKS_P[[#This Row],[RANK]]&lt;=(TOTAL_PITCHERS_DRAFTED-PITCHERS_BELOW_REPL_DRAFTED),MYRANKS_P[[#This Row],[$ACTUAL]]=""),MYRANKS_P[[#This Row],[POINTS OVER REPL]],0)</f>
        <v>0</v>
      </c>
      <c r="AA726" s="84">
        <f>IF(MYRANKS_P[[#This Row],[$ACTUAL]]="",MYRANKS_P[[#This Row],[POINTS OVER REPL]]*REMAINING_DOLLAR_VALUE_PER_POINT+1,0)</f>
        <v>1</v>
      </c>
    </row>
    <row r="727" spans="1:27" x14ac:dyDescent="0.25">
      <c r="A727" s="78" t="s">
        <v>15855</v>
      </c>
      <c r="B727" s="79" t="str">
        <f>VLOOKUP(MYRANKS_P[[#This Row],[PLAYERID]],PLAYERIDMAP2[],COLUMN(PLAYERIDMAP2[LASTNAME]),FALSE)</f>
        <v>Wells</v>
      </c>
      <c r="C727" s="80" t="str">
        <f>VLOOKUP(MYRANKS_P[[#This Row],[PLAYERID]],PLAYERIDMAP2[],COLUMN(PLAYERIDMAP2[FIRSTNAME]),FALSE)</f>
        <v>Randy</v>
      </c>
      <c r="D727" s="80" t="str">
        <f>MYRANKS_P[[#This Row],[FNAME]]&amp;" "&amp;MYRANKS_P[[#This Row],[LNAME]]</f>
        <v>Randy Wells</v>
      </c>
      <c r="E727" s="80" t="str">
        <f>VLOOKUP(MYRANKS_P[[#This Row],[PLAYERID]],PLAYERIDMAP2[],COLUMN(PLAYERIDMAP2[TEAM]),FALSE)</f>
        <v>N/A</v>
      </c>
      <c r="F727" s="80" t="str">
        <f>VLOOKUP(MYRANKS_P[[#This Row],[PLAYERID]],PLAYERIDMAP2[],COLUMN(PLAYERIDMAP2[POS]),FALSE)</f>
        <v>P</v>
      </c>
      <c r="G727" s="80">
        <f>IFERROR(VALUE(VLOOKUP(MYRANKS_P[[#This Row],[PLAYERID]],PLAYERIDMAP2[],COLUMN(PLAYERIDMAP2[IDFANGRAPHS]),FALSE)),VLOOKUP(MYRANKS_P[[#This Row],[PLAYERID]],PLAYERIDMAP2[],COLUMN(PLAYERIDMAP2[IDFANGRAPHS]),FALSE))</f>
        <v>4535</v>
      </c>
      <c r="H727" s="23">
        <f>IFERROR(VLOOKUP(MYRANKS_P[[#This Row],[IDFANGRAPHS]],STEAMER_P[],COLUMN(STEAMER_P[W]),FALSE),0)</f>
        <v>0</v>
      </c>
      <c r="I727" s="23">
        <f>IFERROR(VLOOKUP(MYRANKS_P[[#This Row],[IDFANGRAPHS]],STEAMER_P[],COLUMN(STEAMER_P[L]),FALSE),0)</f>
        <v>0</v>
      </c>
      <c r="J727" s="23">
        <f>IFERROR(VLOOKUP(MYRANKS_P[[#This Row],[IDFANGRAPHS]],STEAMER_P[],COLUMN(STEAMER_P[SV]),FALSE),0)</f>
        <v>0</v>
      </c>
      <c r="K727" s="23">
        <f>IFERROR(VLOOKUP(MYRANKS_P[[#This Row],[IDFANGRAPHS]],STEAMER_P[],COLUMN(STEAMER_P[IP]),FALSE),0)</f>
        <v>0</v>
      </c>
      <c r="L727" s="23">
        <f>IFERROR(VLOOKUP(MYRANKS_P[[#This Row],[IDFANGRAPHS]],STEAMER_P[],COLUMN(STEAMER_P[H]),FALSE),0)</f>
        <v>0</v>
      </c>
      <c r="M727" s="23">
        <f>IFERROR(VLOOKUP(MYRANKS_P[[#This Row],[IDFANGRAPHS]],STEAMER_P[],COLUMN(STEAMER_P[ER]),FALSE),0)</f>
        <v>0</v>
      </c>
      <c r="N727" s="23">
        <f>IFERROR(VLOOKUP(MYRANKS_P[[#This Row],[IDFANGRAPHS]],STEAMER_P[],COLUMN(STEAMER_P[HR]),FALSE),0)</f>
        <v>0</v>
      </c>
      <c r="O727" s="23">
        <f>IFERROR(VLOOKUP(MYRANKS_P[[#This Row],[IDFANGRAPHS]],STEAMER_P[],COLUMN(STEAMER_P[SO]),FALSE),0)</f>
        <v>0</v>
      </c>
      <c r="P727" s="23">
        <f>IFERROR(VLOOKUP(MYRANKS_P[[#This Row],[IDFANGRAPHS]],STEAMER_P[],COLUMN(STEAMER_P[BB]),FALSE),0)</f>
        <v>0</v>
      </c>
      <c r="Q727" s="82">
        <f>IFERROR((MYRANKS_P[[#This Row],[ER]]*9)/MYRANKS_P[[#This Row],[IP]],0)</f>
        <v>0</v>
      </c>
      <c r="R727" s="82">
        <f>IFERROR((MYRANKS_P[[#This Row],[BB]]+MYRANKS_P[[#This Row],[H]])/MYRANKS_P[[#This Row],[IP]],0)</f>
        <v>0</v>
      </c>
      <c r="S727" s="81">
        <f>MYRANKS_P[[#This Row],[W]]*P_PTS_W+MYRANKS_P[[#This Row],[L]]*P_PTS_L+MYRANKS_P[[#This Row],[IP]]*P_PTS_IP+MYRANKS_P[[#This Row],[SO]]*P_PTS_K+MYRANKS_P[[#This Row],[BB]]*P_PTS_BB+MYRANKS_P[[#This Row],[H]]*P_PTS_HA+MYRANKS_P[[#This Row],[SV]]*P_PTS_SV+MYRANKS_P[[#This Row],[HR]]*P_PTS_HRA+MYRANKS_P[[#This Row],[ER]]*P_PTS_ER</f>
        <v>0</v>
      </c>
      <c r="T727" s="81">
        <f>VLOOKUP(MYRANKS_P[[#This Row],[POS]],REPLACEMENT_LEVEL[],3,FALSE)</f>
        <v>0</v>
      </c>
      <c r="U727" s="81">
        <f>MYRANKS_P[[#This Row],[PROJ PTS]]-MYRANKS_P[[#This Row],[REPL LEVEL]]</f>
        <v>0</v>
      </c>
      <c r="V727" s="80">
        <f>RANK(MYRANKS_P[[#This Row],[POINTS OVER REPL]],MYRANKS_P[POINTS OVER REPL])</f>
        <v>1</v>
      </c>
      <c r="W727" s="81">
        <f>IF(MYRANKS_P[[#This Row],[RANK]]&lt;=TOTAL_PITCHERS_DRAFTED,MYRANKS_P[[#This Row],[POINTS OVER REPL]],0)</f>
        <v>0</v>
      </c>
      <c r="X727" s="83">
        <f>MYRANKS_P[[#This Row],[POINTS OVER REPL]]*DOLLAR_VALUE_PER_POINT+1</f>
        <v>1</v>
      </c>
      <c r="Y727" s="83"/>
      <c r="Z727" s="81">
        <f>IF(AND(MYRANKS_P[[#This Row],[RANK]]&lt;=(TOTAL_PITCHERS_DRAFTED-PITCHERS_BELOW_REPL_DRAFTED),MYRANKS_P[[#This Row],[$ACTUAL]]=""),MYRANKS_P[[#This Row],[POINTS OVER REPL]],0)</f>
        <v>0</v>
      </c>
      <c r="AA727" s="84">
        <f>IF(MYRANKS_P[[#This Row],[$ACTUAL]]="",MYRANKS_P[[#This Row],[POINTS OVER REPL]]*REMAINING_DOLLAR_VALUE_PER_POINT+1,0)</f>
        <v>1</v>
      </c>
    </row>
    <row r="728" spans="1:27" x14ac:dyDescent="0.25">
      <c r="A728" s="71" t="s">
        <v>15941</v>
      </c>
      <c r="B728" s="72" t="str">
        <f>VLOOKUP(MYRANKS_P[[#This Row],[PLAYERID]],PLAYERIDMAP2[],COLUMN(PLAYERIDMAP2[LASTNAME]),FALSE)</f>
        <v>Wood</v>
      </c>
      <c r="C728" s="73" t="str">
        <f>VLOOKUP(MYRANKS_P[[#This Row],[PLAYERID]],PLAYERIDMAP2[],COLUMN(PLAYERIDMAP2[FIRSTNAME]),FALSE)</f>
        <v>Tim</v>
      </c>
      <c r="D728" s="73" t="str">
        <f>MYRANKS_P[[#This Row],[FNAME]]&amp;" "&amp;MYRANKS_P[[#This Row],[LNAME]]</f>
        <v>Tim Wood</v>
      </c>
      <c r="E728" s="73" t="str">
        <f>VLOOKUP(MYRANKS_P[[#This Row],[PLAYERID]],PLAYERIDMAP2[],COLUMN(PLAYERIDMAP2[TEAM]),FALSE)</f>
        <v>MIN</v>
      </c>
      <c r="F728" s="73" t="str">
        <f>VLOOKUP(MYRANKS_P[[#This Row],[PLAYERID]],PLAYERIDMAP2[],COLUMN(PLAYERIDMAP2[POS]),FALSE)</f>
        <v>P</v>
      </c>
      <c r="G728" s="73">
        <f>IFERROR(VALUE(VLOOKUP(MYRANKS_P[[#This Row],[PLAYERID]],PLAYERIDMAP2[],COLUMN(PLAYERIDMAP2[IDFANGRAPHS]),FALSE)),VLOOKUP(MYRANKS_P[[#This Row],[PLAYERID]],PLAYERIDMAP2[],COLUMN(PLAYERIDMAP2[IDFANGRAPHS]),FALSE))</f>
        <v>3775</v>
      </c>
      <c r="H728" s="23">
        <f>IFERROR(VLOOKUP(MYRANKS_P[[#This Row],[IDFANGRAPHS]],STEAMER_P[],COLUMN(STEAMER_P[W]),FALSE),0)</f>
        <v>0</v>
      </c>
      <c r="I728" s="23">
        <f>IFERROR(VLOOKUP(MYRANKS_P[[#This Row],[IDFANGRAPHS]],STEAMER_P[],COLUMN(STEAMER_P[L]),FALSE),0)</f>
        <v>0</v>
      </c>
      <c r="J728" s="23">
        <f>IFERROR(VLOOKUP(MYRANKS_P[[#This Row],[IDFANGRAPHS]],STEAMER_P[],COLUMN(STEAMER_P[SV]),FALSE),0)</f>
        <v>0</v>
      </c>
      <c r="K728" s="23">
        <f>IFERROR(VLOOKUP(MYRANKS_P[[#This Row],[IDFANGRAPHS]],STEAMER_P[],COLUMN(STEAMER_P[IP]),FALSE),0)</f>
        <v>0</v>
      </c>
      <c r="L728" s="23">
        <f>IFERROR(VLOOKUP(MYRANKS_P[[#This Row],[IDFANGRAPHS]],STEAMER_P[],COLUMN(STEAMER_P[H]),FALSE),0)</f>
        <v>0</v>
      </c>
      <c r="M728" s="23">
        <f>IFERROR(VLOOKUP(MYRANKS_P[[#This Row],[IDFANGRAPHS]],STEAMER_P[],COLUMN(STEAMER_P[ER]),FALSE),0)</f>
        <v>0</v>
      </c>
      <c r="N728" s="23">
        <f>IFERROR(VLOOKUP(MYRANKS_P[[#This Row],[IDFANGRAPHS]],STEAMER_P[],COLUMN(STEAMER_P[HR]),FALSE),0)</f>
        <v>0</v>
      </c>
      <c r="O728" s="23">
        <f>IFERROR(VLOOKUP(MYRANKS_P[[#This Row],[IDFANGRAPHS]],STEAMER_P[],COLUMN(STEAMER_P[SO]),FALSE),0)</f>
        <v>0</v>
      </c>
      <c r="P728" s="23">
        <f>IFERROR(VLOOKUP(MYRANKS_P[[#This Row],[IDFANGRAPHS]],STEAMER_P[],COLUMN(STEAMER_P[BB]),FALSE),0)</f>
        <v>0</v>
      </c>
      <c r="Q728" s="75">
        <f>IFERROR((MYRANKS_P[[#This Row],[ER]]*9)/MYRANKS_P[[#This Row],[IP]],0)</f>
        <v>0</v>
      </c>
      <c r="R728" s="75">
        <f>IFERROR((MYRANKS_P[[#This Row],[BB]]+MYRANKS_P[[#This Row],[H]])/MYRANKS_P[[#This Row],[IP]],0)</f>
        <v>0</v>
      </c>
      <c r="S728" s="74">
        <f>MYRANKS_P[[#This Row],[W]]*P_PTS_W+MYRANKS_P[[#This Row],[L]]*P_PTS_L+MYRANKS_P[[#This Row],[IP]]*P_PTS_IP+MYRANKS_P[[#This Row],[SO]]*P_PTS_K+MYRANKS_P[[#This Row],[BB]]*P_PTS_BB+MYRANKS_P[[#This Row],[H]]*P_PTS_HA+MYRANKS_P[[#This Row],[SV]]*P_PTS_SV+MYRANKS_P[[#This Row],[HR]]*P_PTS_HRA+MYRANKS_P[[#This Row],[ER]]*P_PTS_ER</f>
        <v>0</v>
      </c>
      <c r="T728" s="74">
        <f>VLOOKUP(MYRANKS_P[[#This Row],[POS]],REPLACEMENT_LEVEL[],3,FALSE)</f>
        <v>0</v>
      </c>
      <c r="U728" s="74">
        <f>MYRANKS_P[[#This Row],[PROJ PTS]]-MYRANKS_P[[#This Row],[REPL LEVEL]]</f>
        <v>0</v>
      </c>
      <c r="V728" s="73">
        <f>RANK(MYRANKS_P[[#This Row],[POINTS OVER REPL]],MYRANKS_P[POINTS OVER REPL])</f>
        <v>1</v>
      </c>
      <c r="W728" s="74">
        <f>IF(MYRANKS_P[[#This Row],[RANK]]&lt;=TOTAL_PITCHERS_DRAFTED,MYRANKS_P[[#This Row],[POINTS OVER REPL]],0)</f>
        <v>0</v>
      </c>
      <c r="X728" s="76">
        <f>MYRANKS_P[[#This Row],[POINTS OVER REPL]]*DOLLAR_VALUE_PER_POINT+1</f>
        <v>1</v>
      </c>
      <c r="Y728" s="76"/>
      <c r="Z728" s="74">
        <f>IF(AND(MYRANKS_P[[#This Row],[RANK]]&lt;=(TOTAL_PITCHERS_DRAFTED-PITCHERS_BELOW_REPL_DRAFTED),MYRANKS_P[[#This Row],[$ACTUAL]]=""),MYRANKS_P[[#This Row],[POINTS OVER REPL]],0)</f>
        <v>0</v>
      </c>
      <c r="AA728" s="77">
        <f>IF(MYRANKS_P[[#This Row],[$ACTUAL]]="",MYRANKS_P[[#This Row],[POINTS OVER REPL]]*REMAINING_DOLLAR_VALUE_PER_POINT+1,0)</f>
        <v>1</v>
      </c>
    </row>
    <row r="729" spans="1:27" x14ac:dyDescent="0.25">
      <c r="A729" s="78" t="s">
        <v>16007</v>
      </c>
      <c r="B729" s="79" t="str">
        <f>VLOOKUP(MYRANKS_P[[#This Row],[PLAYERID]],PLAYERIDMAP2[],COLUMN(PLAYERIDMAP2[LASTNAME]),FALSE)</f>
        <v>Zambrano</v>
      </c>
      <c r="C729" s="73" t="str">
        <f>VLOOKUP(MYRANKS_P[[#This Row],[PLAYERID]],PLAYERIDMAP2[],COLUMN(PLAYERIDMAP2[FIRSTNAME]),FALSE)</f>
        <v>Carlos</v>
      </c>
      <c r="D729" s="73" t="str">
        <f>MYRANKS_P[[#This Row],[FNAME]]&amp;" "&amp;MYRANKS_P[[#This Row],[LNAME]]</f>
        <v>Carlos Zambrano</v>
      </c>
      <c r="E729" s="73" t="str">
        <f>VLOOKUP(MYRANKS_P[[#This Row],[PLAYERID]],PLAYERIDMAP2[],COLUMN(PLAYERIDMAP2[TEAM]),FALSE)</f>
        <v>N/A</v>
      </c>
      <c r="F729" s="73" t="str">
        <f>VLOOKUP(MYRANKS_P[[#This Row],[PLAYERID]],PLAYERIDMAP2[],COLUMN(PLAYERIDMAP2[POS]),FALSE)</f>
        <v>P</v>
      </c>
      <c r="G729" s="73">
        <f>IFERROR(VALUE(VLOOKUP(MYRANKS_P[[#This Row],[PLAYERID]],PLAYERIDMAP2[],COLUMN(PLAYERIDMAP2[IDFANGRAPHS]),FALSE)),VLOOKUP(MYRANKS_P[[#This Row],[PLAYERID]],PLAYERIDMAP2[],COLUMN(PLAYERIDMAP2[IDFANGRAPHS]),FALSE))</f>
        <v>305</v>
      </c>
      <c r="H729" s="23">
        <f>IFERROR(VLOOKUP(MYRANKS_P[[#This Row],[IDFANGRAPHS]],STEAMER_P[],COLUMN(STEAMER_P[W]),FALSE),0)</f>
        <v>0</v>
      </c>
      <c r="I729" s="23">
        <f>IFERROR(VLOOKUP(MYRANKS_P[[#This Row],[IDFANGRAPHS]],STEAMER_P[],COLUMN(STEAMER_P[L]),FALSE),0)</f>
        <v>0</v>
      </c>
      <c r="J729" s="23">
        <f>IFERROR(VLOOKUP(MYRANKS_P[[#This Row],[IDFANGRAPHS]],STEAMER_P[],COLUMN(STEAMER_P[SV]),FALSE),0)</f>
        <v>0</v>
      </c>
      <c r="K729" s="23">
        <f>IFERROR(VLOOKUP(MYRANKS_P[[#This Row],[IDFANGRAPHS]],STEAMER_P[],COLUMN(STEAMER_P[IP]),FALSE),0)</f>
        <v>0</v>
      </c>
      <c r="L729" s="23">
        <f>IFERROR(VLOOKUP(MYRANKS_P[[#This Row],[IDFANGRAPHS]],STEAMER_P[],COLUMN(STEAMER_P[H]),FALSE),0)</f>
        <v>0</v>
      </c>
      <c r="M729" s="23">
        <f>IFERROR(VLOOKUP(MYRANKS_P[[#This Row],[IDFANGRAPHS]],STEAMER_P[],COLUMN(STEAMER_P[ER]),FALSE),0)</f>
        <v>0</v>
      </c>
      <c r="N729" s="23">
        <f>IFERROR(VLOOKUP(MYRANKS_P[[#This Row],[IDFANGRAPHS]],STEAMER_P[],COLUMN(STEAMER_P[HR]),FALSE),0)</f>
        <v>0</v>
      </c>
      <c r="O729" s="23">
        <f>IFERROR(VLOOKUP(MYRANKS_P[[#This Row],[IDFANGRAPHS]],STEAMER_P[],COLUMN(STEAMER_P[SO]),FALSE),0)</f>
        <v>0</v>
      </c>
      <c r="P729" s="23">
        <f>IFERROR(VLOOKUP(MYRANKS_P[[#This Row],[IDFANGRAPHS]],STEAMER_P[],COLUMN(STEAMER_P[BB]),FALSE),0)</f>
        <v>0</v>
      </c>
      <c r="Q729" s="75">
        <f>IFERROR((MYRANKS_P[[#This Row],[ER]]*9)/MYRANKS_P[[#This Row],[IP]],0)</f>
        <v>0</v>
      </c>
      <c r="R729" s="75">
        <f>IFERROR((MYRANKS_P[[#This Row],[BB]]+MYRANKS_P[[#This Row],[H]])/MYRANKS_P[[#This Row],[IP]],0)</f>
        <v>0</v>
      </c>
      <c r="S729" s="74">
        <f>MYRANKS_P[[#This Row],[W]]*P_PTS_W+MYRANKS_P[[#This Row],[L]]*P_PTS_L+MYRANKS_P[[#This Row],[IP]]*P_PTS_IP+MYRANKS_P[[#This Row],[SO]]*P_PTS_K+MYRANKS_P[[#This Row],[BB]]*P_PTS_BB+MYRANKS_P[[#This Row],[H]]*P_PTS_HA+MYRANKS_P[[#This Row],[SV]]*P_PTS_SV+MYRANKS_P[[#This Row],[HR]]*P_PTS_HRA+MYRANKS_P[[#This Row],[ER]]*P_PTS_ER</f>
        <v>0</v>
      </c>
      <c r="T729" s="74">
        <f>VLOOKUP(MYRANKS_P[[#This Row],[POS]],REPLACEMENT_LEVEL[],3,FALSE)</f>
        <v>0</v>
      </c>
      <c r="U729" s="74">
        <f>MYRANKS_P[[#This Row],[PROJ PTS]]-MYRANKS_P[[#This Row],[REPL LEVEL]]</f>
        <v>0</v>
      </c>
      <c r="V729" s="73">
        <f>RANK(MYRANKS_P[[#This Row],[POINTS OVER REPL]],MYRANKS_P[POINTS OVER REPL])</f>
        <v>1</v>
      </c>
      <c r="W729" s="74">
        <f>IF(MYRANKS_P[[#This Row],[RANK]]&lt;=TOTAL_PITCHERS_DRAFTED,MYRANKS_P[[#This Row],[POINTS OVER REPL]],0)</f>
        <v>0</v>
      </c>
      <c r="X729" s="76">
        <f>MYRANKS_P[[#This Row],[POINTS OVER REPL]]*DOLLAR_VALUE_PER_POINT+1</f>
        <v>1</v>
      </c>
      <c r="Y729" s="76"/>
      <c r="Z729" s="74">
        <f>IF(AND(MYRANKS_P[[#This Row],[RANK]]&lt;=(TOTAL_PITCHERS_DRAFTED-PITCHERS_BELOW_REPL_DRAFTED),MYRANKS_P[[#This Row],[$ACTUAL]]=""),MYRANKS_P[[#This Row],[POINTS OVER REPL]],0)</f>
        <v>0</v>
      </c>
      <c r="AA729" s="77">
        <f>IF(MYRANKS_P[[#This Row],[$ACTUAL]]="",MYRANKS_P[[#This Row],[POINTS OVER REPL]]*REMAINING_DOLLAR_VALUE_PER_POINT+1,0)</f>
        <v>1</v>
      </c>
    </row>
    <row r="730" spans="1:27" x14ac:dyDescent="0.25">
      <c r="A730" s="50" t="s">
        <v>11499</v>
      </c>
      <c r="B730" s="15" t="str">
        <f>VLOOKUP(MYRANKS_P[[#This Row],[PLAYERID]],PLAYERIDMAP2[],COLUMN(PLAYERIDMAP2[LASTNAME]),FALSE)</f>
        <v>Braden</v>
      </c>
      <c r="C730" s="24" t="str">
        <f>VLOOKUP(MYRANKS_P[[#This Row],[PLAYERID]],PLAYERIDMAP2[],COLUMN(PLAYERIDMAP2[FIRSTNAME]),FALSE)</f>
        <v>Dallas</v>
      </c>
      <c r="D730" s="24" t="str">
        <f>MYRANKS_P[[#This Row],[FNAME]]&amp;" "&amp;MYRANKS_P[[#This Row],[LNAME]]</f>
        <v>Dallas Braden</v>
      </c>
      <c r="E730" s="24" t="str">
        <f>VLOOKUP(MYRANKS_P[[#This Row],[PLAYERID]],PLAYERIDMAP2[],COLUMN(PLAYERIDMAP2[TEAM]),FALSE)</f>
        <v>OAK</v>
      </c>
      <c r="F730" s="24" t="str">
        <f>VLOOKUP(MYRANKS_P[[#This Row],[PLAYERID]],PLAYERIDMAP2[],COLUMN(PLAYERIDMAP2[POS]),FALSE)</f>
        <v>P</v>
      </c>
      <c r="G730" s="24">
        <f>IFERROR(VALUE(VLOOKUP(MYRANKS_P[[#This Row],[PLAYERID]],PLAYERIDMAP2[],COLUMN(PLAYERIDMAP2[IDFANGRAPHS]),FALSE)),VLOOKUP(MYRANKS_P[[#This Row],[PLAYERID]],PLAYERIDMAP2[],COLUMN(PLAYERIDMAP2[IDFANGRAPHS]),FALSE))</f>
        <v>8099</v>
      </c>
      <c r="H730" s="23">
        <f>IFERROR(VLOOKUP(MYRANKS_P[[#This Row],[IDFANGRAPHS]],STEAMER_P[],COLUMN(STEAMER_P[W]),FALSE),0)</f>
        <v>0</v>
      </c>
      <c r="I730" s="23">
        <f>IFERROR(VLOOKUP(MYRANKS_P[[#This Row],[IDFANGRAPHS]],STEAMER_P[],COLUMN(STEAMER_P[L]),FALSE),0)</f>
        <v>0</v>
      </c>
      <c r="J730" s="23">
        <f>IFERROR(VLOOKUP(MYRANKS_P[[#This Row],[IDFANGRAPHS]],STEAMER_P[],COLUMN(STEAMER_P[SV]),FALSE),0)</f>
        <v>0</v>
      </c>
      <c r="K730" s="23">
        <f>IFERROR(VLOOKUP(MYRANKS_P[[#This Row],[IDFANGRAPHS]],STEAMER_P[],COLUMN(STEAMER_P[IP]),FALSE),0)</f>
        <v>0</v>
      </c>
      <c r="L730" s="23">
        <f>IFERROR(VLOOKUP(MYRANKS_P[[#This Row],[IDFANGRAPHS]],STEAMER_P[],COLUMN(STEAMER_P[H]),FALSE),0)</f>
        <v>0</v>
      </c>
      <c r="M730" s="23">
        <f>IFERROR(VLOOKUP(MYRANKS_P[[#This Row],[IDFANGRAPHS]],STEAMER_P[],COLUMN(STEAMER_P[ER]),FALSE),0)</f>
        <v>0</v>
      </c>
      <c r="N730" s="23">
        <f>IFERROR(VLOOKUP(MYRANKS_P[[#This Row],[IDFANGRAPHS]],STEAMER_P[],COLUMN(STEAMER_P[HR]),FALSE),0)</f>
        <v>0</v>
      </c>
      <c r="O730" s="23">
        <f>IFERROR(VLOOKUP(MYRANKS_P[[#This Row],[IDFANGRAPHS]],STEAMER_P[],COLUMN(STEAMER_P[SO]),FALSE),0)</f>
        <v>0</v>
      </c>
      <c r="P730" s="23">
        <f>IFERROR(VLOOKUP(MYRANKS_P[[#This Row],[IDFANGRAPHS]],STEAMER_P[],COLUMN(STEAMER_P[BB]),FALSE),0)</f>
        <v>0</v>
      </c>
      <c r="Q730" s="21">
        <f>IFERROR((MYRANKS_P[[#This Row],[ER]]*9)/MYRANKS_P[[#This Row],[IP]],0)</f>
        <v>0</v>
      </c>
      <c r="R730" s="21">
        <f>IFERROR((MYRANKS_P[[#This Row],[BB]]+MYRANKS_P[[#This Row],[H]])/MYRANKS_P[[#This Row],[IP]],0)</f>
        <v>0</v>
      </c>
      <c r="S730" s="23">
        <f>MYRANKS_P[[#This Row],[W]]*P_PTS_W+MYRANKS_P[[#This Row],[L]]*P_PTS_L+MYRANKS_P[[#This Row],[IP]]*P_PTS_IP+MYRANKS_P[[#This Row],[SO]]*P_PTS_K+MYRANKS_P[[#This Row],[BB]]*P_PTS_BB+MYRANKS_P[[#This Row],[H]]*P_PTS_HA+MYRANKS_P[[#This Row],[SV]]*P_PTS_SV+MYRANKS_P[[#This Row],[HR]]*P_PTS_HRA+MYRANKS_P[[#This Row],[ER]]*P_PTS_ER</f>
        <v>0</v>
      </c>
      <c r="T730" s="23">
        <f>VLOOKUP(MYRANKS_P[[#This Row],[POS]],REPLACEMENT_LEVEL[],3,FALSE)</f>
        <v>0</v>
      </c>
      <c r="U730" s="23">
        <f>MYRANKS_P[[#This Row],[PROJ PTS]]-MYRANKS_P[[#This Row],[REPL LEVEL]]</f>
        <v>0</v>
      </c>
      <c r="V730" s="30">
        <f>RANK(MYRANKS_P[[#This Row],[POINTS OVER REPL]],MYRANKS_P[POINTS OVER REPL])</f>
        <v>1</v>
      </c>
      <c r="W730" s="29">
        <f>IF(MYRANKS_P[[#This Row],[RANK]]&lt;=TOTAL_PITCHERS_DRAFTED,MYRANKS_P[[#This Row],[POINTS OVER REPL]],0)</f>
        <v>0</v>
      </c>
      <c r="X730" s="35">
        <f>MYRANKS_P[[#This Row],[POINTS OVER REPL]]*DOLLAR_VALUE_PER_POINT+1</f>
        <v>1</v>
      </c>
      <c r="Y730" s="35"/>
      <c r="Z730" s="29">
        <f>IF(AND(MYRANKS_P[[#This Row],[RANK]]&lt;=(TOTAL_PITCHERS_DRAFTED-PITCHERS_BELOW_REPL_DRAFTED),MYRANKS_P[[#This Row],[$ACTUAL]]=""),MYRANKS_P[[#This Row],[POINTS OVER REPL]],0)</f>
        <v>0</v>
      </c>
      <c r="AA730" s="40">
        <f>IF(MYRANKS_P[[#This Row],[$ACTUAL]]="",MYRANKS_P[[#This Row],[POINTS OVER REPL]]*REMAINING_DOLLAR_VALUE_PER_POINT+1,0)</f>
        <v>1</v>
      </c>
    </row>
    <row r="731" spans="1:27" x14ac:dyDescent="0.25">
      <c r="A731" s="50" t="s">
        <v>11684</v>
      </c>
      <c r="B731" s="15" t="str">
        <f>VLOOKUP(MYRANKS_P[[#This Row],[PLAYERID]],PLAYERIDMAP2[],COLUMN(PLAYERIDMAP2[LASTNAME]),FALSE)</f>
        <v>Capps</v>
      </c>
      <c r="C731" s="24" t="str">
        <f>VLOOKUP(MYRANKS_P[[#This Row],[PLAYERID]],PLAYERIDMAP2[],COLUMN(PLAYERIDMAP2[FIRSTNAME]),FALSE)</f>
        <v>Matt</v>
      </c>
      <c r="D731" s="24" t="str">
        <f>MYRANKS_P[[#This Row],[FNAME]]&amp;" "&amp;MYRANKS_P[[#This Row],[LNAME]]</f>
        <v>Matt Capps</v>
      </c>
      <c r="E731" s="24" t="str">
        <f>VLOOKUP(MYRANKS_P[[#This Row],[PLAYERID]],PLAYERIDMAP2[],COLUMN(PLAYERIDMAP2[TEAM]),FALSE)</f>
        <v>N/A</v>
      </c>
      <c r="F731" s="24" t="str">
        <f>VLOOKUP(MYRANKS_P[[#This Row],[PLAYERID]],PLAYERIDMAP2[],COLUMN(PLAYERIDMAP2[POS]),FALSE)</f>
        <v>P</v>
      </c>
      <c r="G731" s="24">
        <f>IFERROR(VALUE(VLOOKUP(MYRANKS_P[[#This Row],[PLAYERID]],PLAYERIDMAP2[],COLUMN(PLAYERIDMAP2[IDFANGRAPHS]),FALSE)),VLOOKUP(MYRANKS_P[[#This Row],[PLAYERID]],PLAYERIDMAP2[],COLUMN(PLAYERIDMAP2[IDFANGRAPHS]),FALSE))</f>
        <v>4788</v>
      </c>
      <c r="H731" s="23">
        <f>IFERROR(VLOOKUP(MYRANKS_P[[#This Row],[IDFANGRAPHS]],STEAMER_P[],COLUMN(STEAMER_P[W]),FALSE),0)</f>
        <v>0</v>
      </c>
      <c r="I731" s="23">
        <f>IFERROR(VLOOKUP(MYRANKS_P[[#This Row],[IDFANGRAPHS]],STEAMER_P[],COLUMN(STEAMER_P[L]),FALSE),0)</f>
        <v>0</v>
      </c>
      <c r="J731" s="23">
        <f>IFERROR(VLOOKUP(MYRANKS_P[[#This Row],[IDFANGRAPHS]],STEAMER_P[],COLUMN(STEAMER_P[SV]),FALSE),0)</f>
        <v>0</v>
      </c>
      <c r="K731" s="23">
        <f>IFERROR(VLOOKUP(MYRANKS_P[[#This Row],[IDFANGRAPHS]],STEAMER_P[],COLUMN(STEAMER_P[IP]),FALSE),0)</f>
        <v>0</v>
      </c>
      <c r="L731" s="23">
        <f>IFERROR(VLOOKUP(MYRANKS_P[[#This Row],[IDFANGRAPHS]],STEAMER_P[],COLUMN(STEAMER_P[H]),FALSE),0)</f>
        <v>0</v>
      </c>
      <c r="M731" s="23">
        <f>IFERROR(VLOOKUP(MYRANKS_P[[#This Row],[IDFANGRAPHS]],STEAMER_P[],COLUMN(STEAMER_P[ER]),FALSE),0)</f>
        <v>0</v>
      </c>
      <c r="N731" s="23">
        <f>IFERROR(VLOOKUP(MYRANKS_P[[#This Row],[IDFANGRAPHS]],STEAMER_P[],COLUMN(STEAMER_P[HR]),FALSE),0)</f>
        <v>0</v>
      </c>
      <c r="O731" s="23">
        <f>IFERROR(VLOOKUP(MYRANKS_P[[#This Row],[IDFANGRAPHS]],STEAMER_P[],COLUMN(STEAMER_P[SO]),FALSE),0)</f>
        <v>0</v>
      </c>
      <c r="P731" s="23">
        <f>IFERROR(VLOOKUP(MYRANKS_P[[#This Row],[IDFANGRAPHS]],STEAMER_P[],COLUMN(STEAMER_P[BB]),FALSE),0)</f>
        <v>0</v>
      </c>
      <c r="Q731" s="21">
        <f>IFERROR((MYRANKS_P[[#This Row],[ER]]*9)/MYRANKS_P[[#This Row],[IP]],0)</f>
        <v>0</v>
      </c>
      <c r="R731" s="21">
        <f>IFERROR((MYRANKS_P[[#This Row],[BB]]+MYRANKS_P[[#This Row],[H]])/MYRANKS_P[[#This Row],[IP]],0)</f>
        <v>0</v>
      </c>
      <c r="S731" s="23">
        <f>MYRANKS_P[[#This Row],[W]]*P_PTS_W+MYRANKS_P[[#This Row],[L]]*P_PTS_L+MYRANKS_P[[#This Row],[IP]]*P_PTS_IP+MYRANKS_P[[#This Row],[SO]]*P_PTS_K+MYRANKS_P[[#This Row],[BB]]*P_PTS_BB+MYRANKS_P[[#This Row],[H]]*P_PTS_HA+MYRANKS_P[[#This Row],[SV]]*P_PTS_SV+MYRANKS_P[[#This Row],[HR]]*P_PTS_HRA+MYRANKS_P[[#This Row],[ER]]*P_PTS_ER</f>
        <v>0</v>
      </c>
      <c r="T731" s="23">
        <f>VLOOKUP(MYRANKS_P[[#This Row],[POS]],REPLACEMENT_LEVEL[],3,FALSE)</f>
        <v>0</v>
      </c>
      <c r="U731" s="23">
        <f>MYRANKS_P[[#This Row],[PROJ PTS]]-MYRANKS_P[[#This Row],[REPL LEVEL]]</f>
        <v>0</v>
      </c>
      <c r="V731" s="30">
        <f>RANK(MYRANKS_P[[#This Row],[POINTS OVER REPL]],MYRANKS_P[POINTS OVER REPL])</f>
        <v>1</v>
      </c>
      <c r="W731" s="29">
        <f>IF(MYRANKS_P[[#This Row],[RANK]]&lt;=TOTAL_PITCHERS_DRAFTED,MYRANKS_P[[#This Row],[POINTS OVER REPL]],0)</f>
        <v>0</v>
      </c>
      <c r="X731" s="35">
        <f>MYRANKS_P[[#This Row],[POINTS OVER REPL]]*DOLLAR_VALUE_PER_POINT+1</f>
        <v>1</v>
      </c>
      <c r="Y731" s="35"/>
      <c r="Z731" s="29">
        <f>IF(AND(MYRANKS_P[[#This Row],[RANK]]&lt;=(TOTAL_PITCHERS_DRAFTED-PITCHERS_BELOW_REPL_DRAFTED),MYRANKS_P[[#This Row],[$ACTUAL]]=""),MYRANKS_P[[#This Row],[POINTS OVER REPL]],0)</f>
        <v>0</v>
      </c>
      <c r="AA731" s="40">
        <f>IF(MYRANKS_P[[#This Row],[$ACTUAL]]="",MYRANKS_P[[#This Row],[POINTS OVER REPL]]*REMAINING_DOLLAR_VALUE_PER_POINT+1,0)</f>
        <v>1</v>
      </c>
    </row>
    <row r="732" spans="1:27" x14ac:dyDescent="0.25">
      <c r="A732" s="50" t="s">
        <v>11708</v>
      </c>
      <c r="B732" s="15" t="str">
        <f>VLOOKUP(MYRANKS_P[[#This Row],[PLAYERID]],PLAYERIDMAP2[],COLUMN(PLAYERIDMAP2[LASTNAME]),FALSE)</f>
        <v>Carpenter</v>
      </c>
      <c r="C732" s="24" t="str">
        <f>VLOOKUP(MYRANKS_P[[#This Row],[PLAYERID]],PLAYERIDMAP2[],COLUMN(PLAYERIDMAP2[FIRSTNAME]),FALSE)</f>
        <v>Chris</v>
      </c>
      <c r="D732" s="24" t="str">
        <f>MYRANKS_P[[#This Row],[FNAME]]&amp;" "&amp;MYRANKS_P[[#This Row],[LNAME]]</f>
        <v>Chris Carpenter</v>
      </c>
      <c r="E732" s="24" t="str">
        <f>VLOOKUP(MYRANKS_P[[#This Row],[PLAYERID]],PLAYERIDMAP2[],COLUMN(PLAYERIDMAP2[TEAM]),FALSE)</f>
        <v>N/A</v>
      </c>
      <c r="F732" s="24" t="str">
        <f>VLOOKUP(MYRANKS_P[[#This Row],[PLAYERID]],PLAYERIDMAP2[],COLUMN(PLAYERIDMAP2[POS]),FALSE)</f>
        <v>P</v>
      </c>
      <c r="G732" s="24">
        <f>IFERROR(VALUE(VLOOKUP(MYRANKS_P[[#This Row],[PLAYERID]],PLAYERIDMAP2[],COLUMN(PLAYERIDMAP2[IDFANGRAPHS]),FALSE)),VLOOKUP(MYRANKS_P[[#This Row],[PLAYERID]],PLAYERIDMAP2[],COLUMN(PLAYERIDMAP2[IDFANGRAPHS]),FALSE))</f>
        <v>1292</v>
      </c>
      <c r="H732" s="23">
        <f>IFERROR(VLOOKUP(MYRANKS_P[[#This Row],[IDFANGRAPHS]],STEAMER_P[],COLUMN(STEAMER_P[W]),FALSE),0)</f>
        <v>0</v>
      </c>
      <c r="I732" s="23">
        <f>IFERROR(VLOOKUP(MYRANKS_P[[#This Row],[IDFANGRAPHS]],STEAMER_P[],COLUMN(STEAMER_P[L]),FALSE),0)</f>
        <v>0</v>
      </c>
      <c r="J732" s="23">
        <f>IFERROR(VLOOKUP(MYRANKS_P[[#This Row],[IDFANGRAPHS]],STEAMER_P[],COLUMN(STEAMER_P[SV]),FALSE),0)</f>
        <v>0</v>
      </c>
      <c r="K732" s="23">
        <f>IFERROR(VLOOKUP(MYRANKS_P[[#This Row],[IDFANGRAPHS]],STEAMER_P[],COLUMN(STEAMER_P[IP]),FALSE),0)</f>
        <v>0</v>
      </c>
      <c r="L732" s="23">
        <f>IFERROR(VLOOKUP(MYRANKS_P[[#This Row],[IDFANGRAPHS]],STEAMER_P[],COLUMN(STEAMER_P[H]),FALSE),0)</f>
        <v>0</v>
      </c>
      <c r="M732" s="23">
        <f>IFERROR(VLOOKUP(MYRANKS_P[[#This Row],[IDFANGRAPHS]],STEAMER_P[],COLUMN(STEAMER_P[ER]),FALSE),0)</f>
        <v>0</v>
      </c>
      <c r="N732" s="23">
        <f>IFERROR(VLOOKUP(MYRANKS_P[[#This Row],[IDFANGRAPHS]],STEAMER_P[],COLUMN(STEAMER_P[HR]),FALSE),0)</f>
        <v>0</v>
      </c>
      <c r="O732" s="23">
        <f>IFERROR(VLOOKUP(MYRANKS_P[[#This Row],[IDFANGRAPHS]],STEAMER_P[],COLUMN(STEAMER_P[SO]),FALSE),0)</f>
        <v>0</v>
      </c>
      <c r="P732" s="23">
        <f>IFERROR(VLOOKUP(MYRANKS_P[[#This Row],[IDFANGRAPHS]],STEAMER_P[],COLUMN(STEAMER_P[BB]),FALSE),0)</f>
        <v>0</v>
      </c>
      <c r="Q732" s="21">
        <f>IFERROR((MYRANKS_P[[#This Row],[ER]]*9)/MYRANKS_P[[#This Row],[IP]],0)</f>
        <v>0</v>
      </c>
      <c r="R732" s="21">
        <f>IFERROR((MYRANKS_P[[#This Row],[BB]]+MYRANKS_P[[#This Row],[H]])/MYRANKS_P[[#This Row],[IP]],0)</f>
        <v>0</v>
      </c>
      <c r="S732" s="23">
        <f>MYRANKS_P[[#This Row],[W]]*P_PTS_W+MYRANKS_P[[#This Row],[L]]*P_PTS_L+MYRANKS_P[[#This Row],[IP]]*P_PTS_IP+MYRANKS_P[[#This Row],[SO]]*P_PTS_K+MYRANKS_P[[#This Row],[BB]]*P_PTS_BB+MYRANKS_P[[#This Row],[H]]*P_PTS_HA+MYRANKS_P[[#This Row],[SV]]*P_PTS_SV+MYRANKS_P[[#This Row],[HR]]*P_PTS_HRA+MYRANKS_P[[#This Row],[ER]]*P_PTS_ER</f>
        <v>0</v>
      </c>
      <c r="T732" s="23">
        <f>VLOOKUP(MYRANKS_P[[#This Row],[POS]],REPLACEMENT_LEVEL[],3,FALSE)</f>
        <v>0</v>
      </c>
      <c r="U732" s="23">
        <f>MYRANKS_P[[#This Row],[PROJ PTS]]-MYRANKS_P[[#This Row],[REPL LEVEL]]</f>
        <v>0</v>
      </c>
      <c r="V732" s="30">
        <f>RANK(MYRANKS_P[[#This Row],[POINTS OVER REPL]],MYRANKS_P[POINTS OVER REPL])</f>
        <v>1</v>
      </c>
      <c r="W732" s="29">
        <f>IF(MYRANKS_P[[#This Row],[RANK]]&lt;=TOTAL_PITCHERS_DRAFTED,MYRANKS_P[[#This Row],[POINTS OVER REPL]],0)</f>
        <v>0</v>
      </c>
      <c r="X732" s="35">
        <f>MYRANKS_P[[#This Row],[POINTS OVER REPL]]*DOLLAR_VALUE_PER_POINT+1</f>
        <v>1</v>
      </c>
      <c r="Y732" s="35"/>
      <c r="Z732" s="29">
        <f>IF(AND(MYRANKS_P[[#This Row],[RANK]]&lt;=(TOTAL_PITCHERS_DRAFTED-PITCHERS_BELOW_REPL_DRAFTED),MYRANKS_P[[#This Row],[$ACTUAL]]=""),MYRANKS_P[[#This Row],[POINTS OVER REPL]],0)</f>
        <v>0</v>
      </c>
      <c r="AA732" s="40">
        <f>IF(MYRANKS_P[[#This Row],[$ACTUAL]]="",MYRANKS_P[[#This Row],[POINTS OVER REPL]]*REMAINING_DOLLAR_VALUE_PER_POINT+1,0)</f>
        <v>1</v>
      </c>
    </row>
    <row r="733" spans="1:27" x14ac:dyDescent="0.25">
      <c r="A733" s="50" t="s">
        <v>11734</v>
      </c>
      <c r="B733" s="15" t="str">
        <f>VLOOKUP(MYRANKS_P[[#This Row],[PLAYERID]],PLAYERIDMAP2[],COLUMN(PLAYERIDMAP2[LASTNAME]),FALSE)</f>
        <v>Carrasco</v>
      </c>
      <c r="C733" s="24" t="str">
        <f>VLOOKUP(MYRANKS_P[[#This Row],[PLAYERID]],PLAYERIDMAP2[],COLUMN(PLAYERIDMAP2[FIRSTNAME]),FALSE)</f>
        <v>D.J.</v>
      </c>
      <c r="D733" s="24" t="str">
        <f>MYRANKS_P[[#This Row],[FNAME]]&amp;" "&amp;MYRANKS_P[[#This Row],[LNAME]]</f>
        <v>D.J. Carrasco</v>
      </c>
      <c r="E733" s="24" t="str">
        <f>VLOOKUP(MYRANKS_P[[#This Row],[PLAYERID]],PLAYERIDMAP2[],COLUMN(PLAYERIDMAP2[TEAM]),FALSE)</f>
        <v>N/A</v>
      </c>
      <c r="F733" s="24" t="str">
        <f>VLOOKUP(MYRANKS_P[[#This Row],[PLAYERID]],PLAYERIDMAP2[],COLUMN(PLAYERIDMAP2[POS]),FALSE)</f>
        <v>P</v>
      </c>
      <c r="G733" s="24">
        <f>IFERROR(VALUE(VLOOKUP(MYRANKS_P[[#This Row],[PLAYERID]],PLAYERIDMAP2[],COLUMN(PLAYERIDMAP2[IDFANGRAPHS]),FALSE)),VLOOKUP(MYRANKS_P[[#This Row],[PLAYERID]],PLAYERIDMAP2[],COLUMN(PLAYERIDMAP2[IDFANGRAPHS]),FALSE))</f>
        <v>1666</v>
      </c>
      <c r="H733" s="23">
        <f>IFERROR(VLOOKUP(MYRANKS_P[[#This Row],[IDFANGRAPHS]],STEAMER_P[],COLUMN(STEAMER_P[W]),FALSE),0)</f>
        <v>0</v>
      </c>
      <c r="I733" s="23">
        <f>IFERROR(VLOOKUP(MYRANKS_P[[#This Row],[IDFANGRAPHS]],STEAMER_P[],COLUMN(STEAMER_P[L]),FALSE),0)</f>
        <v>0</v>
      </c>
      <c r="J733" s="23">
        <f>IFERROR(VLOOKUP(MYRANKS_P[[#This Row],[IDFANGRAPHS]],STEAMER_P[],COLUMN(STEAMER_P[SV]),FALSE),0)</f>
        <v>0</v>
      </c>
      <c r="K733" s="23">
        <f>IFERROR(VLOOKUP(MYRANKS_P[[#This Row],[IDFANGRAPHS]],STEAMER_P[],COLUMN(STEAMER_P[IP]),FALSE),0)</f>
        <v>0</v>
      </c>
      <c r="L733" s="23">
        <f>IFERROR(VLOOKUP(MYRANKS_P[[#This Row],[IDFANGRAPHS]],STEAMER_P[],COLUMN(STEAMER_P[H]),FALSE),0)</f>
        <v>0</v>
      </c>
      <c r="M733" s="23">
        <f>IFERROR(VLOOKUP(MYRANKS_P[[#This Row],[IDFANGRAPHS]],STEAMER_P[],COLUMN(STEAMER_P[ER]),FALSE),0)</f>
        <v>0</v>
      </c>
      <c r="N733" s="23">
        <f>IFERROR(VLOOKUP(MYRANKS_P[[#This Row],[IDFANGRAPHS]],STEAMER_P[],COLUMN(STEAMER_P[HR]),FALSE),0)</f>
        <v>0</v>
      </c>
      <c r="O733" s="23">
        <f>IFERROR(VLOOKUP(MYRANKS_P[[#This Row],[IDFANGRAPHS]],STEAMER_P[],COLUMN(STEAMER_P[SO]),FALSE),0)</f>
        <v>0</v>
      </c>
      <c r="P733" s="23">
        <f>IFERROR(VLOOKUP(MYRANKS_P[[#This Row],[IDFANGRAPHS]],STEAMER_P[],COLUMN(STEAMER_P[BB]),FALSE),0)</f>
        <v>0</v>
      </c>
      <c r="Q733" s="21">
        <f>IFERROR((MYRANKS_P[[#This Row],[ER]]*9)/MYRANKS_P[[#This Row],[IP]],0)</f>
        <v>0</v>
      </c>
      <c r="R733" s="21">
        <f>IFERROR((MYRANKS_P[[#This Row],[BB]]+MYRANKS_P[[#This Row],[H]])/MYRANKS_P[[#This Row],[IP]],0)</f>
        <v>0</v>
      </c>
      <c r="S733" s="23">
        <f>MYRANKS_P[[#This Row],[W]]*P_PTS_W+MYRANKS_P[[#This Row],[L]]*P_PTS_L+MYRANKS_P[[#This Row],[IP]]*P_PTS_IP+MYRANKS_P[[#This Row],[SO]]*P_PTS_K+MYRANKS_P[[#This Row],[BB]]*P_PTS_BB+MYRANKS_P[[#This Row],[H]]*P_PTS_HA+MYRANKS_P[[#This Row],[SV]]*P_PTS_SV+MYRANKS_P[[#This Row],[HR]]*P_PTS_HRA+MYRANKS_P[[#This Row],[ER]]*P_PTS_ER</f>
        <v>0</v>
      </c>
      <c r="T733" s="23">
        <f>VLOOKUP(MYRANKS_P[[#This Row],[POS]],REPLACEMENT_LEVEL[],3,FALSE)</f>
        <v>0</v>
      </c>
      <c r="U733" s="23">
        <f>MYRANKS_P[[#This Row],[PROJ PTS]]-MYRANKS_P[[#This Row],[REPL LEVEL]]</f>
        <v>0</v>
      </c>
      <c r="V733" s="30">
        <f>RANK(MYRANKS_P[[#This Row],[POINTS OVER REPL]],MYRANKS_P[POINTS OVER REPL])</f>
        <v>1</v>
      </c>
      <c r="W733" s="29">
        <f>IF(MYRANKS_P[[#This Row],[RANK]]&lt;=TOTAL_PITCHERS_DRAFTED,MYRANKS_P[[#This Row],[POINTS OVER REPL]],0)</f>
        <v>0</v>
      </c>
      <c r="X733" s="35">
        <f>MYRANKS_P[[#This Row],[POINTS OVER REPL]]*DOLLAR_VALUE_PER_POINT+1</f>
        <v>1</v>
      </c>
      <c r="Y733" s="35"/>
      <c r="Z733" s="29">
        <f>IF(AND(MYRANKS_P[[#This Row],[RANK]]&lt;=(TOTAL_PITCHERS_DRAFTED-PITCHERS_BELOW_REPL_DRAFTED),MYRANKS_P[[#This Row],[$ACTUAL]]=""),MYRANKS_P[[#This Row],[POINTS OVER REPL]],0)</f>
        <v>0</v>
      </c>
      <c r="AA733" s="40">
        <f>IF(MYRANKS_P[[#This Row],[$ACTUAL]]="",MYRANKS_P[[#This Row],[POINTS OVER REPL]]*REMAINING_DOLLAR_VALUE_PER_POINT+1,0)</f>
        <v>1</v>
      </c>
    </row>
    <row r="734" spans="1:27" x14ac:dyDescent="0.25">
      <c r="A734" s="50" t="s">
        <v>11870</v>
      </c>
      <c r="B734" s="15" t="str">
        <f>VLOOKUP(MYRANKS_P[[#This Row],[PLAYERID]],PLAYERIDMAP2[],COLUMN(PLAYERIDMAP2[LASTNAME]),FALSE)</f>
        <v>Chulk</v>
      </c>
      <c r="C734" s="24" t="str">
        <f>VLOOKUP(MYRANKS_P[[#This Row],[PLAYERID]],PLAYERIDMAP2[],COLUMN(PLAYERIDMAP2[FIRSTNAME]),FALSE)</f>
        <v>Vinnie</v>
      </c>
      <c r="D734" s="24" t="str">
        <f>MYRANKS_P[[#This Row],[FNAME]]&amp;" "&amp;MYRANKS_P[[#This Row],[LNAME]]</f>
        <v>Vinnie Chulk</v>
      </c>
      <c r="E734" s="24" t="str">
        <f>VLOOKUP(MYRANKS_P[[#This Row],[PLAYERID]],PLAYERIDMAP2[],COLUMN(PLAYERIDMAP2[TEAM]),FALSE)</f>
        <v>MIL</v>
      </c>
      <c r="F734" s="24" t="str">
        <f>VLOOKUP(MYRANKS_P[[#This Row],[PLAYERID]],PLAYERIDMAP2[],COLUMN(PLAYERIDMAP2[POS]),FALSE)</f>
        <v>P</v>
      </c>
      <c r="G734" s="24">
        <f>IFERROR(VALUE(VLOOKUP(MYRANKS_P[[#This Row],[PLAYERID]],PLAYERIDMAP2[],COLUMN(PLAYERIDMAP2[IDFANGRAPHS]),FALSE)),VLOOKUP(MYRANKS_P[[#This Row],[PLAYERID]],PLAYERIDMAP2[],COLUMN(PLAYERIDMAP2[IDFANGRAPHS]),FALSE))</f>
        <v>1838</v>
      </c>
      <c r="H734" s="23">
        <f>IFERROR(VLOOKUP(MYRANKS_P[[#This Row],[IDFANGRAPHS]],STEAMER_P[],COLUMN(STEAMER_P[W]),FALSE),0)</f>
        <v>0</v>
      </c>
      <c r="I734" s="23">
        <f>IFERROR(VLOOKUP(MYRANKS_P[[#This Row],[IDFANGRAPHS]],STEAMER_P[],COLUMN(STEAMER_P[L]),FALSE),0)</f>
        <v>0</v>
      </c>
      <c r="J734" s="23">
        <f>IFERROR(VLOOKUP(MYRANKS_P[[#This Row],[IDFANGRAPHS]],STEAMER_P[],COLUMN(STEAMER_P[SV]),FALSE),0)</f>
        <v>0</v>
      </c>
      <c r="K734" s="23">
        <f>IFERROR(VLOOKUP(MYRANKS_P[[#This Row],[IDFANGRAPHS]],STEAMER_P[],COLUMN(STEAMER_P[IP]),FALSE),0)</f>
        <v>0</v>
      </c>
      <c r="L734" s="23">
        <f>IFERROR(VLOOKUP(MYRANKS_P[[#This Row],[IDFANGRAPHS]],STEAMER_P[],COLUMN(STEAMER_P[H]),FALSE),0)</f>
        <v>0</v>
      </c>
      <c r="M734" s="23">
        <f>IFERROR(VLOOKUP(MYRANKS_P[[#This Row],[IDFANGRAPHS]],STEAMER_P[],COLUMN(STEAMER_P[ER]),FALSE),0)</f>
        <v>0</v>
      </c>
      <c r="N734" s="23">
        <f>IFERROR(VLOOKUP(MYRANKS_P[[#This Row],[IDFANGRAPHS]],STEAMER_P[],COLUMN(STEAMER_P[HR]),FALSE),0)</f>
        <v>0</v>
      </c>
      <c r="O734" s="23">
        <f>IFERROR(VLOOKUP(MYRANKS_P[[#This Row],[IDFANGRAPHS]],STEAMER_P[],COLUMN(STEAMER_P[SO]),FALSE),0)</f>
        <v>0</v>
      </c>
      <c r="P734" s="23">
        <f>IFERROR(VLOOKUP(MYRANKS_P[[#This Row],[IDFANGRAPHS]],STEAMER_P[],COLUMN(STEAMER_P[BB]),FALSE),0)</f>
        <v>0</v>
      </c>
      <c r="Q734" s="21">
        <f>IFERROR((MYRANKS_P[[#This Row],[ER]]*9)/MYRANKS_P[[#This Row],[IP]],0)</f>
        <v>0</v>
      </c>
      <c r="R734" s="21">
        <f>IFERROR((MYRANKS_P[[#This Row],[BB]]+MYRANKS_P[[#This Row],[H]])/MYRANKS_P[[#This Row],[IP]],0)</f>
        <v>0</v>
      </c>
      <c r="S734" s="23">
        <f>MYRANKS_P[[#This Row],[W]]*P_PTS_W+MYRANKS_P[[#This Row],[L]]*P_PTS_L+MYRANKS_P[[#This Row],[IP]]*P_PTS_IP+MYRANKS_P[[#This Row],[SO]]*P_PTS_K+MYRANKS_P[[#This Row],[BB]]*P_PTS_BB+MYRANKS_P[[#This Row],[H]]*P_PTS_HA+MYRANKS_P[[#This Row],[SV]]*P_PTS_SV+MYRANKS_P[[#This Row],[HR]]*P_PTS_HRA+MYRANKS_P[[#This Row],[ER]]*P_PTS_ER</f>
        <v>0</v>
      </c>
      <c r="T734" s="23">
        <f>VLOOKUP(MYRANKS_P[[#This Row],[POS]],REPLACEMENT_LEVEL[],3,FALSE)</f>
        <v>0</v>
      </c>
      <c r="U734" s="23">
        <f>MYRANKS_P[[#This Row],[PROJ PTS]]-MYRANKS_P[[#This Row],[REPL LEVEL]]</f>
        <v>0</v>
      </c>
      <c r="V734" s="30">
        <f>RANK(MYRANKS_P[[#This Row],[POINTS OVER REPL]],MYRANKS_P[POINTS OVER REPL])</f>
        <v>1</v>
      </c>
      <c r="W734" s="29">
        <f>IF(MYRANKS_P[[#This Row],[RANK]]&lt;=TOTAL_PITCHERS_DRAFTED,MYRANKS_P[[#This Row],[POINTS OVER REPL]],0)</f>
        <v>0</v>
      </c>
      <c r="X734" s="35">
        <f>MYRANKS_P[[#This Row],[POINTS OVER REPL]]*DOLLAR_VALUE_PER_POINT+1</f>
        <v>1</v>
      </c>
      <c r="Y734" s="35"/>
      <c r="Z734" s="29">
        <f>IF(AND(MYRANKS_P[[#This Row],[RANK]]&lt;=(TOTAL_PITCHERS_DRAFTED-PITCHERS_BELOW_REPL_DRAFTED),MYRANKS_P[[#This Row],[$ACTUAL]]=""),MYRANKS_P[[#This Row],[POINTS OVER REPL]],0)</f>
        <v>0</v>
      </c>
      <c r="AA734" s="40">
        <f>IF(MYRANKS_P[[#This Row],[$ACTUAL]]="",MYRANKS_P[[#This Row],[POINTS OVER REPL]]*REMAINING_DOLLAR_VALUE_PER_POINT+1,0)</f>
        <v>1</v>
      </c>
    </row>
    <row r="735" spans="1:27" x14ac:dyDescent="0.25">
      <c r="A735" s="67" t="s">
        <v>11978</v>
      </c>
      <c r="B735" s="15" t="str">
        <f>VLOOKUP(MYRANKS_P[[#This Row],[PLAYERID]],PLAYERIDMAP2[],COLUMN(PLAYERIDMAP2[LASTNAME]),FALSE)</f>
        <v>Cordero</v>
      </c>
      <c r="C735" s="24" t="str">
        <f>VLOOKUP(MYRANKS_P[[#This Row],[PLAYERID]],PLAYERIDMAP2[],COLUMN(PLAYERIDMAP2[FIRSTNAME]),FALSE)</f>
        <v>Francisco</v>
      </c>
      <c r="D735" s="24" t="str">
        <f>MYRANKS_P[[#This Row],[FNAME]]&amp;" "&amp;MYRANKS_P[[#This Row],[LNAME]]</f>
        <v>Francisco Cordero</v>
      </c>
      <c r="E735" s="24" t="str">
        <f>VLOOKUP(MYRANKS_P[[#This Row],[PLAYERID]],PLAYERIDMAP2[],COLUMN(PLAYERIDMAP2[TEAM]),FALSE)</f>
        <v>N/A</v>
      </c>
      <c r="F735" s="24" t="str">
        <f>VLOOKUP(MYRANKS_P[[#This Row],[PLAYERID]],PLAYERIDMAP2[],COLUMN(PLAYERIDMAP2[POS]),FALSE)</f>
        <v>P</v>
      </c>
      <c r="G735" s="24">
        <f>IFERROR(VALUE(VLOOKUP(MYRANKS_P[[#This Row],[PLAYERID]],PLAYERIDMAP2[],COLUMN(PLAYERIDMAP2[IDFANGRAPHS]),FALSE)),VLOOKUP(MYRANKS_P[[#This Row],[PLAYERID]],PLAYERIDMAP2[],COLUMN(PLAYERIDMAP2[IDFANGRAPHS]),FALSE))</f>
        <v>1243</v>
      </c>
      <c r="H735" s="23">
        <f>IFERROR(VLOOKUP(MYRANKS_P[[#This Row],[IDFANGRAPHS]],STEAMER_P[],COLUMN(STEAMER_P[W]),FALSE),0)</f>
        <v>0</v>
      </c>
      <c r="I735" s="23">
        <f>IFERROR(VLOOKUP(MYRANKS_P[[#This Row],[IDFANGRAPHS]],STEAMER_P[],COLUMN(STEAMER_P[L]),FALSE),0)</f>
        <v>0</v>
      </c>
      <c r="J735" s="23">
        <f>IFERROR(VLOOKUP(MYRANKS_P[[#This Row],[IDFANGRAPHS]],STEAMER_P[],COLUMN(STEAMER_P[SV]),FALSE),0)</f>
        <v>0</v>
      </c>
      <c r="K735" s="23">
        <f>IFERROR(VLOOKUP(MYRANKS_P[[#This Row],[IDFANGRAPHS]],STEAMER_P[],COLUMN(STEAMER_P[IP]),FALSE),0)</f>
        <v>0</v>
      </c>
      <c r="L735" s="23">
        <f>IFERROR(VLOOKUP(MYRANKS_P[[#This Row],[IDFANGRAPHS]],STEAMER_P[],COLUMN(STEAMER_P[H]),FALSE),0)</f>
        <v>0</v>
      </c>
      <c r="M735" s="23">
        <f>IFERROR(VLOOKUP(MYRANKS_P[[#This Row],[IDFANGRAPHS]],STEAMER_P[],COLUMN(STEAMER_P[ER]),FALSE),0)</f>
        <v>0</v>
      </c>
      <c r="N735" s="23">
        <f>IFERROR(VLOOKUP(MYRANKS_P[[#This Row],[IDFANGRAPHS]],STEAMER_P[],COLUMN(STEAMER_P[HR]),FALSE),0)</f>
        <v>0</v>
      </c>
      <c r="O735" s="23">
        <f>IFERROR(VLOOKUP(MYRANKS_P[[#This Row],[IDFANGRAPHS]],STEAMER_P[],COLUMN(STEAMER_P[SO]),FALSE),0)</f>
        <v>0</v>
      </c>
      <c r="P735" s="23">
        <f>IFERROR(VLOOKUP(MYRANKS_P[[#This Row],[IDFANGRAPHS]],STEAMER_P[],COLUMN(STEAMER_P[BB]),FALSE),0)</f>
        <v>0</v>
      </c>
      <c r="Q735" s="21">
        <f>IFERROR((MYRANKS_P[[#This Row],[ER]]*9)/MYRANKS_P[[#This Row],[IP]],0)</f>
        <v>0</v>
      </c>
      <c r="R735" s="21">
        <f>IFERROR((MYRANKS_P[[#This Row],[BB]]+MYRANKS_P[[#This Row],[H]])/MYRANKS_P[[#This Row],[IP]],0)</f>
        <v>0</v>
      </c>
      <c r="S735" s="23">
        <f>MYRANKS_P[[#This Row],[W]]*P_PTS_W+MYRANKS_P[[#This Row],[L]]*P_PTS_L+MYRANKS_P[[#This Row],[IP]]*P_PTS_IP+MYRANKS_P[[#This Row],[SO]]*P_PTS_K+MYRANKS_P[[#This Row],[BB]]*P_PTS_BB+MYRANKS_P[[#This Row],[H]]*P_PTS_HA+MYRANKS_P[[#This Row],[SV]]*P_PTS_SV+MYRANKS_P[[#This Row],[HR]]*P_PTS_HRA+MYRANKS_P[[#This Row],[ER]]*P_PTS_ER</f>
        <v>0</v>
      </c>
      <c r="T735" s="23">
        <f>VLOOKUP(MYRANKS_P[[#This Row],[POS]],REPLACEMENT_LEVEL[],3,FALSE)</f>
        <v>0</v>
      </c>
      <c r="U735" s="23">
        <f>MYRANKS_P[[#This Row],[PROJ PTS]]-MYRANKS_P[[#This Row],[REPL LEVEL]]</f>
        <v>0</v>
      </c>
      <c r="V735" s="30">
        <f>RANK(MYRANKS_P[[#This Row],[POINTS OVER REPL]],MYRANKS_P[POINTS OVER REPL])</f>
        <v>1</v>
      </c>
      <c r="W735" s="29">
        <f>IF(MYRANKS_P[[#This Row],[RANK]]&lt;=TOTAL_PITCHERS_DRAFTED,MYRANKS_P[[#This Row],[POINTS OVER REPL]],0)</f>
        <v>0</v>
      </c>
      <c r="X735" s="35">
        <f>MYRANKS_P[[#This Row],[POINTS OVER REPL]]*DOLLAR_VALUE_PER_POINT+1</f>
        <v>1</v>
      </c>
      <c r="Y735" s="35"/>
      <c r="Z735" s="29">
        <f>IF(AND(MYRANKS_P[[#This Row],[RANK]]&lt;=(TOTAL_PITCHERS_DRAFTED-PITCHERS_BELOW_REPL_DRAFTED),MYRANKS_P[[#This Row],[$ACTUAL]]=""),MYRANKS_P[[#This Row],[POINTS OVER REPL]],0)</f>
        <v>0</v>
      </c>
      <c r="AA735" s="40">
        <f>IF(MYRANKS_P[[#This Row],[$ACTUAL]]="",MYRANKS_P[[#This Row],[POINTS OVER REPL]]*REMAINING_DOLLAR_VALUE_PER_POINT+1,0)</f>
        <v>1</v>
      </c>
    </row>
    <row r="736" spans="1:27" x14ac:dyDescent="0.25">
      <c r="A736" s="50" t="s">
        <v>12200</v>
      </c>
      <c r="B736" s="15" t="str">
        <f>VLOOKUP(MYRANKS_P[[#This Row],[PLAYERID]],PLAYERIDMAP2[],COLUMN(PLAYERIDMAP2[LASTNAME]),FALSE)</f>
        <v>Diamond</v>
      </c>
      <c r="C736" s="24" t="str">
        <f>VLOOKUP(MYRANKS_P[[#This Row],[PLAYERID]],PLAYERIDMAP2[],COLUMN(PLAYERIDMAP2[FIRSTNAME]),FALSE)</f>
        <v>Scott</v>
      </c>
      <c r="D736" s="24" t="str">
        <f>MYRANKS_P[[#This Row],[FNAME]]&amp;" "&amp;MYRANKS_P[[#This Row],[LNAME]]</f>
        <v>Scott Diamond</v>
      </c>
      <c r="E736" s="24" t="str">
        <f>VLOOKUP(MYRANKS_P[[#This Row],[PLAYERID]],PLAYERIDMAP2[],COLUMN(PLAYERIDMAP2[TEAM]),FALSE)</f>
        <v>MIN</v>
      </c>
      <c r="F736" s="24" t="str">
        <f>VLOOKUP(MYRANKS_P[[#This Row],[PLAYERID]],PLAYERIDMAP2[],COLUMN(PLAYERIDMAP2[POS]),FALSE)</f>
        <v>P</v>
      </c>
      <c r="G736" s="24">
        <f>IFERROR(VALUE(VLOOKUP(MYRANKS_P[[#This Row],[PLAYERID]],PLAYERIDMAP2[],COLUMN(PLAYERIDMAP2[IDFANGRAPHS]),FALSE)),VLOOKUP(MYRANKS_P[[#This Row],[PLAYERID]],PLAYERIDMAP2[],COLUMN(PLAYERIDMAP2[IDFANGRAPHS]),FALSE))</f>
        <v>5089</v>
      </c>
      <c r="H736" s="23">
        <f>IFERROR(VLOOKUP(MYRANKS_P[[#This Row],[IDFANGRAPHS]],STEAMER_P[],COLUMN(STEAMER_P[W]),FALSE),0)</f>
        <v>0</v>
      </c>
      <c r="I736" s="23">
        <f>IFERROR(VLOOKUP(MYRANKS_P[[#This Row],[IDFANGRAPHS]],STEAMER_P[],COLUMN(STEAMER_P[L]),FALSE),0)</f>
        <v>0</v>
      </c>
      <c r="J736" s="23">
        <f>IFERROR(VLOOKUP(MYRANKS_P[[#This Row],[IDFANGRAPHS]],STEAMER_P[],COLUMN(STEAMER_P[SV]),FALSE),0)</f>
        <v>0</v>
      </c>
      <c r="K736" s="23">
        <f>IFERROR(VLOOKUP(MYRANKS_P[[#This Row],[IDFANGRAPHS]],STEAMER_P[],COLUMN(STEAMER_P[IP]),FALSE),0)</f>
        <v>1</v>
      </c>
      <c r="L736" s="23">
        <f>IFERROR(VLOOKUP(MYRANKS_P[[#This Row],[IDFANGRAPHS]],STEAMER_P[],COLUMN(STEAMER_P[H]),FALSE),0)</f>
        <v>1</v>
      </c>
      <c r="M736" s="23">
        <f>IFERROR(VLOOKUP(MYRANKS_P[[#This Row],[IDFANGRAPHS]],STEAMER_P[],COLUMN(STEAMER_P[ER]),FALSE),0)</f>
        <v>1</v>
      </c>
      <c r="N736" s="23">
        <f>IFERROR(VLOOKUP(MYRANKS_P[[#This Row],[IDFANGRAPHS]],STEAMER_P[],COLUMN(STEAMER_P[HR]),FALSE),0)</f>
        <v>0</v>
      </c>
      <c r="O736" s="23">
        <f>IFERROR(VLOOKUP(MYRANKS_P[[#This Row],[IDFANGRAPHS]],STEAMER_P[],COLUMN(STEAMER_P[SO]),FALSE),0)</f>
        <v>0</v>
      </c>
      <c r="P736" s="23">
        <f>IFERROR(VLOOKUP(MYRANKS_P[[#This Row],[IDFANGRAPHS]],STEAMER_P[],COLUMN(STEAMER_P[BB]),FALSE),0)</f>
        <v>0</v>
      </c>
      <c r="Q736" s="21">
        <f>IFERROR((MYRANKS_P[[#This Row],[ER]]*9)/MYRANKS_P[[#This Row],[IP]],0)</f>
        <v>9</v>
      </c>
      <c r="R736" s="21">
        <f>IFERROR((MYRANKS_P[[#This Row],[BB]]+MYRANKS_P[[#This Row],[H]])/MYRANKS_P[[#This Row],[IP]],0)</f>
        <v>1</v>
      </c>
      <c r="S736" s="23">
        <f>MYRANKS_P[[#This Row],[W]]*P_PTS_W+MYRANKS_P[[#This Row],[L]]*P_PTS_L+MYRANKS_P[[#This Row],[IP]]*P_PTS_IP+MYRANKS_P[[#This Row],[SO]]*P_PTS_K+MYRANKS_P[[#This Row],[BB]]*P_PTS_BB+MYRANKS_P[[#This Row],[H]]*P_PTS_HA+MYRANKS_P[[#This Row],[SV]]*P_PTS_SV+MYRANKS_P[[#This Row],[HR]]*P_PTS_HRA+MYRANKS_P[[#This Row],[ER]]*P_PTS_ER</f>
        <v>0</v>
      </c>
      <c r="T736" s="23">
        <f>VLOOKUP(MYRANKS_P[[#This Row],[POS]],REPLACEMENT_LEVEL[],3,FALSE)</f>
        <v>0</v>
      </c>
      <c r="U736" s="23">
        <f>MYRANKS_P[[#This Row],[PROJ PTS]]-MYRANKS_P[[#This Row],[REPL LEVEL]]</f>
        <v>0</v>
      </c>
      <c r="V736" s="30">
        <f>RANK(MYRANKS_P[[#This Row],[POINTS OVER REPL]],MYRANKS_P[POINTS OVER REPL])</f>
        <v>1</v>
      </c>
      <c r="W736" s="29">
        <f>IF(MYRANKS_P[[#This Row],[RANK]]&lt;=TOTAL_PITCHERS_DRAFTED,MYRANKS_P[[#This Row],[POINTS OVER REPL]],0)</f>
        <v>0</v>
      </c>
      <c r="X736" s="35">
        <f>MYRANKS_P[[#This Row],[POINTS OVER REPL]]*DOLLAR_VALUE_PER_POINT+1</f>
        <v>1</v>
      </c>
      <c r="Y736" s="35"/>
      <c r="Z736" s="29">
        <f>IF(AND(MYRANKS_P[[#This Row],[RANK]]&lt;=(TOTAL_PITCHERS_DRAFTED-PITCHERS_BELOW_REPL_DRAFTED),MYRANKS_P[[#This Row],[$ACTUAL]]=""),MYRANKS_P[[#This Row],[POINTS OVER REPL]],0)</f>
        <v>0</v>
      </c>
      <c r="AA736" s="40">
        <f>IF(MYRANKS_P[[#This Row],[$ACTUAL]]="",MYRANKS_P[[#This Row],[POINTS OVER REPL]]*REMAINING_DOLLAR_VALUE_PER_POINT+1,0)</f>
        <v>1</v>
      </c>
    </row>
    <row r="737" spans="1:27" x14ac:dyDescent="0.25">
      <c r="A737" s="65" t="s">
        <v>12286</v>
      </c>
      <c r="B737" s="17" t="str">
        <f>VLOOKUP(MYRANKS_P[[#This Row],[PLAYERID]],PLAYERIDMAP2[],COLUMN(PLAYERIDMAP2[LASTNAME]),FALSE)</f>
        <v>Duchscherer</v>
      </c>
      <c r="C737" s="24" t="str">
        <f>VLOOKUP(MYRANKS_P[[#This Row],[PLAYERID]],PLAYERIDMAP2[],COLUMN(PLAYERIDMAP2[FIRSTNAME]),FALSE)</f>
        <v>Justin</v>
      </c>
      <c r="D737" s="24" t="str">
        <f>MYRANKS_P[[#This Row],[FNAME]]&amp;" "&amp;MYRANKS_P[[#This Row],[LNAME]]</f>
        <v>Justin Duchscherer</v>
      </c>
      <c r="E737" s="24" t="str">
        <f>VLOOKUP(MYRANKS_P[[#This Row],[PLAYERID]],PLAYERIDMAP2[],COLUMN(PLAYERIDMAP2[TEAM]),FALSE)</f>
        <v>N/A</v>
      </c>
      <c r="F737" s="24" t="str">
        <f>VLOOKUP(MYRANKS_P[[#This Row],[PLAYERID]],PLAYERIDMAP2[],COLUMN(PLAYERIDMAP2[POS]),FALSE)</f>
        <v>P</v>
      </c>
      <c r="G737" s="24">
        <f>IFERROR(VALUE(VLOOKUP(MYRANKS_P[[#This Row],[PLAYERID]],PLAYERIDMAP2[],COLUMN(PLAYERIDMAP2[IDFANGRAPHS]),FALSE)),VLOOKUP(MYRANKS_P[[#This Row],[PLAYERID]],PLAYERIDMAP2[],COLUMN(PLAYERIDMAP2[IDFANGRAPHS]),FALSE))</f>
        <v>910</v>
      </c>
      <c r="H737" s="23">
        <f>IFERROR(VLOOKUP(MYRANKS_P[[#This Row],[IDFANGRAPHS]],STEAMER_P[],COLUMN(STEAMER_P[W]),FALSE),0)</f>
        <v>0</v>
      </c>
      <c r="I737" s="23">
        <f>IFERROR(VLOOKUP(MYRANKS_P[[#This Row],[IDFANGRAPHS]],STEAMER_P[],COLUMN(STEAMER_P[L]),FALSE),0)</f>
        <v>0</v>
      </c>
      <c r="J737" s="23">
        <f>IFERROR(VLOOKUP(MYRANKS_P[[#This Row],[IDFANGRAPHS]],STEAMER_P[],COLUMN(STEAMER_P[SV]),FALSE),0)</f>
        <v>0</v>
      </c>
      <c r="K737" s="23">
        <f>IFERROR(VLOOKUP(MYRANKS_P[[#This Row],[IDFANGRAPHS]],STEAMER_P[],COLUMN(STEAMER_P[IP]),FALSE),0)</f>
        <v>0</v>
      </c>
      <c r="L737" s="23">
        <f>IFERROR(VLOOKUP(MYRANKS_P[[#This Row],[IDFANGRAPHS]],STEAMER_P[],COLUMN(STEAMER_P[H]),FALSE),0)</f>
        <v>0</v>
      </c>
      <c r="M737" s="23">
        <f>IFERROR(VLOOKUP(MYRANKS_P[[#This Row],[IDFANGRAPHS]],STEAMER_P[],COLUMN(STEAMER_P[ER]),FALSE),0)</f>
        <v>0</v>
      </c>
      <c r="N737" s="23">
        <f>IFERROR(VLOOKUP(MYRANKS_P[[#This Row],[IDFANGRAPHS]],STEAMER_P[],COLUMN(STEAMER_P[HR]),FALSE),0)</f>
        <v>0</v>
      </c>
      <c r="O737" s="23">
        <f>IFERROR(VLOOKUP(MYRANKS_P[[#This Row],[IDFANGRAPHS]],STEAMER_P[],COLUMN(STEAMER_P[SO]),FALSE),0)</f>
        <v>0</v>
      </c>
      <c r="P737" s="23">
        <f>IFERROR(VLOOKUP(MYRANKS_P[[#This Row],[IDFANGRAPHS]],STEAMER_P[],COLUMN(STEAMER_P[BB]),FALSE),0)</f>
        <v>0</v>
      </c>
      <c r="Q737" s="21">
        <f>IFERROR((MYRANKS_P[[#This Row],[ER]]*9)/MYRANKS_P[[#This Row],[IP]],0)</f>
        <v>0</v>
      </c>
      <c r="R737" s="21">
        <f>IFERROR((MYRANKS_P[[#This Row],[BB]]+MYRANKS_P[[#This Row],[H]])/MYRANKS_P[[#This Row],[IP]],0)</f>
        <v>0</v>
      </c>
      <c r="S737" s="23">
        <f>MYRANKS_P[[#This Row],[W]]*P_PTS_W+MYRANKS_P[[#This Row],[L]]*P_PTS_L+MYRANKS_P[[#This Row],[IP]]*P_PTS_IP+MYRANKS_P[[#This Row],[SO]]*P_PTS_K+MYRANKS_P[[#This Row],[BB]]*P_PTS_BB+MYRANKS_P[[#This Row],[H]]*P_PTS_HA+MYRANKS_P[[#This Row],[SV]]*P_PTS_SV+MYRANKS_P[[#This Row],[HR]]*P_PTS_HRA+MYRANKS_P[[#This Row],[ER]]*P_PTS_ER</f>
        <v>0</v>
      </c>
      <c r="T737" s="23">
        <f>VLOOKUP(MYRANKS_P[[#This Row],[POS]],REPLACEMENT_LEVEL[],3,FALSE)</f>
        <v>0</v>
      </c>
      <c r="U737" s="23">
        <f>MYRANKS_P[[#This Row],[PROJ PTS]]-MYRANKS_P[[#This Row],[REPL LEVEL]]</f>
        <v>0</v>
      </c>
      <c r="V737" s="30">
        <f>RANK(MYRANKS_P[[#This Row],[POINTS OVER REPL]],MYRANKS_P[POINTS OVER REPL])</f>
        <v>1</v>
      </c>
      <c r="W737" s="29">
        <f>IF(MYRANKS_P[[#This Row],[RANK]]&lt;=TOTAL_PITCHERS_DRAFTED,MYRANKS_P[[#This Row],[POINTS OVER REPL]],0)</f>
        <v>0</v>
      </c>
      <c r="X737" s="35">
        <f>MYRANKS_P[[#This Row],[POINTS OVER REPL]]*DOLLAR_VALUE_PER_POINT+1</f>
        <v>1</v>
      </c>
      <c r="Y737" s="35"/>
      <c r="Z737" s="29">
        <f>IF(AND(MYRANKS_P[[#This Row],[RANK]]&lt;=(TOTAL_PITCHERS_DRAFTED-PITCHERS_BELOW_REPL_DRAFTED),MYRANKS_P[[#This Row],[$ACTUAL]]=""),MYRANKS_P[[#This Row],[POINTS OVER REPL]],0)</f>
        <v>0</v>
      </c>
      <c r="AA737" s="40">
        <f>IF(MYRANKS_P[[#This Row],[$ACTUAL]]="",MYRANKS_P[[#This Row],[POINTS OVER REPL]]*REMAINING_DOLLAR_VALUE_PER_POINT+1,0)</f>
        <v>1</v>
      </c>
    </row>
    <row r="738" spans="1:27" x14ac:dyDescent="0.25">
      <c r="A738" s="65" t="s">
        <v>12548</v>
      </c>
      <c r="B738" s="17" t="str">
        <f>VLOOKUP(MYRANKS_P[[#This Row],[PLAYERID]],PLAYERIDMAP2[],COLUMN(PLAYERIDMAP2[LASTNAME]),FALSE)</f>
        <v>Franklin</v>
      </c>
      <c r="C738" s="24" t="str">
        <f>VLOOKUP(MYRANKS_P[[#This Row],[PLAYERID]],PLAYERIDMAP2[],COLUMN(PLAYERIDMAP2[FIRSTNAME]),FALSE)</f>
        <v>Ryan</v>
      </c>
      <c r="D738" s="24" t="str">
        <f>MYRANKS_P[[#This Row],[FNAME]]&amp;" "&amp;MYRANKS_P[[#This Row],[LNAME]]</f>
        <v>Ryan Franklin</v>
      </c>
      <c r="E738" s="24" t="str">
        <f>VLOOKUP(MYRANKS_P[[#This Row],[PLAYERID]],PLAYERIDMAP2[],COLUMN(PLAYERIDMAP2[TEAM]),FALSE)</f>
        <v>N/A</v>
      </c>
      <c r="F738" s="24" t="str">
        <f>VLOOKUP(MYRANKS_P[[#This Row],[PLAYERID]],PLAYERIDMAP2[],COLUMN(PLAYERIDMAP2[POS]),FALSE)</f>
        <v>P</v>
      </c>
      <c r="G738" s="24">
        <f>IFERROR(VALUE(VLOOKUP(MYRANKS_P[[#This Row],[PLAYERID]],PLAYERIDMAP2[],COLUMN(PLAYERIDMAP2[IDFANGRAPHS]),FALSE)),VLOOKUP(MYRANKS_P[[#This Row],[PLAYERID]],PLAYERIDMAP2[],COLUMN(PLAYERIDMAP2[IDFANGRAPHS]),FALSE))</f>
        <v>1076</v>
      </c>
      <c r="H738" s="23">
        <f>IFERROR(VLOOKUP(MYRANKS_P[[#This Row],[IDFANGRAPHS]],STEAMER_P[],COLUMN(STEAMER_P[W]),FALSE),0)</f>
        <v>0</v>
      </c>
      <c r="I738" s="23">
        <f>IFERROR(VLOOKUP(MYRANKS_P[[#This Row],[IDFANGRAPHS]],STEAMER_P[],COLUMN(STEAMER_P[L]),FALSE),0)</f>
        <v>0</v>
      </c>
      <c r="J738" s="23">
        <f>IFERROR(VLOOKUP(MYRANKS_P[[#This Row],[IDFANGRAPHS]],STEAMER_P[],COLUMN(STEAMER_P[SV]),FALSE),0)</f>
        <v>0</v>
      </c>
      <c r="K738" s="23">
        <f>IFERROR(VLOOKUP(MYRANKS_P[[#This Row],[IDFANGRAPHS]],STEAMER_P[],COLUMN(STEAMER_P[IP]),FALSE),0)</f>
        <v>0</v>
      </c>
      <c r="L738" s="23">
        <f>IFERROR(VLOOKUP(MYRANKS_P[[#This Row],[IDFANGRAPHS]],STEAMER_P[],COLUMN(STEAMER_P[H]),FALSE),0)</f>
        <v>0</v>
      </c>
      <c r="M738" s="23">
        <f>IFERROR(VLOOKUP(MYRANKS_P[[#This Row],[IDFANGRAPHS]],STEAMER_P[],COLUMN(STEAMER_P[ER]),FALSE),0)</f>
        <v>0</v>
      </c>
      <c r="N738" s="23">
        <f>IFERROR(VLOOKUP(MYRANKS_P[[#This Row],[IDFANGRAPHS]],STEAMER_P[],COLUMN(STEAMER_P[HR]),FALSE),0)</f>
        <v>0</v>
      </c>
      <c r="O738" s="23">
        <f>IFERROR(VLOOKUP(MYRANKS_P[[#This Row],[IDFANGRAPHS]],STEAMER_P[],COLUMN(STEAMER_P[SO]),FALSE),0)</f>
        <v>0</v>
      </c>
      <c r="P738" s="23">
        <f>IFERROR(VLOOKUP(MYRANKS_P[[#This Row],[IDFANGRAPHS]],STEAMER_P[],COLUMN(STEAMER_P[BB]),FALSE),0)</f>
        <v>0</v>
      </c>
      <c r="Q738" s="21">
        <f>IFERROR((MYRANKS_P[[#This Row],[ER]]*9)/MYRANKS_P[[#This Row],[IP]],0)</f>
        <v>0</v>
      </c>
      <c r="R738" s="21">
        <f>IFERROR((MYRANKS_P[[#This Row],[BB]]+MYRANKS_P[[#This Row],[H]])/MYRANKS_P[[#This Row],[IP]],0)</f>
        <v>0</v>
      </c>
      <c r="S738" s="23">
        <f>MYRANKS_P[[#This Row],[W]]*P_PTS_W+MYRANKS_P[[#This Row],[L]]*P_PTS_L+MYRANKS_P[[#This Row],[IP]]*P_PTS_IP+MYRANKS_P[[#This Row],[SO]]*P_PTS_K+MYRANKS_P[[#This Row],[BB]]*P_PTS_BB+MYRANKS_P[[#This Row],[H]]*P_PTS_HA+MYRANKS_P[[#This Row],[SV]]*P_PTS_SV+MYRANKS_P[[#This Row],[HR]]*P_PTS_HRA+MYRANKS_P[[#This Row],[ER]]*P_PTS_ER</f>
        <v>0</v>
      </c>
      <c r="T738" s="23">
        <f>VLOOKUP(MYRANKS_P[[#This Row],[POS]],REPLACEMENT_LEVEL[],3,FALSE)</f>
        <v>0</v>
      </c>
      <c r="U738" s="23">
        <f>MYRANKS_P[[#This Row],[PROJ PTS]]-MYRANKS_P[[#This Row],[REPL LEVEL]]</f>
        <v>0</v>
      </c>
      <c r="V738" s="30">
        <f>RANK(MYRANKS_P[[#This Row],[POINTS OVER REPL]],MYRANKS_P[POINTS OVER REPL])</f>
        <v>1</v>
      </c>
      <c r="W738" s="29">
        <f>IF(MYRANKS_P[[#This Row],[RANK]]&lt;=TOTAL_PITCHERS_DRAFTED,MYRANKS_P[[#This Row],[POINTS OVER REPL]],0)</f>
        <v>0</v>
      </c>
      <c r="X738" s="35">
        <f>MYRANKS_P[[#This Row],[POINTS OVER REPL]]*DOLLAR_VALUE_PER_POINT+1</f>
        <v>1</v>
      </c>
      <c r="Y738" s="35"/>
      <c r="Z738" s="29">
        <f>IF(AND(MYRANKS_P[[#This Row],[RANK]]&lt;=(TOTAL_PITCHERS_DRAFTED-PITCHERS_BELOW_REPL_DRAFTED),MYRANKS_P[[#This Row],[$ACTUAL]]=""),MYRANKS_P[[#This Row],[POINTS OVER REPL]],0)</f>
        <v>0</v>
      </c>
      <c r="AA738" s="40">
        <f>IF(MYRANKS_P[[#This Row],[$ACTUAL]]="",MYRANKS_P[[#This Row],[POINTS OVER REPL]]*REMAINING_DOLLAR_VALUE_PER_POINT+1,0)</f>
        <v>1</v>
      </c>
    </row>
    <row r="739" spans="1:27" x14ac:dyDescent="0.25">
      <c r="A739" s="65" t="s">
        <v>12578</v>
      </c>
      <c r="B739" s="17" t="str">
        <f>VLOOKUP(MYRANKS_P[[#This Row],[PLAYERID]],PLAYERIDMAP2[],COLUMN(PLAYERIDMAP2[LASTNAME]),FALSE)</f>
        <v>Fuentes</v>
      </c>
      <c r="C739" s="24" t="str">
        <f>VLOOKUP(MYRANKS_P[[#This Row],[PLAYERID]],PLAYERIDMAP2[],COLUMN(PLAYERIDMAP2[FIRSTNAME]),FALSE)</f>
        <v>Brian</v>
      </c>
      <c r="D739" s="24" t="str">
        <f>MYRANKS_P[[#This Row],[FNAME]]&amp;" "&amp;MYRANKS_P[[#This Row],[LNAME]]</f>
        <v>Brian Fuentes</v>
      </c>
      <c r="E739" s="24" t="str">
        <f>VLOOKUP(MYRANKS_P[[#This Row],[PLAYERID]],PLAYERIDMAP2[],COLUMN(PLAYERIDMAP2[TEAM]),FALSE)</f>
        <v>N/A</v>
      </c>
      <c r="F739" s="24" t="str">
        <f>VLOOKUP(MYRANKS_P[[#This Row],[PLAYERID]],PLAYERIDMAP2[],COLUMN(PLAYERIDMAP2[POS]),FALSE)</f>
        <v>P</v>
      </c>
      <c r="G739" s="24">
        <f>IFERROR(VALUE(VLOOKUP(MYRANKS_P[[#This Row],[PLAYERID]],PLAYERIDMAP2[],COLUMN(PLAYERIDMAP2[IDFANGRAPHS]),FALSE)),VLOOKUP(MYRANKS_P[[#This Row],[PLAYERID]],PLAYERIDMAP2[],COLUMN(PLAYERIDMAP2[IDFANGRAPHS]),FALSE))</f>
        <v>429</v>
      </c>
      <c r="H739" s="23">
        <f>IFERROR(VLOOKUP(MYRANKS_P[[#This Row],[IDFANGRAPHS]],STEAMER_P[],COLUMN(STEAMER_P[W]),FALSE),0)</f>
        <v>0</v>
      </c>
      <c r="I739" s="23">
        <f>IFERROR(VLOOKUP(MYRANKS_P[[#This Row],[IDFANGRAPHS]],STEAMER_P[],COLUMN(STEAMER_P[L]),FALSE),0)</f>
        <v>0</v>
      </c>
      <c r="J739" s="23">
        <f>IFERROR(VLOOKUP(MYRANKS_P[[#This Row],[IDFANGRAPHS]],STEAMER_P[],COLUMN(STEAMER_P[SV]),FALSE),0)</f>
        <v>0</v>
      </c>
      <c r="K739" s="23">
        <f>IFERROR(VLOOKUP(MYRANKS_P[[#This Row],[IDFANGRAPHS]],STEAMER_P[],COLUMN(STEAMER_P[IP]),FALSE),0)</f>
        <v>0</v>
      </c>
      <c r="L739" s="23">
        <f>IFERROR(VLOOKUP(MYRANKS_P[[#This Row],[IDFANGRAPHS]],STEAMER_P[],COLUMN(STEAMER_P[H]),FALSE),0)</f>
        <v>0</v>
      </c>
      <c r="M739" s="23">
        <f>IFERROR(VLOOKUP(MYRANKS_P[[#This Row],[IDFANGRAPHS]],STEAMER_P[],COLUMN(STEAMER_P[ER]),FALSE),0)</f>
        <v>0</v>
      </c>
      <c r="N739" s="23">
        <f>IFERROR(VLOOKUP(MYRANKS_P[[#This Row],[IDFANGRAPHS]],STEAMER_P[],COLUMN(STEAMER_P[HR]),FALSE),0)</f>
        <v>0</v>
      </c>
      <c r="O739" s="23">
        <f>IFERROR(VLOOKUP(MYRANKS_P[[#This Row],[IDFANGRAPHS]],STEAMER_P[],COLUMN(STEAMER_P[SO]),FALSE),0)</f>
        <v>0</v>
      </c>
      <c r="P739" s="23">
        <f>IFERROR(VLOOKUP(MYRANKS_P[[#This Row],[IDFANGRAPHS]],STEAMER_P[],COLUMN(STEAMER_P[BB]),FALSE),0)</f>
        <v>0</v>
      </c>
      <c r="Q739" s="21">
        <f>IFERROR((MYRANKS_P[[#This Row],[ER]]*9)/MYRANKS_P[[#This Row],[IP]],0)</f>
        <v>0</v>
      </c>
      <c r="R739" s="21">
        <f>IFERROR((MYRANKS_P[[#This Row],[BB]]+MYRANKS_P[[#This Row],[H]])/MYRANKS_P[[#This Row],[IP]],0)</f>
        <v>0</v>
      </c>
      <c r="S739" s="23">
        <f>MYRANKS_P[[#This Row],[W]]*P_PTS_W+MYRANKS_P[[#This Row],[L]]*P_PTS_L+MYRANKS_P[[#This Row],[IP]]*P_PTS_IP+MYRANKS_P[[#This Row],[SO]]*P_PTS_K+MYRANKS_P[[#This Row],[BB]]*P_PTS_BB+MYRANKS_P[[#This Row],[H]]*P_PTS_HA+MYRANKS_P[[#This Row],[SV]]*P_PTS_SV+MYRANKS_P[[#This Row],[HR]]*P_PTS_HRA+MYRANKS_P[[#This Row],[ER]]*P_PTS_ER</f>
        <v>0</v>
      </c>
      <c r="T739" s="23">
        <f>VLOOKUP(MYRANKS_P[[#This Row],[POS]],REPLACEMENT_LEVEL[],3,FALSE)</f>
        <v>0</v>
      </c>
      <c r="U739" s="23">
        <f>MYRANKS_P[[#This Row],[PROJ PTS]]-MYRANKS_P[[#This Row],[REPL LEVEL]]</f>
        <v>0</v>
      </c>
      <c r="V739" s="30">
        <f>RANK(MYRANKS_P[[#This Row],[POINTS OVER REPL]],MYRANKS_P[POINTS OVER REPL])</f>
        <v>1</v>
      </c>
      <c r="W739" s="29">
        <f>IF(MYRANKS_P[[#This Row],[RANK]]&lt;=TOTAL_PITCHERS_DRAFTED,MYRANKS_P[[#This Row],[POINTS OVER REPL]],0)</f>
        <v>0</v>
      </c>
      <c r="X739" s="35">
        <f>MYRANKS_P[[#This Row],[POINTS OVER REPL]]*DOLLAR_VALUE_PER_POINT+1</f>
        <v>1</v>
      </c>
      <c r="Y739" s="35"/>
      <c r="Z739" s="29">
        <f>IF(AND(MYRANKS_P[[#This Row],[RANK]]&lt;=(TOTAL_PITCHERS_DRAFTED-PITCHERS_BELOW_REPL_DRAFTED),MYRANKS_P[[#This Row],[$ACTUAL]]=""),MYRANKS_P[[#This Row],[POINTS OVER REPL]],0)</f>
        <v>0</v>
      </c>
      <c r="AA739" s="40">
        <f>IF(MYRANKS_P[[#This Row],[$ACTUAL]]="",MYRANKS_P[[#This Row],[POINTS OVER REPL]]*REMAINING_DOLLAR_VALUE_PER_POINT+1,0)</f>
        <v>1</v>
      </c>
    </row>
    <row r="740" spans="1:27" x14ac:dyDescent="0.25">
      <c r="A740" s="65" t="s">
        <v>12954</v>
      </c>
      <c r="B740" s="17" t="str">
        <f>VLOOKUP(MYRANKS_P[[#This Row],[PLAYERID]],PLAYERIDMAP2[],COLUMN(PLAYERIDMAP2[LASTNAME]),FALSE)</f>
        <v>Harden</v>
      </c>
      <c r="C740" s="24" t="str">
        <f>VLOOKUP(MYRANKS_P[[#This Row],[PLAYERID]],PLAYERIDMAP2[],COLUMN(PLAYERIDMAP2[FIRSTNAME]),FALSE)</f>
        <v>Rich</v>
      </c>
      <c r="D740" s="24" t="str">
        <f>MYRANKS_P[[#This Row],[FNAME]]&amp;" "&amp;MYRANKS_P[[#This Row],[LNAME]]</f>
        <v>Rich Harden</v>
      </c>
      <c r="E740" s="24" t="str">
        <f>VLOOKUP(MYRANKS_P[[#This Row],[PLAYERID]],PLAYERIDMAP2[],COLUMN(PLAYERIDMAP2[TEAM]),FALSE)</f>
        <v>N/A</v>
      </c>
      <c r="F740" s="24" t="str">
        <f>VLOOKUP(MYRANKS_P[[#This Row],[PLAYERID]],PLAYERIDMAP2[],COLUMN(PLAYERIDMAP2[POS]),FALSE)</f>
        <v>P</v>
      </c>
      <c r="G740" s="24">
        <f>IFERROR(VALUE(VLOOKUP(MYRANKS_P[[#This Row],[PLAYERID]],PLAYERIDMAP2[],COLUMN(PLAYERIDMAP2[IDFANGRAPHS]),FALSE)),VLOOKUP(MYRANKS_P[[#This Row],[PLAYERID]],PLAYERIDMAP2[],COLUMN(PLAYERIDMAP2[IDFANGRAPHS]),FALSE))</f>
        <v>1772</v>
      </c>
      <c r="H740" s="23">
        <f>IFERROR(VLOOKUP(MYRANKS_P[[#This Row],[IDFANGRAPHS]],STEAMER_P[],COLUMN(STEAMER_P[W]),FALSE),0)</f>
        <v>0</v>
      </c>
      <c r="I740" s="23">
        <f>IFERROR(VLOOKUP(MYRANKS_P[[#This Row],[IDFANGRAPHS]],STEAMER_P[],COLUMN(STEAMER_P[L]),FALSE),0)</f>
        <v>0</v>
      </c>
      <c r="J740" s="23">
        <f>IFERROR(VLOOKUP(MYRANKS_P[[#This Row],[IDFANGRAPHS]],STEAMER_P[],COLUMN(STEAMER_P[SV]),FALSE),0)</f>
        <v>0</v>
      </c>
      <c r="K740" s="23">
        <f>IFERROR(VLOOKUP(MYRANKS_P[[#This Row],[IDFANGRAPHS]],STEAMER_P[],COLUMN(STEAMER_P[IP]),FALSE),0)</f>
        <v>0</v>
      </c>
      <c r="L740" s="23">
        <f>IFERROR(VLOOKUP(MYRANKS_P[[#This Row],[IDFANGRAPHS]],STEAMER_P[],COLUMN(STEAMER_P[H]),FALSE),0)</f>
        <v>0</v>
      </c>
      <c r="M740" s="23">
        <f>IFERROR(VLOOKUP(MYRANKS_P[[#This Row],[IDFANGRAPHS]],STEAMER_P[],COLUMN(STEAMER_P[ER]),FALSE),0)</f>
        <v>0</v>
      </c>
      <c r="N740" s="23">
        <f>IFERROR(VLOOKUP(MYRANKS_P[[#This Row],[IDFANGRAPHS]],STEAMER_P[],COLUMN(STEAMER_P[HR]),FALSE),0)</f>
        <v>0</v>
      </c>
      <c r="O740" s="23">
        <f>IFERROR(VLOOKUP(MYRANKS_P[[#This Row],[IDFANGRAPHS]],STEAMER_P[],COLUMN(STEAMER_P[SO]),FALSE),0)</f>
        <v>0</v>
      </c>
      <c r="P740" s="23">
        <f>IFERROR(VLOOKUP(MYRANKS_P[[#This Row],[IDFANGRAPHS]],STEAMER_P[],COLUMN(STEAMER_P[BB]),FALSE),0)</f>
        <v>0</v>
      </c>
      <c r="Q740" s="21">
        <f>IFERROR((MYRANKS_P[[#This Row],[ER]]*9)/MYRANKS_P[[#This Row],[IP]],0)</f>
        <v>0</v>
      </c>
      <c r="R740" s="21">
        <f>IFERROR((MYRANKS_P[[#This Row],[BB]]+MYRANKS_P[[#This Row],[H]])/MYRANKS_P[[#This Row],[IP]],0)</f>
        <v>0</v>
      </c>
      <c r="S740" s="23">
        <f>MYRANKS_P[[#This Row],[W]]*P_PTS_W+MYRANKS_P[[#This Row],[L]]*P_PTS_L+MYRANKS_P[[#This Row],[IP]]*P_PTS_IP+MYRANKS_P[[#This Row],[SO]]*P_PTS_K+MYRANKS_P[[#This Row],[BB]]*P_PTS_BB+MYRANKS_P[[#This Row],[H]]*P_PTS_HA+MYRANKS_P[[#This Row],[SV]]*P_PTS_SV+MYRANKS_P[[#This Row],[HR]]*P_PTS_HRA+MYRANKS_P[[#This Row],[ER]]*P_PTS_ER</f>
        <v>0</v>
      </c>
      <c r="T740" s="23">
        <f>VLOOKUP(MYRANKS_P[[#This Row],[POS]],REPLACEMENT_LEVEL[],3,FALSE)</f>
        <v>0</v>
      </c>
      <c r="U740" s="23">
        <f>MYRANKS_P[[#This Row],[PROJ PTS]]-MYRANKS_P[[#This Row],[REPL LEVEL]]</f>
        <v>0</v>
      </c>
      <c r="V740" s="30">
        <f>RANK(MYRANKS_P[[#This Row],[POINTS OVER REPL]],MYRANKS_P[POINTS OVER REPL])</f>
        <v>1</v>
      </c>
      <c r="W740" s="29">
        <f>IF(MYRANKS_P[[#This Row],[RANK]]&lt;=TOTAL_PITCHERS_DRAFTED,MYRANKS_P[[#This Row],[POINTS OVER REPL]],0)</f>
        <v>0</v>
      </c>
      <c r="X740" s="35">
        <f>MYRANKS_P[[#This Row],[POINTS OVER REPL]]*DOLLAR_VALUE_PER_POINT+1</f>
        <v>1</v>
      </c>
      <c r="Y740" s="35"/>
      <c r="Z740" s="29">
        <f>IF(AND(MYRANKS_P[[#This Row],[RANK]]&lt;=(TOTAL_PITCHERS_DRAFTED-PITCHERS_BELOW_REPL_DRAFTED),MYRANKS_P[[#This Row],[$ACTUAL]]=""),MYRANKS_P[[#This Row],[POINTS OVER REPL]],0)</f>
        <v>0</v>
      </c>
      <c r="AA740" s="40">
        <f>IF(MYRANKS_P[[#This Row],[$ACTUAL]]="",MYRANKS_P[[#This Row],[POINTS OVER REPL]]*REMAINING_DOLLAR_VALUE_PER_POINT+1,0)</f>
        <v>1</v>
      </c>
    </row>
    <row r="741" spans="1:27" x14ac:dyDescent="0.25">
      <c r="A741" s="50" t="s">
        <v>13114</v>
      </c>
      <c r="B741" s="15" t="str">
        <f>VLOOKUP(MYRANKS_P[[#This Row],[PLAYERID]],PLAYERIDMAP2[],COLUMN(PLAYERIDMAP2[LASTNAME]),FALSE)</f>
        <v>Hoffman</v>
      </c>
      <c r="C741" s="24" t="str">
        <f>VLOOKUP(MYRANKS_P[[#This Row],[PLAYERID]],PLAYERIDMAP2[],COLUMN(PLAYERIDMAP2[FIRSTNAME]),FALSE)</f>
        <v>Trevor</v>
      </c>
      <c r="D741" s="24" t="str">
        <f>MYRANKS_P[[#This Row],[FNAME]]&amp;" "&amp;MYRANKS_P[[#This Row],[LNAME]]</f>
        <v>Trevor Hoffman</v>
      </c>
      <c r="E741" s="24" t="str">
        <f>VLOOKUP(MYRANKS_P[[#This Row],[PLAYERID]],PLAYERIDMAP2[],COLUMN(PLAYERIDMAP2[TEAM]),FALSE)</f>
        <v>N/A</v>
      </c>
      <c r="F741" s="24" t="str">
        <f>VLOOKUP(MYRANKS_P[[#This Row],[PLAYERID]],PLAYERIDMAP2[],COLUMN(PLAYERIDMAP2[POS]),FALSE)</f>
        <v>P</v>
      </c>
      <c r="G741" s="24">
        <f>IFERROR(VALUE(VLOOKUP(MYRANKS_P[[#This Row],[PLAYERID]],PLAYERIDMAP2[],COLUMN(PLAYERIDMAP2[IDFANGRAPHS]),FALSE)),VLOOKUP(MYRANKS_P[[#This Row],[PLAYERID]],PLAYERIDMAP2[],COLUMN(PLAYERIDMAP2[IDFANGRAPHS]),FALSE))</f>
        <v>1035</v>
      </c>
      <c r="H741" s="23">
        <f>IFERROR(VLOOKUP(MYRANKS_P[[#This Row],[IDFANGRAPHS]],STEAMER_P[],COLUMN(STEAMER_P[W]),FALSE),0)</f>
        <v>0</v>
      </c>
      <c r="I741" s="23">
        <f>IFERROR(VLOOKUP(MYRANKS_P[[#This Row],[IDFANGRAPHS]],STEAMER_P[],COLUMN(STEAMER_P[L]),FALSE),0)</f>
        <v>0</v>
      </c>
      <c r="J741" s="23">
        <f>IFERROR(VLOOKUP(MYRANKS_P[[#This Row],[IDFANGRAPHS]],STEAMER_P[],COLUMN(STEAMER_P[SV]),FALSE),0)</f>
        <v>0</v>
      </c>
      <c r="K741" s="23">
        <f>IFERROR(VLOOKUP(MYRANKS_P[[#This Row],[IDFANGRAPHS]],STEAMER_P[],COLUMN(STEAMER_P[IP]),FALSE),0)</f>
        <v>0</v>
      </c>
      <c r="L741" s="23">
        <f>IFERROR(VLOOKUP(MYRANKS_P[[#This Row],[IDFANGRAPHS]],STEAMER_P[],COLUMN(STEAMER_P[H]),FALSE),0)</f>
        <v>0</v>
      </c>
      <c r="M741" s="23">
        <f>IFERROR(VLOOKUP(MYRANKS_P[[#This Row],[IDFANGRAPHS]],STEAMER_P[],COLUMN(STEAMER_P[ER]),FALSE),0)</f>
        <v>0</v>
      </c>
      <c r="N741" s="23">
        <f>IFERROR(VLOOKUP(MYRANKS_P[[#This Row],[IDFANGRAPHS]],STEAMER_P[],COLUMN(STEAMER_P[HR]),FALSE),0)</f>
        <v>0</v>
      </c>
      <c r="O741" s="23">
        <f>IFERROR(VLOOKUP(MYRANKS_P[[#This Row],[IDFANGRAPHS]],STEAMER_P[],COLUMN(STEAMER_P[SO]),FALSE),0)</f>
        <v>0</v>
      </c>
      <c r="P741" s="23">
        <f>IFERROR(VLOOKUP(MYRANKS_P[[#This Row],[IDFANGRAPHS]],STEAMER_P[],COLUMN(STEAMER_P[BB]),FALSE),0)</f>
        <v>0</v>
      </c>
      <c r="Q741" s="21">
        <f>IFERROR((MYRANKS_P[[#This Row],[ER]]*9)/MYRANKS_P[[#This Row],[IP]],0)</f>
        <v>0</v>
      </c>
      <c r="R741" s="21">
        <f>IFERROR((MYRANKS_P[[#This Row],[BB]]+MYRANKS_P[[#This Row],[H]])/MYRANKS_P[[#This Row],[IP]],0)</f>
        <v>0</v>
      </c>
      <c r="S741" s="23">
        <f>MYRANKS_P[[#This Row],[W]]*P_PTS_W+MYRANKS_P[[#This Row],[L]]*P_PTS_L+MYRANKS_P[[#This Row],[IP]]*P_PTS_IP+MYRANKS_P[[#This Row],[SO]]*P_PTS_K+MYRANKS_P[[#This Row],[BB]]*P_PTS_BB+MYRANKS_P[[#This Row],[H]]*P_PTS_HA+MYRANKS_P[[#This Row],[SV]]*P_PTS_SV+MYRANKS_P[[#This Row],[HR]]*P_PTS_HRA+MYRANKS_P[[#This Row],[ER]]*P_PTS_ER</f>
        <v>0</v>
      </c>
      <c r="T741" s="23">
        <f>VLOOKUP(MYRANKS_P[[#This Row],[POS]],REPLACEMENT_LEVEL[],3,FALSE)</f>
        <v>0</v>
      </c>
      <c r="U741" s="23">
        <f>MYRANKS_P[[#This Row],[PROJ PTS]]-MYRANKS_P[[#This Row],[REPL LEVEL]]</f>
        <v>0</v>
      </c>
      <c r="V741" s="30">
        <f>RANK(MYRANKS_P[[#This Row],[POINTS OVER REPL]],MYRANKS_P[POINTS OVER REPL])</f>
        <v>1</v>
      </c>
      <c r="W741" s="29">
        <f>IF(MYRANKS_P[[#This Row],[RANK]]&lt;=TOTAL_PITCHERS_DRAFTED,MYRANKS_P[[#This Row],[POINTS OVER REPL]],0)</f>
        <v>0</v>
      </c>
      <c r="X741" s="35">
        <f>MYRANKS_P[[#This Row],[POINTS OVER REPL]]*DOLLAR_VALUE_PER_POINT+1</f>
        <v>1</v>
      </c>
      <c r="Y741" s="35"/>
      <c r="Z741" s="29">
        <f>IF(AND(MYRANKS_P[[#This Row],[RANK]]&lt;=(TOTAL_PITCHERS_DRAFTED-PITCHERS_BELOW_REPL_DRAFTED),MYRANKS_P[[#This Row],[$ACTUAL]]=""),MYRANKS_P[[#This Row],[POINTS OVER REPL]],0)</f>
        <v>0</v>
      </c>
      <c r="AA741" s="40">
        <f>IF(MYRANKS_P[[#This Row],[$ACTUAL]]="",MYRANKS_P[[#This Row],[POINTS OVER REPL]]*REMAINING_DOLLAR_VALUE_PER_POINT+1,0)</f>
        <v>1</v>
      </c>
    </row>
    <row r="742" spans="1:27" x14ac:dyDescent="0.25">
      <c r="A742" s="50" t="s">
        <v>13236</v>
      </c>
      <c r="B742" s="15" t="str">
        <f>VLOOKUP(MYRANKS_P[[#This Row],[PLAYERID]],PLAYERIDMAP2[],COLUMN(PLAYERIDMAP2[LASTNAME]),FALSE)</f>
        <v>Isringhausen</v>
      </c>
      <c r="C742" s="24" t="str">
        <f>VLOOKUP(MYRANKS_P[[#This Row],[PLAYERID]],PLAYERIDMAP2[],COLUMN(PLAYERIDMAP2[FIRSTNAME]),FALSE)</f>
        <v>Jason</v>
      </c>
      <c r="D742" s="24" t="str">
        <f>MYRANKS_P[[#This Row],[FNAME]]&amp;" "&amp;MYRANKS_P[[#This Row],[LNAME]]</f>
        <v>Jason Isringhausen</v>
      </c>
      <c r="E742" s="24" t="str">
        <f>VLOOKUP(MYRANKS_P[[#This Row],[PLAYERID]],PLAYERIDMAP2[],COLUMN(PLAYERIDMAP2[TEAM]),FALSE)</f>
        <v>N/A</v>
      </c>
      <c r="F742" s="24" t="str">
        <f>VLOOKUP(MYRANKS_P[[#This Row],[PLAYERID]],PLAYERIDMAP2[],COLUMN(PLAYERIDMAP2[POS]),FALSE)</f>
        <v>P</v>
      </c>
      <c r="G742" s="24">
        <f>IFERROR(VALUE(VLOOKUP(MYRANKS_P[[#This Row],[PLAYERID]],PLAYERIDMAP2[],COLUMN(PLAYERIDMAP2[IDFANGRAPHS]),FALSE)),VLOOKUP(MYRANKS_P[[#This Row],[PLAYERID]],PLAYERIDMAP2[],COLUMN(PLAYERIDMAP2[IDFANGRAPHS]),FALSE))</f>
        <v>1158</v>
      </c>
      <c r="H742" s="23">
        <f>IFERROR(VLOOKUP(MYRANKS_P[[#This Row],[IDFANGRAPHS]],STEAMER_P[],COLUMN(STEAMER_P[W]),FALSE),0)</f>
        <v>0</v>
      </c>
      <c r="I742" s="23">
        <f>IFERROR(VLOOKUP(MYRANKS_P[[#This Row],[IDFANGRAPHS]],STEAMER_P[],COLUMN(STEAMER_P[L]),FALSE),0)</f>
        <v>0</v>
      </c>
      <c r="J742" s="23">
        <f>IFERROR(VLOOKUP(MYRANKS_P[[#This Row],[IDFANGRAPHS]],STEAMER_P[],COLUMN(STEAMER_P[SV]),FALSE),0)</f>
        <v>0</v>
      </c>
      <c r="K742" s="23">
        <f>IFERROR(VLOOKUP(MYRANKS_P[[#This Row],[IDFANGRAPHS]],STEAMER_P[],COLUMN(STEAMER_P[IP]),FALSE),0)</f>
        <v>0</v>
      </c>
      <c r="L742" s="23">
        <f>IFERROR(VLOOKUP(MYRANKS_P[[#This Row],[IDFANGRAPHS]],STEAMER_P[],COLUMN(STEAMER_P[H]),FALSE),0)</f>
        <v>0</v>
      </c>
      <c r="M742" s="23">
        <f>IFERROR(VLOOKUP(MYRANKS_P[[#This Row],[IDFANGRAPHS]],STEAMER_P[],COLUMN(STEAMER_P[ER]),FALSE),0)</f>
        <v>0</v>
      </c>
      <c r="N742" s="23">
        <f>IFERROR(VLOOKUP(MYRANKS_P[[#This Row],[IDFANGRAPHS]],STEAMER_P[],COLUMN(STEAMER_P[HR]),FALSE),0)</f>
        <v>0</v>
      </c>
      <c r="O742" s="23">
        <f>IFERROR(VLOOKUP(MYRANKS_P[[#This Row],[IDFANGRAPHS]],STEAMER_P[],COLUMN(STEAMER_P[SO]),FALSE),0)</f>
        <v>0</v>
      </c>
      <c r="P742" s="23">
        <f>IFERROR(VLOOKUP(MYRANKS_P[[#This Row],[IDFANGRAPHS]],STEAMER_P[],COLUMN(STEAMER_P[BB]),FALSE),0)</f>
        <v>0</v>
      </c>
      <c r="Q742" s="21">
        <f>IFERROR((MYRANKS_P[[#This Row],[ER]]*9)/MYRANKS_P[[#This Row],[IP]],0)</f>
        <v>0</v>
      </c>
      <c r="R742" s="21">
        <f>IFERROR((MYRANKS_P[[#This Row],[BB]]+MYRANKS_P[[#This Row],[H]])/MYRANKS_P[[#This Row],[IP]],0)</f>
        <v>0</v>
      </c>
      <c r="S742" s="23">
        <f>MYRANKS_P[[#This Row],[W]]*P_PTS_W+MYRANKS_P[[#This Row],[L]]*P_PTS_L+MYRANKS_P[[#This Row],[IP]]*P_PTS_IP+MYRANKS_P[[#This Row],[SO]]*P_PTS_K+MYRANKS_P[[#This Row],[BB]]*P_PTS_BB+MYRANKS_P[[#This Row],[H]]*P_PTS_HA+MYRANKS_P[[#This Row],[SV]]*P_PTS_SV+MYRANKS_P[[#This Row],[HR]]*P_PTS_HRA+MYRANKS_P[[#This Row],[ER]]*P_PTS_ER</f>
        <v>0</v>
      </c>
      <c r="T742" s="23">
        <f>VLOOKUP(MYRANKS_P[[#This Row],[POS]],REPLACEMENT_LEVEL[],3,FALSE)</f>
        <v>0</v>
      </c>
      <c r="U742" s="23">
        <f>MYRANKS_P[[#This Row],[PROJ PTS]]-MYRANKS_P[[#This Row],[REPL LEVEL]]</f>
        <v>0</v>
      </c>
      <c r="V742" s="30">
        <f>RANK(MYRANKS_P[[#This Row],[POINTS OVER REPL]],MYRANKS_P[POINTS OVER REPL])</f>
        <v>1</v>
      </c>
      <c r="W742" s="29">
        <f>IF(MYRANKS_P[[#This Row],[RANK]]&lt;=TOTAL_PITCHERS_DRAFTED,MYRANKS_P[[#This Row],[POINTS OVER REPL]],0)</f>
        <v>0</v>
      </c>
      <c r="X742" s="35">
        <f>MYRANKS_P[[#This Row],[POINTS OVER REPL]]*DOLLAR_VALUE_PER_POINT+1</f>
        <v>1</v>
      </c>
      <c r="Y742" s="35"/>
      <c r="Z742" s="29">
        <f>IF(AND(MYRANKS_P[[#This Row],[RANK]]&lt;=(TOTAL_PITCHERS_DRAFTED-PITCHERS_BELOW_REPL_DRAFTED),MYRANKS_P[[#This Row],[$ACTUAL]]=""),MYRANKS_P[[#This Row],[POINTS OVER REPL]],0)</f>
        <v>0</v>
      </c>
      <c r="AA742" s="40">
        <f>IF(MYRANKS_P[[#This Row],[$ACTUAL]]="",MYRANKS_P[[#This Row],[POINTS OVER REPL]]*REMAINING_DOLLAR_VALUE_PER_POINT+1,0)</f>
        <v>1</v>
      </c>
    </row>
    <row r="743" spans="1:27" x14ac:dyDescent="0.25">
      <c r="A743" s="50" t="s">
        <v>13292</v>
      </c>
      <c r="B743" s="15" t="str">
        <f>VLOOKUP(MYRANKS_P[[#This Row],[PLAYERID]],PLAYERIDMAP2[],COLUMN(PLAYERIDMAP2[LASTNAME]),FALSE)</f>
        <v>Jenks</v>
      </c>
      <c r="C743" s="24" t="str">
        <f>VLOOKUP(MYRANKS_P[[#This Row],[PLAYERID]],PLAYERIDMAP2[],COLUMN(PLAYERIDMAP2[FIRSTNAME]),FALSE)</f>
        <v>Bobby</v>
      </c>
      <c r="D743" s="24" t="str">
        <f>MYRANKS_P[[#This Row],[FNAME]]&amp;" "&amp;MYRANKS_P[[#This Row],[LNAME]]</f>
        <v>Bobby Jenks</v>
      </c>
      <c r="E743" s="24" t="str">
        <f>VLOOKUP(MYRANKS_P[[#This Row],[PLAYERID]],PLAYERIDMAP2[],COLUMN(PLAYERIDMAP2[TEAM]),FALSE)</f>
        <v>N/A</v>
      </c>
      <c r="F743" s="24" t="str">
        <f>VLOOKUP(MYRANKS_P[[#This Row],[PLAYERID]],PLAYERIDMAP2[],COLUMN(PLAYERIDMAP2[POS]),FALSE)</f>
        <v>P</v>
      </c>
      <c r="G743" s="24">
        <f>IFERROR(VALUE(VLOOKUP(MYRANKS_P[[#This Row],[PLAYERID]],PLAYERIDMAP2[],COLUMN(PLAYERIDMAP2[IDFANGRAPHS]),FALSE)),VLOOKUP(MYRANKS_P[[#This Row],[PLAYERID]],PLAYERIDMAP2[],COLUMN(PLAYERIDMAP2[IDFANGRAPHS]),FALSE))</f>
        <v>8645</v>
      </c>
      <c r="H743" s="23">
        <f>IFERROR(VLOOKUP(MYRANKS_P[[#This Row],[IDFANGRAPHS]],STEAMER_P[],COLUMN(STEAMER_P[W]),FALSE),0)</f>
        <v>0</v>
      </c>
      <c r="I743" s="23">
        <f>IFERROR(VLOOKUP(MYRANKS_P[[#This Row],[IDFANGRAPHS]],STEAMER_P[],COLUMN(STEAMER_P[L]),FALSE),0)</f>
        <v>0</v>
      </c>
      <c r="J743" s="23">
        <f>IFERROR(VLOOKUP(MYRANKS_P[[#This Row],[IDFANGRAPHS]],STEAMER_P[],COLUMN(STEAMER_P[SV]),FALSE),0)</f>
        <v>0</v>
      </c>
      <c r="K743" s="23">
        <f>IFERROR(VLOOKUP(MYRANKS_P[[#This Row],[IDFANGRAPHS]],STEAMER_P[],COLUMN(STEAMER_P[IP]),FALSE),0)</f>
        <v>0</v>
      </c>
      <c r="L743" s="23">
        <f>IFERROR(VLOOKUP(MYRANKS_P[[#This Row],[IDFANGRAPHS]],STEAMER_P[],COLUMN(STEAMER_P[H]),FALSE),0)</f>
        <v>0</v>
      </c>
      <c r="M743" s="23">
        <f>IFERROR(VLOOKUP(MYRANKS_P[[#This Row],[IDFANGRAPHS]],STEAMER_P[],COLUMN(STEAMER_P[ER]),FALSE),0)</f>
        <v>0</v>
      </c>
      <c r="N743" s="23">
        <f>IFERROR(VLOOKUP(MYRANKS_P[[#This Row],[IDFANGRAPHS]],STEAMER_P[],COLUMN(STEAMER_P[HR]),FALSE),0)</f>
        <v>0</v>
      </c>
      <c r="O743" s="23">
        <f>IFERROR(VLOOKUP(MYRANKS_P[[#This Row],[IDFANGRAPHS]],STEAMER_P[],COLUMN(STEAMER_P[SO]),FALSE),0)</f>
        <v>0</v>
      </c>
      <c r="P743" s="23">
        <f>IFERROR(VLOOKUP(MYRANKS_P[[#This Row],[IDFANGRAPHS]],STEAMER_P[],COLUMN(STEAMER_P[BB]),FALSE),0)</f>
        <v>0</v>
      </c>
      <c r="Q743" s="21">
        <f>IFERROR((MYRANKS_P[[#This Row],[ER]]*9)/MYRANKS_P[[#This Row],[IP]],0)</f>
        <v>0</v>
      </c>
      <c r="R743" s="21">
        <f>IFERROR((MYRANKS_P[[#This Row],[BB]]+MYRANKS_P[[#This Row],[H]])/MYRANKS_P[[#This Row],[IP]],0)</f>
        <v>0</v>
      </c>
      <c r="S743" s="23">
        <f>MYRANKS_P[[#This Row],[W]]*P_PTS_W+MYRANKS_P[[#This Row],[L]]*P_PTS_L+MYRANKS_P[[#This Row],[IP]]*P_PTS_IP+MYRANKS_P[[#This Row],[SO]]*P_PTS_K+MYRANKS_P[[#This Row],[BB]]*P_PTS_BB+MYRANKS_P[[#This Row],[H]]*P_PTS_HA+MYRANKS_P[[#This Row],[SV]]*P_PTS_SV+MYRANKS_P[[#This Row],[HR]]*P_PTS_HRA+MYRANKS_P[[#This Row],[ER]]*P_PTS_ER</f>
        <v>0</v>
      </c>
      <c r="T743" s="23">
        <f>VLOOKUP(MYRANKS_P[[#This Row],[POS]],REPLACEMENT_LEVEL[],3,FALSE)</f>
        <v>0</v>
      </c>
      <c r="U743" s="23">
        <f>MYRANKS_P[[#This Row],[PROJ PTS]]-MYRANKS_P[[#This Row],[REPL LEVEL]]</f>
        <v>0</v>
      </c>
      <c r="V743" s="30">
        <f>RANK(MYRANKS_P[[#This Row],[POINTS OVER REPL]],MYRANKS_P[POINTS OVER REPL])</f>
        <v>1</v>
      </c>
      <c r="W743" s="29">
        <f>IF(MYRANKS_P[[#This Row],[RANK]]&lt;=TOTAL_PITCHERS_DRAFTED,MYRANKS_P[[#This Row],[POINTS OVER REPL]],0)</f>
        <v>0</v>
      </c>
      <c r="X743" s="35">
        <f>MYRANKS_P[[#This Row],[POINTS OVER REPL]]*DOLLAR_VALUE_PER_POINT+1</f>
        <v>1</v>
      </c>
      <c r="Y743" s="35"/>
      <c r="Z743" s="29">
        <f>IF(AND(MYRANKS_P[[#This Row],[RANK]]&lt;=(TOTAL_PITCHERS_DRAFTED-PITCHERS_BELOW_REPL_DRAFTED),MYRANKS_P[[#This Row],[$ACTUAL]]=""),MYRANKS_P[[#This Row],[POINTS OVER REPL]],0)</f>
        <v>0</v>
      </c>
      <c r="AA743" s="40">
        <f>IF(MYRANKS_P[[#This Row],[$ACTUAL]]="",MYRANKS_P[[#This Row],[POINTS OVER REPL]]*REMAINING_DOLLAR_VALUE_PER_POINT+1,0)</f>
        <v>1</v>
      </c>
    </row>
    <row r="744" spans="1:27" x14ac:dyDescent="0.25">
      <c r="A744" s="65" t="s">
        <v>13528</v>
      </c>
      <c r="B744" s="17" t="str">
        <f>VLOOKUP(MYRANKS_P[[#This Row],[PLAYERID]],PLAYERIDMAP2[],COLUMN(PLAYERIDMAP2[LASTNAME]),FALSE)</f>
        <v>Kuo</v>
      </c>
      <c r="C744" s="24" t="str">
        <f>VLOOKUP(MYRANKS_P[[#This Row],[PLAYERID]],PLAYERIDMAP2[],COLUMN(PLAYERIDMAP2[FIRSTNAME]),FALSE)</f>
        <v>Hong-Chih</v>
      </c>
      <c r="D744" s="24" t="str">
        <f>MYRANKS_P[[#This Row],[FNAME]]&amp;" "&amp;MYRANKS_P[[#This Row],[LNAME]]</f>
        <v>Hong-Chih Kuo</v>
      </c>
      <c r="E744" s="24" t="str">
        <f>VLOOKUP(MYRANKS_P[[#This Row],[PLAYERID]],PLAYERIDMAP2[],COLUMN(PLAYERIDMAP2[TEAM]),FALSE)</f>
        <v>N/A</v>
      </c>
      <c r="F744" s="24" t="str">
        <f>VLOOKUP(MYRANKS_P[[#This Row],[PLAYERID]],PLAYERIDMAP2[],COLUMN(PLAYERIDMAP2[POS]),FALSE)</f>
        <v>P</v>
      </c>
      <c r="G744" s="24">
        <f>IFERROR(VALUE(VLOOKUP(MYRANKS_P[[#This Row],[PLAYERID]],PLAYERIDMAP2[],COLUMN(PLAYERIDMAP2[IDFANGRAPHS]),FALSE)),VLOOKUP(MYRANKS_P[[#This Row],[PLAYERID]],PLAYERIDMAP2[],COLUMN(PLAYERIDMAP2[IDFANGRAPHS]),FALSE))</f>
        <v>7016</v>
      </c>
      <c r="H744" s="23">
        <f>IFERROR(VLOOKUP(MYRANKS_P[[#This Row],[IDFANGRAPHS]],STEAMER_P[],COLUMN(STEAMER_P[W]),FALSE),0)</f>
        <v>0</v>
      </c>
      <c r="I744" s="23">
        <f>IFERROR(VLOOKUP(MYRANKS_P[[#This Row],[IDFANGRAPHS]],STEAMER_P[],COLUMN(STEAMER_P[L]),FALSE),0)</f>
        <v>0</v>
      </c>
      <c r="J744" s="23">
        <f>IFERROR(VLOOKUP(MYRANKS_P[[#This Row],[IDFANGRAPHS]],STEAMER_P[],COLUMN(STEAMER_P[SV]),FALSE),0)</f>
        <v>0</v>
      </c>
      <c r="K744" s="23">
        <f>IFERROR(VLOOKUP(MYRANKS_P[[#This Row],[IDFANGRAPHS]],STEAMER_P[],COLUMN(STEAMER_P[IP]),FALSE),0)</f>
        <v>0</v>
      </c>
      <c r="L744" s="23">
        <f>IFERROR(VLOOKUP(MYRANKS_P[[#This Row],[IDFANGRAPHS]],STEAMER_P[],COLUMN(STEAMER_P[H]),FALSE),0)</f>
        <v>0</v>
      </c>
      <c r="M744" s="23">
        <f>IFERROR(VLOOKUP(MYRANKS_P[[#This Row],[IDFANGRAPHS]],STEAMER_P[],COLUMN(STEAMER_P[ER]),FALSE),0)</f>
        <v>0</v>
      </c>
      <c r="N744" s="23">
        <f>IFERROR(VLOOKUP(MYRANKS_P[[#This Row],[IDFANGRAPHS]],STEAMER_P[],COLUMN(STEAMER_P[HR]),FALSE),0)</f>
        <v>0</v>
      </c>
      <c r="O744" s="23">
        <f>IFERROR(VLOOKUP(MYRANKS_P[[#This Row],[IDFANGRAPHS]],STEAMER_P[],COLUMN(STEAMER_P[SO]),FALSE),0)</f>
        <v>0</v>
      </c>
      <c r="P744" s="23">
        <f>IFERROR(VLOOKUP(MYRANKS_P[[#This Row],[IDFANGRAPHS]],STEAMER_P[],COLUMN(STEAMER_P[BB]),FALSE),0)</f>
        <v>0</v>
      </c>
      <c r="Q744" s="21">
        <f>IFERROR((MYRANKS_P[[#This Row],[ER]]*9)/MYRANKS_P[[#This Row],[IP]],0)</f>
        <v>0</v>
      </c>
      <c r="R744" s="21">
        <f>IFERROR((MYRANKS_P[[#This Row],[BB]]+MYRANKS_P[[#This Row],[H]])/MYRANKS_P[[#This Row],[IP]],0)</f>
        <v>0</v>
      </c>
      <c r="S744" s="23">
        <f>MYRANKS_P[[#This Row],[W]]*P_PTS_W+MYRANKS_P[[#This Row],[L]]*P_PTS_L+MYRANKS_P[[#This Row],[IP]]*P_PTS_IP+MYRANKS_P[[#This Row],[SO]]*P_PTS_K+MYRANKS_P[[#This Row],[BB]]*P_PTS_BB+MYRANKS_P[[#This Row],[H]]*P_PTS_HA+MYRANKS_P[[#This Row],[SV]]*P_PTS_SV+MYRANKS_P[[#This Row],[HR]]*P_PTS_HRA+MYRANKS_P[[#This Row],[ER]]*P_PTS_ER</f>
        <v>0</v>
      </c>
      <c r="T744" s="23">
        <f>VLOOKUP(MYRANKS_P[[#This Row],[POS]],REPLACEMENT_LEVEL[],3,FALSE)</f>
        <v>0</v>
      </c>
      <c r="U744" s="23">
        <f>MYRANKS_P[[#This Row],[PROJ PTS]]-MYRANKS_P[[#This Row],[REPL LEVEL]]</f>
        <v>0</v>
      </c>
      <c r="V744" s="30">
        <f>RANK(MYRANKS_P[[#This Row],[POINTS OVER REPL]],MYRANKS_P[POINTS OVER REPL])</f>
        <v>1</v>
      </c>
      <c r="W744" s="29">
        <f>IF(MYRANKS_P[[#This Row],[RANK]]&lt;=TOTAL_PITCHERS_DRAFTED,MYRANKS_P[[#This Row],[POINTS OVER REPL]],0)</f>
        <v>0</v>
      </c>
      <c r="X744" s="35">
        <f>MYRANKS_P[[#This Row],[POINTS OVER REPL]]*DOLLAR_VALUE_PER_POINT+1</f>
        <v>1</v>
      </c>
      <c r="Y744" s="35"/>
      <c r="Z744" s="29">
        <f>IF(AND(MYRANKS_P[[#This Row],[RANK]]&lt;=(TOTAL_PITCHERS_DRAFTED-PITCHERS_BELOW_REPL_DRAFTED),MYRANKS_P[[#This Row],[$ACTUAL]]=""),MYRANKS_P[[#This Row],[POINTS OVER REPL]],0)</f>
        <v>0</v>
      </c>
      <c r="AA744" s="40">
        <f>IF(MYRANKS_P[[#This Row],[$ACTUAL]]="",MYRANKS_P[[#This Row],[POINTS OVER REPL]]*REMAINING_DOLLAR_VALUE_PER_POINT+1,0)</f>
        <v>1</v>
      </c>
    </row>
    <row r="745" spans="1:27" x14ac:dyDescent="0.25">
      <c r="A745" s="50" t="s">
        <v>13644</v>
      </c>
      <c r="B745" s="15" t="str">
        <f>VLOOKUP(MYRANKS_P[[#This Row],[PLAYERID]],PLAYERIDMAP2[],COLUMN(PLAYERIDMAP2[LASTNAME]),FALSE)</f>
        <v>Lidge</v>
      </c>
      <c r="C745" s="24" t="str">
        <f>VLOOKUP(MYRANKS_P[[#This Row],[PLAYERID]],PLAYERIDMAP2[],COLUMN(PLAYERIDMAP2[FIRSTNAME]),FALSE)</f>
        <v>Brad</v>
      </c>
      <c r="D745" s="24" t="str">
        <f>MYRANKS_P[[#This Row],[FNAME]]&amp;" "&amp;MYRANKS_P[[#This Row],[LNAME]]</f>
        <v>Brad Lidge</v>
      </c>
      <c r="E745" s="24" t="str">
        <f>VLOOKUP(MYRANKS_P[[#This Row],[PLAYERID]],PLAYERIDMAP2[],COLUMN(PLAYERIDMAP2[TEAM]),FALSE)</f>
        <v>N/A</v>
      </c>
      <c r="F745" s="24" t="str">
        <f>VLOOKUP(MYRANKS_P[[#This Row],[PLAYERID]],PLAYERIDMAP2[],COLUMN(PLAYERIDMAP2[POS]),FALSE)</f>
        <v>P</v>
      </c>
      <c r="G745" s="24">
        <f>IFERROR(VALUE(VLOOKUP(MYRANKS_P[[#This Row],[PLAYERID]],PLAYERIDMAP2[],COLUMN(PLAYERIDMAP2[IDFANGRAPHS]),FALSE)),VLOOKUP(MYRANKS_P[[#This Row],[PLAYERID]],PLAYERIDMAP2[],COLUMN(PLAYERIDMAP2[IDFANGRAPHS]),FALSE))</f>
        <v>563</v>
      </c>
      <c r="H745" s="23">
        <f>IFERROR(VLOOKUP(MYRANKS_P[[#This Row],[IDFANGRAPHS]],STEAMER_P[],COLUMN(STEAMER_P[W]),FALSE),0)</f>
        <v>0</v>
      </c>
      <c r="I745" s="23">
        <f>IFERROR(VLOOKUP(MYRANKS_P[[#This Row],[IDFANGRAPHS]],STEAMER_P[],COLUMN(STEAMER_P[L]),FALSE),0)</f>
        <v>0</v>
      </c>
      <c r="J745" s="23">
        <f>IFERROR(VLOOKUP(MYRANKS_P[[#This Row],[IDFANGRAPHS]],STEAMER_P[],COLUMN(STEAMER_P[SV]),FALSE),0)</f>
        <v>0</v>
      </c>
      <c r="K745" s="23">
        <f>IFERROR(VLOOKUP(MYRANKS_P[[#This Row],[IDFANGRAPHS]],STEAMER_P[],COLUMN(STEAMER_P[IP]),FALSE),0)</f>
        <v>0</v>
      </c>
      <c r="L745" s="23">
        <f>IFERROR(VLOOKUP(MYRANKS_P[[#This Row],[IDFANGRAPHS]],STEAMER_P[],COLUMN(STEAMER_P[H]),FALSE),0)</f>
        <v>0</v>
      </c>
      <c r="M745" s="23">
        <f>IFERROR(VLOOKUP(MYRANKS_P[[#This Row],[IDFANGRAPHS]],STEAMER_P[],COLUMN(STEAMER_P[ER]),FALSE),0)</f>
        <v>0</v>
      </c>
      <c r="N745" s="23">
        <f>IFERROR(VLOOKUP(MYRANKS_P[[#This Row],[IDFANGRAPHS]],STEAMER_P[],COLUMN(STEAMER_P[HR]),FALSE),0)</f>
        <v>0</v>
      </c>
      <c r="O745" s="23">
        <f>IFERROR(VLOOKUP(MYRANKS_P[[#This Row],[IDFANGRAPHS]],STEAMER_P[],COLUMN(STEAMER_P[SO]),FALSE),0)</f>
        <v>0</v>
      </c>
      <c r="P745" s="23">
        <f>IFERROR(VLOOKUP(MYRANKS_P[[#This Row],[IDFANGRAPHS]],STEAMER_P[],COLUMN(STEAMER_P[BB]),FALSE),0)</f>
        <v>0</v>
      </c>
      <c r="Q745" s="21">
        <f>IFERROR((MYRANKS_P[[#This Row],[ER]]*9)/MYRANKS_P[[#This Row],[IP]],0)</f>
        <v>0</v>
      </c>
      <c r="R745" s="21">
        <f>IFERROR((MYRANKS_P[[#This Row],[BB]]+MYRANKS_P[[#This Row],[H]])/MYRANKS_P[[#This Row],[IP]],0)</f>
        <v>0</v>
      </c>
      <c r="S745" s="23">
        <f>MYRANKS_P[[#This Row],[W]]*P_PTS_W+MYRANKS_P[[#This Row],[L]]*P_PTS_L+MYRANKS_P[[#This Row],[IP]]*P_PTS_IP+MYRANKS_P[[#This Row],[SO]]*P_PTS_K+MYRANKS_P[[#This Row],[BB]]*P_PTS_BB+MYRANKS_P[[#This Row],[H]]*P_PTS_HA+MYRANKS_P[[#This Row],[SV]]*P_PTS_SV+MYRANKS_P[[#This Row],[HR]]*P_PTS_HRA+MYRANKS_P[[#This Row],[ER]]*P_PTS_ER</f>
        <v>0</v>
      </c>
      <c r="T745" s="23">
        <f>VLOOKUP(MYRANKS_P[[#This Row],[POS]],REPLACEMENT_LEVEL[],3,FALSE)</f>
        <v>0</v>
      </c>
      <c r="U745" s="23">
        <f>MYRANKS_P[[#This Row],[PROJ PTS]]-MYRANKS_P[[#This Row],[REPL LEVEL]]</f>
        <v>0</v>
      </c>
      <c r="V745" s="30">
        <f>RANK(MYRANKS_P[[#This Row],[POINTS OVER REPL]],MYRANKS_P[POINTS OVER REPL])</f>
        <v>1</v>
      </c>
      <c r="W745" s="29">
        <f>IF(MYRANKS_P[[#This Row],[RANK]]&lt;=TOTAL_PITCHERS_DRAFTED,MYRANKS_P[[#This Row],[POINTS OVER REPL]],0)</f>
        <v>0</v>
      </c>
      <c r="X745" s="35">
        <f>MYRANKS_P[[#This Row],[POINTS OVER REPL]]*DOLLAR_VALUE_PER_POINT+1</f>
        <v>1</v>
      </c>
      <c r="Y745" s="35"/>
      <c r="Z745" s="29">
        <f>IF(AND(MYRANKS_P[[#This Row],[RANK]]&lt;=(TOTAL_PITCHERS_DRAFTED-PITCHERS_BELOW_REPL_DRAFTED),MYRANKS_P[[#This Row],[$ACTUAL]]=""),MYRANKS_P[[#This Row],[POINTS OVER REPL]],0)</f>
        <v>0</v>
      </c>
      <c r="AA745" s="40">
        <f>IF(MYRANKS_P[[#This Row],[$ACTUAL]]="",MYRANKS_P[[#This Row],[POINTS OVER REPL]]*REMAINING_DOLLAR_VALUE_PER_POINT+1,0)</f>
        <v>1</v>
      </c>
    </row>
    <row r="746" spans="1:27" x14ac:dyDescent="0.25">
      <c r="A746" s="50" t="s">
        <v>13749</v>
      </c>
      <c r="B746" s="15" t="str">
        <f>VLOOKUP(MYRANKS_P[[#This Row],[PLAYERID]],PLAYERIDMAP2[],COLUMN(PLAYERIDMAP2[LASTNAME]),FALSE)</f>
        <v>Luebke</v>
      </c>
      <c r="C746" s="24" t="str">
        <f>VLOOKUP(MYRANKS_P[[#This Row],[PLAYERID]],PLAYERIDMAP2[],COLUMN(PLAYERIDMAP2[FIRSTNAME]),FALSE)</f>
        <v>Cory</v>
      </c>
      <c r="D746" s="24" t="str">
        <f>MYRANKS_P[[#This Row],[FNAME]]&amp;" "&amp;MYRANKS_P[[#This Row],[LNAME]]</f>
        <v>Cory Luebke</v>
      </c>
      <c r="E746" s="24" t="str">
        <f>VLOOKUP(MYRANKS_P[[#This Row],[PLAYERID]],PLAYERIDMAP2[],COLUMN(PLAYERIDMAP2[TEAM]),FALSE)</f>
        <v>SD</v>
      </c>
      <c r="F746" s="24" t="str">
        <f>VLOOKUP(MYRANKS_P[[#This Row],[PLAYERID]],PLAYERIDMAP2[],COLUMN(PLAYERIDMAP2[POS]),FALSE)</f>
        <v>P</v>
      </c>
      <c r="G746" s="24">
        <f>IFERROR(VALUE(VLOOKUP(MYRANKS_P[[#This Row],[PLAYERID]],PLAYERIDMAP2[],COLUMN(PLAYERIDMAP2[IDFANGRAPHS]),FALSE)),VLOOKUP(MYRANKS_P[[#This Row],[PLAYERID]],PLAYERIDMAP2[],COLUMN(PLAYERIDMAP2[IDFANGRAPHS]),FALSE))</f>
        <v>1984</v>
      </c>
      <c r="H746" s="23">
        <f>IFERROR(VLOOKUP(MYRANKS_P[[#This Row],[IDFANGRAPHS]],STEAMER_P[],COLUMN(STEAMER_P[W]),FALSE),0)</f>
        <v>0</v>
      </c>
      <c r="I746" s="23">
        <f>IFERROR(VLOOKUP(MYRANKS_P[[#This Row],[IDFANGRAPHS]],STEAMER_P[],COLUMN(STEAMER_P[L]),FALSE),0)</f>
        <v>0</v>
      </c>
      <c r="J746" s="23">
        <f>IFERROR(VLOOKUP(MYRANKS_P[[#This Row],[IDFANGRAPHS]],STEAMER_P[],COLUMN(STEAMER_P[SV]),FALSE),0)</f>
        <v>0</v>
      </c>
      <c r="K746" s="23">
        <f>IFERROR(VLOOKUP(MYRANKS_P[[#This Row],[IDFANGRAPHS]],STEAMER_P[],COLUMN(STEAMER_P[IP]),FALSE),0)</f>
        <v>0</v>
      </c>
      <c r="L746" s="23">
        <f>IFERROR(VLOOKUP(MYRANKS_P[[#This Row],[IDFANGRAPHS]],STEAMER_P[],COLUMN(STEAMER_P[H]),FALSE),0)</f>
        <v>0</v>
      </c>
      <c r="M746" s="23">
        <f>IFERROR(VLOOKUP(MYRANKS_P[[#This Row],[IDFANGRAPHS]],STEAMER_P[],COLUMN(STEAMER_P[ER]),FALSE),0)</f>
        <v>0</v>
      </c>
      <c r="N746" s="23">
        <f>IFERROR(VLOOKUP(MYRANKS_P[[#This Row],[IDFANGRAPHS]],STEAMER_P[],COLUMN(STEAMER_P[HR]),FALSE),0)</f>
        <v>0</v>
      </c>
      <c r="O746" s="23">
        <f>IFERROR(VLOOKUP(MYRANKS_P[[#This Row],[IDFANGRAPHS]],STEAMER_P[],COLUMN(STEAMER_P[SO]),FALSE),0)</f>
        <v>0</v>
      </c>
      <c r="P746" s="23">
        <f>IFERROR(VLOOKUP(MYRANKS_P[[#This Row],[IDFANGRAPHS]],STEAMER_P[],COLUMN(STEAMER_P[BB]),FALSE),0)</f>
        <v>0</v>
      </c>
      <c r="Q746" s="21">
        <f>IFERROR((MYRANKS_P[[#This Row],[ER]]*9)/MYRANKS_P[[#This Row],[IP]],0)</f>
        <v>0</v>
      </c>
      <c r="R746" s="21">
        <f>IFERROR((MYRANKS_P[[#This Row],[BB]]+MYRANKS_P[[#This Row],[H]])/MYRANKS_P[[#This Row],[IP]],0)</f>
        <v>0</v>
      </c>
      <c r="S746" s="23">
        <f>MYRANKS_P[[#This Row],[W]]*P_PTS_W+MYRANKS_P[[#This Row],[L]]*P_PTS_L+MYRANKS_P[[#This Row],[IP]]*P_PTS_IP+MYRANKS_P[[#This Row],[SO]]*P_PTS_K+MYRANKS_P[[#This Row],[BB]]*P_PTS_BB+MYRANKS_P[[#This Row],[H]]*P_PTS_HA+MYRANKS_P[[#This Row],[SV]]*P_PTS_SV+MYRANKS_P[[#This Row],[HR]]*P_PTS_HRA+MYRANKS_P[[#This Row],[ER]]*P_PTS_ER</f>
        <v>0</v>
      </c>
      <c r="T746" s="23">
        <f>VLOOKUP(MYRANKS_P[[#This Row],[POS]],REPLACEMENT_LEVEL[],3,FALSE)</f>
        <v>0</v>
      </c>
      <c r="U746" s="23">
        <f>MYRANKS_P[[#This Row],[PROJ PTS]]-MYRANKS_P[[#This Row],[REPL LEVEL]]</f>
        <v>0</v>
      </c>
      <c r="V746" s="30">
        <f>RANK(MYRANKS_P[[#This Row],[POINTS OVER REPL]],MYRANKS_P[POINTS OVER REPL])</f>
        <v>1</v>
      </c>
      <c r="W746" s="29">
        <f>IF(MYRANKS_P[[#This Row],[RANK]]&lt;=TOTAL_PITCHERS_DRAFTED,MYRANKS_P[[#This Row],[POINTS OVER REPL]],0)</f>
        <v>0</v>
      </c>
      <c r="X746" s="35">
        <f>MYRANKS_P[[#This Row],[POINTS OVER REPL]]*DOLLAR_VALUE_PER_POINT+1</f>
        <v>1</v>
      </c>
      <c r="Y746" s="35"/>
      <c r="Z746" s="29">
        <f>IF(AND(MYRANKS_P[[#This Row],[RANK]]&lt;=(TOTAL_PITCHERS_DRAFTED-PITCHERS_BELOW_REPL_DRAFTED),MYRANKS_P[[#This Row],[$ACTUAL]]=""),MYRANKS_P[[#This Row],[POINTS OVER REPL]],0)</f>
        <v>0</v>
      </c>
      <c r="AA746" s="40">
        <f>IF(MYRANKS_P[[#This Row],[$ACTUAL]]="",MYRANKS_P[[#This Row],[POINTS OVER REPL]]*REMAINING_DOLLAR_VALUE_PER_POINT+1,0)</f>
        <v>1</v>
      </c>
    </row>
    <row r="747" spans="1:27" x14ac:dyDescent="0.25">
      <c r="A747" s="65" t="s">
        <v>13832</v>
      </c>
      <c r="B747" s="17" t="str">
        <f>VLOOKUP(MYRANKS_P[[#This Row],[PLAYERID]],PLAYERIDMAP2[],COLUMN(PLAYERIDMAP2[LASTNAME]),FALSE)</f>
        <v>Marte</v>
      </c>
      <c r="C747" s="24" t="str">
        <f>VLOOKUP(MYRANKS_P[[#This Row],[PLAYERID]],PLAYERIDMAP2[],COLUMN(PLAYERIDMAP2[FIRSTNAME]),FALSE)</f>
        <v>Luis</v>
      </c>
      <c r="D747" s="24" t="str">
        <f>MYRANKS_P[[#This Row],[FNAME]]&amp;" "&amp;MYRANKS_P[[#This Row],[LNAME]]</f>
        <v>Luis Marte</v>
      </c>
      <c r="E747" s="24" t="str">
        <f>VLOOKUP(MYRANKS_P[[#This Row],[PLAYERID]],PLAYERIDMAP2[],COLUMN(PLAYERIDMAP2[TEAM]),FALSE)</f>
        <v>DET</v>
      </c>
      <c r="F747" s="24" t="str">
        <f>VLOOKUP(MYRANKS_P[[#This Row],[PLAYERID]],PLAYERIDMAP2[],COLUMN(PLAYERIDMAP2[POS]),FALSE)</f>
        <v>P</v>
      </c>
      <c r="G747" s="24">
        <f>IFERROR(VALUE(VLOOKUP(MYRANKS_P[[#This Row],[PLAYERID]],PLAYERIDMAP2[],COLUMN(PLAYERIDMAP2[IDFANGRAPHS]),FALSE)),VLOOKUP(MYRANKS_P[[#This Row],[PLAYERID]],PLAYERIDMAP2[],COLUMN(PLAYERIDMAP2[IDFANGRAPHS]),FALSE))</f>
        <v>8651</v>
      </c>
      <c r="H747" s="23">
        <f>IFERROR(VLOOKUP(MYRANKS_P[[#This Row],[IDFANGRAPHS]],STEAMER_P[],COLUMN(STEAMER_P[W]),FALSE),0)</f>
        <v>0</v>
      </c>
      <c r="I747" s="23">
        <f>IFERROR(VLOOKUP(MYRANKS_P[[#This Row],[IDFANGRAPHS]],STEAMER_P[],COLUMN(STEAMER_P[L]),FALSE),0)</f>
        <v>0</v>
      </c>
      <c r="J747" s="23">
        <f>IFERROR(VLOOKUP(MYRANKS_P[[#This Row],[IDFANGRAPHS]],STEAMER_P[],COLUMN(STEAMER_P[SV]),FALSE),0)</f>
        <v>0</v>
      </c>
      <c r="K747" s="23">
        <f>IFERROR(VLOOKUP(MYRANKS_P[[#This Row],[IDFANGRAPHS]],STEAMER_P[],COLUMN(STEAMER_P[IP]),FALSE),0)</f>
        <v>0</v>
      </c>
      <c r="L747" s="23">
        <f>IFERROR(VLOOKUP(MYRANKS_P[[#This Row],[IDFANGRAPHS]],STEAMER_P[],COLUMN(STEAMER_P[H]),FALSE),0)</f>
        <v>0</v>
      </c>
      <c r="M747" s="23">
        <f>IFERROR(VLOOKUP(MYRANKS_P[[#This Row],[IDFANGRAPHS]],STEAMER_P[],COLUMN(STEAMER_P[ER]),FALSE),0)</f>
        <v>0</v>
      </c>
      <c r="N747" s="23">
        <f>IFERROR(VLOOKUP(MYRANKS_P[[#This Row],[IDFANGRAPHS]],STEAMER_P[],COLUMN(STEAMER_P[HR]),FALSE),0)</f>
        <v>0</v>
      </c>
      <c r="O747" s="23">
        <f>IFERROR(VLOOKUP(MYRANKS_P[[#This Row],[IDFANGRAPHS]],STEAMER_P[],COLUMN(STEAMER_P[SO]),FALSE),0)</f>
        <v>0</v>
      </c>
      <c r="P747" s="23">
        <f>IFERROR(VLOOKUP(MYRANKS_P[[#This Row],[IDFANGRAPHS]],STEAMER_P[],COLUMN(STEAMER_P[BB]),FALSE),0)</f>
        <v>0</v>
      </c>
      <c r="Q747" s="21">
        <f>IFERROR((MYRANKS_P[[#This Row],[ER]]*9)/MYRANKS_P[[#This Row],[IP]],0)</f>
        <v>0</v>
      </c>
      <c r="R747" s="21">
        <f>IFERROR((MYRANKS_P[[#This Row],[BB]]+MYRANKS_P[[#This Row],[H]])/MYRANKS_P[[#This Row],[IP]],0)</f>
        <v>0</v>
      </c>
      <c r="S747" s="23">
        <f>MYRANKS_P[[#This Row],[W]]*P_PTS_W+MYRANKS_P[[#This Row],[L]]*P_PTS_L+MYRANKS_P[[#This Row],[IP]]*P_PTS_IP+MYRANKS_P[[#This Row],[SO]]*P_PTS_K+MYRANKS_P[[#This Row],[BB]]*P_PTS_BB+MYRANKS_P[[#This Row],[H]]*P_PTS_HA+MYRANKS_P[[#This Row],[SV]]*P_PTS_SV+MYRANKS_P[[#This Row],[HR]]*P_PTS_HRA+MYRANKS_P[[#This Row],[ER]]*P_PTS_ER</f>
        <v>0</v>
      </c>
      <c r="T747" s="23">
        <f>VLOOKUP(MYRANKS_P[[#This Row],[POS]],REPLACEMENT_LEVEL[],3,FALSE)</f>
        <v>0</v>
      </c>
      <c r="U747" s="23">
        <f>MYRANKS_P[[#This Row],[PROJ PTS]]-MYRANKS_P[[#This Row],[REPL LEVEL]]</f>
        <v>0</v>
      </c>
      <c r="V747" s="30">
        <f>RANK(MYRANKS_P[[#This Row],[POINTS OVER REPL]],MYRANKS_P[POINTS OVER REPL])</f>
        <v>1</v>
      </c>
      <c r="W747" s="29">
        <f>IF(MYRANKS_P[[#This Row],[RANK]]&lt;=TOTAL_PITCHERS_DRAFTED,MYRANKS_P[[#This Row],[POINTS OVER REPL]],0)</f>
        <v>0</v>
      </c>
      <c r="X747" s="35">
        <f>MYRANKS_P[[#This Row],[POINTS OVER REPL]]*DOLLAR_VALUE_PER_POINT+1</f>
        <v>1</v>
      </c>
      <c r="Y747" s="35"/>
      <c r="Z747" s="29">
        <f>IF(AND(MYRANKS_P[[#This Row],[RANK]]&lt;=(TOTAL_PITCHERS_DRAFTED-PITCHERS_BELOW_REPL_DRAFTED),MYRANKS_P[[#This Row],[$ACTUAL]]=""),MYRANKS_P[[#This Row],[POINTS OVER REPL]],0)</f>
        <v>0</v>
      </c>
      <c r="AA747" s="40">
        <f>IF(MYRANKS_P[[#This Row],[$ACTUAL]]="",MYRANKS_P[[#This Row],[POINTS OVER REPL]]*REMAINING_DOLLAR_VALUE_PER_POINT+1,0)</f>
        <v>1</v>
      </c>
    </row>
    <row r="748" spans="1:27" x14ac:dyDescent="0.25">
      <c r="A748" s="65" t="s">
        <v>14014</v>
      </c>
      <c r="B748" s="17" t="str">
        <f>VLOOKUP(MYRANKS_P[[#This Row],[PLAYERID]],PLAYERIDMAP2[],COLUMN(PLAYERIDMAP2[LASTNAME]),FALSE)</f>
        <v>Meche</v>
      </c>
      <c r="C748" s="24" t="str">
        <f>VLOOKUP(MYRANKS_P[[#This Row],[PLAYERID]],PLAYERIDMAP2[],COLUMN(PLAYERIDMAP2[FIRSTNAME]),FALSE)</f>
        <v>Gil</v>
      </c>
      <c r="D748" s="24" t="str">
        <f>MYRANKS_P[[#This Row],[FNAME]]&amp;" "&amp;MYRANKS_P[[#This Row],[LNAME]]</f>
        <v>Gil Meche</v>
      </c>
      <c r="E748" s="24" t="str">
        <f>VLOOKUP(MYRANKS_P[[#This Row],[PLAYERID]],PLAYERIDMAP2[],COLUMN(PLAYERIDMAP2[TEAM]),FALSE)</f>
        <v>N/A</v>
      </c>
      <c r="F748" s="24" t="str">
        <f>VLOOKUP(MYRANKS_P[[#This Row],[PLAYERID]],PLAYERIDMAP2[],COLUMN(PLAYERIDMAP2[POS]),FALSE)</f>
        <v>P</v>
      </c>
      <c r="G748" s="24">
        <f>IFERROR(VALUE(VLOOKUP(MYRANKS_P[[#This Row],[PLAYERID]],PLAYERIDMAP2[],COLUMN(PLAYERIDMAP2[IDFANGRAPHS]),FALSE)),VLOOKUP(MYRANKS_P[[#This Row],[PLAYERID]],PLAYERIDMAP2[],COLUMN(PLAYERIDMAP2[IDFANGRAPHS]),FALSE))</f>
        <v>1089</v>
      </c>
      <c r="H748" s="23">
        <f>IFERROR(VLOOKUP(MYRANKS_P[[#This Row],[IDFANGRAPHS]],STEAMER_P[],COLUMN(STEAMER_P[W]),FALSE),0)</f>
        <v>0</v>
      </c>
      <c r="I748" s="23">
        <f>IFERROR(VLOOKUP(MYRANKS_P[[#This Row],[IDFANGRAPHS]],STEAMER_P[],COLUMN(STEAMER_P[L]),FALSE),0)</f>
        <v>0</v>
      </c>
      <c r="J748" s="23">
        <f>IFERROR(VLOOKUP(MYRANKS_P[[#This Row],[IDFANGRAPHS]],STEAMER_P[],COLUMN(STEAMER_P[SV]),FALSE),0)</f>
        <v>0</v>
      </c>
      <c r="K748" s="23">
        <f>IFERROR(VLOOKUP(MYRANKS_P[[#This Row],[IDFANGRAPHS]],STEAMER_P[],COLUMN(STEAMER_P[IP]),FALSE),0)</f>
        <v>0</v>
      </c>
      <c r="L748" s="23">
        <f>IFERROR(VLOOKUP(MYRANKS_P[[#This Row],[IDFANGRAPHS]],STEAMER_P[],COLUMN(STEAMER_P[H]),FALSE),0)</f>
        <v>0</v>
      </c>
      <c r="M748" s="23">
        <f>IFERROR(VLOOKUP(MYRANKS_P[[#This Row],[IDFANGRAPHS]],STEAMER_P[],COLUMN(STEAMER_P[ER]),FALSE),0)</f>
        <v>0</v>
      </c>
      <c r="N748" s="23">
        <f>IFERROR(VLOOKUP(MYRANKS_P[[#This Row],[IDFANGRAPHS]],STEAMER_P[],COLUMN(STEAMER_P[HR]),FALSE),0)</f>
        <v>0</v>
      </c>
      <c r="O748" s="23">
        <f>IFERROR(VLOOKUP(MYRANKS_P[[#This Row],[IDFANGRAPHS]],STEAMER_P[],COLUMN(STEAMER_P[SO]),FALSE),0)</f>
        <v>0</v>
      </c>
      <c r="P748" s="23">
        <f>IFERROR(VLOOKUP(MYRANKS_P[[#This Row],[IDFANGRAPHS]],STEAMER_P[],COLUMN(STEAMER_P[BB]),FALSE),0)</f>
        <v>0</v>
      </c>
      <c r="Q748" s="21">
        <f>IFERROR((MYRANKS_P[[#This Row],[ER]]*9)/MYRANKS_P[[#This Row],[IP]],0)</f>
        <v>0</v>
      </c>
      <c r="R748" s="21">
        <f>IFERROR((MYRANKS_P[[#This Row],[BB]]+MYRANKS_P[[#This Row],[H]])/MYRANKS_P[[#This Row],[IP]],0)</f>
        <v>0</v>
      </c>
      <c r="S748" s="23">
        <f>MYRANKS_P[[#This Row],[W]]*P_PTS_W+MYRANKS_P[[#This Row],[L]]*P_PTS_L+MYRANKS_P[[#This Row],[IP]]*P_PTS_IP+MYRANKS_P[[#This Row],[SO]]*P_PTS_K+MYRANKS_P[[#This Row],[BB]]*P_PTS_BB+MYRANKS_P[[#This Row],[H]]*P_PTS_HA+MYRANKS_P[[#This Row],[SV]]*P_PTS_SV+MYRANKS_P[[#This Row],[HR]]*P_PTS_HRA+MYRANKS_P[[#This Row],[ER]]*P_PTS_ER</f>
        <v>0</v>
      </c>
      <c r="T748" s="23">
        <f>VLOOKUP(MYRANKS_P[[#This Row],[POS]],REPLACEMENT_LEVEL[],3,FALSE)</f>
        <v>0</v>
      </c>
      <c r="U748" s="23">
        <f>MYRANKS_P[[#This Row],[PROJ PTS]]-MYRANKS_P[[#This Row],[REPL LEVEL]]</f>
        <v>0</v>
      </c>
      <c r="V748" s="30">
        <f>RANK(MYRANKS_P[[#This Row],[POINTS OVER REPL]],MYRANKS_P[POINTS OVER REPL])</f>
        <v>1</v>
      </c>
      <c r="W748" s="29">
        <f>IF(MYRANKS_P[[#This Row],[RANK]]&lt;=TOTAL_PITCHERS_DRAFTED,MYRANKS_P[[#This Row],[POINTS OVER REPL]],0)</f>
        <v>0</v>
      </c>
      <c r="X748" s="35">
        <f>MYRANKS_P[[#This Row],[POINTS OVER REPL]]*DOLLAR_VALUE_PER_POINT+1</f>
        <v>1</v>
      </c>
      <c r="Y748" s="35"/>
      <c r="Z748" s="29">
        <f>IF(AND(MYRANKS_P[[#This Row],[RANK]]&lt;=(TOTAL_PITCHERS_DRAFTED-PITCHERS_BELOW_REPL_DRAFTED),MYRANKS_P[[#This Row],[$ACTUAL]]=""),MYRANKS_P[[#This Row],[POINTS OVER REPL]],0)</f>
        <v>0</v>
      </c>
      <c r="AA748" s="40">
        <f>IF(MYRANKS_P[[#This Row],[$ACTUAL]]="",MYRANKS_P[[#This Row],[POINTS OVER REPL]]*REMAINING_DOLLAR_VALUE_PER_POINT+1,0)</f>
        <v>1</v>
      </c>
    </row>
    <row r="749" spans="1:27" x14ac:dyDescent="0.25">
      <c r="A749" s="50" t="s">
        <v>14197</v>
      </c>
      <c r="B749" s="15" t="str">
        <f>VLOOKUP(MYRANKS_P[[#This Row],[PLAYERID]],PLAYERIDMAP2[],COLUMN(PLAYERIDMAP2[LASTNAME]),FALSE)</f>
        <v>Mota</v>
      </c>
      <c r="C749" s="24" t="str">
        <f>VLOOKUP(MYRANKS_P[[#This Row],[PLAYERID]],PLAYERIDMAP2[],COLUMN(PLAYERIDMAP2[FIRSTNAME]),FALSE)</f>
        <v>Guillermo</v>
      </c>
      <c r="D749" s="24" t="str">
        <f>MYRANKS_P[[#This Row],[FNAME]]&amp;" "&amp;MYRANKS_P[[#This Row],[LNAME]]</f>
        <v>Guillermo Mota</v>
      </c>
      <c r="E749" s="24" t="str">
        <f>VLOOKUP(MYRANKS_P[[#This Row],[PLAYERID]],PLAYERIDMAP2[],COLUMN(PLAYERIDMAP2[TEAM]),FALSE)</f>
        <v>N/A</v>
      </c>
      <c r="F749" s="24" t="str">
        <f>VLOOKUP(MYRANKS_P[[#This Row],[PLAYERID]],PLAYERIDMAP2[],COLUMN(PLAYERIDMAP2[POS]),FALSE)</f>
        <v>P</v>
      </c>
      <c r="G749" s="24">
        <f>IFERROR(VALUE(VLOOKUP(MYRANKS_P[[#This Row],[PLAYERID]],PLAYERIDMAP2[],COLUMN(PLAYERIDMAP2[IDFANGRAPHS]),FALSE)),VLOOKUP(MYRANKS_P[[#This Row],[PLAYERID]],PLAYERIDMAP2[],COLUMN(PLAYERIDMAP2[IDFANGRAPHS]),FALSE))</f>
        <v>1467</v>
      </c>
      <c r="H749" s="23">
        <f>IFERROR(VLOOKUP(MYRANKS_P[[#This Row],[IDFANGRAPHS]],STEAMER_P[],COLUMN(STEAMER_P[W]),FALSE),0)</f>
        <v>0</v>
      </c>
      <c r="I749" s="23">
        <f>IFERROR(VLOOKUP(MYRANKS_P[[#This Row],[IDFANGRAPHS]],STEAMER_P[],COLUMN(STEAMER_P[L]),FALSE),0)</f>
        <v>0</v>
      </c>
      <c r="J749" s="23">
        <f>IFERROR(VLOOKUP(MYRANKS_P[[#This Row],[IDFANGRAPHS]],STEAMER_P[],COLUMN(STEAMER_P[SV]),FALSE),0)</f>
        <v>0</v>
      </c>
      <c r="K749" s="23">
        <f>IFERROR(VLOOKUP(MYRANKS_P[[#This Row],[IDFANGRAPHS]],STEAMER_P[],COLUMN(STEAMER_P[IP]),FALSE),0)</f>
        <v>0</v>
      </c>
      <c r="L749" s="23">
        <f>IFERROR(VLOOKUP(MYRANKS_P[[#This Row],[IDFANGRAPHS]],STEAMER_P[],COLUMN(STEAMER_P[H]),FALSE),0)</f>
        <v>0</v>
      </c>
      <c r="M749" s="23">
        <f>IFERROR(VLOOKUP(MYRANKS_P[[#This Row],[IDFANGRAPHS]],STEAMER_P[],COLUMN(STEAMER_P[ER]),FALSE),0)</f>
        <v>0</v>
      </c>
      <c r="N749" s="23">
        <f>IFERROR(VLOOKUP(MYRANKS_P[[#This Row],[IDFANGRAPHS]],STEAMER_P[],COLUMN(STEAMER_P[HR]),FALSE),0)</f>
        <v>0</v>
      </c>
      <c r="O749" s="23">
        <f>IFERROR(VLOOKUP(MYRANKS_P[[#This Row],[IDFANGRAPHS]],STEAMER_P[],COLUMN(STEAMER_P[SO]),FALSE),0)</f>
        <v>0</v>
      </c>
      <c r="P749" s="23">
        <f>IFERROR(VLOOKUP(MYRANKS_P[[#This Row],[IDFANGRAPHS]],STEAMER_P[],COLUMN(STEAMER_P[BB]),FALSE),0)</f>
        <v>0</v>
      </c>
      <c r="Q749" s="21">
        <f>IFERROR((MYRANKS_P[[#This Row],[ER]]*9)/MYRANKS_P[[#This Row],[IP]],0)</f>
        <v>0</v>
      </c>
      <c r="R749" s="21">
        <f>IFERROR((MYRANKS_P[[#This Row],[BB]]+MYRANKS_P[[#This Row],[H]])/MYRANKS_P[[#This Row],[IP]],0)</f>
        <v>0</v>
      </c>
      <c r="S749" s="23">
        <f>MYRANKS_P[[#This Row],[W]]*P_PTS_W+MYRANKS_P[[#This Row],[L]]*P_PTS_L+MYRANKS_P[[#This Row],[IP]]*P_PTS_IP+MYRANKS_P[[#This Row],[SO]]*P_PTS_K+MYRANKS_P[[#This Row],[BB]]*P_PTS_BB+MYRANKS_P[[#This Row],[H]]*P_PTS_HA+MYRANKS_P[[#This Row],[SV]]*P_PTS_SV+MYRANKS_P[[#This Row],[HR]]*P_PTS_HRA+MYRANKS_P[[#This Row],[ER]]*P_PTS_ER</f>
        <v>0</v>
      </c>
      <c r="T749" s="23">
        <f>VLOOKUP(MYRANKS_P[[#This Row],[POS]],REPLACEMENT_LEVEL[],3,FALSE)</f>
        <v>0</v>
      </c>
      <c r="U749" s="23">
        <f>MYRANKS_P[[#This Row],[PROJ PTS]]-MYRANKS_P[[#This Row],[REPL LEVEL]]</f>
        <v>0</v>
      </c>
      <c r="V749" s="30">
        <f>RANK(MYRANKS_P[[#This Row],[POINTS OVER REPL]],MYRANKS_P[POINTS OVER REPL])</f>
        <v>1</v>
      </c>
      <c r="W749" s="29">
        <f>IF(MYRANKS_P[[#This Row],[RANK]]&lt;=TOTAL_PITCHERS_DRAFTED,MYRANKS_P[[#This Row],[POINTS OVER REPL]],0)</f>
        <v>0</v>
      </c>
      <c r="X749" s="35">
        <f>MYRANKS_P[[#This Row],[POINTS OVER REPL]]*DOLLAR_VALUE_PER_POINT+1</f>
        <v>1</v>
      </c>
      <c r="Y749" s="35"/>
      <c r="Z749" s="29">
        <f>IF(AND(MYRANKS_P[[#This Row],[RANK]]&lt;=(TOTAL_PITCHERS_DRAFTED-PITCHERS_BELOW_REPL_DRAFTED),MYRANKS_P[[#This Row],[$ACTUAL]]=""),MYRANKS_P[[#This Row],[POINTS OVER REPL]],0)</f>
        <v>0</v>
      </c>
      <c r="AA749" s="40">
        <f>IF(MYRANKS_P[[#This Row],[$ACTUAL]]="",MYRANKS_P[[#This Row],[POINTS OVER REPL]]*REMAINING_DOLLAR_VALUE_PER_POINT+1,0)</f>
        <v>1</v>
      </c>
    </row>
    <row r="750" spans="1:27" x14ac:dyDescent="0.25">
      <c r="A750" s="50" t="s">
        <v>14278</v>
      </c>
      <c r="B750" s="15" t="str">
        <f>VLOOKUP(MYRANKS_P[[#This Row],[PLAYERID]],PLAYERIDMAP2[],COLUMN(PLAYERIDMAP2[LASTNAME]),FALSE)</f>
        <v>Niemann</v>
      </c>
      <c r="C750" s="24" t="str">
        <f>VLOOKUP(MYRANKS_P[[#This Row],[PLAYERID]],PLAYERIDMAP2[],COLUMN(PLAYERIDMAP2[FIRSTNAME]),FALSE)</f>
        <v>Jeff</v>
      </c>
      <c r="D750" s="24" t="str">
        <f>MYRANKS_P[[#This Row],[FNAME]]&amp;" "&amp;MYRANKS_P[[#This Row],[LNAME]]</f>
        <v>Jeff Niemann</v>
      </c>
      <c r="E750" s="24" t="str">
        <f>VLOOKUP(MYRANKS_P[[#This Row],[PLAYERID]],PLAYERIDMAP2[],COLUMN(PLAYERIDMAP2[TEAM]),FALSE)</f>
        <v>TB</v>
      </c>
      <c r="F750" s="24" t="str">
        <f>VLOOKUP(MYRANKS_P[[#This Row],[PLAYERID]],PLAYERIDMAP2[],COLUMN(PLAYERIDMAP2[POS]),FALSE)</f>
        <v>P</v>
      </c>
      <c r="G750" s="24">
        <f>IFERROR(VALUE(VLOOKUP(MYRANKS_P[[#This Row],[PLAYERID]],PLAYERIDMAP2[],COLUMN(PLAYERIDMAP2[IDFANGRAPHS]),FALSE)),VLOOKUP(MYRANKS_P[[#This Row],[PLAYERID]],PLAYERIDMAP2[],COLUMN(PLAYERIDMAP2[IDFANGRAPHS]),FALSE))</f>
        <v>8591</v>
      </c>
      <c r="H750" s="23">
        <f>IFERROR(VLOOKUP(MYRANKS_P[[#This Row],[IDFANGRAPHS]],STEAMER_P[],COLUMN(STEAMER_P[W]),FALSE),0)</f>
        <v>0</v>
      </c>
      <c r="I750" s="23">
        <f>IFERROR(VLOOKUP(MYRANKS_P[[#This Row],[IDFANGRAPHS]],STEAMER_P[],COLUMN(STEAMER_P[L]),FALSE),0)</f>
        <v>0</v>
      </c>
      <c r="J750" s="23">
        <f>IFERROR(VLOOKUP(MYRANKS_P[[#This Row],[IDFANGRAPHS]],STEAMER_P[],COLUMN(STEAMER_P[SV]),FALSE),0)</f>
        <v>0</v>
      </c>
      <c r="K750" s="23">
        <f>IFERROR(VLOOKUP(MYRANKS_P[[#This Row],[IDFANGRAPHS]],STEAMER_P[],COLUMN(STEAMER_P[IP]),FALSE),0)</f>
        <v>0</v>
      </c>
      <c r="L750" s="23">
        <f>IFERROR(VLOOKUP(MYRANKS_P[[#This Row],[IDFANGRAPHS]],STEAMER_P[],COLUMN(STEAMER_P[H]),FALSE),0)</f>
        <v>0</v>
      </c>
      <c r="M750" s="23">
        <f>IFERROR(VLOOKUP(MYRANKS_P[[#This Row],[IDFANGRAPHS]],STEAMER_P[],COLUMN(STEAMER_P[ER]),FALSE),0)</f>
        <v>0</v>
      </c>
      <c r="N750" s="23">
        <f>IFERROR(VLOOKUP(MYRANKS_P[[#This Row],[IDFANGRAPHS]],STEAMER_P[],COLUMN(STEAMER_P[HR]),FALSE),0)</f>
        <v>0</v>
      </c>
      <c r="O750" s="23">
        <f>IFERROR(VLOOKUP(MYRANKS_P[[#This Row],[IDFANGRAPHS]],STEAMER_P[],COLUMN(STEAMER_P[SO]),FALSE),0)</f>
        <v>0</v>
      </c>
      <c r="P750" s="23">
        <f>IFERROR(VLOOKUP(MYRANKS_P[[#This Row],[IDFANGRAPHS]],STEAMER_P[],COLUMN(STEAMER_P[BB]),FALSE),0)</f>
        <v>0</v>
      </c>
      <c r="Q750" s="21">
        <f>IFERROR((MYRANKS_P[[#This Row],[ER]]*9)/MYRANKS_P[[#This Row],[IP]],0)</f>
        <v>0</v>
      </c>
      <c r="R750" s="21">
        <f>IFERROR((MYRANKS_P[[#This Row],[BB]]+MYRANKS_P[[#This Row],[H]])/MYRANKS_P[[#This Row],[IP]],0)</f>
        <v>0</v>
      </c>
      <c r="S750" s="23">
        <f>MYRANKS_P[[#This Row],[W]]*P_PTS_W+MYRANKS_P[[#This Row],[L]]*P_PTS_L+MYRANKS_P[[#This Row],[IP]]*P_PTS_IP+MYRANKS_P[[#This Row],[SO]]*P_PTS_K+MYRANKS_P[[#This Row],[BB]]*P_PTS_BB+MYRANKS_P[[#This Row],[H]]*P_PTS_HA+MYRANKS_P[[#This Row],[SV]]*P_PTS_SV+MYRANKS_P[[#This Row],[HR]]*P_PTS_HRA+MYRANKS_P[[#This Row],[ER]]*P_PTS_ER</f>
        <v>0</v>
      </c>
      <c r="T750" s="23">
        <f>VLOOKUP(MYRANKS_P[[#This Row],[POS]],REPLACEMENT_LEVEL[],3,FALSE)</f>
        <v>0</v>
      </c>
      <c r="U750" s="23">
        <f>MYRANKS_P[[#This Row],[PROJ PTS]]-MYRANKS_P[[#This Row],[REPL LEVEL]]</f>
        <v>0</v>
      </c>
      <c r="V750" s="30">
        <f>RANK(MYRANKS_P[[#This Row],[POINTS OVER REPL]],MYRANKS_P[POINTS OVER REPL])</f>
        <v>1</v>
      </c>
      <c r="W750" s="29">
        <f>IF(MYRANKS_P[[#This Row],[RANK]]&lt;=TOTAL_PITCHERS_DRAFTED,MYRANKS_P[[#This Row],[POINTS OVER REPL]],0)</f>
        <v>0</v>
      </c>
      <c r="X750" s="35">
        <f>MYRANKS_P[[#This Row],[POINTS OVER REPL]]*DOLLAR_VALUE_PER_POINT+1</f>
        <v>1</v>
      </c>
      <c r="Y750" s="35"/>
      <c r="Z750" s="29">
        <f>IF(AND(MYRANKS_P[[#This Row],[RANK]]&lt;=(TOTAL_PITCHERS_DRAFTED-PITCHERS_BELOW_REPL_DRAFTED),MYRANKS_P[[#This Row],[$ACTUAL]]=""),MYRANKS_P[[#This Row],[POINTS OVER REPL]],0)</f>
        <v>0</v>
      </c>
      <c r="AA750" s="40">
        <f>IF(MYRANKS_P[[#This Row],[$ACTUAL]]="",MYRANKS_P[[#This Row],[POINTS OVER REPL]]*REMAINING_DOLLAR_VALUE_PER_POINT+1,0)</f>
        <v>1</v>
      </c>
    </row>
    <row r="751" spans="1:27" x14ac:dyDescent="0.25">
      <c r="A751" s="65" t="s">
        <v>14414</v>
      </c>
      <c r="B751" s="17" t="str">
        <f>VLOOKUP(MYRANKS_P[[#This Row],[PLAYERID]],PLAYERIDMAP2[],COLUMN(PLAYERIDMAP2[LASTNAME]),FALSE)</f>
        <v>Owings</v>
      </c>
      <c r="C751" s="24" t="str">
        <f>VLOOKUP(MYRANKS_P[[#This Row],[PLAYERID]],PLAYERIDMAP2[],COLUMN(PLAYERIDMAP2[FIRSTNAME]),FALSE)</f>
        <v>Micah</v>
      </c>
      <c r="D751" s="24" t="str">
        <f>MYRANKS_P[[#This Row],[FNAME]]&amp;" "&amp;MYRANKS_P[[#This Row],[LNAME]]</f>
        <v>Micah Owings</v>
      </c>
      <c r="E751" s="24" t="str">
        <f>VLOOKUP(MYRANKS_P[[#This Row],[PLAYERID]],PLAYERIDMAP2[],COLUMN(PLAYERIDMAP2[TEAM]),FALSE)</f>
        <v>SD</v>
      </c>
      <c r="F751" s="24" t="str">
        <f>VLOOKUP(MYRANKS_P[[#This Row],[PLAYERID]],PLAYERIDMAP2[],COLUMN(PLAYERIDMAP2[POS]),FALSE)</f>
        <v>P</v>
      </c>
      <c r="G751" s="24">
        <f>IFERROR(VALUE(VLOOKUP(MYRANKS_P[[#This Row],[PLAYERID]],PLAYERIDMAP2[],COLUMN(PLAYERIDMAP2[IDFANGRAPHS]),FALSE)),VLOOKUP(MYRANKS_P[[#This Row],[PLAYERID]],PLAYERIDMAP2[],COLUMN(PLAYERIDMAP2[IDFANGRAPHS]),FALSE))</f>
        <v>4253</v>
      </c>
      <c r="H751" s="23">
        <f>IFERROR(VLOOKUP(MYRANKS_P[[#This Row],[IDFANGRAPHS]],STEAMER_P[],COLUMN(STEAMER_P[W]),FALSE),0)</f>
        <v>0</v>
      </c>
      <c r="I751" s="23">
        <f>IFERROR(VLOOKUP(MYRANKS_P[[#This Row],[IDFANGRAPHS]],STEAMER_P[],COLUMN(STEAMER_P[L]),FALSE),0)</f>
        <v>0</v>
      </c>
      <c r="J751" s="23">
        <f>IFERROR(VLOOKUP(MYRANKS_P[[#This Row],[IDFANGRAPHS]],STEAMER_P[],COLUMN(STEAMER_P[SV]),FALSE),0)</f>
        <v>0</v>
      </c>
      <c r="K751" s="23">
        <f>IFERROR(VLOOKUP(MYRANKS_P[[#This Row],[IDFANGRAPHS]],STEAMER_P[],COLUMN(STEAMER_P[IP]),FALSE),0)</f>
        <v>0</v>
      </c>
      <c r="L751" s="23">
        <f>IFERROR(VLOOKUP(MYRANKS_P[[#This Row],[IDFANGRAPHS]],STEAMER_P[],COLUMN(STEAMER_P[H]),FALSE),0)</f>
        <v>0</v>
      </c>
      <c r="M751" s="23">
        <f>IFERROR(VLOOKUP(MYRANKS_P[[#This Row],[IDFANGRAPHS]],STEAMER_P[],COLUMN(STEAMER_P[ER]),FALSE),0)</f>
        <v>0</v>
      </c>
      <c r="N751" s="23">
        <f>IFERROR(VLOOKUP(MYRANKS_P[[#This Row],[IDFANGRAPHS]],STEAMER_P[],COLUMN(STEAMER_P[HR]),FALSE),0)</f>
        <v>0</v>
      </c>
      <c r="O751" s="23">
        <f>IFERROR(VLOOKUP(MYRANKS_P[[#This Row],[IDFANGRAPHS]],STEAMER_P[],COLUMN(STEAMER_P[SO]),FALSE),0)</f>
        <v>0</v>
      </c>
      <c r="P751" s="23">
        <f>IFERROR(VLOOKUP(MYRANKS_P[[#This Row],[IDFANGRAPHS]],STEAMER_P[],COLUMN(STEAMER_P[BB]),FALSE),0)</f>
        <v>0</v>
      </c>
      <c r="Q751" s="21">
        <f>IFERROR((MYRANKS_P[[#This Row],[ER]]*9)/MYRANKS_P[[#This Row],[IP]],0)</f>
        <v>0</v>
      </c>
      <c r="R751" s="21">
        <f>IFERROR((MYRANKS_P[[#This Row],[BB]]+MYRANKS_P[[#This Row],[H]])/MYRANKS_P[[#This Row],[IP]],0)</f>
        <v>0</v>
      </c>
      <c r="S751" s="23">
        <f>MYRANKS_P[[#This Row],[W]]*P_PTS_W+MYRANKS_P[[#This Row],[L]]*P_PTS_L+MYRANKS_P[[#This Row],[IP]]*P_PTS_IP+MYRANKS_P[[#This Row],[SO]]*P_PTS_K+MYRANKS_P[[#This Row],[BB]]*P_PTS_BB+MYRANKS_P[[#This Row],[H]]*P_PTS_HA+MYRANKS_P[[#This Row],[SV]]*P_PTS_SV+MYRANKS_P[[#This Row],[HR]]*P_PTS_HRA+MYRANKS_P[[#This Row],[ER]]*P_PTS_ER</f>
        <v>0</v>
      </c>
      <c r="T751" s="23">
        <f>VLOOKUP(MYRANKS_P[[#This Row],[POS]],REPLACEMENT_LEVEL[],3,FALSE)</f>
        <v>0</v>
      </c>
      <c r="U751" s="23">
        <f>MYRANKS_P[[#This Row],[PROJ PTS]]-MYRANKS_P[[#This Row],[REPL LEVEL]]</f>
        <v>0</v>
      </c>
      <c r="V751" s="30">
        <f>RANK(MYRANKS_P[[#This Row],[POINTS OVER REPL]],MYRANKS_P[POINTS OVER REPL])</f>
        <v>1</v>
      </c>
      <c r="W751" s="29">
        <f>IF(MYRANKS_P[[#This Row],[RANK]]&lt;=TOTAL_PITCHERS_DRAFTED,MYRANKS_P[[#This Row],[POINTS OVER REPL]],0)</f>
        <v>0</v>
      </c>
      <c r="X751" s="35">
        <f>MYRANKS_P[[#This Row],[POINTS OVER REPL]]*DOLLAR_VALUE_PER_POINT+1</f>
        <v>1</v>
      </c>
      <c r="Y751" s="35"/>
      <c r="Z751" s="29">
        <f>IF(AND(MYRANKS_P[[#This Row],[RANK]]&lt;=(TOTAL_PITCHERS_DRAFTED-PITCHERS_BELOW_REPL_DRAFTED),MYRANKS_P[[#This Row],[$ACTUAL]]=""),MYRANKS_P[[#This Row],[POINTS OVER REPL]],0)</f>
        <v>0</v>
      </c>
      <c r="AA751" s="40">
        <f>IF(MYRANKS_P[[#This Row],[$ACTUAL]]="",MYRANKS_P[[#This Row],[POINTS OVER REPL]]*REMAINING_DOLLAR_VALUE_PER_POINT+1,0)</f>
        <v>1</v>
      </c>
    </row>
    <row r="752" spans="1:27" x14ac:dyDescent="0.25">
      <c r="A752" s="50" t="s">
        <v>14687</v>
      </c>
      <c r="B752" s="15" t="str">
        <f>VLOOKUP(MYRANKS_P[[#This Row],[PLAYERID]],PLAYERIDMAP2[],COLUMN(PLAYERIDMAP2[LASTNAME]),FALSE)</f>
        <v>Pomeranz</v>
      </c>
      <c r="C752" s="24" t="str">
        <f>VLOOKUP(MYRANKS_P[[#This Row],[PLAYERID]],PLAYERIDMAP2[],COLUMN(PLAYERIDMAP2[FIRSTNAME]),FALSE)</f>
        <v>Stuart</v>
      </c>
      <c r="D752" s="24" t="str">
        <f>MYRANKS_P[[#This Row],[FNAME]]&amp;" "&amp;MYRANKS_P[[#This Row],[LNAME]]</f>
        <v>Stuart Pomeranz</v>
      </c>
      <c r="E752" s="24" t="str">
        <f>VLOOKUP(MYRANKS_P[[#This Row],[PLAYERID]],PLAYERIDMAP2[],COLUMN(PLAYERIDMAP2[TEAM]),FALSE)</f>
        <v>BAL</v>
      </c>
      <c r="F752" s="24" t="str">
        <f>VLOOKUP(MYRANKS_P[[#This Row],[PLAYERID]],PLAYERIDMAP2[],COLUMN(PLAYERIDMAP2[POS]),FALSE)</f>
        <v>P</v>
      </c>
      <c r="G752" s="24">
        <f>IFERROR(VALUE(VLOOKUP(MYRANKS_P[[#This Row],[PLAYERID]],PLAYERIDMAP2[],COLUMN(PLAYERIDMAP2[IDFANGRAPHS]),FALSE)),VLOOKUP(MYRANKS_P[[#This Row],[PLAYERID]],PLAYERIDMAP2[],COLUMN(PLAYERIDMAP2[IDFANGRAPHS]),FALSE))</f>
        <v>6382</v>
      </c>
      <c r="H752" s="23">
        <f>IFERROR(VLOOKUP(MYRANKS_P[[#This Row],[IDFANGRAPHS]],STEAMER_P[],COLUMN(STEAMER_P[W]),FALSE),0)</f>
        <v>0</v>
      </c>
      <c r="I752" s="23">
        <f>IFERROR(VLOOKUP(MYRANKS_P[[#This Row],[IDFANGRAPHS]],STEAMER_P[],COLUMN(STEAMER_P[L]),FALSE),0)</f>
        <v>0</v>
      </c>
      <c r="J752" s="23">
        <f>IFERROR(VLOOKUP(MYRANKS_P[[#This Row],[IDFANGRAPHS]],STEAMER_P[],COLUMN(STEAMER_P[SV]),FALSE),0)</f>
        <v>0</v>
      </c>
      <c r="K752" s="23">
        <f>IFERROR(VLOOKUP(MYRANKS_P[[#This Row],[IDFANGRAPHS]],STEAMER_P[],COLUMN(STEAMER_P[IP]),FALSE),0)</f>
        <v>0</v>
      </c>
      <c r="L752" s="23">
        <f>IFERROR(VLOOKUP(MYRANKS_P[[#This Row],[IDFANGRAPHS]],STEAMER_P[],COLUMN(STEAMER_P[H]),FALSE),0)</f>
        <v>0</v>
      </c>
      <c r="M752" s="23">
        <f>IFERROR(VLOOKUP(MYRANKS_P[[#This Row],[IDFANGRAPHS]],STEAMER_P[],COLUMN(STEAMER_P[ER]),FALSE),0)</f>
        <v>0</v>
      </c>
      <c r="N752" s="23">
        <f>IFERROR(VLOOKUP(MYRANKS_P[[#This Row],[IDFANGRAPHS]],STEAMER_P[],COLUMN(STEAMER_P[HR]),FALSE),0)</f>
        <v>0</v>
      </c>
      <c r="O752" s="23">
        <f>IFERROR(VLOOKUP(MYRANKS_P[[#This Row],[IDFANGRAPHS]],STEAMER_P[],COLUMN(STEAMER_P[SO]),FALSE),0)</f>
        <v>0</v>
      </c>
      <c r="P752" s="23">
        <f>IFERROR(VLOOKUP(MYRANKS_P[[#This Row],[IDFANGRAPHS]],STEAMER_P[],COLUMN(STEAMER_P[BB]),FALSE),0)</f>
        <v>0</v>
      </c>
      <c r="Q752" s="21">
        <f>IFERROR((MYRANKS_P[[#This Row],[ER]]*9)/MYRANKS_P[[#This Row],[IP]],0)</f>
        <v>0</v>
      </c>
      <c r="R752" s="21">
        <f>IFERROR((MYRANKS_P[[#This Row],[BB]]+MYRANKS_P[[#This Row],[H]])/MYRANKS_P[[#This Row],[IP]],0)</f>
        <v>0</v>
      </c>
      <c r="S752" s="23">
        <f>MYRANKS_P[[#This Row],[W]]*P_PTS_W+MYRANKS_P[[#This Row],[L]]*P_PTS_L+MYRANKS_P[[#This Row],[IP]]*P_PTS_IP+MYRANKS_P[[#This Row],[SO]]*P_PTS_K+MYRANKS_P[[#This Row],[BB]]*P_PTS_BB+MYRANKS_P[[#This Row],[H]]*P_PTS_HA+MYRANKS_P[[#This Row],[SV]]*P_PTS_SV+MYRANKS_P[[#This Row],[HR]]*P_PTS_HRA+MYRANKS_P[[#This Row],[ER]]*P_PTS_ER</f>
        <v>0</v>
      </c>
      <c r="T752" s="23">
        <f>VLOOKUP(MYRANKS_P[[#This Row],[POS]],REPLACEMENT_LEVEL[],3,FALSE)</f>
        <v>0</v>
      </c>
      <c r="U752" s="23">
        <f>MYRANKS_P[[#This Row],[PROJ PTS]]-MYRANKS_P[[#This Row],[REPL LEVEL]]</f>
        <v>0</v>
      </c>
      <c r="V752" s="30">
        <f>RANK(MYRANKS_P[[#This Row],[POINTS OVER REPL]],MYRANKS_P[POINTS OVER REPL])</f>
        <v>1</v>
      </c>
      <c r="W752" s="29">
        <f>IF(MYRANKS_P[[#This Row],[RANK]]&lt;=TOTAL_PITCHERS_DRAFTED,MYRANKS_P[[#This Row],[POINTS OVER REPL]],0)</f>
        <v>0</v>
      </c>
      <c r="X752" s="35">
        <f>MYRANKS_P[[#This Row],[POINTS OVER REPL]]*DOLLAR_VALUE_PER_POINT+1</f>
        <v>1</v>
      </c>
      <c r="Y752" s="35"/>
      <c r="Z752" s="29">
        <f>IF(AND(MYRANKS_P[[#This Row],[RANK]]&lt;=(TOTAL_PITCHERS_DRAFTED-PITCHERS_BELOW_REPL_DRAFTED),MYRANKS_P[[#This Row],[$ACTUAL]]=""),MYRANKS_P[[#This Row],[POINTS OVER REPL]],0)</f>
        <v>0</v>
      </c>
      <c r="AA752" s="40">
        <f>IF(MYRANKS_P[[#This Row],[$ACTUAL]]="",MYRANKS_P[[#This Row],[POINTS OVER REPL]]*REMAINING_DOLLAR_VALUE_PER_POINT+1,0)</f>
        <v>1</v>
      </c>
    </row>
    <row r="753" spans="1:27" x14ac:dyDescent="0.25">
      <c r="A753" s="65" t="s">
        <v>14867</v>
      </c>
      <c r="B753" s="17" t="str">
        <f>VLOOKUP(MYRANKS_P[[#This Row],[PLAYERID]],PLAYERIDMAP2[],COLUMN(PLAYERIDMAP2[LASTNAME]),FALSE)</f>
        <v>Rhodes</v>
      </c>
      <c r="C753" s="24" t="str">
        <f>VLOOKUP(MYRANKS_P[[#This Row],[PLAYERID]],PLAYERIDMAP2[],COLUMN(PLAYERIDMAP2[FIRSTNAME]),FALSE)</f>
        <v>Arthur</v>
      </c>
      <c r="D753" s="24" t="str">
        <f>MYRANKS_P[[#This Row],[FNAME]]&amp;" "&amp;MYRANKS_P[[#This Row],[LNAME]]</f>
        <v>Arthur Rhodes</v>
      </c>
      <c r="E753" s="24" t="str">
        <f>VLOOKUP(MYRANKS_P[[#This Row],[PLAYERID]],PLAYERIDMAP2[],COLUMN(PLAYERIDMAP2[TEAM]),FALSE)</f>
        <v>N/A</v>
      </c>
      <c r="F753" s="24" t="str">
        <f>VLOOKUP(MYRANKS_P[[#This Row],[PLAYERID]],PLAYERIDMAP2[],COLUMN(PLAYERIDMAP2[POS]),FALSE)</f>
        <v>P</v>
      </c>
      <c r="G753" s="24">
        <f>IFERROR(VALUE(VLOOKUP(MYRANKS_P[[#This Row],[PLAYERID]],PLAYERIDMAP2[],COLUMN(PLAYERIDMAP2[IDFANGRAPHS]),FALSE)),VLOOKUP(MYRANKS_P[[#This Row],[PLAYERID]],PLAYERIDMAP2[],COLUMN(PLAYERIDMAP2[IDFANGRAPHS]),FALSE))</f>
        <v>1097</v>
      </c>
      <c r="H753" s="23">
        <f>IFERROR(VLOOKUP(MYRANKS_P[[#This Row],[IDFANGRAPHS]],STEAMER_P[],COLUMN(STEAMER_P[W]),FALSE),0)</f>
        <v>0</v>
      </c>
      <c r="I753" s="23">
        <f>IFERROR(VLOOKUP(MYRANKS_P[[#This Row],[IDFANGRAPHS]],STEAMER_P[],COLUMN(STEAMER_P[L]),FALSE),0)</f>
        <v>0</v>
      </c>
      <c r="J753" s="23">
        <f>IFERROR(VLOOKUP(MYRANKS_P[[#This Row],[IDFANGRAPHS]],STEAMER_P[],COLUMN(STEAMER_P[SV]),FALSE),0)</f>
        <v>0</v>
      </c>
      <c r="K753" s="23">
        <f>IFERROR(VLOOKUP(MYRANKS_P[[#This Row],[IDFANGRAPHS]],STEAMER_P[],COLUMN(STEAMER_P[IP]),FALSE),0)</f>
        <v>0</v>
      </c>
      <c r="L753" s="23">
        <f>IFERROR(VLOOKUP(MYRANKS_P[[#This Row],[IDFANGRAPHS]],STEAMER_P[],COLUMN(STEAMER_P[H]),FALSE),0)</f>
        <v>0</v>
      </c>
      <c r="M753" s="23">
        <f>IFERROR(VLOOKUP(MYRANKS_P[[#This Row],[IDFANGRAPHS]],STEAMER_P[],COLUMN(STEAMER_P[ER]),FALSE),0)</f>
        <v>0</v>
      </c>
      <c r="N753" s="23">
        <f>IFERROR(VLOOKUP(MYRANKS_P[[#This Row],[IDFANGRAPHS]],STEAMER_P[],COLUMN(STEAMER_P[HR]),FALSE),0)</f>
        <v>0</v>
      </c>
      <c r="O753" s="23">
        <f>IFERROR(VLOOKUP(MYRANKS_P[[#This Row],[IDFANGRAPHS]],STEAMER_P[],COLUMN(STEAMER_P[SO]),FALSE),0)</f>
        <v>0</v>
      </c>
      <c r="P753" s="23">
        <f>IFERROR(VLOOKUP(MYRANKS_P[[#This Row],[IDFANGRAPHS]],STEAMER_P[],COLUMN(STEAMER_P[BB]),FALSE),0)</f>
        <v>0</v>
      </c>
      <c r="Q753" s="21">
        <f>IFERROR((MYRANKS_P[[#This Row],[ER]]*9)/MYRANKS_P[[#This Row],[IP]],0)</f>
        <v>0</v>
      </c>
      <c r="R753" s="21">
        <f>IFERROR((MYRANKS_P[[#This Row],[BB]]+MYRANKS_P[[#This Row],[H]])/MYRANKS_P[[#This Row],[IP]],0)</f>
        <v>0</v>
      </c>
      <c r="S753" s="23">
        <f>MYRANKS_P[[#This Row],[W]]*P_PTS_W+MYRANKS_P[[#This Row],[L]]*P_PTS_L+MYRANKS_P[[#This Row],[IP]]*P_PTS_IP+MYRANKS_P[[#This Row],[SO]]*P_PTS_K+MYRANKS_P[[#This Row],[BB]]*P_PTS_BB+MYRANKS_P[[#This Row],[H]]*P_PTS_HA+MYRANKS_P[[#This Row],[SV]]*P_PTS_SV+MYRANKS_P[[#This Row],[HR]]*P_PTS_HRA+MYRANKS_P[[#This Row],[ER]]*P_PTS_ER</f>
        <v>0</v>
      </c>
      <c r="T753" s="23">
        <f>VLOOKUP(MYRANKS_P[[#This Row],[POS]],REPLACEMENT_LEVEL[],3,FALSE)</f>
        <v>0</v>
      </c>
      <c r="U753" s="23">
        <f>MYRANKS_P[[#This Row],[PROJ PTS]]-MYRANKS_P[[#This Row],[REPL LEVEL]]</f>
        <v>0</v>
      </c>
      <c r="V753" s="30">
        <f>RANK(MYRANKS_P[[#This Row],[POINTS OVER REPL]],MYRANKS_P[POINTS OVER REPL])</f>
        <v>1</v>
      </c>
      <c r="W753" s="29">
        <f>IF(MYRANKS_P[[#This Row],[RANK]]&lt;=TOTAL_PITCHERS_DRAFTED,MYRANKS_P[[#This Row],[POINTS OVER REPL]],0)</f>
        <v>0</v>
      </c>
      <c r="X753" s="35">
        <f>MYRANKS_P[[#This Row],[POINTS OVER REPL]]*DOLLAR_VALUE_PER_POINT+1</f>
        <v>1</v>
      </c>
      <c r="Y753" s="35"/>
      <c r="Z753" s="29">
        <f>IF(AND(MYRANKS_P[[#This Row],[RANK]]&lt;=(TOTAL_PITCHERS_DRAFTED-PITCHERS_BELOW_REPL_DRAFTED),MYRANKS_P[[#This Row],[$ACTUAL]]=""),MYRANKS_P[[#This Row],[POINTS OVER REPL]],0)</f>
        <v>0</v>
      </c>
      <c r="AA753" s="40">
        <f>IF(MYRANKS_P[[#This Row],[$ACTUAL]]="",MYRANKS_P[[#This Row],[POINTS OVER REPL]]*REMAINING_DOLLAR_VALUE_PER_POINT+1,0)</f>
        <v>1</v>
      </c>
    </row>
    <row r="754" spans="1:27" x14ac:dyDescent="0.25">
      <c r="A754" s="65" t="s">
        <v>14947</v>
      </c>
      <c r="B754" s="17" t="str">
        <f>VLOOKUP(MYRANKS_P[[#This Row],[PLAYERID]],PLAYERIDMAP2[],COLUMN(PLAYERIDMAP2[LASTNAME]),FALSE)</f>
        <v>Rodriguez</v>
      </c>
      <c r="C754" s="24" t="str">
        <f>VLOOKUP(MYRANKS_P[[#This Row],[PLAYERID]],PLAYERIDMAP2[],COLUMN(PLAYERIDMAP2[FIRSTNAME]),FALSE)</f>
        <v>Henry</v>
      </c>
      <c r="D754" s="24" t="str">
        <f>MYRANKS_P[[#This Row],[FNAME]]&amp;" "&amp;MYRANKS_P[[#This Row],[LNAME]]</f>
        <v>Henry Rodriguez</v>
      </c>
      <c r="E754" s="24" t="str">
        <f>VLOOKUP(MYRANKS_P[[#This Row],[PLAYERID]],PLAYERIDMAP2[],COLUMN(PLAYERIDMAP2[TEAM]),FALSE)</f>
        <v>N/A</v>
      </c>
      <c r="F754" s="24" t="str">
        <f>VLOOKUP(MYRANKS_P[[#This Row],[PLAYERID]],PLAYERIDMAP2[],COLUMN(PLAYERIDMAP2[POS]),FALSE)</f>
        <v>P</v>
      </c>
      <c r="G754" s="24">
        <f>IFERROR(VALUE(VLOOKUP(MYRANKS_P[[#This Row],[PLAYERID]],PLAYERIDMAP2[],COLUMN(PLAYERIDMAP2[IDFANGRAPHS]),FALSE)),VLOOKUP(MYRANKS_P[[#This Row],[PLAYERID]],PLAYERIDMAP2[],COLUMN(PLAYERIDMAP2[IDFANGRAPHS]),FALSE))</f>
        <v>7983</v>
      </c>
      <c r="H754" s="23">
        <f>IFERROR(VLOOKUP(MYRANKS_P[[#This Row],[IDFANGRAPHS]],STEAMER_P[],COLUMN(STEAMER_P[W]),FALSE),0)</f>
        <v>0</v>
      </c>
      <c r="I754" s="23">
        <f>IFERROR(VLOOKUP(MYRANKS_P[[#This Row],[IDFANGRAPHS]],STEAMER_P[],COLUMN(STEAMER_P[L]),FALSE),0)</f>
        <v>0</v>
      </c>
      <c r="J754" s="23">
        <f>IFERROR(VLOOKUP(MYRANKS_P[[#This Row],[IDFANGRAPHS]],STEAMER_P[],COLUMN(STEAMER_P[SV]),FALSE),0)</f>
        <v>0</v>
      </c>
      <c r="K754" s="23">
        <f>IFERROR(VLOOKUP(MYRANKS_P[[#This Row],[IDFANGRAPHS]],STEAMER_P[],COLUMN(STEAMER_P[IP]),FALSE),0)</f>
        <v>0</v>
      </c>
      <c r="L754" s="23">
        <f>IFERROR(VLOOKUP(MYRANKS_P[[#This Row],[IDFANGRAPHS]],STEAMER_P[],COLUMN(STEAMER_P[H]),FALSE),0)</f>
        <v>0</v>
      </c>
      <c r="M754" s="23">
        <f>IFERROR(VLOOKUP(MYRANKS_P[[#This Row],[IDFANGRAPHS]],STEAMER_P[],COLUMN(STEAMER_P[ER]),FALSE),0)</f>
        <v>0</v>
      </c>
      <c r="N754" s="23">
        <f>IFERROR(VLOOKUP(MYRANKS_P[[#This Row],[IDFANGRAPHS]],STEAMER_P[],COLUMN(STEAMER_P[HR]),FALSE),0)</f>
        <v>0</v>
      </c>
      <c r="O754" s="23">
        <f>IFERROR(VLOOKUP(MYRANKS_P[[#This Row],[IDFANGRAPHS]],STEAMER_P[],COLUMN(STEAMER_P[SO]),FALSE),0)</f>
        <v>0</v>
      </c>
      <c r="P754" s="23">
        <f>IFERROR(VLOOKUP(MYRANKS_P[[#This Row],[IDFANGRAPHS]],STEAMER_P[],COLUMN(STEAMER_P[BB]),FALSE),0)</f>
        <v>0</v>
      </c>
      <c r="Q754" s="21">
        <f>IFERROR((MYRANKS_P[[#This Row],[ER]]*9)/MYRANKS_P[[#This Row],[IP]],0)</f>
        <v>0</v>
      </c>
      <c r="R754" s="21">
        <f>IFERROR((MYRANKS_P[[#This Row],[BB]]+MYRANKS_P[[#This Row],[H]])/MYRANKS_P[[#This Row],[IP]],0)</f>
        <v>0</v>
      </c>
      <c r="S754" s="23">
        <f>MYRANKS_P[[#This Row],[W]]*P_PTS_W+MYRANKS_P[[#This Row],[L]]*P_PTS_L+MYRANKS_P[[#This Row],[IP]]*P_PTS_IP+MYRANKS_P[[#This Row],[SO]]*P_PTS_K+MYRANKS_P[[#This Row],[BB]]*P_PTS_BB+MYRANKS_P[[#This Row],[H]]*P_PTS_HA+MYRANKS_P[[#This Row],[SV]]*P_PTS_SV+MYRANKS_P[[#This Row],[HR]]*P_PTS_HRA+MYRANKS_P[[#This Row],[ER]]*P_PTS_ER</f>
        <v>0</v>
      </c>
      <c r="T754" s="23">
        <f>VLOOKUP(MYRANKS_P[[#This Row],[POS]],REPLACEMENT_LEVEL[],3,FALSE)</f>
        <v>0</v>
      </c>
      <c r="U754" s="23">
        <f>MYRANKS_P[[#This Row],[PROJ PTS]]-MYRANKS_P[[#This Row],[REPL LEVEL]]</f>
        <v>0</v>
      </c>
      <c r="V754" s="30">
        <f>RANK(MYRANKS_P[[#This Row],[POINTS OVER REPL]],MYRANKS_P[POINTS OVER REPL])</f>
        <v>1</v>
      </c>
      <c r="W754" s="29">
        <f>IF(MYRANKS_P[[#This Row],[RANK]]&lt;=TOTAL_PITCHERS_DRAFTED,MYRANKS_P[[#This Row],[POINTS OVER REPL]],0)</f>
        <v>0</v>
      </c>
      <c r="X754" s="35">
        <f>MYRANKS_P[[#This Row],[POINTS OVER REPL]]*DOLLAR_VALUE_PER_POINT+1</f>
        <v>1</v>
      </c>
      <c r="Y754" s="35"/>
      <c r="Z754" s="29">
        <f>IF(AND(MYRANKS_P[[#This Row],[RANK]]&lt;=(TOTAL_PITCHERS_DRAFTED-PITCHERS_BELOW_REPL_DRAFTED),MYRANKS_P[[#This Row],[$ACTUAL]]=""),MYRANKS_P[[#This Row],[POINTS OVER REPL]],0)</f>
        <v>0</v>
      </c>
      <c r="AA754" s="40">
        <f>IF(MYRANKS_P[[#This Row],[$ACTUAL]]="",MYRANKS_P[[#This Row],[POINTS OVER REPL]]*REMAINING_DOLLAR_VALUE_PER_POINT+1,0)</f>
        <v>1</v>
      </c>
    </row>
    <row r="755" spans="1:27" x14ac:dyDescent="0.25">
      <c r="A755" s="50" t="s">
        <v>15088</v>
      </c>
      <c r="B755" s="15" t="str">
        <f>VLOOKUP(MYRANKS_P[[#This Row],[PLAYERID]],PLAYERIDMAP2[],COLUMN(PLAYERIDMAP2[LASTNAME]),FALSE)</f>
        <v>Saito</v>
      </c>
      <c r="C755" s="24" t="str">
        <f>VLOOKUP(MYRANKS_P[[#This Row],[PLAYERID]],PLAYERIDMAP2[],COLUMN(PLAYERIDMAP2[FIRSTNAME]),FALSE)</f>
        <v>Takashi</v>
      </c>
      <c r="D755" s="24" t="str">
        <f>MYRANKS_P[[#This Row],[FNAME]]&amp;" "&amp;MYRANKS_P[[#This Row],[LNAME]]</f>
        <v>Takashi Saito</v>
      </c>
      <c r="E755" s="24" t="str">
        <f>VLOOKUP(MYRANKS_P[[#This Row],[PLAYERID]],PLAYERIDMAP2[],COLUMN(PLAYERIDMAP2[TEAM]),FALSE)</f>
        <v>N/A</v>
      </c>
      <c r="F755" s="24" t="str">
        <f>VLOOKUP(MYRANKS_P[[#This Row],[PLAYERID]],PLAYERIDMAP2[],COLUMN(PLAYERIDMAP2[POS]),FALSE)</f>
        <v>P</v>
      </c>
      <c r="G755" s="24">
        <f>IFERROR(VALUE(VLOOKUP(MYRANKS_P[[#This Row],[PLAYERID]],PLAYERIDMAP2[],COLUMN(PLAYERIDMAP2[IDFANGRAPHS]),FALSE)),VLOOKUP(MYRANKS_P[[#This Row],[PLAYERID]],PLAYERIDMAP2[],COLUMN(PLAYERIDMAP2[IDFANGRAPHS]),FALSE))</f>
        <v>6021</v>
      </c>
      <c r="H755" s="23">
        <f>IFERROR(VLOOKUP(MYRANKS_P[[#This Row],[IDFANGRAPHS]],STEAMER_P[],COLUMN(STEAMER_P[W]),FALSE),0)</f>
        <v>0</v>
      </c>
      <c r="I755" s="23">
        <f>IFERROR(VLOOKUP(MYRANKS_P[[#This Row],[IDFANGRAPHS]],STEAMER_P[],COLUMN(STEAMER_P[L]),FALSE),0)</f>
        <v>0</v>
      </c>
      <c r="J755" s="23">
        <f>IFERROR(VLOOKUP(MYRANKS_P[[#This Row],[IDFANGRAPHS]],STEAMER_P[],COLUMN(STEAMER_P[SV]),FALSE),0)</f>
        <v>0</v>
      </c>
      <c r="K755" s="23">
        <f>IFERROR(VLOOKUP(MYRANKS_P[[#This Row],[IDFANGRAPHS]],STEAMER_P[],COLUMN(STEAMER_P[IP]),FALSE),0)</f>
        <v>0</v>
      </c>
      <c r="L755" s="23">
        <f>IFERROR(VLOOKUP(MYRANKS_P[[#This Row],[IDFANGRAPHS]],STEAMER_P[],COLUMN(STEAMER_P[H]),FALSE),0)</f>
        <v>0</v>
      </c>
      <c r="M755" s="23">
        <f>IFERROR(VLOOKUP(MYRANKS_P[[#This Row],[IDFANGRAPHS]],STEAMER_P[],COLUMN(STEAMER_P[ER]),FALSE),0)</f>
        <v>0</v>
      </c>
      <c r="N755" s="23">
        <f>IFERROR(VLOOKUP(MYRANKS_P[[#This Row],[IDFANGRAPHS]],STEAMER_P[],COLUMN(STEAMER_P[HR]),FALSE),0)</f>
        <v>0</v>
      </c>
      <c r="O755" s="23">
        <f>IFERROR(VLOOKUP(MYRANKS_P[[#This Row],[IDFANGRAPHS]],STEAMER_P[],COLUMN(STEAMER_P[SO]),FALSE),0)</f>
        <v>0</v>
      </c>
      <c r="P755" s="23">
        <f>IFERROR(VLOOKUP(MYRANKS_P[[#This Row],[IDFANGRAPHS]],STEAMER_P[],COLUMN(STEAMER_P[BB]),FALSE),0)</f>
        <v>0</v>
      </c>
      <c r="Q755" s="21">
        <f>IFERROR((MYRANKS_P[[#This Row],[ER]]*9)/MYRANKS_P[[#This Row],[IP]],0)</f>
        <v>0</v>
      </c>
      <c r="R755" s="21">
        <f>IFERROR((MYRANKS_P[[#This Row],[BB]]+MYRANKS_P[[#This Row],[H]])/MYRANKS_P[[#This Row],[IP]],0)</f>
        <v>0</v>
      </c>
      <c r="S755" s="23">
        <f>MYRANKS_P[[#This Row],[W]]*P_PTS_W+MYRANKS_P[[#This Row],[L]]*P_PTS_L+MYRANKS_P[[#This Row],[IP]]*P_PTS_IP+MYRANKS_P[[#This Row],[SO]]*P_PTS_K+MYRANKS_P[[#This Row],[BB]]*P_PTS_BB+MYRANKS_P[[#This Row],[H]]*P_PTS_HA+MYRANKS_P[[#This Row],[SV]]*P_PTS_SV+MYRANKS_P[[#This Row],[HR]]*P_PTS_HRA+MYRANKS_P[[#This Row],[ER]]*P_PTS_ER</f>
        <v>0</v>
      </c>
      <c r="T755" s="23">
        <f>VLOOKUP(MYRANKS_P[[#This Row],[POS]],REPLACEMENT_LEVEL[],3,FALSE)</f>
        <v>0</v>
      </c>
      <c r="U755" s="23">
        <f>MYRANKS_P[[#This Row],[PROJ PTS]]-MYRANKS_P[[#This Row],[REPL LEVEL]]</f>
        <v>0</v>
      </c>
      <c r="V755" s="30">
        <f>RANK(MYRANKS_P[[#This Row],[POINTS OVER REPL]],MYRANKS_P[POINTS OVER REPL])</f>
        <v>1</v>
      </c>
      <c r="W755" s="29">
        <f>IF(MYRANKS_P[[#This Row],[RANK]]&lt;=TOTAL_PITCHERS_DRAFTED,MYRANKS_P[[#This Row],[POINTS OVER REPL]],0)</f>
        <v>0</v>
      </c>
      <c r="X755" s="35">
        <f>MYRANKS_P[[#This Row],[POINTS OVER REPL]]*DOLLAR_VALUE_PER_POINT+1</f>
        <v>1</v>
      </c>
      <c r="Y755" s="35"/>
      <c r="Z755" s="29">
        <f>IF(AND(MYRANKS_P[[#This Row],[RANK]]&lt;=(TOTAL_PITCHERS_DRAFTED-PITCHERS_BELOW_REPL_DRAFTED),MYRANKS_P[[#This Row],[$ACTUAL]]=""),MYRANKS_P[[#This Row],[POINTS OVER REPL]],0)</f>
        <v>0</v>
      </c>
      <c r="AA755" s="40">
        <f>IF(MYRANKS_P[[#This Row],[$ACTUAL]]="",MYRANKS_P[[#This Row],[POINTS OVER REPL]]*REMAINING_DOLLAR_VALUE_PER_POINT+1,0)</f>
        <v>1</v>
      </c>
    </row>
    <row r="756" spans="1:27" x14ac:dyDescent="0.25">
      <c r="A756" s="50" t="s">
        <v>15251</v>
      </c>
      <c r="B756" s="15" t="str">
        <f>VLOOKUP(MYRANKS_P[[#This Row],[PLAYERID]],PLAYERIDMAP2[],COLUMN(PLAYERIDMAP2[LASTNAME]),FALSE)</f>
        <v>Sherrill</v>
      </c>
      <c r="C756" s="24" t="str">
        <f>VLOOKUP(MYRANKS_P[[#This Row],[PLAYERID]],PLAYERIDMAP2[],COLUMN(PLAYERIDMAP2[FIRSTNAME]),FALSE)</f>
        <v>George</v>
      </c>
      <c r="D756" s="24" t="str">
        <f>MYRANKS_P[[#This Row],[FNAME]]&amp;" "&amp;MYRANKS_P[[#This Row],[LNAME]]</f>
        <v>George Sherrill</v>
      </c>
      <c r="E756" s="24" t="str">
        <f>VLOOKUP(MYRANKS_P[[#This Row],[PLAYERID]],PLAYERIDMAP2[],COLUMN(PLAYERIDMAP2[TEAM]),FALSE)</f>
        <v>N/A</v>
      </c>
      <c r="F756" s="24" t="str">
        <f>VLOOKUP(MYRANKS_P[[#This Row],[PLAYERID]],PLAYERIDMAP2[],COLUMN(PLAYERIDMAP2[POS]),FALSE)</f>
        <v>P</v>
      </c>
      <c r="G756" s="24">
        <f>IFERROR(VALUE(VLOOKUP(MYRANKS_P[[#This Row],[PLAYERID]],PLAYERIDMAP2[],COLUMN(PLAYERIDMAP2[IDFANGRAPHS]),FALSE)),VLOOKUP(MYRANKS_P[[#This Row],[PLAYERID]],PLAYERIDMAP2[],COLUMN(PLAYERIDMAP2[IDFANGRAPHS]),FALSE))</f>
        <v>6291</v>
      </c>
      <c r="H756" s="23">
        <f>IFERROR(VLOOKUP(MYRANKS_P[[#This Row],[IDFANGRAPHS]],STEAMER_P[],COLUMN(STEAMER_P[W]),FALSE),0)</f>
        <v>0</v>
      </c>
      <c r="I756" s="23">
        <f>IFERROR(VLOOKUP(MYRANKS_P[[#This Row],[IDFANGRAPHS]],STEAMER_P[],COLUMN(STEAMER_P[L]),FALSE),0)</f>
        <v>0</v>
      </c>
      <c r="J756" s="23">
        <f>IFERROR(VLOOKUP(MYRANKS_P[[#This Row],[IDFANGRAPHS]],STEAMER_P[],COLUMN(STEAMER_P[SV]),FALSE),0)</f>
        <v>0</v>
      </c>
      <c r="K756" s="23">
        <f>IFERROR(VLOOKUP(MYRANKS_P[[#This Row],[IDFANGRAPHS]],STEAMER_P[],COLUMN(STEAMER_P[IP]),FALSE),0)</f>
        <v>0</v>
      </c>
      <c r="L756" s="23">
        <f>IFERROR(VLOOKUP(MYRANKS_P[[#This Row],[IDFANGRAPHS]],STEAMER_P[],COLUMN(STEAMER_P[H]),FALSE),0)</f>
        <v>0</v>
      </c>
      <c r="M756" s="23">
        <f>IFERROR(VLOOKUP(MYRANKS_P[[#This Row],[IDFANGRAPHS]],STEAMER_P[],COLUMN(STEAMER_P[ER]),FALSE),0)</f>
        <v>0</v>
      </c>
      <c r="N756" s="23">
        <f>IFERROR(VLOOKUP(MYRANKS_P[[#This Row],[IDFANGRAPHS]],STEAMER_P[],COLUMN(STEAMER_P[HR]),FALSE),0)</f>
        <v>0</v>
      </c>
      <c r="O756" s="23">
        <f>IFERROR(VLOOKUP(MYRANKS_P[[#This Row],[IDFANGRAPHS]],STEAMER_P[],COLUMN(STEAMER_P[SO]),FALSE),0)</f>
        <v>0</v>
      </c>
      <c r="P756" s="23">
        <f>IFERROR(VLOOKUP(MYRANKS_P[[#This Row],[IDFANGRAPHS]],STEAMER_P[],COLUMN(STEAMER_P[BB]),FALSE),0)</f>
        <v>0</v>
      </c>
      <c r="Q756" s="21">
        <f>IFERROR((MYRANKS_P[[#This Row],[ER]]*9)/MYRANKS_P[[#This Row],[IP]],0)</f>
        <v>0</v>
      </c>
      <c r="R756" s="21">
        <f>IFERROR((MYRANKS_P[[#This Row],[BB]]+MYRANKS_P[[#This Row],[H]])/MYRANKS_P[[#This Row],[IP]],0)</f>
        <v>0</v>
      </c>
      <c r="S756" s="23">
        <f>MYRANKS_P[[#This Row],[W]]*P_PTS_W+MYRANKS_P[[#This Row],[L]]*P_PTS_L+MYRANKS_P[[#This Row],[IP]]*P_PTS_IP+MYRANKS_P[[#This Row],[SO]]*P_PTS_K+MYRANKS_P[[#This Row],[BB]]*P_PTS_BB+MYRANKS_P[[#This Row],[H]]*P_PTS_HA+MYRANKS_P[[#This Row],[SV]]*P_PTS_SV+MYRANKS_P[[#This Row],[HR]]*P_PTS_HRA+MYRANKS_P[[#This Row],[ER]]*P_PTS_ER</f>
        <v>0</v>
      </c>
      <c r="T756" s="23">
        <f>VLOOKUP(MYRANKS_P[[#This Row],[POS]],REPLACEMENT_LEVEL[],3,FALSE)</f>
        <v>0</v>
      </c>
      <c r="U756" s="23">
        <f>MYRANKS_P[[#This Row],[PROJ PTS]]-MYRANKS_P[[#This Row],[REPL LEVEL]]</f>
        <v>0</v>
      </c>
      <c r="V756" s="30">
        <f>RANK(MYRANKS_P[[#This Row],[POINTS OVER REPL]],MYRANKS_P[POINTS OVER REPL])</f>
        <v>1</v>
      </c>
      <c r="W756" s="29">
        <f>IF(MYRANKS_P[[#This Row],[RANK]]&lt;=TOTAL_PITCHERS_DRAFTED,MYRANKS_P[[#This Row],[POINTS OVER REPL]],0)</f>
        <v>0</v>
      </c>
      <c r="X756" s="35">
        <f>MYRANKS_P[[#This Row],[POINTS OVER REPL]]*DOLLAR_VALUE_PER_POINT+1</f>
        <v>1</v>
      </c>
      <c r="Y756" s="35"/>
      <c r="Z756" s="29">
        <f>IF(AND(MYRANKS_P[[#This Row],[RANK]]&lt;=(TOTAL_PITCHERS_DRAFTED-PITCHERS_BELOW_REPL_DRAFTED),MYRANKS_P[[#This Row],[$ACTUAL]]=""),MYRANKS_P[[#This Row],[POINTS OVER REPL]],0)</f>
        <v>0</v>
      </c>
      <c r="AA756" s="40">
        <f>IF(MYRANKS_P[[#This Row],[$ACTUAL]]="",MYRANKS_P[[#This Row],[POINTS OVER REPL]]*REMAINING_DOLLAR_VALUE_PER_POINT+1,0)</f>
        <v>1</v>
      </c>
    </row>
    <row r="757" spans="1:27" x14ac:dyDescent="0.25">
      <c r="A757" s="67" t="s">
        <v>15278</v>
      </c>
      <c r="B757" s="15" t="str">
        <f>VLOOKUP(MYRANKS_P[[#This Row],[PLAYERID]],PLAYERIDMAP2[],COLUMN(PLAYERIDMAP2[LASTNAME]),FALSE)</f>
        <v>Silva</v>
      </c>
      <c r="C757" s="24" t="str">
        <f>VLOOKUP(MYRANKS_P[[#This Row],[PLAYERID]],PLAYERIDMAP2[],COLUMN(PLAYERIDMAP2[FIRSTNAME]),FALSE)</f>
        <v>Carlos</v>
      </c>
      <c r="D757" s="24" t="str">
        <f>MYRANKS_P[[#This Row],[FNAME]]&amp;" "&amp;MYRANKS_P[[#This Row],[LNAME]]</f>
        <v>Carlos Silva</v>
      </c>
      <c r="E757" s="24" t="str">
        <f>VLOOKUP(MYRANKS_P[[#This Row],[PLAYERID]],PLAYERIDMAP2[],COLUMN(PLAYERIDMAP2[TEAM]),FALSE)</f>
        <v>N/A</v>
      </c>
      <c r="F757" s="24" t="str">
        <f>VLOOKUP(MYRANKS_P[[#This Row],[PLAYERID]],PLAYERIDMAP2[],COLUMN(PLAYERIDMAP2[POS]),FALSE)</f>
        <v>P</v>
      </c>
      <c r="G757" s="24">
        <f>IFERROR(VALUE(VLOOKUP(MYRANKS_P[[#This Row],[PLAYERID]],PLAYERIDMAP2[],COLUMN(PLAYERIDMAP2[IDFANGRAPHS]),FALSE)),VLOOKUP(MYRANKS_P[[#This Row],[PLAYERID]],PLAYERIDMAP2[],COLUMN(PLAYERIDMAP2[IDFANGRAPHS]),FALSE))</f>
        <v>973</v>
      </c>
      <c r="H757" s="23">
        <f>IFERROR(VLOOKUP(MYRANKS_P[[#This Row],[IDFANGRAPHS]],STEAMER_P[],COLUMN(STEAMER_P[W]),FALSE),0)</f>
        <v>0</v>
      </c>
      <c r="I757" s="23">
        <f>IFERROR(VLOOKUP(MYRANKS_P[[#This Row],[IDFANGRAPHS]],STEAMER_P[],COLUMN(STEAMER_P[L]),FALSE),0)</f>
        <v>0</v>
      </c>
      <c r="J757" s="23">
        <f>IFERROR(VLOOKUP(MYRANKS_P[[#This Row],[IDFANGRAPHS]],STEAMER_P[],COLUMN(STEAMER_P[SV]),FALSE),0)</f>
        <v>0</v>
      </c>
      <c r="K757" s="23">
        <f>IFERROR(VLOOKUP(MYRANKS_P[[#This Row],[IDFANGRAPHS]],STEAMER_P[],COLUMN(STEAMER_P[IP]),FALSE),0)</f>
        <v>0</v>
      </c>
      <c r="L757" s="23">
        <f>IFERROR(VLOOKUP(MYRANKS_P[[#This Row],[IDFANGRAPHS]],STEAMER_P[],COLUMN(STEAMER_P[H]),FALSE),0)</f>
        <v>0</v>
      </c>
      <c r="M757" s="23">
        <f>IFERROR(VLOOKUP(MYRANKS_P[[#This Row],[IDFANGRAPHS]],STEAMER_P[],COLUMN(STEAMER_P[ER]),FALSE),0)</f>
        <v>0</v>
      </c>
      <c r="N757" s="23">
        <f>IFERROR(VLOOKUP(MYRANKS_P[[#This Row],[IDFANGRAPHS]],STEAMER_P[],COLUMN(STEAMER_P[HR]),FALSE),0)</f>
        <v>0</v>
      </c>
      <c r="O757" s="23">
        <f>IFERROR(VLOOKUP(MYRANKS_P[[#This Row],[IDFANGRAPHS]],STEAMER_P[],COLUMN(STEAMER_P[SO]),FALSE),0)</f>
        <v>0</v>
      </c>
      <c r="P757" s="23">
        <f>IFERROR(VLOOKUP(MYRANKS_P[[#This Row],[IDFANGRAPHS]],STEAMER_P[],COLUMN(STEAMER_P[BB]),FALSE),0)</f>
        <v>0</v>
      </c>
      <c r="Q757" s="21">
        <f>IFERROR((MYRANKS_P[[#This Row],[ER]]*9)/MYRANKS_P[[#This Row],[IP]],0)</f>
        <v>0</v>
      </c>
      <c r="R757" s="21">
        <f>IFERROR((MYRANKS_P[[#This Row],[BB]]+MYRANKS_P[[#This Row],[H]])/MYRANKS_P[[#This Row],[IP]],0)</f>
        <v>0</v>
      </c>
      <c r="S757" s="23">
        <f>MYRANKS_P[[#This Row],[W]]*P_PTS_W+MYRANKS_P[[#This Row],[L]]*P_PTS_L+MYRANKS_P[[#This Row],[IP]]*P_PTS_IP+MYRANKS_P[[#This Row],[SO]]*P_PTS_K+MYRANKS_P[[#This Row],[BB]]*P_PTS_BB+MYRANKS_P[[#This Row],[H]]*P_PTS_HA+MYRANKS_P[[#This Row],[SV]]*P_PTS_SV+MYRANKS_P[[#This Row],[HR]]*P_PTS_HRA+MYRANKS_P[[#This Row],[ER]]*P_PTS_ER</f>
        <v>0</v>
      </c>
      <c r="T757" s="23">
        <f>VLOOKUP(MYRANKS_P[[#This Row],[POS]],REPLACEMENT_LEVEL[],3,FALSE)</f>
        <v>0</v>
      </c>
      <c r="U757" s="23">
        <f>MYRANKS_P[[#This Row],[PROJ PTS]]-MYRANKS_P[[#This Row],[REPL LEVEL]]</f>
        <v>0</v>
      </c>
      <c r="V757" s="30">
        <f>RANK(MYRANKS_P[[#This Row],[POINTS OVER REPL]],MYRANKS_P[POINTS OVER REPL])</f>
        <v>1</v>
      </c>
      <c r="W757" s="29">
        <f>IF(MYRANKS_P[[#This Row],[RANK]]&lt;=TOTAL_PITCHERS_DRAFTED,MYRANKS_P[[#This Row],[POINTS OVER REPL]],0)</f>
        <v>0</v>
      </c>
      <c r="X757" s="35">
        <f>MYRANKS_P[[#This Row],[POINTS OVER REPL]]*DOLLAR_VALUE_PER_POINT+1</f>
        <v>1</v>
      </c>
      <c r="Y757" s="35"/>
      <c r="Z757" s="29">
        <f>IF(AND(MYRANKS_P[[#This Row],[RANK]]&lt;=(TOTAL_PITCHERS_DRAFTED-PITCHERS_BELOW_REPL_DRAFTED),MYRANKS_P[[#This Row],[$ACTUAL]]=""),MYRANKS_P[[#This Row],[POINTS OVER REPL]],0)</f>
        <v>0</v>
      </c>
      <c r="AA757" s="40">
        <f>IF(MYRANKS_P[[#This Row],[$ACTUAL]]="",MYRANKS_P[[#This Row],[POINTS OVER REPL]]*REMAINING_DOLLAR_VALUE_PER_POINT+1,0)</f>
        <v>1</v>
      </c>
    </row>
    <row r="758" spans="1:27" x14ac:dyDescent="0.25">
      <c r="A758" s="50" t="s">
        <v>15334</v>
      </c>
      <c r="B758" s="15" t="str">
        <f>VLOOKUP(MYRANKS_P[[#This Row],[PLAYERID]],PLAYERIDMAP2[],COLUMN(PLAYERIDMAP2[LASTNAME]),FALSE)</f>
        <v>Snell</v>
      </c>
      <c r="C758" s="24" t="str">
        <f>VLOOKUP(MYRANKS_P[[#This Row],[PLAYERID]],PLAYERIDMAP2[],COLUMN(PLAYERIDMAP2[FIRSTNAME]),FALSE)</f>
        <v>Ian</v>
      </c>
      <c r="D758" s="24" t="str">
        <f>MYRANKS_P[[#This Row],[FNAME]]&amp;" "&amp;MYRANKS_P[[#This Row],[LNAME]]</f>
        <v>Ian Snell</v>
      </c>
      <c r="E758" s="24" t="str">
        <f>VLOOKUP(MYRANKS_P[[#This Row],[PLAYERID]],PLAYERIDMAP2[],COLUMN(PLAYERIDMAP2[TEAM]),FALSE)</f>
        <v>N/A</v>
      </c>
      <c r="F758" s="24" t="str">
        <f>VLOOKUP(MYRANKS_P[[#This Row],[PLAYERID]],PLAYERIDMAP2[],COLUMN(PLAYERIDMAP2[POS]),FALSE)</f>
        <v>P</v>
      </c>
      <c r="G758" s="24">
        <f>IFERROR(VALUE(VLOOKUP(MYRANKS_P[[#This Row],[PLAYERID]],PLAYERIDMAP2[],COLUMN(PLAYERIDMAP2[IDFANGRAPHS]),FALSE)),VLOOKUP(MYRANKS_P[[#This Row],[PLAYERID]],PLAYERIDMAP2[],COLUMN(PLAYERIDMAP2[IDFANGRAPHS]),FALSE))</f>
        <v>2227</v>
      </c>
      <c r="H758" s="23">
        <f>IFERROR(VLOOKUP(MYRANKS_P[[#This Row],[IDFANGRAPHS]],STEAMER_P[],COLUMN(STEAMER_P[W]),FALSE),0)</f>
        <v>0</v>
      </c>
      <c r="I758" s="23">
        <f>IFERROR(VLOOKUP(MYRANKS_P[[#This Row],[IDFANGRAPHS]],STEAMER_P[],COLUMN(STEAMER_P[L]),FALSE),0)</f>
        <v>0</v>
      </c>
      <c r="J758" s="23">
        <f>IFERROR(VLOOKUP(MYRANKS_P[[#This Row],[IDFANGRAPHS]],STEAMER_P[],COLUMN(STEAMER_P[SV]),FALSE),0)</f>
        <v>0</v>
      </c>
      <c r="K758" s="23">
        <f>IFERROR(VLOOKUP(MYRANKS_P[[#This Row],[IDFANGRAPHS]],STEAMER_P[],COLUMN(STEAMER_P[IP]),FALSE),0)</f>
        <v>0</v>
      </c>
      <c r="L758" s="23">
        <f>IFERROR(VLOOKUP(MYRANKS_P[[#This Row],[IDFANGRAPHS]],STEAMER_P[],COLUMN(STEAMER_P[H]),FALSE),0)</f>
        <v>0</v>
      </c>
      <c r="M758" s="23">
        <f>IFERROR(VLOOKUP(MYRANKS_P[[#This Row],[IDFANGRAPHS]],STEAMER_P[],COLUMN(STEAMER_P[ER]),FALSE),0)</f>
        <v>0</v>
      </c>
      <c r="N758" s="23">
        <f>IFERROR(VLOOKUP(MYRANKS_P[[#This Row],[IDFANGRAPHS]],STEAMER_P[],COLUMN(STEAMER_P[HR]),FALSE),0)</f>
        <v>0</v>
      </c>
      <c r="O758" s="23">
        <f>IFERROR(VLOOKUP(MYRANKS_P[[#This Row],[IDFANGRAPHS]],STEAMER_P[],COLUMN(STEAMER_P[SO]),FALSE),0)</f>
        <v>0</v>
      </c>
      <c r="P758" s="23">
        <f>IFERROR(VLOOKUP(MYRANKS_P[[#This Row],[IDFANGRAPHS]],STEAMER_P[],COLUMN(STEAMER_P[BB]),FALSE),0)</f>
        <v>0</v>
      </c>
      <c r="Q758" s="21">
        <f>IFERROR((MYRANKS_P[[#This Row],[ER]]*9)/MYRANKS_P[[#This Row],[IP]],0)</f>
        <v>0</v>
      </c>
      <c r="R758" s="21">
        <f>IFERROR((MYRANKS_P[[#This Row],[BB]]+MYRANKS_P[[#This Row],[H]])/MYRANKS_P[[#This Row],[IP]],0)</f>
        <v>0</v>
      </c>
      <c r="S758" s="23">
        <f>MYRANKS_P[[#This Row],[W]]*P_PTS_W+MYRANKS_P[[#This Row],[L]]*P_PTS_L+MYRANKS_P[[#This Row],[IP]]*P_PTS_IP+MYRANKS_P[[#This Row],[SO]]*P_PTS_K+MYRANKS_P[[#This Row],[BB]]*P_PTS_BB+MYRANKS_P[[#This Row],[H]]*P_PTS_HA+MYRANKS_P[[#This Row],[SV]]*P_PTS_SV+MYRANKS_P[[#This Row],[HR]]*P_PTS_HRA+MYRANKS_P[[#This Row],[ER]]*P_PTS_ER</f>
        <v>0</v>
      </c>
      <c r="T758" s="23">
        <f>VLOOKUP(MYRANKS_P[[#This Row],[POS]],REPLACEMENT_LEVEL[],3,FALSE)</f>
        <v>0</v>
      </c>
      <c r="U758" s="23">
        <f>MYRANKS_P[[#This Row],[PROJ PTS]]-MYRANKS_P[[#This Row],[REPL LEVEL]]</f>
        <v>0</v>
      </c>
      <c r="V758" s="30">
        <f>RANK(MYRANKS_P[[#This Row],[POINTS OVER REPL]],MYRANKS_P[POINTS OVER REPL])</f>
        <v>1</v>
      </c>
      <c r="W758" s="29">
        <f>IF(MYRANKS_P[[#This Row],[RANK]]&lt;=TOTAL_PITCHERS_DRAFTED,MYRANKS_P[[#This Row],[POINTS OVER REPL]],0)</f>
        <v>0</v>
      </c>
      <c r="X758" s="35">
        <f>MYRANKS_P[[#This Row],[POINTS OVER REPL]]*DOLLAR_VALUE_PER_POINT+1</f>
        <v>1</v>
      </c>
      <c r="Y758" s="35"/>
      <c r="Z758" s="29">
        <f>IF(AND(MYRANKS_P[[#This Row],[RANK]]&lt;=(TOTAL_PITCHERS_DRAFTED-PITCHERS_BELOW_REPL_DRAFTED),MYRANKS_P[[#This Row],[$ACTUAL]]=""),MYRANKS_P[[#This Row],[POINTS OVER REPL]],0)</f>
        <v>0</v>
      </c>
      <c r="AA758" s="40">
        <f>IF(MYRANKS_P[[#This Row],[$ACTUAL]]="",MYRANKS_P[[#This Row],[POINTS OVER REPL]]*REMAINING_DOLLAR_VALUE_PER_POINT+1,0)</f>
        <v>1</v>
      </c>
    </row>
    <row r="759" spans="1:27" x14ac:dyDescent="0.25">
      <c r="A759" s="65" t="s">
        <v>16915</v>
      </c>
      <c r="B759" s="17" t="str">
        <f>VLOOKUP(MYRANKS_P[[#This Row],[PLAYERID]],PLAYERIDMAP2[],COLUMN(PLAYERIDMAP2[LASTNAME]),FALSE)</f>
        <v>Stewart</v>
      </c>
      <c r="C759" s="24" t="str">
        <f>VLOOKUP(MYRANKS_P[[#This Row],[PLAYERID]],PLAYERIDMAP2[],COLUMN(PLAYERIDMAP2[FIRSTNAME]),FALSE)</f>
        <v>Kohl</v>
      </c>
      <c r="D759" s="24" t="str">
        <f>MYRANKS_P[[#This Row],[FNAME]]&amp;" "&amp;MYRANKS_P[[#This Row],[LNAME]]</f>
        <v>Kohl Stewart</v>
      </c>
      <c r="E759" s="24" t="str">
        <f>VLOOKUP(MYRANKS_P[[#This Row],[PLAYERID]],PLAYERIDMAP2[],COLUMN(PLAYERIDMAP2[TEAM]),FALSE)</f>
        <v>MIN</v>
      </c>
      <c r="F759" s="24" t="str">
        <f>VLOOKUP(MYRANKS_P[[#This Row],[PLAYERID]],PLAYERIDMAP2[],COLUMN(PLAYERIDMAP2[POS]),FALSE)</f>
        <v>P</v>
      </c>
      <c r="G759" s="24" t="str">
        <f>IFERROR(VALUE(VLOOKUP(MYRANKS_P[[#This Row],[PLAYERID]],PLAYERIDMAP2[],COLUMN(PLAYERIDMAP2[IDFANGRAPHS]),FALSE)),VLOOKUP(MYRANKS_P[[#This Row],[PLAYERID]],PLAYERIDMAP2[],COLUMN(PLAYERIDMAP2[IDFANGRAPHS]),FALSE))</f>
        <v>sa737436</v>
      </c>
      <c r="H759" s="23">
        <f>IFERROR(VLOOKUP(MYRANKS_P[[#This Row],[IDFANGRAPHS]],STEAMER_P[],COLUMN(STEAMER_P[W]),FALSE),0)</f>
        <v>0</v>
      </c>
      <c r="I759" s="23">
        <f>IFERROR(VLOOKUP(MYRANKS_P[[#This Row],[IDFANGRAPHS]],STEAMER_P[],COLUMN(STEAMER_P[L]),FALSE),0)</f>
        <v>0</v>
      </c>
      <c r="J759" s="23">
        <f>IFERROR(VLOOKUP(MYRANKS_P[[#This Row],[IDFANGRAPHS]],STEAMER_P[],COLUMN(STEAMER_P[SV]),FALSE),0)</f>
        <v>0</v>
      </c>
      <c r="K759" s="23">
        <f>IFERROR(VLOOKUP(MYRANKS_P[[#This Row],[IDFANGRAPHS]],STEAMER_P[],COLUMN(STEAMER_P[IP]),FALSE),0)</f>
        <v>1</v>
      </c>
      <c r="L759" s="23">
        <f>IFERROR(VLOOKUP(MYRANKS_P[[#This Row],[IDFANGRAPHS]],STEAMER_P[],COLUMN(STEAMER_P[H]),FALSE),0)</f>
        <v>1</v>
      </c>
      <c r="M759" s="23">
        <f>IFERROR(VLOOKUP(MYRANKS_P[[#This Row],[IDFANGRAPHS]],STEAMER_P[],COLUMN(STEAMER_P[ER]),FALSE),0)</f>
        <v>1</v>
      </c>
      <c r="N759" s="23">
        <f>IFERROR(VLOOKUP(MYRANKS_P[[#This Row],[IDFANGRAPHS]],STEAMER_P[],COLUMN(STEAMER_P[HR]),FALSE),0)</f>
        <v>0</v>
      </c>
      <c r="O759" s="23">
        <f>IFERROR(VLOOKUP(MYRANKS_P[[#This Row],[IDFANGRAPHS]],STEAMER_P[],COLUMN(STEAMER_P[SO]),FALSE),0)</f>
        <v>0</v>
      </c>
      <c r="P759" s="23">
        <f>IFERROR(VLOOKUP(MYRANKS_P[[#This Row],[IDFANGRAPHS]],STEAMER_P[],COLUMN(STEAMER_P[BB]),FALSE),0)</f>
        <v>0</v>
      </c>
      <c r="Q759" s="21">
        <f>IFERROR((MYRANKS_P[[#This Row],[ER]]*9)/MYRANKS_P[[#This Row],[IP]],0)</f>
        <v>9</v>
      </c>
      <c r="R759" s="21">
        <f>IFERROR((MYRANKS_P[[#This Row],[BB]]+MYRANKS_P[[#This Row],[H]])/MYRANKS_P[[#This Row],[IP]],0)</f>
        <v>1</v>
      </c>
      <c r="S759" s="23">
        <f>MYRANKS_P[[#This Row],[W]]*P_PTS_W+MYRANKS_P[[#This Row],[L]]*P_PTS_L+MYRANKS_P[[#This Row],[IP]]*P_PTS_IP+MYRANKS_P[[#This Row],[SO]]*P_PTS_K+MYRANKS_P[[#This Row],[BB]]*P_PTS_BB+MYRANKS_P[[#This Row],[H]]*P_PTS_HA+MYRANKS_P[[#This Row],[SV]]*P_PTS_SV+MYRANKS_P[[#This Row],[HR]]*P_PTS_HRA+MYRANKS_P[[#This Row],[ER]]*P_PTS_ER</f>
        <v>0</v>
      </c>
      <c r="T759" s="23">
        <f>VLOOKUP(MYRANKS_P[[#This Row],[POS]],REPLACEMENT_LEVEL[],3,FALSE)</f>
        <v>0</v>
      </c>
      <c r="U759" s="23">
        <f>MYRANKS_P[[#This Row],[PROJ PTS]]-MYRANKS_P[[#This Row],[REPL LEVEL]]</f>
        <v>0</v>
      </c>
      <c r="V759" s="30">
        <f>RANK(MYRANKS_P[[#This Row],[POINTS OVER REPL]],MYRANKS_P[POINTS OVER REPL])</f>
        <v>1</v>
      </c>
      <c r="W759" s="29">
        <f>IF(MYRANKS_P[[#This Row],[RANK]]&lt;=TOTAL_PITCHERS_DRAFTED,MYRANKS_P[[#This Row],[POINTS OVER REPL]],0)</f>
        <v>0</v>
      </c>
      <c r="X759" s="35">
        <f>MYRANKS_P[[#This Row],[POINTS OVER REPL]]*DOLLAR_VALUE_PER_POINT+1</f>
        <v>1</v>
      </c>
      <c r="Y759" s="35"/>
      <c r="Z759" s="29">
        <f>IF(AND(MYRANKS_P[[#This Row],[RANK]]&lt;=(TOTAL_PITCHERS_DRAFTED-PITCHERS_BELOW_REPL_DRAFTED),MYRANKS_P[[#This Row],[$ACTUAL]]=""),MYRANKS_P[[#This Row],[POINTS OVER REPL]],0)</f>
        <v>0</v>
      </c>
      <c r="AA759" s="40">
        <f>IF(MYRANKS_P[[#This Row],[$ACTUAL]]="",MYRANKS_P[[#This Row],[POINTS OVER REPL]]*REMAINING_DOLLAR_VALUE_PER_POINT+1,0)</f>
        <v>1</v>
      </c>
    </row>
    <row r="760" spans="1:27" x14ac:dyDescent="0.25">
      <c r="A760" s="50" t="s">
        <v>15467</v>
      </c>
      <c r="B760" s="15" t="str">
        <f>VLOOKUP(MYRANKS_P[[#This Row],[PLAYERID]],PLAYERIDMAP2[],COLUMN(PLAYERIDMAP2[LASTNAME]),FALSE)</f>
        <v>Swindle</v>
      </c>
      <c r="C760" s="24" t="str">
        <f>VLOOKUP(MYRANKS_P[[#This Row],[PLAYERID]],PLAYERIDMAP2[],COLUMN(PLAYERIDMAP2[FIRSTNAME]),FALSE)</f>
        <v>R.J.</v>
      </c>
      <c r="D760" s="24" t="str">
        <f>MYRANKS_P[[#This Row],[FNAME]]&amp;" "&amp;MYRANKS_P[[#This Row],[LNAME]]</f>
        <v>R.J. Swindle</v>
      </c>
      <c r="E760" s="24" t="str">
        <f>VLOOKUP(MYRANKS_P[[#This Row],[PLAYERID]],PLAYERIDMAP2[],COLUMN(PLAYERIDMAP2[TEAM]),FALSE)</f>
        <v>CLE</v>
      </c>
      <c r="F760" s="24" t="str">
        <f>VLOOKUP(MYRANKS_P[[#This Row],[PLAYERID]],PLAYERIDMAP2[],COLUMN(PLAYERIDMAP2[POS]),FALSE)</f>
        <v>P</v>
      </c>
      <c r="G760" s="24">
        <f>IFERROR(VALUE(VLOOKUP(MYRANKS_P[[#This Row],[PLAYERID]],PLAYERIDMAP2[],COLUMN(PLAYERIDMAP2[IDFANGRAPHS]),FALSE)),VLOOKUP(MYRANKS_P[[#This Row],[PLAYERID]],PLAYERIDMAP2[],COLUMN(PLAYERIDMAP2[IDFANGRAPHS]),FALSE))</f>
        <v>539</v>
      </c>
      <c r="H760" s="23">
        <f>IFERROR(VLOOKUP(MYRANKS_P[[#This Row],[IDFANGRAPHS]],STEAMER_P[],COLUMN(STEAMER_P[W]),FALSE),0)</f>
        <v>0</v>
      </c>
      <c r="I760" s="23">
        <f>IFERROR(VLOOKUP(MYRANKS_P[[#This Row],[IDFANGRAPHS]],STEAMER_P[],COLUMN(STEAMER_P[L]),FALSE),0)</f>
        <v>0</v>
      </c>
      <c r="J760" s="23">
        <f>IFERROR(VLOOKUP(MYRANKS_P[[#This Row],[IDFANGRAPHS]],STEAMER_P[],COLUMN(STEAMER_P[SV]),FALSE),0)</f>
        <v>0</v>
      </c>
      <c r="K760" s="23">
        <f>IFERROR(VLOOKUP(MYRANKS_P[[#This Row],[IDFANGRAPHS]],STEAMER_P[],COLUMN(STEAMER_P[IP]),FALSE),0)</f>
        <v>0</v>
      </c>
      <c r="L760" s="23">
        <f>IFERROR(VLOOKUP(MYRANKS_P[[#This Row],[IDFANGRAPHS]],STEAMER_P[],COLUMN(STEAMER_P[H]),FALSE),0)</f>
        <v>0</v>
      </c>
      <c r="M760" s="23">
        <f>IFERROR(VLOOKUP(MYRANKS_P[[#This Row],[IDFANGRAPHS]],STEAMER_P[],COLUMN(STEAMER_P[ER]),FALSE),0)</f>
        <v>0</v>
      </c>
      <c r="N760" s="23">
        <f>IFERROR(VLOOKUP(MYRANKS_P[[#This Row],[IDFANGRAPHS]],STEAMER_P[],COLUMN(STEAMER_P[HR]),FALSE),0)</f>
        <v>0</v>
      </c>
      <c r="O760" s="23">
        <f>IFERROR(VLOOKUP(MYRANKS_P[[#This Row],[IDFANGRAPHS]],STEAMER_P[],COLUMN(STEAMER_P[SO]),FALSE),0)</f>
        <v>0</v>
      </c>
      <c r="P760" s="23">
        <f>IFERROR(VLOOKUP(MYRANKS_P[[#This Row],[IDFANGRAPHS]],STEAMER_P[],COLUMN(STEAMER_P[BB]),FALSE),0)</f>
        <v>0</v>
      </c>
      <c r="Q760" s="21">
        <f>IFERROR((MYRANKS_P[[#This Row],[ER]]*9)/MYRANKS_P[[#This Row],[IP]],0)</f>
        <v>0</v>
      </c>
      <c r="R760" s="21">
        <f>IFERROR((MYRANKS_P[[#This Row],[BB]]+MYRANKS_P[[#This Row],[H]])/MYRANKS_P[[#This Row],[IP]],0)</f>
        <v>0</v>
      </c>
      <c r="S760" s="23">
        <f>MYRANKS_P[[#This Row],[W]]*P_PTS_W+MYRANKS_P[[#This Row],[L]]*P_PTS_L+MYRANKS_P[[#This Row],[IP]]*P_PTS_IP+MYRANKS_P[[#This Row],[SO]]*P_PTS_K+MYRANKS_P[[#This Row],[BB]]*P_PTS_BB+MYRANKS_P[[#This Row],[H]]*P_PTS_HA+MYRANKS_P[[#This Row],[SV]]*P_PTS_SV+MYRANKS_P[[#This Row],[HR]]*P_PTS_HRA+MYRANKS_P[[#This Row],[ER]]*P_PTS_ER</f>
        <v>0</v>
      </c>
      <c r="T760" s="23">
        <f>VLOOKUP(MYRANKS_P[[#This Row],[POS]],REPLACEMENT_LEVEL[],3,FALSE)</f>
        <v>0</v>
      </c>
      <c r="U760" s="23">
        <f>MYRANKS_P[[#This Row],[PROJ PTS]]-MYRANKS_P[[#This Row],[REPL LEVEL]]</f>
        <v>0</v>
      </c>
      <c r="V760" s="30">
        <f>RANK(MYRANKS_P[[#This Row],[POINTS OVER REPL]],MYRANKS_P[POINTS OVER REPL])</f>
        <v>1</v>
      </c>
      <c r="W760" s="29">
        <f>IF(MYRANKS_P[[#This Row],[RANK]]&lt;=TOTAL_PITCHERS_DRAFTED,MYRANKS_P[[#This Row],[POINTS OVER REPL]],0)</f>
        <v>0</v>
      </c>
      <c r="X760" s="35">
        <f>MYRANKS_P[[#This Row],[POINTS OVER REPL]]*DOLLAR_VALUE_PER_POINT+1</f>
        <v>1</v>
      </c>
      <c r="Y760" s="35"/>
      <c r="Z760" s="29">
        <f>IF(AND(MYRANKS_P[[#This Row],[RANK]]&lt;=(TOTAL_PITCHERS_DRAFTED-PITCHERS_BELOW_REPL_DRAFTED),MYRANKS_P[[#This Row],[$ACTUAL]]=""),MYRANKS_P[[#This Row],[POINTS OVER REPL]],0)</f>
        <v>0</v>
      </c>
      <c r="AA760" s="40">
        <f>IF(MYRANKS_P[[#This Row],[$ACTUAL]]="",MYRANKS_P[[#This Row],[POINTS OVER REPL]]*REMAINING_DOLLAR_VALUE_PER_POINT+1,0)</f>
        <v>1</v>
      </c>
    </row>
    <row r="761" spans="1:27" x14ac:dyDescent="0.25">
      <c r="A761" s="67" t="s">
        <v>15485</v>
      </c>
      <c r="B761" s="15" t="str">
        <f>VLOOKUP(MYRANKS_P[[#This Row],[PLAYERID]],PLAYERIDMAP2[],COLUMN(PLAYERIDMAP2[LASTNAME]),FALSE)</f>
        <v>Talbot</v>
      </c>
      <c r="C761" s="24" t="str">
        <f>VLOOKUP(MYRANKS_P[[#This Row],[PLAYERID]],PLAYERIDMAP2[],COLUMN(PLAYERIDMAP2[FIRSTNAME]),FALSE)</f>
        <v>Mitch</v>
      </c>
      <c r="D761" s="24" t="str">
        <f>MYRANKS_P[[#This Row],[FNAME]]&amp;" "&amp;MYRANKS_P[[#This Row],[LNAME]]</f>
        <v>Mitch Talbot</v>
      </c>
      <c r="E761" s="24" t="str">
        <f>VLOOKUP(MYRANKS_P[[#This Row],[PLAYERID]],PLAYERIDMAP2[],COLUMN(PLAYERIDMAP2[TEAM]),FALSE)</f>
        <v>N/A</v>
      </c>
      <c r="F761" s="24" t="str">
        <f>VLOOKUP(MYRANKS_P[[#This Row],[PLAYERID]],PLAYERIDMAP2[],COLUMN(PLAYERIDMAP2[POS]),FALSE)</f>
        <v>P</v>
      </c>
      <c r="G761" s="24">
        <f>IFERROR(VALUE(VLOOKUP(MYRANKS_P[[#This Row],[PLAYERID]],PLAYERIDMAP2[],COLUMN(PLAYERIDMAP2[IDFANGRAPHS]),FALSE)),VLOOKUP(MYRANKS_P[[#This Row],[PLAYERID]],PLAYERIDMAP2[],COLUMN(PLAYERIDMAP2[IDFANGRAPHS]),FALSE))</f>
        <v>4961</v>
      </c>
      <c r="H761" s="23">
        <f>IFERROR(VLOOKUP(MYRANKS_P[[#This Row],[IDFANGRAPHS]],STEAMER_P[],COLUMN(STEAMER_P[W]),FALSE),0)</f>
        <v>0</v>
      </c>
      <c r="I761" s="23">
        <f>IFERROR(VLOOKUP(MYRANKS_P[[#This Row],[IDFANGRAPHS]],STEAMER_P[],COLUMN(STEAMER_P[L]),FALSE),0)</f>
        <v>0</v>
      </c>
      <c r="J761" s="23">
        <f>IFERROR(VLOOKUP(MYRANKS_P[[#This Row],[IDFANGRAPHS]],STEAMER_P[],COLUMN(STEAMER_P[SV]),FALSE),0)</f>
        <v>0</v>
      </c>
      <c r="K761" s="23">
        <f>IFERROR(VLOOKUP(MYRANKS_P[[#This Row],[IDFANGRAPHS]],STEAMER_P[],COLUMN(STEAMER_P[IP]),FALSE),0)</f>
        <v>0</v>
      </c>
      <c r="L761" s="23">
        <f>IFERROR(VLOOKUP(MYRANKS_P[[#This Row],[IDFANGRAPHS]],STEAMER_P[],COLUMN(STEAMER_P[H]),FALSE),0)</f>
        <v>0</v>
      </c>
      <c r="M761" s="23">
        <f>IFERROR(VLOOKUP(MYRANKS_P[[#This Row],[IDFANGRAPHS]],STEAMER_P[],COLUMN(STEAMER_P[ER]),FALSE),0)</f>
        <v>0</v>
      </c>
      <c r="N761" s="23">
        <f>IFERROR(VLOOKUP(MYRANKS_P[[#This Row],[IDFANGRAPHS]],STEAMER_P[],COLUMN(STEAMER_P[HR]),FALSE),0)</f>
        <v>0</v>
      </c>
      <c r="O761" s="23">
        <f>IFERROR(VLOOKUP(MYRANKS_P[[#This Row],[IDFANGRAPHS]],STEAMER_P[],COLUMN(STEAMER_P[SO]),FALSE),0)</f>
        <v>0</v>
      </c>
      <c r="P761" s="23">
        <f>IFERROR(VLOOKUP(MYRANKS_P[[#This Row],[IDFANGRAPHS]],STEAMER_P[],COLUMN(STEAMER_P[BB]),FALSE),0)</f>
        <v>0</v>
      </c>
      <c r="Q761" s="21">
        <f>IFERROR((MYRANKS_P[[#This Row],[ER]]*9)/MYRANKS_P[[#This Row],[IP]],0)</f>
        <v>0</v>
      </c>
      <c r="R761" s="21">
        <f>IFERROR((MYRANKS_P[[#This Row],[BB]]+MYRANKS_P[[#This Row],[H]])/MYRANKS_P[[#This Row],[IP]],0)</f>
        <v>0</v>
      </c>
      <c r="S761" s="23">
        <f>MYRANKS_P[[#This Row],[W]]*P_PTS_W+MYRANKS_P[[#This Row],[L]]*P_PTS_L+MYRANKS_P[[#This Row],[IP]]*P_PTS_IP+MYRANKS_P[[#This Row],[SO]]*P_PTS_K+MYRANKS_P[[#This Row],[BB]]*P_PTS_BB+MYRANKS_P[[#This Row],[H]]*P_PTS_HA+MYRANKS_P[[#This Row],[SV]]*P_PTS_SV+MYRANKS_P[[#This Row],[HR]]*P_PTS_HRA+MYRANKS_P[[#This Row],[ER]]*P_PTS_ER</f>
        <v>0</v>
      </c>
      <c r="T761" s="23">
        <f>VLOOKUP(MYRANKS_P[[#This Row],[POS]],REPLACEMENT_LEVEL[],3,FALSE)</f>
        <v>0</v>
      </c>
      <c r="U761" s="23">
        <f>MYRANKS_P[[#This Row],[PROJ PTS]]-MYRANKS_P[[#This Row],[REPL LEVEL]]</f>
        <v>0</v>
      </c>
      <c r="V761" s="30">
        <f>RANK(MYRANKS_P[[#This Row],[POINTS OVER REPL]],MYRANKS_P[POINTS OVER REPL])</f>
        <v>1</v>
      </c>
      <c r="W761" s="29">
        <f>IF(MYRANKS_P[[#This Row],[RANK]]&lt;=TOTAL_PITCHERS_DRAFTED,MYRANKS_P[[#This Row],[POINTS OVER REPL]],0)</f>
        <v>0</v>
      </c>
      <c r="X761" s="35">
        <f>MYRANKS_P[[#This Row],[POINTS OVER REPL]]*DOLLAR_VALUE_PER_POINT+1</f>
        <v>1</v>
      </c>
      <c r="Y761" s="35"/>
      <c r="Z761" s="29">
        <f>IF(AND(MYRANKS_P[[#This Row],[RANK]]&lt;=(TOTAL_PITCHERS_DRAFTED-PITCHERS_BELOW_REPL_DRAFTED),MYRANKS_P[[#This Row],[$ACTUAL]]=""),MYRANKS_P[[#This Row],[POINTS OVER REPL]],0)</f>
        <v>0</v>
      </c>
      <c r="AA761" s="40">
        <f>IF(MYRANKS_P[[#This Row],[$ACTUAL]]="",MYRANKS_P[[#This Row],[POINTS OVER REPL]]*REMAINING_DOLLAR_VALUE_PER_POINT+1,0)</f>
        <v>1</v>
      </c>
    </row>
    <row r="762" spans="1:27" x14ac:dyDescent="0.25">
      <c r="A762" s="71" t="s">
        <v>15698</v>
      </c>
      <c r="B762" s="72" t="str">
        <f>VLOOKUP(MYRANKS_P[[#This Row],[PLAYERID]],PLAYERIDMAP2[],COLUMN(PLAYERIDMAP2[LASTNAME]),FALSE)</f>
        <v>Vazquez</v>
      </c>
      <c r="C762" s="73" t="str">
        <f>VLOOKUP(MYRANKS_P[[#This Row],[PLAYERID]],PLAYERIDMAP2[],COLUMN(PLAYERIDMAP2[FIRSTNAME]),FALSE)</f>
        <v>Javier</v>
      </c>
      <c r="D762" s="73" t="str">
        <f>MYRANKS_P[[#This Row],[FNAME]]&amp;" "&amp;MYRANKS_P[[#This Row],[LNAME]]</f>
        <v>Javier Vazquez</v>
      </c>
      <c r="E762" s="73" t="str">
        <f>VLOOKUP(MYRANKS_P[[#This Row],[PLAYERID]],PLAYERIDMAP2[],COLUMN(PLAYERIDMAP2[TEAM]),FALSE)</f>
        <v>N/A</v>
      </c>
      <c r="F762" s="73" t="str">
        <f>VLOOKUP(MYRANKS_P[[#This Row],[PLAYERID]],PLAYERIDMAP2[],COLUMN(PLAYERIDMAP2[POS]),FALSE)</f>
        <v>P</v>
      </c>
      <c r="G762" s="73">
        <f>IFERROR(VALUE(VLOOKUP(MYRANKS_P[[#This Row],[PLAYERID]],PLAYERIDMAP2[],COLUMN(PLAYERIDMAP2[IDFANGRAPHS]),FALSE)),VLOOKUP(MYRANKS_P[[#This Row],[PLAYERID]],PLAYERIDMAP2[],COLUMN(PLAYERIDMAP2[IDFANGRAPHS]),FALSE))</f>
        <v>801</v>
      </c>
      <c r="H762" s="23">
        <f>IFERROR(VLOOKUP(MYRANKS_P[[#This Row],[IDFANGRAPHS]],STEAMER_P[],COLUMN(STEAMER_P[W]),FALSE),0)</f>
        <v>0</v>
      </c>
      <c r="I762" s="23">
        <f>IFERROR(VLOOKUP(MYRANKS_P[[#This Row],[IDFANGRAPHS]],STEAMER_P[],COLUMN(STEAMER_P[L]),FALSE),0)</f>
        <v>0</v>
      </c>
      <c r="J762" s="23">
        <f>IFERROR(VLOOKUP(MYRANKS_P[[#This Row],[IDFANGRAPHS]],STEAMER_P[],COLUMN(STEAMER_P[SV]),FALSE),0)</f>
        <v>0</v>
      </c>
      <c r="K762" s="23">
        <f>IFERROR(VLOOKUP(MYRANKS_P[[#This Row],[IDFANGRAPHS]],STEAMER_P[],COLUMN(STEAMER_P[IP]),FALSE),0)</f>
        <v>0</v>
      </c>
      <c r="L762" s="23">
        <f>IFERROR(VLOOKUP(MYRANKS_P[[#This Row],[IDFANGRAPHS]],STEAMER_P[],COLUMN(STEAMER_P[H]),FALSE),0)</f>
        <v>0</v>
      </c>
      <c r="M762" s="23">
        <f>IFERROR(VLOOKUP(MYRANKS_P[[#This Row],[IDFANGRAPHS]],STEAMER_P[],COLUMN(STEAMER_P[ER]),FALSE),0)</f>
        <v>0</v>
      </c>
      <c r="N762" s="23">
        <f>IFERROR(VLOOKUP(MYRANKS_P[[#This Row],[IDFANGRAPHS]],STEAMER_P[],COLUMN(STEAMER_P[HR]),FALSE),0)</f>
        <v>0</v>
      </c>
      <c r="O762" s="23">
        <f>IFERROR(VLOOKUP(MYRANKS_P[[#This Row],[IDFANGRAPHS]],STEAMER_P[],COLUMN(STEAMER_P[SO]),FALSE),0)</f>
        <v>0</v>
      </c>
      <c r="P762" s="23">
        <f>IFERROR(VLOOKUP(MYRANKS_P[[#This Row],[IDFANGRAPHS]],STEAMER_P[],COLUMN(STEAMER_P[BB]),FALSE),0)</f>
        <v>0</v>
      </c>
      <c r="Q762" s="75">
        <f>IFERROR((MYRANKS_P[[#This Row],[ER]]*9)/MYRANKS_P[[#This Row],[IP]],0)</f>
        <v>0</v>
      </c>
      <c r="R762" s="75">
        <f>IFERROR((MYRANKS_P[[#This Row],[BB]]+MYRANKS_P[[#This Row],[H]])/MYRANKS_P[[#This Row],[IP]],0)</f>
        <v>0</v>
      </c>
      <c r="S762" s="74">
        <f>MYRANKS_P[[#This Row],[W]]*P_PTS_W+MYRANKS_P[[#This Row],[L]]*P_PTS_L+MYRANKS_P[[#This Row],[IP]]*P_PTS_IP+MYRANKS_P[[#This Row],[SO]]*P_PTS_K+MYRANKS_P[[#This Row],[BB]]*P_PTS_BB+MYRANKS_P[[#This Row],[H]]*P_PTS_HA+MYRANKS_P[[#This Row],[SV]]*P_PTS_SV+MYRANKS_P[[#This Row],[HR]]*P_PTS_HRA+MYRANKS_P[[#This Row],[ER]]*P_PTS_ER</f>
        <v>0</v>
      </c>
      <c r="T762" s="74">
        <f>VLOOKUP(MYRANKS_P[[#This Row],[POS]],REPLACEMENT_LEVEL[],3,FALSE)</f>
        <v>0</v>
      </c>
      <c r="U762" s="74">
        <f>MYRANKS_P[[#This Row],[PROJ PTS]]-MYRANKS_P[[#This Row],[REPL LEVEL]]</f>
        <v>0</v>
      </c>
      <c r="V762" s="73">
        <f>RANK(MYRANKS_P[[#This Row],[POINTS OVER REPL]],MYRANKS_P[POINTS OVER REPL])</f>
        <v>1</v>
      </c>
      <c r="W762" s="74">
        <f>IF(MYRANKS_P[[#This Row],[RANK]]&lt;=TOTAL_PITCHERS_DRAFTED,MYRANKS_P[[#This Row],[POINTS OVER REPL]],0)</f>
        <v>0</v>
      </c>
      <c r="X762" s="76">
        <f>MYRANKS_P[[#This Row],[POINTS OVER REPL]]*DOLLAR_VALUE_PER_POINT+1</f>
        <v>1</v>
      </c>
      <c r="Y762" s="76"/>
      <c r="Z762" s="74">
        <f>IF(AND(MYRANKS_P[[#This Row],[RANK]]&lt;=(TOTAL_PITCHERS_DRAFTED-PITCHERS_BELOW_REPL_DRAFTED),MYRANKS_P[[#This Row],[$ACTUAL]]=""),MYRANKS_P[[#This Row],[POINTS OVER REPL]],0)</f>
        <v>0</v>
      </c>
      <c r="AA762" s="77">
        <f>IF(MYRANKS_P[[#This Row],[$ACTUAL]]="",MYRANKS_P[[#This Row],[POINTS OVER REPL]]*REMAINING_DOLLAR_VALUE_PER_POINT+1,0)</f>
        <v>1</v>
      </c>
    </row>
    <row r="763" spans="1:27" x14ac:dyDescent="0.25">
      <c r="A763" s="78" t="s">
        <v>16326</v>
      </c>
      <c r="B763" s="79" t="str">
        <f>VLOOKUP(MYRANKS_P[[#This Row],[PLAYERID]],PLAYERIDMAP2[],COLUMN(PLAYERIDMAP2[LASTNAME]),FALSE)</f>
        <v>Wagner</v>
      </c>
      <c r="C763" s="73" t="str">
        <f>VLOOKUP(MYRANKS_P[[#This Row],[PLAYERID]],PLAYERIDMAP2[],COLUMN(PLAYERIDMAP2[FIRSTNAME]),FALSE)</f>
        <v>Billy</v>
      </c>
      <c r="D763" s="73" t="str">
        <f>MYRANKS_P[[#This Row],[FNAME]]&amp;" "&amp;MYRANKS_P[[#This Row],[LNAME]]</f>
        <v>Billy Wagner</v>
      </c>
      <c r="E763" s="73" t="str">
        <f>VLOOKUP(MYRANKS_P[[#This Row],[PLAYERID]],PLAYERIDMAP2[],COLUMN(PLAYERIDMAP2[TEAM]),FALSE)</f>
        <v>N/A</v>
      </c>
      <c r="F763" s="73" t="str">
        <f>VLOOKUP(MYRANKS_P[[#This Row],[PLAYERID]],PLAYERIDMAP2[],COLUMN(PLAYERIDMAP2[POS]),FALSE)</f>
        <v>P</v>
      </c>
      <c r="G763" s="73">
        <f>IFERROR(VALUE(VLOOKUP(MYRANKS_P[[#This Row],[PLAYERID]],PLAYERIDMAP2[],COLUMN(PLAYERIDMAP2[IDFANGRAPHS]),FALSE)),VLOOKUP(MYRANKS_P[[#This Row],[PLAYERID]],PLAYERIDMAP2[],COLUMN(PLAYERIDMAP2[IDFANGRAPHS]),FALSE))</f>
        <v>578</v>
      </c>
      <c r="H763" s="23">
        <f>IFERROR(VLOOKUP(MYRANKS_P[[#This Row],[IDFANGRAPHS]],STEAMER_P[],COLUMN(STEAMER_P[W]),FALSE),0)</f>
        <v>0</v>
      </c>
      <c r="I763" s="23">
        <f>IFERROR(VLOOKUP(MYRANKS_P[[#This Row],[IDFANGRAPHS]],STEAMER_P[],COLUMN(STEAMER_P[L]),FALSE),0)</f>
        <v>0</v>
      </c>
      <c r="J763" s="23">
        <f>IFERROR(VLOOKUP(MYRANKS_P[[#This Row],[IDFANGRAPHS]],STEAMER_P[],COLUMN(STEAMER_P[SV]),FALSE),0)</f>
        <v>0</v>
      </c>
      <c r="K763" s="23">
        <f>IFERROR(VLOOKUP(MYRANKS_P[[#This Row],[IDFANGRAPHS]],STEAMER_P[],COLUMN(STEAMER_P[IP]),FALSE),0)</f>
        <v>0</v>
      </c>
      <c r="L763" s="23">
        <f>IFERROR(VLOOKUP(MYRANKS_P[[#This Row],[IDFANGRAPHS]],STEAMER_P[],COLUMN(STEAMER_P[H]),FALSE),0)</f>
        <v>0</v>
      </c>
      <c r="M763" s="23">
        <f>IFERROR(VLOOKUP(MYRANKS_P[[#This Row],[IDFANGRAPHS]],STEAMER_P[],COLUMN(STEAMER_P[ER]),FALSE),0)</f>
        <v>0</v>
      </c>
      <c r="N763" s="23">
        <f>IFERROR(VLOOKUP(MYRANKS_P[[#This Row],[IDFANGRAPHS]],STEAMER_P[],COLUMN(STEAMER_P[HR]),FALSE),0)</f>
        <v>0</v>
      </c>
      <c r="O763" s="23">
        <f>IFERROR(VLOOKUP(MYRANKS_P[[#This Row],[IDFANGRAPHS]],STEAMER_P[],COLUMN(STEAMER_P[SO]),FALSE),0)</f>
        <v>0</v>
      </c>
      <c r="P763" s="23">
        <f>IFERROR(VLOOKUP(MYRANKS_P[[#This Row],[IDFANGRAPHS]],STEAMER_P[],COLUMN(STEAMER_P[BB]),FALSE),0)</f>
        <v>0</v>
      </c>
      <c r="Q763" s="75">
        <f>IFERROR((MYRANKS_P[[#This Row],[ER]]*9)/MYRANKS_P[[#This Row],[IP]],0)</f>
        <v>0</v>
      </c>
      <c r="R763" s="75">
        <f>IFERROR((MYRANKS_P[[#This Row],[BB]]+MYRANKS_P[[#This Row],[H]])/MYRANKS_P[[#This Row],[IP]],0)</f>
        <v>0</v>
      </c>
      <c r="S763" s="74">
        <f>MYRANKS_P[[#This Row],[W]]*P_PTS_W+MYRANKS_P[[#This Row],[L]]*P_PTS_L+MYRANKS_P[[#This Row],[IP]]*P_PTS_IP+MYRANKS_P[[#This Row],[SO]]*P_PTS_K+MYRANKS_P[[#This Row],[BB]]*P_PTS_BB+MYRANKS_P[[#This Row],[H]]*P_PTS_HA+MYRANKS_P[[#This Row],[SV]]*P_PTS_SV+MYRANKS_P[[#This Row],[HR]]*P_PTS_HRA+MYRANKS_P[[#This Row],[ER]]*P_PTS_ER</f>
        <v>0</v>
      </c>
      <c r="T763" s="74">
        <f>VLOOKUP(MYRANKS_P[[#This Row],[POS]],REPLACEMENT_LEVEL[],3,FALSE)</f>
        <v>0</v>
      </c>
      <c r="U763" s="74">
        <f>MYRANKS_P[[#This Row],[PROJ PTS]]-MYRANKS_P[[#This Row],[REPL LEVEL]]</f>
        <v>0</v>
      </c>
      <c r="V763" s="73">
        <f>RANK(MYRANKS_P[[#This Row],[POINTS OVER REPL]],MYRANKS_P[POINTS OVER REPL])</f>
        <v>1</v>
      </c>
      <c r="W763" s="74">
        <f>IF(MYRANKS_P[[#This Row],[RANK]]&lt;=TOTAL_PITCHERS_DRAFTED,MYRANKS_P[[#This Row],[POINTS OVER REPL]],0)</f>
        <v>0</v>
      </c>
      <c r="X763" s="76">
        <f>MYRANKS_P[[#This Row],[POINTS OVER REPL]]*DOLLAR_VALUE_PER_POINT+1</f>
        <v>1</v>
      </c>
      <c r="Y763" s="76"/>
      <c r="Z763" s="74">
        <f>IF(AND(MYRANKS_P[[#This Row],[RANK]]&lt;=(TOTAL_PITCHERS_DRAFTED-PITCHERS_BELOW_REPL_DRAFTED),MYRANKS_P[[#This Row],[$ACTUAL]]=""),MYRANKS_P[[#This Row],[POINTS OVER REPL]],0)</f>
        <v>0</v>
      </c>
      <c r="AA763" s="77">
        <f>IF(MYRANKS_P[[#This Row],[$ACTUAL]]="",MYRANKS_P[[#This Row],[POINTS OVER REPL]]*REMAINING_DOLLAR_VALUE_PER_POINT+1,0)</f>
        <v>1</v>
      </c>
    </row>
    <row r="764" spans="1:27" x14ac:dyDescent="0.25">
      <c r="A764" s="78" t="s">
        <v>15810</v>
      </c>
      <c r="B764" s="79" t="str">
        <f>VLOOKUP(MYRANKS_P[[#This Row],[PLAYERID]],PLAYERIDMAP2[],COLUMN(PLAYERIDMAP2[LASTNAME]),FALSE)</f>
        <v>Wang</v>
      </c>
      <c r="C764" s="73" t="str">
        <f>VLOOKUP(MYRANKS_P[[#This Row],[PLAYERID]],PLAYERIDMAP2[],COLUMN(PLAYERIDMAP2[FIRSTNAME]),FALSE)</f>
        <v>Chien-Ming</v>
      </c>
      <c r="D764" s="73" t="str">
        <f>MYRANKS_P[[#This Row],[FNAME]]&amp;" "&amp;MYRANKS_P[[#This Row],[LNAME]]</f>
        <v>Chien-Ming Wang</v>
      </c>
      <c r="E764" s="73" t="str">
        <f>VLOOKUP(MYRANKS_P[[#This Row],[PLAYERID]],PLAYERIDMAP2[],COLUMN(PLAYERIDMAP2[TEAM]),FALSE)</f>
        <v>ATL</v>
      </c>
      <c r="F764" s="73" t="str">
        <f>VLOOKUP(MYRANKS_P[[#This Row],[PLAYERID]],PLAYERIDMAP2[],COLUMN(PLAYERIDMAP2[POS]),FALSE)</f>
        <v>P</v>
      </c>
      <c r="G764" s="73">
        <f>IFERROR(VALUE(VLOOKUP(MYRANKS_P[[#This Row],[PLAYERID]],PLAYERIDMAP2[],COLUMN(PLAYERIDMAP2[IDFANGRAPHS]),FALSE)),VLOOKUP(MYRANKS_P[[#This Row],[PLAYERID]],PLAYERIDMAP2[],COLUMN(PLAYERIDMAP2[IDFANGRAPHS]),FALSE))</f>
        <v>2074</v>
      </c>
      <c r="H764" s="23">
        <f>IFERROR(VLOOKUP(MYRANKS_P[[#This Row],[IDFANGRAPHS]],STEAMER_P[],COLUMN(STEAMER_P[W]),FALSE),0)</f>
        <v>0</v>
      </c>
      <c r="I764" s="23">
        <f>IFERROR(VLOOKUP(MYRANKS_P[[#This Row],[IDFANGRAPHS]],STEAMER_P[],COLUMN(STEAMER_P[L]),FALSE),0)</f>
        <v>0</v>
      </c>
      <c r="J764" s="23">
        <f>IFERROR(VLOOKUP(MYRANKS_P[[#This Row],[IDFANGRAPHS]],STEAMER_P[],COLUMN(STEAMER_P[SV]),FALSE),0)</f>
        <v>0</v>
      </c>
      <c r="K764" s="23">
        <f>IFERROR(VLOOKUP(MYRANKS_P[[#This Row],[IDFANGRAPHS]],STEAMER_P[],COLUMN(STEAMER_P[IP]),FALSE),0)</f>
        <v>1</v>
      </c>
      <c r="L764" s="23">
        <f>IFERROR(VLOOKUP(MYRANKS_P[[#This Row],[IDFANGRAPHS]],STEAMER_P[],COLUMN(STEAMER_P[H]),FALSE),0)</f>
        <v>1</v>
      </c>
      <c r="M764" s="23">
        <f>IFERROR(VLOOKUP(MYRANKS_P[[#This Row],[IDFANGRAPHS]],STEAMER_P[],COLUMN(STEAMER_P[ER]),FALSE),0)</f>
        <v>1</v>
      </c>
      <c r="N764" s="23">
        <f>IFERROR(VLOOKUP(MYRANKS_P[[#This Row],[IDFANGRAPHS]],STEAMER_P[],COLUMN(STEAMER_P[HR]),FALSE),0)</f>
        <v>0</v>
      </c>
      <c r="O764" s="23">
        <f>IFERROR(VLOOKUP(MYRANKS_P[[#This Row],[IDFANGRAPHS]],STEAMER_P[],COLUMN(STEAMER_P[SO]),FALSE),0)</f>
        <v>0</v>
      </c>
      <c r="P764" s="23">
        <f>IFERROR(VLOOKUP(MYRANKS_P[[#This Row],[IDFANGRAPHS]],STEAMER_P[],COLUMN(STEAMER_P[BB]),FALSE),0)</f>
        <v>0</v>
      </c>
      <c r="Q764" s="75">
        <f>IFERROR((MYRANKS_P[[#This Row],[ER]]*9)/MYRANKS_P[[#This Row],[IP]],0)</f>
        <v>9</v>
      </c>
      <c r="R764" s="75">
        <f>IFERROR((MYRANKS_P[[#This Row],[BB]]+MYRANKS_P[[#This Row],[H]])/MYRANKS_P[[#This Row],[IP]],0)</f>
        <v>1</v>
      </c>
      <c r="S764" s="74">
        <f>MYRANKS_P[[#This Row],[W]]*P_PTS_W+MYRANKS_P[[#This Row],[L]]*P_PTS_L+MYRANKS_P[[#This Row],[IP]]*P_PTS_IP+MYRANKS_P[[#This Row],[SO]]*P_PTS_K+MYRANKS_P[[#This Row],[BB]]*P_PTS_BB+MYRANKS_P[[#This Row],[H]]*P_PTS_HA+MYRANKS_P[[#This Row],[SV]]*P_PTS_SV+MYRANKS_P[[#This Row],[HR]]*P_PTS_HRA+MYRANKS_P[[#This Row],[ER]]*P_PTS_ER</f>
        <v>0</v>
      </c>
      <c r="T764" s="74">
        <f>VLOOKUP(MYRANKS_P[[#This Row],[POS]],REPLACEMENT_LEVEL[],3,FALSE)</f>
        <v>0</v>
      </c>
      <c r="U764" s="74">
        <f>MYRANKS_P[[#This Row],[PROJ PTS]]-MYRANKS_P[[#This Row],[REPL LEVEL]]</f>
        <v>0</v>
      </c>
      <c r="V764" s="73">
        <f>RANK(MYRANKS_P[[#This Row],[POINTS OVER REPL]],MYRANKS_P[POINTS OVER REPL])</f>
        <v>1</v>
      </c>
      <c r="W764" s="74">
        <f>IF(MYRANKS_P[[#This Row],[RANK]]&lt;=TOTAL_PITCHERS_DRAFTED,MYRANKS_P[[#This Row],[POINTS OVER REPL]],0)</f>
        <v>0</v>
      </c>
      <c r="X764" s="76">
        <f>MYRANKS_P[[#This Row],[POINTS OVER REPL]]*DOLLAR_VALUE_PER_POINT+1</f>
        <v>1</v>
      </c>
      <c r="Y764" s="76"/>
      <c r="Z764" s="74">
        <f>IF(AND(MYRANKS_P[[#This Row],[RANK]]&lt;=(TOTAL_PITCHERS_DRAFTED-PITCHERS_BELOW_REPL_DRAFTED),MYRANKS_P[[#This Row],[$ACTUAL]]=""),MYRANKS_P[[#This Row],[POINTS OVER REPL]],0)</f>
        <v>0</v>
      </c>
      <c r="AA764" s="77">
        <f>IF(MYRANKS_P[[#This Row],[$ACTUAL]]="",MYRANKS_P[[#This Row],[POINTS OVER REPL]]*REMAINING_DOLLAR_VALUE_PER_POINT+1,0)</f>
        <v>1</v>
      </c>
    </row>
    <row r="765" spans="1:27" x14ac:dyDescent="0.25">
      <c r="A765" s="71" t="s">
        <v>15826</v>
      </c>
      <c r="B765" s="72" t="str">
        <f>VLOOKUP(MYRANKS_P[[#This Row],[PLAYERID]],PLAYERIDMAP2[],COLUMN(PLAYERIDMAP2[LASTNAME]),FALSE)</f>
        <v>Webb</v>
      </c>
      <c r="C765" s="73" t="str">
        <f>VLOOKUP(MYRANKS_P[[#This Row],[PLAYERID]],PLAYERIDMAP2[],COLUMN(PLAYERIDMAP2[FIRSTNAME]),FALSE)</f>
        <v>Brandon</v>
      </c>
      <c r="D765" s="73" t="str">
        <f>MYRANKS_P[[#This Row],[FNAME]]&amp;" "&amp;MYRANKS_P[[#This Row],[LNAME]]</f>
        <v>Brandon Webb</v>
      </c>
      <c r="E765" s="73" t="str">
        <f>VLOOKUP(MYRANKS_P[[#This Row],[PLAYERID]],PLAYERIDMAP2[],COLUMN(PLAYERIDMAP2[TEAM]),FALSE)</f>
        <v>N/A</v>
      </c>
      <c r="F765" s="73" t="str">
        <f>VLOOKUP(MYRANKS_P[[#This Row],[PLAYERID]],PLAYERIDMAP2[],COLUMN(PLAYERIDMAP2[POS]),FALSE)</f>
        <v>P</v>
      </c>
      <c r="G765" s="73">
        <f>IFERROR(VALUE(VLOOKUP(MYRANKS_P[[#This Row],[PLAYERID]],PLAYERIDMAP2[],COLUMN(PLAYERIDMAP2[IDFANGRAPHS]),FALSE)),VLOOKUP(MYRANKS_P[[#This Row],[PLAYERID]],PLAYERIDMAP2[],COLUMN(PLAYERIDMAP2[IDFANGRAPHS]),FALSE))</f>
        <v>1692</v>
      </c>
      <c r="H765" s="23">
        <f>IFERROR(VLOOKUP(MYRANKS_P[[#This Row],[IDFANGRAPHS]],STEAMER_P[],COLUMN(STEAMER_P[W]),FALSE),0)</f>
        <v>0</v>
      </c>
      <c r="I765" s="23">
        <f>IFERROR(VLOOKUP(MYRANKS_P[[#This Row],[IDFANGRAPHS]],STEAMER_P[],COLUMN(STEAMER_P[L]),FALSE),0)</f>
        <v>0</v>
      </c>
      <c r="J765" s="23">
        <f>IFERROR(VLOOKUP(MYRANKS_P[[#This Row],[IDFANGRAPHS]],STEAMER_P[],COLUMN(STEAMER_P[SV]),FALSE),0)</f>
        <v>0</v>
      </c>
      <c r="K765" s="23">
        <f>IFERROR(VLOOKUP(MYRANKS_P[[#This Row],[IDFANGRAPHS]],STEAMER_P[],COLUMN(STEAMER_P[IP]),FALSE),0)</f>
        <v>0</v>
      </c>
      <c r="L765" s="23">
        <f>IFERROR(VLOOKUP(MYRANKS_P[[#This Row],[IDFANGRAPHS]],STEAMER_P[],COLUMN(STEAMER_P[H]),FALSE),0)</f>
        <v>0</v>
      </c>
      <c r="M765" s="23">
        <f>IFERROR(VLOOKUP(MYRANKS_P[[#This Row],[IDFANGRAPHS]],STEAMER_P[],COLUMN(STEAMER_P[ER]),FALSE),0)</f>
        <v>0</v>
      </c>
      <c r="N765" s="23">
        <f>IFERROR(VLOOKUP(MYRANKS_P[[#This Row],[IDFANGRAPHS]],STEAMER_P[],COLUMN(STEAMER_P[HR]),FALSE),0)</f>
        <v>0</v>
      </c>
      <c r="O765" s="23">
        <f>IFERROR(VLOOKUP(MYRANKS_P[[#This Row],[IDFANGRAPHS]],STEAMER_P[],COLUMN(STEAMER_P[SO]),FALSE),0)</f>
        <v>0</v>
      </c>
      <c r="P765" s="23">
        <f>IFERROR(VLOOKUP(MYRANKS_P[[#This Row],[IDFANGRAPHS]],STEAMER_P[],COLUMN(STEAMER_P[BB]),FALSE),0)</f>
        <v>0</v>
      </c>
      <c r="Q765" s="75">
        <f>IFERROR((MYRANKS_P[[#This Row],[ER]]*9)/MYRANKS_P[[#This Row],[IP]],0)</f>
        <v>0</v>
      </c>
      <c r="R765" s="75">
        <f>IFERROR((MYRANKS_P[[#This Row],[BB]]+MYRANKS_P[[#This Row],[H]])/MYRANKS_P[[#This Row],[IP]],0)</f>
        <v>0</v>
      </c>
      <c r="S765" s="74">
        <f>MYRANKS_P[[#This Row],[W]]*P_PTS_W+MYRANKS_P[[#This Row],[L]]*P_PTS_L+MYRANKS_P[[#This Row],[IP]]*P_PTS_IP+MYRANKS_P[[#This Row],[SO]]*P_PTS_K+MYRANKS_P[[#This Row],[BB]]*P_PTS_BB+MYRANKS_P[[#This Row],[H]]*P_PTS_HA+MYRANKS_P[[#This Row],[SV]]*P_PTS_SV+MYRANKS_P[[#This Row],[HR]]*P_PTS_HRA+MYRANKS_P[[#This Row],[ER]]*P_PTS_ER</f>
        <v>0</v>
      </c>
      <c r="T765" s="74">
        <f>VLOOKUP(MYRANKS_P[[#This Row],[POS]],REPLACEMENT_LEVEL[],3,FALSE)</f>
        <v>0</v>
      </c>
      <c r="U765" s="74">
        <f>MYRANKS_P[[#This Row],[PROJ PTS]]-MYRANKS_P[[#This Row],[REPL LEVEL]]</f>
        <v>0</v>
      </c>
      <c r="V765" s="73">
        <f>RANK(MYRANKS_P[[#This Row],[POINTS OVER REPL]],MYRANKS_P[POINTS OVER REPL])</f>
        <v>1</v>
      </c>
      <c r="W765" s="74">
        <f>IF(MYRANKS_P[[#This Row],[RANK]]&lt;=TOTAL_PITCHERS_DRAFTED,MYRANKS_P[[#This Row],[POINTS OVER REPL]],0)</f>
        <v>0</v>
      </c>
      <c r="X765" s="76">
        <f>MYRANKS_P[[#This Row],[POINTS OVER REPL]]*DOLLAR_VALUE_PER_POINT+1</f>
        <v>1</v>
      </c>
      <c r="Y765" s="76"/>
      <c r="Z765" s="74">
        <f>IF(AND(MYRANKS_P[[#This Row],[RANK]]&lt;=(TOTAL_PITCHERS_DRAFTED-PITCHERS_BELOW_REPL_DRAFTED),MYRANKS_P[[#This Row],[$ACTUAL]]=""),MYRANKS_P[[#This Row],[POINTS OVER REPL]],0)</f>
        <v>0</v>
      </c>
      <c r="AA765" s="77">
        <f>IF(MYRANKS_P[[#This Row],[$ACTUAL]]="",MYRANKS_P[[#This Row],[POINTS OVER REPL]]*REMAINING_DOLLAR_VALUE_PER_POINT+1,0)</f>
        <v>1</v>
      </c>
    </row>
    <row r="766" spans="1:27" x14ac:dyDescent="0.25">
      <c r="A766" s="71" t="s">
        <v>15848</v>
      </c>
      <c r="B766" s="72" t="str">
        <f>VLOOKUP(MYRANKS_P[[#This Row],[PLAYERID]],PLAYERIDMAP2[],COLUMN(PLAYERIDMAP2[LASTNAME]),FALSE)</f>
        <v>Weiland</v>
      </c>
      <c r="C766" s="80" t="str">
        <f>VLOOKUP(MYRANKS_P[[#This Row],[PLAYERID]],PLAYERIDMAP2[],COLUMN(PLAYERIDMAP2[FIRSTNAME]),FALSE)</f>
        <v>Kyle</v>
      </c>
      <c r="D766" s="80" t="str">
        <f>MYRANKS_P[[#This Row],[FNAME]]&amp;" "&amp;MYRANKS_P[[#This Row],[LNAME]]</f>
        <v>Kyle Weiland</v>
      </c>
      <c r="E766" s="80" t="str">
        <f>VLOOKUP(MYRANKS_P[[#This Row],[PLAYERID]],PLAYERIDMAP2[],COLUMN(PLAYERIDMAP2[TEAM]),FALSE)</f>
        <v>HOU</v>
      </c>
      <c r="F766" s="80" t="str">
        <f>VLOOKUP(MYRANKS_P[[#This Row],[PLAYERID]],PLAYERIDMAP2[],COLUMN(PLAYERIDMAP2[POS]),FALSE)</f>
        <v>P</v>
      </c>
      <c r="G766" s="80">
        <f>IFERROR(VALUE(VLOOKUP(MYRANKS_P[[#This Row],[PLAYERID]],PLAYERIDMAP2[],COLUMN(PLAYERIDMAP2[IDFANGRAPHS]),FALSE)),VLOOKUP(MYRANKS_P[[#This Row],[PLAYERID]],PLAYERIDMAP2[],COLUMN(PLAYERIDMAP2[IDFANGRAPHS]),FALSE))</f>
        <v>7874</v>
      </c>
      <c r="H766" s="23">
        <f>IFERROR(VLOOKUP(MYRANKS_P[[#This Row],[IDFANGRAPHS]],STEAMER_P[],COLUMN(STEAMER_P[W]),FALSE),0)</f>
        <v>0</v>
      </c>
      <c r="I766" s="23">
        <f>IFERROR(VLOOKUP(MYRANKS_P[[#This Row],[IDFANGRAPHS]],STEAMER_P[],COLUMN(STEAMER_P[L]),FALSE),0)</f>
        <v>0</v>
      </c>
      <c r="J766" s="23">
        <f>IFERROR(VLOOKUP(MYRANKS_P[[#This Row],[IDFANGRAPHS]],STEAMER_P[],COLUMN(STEAMER_P[SV]),FALSE),0)</f>
        <v>0</v>
      </c>
      <c r="K766" s="23">
        <f>IFERROR(VLOOKUP(MYRANKS_P[[#This Row],[IDFANGRAPHS]],STEAMER_P[],COLUMN(STEAMER_P[IP]),FALSE),0)</f>
        <v>0</v>
      </c>
      <c r="L766" s="23">
        <f>IFERROR(VLOOKUP(MYRANKS_P[[#This Row],[IDFANGRAPHS]],STEAMER_P[],COLUMN(STEAMER_P[H]),FALSE),0)</f>
        <v>0</v>
      </c>
      <c r="M766" s="23">
        <f>IFERROR(VLOOKUP(MYRANKS_P[[#This Row],[IDFANGRAPHS]],STEAMER_P[],COLUMN(STEAMER_P[ER]),FALSE),0)</f>
        <v>0</v>
      </c>
      <c r="N766" s="23">
        <f>IFERROR(VLOOKUP(MYRANKS_P[[#This Row],[IDFANGRAPHS]],STEAMER_P[],COLUMN(STEAMER_P[HR]),FALSE),0)</f>
        <v>0</v>
      </c>
      <c r="O766" s="23">
        <f>IFERROR(VLOOKUP(MYRANKS_P[[#This Row],[IDFANGRAPHS]],STEAMER_P[],COLUMN(STEAMER_P[SO]),FALSE),0)</f>
        <v>0</v>
      </c>
      <c r="P766" s="23">
        <f>IFERROR(VLOOKUP(MYRANKS_P[[#This Row],[IDFANGRAPHS]],STEAMER_P[],COLUMN(STEAMER_P[BB]),FALSE),0)</f>
        <v>0</v>
      </c>
      <c r="Q766" s="82">
        <f>IFERROR((MYRANKS_P[[#This Row],[ER]]*9)/MYRANKS_P[[#This Row],[IP]],0)</f>
        <v>0</v>
      </c>
      <c r="R766" s="82">
        <f>IFERROR((MYRANKS_P[[#This Row],[BB]]+MYRANKS_P[[#This Row],[H]])/MYRANKS_P[[#This Row],[IP]],0)</f>
        <v>0</v>
      </c>
      <c r="S766" s="81">
        <f>MYRANKS_P[[#This Row],[W]]*P_PTS_W+MYRANKS_P[[#This Row],[L]]*P_PTS_L+MYRANKS_P[[#This Row],[IP]]*P_PTS_IP+MYRANKS_P[[#This Row],[SO]]*P_PTS_K+MYRANKS_P[[#This Row],[BB]]*P_PTS_BB+MYRANKS_P[[#This Row],[H]]*P_PTS_HA+MYRANKS_P[[#This Row],[SV]]*P_PTS_SV+MYRANKS_P[[#This Row],[HR]]*P_PTS_HRA+MYRANKS_P[[#This Row],[ER]]*P_PTS_ER</f>
        <v>0</v>
      </c>
      <c r="T766" s="81">
        <f>VLOOKUP(MYRANKS_P[[#This Row],[POS]],REPLACEMENT_LEVEL[],3,FALSE)</f>
        <v>0</v>
      </c>
      <c r="U766" s="81">
        <f>MYRANKS_P[[#This Row],[PROJ PTS]]-MYRANKS_P[[#This Row],[REPL LEVEL]]</f>
        <v>0</v>
      </c>
      <c r="V766" s="80">
        <f>RANK(MYRANKS_P[[#This Row],[POINTS OVER REPL]],MYRANKS_P[POINTS OVER REPL])</f>
        <v>1</v>
      </c>
      <c r="W766" s="81">
        <f>IF(MYRANKS_P[[#This Row],[RANK]]&lt;=TOTAL_PITCHERS_DRAFTED,MYRANKS_P[[#This Row],[POINTS OVER REPL]],0)</f>
        <v>0</v>
      </c>
      <c r="X766" s="83">
        <f>MYRANKS_P[[#This Row],[POINTS OVER REPL]]*DOLLAR_VALUE_PER_POINT+1</f>
        <v>1</v>
      </c>
      <c r="Y766" s="83"/>
      <c r="Z766" s="81">
        <f>IF(AND(MYRANKS_P[[#This Row],[RANK]]&lt;=(TOTAL_PITCHERS_DRAFTED-PITCHERS_BELOW_REPL_DRAFTED),MYRANKS_P[[#This Row],[$ACTUAL]]=""),MYRANKS_P[[#This Row],[POINTS OVER REPL]],0)</f>
        <v>0</v>
      </c>
      <c r="AA766" s="84">
        <f>IF(MYRANKS_P[[#This Row],[$ACTUAL]]="",MYRANKS_P[[#This Row],[POINTS OVER REPL]]*REMAINING_DOLLAR_VALUE_PER_POINT+1,0)</f>
        <v>1</v>
      </c>
    </row>
    <row r="767" spans="1:27" x14ac:dyDescent="0.25">
      <c r="A767" s="71" t="s">
        <v>15895</v>
      </c>
      <c r="B767" s="72" t="str">
        <f>VLOOKUP(MYRANKS_P[[#This Row],[PLAYERID]],PLAYERIDMAP2[],COLUMN(PLAYERIDMAP2[LASTNAME]),FALSE)</f>
        <v>Willis</v>
      </c>
      <c r="C767" s="73" t="str">
        <f>VLOOKUP(MYRANKS_P[[#This Row],[PLAYERID]],PLAYERIDMAP2[],COLUMN(PLAYERIDMAP2[FIRSTNAME]),FALSE)</f>
        <v>Dontrelle</v>
      </c>
      <c r="D767" s="73" t="str">
        <f>MYRANKS_P[[#This Row],[FNAME]]&amp;" "&amp;MYRANKS_P[[#This Row],[LNAME]]</f>
        <v>Dontrelle Willis</v>
      </c>
      <c r="E767" s="73" t="str">
        <f>VLOOKUP(MYRANKS_P[[#This Row],[PLAYERID]],PLAYERIDMAP2[],COLUMN(PLAYERIDMAP2[TEAM]),FALSE)</f>
        <v>N/A</v>
      </c>
      <c r="F767" s="73" t="str">
        <f>VLOOKUP(MYRANKS_P[[#This Row],[PLAYERID]],PLAYERIDMAP2[],COLUMN(PLAYERIDMAP2[POS]),FALSE)</f>
        <v>P</v>
      </c>
      <c r="G767" s="73">
        <f>IFERROR(VALUE(VLOOKUP(MYRANKS_P[[#This Row],[PLAYERID]],PLAYERIDMAP2[],COLUMN(PLAYERIDMAP2[IDFANGRAPHS]),FALSE)),VLOOKUP(MYRANKS_P[[#This Row],[PLAYERID]],PLAYERIDMAP2[],COLUMN(PLAYERIDMAP2[IDFANGRAPHS]),FALSE))</f>
        <v>1703</v>
      </c>
      <c r="H767" s="23">
        <f>IFERROR(VLOOKUP(MYRANKS_P[[#This Row],[IDFANGRAPHS]],STEAMER_P[],COLUMN(STEAMER_P[W]),FALSE),0)</f>
        <v>0</v>
      </c>
      <c r="I767" s="23">
        <f>IFERROR(VLOOKUP(MYRANKS_P[[#This Row],[IDFANGRAPHS]],STEAMER_P[],COLUMN(STEAMER_P[L]),FALSE),0)</f>
        <v>0</v>
      </c>
      <c r="J767" s="23">
        <f>IFERROR(VLOOKUP(MYRANKS_P[[#This Row],[IDFANGRAPHS]],STEAMER_P[],COLUMN(STEAMER_P[SV]),FALSE),0)</f>
        <v>0</v>
      </c>
      <c r="K767" s="23">
        <f>IFERROR(VLOOKUP(MYRANKS_P[[#This Row],[IDFANGRAPHS]],STEAMER_P[],COLUMN(STEAMER_P[IP]),FALSE),0)</f>
        <v>0</v>
      </c>
      <c r="L767" s="23">
        <f>IFERROR(VLOOKUP(MYRANKS_P[[#This Row],[IDFANGRAPHS]],STEAMER_P[],COLUMN(STEAMER_P[H]),FALSE),0)</f>
        <v>0</v>
      </c>
      <c r="M767" s="23">
        <f>IFERROR(VLOOKUP(MYRANKS_P[[#This Row],[IDFANGRAPHS]],STEAMER_P[],COLUMN(STEAMER_P[ER]),FALSE),0)</f>
        <v>0</v>
      </c>
      <c r="N767" s="23">
        <f>IFERROR(VLOOKUP(MYRANKS_P[[#This Row],[IDFANGRAPHS]],STEAMER_P[],COLUMN(STEAMER_P[HR]),FALSE),0)</f>
        <v>0</v>
      </c>
      <c r="O767" s="23">
        <f>IFERROR(VLOOKUP(MYRANKS_P[[#This Row],[IDFANGRAPHS]],STEAMER_P[],COLUMN(STEAMER_P[SO]),FALSE),0)</f>
        <v>0</v>
      </c>
      <c r="P767" s="23">
        <f>IFERROR(VLOOKUP(MYRANKS_P[[#This Row],[IDFANGRAPHS]],STEAMER_P[],COLUMN(STEAMER_P[BB]),FALSE),0)</f>
        <v>0</v>
      </c>
      <c r="Q767" s="75">
        <f>IFERROR((MYRANKS_P[[#This Row],[ER]]*9)/MYRANKS_P[[#This Row],[IP]],0)</f>
        <v>0</v>
      </c>
      <c r="R767" s="75">
        <f>IFERROR((MYRANKS_P[[#This Row],[BB]]+MYRANKS_P[[#This Row],[H]])/MYRANKS_P[[#This Row],[IP]],0)</f>
        <v>0</v>
      </c>
      <c r="S767" s="74">
        <f>MYRANKS_P[[#This Row],[W]]*P_PTS_W+MYRANKS_P[[#This Row],[L]]*P_PTS_L+MYRANKS_P[[#This Row],[IP]]*P_PTS_IP+MYRANKS_P[[#This Row],[SO]]*P_PTS_K+MYRANKS_P[[#This Row],[BB]]*P_PTS_BB+MYRANKS_P[[#This Row],[H]]*P_PTS_HA+MYRANKS_P[[#This Row],[SV]]*P_PTS_SV+MYRANKS_P[[#This Row],[HR]]*P_PTS_HRA+MYRANKS_P[[#This Row],[ER]]*P_PTS_ER</f>
        <v>0</v>
      </c>
      <c r="T767" s="74">
        <f>VLOOKUP(MYRANKS_P[[#This Row],[POS]],REPLACEMENT_LEVEL[],3,FALSE)</f>
        <v>0</v>
      </c>
      <c r="U767" s="74">
        <f>MYRANKS_P[[#This Row],[PROJ PTS]]-MYRANKS_P[[#This Row],[REPL LEVEL]]</f>
        <v>0</v>
      </c>
      <c r="V767" s="73">
        <f>RANK(MYRANKS_P[[#This Row],[POINTS OVER REPL]],MYRANKS_P[POINTS OVER REPL])</f>
        <v>1</v>
      </c>
      <c r="W767" s="74">
        <f>IF(MYRANKS_P[[#This Row],[RANK]]&lt;=TOTAL_PITCHERS_DRAFTED,MYRANKS_P[[#This Row],[POINTS OVER REPL]],0)</f>
        <v>0</v>
      </c>
      <c r="X767" s="76">
        <f>MYRANKS_P[[#This Row],[POINTS OVER REPL]]*DOLLAR_VALUE_PER_POINT+1</f>
        <v>1</v>
      </c>
      <c r="Y767" s="76"/>
      <c r="Z767" s="74">
        <f>IF(AND(MYRANKS_P[[#This Row],[RANK]]&lt;=(TOTAL_PITCHERS_DRAFTED-PITCHERS_BELOW_REPL_DRAFTED),MYRANKS_P[[#This Row],[$ACTUAL]]=""),MYRANKS_P[[#This Row],[POINTS OVER REPL]],0)</f>
        <v>0</v>
      </c>
      <c r="AA767" s="77">
        <f>IF(MYRANKS_P[[#This Row],[$ACTUAL]]="",MYRANKS_P[[#This Row],[POINTS OVER REPL]]*REMAINING_DOLLAR_VALUE_PER_POINT+1,0)</f>
        <v>1</v>
      </c>
    </row>
    <row r="768" spans="1:27" x14ac:dyDescent="0.25">
      <c r="A768" s="78" t="s">
        <v>16340</v>
      </c>
      <c r="B768" s="79" t="str">
        <f>VLOOKUP(MYRANKS_P[[#This Row],[PLAYERID]],PLAYERIDMAP2[],COLUMN(PLAYERIDMAP2[LASTNAME]),FALSE)</f>
        <v>Wood</v>
      </c>
      <c r="C768" s="73" t="str">
        <f>VLOOKUP(MYRANKS_P[[#This Row],[PLAYERID]],PLAYERIDMAP2[],COLUMN(PLAYERIDMAP2[FIRSTNAME]),FALSE)</f>
        <v>Kerry</v>
      </c>
      <c r="D768" s="73" t="str">
        <f>MYRANKS_P[[#This Row],[FNAME]]&amp;" "&amp;MYRANKS_P[[#This Row],[LNAME]]</f>
        <v>Kerry Wood</v>
      </c>
      <c r="E768" s="73" t="str">
        <f>VLOOKUP(MYRANKS_P[[#This Row],[PLAYERID]],PLAYERIDMAP2[],COLUMN(PLAYERIDMAP2[TEAM]),FALSE)</f>
        <v>N/A</v>
      </c>
      <c r="F768" s="73" t="str">
        <f>VLOOKUP(MYRANKS_P[[#This Row],[PLAYERID]],PLAYERIDMAP2[],COLUMN(PLAYERIDMAP2[POS]),FALSE)</f>
        <v>P</v>
      </c>
      <c r="G768" s="73">
        <f>IFERROR(VALUE(VLOOKUP(MYRANKS_P[[#This Row],[PLAYERID]],PLAYERIDMAP2[],COLUMN(PLAYERIDMAP2[IDFANGRAPHS]),FALSE)),VLOOKUP(MYRANKS_P[[#This Row],[PLAYERID]],PLAYERIDMAP2[],COLUMN(PLAYERIDMAP2[IDFANGRAPHS]),FALSE))</f>
        <v>304</v>
      </c>
      <c r="H768" s="23">
        <f>IFERROR(VLOOKUP(MYRANKS_P[[#This Row],[IDFANGRAPHS]],STEAMER_P[],COLUMN(STEAMER_P[W]),FALSE),0)</f>
        <v>0</v>
      </c>
      <c r="I768" s="23">
        <f>IFERROR(VLOOKUP(MYRANKS_P[[#This Row],[IDFANGRAPHS]],STEAMER_P[],COLUMN(STEAMER_P[L]),FALSE),0)</f>
        <v>0</v>
      </c>
      <c r="J768" s="23">
        <f>IFERROR(VLOOKUP(MYRANKS_P[[#This Row],[IDFANGRAPHS]],STEAMER_P[],COLUMN(STEAMER_P[SV]),FALSE),0)</f>
        <v>0</v>
      </c>
      <c r="K768" s="23">
        <f>IFERROR(VLOOKUP(MYRANKS_P[[#This Row],[IDFANGRAPHS]],STEAMER_P[],COLUMN(STEAMER_P[IP]),FALSE),0)</f>
        <v>0</v>
      </c>
      <c r="L768" s="23">
        <f>IFERROR(VLOOKUP(MYRANKS_P[[#This Row],[IDFANGRAPHS]],STEAMER_P[],COLUMN(STEAMER_P[H]),FALSE),0)</f>
        <v>0</v>
      </c>
      <c r="M768" s="23">
        <f>IFERROR(VLOOKUP(MYRANKS_P[[#This Row],[IDFANGRAPHS]],STEAMER_P[],COLUMN(STEAMER_P[ER]),FALSE),0)</f>
        <v>0</v>
      </c>
      <c r="N768" s="23">
        <f>IFERROR(VLOOKUP(MYRANKS_P[[#This Row],[IDFANGRAPHS]],STEAMER_P[],COLUMN(STEAMER_P[HR]),FALSE),0)</f>
        <v>0</v>
      </c>
      <c r="O768" s="23">
        <f>IFERROR(VLOOKUP(MYRANKS_P[[#This Row],[IDFANGRAPHS]],STEAMER_P[],COLUMN(STEAMER_P[SO]),FALSE),0)</f>
        <v>0</v>
      </c>
      <c r="P768" s="23">
        <f>IFERROR(VLOOKUP(MYRANKS_P[[#This Row],[IDFANGRAPHS]],STEAMER_P[],COLUMN(STEAMER_P[BB]),FALSE),0)</f>
        <v>0</v>
      </c>
      <c r="Q768" s="75">
        <f>IFERROR((MYRANKS_P[[#This Row],[ER]]*9)/MYRANKS_P[[#This Row],[IP]],0)</f>
        <v>0</v>
      </c>
      <c r="R768" s="75">
        <f>IFERROR((MYRANKS_P[[#This Row],[BB]]+MYRANKS_P[[#This Row],[H]])/MYRANKS_P[[#This Row],[IP]],0)</f>
        <v>0</v>
      </c>
      <c r="S768" s="74">
        <f>MYRANKS_P[[#This Row],[W]]*P_PTS_W+MYRANKS_P[[#This Row],[L]]*P_PTS_L+MYRANKS_P[[#This Row],[IP]]*P_PTS_IP+MYRANKS_P[[#This Row],[SO]]*P_PTS_K+MYRANKS_P[[#This Row],[BB]]*P_PTS_BB+MYRANKS_P[[#This Row],[H]]*P_PTS_HA+MYRANKS_P[[#This Row],[SV]]*P_PTS_SV+MYRANKS_P[[#This Row],[HR]]*P_PTS_HRA+MYRANKS_P[[#This Row],[ER]]*P_PTS_ER</f>
        <v>0</v>
      </c>
      <c r="T768" s="74">
        <f>VLOOKUP(MYRANKS_P[[#This Row],[POS]],REPLACEMENT_LEVEL[],3,FALSE)</f>
        <v>0</v>
      </c>
      <c r="U768" s="74">
        <f>MYRANKS_P[[#This Row],[PROJ PTS]]-MYRANKS_P[[#This Row],[REPL LEVEL]]</f>
        <v>0</v>
      </c>
      <c r="V768" s="73">
        <f>RANK(MYRANKS_P[[#This Row],[POINTS OVER REPL]],MYRANKS_P[POINTS OVER REPL])</f>
        <v>1</v>
      </c>
      <c r="W768" s="74">
        <f>IF(MYRANKS_P[[#This Row],[RANK]]&lt;=TOTAL_PITCHERS_DRAFTED,MYRANKS_P[[#This Row],[POINTS OVER REPL]],0)</f>
        <v>0</v>
      </c>
      <c r="X768" s="76">
        <f>MYRANKS_P[[#This Row],[POINTS OVER REPL]]*DOLLAR_VALUE_PER_POINT+1</f>
        <v>1</v>
      </c>
      <c r="Y768" s="76"/>
      <c r="Z768" s="74">
        <f>IF(AND(MYRANKS_P[[#This Row],[RANK]]&lt;=(TOTAL_PITCHERS_DRAFTED-PITCHERS_BELOW_REPL_DRAFTED),MYRANKS_P[[#This Row],[$ACTUAL]]=""),MYRANKS_P[[#This Row],[POINTS OVER REPL]],0)</f>
        <v>0</v>
      </c>
      <c r="AA768" s="77">
        <f>IF(MYRANKS_P[[#This Row],[$ACTUAL]]="",MYRANKS_P[[#This Row],[POINTS OVER REPL]]*REMAINING_DOLLAR_VALUE_PER_POINT+1,0)</f>
        <v>1</v>
      </c>
    </row>
    <row r="769" spans="1:27" x14ac:dyDescent="0.25">
      <c r="A769" s="78" t="s">
        <v>18124</v>
      </c>
      <c r="B769" s="79" t="str">
        <f>VLOOKUP(MYRANKS_P[[#This Row],[PLAYERID]],PLAYERIDMAP2[],COLUMN(PLAYERIDMAP2[LASTNAME]),FALSE)</f>
        <v>Zimmer</v>
      </c>
      <c r="C769" s="80" t="str">
        <f>VLOOKUP(MYRANKS_P[[#This Row],[PLAYERID]],PLAYERIDMAP2[],COLUMN(PLAYERIDMAP2[FIRSTNAME]),FALSE)</f>
        <v>Kyle</v>
      </c>
      <c r="D769" s="80" t="str">
        <f>MYRANKS_P[[#This Row],[FNAME]]&amp;" "&amp;MYRANKS_P[[#This Row],[LNAME]]</f>
        <v>Kyle Zimmer</v>
      </c>
      <c r="E769" s="80" t="str">
        <f>VLOOKUP(MYRANKS_P[[#This Row],[PLAYERID]],PLAYERIDMAP2[],COLUMN(PLAYERIDMAP2[TEAM]),FALSE)</f>
        <v>KC</v>
      </c>
      <c r="F769" s="80" t="str">
        <f>VLOOKUP(MYRANKS_P[[#This Row],[PLAYERID]],PLAYERIDMAP2[],COLUMN(PLAYERIDMAP2[POS]),FALSE)</f>
        <v>P</v>
      </c>
      <c r="G769" s="80" t="str">
        <f>IFERROR(VALUE(VLOOKUP(MYRANKS_P[[#This Row],[PLAYERID]],PLAYERIDMAP2[],COLUMN(PLAYERIDMAP2[IDFANGRAPHS]),FALSE)),VLOOKUP(MYRANKS_P[[#This Row],[PLAYERID]],PLAYERIDMAP2[],COLUMN(PLAYERIDMAP2[IDFANGRAPHS]),FALSE))</f>
        <v>sa621853</v>
      </c>
      <c r="H769" s="23">
        <f>IFERROR(VLOOKUP(MYRANKS_P[[#This Row],[IDFANGRAPHS]],STEAMER_P[],COLUMN(STEAMER_P[W]),FALSE),0)</f>
        <v>0</v>
      </c>
      <c r="I769" s="23">
        <f>IFERROR(VLOOKUP(MYRANKS_P[[#This Row],[IDFANGRAPHS]],STEAMER_P[],COLUMN(STEAMER_P[L]),FALSE),0)</f>
        <v>0</v>
      </c>
      <c r="J769" s="23">
        <f>IFERROR(VLOOKUP(MYRANKS_P[[#This Row],[IDFANGRAPHS]],STEAMER_P[],COLUMN(STEAMER_P[SV]),FALSE),0)</f>
        <v>0</v>
      </c>
      <c r="K769" s="23">
        <f>IFERROR(VLOOKUP(MYRANKS_P[[#This Row],[IDFANGRAPHS]],STEAMER_P[],COLUMN(STEAMER_P[IP]),FALSE),0)</f>
        <v>0</v>
      </c>
      <c r="L769" s="23">
        <f>IFERROR(VLOOKUP(MYRANKS_P[[#This Row],[IDFANGRAPHS]],STEAMER_P[],COLUMN(STEAMER_P[H]),FALSE),0)</f>
        <v>0</v>
      </c>
      <c r="M769" s="23">
        <f>IFERROR(VLOOKUP(MYRANKS_P[[#This Row],[IDFANGRAPHS]],STEAMER_P[],COLUMN(STEAMER_P[ER]),FALSE),0)</f>
        <v>0</v>
      </c>
      <c r="N769" s="23">
        <f>IFERROR(VLOOKUP(MYRANKS_P[[#This Row],[IDFANGRAPHS]],STEAMER_P[],COLUMN(STEAMER_P[HR]),FALSE),0)</f>
        <v>0</v>
      </c>
      <c r="O769" s="23">
        <f>IFERROR(VLOOKUP(MYRANKS_P[[#This Row],[IDFANGRAPHS]],STEAMER_P[],COLUMN(STEAMER_P[SO]),FALSE),0)</f>
        <v>0</v>
      </c>
      <c r="P769" s="23">
        <f>IFERROR(VLOOKUP(MYRANKS_P[[#This Row],[IDFANGRAPHS]],STEAMER_P[],COLUMN(STEAMER_P[BB]),FALSE),0)</f>
        <v>0</v>
      </c>
      <c r="Q769" s="82">
        <f>IFERROR((MYRANKS_P[[#This Row],[ER]]*9)/MYRANKS_P[[#This Row],[IP]],0)</f>
        <v>0</v>
      </c>
      <c r="R769" s="82">
        <f>IFERROR((MYRANKS_P[[#This Row],[BB]]+MYRANKS_P[[#This Row],[H]])/MYRANKS_P[[#This Row],[IP]],0)</f>
        <v>0</v>
      </c>
      <c r="S769" s="81">
        <f>MYRANKS_P[[#This Row],[W]]*P_PTS_W+MYRANKS_P[[#This Row],[L]]*P_PTS_L+MYRANKS_P[[#This Row],[IP]]*P_PTS_IP+MYRANKS_P[[#This Row],[SO]]*P_PTS_K+MYRANKS_P[[#This Row],[BB]]*P_PTS_BB+MYRANKS_P[[#This Row],[H]]*P_PTS_HA+MYRANKS_P[[#This Row],[SV]]*P_PTS_SV+MYRANKS_P[[#This Row],[HR]]*P_PTS_HRA+MYRANKS_P[[#This Row],[ER]]*P_PTS_ER</f>
        <v>0</v>
      </c>
      <c r="T769" s="81">
        <f>VLOOKUP(MYRANKS_P[[#This Row],[POS]],REPLACEMENT_LEVEL[],3,FALSE)</f>
        <v>0</v>
      </c>
      <c r="U769" s="81">
        <f>MYRANKS_P[[#This Row],[PROJ PTS]]-MYRANKS_P[[#This Row],[REPL LEVEL]]</f>
        <v>0</v>
      </c>
      <c r="V769" s="80">
        <f>RANK(MYRANKS_P[[#This Row],[POINTS OVER REPL]],MYRANKS_P[POINTS OVER REPL])</f>
        <v>1</v>
      </c>
      <c r="W769" s="81">
        <f>IF(MYRANKS_P[[#This Row],[RANK]]&lt;=TOTAL_PITCHERS_DRAFTED,MYRANKS_P[[#This Row],[POINTS OVER REPL]],0)</f>
        <v>0</v>
      </c>
      <c r="X769" s="83">
        <f>MYRANKS_P[[#This Row],[POINTS OVER REPL]]*DOLLAR_VALUE_PER_POINT+1</f>
        <v>1</v>
      </c>
      <c r="Y769" s="83"/>
      <c r="Z769" s="81">
        <f>IF(AND(MYRANKS_P[[#This Row],[RANK]]&lt;=(TOTAL_PITCHERS_DRAFTED-PITCHERS_BELOW_REPL_DRAFTED),MYRANKS_P[[#This Row],[$ACTUAL]]=""),MYRANKS_P[[#This Row],[POINTS OVER REPL]],0)</f>
        <v>0</v>
      </c>
      <c r="AA769" s="84">
        <f>IF(MYRANKS_P[[#This Row],[$ACTUAL]]="",MYRANKS_P[[#This Row],[POINTS OVER REPL]]*REMAINING_DOLLAR_VALUE_PER_POINT+1,0)</f>
        <v>1</v>
      </c>
    </row>
  </sheetData>
  <pageMargins left="0.7" right="0.7" top="0.75" bottom="0.75" header="0.3" footer="0.3"/>
  <pageSetup orientation="portrait" horizontalDpi="1200" verticalDpi="12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189B7"/>
  </sheetPr>
  <dimension ref="A1:AC4368"/>
  <sheetViews>
    <sheetView workbookViewId="0">
      <pane xSplit="2" ySplit="1" topLeftCell="C2" activePane="bottomRight" state="frozen"/>
      <selection pane="topRight" activeCell="C1" sqref="C1"/>
      <selection pane="bottomLeft" activeCell="A2" sqref="A2"/>
      <selection pane="bottomRight" activeCell="A2" sqref="A2:AE4046"/>
    </sheetView>
  </sheetViews>
  <sheetFormatPr defaultRowHeight="15" x14ac:dyDescent="0.25"/>
  <cols>
    <col min="1" max="1" width="10.42578125" customWidth="1"/>
    <col min="2" max="2" width="19" customWidth="1"/>
    <col min="3" max="8" width="6.85546875" customWidth="1"/>
  </cols>
  <sheetData>
    <row r="1" spans="1:29" x14ac:dyDescent="0.25">
      <c r="A1" t="s">
        <v>5685</v>
      </c>
      <c r="B1" t="s">
        <v>5710</v>
      </c>
      <c r="C1" t="s">
        <v>20862</v>
      </c>
      <c r="D1" t="s">
        <v>5709</v>
      </c>
      <c r="E1" t="s">
        <v>5708</v>
      </c>
      <c r="F1" t="s">
        <v>5707</v>
      </c>
      <c r="G1" t="s">
        <v>5706</v>
      </c>
      <c r="H1" t="s">
        <v>5705</v>
      </c>
      <c r="I1" t="s">
        <v>5704</v>
      </c>
      <c r="J1" t="s">
        <v>5703</v>
      </c>
      <c r="K1" t="s">
        <v>5702</v>
      </c>
      <c r="L1" t="s">
        <v>5701</v>
      </c>
      <c r="M1" t="s">
        <v>5700</v>
      </c>
      <c r="N1" t="s">
        <v>5699</v>
      </c>
      <c r="O1" t="s">
        <v>5698</v>
      </c>
      <c r="P1" t="s">
        <v>5697</v>
      </c>
      <c r="Q1" t="s">
        <v>5696</v>
      </c>
      <c r="R1" t="s">
        <v>5695</v>
      </c>
      <c r="S1" t="s">
        <v>5694</v>
      </c>
      <c r="T1" t="s">
        <v>5693</v>
      </c>
      <c r="U1" t="s">
        <v>5692</v>
      </c>
      <c r="V1" t="s">
        <v>5691</v>
      </c>
      <c r="W1" t="s">
        <v>5690</v>
      </c>
      <c r="X1" t="s">
        <v>5689</v>
      </c>
      <c r="Y1" t="s">
        <v>5688</v>
      </c>
      <c r="Z1" t="s">
        <v>5687</v>
      </c>
      <c r="AA1" t="s">
        <v>5686</v>
      </c>
      <c r="AB1" t="s">
        <v>20863</v>
      </c>
      <c r="AC1" t="s">
        <v>20864</v>
      </c>
    </row>
    <row r="2" spans="1:29" x14ac:dyDescent="0.25">
      <c r="A2">
        <v>10155</v>
      </c>
      <c r="B2" t="s">
        <v>5683</v>
      </c>
      <c r="C2" t="s">
        <v>20865</v>
      </c>
      <c r="D2">
        <v>671</v>
      </c>
      <c r="E2">
        <v>561</v>
      </c>
      <c r="F2">
        <v>172</v>
      </c>
      <c r="G2">
        <v>33</v>
      </c>
      <c r="H2">
        <v>5</v>
      </c>
      <c r="I2">
        <v>37</v>
      </c>
      <c r="J2">
        <v>111</v>
      </c>
      <c r="K2">
        <v>104</v>
      </c>
      <c r="L2">
        <v>93</v>
      </c>
      <c r="M2">
        <v>143</v>
      </c>
      <c r="N2">
        <v>9</v>
      </c>
      <c r="O2">
        <v>15</v>
      </c>
      <c r="P2">
        <v>6</v>
      </c>
      <c r="Q2">
        <v>0.307</v>
      </c>
      <c r="R2">
        <v>0.41</v>
      </c>
      <c r="S2">
        <v>0.58499999999999996</v>
      </c>
      <c r="T2">
        <v>0.996</v>
      </c>
      <c r="U2">
        <v>0.41799999999999998</v>
      </c>
      <c r="V2">
        <v>175</v>
      </c>
      <c r="W2">
        <v>3.5</v>
      </c>
      <c r="X2">
        <v>0.8</v>
      </c>
      <c r="Y2">
        <v>61.6</v>
      </c>
      <c r="Z2">
        <v>3.3</v>
      </c>
      <c r="AA2">
        <v>9.1999999999999993</v>
      </c>
    </row>
    <row r="3" spans="1:29" x14ac:dyDescent="0.25">
      <c r="A3">
        <v>11579</v>
      </c>
      <c r="B3" t="s">
        <v>5670</v>
      </c>
      <c r="C3" t="s">
        <v>20866</v>
      </c>
      <c r="D3">
        <v>647</v>
      </c>
      <c r="E3">
        <v>536</v>
      </c>
      <c r="F3">
        <v>162</v>
      </c>
      <c r="G3">
        <v>32</v>
      </c>
      <c r="H3">
        <v>2</v>
      </c>
      <c r="I3">
        <v>35</v>
      </c>
      <c r="J3">
        <v>98</v>
      </c>
      <c r="K3">
        <v>102</v>
      </c>
      <c r="L3">
        <v>100</v>
      </c>
      <c r="M3">
        <v>128</v>
      </c>
      <c r="N3">
        <v>5</v>
      </c>
      <c r="O3">
        <v>7</v>
      </c>
      <c r="P3">
        <v>4</v>
      </c>
      <c r="Q3">
        <v>0.30099999999999999</v>
      </c>
      <c r="R3">
        <v>0.41299999999999998</v>
      </c>
      <c r="S3">
        <v>0.56399999999999995</v>
      </c>
      <c r="T3">
        <v>0.97699999999999998</v>
      </c>
      <c r="U3">
        <v>0.41199999999999998</v>
      </c>
      <c r="V3">
        <v>164</v>
      </c>
      <c r="W3">
        <v>1.4</v>
      </c>
      <c r="X3">
        <v>1.4</v>
      </c>
      <c r="Y3">
        <v>49.5</v>
      </c>
      <c r="Z3">
        <v>-6</v>
      </c>
      <c r="AA3">
        <v>6.8</v>
      </c>
    </row>
    <row r="4" spans="1:29" x14ac:dyDescent="0.25">
      <c r="A4">
        <v>4949</v>
      </c>
      <c r="B4" t="s">
        <v>5682</v>
      </c>
      <c r="C4" t="s">
        <v>20867</v>
      </c>
      <c r="D4">
        <v>647</v>
      </c>
      <c r="E4">
        <v>554</v>
      </c>
      <c r="F4">
        <v>154</v>
      </c>
      <c r="G4">
        <v>31</v>
      </c>
      <c r="H4">
        <v>2</v>
      </c>
      <c r="I4">
        <v>44</v>
      </c>
      <c r="J4">
        <v>98</v>
      </c>
      <c r="K4">
        <v>110</v>
      </c>
      <c r="L4">
        <v>82</v>
      </c>
      <c r="M4">
        <v>174</v>
      </c>
      <c r="N4">
        <v>5</v>
      </c>
      <c r="O4">
        <v>8</v>
      </c>
      <c r="P4">
        <v>4</v>
      </c>
      <c r="Q4">
        <v>0.27700000000000002</v>
      </c>
      <c r="R4">
        <v>0.372</v>
      </c>
      <c r="S4">
        <v>0.57599999999999996</v>
      </c>
      <c r="T4">
        <v>0.94799999999999995</v>
      </c>
      <c r="U4">
        <v>0.39600000000000002</v>
      </c>
      <c r="V4">
        <v>153</v>
      </c>
      <c r="W4">
        <v>-0.2</v>
      </c>
      <c r="X4">
        <v>2.6</v>
      </c>
      <c r="Y4">
        <v>39.9</v>
      </c>
      <c r="Z4">
        <v>-4.7</v>
      </c>
      <c r="AA4">
        <v>5.9</v>
      </c>
    </row>
    <row r="5" spans="1:29" x14ac:dyDescent="0.25">
      <c r="A5">
        <v>1744</v>
      </c>
      <c r="B5" t="s">
        <v>5684</v>
      </c>
      <c r="C5" t="s">
        <v>20868</v>
      </c>
      <c r="D5">
        <v>649</v>
      </c>
      <c r="E5">
        <v>561</v>
      </c>
      <c r="F5">
        <v>176</v>
      </c>
      <c r="G5">
        <v>35</v>
      </c>
      <c r="H5">
        <v>2</v>
      </c>
      <c r="I5">
        <v>28</v>
      </c>
      <c r="J5">
        <v>93</v>
      </c>
      <c r="K5">
        <v>100</v>
      </c>
      <c r="L5">
        <v>78</v>
      </c>
      <c r="M5">
        <v>109</v>
      </c>
      <c r="N5">
        <v>5</v>
      </c>
      <c r="O5">
        <v>2</v>
      </c>
      <c r="P5">
        <v>1</v>
      </c>
      <c r="Q5">
        <v>0.314</v>
      </c>
      <c r="R5">
        <v>0.39800000000000002</v>
      </c>
      <c r="S5">
        <v>0.53400000000000003</v>
      </c>
      <c r="T5">
        <v>0.93200000000000005</v>
      </c>
      <c r="U5">
        <v>0.39400000000000002</v>
      </c>
      <c r="V5">
        <v>151</v>
      </c>
      <c r="W5">
        <v>-3.5</v>
      </c>
      <c r="X5">
        <v>-1.4</v>
      </c>
      <c r="Y5">
        <v>35.200000000000003</v>
      </c>
      <c r="Z5">
        <v>-13.8</v>
      </c>
      <c r="AA5">
        <v>4.5</v>
      </c>
    </row>
    <row r="6" spans="1:29" x14ac:dyDescent="0.25">
      <c r="A6">
        <v>9218</v>
      </c>
      <c r="B6" t="s">
        <v>5678</v>
      </c>
      <c r="C6" t="s">
        <v>20869</v>
      </c>
      <c r="D6">
        <v>658</v>
      </c>
      <c r="E6">
        <v>548</v>
      </c>
      <c r="F6">
        <v>159</v>
      </c>
      <c r="G6">
        <v>36</v>
      </c>
      <c r="H6">
        <v>2</v>
      </c>
      <c r="I6">
        <v>30</v>
      </c>
      <c r="J6">
        <v>95</v>
      </c>
      <c r="K6">
        <v>93</v>
      </c>
      <c r="L6">
        <v>101</v>
      </c>
      <c r="M6">
        <v>143</v>
      </c>
      <c r="N6">
        <v>3</v>
      </c>
      <c r="O6">
        <v>14</v>
      </c>
      <c r="P6">
        <v>7</v>
      </c>
      <c r="Q6">
        <v>0.28999999999999998</v>
      </c>
      <c r="R6">
        <v>0.40100000000000002</v>
      </c>
      <c r="S6">
        <v>0.53100000000000003</v>
      </c>
      <c r="T6">
        <v>0.93100000000000005</v>
      </c>
      <c r="U6">
        <v>0.39</v>
      </c>
      <c r="V6">
        <v>145</v>
      </c>
      <c r="W6">
        <v>1</v>
      </c>
      <c r="X6">
        <v>5.7</v>
      </c>
      <c r="Y6">
        <v>35.6</v>
      </c>
      <c r="Z6">
        <v>-6.6</v>
      </c>
      <c r="AA6">
        <v>5.2</v>
      </c>
    </row>
    <row r="7" spans="1:29" x14ac:dyDescent="0.25">
      <c r="A7">
        <v>4314</v>
      </c>
      <c r="B7" t="s">
        <v>5677</v>
      </c>
      <c r="C7" t="s">
        <v>20870</v>
      </c>
      <c r="D7">
        <v>661</v>
      </c>
      <c r="E7">
        <v>527</v>
      </c>
      <c r="F7">
        <v>149</v>
      </c>
      <c r="G7">
        <v>31</v>
      </c>
      <c r="H7">
        <v>2</v>
      </c>
      <c r="I7">
        <v>23</v>
      </c>
      <c r="J7">
        <v>92</v>
      </c>
      <c r="K7">
        <v>76</v>
      </c>
      <c r="L7">
        <v>121</v>
      </c>
      <c r="M7">
        <v>129</v>
      </c>
      <c r="N7">
        <v>5</v>
      </c>
      <c r="O7">
        <v>7</v>
      </c>
      <c r="P7">
        <v>4</v>
      </c>
      <c r="Q7">
        <v>0.28299999999999997</v>
      </c>
      <c r="R7">
        <v>0.41899999999999998</v>
      </c>
      <c r="S7">
        <v>0.47899999999999998</v>
      </c>
      <c r="T7">
        <v>0.89800000000000002</v>
      </c>
      <c r="U7">
        <v>0.38700000000000001</v>
      </c>
      <c r="V7">
        <v>145</v>
      </c>
      <c r="W7">
        <v>-1.9</v>
      </c>
      <c r="X7">
        <v>4</v>
      </c>
      <c r="Y7">
        <v>32.700000000000003</v>
      </c>
      <c r="Z7">
        <v>-8.3000000000000007</v>
      </c>
      <c r="AA7">
        <v>4.8</v>
      </c>
    </row>
    <row r="8" spans="1:29" x14ac:dyDescent="0.25">
      <c r="A8">
        <v>9847</v>
      </c>
      <c r="B8" t="s">
        <v>5680</v>
      </c>
      <c r="C8" t="s">
        <v>20871</v>
      </c>
      <c r="D8">
        <v>659</v>
      </c>
      <c r="E8">
        <v>559</v>
      </c>
      <c r="F8">
        <v>166</v>
      </c>
      <c r="G8">
        <v>35</v>
      </c>
      <c r="H8">
        <v>3</v>
      </c>
      <c r="I8">
        <v>23</v>
      </c>
      <c r="J8">
        <v>90</v>
      </c>
      <c r="K8">
        <v>87</v>
      </c>
      <c r="L8">
        <v>85</v>
      </c>
      <c r="M8">
        <v>124</v>
      </c>
      <c r="N8">
        <v>9</v>
      </c>
      <c r="O8">
        <v>12</v>
      </c>
      <c r="P8">
        <v>6</v>
      </c>
      <c r="Q8">
        <v>0.29699999999999999</v>
      </c>
      <c r="R8">
        <v>0.39500000000000002</v>
      </c>
      <c r="S8">
        <v>0.496</v>
      </c>
      <c r="T8">
        <v>0.89100000000000001</v>
      </c>
      <c r="U8">
        <v>0.38100000000000001</v>
      </c>
      <c r="V8">
        <v>147</v>
      </c>
      <c r="W8">
        <v>0.9</v>
      </c>
      <c r="X8">
        <v>-6</v>
      </c>
      <c r="Y8">
        <v>37.1</v>
      </c>
      <c r="Z8">
        <v>-3.6</v>
      </c>
      <c r="AA8">
        <v>5.7</v>
      </c>
    </row>
    <row r="9" spans="1:29" x14ac:dyDescent="0.25">
      <c r="A9">
        <v>3473</v>
      </c>
      <c r="B9" t="s">
        <v>5672</v>
      </c>
      <c r="C9" t="s">
        <v>20872</v>
      </c>
      <c r="D9">
        <v>657</v>
      </c>
      <c r="E9">
        <v>563</v>
      </c>
      <c r="F9">
        <v>157</v>
      </c>
      <c r="G9">
        <v>33</v>
      </c>
      <c r="H9">
        <v>2</v>
      </c>
      <c r="I9">
        <v>32</v>
      </c>
      <c r="J9">
        <v>96</v>
      </c>
      <c r="K9">
        <v>99</v>
      </c>
      <c r="L9">
        <v>74</v>
      </c>
      <c r="M9">
        <v>110</v>
      </c>
      <c r="N9">
        <v>14</v>
      </c>
      <c r="O9">
        <v>11</v>
      </c>
      <c r="P9">
        <v>7</v>
      </c>
      <c r="Q9">
        <v>0.27900000000000003</v>
      </c>
      <c r="R9">
        <v>0.374</v>
      </c>
      <c r="S9">
        <v>0.51900000000000002</v>
      </c>
      <c r="T9">
        <v>0.89300000000000002</v>
      </c>
      <c r="U9">
        <v>0.38</v>
      </c>
      <c r="V9">
        <v>143</v>
      </c>
      <c r="W9">
        <v>-0.8</v>
      </c>
      <c r="X9">
        <v>7.8</v>
      </c>
      <c r="Y9">
        <v>31.9</v>
      </c>
      <c r="Z9">
        <v>-4.5</v>
      </c>
      <c r="AA9">
        <v>5.0999999999999996</v>
      </c>
    </row>
    <row r="10" spans="1:29" x14ac:dyDescent="0.25">
      <c r="A10">
        <v>1887</v>
      </c>
      <c r="B10" t="s">
        <v>5679</v>
      </c>
      <c r="C10" t="s">
        <v>20873</v>
      </c>
      <c r="D10">
        <v>629</v>
      </c>
      <c r="E10">
        <v>526</v>
      </c>
      <c r="F10">
        <v>135</v>
      </c>
      <c r="G10">
        <v>24</v>
      </c>
      <c r="H10">
        <v>2</v>
      </c>
      <c r="I10">
        <v>33</v>
      </c>
      <c r="J10">
        <v>92</v>
      </c>
      <c r="K10">
        <v>95</v>
      </c>
      <c r="L10">
        <v>91</v>
      </c>
      <c r="M10">
        <v>104</v>
      </c>
      <c r="N10">
        <v>6</v>
      </c>
      <c r="O10">
        <v>6</v>
      </c>
      <c r="P10">
        <v>3</v>
      </c>
      <c r="Q10">
        <v>0.25700000000000001</v>
      </c>
      <c r="R10">
        <v>0.37</v>
      </c>
      <c r="S10">
        <v>0.5</v>
      </c>
      <c r="T10">
        <v>0.87</v>
      </c>
      <c r="U10">
        <v>0.374</v>
      </c>
      <c r="V10">
        <v>137</v>
      </c>
      <c r="W10">
        <v>-0.1</v>
      </c>
      <c r="X10">
        <v>-3.3</v>
      </c>
      <c r="Y10">
        <v>27.1</v>
      </c>
      <c r="Z10">
        <v>-11</v>
      </c>
      <c r="AA10">
        <v>3.9</v>
      </c>
    </row>
    <row r="11" spans="1:29" x14ac:dyDescent="0.25">
      <c r="A11">
        <v>15429</v>
      </c>
      <c r="B11" t="s">
        <v>5661</v>
      </c>
      <c r="C11" t="s">
        <v>20872</v>
      </c>
      <c r="D11">
        <v>651</v>
      </c>
      <c r="E11">
        <v>564</v>
      </c>
      <c r="F11">
        <v>154</v>
      </c>
      <c r="G11">
        <v>29</v>
      </c>
      <c r="H11">
        <v>3</v>
      </c>
      <c r="I11">
        <v>32</v>
      </c>
      <c r="J11">
        <v>92</v>
      </c>
      <c r="K11">
        <v>96</v>
      </c>
      <c r="L11">
        <v>72</v>
      </c>
      <c r="M11">
        <v>184</v>
      </c>
      <c r="N11">
        <v>8</v>
      </c>
      <c r="O11">
        <v>11</v>
      </c>
      <c r="P11">
        <v>6</v>
      </c>
      <c r="Q11">
        <v>0.27300000000000002</v>
      </c>
      <c r="R11">
        <v>0.36</v>
      </c>
      <c r="S11">
        <v>0.50700000000000001</v>
      </c>
      <c r="T11">
        <v>0.86799999999999999</v>
      </c>
      <c r="U11">
        <v>0.373</v>
      </c>
      <c r="V11">
        <v>137</v>
      </c>
      <c r="W11">
        <v>1.8</v>
      </c>
      <c r="X11">
        <v>2.6</v>
      </c>
      <c r="Y11">
        <v>30</v>
      </c>
      <c r="Z11">
        <v>3.1</v>
      </c>
      <c r="AA11">
        <v>5.7</v>
      </c>
    </row>
    <row r="12" spans="1:29" x14ac:dyDescent="0.25">
      <c r="A12">
        <v>2151</v>
      </c>
      <c r="B12" t="s">
        <v>5674</v>
      </c>
      <c r="C12" t="s">
        <v>20873</v>
      </c>
      <c r="D12">
        <v>608</v>
      </c>
      <c r="E12">
        <v>525</v>
      </c>
      <c r="F12">
        <v>139</v>
      </c>
      <c r="G12">
        <v>27</v>
      </c>
      <c r="H12">
        <v>1</v>
      </c>
      <c r="I12">
        <v>34</v>
      </c>
      <c r="J12">
        <v>87</v>
      </c>
      <c r="K12">
        <v>99</v>
      </c>
      <c r="L12">
        <v>72</v>
      </c>
      <c r="M12">
        <v>94</v>
      </c>
      <c r="N12">
        <v>5</v>
      </c>
      <c r="O12">
        <v>3</v>
      </c>
      <c r="P12">
        <v>2</v>
      </c>
      <c r="Q12">
        <v>0.26500000000000001</v>
      </c>
      <c r="R12">
        <v>0.35699999999999998</v>
      </c>
      <c r="S12">
        <v>0.51400000000000001</v>
      </c>
      <c r="T12">
        <v>0.871</v>
      </c>
      <c r="U12">
        <v>0.371</v>
      </c>
      <c r="V12">
        <v>136</v>
      </c>
      <c r="W12">
        <v>-0.8</v>
      </c>
      <c r="X12">
        <v>-0.3</v>
      </c>
      <c r="Y12">
        <v>24.3</v>
      </c>
      <c r="Z12">
        <v>-16.100000000000001</v>
      </c>
      <c r="AA12">
        <v>3</v>
      </c>
    </row>
    <row r="13" spans="1:29" x14ac:dyDescent="0.25">
      <c r="A13">
        <v>5361</v>
      </c>
      <c r="B13" t="s">
        <v>5673</v>
      </c>
      <c r="C13" t="s">
        <v>20874</v>
      </c>
      <c r="D13">
        <v>652</v>
      </c>
      <c r="E13">
        <v>562</v>
      </c>
      <c r="F13">
        <v>159</v>
      </c>
      <c r="G13">
        <v>34</v>
      </c>
      <c r="H13">
        <v>2</v>
      </c>
      <c r="I13">
        <v>25</v>
      </c>
      <c r="J13">
        <v>81</v>
      </c>
      <c r="K13">
        <v>85</v>
      </c>
      <c r="L13">
        <v>77</v>
      </c>
      <c r="M13">
        <v>131</v>
      </c>
      <c r="N13">
        <v>7</v>
      </c>
      <c r="O13">
        <v>4</v>
      </c>
      <c r="P13">
        <v>2</v>
      </c>
      <c r="Q13">
        <v>0.28299999999999997</v>
      </c>
      <c r="R13">
        <v>0.374</v>
      </c>
      <c r="S13">
        <v>0.48</v>
      </c>
      <c r="T13">
        <v>0.85399999999999998</v>
      </c>
      <c r="U13">
        <v>0.36799999999999999</v>
      </c>
      <c r="V13">
        <v>135</v>
      </c>
      <c r="W13">
        <v>-0.4</v>
      </c>
      <c r="X13">
        <v>3.5</v>
      </c>
      <c r="Y13">
        <v>26.5</v>
      </c>
      <c r="Z13">
        <v>-8.8000000000000007</v>
      </c>
      <c r="AA13">
        <v>4</v>
      </c>
    </row>
    <row r="14" spans="1:29" x14ac:dyDescent="0.25">
      <c r="A14">
        <v>15676</v>
      </c>
      <c r="B14" t="s">
        <v>5676</v>
      </c>
      <c r="C14" t="s">
        <v>20875</v>
      </c>
      <c r="D14">
        <v>660</v>
      </c>
      <c r="E14">
        <v>592</v>
      </c>
      <c r="F14">
        <v>169</v>
      </c>
      <c r="G14">
        <v>30</v>
      </c>
      <c r="H14">
        <v>2</v>
      </c>
      <c r="I14">
        <v>35</v>
      </c>
      <c r="J14">
        <v>91</v>
      </c>
      <c r="K14">
        <v>103</v>
      </c>
      <c r="L14">
        <v>51</v>
      </c>
      <c r="M14">
        <v>139</v>
      </c>
      <c r="N14">
        <v>11</v>
      </c>
      <c r="O14">
        <v>2</v>
      </c>
      <c r="P14">
        <v>1</v>
      </c>
      <c r="Q14">
        <v>0.28599999999999998</v>
      </c>
      <c r="R14">
        <v>0.35</v>
      </c>
      <c r="S14">
        <v>0.52</v>
      </c>
      <c r="T14">
        <v>0.87</v>
      </c>
      <c r="U14">
        <v>0.36799999999999999</v>
      </c>
      <c r="V14">
        <v>133</v>
      </c>
      <c r="W14">
        <v>-0.9</v>
      </c>
      <c r="X14">
        <v>-0.4</v>
      </c>
      <c r="Y14">
        <v>24.3</v>
      </c>
      <c r="Z14">
        <v>-13.9</v>
      </c>
      <c r="AA14">
        <v>3.4</v>
      </c>
    </row>
    <row r="15" spans="1:29" x14ac:dyDescent="0.25">
      <c r="A15">
        <v>5038</v>
      </c>
      <c r="B15" t="s">
        <v>5657</v>
      </c>
      <c r="C15" t="s">
        <v>20873</v>
      </c>
      <c r="D15">
        <v>661</v>
      </c>
      <c r="E15">
        <v>581</v>
      </c>
      <c r="F15">
        <v>159</v>
      </c>
      <c r="G15">
        <v>34</v>
      </c>
      <c r="H15">
        <v>2</v>
      </c>
      <c r="I15">
        <v>31</v>
      </c>
      <c r="J15">
        <v>95</v>
      </c>
      <c r="K15">
        <v>94</v>
      </c>
      <c r="L15">
        <v>67</v>
      </c>
      <c r="M15">
        <v>126</v>
      </c>
      <c r="N15">
        <v>6</v>
      </c>
      <c r="O15">
        <v>4</v>
      </c>
      <c r="P15">
        <v>2</v>
      </c>
      <c r="Q15">
        <v>0.27400000000000002</v>
      </c>
      <c r="R15">
        <v>0.35199999999999998</v>
      </c>
      <c r="S15">
        <v>0.497</v>
      </c>
      <c r="T15">
        <v>0.84899999999999998</v>
      </c>
      <c r="U15">
        <v>0.36499999999999999</v>
      </c>
      <c r="V15">
        <v>131</v>
      </c>
      <c r="W15">
        <v>0.2</v>
      </c>
      <c r="X15">
        <v>7.7</v>
      </c>
      <c r="Y15">
        <v>23.9</v>
      </c>
      <c r="Z15">
        <v>10.1</v>
      </c>
      <c r="AA15">
        <v>5.9</v>
      </c>
    </row>
    <row r="16" spans="1:29" x14ac:dyDescent="0.25">
      <c r="A16">
        <v>14225</v>
      </c>
      <c r="B16" t="s">
        <v>5675</v>
      </c>
      <c r="C16" t="s">
        <v>20876</v>
      </c>
      <c r="D16">
        <v>570</v>
      </c>
      <c r="E16">
        <v>503</v>
      </c>
      <c r="F16">
        <v>143</v>
      </c>
      <c r="G16">
        <v>28</v>
      </c>
      <c r="H16">
        <v>4</v>
      </c>
      <c r="I16">
        <v>22</v>
      </c>
      <c r="J16">
        <v>70</v>
      </c>
      <c r="K16">
        <v>76</v>
      </c>
      <c r="L16">
        <v>53</v>
      </c>
      <c r="M16">
        <v>110</v>
      </c>
      <c r="N16">
        <v>8</v>
      </c>
      <c r="O16">
        <v>10</v>
      </c>
      <c r="P16">
        <v>6</v>
      </c>
      <c r="Q16">
        <v>0.28499999999999998</v>
      </c>
      <c r="R16">
        <v>0.35899999999999999</v>
      </c>
      <c r="S16">
        <v>0.48899999999999999</v>
      </c>
      <c r="T16">
        <v>0.84899999999999998</v>
      </c>
      <c r="U16">
        <v>0.36499999999999999</v>
      </c>
      <c r="V16">
        <v>136</v>
      </c>
      <c r="W16">
        <v>0.1</v>
      </c>
      <c r="X16">
        <v>3.1</v>
      </c>
      <c r="Y16">
        <v>24</v>
      </c>
      <c r="Z16">
        <v>-3.7</v>
      </c>
      <c r="AA16">
        <v>4</v>
      </c>
    </row>
    <row r="17" spans="1:27" x14ac:dyDescent="0.25">
      <c r="A17">
        <v>9166</v>
      </c>
      <c r="B17" t="s">
        <v>5669</v>
      </c>
      <c r="C17" t="s">
        <v>20877</v>
      </c>
      <c r="D17">
        <v>506</v>
      </c>
      <c r="E17">
        <v>451</v>
      </c>
      <c r="F17">
        <v>138</v>
      </c>
      <c r="G17">
        <v>26</v>
      </c>
      <c r="H17">
        <v>1</v>
      </c>
      <c r="I17">
        <v>16</v>
      </c>
      <c r="J17">
        <v>61</v>
      </c>
      <c r="K17">
        <v>68</v>
      </c>
      <c r="L17">
        <v>47</v>
      </c>
      <c r="M17">
        <v>52</v>
      </c>
      <c r="N17">
        <v>4</v>
      </c>
      <c r="O17">
        <v>1</v>
      </c>
      <c r="P17">
        <v>1</v>
      </c>
      <c r="Q17">
        <v>0.30599999999999999</v>
      </c>
      <c r="R17">
        <v>0.373</v>
      </c>
      <c r="S17">
        <v>0.47299999999999998</v>
      </c>
      <c r="T17">
        <v>0.84599999999999997</v>
      </c>
      <c r="U17">
        <v>0.36299999999999999</v>
      </c>
      <c r="V17">
        <v>138</v>
      </c>
      <c r="W17">
        <v>-1.6</v>
      </c>
      <c r="X17">
        <v>4.7</v>
      </c>
      <c r="Y17">
        <v>20.9</v>
      </c>
      <c r="Z17">
        <v>7.6</v>
      </c>
      <c r="AA17">
        <v>4.7</v>
      </c>
    </row>
    <row r="18" spans="1:27" x14ac:dyDescent="0.25">
      <c r="A18">
        <v>12164</v>
      </c>
      <c r="B18" t="s">
        <v>5591</v>
      </c>
      <c r="C18" t="s">
        <v>20878</v>
      </c>
      <c r="D18">
        <v>624</v>
      </c>
      <c r="E18">
        <v>542</v>
      </c>
      <c r="F18">
        <v>138</v>
      </c>
      <c r="G18">
        <v>29</v>
      </c>
      <c r="H18">
        <v>2</v>
      </c>
      <c r="I18">
        <v>34</v>
      </c>
      <c r="J18">
        <v>85</v>
      </c>
      <c r="K18">
        <v>96</v>
      </c>
      <c r="L18">
        <v>71</v>
      </c>
      <c r="M18">
        <v>184</v>
      </c>
      <c r="N18">
        <v>5</v>
      </c>
      <c r="O18">
        <v>5</v>
      </c>
      <c r="P18">
        <v>3</v>
      </c>
      <c r="Q18">
        <v>0.255</v>
      </c>
      <c r="R18">
        <v>0.34399999999999997</v>
      </c>
      <c r="S18">
        <v>0.504</v>
      </c>
      <c r="T18">
        <v>0.84799999999999998</v>
      </c>
      <c r="U18">
        <v>0.36299999999999999</v>
      </c>
      <c r="V18">
        <v>131</v>
      </c>
      <c r="W18">
        <v>-1.4</v>
      </c>
      <c r="X18">
        <v>0</v>
      </c>
      <c r="Y18">
        <v>20.7</v>
      </c>
      <c r="Z18">
        <v>-8.1999999999999993</v>
      </c>
      <c r="AA18">
        <v>3.5</v>
      </c>
    </row>
    <row r="19" spans="1:27" x14ac:dyDescent="0.25">
      <c r="A19">
        <v>10762</v>
      </c>
      <c r="B19" t="s">
        <v>5662</v>
      </c>
      <c r="C19" t="s">
        <v>20879</v>
      </c>
      <c r="D19">
        <v>527</v>
      </c>
      <c r="E19">
        <v>485</v>
      </c>
      <c r="F19">
        <v>142</v>
      </c>
      <c r="G19">
        <v>30</v>
      </c>
      <c r="H19">
        <v>5</v>
      </c>
      <c r="I19">
        <v>23</v>
      </c>
      <c r="J19">
        <v>70</v>
      </c>
      <c r="K19">
        <v>75</v>
      </c>
      <c r="L19">
        <v>33</v>
      </c>
      <c r="M19">
        <v>108</v>
      </c>
      <c r="N19">
        <v>2</v>
      </c>
      <c r="O19">
        <v>7</v>
      </c>
      <c r="P19">
        <v>4</v>
      </c>
      <c r="Q19">
        <v>0.29299999999999998</v>
      </c>
      <c r="R19">
        <v>0.33900000000000002</v>
      </c>
      <c r="S19">
        <v>0.51400000000000001</v>
      </c>
      <c r="T19">
        <v>0.85299999999999998</v>
      </c>
      <c r="U19">
        <v>0.36299999999999999</v>
      </c>
      <c r="V19">
        <v>114</v>
      </c>
      <c r="W19">
        <v>-0.3</v>
      </c>
      <c r="X19">
        <v>-3.6</v>
      </c>
      <c r="Y19">
        <v>8</v>
      </c>
      <c r="Z19">
        <v>-10.5</v>
      </c>
      <c r="AA19">
        <v>1.5</v>
      </c>
    </row>
    <row r="20" spans="1:27" x14ac:dyDescent="0.25">
      <c r="A20">
        <v>4613</v>
      </c>
      <c r="B20" t="s">
        <v>5671</v>
      </c>
      <c r="C20" t="s">
        <v>20880</v>
      </c>
      <c r="D20">
        <v>643</v>
      </c>
      <c r="E20">
        <v>563</v>
      </c>
      <c r="F20">
        <v>163</v>
      </c>
      <c r="G20">
        <v>31</v>
      </c>
      <c r="H20">
        <v>1</v>
      </c>
      <c r="I20">
        <v>24</v>
      </c>
      <c r="J20">
        <v>85</v>
      </c>
      <c r="K20">
        <v>90</v>
      </c>
      <c r="L20">
        <v>67</v>
      </c>
      <c r="M20">
        <v>91</v>
      </c>
      <c r="N20">
        <v>8</v>
      </c>
      <c r="O20">
        <v>1</v>
      </c>
      <c r="P20">
        <v>1</v>
      </c>
      <c r="Q20">
        <v>0.28999999999999998</v>
      </c>
      <c r="R20">
        <v>0.371</v>
      </c>
      <c r="S20">
        <v>0.47399999999999998</v>
      </c>
      <c r="T20">
        <v>0.84599999999999997</v>
      </c>
      <c r="U20">
        <v>0.36099999999999999</v>
      </c>
      <c r="V20">
        <v>124</v>
      </c>
      <c r="W20">
        <v>-3.8</v>
      </c>
      <c r="X20">
        <v>-0.7</v>
      </c>
      <c r="Y20">
        <v>13.9</v>
      </c>
      <c r="Z20">
        <v>-17.3</v>
      </c>
      <c r="AA20">
        <v>1.9</v>
      </c>
    </row>
    <row r="21" spans="1:27" x14ac:dyDescent="0.25">
      <c r="A21">
        <v>13611</v>
      </c>
      <c r="B21" t="s">
        <v>5643</v>
      </c>
      <c r="C21" t="s">
        <v>20881</v>
      </c>
      <c r="D21">
        <v>664</v>
      </c>
      <c r="E21">
        <v>595</v>
      </c>
      <c r="F21">
        <v>179</v>
      </c>
      <c r="G21">
        <v>38</v>
      </c>
      <c r="H21">
        <v>5</v>
      </c>
      <c r="I21">
        <v>18</v>
      </c>
      <c r="J21">
        <v>98</v>
      </c>
      <c r="K21">
        <v>76</v>
      </c>
      <c r="L21">
        <v>55</v>
      </c>
      <c r="M21">
        <v>81</v>
      </c>
      <c r="N21">
        <v>3</v>
      </c>
      <c r="O21">
        <v>25</v>
      </c>
      <c r="P21">
        <v>11</v>
      </c>
      <c r="Q21">
        <v>0.3</v>
      </c>
      <c r="R21">
        <v>0.36099999999999999</v>
      </c>
      <c r="S21">
        <v>0.47399999999999998</v>
      </c>
      <c r="T21">
        <v>0.83499999999999996</v>
      </c>
      <c r="U21">
        <v>0.36099999999999999</v>
      </c>
      <c r="V21">
        <v>125</v>
      </c>
      <c r="W21">
        <v>3.3</v>
      </c>
      <c r="X21">
        <v>7.3</v>
      </c>
      <c r="Y21">
        <v>22.6</v>
      </c>
      <c r="Z21">
        <v>0.5</v>
      </c>
      <c r="AA21">
        <v>4.8</v>
      </c>
    </row>
    <row r="22" spans="1:27" x14ac:dyDescent="0.25">
      <c r="A22">
        <v>7287</v>
      </c>
      <c r="B22" t="s">
        <v>892</v>
      </c>
      <c r="C22" t="s">
        <v>20879</v>
      </c>
      <c r="D22">
        <v>532</v>
      </c>
      <c r="E22">
        <v>481</v>
      </c>
      <c r="F22">
        <v>133</v>
      </c>
      <c r="G22">
        <v>25</v>
      </c>
      <c r="H22">
        <v>3</v>
      </c>
      <c r="I22">
        <v>28</v>
      </c>
      <c r="J22">
        <v>72</v>
      </c>
      <c r="K22">
        <v>81</v>
      </c>
      <c r="L22">
        <v>43</v>
      </c>
      <c r="M22">
        <v>122</v>
      </c>
      <c r="N22">
        <v>3</v>
      </c>
      <c r="O22">
        <v>4</v>
      </c>
      <c r="P22">
        <v>2</v>
      </c>
      <c r="Q22">
        <v>0.27600000000000002</v>
      </c>
      <c r="R22">
        <v>0.33600000000000002</v>
      </c>
      <c r="S22">
        <v>0.51100000000000001</v>
      </c>
      <c r="T22">
        <v>0.84699999999999998</v>
      </c>
      <c r="U22">
        <v>0.36</v>
      </c>
      <c r="V22">
        <v>111</v>
      </c>
      <c r="W22">
        <v>0.4</v>
      </c>
      <c r="X22">
        <v>-1.8</v>
      </c>
      <c r="Y22">
        <v>7.5</v>
      </c>
      <c r="Z22">
        <v>-7.8</v>
      </c>
      <c r="AA22">
        <v>1.7</v>
      </c>
    </row>
    <row r="23" spans="1:27" x14ac:dyDescent="0.25">
      <c r="A23">
        <v>9777</v>
      </c>
      <c r="B23" t="s">
        <v>5647</v>
      </c>
      <c r="C23" t="s">
        <v>20879</v>
      </c>
      <c r="D23">
        <v>627</v>
      </c>
      <c r="E23">
        <v>580</v>
      </c>
      <c r="F23">
        <v>167</v>
      </c>
      <c r="G23">
        <v>38</v>
      </c>
      <c r="H23">
        <v>3</v>
      </c>
      <c r="I23">
        <v>29</v>
      </c>
      <c r="J23">
        <v>82</v>
      </c>
      <c r="K23">
        <v>97</v>
      </c>
      <c r="L23">
        <v>36</v>
      </c>
      <c r="M23">
        <v>92</v>
      </c>
      <c r="N23">
        <v>4</v>
      </c>
      <c r="O23">
        <v>4</v>
      </c>
      <c r="P23">
        <v>3</v>
      </c>
      <c r="Q23">
        <v>0.28899999999999998</v>
      </c>
      <c r="R23">
        <v>0.33300000000000002</v>
      </c>
      <c r="S23">
        <v>0.51600000000000001</v>
      </c>
      <c r="T23">
        <v>0.84899999999999998</v>
      </c>
      <c r="U23">
        <v>0.35799999999999998</v>
      </c>
      <c r="V23">
        <v>111</v>
      </c>
      <c r="W23">
        <v>-0.6</v>
      </c>
      <c r="X23">
        <v>7.3</v>
      </c>
      <c r="Y23">
        <v>7.1</v>
      </c>
      <c r="Z23">
        <v>9.8000000000000007</v>
      </c>
      <c r="AA23">
        <v>3.9</v>
      </c>
    </row>
    <row r="24" spans="1:27" x14ac:dyDescent="0.25">
      <c r="A24">
        <v>745</v>
      </c>
      <c r="B24" t="s">
        <v>5667</v>
      </c>
      <c r="C24" t="s">
        <v>20881</v>
      </c>
      <c r="D24">
        <v>603</v>
      </c>
      <c r="E24">
        <v>525</v>
      </c>
      <c r="F24">
        <v>143</v>
      </c>
      <c r="G24">
        <v>32</v>
      </c>
      <c r="H24">
        <v>1</v>
      </c>
      <c r="I24">
        <v>27</v>
      </c>
      <c r="J24">
        <v>83</v>
      </c>
      <c r="K24">
        <v>92</v>
      </c>
      <c r="L24">
        <v>70</v>
      </c>
      <c r="M24">
        <v>101</v>
      </c>
      <c r="N24">
        <v>2</v>
      </c>
      <c r="O24">
        <v>1</v>
      </c>
      <c r="P24">
        <v>1</v>
      </c>
      <c r="Q24">
        <v>0.27200000000000002</v>
      </c>
      <c r="R24">
        <v>0.35799999999999998</v>
      </c>
      <c r="S24">
        <v>0.49299999999999999</v>
      </c>
      <c r="T24">
        <v>0.85099999999999998</v>
      </c>
      <c r="U24">
        <v>0.35799999999999998</v>
      </c>
      <c r="V24">
        <v>123</v>
      </c>
      <c r="W24">
        <v>-5.2</v>
      </c>
      <c r="X24">
        <v>-0.1</v>
      </c>
      <c r="Y24">
        <v>10.9</v>
      </c>
      <c r="Z24">
        <v>-16</v>
      </c>
      <c r="AA24">
        <v>1.6</v>
      </c>
    </row>
    <row r="25" spans="1:27" x14ac:dyDescent="0.25">
      <c r="A25">
        <v>11493</v>
      </c>
      <c r="B25" t="s">
        <v>5596</v>
      </c>
      <c r="C25" t="s">
        <v>20882</v>
      </c>
      <c r="D25">
        <v>672</v>
      </c>
      <c r="E25">
        <v>604</v>
      </c>
      <c r="F25">
        <v>172</v>
      </c>
      <c r="G25">
        <v>36</v>
      </c>
      <c r="H25">
        <v>2</v>
      </c>
      <c r="I25">
        <v>27</v>
      </c>
      <c r="J25">
        <v>93</v>
      </c>
      <c r="K25">
        <v>82</v>
      </c>
      <c r="L25">
        <v>54</v>
      </c>
      <c r="M25">
        <v>100</v>
      </c>
      <c r="N25">
        <v>4</v>
      </c>
      <c r="O25">
        <v>15</v>
      </c>
      <c r="P25">
        <v>8</v>
      </c>
      <c r="Q25">
        <v>0.28499999999999998</v>
      </c>
      <c r="R25">
        <v>0.34499999999999997</v>
      </c>
      <c r="S25">
        <v>0.48399999999999999</v>
      </c>
      <c r="T25">
        <v>0.82899999999999996</v>
      </c>
      <c r="U25">
        <v>0.35599999999999998</v>
      </c>
      <c r="V25">
        <v>124</v>
      </c>
      <c r="W25">
        <v>-0.3</v>
      </c>
      <c r="X25">
        <v>11.1</v>
      </c>
      <c r="Y25">
        <v>18.7</v>
      </c>
      <c r="Z25">
        <v>14.1</v>
      </c>
      <c r="AA25">
        <v>5.8</v>
      </c>
    </row>
    <row r="26" spans="1:27" x14ac:dyDescent="0.25">
      <c r="A26">
        <v>16478</v>
      </c>
      <c r="B26" t="s">
        <v>4462</v>
      </c>
      <c r="C26" t="s">
        <v>20872</v>
      </c>
      <c r="D26">
        <v>501</v>
      </c>
      <c r="E26">
        <v>436</v>
      </c>
      <c r="F26">
        <v>114</v>
      </c>
      <c r="G26">
        <v>19</v>
      </c>
      <c r="H26">
        <v>2</v>
      </c>
      <c r="I26">
        <v>23</v>
      </c>
      <c r="J26">
        <v>70</v>
      </c>
      <c r="K26">
        <v>64</v>
      </c>
      <c r="L26">
        <v>53</v>
      </c>
      <c r="M26">
        <v>125</v>
      </c>
      <c r="N26">
        <v>5</v>
      </c>
      <c r="O26">
        <v>5</v>
      </c>
      <c r="P26">
        <v>3</v>
      </c>
      <c r="Q26">
        <v>0.26100000000000001</v>
      </c>
      <c r="R26">
        <v>0.34499999999999997</v>
      </c>
      <c r="S26">
        <v>0.47399999999999998</v>
      </c>
      <c r="T26">
        <v>0.81899999999999995</v>
      </c>
      <c r="U26">
        <v>0.35299999999999998</v>
      </c>
      <c r="V26">
        <v>124</v>
      </c>
      <c r="W26">
        <v>0.9</v>
      </c>
      <c r="X26">
        <v>-0.5</v>
      </c>
      <c r="Y26">
        <v>14.8</v>
      </c>
      <c r="Z26">
        <v>-6</v>
      </c>
      <c r="AA26">
        <v>2.6</v>
      </c>
    </row>
    <row r="27" spans="1:27" x14ac:dyDescent="0.25">
      <c r="A27">
        <v>14131</v>
      </c>
      <c r="B27" t="s">
        <v>18248</v>
      </c>
      <c r="C27" t="s">
        <v>20883</v>
      </c>
      <c r="D27">
        <v>235</v>
      </c>
      <c r="E27">
        <v>208</v>
      </c>
      <c r="F27">
        <v>55</v>
      </c>
      <c r="G27">
        <v>11</v>
      </c>
      <c r="H27">
        <v>0</v>
      </c>
      <c r="I27">
        <v>11</v>
      </c>
      <c r="J27">
        <v>30</v>
      </c>
      <c r="K27">
        <v>33</v>
      </c>
      <c r="L27">
        <v>22</v>
      </c>
      <c r="M27">
        <v>53</v>
      </c>
      <c r="N27">
        <v>2</v>
      </c>
      <c r="O27">
        <v>1</v>
      </c>
      <c r="P27">
        <v>1</v>
      </c>
      <c r="Q27">
        <v>0.26500000000000001</v>
      </c>
      <c r="R27">
        <v>0.33800000000000002</v>
      </c>
      <c r="S27">
        <v>0.48299999999999998</v>
      </c>
      <c r="T27">
        <v>0.82099999999999995</v>
      </c>
      <c r="U27">
        <v>0.35299999999999998</v>
      </c>
      <c r="V27">
        <v>123</v>
      </c>
      <c r="W27">
        <v>0.1</v>
      </c>
      <c r="X27">
        <v>-0.1</v>
      </c>
      <c r="Y27">
        <v>6.3</v>
      </c>
      <c r="Z27">
        <v>-5.6</v>
      </c>
      <c r="AA27">
        <v>0.9</v>
      </c>
    </row>
    <row r="28" spans="1:27" x14ac:dyDescent="0.25">
      <c r="A28">
        <v>8001</v>
      </c>
      <c r="B28" t="s">
        <v>5668</v>
      </c>
      <c r="C28" t="s">
        <v>20881</v>
      </c>
      <c r="D28">
        <v>515</v>
      </c>
      <c r="E28">
        <v>464</v>
      </c>
      <c r="F28">
        <v>132</v>
      </c>
      <c r="G28">
        <v>28</v>
      </c>
      <c r="H28">
        <v>1</v>
      </c>
      <c r="I28">
        <v>19</v>
      </c>
      <c r="J28">
        <v>68</v>
      </c>
      <c r="K28">
        <v>74</v>
      </c>
      <c r="L28">
        <v>40</v>
      </c>
      <c r="M28">
        <v>87</v>
      </c>
      <c r="N28">
        <v>5</v>
      </c>
      <c r="O28">
        <v>8</v>
      </c>
      <c r="P28">
        <v>5</v>
      </c>
      <c r="Q28">
        <v>0.28399999999999997</v>
      </c>
      <c r="R28">
        <v>0.34499999999999997</v>
      </c>
      <c r="S28">
        <v>0.47499999999999998</v>
      </c>
      <c r="T28">
        <v>0.82</v>
      </c>
      <c r="U28">
        <v>0.35299999999999998</v>
      </c>
      <c r="V28">
        <v>120</v>
      </c>
      <c r="W28">
        <v>-0.9</v>
      </c>
      <c r="X28">
        <v>3.9</v>
      </c>
      <c r="Y28">
        <v>10.8</v>
      </c>
      <c r="Z28">
        <v>-6.7</v>
      </c>
      <c r="AA28">
        <v>2.2000000000000002</v>
      </c>
    </row>
    <row r="29" spans="1:27" x14ac:dyDescent="0.25">
      <c r="A29">
        <v>4940</v>
      </c>
      <c r="B29" t="s">
        <v>5653</v>
      </c>
      <c r="C29" t="s">
        <v>20872</v>
      </c>
      <c r="D29">
        <v>648</v>
      </c>
      <c r="E29">
        <v>568</v>
      </c>
      <c r="F29">
        <v>161</v>
      </c>
      <c r="G29">
        <v>33</v>
      </c>
      <c r="H29">
        <v>3</v>
      </c>
      <c r="I29">
        <v>18</v>
      </c>
      <c r="J29">
        <v>85</v>
      </c>
      <c r="K29">
        <v>76</v>
      </c>
      <c r="L29">
        <v>66</v>
      </c>
      <c r="M29">
        <v>99</v>
      </c>
      <c r="N29">
        <v>6</v>
      </c>
      <c r="O29">
        <v>17</v>
      </c>
      <c r="P29">
        <v>8</v>
      </c>
      <c r="Q29">
        <v>0.28399999999999997</v>
      </c>
      <c r="R29">
        <v>0.36199999999999999</v>
      </c>
      <c r="S29">
        <v>0.44900000000000001</v>
      </c>
      <c r="T29">
        <v>0.81</v>
      </c>
      <c r="U29">
        <v>0.35099999999999998</v>
      </c>
      <c r="V29">
        <v>123</v>
      </c>
      <c r="W29">
        <v>2.4</v>
      </c>
      <c r="X29">
        <v>3.8</v>
      </c>
      <c r="Y29">
        <v>19.600000000000001</v>
      </c>
      <c r="Z29">
        <v>5.7</v>
      </c>
      <c r="AA29">
        <v>4.8</v>
      </c>
    </row>
    <row r="30" spans="1:27" x14ac:dyDescent="0.25">
      <c r="A30">
        <v>3410</v>
      </c>
      <c r="B30" t="s">
        <v>5660</v>
      </c>
      <c r="C30" t="s">
        <v>20884</v>
      </c>
      <c r="D30">
        <v>651</v>
      </c>
      <c r="E30">
        <v>584</v>
      </c>
      <c r="F30">
        <v>161</v>
      </c>
      <c r="G30">
        <v>32</v>
      </c>
      <c r="H30">
        <v>4</v>
      </c>
      <c r="I30">
        <v>26</v>
      </c>
      <c r="J30">
        <v>83</v>
      </c>
      <c r="K30">
        <v>85</v>
      </c>
      <c r="L30">
        <v>55</v>
      </c>
      <c r="M30">
        <v>131</v>
      </c>
      <c r="N30">
        <v>5</v>
      </c>
      <c r="O30">
        <v>18</v>
      </c>
      <c r="P30">
        <v>8</v>
      </c>
      <c r="Q30">
        <v>0.27600000000000002</v>
      </c>
      <c r="R30">
        <v>0.34200000000000003</v>
      </c>
      <c r="S30">
        <v>0.47799999999999998</v>
      </c>
      <c r="T30">
        <v>0.82</v>
      </c>
      <c r="U30">
        <v>0.35099999999999998</v>
      </c>
      <c r="V30">
        <v>119</v>
      </c>
      <c r="W30">
        <v>-0.6</v>
      </c>
      <c r="X30">
        <v>-4.5999999999999996</v>
      </c>
      <c r="Y30">
        <v>13.7</v>
      </c>
      <c r="Z30">
        <v>-13.1</v>
      </c>
      <c r="AA30">
        <v>2.2000000000000002</v>
      </c>
    </row>
    <row r="31" spans="1:27" x14ac:dyDescent="0.25">
      <c r="A31">
        <v>1873</v>
      </c>
      <c r="B31" t="s">
        <v>5663</v>
      </c>
      <c r="C31" t="s">
        <v>20885</v>
      </c>
      <c r="D31">
        <v>611</v>
      </c>
      <c r="E31">
        <v>526</v>
      </c>
      <c r="F31">
        <v>144</v>
      </c>
      <c r="G31">
        <v>31</v>
      </c>
      <c r="H31">
        <v>1</v>
      </c>
      <c r="I31">
        <v>18</v>
      </c>
      <c r="J31">
        <v>76</v>
      </c>
      <c r="K31">
        <v>73</v>
      </c>
      <c r="L31">
        <v>69</v>
      </c>
      <c r="M31">
        <v>102</v>
      </c>
      <c r="N31">
        <v>10</v>
      </c>
      <c r="O31">
        <v>4</v>
      </c>
      <c r="P31">
        <v>2</v>
      </c>
      <c r="Q31">
        <v>0.27400000000000002</v>
      </c>
      <c r="R31">
        <v>0.36699999999999999</v>
      </c>
      <c r="S31">
        <v>0.44</v>
      </c>
      <c r="T31">
        <v>0.80700000000000005</v>
      </c>
      <c r="U31">
        <v>0.35</v>
      </c>
      <c r="V31">
        <v>124</v>
      </c>
      <c r="W31">
        <v>-2.1</v>
      </c>
      <c r="X31">
        <v>-6.8</v>
      </c>
      <c r="Y31">
        <v>14.8</v>
      </c>
      <c r="Z31">
        <v>-13.6</v>
      </c>
      <c r="AA31">
        <v>2.1</v>
      </c>
    </row>
    <row r="32" spans="1:27" x14ac:dyDescent="0.25">
      <c r="A32">
        <v>12856</v>
      </c>
      <c r="B32" t="s">
        <v>5621</v>
      </c>
      <c r="C32" t="s">
        <v>20886</v>
      </c>
      <c r="D32">
        <v>645</v>
      </c>
      <c r="E32">
        <v>560</v>
      </c>
      <c r="F32">
        <v>143</v>
      </c>
      <c r="G32">
        <v>25</v>
      </c>
      <c r="H32">
        <v>2</v>
      </c>
      <c r="I32">
        <v>29</v>
      </c>
      <c r="J32">
        <v>89</v>
      </c>
      <c r="K32">
        <v>82</v>
      </c>
      <c r="L32">
        <v>68</v>
      </c>
      <c r="M32">
        <v>172</v>
      </c>
      <c r="N32">
        <v>9</v>
      </c>
      <c r="O32">
        <v>18</v>
      </c>
      <c r="P32">
        <v>8</v>
      </c>
      <c r="Q32">
        <v>0.25600000000000001</v>
      </c>
      <c r="R32">
        <v>0.34399999999999997</v>
      </c>
      <c r="S32">
        <v>0.46400000000000002</v>
      </c>
      <c r="T32">
        <v>0.80700000000000005</v>
      </c>
      <c r="U32">
        <v>0.35</v>
      </c>
      <c r="V32">
        <v>122</v>
      </c>
      <c r="W32">
        <v>1.9</v>
      </c>
      <c r="X32">
        <v>-0.6</v>
      </c>
      <c r="Y32">
        <v>18.3</v>
      </c>
      <c r="Z32">
        <v>-7.7</v>
      </c>
      <c r="AA32">
        <v>3.4</v>
      </c>
    </row>
    <row r="33" spans="1:27" x14ac:dyDescent="0.25">
      <c r="A33">
        <v>5222</v>
      </c>
      <c r="B33" t="s">
        <v>5635</v>
      </c>
      <c r="C33" t="s">
        <v>1</v>
      </c>
      <c r="D33">
        <v>638</v>
      </c>
      <c r="E33">
        <v>559</v>
      </c>
      <c r="F33">
        <v>145</v>
      </c>
      <c r="G33">
        <v>29</v>
      </c>
      <c r="H33">
        <v>2</v>
      </c>
      <c r="I33">
        <v>28</v>
      </c>
      <c r="J33">
        <v>80</v>
      </c>
      <c r="K33">
        <v>88</v>
      </c>
      <c r="L33">
        <v>68</v>
      </c>
      <c r="M33">
        <v>159</v>
      </c>
      <c r="N33">
        <v>5</v>
      </c>
      <c r="O33">
        <v>12</v>
      </c>
      <c r="P33">
        <v>7</v>
      </c>
      <c r="Q33">
        <v>0.26</v>
      </c>
      <c r="R33">
        <v>0.34300000000000003</v>
      </c>
      <c r="S33">
        <v>0.46700000000000003</v>
      </c>
      <c r="T33">
        <v>0.81100000000000005</v>
      </c>
      <c r="U33">
        <v>0.34899999999999998</v>
      </c>
      <c r="V33">
        <v>121</v>
      </c>
      <c r="W33">
        <v>1.8</v>
      </c>
      <c r="X33">
        <v>-2.8</v>
      </c>
      <c r="Y33">
        <v>17.600000000000001</v>
      </c>
      <c r="Z33">
        <v>-10</v>
      </c>
      <c r="AA33">
        <v>3</v>
      </c>
    </row>
    <row r="34" spans="1:27" x14ac:dyDescent="0.25">
      <c r="A34">
        <v>6184</v>
      </c>
      <c r="B34" t="s">
        <v>5631</v>
      </c>
      <c r="C34" t="s">
        <v>20868</v>
      </c>
      <c r="D34">
        <v>600</v>
      </c>
      <c r="E34">
        <v>545</v>
      </c>
      <c r="F34">
        <v>149</v>
      </c>
      <c r="G34">
        <v>30</v>
      </c>
      <c r="H34">
        <v>2</v>
      </c>
      <c r="I34">
        <v>27</v>
      </c>
      <c r="J34">
        <v>76</v>
      </c>
      <c r="K34">
        <v>88</v>
      </c>
      <c r="L34">
        <v>44</v>
      </c>
      <c r="M34">
        <v>155</v>
      </c>
      <c r="N34">
        <v>5</v>
      </c>
      <c r="O34">
        <v>4</v>
      </c>
      <c r="P34">
        <v>3</v>
      </c>
      <c r="Q34">
        <v>0.27300000000000002</v>
      </c>
      <c r="R34">
        <v>0.33</v>
      </c>
      <c r="S34">
        <v>0.48599999999999999</v>
      </c>
      <c r="T34">
        <v>0.81599999999999995</v>
      </c>
      <c r="U34">
        <v>0.34699999999999998</v>
      </c>
      <c r="V34">
        <v>119</v>
      </c>
      <c r="W34">
        <v>-1.5</v>
      </c>
      <c r="X34">
        <v>-1.3</v>
      </c>
      <c r="Y34">
        <v>12</v>
      </c>
      <c r="Z34">
        <v>-8.3000000000000007</v>
      </c>
      <c r="AA34">
        <v>2.5</v>
      </c>
    </row>
    <row r="35" spans="1:27" x14ac:dyDescent="0.25">
      <c r="A35">
        <v>3174</v>
      </c>
      <c r="B35" t="s">
        <v>5649</v>
      </c>
      <c r="C35" t="s">
        <v>20880</v>
      </c>
      <c r="D35">
        <v>647</v>
      </c>
      <c r="E35">
        <v>547</v>
      </c>
      <c r="F35">
        <v>144</v>
      </c>
      <c r="G35">
        <v>29</v>
      </c>
      <c r="H35">
        <v>2</v>
      </c>
      <c r="I35">
        <v>18</v>
      </c>
      <c r="J35">
        <v>87</v>
      </c>
      <c r="K35">
        <v>67</v>
      </c>
      <c r="L35">
        <v>76</v>
      </c>
      <c r="M35">
        <v>145</v>
      </c>
      <c r="N35">
        <v>14</v>
      </c>
      <c r="O35">
        <v>6</v>
      </c>
      <c r="P35">
        <v>4</v>
      </c>
      <c r="Q35">
        <v>0.26300000000000001</v>
      </c>
      <c r="R35">
        <v>0.36499999999999999</v>
      </c>
      <c r="S35">
        <v>0.42199999999999999</v>
      </c>
      <c r="T35">
        <v>0.78700000000000003</v>
      </c>
      <c r="U35">
        <v>0.34599999999999997</v>
      </c>
      <c r="V35">
        <v>114</v>
      </c>
      <c r="W35">
        <v>0.4</v>
      </c>
      <c r="X35">
        <v>-7.4</v>
      </c>
      <c r="Y35">
        <v>10.7</v>
      </c>
      <c r="Z35">
        <v>-14.6</v>
      </c>
      <c r="AA35">
        <v>1.8</v>
      </c>
    </row>
    <row r="36" spans="1:27" x14ac:dyDescent="0.25">
      <c r="A36">
        <v>4106</v>
      </c>
      <c r="B36" t="s">
        <v>5632</v>
      </c>
      <c r="C36" t="s">
        <v>20887</v>
      </c>
      <c r="D36">
        <v>450</v>
      </c>
      <c r="E36">
        <v>403</v>
      </c>
      <c r="F36">
        <v>119</v>
      </c>
      <c r="G36">
        <v>27</v>
      </c>
      <c r="H36">
        <v>1</v>
      </c>
      <c r="I36">
        <v>10</v>
      </c>
      <c r="J36">
        <v>53</v>
      </c>
      <c r="K36">
        <v>54</v>
      </c>
      <c r="L36">
        <v>39</v>
      </c>
      <c r="M36">
        <v>44</v>
      </c>
      <c r="N36">
        <v>4</v>
      </c>
      <c r="O36">
        <v>9</v>
      </c>
      <c r="P36">
        <v>4</v>
      </c>
      <c r="Q36">
        <v>0.29499999999999998</v>
      </c>
      <c r="R36">
        <v>0.35899999999999999</v>
      </c>
      <c r="S36">
        <v>0.441</v>
      </c>
      <c r="T36">
        <v>0.8</v>
      </c>
      <c r="U36">
        <v>0.34599999999999997</v>
      </c>
      <c r="V36">
        <v>120</v>
      </c>
      <c r="W36">
        <v>0.7</v>
      </c>
      <c r="X36">
        <v>-2.4</v>
      </c>
      <c r="Y36">
        <v>11.2</v>
      </c>
      <c r="Z36">
        <v>-7.3</v>
      </c>
      <c r="AA36">
        <v>2</v>
      </c>
    </row>
    <row r="37" spans="1:27" x14ac:dyDescent="0.25">
      <c r="A37">
        <v>639</v>
      </c>
      <c r="B37" t="s">
        <v>5664</v>
      </c>
      <c r="C37" t="s">
        <v>20880</v>
      </c>
      <c r="D37">
        <v>636</v>
      </c>
      <c r="E37">
        <v>582</v>
      </c>
      <c r="F37">
        <v>170</v>
      </c>
      <c r="G37">
        <v>30</v>
      </c>
      <c r="H37">
        <v>3</v>
      </c>
      <c r="I37">
        <v>21</v>
      </c>
      <c r="J37">
        <v>79</v>
      </c>
      <c r="K37">
        <v>90</v>
      </c>
      <c r="L37">
        <v>45</v>
      </c>
      <c r="M37">
        <v>77</v>
      </c>
      <c r="N37">
        <v>4</v>
      </c>
      <c r="O37">
        <v>1</v>
      </c>
      <c r="P37">
        <v>1</v>
      </c>
      <c r="Q37">
        <v>0.29199999999999998</v>
      </c>
      <c r="R37">
        <v>0.34499999999999997</v>
      </c>
      <c r="S37">
        <v>0.46200000000000002</v>
      </c>
      <c r="T37">
        <v>0.80700000000000005</v>
      </c>
      <c r="U37">
        <v>0.34599999999999997</v>
      </c>
      <c r="V37">
        <v>114</v>
      </c>
      <c r="W37">
        <v>-0.6</v>
      </c>
      <c r="X37">
        <v>5.7</v>
      </c>
      <c r="Y37">
        <v>9.4</v>
      </c>
      <c r="Z37">
        <v>8.1999999999999993</v>
      </c>
      <c r="AA37">
        <v>4.0999999999999996</v>
      </c>
    </row>
    <row r="38" spans="1:27" x14ac:dyDescent="0.25">
      <c r="A38">
        <v>8090</v>
      </c>
      <c r="B38" t="s">
        <v>5637</v>
      </c>
      <c r="C38" t="s">
        <v>20885</v>
      </c>
      <c r="D38">
        <v>666</v>
      </c>
      <c r="E38">
        <v>570</v>
      </c>
      <c r="F38">
        <v>153</v>
      </c>
      <c r="G38">
        <v>37</v>
      </c>
      <c r="H38">
        <v>3</v>
      </c>
      <c r="I38">
        <v>16</v>
      </c>
      <c r="J38">
        <v>90</v>
      </c>
      <c r="K38">
        <v>60</v>
      </c>
      <c r="L38">
        <v>79</v>
      </c>
      <c r="M38">
        <v>127</v>
      </c>
      <c r="N38">
        <v>7</v>
      </c>
      <c r="O38">
        <v>6</v>
      </c>
      <c r="P38">
        <v>3</v>
      </c>
      <c r="Q38">
        <v>0.26900000000000002</v>
      </c>
      <c r="R38">
        <v>0.36299999999999999</v>
      </c>
      <c r="S38">
        <v>0.42599999999999999</v>
      </c>
      <c r="T38">
        <v>0.78800000000000003</v>
      </c>
      <c r="U38">
        <v>0.34499999999999997</v>
      </c>
      <c r="V38">
        <v>120</v>
      </c>
      <c r="W38">
        <v>1.2</v>
      </c>
      <c r="X38">
        <v>-4.2</v>
      </c>
      <c r="Y38">
        <v>16.600000000000001</v>
      </c>
      <c r="Z38">
        <v>-1.8</v>
      </c>
      <c r="AA38">
        <v>3.8</v>
      </c>
    </row>
    <row r="39" spans="1:27" x14ac:dyDescent="0.25">
      <c r="A39">
        <v>14162</v>
      </c>
      <c r="B39" t="s">
        <v>3743</v>
      </c>
      <c r="C39" t="s">
        <v>20886</v>
      </c>
      <c r="D39">
        <v>648</v>
      </c>
      <c r="E39">
        <v>582</v>
      </c>
      <c r="F39">
        <v>160</v>
      </c>
      <c r="G39">
        <v>33</v>
      </c>
      <c r="H39">
        <v>3</v>
      </c>
      <c r="I39">
        <v>22</v>
      </c>
      <c r="J39">
        <v>83</v>
      </c>
      <c r="K39">
        <v>84</v>
      </c>
      <c r="L39">
        <v>56</v>
      </c>
      <c r="M39">
        <v>112</v>
      </c>
      <c r="N39">
        <v>4</v>
      </c>
      <c r="O39">
        <v>21</v>
      </c>
      <c r="P39">
        <v>11</v>
      </c>
      <c r="Q39">
        <v>0.27500000000000002</v>
      </c>
      <c r="R39">
        <v>0.34</v>
      </c>
      <c r="S39">
        <v>0.45800000000000002</v>
      </c>
      <c r="T39">
        <v>0.79800000000000004</v>
      </c>
      <c r="U39">
        <v>0.34399999999999997</v>
      </c>
      <c r="V39">
        <v>118</v>
      </c>
      <c r="W39">
        <v>0.3</v>
      </c>
      <c r="X39">
        <v>-2.8</v>
      </c>
      <c r="Y39">
        <v>13.8</v>
      </c>
      <c r="Z39">
        <v>4.5</v>
      </c>
      <c r="AA39">
        <v>4.2</v>
      </c>
    </row>
    <row r="40" spans="1:27" x14ac:dyDescent="0.25">
      <c r="A40">
        <v>7619</v>
      </c>
      <c r="B40" t="s">
        <v>5433</v>
      </c>
      <c r="C40" t="s">
        <v>20879</v>
      </c>
      <c r="D40">
        <v>244</v>
      </c>
      <c r="E40">
        <v>214</v>
      </c>
      <c r="F40">
        <v>54</v>
      </c>
      <c r="G40">
        <v>10</v>
      </c>
      <c r="H40">
        <v>1</v>
      </c>
      <c r="I40">
        <v>11</v>
      </c>
      <c r="J40">
        <v>30</v>
      </c>
      <c r="K40">
        <v>33</v>
      </c>
      <c r="L40">
        <v>25</v>
      </c>
      <c r="M40">
        <v>65</v>
      </c>
      <c r="N40">
        <v>2</v>
      </c>
      <c r="O40">
        <v>2</v>
      </c>
      <c r="P40">
        <v>1</v>
      </c>
      <c r="Q40">
        <v>0.251</v>
      </c>
      <c r="R40">
        <v>0.33300000000000002</v>
      </c>
      <c r="S40">
        <v>0.46500000000000002</v>
      </c>
      <c r="T40">
        <v>0.79800000000000004</v>
      </c>
      <c r="U40">
        <v>0.34399999999999997</v>
      </c>
      <c r="V40">
        <v>101</v>
      </c>
      <c r="W40">
        <v>-0.4</v>
      </c>
      <c r="X40">
        <v>-0.7</v>
      </c>
      <c r="Y40">
        <v>-0.2</v>
      </c>
      <c r="Z40">
        <v>-6.1</v>
      </c>
      <c r="AA40">
        <v>0.1</v>
      </c>
    </row>
    <row r="41" spans="1:27" x14ac:dyDescent="0.25">
      <c r="A41">
        <v>11477</v>
      </c>
      <c r="B41" t="s">
        <v>5611</v>
      </c>
      <c r="C41" t="s">
        <v>20867</v>
      </c>
      <c r="D41">
        <v>628</v>
      </c>
      <c r="E41">
        <v>554</v>
      </c>
      <c r="F41">
        <v>160</v>
      </c>
      <c r="G41">
        <v>33</v>
      </c>
      <c r="H41">
        <v>3</v>
      </c>
      <c r="I41">
        <v>12</v>
      </c>
      <c r="J41">
        <v>78</v>
      </c>
      <c r="K41">
        <v>61</v>
      </c>
      <c r="L41">
        <v>63</v>
      </c>
      <c r="M41">
        <v>118</v>
      </c>
      <c r="N41">
        <v>3</v>
      </c>
      <c r="O41">
        <v>18</v>
      </c>
      <c r="P41">
        <v>8</v>
      </c>
      <c r="Q41">
        <v>0.28799999999999998</v>
      </c>
      <c r="R41">
        <v>0.36199999999999999</v>
      </c>
      <c r="S41">
        <v>0.42599999999999999</v>
      </c>
      <c r="T41">
        <v>0.78700000000000003</v>
      </c>
      <c r="U41">
        <v>0.34300000000000003</v>
      </c>
      <c r="V41">
        <v>117</v>
      </c>
      <c r="W41">
        <v>1.4</v>
      </c>
      <c r="X41">
        <v>1.4</v>
      </c>
      <c r="Y41">
        <v>14</v>
      </c>
      <c r="Z41">
        <v>-4</v>
      </c>
      <c r="AA41">
        <v>3.1</v>
      </c>
    </row>
    <row r="42" spans="1:27" x14ac:dyDescent="0.25">
      <c r="A42">
        <v>3516</v>
      </c>
      <c r="B42" t="s">
        <v>5628</v>
      </c>
      <c r="C42" t="s">
        <v>20888</v>
      </c>
      <c r="D42">
        <v>649</v>
      </c>
      <c r="E42">
        <v>583</v>
      </c>
      <c r="F42">
        <v>166</v>
      </c>
      <c r="G42">
        <v>33</v>
      </c>
      <c r="H42">
        <v>3</v>
      </c>
      <c r="I42">
        <v>19</v>
      </c>
      <c r="J42">
        <v>77</v>
      </c>
      <c r="K42">
        <v>81</v>
      </c>
      <c r="L42">
        <v>56</v>
      </c>
      <c r="M42">
        <v>104</v>
      </c>
      <c r="N42">
        <v>3</v>
      </c>
      <c r="O42">
        <v>6</v>
      </c>
      <c r="P42">
        <v>4</v>
      </c>
      <c r="Q42">
        <v>0.28499999999999998</v>
      </c>
      <c r="R42">
        <v>0.34799999999999998</v>
      </c>
      <c r="S42">
        <v>0.44800000000000001</v>
      </c>
      <c r="T42">
        <v>0.79600000000000004</v>
      </c>
      <c r="U42">
        <v>0.34300000000000003</v>
      </c>
      <c r="V42">
        <v>117</v>
      </c>
      <c r="W42">
        <v>0</v>
      </c>
      <c r="X42">
        <v>1.2</v>
      </c>
      <c r="Y42">
        <v>12.6</v>
      </c>
      <c r="Z42">
        <v>-11.1</v>
      </c>
      <c r="AA42">
        <v>2.4</v>
      </c>
    </row>
    <row r="43" spans="1:27" x14ac:dyDescent="0.25">
      <c r="A43">
        <v>12861</v>
      </c>
      <c r="B43" t="s">
        <v>5650</v>
      </c>
      <c r="C43" t="s">
        <v>20866</v>
      </c>
      <c r="D43">
        <v>602</v>
      </c>
      <c r="E43">
        <v>532</v>
      </c>
      <c r="F43">
        <v>147</v>
      </c>
      <c r="G43">
        <v>34</v>
      </c>
      <c r="H43">
        <v>2</v>
      </c>
      <c r="I43">
        <v>16</v>
      </c>
      <c r="J43">
        <v>78</v>
      </c>
      <c r="K43">
        <v>64</v>
      </c>
      <c r="L43">
        <v>56</v>
      </c>
      <c r="M43">
        <v>104</v>
      </c>
      <c r="N43">
        <v>6</v>
      </c>
      <c r="O43">
        <v>7</v>
      </c>
      <c r="P43">
        <v>4</v>
      </c>
      <c r="Q43">
        <v>0.27700000000000002</v>
      </c>
      <c r="R43">
        <v>0.35</v>
      </c>
      <c r="S43">
        <v>0.438</v>
      </c>
      <c r="T43">
        <v>0.78800000000000003</v>
      </c>
      <c r="U43">
        <v>0.34300000000000003</v>
      </c>
      <c r="V43">
        <v>116</v>
      </c>
      <c r="W43">
        <v>0.4</v>
      </c>
      <c r="X43">
        <v>2.6</v>
      </c>
      <c r="Y43">
        <v>11.9</v>
      </c>
      <c r="Z43">
        <v>4.8</v>
      </c>
      <c r="AA43">
        <v>3.8</v>
      </c>
    </row>
    <row r="44" spans="1:27" x14ac:dyDescent="0.25">
      <c r="A44">
        <v>9241</v>
      </c>
      <c r="B44" t="s">
        <v>5612</v>
      </c>
      <c r="C44" t="s">
        <v>20871</v>
      </c>
      <c r="D44">
        <v>653</v>
      </c>
      <c r="E44">
        <v>594</v>
      </c>
      <c r="F44">
        <v>170</v>
      </c>
      <c r="G44">
        <v>35</v>
      </c>
      <c r="H44">
        <v>4</v>
      </c>
      <c r="I44">
        <v>18</v>
      </c>
      <c r="J44">
        <v>81</v>
      </c>
      <c r="K44">
        <v>76</v>
      </c>
      <c r="L44">
        <v>34</v>
      </c>
      <c r="M44">
        <v>138</v>
      </c>
      <c r="N44">
        <v>17</v>
      </c>
      <c r="O44">
        <v>28</v>
      </c>
      <c r="P44">
        <v>14</v>
      </c>
      <c r="Q44">
        <v>0.28599999999999998</v>
      </c>
      <c r="R44">
        <v>0.34</v>
      </c>
      <c r="S44">
        <v>0.45100000000000001</v>
      </c>
      <c r="T44">
        <v>0.79100000000000004</v>
      </c>
      <c r="U44">
        <v>0.34200000000000003</v>
      </c>
      <c r="V44">
        <v>120</v>
      </c>
      <c r="W44">
        <v>1.5</v>
      </c>
      <c r="X44">
        <v>6.8</v>
      </c>
      <c r="Y44">
        <v>16.899999999999999</v>
      </c>
      <c r="Z44">
        <v>-0.3</v>
      </c>
      <c r="AA44">
        <v>3.9</v>
      </c>
    </row>
    <row r="45" spans="1:27" x14ac:dyDescent="0.25">
      <c r="A45">
        <v>2396</v>
      </c>
      <c r="B45" t="s">
        <v>5655</v>
      </c>
      <c r="C45" t="s">
        <v>20887</v>
      </c>
      <c r="D45">
        <v>638</v>
      </c>
      <c r="E45">
        <v>527</v>
      </c>
      <c r="F45">
        <v>126</v>
      </c>
      <c r="G45">
        <v>28</v>
      </c>
      <c r="H45">
        <v>1</v>
      </c>
      <c r="I45">
        <v>21</v>
      </c>
      <c r="J45">
        <v>79</v>
      </c>
      <c r="K45">
        <v>76</v>
      </c>
      <c r="L45">
        <v>101</v>
      </c>
      <c r="M45">
        <v>118</v>
      </c>
      <c r="N45">
        <v>4</v>
      </c>
      <c r="O45">
        <v>7</v>
      </c>
      <c r="P45">
        <v>4</v>
      </c>
      <c r="Q45">
        <v>0.23899999999999999</v>
      </c>
      <c r="R45">
        <v>0.36299999999999999</v>
      </c>
      <c r="S45">
        <v>0.41899999999999998</v>
      </c>
      <c r="T45">
        <v>0.78100000000000003</v>
      </c>
      <c r="U45">
        <v>0.34200000000000003</v>
      </c>
      <c r="V45">
        <v>117</v>
      </c>
      <c r="W45">
        <v>-1.6</v>
      </c>
      <c r="X45">
        <v>0.3</v>
      </c>
      <c r="Y45">
        <v>11.3</v>
      </c>
      <c r="Z45">
        <v>-15.5</v>
      </c>
      <c r="AA45">
        <v>1.8</v>
      </c>
    </row>
    <row r="46" spans="1:27" x14ac:dyDescent="0.25">
      <c r="A46">
        <v>10264</v>
      </c>
      <c r="B46" t="s">
        <v>5646</v>
      </c>
      <c r="C46" t="s">
        <v>20877</v>
      </c>
      <c r="D46">
        <v>577</v>
      </c>
      <c r="E46">
        <v>511</v>
      </c>
      <c r="F46">
        <v>136</v>
      </c>
      <c r="G46">
        <v>30</v>
      </c>
      <c r="H46">
        <v>3</v>
      </c>
      <c r="I46">
        <v>19</v>
      </c>
      <c r="J46">
        <v>66</v>
      </c>
      <c r="K46">
        <v>72</v>
      </c>
      <c r="L46">
        <v>55</v>
      </c>
      <c r="M46">
        <v>145</v>
      </c>
      <c r="N46">
        <v>5</v>
      </c>
      <c r="O46">
        <v>8</v>
      </c>
      <c r="P46">
        <v>4</v>
      </c>
      <c r="Q46">
        <v>0.26600000000000001</v>
      </c>
      <c r="R46">
        <v>0.34</v>
      </c>
      <c r="S46">
        <v>0.44800000000000001</v>
      </c>
      <c r="T46">
        <v>0.78900000000000003</v>
      </c>
      <c r="U46">
        <v>0.34100000000000003</v>
      </c>
      <c r="V46">
        <v>123</v>
      </c>
      <c r="W46">
        <v>0</v>
      </c>
      <c r="X46">
        <v>5.8</v>
      </c>
      <c r="Y46">
        <v>15.3</v>
      </c>
      <c r="Z46">
        <v>-5</v>
      </c>
      <c r="AA46">
        <v>3</v>
      </c>
    </row>
    <row r="47" spans="1:27" x14ac:dyDescent="0.25">
      <c r="A47">
        <v>9272</v>
      </c>
      <c r="B47" t="s">
        <v>5645</v>
      </c>
      <c r="C47" t="s">
        <v>1</v>
      </c>
      <c r="D47">
        <v>630</v>
      </c>
      <c r="E47">
        <v>546</v>
      </c>
      <c r="F47">
        <v>129</v>
      </c>
      <c r="G47">
        <v>25</v>
      </c>
      <c r="H47">
        <v>1</v>
      </c>
      <c r="I47">
        <v>33</v>
      </c>
      <c r="J47">
        <v>79</v>
      </c>
      <c r="K47">
        <v>91</v>
      </c>
      <c r="L47">
        <v>70</v>
      </c>
      <c r="M47">
        <v>198</v>
      </c>
      <c r="N47">
        <v>8</v>
      </c>
      <c r="O47">
        <v>3</v>
      </c>
      <c r="P47">
        <v>2</v>
      </c>
      <c r="Q47">
        <v>0.23599999999999999</v>
      </c>
      <c r="R47">
        <v>0.32900000000000001</v>
      </c>
      <c r="S47">
        <v>0.46600000000000003</v>
      </c>
      <c r="T47">
        <v>0.79600000000000004</v>
      </c>
      <c r="U47">
        <v>0.34100000000000003</v>
      </c>
      <c r="V47">
        <v>116</v>
      </c>
      <c r="W47">
        <v>0.4</v>
      </c>
      <c r="X47">
        <v>3.1</v>
      </c>
      <c r="Y47">
        <v>11.8</v>
      </c>
      <c r="Z47">
        <v>-9.1</v>
      </c>
      <c r="AA47">
        <v>2.4</v>
      </c>
    </row>
    <row r="48" spans="1:27" x14ac:dyDescent="0.25">
      <c r="A48">
        <v>393</v>
      </c>
      <c r="B48" t="s">
        <v>44</v>
      </c>
      <c r="C48" t="s">
        <v>20868</v>
      </c>
      <c r="D48">
        <v>594</v>
      </c>
      <c r="E48">
        <v>536</v>
      </c>
      <c r="F48">
        <v>155</v>
      </c>
      <c r="G48">
        <v>29</v>
      </c>
      <c r="H48">
        <v>1</v>
      </c>
      <c r="I48">
        <v>18</v>
      </c>
      <c r="J48">
        <v>72</v>
      </c>
      <c r="K48">
        <v>79</v>
      </c>
      <c r="L48">
        <v>48</v>
      </c>
      <c r="M48">
        <v>61</v>
      </c>
      <c r="N48">
        <v>5</v>
      </c>
      <c r="O48">
        <v>1</v>
      </c>
      <c r="P48">
        <v>1</v>
      </c>
      <c r="Q48">
        <v>0.28999999999999998</v>
      </c>
      <c r="R48">
        <v>0.35099999999999998</v>
      </c>
      <c r="S48">
        <v>0.44800000000000001</v>
      </c>
      <c r="T48">
        <v>0.79900000000000004</v>
      </c>
      <c r="U48">
        <v>0.34</v>
      </c>
      <c r="V48">
        <v>115</v>
      </c>
      <c r="W48">
        <v>-5.2</v>
      </c>
      <c r="X48">
        <v>-0.3</v>
      </c>
      <c r="Y48">
        <v>4.9000000000000004</v>
      </c>
      <c r="Z48">
        <v>-16.100000000000001</v>
      </c>
      <c r="AA48">
        <v>0.9</v>
      </c>
    </row>
    <row r="49" spans="1:27" x14ac:dyDescent="0.25">
      <c r="A49">
        <v>7435</v>
      </c>
      <c r="B49" t="s">
        <v>5598</v>
      </c>
      <c r="C49" t="s">
        <v>20872</v>
      </c>
      <c r="D49">
        <v>621</v>
      </c>
      <c r="E49">
        <v>541</v>
      </c>
      <c r="F49">
        <v>148</v>
      </c>
      <c r="G49">
        <v>36</v>
      </c>
      <c r="H49">
        <v>3</v>
      </c>
      <c r="I49">
        <v>14</v>
      </c>
      <c r="J49">
        <v>81</v>
      </c>
      <c r="K49">
        <v>65</v>
      </c>
      <c r="L49">
        <v>69</v>
      </c>
      <c r="M49">
        <v>80</v>
      </c>
      <c r="N49">
        <v>3</v>
      </c>
      <c r="O49">
        <v>6</v>
      </c>
      <c r="P49">
        <v>4</v>
      </c>
      <c r="Q49">
        <v>0.27300000000000002</v>
      </c>
      <c r="R49">
        <v>0.35599999999999998</v>
      </c>
      <c r="S49">
        <v>0.42399999999999999</v>
      </c>
      <c r="T49">
        <v>0.77900000000000003</v>
      </c>
      <c r="U49">
        <v>0.34</v>
      </c>
      <c r="V49">
        <v>115</v>
      </c>
      <c r="W49">
        <v>-0.3</v>
      </c>
      <c r="X49">
        <v>1.1000000000000001</v>
      </c>
      <c r="Y49">
        <v>10.4</v>
      </c>
      <c r="Z49">
        <v>1.8</v>
      </c>
      <c r="AA49">
        <v>3.3</v>
      </c>
    </row>
    <row r="50" spans="1:27" x14ac:dyDescent="0.25">
      <c r="A50">
        <v>1908</v>
      </c>
      <c r="B50" t="s">
        <v>5648</v>
      </c>
      <c r="C50" t="s">
        <v>20876</v>
      </c>
      <c r="D50">
        <v>636</v>
      </c>
      <c r="E50">
        <v>572</v>
      </c>
      <c r="F50">
        <v>156</v>
      </c>
      <c r="G50">
        <v>31</v>
      </c>
      <c r="H50">
        <v>0</v>
      </c>
      <c r="I50">
        <v>24</v>
      </c>
      <c r="J50">
        <v>75</v>
      </c>
      <c r="K50">
        <v>88</v>
      </c>
      <c r="L50">
        <v>55</v>
      </c>
      <c r="M50">
        <v>111</v>
      </c>
      <c r="N50">
        <v>4</v>
      </c>
      <c r="O50">
        <v>1</v>
      </c>
      <c r="P50">
        <v>1</v>
      </c>
      <c r="Q50">
        <v>0.27200000000000002</v>
      </c>
      <c r="R50">
        <v>0.33800000000000002</v>
      </c>
      <c r="S50">
        <v>0.45600000000000002</v>
      </c>
      <c r="T50">
        <v>0.79400000000000004</v>
      </c>
      <c r="U50">
        <v>0.34</v>
      </c>
      <c r="V50">
        <v>119</v>
      </c>
      <c r="W50">
        <v>-3.2</v>
      </c>
      <c r="X50">
        <v>6.8</v>
      </c>
      <c r="Y50">
        <v>10.6</v>
      </c>
      <c r="Z50">
        <v>-5.4</v>
      </c>
      <c r="AA50">
        <v>2.7</v>
      </c>
    </row>
    <row r="51" spans="1:27" x14ac:dyDescent="0.25">
      <c r="A51">
        <v>4316</v>
      </c>
      <c r="B51" t="s">
        <v>5438</v>
      </c>
      <c r="C51" t="s">
        <v>20866</v>
      </c>
      <c r="D51">
        <v>597</v>
      </c>
      <c r="E51">
        <v>552</v>
      </c>
      <c r="F51">
        <v>170</v>
      </c>
      <c r="G51">
        <v>39</v>
      </c>
      <c r="H51">
        <v>2</v>
      </c>
      <c r="I51">
        <v>10</v>
      </c>
      <c r="J51">
        <v>73</v>
      </c>
      <c r="K51">
        <v>66</v>
      </c>
      <c r="L51">
        <v>36</v>
      </c>
      <c r="M51">
        <v>62</v>
      </c>
      <c r="N51">
        <v>3</v>
      </c>
      <c r="O51">
        <v>7</v>
      </c>
      <c r="P51">
        <v>4</v>
      </c>
      <c r="Q51">
        <v>0.308</v>
      </c>
      <c r="R51">
        <v>0.35099999999999998</v>
      </c>
      <c r="S51">
        <v>0.44</v>
      </c>
      <c r="T51">
        <v>0.79100000000000004</v>
      </c>
      <c r="U51">
        <v>0.34</v>
      </c>
      <c r="V51">
        <v>114</v>
      </c>
      <c r="W51">
        <v>0.4</v>
      </c>
      <c r="X51">
        <v>-8.4</v>
      </c>
      <c r="Y51">
        <v>10.199999999999999</v>
      </c>
      <c r="Z51">
        <v>-6.2</v>
      </c>
      <c r="AA51">
        <v>2.4</v>
      </c>
    </row>
    <row r="52" spans="1:27" x14ac:dyDescent="0.25">
      <c r="A52">
        <v>12161</v>
      </c>
      <c r="B52" t="s">
        <v>5545</v>
      </c>
      <c r="C52" t="s">
        <v>20881</v>
      </c>
      <c r="D52">
        <v>631</v>
      </c>
      <c r="E52">
        <v>577</v>
      </c>
      <c r="F52">
        <v>169</v>
      </c>
      <c r="G52">
        <v>34</v>
      </c>
      <c r="H52">
        <v>2</v>
      </c>
      <c r="I52">
        <v>15</v>
      </c>
      <c r="J52">
        <v>76</v>
      </c>
      <c r="K52">
        <v>78</v>
      </c>
      <c r="L52">
        <v>41</v>
      </c>
      <c r="M52">
        <v>105</v>
      </c>
      <c r="N52">
        <v>5</v>
      </c>
      <c r="O52">
        <v>7</v>
      </c>
      <c r="P52">
        <v>4</v>
      </c>
      <c r="Q52">
        <v>0.29299999999999998</v>
      </c>
      <c r="R52">
        <v>0.34300000000000003</v>
      </c>
      <c r="S52">
        <v>0.441</v>
      </c>
      <c r="T52">
        <v>0.78300000000000003</v>
      </c>
      <c r="U52">
        <v>0.33900000000000002</v>
      </c>
      <c r="V52">
        <v>110</v>
      </c>
      <c r="W52">
        <v>0.9</v>
      </c>
      <c r="X52">
        <v>-2.5</v>
      </c>
      <c r="Y52">
        <v>8.6</v>
      </c>
      <c r="Z52">
        <v>4.9000000000000004</v>
      </c>
      <c r="AA52">
        <v>3.6</v>
      </c>
    </row>
    <row r="53" spans="1:27" x14ac:dyDescent="0.25">
      <c r="A53">
        <v>2434</v>
      </c>
      <c r="B53" t="s">
        <v>5606</v>
      </c>
      <c r="C53" t="s">
        <v>20889</v>
      </c>
      <c r="D53">
        <v>623</v>
      </c>
      <c r="E53">
        <v>562</v>
      </c>
      <c r="F53">
        <v>143</v>
      </c>
      <c r="G53">
        <v>26</v>
      </c>
      <c r="H53">
        <v>1</v>
      </c>
      <c r="I53">
        <v>32</v>
      </c>
      <c r="J53">
        <v>79</v>
      </c>
      <c r="K53">
        <v>93</v>
      </c>
      <c r="L53">
        <v>51</v>
      </c>
      <c r="M53">
        <v>152</v>
      </c>
      <c r="N53">
        <v>5</v>
      </c>
      <c r="O53">
        <v>3</v>
      </c>
      <c r="P53">
        <v>2</v>
      </c>
      <c r="Q53">
        <v>0.255</v>
      </c>
      <c r="R53">
        <v>0.32100000000000001</v>
      </c>
      <c r="S53">
        <v>0.47599999999999998</v>
      </c>
      <c r="T53">
        <v>0.79700000000000004</v>
      </c>
      <c r="U53">
        <v>0.33900000000000002</v>
      </c>
      <c r="V53">
        <v>119</v>
      </c>
      <c r="W53">
        <v>-2.7</v>
      </c>
      <c r="X53">
        <v>-0.7</v>
      </c>
      <c r="Y53">
        <v>10.9</v>
      </c>
      <c r="Z53">
        <v>-16.3</v>
      </c>
      <c r="AA53">
        <v>1.6</v>
      </c>
    </row>
    <row r="54" spans="1:27" x14ac:dyDescent="0.25">
      <c r="A54">
        <v>1327</v>
      </c>
      <c r="B54" t="s">
        <v>5666</v>
      </c>
      <c r="C54" t="s">
        <v>20866</v>
      </c>
      <c r="D54">
        <v>508</v>
      </c>
      <c r="E54">
        <v>443</v>
      </c>
      <c r="F54">
        <v>118</v>
      </c>
      <c r="G54">
        <v>23</v>
      </c>
      <c r="H54">
        <v>1</v>
      </c>
      <c r="I54">
        <v>14</v>
      </c>
      <c r="J54">
        <v>61</v>
      </c>
      <c r="K54">
        <v>59</v>
      </c>
      <c r="L54">
        <v>54</v>
      </c>
      <c r="M54">
        <v>105</v>
      </c>
      <c r="N54">
        <v>5</v>
      </c>
      <c r="O54">
        <v>4</v>
      </c>
      <c r="P54">
        <v>2</v>
      </c>
      <c r="Q54">
        <v>0.26600000000000001</v>
      </c>
      <c r="R54">
        <v>0.35</v>
      </c>
      <c r="S54">
        <v>0.42199999999999999</v>
      </c>
      <c r="T54">
        <v>0.77200000000000002</v>
      </c>
      <c r="U54">
        <v>0.33800000000000002</v>
      </c>
      <c r="V54">
        <v>113</v>
      </c>
      <c r="W54">
        <v>0.4</v>
      </c>
      <c r="X54">
        <v>-5.0999999999999996</v>
      </c>
      <c r="Y54">
        <v>8.1999999999999993</v>
      </c>
      <c r="Z54">
        <v>-10.9</v>
      </c>
      <c r="AA54">
        <v>1.4</v>
      </c>
    </row>
    <row r="55" spans="1:27" x14ac:dyDescent="0.25">
      <c r="A55">
        <v>2136</v>
      </c>
      <c r="B55" t="s">
        <v>5546</v>
      </c>
      <c r="C55" t="s">
        <v>20869</v>
      </c>
      <c r="D55">
        <v>595</v>
      </c>
      <c r="E55">
        <v>543</v>
      </c>
      <c r="F55">
        <v>153</v>
      </c>
      <c r="G55">
        <v>27</v>
      </c>
      <c r="H55">
        <v>8</v>
      </c>
      <c r="I55">
        <v>16</v>
      </c>
      <c r="J55">
        <v>67</v>
      </c>
      <c r="K55">
        <v>72</v>
      </c>
      <c r="L55">
        <v>41</v>
      </c>
      <c r="M55">
        <v>111</v>
      </c>
      <c r="N55">
        <v>4</v>
      </c>
      <c r="O55">
        <v>9</v>
      </c>
      <c r="P55">
        <v>5</v>
      </c>
      <c r="Q55">
        <v>0.28100000000000003</v>
      </c>
      <c r="R55">
        <v>0.33400000000000002</v>
      </c>
      <c r="S55">
        <v>0.44900000000000001</v>
      </c>
      <c r="T55">
        <v>0.78300000000000003</v>
      </c>
      <c r="U55">
        <v>0.33800000000000002</v>
      </c>
      <c r="V55">
        <v>109</v>
      </c>
      <c r="W55">
        <v>0.5</v>
      </c>
      <c r="X55">
        <v>-3.4</v>
      </c>
      <c r="Y55">
        <v>6.9</v>
      </c>
      <c r="Z55">
        <v>-9.5</v>
      </c>
      <c r="AA55">
        <v>1.7</v>
      </c>
    </row>
    <row r="56" spans="1:27" x14ac:dyDescent="0.25">
      <c r="A56">
        <v>5209</v>
      </c>
      <c r="B56" t="s">
        <v>5627</v>
      </c>
      <c r="C56" t="s">
        <v>1</v>
      </c>
      <c r="D56">
        <v>598</v>
      </c>
      <c r="E56">
        <v>521</v>
      </c>
      <c r="F56">
        <v>138</v>
      </c>
      <c r="G56">
        <v>29</v>
      </c>
      <c r="H56">
        <v>1</v>
      </c>
      <c r="I56">
        <v>18</v>
      </c>
      <c r="J56">
        <v>71</v>
      </c>
      <c r="K56">
        <v>67</v>
      </c>
      <c r="L56">
        <v>60</v>
      </c>
      <c r="M56">
        <v>129</v>
      </c>
      <c r="N56">
        <v>10</v>
      </c>
      <c r="O56">
        <v>7</v>
      </c>
      <c r="P56">
        <v>4</v>
      </c>
      <c r="Q56">
        <v>0.26500000000000001</v>
      </c>
      <c r="R56">
        <v>0.35099999999999998</v>
      </c>
      <c r="S56">
        <v>0.42799999999999999</v>
      </c>
      <c r="T56">
        <v>0.77900000000000003</v>
      </c>
      <c r="U56">
        <v>0.33800000000000002</v>
      </c>
      <c r="V56">
        <v>113</v>
      </c>
      <c r="W56">
        <v>1.5</v>
      </c>
      <c r="X56">
        <v>9.9</v>
      </c>
      <c r="Y56">
        <v>10.8</v>
      </c>
      <c r="Z56">
        <v>3.1</v>
      </c>
      <c r="AA56">
        <v>3.5</v>
      </c>
    </row>
    <row r="57" spans="1:27" x14ac:dyDescent="0.25">
      <c r="A57">
        <v>3269</v>
      </c>
      <c r="B57" t="s">
        <v>5656</v>
      </c>
      <c r="C57" t="s">
        <v>20889</v>
      </c>
      <c r="D57">
        <v>647</v>
      </c>
      <c r="E57">
        <v>586</v>
      </c>
      <c r="F57">
        <v>167</v>
      </c>
      <c r="G57">
        <v>36</v>
      </c>
      <c r="H57">
        <v>1</v>
      </c>
      <c r="I57">
        <v>18</v>
      </c>
      <c r="J57">
        <v>77</v>
      </c>
      <c r="K57">
        <v>82</v>
      </c>
      <c r="L57">
        <v>50</v>
      </c>
      <c r="M57">
        <v>91</v>
      </c>
      <c r="N57">
        <v>5</v>
      </c>
      <c r="O57">
        <v>5</v>
      </c>
      <c r="P57">
        <v>3</v>
      </c>
      <c r="Q57">
        <v>0.28499999999999998</v>
      </c>
      <c r="R57">
        <v>0.34399999999999997</v>
      </c>
      <c r="S57">
        <v>0.44400000000000001</v>
      </c>
      <c r="T57">
        <v>0.78700000000000003</v>
      </c>
      <c r="U57">
        <v>0.33700000000000002</v>
      </c>
      <c r="V57">
        <v>117</v>
      </c>
      <c r="W57">
        <v>-2.2999999999999998</v>
      </c>
      <c r="X57">
        <v>-1.1000000000000001</v>
      </c>
      <c r="Y57">
        <v>10.8</v>
      </c>
      <c r="Z57">
        <v>1.3</v>
      </c>
      <c r="AA57">
        <v>3.5</v>
      </c>
    </row>
    <row r="58" spans="1:27" x14ac:dyDescent="0.25">
      <c r="A58">
        <v>5417</v>
      </c>
      <c r="B58" t="s">
        <v>5584</v>
      </c>
      <c r="C58" t="s">
        <v>20886</v>
      </c>
      <c r="D58">
        <v>683</v>
      </c>
      <c r="E58">
        <v>629</v>
      </c>
      <c r="F58">
        <v>193</v>
      </c>
      <c r="G58">
        <v>39</v>
      </c>
      <c r="H58">
        <v>3</v>
      </c>
      <c r="I58">
        <v>11</v>
      </c>
      <c r="J58">
        <v>92</v>
      </c>
      <c r="K58">
        <v>67</v>
      </c>
      <c r="L58">
        <v>38</v>
      </c>
      <c r="M58">
        <v>65</v>
      </c>
      <c r="N58">
        <v>6</v>
      </c>
      <c r="O58">
        <v>36</v>
      </c>
      <c r="P58">
        <v>15</v>
      </c>
      <c r="Q58">
        <v>0.307</v>
      </c>
      <c r="R58">
        <v>0.35</v>
      </c>
      <c r="S58">
        <v>0.433</v>
      </c>
      <c r="T58">
        <v>0.78200000000000003</v>
      </c>
      <c r="U58">
        <v>0.33700000000000002</v>
      </c>
      <c r="V58">
        <v>113</v>
      </c>
      <c r="W58">
        <v>-0.5</v>
      </c>
      <c r="X58">
        <v>-3.5</v>
      </c>
      <c r="Y58">
        <v>9.8000000000000007</v>
      </c>
      <c r="Z58">
        <v>-1.1000000000000001</v>
      </c>
      <c r="AA58">
        <v>3.3</v>
      </c>
    </row>
    <row r="59" spans="1:27" x14ac:dyDescent="0.25">
      <c r="A59">
        <v>9112</v>
      </c>
      <c r="B59" t="s">
        <v>5604</v>
      </c>
      <c r="C59" t="s">
        <v>20884</v>
      </c>
      <c r="D59">
        <v>574</v>
      </c>
      <c r="E59">
        <v>513</v>
      </c>
      <c r="F59">
        <v>127</v>
      </c>
      <c r="G59">
        <v>26</v>
      </c>
      <c r="H59">
        <v>2</v>
      </c>
      <c r="I59">
        <v>27</v>
      </c>
      <c r="J59">
        <v>68</v>
      </c>
      <c r="K59">
        <v>78</v>
      </c>
      <c r="L59">
        <v>48</v>
      </c>
      <c r="M59">
        <v>140</v>
      </c>
      <c r="N59">
        <v>6</v>
      </c>
      <c r="O59">
        <v>6</v>
      </c>
      <c r="P59">
        <v>4</v>
      </c>
      <c r="Q59">
        <v>0.247</v>
      </c>
      <c r="R59">
        <v>0.316</v>
      </c>
      <c r="S59">
        <v>0.46600000000000003</v>
      </c>
      <c r="T59">
        <v>0.78200000000000003</v>
      </c>
      <c r="U59">
        <v>0.33600000000000002</v>
      </c>
      <c r="V59">
        <v>109</v>
      </c>
      <c r="W59">
        <v>-0.9</v>
      </c>
      <c r="X59">
        <v>-4.3</v>
      </c>
      <c r="Y59">
        <v>5</v>
      </c>
      <c r="Z59">
        <v>-11.8</v>
      </c>
      <c r="AA59">
        <v>1.2</v>
      </c>
    </row>
    <row r="60" spans="1:27" x14ac:dyDescent="0.25">
      <c r="A60">
        <v>2502</v>
      </c>
      <c r="B60" t="s">
        <v>5601</v>
      </c>
      <c r="C60" t="s">
        <v>20890</v>
      </c>
      <c r="D60">
        <v>581</v>
      </c>
      <c r="E60">
        <v>496</v>
      </c>
      <c r="F60">
        <v>118</v>
      </c>
      <c r="G60">
        <v>24</v>
      </c>
      <c r="H60">
        <v>0</v>
      </c>
      <c r="I60">
        <v>24</v>
      </c>
      <c r="J60">
        <v>68</v>
      </c>
      <c r="K60">
        <v>73</v>
      </c>
      <c r="L60">
        <v>69</v>
      </c>
      <c r="M60">
        <v>141</v>
      </c>
      <c r="N60">
        <v>10</v>
      </c>
      <c r="O60">
        <v>2</v>
      </c>
      <c r="P60">
        <v>2</v>
      </c>
      <c r="Q60">
        <v>0.23799999999999999</v>
      </c>
      <c r="R60">
        <v>0.34100000000000003</v>
      </c>
      <c r="S60">
        <v>0.435</v>
      </c>
      <c r="T60">
        <v>0.77600000000000002</v>
      </c>
      <c r="U60">
        <v>0.33600000000000002</v>
      </c>
      <c r="V60">
        <v>118</v>
      </c>
      <c r="W60">
        <v>-0.2</v>
      </c>
      <c r="X60">
        <v>0.5</v>
      </c>
      <c r="Y60">
        <v>11.7</v>
      </c>
      <c r="Z60">
        <v>-10.9</v>
      </c>
      <c r="AA60">
        <v>2</v>
      </c>
    </row>
    <row r="61" spans="1:27" x14ac:dyDescent="0.25">
      <c r="A61">
        <v>1281</v>
      </c>
      <c r="B61" t="s">
        <v>5533</v>
      </c>
      <c r="C61" t="s">
        <v>20883</v>
      </c>
      <c r="D61">
        <v>548</v>
      </c>
      <c r="E61">
        <v>474</v>
      </c>
      <c r="F61">
        <v>110</v>
      </c>
      <c r="G61">
        <v>20</v>
      </c>
      <c r="H61">
        <v>1</v>
      </c>
      <c r="I61">
        <v>27</v>
      </c>
      <c r="J61">
        <v>70</v>
      </c>
      <c r="K61">
        <v>78</v>
      </c>
      <c r="L61">
        <v>63</v>
      </c>
      <c r="M61">
        <v>112</v>
      </c>
      <c r="N61">
        <v>6</v>
      </c>
      <c r="O61">
        <v>2</v>
      </c>
      <c r="P61">
        <v>1</v>
      </c>
      <c r="Q61">
        <v>0.23300000000000001</v>
      </c>
      <c r="R61">
        <v>0.32800000000000001</v>
      </c>
      <c r="S61">
        <v>0.45100000000000001</v>
      </c>
      <c r="T61">
        <v>0.77900000000000003</v>
      </c>
      <c r="U61">
        <v>0.33500000000000002</v>
      </c>
      <c r="V61">
        <v>111</v>
      </c>
      <c r="W61">
        <v>-1.9</v>
      </c>
      <c r="X61">
        <v>5</v>
      </c>
      <c r="Y61">
        <v>5</v>
      </c>
      <c r="Z61">
        <v>-5.6</v>
      </c>
      <c r="AA61">
        <v>1.9</v>
      </c>
    </row>
    <row r="62" spans="1:27" x14ac:dyDescent="0.25">
      <c r="A62">
        <v>2495</v>
      </c>
      <c r="B62" t="s">
        <v>5600</v>
      </c>
      <c r="C62" t="s">
        <v>1</v>
      </c>
      <c r="D62">
        <v>402</v>
      </c>
      <c r="E62">
        <v>355</v>
      </c>
      <c r="F62">
        <v>86</v>
      </c>
      <c r="G62">
        <v>15</v>
      </c>
      <c r="H62">
        <v>1</v>
      </c>
      <c r="I62">
        <v>21</v>
      </c>
      <c r="J62">
        <v>48</v>
      </c>
      <c r="K62">
        <v>57</v>
      </c>
      <c r="L62">
        <v>40</v>
      </c>
      <c r="M62">
        <v>113</v>
      </c>
      <c r="N62">
        <v>2</v>
      </c>
      <c r="O62">
        <v>3</v>
      </c>
      <c r="P62">
        <v>2</v>
      </c>
      <c r="Q62">
        <v>0.24299999999999999</v>
      </c>
      <c r="R62">
        <v>0.32200000000000001</v>
      </c>
      <c r="S62">
        <v>0.46600000000000003</v>
      </c>
      <c r="T62">
        <v>0.78700000000000003</v>
      </c>
      <c r="U62">
        <v>0.33500000000000002</v>
      </c>
      <c r="V62">
        <v>112</v>
      </c>
      <c r="W62">
        <v>-0.3</v>
      </c>
      <c r="X62">
        <v>-2.7</v>
      </c>
      <c r="Y62">
        <v>5.0999999999999996</v>
      </c>
      <c r="Z62">
        <v>-10.8</v>
      </c>
      <c r="AA62">
        <v>0.8</v>
      </c>
    </row>
    <row r="63" spans="1:27" x14ac:dyDescent="0.25">
      <c r="A63">
        <v>13110</v>
      </c>
      <c r="B63" t="s">
        <v>5630</v>
      </c>
      <c r="C63" t="s">
        <v>1</v>
      </c>
      <c r="D63">
        <v>635</v>
      </c>
      <c r="E63">
        <v>587</v>
      </c>
      <c r="F63">
        <v>156</v>
      </c>
      <c r="G63">
        <v>32</v>
      </c>
      <c r="H63">
        <v>4</v>
      </c>
      <c r="I63">
        <v>27</v>
      </c>
      <c r="J63">
        <v>77</v>
      </c>
      <c r="K63">
        <v>89</v>
      </c>
      <c r="L63">
        <v>37</v>
      </c>
      <c r="M63">
        <v>136</v>
      </c>
      <c r="N63">
        <v>4</v>
      </c>
      <c r="O63">
        <v>7</v>
      </c>
      <c r="P63">
        <v>4</v>
      </c>
      <c r="Q63">
        <v>0.26600000000000001</v>
      </c>
      <c r="R63">
        <v>0.312</v>
      </c>
      <c r="S63">
        <v>0.47299999999999998</v>
      </c>
      <c r="T63">
        <v>0.78500000000000003</v>
      </c>
      <c r="U63">
        <v>0.33500000000000002</v>
      </c>
      <c r="V63">
        <v>111</v>
      </c>
      <c r="W63">
        <v>1.2</v>
      </c>
      <c r="X63">
        <v>6.2</v>
      </c>
      <c r="Y63">
        <v>9.6</v>
      </c>
      <c r="Z63">
        <v>-1.1000000000000001</v>
      </c>
      <c r="AA63">
        <v>3.1</v>
      </c>
    </row>
    <row r="64" spans="1:27" x14ac:dyDescent="0.25">
      <c r="A64">
        <v>8610</v>
      </c>
      <c r="B64" t="s">
        <v>5563</v>
      </c>
      <c r="C64" t="s">
        <v>20888</v>
      </c>
      <c r="D64">
        <v>626</v>
      </c>
      <c r="E64">
        <v>562</v>
      </c>
      <c r="F64">
        <v>152</v>
      </c>
      <c r="G64">
        <v>33</v>
      </c>
      <c r="H64">
        <v>1</v>
      </c>
      <c r="I64">
        <v>20</v>
      </c>
      <c r="J64">
        <v>72</v>
      </c>
      <c r="K64">
        <v>79</v>
      </c>
      <c r="L64">
        <v>51</v>
      </c>
      <c r="M64">
        <v>106</v>
      </c>
      <c r="N64">
        <v>6</v>
      </c>
      <c r="O64">
        <v>1</v>
      </c>
      <c r="P64">
        <v>1</v>
      </c>
      <c r="Q64">
        <v>0.27</v>
      </c>
      <c r="R64">
        <v>0.33500000000000002</v>
      </c>
      <c r="S64">
        <v>0.44</v>
      </c>
      <c r="T64">
        <v>0.77500000000000002</v>
      </c>
      <c r="U64">
        <v>0.33500000000000002</v>
      </c>
      <c r="V64">
        <v>111</v>
      </c>
      <c r="W64">
        <v>-4.3</v>
      </c>
      <c r="X64">
        <v>0</v>
      </c>
      <c r="Y64">
        <v>3.5</v>
      </c>
      <c r="Z64">
        <v>-16.899999999999999</v>
      </c>
      <c r="AA64">
        <v>0.8</v>
      </c>
    </row>
    <row r="65" spans="1:27" x14ac:dyDescent="0.25">
      <c r="A65">
        <v>5631</v>
      </c>
      <c r="B65" t="s">
        <v>5634</v>
      </c>
      <c r="C65" t="s">
        <v>20891</v>
      </c>
      <c r="D65">
        <v>578</v>
      </c>
      <c r="E65">
        <v>526</v>
      </c>
      <c r="F65">
        <v>141</v>
      </c>
      <c r="G65">
        <v>28</v>
      </c>
      <c r="H65">
        <v>3</v>
      </c>
      <c r="I65">
        <v>21</v>
      </c>
      <c r="J65">
        <v>65</v>
      </c>
      <c r="K65">
        <v>73</v>
      </c>
      <c r="L65">
        <v>43</v>
      </c>
      <c r="M65">
        <v>138</v>
      </c>
      <c r="N65">
        <v>3</v>
      </c>
      <c r="O65">
        <v>8</v>
      </c>
      <c r="P65">
        <v>4</v>
      </c>
      <c r="Q65">
        <v>0.26800000000000002</v>
      </c>
      <c r="R65">
        <v>0.32500000000000001</v>
      </c>
      <c r="S65">
        <v>0.45</v>
      </c>
      <c r="T65">
        <v>0.77500000000000002</v>
      </c>
      <c r="U65">
        <v>0.33400000000000002</v>
      </c>
      <c r="V65">
        <v>116</v>
      </c>
      <c r="W65">
        <v>-0.6</v>
      </c>
      <c r="X65">
        <v>-9.1999999999999993</v>
      </c>
      <c r="Y65">
        <v>10.1</v>
      </c>
      <c r="Z65">
        <v>-16.5</v>
      </c>
      <c r="AA65">
        <v>1.2</v>
      </c>
    </row>
    <row r="66" spans="1:27" x14ac:dyDescent="0.25">
      <c r="A66">
        <v>9256</v>
      </c>
      <c r="B66" t="s">
        <v>5471</v>
      </c>
      <c r="C66" t="s">
        <v>20869</v>
      </c>
      <c r="D66">
        <v>656</v>
      </c>
      <c r="E66">
        <v>596</v>
      </c>
      <c r="F66">
        <v>168</v>
      </c>
      <c r="G66">
        <v>35</v>
      </c>
      <c r="H66">
        <v>5</v>
      </c>
      <c r="I66">
        <v>15</v>
      </c>
      <c r="J66">
        <v>81</v>
      </c>
      <c r="K66">
        <v>67</v>
      </c>
      <c r="L66">
        <v>47</v>
      </c>
      <c r="M66">
        <v>95</v>
      </c>
      <c r="N66">
        <v>4</v>
      </c>
      <c r="O66">
        <v>27</v>
      </c>
      <c r="P66">
        <v>11</v>
      </c>
      <c r="Q66">
        <v>0.28199999999999997</v>
      </c>
      <c r="R66">
        <v>0.33600000000000002</v>
      </c>
      <c r="S66">
        <v>0.433</v>
      </c>
      <c r="T66">
        <v>0.77</v>
      </c>
      <c r="U66">
        <v>0.33400000000000002</v>
      </c>
      <c r="V66">
        <v>107</v>
      </c>
      <c r="W66">
        <v>1.4</v>
      </c>
      <c r="X66">
        <v>5.2</v>
      </c>
      <c r="Y66">
        <v>6.7</v>
      </c>
      <c r="Z66">
        <v>7.7</v>
      </c>
      <c r="AA66">
        <v>3.7</v>
      </c>
    </row>
    <row r="67" spans="1:27" x14ac:dyDescent="0.25">
      <c r="A67">
        <v>9785</v>
      </c>
      <c r="B67" t="s">
        <v>5619</v>
      </c>
      <c r="C67" t="s">
        <v>20889</v>
      </c>
      <c r="D67">
        <v>636</v>
      </c>
      <c r="E67">
        <v>569</v>
      </c>
      <c r="F67">
        <v>151</v>
      </c>
      <c r="G67">
        <v>32</v>
      </c>
      <c r="H67">
        <v>1</v>
      </c>
      <c r="I67">
        <v>22</v>
      </c>
      <c r="J67">
        <v>78</v>
      </c>
      <c r="K67">
        <v>80</v>
      </c>
      <c r="L67">
        <v>53</v>
      </c>
      <c r="M67">
        <v>102</v>
      </c>
      <c r="N67">
        <v>6</v>
      </c>
      <c r="O67">
        <v>7</v>
      </c>
      <c r="P67">
        <v>4</v>
      </c>
      <c r="Q67">
        <v>0.26500000000000001</v>
      </c>
      <c r="R67">
        <v>0.33200000000000002</v>
      </c>
      <c r="S67">
        <v>0.443</v>
      </c>
      <c r="T67">
        <v>0.77400000000000002</v>
      </c>
      <c r="U67">
        <v>0.33400000000000002</v>
      </c>
      <c r="V67">
        <v>115</v>
      </c>
      <c r="W67">
        <v>-0.6</v>
      </c>
      <c r="X67">
        <v>0.9</v>
      </c>
      <c r="Y67">
        <v>10.6</v>
      </c>
      <c r="Z67">
        <v>3.3</v>
      </c>
      <c r="AA67">
        <v>3.7</v>
      </c>
    </row>
    <row r="68" spans="1:27" x14ac:dyDescent="0.25">
      <c r="A68">
        <v>1736</v>
      </c>
      <c r="B68" t="s">
        <v>5577</v>
      </c>
      <c r="C68" t="s">
        <v>20879</v>
      </c>
      <c r="D68">
        <v>632</v>
      </c>
      <c r="E68">
        <v>581</v>
      </c>
      <c r="F68">
        <v>174</v>
      </c>
      <c r="G68">
        <v>34</v>
      </c>
      <c r="H68">
        <v>3</v>
      </c>
      <c r="I68">
        <v>11</v>
      </c>
      <c r="J68">
        <v>85</v>
      </c>
      <c r="K68">
        <v>55</v>
      </c>
      <c r="L68">
        <v>39</v>
      </c>
      <c r="M68">
        <v>71</v>
      </c>
      <c r="N68">
        <v>3</v>
      </c>
      <c r="O68">
        <v>25</v>
      </c>
      <c r="P68">
        <v>9</v>
      </c>
      <c r="Q68">
        <v>0.29899999999999999</v>
      </c>
      <c r="R68">
        <v>0.34399999999999997</v>
      </c>
      <c r="S68">
        <v>0.42299999999999999</v>
      </c>
      <c r="T68">
        <v>0.76800000000000002</v>
      </c>
      <c r="U68">
        <v>0.33400000000000002</v>
      </c>
      <c r="V68">
        <v>94</v>
      </c>
      <c r="W68">
        <v>1.7</v>
      </c>
      <c r="X68">
        <v>-8.1</v>
      </c>
      <c r="Y68">
        <v>-2.7</v>
      </c>
      <c r="Z68">
        <v>-1.3</v>
      </c>
      <c r="AA68">
        <v>1.7</v>
      </c>
    </row>
    <row r="69" spans="1:27" x14ac:dyDescent="0.25">
      <c r="A69">
        <v>1177</v>
      </c>
      <c r="B69" t="s">
        <v>5636</v>
      </c>
      <c r="C69" t="s">
        <v>20865</v>
      </c>
      <c r="D69">
        <v>646</v>
      </c>
      <c r="E69">
        <v>585</v>
      </c>
      <c r="F69">
        <v>152</v>
      </c>
      <c r="G69">
        <v>28</v>
      </c>
      <c r="H69">
        <v>1</v>
      </c>
      <c r="I69">
        <v>30</v>
      </c>
      <c r="J69">
        <v>80</v>
      </c>
      <c r="K69">
        <v>94</v>
      </c>
      <c r="L69">
        <v>49</v>
      </c>
      <c r="M69">
        <v>76</v>
      </c>
      <c r="N69">
        <v>6</v>
      </c>
      <c r="O69">
        <v>4</v>
      </c>
      <c r="P69">
        <v>3</v>
      </c>
      <c r="Q69">
        <v>0.26</v>
      </c>
      <c r="R69">
        <v>0.32100000000000001</v>
      </c>
      <c r="S69">
        <v>0.46400000000000002</v>
      </c>
      <c r="T69">
        <v>0.78500000000000003</v>
      </c>
      <c r="U69">
        <v>0.33400000000000002</v>
      </c>
      <c r="V69">
        <v>116</v>
      </c>
      <c r="W69">
        <v>-4.9000000000000004</v>
      </c>
      <c r="X69">
        <v>1.5</v>
      </c>
      <c r="Y69">
        <v>7.4</v>
      </c>
      <c r="Z69">
        <v>-14</v>
      </c>
      <c r="AA69">
        <v>1.5</v>
      </c>
    </row>
    <row r="70" spans="1:27" x14ac:dyDescent="0.25">
      <c r="A70">
        <v>3531</v>
      </c>
      <c r="B70" t="s">
        <v>5681</v>
      </c>
      <c r="C70" t="s">
        <v>20873</v>
      </c>
      <c r="D70">
        <v>573</v>
      </c>
      <c r="E70">
        <v>509</v>
      </c>
      <c r="F70">
        <v>132</v>
      </c>
      <c r="G70">
        <v>27</v>
      </c>
      <c r="H70">
        <v>1</v>
      </c>
      <c r="I70">
        <v>21</v>
      </c>
      <c r="J70">
        <v>72</v>
      </c>
      <c r="K70">
        <v>74</v>
      </c>
      <c r="L70">
        <v>53</v>
      </c>
      <c r="M70">
        <v>116</v>
      </c>
      <c r="N70">
        <v>6</v>
      </c>
      <c r="O70">
        <v>2</v>
      </c>
      <c r="P70">
        <v>1</v>
      </c>
      <c r="Q70">
        <v>0.26</v>
      </c>
      <c r="R70">
        <v>0.33400000000000002</v>
      </c>
      <c r="S70">
        <v>0.441</v>
      </c>
      <c r="T70">
        <v>0.77500000000000002</v>
      </c>
      <c r="U70">
        <v>0.33400000000000002</v>
      </c>
      <c r="V70">
        <v>110</v>
      </c>
      <c r="W70">
        <v>-1.3</v>
      </c>
      <c r="X70">
        <v>1.5</v>
      </c>
      <c r="Y70">
        <v>5.0999999999999996</v>
      </c>
      <c r="Z70">
        <v>8</v>
      </c>
      <c r="AA70">
        <v>3.4</v>
      </c>
    </row>
    <row r="71" spans="1:27" x14ac:dyDescent="0.25">
      <c r="A71">
        <v>12179</v>
      </c>
      <c r="B71" t="s">
        <v>5326</v>
      </c>
      <c r="C71" t="s">
        <v>20892</v>
      </c>
      <c r="D71">
        <v>592</v>
      </c>
      <c r="E71">
        <v>549</v>
      </c>
      <c r="F71">
        <v>149</v>
      </c>
      <c r="G71">
        <v>31</v>
      </c>
      <c r="H71">
        <v>2</v>
      </c>
      <c r="I71">
        <v>23</v>
      </c>
      <c r="J71">
        <v>68</v>
      </c>
      <c r="K71">
        <v>77</v>
      </c>
      <c r="L71">
        <v>33</v>
      </c>
      <c r="M71">
        <v>91</v>
      </c>
      <c r="N71">
        <v>4</v>
      </c>
      <c r="O71">
        <v>3</v>
      </c>
      <c r="P71">
        <v>2</v>
      </c>
      <c r="Q71">
        <v>0.27200000000000002</v>
      </c>
      <c r="R71">
        <v>0.315</v>
      </c>
      <c r="S71">
        <v>0.46300000000000002</v>
      </c>
      <c r="T71">
        <v>0.77800000000000002</v>
      </c>
      <c r="U71">
        <v>0.33300000000000002</v>
      </c>
      <c r="V71">
        <v>110</v>
      </c>
      <c r="W71">
        <v>0</v>
      </c>
      <c r="X71">
        <v>-2.2000000000000002</v>
      </c>
      <c r="Y71">
        <v>6.9</v>
      </c>
      <c r="Z71">
        <v>-0.6</v>
      </c>
      <c r="AA71">
        <v>2.6</v>
      </c>
    </row>
    <row r="72" spans="1:27" x14ac:dyDescent="0.25">
      <c r="A72">
        <v>4220</v>
      </c>
      <c r="B72" t="s">
        <v>5644</v>
      </c>
      <c r="C72" t="s">
        <v>20866</v>
      </c>
      <c r="D72">
        <v>478</v>
      </c>
      <c r="E72">
        <v>430</v>
      </c>
      <c r="F72">
        <v>113</v>
      </c>
      <c r="G72">
        <v>24</v>
      </c>
      <c r="H72">
        <v>1</v>
      </c>
      <c r="I72">
        <v>17</v>
      </c>
      <c r="J72">
        <v>56</v>
      </c>
      <c r="K72">
        <v>62</v>
      </c>
      <c r="L72">
        <v>41</v>
      </c>
      <c r="M72">
        <v>97</v>
      </c>
      <c r="N72">
        <v>2</v>
      </c>
      <c r="O72">
        <v>2</v>
      </c>
      <c r="P72">
        <v>1</v>
      </c>
      <c r="Q72">
        <v>0.26300000000000001</v>
      </c>
      <c r="R72">
        <v>0.32800000000000001</v>
      </c>
      <c r="S72">
        <v>0.44</v>
      </c>
      <c r="T72">
        <v>0.76800000000000002</v>
      </c>
      <c r="U72">
        <v>0.33300000000000002</v>
      </c>
      <c r="V72">
        <v>110</v>
      </c>
      <c r="W72">
        <v>-0.5</v>
      </c>
      <c r="X72">
        <v>2.2000000000000002</v>
      </c>
      <c r="Y72">
        <v>4.9000000000000004</v>
      </c>
      <c r="Z72">
        <v>-7.5</v>
      </c>
      <c r="AA72">
        <v>1.3</v>
      </c>
    </row>
    <row r="73" spans="1:27" x14ac:dyDescent="0.25">
      <c r="A73">
        <v>11368</v>
      </c>
      <c r="B73" t="s">
        <v>5570</v>
      </c>
      <c r="C73" t="s">
        <v>20876</v>
      </c>
      <c r="D73">
        <v>400</v>
      </c>
      <c r="E73">
        <v>338</v>
      </c>
      <c r="F73">
        <v>81</v>
      </c>
      <c r="G73">
        <v>16</v>
      </c>
      <c r="H73">
        <v>1</v>
      </c>
      <c r="I73">
        <v>13</v>
      </c>
      <c r="J73">
        <v>46</v>
      </c>
      <c r="K73">
        <v>48</v>
      </c>
      <c r="L73">
        <v>54</v>
      </c>
      <c r="M73">
        <v>89</v>
      </c>
      <c r="N73">
        <v>2</v>
      </c>
      <c r="O73">
        <v>1</v>
      </c>
      <c r="P73">
        <v>1</v>
      </c>
      <c r="Q73">
        <v>0.24099999999999999</v>
      </c>
      <c r="R73">
        <v>0.34699999999999998</v>
      </c>
      <c r="S73">
        <v>0.41</v>
      </c>
      <c r="T73">
        <v>0.75700000000000001</v>
      </c>
      <c r="U73">
        <v>0.33300000000000002</v>
      </c>
      <c r="V73">
        <v>114</v>
      </c>
      <c r="W73">
        <v>-1.4</v>
      </c>
      <c r="X73">
        <v>-1.6</v>
      </c>
      <c r="Y73">
        <v>5.2</v>
      </c>
      <c r="Z73">
        <v>5.5</v>
      </c>
      <c r="AA73">
        <v>2.5</v>
      </c>
    </row>
    <row r="74" spans="1:27" x14ac:dyDescent="0.25">
      <c r="A74">
        <v>9957</v>
      </c>
      <c r="B74" t="s">
        <v>5659</v>
      </c>
      <c r="C74" t="s">
        <v>1</v>
      </c>
      <c r="D74">
        <v>377</v>
      </c>
      <c r="E74">
        <v>335</v>
      </c>
      <c r="F74">
        <v>84</v>
      </c>
      <c r="G74">
        <v>18</v>
      </c>
      <c r="H74">
        <v>1</v>
      </c>
      <c r="I74">
        <v>15</v>
      </c>
      <c r="J74">
        <v>45</v>
      </c>
      <c r="K74">
        <v>47</v>
      </c>
      <c r="L74">
        <v>32</v>
      </c>
      <c r="M74">
        <v>78</v>
      </c>
      <c r="N74">
        <v>5</v>
      </c>
      <c r="O74">
        <v>3</v>
      </c>
      <c r="P74">
        <v>2</v>
      </c>
      <c r="Q74">
        <v>0.252</v>
      </c>
      <c r="R74">
        <v>0.32400000000000001</v>
      </c>
      <c r="S74">
        <v>0.44600000000000001</v>
      </c>
      <c r="T74">
        <v>0.77</v>
      </c>
      <c r="U74">
        <v>0.33300000000000002</v>
      </c>
      <c r="V74">
        <v>110</v>
      </c>
      <c r="W74">
        <v>-0.2</v>
      </c>
      <c r="X74">
        <v>1.3</v>
      </c>
      <c r="Y74">
        <v>4.3</v>
      </c>
      <c r="Z74">
        <v>-4.7</v>
      </c>
      <c r="AA74">
        <v>1.2</v>
      </c>
    </row>
    <row r="75" spans="1:27" x14ac:dyDescent="0.25">
      <c r="A75">
        <v>8027</v>
      </c>
      <c r="B75" t="s">
        <v>5642</v>
      </c>
      <c r="C75" t="s">
        <v>20889</v>
      </c>
      <c r="D75">
        <v>537</v>
      </c>
      <c r="E75">
        <v>476</v>
      </c>
      <c r="F75">
        <v>128</v>
      </c>
      <c r="G75">
        <v>25</v>
      </c>
      <c r="H75">
        <v>1</v>
      </c>
      <c r="I75">
        <v>17</v>
      </c>
      <c r="J75">
        <v>63</v>
      </c>
      <c r="K75">
        <v>68</v>
      </c>
      <c r="L75">
        <v>53</v>
      </c>
      <c r="M75">
        <v>95</v>
      </c>
      <c r="N75">
        <v>2</v>
      </c>
      <c r="O75">
        <v>1</v>
      </c>
      <c r="P75">
        <v>1</v>
      </c>
      <c r="Q75">
        <v>0.26900000000000002</v>
      </c>
      <c r="R75">
        <v>0.34300000000000003</v>
      </c>
      <c r="S75">
        <v>0.43099999999999999</v>
      </c>
      <c r="T75">
        <v>0.77400000000000002</v>
      </c>
      <c r="U75">
        <v>0.33300000000000002</v>
      </c>
      <c r="V75">
        <v>114</v>
      </c>
      <c r="W75">
        <v>-1.9</v>
      </c>
      <c r="X75">
        <v>0</v>
      </c>
      <c r="Y75">
        <v>7.1</v>
      </c>
      <c r="Z75">
        <v>-10.5</v>
      </c>
      <c r="AA75">
        <v>1.5</v>
      </c>
    </row>
    <row r="76" spans="1:27" x14ac:dyDescent="0.25">
      <c r="A76">
        <v>3892</v>
      </c>
      <c r="B76" t="s">
        <v>5558</v>
      </c>
      <c r="C76" t="s">
        <v>20893</v>
      </c>
      <c r="D76">
        <v>568</v>
      </c>
      <c r="E76">
        <v>513</v>
      </c>
      <c r="F76">
        <v>135</v>
      </c>
      <c r="G76">
        <v>26</v>
      </c>
      <c r="H76">
        <v>4</v>
      </c>
      <c r="I76">
        <v>19</v>
      </c>
      <c r="J76">
        <v>66</v>
      </c>
      <c r="K76">
        <v>72</v>
      </c>
      <c r="L76">
        <v>47</v>
      </c>
      <c r="M76">
        <v>80</v>
      </c>
      <c r="N76">
        <v>2</v>
      </c>
      <c r="O76">
        <v>7</v>
      </c>
      <c r="P76">
        <v>4</v>
      </c>
      <c r="Q76">
        <v>0.26300000000000001</v>
      </c>
      <c r="R76">
        <v>0.32500000000000001</v>
      </c>
      <c r="S76">
        <v>0.44400000000000001</v>
      </c>
      <c r="T76">
        <v>0.76900000000000002</v>
      </c>
      <c r="U76">
        <v>0.33200000000000002</v>
      </c>
      <c r="V76">
        <v>113</v>
      </c>
      <c r="W76">
        <v>1.9</v>
      </c>
      <c r="X76">
        <v>4.4000000000000004</v>
      </c>
      <c r="Y76">
        <v>10.5</v>
      </c>
      <c r="Z76">
        <v>-2.2999999999999998</v>
      </c>
      <c r="AA76">
        <v>2.9</v>
      </c>
    </row>
    <row r="77" spans="1:27" x14ac:dyDescent="0.25">
      <c r="A77">
        <v>9393</v>
      </c>
      <c r="B77" t="s">
        <v>5607</v>
      </c>
      <c r="C77" t="s">
        <v>20885</v>
      </c>
      <c r="D77">
        <v>548</v>
      </c>
      <c r="E77">
        <v>507</v>
      </c>
      <c r="F77">
        <v>137</v>
      </c>
      <c r="G77">
        <v>27</v>
      </c>
      <c r="H77">
        <v>2</v>
      </c>
      <c r="I77">
        <v>21</v>
      </c>
      <c r="J77">
        <v>63</v>
      </c>
      <c r="K77">
        <v>76</v>
      </c>
      <c r="L77">
        <v>33</v>
      </c>
      <c r="M77">
        <v>116</v>
      </c>
      <c r="N77">
        <v>3</v>
      </c>
      <c r="O77">
        <v>3</v>
      </c>
      <c r="P77">
        <v>2</v>
      </c>
      <c r="Q77">
        <v>0.27</v>
      </c>
      <c r="R77">
        <v>0.316</v>
      </c>
      <c r="S77">
        <v>0.46</v>
      </c>
      <c r="T77">
        <v>0.77600000000000002</v>
      </c>
      <c r="U77">
        <v>0.33200000000000002</v>
      </c>
      <c r="V77">
        <v>111</v>
      </c>
      <c r="W77">
        <v>-0.3</v>
      </c>
      <c r="X77">
        <v>3.9</v>
      </c>
      <c r="Y77">
        <v>6.9</v>
      </c>
      <c r="Z77">
        <v>-6.9</v>
      </c>
      <c r="AA77">
        <v>1.8</v>
      </c>
    </row>
    <row r="78" spans="1:27" x14ac:dyDescent="0.25">
      <c r="A78">
        <v>8370</v>
      </c>
      <c r="B78" t="s">
        <v>5615</v>
      </c>
      <c r="C78" t="s">
        <v>20881</v>
      </c>
      <c r="D78">
        <v>633</v>
      </c>
      <c r="E78">
        <v>568</v>
      </c>
      <c r="F78">
        <v>161</v>
      </c>
      <c r="G78">
        <v>34</v>
      </c>
      <c r="H78">
        <v>1</v>
      </c>
      <c r="I78">
        <v>12</v>
      </c>
      <c r="J78">
        <v>80</v>
      </c>
      <c r="K78">
        <v>68</v>
      </c>
      <c r="L78">
        <v>54</v>
      </c>
      <c r="M78">
        <v>77</v>
      </c>
      <c r="N78">
        <v>3</v>
      </c>
      <c r="O78">
        <v>7</v>
      </c>
      <c r="P78">
        <v>4</v>
      </c>
      <c r="Q78">
        <v>0.28399999999999997</v>
      </c>
      <c r="R78">
        <v>0.34699999999999998</v>
      </c>
      <c r="S78">
        <v>0.41199999999999998</v>
      </c>
      <c r="T78">
        <v>0.75900000000000001</v>
      </c>
      <c r="U78">
        <v>0.33200000000000002</v>
      </c>
      <c r="V78">
        <v>105</v>
      </c>
      <c r="W78">
        <v>-0.7</v>
      </c>
      <c r="X78">
        <v>8.8000000000000007</v>
      </c>
      <c r="Y78">
        <v>3.1</v>
      </c>
      <c r="Z78">
        <v>11.1</v>
      </c>
      <c r="AA78">
        <v>3.7</v>
      </c>
    </row>
    <row r="79" spans="1:27" x14ac:dyDescent="0.25">
      <c r="A79">
        <v>14128</v>
      </c>
      <c r="B79" t="s">
        <v>5547</v>
      </c>
      <c r="C79" t="s">
        <v>20880</v>
      </c>
      <c r="D79">
        <v>263</v>
      </c>
      <c r="E79">
        <v>232</v>
      </c>
      <c r="F79">
        <v>52</v>
      </c>
      <c r="G79">
        <v>9</v>
      </c>
      <c r="H79">
        <v>1</v>
      </c>
      <c r="I79">
        <v>15</v>
      </c>
      <c r="J79">
        <v>34</v>
      </c>
      <c r="K79">
        <v>38</v>
      </c>
      <c r="L79">
        <v>27</v>
      </c>
      <c r="M79">
        <v>97</v>
      </c>
      <c r="N79">
        <v>2</v>
      </c>
      <c r="O79">
        <v>3</v>
      </c>
      <c r="P79">
        <v>1</v>
      </c>
      <c r="Q79">
        <v>0.22500000000000001</v>
      </c>
      <c r="R79">
        <v>0.307</v>
      </c>
      <c r="S79">
        <v>0.47099999999999997</v>
      </c>
      <c r="T79">
        <v>0.77900000000000003</v>
      </c>
      <c r="U79">
        <v>0.33200000000000002</v>
      </c>
      <c r="V79">
        <v>104</v>
      </c>
      <c r="W79">
        <v>0.3</v>
      </c>
      <c r="X79">
        <v>2.2999999999999998</v>
      </c>
      <c r="Y79">
        <v>1.5</v>
      </c>
      <c r="Z79">
        <v>-2.1</v>
      </c>
      <c r="AA79">
        <v>0.9</v>
      </c>
    </row>
    <row r="80" spans="1:27" x14ac:dyDescent="0.25">
      <c r="A80">
        <v>6368</v>
      </c>
      <c r="B80" t="s">
        <v>5620</v>
      </c>
      <c r="C80" t="s">
        <v>20882</v>
      </c>
      <c r="D80">
        <v>654</v>
      </c>
      <c r="E80">
        <v>612</v>
      </c>
      <c r="F80">
        <v>166</v>
      </c>
      <c r="G80">
        <v>30</v>
      </c>
      <c r="H80">
        <v>2</v>
      </c>
      <c r="I80">
        <v>28</v>
      </c>
      <c r="J80">
        <v>79</v>
      </c>
      <c r="K80">
        <v>93</v>
      </c>
      <c r="L80">
        <v>28</v>
      </c>
      <c r="M80">
        <v>123</v>
      </c>
      <c r="N80">
        <v>9</v>
      </c>
      <c r="O80">
        <v>5</v>
      </c>
      <c r="P80">
        <v>3</v>
      </c>
      <c r="Q80">
        <v>0.27200000000000002</v>
      </c>
      <c r="R80">
        <v>0.31</v>
      </c>
      <c r="S80">
        <v>0.46500000000000002</v>
      </c>
      <c r="T80">
        <v>0.77500000000000002</v>
      </c>
      <c r="U80">
        <v>0.33200000000000002</v>
      </c>
      <c r="V80">
        <v>107</v>
      </c>
      <c r="W80">
        <v>1.5</v>
      </c>
      <c r="X80">
        <v>-2.5</v>
      </c>
      <c r="Y80">
        <v>7.1</v>
      </c>
      <c r="Z80">
        <v>-0.1</v>
      </c>
      <c r="AA80">
        <v>3</v>
      </c>
    </row>
    <row r="81" spans="1:27" x14ac:dyDescent="0.25">
      <c r="A81">
        <v>5887</v>
      </c>
      <c r="B81" t="s">
        <v>5544</v>
      </c>
      <c r="C81" t="s">
        <v>20871</v>
      </c>
      <c r="D81">
        <v>491</v>
      </c>
      <c r="E81">
        <v>427</v>
      </c>
      <c r="F81">
        <v>111</v>
      </c>
      <c r="G81">
        <v>26</v>
      </c>
      <c r="H81">
        <v>1</v>
      </c>
      <c r="I81">
        <v>12</v>
      </c>
      <c r="J81">
        <v>60</v>
      </c>
      <c r="K81">
        <v>48</v>
      </c>
      <c r="L81">
        <v>52</v>
      </c>
      <c r="M81">
        <v>86</v>
      </c>
      <c r="N81">
        <v>5</v>
      </c>
      <c r="O81">
        <v>5</v>
      </c>
      <c r="P81">
        <v>3</v>
      </c>
      <c r="Q81">
        <v>0.26100000000000001</v>
      </c>
      <c r="R81">
        <v>0.34599999999999997</v>
      </c>
      <c r="S81">
        <v>0.41</v>
      </c>
      <c r="T81">
        <v>0.755</v>
      </c>
      <c r="U81">
        <v>0.33100000000000002</v>
      </c>
      <c r="V81">
        <v>113</v>
      </c>
      <c r="W81">
        <v>-1.4</v>
      </c>
      <c r="X81">
        <v>0.8</v>
      </c>
      <c r="Y81">
        <v>5.9</v>
      </c>
      <c r="Z81">
        <v>-8.9</v>
      </c>
      <c r="AA81">
        <v>1.3</v>
      </c>
    </row>
    <row r="82" spans="1:27" x14ac:dyDescent="0.25">
      <c r="A82">
        <v>13051</v>
      </c>
      <c r="B82" t="s">
        <v>5489</v>
      </c>
      <c r="C82" t="s">
        <v>20873</v>
      </c>
      <c r="D82">
        <v>345</v>
      </c>
      <c r="E82">
        <v>314</v>
      </c>
      <c r="F82">
        <v>82</v>
      </c>
      <c r="G82">
        <v>16</v>
      </c>
      <c r="H82">
        <v>1</v>
      </c>
      <c r="I82">
        <v>14</v>
      </c>
      <c r="J82">
        <v>42</v>
      </c>
      <c r="K82">
        <v>47</v>
      </c>
      <c r="L82">
        <v>24</v>
      </c>
      <c r="M82">
        <v>93</v>
      </c>
      <c r="N82">
        <v>3</v>
      </c>
      <c r="O82">
        <v>1</v>
      </c>
      <c r="P82">
        <v>1</v>
      </c>
      <c r="Q82">
        <v>0.26200000000000001</v>
      </c>
      <c r="R82">
        <v>0.318</v>
      </c>
      <c r="S82">
        <v>0.45200000000000001</v>
      </c>
      <c r="T82">
        <v>0.77</v>
      </c>
      <c r="U82">
        <v>0.33100000000000002</v>
      </c>
      <c r="V82">
        <v>108</v>
      </c>
      <c r="W82">
        <v>-0.5</v>
      </c>
      <c r="X82">
        <v>-0.1</v>
      </c>
      <c r="Y82">
        <v>2.7</v>
      </c>
      <c r="Z82">
        <v>-7.9</v>
      </c>
      <c r="AA82">
        <v>0.7</v>
      </c>
    </row>
    <row r="83" spans="1:27" x14ac:dyDescent="0.25">
      <c r="A83">
        <v>10348</v>
      </c>
      <c r="B83" t="s">
        <v>5280</v>
      </c>
      <c r="C83" t="s">
        <v>20884</v>
      </c>
      <c r="D83">
        <v>579</v>
      </c>
      <c r="E83">
        <v>510</v>
      </c>
      <c r="F83">
        <v>127</v>
      </c>
      <c r="G83">
        <v>24</v>
      </c>
      <c r="H83">
        <v>2</v>
      </c>
      <c r="I83">
        <v>21</v>
      </c>
      <c r="J83">
        <v>63</v>
      </c>
      <c r="K83">
        <v>69</v>
      </c>
      <c r="L83">
        <v>56</v>
      </c>
      <c r="M83">
        <v>172</v>
      </c>
      <c r="N83">
        <v>6</v>
      </c>
      <c r="O83">
        <v>7</v>
      </c>
      <c r="P83">
        <v>4</v>
      </c>
      <c r="Q83">
        <v>0.249</v>
      </c>
      <c r="R83">
        <v>0.32900000000000001</v>
      </c>
      <c r="S83">
        <v>0.43099999999999999</v>
      </c>
      <c r="T83">
        <v>0.76</v>
      </c>
      <c r="U83">
        <v>0.33100000000000002</v>
      </c>
      <c r="V83">
        <v>105</v>
      </c>
      <c r="W83">
        <v>0.8</v>
      </c>
      <c r="X83">
        <v>-6.9</v>
      </c>
      <c r="Y83">
        <v>4.3</v>
      </c>
      <c r="Z83">
        <v>-7.5</v>
      </c>
      <c r="AA83">
        <v>1.6</v>
      </c>
    </row>
    <row r="84" spans="1:27" x14ac:dyDescent="0.25">
      <c r="A84">
        <v>12282</v>
      </c>
      <c r="B84" t="s">
        <v>5336</v>
      </c>
      <c r="C84" t="s">
        <v>20880</v>
      </c>
      <c r="D84">
        <v>570</v>
      </c>
      <c r="E84">
        <v>523</v>
      </c>
      <c r="F84">
        <v>143</v>
      </c>
      <c r="G84">
        <v>26</v>
      </c>
      <c r="H84">
        <v>7</v>
      </c>
      <c r="I84">
        <v>17</v>
      </c>
      <c r="J84">
        <v>70</v>
      </c>
      <c r="K84">
        <v>71</v>
      </c>
      <c r="L84">
        <v>30</v>
      </c>
      <c r="M84">
        <v>86</v>
      </c>
      <c r="N84">
        <v>9</v>
      </c>
      <c r="O84">
        <v>12</v>
      </c>
      <c r="P84">
        <v>8</v>
      </c>
      <c r="Q84">
        <v>0.27300000000000002</v>
      </c>
      <c r="R84">
        <v>0.32100000000000001</v>
      </c>
      <c r="S84">
        <v>0.44900000000000001</v>
      </c>
      <c r="T84">
        <v>0.77</v>
      </c>
      <c r="U84">
        <v>0.33100000000000002</v>
      </c>
      <c r="V84">
        <v>103</v>
      </c>
      <c r="W84">
        <v>0.7</v>
      </c>
      <c r="X84">
        <v>-1.3</v>
      </c>
      <c r="Y84">
        <v>2.8</v>
      </c>
      <c r="Z84">
        <v>1</v>
      </c>
      <c r="AA84">
        <v>2.4</v>
      </c>
    </row>
    <row r="85" spans="1:27" x14ac:dyDescent="0.25">
      <c r="A85">
        <v>10306</v>
      </c>
      <c r="B85" t="s">
        <v>5640</v>
      </c>
      <c r="C85" t="s">
        <v>20878</v>
      </c>
      <c r="D85">
        <v>429</v>
      </c>
      <c r="E85">
        <v>389</v>
      </c>
      <c r="F85">
        <v>98</v>
      </c>
      <c r="G85">
        <v>19</v>
      </c>
      <c r="H85">
        <v>2</v>
      </c>
      <c r="I85">
        <v>19</v>
      </c>
      <c r="J85">
        <v>51</v>
      </c>
      <c r="K85">
        <v>58</v>
      </c>
      <c r="L85">
        <v>30</v>
      </c>
      <c r="M85">
        <v>114</v>
      </c>
      <c r="N85">
        <v>6</v>
      </c>
      <c r="O85">
        <v>2</v>
      </c>
      <c r="P85">
        <v>2</v>
      </c>
      <c r="Q85">
        <v>0.253</v>
      </c>
      <c r="R85">
        <v>0.313</v>
      </c>
      <c r="S85">
        <v>0.46</v>
      </c>
      <c r="T85">
        <v>0.77400000000000002</v>
      </c>
      <c r="U85">
        <v>0.33100000000000002</v>
      </c>
      <c r="V85">
        <v>108</v>
      </c>
      <c r="W85">
        <v>-0.1</v>
      </c>
      <c r="X85">
        <v>-2.1</v>
      </c>
      <c r="Y85">
        <v>4</v>
      </c>
      <c r="Z85">
        <v>-11</v>
      </c>
      <c r="AA85">
        <v>0.8</v>
      </c>
    </row>
    <row r="86" spans="1:27" x14ac:dyDescent="0.25">
      <c r="A86">
        <v>11899</v>
      </c>
      <c r="B86" t="s">
        <v>5474</v>
      </c>
      <c r="C86" t="s">
        <v>20876</v>
      </c>
      <c r="D86">
        <v>650</v>
      </c>
      <c r="E86">
        <v>544</v>
      </c>
      <c r="F86">
        <v>124</v>
      </c>
      <c r="G86">
        <v>21</v>
      </c>
      <c r="H86">
        <v>1</v>
      </c>
      <c r="I86">
        <v>26</v>
      </c>
      <c r="J86">
        <v>87</v>
      </c>
      <c r="K86">
        <v>65</v>
      </c>
      <c r="L86">
        <v>89</v>
      </c>
      <c r="M86">
        <v>173</v>
      </c>
      <c r="N86">
        <v>6</v>
      </c>
      <c r="O86">
        <v>14</v>
      </c>
      <c r="P86">
        <v>8</v>
      </c>
      <c r="Q86">
        <v>0.22800000000000001</v>
      </c>
      <c r="R86">
        <v>0.34100000000000003</v>
      </c>
      <c r="S86">
        <v>0.41499999999999998</v>
      </c>
      <c r="T86">
        <v>0.75600000000000001</v>
      </c>
      <c r="U86">
        <v>0.33100000000000002</v>
      </c>
      <c r="V86">
        <v>113</v>
      </c>
      <c r="W86">
        <v>0.5</v>
      </c>
      <c r="X86">
        <v>-1.3</v>
      </c>
      <c r="Y86">
        <v>10</v>
      </c>
      <c r="Z86">
        <v>1</v>
      </c>
      <c r="AA86">
        <v>3.3</v>
      </c>
    </row>
    <row r="87" spans="1:27" x14ac:dyDescent="0.25">
      <c r="A87">
        <v>7859</v>
      </c>
      <c r="B87" t="s">
        <v>5572</v>
      </c>
      <c r="C87" t="s">
        <v>20879</v>
      </c>
      <c r="D87">
        <v>658</v>
      </c>
      <c r="E87">
        <v>597</v>
      </c>
      <c r="F87">
        <v>167</v>
      </c>
      <c r="G87">
        <v>30</v>
      </c>
      <c r="H87">
        <v>6</v>
      </c>
      <c r="I87">
        <v>16</v>
      </c>
      <c r="J87">
        <v>88</v>
      </c>
      <c r="K87">
        <v>63</v>
      </c>
      <c r="L87">
        <v>41</v>
      </c>
      <c r="M87">
        <v>109</v>
      </c>
      <c r="N87">
        <v>10</v>
      </c>
      <c r="O87">
        <v>33</v>
      </c>
      <c r="P87">
        <v>14</v>
      </c>
      <c r="Q87">
        <v>0.27900000000000003</v>
      </c>
      <c r="R87">
        <v>0.33400000000000002</v>
      </c>
      <c r="S87">
        <v>0.43</v>
      </c>
      <c r="T87">
        <v>0.76300000000000001</v>
      </c>
      <c r="U87">
        <v>0.33100000000000002</v>
      </c>
      <c r="V87">
        <v>92</v>
      </c>
      <c r="W87">
        <v>1.5</v>
      </c>
      <c r="X87">
        <v>-8.8000000000000007</v>
      </c>
      <c r="Y87">
        <v>-4.9000000000000004</v>
      </c>
      <c r="Z87">
        <v>-6.4</v>
      </c>
      <c r="AA87">
        <v>1</v>
      </c>
    </row>
    <row r="88" spans="1:27" x14ac:dyDescent="0.25">
      <c r="A88">
        <v>5409</v>
      </c>
      <c r="B88" t="s">
        <v>5654</v>
      </c>
      <c r="C88" t="s">
        <v>20881</v>
      </c>
      <c r="D88">
        <v>555</v>
      </c>
      <c r="E88">
        <v>508</v>
      </c>
      <c r="F88">
        <v>141</v>
      </c>
      <c r="G88">
        <v>30</v>
      </c>
      <c r="H88">
        <v>2</v>
      </c>
      <c r="I88">
        <v>15</v>
      </c>
      <c r="J88">
        <v>66</v>
      </c>
      <c r="K88">
        <v>70</v>
      </c>
      <c r="L88">
        <v>36</v>
      </c>
      <c r="M88">
        <v>81</v>
      </c>
      <c r="N88">
        <v>6</v>
      </c>
      <c r="O88">
        <v>1</v>
      </c>
      <c r="P88">
        <v>1</v>
      </c>
      <c r="Q88">
        <v>0.27800000000000002</v>
      </c>
      <c r="R88">
        <v>0.33</v>
      </c>
      <c r="S88">
        <v>0.435</v>
      </c>
      <c r="T88">
        <v>0.76500000000000001</v>
      </c>
      <c r="U88">
        <v>0.33</v>
      </c>
      <c r="V88">
        <v>104</v>
      </c>
      <c r="W88">
        <v>-2.6</v>
      </c>
      <c r="X88">
        <v>-3.4</v>
      </c>
      <c r="Y88">
        <v>0.1</v>
      </c>
      <c r="Z88">
        <v>-1.2</v>
      </c>
      <c r="AA88">
        <v>1.8</v>
      </c>
    </row>
    <row r="89" spans="1:27" x14ac:dyDescent="0.25">
      <c r="A89">
        <v>785</v>
      </c>
      <c r="B89" t="s">
        <v>5578</v>
      </c>
      <c r="C89" t="s">
        <v>20875</v>
      </c>
      <c r="D89">
        <v>635</v>
      </c>
      <c r="E89">
        <v>570</v>
      </c>
      <c r="F89">
        <v>143</v>
      </c>
      <c r="G89">
        <v>30</v>
      </c>
      <c r="H89">
        <v>1</v>
      </c>
      <c r="I89">
        <v>27</v>
      </c>
      <c r="J89">
        <v>78</v>
      </c>
      <c r="K89">
        <v>86</v>
      </c>
      <c r="L89">
        <v>51</v>
      </c>
      <c r="M89">
        <v>130</v>
      </c>
      <c r="N89">
        <v>8</v>
      </c>
      <c r="O89">
        <v>13</v>
      </c>
      <c r="P89">
        <v>8</v>
      </c>
      <c r="Q89">
        <v>0.25</v>
      </c>
      <c r="R89">
        <v>0.318</v>
      </c>
      <c r="S89">
        <v>0.44800000000000001</v>
      </c>
      <c r="T89">
        <v>0.76600000000000001</v>
      </c>
      <c r="U89">
        <v>0.33</v>
      </c>
      <c r="V89">
        <v>107</v>
      </c>
      <c r="W89">
        <v>0.7</v>
      </c>
      <c r="X89">
        <v>2</v>
      </c>
      <c r="Y89">
        <v>6.1</v>
      </c>
      <c r="Z89">
        <v>4.4000000000000004</v>
      </c>
      <c r="AA89">
        <v>3.3</v>
      </c>
    </row>
    <row r="90" spans="1:27" x14ac:dyDescent="0.25">
      <c r="A90">
        <v>4467</v>
      </c>
      <c r="B90" t="s">
        <v>5658</v>
      </c>
      <c r="C90" t="s">
        <v>20885</v>
      </c>
      <c r="D90">
        <v>400</v>
      </c>
      <c r="E90">
        <v>352</v>
      </c>
      <c r="F90">
        <v>85</v>
      </c>
      <c r="G90">
        <v>16</v>
      </c>
      <c r="H90">
        <v>1</v>
      </c>
      <c r="I90">
        <v>18</v>
      </c>
      <c r="J90">
        <v>47</v>
      </c>
      <c r="K90">
        <v>54</v>
      </c>
      <c r="L90">
        <v>39</v>
      </c>
      <c r="M90">
        <v>107</v>
      </c>
      <c r="N90">
        <v>5</v>
      </c>
      <c r="O90">
        <v>1</v>
      </c>
      <c r="P90">
        <v>1</v>
      </c>
      <c r="Q90">
        <v>0.24</v>
      </c>
      <c r="R90">
        <v>0.32200000000000001</v>
      </c>
      <c r="S90">
        <v>0.44500000000000001</v>
      </c>
      <c r="T90">
        <v>0.76700000000000002</v>
      </c>
      <c r="U90">
        <v>0.33</v>
      </c>
      <c r="V90">
        <v>110</v>
      </c>
      <c r="W90">
        <v>0</v>
      </c>
      <c r="X90">
        <v>-1.2</v>
      </c>
      <c r="Y90">
        <v>4.7</v>
      </c>
      <c r="Z90">
        <v>-8.8000000000000007</v>
      </c>
      <c r="AA90">
        <v>0.9</v>
      </c>
    </row>
    <row r="91" spans="1:27" x14ac:dyDescent="0.25">
      <c r="A91">
        <v>5235</v>
      </c>
      <c r="B91" t="s">
        <v>5443</v>
      </c>
      <c r="C91" t="s">
        <v>20876</v>
      </c>
      <c r="D91">
        <v>572</v>
      </c>
      <c r="E91">
        <v>514</v>
      </c>
      <c r="F91">
        <v>140</v>
      </c>
      <c r="G91">
        <v>31</v>
      </c>
      <c r="H91">
        <v>1</v>
      </c>
      <c r="I91">
        <v>14</v>
      </c>
      <c r="J91">
        <v>65</v>
      </c>
      <c r="K91">
        <v>65</v>
      </c>
      <c r="L91">
        <v>44</v>
      </c>
      <c r="M91">
        <v>100</v>
      </c>
      <c r="N91">
        <v>9</v>
      </c>
      <c r="O91">
        <v>6</v>
      </c>
      <c r="P91">
        <v>3</v>
      </c>
      <c r="Q91">
        <v>0.27300000000000002</v>
      </c>
      <c r="R91">
        <v>0.33800000000000002</v>
      </c>
      <c r="S91">
        <v>0.41799999999999998</v>
      </c>
      <c r="T91">
        <v>0.75600000000000001</v>
      </c>
      <c r="U91">
        <v>0.33</v>
      </c>
      <c r="V91">
        <v>112</v>
      </c>
      <c r="W91">
        <v>-0.8</v>
      </c>
      <c r="X91">
        <v>-2.4</v>
      </c>
      <c r="Y91">
        <v>7.3</v>
      </c>
      <c r="Z91">
        <v>-0.2</v>
      </c>
      <c r="AA91">
        <v>2.6</v>
      </c>
    </row>
    <row r="92" spans="1:27" x14ac:dyDescent="0.25">
      <c r="A92">
        <v>7870</v>
      </c>
      <c r="B92" t="s">
        <v>5638</v>
      </c>
      <c r="C92" t="s">
        <v>20884</v>
      </c>
      <c r="D92">
        <v>557</v>
      </c>
      <c r="E92">
        <v>499</v>
      </c>
      <c r="F92">
        <v>136</v>
      </c>
      <c r="G92">
        <v>29</v>
      </c>
      <c r="H92">
        <v>3</v>
      </c>
      <c r="I92">
        <v>13</v>
      </c>
      <c r="J92">
        <v>64</v>
      </c>
      <c r="K92">
        <v>58</v>
      </c>
      <c r="L92">
        <v>49</v>
      </c>
      <c r="M92">
        <v>74</v>
      </c>
      <c r="N92">
        <v>3</v>
      </c>
      <c r="O92">
        <v>3</v>
      </c>
      <c r="P92">
        <v>2</v>
      </c>
      <c r="Q92">
        <v>0.27300000000000002</v>
      </c>
      <c r="R92">
        <v>0.33900000000000002</v>
      </c>
      <c r="S92">
        <v>0.41699999999999998</v>
      </c>
      <c r="T92">
        <v>0.75600000000000001</v>
      </c>
      <c r="U92">
        <v>0.33</v>
      </c>
      <c r="V92">
        <v>104</v>
      </c>
      <c r="W92">
        <v>-1.8</v>
      </c>
      <c r="X92">
        <v>1.1000000000000001</v>
      </c>
      <c r="Y92">
        <v>1</v>
      </c>
      <c r="Z92">
        <v>7.2</v>
      </c>
      <c r="AA92">
        <v>2.7</v>
      </c>
    </row>
    <row r="93" spans="1:27" x14ac:dyDescent="0.25">
      <c r="A93">
        <v>10047</v>
      </c>
      <c r="B93" t="s">
        <v>5538</v>
      </c>
      <c r="C93" t="s">
        <v>20891</v>
      </c>
      <c r="D93">
        <v>602</v>
      </c>
      <c r="E93">
        <v>534</v>
      </c>
      <c r="F93">
        <v>137</v>
      </c>
      <c r="G93">
        <v>27</v>
      </c>
      <c r="H93">
        <v>2</v>
      </c>
      <c r="I93">
        <v>21</v>
      </c>
      <c r="J93">
        <v>70</v>
      </c>
      <c r="K93">
        <v>66</v>
      </c>
      <c r="L93">
        <v>57</v>
      </c>
      <c r="M93">
        <v>130</v>
      </c>
      <c r="N93">
        <v>3</v>
      </c>
      <c r="O93">
        <v>11</v>
      </c>
      <c r="P93">
        <v>6</v>
      </c>
      <c r="Q93">
        <v>0.25600000000000001</v>
      </c>
      <c r="R93">
        <v>0.32900000000000001</v>
      </c>
      <c r="S93">
        <v>0.432</v>
      </c>
      <c r="T93">
        <v>0.76100000000000001</v>
      </c>
      <c r="U93">
        <v>0.33</v>
      </c>
      <c r="V93">
        <v>113</v>
      </c>
      <c r="W93">
        <v>0.2</v>
      </c>
      <c r="X93">
        <v>1.1000000000000001</v>
      </c>
      <c r="Y93">
        <v>9.1</v>
      </c>
      <c r="Z93">
        <v>-9.8000000000000007</v>
      </c>
      <c r="AA93">
        <v>1.9</v>
      </c>
    </row>
    <row r="94" spans="1:27" x14ac:dyDescent="0.25">
      <c r="A94">
        <v>8002</v>
      </c>
      <c r="B94" t="s">
        <v>5651</v>
      </c>
      <c r="C94" t="s">
        <v>20879</v>
      </c>
      <c r="D94">
        <v>1</v>
      </c>
      <c r="E94">
        <v>1</v>
      </c>
      <c r="F94">
        <v>0</v>
      </c>
      <c r="G94">
        <v>0</v>
      </c>
      <c r="H94">
        <v>0</v>
      </c>
      <c r="I94">
        <v>0</v>
      </c>
      <c r="J94">
        <v>0</v>
      </c>
      <c r="K94">
        <v>0</v>
      </c>
      <c r="L94">
        <v>0</v>
      </c>
      <c r="M94">
        <v>0</v>
      </c>
      <c r="N94">
        <v>0</v>
      </c>
      <c r="O94">
        <v>0</v>
      </c>
      <c r="P94">
        <v>0</v>
      </c>
      <c r="Q94">
        <v>0.27200000000000002</v>
      </c>
      <c r="R94">
        <v>0.308</v>
      </c>
      <c r="S94">
        <v>0.46500000000000002</v>
      </c>
      <c r="T94">
        <v>0.77300000000000002</v>
      </c>
      <c r="U94">
        <v>0.32900000000000001</v>
      </c>
      <c r="V94">
        <v>91</v>
      </c>
      <c r="W94">
        <v>0</v>
      </c>
      <c r="X94">
        <v>0</v>
      </c>
      <c r="Y94">
        <v>0</v>
      </c>
      <c r="Z94">
        <v>0</v>
      </c>
      <c r="AA94">
        <v>0</v>
      </c>
    </row>
    <row r="95" spans="1:27" x14ac:dyDescent="0.25">
      <c r="A95">
        <v>7739</v>
      </c>
      <c r="B95" t="s">
        <v>5554</v>
      </c>
      <c r="C95" t="s">
        <v>20890</v>
      </c>
      <c r="D95">
        <v>343</v>
      </c>
      <c r="E95">
        <v>309</v>
      </c>
      <c r="F95">
        <v>79</v>
      </c>
      <c r="G95">
        <v>17</v>
      </c>
      <c r="H95">
        <v>1</v>
      </c>
      <c r="I95">
        <v>13</v>
      </c>
      <c r="J95">
        <v>38</v>
      </c>
      <c r="K95">
        <v>43</v>
      </c>
      <c r="L95">
        <v>27</v>
      </c>
      <c r="M95">
        <v>58</v>
      </c>
      <c r="N95">
        <v>3</v>
      </c>
      <c r="O95">
        <v>1</v>
      </c>
      <c r="P95">
        <v>1</v>
      </c>
      <c r="Q95">
        <v>0.25700000000000001</v>
      </c>
      <c r="R95">
        <v>0.32</v>
      </c>
      <c r="S95">
        <v>0.44400000000000001</v>
      </c>
      <c r="T95">
        <v>0.76400000000000001</v>
      </c>
      <c r="U95">
        <v>0.32900000000000001</v>
      </c>
      <c r="V95">
        <v>113</v>
      </c>
      <c r="W95">
        <v>-0.4</v>
      </c>
      <c r="X95">
        <v>-1.1000000000000001</v>
      </c>
      <c r="Y95">
        <v>4.8</v>
      </c>
      <c r="Z95">
        <v>5.8</v>
      </c>
      <c r="AA95">
        <v>2.2999999999999998</v>
      </c>
    </row>
    <row r="96" spans="1:27" x14ac:dyDescent="0.25">
      <c r="A96">
        <v>6876</v>
      </c>
      <c r="B96" t="s">
        <v>5587</v>
      </c>
      <c r="C96" t="s">
        <v>20882</v>
      </c>
      <c r="D96">
        <v>627</v>
      </c>
      <c r="E96">
        <v>571</v>
      </c>
      <c r="F96">
        <v>144</v>
      </c>
      <c r="G96">
        <v>26</v>
      </c>
      <c r="H96">
        <v>2</v>
      </c>
      <c r="I96">
        <v>30</v>
      </c>
      <c r="J96">
        <v>75</v>
      </c>
      <c r="K96">
        <v>85</v>
      </c>
      <c r="L96">
        <v>47</v>
      </c>
      <c r="M96">
        <v>152</v>
      </c>
      <c r="N96">
        <v>2</v>
      </c>
      <c r="O96">
        <v>2</v>
      </c>
      <c r="P96">
        <v>1</v>
      </c>
      <c r="Q96">
        <v>0.252</v>
      </c>
      <c r="R96">
        <v>0.309</v>
      </c>
      <c r="S96">
        <v>0.45900000000000002</v>
      </c>
      <c r="T96">
        <v>0.76800000000000002</v>
      </c>
      <c r="U96">
        <v>0.32900000000000001</v>
      </c>
      <c r="V96">
        <v>106</v>
      </c>
      <c r="W96">
        <v>-1.4</v>
      </c>
      <c r="X96">
        <v>2.6</v>
      </c>
      <c r="Y96">
        <v>2.7</v>
      </c>
      <c r="Z96">
        <v>-11.5</v>
      </c>
      <c r="AA96">
        <v>1.3</v>
      </c>
    </row>
    <row r="97" spans="1:27" x14ac:dyDescent="0.25">
      <c r="A97">
        <v>10441</v>
      </c>
      <c r="B97" t="s">
        <v>5485</v>
      </c>
      <c r="C97" t="s">
        <v>20886</v>
      </c>
      <c r="D97">
        <v>438</v>
      </c>
      <c r="E97">
        <v>375</v>
      </c>
      <c r="F97">
        <v>86</v>
      </c>
      <c r="G97">
        <v>17</v>
      </c>
      <c r="H97">
        <v>1</v>
      </c>
      <c r="I97">
        <v>18</v>
      </c>
      <c r="J97">
        <v>53</v>
      </c>
      <c r="K97">
        <v>54</v>
      </c>
      <c r="L97">
        <v>56</v>
      </c>
      <c r="M97">
        <v>118</v>
      </c>
      <c r="N97">
        <v>2</v>
      </c>
      <c r="O97">
        <v>3</v>
      </c>
      <c r="P97">
        <v>2</v>
      </c>
      <c r="Q97">
        <v>0.22900000000000001</v>
      </c>
      <c r="R97">
        <v>0.33</v>
      </c>
      <c r="S97">
        <v>0.42499999999999999</v>
      </c>
      <c r="T97">
        <v>0.75600000000000001</v>
      </c>
      <c r="U97">
        <v>0.32900000000000001</v>
      </c>
      <c r="V97">
        <v>108</v>
      </c>
      <c r="W97">
        <v>0.5</v>
      </c>
      <c r="X97">
        <v>-2.1</v>
      </c>
      <c r="Y97">
        <v>4.4000000000000004</v>
      </c>
      <c r="Z97">
        <v>-11.2</v>
      </c>
      <c r="AA97">
        <v>0.8</v>
      </c>
    </row>
    <row r="98" spans="1:27" x14ac:dyDescent="0.25">
      <c r="A98">
        <v>6265</v>
      </c>
      <c r="B98" t="s">
        <v>5543</v>
      </c>
      <c r="C98" t="s">
        <v>20876</v>
      </c>
      <c r="D98">
        <v>458</v>
      </c>
      <c r="E98">
        <v>406</v>
      </c>
      <c r="F98">
        <v>108</v>
      </c>
      <c r="G98">
        <v>21</v>
      </c>
      <c r="H98">
        <v>4</v>
      </c>
      <c r="I98">
        <v>11</v>
      </c>
      <c r="J98">
        <v>47</v>
      </c>
      <c r="K98">
        <v>52</v>
      </c>
      <c r="L98">
        <v>41</v>
      </c>
      <c r="M98">
        <v>85</v>
      </c>
      <c r="N98">
        <v>5</v>
      </c>
      <c r="O98">
        <v>3</v>
      </c>
      <c r="P98">
        <v>2</v>
      </c>
      <c r="Q98">
        <v>0.26700000000000002</v>
      </c>
      <c r="R98">
        <v>0.33900000000000002</v>
      </c>
      <c r="S98">
        <v>0.41799999999999998</v>
      </c>
      <c r="T98">
        <v>0.75700000000000001</v>
      </c>
      <c r="U98">
        <v>0.32800000000000001</v>
      </c>
      <c r="V98">
        <v>111</v>
      </c>
      <c r="W98">
        <v>-0.6</v>
      </c>
      <c r="X98">
        <v>-0.9</v>
      </c>
      <c r="Y98">
        <v>5.3</v>
      </c>
      <c r="Z98">
        <v>-8.1</v>
      </c>
      <c r="AA98">
        <v>1.2</v>
      </c>
    </row>
    <row r="99" spans="1:27" x14ac:dyDescent="0.25">
      <c r="A99">
        <v>14221</v>
      </c>
      <c r="B99" t="s">
        <v>5641</v>
      </c>
      <c r="C99" t="s">
        <v>20872</v>
      </c>
      <c r="D99">
        <v>520</v>
      </c>
      <c r="E99">
        <v>468</v>
      </c>
      <c r="F99">
        <v>122</v>
      </c>
      <c r="G99">
        <v>26</v>
      </c>
      <c r="H99">
        <v>2</v>
      </c>
      <c r="I99">
        <v>18</v>
      </c>
      <c r="J99">
        <v>62</v>
      </c>
      <c r="K99">
        <v>66</v>
      </c>
      <c r="L99">
        <v>43</v>
      </c>
      <c r="M99">
        <v>131</v>
      </c>
      <c r="N99">
        <v>3</v>
      </c>
      <c r="O99">
        <v>4</v>
      </c>
      <c r="P99">
        <v>2</v>
      </c>
      <c r="Q99">
        <v>0.26</v>
      </c>
      <c r="R99">
        <v>0.32400000000000001</v>
      </c>
      <c r="S99">
        <v>0.44</v>
      </c>
      <c r="T99">
        <v>0.76400000000000001</v>
      </c>
      <c r="U99">
        <v>0.32800000000000001</v>
      </c>
      <c r="V99">
        <v>107</v>
      </c>
      <c r="W99">
        <v>0.4</v>
      </c>
      <c r="X99">
        <v>-3.3</v>
      </c>
      <c r="Y99">
        <v>4.4000000000000004</v>
      </c>
      <c r="Z99">
        <v>-9.3000000000000007</v>
      </c>
      <c r="AA99">
        <v>1.2</v>
      </c>
    </row>
    <row r="100" spans="1:27" x14ac:dyDescent="0.25">
      <c r="A100">
        <v>8252</v>
      </c>
      <c r="B100" t="s">
        <v>5609</v>
      </c>
      <c r="C100" t="s">
        <v>20877</v>
      </c>
      <c r="D100">
        <v>598</v>
      </c>
      <c r="E100">
        <v>543</v>
      </c>
      <c r="F100">
        <v>145</v>
      </c>
      <c r="G100">
        <v>27</v>
      </c>
      <c r="H100">
        <v>4</v>
      </c>
      <c r="I100">
        <v>19</v>
      </c>
      <c r="J100">
        <v>69</v>
      </c>
      <c r="K100">
        <v>71</v>
      </c>
      <c r="L100">
        <v>44</v>
      </c>
      <c r="M100">
        <v>115</v>
      </c>
      <c r="N100">
        <v>3</v>
      </c>
      <c r="O100">
        <v>9</v>
      </c>
      <c r="P100">
        <v>5</v>
      </c>
      <c r="Q100">
        <v>0.26700000000000002</v>
      </c>
      <c r="R100">
        <v>0.32300000000000001</v>
      </c>
      <c r="S100">
        <v>0.435</v>
      </c>
      <c r="T100">
        <v>0.75800000000000001</v>
      </c>
      <c r="U100">
        <v>0.32800000000000001</v>
      </c>
      <c r="V100">
        <v>114</v>
      </c>
      <c r="W100">
        <v>0.8</v>
      </c>
      <c r="X100">
        <v>0.1</v>
      </c>
      <c r="Y100">
        <v>10.5</v>
      </c>
      <c r="Z100">
        <v>-7.1</v>
      </c>
      <c r="AA100">
        <v>2.2999999999999998</v>
      </c>
    </row>
    <row r="101" spans="1:27" x14ac:dyDescent="0.25">
      <c r="A101">
        <v>4892</v>
      </c>
      <c r="B101" t="s">
        <v>5465</v>
      </c>
      <c r="C101" t="s">
        <v>20888</v>
      </c>
      <c r="D101">
        <v>599</v>
      </c>
      <c r="E101">
        <v>542</v>
      </c>
      <c r="F101">
        <v>142</v>
      </c>
      <c r="G101">
        <v>31</v>
      </c>
      <c r="H101">
        <v>1</v>
      </c>
      <c r="I101">
        <v>20</v>
      </c>
      <c r="J101">
        <v>70</v>
      </c>
      <c r="K101">
        <v>71</v>
      </c>
      <c r="L101">
        <v>43</v>
      </c>
      <c r="M101">
        <v>83</v>
      </c>
      <c r="N101">
        <v>7</v>
      </c>
      <c r="O101">
        <v>3</v>
      </c>
      <c r="P101">
        <v>2</v>
      </c>
      <c r="Q101">
        <v>0.26200000000000001</v>
      </c>
      <c r="R101">
        <v>0.32200000000000001</v>
      </c>
      <c r="S101">
        <v>0.435</v>
      </c>
      <c r="T101">
        <v>0.75700000000000001</v>
      </c>
      <c r="U101">
        <v>0.32800000000000001</v>
      </c>
      <c r="V101">
        <v>106</v>
      </c>
      <c r="W101">
        <v>-1.2</v>
      </c>
      <c r="X101">
        <v>2.8</v>
      </c>
      <c r="Y101">
        <v>3.1</v>
      </c>
      <c r="Z101">
        <v>5.0999999999999996</v>
      </c>
      <c r="AA101">
        <v>3</v>
      </c>
    </row>
    <row r="102" spans="1:27" x14ac:dyDescent="0.25">
      <c r="A102">
        <v>9373</v>
      </c>
      <c r="B102" t="s">
        <v>5614</v>
      </c>
      <c r="C102" t="s">
        <v>20879</v>
      </c>
      <c r="D102">
        <v>65</v>
      </c>
      <c r="E102">
        <v>60</v>
      </c>
      <c r="F102">
        <v>17</v>
      </c>
      <c r="G102">
        <v>4</v>
      </c>
      <c r="H102">
        <v>0</v>
      </c>
      <c r="I102">
        <v>2</v>
      </c>
      <c r="J102">
        <v>7</v>
      </c>
      <c r="K102">
        <v>8</v>
      </c>
      <c r="L102">
        <v>3</v>
      </c>
      <c r="M102">
        <v>10</v>
      </c>
      <c r="N102">
        <v>1</v>
      </c>
      <c r="O102">
        <v>1</v>
      </c>
      <c r="P102">
        <v>0</v>
      </c>
      <c r="Q102">
        <v>0.27900000000000003</v>
      </c>
      <c r="R102">
        <v>0.316</v>
      </c>
      <c r="S102">
        <v>0.44600000000000001</v>
      </c>
      <c r="T102">
        <v>0.76200000000000001</v>
      </c>
      <c r="U102">
        <v>0.32800000000000001</v>
      </c>
      <c r="V102">
        <v>90</v>
      </c>
      <c r="W102">
        <v>0</v>
      </c>
      <c r="X102">
        <v>0</v>
      </c>
      <c r="Y102">
        <v>-0.8</v>
      </c>
      <c r="Z102">
        <v>-1.3</v>
      </c>
      <c r="AA102">
        <v>0</v>
      </c>
    </row>
    <row r="103" spans="1:27" x14ac:dyDescent="0.25">
      <c r="A103">
        <v>7539</v>
      </c>
      <c r="B103" t="s">
        <v>5639</v>
      </c>
      <c r="C103" t="s">
        <v>20890</v>
      </c>
      <c r="D103">
        <v>526</v>
      </c>
      <c r="E103">
        <v>468</v>
      </c>
      <c r="F103">
        <v>120</v>
      </c>
      <c r="G103">
        <v>24</v>
      </c>
      <c r="H103">
        <v>2</v>
      </c>
      <c r="I103">
        <v>17</v>
      </c>
      <c r="J103">
        <v>60</v>
      </c>
      <c r="K103">
        <v>61</v>
      </c>
      <c r="L103">
        <v>43</v>
      </c>
      <c r="M103">
        <v>95</v>
      </c>
      <c r="N103">
        <v>8</v>
      </c>
      <c r="O103">
        <v>3</v>
      </c>
      <c r="P103">
        <v>2</v>
      </c>
      <c r="Q103">
        <v>0.25800000000000001</v>
      </c>
      <c r="R103">
        <v>0.32900000000000001</v>
      </c>
      <c r="S103">
        <v>0.42699999999999999</v>
      </c>
      <c r="T103">
        <v>0.75600000000000001</v>
      </c>
      <c r="U103">
        <v>0.32800000000000001</v>
      </c>
      <c r="V103">
        <v>112</v>
      </c>
      <c r="W103">
        <v>0.7</v>
      </c>
      <c r="X103">
        <v>-5.4</v>
      </c>
      <c r="Y103">
        <v>8</v>
      </c>
      <c r="Z103">
        <v>-3.4</v>
      </c>
      <c r="AA103">
        <v>2.2000000000000002</v>
      </c>
    </row>
    <row r="104" spans="1:27" x14ac:dyDescent="0.25">
      <c r="A104">
        <v>589</v>
      </c>
      <c r="B104" t="s">
        <v>5605</v>
      </c>
      <c r="C104" t="s">
        <v>20883</v>
      </c>
      <c r="D104">
        <v>538</v>
      </c>
      <c r="E104">
        <v>488</v>
      </c>
      <c r="F104">
        <v>129</v>
      </c>
      <c r="G104">
        <v>27</v>
      </c>
      <c r="H104">
        <v>1</v>
      </c>
      <c r="I104">
        <v>18</v>
      </c>
      <c r="J104">
        <v>63</v>
      </c>
      <c r="K104">
        <v>68</v>
      </c>
      <c r="L104">
        <v>41</v>
      </c>
      <c r="M104">
        <v>95</v>
      </c>
      <c r="N104">
        <v>3</v>
      </c>
      <c r="O104">
        <v>2</v>
      </c>
      <c r="P104">
        <v>1</v>
      </c>
      <c r="Q104">
        <v>0.26300000000000001</v>
      </c>
      <c r="R104">
        <v>0.32200000000000001</v>
      </c>
      <c r="S104">
        <v>0.436</v>
      </c>
      <c r="T104">
        <v>0.75800000000000001</v>
      </c>
      <c r="U104">
        <v>0.32800000000000001</v>
      </c>
      <c r="V104">
        <v>106</v>
      </c>
      <c r="W104">
        <v>-1.6</v>
      </c>
      <c r="X104">
        <v>-6.7</v>
      </c>
      <c r="Y104">
        <v>1.9</v>
      </c>
      <c r="Z104">
        <v>-13.6</v>
      </c>
      <c r="AA104">
        <v>0.6</v>
      </c>
    </row>
    <row r="105" spans="1:27" x14ac:dyDescent="0.25">
      <c r="A105">
        <v>3376</v>
      </c>
      <c r="B105" t="s">
        <v>4832</v>
      </c>
      <c r="C105" t="s">
        <v>20879</v>
      </c>
      <c r="D105">
        <v>404</v>
      </c>
      <c r="E105">
        <v>373</v>
      </c>
      <c r="F105">
        <v>103</v>
      </c>
      <c r="G105">
        <v>20</v>
      </c>
      <c r="H105">
        <v>3</v>
      </c>
      <c r="I105">
        <v>12</v>
      </c>
      <c r="J105">
        <v>43</v>
      </c>
      <c r="K105">
        <v>49</v>
      </c>
      <c r="L105">
        <v>22</v>
      </c>
      <c r="M105">
        <v>84</v>
      </c>
      <c r="N105">
        <v>3</v>
      </c>
      <c r="O105">
        <v>6</v>
      </c>
      <c r="P105">
        <v>4</v>
      </c>
      <c r="Q105">
        <v>0.27700000000000002</v>
      </c>
      <c r="R105">
        <v>0.32</v>
      </c>
      <c r="S105">
        <v>0.439</v>
      </c>
      <c r="T105">
        <v>0.75900000000000001</v>
      </c>
      <c r="U105">
        <v>0.32700000000000001</v>
      </c>
      <c r="V105">
        <v>89</v>
      </c>
      <c r="W105">
        <v>-0.9</v>
      </c>
      <c r="X105">
        <v>1</v>
      </c>
      <c r="Y105">
        <v>-5.9</v>
      </c>
      <c r="Z105">
        <v>9.5</v>
      </c>
      <c r="AA105">
        <v>1.7</v>
      </c>
    </row>
    <row r="106" spans="1:27" x14ac:dyDescent="0.25">
      <c r="A106">
        <v>4022</v>
      </c>
      <c r="B106" t="s">
        <v>5622</v>
      </c>
      <c r="C106" t="s">
        <v>20875</v>
      </c>
      <c r="D106">
        <v>646</v>
      </c>
      <c r="E106">
        <v>591</v>
      </c>
      <c r="F106">
        <v>167</v>
      </c>
      <c r="G106">
        <v>33</v>
      </c>
      <c r="H106">
        <v>2</v>
      </c>
      <c r="I106">
        <v>15</v>
      </c>
      <c r="J106">
        <v>77</v>
      </c>
      <c r="K106">
        <v>72</v>
      </c>
      <c r="L106">
        <v>44</v>
      </c>
      <c r="M106">
        <v>84</v>
      </c>
      <c r="N106">
        <v>3</v>
      </c>
      <c r="O106">
        <v>4</v>
      </c>
      <c r="P106">
        <v>2</v>
      </c>
      <c r="Q106">
        <v>0.28299999999999997</v>
      </c>
      <c r="R106">
        <v>0.33400000000000002</v>
      </c>
      <c r="S106">
        <v>0.42</v>
      </c>
      <c r="T106">
        <v>0.754</v>
      </c>
      <c r="U106">
        <v>0.32700000000000001</v>
      </c>
      <c r="V106">
        <v>105</v>
      </c>
      <c r="W106">
        <v>-1</v>
      </c>
      <c r="X106">
        <v>-6.3</v>
      </c>
      <c r="Y106">
        <v>2.9</v>
      </c>
      <c r="Z106">
        <v>-14.1</v>
      </c>
      <c r="AA106">
        <v>1.1000000000000001</v>
      </c>
    </row>
    <row r="107" spans="1:27" x14ac:dyDescent="0.25">
      <c r="A107">
        <v>10324</v>
      </c>
      <c r="B107" t="s">
        <v>5559</v>
      </c>
      <c r="C107" t="s">
        <v>20867</v>
      </c>
      <c r="D107">
        <v>523</v>
      </c>
      <c r="E107">
        <v>480</v>
      </c>
      <c r="F107">
        <v>128</v>
      </c>
      <c r="G107">
        <v>28</v>
      </c>
      <c r="H107">
        <v>2</v>
      </c>
      <c r="I107">
        <v>17</v>
      </c>
      <c r="J107">
        <v>57</v>
      </c>
      <c r="K107">
        <v>66</v>
      </c>
      <c r="L107">
        <v>34</v>
      </c>
      <c r="M107">
        <v>114</v>
      </c>
      <c r="N107">
        <v>3</v>
      </c>
      <c r="O107">
        <v>4</v>
      </c>
      <c r="P107">
        <v>2</v>
      </c>
      <c r="Q107">
        <v>0.26700000000000002</v>
      </c>
      <c r="R107">
        <v>0.318</v>
      </c>
      <c r="S107">
        <v>0.439</v>
      </c>
      <c r="T107">
        <v>0.75700000000000001</v>
      </c>
      <c r="U107">
        <v>0.32700000000000001</v>
      </c>
      <c r="V107">
        <v>106</v>
      </c>
      <c r="W107">
        <v>0.8</v>
      </c>
      <c r="X107">
        <v>0.8</v>
      </c>
      <c r="Y107">
        <v>4.3</v>
      </c>
      <c r="Z107">
        <v>1.5</v>
      </c>
      <c r="AA107">
        <v>2.2999999999999998</v>
      </c>
    </row>
    <row r="108" spans="1:27" x14ac:dyDescent="0.25">
      <c r="A108">
        <v>9911</v>
      </c>
      <c r="B108" t="s">
        <v>5608</v>
      </c>
      <c r="C108" t="s">
        <v>1</v>
      </c>
      <c r="D108">
        <v>475</v>
      </c>
      <c r="E108">
        <v>413</v>
      </c>
      <c r="F108">
        <v>91</v>
      </c>
      <c r="G108">
        <v>18</v>
      </c>
      <c r="H108">
        <v>1</v>
      </c>
      <c r="I108">
        <v>24</v>
      </c>
      <c r="J108">
        <v>56</v>
      </c>
      <c r="K108">
        <v>64</v>
      </c>
      <c r="L108">
        <v>53</v>
      </c>
      <c r="M108">
        <v>152</v>
      </c>
      <c r="N108">
        <v>4</v>
      </c>
      <c r="O108">
        <v>3</v>
      </c>
      <c r="P108">
        <v>2</v>
      </c>
      <c r="Q108">
        <v>0.221</v>
      </c>
      <c r="R108">
        <v>0.314</v>
      </c>
      <c r="S108">
        <v>0.44</v>
      </c>
      <c r="T108">
        <v>0.755</v>
      </c>
      <c r="U108">
        <v>0.32700000000000001</v>
      </c>
      <c r="V108">
        <v>106</v>
      </c>
      <c r="W108">
        <v>-0.6</v>
      </c>
      <c r="X108">
        <v>0</v>
      </c>
      <c r="Y108">
        <v>2.6</v>
      </c>
      <c r="Z108">
        <v>-13.2</v>
      </c>
      <c r="AA108">
        <v>0.5</v>
      </c>
    </row>
    <row r="109" spans="1:27" x14ac:dyDescent="0.25">
      <c r="A109">
        <v>7772</v>
      </c>
      <c r="B109" t="s">
        <v>20894</v>
      </c>
      <c r="C109" t="s">
        <v>20873</v>
      </c>
      <c r="D109">
        <v>1</v>
      </c>
      <c r="E109">
        <v>1</v>
      </c>
      <c r="F109">
        <v>0</v>
      </c>
      <c r="G109">
        <v>0</v>
      </c>
      <c r="H109">
        <v>0</v>
      </c>
      <c r="I109">
        <v>0</v>
      </c>
      <c r="J109">
        <v>0</v>
      </c>
      <c r="K109">
        <v>0</v>
      </c>
      <c r="L109">
        <v>0</v>
      </c>
      <c r="M109">
        <v>0</v>
      </c>
      <c r="N109">
        <v>0</v>
      </c>
      <c r="O109">
        <v>0</v>
      </c>
      <c r="P109">
        <v>0</v>
      </c>
      <c r="Q109">
        <v>0.27600000000000002</v>
      </c>
      <c r="R109">
        <v>0.33800000000000002</v>
      </c>
      <c r="S109">
        <v>0.41</v>
      </c>
      <c r="T109">
        <v>0.749</v>
      </c>
      <c r="U109">
        <v>0.32700000000000001</v>
      </c>
      <c r="V109">
        <v>105</v>
      </c>
      <c r="W109">
        <v>0</v>
      </c>
      <c r="X109">
        <v>0</v>
      </c>
      <c r="Y109">
        <v>0</v>
      </c>
      <c r="Z109">
        <v>0</v>
      </c>
      <c r="AA109">
        <v>0</v>
      </c>
    </row>
    <row r="110" spans="1:27" x14ac:dyDescent="0.25">
      <c r="A110">
        <v>49</v>
      </c>
      <c r="B110" t="s">
        <v>5618</v>
      </c>
      <c r="C110" t="s">
        <v>20880</v>
      </c>
      <c r="D110">
        <v>1</v>
      </c>
      <c r="E110">
        <v>1</v>
      </c>
      <c r="F110">
        <v>0</v>
      </c>
      <c r="G110">
        <v>0</v>
      </c>
      <c r="H110">
        <v>0</v>
      </c>
      <c r="I110">
        <v>0</v>
      </c>
      <c r="J110">
        <v>0</v>
      </c>
      <c r="K110">
        <v>0</v>
      </c>
      <c r="L110">
        <v>0</v>
      </c>
      <c r="M110">
        <v>0</v>
      </c>
      <c r="N110">
        <v>0</v>
      </c>
      <c r="O110">
        <v>0</v>
      </c>
      <c r="P110">
        <v>0</v>
      </c>
      <c r="Q110">
        <v>0.255</v>
      </c>
      <c r="R110">
        <v>0.32</v>
      </c>
      <c r="S110">
        <v>0.432</v>
      </c>
      <c r="T110">
        <v>0.752</v>
      </c>
      <c r="U110">
        <v>0.32700000000000001</v>
      </c>
      <c r="V110">
        <v>100</v>
      </c>
      <c r="W110">
        <v>0</v>
      </c>
      <c r="X110">
        <v>0</v>
      </c>
      <c r="Y110">
        <v>0</v>
      </c>
      <c r="Z110">
        <v>0</v>
      </c>
      <c r="AA110">
        <v>0</v>
      </c>
    </row>
    <row r="111" spans="1:27" x14ac:dyDescent="0.25">
      <c r="A111">
        <v>11003</v>
      </c>
      <c r="B111" t="s">
        <v>5527</v>
      </c>
      <c r="C111" t="s">
        <v>20886</v>
      </c>
      <c r="D111">
        <v>551</v>
      </c>
      <c r="E111">
        <v>509</v>
      </c>
      <c r="F111">
        <v>126</v>
      </c>
      <c r="G111">
        <v>22</v>
      </c>
      <c r="H111">
        <v>6</v>
      </c>
      <c r="I111">
        <v>27</v>
      </c>
      <c r="J111">
        <v>68</v>
      </c>
      <c r="K111">
        <v>81</v>
      </c>
      <c r="L111">
        <v>31</v>
      </c>
      <c r="M111">
        <v>119</v>
      </c>
      <c r="N111">
        <v>6</v>
      </c>
      <c r="O111">
        <v>1</v>
      </c>
      <c r="P111">
        <v>1</v>
      </c>
      <c r="Q111">
        <v>0.248</v>
      </c>
      <c r="R111">
        <v>0.29599999999999999</v>
      </c>
      <c r="S111">
        <v>0.47099999999999997</v>
      </c>
      <c r="T111">
        <v>0.76700000000000002</v>
      </c>
      <c r="U111">
        <v>0.32600000000000001</v>
      </c>
      <c r="V111">
        <v>106</v>
      </c>
      <c r="W111">
        <v>-1</v>
      </c>
      <c r="X111">
        <v>0</v>
      </c>
      <c r="Y111">
        <v>2.8</v>
      </c>
      <c r="Z111">
        <v>-15.1</v>
      </c>
      <c r="AA111">
        <v>0.6</v>
      </c>
    </row>
    <row r="112" spans="1:27" x14ac:dyDescent="0.25">
      <c r="A112">
        <v>4616</v>
      </c>
      <c r="B112" t="s">
        <v>5593</v>
      </c>
      <c r="C112" t="s">
        <v>20873</v>
      </c>
      <c r="D112">
        <v>475</v>
      </c>
      <c r="E112">
        <v>410</v>
      </c>
      <c r="F112">
        <v>97</v>
      </c>
      <c r="G112">
        <v>19</v>
      </c>
      <c r="H112">
        <v>1</v>
      </c>
      <c r="I112">
        <v>17</v>
      </c>
      <c r="J112">
        <v>57</v>
      </c>
      <c r="K112">
        <v>57</v>
      </c>
      <c r="L112">
        <v>52</v>
      </c>
      <c r="M112">
        <v>99</v>
      </c>
      <c r="N112">
        <v>8</v>
      </c>
      <c r="O112">
        <v>5</v>
      </c>
      <c r="P112">
        <v>3</v>
      </c>
      <c r="Q112">
        <v>0.23699999999999999</v>
      </c>
      <c r="R112">
        <v>0.33100000000000002</v>
      </c>
      <c r="S112">
        <v>0.41499999999999998</v>
      </c>
      <c r="T112">
        <v>0.746</v>
      </c>
      <c r="U112">
        <v>0.32600000000000001</v>
      </c>
      <c r="V112">
        <v>105</v>
      </c>
      <c r="W112">
        <v>-1.8</v>
      </c>
      <c r="X112">
        <v>6.1</v>
      </c>
      <c r="Y112">
        <v>0.7</v>
      </c>
      <c r="Z112">
        <v>15.5</v>
      </c>
      <c r="AA112">
        <v>3.4</v>
      </c>
    </row>
    <row r="113" spans="1:27" x14ac:dyDescent="0.25">
      <c r="A113">
        <v>3787</v>
      </c>
      <c r="B113" t="s">
        <v>5629</v>
      </c>
      <c r="C113" t="s">
        <v>20890</v>
      </c>
      <c r="D113">
        <v>556</v>
      </c>
      <c r="E113">
        <v>495</v>
      </c>
      <c r="F113">
        <v>132</v>
      </c>
      <c r="G113">
        <v>27</v>
      </c>
      <c r="H113">
        <v>2</v>
      </c>
      <c r="I113">
        <v>14</v>
      </c>
      <c r="J113">
        <v>62</v>
      </c>
      <c r="K113">
        <v>60</v>
      </c>
      <c r="L113">
        <v>52</v>
      </c>
      <c r="M113">
        <v>109</v>
      </c>
      <c r="N113">
        <v>4</v>
      </c>
      <c r="O113">
        <v>7</v>
      </c>
      <c r="P113">
        <v>4</v>
      </c>
      <c r="Q113">
        <v>0.26700000000000002</v>
      </c>
      <c r="R113">
        <v>0.33800000000000002</v>
      </c>
      <c r="S113">
        <v>0.41</v>
      </c>
      <c r="T113">
        <v>0.749</v>
      </c>
      <c r="U113">
        <v>0.32600000000000001</v>
      </c>
      <c r="V113">
        <v>111</v>
      </c>
      <c r="W113">
        <v>-0.3</v>
      </c>
      <c r="X113">
        <v>-0.2</v>
      </c>
      <c r="Y113">
        <v>6.8</v>
      </c>
      <c r="Z113">
        <v>1.4</v>
      </c>
      <c r="AA113">
        <v>2.7</v>
      </c>
    </row>
    <row r="114" spans="1:27" x14ac:dyDescent="0.25">
      <c r="A114">
        <v>16376</v>
      </c>
      <c r="B114" t="s">
        <v>1791</v>
      </c>
      <c r="C114" t="s">
        <v>20890</v>
      </c>
      <c r="D114">
        <v>557</v>
      </c>
      <c r="E114">
        <v>503</v>
      </c>
      <c r="F114">
        <v>131</v>
      </c>
      <c r="G114">
        <v>27</v>
      </c>
      <c r="H114">
        <v>2</v>
      </c>
      <c r="I114">
        <v>19</v>
      </c>
      <c r="J114">
        <v>60</v>
      </c>
      <c r="K114">
        <v>68</v>
      </c>
      <c r="L114">
        <v>43</v>
      </c>
      <c r="M114">
        <v>105</v>
      </c>
      <c r="N114">
        <v>4</v>
      </c>
      <c r="O114">
        <v>3</v>
      </c>
      <c r="P114">
        <v>2</v>
      </c>
      <c r="Q114">
        <v>0.26</v>
      </c>
      <c r="R114">
        <v>0.32100000000000001</v>
      </c>
      <c r="S114">
        <v>0.435</v>
      </c>
      <c r="T114">
        <v>0.75600000000000001</v>
      </c>
      <c r="U114">
        <v>0.32600000000000001</v>
      </c>
      <c r="V114">
        <v>111</v>
      </c>
      <c r="W114">
        <v>0.6</v>
      </c>
      <c r="X114">
        <v>3.9</v>
      </c>
      <c r="Y114">
        <v>7.6</v>
      </c>
      <c r="Z114">
        <v>-3.7</v>
      </c>
      <c r="AA114">
        <v>2.2999999999999998</v>
      </c>
    </row>
    <row r="115" spans="1:27" x14ac:dyDescent="0.25">
      <c r="A115">
        <v>4229</v>
      </c>
      <c r="B115" t="s">
        <v>5462</v>
      </c>
      <c r="C115" t="s">
        <v>1</v>
      </c>
      <c r="D115">
        <v>563</v>
      </c>
      <c r="E115">
        <v>519</v>
      </c>
      <c r="F115">
        <v>151</v>
      </c>
      <c r="G115">
        <v>28</v>
      </c>
      <c r="H115">
        <v>4</v>
      </c>
      <c r="I115">
        <v>10</v>
      </c>
      <c r="J115">
        <v>61</v>
      </c>
      <c r="K115">
        <v>62</v>
      </c>
      <c r="L115">
        <v>34</v>
      </c>
      <c r="M115">
        <v>94</v>
      </c>
      <c r="N115">
        <v>4</v>
      </c>
      <c r="O115">
        <v>6</v>
      </c>
      <c r="P115">
        <v>4</v>
      </c>
      <c r="Q115">
        <v>0.28999999999999998</v>
      </c>
      <c r="R115">
        <v>0.33600000000000002</v>
      </c>
      <c r="S115">
        <v>0.41699999999999998</v>
      </c>
      <c r="T115">
        <v>0.753</v>
      </c>
      <c r="U115">
        <v>0.32600000000000001</v>
      </c>
      <c r="V115">
        <v>106</v>
      </c>
      <c r="W115">
        <v>-1</v>
      </c>
      <c r="X115">
        <v>0</v>
      </c>
      <c r="Y115">
        <v>2.7</v>
      </c>
      <c r="Z115">
        <v>2.1</v>
      </c>
      <c r="AA115">
        <v>2.4</v>
      </c>
    </row>
    <row r="116" spans="1:27" x14ac:dyDescent="0.25">
      <c r="A116">
        <v>1274</v>
      </c>
      <c r="B116" t="s">
        <v>5381</v>
      </c>
      <c r="C116" t="s">
        <v>20883</v>
      </c>
      <c r="D116">
        <v>631</v>
      </c>
      <c r="E116">
        <v>546</v>
      </c>
      <c r="F116">
        <v>131</v>
      </c>
      <c r="G116">
        <v>22</v>
      </c>
      <c r="H116">
        <v>1</v>
      </c>
      <c r="I116">
        <v>23</v>
      </c>
      <c r="J116">
        <v>75</v>
      </c>
      <c r="K116">
        <v>77</v>
      </c>
      <c r="L116">
        <v>73</v>
      </c>
      <c r="M116">
        <v>153</v>
      </c>
      <c r="N116">
        <v>6</v>
      </c>
      <c r="O116">
        <v>4</v>
      </c>
      <c r="P116">
        <v>2</v>
      </c>
      <c r="Q116">
        <v>0.24</v>
      </c>
      <c r="R116">
        <v>0.33400000000000002</v>
      </c>
      <c r="S116">
        <v>0.41299999999999998</v>
      </c>
      <c r="T116">
        <v>0.747</v>
      </c>
      <c r="U116">
        <v>0.32600000000000001</v>
      </c>
      <c r="V116">
        <v>104</v>
      </c>
      <c r="W116">
        <v>-2.2999999999999998</v>
      </c>
      <c r="X116">
        <v>-0.4</v>
      </c>
      <c r="Y116">
        <v>0.9</v>
      </c>
      <c r="Z116">
        <v>-15.1</v>
      </c>
      <c r="AA116">
        <v>0.7</v>
      </c>
    </row>
    <row r="117" spans="1:27" x14ac:dyDescent="0.25">
      <c r="A117">
        <v>12101</v>
      </c>
      <c r="B117" t="s">
        <v>5566</v>
      </c>
      <c r="C117" t="s">
        <v>20878</v>
      </c>
      <c r="D117">
        <v>293</v>
      </c>
      <c r="E117">
        <v>264</v>
      </c>
      <c r="F117">
        <v>67</v>
      </c>
      <c r="G117">
        <v>12</v>
      </c>
      <c r="H117">
        <v>1</v>
      </c>
      <c r="I117">
        <v>11</v>
      </c>
      <c r="J117">
        <v>34</v>
      </c>
      <c r="K117">
        <v>38</v>
      </c>
      <c r="L117">
        <v>24</v>
      </c>
      <c r="M117">
        <v>71</v>
      </c>
      <c r="N117">
        <v>2</v>
      </c>
      <c r="O117">
        <v>1</v>
      </c>
      <c r="P117">
        <v>0</v>
      </c>
      <c r="Q117">
        <v>0.25600000000000001</v>
      </c>
      <c r="R117">
        <v>0.32</v>
      </c>
      <c r="S117">
        <v>0.435</v>
      </c>
      <c r="T117">
        <v>0.755</v>
      </c>
      <c r="U117">
        <v>0.32600000000000001</v>
      </c>
      <c r="V117">
        <v>105</v>
      </c>
      <c r="W117">
        <v>-0.1</v>
      </c>
      <c r="X117">
        <v>0.1</v>
      </c>
      <c r="Y117">
        <v>1.5</v>
      </c>
      <c r="Z117">
        <v>-7.5</v>
      </c>
      <c r="AA117">
        <v>0.4</v>
      </c>
    </row>
    <row r="118" spans="1:27" x14ac:dyDescent="0.25">
      <c r="A118">
        <v>12979</v>
      </c>
      <c r="B118" t="s">
        <v>5321</v>
      </c>
      <c r="C118" t="s">
        <v>20872</v>
      </c>
      <c r="D118">
        <v>335</v>
      </c>
      <c r="E118">
        <v>308</v>
      </c>
      <c r="F118">
        <v>77</v>
      </c>
      <c r="G118">
        <v>15</v>
      </c>
      <c r="H118">
        <v>1</v>
      </c>
      <c r="I118">
        <v>15</v>
      </c>
      <c r="J118">
        <v>42</v>
      </c>
      <c r="K118">
        <v>45</v>
      </c>
      <c r="L118">
        <v>19</v>
      </c>
      <c r="M118">
        <v>94</v>
      </c>
      <c r="N118">
        <v>4</v>
      </c>
      <c r="O118">
        <v>9</v>
      </c>
      <c r="P118">
        <v>4</v>
      </c>
      <c r="Q118">
        <v>0.252</v>
      </c>
      <c r="R118">
        <v>0.30199999999999999</v>
      </c>
      <c r="S118">
        <v>0.45700000000000002</v>
      </c>
      <c r="T118">
        <v>0.75900000000000001</v>
      </c>
      <c r="U118">
        <v>0.32600000000000001</v>
      </c>
      <c r="V118">
        <v>105</v>
      </c>
      <c r="W118">
        <v>0.4</v>
      </c>
      <c r="X118">
        <v>-0.1</v>
      </c>
      <c r="Y118">
        <v>2.2999999999999998</v>
      </c>
      <c r="Z118">
        <v>0.3</v>
      </c>
      <c r="AA118">
        <v>1.4</v>
      </c>
    </row>
    <row r="119" spans="1:27" x14ac:dyDescent="0.25">
      <c r="A119">
        <v>9077</v>
      </c>
      <c r="B119" t="s">
        <v>5353</v>
      </c>
      <c r="C119" t="s">
        <v>20888</v>
      </c>
      <c r="D119">
        <v>628</v>
      </c>
      <c r="E119">
        <v>575</v>
      </c>
      <c r="F119">
        <v>163</v>
      </c>
      <c r="G119">
        <v>32</v>
      </c>
      <c r="H119">
        <v>4</v>
      </c>
      <c r="I119">
        <v>12</v>
      </c>
      <c r="J119">
        <v>70</v>
      </c>
      <c r="K119">
        <v>68</v>
      </c>
      <c r="L119">
        <v>39</v>
      </c>
      <c r="M119">
        <v>115</v>
      </c>
      <c r="N119">
        <v>8</v>
      </c>
      <c r="O119">
        <v>23</v>
      </c>
      <c r="P119">
        <v>10</v>
      </c>
      <c r="Q119">
        <v>0.28299999999999997</v>
      </c>
      <c r="R119">
        <v>0.33400000000000002</v>
      </c>
      <c r="S119">
        <v>0.41699999999999998</v>
      </c>
      <c r="T119">
        <v>0.75</v>
      </c>
      <c r="U119">
        <v>0.32500000000000001</v>
      </c>
      <c r="V119">
        <v>104</v>
      </c>
      <c r="W119">
        <v>1.4</v>
      </c>
      <c r="X119">
        <v>7.8</v>
      </c>
      <c r="Y119">
        <v>4.5999999999999996</v>
      </c>
      <c r="Z119">
        <v>9.5</v>
      </c>
      <c r="AA119">
        <v>3.7</v>
      </c>
    </row>
    <row r="120" spans="1:27" x14ac:dyDescent="0.25">
      <c r="A120" t="s">
        <v>3623</v>
      </c>
      <c r="B120" t="s">
        <v>3624</v>
      </c>
      <c r="C120" t="s">
        <v>20886</v>
      </c>
      <c r="D120">
        <v>1</v>
      </c>
      <c r="E120">
        <v>1</v>
      </c>
      <c r="F120">
        <v>0</v>
      </c>
      <c r="G120">
        <v>0</v>
      </c>
      <c r="H120">
        <v>0</v>
      </c>
      <c r="I120">
        <v>0</v>
      </c>
      <c r="J120">
        <v>0</v>
      </c>
      <c r="K120">
        <v>0</v>
      </c>
      <c r="L120">
        <v>0</v>
      </c>
      <c r="M120">
        <v>0</v>
      </c>
      <c r="N120">
        <v>0</v>
      </c>
      <c r="O120">
        <v>0</v>
      </c>
      <c r="P120">
        <v>0</v>
      </c>
      <c r="Q120">
        <v>0.26</v>
      </c>
      <c r="R120">
        <v>0.33900000000000002</v>
      </c>
      <c r="S120">
        <v>0.40100000000000002</v>
      </c>
      <c r="T120">
        <v>0.74</v>
      </c>
      <c r="U120">
        <v>0.32500000000000001</v>
      </c>
      <c r="V120">
        <v>105</v>
      </c>
      <c r="W120">
        <v>0</v>
      </c>
      <c r="X120">
        <v>0</v>
      </c>
      <c r="Y120">
        <v>0</v>
      </c>
      <c r="Z120">
        <v>0</v>
      </c>
      <c r="AA120">
        <v>0</v>
      </c>
    </row>
    <row r="121" spans="1:27" x14ac:dyDescent="0.25">
      <c r="A121" t="s">
        <v>5502</v>
      </c>
      <c r="B121" t="s">
        <v>5503</v>
      </c>
      <c r="C121" t="s">
        <v>20879</v>
      </c>
      <c r="D121">
        <v>1</v>
      </c>
      <c r="E121">
        <v>1</v>
      </c>
      <c r="F121">
        <v>0</v>
      </c>
      <c r="G121">
        <v>0</v>
      </c>
      <c r="H121">
        <v>0</v>
      </c>
      <c r="I121">
        <v>0</v>
      </c>
      <c r="J121">
        <v>0</v>
      </c>
      <c r="K121">
        <v>0</v>
      </c>
      <c r="L121">
        <v>0</v>
      </c>
      <c r="M121">
        <v>0</v>
      </c>
      <c r="N121">
        <v>0</v>
      </c>
      <c r="O121">
        <v>0</v>
      </c>
      <c r="P121">
        <v>0</v>
      </c>
      <c r="Q121">
        <v>0.26</v>
      </c>
      <c r="R121">
        <v>0.30599999999999999</v>
      </c>
      <c r="S121">
        <v>0.45</v>
      </c>
      <c r="T121">
        <v>0.75600000000000001</v>
      </c>
      <c r="U121">
        <v>0.32500000000000001</v>
      </c>
      <c r="V121">
        <v>88</v>
      </c>
      <c r="W121">
        <v>0</v>
      </c>
      <c r="X121">
        <v>0</v>
      </c>
      <c r="Y121">
        <v>0</v>
      </c>
      <c r="Z121">
        <v>0</v>
      </c>
      <c r="AA121">
        <v>0</v>
      </c>
    </row>
    <row r="122" spans="1:27" x14ac:dyDescent="0.25">
      <c r="A122">
        <v>11737</v>
      </c>
      <c r="B122" t="s">
        <v>5536</v>
      </c>
      <c r="C122" t="s">
        <v>20868</v>
      </c>
      <c r="D122">
        <v>545</v>
      </c>
      <c r="E122">
        <v>498</v>
      </c>
      <c r="F122">
        <v>134</v>
      </c>
      <c r="G122">
        <v>28</v>
      </c>
      <c r="H122">
        <v>4</v>
      </c>
      <c r="I122">
        <v>15</v>
      </c>
      <c r="J122">
        <v>60</v>
      </c>
      <c r="K122">
        <v>65</v>
      </c>
      <c r="L122">
        <v>37</v>
      </c>
      <c r="M122">
        <v>119</v>
      </c>
      <c r="N122">
        <v>3</v>
      </c>
      <c r="O122">
        <v>3</v>
      </c>
      <c r="P122">
        <v>2</v>
      </c>
      <c r="Q122">
        <v>0.26900000000000002</v>
      </c>
      <c r="R122">
        <v>0.32100000000000001</v>
      </c>
      <c r="S122">
        <v>0.43099999999999999</v>
      </c>
      <c r="T122">
        <v>0.753</v>
      </c>
      <c r="U122">
        <v>0.32500000000000001</v>
      </c>
      <c r="V122">
        <v>104</v>
      </c>
      <c r="W122">
        <v>-1.6</v>
      </c>
      <c r="X122">
        <v>-9.3000000000000007</v>
      </c>
      <c r="Y122">
        <v>0.9</v>
      </c>
      <c r="Z122">
        <v>-7.1</v>
      </c>
      <c r="AA122">
        <v>1.2</v>
      </c>
    </row>
    <row r="123" spans="1:27" x14ac:dyDescent="0.25">
      <c r="A123">
        <v>11165</v>
      </c>
      <c r="B123" t="s">
        <v>5324</v>
      </c>
      <c r="C123" t="s">
        <v>20884</v>
      </c>
      <c r="D123">
        <v>20</v>
      </c>
      <c r="E123">
        <v>18</v>
      </c>
      <c r="F123">
        <v>5</v>
      </c>
      <c r="G123">
        <v>1</v>
      </c>
      <c r="H123">
        <v>0</v>
      </c>
      <c r="I123">
        <v>1</v>
      </c>
      <c r="J123">
        <v>2</v>
      </c>
      <c r="K123">
        <v>2</v>
      </c>
      <c r="L123">
        <v>2</v>
      </c>
      <c r="M123">
        <v>3</v>
      </c>
      <c r="N123">
        <v>0</v>
      </c>
      <c r="O123">
        <v>0</v>
      </c>
      <c r="P123">
        <v>0</v>
      </c>
      <c r="Q123">
        <v>0.26500000000000001</v>
      </c>
      <c r="R123">
        <v>0.33500000000000002</v>
      </c>
      <c r="S123">
        <v>0.41</v>
      </c>
      <c r="T123">
        <v>0.745</v>
      </c>
      <c r="U123">
        <v>0.32500000000000001</v>
      </c>
      <c r="V123">
        <v>101</v>
      </c>
      <c r="W123">
        <v>0</v>
      </c>
      <c r="X123">
        <v>0.1</v>
      </c>
      <c r="Y123">
        <v>0</v>
      </c>
      <c r="Z123">
        <v>-0.1</v>
      </c>
      <c r="AA123">
        <v>0.1</v>
      </c>
    </row>
    <row r="124" spans="1:27" x14ac:dyDescent="0.25">
      <c r="A124">
        <v>11982</v>
      </c>
      <c r="B124" t="s">
        <v>5480</v>
      </c>
      <c r="C124" t="s">
        <v>20881</v>
      </c>
      <c r="D124">
        <v>259</v>
      </c>
      <c r="E124">
        <v>233</v>
      </c>
      <c r="F124">
        <v>60</v>
      </c>
      <c r="G124">
        <v>13</v>
      </c>
      <c r="H124">
        <v>1</v>
      </c>
      <c r="I124">
        <v>8</v>
      </c>
      <c r="J124">
        <v>31</v>
      </c>
      <c r="K124">
        <v>32</v>
      </c>
      <c r="L124">
        <v>21</v>
      </c>
      <c r="M124">
        <v>55</v>
      </c>
      <c r="N124">
        <v>2</v>
      </c>
      <c r="O124">
        <v>1</v>
      </c>
      <c r="P124">
        <v>1</v>
      </c>
      <c r="Q124">
        <v>0.25900000000000001</v>
      </c>
      <c r="R124">
        <v>0.32300000000000001</v>
      </c>
      <c r="S124">
        <v>0.42699999999999999</v>
      </c>
      <c r="T124">
        <v>0.751</v>
      </c>
      <c r="U124">
        <v>0.32500000000000001</v>
      </c>
      <c r="V124">
        <v>100</v>
      </c>
      <c r="W124">
        <v>0.2</v>
      </c>
      <c r="X124">
        <v>2</v>
      </c>
      <c r="Y124">
        <v>0.3</v>
      </c>
      <c r="Z124">
        <v>-3.1</v>
      </c>
      <c r="AA124">
        <v>0.6</v>
      </c>
    </row>
    <row r="125" spans="1:27" x14ac:dyDescent="0.25">
      <c r="A125">
        <v>9368</v>
      </c>
      <c r="B125" t="s">
        <v>5624</v>
      </c>
      <c r="C125" t="s">
        <v>20895</v>
      </c>
      <c r="D125">
        <v>653</v>
      </c>
      <c r="E125">
        <v>587</v>
      </c>
      <c r="F125">
        <v>150</v>
      </c>
      <c r="G125">
        <v>31</v>
      </c>
      <c r="H125">
        <v>1</v>
      </c>
      <c r="I125">
        <v>24</v>
      </c>
      <c r="J125">
        <v>76</v>
      </c>
      <c r="K125">
        <v>84</v>
      </c>
      <c r="L125">
        <v>55</v>
      </c>
      <c r="M125">
        <v>132</v>
      </c>
      <c r="N125">
        <v>6</v>
      </c>
      <c r="O125">
        <v>3</v>
      </c>
      <c r="P125">
        <v>2</v>
      </c>
      <c r="Q125">
        <v>0.25600000000000001</v>
      </c>
      <c r="R125">
        <v>0.32300000000000001</v>
      </c>
      <c r="S125">
        <v>0.434</v>
      </c>
      <c r="T125">
        <v>0.75700000000000001</v>
      </c>
      <c r="U125">
        <v>0.32500000000000001</v>
      </c>
      <c r="V125">
        <v>109</v>
      </c>
      <c r="W125">
        <v>-0.4</v>
      </c>
      <c r="X125">
        <v>7.2</v>
      </c>
      <c r="Y125">
        <v>6.1</v>
      </c>
      <c r="Z125">
        <v>9.6</v>
      </c>
      <c r="AA125">
        <v>3.9</v>
      </c>
    </row>
    <row r="126" spans="1:27" x14ac:dyDescent="0.25">
      <c r="A126">
        <v>11445</v>
      </c>
      <c r="B126" t="s">
        <v>5487</v>
      </c>
      <c r="C126" t="s">
        <v>20893</v>
      </c>
      <c r="D126">
        <v>480</v>
      </c>
      <c r="E126">
        <v>430</v>
      </c>
      <c r="F126">
        <v>111</v>
      </c>
      <c r="G126">
        <v>22</v>
      </c>
      <c r="H126">
        <v>2</v>
      </c>
      <c r="I126">
        <v>14</v>
      </c>
      <c r="J126">
        <v>56</v>
      </c>
      <c r="K126">
        <v>54</v>
      </c>
      <c r="L126">
        <v>36</v>
      </c>
      <c r="M126">
        <v>99</v>
      </c>
      <c r="N126">
        <v>7</v>
      </c>
      <c r="O126">
        <v>5</v>
      </c>
      <c r="P126">
        <v>3</v>
      </c>
      <c r="Q126">
        <v>0.25900000000000001</v>
      </c>
      <c r="R126">
        <v>0.32400000000000001</v>
      </c>
      <c r="S126">
        <v>0.42</v>
      </c>
      <c r="T126">
        <v>0.74399999999999999</v>
      </c>
      <c r="U126">
        <v>0.32500000000000001</v>
      </c>
      <c r="V126">
        <v>108</v>
      </c>
      <c r="W126">
        <v>0.3</v>
      </c>
      <c r="X126">
        <v>-0.3</v>
      </c>
      <c r="Y126">
        <v>4.5</v>
      </c>
      <c r="Z126">
        <v>-9.4</v>
      </c>
      <c r="AA126">
        <v>1.2</v>
      </c>
    </row>
    <row r="127" spans="1:27" x14ac:dyDescent="0.25">
      <c r="A127">
        <v>4062</v>
      </c>
      <c r="B127" t="s">
        <v>5550</v>
      </c>
      <c r="C127" t="s">
        <v>1</v>
      </c>
      <c r="D127">
        <v>596</v>
      </c>
      <c r="E127">
        <v>510</v>
      </c>
      <c r="F127">
        <v>127</v>
      </c>
      <c r="G127">
        <v>25</v>
      </c>
      <c r="H127">
        <v>5</v>
      </c>
      <c r="I127">
        <v>12</v>
      </c>
      <c r="J127">
        <v>74</v>
      </c>
      <c r="K127">
        <v>50</v>
      </c>
      <c r="L127">
        <v>73</v>
      </c>
      <c r="M127">
        <v>128</v>
      </c>
      <c r="N127">
        <v>5</v>
      </c>
      <c r="O127">
        <v>15</v>
      </c>
      <c r="P127">
        <v>8</v>
      </c>
      <c r="Q127">
        <v>0.25</v>
      </c>
      <c r="R127">
        <v>0.34699999999999998</v>
      </c>
      <c r="S127">
        <v>0.38700000000000001</v>
      </c>
      <c r="T127">
        <v>0.73299999999999998</v>
      </c>
      <c r="U127">
        <v>0.32500000000000001</v>
      </c>
      <c r="V127">
        <v>105</v>
      </c>
      <c r="W127">
        <v>1.4</v>
      </c>
      <c r="X127">
        <v>-10.1</v>
      </c>
      <c r="Y127">
        <v>4.5</v>
      </c>
      <c r="Z127">
        <v>-8</v>
      </c>
      <c r="AA127">
        <v>1.7</v>
      </c>
    </row>
    <row r="128" spans="1:27" x14ac:dyDescent="0.25">
      <c r="A128">
        <v>1875</v>
      </c>
      <c r="B128" t="s">
        <v>5472</v>
      </c>
      <c r="C128" t="s">
        <v>20880</v>
      </c>
      <c r="D128">
        <v>496</v>
      </c>
      <c r="E128">
        <v>451</v>
      </c>
      <c r="F128">
        <v>115</v>
      </c>
      <c r="G128">
        <v>24</v>
      </c>
      <c r="H128">
        <v>1</v>
      </c>
      <c r="I128">
        <v>19</v>
      </c>
      <c r="J128">
        <v>59</v>
      </c>
      <c r="K128">
        <v>66</v>
      </c>
      <c r="L128">
        <v>35</v>
      </c>
      <c r="M128">
        <v>133</v>
      </c>
      <c r="N128">
        <v>4</v>
      </c>
      <c r="O128">
        <v>3</v>
      </c>
      <c r="P128">
        <v>2</v>
      </c>
      <c r="Q128">
        <v>0.25600000000000001</v>
      </c>
      <c r="R128">
        <v>0.313</v>
      </c>
      <c r="S128">
        <v>0.442</v>
      </c>
      <c r="T128">
        <v>0.75600000000000001</v>
      </c>
      <c r="U128">
        <v>0.32500000000000001</v>
      </c>
      <c r="V128">
        <v>99</v>
      </c>
      <c r="W128">
        <v>0.1</v>
      </c>
      <c r="X128">
        <v>-2.1</v>
      </c>
      <c r="Y128">
        <v>-0.5</v>
      </c>
      <c r="Z128">
        <v>-8.4</v>
      </c>
      <c r="AA128">
        <v>0.8</v>
      </c>
    </row>
    <row r="129" spans="1:27" x14ac:dyDescent="0.25">
      <c r="A129">
        <v>4747</v>
      </c>
      <c r="B129" t="s">
        <v>5494</v>
      </c>
      <c r="C129" t="s">
        <v>20890</v>
      </c>
      <c r="D129">
        <v>660</v>
      </c>
      <c r="E129">
        <v>567</v>
      </c>
      <c r="F129">
        <v>132</v>
      </c>
      <c r="G129">
        <v>27</v>
      </c>
      <c r="H129">
        <v>2</v>
      </c>
      <c r="I129">
        <v>24</v>
      </c>
      <c r="J129">
        <v>82</v>
      </c>
      <c r="K129">
        <v>67</v>
      </c>
      <c r="L129">
        <v>78</v>
      </c>
      <c r="M129">
        <v>152</v>
      </c>
      <c r="N129">
        <v>6</v>
      </c>
      <c r="O129">
        <v>10</v>
      </c>
      <c r="P129">
        <v>5</v>
      </c>
      <c r="Q129">
        <v>0.23200000000000001</v>
      </c>
      <c r="R129">
        <v>0.32900000000000001</v>
      </c>
      <c r="S129">
        <v>0.41199999999999998</v>
      </c>
      <c r="T129">
        <v>0.74099999999999999</v>
      </c>
      <c r="U129">
        <v>0.32400000000000001</v>
      </c>
      <c r="V129">
        <v>110</v>
      </c>
      <c r="W129">
        <v>1.8</v>
      </c>
      <c r="X129">
        <v>-2.5</v>
      </c>
      <c r="Y129">
        <v>9.1999999999999993</v>
      </c>
      <c r="Z129">
        <v>-9.8000000000000007</v>
      </c>
      <c r="AA129">
        <v>2.1</v>
      </c>
    </row>
    <row r="130" spans="1:27" x14ac:dyDescent="0.25">
      <c r="A130">
        <v>13770</v>
      </c>
      <c r="B130" t="s">
        <v>16825</v>
      </c>
      <c r="C130" t="s">
        <v>20883</v>
      </c>
      <c r="D130">
        <v>99</v>
      </c>
      <c r="E130">
        <v>88</v>
      </c>
      <c r="F130">
        <v>24</v>
      </c>
      <c r="G130">
        <v>5</v>
      </c>
      <c r="H130">
        <v>0</v>
      </c>
      <c r="I130">
        <v>2</v>
      </c>
      <c r="J130">
        <v>11</v>
      </c>
      <c r="K130">
        <v>11</v>
      </c>
      <c r="L130">
        <v>8</v>
      </c>
      <c r="M130">
        <v>17</v>
      </c>
      <c r="N130">
        <v>1</v>
      </c>
      <c r="O130">
        <v>2</v>
      </c>
      <c r="P130">
        <v>1</v>
      </c>
      <c r="Q130">
        <v>0.26800000000000002</v>
      </c>
      <c r="R130">
        <v>0.33400000000000002</v>
      </c>
      <c r="S130">
        <v>0.40799999999999997</v>
      </c>
      <c r="T130">
        <v>0.74199999999999999</v>
      </c>
      <c r="U130">
        <v>0.32400000000000001</v>
      </c>
      <c r="V130">
        <v>103</v>
      </c>
      <c r="W130">
        <v>0</v>
      </c>
      <c r="X130">
        <v>-0.1</v>
      </c>
      <c r="Y130">
        <v>0.4</v>
      </c>
      <c r="Z130">
        <v>0.3</v>
      </c>
      <c r="AA130">
        <v>0.4</v>
      </c>
    </row>
    <row r="131" spans="1:27" x14ac:dyDescent="0.25">
      <c r="A131">
        <v>11205</v>
      </c>
      <c r="B131" t="s">
        <v>5540</v>
      </c>
      <c r="C131" t="s">
        <v>20875</v>
      </c>
      <c r="D131">
        <v>662</v>
      </c>
      <c r="E131">
        <v>587</v>
      </c>
      <c r="F131">
        <v>160</v>
      </c>
      <c r="G131">
        <v>28</v>
      </c>
      <c r="H131">
        <v>7</v>
      </c>
      <c r="I131">
        <v>10</v>
      </c>
      <c r="J131">
        <v>84</v>
      </c>
      <c r="K131">
        <v>55</v>
      </c>
      <c r="L131">
        <v>56</v>
      </c>
      <c r="M131">
        <v>117</v>
      </c>
      <c r="N131">
        <v>9</v>
      </c>
      <c r="O131">
        <v>18</v>
      </c>
      <c r="P131">
        <v>9</v>
      </c>
      <c r="Q131">
        <v>0.27200000000000002</v>
      </c>
      <c r="R131">
        <v>0.34300000000000003</v>
      </c>
      <c r="S131">
        <v>0.39500000000000002</v>
      </c>
      <c r="T131">
        <v>0.73799999999999999</v>
      </c>
      <c r="U131">
        <v>0.32400000000000001</v>
      </c>
      <c r="V131">
        <v>103</v>
      </c>
      <c r="W131">
        <v>2.2999999999999998</v>
      </c>
      <c r="X131">
        <v>-8.1999999999999993</v>
      </c>
      <c r="Y131">
        <v>4.7</v>
      </c>
      <c r="Z131">
        <v>-5.8</v>
      </c>
      <c r="AA131">
        <v>2.2000000000000002</v>
      </c>
    </row>
    <row r="132" spans="1:27" x14ac:dyDescent="0.25">
      <c r="A132">
        <v>8433</v>
      </c>
      <c r="B132" t="s">
        <v>5617</v>
      </c>
      <c r="C132" t="s">
        <v>1</v>
      </c>
      <c r="D132">
        <v>305</v>
      </c>
      <c r="E132">
        <v>264</v>
      </c>
      <c r="F132">
        <v>63</v>
      </c>
      <c r="G132">
        <v>14</v>
      </c>
      <c r="H132">
        <v>0</v>
      </c>
      <c r="I132">
        <v>10</v>
      </c>
      <c r="J132">
        <v>33</v>
      </c>
      <c r="K132">
        <v>35</v>
      </c>
      <c r="L132">
        <v>36</v>
      </c>
      <c r="M132">
        <v>64</v>
      </c>
      <c r="N132">
        <v>1</v>
      </c>
      <c r="O132">
        <v>2</v>
      </c>
      <c r="P132">
        <v>1</v>
      </c>
      <c r="Q132">
        <v>0.24</v>
      </c>
      <c r="R132">
        <v>0.33200000000000002</v>
      </c>
      <c r="S132">
        <v>0.40799999999999997</v>
      </c>
      <c r="T132">
        <v>0.74</v>
      </c>
      <c r="U132">
        <v>0.32400000000000001</v>
      </c>
      <c r="V132">
        <v>104</v>
      </c>
      <c r="W132">
        <v>-0.7</v>
      </c>
      <c r="X132">
        <v>0.5</v>
      </c>
      <c r="Y132">
        <v>0.8</v>
      </c>
      <c r="Z132">
        <v>-5.5</v>
      </c>
      <c r="AA132">
        <v>0.5</v>
      </c>
    </row>
    <row r="133" spans="1:27" x14ac:dyDescent="0.25">
      <c r="A133">
        <v>10950</v>
      </c>
      <c r="B133" t="s">
        <v>5040</v>
      </c>
      <c r="C133" t="s">
        <v>20870</v>
      </c>
      <c r="D133">
        <v>479</v>
      </c>
      <c r="E133">
        <v>441</v>
      </c>
      <c r="F133">
        <v>107</v>
      </c>
      <c r="G133">
        <v>19</v>
      </c>
      <c r="H133">
        <v>1</v>
      </c>
      <c r="I133">
        <v>25</v>
      </c>
      <c r="J133">
        <v>55</v>
      </c>
      <c r="K133">
        <v>67</v>
      </c>
      <c r="L133">
        <v>27</v>
      </c>
      <c r="M133">
        <v>116</v>
      </c>
      <c r="N133">
        <v>5</v>
      </c>
      <c r="O133">
        <v>3</v>
      </c>
      <c r="P133">
        <v>2</v>
      </c>
      <c r="Q133">
        <v>0.24299999999999999</v>
      </c>
      <c r="R133">
        <v>0.29299999999999998</v>
      </c>
      <c r="S133">
        <v>0.46500000000000002</v>
      </c>
      <c r="T133">
        <v>0.75700000000000001</v>
      </c>
      <c r="U133">
        <v>0.32400000000000001</v>
      </c>
      <c r="V133">
        <v>102</v>
      </c>
      <c r="W133">
        <v>0.6</v>
      </c>
      <c r="X133">
        <v>-2.9</v>
      </c>
      <c r="Y133">
        <v>1.5</v>
      </c>
      <c r="Z133">
        <v>-7.2</v>
      </c>
      <c r="AA133">
        <v>1</v>
      </c>
    </row>
    <row r="134" spans="1:27" x14ac:dyDescent="0.25">
      <c r="A134">
        <v>9776</v>
      </c>
      <c r="B134" t="s">
        <v>5510</v>
      </c>
      <c r="C134" t="s">
        <v>20887</v>
      </c>
      <c r="D134">
        <v>664</v>
      </c>
      <c r="E134">
        <v>586</v>
      </c>
      <c r="F134">
        <v>156</v>
      </c>
      <c r="G134">
        <v>34</v>
      </c>
      <c r="H134">
        <v>4</v>
      </c>
      <c r="I134">
        <v>12</v>
      </c>
      <c r="J134">
        <v>81</v>
      </c>
      <c r="K134">
        <v>63</v>
      </c>
      <c r="L134">
        <v>64</v>
      </c>
      <c r="M134">
        <v>120</v>
      </c>
      <c r="N134">
        <v>5</v>
      </c>
      <c r="O134">
        <v>17</v>
      </c>
      <c r="P134">
        <v>7</v>
      </c>
      <c r="Q134">
        <v>0.26700000000000002</v>
      </c>
      <c r="R134">
        <v>0.34200000000000003</v>
      </c>
      <c r="S134">
        <v>0.39900000000000002</v>
      </c>
      <c r="T134">
        <v>0.74099999999999999</v>
      </c>
      <c r="U134">
        <v>0.32400000000000001</v>
      </c>
      <c r="V134">
        <v>105</v>
      </c>
      <c r="W134">
        <v>2.2999999999999998</v>
      </c>
      <c r="X134">
        <v>-3.6</v>
      </c>
      <c r="Y134">
        <v>6</v>
      </c>
      <c r="Z134">
        <v>-1.1000000000000001</v>
      </c>
      <c r="AA134">
        <v>2.8</v>
      </c>
    </row>
    <row r="135" spans="1:27" x14ac:dyDescent="0.25">
      <c r="A135">
        <v>1857</v>
      </c>
      <c r="B135" t="s">
        <v>5625</v>
      </c>
      <c r="C135" t="s">
        <v>20878</v>
      </c>
      <c r="D135">
        <v>610</v>
      </c>
      <c r="E135">
        <v>534</v>
      </c>
      <c r="F135">
        <v>146</v>
      </c>
      <c r="G135">
        <v>30</v>
      </c>
      <c r="H135">
        <v>2</v>
      </c>
      <c r="I135">
        <v>9</v>
      </c>
      <c r="J135">
        <v>69</v>
      </c>
      <c r="K135">
        <v>61</v>
      </c>
      <c r="L135">
        <v>67</v>
      </c>
      <c r="M135">
        <v>108</v>
      </c>
      <c r="N135">
        <v>2</v>
      </c>
      <c r="O135">
        <v>2</v>
      </c>
      <c r="P135">
        <v>2</v>
      </c>
      <c r="Q135">
        <v>0.27400000000000002</v>
      </c>
      <c r="R135">
        <v>0.35499999999999998</v>
      </c>
      <c r="S135">
        <v>0.39</v>
      </c>
      <c r="T135">
        <v>0.745</v>
      </c>
      <c r="U135">
        <v>0.32300000000000001</v>
      </c>
      <c r="V135">
        <v>103</v>
      </c>
      <c r="W135">
        <v>-0.5</v>
      </c>
      <c r="X135">
        <v>1.4</v>
      </c>
      <c r="Y135">
        <v>1.8</v>
      </c>
      <c r="Z135">
        <v>-10.199999999999999</v>
      </c>
      <c r="AA135">
        <v>1.2</v>
      </c>
    </row>
    <row r="136" spans="1:27" x14ac:dyDescent="0.25">
      <c r="A136">
        <v>3882</v>
      </c>
      <c r="B136" t="s">
        <v>5418</v>
      </c>
      <c r="C136" t="s">
        <v>20881</v>
      </c>
      <c r="D136">
        <v>401</v>
      </c>
      <c r="E136">
        <v>358</v>
      </c>
      <c r="F136">
        <v>89</v>
      </c>
      <c r="G136">
        <v>23</v>
      </c>
      <c r="H136">
        <v>1</v>
      </c>
      <c r="I136">
        <v>13</v>
      </c>
      <c r="J136">
        <v>49</v>
      </c>
      <c r="K136">
        <v>49</v>
      </c>
      <c r="L136">
        <v>35</v>
      </c>
      <c r="M136">
        <v>85</v>
      </c>
      <c r="N136">
        <v>4</v>
      </c>
      <c r="O136">
        <v>5</v>
      </c>
      <c r="P136">
        <v>3</v>
      </c>
      <c r="Q136">
        <v>0.249</v>
      </c>
      <c r="R136">
        <v>0.31900000000000001</v>
      </c>
      <c r="S136">
        <v>0.43</v>
      </c>
      <c r="T136">
        <v>0.749</v>
      </c>
      <c r="U136">
        <v>0.32300000000000001</v>
      </c>
      <c r="V136">
        <v>99</v>
      </c>
      <c r="W136">
        <v>0.5</v>
      </c>
      <c r="X136">
        <v>-1.4</v>
      </c>
      <c r="Y136">
        <v>0.2</v>
      </c>
      <c r="Z136">
        <v>-3.9</v>
      </c>
      <c r="AA136">
        <v>1</v>
      </c>
    </row>
    <row r="137" spans="1:27" x14ac:dyDescent="0.25">
      <c r="A137" t="s">
        <v>4274</v>
      </c>
      <c r="B137" t="s">
        <v>4275</v>
      </c>
      <c r="C137" t="s">
        <v>20883</v>
      </c>
      <c r="D137">
        <v>1</v>
      </c>
      <c r="E137">
        <v>1</v>
      </c>
      <c r="F137">
        <v>0</v>
      </c>
      <c r="G137">
        <v>0</v>
      </c>
      <c r="H137">
        <v>0</v>
      </c>
      <c r="I137">
        <v>0</v>
      </c>
      <c r="J137">
        <v>0</v>
      </c>
      <c r="K137">
        <v>0</v>
      </c>
      <c r="L137">
        <v>0</v>
      </c>
      <c r="M137">
        <v>0</v>
      </c>
      <c r="N137">
        <v>0</v>
      </c>
      <c r="O137">
        <v>0</v>
      </c>
      <c r="P137">
        <v>0</v>
      </c>
      <c r="Q137">
        <v>0.248</v>
      </c>
      <c r="R137">
        <v>0.30399999999999999</v>
      </c>
      <c r="S137">
        <v>0.44700000000000001</v>
      </c>
      <c r="T137">
        <v>0.751</v>
      </c>
      <c r="U137">
        <v>0.32300000000000001</v>
      </c>
      <c r="V137">
        <v>103</v>
      </c>
      <c r="W137">
        <v>0</v>
      </c>
      <c r="X137">
        <v>0</v>
      </c>
      <c r="Y137">
        <v>0</v>
      </c>
      <c r="Z137">
        <v>0</v>
      </c>
      <c r="AA137">
        <v>0</v>
      </c>
    </row>
    <row r="138" spans="1:27" x14ac:dyDescent="0.25">
      <c r="A138">
        <v>2530</v>
      </c>
      <c r="B138" t="s">
        <v>5567</v>
      </c>
      <c r="C138" t="s">
        <v>20893</v>
      </c>
      <c r="D138">
        <v>488</v>
      </c>
      <c r="E138">
        <v>435</v>
      </c>
      <c r="F138">
        <v>118</v>
      </c>
      <c r="G138">
        <v>25</v>
      </c>
      <c r="H138">
        <v>2</v>
      </c>
      <c r="I138">
        <v>9</v>
      </c>
      <c r="J138">
        <v>53</v>
      </c>
      <c r="K138">
        <v>51</v>
      </c>
      <c r="L138">
        <v>44</v>
      </c>
      <c r="M138">
        <v>63</v>
      </c>
      <c r="N138">
        <v>3</v>
      </c>
      <c r="O138">
        <v>5</v>
      </c>
      <c r="P138">
        <v>3</v>
      </c>
      <c r="Q138">
        <v>0.27200000000000002</v>
      </c>
      <c r="R138">
        <v>0.34200000000000003</v>
      </c>
      <c r="S138">
        <v>0.39800000000000002</v>
      </c>
      <c r="T138">
        <v>0.74</v>
      </c>
      <c r="U138">
        <v>0.32300000000000001</v>
      </c>
      <c r="V138">
        <v>107</v>
      </c>
      <c r="W138">
        <v>-1.4</v>
      </c>
      <c r="X138">
        <v>3.7</v>
      </c>
      <c r="Y138">
        <v>2.2999999999999998</v>
      </c>
      <c r="Z138">
        <v>-5.9</v>
      </c>
      <c r="AA138">
        <v>1.3</v>
      </c>
    </row>
    <row r="139" spans="1:27" x14ac:dyDescent="0.25">
      <c r="A139">
        <v>4881</v>
      </c>
      <c r="B139" t="s">
        <v>5616</v>
      </c>
      <c r="C139" t="s">
        <v>20886</v>
      </c>
      <c r="D139">
        <v>611</v>
      </c>
      <c r="E139">
        <v>553</v>
      </c>
      <c r="F139">
        <v>142</v>
      </c>
      <c r="G139">
        <v>31</v>
      </c>
      <c r="H139">
        <v>3</v>
      </c>
      <c r="I139">
        <v>19</v>
      </c>
      <c r="J139">
        <v>77</v>
      </c>
      <c r="K139">
        <v>70</v>
      </c>
      <c r="L139">
        <v>40</v>
      </c>
      <c r="M139">
        <v>137</v>
      </c>
      <c r="N139">
        <v>10</v>
      </c>
      <c r="O139">
        <v>24</v>
      </c>
      <c r="P139">
        <v>10</v>
      </c>
      <c r="Q139">
        <v>0.25700000000000001</v>
      </c>
      <c r="R139">
        <v>0.317</v>
      </c>
      <c r="S139">
        <v>0.42699999999999999</v>
      </c>
      <c r="T139">
        <v>0.74399999999999999</v>
      </c>
      <c r="U139">
        <v>0.32300000000000001</v>
      </c>
      <c r="V139">
        <v>103</v>
      </c>
      <c r="W139">
        <v>2.2999999999999998</v>
      </c>
      <c r="X139">
        <v>6.4</v>
      </c>
      <c r="Y139">
        <v>4.7</v>
      </c>
      <c r="Z139">
        <v>8.6999999999999993</v>
      </c>
      <c r="AA139">
        <v>3.6</v>
      </c>
    </row>
    <row r="140" spans="1:27" x14ac:dyDescent="0.25">
      <c r="A140">
        <v>4810</v>
      </c>
      <c r="B140" t="s">
        <v>5595</v>
      </c>
      <c r="C140" t="s">
        <v>20883</v>
      </c>
      <c r="D140">
        <v>512</v>
      </c>
      <c r="E140">
        <v>458</v>
      </c>
      <c r="F140">
        <v>110</v>
      </c>
      <c r="G140">
        <v>16</v>
      </c>
      <c r="H140">
        <v>1</v>
      </c>
      <c r="I140">
        <v>23</v>
      </c>
      <c r="J140">
        <v>61</v>
      </c>
      <c r="K140">
        <v>70</v>
      </c>
      <c r="L140">
        <v>42</v>
      </c>
      <c r="M140">
        <v>87</v>
      </c>
      <c r="N140">
        <v>7</v>
      </c>
      <c r="O140">
        <v>1</v>
      </c>
      <c r="P140">
        <v>1</v>
      </c>
      <c r="Q140">
        <v>0.24099999999999999</v>
      </c>
      <c r="R140">
        <v>0.312</v>
      </c>
      <c r="S140">
        <v>0.434</v>
      </c>
      <c r="T140">
        <v>0.746</v>
      </c>
      <c r="U140">
        <v>0.32300000000000001</v>
      </c>
      <c r="V140">
        <v>102</v>
      </c>
      <c r="W140">
        <v>-2.1</v>
      </c>
      <c r="X140">
        <v>2.9</v>
      </c>
      <c r="Y140">
        <v>-0.8</v>
      </c>
      <c r="Z140">
        <v>12.9</v>
      </c>
      <c r="AA140">
        <v>3.1</v>
      </c>
    </row>
    <row r="141" spans="1:27" x14ac:dyDescent="0.25">
      <c r="A141">
        <v>13862</v>
      </c>
      <c r="B141" t="s">
        <v>5488</v>
      </c>
      <c r="C141" t="s">
        <v>20873</v>
      </c>
      <c r="D141">
        <v>204</v>
      </c>
      <c r="E141">
        <v>186</v>
      </c>
      <c r="F141">
        <v>50</v>
      </c>
      <c r="G141">
        <v>10</v>
      </c>
      <c r="H141">
        <v>1</v>
      </c>
      <c r="I141">
        <v>5</v>
      </c>
      <c r="J141">
        <v>25</v>
      </c>
      <c r="K141">
        <v>22</v>
      </c>
      <c r="L141">
        <v>13</v>
      </c>
      <c r="M141">
        <v>34</v>
      </c>
      <c r="N141">
        <v>2</v>
      </c>
      <c r="O141">
        <v>4</v>
      </c>
      <c r="P141">
        <v>2</v>
      </c>
      <c r="Q141">
        <v>0.27200000000000002</v>
      </c>
      <c r="R141">
        <v>0.32300000000000001</v>
      </c>
      <c r="S141">
        <v>0.41899999999999998</v>
      </c>
      <c r="T141">
        <v>0.74199999999999999</v>
      </c>
      <c r="U141">
        <v>0.32300000000000001</v>
      </c>
      <c r="V141">
        <v>102</v>
      </c>
      <c r="W141">
        <v>0.3</v>
      </c>
      <c r="X141">
        <v>0.4</v>
      </c>
      <c r="Y141">
        <v>0.7</v>
      </c>
      <c r="Z141">
        <v>1.3</v>
      </c>
      <c r="AA141">
        <v>0.9</v>
      </c>
    </row>
    <row r="142" spans="1:27" x14ac:dyDescent="0.25">
      <c r="A142" t="s">
        <v>2938</v>
      </c>
      <c r="B142" t="s">
        <v>2939</v>
      </c>
      <c r="C142" t="s">
        <v>20886</v>
      </c>
      <c r="D142">
        <v>133</v>
      </c>
      <c r="E142">
        <v>119</v>
      </c>
      <c r="F142">
        <v>30</v>
      </c>
      <c r="G142">
        <v>6</v>
      </c>
      <c r="H142">
        <v>1</v>
      </c>
      <c r="I142">
        <v>4</v>
      </c>
      <c r="J142">
        <v>16</v>
      </c>
      <c r="K142">
        <v>15</v>
      </c>
      <c r="L142">
        <v>11</v>
      </c>
      <c r="M142">
        <v>29</v>
      </c>
      <c r="N142">
        <v>1</v>
      </c>
      <c r="O142">
        <v>1</v>
      </c>
      <c r="P142">
        <v>0</v>
      </c>
      <c r="Q142">
        <v>0.25700000000000001</v>
      </c>
      <c r="R142">
        <v>0.32500000000000001</v>
      </c>
      <c r="S142">
        <v>0.42099999999999999</v>
      </c>
      <c r="T142">
        <v>0.746</v>
      </c>
      <c r="U142">
        <v>0.32300000000000001</v>
      </c>
      <c r="V142">
        <v>103</v>
      </c>
      <c r="W142">
        <v>0.1</v>
      </c>
      <c r="X142">
        <v>0</v>
      </c>
      <c r="Y142">
        <v>0.6</v>
      </c>
      <c r="Z142">
        <v>-2.7</v>
      </c>
      <c r="AA142">
        <v>0.2</v>
      </c>
    </row>
    <row r="143" spans="1:27" x14ac:dyDescent="0.25">
      <c r="A143" t="s">
        <v>3364</v>
      </c>
      <c r="B143" t="s">
        <v>3365</v>
      </c>
      <c r="C143" t="s">
        <v>20881</v>
      </c>
      <c r="D143">
        <v>1</v>
      </c>
      <c r="E143">
        <v>1</v>
      </c>
      <c r="F143">
        <v>0</v>
      </c>
      <c r="G143">
        <v>0</v>
      </c>
      <c r="H143">
        <v>0</v>
      </c>
      <c r="I143">
        <v>0</v>
      </c>
      <c r="J143">
        <v>0</v>
      </c>
      <c r="K143">
        <v>0</v>
      </c>
      <c r="L143">
        <v>0</v>
      </c>
      <c r="M143">
        <v>0</v>
      </c>
      <c r="N143">
        <v>0</v>
      </c>
      <c r="O143">
        <v>0</v>
      </c>
      <c r="P143">
        <v>0</v>
      </c>
      <c r="Q143">
        <v>0.27900000000000003</v>
      </c>
      <c r="R143">
        <v>0.33</v>
      </c>
      <c r="S143">
        <v>0.41099999999999998</v>
      </c>
      <c r="T143">
        <v>0.74099999999999999</v>
      </c>
      <c r="U143">
        <v>0.32300000000000001</v>
      </c>
      <c r="V143">
        <v>99</v>
      </c>
      <c r="W143">
        <v>0</v>
      </c>
      <c r="X143">
        <v>0</v>
      </c>
      <c r="Y143">
        <v>0</v>
      </c>
      <c r="Z143">
        <v>0</v>
      </c>
      <c r="AA143">
        <v>0</v>
      </c>
    </row>
    <row r="144" spans="1:27" x14ac:dyDescent="0.25">
      <c r="A144" t="s">
        <v>5388</v>
      </c>
      <c r="B144" t="s">
        <v>5389</v>
      </c>
      <c r="C144" t="s">
        <v>20875</v>
      </c>
      <c r="D144">
        <v>1</v>
      </c>
      <c r="E144">
        <v>1</v>
      </c>
      <c r="F144">
        <v>0</v>
      </c>
      <c r="G144">
        <v>0</v>
      </c>
      <c r="H144">
        <v>0</v>
      </c>
      <c r="I144">
        <v>0</v>
      </c>
      <c r="J144">
        <v>0</v>
      </c>
      <c r="K144">
        <v>0</v>
      </c>
      <c r="L144">
        <v>0</v>
      </c>
      <c r="M144">
        <v>0</v>
      </c>
      <c r="N144">
        <v>0</v>
      </c>
      <c r="O144">
        <v>0</v>
      </c>
      <c r="P144">
        <v>0</v>
      </c>
      <c r="Q144">
        <v>0.249</v>
      </c>
      <c r="R144">
        <v>0.33400000000000002</v>
      </c>
      <c r="S144">
        <v>0.41499999999999998</v>
      </c>
      <c r="T144">
        <v>0.748</v>
      </c>
      <c r="U144">
        <v>0.32300000000000001</v>
      </c>
      <c r="V144">
        <v>102</v>
      </c>
      <c r="W144">
        <v>0</v>
      </c>
      <c r="X144">
        <v>0</v>
      </c>
      <c r="Y144">
        <v>0</v>
      </c>
      <c r="Z144">
        <v>0</v>
      </c>
      <c r="AA144">
        <v>0</v>
      </c>
    </row>
    <row r="145" spans="1:27" x14ac:dyDescent="0.25">
      <c r="A145">
        <v>4720</v>
      </c>
      <c r="B145" t="s">
        <v>5610</v>
      </c>
      <c r="C145" t="s">
        <v>20883</v>
      </c>
      <c r="D145">
        <v>588</v>
      </c>
      <c r="E145">
        <v>520</v>
      </c>
      <c r="F145">
        <v>134</v>
      </c>
      <c r="G145">
        <v>27</v>
      </c>
      <c r="H145">
        <v>1</v>
      </c>
      <c r="I145">
        <v>15</v>
      </c>
      <c r="J145">
        <v>66</v>
      </c>
      <c r="K145">
        <v>64</v>
      </c>
      <c r="L145">
        <v>54</v>
      </c>
      <c r="M145">
        <v>128</v>
      </c>
      <c r="N145">
        <v>8</v>
      </c>
      <c r="O145">
        <v>4</v>
      </c>
      <c r="P145">
        <v>2</v>
      </c>
      <c r="Q145">
        <v>0.25800000000000001</v>
      </c>
      <c r="R145">
        <v>0.33400000000000002</v>
      </c>
      <c r="S145">
        <v>0.40100000000000002</v>
      </c>
      <c r="T145">
        <v>0.73499999999999999</v>
      </c>
      <c r="U145">
        <v>0.32200000000000001</v>
      </c>
      <c r="V145">
        <v>102</v>
      </c>
      <c r="W145">
        <v>-0.5</v>
      </c>
      <c r="X145">
        <v>3</v>
      </c>
      <c r="Y145">
        <v>1</v>
      </c>
      <c r="Z145">
        <v>5.3</v>
      </c>
      <c r="AA145">
        <v>2.7</v>
      </c>
    </row>
    <row r="146" spans="1:27" x14ac:dyDescent="0.25">
      <c r="A146" t="s">
        <v>5475</v>
      </c>
      <c r="B146" t="s">
        <v>5476</v>
      </c>
      <c r="C146" t="s">
        <v>20879</v>
      </c>
      <c r="D146">
        <v>1</v>
      </c>
      <c r="E146">
        <v>1</v>
      </c>
      <c r="F146">
        <v>0</v>
      </c>
      <c r="G146">
        <v>0</v>
      </c>
      <c r="H146">
        <v>0</v>
      </c>
      <c r="I146">
        <v>0</v>
      </c>
      <c r="J146">
        <v>0</v>
      </c>
      <c r="K146">
        <v>0</v>
      </c>
      <c r="L146">
        <v>0</v>
      </c>
      <c r="M146">
        <v>0</v>
      </c>
      <c r="N146">
        <v>0</v>
      </c>
      <c r="O146">
        <v>0</v>
      </c>
      <c r="P146">
        <v>0</v>
      </c>
      <c r="Q146">
        <v>0.26</v>
      </c>
      <c r="R146">
        <v>0.308</v>
      </c>
      <c r="S146">
        <v>0.44</v>
      </c>
      <c r="T146">
        <v>0.748</v>
      </c>
      <c r="U146">
        <v>0.32200000000000001</v>
      </c>
      <c r="V146">
        <v>86</v>
      </c>
      <c r="W146">
        <v>0</v>
      </c>
      <c r="X146">
        <v>0</v>
      </c>
      <c r="Y146">
        <v>0</v>
      </c>
      <c r="Z146">
        <v>0</v>
      </c>
      <c r="AA146">
        <v>0</v>
      </c>
    </row>
    <row r="147" spans="1:27" x14ac:dyDescent="0.25">
      <c r="A147">
        <v>3086</v>
      </c>
      <c r="B147" t="s">
        <v>5490</v>
      </c>
      <c r="C147" t="s">
        <v>20880</v>
      </c>
      <c r="D147">
        <v>536</v>
      </c>
      <c r="E147">
        <v>486</v>
      </c>
      <c r="F147">
        <v>123</v>
      </c>
      <c r="G147">
        <v>25</v>
      </c>
      <c r="H147">
        <v>1</v>
      </c>
      <c r="I147">
        <v>20</v>
      </c>
      <c r="J147">
        <v>62</v>
      </c>
      <c r="K147">
        <v>69</v>
      </c>
      <c r="L147">
        <v>39</v>
      </c>
      <c r="M147">
        <v>118</v>
      </c>
      <c r="N147">
        <v>5</v>
      </c>
      <c r="O147">
        <v>2</v>
      </c>
      <c r="P147">
        <v>1</v>
      </c>
      <c r="Q147">
        <v>0.253</v>
      </c>
      <c r="R147">
        <v>0.313</v>
      </c>
      <c r="S147">
        <v>0.432</v>
      </c>
      <c r="T147">
        <v>0.745</v>
      </c>
      <c r="U147">
        <v>0.32200000000000001</v>
      </c>
      <c r="V147">
        <v>97</v>
      </c>
      <c r="W147">
        <v>-1</v>
      </c>
      <c r="X147">
        <v>4.5999999999999996</v>
      </c>
      <c r="Y147">
        <v>-2.7</v>
      </c>
      <c r="Z147">
        <v>-6.3</v>
      </c>
      <c r="AA147">
        <v>0.9</v>
      </c>
    </row>
    <row r="148" spans="1:27" x14ac:dyDescent="0.25">
      <c r="A148" t="s">
        <v>4930</v>
      </c>
      <c r="B148" t="s">
        <v>100</v>
      </c>
      <c r="C148" t="s">
        <v>20888</v>
      </c>
      <c r="D148">
        <v>1</v>
      </c>
      <c r="E148">
        <v>1</v>
      </c>
      <c r="F148">
        <v>0</v>
      </c>
      <c r="G148">
        <v>0</v>
      </c>
      <c r="H148">
        <v>0</v>
      </c>
      <c r="I148">
        <v>0</v>
      </c>
      <c r="J148">
        <v>0</v>
      </c>
      <c r="K148">
        <v>0</v>
      </c>
      <c r="L148">
        <v>0</v>
      </c>
      <c r="M148">
        <v>0</v>
      </c>
      <c r="N148">
        <v>0</v>
      </c>
      <c r="O148">
        <v>0</v>
      </c>
      <c r="P148">
        <v>0</v>
      </c>
      <c r="Q148">
        <v>0.28499999999999998</v>
      </c>
      <c r="R148">
        <v>0.33900000000000002</v>
      </c>
      <c r="S148">
        <v>0.39700000000000002</v>
      </c>
      <c r="T148">
        <v>0.73599999999999999</v>
      </c>
      <c r="U148">
        <v>0.32200000000000001</v>
      </c>
      <c r="V148">
        <v>102</v>
      </c>
      <c r="W148">
        <v>0</v>
      </c>
      <c r="X148">
        <v>0</v>
      </c>
      <c r="Y148">
        <v>0</v>
      </c>
      <c r="Z148">
        <v>0</v>
      </c>
      <c r="AA148">
        <v>0</v>
      </c>
    </row>
    <row r="149" spans="1:27" x14ac:dyDescent="0.25">
      <c r="A149">
        <v>11200</v>
      </c>
      <c r="B149" t="s">
        <v>5589</v>
      </c>
      <c r="C149" t="s">
        <v>20865</v>
      </c>
      <c r="D149">
        <v>640</v>
      </c>
      <c r="E149">
        <v>581</v>
      </c>
      <c r="F149">
        <v>150</v>
      </c>
      <c r="G149">
        <v>28</v>
      </c>
      <c r="H149">
        <v>3</v>
      </c>
      <c r="I149">
        <v>21</v>
      </c>
      <c r="J149">
        <v>79</v>
      </c>
      <c r="K149">
        <v>72</v>
      </c>
      <c r="L149">
        <v>46</v>
      </c>
      <c r="M149">
        <v>137</v>
      </c>
      <c r="N149">
        <v>4</v>
      </c>
      <c r="O149">
        <v>5</v>
      </c>
      <c r="P149">
        <v>3</v>
      </c>
      <c r="Q149">
        <v>0.25900000000000001</v>
      </c>
      <c r="R149">
        <v>0.316</v>
      </c>
      <c r="S149">
        <v>0.42599999999999999</v>
      </c>
      <c r="T149">
        <v>0.74199999999999999</v>
      </c>
      <c r="U149">
        <v>0.32200000000000001</v>
      </c>
      <c r="V149">
        <v>108</v>
      </c>
      <c r="W149">
        <v>1.1000000000000001</v>
      </c>
      <c r="X149">
        <v>3.6</v>
      </c>
      <c r="Y149">
        <v>7.1</v>
      </c>
      <c r="Z149">
        <v>-3.5</v>
      </c>
      <c r="AA149">
        <v>2.6</v>
      </c>
    </row>
    <row r="150" spans="1:27" x14ac:dyDescent="0.25">
      <c r="A150">
        <v>5666</v>
      </c>
      <c r="B150" t="s">
        <v>5588</v>
      </c>
      <c r="C150" t="s">
        <v>20870</v>
      </c>
      <c r="D150">
        <v>422</v>
      </c>
      <c r="E150">
        <v>376</v>
      </c>
      <c r="F150">
        <v>92</v>
      </c>
      <c r="G150">
        <v>18</v>
      </c>
      <c r="H150">
        <v>1</v>
      </c>
      <c r="I150">
        <v>16</v>
      </c>
      <c r="J150">
        <v>46</v>
      </c>
      <c r="K150">
        <v>53</v>
      </c>
      <c r="L150">
        <v>35</v>
      </c>
      <c r="M150">
        <v>88</v>
      </c>
      <c r="N150">
        <v>5</v>
      </c>
      <c r="O150">
        <v>4</v>
      </c>
      <c r="P150">
        <v>2</v>
      </c>
      <c r="Q150">
        <v>0.24299999999999999</v>
      </c>
      <c r="R150">
        <v>0.314</v>
      </c>
      <c r="S150">
        <v>0.43099999999999999</v>
      </c>
      <c r="T150">
        <v>0.745</v>
      </c>
      <c r="U150">
        <v>0.32200000000000001</v>
      </c>
      <c r="V150">
        <v>100</v>
      </c>
      <c r="W150">
        <v>-0.7</v>
      </c>
      <c r="X150">
        <v>0.7</v>
      </c>
      <c r="Y150">
        <v>-0.6</v>
      </c>
      <c r="Z150">
        <v>5.3</v>
      </c>
      <c r="AA150">
        <v>1.9</v>
      </c>
    </row>
    <row r="151" spans="1:27" x14ac:dyDescent="0.25">
      <c r="A151">
        <v>17182</v>
      </c>
      <c r="B151" t="s">
        <v>16824</v>
      </c>
      <c r="C151" t="s">
        <v>20871</v>
      </c>
      <c r="D151">
        <v>590</v>
      </c>
      <c r="E151">
        <v>534</v>
      </c>
      <c r="F151">
        <v>139</v>
      </c>
      <c r="G151">
        <v>27</v>
      </c>
      <c r="H151">
        <v>2</v>
      </c>
      <c r="I151">
        <v>18</v>
      </c>
      <c r="J151">
        <v>64</v>
      </c>
      <c r="K151">
        <v>72</v>
      </c>
      <c r="L151">
        <v>40</v>
      </c>
      <c r="M151">
        <v>134</v>
      </c>
      <c r="N151">
        <v>9</v>
      </c>
      <c r="O151">
        <v>7</v>
      </c>
      <c r="P151">
        <v>4</v>
      </c>
      <c r="Q151">
        <v>0.26100000000000001</v>
      </c>
      <c r="R151">
        <v>0.32</v>
      </c>
      <c r="S151">
        <v>0.41799999999999998</v>
      </c>
      <c r="T151">
        <v>0.73899999999999999</v>
      </c>
      <c r="U151">
        <v>0.32200000000000001</v>
      </c>
      <c r="V151">
        <v>106</v>
      </c>
      <c r="W151">
        <v>0.8</v>
      </c>
      <c r="X151">
        <v>1.2</v>
      </c>
      <c r="Y151">
        <v>5</v>
      </c>
      <c r="Z151">
        <v>3.9</v>
      </c>
      <c r="AA151">
        <v>2.9</v>
      </c>
    </row>
    <row r="152" spans="1:27" x14ac:dyDescent="0.25">
      <c r="A152">
        <v>7331</v>
      </c>
      <c r="B152" t="s">
        <v>5573</v>
      </c>
      <c r="C152" t="s">
        <v>20889</v>
      </c>
      <c r="D152">
        <v>470</v>
      </c>
      <c r="E152">
        <v>412</v>
      </c>
      <c r="F152">
        <v>102</v>
      </c>
      <c r="G152">
        <v>25</v>
      </c>
      <c r="H152">
        <v>3</v>
      </c>
      <c r="I152">
        <v>12</v>
      </c>
      <c r="J152">
        <v>54</v>
      </c>
      <c r="K152">
        <v>51</v>
      </c>
      <c r="L152">
        <v>49</v>
      </c>
      <c r="M152">
        <v>98</v>
      </c>
      <c r="N152">
        <v>4</v>
      </c>
      <c r="O152">
        <v>1</v>
      </c>
      <c r="P152">
        <v>1</v>
      </c>
      <c r="Q152">
        <v>0.248</v>
      </c>
      <c r="R152">
        <v>0.33100000000000002</v>
      </c>
      <c r="S152">
        <v>0.40799999999999997</v>
      </c>
      <c r="T152">
        <v>0.73899999999999999</v>
      </c>
      <c r="U152">
        <v>0.32100000000000001</v>
      </c>
      <c r="V152">
        <v>106</v>
      </c>
      <c r="W152">
        <v>-0.5</v>
      </c>
      <c r="X152">
        <v>-1.2</v>
      </c>
      <c r="Y152">
        <v>3</v>
      </c>
      <c r="Z152">
        <v>-7.1</v>
      </c>
      <c r="AA152">
        <v>1.2</v>
      </c>
    </row>
    <row r="153" spans="1:27" x14ac:dyDescent="0.25">
      <c r="A153">
        <v>4969</v>
      </c>
      <c r="B153" t="s">
        <v>5495</v>
      </c>
      <c r="C153" t="s">
        <v>20886</v>
      </c>
      <c r="D153">
        <v>536</v>
      </c>
      <c r="E153">
        <v>466</v>
      </c>
      <c r="F153">
        <v>109</v>
      </c>
      <c r="G153">
        <v>23</v>
      </c>
      <c r="H153">
        <v>1</v>
      </c>
      <c r="I153">
        <v>19</v>
      </c>
      <c r="J153">
        <v>63</v>
      </c>
      <c r="K153">
        <v>62</v>
      </c>
      <c r="L153">
        <v>59</v>
      </c>
      <c r="M153">
        <v>110</v>
      </c>
      <c r="N153">
        <v>5</v>
      </c>
      <c r="O153">
        <v>2</v>
      </c>
      <c r="P153">
        <v>1</v>
      </c>
      <c r="Q153">
        <v>0.23499999999999999</v>
      </c>
      <c r="R153">
        <v>0.32400000000000001</v>
      </c>
      <c r="S153">
        <v>0.41199999999999998</v>
      </c>
      <c r="T153">
        <v>0.73599999999999999</v>
      </c>
      <c r="U153">
        <v>0.32100000000000001</v>
      </c>
      <c r="V153">
        <v>102</v>
      </c>
      <c r="W153">
        <v>-0.6</v>
      </c>
      <c r="X153">
        <v>-0.7</v>
      </c>
      <c r="Y153">
        <v>0.9</v>
      </c>
      <c r="Z153">
        <v>-0.2</v>
      </c>
      <c r="AA153">
        <v>1.9</v>
      </c>
    </row>
    <row r="154" spans="1:27" x14ac:dyDescent="0.25">
      <c r="A154">
        <v>4016</v>
      </c>
      <c r="B154" t="s">
        <v>5057</v>
      </c>
      <c r="C154" t="s">
        <v>20875</v>
      </c>
      <c r="D154">
        <v>60</v>
      </c>
      <c r="E154">
        <v>53</v>
      </c>
      <c r="F154">
        <v>13</v>
      </c>
      <c r="G154">
        <v>2</v>
      </c>
      <c r="H154">
        <v>0</v>
      </c>
      <c r="I154">
        <v>2</v>
      </c>
      <c r="J154">
        <v>7</v>
      </c>
      <c r="K154">
        <v>7</v>
      </c>
      <c r="L154">
        <v>6</v>
      </c>
      <c r="M154">
        <v>14</v>
      </c>
      <c r="N154">
        <v>0</v>
      </c>
      <c r="O154">
        <v>0</v>
      </c>
      <c r="P154">
        <v>0</v>
      </c>
      <c r="Q154">
        <v>0.23899999999999999</v>
      </c>
      <c r="R154">
        <v>0.314</v>
      </c>
      <c r="S154">
        <v>0.42299999999999999</v>
      </c>
      <c r="T154">
        <v>0.73799999999999999</v>
      </c>
      <c r="U154">
        <v>0.32100000000000001</v>
      </c>
      <c r="V154">
        <v>101</v>
      </c>
      <c r="W154">
        <v>0</v>
      </c>
      <c r="X154">
        <v>-0.1</v>
      </c>
      <c r="Y154">
        <v>0.1</v>
      </c>
      <c r="Z154">
        <v>-1</v>
      </c>
      <c r="AA154">
        <v>0.1</v>
      </c>
    </row>
    <row r="155" spans="1:27" x14ac:dyDescent="0.25">
      <c r="A155">
        <v>13329</v>
      </c>
      <c r="B155" t="s">
        <v>18834</v>
      </c>
      <c r="C155" t="s">
        <v>20869</v>
      </c>
      <c r="D155">
        <v>511</v>
      </c>
      <c r="E155">
        <v>459</v>
      </c>
      <c r="F155">
        <v>120</v>
      </c>
      <c r="G155">
        <v>24</v>
      </c>
      <c r="H155">
        <v>4</v>
      </c>
      <c r="I155">
        <v>12</v>
      </c>
      <c r="J155">
        <v>53</v>
      </c>
      <c r="K155">
        <v>56</v>
      </c>
      <c r="L155">
        <v>43</v>
      </c>
      <c r="M155">
        <v>123</v>
      </c>
      <c r="N155">
        <v>3</v>
      </c>
      <c r="O155">
        <v>4</v>
      </c>
      <c r="P155">
        <v>2</v>
      </c>
      <c r="Q155">
        <v>0.26100000000000001</v>
      </c>
      <c r="R155">
        <v>0.32600000000000001</v>
      </c>
      <c r="S155">
        <v>0.41399999999999998</v>
      </c>
      <c r="T155">
        <v>0.74</v>
      </c>
      <c r="U155">
        <v>0.32100000000000001</v>
      </c>
      <c r="V155">
        <v>98</v>
      </c>
      <c r="W155">
        <v>0.5</v>
      </c>
      <c r="X155">
        <v>2.2999999999999998</v>
      </c>
      <c r="Y155">
        <v>-0.8</v>
      </c>
      <c r="Z155">
        <v>4.2</v>
      </c>
      <c r="AA155">
        <v>2.1</v>
      </c>
    </row>
    <row r="156" spans="1:27" x14ac:dyDescent="0.25">
      <c r="A156">
        <v>1737</v>
      </c>
      <c r="B156" t="s">
        <v>5665</v>
      </c>
      <c r="C156" t="s">
        <v>1</v>
      </c>
      <c r="D156">
        <v>453</v>
      </c>
      <c r="E156">
        <v>412</v>
      </c>
      <c r="F156">
        <v>109</v>
      </c>
      <c r="G156">
        <v>22</v>
      </c>
      <c r="H156">
        <v>2</v>
      </c>
      <c r="I156">
        <v>13</v>
      </c>
      <c r="J156">
        <v>49</v>
      </c>
      <c r="K156">
        <v>55</v>
      </c>
      <c r="L156">
        <v>32</v>
      </c>
      <c r="M156">
        <v>71</v>
      </c>
      <c r="N156">
        <v>4</v>
      </c>
      <c r="O156">
        <v>1</v>
      </c>
      <c r="P156">
        <v>1</v>
      </c>
      <c r="Q156">
        <v>0.26500000000000001</v>
      </c>
      <c r="R156">
        <v>0.32200000000000001</v>
      </c>
      <c r="S156">
        <v>0.42099999999999999</v>
      </c>
      <c r="T156">
        <v>0.74299999999999999</v>
      </c>
      <c r="U156">
        <v>0.32100000000000001</v>
      </c>
      <c r="V156">
        <v>102</v>
      </c>
      <c r="W156">
        <v>-1.6</v>
      </c>
      <c r="X156">
        <v>0.9</v>
      </c>
      <c r="Y156">
        <v>-0.6</v>
      </c>
      <c r="Z156">
        <v>-7.9</v>
      </c>
      <c r="AA156">
        <v>0.6</v>
      </c>
    </row>
    <row r="157" spans="1:27" x14ac:dyDescent="0.25">
      <c r="A157">
        <v>10542</v>
      </c>
      <c r="B157" t="s">
        <v>5412</v>
      </c>
      <c r="C157" t="s">
        <v>20867</v>
      </c>
      <c r="D157">
        <v>291</v>
      </c>
      <c r="E157">
        <v>260</v>
      </c>
      <c r="F157">
        <v>65</v>
      </c>
      <c r="G157">
        <v>13</v>
      </c>
      <c r="H157">
        <v>2</v>
      </c>
      <c r="I157">
        <v>9</v>
      </c>
      <c r="J157">
        <v>32</v>
      </c>
      <c r="K157">
        <v>33</v>
      </c>
      <c r="L157">
        <v>19</v>
      </c>
      <c r="M157">
        <v>65</v>
      </c>
      <c r="N157">
        <v>9</v>
      </c>
      <c r="O157">
        <v>2</v>
      </c>
      <c r="P157">
        <v>1</v>
      </c>
      <c r="Q157">
        <v>0.249</v>
      </c>
      <c r="R157">
        <v>0.31900000000000001</v>
      </c>
      <c r="S157">
        <v>0.41899999999999998</v>
      </c>
      <c r="T157">
        <v>0.73799999999999999</v>
      </c>
      <c r="U157">
        <v>0.32100000000000001</v>
      </c>
      <c r="V157">
        <v>102</v>
      </c>
      <c r="W157">
        <v>0.5</v>
      </c>
      <c r="X157">
        <v>-1.6</v>
      </c>
      <c r="Y157">
        <v>1.1000000000000001</v>
      </c>
      <c r="Z157">
        <v>-4.7</v>
      </c>
      <c r="AA157">
        <v>0.6</v>
      </c>
    </row>
    <row r="158" spans="1:27" x14ac:dyDescent="0.25">
      <c r="A158">
        <v>7399</v>
      </c>
      <c r="B158" t="s">
        <v>5613</v>
      </c>
      <c r="C158" t="s">
        <v>20893</v>
      </c>
      <c r="D158">
        <v>486</v>
      </c>
      <c r="E158">
        <v>434</v>
      </c>
      <c r="F158">
        <v>114</v>
      </c>
      <c r="G158">
        <v>23</v>
      </c>
      <c r="H158">
        <v>1</v>
      </c>
      <c r="I158">
        <v>12</v>
      </c>
      <c r="J158">
        <v>53</v>
      </c>
      <c r="K158">
        <v>56</v>
      </c>
      <c r="L158">
        <v>43</v>
      </c>
      <c r="M158">
        <v>82</v>
      </c>
      <c r="N158">
        <v>4</v>
      </c>
      <c r="O158">
        <v>1</v>
      </c>
      <c r="P158">
        <v>0</v>
      </c>
      <c r="Q158">
        <v>0.26300000000000001</v>
      </c>
      <c r="R158">
        <v>0.33300000000000002</v>
      </c>
      <c r="S158">
        <v>0.40300000000000002</v>
      </c>
      <c r="T158">
        <v>0.73599999999999999</v>
      </c>
      <c r="U158">
        <v>0.32100000000000001</v>
      </c>
      <c r="V158">
        <v>105</v>
      </c>
      <c r="W158">
        <v>-4.5999999999999996</v>
      </c>
      <c r="X158">
        <v>0</v>
      </c>
      <c r="Y158">
        <v>-1.8</v>
      </c>
      <c r="Z158">
        <v>-13.2</v>
      </c>
      <c r="AA158">
        <v>0.1</v>
      </c>
    </row>
    <row r="159" spans="1:27" x14ac:dyDescent="0.25">
      <c r="A159">
        <v>7620</v>
      </c>
      <c r="B159" t="s">
        <v>5343</v>
      </c>
      <c r="C159" t="s">
        <v>20880</v>
      </c>
      <c r="D159">
        <v>235</v>
      </c>
      <c r="E159">
        <v>210</v>
      </c>
      <c r="F159">
        <v>53</v>
      </c>
      <c r="G159">
        <v>10</v>
      </c>
      <c r="H159">
        <v>1</v>
      </c>
      <c r="I159">
        <v>8</v>
      </c>
      <c r="J159">
        <v>28</v>
      </c>
      <c r="K159">
        <v>27</v>
      </c>
      <c r="L159">
        <v>19</v>
      </c>
      <c r="M159">
        <v>63</v>
      </c>
      <c r="N159">
        <v>3</v>
      </c>
      <c r="O159">
        <v>5</v>
      </c>
      <c r="P159">
        <v>3</v>
      </c>
      <c r="Q159">
        <v>0.251</v>
      </c>
      <c r="R159">
        <v>0.31900000000000001</v>
      </c>
      <c r="S159">
        <v>0.41699999999999998</v>
      </c>
      <c r="T159">
        <v>0.73599999999999999</v>
      </c>
      <c r="U159">
        <v>0.32</v>
      </c>
      <c r="V159">
        <v>96</v>
      </c>
      <c r="W159">
        <v>-0.5</v>
      </c>
      <c r="X159">
        <v>-1.6</v>
      </c>
      <c r="Y159">
        <v>-1.6</v>
      </c>
      <c r="Z159">
        <v>-3.2</v>
      </c>
      <c r="AA159">
        <v>0.3</v>
      </c>
    </row>
    <row r="160" spans="1:27" x14ac:dyDescent="0.25">
      <c r="A160">
        <v>4365</v>
      </c>
      <c r="B160" t="s">
        <v>5549</v>
      </c>
      <c r="C160" t="s">
        <v>20876</v>
      </c>
      <c r="D160">
        <v>249</v>
      </c>
      <c r="E160">
        <v>219</v>
      </c>
      <c r="F160">
        <v>53</v>
      </c>
      <c r="G160">
        <v>12</v>
      </c>
      <c r="H160">
        <v>0</v>
      </c>
      <c r="I160">
        <v>8</v>
      </c>
      <c r="J160">
        <v>28</v>
      </c>
      <c r="K160">
        <v>30</v>
      </c>
      <c r="L160">
        <v>25</v>
      </c>
      <c r="M160">
        <v>65</v>
      </c>
      <c r="N160">
        <v>3</v>
      </c>
      <c r="O160">
        <v>3</v>
      </c>
      <c r="P160">
        <v>2</v>
      </c>
      <c r="Q160">
        <v>0.24299999999999999</v>
      </c>
      <c r="R160">
        <v>0.32500000000000001</v>
      </c>
      <c r="S160">
        <v>0.40899999999999997</v>
      </c>
      <c r="T160">
        <v>0.73399999999999999</v>
      </c>
      <c r="U160">
        <v>0.32</v>
      </c>
      <c r="V160">
        <v>106</v>
      </c>
      <c r="W160">
        <v>-0.4</v>
      </c>
      <c r="X160">
        <v>1.2</v>
      </c>
      <c r="Y160">
        <v>1.2</v>
      </c>
      <c r="Z160">
        <v>-3.2</v>
      </c>
      <c r="AA160">
        <v>0.6</v>
      </c>
    </row>
    <row r="161" spans="1:27" x14ac:dyDescent="0.25">
      <c r="A161">
        <v>6908</v>
      </c>
      <c r="B161" t="s">
        <v>5327</v>
      </c>
      <c r="C161" t="s">
        <v>20866</v>
      </c>
      <c r="D161">
        <v>267</v>
      </c>
      <c r="E161">
        <v>236</v>
      </c>
      <c r="F161">
        <v>62</v>
      </c>
      <c r="G161">
        <v>12</v>
      </c>
      <c r="H161">
        <v>1</v>
      </c>
      <c r="I161">
        <v>6</v>
      </c>
      <c r="J161">
        <v>29</v>
      </c>
      <c r="K161">
        <v>30</v>
      </c>
      <c r="L161">
        <v>25</v>
      </c>
      <c r="M161">
        <v>47</v>
      </c>
      <c r="N161">
        <v>2</v>
      </c>
      <c r="O161">
        <v>1</v>
      </c>
      <c r="P161">
        <v>1</v>
      </c>
      <c r="Q161">
        <v>0.26200000000000001</v>
      </c>
      <c r="R161">
        <v>0.33600000000000002</v>
      </c>
      <c r="S161">
        <v>0.39800000000000002</v>
      </c>
      <c r="T161">
        <v>0.73399999999999999</v>
      </c>
      <c r="U161">
        <v>0.32</v>
      </c>
      <c r="V161">
        <v>101</v>
      </c>
      <c r="W161">
        <v>-0.4</v>
      </c>
      <c r="X161">
        <v>-0.4</v>
      </c>
      <c r="Y161">
        <v>-0.1</v>
      </c>
      <c r="Z161">
        <v>-5.7</v>
      </c>
      <c r="AA161">
        <v>0.3</v>
      </c>
    </row>
    <row r="162" spans="1:27" x14ac:dyDescent="0.25">
      <c r="A162">
        <v>5000</v>
      </c>
      <c r="B162" t="s">
        <v>5473</v>
      </c>
      <c r="C162" t="s">
        <v>20893</v>
      </c>
      <c r="D162">
        <v>464</v>
      </c>
      <c r="E162">
        <v>416</v>
      </c>
      <c r="F162">
        <v>108</v>
      </c>
      <c r="G162">
        <v>21</v>
      </c>
      <c r="H162">
        <v>3</v>
      </c>
      <c r="I162">
        <v>13</v>
      </c>
      <c r="J162">
        <v>52</v>
      </c>
      <c r="K162">
        <v>53</v>
      </c>
      <c r="L162">
        <v>40</v>
      </c>
      <c r="M162">
        <v>81</v>
      </c>
      <c r="N162">
        <v>2</v>
      </c>
      <c r="O162">
        <v>2</v>
      </c>
      <c r="P162">
        <v>1</v>
      </c>
      <c r="Q162">
        <v>0.26</v>
      </c>
      <c r="R162">
        <v>0.32600000000000001</v>
      </c>
      <c r="S162">
        <v>0.41399999999999998</v>
      </c>
      <c r="T162">
        <v>0.74099999999999999</v>
      </c>
      <c r="U162">
        <v>0.32</v>
      </c>
      <c r="V162">
        <v>105</v>
      </c>
      <c r="W162">
        <v>-0.4</v>
      </c>
      <c r="X162">
        <v>1.6</v>
      </c>
      <c r="Y162">
        <v>2</v>
      </c>
      <c r="Z162">
        <v>8.6</v>
      </c>
      <c r="AA162">
        <v>2.7</v>
      </c>
    </row>
    <row r="163" spans="1:27" x14ac:dyDescent="0.25">
      <c r="A163">
        <v>9549</v>
      </c>
      <c r="B163" t="s">
        <v>5500</v>
      </c>
      <c r="C163" t="s">
        <v>1</v>
      </c>
      <c r="D163">
        <v>505</v>
      </c>
      <c r="E163">
        <v>452</v>
      </c>
      <c r="F163">
        <v>117</v>
      </c>
      <c r="G163">
        <v>24</v>
      </c>
      <c r="H163">
        <v>1</v>
      </c>
      <c r="I163">
        <v>13</v>
      </c>
      <c r="J163">
        <v>52</v>
      </c>
      <c r="K163">
        <v>57</v>
      </c>
      <c r="L163">
        <v>39</v>
      </c>
      <c r="M163">
        <v>115</v>
      </c>
      <c r="N163">
        <v>8</v>
      </c>
      <c r="O163">
        <v>2</v>
      </c>
      <c r="P163">
        <v>1</v>
      </c>
      <c r="Q163">
        <v>0.25900000000000001</v>
      </c>
      <c r="R163">
        <v>0.32600000000000001</v>
      </c>
      <c r="S163">
        <v>0.40400000000000003</v>
      </c>
      <c r="T163">
        <v>0.73</v>
      </c>
      <c r="U163">
        <v>0.32</v>
      </c>
      <c r="V163">
        <v>101</v>
      </c>
      <c r="W163">
        <v>-2.1</v>
      </c>
      <c r="X163">
        <v>-5.5</v>
      </c>
      <c r="Y163">
        <v>-1.2</v>
      </c>
      <c r="Z163">
        <v>-3.4</v>
      </c>
      <c r="AA163">
        <v>1.2</v>
      </c>
    </row>
    <row r="164" spans="1:27" x14ac:dyDescent="0.25">
      <c r="A164">
        <v>12984</v>
      </c>
      <c r="B164" t="s">
        <v>5036</v>
      </c>
      <c r="C164" t="s">
        <v>20881</v>
      </c>
      <c r="D164">
        <v>476</v>
      </c>
      <c r="E164">
        <v>423</v>
      </c>
      <c r="F164">
        <v>109</v>
      </c>
      <c r="G164">
        <v>27</v>
      </c>
      <c r="H164">
        <v>3</v>
      </c>
      <c r="I164">
        <v>10</v>
      </c>
      <c r="J164">
        <v>56</v>
      </c>
      <c r="K164">
        <v>52</v>
      </c>
      <c r="L164">
        <v>40</v>
      </c>
      <c r="M164">
        <v>109</v>
      </c>
      <c r="N164">
        <v>6</v>
      </c>
      <c r="O164">
        <v>7</v>
      </c>
      <c r="P164">
        <v>4</v>
      </c>
      <c r="Q164">
        <v>0.25700000000000001</v>
      </c>
      <c r="R164">
        <v>0.32700000000000001</v>
      </c>
      <c r="S164">
        <v>0.40600000000000003</v>
      </c>
      <c r="T164">
        <v>0.73299999999999998</v>
      </c>
      <c r="U164">
        <v>0.32</v>
      </c>
      <c r="V164">
        <v>97</v>
      </c>
      <c r="W164">
        <v>-0.2</v>
      </c>
      <c r="X164">
        <v>4.8</v>
      </c>
      <c r="Y164">
        <v>-1.8</v>
      </c>
      <c r="Z164">
        <v>6.3</v>
      </c>
      <c r="AA164">
        <v>2.1</v>
      </c>
    </row>
    <row r="165" spans="1:27" x14ac:dyDescent="0.25">
      <c r="A165">
        <v>10099</v>
      </c>
      <c r="B165" t="s">
        <v>5413</v>
      </c>
      <c r="C165" t="s">
        <v>20883</v>
      </c>
      <c r="D165">
        <v>167</v>
      </c>
      <c r="E165">
        <v>151</v>
      </c>
      <c r="F165">
        <v>39</v>
      </c>
      <c r="G165">
        <v>8</v>
      </c>
      <c r="H165">
        <v>1</v>
      </c>
      <c r="I165">
        <v>5</v>
      </c>
      <c r="J165">
        <v>19</v>
      </c>
      <c r="K165">
        <v>19</v>
      </c>
      <c r="L165">
        <v>12</v>
      </c>
      <c r="M165">
        <v>28</v>
      </c>
      <c r="N165">
        <v>1</v>
      </c>
      <c r="O165">
        <v>2</v>
      </c>
      <c r="P165">
        <v>1</v>
      </c>
      <c r="Q165">
        <v>0.26100000000000001</v>
      </c>
      <c r="R165">
        <v>0.318</v>
      </c>
      <c r="S165">
        <v>0.41799999999999998</v>
      </c>
      <c r="T165">
        <v>0.73699999999999999</v>
      </c>
      <c r="U165">
        <v>0.32</v>
      </c>
      <c r="V165">
        <v>100</v>
      </c>
      <c r="W165">
        <v>0.3</v>
      </c>
      <c r="X165">
        <v>0.1</v>
      </c>
      <c r="Y165">
        <v>0.4</v>
      </c>
      <c r="Z165">
        <v>-0.4</v>
      </c>
      <c r="AA165">
        <v>0.6</v>
      </c>
    </row>
    <row r="166" spans="1:27" x14ac:dyDescent="0.25">
      <c r="A166">
        <v>8347</v>
      </c>
      <c r="B166" t="s">
        <v>5530</v>
      </c>
      <c r="C166" t="s">
        <v>1</v>
      </c>
      <c r="D166">
        <v>564</v>
      </c>
      <c r="E166">
        <v>508</v>
      </c>
      <c r="F166">
        <v>141</v>
      </c>
      <c r="G166">
        <v>30</v>
      </c>
      <c r="H166">
        <v>4</v>
      </c>
      <c r="I166">
        <v>7</v>
      </c>
      <c r="J166">
        <v>70</v>
      </c>
      <c r="K166">
        <v>44</v>
      </c>
      <c r="L166">
        <v>45</v>
      </c>
      <c r="M166">
        <v>62</v>
      </c>
      <c r="N166">
        <v>3</v>
      </c>
      <c r="O166">
        <v>17</v>
      </c>
      <c r="P166">
        <v>7</v>
      </c>
      <c r="Q166">
        <v>0.27800000000000002</v>
      </c>
      <c r="R166">
        <v>0.33700000000000002</v>
      </c>
      <c r="S166">
        <v>0.39200000000000002</v>
      </c>
      <c r="T166">
        <v>0.72899999999999998</v>
      </c>
      <c r="U166">
        <v>0.32</v>
      </c>
      <c r="V166">
        <v>101</v>
      </c>
      <c r="W166">
        <v>1.4</v>
      </c>
      <c r="X166">
        <v>-1.4</v>
      </c>
      <c r="Y166">
        <v>2.2000000000000002</v>
      </c>
      <c r="Z166">
        <v>0.6</v>
      </c>
      <c r="AA166">
        <v>2.2000000000000002</v>
      </c>
    </row>
    <row r="167" spans="1:27" x14ac:dyDescent="0.25">
      <c r="A167">
        <v>5514</v>
      </c>
      <c r="B167" t="s">
        <v>2227</v>
      </c>
      <c r="C167" t="s">
        <v>20889</v>
      </c>
      <c r="D167">
        <v>171</v>
      </c>
      <c r="E167">
        <v>159</v>
      </c>
      <c r="F167">
        <v>42</v>
      </c>
      <c r="G167">
        <v>7</v>
      </c>
      <c r="H167">
        <v>1</v>
      </c>
      <c r="I167">
        <v>6</v>
      </c>
      <c r="J167">
        <v>19</v>
      </c>
      <c r="K167">
        <v>21</v>
      </c>
      <c r="L167">
        <v>10</v>
      </c>
      <c r="M167">
        <v>36</v>
      </c>
      <c r="N167">
        <v>1</v>
      </c>
      <c r="O167">
        <v>1</v>
      </c>
      <c r="P167">
        <v>0</v>
      </c>
      <c r="Q167">
        <v>0.26700000000000002</v>
      </c>
      <c r="R167">
        <v>0.309</v>
      </c>
      <c r="S167">
        <v>0.433</v>
      </c>
      <c r="T167">
        <v>0.74299999999999999</v>
      </c>
      <c r="U167">
        <v>0.32</v>
      </c>
      <c r="V167">
        <v>105</v>
      </c>
      <c r="W167">
        <v>-0.6</v>
      </c>
      <c r="X167">
        <v>0</v>
      </c>
      <c r="Y167">
        <v>0.5</v>
      </c>
      <c r="Z167">
        <v>-3.9</v>
      </c>
      <c r="AA167">
        <v>0.2</v>
      </c>
    </row>
    <row r="168" spans="1:27" x14ac:dyDescent="0.25">
      <c r="A168">
        <v>2967</v>
      </c>
      <c r="B168" t="s">
        <v>17655</v>
      </c>
      <c r="C168" t="s">
        <v>20885</v>
      </c>
      <c r="D168">
        <v>267</v>
      </c>
      <c r="E168">
        <v>240</v>
      </c>
      <c r="F168">
        <v>64</v>
      </c>
      <c r="G168">
        <v>12</v>
      </c>
      <c r="H168">
        <v>3</v>
      </c>
      <c r="I168">
        <v>5</v>
      </c>
      <c r="J168">
        <v>30</v>
      </c>
      <c r="K168">
        <v>26</v>
      </c>
      <c r="L168">
        <v>22</v>
      </c>
      <c r="M168">
        <v>60</v>
      </c>
      <c r="N168">
        <v>2</v>
      </c>
      <c r="O168">
        <v>5</v>
      </c>
      <c r="P168">
        <v>3</v>
      </c>
      <c r="Q168">
        <v>0.26500000000000001</v>
      </c>
      <c r="R168">
        <v>0.32900000000000001</v>
      </c>
      <c r="S168">
        <v>0.40500000000000003</v>
      </c>
      <c r="T168">
        <v>0.73299999999999998</v>
      </c>
      <c r="U168">
        <v>0.32</v>
      </c>
      <c r="V168">
        <v>103</v>
      </c>
      <c r="W168">
        <v>0.5</v>
      </c>
      <c r="X168">
        <v>-0.6</v>
      </c>
      <c r="Y168">
        <v>1.3</v>
      </c>
      <c r="Z168">
        <v>-2.4</v>
      </c>
      <c r="AA168">
        <v>0.8</v>
      </c>
    </row>
    <row r="169" spans="1:27" x14ac:dyDescent="0.25">
      <c r="A169">
        <v>9981</v>
      </c>
      <c r="B169" t="s">
        <v>5581</v>
      </c>
      <c r="C169" t="s">
        <v>20873</v>
      </c>
      <c r="D169">
        <v>165</v>
      </c>
      <c r="E169">
        <v>145</v>
      </c>
      <c r="F169">
        <v>36</v>
      </c>
      <c r="G169">
        <v>8</v>
      </c>
      <c r="H169">
        <v>1</v>
      </c>
      <c r="I169">
        <v>5</v>
      </c>
      <c r="J169">
        <v>20</v>
      </c>
      <c r="K169">
        <v>18</v>
      </c>
      <c r="L169">
        <v>16</v>
      </c>
      <c r="M169">
        <v>41</v>
      </c>
      <c r="N169">
        <v>1</v>
      </c>
      <c r="O169">
        <v>2</v>
      </c>
      <c r="P169">
        <v>1</v>
      </c>
      <c r="Q169">
        <v>0.245</v>
      </c>
      <c r="R169">
        <v>0.32300000000000001</v>
      </c>
      <c r="S169">
        <v>0.41099999999999998</v>
      </c>
      <c r="T169">
        <v>0.73399999999999999</v>
      </c>
      <c r="U169">
        <v>0.32</v>
      </c>
      <c r="V169">
        <v>100</v>
      </c>
      <c r="W169">
        <v>0.4</v>
      </c>
      <c r="X169">
        <v>0.4</v>
      </c>
      <c r="Y169">
        <v>0.4</v>
      </c>
      <c r="Z169">
        <v>-1.6</v>
      </c>
      <c r="AA169">
        <v>0.5</v>
      </c>
    </row>
    <row r="170" spans="1:27" x14ac:dyDescent="0.25">
      <c r="A170">
        <v>9927</v>
      </c>
      <c r="B170" t="s">
        <v>5501</v>
      </c>
      <c r="C170" t="s">
        <v>20883</v>
      </c>
      <c r="D170">
        <v>622</v>
      </c>
      <c r="E170">
        <v>549</v>
      </c>
      <c r="F170">
        <v>140</v>
      </c>
      <c r="G170">
        <v>28</v>
      </c>
      <c r="H170">
        <v>4</v>
      </c>
      <c r="I170">
        <v>14</v>
      </c>
      <c r="J170">
        <v>78</v>
      </c>
      <c r="K170">
        <v>59</v>
      </c>
      <c r="L170">
        <v>58</v>
      </c>
      <c r="M170">
        <v>132</v>
      </c>
      <c r="N170">
        <v>6</v>
      </c>
      <c r="O170">
        <v>17</v>
      </c>
      <c r="P170">
        <v>7</v>
      </c>
      <c r="Q170">
        <v>0.25600000000000001</v>
      </c>
      <c r="R170">
        <v>0.33100000000000002</v>
      </c>
      <c r="S170">
        <v>0.39500000000000002</v>
      </c>
      <c r="T170">
        <v>0.72699999999999998</v>
      </c>
      <c r="U170">
        <v>0.31900000000000001</v>
      </c>
      <c r="V170">
        <v>100</v>
      </c>
      <c r="W170">
        <v>2.4</v>
      </c>
      <c r="X170">
        <v>3.5</v>
      </c>
      <c r="Y170">
        <v>2.4</v>
      </c>
      <c r="Z170">
        <v>-2.9</v>
      </c>
      <c r="AA170">
        <v>2.1</v>
      </c>
    </row>
    <row r="171" spans="1:27" x14ac:dyDescent="0.25">
      <c r="A171">
        <v>13367</v>
      </c>
      <c r="B171" t="s">
        <v>5407</v>
      </c>
      <c r="C171" t="s">
        <v>20885</v>
      </c>
      <c r="D171">
        <v>500</v>
      </c>
      <c r="E171">
        <v>451</v>
      </c>
      <c r="F171">
        <v>120</v>
      </c>
      <c r="G171">
        <v>26</v>
      </c>
      <c r="H171">
        <v>3</v>
      </c>
      <c r="I171">
        <v>11</v>
      </c>
      <c r="J171">
        <v>55</v>
      </c>
      <c r="K171">
        <v>51</v>
      </c>
      <c r="L171">
        <v>38</v>
      </c>
      <c r="M171">
        <v>84</v>
      </c>
      <c r="N171">
        <v>4</v>
      </c>
      <c r="O171">
        <v>7</v>
      </c>
      <c r="P171">
        <v>4</v>
      </c>
      <c r="Q171">
        <v>0.26700000000000002</v>
      </c>
      <c r="R171">
        <v>0.32700000000000001</v>
      </c>
      <c r="S171">
        <v>0.40699999999999997</v>
      </c>
      <c r="T171">
        <v>0.73299999999999998</v>
      </c>
      <c r="U171">
        <v>0.31900000000000001</v>
      </c>
      <c r="V171">
        <v>103</v>
      </c>
      <c r="W171">
        <v>-0.5</v>
      </c>
      <c r="X171">
        <v>-0.8</v>
      </c>
      <c r="Y171">
        <v>1</v>
      </c>
      <c r="Z171">
        <v>-6.9</v>
      </c>
      <c r="AA171">
        <v>1</v>
      </c>
    </row>
    <row r="172" spans="1:27" x14ac:dyDescent="0.25">
      <c r="A172">
        <v>3433</v>
      </c>
      <c r="B172" t="s">
        <v>5623</v>
      </c>
      <c r="C172" t="s">
        <v>20881</v>
      </c>
      <c r="D172">
        <v>1</v>
      </c>
      <c r="E172">
        <v>1</v>
      </c>
      <c r="F172">
        <v>0</v>
      </c>
      <c r="G172">
        <v>0</v>
      </c>
      <c r="H172">
        <v>0</v>
      </c>
      <c r="I172">
        <v>0</v>
      </c>
      <c r="J172">
        <v>0</v>
      </c>
      <c r="K172">
        <v>0</v>
      </c>
      <c r="L172">
        <v>0</v>
      </c>
      <c r="M172">
        <v>0</v>
      </c>
      <c r="N172">
        <v>0</v>
      </c>
      <c r="O172">
        <v>0</v>
      </c>
      <c r="P172">
        <v>0</v>
      </c>
      <c r="Q172">
        <v>0.26500000000000001</v>
      </c>
      <c r="R172">
        <v>0.33</v>
      </c>
      <c r="S172">
        <v>0.39800000000000002</v>
      </c>
      <c r="T172">
        <v>0.72799999999999998</v>
      </c>
      <c r="U172">
        <v>0.31900000000000001</v>
      </c>
      <c r="V172">
        <v>97</v>
      </c>
      <c r="W172">
        <v>0</v>
      </c>
      <c r="X172">
        <v>0</v>
      </c>
      <c r="Y172">
        <v>0</v>
      </c>
      <c r="Z172">
        <v>0</v>
      </c>
      <c r="AA172">
        <v>0</v>
      </c>
    </row>
    <row r="173" spans="1:27" x14ac:dyDescent="0.25">
      <c r="A173">
        <v>13419</v>
      </c>
      <c r="B173" t="s">
        <v>5515</v>
      </c>
      <c r="C173" t="s">
        <v>20882</v>
      </c>
      <c r="D173">
        <v>367</v>
      </c>
      <c r="E173">
        <v>333</v>
      </c>
      <c r="F173">
        <v>84</v>
      </c>
      <c r="G173">
        <v>16</v>
      </c>
      <c r="H173">
        <v>1</v>
      </c>
      <c r="I173">
        <v>13</v>
      </c>
      <c r="J173">
        <v>42</v>
      </c>
      <c r="K173">
        <v>44</v>
      </c>
      <c r="L173">
        <v>26</v>
      </c>
      <c r="M173">
        <v>88</v>
      </c>
      <c r="N173">
        <v>3</v>
      </c>
      <c r="O173">
        <v>2</v>
      </c>
      <c r="P173">
        <v>1</v>
      </c>
      <c r="Q173">
        <v>0.254</v>
      </c>
      <c r="R173">
        <v>0.311</v>
      </c>
      <c r="S173">
        <v>0.42599999999999999</v>
      </c>
      <c r="T173">
        <v>0.73799999999999999</v>
      </c>
      <c r="U173">
        <v>0.31900000000000001</v>
      </c>
      <c r="V173">
        <v>99</v>
      </c>
      <c r="W173">
        <v>0.2</v>
      </c>
      <c r="X173">
        <v>0.6</v>
      </c>
      <c r="Y173">
        <v>-0.4</v>
      </c>
      <c r="Z173">
        <v>-7.9</v>
      </c>
      <c r="AA173">
        <v>0.4</v>
      </c>
    </row>
    <row r="174" spans="1:27" x14ac:dyDescent="0.25">
      <c r="A174">
        <v>13624</v>
      </c>
      <c r="B174" t="s">
        <v>4405</v>
      </c>
      <c r="C174" t="s">
        <v>20876</v>
      </c>
      <c r="D174">
        <v>593</v>
      </c>
      <c r="E174">
        <v>544</v>
      </c>
      <c r="F174">
        <v>144</v>
      </c>
      <c r="G174">
        <v>31</v>
      </c>
      <c r="H174">
        <v>2</v>
      </c>
      <c r="I174">
        <v>17</v>
      </c>
      <c r="J174">
        <v>64</v>
      </c>
      <c r="K174">
        <v>70</v>
      </c>
      <c r="L174">
        <v>38</v>
      </c>
      <c r="M174">
        <v>110</v>
      </c>
      <c r="N174">
        <v>4</v>
      </c>
      <c r="O174">
        <v>5</v>
      </c>
      <c r="P174">
        <v>3</v>
      </c>
      <c r="Q174">
        <v>0.26500000000000001</v>
      </c>
      <c r="R174">
        <v>0.315</v>
      </c>
      <c r="S174">
        <v>0.42299999999999999</v>
      </c>
      <c r="T174">
        <v>0.73899999999999999</v>
      </c>
      <c r="U174">
        <v>0.31900000000000001</v>
      </c>
      <c r="V174">
        <v>105</v>
      </c>
      <c r="W174">
        <v>0.4</v>
      </c>
      <c r="X174">
        <v>-2.1</v>
      </c>
      <c r="Y174">
        <v>3.6</v>
      </c>
      <c r="Z174">
        <v>5</v>
      </c>
      <c r="AA174">
        <v>2.9</v>
      </c>
    </row>
    <row r="175" spans="1:27" x14ac:dyDescent="0.25">
      <c r="A175">
        <v>7462</v>
      </c>
      <c r="B175" t="s">
        <v>5522</v>
      </c>
      <c r="C175" t="s">
        <v>20878</v>
      </c>
      <c r="D175">
        <v>598</v>
      </c>
      <c r="E175">
        <v>538</v>
      </c>
      <c r="F175">
        <v>134</v>
      </c>
      <c r="G175">
        <v>30</v>
      </c>
      <c r="H175">
        <v>2</v>
      </c>
      <c r="I175">
        <v>19</v>
      </c>
      <c r="J175">
        <v>67</v>
      </c>
      <c r="K175">
        <v>73</v>
      </c>
      <c r="L175">
        <v>48</v>
      </c>
      <c r="M175">
        <v>118</v>
      </c>
      <c r="N175">
        <v>5</v>
      </c>
      <c r="O175">
        <v>2</v>
      </c>
      <c r="P175">
        <v>2</v>
      </c>
      <c r="Q175">
        <v>0.249</v>
      </c>
      <c r="R175">
        <v>0.314</v>
      </c>
      <c r="S175">
        <v>0.42</v>
      </c>
      <c r="T175">
        <v>0.73399999999999999</v>
      </c>
      <c r="U175">
        <v>0.31900000000000001</v>
      </c>
      <c r="V175">
        <v>100</v>
      </c>
      <c r="W175">
        <v>-1.1000000000000001</v>
      </c>
      <c r="X175">
        <v>-4.8</v>
      </c>
      <c r="Y175">
        <v>-1</v>
      </c>
      <c r="Z175">
        <v>-3.1</v>
      </c>
      <c r="AA175">
        <v>1.7</v>
      </c>
    </row>
    <row r="176" spans="1:27" x14ac:dyDescent="0.25">
      <c r="A176">
        <v>9744</v>
      </c>
      <c r="B176" t="s">
        <v>5320</v>
      </c>
      <c r="C176" t="s">
        <v>20867</v>
      </c>
      <c r="D176">
        <v>505</v>
      </c>
      <c r="E176">
        <v>456</v>
      </c>
      <c r="F176">
        <v>117</v>
      </c>
      <c r="G176">
        <v>23</v>
      </c>
      <c r="H176">
        <v>1</v>
      </c>
      <c r="I176">
        <v>18</v>
      </c>
      <c r="J176">
        <v>55</v>
      </c>
      <c r="K176">
        <v>63</v>
      </c>
      <c r="L176">
        <v>40</v>
      </c>
      <c r="M176">
        <v>99</v>
      </c>
      <c r="N176">
        <v>3</v>
      </c>
      <c r="O176">
        <v>2</v>
      </c>
      <c r="P176">
        <v>1</v>
      </c>
      <c r="Q176">
        <v>0.25600000000000001</v>
      </c>
      <c r="R176">
        <v>0.318</v>
      </c>
      <c r="S176">
        <v>0.42399999999999999</v>
      </c>
      <c r="T176">
        <v>0.74199999999999999</v>
      </c>
      <c r="U176">
        <v>0.31900000000000001</v>
      </c>
      <c r="V176">
        <v>100</v>
      </c>
      <c r="W176">
        <v>-1.8</v>
      </c>
      <c r="X176">
        <v>-1.3</v>
      </c>
      <c r="Y176">
        <v>-1.7</v>
      </c>
      <c r="Z176">
        <v>-11.6</v>
      </c>
      <c r="AA176">
        <v>0.3</v>
      </c>
    </row>
    <row r="177" spans="1:27" x14ac:dyDescent="0.25">
      <c r="A177">
        <v>1738</v>
      </c>
      <c r="B177" t="s">
        <v>5519</v>
      </c>
      <c r="C177" t="s">
        <v>20885</v>
      </c>
      <c r="D177">
        <v>590</v>
      </c>
      <c r="E177">
        <v>531</v>
      </c>
      <c r="F177">
        <v>139</v>
      </c>
      <c r="G177">
        <v>29</v>
      </c>
      <c r="H177">
        <v>1</v>
      </c>
      <c r="I177">
        <v>15</v>
      </c>
      <c r="J177">
        <v>63</v>
      </c>
      <c r="K177">
        <v>68</v>
      </c>
      <c r="L177">
        <v>48</v>
      </c>
      <c r="M177">
        <v>109</v>
      </c>
      <c r="N177">
        <v>5</v>
      </c>
      <c r="O177">
        <v>3</v>
      </c>
      <c r="P177">
        <v>2</v>
      </c>
      <c r="Q177">
        <v>0.26200000000000001</v>
      </c>
      <c r="R177">
        <v>0.32700000000000001</v>
      </c>
      <c r="S177">
        <v>0.40600000000000003</v>
      </c>
      <c r="T177">
        <v>0.73399999999999999</v>
      </c>
      <c r="U177">
        <v>0.31900000000000001</v>
      </c>
      <c r="V177">
        <v>102</v>
      </c>
      <c r="W177">
        <v>-2.6</v>
      </c>
      <c r="X177">
        <v>-2.2000000000000002</v>
      </c>
      <c r="Y177">
        <v>-1.3</v>
      </c>
      <c r="Z177">
        <v>4.7</v>
      </c>
      <c r="AA177">
        <v>2.2999999999999998</v>
      </c>
    </row>
    <row r="178" spans="1:27" x14ac:dyDescent="0.25">
      <c r="A178">
        <v>2591</v>
      </c>
      <c r="B178" t="s">
        <v>5012</v>
      </c>
      <c r="C178" t="s">
        <v>20875</v>
      </c>
      <c r="D178">
        <v>1</v>
      </c>
      <c r="E178">
        <v>1</v>
      </c>
      <c r="F178">
        <v>0</v>
      </c>
      <c r="G178">
        <v>0</v>
      </c>
      <c r="H178">
        <v>0</v>
      </c>
      <c r="I178">
        <v>0</v>
      </c>
      <c r="J178">
        <v>0</v>
      </c>
      <c r="K178">
        <v>0</v>
      </c>
      <c r="L178">
        <v>0</v>
      </c>
      <c r="M178">
        <v>0</v>
      </c>
      <c r="N178">
        <v>0</v>
      </c>
      <c r="O178">
        <v>0</v>
      </c>
      <c r="P178">
        <v>0</v>
      </c>
      <c r="Q178">
        <v>0.25</v>
      </c>
      <c r="R178">
        <v>0.32700000000000001</v>
      </c>
      <c r="S178">
        <v>0.39900000000000002</v>
      </c>
      <c r="T178">
        <v>0.72599999999999998</v>
      </c>
      <c r="U178">
        <v>0.318</v>
      </c>
      <c r="V178">
        <v>99</v>
      </c>
      <c r="W178">
        <v>0</v>
      </c>
      <c r="X178">
        <v>0</v>
      </c>
      <c r="Y178">
        <v>0</v>
      </c>
      <c r="Z178">
        <v>0</v>
      </c>
      <c r="AA178">
        <v>0</v>
      </c>
    </row>
    <row r="179" spans="1:27" x14ac:dyDescent="0.25">
      <c r="A179">
        <v>8202</v>
      </c>
      <c r="B179" t="s">
        <v>5560</v>
      </c>
      <c r="C179" t="s">
        <v>20871</v>
      </c>
      <c r="D179">
        <v>611</v>
      </c>
      <c r="E179">
        <v>568</v>
      </c>
      <c r="F179">
        <v>160</v>
      </c>
      <c r="G179">
        <v>38</v>
      </c>
      <c r="H179">
        <v>3</v>
      </c>
      <c r="I179">
        <v>10</v>
      </c>
      <c r="J179">
        <v>71</v>
      </c>
      <c r="K179">
        <v>58</v>
      </c>
      <c r="L179">
        <v>28</v>
      </c>
      <c r="M179">
        <v>91</v>
      </c>
      <c r="N179">
        <v>7</v>
      </c>
      <c r="O179">
        <v>16</v>
      </c>
      <c r="P179">
        <v>9</v>
      </c>
      <c r="Q179">
        <v>0.28199999999999997</v>
      </c>
      <c r="R179">
        <v>0.32100000000000001</v>
      </c>
      <c r="S179">
        <v>0.41399999999999998</v>
      </c>
      <c r="T179">
        <v>0.73499999999999999</v>
      </c>
      <c r="U179">
        <v>0.318</v>
      </c>
      <c r="V179">
        <v>104</v>
      </c>
      <c r="W179">
        <v>1.3</v>
      </c>
      <c r="X179">
        <v>-3.5</v>
      </c>
      <c r="Y179">
        <v>4.0999999999999996</v>
      </c>
      <c r="Z179">
        <v>-1.2</v>
      </c>
      <c r="AA179">
        <v>2.2999999999999998</v>
      </c>
    </row>
    <row r="180" spans="1:27" x14ac:dyDescent="0.25">
      <c r="A180">
        <v>5667</v>
      </c>
      <c r="B180" t="s">
        <v>5551</v>
      </c>
      <c r="C180" t="s">
        <v>20895</v>
      </c>
      <c r="D180">
        <v>491</v>
      </c>
      <c r="E180">
        <v>433</v>
      </c>
      <c r="F180">
        <v>104</v>
      </c>
      <c r="G180">
        <v>19</v>
      </c>
      <c r="H180">
        <v>1</v>
      </c>
      <c r="I180">
        <v>18</v>
      </c>
      <c r="J180">
        <v>58</v>
      </c>
      <c r="K180">
        <v>56</v>
      </c>
      <c r="L180">
        <v>47</v>
      </c>
      <c r="M180">
        <v>141</v>
      </c>
      <c r="N180">
        <v>5</v>
      </c>
      <c r="O180">
        <v>15</v>
      </c>
      <c r="P180">
        <v>8</v>
      </c>
      <c r="Q180">
        <v>0.23899999999999999</v>
      </c>
      <c r="R180">
        <v>0.317</v>
      </c>
      <c r="S180">
        <v>0.41199999999999998</v>
      </c>
      <c r="T180">
        <v>0.72899999999999998</v>
      </c>
      <c r="U180">
        <v>0.318</v>
      </c>
      <c r="V180">
        <v>104</v>
      </c>
      <c r="W180">
        <v>0.9</v>
      </c>
      <c r="X180">
        <v>-1.4</v>
      </c>
      <c r="Y180">
        <v>3.3</v>
      </c>
      <c r="Z180">
        <v>-7</v>
      </c>
      <c r="AA180">
        <v>1.3</v>
      </c>
    </row>
    <row r="181" spans="1:27" x14ac:dyDescent="0.25">
      <c r="A181">
        <v>10816</v>
      </c>
      <c r="B181" t="s">
        <v>5400</v>
      </c>
      <c r="C181" t="s">
        <v>20885</v>
      </c>
      <c r="D181">
        <v>218</v>
      </c>
      <c r="E181">
        <v>198</v>
      </c>
      <c r="F181">
        <v>50</v>
      </c>
      <c r="G181">
        <v>10</v>
      </c>
      <c r="H181">
        <v>0</v>
      </c>
      <c r="I181">
        <v>8</v>
      </c>
      <c r="J181">
        <v>24</v>
      </c>
      <c r="K181">
        <v>27</v>
      </c>
      <c r="L181">
        <v>15</v>
      </c>
      <c r="M181">
        <v>47</v>
      </c>
      <c r="N181">
        <v>2</v>
      </c>
      <c r="O181">
        <v>1</v>
      </c>
      <c r="P181">
        <v>1</v>
      </c>
      <c r="Q181">
        <v>0.254</v>
      </c>
      <c r="R181">
        <v>0.311</v>
      </c>
      <c r="S181">
        <v>0.42299999999999999</v>
      </c>
      <c r="T181">
        <v>0.73399999999999999</v>
      </c>
      <c r="U181">
        <v>0.318</v>
      </c>
      <c r="V181">
        <v>102</v>
      </c>
      <c r="W181">
        <v>-0.2</v>
      </c>
      <c r="X181">
        <v>-2</v>
      </c>
      <c r="Y181">
        <v>0.2</v>
      </c>
      <c r="Z181">
        <v>-0.6</v>
      </c>
      <c r="AA181">
        <v>0.7</v>
      </c>
    </row>
    <row r="182" spans="1:27" x14ac:dyDescent="0.25">
      <c r="A182">
        <v>12371</v>
      </c>
      <c r="B182" t="s">
        <v>5478</v>
      </c>
      <c r="C182" t="s">
        <v>20872</v>
      </c>
      <c r="D182">
        <v>176</v>
      </c>
      <c r="E182">
        <v>157</v>
      </c>
      <c r="F182">
        <v>44</v>
      </c>
      <c r="G182">
        <v>9</v>
      </c>
      <c r="H182">
        <v>1</v>
      </c>
      <c r="I182">
        <v>2</v>
      </c>
      <c r="J182">
        <v>18</v>
      </c>
      <c r="K182">
        <v>17</v>
      </c>
      <c r="L182">
        <v>15</v>
      </c>
      <c r="M182">
        <v>19</v>
      </c>
      <c r="N182">
        <v>1</v>
      </c>
      <c r="O182">
        <v>2</v>
      </c>
      <c r="P182">
        <v>1</v>
      </c>
      <c r="Q182">
        <v>0.27700000000000002</v>
      </c>
      <c r="R182">
        <v>0.34300000000000003</v>
      </c>
      <c r="S182">
        <v>0.379</v>
      </c>
      <c r="T182">
        <v>0.72199999999999998</v>
      </c>
      <c r="U182">
        <v>0.318</v>
      </c>
      <c r="V182">
        <v>100</v>
      </c>
      <c r="W182">
        <v>-0.4</v>
      </c>
      <c r="X182">
        <v>-0.9</v>
      </c>
      <c r="Y182">
        <v>-0.4</v>
      </c>
      <c r="Z182">
        <v>-2.5</v>
      </c>
      <c r="AA182">
        <v>0.3</v>
      </c>
    </row>
    <row r="183" spans="1:27" x14ac:dyDescent="0.25">
      <c r="A183">
        <v>13633</v>
      </c>
      <c r="B183" t="s">
        <v>5390</v>
      </c>
      <c r="C183" t="s">
        <v>20886</v>
      </c>
      <c r="D183">
        <v>235</v>
      </c>
      <c r="E183">
        <v>214</v>
      </c>
      <c r="F183">
        <v>54</v>
      </c>
      <c r="G183">
        <v>11</v>
      </c>
      <c r="H183">
        <v>0</v>
      </c>
      <c r="I183">
        <v>9</v>
      </c>
      <c r="J183">
        <v>28</v>
      </c>
      <c r="K183">
        <v>29</v>
      </c>
      <c r="L183">
        <v>16</v>
      </c>
      <c r="M183">
        <v>48</v>
      </c>
      <c r="N183">
        <v>2</v>
      </c>
      <c r="O183">
        <v>1</v>
      </c>
      <c r="P183">
        <v>1</v>
      </c>
      <c r="Q183">
        <v>0.253</v>
      </c>
      <c r="R183">
        <v>0.307</v>
      </c>
      <c r="S183">
        <v>0.43099999999999999</v>
      </c>
      <c r="T183">
        <v>0.73799999999999999</v>
      </c>
      <c r="U183">
        <v>0.318</v>
      </c>
      <c r="V183">
        <v>100</v>
      </c>
      <c r="W183">
        <v>0.2</v>
      </c>
      <c r="X183">
        <v>-0.7</v>
      </c>
      <c r="Y183">
        <v>0.2</v>
      </c>
      <c r="Z183">
        <v>-5</v>
      </c>
      <c r="AA183">
        <v>0.3</v>
      </c>
    </row>
    <row r="184" spans="1:27" x14ac:dyDescent="0.25">
      <c r="A184" t="s">
        <v>5241</v>
      </c>
      <c r="B184" t="s">
        <v>5242</v>
      </c>
      <c r="C184" t="s">
        <v>20879</v>
      </c>
      <c r="D184">
        <v>1</v>
      </c>
      <c r="E184">
        <v>1</v>
      </c>
      <c r="F184">
        <v>0</v>
      </c>
      <c r="G184">
        <v>0</v>
      </c>
      <c r="H184">
        <v>0</v>
      </c>
      <c r="I184">
        <v>0</v>
      </c>
      <c r="J184">
        <v>0</v>
      </c>
      <c r="K184">
        <v>0</v>
      </c>
      <c r="L184">
        <v>0</v>
      </c>
      <c r="M184">
        <v>0</v>
      </c>
      <c r="N184">
        <v>0</v>
      </c>
      <c r="O184">
        <v>0</v>
      </c>
      <c r="P184">
        <v>0</v>
      </c>
      <c r="Q184">
        <v>0.251</v>
      </c>
      <c r="R184">
        <v>0.308</v>
      </c>
      <c r="S184">
        <v>0.42699999999999999</v>
      </c>
      <c r="T184">
        <v>0.73499999999999999</v>
      </c>
      <c r="U184">
        <v>0.318</v>
      </c>
      <c r="V184">
        <v>83</v>
      </c>
      <c r="W184">
        <v>0</v>
      </c>
      <c r="X184">
        <v>0</v>
      </c>
      <c r="Y184">
        <v>0</v>
      </c>
      <c r="Z184">
        <v>0</v>
      </c>
      <c r="AA184">
        <v>0</v>
      </c>
    </row>
    <row r="185" spans="1:27" x14ac:dyDescent="0.25">
      <c r="A185" t="s">
        <v>3972</v>
      </c>
      <c r="B185" t="s">
        <v>3973</v>
      </c>
      <c r="C185" t="s">
        <v>20883</v>
      </c>
      <c r="D185">
        <v>46</v>
      </c>
      <c r="E185">
        <v>41</v>
      </c>
      <c r="F185">
        <v>10</v>
      </c>
      <c r="G185">
        <v>2</v>
      </c>
      <c r="H185">
        <v>0</v>
      </c>
      <c r="I185">
        <v>2</v>
      </c>
      <c r="J185">
        <v>5</v>
      </c>
      <c r="K185">
        <v>6</v>
      </c>
      <c r="L185">
        <v>4</v>
      </c>
      <c r="M185">
        <v>13</v>
      </c>
      <c r="N185">
        <v>0</v>
      </c>
      <c r="O185">
        <v>0</v>
      </c>
      <c r="P185">
        <v>0</v>
      </c>
      <c r="Q185">
        <v>0.245</v>
      </c>
      <c r="R185">
        <v>0.313</v>
      </c>
      <c r="S185">
        <v>0.41799999999999998</v>
      </c>
      <c r="T185">
        <v>0.73199999999999998</v>
      </c>
      <c r="U185">
        <v>0.318</v>
      </c>
      <c r="V185">
        <v>99</v>
      </c>
      <c r="W185">
        <v>0</v>
      </c>
      <c r="X185">
        <v>0</v>
      </c>
      <c r="Y185">
        <v>0</v>
      </c>
      <c r="Z185">
        <v>-0.6</v>
      </c>
      <c r="AA185">
        <v>0.1</v>
      </c>
    </row>
    <row r="186" spans="1:27" x14ac:dyDescent="0.25">
      <c r="A186">
        <v>3057</v>
      </c>
      <c r="B186" t="s">
        <v>5652</v>
      </c>
      <c r="C186" t="s">
        <v>20887</v>
      </c>
      <c r="D186">
        <v>520</v>
      </c>
      <c r="E186">
        <v>446</v>
      </c>
      <c r="F186">
        <v>100</v>
      </c>
      <c r="G186">
        <v>21</v>
      </c>
      <c r="H186">
        <v>1</v>
      </c>
      <c r="I186">
        <v>19</v>
      </c>
      <c r="J186">
        <v>59</v>
      </c>
      <c r="K186">
        <v>61</v>
      </c>
      <c r="L186">
        <v>64</v>
      </c>
      <c r="M186">
        <v>144</v>
      </c>
      <c r="N186">
        <v>5</v>
      </c>
      <c r="O186">
        <v>4</v>
      </c>
      <c r="P186">
        <v>2</v>
      </c>
      <c r="Q186">
        <v>0.224</v>
      </c>
      <c r="R186">
        <v>0.32500000000000001</v>
      </c>
      <c r="S186">
        <v>0.39900000000000002</v>
      </c>
      <c r="T186">
        <v>0.72399999999999998</v>
      </c>
      <c r="U186">
        <v>0.318</v>
      </c>
      <c r="V186">
        <v>101</v>
      </c>
      <c r="W186">
        <v>-1.7</v>
      </c>
      <c r="X186">
        <v>3.7</v>
      </c>
      <c r="Y186">
        <v>-1.2</v>
      </c>
      <c r="Z186">
        <v>-6.9</v>
      </c>
      <c r="AA186">
        <v>1</v>
      </c>
    </row>
    <row r="187" spans="1:27" x14ac:dyDescent="0.25">
      <c r="A187">
        <v>9810</v>
      </c>
      <c r="B187" t="s">
        <v>5467</v>
      </c>
      <c r="C187" t="s">
        <v>20878</v>
      </c>
      <c r="D187">
        <v>669</v>
      </c>
      <c r="E187">
        <v>589</v>
      </c>
      <c r="F187">
        <v>142</v>
      </c>
      <c r="G187">
        <v>32</v>
      </c>
      <c r="H187">
        <v>3</v>
      </c>
      <c r="I187">
        <v>20</v>
      </c>
      <c r="J187">
        <v>85</v>
      </c>
      <c r="K187">
        <v>67</v>
      </c>
      <c r="L187">
        <v>64</v>
      </c>
      <c r="M187">
        <v>134</v>
      </c>
      <c r="N187">
        <v>7</v>
      </c>
      <c r="O187">
        <v>14</v>
      </c>
      <c r="P187">
        <v>7</v>
      </c>
      <c r="Q187">
        <v>0.24099999999999999</v>
      </c>
      <c r="R187">
        <v>0.32</v>
      </c>
      <c r="S187">
        <v>0.40600000000000003</v>
      </c>
      <c r="T187">
        <v>0.72599999999999998</v>
      </c>
      <c r="U187">
        <v>0.317</v>
      </c>
      <c r="V187">
        <v>99</v>
      </c>
      <c r="W187">
        <v>1.8</v>
      </c>
      <c r="X187">
        <v>-1.1000000000000001</v>
      </c>
      <c r="Y187">
        <v>1</v>
      </c>
      <c r="Z187">
        <v>1.3</v>
      </c>
      <c r="AA187">
        <v>2.6</v>
      </c>
    </row>
    <row r="188" spans="1:27" x14ac:dyDescent="0.25">
      <c r="A188">
        <v>12533</v>
      </c>
      <c r="B188" t="s">
        <v>5481</v>
      </c>
      <c r="C188" t="s">
        <v>20893</v>
      </c>
      <c r="D188">
        <v>561</v>
      </c>
      <c r="E188">
        <v>502</v>
      </c>
      <c r="F188">
        <v>126</v>
      </c>
      <c r="G188">
        <v>24</v>
      </c>
      <c r="H188">
        <v>4</v>
      </c>
      <c r="I188">
        <v>16</v>
      </c>
      <c r="J188">
        <v>65</v>
      </c>
      <c r="K188">
        <v>62</v>
      </c>
      <c r="L188">
        <v>48</v>
      </c>
      <c r="M188">
        <v>111</v>
      </c>
      <c r="N188">
        <v>3</v>
      </c>
      <c r="O188">
        <v>10</v>
      </c>
      <c r="P188">
        <v>5</v>
      </c>
      <c r="Q188">
        <v>0.251</v>
      </c>
      <c r="R188">
        <v>0.318</v>
      </c>
      <c r="S188">
        <v>0.41099999999999998</v>
      </c>
      <c r="T188">
        <v>0.72899999999999998</v>
      </c>
      <c r="U188">
        <v>0.317</v>
      </c>
      <c r="V188">
        <v>103</v>
      </c>
      <c r="W188">
        <v>0.2</v>
      </c>
      <c r="X188">
        <v>-5.3</v>
      </c>
      <c r="Y188">
        <v>1.8</v>
      </c>
      <c r="Z188">
        <v>1.5</v>
      </c>
      <c r="AA188">
        <v>2.2999999999999998</v>
      </c>
    </row>
    <row r="189" spans="1:27" x14ac:dyDescent="0.25">
      <c r="A189">
        <v>10243</v>
      </c>
      <c r="B189" t="s">
        <v>5192</v>
      </c>
      <c r="C189" t="s">
        <v>20885</v>
      </c>
      <c r="D189">
        <v>590</v>
      </c>
      <c r="E189">
        <v>545</v>
      </c>
      <c r="F189">
        <v>136</v>
      </c>
      <c r="G189">
        <v>28</v>
      </c>
      <c r="H189">
        <v>5</v>
      </c>
      <c r="I189">
        <v>23</v>
      </c>
      <c r="J189">
        <v>67</v>
      </c>
      <c r="K189">
        <v>76</v>
      </c>
      <c r="L189">
        <v>33</v>
      </c>
      <c r="M189">
        <v>143</v>
      </c>
      <c r="N189">
        <v>5</v>
      </c>
      <c r="O189">
        <v>8</v>
      </c>
      <c r="P189">
        <v>5</v>
      </c>
      <c r="Q189">
        <v>0.249</v>
      </c>
      <c r="R189">
        <v>0.29599999999999999</v>
      </c>
      <c r="S189">
        <v>0.44500000000000001</v>
      </c>
      <c r="T189">
        <v>0.74099999999999999</v>
      </c>
      <c r="U189">
        <v>0.317</v>
      </c>
      <c r="V189">
        <v>101</v>
      </c>
      <c r="W189">
        <v>0.4</v>
      </c>
      <c r="X189">
        <v>-1</v>
      </c>
      <c r="Y189">
        <v>1.1000000000000001</v>
      </c>
      <c r="Z189">
        <v>-2.2000000000000002</v>
      </c>
      <c r="AA189">
        <v>1.8</v>
      </c>
    </row>
    <row r="190" spans="1:27" x14ac:dyDescent="0.25">
      <c r="A190">
        <v>3917</v>
      </c>
      <c r="B190" t="s">
        <v>5525</v>
      </c>
      <c r="C190" t="s">
        <v>20875</v>
      </c>
      <c r="D190">
        <v>1</v>
      </c>
      <c r="E190">
        <v>1</v>
      </c>
      <c r="F190">
        <v>0</v>
      </c>
      <c r="G190">
        <v>0</v>
      </c>
      <c r="H190">
        <v>0</v>
      </c>
      <c r="I190">
        <v>0</v>
      </c>
      <c r="J190">
        <v>0</v>
      </c>
      <c r="K190">
        <v>0</v>
      </c>
      <c r="L190">
        <v>0</v>
      </c>
      <c r="M190">
        <v>0</v>
      </c>
      <c r="N190">
        <v>0</v>
      </c>
      <c r="O190">
        <v>0</v>
      </c>
      <c r="P190">
        <v>0</v>
      </c>
      <c r="Q190">
        <v>0.254</v>
      </c>
      <c r="R190">
        <v>0.30299999999999999</v>
      </c>
      <c r="S190">
        <v>0.43099999999999999</v>
      </c>
      <c r="T190">
        <v>0.73499999999999999</v>
      </c>
      <c r="U190">
        <v>0.317</v>
      </c>
      <c r="V190">
        <v>98</v>
      </c>
      <c r="W190">
        <v>0</v>
      </c>
      <c r="X190">
        <v>0</v>
      </c>
      <c r="Y190">
        <v>0</v>
      </c>
      <c r="Z190">
        <v>0</v>
      </c>
      <c r="AA190">
        <v>0</v>
      </c>
    </row>
    <row r="191" spans="1:27" x14ac:dyDescent="0.25">
      <c r="A191" t="s">
        <v>5568</v>
      </c>
      <c r="B191" t="s">
        <v>5569</v>
      </c>
      <c r="C191" t="s">
        <v>20883</v>
      </c>
      <c r="D191">
        <v>1</v>
      </c>
      <c r="E191">
        <v>1</v>
      </c>
      <c r="F191">
        <v>0</v>
      </c>
      <c r="G191">
        <v>0</v>
      </c>
      <c r="H191">
        <v>0</v>
      </c>
      <c r="I191">
        <v>0</v>
      </c>
      <c r="J191">
        <v>0</v>
      </c>
      <c r="K191">
        <v>0</v>
      </c>
      <c r="L191">
        <v>0</v>
      </c>
      <c r="M191">
        <v>0</v>
      </c>
      <c r="N191">
        <v>0</v>
      </c>
      <c r="O191">
        <v>0</v>
      </c>
      <c r="P191">
        <v>0</v>
      </c>
      <c r="Q191">
        <v>0.23599999999999999</v>
      </c>
      <c r="R191">
        <v>0.311</v>
      </c>
      <c r="S191">
        <v>0.42599999999999999</v>
      </c>
      <c r="T191">
        <v>0.73699999999999999</v>
      </c>
      <c r="U191">
        <v>0.317</v>
      </c>
      <c r="V191">
        <v>98</v>
      </c>
      <c r="W191">
        <v>0</v>
      </c>
      <c r="X191">
        <v>0</v>
      </c>
      <c r="Y191">
        <v>0</v>
      </c>
      <c r="Z191">
        <v>0</v>
      </c>
      <c r="AA191">
        <v>0</v>
      </c>
    </row>
    <row r="192" spans="1:27" x14ac:dyDescent="0.25">
      <c r="A192">
        <v>731</v>
      </c>
      <c r="B192" t="s">
        <v>5599</v>
      </c>
      <c r="C192" t="s">
        <v>20878</v>
      </c>
      <c r="D192">
        <v>1</v>
      </c>
      <c r="E192">
        <v>1</v>
      </c>
      <c r="F192">
        <v>0</v>
      </c>
      <c r="G192">
        <v>0</v>
      </c>
      <c r="H192">
        <v>0</v>
      </c>
      <c r="I192">
        <v>0</v>
      </c>
      <c r="J192">
        <v>0</v>
      </c>
      <c r="K192">
        <v>0</v>
      </c>
      <c r="L192">
        <v>0</v>
      </c>
      <c r="M192">
        <v>0</v>
      </c>
      <c r="N192">
        <v>0</v>
      </c>
      <c r="O192">
        <v>0</v>
      </c>
      <c r="P192">
        <v>0</v>
      </c>
      <c r="Q192">
        <v>0.27300000000000002</v>
      </c>
      <c r="R192">
        <v>0.315</v>
      </c>
      <c r="S192">
        <v>0.41499999999999998</v>
      </c>
      <c r="T192">
        <v>0.73</v>
      </c>
      <c r="U192">
        <v>0.317</v>
      </c>
      <c r="V192">
        <v>99</v>
      </c>
      <c r="W192">
        <v>0</v>
      </c>
      <c r="X192">
        <v>0</v>
      </c>
      <c r="Y192">
        <v>0</v>
      </c>
      <c r="Z192">
        <v>0</v>
      </c>
      <c r="AA192">
        <v>0</v>
      </c>
    </row>
    <row r="193" spans="1:27" x14ac:dyDescent="0.25">
      <c r="A193">
        <v>1050</v>
      </c>
      <c r="B193" t="s">
        <v>20896</v>
      </c>
      <c r="C193" t="s">
        <v>20869</v>
      </c>
      <c r="D193">
        <v>1</v>
      </c>
      <c r="E193">
        <v>1</v>
      </c>
      <c r="F193">
        <v>0</v>
      </c>
      <c r="G193">
        <v>0</v>
      </c>
      <c r="H193">
        <v>0</v>
      </c>
      <c r="I193">
        <v>0</v>
      </c>
      <c r="J193">
        <v>0</v>
      </c>
      <c r="K193">
        <v>0</v>
      </c>
      <c r="L193">
        <v>0</v>
      </c>
      <c r="M193">
        <v>0</v>
      </c>
      <c r="N193">
        <v>0</v>
      </c>
      <c r="O193">
        <v>0</v>
      </c>
      <c r="P193">
        <v>0</v>
      </c>
      <c r="Q193">
        <v>0.25700000000000001</v>
      </c>
      <c r="R193">
        <v>0.312</v>
      </c>
      <c r="S193">
        <v>0.41899999999999998</v>
      </c>
      <c r="T193">
        <v>0.73099999999999998</v>
      </c>
      <c r="U193">
        <v>0.317</v>
      </c>
      <c r="V193">
        <v>95</v>
      </c>
      <c r="W193">
        <v>0</v>
      </c>
      <c r="X193">
        <v>0</v>
      </c>
      <c r="Y193">
        <v>0</v>
      </c>
      <c r="Z193">
        <v>0</v>
      </c>
      <c r="AA193">
        <v>0</v>
      </c>
    </row>
    <row r="194" spans="1:27" x14ac:dyDescent="0.25">
      <c r="A194">
        <v>5247</v>
      </c>
      <c r="B194" t="s">
        <v>5585</v>
      </c>
      <c r="C194" t="s">
        <v>20875</v>
      </c>
      <c r="D194">
        <v>566</v>
      </c>
      <c r="E194">
        <v>518</v>
      </c>
      <c r="F194">
        <v>133</v>
      </c>
      <c r="G194">
        <v>25</v>
      </c>
      <c r="H194">
        <v>2</v>
      </c>
      <c r="I194">
        <v>19</v>
      </c>
      <c r="J194">
        <v>62</v>
      </c>
      <c r="K194">
        <v>68</v>
      </c>
      <c r="L194">
        <v>35</v>
      </c>
      <c r="M194">
        <v>121</v>
      </c>
      <c r="N194">
        <v>6</v>
      </c>
      <c r="O194">
        <v>5</v>
      </c>
      <c r="P194">
        <v>3</v>
      </c>
      <c r="Q194">
        <v>0.25600000000000001</v>
      </c>
      <c r="R194">
        <v>0.309</v>
      </c>
      <c r="S194">
        <v>0.42199999999999999</v>
      </c>
      <c r="T194">
        <v>0.73</v>
      </c>
      <c r="U194">
        <v>0.317</v>
      </c>
      <c r="V194">
        <v>98</v>
      </c>
      <c r="W194">
        <v>1.1000000000000001</v>
      </c>
      <c r="X194">
        <v>-5.4</v>
      </c>
      <c r="Y194">
        <v>-0.3</v>
      </c>
      <c r="Z194">
        <v>-3.2</v>
      </c>
      <c r="AA194">
        <v>1.6</v>
      </c>
    </row>
    <row r="195" spans="1:27" x14ac:dyDescent="0.25">
      <c r="A195">
        <v>7799</v>
      </c>
      <c r="B195" t="s">
        <v>5511</v>
      </c>
      <c r="C195" t="s">
        <v>20887</v>
      </c>
      <c r="D195">
        <v>189</v>
      </c>
      <c r="E195">
        <v>169</v>
      </c>
      <c r="F195">
        <v>44</v>
      </c>
      <c r="G195">
        <v>8</v>
      </c>
      <c r="H195">
        <v>0</v>
      </c>
      <c r="I195">
        <v>5</v>
      </c>
      <c r="J195">
        <v>21</v>
      </c>
      <c r="K195">
        <v>20</v>
      </c>
      <c r="L195">
        <v>15</v>
      </c>
      <c r="M195">
        <v>51</v>
      </c>
      <c r="N195">
        <v>2</v>
      </c>
      <c r="O195">
        <v>2</v>
      </c>
      <c r="P195">
        <v>1</v>
      </c>
      <c r="Q195">
        <v>0.25900000000000001</v>
      </c>
      <c r="R195">
        <v>0.32500000000000001</v>
      </c>
      <c r="S195">
        <v>0.39700000000000002</v>
      </c>
      <c r="T195">
        <v>0.72199999999999998</v>
      </c>
      <c r="U195">
        <v>0.317</v>
      </c>
      <c r="V195">
        <v>100</v>
      </c>
      <c r="W195">
        <v>-0.5</v>
      </c>
      <c r="X195">
        <v>-0.1</v>
      </c>
      <c r="Y195">
        <v>-0.6</v>
      </c>
      <c r="Z195">
        <v>-3.6</v>
      </c>
      <c r="AA195">
        <v>0.2</v>
      </c>
    </row>
    <row r="196" spans="1:27" x14ac:dyDescent="0.25">
      <c r="A196">
        <v>6195</v>
      </c>
      <c r="B196" t="s">
        <v>5548</v>
      </c>
      <c r="C196" t="s">
        <v>20868</v>
      </c>
      <c r="D196">
        <v>675</v>
      </c>
      <c r="E196">
        <v>619</v>
      </c>
      <c r="F196">
        <v>166</v>
      </c>
      <c r="G196">
        <v>34</v>
      </c>
      <c r="H196">
        <v>5</v>
      </c>
      <c r="I196">
        <v>15</v>
      </c>
      <c r="J196">
        <v>84</v>
      </c>
      <c r="K196">
        <v>70</v>
      </c>
      <c r="L196">
        <v>41</v>
      </c>
      <c r="M196">
        <v>79</v>
      </c>
      <c r="N196">
        <v>5</v>
      </c>
      <c r="O196">
        <v>11</v>
      </c>
      <c r="P196">
        <v>6</v>
      </c>
      <c r="Q196">
        <v>0.26900000000000002</v>
      </c>
      <c r="R196">
        <v>0.318</v>
      </c>
      <c r="S196">
        <v>0.41</v>
      </c>
      <c r="T196">
        <v>0.72799999999999998</v>
      </c>
      <c r="U196">
        <v>0.317</v>
      </c>
      <c r="V196">
        <v>98</v>
      </c>
      <c r="W196">
        <v>1.4</v>
      </c>
      <c r="X196">
        <v>2.8</v>
      </c>
      <c r="Y196">
        <v>0</v>
      </c>
      <c r="Z196">
        <v>5.3</v>
      </c>
      <c r="AA196">
        <v>2.9</v>
      </c>
    </row>
    <row r="197" spans="1:27" x14ac:dyDescent="0.25">
      <c r="A197" t="s">
        <v>5295</v>
      </c>
      <c r="B197" t="s">
        <v>5296</v>
      </c>
      <c r="C197" t="s">
        <v>20875</v>
      </c>
      <c r="D197">
        <v>1</v>
      </c>
      <c r="E197">
        <v>1</v>
      </c>
      <c r="F197">
        <v>0</v>
      </c>
      <c r="G197">
        <v>0</v>
      </c>
      <c r="H197">
        <v>0</v>
      </c>
      <c r="I197">
        <v>0</v>
      </c>
      <c r="J197">
        <v>0</v>
      </c>
      <c r="K197">
        <v>0</v>
      </c>
      <c r="L197">
        <v>0</v>
      </c>
      <c r="M197">
        <v>0</v>
      </c>
      <c r="N197">
        <v>0</v>
      </c>
      <c r="O197">
        <v>0</v>
      </c>
      <c r="P197">
        <v>0</v>
      </c>
      <c r="Q197">
        <v>0.246</v>
      </c>
      <c r="R197">
        <v>0.32400000000000001</v>
      </c>
      <c r="S197">
        <v>0.4</v>
      </c>
      <c r="T197">
        <v>0.72299999999999998</v>
      </c>
      <c r="U197">
        <v>0.316</v>
      </c>
      <c r="V197">
        <v>98</v>
      </c>
      <c r="W197">
        <v>0</v>
      </c>
      <c r="X197">
        <v>0</v>
      </c>
      <c r="Y197">
        <v>0</v>
      </c>
      <c r="Z197">
        <v>0</v>
      </c>
      <c r="AA197">
        <v>0</v>
      </c>
    </row>
    <row r="198" spans="1:27" x14ac:dyDescent="0.25">
      <c r="A198">
        <v>9054</v>
      </c>
      <c r="B198" t="s">
        <v>5562</v>
      </c>
      <c r="C198" t="s">
        <v>20873</v>
      </c>
      <c r="D198">
        <v>386</v>
      </c>
      <c r="E198">
        <v>342</v>
      </c>
      <c r="F198">
        <v>80</v>
      </c>
      <c r="G198">
        <v>16</v>
      </c>
      <c r="H198">
        <v>1</v>
      </c>
      <c r="I198">
        <v>15</v>
      </c>
      <c r="J198">
        <v>45</v>
      </c>
      <c r="K198">
        <v>48</v>
      </c>
      <c r="L198">
        <v>37</v>
      </c>
      <c r="M198">
        <v>93</v>
      </c>
      <c r="N198">
        <v>3</v>
      </c>
      <c r="O198">
        <v>1</v>
      </c>
      <c r="P198">
        <v>1</v>
      </c>
      <c r="Q198">
        <v>0.23400000000000001</v>
      </c>
      <c r="R198">
        <v>0.312</v>
      </c>
      <c r="S198">
        <v>0.41499999999999998</v>
      </c>
      <c r="T198">
        <v>0.72599999999999998</v>
      </c>
      <c r="U198">
        <v>0.316</v>
      </c>
      <c r="V198">
        <v>98</v>
      </c>
      <c r="W198">
        <v>-1.7</v>
      </c>
      <c r="X198">
        <v>1.5</v>
      </c>
      <c r="Y198">
        <v>-2.7</v>
      </c>
      <c r="Z198">
        <v>-6.2</v>
      </c>
      <c r="AA198">
        <v>0.4</v>
      </c>
    </row>
    <row r="199" spans="1:27" x14ac:dyDescent="0.25">
      <c r="A199">
        <v>12907</v>
      </c>
      <c r="B199" t="s">
        <v>5376</v>
      </c>
      <c r="C199" t="s">
        <v>20871</v>
      </c>
      <c r="D199">
        <v>642</v>
      </c>
      <c r="E199">
        <v>576</v>
      </c>
      <c r="F199">
        <v>152</v>
      </c>
      <c r="G199">
        <v>29</v>
      </c>
      <c r="H199">
        <v>4</v>
      </c>
      <c r="I199">
        <v>14</v>
      </c>
      <c r="J199">
        <v>78</v>
      </c>
      <c r="K199">
        <v>59</v>
      </c>
      <c r="L199">
        <v>54</v>
      </c>
      <c r="M199">
        <v>107</v>
      </c>
      <c r="N199">
        <v>3</v>
      </c>
      <c r="O199">
        <v>27</v>
      </c>
      <c r="P199">
        <v>13</v>
      </c>
      <c r="Q199">
        <v>0.26300000000000001</v>
      </c>
      <c r="R199">
        <v>0.32800000000000001</v>
      </c>
      <c r="S199">
        <v>0.40100000000000002</v>
      </c>
      <c r="T199">
        <v>0.72799999999999998</v>
      </c>
      <c r="U199">
        <v>0.316</v>
      </c>
      <c r="V199">
        <v>103</v>
      </c>
      <c r="W199">
        <v>2.2000000000000002</v>
      </c>
      <c r="X199">
        <v>1.9</v>
      </c>
      <c r="Y199">
        <v>4.2</v>
      </c>
      <c r="Z199">
        <v>-5.2</v>
      </c>
      <c r="AA199">
        <v>2</v>
      </c>
    </row>
    <row r="200" spans="1:27" x14ac:dyDescent="0.25">
      <c r="A200" t="s">
        <v>4334</v>
      </c>
      <c r="B200" t="s">
        <v>4335</v>
      </c>
      <c r="C200" t="s">
        <v>20879</v>
      </c>
      <c r="D200">
        <v>1</v>
      </c>
      <c r="E200">
        <v>1</v>
      </c>
      <c r="F200">
        <v>0</v>
      </c>
      <c r="G200">
        <v>0</v>
      </c>
      <c r="H200">
        <v>0</v>
      </c>
      <c r="I200">
        <v>0</v>
      </c>
      <c r="J200">
        <v>0</v>
      </c>
      <c r="K200">
        <v>0</v>
      </c>
      <c r="L200">
        <v>0</v>
      </c>
      <c r="M200">
        <v>0</v>
      </c>
      <c r="N200">
        <v>0</v>
      </c>
      <c r="O200">
        <v>0</v>
      </c>
      <c r="P200">
        <v>0</v>
      </c>
      <c r="Q200">
        <v>0.28100000000000003</v>
      </c>
      <c r="R200">
        <v>0.33200000000000002</v>
      </c>
      <c r="S200">
        <v>0.39200000000000002</v>
      </c>
      <c r="T200">
        <v>0.72399999999999998</v>
      </c>
      <c r="U200">
        <v>0.316</v>
      </c>
      <c r="V200">
        <v>82</v>
      </c>
      <c r="W200">
        <v>0</v>
      </c>
      <c r="X200">
        <v>0</v>
      </c>
      <c r="Y200">
        <v>0</v>
      </c>
      <c r="Z200">
        <v>0</v>
      </c>
      <c r="AA200">
        <v>0</v>
      </c>
    </row>
    <row r="201" spans="1:27" x14ac:dyDescent="0.25">
      <c r="A201">
        <v>3353</v>
      </c>
      <c r="B201" t="s">
        <v>5542</v>
      </c>
      <c r="C201" t="s">
        <v>1</v>
      </c>
      <c r="D201">
        <v>376</v>
      </c>
      <c r="E201">
        <v>325</v>
      </c>
      <c r="F201">
        <v>77</v>
      </c>
      <c r="G201">
        <v>17</v>
      </c>
      <c r="H201">
        <v>1</v>
      </c>
      <c r="I201">
        <v>10</v>
      </c>
      <c r="J201">
        <v>40</v>
      </c>
      <c r="K201">
        <v>40</v>
      </c>
      <c r="L201">
        <v>42</v>
      </c>
      <c r="M201">
        <v>85</v>
      </c>
      <c r="N201">
        <v>3</v>
      </c>
      <c r="O201">
        <v>3</v>
      </c>
      <c r="P201">
        <v>2</v>
      </c>
      <c r="Q201">
        <v>0.23599999999999999</v>
      </c>
      <c r="R201">
        <v>0.32800000000000001</v>
      </c>
      <c r="S201">
        <v>0.39100000000000001</v>
      </c>
      <c r="T201">
        <v>0.71899999999999997</v>
      </c>
      <c r="U201">
        <v>0.316</v>
      </c>
      <c r="V201">
        <v>99</v>
      </c>
      <c r="W201">
        <v>0.7</v>
      </c>
      <c r="X201">
        <v>-2.8</v>
      </c>
      <c r="Y201">
        <v>0.1</v>
      </c>
      <c r="Z201">
        <v>-7.3</v>
      </c>
      <c r="AA201">
        <v>0.5</v>
      </c>
    </row>
    <row r="202" spans="1:27" x14ac:dyDescent="0.25">
      <c r="A202">
        <v>16252</v>
      </c>
      <c r="B202" t="s">
        <v>2044</v>
      </c>
      <c r="C202" t="s">
        <v>20866</v>
      </c>
      <c r="D202">
        <v>501</v>
      </c>
      <c r="E202">
        <v>463</v>
      </c>
      <c r="F202">
        <v>131</v>
      </c>
      <c r="G202">
        <v>22</v>
      </c>
      <c r="H202">
        <v>4</v>
      </c>
      <c r="I202">
        <v>8</v>
      </c>
      <c r="J202">
        <v>53</v>
      </c>
      <c r="K202">
        <v>51</v>
      </c>
      <c r="L202">
        <v>29</v>
      </c>
      <c r="M202">
        <v>106</v>
      </c>
      <c r="N202">
        <v>3</v>
      </c>
      <c r="O202">
        <v>20</v>
      </c>
      <c r="P202">
        <v>10</v>
      </c>
      <c r="Q202">
        <v>0.28299999999999997</v>
      </c>
      <c r="R202">
        <v>0.32500000000000001</v>
      </c>
      <c r="S202">
        <v>0.39900000000000002</v>
      </c>
      <c r="T202">
        <v>0.72399999999999998</v>
      </c>
      <c r="U202">
        <v>0.316</v>
      </c>
      <c r="V202">
        <v>98</v>
      </c>
      <c r="W202">
        <v>0.6</v>
      </c>
      <c r="X202">
        <v>-3.1</v>
      </c>
      <c r="Y202">
        <v>-0.6</v>
      </c>
      <c r="Z202">
        <v>3</v>
      </c>
      <c r="AA202">
        <v>1.9</v>
      </c>
    </row>
    <row r="203" spans="1:27" x14ac:dyDescent="0.25">
      <c r="A203">
        <v>7571</v>
      </c>
      <c r="B203" t="s">
        <v>5575</v>
      </c>
      <c r="C203" t="s">
        <v>20887</v>
      </c>
      <c r="D203">
        <v>445</v>
      </c>
      <c r="E203">
        <v>405</v>
      </c>
      <c r="F203">
        <v>105</v>
      </c>
      <c r="G203">
        <v>23</v>
      </c>
      <c r="H203">
        <v>1</v>
      </c>
      <c r="I203">
        <v>13</v>
      </c>
      <c r="J203">
        <v>48</v>
      </c>
      <c r="K203">
        <v>52</v>
      </c>
      <c r="L203">
        <v>30</v>
      </c>
      <c r="M203">
        <v>87</v>
      </c>
      <c r="N203">
        <v>4</v>
      </c>
      <c r="O203">
        <v>3</v>
      </c>
      <c r="P203">
        <v>2</v>
      </c>
      <c r="Q203">
        <v>0.26</v>
      </c>
      <c r="R203">
        <v>0.314</v>
      </c>
      <c r="S203">
        <v>0.41699999999999998</v>
      </c>
      <c r="T203">
        <v>0.73199999999999998</v>
      </c>
      <c r="U203">
        <v>0.316</v>
      </c>
      <c r="V203">
        <v>100</v>
      </c>
      <c r="W203">
        <v>0.6</v>
      </c>
      <c r="X203">
        <v>3.5</v>
      </c>
      <c r="Y203">
        <v>0.3</v>
      </c>
      <c r="Z203">
        <v>-2</v>
      </c>
      <c r="AA203">
        <v>1.4</v>
      </c>
    </row>
    <row r="204" spans="1:27" x14ac:dyDescent="0.25">
      <c r="A204" t="s">
        <v>5508</v>
      </c>
      <c r="B204" t="s">
        <v>5509</v>
      </c>
      <c r="C204" t="s">
        <v>20874</v>
      </c>
      <c r="D204">
        <v>1</v>
      </c>
      <c r="E204">
        <v>1</v>
      </c>
      <c r="F204">
        <v>0</v>
      </c>
      <c r="G204">
        <v>0</v>
      </c>
      <c r="H204">
        <v>0</v>
      </c>
      <c r="I204">
        <v>0</v>
      </c>
      <c r="J204">
        <v>0</v>
      </c>
      <c r="K204">
        <v>0</v>
      </c>
      <c r="L204">
        <v>0</v>
      </c>
      <c r="M204">
        <v>0</v>
      </c>
      <c r="N204">
        <v>0</v>
      </c>
      <c r="O204">
        <v>0</v>
      </c>
      <c r="P204">
        <v>0</v>
      </c>
      <c r="Q204">
        <v>0.246</v>
      </c>
      <c r="R204">
        <v>0.29499999999999998</v>
      </c>
      <c r="S204">
        <v>0.44</v>
      </c>
      <c r="T204">
        <v>0.73499999999999999</v>
      </c>
      <c r="U204">
        <v>0.316</v>
      </c>
      <c r="V204">
        <v>100</v>
      </c>
      <c r="W204">
        <v>0</v>
      </c>
      <c r="X204">
        <v>0</v>
      </c>
      <c r="Y204">
        <v>0</v>
      </c>
      <c r="Z204">
        <v>0</v>
      </c>
      <c r="AA204">
        <v>0</v>
      </c>
    </row>
    <row r="205" spans="1:27" x14ac:dyDescent="0.25">
      <c r="A205">
        <v>12434</v>
      </c>
      <c r="B205" t="s">
        <v>5450</v>
      </c>
      <c r="C205" t="s">
        <v>20873</v>
      </c>
      <c r="D205">
        <v>550</v>
      </c>
      <c r="E205">
        <v>513</v>
      </c>
      <c r="F205">
        <v>143</v>
      </c>
      <c r="G205">
        <v>31</v>
      </c>
      <c r="H205">
        <v>2</v>
      </c>
      <c r="I205">
        <v>11</v>
      </c>
      <c r="J205">
        <v>62</v>
      </c>
      <c r="K205">
        <v>63</v>
      </c>
      <c r="L205">
        <v>24</v>
      </c>
      <c r="M205">
        <v>81</v>
      </c>
      <c r="N205">
        <v>5</v>
      </c>
      <c r="O205">
        <v>17</v>
      </c>
      <c r="P205">
        <v>8</v>
      </c>
      <c r="Q205">
        <v>0.27900000000000003</v>
      </c>
      <c r="R205">
        <v>0.315</v>
      </c>
      <c r="S205">
        <v>0.41399999999999998</v>
      </c>
      <c r="T205">
        <v>0.72899999999999998</v>
      </c>
      <c r="U205">
        <v>0.316</v>
      </c>
      <c r="V205">
        <v>97</v>
      </c>
      <c r="W205">
        <v>1.8</v>
      </c>
      <c r="X205">
        <v>3.5</v>
      </c>
      <c r="Y205">
        <v>-0.1</v>
      </c>
      <c r="Z205">
        <v>5.7</v>
      </c>
      <c r="AA205">
        <v>2.5</v>
      </c>
    </row>
    <row r="206" spans="1:27" x14ac:dyDescent="0.25">
      <c r="A206">
        <v>11773</v>
      </c>
      <c r="B206" t="s">
        <v>5379</v>
      </c>
      <c r="C206" t="s">
        <v>20871</v>
      </c>
      <c r="D206">
        <v>74</v>
      </c>
      <c r="E206">
        <v>67</v>
      </c>
      <c r="F206">
        <v>17</v>
      </c>
      <c r="G206">
        <v>3</v>
      </c>
      <c r="H206">
        <v>0</v>
      </c>
      <c r="I206">
        <v>2</v>
      </c>
      <c r="J206">
        <v>8</v>
      </c>
      <c r="K206">
        <v>8</v>
      </c>
      <c r="L206">
        <v>6</v>
      </c>
      <c r="M206">
        <v>14</v>
      </c>
      <c r="N206">
        <v>1</v>
      </c>
      <c r="O206">
        <v>1</v>
      </c>
      <c r="P206">
        <v>0</v>
      </c>
      <c r="Q206">
        <v>0.26100000000000001</v>
      </c>
      <c r="R206">
        <v>0.32300000000000001</v>
      </c>
      <c r="S206">
        <v>0.4</v>
      </c>
      <c r="T206">
        <v>0.72299999999999998</v>
      </c>
      <c r="U206">
        <v>0.315</v>
      </c>
      <c r="V206">
        <v>102</v>
      </c>
      <c r="W206">
        <v>0</v>
      </c>
      <c r="X206">
        <v>0</v>
      </c>
      <c r="Y206">
        <v>0.2</v>
      </c>
      <c r="Z206">
        <v>-1.8</v>
      </c>
      <c r="AA206">
        <v>0.1</v>
      </c>
    </row>
    <row r="207" spans="1:27" x14ac:dyDescent="0.25">
      <c r="A207">
        <v>11936</v>
      </c>
      <c r="B207" t="s">
        <v>5120</v>
      </c>
      <c r="C207" t="s">
        <v>20877</v>
      </c>
      <c r="D207">
        <v>614</v>
      </c>
      <c r="E207">
        <v>555</v>
      </c>
      <c r="F207">
        <v>155</v>
      </c>
      <c r="G207">
        <v>28</v>
      </c>
      <c r="H207">
        <v>3</v>
      </c>
      <c r="I207">
        <v>7</v>
      </c>
      <c r="J207">
        <v>68</v>
      </c>
      <c r="K207">
        <v>53</v>
      </c>
      <c r="L207">
        <v>46</v>
      </c>
      <c r="M207">
        <v>64</v>
      </c>
      <c r="N207">
        <v>5</v>
      </c>
      <c r="O207">
        <v>5</v>
      </c>
      <c r="P207">
        <v>3</v>
      </c>
      <c r="Q207">
        <v>0.27800000000000002</v>
      </c>
      <c r="R207">
        <v>0.33700000000000002</v>
      </c>
      <c r="S207">
        <v>0.38</v>
      </c>
      <c r="T207">
        <v>0.71599999999999997</v>
      </c>
      <c r="U207">
        <v>0.315</v>
      </c>
      <c r="V207">
        <v>105</v>
      </c>
      <c r="W207">
        <v>0.6</v>
      </c>
      <c r="X207">
        <v>1.6</v>
      </c>
      <c r="Y207">
        <v>4.4000000000000004</v>
      </c>
      <c r="Z207">
        <v>3.9</v>
      </c>
      <c r="AA207">
        <v>2.9</v>
      </c>
    </row>
    <row r="208" spans="1:27" x14ac:dyDescent="0.25">
      <c r="A208">
        <v>2636</v>
      </c>
      <c r="B208" t="s">
        <v>5406</v>
      </c>
      <c r="C208" t="s">
        <v>20895</v>
      </c>
      <c r="D208">
        <v>527</v>
      </c>
      <c r="E208">
        <v>471</v>
      </c>
      <c r="F208">
        <v>122</v>
      </c>
      <c r="G208">
        <v>26</v>
      </c>
      <c r="H208">
        <v>3</v>
      </c>
      <c r="I208">
        <v>10</v>
      </c>
      <c r="J208">
        <v>59</v>
      </c>
      <c r="K208">
        <v>49</v>
      </c>
      <c r="L208">
        <v>33</v>
      </c>
      <c r="M208">
        <v>92</v>
      </c>
      <c r="N208">
        <v>16</v>
      </c>
      <c r="O208">
        <v>12</v>
      </c>
      <c r="P208">
        <v>6</v>
      </c>
      <c r="Q208">
        <v>0.26</v>
      </c>
      <c r="R208">
        <v>0.32800000000000001</v>
      </c>
      <c r="S208">
        <v>0.38800000000000001</v>
      </c>
      <c r="T208">
        <v>0.71499999999999997</v>
      </c>
      <c r="U208">
        <v>0.315</v>
      </c>
      <c r="V208">
        <v>102</v>
      </c>
      <c r="W208">
        <v>1</v>
      </c>
      <c r="X208">
        <v>0.3</v>
      </c>
      <c r="Y208">
        <v>2.2000000000000002</v>
      </c>
      <c r="Z208">
        <v>-10.1</v>
      </c>
      <c r="AA208">
        <v>1</v>
      </c>
    </row>
    <row r="209" spans="1:27" x14ac:dyDescent="0.25">
      <c r="A209">
        <v>5275</v>
      </c>
      <c r="B209" t="s">
        <v>5142</v>
      </c>
      <c r="C209" t="s">
        <v>20871</v>
      </c>
      <c r="D209">
        <v>408</v>
      </c>
      <c r="E209">
        <v>363</v>
      </c>
      <c r="F209">
        <v>97</v>
      </c>
      <c r="G209">
        <v>17</v>
      </c>
      <c r="H209">
        <v>3</v>
      </c>
      <c r="I209">
        <v>6</v>
      </c>
      <c r="J209">
        <v>39</v>
      </c>
      <c r="K209">
        <v>40</v>
      </c>
      <c r="L209">
        <v>34</v>
      </c>
      <c r="M209">
        <v>77</v>
      </c>
      <c r="N209">
        <v>6</v>
      </c>
      <c r="O209">
        <v>2</v>
      </c>
      <c r="P209">
        <v>1</v>
      </c>
      <c r="Q209">
        <v>0.26800000000000002</v>
      </c>
      <c r="R209">
        <v>0.33800000000000002</v>
      </c>
      <c r="S209">
        <v>0.376</v>
      </c>
      <c r="T209">
        <v>0.71399999999999997</v>
      </c>
      <c r="U209">
        <v>0.315</v>
      </c>
      <c r="V209">
        <v>102</v>
      </c>
      <c r="W209">
        <v>-0.4</v>
      </c>
      <c r="X209">
        <v>-1.4</v>
      </c>
      <c r="Y209">
        <v>0.4</v>
      </c>
      <c r="Z209">
        <v>4.9000000000000004</v>
      </c>
      <c r="AA209">
        <v>1.9</v>
      </c>
    </row>
    <row r="210" spans="1:27" x14ac:dyDescent="0.25">
      <c r="A210">
        <v>9892</v>
      </c>
      <c r="B210" t="s">
        <v>5564</v>
      </c>
      <c r="C210" t="s">
        <v>20870</v>
      </c>
      <c r="D210">
        <v>624</v>
      </c>
      <c r="E210">
        <v>559</v>
      </c>
      <c r="F210">
        <v>131</v>
      </c>
      <c r="G210">
        <v>29</v>
      </c>
      <c r="H210">
        <v>2</v>
      </c>
      <c r="I210">
        <v>25</v>
      </c>
      <c r="J210">
        <v>70</v>
      </c>
      <c r="K210">
        <v>80</v>
      </c>
      <c r="L210">
        <v>56</v>
      </c>
      <c r="M210">
        <v>153</v>
      </c>
      <c r="N210">
        <v>3</v>
      </c>
      <c r="O210">
        <v>9</v>
      </c>
      <c r="P210">
        <v>5</v>
      </c>
      <c r="Q210">
        <v>0.23499999999999999</v>
      </c>
      <c r="R210">
        <v>0.30499999999999999</v>
      </c>
      <c r="S210">
        <v>0.432</v>
      </c>
      <c r="T210">
        <v>0.73699999999999999</v>
      </c>
      <c r="U210">
        <v>0.315</v>
      </c>
      <c r="V210">
        <v>96</v>
      </c>
      <c r="W210">
        <v>0.1</v>
      </c>
      <c r="X210">
        <v>-1.9</v>
      </c>
      <c r="Y210">
        <v>-3.1</v>
      </c>
      <c r="Z210">
        <v>-10.3</v>
      </c>
      <c r="AA210">
        <v>0.6</v>
      </c>
    </row>
    <row r="211" spans="1:27" x14ac:dyDescent="0.25">
      <c r="A211">
        <v>7304</v>
      </c>
      <c r="B211" t="s">
        <v>5541</v>
      </c>
      <c r="C211" t="s">
        <v>20888</v>
      </c>
      <c r="D211">
        <v>520</v>
      </c>
      <c r="E211">
        <v>491</v>
      </c>
      <c r="F211">
        <v>134</v>
      </c>
      <c r="G211">
        <v>25</v>
      </c>
      <c r="H211">
        <v>1</v>
      </c>
      <c r="I211">
        <v>17</v>
      </c>
      <c r="J211">
        <v>55</v>
      </c>
      <c r="K211">
        <v>65</v>
      </c>
      <c r="L211">
        <v>19</v>
      </c>
      <c r="M211">
        <v>73</v>
      </c>
      <c r="N211">
        <v>4</v>
      </c>
      <c r="O211">
        <v>1</v>
      </c>
      <c r="P211">
        <v>1</v>
      </c>
      <c r="Q211">
        <v>0.27300000000000002</v>
      </c>
      <c r="R211">
        <v>0.30199999999999999</v>
      </c>
      <c r="S211">
        <v>0.433</v>
      </c>
      <c r="T211">
        <v>0.73499999999999999</v>
      </c>
      <c r="U211">
        <v>0.315</v>
      </c>
      <c r="V211">
        <v>97</v>
      </c>
      <c r="W211">
        <v>-2.2999999999999998</v>
      </c>
      <c r="X211">
        <v>5.6</v>
      </c>
      <c r="Y211">
        <v>-3.9</v>
      </c>
      <c r="Z211">
        <v>16</v>
      </c>
      <c r="AA211">
        <v>3.1</v>
      </c>
    </row>
    <row r="212" spans="1:27" x14ac:dyDescent="0.25">
      <c r="A212">
        <v>9959</v>
      </c>
      <c r="B212" t="s">
        <v>5380</v>
      </c>
      <c r="C212" t="s">
        <v>20881</v>
      </c>
      <c r="D212">
        <v>1</v>
      </c>
      <c r="E212">
        <v>1</v>
      </c>
      <c r="F212">
        <v>0</v>
      </c>
      <c r="G212">
        <v>0</v>
      </c>
      <c r="H212">
        <v>0</v>
      </c>
      <c r="I212">
        <v>0</v>
      </c>
      <c r="J212">
        <v>0</v>
      </c>
      <c r="K212">
        <v>0</v>
      </c>
      <c r="L212">
        <v>0</v>
      </c>
      <c r="M212">
        <v>0</v>
      </c>
      <c r="N212">
        <v>0</v>
      </c>
      <c r="O212">
        <v>0</v>
      </c>
      <c r="P212">
        <v>0</v>
      </c>
      <c r="Q212">
        <v>0.27</v>
      </c>
      <c r="R212">
        <v>0.33300000000000002</v>
      </c>
      <c r="S212">
        <v>0.38500000000000001</v>
      </c>
      <c r="T212">
        <v>0.71699999999999997</v>
      </c>
      <c r="U212">
        <v>0.315</v>
      </c>
      <c r="V212">
        <v>94</v>
      </c>
      <c r="W212">
        <v>0</v>
      </c>
      <c r="X212">
        <v>0</v>
      </c>
      <c r="Y212">
        <v>0</v>
      </c>
      <c r="Z212">
        <v>0</v>
      </c>
      <c r="AA212">
        <v>0</v>
      </c>
    </row>
    <row r="213" spans="1:27" x14ac:dyDescent="0.25">
      <c r="A213">
        <v>5297</v>
      </c>
      <c r="B213" t="s">
        <v>5195</v>
      </c>
      <c r="C213" t="s">
        <v>20883</v>
      </c>
      <c r="D213">
        <v>155</v>
      </c>
      <c r="E213">
        <v>137</v>
      </c>
      <c r="F213">
        <v>34</v>
      </c>
      <c r="G213">
        <v>7</v>
      </c>
      <c r="H213">
        <v>1</v>
      </c>
      <c r="I213">
        <v>4</v>
      </c>
      <c r="J213">
        <v>18</v>
      </c>
      <c r="K213">
        <v>16</v>
      </c>
      <c r="L213">
        <v>15</v>
      </c>
      <c r="M213">
        <v>31</v>
      </c>
      <c r="N213">
        <v>1</v>
      </c>
      <c r="O213">
        <v>3</v>
      </c>
      <c r="P213">
        <v>2</v>
      </c>
      <c r="Q213">
        <v>0.25</v>
      </c>
      <c r="R213">
        <v>0.32500000000000001</v>
      </c>
      <c r="S213">
        <v>0.39400000000000002</v>
      </c>
      <c r="T213">
        <v>0.71899999999999997</v>
      </c>
      <c r="U213">
        <v>0.315</v>
      </c>
      <c r="V213">
        <v>97</v>
      </c>
      <c r="W213">
        <v>0.2</v>
      </c>
      <c r="X213">
        <v>1.1000000000000001</v>
      </c>
      <c r="Y213">
        <v>-0.4</v>
      </c>
      <c r="Z213">
        <v>-0.2</v>
      </c>
      <c r="AA213">
        <v>0.5</v>
      </c>
    </row>
    <row r="214" spans="1:27" x14ac:dyDescent="0.25">
      <c r="A214">
        <v>7480</v>
      </c>
      <c r="B214" t="s">
        <v>5460</v>
      </c>
      <c r="C214" t="s">
        <v>20880</v>
      </c>
      <c r="D214">
        <v>1</v>
      </c>
      <c r="E214">
        <v>1</v>
      </c>
      <c r="F214">
        <v>0</v>
      </c>
      <c r="G214">
        <v>0</v>
      </c>
      <c r="H214">
        <v>0</v>
      </c>
      <c r="I214">
        <v>0</v>
      </c>
      <c r="J214">
        <v>0</v>
      </c>
      <c r="K214">
        <v>0</v>
      </c>
      <c r="L214">
        <v>0</v>
      </c>
      <c r="M214">
        <v>0</v>
      </c>
      <c r="N214">
        <v>0</v>
      </c>
      <c r="O214">
        <v>0</v>
      </c>
      <c r="P214">
        <v>0</v>
      </c>
      <c r="Q214">
        <v>0.245</v>
      </c>
      <c r="R214">
        <v>0.314</v>
      </c>
      <c r="S214">
        <v>0.40600000000000003</v>
      </c>
      <c r="T214">
        <v>0.72099999999999997</v>
      </c>
      <c r="U214">
        <v>0.315</v>
      </c>
      <c r="V214">
        <v>92</v>
      </c>
      <c r="W214">
        <v>0</v>
      </c>
      <c r="X214">
        <v>0</v>
      </c>
      <c r="Y214">
        <v>0</v>
      </c>
      <c r="Z214">
        <v>0</v>
      </c>
      <c r="AA214">
        <v>0</v>
      </c>
    </row>
    <row r="215" spans="1:27" x14ac:dyDescent="0.25">
      <c r="A215">
        <v>2218</v>
      </c>
      <c r="B215" t="s">
        <v>5090</v>
      </c>
      <c r="C215" t="s">
        <v>1</v>
      </c>
      <c r="D215">
        <v>204</v>
      </c>
      <c r="E215">
        <v>182</v>
      </c>
      <c r="F215">
        <v>44</v>
      </c>
      <c r="G215">
        <v>10</v>
      </c>
      <c r="H215">
        <v>1</v>
      </c>
      <c r="I215">
        <v>7</v>
      </c>
      <c r="J215">
        <v>22</v>
      </c>
      <c r="K215">
        <v>24</v>
      </c>
      <c r="L215">
        <v>18</v>
      </c>
      <c r="M215">
        <v>48</v>
      </c>
      <c r="N215">
        <v>2</v>
      </c>
      <c r="O215">
        <v>1</v>
      </c>
      <c r="P215">
        <v>0</v>
      </c>
      <c r="Q215">
        <v>0.24299999999999999</v>
      </c>
      <c r="R215">
        <v>0.315</v>
      </c>
      <c r="S215">
        <v>0.41199999999999998</v>
      </c>
      <c r="T215">
        <v>0.72799999999999998</v>
      </c>
      <c r="U215">
        <v>0.315</v>
      </c>
      <c r="V215">
        <v>98</v>
      </c>
      <c r="W215">
        <v>-0.1</v>
      </c>
      <c r="X215">
        <v>-1</v>
      </c>
      <c r="Y215">
        <v>-0.7</v>
      </c>
      <c r="Z215">
        <v>-3.4</v>
      </c>
      <c r="AA215">
        <v>0.3</v>
      </c>
    </row>
    <row r="216" spans="1:27" x14ac:dyDescent="0.25">
      <c r="A216">
        <v>2103</v>
      </c>
      <c r="B216" t="s">
        <v>5571</v>
      </c>
      <c r="C216" t="s">
        <v>20888</v>
      </c>
      <c r="D216">
        <v>1</v>
      </c>
      <c r="E216">
        <v>1</v>
      </c>
      <c r="F216">
        <v>0</v>
      </c>
      <c r="G216">
        <v>0</v>
      </c>
      <c r="H216">
        <v>0</v>
      </c>
      <c r="I216">
        <v>0</v>
      </c>
      <c r="J216">
        <v>0</v>
      </c>
      <c r="K216">
        <v>0</v>
      </c>
      <c r="L216">
        <v>0</v>
      </c>
      <c r="M216">
        <v>0</v>
      </c>
      <c r="N216">
        <v>0</v>
      </c>
      <c r="O216">
        <v>0</v>
      </c>
      <c r="P216">
        <v>0</v>
      </c>
      <c r="Q216">
        <v>0.22</v>
      </c>
      <c r="R216">
        <v>0.32400000000000001</v>
      </c>
      <c r="S216">
        <v>0.39100000000000001</v>
      </c>
      <c r="T216">
        <v>0.71499999999999997</v>
      </c>
      <c r="U216">
        <v>0.315</v>
      </c>
      <c r="V216">
        <v>97</v>
      </c>
      <c r="W216">
        <v>0</v>
      </c>
      <c r="X216">
        <v>0</v>
      </c>
      <c r="Y216">
        <v>0</v>
      </c>
      <c r="Z216">
        <v>0</v>
      </c>
      <c r="AA216">
        <v>0</v>
      </c>
    </row>
    <row r="217" spans="1:27" x14ac:dyDescent="0.25">
      <c r="A217">
        <v>14441</v>
      </c>
      <c r="B217" t="s">
        <v>5303</v>
      </c>
      <c r="C217" t="s">
        <v>20882</v>
      </c>
      <c r="D217">
        <v>376</v>
      </c>
      <c r="E217">
        <v>348</v>
      </c>
      <c r="F217">
        <v>97</v>
      </c>
      <c r="G217">
        <v>17</v>
      </c>
      <c r="H217">
        <v>1</v>
      </c>
      <c r="I217">
        <v>9</v>
      </c>
      <c r="J217">
        <v>40</v>
      </c>
      <c r="K217">
        <v>40</v>
      </c>
      <c r="L217">
        <v>21</v>
      </c>
      <c r="M217">
        <v>72</v>
      </c>
      <c r="N217">
        <v>2</v>
      </c>
      <c r="O217">
        <v>3</v>
      </c>
      <c r="P217">
        <v>2</v>
      </c>
      <c r="Q217">
        <v>0.27800000000000002</v>
      </c>
      <c r="R217">
        <v>0.31900000000000001</v>
      </c>
      <c r="S217">
        <v>0.40500000000000003</v>
      </c>
      <c r="T217">
        <v>0.72399999999999998</v>
      </c>
      <c r="U217">
        <v>0.315</v>
      </c>
      <c r="V217">
        <v>96</v>
      </c>
      <c r="W217">
        <v>-0.3</v>
      </c>
      <c r="X217">
        <v>-0.4</v>
      </c>
      <c r="Y217">
        <v>-2.2999999999999998</v>
      </c>
      <c r="Z217">
        <v>-5.0999999999999996</v>
      </c>
      <c r="AA217">
        <v>0.5</v>
      </c>
    </row>
    <row r="218" spans="1:27" x14ac:dyDescent="0.25">
      <c r="A218">
        <v>2830</v>
      </c>
      <c r="B218" t="s">
        <v>5557</v>
      </c>
      <c r="C218" t="s">
        <v>1</v>
      </c>
      <c r="D218">
        <v>302</v>
      </c>
      <c r="E218">
        <v>268</v>
      </c>
      <c r="F218">
        <v>67</v>
      </c>
      <c r="G218">
        <v>13</v>
      </c>
      <c r="H218">
        <v>2</v>
      </c>
      <c r="I218">
        <v>8</v>
      </c>
      <c r="J218">
        <v>33</v>
      </c>
      <c r="K218">
        <v>32</v>
      </c>
      <c r="L218">
        <v>28</v>
      </c>
      <c r="M218">
        <v>68</v>
      </c>
      <c r="N218">
        <v>2</v>
      </c>
      <c r="O218">
        <v>2</v>
      </c>
      <c r="P218">
        <v>1</v>
      </c>
      <c r="Q218">
        <v>0.249</v>
      </c>
      <c r="R218">
        <v>0.32300000000000001</v>
      </c>
      <c r="S218">
        <v>0.4</v>
      </c>
      <c r="T218">
        <v>0.72299999999999998</v>
      </c>
      <c r="U218">
        <v>0.315</v>
      </c>
      <c r="V218">
        <v>98</v>
      </c>
      <c r="W218">
        <v>0</v>
      </c>
      <c r="X218">
        <v>-1.3</v>
      </c>
      <c r="Y218">
        <v>-0.8</v>
      </c>
      <c r="Z218">
        <v>-5</v>
      </c>
      <c r="AA218">
        <v>0.4</v>
      </c>
    </row>
    <row r="219" spans="1:27" x14ac:dyDescent="0.25">
      <c r="A219">
        <v>13288</v>
      </c>
      <c r="B219" t="s">
        <v>5385</v>
      </c>
      <c r="C219" t="s">
        <v>20869</v>
      </c>
      <c r="D219">
        <v>233</v>
      </c>
      <c r="E219">
        <v>216</v>
      </c>
      <c r="F219">
        <v>52</v>
      </c>
      <c r="G219">
        <v>11</v>
      </c>
      <c r="H219">
        <v>1</v>
      </c>
      <c r="I219">
        <v>11</v>
      </c>
      <c r="J219">
        <v>27</v>
      </c>
      <c r="K219">
        <v>31</v>
      </c>
      <c r="L219">
        <v>11</v>
      </c>
      <c r="M219">
        <v>63</v>
      </c>
      <c r="N219">
        <v>2</v>
      </c>
      <c r="O219">
        <v>1</v>
      </c>
      <c r="P219">
        <v>1</v>
      </c>
      <c r="Q219">
        <v>0.23799999999999999</v>
      </c>
      <c r="R219">
        <v>0.28199999999999997</v>
      </c>
      <c r="S219">
        <v>0.45400000000000001</v>
      </c>
      <c r="T219">
        <v>0.73499999999999999</v>
      </c>
      <c r="U219">
        <v>0.315</v>
      </c>
      <c r="V219">
        <v>93</v>
      </c>
      <c r="W219">
        <v>0.1</v>
      </c>
      <c r="X219">
        <v>-0.1</v>
      </c>
      <c r="Y219">
        <v>-1.7</v>
      </c>
      <c r="Z219">
        <v>-3.7</v>
      </c>
      <c r="AA219">
        <v>0.2</v>
      </c>
    </row>
    <row r="220" spans="1:27" x14ac:dyDescent="0.25">
      <c r="A220" t="s">
        <v>4692</v>
      </c>
      <c r="B220" t="s">
        <v>4693</v>
      </c>
      <c r="C220" t="s">
        <v>20871</v>
      </c>
      <c r="D220">
        <v>34</v>
      </c>
      <c r="E220">
        <v>31</v>
      </c>
      <c r="F220">
        <v>8</v>
      </c>
      <c r="G220">
        <v>2</v>
      </c>
      <c r="H220">
        <v>0</v>
      </c>
      <c r="I220">
        <v>1</v>
      </c>
      <c r="J220">
        <v>3</v>
      </c>
      <c r="K220">
        <v>3</v>
      </c>
      <c r="L220">
        <v>3</v>
      </c>
      <c r="M220">
        <v>5</v>
      </c>
      <c r="N220">
        <v>0</v>
      </c>
      <c r="O220">
        <v>0</v>
      </c>
      <c r="P220">
        <v>0</v>
      </c>
      <c r="Q220">
        <v>0.27300000000000002</v>
      </c>
      <c r="R220">
        <v>0.33</v>
      </c>
      <c r="S220">
        <v>0.39300000000000002</v>
      </c>
      <c r="T220">
        <v>0.72299999999999998</v>
      </c>
      <c r="U220">
        <v>0.314</v>
      </c>
      <c r="V220">
        <v>101</v>
      </c>
      <c r="W220">
        <v>0</v>
      </c>
      <c r="X220">
        <v>0</v>
      </c>
      <c r="Y220">
        <v>0.1</v>
      </c>
      <c r="Z220">
        <v>-0.7</v>
      </c>
      <c r="AA220">
        <v>0</v>
      </c>
    </row>
    <row r="221" spans="1:27" x14ac:dyDescent="0.25">
      <c r="A221" t="s">
        <v>2428</v>
      </c>
      <c r="B221" t="s">
        <v>2429</v>
      </c>
      <c r="C221" t="s">
        <v>20888</v>
      </c>
      <c r="D221">
        <v>1</v>
      </c>
      <c r="E221">
        <v>1</v>
      </c>
      <c r="F221">
        <v>0</v>
      </c>
      <c r="G221">
        <v>0</v>
      </c>
      <c r="H221">
        <v>0</v>
      </c>
      <c r="I221">
        <v>0</v>
      </c>
      <c r="J221">
        <v>0</v>
      </c>
      <c r="K221">
        <v>0</v>
      </c>
      <c r="L221">
        <v>0</v>
      </c>
      <c r="M221">
        <v>0</v>
      </c>
      <c r="N221">
        <v>0</v>
      </c>
      <c r="O221">
        <v>0</v>
      </c>
      <c r="P221">
        <v>0</v>
      </c>
      <c r="Q221">
        <v>0.27700000000000002</v>
      </c>
      <c r="R221">
        <v>0.30499999999999999</v>
      </c>
      <c r="S221">
        <v>0.42799999999999999</v>
      </c>
      <c r="T221">
        <v>0.73299999999999998</v>
      </c>
      <c r="U221">
        <v>0.314</v>
      </c>
      <c r="V221">
        <v>97</v>
      </c>
      <c r="W221">
        <v>0</v>
      </c>
      <c r="X221">
        <v>0</v>
      </c>
      <c r="Y221">
        <v>0</v>
      </c>
      <c r="Z221">
        <v>0</v>
      </c>
      <c r="AA221">
        <v>0</v>
      </c>
    </row>
    <row r="222" spans="1:27" x14ac:dyDescent="0.25">
      <c r="A222">
        <v>9874</v>
      </c>
      <c r="B222" t="s">
        <v>5384</v>
      </c>
      <c r="C222" t="s">
        <v>20879</v>
      </c>
      <c r="D222">
        <v>580</v>
      </c>
      <c r="E222">
        <v>528</v>
      </c>
      <c r="F222">
        <v>152</v>
      </c>
      <c r="G222">
        <v>24</v>
      </c>
      <c r="H222">
        <v>4</v>
      </c>
      <c r="I222">
        <v>6</v>
      </c>
      <c r="J222">
        <v>61</v>
      </c>
      <c r="K222">
        <v>52</v>
      </c>
      <c r="L222">
        <v>40</v>
      </c>
      <c r="M222">
        <v>97</v>
      </c>
      <c r="N222">
        <v>3</v>
      </c>
      <c r="O222">
        <v>17</v>
      </c>
      <c r="P222">
        <v>9</v>
      </c>
      <c r="Q222">
        <v>0.28699999999999998</v>
      </c>
      <c r="R222">
        <v>0.33800000000000002</v>
      </c>
      <c r="S222">
        <v>0.38300000000000001</v>
      </c>
      <c r="T222">
        <v>0.72199999999999998</v>
      </c>
      <c r="U222">
        <v>0.314</v>
      </c>
      <c r="V222">
        <v>81</v>
      </c>
      <c r="W222">
        <v>-0.2</v>
      </c>
      <c r="X222">
        <v>1.9</v>
      </c>
      <c r="Y222">
        <v>-13.4</v>
      </c>
      <c r="Z222">
        <v>4.2</v>
      </c>
      <c r="AA222">
        <v>0.9</v>
      </c>
    </row>
    <row r="223" spans="1:27" x14ac:dyDescent="0.25">
      <c r="A223">
        <v>9741</v>
      </c>
      <c r="B223" t="s">
        <v>5505</v>
      </c>
      <c r="C223" t="s">
        <v>20879</v>
      </c>
      <c r="D223">
        <v>403</v>
      </c>
      <c r="E223">
        <v>368</v>
      </c>
      <c r="F223">
        <v>93</v>
      </c>
      <c r="G223">
        <v>19</v>
      </c>
      <c r="H223">
        <v>3</v>
      </c>
      <c r="I223">
        <v>12</v>
      </c>
      <c r="J223">
        <v>43</v>
      </c>
      <c r="K223">
        <v>48</v>
      </c>
      <c r="L223">
        <v>28</v>
      </c>
      <c r="M223">
        <v>104</v>
      </c>
      <c r="N223">
        <v>2</v>
      </c>
      <c r="O223">
        <v>3</v>
      </c>
      <c r="P223">
        <v>2</v>
      </c>
      <c r="Q223">
        <v>0.252</v>
      </c>
      <c r="R223">
        <v>0.307</v>
      </c>
      <c r="S223">
        <v>0.42099999999999999</v>
      </c>
      <c r="T223">
        <v>0.72799999999999998</v>
      </c>
      <c r="U223">
        <v>0.314</v>
      </c>
      <c r="V223">
        <v>81</v>
      </c>
      <c r="W223">
        <v>0</v>
      </c>
      <c r="X223">
        <v>1.8</v>
      </c>
      <c r="Y223">
        <v>-9.1999999999999993</v>
      </c>
      <c r="Z223">
        <v>-6.7</v>
      </c>
      <c r="AA223">
        <v>-0.4</v>
      </c>
    </row>
    <row r="224" spans="1:27" x14ac:dyDescent="0.25">
      <c r="A224">
        <v>2554</v>
      </c>
      <c r="B224" t="s">
        <v>5466</v>
      </c>
      <c r="C224" t="s">
        <v>1</v>
      </c>
      <c r="D224">
        <v>169</v>
      </c>
      <c r="E224">
        <v>152</v>
      </c>
      <c r="F224">
        <v>38</v>
      </c>
      <c r="G224">
        <v>8</v>
      </c>
      <c r="H224">
        <v>0</v>
      </c>
      <c r="I224">
        <v>5</v>
      </c>
      <c r="J224">
        <v>18</v>
      </c>
      <c r="K224">
        <v>20</v>
      </c>
      <c r="L224">
        <v>13</v>
      </c>
      <c r="M224">
        <v>39</v>
      </c>
      <c r="N224">
        <v>1</v>
      </c>
      <c r="O224">
        <v>1</v>
      </c>
      <c r="P224">
        <v>1</v>
      </c>
      <c r="Q224">
        <v>0.251</v>
      </c>
      <c r="R224">
        <v>0.314</v>
      </c>
      <c r="S224">
        <v>0.41</v>
      </c>
      <c r="T224">
        <v>0.72399999999999998</v>
      </c>
      <c r="U224">
        <v>0.314</v>
      </c>
      <c r="V224">
        <v>97</v>
      </c>
      <c r="W224">
        <v>-0.2</v>
      </c>
      <c r="X224">
        <v>0.9</v>
      </c>
      <c r="Y224">
        <v>-0.7</v>
      </c>
      <c r="Z224">
        <v>-2.5</v>
      </c>
      <c r="AA224">
        <v>0.2</v>
      </c>
    </row>
    <row r="225" spans="1:27" x14ac:dyDescent="0.25">
      <c r="A225">
        <v>6806</v>
      </c>
      <c r="B225" t="s">
        <v>5534</v>
      </c>
      <c r="C225" t="s">
        <v>20884</v>
      </c>
      <c r="D225">
        <v>88</v>
      </c>
      <c r="E225">
        <v>79</v>
      </c>
      <c r="F225">
        <v>19</v>
      </c>
      <c r="G225">
        <v>4</v>
      </c>
      <c r="H225">
        <v>0</v>
      </c>
      <c r="I225">
        <v>3</v>
      </c>
      <c r="J225">
        <v>9</v>
      </c>
      <c r="K225">
        <v>10</v>
      </c>
      <c r="L225">
        <v>8</v>
      </c>
      <c r="M225">
        <v>19</v>
      </c>
      <c r="N225">
        <v>1</v>
      </c>
      <c r="O225">
        <v>0</v>
      </c>
      <c r="P225">
        <v>0</v>
      </c>
      <c r="Q225">
        <v>0.24299999999999999</v>
      </c>
      <c r="R225">
        <v>0.313</v>
      </c>
      <c r="S225">
        <v>0.40699999999999997</v>
      </c>
      <c r="T225">
        <v>0.72099999999999997</v>
      </c>
      <c r="U225">
        <v>0.314</v>
      </c>
      <c r="V225">
        <v>94</v>
      </c>
      <c r="W225">
        <v>0</v>
      </c>
      <c r="X225">
        <v>-0.4</v>
      </c>
      <c r="Y225">
        <v>-0.7</v>
      </c>
      <c r="Z225">
        <v>0.7</v>
      </c>
      <c r="AA225">
        <v>0.3</v>
      </c>
    </row>
    <row r="226" spans="1:27" x14ac:dyDescent="0.25">
      <c r="A226">
        <v>12546</v>
      </c>
      <c r="B226" t="s">
        <v>5362</v>
      </c>
      <c r="C226" t="s">
        <v>20865</v>
      </c>
      <c r="D226">
        <v>532</v>
      </c>
      <c r="E226">
        <v>496</v>
      </c>
      <c r="F226">
        <v>128</v>
      </c>
      <c r="G226">
        <v>25</v>
      </c>
      <c r="H226">
        <v>2</v>
      </c>
      <c r="I226">
        <v>19</v>
      </c>
      <c r="J226">
        <v>59</v>
      </c>
      <c r="K226">
        <v>68</v>
      </c>
      <c r="L226">
        <v>24</v>
      </c>
      <c r="M226">
        <v>105</v>
      </c>
      <c r="N226">
        <v>6</v>
      </c>
      <c r="O226">
        <v>3</v>
      </c>
      <c r="P226">
        <v>2</v>
      </c>
      <c r="Q226">
        <v>0.25900000000000001</v>
      </c>
      <c r="R226">
        <v>0.29799999999999999</v>
      </c>
      <c r="S226">
        <v>0.432</v>
      </c>
      <c r="T226">
        <v>0.73</v>
      </c>
      <c r="U226">
        <v>0.314</v>
      </c>
      <c r="V226">
        <v>103</v>
      </c>
      <c r="W226">
        <v>-0.9</v>
      </c>
      <c r="X226">
        <v>-1.5</v>
      </c>
      <c r="Y226">
        <v>0.9</v>
      </c>
      <c r="Z226">
        <v>-13.7</v>
      </c>
      <c r="AA226">
        <v>0.5</v>
      </c>
    </row>
    <row r="227" spans="1:27" x14ac:dyDescent="0.25">
      <c r="A227">
        <v>5386</v>
      </c>
      <c r="B227" t="s">
        <v>5535</v>
      </c>
      <c r="C227" t="s">
        <v>20893</v>
      </c>
      <c r="D227">
        <v>33</v>
      </c>
      <c r="E227">
        <v>30</v>
      </c>
      <c r="F227">
        <v>7</v>
      </c>
      <c r="G227">
        <v>2</v>
      </c>
      <c r="H227">
        <v>0</v>
      </c>
      <c r="I227">
        <v>1</v>
      </c>
      <c r="J227">
        <v>4</v>
      </c>
      <c r="K227">
        <v>4</v>
      </c>
      <c r="L227">
        <v>2</v>
      </c>
      <c r="M227">
        <v>8</v>
      </c>
      <c r="N227">
        <v>0</v>
      </c>
      <c r="O227">
        <v>1</v>
      </c>
      <c r="P227">
        <v>0</v>
      </c>
      <c r="Q227">
        <v>0.248</v>
      </c>
      <c r="R227">
        <v>0.30299999999999999</v>
      </c>
      <c r="S227">
        <v>0.43099999999999999</v>
      </c>
      <c r="T227">
        <v>0.73299999999999998</v>
      </c>
      <c r="U227">
        <v>0.314</v>
      </c>
      <c r="V227">
        <v>100</v>
      </c>
      <c r="W227">
        <v>0</v>
      </c>
      <c r="X227">
        <v>-0.3</v>
      </c>
      <c r="Y227">
        <v>0</v>
      </c>
      <c r="Z227">
        <v>-0.7</v>
      </c>
      <c r="AA227">
        <v>0</v>
      </c>
    </row>
    <row r="228" spans="1:27" x14ac:dyDescent="0.25">
      <c r="A228" t="s">
        <v>5261</v>
      </c>
      <c r="B228" t="s">
        <v>5262</v>
      </c>
      <c r="C228" t="s">
        <v>20868</v>
      </c>
      <c r="D228">
        <v>1</v>
      </c>
      <c r="E228">
        <v>1</v>
      </c>
      <c r="F228">
        <v>0</v>
      </c>
      <c r="G228">
        <v>0</v>
      </c>
      <c r="H228">
        <v>0</v>
      </c>
      <c r="I228">
        <v>0</v>
      </c>
      <c r="J228">
        <v>0</v>
      </c>
      <c r="K228">
        <v>0</v>
      </c>
      <c r="L228">
        <v>0</v>
      </c>
      <c r="M228">
        <v>0</v>
      </c>
      <c r="N228">
        <v>0</v>
      </c>
      <c r="O228">
        <v>0</v>
      </c>
      <c r="P228">
        <v>0</v>
      </c>
      <c r="Q228">
        <v>0.26800000000000002</v>
      </c>
      <c r="R228">
        <v>0.318</v>
      </c>
      <c r="S228">
        <v>0.40600000000000003</v>
      </c>
      <c r="T228">
        <v>0.72399999999999998</v>
      </c>
      <c r="U228">
        <v>0.314</v>
      </c>
      <c r="V228">
        <v>97</v>
      </c>
      <c r="W228">
        <v>0</v>
      </c>
      <c r="X228">
        <v>0</v>
      </c>
      <c r="Y228">
        <v>0</v>
      </c>
      <c r="Z228">
        <v>0</v>
      </c>
      <c r="AA228">
        <v>0</v>
      </c>
    </row>
    <row r="229" spans="1:27" x14ac:dyDescent="0.25">
      <c r="A229">
        <v>7244</v>
      </c>
      <c r="B229" t="s">
        <v>242</v>
      </c>
      <c r="C229" t="s">
        <v>20866</v>
      </c>
      <c r="D229">
        <v>245</v>
      </c>
      <c r="E229">
        <v>222</v>
      </c>
      <c r="F229">
        <v>55</v>
      </c>
      <c r="G229">
        <v>12</v>
      </c>
      <c r="H229">
        <v>0</v>
      </c>
      <c r="I229">
        <v>9</v>
      </c>
      <c r="J229">
        <v>27</v>
      </c>
      <c r="K229">
        <v>30</v>
      </c>
      <c r="L229">
        <v>18</v>
      </c>
      <c r="M229">
        <v>61</v>
      </c>
      <c r="N229">
        <v>2</v>
      </c>
      <c r="O229">
        <v>2</v>
      </c>
      <c r="P229">
        <v>1</v>
      </c>
      <c r="Q229">
        <v>0.247</v>
      </c>
      <c r="R229">
        <v>0.30599999999999999</v>
      </c>
      <c r="S229">
        <v>0.42099999999999999</v>
      </c>
      <c r="T229">
        <v>0.72799999999999998</v>
      </c>
      <c r="U229">
        <v>0.314</v>
      </c>
      <c r="V229">
        <v>97</v>
      </c>
      <c r="W229">
        <v>-0.2</v>
      </c>
      <c r="X229">
        <v>-0.6</v>
      </c>
      <c r="Y229">
        <v>-1.1000000000000001</v>
      </c>
      <c r="Z229">
        <v>-6.1</v>
      </c>
      <c r="AA229">
        <v>0</v>
      </c>
    </row>
    <row r="230" spans="1:27" x14ac:dyDescent="0.25">
      <c r="A230">
        <v>17171</v>
      </c>
      <c r="B230" t="s">
        <v>15574</v>
      </c>
      <c r="C230" t="s">
        <v>20869</v>
      </c>
      <c r="D230">
        <v>496</v>
      </c>
      <c r="E230">
        <v>463</v>
      </c>
      <c r="F230">
        <v>122</v>
      </c>
      <c r="G230">
        <v>23</v>
      </c>
      <c r="H230">
        <v>3</v>
      </c>
      <c r="I230">
        <v>15</v>
      </c>
      <c r="J230">
        <v>52</v>
      </c>
      <c r="K230">
        <v>61</v>
      </c>
      <c r="L230">
        <v>24</v>
      </c>
      <c r="M230">
        <v>122</v>
      </c>
      <c r="N230">
        <v>3</v>
      </c>
      <c r="O230">
        <v>6</v>
      </c>
      <c r="P230">
        <v>4</v>
      </c>
      <c r="Q230">
        <v>0.26300000000000001</v>
      </c>
      <c r="R230">
        <v>0.30199999999999999</v>
      </c>
      <c r="S230">
        <v>0.42599999999999999</v>
      </c>
      <c r="T230">
        <v>0.72799999999999998</v>
      </c>
      <c r="U230">
        <v>0.314</v>
      </c>
      <c r="V230">
        <v>93</v>
      </c>
      <c r="W230">
        <v>-1</v>
      </c>
      <c r="X230">
        <v>-2.5</v>
      </c>
      <c r="Y230">
        <v>-5.0999999999999996</v>
      </c>
      <c r="Z230">
        <v>-8.8000000000000007</v>
      </c>
      <c r="AA230">
        <v>0.2</v>
      </c>
    </row>
    <row r="231" spans="1:27" x14ac:dyDescent="0.25">
      <c r="A231">
        <v>7007</v>
      </c>
      <c r="B231" t="s">
        <v>5592</v>
      </c>
      <c r="C231" t="s">
        <v>20885</v>
      </c>
      <c r="D231">
        <v>461</v>
      </c>
      <c r="E231">
        <v>424</v>
      </c>
      <c r="F231">
        <v>118</v>
      </c>
      <c r="G231">
        <v>24</v>
      </c>
      <c r="H231">
        <v>1</v>
      </c>
      <c r="I231">
        <v>8</v>
      </c>
      <c r="J231">
        <v>46</v>
      </c>
      <c r="K231">
        <v>50</v>
      </c>
      <c r="L231">
        <v>29</v>
      </c>
      <c r="M231">
        <v>55</v>
      </c>
      <c r="N231">
        <v>3</v>
      </c>
      <c r="O231">
        <v>2</v>
      </c>
      <c r="P231">
        <v>1</v>
      </c>
      <c r="Q231">
        <v>0.27800000000000002</v>
      </c>
      <c r="R231">
        <v>0.32600000000000001</v>
      </c>
      <c r="S231">
        <v>0.39700000000000002</v>
      </c>
      <c r="T231">
        <v>0.72299999999999998</v>
      </c>
      <c r="U231">
        <v>0.314</v>
      </c>
      <c r="V231">
        <v>99</v>
      </c>
      <c r="W231">
        <v>-1.9</v>
      </c>
      <c r="X231">
        <v>7.9</v>
      </c>
      <c r="Y231">
        <v>-2.6</v>
      </c>
      <c r="Z231">
        <v>17.100000000000001</v>
      </c>
      <c r="AA231">
        <v>3.1</v>
      </c>
    </row>
    <row r="232" spans="1:27" x14ac:dyDescent="0.25">
      <c r="A232">
        <v>5760</v>
      </c>
      <c r="B232" t="s">
        <v>5565</v>
      </c>
      <c r="C232" t="s">
        <v>20875</v>
      </c>
      <c r="D232">
        <v>584</v>
      </c>
      <c r="E232">
        <v>537</v>
      </c>
      <c r="F232">
        <v>142</v>
      </c>
      <c r="G232">
        <v>21</v>
      </c>
      <c r="H232">
        <v>2</v>
      </c>
      <c r="I232">
        <v>18</v>
      </c>
      <c r="J232">
        <v>64</v>
      </c>
      <c r="K232">
        <v>70</v>
      </c>
      <c r="L232">
        <v>35</v>
      </c>
      <c r="M232">
        <v>130</v>
      </c>
      <c r="N232">
        <v>6</v>
      </c>
      <c r="O232">
        <v>8</v>
      </c>
      <c r="P232">
        <v>5</v>
      </c>
      <c r="Q232">
        <v>0.26400000000000001</v>
      </c>
      <c r="R232">
        <v>0.314</v>
      </c>
      <c r="S232">
        <v>0.40899999999999997</v>
      </c>
      <c r="T232">
        <v>0.72399999999999998</v>
      </c>
      <c r="U232">
        <v>0.314</v>
      </c>
      <c r="V232">
        <v>96</v>
      </c>
      <c r="W232">
        <v>-1.2</v>
      </c>
      <c r="X232">
        <v>-4.7</v>
      </c>
      <c r="Y232">
        <v>-3.9</v>
      </c>
      <c r="Z232">
        <v>-12.7</v>
      </c>
      <c r="AA232">
        <v>0.3</v>
      </c>
    </row>
    <row r="233" spans="1:27" x14ac:dyDescent="0.25">
      <c r="A233" t="s">
        <v>5016</v>
      </c>
      <c r="B233" t="s">
        <v>5017</v>
      </c>
      <c r="C233" t="s">
        <v>20870</v>
      </c>
      <c r="D233">
        <v>1</v>
      </c>
      <c r="E233">
        <v>1</v>
      </c>
      <c r="F233">
        <v>0</v>
      </c>
      <c r="G233">
        <v>0</v>
      </c>
      <c r="H233">
        <v>0</v>
      </c>
      <c r="I233">
        <v>0</v>
      </c>
      <c r="J233">
        <v>0</v>
      </c>
      <c r="K233">
        <v>0</v>
      </c>
      <c r="L233">
        <v>0</v>
      </c>
      <c r="M233">
        <v>0</v>
      </c>
      <c r="N233">
        <v>0</v>
      </c>
      <c r="O233">
        <v>0</v>
      </c>
      <c r="P233">
        <v>0</v>
      </c>
      <c r="Q233">
        <v>0.249</v>
      </c>
      <c r="R233">
        <v>0.32200000000000001</v>
      </c>
      <c r="S233">
        <v>0.39700000000000002</v>
      </c>
      <c r="T233">
        <v>0.71899999999999997</v>
      </c>
      <c r="U233">
        <v>0.314</v>
      </c>
      <c r="V233">
        <v>95</v>
      </c>
      <c r="W233">
        <v>0</v>
      </c>
      <c r="X233">
        <v>0</v>
      </c>
      <c r="Y233">
        <v>0</v>
      </c>
      <c r="Z233">
        <v>0</v>
      </c>
      <c r="AA233">
        <v>0</v>
      </c>
    </row>
    <row r="234" spans="1:27" x14ac:dyDescent="0.25">
      <c r="A234">
        <v>7185</v>
      </c>
      <c r="B234" t="s">
        <v>5015</v>
      </c>
      <c r="C234" t="s">
        <v>20895</v>
      </c>
      <c r="D234">
        <v>582</v>
      </c>
      <c r="E234">
        <v>517</v>
      </c>
      <c r="F234">
        <v>131</v>
      </c>
      <c r="G234">
        <v>26</v>
      </c>
      <c r="H234">
        <v>2</v>
      </c>
      <c r="I234">
        <v>13</v>
      </c>
      <c r="J234">
        <v>61</v>
      </c>
      <c r="K234">
        <v>61</v>
      </c>
      <c r="L234">
        <v>50</v>
      </c>
      <c r="M234">
        <v>112</v>
      </c>
      <c r="N234">
        <v>8</v>
      </c>
      <c r="O234">
        <v>7</v>
      </c>
      <c r="P234">
        <v>4</v>
      </c>
      <c r="Q234">
        <v>0.254</v>
      </c>
      <c r="R234">
        <v>0.32700000000000001</v>
      </c>
      <c r="S234">
        <v>0.38800000000000001</v>
      </c>
      <c r="T234">
        <v>0.71499999999999997</v>
      </c>
      <c r="U234">
        <v>0.314</v>
      </c>
      <c r="V234">
        <v>101</v>
      </c>
      <c r="W234">
        <v>-0.7</v>
      </c>
      <c r="X234">
        <v>-2.6</v>
      </c>
      <c r="Y234">
        <v>0</v>
      </c>
      <c r="Z234">
        <v>-0.3</v>
      </c>
      <c r="AA234">
        <v>2</v>
      </c>
    </row>
    <row r="235" spans="1:27" x14ac:dyDescent="0.25">
      <c r="A235">
        <v>2714</v>
      </c>
      <c r="B235" t="s">
        <v>5590</v>
      </c>
      <c r="C235" t="s">
        <v>20883</v>
      </c>
      <c r="D235">
        <v>1</v>
      </c>
      <c r="E235">
        <v>1</v>
      </c>
      <c r="F235">
        <v>0</v>
      </c>
      <c r="G235">
        <v>0</v>
      </c>
      <c r="H235">
        <v>0</v>
      </c>
      <c r="I235">
        <v>0</v>
      </c>
      <c r="J235">
        <v>0</v>
      </c>
      <c r="K235">
        <v>0</v>
      </c>
      <c r="L235">
        <v>0</v>
      </c>
      <c r="M235">
        <v>0</v>
      </c>
      <c r="N235">
        <v>0</v>
      </c>
      <c r="O235">
        <v>0</v>
      </c>
      <c r="P235">
        <v>0</v>
      </c>
      <c r="Q235">
        <v>0.24199999999999999</v>
      </c>
      <c r="R235">
        <v>0.29699999999999999</v>
      </c>
      <c r="S235">
        <v>0.43099999999999999</v>
      </c>
      <c r="T235">
        <v>0.72899999999999998</v>
      </c>
      <c r="U235">
        <v>0.314</v>
      </c>
      <c r="V235">
        <v>96</v>
      </c>
      <c r="W235">
        <v>0</v>
      </c>
      <c r="X235">
        <v>0</v>
      </c>
      <c r="Y235">
        <v>0</v>
      </c>
      <c r="Z235">
        <v>0</v>
      </c>
      <c r="AA235">
        <v>0</v>
      </c>
    </row>
    <row r="236" spans="1:27" x14ac:dyDescent="0.25">
      <c r="A236">
        <v>10607</v>
      </c>
      <c r="B236" t="s">
        <v>5529</v>
      </c>
      <c r="C236" t="s">
        <v>20881</v>
      </c>
      <c r="D236">
        <v>7</v>
      </c>
      <c r="E236">
        <v>6</v>
      </c>
      <c r="F236">
        <v>2</v>
      </c>
      <c r="G236">
        <v>0</v>
      </c>
      <c r="H236">
        <v>0</v>
      </c>
      <c r="I236">
        <v>0</v>
      </c>
      <c r="J236">
        <v>1</v>
      </c>
      <c r="K236">
        <v>1</v>
      </c>
      <c r="L236">
        <v>0</v>
      </c>
      <c r="M236">
        <v>2</v>
      </c>
      <c r="N236">
        <v>0</v>
      </c>
      <c r="O236">
        <v>0</v>
      </c>
      <c r="P236">
        <v>0</v>
      </c>
      <c r="Q236">
        <v>0.249</v>
      </c>
      <c r="R236">
        <v>0.30199999999999999</v>
      </c>
      <c r="S236">
        <v>0.42199999999999999</v>
      </c>
      <c r="T236">
        <v>0.72399999999999998</v>
      </c>
      <c r="U236">
        <v>0.314</v>
      </c>
      <c r="V236">
        <v>93</v>
      </c>
      <c r="W236">
        <v>0</v>
      </c>
      <c r="X236">
        <v>0</v>
      </c>
      <c r="Y236">
        <v>-0.1</v>
      </c>
      <c r="Z236">
        <v>-0.1</v>
      </c>
      <c r="AA236">
        <v>0</v>
      </c>
    </row>
    <row r="237" spans="1:27" x14ac:dyDescent="0.25">
      <c r="A237">
        <v>9205</v>
      </c>
      <c r="B237" t="s">
        <v>5597</v>
      </c>
      <c r="C237" t="s">
        <v>20895</v>
      </c>
      <c r="D237">
        <v>438</v>
      </c>
      <c r="E237">
        <v>389</v>
      </c>
      <c r="F237">
        <v>94</v>
      </c>
      <c r="G237">
        <v>17</v>
      </c>
      <c r="H237">
        <v>2</v>
      </c>
      <c r="I237">
        <v>15</v>
      </c>
      <c r="J237">
        <v>48</v>
      </c>
      <c r="K237">
        <v>50</v>
      </c>
      <c r="L237">
        <v>40</v>
      </c>
      <c r="M237">
        <v>70</v>
      </c>
      <c r="N237">
        <v>4</v>
      </c>
      <c r="O237">
        <v>6</v>
      </c>
      <c r="P237">
        <v>4</v>
      </c>
      <c r="Q237">
        <v>0.24</v>
      </c>
      <c r="R237">
        <v>0.315</v>
      </c>
      <c r="S237">
        <v>0.41</v>
      </c>
      <c r="T237">
        <v>0.72399999999999998</v>
      </c>
      <c r="U237">
        <v>0.314</v>
      </c>
      <c r="V237">
        <v>101</v>
      </c>
      <c r="W237">
        <v>-0.8</v>
      </c>
      <c r="X237">
        <v>-0.3</v>
      </c>
      <c r="Y237">
        <v>-0.4</v>
      </c>
      <c r="Z237">
        <v>-11.5</v>
      </c>
      <c r="AA237">
        <v>0.3</v>
      </c>
    </row>
    <row r="238" spans="1:27" x14ac:dyDescent="0.25">
      <c r="A238">
        <v>4727</v>
      </c>
      <c r="B238" t="s">
        <v>5574</v>
      </c>
      <c r="C238" t="s">
        <v>20883</v>
      </c>
      <c r="D238">
        <v>641</v>
      </c>
      <c r="E238">
        <v>580</v>
      </c>
      <c r="F238">
        <v>153</v>
      </c>
      <c r="G238">
        <v>27</v>
      </c>
      <c r="H238">
        <v>3</v>
      </c>
      <c r="I238">
        <v>14</v>
      </c>
      <c r="J238">
        <v>80</v>
      </c>
      <c r="K238">
        <v>61</v>
      </c>
      <c r="L238">
        <v>46</v>
      </c>
      <c r="M238">
        <v>104</v>
      </c>
      <c r="N238">
        <v>6</v>
      </c>
      <c r="O238">
        <v>28</v>
      </c>
      <c r="P238">
        <v>10</v>
      </c>
      <c r="Q238">
        <v>0.26400000000000001</v>
      </c>
      <c r="R238">
        <v>0.32300000000000001</v>
      </c>
      <c r="S238">
        <v>0.39600000000000002</v>
      </c>
      <c r="T238">
        <v>0.71899999999999997</v>
      </c>
      <c r="U238">
        <v>0.313</v>
      </c>
      <c r="V238">
        <v>96</v>
      </c>
      <c r="W238">
        <v>3.1</v>
      </c>
      <c r="X238">
        <v>-0.6</v>
      </c>
      <c r="Y238">
        <v>0.1</v>
      </c>
      <c r="Z238">
        <v>1.7</v>
      </c>
      <c r="AA238">
        <v>2.4</v>
      </c>
    </row>
    <row r="239" spans="1:27" x14ac:dyDescent="0.25">
      <c r="A239">
        <v>12552</v>
      </c>
      <c r="B239" t="s">
        <v>5077</v>
      </c>
      <c r="C239" t="s">
        <v>20870</v>
      </c>
      <c r="D239">
        <v>465</v>
      </c>
      <c r="E239">
        <v>422</v>
      </c>
      <c r="F239">
        <v>108</v>
      </c>
      <c r="G239">
        <v>20</v>
      </c>
      <c r="H239">
        <v>2</v>
      </c>
      <c r="I239">
        <v>14</v>
      </c>
      <c r="J239">
        <v>47</v>
      </c>
      <c r="K239">
        <v>51</v>
      </c>
      <c r="L239">
        <v>32</v>
      </c>
      <c r="M239">
        <v>98</v>
      </c>
      <c r="N239">
        <v>5</v>
      </c>
      <c r="O239">
        <v>6</v>
      </c>
      <c r="P239">
        <v>4</v>
      </c>
      <c r="Q239">
        <v>0.254</v>
      </c>
      <c r="R239">
        <v>0.311</v>
      </c>
      <c r="S239">
        <v>0.41</v>
      </c>
      <c r="T239">
        <v>0.72099999999999997</v>
      </c>
      <c r="U239">
        <v>0.313</v>
      </c>
      <c r="V239">
        <v>94</v>
      </c>
      <c r="W239">
        <v>-0.3</v>
      </c>
      <c r="X239">
        <v>3.8</v>
      </c>
      <c r="Y239">
        <v>-3.3</v>
      </c>
      <c r="Z239">
        <v>6.5</v>
      </c>
      <c r="AA239">
        <v>1.9</v>
      </c>
    </row>
    <row r="240" spans="1:27" x14ac:dyDescent="0.25">
      <c r="A240">
        <v>13836</v>
      </c>
      <c r="B240" t="s">
        <v>4881</v>
      </c>
      <c r="C240" t="s">
        <v>20877</v>
      </c>
      <c r="D240">
        <v>624</v>
      </c>
      <c r="E240">
        <v>575</v>
      </c>
      <c r="F240">
        <v>159</v>
      </c>
      <c r="G240">
        <v>28</v>
      </c>
      <c r="H240">
        <v>4</v>
      </c>
      <c r="I240">
        <v>10</v>
      </c>
      <c r="J240">
        <v>64</v>
      </c>
      <c r="K240">
        <v>63</v>
      </c>
      <c r="L240">
        <v>37</v>
      </c>
      <c r="M240">
        <v>99</v>
      </c>
      <c r="N240">
        <v>5</v>
      </c>
      <c r="O240">
        <v>11</v>
      </c>
      <c r="P240">
        <v>5</v>
      </c>
      <c r="Q240">
        <v>0.27600000000000002</v>
      </c>
      <c r="R240">
        <v>0.32300000000000001</v>
      </c>
      <c r="S240">
        <v>0.39400000000000002</v>
      </c>
      <c r="T240">
        <v>0.71699999999999997</v>
      </c>
      <c r="U240">
        <v>0.313</v>
      </c>
      <c r="V240">
        <v>104</v>
      </c>
      <c r="W240">
        <v>0.9</v>
      </c>
      <c r="X240">
        <v>3.8</v>
      </c>
      <c r="Y240">
        <v>3.6</v>
      </c>
      <c r="Z240">
        <v>6.3</v>
      </c>
      <c r="AA240">
        <v>3.1</v>
      </c>
    </row>
    <row r="241" spans="1:27" x14ac:dyDescent="0.25">
      <c r="A241">
        <v>13499</v>
      </c>
      <c r="B241" t="s">
        <v>5454</v>
      </c>
      <c r="C241" t="s">
        <v>20879</v>
      </c>
      <c r="D241">
        <v>18</v>
      </c>
      <c r="E241">
        <v>17</v>
      </c>
      <c r="F241">
        <v>4</v>
      </c>
      <c r="G241">
        <v>1</v>
      </c>
      <c r="H241">
        <v>0</v>
      </c>
      <c r="I241">
        <v>1</v>
      </c>
      <c r="J241">
        <v>2</v>
      </c>
      <c r="K241">
        <v>2</v>
      </c>
      <c r="L241">
        <v>1</v>
      </c>
      <c r="M241">
        <v>5</v>
      </c>
      <c r="N241">
        <v>0</v>
      </c>
      <c r="O241">
        <v>0</v>
      </c>
      <c r="P241">
        <v>0</v>
      </c>
      <c r="Q241">
        <v>0.245</v>
      </c>
      <c r="R241">
        <v>0.29599999999999999</v>
      </c>
      <c r="S241">
        <v>0.432</v>
      </c>
      <c r="T241">
        <v>0.72899999999999998</v>
      </c>
      <c r="U241">
        <v>0.313</v>
      </c>
      <c r="V241">
        <v>79</v>
      </c>
      <c r="W241">
        <v>0</v>
      </c>
      <c r="X241">
        <v>0</v>
      </c>
      <c r="Y241">
        <v>-0.4</v>
      </c>
      <c r="Z241">
        <v>0.4</v>
      </c>
      <c r="AA241">
        <v>0.1</v>
      </c>
    </row>
    <row r="242" spans="1:27" x14ac:dyDescent="0.25">
      <c r="A242" t="s">
        <v>4590</v>
      </c>
      <c r="B242" t="s">
        <v>4591</v>
      </c>
      <c r="C242" t="s">
        <v>20879</v>
      </c>
      <c r="D242">
        <v>34</v>
      </c>
      <c r="E242">
        <v>31</v>
      </c>
      <c r="F242">
        <v>8</v>
      </c>
      <c r="G242">
        <v>2</v>
      </c>
      <c r="H242">
        <v>0</v>
      </c>
      <c r="I242">
        <v>1</v>
      </c>
      <c r="J242">
        <v>4</v>
      </c>
      <c r="K242">
        <v>4</v>
      </c>
      <c r="L242">
        <v>2</v>
      </c>
      <c r="M242">
        <v>9</v>
      </c>
      <c r="N242">
        <v>0</v>
      </c>
      <c r="O242">
        <v>1</v>
      </c>
      <c r="P242">
        <v>0</v>
      </c>
      <c r="Q242">
        <v>0.249</v>
      </c>
      <c r="R242">
        <v>0.307</v>
      </c>
      <c r="S242">
        <v>0.41599999999999998</v>
      </c>
      <c r="T242">
        <v>0.72299999999999998</v>
      </c>
      <c r="U242">
        <v>0.313</v>
      </c>
      <c r="V242">
        <v>79</v>
      </c>
      <c r="W242">
        <v>0</v>
      </c>
      <c r="X242">
        <v>0</v>
      </c>
      <c r="Y242">
        <v>-0.8</v>
      </c>
      <c r="Z242">
        <v>0.4</v>
      </c>
      <c r="AA242">
        <v>0.1</v>
      </c>
    </row>
    <row r="243" spans="1:27" x14ac:dyDescent="0.25">
      <c r="A243">
        <v>15580</v>
      </c>
      <c r="B243" t="s">
        <v>5404</v>
      </c>
      <c r="C243" t="s">
        <v>20882</v>
      </c>
      <c r="D243">
        <v>79</v>
      </c>
      <c r="E243">
        <v>75</v>
      </c>
      <c r="F243">
        <v>20</v>
      </c>
      <c r="G243">
        <v>4</v>
      </c>
      <c r="H243">
        <v>0</v>
      </c>
      <c r="I243">
        <v>2</v>
      </c>
      <c r="J243">
        <v>9</v>
      </c>
      <c r="K243">
        <v>9</v>
      </c>
      <c r="L243">
        <v>3</v>
      </c>
      <c r="M243">
        <v>12</v>
      </c>
      <c r="N243">
        <v>1</v>
      </c>
      <c r="O243">
        <v>1</v>
      </c>
      <c r="P243">
        <v>1</v>
      </c>
      <c r="Q243">
        <v>0.27300000000000002</v>
      </c>
      <c r="R243">
        <v>0.30099999999999999</v>
      </c>
      <c r="S243">
        <v>0.42299999999999999</v>
      </c>
      <c r="T243">
        <v>0.72399999999999998</v>
      </c>
      <c r="U243">
        <v>0.313</v>
      </c>
      <c r="V243">
        <v>94</v>
      </c>
      <c r="W243">
        <v>0</v>
      </c>
      <c r="X243">
        <v>0</v>
      </c>
      <c r="Y243">
        <v>-0.5</v>
      </c>
      <c r="Z243">
        <v>-1</v>
      </c>
      <c r="AA243">
        <v>0.1</v>
      </c>
    </row>
    <row r="244" spans="1:27" x14ac:dyDescent="0.25">
      <c r="A244" t="s">
        <v>4946</v>
      </c>
      <c r="B244" t="s">
        <v>1508</v>
      </c>
      <c r="C244" t="s">
        <v>1</v>
      </c>
      <c r="D244">
        <v>1</v>
      </c>
      <c r="E244">
        <v>1</v>
      </c>
      <c r="F244">
        <v>0</v>
      </c>
      <c r="G244">
        <v>0</v>
      </c>
      <c r="H244">
        <v>0</v>
      </c>
      <c r="I244">
        <v>0</v>
      </c>
      <c r="J244">
        <v>0</v>
      </c>
      <c r="K244">
        <v>0</v>
      </c>
      <c r="L244">
        <v>0</v>
      </c>
      <c r="M244">
        <v>0</v>
      </c>
      <c r="N244">
        <v>0</v>
      </c>
      <c r="O244">
        <v>0</v>
      </c>
      <c r="P244">
        <v>0</v>
      </c>
      <c r="Q244">
        <v>0.26900000000000002</v>
      </c>
      <c r="R244">
        <v>0.314</v>
      </c>
      <c r="S244">
        <v>0.41199999999999998</v>
      </c>
      <c r="T244">
        <v>0.72499999999999998</v>
      </c>
      <c r="U244">
        <v>0.313</v>
      </c>
      <c r="V244">
        <v>96</v>
      </c>
      <c r="W244">
        <v>0</v>
      </c>
      <c r="X244">
        <v>0</v>
      </c>
      <c r="Y244">
        <v>0</v>
      </c>
      <c r="Z244">
        <v>0</v>
      </c>
      <c r="AA244">
        <v>0</v>
      </c>
    </row>
    <row r="245" spans="1:27" x14ac:dyDescent="0.25">
      <c r="A245">
        <v>12775</v>
      </c>
      <c r="B245" t="s">
        <v>5429</v>
      </c>
      <c r="C245" t="s">
        <v>20895</v>
      </c>
      <c r="D245">
        <v>478</v>
      </c>
      <c r="E245">
        <v>426</v>
      </c>
      <c r="F245">
        <v>107</v>
      </c>
      <c r="G245">
        <v>20</v>
      </c>
      <c r="H245">
        <v>4</v>
      </c>
      <c r="I245">
        <v>11</v>
      </c>
      <c r="J245">
        <v>53</v>
      </c>
      <c r="K245">
        <v>49</v>
      </c>
      <c r="L245">
        <v>41</v>
      </c>
      <c r="M245">
        <v>94</v>
      </c>
      <c r="N245">
        <v>3</v>
      </c>
      <c r="O245">
        <v>10</v>
      </c>
      <c r="P245">
        <v>5</v>
      </c>
      <c r="Q245">
        <v>0.252</v>
      </c>
      <c r="R245">
        <v>0.32</v>
      </c>
      <c r="S245">
        <v>0.39400000000000002</v>
      </c>
      <c r="T245">
        <v>0.71399999999999997</v>
      </c>
      <c r="U245">
        <v>0.312</v>
      </c>
      <c r="V245">
        <v>100</v>
      </c>
      <c r="W245">
        <v>0.7</v>
      </c>
      <c r="X245">
        <v>-1.9</v>
      </c>
      <c r="Y245">
        <v>0.7</v>
      </c>
      <c r="Z245">
        <v>3.9</v>
      </c>
      <c r="AA245">
        <v>2.2000000000000002</v>
      </c>
    </row>
    <row r="246" spans="1:27" x14ac:dyDescent="0.25">
      <c r="A246">
        <v>3312</v>
      </c>
      <c r="B246" t="s">
        <v>5531</v>
      </c>
      <c r="C246" t="s">
        <v>20867</v>
      </c>
      <c r="D246">
        <v>595</v>
      </c>
      <c r="E246">
        <v>544</v>
      </c>
      <c r="F246">
        <v>149</v>
      </c>
      <c r="G246">
        <v>29</v>
      </c>
      <c r="H246">
        <v>3</v>
      </c>
      <c r="I246">
        <v>10</v>
      </c>
      <c r="J246">
        <v>63</v>
      </c>
      <c r="K246">
        <v>60</v>
      </c>
      <c r="L246">
        <v>39</v>
      </c>
      <c r="M246">
        <v>75</v>
      </c>
      <c r="N246">
        <v>5</v>
      </c>
      <c r="O246">
        <v>2</v>
      </c>
      <c r="P246">
        <v>1</v>
      </c>
      <c r="Q246">
        <v>0.27300000000000002</v>
      </c>
      <c r="R246">
        <v>0.32500000000000001</v>
      </c>
      <c r="S246">
        <v>0.39200000000000002</v>
      </c>
      <c r="T246">
        <v>0.71699999999999997</v>
      </c>
      <c r="U246">
        <v>0.312</v>
      </c>
      <c r="V246">
        <v>96</v>
      </c>
      <c r="W246">
        <v>-1.4</v>
      </c>
      <c r="X246">
        <v>1.9</v>
      </c>
      <c r="Y246">
        <v>-4.2</v>
      </c>
      <c r="Z246">
        <v>4.0999999999999996</v>
      </c>
      <c r="AA246">
        <v>2</v>
      </c>
    </row>
    <row r="247" spans="1:27" x14ac:dyDescent="0.25">
      <c r="A247">
        <v>5408</v>
      </c>
      <c r="B247" t="s">
        <v>5337</v>
      </c>
      <c r="C247" t="s">
        <v>20893</v>
      </c>
      <c r="D247">
        <v>127</v>
      </c>
      <c r="E247">
        <v>114</v>
      </c>
      <c r="F247">
        <v>28</v>
      </c>
      <c r="G247">
        <v>6</v>
      </c>
      <c r="H247">
        <v>1</v>
      </c>
      <c r="I247">
        <v>3</v>
      </c>
      <c r="J247">
        <v>14</v>
      </c>
      <c r="K247">
        <v>14</v>
      </c>
      <c r="L247">
        <v>10</v>
      </c>
      <c r="M247">
        <v>24</v>
      </c>
      <c r="N247">
        <v>2</v>
      </c>
      <c r="O247">
        <v>1</v>
      </c>
      <c r="P247">
        <v>1</v>
      </c>
      <c r="Q247">
        <v>0.248</v>
      </c>
      <c r="R247">
        <v>0.317</v>
      </c>
      <c r="S247">
        <v>0.39700000000000002</v>
      </c>
      <c r="T247">
        <v>0.71399999999999997</v>
      </c>
      <c r="U247">
        <v>0.312</v>
      </c>
      <c r="V247">
        <v>99</v>
      </c>
      <c r="W247">
        <v>0.1</v>
      </c>
      <c r="X247">
        <v>0.2</v>
      </c>
      <c r="Y247">
        <v>0</v>
      </c>
      <c r="Z247">
        <v>-1.3</v>
      </c>
      <c r="AA247">
        <v>0.3</v>
      </c>
    </row>
    <row r="248" spans="1:27" x14ac:dyDescent="0.25">
      <c r="A248">
        <v>6878</v>
      </c>
      <c r="B248" t="s">
        <v>5411</v>
      </c>
      <c r="C248" t="s">
        <v>20872</v>
      </c>
      <c r="D248">
        <v>283</v>
      </c>
      <c r="E248">
        <v>249</v>
      </c>
      <c r="F248">
        <v>62</v>
      </c>
      <c r="G248">
        <v>13</v>
      </c>
      <c r="H248">
        <v>2</v>
      </c>
      <c r="I248">
        <v>6</v>
      </c>
      <c r="J248">
        <v>32</v>
      </c>
      <c r="K248">
        <v>29</v>
      </c>
      <c r="L248">
        <v>29</v>
      </c>
      <c r="M248">
        <v>55</v>
      </c>
      <c r="N248">
        <v>2</v>
      </c>
      <c r="O248">
        <v>5</v>
      </c>
      <c r="P248">
        <v>3</v>
      </c>
      <c r="Q248">
        <v>0.247</v>
      </c>
      <c r="R248">
        <v>0.32800000000000001</v>
      </c>
      <c r="S248">
        <v>0.38800000000000001</v>
      </c>
      <c r="T248">
        <v>0.71599999999999997</v>
      </c>
      <c r="U248">
        <v>0.312</v>
      </c>
      <c r="V248">
        <v>96</v>
      </c>
      <c r="W248">
        <v>0.2</v>
      </c>
      <c r="X248">
        <v>0</v>
      </c>
      <c r="Y248">
        <v>-1.1000000000000001</v>
      </c>
      <c r="Z248">
        <v>-3.1</v>
      </c>
      <c r="AA248">
        <v>0.5</v>
      </c>
    </row>
    <row r="249" spans="1:27" x14ac:dyDescent="0.25">
      <c r="A249">
        <v>1904</v>
      </c>
      <c r="B249" t="s">
        <v>5626</v>
      </c>
      <c r="C249" t="s">
        <v>20875</v>
      </c>
      <c r="D249">
        <v>568</v>
      </c>
      <c r="E249">
        <v>492</v>
      </c>
      <c r="F249">
        <v>110</v>
      </c>
      <c r="G249">
        <v>21</v>
      </c>
      <c r="H249">
        <v>1</v>
      </c>
      <c r="I249">
        <v>21</v>
      </c>
      <c r="J249">
        <v>64</v>
      </c>
      <c r="K249">
        <v>68</v>
      </c>
      <c r="L249">
        <v>66</v>
      </c>
      <c r="M249">
        <v>138</v>
      </c>
      <c r="N249">
        <v>4</v>
      </c>
      <c r="O249">
        <v>2</v>
      </c>
      <c r="P249">
        <v>1</v>
      </c>
      <c r="Q249">
        <v>0.224</v>
      </c>
      <c r="R249">
        <v>0.31900000000000001</v>
      </c>
      <c r="S249">
        <v>0.39400000000000002</v>
      </c>
      <c r="T249">
        <v>0.71299999999999997</v>
      </c>
      <c r="U249">
        <v>0.312</v>
      </c>
      <c r="V249">
        <v>95</v>
      </c>
      <c r="W249">
        <v>-2.1</v>
      </c>
      <c r="X249">
        <v>0.3</v>
      </c>
      <c r="Y249">
        <v>-5.4</v>
      </c>
      <c r="Z249">
        <v>-14.1</v>
      </c>
      <c r="AA249">
        <v>-0.1</v>
      </c>
    </row>
    <row r="250" spans="1:27" x14ac:dyDescent="0.25">
      <c r="A250">
        <v>11251</v>
      </c>
      <c r="B250" t="s">
        <v>5430</v>
      </c>
      <c r="C250" t="s">
        <v>20884</v>
      </c>
      <c r="D250">
        <v>34</v>
      </c>
      <c r="E250">
        <v>31</v>
      </c>
      <c r="F250">
        <v>7</v>
      </c>
      <c r="G250">
        <v>2</v>
      </c>
      <c r="H250">
        <v>0</v>
      </c>
      <c r="I250">
        <v>1</v>
      </c>
      <c r="J250">
        <v>4</v>
      </c>
      <c r="K250">
        <v>4</v>
      </c>
      <c r="L250">
        <v>2</v>
      </c>
      <c r="M250">
        <v>8</v>
      </c>
      <c r="N250">
        <v>0</v>
      </c>
      <c r="O250">
        <v>0</v>
      </c>
      <c r="P250">
        <v>0</v>
      </c>
      <c r="Q250">
        <v>0.24399999999999999</v>
      </c>
      <c r="R250">
        <v>0.29699999999999999</v>
      </c>
      <c r="S250">
        <v>0.43</v>
      </c>
      <c r="T250">
        <v>0.72699999999999998</v>
      </c>
      <c r="U250">
        <v>0.312</v>
      </c>
      <c r="V250">
        <v>92</v>
      </c>
      <c r="W250">
        <v>0</v>
      </c>
      <c r="X250">
        <v>0.1</v>
      </c>
      <c r="Y250">
        <v>-0.3</v>
      </c>
      <c r="Z250">
        <v>-0.5</v>
      </c>
      <c r="AA250">
        <v>0</v>
      </c>
    </row>
    <row r="251" spans="1:27" x14ac:dyDescent="0.25">
      <c r="A251">
        <v>3256</v>
      </c>
      <c r="B251" t="s">
        <v>5397</v>
      </c>
      <c r="C251" t="s">
        <v>20869</v>
      </c>
      <c r="D251">
        <v>372</v>
      </c>
      <c r="E251">
        <v>336</v>
      </c>
      <c r="F251">
        <v>82</v>
      </c>
      <c r="G251">
        <v>16</v>
      </c>
      <c r="H251">
        <v>1</v>
      </c>
      <c r="I251">
        <v>13</v>
      </c>
      <c r="J251">
        <v>38</v>
      </c>
      <c r="K251">
        <v>44</v>
      </c>
      <c r="L251">
        <v>26</v>
      </c>
      <c r="M251">
        <v>88</v>
      </c>
      <c r="N251">
        <v>6</v>
      </c>
      <c r="O251">
        <v>1</v>
      </c>
      <c r="P251">
        <v>1</v>
      </c>
      <c r="Q251">
        <v>0.24399999999999999</v>
      </c>
      <c r="R251">
        <v>0.30599999999999999</v>
      </c>
      <c r="S251">
        <v>0.41099999999999998</v>
      </c>
      <c r="T251">
        <v>0.71699999999999997</v>
      </c>
      <c r="U251">
        <v>0.312</v>
      </c>
      <c r="V251">
        <v>92</v>
      </c>
      <c r="W251">
        <v>-1.2</v>
      </c>
      <c r="X251">
        <v>0.1</v>
      </c>
      <c r="Y251">
        <v>-4.8</v>
      </c>
      <c r="Z251">
        <v>7.7</v>
      </c>
      <c r="AA251">
        <v>1.5</v>
      </c>
    </row>
    <row r="252" spans="1:27" x14ac:dyDescent="0.25">
      <c r="A252">
        <v>17016</v>
      </c>
      <c r="B252" t="s">
        <v>11776</v>
      </c>
      <c r="C252" t="s">
        <v>20881</v>
      </c>
      <c r="D252">
        <v>405</v>
      </c>
      <c r="E252">
        <v>375</v>
      </c>
      <c r="F252">
        <v>101</v>
      </c>
      <c r="G252">
        <v>19</v>
      </c>
      <c r="H252">
        <v>2</v>
      </c>
      <c r="I252">
        <v>9</v>
      </c>
      <c r="J252">
        <v>45</v>
      </c>
      <c r="K252">
        <v>46</v>
      </c>
      <c r="L252">
        <v>22</v>
      </c>
      <c r="M252">
        <v>76</v>
      </c>
      <c r="N252">
        <v>2</v>
      </c>
      <c r="O252">
        <v>10</v>
      </c>
      <c r="P252">
        <v>6</v>
      </c>
      <c r="Q252">
        <v>0.27</v>
      </c>
      <c r="R252">
        <v>0.313</v>
      </c>
      <c r="S252">
        <v>0.40300000000000002</v>
      </c>
      <c r="T252">
        <v>0.71699999999999997</v>
      </c>
      <c r="U252">
        <v>0.312</v>
      </c>
      <c r="V252">
        <v>91</v>
      </c>
      <c r="W252">
        <v>-0.4</v>
      </c>
      <c r="X252">
        <v>3.4</v>
      </c>
      <c r="Y252">
        <v>-4.4000000000000004</v>
      </c>
      <c r="Z252">
        <v>-1.5</v>
      </c>
      <c r="AA252">
        <v>0.8</v>
      </c>
    </row>
    <row r="253" spans="1:27" x14ac:dyDescent="0.25">
      <c r="A253">
        <v>3364</v>
      </c>
      <c r="B253" t="s">
        <v>5496</v>
      </c>
      <c r="C253" t="s">
        <v>20872</v>
      </c>
      <c r="D253">
        <v>412</v>
      </c>
      <c r="E253">
        <v>359</v>
      </c>
      <c r="F253">
        <v>88</v>
      </c>
      <c r="G253">
        <v>16</v>
      </c>
      <c r="H253">
        <v>1</v>
      </c>
      <c r="I253">
        <v>10</v>
      </c>
      <c r="J253">
        <v>44</v>
      </c>
      <c r="K253">
        <v>45</v>
      </c>
      <c r="L253">
        <v>45</v>
      </c>
      <c r="M253">
        <v>92</v>
      </c>
      <c r="N253">
        <v>5</v>
      </c>
      <c r="O253">
        <v>2</v>
      </c>
      <c r="P253">
        <v>1</v>
      </c>
      <c r="Q253">
        <v>0.24399999999999999</v>
      </c>
      <c r="R253">
        <v>0.33400000000000002</v>
      </c>
      <c r="S253">
        <v>0.379</v>
      </c>
      <c r="T253">
        <v>0.71299999999999997</v>
      </c>
      <c r="U253">
        <v>0.312</v>
      </c>
      <c r="V253">
        <v>96</v>
      </c>
      <c r="W253">
        <v>-2.1</v>
      </c>
      <c r="X253">
        <v>0.9</v>
      </c>
      <c r="Y253">
        <v>-4.3</v>
      </c>
      <c r="Z253">
        <v>9</v>
      </c>
      <c r="AA253">
        <v>1.9</v>
      </c>
    </row>
    <row r="254" spans="1:27" x14ac:dyDescent="0.25">
      <c r="A254">
        <v>9929</v>
      </c>
      <c r="B254" t="s">
        <v>5423</v>
      </c>
      <c r="C254" t="s">
        <v>20892</v>
      </c>
      <c r="D254">
        <v>449</v>
      </c>
      <c r="E254">
        <v>404</v>
      </c>
      <c r="F254">
        <v>98</v>
      </c>
      <c r="G254">
        <v>20</v>
      </c>
      <c r="H254">
        <v>1</v>
      </c>
      <c r="I254">
        <v>15</v>
      </c>
      <c r="J254">
        <v>46</v>
      </c>
      <c r="K254">
        <v>51</v>
      </c>
      <c r="L254">
        <v>33</v>
      </c>
      <c r="M254">
        <v>110</v>
      </c>
      <c r="N254">
        <v>6</v>
      </c>
      <c r="O254">
        <v>3</v>
      </c>
      <c r="P254">
        <v>1</v>
      </c>
      <c r="Q254">
        <v>0.24199999999999999</v>
      </c>
      <c r="R254">
        <v>0.308</v>
      </c>
      <c r="S254">
        <v>0.40699999999999997</v>
      </c>
      <c r="T254">
        <v>0.71499999999999997</v>
      </c>
      <c r="U254">
        <v>0.312</v>
      </c>
      <c r="V254">
        <v>95</v>
      </c>
      <c r="W254">
        <v>-0.8</v>
      </c>
      <c r="X254">
        <v>-1.4</v>
      </c>
      <c r="Y254">
        <v>-3.3</v>
      </c>
      <c r="Z254">
        <v>-9.1999999999999993</v>
      </c>
      <c r="AA254">
        <v>0.2</v>
      </c>
    </row>
    <row r="255" spans="1:27" x14ac:dyDescent="0.25">
      <c r="A255">
        <v>10815</v>
      </c>
      <c r="B255" t="s">
        <v>5436</v>
      </c>
      <c r="C255" t="s">
        <v>20880</v>
      </c>
      <c r="D255">
        <v>142</v>
      </c>
      <c r="E255">
        <v>128</v>
      </c>
      <c r="F255">
        <v>32</v>
      </c>
      <c r="G255">
        <v>7</v>
      </c>
      <c r="H255">
        <v>1</v>
      </c>
      <c r="I255">
        <v>3</v>
      </c>
      <c r="J255">
        <v>16</v>
      </c>
      <c r="K255">
        <v>15</v>
      </c>
      <c r="L255">
        <v>11</v>
      </c>
      <c r="M255">
        <v>24</v>
      </c>
      <c r="N255">
        <v>1</v>
      </c>
      <c r="O255">
        <v>3</v>
      </c>
      <c r="P255">
        <v>2</v>
      </c>
      <c r="Q255">
        <v>0.254</v>
      </c>
      <c r="R255">
        <v>0.318</v>
      </c>
      <c r="S255">
        <v>0.39300000000000002</v>
      </c>
      <c r="T255">
        <v>0.71099999999999997</v>
      </c>
      <c r="U255">
        <v>0.312</v>
      </c>
      <c r="V255">
        <v>90</v>
      </c>
      <c r="W255">
        <v>0</v>
      </c>
      <c r="X255">
        <v>-0.4</v>
      </c>
      <c r="Y255">
        <v>-1.6</v>
      </c>
      <c r="Z255">
        <v>0.8</v>
      </c>
      <c r="AA255">
        <v>0.4</v>
      </c>
    </row>
    <row r="256" spans="1:27" x14ac:dyDescent="0.25">
      <c r="A256">
        <v>11385</v>
      </c>
      <c r="B256" t="s">
        <v>5081</v>
      </c>
      <c r="C256" t="s">
        <v>20866</v>
      </c>
      <c r="D256">
        <v>185</v>
      </c>
      <c r="E256">
        <v>168</v>
      </c>
      <c r="F256">
        <v>44</v>
      </c>
      <c r="G256">
        <v>9</v>
      </c>
      <c r="H256">
        <v>1</v>
      </c>
      <c r="I256">
        <v>4</v>
      </c>
      <c r="J256">
        <v>20</v>
      </c>
      <c r="K256">
        <v>20</v>
      </c>
      <c r="L256">
        <v>13</v>
      </c>
      <c r="M256">
        <v>40</v>
      </c>
      <c r="N256">
        <v>1</v>
      </c>
      <c r="O256">
        <v>4</v>
      </c>
      <c r="P256">
        <v>2</v>
      </c>
      <c r="Q256">
        <v>0.26100000000000001</v>
      </c>
      <c r="R256">
        <v>0.317</v>
      </c>
      <c r="S256">
        <v>0.39900000000000002</v>
      </c>
      <c r="T256">
        <v>0.71599999999999997</v>
      </c>
      <c r="U256">
        <v>0.312</v>
      </c>
      <c r="V256">
        <v>95</v>
      </c>
      <c r="W256">
        <v>0.4</v>
      </c>
      <c r="X256">
        <v>-1.1000000000000001</v>
      </c>
      <c r="Y256">
        <v>-0.7</v>
      </c>
      <c r="Z256">
        <v>-2.2999999999999998</v>
      </c>
      <c r="AA256">
        <v>0.3</v>
      </c>
    </row>
    <row r="257" spans="1:27" x14ac:dyDescent="0.25">
      <c r="A257">
        <v>6732</v>
      </c>
      <c r="B257" t="s">
        <v>5268</v>
      </c>
      <c r="C257" t="s">
        <v>20883</v>
      </c>
      <c r="D257">
        <v>1</v>
      </c>
      <c r="E257">
        <v>1</v>
      </c>
      <c r="F257">
        <v>0</v>
      </c>
      <c r="G257">
        <v>0</v>
      </c>
      <c r="H257">
        <v>0</v>
      </c>
      <c r="I257">
        <v>0</v>
      </c>
      <c r="J257">
        <v>0</v>
      </c>
      <c r="K257">
        <v>0</v>
      </c>
      <c r="L257">
        <v>0</v>
      </c>
      <c r="M257">
        <v>0</v>
      </c>
      <c r="N257">
        <v>0</v>
      </c>
      <c r="O257">
        <v>0</v>
      </c>
      <c r="P257">
        <v>0</v>
      </c>
      <c r="Q257">
        <v>0.252</v>
      </c>
      <c r="R257">
        <v>0.29699999999999999</v>
      </c>
      <c r="S257">
        <v>0.42599999999999999</v>
      </c>
      <c r="T257">
        <v>0.72299999999999998</v>
      </c>
      <c r="U257">
        <v>0.311</v>
      </c>
      <c r="V257">
        <v>94</v>
      </c>
      <c r="W257">
        <v>0</v>
      </c>
      <c r="X257">
        <v>0</v>
      </c>
      <c r="Y257">
        <v>0</v>
      </c>
      <c r="Z257">
        <v>0</v>
      </c>
      <c r="AA257">
        <v>0</v>
      </c>
    </row>
    <row r="258" spans="1:27" x14ac:dyDescent="0.25">
      <c r="A258" t="s">
        <v>4778</v>
      </c>
      <c r="B258" t="s">
        <v>4779</v>
      </c>
      <c r="C258" t="s">
        <v>20869</v>
      </c>
      <c r="D258">
        <v>1</v>
      </c>
      <c r="E258">
        <v>1</v>
      </c>
      <c r="F258">
        <v>0</v>
      </c>
      <c r="G258">
        <v>0</v>
      </c>
      <c r="H258">
        <v>0</v>
      </c>
      <c r="I258">
        <v>0</v>
      </c>
      <c r="J258">
        <v>0</v>
      </c>
      <c r="K258">
        <v>0</v>
      </c>
      <c r="L258">
        <v>0</v>
      </c>
      <c r="M258">
        <v>0</v>
      </c>
      <c r="N258">
        <v>0</v>
      </c>
      <c r="O258">
        <v>0</v>
      </c>
      <c r="P258">
        <v>0</v>
      </c>
      <c r="Q258">
        <v>0.253</v>
      </c>
      <c r="R258">
        <v>0.30199999999999999</v>
      </c>
      <c r="S258">
        <v>0.41699999999999998</v>
      </c>
      <c r="T258">
        <v>0.72</v>
      </c>
      <c r="U258">
        <v>0.311</v>
      </c>
      <c r="V258">
        <v>91</v>
      </c>
      <c r="W258">
        <v>0</v>
      </c>
      <c r="X258">
        <v>0</v>
      </c>
      <c r="Y258">
        <v>0</v>
      </c>
      <c r="Z258">
        <v>0</v>
      </c>
      <c r="AA258">
        <v>0</v>
      </c>
    </row>
    <row r="259" spans="1:27" x14ac:dyDescent="0.25">
      <c r="A259">
        <v>5827</v>
      </c>
      <c r="B259" t="s">
        <v>5313</v>
      </c>
      <c r="C259" t="s">
        <v>20890</v>
      </c>
      <c r="D259">
        <v>350</v>
      </c>
      <c r="E259">
        <v>327</v>
      </c>
      <c r="F259">
        <v>86</v>
      </c>
      <c r="G259">
        <v>17</v>
      </c>
      <c r="H259">
        <v>1</v>
      </c>
      <c r="I259">
        <v>11</v>
      </c>
      <c r="J259">
        <v>36</v>
      </c>
      <c r="K259">
        <v>42</v>
      </c>
      <c r="L259">
        <v>16</v>
      </c>
      <c r="M259">
        <v>44</v>
      </c>
      <c r="N259">
        <v>2</v>
      </c>
      <c r="O259">
        <v>1</v>
      </c>
      <c r="P259">
        <v>1</v>
      </c>
      <c r="Q259">
        <v>0.26400000000000001</v>
      </c>
      <c r="R259">
        <v>0.30199999999999999</v>
      </c>
      <c r="S259">
        <v>0.42099999999999999</v>
      </c>
      <c r="T259">
        <v>0.72299999999999998</v>
      </c>
      <c r="U259">
        <v>0.311</v>
      </c>
      <c r="V259">
        <v>101</v>
      </c>
      <c r="W259">
        <v>0.2</v>
      </c>
      <c r="X259">
        <v>2</v>
      </c>
      <c r="Y259">
        <v>0.4</v>
      </c>
      <c r="Z259">
        <v>1.3</v>
      </c>
      <c r="AA259">
        <v>1.3</v>
      </c>
    </row>
    <row r="260" spans="1:27" x14ac:dyDescent="0.25">
      <c r="A260" t="s">
        <v>5265</v>
      </c>
      <c r="B260" t="s">
        <v>5266</v>
      </c>
      <c r="C260" t="s">
        <v>20867</v>
      </c>
      <c r="D260">
        <v>1</v>
      </c>
      <c r="E260">
        <v>1</v>
      </c>
      <c r="F260">
        <v>0</v>
      </c>
      <c r="G260">
        <v>0</v>
      </c>
      <c r="H260">
        <v>0</v>
      </c>
      <c r="I260">
        <v>0</v>
      </c>
      <c r="J260">
        <v>0</v>
      </c>
      <c r="K260">
        <v>0</v>
      </c>
      <c r="L260">
        <v>0</v>
      </c>
      <c r="M260">
        <v>0</v>
      </c>
      <c r="N260">
        <v>0</v>
      </c>
      <c r="O260">
        <v>0</v>
      </c>
      <c r="P260">
        <v>0</v>
      </c>
      <c r="Q260">
        <v>0.25900000000000001</v>
      </c>
      <c r="R260">
        <v>0.32300000000000001</v>
      </c>
      <c r="S260">
        <v>0.38400000000000001</v>
      </c>
      <c r="T260">
        <v>0.70799999999999996</v>
      </c>
      <c r="U260">
        <v>0.311</v>
      </c>
      <c r="V260">
        <v>95</v>
      </c>
      <c r="W260">
        <v>0</v>
      </c>
      <c r="X260">
        <v>0</v>
      </c>
      <c r="Y260">
        <v>0</v>
      </c>
      <c r="Z260">
        <v>0</v>
      </c>
      <c r="AA260">
        <v>0</v>
      </c>
    </row>
    <row r="261" spans="1:27" x14ac:dyDescent="0.25">
      <c r="A261" t="s">
        <v>3408</v>
      </c>
      <c r="B261" t="s">
        <v>3409</v>
      </c>
      <c r="C261" t="s">
        <v>20882</v>
      </c>
      <c r="D261">
        <v>1</v>
      </c>
      <c r="E261">
        <v>1</v>
      </c>
      <c r="F261">
        <v>0</v>
      </c>
      <c r="G261">
        <v>0</v>
      </c>
      <c r="H261">
        <v>0</v>
      </c>
      <c r="I261">
        <v>0</v>
      </c>
      <c r="J261">
        <v>0</v>
      </c>
      <c r="K261">
        <v>0</v>
      </c>
      <c r="L261">
        <v>0</v>
      </c>
      <c r="M261">
        <v>0</v>
      </c>
      <c r="N261">
        <v>0</v>
      </c>
      <c r="O261">
        <v>0</v>
      </c>
      <c r="P261">
        <v>0</v>
      </c>
      <c r="Q261">
        <v>0.27200000000000002</v>
      </c>
      <c r="R261">
        <v>0.308</v>
      </c>
      <c r="S261">
        <v>0.41099999999999998</v>
      </c>
      <c r="T261">
        <v>0.71899999999999997</v>
      </c>
      <c r="U261">
        <v>0.311</v>
      </c>
      <c r="V261">
        <v>93</v>
      </c>
      <c r="W261">
        <v>0</v>
      </c>
      <c r="X261">
        <v>0</v>
      </c>
      <c r="Y261">
        <v>0</v>
      </c>
      <c r="Z261">
        <v>0</v>
      </c>
      <c r="AA261">
        <v>0</v>
      </c>
    </row>
    <row r="262" spans="1:27" x14ac:dyDescent="0.25">
      <c r="A262">
        <v>3179</v>
      </c>
      <c r="B262" t="s">
        <v>5486</v>
      </c>
      <c r="C262" t="s">
        <v>20875</v>
      </c>
      <c r="D262">
        <v>281</v>
      </c>
      <c r="E262">
        <v>255</v>
      </c>
      <c r="F262">
        <v>66</v>
      </c>
      <c r="G262">
        <v>11</v>
      </c>
      <c r="H262">
        <v>0</v>
      </c>
      <c r="I262">
        <v>8</v>
      </c>
      <c r="J262">
        <v>30</v>
      </c>
      <c r="K262">
        <v>32</v>
      </c>
      <c r="L262">
        <v>21</v>
      </c>
      <c r="M262">
        <v>44</v>
      </c>
      <c r="N262">
        <v>1</v>
      </c>
      <c r="O262">
        <v>1</v>
      </c>
      <c r="P262">
        <v>1</v>
      </c>
      <c r="Q262">
        <v>0.25800000000000001</v>
      </c>
      <c r="R262">
        <v>0.316</v>
      </c>
      <c r="S262">
        <v>0.39700000000000002</v>
      </c>
      <c r="T262">
        <v>0.71299999999999997</v>
      </c>
      <c r="U262">
        <v>0.311</v>
      </c>
      <c r="V262">
        <v>94</v>
      </c>
      <c r="W262">
        <v>-1.1000000000000001</v>
      </c>
      <c r="X262">
        <v>-1.3</v>
      </c>
      <c r="Y262">
        <v>-3</v>
      </c>
      <c r="Z262">
        <v>4.4000000000000004</v>
      </c>
      <c r="AA262">
        <v>1.1000000000000001</v>
      </c>
    </row>
    <row r="263" spans="1:27" x14ac:dyDescent="0.25">
      <c r="A263">
        <v>6274</v>
      </c>
      <c r="B263" t="s">
        <v>5553</v>
      </c>
      <c r="C263" t="s">
        <v>20891</v>
      </c>
      <c r="D263">
        <v>1</v>
      </c>
      <c r="E263">
        <v>1</v>
      </c>
      <c r="F263">
        <v>0</v>
      </c>
      <c r="G263">
        <v>0</v>
      </c>
      <c r="H263">
        <v>0</v>
      </c>
      <c r="I263">
        <v>0</v>
      </c>
      <c r="J263">
        <v>0</v>
      </c>
      <c r="K263">
        <v>0</v>
      </c>
      <c r="L263">
        <v>0</v>
      </c>
      <c r="M263">
        <v>0</v>
      </c>
      <c r="N263">
        <v>0</v>
      </c>
      <c r="O263">
        <v>0</v>
      </c>
      <c r="P263">
        <v>0</v>
      </c>
      <c r="Q263">
        <v>0.23200000000000001</v>
      </c>
      <c r="R263">
        <v>0.308</v>
      </c>
      <c r="S263">
        <v>0.40100000000000002</v>
      </c>
      <c r="T263">
        <v>0.71</v>
      </c>
      <c r="U263">
        <v>0.311</v>
      </c>
      <c r="V263">
        <v>100</v>
      </c>
      <c r="W263">
        <v>0</v>
      </c>
      <c r="X263">
        <v>0</v>
      </c>
      <c r="Y263">
        <v>0</v>
      </c>
      <c r="Z263">
        <v>0</v>
      </c>
      <c r="AA263">
        <v>0</v>
      </c>
    </row>
    <row r="264" spans="1:27" x14ac:dyDescent="0.25">
      <c r="A264">
        <v>10593</v>
      </c>
      <c r="B264" t="s">
        <v>5352</v>
      </c>
      <c r="C264" t="s">
        <v>20874</v>
      </c>
      <c r="D264">
        <v>101</v>
      </c>
      <c r="E264">
        <v>91</v>
      </c>
      <c r="F264">
        <v>23</v>
      </c>
      <c r="G264">
        <v>5</v>
      </c>
      <c r="H264">
        <v>0</v>
      </c>
      <c r="I264">
        <v>3</v>
      </c>
      <c r="J264">
        <v>10</v>
      </c>
      <c r="K264">
        <v>11</v>
      </c>
      <c r="L264">
        <v>8</v>
      </c>
      <c r="M264">
        <v>23</v>
      </c>
      <c r="N264">
        <v>1</v>
      </c>
      <c r="O264">
        <v>1</v>
      </c>
      <c r="P264">
        <v>1</v>
      </c>
      <c r="Q264">
        <v>0.251</v>
      </c>
      <c r="R264">
        <v>0.314</v>
      </c>
      <c r="S264">
        <v>0.40600000000000003</v>
      </c>
      <c r="T264">
        <v>0.72</v>
      </c>
      <c r="U264">
        <v>0.311</v>
      </c>
      <c r="V264">
        <v>96</v>
      </c>
      <c r="W264">
        <v>0</v>
      </c>
      <c r="X264">
        <v>0</v>
      </c>
      <c r="Y264">
        <v>-0.4</v>
      </c>
      <c r="Z264">
        <v>-2.9</v>
      </c>
      <c r="AA264">
        <v>0</v>
      </c>
    </row>
    <row r="265" spans="1:27" x14ac:dyDescent="0.25">
      <c r="A265" t="s">
        <v>5364</v>
      </c>
      <c r="B265" t="s">
        <v>5365</v>
      </c>
      <c r="C265" t="s">
        <v>20879</v>
      </c>
      <c r="D265">
        <v>1</v>
      </c>
      <c r="E265">
        <v>1</v>
      </c>
      <c r="F265">
        <v>0</v>
      </c>
      <c r="G265">
        <v>0</v>
      </c>
      <c r="H265">
        <v>0</v>
      </c>
      <c r="I265">
        <v>0</v>
      </c>
      <c r="J265">
        <v>0</v>
      </c>
      <c r="K265">
        <v>0</v>
      </c>
      <c r="L265">
        <v>0</v>
      </c>
      <c r="M265">
        <v>0</v>
      </c>
      <c r="N265">
        <v>0</v>
      </c>
      <c r="O265">
        <v>0</v>
      </c>
      <c r="P265">
        <v>0</v>
      </c>
      <c r="Q265">
        <v>0.26400000000000001</v>
      </c>
      <c r="R265">
        <v>0.30599999999999999</v>
      </c>
      <c r="S265">
        <v>0.41099999999999998</v>
      </c>
      <c r="T265">
        <v>0.71699999999999997</v>
      </c>
      <c r="U265">
        <v>0.311</v>
      </c>
      <c r="V265">
        <v>78</v>
      </c>
      <c r="W265">
        <v>0</v>
      </c>
      <c r="X265">
        <v>0</v>
      </c>
      <c r="Y265">
        <v>0</v>
      </c>
      <c r="Z265">
        <v>0</v>
      </c>
      <c r="AA265">
        <v>0</v>
      </c>
    </row>
    <row r="266" spans="1:27" x14ac:dyDescent="0.25">
      <c r="A266">
        <v>5930</v>
      </c>
      <c r="B266" t="s">
        <v>5461</v>
      </c>
      <c r="C266" t="s">
        <v>20874</v>
      </c>
      <c r="D266">
        <v>655</v>
      </c>
      <c r="E266">
        <v>582</v>
      </c>
      <c r="F266">
        <v>157</v>
      </c>
      <c r="G266">
        <v>29</v>
      </c>
      <c r="H266">
        <v>1</v>
      </c>
      <c r="I266">
        <v>9</v>
      </c>
      <c r="J266">
        <v>69</v>
      </c>
      <c r="K266">
        <v>55</v>
      </c>
      <c r="L266">
        <v>61</v>
      </c>
      <c r="M266">
        <v>82</v>
      </c>
      <c r="N266">
        <v>4</v>
      </c>
      <c r="O266">
        <v>3</v>
      </c>
      <c r="P266">
        <v>2</v>
      </c>
      <c r="Q266">
        <v>0.26900000000000002</v>
      </c>
      <c r="R266">
        <v>0.34</v>
      </c>
      <c r="S266">
        <v>0.36899999999999999</v>
      </c>
      <c r="T266">
        <v>0.70899999999999996</v>
      </c>
      <c r="U266">
        <v>0.31</v>
      </c>
      <c r="V266">
        <v>96</v>
      </c>
      <c r="W266">
        <v>-1.1000000000000001</v>
      </c>
      <c r="X266">
        <v>-3.3</v>
      </c>
      <c r="Y266">
        <v>-4.0999999999999996</v>
      </c>
      <c r="Z266">
        <v>-10.5</v>
      </c>
      <c r="AA266">
        <v>0.6</v>
      </c>
    </row>
    <row r="267" spans="1:27" x14ac:dyDescent="0.25">
      <c r="A267">
        <v>1002</v>
      </c>
      <c r="B267" t="s">
        <v>5602</v>
      </c>
      <c r="C267" t="s">
        <v>20871</v>
      </c>
      <c r="D267">
        <v>1</v>
      </c>
      <c r="E267">
        <v>1</v>
      </c>
      <c r="F267">
        <v>0</v>
      </c>
      <c r="G267">
        <v>0</v>
      </c>
      <c r="H267">
        <v>0</v>
      </c>
      <c r="I267">
        <v>0</v>
      </c>
      <c r="J267">
        <v>0</v>
      </c>
      <c r="K267">
        <v>0</v>
      </c>
      <c r="L267">
        <v>0</v>
      </c>
      <c r="M267">
        <v>0</v>
      </c>
      <c r="N267">
        <v>0</v>
      </c>
      <c r="O267">
        <v>0</v>
      </c>
      <c r="P267">
        <v>0</v>
      </c>
      <c r="Q267">
        <v>0.26300000000000001</v>
      </c>
      <c r="R267">
        <v>0.314</v>
      </c>
      <c r="S267">
        <v>0.40100000000000002</v>
      </c>
      <c r="T267">
        <v>0.71499999999999997</v>
      </c>
      <c r="U267">
        <v>0.31</v>
      </c>
      <c r="V267">
        <v>99</v>
      </c>
      <c r="W267">
        <v>0</v>
      </c>
      <c r="X267">
        <v>0</v>
      </c>
      <c r="Y267">
        <v>0</v>
      </c>
      <c r="Z267">
        <v>0</v>
      </c>
      <c r="AA267">
        <v>0</v>
      </c>
    </row>
    <row r="268" spans="1:27" x14ac:dyDescent="0.25">
      <c r="A268">
        <v>11997</v>
      </c>
      <c r="B268" t="s">
        <v>5498</v>
      </c>
      <c r="C268" t="s">
        <v>20892</v>
      </c>
      <c r="D268">
        <v>423</v>
      </c>
      <c r="E268">
        <v>387</v>
      </c>
      <c r="F268">
        <v>98</v>
      </c>
      <c r="G268">
        <v>21</v>
      </c>
      <c r="H268">
        <v>2</v>
      </c>
      <c r="I268">
        <v>12</v>
      </c>
      <c r="J268">
        <v>41</v>
      </c>
      <c r="K268">
        <v>47</v>
      </c>
      <c r="L268">
        <v>28</v>
      </c>
      <c r="M268">
        <v>96</v>
      </c>
      <c r="N268">
        <v>3</v>
      </c>
      <c r="O268">
        <v>2</v>
      </c>
      <c r="P268">
        <v>1</v>
      </c>
      <c r="Q268">
        <v>0.254</v>
      </c>
      <c r="R268">
        <v>0.307</v>
      </c>
      <c r="S268">
        <v>0.41299999999999998</v>
      </c>
      <c r="T268">
        <v>0.72</v>
      </c>
      <c r="U268">
        <v>0.31</v>
      </c>
      <c r="V268">
        <v>94</v>
      </c>
      <c r="W268">
        <v>-0.2</v>
      </c>
      <c r="X268">
        <v>-3.8</v>
      </c>
      <c r="Y268">
        <v>-3.1</v>
      </c>
      <c r="Z268">
        <v>-8.3000000000000007</v>
      </c>
      <c r="AA268">
        <v>0.2</v>
      </c>
    </row>
    <row r="269" spans="1:27" x14ac:dyDescent="0.25">
      <c r="A269">
        <v>12916</v>
      </c>
      <c r="B269" t="s">
        <v>4323</v>
      </c>
      <c r="C269" t="s">
        <v>20887</v>
      </c>
      <c r="D269">
        <v>671</v>
      </c>
      <c r="E269">
        <v>615</v>
      </c>
      <c r="F269">
        <v>165</v>
      </c>
      <c r="G269">
        <v>29</v>
      </c>
      <c r="H269">
        <v>5</v>
      </c>
      <c r="I269">
        <v>12</v>
      </c>
      <c r="J269">
        <v>77</v>
      </c>
      <c r="K269">
        <v>66</v>
      </c>
      <c r="L269">
        <v>45</v>
      </c>
      <c r="M269">
        <v>106</v>
      </c>
      <c r="N269">
        <v>3</v>
      </c>
      <c r="O269">
        <v>19</v>
      </c>
      <c r="P269">
        <v>12</v>
      </c>
      <c r="Q269">
        <v>0.26900000000000002</v>
      </c>
      <c r="R269">
        <v>0.31900000000000001</v>
      </c>
      <c r="S269">
        <v>0.39100000000000001</v>
      </c>
      <c r="T269">
        <v>0.71</v>
      </c>
      <c r="U269">
        <v>0.31</v>
      </c>
      <c r="V269">
        <v>96</v>
      </c>
      <c r="W269">
        <v>-1.3</v>
      </c>
      <c r="X269">
        <v>5.0999999999999996</v>
      </c>
      <c r="Y269">
        <v>-4.7</v>
      </c>
      <c r="Z269">
        <v>12.5</v>
      </c>
      <c r="AA269">
        <v>3.2</v>
      </c>
    </row>
    <row r="270" spans="1:27" x14ac:dyDescent="0.25">
      <c r="A270">
        <v>8793</v>
      </c>
      <c r="B270" t="s">
        <v>5603</v>
      </c>
      <c r="C270" t="s">
        <v>20884</v>
      </c>
      <c r="D270">
        <v>1</v>
      </c>
      <c r="E270">
        <v>1</v>
      </c>
      <c r="F270">
        <v>0</v>
      </c>
      <c r="G270">
        <v>0</v>
      </c>
      <c r="H270">
        <v>0</v>
      </c>
      <c r="I270">
        <v>0</v>
      </c>
      <c r="J270">
        <v>0</v>
      </c>
      <c r="K270">
        <v>0</v>
      </c>
      <c r="L270">
        <v>0</v>
      </c>
      <c r="M270">
        <v>0</v>
      </c>
      <c r="N270">
        <v>0</v>
      </c>
      <c r="O270">
        <v>0</v>
      </c>
      <c r="P270">
        <v>0</v>
      </c>
      <c r="Q270">
        <v>0.24399999999999999</v>
      </c>
      <c r="R270">
        <v>0.30599999999999999</v>
      </c>
      <c r="S270">
        <v>0.41399999999999998</v>
      </c>
      <c r="T270">
        <v>0.72099999999999997</v>
      </c>
      <c r="U270">
        <v>0.31</v>
      </c>
      <c r="V270">
        <v>91</v>
      </c>
      <c r="W270">
        <v>0</v>
      </c>
      <c r="X270">
        <v>0</v>
      </c>
      <c r="Y270">
        <v>0</v>
      </c>
      <c r="Z270">
        <v>0</v>
      </c>
      <c r="AA270">
        <v>0</v>
      </c>
    </row>
    <row r="271" spans="1:27" x14ac:dyDescent="0.25">
      <c r="A271" t="s">
        <v>3891</v>
      </c>
      <c r="B271" t="s">
        <v>20897</v>
      </c>
      <c r="C271" t="s">
        <v>20872</v>
      </c>
      <c r="D271">
        <v>7</v>
      </c>
      <c r="E271">
        <v>6</v>
      </c>
      <c r="F271">
        <v>1</v>
      </c>
      <c r="G271">
        <v>0</v>
      </c>
      <c r="H271">
        <v>0</v>
      </c>
      <c r="I271">
        <v>0</v>
      </c>
      <c r="J271">
        <v>1</v>
      </c>
      <c r="K271">
        <v>1</v>
      </c>
      <c r="L271">
        <v>1</v>
      </c>
      <c r="M271">
        <v>1</v>
      </c>
      <c r="N271">
        <v>0</v>
      </c>
      <c r="O271">
        <v>0</v>
      </c>
      <c r="P271">
        <v>0</v>
      </c>
      <c r="Q271">
        <v>0.246</v>
      </c>
      <c r="R271">
        <v>0.31900000000000001</v>
      </c>
      <c r="S271">
        <v>0.38700000000000001</v>
      </c>
      <c r="T271">
        <v>0.70599999999999996</v>
      </c>
      <c r="U271">
        <v>0.31</v>
      </c>
      <c r="V271">
        <v>94</v>
      </c>
      <c r="W271">
        <v>0</v>
      </c>
      <c r="X271">
        <v>0</v>
      </c>
      <c r="Y271">
        <v>0</v>
      </c>
      <c r="Z271">
        <v>-0.1</v>
      </c>
      <c r="AA271">
        <v>0</v>
      </c>
    </row>
    <row r="272" spans="1:27" x14ac:dyDescent="0.25">
      <c r="A272">
        <v>3123</v>
      </c>
      <c r="B272" t="s">
        <v>5238</v>
      </c>
      <c r="C272" t="s">
        <v>20877</v>
      </c>
      <c r="D272">
        <v>531</v>
      </c>
      <c r="E272">
        <v>467</v>
      </c>
      <c r="F272">
        <v>122</v>
      </c>
      <c r="G272">
        <v>23</v>
      </c>
      <c r="H272">
        <v>4</v>
      </c>
      <c r="I272">
        <v>6</v>
      </c>
      <c r="J272">
        <v>54</v>
      </c>
      <c r="K272">
        <v>46</v>
      </c>
      <c r="L272">
        <v>54</v>
      </c>
      <c r="M272">
        <v>92</v>
      </c>
      <c r="N272">
        <v>3</v>
      </c>
      <c r="O272">
        <v>16</v>
      </c>
      <c r="P272">
        <v>7</v>
      </c>
      <c r="Q272">
        <v>0.26100000000000001</v>
      </c>
      <c r="R272">
        <v>0.33900000000000002</v>
      </c>
      <c r="S272">
        <v>0.36799999999999999</v>
      </c>
      <c r="T272">
        <v>0.70699999999999996</v>
      </c>
      <c r="U272">
        <v>0.31</v>
      </c>
      <c r="V272">
        <v>101</v>
      </c>
      <c r="W272">
        <v>0.9</v>
      </c>
      <c r="X272">
        <v>0.9</v>
      </c>
      <c r="Y272">
        <v>1.8</v>
      </c>
      <c r="Z272">
        <v>-3.6</v>
      </c>
      <c r="AA272">
        <v>1.6</v>
      </c>
    </row>
    <row r="273" spans="1:27" x14ac:dyDescent="0.25">
      <c r="A273">
        <v>7423</v>
      </c>
      <c r="B273" t="s">
        <v>5470</v>
      </c>
      <c r="C273" t="s">
        <v>20884</v>
      </c>
      <c r="D273">
        <v>152</v>
      </c>
      <c r="E273">
        <v>135</v>
      </c>
      <c r="F273">
        <v>35</v>
      </c>
      <c r="G273">
        <v>6</v>
      </c>
      <c r="H273">
        <v>1</v>
      </c>
      <c r="I273">
        <v>3</v>
      </c>
      <c r="J273">
        <v>15</v>
      </c>
      <c r="K273">
        <v>15</v>
      </c>
      <c r="L273">
        <v>13</v>
      </c>
      <c r="M273">
        <v>37</v>
      </c>
      <c r="N273">
        <v>1</v>
      </c>
      <c r="O273">
        <v>2</v>
      </c>
      <c r="P273">
        <v>1</v>
      </c>
      <c r="Q273">
        <v>0.255</v>
      </c>
      <c r="R273">
        <v>0.32300000000000001</v>
      </c>
      <c r="S273">
        <v>0.38300000000000001</v>
      </c>
      <c r="T273">
        <v>0.70599999999999996</v>
      </c>
      <c r="U273">
        <v>0.31</v>
      </c>
      <c r="V273">
        <v>91</v>
      </c>
      <c r="W273">
        <v>0</v>
      </c>
      <c r="X273">
        <v>-1</v>
      </c>
      <c r="Y273">
        <v>-1.6</v>
      </c>
      <c r="Z273">
        <v>-1.6</v>
      </c>
      <c r="AA273">
        <v>0.2</v>
      </c>
    </row>
    <row r="274" spans="1:27" x14ac:dyDescent="0.25">
      <c r="A274" t="s">
        <v>5248</v>
      </c>
      <c r="B274" t="s">
        <v>5249</v>
      </c>
      <c r="C274" t="s">
        <v>20875</v>
      </c>
      <c r="D274">
        <v>1</v>
      </c>
      <c r="E274">
        <v>1</v>
      </c>
      <c r="F274">
        <v>0</v>
      </c>
      <c r="G274">
        <v>0</v>
      </c>
      <c r="H274">
        <v>0</v>
      </c>
      <c r="I274">
        <v>0</v>
      </c>
      <c r="J274">
        <v>0</v>
      </c>
      <c r="K274">
        <v>0</v>
      </c>
      <c r="L274">
        <v>0</v>
      </c>
      <c r="M274">
        <v>0</v>
      </c>
      <c r="N274">
        <v>0</v>
      </c>
      <c r="O274">
        <v>0</v>
      </c>
      <c r="P274">
        <v>0</v>
      </c>
      <c r="Q274">
        <v>0.25</v>
      </c>
      <c r="R274">
        <v>0.29399999999999998</v>
      </c>
      <c r="S274">
        <v>0.42099999999999999</v>
      </c>
      <c r="T274">
        <v>0.71599999999999997</v>
      </c>
      <c r="U274">
        <v>0.309</v>
      </c>
      <c r="V274">
        <v>93</v>
      </c>
      <c r="W274">
        <v>0</v>
      </c>
      <c r="X274">
        <v>0</v>
      </c>
      <c r="Y274">
        <v>0</v>
      </c>
      <c r="Z274">
        <v>0</v>
      </c>
      <c r="AA274">
        <v>0</v>
      </c>
    </row>
    <row r="275" spans="1:27" x14ac:dyDescent="0.25">
      <c r="A275" t="s">
        <v>5359</v>
      </c>
      <c r="B275" t="s">
        <v>5360</v>
      </c>
      <c r="C275" t="s">
        <v>20871</v>
      </c>
      <c r="D275">
        <v>1</v>
      </c>
      <c r="E275">
        <v>1</v>
      </c>
      <c r="F275">
        <v>0</v>
      </c>
      <c r="G275">
        <v>0</v>
      </c>
      <c r="H275">
        <v>0</v>
      </c>
      <c r="I275">
        <v>0</v>
      </c>
      <c r="J275">
        <v>0</v>
      </c>
      <c r="K275">
        <v>0</v>
      </c>
      <c r="L275">
        <v>0</v>
      </c>
      <c r="M275">
        <v>0</v>
      </c>
      <c r="N275">
        <v>0</v>
      </c>
      <c r="O275">
        <v>0</v>
      </c>
      <c r="P275">
        <v>0</v>
      </c>
      <c r="Q275">
        <v>0.25</v>
      </c>
      <c r="R275">
        <v>0.31900000000000001</v>
      </c>
      <c r="S275">
        <v>0.38500000000000001</v>
      </c>
      <c r="T275">
        <v>0.70399999999999996</v>
      </c>
      <c r="U275">
        <v>0.309</v>
      </c>
      <c r="V275">
        <v>98</v>
      </c>
      <c r="W275">
        <v>0</v>
      </c>
      <c r="X275">
        <v>0</v>
      </c>
      <c r="Y275">
        <v>0</v>
      </c>
      <c r="Z275">
        <v>0</v>
      </c>
      <c r="AA275">
        <v>0</v>
      </c>
    </row>
    <row r="276" spans="1:27" x14ac:dyDescent="0.25">
      <c r="A276">
        <v>6400</v>
      </c>
      <c r="B276" t="s">
        <v>5097</v>
      </c>
      <c r="C276" t="s">
        <v>20884</v>
      </c>
      <c r="D276">
        <v>91</v>
      </c>
      <c r="E276">
        <v>82</v>
      </c>
      <c r="F276">
        <v>19</v>
      </c>
      <c r="G276">
        <v>4</v>
      </c>
      <c r="H276">
        <v>0</v>
      </c>
      <c r="I276">
        <v>3</v>
      </c>
      <c r="J276">
        <v>10</v>
      </c>
      <c r="K276">
        <v>10</v>
      </c>
      <c r="L276">
        <v>7</v>
      </c>
      <c r="M276">
        <v>25</v>
      </c>
      <c r="N276">
        <v>1</v>
      </c>
      <c r="O276">
        <v>2</v>
      </c>
      <c r="P276">
        <v>1</v>
      </c>
      <c r="Q276">
        <v>0.23599999999999999</v>
      </c>
      <c r="R276">
        <v>0.30099999999999999</v>
      </c>
      <c r="S276">
        <v>0.41299999999999998</v>
      </c>
      <c r="T276">
        <v>0.71399999999999997</v>
      </c>
      <c r="U276">
        <v>0.309</v>
      </c>
      <c r="V276">
        <v>90</v>
      </c>
      <c r="W276">
        <v>0.2</v>
      </c>
      <c r="X276">
        <v>-0.5</v>
      </c>
      <c r="Y276">
        <v>-0.9</v>
      </c>
      <c r="Z276">
        <v>-0.6</v>
      </c>
      <c r="AA276">
        <v>0.1</v>
      </c>
    </row>
    <row r="277" spans="1:27" x14ac:dyDescent="0.25">
      <c r="A277">
        <v>12797</v>
      </c>
      <c r="B277" t="s">
        <v>4896</v>
      </c>
      <c r="C277" t="s">
        <v>20873</v>
      </c>
      <c r="D277">
        <v>54</v>
      </c>
      <c r="E277">
        <v>49</v>
      </c>
      <c r="F277">
        <v>13</v>
      </c>
      <c r="G277">
        <v>2</v>
      </c>
      <c r="H277">
        <v>1</v>
      </c>
      <c r="I277">
        <v>1</v>
      </c>
      <c r="J277">
        <v>6</v>
      </c>
      <c r="K277">
        <v>6</v>
      </c>
      <c r="L277">
        <v>4</v>
      </c>
      <c r="M277">
        <v>10</v>
      </c>
      <c r="N277">
        <v>0</v>
      </c>
      <c r="O277">
        <v>2</v>
      </c>
      <c r="P277">
        <v>1</v>
      </c>
      <c r="Q277">
        <v>0.26100000000000001</v>
      </c>
      <c r="R277">
        <v>0.32100000000000001</v>
      </c>
      <c r="S277">
        <v>0.38600000000000001</v>
      </c>
      <c r="T277">
        <v>0.70699999999999996</v>
      </c>
      <c r="U277">
        <v>0.309</v>
      </c>
      <c r="V277">
        <v>93</v>
      </c>
      <c r="W277">
        <v>0.1</v>
      </c>
      <c r="X277">
        <v>-0.1</v>
      </c>
      <c r="Y277">
        <v>-0.4</v>
      </c>
      <c r="Z277">
        <v>0.2</v>
      </c>
      <c r="AA277">
        <v>0.2</v>
      </c>
    </row>
    <row r="278" spans="1:27" x14ac:dyDescent="0.25">
      <c r="A278" t="s">
        <v>3725</v>
      </c>
      <c r="B278" t="s">
        <v>3726</v>
      </c>
      <c r="C278" t="s">
        <v>20885</v>
      </c>
      <c r="D278">
        <v>27</v>
      </c>
      <c r="E278">
        <v>24</v>
      </c>
      <c r="F278">
        <v>6</v>
      </c>
      <c r="G278">
        <v>1</v>
      </c>
      <c r="H278">
        <v>0</v>
      </c>
      <c r="I278">
        <v>1</v>
      </c>
      <c r="J278">
        <v>3</v>
      </c>
      <c r="K278">
        <v>3</v>
      </c>
      <c r="L278">
        <v>2</v>
      </c>
      <c r="M278">
        <v>5</v>
      </c>
      <c r="N278">
        <v>0</v>
      </c>
      <c r="O278">
        <v>0</v>
      </c>
      <c r="P278">
        <v>0</v>
      </c>
      <c r="Q278">
        <v>0.24399999999999999</v>
      </c>
      <c r="R278">
        <v>0.308</v>
      </c>
      <c r="S278">
        <v>0.4</v>
      </c>
      <c r="T278">
        <v>0.70799999999999996</v>
      </c>
      <c r="U278">
        <v>0.309</v>
      </c>
      <c r="V278">
        <v>95</v>
      </c>
      <c r="W278">
        <v>0</v>
      </c>
      <c r="X278">
        <v>0</v>
      </c>
      <c r="Y278">
        <v>-0.1</v>
      </c>
      <c r="Z278">
        <v>-0.3</v>
      </c>
      <c r="AA278">
        <v>0</v>
      </c>
    </row>
    <row r="279" spans="1:27" x14ac:dyDescent="0.25">
      <c r="A279">
        <v>12158</v>
      </c>
      <c r="B279" t="s">
        <v>5136</v>
      </c>
      <c r="C279" t="s">
        <v>20876</v>
      </c>
      <c r="D279">
        <v>45</v>
      </c>
      <c r="E279">
        <v>40</v>
      </c>
      <c r="F279">
        <v>10</v>
      </c>
      <c r="G279">
        <v>2</v>
      </c>
      <c r="H279">
        <v>0</v>
      </c>
      <c r="I279">
        <v>1</v>
      </c>
      <c r="J279">
        <v>5</v>
      </c>
      <c r="K279">
        <v>5</v>
      </c>
      <c r="L279">
        <v>4</v>
      </c>
      <c r="M279">
        <v>7</v>
      </c>
      <c r="N279">
        <v>0</v>
      </c>
      <c r="O279">
        <v>1</v>
      </c>
      <c r="P279">
        <v>0</v>
      </c>
      <c r="Q279">
        <v>0.25600000000000001</v>
      </c>
      <c r="R279">
        <v>0.32300000000000001</v>
      </c>
      <c r="S279">
        <v>0.38</v>
      </c>
      <c r="T279">
        <v>0.70299999999999996</v>
      </c>
      <c r="U279">
        <v>0.309</v>
      </c>
      <c r="V279">
        <v>98</v>
      </c>
      <c r="W279">
        <v>0</v>
      </c>
      <c r="X279">
        <v>-0.1</v>
      </c>
      <c r="Y279">
        <v>-0.1</v>
      </c>
      <c r="Z279">
        <v>0.4</v>
      </c>
      <c r="AA279">
        <v>0.2</v>
      </c>
    </row>
    <row r="280" spans="1:27" x14ac:dyDescent="0.25">
      <c r="A280">
        <v>4298</v>
      </c>
      <c r="B280" t="s">
        <v>5513</v>
      </c>
      <c r="C280" t="s">
        <v>20882</v>
      </c>
      <c r="D280">
        <v>379</v>
      </c>
      <c r="E280">
        <v>345</v>
      </c>
      <c r="F280">
        <v>84</v>
      </c>
      <c r="G280">
        <v>17</v>
      </c>
      <c r="H280">
        <v>1</v>
      </c>
      <c r="I280">
        <v>13</v>
      </c>
      <c r="J280">
        <v>41</v>
      </c>
      <c r="K280">
        <v>44</v>
      </c>
      <c r="L280">
        <v>29</v>
      </c>
      <c r="M280">
        <v>77</v>
      </c>
      <c r="N280">
        <v>2</v>
      </c>
      <c r="O280">
        <v>1</v>
      </c>
      <c r="P280">
        <v>1</v>
      </c>
      <c r="Q280">
        <v>0.24399999999999999</v>
      </c>
      <c r="R280">
        <v>0.30199999999999999</v>
      </c>
      <c r="S280">
        <v>0.41</v>
      </c>
      <c r="T280">
        <v>0.71199999999999997</v>
      </c>
      <c r="U280">
        <v>0.309</v>
      </c>
      <c r="V280">
        <v>92</v>
      </c>
      <c r="W280">
        <v>-1.2</v>
      </c>
      <c r="X280">
        <v>5.2</v>
      </c>
      <c r="Y280">
        <v>-4.9000000000000004</v>
      </c>
      <c r="Z280">
        <v>12.7</v>
      </c>
      <c r="AA280">
        <v>2.2000000000000002</v>
      </c>
    </row>
    <row r="281" spans="1:27" x14ac:dyDescent="0.25">
      <c r="A281" t="s">
        <v>4923</v>
      </c>
      <c r="B281" t="s">
        <v>4924</v>
      </c>
      <c r="C281" t="s">
        <v>1</v>
      </c>
      <c r="D281">
        <v>1</v>
      </c>
      <c r="E281">
        <v>1</v>
      </c>
      <c r="F281">
        <v>0</v>
      </c>
      <c r="G281">
        <v>0</v>
      </c>
      <c r="H281">
        <v>0</v>
      </c>
      <c r="I281">
        <v>0</v>
      </c>
      <c r="J281">
        <v>0</v>
      </c>
      <c r="K281">
        <v>0</v>
      </c>
      <c r="L281">
        <v>0</v>
      </c>
      <c r="M281">
        <v>0</v>
      </c>
      <c r="N281">
        <v>0</v>
      </c>
      <c r="O281">
        <v>0</v>
      </c>
      <c r="P281">
        <v>0</v>
      </c>
      <c r="Q281">
        <v>0.245</v>
      </c>
      <c r="R281">
        <v>0.3</v>
      </c>
      <c r="S281">
        <v>0.41099999999999998</v>
      </c>
      <c r="T281">
        <v>0.71199999999999997</v>
      </c>
      <c r="U281">
        <v>0.309</v>
      </c>
      <c r="V281">
        <v>94</v>
      </c>
      <c r="W281">
        <v>0</v>
      </c>
      <c r="X281">
        <v>0</v>
      </c>
      <c r="Y281">
        <v>0</v>
      </c>
      <c r="Z281">
        <v>0</v>
      </c>
      <c r="AA281">
        <v>0</v>
      </c>
    </row>
    <row r="282" spans="1:27" x14ac:dyDescent="0.25">
      <c r="A282" t="s">
        <v>3105</v>
      </c>
      <c r="B282" t="s">
        <v>3106</v>
      </c>
      <c r="C282" t="s">
        <v>20879</v>
      </c>
      <c r="D282">
        <v>1</v>
      </c>
      <c r="E282">
        <v>1</v>
      </c>
      <c r="F282">
        <v>0</v>
      </c>
      <c r="G282">
        <v>0</v>
      </c>
      <c r="H282">
        <v>0</v>
      </c>
      <c r="I282">
        <v>0</v>
      </c>
      <c r="J282">
        <v>0</v>
      </c>
      <c r="K282">
        <v>0</v>
      </c>
      <c r="L282">
        <v>0</v>
      </c>
      <c r="M282">
        <v>0</v>
      </c>
      <c r="N282">
        <v>0</v>
      </c>
      <c r="O282">
        <v>0</v>
      </c>
      <c r="P282">
        <v>0</v>
      </c>
      <c r="Q282">
        <v>0.253</v>
      </c>
      <c r="R282">
        <v>0.30399999999999999</v>
      </c>
      <c r="S282">
        <v>0.40699999999999997</v>
      </c>
      <c r="T282">
        <v>0.71099999999999997</v>
      </c>
      <c r="U282">
        <v>0.309</v>
      </c>
      <c r="V282">
        <v>77</v>
      </c>
      <c r="W282">
        <v>0</v>
      </c>
      <c r="X282">
        <v>0</v>
      </c>
      <c r="Y282">
        <v>0</v>
      </c>
      <c r="Z282">
        <v>0</v>
      </c>
      <c r="AA282">
        <v>0</v>
      </c>
    </row>
    <row r="283" spans="1:27" x14ac:dyDescent="0.25">
      <c r="A283">
        <v>12532</v>
      </c>
      <c r="B283" t="s">
        <v>5357</v>
      </c>
      <c r="C283" t="s">
        <v>20885</v>
      </c>
      <c r="D283">
        <v>593</v>
      </c>
      <c r="E283">
        <v>542</v>
      </c>
      <c r="F283">
        <v>143</v>
      </c>
      <c r="G283">
        <v>25</v>
      </c>
      <c r="H283">
        <v>3</v>
      </c>
      <c r="I283">
        <v>13</v>
      </c>
      <c r="J283">
        <v>65</v>
      </c>
      <c r="K283">
        <v>59</v>
      </c>
      <c r="L283">
        <v>36</v>
      </c>
      <c r="M283">
        <v>88</v>
      </c>
      <c r="N283">
        <v>8</v>
      </c>
      <c r="O283">
        <v>17</v>
      </c>
      <c r="P283">
        <v>8</v>
      </c>
      <c r="Q283">
        <v>0.26400000000000001</v>
      </c>
      <c r="R283">
        <v>0.316</v>
      </c>
      <c r="S283">
        <v>0.39300000000000002</v>
      </c>
      <c r="T283">
        <v>0.70899999999999996</v>
      </c>
      <c r="U283">
        <v>0.309</v>
      </c>
      <c r="V283">
        <v>95</v>
      </c>
      <c r="W283">
        <v>1.5</v>
      </c>
      <c r="X283">
        <v>0.8</v>
      </c>
      <c r="Y283">
        <v>-1.8</v>
      </c>
      <c r="Z283">
        <v>3.1</v>
      </c>
      <c r="AA283">
        <v>2.1</v>
      </c>
    </row>
    <row r="284" spans="1:27" x14ac:dyDescent="0.25">
      <c r="A284">
        <v>9312</v>
      </c>
      <c r="B284" t="s">
        <v>5516</v>
      </c>
      <c r="C284" t="s">
        <v>20879</v>
      </c>
      <c r="D284">
        <v>1</v>
      </c>
      <c r="E284">
        <v>1</v>
      </c>
      <c r="F284">
        <v>0</v>
      </c>
      <c r="G284">
        <v>0</v>
      </c>
      <c r="H284">
        <v>0</v>
      </c>
      <c r="I284">
        <v>0</v>
      </c>
      <c r="J284">
        <v>0</v>
      </c>
      <c r="K284">
        <v>0</v>
      </c>
      <c r="L284">
        <v>0</v>
      </c>
      <c r="M284">
        <v>0</v>
      </c>
      <c r="N284">
        <v>0</v>
      </c>
      <c r="O284">
        <v>0</v>
      </c>
      <c r="P284">
        <v>0</v>
      </c>
      <c r="Q284">
        <v>0.26700000000000002</v>
      </c>
      <c r="R284">
        <v>0.30499999999999999</v>
      </c>
      <c r="S284">
        <v>0.40699999999999997</v>
      </c>
      <c r="T284">
        <v>0.71199999999999997</v>
      </c>
      <c r="U284">
        <v>0.309</v>
      </c>
      <c r="V284">
        <v>77</v>
      </c>
      <c r="W284">
        <v>0</v>
      </c>
      <c r="X284">
        <v>0</v>
      </c>
      <c r="Y284">
        <v>0</v>
      </c>
      <c r="Z284">
        <v>0</v>
      </c>
      <c r="AA284">
        <v>0</v>
      </c>
    </row>
    <row r="285" spans="1:27" x14ac:dyDescent="0.25">
      <c r="A285">
        <v>3035</v>
      </c>
      <c r="B285" t="s">
        <v>5583</v>
      </c>
      <c r="C285" t="s">
        <v>20871</v>
      </c>
      <c r="D285">
        <v>310</v>
      </c>
      <c r="E285">
        <v>282</v>
      </c>
      <c r="F285">
        <v>70</v>
      </c>
      <c r="G285">
        <v>14</v>
      </c>
      <c r="H285">
        <v>1</v>
      </c>
      <c r="I285">
        <v>9</v>
      </c>
      <c r="J285">
        <v>32</v>
      </c>
      <c r="K285">
        <v>36</v>
      </c>
      <c r="L285">
        <v>21</v>
      </c>
      <c r="M285">
        <v>84</v>
      </c>
      <c r="N285">
        <v>4</v>
      </c>
      <c r="O285">
        <v>1</v>
      </c>
      <c r="P285">
        <v>1</v>
      </c>
      <c r="Q285">
        <v>0.247</v>
      </c>
      <c r="R285">
        <v>0.30599999999999999</v>
      </c>
      <c r="S285">
        <v>0.40200000000000002</v>
      </c>
      <c r="T285">
        <v>0.70799999999999996</v>
      </c>
      <c r="U285">
        <v>0.308</v>
      </c>
      <c r="V285">
        <v>97</v>
      </c>
      <c r="W285">
        <v>-1.8</v>
      </c>
      <c r="X285">
        <v>-0.4</v>
      </c>
      <c r="Y285">
        <v>-2.9</v>
      </c>
      <c r="Z285">
        <v>-7.7</v>
      </c>
      <c r="AA285">
        <v>-0.1</v>
      </c>
    </row>
    <row r="286" spans="1:27" x14ac:dyDescent="0.25">
      <c r="A286" t="s">
        <v>5428</v>
      </c>
      <c r="B286" t="s">
        <v>20898</v>
      </c>
      <c r="C286" t="s">
        <v>20865</v>
      </c>
      <c r="D286">
        <v>20</v>
      </c>
      <c r="E286">
        <v>18</v>
      </c>
      <c r="F286">
        <v>4</v>
      </c>
      <c r="G286">
        <v>1</v>
      </c>
      <c r="H286">
        <v>0</v>
      </c>
      <c r="I286">
        <v>0</v>
      </c>
      <c r="J286">
        <v>2</v>
      </c>
      <c r="K286">
        <v>2</v>
      </c>
      <c r="L286">
        <v>2</v>
      </c>
      <c r="M286">
        <v>4</v>
      </c>
      <c r="N286">
        <v>0</v>
      </c>
      <c r="O286">
        <v>0</v>
      </c>
      <c r="P286">
        <v>0</v>
      </c>
      <c r="Q286">
        <v>0.251</v>
      </c>
      <c r="R286">
        <v>0.31900000000000001</v>
      </c>
      <c r="S286">
        <v>0.38700000000000001</v>
      </c>
      <c r="T286">
        <v>0.70599999999999996</v>
      </c>
      <c r="U286">
        <v>0.308</v>
      </c>
      <c r="V286">
        <v>99</v>
      </c>
      <c r="W286">
        <v>0</v>
      </c>
      <c r="X286">
        <v>0</v>
      </c>
      <c r="Y286">
        <v>0</v>
      </c>
      <c r="Z286">
        <v>-0.4</v>
      </c>
      <c r="AA286">
        <v>0</v>
      </c>
    </row>
    <row r="287" spans="1:27" x14ac:dyDescent="0.25">
      <c r="A287" t="s">
        <v>5220</v>
      </c>
      <c r="B287" t="s">
        <v>5221</v>
      </c>
      <c r="C287" t="s">
        <v>20886</v>
      </c>
      <c r="D287">
        <v>1</v>
      </c>
      <c r="E287">
        <v>1</v>
      </c>
      <c r="F287">
        <v>0</v>
      </c>
      <c r="G287">
        <v>0</v>
      </c>
      <c r="H287">
        <v>0</v>
      </c>
      <c r="I287">
        <v>0</v>
      </c>
      <c r="J287">
        <v>0</v>
      </c>
      <c r="K287">
        <v>0</v>
      </c>
      <c r="L287">
        <v>0</v>
      </c>
      <c r="M287">
        <v>0</v>
      </c>
      <c r="N287">
        <v>0</v>
      </c>
      <c r="O287">
        <v>0</v>
      </c>
      <c r="P287">
        <v>0</v>
      </c>
      <c r="Q287">
        <v>0.27500000000000002</v>
      </c>
      <c r="R287">
        <v>0.33500000000000002</v>
      </c>
      <c r="S287">
        <v>0.36199999999999999</v>
      </c>
      <c r="T287">
        <v>0.69599999999999995</v>
      </c>
      <c r="U287">
        <v>0.308</v>
      </c>
      <c r="V287">
        <v>93</v>
      </c>
      <c r="W287">
        <v>0</v>
      </c>
      <c r="X287">
        <v>0</v>
      </c>
      <c r="Y287">
        <v>0</v>
      </c>
      <c r="Z287">
        <v>0</v>
      </c>
      <c r="AA287">
        <v>0</v>
      </c>
    </row>
    <row r="288" spans="1:27" x14ac:dyDescent="0.25">
      <c r="A288">
        <v>8760</v>
      </c>
      <c r="B288" t="s">
        <v>5432</v>
      </c>
      <c r="C288" t="s">
        <v>20881</v>
      </c>
      <c r="D288">
        <v>1</v>
      </c>
      <c r="E288">
        <v>1</v>
      </c>
      <c r="F288">
        <v>0</v>
      </c>
      <c r="G288">
        <v>0</v>
      </c>
      <c r="H288">
        <v>0</v>
      </c>
      <c r="I288">
        <v>0</v>
      </c>
      <c r="J288">
        <v>0</v>
      </c>
      <c r="K288">
        <v>0</v>
      </c>
      <c r="L288">
        <v>0</v>
      </c>
      <c r="M288">
        <v>0</v>
      </c>
      <c r="N288">
        <v>0</v>
      </c>
      <c r="O288">
        <v>0</v>
      </c>
      <c r="P288">
        <v>0</v>
      </c>
      <c r="Q288">
        <v>0.23499999999999999</v>
      </c>
      <c r="R288">
        <v>0.29899999999999999</v>
      </c>
      <c r="S288">
        <v>0.41499999999999998</v>
      </c>
      <c r="T288">
        <v>0.71299999999999997</v>
      </c>
      <c r="U288">
        <v>0.308</v>
      </c>
      <c r="V288">
        <v>89</v>
      </c>
      <c r="W288">
        <v>0</v>
      </c>
      <c r="X288">
        <v>0</v>
      </c>
      <c r="Y288">
        <v>0</v>
      </c>
      <c r="Z288">
        <v>0</v>
      </c>
      <c r="AA288">
        <v>0</v>
      </c>
    </row>
    <row r="289" spans="1:27" x14ac:dyDescent="0.25">
      <c r="A289">
        <v>5223</v>
      </c>
      <c r="B289" t="s">
        <v>4897</v>
      </c>
      <c r="C289" t="s">
        <v>20868</v>
      </c>
      <c r="D289">
        <v>453</v>
      </c>
      <c r="E289">
        <v>410</v>
      </c>
      <c r="F289">
        <v>108</v>
      </c>
      <c r="G289">
        <v>20</v>
      </c>
      <c r="H289">
        <v>3</v>
      </c>
      <c r="I289">
        <v>8</v>
      </c>
      <c r="J289">
        <v>51</v>
      </c>
      <c r="K289">
        <v>45</v>
      </c>
      <c r="L289">
        <v>35</v>
      </c>
      <c r="M289">
        <v>80</v>
      </c>
      <c r="N289">
        <v>2</v>
      </c>
      <c r="O289">
        <v>14</v>
      </c>
      <c r="P289">
        <v>6</v>
      </c>
      <c r="Q289">
        <v>0.26300000000000001</v>
      </c>
      <c r="R289">
        <v>0.32200000000000001</v>
      </c>
      <c r="S289">
        <v>0.38200000000000001</v>
      </c>
      <c r="T289">
        <v>0.70499999999999996</v>
      </c>
      <c r="U289">
        <v>0.308</v>
      </c>
      <c r="V289">
        <v>93</v>
      </c>
      <c r="W289">
        <v>0.9</v>
      </c>
      <c r="X289">
        <v>2</v>
      </c>
      <c r="Y289">
        <v>-3</v>
      </c>
      <c r="Z289">
        <v>-0.9</v>
      </c>
      <c r="AA289">
        <v>1.2</v>
      </c>
    </row>
    <row r="290" spans="1:27" x14ac:dyDescent="0.25">
      <c r="A290" t="s">
        <v>3506</v>
      </c>
      <c r="B290" t="s">
        <v>3507</v>
      </c>
      <c r="C290" t="s">
        <v>20883</v>
      </c>
      <c r="D290">
        <v>1</v>
      </c>
      <c r="E290">
        <v>1</v>
      </c>
      <c r="F290">
        <v>0</v>
      </c>
      <c r="G290">
        <v>0</v>
      </c>
      <c r="H290">
        <v>0</v>
      </c>
      <c r="I290">
        <v>0</v>
      </c>
      <c r="J290">
        <v>0</v>
      </c>
      <c r="K290">
        <v>0</v>
      </c>
      <c r="L290">
        <v>0</v>
      </c>
      <c r="M290">
        <v>0</v>
      </c>
      <c r="N290">
        <v>0</v>
      </c>
      <c r="O290">
        <v>0</v>
      </c>
      <c r="P290">
        <v>0</v>
      </c>
      <c r="Q290">
        <v>0.252</v>
      </c>
      <c r="R290">
        <v>0.30299999999999999</v>
      </c>
      <c r="S290">
        <v>0.40799999999999997</v>
      </c>
      <c r="T290">
        <v>0.71099999999999997</v>
      </c>
      <c r="U290">
        <v>0.308</v>
      </c>
      <c r="V290">
        <v>92</v>
      </c>
      <c r="W290">
        <v>0</v>
      </c>
      <c r="X290">
        <v>0</v>
      </c>
      <c r="Y290">
        <v>0</v>
      </c>
      <c r="Z290">
        <v>0</v>
      </c>
      <c r="AA290">
        <v>0</v>
      </c>
    </row>
    <row r="291" spans="1:27" x14ac:dyDescent="0.25">
      <c r="A291" t="s">
        <v>5160</v>
      </c>
      <c r="B291" t="s">
        <v>5161</v>
      </c>
      <c r="C291" t="s">
        <v>20866</v>
      </c>
      <c r="D291">
        <v>1</v>
      </c>
      <c r="E291">
        <v>1</v>
      </c>
      <c r="F291">
        <v>0</v>
      </c>
      <c r="G291">
        <v>0</v>
      </c>
      <c r="H291">
        <v>0</v>
      </c>
      <c r="I291">
        <v>0</v>
      </c>
      <c r="J291">
        <v>0</v>
      </c>
      <c r="K291">
        <v>0</v>
      </c>
      <c r="L291">
        <v>0</v>
      </c>
      <c r="M291">
        <v>0</v>
      </c>
      <c r="N291">
        <v>0</v>
      </c>
      <c r="O291">
        <v>0</v>
      </c>
      <c r="P291">
        <v>0</v>
      </c>
      <c r="Q291">
        <v>0.26</v>
      </c>
      <c r="R291">
        <v>0.32300000000000001</v>
      </c>
      <c r="S291">
        <v>0.377</v>
      </c>
      <c r="T291">
        <v>0.7</v>
      </c>
      <c r="U291">
        <v>0.308</v>
      </c>
      <c r="V291">
        <v>93</v>
      </c>
      <c r="W291">
        <v>0</v>
      </c>
      <c r="X291">
        <v>0</v>
      </c>
      <c r="Y291">
        <v>0</v>
      </c>
      <c r="Z291">
        <v>0</v>
      </c>
      <c r="AA291">
        <v>0</v>
      </c>
    </row>
    <row r="292" spans="1:27" x14ac:dyDescent="0.25">
      <c r="A292">
        <v>1965</v>
      </c>
      <c r="B292" t="s">
        <v>5408</v>
      </c>
      <c r="C292" t="s">
        <v>20895</v>
      </c>
      <c r="D292">
        <v>569</v>
      </c>
      <c r="E292">
        <v>505</v>
      </c>
      <c r="F292">
        <v>124</v>
      </c>
      <c r="G292">
        <v>26</v>
      </c>
      <c r="H292">
        <v>3</v>
      </c>
      <c r="I292">
        <v>12</v>
      </c>
      <c r="J292">
        <v>65</v>
      </c>
      <c r="K292">
        <v>53</v>
      </c>
      <c r="L292">
        <v>51</v>
      </c>
      <c r="M292">
        <v>111</v>
      </c>
      <c r="N292">
        <v>5</v>
      </c>
      <c r="O292">
        <v>16</v>
      </c>
      <c r="P292">
        <v>7</v>
      </c>
      <c r="Q292">
        <v>0.245</v>
      </c>
      <c r="R292">
        <v>0.318</v>
      </c>
      <c r="S292">
        <v>0.38200000000000001</v>
      </c>
      <c r="T292">
        <v>0.7</v>
      </c>
      <c r="U292">
        <v>0.308</v>
      </c>
      <c r="V292">
        <v>97</v>
      </c>
      <c r="W292">
        <v>2.1</v>
      </c>
      <c r="X292">
        <v>4.3</v>
      </c>
      <c r="Y292">
        <v>0.2</v>
      </c>
      <c r="Z292">
        <v>-1.6</v>
      </c>
      <c r="AA292">
        <v>1.8</v>
      </c>
    </row>
    <row r="293" spans="1:27" x14ac:dyDescent="0.25">
      <c r="A293">
        <v>8434</v>
      </c>
      <c r="B293" t="s">
        <v>5453</v>
      </c>
      <c r="C293" t="s">
        <v>20891</v>
      </c>
      <c r="D293">
        <v>202</v>
      </c>
      <c r="E293">
        <v>183</v>
      </c>
      <c r="F293">
        <v>46</v>
      </c>
      <c r="G293">
        <v>8</v>
      </c>
      <c r="H293">
        <v>0</v>
      </c>
      <c r="I293">
        <v>6</v>
      </c>
      <c r="J293">
        <v>20</v>
      </c>
      <c r="K293">
        <v>22</v>
      </c>
      <c r="L293">
        <v>14</v>
      </c>
      <c r="M293">
        <v>57</v>
      </c>
      <c r="N293">
        <v>2</v>
      </c>
      <c r="O293">
        <v>1</v>
      </c>
      <c r="P293">
        <v>1</v>
      </c>
      <c r="Q293">
        <v>0.248</v>
      </c>
      <c r="R293">
        <v>0.307</v>
      </c>
      <c r="S293">
        <v>0.40300000000000002</v>
      </c>
      <c r="T293">
        <v>0.71</v>
      </c>
      <c r="U293">
        <v>0.308</v>
      </c>
      <c r="V293">
        <v>98</v>
      </c>
      <c r="W293">
        <v>-0.4</v>
      </c>
      <c r="X293">
        <v>-1.9</v>
      </c>
      <c r="Y293">
        <v>-0.9</v>
      </c>
      <c r="Z293">
        <v>-5.0999999999999996</v>
      </c>
      <c r="AA293">
        <v>0</v>
      </c>
    </row>
    <row r="294" spans="1:27" x14ac:dyDescent="0.25">
      <c r="A294">
        <v>4418</v>
      </c>
      <c r="B294" t="s">
        <v>5499</v>
      </c>
      <c r="C294" t="s">
        <v>20893</v>
      </c>
      <c r="D294">
        <v>575</v>
      </c>
      <c r="E294">
        <v>512</v>
      </c>
      <c r="F294">
        <v>129</v>
      </c>
      <c r="G294">
        <v>30</v>
      </c>
      <c r="H294">
        <v>2</v>
      </c>
      <c r="I294">
        <v>11</v>
      </c>
      <c r="J294">
        <v>61</v>
      </c>
      <c r="K294">
        <v>59</v>
      </c>
      <c r="L294">
        <v>52</v>
      </c>
      <c r="M294">
        <v>85</v>
      </c>
      <c r="N294">
        <v>5</v>
      </c>
      <c r="O294">
        <v>2</v>
      </c>
      <c r="P294">
        <v>1</v>
      </c>
      <c r="Q294">
        <v>0.252</v>
      </c>
      <c r="R294">
        <v>0.32400000000000001</v>
      </c>
      <c r="S294">
        <v>0.38400000000000001</v>
      </c>
      <c r="T294">
        <v>0.70799999999999996</v>
      </c>
      <c r="U294">
        <v>0.308</v>
      </c>
      <c r="V294">
        <v>96</v>
      </c>
      <c r="W294">
        <v>-0.4</v>
      </c>
      <c r="X294">
        <v>-3</v>
      </c>
      <c r="Y294">
        <v>-3</v>
      </c>
      <c r="Z294">
        <v>-1.3</v>
      </c>
      <c r="AA294">
        <v>1.6</v>
      </c>
    </row>
    <row r="295" spans="1:27" x14ac:dyDescent="0.25">
      <c r="A295">
        <v>6867</v>
      </c>
      <c r="B295" t="s">
        <v>5458</v>
      </c>
      <c r="C295" t="s">
        <v>20891</v>
      </c>
      <c r="D295">
        <v>445</v>
      </c>
      <c r="E295">
        <v>396</v>
      </c>
      <c r="F295">
        <v>95</v>
      </c>
      <c r="G295">
        <v>20</v>
      </c>
      <c r="H295">
        <v>1</v>
      </c>
      <c r="I295">
        <v>12</v>
      </c>
      <c r="J295">
        <v>45</v>
      </c>
      <c r="K295">
        <v>46</v>
      </c>
      <c r="L295">
        <v>39</v>
      </c>
      <c r="M295">
        <v>97</v>
      </c>
      <c r="N295">
        <v>4</v>
      </c>
      <c r="O295">
        <v>3</v>
      </c>
      <c r="P295">
        <v>2</v>
      </c>
      <c r="Q295">
        <v>0.24</v>
      </c>
      <c r="R295">
        <v>0.312</v>
      </c>
      <c r="S295">
        <v>0.39</v>
      </c>
      <c r="T295">
        <v>0.70299999999999996</v>
      </c>
      <c r="U295">
        <v>0.308</v>
      </c>
      <c r="V295">
        <v>98</v>
      </c>
      <c r="W295">
        <v>-0.1</v>
      </c>
      <c r="X295">
        <v>-0.2</v>
      </c>
      <c r="Y295">
        <v>-1.4</v>
      </c>
      <c r="Z295">
        <v>4.7</v>
      </c>
      <c r="AA295">
        <v>1.8</v>
      </c>
    </row>
    <row r="296" spans="1:27" x14ac:dyDescent="0.25">
      <c r="A296">
        <v>9774</v>
      </c>
      <c r="B296" t="s">
        <v>344</v>
      </c>
      <c r="C296" t="s">
        <v>20881</v>
      </c>
      <c r="D296">
        <v>119</v>
      </c>
      <c r="E296">
        <v>107</v>
      </c>
      <c r="F296">
        <v>28</v>
      </c>
      <c r="G296">
        <v>6</v>
      </c>
      <c r="H296">
        <v>0</v>
      </c>
      <c r="I296">
        <v>2</v>
      </c>
      <c r="J296">
        <v>13</v>
      </c>
      <c r="K296">
        <v>12</v>
      </c>
      <c r="L296">
        <v>10</v>
      </c>
      <c r="M296">
        <v>20</v>
      </c>
      <c r="N296">
        <v>1</v>
      </c>
      <c r="O296">
        <v>2</v>
      </c>
      <c r="P296">
        <v>1</v>
      </c>
      <c r="Q296">
        <v>0.26100000000000001</v>
      </c>
      <c r="R296">
        <v>0.32500000000000001</v>
      </c>
      <c r="S296">
        <v>0.377</v>
      </c>
      <c r="T296">
        <v>0.70099999999999996</v>
      </c>
      <c r="U296">
        <v>0.307</v>
      </c>
      <c r="V296">
        <v>88</v>
      </c>
      <c r="W296">
        <v>-0.1</v>
      </c>
      <c r="X296">
        <v>0.7</v>
      </c>
      <c r="Y296">
        <v>-1.7</v>
      </c>
      <c r="Z296">
        <v>3.2</v>
      </c>
      <c r="AA296">
        <v>0.6</v>
      </c>
    </row>
    <row r="297" spans="1:27" x14ac:dyDescent="0.25">
      <c r="A297">
        <v>14161</v>
      </c>
      <c r="B297" t="s">
        <v>5176</v>
      </c>
      <c r="C297" t="s">
        <v>20878</v>
      </c>
      <c r="D297">
        <v>531</v>
      </c>
      <c r="E297">
        <v>486</v>
      </c>
      <c r="F297">
        <v>125</v>
      </c>
      <c r="G297">
        <v>21</v>
      </c>
      <c r="H297">
        <v>6</v>
      </c>
      <c r="I297">
        <v>11</v>
      </c>
      <c r="J297">
        <v>60</v>
      </c>
      <c r="K297">
        <v>54</v>
      </c>
      <c r="L297">
        <v>33</v>
      </c>
      <c r="M297">
        <v>123</v>
      </c>
      <c r="N297">
        <v>4</v>
      </c>
      <c r="O297">
        <v>23</v>
      </c>
      <c r="P297">
        <v>11</v>
      </c>
      <c r="Q297">
        <v>0.25800000000000001</v>
      </c>
      <c r="R297">
        <v>0.309</v>
      </c>
      <c r="S297">
        <v>0.39800000000000002</v>
      </c>
      <c r="T297">
        <v>0.70599999999999996</v>
      </c>
      <c r="U297">
        <v>0.307</v>
      </c>
      <c r="V297">
        <v>92</v>
      </c>
      <c r="W297">
        <v>0.6</v>
      </c>
      <c r="X297">
        <v>-1.2</v>
      </c>
      <c r="Y297">
        <v>-4.2</v>
      </c>
      <c r="Z297">
        <v>1</v>
      </c>
      <c r="AA297">
        <v>1.5</v>
      </c>
    </row>
    <row r="298" spans="1:27" x14ac:dyDescent="0.25">
      <c r="A298">
        <v>9345</v>
      </c>
      <c r="B298" t="s">
        <v>5410</v>
      </c>
      <c r="C298" t="s">
        <v>20881</v>
      </c>
      <c r="D298">
        <v>328</v>
      </c>
      <c r="E298">
        <v>296</v>
      </c>
      <c r="F298">
        <v>80</v>
      </c>
      <c r="G298">
        <v>16</v>
      </c>
      <c r="H298">
        <v>3</v>
      </c>
      <c r="I298">
        <v>2</v>
      </c>
      <c r="J298">
        <v>37</v>
      </c>
      <c r="K298">
        <v>28</v>
      </c>
      <c r="L298">
        <v>25</v>
      </c>
      <c r="M298">
        <v>60</v>
      </c>
      <c r="N298">
        <v>2</v>
      </c>
      <c r="O298">
        <v>5</v>
      </c>
      <c r="P298">
        <v>3</v>
      </c>
      <c r="Q298">
        <v>0.27200000000000002</v>
      </c>
      <c r="R298">
        <v>0.33100000000000002</v>
      </c>
      <c r="S298">
        <v>0.36499999999999999</v>
      </c>
      <c r="T298">
        <v>0.69599999999999995</v>
      </c>
      <c r="U298">
        <v>0.307</v>
      </c>
      <c r="V298">
        <v>88</v>
      </c>
      <c r="W298">
        <v>0.8</v>
      </c>
      <c r="X298">
        <v>-1</v>
      </c>
      <c r="Y298">
        <v>-3.6</v>
      </c>
      <c r="Z298">
        <v>-1.5</v>
      </c>
      <c r="AA298">
        <v>0.6</v>
      </c>
    </row>
    <row r="299" spans="1:27" x14ac:dyDescent="0.25">
      <c r="A299">
        <v>14335</v>
      </c>
      <c r="B299" t="s">
        <v>5030</v>
      </c>
      <c r="C299" t="s">
        <v>20890</v>
      </c>
      <c r="D299">
        <v>39</v>
      </c>
      <c r="E299">
        <v>36</v>
      </c>
      <c r="F299">
        <v>9</v>
      </c>
      <c r="G299">
        <v>2</v>
      </c>
      <c r="H299">
        <v>0</v>
      </c>
      <c r="I299">
        <v>1</v>
      </c>
      <c r="J299">
        <v>4</v>
      </c>
      <c r="K299">
        <v>4</v>
      </c>
      <c r="L299">
        <v>3</v>
      </c>
      <c r="M299">
        <v>8</v>
      </c>
      <c r="N299">
        <v>0</v>
      </c>
      <c r="O299">
        <v>1</v>
      </c>
      <c r="P299">
        <v>1</v>
      </c>
      <c r="Q299">
        <v>0.25700000000000001</v>
      </c>
      <c r="R299">
        <v>0.31</v>
      </c>
      <c r="S299">
        <v>0.39500000000000002</v>
      </c>
      <c r="T299">
        <v>0.70499999999999996</v>
      </c>
      <c r="U299">
        <v>0.307</v>
      </c>
      <c r="V299">
        <v>98</v>
      </c>
      <c r="W299">
        <v>0</v>
      </c>
      <c r="X299">
        <v>0.1</v>
      </c>
      <c r="Y299">
        <v>-0.1</v>
      </c>
      <c r="Z299">
        <v>0.2</v>
      </c>
      <c r="AA299">
        <v>0.1</v>
      </c>
    </row>
    <row r="300" spans="1:27" x14ac:dyDescent="0.25">
      <c r="A300">
        <v>5888</v>
      </c>
      <c r="B300" t="s">
        <v>5402</v>
      </c>
      <c r="C300" t="s">
        <v>20867</v>
      </c>
      <c r="D300">
        <v>66</v>
      </c>
      <c r="E300">
        <v>60</v>
      </c>
      <c r="F300">
        <v>16</v>
      </c>
      <c r="G300">
        <v>3</v>
      </c>
      <c r="H300">
        <v>0</v>
      </c>
      <c r="I300">
        <v>1</v>
      </c>
      <c r="J300">
        <v>6</v>
      </c>
      <c r="K300">
        <v>6</v>
      </c>
      <c r="L300">
        <v>5</v>
      </c>
      <c r="M300">
        <v>11</v>
      </c>
      <c r="N300">
        <v>0</v>
      </c>
      <c r="O300">
        <v>1</v>
      </c>
      <c r="P300">
        <v>1</v>
      </c>
      <c r="Q300">
        <v>0.26600000000000001</v>
      </c>
      <c r="R300">
        <v>0.32300000000000001</v>
      </c>
      <c r="S300">
        <v>0.377</v>
      </c>
      <c r="T300">
        <v>0.7</v>
      </c>
      <c r="U300">
        <v>0.307</v>
      </c>
      <c r="V300">
        <v>93</v>
      </c>
      <c r="W300">
        <v>0</v>
      </c>
      <c r="X300">
        <v>-0.9</v>
      </c>
      <c r="Y300">
        <v>-0.6</v>
      </c>
      <c r="Z300">
        <v>-1.1000000000000001</v>
      </c>
      <c r="AA300">
        <v>0</v>
      </c>
    </row>
    <row r="301" spans="1:27" x14ac:dyDescent="0.25">
      <c r="A301">
        <v>8553</v>
      </c>
      <c r="B301" t="s">
        <v>5350</v>
      </c>
      <c r="C301" t="s">
        <v>1</v>
      </c>
      <c r="D301">
        <v>567</v>
      </c>
      <c r="E301">
        <v>521</v>
      </c>
      <c r="F301">
        <v>139</v>
      </c>
      <c r="G301">
        <v>29</v>
      </c>
      <c r="H301">
        <v>3</v>
      </c>
      <c r="I301">
        <v>10</v>
      </c>
      <c r="J301">
        <v>62</v>
      </c>
      <c r="K301">
        <v>53</v>
      </c>
      <c r="L301">
        <v>33</v>
      </c>
      <c r="M301">
        <v>94</v>
      </c>
      <c r="N301">
        <v>5</v>
      </c>
      <c r="O301">
        <v>11</v>
      </c>
      <c r="P301">
        <v>6</v>
      </c>
      <c r="Q301">
        <v>0.26700000000000002</v>
      </c>
      <c r="R301">
        <v>0.315</v>
      </c>
      <c r="S301">
        <v>0.39400000000000002</v>
      </c>
      <c r="T301">
        <v>0.70899999999999996</v>
      </c>
      <c r="U301">
        <v>0.307</v>
      </c>
      <c r="V301">
        <v>93</v>
      </c>
      <c r="W301">
        <v>0.3</v>
      </c>
      <c r="X301">
        <v>0.3</v>
      </c>
      <c r="Y301">
        <v>-4.5</v>
      </c>
      <c r="Z301">
        <v>-4.5999999999999996</v>
      </c>
      <c r="AA301">
        <v>1</v>
      </c>
    </row>
    <row r="302" spans="1:27" x14ac:dyDescent="0.25">
      <c r="A302">
        <v>5557</v>
      </c>
      <c r="B302" t="s">
        <v>5201</v>
      </c>
      <c r="C302" t="s">
        <v>20868</v>
      </c>
      <c r="D302">
        <v>245</v>
      </c>
      <c r="E302">
        <v>216</v>
      </c>
      <c r="F302">
        <v>49</v>
      </c>
      <c r="G302">
        <v>11</v>
      </c>
      <c r="H302">
        <v>0</v>
      </c>
      <c r="I302">
        <v>8</v>
      </c>
      <c r="J302">
        <v>27</v>
      </c>
      <c r="K302">
        <v>28</v>
      </c>
      <c r="L302">
        <v>24</v>
      </c>
      <c r="M302">
        <v>73</v>
      </c>
      <c r="N302">
        <v>1</v>
      </c>
      <c r="O302">
        <v>1</v>
      </c>
      <c r="P302">
        <v>1</v>
      </c>
      <c r="Q302">
        <v>0.22700000000000001</v>
      </c>
      <c r="R302">
        <v>0.30599999999999999</v>
      </c>
      <c r="S302">
        <v>0.39900000000000002</v>
      </c>
      <c r="T302">
        <v>0.70499999999999996</v>
      </c>
      <c r="U302">
        <v>0.307</v>
      </c>
      <c r="V302">
        <v>92</v>
      </c>
      <c r="W302">
        <v>0</v>
      </c>
      <c r="X302">
        <v>-2.5</v>
      </c>
      <c r="Y302">
        <v>-2.2999999999999998</v>
      </c>
      <c r="Z302">
        <v>2.5</v>
      </c>
      <c r="AA302">
        <v>0.9</v>
      </c>
    </row>
    <row r="303" spans="1:27" x14ac:dyDescent="0.25">
      <c r="A303" t="s">
        <v>5145</v>
      </c>
      <c r="B303" t="s">
        <v>5146</v>
      </c>
      <c r="C303" t="s">
        <v>20878</v>
      </c>
      <c r="D303">
        <v>1</v>
      </c>
      <c r="E303">
        <v>1</v>
      </c>
      <c r="F303">
        <v>0</v>
      </c>
      <c r="G303">
        <v>0</v>
      </c>
      <c r="H303">
        <v>0</v>
      </c>
      <c r="I303">
        <v>0</v>
      </c>
      <c r="J303">
        <v>0</v>
      </c>
      <c r="K303">
        <v>0</v>
      </c>
      <c r="L303">
        <v>0</v>
      </c>
      <c r="M303">
        <v>0</v>
      </c>
      <c r="N303">
        <v>0</v>
      </c>
      <c r="O303">
        <v>0</v>
      </c>
      <c r="P303">
        <v>0</v>
      </c>
      <c r="Q303">
        <v>0.245</v>
      </c>
      <c r="R303">
        <v>0.29199999999999998</v>
      </c>
      <c r="S303">
        <v>0.42099999999999999</v>
      </c>
      <c r="T303">
        <v>0.71199999999999997</v>
      </c>
      <c r="U303">
        <v>0.307</v>
      </c>
      <c r="V303">
        <v>92</v>
      </c>
      <c r="W303">
        <v>0</v>
      </c>
      <c r="X303">
        <v>0</v>
      </c>
      <c r="Y303">
        <v>0</v>
      </c>
      <c r="Z303">
        <v>0</v>
      </c>
      <c r="AA303">
        <v>0</v>
      </c>
    </row>
    <row r="304" spans="1:27" x14ac:dyDescent="0.25">
      <c r="A304">
        <v>9113</v>
      </c>
      <c r="B304" t="s">
        <v>5361</v>
      </c>
      <c r="C304" t="s">
        <v>20895</v>
      </c>
      <c r="D304">
        <v>1</v>
      </c>
      <c r="E304">
        <v>1</v>
      </c>
      <c r="F304">
        <v>0</v>
      </c>
      <c r="G304">
        <v>0</v>
      </c>
      <c r="H304">
        <v>0</v>
      </c>
      <c r="I304">
        <v>0</v>
      </c>
      <c r="J304">
        <v>0</v>
      </c>
      <c r="K304">
        <v>0</v>
      </c>
      <c r="L304">
        <v>0</v>
      </c>
      <c r="M304">
        <v>0</v>
      </c>
      <c r="N304">
        <v>0</v>
      </c>
      <c r="O304">
        <v>0</v>
      </c>
      <c r="P304">
        <v>0</v>
      </c>
      <c r="Q304">
        <v>0.218</v>
      </c>
      <c r="R304">
        <v>0.32900000000000001</v>
      </c>
      <c r="S304">
        <v>0.36</v>
      </c>
      <c r="T304">
        <v>0.68899999999999995</v>
      </c>
      <c r="U304">
        <v>0.307</v>
      </c>
      <c r="V304">
        <v>96</v>
      </c>
      <c r="W304">
        <v>0</v>
      </c>
      <c r="X304">
        <v>0</v>
      </c>
      <c r="Y304">
        <v>0</v>
      </c>
      <c r="Z304">
        <v>0</v>
      </c>
      <c r="AA304">
        <v>0</v>
      </c>
    </row>
    <row r="305" spans="1:27" x14ac:dyDescent="0.25">
      <c r="A305">
        <v>906</v>
      </c>
      <c r="B305" t="s">
        <v>5518</v>
      </c>
      <c r="C305" t="s">
        <v>20869</v>
      </c>
      <c r="D305">
        <v>1</v>
      </c>
      <c r="E305">
        <v>1</v>
      </c>
      <c r="F305">
        <v>0</v>
      </c>
      <c r="G305">
        <v>0</v>
      </c>
      <c r="H305">
        <v>0</v>
      </c>
      <c r="I305">
        <v>0</v>
      </c>
      <c r="J305">
        <v>0</v>
      </c>
      <c r="K305">
        <v>0</v>
      </c>
      <c r="L305">
        <v>0</v>
      </c>
      <c r="M305">
        <v>0</v>
      </c>
      <c r="N305">
        <v>0</v>
      </c>
      <c r="O305">
        <v>0</v>
      </c>
      <c r="P305">
        <v>0</v>
      </c>
      <c r="Q305">
        <v>0.249</v>
      </c>
      <c r="R305">
        <v>0.307</v>
      </c>
      <c r="S305">
        <v>0.39900000000000002</v>
      </c>
      <c r="T305">
        <v>0.70699999999999996</v>
      </c>
      <c r="U305">
        <v>0.307</v>
      </c>
      <c r="V305">
        <v>88</v>
      </c>
      <c r="W305">
        <v>0</v>
      </c>
      <c r="X305">
        <v>0</v>
      </c>
      <c r="Y305">
        <v>0</v>
      </c>
      <c r="Z305">
        <v>0</v>
      </c>
      <c r="AA305">
        <v>0</v>
      </c>
    </row>
    <row r="306" spans="1:27" x14ac:dyDescent="0.25">
      <c r="A306">
        <v>6052</v>
      </c>
      <c r="B306" t="s">
        <v>5437</v>
      </c>
      <c r="C306" t="s">
        <v>20880</v>
      </c>
      <c r="D306">
        <v>1</v>
      </c>
      <c r="E306">
        <v>1</v>
      </c>
      <c r="F306">
        <v>0</v>
      </c>
      <c r="G306">
        <v>0</v>
      </c>
      <c r="H306">
        <v>0</v>
      </c>
      <c r="I306">
        <v>0</v>
      </c>
      <c r="J306">
        <v>0</v>
      </c>
      <c r="K306">
        <v>0</v>
      </c>
      <c r="L306">
        <v>0</v>
      </c>
      <c r="M306">
        <v>0</v>
      </c>
      <c r="N306">
        <v>0</v>
      </c>
      <c r="O306">
        <v>0</v>
      </c>
      <c r="P306">
        <v>0</v>
      </c>
      <c r="Q306">
        <v>0.245</v>
      </c>
      <c r="R306">
        <v>0.29799999999999999</v>
      </c>
      <c r="S306">
        <v>0.41099999999999998</v>
      </c>
      <c r="T306">
        <v>0.70799999999999996</v>
      </c>
      <c r="U306">
        <v>0.307</v>
      </c>
      <c r="V306">
        <v>87</v>
      </c>
      <c r="W306">
        <v>0</v>
      </c>
      <c r="X306">
        <v>0</v>
      </c>
      <c r="Y306">
        <v>0</v>
      </c>
      <c r="Z306">
        <v>0</v>
      </c>
      <c r="AA306">
        <v>0</v>
      </c>
    </row>
    <row r="307" spans="1:27" x14ac:dyDescent="0.25">
      <c r="A307">
        <v>454</v>
      </c>
      <c r="B307" t="s">
        <v>5196</v>
      </c>
      <c r="C307" t="s">
        <v>1</v>
      </c>
      <c r="D307">
        <v>367</v>
      </c>
      <c r="E307">
        <v>336</v>
      </c>
      <c r="F307">
        <v>87</v>
      </c>
      <c r="G307">
        <v>18</v>
      </c>
      <c r="H307">
        <v>1</v>
      </c>
      <c r="I307">
        <v>9</v>
      </c>
      <c r="J307">
        <v>36</v>
      </c>
      <c r="K307">
        <v>41</v>
      </c>
      <c r="L307">
        <v>25</v>
      </c>
      <c r="M307">
        <v>74</v>
      </c>
      <c r="N307">
        <v>2</v>
      </c>
      <c r="O307">
        <v>2</v>
      </c>
      <c r="P307">
        <v>1</v>
      </c>
      <c r="Q307">
        <v>0.26</v>
      </c>
      <c r="R307">
        <v>0.312</v>
      </c>
      <c r="S307">
        <v>0.39600000000000002</v>
      </c>
      <c r="T307">
        <v>0.70799999999999996</v>
      </c>
      <c r="U307">
        <v>0.307</v>
      </c>
      <c r="V307">
        <v>92</v>
      </c>
      <c r="W307">
        <v>-0.8</v>
      </c>
      <c r="X307">
        <v>4.7</v>
      </c>
      <c r="Y307">
        <v>-4</v>
      </c>
      <c r="Z307">
        <v>6.2</v>
      </c>
      <c r="AA307">
        <v>1.5</v>
      </c>
    </row>
    <row r="308" spans="1:27" x14ac:dyDescent="0.25">
      <c r="A308">
        <v>11265</v>
      </c>
      <c r="B308" t="s">
        <v>4760</v>
      </c>
      <c r="C308" t="s">
        <v>20882</v>
      </c>
      <c r="D308">
        <v>485</v>
      </c>
      <c r="E308">
        <v>452</v>
      </c>
      <c r="F308">
        <v>113</v>
      </c>
      <c r="G308">
        <v>20</v>
      </c>
      <c r="H308">
        <v>1</v>
      </c>
      <c r="I308">
        <v>19</v>
      </c>
      <c r="J308">
        <v>53</v>
      </c>
      <c r="K308">
        <v>60</v>
      </c>
      <c r="L308">
        <v>21</v>
      </c>
      <c r="M308">
        <v>104</v>
      </c>
      <c r="N308">
        <v>6</v>
      </c>
      <c r="O308">
        <v>4</v>
      </c>
      <c r="P308">
        <v>2</v>
      </c>
      <c r="Q308">
        <v>0.249</v>
      </c>
      <c r="R308">
        <v>0.28799999999999998</v>
      </c>
      <c r="S308">
        <v>0.42199999999999999</v>
      </c>
      <c r="T308">
        <v>0.71099999999999997</v>
      </c>
      <c r="U308">
        <v>0.307</v>
      </c>
      <c r="V308">
        <v>90</v>
      </c>
      <c r="W308">
        <v>-0.5</v>
      </c>
      <c r="X308">
        <v>-1</v>
      </c>
      <c r="Y308">
        <v>-6</v>
      </c>
      <c r="Z308">
        <v>1.1000000000000001</v>
      </c>
      <c r="AA308">
        <v>1.2</v>
      </c>
    </row>
    <row r="309" spans="1:27" x14ac:dyDescent="0.25">
      <c r="A309">
        <v>10329</v>
      </c>
      <c r="B309" t="s">
        <v>5014</v>
      </c>
      <c r="C309" t="s">
        <v>20888</v>
      </c>
      <c r="D309">
        <v>108</v>
      </c>
      <c r="E309">
        <v>99</v>
      </c>
      <c r="F309">
        <v>27</v>
      </c>
      <c r="G309">
        <v>4</v>
      </c>
      <c r="H309">
        <v>1</v>
      </c>
      <c r="I309">
        <v>2</v>
      </c>
      <c r="J309">
        <v>11</v>
      </c>
      <c r="K309">
        <v>10</v>
      </c>
      <c r="L309">
        <v>7</v>
      </c>
      <c r="M309">
        <v>20</v>
      </c>
      <c r="N309">
        <v>1</v>
      </c>
      <c r="O309">
        <v>4</v>
      </c>
      <c r="P309">
        <v>2</v>
      </c>
      <c r="Q309">
        <v>0.27</v>
      </c>
      <c r="R309">
        <v>0.32200000000000001</v>
      </c>
      <c r="S309">
        <v>0.378</v>
      </c>
      <c r="T309">
        <v>0.70099999999999996</v>
      </c>
      <c r="U309">
        <v>0.307</v>
      </c>
      <c r="V309">
        <v>92</v>
      </c>
      <c r="W309">
        <v>0.1</v>
      </c>
      <c r="X309">
        <v>1.9</v>
      </c>
      <c r="Y309">
        <v>-0.9</v>
      </c>
      <c r="Z309">
        <v>0.6</v>
      </c>
      <c r="AA309">
        <v>0.3</v>
      </c>
    </row>
    <row r="310" spans="1:27" x14ac:dyDescent="0.25">
      <c r="A310">
        <v>6035</v>
      </c>
      <c r="B310" t="s">
        <v>5449</v>
      </c>
      <c r="C310" t="s">
        <v>1</v>
      </c>
      <c r="D310">
        <v>403</v>
      </c>
      <c r="E310">
        <v>369</v>
      </c>
      <c r="F310">
        <v>95</v>
      </c>
      <c r="G310">
        <v>19</v>
      </c>
      <c r="H310">
        <v>1</v>
      </c>
      <c r="I310">
        <v>9</v>
      </c>
      <c r="J310">
        <v>40</v>
      </c>
      <c r="K310">
        <v>44</v>
      </c>
      <c r="L310">
        <v>28</v>
      </c>
      <c r="M310">
        <v>56</v>
      </c>
      <c r="N310">
        <v>2</v>
      </c>
      <c r="O310">
        <v>2</v>
      </c>
      <c r="P310">
        <v>2</v>
      </c>
      <c r="Q310">
        <v>0.25900000000000001</v>
      </c>
      <c r="R310">
        <v>0.312</v>
      </c>
      <c r="S310">
        <v>0.39300000000000002</v>
      </c>
      <c r="T310">
        <v>0.70499999999999996</v>
      </c>
      <c r="U310">
        <v>0.307</v>
      </c>
      <c r="V310">
        <v>92</v>
      </c>
      <c r="W310">
        <v>-0.8</v>
      </c>
      <c r="X310">
        <v>-2.6</v>
      </c>
      <c r="Y310">
        <v>-4.4000000000000004</v>
      </c>
      <c r="Z310">
        <v>-7.4</v>
      </c>
      <c r="AA310">
        <v>0.1</v>
      </c>
    </row>
    <row r="311" spans="1:27" x14ac:dyDescent="0.25">
      <c r="A311" t="s">
        <v>4013</v>
      </c>
      <c r="B311" t="s">
        <v>4014</v>
      </c>
      <c r="C311" t="s">
        <v>20881</v>
      </c>
      <c r="D311">
        <v>1</v>
      </c>
      <c r="E311">
        <v>1</v>
      </c>
      <c r="F311">
        <v>0</v>
      </c>
      <c r="G311">
        <v>0</v>
      </c>
      <c r="H311">
        <v>0</v>
      </c>
      <c r="I311">
        <v>0</v>
      </c>
      <c r="J311">
        <v>0</v>
      </c>
      <c r="K311">
        <v>0</v>
      </c>
      <c r="L311">
        <v>0</v>
      </c>
      <c r="M311">
        <v>0</v>
      </c>
      <c r="N311">
        <v>0</v>
      </c>
      <c r="O311">
        <v>0</v>
      </c>
      <c r="P311">
        <v>0</v>
      </c>
      <c r="Q311">
        <v>0.26700000000000002</v>
      </c>
      <c r="R311">
        <v>0.31</v>
      </c>
      <c r="S311">
        <v>0.39600000000000002</v>
      </c>
      <c r="T311">
        <v>0.70599999999999996</v>
      </c>
      <c r="U311">
        <v>0.307</v>
      </c>
      <c r="V311">
        <v>88</v>
      </c>
      <c r="W311">
        <v>0</v>
      </c>
      <c r="X311">
        <v>0</v>
      </c>
      <c r="Y311">
        <v>0</v>
      </c>
      <c r="Z311">
        <v>0</v>
      </c>
      <c r="AA311">
        <v>0</v>
      </c>
    </row>
    <row r="312" spans="1:27" x14ac:dyDescent="0.25">
      <c r="A312">
        <v>2881</v>
      </c>
      <c r="B312" t="s">
        <v>5149</v>
      </c>
      <c r="C312" t="s">
        <v>20866</v>
      </c>
      <c r="D312">
        <v>20</v>
      </c>
      <c r="E312">
        <v>18</v>
      </c>
      <c r="F312">
        <v>5</v>
      </c>
      <c r="G312">
        <v>1</v>
      </c>
      <c r="H312">
        <v>0</v>
      </c>
      <c r="I312">
        <v>0</v>
      </c>
      <c r="J312">
        <v>2</v>
      </c>
      <c r="K312">
        <v>2</v>
      </c>
      <c r="L312">
        <v>2</v>
      </c>
      <c r="M312">
        <v>5</v>
      </c>
      <c r="N312">
        <v>0</v>
      </c>
      <c r="O312">
        <v>0</v>
      </c>
      <c r="P312">
        <v>0</v>
      </c>
      <c r="Q312">
        <v>0.26</v>
      </c>
      <c r="R312">
        <v>0.32</v>
      </c>
      <c r="S312">
        <v>0.379</v>
      </c>
      <c r="T312">
        <v>0.69899999999999995</v>
      </c>
      <c r="U312">
        <v>0.307</v>
      </c>
      <c r="V312">
        <v>92</v>
      </c>
      <c r="W312">
        <v>0</v>
      </c>
      <c r="X312">
        <v>-0.3</v>
      </c>
      <c r="Y312">
        <v>-0.2</v>
      </c>
      <c r="Z312">
        <v>-0.2</v>
      </c>
      <c r="AA312">
        <v>0</v>
      </c>
    </row>
    <row r="313" spans="1:27" x14ac:dyDescent="0.25">
      <c r="A313">
        <v>5352</v>
      </c>
      <c r="B313" t="s">
        <v>5271</v>
      </c>
      <c r="C313" t="s">
        <v>20891</v>
      </c>
      <c r="D313">
        <v>544</v>
      </c>
      <c r="E313">
        <v>494</v>
      </c>
      <c r="F313">
        <v>129</v>
      </c>
      <c r="G313">
        <v>25</v>
      </c>
      <c r="H313">
        <v>2</v>
      </c>
      <c r="I313">
        <v>10</v>
      </c>
      <c r="J313">
        <v>56</v>
      </c>
      <c r="K313">
        <v>50</v>
      </c>
      <c r="L313">
        <v>38</v>
      </c>
      <c r="M313">
        <v>60</v>
      </c>
      <c r="N313">
        <v>4</v>
      </c>
      <c r="O313">
        <v>2</v>
      </c>
      <c r="P313">
        <v>1</v>
      </c>
      <c r="Q313">
        <v>0.26100000000000001</v>
      </c>
      <c r="R313">
        <v>0.317</v>
      </c>
      <c r="S313">
        <v>0.38300000000000001</v>
      </c>
      <c r="T313">
        <v>0.7</v>
      </c>
      <c r="U313">
        <v>0.307</v>
      </c>
      <c r="V313">
        <v>97</v>
      </c>
      <c r="W313">
        <v>-1.2</v>
      </c>
      <c r="X313">
        <v>-4.5</v>
      </c>
      <c r="Y313">
        <v>-3.1</v>
      </c>
      <c r="Z313">
        <v>-2.7</v>
      </c>
      <c r="AA313">
        <v>1.2</v>
      </c>
    </row>
    <row r="314" spans="1:27" x14ac:dyDescent="0.25">
      <c r="A314">
        <v>11038</v>
      </c>
      <c r="B314" t="s">
        <v>5300</v>
      </c>
      <c r="C314" t="s">
        <v>20895</v>
      </c>
      <c r="D314">
        <v>553</v>
      </c>
      <c r="E314">
        <v>509</v>
      </c>
      <c r="F314">
        <v>133</v>
      </c>
      <c r="G314">
        <v>24</v>
      </c>
      <c r="H314">
        <v>8</v>
      </c>
      <c r="I314">
        <v>11</v>
      </c>
      <c r="J314">
        <v>60</v>
      </c>
      <c r="K314">
        <v>56</v>
      </c>
      <c r="L314">
        <v>31</v>
      </c>
      <c r="M314">
        <v>98</v>
      </c>
      <c r="N314">
        <v>4</v>
      </c>
      <c r="O314">
        <v>16</v>
      </c>
      <c r="P314">
        <v>8</v>
      </c>
      <c r="Q314">
        <v>0.26100000000000001</v>
      </c>
      <c r="R314">
        <v>0.30599999999999999</v>
      </c>
      <c r="S314">
        <v>0.40100000000000002</v>
      </c>
      <c r="T314">
        <v>0.70799999999999996</v>
      </c>
      <c r="U314">
        <v>0.307</v>
      </c>
      <c r="V314">
        <v>96</v>
      </c>
      <c r="W314">
        <v>1.1000000000000001</v>
      </c>
      <c r="X314">
        <v>13.8</v>
      </c>
      <c r="Y314">
        <v>-1.4</v>
      </c>
      <c r="Z314">
        <v>16</v>
      </c>
      <c r="AA314">
        <v>3.5</v>
      </c>
    </row>
    <row r="315" spans="1:27" x14ac:dyDescent="0.25">
      <c r="A315">
        <v>17528</v>
      </c>
      <c r="B315" t="s">
        <v>17739</v>
      </c>
      <c r="C315" t="s">
        <v>20874</v>
      </c>
      <c r="D315">
        <v>460</v>
      </c>
      <c r="E315">
        <v>423</v>
      </c>
      <c r="F315">
        <v>110</v>
      </c>
      <c r="G315">
        <v>21</v>
      </c>
      <c r="H315">
        <v>3</v>
      </c>
      <c r="I315">
        <v>10</v>
      </c>
      <c r="J315">
        <v>47</v>
      </c>
      <c r="K315">
        <v>46</v>
      </c>
      <c r="L315">
        <v>26</v>
      </c>
      <c r="M315">
        <v>75</v>
      </c>
      <c r="N315">
        <v>5</v>
      </c>
      <c r="O315">
        <v>3</v>
      </c>
      <c r="P315">
        <v>2</v>
      </c>
      <c r="Q315">
        <v>0.26</v>
      </c>
      <c r="R315">
        <v>0.308</v>
      </c>
      <c r="S315">
        <v>0.39600000000000002</v>
      </c>
      <c r="T315">
        <v>0.70399999999999996</v>
      </c>
      <c r="U315">
        <v>0.307</v>
      </c>
      <c r="V315">
        <v>93</v>
      </c>
      <c r="W315">
        <v>-0.2</v>
      </c>
      <c r="X315">
        <v>-0.2</v>
      </c>
      <c r="Y315">
        <v>-3.7</v>
      </c>
      <c r="Z315">
        <v>-5.0999999999999996</v>
      </c>
      <c r="AA315">
        <v>0.6</v>
      </c>
    </row>
    <row r="316" spans="1:27" x14ac:dyDescent="0.25">
      <c r="A316" t="s">
        <v>3200</v>
      </c>
      <c r="B316" t="s">
        <v>3201</v>
      </c>
      <c r="C316" t="s">
        <v>20886</v>
      </c>
      <c r="D316">
        <v>1</v>
      </c>
      <c r="E316">
        <v>1</v>
      </c>
      <c r="F316">
        <v>0</v>
      </c>
      <c r="G316">
        <v>0</v>
      </c>
      <c r="H316">
        <v>0</v>
      </c>
      <c r="I316">
        <v>0</v>
      </c>
      <c r="J316">
        <v>0</v>
      </c>
      <c r="K316">
        <v>0</v>
      </c>
      <c r="L316">
        <v>0</v>
      </c>
      <c r="M316">
        <v>0</v>
      </c>
      <c r="N316">
        <v>0</v>
      </c>
      <c r="O316">
        <v>0</v>
      </c>
      <c r="P316">
        <v>0</v>
      </c>
      <c r="Q316">
        <v>0.25</v>
      </c>
      <c r="R316">
        <v>0.30499999999999999</v>
      </c>
      <c r="S316">
        <v>0.40100000000000002</v>
      </c>
      <c r="T316">
        <v>0.70599999999999996</v>
      </c>
      <c r="U316">
        <v>0.307</v>
      </c>
      <c r="V316">
        <v>92</v>
      </c>
      <c r="W316">
        <v>0</v>
      </c>
      <c r="X316">
        <v>0</v>
      </c>
      <c r="Y316">
        <v>0</v>
      </c>
      <c r="Z316">
        <v>0</v>
      </c>
      <c r="AA316">
        <v>0</v>
      </c>
    </row>
    <row r="317" spans="1:27" x14ac:dyDescent="0.25">
      <c r="A317">
        <v>10346</v>
      </c>
      <c r="B317" t="s">
        <v>5048</v>
      </c>
      <c r="C317" t="s">
        <v>20878</v>
      </c>
      <c r="D317">
        <v>247</v>
      </c>
      <c r="E317">
        <v>225</v>
      </c>
      <c r="F317">
        <v>57</v>
      </c>
      <c r="G317">
        <v>12</v>
      </c>
      <c r="H317">
        <v>1</v>
      </c>
      <c r="I317">
        <v>6</v>
      </c>
      <c r="J317">
        <v>26</v>
      </c>
      <c r="K317">
        <v>27</v>
      </c>
      <c r="L317">
        <v>17</v>
      </c>
      <c r="M317">
        <v>51</v>
      </c>
      <c r="N317">
        <v>2</v>
      </c>
      <c r="O317">
        <v>1</v>
      </c>
      <c r="P317">
        <v>1</v>
      </c>
      <c r="Q317">
        <v>0.253</v>
      </c>
      <c r="R317">
        <v>0.307</v>
      </c>
      <c r="S317">
        <v>0.39700000000000002</v>
      </c>
      <c r="T317">
        <v>0.70399999999999996</v>
      </c>
      <c r="U317">
        <v>0.307</v>
      </c>
      <c r="V317">
        <v>92</v>
      </c>
      <c r="W317">
        <v>0.1</v>
      </c>
      <c r="X317">
        <v>-0.3</v>
      </c>
      <c r="Y317">
        <v>-2.2999999999999998</v>
      </c>
      <c r="Z317">
        <v>4.7</v>
      </c>
      <c r="AA317">
        <v>1.1000000000000001</v>
      </c>
    </row>
    <row r="318" spans="1:27" x14ac:dyDescent="0.25">
      <c r="A318">
        <v>13075</v>
      </c>
      <c r="B318" t="s">
        <v>5507</v>
      </c>
      <c r="C318" t="s">
        <v>20889</v>
      </c>
      <c r="D318">
        <v>618</v>
      </c>
      <c r="E318">
        <v>555</v>
      </c>
      <c r="F318">
        <v>150</v>
      </c>
      <c r="G318">
        <v>24</v>
      </c>
      <c r="H318">
        <v>3</v>
      </c>
      <c r="I318">
        <v>6</v>
      </c>
      <c r="J318">
        <v>72</v>
      </c>
      <c r="K318">
        <v>48</v>
      </c>
      <c r="L318">
        <v>45</v>
      </c>
      <c r="M318">
        <v>53</v>
      </c>
      <c r="N318">
        <v>8</v>
      </c>
      <c r="O318">
        <v>17</v>
      </c>
      <c r="P318">
        <v>9</v>
      </c>
      <c r="Q318">
        <v>0.27</v>
      </c>
      <c r="R318">
        <v>0.33200000000000002</v>
      </c>
      <c r="S318">
        <v>0.36</v>
      </c>
      <c r="T318">
        <v>0.69099999999999995</v>
      </c>
      <c r="U318">
        <v>0.307</v>
      </c>
      <c r="V318">
        <v>96</v>
      </c>
      <c r="W318">
        <v>-1.8</v>
      </c>
      <c r="X318">
        <v>-0.4</v>
      </c>
      <c r="Y318">
        <v>-4.4000000000000004</v>
      </c>
      <c r="Z318">
        <v>-6.6</v>
      </c>
      <c r="AA318">
        <v>1</v>
      </c>
    </row>
    <row r="319" spans="1:27" x14ac:dyDescent="0.25">
      <c r="A319" t="s">
        <v>4617</v>
      </c>
      <c r="B319" t="s">
        <v>4618</v>
      </c>
      <c r="C319" t="s">
        <v>20880</v>
      </c>
      <c r="D319">
        <v>13</v>
      </c>
      <c r="E319">
        <v>12</v>
      </c>
      <c r="F319">
        <v>3</v>
      </c>
      <c r="G319">
        <v>1</v>
      </c>
      <c r="H319">
        <v>0</v>
      </c>
      <c r="I319">
        <v>0</v>
      </c>
      <c r="J319">
        <v>1</v>
      </c>
      <c r="K319">
        <v>1</v>
      </c>
      <c r="L319">
        <v>1</v>
      </c>
      <c r="M319">
        <v>3</v>
      </c>
      <c r="N319">
        <v>0</v>
      </c>
      <c r="O319">
        <v>0</v>
      </c>
      <c r="P319">
        <v>0</v>
      </c>
      <c r="Q319">
        <v>0.254</v>
      </c>
      <c r="R319">
        <v>0.311</v>
      </c>
      <c r="S319">
        <v>0.39200000000000002</v>
      </c>
      <c r="T319">
        <v>0.70299999999999996</v>
      </c>
      <c r="U319">
        <v>0.307</v>
      </c>
      <c r="V319">
        <v>87</v>
      </c>
      <c r="W319">
        <v>0</v>
      </c>
      <c r="X319">
        <v>0</v>
      </c>
      <c r="Y319">
        <v>-0.2</v>
      </c>
      <c r="Z319">
        <v>-0.2</v>
      </c>
      <c r="AA319">
        <v>0</v>
      </c>
    </row>
    <row r="320" spans="1:27" x14ac:dyDescent="0.25">
      <c r="A320">
        <v>5107</v>
      </c>
      <c r="B320" t="s">
        <v>4524</v>
      </c>
      <c r="C320" t="s">
        <v>20868</v>
      </c>
      <c r="D320">
        <v>80</v>
      </c>
      <c r="E320">
        <v>73</v>
      </c>
      <c r="F320">
        <v>18</v>
      </c>
      <c r="G320">
        <v>3</v>
      </c>
      <c r="H320">
        <v>0</v>
      </c>
      <c r="I320">
        <v>2</v>
      </c>
      <c r="J320">
        <v>9</v>
      </c>
      <c r="K320">
        <v>9</v>
      </c>
      <c r="L320">
        <v>5</v>
      </c>
      <c r="M320">
        <v>14</v>
      </c>
      <c r="N320">
        <v>1</v>
      </c>
      <c r="O320">
        <v>1</v>
      </c>
      <c r="P320">
        <v>1</v>
      </c>
      <c r="Q320">
        <v>0.248</v>
      </c>
      <c r="R320">
        <v>0.30299999999999999</v>
      </c>
      <c r="S320">
        <v>0.4</v>
      </c>
      <c r="T320">
        <v>0.70299999999999996</v>
      </c>
      <c r="U320">
        <v>0.30599999999999999</v>
      </c>
      <c r="V320">
        <v>91</v>
      </c>
      <c r="W320">
        <v>0</v>
      </c>
      <c r="X320">
        <v>-0.1</v>
      </c>
      <c r="Y320">
        <v>-0.8</v>
      </c>
      <c r="Z320">
        <v>-1.3</v>
      </c>
      <c r="AA320">
        <v>0.1</v>
      </c>
    </row>
    <row r="321" spans="1:27" x14ac:dyDescent="0.25">
      <c r="A321" t="s">
        <v>3749</v>
      </c>
      <c r="B321" t="s">
        <v>3750</v>
      </c>
      <c r="C321" t="s">
        <v>20881</v>
      </c>
      <c r="D321">
        <v>1</v>
      </c>
      <c r="E321">
        <v>1</v>
      </c>
      <c r="F321">
        <v>0</v>
      </c>
      <c r="G321">
        <v>0</v>
      </c>
      <c r="H321">
        <v>0</v>
      </c>
      <c r="I321">
        <v>0</v>
      </c>
      <c r="J321">
        <v>0</v>
      </c>
      <c r="K321">
        <v>0</v>
      </c>
      <c r="L321">
        <v>0</v>
      </c>
      <c r="M321">
        <v>0</v>
      </c>
      <c r="N321">
        <v>0</v>
      </c>
      <c r="O321">
        <v>0</v>
      </c>
      <c r="P321">
        <v>0</v>
      </c>
      <c r="Q321">
        <v>0.26300000000000001</v>
      </c>
      <c r="R321">
        <v>0.317</v>
      </c>
      <c r="S321">
        <v>0.38500000000000001</v>
      </c>
      <c r="T321">
        <v>0.70199999999999996</v>
      </c>
      <c r="U321">
        <v>0.30599999999999999</v>
      </c>
      <c r="V321">
        <v>88</v>
      </c>
      <c r="W321">
        <v>0</v>
      </c>
      <c r="X321">
        <v>0</v>
      </c>
      <c r="Y321">
        <v>0</v>
      </c>
      <c r="Z321">
        <v>0</v>
      </c>
      <c r="AA321">
        <v>0</v>
      </c>
    </row>
    <row r="322" spans="1:27" x14ac:dyDescent="0.25">
      <c r="A322">
        <v>4556</v>
      </c>
      <c r="B322" t="s">
        <v>5434</v>
      </c>
      <c r="C322" t="s">
        <v>20895</v>
      </c>
      <c r="D322">
        <v>514</v>
      </c>
      <c r="E322">
        <v>472</v>
      </c>
      <c r="F322">
        <v>129</v>
      </c>
      <c r="G322">
        <v>23</v>
      </c>
      <c r="H322">
        <v>1</v>
      </c>
      <c r="I322">
        <v>9</v>
      </c>
      <c r="J322">
        <v>51</v>
      </c>
      <c r="K322">
        <v>53</v>
      </c>
      <c r="L322">
        <v>34</v>
      </c>
      <c r="M322">
        <v>61</v>
      </c>
      <c r="N322">
        <v>3</v>
      </c>
      <c r="O322">
        <v>3</v>
      </c>
      <c r="P322">
        <v>2</v>
      </c>
      <c r="Q322">
        <v>0.27400000000000002</v>
      </c>
      <c r="R322">
        <v>0.32300000000000001</v>
      </c>
      <c r="S322">
        <v>0.38100000000000001</v>
      </c>
      <c r="T322">
        <v>0.70399999999999996</v>
      </c>
      <c r="U322">
        <v>0.30599999999999999</v>
      </c>
      <c r="V322">
        <v>96</v>
      </c>
      <c r="W322">
        <v>-2.6</v>
      </c>
      <c r="X322">
        <v>3.4</v>
      </c>
      <c r="Y322">
        <v>-5.0999999999999996</v>
      </c>
      <c r="Z322">
        <v>-6.7</v>
      </c>
      <c r="AA322">
        <v>0.5</v>
      </c>
    </row>
    <row r="323" spans="1:27" x14ac:dyDescent="0.25">
      <c r="A323">
        <v>6364</v>
      </c>
      <c r="B323" t="s">
        <v>5210</v>
      </c>
      <c r="C323" t="s">
        <v>20893</v>
      </c>
      <c r="D323">
        <v>474</v>
      </c>
      <c r="E323">
        <v>436</v>
      </c>
      <c r="F323">
        <v>109</v>
      </c>
      <c r="G323">
        <v>24</v>
      </c>
      <c r="H323">
        <v>1</v>
      </c>
      <c r="I323">
        <v>15</v>
      </c>
      <c r="J323">
        <v>50</v>
      </c>
      <c r="K323">
        <v>57</v>
      </c>
      <c r="L323">
        <v>30</v>
      </c>
      <c r="M323">
        <v>99</v>
      </c>
      <c r="N323">
        <v>2</v>
      </c>
      <c r="O323">
        <v>3</v>
      </c>
      <c r="P323">
        <v>2</v>
      </c>
      <c r="Q323">
        <v>0.25</v>
      </c>
      <c r="R323">
        <v>0.3</v>
      </c>
      <c r="S323">
        <v>0.41</v>
      </c>
      <c r="T323">
        <v>0.71</v>
      </c>
      <c r="U323">
        <v>0.30599999999999999</v>
      </c>
      <c r="V323">
        <v>95</v>
      </c>
      <c r="W323">
        <v>-1.7</v>
      </c>
      <c r="X323">
        <v>-4.3</v>
      </c>
      <c r="Y323">
        <v>-4.5</v>
      </c>
      <c r="Z323">
        <v>-2.4</v>
      </c>
      <c r="AA323">
        <v>0.9</v>
      </c>
    </row>
    <row r="324" spans="1:27" x14ac:dyDescent="0.25">
      <c r="A324">
        <v>5098</v>
      </c>
      <c r="B324" t="s">
        <v>5427</v>
      </c>
      <c r="C324" t="s">
        <v>20867</v>
      </c>
      <c r="D324">
        <v>1</v>
      </c>
      <c r="E324">
        <v>1</v>
      </c>
      <c r="F324">
        <v>0</v>
      </c>
      <c r="G324">
        <v>0</v>
      </c>
      <c r="H324">
        <v>0</v>
      </c>
      <c r="I324">
        <v>0</v>
      </c>
      <c r="J324">
        <v>0</v>
      </c>
      <c r="K324">
        <v>0</v>
      </c>
      <c r="L324">
        <v>0</v>
      </c>
      <c r="M324">
        <v>0</v>
      </c>
      <c r="N324">
        <v>0</v>
      </c>
      <c r="O324">
        <v>0</v>
      </c>
      <c r="P324">
        <v>0</v>
      </c>
      <c r="Q324">
        <v>0.26200000000000001</v>
      </c>
      <c r="R324">
        <v>0.316</v>
      </c>
      <c r="S324">
        <v>0.38500000000000001</v>
      </c>
      <c r="T324">
        <v>0.70099999999999996</v>
      </c>
      <c r="U324">
        <v>0.30599999999999999</v>
      </c>
      <c r="V324">
        <v>92</v>
      </c>
      <c r="W324">
        <v>0</v>
      </c>
      <c r="X324">
        <v>0</v>
      </c>
      <c r="Y324">
        <v>0</v>
      </c>
      <c r="Z324">
        <v>0</v>
      </c>
      <c r="AA324">
        <v>0</v>
      </c>
    </row>
    <row r="325" spans="1:27" x14ac:dyDescent="0.25">
      <c r="A325" t="s">
        <v>3678</v>
      </c>
      <c r="B325" t="s">
        <v>3679</v>
      </c>
      <c r="C325" t="s">
        <v>20892</v>
      </c>
      <c r="D325">
        <v>304</v>
      </c>
      <c r="E325">
        <v>271</v>
      </c>
      <c r="F325">
        <v>70</v>
      </c>
      <c r="G325">
        <v>12</v>
      </c>
      <c r="H325">
        <v>2</v>
      </c>
      <c r="I325">
        <v>5</v>
      </c>
      <c r="J325">
        <v>28</v>
      </c>
      <c r="K325">
        <v>27</v>
      </c>
      <c r="L325">
        <v>27</v>
      </c>
      <c r="M325">
        <v>44</v>
      </c>
      <c r="N325">
        <v>2</v>
      </c>
      <c r="O325">
        <v>6</v>
      </c>
      <c r="P325">
        <v>4</v>
      </c>
      <c r="Q325">
        <v>0.25600000000000001</v>
      </c>
      <c r="R325">
        <v>0.32500000000000001</v>
      </c>
      <c r="S325">
        <v>0.36899999999999999</v>
      </c>
      <c r="T325">
        <v>0.69399999999999995</v>
      </c>
      <c r="U325">
        <v>0.30599999999999999</v>
      </c>
      <c r="V325">
        <v>91</v>
      </c>
      <c r="W325">
        <v>-0.2</v>
      </c>
      <c r="X325">
        <v>0</v>
      </c>
      <c r="Y325">
        <v>-3.3</v>
      </c>
      <c r="Z325">
        <v>3.6</v>
      </c>
      <c r="AA325">
        <v>1</v>
      </c>
    </row>
    <row r="326" spans="1:27" x14ac:dyDescent="0.25">
      <c r="A326">
        <v>1534</v>
      </c>
      <c r="B326" t="s">
        <v>5537</v>
      </c>
      <c r="C326" t="s">
        <v>20890</v>
      </c>
      <c r="D326">
        <v>1</v>
      </c>
      <c r="E326">
        <v>1</v>
      </c>
      <c r="F326">
        <v>0</v>
      </c>
      <c r="G326">
        <v>0</v>
      </c>
      <c r="H326">
        <v>0</v>
      </c>
      <c r="I326">
        <v>0</v>
      </c>
      <c r="J326">
        <v>0</v>
      </c>
      <c r="K326">
        <v>0</v>
      </c>
      <c r="L326">
        <v>0</v>
      </c>
      <c r="M326">
        <v>0</v>
      </c>
      <c r="N326">
        <v>0</v>
      </c>
      <c r="O326">
        <v>0</v>
      </c>
      <c r="P326">
        <v>0</v>
      </c>
      <c r="Q326">
        <v>0.251</v>
      </c>
      <c r="R326">
        <v>0.30399999999999999</v>
      </c>
      <c r="S326">
        <v>0.39900000000000002</v>
      </c>
      <c r="T326">
        <v>0.70299999999999996</v>
      </c>
      <c r="U326">
        <v>0.30599999999999999</v>
      </c>
      <c r="V326">
        <v>97</v>
      </c>
      <c r="W326">
        <v>0</v>
      </c>
      <c r="X326">
        <v>0</v>
      </c>
      <c r="Y326">
        <v>0</v>
      </c>
      <c r="Z326">
        <v>0</v>
      </c>
      <c r="AA326">
        <v>0</v>
      </c>
    </row>
    <row r="327" spans="1:27" x14ac:dyDescent="0.25">
      <c r="A327">
        <v>5305</v>
      </c>
      <c r="B327" t="s">
        <v>5448</v>
      </c>
      <c r="C327" t="s">
        <v>20886</v>
      </c>
      <c r="D327">
        <v>1</v>
      </c>
      <c r="E327">
        <v>1</v>
      </c>
      <c r="F327">
        <v>0</v>
      </c>
      <c r="G327">
        <v>0</v>
      </c>
      <c r="H327">
        <v>0</v>
      </c>
      <c r="I327">
        <v>0</v>
      </c>
      <c r="J327">
        <v>0</v>
      </c>
      <c r="K327">
        <v>0</v>
      </c>
      <c r="L327">
        <v>0</v>
      </c>
      <c r="M327">
        <v>0</v>
      </c>
      <c r="N327">
        <v>0</v>
      </c>
      <c r="O327">
        <v>0</v>
      </c>
      <c r="P327">
        <v>0</v>
      </c>
      <c r="Q327">
        <v>0.26800000000000002</v>
      </c>
      <c r="R327">
        <v>0.315</v>
      </c>
      <c r="S327">
        <v>0.38600000000000001</v>
      </c>
      <c r="T327">
        <v>0.70099999999999996</v>
      </c>
      <c r="U327">
        <v>0.30599999999999999</v>
      </c>
      <c r="V327">
        <v>92</v>
      </c>
      <c r="W327">
        <v>0</v>
      </c>
      <c r="X327">
        <v>0</v>
      </c>
      <c r="Y327">
        <v>0</v>
      </c>
      <c r="Z327">
        <v>0</v>
      </c>
      <c r="AA327">
        <v>0</v>
      </c>
    </row>
    <row r="328" spans="1:27" x14ac:dyDescent="0.25">
      <c r="A328">
        <v>9627</v>
      </c>
      <c r="B328" t="s">
        <v>5552</v>
      </c>
      <c r="C328" t="s">
        <v>20887</v>
      </c>
      <c r="D328">
        <v>432</v>
      </c>
      <c r="E328">
        <v>400</v>
      </c>
      <c r="F328">
        <v>100</v>
      </c>
      <c r="G328">
        <v>22</v>
      </c>
      <c r="H328">
        <v>1</v>
      </c>
      <c r="I328">
        <v>14</v>
      </c>
      <c r="J328">
        <v>45</v>
      </c>
      <c r="K328">
        <v>52</v>
      </c>
      <c r="L328">
        <v>21</v>
      </c>
      <c r="M328">
        <v>104</v>
      </c>
      <c r="N328">
        <v>5</v>
      </c>
      <c r="O328">
        <v>1</v>
      </c>
      <c r="P328">
        <v>1</v>
      </c>
      <c r="Q328">
        <v>0.249</v>
      </c>
      <c r="R328">
        <v>0.29299999999999998</v>
      </c>
      <c r="S328">
        <v>0.41599999999999998</v>
      </c>
      <c r="T328">
        <v>0.70899999999999996</v>
      </c>
      <c r="U328">
        <v>0.30599999999999999</v>
      </c>
      <c r="V328">
        <v>92</v>
      </c>
      <c r="W328">
        <v>-0.3</v>
      </c>
      <c r="X328">
        <v>3.8</v>
      </c>
      <c r="Y328">
        <v>-4.0999999999999996</v>
      </c>
      <c r="Z328">
        <v>12.6</v>
      </c>
      <c r="AA328">
        <v>2.4</v>
      </c>
    </row>
    <row r="329" spans="1:27" x14ac:dyDescent="0.25">
      <c r="A329">
        <v>14106</v>
      </c>
      <c r="B329" t="s">
        <v>5009</v>
      </c>
      <c r="C329" t="s">
        <v>20872</v>
      </c>
      <c r="D329">
        <v>526</v>
      </c>
      <c r="E329">
        <v>475</v>
      </c>
      <c r="F329">
        <v>117</v>
      </c>
      <c r="G329">
        <v>26</v>
      </c>
      <c r="H329">
        <v>2</v>
      </c>
      <c r="I329">
        <v>14</v>
      </c>
      <c r="J329">
        <v>57</v>
      </c>
      <c r="K329">
        <v>59</v>
      </c>
      <c r="L329">
        <v>39</v>
      </c>
      <c r="M329">
        <v>125</v>
      </c>
      <c r="N329">
        <v>4</v>
      </c>
      <c r="O329">
        <v>10</v>
      </c>
      <c r="P329">
        <v>4</v>
      </c>
      <c r="Q329">
        <v>0.247</v>
      </c>
      <c r="R329">
        <v>0.307</v>
      </c>
      <c r="S329">
        <v>0.39400000000000002</v>
      </c>
      <c r="T329">
        <v>0.70099999999999996</v>
      </c>
      <c r="U329">
        <v>0.30599999999999999</v>
      </c>
      <c r="V329">
        <v>91</v>
      </c>
      <c r="W329">
        <v>0.7</v>
      </c>
      <c r="X329">
        <v>2.6</v>
      </c>
      <c r="Y329">
        <v>-4.7</v>
      </c>
      <c r="Z329">
        <v>9.4</v>
      </c>
      <c r="AA329">
        <v>2.2000000000000002</v>
      </c>
    </row>
    <row r="330" spans="1:27" x14ac:dyDescent="0.25">
      <c r="A330">
        <v>7595</v>
      </c>
      <c r="B330" t="s">
        <v>5514</v>
      </c>
      <c r="C330" t="s">
        <v>20869</v>
      </c>
      <c r="D330">
        <v>1</v>
      </c>
      <c r="E330">
        <v>1</v>
      </c>
      <c r="F330">
        <v>0</v>
      </c>
      <c r="G330">
        <v>0</v>
      </c>
      <c r="H330">
        <v>0</v>
      </c>
      <c r="I330">
        <v>0</v>
      </c>
      <c r="J330">
        <v>0</v>
      </c>
      <c r="K330">
        <v>0</v>
      </c>
      <c r="L330">
        <v>0</v>
      </c>
      <c r="M330">
        <v>0</v>
      </c>
      <c r="N330">
        <v>0</v>
      </c>
      <c r="O330">
        <v>0</v>
      </c>
      <c r="P330">
        <v>0</v>
      </c>
      <c r="Q330">
        <v>0.252</v>
      </c>
      <c r="R330">
        <v>0.30599999999999999</v>
      </c>
      <c r="S330">
        <v>0.39500000000000002</v>
      </c>
      <c r="T330">
        <v>0.70099999999999996</v>
      </c>
      <c r="U330">
        <v>0.30599999999999999</v>
      </c>
      <c r="V330">
        <v>87</v>
      </c>
      <c r="W330">
        <v>0</v>
      </c>
      <c r="X330">
        <v>0</v>
      </c>
      <c r="Y330">
        <v>0</v>
      </c>
      <c r="Z330">
        <v>0</v>
      </c>
      <c r="AA330">
        <v>0</v>
      </c>
    </row>
    <row r="331" spans="1:27" x14ac:dyDescent="0.25">
      <c r="A331">
        <v>7476</v>
      </c>
      <c r="B331" t="s">
        <v>5469</v>
      </c>
      <c r="C331" t="s">
        <v>20875</v>
      </c>
      <c r="D331">
        <v>303</v>
      </c>
      <c r="E331">
        <v>253</v>
      </c>
      <c r="F331">
        <v>53</v>
      </c>
      <c r="G331">
        <v>12</v>
      </c>
      <c r="H331">
        <v>0</v>
      </c>
      <c r="I331">
        <v>8</v>
      </c>
      <c r="J331">
        <v>32</v>
      </c>
      <c r="K331">
        <v>29</v>
      </c>
      <c r="L331">
        <v>43</v>
      </c>
      <c r="M331">
        <v>98</v>
      </c>
      <c r="N331">
        <v>2</v>
      </c>
      <c r="O331">
        <v>2</v>
      </c>
      <c r="P331">
        <v>1</v>
      </c>
      <c r="Q331">
        <v>0.21099999999999999</v>
      </c>
      <c r="R331">
        <v>0.32800000000000001</v>
      </c>
      <c r="S331">
        <v>0.35299999999999998</v>
      </c>
      <c r="T331">
        <v>0.68</v>
      </c>
      <c r="U331">
        <v>0.30599999999999999</v>
      </c>
      <c r="V331">
        <v>90</v>
      </c>
      <c r="W331">
        <v>-1.2</v>
      </c>
      <c r="X331">
        <v>2.1</v>
      </c>
      <c r="Y331">
        <v>-4.5999999999999996</v>
      </c>
      <c r="Z331">
        <v>8.4</v>
      </c>
      <c r="AA331">
        <v>1.5</v>
      </c>
    </row>
    <row r="332" spans="1:27" x14ac:dyDescent="0.25">
      <c r="A332">
        <v>12723</v>
      </c>
      <c r="B332" t="s">
        <v>5372</v>
      </c>
      <c r="C332" t="s">
        <v>20868</v>
      </c>
      <c r="D332">
        <v>316</v>
      </c>
      <c r="E332">
        <v>288</v>
      </c>
      <c r="F332">
        <v>72</v>
      </c>
      <c r="G332">
        <v>12</v>
      </c>
      <c r="H332">
        <v>2</v>
      </c>
      <c r="I332">
        <v>9</v>
      </c>
      <c r="J332">
        <v>34</v>
      </c>
      <c r="K332">
        <v>35</v>
      </c>
      <c r="L332">
        <v>22</v>
      </c>
      <c r="M332">
        <v>67</v>
      </c>
      <c r="N332">
        <v>3</v>
      </c>
      <c r="O332">
        <v>5</v>
      </c>
      <c r="P332">
        <v>3</v>
      </c>
      <c r="Q332">
        <v>0.251</v>
      </c>
      <c r="R332">
        <v>0.307</v>
      </c>
      <c r="S332">
        <v>0.39500000000000002</v>
      </c>
      <c r="T332">
        <v>0.70199999999999996</v>
      </c>
      <c r="U332">
        <v>0.30599999999999999</v>
      </c>
      <c r="V332">
        <v>91</v>
      </c>
      <c r="W332">
        <v>0.3</v>
      </c>
      <c r="X332">
        <v>-1.2</v>
      </c>
      <c r="Y332">
        <v>-3.2</v>
      </c>
      <c r="Z332">
        <v>-5</v>
      </c>
      <c r="AA332">
        <v>0.2</v>
      </c>
    </row>
    <row r="333" spans="1:27" x14ac:dyDescent="0.25">
      <c r="A333">
        <v>9628</v>
      </c>
      <c r="B333" t="s">
        <v>5633</v>
      </c>
      <c r="C333" t="s">
        <v>1</v>
      </c>
      <c r="D333">
        <v>153</v>
      </c>
      <c r="E333">
        <v>135</v>
      </c>
      <c r="F333">
        <v>31</v>
      </c>
      <c r="G333">
        <v>6</v>
      </c>
      <c r="H333">
        <v>1</v>
      </c>
      <c r="I333">
        <v>4</v>
      </c>
      <c r="J333">
        <v>15</v>
      </c>
      <c r="K333">
        <v>16</v>
      </c>
      <c r="L333">
        <v>15</v>
      </c>
      <c r="M333">
        <v>37</v>
      </c>
      <c r="N333">
        <v>1</v>
      </c>
      <c r="O333">
        <v>2</v>
      </c>
      <c r="P333">
        <v>1</v>
      </c>
      <c r="Q333">
        <v>0.23100000000000001</v>
      </c>
      <c r="R333">
        <v>0.312</v>
      </c>
      <c r="S333">
        <v>0.38200000000000001</v>
      </c>
      <c r="T333">
        <v>0.69399999999999995</v>
      </c>
      <c r="U333">
        <v>0.30499999999999999</v>
      </c>
      <c r="V333">
        <v>91</v>
      </c>
      <c r="W333">
        <v>-0.3</v>
      </c>
      <c r="X333">
        <v>-1.6</v>
      </c>
      <c r="Y333">
        <v>-1.8</v>
      </c>
      <c r="Z333">
        <v>1.5</v>
      </c>
      <c r="AA333">
        <v>0.5</v>
      </c>
    </row>
    <row r="334" spans="1:27" x14ac:dyDescent="0.25">
      <c r="A334">
        <v>11763</v>
      </c>
      <c r="B334" t="s">
        <v>5576</v>
      </c>
      <c r="C334" t="s">
        <v>20879</v>
      </c>
      <c r="D334">
        <v>298</v>
      </c>
      <c r="E334">
        <v>276</v>
      </c>
      <c r="F334">
        <v>71</v>
      </c>
      <c r="G334">
        <v>13</v>
      </c>
      <c r="H334">
        <v>2</v>
      </c>
      <c r="I334">
        <v>9</v>
      </c>
      <c r="J334">
        <v>31</v>
      </c>
      <c r="K334">
        <v>34</v>
      </c>
      <c r="L334">
        <v>16</v>
      </c>
      <c r="M334">
        <v>75</v>
      </c>
      <c r="N334">
        <v>2</v>
      </c>
      <c r="O334">
        <v>4</v>
      </c>
      <c r="P334">
        <v>2</v>
      </c>
      <c r="Q334">
        <v>0.25600000000000001</v>
      </c>
      <c r="R334">
        <v>0.3</v>
      </c>
      <c r="S334">
        <v>0.40600000000000003</v>
      </c>
      <c r="T334">
        <v>0.70599999999999996</v>
      </c>
      <c r="U334">
        <v>0.30499999999999999</v>
      </c>
      <c r="V334">
        <v>74</v>
      </c>
      <c r="W334">
        <v>0.1</v>
      </c>
      <c r="X334">
        <v>0.3</v>
      </c>
      <c r="Y334">
        <v>-8.8000000000000007</v>
      </c>
      <c r="Z334">
        <v>-5.9</v>
      </c>
      <c r="AA334">
        <v>-0.6</v>
      </c>
    </row>
    <row r="335" spans="1:27" x14ac:dyDescent="0.25">
      <c r="A335" t="s">
        <v>5010</v>
      </c>
      <c r="B335" t="s">
        <v>5011</v>
      </c>
      <c r="C335" t="s">
        <v>1</v>
      </c>
      <c r="D335">
        <v>1</v>
      </c>
      <c r="E335">
        <v>1</v>
      </c>
      <c r="F335">
        <v>0</v>
      </c>
      <c r="G335">
        <v>0</v>
      </c>
      <c r="H335">
        <v>0</v>
      </c>
      <c r="I335">
        <v>0</v>
      </c>
      <c r="J335">
        <v>0</v>
      </c>
      <c r="K335">
        <v>0</v>
      </c>
      <c r="L335">
        <v>0</v>
      </c>
      <c r="M335">
        <v>0</v>
      </c>
      <c r="N335">
        <v>0</v>
      </c>
      <c r="O335">
        <v>0</v>
      </c>
      <c r="P335">
        <v>0</v>
      </c>
      <c r="Q335">
        <v>0.24099999999999999</v>
      </c>
      <c r="R335">
        <v>0.30099999999999999</v>
      </c>
      <c r="S335">
        <v>0.40300000000000002</v>
      </c>
      <c r="T335">
        <v>0.70299999999999996</v>
      </c>
      <c r="U335">
        <v>0.30499999999999999</v>
      </c>
      <c r="V335">
        <v>91</v>
      </c>
      <c r="W335">
        <v>0</v>
      </c>
      <c r="X335">
        <v>0</v>
      </c>
      <c r="Y335">
        <v>0</v>
      </c>
      <c r="Z335">
        <v>0</v>
      </c>
      <c r="AA335">
        <v>0</v>
      </c>
    </row>
    <row r="336" spans="1:27" x14ac:dyDescent="0.25">
      <c r="A336">
        <v>11854</v>
      </c>
      <c r="B336" t="s">
        <v>4964</v>
      </c>
      <c r="C336" t="s">
        <v>20868</v>
      </c>
      <c r="D336">
        <v>176</v>
      </c>
      <c r="E336">
        <v>166</v>
      </c>
      <c r="F336">
        <v>40</v>
      </c>
      <c r="G336">
        <v>7</v>
      </c>
      <c r="H336">
        <v>1</v>
      </c>
      <c r="I336">
        <v>8</v>
      </c>
      <c r="J336">
        <v>20</v>
      </c>
      <c r="K336">
        <v>24</v>
      </c>
      <c r="L336">
        <v>7</v>
      </c>
      <c r="M336">
        <v>51</v>
      </c>
      <c r="N336">
        <v>1</v>
      </c>
      <c r="O336">
        <v>2</v>
      </c>
      <c r="P336">
        <v>1</v>
      </c>
      <c r="Q336">
        <v>0.24299999999999999</v>
      </c>
      <c r="R336">
        <v>0.27700000000000002</v>
      </c>
      <c r="S336">
        <v>0.435</v>
      </c>
      <c r="T336">
        <v>0.71199999999999997</v>
      </c>
      <c r="U336">
        <v>0.30499999999999999</v>
      </c>
      <c r="V336">
        <v>90</v>
      </c>
      <c r="W336">
        <v>0</v>
      </c>
      <c r="X336">
        <v>-0.1</v>
      </c>
      <c r="Y336">
        <v>-1.9</v>
      </c>
      <c r="Z336">
        <v>-3.3</v>
      </c>
      <c r="AA336">
        <v>0.1</v>
      </c>
    </row>
    <row r="337" spans="1:27" x14ac:dyDescent="0.25">
      <c r="A337">
        <v>7945</v>
      </c>
      <c r="B337" t="s">
        <v>5312</v>
      </c>
      <c r="C337" t="s">
        <v>20871</v>
      </c>
      <c r="D337">
        <v>1</v>
      </c>
      <c r="E337">
        <v>1</v>
      </c>
      <c r="F337">
        <v>0</v>
      </c>
      <c r="G337">
        <v>0</v>
      </c>
      <c r="H337">
        <v>0</v>
      </c>
      <c r="I337">
        <v>0</v>
      </c>
      <c r="J337">
        <v>0</v>
      </c>
      <c r="K337">
        <v>0</v>
      </c>
      <c r="L337">
        <v>0</v>
      </c>
      <c r="M337">
        <v>0</v>
      </c>
      <c r="N337">
        <v>0</v>
      </c>
      <c r="O337">
        <v>0</v>
      </c>
      <c r="P337">
        <v>0</v>
      </c>
      <c r="Q337">
        <v>0.24299999999999999</v>
      </c>
      <c r="R337">
        <v>0.32100000000000001</v>
      </c>
      <c r="S337">
        <v>0.373</v>
      </c>
      <c r="T337">
        <v>0.69499999999999995</v>
      </c>
      <c r="U337">
        <v>0.30499999999999999</v>
      </c>
      <c r="V337">
        <v>95</v>
      </c>
      <c r="W337">
        <v>0</v>
      </c>
      <c r="X337">
        <v>0</v>
      </c>
      <c r="Y337">
        <v>0</v>
      </c>
      <c r="Z337">
        <v>0</v>
      </c>
      <c r="AA337">
        <v>0</v>
      </c>
    </row>
    <row r="338" spans="1:27" x14ac:dyDescent="0.25">
      <c r="A338" t="s">
        <v>5347</v>
      </c>
      <c r="B338" t="s">
        <v>5348</v>
      </c>
      <c r="C338" t="s">
        <v>20893</v>
      </c>
      <c r="D338">
        <v>13</v>
      </c>
      <c r="E338">
        <v>12</v>
      </c>
      <c r="F338">
        <v>3</v>
      </c>
      <c r="G338">
        <v>1</v>
      </c>
      <c r="H338">
        <v>0</v>
      </c>
      <c r="I338">
        <v>0</v>
      </c>
      <c r="J338">
        <v>1</v>
      </c>
      <c r="K338">
        <v>1</v>
      </c>
      <c r="L338">
        <v>1</v>
      </c>
      <c r="M338">
        <v>2</v>
      </c>
      <c r="N338">
        <v>0</v>
      </c>
      <c r="O338">
        <v>0</v>
      </c>
      <c r="P338">
        <v>0</v>
      </c>
      <c r="Q338">
        <v>0.26100000000000001</v>
      </c>
      <c r="R338">
        <v>0.314</v>
      </c>
      <c r="S338">
        <v>0.38400000000000001</v>
      </c>
      <c r="T338">
        <v>0.69799999999999995</v>
      </c>
      <c r="U338">
        <v>0.30499999999999999</v>
      </c>
      <c r="V338">
        <v>94</v>
      </c>
      <c r="W338">
        <v>0</v>
      </c>
      <c r="X338">
        <v>0</v>
      </c>
      <c r="Y338">
        <v>-0.1</v>
      </c>
      <c r="Z338">
        <v>-0.3</v>
      </c>
      <c r="AA338">
        <v>0</v>
      </c>
    </row>
    <row r="339" spans="1:27" x14ac:dyDescent="0.25">
      <c r="A339">
        <v>6153</v>
      </c>
      <c r="B339" t="s">
        <v>5073</v>
      </c>
      <c r="C339" t="s">
        <v>20878</v>
      </c>
      <c r="D339">
        <v>377</v>
      </c>
      <c r="E339">
        <v>346</v>
      </c>
      <c r="F339">
        <v>90</v>
      </c>
      <c r="G339">
        <v>21</v>
      </c>
      <c r="H339">
        <v>2</v>
      </c>
      <c r="I339">
        <v>7</v>
      </c>
      <c r="J339">
        <v>39</v>
      </c>
      <c r="K339">
        <v>39</v>
      </c>
      <c r="L339">
        <v>23</v>
      </c>
      <c r="M339">
        <v>72</v>
      </c>
      <c r="N339">
        <v>2</v>
      </c>
      <c r="O339">
        <v>4</v>
      </c>
      <c r="P339">
        <v>2</v>
      </c>
      <c r="Q339">
        <v>0.26</v>
      </c>
      <c r="R339">
        <v>0.309</v>
      </c>
      <c r="S339">
        <v>0.39300000000000002</v>
      </c>
      <c r="T339">
        <v>0.70199999999999996</v>
      </c>
      <c r="U339">
        <v>0.30499999999999999</v>
      </c>
      <c r="V339">
        <v>91</v>
      </c>
      <c r="W339">
        <v>0.4</v>
      </c>
      <c r="X339">
        <v>-2.1</v>
      </c>
      <c r="Y339">
        <v>-3.7</v>
      </c>
      <c r="Z339">
        <v>0</v>
      </c>
      <c r="AA339">
        <v>0.9</v>
      </c>
    </row>
    <row r="340" spans="1:27" x14ac:dyDescent="0.25">
      <c r="A340" t="s">
        <v>5208</v>
      </c>
      <c r="B340" t="s">
        <v>5209</v>
      </c>
      <c r="C340" t="s">
        <v>1</v>
      </c>
      <c r="D340">
        <v>1</v>
      </c>
      <c r="E340">
        <v>1</v>
      </c>
      <c r="F340">
        <v>0</v>
      </c>
      <c r="G340">
        <v>0</v>
      </c>
      <c r="H340">
        <v>0</v>
      </c>
      <c r="I340">
        <v>0</v>
      </c>
      <c r="J340">
        <v>0</v>
      </c>
      <c r="K340">
        <v>0</v>
      </c>
      <c r="L340">
        <v>0</v>
      </c>
      <c r="M340">
        <v>0</v>
      </c>
      <c r="N340">
        <v>0</v>
      </c>
      <c r="O340">
        <v>0</v>
      </c>
      <c r="P340">
        <v>0</v>
      </c>
      <c r="Q340">
        <v>0.245</v>
      </c>
      <c r="R340">
        <v>0.30499999999999999</v>
      </c>
      <c r="S340">
        <v>0.39300000000000002</v>
      </c>
      <c r="T340">
        <v>0.69799999999999995</v>
      </c>
      <c r="U340">
        <v>0.30499999999999999</v>
      </c>
      <c r="V340">
        <v>91</v>
      </c>
      <c r="W340">
        <v>0</v>
      </c>
      <c r="X340">
        <v>0</v>
      </c>
      <c r="Y340">
        <v>0</v>
      </c>
      <c r="Z340">
        <v>0</v>
      </c>
      <c r="AA340">
        <v>0</v>
      </c>
    </row>
    <row r="341" spans="1:27" x14ac:dyDescent="0.25">
      <c r="A341">
        <v>6938</v>
      </c>
      <c r="B341" t="s">
        <v>4759</v>
      </c>
      <c r="C341" t="s">
        <v>20890</v>
      </c>
      <c r="D341">
        <v>188</v>
      </c>
      <c r="E341">
        <v>164</v>
      </c>
      <c r="F341">
        <v>40</v>
      </c>
      <c r="G341">
        <v>8</v>
      </c>
      <c r="H341">
        <v>0</v>
      </c>
      <c r="I341">
        <v>3</v>
      </c>
      <c r="J341">
        <v>18</v>
      </c>
      <c r="K341">
        <v>17</v>
      </c>
      <c r="L341">
        <v>19</v>
      </c>
      <c r="M341">
        <v>37</v>
      </c>
      <c r="N341">
        <v>2</v>
      </c>
      <c r="O341">
        <v>4</v>
      </c>
      <c r="P341">
        <v>2</v>
      </c>
      <c r="Q341">
        <v>0.24199999999999999</v>
      </c>
      <c r="R341">
        <v>0.32900000000000001</v>
      </c>
      <c r="S341">
        <v>0.35499999999999998</v>
      </c>
      <c r="T341">
        <v>0.68500000000000005</v>
      </c>
      <c r="U341">
        <v>0.30499999999999999</v>
      </c>
      <c r="V341">
        <v>96</v>
      </c>
      <c r="W341">
        <v>-0.2</v>
      </c>
      <c r="X341">
        <v>1.7</v>
      </c>
      <c r="Y341">
        <v>-1</v>
      </c>
      <c r="Z341">
        <v>-1.7</v>
      </c>
      <c r="AA341">
        <v>0.3</v>
      </c>
    </row>
    <row r="342" spans="1:27" x14ac:dyDescent="0.25">
      <c r="A342">
        <v>6656</v>
      </c>
      <c r="B342" t="s">
        <v>5290</v>
      </c>
      <c r="C342" t="s">
        <v>20882</v>
      </c>
      <c r="D342">
        <v>351</v>
      </c>
      <c r="E342">
        <v>313</v>
      </c>
      <c r="F342">
        <v>82</v>
      </c>
      <c r="G342">
        <v>15</v>
      </c>
      <c r="H342">
        <v>1</v>
      </c>
      <c r="I342">
        <v>4</v>
      </c>
      <c r="J342">
        <v>36</v>
      </c>
      <c r="K342">
        <v>31</v>
      </c>
      <c r="L342">
        <v>30</v>
      </c>
      <c r="M342">
        <v>64</v>
      </c>
      <c r="N342">
        <v>2</v>
      </c>
      <c r="O342">
        <v>10</v>
      </c>
      <c r="P342">
        <v>6</v>
      </c>
      <c r="Q342">
        <v>0.26200000000000001</v>
      </c>
      <c r="R342">
        <v>0.33</v>
      </c>
      <c r="S342">
        <v>0.35799999999999998</v>
      </c>
      <c r="T342">
        <v>0.68799999999999994</v>
      </c>
      <c r="U342">
        <v>0.30499999999999999</v>
      </c>
      <c r="V342">
        <v>89</v>
      </c>
      <c r="W342">
        <v>-0.3</v>
      </c>
      <c r="X342">
        <v>-0.6</v>
      </c>
      <c r="Y342">
        <v>-4.8</v>
      </c>
      <c r="Z342">
        <v>-4.9000000000000004</v>
      </c>
      <c r="AA342">
        <v>0.2</v>
      </c>
    </row>
    <row r="343" spans="1:27" x14ac:dyDescent="0.25">
      <c r="A343">
        <v>1201</v>
      </c>
      <c r="B343" t="s">
        <v>5512</v>
      </c>
      <c r="C343" t="s">
        <v>20876</v>
      </c>
      <c r="D343">
        <v>317</v>
      </c>
      <c r="E343">
        <v>294</v>
      </c>
      <c r="F343">
        <v>77</v>
      </c>
      <c r="G343">
        <v>15</v>
      </c>
      <c r="H343">
        <v>2</v>
      </c>
      <c r="I343">
        <v>7</v>
      </c>
      <c r="J343">
        <v>35</v>
      </c>
      <c r="K343">
        <v>32</v>
      </c>
      <c r="L343">
        <v>16</v>
      </c>
      <c r="M343">
        <v>56</v>
      </c>
      <c r="N343">
        <v>3</v>
      </c>
      <c r="O343">
        <v>11</v>
      </c>
      <c r="P343">
        <v>5</v>
      </c>
      <c r="Q343">
        <v>0.26300000000000001</v>
      </c>
      <c r="R343">
        <v>0.30599999999999999</v>
      </c>
      <c r="S343">
        <v>0.39700000000000002</v>
      </c>
      <c r="T343">
        <v>0.70399999999999996</v>
      </c>
      <c r="U343">
        <v>0.30499999999999999</v>
      </c>
      <c r="V343">
        <v>95</v>
      </c>
      <c r="W343">
        <v>0.8</v>
      </c>
      <c r="X343">
        <v>-0.4</v>
      </c>
      <c r="Y343">
        <v>-1</v>
      </c>
      <c r="Z343">
        <v>-5.3</v>
      </c>
      <c r="AA343">
        <v>0.4</v>
      </c>
    </row>
    <row r="344" spans="1:27" x14ac:dyDescent="0.25">
      <c r="A344" t="s">
        <v>3198</v>
      </c>
      <c r="B344" t="s">
        <v>3199</v>
      </c>
      <c r="C344" t="s">
        <v>20880</v>
      </c>
      <c r="D344">
        <v>13</v>
      </c>
      <c r="E344">
        <v>12</v>
      </c>
      <c r="F344">
        <v>3</v>
      </c>
      <c r="G344">
        <v>1</v>
      </c>
      <c r="H344">
        <v>0</v>
      </c>
      <c r="I344">
        <v>0</v>
      </c>
      <c r="J344">
        <v>1</v>
      </c>
      <c r="K344">
        <v>1</v>
      </c>
      <c r="L344">
        <v>1</v>
      </c>
      <c r="M344">
        <v>3</v>
      </c>
      <c r="N344">
        <v>0</v>
      </c>
      <c r="O344">
        <v>0</v>
      </c>
      <c r="P344">
        <v>0</v>
      </c>
      <c r="Q344">
        <v>0.25</v>
      </c>
      <c r="R344">
        <v>0.30199999999999999</v>
      </c>
      <c r="S344">
        <v>0.39900000000000002</v>
      </c>
      <c r="T344">
        <v>0.70099999999999996</v>
      </c>
      <c r="U344">
        <v>0.30499999999999999</v>
      </c>
      <c r="V344">
        <v>85</v>
      </c>
      <c r="W344">
        <v>0</v>
      </c>
      <c r="X344">
        <v>0</v>
      </c>
      <c r="Y344">
        <v>-0.2</v>
      </c>
      <c r="Z344">
        <v>0.1</v>
      </c>
      <c r="AA344">
        <v>0</v>
      </c>
    </row>
    <row r="345" spans="1:27" x14ac:dyDescent="0.25">
      <c r="A345">
        <v>9893</v>
      </c>
      <c r="B345" t="s">
        <v>5457</v>
      </c>
      <c r="C345" t="s">
        <v>20886</v>
      </c>
      <c r="D345">
        <v>524</v>
      </c>
      <c r="E345">
        <v>470</v>
      </c>
      <c r="F345">
        <v>105</v>
      </c>
      <c r="G345">
        <v>22</v>
      </c>
      <c r="H345">
        <v>2</v>
      </c>
      <c r="I345">
        <v>21</v>
      </c>
      <c r="J345">
        <v>59</v>
      </c>
      <c r="K345">
        <v>64</v>
      </c>
      <c r="L345">
        <v>45</v>
      </c>
      <c r="M345">
        <v>164</v>
      </c>
      <c r="N345">
        <v>3</v>
      </c>
      <c r="O345">
        <v>3</v>
      </c>
      <c r="P345">
        <v>2</v>
      </c>
      <c r="Q345">
        <v>0.222</v>
      </c>
      <c r="R345">
        <v>0.29199999999999998</v>
      </c>
      <c r="S345">
        <v>0.41</v>
      </c>
      <c r="T345">
        <v>0.70199999999999996</v>
      </c>
      <c r="U345">
        <v>0.30499999999999999</v>
      </c>
      <c r="V345">
        <v>91</v>
      </c>
      <c r="W345">
        <v>1.6</v>
      </c>
      <c r="X345">
        <v>1.2</v>
      </c>
      <c r="Y345">
        <v>-3.8</v>
      </c>
      <c r="Z345">
        <v>-4.8</v>
      </c>
      <c r="AA345">
        <v>0.9</v>
      </c>
    </row>
    <row r="346" spans="1:27" x14ac:dyDescent="0.25">
      <c r="A346">
        <v>3837</v>
      </c>
      <c r="B346" t="s">
        <v>5439</v>
      </c>
      <c r="C346" t="s">
        <v>20890</v>
      </c>
      <c r="D346">
        <v>1</v>
      </c>
      <c r="E346">
        <v>1</v>
      </c>
      <c r="F346">
        <v>0</v>
      </c>
      <c r="G346">
        <v>0</v>
      </c>
      <c r="H346">
        <v>0</v>
      </c>
      <c r="I346">
        <v>0</v>
      </c>
      <c r="J346">
        <v>0</v>
      </c>
      <c r="K346">
        <v>0</v>
      </c>
      <c r="L346">
        <v>0</v>
      </c>
      <c r="M346">
        <v>0</v>
      </c>
      <c r="N346">
        <v>0</v>
      </c>
      <c r="O346">
        <v>0</v>
      </c>
      <c r="P346">
        <v>0</v>
      </c>
      <c r="Q346">
        <v>0.23400000000000001</v>
      </c>
      <c r="R346">
        <v>0.29899999999999999</v>
      </c>
      <c r="S346">
        <v>0.40200000000000002</v>
      </c>
      <c r="T346">
        <v>0.70199999999999996</v>
      </c>
      <c r="U346">
        <v>0.30499999999999999</v>
      </c>
      <c r="V346">
        <v>96</v>
      </c>
      <c r="W346">
        <v>0</v>
      </c>
      <c r="X346">
        <v>0</v>
      </c>
      <c r="Y346">
        <v>0</v>
      </c>
      <c r="Z346">
        <v>0</v>
      </c>
      <c r="AA346">
        <v>0</v>
      </c>
    </row>
    <row r="347" spans="1:27" x14ac:dyDescent="0.25">
      <c r="A347">
        <v>3441</v>
      </c>
      <c r="B347" t="s">
        <v>4729</v>
      </c>
      <c r="C347" t="s">
        <v>20882</v>
      </c>
      <c r="D347">
        <v>391</v>
      </c>
      <c r="E347">
        <v>348</v>
      </c>
      <c r="F347">
        <v>84</v>
      </c>
      <c r="G347">
        <v>16</v>
      </c>
      <c r="H347">
        <v>1</v>
      </c>
      <c r="I347">
        <v>11</v>
      </c>
      <c r="J347">
        <v>43</v>
      </c>
      <c r="K347">
        <v>39</v>
      </c>
      <c r="L347">
        <v>35</v>
      </c>
      <c r="M347">
        <v>96</v>
      </c>
      <c r="N347">
        <v>3</v>
      </c>
      <c r="O347">
        <v>4</v>
      </c>
      <c r="P347">
        <v>2</v>
      </c>
      <c r="Q347">
        <v>0.24099999999999999</v>
      </c>
      <c r="R347">
        <v>0.313</v>
      </c>
      <c r="S347">
        <v>0.38400000000000001</v>
      </c>
      <c r="T347">
        <v>0.69699999999999995</v>
      </c>
      <c r="U347">
        <v>0.30499999999999999</v>
      </c>
      <c r="V347">
        <v>89</v>
      </c>
      <c r="W347">
        <v>0</v>
      </c>
      <c r="X347">
        <v>-1.8</v>
      </c>
      <c r="Y347">
        <v>-5.0999999999999996</v>
      </c>
      <c r="Z347">
        <v>-6.4</v>
      </c>
      <c r="AA347">
        <v>0.1</v>
      </c>
    </row>
    <row r="348" spans="1:27" x14ac:dyDescent="0.25">
      <c r="A348">
        <v>9848</v>
      </c>
      <c r="B348" t="s">
        <v>5378</v>
      </c>
      <c r="C348" t="s">
        <v>1</v>
      </c>
      <c r="D348">
        <v>582</v>
      </c>
      <c r="E348">
        <v>527</v>
      </c>
      <c r="F348">
        <v>136</v>
      </c>
      <c r="G348">
        <v>27</v>
      </c>
      <c r="H348">
        <v>3</v>
      </c>
      <c r="I348">
        <v>9</v>
      </c>
      <c r="J348">
        <v>65</v>
      </c>
      <c r="K348">
        <v>49</v>
      </c>
      <c r="L348">
        <v>44</v>
      </c>
      <c r="M348">
        <v>135</v>
      </c>
      <c r="N348">
        <v>3</v>
      </c>
      <c r="O348">
        <v>16</v>
      </c>
      <c r="P348">
        <v>8</v>
      </c>
      <c r="Q348">
        <v>0.25900000000000001</v>
      </c>
      <c r="R348">
        <v>0.317</v>
      </c>
      <c r="S348">
        <v>0.376</v>
      </c>
      <c r="T348">
        <v>0.69299999999999995</v>
      </c>
      <c r="U348">
        <v>0.30499999999999999</v>
      </c>
      <c r="V348">
        <v>91</v>
      </c>
      <c r="W348">
        <v>1</v>
      </c>
      <c r="X348">
        <v>-2.4</v>
      </c>
      <c r="Y348">
        <v>-5.2</v>
      </c>
      <c r="Z348">
        <v>-0.3</v>
      </c>
      <c r="AA348">
        <v>1.4</v>
      </c>
    </row>
    <row r="349" spans="1:27" x14ac:dyDescent="0.25">
      <c r="A349" t="s">
        <v>5391</v>
      </c>
      <c r="B349" t="s">
        <v>5392</v>
      </c>
      <c r="C349" t="s">
        <v>20885</v>
      </c>
      <c r="D349">
        <v>1</v>
      </c>
      <c r="E349">
        <v>1</v>
      </c>
      <c r="F349">
        <v>0</v>
      </c>
      <c r="G349">
        <v>0</v>
      </c>
      <c r="H349">
        <v>0</v>
      </c>
      <c r="I349">
        <v>0</v>
      </c>
      <c r="J349">
        <v>0</v>
      </c>
      <c r="K349">
        <v>0</v>
      </c>
      <c r="L349">
        <v>0</v>
      </c>
      <c r="M349">
        <v>0</v>
      </c>
      <c r="N349">
        <v>0</v>
      </c>
      <c r="O349">
        <v>0</v>
      </c>
      <c r="P349">
        <v>0</v>
      </c>
      <c r="Q349">
        <v>0.27</v>
      </c>
      <c r="R349">
        <v>0.34300000000000003</v>
      </c>
      <c r="S349">
        <v>0.33800000000000002</v>
      </c>
      <c r="T349">
        <v>0.68100000000000005</v>
      </c>
      <c r="U349">
        <v>0.30499999999999999</v>
      </c>
      <c r="V349">
        <v>93</v>
      </c>
      <c r="W349">
        <v>0</v>
      </c>
      <c r="X349">
        <v>0</v>
      </c>
      <c r="Y349">
        <v>0</v>
      </c>
      <c r="Z349">
        <v>0</v>
      </c>
      <c r="AA349">
        <v>0</v>
      </c>
    </row>
    <row r="350" spans="1:27" x14ac:dyDescent="0.25">
      <c r="A350" t="s">
        <v>5373</v>
      </c>
      <c r="B350" t="s">
        <v>5374</v>
      </c>
      <c r="C350" t="s">
        <v>20883</v>
      </c>
      <c r="D350">
        <v>1</v>
      </c>
      <c r="E350">
        <v>1</v>
      </c>
      <c r="F350">
        <v>0</v>
      </c>
      <c r="G350">
        <v>0</v>
      </c>
      <c r="H350">
        <v>0</v>
      </c>
      <c r="I350">
        <v>0</v>
      </c>
      <c r="J350">
        <v>0</v>
      </c>
      <c r="K350">
        <v>0</v>
      </c>
      <c r="L350">
        <v>0</v>
      </c>
      <c r="M350">
        <v>0</v>
      </c>
      <c r="N350">
        <v>0</v>
      </c>
      <c r="O350">
        <v>0</v>
      </c>
      <c r="P350">
        <v>0</v>
      </c>
      <c r="Q350">
        <v>0.26200000000000001</v>
      </c>
      <c r="R350">
        <v>0.307</v>
      </c>
      <c r="S350">
        <v>0.39200000000000002</v>
      </c>
      <c r="T350">
        <v>0.69899999999999995</v>
      </c>
      <c r="U350">
        <v>0.30499999999999999</v>
      </c>
      <c r="V350">
        <v>90</v>
      </c>
      <c r="W350">
        <v>0</v>
      </c>
      <c r="X350">
        <v>0</v>
      </c>
      <c r="Y350">
        <v>0</v>
      </c>
      <c r="Z350">
        <v>0</v>
      </c>
      <c r="AA350">
        <v>0</v>
      </c>
    </row>
    <row r="351" spans="1:27" x14ac:dyDescent="0.25">
      <c r="A351" t="s">
        <v>5188</v>
      </c>
      <c r="B351" t="s">
        <v>5189</v>
      </c>
      <c r="C351" t="s">
        <v>20879</v>
      </c>
      <c r="D351">
        <v>1</v>
      </c>
      <c r="E351">
        <v>1</v>
      </c>
      <c r="F351">
        <v>0</v>
      </c>
      <c r="G351">
        <v>0</v>
      </c>
      <c r="H351">
        <v>0</v>
      </c>
      <c r="I351">
        <v>0</v>
      </c>
      <c r="J351">
        <v>0</v>
      </c>
      <c r="K351">
        <v>0</v>
      </c>
      <c r="L351">
        <v>0</v>
      </c>
      <c r="M351">
        <v>0</v>
      </c>
      <c r="N351">
        <v>0</v>
      </c>
      <c r="O351">
        <v>0</v>
      </c>
      <c r="P351">
        <v>0</v>
      </c>
      <c r="Q351">
        <v>0.26100000000000001</v>
      </c>
      <c r="R351">
        <v>0.313</v>
      </c>
      <c r="S351">
        <v>0.38400000000000001</v>
      </c>
      <c r="T351">
        <v>0.69699999999999995</v>
      </c>
      <c r="U351">
        <v>0.30499999999999999</v>
      </c>
      <c r="V351">
        <v>74</v>
      </c>
      <c r="W351">
        <v>0</v>
      </c>
      <c r="X351">
        <v>0</v>
      </c>
      <c r="Y351">
        <v>0</v>
      </c>
      <c r="Z351">
        <v>0</v>
      </c>
      <c r="AA351">
        <v>0</v>
      </c>
    </row>
    <row r="352" spans="1:27" x14ac:dyDescent="0.25">
      <c r="A352">
        <v>6740</v>
      </c>
      <c r="B352" t="s">
        <v>5369</v>
      </c>
      <c r="C352" t="s">
        <v>20865</v>
      </c>
      <c r="D352">
        <v>540</v>
      </c>
      <c r="E352">
        <v>492</v>
      </c>
      <c r="F352">
        <v>133</v>
      </c>
      <c r="G352">
        <v>26</v>
      </c>
      <c r="H352">
        <v>3</v>
      </c>
      <c r="I352">
        <v>6</v>
      </c>
      <c r="J352">
        <v>57</v>
      </c>
      <c r="K352">
        <v>49</v>
      </c>
      <c r="L352">
        <v>37</v>
      </c>
      <c r="M352">
        <v>64</v>
      </c>
      <c r="N352">
        <v>3</v>
      </c>
      <c r="O352">
        <v>7</v>
      </c>
      <c r="P352">
        <v>3</v>
      </c>
      <c r="Q352">
        <v>0.27</v>
      </c>
      <c r="R352">
        <v>0.32300000000000001</v>
      </c>
      <c r="S352">
        <v>0.373</v>
      </c>
      <c r="T352">
        <v>0.69499999999999995</v>
      </c>
      <c r="U352">
        <v>0.30499999999999999</v>
      </c>
      <c r="V352">
        <v>96</v>
      </c>
      <c r="W352">
        <v>0.7</v>
      </c>
      <c r="X352">
        <v>-4.4000000000000004</v>
      </c>
      <c r="Y352">
        <v>-1.7</v>
      </c>
      <c r="Z352">
        <v>-2.2000000000000002</v>
      </c>
      <c r="AA352">
        <v>1.5</v>
      </c>
    </row>
    <row r="353" spans="1:27" x14ac:dyDescent="0.25">
      <c r="A353">
        <v>4579</v>
      </c>
      <c r="B353" t="s">
        <v>5517</v>
      </c>
      <c r="C353" t="s">
        <v>20883</v>
      </c>
      <c r="D353">
        <v>624</v>
      </c>
      <c r="E353">
        <v>580</v>
      </c>
      <c r="F353">
        <v>155</v>
      </c>
      <c r="G353">
        <v>31</v>
      </c>
      <c r="H353">
        <v>2</v>
      </c>
      <c r="I353">
        <v>14</v>
      </c>
      <c r="J353">
        <v>66</v>
      </c>
      <c r="K353">
        <v>69</v>
      </c>
      <c r="L353">
        <v>31</v>
      </c>
      <c r="M353">
        <v>100</v>
      </c>
      <c r="N353">
        <v>6</v>
      </c>
      <c r="O353">
        <v>7</v>
      </c>
      <c r="P353">
        <v>4</v>
      </c>
      <c r="Q353">
        <v>0.26700000000000002</v>
      </c>
      <c r="R353">
        <v>0.308</v>
      </c>
      <c r="S353">
        <v>0.39700000000000002</v>
      </c>
      <c r="T353">
        <v>0.70499999999999996</v>
      </c>
      <c r="U353">
        <v>0.30399999999999999</v>
      </c>
      <c r="V353">
        <v>90</v>
      </c>
      <c r="W353">
        <v>-1.6</v>
      </c>
      <c r="X353">
        <v>-0.6</v>
      </c>
      <c r="Y353">
        <v>-9</v>
      </c>
      <c r="Z353">
        <v>2.6</v>
      </c>
      <c r="AA353">
        <v>1.5</v>
      </c>
    </row>
    <row r="354" spans="1:27" x14ac:dyDescent="0.25">
      <c r="A354">
        <v>6013</v>
      </c>
      <c r="B354" t="s">
        <v>5127</v>
      </c>
      <c r="C354" t="s">
        <v>20879</v>
      </c>
      <c r="D354">
        <v>54</v>
      </c>
      <c r="E354">
        <v>50</v>
      </c>
      <c r="F354">
        <v>14</v>
      </c>
      <c r="G354">
        <v>2</v>
      </c>
      <c r="H354">
        <v>0</v>
      </c>
      <c r="I354">
        <v>1</v>
      </c>
      <c r="J354">
        <v>6</v>
      </c>
      <c r="K354">
        <v>5</v>
      </c>
      <c r="L354">
        <v>3</v>
      </c>
      <c r="M354">
        <v>8</v>
      </c>
      <c r="N354">
        <v>0</v>
      </c>
      <c r="O354">
        <v>1</v>
      </c>
      <c r="P354">
        <v>1</v>
      </c>
      <c r="Q354">
        <v>0.27700000000000002</v>
      </c>
      <c r="R354">
        <v>0.32300000000000001</v>
      </c>
      <c r="S354">
        <v>0.374</v>
      </c>
      <c r="T354">
        <v>0.69699999999999995</v>
      </c>
      <c r="U354">
        <v>0.30399999999999999</v>
      </c>
      <c r="V354">
        <v>74</v>
      </c>
      <c r="W354">
        <v>0</v>
      </c>
      <c r="X354">
        <v>0.2</v>
      </c>
      <c r="Y354">
        <v>-1.6</v>
      </c>
      <c r="Z354">
        <v>0.6</v>
      </c>
      <c r="AA354">
        <v>0.1</v>
      </c>
    </row>
    <row r="355" spans="1:27" x14ac:dyDescent="0.25">
      <c r="A355">
        <v>5227</v>
      </c>
      <c r="B355" t="s">
        <v>5532</v>
      </c>
      <c r="C355" t="s">
        <v>20891</v>
      </c>
      <c r="D355">
        <v>406</v>
      </c>
      <c r="E355">
        <v>360</v>
      </c>
      <c r="F355">
        <v>95</v>
      </c>
      <c r="G355">
        <v>16</v>
      </c>
      <c r="H355">
        <v>2</v>
      </c>
      <c r="I355">
        <v>5</v>
      </c>
      <c r="J355">
        <v>37</v>
      </c>
      <c r="K355">
        <v>34</v>
      </c>
      <c r="L355">
        <v>30</v>
      </c>
      <c r="M355">
        <v>70</v>
      </c>
      <c r="N355">
        <v>10</v>
      </c>
      <c r="O355">
        <v>5</v>
      </c>
      <c r="P355">
        <v>3</v>
      </c>
      <c r="Q355">
        <v>0.26300000000000001</v>
      </c>
      <c r="R355">
        <v>0.33500000000000002</v>
      </c>
      <c r="S355">
        <v>0.35899999999999999</v>
      </c>
      <c r="T355">
        <v>0.69399999999999995</v>
      </c>
      <c r="U355">
        <v>0.30399999999999999</v>
      </c>
      <c r="V355">
        <v>95</v>
      </c>
      <c r="W355">
        <v>-0.2</v>
      </c>
      <c r="X355">
        <v>-2.6</v>
      </c>
      <c r="Y355">
        <v>-2.4</v>
      </c>
      <c r="Z355">
        <v>-0.9</v>
      </c>
      <c r="AA355">
        <v>1</v>
      </c>
    </row>
    <row r="356" spans="1:27" x14ac:dyDescent="0.25">
      <c r="A356">
        <v>6978</v>
      </c>
      <c r="B356" t="s">
        <v>5335</v>
      </c>
      <c r="C356" t="s">
        <v>20873</v>
      </c>
      <c r="D356">
        <v>1</v>
      </c>
      <c r="E356">
        <v>1</v>
      </c>
      <c r="F356">
        <v>0</v>
      </c>
      <c r="G356">
        <v>0</v>
      </c>
      <c r="H356">
        <v>0</v>
      </c>
      <c r="I356">
        <v>0</v>
      </c>
      <c r="J356">
        <v>0</v>
      </c>
      <c r="K356">
        <v>0</v>
      </c>
      <c r="L356">
        <v>0</v>
      </c>
      <c r="M356">
        <v>0</v>
      </c>
      <c r="N356">
        <v>0</v>
      </c>
      <c r="O356">
        <v>0</v>
      </c>
      <c r="P356">
        <v>0</v>
      </c>
      <c r="Q356">
        <v>0.22500000000000001</v>
      </c>
      <c r="R356">
        <v>0.28799999999999998</v>
      </c>
      <c r="S356">
        <v>0.41699999999999998</v>
      </c>
      <c r="T356">
        <v>0.70499999999999996</v>
      </c>
      <c r="U356">
        <v>0.30399999999999999</v>
      </c>
      <c r="V356">
        <v>89</v>
      </c>
      <c r="W356">
        <v>0</v>
      </c>
      <c r="X356">
        <v>0</v>
      </c>
      <c r="Y356">
        <v>0</v>
      </c>
      <c r="Z356">
        <v>0</v>
      </c>
      <c r="AA356">
        <v>0</v>
      </c>
    </row>
    <row r="357" spans="1:27" x14ac:dyDescent="0.25">
      <c r="A357">
        <v>934</v>
      </c>
      <c r="B357" t="s">
        <v>5441</v>
      </c>
      <c r="C357" t="s">
        <v>20880</v>
      </c>
      <c r="D357">
        <v>1</v>
      </c>
      <c r="E357">
        <v>1</v>
      </c>
      <c r="F357">
        <v>0</v>
      </c>
      <c r="G357">
        <v>0</v>
      </c>
      <c r="H357">
        <v>0</v>
      </c>
      <c r="I357">
        <v>0</v>
      </c>
      <c r="J357">
        <v>0</v>
      </c>
      <c r="K357">
        <v>0</v>
      </c>
      <c r="L357">
        <v>0</v>
      </c>
      <c r="M357">
        <v>0</v>
      </c>
      <c r="N357">
        <v>0</v>
      </c>
      <c r="O357">
        <v>0</v>
      </c>
      <c r="P357">
        <v>0</v>
      </c>
      <c r="Q357">
        <v>0.22800000000000001</v>
      </c>
      <c r="R357">
        <v>0.308</v>
      </c>
      <c r="S357">
        <v>0.38900000000000001</v>
      </c>
      <c r="T357">
        <v>0.69599999999999995</v>
      </c>
      <c r="U357">
        <v>0.30399999999999999</v>
      </c>
      <c r="V357">
        <v>85</v>
      </c>
      <c r="W357">
        <v>0</v>
      </c>
      <c r="X357">
        <v>0</v>
      </c>
      <c r="Y357">
        <v>0</v>
      </c>
      <c r="Z357">
        <v>0</v>
      </c>
      <c r="AA357">
        <v>0</v>
      </c>
    </row>
    <row r="358" spans="1:27" x14ac:dyDescent="0.25">
      <c r="A358">
        <v>14158</v>
      </c>
      <c r="B358" t="s">
        <v>4179</v>
      </c>
      <c r="C358" t="s">
        <v>20877</v>
      </c>
      <c r="D358">
        <v>184</v>
      </c>
      <c r="E358">
        <v>166</v>
      </c>
      <c r="F358">
        <v>42</v>
      </c>
      <c r="G358">
        <v>8</v>
      </c>
      <c r="H358">
        <v>1</v>
      </c>
      <c r="I358">
        <v>4</v>
      </c>
      <c r="J358">
        <v>18</v>
      </c>
      <c r="K358">
        <v>19</v>
      </c>
      <c r="L358">
        <v>13</v>
      </c>
      <c r="M358">
        <v>41</v>
      </c>
      <c r="N358">
        <v>3</v>
      </c>
      <c r="O358">
        <v>2</v>
      </c>
      <c r="P358">
        <v>1</v>
      </c>
      <c r="Q358">
        <v>0.251</v>
      </c>
      <c r="R358">
        <v>0.313</v>
      </c>
      <c r="S358">
        <v>0.38300000000000001</v>
      </c>
      <c r="T358">
        <v>0.69599999999999995</v>
      </c>
      <c r="U358">
        <v>0.30399999999999999</v>
      </c>
      <c r="V358">
        <v>98</v>
      </c>
      <c r="W358">
        <v>0</v>
      </c>
      <c r="X358">
        <v>-0.1</v>
      </c>
      <c r="Y358">
        <v>-0.5</v>
      </c>
      <c r="Z358">
        <v>-3.7</v>
      </c>
      <c r="AA358">
        <v>0.2</v>
      </c>
    </row>
    <row r="359" spans="1:27" x14ac:dyDescent="0.25">
      <c r="A359">
        <v>11624</v>
      </c>
      <c r="B359" t="s">
        <v>4780</v>
      </c>
      <c r="C359" t="s">
        <v>20877</v>
      </c>
      <c r="D359">
        <v>418</v>
      </c>
      <c r="E359">
        <v>371</v>
      </c>
      <c r="F359">
        <v>87</v>
      </c>
      <c r="G359">
        <v>16</v>
      </c>
      <c r="H359">
        <v>2</v>
      </c>
      <c r="I359">
        <v>12</v>
      </c>
      <c r="J359">
        <v>42</v>
      </c>
      <c r="K359">
        <v>45</v>
      </c>
      <c r="L359">
        <v>37</v>
      </c>
      <c r="M359">
        <v>135</v>
      </c>
      <c r="N359">
        <v>5</v>
      </c>
      <c r="O359">
        <v>10</v>
      </c>
      <c r="P359">
        <v>5</v>
      </c>
      <c r="Q359">
        <v>0.23400000000000001</v>
      </c>
      <c r="R359">
        <v>0.308</v>
      </c>
      <c r="S359">
        <v>0.38700000000000001</v>
      </c>
      <c r="T359">
        <v>0.69499999999999995</v>
      </c>
      <c r="U359">
        <v>0.30399999999999999</v>
      </c>
      <c r="V359">
        <v>97</v>
      </c>
      <c r="W359">
        <v>0</v>
      </c>
      <c r="X359">
        <v>-0.4</v>
      </c>
      <c r="Y359">
        <v>-1.2</v>
      </c>
      <c r="Z359">
        <v>-6.4</v>
      </c>
      <c r="AA359">
        <v>0.6</v>
      </c>
    </row>
    <row r="360" spans="1:27" x14ac:dyDescent="0.25">
      <c r="A360">
        <v>11379</v>
      </c>
      <c r="B360" t="s">
        <v>4286</v>
      </c>
      <c r="C360" t="s">
        <v>20880</v>
      </c>
      <c r="D360">
        <v>654</v>
      </c>
      <c r="E360">
        <v>577</v>
      </c>
      <c r="F360">
        <v>144</v>
      </c>
      <c r="G360">
        <v>25</v>
      </c>
      <c r="H360">
        <v>7</v>
      </c>
      <c r="I360">
        <v>8</v>
      </c>
      <c r="J360">
        <v>80</v>
      </c>
      <c r="K360">
        <v>53</v>
      </c>
      <c r="L360">
        <v>61</v>
      </c>
      <c r="M360">
        <v>131</v>
      </c>
      <c r="N360">
        <v>7</v>
      </c>
      <c r="O360">
        <v>36</v>
      </c>
      <c r="P360">
        <v>16</v>
      </c>
      <c r="Q360">
        <v>0.25</v>
      </c>
      <c r="R360">
        <v>0.32600000000000001</v>
      </c>
      <c r="S360">
        <v>0.35899999999999999</v>
      </c>
      <c r="T360">
        <v>0.68500000000000005</v>
      </c>
      <c r="U360">
        <v>0.30399999999999999</v>
      </c>
      <c r="V360">
        <v>85</v>
      </c>
      <c r="W360">
        <v>2.9</v>
      </c>
      <c r="X360">
        <v>-4.9000000000000004</v>
      </c>
      <c r="Y360">
        <v>-8.6999999999999993</v>
      </c>
      <c r="Z360">
        <v>-2.6</v>
      </c>
      <c r="AA360">
        <v>1.1000000000000001</v>
      </c>
    </row>
    <row r="361" spans="1:27" x14ac:dyDescent="0.25">
      <c r="A361">
        <v>4719</v>
      </c>
      <c r="B361" t="s">
        <v>5371</v>
      </c>
      <c r="C361" t="s">
        <v>20892</v>
      </c>
      <c r="D361">
        <v>1</v>
      </c>
      <c r="E361">
        <v>1</v>
      </c>
      <c r="F361">
        <v>0</v>
      </c>
      <c r="G361">
        <v>0</v>
      </c>
      <c r="H361">
        <v>0</v>
      </c>
      <c r="I361">
        <v>0</v>
      </c>
      <c r="J361">
        <v>0</v>
      </c>
      <c r="K361">
        <v>0</v>
      </c>
      <c r="L361">
        <v>0</v>
      </c>
      <c r="M361">
        <v>0</v>
      </c>
      <c r="N361">
        <v>0</v>
      </c>
      <c r="O361">
        <v>0</v>
      </c>
      <c r="P361">
        <v>0</v>
      </c>
      <c r="Q361">
        <v>0.251</v>
      </c>
      <c r="R361">
        <v>0.311</v>
      </c>
      <c r="S361">
        <v>0.38900000000000001</v>
      </c>
      <c r="T361">
        <v>0.69899999999999995</v>
      </c>
      <c r="U361">
        <v>0.30399999999999999</v>
      </c>
      <c r="V361">
        <v>90</v>
      </c>
      <c r="W361">
        <v>0</v>
      </c>
      <c r="X361">
        <v>0</v>
      </c>
      <c r="Y361">
        <v>0</v>
      </c>
      <c r="Z361">
        <v>0</v>
      </c>
      <c r="AA361">
        <v>0</v>
      </c>
    </row>
    <row r="362" spans="1:27" x14ac:dyDescent="0.25">
      <c r="A362">
        <v>10231</v>
      </c>
      <c r="B362" t="s">
        <v>5092</v>
      </c>
      <c r="C362" t="s">
        <v>20868</v>
      </c>
      <c r="D362">
        <v>527</v>
      </c>
      <c r="E362">
        <v>483</v>
      </c>
      <c r="F362">
        <v>135</v>
      </c>
      <c r="G362">
        <v>21</v>
      </c>
      <c r="H362">
        <v>3</v>
      </c>
      <c r="I362">
        <v>5</v>
      </c>
      <c r="J362">
        <v>56</v>
      </c>
      <c r="K362">
        <v>49</v>
      </c>
      <c r="L362">
        <v>29</v>
      </c>
      <c r="M362">
        <v>59</v>
      </c>
      <c r="N362">
        <v>7</v>
      </c>
      <c r="O362">
        <v>14</v>
      </c>
      <c r="P362">
        <v>7</v>
      </c>
      <c r="Q362">
        <v>0.28000000000000003</v>
      </c>
      <c r="R362">
        <v>0.32700000000000001</v>
      </c>
      <c r="S362">
        <v>0.36399999999999999</v>
      </c>
      <c r="T362">
        <v>0.69199999999999995</v>
      </c>
      <c r="U362">
        <v>0.30399999999999999</v>
      </c>
      <c r="V362">
        <v>89</v>
      </c>
      <c r="W362">
        <v>-1</v>
      </c>
      <c r="X362">
        <v>-0.4</v>
      </c>
      <c r="Y362">
        <v>-7.5</v>
      </c>
      <c r="Z362">
        <v>6.3</v>
      </c>
      <c r="AA362">
        <v>1.7</v>
      </c>
    </row>
    <row r="363" spans="1:27" x14ac:dyDescent="0.25">
      <c r="A363">
        <v>10339</v>
      </c>
      <c r="B363" t="s">
        <v>5435</v>
      </c>
      <c r="C363" t="s">
        <v>20884</v>
      </c>
      <c r="D363">
        <v>579</v>
      </c>
      <c r="E363">
        <v>542</v>
      </c>
      <c r="F363">
        <v>149</v>
      </c>
      <c r="G363">
        <v>28</v>
      </c>
      <c r="H363">
        <v>4</v>
      </c>
      <c r="I363">
        <v>11</v>
      </c>
      <c r="J363">
        <v>58</v>
      </c>
      <c r="K363">
        <v>56</v>
      </c>
      <c r="L363">
        <v>26</v>
      </c>
      <c r="M363">
        <v>92</v>
      </c>
      <c r="N363">
        <v>3</v>
      </c>
      <c r="O363">
        <v>7</v>
      </c>
      <c r="P363">
        <v>4</v>
      </c>
      <c r="Q363">
        <v>0.27400000000000002</v>
      </c>
      <c r="R363">
        <v>0.31</v>
      </c>
      <c r="S363">
        <v>0.39700000000000002</v>
      </c>
      <c r="T363">
        <v>0.70699999999999996</v>
      </c>
      <c r="U363">
        <v>0.30399999999999999</v>
      </c>
      <c r="V363">
        <v>87</v>
      </c>
      <c r="W363">
        <v>0.7</v>
      </c>
      <c r="X363">
        <v>-1.2</v>
      </c>
      <c r="Y363">
        <v>-8.4</v>
      </c>
      <c r="Z363">
        <v>1.1000000000000001</v>
      </c>
      <c r="AA363">
        <v>1.1000000000000001</v>
      </c>
    </row>
    <row r="364" spans="1:27" x14ac:dyDescent="0.25">
      <c r="A364">
        <v>3203</v>
      </c>
      <c r="B364" t="s">
        <v>5387</v>
      </c>
      <c r="C364" t="s">
        <v>20869</v>
      </c>
      <c r="D364">
        <v>1</v>
      </c>
      <c r="E364">
        <v>1</v>
      </c>
      <c r="F364">
        <v>0</v>
      </c>
      <c r="G364">
        <v>0</v>
      </c>
      <c r="H364">
        <v>0</v>
      </c>
      <c r="I364">
        <v>0</v>
      </c>
      <c r="J364">
        <v>0</v>
      </c>
      <c r="K364">
        <v>0</v>
      </c>
      <c r="L364">
        <v>0</v>
      </c>
      <c r="M364">
        <v>0</v>
      </c>
      <c r="N364">
        <v>0</v>
      </c>
      <c r="O364">
        <v>0</v>
      </c>
      <c r="P364">
        <v>0</v>
      </c>
      <c r="Q364">
        <v>0.25600000000000001</v>
      </c>
      <c r="R364">
        <v>0.30099999999999999</v>
      </c>
      <c r="S364">
        <v>0.40300000000000002</v>
      </c>
      <c r="T364">
        <v>0.70399999999999996</v>
      </c>
      <c r="U364">
        <v>0.30399999999999999</v>
      </c>
      <c r="V364">
        <v>86</v>
      </c>
      <c r="W364">
        <v>0</v>
      </c>
      <c r="X364">
        <v>0</v>
      </c>
      <c r="Y364">
        <v>0</v>
      </c>
      <c r="Z364">
        <v>0</v>
      </c>
      <c r="AA364">
        <v>0</v>
      </c>
    </row>
    <row r="365" spans="1:27" x14ac:dyDescent="0.25">
      <c r="A365">
        <v>4191</v>
      </c>
      <c r="B365" t="s">
        <v>5084</v>
      </c>
      <c r="C365" t="s">
        <v>20865</v>
      </c>
      <c r="D365">
        <v>587</v>
      </c>
      <c r="E365">
        <v>530</v>
      </c>
      <c r="F365">
        <v>141</v>
      </c>
      <c r="G365">
        <v>24</v>
      </c>
      <c r="H365">
        <v>1</v>
      </c>
      <c r="I365">
        <v>8</v>
      </c>
      <c r="J365">
        <v>60</v>
      </c>
      <c r="K365">
        <v>54</v>
      </c>
      <c r="L365">
        <v>45</v>
      </c>
      <c r="M365">
        <v>74</v>
      </c>
      <c r="N365">
        <v>5</v>
      </c>
      <c r="O365">
        <v>3</v>
      </c>
      <c r="P365">
        <v>2</v>
      </c>
      <c r="Q365">
        <v>0.26600000000000001</v>
      </c>
      <c r="R365">
        <v>0.32700000000000001</v>
      </c>
      <c r="S365">
        <v>0.36</v>
      </c>
      <c r="T365">
        <v>0.68700000000000006</v>
      </c>
      <c r="U365">
        <v>0.30399999999999999</v>
      </c>
      <c r="V365">
        <v>96</v>
      </c>
      <c r="W365">
        <v>-2.1</v>
      </c>
      <c r="X365">
        <v>0.4</v>
      </c>
      <c r="Y365">
        <v>-5.0999999999999996</v>
      </c>
      <c r="Z365">
        <v>2.7</v>
      </c>
      <c r="AA365">
        <v>1.8</v>
      </c>
    </row>
    <row r="366" spans="1:27" x14ac:dyDescent="0.25">
      <c r="A366">
        <v>4962</v>
      </c>
      <c r="B366" t="s">
        <v>5452</v>
      </c>
      <c r="C366" t="s">
        <v>20890</v>
      </c>
      <c r="D366">
        <v>530</v>
      </c>
      <c r="E366">
        <v>480</v>
      </c>
      <c r="F366">
        <v>117</v>
      </c>
      <c r="G366">
        <v>25</v>
      </c>
      <c r="H366">
        <v>3</v>
      </c>
      <c r="I366">
        <v>14</v>
      </c>
      <c r="J366">
        <v>54</v>
      </c>
      <c r="K366">
        <v>56</v>
      </c>
      <c r="L366">
        <v>39</v>
      </c>
      <c r="M366">
        <v>101</v>
      </c>
      <c r="N366">
        <v>5</v>
      </c>
      <c r="O366">
        <v>6</v>
      </c>
      <c r="P366">
        <v>3</v>
      </c>
      <c r="Q366">
        <v>0.24299999999999999</v>
      </c>
      <c r="R366">
        <v>0.30499999999999999</v>
      </c>
      <c r="S366">
        <v>0.39400000000000002</v>
      </c>
      <c r="T366">
        <v>0.69899999999999995</v>
      </c>
      <c r="U366">
        <v>0.30299999999999999</v>
      </c>
      <c r="V366">
        <v>95</v>
      </c>
      <c r="W366">
        <v>-0.1</v>
      </c>
      <c r="X366">
        <v>-9.8000000000000007</v>
      </c>
      <c r="Y366">
        <v>-3</v>
      </c>
      <c r="Z366">
        <v>-4</v>
      </c>
      <c r="AA366">
        <v>1</v>
      </c>
    </row>
    <row r="367" spans="1:27" x14ac:dyDescent="0.25">
      <c r="A367">
        <v>10622</v>
      </c>
      <c r="B367" t="s">
        <v>5446</v>
      </c>
      <c r="C367" t="s">
        <v>20887</v>
      </c>
      <c r="D367">
        <v>130</v>
      </c>
      <c r="E367">
        <v>120</v>
      </c>
      <c r="F367">
        <v>29</v>
      </c>
      <c r="G367">
        <v>6</v>
      </c>
      <c r="H367">
        <v>1</v>
      </c>
      <c r="I367">
        <v>5</v>
      </c>
      <c r="J367">
        <v>14</v>
      </c>
      <c r="K367">
        <v>16</v>
      </c>
      <c r="L367">
        <v>7</v>
      </c>
      <c r="M367">
        <v>34</v>
      </c>
      <c r="N367">
        <v>1</v>
      </c>
      <c r="O367">
        <v>1</v>
      </c>
      <c r="P367">
        <v>1</v>
      </c>
      <c r="Q367">
        <v>0.24</v>
      </c>
      <c r="R367">
        <v>0.28199999999999997</v>
      </c>
      <c r="S367">
        <v>0.42799999999999999</v>
      </c>
      <c r="T367">
        <v>0.71</v>
      </c>
      <c r="U367">
        <v>0.30299999999999999</v>
      </c>
      <c r="V367">
        <v>91</v>
      </c>
      <c r="W367">
        <v>0.1</v>
      </c>
      <c r="X367">
        <v>-0.3</v>
      </c>
      <c r="Y367">
        <v>-1.3</v>
      </c>
      <c r="Z367">
        <v>-2.5</v>
      </c>
      <c r="AA367">
        <v>0.1</v>
      </c>
    </row>
    <row r="368" spans="1:27" x14ac:dyDescent="0.25">
      <c r="A368">
        <v>8203</v>
      </c>
      <c r="B368" t="s">
        <v>4928</v>
      </c>
      <c r="C368" t="s">
        <v>20867</v>
      </c>
      <c r="D368">
        <v>680</v>
      </c>
      <c r="E368">
        <v>629</v>
      </c>
      <c r="F368">
        <v>179</v>
      </c>
      <c r="G368">
        <v>25</v>
      </c>
      <c r="H368">
        <v>8</v>
      </c>
      <c r="I368">
        <v>4</v>
      </c>
      <c r="J368">
        <v>80</v>
      </c>
      <c r="K368">
        <v>48</v>
      </c>
      <c r="L368">
        <v>36</v>
      </c>
      <c r="M368">
        <v>102</v>
      </c>
      <c r="N368">
        <v>4</v>
      </c>
      <c r="O368">
        <v>54</v>
      </c>
      <c r="P368">
        <v>20</v>
      </c>
      <c r="Q368">
        <v>0.28399999999999997</v>
      </c>
      <c r="R368">
        <v>0.32500000000000001</v>
      </c>
      <c r="S368">
        <v>0.36799999999999999</v>
      </c>
      <c r="T368">
        <v>0.69299999999999995</v>
      </c>
      <c r="U368">
        <v>0.30299999999999999</v>
      </c>
      <c r="V368">
        <v>90</v>
      </c>
      <c r="W368">
        <v>4.5</v>
      </c>
      <c r="X368">
        <v>-1.5</v>
      </c>
      <c r="Y368">
        <v>-3.5</v>
      </c>
      <c r="Z368">
        <v>1</v>
      </c>
      <c r="AA368">
        <v>2</v>
      </c>
    </row>
    <row r="369" spans="1:27" x14ac:dyDescent="0.25">
      <c r="A369" t="s">
        <v>5257</v>
      </c>
      <c r="B369" t="s">
        <v>5258</v>
      </c>
      <c r="C369" t="s">
        <v>20881</v>
      </c>
      <c r="D369">
        <v>7</v>
      </c>
      <c r="E369">
        <v>6</v>
      </c>
      <c r="F369">
        <v>1</v>
      </c>
      <c r="G369">
        <v>0</v>
      </c>
      <c r="H369">
        <v>0</v>
      </c>
      <c r="I369">
        <v>0</v>
      </c>
      <c r="J369">
        <v>1</v>
      </c>
      <c r="K369">
        <v>1</v>
      </c>
      <c r="L369">
        <v>0</v>
      </c>
      <c r="M369">
        <v>2</v>
      </c>
      <c r="N369">
        <v>0</v>
      </c>
      <c r="O369">
        <v>0</v>
      </c>
      <c r="P369">
        <v>0</v>
      </c>
      <c r="Q369">
        <v>0.23699999999999999</v>
      </c>
      <c r="R369">
        <v>0.29699999999999999</v>
      </c>
      <c r="S369">
        <v>0.40100000000000002</v>
      </c>
      <c r="T369">
        <v>0.69699999999999995</v>
      </c>
      <c r="U369">
        <v>0.30299999999999999</v>
      </c>
      <c r="V369">
        <v>86</v>
      </c>
      <c r="W369">
        <v>0</v>
      </c>
      <c r="X369">
        <v>0</v>
      </c>
      <c r="Y369">
        <v>-0.1</v>
      </c>
      <c r="Z369">
        <v>0</v>
      </c>
      <c r="AA369">
        <v>0</v>
      </c>
    </row>
    <row r="370" spans="1:27" x14ac:dyDescent="0.25">
      <c r="A370">
        <v>13176</v>
      </c>
      <c r="B370" t="s">
        <v>5173</v>
      </c>
      <c r="C370" t="s">
        <v>20881</v>
      </c>
      <c r="D370">
        <v>297</v>
      </c>
      <c r="E370">
        <v>273</v>
      </c>
      <c r="F370">
        <v>72</v>
      </c>
      <c r="G370">
        <v>16</v>
      </c>
      <c r="H370">
        <v>1</v>
      </c>
      <c r="I370">
        <v>5</v>
      </c>
      <c r="J370">
        <v>32</v>
      </c>
      <c r="K370">
        <v>31</v>
      </c>
      <c r="L370">
        <v>18</v>
      </c>
      <c r="M370">
        <v>60</v>
      </c>
      <c r="N370">
        <v>1</v>
      </c>
      <c r="O370">
        <v>4</v>
      </c>
      <c r="P370">
        <v>2</v>
      </c>
      <c r="Q370">
        <v>0.26500000000000001</v>
      </c>
      <c r="R370">
        <v>0.311</v>
      </c>
      <c r="S370">
        <v>0.38500000000000001</v>
      </c>
      <c r="T370">
        <v>0.69499999999999995</v>
      </c>
      <c r="U370">
        <v>0.30299999999999999</v>
      </c>
      <c r="V370">
        <v>86</v>
      </c>
      <c r="W370">
        <v>0.2</v>
      </c>
      <c r="X370">
        <v>-0.5</v>
      </c>
      <c r="Y370">
        <v>-4.8</v>
      </c>
      <c r="Z370">
        <v>5.7</v>
      </c>
      <c r="AA370">
        <v>1.1000000000000001</v>
      </c>
    </row>
    <row r="371" spans="1:27" x14ac:dyDescent="0.25">
      <c r="A371" t="s">
        <v>4287</v>
      </c>
      <c r="B371" t="s">
        <v>4288</v>
      </c>
      <c r="C371" t="s">
        <v>20883</v>
      </c>
      <c r="D371">
        <v>1</v>
      </c>
      <c r="E371">
        <v>1</v>
      </c>
      <c r="F371">
        <v>0</v>
      </c>
      <c r="G371">
        <v>0</v>
      </c>
      <c r="H371">
        <v>0</v>
      </c>
      <c r="I371">
        <v>0</v>
      </c>
      <c r="J371">
        <v>0</v>
      </c>
      <c r="K371">
        <v>0</v>
      </c>
      <c r="L371">
        <v>0</v>
      </c>
      <c r="M371">
        <v>0</v>
      </c>
      <c r="N371">
        <v>0</v>
      </c>
      <c r="O371">
        <v>0</v>
      </c>
      <c r="P371">
        <v>0</v>
      </c>
      <c r="Q371">
        <v>0.252</v>
      </c>
      <c r="R371">
        <v>0.312</v>
      </c>
      <c r="S371">
        <v>0.38200000000000001</v>
      </c>
      <c r="T371">
        <v>0.69399999999999995</v>
      </c>
      <c r="U371">
        <v>0.30299999999999999</v>
      </c>
      <c r="V371">
        <v>89</v>
      </c>
      <c r="W371">
        <v>0</v>
      </c>
      <c r="X371">
        <v>0</v>
      </c>
      <c r="Y371">
        <v>0</v>
      </c>
      <c r="Z371">
        <v>0</v>
      </c>
      <c r="AA371">
        <v>0</v>
      </c>
    </row>
    <row r="372" spans="1:27" x14ac:dyDescent="0.25">
      <c r="A372">
        <v>2154</v>
      </c>
      <c r="B372" t="s">
        <v>5340</v>
      </c>
      <c r="C372" t="s">
        <v>20892</v>
      </c>
      <c r="D372">
        <v>507</v>
      </c>
      <c r="E372">
        <v>460</v>
      </c>
      <c r="F372">
        <v>105</v>
      </c>
      <c r="G372">
        <v>21</v>
      </c>
      <c r="H372">
        <v>1</v>
      </c>
      <c r="I372">
        <v>20</v>
      </c>
      <c r="J372">
        <v>52</v>
      </c>
      <c r="K372">
        <v>63</v>
      </c>
      <c r="L372">
        <v>38</v>
      </c>
      <c r="M372">
        <v>144</v>
      </c>
      <c r="N372">
        <v>5</v>
      </c>
      <c r="O372">
        <v>1</v>
      </c>
      <c r="P372">
        <v>0</v>
      </c>
      <c r="Q372">
        <v>0.22800000000000001</v>
      </c>
      <c r="R372">
        <v>0.29099999999999998</v>
      </c>
      <c r="S372">
        <v>0.41199999999999998</v>
      </c>
      <c r="T372">
        <v>0.70299999999999996</v>
      </c>
      <c r="U372">
        <v>0.30299999999999999</v>
      </c>
      <c r="V372">
        <v>89</v>
      </c>
      <c r="W372">
        <v>-2.6</v>
      </c>
      <c r="X372">
        <v>-4</v>
      </c>
      <c r="Y372">
        <v>-8.9</v>
      </c>
      <c r="Z372">
        <v>-14.5</v>
      </c>
      <c r="AA372">
        <v>-0.8</v>
      </c>
    </row>
    <row r="373" spans="1:27" x14ac:dyDescent="0.25">
      <c r="A373">
        <v>5963</v>
      </c>
      <c r="B373" t="s">
        <v>5386</v>
      </c>
      <c r="C373" t="s">
        <v>20869</v>
      </c>
      <c r="D373">
        <v>1</v>
      </c>
      <c r="E373">
        <v>1</v>
      </c>
      <c r="F373">
        <v>0</v>
      </c>
      <c r="G373">
        <v>0</v>
      </c>
      <c r="H373">
        <v>0</v>
      </c>
      <c r="I373">
        <v>0</v>
      </c>
      <c r="J373">
        <v>0</v>
      </c>
      <c r="K373">
        <v>0</v>
      </c>
      <c r="L373">
        <v>0</v>
      </c>
      <c r="M373">
        <v>0</v>
      </c>
      <c r="N373">
        <v>0</v>
      </c>
      <c r="O373">
        <v>0</v>
      </c>
      <c r="P373">
        <v>0</v>
      </c>
      <c r="Q373">
        <v>0.246</v>
      </c>
      <c r="R373">
        <v>0.30299999999999999</v>
      </c>
      <c r="S373">
        <v>0.39400000000000002</v>
      </c>
      <c r="T373">
        <v>0.69799999999999995</v>
      </c>
      <c r="U373">
        <v>0.30299999999999999</v>
      </c>
      <c r="V373">
        <v>86</v>
      </c>
      <c r="W373">
        <v>0</v>
      </c>
      <c r="X373">
        <v>0</v>
      </c>
      <c r="Y373">
        <v>0</v>
      </c>
      <c r="Z373">
        <v>0</v>
      </c>
      <c r="AA373">
        <v>0</v>
      </c>
    </row>
    <row r="374" spans="1:27" x14ac:dyDescent="0.25">
      <c r="A374">
        <v>3361</v>
      </c>
      <c r="B374" t="s">
        <v>5477</v>
      </c>
      <c r="C374" t="s">
        <v>20871</v>
      </c>
      <c r="D374">
        <v>1</v>
      </c>
      <c r="E374">
        <v>1</v>
      </c>
      <c r="F374">
        <v>0</v>
      </c>
      <c r="G374">
        <v>0</v>
      </c>
      <c r="H374">
        <v>0</v>
      </c>
      <c r="I374">
        <v>0</v>
      </c>
      <c r="J374">
        <v>0</v>
      </c>
      <c r="K374">
        <v>0</v>
      </c>
      <c r="L374">
        <v>0</v>
      </c>
      <c r="M374">
        <v>0</v>
      </c>
      <c r="N374">
        <v>0</v>
      </c>
      <c r="O374">
        <v>0</v>
      </c>
      <c r="P374">
        <v>0</v>
      </c>
      <c r="Q374">
        <v>0.24</v>
      </c>
      <c r="R374">
        <v>0.31</v>
      </c>
      <c r="S374">
        <v>0.379</v>
      </c>
      <c r="T374">
        <v>0.68899999999999995</v>
      </c>
      <c r="U374">
        <v>0.30299999999999999</v>
      </c>
      <c r="V374">
        <v>93</v>
      </c>
      <c r="W374">
        <v>0</v>
      </c>
      <c r="X374">
        <v>0</v>
      </c>
      <c r="Y374">
        <v>0</v>
      </c>
      <c r="Z374">
        <v>0</v>
      </c>
      <c r="AA374">
        <v>0</v>
      </c>
    </row>
    <row r="375" spans="1:27" x14ac:dyDescent="0.25">
      <c r="A375">
        <v>3142</v>
      </c>
      <c r="B375" t="s">
        <v>5181</v>
      </c>
      <c r="C375" t="s">
        <v>20880</v>
      </c>
      <c r="D375">
        <v>417</v>
      </c>
      <c r="E375">
        <v>372</v>
      </c>
      <c r="F375">
        <v>87</v>
      </c>
      <c r="G375">
        <v>18</v>
      </c>
      <c r="H375">
        <v>1</v>
      </c>
      <c r="I375">
        <v>12</v>
      </c>
      <c r="J375">
        <v>46</v>
      </c>
      <c r="K375">
        <v>47</v>
      </c>
      <c r="L375">
        <v>33</v>
      </c>
      <c r="M375">
        <v>92</v>
      </c>
      <c r="N375">
        <v>5</v>
      </c>
      <c r="O375">
        <v>2</v>
      </c>
      <c r="P375">
        <v>1</v>
      </c>
      <c r="Q375">
        <v>0.23499999999999999</v>
      </c>
      <c r="R375">
        <v>0.30399999999999999</v>
      </c>
      <c r="S375">
        <v>0.38800000000000001</v>
      </c>
      <c r="T375">
        <v>0.69199999999999995</v>
      </c>
      <c r="U375">
        <v>0.30299999999999999</v>
      </c>
      <c r="V375">
        <v>84</v>
      </c>
      <c r="W375">
        <v>-0.7</v>
      </c>
      <c r="X375">
        <v>2.1</v>
      </c>
      <c r="Y375">
        <v>-8.4</v>
      </c>
      <c r="Z375">
        <v>10.9</v>
      </c>
      <c r="AA375">
        <v>1.7</v>
      </c>
    </row>
    <row r="376" spans="1:27" x14ac:dyDescent="0.25">
      <c r="A376">
        <v>5653</v>
      </c>
      <c r="B376" t="s">
        <v>5252</v>
      </c>
      <c r="C376" t="s">
        <v>20881</v>
      </c>
      <c r="D376">
        <v>1</v>
      </c>
      <c r="E376">
        <v>1</v>
      </c>
      <c r="F376">
        <v>0</v>
      </c>
      <c r="G376">
        <v>0</v>
      </c>
      <c r="H376">
        <v>0</v>
      </c>
      <c r="I376">
        <v>0</v>
      </c>
      <c r="J376">
        <v>0</v>
      </c>
      <c r="K376">
        <v>0</v>
      </c>
      <c r="L376">
        <v>0</v>
      </c>
      <c r="M376">
        <v>0</v>
      </c>
      <c r="N376">
        <v>0</v>
      </c>
      <c r="O376">
        <v>0</v>
      </c>
      <c r="P376">
        <v>0</v>
      </c>
      <c r="Q376">
        <v>0.25600000000000001</v>
      </c>
      <c r="R376">
        <v>0.312</v>
      </c>
      <c r="S376">
        <v>0.38300000000000001</v>
      </c>
      <c r="T376">
        <v>0.69499999999999995</v>
      </c>
      <c r="U376">
        <v>0.30299999999999999</v>
      </c>
      <c r="V376">
        <v>85</v>
      </c>
      <c r="W376">
        <v>0</v>
      </c>
      <c r="X376">
        <v>0</v>
      </c>
      <c r="Y376">
        <v>0</v>
      </c>
      <c r="Z376">
        <v>0</v>
      </c>
      <c r="AA376">
        <v>0</v>
      </c>
    </row>
    <row r="377" spans="1:27" x14ac:dyDescent="0.25">
      <c r="A377">
        <v>1825</v>
      </c>
      <c r="B377" t="s">
        <v>5317</v>
      </c>
      <c r="C377" t="s">
        <v>1</v>
      </c>
      <c r="D377">
        <v>316</v>
      </c>
      <c r="E377">
        <v>281</v>
      </c>
      <c r="F377">
        <v>68</v>
      </c>
      <c r="G377">
        <v>14</v>
      </c>
      <c r="H377">
        <v>2</v>
      </c>
      <c r="I377">
        <v>6</v>
      </c>
      <c r="J377">
        <v>34</v>
      </c>
      <c r="K377">
        <v>29</v>
      </c>
      <c r="L377">
        <v>26</v>
      </c>
      <c r="M377">
        <v>55</v>
      </c>
      <c r="N377">
        <v>4</v>
      </c>
      <c r="O377">
        <v>3</v>
      </c>
      <c r="P377">
        <v>2</v>
      </c>
      <c r="Q377">
        <v>0.24299999999999999</v>
      </c>
      <c r="R377">
        <v>0.315</v>
      </c>
      <c r="S377">
        <v>0.373</v>
      </c>
      <c r="T377">
        <v>0.68799999999999994</v>
      </c>
      <c r="U377">
        <v>0.30299999999999999</v>
      </c>
      <c r="V377">
        <v>90</v>
      </c>
      <c r="W377">
        <v>-0.7</v>
      </c>
      <c r="X377">
        <v>0.2</v>
      </c>
      <c r="Y377">
        <v>-4.5</v>
      </c>
      <c r="Z377">
        <v>-3.4</v>
      </c>
      <c r="AA377">
        <v>0.2</v>
      </c>
    </row>
    <row r="378" spans="1:27" x14ac:dyDescent="0.25">
      <c r="A378" t="s">
        <v>4985</v>
      </c>
      <c r="B378" t="s">
        <v>4986</v>
      </c>
      <c r="C378" t="s">
        <v>20872</v>
      </c>
      <c r="D378">
        <v>1</v>
      </c>
      <c r="E378">
        <v>1</v>
      </c>
      <c r="F378">
        <v>0</v>
      </c>
      <c r="G378">
        <v>0</v>
      </c>
      <c r="H378">
        <v>0</v>
      </c>
      <c r="I378">
        <v>0</v>
      </c>
      <c r="J378">
        <v>0</v>
      </c>
      <c r="K378">
        <v>0</v>
      </c>
      <c r="L378">
        <v>0</v>
      </c>
      <c r="M378">
        <v>0</v>
      </c>
      <c r="N378">
        <v>0</v>
      </c>
      <c r="O378">
        <v>0</v>
      </c>
      <c r="P378">
        <v>0</v>
      </c>
      <c r="Q378">
        <v>0.25900000000000001</v>
      </c>
      <c r="R378">
        <v>0.30499999999999999</v>
      </c>
      <c r="S378">
        <v>0.39100000000000001</v>
      </c>
      <c r="T378">
        <v>0.69599999999999995</v>
      </c>
      <c r="U378">
        <v>0.30299999999999999</v>
      </c>
      <c r="V378">
        <v>89</v>
      </c>
      <c r="W378">
        <v>0</v>
      </c>
      <c r="X378">
        <v>0</v>
      </c>
      <c r="Y378">
        <v>0</v>
      </c>
      <c r="Z378">
        <v>0</v>
      </c>
      <c r="AA378">
        <v>0</v>
      </c>
    </row>
    <row r="379" spans="1:27" x14ac:dyDescent="0.25">
      <c r="A379">
        <v>2411</v>
      </c>
      <c r="B379" t="s">
        <v>5521</v>
      </c>
      <c r="C379" t="s">
        <v>20871</v>
      </c>
      <c r="D379">
        <v>1</v>
      </c>
      <c r="E379">
        <v>1</v>
      </c>
      <c r="F379">
        <v>0</v>
      </c>
      <c r="G379">
        <v>0</v>
      </c>
      <c r="H379">
        <v>0</v>
      </c>
      <c r="I379">
        <v>0</v>
      </c>
      <c r="J379">
        <v>0</v>
      </c>
      <c r="K379">
        <v>0</v>
      </c>
      <c r="L379">
        <v>0</v>
      </c>
      <c r="M379">
        <v>0</v>
      </c>
      <c r="N379">
        <v>0</v>
      </c>
      <c r="O379">
        <v>0</v>
      </c>
      <c r="P379">
        <v>0</v>
      </c>
      <c r="Q379">
        <v>0.26900000000000002</v>
      </c>
      <c r="R379">
        <v>0.32100000000000001</v>
      </c>
      <c r="S379">
        <v>0.36899999999999999</v>
      </c>
      <c r="T379">
        <v>0.69</v>
      </c>
      <c r="U379">
        <v>0.30299999999999999</v>
      </c>
      <c r="V379">
        <v>93</v>
      </c>
      <c r="W379">
        <v>0</v>
      </c>
      <c r="X379">
        <v>0</v>
      </c>
      <c r="Y379">
        <v>0</v>
      </c>
      <c r="Z379">
        <v>0</v>
      </c>
      <c r="AA379">
        <v>0</v>
      </c>
    </row>
    <row r="380" spans="1:27" x14ac:dyDescent="0.25">
      <c r="A380" t="s">
        <v>3535</v>
      </c>
      <c r="B380" t="s">
        <v>3536</v>
      </c>
      <c r="C380" t="s">
        <v>20879</v>
      </c>
      <c r="D380">
        <v>7</v>
      </c>
      <c r="E380">
        <v>6</v>
      </c>
      <c r="F380">
        <v>2</v>
      </c>
      <c r="G380">
        <v>0</v>
      </c>
      <c r="H380">
        <v>0</v>
      </c>
      <c r="I380">
        <v>0</v>
      </c>
      <c r="J380">
        <v>1</v>
      </c>
      <c r="K380">
        <v>1</v>
      </c>
      <c r="L380">
        <v>0</v>
      </c>
      <c r="M380">
        <v>1</v>
      </c>
      <c r="N380">
        <v>0</v>
      </c>
      <c r="O380">
        <v>0</v>
      </c>
      <c r="P380">
        <v>0</v>
      </c>
      <c r="Q380">
        <v>0.27900000000000003</v>
      </c>
      <c r="R380">
        <v>0.308</v>
      </c>
      <c r="S380">
        <v>0.39200000000000002</v>
      </c>
      <c r="T380">
        <v>0.7</v>
      </c>
      <c r="U380">
        <v>0.30299999999999999</v>
      </c>
      <c r="V380">
        <v>73</v>
      </c>
      <c r="W380">
        <v>0</v>
      </c>
      <c r="X380">
        <v>0</v>
      </c>
      <c r="Y380">
        <v>-0.2</v>
      </c>
      <c r="Z380">
        <v>0</v>
      </c>
      <c r="AA380">
        <v>0</v>
      </c>
    </row>
    <row r="381" spans="1:27" x14ac:dyDescent="0.25">
      <c r="A381">
        <v>12144</v>
      </c>
      <c r="B381" t="s">
        <v>3760</v>
      </c>
      <c r="C381" t="s">
        <v>20878</v>
      </c>
      <c r="D381">
        <v>197</v>
      </c>
      <c r="E381">
        <v>179</v>
      </c>
      <c r="F381">
        <v>45</v>
      </c>
      <c r="G381">
        <v>9</v>
      </c>
      <c r="H381">
        <v>2</v>
      </c>
      <c r="I381">
        <v>3</v>
      </c>
      <c r="J381">
        <v>21</v>
      </c>
      <c r="K381">
        <v>20</v>
      </c>
      <c r="L381">
        <v>15</v>
      </c>
      <c r="M381">
        <v>34</v>
      </c>
      <c r="N381">
        <v>1</v>
      </c>
      <c r="O381">
        <v>4</v>
      </c>
      <c r="P381">
        <v>2</v>
      </c>
      <c r="Q381">
        <v>0.254</v>
      </c>
      <c r="R381">
        <v>0.313</v>
      </c>
      <c r="S381">
        <v>0.38400000000000001</v>
      </c>
      <c r="T381">
        <v>0.69699999999999995</v>
      </c>
      <c r="U381">
        <v>0.30299999999999999</v>
      </c>
      <c r="V381">
        <v>89</v>
      </c>
      <c r="W381">
        <v>0.1</v>
      </c>
      <c r="X381">
        <v>-0.6</v>
      </c>
      <c r="Y381">
        <v>-2.4</v>
      </c>
      <c r="Z381">
        <v>-2.7</v>
      </c>
      <c r="AA381">
        <v>0.1</v>
      </c>
    </row>
    <row r="382" spans="1:27" x14ac:dyDescent="0.25">
      <c r="A382">
        <v>6012</v>
      </c>
      <c r="B382" t="s">
        <v>5159</v>
      </c>
      <c r="C382" t="s">
        <v>20883</v>
      </c>
      <c r="D382">
        <v>548</v>
      </c>
      <c r="E382">
        <v>496</v>
      </c>
      <c r="F382">
        <v>127</v>
      </c>
      <c r="G382">
        <v>23</v>
      </c>
      <c r="H382">
        <v>2</v>
      </c>
      <c r="I382">
        <v>11</v>
      </c>
      <c r="J382">
        <v>57</v>
      </c>
      <c r="K382">
        <v>56</v>
      </c>
      <c r="L382">
        <v>36</v>
      </c>
      <c r="M382">
        <v>81</v>
      </c>
      <c r="N382">
        <v>8</v>
      </c>
      <c r="O382">
        <v>5</v>
      </c>
      <c r="P382">
        <v>3</v>
      </c>
      <c r="Q382">
        <v>0.25600000000000001</v>
      </c>
      <c r="R382">
        <v>0.313</v>
      </c>
      <c r="S382">
        <v>0.377</v>
      </c>
      <c r="T382">
        <v>0.69</v>
      </c>
      <c r="U382">
        <v>0.30199999999999999</v>
      </c>
      <c r="V382">
        <v>88</v>
      </c>
      <c r="W382">
        <v>1.7</v>
      </c>
      <c r="X382">
        <v>0.1</v>
      </c>
      <c r="Y382">
        <v>-5.7</v>
      </c>
      <c r="Z382">
        <v>7</v>
      </c>
      <c r="AA382">
        <v>2</v>
      </c>
    </row>
    <row r="383" spans="1:27" x14ac:dyDescent="0.25">
      <c r="A383" t="s">
        <v>3456</v>
      </c>
      <c r="B383" t="s">
        <v>3457</v>
      </c>
      <c r="C383" t="s">
        <v>20882</v>
      </c>
      <c r="D383">
        <v>1</v>
      </c>
      <c r="E383">
        <v>1</v>
      </c>
      <c r="F383">
        <v>0</v>
      </c>
      <c r="G383">
        <v>0</v>
      </c>
      <c r="H383">
        <v>0</v>
      </c>
      <c r="I383">
        <v>0</v>
      </c>
      <c r="J383">
        <v>0</v>
      </c>
      <c r="K383">
        <v>0</v>
      </c>
      <c r="L383">
        <v>0</v>
      </c>
      <c r="M383">
        <v>0</v>
      </c>
      <c r="N383">
        <v>0</v>
      </c>
      <c r="O383">
        <v>0</v>
      </c>
      <c r="P383">
        <v>0</v>
      </c>
      <c r="Q383">
        <v>0.26300000000000001</v>
      </c>
      <c r="R383">
        <v>0.318</v>
      </c>
      <c r="S383">
        <v>0.37</v>
      </c>
      <c r="T383">
        <v>0.68799999999999994</v>
      </c>
      <c r="U383">
        <v>0.30199999999999999</v>
      </c>
      <c r="V383">
        <v>87</v>
      </c>
      <c r="W383">
        <v>0</v>
      </c>
      <c r="X383">
        <v>0</v>
      </c>
      <c r="Y383">
        <v>0</v>
      </c>
      <c r="Z383">
        <v>0</v>
      </c>
      <c r="AA383">
        <v>0</v>
      </c>
    </row>
    <row r="384" spans="1:27" x14ac:dyDescent="0.25">
      <c r="A384">
        <v>6352</v>
      </c>
      <c r="B384" t="s">
        <v>5342</v>
      </c>
      <c r="C384" t="s">
        <v>20872</v>
      </c>
      <c r="D384">
        <v>1</v>
      </c>
      <c r="E384">
        <v>1</v>
      </c>
      <c r="F384">
        <v>0</v>
      </c>
      <c r="G384">
        <v>0</v>
      </c>
      <c r="H384">
        <v>0</v>
      </c>
      <c r="I384">
        <v>0</v>
      </c>
      <c r="J384">
        <v>0</v>
      </c>
      <c r="K384">
        <v>0</v>
      </c>
      <c r="L384">
        <v>0</v>
      </c>
      <c r="M384">
        <v>0</v>
      </c>
      <c r="N384">
        <v>0</v>
      </c>
      <c r="O384">
        <v>0</v>
      </c>
      <c r="P384">
        <v>0</v>
      </c>
      <c r="Q384">
        <v>0.25800000000000001</v>
      </c>
      <c r="R384">
        <v>0.311</v>
      </c>
      <c r="S384">
        <v>0.38300000000000001</v>
      </c>
      <c r="T384">
        <v>0.69399999999999995</v>
      </c>
      <c r="U384">
        <v>0.30199999999999999</v>
      </c>
      <c r="V384">
        <v>89</v>
      </c>
      <c r="W384">
        <v>0</v>
      </c>
      <c r="X384">
        <v>0</v>
      </c>
      <c r="Y384">
        <v>0</v>
      </c>
      <c r="Z384">
        <v>0</v>
      </c>
      <c r="AA384">
        <v>0</v>
      </c>
    </row>
    <row r="385" spans="1:27" x14ac:dyDescent="0.25">
      <c r="A385">
        <v>8267</v>
      </c>
      <c r="B385" t="s">
        <v>5447</v>
      </c>
      <c r="C385" t="s">
        <v>20889</v>
      </c>
      <c r="D385">
        <v>358</v>
      </c>
      <c r="E385">
        <v>303</v>
      </c>
      <c r="F385">
        <v>65</v>
      </c>
      <c r="G385">
        <v>13</v>
      </c>
      <c r="H385">
        <v>0</v>
      </c>
      <c r="I385">
        <v>9</v>
      </c>
      <c r="J385">
        <v>38</v>
      </c>
      <c r="K385">
        <v>35</v>
      </c>
      <c r="L385">
        <v>46</v>
      </c>
      <c r="M385">
        <v>91</v>
      </c>
      <c r="N385">
        <v>4</v>
      </c>
      <c r="O385">
        <v>2</v>
      </c>
      <c r="P385">
        <v>1</v>
      </c>
      <c r="Q385">
        <v>0.215</v>
      </c>
      <c r="R385">
        <v>0.32400000000000001</v>
      </c>
      <c r="S385">
        <v>0.35399999999999998</v>
      </c>
      <c r="T385">
        <v>0.67700000000000005</v>
      </c>
      <c r="U385">
        <v>0.30199999999999999</v>
      </c>
      <c r="V385">
        <v>93</v>
      </c>
      <c r="W385">
        <v>-1.1000000000000001</v>
      </c>
      <c r="X385">
        <v>0.3</v>
      </c>
      <c r="Y385">
        <v>-3.8</v>
      </c>
      <c r="Z385">
        <v>7.8</v>
      </c>
      <c r="AA385">
        <v>1.7</v>
      </c>
    </row>
    <row r="386" spans="1:27" x14ac:dyDescent="0.25">
      <c r="A386">
        <v>5663</v>
      </c>
      <c r="B386" t="s">
        <v>5366</v>
      </c>
      <c r="C386" t="s">
        <v>20870</v>
      </c>
      <c r="D386">
        <v>1</v>
      </c>
      <c r="E386">
        <v>1</v>
      </c>
      <c r="F386">
        <v>0</v>
      </c>
      <c r="G386">
        <v>0</v>
      </c>
      <c r="H386">
        <v>0</v>
      </c>
      <c r="I386">
        <v>0</v>
      </c>
      <c r="J386">
        <v>0</v>
      </c>
      <c r="K386">
        <v>0</v>
      </c>
      <c r="L386">
        <v>0</v>
      </c>
      <c r="M386">
        <v>0</v>
      </c>
      <c r="N386">
        <v>0</v>
      </c>
      <c r="O386">
        <v>0</v>
      </c>
      <c r="P386">
        <v>0</v>
      </c>
      <c r="Q386">
        <v>0.249</v>
      </c>
      <c r="R386">
        <v>0.29899999999999999</v>
      </c>
      <c r="S386">
        <v>0.39800000000000002</v>
      </c>
      <c r="T386">
        <v>0.69699999999999995</v>
      </c>
      <c r="U386">
        <v>0.30199999999999999</v>
      </c>
      <c r="V386">
        <v>87</v>
      </c>
      <c r="W386">
        <v>0</v>
      </c>
      <c r="X386">
        <v>0</v>
      </c>
      <c r="Y386">
        <v>0</v>
      </c>
      <c r="Z386">
        <v>0</v>
      </c>
      <c r="AA386">
        <v>0</v>
      </c>
    </row>
    <row r="387" spans="1:27" x14ac:dyDescent="0.25">
      <c r="A387" t="s">
        <v>4332</v>
      </c>
      <c r="B387" t="s">
        <v>4333</v>
      </c>
      <c r="C387" t="s">
        <v>1</v>
      </c>
      <c r="D387">
        <v>1</v>
      </c>
      <c r="E387">
        <v>1</v>
      </c>
      <c r="F387">
        <v>0</v>
      </c>
      <c r="G387">
        <v>0</v>
      </c>
      <c r="H387">
        <v>0</v>
      </c>
      <c r="I387">
        <v>0</v>
      </c>
      <c r="J387">
        <v>0</v>
      </c>
      <c r="K387">
        <v>0</v>
      </c>
      <c r="L387">
        <v>0</v>
      </c>
      <c r="M387">
        <v>0</v>
      </c>
      <c r="N387">
        <v>0</v>
      </c>
      <c r="O387">
        <v>0</v>
      </c>
      <c r="P387">
        <v>0</v>
      </c>
      <c r="Q387">
        <v>0.26900000000000002</v>
      </c>
      <c r="R387">
        <v>0.314</v>
      </c>
      <c r="S387">
        <v>0.379</v>
      </c>
      <c r="T387">
        <v>0.69199999999999995</v>
      </c>
      <c r="U387">
        <v>0.30199999999999999</v>
      </c>
      <c r="V387">
        <v>89</v>
      </c>
      <c r="W387">
        <v>0</v>
      </c>
      <c r="X387">
        <v>0</v>
      </c>
      <c r="Y387">
        <v>0</v>
      </c>
      <c r="Z387">
        <v>0</v>
      </c>
      <c r="AA387">
        <v>0</v>
      </c>
    </row>
    <row r="388" spans="1:27" x14ac:dyDescent="0.25">
      <c r="A388">
        <v>12155</v>
      </c>
      <c r="B388" t="s">
        <v>4229</v>
      </c>
      <c r="C388" t="s">
        <v>20878</v>
      </c>
      <c r="D388">
        <v>574</v>
      </c>
      <c r="E388">
        <v>539</v>
      </c>
      <c r="F388">
        <v>139</v>
      </c>
      <c r="G388">
        <v>22</v>
      </c>
      <c r="H388">
        <v>10</v>
      </c>
      <c r="I388">
        <v>14</v>
      </c>
      <c r="J388">
        <v>60</v>
      </c>
      <c r="K388">
        <v>64</v>
      </c>
      <c r="L388">
        <v>25</v>
      </c>
      <c r="M388">
        <v>119</v>
      </c>
      <c r="N388">
        <v>2</v>
      </c>
      <c r="O388">
        <v>14</v>
      </c>
      <c r="P388">
        <v>9</v>
      </c>
      <c r="Q388">
        <v>0.25800000000000001</v>
      </c>
      <c r="R388">
        <v>0.29199999999999998</v>
      </c>
      <c r="S388">
        <v>0.41299999999999998</v>
      </c>
      <c r="T388">
        <v>0.70499999999999996</v>
      </c>
      <c r="U388">
        <v>0.30199999999999999</v>
      </c>
      <c r="V388">
        <v>89</v>
      </c>
      <c r="W388">
        <v>0.8</v>
      </c>
      <c r="X388">
        <v>2.9</v>
      </c>
      <c r="Y388">
        <v>-6.8</v>
      </c>
      <c r="Z388">
        <v>-4</v>
      </c>
      <c r="AA388">
        <v>0.9</v>
      </c>
    </row>
    <row r="389" spans="1:27" x14ac:dyDescent="0.25">
      <c r="A389" t="s">
        <v>2981</v>
      </c>
      <c r="B389" t="s">
        <v>2982</v>
      </c>
      <c r="C389" t="s">
        <v>20872</v>
      </c>
      <c r="D389">
        <v>13</v>
      </c>
      <c r="E389">
        <v>11</v>
      </c>
      <c r="F389">
        <v>3</v>
      </c>
      <c r="G389">
        <v>1</v>
      </c>
      <c r="H389">
        <v>0</v>
      </c>
      <c r="I389">
        <v>0</v>
      </c>
      <c r="J389">
        <v>1</v>
      </c>
      <c r="K389">
        <v>1</v>
      </c>
      <c r="L389">
        <v>1</v>
      </c>
      <c r="M389">
        <v>2</v>
      </c>
      <c r="N389">
        <v>0</v>
      </c>
      <c r="O389">
        <v>0</v>
      </c>
      <c r="P389">
        <v>0</v>
      </c>
      <c r="Q389">
        <v>0.25700000000000001</v>
      </c>
      <c r="R389">
        <v>0.311</v>
      </c>
      <c r="S389">
        <v>0.378</v>
      </c>
      <c r="T389">
        <v>0.68899999999999995</v>
      </c>
      <c r="U389">
        <v>0.30199999999999999</v>
      </c>
      <c r="V389">
        <v>89</v>
      </c>
      <c r="W389">
        <v>0</v>
      </c>
      <c r="X389">
        <v>0</v>
      </c>
      <c r="Y389">
        <v>-0.2</v>
      </c>
      <c r="Z389">
        <v>0.3</v>
      </c>
      <c r="AA389">
        <v>0.1</v>
      </c>
    </row>
    <row r="390" spans="1:27" x14ac:dyDescent="0.25">
      <c r="A390">
        <v>6788</v>
      </c>
      <c r="B390" t="s">
        <v>5497</v>
      </c>
      <c r="C390" t="s">
        <v>20890</v>
      </c>
      <c r="D390">
        <v>1</v>
      </c>
      <c r="E390">
        <v>1</v>
      </c>
      <c r="F390">
        <v>0</v>
      </c>
      <c r="G390">
        <v>0</v>
      </c>
      <c r="H390">
        <v>0</v>
      </c>
      <c r="I390">
        <v>0</v>
      </c>
      <c r="J390">
        <v>0</v>
      </c>
      <c r="K390">
        <v>0</v>
      </c>
      <c r="L390">
        <v>0</v>
      </c>
      <c r="M390">
        <v>0</v>
      </c>
      <c r="N390">
        <v>0</v>
      </c>
      <c r="O390">
        <v>0</v>
      </c>
      <c r="P390">
        <v>0</v>
      </c>
      <c r="Q390">
        <v>0.24199999999999999</v>
      </c>
      <c r="R390">
        <v>0.32300000000000001</v>
      </c>
      <c r="S390">
        <v>0.36</v>
      </c>
      <c r="T390">
        <v>0.68300000000000005</v>
      </c>
      <c r="U390">
        <v>0.30199999999999999</v>
      </c>
      <c r="V390">
        <v>94</v>
      </c>
      <c r="W390">
        <v>0</v>
      </c>
      <c r="X390">
        <v>0</v>
      </c>
      <c r="Y390">
        <v>0</v>
      </c>
      <c r="Z390">
        <v>0</v>
      </c>
      <c r="AA390">
        <v>0</v>
      </c>
    </row>
    <row r="391" spans="1:27" x14ac:dyDescent="0.25">
      <c r="A391">
        <v>9431</v>
      </c>
      <c r="B391" t="s">
        <v>5273</v>
      </c>
      <c r="C391" t="s">
        <v>20871</v>
      </c>
      <c r="D391">
        <v>13</v>
      </c>
      <c r="E391">
        <v>12</v>
      </c>
      <c r="F391">
        <v>3</v>
      </c>
      <c r="G391">
        <v>1</v>
      </c>
      <c r="H391">
        <v>0</v>
      </c>
      <c r="I391">
        <v>0</v>
      </c>
      <c r="J391">
        <v>1</v>
      </c>
      <c r="K391">
        <v>1</v>
      </c>
      <c r="L391">
        <v>1</v>
      </c>
      <c r="M391">
        <v>3</v>
      </c>
      <c r="N391">
        <v>0</v>
      </c>
      <c r="O391">
        <v>0</v>
      </c>
      <c r="P391">
        <v>0</v>
      </c>
      <c r="Q391">
        <v>0.24</v>
      </c>
      <c r="R391">
        <v>0.317</v>
      </c>
      <c r="S391">
        <v>0.36899999999999999</v>
      </c>
      <c r="T391">
        <v>0.68700000000000006</v>
      </c>
      <c r="U391">
        <v>0.30199999999999999</v>
      </c>
      <c r="V391">
        <v>93</v>
      </c>
      <c r="W391">
        <v>0</v>
      </c>
      <c r="X391">
        <v>-0.1</v>
      </c>
      <c r="Y391">
        <v>-0.1</v>
      </c>
      <c r="Z391">
        <v>-0.2</v>
      </c>
      <c r="AA391">
        <v>0</v>
      </c>
    </row>
    <row r="392" spans="1:27" x14ac:dyDescent="0.25">
      <c r="A392" t="s">
        <v>4080</v>
      </c>
      <c r="B392" t="s">
        <v>4081</v>
      </c>
      <c r="C392" t="s">
        <v>20881</v>
      </c>
      <c r="D392">
        <v>1</v>
      </c>
      <c r="E392">
        <v>1</v>
      </c>
      <c r="F392">
        <v>0</v>
      </c>
      <c r="G392">
        <v>0</v>
      </c>
      <c r="H392">
        <v>0</v>
      </c>
      <c r="I392">
        <v>0</v>
      </c>
      <c r="J392">
        <v>0</v>
      </c>
      <c r="K392">
        <v>0</v>
      </c>
      <c r="L392">
        <v>0</v>
      </c>
      <c r="M392">
        <v>0</v>
      </c>
      <c r="N392">
        <v>0</v>
      </c>
      <c r="O392">
        <v>0</v>
      </c>
      <c r="P392">
        <v>0</v>
      </c>
      <c r="Q392">
        <v>0.25800000000000001</v>
      </c>
      <c r="R392">
        <v>0.317</v>
      </c>
      <c r="S392">
        <v>0.374</v>
      </c>
      <c r="T392">
        <v>0.69099999999999995</v>
      </c>
      <c r="U392">
        <v>0.30199999999999999</v>
      </c>
      <c r="V392">
        <v>84</v>
      </c>
      <c r="W392">
        <v>0</v>
      </c>
      <c r="X392">
        <v>0</v>
      </c>
      <c r="Y392">
        <v>0</v>
      </c>
      <c r="Z392">
        <v>0</v>
      </c>
      <c r="AA392">
        <v>0</v>
      </c>
    </row>
    <row r="393" spans="1:27" x14ac:dyDescent="0.25">
      <c r="A393" t="s">
        <v>3646</v>
      </c>
      <c r="B393" t="s">
        <v>3647</v>
      </c>
      <c r="C393" t="s">
        <v>20872</v>
      </c>
      <c r="D393">
        <v>7</v>
      </c>
      <c r="E393">
        <v>6</v>
      </c>
      <c r="F393">
        <v>2</v>
      </c>
      <c r="G393">
        <v>0</v>
      </c>
      <c r="H393">
        <v>0</v>
      </c>
      <c r="I393">
        <v>0</v>
      </c>
      <c r="J393">
        <v>1</v>
      </c>
      <c r="K393">
        <v>1</v>
      </c>
      <c r="L393">
        <v>0</v>
      </c>
      <c r="M393">
        <v>1</v>
      </c>
      <c r="N393">
        <v>0</v>
      </c>
      <c r="O393">
        <v>0</v>
      </c>
      <c r="P393">
        <v>0</v>
      </c>
      <c r="Q393">
        <v>0.25900000000000001</v>
      </c>
      <c r="R393">
        <v>0.316</v>
      </c>
      <c r="S393">
        <v>0.372</v>
      </c>
      <c r="T393">
        <v>0.68799999999999994</v>
      </c>
      <c r="U393">
        <v>0.30199999999999999</v>
      </c>
      <c r="V393">
        <v>89</v>
      </c>
      <c r="W393">
        <v>0</v>
      </c>
      <c r="X393">
        <v>0</v>
      </c>
      <c r="Y393">
        <v>-0.1</v>
      </c>
      <c r="Z393">
        <v>0</v>
      </c>
      <c r="AA393">
        <v>0</v>
      </c>
    </row>
    <row r="394" spans="1:27" x14ac:dyDescent="0.25">
      <c r="A394">
        <v>11376</v>
      </c>
      <c r="B394" t="s">
        <v>5493</v>
      </c>
      <c r="C394" t="s">
        <v>20880</v>
      </c>
      <c r="D394">
        <v>1</v>
      </c>
      <c r="E394">
        <v>1</v>
      </c>
      <c r="F394">
        <v>0</v>
      </c>
      <c r="G394">
        <v>0</v>
      </c>
      <c r="H394">
        <v>0</v>
      </c>
      <c r="I394">
        <v>0</v>
      </c>
      <c r="J394">
        <v>0</v>
      </c>
      <c r="K394">
        <v>0</v>
      </c>
      <c r="L394">
        <v>0</v>
      </c>
      <c r="M394">
        <v>0</v>
      </c>
      <c r="N394">
        <v>0</v>
      </c>
      <c r="O394">
        <v>0</v>
      </c>
      <c r="P394">
        <v>0</v>
      </c>
      <c r="Q394">
        <v>0.23899999999999999</v>
      </c>
      <c r="R394">
        <v>0.30199999999999999</v>
      </c>
      <c r="S394">
        <v>0.38600000000000001</v>
      </c>
      <c r="T394">
        <v>0.68799999999999994</v>
      </c>
      <c r="U394">
        <v>0.30099999999999999</v>
      </c>
      <c r="V394">
        <v>83</v>
      </c>
      <c r="W394">
        <v>0</v>
      </c>
      <c r="X394">
        <v>0</v>
      </c>
      <c r="Y394">
        <v>0</v>
      </c>
      <c r="Z394">
        <v>0</v>
      </c>
      <c r="AA394">
        <v>0</v>
      </c>
    </row>
    <row r="395" spans="1:27" x14ac:dyDescent="0.25">
      <c r="A395" t="s">
        <v>4599</v>
      </c>
      <c r="B395" t="s">
        <v>4600</v>
      </c>
      <c r="C395" t="s">
        <v>20892</v>
      </c>
      <c r="D395">
        <v>27</v>
      </c>
      <c r="E395">
        <v>25</v>
      </c>
      <c r="F395">
        <v>6</v>
      </c>
      <c r="G395">
        <v>1</v>
      </c>
      <c r="H395">
        <v>0</v>
      </c>
      <c r="I395">
        <v>1</v>
      </c>
      <c r="J395">
        <v>3</v>
      </c>
      <c r="K395">
        <v>3</v>
      </c>
      <c r="L395">
        <v>1</v>
      </c>
      <c r="M395">
        <v>7</v>
      </c>
      <c r="N395">
        <v>0</v>
      </c>
      <c r="O395">
        <v>0</v>
      </c>
      <c r="P395">
        <v>0</v>
      </c>
      <c r="Q395">
        <v>0.255</v>
      </c>
      <c r="R395">
        <v>0.28999999999999998</v>
      </c>
      <c r="S395">
        <v>0.40899999999999997</v>
      </c>
      <c r="T395">
        <v>0.69899999999999995</v>
      </c>
      <c r="U395">
        <v>0.30099999999999999</v>
      </c>
      <c r="V395">
        <v>88</v>
      </c>
      <c r="W395">
        <v>0</v>
      </c>
      <c r="X395">
        <v>0</v>
      </c>
      <c r="Y395">
        <v>-0.4</v>
      </c>
      <c r="Z395">
        <v>-0.3</v>
      </c>
      <c r="AA395">
        <v>0</v>
      </c>
    </row>
    <row r="396" spans="1:27" x14ac:dyDescent="0.25">
      <c r="A396" t="s">
        <v>2940</v>
      </c>
      <c r="B396" t="s">
        <v>2941</v>
      </c>
      <c r="C396" t="s">
        <v>20871</v>
      </c>
      <c r="D396">
        <v>1</v>
      </c>
      <c r="E396">
        <v>1</v>
      </c>
      <c r="F396">
        <v>0</v>
      </c>
      <c r="G396">
        <v>0</v>
      </c>
      <c r="H396">
        <v>0</v>
      </c>
      <c r="I396">
        <v>0</v>
      </c>
      <c r="J396">
        <v>0</v>
      </c>
      <c r="K396">
        <v>0</v>
      </c>
      <c r="L396">
        <v>0</v>
      </c>
      <c r="M396">
        <v>0</v>
      </c>
      <c r="N396">
        <v>0</v>
      </c>
      <c r="O396">
        <v>0</v>
      </c>
      <c r="P396">
        <v>0</v>
      </c>
      <c r="Q396">
        <v>0.26500000000000001</v>
      </c>
      <c r="R396">
        <v>0.30599999999999999</v>
      </c>
      <c r="S396">
        <v>0.38600000000000001</v>
      </c>
      <c r="T396">
        <v>0.69199999999999995</v>
      </c>
      <c r="U396">
        <v>0.30099999999999999</v>
      </c>
      <c r="V396">
        <v>92</v>
      </c>
      <c r="W396">
        <v>0</v>
      </c>
      <c r="X396">
        <v>0</v>
      </c>
      <c r="Y396">
        <v>0</v>
      </c>
      <c r="Z396">
        <v>0</v>
      </c>
      <c r="AA396">
        <v>0</v>
      </c>
    </row>
    <row r="397" spans="1:27" x14ac:dyDescent="0.25">
      <c r="A397">
        <v>5995</v>
      </c>
      <c r="B397" t="s">
        <v>5314</v>
      </c>
      <c r="C397" t="s">
        <v>20880</v>
      </c>
      <c r="D397">
        <v>1</v>
      </c>
      <c r="E397">
        <v>1</v>
      </c>
      <c r="F397">
        <v>0</v>
      </c>
      <c r="G397">
        <v>0</v>
      </c>
      <c r="H397">
        <v>0</v>
      </c>
      <c r="I397">
        <v>0</v>
      </c>
      <c r="J397">
        <v>0</v>
      </c>
      <c r="K397">
        <v>0</v>
      </c>
      <c r="L397">
        <v>0</v>
      </c>
      <c r="M397">
        <v>0</v>
      </c>
      <c r="N397">
        <v>0</v>
      </c>
      <c r="O397">
        <v>0</v>
      </c>
      <c r="P397">
        <v>0</v>
      </c>
      <c r="Q397">
        <v>0.25900000000000001</v>
      </c>
      <c r="R397">
        <v>0.29899999999999999</v>
      </c>
      <c r="S397">
        <v>0.39600000000000002</v>
      </c>
      <c r="T397">
        <v>0.69499999999999995</v>
      </c>
      <c r="U397">
        <v>0.30099999999999999</v>
      </c>
      <c r="V397">
        <v>83</v>
      </c>
      <c r="W397">
        <v>0</v>
      </c>
      <c r="X397">
        <v>0</v>
      </c>
      <c r="Y397">
        <v>0</v>
      </c>
      <c r="Z397">
        <v>0</v>
      </c>
      <c r="AA397">
        <v>0</v>
      </c>
    </row>
    <row r="398" spans="1:27" x14ac:dyDescent="0.25">
      <c r="A398">
        <v>13777</v>
      </c>
      <c r="B398" t="s">
        <v>5409</v>
      </c>
      <c r="C398" t="s">
        <v>20874</v>
      </c>
      <c r="D398">
        <v>524</v>
      </c>
      <c r="E398">
        <v>494</v>
      </c>
      <c r="F398">
        <v>132</v>
      </c>
      <c r="G398">
        <v>25</v>
      </c>
      <c r="H398">
        <v>1</v>
      </c>
      <c r="I398">
        <v>12</v>
      </c>
      <c r="J398">
        <v>50</v>
      </c>
      <c r="K398">
        <v>59</v>
      </c>
      <c r="L398">
        <v>20</v>
      </c>
      <c r="M398">
        <v>85</v>
      </c>
      <c r="N398">
        <v>4</v>
      </c>
      <c r="O398">
        <v>5</v>
      </c>
      <c r="P398">
        <v>3</v>
      </c>
      <c r="Q398">
        <v>0.26700000000000002</v>
      </c>
      <c r="R398">
        <v>0.29899999999999999</v>
      </c>
      <c r="S398">
        <v>0.39800000000000002</v>
      </c>
      <c r="T398">
        <v>0.69699999999999995</v>
      </c>
      <c r="U398">
        <v>0.30099999999999999</v>
      </c>
      <c r="V398">
        <v>90</v>
      </c>
      <c r="W398">
        <v>-0.9</v>
      </c>
      <c r="X398">
        <v>-0.8</v>
      </c>
      <c r="Y398">
        <v>-7.2</v>
      </c>
      <c r="Z398">
        <v>1.1000000000000001</v>
      </c>
      <c r="AA398">
        <v>1.1000000000000001</v>
      </c>
    </row>
    <row r="399" spans="1:27" x14ac:dyDescent="0.25">
      <c r="A399">
        <v>3255</v>
      </c>
      <c r="B399" t="s">
        <v>4367</v>
      </c>
      <c r="C399" t="s">
        <v>20889</v>
      </c>
      <c r="D399">
        <v>379</v>
      </c>
      <c r="E399">
        <v>346</v>
      </c>
      <c r="F399">
        <v>82</v>
      </c>
      <c r="G399">
        <v>17</v>
      </c>
      <c r="H399">
        <v>1</v>
      </c>
      <c r="I399">
        <v>13</v>
      </c>
      <c r="J399">
        <v>41</v>
      </c>
      <c r="K399">
        <v>44</v>
      </c>
      <c r="L399">
        <v>25</v>
      </c>
      <c r="M399">
        <v>102</v>
      </c>
      <c r="N399">
        <v>4</v>
      </c>
      <c r="O399">
        <v>2</v>
      </c>
      <c r="P399">
        <v>1</v>
      </c>
      <c r="Q399">
        <v>0.23699999999999999</v>
      </c>
      <c r="R399">
        <v>0.29399999999999998</v>
      </c>
      <c r="S399">
        <v>0.4</v>
      </c>
      <c r="T399">
        <v>0.69299999999999995</v>
      </c>
      <c r="U399">
        <v>0.30099999999999999</v>
      </c>
      <c r="V399">
        <v>93</v>
      </c>
      <c r="W399">
        <v>-0.5</v>
      </c>
      <c r="X399">
        <v>2.2000000000000002</v>
      </c>
      <c r="Y399">
        <v>-3.8</v>
      </c>
      <c r="Z399">
        <v>-2.8</v>
      </c>
      <c r="AA399">
        <v>0.6</v>
      </c>
    </row>
    <row r="400" spans="1:27" x14ac:dyDescent="0.25">
      <c r="A400">
        <v>5928</v>
      </c>
      <c r="B400" t="s">
        <v>5459</v>
      </c>
      <c r="C400" t="s">
        <v>20893</v>
      </c>
      <c r="D400">
        <v>1</v>
      </c>
      <c r="E400">
        <v>1</v>
      </c>
      <c r="F400">
        <v>0</v>
      </c>
      <c r="G400">
        <v>0</v>
      </c>
      <c r="H400">
        <v>0</v>
      </c>
      <c r="I400">
        <v>0</v>
      </c>
      <c r="J400">
        <v>0</v>
      </c>
      <c r="K400">
        <v>0</v>
      </c>
      <c r="L400">
        <v>0</v>
      </c>
      <c r="M400">
        <v>0</v>
      </c>
      <c r="N400">
        <v>0</v>
      </c>
      <c r="O400">
        <v>0</v>
      </c>
      <c r="P400">
        <v>0</v>
      </c>
      <c r="Q400">
        <v>0.24</v>
      </c>
      <c r="R400">
        <v>0.32700000000000001</v>
      </c>
      <c r="S400">
        <v>0.35299999999999998</v>
      </c>
      <c r="T400">
        <v>0.68</v>
      </c>
      <c r="U400">
        <v>0.30099999999999999</v>
      </c>
      <c r="V400">
        <v>91</v>
      </c>
      <c r="W400">
        <v>0</v>
      </c>
      <c r="X400">
        <v>0</v>
      </c>
      <c r="Y400">
        <v>0</v>
      </c>
      <c r="Z400">
        <v>0</v>
      </c>
      <c r="AA400">
        <v>0</v>
      </c>
    </row>
    <row r="401" spans="1:27" x14ac:dyDescent="0.25">
      <c r="A401">
        <v>8790</v>
      </c>
      <c r="B401" t="s">
        <v>5004</v>
      </c>
      <c r="C401" t="s">
        <v>20883</v>
      </c>
      <c r="D401">
        <v>1</v>
      </c>
      <c r="E401">
        <v>1</v>
      </c>
      <c r="F401">
        <v>0</v>
      </c>
      <c r="G401">
        <v>0</v>
      </c>
      <c r="H401">
        <v>0</v>
      </c>
      <c r="I401">
        <v>0</v>
      </c>
      <c r="J401">
        <v>0</v>
      </c>
      <c r="K401">
        <v>0</v>
      </c>
      <c r="L401">
        <v>0</v>
      </c>
      <c r="M401">
        <v>0</v>
      </c>
      <c r="N401">
        <v>0</v>
      </c>
      <c r="O401">
        <v>0</v>
      </c>
      <c r="P401">
        <v>0</v>
      </c>
      <c r="Q401">
        <v>0.27100000000000002</v>
      </c>
      <c r="R401">
        <v>0.32800000000000001</v>
      </c>
      <c r="S401">
        <v>0.35399999999999998</v>
      </c>
      <c r="T401">
        <v>0.68200000000000005</v>
      </c>
      <c r="U401">
        <v>0.30099999999999999</v>
      </c>
      <c r="V401">
        <v>87</v>
      </c>
      <c r="W401">
        <v>0</v>
      </c>
      <c r="X401">
        <v>0</v>
      </c>
      <c r="Y401">
        <v>0</v>
      </c>
      <c r="Z401">
        <v>0</v>
      </c>
      <c r="AA401">
        <v>0</v>
      </c>
    </row>
    <row r="402" spans="1:27" x14ac:dyDescent="0.25">
      <c r="A402" t="s">
        <v>3617</v>
      </c>
      <c r="B402" t="s">
        <v>3618</v>
      </c>
      <c r="C402" t="s">
        <v>20884</v>
      </c>
      <c r="D402">
        <v>60</v>
      </c>
      <c r="E402">
        <v>55</v>
      </c>
      <c r="F402">
        <v>14</v>
      </c>
      <c r="G402">
        <v>3</v>
      </c>
      <c r="H402">
        <v>1</v>
      </c>
      <c r="I402">
        <v>1</v>
      </c>
      <c r="J402">
        <v>6</v>
      </c>
      <c r="K402">
        <v>6</v>
      </c>
      <c r="L402">
        <v>3</v>
      </c>
      <c r="M402">
        <v>13</v>
      </c>
      <c r="N402">
        <v>1</v>
      </c>
      <c r="O402">
        <v>2</v>
      </c>
      <c r="P402">
        <v>1</v>
      </c>
      <c r="Q402">
        <v>0.254</v>
      </c>
      <c r="R402">
        <v>0.30299999999999999</v>
      </c>
      <c r="S402">
        <v>0.38800000000000001</v>
      </c>
      <c r="T402">
        <v>0.69099999999999995</v>
      </c>
      <c r="U402">
        <v>0.30099999999999999</v>
      </c>
      <c r="V402">
        <v>85</v>
      </c>
      <c r="W402">
        <v>0</v>
      </c>
      <c r="X402">
        <v>0</v>
      </c>
      <c r="Y402">
        <v>-1.1000000000000001</v>
      </c>
      <c r="Z402">
        <v>-0.1</v>
      </c>
      <c r="AA402">
        <v>0.1</v>
      </c>
    </row>
    <row r="403" spans="1:27" x14ac:dyDescent="0.25">
      <c r="A403">
        <v>791</v>
      </c>
      <c r="B403" t="s">
        <v>5302</v>
      </c>
      <c r="C403" t="s">
        <v>20870</v>
      </c>
      <c r="D403">
        <v>610</v>
      </c>
      <c r="E403">
        <v>568</v>
      </c>
      <c r="F403">
        <v>151</v>
      </c>
      <c r="G403">
        <v>25</v>
      </c>
      <c r="H403">
        <v>2</v>
      </c>
      <c r="I403">
        <v>13</v>
      </c>
      <c r="J403">
        <v>62</v>
      </c>
      <c r="K403">
        <v>61</v>
      </c>
      <c r="L403">
        <v>29</v>
      </c>
      <c r="M403">
        <v>82</v>
      </c>
      <c r="N403">
        <v>6</v>
      </c>
      <c r="O403">
        <v>11</v>
      </c>
      <c r="P403">
        <v>6</v>
      </c>
      <c r="Q403">
        <v>0.26600000000000001</v>
      </c>
      <c r="R403">
        <v>0.307</v>
      </c>
      <c r="S403">
        <v>0.38500000000000001</v>
      </c>
      <c r="T403">
        <v>0.69099999999999995</v>
      </c>
      <c r="U403">
        <v>0.30099999999999999</v>
      </c>
      <c r="V403">
        <v>86</v>
      </c>
      <c r="W403">
        <v>-0.7</v>
      </c>
      <c r="X403">
        <v>5.4</v>
      </c>
      <c r="Y403">
        <v>-10.6</v>
      </c>
      <c r="Z403">
        <v>6</v>
      </c>
      <c r="AA403">
        <v>1.5</v>
      </c>
    </row>
    <row r="404" spans="1:27" x14ac:dyDescent="0.25">
      <c r="A404" t="s">
        <v>5331</v>
      </c>
      <c r="B404" t="s">
        <v>5332</v>
      </c>
      <c r="C404" t="s">
        <v>20866</v>
      </c>
      <c r="D404">
        <v>1</v>
      </c>
      <c r="E404">
        <v>1</v>
      </c>
      <c r="F404">
        <v>0</v>
      </c>
      <c r="G404">
        <v>0</v>
      </c>
      <c r="H404">
        <v>0</v>
      </c>
      <c r="I404">
        <v>0</v>
      </c>
      <c r="J404">
        <v>0</v>
      </c>
      <c r="K404">
        <v>0</v>
      </c>
      <c r="L404">
        <v>0</v>
      </c>
      <c r="M404">
        <v>0</v>
      </c>
      <c r="N404">
        <v>0</v>
      </c>
      <c r="O404">
        <v>0</v>
      </c>
      <c r="P404">
        <v>0</v>
      </c>
      <c r="Q404">
        <v>0.25800000000000001</v>
      </c>
      <c r="R404">
        <v>0.30299999999999999</v>
      </c>
      <c r="S404">
        <v>0.38900000000000001</v>
      </c>
      <c r="T404">
        <v>0.69199999999999995</v>
      </c>
      <c r="U404">
        <v>0.30099999999999999</v>
      </c>
      <c r="V404">
        <v>88</v>
      </c>
      <c r="W404">
        <v>0</v>
      </c>
      <c r="X404">
        <v>0</v>
      </c>
      <c r="Y404">
        <v>0</v>
      </c>
      <c r="Z404">
        <v>0</v>
      </c>
      <c r="AA404">
        <v>0</v>
      </c>
    </row>
    <row r="405" spans="1:27" x14ac:dyDescent="0.25">
      <c r="A405">
        <v>6104</v>
      </c>
      <c r="B405" t="s">
        <v>5399</v>
      </c>
      <c r="C405" t="s">
        <v>20869</v>
      </c>
      <c r="D405">
        <v>347</v>
      </c>
      <c r="E405">
        <v>317</v>
      </c>
      <c r="F405">
        <v>79</v>
      </c>
      <c r="G405">
        <v>18</v>
      </c>
      <c r="H405">
        <v>1</v>
      </c>
      <c r="I405">
        <v>7</v>
      </c>
      <c r="J405">
        <v>35</v>
      </c>
      <c r="K405">
        <v>35</v>
      </c>
      <c r="L405">
        <v>23</v>
      </c>
      <c r="M405">
        <v>57</v>
      </c>
      <c r="N405">
        <v>3</v>
      </c>
      <c r="O405">
        <v>4</v>
      </c>
      <c r="P405">
        <v>3</v>
      </c>
      <c r="Q405">
        <v>0.25</v>
      </c>
      <c r="R405">
        <v>0.30499999999999999</v>
      </c>
      <c r="S405">
        <v>0.38200000000000001</v>
      </c>
      <c r="T405">
        <v>0.68799999999999994</v>
      </c>
      <c r="U405">
        <v>0.30099999999999999</v>
      </c>
      <c r="V405">
        <v>84</v>
      </c>
      <c r="W405">
        <v>-0.5</v>
      </c>
      <c r="X405">
        <v>-1.6</v>
      </c>
      <c r="Y405">
        <v>-7</v>
      </c>
      <c r="Z405">
        <v>-4.7</v>
      </c>
      <c r="AA405">
        <v>-0.1</v>
      </c>
    </row>
    <row r="406" spans="1:27" x14ac:dyDescent="0.25">
      <c r="A406" t="s">
        <v>5255</v>
      </c>
      <c r="B406" t="s">
        <v>5256</v>
      </c>
      <c r="C406" t="s">
        <v>20885</v>
      </c>
      <c r="D406">
        <v>1</v>
      </c>
      <c r="E406">
        <v>1</v>
      </c>
      <c r="F406">
        <v>0</v>
      </c>
      <c r="G406">
        <v>0</v>
      </c>
      <c r="H406">
        <v>0</v>
      </c>
      <c r="I406">
        <v>0</v>
      </c>
      <c r="J406">
        <v>0</v>
      </c>
      <c r="K406">
        <v>0</v>
      </c>
      <c r="L406">
        <v>0</v>
      </c>
      <c r="M406">
        <v>0</v>
      </c>
      <c r="N406">
        <v>0</v>
      </c>
      <c r="O406">
        <v>0</v>
      </c>
      <c r="P406">
        <v>0</v>
      </c>
      <c r="Q406">
        <v>0.246</v>
      </c>
      <c r="R406">
        <v>0.307</v>
      </c>
      <c r="S406">
        <v>0.38100000000000001</v>
      </c>
      <c r="T406">
        <v>0.68799999999999994</v>
      </c>
      <c r="U406">
        <v>0.30099999999999999</v>
      </c>
      <c r="V406">
        <v>90</v>
      </c>
      <c r="W406">
        <v>0</v>
      </c>
      <c r="X406">
        <v>0</v>
      </c>
      <c r="Y406">
        <v>0</v>
      </c>
      <c r="Z406">
        <v>0</v>
      </c>
      <c r="AA406">
        <v>0</v>
      </c>
    </row>
    <row r="407" spans="1:27" x14ac:dyDescent="0.25">
      <c r="A407" t="s">
        <v>4621</v>
      </c>
      <c r="B407" t="s">
        <v>4622</v>
      </c>
      <c r="C407" t="s">
        <v>20879</v>
      </c>
      <c r="D407">
        <v>1</v>
      </c>
      <c r="E407">
        <v>1</v>
      </c>
      <c r="F407">
        <v>0</v>
      </c>
      <c r="G407">
        <v>0</v>
      </c>
      <c r="H407">
        <v>0</v>
      </c>
      <c r="I407">
        <v>0</v>
      </c>
      <c r="J407">
        <v>0</v>
      </c>
      <c r="K407">
        <v>0</v>
      </c>
      <c r="L407">
        <v>0</v>
      </c>
      <c r="M407">
        <v>0</v>
      </c>
      <c r="N407">
        <v>0</v>
      </c>
      <c r="O407">
        <v>0</v>
      </c>
      <c r="P407">
        <v>0</v>
      </c>
      <c r="Q407">
        <v>0.24099999999999999</v>
      </c>
      <c r="R407">
        <v>0.30299999999999999</v>
      </c>
      <c r="S407">
        <v>0.38300000000000001</v>
      </c>
      <c r="T407">
        <v>0.68700000000000006</v>
      </c>
      <c r="U407">
        <v>0.30099999999999999</v>
      </c>
      <c r="V407">
        <v>71</v>
      </c>
      <c r="W407">
        <v>0</v>
      </c>
      <c r="X407">
        <v>0</v>
      </c>
      <c r="Y407">
        <v>0</v>
      </c>
      <c r="Z407">
        <v>0</v>
      </c>
      <c r="AA407">
        <v>0</v>
      </c>
    </row>
    <row r="408" spans="1:27" x14ac:dyDescent="0.25">
      <c r="A408">
        <v>7577</v>
      </c>
      <c r="B408" t="s">
        <v>5349</v>
      </c>
      <c r="C408" t="s">
        <v>20868</v>
      </c>
      <c r="D408">
        <v>1</v>
      </c>
      <c r="E408">
        <v>1</v>
      </c>
      <c r="F408">
        <v>0</v>
      </c>
      <c r="G408">
        <v>0</v>
      </c>
      <c r="H408">
        <v>0</v>
      </c>
      <c r="I408">
        <v>0</v>
      </c>
      <c r="J408">
        <v>0</v>
      </c>
      <c r="K408">
        <v>0</v>
      </c>
      <c r="L408">
        <v>0</v>
      </c>
      <c r="M408">
        <v>0</v>
      </c>
      <c r="N408">
        <v>0</v>
      </c>
      <c r="O408">
        <v>0</v>
      </c>
      <c r="P408">
        <v>0</v>
      </c>
      <c r="Q408">
        <v>0.23100000000000001</v>
      </c>
      <c r="R408">
        <v>0.311</v>
      </c>
      <c r="S408">
        <v>0.376</v>
      </c>
      <c r="T408">
        <v>0.68700000000000006</v>
      </c>
      <c r="U408">
        <v>0.30099999999999999</v>
      </c>
      <c r="V408">
        <v>87</v>
      </c>
      <c r="W408">
        <v>0</v>
      </c>
      <c r="X408">
        <v>0</v>
      </c>
      <c r="Y408">
        <v>0</v>
      </c>
      <c r="Z408">
        <v>0</v>
      </c>
      <c r="AA408">
        <v>0</v>
      </c>
    </row>
    <row r="409" spans="1:27" x14ac:dyDescent="0.25">
      <c r="A409" t="s">
        <v>3968</v>
      </c>
      <c r="B409" t="s">
        <v>3969</v>
      </c>
      <c r="C409" t="s">
        <v>20879</v>
      </c>
      <c r="D409">
        <v>1</v>
      </c>
      <c r="E409">
        <v>1</v>
      </c>
      <c r="F409">
        <v>0</v>
      </c>
      <c r="G409">
        <v>0</v>
      </c>
      <c r="H409">
        <v>0</v>
      </c>
      <c r="I409">
        <v>0</v>
      </c>
      <c r="J409">
        <v>0</v>
      </c>
      <c r="K409">
        <v>0</v>
      </c>
      <c r="L409">
        <v>0</v>
      </c>
      <c r="M409">
        <v>0</v>
      </c>
      <c r="N409">
        <v>0</v>
      </c>
      <c r="O409">
        <v>0</v>
      </c>
      <c r="P409">
        <v>0</v>
      </c>
      <c r="Q409">
        <v>0.26200000000000001</v>
      </c>
      <c r="R409">
        <v>0.29099999999999998</v>
      </c>
      <c r="S409">
        <v>0.40600000000000003</v>
      </c>
      <c r="T409">
        <v>0.69699999999999995</v>
      </c>
      <c r="U409">
        <v>0.30099999999999999</v>
      </c>
      <c r="V409">
        <v>71</v>
      </c>
      <c r="W409">
        <v>0</v>
      </c>
      <c r="X409">
        <v>0</v>
      </c>
      <c r="Y409">
        <v>0</v>
      </c>
      <c r="Z409">
        <v>0</v>
      </c>
      <c r="AA409">
        <v>0</v>
      </c>
    </row>
    <row r="410" spans="1:27" x14ac:dyDescent="0.25">
      <c r="A410" t="s">
        <v>5075</v>
      </c>
      <c r="B410" t="s">
        <v>5076</v>
      </c>
      <c r="C410" t="s">
        <v>20879</v>
      </c>
      <c r="D410">
        <v>1</v>
      </c>
      <c r="E410">
        <v>1</v>
      </c>
      <c r="F410">
        <v>0</v>
      </c>
      <c r="G410">
        <v>0</v>
      </c>
      <c r="H410">
        <v>0</v>
      </c>
      <c r="I410">
        <v>0</v>
      </c>
      <c r="J410">
        <v>0</v>
      </c>
      <c r="K410">
        <v>0</v>
      </c>
      <c r="L410">
        <v>0</v>
      </c>
      <c r="M410">
        <v>0</v>
      </c>
      <c r="N410">
        <v>0</v>
      </c>
      <c r="O410">
        <v>0</v>
      </c>
      <c r="P410">
        <v>0</v>
      </c>
      <c r="Q410">
        <v>0.248</v>
      </c>
      <c r="R410">
        <v>0.29499999999999998</v>
      </c>
      <c r="S410">
        <v>0.39700000000000002</v>
      </c>
      <c r="T410">
        <v>0.69199999999999995</v>
      </c>
      <c r="U410">
        <v>0.30099999999999999</v>
      </c>
      <c r="V410">
        <v>71</v>
      </c>
      <c r="W410">
        <v>0</v>
      </c>
      <c r="X410">
        <v>0</v>
      </c>
      <c r="Y410">
        <v>0</v>
      </c>
      <c r="Z410">
        <v>0</v>
      </c>
      <c r="AA410">
        <v>0</v>
      </c>
    </row>
    <row r="411" spans="1:27" x14ac:dyDescent="0.25">
      <c r="A411">
        <v>11342</v>
      </c>
      <c r="B411" t="s">
        <v>5325</v>
      </c>
      <c r="C411" t="s">
        <v>20887</v>
      </c>
      <c r="D411">
        <v>40</v>
      </c>
      <c r="E411">
        <v>36</v>
      </c>
      <c r="F411">
        <v>9</v>
      </c>
      <c r="G411">
        <v>2</v>
      </c>
      <c r="H411">
        <v>0</v>
      </c>
      <c r="I411">
        <v>1</v>
      </c>
      <c r="J411">
        <v>4</v>
      </c>
      <c r="K411">
        <v>4</v>
      </c>
      <c r="L411">
        <v>3</v>
      </c>
      <c r="M411">
        <v>9</v>
      </c>
      <c r="N411">
        <v>0</v>
      </c>
      <c r="O411">
        <v>0</v>
      </c>
      <c r="P411">
        <v>0</v>
      </c>
      <c r="Q411">
        <v>0.24399999999999999</v>
      </c>
      <c r="R411">
        <v>0.30499999999999999</v>
      </c>
      <c r="S411">
        <v>0.39100000000000001</v>
      </c>
      <c r="T411">
        <v>0.69599999999999995</v>
      </c>
      <c r="U411">
        <v>0.30099999999999999</v>
      </c>
      <c r="V411">
        <v>89</v>
      </c>
      <c r="W411">
        <v>0</v>
      </c>
      <c r="X411">
        <v>0.1</v>
      </c>
      <c r="Y411">
        <v>-0.5</v>
      </c>
      <c r="Z411">
        <v>-0.9</v>
      </c>
      <c r="AA411">
        <v>0</v>
      </c>
    </row>
    <row r="412" spans="1:27" x14ac:dyDescent="0.25">
      <c r="A412">
        <v>12649</v>
      </c>
      <c r="B412" t="s">
        <v>5232</v>
      </c>
      <c r="C412" t="s">
        <v>20891</v>
      </c>
      <c r="D412">
        <v>243</v>
      </c>
      <c r="E412">
        <v>222</v>
      </c>
      <c r="F412">
        <v>56</v>
      </c>
      <c r="G412">
        <v>12</v>
      </c>
      <c r="H412">
        <v>1</v>
      </c>
      <c r="I412">
        <v>6</v>
      </c>
      <c r="J412">
        <v>23</v>
      </c>
      <c r="K412">
        <v>25</v>
      </c>
      <c r="L412">
        <v>14</v>
      </c>
      <c r="M412">
        <v>54</v>
      </c>
      <c r="N412">
        <v>3</v>
      </c>
      <c r="O412">
        <v>2</v>
      </c>
      <c r="P412">
        <v>1</v>
      </c>
      <c r="Q412">
        <v>0.25</v>
      </c>
      <c r="R412">
        <v>0.30099999999999999</v>
      </c>
      <c r="S412">
        <v>0.39300000000000002</v>
      </c>
      <c r="T412">
        <v>0.69399999999999995</v>
      </c>
      <c r="U412">
        <v>0.30099999999999999</v>
      </c>
      <c r="V412">
        <v>93</v>
      </c>
      <c r="W412">
        <v>0</v>
      </c>
      <c r="X412">
        <v>-0.4</v>
      </c>
      <c r="Y412">
        <v>-2</v>
      </c>
      <c r="Z412">
        <v>-4.4000000000000004</v>
      </c>
      <c r="AA412">
        <v>0.1</v>
      </c>
    </row>
    <row r="413" spans="1:27" x14ac:dyDescent="0.25">
      <c r="A413">
        <v>8822</v>
      </c>
      <c r="B413" t="s">
        <v>5225</v>
      </c>
      <c r="C413" t="s">
        <v>20883</v>
      </c>
      <c r="D413">
        <v>1</v>
      </c>
      <c r="E413">
        <v>1</v>
      </c>
      <c r="F413">
        <v>0</v>
      </c>
      <c r="G413">
        <v>0</v>
      </c>
      <c r="H413">
        <v>0</v>
      </c>
      <c r="I413">
        <v>0</v>
      </c>
      <c r="J413">
        <v>0</v>
      </c>
      <c r="K413">
        <v>0</v>
      </c>
      <c r="L413">
        <v>0</v>
      </c>
      <c r="M413">
        <v>0</v>
      </c>
      <c r="N413">
        <v>0</v>
      </c>
      <c r="O413">
        <v>0</v>
      </c>
      <c r="P413">
        <v>0</v>
      </c>
      <c r="Q413">
        <v>0.247</v>
      </c>
      <c r="R413">
        <v>0.3</v>
      </c>
      <c r="S413">
        <v>0.38900000000000001</v>
      </c>
      <c r="T413">
        <v>0.68899999999999995</v>
      </c>
      <c r="U413">
        <v>0.30099999999999999</v>
      </c>
      <c r="V413">
        <v>87</v>
      </c>
      <c r="W413">
        <v>0</v>
      </c>
      <c r="X413">
        <v>0</v>
      </c>
      <c r="Y413">
        <v>0</v>
      </c>
      <c r="Z413">
        <v>0</v>
      </c>
      <c r="AA413">
        <v>0</v>
      </c>
    </row>
    <row r="414" spans="1:27" x14ac:dyDescent="0.25">
      <c r="A414" t="s">
        <v>4585</v>
      </c>
      <c r="B414" t="s">
        <v>20899</v>
      </c>
      <c r="C414" t="s">
        <v>20883</v>
      </c>
      <c r="D414">
        <v>20</v>
      </c>
      <c r="E414">
        <v>18</v>
      </c>
      <c r="F414">
        <v>5</v>
      </c>
      <c r="G414">
        <v>1</v>
      </c>
      <c r="H414">
        <v>0</v>
      </c>
      <c r="I414">
        <v>0</v>
      </c>
      <c r="J414">
        <v>2</v>
      </c>
      <c r="K414">
        <v>2</v>
      </c>
      <c r="L414">
        <v>1</v>
      </c>
      <c r="M414">
        <v>4</v>
      </c>
      <c r="N414">
        <v>0</v>
      </c>
      <c r="O414">
        <v>0</v>
      </c>
      <c r="P414">
        <v>0</v>
      </c>
      <c r="Q414">
        <v>0.26300000000000001</v>
      </c>
      <c r="R414">
        <v>0.311</v>
      </c>
      <c r="S414">
        <v>0.38400000000000001</v>
      </c>
      <c r="T414">
        <v>0.69499999999999995</v>
      </c>
      <c r="U414">
        <v>0.30099999999999999</v>
      </c>
      <c r="V414">
        <v>87</v>
      </c>
      <c r="W414">
        <v>0</v>
      </c>
      <c r="X414">
        <v>0</v>
      </c>
      <c r="Y414">
        <v>-0.3</v>
      </c>
      <c r="Z414">
        <v>0</v>
      </c>
      <c r="AA414">
        <v>0</v>
      </c>
    </row>
    <row r="415" spans="1:27" x14ac:dyDescent="0.25">
      <c r="A415" t="s">
        <v>5277</v>
      </c>
      <c r="B415" t="s">
        <v>5278</v>
      </c>
      <c r="C415" t="s">
        <v>20879</v>
      </c>
      <c r="D415">
        <v>1</v>
      </c>
      <c r="E415">
        <v>1</v>
      </c>
      <c r="F415">
        <v>0</v>
      </c>
      <c r="G415">
        <v>0</v>
      </c>
      <c r="H415">
        <v>0</v>
      </c>
      <c r="I415">
        <v>0</v>
      </c>
      <c r="J415">
        <v>0</v>
      </c>
      <c r="K415">
        <v>0</v>
      </c>
      <c r="L415">
        <v>0</v>
      </c>
      <c r="M415">
        <v>0</v>
      </c>
      <c r="N415">
        <v>0</v>
      </c>
      <c r="O415">
        <v>0</v>
      </c>
      <c r="P415">
        <v>0</v>
      </c>
      <c r="Q415">
        <v>0.27800000000000002</v>
      </c>
      <c r="R415">
        <v>0.311</v>
      </c>
      <c r="S415">
        <v>0.38200000000000001</v>
      </c>
      <c r="T415">
        <v>0.69199999999999995</v>
      </c>
      <c r="U415">
        <v>0.30099999999999999</v>
      </c>
      <c r="V415">
        <v>71</v>
      </c>
      <c r="W415">
        <v>0</v>
      </c>
      <c r="X415">
        <v>0</v>
      </c>
      <c r="Y415">
        <v>0</v>
      </c>
      <c r="Z415">
        <v>0</v>
      </c>
      <c r="AA415">
        <v>0</v>
      </c>
    </row>
    <row r="416" spans="1:27" x14ac:dyDescent="0.25">
      <c r="A416">
        <v>11746</v>
      </c>
      <c r="B416" t="s">
        <v>5198</v>
      </c>
      <c r="C416" t="s">
        <v>20889</v>
      </c>
      <c r="D416">
        <v>14</v>
      </c>
      <c r="E416">
        <v>13</v>
      </c>
      <c r="F416">
        <v>3</v>
      </c>
      <c r="G416">
        <v>1</v>
      </c>
      <c r="H416">
        <v>0</v>
      </c>
      <c r="I416">
        <v>0</v>
      </c>
      <c r="J416">
        <v>1</v>
      </c>
      <c r="K416">
        <v>2</v>
      </c>
      <c r="L416">
        <v>1</v>
      </c>
      <c r="M416">
        <v>3</v>
      </c>
      <c r="N416">
        <v>0</v>
      </c>
      <c r="O416">
        <v>0</v>
      </c>
      <c r="P416">
        <v>0</v>
      </c>
      <c r="Q416">
        <v>0.252</v>
      </c>
      <c r="R416">
        <v>0.29099999999999998</v>
      </c>
      <c r="S416">
        <v>0.40300000000000002</v>
      </c>
      <c r="T416">
        <v>0.69399999999999995</v>
      </c>
      <c r="U416">
        <v>0.30099999999999999</v>
      </c>
      <c r="V416">
        <v>92</v>
      </c>
      <c r="W416">
        <v>0</v>
      </c>
      <c r="X416">
        <v>0</v>
      </c>
      <c r="Y416">
        <v>-0.1</v>
      </c>
      <c r="Z416">
        <v>-0.4</v>
      </c>
      <c r="AA416">
        <v>0</v>
      </c>
    </row>
    <row r="417" spans="1:27" x14ac:dyDescent="0.25">
      <c r="A417">
        <v>10336</v>
      </c>
      <c r="B417" t="s">
        <v>5254</v>
      </c>
      <c r="C417" t="s">
        <v>20883</v>
      </c>
      <c r="D417">
        <v>114</v>
      </c>
      <c r="E417">
        <v>105</v>
      </c>
      <c r="F417">
        <v>27</v>
      </c>
      <c r="G417">
        <v>5</v>
      </c>
      <c r="H417">
        <v>1</v>
      </c>
      <c r="I417">
        <v>2</v>
      </c>
      <c r="J417">
        <v>12</v>
      </c>
      <c r="K417">
        <v>12</v>
      </c>
      <c r="L417">
        <v>7</v>
      </c>
      <c r="M417">
        <v>27</v>
      </c>
      <c r="N417">
        <v>1</v>
      </c>
      <c r="O417">
        <v>2</v>
      </c>
      <c r="P417">
        <v>1</v>
      </c>
      <c r="Q417">
        <v>0.25600000000000001</v>
      </c>
      <c r="R417">
        <v>0.30199999999999999</v>
      </c>
      <c r="S417">
        <v>0.38700000000000001</v>
      </c>
      <c r="T417">
        <v>0.68899999999999995</v>
      </c>
      <c r="U417">
        <v>0.30099999999999999</v>
      </c>
      <c r="V417">
        <v>87</v>
      </c>
      <c r="W417">
        <v>-0.1</v>
      </c>
      <c r="X417">
        <v>1</v>
      </c>
      <c r="Y417">
        <v>-1.8</v>
      </c>
      <c r="Z417">
        <v>-0.2</v>
      </c>
      <c r="AA417">
        <v>0.2</v>
      </c>
    </row>
    <row r="418" spans="1:27" x14ac:dyDescent="0.25">
      <c r="A418">
        <v>1433</v>
      </c>
      <c r="B418" t="s">
        <v>5580</v>
      </c>
      <c r="C418" t="s">
        <v>20866</v>
      </c>
      <c r="D418">
        <v>402</v>
      </c>
      <c r="E418">
        <v>375</v>
      </c>
      <c r="F418">
        <v>95</v>
      </c>
      <c r="G418">
        <v>16</v>
      </c>
      <c r="H418">
        <v>0</v>
      </c>
      <c r="I418">
        <v>14</v>
      </c>
      <c r="J418">
        <v>40</v>
      </c>
      <c r="K418">
        <v>50</v>
      </c>
      <c r="L418">
        <v>20</v>
      </c>
      <c r="M418">
        <v>72</v>
      </c>
      <c r="N418">
        <v>2</v>
      </c>
      <c r="O418">
        <v>1</v>
      </c>
      <c r="P418">
        <v>1</v>
      </c>
      <c r="Q418">
        <v>0.252</v>
      </c>
      <c r="R418">
        <v>0.28999999999999998</v>
      </c>
      <c r="S418">
        <v>0.40699999999999997</v>
      </c>
      <c r="T418">
        <v>0.69699999999999995</v>
      </c>
      <c r="U418">
        <v>0.30099999999999999</v>
      </c>
      <c r="V418">
        <v>87</v>
      </c>
      <c r="W418">
        <v>-1.4</v>
      </c>
      <c r="X418">
        <v>3.1</v>
      </c>
      <c r="Y418">
        <v>-7.4</v>
      </c>
      <c r="Z418">
        <v>11.2</v>
      </c>
      <c r="AA418">
        <v>1.7</v>
      </c>
    </row>
    <row r="419" spans="1:27" x14ac:dyDescent="0.25">
      <c r="A419" t="s">
        <v>5367</v>
      </c>
      <c r="B419" t="s">
        <v>5368</v>
      </c>
      <c r="C419" t="s">
        <v>20876</v>
      </c>
      <c r="D419">
        <v>1</v>
      </c>
      <c r="E419">
        <v>1</v>
      </c>
      <c r="F419">
        <v>0</v>
      </c>
      <c r="G419">
        <v>0</v>
      </c>
      <c r="H419">
        <v>0</v>
      </c>
      <c r="I419">
        <v>0</v>
      </c>
      <c r="J419">
        <v>0</v>
      </c>
      <c r="K419">
        <v>0</v>
      </c>
      <c r="L419">
        <v>0</v>
      </c>
      <c r="M419">
        <v>0</v>
      </c>
      <c r="N419">
        <v>0</v>
      </c>
      <c r="O419">
        <v>0</v>
      </c>
      <c r="P419">
        <v>0</v>
      </c>
      <c r="Q419">
        <v>0.22900000000000001</v>
      </c>
      <c r="R419">
        <v>0.28399999999999997</v>
      </c>
      <c r="S419">
        <v>0.41099999999999998</v>
      </c>
      <c r="T419">
        <v>0.69599999999999995</v>
      </c>
      <c r="U419">
        <v>0.3</v>
      </c>
      <c r="V419">
        <v>92</v>
      </c>
      <c r="W419">
        <v>0</v>
      </c>
      <c r="X419">
        <v>0</v>
      </c>
      <c r="Y419">
        <v>0</v>
      </c>
      <c r="Z419">
        <v>0</v>
      </c>
      <c r="AA419">
        <v>0</v>
      </c>
    </row>
    <row r="420" spans="1:27" x14ac:dyDescent="0.25">
      <c r="A420" t="s">
        <v>3680</v>
      </c>
      <c r="B420" t="s">
        <v>3681</v>
      </c>
      <c r="C420" t="s">
        <v>20887</v>
      </c>
      <c r="D420">
        <v>1</v>
      </c>
      <c r="E420">
        <v>1</v>
      </c>
      <c r="F420">
        <v>0</v>
      </c>
      <c r="G420">
        <v>0</v>
      </c>
      <c r="H420">
        <v>0</v>
      </c>
      <c r="I420">
        <v>0</v>
      </c>
      <c r="J420">
        <v>0</v>
      </c>
      <c r="K420">
        <v>0</v>
      </c>
      <c r="L420">
        <v>0</v>
      </c>
      <c r="M420">
        <v>0</v>
      </c>
      <c r="N420">
        <v>0</v>
      </c>
      <c r="O420">
        <v>0</v>
      </c>
      <c r="P420">
        <v>0</v>
      </c>
      <c r="Q420">
        <v>0.254</v>
      </c>
      <c r="R420">
        <v>0.32600000000000001</v>
      </c>
      <c r="S420">
        <v>0.34899999999999998</v>
      </c>
      <c r="T420">
        <v>0.67500000000000004</v>
      </c>
      <c r="U420">
        <v>0.3</v>
      </c>
      <c r="V420">
        <v>89</v>
      </c>
      <c r="W420">
        <v>0</v>
      </c>
      <c r="X420">
        <v>0</v>
      </c>
      <c r="Y420">
        <v>0</v>
      </c>
      <c r="Z420">
        <v>0</v>
      </c>
      <c r="AA420">
        <v>0</v>
      </c>
    </row>
    <row r="421" spans="1:27" x14ac:dyDescent="0.25">
      <c r="A421">
        <v>5485</v>
      </c>
      <c r="B421" t="s">
        <v>5282</v>
      </c>
      <c r="C421" t="s">
        <v>20891</v>
      </c>
      <c r="D421">
        <v>263</v>
      </c>
      <c r="E421">
        <v>242</v>
      </c>
      <c r="F421">
        <v>63</v>
      </c>
      <c r="G421">
        <v>11</v>
      </c>
      <c r="H421">
        <v>2</v>
      </c>
      <c r="I421">
        <v>4</v>
      </c>
      <c r="J421">
        <v>24</v>
      </c>
      <c r="K421">
        <v>26</v>
      </c>
      <c r="L421">
        <v>15</v>
      </c>
      <c r="M421">
        <v>37</v>
      </c>
      <c r="N421">
        <v>2</v>
      </c>
      <c r="O421">
        <v>4</v>
      </c>
      <c r="P421">
        <v>2</v>
      </c>
      <c r="Q421">
        <v>0.26200000000000001</v>
      </c>
      <c r="R421">
        <v>0.309</v>
      </c>
      <c r="S421">
        <v>0.379</v>
      </c>
      <c r="T421">
        <v>0.68799999999999994</v>
      </c>
      <c r="U421">
        <v>0.3</v>
      </c>
      <c r="V421">
        <v>93</v>
      </c>
      <c r="W421">
        <v>0</v>
      </c>
      <c r="X421">
        <v>-2.8</v>
      </c>
      <c r="Y421">
        <v>-2.2999999999999998</v>
      </c>
      <c r="Z421">
        <v>-0.1</v>
      </c>
      <c r="AA421">
        <v>0.6</v>
      </c>
    </row>
    <row r="422" spans="1:27" x14ac:dyDescent="0.25">
      <c r="A422">
        <v>2140</v>
      </c>
      <c r="B422" t="s">
        <v>5398</v>
      </c>
      <c r="C422" t="s">
        <v>1</v>
      </c>
      <c r="D422">
        <v>206</v>
      </c>
      <c r="E422">
        <v>193</v>
      </c>
      <c r="F422">
        <v>50</v>
      </c>
      <c r="G422">
        <v>9</v>
      </c>
      <c r="H422">
        <v>1</v>
      </c>
      <c r="I422">
        <v>5</v>
      </c>
      <c r="J422">
        <v>21</v>
      </c>
      <c r="K422">
        <v>23</v>
      </c>
      <c r="L422">
        <v>9</v>
      </c>
      <c r="M422">
        <v>40</v>
      </c>
      <c r="N422">
        <v>2</v>
      </c>
      <c r="O422">
        <v>1</v>
      </c>
      <c r="P422">
        <v>1</v>
      </c>
      <c r="Q422">
        <v>0.26100000000000001</v>
      </c>
      <c r="R422">
        <v>0.29699999999999999</v>
      </c>
      <c r="S422">
        <v>0.39400000000000002</v>
      </c>
      <c r="T422">
        <v>0.69099999999999995</v>
      </c>
      <c r="U422">
        <v>0.3</v>
      </c>
      <c r="V422">
        <v>88</v>
      </c>
      <c r="W422">
        <v>-0.5</v>
      </c>
      <c r="X422">
        <v>-3.3</v>
      </c>
      <c r="Y422">
        <v>-3.4</v>
      </c>
      <c r="Z422">
        <v>-5.7</v>
      </c>
      <c r="AA422">
        <v>-0.3</v>
      </c>
    </row>
    <row r="423" spans="1:27" x14ac:dyDescent="0.25">
      <c r="A423">
        <v>4712</v>
      </c>
      <c r="B423" t="s">
        <v>5091</v>
      </c>
      <c r="C423" t="s">
        <v>20873</v>
      </c>
      <c r="D423">
        <v>596</v>
      </c>
      <c r="E423">
        <v>557</v>
      </c>
      <c r="F423">
        <v>162</v>
      </c>
      <c r="G423">
        <v>21</v>
      </c>
      <c r="H423">
        <v>5</v>
      </c>
      <c r="I423">
        <v>3</v>
      </c>
      <c r="J423">
        <v>70</v>
      </c>
      <c r="K423">
        <v>47</v>
      </c>
      <c r="L423">
        <v>27</v>
      </c>
      <c r="M423">
        <v>60</v>
      </c>
      <c r="N423">
        <v>3</v>
      </c>
      <c r="O423">
        <v>28</v>
      </c>
      <c r="P423">
        <v>10</v>
      </c>
      <c r="Q423">
        <v>0.29099999999999998</v>
      </c>
      <c r="R423">
        <v>0.32400000000000001</v>
      </c>
      <c r="S423">
        <v>0.36</v>
      </c>
      <c r="T423">
        <v>0.68400000000000005</v>
      </c>
      <c r="U423">
        <v>0.3</v>
      </c>
      <c r="V423">
        <v>87</v>
      </c>
      <c r="W423">
        <v>3.5</v>
      </c>
      <c r="X423">
        <v>0</v>
      </c>
      <c r="Y423">
        <v>-5.8</v>
      </c>
      <c r="Z423">
        <v>-6.1</v>
      </c>
      <c r="AA423">
        <v>0.8</v>
      </c>
    </row>
    <row r="424" spans="1:27" x14ac:dyDescent="0.25">
      <c r="A424" t="s">
        <v>5217</v>
      </c>
      <c r="B424" t="s">
        <v>5218</v>
      </c>
      <c r="C424" t="s">
        <v>20893</v>
      </c>
      <c r="D424">
        <v>1</v>
      </c>
      <c r="E424">
        <v>1</v>
      </c>
      <c r="F424">
        <v>0</v>
      </c>
      <c r="G424">
        <v>0</v>
      </c>
      <c r="H424">
        <v>0</v>
      </c>
      <c r="I424">
        <v>0</v>
      </c>
      <c r="J424">
        <v>0</v>
      </c>
      <c r="K424">
        <v>0</v>
      </c>
      <c r="L424">
        <v>0</v>
      </c>
      <c r="M424">
        <v>0</v>
      </c>
      <c r="N424">
        <v>0</v>
      </c>
      <c r="O424">
        <v>0</v>
      </c>
      <c r="P424">
        <v>0</v>
      </c>
      <c r="Q424">
        <v>0.26400000000000001</v>
      </c>
      <c r="R424">
        <v>0.33200000000000002</v>
      </c>
      <c r="S424">
        <v>0.34100000000000003</v>
      </c>
      <c r="T424">
        <v>0.67300000000000004</v>
      </c>
      <c r="U424">
        <v>0.3</v>
      </c>
      <c r="V424">
        <v>91</v>
      </c>
      <c r="W424">
        <v>0</v>
      </c>
      <c r="X424">
        <v>0</v>
      </c>
      <c r="Y424">
        <v>0</v>
      </c>
      <c r="Z424">
        <v>0</v>
      </c>
      <c r="AA424">
        <v>0</v>
      </c>
    </row>
    <row r="425" spans="1:27" x14ac:dyDescent="0.25">
      <c r="A425" t="s">
        <v>2952</v>
      </c>
      <c r="B425" t="s">
        <v>2953</v>
      </c>
      <c r="C425" t="s">
        <v>20884</v>
      </c>
      <c r="D425">
        <v>1</v>
      </c>
      <c r="E425">
        <v>1</v>
      </c>
      <c r="F425">
        <v>0</v>
      </c>
      <c r="G425">
        <v>0</v>
      </c>
      <c r="H425">
        <v>0</v>
      </c>
      <c r="I425">
        <v>0</v>
      </c>
      <c r="J425">
        <v>0</v>
      </c>
      <c r="K425">
        <v>0</v>
      </c>
      <c r="L425">
        <v>0</v>
      </c>
      <c r="M425">
        <v>0</v>
      </c>
      <c r="N425">
        <v>0</v>
      </c>
      <c r="O425">
        <v>0</v>
      </c>
      <c r="P425">
        <v>0</v>
      </c>
      <c r="Q425">
        <v>0.252</v>
      </c>
      <c r="R425">
        <v>0.3</v>
      </c>
      <c r="S425">
        <v>0.38800000000000001</v>
      </c>
      <c r="T425">
        <v>0.68799999999999994</v>
      </c>
      <c r="U425">
        <v>0.3</v>
      </c>
      <c r="V425">
        <v>84</v>
      </c>
      <c r="W425">
        <v>0</v>
      </c>
      <c r="X425">
        <v>0</v>
      </c>
      <c r="Y425">
        <v>0</v>
      </c>
      <c r="Z425">
        <v>0</v>
      </c>
      <c r="AA425">
        <v>0</v>
      </c>
    </row>
    <row r="426" spans="1:27" x14ac:dyDescent="0.25">
      <c r="A426" t="s">
        <v>5033</v>
      </c>
      <c r="B426" t="s">
        <v>5034</v>
      </c>
      <c r="C426" t="s">
        <v>20866</v>
      </c>
      <c r="D426">
        <v>1</v>
      </c>
      <c r="E426">
        <v>1</v>
      </c>
      <c r="F426">
        <v>0</v>
      </c>
      <c r="G426">
        <v>0</v>
      </c>
      <c r="H426">
        <v>0</v>
      </c>
      <c r="I426">
        <v>0</v>
      </c>
      <c r="J426">
        <v>0</v>
      </c>
      <c r="K426">
        <v>0</v>
      </c>
      <c r="L426">
        <v>0</v>
      </c>
      <c r="M426">
        <v>0</v>
      </c>
      <c r="N426">
        <v>0</v>
      </c>
      <c r="O426">
        <v>0</v>
      </c>
      <c r="P426">
        <v>0</v>
      </c>
      <c r="Q426">
        <v>0.22800000000000001</v>
      </c>
      <c r="R426">
        <v>0.31</v>
      </c>
      <c r="S426">
        <v>0.372</v>
      </c>
      <c r="T426">
        <v>0.68100000000000005</v>
      </c>
      <c r="U426">
        <v>0.3</v>
      </c>
      <c r="V426">
        <v>87</v>
      </c>
      <c r="W426">
        <v>0</v>
      </c>
      <c r="X426">
        <v>0</v>
      </c>
      <c r="Y426">
        <v>0</v>
      </c>
      <c r="Z426">
        <v>0</v>
      </c>
      <c r="AA426">
        <v>0</v>
      </c>
    </row>
    <row r="427" spans="1:27" x14ac:dyDescent="0.25">
      <c r="A427">
        <v>10166</v>
      </c>
      <c r="B427" t="s">
        <v>5315</v>
      </c>
      <c r="C427" t="s">
        <v>20895</v>
      </c>
      <c r="D427">
        <v>148</v>
      </c>
      <c r="E427">
        <v>132</v>
      </c>
      <c r="F427">
        <v>31</v>
      </c>
      <c r="G427">
        <v>6</v>
      </c>
      <c r="H427">
        <v>1</v>
      </c>
      <c r="I427">
        <v>4</v>
      </c>
      <c r="J427">
        <v>16</v>
      </c>
      <c r="K427">
        <v>15</v>
      </c>
      <c r="L427">
        <v>13</v>
      </c>
      <c r="M427">
        <v>35</v>
      </c>
      <c r="N427">
        <v>1</v>
      </c>
      <c r="O427">
        <v>2</v>
      </c>
      <c r="P427">
        <v>1</v>
      </c>
      <c r="Q427">
        <v>0.23499999999999999</v>
      </c>
      <c r="R427">
        <v>0.30599999999999999</v>
      </c>
      <c r="S427">
        <v>0.379</v>
      </c>
      <c r="T427">
        <v>0.68400000000000005</v>
      </c>
      <c r="U427">
        <v>0.3</v>
      </c>
      <c r="V427">
        <v>92</v>
      </c>
      <c r="W427">
        <v>0</v>
      </c>
      <c r="X427">
        <v>-0.9</v>
      </c>
      <c r="Y427">
        <v>-1.4</v>
      </c>
      <c r="Z427">
        <v>-2</v>
      </c>
      <c r="AA427">
        <v>0.2</v>
      </c>
    </row>
    <row r="428" spans="1:27" x14ac:dyDescent="0.25">
      <c r="A428">
        <v>9952</v>
      </c>
      <c r="B428" t="s">
        <v>5059</v>
      </c>
      <c r="C428" t="s">
        <v>20876</v>
      </c>
      <c r="D428">
        <v>69</v>
      </c>
      <c r="E428">
        <v>63</v>
      </c>
      <c r="F428">
        <v>15</v>
      </c>
      <c r="G428">
        <v>3</v>
      </c>
      <c r="H428">
        <v>0</v>
      </c>
      <c r="I428">
        <v>2</v>
      </c>
      <c r="J428">
        <v>7</v>
      </c>
      <c r="K428">
        <v>8</v>
      </c>
      <c r="L428">
        <v>5</v>
      </c>
      <c r="M428">
        <v>16</v>
      </c>
      <c r="N428">
        <v>1</v>
      </c>
      <c r="O428">
        <v>1</v>
      </c>
      <c r="P428">
        <v>1</v>
      </c>
      <c r="Q428">
        <v>0.23400000000000001</v>
      </c>
      <c r="R428">
        <v>0.28899999999999998</v>
      </c>
      <c r="S428">
        <v>0.40200000000000002</v>
      </c>
      <c r="T428">
        <v>0.69099999999999995</v>
      </c>
      <c r="U428">
        <v>0.3</v>
      </c>
      <c r="V428">
        <v>92</v>
      </c>
      <c r="W428">
        <v>0.1</v>
      </c>
      <c r="X428">
        <v>-0.1</v>
      </c>
      <c r="Y428">
        <v>-0.6</v>
      </c>
      <c r="Z428">
        <v>-0.4</v>
      </c>
      <c r="AA428">
        <v>0.1</v>
      </c>
    </row>
    <row r="429" spans="1:27" x14ac:dyDescent="0.25">
      <c r="A429" t="s">
        <v>4955</v>
      </c>
      <c r="B429" t="s">
        <v>4956</v>
      </c>
      <c r="C429" t="s">
        <v>20873</v>
      </c>
      <c r="D429">
        <v>1</v>
      </c>
      <c r="E429">
        <v>1</v>
      </c>
      <c r="F429">
        <v>0</v>
      </c>
      <c r="G429">
        <v>0</v>
      </c>
      <c r="H429">
        <v>0</v>
      </c>
      <c r="I429">
        <v>0</v>
      </c>
      <c r="J429">
        <v>0</v>
      </c>
      <c r="K429">
        <v>0</v>
      </c>
      <c r="L429">
        <v>0</v>
      </c>
      <c r="M429">
        <v>0</v>
      </c>
      <c r="N429">
        <v>0</v>
      </c>
      <c r="O429">
        <v>0</v>
      </c>
      <c r="P429">
        <v>0</v>
      </c>
      <c r="Q429">
        <v>0.255</v>
      </c>
      <c r="R429">
        <v>0.30199999999999999</v>
      </c>
      <c r="S429">
        <v>0.38600000000000001</v>
      </c>
      <c r="T429">
        <v>0.68799999999999994</v>
      </c>
      <c r="U429">
        <v>0.3</v>
      </c>
      <c r="V429">
        <v>86</v>
      </c>
      <c r="W429">
        <v>0</v>
      </c>
      <c r="X429">
        <v>0</v>
      </c>
      <c r="Y429">
        <v>0</v>
      </c>
      <c r="Z429">
        <v>0</v>
      </c>
      <c r="AA429">
        <v>0</v>
      </c>
    </row>
    <row r="430" spans="1:27" x14ac:dyDescent="0.25">
      <c r="A430" t="s">
        <v>2994</v>
      </c>
      <c r="B430" t="s">
        <v>2995</v>
      </c>
      <c r="C430" t="s">
        <v>20887</v>
      </c>
      <c r="D430">
        <v>1</v>
      </c>
      <c r="E430">
        <v>1</v>
      </c>
      <c r="F430">
        <v>0</v>
      </c>
      <c r="G430">
        <v>0</v>
      </c>
      <c r="H430">
        <v>0</v>
      </c>
      <c r="I430">
        <v>0</v>
      </c>
      <c r="J430">
        <v>0</v>
      </c>
      <c r="K430">
        <v>0</v>
      </c>
      <c r="L430">
        <v>0</v>
      </c>
      <c r="M430">
        <v>0</v>
      </c>
      <c r="N430">
        <v>0</v>
      </c>
      <c r="O430">
        <v>0</v>
      </c>
      <c r="P430">
        <v>0</v>
      </c>
      <c r="Q430">
        <v>0.23899999999999999</v>
      </c>
      <c r="R430">
        <v>0.3</v>
      </c>
      <c r="S430">
        <v>0.38600000000000001</v>
      </c>
      <c r="T430">
        <v>0.68600000000000005</v>
      </c>
      <c r="U430">
        <v>0.3</v>
      </c>
      <c r="V430">
        <v>88</v>
      </c>
      <c r="W430">
        <v>0</v>
      </c>
      <c r="X430">
        <v>0</v>
      </c>
      <c r="Y430">
        <v>0</v>
      </c>
      <c r="Z430">
        <v>0</v>
      </c>
      <c r="AA430">
        <v>0</v>
      </c>
    </row>
    <row r="431" spans="1:27" x14ac:dyDescent="0.25">
      <c r="A431" t="s">
        <v>4781</v>
      </c>
      <c r="B431" t="s">
        <v>4782</v>
      </c>
      <c r="C431" t="s">
        <v>20873</v>
      </c>
      <c r="D431">
        <v>1</v>
      </c>
      <c r="E431">
        <v>1</v>
      </c>
      <c r="F431">
        <v>0</v>
      </c>
      <c r="G431">
        <v>0</v>
      </c>
      <c r="H431">
        <v>0</v>
      </c>
      <c r="I431">
        <v>0</v>
      </c>
      <c r="J431">
        <v>0</v>
      </c>
      <c r="K431">
        <v>0</v>
      </c>
      <c r="L431">
        <v>0</v>
      </c>
      <c r="M431">
        <v>0</v>
      </c>
      <c r="N431">
        <v>0</v>
      </c>
      <c r="O431">
        <v>0</v>
      </c>
      <c r="P431">
        <v>0</v>
      </c>
      <c r="Q431">
        <v>0.217</v>
      </c>
      <c r="R431">
        <v>0.29099999999999998</v>
      </c>
      <c r="S431">
        <v>0.40100000000000002</v>
      </c>
      <c r="T431">
        <v>0.69199999999999995</v>
      </c>
      <c r="U431">
        <v>0.3</v>
      </c>
      <c r="V431">
        <v>86</v>
      </c>
      <c r="W431">
        <v>0</v>
      </c>
      <c r="X431">
        <v>0</v>
      </c>
      <c r="Y431">
        <v>0</v>
      </c>
      <c r="Z431">
        <v>0</v>
      </c>
      <c r="AA431">
        <v>0</v>
      </c>
    </row>
    <row r="432" spans="1:27" x14ac:dyDescent="0.25">
      <c r="A432">
        <v>6848</v>
      </c>
      <c r="B432" t="s">
        <v>5148</v>
      </c>
      <c r="C432" t="s">
        <v>20878</v>
      </c>
      <c r="D432">
        <v>188</v>
      </c>
      <c r="E432">
        <v>175</v>
      </c>
      <c r="F432">
        <v>46</v>
      </c>
      <c r="G432">
        <v>9</v>
      </c>
      <c r="H432">
        <v>1</v>
      </c>
      <c r="I432">
        <v>3</v>
      </c>
      <c r="J432">
        <v>19</v>
      </c>
      <c r="K432">
        <v>19</v>
      </c>
      <c r="L432">
        <v>10</v>
      </c>
      <c r="M432">
        <v>29</v>
      </c>
      <c r="N432">
        <v>1</v>
      </c>
      <c r="O432">
        <v>6</v>
      </c>
      <c r="P432">
        <v>3</v>
      </c>
      <c r="Q432">
        <v>0.26400000000000001</v>
      </c>
      <c r="R432">
        <v>0.30499999999999999</v>
      </c>
      <c r="S432">
        <v>0.38300000000000001</v>
      </c>
      <c r="T432">
        <v>0.68799999999999994</v>
      </c>
      <c r="U432">
        <v>0.3</v>
      </c>
      <c r="V432">
        <v>87</v>
      </c>
      <c r="W432">
        <v>0.3</v>
      </c>
      <c r="X432">
        <v>-3.6</v>
      </c>
      <c r="Y432">
        <v>-2.5</v>
      </c>
      <c r="Z432">
        <v>-1.8</v>
      </c>
      <c r="AA432">
        <v>0.2</v>
      </c>
    </row>
    <row r="433" spans="1:27" x14ac:dyDescent="0.25">
      <c r="A433" t="s">
        <v>4171</v>
      </c>
      <c r="B433" t="s">
        <v>4172</v>
      </c>
      <c r="C433" t="s">
        <v>20882</v>
      </c>
      <c r="D433">
        <v>179</v>
      </c>
      <c r="E433">
        <v>160</v>
      </c>
      <c r="F433">
        <v>41</v>
      </c>
      <c r="G433">
        <v>8</v>
      </c>
      <c r="H433">
        <v>1</v>
      </c>
      <c r="I433">
        <v>2</v>
      </c>
      <c r="J433">
        <v>18</v>
      </c>
      <c r="K433">
        <v>15</v>
      </c>
      <c r="L433">
        <v>15</v>
      </c>
      <c r="M433">
        <v>34</v>
      </c>
      <c r="N433">
        <v>2</v>
      </c>
      <c r="O433">
        <v>5</v>
      </c>
      <c r="P433">
        <v>3</v>
      </c>
      <c r="Q433">
        <v>0.25600000000000001</v>
      </c>
      <c r="R433">
        <v>0.32400000000000001</v>
      </c>
      <c r="S433">
        <v>0.35</v>
      </c>
      <c r="T433">
        <v>0.67400000000000004</v>
      </c>
      <c r="U433">
        <v>0.3</v>
      </c>
      <c r="V433">
        <v>85</v>
      </c>
      <c r="W433">
        <v>0</v>
      </c>
      <c r="X433">
        <v>0</v>
      </c>
      <c r="Y433">
        <v>-3</v>
      </c>
      <c r="Z433">
        <v>-1.4</v>
      </c>
      <c r="AA433">
        <v>0.2</v>
      </c>
    </row>
    <row r="434" spans="1:27" x14ac:dyDescent="0.25">
      <c r="A434">
        <v>2650</v>
      </c>
      <c r="B434" t="s">
        <v>5334</v>
      </c>
      <c r="C434" t="s">
        <v>20881</v>
      </c>
      <c r="D434">
        <v>1</v>
      </c>
      <c r="E434">
        <v>1</v>
      </c>
      <c r="F434">
        <v>0</v>
      </c>
      <c r="G434">
        <v>0</v>
      </c>
      <c r="H434">
        <v>0</v>
      </c>
      <c r="I434">
        <v>0</v>
      </c>
      <c r="J434">
        <v>0</v>
      </c>
      <c r="K434">
        <v>0</v>
      </c>
      <c r="L434">
        <v>0</v>
      </c>
      <c r="M434">
        <v>0</v>
      </c>
      <c r="N434">
        <v>0</v>
      </c>
      <c r="O434">
        <v>0</v>
      </c>
      <c r="P434">
        <v>0</v>
      </c>
      <c r="Q434">
        <v>0.23400000000000001</v>
      </c>
      <c r="R434">
        <v>0.28999999999999998</v>
      </c>
      <c r="S434">
        <v>0.40300000000000002</v>
      </c>
      <c r="T434">
        <v>0.69399999999999995</v>
      </c>
      <c r="U434">
        <v>0.3</v>
      </c>
      <c r="V434">
        <v>83</v>
      </c>
      <c r="W434">
        <v>0</v>
      </c>
      <c r="X434">
        <v>0</v>
      </c>
      <c r="Y434">
        <v>0</v>
      </c>
      <c r="Z434">
        <v>0</v>
      </c>
      <c r="AA434">
        <v>0</v>
      </c>
    </row>
    <row r="435" spans="1:27" x14ac:dyDescent="0.25">
      <c r="A435">
        <v>11270</v>
      </c>
      <c r="B435" t="s">
        <v>3845</v>
      </c>
      <c r="C435" t="s">
        <v>20892</v>
      </c>
      <c r="D435">
        <v>449</v>
      </c>
      <c r="E435">
        <v>408</v>
      </c>
      <c r="F435">
        <v>98</v>
      </c>
      <c r="G435">
        <v>22</v>
      </c>
      <c r="H435">
        <v>3</v>
      </c>
      <c r="I435">
        <v>11</v>
      </c>
      <c r="J435">
        <v>46</v>
      </c>
      <c r="K435">
        <v>45</v>
      </c>
      <c r="L435">
        <v>31</v>
      </c>
      <c r="M435">
        <v>104</v>
      </c>
      <c r="N435">
        <v>5</v>
      </c>
      <c r="O435">
        <v>10</v>
      </c>
      <c r="P435">
        <v>5</v>
      </c>
      <c r="Q435">
        <v>0.23899999999999999</v>
      </c>
      <c r="R435">
        <v>0.29799999999999999</v>
      </c>
      <c r="S435">
        <v>0.39200000000000002</v>
      </c>
      <c r="T435">
        <v>0.69</v>
      </c>
      <c r="U435">
        <v>0.3</v>
      </c>
      <c r="V435">
        <v>87</v>
      </c>
      <c r="W435">
        <v>0.3</v>
      </c>
      <c r="X435">
        <v>3.1</v>
      </c>
      <c r="Y435">
        <v>-6.5</v>
      </c>
      <c r="Z435">
        <v>-1.9</v>
      </c>
      <c r="AA435">
        <v>0.6</v>
      </c>
    </row>
    <row r="436" spans="1:27" x14ac:dyDescent="0.25">
      <c r="A436" t="s">
        <v>5131</v>
      </c>
      <c r="B436" t="s">
        <v>5132</v>
      </c>
      <c r="C436" t="s">
        <v>20869</v>
      </c>
      <c r="D436">
        <v>1</v>
      </c>
      <c r="E436">
        <v>1</v>
      </c>
      <c r="F436">
        <v>0</v>
      </c>
      <c r="G436">
        <v>0</v>
      </c>
      <c r="H436">
        <v>0</v>
      </c>
      <c r="I436">
        <v>0</v>
      </c>
      <c r="J436">
        <v>0</v>
      </c>
      <c r="K436">
        <v>0</v>
      </c>
      <c r="L436">
        <v>0</v>
      </c>
      <c r="M436">
        <v>0</v>
      </c>
      <c r="N436">
        <v>0</v>
      </c>
      <c r="O436">
        <v>0</v>
      </c>
      <c r="P436">
        <v>0</v>
      </c>
      <c r="Q436">
        <v>0.25</v>
      </c>
      <c r="R436">
        <v>0.29799999999999999</v>
      </c>
      <c r="S436">
        <v>0.39200000000000002</v>
      </c>
      <c r="T436">
        <v>0.69</v>
      </c>
      <c r="U436">
        <v>0.3</v>
      </c>
      <c r="V436">
        <v>83</v>
      </c>
      <c r="W436">
        <v>0</v>
      </c>
      <c r="X436">
        <v>0</v>
      </c>
      <c r="Y436">
        <v>0</v>
      </c>
      <c r="Z436">
        <v>0</v>
      </c>
      <c r="AA436">
        <v>0</v>
      </c>
    </row>
    <row r="437" spans="1:27" x14ac:dyDescent="0.25">
      <c r="A437">
        <v>12181</v>
      </c>
      <c r="B437" t="s">
        <v>4881</v>
      </c>
      <c r="C437" t="s">
        <v>20886</v>
      </c>
      <c r="D437">
        <v>33</v>
      </c>
      <c r="E437">
        <v>31</v>
      </c>
      <c r="F437">
        <v>8</v>
      </c>
      <c r="G437">
        <v>1</v>
      </c>
      <c r="H437">
        <v>0</v>
      </c>
      <c r="I437">
        <v>1</v>
      </c>
      <c r="J437">
        <v>3</v>
      </c>
      <c r="K437">
        <v>4</v>
      </c>
      <c r="L437">
        <v>2</v>
      </c>
      <c r="M437">
        <v>7</v>
      </c>
      <c r="N437">
        <v>0</v>
      </c>
      <c r="O437">
        <v>0</v>
      </c>
      <c r="P437">
        <v>0</v>
      </c>
      <c r="Q437">
        <v>0.248</v>
      </c>
      <c r="R437">
        <v>0.29899999999999999</v>
      </c>
      <c r="S437">
        <v>0.38700000000000001</v>
      </c>
      <c r="T437">
        <v>0.68600000000000005</v>
      </c>
      <c r="U437">
        <v>0.3</v>
      </c>
      <c r="V437">
        <v>87</v>
      </c>
      <c r="W437">
        <v>0</v>
      </c>
      <c r="X437">
        <v>-0.2</v>
      </c>
      <c r="Y437">
        <v>-0.5</v>
      </c>
      <c r="Z437">
        <v>0</v>
      </c>
      <c r="AA437">
        <v>0.1</v>
      </c>
    </row>
    <row r="438" spans="1:27" x14ac:dyDescent="0.25">
      <c r="A438">
        <v>1845</v>
      </c>
      <c r="B438" t="s">
        <v>5424</v>
      </c>
      <c r="C438" t="s">
        <v>1</v>
      </c>
      <c r="D438">
        <v>270</v>
      </c>
      <c r="E438">
        <v>234</v>
      </c>
      <c r="F438">
        <v>52</v>
      </c>
      <c r="G438">
        <v>9</v>
      </c>
      <c r="H438">
        <v>0</v>
      </c>
      <c r="I438">
        <v>8</v>
      </c>
      <c r="J438">
        <v>28</v>
      </c>
      <c r="K438">
        <v>28</v>
      </c>
      <c r="L438">
        <v>29</v>
      </c>
      <c r="M438">
        <v>78</v>
      </c>
      <c r="N438">
        <v>4</v>
      </c>
      <c r="O438">
        <v>2</v>
      </c>
      <c r="P438">
        <v>1</v>
      </c>
      <c r="Q438">
        <v>0.221</v>
      </c>
      <c r="R438">
        <v>0.313</v>
      </c>
      <c r="S438">
        <v>0.36399999999999999</v>
      </c>
      <c r="T438">
        <v>0.67700000000000005</v>
      </c>
      <c r="U438">
        <v>0.3</v>
      </c>
      <c r="V438">
        <v>87</v>
      </c>
      <c r="W438">
        <v>0.2</v>
      </c>
      <c r="X438">
        <v>-3.9</v>
      </c>
      <c r="Y438">
        <v>-3.8</v>
      </c>
      <c r="Z438">
        <v>-7.2</v>
      </c>
      <c r="AA438">
        <v>-0.2</v>
      </c>
    </row>
    <row r="439" spans="1:27" x14ac:dyDescent="0.25">
      <c r="A439">
        <v>8709</v>
      </c>
      <c r="B439" t="s">
        <v>5235</v>
      </c>
      <c r="C439" t="s">
        <v>20880</v>
      </c>
      <c r="D439">
        <v>626</v>
      </c>
      <c r="E439">
        <v>569</v>
      </c>
      <c r="F439">
        <v>152</v>
      </c>
      <c r="G439">
        <v>30</v>
      </c>
      <c r="H439">
        <v>2</v>
      </c>
      <c r="I439">
        <v>6</v>
      </c>
      <c r="J439">
        <v>68</v>
      </c>
      <c r="K439">
        <v>55</v>
      </c>
      <c r="L439">
        <v>47</v>
      </c>
      <c r="M439">
        <v>81</v>
      </c>
      <c r="N439">
        <v>3</v>
      </c>
      <c r="O439">
        <v>25</v>
      </c>
      <c r="P439">
        <v>12</v>
      </c>
      <c r="Q439">
        <v>0.26700000000000002</v>
      </c>
      <c r="R439">
        <v>0.32300000000000001</v>
      </c>
      <c r="S439">
        <v>0.35399999999999998</v>
      </c>
      <c r="T439">
        <v>0.67800000000000005</v>
      </c>
      <c r="U439">
        <v>0.3</v>
      </c>
      <c r="V439">
        <v>82</v>
      </c>
      <c r="W439">
        <v>2.4</v>
      </c>
      <c r="X439">
        <v>0.6</v>
      </c>
      <c r="Y439">
        <v>-10.9</v>
      </c>
      <c r="Z439">
        <v>7.8</v>
      </c>
      <c r="AA439">
        <v>1.9</v>
      </c>
    </row>
    <row r="440" spans="1:27" x14ac:dyDescent="0.25">
      <c r="A440">
        <v>4249</v>
      </c>
      <c r="B440" t="s">
        <v>5293</v>
      </c>
      <c r="C440" t="s">
        <v>20878</v>
      </c>
      <c r="D440">
        <v>1</v>
      </c>
      <c r="E440">
        <v>1</v>
      </c>
      <c r="F440">
        <v>0</v>
      </c>
      <c r="G440">
        <v>0</v>
      </c>
      <c r="H440">
        <v>0</v>
      </c>
      <c r="I440">
        <v>0</v>
      </c>
      <c r="J440">
        <v>0</v>
      </c>
      <c r="K440">
        <v>0</v>
      </c>
      <c r="L440">
        <v>0</v>
      </c>
      <c r="M440">
        <v>0</v>
      </c>
      <c r="N440">
        <v>0</v>
      </c>
      <c r="O440">
        <v>0</v>
      </c>
      <c r="P440">
        <v>0</v>
      </c>
      <c r="Q440">
        <v>0.26</v>
      </c>
      <c r="R440">
        <v>0.32</v>
      </c>
      <c r="S440">
        <v>0.35899999999999999</v>
      </c>
      <c r="T440">
        <v>0.67900000000000005</v>
      </c>
      <c r="U440">
        <v>0.29899999999999999</v>
      </c>
      <c r="V440">
        <v>87</v>
      </c>
      <c r="W440">
        <v>0</v>
      </c>
      <c r="X440">
        <v>0</v>
      </c>
      <c r="Y440">
        <v>0</v>
      </c>
      <c r="Z440">
        <v>0</v>
      </c>
      <c r="AA440">
        <v>0</v>
      </c>
    </row>
    <row r="441" spans="1:27" x14ac:dyDescent="0.25">
      <c r="A441">
        <v>629</v>
      </c>
      <c r="B441" t="s">
        <v>5319</v>
      </c>
      <c r="C441" t="s">
        <v>20879</v>
      </c>
      <c r="D441">
        <v>321</v>
      </c>
      <c r="E441">
        <v>294</v>
      </c>
      <c r="F441">
        <v>74</v>
      </c>
      <c r="G441">
        <v>16</v>
      </c>
      <c r="H441">
        <v>2</v>
      </c>
      <c r="I441">
        <v>6</v>
      </c>
      <c r="J441">
        <v>32</v>
      </c>
      <c r="K441">
        <v>33</v>
      </c>
      <c r="L441">
        <v>20</v>
      </c>
      <c r="M441">
        <v>84</v>
      </c>
      <c r="N441">
        <v>3</v>
      </c>
      <c r="O441">
        <v>7</v>
      </c>
      <c r="P441">
        <v>4</v>
      </c>
      <c r="Q441">
        <v>0.253</v>
      </c>
      <c r="R441">
        <v>0.30399999999999999</v>
      </c>
      <c r="S441">
        <v>0.38600000000000001</v>
      </c>
      <c r="T441">
        <v>0.68899999999999995</v>
      </c>
      <c r="U441">
        <v>0.29899999999999999</v>
      </c>
      <c r="V441">
        <v>70</v>
      </c>
      <c r="W441">
        <v>0.2</v>
      </c>
      <c r="X441">
        <v>0.3</v>
      </c>
      <c r="Y441">
        <v>-11</v>
      </c>
      <c r="Z441">
        <v>-2.7</v>
      </c>
      <c r="AA441">
        <v>-0.4</v>
      </c>
    </row>
    <row r="442" spans="1:27" x14ac:dyDescent="0.25">
      <c r="A442" t="s">
        <v>5309</v>
      </c>
      <c r="B442" t="s">
        <v>5310</v>
      </c>
      <c r="C442" t="s">
        <v>20885</v>
      </c>
      <c r="D442">
        <v>1</v>
      </c>
      <c r="E442">
        <v>1</v>
      </c>
      <c r="F442">
        <v>0</v>
      </c>
      <c r="G442">
        <v>0</v>
      </c>
      <c r="H442">
        <v>0</v>
      </c>
      <c r="I442">
        <v>0</v>
      </c>
      <c r="J442">
        <v>0</v>
      </c>
      <c r="K442">
        <v>0</v>
      </c>
      <c r="L442">
        <v>0</v>
      </c>
      <c r="M442">
        <v>0</v>
      </c>
      <c r="N442">
        <v>0</v>
      </c>
      <c r="O442">
        <v>0</v>
      </c>
      <c r="P442">
        <v>0</v>
      </c>
      <c r="Q442">
        <v>0.249</v>
      </c>
      <c r="R442">
        <v>0.33</v>
      </c>
      <c r="S442">
        <v>0.34</v>
      </c>
      <c r="T442">
        <v>0.67</v>
      </c>
      <c r="U442">
        <v>0.29899999999999999</v>
      </c>
      <c r="V442">
        <v>89</v>
      </c>
      <c r="W442">
        <v>0</v>
      </c>
      <c r="X442">
        <v>0</v>
      </c>
      <c r="Y442">
        <v>0</v>
      </c>
      <c r="Z442">
        <v>0</v>
      </c>
      <c r="AA442">
        <v>0</v>
      </c>
    </row>
    <row r="443" spans="1:27" x14ac:dyDescent="0.25">
      <c r="A443">
        <v>3154</v>
      </c>
      <c r="B443" t="s">
        <v>5539</v>
      </c>
      <c r="C443" t="s">
        <v>1</v>
      </c>
      <c r="D443">
        <v>267</v>
      </c>
      <c r="E443">
        <v>244</v>
      </c>
      <c r="F443">
        <v>60</v>
      </c>
      <c r="G443">
        <v>12</v>
      </c>
      <c r="H443">
        <v>1</v>
      </c>
      <c r="I443">
        <v>7</v>
      </c>
      <c r="J443">
        <v>26</v>
      </c>
      <c r="K443">
        <v>30</v>
      </c>
      <c r="L443">
        <v>18</v>
      </c>
      <c r="M443">
        <v>49</v>
      </c>
      <c r="N443">
        <v>2</v>
      </c>
      <c r="O443">
        <v>4</v>
      </c>
      <c r="P443">
        <v>2</v>
      </c>
      <c r="Q443">
        <v>0.247</v>
      </c>
      <c r="R443">
        <v>0.30099999999999999</v>
      </c>
      <c r="S443">
        <v>0.39100000000000001</v>
      </c>
      <c r="T443">
        <v>0.69099999999999995</v>
      </c>
      <c r="U443">
        <v>0.29899999999999999</v>
      </c>
      <c r="V443">
        <v>87</v>
      </c>
      <c r="W443">
        <v>-0.3</v>
      </c>
      <c r="X443">
        <v>-4.2</v>
      </c>
      <c r="Y443">
        <v>-4.3</v>
      </c>
      <c r="Z443">
        <v>-7.4</v>
      </c>
      <c r="AA443">
        <v>-0.3</v>
      </c>
    </row>
    <row r="444" spans="1:27" x14ac:dyDescent="0.25">
      <c r="A444">
        <v>1849</v>
      </c>
      <c r="B444" t="s">
        <v>5464</v>
      </c>
      <c r="C444" t="s">
        <v>1</v>
      </c>
      <c r="D444">
        <v>203</v>
      </c>
      <c r="E444">
        <v>179</v>
      </c>
      <c r="F444">
        <v>41</v>
      </c>
      <c r="G444">
        <v>9</v>
      </c>
      <c r="H444">
        <v>1</v>
      </c>
      <c r="I444">
        <v>5</v>
      </c>
      <c r="J444">
        <v>21</v>
      </c>
      <c r="K444">
        <v>20</v>
      </c>
      <c r="L444">
        <v>18</v>
      </c>
      <c r="M444">
        <v>50</v>
      </c>
      <c r="N444">
        <v>3</v>
      </c>
      <c r="O444">
        <v>3</v>
      </c>
      <c r="P444">
        <v>1</v>
      </c>
      <c r="Q444">
        <v>0.23</v>
      </c>
      <c r="R444">
        <v>0.309</v>
      </c>
      <c r="S444">
        <v>0.36699999999999999</v>
      </c>
      <c r="T444">
        <v>0.67600000000000005</v>
      </c>
      <c r="U444">
        <v>0.29899999999999999</v>
      </c>
      <c r="V444">
        <v>87</v>
      </c>
      <c r="W444">
        <v>-0.1</v>
      </c>
      <c r="X444">
        <v>-4.0999999999999996</v>
      </c>
      <c r="Y444">
        <v>-3.1</v>
      </c>
      <c r="Z444">
        <v>-3.3</v>
      </c>
      <c r="AA444">
        <v>0</v>
      </c>
    </row>
    <row r="445" spans="1:27" x14ac:dyDescent="0.25">
      <c r="A445">
        <v>4599</v>
      </c>
      <c r="B445" t="s">
        <v>5455</v>
      </c>
      <c r="C445" t="s">
        <v>20874</v>
      </c>
      <c r="D445">
        <v>311</v>
      </c>
      <c r="E445">
        <v>272</v>
      </c>
      <c r="F445">
        <v>61</v>
      </c>
      <c r="G445">
        <v>13</v>
      </c>
      <c r="H445">
        <v>1</v>
      </c>
      <c r="I445">
        <v>8</v>
      </c>
      <c r="J445">
        <v>31</v>
      </c>
      <c r="K445">
        <v>30</v>
      </c>
      <c r="L445">
        <v>33</v>
      </c>
      <c r="M445">
        <v>77</v>
      </c>
      <c r="N445">
        <v>2</v>
      </c>
      <c r="O445">
        <v>1</v>
      </c>
      <c r="P445">
        <v>1</v>
      </c>
      <c r="Q445">
        <v>0.22500000000000001</v>
      </c>
      <c r="R445">
        <v>0.312</v>
      </c>
      <c r="S445">
        <v>0.36299999999999999</v>
      </c>
      <c r="T445">
        <v>0.67500000000000004</v>
      </c>
      <c r="U445">
        <v>0.29899999999999999</v>
      </c>
      <c r="V445">
        <v>88</v>
      </c>
      <c r="W445">
        <v>-0.8</v>
      </c>
      <c r="X445">
        <v>-1.4</v>
      </c>
      <c r="Y445">
        <v>-5</v>
      </c>
      <c r="Z445">
        <v>-7.4</v>
      </c>
      <c r="AA445">
        <v>-0.3</v>
      </c>
    </row>
    <row r="446" spans="1:27" x14ac:dyDescent="0.25">
      <c r="A446">
        <v>2234</v>
      </c>
      <c r="B446" t="s">
        <v>5308</v>
      </c>
      <c r="C446" t="s">
        <v>1</v>
      </c>
      <c r="D446">
        <v>299</v>
      </c>
      <c r="E446">
        <v>270</v>
      </c>
      <c r="F446">
        <v>64</v>
      </c>
      <c r="G446">
        <v>12</v>
      </c>
      <c r="H446">
        <v>1</v>
      </c>
      <c r="I446">
        <v>9</v>
      </c>
      <c r="J446">
        <v>30</v>
      </c>
      <c r="K446">
        <v>33</v>
      </c>
      <c r="L446">
        <v>24</v>
      </c>
      <c r="M446">
        <v>70</v>
      </c>
      <c r="N446">
        <v>2</v>
      </c>
      <c r="O446">
        <v>3</v>
      </c>
      <c r="P446">
        <v>2</v>
      </c>
      <c r="Q446">
        <v>0.23599999999999999</v>
      </c>
      <c r="R446">
        <v>0.3</v>
      </c>
      <c r="S446">
        <v>0.38600000000000001</v>
      </c>
      <c r="T446">
        <v>0.68600000000000005</v>
      </c>
      <c r="U446">
        <v>0.29899999999999999</v>
      </c>
      <c r="V446">
        <v>87</v>
      </c>
      <c r="W446">
        <v>-0.1</v>
      </c>
      <c r="X446">
        <v>-4.5999999999999996</v>
      </c>
      <c r="Y446">
        <v>-4.5999999999999996</v>
      </c>
      <c r="Z446">
        <v>-3.4</v>
      </c>
      <c r="AA446">
        <v>0.2</v>
      </c>
    </row>
    <row r="447" spans="1:27" x14ac:dyDescent="0.25">
      <c r="A447" t="s">
        <v>5179</v>
      </c>
      <c r="B447" t="s">
        <v>5180</v>
      </c>
      <c r="C447" t="s">
        <v>20882</v>
      </c>
      <c r="D447">
        <v>1</v>
      </c>
      <c r="E447">
        <v>1</v>
      </c>
      <c r="F447">
        <v>0</v>
      </c>
      <c r="G447">
        <v>0</v>
      </c>
      <c r="H447">
        <v>0</v>
      </c>
      <c r="I447">
        <v>0</v>
      </c>
      <c r="J447">
        <v>0</v>
      </c>
      <c r="K447">
        <v>0</v>
      </c>
      <c r="L447">
        <v>0</v>
      </c>
      <c r="M447">
        <v>0</v>
      </c>
      <c r="N447">
        <v>0</v>
      </c>
      <c r="O447">
        <v>0</v>
      </c>
      <c r="P447">
        <v>0</v>
      </c>
      <c r="Q447">
        <v>0.23799999999999999</v>
      </c>
      <c r="R447">
        <v>0.29199999999999998</v>
      </c>
      <c r="S447">
        <v>0.39800000000000002</v>
      </c>
      <c r="T447">
        <v>0.69</v>
      </c>
      <c r="U447">
        <v>0.29899999999999999</v>
      </c>
      <c r="V447">
        <v>85</v>
      </c>
      <c r="W447">
        <v>0</v>
      </c>
      <c r="X447">
        <v>0</v>
      </c>
      <c r="Y447">
        <v>0</v>
      </c>
      <c r="Z447">
        <v>0</v>
      </c>
      <c r="AA447">
        <v>0</v>
      </c>
    </row>
    <row r="448" spans="1:27" x14ac:dyDescent="0.25">
      <c r="A448" t="s">
        <v>3868</v>
      </c>
      <c r="B448" t="s">
        <v>3869</v>
      </c>
      <c r="C448" t="s">
        <v>20872</v>
      </c>
      <c r="D448">
        <v>1</v>
      </c>
      <c r="E448">
        <v>1</v>
      </c>
      <c r="F448">
        <v>0</v>
      </c>
      <c r="G448">
        <v>0</v>
      </c>
      <c r="H448">
        <v>0</v>
      </c>
      <c r="I448">
        <v>0</v>
      </c>
      <c r="J448">
        <v>0</v>
      </c>
      <c r="K448">
        <v>0</v>
      </c>
      <c r="L448">
        <v>0</v>
      </c>
      <c r="M448">
        <v>0</v>
      </c>
      <c r="N448">
        <v>0</v>
      </c>
      <c r="O448">
        <v>0</v>
      </c>
      <c r="P448">
        <v>0</v>
      </c>
      <c r="Q448">
        <v>0.252</v>
      </c>
      <c r="R448">
        <v>0.314</v>
      </c>
      <c r="S448">
        <v>0.36499999999999999</v>
      </c>
      <c r="T448">
        <v>0.67900000000000005</v>
      </c>
      <c r="U448">
        <v>0.29899999999999999</v>
      </c>
      <c r="V448">
        <v>87</v>
      </c>
      <c r="W448">
        <v>0</v>
      </c>
      <c r="X448">
        <v>0</v>
      </c>
      <c r="Y448">
        <v>0</v>
      </c>
      <c r="Z448">
        <v>0</v>
      </c>
      <c r="AA448">
        <v>0</v>
      </c>
    </row>
    <row r="449" spans="1:27" x14ac:dyDescent="0.25">
      <c r="A449" t="s">
        <v>3776</v>
      </c>
      <c r="B449" t="s">
        <v>16827</v>
      </c>
      <c r="C449" t="s">
        <v>20889</v>
      </c>
      <c r="D449">
        <v>113</v>
      </c>
      <c r="E449">
        <v>102</v>
      </c>
      <c r="F449">
        <v>27</v>
      </c>
      <c r="G449">
        <v>4</v>
      </c>
      <c r="H449">
        <v>1</v>
      </c>
      <c r="I449">
        <v>1</v>
      </c>
      <c r="J449">
        <v>11</v>
      </c>
      <c r="K449">
        <v>10</v>
      </c>
      <c r="L449">
        <v>9</v>
      </c>
      <c r="M449">
        <v>20</v>
      </c>
      <c r="N449">
        <v>1</v>
      </c>
      <c r="O449">
        <v>3</v>
      </c>
      <c r="P449">
        <v>2</v>
      </c>
      <c r="Q449">
        <v>0.26300000000000001</v>
      </c>
      <c r="R449">
        <v>0.32500000000000001</v>
      </c>
      <c r="S449">
        <v>0.34899999999999998</v>
      </c>
      <c r="T449">
        <v>0.67400000000000004</v>
      </c>
      <c r="U449">
        <v>0.29899999999999999</v>
      </c>
      <c r="V449">
        <v>91</v>
      </c>
      <c r="W449">
        <v>-0.1</v>
      </c>
      <c r="X449">
        <v>0</v>
      </c>
      <c r="Y449">
        <v>-1.3</v>
      </c>
      <c r="Z449">
        <v>0.5</v>
      </c>
      <c r="AA449">
        <v>0.3</v>
      </c>
    </row>
    <row r="450" spans="1:27" x14ac:dyDescent="0.25">
      <c r="A450" t="s">
        <v>5140</v>
      </c>
      <c r="B450" t="s">
        <v>5141</v>
      </c>
      <c r="C450" t="s">
        <v>20872</v>
      </c>
      <c r="D450">
        <v>1</v>
      </c>
      <c r="E450">
        <v>1</v>
      </c>
      <c r="F450">
        <v>0</v>
      </c>
      <c r="G450">
        <v>0</v>
      </c>
      <c r="H450">
        <v>0</v>
      </c>
      <c r="I450">
        <v>0</v>
      </c>
      <c r="J450">
        <v>0</v>
      </c>
      <c r="K450">
        <v>0</v>
      </c>
      <c r="L450">
        <v>0</v>
      </c>
      <c r="M450">
        <v>0</v>
      </c>
      <c r="N450">
        <v>0</v>
      </c>
      <c r="O450">
        <v>0</v>
      </c>
      <c r="P450">
        <v>0</v>
      </c>
      <c r="Q450">
        <v>0.254</v>
      </c>
      <c r="R450">
        <v>0.30199999999999999</v>
      </c>
      <c r="S450">
        <v>0.38300000000000001</v>
      </c>
      <c r="T450">
        <v>0.68500000000000005</v>
      </c>
      <c r="U450">
        <v>0.29899999999999999</v>
      </c>
      <c r="V450">
        <v>87</v>
      </c>
      <c r="W450">
        <v>0</v>
      </c>
      <c r="X450">
        <v>0</v>
      </c>
      <c r="Y450">
        <v>0</v>
      </c>
      <c r="Z450">
        <v>0</v>
      </c>
      <c r="AA450">
        <v>0</v>
      </c>
    </row>
    <row r="451" spans="1:27" x14ac:dyDescent="0.25">
      <c r="A451">
        <v>319</v>
      </c>
      <c r="B451" t="s">
        <v>5316</v>
      </c>
      <c r="C451" t="s">
        <v>20893</v>
      </c>
      <c r="D451">
        <v>1</v>
      </c>
      <c r="E451">
        <v>1</v>
      </c>
      <c r="F451">
        <v>0</v>
      </c>
      <c r="G451">
        <v>0</v>
      </c>
      <c r="H451">
        <v>0</v>
      </c>
      <c r="I451">
        <v>0</v>
      </c>
      <c r="J451">
        <v>0</v>
      </c>
      <c r="K451">
        <v>0</v>
      </c>
      <c r="L451">
        <v>0</v>
      </c>
      <c r="M451">
        <v>0</v>
      </c>
      <c r="N451">
        <v>0</v>
      </c>
      <c r="O451">
        <v>0</v>
      </c>
      <c r="P451">
        <v>0</v>
      </c>
      <c r="Q451">
        <v>0.20499999999999999</v>
      </c>
      <c r="R451">
        <v>0.30599999999999999</v>
      </c>
      <c r="S451">
        <v>0.375</v>
      </c>
      <c r="T451">
        <v>0.68100000000000005</v>
      </c>
      <c r="U451">
        <v>0.29899999999999999</v>
      </c>
      <c r="V451">
        <v>90</v>
      </c>
      <c r="W451">
        <v>0</v>
      </c>
      <c r="X451">
        <v>0</v>
      </c>
      <c r="Y451">
        <v>0</v>
      </c>
      <c r="Z451">
        <v>0</v>
      </c>
      <c r="AA451">
        <v>0</v>
      </c>
    </row>
    <row r="452" spans="1:27" x14ac:dyDescent="0.25">
      <c r="A452" t="s">
        <v>5306</v>
      </c>
      <c r="B452" t="s">
        <v>5307</v>
      </c>
      <c r="C452" t="s">
        <v>20879</v>
      </c>
      <c r="D452">
        <v>1</v>
      </c>
      <c r="E452">
        <v>1</v>
      </c>
      <c r="F452">
        <v>0</v>
      </c>
      <c r="G452">
        <v>0</v>
      </c>
      <c r="H452">
        <v>0</v>
      </c>
      <c r="I452">
        <v>0</v>
      </c>
      <c r="J452">
        <v>0</v>
      </c>
      <c r="K452">
        <v>0</v>
      </c>
      <c r="L452">
        <v>0</v>
      </c>
      <c r="M452">
        <v>0</v>
      </c>
      <c r="N452">
        <v>0</v>
      </c>
      <c r="O452">
        <v>0</v>
      </c>
      <c r="P452">
        <v>0</v>
      </c>
      <c r="Q452">
        <v>0.26300000000000001</v>
      </c>
      <c r="R452">
        <v>0.308</v>
      </c>
      <c r="S452">
        <v>0.377</v>
      </c>
      <c r="T452">
        <v>0.68500000000000005</v>
      </c>
      <c r="U452">
        <v>0.29899999999999999</v>
      </c>
      <c r="V452">
        <v>70</v>
      </c>
      <c r="W452">
        <v>0</v>
      </c>
      <c r="X452">
        <v>0</v>
      </c>
      <c r="Y452">
        <v>0</v>
      </c>
      <c r="Z452">
        <v>0</v>
      </c>
      <c r="AA452">
        <v>0</v>
      </c>
    </row>
    <row r="453" spans="1:27" x14ac:dyDescent="0.25">
      <c r="A453" t="s">
        <v>3293</v>
      </c>
      <c r="B453" t="s">
        <v>3294</v>
      </c>
      <c r="C453" t="s">
        <v>20871</v>
      </c>
      <c r="D453">
        <v>1</v>
      </c>
      <c r="E453">
        <v>1</v>
      </c>
      <c r="F453">
        <v>0</v>
      </c>
      <c r="G453">
        <v>0</v>
      </c>
      <c r="H453">
        <v>0</v>
      </c>
      <c r="I453">
        <v>0</v>
      </c>
      <c r="J453">
        <v>0</v>
      </c>
      <c r="K453">
        <v>0</v>
      </c>
      <c r="L453">
        <v>0</v>
      </c>
      <c r="M453">
        <v>0</v>
      </c>
      <c r="N453">
        <v>0</v>
      </c>
      <c r="O453">
        <v>0</v>
      </c>
      <c r="P453">
        <v>0</v>
      </c>
      <c r="Q453">
        <v>0.246</v>
      </c>
      <c r="R453">
        <v>0.30399999999999999</v>
      </c>
      <c r="S453">
        <v>0.378</v>
      </c>
      <c r="T453">
        <v>0.68200000000000005</v>
      </c>
      <c r="U453">
        <v>0.29899999999999999</v>
      </c>
      <c r="V453">
        <v>91</v>
      </c>
      <c r="W453">
        <v>0</v>
      </c>
      <c r="X453">
        <v>0</v>
      </c>
      <c r="Y453">
        <v>0</v>
      </c>
      <c r="Z453">
        <v>0</v>
      </c>
      <c r="AA453">
        <v>0</v>
      </c>
    </row>
    <row r="454" spans="1:27" x14ac:dyDescent="0.25">
      <c r="A454">
        <v>11739</v>
      </c>
      <c r="B454" t="s">
        <v>4904</v>
      </c>
      <c r="C454" t="s">
        <v>20867</v>
      </c>
      <c r="D454">
        <v>429</v>
      </c>
      <c r="E454">
        <v>397</v>
      </c>
      <c r="F454">
        <v>102</v>
      </c>
      <c r="G454">
        <v>19</v>
      </c>
      <c r="H454">
        <v>4</v>
      </c>
      <c r="I454">
        <v>8</v>
      </c>
      <c r="J454">
        <v>39</v>
      </c>
      <c r="K454">
        <v>45</v>
      </c>
      <c r="L454">
        <v>24</v>
      </c>
      <c r="M454">
        <v>66</v>
      </c>
      <c r="N454">
        <v>3</v>
      </c>
      <c r="O454">
        <v>9</v>
      </c>
      <c r="P454">
        <v>5</v>
      </c>
      <c r="Q454">
        <v>0.25700000000000001</v>
      </c>
      <c r="R454">
        <v>0.30199999999999999</v>
      </c>
      <c r="S454">
        <v>0.38700000000000001</v>
      </c>
      <c r="T454">
        <v>0.68899999999999995</v>
      </c>
      <c r="U454">
        <v>0.29899999999999999</v>
      </c>
      <c r="V454">
        <v>87</v>
      </c>
      <c r="W454">
        <v>0.2</v>
      </c>
      <c r="X454">
        <v>-0.1</v>
      </c>
      <c r="Y454">
        <v>-6.5</v>
      </c>
      <c r="Z454">
        <v>8.6</v>
      </c>
      <c r="AA454">
        <v>1.6</v>
      </c>
    </row>
    <row r="455" spans="1:27" x14ac:dyDescent="0.25">
      <c r="A455">
        <v>6885</v>
      </c>
      <c r="B455" t="s">
        <v>5524</v>
      </c>
      <c r="C455" t="s">
        <v>1</v>
      </c>
      <c r="D455">
        <v>612</v>
      </c>
      <c r="E455">
        <v>558</v>
      </c>
      <c r="F455">
        <v>132</v>
      </c>
      <c r="G455">
        <v>27</v>
      </c>
      <c r="H455">
        <v>2</v>
      </c>
      <c r="I455">
        <v>18</v>
      </c>
      <c r="J455">
        <v>63</v>
      </c>
      <c r="K455">
        <v>68</v>
      </c>
      <c r="L455">
        <v>43</v>
      </c>
      <c r="M455">
        <v>171</v>
      </c>
      <c r="N455">
        <v>5</v>
      </c>
      <c r="O455">
        <v>13</v>
      </c>
      <c r="P455">
        <v>6</v>
      </c>
      <c r="Q455">
        <v>0.23599999999999999</v>
      </c>
      <c r="R455">
        <v>0.29399999999999998</v>
      </c>
      <c r="S455">
        <v>0.39</v>
      </c>
      <c r="T455">
        <v>0.68500000000000005</v>
      </c>
      <c r="U455">
        <v>0.29899999999999999</v>
      </c>
      <c r="V455">
        <v>87</v>
      </c>
      <c r="W455">
        <v>1</v>
      </c>
      <c r="X455">
        <v>-3.7</v>
      </c>
      <c r="Y455">
        <v>-8.4</v>
      </c>
      <c r="Z455">
        <v>3.6</v>
      </c>
      <c r="AA455">
        <v>1.6</v>
      </c>
    </row>
    <row r="456" spans="1:27" x14ac:dyDescent="0.25">
      <c r="A456" t="s">
        <v>4720</v>
      </c>
      <c r="B456" t="s">
        <v>4721</v>
      </c>
      <c r="C456" t="s">
        <v>20886</v>
      </c>
      <c r="D456">
        <v>20</v>
      </c>
      <c r="E456">
        <v>17</v>
      </c>
      <c r="F456">
        <v>4</v>
      </c>
      <c r="G456">
        <v>1</v>
      </c>
      <c r="H456">
        <v>0</v>
      </c>
      <c r="I456">
        <v>0</v>
      </c>
      <c r="J456">
        <v>2</v>
      </c>
      <c r="K456">
        <v>2</v>
      </c>
      <c r="L456">
        <v>2</v>
      </c>
      <c r="M456">
        <v>3</v>
      </c>
      <c r="N456">
        <v>0</v>
      </c>
      <c r="O456">
        <v>1</v>
      </c>
      <c r="P456">
        <v>0</v>
      </c>
      <c r="Q456">
        <v>0.248</v>
      </c>
      <c r="R456">
        <v>0.32800000000000001</v>
      </c>
      <c r="S456">
        <v>0.34399999999999997</v>
      </c>
      <c r="T456">
        <v>0.67200000000000004</v>
      </c>
      <c r="U456">
        <v>0.29899999999999999</v>
      </c>
      <c r="V456">
        <v>87</v>
      </c>
      <c r="W456">
        <v>0</v>
      </c>
      <c r="X456">
        <v>0</v>
      </c>
      <c r="Y456">
        <v>-0.3</v>
      </c>
      <c r="Z456">
        <v>-0.2</v>
      </c>
      <c r="AA456">
        <v>0</v>
      </c>
    </row>
    <row r="457" spans="1:27" x14ac:dyDescent="0.25">
      <c r="A457">
        <v>3978</v>
      </c>
      <c r="B457" t="s">
        <v>4839</v>
      </c>
      <c r="C457" t="s">
        <v>20866</v>
      </c>
      <c r="D457">
        <v>52</v>
      </c>
      <c r="E457">
        <v>47</v>
      </c>
      <c r="F457">
        <v>11</v>
      </c>
      <c r="G457">
        <v>2</v>
      </c>
      <c r="H457">
        <v>0</v>
      </c>
      <c r="I457">
        <v>2</v>
      </c>
      <c r="J457">
        <v>6</v>
      </c>
      <c r="K457">
        <v>6</v>
      </c>
      <c r="L457">
        <v>4</v>
      </c>
      <c r="M457">
        <v>13</v>
      </c>
      <c r="N457">
        <v>1</v>
      </c>
      <c r="O457">
        <v>1</v>
      </c>
      <c r="P457">
        <v>0</v>
      </c>
      <c r="Q457">
        <v>0.23200000000000001</v>
      </c>
      <c r="R457">
        <v>0.30099999999999999</v>
      </c>
      <c r="S457">
        <v>0.38400000000000001</v>
      </c>
      <c r="T457">
        <v>0.68400000000000005</v>
      </c>
      <c r="U457">
        <v>0.29899999999999999</v>
      </c>
      <c r="V457">
        <v>86</v>
      </c>
      <c r="W457">
        <v>0.1</v>
      </c>
      <c r="X457">
        <v>-0.3</v>
      </c>
      <c r="Y457">
        <v>-0.8</v>
      </c>
      <c r="Z457">
        <v>-0.5</v>
      </c>
      <c r="AA457">
        <v>0</v>
      </c>
    </row>
    <row r="458" spans="1:27" x14ac:dyDescent="0.25">
      <c r="A458">
        <v>4922</v>
      </c>
      <c r="B458" t="s">
        <v>5047</v>
      </c>
      <c r="C458" t="s">
        <v>20874</v>
      </c>
      <c r="D458">
        <v>474</v>
      </c>
      <c r="E458">
        <v>439</v>
      </c>
      <c r="F458">
        <v>119</v>
      </c>
      <c r="G458">
        <v>20</v>
      </c>
      <c r="H458">
        <v>2</v>
      </c>
      <c r="I458">
        <v>5</v>
      </c>
      <c r="J458">
        <v>50</v>
      </c>
      <c r="K458">
        <v>36</v>
      </c>
      <c r="L458">
        <v>26</v>
      </c>
      <c r="M458">
        <v>55</v>
      </c>
      <c r="N458">
        <v>3</v>
      </c>
      <c r="O458">
        <v>17</v>
      </c>
      <c r="P458">
        <v>8</v>
      </c>
      <c r="Q458">
        <v>0.27200000000000002</v>
      </c>
      <c r="R458">
        <v>0.314</v>
      </c>
      <c r="S458">
        <v>0.36599999999999999</v>
      </c>
      <c r="T458">
        <v>0.68100000000000005</v>
      </c>
      <c r="U458">
        <v>0.29899999999999999</v>
      </c>
      <c r="V458">
        <v>88</v>
      </c>
      <c r="W458">
        <v>0.5</v>
      </c>
      <c r="X458">
        <v>3.1</v>
      </c>
      <c r="Y458">
        <v>-6.1</v>
      </c>
      <c r="Z458">
        <v>3.8</v>
      </c>
      <c r="AA458">
        <v>1.3</v>
      </c>
    </row>
    <row r="459" spans="1:27" x14ac:dyDescent="0.25">
      <c r="A459">
        <v>9009</v>
      </c>
      <c r="B459" t="s">
        <v>5440</v>
      </c>
      <c r="C459" t="s">
        <v>1</v>
      </c>
      <c r="D459">
        <v>338</v>
      </c>
      <c r="E459">
        <v>310</v>
      </c>
      <c r="F459">
        <v>78</v>
      </c>
      <c r="G459">
        <v>16</v>
      </c>
      <c r="H459">
        <v>2</v>
      </c>
      <c r="I459">
        <v>7</v>
      </c>
      <c r="J459">
        <v>32</v>
      </c>
      <c r="K459">
        <v>36</v>
      </c>
      <c r="L459">
        <v>22</v>
      </c>
      <c r="M459">
        <v>58</v>
      </c>
      <c r="N459">
        <v>2</v>
      </c>
      <c r="O459">
        <v>2</v>
      </c>
      <c r="P459">
        <v>1</v>
      </c>
      <c r="Q459">
        <v>0.253</v>
      </c>
      <c r="R459">
        <v>0.30499999999999999</v>
      </c>
      <c r="S459">
        <v>0.38400000000000001</v>
      </c>
      <c r="T459">
        <v>0.68899999999999995</v>
      </c>
      <c r="U459">
        <v>0.29799999999999999</v>
      </c>
      <c r="V459">
        <v>87</v>
      </c>
      <c r="W459">
        <v>0.1</v>
      </c>
      <c r="X459">
        <v>-5.7</v>
      </c>
      <c r="Y459">
        <v>-5.2</v>
      </c>
      <c r="Z459">
        <v>-4.4000000000000004</v>
      </c>
      <c r="AA459">
        <v>0.1</v>
      </c>
    </row>
    <row r="460" spans="1:27" x14ac:dyDescent="0.25">
      <c r="A460">
        <v>5254</v>
      </c>
      <c r="B460" t="s">
        <v>5363</v>
      </c>
      <c r="C460" t="s">
        <v>20886</v>
      </c>
      <c r="D460">
        <v>1</v>
      </c>
      <c r="E460">
        <v>1</v>
      </c>
      <c r="F460">
        <v>0</v>
      </c>
      <c r="G460">
        <v>0</v>
      </c>
      <c r="H460">
        <v>0</v>
      </c>
      <c r="I460">
        <v>0</v>
      </c>
      <c r="J460">
        <v>0</v>
      </c>
      <c r="K460">
        <v>0</v>
      </c>
      <c r="L460">
        <v>0</v>
      </c>
      <c r="M460">
        <v>0</v>
      </c>
      <c r="N460">
        <v>0</v>
      </c>
      <c r="O460">
        <v>0</v>
      </c>
      <c r="P460">
        <v>0</v>
      </c>
      <c r="Q460">
        <v>0.23899999999999999</v>
      </c>
      <c r="R460">
        <v>0.32200000000000001</v>
      </c>
      <c r="S460">
        <v>0.34799999999999998</v>
      </c>
      <c r="T460">
        <v>0.67100000000000004</v>
      </c>
      <c r="U460">
        <v>0.29799999999999999</v>
      </c>
      <c r="V460">
        <v>87</v>
      </c>
      <c r="W460">
        <v>0</v>
      </c>
      <c r="X460">
        <v>0</v>
      </c>
      <c r="Y460">
        <v>0</v>
      </c>
      <c r="Z460">
        <v>0</v>
      </c>
      <c r="AA460">
        <v>0</v>
      </c>
    </row>
    <row r="461" spans="1:27" x14ac:dyDescent="0.25">
      <c r="A461" t="s">
        <v>4671</v>
      </c>
      <c r="B461" t="s">
        <v>4672</v>
      </c>
      <c r="C461" t="s">
        <v>20884</v>
      </c>
      <c r="D461">
        <v>7</v>
      </c>
      <c r="E461">
        <v>6</v>
      </c>
      <c r="F461">
        <v>1</v>
      </c>
      <c r="G461">
        <v>0</v>
      </c>
      <c r="H461">
        <v>0</v>
      </c>
      <c r="I461">
        <v>0</v>
      </c>
      <c r="J461">
        <v>1</v>
      </c>
      <c r="K461">
        <v>1</v>
      </c>
      <c r="L461">
        <v>1</v>
      </c>
      <c r="M461">
        <v>2</v>
      </c>
      <c r="N461">
        <v>0</v>
      </c>
      <c r="O461">
        <v>0</v>
      </c>
      <c r="P461">
        <v>0</v>
      </c>
      <c r="Q461">
        <v>0.23599999999999999</v>
      </c>
      <c r="R461">
        <v>0.32400000000000001</v>
      </c>
      <c r="S461">
        <v>0.34599999999999997</v>
      </c>
      <c r="T461">
        <v>0.66900000000000004</v>
      </c>
      <c r="U461">
        <v>0.29799999999999999</v>
      </c>
      <c r="V461">
        <v>83</v>
      </c>
      <c r="W461">
        <v>0</v>
      </c>
      <c r="X461">
        <v>0</v>
      </c>
      <c r="Y461">
        <v>-0.1</v>
      </c>
      <c r="Z461">
        <v>0</v>
      </c>
      <c r="AA461">
        <v>0</v>
      </c>
    </row>
    <row r="462" spans="1:27" x14ac:dyDescent="0.25">
      <c r="A462" t="s">
        <v>5182</v>
      </c>
      <c r="B462" t="s">
        <v>5183</v>
      </c>
      <c r="C462" t="s">
        <v>20879</v>
      </c>
      <c r="D462">
        <v>1</v>
      </c>
      <c r="E462">
        <v>1</v>
      </c>
      <c r="F462">
        <v>0</v>
      </c>
      <c r="G462">
        <v>0</v>
      </c>
      <c r="H462">
        <v>0</v>
      </c>
      <c r="I462">
        <v>0</v>
      </c>
      <c r="J462">
        <v>0</v>
      </c>
      <c r="K462">
        <v>0</v>
      </c>
      <c r="L462">
        <v>0</v>
      </c>
      <c r="M462">
        <v>0</v>
      </c>
      <c r="N462">
        <v>0</v>
      </c>
      <c r="O462">
        <v>0</v>
      </c>
      <c r="P462">
        <v>0</v>
      </c>
      <c r="Q462">
        <v>0.27300000000000002</v>
      </c>
      <c r="R462">
        <v>0.3</v>
      </c>
      <c r="S462">
        <v>0.38900000000000001</v>
      </c>
      <c r="T462">
        <v>0.68899999999999995</v>
      </c>
      <c r="U462">
        <v>0.29799999999999999</v>
      </c>
      <c r="V462">
        <v>70</v>
      </c>
      <c r="W462">
        <v>0</v>
      </c>
      <c r="X462">
        <v>0</v>
      </c>
      <c r="Y462">
        <v>0</v>
      </c>
      <c r="Z462">
        <v>0</v>
      </c>
      <c r="AA462">
        <v>0</v>
      </c>
    </row>
    <row r="463" spans="1:27" x14ac:dyDescent="0.25">
      <c r="A463" t="s">
        <v>4526</v>
      </c>
      <c r="B463" t="s">
        <v>4527</v>
      </c>
      <c r="C463" t="s">
        <v>20888</v>
      </c>
      <c r="D463">
        <v>40</v>
      </c>
      <c r="E463">
        <v>36</v>
      </c>
      <c r="F463">
        <v>9</v>
      </c>
      <c r="G463">
        <v>2</v>
      </c>
      <c r="H463">
        <v>0</v>
      </c>
      <c r="I463">
        <v>1</v>
      </c>
      <c r="J463">
        <v>4</v>
      </c>
      <c r="K463">
        <v>4</v>
      </c>
      <c r="L463">
        <v>3</v>
      </c>
      <c r="M463">
        <v>9</v>
      </c>
      <c r="N463">
        <v>0</v>
      </c>
      <c r="O463">
        <v>1</v>
      </c>
      <c r="P463">
        <v>0</v>
      </c>
      <c r="Q463">
        <v>0.24099999999999999</v>
      </c>
      <c r="R463">
        <v>0.3</v>
      </c>
      <c r="S463">
        <v>0.38600000000000001</v>
      </c>
      <c r="T463">
        <v>0.68600000000000005</v>
      </c>
      <c r="U463">
        <v>0.29799999999999999</v>
      </c>
      <c r="V463">
        <v>86</v>
      </c>
      <c r="W463">
        <v>0</v>
      </c>
      <c r="X463">
        <v>0</v>
      </c>
      <c r="Y463">
        <v>-0.6</v>
      </c>
      <c r="Z463">
        <v>0.2</v>
      </c>
      <c r="AA463">
        <v>0.1</v>
      </c>
    </row>
    <row r="464" spans="1:27" x14ac:dyDescent="0.25">
      <c r="A464">
        <v>7095</v>
      </c>
      <c r="B464" t="s">
        <v>5358</v>
      </c>
      <c r="C464" t="s">
        <v>20887</v>
      </c>
      <c r="D464">
        <v>1</v>
      </c>
      <c r="E464">
        <v>1</v>
      </c>
      <c r="F464">
        <v>0</v>
      </c>
      <c r="G464">
        <v>0</v>
      </c>
      <c r="H464">
        <v>0</v>
      </c>
      <c r="I464">
        <v>0</v>
      </c>
      <c r="J464">
        <v>0</v>
      </c>
      <c r="K464">
        <v>0</v>
      </c>
      <c r="L464">
        <v>0</v>
      </c>
      <c r="M464">
        <v>0</v>
      </c>
      <c r="N464">
        <v>0</v>
      </c>
      <c r="O464">
        <v>0</v>
      </c>
      <c r="P464">
        <v>0</v>
      </c>
      <c r="Q464">
        <v>0.24299999999999999</v>
      </c>
      <c r="R464">
        <v>0.312</v>
      </c>
      <c r="S464">
        <v>0.36599999999999999</v>
      </c>
      <c r="T464">
        <v>0.67900000000000005</v>
      </c>
      <c r="U464">
        <v>0.29799999999999999</v>
      </c>
      <c r="V464">
        <v>87</v>
      </c>
      <c r="W464">
        <v>0</v>
      </c>
      <c r="X464">
        <v>0</v>
      </c>
      <c r="Y464">
        <v>0</v>
      </c>
      <c r="Z464">
        <v>0</v>
      </c>
      <c r="AA464">
        <v>0</v>
      </c>
    </row>
    <row r="465" spans="1:27" x14ac:dyDescent="0.25">
      <c r="A465" t="s">
        <v>5026</v>
      </c>
      <c r="B465" t="s">
        <v>5027</v>
      </c>
      <c r="C465" t="s">
        <v>20886</v>
      </c>
      <c r="D465">
        <v>1</v>
      </c>
      <c r="E465">
        <v>1</v>
      </c>
      <c r="F465">
        <v>0</v>
      </c>
      <c r="G465">
        <v>0</v>
      </c>
      <c r="H465">
        <v>0</v>
      </c>
      <c r="I465">
        <v>0</v>
      </c>
      <c r="J465">
        <v>0</v>
      </c>
      <c r="K465">
        <v>0</v>
      </c>
      <c r="L465">
        <v>0</v>
      </c>
      <c r="M465">
        <v>0</v>
      </c>
      <c r="N465">
        <v>0</v>
      </c>
      <c r="O465">
        <v>0</v>
      </c>
      <c r="P465">
        <v>0</v>
      </c>
      <c r="Q465">
        <v>0.25900000000000001</v>
      </c>
      <c r="R465">
        <v>0.308</v>
      </c>
      <c r="S465">
        <v>0.374</v>
      </c>
      <c r="T465">
        <v>0.68200000000000005</v>
      </c>
      <c r="U465">
        <v>0.29799999999999999</v>
      </c>
      <c r="V465">
        <v>86</v>
      </c>
      <c r="W465">
        <v>0</v>
      </c>
      <c r="X465">
        <v>0</v>
      </c>
      <c r="Y465">
        <v>0</v>
      </c>
      <c r="Z465">
        <v>0</v>
      </c>
      <c r="AA465">
        <v>0</v>
      </c>
    </row>
    <row r="466" spans="1:27" x14ac:dyDescent="0.25">
      <c r="A466">
        <v>5450</v>
      </c>
      <c r="B466" t="s">
        <v>5579</v>
      </c>
      <c r="C466" t="s">
        <v>20865</v>
      </c>
      <c r="D466">
        <v>379</v>
      </c>
      <c r="E466">
        <v>334</v>
      </c>
      <c r="F466">
        <v>80</v>
      </c>
      <c r="G466">
        <v>16</v>
      </c>
      <c r="H466">
        <v>1</v>
      </c>
      <c r="I466">
        <v>6</v>
      </c>
      <c r="J466">
        <v>39</v>
      </c>
      <c r="K466">
        <v>34</v>
      </c>
      <c r="L466">
        <v>33</v>
      </c>
      <c r="M466">
        <v>82</v>
      </c>
      <c r="N466">
        <v>8</v>
      </c>
      <c r="O466">
        <v>3</v>
      </c>
      <c r="P466">
        <v>2</v>
      </c>
      <c r="Q466">
        <v>0.24099999999999999</v>
      </c>
      <c r="R466">
        <v>0.32200000000000001</v>
      </c>
      <c r="S466">
        <v>0.34699999999999998</v>
      </c>
      <c r="T466">
        <v>0.66900000000000004</v>
      </c>
      <c r="U466">
        <v>0.29799999999999999</v>
      </c>
      <c r="V466">
        <v>92</v>
      </c>
      <c r="W466">
        <v>0.1</v>
      </c>
      <c r="X466">
        <v>-1</v>
      </c>
      <c r="Y466">
        <v>-3.5</v>
      </c>
      <c r="Z466">
        <v>-5.7</v>
      </c>
      <c r="AA466">
        <v>0.3</v>
      </c>
    </row>
    <row r="467" spans="1:27" x14ac:dyDescent="0.25">
      <c r="A467">
        <v>5343</v>
      </c>
      <c r="B467" t="s">
        <v>4921</v>
      </c>
      <c r="C467" t="s">
        <v>20877</v>
      </c>
      <c r="D467">
        <v>553</v>
      </c>
      <c r="E467">
        <v>495</v>
      </c>
      <c r="F467">
        <v>120</v>
      </c>
      <c r="G467">
        <v>25</v>
      </c>
      <c r="H467">
        <v>4</v>
      </c>
      <c r="I467">
        <v>12</v>
      </c>
      <c r="J467">
        <v>52</v>
      </c>
      <c r="K467">
        <v>57</v>
      </c>
      <c r="L467">
        <v>45</v>
      </c>
      <c r="M467">
        <v>117</v>
      </c>
      <c r="N467">
        <v>6</v>
      </c>
      <c r="O467">
        <v>5</v>
      </c>
      <c r="P467">
        <v>4</v>
      </c>
      <c r="Q467">
        <v>0.24199999999999999</v>
      </c>
      <c r="R467">
        <v>0.31</v>
      </c>
      <c r="S467">
        <v>0.38100000000000001</v>
      </c>
      <c r="T467">
        <v>0.69099999999999995</v>
      </c>
      <c r="U467">
        <v>0.29799999999999999</v>
      </c>
      <c r="V467">
        <v>94</v>
      </c>
      <c r="W467">
        <v>0.1</v>
      </c>
      <c r="X467">
        <v>2.4</v>
      </c>
      <c r="Y467">
        <v>-4</v>
      </c>
      <c r="Z467">
        <v>9.1999999999999993</v>
      </c>
      <c r="AA467">
        <v>2.4</v>
      </c>
    </row>
    <row r="468" spans="1:27" x14ac:dyDescent="0.25">
      <c r="A468">
        <v>8392</v>
      </c>
      <c r="B468" t="s">
        <v>5431</v>
      </c>
      <c r="C468" t="s">
        <v>20879</v>
      </c>
      <c r="D468">
        <v>122</v>
      </c>
      <c r="E468">
        <v>109</v>
      </c>
      <c r="F468">
        <v>27</v>
      </c>
      <c r="G468">
        <v>6</v>
      </c>
      <c r="H468">
        <v>1</v>
      </c>
      <c r="I468">
        <v>2</v>
      </c>
      <c r="J468">
        <v>12</v>
      </c>
      <c r="K468">
        <v>12</v>
      </c>
      <c r="L468">
        <v>11</v>
      </c>
      <c r="M468">
        <v>23</v>
      </c>
      <c r="N468">
        <v>1</v>
      </c>
      <c r="O468">
        <v>2</v>
      </c>
      <c r="P468">
        <v>1</v>
      </c>
      <c r="Q468">
        <v>0.252</v>
      </c>
      <c r="R468">
        <v>0.32</v>
      </c>
      <c r="S468">
        <v>0.36899999999999999</v>
      </c>
      <c r="T468">
        <v>0.68899999999999995</v>
      </c>
      <c r="U468">
        <v>0.29799999999999999</v>
      </c>
      <c r="V468">
        <v>69</v>
      </c>
      <c r="W468">
        <v>0.2</v>
      </c>
      <c r="X468">
        <v>-1.9</v>
      </c>
      <c r="Y468">
        <v>-4.0999999999999996</v>
      </c>
      <c r="Z468">
        <v>-1</v>
      </c>
      <c r="AA468">
        <v>-0.1</v>
      </c>
    </row>
    <row r="469" spans="1:27" x14ac:dyDescent="0.25">
      <c r="A469">
        <v>2197</v>
      </c>
      <c r="B469" t="s">
        <v>5177</v>
      </c>
      <c r="C469" t="s">
        <v>1</v>
      </c>
      <c r="D469">
        <v>243</v>
      </c>
      <c r="E469">
        <v>221</v>
      </c>
      <c r="F469">
        <v>54</v>
      </c>
      <c r="G469">
        <v>13</v>
      </c>
      <c r="H469">
        <v>1</v>
      </c>
      <c r="I469">
        <v>5</v>
      </c>
      <c r="J469">
        <v>25</v>
      </c>
      <c r="K469">
        <v>24</v>
      </c>
      <c r="L469">
        <v>17</v>
      </c>
      <c r="M469">
        <v>49</v>
      </c>
      <c r="N469">
        <v>1</v>
      </c>
      <c r="O469">
        <v>3</v>
      </c>
      <c r="P469">
        <v>2</v>
      </c>
      <c r="Q469">
        <v>0.246</v>
      </c>
      <c r="R469">
        <v>0.30299999999999999</v>
      </c>
      <c r="S469">
        <v>0.378</v>
      </c>
      <c r="T469">
        <v>0.68100000000000005</v>
      </c>
      <c r="U469">
        <v>0.29799999999999999</v>
      </c>
      <c r="V469">
        <v>86</v>
      </c>
      <c r="W469">
        <v>-0.3</v>
      </c>
      <c r="X469">
        <v>-2.6</v>
      </c>
      <c r="Y469">
        <v>-4.0999999999999996</v>
      </c>
      <c r="Z469">
        <v>-5.4</v>
      </c>
      <c r="AA469">
        <v>-0.2</v>
      </c>
    </row>
    <row r="470" spans="1:27" x14ac:dyDescent="0.25">
      <c r="A470">
        <v>2167</v>
      </c>
      <c r="B470" t="s">
        <v>5479</v>
      </c>
      <c r="C470" t="s">
        <v>20885</v>
      </c>
      <c r="D470">
        <v>1</v>
      </c>
      <c r="E470">
        <v>1</v>
      </c>
      <c r="F470">
        <v>0</v>
      </c>
      <c r="G470">
        <v>0</v>
      </c>
      <c r="H470">
        <v>0</v>
      </c>
      <c r="I470">
        <v>0</v>
      </c>
      <c r="J470">
        <v>0</v>
      </c>
      <c r="K470">
        <v>0</v>
      </c>
      <c r="L470">
        <v>0</v>
      </c>
      <c r="M470">
        <v>0</v>
      </c>
      <c r="N470">
        <v>0</v>
      </c>
      <c r="O470">
        <v>0</v>
      </c>
      <c r="P470">
        <v>0</v>
      </c>
      <c r="Q470">
        <v>0.222</v>
      </c>
      <c r="R470">
        <v>0.309</v>
      </c>
      <c r="S470">
        <v>0.36799999999999999</v>
      </c>
      <c r="T470">
        <v>0.67700000000000005</v>
      </c>
      <c r="U470">
        <v>0.29799999999999999</v>
      </c>
      <c r="V470">
        <v>88</v>
      </c>
      <c r="W470">
        <v>0</v>
      </c>
      <c r="X470">
        <v>0</v>
      </c>
      <c r="Y470">
        <v>0</v>
      </c>
      <c r="Z470">
        <v>0</v>
      </c>
      <c r="AA470">
        <v>0</v>
      </c>
    </row>
    <row r="471" spans="1:27" x14ac:dyDescent="0.25">
      <c r="A471">
        <v>1572</v>
      </c>
      <c r="B471" t="s">
        <v>5482</v>
      </c>
      <c r="C471" t="s">
        <v>20893</v>
      </c>
      <c r="D471">
        <v>416</v>
      </c>
      <c r="E471">
        <v>367</v>
      </c>
      <c r="F471">
        <v>87</v>
      </c>
      <c r="G471">
        <v>17</v>
      </c>
      <c r="H471">
        <v>2</v>
      </c>
      <c r="I471">
        <v>8</v>
      </c>
      <c r="J471">
        <v>48</v>
      </c>
      <c r="K471">
        <v>35</v>
      </c>
      <c r="L471">
        <v>41</v>
      </c>
      <c r="M471">
        <v>60</v>
      </c>
      <c r="N471">
        <v>1</v>
      </c>
      <c r="O471">
        <v>10</v>
      </c>
      <c r="P471">
        <v>4</v>
      </c>
      <c r="Q471">
        <v>0.23799999999999999</v>
      </c>
      <c r="R471">
        <v>0.315</v>
      </c>
      <c r="S471">
        <v>0.35899999999999999</v>
      </c>
      <c r="T471">
        <v>0.67400000000000004</v>
      </c>
      <c r="U471">
        <v>0.29799999999999999</v>
      </c>
      <c r="V471">
        <v>89</v>
      </c>
      <c r="W471">
        <v>1</v>
      </c>
      <c r="X471">
        <v>0.7</v>
      </c>
      <c r="Y471">
        <v>-4.0999999999999996</v>
      </c>
      <c r="Z471">
        <v>-3.7</v>
      </c>
      <c r="AA471">
        <v>0.6</v>
      </c>
    </row>
    <row r="472" spans="1:27" x14ac:dyDescent="0.25">
      <c r="A472">
        <v>11147</v>
      </c>
      <c r="B472" t="s">
        <v>5061</v>
      </c>
      <c r="C472" t="s">
        <v>20867</v>
      </c>
      <c r="D472">
        <v>256</v>
      </c>
      <c r="E472">
        <v>235</v>
      </c>
      <c r="F472">
        <v>56</v>
      </c>
      <c r="G472">
        <v>12</v>
      </c>
      <c r="H472">
        <v>1</v>
      </c>
      <c r="I472">
        <v>7</v>
      </c>
      <c r="J472">
        <v>26</v>
      </c>
      <c r="K472">
        <v>29</v>
      </c>
      <c r="L472">
        <v>16</v>
      </c>
      <c r="M472">
        <v>62</v>
      </c>
      <c r="N472">
        <v>3</v>
      </c>
      <c r="O472">
        <v>3</v>
      </c>
      <c r="P472">
        <v>2</v>
      </c>
      <c r="Q472">
        <v>0.23899999999999999</v>
      </c>
      <c r="R472">
        <v>0.29299999999999998</v>
      </c>
      <c r="S472">
        <v>0.39300000000000002</v>
      </c>
      <c r="T472">
        <v>0.68600000000000005</v>
      </c>
      <c r="U472">
        <v>0.29799999999999999</v>
      </c>
      <c r="V472">
        <v>86</v>
      </c>
      <c r="W472">
        <v>0.2</v>
      </c>
      <c r="X472">
        <v>1</v>
      </c>
      <c r="Y472">
        <v>-4</v>
      </c>
      <c r="Z472">
        <v>-4.7</v>
      </c>
      <c r="AA472">
        <v>-0.1</v>
      </c>
    </row>
    <row r="473" spans="1:27" x14ac:dyDescent="0.25">
      <c r="A473">
        <v>2498</v>
      </c>
      <c r="B473" t="s">
        <v>5451</v>
      </c>
      <c r="C473" t="s">
        <v>20881</v>
      </c>
      <c r="D473">
        <v>1</v>
      </c>
      <c r="E473">
        <v>1</v>
      </c>
      <c r="F473">
        <v>0</v>
      </c>
      <c r="G473">
        <v>0</v>
      </c>
      <c r="H473">
        <v>0</v>
      </c>
      <c r="I473">
        <v>0</v>
      </c>
      <c r="J473">
        <v>0</v>
      </c>
      <c r="K473">
        <v>0</v>
      </c>
      <c r="L473">
        <v>0</v>
      </c>
      <c r="M473">
        <v>0</v>
      </c>
      <c r="N473">
        <v>0</v>
      </c>
      <c r="O473">
        <v>0</v>
      </c>
      <c r="P473">
        <v>0</v>
      </c>
      <c r="Q473">
        <v>0.254</v>
      </c>
      <c r="R473">
        <v>0.32600000000000001</v>
      </c>
      <c r="S473">
        <v>0.34499999999999997</v>
      </c>
      <c r="T473">
        <v>0.67100000000000004</v>
      </c>
      <c r="U473">
        <v>0.29799999999999999</v>
      </c>
      <c r="V473">
        <v>82</v>
      </c>
      <c r="W473">
        <v>0</v>
      </c>
      <c r="X473">
        <v>0</v>
      </c>
      <c r="Y473">
        <v>0</v>
      </c>
      <c r="Z473">
        <v>0</v>
      </c>
      <c r="AA473">
        <v>0</v>
      </c>
    </row>
    <row r="474" spans="1:27" x14ac:dyDescent="0.25">
      <c r="A474" t="s">
        <v>20900</v>
      </c>
      <c r="B474" t="s">
        <v>20901</v>
      </c>
      <c r="C474" t="s">
        <v>1</v>
      </c>
      <c r="D474">
        <v>1</v>
      </c>
      <c r="E474">
        <v>1</v>
      </c>
      <c r="F474">
        <v>0</v>
      </c>
      <c r="G474">
        <v>0</v>
      </c>
      <c r="H474">
        <v>0</v>
      </c>
      <c r="I474">
        <v>0</v>
      </c>
      <c r="J474">
        <v>0</v>
      </c>
      <c r="K474">
        <v>0</v>
      </c>
      <c r="L474">
        <v>0</v>
      </c>
      <c r="M474">
        <v>0</v>
      </c>
      <c r="N474">
        <v>0</v>
      </c>
      <c r="O474">
        <v>0</v>
      </c>
      <c r="P474">
        <v>0</v>
      </c>
      <c r="Q474">
        <v>0.25</v>
      </c>
      <c r="R474">
        <v>0.29799999999999999</v>
      </c>
      <c r="S474">
        <v>0.39</v>
      </c>
      <c r="T474">
        <v>0.68799999999999994</v>
      </c>
      <c r="U474">
        <v>0.29799999999999999</v>
      </c>
      <c r="V474">
        <v>86</v>
      </c>
      <c r="W474">
        <v>0</v>
      </c>
      <c r="X474">
        <v>0</v>
      </c>
      <c r="Y474">
        <v>0</v>
      </c>
      <c r="Z474">
        <v>0</v>
      </c>
      <c r="AA474">
        <v>0</v>
      </c>
    </row>
    <row r="475" spans="1:27" x14ac:dyDescent="0.25">
      <c r="A475">
        <v>950</v>
      </c>
      <c r="B475" t="s">
        <v>5174</v>
      </c>
      <c r="C475" t="s">
        <v>1</v>
      </c>
      <c r="D475">
        <v>480</v>
      </c>
      <c r="E475">
        <v>445</v>
      </c>
      <c r="F475">
        <v>108</v>
      </c>
      <c r="G475">
        <v>20</v>
      </c>
      <c r="H475">
        <v>3</v>
      </c>
      <c r="I475">
        <v>15</v>
      </c>
      <c r="J475">
        <v>49</v>
      </c>
      <c r="K475">
        <v>57</v>
      </c>
      <c r="L475">
        <v>25</v>
      </c>
      <c r="M475">
        <v>132</v>
      </c>
      <c r="N475">
        <v>5</v>
      </c>
      <c r="O475">
        <v>2</v>
      </c>
      <c r="P475">
        <v>2</v>
      </c>
      <c r="Q475">
        <v>0.24399999999999999</v>
      </c>
      <c r="R475">
        <v>0.28999999999999998</v>
      </c>
      <c r="S475">
        <v>0.40100000000000002</v>
      </c>
      <c r="T475">
        <v>0.69099999999999995</v>
      </c>
      <c r="U475">
        <v>0.29799999999999999</v>
      </c>
      <c r="V475">
        <v>86</v>
      </c>
      <c r="W475">
        <v>-0.9</v>
      </c>
      <c r="X475">
        <v>-0.7</v>
      </c>
      <c r="Y475">
        <v>-8.6999999999999993</v>
      </c>
      <c r="Z475">
        <v>-6.3</v>
      </c>
      <c r="AA475">
        <v>0</v>
      </c>
    </row>
    <row r="476" spans="1:27" x14ac:dyDescent="0.25">
      <c r="A476">
        <v>11476</v>
      </c>
      <c r="B476" t="s">
        <v>4580</v>
      </c>
      <c r="C476" t="s">
        <v>20892</v>
      </c>
      <c r="D476">
        <v>563</v>
      </c>
      <c r="E476">
        <v>519</v>
      </c>
      <c r="F476">
        <v>138</v>
      </c>
      <c r="G476">
        <v>25</v>
      </c>
      <c r="H476">
        <v>3</v>
      </c>
      <c r="I476">
        <v>7</v>
      </c>
      <c r="J476">
        <v>54</v>
      </c>
      <c r="K476">
        <v>47</v>
      </c>
      <c r="L476">
        <v>32</v>
      </c>
      <c r="M476">
        <v>116</v>
      </c>
      <c r="N476">
        <v>5</v>
      </c>
      <c r="O476">
        <v>15</v>
      </c>
      <c r="P476">
        <v>8</v>
      </c>
      <c r="Q476">
        <v>0.26600000000000001</v>
      </c>
      <c r="R476">
        <v>0.313</v>
      </c>
      <c r="S476">
        <v>0.36499999999999999</v>
      </c>
      <c r="T476">
        <v>0.67700000000000005</v>
      </c>
      <c r="U476">
        <v>0.29799999999999999</v>
      </c>
      <c r="V476">
        <v>86</v>
      </c>
      <c r="W476">
        <v>0.5</v>
      </c>
      <c r="X476">
        <v>3.3</v>
      </c>
      <c r="Y476">
        <v>-9</v>
      </c>
      <c r="Z476">
        <v>5.4</v>
      </c>
      <c r="AA476">
        <v>1.5</v>
      </c>
    </row>
    <row r="477" spans="1:27" x14ac:dyDescent="0.25">
      <c r="A477" t="s">
        <v>4857</v>
      </c>
      <c r="B477" t="s">
        <v>4858</v>
      </c>
      <c r="C477" t="s">
        <v>20875</v>
      </c>
      <c r="D477">
        <v>1</v>
      </c>
      <c r="E477">
        <v>1</v>
      </c>
      <c r="F477">
        <v>0</v>
      </c>
      <c r="G477">
        <v>0</v>
      </c>
      <c r="H477">
        <v>0</v>
      </c>
      <c r="I477">
        <v>0</v>
      </c>
      <c r="J477">
        <v>0</v>
      </c>
      <c r="K477">
        <v>0</v>
      </c>
      <c r="L477">
        <v>0</v>
      </c>
      <c r="M477">
        <v>0</v>
      </c>
      <c r="N477">
        <v>0</v>
      </c>
      <c r="O477">
        <v>0</v>
      </c>
      <c r="P477">
        <v>0</v>
      </c>
      <c r="Q477">
        <v>0.25</v>
      </c>
      <c r="R477">
        <v>0.28999999999999998</v>
      </c>
      <c r="S477">
        <v>0.39900000000000002</v>
      </c>
      <c r="T477">
        <v>0.68799999999999994</v>
      </c>
      <c r="U477">
        <v>0.29799999999999999</v>
      </c>
      <c r="V477">
        <v>85</v>
      </c>
      <c r="W477">
        <v>0</v>
      </c>
      <c r="X477">
        <v>0</v>
      </c>
      <c r="Y477">
        <v>0</v>
      </c>
      <c r="Z477">
        <v>0</v>
      </c>
      <c r="AA477">
        <v>0</v>
      </c>
    </row>
    <row r="478" spans="1:27" x14ac:dyDescent="0.25">
      <c r="A478" t="s">
        <v>5128</v>
      </c>
      <c r="B478" t="s">
        <v>5129</v>
      </c>
      <c r="C478" t="s">
        <v>20887</v>
      </c>
      <c r="D478">
        <v>46</v>
      </c>
      <c r="E478">
        <v>42</v>
      </c>
      <c r="F478">
        <v>11</v>
      </c>
      <c r="G478">
        <v>2</v>
      </c>
      <c r="H478">
        <v>0</v>
      </c>
      <c r="I478">
        <v>1</v>
      </c>
      <c r="J478">
        <v>5</v>
      </c>
      <c r="K478">
        <v>4</v>
      </c>
      <c r="L478">
        <v>3</v>
      </c>
      <c r="M478">
        <v>11</v>
      </c>
      <c r="N478">
        <v>0</v>
      </c>
      <c r="O478">
        <v>1</v>
      </c>
      <c r="P478">
        <v>1</v>
      </c>
      <c r="Q478">
        <v>0.25700000000000001</v>
      </c>
      <c r="R478">
        <v>0.312</v>
      </c>
      <c r="S478">
        <v>0.36799999999999999</v>
      </c>
      <c r="T478">
        <v>0.68100000000000005</v>
      </c>
      <c r="U478">
        <v>0.29799999999999999</v>
      </c>
      <c r="V478">
        <v>87</v>
      </c>
      <c r="W478">
        <v>0</v>
      </c>
      <c r="X478">
        <v>0</v>
      </c>
      <c r="Y478">
        <v>-0.7</v>
      </c>
      <c r="Z478">
        <v>0.2</v>
      </c>
      <c r="AA478">
        <v>0.1</v>
      </c>
    </row>
    <row r="479" spans="1:27" x14ac:dyDescent="0.25">
      <c r="A479">
        <v>211</v>
      </c>
      <c r="B479" t="s">
        <v>5318</v>
      </c>
      <c r="C479" t="s">
        <v>1</v>
      </c>
      <c r="D479">
        <v>412</v>
      </c>
      <c r="E479">
        <v>371</v>
      </c>
      <c r="F479">
        <v>90</v>
      </c>
      <c r="G479">
        <v>17</v>
      </c>
      <c r="H479">
        <v>3</v>
      </c>
      <c r="I479">
        <v>9</v>
      </c>
      <c r="J479">
        <v>43</v>
      </c>
      <c r="K479">
        <v>40</v>
      </c>
      <c r="L479">
        <v>32</v>
      </c>
      <c r="M479">
        <v>97</v>
      </c>
      <c r="N479">
        <v>3</v>
      </c>
      <c r="O479">
        <v>11</v>
      </c>
      <c r="P479">
        <v>5</v>
      </c>
      <c r="Q479">
        <v>0.24299999999999999</v>
      </c>
      <c r="R479">
        <v>0.30599999999999999</v>
      </c>
      <c r="S479">
        <v>0.378</v>
      </c>
      <c r="T479">
        <v>0.68300000000000005</v>
      </c>
      <c r="U479">
        <v>0.29799999999999999</v>
      </c>
      <c r="V479">
        <v>86</v>
      </c>
      <c r="W479">
        <v>1.3</v>
      </c>
      <c r="X479">
        <v>-2.1</v>
      </c>
      <c r="Y479">
        <v>-5.5</v>
      </c>
      <c r="Z479">
        <v>-4.2</v>
      </c>
      <c r="AA479">
        <v>0.4</v>
      </c>
    </row>
    <row r="480" spans="1:27" x14ac:dyDescent="0.25">
      <c r="A480" t="s">
        <v>5395</v>
      </c>
      <c r="B480" t="s">
        <v>5396</v>
      </c>
      <c r="C480" t="s">
        <v>20884</v>
      </c>
      <c r="D480">
        <v>1</v>
      </c>
      <c r="E480">
        <v>1</v>
      </c>
      <c r="F480">
        <v>0</v>
      </c>
      <c r="G480">
        <v>0</v>
      </c>
      <c r="H480">
        <v>0</v>
      </c>
      <c r="I480">
        <v>0</v>
      </c>
      <c r="J480">
        <v>0</v>
      </c>
      <c r="K480">
        <v>0</v>
      </c>
      <c r="L480">
        <v>0</v>
      </c>
      <c r="M480">
        <v>0</v>
      </c>
      <c r="N480">
        <v>0</v>
      </c>
      <c r="O480">
        <v>0</v>
      </c>
      <c r="P480">
        <v>0</v>
      </c>
      <c r="Q480">
        <v>0.224</v>
      </c>
      <c r="R480">
        <v>0.29699999999999999</v>
      </c>
      <c r="S480">
        <v>0.379</v>
      </c>
      <c r="T480">
        <v>0.67700000000000005</v>
      </c>
      <c r="U480">
        <v>0.29699999999999999</v>
      </c>
      <c r="V480">
        <v>82</v>
      </c>
      <c r="W480">
        <v>0</v>
      </c>
      <c r="X480">
        <v>0</v>
      </c>
      <c r="Y480">
        <v>0</v>
      </c>
      <c r="Z480">
        <v>0</v>
      </c>
      <c r="AA480">
        <v>0</v>
      </c>
    </row>
    <row r="481" spans="1:27" x14ac:dyDescent="0.25">
      <c r="A481">
        <v>5486</v>
      </c>
      <c r="B481" t="s">
        <v>4969</v>
      </c>
      <c r="C481" t="s">
        <v>20887</v>
      </c>
      <c r="D481">
        <v>337</v>
      </c>
      <c r="E481">
        <v>305</v>
      </c>
      <c r="F481">
        <v>75</v>
      </c>
      <c r="G481">
        <v>15</v>
      </c>
      <c r="H481">
        <v>3</v>
      </c>
      <c r="I481">
        <v>6</v>
      </c>
      <c r="J481">
        <v>35</v>
      </c>
      <c r="K481">
        <v>32</v>
      </c>
      <c r="L481">
        <v>27</v>
      </c>
      <c r="M481">
        <v>72</v>
      </c>
      <c r="N481">
        <v>1</v>
      </c>
      <c r="O481">
        <v>8</v>
      </c>
      <c r="P481">
        <v>4</v>
      </c>
      <c r="Q481">
        <v>0.247</v>
      </c>
      <c r="R481">
        <v>0.308</v>
      </c>
      <c r="S481">
        <v>0.371</v>
      </c>
      <c r="T481">
        <v>0.67900000000000005</v>
      </c>
      <c r="U481">
        <v>0.29699999999999999</v>
      </c>
      <c r="V481">
        <v>87</v>
      </c>
      <c r="W481">
        <v>-0.1</v>
      </c>
      <c r="X481">
        <v>-0.2</v>
      </c>
      <c r="Y481">
        <v>-5.2</v>
      </c>
      <c r="Z481">
        <v>1.2</v>
      </c>
      <c r="AA481">
        <v>0.7</v>
      </c>
    </row>
    <row r="482" spans="1:27" x14ac:dyDescent="0.25">
      <c r="A482">
        <v>10951</v>
      </c>
      <c r="B482" t="s">
        <v>5018</v>
      </c>
      <c r="C482" t="s">
        <v>20885</v>
      </c>
      <c r="D482">
        <v>32</v>
      </c>
      <c r="E482">
        <v>29</v>
      </c>
      <c r="F482">
        <v>7</v>
      </c>
      <c r="G482">
        <v>1</v>
      </c>
      <c r="H482">
        <v>0</v>
      </c>
      <c r="I482">
        <v>0</v>
      </c>
      <c r="J482">
        <v>3</v>
      </c>
      <c r="K482">
        <v>3</v>
      </c>
      <c r="L482">
        <v>3</v>
      </c>
      <c r="M482">
        <v>6</v>
      </c>
      <c r="N482">
        <v>0</v>
      </c>
      <c r="O482">
        <v>1</v>
      </c>
      <c r="P482">
        <v>0</v>
      </c>
      <c r="Q482">
        <v>0.252</v>
      </c>
      <c r="R482">
        <v>0.32700000000000001</v>
      </c>
      <c r="S482">
        <v>0.34100000000000003</v>
      </c>
      <c r="T482">
        <v>0.66800000000000004</v>
      </c>
      <c r="U482">
        <v>0.29699999999999999</v>
      </c>
      <c r="V482">
        <v>87</v>
      </c>
      <c r="W482">
        <v>0</v>
      </c>
      <c r="X482">
        <v>-0.1</v>
      </c>
      <c r="Y482">
        <v>-0.5</v>
      </c>
      <c r="Z482">
        <v>0.1</v>
      </c>
      <c r="AA482">
        <v>0.1</v>
      </c>
    </row>
    <row r="483" spans="1:27" x14ac:dyDescent="0.25">
      <c r="A483">
        <v>4672</v>
      </c>
      <c r="B483" t="s">
        <v>4995</v>
      </c>
      <c r="C483" t="s">
        <v>20873</v>
      </c>
      <c r="D483">
        <v>27</v>
      </c>
      <c r="E483">
        <v>25</v>
      </c>
      <c r="F483">
        <v>6</v>
      </c>
      <c r="G483">
        <v>1</v>
      </c>
      <c r="H483">
        <v>0</v>
      </c>
      <c r="I483">
        <v>1</v>
      </c>
      <c r="J483">
        <v>3</v>
      </c>
      <c r="K483">
        <v>3</v>
      </c>
      <c r="L483">
        <v>2</v>
      </c>
      <c r="M483">
        <v>8</v>
      </c>
      <c r="N483">
        <v>0</v>
      </c>
      <c r="O483">
        <v>1</v>
      </c>
      <c r="P483">
        <v>0</v>
      </c>
      <c r="Q483">
        <v>0.24199999999999999</v>
      </c>
      <c r="R483">
        <v>0.29499999999999998</v>
      </c>
      <c r="S483">
        <v>0.38700000000000001</v>
      </c>
      <c r="T483">
        <v>0.68100000000000005</v>
      </c>
      <c r="U483">
        <v>0.29699999999999999</v>
      </c>
      <c r="V483">
        <v>85</v>
      </c>
      <c r="W483">
        <v>0</v>
      </c>
      <c r="X483">
        <v>0</v>
      </c>
      <c r="Y483">
        <v>-0.5</v>
      </c>
      <c r="Z483">
        <v>-0.3</v>
      </c>
      <c r="AA483">
        <v>0</v>
      </c>
    </row>
    <row r="484" spans="1:27" x14ac:dyDescent="0.25">
      <c r="A484" t="s">
        <v>3879</v>
      </c>
      <c r="B484" t="s">
        <v>20902</v>
      </c>
      <c r="C484" t="s">
        <v>20878</v>
      </c>
      <c r="D484">
        <v>13</v>
      </c>
      <c r="E484">
        <v>12</v>
      </c>
      <c r="F484">
        <v>3</v>
      </c>
      <c r="G484">
        <v>1</v>
      </c>
      <c r="H484">
        <v>0</v>
      </c>
      <c r="I484">
        <v>1</v>
      </c>
      <c r="J484">
        <v>1</v>
      </c>
      <c r="K484">
        <v>2</v>
      </c>
      <c r="L484">
        <v>1</v>
      </c>
      <c r="M484">
        <v>4</v>
      </c>
      <c r="N484">
        <v>0</v>
      </c>
      <c r="O484">
        <v>0</v>
      </c>
      <c r="P484">
        <v>0</v>
      </c>
      <c r="Q484">
        <v>0.22600000000000001</v>
      </c>
      <c r="R484">
        <v>0.27100000000000002</v>
      </c>
      <c r="S484">
        <v>0.41899999999999998</v>
      </c>
      <c r="T484">
        <v>0.69</v>
      </c>
      <c r="U484">
        <v>0.29699999999999999</v>
      </c>
      <c r="V484">
        <v>85</v>
      </c>
      <c r="W484">
        <v>0</v>
      </c>
      <c r="X484">
        <v>0</v>
      </c>
      <c r="Y484">
        <v>-0.2</v>
      </c>
      <c r="Z484">
        <v>-0.2</v>
      </c>
      <c r="AA484">
        <v>0</v>
      </c>
    </row>
    <row r="485" spans="1:27" x14ac:dyDescent="0.25">
      <c r="A485">
        <v>13757</v>
      </c>
      <c r="B485" t="s">
        <v>5260</v>
      </c>
      <c r="C485" t="s">
        <v>20889</v>
      </c>
      <c r="D485">
        <v>71</v>
      </c>
      <c r="E485">
        <v>64</v>
      </c>
      <c r="F485">
        <v>17</v>
      </c>
      <c r="G485">
        <v>3</v>
      </c>
      <c r="H485">
        <v>1</v>
      </c>
      <c r="I485">
        <v>1</v>
      </c>
      <c r="J485">
        <v>7</v>
      </c>
      <c r="K485">
        <v>6</v>
      </c>
      <c r="L485">
        <v>6</v>
      </c>
      <c r="M485">
        <v>15</v>
      </c>
      <c r="N485">
        <v>0</v>
      </c>
      <c r="O485">
        <v>2</v>
      </c>
      <c r="P485">
        <v>1</v>
      </c>
      <c r="Q485">
        <v>0.25900000000000001</v>
      </c>
      <c r="R485">
        <v>0.32100000000000001</v>
      </c>
      <c r="S485">
        <v>0.35099999999999998</v>
      </c>
      <c r="T485">
        <v>0.67100000000000004</v>
      </c>
      <c r="U485">
        <v>0.29699999999999999</v>
      </c>
      <c r="V485">
        <v>90</v>
      </c>
      <c r="W485">
        <v>0.1</v>
      </c>
      <c r="X485">
        <v>0.7</v>
      </c>
      <c r="Y485">
        <v>-0.7</v>
      </c>
      <c r="Z485">
        <v>1.3</v>
      </c>
      <c r="AA485">
        <v>0.3</v>
      </c>
    </row>
    <row r="486" spans="1:27" x14ac:dyDescent="0.25">
      <c r="A486">
        <v>1945</v>
      </c>
      <c r="B486" t="s">
        <v>5528</v>
      </c>
      <c r="C486" t="s">
        <v>1</v>
      </c>
      <c r="D486">
        <v>201</v>
      </c>
      <c r="E486">
        <v>185</v>
      </c>
      <c r="F486">
        <v>43</v>
      </c>
      <c r="G486">
        <v>8</v>
      </c>
      <c r="H486">
        <v>1</v>
      </c>
      <c r="I486">
        <v>7</v>
      </c>
      <c r="J486">
        <v>21</v>
      </c>
      <c r="K486">
        <v>24</v>
      </c>
      <c r="L486">
        <v>11</v>
      </c>
      <c r="M486">
        <v>53</v>
      </c>
      <c r="N486">
        <v>2</v>
      </c>
      <c r="O486">
        <v>2</v>
      </c>
      <c r="P486">
        <v>1</v>
      </c>
      <c r="Q486">
        <v>0.23400000000000001</v>
      </c>
      <c r="R486">
        <v>0.28599999999999998</v>
      </c>
      <c r="S486">
        <v>0.40200000000000002</v>
      </c>
      <c r="T486">
        <v>0.68799999999999994</v>
      </c>
      <c r="U486">
        <v>0.29699999999999999</v>
      </c>
      <c r="V486">
        <v>86</v>
      </c>
      <c r="W486">
        <v>-0.6</v>
      </c>
      <c r="X486">
        <v>-0.8</v>
      </c>
      <c r="Y486">
        <v>-4</v>
      </c>
      <c r="Z486">
        <v>-4.9000000000000004</v>
      </c>
      <c r="AA486">
        <v>-0.3</v>
      </c>
    </row>
    <row r="487" spans="1:27" x14ac:dyDescent="0.25">
      <c r="A487">
        <v>1907</v>
      </c>
      <c r="B487" t="s">
        <v>4131</v>
      </c>
      <c r="C487" t="s">
        <v>20892</v>
      </c>
      <c r="D487">
        <v>212</v>
      </c>
      <c r="E487">
        <v>194</v>
      </c>
      <c r="F487">
        <v>48</v>
      </c>
      <c r="G487">
        <v>10</v>
      </c>
      <c r="H487">
        <v>1</v>
      </c>
      <c r="I487">
        <v>4</v>
      </c>
      <c r="J487">
        <v>20</v>
      </c>
      <c r="K487">
        <v>20</v>
      </c>
      <c r="L487">
        <v>14</v>
      </c>
      <c r="M487">
        <v>37</v>
      </c>
      <c r="N487">
        <v>2</v>
      </c>
      <c r="O487">
        <v>3</v>
      </c>
      <c r="P487">
        <v>2</v>
      </c>
      <c r="Q487">
        <v>0.249</v>
      </c>
      <c r="R487">
        <v>0.30299999999999999</v>
      </c>
      <c r="S487">
        <v>0.376</v>
      </c>
      <c r="T487">
        <v>0.67800000000000005</v>
      </c>
      <c r="U487">
        <v>0.29699999999999999</v>
      </c>
      <c r="V487">
        <v>85</v>
      </c>
      <c r="W487">
        <v>-0.5</v>
      </c>
      <c r="X487">
        <v>-1.5</v>
      </c>
      <c r="Y487">
        <v>-4.2</v>
      </c>
      <c r="Z487">
        <v>-0.6</v>
      </c>
      <c r="AA487">
        <v>0.2</v>
      </c>
    </row>
    <row r="488" spans="1:27" x14ac:dyDescent="0.25">
      <c r="A488">
        <v>3298</v>
      </c>
      <c r="B488" t="s">
        <v>5311</v>
      </c>
      <c r="C488" t="s">
        <v>20879</v>
      </c>
      <c r="D488">
        <v>1</v>
      </c>
      <c r="E488">
        <v>1</v>
      </c>
      <c r="F488">
        <v>0</v>
      </c>
      <c r="G488">
        <v>0</v>
      </c>
      <c r="H488">
        <v>0</v>
      </c>
      <c r="I488">
        <v>0</v>
      </c>
      <c r="J488">
        <v>0</v>
      </c>
      <c r="K488">
        <v>0</v>
      </c>
      <c r="L488">
        <v>0</v>
      </c>
      <c r="M488">
        <v>0</v>
      </c>
      <c r="N488">
        <v>0</v>
      </c>
      <c r="O488">
        <v>0</v>
      </c>
      <c r="P488">
        <v>0</v>
      </c>
      <c r="Q488">
        <v>0.25700000000000001</v>
      </c>
      <c r="R488">
        <v>0.29399999999999998</v>
      </c>
      <c r="S488">
        <v>0.39500000000000002</v>
      </c>
      <c r="T488">
        <v>0.68899999999999995</v>
      </c>
      <c r="U488">
        <v>0.29699999999999999</v>
      </c>
      <c r="V488">
        <v>68</v>
      </c>
      <c r="W488">
        <v>0</v>
      </c>
      <c r="X488">
        <v>0</v>
      </c>
      <c r="Y488">
        <v>0</v>
      </c>
      <c r="Z488">
        <v>0</v>
      </c>
      <c r="AA488">
        <v>0</v>
      </c>
    </row>
    <row r="489" spans="1:27" x14ac:dyDescent="0.25">
      <c r="A489">
        <v>12294</v>
      </c>
      <c r="B489" t="s">
        <v>4880</v>
      </c>
      <c r="C489" t="s">
        <v>20891</v>
      </c>
      <c r="D489">
        <v>618</v>
      </c>
      <c r="E489">
        <v>567</v>
      </c>
      <c r="F489">
        <v>147</v>
      </c>
      <c r="G489">
        <v>26</v>
      </c>
      <c r="H489">
        <v>6</v>
      </c>
      <c r="I489">
        <v>8</v>
      </c>
      <c r="J489">
        <v>59</v>
      </c>
      <c r="K489">
        <v>53</v>
      </c>
      <c r="L489">
        <v>39</v>
      </c>
      <c r="M489">
        <v>127</v>
      </c>
      <c r="N489">
        <v>3</v>
      </c>
      <c r="O489">
        <v>20</v>
      </c>
      <c r="P489">
        <v>11</v>
      </c>
      <c r="Q489">
        <v>0.26</v>
      </c>
      <c r="R489">
        <v>0.309</v>
      </c>
      <c r="S489">
        <v>0.371</v>
      </c>
      <c r="T489">
        <v>0.68</v>
      </c>
      <c r="U489">
        <v>0.29699999999999999</v>
      </c>
      <c r="V489">
        <v>90</v>
      </c>
      <c r="W489">
        <v>1</v>
      </c>
      <c r="X489">
        <v>-0.1</v>
      </c>
      <c r="Y489">
        <v>-6.1</v>
      </c>
      <c r="Z489">
        <v>2.4</v>
      </c>
      <c r="AA489">
        <v>1.6</v>
      </c>
    </row>
    <row r="490" spans="1:27" x14ac:dyDescent="0.25">
      <c r="A490">
        <v>7409</v>
      </c>
      <c r="B490" t="s">
        <v>5375</v>
      </c>
      <c r="C490" t="s">
        <v>20885</v>
      </c>
      <c r="D490">
        <v>1</v>
      </c>
      <c r="E490">
        <v>1</v>
      </c>
      <c r="F490">
        <v>0</v>
      </c>
      <c r="G490">
        <v>0</v>
      </c>
      <c r="H490">
        <v>0</v>
      </c>
      <c r="I490">
        <v>0</v>
      </c>
      <c r="J490">
        <v>0</v>
      </c>
      <c r="K490">
        <v>0</v>
      </c>
      <c r="L490">
        <v>0</v>
      </c>
      <c r="M490">
        <v>0</v>
      </c>
      <c r="N490">
        <v>0</v>
      </c>
      <c r="O490">
        <v>0</v>
      </c>
      <c r="P490">
        <v>0</v>
      </c>
      <c r="Q490">
        <v>0.22800000000000001</v>
      </c>
      <c r="R490">
        <v>0.30199999999999999</v>
      </c>
      <c r="S490">
        <v>0.371</v>
      </c>
      <c r="T490">
        <v>0.67400000000000004</v>
      </c>
      <c r="U490">
        <v>0.29699999999999999</v>
      </c>
      <c r="V490">
        <v>87</v>
      </c>
      <c r="W490">
        <v>0</v>
      </c>
      <c r="X490">
        <v>0</v>
      </c>
      <c r="Y490">
        <v>0</v>
      </c>
      <c r="Z490">
        <v>0</v>
      </c>
      <c r="AA490">
        <v>0</v>
      </c>
    </row>
    <row r="491" spans="1:27" x14ac:dyDescent="0.25">
      <c r="A491">
        <v>13510</v>
      </c>
      <c r="B491" t="s">
        <v>5032</v>
      </c>
      <c r="C491" t="s">
        <v>20887</v>
      </c>
      <c r="D491">
        <v>389</v>
      </c>
      <c r="E491">
        <v>354</v>
      </c>
      <c r="F491">
        <v>92</v>
      </c>
      <c r="G491">
        <v>17</v>
      </c>
      <c r="H491">
        <v>2</v>
      </c>
      <c r="I491">
        <v>5</v>
      </c>
      <c r="J491">
        <v>42</v>
      </c>
      <c r="K491">
        <v>35</v>
      </c>
      <c r="L491">
        <v>27</v>
      </c>
      <c r="M491">
        <v>39</v>
      </c>
      <c r="N491">
        <v>2</v>
      </c>
      <c r="O491">
        <v>17</v>
      </c>
      <c r="P491">
        <v>9</v>
      </c>
      <c r="Q491">
        <v>0.25900000000000001</v>
      </c>
      <c r="R491">
        <v>0.312</v>
      </c>
      <c r="S491">
        <v>0.36399999999999999</v>
      </c>
      <c r="T491">
        <v>0.67600000000000005</v>
      </c>
      <c r="U491">
        <v>0.29699999999999999</v>
      </c>
      <c r="V491">
        <v>86</v>
      </c>
      <c r="W491">
        <v>0.7</v>
      </c>
      <c r="X491">
        <v>3.4</v>
      </c>
      <c r="Y491">
        <v>-5.5</v>
      </c>
      <c r="Z491">
        <v>5.2</v>
      </c>
      <c r="AA491">
        <v>1.3</v>
      </c>
    </row>
    <row r="492" spans="1:27" x14ac:dyDescent="0.25">
      <c r="A492">
        <v>1679</v>
      </c>
      <c r="B492" t="s">
        <v>5520</v>
      </c>
      <c r="C492" t="s">
        <v>20876</v>
      </c>
      <c r="D492">
        <v>489</v>
      </c>
      <c r="E492">
        <v>440</v>
      </c>
      <c r="F492">
        <v>107</v>
      </c>
      <c r="G492">
        <v>22</v>
      </c>
      <c r="H492">
        <v>2</v>
      </c>
      <c r="I492">
        <v>10</v>
      </c>
      <c r="J492">
        <v>52</v>
      </c>
      <c r="K492">
        <v>49</v>
      </c>
      <c r="L492">
        <v>37</v>
      </c>
      <c r="M492">
        <v>73</v>
      </c>
      <c r="N492">
        <v>7</v>
      </c>
      <c r="O492">
        <v>4</v>
      </c>
      <c r="P492">
        <v>2</v>
      </c>
      <c r="Q492">
        <v>0.24399999999999999</v>
      </c>
      <c r="R492">
        <v>0.311</v>
      </c>
      <c r="S492">
        <v>0.371</v>
      </c>
      <c r="T492">
        <v>0.68200000000000005</v>
      </c>
      <c r="U492">
        <v>0.29699999999999999</v>
      </c>
      <c r="V492">
        <v>89</v>
      </c>
      <c r="W492">
        <v>1</v>
      </c>
      <c r="X492">
        <v>1.5</v>
      </c>
      <c r="Y492">
        <v>-5.0999999999999996</v>
      </c>
      <c r="Z492">
        <v>2.2999999999999998</v>
      </c>
      <c r="AA492">
        <v>1.3</v>
      </c>
    </row>
    <row r="493" spans="1:27" x14ac:dyDescent="0.25">
      <c r="A493">
        <v>10953</v>
      </c>
      <c r="B493" t="s">
        <v>4748</v>
      </c>
      <c r="C493" t="s">
        <v>20869</v>
      </c>
      <c r="D493">
        <v>173</v>
      </c>
      <c r="E493">
        <v>161</v>
      </c>
      <c r="F493">
        <v>43</v>
      </c>
      <c r="G493">
        <v>9</v>
      </c>
      <c r="H493">
        <v>1</v>
      </c>
      <c r="I493">
        <v>2</v>
      </c>
      <c r="J493">
        <v>17</v>
      </c>
      <c r="K493">
        <v>16</v>
      </c>
      <c r="L493">
        <v>8</v>
      </c>
      <c r="M493">
        <v>29</v>
      </c>
      <c r="N493">
        <v>2</v>
      </c>
      <c r="O493">
        <v>2</v>
      </c>
      <c r="P493">
        <v>1</v>
      </c>
      <c r="Q493">
        <v>0.26600000000000001</v>
      </c>
      <c r="R493">
        <v>0.30499999999999999</v>
      </c>
      <c r="S493">
        <v>0.374</v>
      </c>
      <c r="T493">
        <v>0.68</v>
      </c>
      <c r="U493">
        <v>0.29699999999999999</v>
      </c>
      <c r="V493">
        <v>81</v>
      </c>
      <c r="W493">
        <v>0.2</v>
      </c>
      <c r="X493">
        <v>-1.1000000000000001</v>
      </c>
      <c r="Y493">
        <v>-3.6</v>
      </c>
      <c r="Z493">
        <v>-1.3</v>
      </c>
      <c r="AA493">
        <v>0.1</v>
      </c>
    </row>
    <row r="494" spans="1:27" x14ac:dyDescent="0.25">
      <c r="A494">
        <v>11167</v>
      </c>
      <c r="B494" t="s">
        <v>4934</v>
      </c>
      <c r="C494" t="s">
        <v>20881</v>
      </c>
      <c r="D494">
        <v>1</v>
      </c>
      <c r="E494">
        <v>1</v>
      </c>
      <c r="F494">
        <v>0</v>
      </c>
      <c r="G494">
        <v>0</v>
      </c>
      <c r="H494">
        <v>0</v>
      </c>
      <c r="I494">
        <v>0</v>
      </c>
      <c r="J494">
        <v>0</v>
      </c>
      <c r="K494">
        <v>0</v>
      </c>
      <c r="L494">
        <v>0</v>
      </c>
      <c r="M494">
        <v>0</v>
      </c>
      <c r="N494">
        <v>0</v>
      </c>
      <c r="O494">
        <v>0</v>
      </c>
      <c r="P494">
        <v>0</v>
      </c>
      <c r="Q494">
        <v>0.255</v>
      </c>
      <c r="R494">
        <v>0.30299999999999999</v>
      </c>
      <c r="S494">
        <v>0.377</v>
      </c>
      <c r="T494">
        <v>0.68</v>
      </c>
      <c r="U494">
        <v>0.29699999999999999</v>
      </c>
      <c r="V494">
        <v>81</v>
      </c>
      <c r="W494">
        <v>0</v>
      </c>
      <c r="X494">
        <v>0</v>
      </c>
      <c r="Y494">
        <v>0</v>
      </c>
      <c r="Z494">
        <v>0</v>
      </c>
      <c r="AA494">
        <v>0</v>
      </c>
    </row>
    <row r="495" spans="1:27" x14ac:dyDescent="0.25">
      <c r="A495" t="s">
        <v>4394</v>
      </c>
      <c r="B495" t="s">
        <v>4395</v>
      </c>
      <c r="C495" t="s">
        <v>20880</v>
      </c>
      <c r="D495">
        <v>1</v>
      </c>
      <c r="E495">
        <v>1</v>
      </c>
      <c r="F495">
        <v>0</v>
      </c>
      <c r="G495">
        <v>0</v>
      </c>
      <c r="H495">
        <v>0</v>
      </c>
      <c r="I495">
        <v>0</v>
      </c>
      <c r="J495">
        <v>0</v>
      </c>
      <c r="K495">
        <v>0</v>
      </c>
      <c r="L495">
        <v>0</v>
      </c>
      <c r="M495">
        <v>0</v>
      </c>
      <c r="N495">
        <v>0</v>
      </c>
      <c r="O495">
        <v>0</v>
      </c>
      <c r="P495">
        <v>0</v>
      </c>
      <c r="Q495">
        <v>0.222</v>
      </c>
      <c r="R495">
        <v>0.29899999999999999</v>
      </c>
      <c r="S495">
        <v>0.379</v>
      </c>
      <c r="T495">
        <v>0.67800000000000005</v>
      </c>
      <c r="U495">
        <v>0.29699999999999999</v>
      </c>
      <c r="V495">
        <v>80</v>
      </c>
      <c r="W495">
        <v>0</v>
      </c>
      <c r="X495">
        <v>0</v>
      </c>
      <c r="Y495">
        <v>0</v>
      </c>
      <c r="Z495">
        <v>0</v>
      </c>
      <c r="AA495">
        <v>0</v>
      </c>
    </row>
    <row r="496" spans="1:27" x14ac:dyDescent="0.25">
      <c r="A496" t="s">
        <v>3385</v>
      </c>
      <c r="B496" t="s">
        <v>3386</v>
      </c>
      <c r="C496" t="s">
        <v>20884</v>
      </c>
      <c r="D496">
        <v>88</v>
      </c>
      <c r="E496">
        <v>82</v>
      </c>
      <c r="F496">
        <v>22</v>
      </c>
      <c r="G496">
        <v>4</v>
      </c>
      <c r="H496">
        <v>1</v>
      </c>
      <c r="I496">
        <v>1</v>
      </c>
      <c r="J496">
        <v>8</v>
      </c>
      <c r="K496">
        <v>8</v>
      </c>
      <c r="L496">
        <v>4</v>
      </c>
      <c r="M496">
        <v>12</v>
      </c>
      <c r="N496">
        <v>1</v>
      </c>
      <c r="O496">
        <v>3</v>
      </c>
      <c r="P496">
        <v>2</v>
      </c>
      <c r="Q496">
        <v>0.26400000000000001</v>
      </c>
      <c r="R496">
        <v>0.30099999999999999</v>
      </c>
      <c r="S496">
        <v>0.38200000000000001</v>
      </c>
      <c r="T496">
        <v>0.68300000000000005</v>
      </c>
      <c r="U496">
        <v>0.29699999999999999</v>
      </c>
      <c r="V496">
        <v>82</v>
      </c>
      <c r="W496">
        <v>0</v>
      </c>
      <c r="X496">
        <v>0</v>
      </c>
      <c r="Y496">
        <v>-1.9</v>
      </c>
      <c r="Z496">
        <v>1.1000000000000001</v>
      </c>
      <c r="AA496">
        <v>0.2</v>
      </c>
    </row>
    <row r="497" spans="1:27" x14ac:dyDescent="0.25">
      <c r="A497" t="s">
        <v>4944</v>
      </c>
      <c r="B497" t="s">
        <v>4945</v>
      </c>
      <c r="C497" t="s">
        <v>20883</v>
      </c>
      <c r="D497">
        <v>1</v>
      </c>
      <c r="E497">
        <v>1</v>
      </c>
      <c r="F497">
        <v>0</v>
      </c>
      <c r="G497">
        <v>0</v>
      </c>
      <c r="H497">
        <v>0</v>
      </c>
      <c r="I497">
        <v>0</v>
      </c>
      <c r="J497">
        <v>0</v>
      </c>
      <c r="K497">
        <v>0</v>
      </c>
      <c r="L497">
        <v>0</v>
      </c>
      <c r="M497">
        <v>0</v>
      </c>
      <c r="N497">
        <v>0</v>
      </c>
      <c r="O497">
        <v>0</v>
      </c>
      <c r="P497">
        <v>0</v>
      </c>
      <c r="Q497">
        <v>0.24</v>
      </c>
      <c r="R497">
        <v>0.30299999999999999</v>
      </c>
      <c r="S497">
        <v>0.372</v>
      </c>
      <c r="T497">
        <v>0.67500000000000004</v>
      </c>
      <c r="U497">
        <v>0.29699999999999999</v>
      </c>
      <c r="V497">
        <v>84</v>
      </c>
      <c r="W497">
        <v>0</v>
      </c>
      <c r="X497">
        <v>0</v>
      </c>
      <c r="Y497">
        <v>0</v>
      </c>
      <c r="Z497">
        <v>0</v>
      </c>
      <c r="AA497">
        <v>0</v>
      </c>
    </row>
    <row r="498" spans="1:27" x14ac:dyDescent="0.25">
      <c r="A498" t="s">
        <v>20903</v>
      </c>
      <c r="B498" t="s">
        <v>20904</v>
      </c>
      <c r="C498" t="s">
        <v>20885</v>
      </c>
      <c r="D498">
        <v>1</v>
      </c>
      <c r="E498">
        <v>1</v>
      </c>
      <c r="F498">
        <v>0</v>
      </c>
      <c r="G498">
        <v>0</v>
      </c>
      <c r="H498">
        <v>0</v>
      </c>
      <c r="I498">
        <v>0</v>
      </c>
      <c r="J498">
        <v>0</v>
      </c>
      <c r="K498">
        <v>0</v>
      </c>
      <c r="L498">
        <v>0</v>
      </c>
      <c r="M498">
        <v>0</v>
      </c>
      <c r="N498">
        <v>0</v>
      </c>
      <c r="O498">
        <v>0</v>
      </c>
      <c r="P498">
        <v>0</v>
      </c>
      <c r="Q498">
        <v>0.26200000000000001</v>
      </c>
      <c r="R498">
        <v>0.30599999999999999</v>
      </c>
      <c r="S498">
        <v>0.373</v>
      </c>
      <c r="T498">
        <v>0.67900000000000005</v>
      </c>
      <c r="U498">
        <v>0.29599999999999999</v>
      </c>
      <c r="V498">
        <v>87</v>
      </c>
      <c r="W498">
        <v>0</v>
      </c>
      <c r="X498">
        <v>0</v>
      </c>
      <c r="Y498">
        <v>0</v>
      </c>
      <c r="Z498">
        <v>0</v>
      </c>
      <c r="AA498">
        <v>0</v>
      </c>
    </row>
    <row r="499" spans="1:27" x14ac:dyDescent="0.25">
      <c r="A499">
        <v>7002</v>
      </c>
      <c r="B499" t="s">
        <v>4798</v>
      </c>
      <c r="C499" t="s">
        <v>20884</v>
      </c>
      <c r="D499">
        <v>484</v>
      </c>
      <c r="E499">
        <v>449</v>
      </c>
      <c r="F499">
        <v>105</v>
      </c>
      <c r="G499">
        <v>17</v>
      </c>
      <c r="H499">
        <v>2</v>
      </c>
      <c r="I499">
        <v>20</v>
      </c>
      <c r="J499">
        <v>49</v>
      </c>
      <c r="K499">
        <v>59</v>
      </c>
      <c r="L499">
        <v>25</v>
      </c>
      <c r="M499">
        <v>117</v>
      </c>
      <c r="N499">
        <v>3</v>
      </c>
      <c r="O499">
        <v>4</v>
      </c>
      <c r="P499">
        <v>2</v>
      </c>
      <c r="Q499">
        <v>0.23400000000000001</v>
      </c>
      <c r="R499">
        <v>0.27700000000000002</v>
      </c>
      <c r="S499">
        <v>0.41099999999999998</v>
      </c>
      <c r="T499">
        <v>0.68799999999999994</v>
      </c>
      <c r="U499">
        <v>0.29599999999999999</v>
      </c>
      <c r="V499">
        <v>82</v>
      </c>
      <c r="W499">
        <v>-0.4</v>
      </c>
      <c r="X499">
        <v>0.5</v>
      </c>
      <c r="Y499">
        <v>-10.8</v>
      </c>
      <c r="Z499">
        <v>-1.4</v>
      </c>
      <c r="AA499">
        <v>0.3</v>
      </c>
    </row>
    <row r="500" spans="1:27" x14ac:dyDescent="0.25">
      <c r="A500">
        <v>12225</v>
      </c>
      <c r="B500" t="s">
        <v>4987</v>
      </c>
      <c r="C500" t="s">
        <v>20870</v>
      </c>
      <c r="D500">
        <v>294</v>
      </c>
      <c r="E500">
        <v>267</v>
      </c>
      <c r="F500">
        <v>61</v>
      </c>
      <c r="G500">
        <v>10</v>
      </c>
      <c r="H500">
        <v>3</v>
      </c>
      <c r="I500">
        <v>10</v>
      </c>
      <c r="J500">
        <v>31</v>
      </c>
      <c r="K500">
        <v>33</v>
      </c>
      <c r="L500">
        <v>18</v>
      </c>
      <c r="M500">
        <v>70</v>
      </c>
      <c r="N500">
        <v>5</v>
      </c>
      <c r="O500">
        <v>6</v>
      </c>
      <c r="P500">
        <v>3</v>
      </c>
      <c r="Q500">
        <v>0.23100000000000001</v>
      </c>
      <c r="R500">
        <v>0.28899999999999998</v>
      </c>
      <c r="S500">
        <v>0.40200000000000002</v>
      </c>
      <c r="T500">
        <v>0.69099999999999995</v>
      </c>
      <c r="U500">
        <v>0.29599999999999999</v>
      </c>
      <c r="V500">
        <v>83</v>
      </c>
      <c r="W500">
        <v>0.1</v>
      </c>
      <c r="X500">
        <v>0.4</v>
      </c>
      <c r="Y500">
        <v>-5.7</v>
      </c>
      <c r="Z500">
        <v>-3.6</v>
      </c>
      <c r="AA500">
        <v>0</v>
      </c>
    </row>
    <row r="501" spans="1:27" x14ac:dyDescent="0.25">
      <c r="A501" t="s">
        <v>4736</v>
      </c>
      <c r="B501" t="s">
        <v>4737</v>
      </c>
      <c r="C501" t="s">
        <v>20891</v>
      </c>
      <c r="D501">
        <v>36</v>
      </c>
      <c r="E501">
        <v>32</v>
      </c>
      <c r="F501">
        <v>7</v>
      </c>
      <c r="G501">
        <v>1</v>
      </c>
      <c r="H501">
        <v>0</v>
      </c>
      <c r="I501">
        <v>1</v>
      </c>
      <c r="J501">
        <v>4</v>
      </c>
      <c r="K501">
        <v>4</v>
      </c>
      <c r="L501">
        <v>3</v>
      </c>
      <c r="M501">
        <v>11</v>
      </c>
      <c r="N501">
        <v>0</v>
      </c>
      <c r="O501">
        <v>0</v>
      </c>
      <c r="P501">
        <v>0</v>
      </c>
      <c r="Q501">
        <v>0.214</v>
      </c>
      <c r="R501">
        <v>0.28799999999999998</v>
      </c>
      <c r="S501">
        <v>0.39</v>
      </c>
      <c r="T501">
        <v>0.67800000000000005</v>
      </c>
      <c r="U501">
        <v>0.29599999999999999</v>
      </c>
      <c r="V501">
        <v>90</v>
      </c>
      <c r="W501">
        <v>0</v>
      </c>
      <c r="X501">
        <v>0</v>
      </c>
      <c r="Y501">
        <v>-0.4</v>
      </c>
      <c r="Z501">
        <v>-0.5</v>
      </c>
      <c r="AA501">
        <v>0</v>
      </c>
    </row>
    <row r="502" spans="1:27" x14ac:dyDescent="0.25">
      <c r="A502" t="s">
        <v>5291</v>
      </c>
      <c r="B502" t="s">
        <v>5292</v>
      </c>
      <c r="C502" t="s">
        <v>20892</v>
      </c>
      <c r="D502">
        <v>1</v>
      </c>
      <c r="E502">
        <v>1</v>
      </c>
      <c r="F502">
        <v>0</v>
      </c>
      <c r="G502">
        <v>0</v>
      </c>
      <c r="H502">
        <v>0</v>
      </c>
      <c r="I502">
        <v>0</v>
      </c>
      <c r="J502">
        <v>0</v>
      </c>
      <c r="K502">
        <v>0</v>
      </c>
      <c r="L502">
        <v>0</v>
      </c>
      <c r="M502">
        <v>0</v>
      </c>
      <c r="N502">
        <v>0</v>
      </c>
      <c r="O502">
        <v>0</v>
      </c>
      <c r="P502">
        <v>0</v>
      </c>
      <c r="Q502">
        <v>0.248</v>
      </c>
      <c r="R502">
        <v>0.30299999999999999</v>
      </c>
      <c r="S502">
        <v>0.376</v>
      </c>
      <c r="T502">
        <v>0.67900000000000005</v>
      </c>
      <c r="U502">
        <v>0.29599999999999999</v>
      </c>
      <c r="V502">
        <v>85</v>
      </c>
      <c r="W502">
        <v>0</v>
      </c>
      <c r="X502">
        <v>0</v>
      </c>
      <c r="Y502">
        <v>0</v>
      </c>
      <c r="Z502">
        <v>0</v>
      </c>
      <c r="AA502">
        <v>0</v>
      </c>
    </row>
    <row r="503" spans="1:27" x14ac:dyDescent="0.25">
      <c r="A503">
        <v>945</v>
      </c>
      <c r="B503" t="s">
        <v>5323</v>
      </c>
      <c r="C503" t="s">
        <v>20890</v>
      </c>
      <c r="D503">
        <v>1</v>
      </c>
      <c r="E503">
        <v>1</v>
      </c>
      <c r="F503">
        <v>0</v>
      </c>
      <c r="G503">
        <v>0</v>
      </c>
      <c r="H503">
        <v>0</v>
      </c>
      <c r="I503">
        <v>0</v>
      </c>
      <c r="J503">
        <v>0</v>
      </c>
      <c r="K503">
        <v>0</v>
      </c>
      <c r="L503">
        <v>0</v>
      </c>
      <c r="M503">
        <v>0</v>
      </c>
      <c r="N503">
        <v>0</v>
      </c>
      <c r="O503">
        <v>0</v>
      </c>
      <c r="P503">
        <v>0</v>
      </c>
      <c r="Q503">
        <v>0.24199999999999999</v>
      </c>
      <c r="R503">
        <v>0.32100000000000001</v>
      </c>
      <c r="S503">
        <v>0.34599999999999997</v>
      </c>
      <c r="T503">
        <v>0.66700000000000004</v>
      </c>
      <c r="U503">
        <v>0.29599999999999999</v>
      </c>
      <c r="V503">
        <v>90</v>
      </c>
      <c r="W503">
        <v>0</v>
      </c>
      <c r="X503">
        <v>0</v>
      </c>
      <c r="Y503">
        <v>0</v>
      </c>
      <c r="Z503">
        <v>0</v>
      </c>
      <c r="AA503">
        <v>0</v>
      </c>
    </row>
    <row r="504" spans="1:27" x14ac:dyDescent="0.25">
      <c r="A504">
        <v>9308</v>
      </c>
      <c r="B504" t="s">
        <v>5263</v>
      </c>
      <c r="C504" t="s">
        <v>20893</v>
      </c>
      <c r="D504">
        <v>183</v>
      </c>
      <c r="E504">
        <v>170</v>
      </c>
      <c r="F504">
        <v>41</v>
      </c>
      <c r="G504">
        <v>9</v>
      </c>
      <c r="H504">
        <v>1</v>
      </c>
      <c r="I504">
        <v>6</v>
      </c>
      <c r="J504">
        <v>19</v>
      </c>
      <c r="K504">
        <v>21</v>
      </c>
      <c r="L504">
        <v>9</v>
      </c>
      <c r="M504">
        <v>35</v>
      </c>
      <c r="N504">
        <v>2</v>
      </c>
      <c r="O504">
        <v>1</v>
      </c>
      <c r="P504">
        <v>1</v>
      </c>
      <c r="Q504">
        <v>0.24099999999999999</v>
      </c>
      <c r="R504">
        <v>0.28499999999999998</v>
      </c>
      <c r="S504">
        <v>0.4</v>
      </c>
      <c r="T504">
        <v>0.68400000000000005</v>
      </c>
      <c r="U504">
        <v>0.29599999999999999</v>
      </c>
      <c r="V504">
        <v>88</v>
      </c>
      <c r="W504">
        <v>-0.1</v>
      </c>
      <c r="X504">
        <v>0.5</v>
      </c>
      <c r="Y504">
        <v>-2.7</v>
      </c>
      <c r="Z504">
        <v>4.3</v>
      </c>
      <c r="AA504">
        <v>0.8</v>
      </c>
    </row>
    <row r="505" spans="1:27" x14ac:dyDescent="0.25">
      <c r="A505" t="s">
        <v>5162</v>
      </c>
      <c r="B505" t="s">
        <v>5163</v>
      </c>
      <c r="C505" t="s">
        <v>20868</v>
      </c>
      <c r="D505">
        <v>33</v>
      </c>
      <c r="E505">
        <v>31</v>
      </c>
      <c r="F505">
        <v>8</v>
      </c>
      <c r="G505">
        <v>1</v>
      </c>
      <c r="H505">
        <v>0</v>
      </c>
      <c r="I505">
        <v>0</v>
      </c>
      <c r="J505">
        <v>3</v>
      </c>
      <c r="K505">
        <v>3</v>
      </c>
      <c r="L505">
        <v>2</v>
      </c>
      <c r="M505">
        <v>5</v>
      </c>
      <c r="N505">
        <v>0</v>
      </c>
      <c r="O505">
        <v>2</v>
      </c>
      <c r="P505">
        <v>1</v>
      </c>
      <c r="Q505">
        <v>0.27</v>
      </c>
      <c r="R505">
        <v>0.31</v>
      </c>
      <c r="S505">
        <v>0.36699999999999999</v>
      </c>
      <c r="T505">
        <v>0.67700000000000005</v>
      </c>
      <c r="U505">
        <v>0.29599999999999999</v>
      </c>
      <c r="V505">
        <v>84</v>
      </c>
      <c r="W505">
        <v>0</v>
      </c>
      <c r="X505">
        <v>0</v>
      </c>
      <c r="Y505">
        <v>-0.6</v>
      </c>
      <c r="Z505">
        <v>-0.1</v>
      </c>
      <c r="AA505">
        <v>0</v>
      </c>
    </row>
    <row r="506" spans="1:27" x14ac:dyDescent="0.25">
      <c r="A506">
        <v>4082</v>
      </c>
      <c r="B506" t="s">
        <v>5289</v>
      </c>
      <c r="C506" t="s">
        <v>20874</v>
      </c>
      <c r="D506">
        <v>586</v>
      </c>
      <c r="E506">
        <v>547</v>
      </c>
      <c r="F506">
        <v>148</v>
      </c>
      <c r="G506">
        <v>32</v>
      </c>
      <c r="H506">
        <v>2</v>
      </c>
      <c r="I506">
        <v>6</v>
      </c>
      <c r="J506">
        <v>55</v>
      </c>
      <c r="K506">
        <v>52</v>
      </c>
      <c r="L506">
        <v>28</v>
      </c>
      <c r="M506">
        <v>67</v>
      </c>
      <c r="N506">
        <v>4</v>
      </c>
      <c r="O506">
        <v>12</v>
      </c>
      <c r="P506">
        <v>6</v>
      </c>
      <c r="Q506">
        <v>0.27100000000000002</v>
      </c>
      <c r="R506">
        <v>0.309</v>
      </c>
      <c r="S506">
        <v>0.371</v>
      </c>
      <c r="T506">
        <v>0.68</v>
      </c>
      <c r="U506">
        <v>0.29599999999999999</v>
      </c>
      <c r="V506">
        <v>86</v>
      </c>
      <c r="W506">
        <v>1</v>
      </c>
      <c r="X506">
        <v>-2.5</v>
      </c>
      <c r="Y506">
        <v>-8.3000000000000007</v>
      </c>
      <c r="Z506">
        <v>4.3</v>
      </c>
      <c r="AA506">
        <v>1.5</v>
      </c>
    </row>
    <row r="507" spans="1:27" x14ac:dyDescent="0.25">
      <c r="A507" t="s">
        <v>5109</v>
      </c>
      <c r="B507" t="s">
        <v>5110</v>
      </c>
      <c r="C507" t="s">
        <v>20882</v>
      </c>
      <c r="D507">
        <v>1</v>
      </c>
      <c r="E507">
        <v>1</v>
      </c>
      <c r="F507">
        <v>0</v>
      </c>
      <c r="G507">
        <v>0</v>
      </c>
      <c r="H507">
        <v>0</v>
      </c>
      <c r="I507">
        <v>0</v>
      </c>
      <c r="J507">
        <v>0</v>
      </c>
      <c r="K507">
        <v>0</v>
      </c>
      <c r="L507">
        <v>0</v>
      </c>
      <c r="M507">
        <v>0</v>
      </c>
      <c r="N507">
        <v>0</v>
      </c>
      <c r="O507">
        <v>0</v>
      </c>
      <c r="P507">
        <v>0</v>
      </c>
      <c r="Q507">
        <v>0.23499999999999999</v>
      </c>
      <c r="R507">
        <v>0.28599999999999998</v>
      </c>
      <c r="S507">
        <v>0.4</v>
      </c>
      <c r="T507">
        <v>0.68600000000000005</v>
      </c>
      <c r="U507">
        <v>0.29599999999999999</v>
      </c>
      <c r="V507">
        <v>83</v>
      </c>
      <c r="W507">
        <v>0</v>
      </c>
      <c r="X507">
        <v>0</v>
      </c>
      <c r="Y507">
        <v>0</v>
      </c>
      <c r="Z507">
        <v>0</v>
      </c>
      <c r="AA507">
        <v>0</v>
      </c>
    </row>
    <row r="508" spans="1:27" x14ac:dyDescent="0.25">
      <c r="A508">
        <v>9542</v>
      </c>
      <c r="B508" t="s">
        <v>5259</v>
      </c>
      <c r="C508" t="s">
        <v>20889</v>
      </c>
      <c r="D508">
        <v>170</v>
      </c>
      <c r="E508">
        <v>155</v>
      </c>
      <c r="F508">
        <v>40</v>
      </c>
      <c r="G508">
        <v>8</v>
      </c>
      <c r="H508">
        <v>1</v>
      </c>
      <c r="I508">
        <v>2</v>
      </c>
      <c r="J508">
        <v>17</v>
      </c>
      <c r="K508">
        <v>16</v>
      </c>
      <c r="L508">
        <v>12</v>
      </c>
      <c r="M508">
        <v>26</v>
      </c>
      <c r="N508">
        <v>1</v>
      </c>
      <c r="O508">
        <v>1</v>
      </c>
      <c r="P508">
        <v>0</v>
      </c>
      <c r="Q508">
        <v>0.25900000000000001</v>
      </c>
      <c r="R508">
        <v>0.314</v>
      </c>
      <c r="S508">
        <v>0.36499999999999999</v>
      </c>
      <c r="T508">
        <v>0.68</v>
      </c>
      <c r="U508">
        <v>0.29599999999999999</v>
      </c>
      <c r="V508">
        <v>89</v>
      </c>
      <c r="W508">
        <v>-0.4</v>
      </c>
      <c r="X508">
        <v>-0.3</v>
      </c>
      <c r="Y508">
        <v>-2.6</v>
      </c>
      <c r="Z508">
        <v>1.2</v>
      </c>
      <c r="AA508">
        <v>0.4</v>
      </c>
    </row>
    <row r="509" spans="1:27" x14ac:dyDescent="0.25">
      <c r="A509">
        <v>6448</v>
      </c>
      <c r="B509" t="s">
        <v>5114</v>
      </c>
      <c r="C509" t="s">
        <v>20880</v>
      </c>
      <c r="D509">
        <v>1</v>
      </c>
      <c r="E509">
        <v>1</v>
      </c>
      <c r="F509">
        <v>0</v>
      </c>
      <c r="G509">
        <v>0</v>
      </c>
      <c r="H509">
        <v>0</v>
      </c>
      <c r="I509">
        <v>0</v>
      </c>
      <c r="J509">
        <v>0</v>
      </c>
      <c r="K509">
        <v>0</v>
      </c>
      <c r="L509">
        <v>0</v>
      </c>
      <c r="M509">
        <v>0</v>
      </c>
      <c r="N509">
        <v>0</v>
      </c>
      <c r="O509">
        <v>0</v>
      </c>
      <c r="P509">
        <v>0</v>
      </c>
      <c r="Q509">
        <v>0.249</v>
      </c>
      <c r="R509">
        <v>0.308</v>
      </c>
      <c r="S509">
        <v>0.36599999999999999</v>
      </c>
      <c r="T509">
        <v>0.67400000000000004</v>
      </c>
      <c r="U509">
        <v>0.29599999999999999</v>
      </c>
      <c r="V509">
        <v>79</v>
      </c>
      <c r="W509">
        <v>0</v>
      </c>
      <c r="X509">
        <v>0</v>
      </c>
      <c r="Y509">
        <v>0</v>
      </c>
      <c r="Z509">
        <v>0</v>
      </c>
      <c r="AA509">
        <v>0</v>
      </c>
    </row>
    <row r="510" spans="1:27" x14ac:dyDescent="0.25">
      <c r="A510">
        <v>6582</v>
      </c>
      <c r="B510" t="s">
        <v>5415</v>
      </c>
      <c r="C510" t="s">
        <v>20893</v>
      </c>
      <c r="D510">
        <v>1</v>
      </c>
      <c r="E510">
        <v>1</v>
      </c>
      <c r="F510">
        <v>0</v>
      </c>
      <c r="G510">
        <v>0</v>
      </c>
      <c r="H510">
        <v>0</v>
      </c>
      <c r="I510">
        <v>0</v>
      </c>
      <c r="J510">
        <v>0</v>
      </c>
      <c r="K510">
        <v>0</v>
      </c>
      <c r="L510">
        <v>0</v>
      </c>
      <c r="M510">
        <v>0</v>
      </c>
      <c r="N510">
        <v>0</v>
      </c>
      <c r="O510">
        <v>0</v>
      </c>
      <c r="P510">
        <v>0</v>
      </c>
      <c r="Q510">
        <v>0.24099999999999999</v>
      </c>
      <c r="R510">
        <v>0.29499999999999998</v>
      </c>
      <c r="S510">
        <v>0.38400000000000001</v>
      </c>
      <c r="T510">
        <v>0.67900000000000005</v>
      </c>
      <c r="U510">
        <v>0.29599999999999999</v>
      </c>
      <c r="V510">
        <v>88</v>
      </c>
      <c r="W510">
        <v>0</v>
      </c>
      <c r="X510">
        <v>0</v>
      </c>
      <c r="Y510">
        <v>0</v>
      </c>
      <c r="Z510">
        <v>0</v>
      </c>
      <c r="AA510">
        <v>0</v>
      </c>
    </row>
    <row r="511" spans="1:27" x14ac:dyDescent="0.25">
      <c r="A511">
        <v>4611</v>
      </c>
      <c r="B511" t="s">
        <v>5555</v>
      </c>
      <c r="C511" t="s">
        <v>20893</v>
      </c>
      <c r="D511">
        <v>1</v>
      </c>
      <c r="E511">
        <v>1</v>
      </c>
      <c r="F511">
        <v>0</v>
      </c>
      <c r="G511">
        <v>0</v>
      </c>
      <c r="H511">
        <v>0</v>
      </c>
      <c r="I511">
        <v>0</v>
      </c>
      <c r="J511">
        <v>0</v>
      </c>
      <c r="K511">
        <v>0</v>
      </c>
      <c r="L511">
        <v>0</v>
      </c>
      <c r="M511">
        <v>0</v>
      </c>
      <c r="N511">
        <v>0</v>
      </c>
      <c r="O511">
        <v>0</v>
      </c>
      <c r="P511">
        <v>0</v>
      </c>
      <c r="Q511">
        <v>0.248</v>
      </c>
      <c r="R511">
        <v>0.30199999999999999</v>
      </c>
      <c r="S511">
        <v>0.38</v>
      </c>
      <c r="T511">
        <v>0.68200000000000005</v>
      </c>
      <c r="U511">
        <v>0.29599999999999999</v>
      </c>
      <c r="V511">
        <v>88</v>
      </c>
      <c r="W511">
        <v>0</v>
      </c>
      <c r="X511">
        <v>0</v>
      </c>
      <c r="Y511">
        <v>0</v>
      </c>
      <c r="Z511">
        <v>0</v>
      </c>
      <c r="AA511">
        <v>0</v>
      </c>
    </row>
    <row r="512" spans="1:27" x14ac:dyDescent="0.25">
      <c r="A512" t="s">
        <v>4991</v>
      </c>
      <c r="B512" t="s">
        <v>4992</v>
      </c>
      <c r="C512" t="s">
        <v>20890</v>
      </c>
      <c r="D512">
        <v>1</v>
      </c>
      <c r="E512">
        <v>1</v>
      </c>
      <c r="F512">
        <v>0</v>
      </c>
      <c r="G512">
        <v>0</v>
      </c>
      <c r="H512">
        <v>0</v>
      </c>
      <c r="I512">
        <v>0</v>
      </c>
      <c r="J512">
        <v>0</v>
      </c>
      <c r="K512">
        <v>0</v>
      </c>
      <c r="L512">
        <v>0</v>
      </c>
      <c r="M512">
        <v>0</v>
      </c>
      <c r="N512">
        <v>0</v>
      </c>
      <c r="O512">
        <v>0</v>
      </c>
      <c r="P512">
        <v>0</v>
      </c>
      <c r="Q512">
        <v>0.24</v>
      </c>
      <c r="R512">
        <v>0.29799999999999999</v>
      </c>
      <c r="S512">
        <v>0.38200000000000001</v>
      </c>
      <c r="T512">
        <v>0.67900000000000005</v>
      </c>
      <c r="U512">
        <v>0.29599999999999999</v>
      </c>
      <c r="V512">
        <v>90</v>
      </c>
      <c r="W512">
        <v>0</v>
      </c>
      <c r="X512">
        <v>0</v>
      </c>
      <c r="Y512">
        <v>0</v>
      </c>
      <c r="Z512">
        <v>0</v>
      </c>
      <c r="AA512">
        <v>0</v>
      </c>
    </row>
    <row r="513" spans="1:27" x14ac:dyDescent="0.25">
      <c r="A513">
        <v>6201</v>
      </c>
      <c r="B513" t="s">
        <v>5100</v>
      </c>
      <c r="C513" t="s">
        <v>20866</v>
      </c>
      <c r="D513">
        <v>1</v>
      </c>
      <c r="E513">
        <v>1</v>
      </c>
      <c r="F513">
        <v>0</v>
      </c>
      <c r="G513">
        <v>0</v>
      </c>
      <c r="H513">
        <v>0</v>
      </c>
      <c r="I513">
        <v>0</v>
      </c>
      <c r="J513">
        <v>0</v>
      </c>
      <c r="K513">
        <v>0</v>
      </c>
      <c r="L513">
        <v>0</v>
      </c>
      <c r="M513">
        <v>0</v>
      </c>
      <c r="N513">
        <v>0</v>
      </c>
      <c r="O513">
        <v>0</v>
      </c>
      <c r="P513">
        <v>0</v>
      </c>
      <c r="Q513">
        <v>0.24099999999999999</v>
      </c>
      <c r="R513">
        <v>0.28899999999999998</v>
      </c>
      <c r="S513">
        <v>0.39200000000000002</v>
      </c>
      <c r="T513">
        <v>0.68200000000000005</v>
      </c>
      <c r="U513">
        <v>0.29599999999999999</v>
      </c>
      <c r="V513">
        <v>84</v>
      </c>
      <c r="W513">
        <v>0</v>
      </c>
      <c r="X513">
        <v>0</v>
      </c>
      <c r="Y513">
        <v>0</v>
      </c>
      <c r="Z513">
        <v>0</v>
      </c>
      <c r="AA513">
        <v>0</v>
      </c>
    </row>
    <row r="514" spans="1:27" x14ac:dyDescent="0.25">
      <c r="A514">
        <v>8353</v>
      </c>
      <c r="B514" t="s">
        <v>5117</v>
      </c>
      <c r="C514" t="s">
        <v>20885</v>
      </c>
      <c r="D514">
        <v>13</v>
      </c>
      <c r="E514">
        <v>12</v>
      </c>
      <c r="F514">
        <v>3</v>
      </c>
      <c r="G514">
        <v>1</v>
      </c>
      <c r="H514">
        <v>0</v>
      </c>
      <c r="I514">
        <v>0</v>
      </c>
      <c r="J514">
        <v>1</v>
      </c>
      <c r="K514">
        <v>1</v>
      </c>
      <c r="L514">
        <v>1</v>
      </c>
      <c r="M514">
        <v>2</v>
      </c>
      <c r="N514">
        <v>0</v>
      </c>
      <c r="O514">
        <v>0</v>
      </c>
      <c r="P514">
        <v>0</v>
      </c>
      <c r="Q514">
        <v>0.247</v>
      </c>
      <c r="R514">
        <v>0.32400000000000001</v>
      </c>
      <c r="S514">
        <v>0.33800000000000002</v>
      </c>
      <c r="T514">
        <v>0.66200000000000003</v>
      </c>
      <c r="U514">
        <v>0.29599999999999999</v>
      </c>
      <c r="V514">
        <v>86</v>
      </c>
      <c r="W514">
        <v>0</v>
      </c>
      <c r="X514">
        <v>0</v>
      </c>
      <c r="Y514">
        <v>-0.2</v>
      </c>
      <c r="Z514">
        <v>0.1</v>
      </c>
      <c r="AA514">
        <v>0</v>
      </c>
    </row>
    <row r="515" spans="1:27" x14ac:dyDescent="0.25">
      <c r="A515">
        <v>5677</v>
      </c>
      <c r="B515" t="s">
        <v>5098</v>
      </c>
      <c r="C515" t="s">
        <v>20876</v>
      </c>
      <c r="D515">
        <v>207</v>
      </c>
      <c r="E515">
        <v>178</v>
      </c>
      <c r="F515">
        <v>40</v>
      </c>
      <c r="G515">
        <v>7</v>
      </c>
      <c r="H515">
        <v>0</v>
      </c>
      <c r="I515">
        <v>4</v>
      </c>
      <c r="J515">
        <v>19</v>
      </c>
      <c r="K515">
        <v>19</v>
      </c>
      <c r="L515">
        <v>25</v>
      </c>
      <c r="M515">
        <v>39</v>
      </c>
      <c r="N515">
        <v>2</v>
      </c>
      <c r="O515">
        <v>1</v>
      </c>
      <c r="P515">
        <v>0</v>
      </c>
      <c r="Q515">
        <v>0.22600000000000001</v>
      </c>
      <c r="R515">
        <v>0.32200000000000001</v>
      </c>
      <c r="S515">
        <v>0.34100000000000003</v>
      </c>
      <c r="T515">
        <v>0.66300000000000003</v>
      </c>
      <c r="U515">
        <v>0.29599999999999999</v>
      </c>
      <c r="V515">
        <v>89</v>
      </c>
      <c r="W515">
        <v>-1.1000000000000001</v>
      </c>
      <c r="X515">
        <v>2.2999999999999998</v>
      </c>
      <c r="Y515">
        <v>-3.9</v>
      </c>
      <c r="Z515">
        <v>6.7</v>
      </c>
      <c r="AA515">
        <v>1</v>
      </c>
    </row>
    <row r="516" spans="1:27" x14ac:dyDescent="0.25">
      <c r="A516">
        <v>8879</v>
      </c>
      <c r="B516" t="s">
        <v>5445</v>
      </c>
      <c r="C516" t="s">
        <v>20874</v>
      </c>
      <c r="D516">
        <v>1</v>
      </c>
      <c r="E516">
        <v>1</v>
      </c>
      <c r="F516">
        <v>0</v>
      </c>
      <c r="G516">
        <v>0</v>
      </c>
      <c r="H516">
        <v>0</v>
      </c>
      <c r="I516">
        <v>0</v>
      </c>
      <c r="J516">
        <v>0</v>
      </c>
      <c r="K516">
        <v>0</v>
      </c>
      <c r="L516">
        <v>0</v>
      </c>
      <c r="M516">
        <v>0</v>
      </c>
      <c r="N516">
        <v>0</v>
      </c>
      <c r="O516">
        <v>0</v>
      </c>
      <c r="P516">
        <v>0</v>
      </c>
      <c r="Q516">
        <v>0.23799999999999999</v>
      </c>
      <c r="R516">
        <v>0.308</v>
      </c>
      <c r="S516">
        <v>0.36499999999999999</v>
      </c>
      <c r="T516">
        <v>0.67300000000000004</v>
      </c>
      <c r="U516">
        <v>0.29599999999999999</v>
      </c>
      <c r="V516">
        <v>86</v>
      </c>
      <c r="W516">
        <v>0</v>
      </c>
      <c r="X516">
        <v>0</v>
      </c>
      <c r="Y516">
        <v>0</v>
      </c>
      <c r="Z516">
        <v>0</v>
      </c>
      <c r="AA516">
        <v>0</v>
      </c>
    </row>
    <row r="517" spans="1:27" x14ac:dyDescent="0.25">
      <c r="A517">
        <v>4793</v>
      </c>
      <c r="B517" t="s">
        <v>5211</v>
      </c>
      <c r="C517" t="s">
        <v>1</v>
      </c>
      <c r="D517">
        <v>129</v>
      </c>
      <c r="E517">
        <v>116</v>
      </c>
      <c r="F517">
        <v>28</v>
      </c>
      <c r="G517">
        <v>6</v>
      </c>
      <c r="H517">
        <v>0</v>
      </c>
      <c r="I517">
        <v>3</v>
      </c>
      <c r="J517">
        <v>12</v>
      </c>
      <c r="K517">
        <v>13</v>
      </c>
      <c r="L517">
        <v>10</v>
      </c>
      <c r="M517">
        <v>35</v>
      </c>
      <c r="N517">
        <v>1</v>
      </c>
      <c r="O517">
        <v>1</v>
      </c>
      <c r="P517">
        <v>0</v>
      </c>
      <c r="Q517">
        <v>0.23799999999999999</v>
      </c>
      <c r="R517">
        <v>0.30199999999999999</v>
      </c>
      <c r="S517">
        <v>0.374</v>
      </c>
      <c r="T517">
        <v>0.67500000000000004</v>
      </c>
      <c r="U517">
        <v>0.29599999999999999</v>
      </c>
      <c r="V517">
        <v>85</v>
      </c>
      <c r="W517">
        <v>-0.1</v>
      </c>
      <c r="X517">
        <v>0.6</v>
      </c>
      <c r="Y517">
        <v>-2.4</v>
      </c>
      <c r="Z517">
        <v>-2.1</v>
      </c>
      <c r="AA517">
        <v>0</v>
      </c>
    </row>
    <row r="518" spans="1:27" x14ac:dyDescent="0.25">
      <c r="A518">
        <v>10698</v>
      </c>
      <c r="B518" t="s">
        <v>5080</v>
      </c>
      <c r="C518" t="s">
        <v>20875</v>
      </c>
      <c r="D518">
        <v>52</v>
      </c>
      <c r="E518">
        <v>47</v>
      </c>
      <c r="F518">
        <v>10</v>
      </c>
      <c r="G518">
        <v>2</v>
      </c>
      <c r="H518">
        <v>0</v>
      </c>
      <c r="I518">
        <v>2</v>
      </c>
      <c r="J518">
        <v>6</v>
      </c>
      <c r="K518">
        <v>6</v>
      </c>
      <c r="L518">
        <v>4</v>
      </c>
      <c r="M518">
        <v>17</v>
      </c>
      <c r="N518">
        <v>0</v>
      </c>
      <c r="O518">
        <v>0</v>
      </c>
      <c r="P518">
        <v>0</v>
      </c>
      <c r="Q518">
        <v>0.21099999999999999</v>
      </c>
      <c r="R518">
        <v>0.28299999999999997</v>
      </c>
      <c r="S518">
        <v>0.39400000000000002</v>
      </c>
      <c r="T518">
        <v>0.67700000000000005</v>
      </c>
      <c r="U518">
        <v>0.29499999999999998</v>
      </c>
      <c r="V518">
        <v>83</v>
      </c>
      <c r="W518">
        <v>0</v>
      </c>
      <c r="X518">
        <v>0.1</v>
      </c>
      <c r="Y518">
        <v>-1</v>
      </c>
      <c r="Z518">
        <v>-0.5</v>
      </c>
      <c r="AA518">
        <v>0</v>
      </c>
    </row>
    <row r="519" spans="1:27" x14ac:dyDescent="0.25">
      <c r="A519" t="s">
        <v>4555</v>
      </c>
      <c r="B519" t="s">
        <v>4556</v>
      </c>
      <c r="C519" t="s">
        <v>20895</v>
      </c>
      <c r="D519">
        <v>53</v>
      </c>
      <c r="E519">
        <v>48</v>
      </c>
      <c r="F519">
        <v>12</v>
      </c>
      <c r="G519">
        <v>2</v>
      </c>
      <c r="H519">
        <v>0</v>
      </c>
      <c r="I519">
        <v>1</v>
      </c>
      <c r="J519">
        <v>5</v>
      </c>
      <c r="K519">
        <v>5</v>
      </c>
      <c r="L519">
        <v>4</v>
      </c>
      <c r="M519">
        <v>10</v>
      </c>
      <c r="N519">
        <v>0</v>
      </c>
      <c r="O519">
        <v>2</v>
      </c>
      <c r="P519">
        <v>1</v>
      </c>
      <c r="Q519">
        <v>0.246</v>
      </c>
      <c r="R519">
        <v>0.30099999999999999</v>
      </c>
      <c r="S519">
        <v>0.375</v>
      </c>
      <c r="T519">
        <v>0.67600000000000005</v>
      </c>
      <c r="U519">
        <v>0.29499999999999998</v>
      </c>
      <c r="V519">
        <v>88</v>
      </c>
      <c r="W519">
        <v>0</v>
      </c>
      <c r="X519">
        <v>0</v>
      </c>
      <c r="Y519">
        <v>-0.7</v>
      </c>
      <c r="Z519">
        <v>-0.4</v>
      </c>
      <c r="AA519">
        <v>0.1</v>
      </c>
    </row>
    <row r="520" spans="1:27" x14ac:dyDescent="0.25">
      <c r="A520">
        <v>9433</v>
      </c>
      <c r="B520" t="s">
        <v>5106</v>
      </c>
      <c r="C520" t="s">
        <v>20879</v>
      </c>
      <c r="D520">
        <v>181</v>
      </c>
      <c r="E520">
        <v>164</v>
      </c>
      <c r="F520">
        <v>39</v>
      </c>
      <c r="G520">
        <v>8</v>
      </c>
      <c r="H520">
        <v>0</v>
      </c>
      <c r="I520">
        <v>5</v>
      </c>
      <c r="J520">
        <v>18</v>
      </c>
      <c r="K520">
        <v>19</v>
      </c>
      <c r="L520">
        <v>12</v>
      </c>
      <c r="M520">
        <v>29</v>
      </c>
      <c r="N520">
        <v>2</v>
      </c>
      <c r="O520">
        <v>1</v>
      </c>
      <c r="P520">
        <v>1</v>
      </c>
      <c r="Q520">
        <v>0.23799999999999999</v>
      </c>
      <c r="R520">
        <v>0.29599999999999999</v>
      </c>
      <c r="S520">
        <v>0.38500000000000001</v>
      </c>
      <c r="T520">
        <v>0.68100000000000005</v>
      </c>
      <c r="U520">
        <v>0.29499999999999998</v>
      </c>
      <c r="V520">
        <v>67</v>
      </c>
      <c r="W520">
        <v>0</v>
      </c>
      <c r="X520">
        <v>0.3</v>
      </c>
      <c r="Y520">
        <v>-6.9</v>
      </c>
      <c r="Z520">
        <v>4.0999999999999996</v>
      </c>
      <c r="AA520">
        <v>0.3</v>
      </c>
    </row>
    <row r="521" spans="1:27" x14ac:dyDescent="0.25">
      <c r="A521">
        <v>10472</v>
      </c>
      <c r="B521" t="s">
        <v>4878</v>
      </c>
      <c r="C521" t="s">
        <v>20876</v>
      </c>
      <c r="D521">
        <v>387</v>
      </c>
      <c r="E521">
        <v>356</v>
      </c>
      <c r="F521">
        <v>88</v>
      </c>
      <c r="G521">
        <v>17</v>
      </c>
      <c r="H521">
        <v>2</v>
      </c>
      <c r="I521">
        <v>9</v>
      </c>
      <c r="J521">
        <v>38</v>
      </c>
      <c r="K521">
        <v>40</v>
      </c>
      <c r="L521">
        <v>23</v>
      </c>
      <c r="M521">
        <v>61</v>
      </c>
      <c r="N521">
        <v>3</v>
      </c>
      <c r="O521">
        <v>4</v>
      </c>
      <c r="P521">
        <v>2</v>
      </c>
      <c r="Q521">
        <v>0.248</v>
      </c>
      <c r="R521">
        <v>0.29699999999999999</v>
      </c>
      <c r="S521">
        <v>0.38</v>
      </c>
      <c r="T521">
        <v>0.67700000000000005</v>
      </c>
      <c r="U521">
        <v>0.29499999999999998</v>
      </c>
      <c r="V521">
        <v>88</v>
      </c>
      <c r="W521">
        <v>0.1</v>
      </c>
      <c r="X521">
        <v>1.2</v>
      </c>
      <c r="Y521">
        <v>-5.2</v>
      </c>
      <c r="Z521">
        <v>3.2</v>
      </c>
      <c r="AA521">
        <v>1.1000000000000001</v>
      </c>
    </row>
    <row r="522" spans="1:27" x14ac:dyDescent="0.25">
      <c r="A522">
        <v>12409</v>
      </c>
      <c r="B522" t="s">
        <v>5333</v>
      </c>
      <c r="C522" t="s">
        <v>20880</v>
      </c>
      <c r="D522">
        <v>54</v>
      </c>
      <c r="E522">
        <v>49</v>
      </c>
      <c r="F522">
        <v>12</v>
      </c>
      <c r="G522">
        <v>2</v>
      </c>
      <c r="H522">
        <v>0</v>
      </c>
      <c r="I522">
        <v>2</v>
      </c>
      <c r="J522">
        <v>6</v>
      </c>
      <c r="K522">
        <v>6</v>
      </c>
      <c r="L522">
        <v>3</v>
      </c>
      <c r="M522">
        <v>13</v>
      </c>
      <c r="N522">
        <v>1</v>
      </c>
      <c r="O522">
        <v>0</v>
      </c>
      <c r="P522">
        <v>0</v>
      </c>
      <c r="Q522">
        <v>0.23699999999999999</v>
      </c>
      <c r="R522">
        <v>0.29099999999999998</v>
      </c>
      <c r="S522">
        <v>0.38700000000000001</v>
      </c>
      <c r="T522">
        <v>0.67800000000000005</v>
      </c>
      <c r="U522">
        <v>0.29499999999999998</v>
      </c>
      <c r="V522">
        <v>79</v>
      </c>
      <c r="W522">
        <v>0</v>
      </c>
      <c r="X522">
        <v>0</v>
      </c>
      <c r="Y522">
        <v>-1.3</v>
      </c>
      <c r="Z522">
        <v>-0.7</v>
      </c>
      <c r="AA522">
        <v>0</v>
      </c>
    </row>
    <row r="523" spans="1:27" x14ac:dyDescent="0.25">
      <c r="A523" t="s">
        <v>4947</v>
      </c>
      <c r="B523" t="s">
        <v>4948</v>
      </c>
      <c r="C523" t="s">
        <v>20887</v>
      </c>
      <c r="D523">
        <v>1</v>
      </c>
      <c r="E523">
        <v>1</v>
      </c>
      <c r="F523">
        <v>0</v>
      </c>
      <c r="G523">
        <v>0</v>
      </c>
      <c r="H523">
        <v>0</v>
      </c>
      <c r="I523">
        <v>0</v>
      </c>
      <c r="J523">
        <v>0</v>
      </c>
      <c r="K523">
        <v>0</v>
      </c>
      <c r="L523">
        <v>0</v>
      </c>
      <c r="M523">
        <v>0</v>
      </c>
      <c r="N523">
        <v>0</v>
      </c>
      <c r="O523">
        <v>0</v>
      </c>
      <c r="P523">
        <v>0</v>
      </c>
      <c r="Q523">
        <v>0.23300000000000001</v>
      </c>
      <c r="R523">
        <v>0.29899999999999999</v>
      </c>
      <c r="S523">
        <v>0.379</v>
      </c>
      <c r="T523">
        <v>0.67900000000000005</v>
      </c>
      <c r="U523">
        <v>0.29499999999999998</v>
      </c>
      <c r="V523">
        <v>85</v>
      </c>
      <c r="W523">
        <v>0</v>
      </c>
      <c r="X523">
        <v>0</v>
      </c>
      <c r="Y523">
        <v>0</v>
      </c>
      <c r="Z523">
        <v>0</v>
      </c>
      <c r="AA523">
        <v>0</v>
      </c>
    </row>
    <row r="524" spans="1:27" x14ac:dyDescent="0.25">
      <c r="A524" t="s">
        <v>5170</v>
      </c>
      <c r="B524" t="s">
        <v>5171</v>
      </c>
      <c r="C524" t="s">
        <v>20883</v>
      </c>
      <c r="D524">
        <v>1</v>
      </c>
      <c r="E524">
        <v>1</v>
      </c>
      <c r="F524">
        <v>0</v>
      </c>
      <c r="G524">
        <v>0</v>
      </c>
      <c r="H524">
        <v>0</v>
      </c>
      <c r="I524">
        <v>0</v>
      </c>
      <c r="J524">
        <v>0</v>
      </c>
      <c r="K524">
        <v>0</v>
      </c>
      <c r="L524">
        <v>0</v>
      </c>
      <c r="M524">
        <v>0</v>
      </c>
      <c r="N524">
        <v>0</v>
      </c>
      <c r="O524">
        <v>0</v>
      </c>
      <c r="P524">
        <v>0</v>
      </c>
      <c r="Q524">
        <v>0.24199999999999999</v>
      </c>
      <c r="R524">
        <v>0.30099999999999999</v>
      </c>
      <c r="S524">
        <v>0.372</v>
      </c>
      <c r="T524">
        <v>0.67300000000000004</v>
      </c>
      <c r="U524">
        <v>0.29499999999999998</v>
      </c>
      <c r="V524">
        <v>83</v>
      </c>
      <c r="W524">
        <v>0</v>
      </c>
      <c r="X524">
        <v>0</v>
      </c>
      <c r="Y524">
        <v>0</v>
      </c>
      <c r="Z524">
        <v>0</v>
      </c>
      <c r="AA524">
        <v>0</v>
      </c>
    </row>
    <row r="525" spans="1:27" x14ac:dyDescent="0.25">
      <c r="A525" t="s">
        <v>4093</v>
      </c>
      <c r="B525" t="s">
        <v>4094</v>
      </c>
      <c r="C525" t="s">
        <v>20880</v>
      </c>
      <c r="D525">
        <v>26</v>
      </c>
      <c r="E525">
        <v>24</v>
      </c>
      <c r="F525">
        <v>6</v>
      </c>
      <c r="G525">
        <v>1</v>
      </c>
      <c r="H525">
        <v>0</v>
      </c>
      <c r="I525">
        <v>1</v>
      </c>
      <c r="J525">
        <v>3</v>
      </c>
      <c r="K525">
        <v>3</v>
      </c>
      <c r="L525">
        <v>1</v>
      </c>
      <c r="M525">
        <v>6</v>
      </c>
      <c r="N525">
        <v>0</v>
      </c>
      <c r="O525">
        <v>0</v>
      </c>
      <c r="P525">
        <v>0</v>
      </c>
      <c r="Q525">
        <v>0.245</v>
      </c>
      <c r="R525">
        <v>0.29299999999999998</v>
      </c>
      <c r="S525">
        <v>0.38500000000000001</v>
      </c>
      <c r="T525">
        <v>0.67800000000000005</v>
      </c>
      <c r="U525">
        <v>0.29499999999999998</v>
      </c>
      <c r="V525">
        <v>79</v>
      </c>
      <c r="W525">
        <v>0</v>
      </c>
      <c r="X525">
        <v>0</v>
      </c>
      <c r="Y525">
        <v>-0.6</v>
      </c>
      <c r="Z525">
        <v>-0.4</v>
      </c>
      <c r="AA525">
        <v>0</v>
      </c>
    </row>
    <row r="526" spans="1:27" x14ac:dyDescent="0.25">
      <c r="A526" t="s">
        <v>4812</v>
      </c>
      <c r="B526" t="s">
        <v>4813</v>
      </c>
      <c r="C526" t="s">
        <v>20890</v>
      </c>
      <c r="D526">
        <v>1</v>
      </c>
      <c r="E526">
        <v>1</v>
      </c>
      <c r="F526">
        <v>0</v>
      </c>
      <c r="G526">
        <v>0</v>
      </c>
      <c r="H526">
        <v>0</v>
      </c>
      <c r="I526">
        <v>0</v>
      </c>
      <c r="J526">
        <v>0</v>
      </c>
      <c r="K526">
        <v>0</v>
      </c>
      <c r="L526">
        <v>0</v>
      </c>
      <c r="M526">
        <v>0</v>
      </c>
      <c r="N526">
        <v>0</v>
      </c>
      <c r="O526">
        <v>0</v>
      </c>
      <c r="P526">
        <v>0</v>
      </c>
      <c r="Q526">
        <v>0.21099999999999999</v>
      </c>
      <c r="R526">
        <v>0.29199999999999998</v>
      </c>
      <c r="S526">
        <v>0.38200000000000001</v>
      </c>
      <c r="T526">
        <v>0.67400000000000004</v>
      </c>
      <c r="U526">
        <v>0.29499999999999998</v>
      </c>
      <c r="V526">
        <v>90</v>
      </c>
      <c r="W526">
        <v>0</v>
      </c>
      <c r="X526">
        <v>0</v>
      </c>
      <c r="Y526">
        <v>0</v>
      </c>
      <c r="Z526">
        <v>0</v>
      </c>
      <c r="AA526">
        <v>0</v>
      </c>
    </row>
    <row r="527" spans="1:27" x14ac:dyDescent="0.25">
      <c r="A527">
        <v>13809</v>
      </c>
      <c r="B527" t="s">
        <v>5157</v>
      </c>
      <c r="C527" t="s">
        <v>20876</v>
      </c>
      <c r="D527">
        <v>52</v>
      </c>
      <c r="E527">
        <v>47</v>
      </c>
      <c r="F527">
        <v>12</v>
      </c>
      <c r="G527">
        <v>2</v>
      </c>
      <c r="H527">
        <v>0</v>
      </c>
      <c r="I527">
        <v>1</v>
      </c>
      <c r="J527">
        <v>5</v>
      </c>
      <c r="K527">
        <v>5</v>
      </c>
      <c r="L527">
        <v>3</v>
      </c>
      <c r="M527">
        <v>10</v>
      </c>
      <c r="N527">
        <v>0</v>
      </c>
      <c r="O527">
        <v>2</v>
      </c>
      <c r="P527">
        <v>1</v>
      </c>
      <c r="Q527">
        <v>0.26300000000000001</v>
      </c>
      <c r="R527">
        <v>0.31</v>
      </c>
      <c r="S527">
        <v>0.36199999999999999</v>
      </c>
      <c r="T527">
        <v>0.67200000000000004</v>
      </c>
      <c r="U527">
        <v>0.29499999999999998</v>
      </c>
      <c r="V527">
        <v>88</v>
      </c>
      <c r="W527">
        <v>0.1</v>
      </c>
      <c r="X527">
        <v>-0.1</v>
      </c>
      <c r="Y527">
        <v>-0.6</v>
      </c>
      <c r="Z527">
        <v>0.1</v>
      </c>
      <c r="AA527">
        <v>0.1</v>
      </c>
    </row>
    <row r="528" spans="1:27" x14ac:dyDescent="0.25">
      <c r="A528">
        <v>13132</v>
      </c>
      <c r="B528" t="s">
        <v>5151</v>
      </c>
      <c r="C528" t="s">
        <v>20877</v>
      </c>
      <c r="D528">
        <v>214</v>
      </c>
      <c r="E528">
        <v>190</v>
      </c>
      <c r="F528">
        <v>43</v>
      </c>
      <c r="G528">
        <v>9</v>
      </c>
      <c r="H528">
        <v>1</v>
      </c>
      <c r="I528">
        <v>5</v>
      </c>
      <c r="J528">
        <v>20</v>
      </c>
      <c r="K528">
        <v>22</v>
      </c>
      <c r="L528">
        <v>19</v>
      </c>
      <c r="M528">
        <v>53</v>
      </c>
      <c r="N528">
        <v>2</v>
      </c>
      <c r="O528">
        <v>1</v>
      </c>
      <c r="P528">
        <v>1</v>
      </c>
      <c r="Q528">
        <v>0.22900000000000001</v>
      </c>
      <c r="R528">
        <v>0.30399999999999999</v>
      </c>
      <c r="S528">
        <v>0.36499999999999999</v>
      </c>
      <c r="T528">
        <v>0.66900000000000004</v>
      </c>
      <c r="U528">
        <v>0.29499999999999998</v>
      </c>
      <c r="V528">
        <v>91</v>
      </c>
      <c r="W528">
        <v>0</v>
      </c>
      <c r="X528">
        <v>-0.6</v>
      </c>
      <c r="Y528">
        <v>-2.1</v>
      </c>
      <c r="Z528">
        <v>3.8</v>
      </c>
      <c r="AA528">
        <v>0.9</v>
      </c>
    </row>
    <row r="529" spans="1:27" x14ac:dyDescent="0.25">
      <c r="A529" t="s">
        <v>4644</v>
      </c>
      <c r="B529" t="s">
        <v>4645</v>
      </c>
      <c r="C529" t="s">
        <v>20872</v>
      </c>
      <c r="D529">
        <v>83</v>
      </c>
      <c r="E529">
        <v>77</v>
      </c>
      <c r="F529">
        <v>18</v>
      </c>
      <c r="G529">
        <v>4</v>
      </c>
      <c r="H529">
        <v>0</v>
      </c>
      <c r="I529">
        <v>2</v>
      </c>
      <c r="J529">
        <v>9</v>
      </c>
      <c r="K529">
        <v>9</v>
      </c>
      <c r="L529">
        <v>5</v>
      </c>
      <c r="M529">
        <v>17</v>
      </c>
      <c r="N529">
        <v>1</v>
      </c>
      <c r="O529">
        <v>1</v>
      </c>
      <c r="P529">
        <v>0</v>
      </c>
      <c r="Q529">
        <v>0.23899999999999999</v>
      </c>
      <c r="R529">
        <v>0.28599999999999998</v>
      </c>
      <c r="S529">
        <v>0.39500000000000002</v>
      </c>
      <c r="T529">
        <v>0.68100000000000005</v>
      </c>
      <c r="U529">
        <v>0.29499999999999998</v>
      </c>
      <c r="V529">
        <v>84</v>
      </c>
      <c r="W529">
        <v>0</v>
      </c>
      <c r="X529">
        <v>0</v>
      </c>
      <c r="Y529">
        <v>-1.5</v>
      </c>
      <c r="Z529">
        <v>-1.4</v>
      </c>
      <c r="AA529">
        <v>0</v>
      </c>
    </row>
    <row r="530" spans="1:27" x14ac:dyDescent="0.25">
      <c r="A530" t="s">
        <v>5164</v>
      </c>
      <c r="B530" t="s">
        <v>5165</v>
      </c>
      <c r="C530" t="s">
        <v>20867</v>
      </c>
      <c r="D530">
        <v>1</v>
      </c>
      <c r="E530">
        <v>1</v>
      </c>
      <c r="F530">
        <v>0</v>
      </c>
      <c r="G530">
        <v>0</v>
      </c>
      <c r="H530">
        <v>0</v>
      </c>
      <c r="I530">
        <v>0</v>
      </c>
      <c r="J530">
        <v>0</v>
      </c>
      <c r="K530">
        <v>0</v>
      </c>
      <c r="L530">
        <v>0</v>
      </c>
      <c r="M530">
        <v>0</v>
      </c>
      <c r="N530">
        <v>0</v>
      </c>
      <c r="O530">
        <v>0</v>
      </c>
      <c r="P530">
        <v>0</v>
      </c>
      <c r="Q530">
        <v>0.24199999999999999</v>
      </c>
      <c r="R530">
        <v>0.29899999999999999</v>
      </c>
      <c r="S530">
        <v>0.374</v>
      </c>
      <c r="T530">
        <v>0.67400000000000004</v>
      </c>
      <c r="U530">
        <v>0.29499999999999998</v>
      </c>
      <c r="V530">
        <v>84</v>
      </c>
      <c r="W530">
        <v>0</v>
      </c>
      <c r="X530">
        <v>0</v>
      </c>
      <c r="Y530">
        <v>0</v>
      </c>
      <c r="Z530">
        <v>0</v>
      </c>
      <c r="AA530">
        <v>0</v>
      </c>
    </row>
    <row r="531" spans="1:27" x14ac:dyDescent="0.25">
      <c r="A531">
        <v>11145</v>
      </c>
      <c r="B531" t="s">
        <v>5243</v>
      </c>
      <c r="C531" t="s">
        <v>20888</v>
      </c>
      <c r="D531">
        <v>290</v>
      </c>
      <c r="E531">
        <v>264</v>
      </c>
      <c r="F531">
        <v>70</v>
      </c>
      <c r="G531">
        <v>11</v>
      </c>
      <c r="H531">
        <v>1</v>
      </c>
      <c r="I531">
        <v>4</v>
      </c>
      <c r="J531">
        <v>29</v>
      </c>
      <c r="K531">
        <v>26</v>
      </c>
      <c r="L531">
        <v>19</v>
      </c>
      <c r="M531">
        <v>32</v>
      </c>
      <c r="N531">
        <v>2</v>
      </c>
      <c r="O531">
        <v>7</v>
      </c>
      <c r="P531">
        <v>4</v>
      </c>
      <c r="Q531">
        <v>0.26400000000000001</v>
      </c>
      <c r="R531">
        <v>0.316</v>
      </c>
      <c r="S531">
        <v>0.35199999999999998</v>
      </c>
      <c r="T531">
        <v>0.66800000000000004</v>
      </c>
      <c r="U531">
        <v>0.29499999999999998</v>
      </c>
      <c r="V531">
        <v>83</v>
      </c>
      <c r="W531">
        <v>-0.1</v>
      </c>
      <c r="X531">
        <v>-0.3</v>
      </c>
      <c r="Y531">
        <v>-5.7</v>
      </c>
      <c r="Z531">
        <v>1.2</v>
      </c>
      <c r="AA531">
        <v>0.5</v>
      </c>
    </row>
    <row r="532" spans="1:27" x14ac:dyDescent="0.25">
      <c r="A532">
        <v>10473</v>
      </c>
      <c r="B532" t="s">
        <v>4730</v>
      </c>
      <c r="C532" t="s">
        <v>20888</v>
      </c>
      <c r="D532">
        <v>152</v>
      </c>
      <c r="E532">
        <v>139</v>
      </c>
      <c r="F532">
        <v>35</v>
      </c>
      <c r="G532">
        <v>7</v>
      </c>
      <c r="H532">
        <v>1</v>
      </c>
      <c r="I532">
        <v>3</v>
      </c>
      <c r="J532">
        <v>15</v>
      </c>
      <c r="K532">
        <v>15</v>
      </c>
      <c r="L532">
        <v>10</v>
      </c>
      <c r="M532">
        <v>24</v>
      </c>
      <c r="N532">
        <v>1</v>
      </c>
      <c r="O532">
        <v>2</v>
      </c>
      <c r="P532">
        <v>1</v>
      </c>
      <c r="Q532">
        <v>0.25</v>
      </c>
      <c r="R532">
        <v>0.3</v>
      </c>
      <c r="S532">
        <v>0.375</v>
      </c>
      <c r="T532">
        <v>0.67500000000000004</v>
      </c>
      <c r="U532">
        <v>0.29499999999999998</v>
      </c>
      <c r="V532">
        <v>83</v>
      </c>
      <c r="W532">
        <v>0</v>
      </c>
      <c r="X532">
        <v>0.9</v>
      </c>
      <c r="Y532">
        <v>-2.9</v>
      </c>
      <c r="Z532">
        <v>-2.1</v>
      </c>
      <c r="AA532">
        <v>0</v>
      </c>
    </row>
    <row r="533" spans="1:27" x14ac:dyDescent="0.25">
      <c r="A533" t="s">
        <v>4236</v>
      </c>
      <c r="B533" t="s">
        <v>4237</v>
      </c>
      <c r="C533" t="s">
        <v>20892</v>
      </c>
      <c r="D533">
        <v>97</v>
      </c>
      <c r="E533">
        <v>87</v>
      </c>
      <c r="F533">
        <v>21</v>
      </c>
      <c r="G533">
        <v>4</v>
      </c>
      <c r="H533">
        <v>0</v>
      </c>
      <c r="I533">
        <v>2</v>
      </c>
      <c r="J533">
        <v>9</v>
      </c>
      <c r="K533">
        <v>9</v>
      </c>
      <c r="L533">
        <v>8</v>
      </c>
      <c r="M533">
        <v>15</v>
      </c>
      <c r="N533">
        <v>1</v>
      </c>
      <c r="O533">
        <v>1</v>
      </c>
      <c r="P533">
        <v>0</v>
      </c>
      <c r="Q533">
        <v>0.24299999999999999</v>
      </c>
      <c r="R533">
        <v>0.309</v>
      </c>
      <c r="S533">
        <v>0.36199999999999999</v>
      </c>
      <c r="T533">
        <v>0.67100000000000004</v>
      </c>
      <c r="U533">
        <v>0.29499999999999998</v>
      </c>
      <c r="V533">
        <v>83</v>
      </c>
      <c r="W533">
        <v>0</v>
      </c>
      <c r="X533">
        <v>0</v>
      </c>
      <c r="Y533">
        <v>-1.9</v>
      </c>
      <c r="Z533">
        <v>-2.4</v>
      </c>
      <c r="AA533">
        <v>-0.1</v>
      </c>
    </row>
    <row r="534" spans="1:27" x14ac:dyDescent="0.25">
      <c r="A534" t="s">
        <v>5354</v>
      </c>
      <c r="B534" t="s">
        <v>5355</v>
      </c>
      <c r="C534" t="s">
        <v>20883</v>
      </c>
      <c r="D534">
        <v>1</v>
      </c>
      <c r="E534">
        <v>1</v>
      </c>
      <c r="F534">
        <v>0</v>
      </c>
      <c r="G534">
        <v>0</v>
      </c>
      <c r="H534">
        <v>0</v>
      </c>
      <c r="I534">
        <v>0</v>
      </c>
      <c r="J534">
        <v>0</v>
      </c>
      <c r="K534">
        <v>0</v>
      </c>
      <c r="L534">
        <v>0</v>
      </c>
      <c r="M534">
        <v>0</v>
      </c>
      <c r="N534">
        <v>0</v>
      </c>
      <c r="O534">
        <v>0</v>
      </c>
      <c r="P534">
        <v>0</v>
      </c>
      <c r="Q534">
        <v>0.254</v>
      </c>
      <c r="R534">
        <v>0.32500000000000001</v>
      </c>
      <c r="S534">
        <v>0.33600000000000002</v>
      </c>
      <c r="T534">
        <v>0.66100000000000003</v>
      </c>
      <c r="U534">
        <v>0.29499999999999998</v>
      </c>
      <c r="V534">
        <v>83</v>
      </c>
      <c r="W534">
        <v>0</v>
      </c>
      <c r="X534">
        <v>0</v>
      </c>
      <c r="Y534">
        <v>0</v>
      </c>
      <c r="Z534">
        <v>0</v>
      </c>
      <c r="AA534">
        <v>0</v>
      </c>
    </row>
    <row r="535" spans="1:27" x14ac:dyDescent="0.25">
      <c r="A535" t="s">
        <v>4673</v>
      </c>
      <c r="B535" t="s">
        <v>4674</v>
      </c>
      <c r="C535" t="s">
        <v>1</v>
      </c>
      <c r="D535">
        <v>1</v>
      </c>
      <c r="E535">
        <v>1</v>
      </c>
      <c r="F535">
        <v>0</v>
      </c>
      <c r="G535">
        <v>0</v>
      </c>
      <c r="H535">
        <v>0</v>
      </c>
      <c r="I535">
        <v>0</v>
      </c>
      <c r="J535">
        <v>0</v>
      </c>
      <c r="K535">
        <v>0</v>
      </c>
      <c r="L535">
        <v>0</v>
      </c>
      <c r="M535">
        <v>0</v>
      </c>
      <c r="N535">
        <v>0</v>
      </c>
      <c r="O535">
        <v>0</v>
      </c>
      <c r="P535">
        <v>0</v>
      </c>
      <c r="Q535">
        <v>0.23200000000000001</v>
      </c>
      <c r="R535">
        <v>0.28899999999999998</v>
      </c>
      <c r="S535">
        <v>0.38900000000000001</v>
      </c>
      <c r="T535">
        <v>0.67800000000000005</v>
      </c>
      <c r="U535">
        <v>0.29499999999999998</v>
      </c>
      <c r="V535">
        <v>84</v>
      </c>
      <c r="W535">
        <v>0</v>
      </c>
      <c r="X535">
        <v>0</v>
      </c>
      <c r="Y535">
        <v>0</v>
      </c>
      <c r="Z535">
        <v>0</v>
      </c>
      <c r="AA535">
        <v>0</v>
      </c>
    </row>
    <row r="536" spans="1:27" x14ac:dyDescent="0.25">
      <c r="A536" t="s">
        <v>5228</v>
      </c>
      <c r="B536" t="s">
        <v>5229</v>
      </c>
      <c r="C536" t="s">
        <v>20873</v>
      </c>
      <c r="D536">
        <v>1</v>
      </c>
      <c r="E536">
        <v>1</v>
      </c>
      <c r="F536">
        <v>0</v>
      </c>
      <c r="G536">
        <v>0</v>
      </c>
      <c r="H536">
        <v>0</v>
      </c>
      <c r="I536">
        <v>0</v>
      </c>
      <c r="J536">
        <v>0</v>
      </c>
      <c r="K536">
        <v>0</v>
      </c>
      <c r="L536">
        <v>0</v>
      </c>
      <c r="M536">
        <v>0</v>
      </c>
      <c r="N536">
        <v>0</v>
      </c>
      <c r="O536">
        <v>0</v>
      </c>
      <c r="P536">
        <v>0</v>
      </c>
      <c r="Q536">
        <v>0.23599999999999999</v>
      </c>
      <c r="R536">
        <v>0.29299999999999998</v>
      </c>
      <c r="S536">
        <v>0.38100000000000001</v>
      </c>
      <c r="T536">
        <v>0.67400000000000004</v>
      </c>
      <c r="U536">
        <v>0.29499999999999998</v>
      </c>
      <c r="V536">
        <v>83</v>
      </c>
      <c r="W536">
        <v>0</v>
      </c>
      <c r="X536">
        <v>0</v>
      </c>
      <c r="Y536">
        <v>0</v>
      </c>
      <c r="Z536">
        <v>0</v>
      </c>
      <c r="AA536">
        <v>0</v>
      </c>
    </row>
    <row r="537" spans="1:27" x14ac:dyDescent="0.25">
      <c r="A537">
        <v>5002</v>
      </c>
      <c r="B537" t="s">
        <v>5287</v>
      </c>
      <c r="C537" t="s">
        <v>20884</v>
      </c>
      <c r="D537">
        <v>1</v>
      </c>
      <c r="E537">
        <v>1</v>
      </c>
      <c r="F537">
        <v>0</v>
      </c>
      <c r="G537">
        <v>0</v>
      </c>
      <c r="H537">
        <v>0</v>
      </c>
      <c r="I537">
        <v>0</v>
      </c>
      <c r="J537">
        <v>0</v>
      </c>
      <c r="K537">
        <v>0</v>
      </c>
      <c r="L537">
        <v>0</v>
      </c>
      <c r="M537">
        <v>0</v>
      </c>
      <c r="N537">
        <v>0</v>
      </c>
      <c r="O537">
        <v>0</v>
      </c>
      <c r="P537">
        <v>0</v>
      </c>
      <c r="Q537">
        <v>0.24</v>
      </c>
      <c r="R537">
        <v>0.29899999999999999</v>
      </c>
      <c r="S537">
        <v>0.375</v>
      </c>
      <c r="T537">
        <v>0.67400000000000004</v>
      </c>
      <c r="U537">
        <v>0.29399999999999998</v>
      </c>
      <c r="V537">
        <v>80</v>
      </c>
      <c r="W537">
        <v>0</v>
      </c>
      <c r="X537">
        <v>0</v>
      </c>
      <c r="Y537">
        <v>0</v>
      </c>
      <c r="Z537">
        <v>0</v>
      </c>
      <c r="AA537">
        <v>0</v>
      </c>
    </row>
    <row r="538" spans="1:27" x14ac:dyDescent="0.25">
      <c r="A538">
        <v>6050</v>
      </c>
      <c r="B538" t="s">
        <v>5197</v>
      </c>
      <c r="C538" t="s">
        <v>20875</v>
      </c>
      <c r="D538">
        <v>1</v>
      </c>
      <c r="E538">
        <v>1</v>
      </c>
      <c r="F538">
        <v>0</v>
      </c>
      <c r="G538">
        <v>0</v>
      </c>
      <c r="H538">
        <v>0</v>
      </c>
      <c r="I538">
        <v>0</v>
      </c>
      <c r="J538">
        <v>0</v>
      </c>
      <c r="K538">
        <v>0</v>
      </c>
      <c r="L538">
        <v>0</v>
      </c>
      <c r="M538">
        <v>0</v>
      </c>
      <c r="N538">
        <v>0</v>
      </c>
      <c r="O538">
        <v>0</v>
      </c>
      <c r="P538">
        <v>0</v>
      </c>
      <c r="Q538">
        <v>0.24299999999999999</v>
      </c>
      <c r="R538">
        <v>0.29599999999999999</v>
      </c>
      <c r="S538">
        <v>0.378</v>
      </c>
      <c r="T538">
        <v>0.67400000000000004</v>
      </c>
      <c r="U538">
        <v>0.29399999999999998</v>
      </c>
      <c r="V538">
        <v>83</v>
      </c>
      <c r="W538">
        <v>0</v>
      </c>
      <c r="X538">
        <v>0</v>
      </c>
      <c r="Y538">
        <v>0</v>
      </c>
      <c r="Z538">
        <v>0</v>
      </c>
      <c r="AA538">
        <v>0</v>
      </c>
    </row>
    <row r="539" spans="1:27" x14ac:dyDescent="0.25">
      <c r="A539" t="s">
        <v>4688</v>
      </c>
      <c r="B539" t="s">
        <v>4689</v>
      </c>
      <c r="C539" t="s">
        <v>20888</v>
      </c>
      <c r="D539">
        <v>1</v>
      </c>
      <c r="E539">
        <v>1</v>
      </c>
      <c r="F539">
        <v>0</v>
      </c>
      <c r="G539">
        <v>0</v>
      </c>
      <c r="H539">
        <v>0</v>
      </c>
      <c r="I539">
        <v>0</v>
      </c>
      <c r="J539">
        <v>0</v>
      </c>
      <c r="K539">
        <v>0</v>
      </c>
      <c r="L539">
        <v>0</v>
      </c>
      <c r="M539">
        <v>0</v>
      </c>
      <c r="N539">
        <v>0</v>
      </c>
      <c r="O539">
        <v>0</v>
      </c>
      <c r="P539">
        <v>0</v>
      </c>
      <c r="Q539">
        <v>0.24</v>
      </c>
      <c r="R539">
        <v>0.28000000000000003</v>
      </c>
      <c r="S539">
        <v>0.40200000000000002</v>
      </c>
      <c r="T539">
        <v>0.68200000000000005</v>
      </c>
      <c r="U539">
        <v>0.29399999999999998</v>
      </c>
      <c r="V539">
        <v>83</v>
      </c>
      <c r="W539">
        <v>0</v>
      </c>
      <c r="X539">
        <v>0</v>
      </c>
      <c r="Y539">
        <v>0</v>
      </c>
      <c r="Z539">
        <v>0</v>
      </c>
      <c r="AA539">
        <v>0</v>
      </c>
    </row>
    <row r="540" spans="1:27" x14ac:dyDescent="0.25">
      <c r="A540" t="s">
        <v>5001</v>
      </c>
      <c r="B540" t="s">
        <v>5002</v>
      </c>
      <c r="C540" t="s">
        <v>20885</v>
      </c>
      <c r="D540">
        <v>7</v>
      </c>
      <c r="E540">
        <v>6</v>
      </c>
      <c r="F540">
        <v>2</v>
      </c>
      <c r="G540">
        <v>0</v>
      </c>
      <c r="H540">
        <v>0</v>
      </c>
      <c r="I540">
        <v>0</v>
      </c>
      <c r="J540">
        <v>1</v>
      </c>
      <c r="K540">
        <v>1</v>
      </c>
      <c r="L540">
        <v>0</v>
      </c>
      <c r="M540">
        <v>1</v>
      </c>
      <c r="N540">
        <v>0</v>
      </c>
      <c r="O540">
        <v>0</v>
      </c>
      <c r="P540">
        <v>0</v>
      </c>
      <c r="Q540">
        <v>0.254</v>
      </c>
      <c r="R540">
        <v>0.29699999999999999</v>
      </c>
      <c r="S540">
        <v>0.379</v>
      </c>
      <c r="T540">
        <v>0.67600000000000005</v>
      </c>
      <c r="U540">
        <v>0.29399999999999998</v>
      </c>
      <c r="V540">
        <v>85</v>
      </c>
      <c r="W540">
        <v>0</v>
      </c>
      <c r="X540">
        <v>0</v>
      </c>
      <c r="Y540">
        <v>-0.1</v>
      </c>
      <c r="Z540">
        <v>0.1</v>
      </c>
      <c r="AA540">
        <v>0</v>
      </c>
    </row>
    <row r="541" spans="1:27" x14ac:dyDescent="0.25">
      <c r="A541">
        <v>13271</v>
      </c>
      <c r="B541" t="s">
        <v>20770</v>
      </c>
      <c r="C541" t="s">
        <v>20895</v>
      </c>
      <c r="D541">
        <v>62</v>
      </c>
      <c r="E541">
        <v>55</v>
      </c>
      <c r="F541">
        <v>12</v>
      </c>
      <c r="G541">
        <v>3</v>
      </c>
      <c r="H541">
        <v>0</v>
      </c>
      <c r="I541">
        <v>2</v>
      </c>
      <c r="J541">
        <v>7</v>
      </c>
      <c r="K541">
        <v>7</v>
      </c>
      <c r="L541">
        <v>5</v>
      </c>
      <c r="M541">
        <v>18</v>
      </c>
      <c r="N541">
        <v>1</v>
      </c>
      <c r="O541">
        <v>0</v>
      </c>
      <c r="P541">
        <v>0</v>
      </c>
      <c r="Q541">
        <v>0.217</v>
      </c>
      <c r="R541">
        <v>0.28899999999999998</v>
      </c>
      <c r="S541">
        <v>0.38800000000000001</v>
      </c>
      <c r="T541">
        <v>0.67700000000000005</v>
      </c>
      <c r="U541">
        <v>0.29399999999999998</v>
      </c>
      <c r="V541">
        <v>87</v>
      </c>
      <c r="W541">
        <v>0</v>
      </c>
      <c r="X541">
        <v>-0.1</v>
      </c>
      <c r="Y541">
        <v>-0.9</v>
      </c>
      <c r="Z541">
        <v>-0.6</v>
      </c>
      <c r="AA541">
        <v>0.1</v>
      </c>
    </row>
    <row r="542" spans="1:27" x14ac:dyDescent="0.25">
      <c r="A542">
        <v>5097</v>
      </c>
      <c r="B542" t="s">
        <v>5067</v>
      </c>
      <c r="C542" t="s">
        <v>20868</v>
      </c>
      <c r="D542">
        <v>516</v>
      </c>
      <c r="E542">
        <v>463</v>
      </c>
      <c r="F542">
        <v>114</v>
      </c>
      <c r="G542">
        <v>19</v>
      </c>
      <c r="H542">
        <v>5</v>
      </c>
      <c r="I542">
        <v>7</v>
      </c>
      <c r="J542">
        <v>58</v>
      </c>
      <c r="K542">
        <v>44</v>
      </c>
      <c r="L542">
        <v>41</v>
      </c>
      <c r="M542">
        <v>130</v>
      </c>
      <c r="N542">
        <v>5</v>
      </c>
      <c r="O542">
        <v>25</v>
      </c>
      <c r="P542">
        <v>11</v>
      </c>
      <c r="Q542">
        <v>0.245</v>
      </c>
      <c r="R542">
        <v>0.31</v>
      </c>
      <c r="S542">
        <v>0.35499999999999998</v>
      </c>
      <c r="T542">
        <v>0.66500000000000004</v>
      </c>
      <c r="U542">
        <v>0.29399999999999998</v>
      </c>
      <c r="V542">
        <v>83</v>
      </c>
      <c r="W542">
        <v>1.4</v>
      </c>
      <c r="X542">
        <v>-1.7</v>
      </c>
      <c r="Y542">
        <v>-9</v>
      </c>
      <c r="Z542">
        <v>0.3</v>
      </c>
      <c r="AA542">
        <v>0.9</v>
      </c>
    </row>
    <row r="543" spans="1:27" x14ac:dyDescent="0.25">
      <c r="A543">
        <v>11489</v>
      </c>
      <c r="B543" t="s">
        <v>5012</v>
      </c>
      <c r="C543" t="s">
        <v>20866</v>
      </c>
      <c r="D543">
        <v>536</v>
      </c>
      <c r="E543">
        <v>484</v>
      </c>
      <c r="F543">
        <v>116</v>
      </c>
      <c r="G543">
        <v>22</v>
      </c>
      <c r="H543">
        <v>2</v>
      </c>
      <c r="I543">
        <v>14</v>
      </c>
      <c r="J543">
        <v>55</v>
      </c>
      <c r="K543">
        <v>54</v>
      </c>
      <c r="L543">
        <v>41</v>
      </c>
      <c r="M543">
        <v>155</v>
      </c>
      <c r="N543">
        <v>3</v>
      </c>
      <c r="O543">
        <v>17</v>
      </c>
      <c r="P543">
        <v>9</v>
      </c>
      <c r="Q543">
        <v>0.24</v>
      </c>
      <c r="R543">
        <v>0.30099999999999999</v>
      </c>
      <c r="S543">
        <v>0.38</v>
      </c>
      <c r="T543">
        <v>0.68100000000000005</v>
      </c>
      <c r="U543">
        <v>0.29399999999999998</v>
      </c>
      <c r="V543">
        <v>83</v>
      </c>
      <c r="W543">
        <v>-0.3</v>
      </c>
      <c r="X543">
        <v>1.8</v>
      </c>
      <c r="Y543">
        <v>-11</v>
      </c>
      <c r="Z543">
        <v>4</v>
      </c>
      <c r="AA543">
        <v>1</v>
      </c>
    </row>
    <row r="544" spans="1:27" x14ac:dyDescent="0.25">
      <c r="A544" t="s">
        <v>4522</v>
      </c>
      <c r="B544" t="s">
        <v>4523</v>
      </c>
      <c r="C544" t="s">
        <v>20890</v>
      </c>
      <c r="D544">
        <v>1</v>
      </c>
      <c r="E544">
        <v>1</v>
      </c>
      <c r="F544">
        <v>0</v>
      </c>
      <c r="G544">
        <v>0</v>
      </c>
      <c r="H544">
        <v>0</v>
      </c>
      <c r="I544">
        <v>0</v>
      </c>
      <c r="J544">
        <v>0</v>
      </c>
      <c r="K544">
        <v>0</v>
      </c>
      <c r="L544">
        <v>0</v>
      </c>
      <c r="M544">
        <v>0</v>
      </c>
      <c r="N544">
        <v>0</v>
      </c>
      <c r="O544">
        <v>0</v>
      </c>
      <c r="P544">
        <v>0</v>
      </c>
      <c r="Q544">
        <v>0.254</v>
      </c>
      <c r="R544">
        <v>0.28599999999999998</v>
      </c>
      <c r="S544">
        <v>0.39300000000000002</v>
      </c>
      <c r="T544">
        <v>0.67800000000000005</v>
      </c>
      <c r="U544">
        <v>0.29399999999999998</v>
      </c>
      <c r="V544">
        <v>89</v>
      </c>
      <c r="W544">
        <v>0</v>
      </c>
      <c r="X544">
        <v>0</v>
      </c>
      <c r="Y544">
        <v>0</v>
      </c>
      <c r="Z544">
        <v>0</v>
      </c>
      <c r="AA544">
        <v>0</v>
      </c>
    </row>
    <row r="545" spans="1:27" x14ac:dyDescent="0.25">
      <c r="A545" t="s">
        <v>5155</v>
      </c>
      <c r="B545" t="s">
        <v>5156</v>
      </c>
      <c r="C545" t="s">
        <v>20873</v>
      </c>
      <c r="D545">
        <v>1</v>
      </c>
      <c r="E545">
        <v>1</v>
      </c>
      <c r="F545">
        <v>0</v>
      </c>
      <c r="G545">
        <v>0</v>
      </c>
      <c r="H545">
        <v>0</v>
      </c>
      <c r="I545">
        <v>0</v>
      </c>
      <c r="J545">
        <v>0</v>
      </c>
      <c r="K545">
        <v>0</v>
      </c>
      <c r="L545">
        <v>0</v>
      </c>
      <c r="M545">
        <v>0</v>
      </c>
      <c r="N545">
        <v>0</v>
      </c>
      <c r="O545">
        <v>0</v>
      </c>
      <c r="P545">
        <v>0</v>
      </c>
      <c r="Q545">
        <v>0.25600000000000001</v>
      </c>
      <c r="R545">
        <v>0.31</v>
      </c>
      <c r="S545">
        <v>0.35899999999999999</v>
      </c>
      <c r="T545">
        <v>0.67</v>
      </c>
      <c r="U545">
        <v>0.29399999999999998</v>
      </c>
      <c r="V545">
        <v>82</v>
      </c>
      <c r="W545">
        <v>0</v>
      </c>
      <c r="X545">
        <v>0</v>
      </c>
      <c r="Y545">
        <v>0</v>
      </c>
      <c r="Z545">
        <v>0</v>
      </c>
      <c r="AA545">
        <v>0</v>
      </c>
    </row>
    <row r="546" spans="1:27" x14ac:dyDescent="0.25">
      <c r="A546">
        <v>1760</v>
      </c>
      <c r="B546" t="s">
        <v>5442</v>
      </c>
      <c r="C546" t="s">
        <v>20893</v>
      </c>
      <c r="D546">
        <v>1</v>
      </c>
      <c r="E546">
        <v>1</v>
      </c>
      <c r="F546">
        <v>0</v>
      </c>
      <c r="G546">
        <v>0</v>
      </c>
      <c r="H546">
        <v>0</v>
      </c>
      <c r="I546">
        <v>0</v>
      </c>
      <c r="J546">
        <v>0</v>
      </c>
      <c r="K546">
        <v>0</v>
      </c>
      <c r="L546">
        <v>0</v>
      </c>
      <c r="M546">
        <v>0</v>
      </c>
      <c r="N546">
        <v>0</v>
      </c>
      <c r="O546">
        <v>0</v>
      </c>
      <c r="P546">
        <v>0</v>
      </c>
      <c r="Q546">
        <v>0.24199999999999999</v>
      </c>
      <c r="R546">
        <v>0.29899999999999999</v>
      </c>
      <c r="S546">
        <v>0.371</v>
      </c>
      <c r="T546">
        <v>0.67100000000000004</v>
      </c>
      <c r="U546">
        <v>0.29399999999999998</v>
      </c>
      <c r="V546">
        <v>87</v>
      </c>
      <c r="W546">
        <v>0</v>
      </c>
      <c r="X546">
        <v>0</v>
      </c>
      <c r="Y546">
        <v>0</v>
      </c>
      <c r="Z546">
        <v>0</v>
      </c>
      <c r="AA546">
        <v>0</v>
      </c>
    </row>
    <row r="547" spans="1:27" x14ac:dyDescent="0.25">
      <c r="A547">
        <v>5497</v>
      </c>
      <c r="B547" t="s">
        <v>4612</v>
      </c>
      <c r="C547" t="s">
        <v>20886</v>
      </c>
      <c r="D547">
        <v>342</v>
      </c>
      <c r="E547">
        <v>318</v>
      </c>
      <c r="F547">
        <v>80</v>
      </c>
      <c r="G547">
        <v>16</v>
      </c>
      <c r="H547">
        <v>1</v>
      </c>
      <c r="I547">
        <v>7</v>
      </c>
      <c r="J547">
        <v>36</v>
      </c>
      <c r="K547">
        <v>35</v>
      </c>
      <c r="L547">
        <v>17</v>
      </c>
      <c r="M547">
        <v>64</v>
      </c>
      <c r="N547">
        <v>3</v>
      </c>
      <c r="O547">
        <v>5</v>
      </c>
      <c r="P547">
        <v>3</v>
      </c>
      <c r="Q547">
        <v>0.252</v>
      </c>
      <c r="R547">
        <v>0.29399999999999998</v>
      </c>
      <c r="S547">
        <v>0.38100000000000001</v>
      </c>
      <c r="T547">
        <v>0.67500000000000004</v>
      </c>
      <c r="U547">
        <v>0.29399999999999998</v>
      </c>
      <c r="V547">
        <v>84</v>
      </c>
      <c r="W547">
        <v>-0.6</v>
      </c>
      <c r="X547">
        <v>0.5</v>
      </c>
      <c r="Y547">
        <v>-7.1</v>
      </c>
      <c r="Z547">
        <v>0.8</v>
      </c>
      <c r="AA547">
        <v>0.5</v>
      </c>
    </row>
    <row r="548" spans="1:27" x14ac:dyDescent="0.25">
      <c r="A548" t="s">
        <v>4808</v>
      </c>
      <c r="B548" t="s">
        <v>4809</v>
      </c>
      <c r="C548" t="s">
        <v>20889</v>
      </c>
      <c r="D548">
        <v>1</v>
      </c>
      <c r="E548">
        <v>1</v>
      </c>
      <c r="F548">
        <v>0</v>
      </c>
      <c r="G548">
        <v>0</v>
      </c>
      <c r="H548">
        <v>0</v>
      </c>
      <c r="I548">
        <v>0</v>
      </c>
      <c r="J548">
        <v>0</v>
      </c>
      <c r="K548">
        <v>0</v>
      </c>
      <c r="L548">
        <v>0</v>
      </c>
      <c r="M548">
        <v>0</v>
      </c>
      <c r="N548">
        <v>0</v>
      </c>
      <c r="O548">
        <v>0</v>
      </c>
      <c r="P548">
        <v>0</v>
      </c>
      <c r="Q548">
        <v>0.247</v>
      </c>
      <c r="R548">
        <v>0.30299999999999999</v>
      </c>
      <c r="S548">
        <v>0.371</v>
      </c>
      <c r="T548">
        <v>0.67400000000000004</v>
      </c>
      <c r="U548">
        <v>0.29399999999999998</v>
      </c>
      <c r="V548">
        <v>88</v>
      </c>
      <c r="W548">
        <v>0</v>
      </c>
      <c r="X548">
        <v>0</v>
      </c>
      <c r="Y548">
        <v>0</v>
      </c>
      <c r="Z548">
        <v>0</v>
      </c>
      <c r="AA548">
        <v>0</v>
      </c>
    </row>
    <row r="549" spans="1:27" x14ac:dyDescent="0.25">
      <c r="A549" t="s">
        <v>3533</v>
      </c>
      <c r="B549" t="s">
        <v>3534</v>
      </c>
      <c r="C549" t="s">
        <v>20879</v>
      </c>
      <c r="D549">
        <v>1</v>
      </c>
      <c r="E549">
        <v>1</v>
      </c>
      <c r="F549">
        <v>0</v>
      </c>
      <c r="G549">
        <v>0</v>
      </c>
      <c r="H549">
        <v>0</v>
      </c>
      <c r="I549">
        <v>0</v>
      </c>
      <c r="J549">
        <v>0</v>
      </c>
      <c r="K549">
        <v>0</v>
      </c>
      <c r="L549">
        <v>0</v>
      </c>
      <c r="M549">
        <v>0</v>
      </c>
      <c r="N549">
        <v>0</v>
      </c>
      <c r="O549">
        <v>0</v>
      </c>
      <c r="P549">
        <v>0</v>
      </c>
      <c r="Q549">
        <v>0.248</v>
      </c>
      <c r="R549">
        <v>0.28999999999999998</v>
      </c>
      <c r="S549">
        <v>0.38700000000000001</v>
      </c>
      <c r="T549">
        <v>0.67600000000000005</v>
      </c>
      <c r="U549">
        <v>0.29399999999999998</v>
      </c>
      <c r="V549">
        <v>66</v>
      </c>
      <c r="W549">
        <v>0</v>
      </c>
      <c r="X549">
        <v>0</v>
      </c>
      <c r="Y549">
        <v>0</v>
      </c>
      <c r="Z549">
        <v>0</v>
      </c>
      <c r="AA549">
        <v>0</v>
      </c>
    </row>
    <row r="550" spans="1:27" x14ac:dyDescent="0.25">
      <c r="A550">
        <v>10847</v>
      </c>
      <c r="B550" t="s">
        <v>5202</v>
      </c>
      <c r="C550" t="s">
        <v>20865</v>
      </c>
      <c r="D550">
        <v>611</v>
      </c>
      <c r="E550">
        <v>559</v>
      </c>
      <c r="F550">
        <v>145</v>
      </c>
      <c r="G550">
        <v>26</v>
      </c>
      <c r="H550">
        <v>3</v>
      </c>
      <c r="I550">
        <v>9</v>
      </c>
      <c r="J550">
        <v>61</v>
      </c>
      <c r="K550">
        <v>58</v>
      </c>
      <c r="L550">
        <v>40</v>
      </c>
      <c r="M550">
        <v>55</v>
      </c>
      <c r="N550">
        <v>4</v>
      </c>
      <c r="O550">
        <v>6</v>
      </c>
      <c r="P550">
        <v>4</v>
      </c>
      <c r="Q550">
        <v>0.26</v>
      </c>
      <c r="R550">
        <v>0.311</v>
      </c>
      <c r="S550">
        <v>0.36399999999999999</v>
      </c>
      <c r="T550">
        <v>0.67500000000000004</v>
      </c>
      <c r="U550">
        <v>0.29399999999999998</v>
      </c>
      <c r="V550">
        <v>89</v>
      </c>
      <c r="W550">
        <v>-0.5</v>
      </c>
      <c r="X550">
        <v>14</v>
      </c>
      <c r="Y550">
        <v>-8.5</v>
      </c>
      <c r="Z550">
        <v>21.4</v>
      </c>
      <c r="AA550">
        <v>3.5</v>
      </c>
    </row>
    <row r="551" spans="1:27" x14ac:dyDescent="0.25">
      <c r="A551" t="s">
        <v>4919</v>
      </c>
      <c r="B551" t="s">
        <v>4920</v>
      </c>
      <c r="C551" t="s">
        <v>20874</v>
      </c>
      <c r="D551">
        <v>1</v>
      </c>
      <c r="E551">
        <v>1</v>
      </c>
      <c r="F551">
        <v>0</v>
      </c>
      <c r="G551">
        <v>0</v>
      </c>
      <c r="H551">
        <v>0</v>
      </c>
      <c r="I551">
        <v>0</v>
      </c>
      <c r="J551">
        <v>0</v>
      </c>
      <c r="K551">
        <v>0</v>
      </c>
      <c r="L551">
        <v>0</v>
      </c>
      <c r="M551">
        <v>0</v>
      </c>
      <c r="N551">
        <v>0</v>
      </c>
      <c r="O551">
        <v>0</v>
      </c>
      <c r="P551">
        <v>0</v>
      </c>
      <c r="Q551">
        <v>0.23</v>
      </c>
      <c r="R551">
        <v>0.28699999999999998</v>
      </c>
      <c r="S551">
        <v>0.38700000000000001</v>
      </c>
      <c r="T551">
        <v>0.67400000000000004</v>
      </c>
      <c r="U551">
        <v>0.29399999999999998</v>
      </c>
      <c r="V551">
        <v>85</v>
      </c>
      <c r="W551">
        <v>0</v>
      </c>
      <c r="X551">
        <v>0</v>
      </c>
      <c r="Y551">
        <v>0</v>
      </c>
      <c r="Z551">
        <v>0</v>
      </c>
      <c r="AA551">
        <v>0</v>
      </c>
    </row>
    <row r="552" spans="1:27" x14ac:dyDescent="0.25">
      <c r="A552">
        <v>746</v>
      </c>
      <c r="B552" t="s">
        <v>4684</v>
      </c>
      <c r="C552" t="s">
        <v>20874</v>
      </c>
      <c r="D552">
        <v>379</v>
      </c>
      <c r="E552">
        <v>355</v>
      </c>
      <c r="F552">
        <v>93</v>
      </c>
      <c r="G552">
        <v>17</v>
      </c>
      <c r="H552">
        <v>1</v>
      </c>
      <c r="I552">
        <v>8</v>
      </c>
      <c r="J552">
        <v>34</v>
      </c>
      <c r="K552">
        <v>40</v>
      </c>
      <c r="L552">
        <v>15</v>
      </c>
      <c r="M552">
        <v>49</v>
      </c>
      <c r="N552">
        <v>5</v>
      </c>
      <c r="O552">
        <v>1</v>
      </c>
      <c r="P552">
        <v>1</v>
      </c>
      <c r="Q552">
        <v>0.26100000000000001</v>
      </c>
      <c r="R552">
        <v>0.29799999999999999</v>
      </c>
      <c r="S552">
        <v>0.378</v>
      </c>
      <c r="T552">
        <v>0.67600000000000005</v>
      </c>
      <c r="U552">
        <v>0.29399999999999998</v>
      </c>
      <c r="V552">
        <v>84</v>
      </c>
      <c r="W552">
        <v>-2.4</v>
      </c>
      <c r="X552">
        <v>-0.5</v>
      </c>
      <c r="Y552">
        <v>-9.3000000000000007</v>
      </c>
      <c r="Z552">
        <v>7</v>
      </c>
      <c r="AA552">
        <v>1</v>
      </c>
    </row>
    <row r="553" spans="1:27" x14ac:dyDescent="0.25">
      <c r="A553" t="s">
        <v>5246</v>
      </c>
      <c r="B553" t="s">
        <v>5247</v>
      </c>
      <c r="C553" t="s">
        <v>1</v>
      </c>
      <c r="D553">
        <v>1</v>
      </c>
      <c r="E553">
        <v>1</v>
      </c>
      <c r="F553">
        <v>0</v>
      </c>
      <c r="G553">
        <v>0</v>
      </c>
      <c r="H553">
        <v>0</v>
      </c>
      <c r="I553">
        <v>0</v>
      </c>
      <c r="J553">
        <v>0</v>
      </c>
      <c r="K553">
        <v>0</v>
      </c>
      <c r="L553">
        <v>0</v>
      </c>
      <c r="M553">
        <v>0</v>
      </c>
      <c r="N553">
        <v>0</v>
      </c>
      <c r="O553">
        <v>0</v>
      </c>
      <c r="P553">
        <v>0</v>
      </c>
      <c r="Q553">
        <v>0.23899999999999999</v>
      </c>
      <c r="R553">
        <v>0.29699999999999999</v>
      </c>
      <c r="S553">
        <v>0.374</v>
      </c>
      <c r="T553">
        <v>0.67100000000000004</v>
      </c>
      <c r="U553">
        <v>0.29399999999999998</v>
      </c>
      <c r="V553">
        <v>83</v>
      </c>
      <c r="W553">
        <v>0</v>
      </c>
      <c r="X553">
        <v>0</v>
      </c>
      <c r="Y553">
        <v>0</v>
      </c>
      <c r="Z553">
        <v>0</v>
      </c>
      <c r="AA553">
        <v>0</v>
      </c>
    </row>
    <row r="554" spans="1:27" x14ac:dyDescent="0.25">
      <c r="A554">
        <v>13613</v>
      </c>
      <c r="B554" t="s">
        <v>3986</v>
      </c>
      <c r="C554" t="s">
        <v>20889</v>
      </c>
      <c r="D554">
        <v>558</v>
      </c>
      <c r="E554">
        <v>516</v>
      </c>
      <c r="F554">
        <v>139</v>
      </c>
      <c r="G554">
        <v>24</v>
      </c>
      <c r="H554">
        <v>3</v>
      </c>
      <c r="I554">
        <v>5</v>
      </c>
      <c r="J554">
        <v>62</v>
      </c>
      <c r="K554">
        <v>43</v>
      </c>
      <c r="L554">
        <v>32</v>
      </c>
      <c r="M554">
        <v>80</v>
      </c>
      <c r="N554">
        <v>2</v>
      </c>
      <c r="O554">
        <v>22</v>
      </c>
      <c r="P554">
        <v>12</v>
      </c>
      <c r="Q554">
        <v>0.26900000000000002</v>
      </c>
      <c r="R554">
        <v>0.312</v>
      </c>
      <c r="S554">
        <v>0.35599999999999998</v>
      </c>
      <c r="T554">
        <v>0.66700000000000004</v>
      </c>
      <c r="U554">
        <v>0.29299999999999998</v>
      </c>
      <c r="V554">
        <v>87</v>
      </c>
      <c r="W554">
        <v>0.4</v>
      </c>
      <c r="X554">
        <v>0.5</v>
      </c>
      <c r="Y554">
        <v>-7.9</v>
      </c>
      <c r="Z554">
        <v>6.6</v>
      </c>
      <c r="AA554">
        <v>1.8</v>
      </c>
    </row>
    <row r="555" spans="1:27" x14ac:dyDescent="0.25">
      <c r="A555">
        <v>1702</v>
      </c>
      <c r="B555" t="s">
        <v>4915</v>
      </c>
      <c r="C555" t="s">
        <v>20866</v>
      </c>
      <c r="D555">
        <v>1</v>
      </c>
      <c r="E555">
        <v>1</v>
      </c>
      <c r="F555">
        <v>0</v>
      </c>
      <c r="G555">
        <v>0</v>
      </c>
      <c r="H555">
        <v>0</v>
      </c>
      <c r="I555">
        <v>0</v>
      </c>
      <c r="J555">
        <v>0</v>
      </c>
      <c r="K555">
        <v>0</v>
      </c>
      <c r="L555">
        <v>0</v>
      </c>
      <c r="M555">
        <v>0</v>
      </c>
      <c r="N555">
        <v>0</v>
      </c>
      <c r="O555">
        <v>0</v>
      </c>
      <c r="P555">
        <v>0</v>
      </c>
      <c r="Q555">
        <v>0.26</v>
      </c>
      <c r="R555">
        <v>0.29699999999999999</v>
      </c>
      <c r="S555">
        <v>0.376</v>
      </c>
      <c r="T555">
        <v>0.67200000000000004</v>
      </c>
      <c r="U555">
        <v>0.29299999999999998</v>
      </c>
      <c r="V555">
        <v>83</v>
      </c>
      <c r="W555">
        <v>0</v>
      </c>
      <c r="X555">
        <v>0</v>
      </c>
      <c r="Y555">
        <v>0</v>
      </c>
      <c r="Z555">
        <v>0</v>
      </c>
      <c r="AA555">
        <v>0</v>
      </c>
    </row>
    <row r="556" spans="1:27" x14ac:dyDescent="0.25">
      <c r="A556">
        <v>3118</v>
      </c>
      <c r="B556" t="s">
        <v>5172</v>
      </c>
      <c r="C556" t="s">
        <v>20886</v>
      </c>
      <c r="D556">
        <v>1</v>
      </c>
      <c r="E556">
        <v>1</v>
      </c>
      <c r="F556">
        <v>0</v>
      </c>
      <c r="G556">
        <v>0</v>
      </c>
      <c r="H556">
        <v>0</v>
      </c>
      <c r="I556">
        <v>0</v>
      </c>
      <c r="J556">
        <v>0</v>
      </c>
      <c r="K556">
        <v>0</v>
      </c>
      <c r="L556">
        <v>0</v>
      </c>
      <c r="M556">
        <v>0</v>
      </c>
      <c r="N556">
        <v>0</v>
      </c>
      <c r="O556">
        <v>0</v>
      </c>
      <c r="P556">
        <v>0</v>
      </c>
      <c r="Q556">
        <v>0.23200000000000001</v>
      </c>
      <c r="R556">
        <v>0.3</v>
      </c>
      <c r="S556">
        <v>0.36799999999999999</v>
      </c>
      <c r="T556">
        <v>0.66800000000000004</v>
      </c>
      <c r="U556">
        <v>0.29299999999999998</v>
      </c>
      <c r="V556">
        <v>83</v>
      </c>
      <c r="W556">
        <v>0</v>
      </c>
      <c r="X556">
        <v>0</v>
      </c>
      <c r="Y556">
        <v>0</v>
      </c>
      <c r="Z556">
        <v>0</v>
      </c>
      <c r="AA556">
        <v>0</v>
      </c>
    </row>
    <row r="557" spans="1:27" x14ac:dyDescent="0.25">
      <c r="A557" t="s">
        <v>5115</v>
      </c>
      <c r="B557" t="s">
        <v>5116</v>
      </c>
      <c r="C557" t="s">
        <v>20882</v>
      </c>
      <c r="D557">
        <v>1</v>
      </c>
      <c r="E557">
        <v>1</v>
      </c>
      <c r="F557">
        <v>0</v>
      </c>
      <c r="G557">
        <v>0</v>
      </c>
      <c r="H557">
        <v>0</v>
      </c>
      <c r="I557">
        <v>0</v>
      </c>
      <c r="J557">
        <v>0</v>
      </c>
      <c r="K557">
        <v>0</v>
      </c>
      <c r="L557">
        <v>0</v>
      </c>
      <c r="M557">
        <v>0</v>
      </c>
      <c r="N557">
        <v>0</v>
      </c>
      <c r="O557">
        <v>0</v>
      </c>
      <c r="P557">
        <v>0</v>
      </c>
      <c r="Q557">
        <v>0.24299999999999999</v>
      </c>
      <c r="R557">
        <v>0.29599999999999999</v>
      </c>
      <c r="S557">
        <v>0.375</v>
      </c>
      <c r="T557">
        <v>0.67100000000000004</v>
      </c>
      <c r="U557">
        <v>0.29299999999999998</v>
      </c>
      <c r="V557">
        <v>81</v>
      </c>
      <c r="W557">
        <v>0</v>
      </c>
      <c r="X557">
        <v>0</v>
      </c>
      <c r="Y557">
        <v>0</v>
      </c>
      <c r="Z557">
        <v>0</v>
      </c>
      <c r="AA557">
        <v>0</v>
      </c>
    </row>
    <row r="558" spans="1:27" x14ac:dyDescent="0.25">
      <c r="A558" t="s">
        <v>2804</v>
      </c>
      <c r="B558" t="s">
        <v>2805</v>
      </c>
      <c r="C558" t="s">
        <v>20895</v>
      </c>
      <c r="D558">
        <v>1</v>
      </c>
      <c r="E558">
        <v>1</v>
      </c>
      <c r="F558">
        <v>0</v>
      </c>
      <c r="G558">
        <v>0</v>
      </c>
      <c r="H558">
        <v>0</v>
      </c>
      <c r="I558">
        <v>0</v>
      </c>
      <c r="J558">
        <v>0</v>
      </c>
      <c r="K558">
        <v>0</v>
      </c>
      <c r="L558">
        <v>0</v>
      </c>
      <c r="M558">
        <v>0</v>
      </c>
      <c r="N558">
        <v>0</v>
      </c>
      <c r="O558">
        <v>0</v>
      </c>
      <c r="P558">
        <v>0</v>
      </c>
      <c r="Q558">
        <v>0.249</v>
      </c>
      <c r="R558">
        <v>0.30099999999999999</v>
      </c>
      <c r="S558">
        <v>0.37</v>
      </c>
      <c r="T558">
        <v>0.67200000000000004</v>
      </c>
      <c r="U558">
        <v>0.29299999999999998</v>
      </c>
      <c r="V558">
        <v>87</v>
      </c>
      <c r="W558">
        <v>0</v>
      </c>
      <c r="X558">
        <v>0</v>
      </c>
      <c r="Y558">
        <v>0</v>
      </c>
      <c r="Z558">
        <v>0</v>
      </c>
      <c r="AA558">
        <v>0</v>
      </c>
    </row>
    <row r="559" spans="1:27" x14ac:dyDescent="0.25">
      <c r="A559">
        <v>8722</v>
      </c>
      <c r="B559" t="s">
        <v>5227</v>
      </c>
      <c r="C559" t="s">
        <v>20886</v>
      </c>
      <c r="D559">
        <v>436</v>
      </c>
      <c r="E559">
        <v>390</v>
      </c>
      <c r="F559">
        <v>87</v>
      </c>
      <c r="G559">
        <v>20</v>
      </c>
      <c r="H559">
        <v>1</v>
      </c>
      <c r="I559">
        <v>12</v>
      </c>
      <c r="J559">
        <v>46</v>
      </c>
      <c r="K559">
        <v>46</v>
      </c>
      <c r="L559">
        <v>37</v>
      </c>
      <c r="M559">
        <v>125</v>
      </c>
      <c r="N559">
        <v>4</v>
      </c>
      <c r="O559">
        <v>2</v>
      </c>
      <c r="P559">
        <v>1</v>
      </c>
      <c r="Q559">
        <v>0.224</v>
      </c>
      <c r="R559">
        <v>0.29599999999999999</v>
      </c>
      <c r="S559">
        <v>0.374</v>
      </c>
      <c r="T559">
        <v>0.67</v>
      </c>
      <c r="U559">
        <v>0.29299999999999998</v>
      </c>
      <c r="V559">
        <v>83</v>
      </c>
      <c r="W559">
        <v>0.3</v>
      </c>
      <c r="X559">
        <v>0.1</v>
      </c>
      <c r="Y559">
        <v>-8.3000000000000007</v>
      </c>
      <c r="Z559">
        <v>8.9</v>
      </c>
      <c r="AA559">
        <v>1.6</v>
      </c>
    </row>
    <row r="560" spans="1:27" x14ac:dyDescent="0.25">
      <c r="A560" t="s">
        <v>5143</v>
      </c>
      <c r="B560" t="s">
        <v>5144</v>
      </c>
      <c r="C560" t="s">
        <v>20886</v>
      </c>
      <c r="D560">
        <v>1</v>
      </c>
      <c r="E560">
        <v>1</v>
      </c>
      <c r="F560">
        <v>0</v>
      </c>
      <c r="G560">
        <v>0</v>
      </c>
      <c r="H560">
        <v>0</v>
      </c>
      <c r="I560">
        <v>0</v>
      </c>
      <c r="J560">
        <v>0</v>
      </c>
      <c r="K560">
        <v>0</v>
      </c>
      <c r="L560">
        <v>0</v>
      </c>
      <c r="M560">
        <v>0</v>
      </c>
      <c r="N560">
        <v>0</v>
      </c>
      <c r="O560">
        <v>0</v>
      </c>
      <c r="P560">
        <v>0</v>
      </c>
      <c r="Q560">
        <v>0.23699999999999999</v>
      </c>
      <c r="R560">
        <v>0.30299999999999999</v>
      </c>
      <c r="S560">
        <v>0.36399999999999999</v>
      </c>
      <c r="T560">
        <v>0.66700000000000004</v>
      </c>
      <c r="U560">
        <v>0.29299999999999998</v>
      </c>
      <c r="V560">
        <v>83</v>
      </c>
      <c r="W560">
        <v>0</v>
      </c>
      <c r="X560">
        <v>0</v>
      </c>
      <c r="Y560">
        <v>0</v>
      </c>
      <c r="Z560">
        <v>0</v>
      </c>
      <c r="AA560">
        <v>0</v>
      </c>
    </row>
    <row r="561" spans="1:27" x14ac:dyDescent="0.25">
      <c r="A561" t="s">
        <v>2906</v>
      </c>
      <c r="B561" t="s">
        <v>2907</v>
      </c>
      <c r="C561" t="s">
        <v>20881</v>
      </c>
      <c r="D561">
        <v>1</v>
      </c>
      <c r="E561">
        <v>1</v>
      </c>
      <c r="F561">
        <v>0</v>
      </c>
      <c r="G561">
        <v>0</v>
      </c>
      <c r="H561">
        <v>0</v>
      </c>
      <c r="I561">
        <v>0</v>
      </c>
      <c r="J561">
        <v>0</v>
      </c>
      <c r="K561">
        <v>0</v>
      </c>
      <c r="L561">
        <v>0</v>
      </c>
      <c r="M561">
        <v>0</v>
      </c>
      <c r="N561">
        <v>0</v>
      </c>
      <c r="O561">
        <v>0</v>
      </c>
      <c r="P561">
        <v>0</v>
      </c>
      <c r="Q561">
        <v>0.24399999999999999</v>
      </c>
      <c r="R561">
        <v>0.317</v>
      </c>
      <c r="S561">
        <v>0.34</v>
      </c>
      <c r="T561">
        <v>0.65700000000000003</v>
      </c>
      <c r="U561">
        <v>0.29299999999999998</v>
      </c>
      <c r="V561">
        <v>78</v>
      </c>
      <c r="W561">
        <v>0</v>
      </c>
      <c r="X561">
        <v>0</v>
      </c>
      <c r="Y561">
        <v>0</v>
      </c>
      <c r="Z561">
        <v>0</v>
      </c>
      <c r="AA561">
        <v>0</v>
      </c>
    </row>
    <row r="562" spans="1:27" x14ac:dyDescent="0.25">
      <c r="A562" t="s">
        <v>3452</v>
      </c>
      <c r="B562" t="s">
        <v>3453</v>
      </c>
      <c r="C562" t="s">
        <v>20884</v>
      </c>
      <c r="D562">
        <v>1</v>
      </c>
      <c r="E562">
        <v>1</v>
      </c>
      <c r="F562">
        <v>0</v>
      </c>
      <c r="G562">
        <v>0</v>
      </c>
      <c r="H562">
        <v>0</v>
      </c>
      <c r="I562">
        <v>0</v>
      </c>
      <c r="J562">
        <v>0</v>
      </c>
      <c r="K562">
        <v>0</v>
      </c>
      <c r="L562">
        <v>0</v>
      </c>
      <c r="M562">
        <v>0</v>
      </c>
      <c r="N562">
        <v>0</v>
      </c>
      <c r="O562">
        <v>0</v>
      </c>
      <c r="P562">
        <v>0</v>
      </c>
      <c r="Q562">
        <v>0.224</v>
      </c>
      <c r="R562">
        <v>0.27400000000000002</v>
      </c>
      <c r="S562">
        <v>0.40400000000000003</v>
      </c>
      <c r="T562">
        <v>0.67800000000000005</v>
      </c>
      <c r="U562">
        <v>0.29299999999999998</v>
      </c>
      <c r="V562">
        <v>79</v>
      </c>
      <c r="W562">
        <v>0</v>
      </c>
      <c r="X562">
        <v>0</v>
      </c>
      <c r="Y562">
        <v>0</v>
      </c>
      <c r="Z562">
        <v>0</v>
      </c>
      <c r="AA562">
        <v>0</v>
      </c>
    </row>
    <row r="563" spans="1:27" x14ac:dyDescent="0.25">
      <c r="A563" t="s">
        <v>3516</v>
      </c>
      <c r="B563" t="s">
        <v>3517</v>
      </c>
      <c r="C563" t="s">
        <v>20884</v>
      </c>
      <c r="D563">
        <v>1</v>
      </c>
      <c r="E563">
        <v>1</v>
      </c>
      <c r="F563">
        <v>0</v>
      </c>
      <c r="G563">
        <v>0</v>
      </c>
      <c r="H563">
        <v>0</v>
      </c>
      <c r="I563">
        <v>0</v>
      </c>
      <c r="J563">
        <v>0</v>
      </c>
      <c r="K563">
        <v>0</v>
      </c>
      <c r="L563">
        <v>0</v>
      </c>
      <c r="M563">
        <v>0</v>
      </c>
      <c r="N563">
        <v>0</v>
      </c>
      <c r="O563">
        <v>0</v>
      </c>
      <c r="P563">
        <v>0</v>
      </c>
      <c r="Q563">
        <v>0.254</v>
      </c>
      <c r="R563">
        <v>0.31900000000000001</v>
      </c>
      <c r="S563">
        <v>0.34100000000000003</v>
      </c>
      <c r="T563">
        <v>0.65900000000000003</v>
      </c>
      <c r="U563">
        <v>0.29299999999999998</v>
      </c>
      <c r="V563">
        <v>79</v>
      </c>
      <c r="W563">
        <v>0</v>
      </c>
      <c r="X563">
        <v>0</v>
      </c>
      <c r="Y563">
        <v>0</v>
      </c>
      <c r="Z563">
        <v>0</v>
      </c>
      <c r="AA563">
        <v>0</v>
      </c>
    </row>
    <row r="564" spans="1:27" x14ac:dyDescent="0.25">
      <c r="A564">
        <v>1260</v>
      </c>
      <c r="B564" t="s">
        <v>5267</v>
      </c>
      <c r="C564" t="s">
        <v>20870</v>
      </c>
      <c r="D564">
        <v>1</v>
      </c>
      <c r="E564">
        <v>1</v>
      </c>
      <c r="F564">
        <v>0</v>
      </c>
      <c r="G564">
        <v>0</v>
      </c>
      <c r="H564">
        <v>0</v>
      </c>
      <c r="I564">
        <v>0</v>
      </c>
      <c r="J564">
        <v>0</v>
      </c>
      <c r="K564">
        <v>0</v>
      </c>
      <c r="L564">
        <v>0</v>
      </c>
      <c r="M564">
        <v>0</v>
      </c>
      <c r="N564">
        <v>0</v>
      </c>
      <c r="O564">
        <v>0</v>
      </c>
      <c r="P564">
        <v>0</v>
      </c>
      <c r="Q564">
        <v>0.23400000000000001</v>
      </c>
      <c r="R564">
        <v>0.29399999999999998</v>
      </c>
      <c r="S564">
        <v>0.376</v>
      </c>
      <c r="T564">
        <v>0.67</v>
      </c>
      <c r="U564">
        <v>0.29299999999999998</v>
      </c>
      <c r="V564">
        <v>81</v>
      </c>
      <c r="W564">
        <v>0</v>
      </c>
      <c r="X564">
        <v>0</v>
      </c>
      <c r="Y564">
        <v>0</v>
      </c>
      <c r="Z564">
        <v>0</v>
      </c>
      <c r="AA564">
        <v>0</v>
      </c>
    </row>
    <row r="565" spans="1:27" x14ac:dyDescent="0.25">
      <c r="A565">
        <v>12701</v>
      </c>
      <c r="B565" t="s">
        <v>4372</v>
      </c>
      <c r="C565" t="s">
        <v>20893</v>
      </c>
      <c r="D565">
        <v>655</v>
      </c>
      <c r="E565">
        <v>597</v>
      </c>
      <c r="F565">
        <v>158</v>
      </c>
      <c r="G565">
        <v>22</v>
      </c>
      <c r="H565">
        <v>7</v>
      </c>
      <c r="I565">
        <v>5</v>
      </c>
      <c r="J565">
        <v>74</v>
      </c>
      <c r="K565">
        <v>47</v>
      </c>
      <c r="L565">
        <v>42</v>
      </c>
      <c r="M565">
        <v>101</v>
      </c>
      <c r="N565">
        <v>6</v>
      </c>
      <c r="O565">
        <v>33</v>
      </c>
      <c r="P565">
        <v>12</v>
      </c>
      <c r="Q565">
        <v>0.26400000000000001</v>
      </c>
      <c r="R565">
        <v>0.317</v>
      </c>
      <c r="S565">
        <v>0.34699999999999998</v>
      </c>
      <c r="T565">
        <v>0.66300000000000003</v>
      </c>
      <c r="U565">
        <v>0.29299999999999998</v>
      </c>
      <c r="V565">
        <v>86</v>
      </c>
      <c r="W565">
        <v>3</v>
      </c>
      <c r="X565">
        <v>-3.9</v>
      </c>
      <c r="Y565">
        <v>-7.7</v>
      </c>
      <c r="Z565">
        <v>-1.6</v>
      </c>
      <c r="AA565">
        <v>1.3</v>
      </c>
    </row>
    <row r="566" spans="1:27" x14ac:dyDescent="0.25">
      <c r="A566">
        <v>3336</v>
      </c>
      <c r="B566" t="s">
        <v>5253</v>
      </c>
      <c r="C566" t="s">
        <v>1</v>
      </c>
      <c r="D566">
        <v>331</v>
      </c>
      <c r="E566">
        <v>294</v>
      </c>
      <c r="F566">
        <v>72</v>
      </c>
      <c r="G566">
        <v>13</v>
      </c>
      <c r="H566">
        <v>1</v>
      </c>
      <c r="I566">
        <v>4</v>
      </c>
      <c r="J566">
        <v>30</v>
      </c>
      <c r="K566">
        <v>29</v>
      </c>
      <c r="L566">
        <v>32</v>
      </c>
      <c r="M566">
        <v>41</v>
      </c>
      <c r="N566">
        <v>1</v>
      </c>
      <c r="O566">
        <v>1</v>
      </c>
      <c r="P566">
        <v>1</v>
      </c>
      <c r="Q566">
        <v>0.247</v>
      </c>
      <c r="R566">
        <v>0.32100000000000001</v>
      </c>
      <c r="S566">
        <v>0.33800000000000002</v>
      </c>
      <c r="T566">
        <v>0.65800000000000003</v>
      </c>
      <c r="U566">
        <v>0.29299999999999998</v>
      </c>
      <c r="V566">
        <v>83</v>
      </c>
      <c r="W566">
        <v>-1.3</v>
      </c>
      <c r="X566">
        <v>-2.7</v>
      </c>
      <c r="Y566">
        <v>-7.9</v>
      </c>
      <c r="Z566">
        <v>-1.4</v>
      </c>
      <c r="AA566">
        <v>0.1</v>
      </c>
    </row>
    <row r="567" spans="1:27" x14ac:dyDescent="0.25">
      <c r="A567">
        <v>2579</v>
      </c>
      <c r="B567" t="s">
        <v>5504</v>
      </c>
      <c r="C567" t="s">
        <v>20892</v>
      </c>
      <c r="D567">
        <v>277</v>
      </c>
      <c r="E567">
        <v>247</v>
      </c>
      <c r="F567">
        <v>60</v>
      </c>
      <c r="G567">
        <v>13</v>
      </c>
      <c r="H567">
        <v>1</v>
      </c>
      <c r="I567">
        <v>4</v>
      </c>
      <c r="J567">
        <v>24</v>
      </c>
      <c r="K567">
        <v>24</v>
      </c>
      <c r="L567">
        <v>22</v>
      </c>
      <c r="M567">
        <v>40</v>
      </c>
      <c r="N567">
        <v>4</v>
      </c>
      <c r="O567">
        <v>2</v>
      </c>
      <c r="P567">
        <v>1</v>
      </c>
      <c r="Q567">
        <v>0.24299999999999999</v>
      </c>
      <c r="R567">
        <v>0.313</v>
      </c>
      <c r="S567">
        <v>0.34899999999999998</v>
      </c>
      <c r="T567">
        <v>0.66300000000000003</v>
      </c>
      <c r="U567">
        <v>0.29299999999999998</v>
      </c>
      <c r="V567">
        <v>82</v>
      </c>
      <c r="W567">
        <v>-0.8</v>
      </c>
      <c r="X567">
        <v>0.3</v>
      </c>
      <c r="Y567">
        <v>-6.5</v>
      </c>
      <c r="Z567">
        <v>6</v>
      </c>
      <c r="AA567">
        <v>0.9</v>
      </c>
    </row>
    <row r="568" spans="1:27" x14ac:dyDescent="0.25">
      <c r="A568" t="s">
        <v>5214</v>
      </c>
      <c r="B568" t="s">
        <v>5215</v>
      </c>
      <c r="C568" t="s">
        <v>20870</v>
      </c>
      <c r="D568">
        <v>1</v>
      </c>
      <c r="E568">
        <v>1</v>
      </c>
      <c r="F568">
        <v>0</v>
      </c>
      <c r="G568">
        <v>0</v>
      </c>
      <c r="H568">
        <v>0</v>
      </c>
      <c r="I568">
        <v>0</v>
      </c>
      <c r="J568">
        <v>0</v>
      </c>
      <c r="K568">
        <v>0</v>
      </c>
      <c r="L568">
        <v>0</v>
      </c>
      <c r="M568">
        <v>0</v>
      </c>
      <c r="N568">
        <v>0</v>
      </c>
      <c r="O568">
        <v>0</v>
      </c>
      <c r="P568">
        <v>0</v>
      </c>
      <c r="Q568">
        <v>0.23499999999999999</v>
      </c>
      <c r="R568">
        <v>0.30099999999999999</v>
      </c>
      <c r="S568">
        <v>0.36599999999999999</v>
      </c>
      <c r="T568">
        <v>0.66700000000000004</v>
      </c>
      <c r="U568">
        <v>0.29299999999999998</v>
      </c>
      <c r="V568">
        <v>80</v>
      </c>
      <c r="W568">
        <v>0</v>
      </c>
      <c r="X568">
        <v>0</v>
      </c>
      <c r="Y568">
        <v>0</v>
      </c>
      <c r="Z568">
        <v>0</v>
      </c>
      <c r="AA568">
        <v>0</v>
      </c>
    </row>
    <row r="569" spans="1:27" x14ac:dyDescent="0.25">
      <c r="A569">
        <v>12944</v>
      </c>
      <c r="B569" t="s">
        <v>3417</v>
      </c>
      <c r="C569" t="s">
        <v>20869</v>
      </c>
      <c r="D569">
        <v>200</v>
      </c>
      <c r="E569">
        <v>189</v>
      </c>
      <c r="F569">
        <v>49</v>
      </c>
      <c r="G569">
        <v>8</v>
      </c>
      <c r="H569">
        <v>3</v>
      </c>
      <c r="I569">
        <v>3</v>
      </c>
      <c r="J569">
        <v>19</v>
      </c>
      <c r="K569">
        <v>19</v>
      </c>
      <c r="L569">
        <v>8</v>
      </c>
      <c r="M569">
        <v>39</v>
      </c>
      <c r="N569">
        <v>1</v>
      </c>
      <c r="O569">
        <v>6</v>
      </c>
      <c r="P569">
        <v>3</v>
      </c>
      <c r="Q569">
        <v>0.26200000000000001</v>
      </c>
      <c r="R569">
        <v>0.29299999999999998</v>
      </c>
      <c r="S569">
        <v>0.38400000000000001</v>
      </c>
      <c r="T569">
        <v>0.67700000000000005</v>
      </c>
      <c r="U569">
        <v>0.29299999999999998</v>
      </c>
      <c r="V569">
        <v>79</v>
      </c>
      <c r="W569">
        <v>0.2</v>
      </c>
      <c r="X569">
        <v>0.5</v>
      </c>
      <c r="Y569">
        <v>-4.8</v>
      </c>
      <c r="Z569">
        <v>-2</v>
      </c>
      <c r="AA569">
        <v>-0.1</v>
      </c>
    </row>
    <row r="570" spans="1:27" x14ac:dyDescent="0.25">
      <c r="A570" t="s">
        <v>4545</v>
      </c>
      <c r="B570" t="s">
        <v>4546</v>
      </c>
      <c r="C570" t="s">
        <v>20875</v>
      </c>
      <c r="D570">
        <v>1</v>
      </c>
      <c r="E570">
        <v>1</v>
      </c>
      <c r="F570">
        <v>0</v>
      </c>
      <c r="G570">
        <v>0</v>
      </c>
      <c r="H570">
        <v>0</v>
      </c>
      <c r="I570">
        <v>0</v>
      </c>
      <c r="J570">
        <v>0</v>
      </c>
      <c r="K570">
        <v>0</v>
      </c>
      <c r="L570">
        <v>0</v>
      </c>
      <c r="M570">
        <v>0</v>
      </c>
      <c r="N570">
        <v>0</v>
      </c>
      <c r="O570">
        <v>0</v>
      </c>
      <c r="P570">
        <v>0</v>
      </c>
      <c r="Q570">
        <v>0.22600000000000001</v>
      </c>
      <c r="R570">
        <v>0.29499999999999998</v>
      </c>
      <c r="S570">
        <v>0.371</v>
      </c>
      <c r="T570">
        <v>0.66600000000000004</v>
      </c>
      <c r="U570">
        <v>0.29299999999999998</v>
      </c>
      <c r="V570">
        <v>82</v>
      </c>
      <c r="W570">
        <v>0</v>
      </c>
      <c r="X570">
        <v>0</v>
      </c>
      <c r="Y570">
        <v>0</v>
      </c>
      <c r="Z570">
        <v>0</v>
      </c>
      <c r="AA570">
        <v>0</v>
      </c>
    </row>
    <row r="571" spans="1:27" x14ac:dyDescent="0.25">
      <c r="A571">
        <v>2073</v>
      </c>
      <c r="B571" t="s">
        <v>5213</v>
      </c>
      <c r="C571" t="s">
        <v>1</v>
      </c>
      <c r="D571">
        <v>100</v>
      </c>
      <c r="E571">
        <v>91</v>
      </c>
      <c r="F571">
        <v>21</v>
      </c>
      <c r="G571">
        <v>4</v>
      </c>
      <c r="H571">
        <v>1</v>
      </c>
      <c r="I571">
        <v>3</v>
      </c>
      <c r="J571">
        <v>10</v>
      </c>
      <c r="K571">
        <v>11</v>
      </c>
      <c r="L571">
        <v>7</v>
      </c>
      <c r="M571">
        <v>27</v>
      </c>
      <c r="N571">
        <v>1</v>
      </c>
      <c r="O571">
        <v>1</v>
      </c>
      <c r="P571">
        <v>0</v>
      </c>
      <c r="Q571">
        <v>0.23300000000000001</v>
      </c>
      <c r="R571">
        <v>0.29099999999999998</v>
      </c>
      <c r="S571">
        <v>0.38100000000000001</v>
      </c>
      <c r="T571">
        <v>0.67200000000000004</v>
      </c>
      <c r="U571">
        <v>0.29299999999999998</v>
      </c>
      <c r="V571">
        <v>83</v>
      </c>
      <c r="W571">
        <v>-0.4</v>
      </c>
      <c r="X571">
        <v>-0.5</v>
      </c>
      <c r="Y571">
        <v>-2.4</v>
      </c>
      <c r="Z571">
        <v>-2.5</v>
      </c>
      <c r="AA571">
        <v>-0.2</v>
      </c>
    </row>
    <row r="572" spans="1:27" x14ac:dyDescent="0.25">
      <c r="A572">
        <v>6547</v>
      </c>
      <c r="B572" t="s">
        <v>5298</v>
      </c>
      <c r="C572" t="s">
        <v>20871</v>
      </c>
      <c r="D572">
        <v>490</v>
      </c>
      <c r="E572">
        <v>448</v>
      </c>
      <c r="F572">
        <v>115</v>
      </c>
      <c r="G572">
        <v>25</v>
      </c>
      <c r="H572">
        <v>1</v>
      </c>
      <c r="I572">
        <v>8</v>
      </c>
      <c r="J572">
        <v>45</v>
      </c>
      <c r="K572">
        <v>48</v>
      </c>
      <c r="L572">
        <v>31</v>
      </c>
      <c r="M572">
        <v>83</v>
      </c>
      <c r="N572">
        <v>3</v>
      </c>
      <c r="O572">
        <v>4</v>
      </c>
      <c r="P572">
        <v>2</v>
      </c>
      <c r="Q572">
        <v>0.25600000000000001</v>
      </c>
      <c r="R572">
        <v>0.307</v>
      </c>
      <c r="S572">
        <v>0.374</v>
      </c>
      <c r="T572">
        <v>0.68100000000000005</v>
      </c>
      <c r="U572">
        <v>0.29299999999999998</v>
      </c>
      <c r="V572">
        <v>86</v>
      </c>
      <c r="W572">
        <v>-0.1</v>
      </c>
      <c r="X572">
        <v>-3.1</v>
      </c>
      <c r="Y572">
        <v>-7.9</v>
      </c>
      <c r="Z572">
        <v>3</v>
      </c>
      <c r="AA572">
        <v>1.1000000000000001</v>
      </c>
    </row>
    <row r="573" spans="1:27" x14ac:dyDescent="0.25">
      <c r="A573">
        <v>11608</v>
      </c>
      <c r="B573" t="s">
        <v>5484</v>
      </c>
      <c r="C573" t="s">
        <v>20884</v>
      </c>
      <c r="D573">
        <v>505</v>
      </c>
      <c r="E573">
        <v>453</v>
      </c>
      <c r="F573">
        <v>110</v>
      </c>
      <c r="G573">
        <v>21</v>
      </c>
      <c r="H573">
        <v>1</v>
      </c>
      <c r="I573">
        <v>9</v>
      </c>
      <c r="J573">
        <v>47</v>
      </c>
      <c r="K573">
        <v>46</v>
      </c>
      <c r="L573">
        <v>40</v>
      </c>
      <c r="M573">
        <v>112</v>
      </c>
      <c r="N573">
        <v>5</v>
      </c>
      <c r="O573">
        <v>7</v>
      </c>
      <c r="P573">
        <v>4</v>
      </c>
      <c r="Q573">
        <v>0.24299999999999999</v>
      </c>
      <c r="R573">
        <v>0.309</v>
      </c>
      <c r="S573">
        <v>0.35499999999999998</v>
      </c>
      <c r="T573">
        <v>0.66500000000000004</v>
      </c>
      <c r="U573">
        <v>0.29299999999999998</v>
      </c>
      <c r="V573">
        <v>79</v>
      </c>
      <c r="W573">
        <v>0.4</v>
      </c>
      <c r="X573">
        <v>9.6999999999999993</v>
      </c>
      <c r="Y573">
        <v>-12</v>
      </c>
      <c r="Z573">
        <v>0.4</v>
      </c>
      <c r="AA573">
        <v>0.4</v>
      </c>
    </row>
    <row r="574" spans="1:27" x14ac:dyDescent="0.25">
      <c r="A574" t="s">
        <v>4932</v>
      </c>
      <c r="B574" t="s">
        <v>4933</v>
      </c>
      <c r="C574" t="s">
        <v>20881</v>
      </c>
      <c r="D574">
        <v>1</v>
      </c>
      <c r="E574">
        <v>1</v>
      </c>
      <c r="F574">
        <v>0</v>
      </c>
      <c r="G574">
        <v>0</v>
      </c>
      <c r="H574">
        <v>0</v>
      </c>
      <c r="I574">
        <v>0</v>
      </c>
      <c r="J574">
        <v>0</v>
      </c>
      <c r="K574">
        <v>0</v>
      </c>
      <c r="L574">
        <v>0</v>
      </c>
      <c r="M574">
        <v>0</v>
      </c>
      <c r="N574">
        <v>0</v>
      </c>
      <c r="O574">
        <v>0</v>
      </c>
      <c r="P574">
        <v>0</v>
      </c>
      <c r="Q574">
        <v>0.25</v>
      </c>
      <c r="R574">
        <v>0.29899999999999999</v>
      </c>
      <c r="S574">
        <v>0.37</v>
      </c>
      <c r="T574">
        <v>0.67</v>
      </c>
      <c r="U574">
        <v>0.29299999999999998</v>
      </c>
      <c r="V574">
        <v>78</v>
      </c>
      <c r="W574">
        <v>0</v>
      </c>
      <c r="X574">
        <v>0</v>
      </c>
      <c r="Y574">
        <v>0</v>
      </c>
      <c r="Z574">
        <v>0</v>
      </c>
      <c r="AA574">
        <v>0</v>
      </c>
    </row>
    <row r="575" spans="1:27" x14ac:dyDescent="0.25">
      <c r="A575">
        <v>10071</v>
      </c>
      <c r="B575" t="s">
        <v>4785</v>
      </c>
      <c r="C575" t="s">
        <v>20884</v>
      </c>
      <c r="D575">
        <v>323</v>
      </c>
      <c r="E575">
        <v>291</v>
      </c>
      <c r="F575">
        <v>70</v>
      </c>
      <c r="G575">
        <v>12</v>
      </c>
      <c r="H575">
        <v>2</v>
      </c>
      <c r="I575">
        <v>7</v>
      </c>
      <c r="J575">
        <v>33</v>
      </c>
      <c r="K575">
        <v>30</v>
      </c>
      <c r="L575">
        <v>25</v>
      </c>
      <c r="M575">
        <v>82</v>
      </c>
      <c r="N575">
        <v>2</v>
      </c>
      <c r="O575">
        <v>20</v>
      </c>
      <c r="P575">
        <v>8</v>
      </c>
      <c r="Q575">
        <v>0.23899999999999999</v>
      </c>
      <c r="R575">
        <v>0.30099999999999999</v>
      </c>
      <c r="S575">
        <v>0.36399999999999999</v>
      </c>
      <c r="T575">
        <v>0.66500000000000004</v>
      </c>
      <c r="U575">
        <v>0.29199999999999998</v>
      </c>
      <c r="V575">
        <v>79</v>
      </c>
      <c r="W575">
        <v>0.9</v>
      </c>
      <c r="X575">
        <v>0.3</v>
      </c>
      <c r="Y575">
        <v>-7.1</v>
      </c>
      <c r="Z575">
        <v>1.8</v>
      </c>
      <c r="AA575">
        <v>0.5</v>
      </c>
    </row>
    <row r="576" spans="1:27" x14ac:dyDescent="0.25">
      <c r="A576">
        <v>10322</v>
      </c>
      <c r="B576" t="s">
        <v>5301</v>
      </c>
      <c r="C576" t="s">
        <v>20878</v>
      </c>
      <c r="D576">
        <v>342</v>
      </c>
      <c r="E576">
        <v>321</v>
      </c>
      <c r="F576">
        <v>85</v>
      </c>
      <c r="G576">
        <v>16</v>
      </c>
      <c r="H576">
        <v>4</v>
      </c>
      <c r="I576">
        <v>4</v>
      </c>
      <c r="J576">
        <v>37</v>
      </c>
      <c r="K576">
        <v>30</v>
      </c>
      <c r="L576">
        <v>13</v>
      </c>
      <c r="M576">
        <v>70</v>
      </c>
      <c r="N576">
        <v>3</v>
      </c>
      <c r="O576">
        <v>12</v>
      </c>
      <c r="P576">
        <v>6</v>
      </c>
      <c r="Q576">
        <v>0.26500000000000001</v>
      </c>
      <c r="R576">
        <v>0.29699999999999999</v>
      </c>
      <c r="S576">
        <v>0.377</v>
      </c>
      <c r="T576">
        <v>0.67400000000000004</v>
      </c>
      <c r="U576">
        <v>0.29199999999999998</v>
      </c>
      <c r="V576">
        <v>82</v>
      </c>
      <c r="W576">
        <v>0.8</v>
      </c>
      <c r="X576">
        <v>-1.5</v>
      </c>
      <c r="Y576">
        <v>-6.4</v>
      </c>
      <c r="Z576">
        <v>1.8</v>
      </c>
      <c r="AA576">
        <v>0.7</v>
      </c>
    </row>
    <row r="577" spans="1:27" x14ac:dyDescent="0.25">
      <c r="A577">
        <v>3371</v>
      </c>
      <c r="B577" t="s">
        <v>5526</v>
      </c>
      <c r="C577" t="s">
        <v>20890</v>
      </c>
      <c r="D577">
        <v>418</v>
      </c>
      <c r="E577">
        <v>377</v>
      </c>
      <c r="F577">
        <v>91</v>
      </c>
      <c r="G577">
        <v>17</v>
      </c>
      <c r="H577">
        <v>4</v>
      </c>
      <c r="I577">
        <v>7</v>
      </c>
      <c r="J577">
        <v>41</v>
      </c>
      <c r="K577">
        <v>37</v>
      </c>
      <c r="L577">
        <v>31</v>
      </c>
      <c r="M577">
        <v>95</v>
      </c>
      <c r="N577">
        <v>4</v>
      </c>
      <c r="O577">
        <v>9</v>
      </c>
      <c r="P577">
        <v>5</v>
      </c>
      <c r="Q577">
        <v>0.24099999999999999</v>
      </c>
      <c r="R577">
        <v>0.30399999999999999</v>
      </c>
      <c r="S577">
        <v>0.36499999999999999</v>
      </c>
      <c r="T577">
        <v>0.66900000000000004</v>
      </c>
      <c r="U577">
        <v>0.29199999999999998</v>
      </c>
      <c r="V577">
        <v>88</v>
      </c>
      <c r="W577">
        <v>0.5</v>
      </c>
      <c r="X577">
        <v>-3.1</v>
      </c>
      <c r="Y577">
        <v>-5.5</v>
      </c>
      <c r="Z577">
        <v>-5.8</v>
      </c>
      <c r="AA577">
        <v>0.2</v>
      </c>
    </row>
    <row r="578" spans="1:27" x14ac:dyDescent="0.25">
      <c r="A578" t="s">
        <v>3811</v>
      </c>
      <c r="B578" t="s">
        <v>3812</v>
      </c>
      <c r="C578" t="s">
        <v>20873</v>
      </c>
      <c r="D578">
        <v>1</v>
      </c>
      <c r="E578">
        <v>1</v>
      </c>
      <c r="F578">
        <v>0</v>
      </c>
      <c r="G578">
        <v>0</v>
      </c>
      <c r="H578">
        <v>0</v>
      </c>
      <c r="I578">
        <v>0</v>
      </c>
      <c r="J578">
        <v>0</v>
      </c>
      <c r="K578">
        <v>0</v>
      </c>
      <c r="L578">
        <v>0</v>
      </c>
      <c r="M578">
        <v>0</v>
      </c>
      <c r="N578">
        <v>0</v>
      </c>
      <c r="O578">
        <v>0</v>
      </c>
      <c r="P578">
        <v>0</v>
      </c>
      <c r="Q578">
        <v>0.245</v>
      </c>
      <c r="R578">
        <v>0.30099999999999999</v>
      </c>
      <c r="S578">
        <v>0.36499999999999999</v>
      </c>
      <c r="T578">
        <v>0.66600000000000004</v>
      </c>
      <c r="U578">
        <v>0.29199999999999998</v>
      </c>
      <c r="V578">
        <v>81</v>
      </c>
      <c r="W578">
        <v>0</v>
      </c>
      <c r="X578">
        <v>0</v>
      </c>
      <c r="Y578">
        <v>0</v>
      </c>
      <c r="Z578">
        <v>0</v>
      </c>
      <c r="AA578">
        <v>0</v>
      </c>
    </row>
    <row r="579" spans="1:27" x14ac:dyDescent="0.25">
      <c r="A579">
        <v>4403</v>
      </c>
      <c r="B579" t="s">
        <v>5122</v>
      </c>
      <c r="C579" t="s">
        <v>20892</v>
      </c>
      <c r="D579">
        <v>1</v>
      </c>
      <c r="E579">
        <v>1</v>
      </c>
      <c r="F579">
        <v>0</v>
      </c>
      <c r="G579">
        <v>0</v>
      </c>
      <c r="H579">
        <v>0</v>
      </c>
      <c r="I579">
        <v>0</v>
      </c>
      <c r="J579">
        <v>0</v>
      </c>
      <c r="K579">
        <v>0</v>
      </c>
      <c r="L579">
        <v>0</v>
      </c>
      <c r="M579">
        <v>0</v>
      </c>
      <c r="N579">
        <v>0</v>
      </c>
      <c r="O579">
        <v>0</v>
      </c>
      <c r="P579">
        <v>0</v>
      </c>
      <c r="Q579">
        <v>0.23</v>
      </c>
      <c r="R579">
        <v>0.28399999999999997</v>
      </c>
      <c r="S579">
        <v>0.39</v>
      </c>
      <c r="T579">
        <v>0.67400000000000004</v>
      </c>
      <c r="U579">
        <v>0.29199999999999998</v>
      </c>
      <c r="V579">
        <v>82</v>
      </c>
      <c r="W579">
        <v>0</v>
      </c>
      <c r="X579">
        <v>0</v>
      </c>
      <c r="Y579">
        <v>0</v>
      </c>
      <c r="Z579">
        <v>0</v>
      </c>
      <c r="AA579">
        <v>0</v>
      </c>
    </row>
    <row r="580" spans="1:27" x14ac:dyDescent="0.25">
      <c r="A580" t="s">
        <v>5028</v>
      </c>
      <c r="B580" t="s">
        <v>5029</v>
      </c>
      <c r="C580" t="s">
        <v>1</v>
      </c>
      <c r="D580">
        <v>1</v>
      </c>
      <c r="E580">
        <v>1</v>
      </c>
      <c r="F580">
        <v>0</v>
      </c>
      <c r="G580">
        <v>0</v>
      </c>
      <c r="H580">
        <v>0</v>
      </c>
      <c r="I580">
        <v>0</v>
      </c>
      <c r="J580">
        <v>0</v>
      </c>
      <c r="K580">
        <v>0</v>
      </c>
      <c r="L580">
        <v>0</v>
      </c>
      <c r="M580">
        <v>0</v>
      </c>
      <c r="N580">
        <v>0</v>
      </c>
      <c r="O580">
        <v>0</v>
      </c>
      <c r="P580">
        <v>0</v>
      </c>
      <c r="Q580">
        <v>0.245</v>
      </c>
      <c r="R580">
        <v>0.3</v>
      </c>
      <c r="S580">
        <v>0.36599999999999999</v>
      </c>
      <c r="T580">
        <v>0.66600000000000004</v>
      </c>
      <c r="U580">
        <v>0.29199999999999998</v>
      </c>
      <c r="V580">
        <v>82</v>
      </c>
      <c r="W580">
        <v>0</v>
      </c>
      <c r="X580">
        <v>0</v>
      </c>
      <c r="Y580">
        <v>0</v>
      </c>
      <c r="Z580">
        <v>0</v>
      </c>
      <c r="AA580">
        <v>0</v>
      </c>
    </row>
    <row r="581" spans="1:27" x14ac:dyDescent="0.25">
      <c r="A581" t="s">
        <v>3955</v>
      </c>
      <c r="B581" t="s">
        <v>3956</v>
      </c>
      <c r="C581" t="s">
        <v>20881</v>
      </c>
      <c r="D581">
        <v>1</v>
      </c>
      <c r="E581">
        <v>1</v>
      </c>
      <c r="F581">
        <v>0</v>
      </c>
      <c r="G581">
        <v>0</v>
      </c>
      <c r="H581">
        <v>0</v>
      </c>
      <c r="I581">
        <v>0</v>
      </c>
      <c r="J581">
        <v>0</v>
      </c>
      <c r="K581">
        <v>0</v>
      </c>
      <c r="L581">
        <v>0</v>
      </c>
      <c r="M581">
        <v>0</v>
      </c>
      <c r="N581">
        <v>0</v>
      </c>
      <c r="O581">
        <v>0</v>
      </c>
      <c r="P581">
        <v>0</v>
      </c>
      <c r="Q581">
        <v>0.254</v>
      </c>
      <c r="R581">
        <v>0.32100000000000001</v>
      </c>
      <c r="S581">
        <v>0.33600000000000002</v>
      </c>
      <c r="T581">
        <v>0.65700000000000003</v>
      </c>
      <c r="U581">
        <v>0.29199999999999998</v>
      </c>
      <c r="V581">
        <v>78</v>
      </c>
      <c r="W581">
        <v>0</v>
      </c>
      <c r="X581">
        <v>0</v>
      </c>
      <c r="Y581">
        <v>0</v>
      </c>
      <c r="Z581">
        <v>0</v>
      </c>
      <c r="AA581">
        <v>0</v>
      </c>
    </row>
    <row r="582" spans="1:27" x14ac:dyDescent="0.25">
      <c r="A582">
        <v>1677</v>
      </c>
      <c r="B582" t="s">
        <v>5561</v>
      </c>
      <c r="C582" t="s">
        <v>1</v>
      </c>
      <c r="D582">
        <v>349</v>
      </c>
      <c r="E582">
        <v>316</v>
      </c>
      <c r="F582">
        <v>77</v>
      </c>
      <c r="G582">
        <v>14</v>
      </c>
      <c r="H582">
        <v>2</v>
      </c>
      <c r="I582">
        <v>6</v>
      </c>
      <c r="J582">
        <v>36</v>
      </c>
      <c r="K582">
        <v>32</v>
      </c>
      <c r="L582">
        <v>22</v>
      </c>
      <c r="M582">
        <v>60</v>
      </c>
      <c r="N582">
        <v>6</v>
      </c>
      <c r="O582">
        <v>7</v>
      </c>
      <c r="P582">
        <v>3</v>
      </c>
      <c r="Q582">
        <v>0.24199999999999999</v>
      </c>
      <c r="R582">
        <v>0.30099999999999999</v>
      </c>
      <c r="S582">
        <v>0.36399999999999999</v>
      </c>
      <c r="T582">
        <v>0.66500000000000004</v>
      </c>
      <c r="U582">
        <v>0.29199999999999998</v>
      </c>
      <c r="V582">
        <v>82</v>
      </c>
      <c r="W582">
        <v>0.8</v>
      </c>
      <c r="X582">
        <v>3.9</v>
      </c>
      <c r="Y582">
        <v>-6.4</v>
      </c>
      <c r="Z582">
        <v>-0.2</v>
      </c>
      <c r="AA582">
        <v>0.5</v>
      </c>
    </row>
    <row r="583" spans="1:27" x14ac:dyDescent="0.25">
      <c r="A583">
        <v>6341</v>
      </c>
      <c r="B583" t="s">
        <v>5064</v>
      </c>
      <c r="C583" t="s">
        <v>20881</v>
      </c>
      <c r="D583">
        <v>1</v>
      </c>
      <c r="E583">
        <v>1</v>
      </c>
      <c r="F583">
        <v>0</v>
      </c>
      <c r="G583">
        <v>0</v>
      </c>
      <c r="H583">
        <v>0</v>
      </c>
      <c r="I583">
        <v>0</v>
      </c>
      <c r="J583">
        <v>0</v>
      </c>
      <c r="K583">
        <v>0</v>
      </c>
      <c r="L583">
        <v>0</v>
      </c>
      <c r="M583">
        <v>0</v>
      </c>
      <c r="N583">
        <v>0</v>
      </c>
      <c r="O583">
        <v>0</v>
      </c>
      <c r="P583">
        <v>0</v>
      </c>
      <c r="Q583">
        <v>0.251</v>
      </c>
      <c r="R583">
        <v>0.28199999999999997</v>
      </c>
      <c r="S583">
        <v>0.39400000000000002</v>
      </c>
      <c r="T583">
        <v>0.67700000000000005</v>
      </c>
      <c r="U583">
        <v>0.29199999999999998</v>
      </c>
      <c r="V583">
        <v>78</v>
      </c>
      <c r="W583">
        <v>0</v>
      </c>
      <c r="X583">
        <v>0</v>
      </c>
      <c r="Y583">
        <v>0</v>
      </c>
      <c r="Z583">
        <v>0</v>
      </c>
      <c r="AA583">
        <v>0</v>
      </c>
    </row>
    <row r="584" spans="1:27" x14ac:dyDescent="0.25">
      <c r="A584" t="s">
        <v>3803</v>
      </c>
      <c r="B584" t="s">
        <v>3804</v>
      </c>
      <c r="C584" t="s">
        <v>20879</v>
      </c>
      <c r="D584">
        <v>1</v>
      </c>
      <c r="E584">
        <v>1</v>
      </c>
      <c r="F584">
        <v>0</v>
      </c>
      <c r="G584">
        <v>0</v>
      </c>
      <c r="H584">
        <v>0</v>
      </c>
      <c r="I584">
        <v>0</v>
      </c>
      <c r="J584">
        <v>0</v>
      </c>
      <c r="K584">
        <v>0</v>
      </c>
      <c r="L584">
        <v>0</v>
      </c>
      <c r="M584">
        <v>0</v>
      </c>
      <c r="N584">
        <v>0</v>
      </c>
      <c r="O584">
        <v>0</v>
      </c>
      <c r="P584">
        <v>0</v>
      </c>
      <c r="Q584">
        <v>0.254</v>
      </c>
      <c r="R584">
        <v>0.29199999999999998</v>
      </c>
      <c r="S584">
        <v>0.38100000000000001</v>
      </c>
      <c r="T584">
        <v>0.67300000000000004</v>
      </c>
      <c r="U584">
        <v>0.29199999999999998</v>
      </c>
      <c r="V584">
        <v>65</v>
      </c>
      <c r="W584">
        <v>0</v>
      </c>
      <c r="X584">
        <v>0</v>
      </c>
      <c r="Y584">
        <v>0</v>
      </c>
      <c r="Z584">
        <v>0</v>
      </c>
      <c r="AA584">
        <v>0</v>
      </c>
    </row>
    <row r="585" spans="1:27" x14ac:dyDescent="0.25">
      <c r="A585" t="s">
        <v>5102</v>
      </c>
      <c r="B585" t="s">
        <v>5103</v>
      </c>
      <c r="C585" t="s">
        <v>20867</v>
      </c>
      <c r="D585">
        <v>1</v>
      </c>
      <c r="E585">
        <v>1</v>
      </c>
      <c r="F585">
        <v>0</v>
      </c>
      <c r="G585">
        <v>0</v>
      </c>
      <c r="H585">
        <v>0</v>
      </c>
      <c r="I585">
        <v>0</v>
      </c>
      <c r="J585">
        <v>0</v>
      </c>
      <c r="K585">
        <v>0</v>
      </c>
      <c r="L585">
        <v>0</v>
      </c>
      <c r="M585">
        <v>0</v>
      </c>
      <c r="N585">
        <v>0</v>
      </c>
      <c r="O585">
        <v>0</v>
      </c>
      <c r="P585">
        <v>0</v>
      </c>
      <c r="Q585">
        <v>0.25900000000000001</v>
      </c>
      <c r="R585">
        <v>0.32100000000000001</v>
      </c>
      <c r="S585">
        <v>0.33500000000000002</v>
      </c>
      <c r="T585">
        <v>0.65600000000000003</v>
      </c>
      <c r="U585">
        <v>0.29199999999999998</v>
      </c>
      <c r="V585">
        <v>82</v>
      </c>
      <c r="W585">
        <v>0</v>
      </c>
      <c r="X585">
        <v>0</v>
      </c>
      <c r="Y585">
        <v>0</v>
      </c>
      <c r="Z585">
        <v>0</v>
      </c>
      <c r="AA585">
        <v>0</v>
      </c>
    </row>
    <row r="586" spans="1:27" x14ac:dyDescent="0.25">
      <c r="A586">
        <v>209</v>
      </c>
      <c r="B586" t="s">
        <v>5072</v>
      </c>
      <c r="C586" t="s">
        <v>20871</v>
      </c>
      <c r="D586">
        <v>40</v>
      </c>
      <c r="E586">
        <v>36</v>
      </c>
      <c r="F586">
        <v>9</v>
      </c>
      <c r="G586">
        <v>1</v>
      </c>
      <c r="H586">
        <v>0</v>
      </c>
      <c r="I586">
        <v>0</v>
      </c>
      <c r="J586">
        <v>4</v>
      </c>
      <c r="K586">
        <v>3</v>
      </c>
      <c r="L586">
        <v>3</v>
      </c>
      <c r="M586">
        <v>8</v>
      </c>
      <c r="N586">
        <v>1</v>
      </c>
      <c r="O586">
        <v>2</v>
      </c>
      <c r="P586">
        <v>1</v>
      </c>
      <c r="Q586">
        <v>0.253</v>
      </c>
      <c r="R586">
        <v>0.32400000000000001</v>
      </c>
      <c r="S586">
        <v>0.32700000000000001</v>
      </c>
      <c r="T586">
        <v>0.65100000000000002</v>
      </c>
      <c r="U586">
        <v>0.29199999999999998</v>
      </c>
      <c r="V586">
        <v>86</v>
      </c>
      <c r="W586">
        <v>0</v>
      </c>
      <c r="X586">
        <v>-0.4</v>
      </c>
      <c r="Y586">
        <v>-0.6</v>
      </c>
      <c r="Z586">
        <v>-0.6</v>
      </c>
      <c r="AA586">
        <v>0</v>
      </c>
    </row>
    <row r="587" spans="1:27" x14ac:dyDescent="0.25">
      <c r="A587" t="s">
        <v>5206</v>
      </c>
      <c r="B587" t="s">
        <v>5207</v>
      </c>
      <c r="C587" t="s">
        <v>20890</v>
      </c>
      <c r="D587">
        <v>1</v>
      </c>
      <c r="E587">
        <v>1</v>
      </c>
      <c r="F587">
        <v>0</v>
      </c>
      <c r="G587">
        <v>0</v>
      </c>
      <c r="H587">
        <v>0</v>
      </c>
      <c r="I587">
        <v>0</v>
      </c>
      <c r="J587">
        <v>0</v>
      </c>
      <c r="K587">
        <v>0</v>
      </c>
      <c r="L587">
        <v>0</v>
      </c>
      <c r="M587">
        <v>0</v>
      </c>
      <c r="N587">
        <v>0</v>
      </c>
      <c r="O587">
        <v>0</v>
      </c>
      <c r="P587">
        <v>0</v>
      </c>
      <c r="Q587">
        <v>0.25</v>
      </c>
      <c r="R587">
        <v>0.30499999999999999</v>
      </c>
      <c r="S587">
        <v>0.35799999999999998</v>
      </c>
      <c r="T587">
        <v>0.66300000000000003</v>
      </c>
      <c r="U587">
        <v>0.29199999999999998</v>
      </c>
      <c r="V587">
        <v>88</v>
      </c>
      <c r="W587">
        <v>0</v>
      </c>
      <c r="X587">
        <v>0</v>
      </c>
      <c r="Y587">
        <v>0</v>
      </c>
      <c r="Z587">
        <v>0</v>
      </c>
      <c r="AA587">
        <v>0</v>
      </c>
    </row>
    <row r="588" spans="1:27" x14ac:dyDescent="0.25">
      <c r="A588" t="s">
        <v>3832</v>
      </c>
      <c r="B588" t="s">
        <v>3833</v>
      </c>
      <c r="C588" t="s">
        <v>20866</v>
      </c>
      <c r="D588">
        <v>1</v>
      </c>
      <c r="E588">
        <v>1</v>
      </c>
      <c r="F588">
        <v>0</v>
      </c>
      <c r="G588">
        <v>0</v>
      </c>
      <c r="H588">
        <v>0</v>
      </c>
      <c r="I588">
        <v>0</v>
      </c>
      <c r="J588">
        <v>0</v>
      </c>
      <c r="K588">
        <v>0</v>
      </c>
      <c r="L588">
        <v>0</v>
      </c>
      <c r="M588">
        <v>0</v>
      </c>
      <c r="N588">
        <v>0</v>
      </c>
      <c r="O588">
        <v>0</v>
      </c>
      <c r="P588">
        <v>0</v>
      </c>
      <c r="Q588">
        <v>0.254</v>
      </c>
      <c r="R588">
        <v>0.308</v>
      </c>
      <c r="S588">
        <v>0.35499999999999998</v>
      </c>
      <c r="T588">
        <v>0.66300000000000003</v>
      </c>
      <c r="U588">
        <v>0.29199999999999998</v>
      </c>
      <c r="V588">
        <v>82</v>
      </c>
      <c r="W588">
        <v>0</v>
      </c>
      <c r="X588">
        <v>0</v>
      </c>
      <c r="Y588">
        <v>0</v>
      </c>
      <c r="Z588">
        <v>0</v>
      </c>
      <c r="AA588">
        <v>0</v>
      </c>
    </row>
    <row r="589" spans="1:27" x14ac:dyDescent="0.25">
      <c r="A589" t="s">
        <v>4768</v>
      </c>
      <c r="B589" t="s">
        <v>4769</v>
      </c>
      <c r="C589" t="s">
        <v>1</v>
      </c>
      <c r="D589">
        <v>1</v>
      </c>
      <c r="E589">
        <v>1</v>
      </c>
      <c r="F589">
        <v>0</v>
      </c>
      <c r="G589">
        <v>0</v>
      </c>
      <c r="H589">
        <v>0</v>
      </c>
      <c r="I589">
        <v>0</v>
      </c>
      <c r="J589">
        <v>0</v>
      </c>
      <c r="K589">
        <v>0</v>
      </c>
      <c r="L589">
        <v>0</v>
      </c>
      <c r="M589">
        <v>0</v>
      </c>
      <c r="N589">
        <v>0</v>
      </c>
      <c r="O589">
        <v>0</v>
      </c>
      <c r="P589">
        <v>0</v>
      </c>
      <c r="Q589">
        <v>0.249</v>
      </c>
      <c r="R589">
        <v>0.29499999999999998</v>
      </c>
      <c r="S589">
        <v>0.378</v>
      </c>
      <c r="T589">
        <v>0.67300000000000004</v>
      </c>
      <c r="U589">
        <v>0.29199999999999998</v>
      </c>
      <c r="V589">
        <v>82</v>
      </c>
      <c r="W589">
        <v>0</v>
      </c>
      <c r="X589">
        <v>0</v>
      </c>
      <c r="Y589">
        <v>0</v>
      </c>
      <c r="Z589">
        <v>0</v>
      </c>
      <c r="AA589">
        <v>0</v>
      </c>
    </row>
    <row r="590" spans="1:27" x14ac:dyDescent="0.25">
      <c r="A590" t="s">
        <v>2350</v>
      </c>
      <c r="B590" t="s">
        <v>2351</v>
      </c>
      <c r="C590" t="s">
        <v>20879</v>
      </c>
      <c r="D590">
        <v>1</v>
      </c>
      <c r="E590">
        <v>1</v>
      </c>
      <c r="F590">
        <v>0</v>
      </c>
      <c r="G590">
        <v>0</v>
      </c>
      <c r="H590">
        <v>0</v>
      </c>
      <c r="I590">
        <v>0</v>
      </c>
      <c r="J590">
        <v>0</v>
      </c>
      <c r="K590">
        <v>0</v>
      </c>
      <c r="L590">
        <v>0</v>
      </c>
      <c r="M590">
        <v>0</v>
      </c>
      <c r="N590">
        <v>0</v>
      </c>
      <c r="O590">
        <v>0</v>
      </c>
      <c r="P590">
        <v>0</v>
      </c>
      <c r="Q590">
        <v>0.246</v>
      </c>
      <c r="R590">
        <v>0.29599999999999999</v>
      </c>
      <c r="S590">
        <v>0.373</v>
      </c>
      <c r="T590">
        <v>0.66900000000000004</v>
      </c>
      <c r="U590">
        <v>0.29199999999999998</v>
      </c>
      <c r="V590">
        <v>65</v>
      </c>
      <c r="W590">
        <v>0</v>
      </c>
      <c r="X590">
        <v>0</v>
      </c>
      <c r="Y590">
        <v>0</v>
      </c>
      <c r="Z590">
        <v>0</v>
      </c>
      <c r="AA590">
        <v>0</v>
      </c>
    </row>
    <row r="591" spans="1:27" x14ac:dyDescent="0.25">
      <c r="A591">
        <v>2918</v>
      </c>
      <c r="B591" t="s">
        <v>5444</v>
      </c>
      <c r="C591" t="s">
        <v>20877</v>
      </c>
      <c r="D591">
        <v>560</v>
      </c>
      <c r="E591">
        <v>515</v>
      </c>
      <c r="F591">
        <v>134</v>
      </c>
      <c r="G591">
        <v>27</v>
      </c>
      <c r="H591">
        <v>3</v>
      </c>
      <c r="I591">
        <v>5</v>
      </c>
      <c r="J591">
        <v>58</v>
      </c>
      <c r="K591">
        <v>44</v>
      </c>
      <c r="L591">
        <v>35</v>
      </c>
      <c r="M591">
        <v>90</v>
      </c>
      <c r="N591">
        <v>2</v>
      </c>
      <c r="O591">
        <v>12</v>
      </c>
      <c r="P591">
        <v>6</v>
      </c>
      <c r="Q591">
        <v>0.26100000000000001</v>
      </c>
      <c r="R591">
        <v>0.309</v>
      </c>
      <c r="S591">
        <v>0.35499999999999998</v>
      </c>
      <c r="T591">
        <v>0.66400000000000003</v>
      </c>
      <c r="U591">
        <v>0.29199999999999998</v>
      </c>
      <c r="V591">
        <v>89</v>
      </c>
      <c r="W591">
        <v>1.9</v>
      </c>
      <c r="X591">
        <v>-9.4</v>
      </c>
      <c r="Y591">
        <v>-5.0999999999999996</v>
      </c>
      <c r="Z591">
        <v>-8.6999999999999993</v>
      </c>
      <c r="AA591">
        <v>0.4</v>
      </c>
    </row>
    <row r="592" spans="1:27" x14ac:dyDescent="0.25">
      <c r="A592" t="s">
        <v>4761</v>
      </c>
      <c r="B592" t="s">
        <v>4762</v>
      </c>
      <c r="C592" t="s">
        <v>20878</v>
      </c>
      <c r="D592">
        <v>1</v>
      </c>
      <c r="E592">
        <v>1</v>
      </c>
      <c r="F592">
        <v>0</v>
      </c>
      <c r="G592">
        <v>0</v>
      </c>
      <c r="H592">
        <v>0</v>
      </c>
      <c r="I592">
        <v>0</v>
      </c>
      <c r="J592">
        <v>0</v>
      </c>
      <c r="K592">
        <v>0</v>
      </c>
      <c r="L592">
        <v>0</v>
      </c>
      <c r="M592">
        <v>0</v>
      </c>
      <c r="N592">
        <v>0</v>
      </c>
      <c r="O592">
        <v>0</v>
      </c>
      <c r="P592">
        <v>0</v>
      </c>
      <c r="Q592">
        <v>0.23400000000000001</v>
      </c>
      <c r="R592">
        <v>0.28899999999999998</v>
      </c>
      <c r="S592">
        <v>0.38</v>
      </c>
      <c r="T592">
        <v>0.66900000000000004</v>
      </c>
      <c r="U592">
        <v>0.29199999999999998</v>
      </c>
      <c r="V592">
        <v>82</v>
      </c>
      <c r="W592">
        <v>0</v>
      </c>
      <c r="X592">
        <v>0</v>
      </c>
      <c r="Y592">
        <v>0</v>
      </c>
      <c r="Z592">
        <v>0</v>
      </c>
      <c r="AA592">
        <v>0</v>
      </c>
    </row>
    <row r="593" spans="1:27" x14ac:dyDescent="0.25">
      <c r="A593">
        <v>6086</v>
      </c>
      <c r="B593" t="s">
        <v>5233</v>
      </c>
      <c r="C593" t="s">
        <v>1</v>
      </c>
      <c r="D593">
        <v>370</v>
      </c>
      <c r="E593">
        <v>333</v>
      </c>
      <c r="F593">
        <v>82</v>
      </c>
      <c r="G593">
        <v>16</v>
      </c>
      <c r="H593">
        <v>1</v>
      </c>
      <c r="I593">
        <v>5</v>
      </c>
      <c r="J593">
        <v>34</v>
      </c>
      <c r="K593">
        <v>35</v>
      </c>
      <c r="L593">
        <v>31</v>
      </c>
      <c r="M593">
        <v>64</v>
      </c>
      <c r="N593">
        <v>1</v>
      </c>
      <c r="O593">
        <v>2</v>
      </c>
      <c r="P593">
        <v>2</v>
      </c>
      <c r="Q593">
        <v>0.247</v>
      </c>
      <c r="R593">
        <v>0.312</v>
      </c>
      <c r="S593">
        <v>0.34699999999999998</v>
      </c>
      <c r="T593">
        <v>0.66</v>
      </c>
      <c r="U593">
        <v>0.29199999999999998</v>
      </c>
      <c r="V593">
        <v>82</v>
      </c>
      <c r="W593">
        <v>-2.5</v>
      </c>
      <c r="X593">
        <v>-4.3</v>
      </c>
      <c r="Y593">
        <v>-10.199999999999999</v>
      </c>
      <c r="Z593">
        <v>-2.8</v>
      </c>
      <c r="AA593">
        <v>-0.1</v>
      </c>
    </row>
    <row r="594" spans="1:27" x14ac:dyDescent="0.25">
      <c r="A594" t="s">
        <v>5166</v>
      </c>
      <c r="B594" t="s">
        <v>5167</v>
      </c>
      <c r="C594" t="s">
        <v>20895</v>
      </c>
      <c r="D594">
        <v>1</v>
      </c>
      <c r="E594">
        <v>1</v>
      </c>
      <c r="F594">
        <v>0</v>
      </c>
      <c r="G594">
        <v>0</v>
      </c>
      <c r="H594">
        <v>0</v>
      </c>
      <c r="I594">
        <v>0</v>
      </c>
      <c r="J594">
        <v>0</v>
      </c>
      <c r="K594">
        <v>0</v>
      </c>
      <c r="L594">
        <v>0</v>
      </c>
      <c r="M594">
        <v>0</v>
      </c>
      <c r="N594">
        <v>0</v>
      </c>
      <c r="O594">
        <v>0</v>
      </c>
      <c r="P594">
        <v>0</v>
      </c>
      <c r="Q594">
        <v>0.249</v>
      </c>
      <c r="R594">
        <v>0.29899999999999999</v>
      </c>
      <c r="S594">
        <v>0.371</v>
      </c>
      <c r="T594">
        <v>0.66900000000000004</v>
      </c>
      <c r="U594">
        <v>0.29199999999999998</v>
      </c>
      <c r="V594">
        <v>86</v>
      </c>
      <c r="W594">
        <v>0</v>
      </c>
      <c r="X594">
        <v>0</v>
      </c>
      <c r="Y594">
        <v>0</v>
      </c>
      <c r="Z594">
        <v>0</v>
      </c>
      <c r="AA594">
        <v>0</v>
      </c>
    </row>
    <row r="595" spans="1:27" x14ac:dyDescent="0.25">
      <c r="A595">
        <v>10711</v>
      </c>
      <c r="B595" t="s">
        <v>5245</v>
      </c>
      <c r="C595" t="s">
        <v>20872</v>
      </c>
      <c r="D595">
        <v>103</v>
      </c>
      <c r="E595">
        <v>95</v>
      </c>
      <c r="F595">
        <v>23</v>
      </c>
      <c r="G595">
        <v>4</v>
      </c>
      <c r="H595">
        <v>1</v>
      </c>
      <c r="I595">
        <v>3</v>
      </c>
      <c r="J595">
        <v>11</v>
      </c>
      <c r="K595">
        <v>11</v>
      </c>
      <c r="L595">
        <v>6</v>
      </c>
      <c r="M595">
        <v>26</v>
      </c>
      <c r="N595">
        <v>0</v>
      </c>
      <c r="O595">
        <v>3</v>
      </c>
      <c r="P595">
        <v>2</v>
      </c>
      <c r="Q595">
        <v>0.23699999999999999</v>
      </c>
      <c r="R595">
        <v>0.28599999999999998</v>
      </c>
      <c r="S595">
        <v>0.38500000000000001</v>
      </c>
      <c r="T595">
        <v>0.67200000000000004</v>
      </c>
      <c r="U595">
        <v>0.29199999999999998</v>
      </c>
      <c r="V595">
        <v>82</v>
      </c>
      <c r="W595">
        <v>0.3</v>
      </c>
      <c r="X595">
        <v>0</v>
      </c>
      <c r="Y595">
        <v>-1.9</v>
      </c>
      <c r="Z595">
        <v>0.4</v>
      </c>
      <c r="AA595">
        <v>0.2</v>
      </c>
    </row>
    <row r="596" spans="1:27" x14ac:dyDescent="0.25">
      <c r="A596" t="s">
        <v>3422</v>
      </c>
      <c r="B596" t="s">
        <v>3423</v>
      </c>
      <c r="C596" t="s">
        <v>20882</v>
      </c>
      <c r="D596">
        <v>1</v>
      </c>
      <c r="E596">
        <v>1</v>
      </c>
      <c r="F596">
        <v>0</v>
      </c>
      <c r="G596">
        <v>0</v>
      </c>
      <c r="H596">
        <v>0</v>
      </c>
      <c r="I596">
        <v>0</v>
      </c>
      <c r="J596">
        <v>0</v>
      </c>
      <c r="K596">
        <v>0</v>
      </c>
      <c r="L596">
        <v>0</v>
      </c>
      <c r="M596">
        <v>0</v>
      </c>
      <c r="N596">
        <v>0</v>
      </c>
      <c r="O596">
        <v>0</v>
      </c>
      <c r="P596">
        <v>0</v>
      </c>
      <c r="Q596">
        <v>0.249</v>
      </c>
      <c r="R596">
        <v>0.29499999999999998</v>
      </c>
      <c r="S596">
        <v>0.374</v>
      </c>
      <c r="T596">
        <v>0.66900000000000004</v>
      </c>
      <c r="U596">
        <v>0.29199999999999998</v>
      </c>
      <c r="V596">
        <v>80</v>
      </c>
      <c r="W596">
        <v>0</v>
      </c>
      <c r="X596">
        <v>0</v>
      </c>
      <c r="Y596">
        <v>0</v>
      </c>
      <c r="Z596">
        <v>0</v>
      </c>
      <c r="AA596">
        <v>0</v>
      </c>
    </row>
    <row r="597" spans="1:27" x14ac:dyDescent="0.25">
      <c r="A597" t="s">
        <v>3490</v>
      </c>
      <c r="B597" t="s">
        <v>3491</v>
      </c>
      <c r="C597" t="s">
        <v>20866</v>
      </c>
      <c r="D597">
        <v>1</v>
      </c>
      <c r="E597">
        <v>1</v>
      </c>
      <c r="F597">
        <v>0</v>
      </c>
      <c r="G597">
        <v>0</v>
      </c>
      <c r="H597">
        <v>0</v>
      </c>
      <c r="I597">
        <v>0</v>
      </c>
      <c r="J597">
        <v>0</v>
      </c>
      <c r="K597">
        <v>0</v>
      </c>
      <c r="L597">
        <v>0</v>
      </c>
      <c r="M597">
        <v>0</v>
      </c>
      <c r="N597">
        <v>0</v>
      </c>
      <c r="O597">
        <v>0</v>
      </c>
      <c r="P597">
        <v>0</v>
      </c>
      <c r="Q597">
        <v>0.248</v>
      </c>
      <c r="R597">
        <v>0.30299999999999999</v>
      </c>
      <c r="S597">
        <v>0.36</v>
      </c>
      <c r="T597">
        <v>0.66300000000000003</v>
      </c>
      <c r="U597">
        <v>0.29199999999999998</v>
      </c>
      <c r="V597">
        <v>81</v>
      </c>
      <c r="W597">
        <v>0</v>
      </c>
      <c r="X597">
        <v>0</v>
      </c>
      <c r="Y597">
        <v>0</v>
      </c>
      <c r="Z597">
        <v>0</v>
      </c>
      <c r="AA597">
        <v>0</v>
      </c>
    </row>
    <row r="598" spans="1:27" x14ac:dyDescent="0.25">
      <c r="A598">
        <v>15670</v>
      </c>
      <c r="B598" t="s">
        <v>5060</v>
      </c>
      <c r="C598" t="s">
        <v>20876</v>
      </c>
      <c r="D598">
        <v>22</v>
      </c>
      <c r="E598">
        <v>21</v>
      </c>
      <c r="F598">
        <v>5</v>
      </c>
      <c r="G598">
        <v>1</v>
      </c>
      <c r="H598">
        <v>0</v>
      </c>
      <c r="I598">
        <v>1</v>
      </c>
      <c r="J598">
        <v>2</v>
      </c>
      <c r="K598">
        <v>3</v>
      </c>
      <c r="L598">
        <v>1</v>
      </c>
      <c r="M598">
        <v>5</v>
      </c>
      <c r="N598">
        <v>0</v>
      </c>
      <c r="O598">
        <v>0</v>
      </c>
      <c r="P598">
        <v>0</v>
      </c>
      <c r="Q598">
        <v>0.23499999999999999</v>
      </c>
      <c r="R598">
        <v>0.27100000000000002</v>
      </c>
      <c r="S598">
        <v>0.40400000000000003</v>
      </c>
      <c r="T598">
        <v>0.67500000000000004</v>
      </c>
      <c r="U598">
        <v>0.29099999999999998</v>
      </c>
      <c r="V598">
        <v>86</v>
      </c>
      <c r="W598">
        <v>0</v>
      </c>
      <c r="X598">
        <v>0</v>
      </c>
      <c r="Y598">
        <v>-0.4</v>
      </c>
      <c r="Z598">
        <v>0</v>
      </c>
      <c r="AA598">
        <v>0</v>
      </c>
    </row>
    <row r="599" spans="1:27" x14ac:dyDescent="0.25">
      <c r="A599">
        <v>6623</v>
      </c>
      <c r="B599" t="s">
        <v>4248</v>
      </c>
      <c r="C599" t="s">
        <v>20877</v>
      </c>
      <c r="D599">
        <v>1</v>
      </c>
      <c r="E599">
        <v>1</v>
      </c>
      <c r="F599">
        <v>0</v>
      </c>
      <c r="G599">
        <v>0</v>
      </c>
      <c r="H599">
        <v>0</v>
      </c>
      <c r="I599">
        <v>0</v>
      </c>
      <c r="J599">
        <v>0</v>
      </c>
      <c r="K599">
        <v>0</v>
      </c>
      <c r="L599">
        <v>0</v>
      </c>
      <c r="M599">
        <v>0</v>
      </c>
      <c r="N599">
        <v>0</v>
      </c>
      <c r="O599">
        <v>0</v>
      </c>
      <c r="P599">
        <v>0</v>
      </c>
      <c r="Q599">
        <v>0.25900000000000001</v>
      </c>
      <c r="R599">
        <v>0.311</v>
      </c>
      <c r="S599">
        <v>0.35199999999999998</v>
      </c>
      <c r="T599">
        <v>0.66300000000000003</v>
      </c>
      <c r="U599">
        <v>0.29099999999999998</v>
      </c>
      <c r="V599">
        <v>89</v>
      </c>
      <c r="W599">
        <v>0</v>
      </c>
      <c r="X599">
        <v>0</v>
      </c>
      <c r="Y599">
        <v>0</v>
      </c>
      <c r="Z599">
        <v>0</v>
      </c>
      <c r="AA599">
        <v>0</v>
      </c>
    </row>
    <row r="600" spans="1:27" x14ac:dyDescent="0.25">
      <c r="A600" t="s">
        <v>5138</v>
      </c>
      <c r="B600" t="s">
        <v>5139</v>
      </c>
      <c r="C600" t="s">
        <v>20881</v>
      </c>
      <c r="D600">
        <v>1</v>
      </c>
      <c r="E600">
        <v>1</v>
      </c>
      <c r="F600">
        <v>0</v>
      </c>
      <c r="G600">
        <v>0</v>
      </c>
      <c r="H600">
        <v>0</v>
      </c>
      <c r="I600">
        <v>0</v>
      </c>
      <c r="J600">
        <v>0</v>
      </c>
      <c r="K600">
        <v>0</v>
      </c>
      <c r="L600">
        <v>0</v>
      </c>
      <c r="M600">
        <v>0</v>
      </c>
      <c r="N600">
        <v>0</v>
      </c>
      <c r="O600">
        <v>0</v>
      </c>
      <c r="P600">
        <v>0</v>
      </c>
      <c r="Q600">
        <v>0.26</v>
      </c>
      <c r="R600">
        <v>0.318</v>
      </c>
      <c r="S600">
        <v>0.34</v>
      </c>
      <c r="T600">
        <v>0.65700000000000003</v>
      </c>
      <c r="U600">
        <v>0.29099999999999998</v>
      </c>
      <c r="V600">
        <v>77</v>
      </c>
      <c r="W600">
        <v>0</v>
      </c>
      <c r="X600">
        <v>0</v>
      </c>
      <c r="Y600">
        <v>0</v>
      </c>
      <c r="Z600">
        <v>0</v>
      </c>
      <c r="AA600">
        <v>0</v>
      </c>
    </row>
    <row r="601" spans="1:27" x14ac:dyDescent="0.25">
      <c r="A601">
        <v>13152</v>
      </c>
      <c r="B601" t="s">
        <v>4790</v>
      </c>
      <c r="C601" t="s">
        <v>20878</v>
      </c>
      <c r="D601">
        <v>46</v>
      </c>
      <c r="E601">
        <v>42</v>
      </c>
      <c r="F601">
        <v>11</v>
      </c>
      <c r="G601">
        <v>2</v>
      </c>
      <c r="H601">
        <v>0</v>
      </c>
      <c r="I601">
        <v>1</v>
      </c>
      <c r="J601">
        <v>5</v>
      </c>
      <c r="K601">
        <v>4</v>
      </c>
      <c r="L601">
        <v>3</v>
      </c>
      <c r="M601">
        <v>7</v>
      </c>
      <c r="N601">
        <v>0</v>
      </c>
      <c r="O601">
        <v>1</v>
      </c>
      <c r="P601">
        <v>1</v>
      </c>
      <c r="Q601">
        <v>0.26200000000000001</v>
      </c>
      <c r="R601">
        <v>0.30499999999999999</v>
      </c>
      <c r="S601">
        <v>0.36</v>
      </c>
      <c r="T601">
        <v>0.66500000000000004</v>
      </c>
      <c r="U601">
        <v>0.29099999999999998</v>
      </c>
      <c r="V601">
        <v>81</v>
      </c>
      <c r="W601">
        <v>0</v>
      </c>
      <c r="X601">
        <v>0.1</v>
      </c>
      <c r="Y601">
        <v>-1</v>
      </c>
      <c r="Z601">
        <v>0.6</v>
      </c>
      <c r="AA601">
        <v>0.1</v>
      </c>
    </row>
    <row r="602" spans="1:27" x14ac:dyDescent="0.25">
      <c r="A602" t="s">
        <v>5419</v>
      </c>
      <c r="B602" t="s">
        <v>5420</v>
      </c>
      <c r="C602" t="s">
        <v>20865</v>
      </c>
      <c r="D602">
        <v>1</v>
      </c>
      <c r="E602">
        <v>1</v>
      </c>
      <c r="F602">
        <v>0</v>
      </c>
      <c r="G602">
        <v>0</v>
      </c>
      <c r="H602">
        <v>0</v>
      </c>
      <c r="I602">
        <v>0</v>
      </c>
      <c r="J602">
        <v>0</v>
      </c>
      <c r="K602">
        <v>0</v>
      </c>
      <c r="L602">
        <v>0</v>
      </c>
      <c r="M602">
        <v>0</v>
      </c>
      <c r="N602">
        <v>0</v>
      </c>
      <c r="O602">
        <v>0</v>
      </c>
      <c r="P602">
        <v>0</v>
      </c>
      <c r="Q602">
        <v>0.22800000000000001</v>
      </c>
      <c r="R602">
        <v>0.29899999999999999</v>
      </c>
      <c r="S602">
        <v>0.36199999999999999</v>
      </c>
      <c r="T602">
        <v>0.66100000000000003</v>
      </c>
      <c r="U602">
        <v>0.29099999999999998</v>
      </c>
      <c r="V602">
        <v>87</v>
      </c>
      <c r="W602">
        <v>0</v>
      </c>
      <c r="X602">
        <v>0</v>
      </c>
      <c r="Y602">
        <v>0</v>
      </c>
      <c r="Z602">
        <v>0</v>
      </c>
      <c r="AA602">
        <v>0</v>
      </c>
    </row>
    <row r="603" spans="1:27" x14ac:dyDescent="0.25">
      <c r="A603" t="s">
        <v>4828</v>
      </c>
      <c r="B603" t="s">
        <v>4829</v>
      </c>
      <c r="C603" t="s">
        <v>20880</v>
      </c>
      <c r="D603">
        <v>1</v>
      </c>
      <c r="E603">
        <v>1</v>
      </c>
      <c r="F603">
        <v>0</v>
      </c>
      <c r="G603">
        <v>0</v>
      </c>
      <c r="H603">
        <v>0</v>
      </c>
      <c r="I603">
        <v>0</v>
      </c>
      <c r="J603">
        <v>0</v>
      </c>
      <c r="K603">
        <v>0</v>
      </c>
      <c r="L603">
        <v>0</v>
      </c>
      <c r="M603">
        <v>0</v>
      </c>
      <c r="N603">
        <v>0</v>
      </c>
      <c r="O603">
        <v>0</v>
      </c>
      <c r="P603">
        <v>0</v>
      </c>
      <c r="Q603">
        <v>0.23200000000000001</v>
      </c>
      <c r="R603">
        <v>0.29799999999999999</v>
      </c>
      <c r="S603">
        <v>0.36299999999999999</v>
      </c>
      <c r="T603">
        <v>0.66</v>
      </c>
      <c r="U603">
        <v>0.29099999999999998</v>
      </c>
      <c r="V603">
        <v>76</v>
      </c>
      <c r="W603">
        <v>0</v>
      </c>
      <c r="X603">
        <v>0</v>
      </c>
      <c r="Y603">
        <v>0</v>
      </c>
      <c r="Z603">
        <v>0</v>
      </c>
      <c r="AA603">
        <v>0</v>
      </c>
    </row>
    <row r="604" spans="1:27" x14ac:dyDescent="0.25">
      <c r="A604" t="s">
        <v>5304</v>
      </c>
      <c r="B604" t="s">
        <v>5305</v>
      </c>
      <c r="C604" t="s">
        <v>20865</v>
      </c>
      <c r="D604">
        <v>1</v>
      </c>
      <c r="E604">
        <v>1</v>
      </c>
      <c r="F604">
        <v>0</v>
      </c>
      <c r="G604">
        <v>0</v>
      </c>
      <c r="H604">
        <v>0</v>
      </c>
      <c r="I604">
        <v>0</v>
      </c>
      <c r="J604">
        <v>0</v>
      </c>
      <c r="K604">
        <v>0</v>
      </c>
      <c r="L604">
        <v>0</v>
      </c>
      <c r="M604">
        <v>0</v>
      </c>
      <c r="N604">
        <v>0</v>
      </c>
      <c r="O604">
        <v>0</v>
      </c>
      <c r="P604">
        <v>0</v>
      </c>
      <c r="Q604">
        <v>0.254</v>
      </c>
      <c r="R604">
        <v>0.314</v>
      </c>
      <c r="S604">
        <v>0.34300000000000003</v>
      </c>
      <c r="T604">
        <v>0.65700000000000003</v>
      </c>
      <c r="U604">
        <v>0.29099999999999998</v>
      </c>
      <c r="V604">
        <v>87</v>
      </c>
      <c r="W604">
        <v>0</v>
      </c>
      <c r="X604">
        <v>0</v>
      </c>
      <c r="Y604">
        <v>0</v>
      </c>
      <c r="Z604">
        <v>0</v>
      </c>
      <c r="AA604">
        <v>0</v>
      </c>
    </row>
    <row r="605" spans="1:27" x14ac:dyDescent="0.25">
      <c r="A605" t="s">
        <v>4855</v>
      </c>
      <c r="B605" t="s">
        <v>4856</v>
      </c>
      <c r="C605" t="s">
        <v>20870</v>
      </c>
      <c r="D605">
        <v>1</v>
      </c>
      <c r="E605">
        <v>1</v>
      </c>
      <c r="F605">
        <v>0</v>
      </c>
      <c r="G605">
        <v>0</v>
      </c>
      <c r="H605">
        <v>0</v>
      </c>
      <c r="I605">
        <v>0</v>
      </c>
      <c r="J605">
        <v>0</v>
      </c>
      <c r="K605">
        <v>0</v>
      </c>
      <c r="L605">
        <v>0</v>
      </c>
      <c r="M605">
        <v>0</v>
      </c>
      <c r="N605">
        <v>0</v>
      </c>
      <c r="O605">
        <v>0</v>
      </c>
      <c r="P605">
        <v>0</v>
      </c>
      <c r="Q605">
        <v>0.24199999999999999</v>
      </c>
      <c r="R605">
        <v>0.307</v>
      </c>
      <c r="S605">
        <v>0.35499999999999998</v>
      </c>
      <c r="T605">
        <v>0.66200000000000003</v>
      </c>
      <c r="U605">
        <v>0.29099999999999998</v>
      </c>
      <c r="V605">
        <v>79</v>
      </c>
      <c r="W605">
        <v>0</v>
      </c>
      <c r="X605">
        <v>0</v>
      </c>
      <c r="Y605">
        <v>0</v>
      </c>
      <c r="Z605">
        <v>0</v>
      </c>
      <c r="AA605">
        <v>0</v>
      </c>
    </row>
    <row r="606" spans="1:27" x14ac:dyDescent="0.25">
      <c r="A606" t="s">
        <v>4843</v>
      </c>
      <c r="B606" t="s">
        <v>4844</v>
      </c>
      <c r="C606" t="s">
        <v>20881</v>
      </c>
      <c r="D606">
        <v>1</v>
      </c>
      <c r="E606">
        <v>1</v>
      </c>
      <c r="F606">
        <v>0</v>
      </c>
      <c r="G606">
        <v>0</v>
      </c>
      <c r="H606">
        <v>0</v>
      </c>
      <c r="I606">
        <v>0</v>
      </c>
      <c r="J606">
        <v>0</v>
      </c>
      <c r="K606">
        <v>0</v>
      </c>
      <c r="L606">
        <v>0</v>
      </c>
      <c r="M606">
        <v>0</v>
      </c>
      <c r="N606">
        <v>0</v>
      </c>
      <c r="O606">
        <v>0</v>
      </c>
      <c r="P606">
        <v>0</v>
      </c>
      <c r="Q606">
        <v>0.247</v>
      </c>
      <c r="R606">
        <v>0.3</v>
      </c>
      <c r="S606">
        <v>0.36599999999999999</v>
      </c>
      <c r="T606">
        <v>0.66500000000000004</v>
      </c>
      <c r="U606">
        <v>0.29099999999999998</v>
      </c>
      <c r="V606">
        <v>77</v>
      </c>
      <c r="W606">
        <v>0</v>
      </c>
      <c r="X606">
        <v>0</v>
      </c>
      <c r="Y606">
        <v>0</v>
      </c>
      <c r="Z606">
        <v>0</v>
      </c>
      <c r="AA606">
        <v>0</v>
      </c>
    </row>
    <row r="607" spans="1:27" x14ac:dyDescent="0.25">
      <c r="A607" t="s">
        <v>4799</v>
      </c>
      <c r="B607" t="s">
        <v>4800</v>
      </c>
      <c r="C607" t="s">
        <v>20884</v>
      </c>
      <c r="D607">
        <v>1</v>
      </c>
      <c r="E607">
        <v>1</v>
      </c>
      <c r="F607">
        <v>0</v>
      </c>
      <c r="G607">
        <v>0</v>
      </c>
      <c r="H607">
        <v>0</v>
      </c>
      <c r="I607">
        <v>0</v>
      </c>
      <c r="J607">
        <v>0</v>
      </c>
      <c r="K607">
        <v>0</v>
      </c>
      <c r="L607">
        <v>0</v>
      </c>
      <c r="M607">
        <v>0</v>
      </c>
      <c r="N607">
        <v>0</v>
      </c>
      <c r="O607">
        <v>0</v>
      </c>
      <c r="P607">
        <v>0</v>
      </c>
      <c r="Q607">
        <v>0.215</v>
      </c>
      <c r="R607">
        <v>0.28599999999999998</v>
      </c>
      <c r="S607">
        <v>0.378</v>
      </c>
      <c r="T607">
        <v>0.66400000000000003</v>
      </c>
      <c r="U607">
        <v>0.29099999999999998</v>
      </c>
      <c r="V607">
        <v>78</v>
      </c>
      <c r="W607">
        <v>0</v>
      </c>
      <c r="X607">
        <v>0</v>
      </c>
      <c r="Y607">
        <v>0</v>
      </c>
      <c r="Z607">
        <v>0</v>
      </c>
      <c r="AA607">
        <v>0</v>
      </c>
    </row>
    <row r="608" spans="1:27" x14ac:dyDescent="0.25">
      <c r="A608">
        <v>5506</v>
      </c>
      <c r="B608" t="s">
        <v>5108</v>
      </c>
      <c r="C608" t="s">
        <v>20873</v>
      </c>
      <c r="D608">
        <v>1</v>
      </c>
      <c r="E608">
        <v>1</v>
      </c>
      <c r="F608">
        <v>0</v>
      </c>
      <c r="G608">
        <v>0</v>
      </c>
      <c r="H608">
        <v>0</v>
      </c>
      <c r="I608">
        <v>0</v>
      </c>
      <c r="J608">
        <v>0</v>
      </c>
      <c r="K608">
        <v>0</v>
      </c>
      <c r="L608">
        <v>0</v>
      </c>
      <c r="M608">
        <v>0</v>
      </c>
      <c r="N608">
        <v>0</v>
      </c>
      <c r="O608">
        <v>0</v>
      </c>
      <c r="P608">
        <v>0</v>
      </c>
      <c r="Q608">
        <v>0.20100000000000001</v>
      </c>
      <c r="R608">
        <v>0.29899999999999999</v>
      </c>
      <c r="S608">
        <v>0.36</v>
      </c>
      <c r="T608">
        <v>0.65900000000000003</v>
      </c>
      <c r="U608">
        <v>0.29099999999999998</v>
      </c>
      <c r="V608">
        <v>80</v>
      </c>
      <c r="W608">
        <v>0</v>
      </c>
      <c r="X608">
        <v>0</v>
      </c>
      <c r="Y608">
        <v>0</v>
      </c>
      <c r="Z608">
        <v>0</v>
      </c>
      <c r="AA608">
        <v>0</v>
      </c>
    </row>
    <row r="609" spans="1:27" x14ac:dyDescent="0.25">
      <c r="A609">
        <v>4464</v>
      </c>
      <c r="B609" t="s">
        <v>4943</v>
      </c>
      <c r="C609" t="s">
        <v>20872</v>
      </c>
      <c r="D609">
        <v>1</v>
      </c>
      <c r="E609">
        <v>1</v>
      </c>
      <c r="F609">
        <v>0</v>
      </c>
      <c r="G609">
        <v>0</v>
      </c>
      <c r="H609">
        <v>0</v>
      </c>
      <c r="I609">
        <v>0</v>
      </c>
      <c r="J609">
        <v>0</v>
      </c>
      <c r="K609">
        <v>0</v>
      </c>
      <c r="L609">
        <v>0</v>
      </c>
      <c r="M609">
        <v>0</v>
      </c>
      <c r="N609">
        <v>0</v>
      </c>
      <c r="O609">
        <v>0</v>
      </c>
      <c r="P609">
        <v>0</v>
      </c>
      <c r="Q609">
        <v>0.24199999999999999</v>
      </c>
      <c r="R609">
        <v>0.32</v>
      </c>
      <c r="S609">
        <v>0.33900000000000002</v>
      </c>
      <c r="T609">
        <v>0.65900000000000003</v>
      </c>
      <c r="U609">
        <v>0.29099999999999998</v>
      </c>
      <c r="V609">
        <v>81</v>
      </c>
      <c r="W609">
        <v>0</v>
      </c>
      <c r="X609">
        <v>0</v>
      </c>
      <c r="Y609">
        <v>0</v>
      </c>
      <c r="Z609">
        <v>0</v>
      </c>
      <c r="AA609">
        <v>0</v>
      </c>
    </row>
    <row r="610" spans="1:27" x14ac:dyDescent="0.25">
      <c r="A610" t="s">
        <v>3788</v>
      </c>
      <c r="B610" t="s">
        <v>3789</v>
      </c>
      <c r="C610" t="s">
        <v>20866</v>
      </c>
      <c r="D610">
        <v>1</v>
      </c>
      <c r="E610">
        <v>1</v>
      </c>
      <c r="F610">
        <v>0</v>
      </c>
      <c r="G610">
        <v>0</v>
      </c>
      <c r="H610">
        <v>0</v>
      </c>
      <c r="I610">
        <v>0</v>
      </c>
      <c r="J610">
        <v>0</v>
      </c>
      <c r="K610">
        <v>0</v>
      </c>
      <c r="L610">
        <v>0</v>
      </c>
      <c r="M610">
        <v>0</v>
      </c>
      <c r="N610">
        <v>0</v>
      </c>
      <c r="O610">
        <v>0</v>
      </c>
      <c r="P610">
        <v>0</v>
      </c>
      <c r="Q610">
        <v>0.26</v>
      </c>
      <c r="R610">
        <v>0.312</v>
      </c>
      <c r="S610">
        <v>0.35</v>
      </c>
      <c r="T610">
        <v>0.66200000000000003</v>
      </c>
      <c r="U610">
        <v>0.29099999999999998</v>
      </c>
      <c r="V610">
        <v>81</v>
      </c>
      <c r="W610">
        <v>0</v>
      </c>
      <c r="X610">
        <v>0</v>
      </c>
      <c r="Y610">
        <v>0</v>
      </c>
      <c r="Z610">
        <v>0</v>
      </c>
      <c r="AA610">
        <v>0</v>
      </c>
    </row>
    <row r="611" spans="1:27" x14ac:dyDescent="0.25">
      <c r="A611" t="s">
        <v>3432</v>
      </c>
      <c r="B611" t="s">
        <v>3433</v>
      </c>
      <c r="C611" t="s">
        <v>20893</v>
      </c>
      <c r="D611">
        <v>1</v>
      </c>
      <c r="E611">
        <v>1</v>
      </c>
      <c r="F611">
        <v>0</v>
      </c>
      <c r="G611">
        <v>0</v>
      </c>
      <c r="H611">
        <v>0</v>
      </c>
      <c r="I611">
        <v>0</v>
      </c>
      <c r="J611">
        <v>0</v>
      </c>
      <c r="K611">
        <v>0</v>
      </c>
      <c r="L611">
        <v>0</v>
      </c>
      <c r="M611">
        <v>0</v>
      </c>
      <c r="N611">
        <v>0</v>
      </c>
      <c r="O611">
        <v>0</v>
      </c>
      <c r="P611">
        <v>0</v>
      </c>
      <c r="Q611">
        <v>0.21</v>
      </c>
      <c r="R611">
        <v>0.30299999999999999</v>
      </c>
      <c r="S611">
        <v>0.35499999999999998</v>
      </c>
      <c r="T611">
        <v>0.65800000000000003</v>
      </c>
      <c r="U611">
        <v>0.29099999999999998</v>
      </c>
      <c r="V611">
        <v>84</v>
      </c>
      <c r="W611">
        <v>0</v>
      </c>
      <c r="X611">
        <v>0</v>
      </c>
      <c r="Y611">
        <v>0</v>
      </c>
      <c r="Z611">
        <v>0</v>
      </c>
      <c r="AA611">
        <v>0</v>
      </c>
    </row>
    <row r="612" spans="1:27" x14ac:dyDescent="0.25">
      <c r="A612">
        <v>10807</v>
      </c>
      <c r="B612" t="s">
        <v>5105</v>
      </c>
      <c r="C612" t="s">
        <v>20875</v>
      </c>
      <c r="D612">
        <v>276</v>
      </c>
      <c r="E612">
        <v>251</v>
      </c>
      <c r="F612">
        <v>61</v>
      </c>
      <c r="G612">
        <v>10</v>
      </c>
      <c r="H612">
        <v>2</v>
      </c>
      <c r="I612">
        <v>5</v>
      </c>
      <c r="J612">
        <v>30</v>
      </c>
      <c r="K612">
        <v>26</v>
      </c>
      <c r="L612">
        <v>19</v>
      </c>
      <c r="M612">
        <v>51</v>
      </c>
      <c r="N612">
        <v>2</v>
      </c>
      <c r="O612">
        <v>10</v>
      </c>
      <c r="P612">
        <v>5</v>
      </c>
      <c r="Q612">
        <v>0.24299999999999999</v>
      </c>
      <c r="R612">
        <v>0.30099999999999999</v>
      </c>
      <c r="S612">
        <v>0.36</v>
      </c>
      <c r="T612">
        <v>0.66100000000000003</v>
      </c>
      <c r="U612">
        <v>0.29099999999999998</v>
      </c>
      <c r="V612">
        <v>80</v>
      </c>
      <c r="W612">
        <v>0.4</v>
      </c>
      <c r="X612">
        <v>-4.3</v>
      </c>
      <c r="Y612">
        <v>-6</v>
      </c>
      <c r="Z612">
        <v>-1.6</v>
      </c>
      <c r="AA612">
        <v>0.2</v>
      </c>
    </row>
    <row r="613" spans="1:27" x14ac:dyDescent="0.25">
      <c r="A613">
        <v>4400</v>
      </c>
      <c r="B613" t="s">
        <v>5414</v>
      </c>
      <c r="C613" t="s">
        <v>1</v>
      </c>
      <c r="D613">
        <v>310</v>
      </c>
      <c r="E613">
        <v>283</v>
      </c>
      <c r="F613">
        <v>71</v>
      </c>
      <c r="G613">
        <v>13</v>
      </c>
      <c r="H613">
        <v>1</v>
      </c>
      <c r="I613">
        <v>5</v>
      </c>
      <c r="J613">
        <v>30</v>
      </c>
      <c r="K613">
        <v>28</v>
      </c>
      <c r="L613">
        <v>21</v>
      </c>
      <c r="M613">
        <v>67</v>
      </c>
      <c r="N613">
        <v>2</v>
      </c>
      <c r="O613">
        <v>3</v>
      </c>
      <c r="P613">
        <v>2</v>
      </c>
      <c r="Q613">
        <v>0.249</v>
      </c>
      <c r="R613">
        <v>0.30299999999999999</v>
      </c>
      <c r="S613">
        <v>0.35899999999999999</v>
      </c>
      <c r="T613">
        <v>0.66300000000000003</v>
      </c>
      <c r="U613">
        <v>0.29099999999999998</v>
      </c>
      <c r="V613">
        <v>81</v>
      </c>
      <c r="W613">
        <v>-0.7</v>
      </c>
      <c r="X613">
        <v>1.6</v>
      </c>
      <c r="Y613">
        <v>-7.4</v>
      </c>
      <c r="Z613">
        <v>-2</v>
      </c>
      <c r="AA613">
        <v>0.1</v>
      </c>
    </row>
    <row r="614" spans="1:27" x14ac:dyDescent="0.25">
      <c r="A614" t="s">
        <v>5199</v>
      </c>
      <c r="B614" t="s">
        <v>5200</v>
      </c>
      <c r="C614" t="s">
        <v>20888</v>
      </c>
      <c r="D614">
        <v>1</v>
      </c>
      <c r="E614">
        <v>1</v>
      </c>
      <c r="F614">
        <v>0</v>
      </c>
      <c r="G614">
        <v>0</v>
      </c>
      <c r="H614">
        <v>0</v>
      </c>
      <c r="I614">
        <v>0</v>
      </c>
      <c r="J614">
        <v>0</v>
      </c>
      <c r="K614">
        <v>0</v>
      </c>
      <c r="L614">
        <v>0</v>
      </c>
      <c r="M614">
        <v>0</v>
      </c>
      <c r="N614">
        <v>0</v>
      </c>
      <c r="O614">
        <v>0</v>
      </c>
      <c r="P614">
        <v>0</v>
      </c>
      <c r="Q614">
        <v>0.26300000000000001</v>
      </c>
      <c r="R614">
        <v>0.30399999999999999</v>
      </c>
      <c r="S614">
        <v>0.36099999999999999</v>
      </c>
      <c r="T614">
        <v>0.66500000000000004</v>
      </c>
      <c r="U614">
        <v>0.29099999999999998</v>
      </c>
      <c r="V614">
        <v>81</v>
      </c>
      <c r="W614">
        <v>0</v>
      </c>
      <c r="X614">
        <v>0</v>
      </c>
      <c r="Y614">
        <v>0</v>
      </c>
      <c r="Z614">
        <v>0</v>
      </c>
      <c r="AA614">
        <v>0</v>
      </c>
    </row>
    <row r="615" spans="1:27" x14ac:dyDescent="0.25">
      <c r="A615">
        <v>971</v>
      </c>
      <c r="B615" t="s">
        <v>5089</v>
      </c>
      <c r="C615" t="s">
        <v>1</v>
      </c>
      <c r="D615">
        <v>574</v>
      </c>
      <c r="E615">
        <v>516</v>
      </c>
      <c r="F615">
        <v>122</v>
      </c>
      <c r="G615">
        <v>23</v>
      </c>
      <c r="H615">
        <v>3</v>
      </c>
      <c r="I615">
        <v>11</v>
      </c>
      <c r="J615">
        <v>63</v>
      </c>
      <c r="K615">
        <v>50</v>
      </c>
      <c r="L615">
        <v>48</v>
      </c>
      <c r="M615">
        <v>91</v>
      </c>
      <c r="N615">
        <v>2</v>
      </c>
      <c r="O615">
        <v>16</v>
      </c>
      <c r="P615">
        <v>7</v>
      </c>
      <c r="Q615">
        <v>0.23699999999999999</v>
      </c>
      <c r="R615">
        <v>0.30199999999999999</v>
      </c>
      <c r="S615">
        <v>0.35799999999999998</v>
      </c>
      <c r="T615">
        <v>0.66100000000000003</v>
      </c>
      <c r="U615">
        <v>0.29099999999999998</v>
      </c>
      <c r="V615">
        <v>81</v>
      </c>
      <c r="W615">
        <v>0.4</v>
      </c>
      <c r="X615">
        <v>-0.1</v>
      </c>
      <c r="Y615">
        <v>-12.1</v>
      </c>
      <c r="Z615">
        <v>6.3</v>
      </c>
      <c r="AA615">
        <v>1.3</v>
      </c>
    </row>
    <row r="616" spans="1:27" x14ac:dyDescent="0.25">
      <c r="A616" t="s">
        <v>5393</v>
      </c>
      <c r="B616" t="s">
        <v>5394</v>
      </c>
      <c r="C616" t="s">
        <v>20874</v>
      </c>
      <c r="D616">
        <v>1</v>
      </c>
      <c r="E616">
        <v>1</v>
      </c>
      <c r="F616">
        <v>0</v>
      </c>
      <c r="G616">
        <v>0</v>
      </c>
      <c r="H616">
        <v>0</v>
      </c>
      <c r="I616">
        <v>0</v>
      </c>
      <c r="J616">
        <v>0</v>
      </c>
      <c r="K616">
        <v>0</v>
      </c>
      <c r="L616">
        <v>0</v>
      </c>
      <c r="M616">
        <v>0</v>
      </c>
      <c r="N616">
        <v>0</v>
      </c>
      <c r="O616">
        <v>0</v>
      </c>
      <c r="P616">
        <v>0</v>
      </c>
      <c r="Q616">
        <v>0.23</v>
      </c>
      <c r="R616">
        <v>0.30199999999999999</v>
      </c>
      <c r="S616">
        <v>0.35699999999999998</v>
      </c>
      <c r="T616">
        <v>0.66</v>
      </c>
      <c r="U616">
        <v>0.29099999999999998</v>
      </c>
      <c r="V616">
        <v>83</v>
      </c>
      <c r="W616">
        <v>0</v>
      </c>
      <c r="X616">
        <v>0</v>
      </c>
      <c r="Y616">
        <v>0</v>
      </c>
      <c r="Z616">
        <v>0</v>
      </c>
      <c r="AA616">
        <v>0</v>
      </c>
    </row>
    <row r="617" spans="1:27" x14ac:dyDescent="0.25">
      <c r="A617">
        <v>4952</v>
      </c>
      <c r="B617" t="s">
        <v>4646</v>
      </c>
      <c r="C617" t="s">
        <v>20881</v>
      </c>
      <c r="D617">
        <v>177</v>
      </c>
      <c r="E617">
        <v>155</v>
      </c>
      <c r="F617">
        <v>37</v>
      </c>
      <c r="G617">
        <v>7</v>
      </c>
      <c r="H617">
        <v>0</v>
      </c>
      <c r="I617">
        <v>2</v>
      </c>
      <c r="J617">
        <v>18</v>
      </c>
      <c r="K617">
        <v>16</v>
      </c>
      <c r="L617">
        <v>17</v>
      </c>
      <c r="M617">
        <v>31</v>
      </c>
      <c r="N617">
        <v>2</v>
      </c>
      <c r="O617">
        <v>1</v>
      </c>
      <c r="P617">
        <v>1</v>
      </c>
      <c r="Q617">
        <v>0.23799999999999999</v>
      </c>
      <c r="R617">
        <v>0.318</v>
      </c>
      <c r="S617">
        <v>0.33100000000000002</v>
      </c>
      <c r="T617">
        <v>0.65</v>
      </c>
      <c r="U617">
        <v>0.29099999999999998</v>
      </c>
      <c r="V617">
        <v>77</v>
      </c>
      <c r="W617">
        <v>-0.4</v>
      </c>
      <c r="X617">
        <v>1.9</v>
      </c>
      <c r="Y617">
        <v>-5.0999999999999996</v>
      </c>
      <c r="Z617">
        <v>5.6</v>
      </c>
      <c r="AA617">
        <v>0.7</v>
      </c>
    </row>
    <row r="618" spans="1:27" x14ac:dyDescent="0.25">
      <c r="A618" t="s">
        <v>5168</v>
      </c>
      <c r="B618" t="s">
        <v>5169</v>
      </c>
      <c r="C618" t="s">
        <v>20875</v>
      </c>
      <c r="D618">
        <v>1</v>
      </c>
      <c r="E618">
        <v>1</v>
      </c>
      <c r="F618">
        <v>0</v>
      </c>
      <c r="G618">
        <v>0</v>
      </c>
      <c r="H618">
        <v>0</v>
      </c>
      <c r="I618">
        <v>0</v>
      </c>
      <c r="J618">
        <v>0</v>
      </c>
      <c r="K618">
        <v>0</v>
      </c>
      <c r="L618">
        <v>0</v>
      </c>
      <c r="M618">
        <v>0</v>
      </c>
      <c r="N618">
        <v>0</v>
      </c>
      <c r="O618">
        <v>0</v>
      </c>
      <c r="P618">
        <v>0</v>
      </c>
      <c r="Q618">
        <v>0.23300000000000001</v>
      </c>
      <c r="R618">
        <v>0.28399999999999997</v>
      </c>
      <c r="S618">
        <v>0.38400000000000001</v>
      </c>
      <c r="T618">
        <v>0.66800000000000004</v>
      </c>
      <c r="U618">
        <v>0.29099999999999998</v>
      </c>
      <c r="V618">
        <v>80</v>
      </c>
      <c r="W618">
        <v>0</v>
      </c>
      <c r="X618">
        <v>0</v>
      </c>
      <c r="Y618">
        <v>0</v>
      </c>
      <c r="Z618">
        <v>0</v>
      </c>
      <c r="AA618">
        <v>0</v>
      </c>
    </row>
    <row r="619" spans="1:27" x14ac:dyDescent="0.25">
      <c r="A619" t="s">
        <v>4815</v>
      </c>
      <c r="B619" t="s">
        <v>4816</v>
      </c>
      <c r="C619" t="s">
        <v>20881</v>
      </c>
      <c r="D619">
        <v>1</v>
      </c>
      <c r="E619">
        <v>1</v>
      </c>
      <c r="F619">
        <v>0</v>
      </c>
      <c r="G619">
        <v>0</v>
      </c>
      <c r="H619">
        <v>0</v>
      </c>
      <c r="I619">
        <v>0</v>
      </c>
      <c r="J619">
        <v>0</v>
      </c>
      <c r="K619">
        <v>0</v>
      </c>
      <c r="L619">
        <v>0</v>
      </c>
      <c r="M619">
        <v>0</v>
      </c>
      <c r="N619">
        <v>0</v>
      </c>
      <c r="O619">
        <v>0</v>
      </c>
      <c r="P619">
        <v>0</v>
      </c>
      <c r="Q619">
        <v>0.23400000000000001</v>
      </c>
      <c r="R619">
        <v>0.30399999999999999</v>
      </c>
      <c r="S619">
        <v>0.35299999999999998</v>
      </c>
      <c r="T619">
        <v>0.65600000000000003</v>
      </c>
      <c r="U619">
        <v>0.28999999999999998</v>
      </c>
      <c r="V619">
        <v>77</v>
      </c>
      <c r="W619">
        <v>0</v>
      </c>
      <c r="X619">
        <v>0</v>
      </c>
      <c r="Y619">
        <v>0</v>
      </c>
      <c r="Z619">
        <v>0</v>
      </c>
      <c r="AA619">
        <v>0</v>
      </c>
    </row>
    <row r="620" spans="1:27" x14ac:dyDescent="0.25">
      <c r="A620">
        <v>13228</v>
      </c>
      <c r="B620" t="s">
        <v>4662</v>
      </c>
      <c r="C620" t="s">
        <v>20884</v>
      </c>
      <c r="D620">
        <v>27</v>
      </c>
      <c r="E620">
        <v>24</v>
      </c>
      <c r="F620">
        <v>6</v>
      </c>
      <c r="G620">
        <v>1</v>
      </c>
      <c r="H620">
        <v>0</v>
      </c>
      <c r="I620">
        <v>0</v>
      </c>
      <c r="J620">
        <v>2</v>
      </c>
      <c r="K620">
        <v>2</v>
      </c>
      <c r="L620">
        <v>3</v>
      </c>
      <c r="M620">
        <v>6</v>
      </c>
      <c r="N620">
        <v>0</v>
      </c>
      <c r="O620">
        <v>1</v>
      </c>
      <c r="P620">
        <v>1</v>
      </c>
      <c r="Q620">
        <v>0.23200000000000001</v>
      </c>
      <c r="R620">
        <v>0.313</v>
      </c>
      <c r="S620">
        <v>0.33800000000000002</v>
      </c>
      <c r="T620">
        <v>0.65100000000000002</v>
      </c>
      <c r="U620">
        <v>0.28999999999999998</v>
      </c>
      <c r="V620">
        <v>77</v>
      </c>
      <c r="W620">
        <v>0</v>
      </c>
      <c r="X620">
        <v>0</v>
      </c>
      <c r="Y620">
        <v>-0.7</v>
      </c>
      <c r="Z620">
        <v>-0.3</v>
      </c>
      <c r="AA620">
        <v>0</v>
      </c>
    </row>
    <row r="621" spans="1:27" x14ac:dyDescent="0.25">
      <c r="A621" t="s">
        <v>4982</v>
      </c>
      <c r="B621" t="s">
        <v>4983</v>
      </c>
      <c r="C621" t="s">
        <v>1</v>
      </c>
      <c r="D621">
        <v>1</v>
      </c>
      <c r="E621">
        <v>1</v>
      </c>
      <c r="F621">
        <v>0</v>
      </c>
      <c r="G621">
        <v>0</v>
      </c>
      <c r="H621">
        <v>0</v>
      </c>
      <c r="I621">
        <v>0</v>
      </c>
      <c r="J621">
        <v>0</v>
      </c>
      <c r="K621">
        <v>0</v>
      </c>
      <c r="L621">
        <v>0</v>
      </c>
      <c r="M621">
        <v>0</v>
      </c>
      <c r="N621">
        <v>0</v>
      </c>
      <c r="O621">
        <v>0</v>
      </c>
      <c r="P621">
        <v>0</v>
      </c>
      <c r="Q621">
        <v>0.251</v>
      </c>
      <c r="R621">
        <v>0.30099999999999999</v>
      </c>
      <c r="S621">
        <v>0.36099999999999999</v>
      </c>
      <c r="T621">
        <v>0.66200000000000003</v>
      </c>
      <c r="U621">
        <v>0.28999999999999998</v>
      </c>
      <c r="V621">
        <v>81</v>
      </c>
      <c r="W621">
        <v>0</v>
      </c>
      <c r="X621">
        <v>0</v>
      </c>
      <c r="Y621">
        <v>0</v>
      </c>
      <c r="Z621">
        <v>0</v>
      </c>
      <c r="AA621">
        <v>0</v>
      </c>
    </row>
    <row r="622" spans="1:27" x14ac:dyDescent="0.25">
      <c r="A622">
        <v>8259</v>
      </c>
      <c r="B622" t="s">
        <v>5187</v>
      </c>
      <c r="C622" t="s">
        <v>20878</v>
      </c>
      <c r="D622">
        <v>335</v>
      </c>
      <c r="E622">
        <v>305</v>
      </c>
      <c r="F622">
        <v>77</v>
      </c>
      <c r="G622">
        <v>17</v>
      </c>
      <c r="H622">
        <v>1</v>
      </c>
      <c r="I622">
        <v>4</v>
      </c>
      <c r="J622">
        <v>32</v>
      </c>
      <c r="K622">
        <v>31</v>
      </c>
      <c r="L622">
        <v>21</v>
      </c>
      <c r="M622">
        <v>40</v>
      </c>
      <c r="N622">
        <v>4</v>
      </c>
      <c r="O622">
        <v>1</v>
      </c>
      <c r="P622">
        <v>1</v>
      </c>
      <c r="Q622">
        <v>0.253</v>
      </c>
      <c r="R622">
        <v>0.308</v>
      </c>
      <c r="S622">
        <v>0.35499999999999998</v>
      </c>
      <c r="T622">
        <v>0.66300000000000003</v>
      </c>
      <c r="U622">
        <v>0.28999999999999998</v>
      </c>
      <c r="V622">
        <v>80</v>
      </c>
      <c r="W622">
        <v>-0.9</v>
      </c>
      <c r="X622">
        <v>-0.6</v>
      </c>
      <c r="Y622">
        <v>-8.5</v>
      </c>
      <c r="Z622">
        <v>6.3</v>
      </c>
      <c r="AA622">
        <v>0.9</v>
      </c>
    </row>
    <row r="623" spans="1:27" x14ac:dyDescent="0.25">
      <c r="A623">
        <v>4779</v>
      </c>
      <c r="B623" t="s">
        <v>4719</v>
      </c>
      <c r="C623" t="s">
        <v>20891</v>
      </c>
      <c r="D623">
        <v>312</v>
      </c>
      <c r="E623">
        <v>279</v>
      </c>
      <c r="F623">
        <v>65</v>
      </c>
      <c r="G623">
        <v>13</v>
      </c>
      <c r="H623">
        <v>1</v>
      </c>
      <c r="I623">
        <v>6</v>
      </c>
      <c r="J623">
        <v>28</v>
      </c>
      <c r="K623">
        <v>29</v>
      </c>
      <c r="L623">
        <v>25</v>
      </c>
      <c r="M623">
        <v>85</v>
      </c>
      <c r="N623">
        <v>3</v>
      </c>
      <c r="O623">
        <v>7</v>
      </c>
      <c r="P623">
        <v>4</v>
      </c>
      <c r="Q623">
        <v>0.23400000000000001</v>
      </c>
      <c r="R623">
        <v>0.30199999999999999</v>
      </c>
      <c r="S623">
        <v>0.35699999999999998</v>
      </c>
      <c r="T623">
        <v>0.65900000000000003</v>
      </c>
      <c r="U623">
        <v>0.28999999999999998</v>
      </c>
      <c r="V623">
        <v>86</v>
      </c>
      <c r="W623">
        <v>0</v>
      </c>
      <c r="X623">
        <v>-0.4</v>
      </c>
      <c r="Y623">
        <v>-5.2</v>
      </c>
      <c r="Z623">
        <v>-5.3</v>
      </c>
      <c r="AA623">
        <v>-0.1</v>
      </c>
    </row>
    <row r="624" spans="1:27" x14ac:dyDescent="0.25">
      <c r="A624" t="s">
        <v>4960</v>
      </c>
      <c r="B624" t="s">
        <v>4961</v>
      </c>
      <c r="C624" t="s">
        <v>20882</v>
      </c>
      <c r="D624">
        <v>1</v>
      </c>
      <c r="E624">
        <v>1</v>
      </c>
      <c r="F624">
        <v>0</v>
      </c>
      <c r="G624">
        <v>0</v>
      </c>
      <c r="H624">
        <v>0</v>
      </c>
      <c r="I624">
        <v>0</v>
      </c>
      <c r="J624">
        <v>0</v>
      </c>
      <c r="K624">
        <v>0</v>
      </c>
      <c r="L624">
        <v>0</v>
      </c>
      <c r="M624">
        <v>0</v>
      </c>
      <c r="N624">
        <v>0</v>
      </c>
      <c r="O624">
        <v>0</v>
      </c>
      <c r="P624">
        <v>0</v>
      </c>
      <c r="Q624">
        <v>0.24299999999999999</v>
      </c>
      <c r="R624">
        <v>0.29499999999999998</v>
      </c>
      <c r="S624">
        <v>0.36699999999999999</v>
      </c>
      <c r="T624">
        <v>0.66300000000000003</v>
      </c>
      <c r="U624">
        <v>0.28999999999999998</v>
      </c>
      <c r="V624">
        <v>79</v>
      </c>
      <c r="W624">
        <v>0</v>
      </c>
      <c r="X624">
        <v>0</v>
      </c>
      <c r="Y624">
        <v>0</v>
      </c>
      <c r="Z624">
        <v>0</v>
      </c>
      <c r="AA624">
        <v>0</v>
      </c>
    </row>
    <row r="625" spans="1:27" x14ac:dyDescent="0.25">
      <c r="A625" t="s">
        <v>5222</v>
      </c>
      <c r="B625" t="s">
        <v>5223</v>
      </c>
      <c r="C625" t="s">
        <v>20887</v>
      </c>
      <c r="D625">
        <v>26</v>
      </c>
      <c r="E625">
        <v>24</v>
      </c>
      <c r="F625">
        <v>5</v>
      </c>
      <c r="G625">
        <v>1</v>
      </c>
      <c r="H625">
        <v>0</v>
      </c>
      <c r="I625">
        <v>1</v>
      </c>
      <c r="J625">
        <v>3</v>
      </c>
      <c r="K625">
        <v>3</v>
      </c>
      <c r="L625">
        <v>2</v>
      </c>
      <c r="M625">
        <v>8</v>
      </c>
      <c r="N625">
        <v>0</v>
      </c>
      <c r="O625">
        <v>0</v>
      </c>
      <c r="P625">
        <v>0</v>
      </c>
      <c r="Q625">
        <v>0.23</v>
      </c>
      <c r="R625">
        <v>0.29599999999999999</v>
      </c>
      <c r="S625">
        <v>0.36499999999999999</v>
      </c>
      <c r="T625">
        <v>0.66100000000000003</v>
      </c>
      <c r="U625">
        <v>0.28999999999999998</v>
      </c>
      <c r="V625">
        <v>82</v>
      </c>
      <c r="W625">
        <v>0</v>
      </c>
      <c r="X625">
        <v>0</v>
      </c>
      <c r="Y625">
        <v>-0.6</v>
      </c>
      <c r="Z625">
        <v>-0.3</v>
      </c>
      <c r="AA625">
        <v>0</v>
      </c>
    </row>
    <row r="626" spans="1:27" x14ac:dyDescent="0.25">
      <c r="A626">
        <v>13593</v>
      </c>
      <c r="B626" t="s">
        <v>4763</v>
      </c>
      <c r="C626" t="s">
        <v>20870</v>
      </c>
      <c r="D626">
        <v>288</v>
      </c>
      <c r="E626">
        <v>272</v>
      </c>
      <c r="F626">
        <v>75</v>
      </c>
      <c r="G626">
        <v>10</v>
      </c>
      <c r="H626">
        <v>3</v>
      </c>
      <c r="I626">
        <v>3</v>
      </c>
      <c r="J626">
        <v>27</v>
      </c>
      <c r="K626">
        <v>25</v>
      </c>
      <c r="L626">
        <v>10</v>
      </c>
      <c r="M626">
        <v>33</v>
      </c>
      <c r="N626">
        <v>2</v>
      </c>
      <c r="O626">
        <v>16</v>
      </c>
      <c r="P626">
        <v>8</v>
      </c>
      <c r="Q626">
        <v>0.27500000000000002</v>
      </c>
      <c r="R626">
        <v>0.30299999999999999</v>
      </c>
      <c r="S626">
        <v>0.36799999999999999</v>
      </c>
      <c r="T626">
        <v>0.67100000000000004</v>
      </c>
      <c r="U626">
        <v>0.28999999999999998</v>
      </c>
      <c r="V626">
        <v>79</v>
      </c>
      <c r="W626">
        <v>0.4</v>
      </c>
      <c r="X626">
        <v>0.5</v>
      </c>
      <c r="Y626">
        <v>-6.8</v>
      </c>
      <c r="Z626">
        <v>1.1000000000000001</v>
      </c>
      <c r="AA626">
        <v>0.4</v>
      </c>
    </row>
    <row r="627" spans="1:27" x14ac:dyDescent="0.25">
      <c r="A627" t="s">
        <v>4853</v>
      </c>
      <c r="B627" t="s">
        <v>4854</v>
      </c>
      <c r="C627" t="s">
        <v>20891</v>
      </c>
      <c r="D627">
        <v>1</v>
      </c>
      <c r="E627">
        <v>1</v>
      </c>
      <c r="F627">
        <v>0</v>
      </c>
      <c r="G627">
        <v>0</v>
      </c>
      <c r="H627">
        <v>0</v>
      </c>
      <c r="I627">
        <v>0</v>
      </c>
      <c r="J627">
        <v>0</v>
      </c>
      <c r="K627">
        <v>0</v>
      </c>
      <c r="L627">
        <v>0</v>
      </c>
      <c r="M627">
        <v>0</v>
      </c>
      <c r="N627">
        <v>0</v>
      </c>
      <c r="O627">
        <v>0</v>
      </c>
      <c r="P627">
        <v>0</v>
      </c>
      <c r="Q627">
        <v>0.23200000000000001</v>
      </c>
      <c r="R627">
        <v>0.28699999999999998</v>
      </c>
      <c r="S627">
        <v>0.377</v>
      </c>
      <c r="T627">
        <v>0.66400000000000003</v>
      </c>
      <c r="U627">
        <v>0.28999999999999998</v>
      </c>
      <c r="V627">
        <v>85</v>
      </c>
      <c r="W627">
        <v>0</v>
      </c>
      <c r="X627">
        <v>0</v>
      </c>
      <c r="Y627">
        <v>0</v>
      </c>
      <c r="Z627">
        <v>0</v>
      </c>
      <c r="AA627">
        <v>0</v>
      </c>
    </row>
    <row r="628" spans="1:27" x14ac:dyDescent="0.25">
      <c r="A628">
        <v>3190</v>
      </c>
      <c r="B628" t="s">
        <v>5178</v>
      </c>
      <c r="C628" t="s">
        <v>1</v>
      </c>
      <c r="D628">
        <v>242</v>
      </c>
      <c r="E628">
        <v>216</v>
      </c>
      <c r="F628">
        <v>50</v>
      </c>
      <c r="G628">
        <v>10</v>
      </c>
      <c r="H628">
        <v>1</v>
      </c>
      <c r="I628">
        <v>5</v>
      </c>
      <c r="J628">
        <v>25</v>
      </c>
      <c r="K628">
        <v>22</v>
      </c>
      <c r="L628">
        <v>20</v>
      </c>
      <c r="M628">
        <v>46</v>
      </c>
      <c r="N628">
        <v>3</v>
      </c>
      <c r="O628">
        <v>7</v>
      </c>
      <c r="P628">
        <v>3</v>
      </c>
      <c r="Q628">
        <v>0.23200000000000001</v>
      </c>
      <c r="R628">
        <v>0.30199999999999999</v>
      </c>
      <c r="S628">
        <v>0.35399999999999998</v>
      </c>
      <c r="T628">
        <v>0.65700000000000003</v>
      </c>
      <c r="U628">
        <v>0.28999999999999998</v>
      </c>
      <c r="V628">
        <v>81</v>
      </c>
      <c r="W628">
        <v>0.7</v>
      </c>
      <c r="X628">
        <v>-1</v>
      </c>
      <c r="Y628">
        <v>-4.8</v>
      </c>
      <c r="Z628">
        <v>-3.8</v>
      </c>
      <c r="AA628">
        <v>-0.1</v>
      </c>
    </row>
    <row r="629" spans="1:27" x14ac:dyDescent="0.25">
      <c r="A629">
        <v>3390</v>
      </c>
      <c r="B629" t="s">
        <v>5101</v>
      </c>
      <c r="C629" t="s">
        <v>1</v>
      </c>
      <c r="D629">
        <v>165</v>
      </c>
      <c r="E629">
        <v>149</v>
      </c>
      <c r="F629">
        <v>33</v>
      </c>
      <c r="G629">
        <v>7</v>
      </c>
      <c r="H629">
        <v>1</v>
      </c>
      <c r="I629">
        <v>5</v>
      </c>
      <c r="J629">
        <v>16</v>
      </c>
      <c r="K629">
        <v>18</v>
      </c>
      <c r="L629">
        <v>13</v>
      </c>
      <c r="M629">
        <v>39</v>
      </c>
      <c r="N629">
        <v>1</v>
      </c>
      <c r="O629">
        <v>2</v>
      </c>
      <c r="P629">
        <v>1</v>
      </c>
      <c r="Q629">
        <v>0.224</v>
      </c>
      <c r="R629">
        <v>0.28899999999999998</v>
      </c>
      <c r="S629">
        <v>0.375</v>
      </c>
      <c r="T629">
        <v>0.66400000000000003</v>
      </c>
      <c r="U629">
        <v>0.28999999999999998</v>
      </c>
      <c r="V629">
        <v>81</v>
      </c>
      <c r="W629">
        <v>0</v>
      </c>
      <c r="X629">
        <v>-0.6</v>
      </c>
      <c r="Y629">
        <v>-3.7</v>
      </c>
      <c r="Z629">
        <v>-2.7</v>
      </c>
      <c r="AA629">
        <v>-0.1</v>
      </c>
    </row>
    <row r="630" spans="1:27" x14ac:dyDescent="0.25">
      <c r="A630" t="s">
        <v>3781</v>
      </c>
      <c r="B630" t="s">
        <v>3782</v>
      </c>
      <c r="C630" t="s">
        <v>20879</v>
      </c>
      <c r="D630">
        <v>7</v>
      </c>
      <c r="E630">
        <v>6</v>
      </c>
      <c r="F630">
        <v>2</v>
      </c>
      <c r="G630">
        <v>0</v>
      </c>
      <c r="H630">
        <v>0</v>
      </c>
      <c r="I630">
        <v>0</v>
      </c>
      <c r="J630">
        <v>1</v>
      </c>
      <c r="K630">
        <v>1</v>
      </c>
      <c r="L630">
        <v>0</v>
      </c>
      <c r="M630">
        <v>1</v>
      </c>
      <c r="N630">
        <v>0</v>
      </c>
      <c r="O630">
        <v>0</v>
      </c>
      <c r="P630">
        <v>0</v>
      </c>
      <c r="Q630">
        <v>0.26</v>
      </c>
      <c r="R630">
        <v>0.30299999999999999</v>
      </c>
      <c r="S630">
        <v>0.35899999999999999</v>
      </c>
      <c r="T630">
        <v>0.66100000000000003</v>
      </c>
      <c r="U630">
        <v>0.28999999999999998</v>
      </c>
      <c r="V630">
        <v>64</v>
      </c>
      <c r="W630">
        <v>0</v>
      </c>
      <c r="X630">
        <v>0</v>
      </c>
      <c r="Y630">
        <v>-0.3</v>
      </c>
      <c r="Z630">
        <v>0</v>
      </c>
      <c r="AA630">
        <v>0</v>
      </c>
    </row>
    <row r="631" spans="1:27" x14ac:dyDescent="0.25">
      <c r="A631" t="s">
        <v>20905</v>
      </c>
      <c r="B631" t="s">
        <v>20906</v>
      </c>
      <c r="C631" t="s">
        <v>20877</v>
      </c>
      <c r="D631">
        <v>1</v>
      </c>
      <c r="E631">
        <v>1</v>
      </c>
      <c r="F631">
        <v>0</v>
      </c>
      <c r="G631">
        <v>0</v>
      </c>
      <c r="H631">
        <v>0</v>
      </c>
      <c r="I631">
        <v>0</v>
      </c>
      <c r="J631">
        <v>0</v>
      </c>
      <c r="K631">
        <v>0</v>
      </c>
      <c r="L631">
        <v>0</v>
      </c>
      <c r="M631">
        <v>0</v>
      </c>
      <c r="N631">
        <v>0</v>
      </c>
      <c r="O631">
        <v>0</v>
      </c>
      <c r="P631">
        <v>0</v>
      </c>
      <c r="Q631">
        <v>0.247</v>
      </c>
      <c r="R631">
        <v>0.29399999999999998</v>
      </c>
      <c r="S631">
        <v>0.37</v>
      </c>
      <c r="T631">
        <v>0.66300000000000003</v>
      </c>
      <c r="U631">
        <v>0.28999999999999998</v>
      </c>
      <c r="V631">
        <v>88</v>
      </c>
      <c r="W631">
        <v>0</v>
      </c>
      <c r="X631">
        <v>0</v>
      </c>
      <c r="Y631">
        <v>0</v>
      </c>
      <c r="Z631">
        <v>0</v>
      </c>
      <c r="AA631">
        <v>0</v>
      </c>
    </row>
    <row r="632" spans="1:27" x14ac:dyDescent="0.25">
      <c r="A632" t="s">
        <v>4676</v>
      </c>
      <c r="B632" t="s">
        <v>4677</v>
      </c>
      <c r="C632" t="s">
        <v>20888</v>
      </c>
      <c r="D632">
        <v>1</v>
      </c>
      <c r="E632">
        <v>1</v>
      </c>
      <c r="F632">
        <v>0</v>
      </c>
      <c r="G632">
        <v>0</v>
      </c>
      <c r="H632">
        <v>0</v>
      </c>
      <c r="I632">
        <v>0</v>
      </c>
      <c r="J632">
        <v>0</v>
      </c>
      <c r="K632">
        <v>0</v>
      </c>
      <c r="L632">
        <v>0</v>
      </c>
      <c r="M632">
        <v>0</v>
      </c>
      <c r="N632">
        <v>0</v>
      </c>
      <c r="O632">
        <v>0</v>
      </c>
      <c r="P632">
        <v>0</v>
      </c>
      <c r="Q632">
        <v>0.23899999999999999</v>
      </c>
      <c r="R632">
        <v>0.29099999999999998</v>
      </c>
      <c r="S632">
        <v>0.372</v>
      </c>
      <c r="T632">
        <v>0.66300000000000003</v>
      </c>
      <c r="U632">
        <v>0.28999999999999998</v>
      </c>
      <c r="V632">
        <v>80</v>
      </c>
      <c r="W632">
        <v>0</v>
      </c>
      <c r="X632">
        <v>0</v>
      </c>
      <c r="Y632">
        <v>0</v>
      </c>
      <c r="Z632">
        <v>0</v>
      </c>
      <c r="AA632">
        <v>0</v>
      </c>
    </row>
    <row r="633" spans="1:27" x14ac:dyDescent="0.25">
      <c r="A633">
        <v>1926</v>
      </c>
      <c r="B633" t="s">
        <v>5005</v>
      </c>
      <c r="C633" t="s">
        <v>20866</v>
      </c>
      <c r="D633">
        <v>1</v>
      </c>
      <c r="E633">
        <v>1</v>
      </c>
      <c r="F633">
        <v>0</v>
      </c>
      <c r="G633">
        <v>0</v>
      </c>
      <c r="H633">
        <v>0</v>
      </c>
      <c r="I633">
        <v>0</v>
      </c>
      <c r="J633">
        <v>0</v>
      </c>
      <c r="K633">
        <v>0</v>
      </c>
      <c r="L633">
        <v>0</v>
      </c>
      <c r="M633">
        <v>0</v>
      </c>
      <c r="N633">
        <v>0</v>
      </c>
      <c r="O633">
        <v>0</v>
      </c>
      <c r="P633">
        <v>0</v>
      </c>
      <c r="Q633">
        <v>0.23</v>
      </c>
      <c r="R633">
        <v>0.27700000000000002</v>
      </c>
      <c r="S633">
        <v>0.39100000000000001</v>
      </c>
      <c r="T633">
        <v>0.66800000000000004</v>
      </c>
      <c r="U633">
        <v>0.28999999999999998</v>
      </c>
      <c r="V633">
        <v>80</v>
      </c>
      <c r="W633">
        <v>0</v>
      </c>
      <c r="X633">
        <v>0</v>
      </c>
      <c r="Y633">
        <v>0</v>
      </c>
      <c r="Z633">
        <v>0</v>
      </c>
      <c r="AA633">
        <v>0</v>
      </c>
    </row>
    <row r="634" spans="1:27" x14ac:dyDescent="0.25">
      <c r="A634">
        <v>10556</v>
      </c>
      <c r="B634" t="s">
        <v>4865</v>
      </c>
      <c r="C634" t="s">
        <v>20892</v>
      </c>
      <c r="D634">
        <v>403</v>
      </c>
      <c r="E634">
        <v>365</v>
      </c>
      <c r="F634">
        <v>95</v>
      </c>
      <c r="G634">
        <v>16</v>
      </c>
      <c r="H634">
        <v>3</v>
      </c>
      <c r="I634">
        <v>2</v>
      </c>
      <c r="J634">
        <v>37</v>
      </c>
      <c r="K634">
        <v>29</v>
      </c>
      <c r="L634">
        <v>30</v>
      </c>
      <c r="M634">
        <v>77</v>
      </c>
      <c r="N634">
        <v>2</v>
      </c>
      <c r="O634">
        <v>12</v>
      </c>
      <c r="P634">
        <v>7</v>
      </c>
      <c r="Q634">
        <v>0.25900000000000001</v>
      </c>
      <c r="R634">
        <v>0.316</v>
      </c>
      <c r="S634">
        <v>0.33800000000000002</v>
      </c>
      <c r="T634">
        <v>0.65400000000000003</v>
      </c>
      <c r="U634">
        <v>0.28999999999999998</v>
      </c>
      <c r="V634">
        <v>80</v>
      </c>
      <c r="W634">
        <v>0.3</v>
      </c>
      <c r="X634">
        <v>-1.8</v>
      </c>
      <c r="Y634">
        <v>-9.1</v>
      </c>
      <c r="Z634">
        <v>-0.1</v>
      </c>
      <c r="AA634">
        <v>0.3</v>
      </c>
    </row>
    <row r="635" spans="1:27" x14ac:dyDescent="0.25">
      <c r="A635" t="s">
        <v>4954</v>
      </c>
      <c r="B635" t="s">
        <v>100</v>
      </c>
      <c r="C635" t="s">
        <v>20878</v>
      </c>
      <c r="D635">
        <v>1</v>
      </c>
      <c r="E635">
        <v>1</v>
      </c>
      <c r="F635">
        <v>0</v>
      </c>
      <c r="G635">
        <v>0</v>
      </c>
      <c r="H635">
        <v>0</v>
      </c>
      <c r="I635">
        <v>0</v>
      </c>
      <c r="J635">
        <v>0</v>
      </c>
      <c r="K635">
        <v>0</v>
      </c>
      <c r="L635">
        <v>0</v>
      </c>
      <c r="M635">
        <v>0</v>
      </c>
      <c r="N635">
        <v>0</v>
      </c>
      <c r="O635">
        <v>0</v>
      </c>
      <c r="P635">
        <v>0</v>
      </c>
      <c r="Q635">
        <v>0.26200000000000001</v>
      </c>
      <c r="R635">
        <v>0.30099999999999999</v>
      </c>
      <c r="S635">
        <v>0.35899999999999999</v>
      </c>
      <c r="T635">
        <v>0.66</v>
      </c>
      <c r="U635">
        <v>0.28899999999999998</v>
      </c>
      <c r="V635">
        <v>80</v>
      </c>
      <c r="W635">
        <v>0</v>
      </c>
      <c r="X635">
        <v>0</v>
      </c>
      <c r="Y635">
        <v>0</v>
      </c>
      <c r="Z635">
        <v>0</v>
      </c>
      <c r="AA635">
        <v>0</v>
      </c>
    </row>
    <row r="636" spans="1:27" x14ac:dyDescent="0.25">
      <c r="A636" t="s">
        <v>4576</v>
      </c>
      <c r="B636" t="s">
        <v>4577</v>
      </c>
      <c r="C636" t="s">
        <v>20895</v>
      </c>
      <c r="D636">
        <v>1</v>
      </c>
      <c r="E636">
        <v>1</v>
      </c>
      <c r="F636">
        <v>0</v>
      </c>
      <c r="G636">
        <v>0</v>
      </c>
      <c r="H636">
        <v>0</v>
      </c>
      <c r="I636">
        <v>0</v>
      </c>
      <c r="J636">
        <v>0</v>
      </c>
      <c r="K636">
        <v>0</v>
      </c>
      <c r="L636">
        <v>0</v>
      </c>
      <c r="M636">
        <v>0</v>
      </c>
      <c r="N636">
        <v>0</v>
      </c>
      <c r="O636">
        <v>0</v>
      </c>
      <c r="P636">
        <v>0</v>
      </c>
      <c r="Q636">
        <v>0.24199999999999999</v>
      </c>
      <c r="R636">
        <v>0.3</v>
      </c>
      <c r="S636">
        <v>0.36</v>
      </c>
      <c r="T636">
        <v>0.66100000000000003</v>
      </c>
      <c r="U636">
        <v>0.28899999999999998</v>
      </c>
      <c r="V636">
        <v>84</v>
      </c>
      <c r="W636">
        <v>0</v>
      </c>
      <c r="X636">
        <v>0</v>
      </c>
      <c r="Y636">
        <v>0</v>
      </c>
      <c r="Z636">
        <v>0</v>
      </c>
      <c r="AA636">
        <v>0</v>
      </c>
    </row>
    <row r="637" spans="1:27" x14ac:dyDescent="0.25">
      <c r="A637" t="s">
        <v>3467</v>
      </c>
      <c r="B637" t="s">
        <v>3468</v>
      </c>
      <c r="C637" t="s">
        <v>20879</v>
      </c>
      <c r="D637">
        <v>1</v>
      </c>
      <c r="E637">
        <v>1</v>
      </c>
      <c r="F637">
        <v>0</v>
      </c>
      <c r="G637">
        <v>0</v>
      </c>
      <c r="H637">
        <v>0</v>
      </c>
      <c r="I637">
        <v>0</v>
      </c>
      <c r="J637">
        <v>0</v>
      </c>
      <c r="K637">
        <v>0</v>
      </c>
      <c r="L637">
        <v>0</v>
      </c>
      <c r="M637">
        <v>0</v>
      </c>
      <c r="N637">
        <v>0</v>
      </c>
      <c r="O637">
        <v>0</v>
      </c>
      <c r="P637">
        <v>0</v>
      </c>
      <c r="Q637">
        <v>0.25600000000000001</v>
      </c>
      <c r="R637">
        <v>0.29299999999999998</v>
      </c>
      <c r="S637">
        <v>0.372</v>
      </c>
      <c r="T637">
        <v>0.66500000000000004</v>
      </c>
      <c r="U637">
        <v>0.28899999999999998</v>
      </c>
      <c r="V637">
        <v>63</v>
      </c>
      <c r="W637">
        <v>0</v>
      </c>
      <c r="X637">
        <v>0</v>
      </c>
      <c r="Y637">
        <v>0</v>
      </c>
      <c r="Z637">
        <v>0</v>
      </c>
      <c r="AA637">
        <v>0</v>
      </c>
    </row>
    <row r="638" spans="1:27" x14ac:dyDescent="0.25">
      <c r="A638" t="s">
        <v>5053</v>
      </c>
      <c r="B638" t="s">
        <v>5054</v>
      </c>
      <c r="C638" t="s">
        <v>20878</v>
      </c>
      <c r="D638">
        <v>1</v>
      </c>
      <c r="E638">
        <v>1</v>
      </c>
      <c r="F638">
        <v>0</v>
      </c>
      <c r="G638">
        <v>0</v>
      </c>
      <c r="H638">
        <v>0</v>
      </c>
      <c r="I638">
        <v>0</v>
      </c>
      <c r="J638">
        <v>0</v>
      </c>
      <c r="K638">
        <v>0</v>
      </c>
      <c r="L638">
        <v>0</v>
      </c>
      <c r="M638">
        <v>0</v>
      </c>
      <c r="N638">
        <v>0</v>
      </c>
      <c r="O638">
        <v>0</v>
      </c>
      <c r="P638">
        <v>0</v>
      </c>
      <c r="Q638">
        <v>0.24199999999999999</v>
      </c>
      <c r="R638">
        <v>0.3</v>
      </c>
      <c r="S638">
        <v>0.36</v>
      </c>
      <c r="T638">
        <v>0.66</v>
      </c>
      <c r="U638">
        <v>0.28899999999999998</v>
      </c>
      <c r="V638">
        <v>80</v>
      </c>
      <c r="W638">
        <v>0</v>
      </c>
      <c r="X638">
        <v>0</v>
      </c>
      <c r="Y638">
        <v>0</v>
      </c>
      <c r="Z638">
        <v>0</v>
      </c>
      <c r="AA638">
        <v>0</v>
      </c>
    </row>
    <row r="639" spans="1:27" x14ac:dyDescent="0.25">
      <c r="A639" t="s">
        <v>4538</v>
      </c>
      <c r="B639" t="s">
        <v>4539</v>
      </c>
      <c r="C639" t="s">
        <v>20893</v>
      </c>
      <c r="D639">
        <v>1</v>
      </c>
      <c r="E639">
        <v>1</v>
      </c>
      <c r="F639">
        <v>0</v>
      </c>
      <c r="G639">
        <v>0</v>
      </c>
      <c r="H639">
        <v>0</v>
      </c>
      <c r="I639">
        <v>0</v>
      </c>
      <c r="J639">
        <v>0</v>
      </c>
      <c r="K639">
        <v>0</v>
      </c>
      <c r="L639">
        <v>0</v>
      </c>
      <c r="M639">
        <v>0</v>
      </c>
      <c r="N639">
        <v>0</v>
      </c>
      <c r="O639">
        <v>0</v>
      </c>
      <c r="P639">
        <v>0</v>
      </c>
      <c r="Q639">
        <v>0.23699999999999999</v>
      </c>
      <c r="R639">
        <v>0.28199999999999997</v>
      </c>
      <c r="S639">
        <v>0.38300000000000001</v>
      </c>
      <c r="T639">
        <v>0.66500000000000004</v>
      </c>
      <c r="U639">
        <v>0.28899999999999998</v>
      </c>
      <c r="V639">
        <v>83</v>
      </c>
      <c r="W639">
        <v>0</v>
      </c>
      <c r="X639">
        <v>0</v>
      </c>
      <c r="Y639">
        <v>0</v>
      </c>
      <c r="Z639">
        <v>0</v>
      </c>
      <c r="AA639">
        <v>0</v>
      </c>
    </row>
    <row r="640" spans="1:27" x14ac:dyDescent="0.25">
      <c r="A640" t="s">
        <v>4801</v>
      </c>
      <c r="B640" t="s">
        <v>4802</v>
      </c>
      <c r="C640" t="s">
        <v>20886</v>
      </c>
      <c r="D640">
        <v>1</v>
      </c>
      <c r="E640">
        <v>1</v>
      </c>
      <c r="F640">
        <v>0</v>
      </c>
      <c r="G640">
        <v>0</v>
      </c>
      <c r="H640">
        <v>0</v>
      </c>
      <c r="I640">
        <v>0</v>
      </c>
      <c r="J640">
        <v>0</v>
      </c>
      <c r="K640">
        <v>0</v>
      </c>
      <c r="L640">
        <v>0</v>
      </c>
      <c r="M640">
        <v>0</v>
      </c>
      <c r="N640">
        <v>0</v>
      </c>
      <c r="O640">
        <v>0</v>
      </c>
      <c r="P640">
        <v>0</v>
      </c>
      <c r="Q640">
        <v>0.25600000000000001</v>
      </c>
      <c r="R640">
        <v>0.315</v>
      </c>
      <c r="S640">
        <v>0.33800000000000002</v>
      </c>
      <c r="T640">
        <v>0.65300000000000002</v>
      </c>
      <c r="U640">
        <v>0.28899999999999998</v>
      </c>
      <c r="V640">
        <v>80</v>
      </c>
      <c r="W640">
        <v>0</v>
      </c>
      <c r="X640">
        <v>0</v>
      </c>
      <c r="Y640">
        <v>0</v>
      </c>
      <c r="Z640">
        <v>0</v>
      </c>
      <c r="AA640">
        <v>0</v>
      </c>
    </row>
    <row r="641" spans="1:27" x14ac:dyDescent="0.25">
      <c r="A641">
        <v>6178</v>
      </c>
      <c r="B641" t="s">
        <v>4963</v>
      </c>
      <c r="C641" t="s">
        <v>20871</v>
      </c>
      <c r="D641">
        <v>140</v>
      </c>
      <c r="E641">
        <v>125</v>
      </c>
      <c r="F641">
        <v>29</v>
      </c>
      <c r="G641">
        <v>6</v>
      </c>
      <c r="H641">
        <v>0</v>
      </c>
      <c r="I641">
        <v>3</v>
      </c>
      <c r="J641">
        <v>13</v>
      </c>
      <c r="K641">
        <v>13</v>
      </c>
      <c r="L641">
        <v>11</v>
      </c>
      <c r="M641">
        <v>32</v>
      </c>
      <c r="N641">
        <v>2</v>
      </c>
      <c r="O641">
        <v>1</v>
      </c>
      <c r="P641">
        <v>1</v>
      </c>
      <c r="Q641">
        <v>0.23200000000000001</v>
      </c>
      <c r="R641">
        <v>0.30299999999999999</v>
      </c>
      <c r="S641">
        <v>0.35399999999999998</v>
      </c>
      <c r="T641">
        <v>0.65600000000000003</v>
      </c>
      <c r="U641">
        <v>0.28899999999999998</v>
      </c>
      <c r="V641">
        <v>84</v>
      </c>
      <c r="W641">
        <v>-0.1</v>
      </c>
      <c r="X641">
        <v>-0.6</v>
      </c>
      <c r="Y641">
        <v>-2.7</v>
      </c>
      <c r="Z641">
        <v>2.2999999999999998</v>
      </c>
      <c r="AA641">
        <v>0.4</v>
      </c>
    </row>
    <row r="642" spans="1:27" x14ac:dyDescent="0.25">
      <c r="A642">
        <v>4251</v>
      </c>
      <c r="B642" t="s">
        <v>4818</v>
      </c>
      <c r="C642" t="s">
        <v>20866</v>
      </c>
      <c r="D642">
        <v>142</v>
      </c>
      <c r="E642">
        <v>127</v>
      </c>
      <c r="F642">
        <v>29</v>
      </c>
      <c r="G642">
        <v>7</v>
      </c>
      <c r="H642">
        <v>1</v>
      </c>
      <c r="I642">
        <v>3</v>
      </c>
      <c r="J642">
        <v>14</v>
      </c>
      <c r="K642">
        <v>15</v>
      </c>
      <c r="L642">
        <v>12</v>
      </c>
      <c r="M642">
        <v>28</v>
      </c>
      <c r="N642">
        <v>1</v>
      </c>
      <c r="O642">
        <v>1</v>
      </c>
      <c r="P642">
        <v>1</v>
      </c>
      <c r="Q642">
        <v>0.22600000000000001</v>
      </c>
      <c r="R642">
        <v>0.29399999999999998</v>
      </c>
      <c r="S642">
        <v>0.36799999999999999</v>
      </c>
      <c r="T642">
        <v>0.66200000000000003</v>
      </c>
      <c r="U642">
        <v>0.28899999999999998</v>
      </c>
      <c r="V642">
        <v>80</v>
      </c>
      <c r="W642">
        <v>-0.3</v>
      </c>
      <c r="X642">
        <v>-0.9</v>
      </c>
      <c r="Y642">
        <v>-3.7</v>
      </c>
      <c r="Z642">
        <v>0.1</v>
      </c>
      <c r="AA642">
        <v>0.1</v>
      </c>
    </row>
    <row r="643" spans="1:27" x14ac:dyDescent="0.25">
      <c r="A643">
        <v>5481</v>
      </c>
      <c r="B643" t="s">
        <v>4901</v>
      </c>
      <c r="C643" t="s">
        <v>20882</v>
      </c>
      <c r="D643">
        <v>356</v>
      </c>
      <c r="E643">
        <v>334</v>
      </c>
      <c r="F643">
        <v>84</v>
      </c>
      <c r="G643">
        <v>16</v>
      </c>
      <c r="H643">
        <v>2</v>
      </c>
      <c r="I643">
        <v>7</v>
      </c>
      <c r="J643">
        <v>37</v>
      </c>
      <c r="K643">
        <v>35</v>
      </c>
      <c r="L643">
        <v>17</v>
      </c>
      <c r="M643">
        <v>93</v>
      </c>
      <c r="N643">
        <v>1</v>
      </c>
      <c r="O643">
        <v>7</v>
      </c>
      <c r="P643">
        <v>4</v>
      </c>
      <c r="Q643">
        <v>0.253</v>
      </c>
      <c r="R643">
        <v>0.28899999999999998</v>
      </c>
      <c r="S643">
        <v>0.378</v>
      </c>
      <c r="T643">
        <v>0.66700000000000004</v>
      </c>
      <c r="U643">
        <v>0.28899999999999998</v>
      </c>
      <c r="V643">
        <v>78</v>
      </c>
      <c r="W643">
        <v>0.5</v>
      </c>
      <c r="X643">
        <v>-0.5</v>
      </c>
      <c r="Y643">
        <v>-8.5</v>
      </c>
      <c r="Z643">
        <v>-8.8000000000000007</v>
      </c>
      <c r="AA643">
        <v>-0.6</v>
      </c>
    </row>
    <row r="644" spans="1:27" x14ac:dyDescent="0.25">
      <c r="A644" t="s">
        <v>3170</v>
      </c>
      <c r="B644" t="s">
        <v>3171</v>
      </c>
      <c r="C644" t="s">
        <v>20883</v>
      </c>
      <c r="D644">
        <v>1</v>
      </c>
      <c r="E644">
        <v>1</v>
      </c>
      <c r="F644">
        <v>0</v>
      </c>
      <c r="G644">
        <v>0</v>
      </c>
      <c r="H644">
        <v>0</v>
      </c>
      <c r="I644">
        <v>0</v>
      </c>
      <c r="J644">
        <v>0</v>
      </c>
      <c r="K644">
        <v>0</v>
      </c>
      <c r="L644">
        <v>0</v>
      </c>
      <c r="M644">
        <v>0</v>
      </c>
      <c r="N644">
        <v>0</v>
      </c>
      <c r="O644">
        <v>0</v>
      </c>
      <c r="P644">
        <v>0</v>
      </c>
      <c r="Q644">
        <v>0.255</v>
      </c>
      <c r="R644">
        <v>0.308</v>
      </c>
      <c r="S644">
        <v>0.35199999999999998</v>
      </c>
      <c r="T644">
        <v>0.65900000000000003</v>
      </c>
      <c r="U644">
        <v>0.28899999999999998</v>
      </c>
      <c r="V644">
        <v>79</v>
      </c>
      <c r="W644">
        <v>0</v>
      </c>
      <c r="X644">
        <v>0</v>
      </c>
      <c r="Y644">
        <v>0</v>
      </c>
      <c r="Z644">
        <v>0</v>
      </c>
      <c r="AA644">
        <v>0</v>
      </c>
    </row>
    <row r="645" spans="1:27" x14ac:dyDescent="0.25">
      <c r="A645" t="s">
        <v>4680</v>
      </c>
      <c r="B645" t="s">
        <v>4681</v>
      </c>
      <c r="C645" t="s">
        <v>1</v>
      </c>
      <c r="D645">
        <v>1</v>
      </c>
      <c r="E645">
        <v>1</v>
      </c>
      <c r="F645">
        <v>0</v>
      </c>
      <c r="G645">
        <v>0</v>
      </c>
      <c r="H645">
        <v>0</v>
      </c>
      <c r="I645">
        <v>0</v>
      </c>
      <c r="J645">
        <v>0</v>
      </c>
      <c r="K645">
        <v>0</v>
      </c>
      <c r="L645">
        <v>0</v>
      </c>
      <c r="M645">
        <v>0</v>
      </c>
      <c r="N645">
        <v>0</v>
      </c>
      <c r="O645">
        <v>0</v>
      </c>
      <c r="P645">
        <v>0</v>
      </c>
      <c r="Q645">
        <v>0.23</v>
      </c>
      <c r="R645">
        <v>0.28100000000000003</v>
      </c>
      <c r="S645">
        <v>0.38700000000000001</v>
      </c>
      <c r="T645">
        <v>0.66700000000000004</v>
      </c>
      <c r="U645">
        <v>0.28899999999999998</v>
      </c>
      <c r="V645">
        <v>80</v>
      </c>
      <c r="W645">
        <v>0</v>
      </c>
      <c r="X645">
        <v>0</v>
      </c>
      <c r="Y645">
        <v>0</v>
      </c>
      <c r="Z645">
        <v>0</v>
      </c>
      <c r="AA645">
        <v>0</v>
      </c>
    </row>
    <row r="646" spans="1:27" x14ac:dyDescent="0.25">
      <c r="A646" t="s">
        <v>4770</v>
      </c>
      <c r="B646" t="s">
        <v>4771</v>
      </c>
      <c r="C646" t="s">
        <v>20892</v>
      </c>
      <c r="D646">
        <v>1</v>
      </c>
      <c r="E646">
        <v>1</v>
      </c>
      <c r="F646">
        <v>0</v>
      </c>
      <c r="G646">
        <v>0</v>
      </c>
      <c r="H646">
        <v>0</v>
      </c>
      <c r="I646">
        <v>0</v>
      </c>
      <c r="J646">
        <v>0</v>
      </c>
      <c r="K646">
        <v>0</v>
      </c>
      <c r="L646">
        <v>0</v>
      </c>
      <c r="M646">
        <v>0</v>
      </c>
      <c r="N646">
        <v>0</v>
      </c>
      <c r="O646">
        <v>0</v>
      </c>
      <c r="P646">
        <v>0</v>
      </c>
      <c r="Q646">
        <v>0.22900000000000001</v>
      </c>
      <c r="R646">
        <v>0.28799999999999998</v>
      </c>
      <c r="S646">
        <v>0.376</v>
      </c>
      <c r="T646">
        <v>0.66400000000000003</v>
      </c>
      <c r="U646">
        <v>0.28899999999999998</v>
      </c>
      <c r="V646">
        <v>80</v>
      </c>
      <c r="W646">
        <v>0</v>
      </c>
      <c r="X646">
        <v>0</v>
      </c>
      <c r="Y646">
        <v>0</v>
      </c>
      <c r="Z646">
        <v>0</v>
      </c>
      <c r="AA646">
        <v>0</v>
      </c>
    </row>
    <row r="647" spans="1:27" x14ac:dyDescent="0.25">
      <c r="A647">
        <v>13768</v>
      </c>
      <c r="B647" t="s">
        <v>4417</v>
      </c>
      <c r="C647" t="s">
        <v>20891</v>
      </c>
      <c r="D647">
        <v>227</v>
      </c>
      <c r="E647">
        <v>207</v>
      </c>
      <c r="F647">
        <v>53</v>
      </c>
      <c r="G647">
        <v>8</v>
      </c>
      <c r="H647">
        <v>2</v>
      </c>
      <c r="I647">
        <v>2</v>
      </c>
      <c r="J647">
        <v>20</v>
      </c>
      <c r="K647">
        <v>19</v>
      </c>
      <c r="L647">
        <v>15</v>
      </c>
      <c r="M647">
        <v>37</v>
      </c>
      <c r="N647">
        <v>1</v>
      </c>
      <c r="O647">
        <v>11</v>
      </c>
      <c r="P647">
        <v>5</v>
      </c>
      <c r="Q647">
        <v>0.25800000000000001</v>
      </c>
      <c r="R647">
        <v>0.311</v>
      </c>
      <c r="S647">
        <v>0.34399999999999997</v>
      </c>
      <c r="T647">
        <v>0.65500000000000003</v>
      </c>
      <c r="U647">
        <v>0.28899999999999998</v>
      </c>
      <c r="V647">
        <v>85</v>
      </c>
      <c r="W647">
        <v>0.4</v>
      </c>
      <c r="X647">
        <v>-1.1000000000000001</v>
      </c>
      <c r="Y647">
        <v>-3.6</v>
      </c>
      <c r="Z647">
        <v>-0.1</v>
      </c>
      <c r="AA647">
        <v>0.4</v>
      </c>
    </row>
    <row r="648" spans="1:27" x14ac:dyDescent="0.25">
      <c r="A648" t="s">
        <v>3978</v>
      </c>
      <c r="B648" t="s">
        <v>3979</v>
      </c>
      <c r="C648" t="s">
        <v>20870</v>
      </c>
      <c r="D648">
        <v>1</v>
      </c>
      <c r="E648">
        <v>1</v>
      </c>
      <c r="F648">
        <v>0</v>
      </c>
      <c r="G648">
        <v>0</v>
      </c>
      <c r="H648">
        <v>0</v>
      </c>
      <c r="I648">
        <v>0</v>
      </c>
      <c r="J648">
        <v>0</v>
      </c>
      <c r="K648">
        <v>0</v>
      </c>
      <c r="L648">
        <v>0</v>
      </c>
      <c r="M648">
        <v>0</v>
      </c>
      <c r="N648">
        <v>0</v>
      </c>
      <c r="O648">
        <v>0</v>
      </c>
      <c r="P648">
        <v>0</v>
      </c>
      <c r="Q648">
        <v>0.23300000000000001</v>
      </c>
      <c r="R648">
        <v>0.307</v>
      </c>
      <c r="S648">
        <v>0.34200000000000003</v>
      </c>
      <c r="T648">
        <v>0.64900000000000002</v>
      </c>
      <c r="U648">
        <v>0.28899999999999998</v>
      </c>
      <c r="V648">
        <v>78</v>
      </c>
      <c r="W648">
        <v>0</v>
      </c>
      <c r="X648">
        <v>0</v>
      </c>
      <c r="Y648">
        <v>0</v>
      </c>
      <c r="Z648">
        <v>0</v>
      </c>
      <c r="AA648">
        <v>0</v>
      </c>
    </row>
    <row r="649" spans="1:27" x14ac:dyDescent="0.25">
      <c r="A649">
        <v>1136</v>
      </c>
      <c r="B649" t="s">
        <v>126</v>
      </c>
      <c r="C649" t="s">
        <v>20881</v>
      </c>
      <c r="D649">
        <v>1</v>
      </c>
      <c r="E649">
        <v>1</v>
      </c>
      <c r="F649">
        <v>0</v>
      </c>
      <c r="G649">
        <v>0</v>
      </c>
      <c r="H649">
        <v>0</v>
      </c>
      <c r="I649">
        <v>0</v>
      </c>
      <c r="J649">
        <v>0</v>
      </c>
      <c r="K649">
        <v>0</v>
      </c>
      <c r="L649">
        <v>0</v>
      </c>
      <c r="M649">
        <v>0</v>
      </c>
      <c r="N649">
        <v>0</v>
      </c>
      <c r="O649">
        <v>0</v>
      </c>
      <c r="P649">
        <v>0</v>
      </c>
      <c r="Q649">
        <v>0.254</v>
      </c>
      <c r="R649">
        <v>0.29699999999999999</v>
      </c>
      <c r="S649">
        <v>0.36599999999999999</v>
      </c>
      <c r="T649">
        <v>0.66300000000000003</v>
      </c>
      <c r="U649">
        <v>0.28899999999999998</v>
      </c>
      <c r="V649">
        <v>76</v>
      </c>
      <c r="W649">
        <v>0</v>
      </c>
      <c r="X649">
        <v>0</v>
      </c>
      <c r="Y649">
        <v>0</v>
      </c>
      <c r="Z649">
        <v>0</v>
      </c>
      <c r="AA649">
        <v>0</v>
      </c>
    </row>
    <row r="650" spans="1:27" x14ac:dyDescent="0.25">
      <c r="A650">
        <v>12510</v>
      </c>
      <c r="B650" t="s">
        <v>4373</v>
      </c>
      <c r="C650" t="s">
        <v>20895</v>
      </c>
      <c r="D650">
        <v>236</v>
      </c>
      <c r="E650">
        <v>209</v>
      </c>
      <c r="F650">
        <v>46</v>
      </c>
      <c r="G650">
        <v>9</v>
      </c>
      <c r="H650">
        <v>0</v>
      </c>
      <c r="I650">
        <v>7</v>
      </c>
      <c r="J650">
        <v>24</v>
      </c>
      <c r="K650">
        <v>24</v>
      </c>
      <c r="L650">
        <v>20</v>
      </c>
      <c r="M650">
        <v>59</v>
      </c>
      <c r="N650">
        <v>3</v>
      </c>
      <c r="O650">
        <v>2</v>
      </c>
      <c r="P650">
        <v>1</v>
      </c>
      <c r="Q650">
        <v>0.219</v>
      </c>
      <c r="R650">
        <v>0.29299999999999998</v>
      </c>
      <c r="S650">
        <v>0.36099999999999999</v>
      </c>
      <c r="T650">
        <v>0.65400000000000003</v>
      </c>
      <c r="U650">
        <v>0.28899999999999998</v>
      </c>
      <c r="V650">
        <v>84</v>
      </c>
      <c r="W650">
        <v>0</v>
      </c>
      <c r="X650">
        <v>0.2</v>
      </c>
      <c r="Y650">
        <v>-4.4000000000000004</v>
      </c>
      <c r="Z650">
        <v>5.2</v>
      </c>
      <c r="AA650">
        <v>0.9</v>
      </c>
    </row>
    <row r="651" spans="1:27" x14ac:dyDescent="0.25">
      <c r="A651" t="s">
        <v>5082</v>
      </c>
      <c r="B651" t="s">
        <v>5083</v>
      </c>
      <c r="C651" t="s">
        <v>20867</v>
      </c>
      <c r="D651">
        <v>1</v>
      </c>
      <c r="E651">
        <v>1</v>
      </c>
      <c r="F651">
        <v>0</v>
      </c>
      <c r="G651">
        <v>0</v>
      </c>
      <c r="H651">
        <v>0</v>
      </c>
      <c r="I651">
        <v>0</v>
      </c>
      <c r="J651">
        <v>0</v>
      </c>
      <c r="K651">
        <v>0</v>
      </c>
      <c r="L651">
        <v>0</v>
      </c>
      <c r="M651">
        <v>0</v>
      </c>
      <c r="N651">
        <v>0</v>
      </c>
      <c r="O651">
        <v>0</v>
      </c>
      <c r="P651">
        <v>0</v>
      </c>
      <c r="Q651">
        <v>0.252</v>
      </c>
      <c r="R651">
        <v>0.3</v>
      </c>
      <c r="S651">
        <v>0.35899999999999999</v>
      </c>
      <c r="T651">
        <v>0.65900000000000003</v>
      </c>
      <c r="U651">
        <v>0.28899999999999998</v>
      </c>
      <c r="V651">
        <v>80</v>
      </c>
      <c r="W651">
        <v>0</v>
      </c>
      <c r="X651">
        <v>0</v>
      </c>
      <c r="Y651">
        <v>0</v>
      </c>
      <c r="Z651">
        <v>0</v>
      </c>
      <c r="AA651">
        <v>0</v>
      </c>
    </row>
    <row r="652" spans="1:27" x14ac:dyDescent="0.25">
      <c r="A652" t="s">
        <v>4889</v>
      </c>
      <c r="B652" t="s">
        <v>4890</v>
      </c>
      <c r="C652" t="s">
        <v>20867</v>
      </c>
      <c r="D652">
        <v>1</v>
      </c>
      <c r="E652">
        <v>1</v>
      </c>
      <c r="F652">
        <v>0</v>
      </c>
      <c r="G652">
        <v>0</v>
      </c>
      <c r="H652">
        <v>0</v>
      </c>
      <c r="I652">
        <v>0</v>
      </c>
      <c r="J652">
        <v>0</v>
      </c>
      <c r="K652">
        <v>0</v>
      </c>
      <c r="L652">
        <v>0</v>
      </c>
      <c r="M652">
        <v>0</v>
      </c>
      <c r="N652">
        <v>0</v>
      </c>
      <c r="O652">
        <v>0</v>
      </c>
      <c r="P652">
        <v>0</v>
      </c>
      <c r="Q652">
        <v>0.23</v>
      </c>
      <c r="R652">
        <v>0.29899999999999999</v>
      </c>
      <c r="S652">
        <v>0.35499999999999998</v>
      </c>
      <c r="T652">
        <v>0.65500000000000003</v>
      </c>
      <c r="U652">
        <v>0.28899999999999998</v>
      </c>
      <c r="V652">
        <v>80</v>
      </c>
      <c r="W652">
        <v>0</v>
      </c>
      <c r="X652">
        <v>0</v>
      </c>
      <c r="Y652">
        <v>0</v>
      </c>
      <c r="Z652">
        <v>0</v>
      </c>
      <c r="AA652">
        <v>0</v>
      </c>
    </row>
    <row r="653" spans="1:27" x14ac:dyDescent="0.25">
      <c r="A653">
        <v>10681</v>
      </c>
      <c r="B653" t="s">
        <v>4783</v>
      </c>
      <c r="C653" t="s">
        <v>20887</v>
      </c>
      <c r="D653">
        <v>394</v>
      </c>
      <c r="E653">
        <v>365</v>
      </c>
      <c r="F653">
        <v>89</v>
      </c>
      <c r="G653">
        <v>17</v>
      </c>
      <c r="H653">
        <v>2</v>
      </c>
      <c r="I653">
        <v>10</v>
      </c>
      <c r="J653">
        <v>39</v>
      </c>
      <c r="K653">
        <v>42</v>
      </c>
      <c r="L653">
        <v>20</v>
      </c>
      <c r="M653">
        <v>62</v>
      </c>
      <c r="N653">
        <v>3</v>
      </c>
      <c r="O653">
        <v>2</v>
      </c>
      <c r="P653">
        <v>1</v>
      </c>
      <c r="Q653">
        <v>0.24199999999999999</v>
      </c>
      <c r="R653">
        <v>0.28399999999999997</v>
      </c>
      <c r="S653">
        <v>0.38100000000000001</v>
      </c>
      <c r="T653">
        <v>0.66500000000000004</v>
      </c>
      <c r="U653">
        <v>0.28899999999999998</v>
      </c>
      <c r="V653">
        <v>81</v>
      </c>
      <c r="W653">
        <v>-0.5</v>
      </c>
      <c r="X653">
        <v>1.3</v>
      </c>
      <c r="Y653">
        <v>-9.3000000000000007</v>
      </c>
      <c r="Z653">
        <v>2.9</v>
      </c>
      <c r="AA653">
        <v>0.7</v>
      </c>
    </row>
    <row r="654" spans="1:27" x14ac:dyDescent="0.25">
      <c r="A654">
        <v>8631</v>
      </c>
      <c r="B654" t="s">
        <v>5426</v>
      </c>
      <c r="C654" t="s">
        <v>20882</v>
      </c>
      <c r="D654">
        <v>1</v>
      </c>
      <c r="E654">
        <v>1</v>
      </c>
      <c r="F654">
        <v>0</v>
      </c>
      <c r="G654">
        <v>0</v>
      </c>
      <c r="H654">
        <v>0</v>
      </c>
      <c r="I654">
        <v>0</v>
      </c>
      <c r="J654">
        <v>0</v>
      </c>
      <c r="K654">
        <v>0</v>
      </c>
      <c r="L654">
        <v>0</v>
      </c>
      <c r="M654">
        <v>0</v>
      </c>
      <c r="N654">
        <v>0</v>
      </c>
      <c r="O654">
        <v>0</v>
      </c>
      <c r="P654">
        <v>0</v>
      </c>
      <c r="Q654">
        <v>0.23799999999999999</v>
      </c>
      <c r="R654">
        <v>0.30499999999999999</v>
      </c>
      <c r="S654">
        <v>0.35099999999999998</v>
      </c>
      <c r="T654">
        <v>0.65600000000000003</v>
      </c>
      <c r="U654">
        <v>0.28899999999999998</v>
      </c>
      <c r="V654">
        <v>78</v>
      </c>
      <c r="W654">
        <v>0</v>
      </c>
      <c r="X654">
        <v>0</v>
      </c>
      <c r="Y654">
        <v>0</v>
      </c>
      <c r="Z654">
        <v>0</v>
      </c>
      <c r="AA654">
        <v>0</v>
      </c>
    </row>
    <row r="655" spans="1:27" x14ac:dyDescent="0.25">
      <c r="A655">
        <v>12859</v>
      </c>
      <c r="B655" t="s">
        <v>4863</v>
      </c>
      <c r="C655" t="s">
        <v>20868</v>
      </c>
      <c r="D655">
        <v>332</v>
      </c>
      <c r="E655">
        <v>311</v>
      </c>
      <c r="F655">
        <v>79</v>
      </c>
      <c r="G655">
        <v>16</v>
      </c>
      <c r="H655">
        <v>2</v>
      </c>
      <c r="I655">
        <v>5</v>
      </c>
      <c r="J655">
        <v>32</v>
      </c>
      <c r="K655">
        <v>34</v>
      </c>
      <c r="L655">
        <v>13</v>
      </c>
      <c r="M655">
        <v>66</v>
      </c>
      <c r="N655">
        <v>3</v>
      </c>
      <c r="O655">
        <v>2</v>
      </c>
      <c r="P655">
        <v>1</v>
      </c>
      <c r="Q655">
        <v>0.255</v>
      </c>
      <c r="R655">
        <v>0.29099999999999998</v>
      </c>
      <c r="S655">
        <v>0.371</v>
      </c>
      <c r="T655">
        <v>0.66300000000000003</v>
      </c>
      <c r="U655">
        <v>0.28899999999999998</v>
      </c>
      <c r="V655">
        <v>79</v>
      </c>
      <c r="W655">
        <v>-0.7</v>
      </c>
      <c r="X655">
        <v>3.4</v>
      </c>
      <c r="Y655">
        <v>-8.8000000000000007</v>
      </c>
      <c r="Z655">
        <v>10.3</v>
      </c>
      <c r="AA655">
        <v>1.3</v>
      </c>
    </row>
    <row r="656" spans="1:27" x14ac:dyDescent="0.25">
      <c r="A656" t="s">
        <v>3320</v>
      </c>
      <c r="B656" t="s">
        <v>3321</v>
      </c>
      <c r="C656" t="s">
        <v>20874</v>
      </c>
      <c r="D656">
        <v>27</v>
      </c>
      <c r="E656">
        <v>25</v>
      </c>
      <c r="F656">
        <v>6</v>
      </c>
      <c r="G656">
        <v>1</v>
      </c>
      <c r="H656">
        <v>0</v>
      </c>
      <c r="I656">
        <v>0</v>
      </c>
      <c r="J656">
        <v>2</v>
      </c>
      <c r="K656">
        <v>2</v>
      </c>
      <c r="L656">
        <v>2</v>
      </c>
      <c r="M656">
        <v>5</v>
      </c>
      <c r="N656">
        <v>0</v>
      </c>
      <c r="O656">
        <v>2</v>
      </c>
      <c r="P656">
        <v>1</v>
      </c>
      <c r="Q656">
        <v>0.25800000000000001</v>
      </c>
      <c r="R656">
        <v>0.313</v>
      </c>
      <c r="S656">
        <v>0.34</v>
      </c>
      <c r="T656">
        <v>0.65300000000000002</v>
      </c>
      <c r="U656">
        <v>0.28899999999999998</v>
      </c>
      <c r="V656">
        <v>81</v>
      </c>
      <c r="W656">
        <v>0</v>
      </c>
      <c r="X656">
        <v>0</v>
      </c>
      <c r="Y656">
        <v>-0.6</v>
      </c>
      <c r="Z656">
        <v>0.1</v>
      </c>
      <c r="AA656">
        <v>0</v>
      </c>
    </row>
    <row r="657" spans="1:27" x14ac:dyDescent="0.25">
      <c r="A657" t="s">
        <v>2651</v>
      </c>
      <c r="B657" t="s">
        <v>2652</v>
      </c>
      <c r="C657" t="s">
        <v>20892</v>
      </c>
      <c r="D657">
        <v>1</v>
      </c>
      <c r="E657">
        <v>1</v>
      </c>
      <c r="F657">
        <v>0</v>
      </c>
      <c r="G657">
        <v>0</v>
      </c>
      <c r="H657">
        <v>0</v>
      </c>
      <c r="I657">
        <v>0</v>
      </c>
      <c r="J657">
        <v>0</v>
      </c>
      <c r="K657">
        <v>0</v>
      </c>
      <c r="L657">
        <v>0</v>
      </c>
      <c r="M657">
        <v>0</v>
      </c>
      <c r="N657">
        <v>0</v>
      </c>
      <c r="O657">
        <v>0</v>
      </c>
      <c r="P657">
        <v>0</v>
      </c>
      <c r="Q657">
        <v>0.23899999999999999</v>
      </c>
      <c r="R657">
        <v>0.28399999999999997</v>
      </c>
      <c r="S657">
        <v>0.38300000000000001</v>
      </c>
      <c r="T657">
        <v>0.66700000000000004</v>
      </c>
      <c r="U657">
        <v>0.28899999999999998</v>
      </c>
      <c r="V657">
        <v>79</v>
      </c>
      <c r="W657">
        <v>0</v>
      </c>
      <c r="X657">
        <v>0</v>
      </c>
      <c r="Y657">
        <v>0</v>
      </c>
      <c r="Z657">
        <v>0</v>
      </c>
      <c r="AA657">
        <v>0</v>
      </c>
    </row>
    <row r="658" spans="1:27" x14ac:dyDescent="0.25">
      <c r="A658">
        <v>7888</v>
      </c>
      <c r="B658" t="s">
        <v>4988</v>
      </c>
      <c r="C658" t="s">
        <v>20882</v>
      </c>
      <c r="D658">
        <v>302</v>
      </c>
      <c r="E658">
        <v>271</v>
      </c>
      <c r="F658">
        <v>61</v>
      </c>
      <c r="G658">
        <v>11</v>
      </c>
      <c r="H658">
        <v>2</v>
      </c>
      <c r="I658">
        <v>9</v>
      </c>
      <c r="J658">
        <v>31</v>
      </c>
      <c r="K658">
        <v>31</v>
      </c>
      <c r="L658">
        <v>22</v>
      </c>
      <c r="M658">
        <v>72</v>
      </c>
      <c r="N658">
        <v>4</v>
      </c>
      <c r="O658">
        <v>2</v>
      </c>
      <c r="P658">
        <v>1</v>
      </c>
      <c r="Q658">
        <v>0.224</v>
      </c>
      <c r="R658">
        <v>0.28999999999999998</v>
      </c>
      <c r="S658">
        <v>0.373</v>
      </c>
      <c r="T658">
        <v>0.66300000000000003</v>
      </c>
      <c r="U658">
        <v>0.28899999999999998</v>
      </c>
      <c r="V658">
        <v>78</v>
      </c>
      <c r="W658">
        <v>0.3</v>
      </c>
      <c r="X658">
        <v>-1.2</v>
      </c>
      <c r="Y658">
        <v>-7.5</v>
      </c>
      <c r="Z658">
        <v>-0.2</v>
      </c>
      <c r="AA658">
        <v>0.2</v>
      </c>
    </row>
    <row r="659" spans="1:27" x14ac:dyDescent="0.25">
      <c r="A659" t="s">
        <v>4647</v>
      </c>
      <c r="B659" t="s">
        <v>4648</v>
      </c>
      <c r="C659" t="s">
        <v>20884</v>
      </c>
      <c r="D659">
        <v>1</v>
      </c>
      <c r="E659">
        <v>1</v>
      </c>
      <c r="F659">
        <v>0</v>
      </c>
      <c r="G659">
        <v>0</v>
      </c>
      <c r="H659">
        <v>0</v>
      </c>
      <c r="I659">
        <v>0</v>
      </c>
      <c r="J659">
        <v>0</v>
      </c>
      <c r="K659">
        <v>0</v>
      </c>
      <c r="L659">
        <v>0</v>
      </c>
      <c r="M659">
        <v>0</v>
      </c>
      <c r="N659">
        <v>0</v>
      </c>
      <c r="O659">
        <v>0</v>
      </c>
      <c r="P659">
        <v>0</v>
      </c>
      <c r="Q659">
        <v>0.23</v>
      </c>
      <c r="R659">
        <v>0.28799999999999998</v>
      </c>
      <c r="S659">
        <v>0.37</v>
      </c>
      <c r="T659">
        <v>0.65800000000000003</v>
      </c>
      <c r="U659">
        <v>0.28899999999999998</v>
      </c>
      <c r="V659">
        <v>76</v>
      </c>
      <c r="W659">
        <v>0</v>
      </c>
      <c r="X659">
        <v>0</v>
      </c>
      <c r="Y659">
        <v>0</v>
      </c>
      <c r="Z659">
        <v>0</v>
      </c>
      <c r="AA659">
        <v>0</v>
      </c>
    </row>
    <row r="660" spans="1:27" x14ac:dyDescent="0.25">
      <c r="A660">
        <v>4146</v>
      </c>
      <c r="B660" t="s">
        <v>4636</v>
      </c>
      <c r="C660" t="s">
        <v>20871</v>
      </c>
      <c r="D660">
        <v>1</v>
      </c>
      <c r="E660">
        <v>1</v>
      </c>
      <c r="F660">
        <v>0</v>
      </c>
      <c r="G660">
        <v>0</v>
      </c>
      <c r="H660">
        <v>0</v>
      </c>
      <c r="I660">
        <v>0</v>
      </c>
      <c r="J660">
        <v>0</v>
      </c>
      <c r="K660">
        <v>0</v>
      </c>
      <c r="L660">
        <v>0</v>
      </c>
      <c r="M660">
        <v>0</v>
      </c>
      <c r="N660">
        <v>0</v>
      </c>
      <c r="O660">
        <v>0</v>
      </c>
      <c r="P660">
        <v>0</v>
      </c>
      <c r="Q660">
        <v>0.251</v>
      </c>
      <c r="R660">
        <v>0.308</v>
      </c>
      <c r="S660">
        <v>0.34599999999999997</v>
      </c>
      <c r="T660">
        <v>0.65400000000000003</v>
      </c>
      <c r="U660">
        <v>0.28799999999999998</v>
      </c>
      <c r="V660">
        <v>83</v>
      </c>
      <c r="W660">
        <v>0</v>
      </c>
      <c r="X660">
        <v>0</v>
      </c>
      <c r="Y660">
        <v>0</v>
      </c>
      <c r="Z660">
        <v>0</v>
      </c>
      <c r="AA660">
        <v>0</v>
      </c>
    </row>
    <row r="661" spans="1:27" x14ac:dyDescent="0.25">
      <c r="A661">
        <v>2832</v>
      </c>
      <c r="B661" t="s">
        <v>5281</v>
      </c>
      <c r="C661" t="s">
        <v>20879</v>
      </c>
      <c r="D661">
        <v>45</v>
      </c>
      <c r="E661">
        <v>42</v>
      </c>
      <c r="F661">
        <v>11</v>
      </c>
      <c r="G661">
        <v>2</v>
      </c>
      <c r="H661">
        <v>0</v>
      </c>
      <c r="I661">
        <v>0</v>
      </c>
      <c r="J661">
        <v>4</v>
      </c>
      <c r="K661">
        <v>4</v>
      </c>
      <c r="L661">
        <v>2</v>
      </c>
      <c r="M661">
        <v>8</v>
      </c>
      <c r="N661">
        <v>0</v>
      </c>
      <c r="O661">
        <v>1</v>
      </c>
      <c r="P661">
        <v>0</v>
      </c>
      <c r="Q661">
        <v>0.26400000000000001</v>
      </c>
      <c r="R661">
        <v>0.30499999999999999</v>
      </c>
      <c r="S661">
        <v>0.35399999999999998</v>
      </c>
      <c r="T661">
        <v>0.65900000000000003</v>
      </c>
      <c r="U661">
        <v>0.28799999999999998</v>
      </c>
      <c r="V661">
        <v>63</v>
      </c>
      <c r="W661">
        <v>0</v>
      </c>
      <c r="X661">
        <v>-0.2</v>
      </c>
      <c r="Y661">
        <v>-2</v>
      </c>
      <c r="Z661">
        <v>0</v>
      </c>
      <c r="AA661">
        <v>-0.1</v>
      </c>
    </row>
    <row r="662" spans="1:27" x14ac:dyDescent="0.25">
      <c r="A662">
        <v>9886</v>
      </c>
      <c r="B662" t="s">
        <v>5322</v>
      </c>
      <c r="C662" t="s">
        <v>20870</v>
      </c>
      <c r="D662">
        <v>149</v>
      </c>
      <c r="E662">
        <v>135</v>
      </c>
      <c r="F662">
        <v>34</v>
      </c>
      <c r="G662">
        <v>6</v>
      </c>
      <c r="H662">
        <v>1</v>
      </c>
      <c r="I662">
        <v>2</v>
      </c>
      <c r="J662">
        <v>13</v>
      </c>
      <c r="K662">
        <v>12</v>
      </c>
      <c r="L662">
        <v>11</v>
      </c>
      <c r="M662">
        <v>34</v>
      </c>
      <c r="N662">
        <v>1</v>
      </c>
      <c r="O662">
        <v>1</v>
      </c>
      <c r="P662">
        <v>1</v>
      </c>
      <c r="Q662">
        <v>0.248</v>
      </c>
      <c r="R662">
        <v>0.307</v>
      </c>
      <c r="S662">
        <v>0.34599999999999997</v>
      </c>
      <c r="T662">
        <v>0.65400000000000003</v>
      </c>
      <c r="U662">
        <v>0.28799999999999998</v>
      </c>
      <c r="V662">
        <v>77</v>
      </c>
      <c r="W662">
        <v>0</v>
      </c>
      <c r="X662">
        <v>0.4</v>
      </c>
      <c r="Y662">
        <v>-3.9</v>
      </c>
      <c r="Z662">
        <v>0.6</v>
      </c>
      <c r="AA662">
        <v>0.1</v>
      </c>
    </row>
    <row r="663" spans="1:27" x14ac:dyDescent="0.25">
      <c r="A663">
        <v>5933</v>
      </c>
      <c r="B663" t="s">
        <v>5226</v>
      </c>
      <c r="C663" t="s">
        <v>20884</v>
      </c>
      <c r="D663">
        <v>570</v>
      </c>
      <c r="E663">
        <v>534</v>
      </c>
      <c r="F663">
        <v>140</v>
      </c>
      <c r="G663">
        <v>21</v>
      </c>
      <c r="H663">
        <v>5</v>
      </c>
      <c r="I663">
        <v>8</v>
      </c>
      <c r="J663">
        <v>55</v>
      </c>
      <c r="K663">
        <v>49</v>
      </c>
      <c r="L663">
        <v>23</v>
      </c>
      <c r="M663">
        <v>82</v>
      </c>
      <c r="N663">
        <v>5</v>
      </c>
      <c r="O663">
        <v>22</v>
      </c>
      <c r="P663">
        <v>10</v>
      </c>
      <c r="Q663">
        <v>0.26300000000000001</v>
      </c>
      <c r="R663">
        <v>0.29799999999999999</v>
      </c>
      <c r="S663">
        <v>0.36499999999999999</v>
      </c>
      <c r="T663">
        <v>0.66400000000000003</v>
      </c>
      <c r="U663">
        <v>0.28799999999999998</v>
      </c>
      <c r="V663">
        <v>76</v>
      </c>
      <c r="W663">
        <v>1.1000000000000001</v>
      </c>
      <c r="X663">
        <v>-0.8</v>
      </c>
      <c r="Y663">
        <v>-14.9</v>
      </c>
      <c r="Z663">
        <v>5.8</v>
      </c>
      <c r="AA663">
        <v>0.9</v>
      </c>
    </row>
    <row r="664" spans="1:27" x14ac:dyDescent="0.25">
      <c r="A664">
        <v>2616</v>
      </c>
      <c r="B664" t="s">
        <v>4635</v>
      </c>
      <c r="C664" t="s">
        <v>20870</v>
      </c>
      <c r="D664">
        <v>534</v>
      </c>
      <c r="E664">
        <v>493</v>
      </c>
      <c r="F664">
        <v>121</v>
      </c>
      <c r="G664">
        <v>24</v>
      </c>
      <c r="H664">
        <v>3</v>
      </c>
      <c r="I664">
        <v>11</v>
      </c>
      <c r="J664">
        <v>50</v>
      </c>
      <c r="K664">
        <v>51</v>
      </c>
      <c r="L664">
        <v>29</v>
      </c>
      <c r="M664">
        <v>81</v>
      </c>
      <c r="N664">
        <v>5</v>
      </c>
      <c r="O664">
        <v>6</v>
      </c>
      <c r="P664">
        <v>3</v>
      </c>
      <c r="Q664">
        <v>0.245</v>
      </c>
      <c r="R664">
        <v>0.29099999999999998</v>
      </c>
      <c r="S664">
        <v>0.373</v>
      </c>
      <c r="T664">
        <v>0.66400000000000003</v>
      </c>
      <c r="U664">
        <v>0.28799999999999998</v>
      </c>
      <c r="V664">
        <v>77</v>
      </c>
      <c r="W664">
        <v>0.5</v>
      </c>
      <c r="X664">
        <v>4.7</v>
      </c>
      <c r="Y664">
        <v>-13.6</v>
      </c>
      <c r="Z664">
        <v>11.1</v>
      </c>
      <c r="AA664">
        <v>1.5</v>
      </c>
    </row>
    <row r="665" spans="1:27" x14ac:dyDescent="0.25">
      <c r="A665" t="s">
        <v>2870</v>
      </c>
      <c r="B665" t="s">
        <v>2871</v>
      </c>
      <c r="C665" t="s">
        <v>20892</v>
      </c>
      <c r="D665">
        <v>20</v>
      </c>
      <c r="E665">
        <v>19</v>
      </c>
      <c r="F665">
        <v>5</v>
      </c>
      <c r="G665">
        <v>1</v>
      </c>
      <c r="H665">
        <v>0</v>
      </c>
      <c r="I665">
        <v>0</v>
      </c>
      <c r="J665">
        <v>2</v>
      </c>
      <c r="K665">
        <v>2</v>
      </c>
      <c r="L665">
        <v>1</v>
      </c>
      <c r="M665">
        <v>4</v>
      </c>
      <c r="N665">
        <v>0</v>
      </c>
      <c r="O665">
        <v>1</v>
      </c>
      <c r="P665">
        <v>1</v>
      </c>
      <c r="Q665">
        <v>0.245</v>
      </c>
      <c r="R665">
        <v>0.29699999999999999</v>
      </c>
      <c r="S665">
        <v>0.36</v>
      </c>
      <c r="T665">
        <v>0.65600000000000003</v>
      </c>
      <c r="U665">
        <v>0.28799999999999998</v>
      </c>
      <c r="V665">
        <v>79</v>
      </c>
      <c r="W665">
        <v>0</v>
      </c>
      <c r="X665">
        <v>0</v>
      </c>
      <c r="Y665">
        <v>-0.5</v>
      </c>
      <c r="Z665">
        <v>0.1</v>
      </c>
      <c r="AA665">
        <v>0</v>
      </c>
    </row>
    <row r="666" spans="1:27" x14ac:dyDescent="0.25">
      <c r="A666">
        <v>5384</v>
      </c>
      <c r="B666" t="s">
        <v>4940</v>
      </c>
      <c r="C666" t="s">
        <v>20890</v>
      </c>
      <c r="D666">
        <v>410</v>
      </c>
      <c r="E666">
        <v>382</v>
      </c>
      <c r="F666">
        <v>98</v>
      </c>
      <c r="G666">
        <v>18</v>
      </c>
      <c r="H666">
        <v>3</v>
      </c>
      <c r="I666">
        <v>6</v>
      </c>
      <c r="J666">
        <v>39</v>
      </c>
      <c r="K666">
        <v>37</v>
      </c>
      <c r="L666">
        <v>19</v>
      </c>
      <c r="M666">
        <v>80</v>
      </c>
      <c r="N666">
        <v>4</v>
      </c>
      <c r="O666">
        <v>7</v>
      </c>
      <c r="P666">
        <v>4</v>
      </c>
      <c r="Q666">
        <v>0.25700000000000001</v>
      </c>
      <c r="R666">
        <v>0.29699999999999999</v>
      </c>
      <c r="S666">
        <v>0.36599999999999999</v>
      </c>
      <c r="T666">
        <v>0.66300000000000003</v>
      </c>
      <c r="U666">
        <v>0.28799999999999998</v>
      </c>
      <c r="V666">
        <v>85</v>
      </c>
      <c r="W666">
        <v>0.3</v>
      </c>
      <c r="X666">
        <v>5.6</v>
      </c>
      <c r="Y666">
        <v>-7</v>
      </c>
      <c r="Z666">
        <v>7.3</v>
      </c>
      <c r="AA666">
        <v>1.4</v>
      </c>
    </row>
    <row r="667" spans="1:27" x14ac:dyDescent="0.25">
      <c r="A667" t="s">
        <v>20907</v>
      </c>
      <c r="B667" t="s">
        <v>20908</v>
      </c>
      <c r="C667" t="s">
        <v>1</v>
      </c>
      <c r="D667">
        <v>1</v>
      </c>
      <c r="E667">
        <v>1</v>
      </c>
      <c r="F667">
        <v>0</v>
      </c>
      <c r="G667">
        <v>0</v>
      </c>
      <c r="H667">
        <v>0</v>
      </c>
      <c r="I667">
        <v>0</v>
      </c>
      <c r="J667">
        <v>0</v>
      </c>
      <c r="K667">
        <v>0</v>
      </c>
      <c r="L667">
        <v>0</v>
      </c>
      <c r="M667">
        <v>0</v>
      </c>
      <c r="N667">
        <v>0</v>
      </c>
      <c r="O667">
        <v>0</v>
      </c>
      <c r="P667">
        <v>0</v>
      </c>
      <c r="Q667">
        <v>0.23899999999999999</v>
      </c>
      <c r="R667">
        <v>0.29199999999999998</v>
      </c>
      <c r="S667">
        <v>0.36899999999999999</v>
      </c>
      <c r="T667">
        <v>0.66100000000000003</v>
      </c>
      <c r="U667">
        <v>0.28799999999999998</v>
      </c>
      <c r="V667">
        <v>79</v>
      </c>
      <c r="W667">
        <v>0</v>
      </c>
      <c r="X667">
        <v>0</v>
      </c>
      <c r="Y667">
        <v>0</v>
      </c>
      <c r="Z667">
        <v>0</v>
      </c>
      <c r="AA667">
        <v>0</v>
      </c>
    </row>
    <row r="668" spans="1:27" x14ac:dyDescent="0.25">
      <c r="A668" t="s">
        <v>3358</v>
      </c>
      <c r="B668" t="s">
        <v>3359</v>
      </c>
      <c r="C668" t="s">
        <v>20893</v>
      </c>
      <c r="D668">
        <v>7</v>
      </c>
      <c r="E668">
        <v>6</v>
      </c>
      <c r="F668">
        <v>1</v>
      </c>
      <c r="G668">
        <v>0</v>
      </c>
      <c r="H668">
        <v>0</v>
      </c>
      <c r="I668">
        <v>0</v>
      </c>
      <c r="J668">
        <v>1</v>
      </c>
      <c r="K668">
        <v>1</v>
      </c>
      <c r="L668">
        <v>0</v>
      </c>
      <c r="M668">
        <v>1</v>
      </c>
      <c r="N668">
        <v>0</v>
      </c>
      <c r="O668">
        <v>0</v>
      </c>
      <c r="P668">
        <v>0</v>
      </c>
      <c r="Q668">
        <v>0.24099999999999999</v>
      </c>
      <c r="R668">
        <v>0.28000000000000003</v>
      </c>
      <c r="S668">
        <v>0.38500000000000001</v>
      </c>
      <c r="T668">
        <v>0.66400000000000003</v>
      </c>
      <c r="U668">
        <v>0.28799999999999998</v>
      </c>
      <c r="V668">
        <v>83</v>
      </c>
      <c r="W668">
        <v>0</v>
      </c>
      <c r="X668">
        <v>0</v>
      </c>
      <c r="Y668">
        <v>-0.1</v>
      </c>
      <c r="Z668">
        <v>0</v>
      </c>
      <c r="AA668">
        <v>0</v>
      </c>
    </row>
    <row r="669" spans="1:27" x14ac:dyDescent="0.25">
      <c r="A669" t="s">
        <v>4938</v>
      </c>
      <c r="B669" t="s">
        <v>4939</v>
      </c>
      <c r="C669" t="s">
        <v>20893</v>
      </c>
      <c r="D669">
        <v>113</v>
      </c>
      <c r="E669">
        <v>105</v>
      </c>
      <c r="F669">
        <v>27</v>
      </c>
      <c r="G669">
        <v>6</v>
      </c>
      <c r="H669">
        <v>1</v>
      </c>
      <c r="I669">
        <v>2</v>
      </c>
      <c r="J669">
        <v>11</v>
      </c>
      <c r="K669">
        <v>11</v>
      </c>
      <c r="L669">
        <v>5</v>
      </c>
      <c r="M669">
        <v>22</v>
      </c>
      <c r="N669">
        <v>1</v>
      </c>
      <c r="O669">
        <v>2</v>
      </c>
      <c r="P669">
        <v>1</v>
      </c>
      <c r="Q669">
        <v>0.253</v>
      </c>
      <c r="R669">
        <v>0.28999999999999998</v>
      </c>
      <c r="S669">
        <v>0.373</v>
      </c>
      <c r="T669">
        <v>0.66400000000000003</v>
      </c>
      <c r="U669">
        <v>0.28799999999999998</v>
      </c>
      <c r="V669">
        <v>82</v>
      </c>
      <c r="W669">
        <v>0</v>
      </c>
      <c r="X669">
        <v>0</v>
      </c>
      <c r="Y669">
        <v>-2.2999999999999998</v>
      </c>
      <c r="Z669">
        <v>0.5</v>
      </c>
      <c r="AA669">
        <v>0.2</v>
      </c>
    </row>
    <row r="670" spans="1:27" x14ac:dyDescent="0.25">
      <c r="A670">
        <v>11859</v>
      </c>
      <c r="B670" t="s">
        <v>4070</v>
      </c>
      <c r="C670" t="s">
        <v>20883</v>
      </c>
      <c r="D670">
        <v>7</v>
      </c>
      <c r="E670">
        <v>6</v>
      </c>
      <c r="F670">
        <v>2</v>
      </c>
      <c r="G670">
        <v>0</v>
      </c>
      <c r="H670">
        <v>0</v>
      </c>
      <c r="I670">
        <v>0</v>
      </c>
      <c r="J670">
        <v>1</v>
      </c>
      <c r="K670">
        <v>1</v>
      </c>
      <c r="L670">
        <v>0</v>
      </c>
      <c r="M670">
        <v>1</v>
      </c>
      <c r="N670">
        <v>0</v>
      </c>
      <c r="O670">
        <v>0</v>
      </c>
      <c r="P670">
        <v>0</v>
      </c>
      <c r="Q670">
        <v>0.25</v>
      </c>
      <c r="R670">
        <v>0.30199999999999999</v>
      </c>
      <c r="S670">
        <v>0.35599999999999998</v>
      </c>
      <c r="T670">
        <v>0.65800000000000003</v>
      </c>
      <c r="U670">
        <v>0.28799999999999998</v>
      </c>
      <c r="V670">
        <v>78</v>
      </c>
      <c r="W670">
        <v>0</v>
      </c>
      <c r="X670">
        <v>0.1</v>
      </c>
      <c r="Y670">
        <v>-0.2</v>
      </c>
      <c r="Z670">
        <v>0.1</v>
      </c>
      <c r="AA670">
        <v>0</v>
      </c>
    </row>
    <row r="671" spans="1:27" x14ac:dyDescent="0.25">
      <c r="A671" t="s">
        <v>5125</v>
      </c>
      <c r="B671" t="s">
        <v>5126</v>
      </c>
      <c r="C671" t="s">
        <v>20873</v>
      </c>
      <c r="D671">
        <v>1</v>
      </c>
      <c r="E671">
        <v>1</v>
      </c>
      <c r="F671">
        <v>0</v>
      </c>
      <c r="G671">
        <v>0</v>
      </c>
      <c r="H671">
        <v>0</v>
      </c>
      <c r="I671">
        <v>0</v>
      </c>
      <c r="J671">
        <v>0</v>
      </c>
      <c r="K671">
        <v>0</v>
      </c>
      <c r="L671">
        <v>0</v>
      </c>
      <c r="M671">
        <v>0</v>
      </c>
      <c r="N671">
        <v>0</v>
      </c>
      <c r="O671">
        <v>0</v>
      </c>
      <c r="P671">
        <v>0</v>
      </c>
      <c r="Q671">
        <v>0.249</v>
      </c>
      <c r="R671">
        <v>0.28899999999999998</v>
      </c>
      <c r="S671">
        <v>0.375</v>
      </c>
      <c r="T671">
        <v>0.66400000000000003</v>
      </c>
      <c r="U671">
        <v>0.28799999999999998</v>
      </c>
      <c r="V671">
        <v>78</v>
      </c>
      <c r="W671">
        <v>0</v>
      </c>
      <c r="X671">
        <v>0</v>
      </c>
      <c r="Y671">
        <v>0</v>
      </c>
      <c r="Z671">
        <v>0</v>
      </c>
      <c r="AA671">
        <v>0</v>
      </c>
    </row>
    <row r="672" spans="1:27" x14ac:dyDescent="0.25">
      <c r="A672" t="s">
        <v>4936</v>
      </c>
      <c r="B672" t="s">
        <v>4937</v>
      </c>
      <c r="C672" t="s">
        <v>20880</v>
      </c>
      <c r="D672">
        <v>1</v>
      </c>
      <c r="E672">
        <v>1</v>
      </c>
      <c r="F672">
        <v>0</v>
      </c>
      <c r="G672">
        <v>0</v>
      </c>
      <c r="H672">
        <v>0</v>
      </c>
      <c r="I672">
        <v>0</v>
      </c>
      <c r="J672">
        <v>0</v>
      </c>
      <c r="K672">
        <v>0</v>
      </c>
      <c r="L672">
        <v>0</v>
      </c>
      <c r="M672">
        <v>0</v>
      </c>
      <c r="N672">
        <v>0</v>
      </c>
      <c r="O672">
        <v>0</v>
      </c>
      <c r="P672">
        <v>0</v>
      </c>
      <c r="Q672">
        <v>0.246</v>
      </c>
      <c r="R672">
        <v>0.28999999999999998</v>
      </c>
      <c r="S672">
        <v>0.36799999999999999</v>
      </c>
      <c r="T672">
        <v>0.65800000000000003</v>
      </c>
      <c r="U672">
        <v>0.28799999999999998</v>
      </c>
      <c r="V672">
        <v>74</v>
      </c>
      <c r="W672">
        <v>0</v>
      </c>
      <c r="X672">
        <v>0</v>
      </c>
      <c r="Y672">
        <v>0</v>
      </c>
      <c r="Z672">
        <v>0</v>
      </c>
      <c r="AA672">
        <v>0</v>
      </c>
    </row>
    <row r="673" spans="1:27" x14ac:dyDescent="0.25">
      <c r="A673">
        <v>4866</v>
      </c>
      <c r="B673" t="s">
        <v>4859</v>
      </c>
      <c r="C673" t="s">
        <v>20888</v>
      </c>
      <c r="D673">
        <v>546</v>
      </c>
      <c r="E673">
        <v>494</v>
      </c>
      <c r="F673">
        <v>124</v>
      </c>
      <c r="G673">
        <v>18</v>
      </c>
      <c r="H673">
        <v>7</v>
      </c>
      <c r="I673">
        <v>4</v>
      </c>
      <c r="J673">
        <v>59</v>
      </c>
      <c r="K673">
        <v>45</v>
      </c>
      <c r="L673">
        <v>39</v>
      </c>
      <c r="M673">
        <v>100</v>
      </c>
      <c r="N673">
        <v>5</v>
      </c>
      <c r="O673">
        <v>51</v>
      </c>
      <c r="P673">
        <v>15</v>
      </c>
      <c r="Q673">
        <v>0.25</v>
      </c>
      <c r="R673">
        <v>0.309</v>
      </c>
      <c r="S673">
        <v>0.34100000000000003</v>
      </c>
      <c r="T673">
        <v>0.65</v>
      </c>
      <c r="U673">
        <v>0.28799999999999998</v>
      </c>
      <c r="V673">
        <v>79</v>
      </c>
      <c r="W673">
        <v>5.7</v>
      </c>
      <c r="X673">
        <v>11.8</v>
      </c>
      <c r="Y673">
        <v>-7.8</v>
      </c>
      <c r="Z673">
        <v>5.4</v>
      </c>
      <c r="AA673">
        <v>1.6</v>
      </c>
    </row>
    <row r="674" spans="1:27" x14ac:dyDescent="0.25">
      <c r="A674" t="s">
        <v>4640</v>
      </c>
      <c r="B674" t="s">
        <v>4641</v>
      </c>
      <c r="C674" t="s">
        <v>20893</v>
      </c>
      <c r="D674">
        <v>1</v>
      </c>
      <c r="E674">
        <v>1</v>
      </c>
      <c r="F674">
        <v>0</v>
      </c>
      <c r="G674">
        <v>0</v>
      </c>
      <c r="H674">
        <v>0</v>
      </c>
      <c r="I674">
        <v>0</v>
      </c>
      <c r="J674">
        <v>0</v>
      </c>
      <c r="K674">
        <v>0</v>
      </c>
      <c r="L674">
        <v>0</v>
      </c>
      <c r="M674">
        <v>0</v>
      </c>
      <c r="N674">
        <v>0</v>
      </c>
      <c r="O674">
        <v>0</v>
      </c>
      <c r="P674">
        <v>0</v>
      </c>
      <c r="Q674">
        <v>0.22500000000000001</v>
      </c>
      <c r="R674">
        <v>0.313</v>
      </c>
      <c r="S674">
        <v>0.33</v>
      </c>
      <c r="T674">
        <v>0.64200000000000002</v>
      </c>
      <c r="U674">
        <v>0.28799999999999998</v>
      </c>
      <c r="V674">
        <v>82</v>
      </c>
      <c r="W674">
        <v>0</v>
      </c>
      <c r="X674">
        <v>0</v>
      </c>
      <c r="Y674">
        <v>0</v>
      </c>
      <c r="Z674">
        <v>0</v>
      </c>
      <c r="AA674">
        <v>0</v>
      </c>
    </row>
    <row r="675" spans="1:27" x14ac:dyDescent="0.25">
      <c r="A675" t="s">
        <v>4917</v>
      </c>
      <c r="B675" t="s">
        <v>4918</v>
      </c>
      <c r="C675" t="s">
        <v>20869</v>
      </c>
      <c r="D675">
        <v>1</v>
      </c>
      <c r="E675">
        <v>1</v>
      </c>
      <c r="F675">
        <v>0</v>
      </c>
      <c r="G675">
        <v>0</v>
      </c>
      <c r="H675">
        <v>0</v>
      </c>
      <c r="I675">
        <v>0</v>
      </c>
      <c r="J675">
        <v>0</v>
      </c>
      <c r="K675">
        <v>0</v>
      </c>
      <c r="L675">
        <v>0</v>
      </c>
      <c r="M675">
        <v>0</v>
      </c>
      <c r="N675">
        <v>0</v>
      </c>
      <c r="O675">
        <v>0</v>
      </c>
      <c r="P675">
        <v>0</v>
      </c>
      <c r="Q675">
        <v>0.251</v>
      </c>
      <c r="R675">
        <v>0.29599999999999999</v>
      </c>
      <c r="S675">
        <v>0.36399999999999999</v>
      </c>
      <c r="T675">
        <v>0.66</v>
      </c>
      <c r="U675">
        <v>0.28799999999999998</v>
      </c>
      <c r="V675">
        <v>75</v>
      </c>
      <c r="W675">
        <v>0</v>
      </c>
      <c r="X675">
        <v>0</v>
      </c>
      <c r="Y675">
        <v>0</v>
      </c>
      <c r="Z675">
        <v>0</v>
      </c>
      <c r="AA675">
        <v>0</v>
      </c>
    </row>
    <row r="676" spans="1:27" x14ac:dyDescent="0.25">
      <c r="A676">
        <v>2917</v>
      </c>
      <c r="B676" t="s">
        <v>20909</v>
      </c>
      <c r="C676" t="s">
        <v>20866</v>
      </c>
      <c r="D676">
        <v>1</v>
      </c>
      <c r="E676">
        <v>1</v>
      </c>
      <c r="F676">
        <v>0</v>
      </c>
      <c r="G676">
        <v>0</v>
      </c>
      <c r="H676">
        <v>0</v>
      </c>
      <c r="I676">
        <v>0</v>
      </c>
      <c r="J676">
        <v>0</v>
      </c>
      <c r="K676">
        <v>0</v>
      </c>
      <c r="L676">
        <v>0</v>
      </c>
      <c r="M676">
        <v>0</v>
      </c>
      <c r="N676">
        <v>0</v>
      </c>
      <c r="O676">
        <v>0</v>
      </c>
      <c r="P676">
        <v>0</v>
      </c>
      <c r="Q676">
        <v>0.26300000000000001</v>
      </c>
      <c r="R676">
        <v>0.313</v>
      </c>
      <c r="S676">
        <v>0.34100000000000003</v>
      </c>
      <c r="T676">
        <v>0.65500000000000003</v>
      </c>
      <c r="U676">
        <v>0.28799999999999998</v>
      </c>
      <c r="V676">
        <v>79</v>
      </c>
      <c r="W676">
        <v>0</v>
      </c>
      <c r="X676">
        <v>0</v>
      </c>
      <c r="Y676">
        <v>0</v>
      </c>
      <c r="Z676">
        <v>0</v>
      </c>
      <c r="AA676">
        <v>0</v>
      </c>
    </row>
    <row r="677" spans="1:27" x14ac:dyDescent="0.25">
      <c r="A677" t="s">
        <v>4774</v>
      </c>
      <c r="B677" t="s">
        <v>4775</v>
      </c>
      <c r="C677" t="s">
        <v>20886</v>
      </c>
      <c r="D677">
        <v>1</v>
      </c>
      <c r="E677">
        <v>1</v>
      </c>
      <c r="F677">
        <v>0</v>
      </c>
      <c r="G677">
        <v>0</v>
      </c>
      <c r="H677">
        <v>0</v>
      </c>
      <c r="I677">
        <v>0</v>
      </c>
      <c r="J677">
        <v>0</v>
      </c>
      <c r="K677">
        <v>0</v>
      </c>
      <c r="L677">
        <v>0</v>
      </c>
      <c r="M677">
        <v>0</v>
      </c>
      <c r="N677">
        <v>0</v>
      </c>
      <c r="O677">
        <v>0</v>
      </c>
      <c r="P677">
        <v>0</v>
      </c>
      <c r="Q677">
        <v>0.223</v>
      </c>
      <c r="R677">
        <v>0.29099999999999998</v>
      </c>
      <c r="S677">
        <v>0.36299999999999999</v>
      </c>
      <c r="T677">
        <v>0.65400000000000003</v>
      </c>
      <c r="U677">
        <v>0.28799999999999998</v>
      </c>
      <c r="V677">
        <v>79</v>
      </c>
      <c r="W677">
        <v>0</v>
      </c>
      <c r="X677">
        <v>0</v>
      </c>
      <c r="Y677">
        <v>0</v>
      </c>
      <c r="Z677">
        <v>0</v>
      </c>
      <c r="AA677">
        <v>0</v>
      </c>
    </row>
    <row r="678" spans="1:27" x14ac:dyDescent="0.25">
      <c r="A678" t="s">
        <v>4669</v>
      </c>
      <c r="B678" t="s">
        <v>4670</v>
      </c>
      <c r="C678" t="s">
        <v>20891</v>
      </c>
      <c r="D678">
        <v>1</v>
      </c>
      <c r="E678">
        <v>1</v>
      </c>
      <c r="F678">
        <v>0</v>
      </c>
      <c r="G678">
        <v>0</v>
      </c>
      <c r="H678">
        <v>0</v>
      </c>
      <c r="I678">
        <v>0</v>
      </c>
      <c r="J678">
        <v>0</v>
      </c>
      <c r="K678">
        <v>0</v>
      </c>
      <c r="L678">
        <v>0</v>
      </c>
      <c r="M678">
        <v>0</v>
      </c>
      <c r="N678">
        <v>0</v>
      </c>
      <c r="O678">
        <v>0</v>
      </c>
      <c r="P678">
        <v>0</v>
      </c>
      <c r="Q678">
        <v>0.26</v>
      </c>
      <c r="R678">
        <v>0.28899999999999998</v>
      </c>
      <c r="S678">
        <v>0.377</v>
      </c>
      <c r="T678">
        <v>0.66600000000000004</v>
      </c>
      <c r="U678">
        <v>0.28799999999999998</v>
      </c>
      <c r="V678">
        <v>84</v>
      </c>
      <c r="W678">
        <v>0</v>
      </c>
      <c r="X678">
        <v>0</v>
      </c>
      <c r="Y678">
        <v>0</v>
      </c>
      <c r="Z678">
        <v>0</v>
      </c>
      <c r="AA678">
        <v>0</v>
      </c>
    </row>
    <row r="679" spans="1:27" x14ac:dyDescent="0.25">
      <c r="A679" t="s">
        <v>4952</v>
      </c>
      <c r="B679" t="s">
        <v>4953</v>
      </c>
      <c r="C679" t="s">
        <v>20871</v>
      </c>
      <c r="D679">
        <v>1</v>
      </c>
      <c r="E679">
        <v>1</v>
      </c>
      <c r="F679">
        <v>0</v>
      </c>
      <c r="G679">
        <v>0</v>
      </c>
      <c r="H679">
        <v>0</v>
      </c>
      <c r="I679">
        <v>0</v>
      </c>
      <c r="J679">
        <v>0</v>
      </c>
      <c r="K679">
        <v>0</v>
      </c>
      <c r="L679">
        <v>0</v>
      </c>
      <c r="M679">
        <v>0</v>
      </c>
      <c r="N679">
        <v>0</v>
      </c>
      <c r="O679">
        <v>0</v>
      </c>
      <c r="P679">
        <v>0</v>
      </c>
      <c r="Q679">
        <v>0.246</v>
      </c>
      <c r="R679">
        <v>0.30499999999999999</v>
      </c>
      <c r="S679">
        <v>0.34499999999999997</v>
      </c>
      <c r="T679">
        <v>0.65</v>
      </c>
      <c r="U679">
        <v>0.28799999999999998</v>
      </c>
      <c r="V679">
        <v>83</v>
      </c>
      <c r="W679">
        <v>0</v>
      </c>
      <c r="X679">
        <v>0</v>
      </c>
      <c r="Y679">
        <v>0</v>
      </c>
      <c r="Z679">
        <v>0</v>
      </c>
      <c r="AA679">
        <v>0</v>
      </c>
    </row>
    <row r="680" spans="1:27" x14ac:dyDescent="0.25">
      <c r="A680" t="s">
        <v>4824</v>
      </c>
      <c r="B680" t="s">
        <v>4825</v>
      </c>
      <c r="C680" t="s">
        <v>20869</v>
      </c>
      <c r="D680">
        <v>1</v>
      </c>
      <c r="E680">
        <v>1</v>
      </c>
      <c r="F680">
        <v>0</v>
      </c>
      <c r="G680">
        <v>0</v>
      </c>
      <c r="H680">
        <v>0</v>
      </c>
      <c r="I680">
        <v>0</v>
      </c>
      <c r="J680">
        <v>0</v>
      </c>
      <c r="K680">
        <v>0</v>
      </c>
      <c r="L680">
        <v>0</v>
      </c>
      <c r="M680">
        <v>0</v>
      </c>
      <c r="N680">
        <v>0</v>
      </c>
      <c r="O680">
        <v>0</v>
      </c>
      <c r="P680">
        <v>0</v>
      </c>
      <c r="Q680">
        <v>0.23200000000000001</v>
      </c>
      <c r="R680">
        <v>0.28699999999999998</v>
      </c>
      <c r="S680">
        <v>0.372</v>
      </c>
      <c r="T680">
        <v>0.65900000000000003</v>
      </c>
      <c r="U680">
        <v>0.28799999999999998</v>
      </c>
      <c r="V680">
        <v>75</v>
      </c>
      <c r="W680">
        <v>0</v>
      </c>
      <c r="X680">
        <v>0</v>
      </c>
      <c r="Y680">
        <v>0</v>
      </c>
      <c r="Z680">
        <v>0</v>
      </c>
      <c r="AA680">
        <v>0</v>
      </c>
    </row>
    <row r="681" spans="1:27" x14ac:dyDescent="0.25">
      <c r="A681">
        <v>914</v>
      </c>
      <c r="B681" t="s">
        <v>5403</v>
      </c>
      <c r="C681" t="s">
        <v>20870</v>
      </c>
      <c r="D681">
        <v>1</v>
      </c>
      <c r="E681">
        <v>1</v>
      </c>
      <c r="F681">
        <v>0</v>
      </c>
      <c r="G681">
        <v>0</v>
      </c>
      <c r="H681">
        <v>0</v>
      </c>
      <c r="I681">
        <v>0</v>
      </c>
      <c r="J681">
        <v>0</v>
      </c>
      <c r="K681">
        <v>0</v>
      </c>
      <c r="L681">
        <v>0</v>
      </c>
      <c r="M681">
        <v>0</v>
      </c>
      <c r="N681">
        <v>0</v>
      </c>
      <c r="O681">
        <v>0</v>
      </c>
      <c r="P681">
        <v>0</v>
      </c>
      <c r="Q681">
        <v>0.23599999999999999</v>
      </c>
      <c r="R681">
        <v>0.28599999999999998</v>
      </c>
      <c r="S681">
        <v>0.38400000000000001</v>
      </c>
      <c r="T681">
        <v>0.67</v>
      </c>
      <c r="U681">
        <v>0.28799999999999998</v>
      </c>
      <c r="V681">
        <v>77</v>
      </c>
      <c r="W681">
        <v>0</v>
      </c>
      <c r="X681">
        <v>0</v>
      </c>
      <c r="Y681">
        <v>0</v>
      </c>
      <c r="Z681">
        <v>0</v>
      </c>
      <c r="AA681">
        <v>0</v>
      </c>
    </row>
    <row r="682" spans="1:27" x14ac:dyDescent="0.25">
      <c r="A682" t="s">
        <v>4485</v>
      </c>
      <c r="B682" t="s">
        <v>4486</v>
      </c>
      <c r="C682" t="s">
        <v>20884</v>
      </c>
      <c r="D682">
        <v>1</v>
      </c>
      <c r="E682">
        <v>1</v>
      </c>
      <c r="F682">
        <v>0</v>
      </c>
      <c r="G682">
        <v>0</v>
      </c>
      <c r="H682">
        <v>0</v>
      </c>
      <c r="I682">
        <v>0</v>
      </c>
      <c r="J682">
        <v>0</v>
      </c>
      <c r="K682">
        <v>0</v>
      </c>
      <c r="L682">
        <v>0</v>
      </c>
      <c r="M682">
        <v>0</v>
      </c>
      <c r="N682">
        <v>0</v>
      </c>
      <c r="O682">
        <v>0</v>
      </c>
      <c r="P682">
        <v>0</v>
      </c>
      <c r="Q682">
        <v>0.216</v>
      </c>
      <c r="R682">
        <v>0.28799999999999998</v>
      </c>
      <c r="S682">
        <v>0.36599999999999999</v>
      </c>
      <c r="T682">
        <v>0.65400000000000003</v>
      </c>
      <c r="U682">
        <v>0.28799999999999998</v>
      </c>
      <c r="V682">
        <v>76</v>
      </c>
      <c r="W682">
        <v>0</v>
      </c>
      <c r="X682">
        <v>0</v>
      </c>
      <c r="Y682">
        <v>0</v>
      </c>
      <c r="Z682">
        <v>0</v>
      </c>
      <c r="AA682">
        <v>0</v>
      </c>
    </row>
    <row r="683" spans="1:27" x14ac:dyDescent="0.25">
      <c r="A683" t="s">
        <v>5193</v>
      </c>
      <c r="B683" t="s">
        <v>5194</v>
      </c>
      <c r="C683" t="s">
        <v>20880</v>
      </c>
      <c r="D683">
        <v>1</v>
      </c>
      <c r="E683">
        <v>1</v>
      </c>
      <c r="F683">
        <v>0</v>
      </c>
      <c r="G683">
        <v>0</v>
      </c>
      <c r="H683">
        <v>0</v>
      </c>
      <c r="I683">
        <v>0</v>
      </c>
      <c r="J683">
        <v>0</v>
      </c>
      <c r="K683">
        <v>0</v>
      </c>
      <c r="L683">
        <v>0</v>
      </c>
      <c r="M683">
        <v>0</v>
      </c>
      <c r="N683">
        <v>0</v>
      </c>
      <c r="O683">
        <v>0</v>
      </c>
      <c r="P683">
        <v>0</v>
      </c>
      <c r="Q683">
        <v>0.23100000000000001</v>
      </c>
      <c r="R683">
        <v>0.27300000000000002</v>
      </c>
      <c r="S683">
        <v>0.39600000000000002</v>
      </c>
      <c r="T683">
        <v>0.66900000000000004</v>
      </c>
      <c r="U683">
        <v>0.28799999999999998</v>
      </c>
      <c r="V683">
        <v>73</v>
      </c>
      <c r="W683">
        <v>0</v>
      </c>
      <c r="X683">
        <v>0</v>
      </c>
      <c r="Y683">
        <v>0</v>
      </c>
      <c r="Z683">
        <v>0</v>
      </c>
      <c r="AA683">
        <v>0</v>
      </c>
    </row>
    <row r="684" spans="1:27" x14ac:dyDescent="0.25">
      <c r="A684">
        <v>818</v>
      </c>
      <c r="B684" t="s">
        <v>4910</v>
      </c>
      <c r="C684" t="s">
        <v>20887</v>
      </c>
      <c r="D684">
        <v>1</v>
      </c>
      <c r="E684">
        <v>1</v>
      </c>
      <c r="F684">
        <v>0</v>
      </c>
      <c r="G684">
        <v>0</v>
      </c>
      <c r="H684">
        <v>0</v>
      </c>
      <c r="I684">
        <v>0</v>
      </c>
      <c r="J684">
        <v>0</v>
      </c>
      <c r="K684">
        <v>0</v>
      </c>
      <c r="L684">
        <v>0</v>
      </c>
      <c r="M684">
        <v>0</v>
      </c>
      <c r="N684">
        <v>0</v>
      </c>
      <c r="O684">
        <v>0</v>
      </c>
      <c r="P684">
        <v>0</v>
      </c>
      <c r="Q684">
        <v>0.218</v>
      </c>
      <c r="R684">
        <v>0.28999999999999998</v>
      </c>
      <c r="S684">
        <v>0.36799999999999999</v>
      </c>
      <c r="T684">
        <v>0.65800000000000003</v>
      </c>
      <c r="U684">
        <v>0.28799999999999998</v>
      </c>
      <c r="V684">
        <v>80</v>
      </c>
      <c r="W684">
        <v>0</v>
      </c>
      <c r="X684">
        <v>0</v>
      </c>
      <c r="Y684">
        <v>0</v>
      </c>
      <c r="Z684">
        <v>0</v>
      </c>
      <c r="AA684">
        <v>0</v>
      </c>
    </row>
    <row r="685" spans="1:27" x14ac:dyDescent="0.25">
      <c r="A685" t="s">
        <v>2975</v>
      </c>
      <c r="B685" t="s">
        <v>2976</v>
      </c>
      <c r="C685" t="s">
        <v>20892</v>
      </c>
      <c r="D685">
        <v>93</v>
      </c>
      <c r="E685">
        <v>85</v>
      </c>
      <c r="F685">
        <v>21</v>
      </c>
      <c r="G685">
        <v>4</v>
      </c>
      <c r="H685">
        <v>1</v>
      </c>
      <c r="I685">
        <v>2</v>
      </c>
      <c r="J685">
        <v>9</v>
      </c>
      <c r="K685">
        <v>9</v>
      </c>
      <c r="L685">
        <v>6</v>
      </c>
      <c r="M685">
        <v>20</v>
      </c>
      <c r="N685">
        <v>1</v>
      </c>
      <c r="O685">
        <v>3</v>
      </c>
      <c r="P685">
        <v>2</v>
      </c>
      <c r="Q685">
        <v>0.24099999999999999</v>
      </c>
      <c r="R685">
        <v>0.29199999999999998</v>
      </c>
      <c r="S685">
        <v>0.36599999999999999</v>
      </c>
      <c r="T685">
        <v>0.65900000000000003</v>
      </c>
      <c r="U685">
        <v>0.28799999999999998</v>
      </c>
      <c r="V685">
        <v>79</v>
      </c>
      <c r="W685">
        <v>0.1</v>
      </c>
      <c r="X685">
        <v>0</v>
      </c>
      <c r="Y685">
        <v>-2.2000000000000002</v>
      </c>
      <c r="Z685">
        <v>-1.1000000000000001</v>
      </c>
      <c r="AA685">
        <v>-0.1</v>
      </c>
    </row>
    <row r="686" spans="1:27" x14ac:dyDescent="0.25">
      <c r="A686">
        <v>13301</v>
      </c>
      <c r="B686" t="s">
        <v>4981</v>
      </c>
      <c r="C686" t="s">
        <v>20893</v>
      </c>
      <c r="D686">
        <v>53</v>
      </c>
      <c r="E686">
        <v>47</v>
      </c>
      <c r="F686">
        <v>11</v>
      </c>
      <c r="G686">
        <v>2</v>
      </c>
      <c r="H686">
        <v>0</v>
      </c>
      <c r="I686">
        <v>1</v>
      </c>
      <c r="J686">
        <v>5</v>
      </c>
      <c r="K686">
        <v>5</v>
      </c>
      <c r="L686">
        <v>5</v>
      </c>
      <c r="M686">
        <v>12</v>
      </c>
      <c r="N686">
        <v>0</v>
      </c>
      <c r="O686">
        <v>0</v>
      </c>
      <c r="P686">
        <v>0</v>
      </c>
      <c r="Q686">
        <v>0.22900000000000001</v>
      </c>
      <c r="R686">
        <v>0.30499999999999999</v>
      </c>
      <c r="S686">
        <v>0.34599999999999997</v>
      </c>
      <c r="T686">
        <v>0.65100000000000002</v>
      </c>
      <c r="U686">
        <v>0.28799999999999998</v>
      </c>
      <c r="V686">
        <v>82</v>
      </c>
      <c r="W686">
        <v>0</v>
      </c>
      <c r="X686">
        <v>-0.7</v>
      </c>
      <c r="Y686">
        <v>-1.1000000000000001</v>
      </c>
      <c r="Z686">
        <v>-0.5</v>
      </c>
      <c r="AA686">
        <v>0</v>
      </c>
    </row>
    <row r="687" spans="1:27" x14ac:dyDescent="0.25">
      <c r="A687" t="s">
        <v>20910</v>
      </c>
      <c r="B687" t="s">
        <v>20911</v>
      </c>
      <c r="C687" t="s">
        <v>20895</v>
      </c>
      <c r="D687">
        <v>1</v>
      </c>
      <c r="E687">
        <v>1</v>
      </c>
      <c r="F687">
        <v>0</v>
      </c>
      <c r="G687">
        <v>0</v>
      </c>
      <c r="H687">
        <v>0</v>
      </c>
      <c r="I687">
        <v>0</v>
      </c>
      <c r="J687">
        <v>0</v>
      </c>
      <c r="K687">
        <v>0</v>
      </c>
      <c r="L687">
        <v>0</v>
      </c>
      <c r="M687">
        <v>0</v>
      </c>
      <c r="N687">
        <v>0</v>
      </c>
      <c r="O687">
        <v>0</v>
      </c>
      <c r="P687">
        <v>0</v>
      </c>
      <c r="Q687">
        <v>0.245</v>
      </c>
      <c r="R687">
        <v>0.27900000000000003</v>
      </c>
      <c r="S687">
        <v>0.38500000000000001</v>
      </c>
      <c r="T687">
        <v>0.66400000000000003</v>
      </c>
      <c r="U687">
        <v>0.28699999999999998</v>
      </c>
      <c r="V687">
        <v>83</v>
      </c>
      <c r="W687">
        <v>0</v>
      </c>
      <c r="X687">
        <v>0</v>
      </c>
      <c r="Y687">
        <v>0</v>
      </c>
      <c r="Z687">
        <v>0</v>
      </c>
      <c r="AA687">
        <v>0</v>
      </c>
    </row>
    <row r="688" spans="1:27" x14ac:dyDescent="0.25">
      <c r="A688">
        <v>7324</v>
      </c>
      <c r="B688" t="s">
        <v>4776</v>
      </c>
      <c r="C688" t="s">
        <v>20880</v>
      </c>
      <c r="D688">
        <v>179</v>
      </c>
      <c r="E688">
        <v>160</v>
      </c>
      <c r="F688">
        <v>38</v>
      </c>
      <c r="G688">
        <v>7</v>
      </c>
      <c r="H688">
        <v>1</v>
      </c>
      <c r="I688">
        <v>3</v>
      </c>
      <c r="J688">
        <v>18</v>
      </c>
      <c r="K688">
        <v>17</v>
      </c>
      <c r="L688">
        <v>14</v>
      </c>
      <c r="M688">
        <v>39</v>
      </c>
      <c r="N688">
        <v>1</v>
      </c>
      <c r="O688">
        <v>2</v>
      </c>
      <c r="P688">
        <v>1</v>
      </c>
      <c r="Q688">
        <v>0.23499999999999999</v>
      </c>
      <c r="R688">
        <v>0.30099999999999999</v>
      </c>
      <c r="S688">
        <v>0.34799999999999998</v>
      </c>
      <c r="T688">
        <v>0.65</v>
      </c>
      <c r="U688">
        <v>0.28699999999999998</v>
      </c>
      <c r="V688">
        <v>73</v>
      </c>
      <c r="W688">
        <v>-0.1</v>
      </c>
      <c r="X688">
        <v>-0.7</v>
      </c>
      <c r="Y688">
        <v>-5.6</v>
      </c>
      <c r="Z688">
        <v>3</v>
      </c>
      <c r="AA688">
        <v>0.3</v>
      </c>
    </row>
    <row r="689" spans="1:27" x14ac:dyDescent="0.25">
      <c r="A689">
        <v>6677</v>
      </c>
      <c r="B689" t="s">
        <v>5037</v>
      </c>
      <c r="C689" t="s">
        <v>20875</v>
      </c>
      <c r="D689">
        <v>264</v>
      </c>
      <c r="E689">
        <v>240</v>
      </c>
      <c r="F689">
        <v>61</v>
      </c>
      <c r="G689">
        <v>10</v>
      </c>
      <c r="H689">
        <v>2</v>
      </c>
      <c r="I689">
        <v>2</v>
      </c>
      <c r="J689">
        <v>26</v>
      </c>
      <c r="K689">
        <v>22</v>
      </c>
      <c r="L689">
        <v>19</v>
      </c>
      <c r="M689">
        <v>30</v>
      </c>
      <c r="N689">
        <v>2</v>
      </c>
      <c r="O689">
        <v>7</v>
      </c>
      <c r="P689">
        <v>4</v>
      </c>
      <c r="Q689">
        <v>0.25600000000000001</v>
      </c>
      <c r="R689">
        <v>0.312</v>
      </c>
      <c r="S689">
        <v>0.33700000000000002</v>
      </c>
      <c r="T689">
        <v>0.64900000000000002</v>
      </c>
      <c r="U689">
        <v>0.28699999999999998</v>
      </c>
      <c r="V689">
        <v>78</v>
      </c>
      <c r="W689">
        <v>-0.1</v>
      </c>
      <c r="X689">
        <v>-2.2000000000000002</v>
      </c>
      <c r="Y689">
        <v>-6.9</v>
      </c>
      <c r="Z689">
        <v>-4.5999999999999996</v>
      </c>
      <c r="AA689">
        <v>-0.3</v>
      </c>
    </row>
    <row r="690" spans="1:27" x14ac:dyDescent="0.25">
      <c r="A690" t="s">
        <v>4892</v>
      </c>
      <c r="B690" t="s">
        <v>4893</v>
      </c>
      <c r="C690" t="s">
        <v>20885</v>
      </c>
      <c r="D690">
        <v>1</v>
      </c>
      <c r="E690">
        <v>1</v>
      </c>
      <c r="F690">
        <v>0</v>
      </c>
      <c r="G690">
        <v>0</v>
      </c>
      <c r="H690">
        <v>0</v>
      </c>
      <c r="I690">
        <v>0</v>
      </c>
      <c r="J690">
        <v>0</v>
      </c>
      <c r="K690">
        <v>0</v>
      </c>
      <c r="L690">
        <v>0</v>
      </c>
      <c r="M690">
        <v>0</v>
      </c>
      <c r="N690">
        <v>0</v>
      </c>
      <c r="O690">
        <v>0</v>
      </c>
      <c r="P690">
        <v>0</v>
      </c>
      <c r="Q690">
        <v>0.248</v>
      </c>
      <c r="R690">
        <v>0.29399999999999998</v>
      </c>
      <c r="S690">
        <v>0.36299999999999999</v>
      </c>
      <c r="T690">
        <v>0.65700000000000003</v>
      </c>
      <c r="U690">
        <v>0.28699999999999998</v>
      </c>
      <c r="V690">
        <v>81</v>
      </c>
      <c r="W690">
        <v>0</v>
      </c>
      <c r="X690">
        <v>0</v>
      </c>
      <c r="Y690">
        <v>0</v>
      </c>
      <c r="Z690">
        <v>0</v>
      </c>
      <c r="AA690">
        <v>0</v>
      </c>
    </row>
    <row r="691" spans="1:27" x14ac:dyDescent="0.25">
      <c r="A691" t="s">
        <v>2724</v>
      </c>
      <c r="B691" t="s">
        <v>2725</v>
      </c>
      <c r="C691" t="s">
        <v>20875</v>
      </c>
      <c r="D691">
        <v>1</v>
      </c>
      <c r="E691">
        <v>1</v>
      </c>
      <c r="F691">
        <v>0</v>
      </c>
      <c r="G691">
        <v>0</v>
      </c>
      <c r="H691">
        <v>0</v>
      </c>
      <c r="I691">
        <v>0</v>
      </c>
      <c r="J691">
        <v>0</v>
      </c>
      <c r="K691">
        <v>0</v>
      </c>
      <c r="L691">
        <v>0</v>
      </c>
      <c r="M691">
        <v>0</v>
      </c>
      <c r="N691">
        <v>0</v>
      </c>
      <c r="O691">
        <v>0</v>
      </c>
      <c r="P691">
        <v>0</v>
      </c>
      <c r="Q691">
        <v>0.22500000000000001</v>
      </c>
      <c r="R691">
        <v>0.30499999999999999</v>
      </c>
      <c r="S691">
        <v>0.34300000000000003</v>
      </c>
      <c r="T691">
        <v>0.64800000000000002</v>
      </c>
      <c r="U691">
        <v>0.28699999999999998</v>
      </c>
      <c r="V691">
        <v>78</v>
      </c>
      <c r="W691">
        <v>0</v>
      </c>
      <c r="X691">
        <v>0</v>
      </c>
      <c r="Y691">
        <v>0</v>
      </c>
      <c r="Z691">
        <v>0</v>
      </c>
      <c r="AA691">
        <v>0</v>
      </c>
    </row>
    <row r="692" spans="1:27" x14ac:dyDescent="0.25">
      <c r="A692" t="s">
        <v>3520</v>
      </c>
      <c r="B692" t="s">
        <v>3521</v>
      </c>
      <c r="C692" t="s">
        <v>20879</v>
      </c>
      <c r="D692">
        <v>1</v>
      </c>
      <c r="E692">
        <v>1</v>
      </c>
      <c r="F692">
        <v>0</v>
      </c>
      <c r="G692">
        <v>0</v>
      </c>
      <c r="H692">
        <v>0</v>
      </c>
      <c r="I692">
        <v>0</v>
      </c>
      <c r="J692">
        <v>0</v>
      </c>
      <c r="K692">
        <v>0</v>
      </c>
      <c r="L692">
        <v>0</v>
      </c>
      <c r="M692">
        <v>0</v>
      </c>
      <c r="N692">
        <v>0</v>
      </c>
      <c r="O692">
        <v>0</v>
      </c>
      <c r="P692">
        <v>0</v>
      </c>
      <c r="Q692">
        <v>0.24399999999999999</v>
      </c>
      <c r="R692">
        <v>0.27700000000000002</v>
      </c>
      <c r="S692">
        <v>0.38600000000000001</v>
      </c>
      <c r="T692">
        <v>0.66300000000000003</v>
      </c>
      <c r="U692">
        <v>0.28699999999999998</v>
      </c>
      <c r="V692">
        <v>62</v>
      </c>
      <c r="W692">
        <v>0</v>
      </c>
      <c r="X692">
        <v>0</v>
      </c>
      <c r="Y692">
        <v>0</v>
      </c>
      <c r="Z692">
        <v>0</v>
      </c>
      <c r="AA692">
        <v>0</v>
      </c>
    </row>
    <row r="693" spans="1:27" x14ac:dyDescent="0.25">
      <c r="A693" t="s">
        <v>4498</v>
      </c>
      <c r="B693" t="s">
        <v>4499</v>
      </c>
      <c r="C693" t="s">
        <v>20870</v>
      </c>
      <c r="D693">
        <v>1</v>
      </c>
      <c r="E693">
        <v>1</v>
      </c>
      <c r="F693">
        <v>0</v>
      </c>
      <c r="G693">
        <v>0</v>
      </c>
      <c r="H693">
        <v>0</v>
      </c>
      <c r="I693">
        <v>0</v>
      </c>
      <c r="J693">
        <v>0</v>
      </c>
      <c r="K693">
        <v>0</v>
      </c>
      <c r="L693">
        <v>0</v>
      </c>
      <c r="M693">
        <v>0</v>
      </c>
      <c r="N693">
        <v>0</v>
      </c>
      <c r="O693">
        <v>0</v>
      </c>
      <c r="P693">
        <v>0</v>
      </c>
      <c r="Q693">
        <v>0.245</v>
      </c>
      <c r="R693">
        <v>0.27300000000000002</v>
      </c>
      <c r="S693">
        <v>0.39200000000000002</v>
      </c>
      <c r="T693">
        <v>0.66500000000000004</v>
      </c>
      <c r="U693">
        <v>0.28699999999999998</v>
      </c>
      <c r="V693">
        <v>77</v>
      </c>
      <c r="W693">
        <v>0</v>
      </c>
      <c r="X693">
        <v>0</v>
      </c>
      <c r="Y693">
        <v>0</v>
      </c>
      <c r="Z693">
        <v>0</v>
      </c>
      <c r="AA693">
        <v>0</v>
      </c>
    </row>
    <row r="694" spans="1:27" x14ac:dyDescent="0.25">
      <c r="A694" t="s">
        <v>3974</v>
      </c>
      <c r="B694" t="s">
        <v>3975</v>
      </c>
      <c r="C694" t="s">
        <v>20891</v>
      </c>
      <c r="D694">
        <v>1</v>
      </c>
      <c r="E694">
        <v>1</v>
      </c>
      <c r="F694">
        <v>0</v>
      </c>
      <c r="G694">
        <v>0</v>
      </c>
      <c r="H694">
        <v>0</v>
      </c>
      <c r="I694">
        <v>0</v>
      </c>
      <c r="J694">
        <v>0</v>
      </c>
      <c r="K694">
        <v>0</v>
      </c>
      <c r="L694">
        <v>0</v>
      </c>
      <c r="M694">
        <v>0</v>
      </c>
      <c r="N694">
        <v>0</v>
      </c>
      <c r="O694">
        <v>0</v>
      </c>
      <c r="P694">
        <v>0</v>
      </c>
      <c r="Q694">
        <v>0.23300000000000001</v>
      </c>
      <c r="R694">
        <v>0.27800000000000002</v>
      </c>
      <c r="S694">
        <v>0.38400000000000001</v>
      </c>
      <c r="T694">
        <v>0.66200000000000003</v>
      </c>
      <c r="U694">
        <v>0.28699999999999998</v>
      </c>
      <c r="V694">
        <v>84</v>
      </c>
      <c r="W694">
        <v>0</v>
      </c>
      <c r="X694">
        <v>0</v>
      </c>
      <c r="Y694">
        <v>0</v>
      </c>
      <c r="Z694">
        <v>0</v>
      </c>
      <c r="AA694">
        <v>0</v>
      </c>
    </row>
    <row r="695" spans="1:27" x14ac:dyDescent="0.25">
      <c r="A695" t="s">
        <v>4884</v>
      </c>
      <c r="B695" t="s">
        <v>4885</v>
      </c>
      <c r="C695" t="s">
        <v>20875</v>
      </c>
      <c r="D695">
        <v>12</v>
      </c>
      <c r="E695">
        <v>11</v>
      </c>
      <c r="F695">
        <v>3</v>
      </c>
      <c r="G695">
        <v>0</v>
      </c>
      <c r="H695">
        <v>0</v>
      </c>
      <c r="I695">
        <v>0</v>
      </c>
      <c r="J695">
        <v>1</v>
      </c>
      <c r="K695">
        <v>1</v>
      </c>
      <c r="L695">
        <v>1</v>
      </c>
      <c r="M695">
        <v>3</v>
      </c>
      <c r="N695">
        <v>0</v>
      </c>
      <c r="O695">
        <v>0</v>
      </c>
      <c r="P695">
        <v>0</v>
      </c>
      <c r="Q695">
        <v>0.23699999999999999</v>
      </c>
      <c r="R695">
        <v>0.29499999999999998</v>
      </c>
      <c r="S695">
        <v>0.36</v>
      </c>
      <c r="T695">
        <v>0.65400000000000003</v>
      </c>
      <c r="U695">
        <v>0.28699999999999998</v>
      </c>
      <c r="V695">
        <v>78</v>
      </c>
      <c r="W695">
        <v>0</v>
      </c>
      <c r="X695">
        <v>0</v>
      </c>
      <c r="Y695">
        <v>-0.3</v>
      </c>
      <c r="Z695">
        <v>0.3</v>
      </c>
      <c r="AA695">
        <v>0</v>
      </c>
    </row>
    <row r="696" spans="1:27" x14ac:dyDescent="0.25">
      <c r="A696">
        <v>10299</v>
      </c>
      <c r="B696" t="s">
        <v>4868</v>
      </c>
      <c r="C696" t="s">
        <v>20874</v>
      </c>
      <c r="D696">
        <v>1</v>
      </c>
      <c r="E696">
        <v>1</v>
      </c>
      <c r="F696">
        <v>0</v>
      </c>
      <c r="G696">
        <v>0</v>
      </c>
      <c r="H696">
        <v>0</v>
      </c>
      <c r="I696">
        <v>0</v>
      </c>
      <c r="J696">
        <v>0</v>
      </c>
      <c r="K696">
        <v>0</v>
      </c>
      <c r="L696">
        <v>0</v>
      </c>
      <c r="M696">
        <v>0</v>
      </c>
      <c r="N696">
        <v>0</v>
      </c>
      <c r="O696">
        <v>0</v>
      </c>
      <c r="P696">
        <v>0</v>
      </c>
      <c r="Q696">
        <v>0.26400000000000001</v>
      </c>
      <c r="R696">
        <v>0.308</v>
      </c>
      <c r="S696">
        <v>0.34399999999999997</v>
      </c>
      <c r="T696">
        <v>0.65200000000000002</v>
      </c>
      <c r="U696">
        <v>0.28699999999999998</v>
      </c>
      <c r="V696">
        <v>80</v>
      </c>
      <c r="W696">
        <v>0</v>
      </c>
      <c r="X696">
        <v>0</v>
      </c>
      <c r="Y696">
        <v>0</v>
      </c>
      <c r="Z696">
        <v>0</v>
      </c>
      <c r="AA696">
        <v>0</v>
      </c>
    </row>
    <row r="697" spans="1:27" x14ac:dyDescent="0.25">
      <c r="A697" t="s">
        <v>5093</v>
      </c>
      <c r="B697" t="s">
        <v>5094</v>
      </c>
      <c r="C697" t="s">
        <v>20879</v>
      </c>
      <c r="D697">
        <v>1</v>
      </c>
      <c r="E697">
        <v>1</v>
      </c>
      <c r="F697">
        <v>0</v>
      </c>
      <c r="G697">
        <v>0</v>
      </c>
      <c r="H697">
        <v>0</v>
      </c>
      <c r="I697">
        <v>0</v>
      </c>
      <c r="J697">
        <v>0</v>
      </c>
      <c r="K697">
        <v>0</v>
      </c>
      <c r="L697">
        <v>0</v>
      </c>
      <c r="M697">
        <v>0</v>
      </c>
      <c r="N697">
        <v>0</v>
      </c>
      <c r="O697">
        <v>0</v>
      </c>
      <c r="P697">
        <v>0</v>
      </c>
      <c r="Q697">
        <v>0.252</v>
      </c>
      <c r="R697">
        <v>0.29799999999999999</v>
      </c>
      <c r="S697">
        <v>0.35699999999999998</v>
      </c>
      <c r="T697">
        <v>0.65500000000000003</v>
      </c>
      <c r="U697">
        <v>0.28699999999999998</v>
      </c>
      <c r="V697">
        <v>62</v>
      </c>
      <c r="W697">
        <v>0</v>
      </c>
      <c r="X697">
        <v>0</v>
      </c>
      <c r="Y697">
        <v>0</v>
      </c>
      <c r="Z697">
        <v>0</v>
      </c>
      <c r="AA697">
        <v>0</v>
      </c>
    </row>
    <row r="698" spans="1:27" x14ac:dyDescent="0.25">
      <c r="A698" t="s">
        <v>4852</v>
      </c>
      <c r="B698" t="s">
        <v>20912</v>
      </c>
      <c r="C698" t="s">
        <v>20892</v>
      </c>
      <c r="D698">
        <v>1</v>
      </c>
      <c r="E698">
        <v>1</v>
      </c>
      <c r="F698">
        <v>0</v>
      </c>
      <c r="G698">
        <v>0</v>
      </c>
      <c r="H698">
        <v>0</v>
      </c>
      <c r="I698">
        <v>0</v>
      </c>
      <c r="J698">
        <v>0</v>
      </c>
      <c r="K698">
        <v>0</v>
      </c>
      <c r="L698">
        <v>0</v>
      </c>
      <c r="M698">
        <v>0</v>
      </c>
      <c r="N698">
        <v>0</v>
      </c>
      <c r="O698">
        <v>0</v>
      </c>
      <c r="P698">
        <v>0</v>
      </c>
      <c r="Q698">
        <v>0.247</v>
      </c>
      <c r="R698">
        <v>0.29099999999999998</v>
      </c>
      <c r="S698">
        <v>0.36799999999999999</v>
      </c>
      <c r="T698">
        <v>0.65900000000000003</v>
      </c>
      <c r="U698">
        <v>0.28699999999999998</v>
      </c>
      <c r="V698">
        <v>78</v>
      </c>
      <c r="W698">
        <v>0</v>
      </c>
      <c r="X698">
        <v>0</v>
      </c>
      <c r="Y698">
        <v>0</v>
      </c>
      <c r="Z698">
        <v>0</v>
      </c>
      <c r="AA698">
        <v>0</v>
      </c>
    </row>
    <row r="699" spans="1:27" x14ac:dyDescent="0.25">
      <c r="A699" t="s">
        <v>4471</v>
      </c>
      <c r="B699" t="s">
        <v>4472</v>
      </c>
      <c r="C699" t="s">
        <v>20873</v>
      </c>
      <c r="D699">
        <v>1</v>
      </c>
      <c r="E699">
        <v>1</v>
      </c>
      <c r="F699">
        <v>0</v>
      </c>
      <c r="G699">
        <v>0</v>
      </c>
      <c r="H699">
        <v>0</v>
      </c>
      <c r="I699">
        <v>0</v>
      </c>
      <c r="J699">
        <v>0</v>
      </c>
      <c r="K699">
        <v>0</v>
      </c>
      <c r="L699">
        <v>0</v>
      </c>
      <c r="M699">
        <v>0</v>
      </c>
      <c r="N699">
        <v>0</v>
      </c>
      <c r="O699">
        <v>0</v>
      </c>
      <c r="P699">
        <v>0</v>
      </c>
      <c r="Q699">
        <v>0.223</v>
      </c>
      <c r="R699">
        <v>0.28399999999999997</v>
      </c>
      <c r="S699">
        <v>0.373</v>
      </c>
      <c r="T699">
        <v>0.65700000000000003</v>
      </c>
      <c r="U699">
        <v>0.28699999999999998</v>
      </c>
      <c r="V699">
        <v>78</v>
      </c>
      <c r="W699">
        <v>0</v>
      </c>
      <c r="X699">
        <v>0</v>
      </c>
      <c r="Y699">
        <v>0</v>
      </c>
      <c r="Z699">
        <v>0</v>
      </c>
      <c r="AA699">
        <v>0</v>
      </c>
    </row>
    <row r="700" spans="1:27" x14ac:dyDescent="0.25">
      <c r="A700" t="s">
        <v>4791</v>
      </c>
      <c r="B700" t="s">
        <v>4792</v>
      </c>
      <c r="C700" t="s">
        <v>20872</v>
      </c>
      <c r="D700">
        <v>7</v>
      </c>
      <c r="E700">
        <v>6</v>
      </c>
      <c r="F700">
        <v>2</v>
      </c>
      <c r="G700">
        <v>0</v>
      </c>
      <c r="H700">
        <v>0</v>
      </c>
      <c r="I700">
        <v>0</v>
      </c>
      <c r="J700">
        <v>1</v>
      </c>
      <c r="K700">
        <v>1</v>
      </c>
      <c r="L700">
        <v>0</v>
      </c>
      <c r="M700">
        <v>1</v>
      </c>
      <c r="N700">
        <v>0</v>
      </c>
      <c r="O700">
        <v>0</v>
      </c>
      <c r="P700">
        <v>0</v>
      </c>
      <c r="Q700">
        <v>0.25600000000000001</v>
      </c>
      <c r="R700">
        <v>0.28899999999999998</v>
      </c>
      <c r="S700">
        <v>0.372</v>
      </c>
      <c r="T700">
        <v>0.66200000000000003</v>
      </c>
      <c r="U700">
        <v>0.28699999999999998</v>
      </c>
      <c r="V700">
        <v>79</v>
      </c>
      <c r="W700">
        <v>0</v>
      </c>
      <c r="X700">
        <v>0</v>
      </c>
      <c r="Y700">
        <v>-0.2</v>
      </c>
      <c r="Z700">
        <v>0</v>
      </c>
      <c r="AA700">
        <v>0</v>
      </c>
    </row>
    <row r="701" spans="1:27" x14ac:dyDescent="0.25">
      <c r="A701" t="s">
        <v>4697</v>
      </c>
      <c r="B701" t="s">
        <v>4698</v>
      </c>
      <c r="C701" t="s">
        <v>20878</v>
      </c>
      <c r="D701">
        <v>1</v>
      </c>
      <c r="E701">
        <v>1</v>
      </c>
      <c r="F701">
        <v>0</v>
      </c>
      <c r="G701">
        <v>0</v>
      </c>
      <c r="H701">
        <v>0</v>
      </c>
      <c r="I701">
        <v>0</v>
      </c>
      <c r="J701">
        <v>0</v>
      </c>
      <c r="K701">
        <v>0</v>
      </c>
      <c r="L701">
        <v>0</v>
      </c>
      <c r="M701">
        <v>0</v>
      </c>
      <c r="N701">
        <v>0</v>
      </c>
      <c r="O701">
        <v>0</v>
      </c>
      <c r="P701">
        <v>0</v>
      </c>
      <c r="Q701">
        <v>0.24299999999999999</v>
      </c>
      <c r="R701">
        <v>0.27800000000000002</v>
      </c>
      <c r="S701">
        <v>0.38700000000000001</v>
      </c>
      <c r="T701">
        <v>0.66500000000000004</v>
      </c>
      <c r="U701">
        <v>0.28699999999999998</v>
      </c>
      <c r="V701">
        <v>78</v>
      </c>
      <c r="W701">
        <v>0</v>
      </c>
      <c r="X701">
        <v>0</v>
      </c>
      <c r="Y701">
        <v>0</v>
      </c>
      <c r="Z701">
        <v>0</v>
      </c>
      <c r="AA701">
        <v>0</v>
      </c>
    </row>
    <row r="702" spans="1:27" x14ac:dyDescent="0.25">
      <c r="A702">
        <v>11615</v>
      </c>
      <c r="B702" t="s">
        <v>4239</v>
      </c>
      <c r="C702" t="s">
        <v>20869</v>
      </c>
      <c r="D702">
        <v>79</v>
      </c>
      <c r="E702">
        <v>74</v>
      </c>
      <c r="F702">
        <v>18</v>
      </c>
      <c r="G702">
        <v>4</v>
      </c>
      <c r="H702">
        <v>0</v>
      </c>
      <c r="I702">
        <v>1</v>
      </c>
      <c r="J702">
        <v>7</v>
      </c>
      <c r="K702">
        <v>8</v>
      </c>
      <c r="L702">
        <v>4</v>
      </c>
      <c r="M702">
        <v>13</v>
      </c>
      <c r="N702">
        <v>1</v>
      </c>
      <c r="O702">
        <v>1</v>
      </c>
      <c r="P702">
        <v>0</v>
      </c>
      <c r="Q702">
        <v>0.25</v>
      </c>
      <c r="R702">
        <v>0.28699999999999998</v>
      </c>
      <c r="S702">
        <v>0.372</v>
      </c>
      <c r="T702">
        <v>0.66</v>
      </c>
      <c r="U702">
        <v>0.28699999999999998</v>
      </c>
      <c r="V702">
        <v>75</v>
      </c>
      <c r="W702">
        <v>-0.1</v>
      </c>
      <c r="X702">
        <v>-0.4</v>
      </c>
      <c r="Y702">
        <v>-2.4</v>
      </c>
      <c r="Z702">
        <v>0.1</v>
      </c>
      <c r="AA702">
        <v>0</v>
      </c>
    </row>
    <row r="703" spans="1:27" x14ac:dyDescent="0.25">
      <c r="A703" t="s">
        <v>2047</v>
      </c>
      <c r="B703" t="s">
        <v>2048</v>
      </c>
      <c r="C703" t="s">
        <v>20870</v>
      </c>
      <c r="D703">
        <v>1</v>
      </c>
      <c r="E703">
        <v>1</v>
      </c>
      <c r="F703">
        <v>0</v>
      </c>
      <c r="G703">
        <v>0</v>
      </c>
      <c r="H703">
        <v>0</v>
      </c>
      <c r="I703">
        <v>0</v>
      </c>
      <c r="J703">
        <v>0</v>
      </c>
      <c r="K703">
        <v>0</v>
      </c>
      <c r="L703">
        <v>0</v>
      </c>
      <c r="M703">
        <v>0</v>
      </c>
      <c r="N703">
        <v>0</v>
      </c>
      <c r="O703">
        <v>0</v>
      </c>
      <c r="P703">
        <v>0</v>
      </c>
      <c r="Q703">
        <v>0.23799999999999999</v>
      </c>
      <c r="R703">
        <v>0.29199999999999998</v>
      </c>
      <c r="S703">
        <v>0.36199999999999999</v>
      </c>
      <c r="T703">
        <v>0.65400000000000003</v>
      </c>
      <c r="U703">
        <v>0.28699999999999998</v>
      </c>
      <c r="V703">
        <v>76</v>
      </c>
      <c r="W703">
        <v>0</v>
      </c>
      <c r="X703">
        <v>0</v>
      </c>
      <c r="Y703">
        <v>0</v>
      </c>
      <c r="Z703">
        <v>0</v>
      </c>
      <c r="AA703">
        <v>0</v>
      </c>
    </row>
    <row r="704" spans="1:27" x14ac:dyDescent="0.25">
      <c r="A704">
        <v>9682</v>
      </c>
      <c r="B704" t="s">
        <v>4929</v>
      </c>
      <c r="C704" t="s">
        <v>20880</v>
      </c>
      <c r="D704">
        <v>1</v>
      </c>
      <c r="E704">
        <v>1</v>
      </c>
      <c r="F704">
        <v>0</v>
      </c>
      <c r="G704">
        <v>0</v>
      </c>
      <c r="H704">
        <v>0</v>
      </c>
      <c r="I704">
        <v>0</v>
      </c>
      <c r="J704">
        <v>0</v>
      </c>
      <c r="K704">
        <v>0</v>
      </c>
      <c r="L704">
        <v>0</v>
      </c>
      <c r="M704">
        <v>0</v>
      </c>
      <c r="N704">
        <v>0</v>
      </c>
      <c r="O704">
        <v>0</v>
      </c>
      <c r="P704">
        <v>0</v>
      </c>
      <c r="Q704">
        <v>0.23799999999999999</v>
      </c>
      <c r="R704">
        <v>0.29499999999999998</v>
      </c>
      <c r="S704">
        <v>0.35599999999999998</v>
      </c>
      <c r="T704">
        <v>0.65200000000000002</v>
      </c>
      <c r="U704">
        <v>0.28699999999999998</v>
      </c>
      <c r="V704">
        <v>73</v>
      </c>
      <c r="W704">
        <v>0</v>
      </c>
      <c r="X704">
        <v>0</v>
      </c>
      <c r="Y704">
        <v>0</v>
      </c>
      <c r="Z704">
        <v>0</v>
      </c>
      <c r="AA704">
        <v>0</v>
      </c>
    </row>
    <row r="705" spans="1:27" x14ac:dyDescent="0.25">
      <c r="A705" t="s">
        <v>3670</v>
      </c>
      <c r="B705" t="s">
        <v>3671</v>
      </c>
      <c r="C705" t="s">
        <v>20890</v>
      </c>
      <c r="D705">
        <v>14</v>
      </c>
      <c r="E705">
        <v>12</v>
      </c>
      <c r="F705">
        <v>3</v>
      </c>
      <c r="G705">
        <v>1</v>
      </c>
      <c r="H705">
        <v>0</v>
      </c>
      <c r="I705">
        <v>0</v>
      </c>
      <c r="J705">
        <v>1</v>
      </c>
      <c r="K705">
        <v>1</v>
      </c>
      <c r="L705">
        <v>1</v>
      </c>
      <c r="M705">
        <v>2</v>
      </c>
      <c r="N705">
        <v>0</v>
      </c>
      <c r="O705">
        <v>0</v>
      </c>
      <c r="P705">
        <v>0</v>
      </c>
      <c r="Q705">
        <v>0.248</v>
      </c>
      <c r="R705">
        <v>0.30199999999999999</v>
      </c>
      <c r="S705">
        <v>0.34899999999999998</v>
      </c>
      <c r="T705">
        <v>0.65100000000000002</v>
      </c>
      <c r="U705">
        <v>0.28699999999999998</v>
      </c>
      <c r="V705">
        <v>84</v>
      </c>
      <c r="W705">
        <v>0</v>
      </c>
      <c r="X705">
        <v>0</v>
      </c>
      <c r="Y705">
        <v>-0.3</v>
      </c>
      <c r="Z705">
        <v>0.2</v>
      </c>
      <c r="AA705">
        <v>0</v>
      </c>
    </row>
    <row r="706" spans="1:27" x14ac:dyDescent="0.25">
      <c r="A706" t="s">
        <v>5007</v>
      </c>
      <c r="B706" t="s">
        <v>5008</v>
      </c>
      <c r="C706" t="s">
        <v>20893</v>
      </c>
      <c r="D706">
        <v>1</v>
      </c>
      <c r="E706">
        <v>1</v>
      </c>
      <c r="F706">
        <v>0</v>
      </c>
      <c r="G706">
        <v>0</v>
      </c>
      <c r="H706">
        <v>0</v>
      </c>
      <c r="I706">
        <v>0</v>
      </c>
      <c r="J706">
        <v>0</v>
      </c>
      <c r="K706">
        <v>0</v>
      </c>
      <c r="L706">
        <v>0</v>
      </c>
      <c r="M706">
        <v>0</v>
      </c>
      <c r="N706">
        <v>0</v>
      </c>
      <c r="O706">
        <v>0</v>
      </c>
      <c r="P706">
        <v>0</v>
      </c>
      <c r="Q706">
        <v>0.23599999999999999</v>
      </c>
      <c r="R706">
        <v>0.27900000000000003</v>
      </c>
      <c r="S706">
        <v>0.38</v>
      </c>
      <c r="T706">
        <v>0.66</v>
      </c>
      <c r="U706">
        <v>0.28699999999999998</v>
      </c>
      <c r="V706">
        <v>82</v>
      </c>
      <c r="W706">
        <v>0</v>
      </c>
      <c r="X706">
        <v>0</v>
      </c>
      <c r="Y706">
        <v>0</v>
      </c>
      <c r="Z706">
        <v>0</v>
      </c>
      <c r="AA706">
        <v>0</v>
      </c>
    </row>
    <row r="707" spans="1:27" x14ac:dyDescent="0.25">
      <c r="A707">
        <v>4704</v>
      </c>
      <c r="B707" t="s">
        <v>4970</v>
      </c>
      <c r="C707" t="s">
        <v>20880</v>
      </c>
      <c r="D707">
        <v>1</v>
      </c>
      <c r="E707">
        <v>1</v>
      </c>
      <c r="F707">
        <v>0</v>
      </c>
      <c r="G707">
        <v>0</v>
      </c>
      <c r="H707">
        <v>0</v>
      </c>
      <c r="I707">
        <v>0</v>
      </c>
      <c r="J707">
        <v>0</v>
      </c>
      <c r="K707">
        <v>0</v>
      </c>
      <c r="L707">
        <v>0</v>
      </c>
      <c r="M707">
        <v>0</v>
      </c>
      <c r="N707">
        <v>0</v>
      </c>
      <c r="O707">
        <v>0</v>
      </c>
      <c r="P707">
        <v>0</v>
      </c>
      <c r="Q707">
        <v>0.22500000000000001</v>
      </c>
      <c r="R707">
        <v>0.28399999999999997</v>
      </c>
      <c r="S707">
        <v>0.372</v>
      </c>
      <c r="T707">
        <v>0.65600000000000003</v>
      </c>
      <c r="U707">
        <v>0.28699999999999998</v>
      </c>
      <c r="V707">
        <v>73</v>
      </c>
      <c r="W707">
        <v>0</v>
      </c>
      <c r="X707">
        <v>0</v>
      </c>
      <c r="Y707">
        <v>0</v>
      </c>
      <c r="Z707">
        <v>0</v>
      </c>
      <c r="AA707">
        <v>0</v>
      </c>
    </row>
    <row r="708" spans="1:27" x14ac:dyDescent="0.25">
      <c r="A708">
        <v>4885</v>
      </c>
      <c r="B708" t="s">
        <v>4696</v>
      </c>
      <c r="C708" t="s">
        <v>20887</v>
      </c>
      <c r="D708">
        <v>1</v>
      </c>
      <c r="E708">
        <v>1</v>
      </c>
      <c r="F708">
        <v>0</v>
      </c>
      <c r="G708">
        <v>0</v>
      </c>
      <c r="H708">
        <v>0</v>
      </c>
      <c r="I708">
        <v>0</v>
      </c>
      <c r="J708">
        <v>0</v>
      </c>
      <c r="K708">
        <v>0</v>
      </c>
      <c r="L708">
        <v>0</v>
      </c>
      <c r="M708">
        <v>0</v>
      </c>
      <c r="N708">
        <v>0</v>
      </c>
      <c r="O708">
        <v>0</v>
      </c>
      <c r="P708">
        <v>0</v>
      </c>
      <c r="Q708">
        <v>0.24399999999999999</v>
      </c>
      <c r="R708">
        <v>0.29799999999999999</v>
      </c>
      <c r="S708">
        <v>0.35399999999999998</v>
      </c>
      <c r="T708">
        <v>0.65200000000000002</v>
      </c>
      <c r="U708">
        <v>0.28699999999999998</v>
      </c>
      <c r="V708">
        <v>79</v>
      </c>
      <c r="W708">
        <v>0</v>
      </c>
      <c r="X708">
        <v>0</v>
      </c>
      <c r="Y708">
        <v>0</v>
      </c>
      <c r="Z708">
        <v>0</v>
      </c>
      <c r="AA708">
        <v>0</v>
      </c>
    </row>
    <row r="709" spans="1:27" x14ac:dyDescent="0.25">
      <c r="A709" t="s">
        <v>2695</v>
      </c>
      <c r="B709" t="s">
        <v>2696</v>
      </c>
      <c r="C709" t="s">
        <v>20866</v>
      </c>
      <c r="D709">
        <v>6</v>
      </c>
      <c r="E709">
        <v>6</v>
      </c>
      <c r="F709">
        <v>1</v>
      </c>
      <c r="G709">
        <v>0</v>
      </c>
      <c r="H709">
        <v>0</v>
      </c>
      <c r="I709">
        <v>0</v>
      </c>
      <c r="J709">
        <v>1</v>
      </c>
      <c r="K709">
        <v>1</v>
      </c>
      <c r="L709">
        <v>0</v>
      </c>
      <c r="M709">
        <v>1</v>
      </c>
      <c r="N709">
        <v>0</v>
      </c>
      <c r="O709">
        <v>0</v>
      </c>
      <c r="P709">
        <v>0</v>
      </c>
      <c r="Q709">
        <v>0.246</v>
      </c>
      <c r="R709">
        <v>0.3</v>
      </c>
      <c r="S709">
        <v>0.35099999999999998</v>
      </c>
      <c r="T709">
        <v>0.65100000000000002</v>
      </c>
      <c r="U709">
        <v>0.28699999999999998</v>
      </c>
      <c r="V709">
        <v>78</v>
      </c>
      <c r="W709">
        <v>0</v>
      </c>
      <c r="X709">
        <v>0</v>
      </c>
      <c r="Y709">
        <v>-0.2</v>
      </c>
      <c r="Z709">
        <v>0.1</v>
      </c>
      <c r="AA709">
        <v>0</v>
      </c>
    </row>
    <row r="710" spans="1:27" x14ac:dyDescent="0.25">
      <c r="A710">
        <v>5133</v>
      </c>
      <c r="B710" t="s">
        <v>5186</v>
      </c>
      <c r="C710" t="s">
        <v>1</v>
      </c>
      <c r="D710">
        <v>620</v>
      </c>
      <c r="E710">
        <v>583</v>
      </c>
      <c r="F710">
        <v>152</v>
      </c>
      <c r="G710">
        <v>32</v>
      </c>
      <c r="H710">
        <v>1</v>
      </c>
      <c r="I710">
        <v>9</v>
      </c>
      <c r="J710">
        <v>59</v>
      </c>
      <c r="K710">
        <v>59</v>
      </c>
      <c r="L710">
        <v>25</v>
      </c>
      <c r="M710">
        <v>72</v>
      </c>
      <c r="N710">
        <v>4</v>
      </c>
      <c r="O710">
        <v>15</v>
      </c>
      <c r="P710">
        <v>8</v>
      </c>
      <c r="Q710">
        <v>0.26</v>
      </c>
      <c r="R710">
        <v>0.29299999999999998</v>
      </c>
      <c r="S710">
        <v>0.36599999999999999</v>
      </c>
      <c r="T710">
        <v>0.65900000000000003</v>
      </c>
      <c r="U710">
        <v>0.28699999999999998</v>
      </c>
      <c r="V710">
        <v>79</v>
      </c>
      <c r="W710">
        <v>-0.6</v>
      </c>
      <c r="X710">
        <v>-2.8</v>
      </c>
      <c r="Y710">
        <v>-16.100000000000001</v>
      </c>
      <c r="Z710">
        <v>4.5</v>
      </c>
      <c r="AA710">
        <v>0.9</v>
      </c>
    </row>
    <row r="711" spans="1:27" x14ac:dyDescent="0.25">
      <c r="A711">
        <v>9048</v>
      </c>
      <c r="B711" t="s">
        <v>5224</v>
      </c>
      <c r="C711" t="s">
        <v>20873</v>
      </c>
      <c r="D711">
        <v>107</v>
      </c>
      <c r="E711">
        <v>98</v>
      </c>
      <c r="F711">
        <v>25</v>
      </c>
      <c r="G711">
        <v>5</v>
      </c>
      <c r="H711">
        <v>0</v>
      </c>
      <c r="I711">
        <v>1</v>
      </c>
      <c r="J711">
        <v>11</v>
      </c>
      <c r="K711">
        <v>10</v>
      </c>
      <c r="L711">
        <v>7</v>
      </c>
      <c r="M711">
        <v>22</v>
      </c>
      <c r="N711">
        <v>1</v>
      </c>
      <c r="O711">
        <v>4</v>
      </c>
      <c r="P711">
        <v>2</v>
      </c>
      <c r="Q711">
        <v>0.254</v>
      </c>
      <c r="R711">
        <v>0.30399999999999999</v>
      </c>
      <c r="S711">
        <v>0.34699999999999998</v>
      </c>
      <c r="T711">
        <v>0.65100000000000002</v>
      </c>
      <c r="U711">
        <v>0.28699999999999998</v>
      </c>
      <c r="V711">
        <v>77</v>
      </c>
      <c r="W711">
        <v>0.3</v>
      </c>
      <c r="X711">
        <v>-0.5</v>
      </c>
      <c r="Y711">
        <v>-2.5</v>
      </c>
      <c r="Z711">
        <v>-1.6</v>
      </c>
      <c r="AA711">
        <v>-0.1</v>
      </c>
    </row>
    <row r="712" spans="1:27" x14ac:dyDescent="0.25">
      <c r="A712">
        <v>9632</v>
      </c>
      <c r="B712" t="s">
        <v>4827</v>
      </c>
      <c r="C712" t="s">
        <v>20869</v>
      </c>
      <c r="D712">
        <v>1</v>
      </c>
      <c r="E712">
        <v>1</v>
      </c>
      <c r="F712">
        <v>0</v>
      </c>
      <c r="G712">
        <v>0</v>
      </c>
      <c r="H712">
        <v>0</v>
      </c>
      <c r="I712">
        <v>0</v>
      </c>
      <c r="J712">
        <v>0</v>
      </c>
      <c r="K712">
        <v>0</v>
      </c>
      <c r="L712">
        <v>0</v>
      </c>
      <c r="M712">
        <v>0</v>
      </c>
      <c r="N712">
        <v>0</v>
      </c>
      <c r="O712">
        <v>0</v>
      </c>
      <c r="P712">
        <v>0</v>
      </c>
      <c r="Q712">
        <v>0.219</v>
      </c>
      <c r="R712">
        <v>0.29099999999999998</v>
      </c>
      <c r="S712">
        <v>0.36099999999999999</v>
      </c>
      <c r="T712">
        <v>0.65300000000000002</v>
      </c>
      <c r="U712">
        <v>0.28699999999999998</v>
      </c>
      <c r="V712">
        <v>74</v>
      </c>
      <c r="W712">
        <v>0</v>
      </c>
      <c r="X712">
        <v>0</v>
      </c>
      <c r="Y712">
        <v>0</v>
      </c>
      <c r="Z712">
        <v>0</v>
      </c>
      <c r="AA712">
        <v>0</v>
      </c>
    </row>
    <row r="713" spans="1:27" x14ac:dyDescent="0.25">
      <c r="A713" t="s">
        <v>4820</v>
      </c>
      <c r="B713" t="s">
        <v>4821</v>
      </c>
      <c r="C713" t="s">
        <v>1</v>
      </c>
      <c r="D713">
        <v>1</v>
      </c>
      <c r="E713">
        <v>1</v>
      </c>
      <c r="F713">
        <v>0</v>
      </c>
      <c r="G713">
        <v>0</v>
      </c>
      <c r="H713">
        <v>0</v>
      </c>
      <c r="I713">
        <v>0</v>
      </c>
      <c r="J713">
        <v>0</v>
      </c>
      <c r="K713">
        <v>0</v>
      </c>
      <c r="L713">
        <v>0</v>
      </c>
      <c r="M713">
        <v>0</v>
      </c>
      <c r="N713">
        <v>0</v>
      </c>
      <c r="O713">
        <v>0</v>
      </c>
      <c r="P713">
        <v>0</v>
      </c>
      <c r="Q713">
        <v>0.24199999999999999</v>
      </c>
      <c r="R713">
        <v>0.28699999999999998</v>
      </c>
      <c r="S713">
        <v>0.373</v>
      </c>
      <c r="T713">
        <v>0.66</v>
      </c>
      <c r="U713">
        <v>0.28699999999999998</v>
      </c>
      <c r="V713">
        <v>79</v>
      </c>
      <c r="W713">
        <v>0</v>
      </c>
      <c r="X713">
        <v>0</v>
      </c>
      <c r="Y713">
        <v>0</v>
      </c>
      <c r="Z713">
        <v>0</v>
      </c>
      <c r="AA713">
        <v>0</v>
      </c>
    </row>
    <row r="714" spans="1:27" x14ac:dyDescent="0.25">
      <c r="A714" t="s">
        <v>2621</v>
      </c>
      <c r="B714" t="s">
        <v>2622</v>
      </c>
      <c r="C714" t="s">
        <v>20868</v>
      </c>
      <c r="D714">
        <v>14</v>
      </c>
      <c r="E714">
        <v>12</v>
      </c>
      <c r="F714">
        <v>3</v>
      </c>
      <c r="G714">
        <v>1</v>
      </c>
      <c r="H714">
        <v>0</v>
      </c>
      <c r="I714">
        <v>0</v>
      </c>
      <c r="J714">
        <v>1</v>
      </c>
      <c r="K714">
        <v>1</v>
      </c>
      <c r="L714">
        <v>1</v>
      </c>
      <c r="M714">
        <v>4</v>
      </c>
      <c r="N714">
        <v>0</v>
      </c>
      <c r="O714">
        <v>0</v>
      </c>
      <c r="P714">
        <v>0</v>
      </c>
      <c r="Q714">
        <v>0.23799999999999999</v>
      </c>
      <c r="R714">
        <v>0.28399999999999997</v>
      </c>
      <c r="S714">
        <v>0.374</v>
      </c>
      <c r="T714">
        <v>0.65700000000000003</v>
      </c>
      <c r="U714">
        <v>0.28699999999999998</v>
      </c>
      <c r="V714">
        <v>78</v>
      </c>
      <c r="W714">
        <v>0</v>
      </c>
      <c r="X714">
        <v>0</v>
      </c>
      <c r="Y714">
        <v>-0.4</v>
      </c>
      <c r="Z714">
        <v>0.2</v>
      </c>
      <c r="AA714">
        <v>0</v>
      </c>
    </row>
    <row r="715" spans="1:27" x14ac:dyDescent="0.25">
      <c r="A715" t="s">
        <v>4822</v>
      </c>
      <c r="B715" t="s">
        <v>4823</v>
      </c>
      <c r="C715" t="s">
        <v>20886</v>
      </c>
      <c r="D715">
        <v>1</v>
      </c>
      <c r="E715">
        <v>1</v>
      </c>
      <c r="F715">
        <v>0</v>
      </c>
      <c r="G715">
        <v>0</v>
      </c>
      <c r="H715">
        <v>0</v>
      </c>
      <c r="I715">
        <v>0</v>
      </c>
      <c r="J715">
        <v>0</v>
      </c>
      <c r="K715">
        <v>0</v>
      </c>
      <c r="L715">
        <v>0</v>
      </c>
      <c r="M715">
        <v>0</v>
      </c>
      <c r="N715">
        <v>0</v>
      </c>
      <c r="O715">
        <v>0</v>
      </c>
      <c r="P715">
        <v>0</v>
      </c>
      <c r="Q715">
        <v>0.25</v>
      </c>
      <c r="R715">
        <v>0.29299999999999998</v>
      </c>
      <c r="S715">
        <v>0.36299999999999999</v>
      </c>
      <c r="T715">
        <v>0.65600000000000003</v>
      </c>
      <c r="U715">
        <v>0.28699999999999998</v>
      </c>
      <c r="V715">
        <v>78</v>
      </c>
      <c r="W715">
        <v>0</v>
      </c>
      <c r="X715">
        <v>0</v>
      </c>
      <c r="Y715">
        <v>0</v>
      </c>
      <c r="Z715">
        <v>0</v>
      </c>
      <c r="AA715">
        <v>0</v>
      </c>
    </row>
    <row r="716" spans="1:27" x14ac:dyDescent="0.25">
      <c r="A716" t="s">
        <v>4469</v>
      </c>
      <c r="B716" t="s">
        <v>4470</v>
      </c>
      <c r="C716" t="s">
        <v>20872</v>
      </c>
      <c r="D716">
        <v>1</v>
      </c>
      <c r="E716">
        <v>1</v>
      </c>
      <c r="F716">
        <v>0</v>
      </c>
      <c r="G716">
        <v>0</v>
      </c>
      <c r="H716">
        <v>0</v>
      </c>
      <c r="I716">
        <v>0</v>
      </c>
      <c r="J716">
        <v>0</v>
      </c>
      <c r="K716">
        <v>0</v>
      </c>
      <c r="L716">
        <v>0</v>
      </c>
      <c r="M716">
        <v>0</v>
      </c>
      <c r="N716">
        <v>0</v>
      </c>
      <c r="O716">
        <v>0</v>
      </c>
      <c r="P716">
        <v>0</v>
      </c>
      <c r="Q716">
        <v>0.22600000000000001</v>
      </c>
      <c r="R716">
        <v>0.28199999999999997</v>
      </c>
      <c r="S716">
        <v>0.375</v>
      </c>
      <c r="T716">
        <v>0.65700000000000003</v>
      </c>
      <c r="U716">
        <v>0.28699999999999998</v>
      </c>
      <c r="V716">
        <v>78</v>
      </c>
      <c r="W716">
        <v>0</v>
      </c>
      <c r="X716">
        <v>0</v>
      </c>
      <c r="Y716">
        <v>0</v>
      </c>
      <c r="Z716">
        <v>0</v>
      </c>
      <c r="AA716">
        <v>0</v>
      </c>
    </row>
    <row r="717" spans="1:27" x14ac:dyDescent="0.25">
      <c r="A717">
        <v>10053</v>
      </c>
      <c r="B717" t="s">
        <v>5272</v>
      </c>
      <c r="C717" t="s">
        <v>20865</v>
      </c>
      <c r="D717">
        <v>1</v>
      </c>
      <c r="E717">
        <v>1</v>
      </c>
      <c r="F717">
        <v>0</v>
      </c>
      <c r="G717">
        <v>0</v>
      </c>
      <c r="H717">
        <v>0</v>
      </c>
      <c r="I717">
        <v>0</v>
      </c>
      <c r="J717">
        <v>0</v>
      </c>
      <c r="K717">
        <v>0</v>
      </c>
      <c r="L717">
        <v>0</v>
      </c>
      <c r="M717">
        <v>0</v>
      </c>
      <c r="N717">
        <v>0</v>
      </c>
      <c r="O717">
        <v>0</v>
      </c>
      <c r="P717">
        <v>0</v>
      </c>
      <c r="Q717">
        <v>0.25800000000000001</v>
      </c>
      <c r="R717">
        <v>0.29299999999999998</v>
      </c>
      <c r="S717">
        <v>0.36599999999999999</v>
      </c>
      <c r="T717">
        <v>0.65900000000000003</v>
      </c>
      <c r="U717">
        <v>0.28699999999999998</v>
      </c>
      <c r="V717">
        <v>84</v>
      </c>
      <c r="W717">
        <v>0</v>
      </c>
      <c r="X717">
        <v>0</v>
      </c>
      <c r="Y717">
        <v>0</v>
      </c>
      <c r="Z717">
        <v>0</v>
      </c>
      <c r="AA717">
        <v>0</v>
      </c>
    </row>
    <row r="718" spans="1:27" x14ac:dyDescent="0.25">
      <c r="A718">
        <v>2505</v>
      </c>
      <c r="B718" t="s">
        <v>5063</v>
      </c>
      <c r="C718" t="s">
        <v>20895</v>
      </c>
      <c r="D718">
        <v>238</v>
      </c>
      <c r="E718">
        <v>213</v>
      </c>
      <c r="F718">
        <v>47</v>
      </c>
      <c r="G718">
        <v>10</v>
      </c>
      <c r="H718">
        <v>0</v>
      </c>
      <c r="I718">
        <v>6</v>
      </c>
      <c r="J718">
        <v>24</v>
      </c>
      <c r="K718">
        <v>24</v>
      </c>
      <c r="L718">
        <v>19</v>
      </c>
      <c r="M718">
        <v>58</v>
      </c>
      <c r="N718">
        <v>2</v>
      </c>
      <c r="O718">
        <v>2</v>
      </c>
      <c r="P718">
        <v>1</v>
      </c>
      <c r="Q718">
        <v>0.22</v>
      </c>
      <c r="R718">
        <v>0.28999999999999998</v>
      </c>
      <c r="S718">
        <v>0.36099999999999999</v>
      </c>
      <c r="T718">
        <v>0.65100000000000002</v>
      </c>
      <c r="U718">
        <v>0.28699999999999998</v>
      </c>
      <c r="V718">
        <v>82</v>
      </c>
      <c r="W718">
        <v>-0.5</v>
      </c>
      <c r="X718">
        <v>-2.2000000000000002</v>
      </c>
      <c r="Y718">
        <v>-5.4</v>
      </c>
      <c r="Z718">
        <v>2.9</v>
      </c>
      <c r="AA718">
        <v>0.6</v>
      </c>
    </row>
    <row r="719" spans="1:27" x14ac:dyDescent="0.25">
      <c r="A719" t="s">
        <v>4694</v>
      </c>
      <c r="B719" t="s">
        <v>4695</v>
      </c>
      <c r="C719" t="s">
        <v>20889</v>
      </c>
      <c r="D719">
        <v>1</v>
      </c>
      <c r="E719">
        <v>1</v>
      </c>
      <c r="F719">
        <v>0</v>
      </c>
      <c r="G719">
        <v>0</v>
      </c>
      <c r="H719">
        <v>0</v>
      </c>
      <c r="I719">
        <v>0</v>
      </c>
      <c r="J719">
        <v>0</v>
      </c>
      <c r="K719">
        <v>0</v>
      </c>
      <c r="L719">
        <v>0</v>
      </c>
      <c r="M719">
        <v>0</v>
      </c>
      <c r="N719">
        <v>0</v>
      </c>
      <c r="O719">
        <v>0</v>
      </c>
      <c r="P719">
        <v>0</v>
      </c>
      <c r="Q719">
        <v>0.22700000000000001</v>
      </c>
      <c r="R719">
        <v>0.28699999999999998</v>
      </c>
      <c r="S719">
        <v>0.36499999999999999</v>
      </c>
      <c r="T719">
        <v>0.65300000000000002</v>
      </c>
      <c r="U719">
        <v>0.28699999999999998</v>
      </c>
      <c r="V719">
        <v>82</v>
      </c>
      <c r="W719">
        <v>0</v>
      </c>
      <c r="X719">
        <v>0</v>
      </c>
      <c r="Y719">
        <v>0</v>
      </c>
      <c r="Z719">
        <v>0</v>
      </c>
      <c r="AA719">
        <v>0</v>
      </c>
    </row>
    <row r="720" spans="1:27" x14ac:dyDescent="0.25">
      <c r="A720" t="s">
        <v>4140</v>
      </c>
      <c r="B720" t="s">
        <v>4141</v>
      </c>
      <c r="C720" t="s">
        <v>20871</v>
      </c>
      <c r="D720">
        <v>54</v>
      </c>
      <c r="E720">
        <v>51</v>
      </c>
      <c r="F720">
        <v>12</v>
      </c>
      <c r="G720">
        <v>2</v>
      </c>
      <c r="H720">
        <v>0</v>
      </c>
      <c r="I720">
        <v>2</v>
      </c>
      <c r="J720">
        <v>5</v>
      </c>
      <c r="K720">
        <v>6</v>
      </c>
      <c r="L720">
        <v>2</v>
      </c>
      <c r="M720">
        <v>15</v>
      </c>
      <c r="N720">
        <v>0</v>
      </c>
      <c r="O720">
        <v>1</v>
      </c>
      <c r="P720">
        <v>0</v>
      </c>
      <c r="Q720">
        <v>0.24199999999999999</v>
      </c>
      <c r="R720">
        <v>0.27500000000000002</v>
      </c>
      <c r="S720">
        <v>0.39</v>
      </c>
      <c r="T720">
        <v>0.66500000000000004</v>
      </c>
      <c r="U720">
        <v>0.28699999999999998</v>
      </c>
      <c r="V720">
        <v>82</v>
      </c>
      <c r="W720">
        <v>0</v>
      </c>
      <c r="X720">
        <v>0</v>
      </c>
      <c r="Y720">
        <v>-1.1000000000000001</v>
      </c>
      <c r="Z720">
        <v>-0.6</v>
      </c>
      <c r="AA720">
        <v>0</v>
      </c>
    </row>
    <row r="721" spans="1:27" x14ac:dyDescent="0.25">
      <c r="A721" t="s">
        <v>4989</v>
      </c>
      <c r="B721" t="s">
        <v>4990</v>
      </c>
      <c r="C721" t="s">
        <v>20886</v>
      </c>
      <c r="D721">
        <v>1</v>
      </c>
      <c r="E721">
        <v>1</v>
      </c>
      <c r="F721">
        <v>0</v>
      </c>
      <c r="G721">
        <v>0</v>
      </c>
      <c r="H721">
        <v>0</v>
      </c>
      <c r="I721">
        <v>0</v>
      </c>
      <c r="J721">
        <v>0</v>
      </c>
      <c r="K721">
        <v>0</v>
      </c>
      <c r="L721">
        <v>0</v>
      </c>
      <c r="M721">
        <v>0</v>
      </c>
      <c r="N721">
        <v>0</v>
      </c>
      <c r="O721">
        <v>0</v>
      </c>
      <c r="P721">
        <v>0</v>
      </c>
      <c r="Q721">
        <v>0.22900000000000001</v>
      </c>
      <c r="R721">
        <v>0.29799999999999999</v>
      </c>
      <c r="S721">
        <v>0.35099999999999998</v>
      </c>
      <c r="T721">
        <v>0.65</v>
      </c>
      <c r="U721">
        <v>0.28699999999999998</v>
      </c>
      <c r="V721">
        <v>78</v>
      </c>
      <c r="W721">
        <v>0</v>
      </c>
      <c r="X721">
        <v>0</v>
      </c>
      <c r="Y721">
        <v>0</v>
      </c>
      <c r="Z721">
        <v>0</v>
      </c>
      <c r="AA721">
        <v>0</v>
      </c>
    </row>
    <row r="722" spans="1:27" x14ac:dyDescent="0.25">
      <c r="A722" t="s">
        <v>3126</v>
      </c>
      <c r="B722" t="s">
        <v>3127</v>
      </c>
      <c r="C722" t="s">
        <v>20872</v>
      </c>
      <c r="D722">
        <v>14</v>
      </c>
      <c r="E722">
        <v>12</v>
      </c>
      <c r="F722">
        <v>3</v>
      </c>
      <c r="G722">
        <v>1</v>
      </c>
      <c r="H722">
        <v>0</v>
      </c>
      <c r="I722">
        <v>0</v>
      </c>
      <c r="J722">
        <v>1</v>
      </c>
      <c r="K722">
        <v>1</v>
      </c>
      <c r="L722">
        <v>1</v>
      </c>
      <c r="M722">
        <v>2</v>
      </c>
      <c r="N722">
        <v>0</v>
      </c>
      <c r="O722">
        <v>0</v>
      </c>
      <c r="P722">
        <v>0</v>
      </c>
      <c r="Q722">
        <v>0.24</v>
      </c>
      <c r="R722">
        <v>0.28899999999999998</v>
      </c>
      <c r="S722">
        <v>0.36699999999999999</v>
      </c>
      <c r="T722">
        <v>0.65600000000000003</v>
      </c>
      <c r="U722">
        <v>0.28599999999999998</v>
      </c>
      <c r="V722">
        <v>78</v>
      </c>
      <c r="W722">
        <v>0</v>
      </c>
      <c r="X722">
        <v>0</v>
      </c>
      <c r="Y722">
        <v>-0.3</v>
      </c>
      <c r="Z722">
        <v>0.1</v>
      </c>
      <c r="AA722">
        <v>0</v>
      </c>
    </row>
    <row r="723" spans="1:27" x14ac:dyDescent="0.25">
      <c r="A723" t="s">
        <v>3221</v>
      </c>
      <c r="B723" t="s">
        <v>3222</v>
      </c>
      <c r="C723" t="s">
        <v>20893</v>
      </c>
      <c r="D723">
        <v>1</v>
      </c>
      <c r="E723">
        <v>1</v>
      </c>
      <c r="F723">
        <v>0</v>
      </c>
      <c r="G723">
        <v>0</v>
      </c>
      <c r="H723">
        <v>0</v>
      </c>
      <c r="I723">
        <v>0</v>
      </c>
      <c r="J723">
        <v>0</v>
      </c>
      <c r="K723">
        <v>0</v>
      </c>
      <c r="L723">
        <v>0</v>
      </c>
      <c r="M723">
        <v>0</v>
      </c>
      <c r="N723">
        <v>0</v>
      </c>
      <c r="O723">
        <v>0</v>
      </c>
      <c r="P723">
        <v>0</v>
      </c>
      <c r="Q723">
        <v>0.23799999999999999</v>
      </c>
      <c r="R723">
        <v>0.29299999999999998</v>
      </c>
      <c r="S723">
        <v>0.36</v>
      </c>
      <c r="T723">
        <v>0.65300000000000002</v>
      </c>
      <c r="U723">
        <v>0.28599999999999998</v>
      </c>
      <c r="V723">
        <v>81</v>
      </c>
      <c r="W723">
        <v>0</v>
      </c>
      <c r="X723">
        <v>0</v>
      </c>
      <c r="Y723">
        <v>0</v>
      </c>
      <c r="Z723">
        <v>0</v>
      </c>
      <c r="AA723">
        <v>0</v>
      </c>
    </row>
    <row r="724" spans="1:27" x14ac:dyDescent="0.25">
      <c r="A724">
        <v>4903</v>
      </c>
      <c r="B724" t="s">
        <v>4996</v>
      </c>
      <c r="C724" t="s">
        <v>20873</v>
      </c>
      <c r="D724">
        <v>20</v>
      </c>
      <c r="E724">
        <v>19</v>
      </c>
      <c r="F724">
        <v>4</v>
      </c>
      <c r="G724">
        <v>1</v>
      </c>
      <c r="H724">
        <v>0</v>
      </c>
      <c r="I724">
        <v>1</v>
      </c>
      <c r="J724">
        <v>2</v>
      </c>
      <c r="K724">
        <v>2</v>
      </c>
      <c r="L724">
        <v>1</v>
      </c>
      <c r="M724">
        <v>4</v>
      </c>
      <c r="N724">
        <v>0</v>
      </c>
      <c r="O724">
        <v>0</v>
      </c>
      <c r="P724">
        <v>0</v>
      </c>
      <c r="Q724">
        <v>0.23599999999999999</v>
      </c>
      <c r="R724">
        <v>0.27800000000000002</v>
      </c>
      <c r="S724">
        <v>0.38400000000000001</v>
      </c>
      <c r="T724">
        <v>0.66200000000000003</v>
      </c>
      <c r="U724">
        <v>0.28599999999999998</v>
      </c>
      <c r="V724">
        <v>77</v>
      </c>
      <c r="W724">
        <v>-0.1</v>
      </c>
      <c r="X724">
        <v>-0.1</v>
      </c>
      <c r="Y724">
        <v>-0.6</v>
      </c>
      <c r="Z724">
        <v>0</v>
      </c>
      <c r="AA724">
        <v>0</v>
      </c>
    </row>
    <row r="725" spans="1:27" x14ac:dyDescent="0.25">
      <c r="A725" t="s">
        <v>4551</v>
      </c>
      <c r="B725" t="s">
        <v>4552</v>
      </c>
      <c r="C725" t="s">
        <v>20886</v>
      </c>
      <c r="D725">
        <v>1</v>
      </c>
      <c r="E725">
        <v>1</v>
      </c>
      <c r="F725">
        <v>0</v>
      </c>
      <c r="G725">
        <v>0</v>
      </c>
      <c r="H725">
        <v>0</v>
      </c>
      <c r="I725">
        <v>0</v>
      </c>
      <c r="J725">
        <v>0</v>
      </c>
      <c r="K725">
        <v>0</v>
      </c>
      <c r="L725">
        <v>0</v>
      </c>
      <c r="M725">
        <v>0</v>
      </c>
      <c r="N725">
        <v>0</v>
      </c>
      <c r="O725">
        <v>0</v>
      </c>
      <c r="P725">
        <v>0</v>
      </c>
      <c r="Q725">
        <v>0.20499999999999999</v>
      </c>
      <c r="R725">
        <v>0.27300000000000002</v>
      </c>
      <c r="S725">
        <v>0.38300000000000001</v>
      </c>
      <c r="T725">
        <v>0.65600000000000003</v>
      </c>
      <c r="U725">
        <v>0.28599999999999998</v>
      </c>
      <c r="V725">
        <v>78</v>
      </c>
      <c r="W725">
        <v>0</v>
      </c>
      <c r="X725">
        <v>0</v>
      </c>
      <c r="Y725">
        <v>0</v>
      </c>
      <c r="Z725">
        <v>0</v>
      </c>
      <c r="AA725">
        <v>0</v>
      </c>
    </row>
    <row r="726" spans="1:27" x14ac:dyDescent="0.25">
      <c r="A726" t="s">
        <v>2398</v>
      </c>
      <c r="B726" t="s">
        <v>2399</v>
      </c>
      <c r="C726" t="s">
        <v>20892</v>
      </c>
      <c r="D726">
        <v>1</v>
      </c>
      <c r="E726">
        <v>1</v>
      </c>
      <c r="F726">
        <v>0</v>
      </c>
      <c r="G726">
        <v>0</v>
      </c>
      <c r="H726">
        <v>0</v>
      </c>
      <c r="I726">
        <v>0</v>
      </c>
      <c r="J726">
        <v>0</v>
      </c>
      <c r="K726">
        <v>0</v>
      </c>
      <c r="L726">
        <v>0</v>
      </c>
      <c r="M726">
        <v>0</v>
      </c>
      <c r="N726">
        <v>0</v>
      </c>
      <c r="O726">
        <v>0</v>
      </c>
      <c r="P726">
        <v>0</v>
      </c>
      <c r="Q726">
        <v>0.23499999999999999</v>
      </c>
      <c r="R726">
        <v>0.29499999999999998</v>
      </c>
      <c r="S726">
        <v>0.35599999999999998</v>
      </c>
      <c r="T726">
        <v>0.65100000000000002</v>
      </c>
      <c r="U726">
        <v>0.28599999999999998</v>
      </c>
      <c r="V726">
        <v>78</v>
      </c>
      <c r="W726">
        <v>0</v>
      </c>
      <c r="X726">
        <v>0</v>
      </c>
      <c r="Y726">
        <v>0</v>
      </c>
      <c r="Z726">
        <v>0</v>
      </c>
      <c r="AA726">
        <v>0</v>
      </c>
    </row>
    <row r="727" spans="1:27" x14ac:dyDescent="0.25">
      <c r="A727">
        <v>10767</v>
      </c>
      <c r="B727" t="s">
        <v>4734</v>
      </c>
      <c r="C727" t="s">
        <v>20888</v>
      </c>
      <c r="D727">
        <v>34</v>
      </c>
      <c r="E727">
        <v>31</v>
      </c>
      <c r="F727">
        <v>7</v>
      </c>
      <c r="G727">
        <v>1</v>
      </c>
      <c r="H727">
        <v>0</v>
      </c>
      <c r="I727">
        <v>1</v>
      </c>
      <c r="J727">
        <v>3</v>
      </c>
      <c r="K727">
        <v>3</v>
      </c>
      <c r="L727">
        <v>2</v>
      </c>
      <c r="M727">
        <v>8</v>
      </c>
      <c r="N727">
        <v>0</v>
      </c>
      <c r="O727">
        <v>1</v>
      </c>
      <c r="P727">
        <v>1</v>
      </c>
      <c r="Q727">
        <v>0.24099999999999999</v>
      </c>
      <c r="R727">
        <v>0.29299999999999998</v>
      </c>
      <c r="S727">
        <v>0.36</v>
      </c>
      <c r="T727">
        <v>0.65300000000000002</v>
      </c>
      <c r="U727">
        <v>0.28599999999999998</v>
      </c>
      <c r="V727">
        <v>78</v>
      </c>
      <c r="W727">
        <v>0</v>
      </c>
      <c r="X727">
        <v>-0.3</v>
      </c>
      <c r="Y727">
        <v>-0.9</v>
      </c>
      <c r="Z727">
        <v>-0.2</v>
      </c>
      <c r="AA727">
        <v>0</v>
      </c>
    </row>
    <row r="728" spans="1:27" x14ac:dyDescent="0.25">
      <c r="A728">
        <v>6777</v>
      </c>
      <c r="B728" t="s">
        <v>4977</v>
      </c>
      <c r="C728" t="s">
        <v>20874</v>
      </c>
      <c r="D728">
        <v>1</v>
      </c>
      <c r="E728">
        <v>1</v>
      </c>
      <c r="F728">
        <v>0</v>
      </c>
      <c r="G728">
        <v>0</v>
      </c>
      <c r="H728">
        <v>0</v>
      </c>
      <c r="I728">
        <v>0</v>
      </c>
      <c r="J728">
        <v>0</v>
      </c>
      <c r="K728">
        <v>0</v>
      </c>
      <c r="L728">
        <v>0</v>
      </c>
      <c r="M728">
        <v>0</v>
      </c>
      <c r="N728">
        <v>0</v>
      </c>
      <c r="O728">
        <v>0</v>
      </c>
      <c r="P728">
        <v>0</v>
      </c>
      <c r="Q728">
        <v>0.26200000000000001</v>
      </c>
      <c r="R728">
        <v>0.30299999999999999</v>
      </c>
      <c r="S728">
        <v>0.34799999999999998</v>
      </c>
      <c r="T728">
        <v>0.65100000000000002</v>
      </c>
      <c r="U728">
        <v>0.28599999999999998</v>
      </c>
      <c r="V728">
        <v>80</v>
      </c>
      <c r="W728">
        <v>0</v>
      </c>
      <c r="X728">
        <v>0</v>
      </c>
      <c r="Y728">
        <v>0</v>
      </c>
      <c r="Z728">
        <v>0</v>
      </c>
      <c r="AA728">
        <v>0</v>
      </c>
    </row>
    <row r="729" spans="1:27" x14ac:dyDescent="0.25">
      <c r="A729" t="s">
        <v>4652</v>
      </c>
      <c r="B729" t="s">
        <v>4653</v>
      </c>
      <c r="C729" t="s">
        <v>20886</v>
      </c>
      <c r="D729">
        <v>20</v>
      </c>
      <c r="E729">
        <v>17</v>
      </c>
      <c r="F729">
        <v>4</v>
      </c>
      <c r="G729">
        <v>1</v>
      </c>
      <c r="H729">
        <v>0</v>
      </c>
      <c r="I729">
        <v>0</v>
      </c>
      <c r="J729">
        <v>2</v>
      </c>
      <c r="K729">
        <v>2</v>
      </c>
      <c r="L729">
        <v>3</v>
      </c>
      <c r="M729">
        <v>5</v>
      </c>
      <c r="N729">
        <v>0</v>
      </c>
      <c r="O729">
        <v>0</v>
      </c>
      <c r="P729">
        <v>0</v>
      </c>
      <c r="Q729">
        <v>0.218</v>
      </c>
      <c r="R729">
        <v>0.32100000000000001</v>
      </c>
      <c r="S729">
        <v>0.307</v>
      </c>
      <c r="T729">
        <v>0.629</v>
      </c>
      <c r="U729">
        <v>0.28599999999999998</v>
      </c>
      <c r="V729">
        <v>78</v>
      </c>
      <c r="W729">
        <v>0</v>
      </c>
      <c r="X729">
        <v>0</v>
      </c>
      <c r="Y729">
        <v>-0.5</v>
      </c>
      <c r="Z729">
        <v>0.1</v>
      </c>
      <c r="AA729">
        <v>0</v>
      </c>
    </row>
    <row r="730" spans="1:27" x14ac:dyDescent="0.25">
      <c r="A730" t="s">
        <v>4975</v>
      </c>
      <c r="B730" t="s">
        <v>4976</v>
      </c>
      <c r="C730" t="s">
        <v>20880</v>
      </c>
      <c r="D730">
        <v>1</v>
      </c>
      <c r="E730">
        <v>1</v>
      </c>
      <c r="F730">
        <v>0</v>
      </c>
      <c r="G730">
        <v>0</v>
      </c>
      <c r="H730">
        <v>0</v>
      </c>
      <c r="I730">
        <v>0</v>
      </c>
      <c r="J730">
        <v>0</v>
      </c>
      <c r="K730">
        <v>0</v>
      </c>
      <c r="L730">
        <v>0</v>
      </c>
      <c r="M730">
        <v>0</v>
      </c>
      <c r="N730">
        <v>0</v>
      </c>
      <c r="O730">
        <v>0</v>
      </c>
      <c r="P730">
        <v>0</v>
      </c>
      <c r="Q730">
        <v>0.246</v>
      </c>
      <c r="R730">
        <v>0.28999999999999998</v>
      </c>
      <c r="S730">
        <v>0.36599999999999999</v>
      </c>
      <c r="T730">
        <v>0.65700000000000003</v>
      </c>
      <c r="U730">
        <v>0.28599999999999998</v>
      </c>
      <c r="V730">
        <v>73</v>
      </c>
      <c r="W730">
        <v>0</v>
      </c>
      <c r="X730">
        <v>0</v>
      </c>
      <c r="Y730">
        <v>0</v>
      </c>
      <c r="Z730">
        <v>0</v>
      </c>
      <c r="AA730">
        <v>0</v>
      </c>
    </row>
    <row r="731" spans="1:27" x14ac:dyDescent="0.25">
      <c r="A731" t="s">
        <v>5190</v>
      </c>
      <c r="B731" t="s">
        <v>5191</v>
      </c>
      <c r="C731" t="s">
        <v>20876</v>
      </c>
      <c r="D731">
        <v>1</v>
      </c>
      <c r="E731">
        <v>1</v>
      </c>
      <c r="F731">
        <v>0</v>
      </c>
      <c r="G731">
        <v>0</v>
      </c>
      <c r="H731">
        <v>0</v>
      </c>
      <c r="I731">
        <v>0</v>
      </c>
      <c r="J731">
        <v>0</v>
      </c>
      <c r="K731">
        <v>0</v>
      </c>
      <c r="L731">
        <v>0</v>
      </c>
      <c r="M731">
        <v>0</v>
      </c>
      <c r="N731">
        <v>0</v>
      </c>
      <c r="O731">
        <v>0</v>
      </c>
      <c r="P731">
        <v>0</v>
      </c>
      <c r="Q731">
        <v>0.223</v>
      </c>
      <c r="R731">
        <v>0.29299999999999998</v>
      </c>
      <c r="S731">
        <v>0.35699999999999998</v>
      </c>
      <c r="T731">
        <v>0.65</v>
      </c>
      <c r="U731">
        <v>0.28599999999999998</v>
      </c>
      <c r="V731">
        <v>82</v>
      </c>
      <c r="W731">
        <v>0</v>
      </c>
      <c r="X731">
        <v>0</v>
      </c>
      <c r="Y731">
        <v>0</v>
      </c>
      <c r="Z731">
        <v>0</v>
      </c>
      <c r="AA731">
        <v>0</v>
      </c>
    </row>
    <row r="732" spans="1:27" x14ac:dyDescent="0.25">
      <c r="A732" t="s">
        <v>4876</v>
      </c>
      <c r="B732" t="s">
        <v>4877</v>
      </c>
      <c r="C732" t="s">
        <v>20879</v>
      </c>
      <c r="D732">
        <v>1</v>
      </c>
      <c r="E732">
        <v>1</v>
      </c>
      <c r="F732">
        <v>0</v>
      </c>
      <c r="G732">
        <v>0</v>
      </c>
      <c r="H732">
        <v>0</v>
      </c>
      <c r="I732">
        <v>0</v>
      </c>
      <c r="J732">
        <v>0</v>
      </c>
      <c r="K732">
        <v>0</v>
      </c>
      <c r="L732">
        <v>0</v>
      </c>
      <c r="M732">
        <v>0</v>
      </c>
      <c r="N732">
        <v>0</v>
      </c>
      <c r="O732">
        <v>0</v>
      </c>
      <c r="P732">
        <v>0</v>
      </c>
      <c r="Q732">
        <v>0.249</v>
      </c>
      <c r="R732">
        <v>0.29399999999999998</v>
      </c>
      <c r="S732">
        <v>0.36199999999999999</v>
      </c>
      <c r="T732">
        <v>0.65600000000000003</v>
      </c>
      <c r="U732">
        <v>0.28599999999999998</v>
      </c>
      <c r="V732">
        <v>61</v>
      </c>
      <c r="W732">
        <v>0</v>
      </c>
      <c r="X732">
        <v>0</v>
      </c>
      <c r="Y732">
        <v>0</v>
      </c>
      <c r="Z732">
        <v>0</v>
      </c>
      <c r="AA732">
        <v>0</v>
      </c>
    </row>
    <row r="733" spans="1:27" x14ac:dyDescent="0.25">
      <c r="A733" t="s">
        <v>4686</v>
      </c>
      <c r="B733" t="s">
        <v>4687</v>
      </c>
      <c r="C733" t="s">
        <v>20881</v>
      </c>
      <c r="D733">
        <v>1</v>
      </c>
      <c r="E733">
        <v>1</v>
      </c>
      <c r="F733">
        <v>0</v>
      </c>
      <c r="G733">
        <v>0</v>
      </c>
      <c r="H733">
        <v>0</v>
      </c>
      <c r="I733">
        <v>0</v>
      </c>
      <c r="J733">
        <v>0</v>
      </c>
      <c r="K733">
        <v>0</v>
      </c>
      <c r="L733">
        <v>0</v>
      </c>
      <c r="M733">
        <v>0</v>
      </c>
      <c r="N733">
        <v>0</v>
      </c>
      <c r="O733">
        <v>0</v>
      </c>
      <c r="P733">
        <v>0</v>
      </c>
      <c r="Q733">
        <v>0.22500000000000001</v>
      </c>
      <c r="R733">
        <v>0.29599999999999999</v>
      </c>
      <c r="S733">
        <v>0.35199999999999998</v>
      </c>
      <c r="T733">
        <v>0.64800000000000002</v>
      </c>
      <c r="U733">
        <v>0.28599999999999998</v>
      </c>
      <c r="V733">
        <v>74</v>
      </c>
      <c r="W733">
        <v>0</v>
      </c>
      <c r="X733">
        <v>0</v>
      </c>
      <c r="Y733">
        <v>0</v>
      </c>
      <c r="Z733">
        <v>0</v>
      </c>
      <c r="AA733">
        <v>0</v>
      </c>
    </row>
    <row r="734" spans="1:27" x14ac:dyDescent="0.25">
      <c r="A734">
        <v>10199</v>
      </c>
      <c r="B734" t="s">
        <v>4974</v>
      </c>
      <c r="C734" t="s">
        <v>20870</v>
      </c>
      <c r="D734">
        <v>604</v>
      </c>
      <c r="E734">
        <v>553</v>
      </c>
      <c r="F734">
        <v>138</v>
      </c>
      <c r="G734">
        <v>22</v>
      </c>
      <c r="H734">
        <v>5</v>
      </c>
      <c r="I734">
        <v>8</v>
      </c>
      <c r="J734">
        <v>67</v>
      </c>
      <c r="K734">
        <v>47</v>
      </c>
      <c r="L734">
        <v>40</v>
      </c>
      <c r="M734">
        <v>104</v>
      </c>
      <c r="N734">
        <v>2</v>
      </c>
      <c r="O734">
        <v>63</v>
      </c>
      <c r="P734">
        <v>22</v>
      </c>
      <c r="Q734">
        <v>0.25</v>
      </c>
      <c r="R734">
        <v>0.30099999999999999</v>
      </c>
      <c r="S734">
        <v>0.34699999999999998</v>
      </c>
      <c r="T734">
        <v>0.64800000000000002</v>
      </c>
      <c r="U734">
        <v>0.28599999999999998</v>
      </c>
      <c r="V734">
        <v>76</v>
      </c>
      <c r="W734">
        <v>6.7</v>
      </c>
      <c r="X734">
        <v>11.2</v>
      </c>
      <c r="Y734">
        <v>-10.5</v>
      </c>
      <c r="Z734">
        <v>13.5</v>
      </c>
      <c r="AA734">
        <v>2.2999999999999998</v>
      </c>
    </row>
    <row r="735" spans="1:27" x14ac:dyDescent="0.25">
      <c r="A735">
        <v>9922</v>
      </c>
      <c r="B735" t="s">
        <v>4167</v>
      </c>
      <c r="C735" t="s">
        <v>20870</v>
      </c>
      <c r="D735">
        <v>27</v>
      </c>
      <c r="E735">
        <v>25</v>
      </c>
      <c r="F735">
        <v>6</v>
      </c>
      <c r="G735">
        <v>1</v>
      </c>
      <c r="H735">
        <v>0</v>
      </c>
      <c r="I735">
        <v>1</v>
      </c>
      <c r="J735">
        <v>2</v>
      </c>
      <c r="K735">
        <v>3</v>
      </c>
      <c r="L735">
        <v>1</v>
      </c>
      <c r="M735">
        <v>7</v>
      </c>
      <c r="N735">
        <v>0</v>
      </c>
      <c r="O735">
        <v>0</v>
      </c>
      <c r="P735">
        <v>0</v>
      </c>
      <c r="Q735">
        <v>0.23899999999999999</v>
      </c>
      <c r="R735">
        <v>0.28100000000000003</v>
      </c>
      <c r="S735">
        <v>0.376</v>
      </c>
      <c r="T735">
        <v>0.65700000000000003</v>
      </c>
      <c r="U735">
        <v>0.28599999999999998</v>
      </c>
      <c r="V735">
        <v>76</v>
      </c>
      <c r="W735">
        <v>0</v>
      </c>
      <c r="X735">
        <v>0</v>
      </c>
      <c r="Y735">
        <v>-0.8</v>
      </c>
      <c r="Z735">
        <v>-0.2</v>
      </c>
      <c r="AA735">
        <v>0</v>
      </c>
    </row>
    <row r="736" spans="1:27" x14ac:dyDescent="0.25">
      <c r="A736" t="s">
        <v>2899</v>
      </c>
      <c r="B736" t="s">
        <v>2900</v>
      </c>
      <c r="C736" t="s">
        <v>20879</v>
      </c>
      <c r="D736">
        <v>1</v>
      </c>
      <c r="E736">
        <v>1</v>
      </c>
      <c r="F736">
        <v>0</v>
      </c>
      <c r="G736">
        <v>0</v>
      </c>
      <c r="H736">
        <v>0</v>
      </c>
      <c r="I736">
        <v>0</v>
      </c>
      <c r="J736">
        <v>0</v>
      </c>
      <c r="K736">
        <v>0</v>
      </c>
      <c r="L736">
        <v>0</v>
      </c>
      <c r="M736">
        <v>0</v>
      </c>
      <c r="N736">
        <v>0</v>
      </c>
      <c r="O736">
        <v>0</v>
      </c>
      <c r="P736">
        <v>0</v>
      </c>
      <c r="Q736">
        <v>0.26800000000000002</v>
      </c>
      <c r="R736">
        <v>0.307</v>
      </c>
      <c r="S736">
        <v>0.34300000000000003</v>
      </c>
      <c r="T736">
        <v>0.65100000000000002</v>
      </c>
      <c r="U736">
        <v>0.28599999999999998</v>
      </c>
      <c r="V736">
        <v>61</v>
      </c>
      <c r="W736">
        <v>0</v>
      </c>
      <c r="X736">
        <v>0</v>
      </c>
      <c r="Y736">
        <v>0</v>
      </c>
      <c r="Z736">
        <v>0</v>
      </c>
      <c r="AA736">
        <v>0</v>
      </c>
    </row>
    <row r="737" spans="1:27" x14ac:dyDescent="0.25">
      <c r="A737" t="s">
        <v>5283</v>
      </c>
      <c r="B737" t="s">
        <v>5284</v>
      </c>
      <c r="C737" t="s">
        <v>20874</v>
      </c>
      <c r="D737">
        <v>1</v>
      </c>
      <c r="E737">
        <v>1</v>
      </c>
      <c r="F737">
        <v>0</v>
      </c>
      <c r="G737">
        <v>0</v>
      </c>
      <c r="H737">
        <v>0</v>
      </c>
      <c r="I737">
        <v>0</v>
      </c>
      <c r="J737">
        <v>0</v>
      </c>
      <c r="K737">
        <v>0</v>
      </c>
      <c r="L737">
        <v>0</v>
      </c>
      <c r="M737">
        <v>0</v>
      </c>
      <c r="N737">
        <v>0</v>
      </c>
      <c r="O737">
        <v>0</v>
      </c>
      <c r="P737">
        <v>0</v>
      </c>
      <c r="Q737">
        <v>0.23400000000000001</v>
      </c>
      <c r="R737">
        <v>0.28899999999999998</v>
      </c>
      <c r="S737">
        <v>0.36399999999999999</v>
      </c>
      <c r="T737">
        <v>0.65400000000000003</v>
      </c>
      <c r="U737">
        <v>0.28599999999999998</v>
      </c>
      <c r="V737">
        <v>79</v>
      </c>
      <c r="W737">
        <v>0</v>
      </c>
      <c r="X737">
        <v>0</v>
      </c>
      <c r="Y737">
        <v>0</v>
      </c>
      <c r="Z737">
        <v>0</v>
      </c>
      <c r="AA737">
        <v>0</v>
      </c>
    </row>
    <row r="738" spans="1:27" x14ac:dyDescent="0.25">
      <c r="A738" t="s">
        <v>4833</v>
      </c>
      <c r="B738" t="s">
        <v>4834</v>
      </c>
      <c r="C738" t="s">
        <v>20876</v>
      </c>
      <c r="D738">
        <v>1</v>
      </c>
      <c r="E738">
        <v>1</v>
      </c>
      <c r="F738">
        <v>0</v>
      </c>
      <c r="G738">
        <v>0</v>
      </c>
      <c r="H738">
        <v>0</v>
      </c>
      <c r="I738">
        <v>0</v>
      </c>
      <c r="J738">
        <v>0</v>
      </c>
      <c r="K738">
        <v>0</v>
      </c>
      <c r="L738">
        <v>0</v>
      </c>
      <c r="M738">
        <v>0</v>
      </c>
      <c r="N738">
        <v>0</v>
      </c>
      <c r="O738">
        <v>0</v>
      </c>
      <c r="P738">
        <v>0</v>
      </c>
      <c r="Q738">
        <v>0.23699999999999999</v>
      </c>
      <c r="R738">
        <v>0.27800000000000002</v>
      </c>
      <c r="S738">
        <v>0.38100000000000001</v>
      </c>
      <c r="T738">
        <v>0.65900000000000003</v>
      </c>
      <c r="U738">
        <v>0.28599999999999998</v>
      </c>
      <c r="V738">
        <v>82</v>
      </c>
      <c r="W738">
        <v>0</v>
      </c>
      <c r="X738">
        <v>0</v>
      </c>
      <c r="Y738">
        <v>0</v>
      </c>
      <c r="Z738">
        <v>0</v>
      </c>
      <c r="AA738">
        <v>0</v>
      </c>
    </row>
    <row r="739" spans="1:27" x14ac:dyDescent="0.25">
      <c r="A739">
        <v>12325</v>
      </c>
      <c r="B739" t="s">
        <v>4439</v>
      </c>
      <c r="C739" t="s">
        <v>20874</v>
      </c>
      <c r="D739">
        <v>558</v>
      </c>
      <c r="E739">
        <v>498</v>
      </c>
      <c r="F739">
        <v>120</v>
      </c>
      <c r="G739">
        <v>22</v>
      </c>
      <c r="H739">
        <v>4</v>
      </c>
      <c r="I739">
        <v>5</v>
      </c>
      <c r="J739">
        <v>52</v>
      </c>
      <c r="K739">
        <v>42</v>
      </c>
      <c r="L739">
        <v>50</v>
      </c>
      <c r="M739">
        <v>107</v>
      </c>
      <c r="N739">
        <v>3</v>
      </c>
      <c r="O739">
        <v>16</v>
      </c>
      <c r="P739">
        <v>9</v>
      </c>
      <c r="Q739">
        <v>0.24099999999999999</v>
      </c>
      <c r="R739">
        <v>0.312</v>
      </c>
      <c r="S739">
        <v>0.33400000000000002</v>
      </c>
      <c r="T739">
        <v>0.64500000000000002</v>
      </c>
      <c r="U739">
        <v>0.28599999999999998</v>
      </c>
      <c r="V739">
        <v>79</v>
      </c>
      <c r="W739">
        <v>0.8</v>
      </c>
      <c r="X739">
        <v>-0.6</v>
      </c>
      <c r="Y739">
        <v>-12.8</v>
      </c>
      <c r="Z739">
        <v>1.6</v>
      </c>
      <c r="AA739">
        <v>0.7</v>
      </c>
    </row>
    <row r="740" spans="1:27" x14ac:dyDescent="0.25">
      <c r="A740" t="s">
        <v>4078</v>
      </c>
      <c r="B740" t="s">
        <v>4079</v>
      </c>
      <c r="C740" t="s">
        <v>1</v>
      </c>
      <c r="D740">
        <v>1</v>
      </c>
      <c r="E740">
        <v>1</v>
      </c>
      <c r="F740">
        <v>0</v>
      </c>
      <c r="G740">
        <v>0</v>
      </c>
      <c r="H740">
        <v>0</v>
      </c>
      <c r="I740">
        <v>0</v>
      </c>
      <c r="J740">
        <v>0</v>
      </c>
      <c r="K740">
        <v>0</v>
      </c>
      <c r="L740">
        <v>0</v>
      </c>
      <c r="M740">
        <v>0</v>
      </c>
      <c r="N740">
        <v>0</v>
      </c>
      <c r="O740">
        <v>0</v>
      </c>
      <c r="P740">
        <v>0</v>
      </c>
      <c r="Q740">
        <v>0.25</v>
      </c>
      <c r="R740">
        <v>0.29199999999999998</v>
      </c>
      <c r="S740">
        <v>0.36</v>
      </c>
      <c r="T740">
        <v>0.65200000000000002</v>
      </c>
      <c r="U740">
        <v>0.28599999999999998</v>
      </c>
      <c r="V740">
        <v>78</v>
      </c>
      <c r="W740">
        <v>0</v>
      </c>
      <c r="X740">
        <v>0</v>
      </c>
      <c r="Y740">
        <v>0</v>
      </c>
      <c r="Z740">
        <v>0</v>
      </c>
      <c r="AA740">
        <v>0</v>
      </c>
    </row>
    <row r="741" spans="1:27" x14ac:dyDescent="0.25">
      <c r="A741">
        <v>242</v>
      </c>
      <c r="B741" t="s">
        <v>5356</v>
      </c>
      <c r="C741" t="s">
        <v>20875</v>
      </c>
      <c r="D741">
        <v>1</v>
      </c>
      <c r="E741">
        <v>1</v>
      </c>
      <c r="F741">
        <v>0</v>
      </c>
      <c r="G741">
        <v>0</v>
      </c>
      <c r="H741">
        <v>0</v>
      </c>
      <c r="I741">
        <v>0</v>
      </c>
      <c r="J741">
        <v>0</v>
      </c>
      <c r="K741">
        <v>0</v>
      </c>
      <c r="L741">
        <v>0</v>
      </c>
      <c r="M741">
        <v>0</v>
      </c>
      <c r="N741">
        <v>0</v>
      </c>
      <c r="O741">
        <v>0</v>
      </c>
      <c r="P741">
        <v>0</v>
      </c>
      <c r="Q741">
        <v>0.23599999999999999</v>
      </c>
      <c r="R741">
        <v>0.29099999999999998</v>
      </c>
      <c r="S741">
        <v>0.35799999999999998</v>
      </c>
      <c r="T741">
        <v>0.65</v>
      </c>
      <c r="U741">
        <v>0.28599999999999998</v>
      </c>
      <c r="V741">
        <v>77</v>
      </c>
      <c r="W741">
        <v>0</v>
      </c>
      <c r="X741">
        <v>0</v>
      </c>
      <c r="Y741">
        <v>0</v>
      </c>
      <c r="Z741">
        <v>0</v>
      </c>
      <c r="AA741">
        <v>0</v>
      </c>
    </row>
    <row r="742" spans="1:27" x14ac:dyDescent="0.25">
      <c r="A742">
        <v>7215</v>
      </c>
      <c r="B742" t="s">
        <v>5297</v>
      </c>
      <c r="C742" t="s">
        <v>20882</v>
      </c>
      <c r="D742">
        <v>1</v>
      </c>
      <c r="E742">
        <v>1</v>
      </c>
      <c r="F742">
        <v>0</v>
      </c>
      <c r="G742">
        <v>0</v>
      </c>
      <c r="H742">
        <v>0</v>
      </c>
      <c r="I742">
        <v>0</v>
      </c>
      <c r="J742">
        <v>0</v>
      </c>
      <c r="K742">
        <v>0</v>
      </c>
      <c r="L742">
        <v>0</v>
      </c>
      <c r="M742">
        <v>0</v>
      </c>
      <c r="N742">
        <v>0</v>
      </c>
      <c r="O742">
        <v>0</v>
      </c>
      <c r="P742">
        <v>0</v>
      </c>
      <c r="Q742">
        <v>0.246</v>
      </c>
      <c r="R742">
        <v>0.28899999999999998</v>
      </c>
      <c r="S742">
        <v>0.36499999999999999</v>
      </c>
      <c r="T742">
        <v>0.65400000000000003</v>
      </c>
      <c r="U742">
        <v>0.28599999999999998</v>
      </c>
      <c r="V742">
        <v>76</v>
      </c>
      <c r="W742">
        <v>0</v>
      </c>
      <c r="X742">
        <v>0</v>
      </c>
      <c r="Y742">
        <v>0</v>
      </c>
      <c r="Z742">
        <v>0</v>
      </c>
      <c r="AA742">
        <v>0</v>
      </c>
    </row>
    <row r="743" spans="1:27" x14ac:dyDescent="0.25">
      <c r="A743">
        <v>4518</v>
      </c>
      <c r="B743" t="s">
        <v>4891</v>
      </c>
      <c r="C743" t="s">
        <v>20878</v>
      </c>
      <c r="D743">
        <v>1</v>
      </c>
      <c r="E743">
        <v>1</v>
      </c>
      <c r="F743">
        <v>0</v>
      </c>
      <c r="G743">
        <v>0</v>
      </c>
      <c r="H743">
        <v>0</v>
      </c>
      <c r="I743">
        <v>0</v>
      </c>
      <c r="J743">
        <v>0</v>
      </c>
      <c r="K743">
        <v>0</v>
      </c>
      <c r="L743">
        <v>0</v>
      </c>
      <c r="M743">
        <v>0</v>
      </c>
      <c r="N743">
        <v>0</v>
      </c>
      <c r="O743">
        <v>0</v>
      </c>
      <c r="P743">
        <v>0</v>
      </c>
      <c r="Q743">
        <v>0.251</v>
      </c>
      <c r="R743">
        <v>0.31</v>
      </c>
      <c r="S743">
        <v>0.33300000000000002</v>
      </c>
      <c r="T743">
        <v>0.64300000000000002</v>
      </c>
      <c r="U743">
        <v>0.28599999999999998</v>
      </c>
      <c r="V743">
        <v>77</v>
      </c>
      <c r="W743">
        <v>0</v>
      </c>
      <c r="X743">
        <v>0</v>
      </c>
      <c r="Y743">
        <v>0</v>
      </c>
      <c r="Z743">
        <v>0</v>
      </c>
      <c r="AA743">
        <v>0</v>
      </c>
    </row>
    <row r="744" spans="1:27" x14ac:dyDescent="0.25">
      <c r="A744" t="s">
        <v>5112</v>
      </c>
      <c r="B744" t="s">
        <v>5113</v>
      </c>
      <c r="C744" t="s">
        <v>20871</v>
      </c>
      <c r="D744">
        <v>1</v>
      </c>
      <c r="E744">
        <v>1</v>
      </c>
      <c r="F744">
        <v>0</v>
      </c>
      <c r="G744">
        <v>0</v>
      </c>
      <c r="H744">
        <v>0</v>
      </c>
      <c r="I744">
        <v>0</v>
      </c>
      <c r="J744">
        <v>0</v>
      </c>
      <c r="K744">
        <v>0</v>
      </c>
      <c r="L744">
        <v>0</v>
      </c>
      <c r="M744">
        <v>0</v>
      </c>
      <c r="N744">
        <v>0</v>
      </c>
      <c r="O744">
        <v>0</v>
      </c>
      <c r="P744">
        <v>0</v>
      </c>
      <c r="Q744">
        <v>0.216</v>
      </c>
      <c r="R744">
        <v>0.28899999999999998</v>
      </c>
      <c r="S744">
        <v>0.36199999999999999</v>
      </c>
      <c r="T744">
        <v>0.65</v>
      </c>
      <c r="U744">
        <v>0.28599999999999998</v>
      </c>
      <c r="V744">
        <v>81</v>
      </c>
      <c r="W744">
        <v>0</v>
      </c>
      <c r="X744">
        <v>0</v>
      </c>
      <c r="Y744">
        <v>0</v>
      </c>
      <c r="Z744">
        <v>0</v>
      </c>
      <c r="AA744">
        <v>0</v>
      </c>
    </row>
    <row r="745" spans="1:27" x14ac:dyDescent="0.25">
      <c r="A745" t="s">
        <v>3843</v>
      </c>
      <c r="B745" t="s">
        <v>3844</v>
      </c>
      <c r="C745" t="s">
        <v>20880</v>
      </c>
      <c r="D745">
        <v>1</v>
      </c>
      <c r="E745">
        <v>1</v>
      </c>
      <c r="F745">
        <v>0</v>
      </c>
      <c r="G745">
        <v>0</v>
      </c>
      <c r="H745">
        <v>0</v>
      </c>
      <c r="I745">
        <v>0</v>
      </c>
      <c r="J745">
        <v>0</v>
      </c>
      <c r="K745">
        <v>0</v>
      </c>
      <c r="L745">
        <v>0</v>
      </c>
      <c r="M745">
        <v>0</v>
      </c>
      <c r="N745">
        <v>0</v>
      </c>
      <c r="O745">
        <v>0</v>
      </c>
      <c r="P745">
        <v>0</v>
      </c>
      <c r="Q745">
        <v>0.23599999999999999</v>
      </c>
      <c r="R745">
        <v>0.29899999999999999</v>
      </c>
      <c r="S745">
        <v>0.35</v>
      </c>
      <c r="T745">
        <v>0.64900000000000002</v>
      </c>
      <c r="U745">
        <v>0.28599999999999998</v>
      </c>
      <c r="V745">
        <v>72</v>
      </c>
      <c r="W745">
        <v>0</v>
      </c>
      <c r="X745">
        <v>0</v>
      </c>
      <c r="Y745">
        <v>0</v>
      </c>
      <c r="Z745">
        <v>0</v>
      </c>
      <c r="AA745">
        <v>0</v>
      </c>
    </row>
    <row r="746" spans="1:27" x14ac:dyDescent="0.25">
      <c r="A746" t="s">
        <v>4253</v>
      </c>
      <c r="B746" t="s">
        <v>4254</v>
      </c>
      <c r="C746" t="s">
        <v>20882</v>
      </c>
      <c r="D746">
        <v>1</v>
      </c>
      <c r="E746">
        <v>1</v>
      </c>
      <c r="F746">
        <v>0</v>
      </c>
      <c r="G746">
        <v>0</v>
      </c>
      <c r="H746">
        <v>0</v>
      </c>
      <c r="I746">
        <v>0</v>
      </c>
      <c r="J746">
        <v>0</v>
      </c>
      <c r="K746">
        <v>0</v>
      </c>
      <c r="L746">
        <v>0</v>
      </c>
      <c r="M746">
        <v>0</v>
      </c>
      <c r="N746">
        <v>0</v>
      </c>
      <c r="O746">
        <v>0</v>
      </c>
      <c r="P746">
        <v>0</v>
      </c>
      <c r="Q746">
        <v>0.252</v>
      </c>
      <c r="R746">
        <v>0.29199999999999998</v>
      </c>
      <c r="S746">
        <v>0.36</v>
      </c>
      <c r="T746">
        <v>0.65200000000000002</v>
      </c>
      <c r="U746">
        <v>0.28599999999999998</v>
      </c>
      <c r="V746">
        <v>75</v>
      </c>
      <c r="W746">
        <v>0</v>
      </c>
      <c r="X746">
        <v>0</v>
      </c>
      <c r="Y746">
        <v>0</v>
      </c>
      <c r="Z746">
        <v>0</v>
      </c>
      <c r="AA746">
        <v>0</v>
      </c>
    </row>
    <row r="747" spans="1:27" x14ac:dyDescent="0.25">
      <c r="A747" t="s">
        <v>3339</v>
      </c>
      <c r="B747" t="s">
        <v>3340</v>
      </c>
      <c r="C747" t="s">
        <v>20895</v>
      </c>
      <c r="D747">
        <v>1</v>
      </c>
      <c r="E747">
        <v>1</v>
      </c>
      <c r="F747">
        <v>0</v>
      </c>
      <c r="G747">
        <v>0</v>
      </c>
      <c r="H747">
        <v>0</v>
      </c>
      <c r="I747">
        <v>0</v>
      </c>
      <c r="J747">
        <v>0</v>
      </c>
      <c r="K747">
        <v>0</v>
      </c>
      <c r="L747">
        <v>0</v>
      </c>
      <c r="M747">
        <v>0</v>
      </c>
      <c r="N747">
        <v>0</v>
      </c>
      <c r="O747">
        <v>0</v>
      </c>
      <c r="P747">
        <v>0</v>
      </c>
      <c r="Q747">
        <v>0.23499999999999999</v>
      </c>
      <c r="R747">
        <v>0.28299999999999997</v>
      </c>
      <c r="S747">
        <v>0.371</v>
      </c>
      <c r="T747">
        <v>0.65400000000000003</v>
      </c>
      <c r="U747">
        <v>0.28499999999999998</v>
      </c>
      <c r="V747">
        <v>81</v>
      </c>
      <c r="W747">
        <v>0</v>
      </c>
      <c r="X747">
        <v>0</v>
      </c>
      <c r="Y747">
        <v>0</v>
      </c>
      <c r="Z747">
        <v>0</v>
      </c>
      <c r="AA747">
        <v>0</v>
      </c>
    </row>
    <row r="748" spans="1:27" x14ac:dyDescent="0.25">
      <c r="A748">
        <v>5519</v>
      </c>
      <c r="B748" t="s">
        <v>4758</v>
      </c>
      <c r="C748" t="s">
        <v>20890</v>
      </c>
      <c r="D748">
        <v>100</v>
      </c>
      <c r="E748">
        <v>89</v>
      </c>
      <c r="F748">
        <v>22</v>
      </c>
      <c r="G748">
        <v>4</v>
      </c>
      <c r="H748">
        <v>0</v>
      </c>
      <c r="I748">
        <v>1</v>
      </c>
      <c r="J748">
        <v>9</v>
      </c>
      <c r="K748">
        <v>8</v>
      </c>
      <c r="L748">
        <v>9</v>
      </c>
      <c r="M748">
        <v>16</v>
      </c>
      <c r="N748">
        <v>1</v>
      </c>
      <c r="O748">
        <v>1</v>
      </c>
      <c r="P748">
        <v>0</v>
      </c>
      <c r="Q748">
        <v>0.247</v>
      </c>
      <c r="R748">
        <v>0.32100000000000001</v>
      </c>
      <c r="S748">
        <v>0.32700000000000001</v>
      </c>
      <c r="T748">
        <v>0.64800000000000002</v>
      </c>
      <c r="U748">
        <v>0.28499999999999998</v>
      </c>
      <c r="V748">
        <v>83</v>
      </c>
      <c r="W748">
        <v>0</v>
      </c>
      <c r="X748">
        <v>-0.6</v>
      </c>
      <c r="Y748">
        <v>-2</v>
      </c>
      <c r="Z748">
        <v>0.7</v>
      </c>
      <c r="AA748">
        <v>0.2</v>
      </c>
    </row>
    <row r="749" spans="1:27" x14ac:dyDescent="0.25">
      <c r="A749" t="s">
        <v>4978</v>
      </c>
      <c r="B749" t="s">
        <v>4979</v>
      </c>
      <c r="C749" t="s">
        <v>20882</v>
      </c>
      <c r="D749">
        <v>1</v>
      </c>
      <c r="E749">
        <v>1</v>
      </c>
      <c r="F749">
        <v>0</v>
      </c>
      <c r="G749">
        <v>0</v>
      </c>
      <c r="H749">
        <v>0</v>
      </c>
      <c r="I749">
        <v>0</v>
      </c>
      <c r="J749">
        <v>0</v>
      </c>
      <c r="K749">
        <v>0</v>
      </c>
      <c r="L749">
        <v>0</v>
      </c>
      <c r="M749">
        <v>0</v>
      </c>
      <c r="N749">
        <v>0</v>
      </c>
      <c r="O749">
        <v>0</v>
      </c>
      <c r="P749">
        <v>0</v>
      </c>
      <c r="Q749">
        <v>0.23400000000000001</v>
      </c>
      <c r="R749">
        <v>0.29099999999999998</v>
      </c>
      <c r="S749">
        <v>0.35799999999999998</v>
      </c>
      <c r="T749">
        <v>0.64800000000000002</v>
      </c>
      <c r="U749">
        <v>0.28499999999999998</v>
      </c>
      <c r="V749">
        <v>75</v>
      </c>
      <c r="W749">
        <v>0</v>
      </c>
      <c r="X749">
        <v>0</v>
      </c>
      <c r="Y749">
        <v>0</v>
      </c>
      <c r="Z749">
        <v>0</v>
      </c>
      <c r="AA749">
        <v>0</v>
      </c>
    </row>
    <row r="750" spans="1:27" x14ac:dyDescent="0.25">
      <c r="A750">
        <v>9187</v>
      </c>
      <c r="B750" t="s">
        <v>5244</v>
      </c>
      <c r="C750" t="s">
        <v>20892</v>
      </c>
      <c r="D750">
        <v>1</v>
      </c>
      <c r="E750">
        <v>1</v>
      </c>
      <c r="F750">
        <v>0</v>
      </c>
      <c r="G750">
        <v>0</v>
      </c>
      <c r="H750">
        <v>0</v>
      </c>
      <c r="I750">
        <v>0</v>
      </c>
      <c r="J750">
        <v>0</v>
      </c>
      <c r="K750">
        <v>0</v>
      </c>
      <c r="L750">
        <v>0</v>
      </c>
      <c r="M750">
        <v>0</v>
      </c>
      <c r="N750">
        <v>0</v>
      </c>
      <c r="O750">
        <v>0</v>
      </c>
      <c r="P750">
        <v>0</v>
      </c>
      <c r="Q750">
        <v>0.23100000000000001</v>
      </c>
      <c r="R750">
        <v>0.29499999999999998</v>
      </c>
      <c r="S750">
        <v>0.35599999999999998</v>
      </c>
      <c r="T750">
        <v>0.65</v>
      </c>
      <c r="U750">
        <v>0.28499999999999998</v>
      </c>
      <c r="V750">
        <v>77</v>
      </c>
      <c r="W750">
        <v>0</v>
      </c>
      <c r="X750">
        <v>0</v>
      </c>
      <c r="Y750">
        <v>0</v>
      </c>
      <c r="Z750">
        <v>0</v>
      </c>
      <c r="AA750">
        <v>0</v>
      </c>
    </row>
    <row r="751" spans="1:27" x14ac:dyDescent="0.25">
      <c r="A751" t="s">
        <v>3499</v>
      </c>
      <c r="B751" t="s">
        <v>3500</v>
      </c>
      <c r="C751" t="s">
        <v>20871</v>
      </c>
      <c r="D751">
        <v>1</v>
      </c>
      <c r="E751">
        <v>1</v>
      </c>
      <c r="F751">
        <v>0</v>
      </c>
      <c r="G751">
        <v>0</v>
      </c>
      <c r="H751">
        <v>0</v>
      </c>
      <c r="I751">
        <v>0</v>
      </c>
      <c r="J751">
        <v>0</v>
      </c>
      <c r="K751">
        <v>0</v>
      </c>
      <c r="L751">
        <v>0</v>
      </c>
      <c r="M751">
        <v>0</v>
      </c>
      <c r="N751">
        <v>0</v>
      </c>
      <c r="O751">
        <v>0</v>
      </c>
      <c r="P751">
        <v>0</v>
      </c>
      <c r="Q751">
        <v>0.247</v>
      </c>
      <c r="R751">
        <v>0.28499999999999998</v>
      </c>
      <c r="S751">
        <v>0.371</v>
      </c>
      <c r="T751">
        <v>0.65600000000000003</v>
      </c>
      <c r="U751">
        <v>0.28499999999999998</v>
      </c>
      <c r="V751">
        <v>81</v>
      </c>
      <c r="W751">
        <v>0</v>
      </c>
      <c r="X751">
        <v>0</v>
      </c>
      <c r="Y751">
        <v>0</v>
      </c>
      <c r="Z751">
        <v>0</v>
      </c>
      <c r="AA751">
        <v>0</v>
      </c>
    </row>
    <row r="752" spans="1:27" x14ac:dyDescent="0.25">
      <c r="A752" t="s">
        <v>4908</v>
      </c>
      <c r="B752" t="s">
        <v>4909</v>
      </c>
      <c r="C752" t="s">
        <v>20873</v>
      </c>
      <c r="D752">
        <v>1</v>
      </c>
      <c r="E752">
        <v>1</v>
      </c>
      <c r="F752">
        <v>0</v>
      </c>
      <c r="G752">
        <v>0</v>
      </c>
      <c r="H752">
        <v>0</v>
      </c>
      <c r="I752">
        <v>0</v>
      </c>
      <c r="J752">
        <v>0</v>
      </c>
      <c r="K752">
        <v>0</v>
      </c>
      <c r="L752">
        <v>0</v>
      </c>
      <c r="M752">
        <v>0</v>
      </c>
      <c r="N752">
        <v>0</v>
      </c>
      <c r="O752">
        <v>0</v>
      </c>
      <c r="P752">
        <v>0</v>
      </c>
      <c r="Q752">
        <v>0.23300000000000001</v>
      </c>
      <c r="R752">
        <v>0.29599999999999999</v>
      </c>
      <c r="S752">
        <v>0.35099999999999998</v>
      </c>
      <c r="T752">
        <v>0.64700000000000002</v>
      </c>
      <c r="U752">
        <v>0.28499999999999998</v>
      </c>
      <c r="V752">
        <v>76</v>
      </c>
      <c r="W752">
        <v>0</v>
      </c>
      <c r="X752">
        <v>0</v>
      </c>
      <c r="Y752">
        <v>0</v>
      </c>
      <c r="Z752">
        <v>0</v>
      </c>
      <c r="AA752">
        <v>0</v>
      </c>
    </row>
    <row r="753" spans="1:27" x14ac:dyDescent="0.25">
      <c r="A753" t="s">
        <v>3231</v>
      </c>
      <c r="B753" t="s">
        <v>3232</v>
      </c>
      <c r="C753" t="s">
        <v>20880</v>
      </c>
      <c r="D753">
        <v>1</v>
      </c>
      <c r="E753">
        <v>1</v>
      </c>
      <c r="F753">
        <v>0</v>
      </c>
      <c r="G753">
        <v>0</v>
      </c>
      <c r="H753">
        <v>0</v>
      </c>
      <c r="I753">
        <v>0</v>
      </c>
      <c r="J753">
        <v>0</v>
      </c>
      <c r="K753">
        <v>0</v>
      </c>
      <c r="L753">
        <v>0</v>
      </c>
      <c r="M753">
        <v>0</v>
      </c>
      <c r="N753">
        <v>0</v>
      </c>
      <c r="O753">
        <v>0</v>
      </c>
      <c r="P753">
        <v>0</v>
      </c>
      <c r="Q753">
        <v>0.218</v>
      </c>
      <c r="R753">
        <v>0.27900000000000003</v>
      </c>
      <c r="S753">
        <v>0.376</v>
      </c>
      <c r="T753">
        <v>0.65500000000000003</v>
      </c>
      <c r="U753">
        <v>0.28499999999999998</v>
      </c>
      <c r="V753">
        <v>72</v>
      </c>
      <c r="W753">
        <v>0</v>
      </c>
      <c r="X753">
        <v>0</v>
      </c>
      <c r="Y753">
        <v>0</v>
      </c>
      <c r="Z753">
        <v>0</v>
      </c>
      <c r="AA753">
        <v>0</v>
      </c>
    </row>
    <row r="754" spans="1:27" x14ac:dyDescent="0.25">
      <c r="A754" t="s">
        <v>4222</v>
      </c>
      <c r="B754" t="s">
        <v>4223</v>
      </c>
      <c r="C754" t="s">
        <v>20885</v>
      </c>
      <c r="D754">
        <v>1</v>
      </c>
      <c r="E754">
        <v>1</v>
      </c>
      <c r="F754">
        <v>0</v>
      </c>
      <c r="G754">
        <v>0</v>
      </c>
      <c r="H754">
        <v>0</v>
      </c>
      <c r="I754">
        <v>0</v>
      </c>
      <c r="J754">
        <v>0</v>
      </c>
      <c r="K754">
        <v>0</v>
      </c>
      <c r="L754">
        <v>0</v>
      </c>
      <c r="M754">
        <v>0</v>
      </c>
      <c r="N754">
        <v>0</v>
      </c>
      <c r="O754">
        <v>0</v>
      </c>
      <c r="P754">
        <v>0</v>
      </c>
      <c r="Q754">
        <v>0.23699999999999999</v>
      </c>
      <c r="R754">
        <v>0.28599999999999998</v>
      </c>
      <c r="S754">
        <v>0.36899999999999999</v>
      </c>
      <c r="T754">
        <v>0.65500000000000003</v>
      </c>
      <c r="U754">
        <v>0.28499999999999998</v>
      </c>
      <c r="V754">
        <v>79</v>
      </c>
      <c r="W754">
        <v>0</v>
      </c>
      <c r="X754">
        <v>0</v>
      </c>
      <c r="Y754">
        <v>0</v>
      </c>
      <c r="Z754">
        <v>0</v>
      </c>
      <c r="AA754">
        <v>0</v>
      </c>
    </row>
    <row r="755" spans="1:27" x14ac:dyDescent="0.25">
      <c r="A755" t="s">
        <v>5055</v>
      </c>
      <c r="B755" t="s">
        <v>5056</v>
      </c>
      <c r="C755" t="s">
        <v>20868</v>
      </c>
      <c r="D755">
        <v>1</v>
      </c>
      <c r="E755">
        <v>1</v>
      </c>
      <c r="F755">
        <v>0</v>
      </c>
      <c r="G755">
        <v>0</v>
      </c>
      <c r="H755">
        <v>0</v>
      </c>
      <c r="I755">
        <v>0</v>
      </c>
      <c r="J755">
        <v>0</v>
      </c>
      <c r="K755">
        <v>0</v>
      </c>
      <c r="L755">
        <v>0</v>
      </c>
      <c r="M755">
        <v>0</v>
      </c>
      <c r="N755">
        <v>0</v>
      </c>
      <c r="O755">
        <v>0</v>
      </c>
      <c r="P755">
        <v>0</v>
      </c>
      <c r="Q755">
        <v>0.245</v>
      </c>
      <c r="R755">
        <v>0.30399999999999999</v>
      </c>
      <c r="S755">
        <v>0.34100000000000003</v>
      </c>
      <c r="T755">
        <v>0.64500000000000002</v>
      </c>
      <c r="U755">
        <v>0.28499999999999998</v>
      </c>
      <c r="V755">
        <v>77</v>
      </c>
      <c r="W755">
        <v>0</v>
      </c>
      <c r="X755">
        <v>0</v>
      </c>
      <c r="Y755">
        <v>0</v>
      </c>
      <c r="Z755">
        <v>0</v>
      </c>
      <c r="AA755">
        <v>0</v>
      </c>
    </row>
    <row r="756" spans="1:27" x14ac:dyDescent="0.25">
      <c r="A756">
        <v>9219</v>
      </c>
      <c r="B756" t="s">
        <v>4540</v>
      </c>
      <c r="C756" t="s">
        <v>20866</v>
      </c>
      <c r="D756">
        <v>224</v>
      </c>
      <c r="E756">
        <v>203</v>
      </c>
      <c r="F756">
        <v>47</v>
      </c>
      <c r="G756">
        <v>10</v>
      </c>
      <c r="H756">
        <v>1</v>
      </c>
      <c r="I756">
        <v>5</v>
      </c>
      <c r="J756">
        <v>22</v>
      </c>
      <c r="K756">
        <v>23</v>
      </c>
      <c r="L756">
        <v>15</v>
      </c>
      <c r="M756">
        <v>63</v>
      </c>
      <c r="N756">
        <v>4</v>
      </c>
      <c r="O756">
        <v>3</v>
      </c>
      <c r="P756">
        <v>1</v>
      </c>
      <c r="Q756">
        <v>0.22900000000000001</v>
      </c>
      <c r="R756">
        <v>0.29099999999999998</v>
      </c>
      <c r="S756">
        <v>0.36799999999999999</v>
      </c>
      <c r="T756">
        <v>0.65800000000000003</v>
      </c>
      <c r="U756">
        <v>0.28499999999999998</v>
      </c>
      <c r="V756">
        <v>77</v>
      </c>
      <c r="W756">
        <v>0.4</v>
      </c>
      <c r="X756">
        <v>0.1</v>
      </c>
      <c r="Y756">
        <v>-5.7</v>
      </c>
      <c r="Z756">
        <v>-0.5</v>
      </c>
      <c r="AA756">
        <v>0.1</v>
      </c>
    </row>
    <row r="757" spans="1:27" x14ac:dyDescent="0.25">
      <c r="A757">
        <v>7087</v>
      </c>
      <c r="B757" t="s">
        <v>4493</v>
      </c>
      <c r="C757" t="s">
        <v>20882</v>
      </c>
      <c r="D757">
        <v>177</v>
      </c>
      <c r="E757">
        <v>162</v>
      </c>
      <c r="F757">
        <v>38</v>
      </c>
      <c r="G757">
        <v>7</v>
      </c>
      <c r="H757">
        <v>0</v>
      </c>
      <c r="I757">
        <v>5</v>
      </c>
      <c r="J757">
        <v>18</v>
      </c>
      <c r="K757">
        <v>18</v>
      </c>
      <c r="L757">
        <v>11</v>
      </c>
      <c r="M757">
        <v>38</v>
      </c>
      <c r="N757">
        <v>1</v>
      </c>
      <c r="O757">
        <v>1</v>
      </c>
      <c r="P757">
        <v>1</v>
      </c>
      <c r="Q757">
        <v>0.23200000000000001</v>
      </c>
      <c r="R757">
        <v>0.28599999999999998</v>
      </c>
      <c r="S757">
        <v>0.36799999999999999</v>
      </c>
      <c r="T757">
        <v>0.65500000000000003</v>
      </c>
      <c r="U757">
        <v>0.28499999999999998</v>
      </c>
      <c r="V757">
        <v>75</v>
      </c>
      <c r="W757">
        <v>-0.2</v>
      </c>
      <c r="X757">
        <v>1.3</v>
      </c>
      <c r="Y757">
        <v>-5.3</v>
      </c>
      <c r="Z757">
        <v>5.0999999999999996</v>
      </c>
      <c r="AA757">
        <v>0.6</v>
      </c>
    </row>
    <row r="758" spans="1:27" x14ac:dyDescent="0.25">
      <c r="A758">
        <v>4875</v>
      </c>
      <c r="B758" t="s">
        <v>4685</v>
      </c>
      <c r="C758" t="s">
        <v>20872</v>
      </c>
      <c r="D758">
        <v>1</v>
      </c>
      <c r="E758">
        <v>1</v>
      </c>
      <c r="F758">
        <v>0</v>
      </c>
      <c r="G758">
        <v>0</v>
      </c>
      <c r="H758">
        <v>0</v>
      </c>
      <c r="I758">
        <v>0</v>
      </c>
      <c r="J758">
        <v>0</v>
      </c>
      <c r="K758">
        <v>0</v>
      </c>
      <c r="L758">
        <v>0</v>
      </c>
      <c r="M758">
        <v>0</v>
      </c>
      <c r="N758">
        <v>0</v>
      </c>
      <c r="O758">
        <v>0</v>
      </c>
      <c r="P758">
        <v>0</v>
      </c>
      <c r="Q758">
        <v>0.24299999999999999</v>
      </c>
      <c r="R758">
        <v>0.30299999999999999</v>
      </c>
      <c r="S758">
        <v>0.34399999999999997</v>
      </c>
      <c r="T758">
        <v>0.64600000000000002</v>
      </c>
      <c r="U758">
        <v>0.28499999999999998</v>
      </c>
      <c r="V758">
        <v>77</v>
      </c>
      <c r="W758">
        <v>0</v>
      </c>
      <c r="X758">
        <v>0</v>
      </c>
      <c r="Y758">
        <v>0</v>
      </c>
      <c r="Z758">
        <v>0</v>
      </c>
      <c r="AA758">
        <v>0</v>
      </c>
    </row>
    <row r="759" spans="1:27" x14ac:dyDescent="0.25">
      <c r="A759" t="s">
        <v>4847</v>
      </c>
      <c r="B759" t="s">
        <v>4848</v>
      </c>
      <c r="C759" t="s">
        <v>20892</v>
      </c>
      <c r="D759">
        <v>1</v>
      </c>
      <c r="E759">
        <v>1</v>
      </c>
      <c r="F759">
        <v>0</v>
      </c>
      <c r="G759">
        <v>0</v>
      </c>
      <c r="H759">
        <v>0</v>
      </c>
      <c r="I759">
        <v>0</v>
      </c>
      <c r="J759">
        <v>0</v>
      </c>
      <c r="K759">
        <v>0</v>
      </c>
      <c r="L759">
        <v>0</v>
      </c>
      <c r="M759">
        <v>0</v>
      </c>
      <c r="N759">
        <v>0</v>
      </c>
      <c r="O759">
        <v>0</v>
      </c>
      <c r="P759">
        <v>0</v>
      </c>
      <c r="Q759">
        <v>0.23100000000000001</v>
      </c>
      <c r="R759">
        <v>0.27300000000000002</v>
      </c>
      <c r="S759">
        <v>0.38300000000000001</v>
      </c>
      <c r="T759">
        <v>0.65600000000000003</v>
      </c>
      <c r="U759">
        <v>0.28499999999999998</v>
      </c>
      <c r="V759">
        <v>77</v>
      </c>
      <c r="W759">
        <v>0</v>
      </c>
      <c r="X759">
        <v>0</v>
      </c>
      <c r="Y759">
        <v>0</v>
      </c>
      <c r="Z759">
        <v>0</v>
      </c>
      <c r="AA759">
        <v>0</v>
      </c>
    </row>
    <row r="760" spans="1:27" x14ac:dyDescent="0.25">
      <c r="A760" t="s">
        <v>4708</v>
      </c>
      <c r="B760" t="s">
        <v>4709</v>
      </c>
      <c r="C760" t="s">
        <v>20885</v>
      </c>
      <c r="D760">
        <v>1</v>
      </c>
      <c r="E760">
        <v>1</v>
      </c>
      <c r="F760">
        <v>0</v>
      </c>
      <c r="G760">
        <v>0</v>
      </c>
      <c r="H760">
        <v>0</v>
      </c>
      <c r="I760">
        <v>0</v>
      </c>
      <c r="J760">
        <v>0</v>
      </c>
      <c r="K760">
        <v>0</v>
      </c>
      <c r="L760">
        <v>0</v>
      </c>
      <c r="M760">
        <v>0</v>
      </c>
      <c r="N760">
        <v>0</v>
      </c>
      <c r="O760">
        <v>0</v>
      </c>
      <c r="P760">
        <v>0</v>
      </c>
      <c r="Q760">
        <v>0.24199999999999999</v>
      </c>
      <c r="R760">
        <v>0.29099999999999998</v>
      </c>
      <c r="S760">
        <v>0.36099999999999999</v>
      </c>
      <c r="T760">
        <v>0.65200000000000002</v>
      </c>
      <c r="U760">
        <v>0.28499999999999998</v>
      </c>
      <c r="V760">
        <v>79</v>
      </c>
      <c r="W760">
        <v>0</v>
      </c>
      <c r="X760">
        <v>0</v>
      </c>
      <c r="Y760">
        <v>0</v>
      </c>
      <c r="Z760">
        <v>0</v>
      </c>
      <c r="AA760">
        <v>0</v>
      </c>
    </row>
    <row r="761" spans="1:27" x14ac:dyDescent="0.25">
      <c r="A761">
        <v>2090</v>
      </c>
      <c r="B761" t="s">
        <v>5339</v>
      </c>
      <c r="C761" t="s">
        <v>1</v>
      </c>
      <c r="D761">
        <v>442</v>
      </c>
      <c r="E761">
        <v>413</v>
      </c>
      <c r="F761">
        <v>103</v>
      </c>
      <c r="G761">
        <v>22</v>
      </c>
      <c r="H761">
        <v>3</v>
      </c>
      <c r="I761">
        <v>8</v>
      </c>
      <c r="J761">
        <v>41</v>
      </c>
      <c r="K761">
        <v>45</v>
      </c>
      <c r="L761">
        <v>20</v>
      </c>
      <c r="M761">
        <v>81</v>
      </c>
      <c r="N761">
        <v>3</v>
      </c>
      <c r="O761">
        <v>10</v>
      </c>
      <c r="P761">
        <v>4</v>
      </c>
      <c r="Q761">
        <v>0.249</v>
      </c>
      <c r="R761">
        <v>0.28699999999999998</v>
      </c>
      <c r="S761">
        <v>0.36899999999999999</v>
      </c>
      <c r="T761">
        <v>0.65600000000000003</v>
      </c>
      <c r="U761">
        <v>0.28499999999999998</v>
      </c>
      <c r="V761">
        <v>77</v>
      </c>
      <c r="W761">
        <v>-0.1</v>
      </c>
      <c r="X761">
        <v>-1.1000000000000001</v>
      </c>
      <c r="Y761">
        <v>-11.8</v>
      </c>
      <c r="Z761">
        <v>-6.3</v>
      </c>
      <c r="AA761">
        <v>-0.4</v>
      </c>
    </row>
    <row r="762" spans="1:27" x14ac:dyDescent="0.25">
      <c r="A762">
        <v>5212</v>
      </c>
      <c r="B762" t="s">
        <v>5086</v>
      </c>
      <c r="C762" t="s">
        <v>20865</v>
      </c>
      <c r="D762">
        <v>1</v>
      </c>
      <c r="E762">
        <v>1</v>
      </c>
      <c r="F762">
        <v>0</v>
      </c>
      <c r="G762">
        <v>0</v>
      </c>
      <c r="H762">
        <v>0</v>
      </c>
      <c r="I762">
        <v>0</v>
      </c>
      <c r="J762">
        <v>0</v>
      </c>
      <c r="K762">
        <v>0</v>
      </c>
      <c r="L762">
        <v>0</v>
      </c>
      <c r="M762">
        <v>0</v>
      </c>
      <c r="N762">
        <v>0</v>
      </c>
      <c r="O762">
        <v>0</v>
      </c>
      <c r="P762">
        <v>0</v>
      </c>
      <c r="Q762">
        <v>0.23699999999999999</v>
      </c>
      <c r="R762">
        <v>0.29299999999999998</v>
      </c>
      <c r="S762">
        <v>0.35699999999999998</v>
      </c>
      <c r="T762">
        <v>0.65</v>
      </c>
      <c r="U762">
        <v>0.28499999999999998</v>
      </c>
      <c r="V762">
        <v>83</v>
      </c>
      <c r="W762">
        <v>0</v>
      </c>
      <c r="X762">
        <v>0</v>
      </c>
      <c r="Y762">
        <v>0</v>
      </c>
      <c r="Z762">
        <v>0</v>
      </c>
      <c r="AA762">
        <v>0</v>
      </c>
    </row>
    <row r="763" spans="1:27" x14ac:dyDescent="0.25">
      <c r="A763" t="s">
        <v>2663</v>
      </c>
      <c r="B763" t="s">
        <v>2664</v>
      </c>
      <c r="C763" t="s">
        <v>20868</v>
      </c>
      <c r="D763">
        <v>1</v>
      </c>
      <c r="E763">
        <v>1</v>
      </c>
      <c r="F763">
        <v>0</v>
      </c>
      <c r="G763">
        <v>0</v>
      </c>
      <c r="H763">
        <v>0</v>
      </c>
      <c r="I763">
        <v>0</v>
      </c>
      <c r="J763">
        <v>0</v>
      </c>
      <c r="K763">
        <v>0</v>
      </c>
      <c r="L763">
        <v>0</v>
      </c>
      <c r="M763">
        <v>0</v>
      </c>
      <c r="N763">
        <v>0</v>
      </c>
      <c r="O763">
        <v>0</v>
      </c>
      <c r="P763">
        <v>0</v>
      </c>
      <c r="Q763">
        <v>0.25</v>
      </c>
      <c r="R763">
        <v>0.28999999999999998</v>
      </c>
      <c r="S763">
        <v>0.36399999999999999</v>
      </c>
      <c r="T763">
        <v>0.65400000000000003</v>
      </c>
      <c r="U763">
        <v>0.28499999999999998</v>
      </c>
      <c r="V763">
        <v>76</v>
      </c>
      <c r="W763">
        <v>0</v>
      </c>
      <c r="X763">
        <v>0</v>
      </c>
      <c r="Y763">
        <v>0</v>
      </c>
      <c r="Z763">
        <v>0</v>
      </c>
      <c r="AA763">
        <v>0</v>
      </c>
    </row>
    <row r="764" spans="1:27" x14ac:dyDescent="0.25">
      <c r="A764" t="s">
        <v>4835</v>
      </c>
      <c r="B764" t="s">
        <v>4836</v>
      </c>
      <c r="C764" t="s">
        <v>20868</v>
      </c>
      <c r="D764">
        <v>1</v>
      </c>
      <c r="E764">
        <v>1</v>
      </c>
      <c r="F764">
        <v>0</v>
      </c>
      <c r="G764">
        <v>0</v>
      </c>
      <c r="H764">
        <v>0</v>
      </c>
      <c r="I764">
        <v>0</v>
      </c>
      <c r="J764">
        <v>0</v>
      </c>
      <c r="K764">
        <v>0</v>
      </c>
      <c r="L764">
        <v>0</v>
      </c>
      <c r="M764">
        <v>0</v>
      </c>
      <c r="N764">
        <v>0</v>
      </c>
      <c r="O764">
        <v>0</v>
      </c>
      <c r="P764">
        <v>0</v>
      </c>
      <c r="Q764">
        <v>0.24199999999999999</v>
      </c>
      <c r="R764">
        <v>0.315</v>
      </c>
      <c r="S764">
        <v>0.32300000000000001</v>
      </c>
      <c r="T764">
        <v>0.63700000000000001</v>
      </c>
      <c r="U764">
        <v>0.28499999999999998</v>
      </c>
      <c r="V764">
        <v>76</v>
      </c>
      <c r="W764">
        <v>0</v>
      </c>
      <c r="X764">
        <v>0</v>
      </c>
      <c r="Y764">
        <v>0</v>
      </c>
      <c r="Z764">
        <v>0</v>
      </c>
      <c r="AA764">
        <v>0</v>
      </c>
    </row>
    <row r="765" spans="1:27" x14ac:dyDescent="0.25">
      <c r="A765" t="s">
        <v>4894</v>
      </c>
      <c r="B765" t="s">
        <v>4895</v>
      </c>
      <c r="C765" t="s">
        <v>20874</v>
      </c>
      <c r="D765">
        <v>1</v>
      </c>
      <c r="E765">
        <v>1</v>
      </c>
      <c r="F765">
        <v>0</v>
      </c>
      <c r="G765">
        <v>0</v>
      </c>
      <c r="H765">
        <v>0</v>
      </c>
      <c r="I765">
        <v>0</v>
      </c>
      <c r="J765">
        <v>0</v>
      </c>
      <c r="K765">
        <v>0</v>
      </c>
      <c r="L765">
        <v>0</v>
      </c>
      <c r="M765">
        <v>0</v>
      </c>
      <c r="N765">
        <v>0</v>
      </c>
      <c r="O765">
        <v>0</v>
      </c>
      <c r="P765">
        <v>0</v>
      </c>
      <c r="Q765">
        <v>0.24399999999999999</v>
      </c>
      <c r="R765">
        <v>0.29799999999999999</v>
      </c>
      <c r="S765">
        <v>0.35</v>
      </c>
      <c r="T765">
        <v>0.64800000000000002</v>
      </c>
      <c r="U765">
        <v>0.28499999999999998</v>
      </c>
      <c r="V765">
        <v>78</v>
      </c>
      <c r="W765">
        <v>0</v>
      </c>
      <c r="X765">
        <v>0</v>
      </c>
      <c r="Y765">
        <v>0</v>
      </c>
      <c r="Z765">
        <v>0</v>
      </c>
      <c r="AA765">
        <v>0</v>
      </c>
    </row>
    <row r="766" spans="1:27" x14ac:dyDescent="0.25">
      <c r="A766">
        <v>9854</v>
      </c>
      <c r="B766" t="s">
        <v>5025</v>
      </c>
      <c r="C766" t="s">
        <v>20865</v>
      </c>
      <c r="D766">
        <v>112</v>
      </c>
      <c r="E766">
        <v>102</v>
      </c>
      <c r="F766">
        <v>26</v>
      </c>
      <c r="G766">
        <v>5</v>
      </c>
      <c r="H766">
        <v>0</v>
      </c>
      <c r="I766">
        <v>1</v>
      </c>
      <c r="J766">
        <v>10</v>
      </c>
      <c r="K766">
        <v>10</v>
      </c>
      <c r="L766">
        <v>8</v>
      </c>
      <c r="M766">
        <v>22</v>
      </c>
      <c r="N766">
        <v>0</v>
      </c>
      <c r="O766">
        <v>1</v>
      </c>
      <c r="P766">
        <v>1</v>
      </c>
      <c r="Q766">
        <v>0.252</v>
      </c>
      <c r="R766">
        <v>0.308</v>
      </c>
      <c r="S766">
        <v>0.33900000000000002</v>
      </c>
      <c r="T766">
        <v>0.64700000000000002</v>
      </c>
      <c r="U766">
        <v>0.28499999999999998</v>
      </c>
      <c r="V766">
        <v>83</v>
      </c>
      <c r="W766">
        <v>0.1</v>
      </c>
      <c r="X766">
        <v>0.2</v>
      </c>
      <c r="Y766">
        <v>-2.2000000000000002</v>
      </c>
      <c r="Z766">
        <v>-2.2000000000000002</v>
      </c>
      <c r="AA766">
        <v>-0.1</v>
      </c>
    </row>
    <row r="767" spans="1:27" x14ac:dyDescent="0.25">
      <c r="A767">
        <v>1555</v>
      </c>
      <c r="B767" t="s">
        <v>5118</v>
      </c>
      <c r="C767" t="s">
        <v>20877</v>
      </c>
      <c r="D767">
        <v>1</v>
      </c>
      <c r="E767">
        <v>1</v>
      </c>
      <c r="F767">
        <v>0</v>
      </c>
      <c r="G767">
        <v>0</v>
      </c>
      <c r="H767">
        <v>0</v>
      </c>
      <c r="I767">
        <v>0</v>
      </c>
      <c r="J767">
        <v>0</v>
      </c>
      <c r="K767">
        <v>0</v>
      </c>
      <c r="L767">
        <v>0</v>
      </c>
      <c r="M767">
        <v>0</v>
      </c>
      <c r="N767">
        <v>0</v>
      </c>
      <c r="O767">
        <v>0</v>
      </c>
      <c r="P767">
        <v>0</v>
      </c>
      <c r="Q767">
        <v>0.25900000000000001</v>
      </c>
      <c r="R767">
        <v>0.308</v>
      </c>
      <c r="S767">
        <v>0.33500000000000002</v>
      </c>
      <c r="T767">
        <v>0.64300000000000002</v>
      </c>
      <c r="U767">
        <v>0.28499999999999998</v>
      </c>
      <c r="V767">
        <v>84</v>
      </c>
      <c r="W767">
        <v>0</v>
      </c>
      <c r="X767">
        <v>0</v>
      </c>
      <c r="Y767">
        <v>0</v>
      </c>
      <c r="Z767">
        <v>0</v>
      </c>
      <c r="AA767">
        <v>0</v>
      </c>
    </row>
    <row r="768" spans="1:27" x14ac:dyDescent="0.25">
      <c r="A768" t="s">
        <v>4573</v>
      </c>
      <c r="B768" t="s">
        <v>4574</v>
      </c>
      <c r="C768" t="s">
        <v>20871</v>
      </c>
      <c r="D768">
        <v>27</v>
      </c>
      <c r="E768">
        <v>25</v>
      </c>
      <c r="F768">
        <v>6</v>
      </c>
      <c r="G768">
        <v>1</v>
      </c>
      <c r="H768">
        <v>0</v>
      </c>
      <c r="I768">
        <v>0</v>
      </c>
      <c r="J768">
        <v>3</v>
      </c>
      <c r="K768">
        <v>3</v>
      </c>
      <c r="L768">
        <v>1</v>
      </c>
      <c r="M768">
        <v>5</v>
      </c>
      <c r="N768">
        <v>0</v>
      </c>
      <c r="O768">
        <v>1</v>
      </c>
      <c r="P768">
        <v>1</v>
      </c>
      <c r="Q768">
        <v>0.249</v>
      </c>
      <c r="R768">
        <v>0.28899999999999998</v>
      </c>
      <c r="S768">
        <v>0.36599999999999999</v>
      </c>
      <c r="T768">
        <v>0.65400000000000003</v>
      </c>
      <c r="U768">
        <v>0.28499999999999998</v>
      </c>
      <c r="V768">
        <v>81</v>
      </c>
      <c r="W768">
        <v>0</v>
      </c>
      <c r="X768">
        <v>0</v>
      </c>
      <c r="Y768">
        <v>-0.6</v>
      </c>
      <c r="Z768">
        <v>0.2</v>
      </c>
      <c r="AA768">
        <v>0</v>
      </c>
    </row>
    <row r="769" spans="1:27" x14ac:dyDescent="0.25">
      <c r="A769" t="s">
        <v>4615</v>
      </c>
      <c r="B769" t="s">
        <v>4616</v>
      </c>
      <c r="C769" t="s">
        <v>20885</v>
      </c>
      <c r="D769">
        <v>68</v>
      </c>
      <c r="E769">
        <v>63</v>
      </c>
      <c r="F769">
        <v>16</v>
      </c>
      <c r="G769">
        <v>2</v>
      </c>
      <c r="H769">
        <v>1</v>
      </c>
      <c r="I769">
        <v>1</v>
      </c>
      <c r="J769">
        <v>6</v>
      </c>
      <c r="K769">
        <v>6</v>
      </c>
      <c r="L769">
        <v>4</v>
      </c>
      <c r="M769">
        <v>11</v>
      </c>
      <c r="N769">
        <v>0</v>
      </c>
      <c r="O769">
        <v>3</v>
      </c>
      <c r="P769">
        <v>2</v>
      </c>
      <c r="Q769">
        <v>0.26</v>
      </c>
      <c r="R769">
        <v>0.30099999999999999</v>
      </c>
      <c r="S769">
        <v>0.35</v>
      </c>
      <c r="T769">
        <v>0.65</v>
      </c>
      <c r="U769">
        <v>0.28499999999999998</v>
      </c>
      <c r="V769">
        <v>79</v>
      </c>
      <c r="W769">
        <v>-0.1</v>
      </c>
      <c r="X769">
        <v>0</v>
      </c>
      <c r="Y769">
        <v>-1.7</v>
      </c>
      <c r="Z769">
        <v>0.3</v>
      </c>
      <c r="AA769">
        <v>0.1</v>
      </c>
    </row>
    <row r="770" spans="1:27" x14ac:dyDescent="0.25">
      <c r="A770">
        <v>4450</v>
      </c>
      <c r="B770" t="s">
        <v>5135</v>
      </c>
      <c r="C770" t="s">
        <v>20873</v>
      </c>
      <c r="D770">
        <v>1</v>
      </c>
      <c r="E770">
        <v>1</v>
      </c>
      <c r="F770">
        <v>0</v>
      </c>
      <c r="G770">
        <v>0</v>
      </c>
      <c r="H770">
        <v>0</v>
      </c>
      <c r="I770">
        <v>0</v>
      </c>
      <c r="J770">
        <v>0</v>
      </c>
      <c r="K770">
        <v>0</v>
      </c>
      <c r="L770">
        <v>0</v>
      </c>
      <c r="M770">
        <v>0</v>
      </c>
      <c r="N770">
        <v>0</v>
      </c>
      <c r="O770">
        <v>0</v>
      </c>
      <c r="P770">
        <v>0</v>
      </c>
      <c r="Q770">
        <v>0.23899999999999999</v>
      </c>
      <c r="R770">
        <v>0.3</v>
      </c>
      <c r="S770">
        <v>0.34399999999999997</v>
      </c>
      <c r="T770">
        <v>0.64400000000000002</v>
      </c>
      <c r="U770">
        <v>0.28499999999999998</v>
      </c>
      <c r="V770">
        <v>76</v>
      </c>
      <c r="W770">
        <v>0</v>
      </c>
      <c r="X770">
        <v>0</v>
      </c>
      <c r="Y770">
        <v>0</v>
      </c>
      <c r="Z770">
        <v>0</v>
      </c>
      <c r="AA770">
        <v>0</v>
      </c>
    </row>
    <row r="771" spans="1:27" x14ac:dyDescent="0.25">
      <c r="A771" t="s">
        <v>4705</v>
      </c>
      <c r="B771" t="s">
        <v>4706</v>
      </c>
      <c r="C771" t="s">
        <v>1</v>
      </c>
      <c r="D771">
        <v>1</v>
      </c>
      <c r="E771">
        <v>1</v>
      </c>
      <c r="F771">
        <v>0</v>
      </c>
      <c r="G771">
        <v>0</v>
      </c>
      <c r="H771">
        <v>0</v>
      </c>
      <c r="I771">
        <v>0</v>
      </c>
      <c r="J771">
        <v>0</v>
      </c>
      <c r="K771">
        <v>0</v>
      </c>
      <c r="L771">
        <v>0</v>
      </c>
      <c r="M771">
        <v>0</v>
      </c>
      <c r="N771">
        <v>0</v>
      </c>
      <c r="O771">
        <v>0</v>
      </c>
      <c r="P771">
        <v>0</v>
      </c>
      <c r="Q771">
        <v>0.24199999999999999</v>
      </c>
      <c r="R771">
        <v>0.29099999999999998</v>
      </c>
      <c r="S771">
        <v>0.36099999999999999</v>
      </c>
      <c r="T771">
        <v>0.65100000000000002</v>
      </c>
      <c r="U771">
        <v>0.28499999999999998</v>
      </c>
      <c r="V771">
        <v>77</v>
      </c>
      <c r="W771">
        <v>0</v>
      </c>
      <c r="X771">
        <v>0</v>
      </c>
      <c r="Y771">
        <v>0</v>
      </c>
      <c r="Z771">
        <v>0</v>
      </c>
      <c r="AA771">
        <v>0</v>
      </c>
    </row>
    <row r="772" spans="1:27" x14ac:dyDescent="0.25">
      <c r="A772" t="s">
        <v>4732</v>
      </c>
      <c r="B772" t="s">
        <v>4733</v>
      </c>
      <c r="C772" t="s">
        <v>20887</v>
      </c>
      <c r="D772">
        <v>1</v>
      </c>
      <c r="E772">
        <v>1</v>
      </c>
      <c r="F772">
        <v>0</v>
      </c>
      <c r="G772">
        <v>0</v>
      </c>
      <c r="H772">
        <v>0</v>
      </c>
      <c r="I772">
        <v>0</v>
      </c>
      <c r="J772">
        <v>0</v>
      </c>
      <c r="K772">
        <v>0</v>
      </c>
      <c r="L772">
        <v>0</v>
      </c>
      <c r="M772">
        <v>0</v>
      </c>
      <c r="N772">
        <v>0</v>
      </c>
      <c r="O772">
        <v>0</v>
      </c>
      <c r="P772">
        <v>0</v>
      </c>
      <c r="Q772">
        <v>0.22900000000000001</v>
      </c>
      <c r="R772">
        <v>0.29399999999999998</v>
      </c>
      <c r="S772">
        <v>0.35499999999999998</v>
      </c>
      <c r="T772">
        <v>0.64900000000000002</v>
      </c>
      <c r="U772">
        <v>0.28499999999999998</v>
      </c>
      <c r="V772">
        <v>78</v>
      </c>
      <c r="W772">
        <v>0</v>
      </c>
      <c r="X772">
        <v>0</v>
      </c>
      <c r="Y772">
        <v>0</v>
      </c>
      <c r="Z772">
        <v>0</v>
      </c>
      <c r="AA772">
        <v>0</v>
      </c>
    </row>
    <row r="773" spans="1:27" x14ac:dyDescent="0.25">
      <c r="A773">
        <v>8628</v>
      </c>
      <c r="B773" t="s">
        <v>5052</v>
      </c>
      <c r="C773" t="s">
        <v>20888</v>
      </c>
      <c r="D773">
        <v>516</v>
      </c>
      <c r="E773">
        <v>482</v>
      </c>
      <c r="F773">
        <v>123</v>
      </c>
      <c r="G773">
        <v>21</v>
      </c>
      <c r="H773">
        <v>4</v>
      </c>
      <c r="I773">
        <v>8</v>
      </c>
      <c r="J773">
        <v>49</v>
      </c>
      <c r="K773">
        <v>49</v>
      </c>
      <c r="L773">
        <v>23</v>
      </c>
      <c r="M773">
        <v>99</v>
      </c>
      <c r="N773">
        <v>4</v>
      </c>
      <c r="O773">
        <v>14</v>
      </c>
      <c r="P773">
        <v>7</v>
      </c>
      <c r="Q773">
        <v>0.254</v>
      </c>
      <c r="R773">
        <v>0.29099999999999998</v>
      </c>
      <c r="S773">
        <v>0.36399999999999999</v>
      </c>
      <c r="T773">
        <v>0.65400000000000003</v>
      </c>
      <c r="U773">
        <v>0.28499999999999998</v>
      </c>
      <c r="V773">
        <v>76</v>
      </c>
      <c r="W773">
        <v>0.6</v>
      </c>
      <c r="X773">
        <v>2.2999999999999998</v>
      </c>
      <c r="Y773">
        <v>-13.5</v>
      </c>
      <c r="Z773">
        <v>-4.0999999999999996</v>
      </c>
      <c r="AA773">
        <v>-0.1</v>
      </c>
    </row>
    <row r="774" spans="1:27" x14ac:dyDescent="0.25">
      <c r="A774" t="s">
        <v>5021</v>
      </c>
      <c r="B774" t="s">
        <v>5022</v>
      </c>
      <c r="C774" t="s">
        <v>20874</v>
      </c>
      <c r="D774">
        <v>1</v>
      </c>
      <c r="E774">
        <v>1</v>
      </c>
      <c r="F774">
        <v>0</v>
      </c>
      <c r="G774">
        <v>0</v>
      </c>
      <c r="H774">
        <v>0</v>
      </c>
      <c r="I774">
        <v>0</v>
      </c>
      <c r="J774">
        <v>0</v>
      </c>
      <c r="K774">
        <v>0</v>
      </c>
      <c r="L774">
        <v>0</v>
      </c>
      <c r="M774">
        <v>0</v>
      </c>
      <c r="N774">
        <v>0</v>
      </c>
      <c r="O774">
        <v>0</v>
      </c>
      <c r="P774">
        <v>0</v>
      </c>
      <c r="Q774">
        <v>0.22600000000000001</v>
      </c>
      <c r="R774">
        <v>0.28000000000000003</v>
      </c>
      <c r="S774">
        <v>0.372</v>
      </c>
      <c r="T774">
        <v>0.65300000000000002</v>
      </c>
      <c r="U774">
        <v>0.28499999999999998</v>
      </c>
      <c r="V774">
        <v>78</v>
      </c>
      <c r="W774">
        <v>0</v>
      </c>
      <c r="X774">
        <v>0</v>
      </c>
      <c r="Y774">
        <v>0</v>
      </c>
      <c r="Z774">
        <v>0</v>
      </c>
      <c r="AA774">
        <v>0</v>
      </c>
    </row>
    <row r="775" spans="1:27" x14ac:dyDescent="0.25">
      <c r="A775" t="s">
        <v>2922</v>
      </c>
      <c r="B775" t="s">
        <v>2923</v>
      </c>
      <c r="C775" t="s">
        <v>20893</v>
      </c>
      <c r="D775">
        <v>1</v>
      </c>
      <c r="E775">
        <v>1</v>
      </c>
      <c r="F775">
        <v>0</v>
      </c>
      <c r="G775">
        <v>0</v>
      </c>
      <c r="H775">
        <v>0</v>
      </c>
      <c r="I775">
        <v>0</v>
      </c>
      <c r="J775">
        <v>0</v>
      </c>
      <c r="K775">
        <v>0</v>
      </c>
      <c r="L775">
        <v>0</v>
      </c>
      <c r="M775">
        <v>0</v>
      </c>
      <c r="N775">
        <v>0</v>
      </c>
      <c r="O775">
        <v>0</v>
      </c>
      <c r="P775">
        <v>0</v>
      </c>
      <c r="Q775">
        <v>0.247</v>
      </c>
      <c r="R775">
        <v>0.28399999999999997</v>
      </c>
      <c r="S775">
        <v>0.36899999999999999</v>
      </c>
      <c r="T775">
        <v>0.65400000000000003</v>
      </c>
      <c r="U775">
        <v>0.28499999999999998</v>
      </c>
      <c r="V775">
        <v>80</v>
      </c>
      <c r="W775">
        <v>0</v>
      </c>
      <c r="X775">
        <v>0</v>
      </c>
      <c r="Y775">
        <v>0</v>
      </c>
      <c r="Z775">
        <v>0</v>
      </c>
      <c r="AA775">
        <v>0</v>
      </c>
    </row>
    <row r="776" spans="1:27" x14ac:dyDescent="0.25">
      <c r="A776" t="s">
        <v>2394</v>
      </c>
      <c r="B776" t="s">
        <v>2395</v>
      </c>
      <c r="C776" t="s">
        <v>20870</v>
      </c>
      <c r="D776">
        <v>1</v>
      </c>
      <c r="E776">
        <v>1</v>
      </c>
      <c r="F776">
        <v>0</v>
      </c>
      <c r="G776">
        <v>0</v>
      </c>
      <c r="H776">
        <v>0</v>
      </c>
      <c r="I776">
        <v>0</v>
      </c>
      <c r="J776">
        <v>0</v>
      </c>
      <c r="K776">
        <v>0</v>
      </c>
      <c r="L776">
        <v>0</v>
      </c>
      <c r="M776">
        <v>0</v>
      </c>
      <c r="N776">
        <v>0</v>
      </c>
      <c r="O776">
        <v>0</v>
      </c>
      <c r="P776">
        <v>0</v>
      </c>
      <c r="Q776">
        <v>0.22700000000000001</v>
      </c>
      <c r="R776">
        <v>0.28999999999999998</v>
      </c>
      <c r="S776">
        <v>0.35799999999999998</v>
      </c>
      <c r="T776">
        <v>0.64800000000000002</v>
      </c>
      <c r="U776">
        <v>0.28499999999999998</v>
      </c>
      <c r="V776">
        <v>75</v>
      </c>
      <c r="W776">
        <v>0</v>
      </c>
      <c r="X776">
        <v>0</v>
      </c>
      <c r="Y776">
        <v>0</v>
      </c>
      <c r="Z776">
        <v>0</v>
      </c>
      <c r="AA776">
        <v>0</v>
      </c>
    </row>
    <row r="777" spans="1:27" x14ac:dyDescent="0.25">
      <c r="A777">
        <v>10459</v>
      </c>
      <c r="B777" t="s">
        <v>4466</v>
      </c>
      <c r="C777" t="s">
        <v>20867</v>
      </c>
      <c r="D777">
        <v>558</v>
      </c>
      <c r="E777">
        <v>518</v>
      </c>
      <c r="F777">
        <v>135</v>
      </c>
      <c r="G777">
        <v>21</v>
      </c>
      <c r="H777">
        <v>6</v>
      </c>
      <c r="I777">
        <v>5</v>
      </c>
      <c r="J777">
        <v>47</v>
      </c>
      <c r="K777">
        <v>49</v>
      </c>
      <c r="L777">
        <v>30</v>
      </c>
      <c r="M777">
        <v>85</v>
      </c>
      <c r="N777">
        <v>2</v>
      </c>
      <c r="O777">
        <v>7</v>
      </c>
      <c r="P777">
        <v>5</v>
      </c>
      <c r="Q777">
        <v>0.26100000000000001</v>
      </c>
      <c r="R777">
        <v>0.30199999999999999</v>
      </c>
      <c r="S777">
        <v>0.35399999999999998</v>
      </c>
      <c r="T777">
        <v>0.65600000000000003</v>
      </c>
      <c r="U777">
        <v>0.28499999999999998</v>
      </c>
      <c r="V777">
        <v>77</v>
      </c>
      <c r="W777">
        <v>-1.2</v>
      </c>
      <c r="X777">
        <v>-1.2</v>
      </c>
      <c r="Y777">
        <v>-16.100000000000001</v>
      </c>
      <c r="Z777">
        <v>5.7</v>
      </c>
      <c r="AA777">
        <v>0.7</v>
      </c>
    </row>
    <row r="778" spans="1:27" x14ac:dyDescent="0.25">
      <c r="A778">
        <v>2578</v>
      </c>
      <c r="B778" t="s">
        <v>5024</v>
      </c>
      <c r="C778" t="s">
        <v>20892</v>
      </c>
      <c r="D778">
        <v>53</v>
      </c>
      <c r="E778">
        <v>47</v>
      </c>
      <c r="F778">
        <v>11</v>
      </c>
      <c r="G778">
        <v>2</v>
      </c>
      <c r="H778">
        <v>0</v>
      </c>
      <c r="I778">
        <v>1</v>
      </c>
      <c r="J778">
        <v>5</v>
      </c>
      <c r="K778">
        <v>5</v>
      </c>
      <c r="L778">
        <v>4</v>
      </c>
      <c r="M778">
        <v>14</v>
      </c>
      <c r="N778">
        <v>1</v>
      </c>
      <c r="O778">
        <v>2</v>
      </c>
      <c r="P778">
        <v>1</v>
      </c>
      <c r="Q778">
        <v>0.22800000000000001</v>
      </c>
      <c r="R778">
        <v>0.29499999999999998</v>
      </c>
      <c r="S778">
        <v>0.35799999999999998</v>
      </c>
      <c r="T778">
        <v>0.65300000000000002</v>
      </c>
      <c r="U778">
        <v>0.28499999999999998</v>
      </c>
      <c r="V778">
        <v>77</v>
      </c>
      <c r="W778">
        <v>0.1</v>
      </c>
      <c r="X778">
        <v>0.2</v>
      </c>
      <c r="Y778">
        <v>-1.3</v>
      </c>
      <c r="Z778">
        <v>0.4</v>
      </c>
      <c r="AA778">
        <v>0.1</v>
      </c>
    </row>
    <row r="779" spans="1:27" x14ac:dyDescent="0.25">
      <c r="A779" t="s">
        <v>1474</v>
      </c>
      <c r="B779" t="s">
        <v>1475</v>
      </c>
      <c r="C779" t="s">
        <v>20883</v>
      </c>
      <c r="D779">
        <v>1</v>
      </c>
      <c r="E779">
        <v>1</v>
      </c>
      <c r="F779">
        <v>0</v>
      </c>
      <c r="G779">
        <v>0</v>
      </c>
      <c r="H779">
        <v>0</v>
      </c>
      <c r="I779">
        <v>0</v>
      </c>
      <c r="J779">
        <v>0</v>
      </c>
      <c r="K779">
        <v>0</v>
      </c>
      <c r="L779">
        <v>0</v>
      </c>
      <c r="M779">
        <v>0</v>
      </c>
      <c r="N779">
        <v>0</v>
      </c>
      <c r="O779">
        <v>0</v>
      </c>
      <c r="P779">
        <v>0</v>
      </c>
      <c r="Q779">
        <v>0.24299999999999999</v>
      </c>
      <c r="R779">
        <v>0.29599999999999999</v>
      </c>
      <c r="S779">
        <v>0.35099999999999998</v>
      </c>
      <c r="T779">
        <v>0.64700000000000002</v>
      </c>
      <c r="U779">
        <v>0.28499999999999998</v>
      </c>
      <c r="V779">
        <v>76</v>
      </c>
      <c r="W779">
        <v>0</v>
      </c>
      <c r="X779">
        <v>0</v>
      </c>
      <c r="Y779">
        <v>0</v>
      </c>
      <c r="Z779">
        <v>0</v>
      </c>
      <c r="AA779">
        <v>0</v>
      </c>
    </row>
    <row r="780" spans="1:27" x14ac:dyDescent="0.25">
      <c r="A780">
        <v>7392</v>
      </c>
      <c r="B780" t="s">
        <v>4959</v>
      </c>
      <c r="C780" t="s">
        <v>20873</v>
      </c>
      <c r="D780">
        <v>1</v>
      </c>
      <c r="E780">
        <v>1</v>
      </c>
      <c r="F780">
        <v>0</v>
      </c>
      <c r="G780">
        <v>0</v>
      </c>
      <c r="H780">
        <v>0</v>
      </c>
      <c r="I780">
        <v>0</v>
      </c>
      <c r="J780">
        <v>0</v>
      </c>
      <c r="K780">
        <v>0</v>
      </c>
      <c r="L780">
        <v>0</v>
      </c>
      <c r="M780">
        <v>0</v>
      </c>
      <c r="N780">
        <v>0</v>
      </c>
      <c r="O780">
        <v>0</v>
      </c>
      <c r="P780">
        <v>0</v>
      </c>
      <c r="Q780">
        <v>0.22600000000000001</v>
      </c>
      <c r="R780">
        <v>0.27500000000000002</v>
      </c>
      <c r="S780">
        <v>0.38</v>
      </c>
      <c r="T780">
        <v>0.65600000000000003</v>
      </c>
      <c r="U780">
        <v>0.28399999999999997</v>
      </c>
      <c r="V780">
        <v>76</v>
      </c>
      <c r="W780">
        <v>0</v>
      </c>
      <c r="X780">
        <v>0</v>
      </c>
      <c r="Y780">
        <v>0</v>
      </c>
      <c r="Z780">
        <v>0</v>
      </c>
      <c r="AA780">
        <v>0</v>
      </c>
    </row>
    <row r="781" spans="1:27" x14ac:dyDescent="0.25">
      <c r="A781" t="s">
        <v>4756</v>
      </c>
      <c r="B781" t="s">
        <v>4757</v>
      </c>
      <c r="C781" t="s">
        <v>20881</v>
      </c>
      <c r="D781">
        <v>1</v>
      </c>
      <c r="E781">
        <v>1</v>
      </c>
      <c r="F781">
        <v>0</v>
      </c>
      <c r="G781">
        <v>0</v>
      </c>
      <c r="H781">
        <v>0</v>
      </c>
      <c r="I781">
        <v>0</v>
      </c>
      <c r="J781">
        <v>0</v>
      </c>
      <c r="K781">
        <v>0</v>
      </c>
      <c r="L781">
        <v>0</v>
      </c>
      <c r="M781">
        <v>0</v>
      </c>
      <c r="N781">
        <v>0</v>
      </c>
      <c r="O781">
        <v>0</v>
      </c>
      <c r="P781">
        <v>0</v>
      </c>
      <c r="Q781">
        <v>0.247</v>
      </c>
      <c r="R781">
        <v>0.30499999999999999</v>
      </c>
      <c r="S781">
        <v>0.33900000000000002</v>
      </c>
      <c r="T781">
        <v>0.64400000000000002</v>
      </c>
      <c r="U781">
        <v>0.28399999999999997</v>
      </c>
      <c r="V781">
        <v>73</v>
      </c>
      <c r="W781">
        <v>0</v>
      </c>
      <c r="X781">
        <v>0</v>
      </c>
      <c r="Y781">
        <v>0</v>
      </c>
      <c r="Z781">
        <v>0</v>
      </c>
      <c r="AA781">
        <v>0</v>
      </c>
    </row>
    <row r="782" spans="1:27" x14ac:dyDescent="0.25">
      <c r="A782">
        <v>3442</v>
      </c>
      <c r="B782" t="s">
        <v>4747</v>
      </c>
      <c r="C782" t="s">
        <v>1</v>
      </c>
      <c r="D782">
        <v>131</v>
      </c>
      <c r="E782">
        <v>113</v>
      </c>
      <c r="F782">
        <v>22</v>
      </c>
      <c r="G782">
        <v>4</v>
      </c>
      <c r="H782">
        <v>1</v>
      </c>
      <c r="I782">
        <v>4</v>
      </c>
      <c r="J782">
        <v>13</v>
      </c>
      <c r="K782">
        <v>13</v>
      </c>
      <c r="L782">
        <v>15</v>
      </c>
      <c r="M782">
        <v>38</v>
      </c>
      <c r="N782">
        <v>2</v>
      </c>
      <c r="O782">
        <v>1</v>
      </c>
      <c r="P782">
        <v>1</v>
      </c>
      <c r="Q782">
        <v>0.19700000000000001</v>
      </c>
      <c r="R782">
        <v>0.29499999999999998</v>
      </c>
      <c r="S782">
        <v>0.34100000000000003</v>
      </c>
      <c r="T782">
        <v>0.63600000000000001</v>
      </c>
      <c r="U782">
        <v>0.28399999999999997</v>
      </c>
      <c r="V782">
        <v>77</v>
      </c>
      <c r="W782">
        <v>0</v>
      </c>
      <c r="X782">
        <v>-3</v>
      </c>
      <c r="Y782">
        <v>-3.5</v>
      </c>
      <c r="Z782">
        <v>-2.5</v>
      </c>
      <c r="AA782">
        <v>-0.2</v>
      </c>
    </row>
    <row r="783" spans="1:27" x14ac:dyDescent="0.25">
      <c r="A783" t="s">
        <v>4487</v>
      </c>
      <c r="B783" t="s">
        <v>4488</v>
      </c>
      <c r="C783" t="s">
        <v>20874</v>
      </c>
      <c r="D783">
        <v>1</v>
      </c>
      <c r="E783">
        <v>1</v>
      </c>
      <c r="F783">
        <v>0</v>
      </c>
      <c r="G783">
        <v>0</v>
      </c>
      <c r="H783">
        <v>0</v>
      </c>
      <c r="I783">
        <v>0</v>
      </c>
      <c r="J783">
        <v>0</v>
      </c>
      <c r="K783">
        <v>0</v>
      </c>
      <c r="L783">
        <v>0</v>
      </c>
      <c r="M783">
        <v>0</v>
      </c>
      <c r="N783">
        <v>0</v>
      </c>
      <c r="O783">
        <v>0</v>
      </c>
      <c r="P783">
        <v>0</v>
      </c>
      <c r="Q783">
        <v>0.224</v>
      </c>
      <c r="R783">
        <v>0.28899999999999998</v>
      </c>
      <c r="S783">
        <v>0.35799999999999998</v>
      </c>
      <c r="T783">
        <v>0.64700000000000002</v>
      </c>
      <c r="U783">
        <v>0.28399999999999997</v>
      </c>
      <c r="V783">
        <v>78</v>
      </c>
      <c r="W783">
        <v>0</v>
      </c>
      <c r="X783">
        <v>0</v>
      </c>
      <c r="Y783">
        <v>0</v>
      </c>
      <c r="Z783">
        <v>0</v>
      </c>
      <c r="AA783">
        <v>0</v>
      </c>
    </row>
    <row r="784" spans="1:27" x14ac:dyDescent="0.25">
      <c r="A784">
        <v>6962</v>
      </c>
      <c r="B784" t="s">
        <v>5006</v>
      </c>
      <c r="C784" t="s">
        <v>20872</v>
      </c>
      <c r="D784">
        <v>1</v>
      </c>
      <c r="E784">
        <v>1</v>
      </c>
      <c r="F784">
        <v>0</v>
      </c>
      <c r="G784">
        <v>0</v>
      </c>
      <c r="H784">
        <v>0</v>
      </c>
      <c r="I784">
        <v>0</v>
      </c>
      <c r="J784">
        <v>0</v>
      </c>
      <c r="K784">
        <v>0</v>
      </c>
      <c r="L784">
        <v>0</v>
      </c>
      <c r="M784">
        <v>0</v>
      </c>
      <c r="N784">
        <v>0</v>
      </c>
      <c r="O784">
        <v>0</v>
      </c>
      <c r="P784">
        <v>0</v>
      </c>
      <c r="Q784">
        <v>0.23899999999999999</v>
      </c>
      <c r="R784">
        <v>0.29399999999999998</v>
      </c>
      <c r="S784">
        <v>0.35499999999999998</v>
      </c>
      <c r="T784">
        <v>0.64900000000000002</v>
      </c>
      <c r="U784">
        <v>0.28399999999999997</v>
      </c>
      <c r="V784">
        <v>77</v>
      </c>
      <c r="W784">
        <v>0</v>
      </c>
      <c r="X784">
        <v>0</v>
      </c>
      <c r="Y784">
        <v>0</v>
      </c>
      <c r="Z784">
        <v>0</v>
      </c>
      <c r="AA784">
        <v>0</v>
      </c>
    </row>
    <row r="785" spans="1:27" x14ac:dyDescent="0.25">
      <c r="A785" t="s">
        <v>20913</v>
      </c>
      <c r="B785" t="s">
        <v>20914</v>
      </c>
      <c r="C785" t="s">
        <v>20876</v>
      </c>
      <c r="D785">
        <v>1</v>
      </c>
      <c r="E785">
        <v>1</v>
      </c>
      <c r="F785">
        <v>0</v>
      </c>
      <c r="G785">
        <v>0</v>
      </c>
      <c r="H785">
        <v>0</v>
      </c>
      <c r="I785">
        <v>0</v>
      </c>
      <c r="J785">
        <v>0</v>
      </c>
      <c r="K785">
        <v>0</v>
      </c>
      <c r="L785">
        <v>0</v>
      </c>
      <c r="M785">
        <v>0</v>
      </c>
      <c r="N785">
        <v>0</v>
      </c>
      <c r="O785">
        <v>0</v>
      </c>
      <c r="P785">
        <v>0</v>
      </c>
      <c r="Q785">
        <v>0.255</v>
      </c>
      <c r="R785">
        <v>0.3</v>
      </c>
      <c r="S785">
        <v>0.35</v>
      </c>
      <c r="T785">
        <v>0.65</v>
      </c>
      <c r="U785">
        <v>0.28399999999999997</v>
      </c>
      <c r="V785">
        <v>81</v>
      </c>
      <c r="W785">
        <v>0</v>
      </c>
      <c r="X785">
        <v>0</v>
      </c>
      <c r="Y785">
        <v>0</v>
      </c>
      <c r="Z785">
        <v>0</v>
      </c>
      <c r="AA785">
        <v>0</v>
      </c>
    </row>
    <row r="786" spans="1:27" x14ac:dyDescent="0.25">
      <c r="A786" t="s">
        <v>3730</v>
      </c>
      <c r="B786" t="s">
        <v>3731</v>
      </c>
      <c r="C786" t="s">
        <v>20875</v>
      </c>
      <c r="D786">
        <v>265</v>
      </c>
      <c r="E786">
        <v>250</v>
      </c>
      <c r="F786">
        <v>64</v>
      </c>
      <c r="G786">
        <v>11</v>
      </c>
      <c r="H786">
        <v>2</v>
      </c>
      <c r="I786">
        <v>4</v>
      </c>
      <c r="J786">
        <v>26</v>
      </c>
      <c r="K786">
        <v>26</v>
      </c>
      <c r="L786">
        <v>9</v>
      </c>
      <c r="M786">
        <v>62</v>
      </c>
      <c r="N786">
        <v>3</v>
      </c>
      <c r="O786">
        <v>13</v>
      </c>
      <c r="P786">
        <v>7</v>
      </c>
      <c r="Q786">
        <v>0.25800000000000001</v>
      </c>
      <c r="R786">
        <v>0.28899999999999998</v>
      </c>
      <c r="S786">
        <v>0.36299999999999999</v>
      </c>
      <c r="T786">
        <v>0.65200000000000002</v>
      </c>
      <c r="U786">
        <v>0.28399999999999997</v>
      </c>
      <c r="V786">
        <v>76</v>
      </c>
      <c r="W786">
        <v>0.3</v>
      </c>
      <c r="X786">
        <v>0</v>
      </c>
      <c r="Y786">
        <v>-7.2</v>
      </c>
      <c r="Z786">
        <v>3.2</v>
      </c>
      <c r="AA786">
        <v>0.5</v>
      </c>
    </row>
    <row r="787" spans="1:27" x14ac:dyDescent="0.25">
      <c r="A787" t="s">
        <v>4905</v>
      </c>
      <c r="B787" t="s">
        <v>4906</v>
      </c>
      <c r="C787" t="s">
        <v>20881</v>
      </c>
      <c r="D787">
        <v>1</v>
      </c>
      <c r="E787">
        <v>1</v>
      </c>
      <c r="F787">
        <v>0</v>
      </c>
      <c r="G787">
        <v>0</v>
      </c>
      <c r="H787">
        <v>0</v>
      </c>
      <c r="I787">
        <v>0</v>
      </c>
      <c r="J787">
        <v>0</v>
      </c>
      <c r="K787">
        <v>0</v>
      </c>
      <c r="L787">
        <v>0</v>
      </c>
      <c r="M787">
        <v>0</v>
      </c>
      <c r="N787">
        <v>0</v>
      </c>
      <c r="O787">
        <v>0</v>
      </c>
      <c r="P787">
        <v>0</v>
      </c>
      <c r="Q787">
        <v>0.245</v>
      </c>
      <c r="R787">
        <v>0.28000000000000003</v>
      </c>
      <c r="S787">
        <v>0.376</v>
      </c>
      <c r="T787">
        <v>0.65600000000000003</v>
      </c>
      <c r="U787">
        <v>0.28399999999999997</v>
      </c>
      <c r="V787">
        <v>72</v>
      </c>
      <c r="W787">
        <v>0</v>
      </c>
      <c r="X787">
        <v>0</v>
      </c>
      <c r="Y787">
        <v>0</v>
      </c>
      <c r="Z787">
        <v>0</v>
      </c>
      <c r="AA787">
        <v>0</v>
      </c>
    </row>
    <row r="788" spans="1:27" x14ac:dyDescent="0.25">
      <c r="A788" t="s">
        <v>4898</v>
      </c>
      <c r="B788" t="s">
        <v>4899</v>
      </c>
      <c r="C788" t="s">
        <v>20890</v>
      </c>
      <c r="D788">
        <v>1</v>
      </c>
      <c r="E788">
        <v>1</v>
      </c>
      <c r="F788">
        <v>0</v>
      </c>
      <c r="G788">
        <v>0</v>
      </c>
      <c r="H788">
        <v>0</v>
      </c>
      <c r="I788">
        <v>0</v>
      </c>
      <c r="J788">
        <v>0</v>
      </c>
      <c r="K788">
        <v>0</v>
      </c>
      <c r="L788">
        <v>0</v>
      </c>
      <c r="M788">
        <v>0</v>
      </c>
      <c r="N788">
        <v>0</v>
      </c>
      <c r="O788">
        <v>0</v>
      </c>
      <c r="P788">
        <v>0</v>
      </c>
      <c r="Q788">
        <v>0.22900000000000001</v>
      </c>
      <c r="R788">
        <v>0.30499999999999999</v>
      </c>
      <c r="S788">
        <v>0.33800000000000002</v>
      </c>
      <c r="T788">
        <v>0.64300000000000002</v>
      </c>
      <c r="U788">
        <v>0.28399999999999997</v>
      </c>
      <c r="V788">
        <v>82</v>
      </c>
      <c r="W788">
        <v>0</v>
      </c>
      <c r="X788">
        <v>0</v>
      </c>
      <c r="Y788">
        <v>0</v>
      </c>
      <c r="Z788">
        <v>0</v>
      </c>
      <c r="AA788">
        <v>0</v>
      </c>
    </row>
    <row r="789" spans="1:27" x14ac:dyDescent="0.25">
      <c r="A789">
        <v>1191</v>
      </c>
      <c r="B789" t="s">
        <v>5294</v>
      </c>
      <c r="C789" t="s">
        <v>20887</v>
      </c>
      <c r="D789">
        <v>1</v>
      </c>
      <c r="E789">
        <v>1</v>
      </c>
      <c r="F789">
        <v>0</v>
      </c>
      <c r="G789">
        <v>0</v>
      </c>
      <c r="H789">
        <v>0</v>
      </c>
      <c r="I789">
        <v>0</v>
      </c>
      <c r="J789">
        <v>0</v>
      </c>
      <c r="K789">
        <v>0</v>
      </c>
      <c r="L789">
        <v>0</v>
      </c>
      <c r="M789">
        <v>0</v>
      </c>
      <c r="N789">
        <v>0</v>
      </c>
      <c r="O789">
        <v>0</v>
      </c>
      <c r="P789">
        <v>0</v>
      </c>
      <c r="Q789">
        <v>0.252</v>
      </c>
      <c r="R789">
        <v>0.28799999999999998</v>
      </c>
      <c r="S789">
        <v>0.36499999999999999</v>
      </c>
      <c r="T789">
        <v>0.65300000000000002</v>
      </c>
      <c r="U789">
        <v>0.28399999999999997</v>
      </c>
      <c r="V789">
        <v>78</v>
      </c>
      <c r="W789">
        <v>0</v>
      </c>
      <c r="X789">
        <v>0</v>
      </c>
      <c r="Y789">
        <v>0</v>
      </c>
      <c r="Z789">
        <v>0</v>
      </c>
      <c r="AA789">
        <v>0</v>
      </c>
    </row>
    <row r="790" spans="1:27" x14ac:dyDescent="0.25">
      <c r="A790" t="s">
        <v>4142</v>
      </c>
      <c r="B790" t="s">
        <v>4143</v>
      </c>
      <c r="C790" t="s">
        <v>1</v>
      </c>
      <c r="D790">
        <v>1</v>
      </c>
      <c r="E790">
        <v>1</v>
      </c>
      <c r="F790">
        <v>0</v>
      </c>
      <c r="G790">
        <v>0</v>
      </c>
      <c r="H790">
        <v>0</v>
      </c>
      <c r="I790">
        <v>0</v>
      </c>
      <c r="J790">
        <v>0</v>
      </c>
      <c r="K790">
        <v>0</v>
      </c>
      <c r="L790">
        <v>0</v>
      </c>
      <c r="M790">
        <v>0</v>
      </c>
      <c r="N790">
        <v>0</v>
      </c>
      <c r="O790">
        <v>0</v>
      </c>
      <c r="P790">
        <v>0</v>
      </c>
      <c r="Q790">
        <v>0.25900000000000001</v>
      </c>
      <c r="R790">
        <v>0.30499999999999999</v>
      </c>
      <c r="S790">
        <v>0.34</v>
      </c>
      <c r="T790">
        <v>0.64400000000000002</v>
      </c>
      <c r="U790">
        <v>0.28399999999999997</v>
      </c>
      <c r="V790">
        <v>77</v>
      </c>
      <c r="W790">
        <v>0</v>
      </c>
      <c r="X790">
        <v>0</v>
      </c>
      <c r="Y790">
        <v>0</v>
      </c>
      <c r="Z790">
        <v>0</v>
      </c>
      <c r="AA790">
        <v>0</v>
      </c>
    </row>
    <row r="791" spans="1:27" x14ac:dyDescent="0.25">
      <c r="A791">
        <v>6008</v>
      </c>
      <c r="B791" t="s">
        <v>20915</v>
      </c>
      <c r="C791" t="s">
        <v>20865</v>
      </c>
      <c r="D791">
        <v>7</v>
      </c>
      <c r="E791">
        <v>6</v>
      </c>
      <c r="F791">
        <v>2</v>
      </c>
      <c r="G791">
        <v>0</v>
      </c>
      <c r="H791">
        <v>0</v>
      </c>
      <c r="I791">
        <v>0</v>
      </c>
      <c r="J791">
        <v>1</v>
      </c>
      <c r="K791">
        <v>1</v>
      </c>
      <c r="L791">
        <v>0</v>
      </c>
      <c r="M791">
        <v>1</v>
      </c>
      <c r="N791">
        <v>0</v>
      </c>
      <c r="O791">
        <v>0</v>
      </c>
      <c r="P791">
        <v>0</v>
      </c>
      <c r="Q791">
        <v>0.252</v>
      </c>
      <c r="R791">
        <v>0.28999999999999998</v>
      </c>
      <c r="S791">
        <v>0.36</v>
      </c>
      <c r="T791">
        <v>0.65</v>
      </c>
      <c r="U791">
        <v>0.28399999999999997</v>
      </c>
      <c r="V791">
        <v>82</v>
      </c>
      <c r="W791">
        <v>0</v>
      </c>
      <c r="X791">
        <v>0</v>
      </c>
      <c r="Y791">
        <v>-0.1</v>
      </c>
      <c r="Z791">
        <v>0</v>
      </c>
      <c r="AA791">
        <v>0</v>
      </c>
    </row>
    <row r="792" spans="1:27" x14ac:dyDescent="0.25">
      <c r="A792">
        <v>7250</v>
      </c>
      <c r="B792" t="s">
        <v>4743</v>
      </c>
      <c r="C792" t="s">
        <v>20887</v>
      </c>
      <c r="D792">
        <v>248</v>
      </c>
      <c r="E792">
        <v>225</v>
      </c>
      <c r="F792">
        <v>53</v>
      </c>
      <c r="G792">
        <v>10</v>
      </c>
      <c r="H792">
        <v>1</v>
      </c>
      <c r="I792">
        <v>4</v>
      </c>
      <c r="J792">
        <v>25</v>
      </c>
      <c r="K792">
        <v>23</v>
      </c>
      <c r="L792">
        <v>17</v>
      </c>
      <c r="M792">
        <v>58</v>
      </c>
      <c r="N792">
        <v>2</v>
      </c>
      <c r="O792">
        <v>4</v>
      </c>
      <c r="P792">
        <v>2</v>
      </c>
      <c r="Q792">
        <v>0.23699999999999999</v>
      </c>
      <c r="R792">
        <v>0.29499999999999998</v>
      </c>
      <c r="S792">
        <v>0.34799999999999998</v>
      </c>
      <c r="T792">
        <v>0.64300000000000002</v>
      </c>
      <c r="U792">
        <v>0.28399999999999997</v>
      </c>
      <c r="V792">
        <v>78</v>
      </c>
      <c r="W792">
        <v>0.3</v>
      </c>
      <c r="X792">
        <v>0.4</v>
      </c>
      <c r="Y792">
        <v>-6.1</v>
      </c>
      <c r="Z792">
        <v>-1.4</v>
      </c>
      <c r="AA792">
        <v>0.1</v>
      </c>
    </row>
    <row r="793" spans="1:27" x14ac:dyDescent="0.25">
      <c r="A793" t="s">
        <v>4387</v>
      </c>
      <c r="B793" t="s">
        <v>4388</v>
      </c>
      <c r="C793" t="s">
        <v>20867</v>
      </c>
      <c r="D793">
        <v>1</v>
      </c>
      <c r="E793">
        <v>1</v>
      </c>
      <c r="F793">
        <v>0</v>
      </c>
      <c r="G793">
        <v>0</v>
      </c>
      <c r="H793">
        <v>0</v>
      </c>
      <c r="I793">
        <v>0</v>
      </c>
      <c r="J793">
        <v>0</v>
      </c>
      <c r="K793">
        <v>0</v>
      </c>
      <c r="L793">
        <v>0</v>
      </c>
      <c r="M793">
        <v>0</v>
      </c>
      <c r="N793">
        <v>0</v>
      </c>
      <c r="O793">
        <v>0</v>
      </c>
      <c r="P793">
        <v>0</v>
      </c>
      <c r="Q793">
        <v>0.24099999999999999</v>
      </c>
      <c r="R793">
        <v>0.28000000000000003</v>
      </c>
      <c r="S793">
        <v>0.373</v>
      </c>
      <c r="T793">
        <v>0.65300000000000002</v>
      </c>
      <c r="U793">
        <v>0.28399999999999997</v>
      </c>
      <c r="V793">
        <v>77</v>
      </c>
      <c r="W793">
        <v>0</v>
      </c>
      <c r="X793">
        <v>0</v>
      </c>
      <c r="Y793">
        <v>0</v>
      </c>
      <c r="Z793">
        <v>0</v>
      </c>
      <c r="AA793">
        <v>0</v>
      </c>
    </row>
    <row r="794" spans="1:27" x14ac:dyDescent="0.25">
      <c r="A794" t="s">
        <v>4532</v>
      </c>
      <c r="B794" t="s">
        <v>4533</v>
      </c>
      <c r="C794" t="s">
        <v>20888</v>
      </c>
      <c r="D794">
        <v>1</v>
      </c>
      <c r="E794">
        <v>1</v>
      </c>
      <c r="F794">
        <v>0</v>
      </c>
      <c r="G794">
        <v>0</v>
      </c>
      <c r="H794">
        <v>0</v>
      </c>
      <c r="I794">
        <v>0</v>
      </c>
      <c r="J794">
        <v>0</v>
      </c>
      <c r="K794">
        <v>0</v>
      </c>
      <c r="L794">
        <v>0</v>
      </c>
      <c r="M794">
        <v>0</v>
      </c>
      <c r="N794">
        <v>0</v>
      </c>
      <c r="O794">
        <v>0</v>
      </c>
      <c r="P794">
        <v>0</v>
      </c>
      <c r="Q794">
        <v>0.22900000000000001</v>
      </c>
      <c r="R794">
        <v>0.28399999999999997</v>
      </c>
      <c r="S794">
        <v>0.36499999999999999</v>
      </c>
      <c r="T794">
        <v>0.64900000000000002</v>
      </c>
      <c r="U794">
        <v>0.28399999999999997</v>
      </c>
      <c r="V794">
        <v>76</v>
      </c>
      <c r="W794">
        <v>0</v>
      </c>
      <c r="X794">
        <v>0</v>
      </c>
      <c r="Y794">
        <v>0</v>
      </c>
      <c r="Z794">
        <v>0</v>
      </c>
      <c r="AA794">
        <v>0</v>
      </c>
    </row>
    <row r="795" spans="1:27" x14ac:dyDescent="0.25">
      <c r="A795" t="s">
        <v>3637</v>
      </c>
      <c r="B795" t="s">
        <v>3638</v>
      </c>
      <c r="C795" t="s">
        <v>20878</v>
      </c>
      <c r="D795">
        <v>1</v>
      </c>
      <c r="E795">
        <v>1</v>
      </c>
      <c r="F795">
        <v>0</v>
      </c>
      <c r="G795">
        <v>0</v>
      </c>
      <c r="H795">
        <v>0</v>
      </c>
      <c r="I795">
        <v>0</v>
      </c>
      <c r="J795">
        <v>0</v>
      </c>
      <c r="K795">
        <v>0</v>
      </c>
      <c r="L795">
        <v>0</v>
      </c>
      <c r="M795">
        <v>0</v>
      </c>
      <c r="N795">
        <v>0</v>
      </c>
      <c r="O795">
        <v>0</v>
      </c>
      <c r="P795">
        <v>0</v>
      </c>
      <c r="Q795">
        <v>0.23400000000000001</v>
      </c>
      <c r="R795">
        <v>0.30099999999999999</v>
      </c>
      <c r="S795">
        <v>0.33900000000000002</v>
      </c>
      <c r="T795">
        <v>0.64</v>
      </c>
      <c r="U795">
        <v>0.28399999999999997</v>
      </c>
      <c r="V795">
        <v>76</v>
      </c>
      <c r="W795">
        <v>0</v>
      </c>
      <c r="X795">
        <v>0</v>
      </c>
      <c r="Y795">
        <v>0</v>
      </c>
      <c r="Z795">
        <v>0</v>
      </c>
      <c r="AA795">
        <v>0</v>
      </c>
    </row>
    <row r="796" spans="1:27" x14ac:dyDescent="0.25">
      <c r="A796" t="s">
        <v>4699</v>
      </c>
      <c r="B796" t="s">
        <v>4700</v>
      </c>
      <c r="C796" t="s">
        <v>20872</v>
      </c>
      <c r="D796">
        <v>1</v>
      </c>
      <c r="E796">
        <v>1</v>
      </c>
      <c r="F796">
        <v>0</v>
      </c>
      <c r="G796">
        <v>0</v>
      </c>
      <c r="H796">
        <v>0</v>
      </c>
      <c r="I796">
        <v>0</v>
      </c>
      <c r="J796">
        <v>0</v>
      </c>
      <c r="K796">
        <v>0</v>
      </c>
      <c r="L796">
        <v>0</v>
      </c>
      <c r="M796">
        <v>0</v>
      </c>
      <c r="N796">
        <v>0</v>
      </c>
      <c r="O796">
        <v>0</v>
      </c>
      <c r="P796">
        <v>0</v>
      </c>
      <c r="Q796">
        <v>0.23899999999999999</v>
      </c>
      <c r="R796">
        <v>0.311</v>
      </c>
      <c r="S796">
        <v>0.32800000000000001</v>
      </c>
      <c r="T796">
        <v>0.63800000000000001</v>
      </c>
      <c r="U796">
        <v>0.28399999999999997</v>
      </c>
      <c r="V796">
        <v>77</v>
      </c>
      <c r="W796">
        <v>0</v>
      </c>
      <c r="X796">
        <v>0</v>
      </c>
      <c r="Y796">
        <v>0</v>
      </c>
      <c r="Z796">
        <v>0</v>
      </c>
      <c r="AA796">
        <v>0</v>
      </c>
    </row>
    <row r="797" spans="1:27" x14ac:dyDescent="0.25">
      <c r="A797" t="s">
        <v>4227</v>
      </c>
      <c r="B797" t="s">
        <v>4228</v>
      </c>
      <c r="C797" t="s">
        <v>20874</v>
      </c>
      <c r="D797">
        <v>1</v>
      </c>
      <c r="E797">
        <v>1</v>
      </c>
      <c r="F797">
        <v>0</v>
      </c>
      <c r="G797">
        <v>0</v>
      </c>
      <c r="H797">
        <v>0</v>
      </c>
      <c r="I797">
        <v>0</v>
      </c>
      <c r="J797">
        <v>0</v>
      </c>
      <c r="K797">
        <v>0</v>
      </c>
      <c r="L797">
        <v>0</v>
      </c>
      <c r="M797">
        <v>0</v>
      </c>
      <c r="N797">
        <v>0</v>
      </c>
      <c r="O797">
        <v>0</v>
      </c>
      <c r="P797">
        <v>0</v>
      </c>
      <c r="Q797">
        <v>0.219</v>
      </c>
      <c r="R797">
        <v>0.28399999999999997</v>
      </c>
      <c r="S797">
        <v>0.36299999999999999</v>
      </c>
      <c r="T797">
        <v>0.64700000000000002</v>
      </c>
      <c r="U797">
        <v>0.28399999999999997</v>
      </c>
      <c r="V797">
        <v>78</v>
      </c>
      <c r="W797">
        <v>0</v>
      </c>
      <c r="X797">
        <v>0</v>
      </c>
      <c r="Y797">
        <v>0</v>
      </c>
      <c r="Z797">
        <v>0</v>
      </c>
      <c r="AA797">
        <v>0</v>
      </c>
    </row>
    <row r="798" spans="1:27" x14ac:dyDescent="0.25">
      <c r="A798" t="s">
        <v>20916</v>
      </c>
      <c r="B798" t="s">
        <v>20917</v>
      </c>
      <c r="C798" t="s">
        <v>1</v>
      </c>
      <c r="D798">
        <v>1</v>
      </c>
      <c r="E798">
        <v>1</v>
      </c>
      <c r="F798">
        <v>0</v>
      </c>
      <c r="G798">
        <v>0</v>
      </c>
      <c r="H798">
        <v>0</v>
      </c>
      <c r="I798">
        <v>0</v>
      </c>
      <c r="J798">
        <v>0</v>
      </c>
      <c r="K798">
        <v>0</v>
      </c>
      <c r="L798">
        <v>0</v>
      </c>
      <c r="M798">
        <v>0</v>
      </c>
      <c r="N798">
        <v>0</v>
      </c>
      <c r="O798">
        <v>0</v>
      </c>
      <c r="P798">
        <v>0</v>
      </c>
      <c r="Q798">
        <v>0.24</v>
      </c>
      <c r="R798">
        <v>0.29599999999999999</v>
      </c>
      <c r="S798">
        <v>0.34899999999999998</v>
      </c>
      <c r="T798">
        <v>0.64500000000000002</v>
      </c>
      <c r="U798">
        <v>0.28399999999999997</v>
      </c>
      <c r="V798">
        <v>77</v>
      </c>
      <c r="W798">
        <v>0</v>
      </c>
      <c r="X798">
        <v>0</v>
      </c>
      <c r="Y798">
        <v>0</v>
      </c>
      <c r="Z798">
        <v>0</v>
      </c>
      <c r="AA798">
        <v>0</v>
      </c>
    </row>
    <row r="799" spans="1:27" x14ac:dyDescent="0.25">
      <c r="A799">
        <v>13130</v>
      </c>
      <c r="B799" t="s">
        <v>4712</v>
      </c>
      <c r="C799" t="s">
        <v>20895</v>
      </c>
      <c r="D799">
        <v>231</v>
      </c>
      <c r="E799">
        <v>212</v>
      </c>
      <c r="F799">
        <v>51</v>
      </c>
      <c r="G799">
        <v>10</v>
      </c>
      <c r="H799">
        <v>1</v>
      </c>
      <c r="I799">
        <v>5</v>
      </c>
      <c r="J799">
        <v>23</v>
      </c>
      <c r="K799">
        <v>22</v>
      </c>
      <c r="L799">
        <v>12</v>
      </c>
      <c r="M799">
        <v>58</v>
      </c>
      <c r="N799">
        <v>3</v>
      </c>
      <c r="O799">
        <v>5</v>
      </c>
      <c r="P799">
        <v>3</v>
      </c>
      <c r="Q799">
        <v>0.23799999999999999</v>
      </c>
      <c r="R799">
        <v>0.28699999999999998</v>
      </c>
      <c r="S799">
        <v>0.36399999999999999</v>
      </c>
      <c r="T799">
        <v>0.65</v>
      </c>
      <c r="U799">
        <v>0.28399999999999997</v>
      </c>
      <c r="V799">
        <v>80</v>
      </c>
      <c r="W799">
        <v>0.2</v>
      </c>
      <c r="X799">
        <v>0.6</v>
      </c>
      <c r="Y799">
        <v>-5</v>
      </c>
      <c r="Z799">
        <v>-1.1000000000000001</v>
      </c>
      <c r="AA799">
        <v>0.1</v>
      </c>
    </row>
    <row r="800" spans="1:27" x14ac:dyDescent="0.25">
      <c r="A800">
        <v>826</v>
      </c>
      <c r="B800" t="s">
        <v>4972</v>
      </c>
      <c r="C800" t="s">
        <v>20883</v>
      </c>
      <c r="D800">
        <v>1</v>
      </c>
      <c r="E800">
        <v>1</v>
      </c>
      <c r="F800">
        <v>0</v>
      </c>
      <c r="G800">
        <v>0</v>
      </c>
      <c r="H800">
        <v>0</v>
      </c>
      <c r="I800">
        <v>0</v>
      </c>
      <c r="J800">
        <v>0</v>
      </c>
      <c r="K800">
        <v>0</v>
      </c>
      <c r="L800">
        <v>0</v>
      </c>
      <c r="M800">
        <v>0</v>
      </c>
      <c r="N800">
        <v>0</v>
      </c>
      <c r="O800">
        <v>0</v>
      </c>
      <c r="P800">
        <v>0</v>
      </c>
      <c r="Q800">
        <v>0.26</v>
      </c>
      <c r="R800">
        <v>0.30599999999999999</v>
      </c>
      <c r="S800">
        <v>0.33500000000000002</v>
      </c>
      <c r="T800">
        <v>0.64100000000000001</v>
      </c>
      <c r="U800">
        <v>0.28399999999999997</v>
      </c>
      <c r="V800">
        <v>76</v>
      </c>
      <c r="W800">
        <v>0</v>
      </c>
      <c r="X800">
        <v>0</v>
      </c>
      <c r="Y800">
        <v>0</v>
      </c>
      <c r="Z800">
        <v>0</v>
      </c>
      <c r="AA800">
        <v>0</v>
      </c>
    </row>
    <row r="801" spans="1:27" x14ac:dyDescent="0.25">
      <c r="A801" t="s">
        <v>3580</v>
      </c>
      <c r="B801" t="s">
        <v>20918</v>
      </c>
      <c r="C801" t="s">
        <v>20869</v>
      </c>
      <c r="D801">
        <v>1</v>
      </c>
      <c r="E801">
        <v>1</v>
      </c>
      <c r="F801">
        <v>0</v>
      </c>
      <c r="G801">
        <v>0</v>
      </c>
      <c r="H801">
        <v>0</v>
      </c>
      <c r="I801">
        <v>0</v>
      </c>
      <c r="J801">
        <v>0</v>
      </c>
      <c r="K801">
        <v>0</v>
      </c>
      <c r="L801">
        <v>0</v>
      </c>
      <c r="M801">
        <v>0</v>
      </c>
      <c r="N801">
        <v>0</v>
      </c>
      <c r="O801">
        <v>0</v>
      </c>
      <c r="P801">
        <v>0</v>
      </c>
      <c r="Q801">
        <v>0.23400000000000001</v>
      </c>
      <c r="R801">
        <v>0.27800000000000002</v>
      </c>
      <c r="S801">
        <v>0.378</v>
      </c>
      <c r="T801">
        <v>0.65600000000000003</v>
      </c>
      <c r="U801">
        <v>0.28399999999999997</v>
      </c>
      <c r="V801">
        <v>72</v>
      </c>
      <c r="W801">
        <v>0</v>
      </c>
      <c r="X801">
        <v>0</v>
      </c>
      <c r="Y801">
        <v>0</v>
      </c>
      <c r="Z801">
        <v>0</v>
      </c>
      <c r="AA801">
        <v>0</v>
      </c>
    </row>
    <row r="802" spans="1:27" x14ac:dyDescent="0.25">
      <c r="A802">
        <v>6609</v>
      </c>
      <c r="B802" t="s">
        <v>4449</v>
      </c>
      <c r="C802" t="s">
        <v>20892</v>
      </c>
      <c r="D802">
        <v>473</v>
      </c>
      <c r="E802">
        <v>439</v>
      </c>
      <c r="F802">
        <v>108</v>
      </c>
      <c r="G802">
        <v>19</v>
      </c>
      <c r="H802">
        <v>4</v>
      </c>
      <c r="I802">
        <v>8</v>
      </c>
      <c r="J802">
        <v>42</v>
      </c>
      <c r="K802">
        <v>42</v>
      </c>
      <c r="L802">
        <v>25</v>
      </c>
      <c r="M802">
        <v>84</v>
      </c>
      <c r="N802">
        <v>3</v>
      </c>
      <c r="O802">
        <v>5</v>
      </c>
      <c r="P802">
        <v>3</v>
      </c>
      <c r="Q802">
        <v>0.246</v>
      </c>
      <c r="R802">
        <v>0.28799999999999998</v>
      </c>
      <c r="S802">
        <v>0.36399999999999999</v>
      </c>
      <c r="T802">
        <v>0.65200000000000002</v>
      </c>
      <c r="U802">
        <v>0.28399999999999997</v>
      </c>
      <c r="V802">
        <v>76</v>
      </c>
      <c r="W802">
        <v>0.5</v>
      </c>
      <c r="X802">
        <v>-0.8</v>
      </c>
      <c r="Y802">
        <v>-12.6</v>
      </c>
      <c r="Z802">
        <v>3.8</v>
      </c>
      <c r="AA802">
        <v>0.6</v>
      </c>
    </row>
    <row r="803" spans="1:27" x14ac:dyDescent="0.25">
      <c r="A803">
        <v>11339</v>
      </c>
      <c r="B803" t="s">
        <v>4840</v>
      </c>
      <c r="C803" t="s">
        <v>20886</v>
      </c>
      <c r="D803">
        <v>175</v>
      </c>
      <c r="E803">
        <v>162</v>
      </c>
      <c r="F803">
        <v>38</v>
      </c>
      <c r="G803">
        <v>7</v>
      </c>
      <c r="H803">
        <v>1</v>
      </c>
      <c r="I803">
        <v>4</v>
      </c>
      <c r="J803">
        <v>19</v>
      </c>
      <c r="K803">
        <v>18</v>
      </c>
      <c r="L803">
        <v>8</v>
      </c>
      <c r="M803">
        <v>43</v>
      </c>
      <c r="N803">
        <v>2</v>
      </c>
      <c r="O803">
        <v>9</v>
      </c>
      <c r="P803">
        <v>4</v>
      </c>
      <c r="Q803">
        <v>0.23699999999999999</v>
      </c>
      <c r="R803">
        <v>0.28100000000000003</v>
      </c>
      <c r="S803">
        <v>0.372</v>
      </c>
      <c r="T803">
        <v>0.65300000000000002</v>
      </c>
      <c r="U803">
        <v>0.28399999999999997</v>
      </c>
      <c r="V803">
        <v>77</v>
      </c>
      <c r="W803">
        <v>0.5</v>
      </c>
      <c r="X803">
        <v>3.2</v>
      </c>
      <c r="Y803">
        <v>-4.2</v>
      </c>
      <c r="Z803">
        <v>2.2999999999999998</v>
      </c>
      <c r="AA803">
        <v>0.4</v>
      </c>
    </row>
    <row r="804" spans="1:27" x14ac:dyDescent="0.25">
      <c r="A804" t="s">
        <v>3283</v>
      </c>
      <c r="B804" t="s">
        <v>3284</v>
      </c>
      <c r="C804" t="s">
        <v>20892</v>
      </c>
      <c r="D804">
        <v>1</v>
      </c>
      <c r="E804">
        <v>1</v>
      </c>
      <c r="F804">
        <v>0</v>
      </c>
      <c r="G804">
        <v>0</v>
      </c>
      <c r="H804">
        <v>0</v>
      </c>
      <c r="I804">
        <v>0</v>
      </c>
      <c r="J804">
        <v>0</v>
      </c>
      <c r="K804">
        <v>0</v>
      </c>
      <c r="L804">
        <v>0</v>
      </c>
      <c r="M804">
        <v>0</v>
      </c>
      <c r="N804">
        <v>0</v>
      </c>
      <c r="O804">
        <v>0</v>
      </c>
      <c r="P804">
        <v>0</v>
      </c>
      <c r="Q804">
        <v>0.214</v>
      </c>
      <c r="R804">
        <v>0.28499999999999998</v>
      </c>
      <c r="S804">
        <v>0.35899999999999999</v>
      </c>
      <c r="T804">
        <v>0.64400000000000002</v>
      </c>
      <c r="U804">
        <v>0.28399999999999997</v>
      </c>
      <c r="V804">
        <v>76</v>
      </c>
      <c r="W804">
        <v>0</v>
      </c>
      <c r="X804">
        <v>0</v>
      </c>
      <c r="Y804">
        <v>0</v>
      </c>
      <c r="Z804">
        <v>0</v>
      </c>
      <c r="AA804">
        <v>0</v>
      </c>
    </row>
    <row r="805" spans="1:27" x14ac:dyDescent="0.25">
      <c r="A805" t="s">
        <v>2948</v>
      </c>
      <c r="B805" t="s">
        <v>2949</v>
      </c>
      <c r="C805" t="s">
        <v>20865</v>
      </c>
      <c r="D805">
        <v>1</v>
      </c>
      <c r="E805">
        <v>1</v>
      </c>
      <c r="F805">
        <v>0</v>
      </c>
      <c r="G805">
        <v>0</v>
      </c>
      <c r="H805">
        <v>0</v>
      </c>
      <c r="I805">
        <v>0</v>
      </c>
      <c r="J805">
        <v>0</v>
      </c>
      <c r="K805">
        <v>0</v>
      </c>
      <c r="L805">
        <v>0</v>
      </c>
      <c r="M805">
        <v>0</v>
      </c>
      <c r="N805">
        <v>0</v>
      </c>
      <c r="O805">
        <v>0</v>
      </c>
      <c r="P805">
        <v>0</v>
      </c>
      <c r="Q805">
        <v>0.23799999999999999</v>
      </c>
      <c r="R805">
        <v>0.28699999999999998</v>
      </c>
      <c r="S805">
        <v>0.36099999999999999</v>
      </c>
      <c r="T805">
        <v>0.64800000000000002</v>
      </c>
      <c r="U805">
        <v>0.28399999999999997</v>
      </c>
      <c r="V805">
        <v>82</v>
      </c>
      <c r="W805">
        <v>0</v>
      </c>
      <c r="X805">
        <v>0</v>
      </c>
      <c r="Y805">
        <v>0</v>
      </c>
      <c r="Z805">
        <v>0</v>
      </c>
      <c r="AA805">
        <v>0</v>
      </c>
    </row>
    <row r="806" spans="1:27" x14ac:dyDescent="0.25">
      <c r="A806" t="s">
        <v>20919</v>
      </c>
      <c r="B806" t="s">
        <v>20920</v>
      </c>
      <c r="C806" t="s">
        <v>1</v>
      </c>
      <c r="D806">
        <v>1</v>
      </c>
      <c r="E806">
        <v>1</v>
      </c>
      <c r="F806">
        <v>0</v>
      </c>
      <c r="G806">
        <v>0</v>
      </c>
      <c r="H806">
        <v>0</v>
      </c>
      <c r="I806">
        <v>0</v>
      </c>
      <c r="J806">
        <v>0</v>
      </c>
      <c r="K806">
        <v>0</v>
      </c>
      <c r="L806">
        <v>0</v>
      </c>
      <c r="M806">
        <v>0</v>
      </c>
      <c r="N806">
        <v>0</v>
      </c>
      <c r="O806">
        <v>0</v>
      </c>
      <c r="P806">
        <v>0</v>
      </c>
      <c r="Q806">
        <v>0.248</v>
      </c>
      <c r="R806">
        <v>0.3</v>
      </c>
      <c r="S806">
        <v>0.34200000000000003</v>
      </c>
      <c r="T806">
        <v>0.64300000000000002</v>
      </c>
      <c r="U806">
        <v>0.28399999999999997</v>
      </c>
      <c r="V806">
        <v>76</v>
      </c>
      <c r="W806">
        <v>0</v>
      </c>
      <c r="X806">
        <v>0</v>
      </c>
      <c r="Y806">
        <v>0</v>
      </c>
      <c r="Z806">
        <v>0</v>
      </c>
      <c r="AA806">
        <v>0</v>
      </c>
    </row>
    <row r="807" spans="1:27" x14ac:dyDescent="0.25">
      <c r="A807" t="s">
        <v>4276</v>
      </c>
      <c r="B807" t="s">
        <v>4277</v>
      </c>
      <c r="C807" t="s">
        <v>20869</v>
      </c>
      <c r="D807">
        <v>1</v>
      </c>
      <c r="E807">
        <v>1</v>
      </c>
      <c r="F807">
        <v>0</v>
      </c>
      <c r="G807">
        <v>0</v>
      </c>
      <c r="H807">
        <v>0</v>
      </c>
      <c r="I807">
        <v>0</v>
      </c>
      <c r="J807">
        <v>0</v>
      </c>
      <c r="K807">
        <v>0</v>
      </c>
      <c r="L807">
        <v>0</v>
      </c>
      <c r="M807">
        <v>0</v>
      </c>
      <c r="N807">
        <v>0</v>
      </c>
      <c r="O807">
        <v>0</v>
      </c>
      <c r="P807">
        <v>0</v>
      </c>
      <c r="Q807">
        <v>0.23599999999999999</v>
      </c>
      <c r="R807">
        <v>0.27</v>
      </c>
      <c r="S807">
        <v>0.38700000000000001</v>
      </c>
      <c r="T807">
        <v>0.65700000000000003</v>
      </c>
      <c r="U807">
        <v>0.28399999999999997</v>
      </c>
      <c r="V807">
        <v>72</v>
      </c>
      <c r="W807">
        <v>0</v>
      </c>
      <c r="X807">
        <v>0</v>
      </c>
      <c r="Y807">
        <v>0</v>
      </c>
      <c r="Z807">
        <v>0</v>
      </c>
      <c r="AA807">
        <v>0</v>
      </c>
    </row>
    <row r="808" spans="1:27" x14ac:dyDescent="0.25">
      <c r="A808">
        <v>10030</v>
      </c>
      <c r="B808" t="s">
        <v>5175</v>
      </c>
      <c r="C808" t="s">
        <v>20869</v>
      </c>
      <c r="D808">
        <v>552</v>
      </c>
      <c r="E808">
        <v>516</v>
      </c>
      <c r="F808">
        <v>128</v>
      </c>
      <c r="G808">
        <v>26</v>
      </c>
      <c r="H808">
        <v>4</v>
      </c>
      <c r="I808">
        <v>9</v>
      </c>
      <c r="J808">
        <v>50</v>
      </c>
      <c r="K808">
        <v>53</v>
      </c>
      <c r="L808">
        <v>26</v>
      </c>
      <c r="M808">
        <v>119</v>
      </c>
      <c r="N808">
        <v>3</v>
      </c>
      <c r="O808">
        <v>14</v>
      </c>
      <c r="P808">
        <v>7</v>
      </c>
      <c r="Q808">
        <v>0.249</v>
      </c>
      <c r="R808">
        <v>0.28599999999999998</v>
      </c>
      <c r="S808">
        <v>0.36899999999999999</v>
      </c>
      <c r="T808">
        <v>0.65500000000000003</v>
      </c>
      <c r="U808">
        <v>0.28399999999999997</v>
      </c>
      <c r="V808">
        <v>72</v>
      </c>
      <c r="W808">
        <v>1</v>
      </c>
      <c r="X808">
        <v>-0.5</v>
      </c>
      <c r="Y808">
        <v>-16.899999999999999</v>
      </c>
      <c r="Z808">
        <v>2.4</v>
      </c>
      <c r="AA808">
        <v>0.3</v>
      </c>
    </row>
    <row r="809" spans="1:27" x14ac:dyDescent="0.25">
      <c r="A809" t="s">
        <v>2814</v>
      </c>
      <c r="B809" t="s">
        <v>2815</v>
      </c>
      <c r="C809" t="s">
        <v>20890</v>
      </c>
      <c r="D809">
        <v>1</v>
      </c>
      <c r="E809">
        <v>1</v>
      </c>
      <c r="F809">
        <v>0</v>
      </c>
      <c r="G809">
        <v>0</v>
      </c>
      <c r="H809">
        <v>0</v>
      </c>
      <c r="I809">
        <v>0</v>
      </c>
      <c r="J809">
        <v>0</v>
      </c>
      <c r="K809">
        <v>0</v>
      </c>
      <c r="L809">
        <v>0</v>
      </c>
      <c r="M809">
        <v>0</v>
      </c>
      <c r="N809">
        <v>0</v>
      </c>
      <c r="O809">
        <v>0</v>
      </c>
      <c r="P809">
        <v>0</v>
      </c>
      <c r="Q809">
        <v>0.23300000000000001</v>
      </c>
      <c r="R809">
        <v>0.29699999999999999</v>
      </c>
      <c r="S809">
        <v>0.34499999999999997</v>
      </c>
      <c r="T809">
        <v>0.64200000000000002</v>
      </c>
      <c r="U809">
        <v>0.28399999999999997</v>
      </c>
      <c r="V809">
        <v>82</v>
      </c>
      <c r="W809">
        <v>0</v>
      </c>
      <c r="X809">
        <v>0</v>
      </c>
      <c r="Y809">
        <v>0</v>
      </c>
      <c r="Z809">
        <v>0</v>
      </c>
      <c r="AA809">
        <v>0</v>
      </c>
    </row>
    <row r="810" spans="1:27" x14ac:dyDescent="0.25">
      <c r="A810" t="s">
        <v>20921</v>
      </c>
      <c r="B810" t="s">
        <v>20922</v>
      </c>
      <c r="C810" t="s">
        <v>20869</v>
      </c>
      <c r="D810">
        <v>1</v>
      </c>
      <c r="E810">
        <v>1</v>
      </c>
      <c r="F810">
        <v>0</v>
      </c>
      <c r="G810">
        <v>0</v>
      </c>
      <c r="H810">
        <v>0</v>
      </c>
      <c r="I810">
        <v>0</v>
      </c>
      <c r="J810">
        <v>0</v>
      </c>
      <c r="K810">
        <v>0</v>
      </c>
      <c r="L810">
        <v>0</v>
      </c>
      <c r="M810">
        <v>0</v>
      </c>
      <c r="N810">
        <v>0</v>
      </c>
      <c r="O810">
        <v>0</v>
      </c>
      <c r="P810">
        <v>0</v>
      </c>
      <c r="Q810">
        <v>0.22700000000000001</v>
      </c>
      <c r="R810">
        <v>0.27700000000000002</v>
      </c>
      <c r="S810">
        <v>0.377</v>
      </c>
      <c r="T810">
        <v>0.65400000000000003</v>
      </c>
      <c r="U810">
        <v>0.28399999999999997</v>
      </c>
      <c r="V810">
        <v>72</v>
      </c>
      <c r="W810">
        <v>0</v>
      </c>
      <c r="X810">
        <v>0</v>
      </c>
      <c r="Y810">
        <v>0</v>
      </c>
      <c r="Z810">
        <v>0</v>
      </c>
      <c r="AA810">
        <v>0</v>
      </c>
    </row>
    <row r="811" spans="1:27" x14ac:dyDescent="0.25">
      <c r="A811" t="s">
        <v>4244</v>
      </c>
      <c r="B811" t="s">
        <v>4245</v>
      </c>
      <c r="C811" t="s">
        <v>20866</v>
      </c>
      <c r="D811">
        <v>1</v>
      </c>
      <c r="E811">
        <v>1</v>
      </c>
      <c r="F811">
        <v>0</v>
      </c>
      <c r="G811">
        <v>0</v>
      </c>
      <c r="H811">
        <v>0</v>
      </c>
      <c r="I811">
        <v>0</v>
      </c>
      <c r="J811">
        <v>0</v>
      </c>
      <c r="K811">
        <v>0</v>
      </c>
      <c r="L811">
        <v>0</v>
      </c>
      <c r="M811">
        <v>0</v>
      </c>
      <c r="N811">
        <v>0</v>
      </c>
      <c r="O811">
        <v>0</v>
      </c>
      <c r="P811">
        <v>0</v>
      </c>
      <c r="Q811">
        <v>0.23200000000000001</v>
      </c>
      <c r="R811">
        <v>0.28999999999999998</v>
      </c>
      <c r="S811">
        <v>0.35599999999999998</v>
      </c>
      <c r="T811">
        <v>0.64500000000000002</v>
      </c>
      <c r="U811">
        <v>0.28399999999999997</v>
      </c>
      <c r="V811">
        <v>76</v>
      </c>
      <c r="W811">
        <v>0</v>
      </c>
      <c r="X811">
        <v>0</v>
      </c>
      <c r="Y811">
        <v>0</v>
      </c>
      <c r="Z811">
        <v>0</v>
      </c>
      <c r="AA811">
        <v>0</v>
      </c>
    </row>
    <row r="812" spans="1:27" x14ac:dyDescent="0.25">
      <c r="A812" t="s">
        <v>3998</v>
      </c>
      <c r="B812" t="s">
        <v>20923</v>
      </c>
      <c r="C812" t="s">
        <v>20881</v>
      </c>
      <c r="D812">
        <v>1</v>
      </c>
      <c r="E812">
        <v>1</v>
      </c>
      <c r="F812">
        <v>0</v>
      </c>
      <c r="G812">
        <v>0</v>
      </c>
      <c r="H812">
        <v>0</v>
      </c>
      <c r="I812">
        <v>0</v>
      </c>
      <c r="J812">
        <v>0</v>
      </c>
      <c r="K812">
        <v>0</v>
      </c>
      <c r="L812">
        <v>0</v>
      </c>
      <c r="M812">
        <v>0</v>
      </c>
      <c r="N812">
        <v>0</v>
      </c>
      <c r="O812">
        <v>0</v>
      </c>
      <c r="P812">
        <v>0</v>
      </c>
      <c r="Q812">
        <v>0.23200000000000001</v>
      </c>
      <c r="R812">
        <v>0.28799999999999998</v>
      </c>
      <c r="S812">
        <v>0.36</v>
      </c>
      <c r="T812">
        <v>0.64700000000000002</v>
      </c>
      <c r="U812">
        <v>0.28399999999999997</v>
      </c>
      <c r="V812">
        <v>72</v>
      </c>
      <c r="W812">
        <v>0</v>
      </c>
      <c r="X812">
        <v>0</v>
      </c>
      <c r="Y812">
        <v>0</v>
      </c>
      <c r="Z812">
        <v>0</v>
      </c>
      <c r="AA812">
        <v>0</v>
      </c>
    </row>
    <row r="813" spans="1:27" x14ac:dyDescent="0.25">
      <c r="A813" t="s">
        <v>3593</v>
      </c>
      <c r="B813" t="s">
        <v>3594</v>
      </c>
      <c r="C813" t="s">
        <v>20895</v>
      </c>
      <c r="D813">
        <v>1</v>
      </c>
      <c r="E813">
        <v>1</v>
      </c>
      <c r="F813">
        <v>0</v>
      </c>
      <c r="G813">
        <v>0</v>
      </c>
      <c r="H813">
        <v>0</v>
      </c>
      <c r="I813">
        <v>0</v>
      </c>
      <c r="J813">
        <v>0</v>
      </c>
      <c r="K813">
        <v>0</v>
      </c>
      <c r="L813">
        <v>0</v>
      </c>
      <c r="M813">
        <v>0</v>
      </c>
      <c r="N813">
        <v>0</v>
      </c>
      <c r="O813">
        <v>0</v>
      </c>
      <c r="P813">
        <v>0</v>
      </c>
      <c r="Q813">
        <v>0.24299999999999999</v>
      </c>
      <c r="R813">
        <v>0.30199999999999999</v>
      </c>
      <c r="S813">
        <v>0.33800000000000002</v>
      </c>
      <c r="T813">
        <v>0.63900000000000001</v>
      </c>
      <c r="U813">
        <v>0.28399999999999997</v>
      </c>
      <c r="V813">
        <v>80</v>
      </c>
      <c r="W813">
        <v>0</v>
      </c>
      <c r="X813">
        <v>0</v>
      </c>
      <c r="Y813">
        <v>0</v>
      </c>
      <c r="Z813">
        <v>0</v>
      </c>
      <c r="AA813">
        <v>0</v>
      </c>
    </row>
    <row r="814" spans="1:27" x14ac:dyDescent="0.25">
      <c r="A814" t="s">
        <v>3398</v>
      </c>
      <c r="B814" t="s">
        <v>3399</v>
      </c>
      <c r="C814" t="s">
        <v>20866</v>
      </c>
      <c r="D814">
        <v>7</v>
      </c>
      <c r="E814">
        <v>6</v>
      </c>
      <c r="F814">
        <v>2</v>
      </c>
      <c r="G814">
        <v>0</v>
      </c>
      <c r="H814">
        <v>0</v>
      </c>
      <c r="I814">
        <v>0</v>
      </c>
      <c r="J814">
        <v>1</v>
      </c>
      <c r="K814">
        <v>1</v>
      </c>
      <c r="L814">
        <v>0</v>
      </c>
      <c r="M814">
        <v>1</v>
      </c>
      <c r="N814">
        <v>0</v>
      </c>
      <c r="O814">
        <v>0</v>
      </c>
      <c r="P814">
        <v>0</v>
      </c>
      <c r="Q814">
        <v>0.24399999999999999</v>
      </c>
      <c r="R814">
        <v>0.28499999999999998</v>
      </c>
      <c r="S814">
        <v>0.36499999999999999</v>
      </c>
      <c r="T814">
        <v>0.65</v>
      </c>
      <c r="U814">
        <v>0.28399999999999997</v>
      </c>
      <c r="V814">
        <v>76</v>
      </c>
      <c r="W814">
        <v>0</v>
      </c>
      <c r="X814">
        <v>0</v>
      </c>
      <c r="Y814">
        <v>-0.2</v>
      </c>
      <c r="Z814">
        <v>0</v>
      </c>
      <c r="AA814">
        <v>0</v>
      </c>
    </row>
    <row r="815" spans="1:27" x14ac:dyDescent="0.25">
      <c r="A815">
        <v>1617</v>
      </c>
      <c r="B815" t="s">
        <v>4968</v>
      </c>
      <c r="C815" t="s">
        <v>20884</v>
      </c>
      <c r="D815">
        <v>1</v>
      </c>
      <c r="E815">
        <v>1</v>
      </c>
      <c r="F815">
        <v>0</v>
      </c>
      <c r="G815">
        <v>0</v>
      </c>
      <c r="H815">
        <v>0</v>
      </c>
      <c r="I815">
        <v>0</v>
      </c>
      <c r="J815">
        <v>0</v>
      </c>
      <c r="K815">
        <v>0</v>
      </c>
      <c r="L815">
        <v>0</v>
      </c>
      <c r="M815">
        <v>0</v>
      </c>
      <c r="N815">
        <v>0</v>
      </c>
      <c r="O815">
        <v>0</v>
      </c>
      <c r="P815">
        <v>0</v>
      </c>
      <c r="Q815">
        <v>0.22800000000000001</v>
      </c>
      <c r="R815">
        <v>0.29499999999999998</v>
      </c>
      <c r="S815">
        <v>0.34799999999999998</v>
      </c>
      <c r="T815">
        <v>0.64400000000000002</v>
      </c>
      <c r="U815">
        <v>0.28399999999999997</v>
      </c>
      <c r="V815">
        <v>73</v>
      </c>
      <c r="W815">
        <v>0</v>
      </c>
      <c r="X815">
        <v>0</v>
      </c>
      <c r="Y815">
        <v>0</v>
      </c>
      <c r="Z815">
        <v>0</v>
      </c>
      <c r="AA815">
        <v>0</v>
      </c>
    </row>
    <row r="816" spans="1:27" x14ac:dyDescent="0.25">
      <c r="A816">
        <v>2161</v>
      </c>
      <c r="B816" t="s">
        <v>5013</v>
      </c>
      <c r="C816" t="s">
        <v>20878</v>
      </c>
      <c r="D816">
        <v>1</v>
      </c>
      <c r="E816">
        <v>1</v>
      </c>
      <c r="F816">
        <v>0</v>
      </c>
      <c r="G816">
        <v>0</v>
      </c>
      <c r="H816">
        <v>0</v>
      </c>
      <c r="I816">
        <v>0</v>
      </c>
      <c r="J816">
        <v>0</v>
      </c>
      <c r="K816">
        <v>0</v>
      </c>
      <c r="L816">
        <v>0</v>
      </c>
      <c r="M816">
        <v>0</v>
      </c>
      <c r="N816">
        <v>0</v>
      </c>
      <c r="O816">
        <v>0</v>
      </c>
      <c r="P816">
        <v>0</v>
      </c>
      <c r="Q816">
        <v>0.222</v>
      </c>
      <c r="R816">
        <v>0.29399999999999998</v>
      </c>
      <c r="S816">
        <v>0.35299999999999998</v>
      </c>
      <c r="T816">
        <v>0.64700000000000002</v>
      </c>
      <c r="U816">
        <v>0.28299999999999997</v>
      </c>
      <c r="V816">
        <v>76</v>
      </c>
      <c r="W816">
        <v>0</v>
      </c>
      <c r="X816">
        <v>0</v>
      </c>
      <c r="Y816">
        <v>0</v>
      </c>
      <c r="Z816">
        <v>0</v>
      </c>
      <c r="AA816">
        <v>0</v>
      </c>
    </row>
    <row r="817" spans="1:27" x14ac:dyDescent="0.25">
      <c r="A817">
        <v>6589</v>
      </c>
      <c r="B817" t="s">
        <v>5158</v>
      </c>
      <c r="C817" t="s">
        <v>20871</v>
      </c>
      <c r="D817">
        <v>311</v>
      </c>
      <c r="E817">
        <v>288</v>
      </c>
      <c r="F817">
        <v>67</v>
      </c>
      <c r="G817">
        <v>15</v>
      </c>
      <c r="H817">
        <v>1</v>
      </c>
      <c r="I817">
        <v>7</v>
      </c>
      <c r="J817">
        <v>29</v>
      </c>
      <c r="K817">
        <v>32</v>
      </c>
      <c r="L817">
        <v>14</v>
      </c>
      <c r="M817">
        <v>77</v>
      </c>
      <c r="N817">
        <v>5</v>
      </c>
      <c r="O817">
        <v>4</v>
      </c>
      <c r="P817">
        <v>2</v>
      </c>
      <c r="Q817">
        <v>0.23400000000000001</v>
      </c>
      <c r="R817">
        <v>0.27900000000000003</v>
      </c>
      <c r="S817">
        <v>0.37</v>
      </c>
      <c r="T817">
        <v>0.65</v>
      </c>
      <c r="U817">
        <v>0.28299999999999997</v>
      </c>
      <c r="V817">
        <v>80</v>
      </c>
      <c r="W817">
        <v>0.1</v>
      </c>
      <c r="X817">
        <v>-1.7</v>
      </c>
      <c r="Y817">
        <v>-7.2</v>
      </c>
      <c r="Z817">
        <v>-2</v>
      </c>
      <c r="AA817">
        <v>0.1</v>
      </c>
    </row>
    <row r="818" spans="1:27" x14ac:dyDescent="0.25">
      <c r="A818">
        <v>2487</v>
      </c>
      <c r="B818" t="s">
        <v>20924</v>
      </c>
      <c r="C818" t="s">
        <v>20885</v>
      </c>
      <c r="D818">
        <v>1</v>
      </c>
      <c r="E818">
        <v>1</v>
      </c>
      <c r="F818">
        <v>0</v>
      </c>
      <c r="G818">
        <v>0</v>
      </c>
      <c r="H818">
        <v>0</v>
      </c>
      <c r="I818">
        <v>0</v>
      </c>
      <c r="J818">
        <v>0</v>
      </c>
      <c r="K818">
        <v>0</v>
      </c>
      <c r="L818">
        <v>0</v>
      </c>
      <c r="M818">
        <v>0</v>
      </c>
      <c r="N818">
        <v>0</v>
      </c>
      <c r="O818">
        <v>0</v>
      </c>
      <c r="P818">
        <v>0</v>
      </c>
      <c r="Q818">
        <v>0.24199999999999999</v>
      </c>
      <c r="R818">
        <v>0.30199999999999999</v>
      </c>
      <c r="S818">
        <v>0.33900000000000002</v>
      </c>
      <c r="T818">
        <v>0.64100000000000001</v>
      </c>
      <c r="U818">
        <v>0.28299999999999997</v>
      </c>
      <c r="V818">
        <v>78</v>
      </c>
      <c r="W818">
        <v>0</v>
      </c>
      <c r="X818">
        <v>0</v>
      </c>
      <c r="Y818">
        <v>0</v>
      </c>
      <c r="Z818">
        <v>0</v>
      </c>
      <c r="AA818">
        <v>0</v>
      </c>
    </row>
    <row r="819" spans="1:27" x14ac:dyDescent="0.25">
      <c r="A819" t="s">
        <v>4158</v>
      </c>
      <c r="B819" t="s">
        <v>4159</v>
      </c>
      <c r="C819" t="s">
        <v>20876</v>
      </c>
      <c r="D819">
        <v>1</v>
      </c>
      <c r="E819">
        <v>1</v>
      </c>
      <c r="F819">
        <v>0</v>
      </c>
      <c r="G819">
        <v>0</v>
      </c>
      <c r="H819">
        <v>0</v>
      </c>
      <c r="I819">
        <v>0</v>
      </c>
      <c r="J819">
        <v>0</v>
      </c>
      <c r="K819">
        <v>0</v>
      </c>
      <c r="L819">
        <v>0</v>
      </c>
      <c r="M819">
        <v>0</v>
      </c>
      <c r="N819">
        <v>0</v>
      </c>
      <c r="O819">
        <v>0</v>
      </c>
      <c r="P819">
        <v>0</v>
      </c>
      <c r="Q819">
        <v>0.22900000000000001</v>
      </c>
      <c r="R819">
        <v>0.27500000000000002</v>
      </c>
      <c r="S819">
        <v>0.377</v>
      </c>
      <c r="T819">
        <v>0.65200000000000002</v>
      </c>
      <c r="U819">
        <v>0.28299999999999997</v>
      </c>
      <c r="V819">
        <v>80</v>
      </c>
      <c r="W819">
        <v>0</v>
      </c>
      <c r="X819">
        <v>0</v>
      </c>
      <c r="Y819">
        <v>0</v>
      </c>
      <c r="Z819">
        <v>0</v>
      </c>
      <c r="AA819">
        <v>0</v>
      </c>
    </row>
    <row r="820" spans="1:27" x14ac:dyDescent="0.25">
      <c r="A820" t="s">
        <v>4725</v>
      </c>
      <c r="B820" t="s">
        <v>4726</v>
      </c>
      <c r="C820" t="s">
        <v>20878</v>
      </c>
      <c r="D820">
        <v>1</v>
      </c>
      <c r="E820">
        <v>1</v>
      </c>
      <c r="F820">
        <v>0</v>
      </c>
      <c r="G820">
        <v>0</v>
      </c>
      <c r="H820">
        <v>0</v>
      </c>
      <c r="I820">
        <v>0</v>
      </c>
      <c r="J820">
        <v>0</v>
      </c>
      <c r="K820">
        <v>0</v>
      </c>
      <c r="L820">
        <v>0</v>
      </c>
      <c r="M820">
        <v>0</v>
      </c>
      <c r="N820">
        <v>0</v>
      </c>
      <c r="O820">
        <v>0</v>
      </c>
      <c r="P820">
        <v>0</v>
      </c>
      <c r="Q820">
        <v>0.254</v>
      </c>
      <c r="R820">
        <v>0.28000000000000003</v>
      </c>
      <c r="S820">
        <v>0.373</v>
      </c>
      <c r="T820">
        <v>0.65300000000000002</v>
      </c>
      <c r="U820">
        <v>0.28299999999999997</v>
      </c>
      <c r="V820">
        <v>76</v>
      </c>
      <c r="W820">
        <v>0</v>
      </c>
      <c r="X820">
        <v>0</v>
      </c>
      <c r="Y820">
        <v>0</v>
      </c>
      <c r="Z820">
        <v>0</v>
      </c>
      <c r="AA820">
        <v>0</v>
      </c>
    </row>
    <row r="821" spans="1:27" x14ac:dyDescent="0.25">
      <c r="A821" t="s">
        <v>4500</v>
      </c>
      <c r="B821" t="s">
        <v>4501</v>
      </c>
      <c r="C821" t="s">
        <v>20890</v>
      </c>
      <c r="D821">
        <v>1</v>
      </c>
      <c r="E821">
        <v>1</v>
      </c>
      <c r="F821">
        <v>0</v>
      </c>
      <c r="G821">
        <v>0</v>
      </c>
      <c r="H821">
        <v>0</v>
      </c>
      <c r="I821">
        <v>0</v>
      </c>
      <c r="J821">
        <v>0</v>
      </c>
      <c r="K821">
        <v>0</v>
      </c>
      <c r="L821">
        <v>0</v>
      </c>
      <c r="M821">
        <v>0</v>
      </c>
      <c r="N821">
        <v>0</v>
      </c>
      <c r="O821">
        <v>0</v>
      </c>
      <c r="P821">
        <v>0</v>
      </c>
      <c r="Q821">
        <v>0.26200000000000001</v>
      </c>
      <c r="R821">
        <v>0.29699999999999999</v>
      </c>
      <c r="S821">
        <v>0.34799999999999998</v>
      </c>
      <c r="T821">
        <v>0.64600000000000002</v>
      </c>
      <c r="U821">
        <v>0.28299999999999997</v>
      </c>
      <c r="V821">
        <v>81</v>
      </c>
      <c r="W821">
        <v>0</v>
      </c>
      <c r="X821">
        <v>0</v>
      </c>
      <c r="Y821">
        <v>0</v>
      </c>
      <c r="Z821">
        <v>0</v>
      </c>
      <c r="AA821">
        <v>0</v>
      </c>
    </row>
    <row r="822" spans="1:27" x14ac:dyDescent="0.25">
      <c r="A822" t="s">
        <v>3866</v>
      </c>
      <c r="B822" t="s">
        <v>3867</v>
      </c>
      <c r="C822" t="s">
        <v>20880</v>
      </c>
      <c r="D822">
        <v>1</v>
      </c>
      <c r="E822">
        <v>1</v>
      </c>
      <c r="F822">
        <v>0</v>
      </c>
      <c r="G822">
        <v>0</v>
      </c>
      <c r="H822">
        <v>0</v>
      </c>
      <c r="I822">
        <v>0</v>
      </c>
      <c r="J822">
        <v>0</v>
      </c>
      <c r="K822">
        <v>0</v>
      </c>
      <c r="L822">
        <v>0</v>
      </c>
      <c r="M822">
        <v>0</v>
      </c>
      <c r="N822">
        <v>0</v>
      </c>
      <c r="O822">
        <v>0</v>
      </c>
      <c r="P822">
        <v>0</v>
      </c>
      <c r="Q822">
        <v>0.23899999999999999</v>
      </c>
      <c r="R822">
        <v>0.30599999999999999</v>
      </c>
      <c r="S822">
        <v>0.32900000000000001</v>
      </c>
      <c r="T822">
        <v>0.63500000000000001</v>
      </c>
      <c r="U822">
        <v>0.28299999999999997</v>
      </c>
      <c r="V822">
        <v>70</v>
      </c>
      <c r="W822">
        <v>0</v>
      </c>
      <c r="X822">
        <v>0</v>
      </c>
      <c r="Y822">
        <v>0</v>
      </c>
      <c r="Z822">
        <v>0</v>
      </c>
      <c r="AA822">
        <v>0</v>
      </c>
    </row>
    <row r="823" spans="1:27" x14ac:dyDescent="0.25">
      <c r="A823">
        <v>6387</v>
      </c>
      <c r="B823" t="s">
        <v>5119</v>
      </c>
      <c r="C823" t="s">
        <v>20874</v>
      </c>
      <c r="D823">
        <v>406</v>
      </c>
      <c r="E823">
        <v>364</v>
      </c>
      <c r="F823">
        <v>89</v>
      </c>
      <c r="G823">
        <v>15</v>
      </c>
      <c r="H823">
        <v>3</v>
      </c>
      <c r="I823">
        <v>3</v>
      </c>
      <c r="J823">
        <v>37</v>
      </c>
      <c r="K823">
        <v>28</v>
      </c>
      <c r="L823">
        <v>33</v>
      </c>
      <c r="M823">
        <v>96</v>
      </c>
      <c r="N823">
        <v>2</v>
      </c>
      <c r="O823">
        <v>12</v>
      </c>
      <c r="P823">
        <v>5</v>
      </c>
      <c r="Q823">
        <v>0.24399999999999999</v>
      </c>
      <c r="R823">
        <v>0.308</v>
      </c>
      <c r="S823">
        <v>0.32700000000000001</v>
      </c>
      <c r="T823">
        <v>0.63600000000000001</v>
      </c>
      <c r="U823">
        <v>0.28299999999999997</v>
      </c>
      <c r="V823">
        <v>77</v>
      </c>
      <c r="W823">
        <v>1.5</v>
      </c>
      <c r="X823">
        <v>-0.7</v>
      </c>
      <c r="Y823">
        <v>-9.1999999999999993</v>
      </c>
      <c r="Z823">
        <v>-1.2</v>
      </c>
      <c r="AA823">
        <v>0.2</v>
      </c>
    </row>
    <row r="824" spans="1:27" x14ac:dyDescent="0.25">
      <c r="A824" t="s">
        <v>4510</v>
      </c>
      <c r="B824" t="s">
        <v>4511</v>
      </c>
      <c r="C824" t="s">
        <v>20872</v>
      </c>
      <c r="D824">
        <v>1</v>
      </c>
      <c r="E824">
        <v>1</v>
      </c>
      <c r="F824">
        <v>0</v>
      </c>
      <c r="G824">
        <v>0</v>
      </c>
      <c r="H824">
        <v>0</v>
      </c>
      <c r="I824">
        <v>0</v>
      </c>
      <c r="J824">
        <v>0</v>
      </c>
      <c r="K824">
        <v>0</v>
      </c>
      <c r="L824">
        <v>0</v>
      </c>
      <c r="M824">
        <v>0</v>
      </c>
      <c r="N824">
        <v>0</v>
      </c>
      <c r="O824">
        <v>0</v>
      </c>
      <c r="P824">
        <v>0</v>
      </c>
      <c r="Q824">
        <v>0.246</v>
      </c>
      <c r="R824">
        <v>0.30399999999999999</v>
      </c>
      <c r="S824">
        <v>0.33500000000000002</v>
      </c>
      <c r="T824">
        <v>0.63900000000000001</v>
      </c>
      <c r="U824">
        <v>0.28299999999999997</v>
      </c>
      <c r="V824">
        <v>76</v>
      </c>
      <c r="W824">
        <v>0</v>
      </c>
      <c r="X824">
        <v>0</v>
      </c>
      <c r="Y824">
        <v>0</v>
      </c>
      <c r="Z824">
        <v>0</v>
      </c>
      <c r="AA824">
        <v>0</v>
      </c>
    </row>
    <row r="825" spans="1:27" x14ac:dyDescent="0.25">
      <c r="A825">
        <v>11255</v>
      </c>
      <c r="B825" t="s">
        <v>4623</v>
      </c>
      <c r="C825" t="s">
        <v>20872</v>
      </c>
      <c r="D825">
        <v>47</v>
      </c>
      <c r="E825">
        <v>43</v>
      </c>
      <c r="F825">
        <v>11</v>
      </c>
      <c r="G825">
        <v>2</v>
      </c>
      <c r="H825">
        <v>0</v>
      </c>
      <c r="I825">
        <v>1</v>
      </c>
      <c r="J825">
        <v>4</v>
      </c>
      <c r="K825">
        <v>4</v>
      </c>
      <c r="L825">
        <v>3</v>
      </c>
      <c r="M825">
        <v>9</v>
      </c>
      <c r="N825">
        <v>0</v>
      </c>
      <c r="O825">
        <v>2</v>
      </c>
      <c r="P825">
        <v>1</v>
      </c>
      <c r="Q825">
        <v>0.248</v>
      </c>
      <c r="R825">
        <v>0.29799999999999999</v>
      </c>
      <c r="S825">
        <v>0.34399999999999997</v>
      </c>
      <c r="T825">
        <v>0.64200000000000002</v>
      </c>
      <c r="U825">
        <v>0.28299999999999997</v>
      </c>
      <c r="V825">
        <v>76</v>
      </c>
      <c r="W825">
        <v>0.1</v>
      </c>
      <c r="X825">
        <v>-0.1</v>
      </c>
      <c r="Y825">
        <v>-1.3</v>
      </c>
      <c r="Z825">
        <v>-1</v>
      </c>
      <c r="AA825">
        <v>-0.1</v>
      </c>
    </row>
    <row r="826" spans="1:27" x14ac:dyDescent="0.25">
      <c r="A826" t="s">
        <v>4772</v>
      </c>
      <c r="B826" t="s">
        <v>4773</v>
      </c>
      <c r="C826" t="s">
        <v>20885</v>
      </c>
      <c r="D826">
        <v>1</v>
      </c>
      <c r="E826">
        <v>1</v>
      </c>
      <c r="F826">
        <v>0</v>
      </c>
      <c r="G826">
        <v>0</v>
      </c>
      <c r="H826">
        <v>0</v>
      </c>
      <c r="I826">
        <v>0</v>
      </c>
      <c r="J826">
        <v>0</v>
      </c>
      <c r="K826">
        <v>0</v>
      </c>
      <c r="L826">
        <v>0</v>
      </c>
      <c r="M826">
        <v>0</v>
      </c>
      <c r="N826">
        <v>0</v>
      </c>
      <c r="O826">
        <v>0</v>
      </c>
      <c r="P826">
        <v>0</v>
      </c>
      <c r="Q826">
        <v>0.23799999999999999</v>
      </c>
      <c r="R826">
        <v>0.28399999999999997</v>
      </c>
      <c r="S826">
        <v>0.36299999999999999</v>
      </c>
      <c r="T826">
        <v>0.64700000000000002</v>
      </c>
      <c r="U826">
        <v>0.28299999999999997</v>
      </c>
      <c r="V826">
        <v>78</v>
      </c>
      <c r="W826">
        <v>0</v>
      </c>
      <c r="X826">
        <v>0</v>
      </c>
      <c r="Y826">
        <v>0</v>
      </c>
      <c r="Z826">
        <v>0</v>
      </c>
      <c r="AA826">
        <v>0</v>
      </c>
    </row>
    <row r="827" spans="1:27" x14ac:dyDescent="0.25">
      <c r="A827" t="s">
        <v>3311</v>
      </c>
      <c r="B827" t="s">
        <v>3312</v>
      </c>
      <c r="C827" t="s">
        <v>20875</v>
      </c>
      <c r="D827">
        <v>1</v>
      </c>
      <c r="E827">
        <v>1</v>
      </c>
      <c r="F827">
        <v>0</v>
      </c>
      <c r="G827">
        <v>0</v>
      </c>
      <c r="H827">
        <v>0</v>
      </c>
      <c r="I827">
        <v>0</v>
      </c>
      <c r="J827">
        <v>0</v>
      </c>
      <c r="K827">
        <v>0</v>
      </c>
      <c r="L827">
        <v>0</v>
      </c>
      <c r="M827">
        <v>0</v>
      </c>
      <c r="N827">
        <v>0</v>
      </c>
      <c r="O827">
        <v>0</v>
      </c>
      <c r="P827">
        <v>0</v>
      </c>
      <c r="Q827">
        <v>0.215</v>
      </c>
      <c r="R827">
        <v>0.26600000000000001</v>
      </c>
      <c r="S827">
        <v>0.38700000000000001</v>
      </c>
      <c r="T827">
        <v>0.65300000000000002</v>
      </c>
      <c r="U827">
        <v>0.28299999999999997</v>
      </c>
      <c r="V827">
        <v>75</v>
      </c>
      <c r="W827">
        <v>0</v>
      </c>
      <c r="X827">
        <v>0</v>
      </c>
      <c r="Y827">
        <v>0</v>
      </c>
      <c r="Z827">
        <v>0</v>
      </c>
      <c r="AA827">
        <v>0</v>
      </c>
    </row>
    <row r="828" spans="1:27" x14ac:dyDescent="0.25">
      <c r="A828" t="s">
        <v>2726</v>
      </c>
      <c r="B828" t="s">
        <v>2727</v>
      </c>
      <c r="C828" t="s">
        <v>20881</v>
      </c>
      <c r="D828">
        <v>13</v>
      </c>
      <c r="E828">
        <v>13</v>
      </c>
      <c r="F828">
        <v>3</v>
      </c>
      <c r="G828">
        <v>1</v>
      </c>
      <c r="H828">
        <v>0</v>
      </c>
      <c r="I828">
        <v>0</v>
      </c>
      <c r="J828">
        <v>1</v>
      </c>
      <c r="K828">
        <v>1</v>
      </c>
      <c r="L828">
        <v>0</v>
      </c>
      <c r="M828">
        <v>3</v>
      </c>
      <c r="N828">
        <v>0</v>
      </c>
      <c r="O828">
        <v>0</v>
      </c>
      <c r="P828">
        <v>0</v>
      </c>
      <c r="Q828">
        <v>0.26</v>
      </c>
      <c r="R828">
        <v>0.28899999999999998</v>
      </c>
      <c r="S828">
        <v>0.36499999999999999</v>
      </c>
      <c r="T828">
        <v>0.65400000000000003</v>
      </c>
      <c r="U828">
        <v>0.28299999999999997</v>
      </c>
      <c r="V828">
        <v>72</v>
      </c>
      <c r="W828">
        <v>0</v>
      </c>
      <c r="X828">
        <v>0</v>
      </c>
      <c r="Y828">
        <v>-0.4</v>
      </c>
      <c r="Z828">
        <v>0.1</v>
      </c>
      <c r="AA828">
        <v>0</v>
      </c>
    </row>
    <row r="829" spans="1:27" x14ac:dyDescent="0.25">
      <c r="A829" t="s">
        <v>4189</v>
      </c>
      <c r="B829" t="s">
        <v>4190</v>
      </c>
      <c r="C829" t="s">
        <v>20869</v>
      </c>
      <c r="D829">
        <v>1</v>
      </c>
      <c r="E829">
        <v>1</v>
      </c>
      <c r="F829">
        <v>0</v>
      </c>
      <c r="G829">
        <v>0</v>
      </c>
      <c r="H829">
        <v>0</v>
      </c>
      <c r="I829">
        <v>0</v>
      </c>
      <c r="J829">
        <v>0</v>
      </c>
      <c r="K829">
        <v>0</v>
      </c>
      <c r="L829">
        <v>0</v>
      </c>
      <c r="M829">
        <v>0</v>
      </c>
      <c r="N829">
        <v>0</v>
      </c>
      <c r="O829">
        <v>0</v>
      </c>
      <c r="P829">
        <v>0</v>
      </c>
      <c r="Q829">
        <v>0.223</v>
      </c>
      <c r="R829">
        <v>0.27500000000000002</v>
      </c>
      <c r="S829">
        <v>0.374</v>
      </c>
      <c r="T829">
        <v>0.64900000000000002</v>
      </c>
      <c r="U829">
        <v>0.28299999999999997</v>
      </c>
      <c r="V829">
        <v>72</v>
      </c>
      <c r="W829">
        <v>0</v>
      </c>
      <c r="X829">
        <v>0</v>
      </c>
      <c r="Y829">
        <v>0</v>
      </c>
      <c r="Z829">
        <v>0</v>
      </c>
      <c r="AA829">
        <v>0</v>
      </c>
    </row>
    <row r="830" spans="1:27" x14ac:dyDescent="0.25">
      <c r="A830">
        <v>3704</v>
      </c>
      <c r="B830" t="s">
        <v>4430</v>
      </c>
      <c r="C830" t="s">
        <v>1</v>
      </c>
      <c r="D830">
        <v>264</v>
      </c>
      <c r="E830">
        <v>239</v>
      </c>
      <c r="F830">
        <v>59</v>
      </c>
      <c r="G830">
        <v>13</v>
      </c>
      <c r="H830">
        <v>0</v>
      </c>
      <c r="I830">
        <v>2</v>
      </c>
      <c r="J830">
        <v>23</v>
      </c>
      <c r="K830">
        <v>21</v>
      </c>
      <c r="L830">
        <v>20</v>
      </c>
      <c r="M830">
        <v>48</v>
      </c>
      <c r="N830">
        <v>2</v>
      </c>
      <c r="O830">
        <v>3</v>
      </c>
      <c r="P830">
        <v>2</v>
      </c>
      <c r="Q830">
        <v>0.249</v>
      </c>
      <c r="R830">
        <v>0.309</v>
      </c>
      <c r="S830">
        <v>0.33</v>
      </c>
      <c r="T830">
        <v>0.63900000000000001</v>
      </c>
      <c r="U830">
        <v>0.28299999999999997</v>
      </c>
      <c r="V830">
        <v>76</v>
      </c>
      <c r="W830">
        <v>-0.7</v>
      </c>
      <c r="X830">
        <v>-3.8</v>
      </c>
      <c r="Y830">
        <v>-8.1</v>
      </c>
      <c r="Z830">
        <v>-5.4</v>
      </c>
      <c r="AA830">
        <v>-0.5</v>
      </c>
    </row>
    <row r="831" spans="1:27" x14ac:dyDescent="0.25">
      <c r="A831">
        <v>4792</v>
      </c>
      <c r="B831" t="s">
        <v>4562</v>
      </c>
      <c r="C831" t="s">
        <v>1</v>
      </c>
      <c r="D831">
        <v>202</v>
      </c>
      <c r="E831">
        <v>190</v>
      </c>
      <c r="F831">
        <v>46</v>
      </c>
      <c r="G831">
        <v>9</v>
      </c>
      <c r="H831">
        <v>1</v>
      </c>
      <c r="I831">
        <v>5</v>
      </c>
      <c r="J831">
        <v>19</v>
      </c>
      <c r="K831">
        <v>22</v>
      </c>
      <c r="L831">
        <v>8</v>
      </c>
      <c r="M831">
        <v>45</v>
      </c>
      <c r="N831">
        <v>1</v>
      </c>
      <c r="O831">
        <v>2</v>
      </c>
      <c r="P831">
        <v>1</v>
      </c>
      <c r="Q831">
        <v>0.24</v>
      </c>
      <c r="R831">
        <v>0.27500000000000002</v>
      </c>
      <c r="S831">
        <v>0.379</v>
      </c>
      <c r="T831">
        <v>0.65300000000000002</v>
      </c>
      <c r="U831">
        <v>0.28299999999999997</v>
      </c>
      <c r="V831">
        <v>76</v>
      </c>
      <c r="W831">
        <v>-0.5</v>
      </c>
      <c r="X831">
        <v>-2.1</v>
      </c>
      <c r="Y831">
        <v>-6.2</v>
      </c>
      <c r="Z831">
        <v>-4.5999999999999996</v>
      </c>
      <c r="AA831">
        <v>-0.5</v>
      </c>
    </row>
    <row r="832" spans="1:27" x14ac:dyDescent="0.25">
      <c r="A832" t="s">
        <v>4490</v>
      </c>
      <c r="B832" t="s">
        <v>4491</v>
      </c>
      <c r="C832" t="s">
        <v>20879</v>
      </c>
      <c r="D832">
        <v>1</v>
      </c>
      <c r="E832">
        <v>1</v>
      </c>
      <c r="F832">
        <v>0</v>
      </c>
      <c r="G832">
        <v>0</v>
      </c>
      <c r="H832">
        <v>0</v>
      </c>
      <c r="I832">
        <v>0</v>
      </c>
      <c r="J832">
        <v>0</v>
      </c>
      <c r="K832">
        <v>0</v>
      </c>
      <c r="L832">
        <v>0</v>
      </c>
      <c r="M832">
        <v>0</v>
      </c>
      <c r="N832">
        <v>0</v>
      </c>
      <c r="O832">
        <v>0</v>
      </c>
      <c r="P832">
        <v>0</v>
      </c>
      <c r="Q832">
        <v>0.245</v>
      </c>
      <c r="R832">
        <v>0.28299999999999997</v>
      </c>
      <c r="S832">
        <v>0.36699999999999999</v>
      </c>
      <c r="T832">
        <v>0.65</v>
      </c>
      <c r="U832">
        <v>0.28299999999999997</v>
      </c>
      <c r="V832">
        <v>59</v>
      </c>
      <c r="W832">
        <v>0</v>
      </c>
      <c r="X832">
        <v>0</v>
      </c>
      <c r="Y832">
        <v>0</v>
      </c>
      <c r="Z832">
        <v>0</v>
      </c>
      <c r="AA832">
        <v>0</v>
      </c>
    </row>
    <row r="833" spans="1:27" x14ac:dyDescent="0.25">
      <c r="A833" t="s">
        <v>3004</v>
      </c>
      <c r="B833" t="s">
        <v>3005</v>
      </c>
      <c r="C833" t="s">
        <v>20879</v>
      </c>
      <c r="D833">
        <v>1</v>
      </c>
      <c r="E833">
        <v>1</v>
      </c>
      <c r="F833">
        <v>0</v>
      </c>
      <c r="G833">
        <v>0</v>
      </c>
      <c r="H833">
        <v>0</v>
      </c>
      <c r="I833">
        <v>0</v>
      </c>
      <c r="J833">
        <v>0</v>
      </c>
      <c r="K833">
        <v>0</v>
      </c>
      <c r="L833">
        <v>0</v>
      </c>
      <c r="M833">
        <v>0</v>
      </c>
      <c r="N833">
        <v>0</v>
      </c>
      <c r="O833">
        <v>0</v>
      </c>
      <c r="P833">
        <v>0</v>
      </c>
      <c r="Q833">
        <v>0.245</v>
      </c>
      <c r="R833">
        <v>0.29599999999999999</v>
      </c>
      <c r="S833">
        <v>0.34699999999999998</v>
      </c>
      <c r="T833">
        <v>0.64200000000000002</v>
      </c>
      <c r="U833">
        <v>0.28299999999999997</v>
      </c>
      <c r="V833">
        <v>59</v>
      </c>
      <c r="W833">
        <v>0</v>
      </c>
      <c r="X833">
        <v>0</v>
      </c>
      <c r="Y833">
        <v>0</v>
      </c>
      <c r="Z833">
        <v>0</v>
      </c>
      <c r="AA833">
        <v>0</v>
      </c>
    </row>
    <row r="834" spans="1:27" x14ac:dyDescent="0.25">
      <c r="A834">
        <v>607</v>
      </c>
      <c r="B834" t="s">
        <v>5099</v>
      </c>
      <c r="C834" t="s">
        <v>20888</v>
      </c>
      <c r="D834">
        <v>1</v>
      </c>
      <c r="E834">
        <v>1</v>
      </c>
      <c r="F834">
        <v>0</v>
      </c>
      <c r="G834">
        <v>0</v>
      </c>
      <c r="H834">
        <v>0</v>
      </c>
      <c r="I834">
        <v>0</v>
      </c>
      <c r="J834">
        <v>0</v>
      </c>
      <c r="K834">
        <v>0</v>
      </c>
      <c r="L834">
        <v>0</v>
      </c>
      <c r="M834">
        <v>0</v>
      </c>
      <c r="N834">
        <v>0</v>
      </c>
      <c r="O834">
        <v>0</v>
      </c>
      <c r="P834">
        <v>0</v>
      </c>
      <c r="Q834">
        <v>0.218</v>
      </c>
      <c r="R834">
        <v>0.28399999999999997</v>
      </c>
      <c r="S834">
        <v>0.36</v>
      </c>
      <c r="T834">
        <v>0.64400000000000002</v>
      </c>
      <c r="U834">
        <v>0.28299999999999997</v>
      </c>
      <c r="V834">
        <v>75</v>
      </c>
      <c r="W834">
        <v>0</v>
      </c>
      <c r="X834">
        <v>0</v>
      </c>
      <c r="Y834">
        <v>0</v>
      </c>
      <c r="Z834">
        <v>0</v>
      </c>
      <c r="AA834">
        <v>0</v>
      </c>
    </row>
    <row r="835" spans="1:27" x14ac:dyDescent="0.25">
      <c r="A835">
        <v>8841</v>
      </c>
      <c r="B835" t="s">
        <v>4398</v>
      </c>
      <c r="C835" t="s">
        <v>20874</v>
      </c>
      <c r="D835">
        <v>1</v>
      </c>
      <c r="E835">
        <v>1</v>
      </c>
      <c r="F835">
        <v>0</v>
      </c>
      <c r="G835">
        <v>0</v>
      </c>
      <c r="H835">
        <v>0</v>
      </c>
      <c r="I835">
        <v>0</v>
      </c>
      <c r="J835">
        <v>0</v>
      </c>
      <c r="K835">
        <v>0</v>
      </c>
      <c r="L835">
        <v>0</v>
      </c>
      <c r="M835">
        <v>0</v>
      </c>
      <c r="N835">
        <v>0</v>
      </c>
      <c r="O835">
        <v>0</v>
      </c>
      <c r="P835">
        <v>0</v>
      </c>
      <c r="Q835">
        <v>0.255</v>
      </c>
      <c r="R835">
        <v>0.30099999999999999</v>
      </c>
      <c r="S835">
        <v>0.34499999999999997</v>
      </c>
      <c r="T835">
        <v>0.64600000000000002</v>
      </c>
      <c r="U835">
        <v>0.28299999999999997</v>
      </c>
      <c r="V835">
        <v>77</v>
      </c>
      <c r="W835">
        <v>0</v>
      </c>
      <c r="X835">
        <v>0</v>
      </c>
      <c r="Y835">
        <v>0</v>
      </c>
      <c r="Z835">
        <v>0</v>
      </c>
      <c r="AA835">
        <v>0</v>
      </c>
    </row>
    <row r="836" spans="1:27" x14ac:dyDescent="0.25">
      <c r="A836" t="s">
        <v>3097</v>
      </c>
      <c r="B836" t="s">
        <v>3098</v>
      </c>
      <c r="C836" t="s">
        <v>20879</v>
      </c>
      <c r="D836">
        <v>1</v>
      </c>
      <c r="E836">
        <v>1</v>
      </c>
      <c r="F836">
        <v>0</v>
      </c>
      <c r="G836">
        <v>0</v>
      </c>
      <c r="H836">
        <v>0</v>
      </c>
      <c r="I836">
        <v>0</v>
      </c>
      <c r="J836">
        <v>0</v>
      </c>
      <c r="K836">
        <v>0</v>
      </c>
      <c r="L836">
        <v>0</v>
      </c>
      <c r="M836">
        <v>0</v>
      </c>
      <c r="N836">
        <v>0</v>
      </c>
      <c r="O836">
        <v>0</v>
      </c>
      <c r="P836">
        <v>0</v>
      </c>
      <c r="Q836">
        <v>0.23200000000000001</v>
      </c>
      <c r="R836">
        <v>0.28299999999999997</v>
      </c>
      <c r="S836">
        <v>0.36399999999999999</v>
      </c>
      <c r="T836">
        <v>0.64700000000000002</v>
      </c>
      <c r="U836">
        <v>0.28299999999999997</v>
      </c>
      <c r="V836">
        <v>59</v>
      </c>
      <c r="W836">
        <v>0</v>
      </c>
      <c r="X836">
        <v>0</v>
      </c>
      <c r="Y836">
        <v>0</v>
      </c>
      <c r="Z836">
        <v>0</v>
      </c>
      <c r="AA836">
        <v>0</v>
      </c>
    </row>
    <row r="837" spans="1:27" x14ac:dyDescent="0.25">
      <c r="A837">
        <v>5432</v>
      </c>
      <c r="B837" t="s">
        <v>4366</v>
      </c>
      <c r="C837" t="s">
        <v>20884</v>
      </c>
      <c r="D837">
        <v>1</v>
      </c>
      <c r="E837">
        <v>1</v>
      </c>
      <c r="F837">
        <v>0</v>
      </c>
      <c r="G837">
        <v>0</v>
      </c>
      <c r="H837">
        <v>0</v>
      </c>
      <c r="I837">
        <v>0</v>
      </c>
      <c r="J837">
        <v>0</v>
      </c>
      <c r="K837">
        <v>0</v>
      </c>
      <c r="L837">
        <v>0</v>
      </c>
      <c r="M837">
        <v>0</v>
      </c>
      <c r="N837">
        <v>0</v>
      </c>
      <c r="O837">
        <v>0</v>
      </c>
      <c r="P837">
        <v>0</v>
      </c>
      <c r="Q837">
        <v>0.25</v>
      </c>
      <c r="R837">
        <v>0.29899999999999999</v>
      </c>
      <c r="S837">
        <v>0.34399999999999997</v>
      </c>
      <c r="T837">
        <v>0.64300000000000002</v>
      </c>
      <c r="U837">
        <v>0.28299999999999997</v>
      </c>
      <c r="V837">
        <v>72</v>
      </c>
      <c r="W837">
        <v>0</v>
      </c>
      <c r="X837">
        <v>0</v>
      </c>
      <c r="Y837">
        <v>0</v>
      </c>
      <c r="Z837">
        <v>0</v>
      </c>
      <c r="AA837">
        <v>0</v>
      </c>
    </row>
    <row r="838" spans="1:27" x14ac:dyDescent="0.25">
      <c r="A838" t="s">
        <v>5041</v>
      </c>
      <c r="B838" t="s">
        <v>5042</v>
      </c>
      <c r="C838" t="s">
        <v>20866</v>
      </c>
      <c r="D838">
        <v>34</v>
      </c>
      <c r="E838">
        <v>30</v>
      </c>
      <c r="F838">
        <v>7</v>
      </c>
      <c r="G838">
        <v>1</v>
      </c>
      <c r="H838">
        <v>0</v>
      </c>
      <c r="I838">
        <v>1</v>
      </c>
      <c r="J838">
        <v>3</v>
      </c>
      <c r="K838">
        <v>3</v>
      </c>
      <c r="L838">
        <v>3</v>
      </c>
      <c r="M838">
        <v>8</v>
      </c>
      <c r="N838">
        <v>0</v>
      </c>
      <c r="O838">
        <v>1</v>
      </c>
      <c r="P838">
        <v>0</v>
      </c>
      <c r="Q838">
        <v>0.23200000000000001</v>
      </c>
      <c r="R838">
        <v>0.29699999999999999</v>
      </c>
      <c r="S838">
        <v>0.34399999999999997</v>
      </c>
      <c r="T838">
        <v>0.64100000000000001</v>
      </c>
      <c r="U838">
        <v>0.28299999999999997</v>
      </c>
      <c r="V838">
        <v>75</v>
      </c>
      <c r="W838">
        <v>0</v>
      </c>
      <c r="X838">
        <v>0</v>
      </c>
      <c r="Y838">
        <v>-1</v>
      </c>
      <c r="Z838">
        <v>0.1</v>
      </c>
      <c r="AA838">
        <v>0</v>
      </c>
    </row>
    <row r="839" spans="1:27" x14ac:dyDescent="0.25">
      <c r="A839" t="s">
        <v>3914</v>
      </c>
      <c r="B839" t="s">
        <v>3915</v>
      </c>
      <c r="C839" t="s">
        <v>20879</v>
      </c>
      <c r="D839">
        <v>1</v>
      </c>
      <c r="E839">
        <v>1</v>
      </c>
      <c r="F839">
        <v>0</v>
      </c>
      <c r="G839">
        <v>0</v>
      </c>
      <c r="H839">
        <v>0</v>
      </c>
      <c r="I839">
        <v>0</v>
      </c>
      <c r="J839">
        <v>0</v>
      </c>
      <c r="K839">
        <v>0</v>
      </c>
      <c r="L839">
        <v>0</v>
      </c>
      <c r="M839">
        <v>0</v>
      </c>
      <c r="N839">
        <v>0</v>
      </c>
      <c r="O839">
        <v>0</v>
      </c>
      <c r="P839">
        <v>0</v>
      </c>
      <c r="Q839">
        <v>0.23</v>
      </c>
      <c r="R839">
        <v>0.29299999999999998</v>
      </c>
      <c r="S839">
        <v>0.35099999999999998</v>
      </c>
      <c r="T839">
        <v>0.64400000000000002</v>
      </c>
      <c r="U839">
        <v>0.28299999999999997</v>
      </c>
      <c r="V839">
        <v>59</v>
      </c>
      <c r="W839">
        <v>0</v>
      </c>
      <c r="X839">
        <v>0</v>
      </c>
      <c r="Y839">
        <v>0</v>
      </c>
      <c r="Z839">
        <v>0</v>
      </c>
      <c r="AA839">
        <v>0</v>
      </c>
    </row>
    <row r="840" spans="1:27" x14ac:dyDescent="0.25">
      <c r="A840" t="s">
        <v>4304</v>
      </c>
      <c r="B840" t="s">
        <v>4305</v>
      </c>
      <c r="C840" t="s">
        <v>20875</v>
      </c>
      <c r="D840">
        <v>1</v>
      </c>
      <c r="E840">
        <v>1</v>
      </c>
      <c r="F840">
        <v>0</v>
      </c>
      <c r="G840">
        <v>0</v>
      </c>
      <c r="H840">
        <v>0</v>
      </c>
      <c r="I840">
        <v>0</v>
      </c>
      <c r="J840">
        <v>0</v>
      </c>
      <c r="K840">
        <v>0</v>
      </c>
      <c r="L840">
        <v>0</v>
      </c>
      <c r="M840">
        <v>0</v>
      </c>
      <c r="N840">
        <v>0</v>
      </c>
      <c r="O840">
        <v>0</v>
      </c>
      <c r="P840">
        <v>0</v>
      </c>
      <c r="Q840">
        <v>0.222</v>
      </c>
      <c r="R840">
        <v>0.27700000000000002</v>
      </c>
      <c r="S840">
        <v>0.37</v>
      </c>
      <c r="T840">
        <v>0.64700000000000002</v>
      </c>
      <c r="U840">
        <v>0.28299999999999997</v>
      </c>
      <c r="V840">
        <v>75</v>
      </c>
      <c r="W840">
        <v>0</v>
      </c>
      <c r="X840">
        <v>0</v>
      </c>
      <c r="Y840">
        <v>0</v>
      </c>
      <c r="Z840">
        <v>0</v>
      </c>
      <c r="AA840">
        <v>0</v>
      </c>
    </row>
    <row r="841" spans="1:27" x14ac:dyDescent="0.25">
      <c r="A841" t="s">
        <v>1731</v>
      </c>
      <c r="B841" t="s">
        <v>1732</v>
      </c>
      <c r="C841" t="s">
        <v>20872</v>
      </c>
      <c r="D841">
        <v>1</v>
      </c>
      <c r="E841">
        <v>1</v>
      </c>
      <c r="F841">
        <v>0</v>
      </c>
      <c r="G841">
        <v>0</v>
      </c>
      <c r="H841">
        <v>0</v>
      </c>
      <c r="I841">
        <v>0</v>
      </c>
      <c r="J841">
        <v>0</v>
      </c>
      <c r="K841">
        <v>0</v>
      </c>
      <c r="L841">
        <v>0</v>
      </c>
      <c r="M841">
        <v>0</v>
      </c>
      <c r="N841">
        <v>0</v>
      </c>
      <c r="O841">
        <v>0</v>
      </c>
      <c r="P841">
        <v>0</v>
      </c>
      <c r="Q841">
        <v>0.23799999999999999</v>
      </c>
      <c r="R841">
        <v>0.28999999999999998</v>
      </c>
      <c r="S841">
        <v>0.35499999999999998</v>
      </c>
      <c r="T841">
        <v>0.64400000000000002</v>
      </c>
      <c r="U841">
        <v>0.28299999999999997</v>
      </c>
      <c r="V841">
        <v>76</v>
      </c>
      <c r="W841">
        <v>0</v>
      </c>
      <c r="X841">
        <v>0</v>
      </c>
      <c r="Y841">
        <v>0</v>
      </c>
      <c r="Z841">
        <v>0</v>
      </c>
      <c r="AA841">
        <v>0</v>
      </c>
    </row>
    <row r="842" spans="1:27" x14ac:dyDescent="0.25">
      <c r="A842">
        <v>6827</v>
      </c>
      <c r="B842" t="s">
        <v>5219</v>
      </c>
      <c r="C842" t="s">
        <v>20877</v>
      </c>
      <c r="D842">
        <v>1</v>
      </c>
      <c r="E842">
        <v>1</v>
      </c>
      <c r="F842">
        <v>0</v>
      </c>
      <c r="G842">
        <v>0</v>
      </c>
      <c r="H842">
        <v>0</v>
      </c>
      <c r="I842">
        <v>0</v>
      </c>
      <c r="J842">
        <v>0</v>
      </c>
      <c r="K842">
        <v>0</v>
      </c>
      <c r="L842">
        <v>0</v>
      </c>
      <c r="M842">
        <v>0</v>
      </c>
      <c r="N842">
        <v>0</v>
      </c>
      <c r="O842">
        <v>0</v>
      </c>
      <c r="P842">
        <v>0</v>
      </c>
      <c r="Q842">
        <v>0.221</v>
      </c>
      <c r="R842">
        <v>0.28399999999999997</v>
      </c>
      <c r="S842">
        <v>0.36099999999999999</v>
      </c>
      <c r="T842">
        <v>0.64500000000000002</v>
      </c>
      <c r="U842">
        <v>0.28299999999999997</v>
      </c>
      <c r="V842">
        <v>83</v>
      </c>
      <c r="W842">
        <v>0</v>
      </c>
      <c r="X842">
        <v>0</v>
      </c>
      <c r="Y842">
        <v>0</v>
      </c>
      <c r="Z842">
        <v>0</v>
      </c>
      <c r="AA842">
        <v>0</v>
      </c>
    </row>
    <row r="843" spans="1:27" x14ac:dyDescent="0.25">
      <c r="A843" t="s">
        <v>4874</v>
      </c>
      <c r="B843" t="s">
        <v>4875</v>
      </c>
      <c r="C843" t="s">
        <v>20880</v>
      </c>
      <c r="D843">
        <v>1</v>
      </c>
      <c r="E843">
        <v>1</v>
      </c>
      <c r="F843">
        <v>0</v>
      </c>
      <c r="G843">
        <v>0</v>
      </c>
      <c r="H843">
        <v>0</v>
      </c>
      <c r="I843">
        <v>0</v>
      </c>
      <c r="J843">
        <v>0</v>
      </c>
      <c r="K843">
        <v>0</v>
      </c>
      <c r="L843">
        <v>0</v>
      </c>
      <c r="M843">
        <v>0</v>
      </c>
      <c r="N843">
        <v>0</v>
      </c>
      <c r="O843">
        <v>0</v>
      </c>
      <c r="P843">
        <v>0</v>
      </c>
      <c r="Q843">
        <v>0.22700000000000001</v>
      </c>
      <c r="R843">
        <v>0.28399999999999997</v>
      </c>
      <c r="S843">
        <v>0.36199999999999999</v>
      </c>
      <c r="T843">
        <v>0.64600000000000002</v>
      </c>
      <c r="U843">
        <v>0.28299999999999997</v>
      </c>
      <c r="V843">
        <v>70</v>
      </c>
      <c r="W843">
        <v>0</v>
      </c>
      <c r="X843">
        <v>0</v>
      </c>
      <c r="Y843">
        <v>0</v>
      </c>
      <c r="Z843">
        <v>0</v>
      </c>
      <c r="AA843">
        <v>0</v>
      </c>
    </row>
    <row r="844" spans="1:27" x14ac:dyDescent="0.25">
      <c r="A844" t="s">
        <v>4727</v>
      </c>
      <c r="B844" t="s">
        <v>4728</v>
      </c>
      <c r="C844" t="s">
        <v>20888</v>
      </c>
      <c r="D844">
        <v>1</v>
      </c>
      <c r="E844">
        <v>1</v>
      </c>
      <c r="F844">
        <v>0</v>
      </c>
      <c r="G844">
        <v>0</v>
      </c>
      <c r="H844">
        <v>0</v>
      </c>
      <c r="I844">
        <v>0</v>
      </c>
      <c r="J844">
        <v>0</v>
      </c>
      <c r="K844">
        <v>0</v>
      </c>
      <c r="L844">
        <v>0</v>
      </c>
      <c r="M844">
        <v>0</v>
      </c>
      <c r="N844">
        <v>0</v>
      </c>
      <c r="O844">
        <v>0</v>
      </c>
      <c r="P844">
        <v>0</v>
      </c>
      <c r="Q844">
        <v>0.246</v>
      </c>
      <c r="R844">
        <v>0.28899999999999998</v>
      </c>
      <c r="S844">
        <v>0.35599999999999998</v>
      </c>
      <c r="T844">
        <v>0.64500000000000002</v>
      </c>
      <c r="U844">
        <v>0.28299999999999997</v>
      </c>
      <c r="V844">
        <v>75</v>
      </c>
      <c r="W844">
        <v>0</v>
      </c>
      <c r="X844">
        <v>0</v>
      </c>
      <c r="Y844">
        <v>0</v>
      </c>
      <c r="Z844">
        <v>0</v>
      </c>
      <c r="AA844">
        <v>0</v>
      </c>
    </row>
    <row r="845" spans="1:27" x14ac:dyDescent="0.25">
      <c r="A845">
        <v>2437</v>
      </c>
      <c r="B845" t="s">
        <v>5074</v>
      </c>
      <c r="C845" t="s">
        <v>1</v>
      </c>
      <c r="D845">
        <v>166</v>
      </c>
      <c r="E845">
        <v>152</v>
      </c>
      <c r="F845">
        <v>38</v>
      </c>
      <c r="G845">
        <v>7</v>
      </c>
      <c r="H845">
        <v>1</v>
      </c>
      <c r="I845">
        <v>2</v>
      </c>
      <c r="J845">
        <v>15</v>
      </c>
      <c r="K845">
        <v>14</v>
      </c>
      <c r="L845">
        <v>11</v>
      </c>
      <c r="M845">
        <v>21</v>
      </c>
      <c r="N845">
        <v>1</v>
      </c>
      <c r="O845">
        <v>2</v>
      </c>
      <c r="P845">
        <v>1</v>
      </c>
      <c r="Q845">
        <v>0.249</v>
      </c>
      <c r="R845">
        <v>0.30099999999999999</v>
      </c>
      <c r="S845">
        <v>0.33800000000000002</v>
      </c>
      <c r="T845">
        <v>0.63900000000000001</v>
      </c>
      <c r="U845">
        <v>0.28299999999999997</v>
      </c>
      <c r="V845">
        <v>76</v>
      </c>
      <c r="W845">
        <v>-0.3</v>
      </c>
      <c r="X845">
        <v>-2.2999999999999998</v>
      </c>
      <c r="Y845">
        <v>-5.0999999999999996</v>
      </c>
      <c r="Z845">
        <v>-1.4</v>
      </c>
      <c r="AA845">
        <v>-0.1</v>
      </c>
    </row>
    <row r="846" spans="1:27" x14ac:dyDescent="0.25">
      <c r="A846">
        <v>11602</v>
      </c>
      <c r="B846" t="s">
        <v>138</v>
      </c>
      <c r="C846" t="s">
        <v>20875</v>
      </c>
      <c r="D846">
        <v>222</v>
      </c>
      <c r="E846">
        <v>206</v>
      </c>
      <c r="F846">
        <v>52</v>
      </c>
      <c r="G846">
        <v>10</v>
      </c>
      <c r="H846">
        <v>1</v>
      </c>
      <c r="I846">
        <v>2</v>
      </c>
      <c r="J846">
        <v>21</v>
      </c>
      <c r="K846">
        <v>20</v>
      </c>
      <c r="L846">
        <v>11</v>
      </c>
      <c r="M846">
        <v>40</v>
      </c>
      <c r="N846">
        <v>2</v>
      </c>
      <c r="O846">
        <v>4</v>
      </c>
      <c r="P846">
        <v>2</v>
      </c>
      <c r="Q846">
        <v>0.254</v>
      </c>
      <c r="R846">
        <v>0.29799999999999999</v>
      </c>
      <c r="S846">
        <v>0.34399999999999997</v>
      </c>
      <c r="T846">
        <v>0.64200000000000002</v>
      </c>
      <c r="U846">
        <v>0.28299999999999997</v>
      </c>
      <c r="V846">
        <v>74</v>
      </c>
      <c r="W846">
        <v>-0.2</v>
      </c>
      <c r="X846">
        <v>-1.5</v>
      </c>
      <c r="Y846">
        <v>-6.8</v>
      </c>
      <c r="Z846">
        <v>0.8</v>
      </c>
      <c r="AA846">
        <v>0.1</v>
      </c>
    </row>
    <row r="847" spans="1:27" x14ac:dyDescent="0.25">
      <c r="A847">
        <v>5491</v>
      </c>
      <c r="B847" t="s">
        <v>4613</v>
      </c>
      <c r="C847" t="s">
        <v>20883</v>
      </c>
      <c r="D847">
        <v>18</v>
      </c>
      <c r="E847">
        <v>17</v>
      </c>
      <c r="F847">
        <v>4</v>
      </c>
      <c r="G847">
        <v>1</v>
      </c>
      <c r="H847">
        <v>0</v>
      </c>
      <c r="I847">
        <v>0</v>
      </c>
      <c r="J847">
        <v>2</v>
      </c>
      <c r="K847">
        <v>2</v>
      </c>
      <c r="L847">
        <v>1</v>
      </c>
      <c r="M847">
        <v>3</v>
      </c>
      <c r="N847">
        <v>0</v>
      </c>
      <c r="O847">
        <v>0</v>
      </c>
      <c r="P847">
        <v>0</v>
      </c>
      <c r="Q847">
        <v>0.23899999999999999</v>
      </c>
      <c r="R847">
        <v>0.28699999999999998</v>
      </c>
      <c r="S847">
        <v>0.36099999999999999</v>
      </c>
      <c r="T847">
        <v>0.64700000000000002</v>
      </c>
      <c r="U847">
        <v>0.28299999999999997</v>
      </c>
      <c r="V847">
        <v>75</v>
      </c>
      <c r="W847">
        <v>0</v>
      </c>
      <c r="X847">
        <v>0</v>
      </c>
      <c r="Y847">
        <v>-0.5</v>
      </c>
      <c r="Z847">
        <v>0.4</v>
      </c>
      <c r="AA847">
        <v>0</v>
      </c>
    </row>
    <row r="848" spans="1:27" x14ac:dyDescent="0.25">
      <c r="A848" t="s">
        <v>2962</v>
      </c>
      <c r="B848" t="s">
        <v>2963</v>
      </c>
      <c r="C848" t="s">
        <v>20865</v>
      </c>
      <c r="D848">
        <v>1</v>
      </c>
      <c r="E848">
        <v>1</v>
      </c>
      <c r="F848">
        <v>0</v>
      </c>
      <c r="G848">
        <v>0</v>
      </c>
      <c r="H848">
        <v>0</v>
      </c>
      <c r="I848">
        <v>0</v>
      </c>
      <c r="J848">
        <v>0</v>
      </c>
      <c r="K848">
        <v>0</v>
      </c>
      <c r="L848">
        <v>0</v>
      </c>
      <c r="M848">
        <v>0</v>
      </c>
      <c r="N848">
        <v>0</v>
      </c>
      <c r="O848">
        <v>0</v>
      </c>
      <c r="P848">
        <v>0</v>
      </c>
      <c r="Q848">
        <v>0.245</v>
      </c>
      <c r="R848">
        <v>0.28799999999999998</v>
      </c>
      <c r="S848">
        <v>0.36</v>
      </c>
      <c r="T848">
        <v>0.64800000000000002</v>
      </c>
      <c r="U848">
        <v>0.28299999999999997</v>
      </c>
      <c r="V848">
        <v>81</v>
      </c>
      <c r="W848">
        <v>0</v>
      </c>
      <c r="X848">
        <v>0</v>
      </c>
      <c r="Y848">
        <v>0</v>
      </c>
      <c r="Z848">
        <v>0</v>
      </c>
      <c r="AA848">
        <v>0</v>
      </c>
    </row>
    <row r="849" spans="1:27" x14ac:dyDescent="0.25">
      <c r="A849" t="s">
        <v>3642</v>
      </c>
      <c r="B849" t="s">
        <v>3643</v>
      </c>
      <c r="C849" t="s">
        <v>20875</v>
      </c>
      <c r="D849">
        <v>1</v>
      </c>
      <c r="E849">
        <v>1</v>
      </c>
      <c r="F849">
        <v>0</v>
      </c>
      <c r="G849">
        <v>0</v>
      </c>
      <c r="H849">
        <v>0</v>
      </c>
      <c r="I849">
        <v>0</v>
      </c>
      <c r="J849">
        <v>0</v>
      </c>
      <c r="K849">
        <v>0</v>
      </c>
      <c r="L849">
        <v>0</v>
      </c>
      <c r="M849">
        <v>0</v>
      </c>
      <c r="N849">
        <v>0</v>
      </c>
      <c r="O849">
        <v>0</v>
      </c>
      <c r="P849">
        <v>0</v>
      </c>
      <c r="Q849">
        <v>0.224</v>
      </c>
      <c r="R849">
        <v>0.28000000000000003</v>
      </c>
      <c r="S849">
        <v>0.36599999999999999</v>
      </c>
      <c r="T849">
        <v>0.64500000000000002</v>
      </c>
      <c r="U849">
        <v>0.28299999999999997</v>
      </c>
      <c r="V849">
        <v>74</v>
      </c>
      <c r="W849">
        <v>0</v>
      </c>
      <c r="X849">
        <v>0</v>
      </c>
      <c r="Y849">
        <v>0</v>
      </c>
      <c r="Z849">
        <v>0</v>
      </c>
      <c r="AA849">
        <v>0</v>
      </c>
    </row>
    <row r="850" spans="1:27" x14ac:dyDescent="0.25">
      <c r="A850">
        <v>9968</v>
      </c>
      <c r="B850" t="s">
        <v>5153</v>
      </c>
      <c r="C850" t="s">
        <v>20881</v>
      </c>
      <c r="D850">
        <v>1</v>
      </c>
      <c r="E850">
        <v>1</v>
      </c>
      <c r="F850">
        <v>0</v>
      </c>
      <c r="G850">
        <v>0</v>
      </c>
      <c r="H850">
        <v>0</v>
      </c>
      <c r="I850">
        <v>0</v>
      </c>
      <c r="J850">
        <v>0</v>
      </c>
      <c r="K850">
        <v>0</v>
      </c>
      <c r="L850">
        <v>0</v>
      </c>
      <c r="M850">
        <v>0</v>
      </c>
      <c r="N850">
        <v>0</v>
      </c>
      <c r="O850">
        <v>0</v>
      </c>
      <c r="P850">
        <v>0</v>
      </c>
      <c r="Q850">
        <v>0.23100000000000001</v>
      </c>
      <c r="R850">
        <v>0.29399999999999998</v>
      </c>
      <c r="S850">
        <v>0.34699999999999998</v>
      </c>
      <c r="T850">
        <v>0.64100000000000001</v>
      </c>
      <c r="U850">
        <v>0.28299999999999997</v>
      </c>
      <c r="V850">
        <v>71</v>
      </c>
      <c r="W850">
        <v>0</v>
      </c>
      <c r="X850">
        <v>0</v>
      </c>
      <c r="Y850">
        <v>0</v>
      </c>
      <c r="Z850">
        <v>0</v>
      </c>
      <c r="AA850">
        <v>0</v>
      </c>
    </row>
    <row r="851" spans="1:27" x14ac:dyDescent="0.25">
      <c r="A851">
        <v>3708</v>
      </c>
      <c r="B851" t="s">
        <v>5299</v>
      </c>
      <c r="C851" t="s">
        <v>20887</v>
      </c>
      <c r="D851">
        <v>364</v>
      </c>
      <c r="E851">
        <v>335</v>
      </c>
      <c r="F851">
        <v>81</v>
      </c>
      <c r="G851">
        <v>16</v>
      </c>
      <c r="H851">
        <v>3</v>
      </c>
      <c r="I851">
        <v>6</v>
      </c>
      <c r="J851">
        <v>39</v>
      </c>
      <c r="K851">
        <v>32</v>
      </c>
      <c r="L851">
        <v>20</v>
      </c>
      <c r="M851">
        <v>74</v>
      </c>
      <c r="N851">
        <v>4</v>
      </c>
      <c r="O851">
        <v>19</v>
      </c>
      <c r="P851">
        <v>7</v>
      </c>
      <c r="Q851">
        <v>0.24099999999999999</v>
      </c>
      <c r="R851">
        <v>0.28799999999999998</v>
      </c>
      <c r="S851">
        <v>0.35699999999999998</v>
      </c>
      <c r="T851">
        <v>0.64500000000000002</v>
      </c>
      <c r="U851">
        <v>0.28199999999999997</v>
      </c>
      <c r="V851">
        <v>76</v>
      </c>
      <c r="W851">
        <v>1.7</v>
      </c>
      <c r="X851">
        <v>-3.5</v>
      </c>
      <c r="Y851">
        <v>-8.1999999999999993</v>
      </c>
      <c r="Z851">
        <v>-5.4</v>
      </c>
      <c r="AA851">
        <v>-0.2</v>
      </c>
    </row>
    <row r="852" spans="1:27" x14ac:dyDescent="0.25">
      <c r="A852" t="s">
        <v>5043</v>
      </c>
      <c r="B852" t="s">
        <v>5044</v>
      </c>
      <c r="C852" t="s">
        <v>20870</v>
      </c>
      <c r="D852">
        <v>1</v>
      </c>
      <c r="E852">
        <v>1</v>
      </c>
      <c r="F852">
        <v>0</v>
      </c>
      <c r="G852">
        <v>0</v>
      </c>
      <c r="H852">
        <v>0</v>
      </c>
      <c r="I852">
        <v>0</v>
      </c>
      <c r="J852">
        <v>0</v>
      </c>
      <c r="K852">
        <v>0</v>
      </c>
      <c r="L852">
        <v>0</v>
      </c>
      <c r="M852">
        <v>0</v>
      </c>
      <c r="N852">
        <v>0</v>
      </c>
      <c r="O852">
        <v>0</v>
      </c>
      <c r="P852">
        <v>0</v>
      </c>
      <c r="Q852">
        <v>0.24399999999999999</v>
      </c>
      <c r="R852">
        <v>0.28999999999999998</v>
      </c>
      <c r="S852">
        <v>0.35399999999999998</v>
      </c>
      <c r="T852">
        <v>0.64400000000000002</v>
      </c>
      <c r="U852">
        <v>0.28199999999999997</v>
      </c>
      <c r="V852">
        <v>73</v>
      </c>
      <c r="W852">
        <v>0</v>
      </c>
      <c r="X852">
        <v>0</v>
      </c>
      <c r="Y852">
        <v>0</v>
      </c>
      <c r="Z852">
        <v>0</v>
      </c>
      <c r="AA852">
        <v>0</v>
      </c>
    </row>
    <row r="853" spans="1:27" x14ac:dyDescent="0.25">
      <c r="A853" t="s">
        <v>20925</v>
      </c>
      <c r="B853" t="s">
        <v>20926</v>
      </c>
      <c r="C853" t="s">
        <v>20870</v>
      </c>
      <c r="D853">
        <v>1</v>
      </c>
      <c r="E853">
        <v>1</v>
      </c>
      <c r="F853">
        <v>0</v>
      </c>
      <c r="G853">
        <v>0</v>
      </c>
      <c r="H853">
        <v>0</v>
      </c>
      <c r="I853">
        <v>0</v>
      </c>
      <c r="J853">
        <v>0</v>
      </c>
      <c r="K853">
        <v>0</v>
      </c>
      <c r="L853">
        <v>0</v>
      </c>
      <c r="M853">
        <v>0</v>
      </c>
      <c r="N853">
        <v>0</v>
      </c>
      <c r="O853">
        <v>0</v>
      </c>
      <c r="P853">
        <v>0</v>
      </c>
      <c r="Q853">
        <v>0.24099999999999999</v>
      </c>
      <c r="R853">
        <v>0.28499999999999998</v>
      </c>
      <c r="S853">
        <v>0.36199999999999999</v>
      </c>
      <c r="T853">
        <v>0.64700000000000002</v>
      </c>
      <c r="U853">
        <v>0.28199999999999997</v>
      </c>
      <c r="V853">
        <v>73</v>
      </c>
      <c r="W853">
        <v>0</v>
      </c>
      <c r="X853">
        <v>0</v>
      </c>
      <c r="Y853">
        <v>0</v>
      </c>
      <c r="Z853">
        <v>0</v>
      </c>
      <c r="AA853">
        <v>0</v>
      </c>
    </row>
    <row r="854" spans="1:27" x14ac:dyDescent="0.25">
      <c r="A854">
        <v>7226</v>
      </c>
      <c r="B854" t="s">
        <v>5134</v>
      </c>
      <c r="C854" t="s">
        <v>20875</v>
      </c>
      <c r="D854">
        <v>27</v>
      </c>
      <c r="E854">
        <v>24</v>
      </c>
      <c r="F854">
        <v>5</v>
      </c>
      <c r="G854">
        <v>1</v>
      </c>
      <c r="H854">
        <v>0</v>
      </c>
      <c r="I854">
        <v>1</v>
      </c>
      <c r="J854">
        <v>3</v>
      </c>
      <c r="K854">
        <v>3</v>
      </c>
      <c r="L854">
        <v>2</v>
      </c>
      <c r="M854">
        <v>9</v>
      </c>
      <c r="N854">
        <v>0</v>
      </c>
      <c r="O854">
        <v>0</v>
      </c>
      <c r="P854">
        <v>0</v>
      </c>
      <c r="Q854">
        <v>0.20499999999999999</v>
      </c>
      <c r="R854">
        <v>0.27500000000000002</v>
      </c>
      <c r="S854">
        <v>0.371</v>
      </c>
      <c r="T854">
        <v>0.64600000000000002</v>
      </c>
      <c r="U854">
        <v>0.28199999999999997</v>
      </c>
      <c r="V854">
        <v>74</v>
      </c>
      <c r="W854">
        <v>0</v>
      </c>
      <c r="X854">
        <v>0.5</v>
      </c>
      <c r="Y854">
        <v>-0.8</v>
      </c>
      <c r="Z854">
        <v>0.1</v>
      </c>
      <c r="AA854">
        <v>0</v>
      </c>
    </row>
    <row r="855" spans="1:27" x14ac:dyDescent="0.25">
      <c r="A855" t="s">
        <v>3746</v>
      </c>
      <c r="B855" t="s">
        <v>3747</v>
      </c>
      <c r="C855" t="s">
        <v>20868</v>
      </c>
      <c r="D855">
        <v>1</v>
      </c>
      <c r="E855">
        <v>1</v>
      </c>
      <c r="F855">
        <v>0</v>
      </c>
      <c r="G855">
        <v>0</v>
      </c>
      <c r="H855">
        <v>0</v>
      </c>
      <c r="I855">
        <v>0</v>
      </c>
      <c r="J855">
        <v>0</v>
      </c>
      <c r="K855">
        <v>0</v>
      </c>
      <c r="L855">
        <v>0</v>
      </c>
      <c r="M855">
        <v>0</v>
      </c>
      <c r="N855">
        <v>0</v>
      </c>
      <c r="O855">
        <v>0</v>
      </c>
      <c r="P855">
        <v>0</v>
      </c>
      <c r="Q855">
        <v>0.24</v>
      </c>
      <c r="R855">
        <v>0.29399999999999998</v>
      </c>
      <c r="S855">
        <v>0.34799999999999998</v>
      </c>
      <c r="T855">
        <v>0.64200000000000002</v>
      </c>
      <c r="U855">
        <v>0.28199999999999997</v>
      </c>
      <c r="V855">
        <v>75</v>
      </c>
      <c r="W855">
        <v>0</v>
      </c>
      <c r="X855">
        <v>0</v>
      </c>
      <c r="Y855">
        <v>0</v>
      </c>
      <c r="Z855">
        <v>0</v>
      </c>
      <c r="AA855">
        <v>0</v>
      </c>
    </row>
    <row r="856" spans="1:27" x14ac:dyDescent="0.25">
      <c r="A856" t="s">
        <v>4339</v>
      </c>
      <c r="B856" t="s">
        <v>4340</v>
      </c>
      <c r="C856" t="s">
        <v>20878</v>
      </c>
      <c r="D856">
        <v>1</v>
      </c>
      <c r="E856">
        <v>1</v>
      </c>
      <c r="F856">
        <v>0</v>
      </c>
      <c r="G856">
        <v>0</v>
      </c>
      <c r="H856">
        <v>0</v>
      </c>
      <c r="I856">
        <v>0</v>
      </c>
      <c r="J856">
        <v>0</v>
      </c>
      <c r="K856">
        <v>0</v>
      </c>
      <c r="L856">
        <v>0</v>
      </c>
      <c r="M856">
        <v>0</v>
      </c>
      <c r="N856">
        <v>0</v>
      </c>
      <c r="O856">
        <v>0</v>
      </c>
      <c r="P856">
        <v>0</v>
      </c>
      <c r="Q856">
        <v>0.22800000000000001</v>
      </c>
      <c r="R856">
        <v>0.28799999999999998</v>
      </c>
      <c r="S856">
        <v>0.35399999999999998</v>
      </c>
      <c r="T856">
        <v>0.64200000000000002</v>
      </c>
      <c r="U856">
        <v>0.28199999999999997</v>
      </c>
      <c r="V856">
        <v>75</v>
      </c>
      <c r="W856">
        <v>0</v>
      </c>
      <c r="X856">
        <v>0</v>
      </c>
      <c r="Y856">
        <v>0</v>
      </c>
      <c r="Z856">
        <v>0</v>
      </c>
      <c r="AA856">
        <v>0</v>
      </c>
    </row>
    <row r="857" spans="1:27" x14ac:dyDescent="0.25">
      <c r="A857" t="s">
        <v>2756</v>
      </c>
      <c r="B857" t="s">
        <v>2757</v>
      </c>
      <c r="C857" t="s">
        <v>20865</v>
      </c>
      <c r="D857">
        <v>1</v>
      </c>
      <c r="E857">
        <v>1</v>
      </c>
      <c r="F857">
        <v>0</v>
      </c>
      <c r="G857">
        <v>0</v>
      </c>
      <c r="H857">
        <v>0</v>
      </c>
      <c r="I857">
        <v>0</v>
      </c>
      <c r="J857">
        <v>0</v>
      </c>
      <c r="K857">
        <v>0</v>
      </c>
      <c r="L857">
        <v>0</v>
      </c>
      <c r="M857">
        <v>0</v>
      </c>
      <c r="N857">
        <v>0</v>
      </c>
      <c r="O857">
        <v>0</v>
      </c>
      <c r="P857">
        <v>0</v>
      </c>
      <c r="Q857">
        <v>0.23799999999999999</v>
      </c>
      <c r="R857">
        <v>0.29899999999999999</v>
      </c>
      <c r="S857">
        <v>0.33800000000000002</v>
      </c>
      <c r="T857">
        <v>0.63600000000000001</v>
      </c>
      <c r="U857">
        <v>0.28199999999999997</v>
      </c>
      <c r="V857">
        <v>81</v>
      </c>
      <c r="W857">
        <v>0</v>
      </c>
      <c r="X857">
        <v>0</v>
      </c>
      <c r="Y857">
        <v>0</v>
      </c>
      <c r="Z857">
        <v>0</v>
      </c>
      <c r="AA857">
        <v>0</v>
      </c>
    </row>
    <row r="858" spans="1:27" x14ac:dyDescent="0.25">
      <c r="A858" t="s">
        <v>3607</v>
      </c>
      <c r="B858" t="s">
        <v>3608</v>
      </c>
      <c r="C858" t="s">
        <v>20880</v>
      </c>
      <c r="D858">
        <v>1</v>
      </c>
      <c r="E858">
        <v>1</v>
      </c>
      <c r="F858">
        <v>0</v>
      </c>
      <c r="G858">
        <v>0</v>
      </c>
      <c r="H858">
        <v>0</v>
      </c>
      <c r="I858">
        <v>0</v>
      </c>
      <c r="J858">
        <v>0</v>
      </c>
      <c r="K858">
        <v>0</v>
      </c>
      <c r="L858">
        <v>0</v>
      </c>
      <c r="M858">
        <v>0</v>
      </c>
      <c r="N858">
        <v>0</v>
      </c>
      <c r="O858">
        <v>0</v>
      </c>
      <c r="P858">
        <v>0</v>
      </c>
      <c r="Q858">
        <v>0.23899999999999999</v>
      </c>
      <c r="R858">
        <v>0.28299999999999997</v>
      </c>
      <c r="S858">
        <v>0.36499999999999999</v>
      </c>
      <c r="T858">
        <v>0.64800000000000002</v>
      </c>
      <c r="U858">
        <v>0.28199999999999997</v>
      </c>
      <c r="V858">
        <v>70</v>
      </c>
      <c r="W858">
        <v>0</v>
      </c>
      <c r="X858">
        <v>0</v>
      </c>
      <c r="Y858">
        <v>0</v>
      </c>
      <c r="Z858">
        <v>0</v>
      </c>
      <c r="AA858">
        <v>0</v>
      </c>
    </row>
    <row r="859" spans="1:27" x14ac:dyDescent="0.25">
      <c r="A859" t="s">
        <v>4301</v>
      </c>
      <c r="B859" t="s">
        <v>4302</v>
      </c>
      <c r="C859" t="s">
        <v>20886</v>
      </c>
      <c r="D859">
        <v>1</v>
      </c>
      <c r="E859">
        <v>1</v>
      </c>
      <c r="F859">
        <v>0</v>
      </c>
      <c r="G859">
        <v>0</v>
      </c>
      <c r="H859">
        <v>0</v>
      </c>
      <c r="I859">
        <v>0</v>
      </c>
      <c r="J859">
        <v>0</v>
      </c>
      <c r="K859">
        <v>0</v>
      </c>
      <c r="L859">
        <v>0</v>
      </c>
      <c r="M859">
        <v>0</v>
      </c>
      <c r="N859">
        <v>0</v>
      </c>
      <c r="O859">
        <v>0</v>
      </c>
      <c r="P859">
        <v>0</v>
      </c>
      <c r="Q859">
        <v>0.217</v>
      </c>
      <c r="R859">
        <v>0.28799999999999998</v>
      </c>
      <c r="S859">
        <v>0.35399999999999998</v>
      </c>
      <c r="T859">
        <v>0.64200000000000002</v>
      </c>
      <c r="U859">
        <v>0.28199999999999997</v>
      </c>
      <c r="V859">
        <v>75</v>
      </c>
      <c r="W859">
        <v>0</v>
      </c>
      <c r="X859">
        <v>0</v>
      </c>
      <c r="Y859">
        <v>0</v>
      </c>
      <c r="Z859">
        <v>0</v>
      </c>
      <c r="AA859">
        <v>0</v>
      </c>
    </row>
    <row r="860" spans="1:27" x14ac:dyDescent="0.25">
      <c r="A860" t="s">
        <v>3247</v>
      </c>
      <c r="B860" t="s">
        <v>3248</v>
      </c>
      <c r="C860" t="s">
        <v>20882</v>
      </c>
      <c r="D860">
        <v>1</v>
      </c>
      <c r="E860">
        <v>1</v>
      </c>
      <c r="F860">
        <v>0</v>
      </c>
      <c r="G860">
        <v>0</v>
      </c>
      <c r="H860">
        <v>0</v>
      </c>
      <c r="I860">
        <v>0</v>
      </c>
      <c r="J860">
        <v>0</v>
      </c>
      <c r="K860">
        <v>0</v>
      </c>
      <c r="L860">
        <v>0</v>
      </c>
      <c r="M860">
        <v>0</v>
      </c>
      <c r="N860">
        <v>0</v>
      </c>
      <c r="O860">
        <v>0</v>
      </c>
      <c r="P860">
        <v>0</v>
      </c>
      <c r="Q860">
        <v>0.25</v>
      </c>
      <c r="R860">
        <v>0.29599999999999999</v>
      </c>
      <c r="S860">
        <v>0.34499999999999997</v>
      </c>
      <c r="T860">
        <v>0.64100000000000001</v>
      </c>
      <c r="U860">
        <v>0.28199999999999997</v>
      </c>
      <c r="V860">
        <v>73</v>
      </c>
      <c r="W860">
        <v>0</v>
      </c>
      <c r="X860">
        <v>0</v>
      </c>
      <c r="Y860">
        <v>0</v>
      </c>
      <c r="Z860">
        <v>0</v>
      </c>
      <c r="AA860">
        <v>0</v>
      </c>
    </row>
    <row r="861" spans="1:27" x14ac:dyDescent="0.25">
      <c r="A861">
        <v>11846</v>
      </c>
      <c r="B861" t="s">
        <v>5417</v>
      </c>
      <c r="C861" t="s">
        <v>20889</v>
      </c>
      <c r="D861">
        <v>529</v>
      </c>
      <c r="E861">
        <v>484</v>
      </c>
      <c r="F861">
        <v>117</v>
      </c>
      <c r="G861">
        <v>22</v>
      </c>
      <c r="H861">
        <v>2</v>
      </c>
      <c r="I861">
        <v>8</v>
      </c>
      <c r="J861">
        <v>54</v>
      </c>
      <c r="K861">
        <v>47</v>
      </c>
      <c r="L861">
        <v>33</v>
      </c>
      <c r="M861">
        <v>111</v>
      </c>
      <c r="N861">
        <v>4</v>
      </c>
      <c r="O861">
        <v>23</v>
      </c>
      <c r="P861">
        <v>11</v>
      </c>
      <c r="Q861">
        <v>0.24199999999999999</v>
      </c>
      <c r="R861">
        <v>0.29399999999999998</v>
      </c>
      <c r="S861">
        <v>0.35</v>
      </c>
      <c r="T861">
        <v>0.64400000000000002</v>
      </c>
      <c r="U861">
        <v>0.28199999999999997</v>
      </c>
      <c r="V861">
        <v>79</v>
      </c>
      <c r="W861">
        <v>2</v>
      </c>
      <c r="X861">
        <v>2.7</v>
      </c>
      <c r="Y861">
        <v>-10.6</v>
      </c>
      <c r="Z861">
        <v>4.8</v>
      </c>
      <c r="AA861">
        <v>1.2</v>
      </c>
    </row>
    <row r="862" spans="1:27" x14ac:dyDescent="0.25">
      <c r="A862" t="s">
        <v>20927</v>
      </c>
      <c r="B862" t="s">
        <v>20928</v>
      </c>
      <c r="C862" t="s">
        <v>20883</v>
      </c>
      <c r="D862">
        <v>1</v>
      </c>
      <c r="E862">
        <v>1</v>
      </c>
      <c r="F862">
        <v>0</v>
      </c>
      <c r="G862">
        <v>0</v>
      </c>
      <c r="H862">
        <v>0</v>
      </c>
      <c r="I862">
        <v>0</v>
      </c>
      <c r="J862">
        <v>0</v>
      </c>
      <c r="K862">
        <v>0</v>
      </c>
      <c r="L862">
        <v>0</v>
      </c>
      <c r="M862">
        <v>0</v>
      </c>
      <c r="N862">
        <v>0</v>
      </c>
      <c r="O862">
        <v>0</v>
      </c>
      <c r="P862">
        <v>0</v>
      </c>
      <c r="Q862">
        <v>0.253</v>
      </c>
      <c r="R862">
        <v>0.29699999999999999</v>
      </c>
      <c r="S862">
        <v>0.34499999999999997</v>
      </c>
      <c r="T862">
        <v>0.64100000000000001</v>
      </c>
      <c r="U862">
        <v>0.28199999999999997</v>
      </c>
      <c r="V862">
        <v>74</v>
      </c>
      <c r="W862">
        <v>0</v>
      </c>
      <c r="X862">
        <v>0</v>
      </c>
      <c r="Y862">
        <v>0</v>
      </c>
      <c r="Z862">
        <v>0</v>
      </c>
      <c r="AA862">
        <v>0</v>
      </c>
    </row>
    <row r="863" spans="1:27" x14ac:dyDescent="0.25">
      <c r="A863" t="s">
        <v>3976</v>
      </c>
      <c r="B863" t="s">
        <v>3977</v>
      </c>
      <c r="C863" t="s">
        <v>20885</v>
      </c>
      <c r="D863">
        <v>1</v>
      </c>
      <c r="E863">
        <v>1</v>
      </c>
      <c r="F863">
        <v>0</v>
      </c>
      <c r="G863">
        <v>0</v>
      </c>
      <c r="H863">
        <v>0</v>
      </c>
      <c r="I863">
        <v>0</v>
      </c>
      <c r="J863">
        <v>0</v>
      </c>
      <c r="K863">
        <v>0</v>
      </c>
      <c r="L863">
        <v>0</v>
      </c>
      <c r="M863">
        <v>0</v>
      </c>
      <c r="N863">
        <v>0</v>
      </c>
      <c r="O863">
        <v>0</v>
      </c>
      <c r="P863">
        <v>0</v>
      </c>
      <c r="Q863">
        <v>0.23799999999999999</v>
      </c>
      <c r="R863">
        <v>0.30199999999999999</v>
      </c>
      <c r="S863">
        <v>0.33300000000000002</v>
      </c>
      <c r="T863">
        <v>0.63500000000000001</v>
      </c>
      <c r="U863">
        <v>0.28199999999999997</v>
      </c>
      <c r="V863">
        <v>77</v>
      </c>
      <c r="W863">
        <v>0</v>
      </c>
      <c r="X863">
        <v>0</v>
      </c>
      <c r="Y863">
        <v>0</v>
      </c>
      <c r="Z863">
        <v>0</v>
      </c>
      <c r="AA863">
        <v>0</v>
      </c>
    </row>
    <row r="864" spans="1:27" x14ac:dyDescent="0.25">
      <c r="A864" t="s">
        <v>3383</v>
      </c>
      <c r="B864" t="s">
        <v>3384</v>
      </c>
      <c r="C864" t="s">
        <v>20879</v>
      </c>
      <c r="D864">
        <v>1</v>
      </c>
      <c r="E864">
        <v>1</v>
      </c>
      <c r="F864">
        <v>0</v>
      </c>
      <c r="G864">
        <v>0</v>
      </c>
      <c r="H864">
        <v>0</v>
      </c>
      <c r="I864">
        <v>0</v>
      </c>
      <c r="J864">
        <v>0</v>
      </c>
      <c r="K864">
        <v>0</v>
      </c>
      <c r="L864">
        <v>0</v>
      </c>
      <c r="M864">
        <v>0</v>
      </c>
      <c r="N864">
        <v>0</v>
      </c>
      <c r="O864">
        <v>0</v>
      </c>
      <c r="P864">
        <v>0</v>
      </c>
      <c r="Q864">
        <v>0.26100000000000001</v>
      </c>
      <c r="R864">
        <v>0.29899999999999999</v>
      </c>
      <c r="S864">
        <v>0.34399999999999997</v>
      </c>
      <c r="T864">
        <v>0.64300000000000002</v>
      </c>
      <c r="U864">
        <v>0.28199999999999997</v>
      </c>
      <c r="V864">
        <v>58</v>
      </c>
      <c r="W864">
        <v>0</v>
      </c>
      <c r="X864">
        <v>0</v>
      </c>
      <c r="Y864">
        <v>0</v>
      </c>
      <c r="Z864">
        <v>0</v>
      </c>
      <c r="AA864">
        <v>0</v>
      </c>
    </row>
    <row r="865" spans="1:27" x14ac:dyDescent="0.25">
      <c r="A865" t="s">
        <v>4444</v>
      </c>
      <c r="B865" t="s">
        <v>4445</v>
      </c>
      <c r="C865" t="s">
        <v>20866</v>
      </c>
      <c r="D865">
        <v>1</v>
      </c>
      <c r="E865">
        <v>1</v>
      </c>
      <c r="F865">
        <v>0</v>
      </c>
      <c r="G865">
        <v>0</v>
      </c>
      <c r="H865">
        <v>0</v>
      </c>
      <c r="I865">
        <v>0</v>
      </c>
      <c r="J865">
        <v>0</v>
      </c>
      <c r="K865">
        <v>0</v>
      </c>
      <c r="L865">
        <v>0</v>
      </c>
      <c r="M865">
        <v>0</v>
      </c>
      <c r="N865">
        <v>0</v>
      </c>
      <c r="O865">
        <v>0</v>
      </c>
      <c r="P865">
        <v>0</v>
      </c>
      <c r="Q865">
        <v>0.22600000000000001</v>
      </c>
      <c r="R865">
        <v>0.27900000000000003</v>
      </c>
      <c r="S865">
        <v>0.36699999999999999</v>
      </c>
      <c r="T865">
        <v>0.64600000000000002</v>
      </c>
      <c r="U865">
        <v>0.28199999999999997</v>
      </c>
      <c r="V865">
        <v>75</v>
      </c>
      <c r="W865">
        <v>0</v>
      </c>
      <c r="X865">
        <v>0</v>
      </c>
      <c r="Y865">
        <v>0</v>
      </c>
      <c r="Z865">
        <v>0</v>
      </c>
      <c r="AA865">
        <v>0</v>
      </c>
    </row>
    <row r="866" spans="1:27" x14ac:dyDescent="0.25">
      <c r="A866" t="s">
        <v>5382</v>
      </c>
      <c r="B866" t="s">
        <v>5383</v>
      </c>
      <c r="C866" t="s">
        <v>1</v>
      </c>
      <c r="D866">
        <v>1</v>
      </c>
      <c r="E866">
        <v>1</v>
      </c>
      <c r="F866">
        <v>0</v>
      </c>
      <c r="G866">
        <v>0</v>
      </c>
      <c r="H866">
        <v>0</v>
      </c>
      <c r="I866">
        <v>0</v>
      </c>
      <c r="J866">
        <v>0</v>
      </c>
      <c r="K866">
        <v>0</v>
      </c>
      <c r="L866">
        <v>0</v>
      </c>
      <c r="M866">
        <v>0</v>
      </c>
      <c r="N866">
        <v>0</v>
      </c>
      <c r="O866">
        <v>0</v>
      </c>
      <c r="P866">
        <v>0</v>
      </c>
      <c r="Q866">
        <v>0.23300000000000001</v>
      </c>
      <c r="R866">
        <v>0.27600000000000002</v>
      </c>
      <c r="S866">
        <v>0.373</v>
      </c>
      <c r="T866">
        <v>0.64900000000000002</v>
      </c>
      <c r="U866">
        <v>0.28199999999999997</v>
      </c>
      <c r="V866">
        <v>75</v>
      </c>
      <c r="W866">
        <v>0</v>
      </c>
      <c r="X866">
        <v>0</v>
      </c>
      <c r="Y866">
        <v>0</v>
      </c>
      <c r="Z866">
        <v>0</v>
      </c>
      <c r="AA866">
        <v>0</v>
      </c>
    </row>
    <row r="867" spans="1:27" x14ac:dyDescent="0.25">
      <c r="A867">
        <v>5199</v>
      </c>
      <c r="B867" t="s">
        <v>4656</v>
      </c>
      <c r="C867" t="s">
        <v>20872</v>
      </c>
      <c r="D867">
        <v>1</v>
      </c>
      <c r="E867">
        <v>1</v>
      </c>
      <c r="F867">
        <v>0</v>
      </c>
      <c r="G867">
        <v>0</v>
      </c>
      <c r="H867">
        <v>0</v>
      </c>
      <c r="I867">
        <v>0</v>
      </c>
      <c r="J867">
        <v>0</v>
      </c>
      <c r="K867">
        <v>0</v>
      </c>
      <c r="L867">
        <v>0</v>
      </c>
      <c r="M867">
        <v>0</v>
      </c>
      <c r="N867">
        <v>0</v>
      </c>
      <c r="O867">
        <v>0</v>
      </c>
      <c r="P867">
        <v>0</v>
      </c>
      <c r="Q867">
        <v>0.223</v>
      </c>
      <c r="R867">
        <v>0.28499999999999998</v>
      </c>
      <c r="S867">
        <v>0.36</v>
      </c>
      <c r="T867">
        <v>0.64500000000000002</v>
      </c>
      <c r="U867">
        <v>0.28199999999999997</v>
      </c>
      <c r="V867">
        <v>75</v>
      </c>
      <c r="W867">
        <v>0</v>
      </c>
      <c r="X867">
        <v>0</v>
      </c>
      <c r="Y867">
        <v>0</v>
      </c>
      <c r="Z867">
        <v>0</v>
      </c>
      <c r="AA867">
        <v>0</v>
      </c>
    </row>
    <row r="868" spans="1:27" x14ac:dyDescent="0.25">
      <c r="A868" t="s">
        <v>4506</v>
      </c>
      <c r="B868" t="s">
        <v>4507</v>
      </c>
      <c r="C868" t="s">
        <v>20881</v>
      </c>
      <c r="D868">
        <v>1</v>
      </c>
      <c r="E868">
        <v>1</v>
      </c>
      <c r="F868">
        <v>0</v>
      </c>
      <c r="G868">
        <v>0</v>
      </c>
      <c r="H868">
        <v>0</v>
      </c>
      <c r="I868">
        <v>0</v>
      </c>
      <c r="J868">
        <v>0</v>
      </c>
      <c r="K868">
        <v>0</v>
      </c>
      <c r="L868">
        <v>0</v>
      </c>
      <c r="M868">
        <v>0</v>
      </c>
      <c r="N868">
        <v>0</v>
      </c>
      <c r="O868">
        <v>0</v>
      </c>
      <c r="P868">
        <v>0</v>
      </c>
      <c r="Q868">
        <v>0.24099999999999999</v>
      </c>
      <c r="R868">
        <v>0.29599999999999999</v>
      </c>
      <c r="S868">
        <v>0.34300000000000003</v>
      </c>
      <c r="T868">
        <v>0.63800000000000001</v>
      </c>
      <c r="U868">
        <v>0.28199999999999997</v>
      </c>
      <c r="V868">
        <v>71</v>
      </c>
      <c r="W868">
        <v>0</v>
      </c>
      <c r="X868">
        <v>0</v>
      </c>
      <c r="Y868">
        <v>0</v>
      </c>
      <c r="Z868">
        <v>0</v>
      </c>
      <c r="AA868">
        <v>0</v>
      </c>
    </row>
    <row r="869" spans="1:27" x14ac:dyDescent="0.25">
      <c r="A869" t="s">
        <v>3278</v>
      </c>
      <c r="B869" t="s">
        <v>2554</v>
      </c>
      <c r="C869" t="s">
        <v>20867</v>
      </c>
      <c r="D869">
        <v>1</v>
      </c>
      <c r="E869">
        <v>1</v>
      </c>
      <c r="F869">
        <v>0</v>
      </c>
      <c r="G869">
        <v>0</v>
      </c>
      <c r="H869">
        <v>0</v>
      </c>
      <c r="I869">
        <v>0</v>
      </c>
      <c r="J869">
        <v>0</v>
      </c>
      <c r="K869">
        <v>0</v>
      </c>
      <c r="L869">
        <v>0</v>
      </c>
      <c r="M869">
        <v>0</v>
      </c>
      <c r="N869">
        <v>0</v>
      </c>
      <c r="O869">
        <v>0</v>
      </c>
      <c r="P869">
        <v>0</v>
      </c>
      <c r="Q869">
        <v>0.255</v>
      </c>
      <c r="R869">
        <v>0.29599999999999999</v>
      </c>
      <c r="S869">
        <v>0.34799999999999998</v>
      </c>
      <c r="T869">
        <v>0.64300000000000002</v>
      </c>
      <c r="U869">
        <v>0.28199999999999997</v>
      </c>
      <c r="V869">
        <v>75</v>
      </c>
      <c r="W869">
        <v>0</v>
      </c>
      <c r="X869">
        <v>0</v>
      </c>
      <c r="Y869">
        <v>0</v>
      </c>
      <c r="Z869">
        <v>0</v>
      </c>
      <c r="AA869">
        <v>0</v>
      </c>
    </row>
    <row r="870" spans="1:27" x14ac:dyDescent="0.25">
      <c r="A870" t="s">
        <v>4633</v>
      </c>
      <c r="B870" t="s">
        <v>4634</v>
      </c>
      <c r="C870" t="s">
        <v>20893</v>
      </c>
      <c r="D870">
        <v>1</v>
      </c>
      <c r="E870">
        <v>1</v>
      </c>
      <c r="F870">
        <v>0</v>
      </c>
      <c r="G870">
        <v>0</v>
      </c>
      <c r="H870">
        <v>0</v>
      </c>
      <c r="I870">
        <v>0</v>
      </c>
      <c r="J870">
        <v>0</v>
      </c>
      <c r="K870">
        <v>0</v>
      </c>
      <c r="L870">
        <v>0</v>
      </c>
      <c r="M870">
        <v>0</v>
      </c>
      <c r="N870">
        <v>0</v>
      </c>
      <c r="O870">
        <v>0</v>
      </c>
      <c r="P870">
        <v>0</v>
      </c>
      <c r="Q870">
        <v>0.224</v>
      </c>
      <c r="R870">
        <v>0.27700000000000002</v>
      </c>
      <c r="S870">
        <v>0.36799999999999999</v>
      </c>
      <c r="T870">
        <v>0.64500000000000002</v>
      </c>
      <c r="U870">
        <v>0.28199999999999997</v>
      </c>
      <c r="V870">
        <v>78</v>
      </c>
      <c r="W870">
        <v>0</v>
      </c>
      <c r="X870">
        <v>0</v>
      </c>
      <c r="Y870">
        <v>0</v>
      </c>
      <c r="Z870">
        <v>0</v>
      </c>
      <c r="AA870">
        <v>0</v>
      </c>
    </row>
    <row r="871" spans="1:27" x14ac:dyDescent="0.25">
      <c r="A871" t="s">
        <v>4553</v>
      </c>
      <c r="B871" t="s">
        <v>4554</v>
      </c>
      <c r="C871" t="s">
        <v>20873</v>
      </c>
      <c r="D871">
        <v>1</v>
      </c>
      <c r="E871">
        <v>1</v>
      </c>
      <c r="F871">
        <v>0</v>
      </c>
      <c r="G871">
        <v>0</v>
      </c>
      <c r="H871">
        <v>0</v>
      </c>
      <c r="I871">
        <v>0</v>
      </c>
      <c r="J871">
        <v>0</v>
      </c>
      <c r="K871">
        <v>0</v>
      </c>
      <c r="L871">
        <v>0</v>
      </c>
      <c r="M871">
        <v>0</v>
      </c>
      <c r="N871">
        <v>0</v>
      </c>
      <c r="O871">
        <v>0</v>
      </c>
      <c r="P871">
        <v>0</v>
      </c>
      <c r="Q871">
        <v>0.23200000000000001</v>
      </c>
      <c r="R871">
        <v>0.27400000000000002</v>
      </c>
      <c r="S871">
        <v>0.377</v>
      </c>
      <c r="T871">
        <v>0.65</v>
      </c>
      <c r="U871">
        <v>0.28199999999999997</v>
      </c>
      <c r="V871">
        <v>74</v>
      </c>
      <c r="W871">
        <v>0</v>
      </c>
      <c r="X871">
        <v>0</v>
      </c>
      <c r="Y871">
        <v>0</v>
      </c>
      <c r="Z871">
        <v>0</v>
      </c>
      <c r="AA871">
        <v>0</v>
      </c>
    </row>
    <row r="872" spans="1:27" x14ac:dyDescent="0.25">
      <c r="A872">
        <v>10642</v>
      </c>
      <c r="B872" t="s">
        <v>1484</v>
      </c>
      <c r="C872" t="s">
        <v>20865</v>
      </c>
      <c r="D872">
        <v>390</v>
      </c>
      <c r="E872">
        <v>357</v>
      </c>
      <c r="F872">
        <v>87</v>
      </c>
      <c r="G872">
        <v>18</v>
      </c>
      <c r="H872">
        <v>1</v>
      </c>
      <c r="I872">
        <v>5</v>
      </c>
      <c r="J872">
        <v>36</v>
      </c>
      <c r="K872">
        <v>36</v>
      </c>
      <c r="L872">
        <v>25</v>
      </c>
      <c r="M872">
        <v>62</v>
      </c>
      <c r="N872">
        <v>2</v>
      </c>
      <c r="O872">
        <v>3</v>
      </c>
      <c r="P872">
        <v>2</v>
      </c>
      <c r="Q872">
        <v>0.245</v>
      </c>
      <c r="R872">
        <v>0.29499999999999998</v>
      </c>
      <c r="S872">
        <v>0.34399999999999997</v>
      </c>
      <c r="T872">
        <v>0.63900000000000001</v>
      </c>
      <c r="U872">
        <v>0.28199999999999997</v>
      </c>
      <c r="V872">
        <v>81</v>
      </c>
      <c r="W872">
        <v>-0.1</v>
      </c>
      <c r="X872">
        <v>1.8</v>
      </c>
      <c r="Y872">
        <v>-8.9</v>
      </c>
      <c r="Z872">
        <v>10</v>
      </c>
      <c r="AA872">
        <v>1.5</v>
      </c>
    </row>
    <row r="873" spans="1:27" x14ac:dyDescent="0.25">
      <c r="A873">
        <v>7528</v>
      </c>
      <c r="B873" t="s">
        <v>5184</v>
      </c>
      <c r="C873" t="s">
        <v>20877</v>
      </c>
      <c r="D873">
        <v>1</v>
      </c>
      <c r="E873">
        <v>1</v>
      </c>
      <c r="F873">
        <v>0</v>
      </c>
      <c r="G873">
        <v>0</v>
      </c>
      <c r="H873">
        <v>0</v>
      </c>
      <c r="I873">
        <v>0</v>
      </c>
      <c r="J873">
        <v>0</v>
      </c>
      <c r="K873">
        <v>0</v>
      </c>
      <c r="L873">
        <v>0</v>
      </c>
      <c r="M873">
        <v>0</v>
      </c>
      <c r="N873">
        <v>0</v>
      </c>
      <c r="O873">
        <v>0</v>
      </c>
      <c r="P873">
        <v>0</v>
      </c>
      <c r="Q873">
        <v>0.25900000000000001</v>
      </c>
      <c r="R873">
        <v>0.3</v>
      </c>
      <c r="S873">
        <v>0.33900000000000002</v>
      </c>
      <c r="T873">
        <v>0.63900000000000001</v>
      </c>
      <c r="U873">
        <v>0.28199999999999997</v>
      </c>
      <c r="V873">
        <v>82</v>
      </c>
      <c r="W873">
        <v>0</v>
      </c>
      <c r="X873">
        <v>0</v>
      </c>
      <c r="Y873">
        <v>0</v>
      </c>
      <c r="Z873">
        <v>0</v>
      </c>
      <c r="AA873">
        <v>0</v>
      </c>
    </row>
    <row r="874" spans="1:27" x14ac:dyDescent="0.25">
      <c r="A874" t="s">
        <v>4710</v>
      </c>
      <c r="B874" t="s">
        <v>4711</v>
      </c>
      <c r="C874" t="s">
        <v>20892</v>
      </c>
      <c r="D874">
        <v>1</v>
      </c>
      <c r="E874">
        <v>1</v>
      </c>
      <c r="F874">
        <v>0</v>
      </c>
      <c r="G874">
        <v>0</v>
      </c>
      <c r="H874">
        <v>0</v>
      </c>
      <c r="I874">
        <v>0</v>
      </c>
      <c r="J874">
        <v>0</v>
      </c>
      <c r="K874">
        <v>0</v>
      </c>
      <c r="L874">
        <v>0</v>
      </c>
      <c r="M874">
        <v>0</v>
      </c>
      <c r="N874">
        <v>0</v>
      </c>
      <c r="O874">
        <v>0</v>
      </c>
      <c r="P874">
        <v>0</v>
      </c>
      <c r="Q874">
        <v>0.246</v>
      </c>
      <c r="R874">
        <v>0.28000000000000003</v>
      </c>
      <c r="S874">
        <v>0.36899999999999999</v>
      </c>
      <c r="T874">
        <v>0.64900000000000002</v>
      </c>
      <c r="U874">
        <v>0.28199999999999997</v>
      </c>
      <c r="V874">
        <v>75</v>
      </c>
      <c r="W874">
        <v>0</v>
      </c>
      <c r="X874">
        <v>0</v>
      </c>
      <c r="Y874">
        <v>0</v>
      </c>
      <c r="Z874">
        <v>0</v>
      </c>
      <c r="AA874">
        <v>0</v>
      </c>
    </row>
    <row r="875" spans="1:27" x14ac:dyDescent="0.25">
      <c r="A875" t="s">
        <v>3873</v>
      </c>
      <c r="B875" t="s">
        <v>3874</v>
      </c>
      <c r="C875" t="s">
        <v>20871</v>
      </c>
      <c r="D875">
        <v>1</v>
      </c>
      <c r="E875">
        <v>1</v>
      </c>
      <c r="F875">
        <v>0</v>
      </c>
      <c r="G875">
        <v>0</v>
      </c>
      <c r="H875">
        <v>0</v>
      </c>
      <c r="I875">
        <v>0</v>
      </c>
      <c r="J875">
        <v>0</v>
      </c>
      <c r="K875">
        <v>0</v>
      </c>
      <c r="L875">
        <v>0</v>
      </c>
      <c r="M875">
        <v>0</v>
      </c>
      <c r="N875">
        <v>0</v>
      </c>
      <c r="O875">
        <v>0</v>
      </c>
      <c r="P875">
        <v>0</v>
      </c>
      <c r="Q875">
        <v>0.248</v>
      </c>
      <c r="R875">
        <v>0.29299999999999998</v>
      </c>
      <c r="S875">
        <v>0.34799999999999998</v>
      </c>
      <c r="T875">
        <v>0.64100000000000001</v>
      </c>
      <c r="U875">
        <v>0.28199999999999997</v>
      </c>
      <c r="V875">
        <v>79</v>
      </c>
      <c r="W875">
        <v>0</v>
      </c>
      <c r="X875">
        <v>0</v>
      </c>
      <c r="Y875">
        <v>0</v>
      </c>
      <c r="Z875">
        <v>0</v>
      </c>
      <c r="AA875">
        <v>0</v>
      </c>
    </row>
    <row r="876" spans="1:27" x14ac:dyDescent="0.25">
      <c r="A876" t="s">
        <v>4482</v>
      </c>
      <c r="B876" t="s">
        <v>4483</v>
      </c>
      <c r="C876" t="s">
        <v>20884</v>
      </c>
      <c r="D876">
        <v>1</v>
      </c>
      <c r="E876">
        <v>1</v>
      </c>
      <c r="F876">
        <v>0</v>
      </c>
      <c r="G876">
        <v>0</v>
      </c>
      <c r="H876">
        <v>0</v>
      </c>
      <c r="I876">
        <v>0</v>
      </c>
      <c r="J876">
        <v>0</v>
      </c>
      <c r="K876">
        <v>0</v>
      </c>
      <c r="L876">
        <v>0</v>
      </c>
      <c r="M876">
        <v>0</v>
      </c>
      <c r="N876">
        <v>0</v>
      </c>
      <c r="O876">
        <v>0</v>
      </c>
      <c r="P876">
        <v>0</v>
      </c>
      <c r="Q876">
        <v>0.24299999999999999</v>
      </c>
      <c r="R876">
        <v>0.28699999999999998</v>
      </c>
      <c r="S876">
        <v>0.35699999999999998</v>
      </c>
      <c r="T876">
        <v>0.64400000000000002</v>
      </c>
      <c r="U876">
        <v>0.28199999999999997</v>
      </c>
      <c r="V876">
        <v>72</v>
      </c>
      <c r="W876">
        <v>0</v>
      </c>
      <c r="X876">
        <v>0</v>
      </c>
      <c r="Y876">
        <v>0</v>
      </c>
      <c r="Z876">
        <v>0</v>
      </c>
      <c r="AA876">
        <v>0</v>
      </c>
    </row>
    <row r="877" spans="1:27" x14ac:dyDescent="0.25">
      <c r="A877">
        <v>8145</v>
      </c>
      <c r="B877" t="s">
        <v>4735</v>
      </c>
      <c r="C877" t="s">
        <v>20878</v>
      </c>
      <c r="D877">
        <v>1</v>
      </c>
      <c r="E877">
        <v>1</v>
      </c>
      <c r="F877">
        <v>0</v>
      </c>
      <c r="G877">
        <v>0</v>
      </c>
      <c r="H877">
        <v>0</v>
      </c>
      <c r="I877">
        <v>0</v>
      </c>
      <c r="J877">
        <v>0</v>
      </c>
      <c r="K877">
        <v>0</v>
      </c>
      <c r="L877">
        <v>0</v>
      </c>
      <c r="M877">
        <v>0</v>
      </c>
      <c r="N877">
        <v>0</v>
      </c>
      <c r="O877">
        <v>0</v>
      </c>
      <c r="P877">
        <v>0</v>
      </c>
      <c r="Q877">
        <v>0.23599999999999999</v>
      </c>
      <c r="R877">
        <v>0.30199999999999999</v>
      </c>
      <c r="S877">
        <v>0.33200000000000002</v>
      </c>
      <c r="T877">
        <v>0.63300000000000001</v>
      </c>
      <c r="U877">
        <v>0.28199999999999997</v>
      </c>
      <c r="V877">
        <v>75</v>
      </c>
      <c r="W877">
        <v>0</v>
      </c>
      <c r="X877">
        <v>0</v>
      </c>
      <c r="Y877">
        <v>0</v>
      </c>
      <c r="Z877">
        <v>0</v>
      </c>
      <c r="AA877">
        <v>0</v>
      </c>
    </row>
    <row r="878" spans="1:27" x14ac:dyDescent="0.25">
      <c r="A878" t="s">
        <v>4745</v>
      </c>
      <c r="B878" t="s">
        <v>4746</v>
      </c>
      <c r="C878" t="s">
        <v>20892</v>
      </c>
      <c r="D878">
        <v>1</v>
      </c>
      <c r="E878">
        <v>1</v>
      </c>
      <c r="F878">
        <v>0</v>
      </c>
      <c r="G878">
        <v>0</v>
      </c>
      <c r="H878">
        <v>0</v>
      </c>
      <c r="I878">
        <v>0</v>
      </c>
      <c r="J878">
        <v>0</v>
      </c>
      <c r="K878">
        <v>0</v>
      </c>
      <c r="L878">
        <v>0</v>
      </c>
      <c r="M878">
        <v>0</v>
      </c>
      <c r="N878">
        <v>0</v>
      </c>
      <c r="O878">
        <v>0</v>
      </c>
      <c r="P878">
        <v>0</v>
      </c>
      <c r="Q878">
        <v>0.23400000000000001</v>
      </c>
      <c r="R878">
        <v>0.28599999999999998</v>
      </c>
      <c r="S878">
        <v>0.35599999999999998</v>
      </c>
      <c r="T878">
        <v>0.64200000000000002</v>
      </c>
      <c r="U878">
        <v>0.28199999999999997</v>
      </c>
      <c r="V878">
        <v>75</v>
      </c>
      <c r="W878">
        <v>0</v>
      </c>
      <c r="X878">
        <v>0</v>
      </c>
      <c r="Y878">
        <v>0</v>
      </c>
      <c r="Z878">
        <v>0</v>
      </c>
      <c r="AA878">
        <v>0</v>
      </c>
    </row>
    <row r="879" spans="1:27" x14ac:dyDescent="0.25">
      <c r="A879">
        <v>3231</v>
      </c>
      <c r="B879" t="s">
        <v>4675</v>
      </c>
      <c r="C879" t="s">
        <v>20885</v>
      </c>
      <c r="D879">
        <v>160</v>
      </c>
      <c r="E879">
        <v>147</v>
      </c>
      <c r="F879">
        <v>37</v>
      </c>
      <c r="G879">
        <v>7</v>
      </c>
      <c r="H879">
        <v>0</v>
      </c>
      <c r="I879">
        <v>1</v>
      </c>
      <c r="J879">
        <v>14</v>
      </c>
      <c r="K879">
        <v>14</v>
      </c>
      <c r="L879">
        <v>10</v>
      </c>
      <c r="M879">
        <v>18</v>
      </c>
      <c r="N879">
        <v>1</v>
      </c>
      <c r="O879">
        <v>1</v>
      </c>
      <c r="P879">
        <v>1</v>
      </c>
      <c r="Q879">
        <v>0.254</v>
      </c>
      <c r="R879">
        <v>0.30199999999999999</v>
      </c>
      <c r="S879">
        <v>0.33800000000000002</v>
      </c>
      <c r="T879">
        <v>0.64</v>
      </c>
      <c r="U879">
        <v>0.28199999999999997</v>
      </c>
      <c r="V879">
        <v>77</v>
      </c>
      <c r="W879">
        <v>-1.2</v>
      </c>
      <c r="X879">
        <v>0</v>
      </c>
      <c r="Y879">
        <v>-5.5</v>
      </c>
      <c r="Z879">
        <v>3.3</v>
      </c>
      <c r="AA879">
        <v>0.3</v>
      </c>
    </row>
    <row r="880" spans="1:27" x14ac:dyDescent="0.25">
      <c r="A880" t="s">
        <v>4231</v>
      </c>
      <c r="B880" t="s">
        <v>4232</v>
      </c>
      <c r="C880" t="s">
        <v>20866</v>
      </c>
      <c r="D880">
        <v>1</v>
      </c>
      <c r="E880">
        <v>1</v>
      </c>
      <c r="F880">
        <v>0</v>
      </c>
      <c r="G880">
        <v>0</v>
      </c>
      <c r="H880">
        <v>0</v>
      </c>
      <c r="I880">
        <v>0</v>
      </c>
      <c r="J880">
        <v>0</v>
      </c>
      <c r="K880">
        <v>0</v>
      </c>
      <c r="L880">
        <v>0</v>
      </c>
      <c r="M880">
        <v>0</v>
      </c>
      <c r="N880">
        <v>0</v>
      </c>
      <c r="O880">
        <v>0</v>
      </c>
      <c r="P880">
        <v>0</v>
      </c>
      <c r="Q880">
        <v>0.223</v>
      </c>
      <c r="R880">
        <v>0.28799999999999998</v>
      </c>
      <c r="S880">
        <v>0.35099999999999998</v>
      </c>
      <c r="T880">
        <v>0.63900000000000001</v>
      </c>
      <c r="U880">
        <v>0.28199999999999997</v>
      </c>
      <c r="V880">
        <v>75</v>
      </c>
      <c r="W880">
        <v>0</v>
      </c>
      <c r="X880">
        <v>0</v>
      </c>
      <c r="Y880">
        <v>0</v>
      </c>
      <c r="Z880">
        <v>0</v>
      </c>
      <c r="AA880">
        <v>0</v>
      </c>
    </row>
    <row r="881" spans="1:27" x14ac:dyDescent="0.25">
      <c r="A881" t="s">
        <v>5068</v>
      </c>
      <c r="B881" t="s">
        <v>5069</v>
      </c>
      <c r="C881" t="s">
        <v>20879</v>
      </c>
      <c r="D881">
        <v>1</v>
      </c>
      <c r="E881">
        <v>1</v>
      </c>
      <c r="F881">
        <v>0</v>
      </c>
      <c r="G881">
        <v>0</v>
      </c>
      <c r="H881">
        <v>0</v>
      </c>
      <c r="I881">
        <v>0</v>
      </c>
      <c r="J881">
        <v>0</v>
      </c>
      <c r="K881">
        <v>0</v>
      </c>
      <c r="L881">
        <v>0</v>
      </c>
      <c r="M881">
        <v>0</v>
      </c>
      <c r="N881">
        <v>0</v>
      </c>
      <c r="O881">
        <v>0</v>
      </c>
      <c r="P881">
        <v>0</v>
      </c>
      <c r="Q881">
        <v>0.22800000000000001</v>
      </c>
      <c r="R881">
        <v>0.29799999999999999</v>
      </c>
      <c r="S881">
        <v>0.33700000000000002</v>
      </c>
      <c r="T881">
        <v>0.63500000000000001</v>
      </c>
      <c r="U881">
        <v>0.28199999999999997</v>
      </c>
      <c r="V881">
        <v>58</v>
      </c>
      <c r="W881">
        <v>0</v>
      </c>
      <c r="X881">
        <v>0</v>
      </c>
      <c r="Y881">
        <v>0</v>
      </c>
      <c r="Z881">
        <v>0</v>
      </c>
      <c r="AA881">
        <v>0</v>
      </c>
    </row>
    <row r="882" spans="1:27" x14ac:dyDescent="0.25">
      <c r="A882" t="s">
        <v>4262</v>
      </c>
      <c r="B882" t="s">
        <v>4263</v>
      </c>
      <c r="C882" t="s">
        <v>20884</v>
      </c>
      <c r="D882">
        <v>1</v>
      </c>
      <c r="E882">
        <v>1</v>
      </c>
      <c r="F882">
        <v>0</v>
      </c>
      <c r="G882">
        <v>0</v>
      </c>
      <c r="H882">
        <v>0</v>
      </c>
      <c r="I882">
        <v>0</v>
      </c>
      <c r="J882">
        <v>0</v>
      </c>
      <c r="K882">
        <v>0</v>
      </c>
      <c r="L882">
        <v>0</v>
      </c>
      <c r="M882">
        <v>0</v>
      </c>
      <c r="N882">
        <v>0</v>
      </c>
      <c r="O882">
        <v>0</v>
      </c>
      <c r="P882">
        <v>0</v>
      </c>
      <c r="Q882">
        <v>0.25</v>
      </c>
      <c r="R882">
        <v>0.29099999999999998</v>
      </c>
      <c r="S882">
        <v>0.35199999999999998</v>
      </c>
      <c r="T882">
        <v>0.64300000000000002</v>
      </c>
      <c r="U882">
        <v>0.28199999999999997</v>
      </c>
      <c r="V882">
        <v>71</v>
      </c>
      <c r="W882">
        <v>0</v>
      </c>
      <c r="X882">
        <v>0</v>
      </c>
      <c r="Y882">
        <v>0</v>
      </c>
      <c r="Z882">
        <v>0</v>
      </c>
      <c r="AA882">
        <v>0</v>
      </c>
    </row>
    <row r="883" spans="1:27" x14ac:dyDescent="0.25">
      <c r="A883">
        <v>10154</v>
      </c>
      <c r="B883" t="s">
        <v>4476</v>
      </c>
      <c r="C883" t="s">
        <v>20870</v>
      </c>
      <c r="D883">
        <v>1</v>
      </c>
      <c r="E883">
        <v>1</v>
      </c>
      <c r="F883">
        <v>0</v>
      </c>
      <c r="G883">
        <v>0</v>
      </c>
      <c r="H883">
        <v>0</v>
      </c>
      <c r="I883">
        <v>0</v>
      </c>
      <c r="J883">
        <v>0</v>
      </c>
      <c r="K883">
        <v>0</v>
      </c>
      <c r="L883">
        <v>0</v>
      </c>
      <c r="M883">
        <v>0</v>
      </c>
      <c r="N883">
        <v>0</v>
      </c>
      <c r="O883">
        <v>0</v>
      </c>
      <c r="P883">
        <v>0</v>
      </c>
      <c r="Q883">
        <v>0.22500000000000001</v>
      </c>
      <c r="R883">
        <v>0.27600000000000002</v>
      </c>
      <c r="S883">
        <v>0.374</v>
      </c>
      <c r="T883">
        <v>0.65100000000000002</v>
      </c>
      <c r="U883">
        <v>0.28199999999999997</v>
      </c>
      <c r="V883">
        <v>73</v>
      </c>
      <c r="W883">
        <v>0</v>
      </c>
      <c r="X883">
        <v>0</v>
      </c>
      <c r="Y883">
        <v>0</v>
      </c>
      <c r="Z883">
        <v>0</v>
      </c>
      <c r="AA883">
        <v>0</v>
      </c>
    </row>
    <row r="884" spans="1:27" x14ac:dyDescent="0.25">
      <c r="A884">
        <v>9629</v>
      </c>
      <c r="B884" t="s">
        <v>4572</v>
      </c>
      <c r="C884" t="s">
        <v>20889</v>
      </c>
      <c r="D884">
        <v>72</v>
      </c>
      <c r="E884">
        <v>66</v>
      </c>
      <c r="F884">
        <v>16</v>
      </c>
      <c r="G884">
        <v>3</v>
      </c>
      <c r="H884">
        <v>0</v>
      </c>
      <c r="I884">
        <v>1</v>
      </c>
      <c r="J884">
        <v>7</v>
      </c>
      <c r="K884">
        <v>6</v>
      </c>
      <c r="L884">
        <v>5</v>
      </c>
      <c r="M884">
        <v>13</v>
      </c>
      <c r="N884">
        <v>1</v>
      </c>
      <c r="O884">
        <v>2</v>
      </c>
      <c r="P884">
        <v>1</v>
      </c>
      <c r="Q884">
        <v>0.249</v>
      </c>
      <c r="R884">
        <v>0.30399999999999999</v>
      </c>
      <c r="S884">
        <v>0.33200000000000002</v>
      </c>
      <c r="T884">
        <v>0.63600000000000001</v>
      </c>
      <c r="U884">
        <v>0.28199999999999997</v>
      </c>
      <c r="V884">
        <v>79</v>
      </c>
      <c r="W884">
        <v>0</v>
      </c>
      <c r="X884">
        <v>-0.9</v>
      </c>
      <c r="Y884">
        <v>-1.7</v>
      </c>
      <c r="Z884">
        <v>-0.4</v>
      </c>
      <c r="AA884">
        <v>0</v>
      </c>
    </row>
    <row r="885" spans="1:27" x14ac:dyDescent="0.25">
      <c r="A885" t="s">
        <v>4586</v>
      </c>
      <c r="B885" t="s">
        <v>4587</v>
      </c>
      <c r="C885" t="s">
        <v>20892</v>
      </c>
      <c r="D885">
        <v>31</v>
      </c>
      <c r="E885">
        <v>29</v>
      </c>
      <c r="F885">
        <v>7</v>
      </c>
      <c r="G885">
        <v>1</v>
      </c>
      <c r="H885">
        <v>0</v>
      </c>
      <c r="I885">
        <v>1</v>
      </c>
      <c r="J885">
        <v>3</v>
      </c>
      <c r="K885">
        <v>3</v>
      </c>
      <c r="L885">
        <v>1</v>
      </c>
      <c r="M885">
        <v>8</v>
      </c>
      <c r="N885">
        <v>1</v>
      </c>
      <c r="O885">
        <v>0</v>
      </c>
      <c r="P885">
        <v>0</v>
      </c>
      <c r="Q885">
        <v>0.23200000000000001</v>
      </c>
      <c r="R885">
        <v>0.27600000000000002</v>
      </c>
      <c r="S885">
        <v>0.371</v>
      </c>
      <c r="T885">
        <v>0.64700000000000002</v>
      </c>
      <c r="U885">
        <v>0.28199999999999997</v>
      </c>
      <c r="V885">
        <v>75</v>
      </c>
      <c r="W885">
        <v>0</v>
      </c>
      <c r="X885">
        <v>0</v>
      </c>
      <c r="Y885">
        <v>-0.9</v>
      </c>
      <c r="Z885">
        <v>0.6</v>
      </c>
      <c r="AA885">
        <v>0.1</v>
      </c>
    </row>
    <row r="886" spans="1:27" x14ac:dyDescent="0.25">
      <c r="A886">
        <v>13325</v>
      </c>
      <c r="B886" t="s">
        <v>4514</v>
      </c>
      <c r="C886" t="s">
        <v>20881</v>
      </c>
      <c r="D886">
        <v>34</v>
      </c>
      <c r="E886">
        <v>31</v>
      </c>
      <c r="F886">
        <v>8</v>
      </c>
      <c r="G886">
        <v>1</v>
      </c>
      <c r="H886">
        <v>0</v>
      </c>
      <c r="I886">
        <v>0</v>
      </c>
      <c r="J886">
        <v>3</v>
      </c>
      <c r="K886">
        <v>3</v>
      </c>
      <c r="L886">
        <v>2</v>
      </c>
      <c r="M886">
        <v>7</v>
      </c>
      <c r="N886">
        <v>0</v>
      </c>
      <c r="O886">
        <v>1</v>
      </c>
      <c r="P886">
        <v>0</v>
      </c>
      <c r="Q886">
        <v>0.247</v>
      </c>
      <c r="R886">
        <v>0.29899999999999999</v>
      </c>
      <c r="S886">
        <v>0.33700000000000002</v>
      </c>
      <c r="T886">
        <v>0.63700000000000001</v>
      </c>
      <c r="U886">
        <v>0.28199999999999997</v>
      </c>
      <c r="V886">
        <v>71</v>
      </c>
      <c r="W886">
        <v>0</v>
      </c>
      <c r="X886">
        <v>-0.3</v>
      </c>
      <c r="Y886">
        <v>-1.1000000000000001</v>
      </c>
      <c r="Z886">
        <v>-0.1</v>
      </c>
      <c r="AA886">
        <v>0</v>
      </c>
    </row>
    <row r="887" spans="1:27" x14ac:dyDescent="0.25">
      <c r="A887" t="s">
        <v>4701</v>
      </c>
      <c r="B887" t="s">
        <v>4702</v>
      </c>
      <c r="C887" t="s">
        <v>20884</v>
      </c>
      <c r="D887">
        <v>1</v>
      </c>
      <c r="E887">
        <v>1</v>
      </c>
      <c r="F887">
        <v>0</v>
      </c>
      <c r="G887">
        <v>0</v>
      </c>
      <c r="H887">
        <v>0</v>
      </c>
      <c r="I887">
        <v>0</v>
      </c>
      <c r="J887">
        <v>0</v>
      </c>
      <c r="K887">
        <v>0</v>
      </c>
      <c r="L887">
        <v>0</v>
      </c>
      <c r="M887">
        <v>0</v>
      </c>
      <c r="N887">
        <v>0</v>
      </c>
      <c r="O887">
        <v>0</v>
      </c>
      <c r="P887">
        <v>0</v>
      </c>
      <c r="Q887">
        <v>0.23799999999999999</v>
      </c>
      <c r="R887">
        <v>0.30599999999999999</v>
      </c>
      <c r="S887">
        <v>0.32500000000000001</v>
      </c>
      <c r="T887">
        <v>0.63100000000000001</v>
      </c>
      <c r="U887">
        <v>0.28199999999999997</v>
      </c>
      <c r="V887">
        <v>71</v>
      </c>
      <c r="W887">
        <v>0</v>
      </c>
      <c r="X887">
        <v>0</v>
      </c>
      <c r="Y887">
        <v>0</v>
      </c>
      <c r="Z887">
        <v>0</v>
      </c>
      <c r="AA887">
        <v>0</v>
      </c>
    </row>
    <row r="888" spans="1:27" x14ac:dyDescent="0.25">
      <c r="A888" t="s">
        <v>3225</v>
      </c>
      <c r="B888" t="s">
        <v>3226</v>
      </c>
      <c r="C888" t="s">
        <v>20881</v>
      </c>
      <c r="D888">
        <v>1</v>
      </c>
      <c r="E888">
        <v>1</v>
      </c>
      <c r="F888">
        <v>0</v>
      </c>
      <c r="G888">
        <v>0</v>
      </c>
      <c r="H888">
        <v>0</v>
      </c>
      <c r="I888">
        <v>0</v>
      </c>
      <c r="J888">
        <v>0</v>
      </c>
      <c r="K888">
        <v>0</v>
      </c>
      <c r="L888">
        <v>0</v>
      </c>
      <c r="M888">
        <v>0</v>
      </c>
      <c r="N888">
        <v>0</v>
      </c>
      <c r="O888">
        <v>0</v>
      </c>
      <c r="P888">
        <v>0</v>
      </c>
      <c r="Q888">
        <v>0.24</v>
      </c>
      <c r="R888">
        <v>0.27900000000000003</v>
      </c>
      <c r="S888">
        <v>0.36899999999999999</v>
      </c>
      <c r="T888">
        <v>0.64800000000000002</v>
      </c>
      <c r="U888">
        <v>0.28199999999999997</v>
      </c>
      <c r="V888">
        <v>71</v>
      </c>
      <c r="W888">
        <v>0</v>
      </c>
      <c r="X888">
        <v>0</v>
      </c>
      <c r="Y888">
        <v>0</v>
      </c>
      <c r="Z888">
        <v>0</v>
      </c>
      <c r="AA888">
        <v>0</v>
      </c>
    </row>
    <row r="889" spans="1:27" x14ac:dyDescent="0.25">
      <c r="A889">
        <v>12148</v>
      </c>
      <c r="B889" t="s">
        <v>4967</v>
      </c>
      <c r="C889" t="s">
        <v>20865</v>
      </c>
      <c r="D889">
        <v>33</v>
      </c>
      <c r="E889">
        <v>29</v>
      </c>
      <c r="F889">
        <v>7</v>
      </c>
      <c r="G889">
        <v>1</v>
      </c>
      <c r="H889">
        <v>0</v>
      </c>
      <c r="I889">
        <v>0</v>
      </c>
      <c r="J889">
        <v>3</v>
      </c>
      <c r="K889">
        <v>3</v>
      </c>
      <c r="L889">
        <v>3</v>
      </c>
      <c r="M889">
        <v>9</v>
      </c>
      <c r="N889">
        <v>0</v>
      </c>
      <c r="O889">
        <v>0</v>
      </c>
      <c r="P889">
        <v>0</v>
      </c>
      <c r="Q889">
        <v>0.22600000000000001</v>
      </c>
      <c r="R889">
        <v>0.29799999999999999</v>
      </c>
      <c r="S889">
        <v>0.33900000000000002</v>
      </c>
      <c r="T889">
        <v>0.63600000000000001</v>
      </c>
      <c r="U889">
        <v>0.28100000000000003</v>
      </c>
      <c r="V889">
        <v>80</v>
      </c>
      <c r="W889">
        <v>0</v>
      </c>
      <c r="X889">
        <v>0</v>
      </c>
      <c r="Y889">
        <v>-0.8</v>
      </c>
      <c r="Z889">
        <v>0.2</v>
      </c>
      <c r="AA889">
        <v>0.1</v>
      </c>
    </row>
    <row r="890" spans="1:27" x14ac:dyDescent="0.25">
      <c r="A890">
        <v>4243</v>
      </c>
      <c r="B890" t="s">
        <v>4886</v>
      </c>
      <c r="C890" t="s">
        <v>20866</v>
      </c>
      <c r="D890">
        <v>180</v>
      </c>
      <c r="E890">
        <v>161</v>
      </c>
      <c r="F890">
        <v>37</v>
      </c>
      <c r="G890">
        <v>8</v>
      </c>
      <c r="H890">
        <v>0</v>
      </c>
      <c r="I890">
        <v>3</v>
      </c>
      <c r="J890">
        <v>16</v>
      </c>
      <c r="K890">
        <v>17</v>
      </c>
      <c r="L890">
        <v>15</v>
      </c>
      <c r="M890">
        <v>44</v>
      </c>
      <c r="N890">
        <v>1</v>
      </c>
      <c r="O890">
        <v>1</v>
      </c>
      <c r="P890">
        <v>1</v>
      </c>
      <c r="Q890">
        <v>0.23</v>
      </c>
      <c r="R890">
        <v>0.29799999999999999</v>
      </c>
      <c r="S890">
        <v>0.34</v>
      </c>
      <c r="T890">
        <v>0.63800000000000001</v>
      </c>
      <c r="U890">
        <v>0.28100000000000003</v>
      </c>
      <c r="V890">
        <v>74</v>
      </c>
      <c r="W890">
        <v>-0.4</v>
      </c>
      <c r="X890">
        <v>-0.3</v>
      </c>
      <c r="Y890">
        <v>-5.8</v>
      </c>
      <c r="Z890">
        <v>3.4</v>
      </c>
      <c r="AA890">
        <v>0.3</v>
      </c>
    </row>
    <row r="891" spans="1:27" x14ac:dyDescent="0.25">
      <c r="A891">
        <v>13284</v>
      </c>
      <c r="B891" t="s">
        <v>4322</v>
      </c>
      <c r="C891" t="s">
        <v>20892</v>
      </c>
      <c r="D891">
        <v>400</v>
      </c>
      <c r="E891">
        <v>362</v>
      </c>
      <c r="F891">
        <v>84</v>
      </c>
      <c r="G891">
        <v>18</v>
      </c>
      <c r="H891">
        <v>2</v>
      </c>
      <c r="I891">
        <v>7</v>
      </c>
      <c r="J891">
        <v>36</v>
      </c>
      <c r="K891">
        <v>35</v>
      </c>
      <c r="L891">
        <v>30</v>
      </c>
      <c r="M891">
        <v>99</v>
      </c>
      <c r="N891">
        <v>2</v>
      </c>
      <c r="O891">
        <v>14</v>
      </c>
      <c r="P891">
        <v>9</v>
      </c>
      <c r="Q891">
        <v>0.23100000000000001</v>
      </c>
      <c r="R891">
        <v>0.29099999999999998</v>
      </c>
      <c r="S891">
        <v>0.35099999999999998</v>
      </c>
      <c r="T891">
        <v>0.64200000000000002</v>
      </c>
      <c r="U891">
        <v>0.28100000000000003</v>
      </c>
      <c r="V891">
        <v>74</v>
      </c>
      <c r="W891">
        <v>-0.2</v>
      </c>
      <c r="X891">
        <v>-1.3</v>
      </c>
      <c r="Y891">
        <v>-12.2</v>
      </c>
      <c r="Z891">
        <v>-6</v>
      </c>
      <c r="AA891">
        <v>-0.6</v>
      </c>
    </row>
    <row r="892" spans="1:27" x14ac:dyDescent="0.25">
      <c r="A892" t="s">
        <v>20929</v>
      </c>
      <c r="B892" t="s">
        <v>20930</v>
      </c>
      <c r="C892" t="s">
        <v>1</v>
      </c>
      <c r="D892">
        <v>1</v>
      </c>
      <c r="E892">
        <v>1</v>
      </c>
      <c r="F892">
        <v>0</v>
      </c>
      <c r="G892">
        <v>0</v>
      </c>
      <c r="H892">
        <v>0</v>
      </c>
      <c r="I892">
        <v>0</v>
      </c>
      <c r="J892">
        <v>0</v>
      </c>
      <c r="K892">
        <v>0</v>
      </c>
      <c r="L892">
        <v>0</v>
      </c>
      <c r="M892">
        <v>0</v>
      </c>
      <c r="N892">
        <v>0</v>
      </c>
      <c r="O892">
        <v>0</v>
      </c>
      <c r="P892">
        <v>0</v>
      </c>
      <c r="Q892">
        <v>0.24099999999999999</v>
      </c>
      <c r="R892">
        <v>0.30099999999999999</v>
      </c>
      <c r="S892">
        <v>0.33300000000000002</v>
      </c>
      <c r="T892">
        <v>0.63400000000000001</v>
      </c>
      <c r="U892">
        <v>0.28100000000000003</v>
      </c>
      <c r="V892">
        <v>75</v>
      </c>
      <c r="W892">
        <v>0</v>
      </c>
      <c r="X892">
        <v>0</v>
      </c>
      <c r="Y892">
        <v>0</v>
      </c>
      <c r="Z892">
        <v>0</v>
      </c>
      <c r="AA892">
        <v>0</v>
      </c>
    </row>
    <row r="893" spans="1:27" x14ac:dyDescent="0.25">
      <c r="A893" t="s">
        <v>4999</v>
      </c>
      <c r="B893" t="s">
        <v>5000</v>
      </c>
      <c r="C893" t="s">
        <v>20882</v>
      </c>
      <c r="D893">
        <v>1</v>
      </c>
      <c r="E893">
        <v>1</v>
      </c>
      <c r="F893">
        <v>0</v>
      </c>
      <c r="G893">
        <v>0</v>
      </c>
      <c r="H893">
        <v>0</v>
      </c>
      <c r="I893">
        <v>0</v>
      </c>
      <c r="J893">
        <v>0</v>
      </c>
      <c r="K893">
        <v>0</v>
      </c>
      <c r="L893">
        <v>0</v>
      </c>
      <c r="M893">
        <v>0</v>
      </c>
      <c r="N893">
        <v>0</v>
      </c>
      <c r="O893">
        <v>0</v>
      </c>
      <c r="P893">
        <v>0</v>
      </c>
      <c r="Q893">
        <v>0.23300000000000001</v>
      </c>
      <c r="R893">
        <v>0.28399999999999997</v>
      </c>
      <c r="S893">
        <v>0.35899999999999999</v>
      </c>
      <c r="T893">
        <v>0.64300000000000002</v>
      </c>
      <c r="U893">
        <v>0.28100000000000003</v>
      </c>
      <c r="V893">
        <v>73</v>
      </c>
      <c r="W893">
        <v>0</v>
      </c>
      <c r="X893">
        <v>0</v>
      </c>
      <c r="Y893">
        <v>0</v>
      </c>
      <c r="Z893">
        <v>0</v>
      </c>
      <c r="AA893">
        <v>0</v>
      </c>
    </row>
    <row r="894" spans="1:27" x14ac:dyDescent="0.25">
      <c r="A894" t="s">
        <v>4997</v>
      </c>
      <c r="B894" t="s">
        <v>4998</v>
      </c>
      <c r="C894" t="s">
        <v>20876</v>
      </c>
      <c r="D894">
        <v>1</v>
      </c>
      <c r="E894">
        <v>1</v>
      </c>
      <c r="F894">
        <v>0</v>
      </c>
      <c r="G894">
        <v>0</v>
      </c>
      <c r="H894">
        <v>0</v>
      </c>
      <c r="I894">
        <v>0</v>
      </c>
      <c r="J894">
        <v>0</v>
      </c>
      <c r="K894">
        <v>0</v>
      </c>
      <c r="L894">
        <v>0</v>
      </c>
      <c r="M894">
        <v>0</v>
      </c>
      <c r="N894">
        <v>0</v>
      </c>
      <c r="O894">
        <v>0</v>
      </c>
      <c r="P894">
        <v>0</v>
      </c>
      <c r="Q894">
        <v>0.247</v>
      </c>
      <c r="R894">
        <v>0.30399999999999999</v>
      </c>
      <c r="S894">
        <v>0.33200000000000002</v>
      </c>
      <c r="T894">
        <v>0.63700000000000001</v>
      </c>
      <c r="U894">
        <v>0.28100000000000003</v>
      </c>
      <c r="V894">
        <v>79</v>
      </c>
      <c r="W894">
        <v>0</v>
      </c>
      <c r="X894">
        <v>0</v>
      </c>
      <c r="Y894">
        <v>0</v>
      </c>
      <c r="Z894">
        <v>0</v>
      </c>
      <c r="AA894">
        <v>0</v>
      </c>
    </row>
    <row r="895" spans="1:27" x14ac:dyDescent="0.25">
      <c r="A895">
        <v>6262</v>
      </c>
      <c r="B895" t="s">
        <v>4393</v>
      </c>
      <c r="C895" t="s">
        <v>20880</v>
      </c>
      <c r="D895">
        <v>1</v>
      </c>
      <c r="E895">
        <v>1</v>
      </c>
      <c r="F895">
        <v>0</v>
      </c>
      <c r="G895">
        <v>0</v>
      </c>
      <c r="H895">
        <v>0</v>
      </c>
      <c r="I895">
        <v>0</v>
      </c>
      <c r="J895">
        <v>0</v>
      </c>
      <c r="K895">
        <v>0</v>
      </c>
      <c r="L895">
        <v>0</v>
      </c>
      <c r="M895">
        <v>0</v>
      </c>
      <c r="N895">
        <v>0</v>
      </c>
      <c r="O895">
        <v>0</v>
      </c>
      <c r="P895">
        <v>0</v>
      </c>
      <c r="Q895">
        <v>0.22700000000000001</v>
      </c>
      <c r="R895">
        <v>0.29199999999999998</v>
      </c>
      <c r="S895">
        <v>0.34399999999999997</v>
      </c>
      <c r="T895">
        <v>0.63600000000000001</v>
      </c>
      <c r="U895">
        <v>0.28100000000000003</v>
      </c>
      <c r="V895">
        <v>69</v>
      </c>
      <c r="W895">
        <v>0</v>
      </c>
      <c r="X895">
        <v>0</v>
      </c>
      <c r="Y895">
        <v>0</v>
      </c>
      <c r="Z895">
        <v>0</v>
      </c>
      <c r="AA895">
        <v>0</v>
      </c>
    </row>
    <row r="896" spans="1:27" x14ac:dyDescent="0.25">
      <c r="A896" t="s">
        <v>5085</v>
      </c>
      <c r="B896" t="s">
        <v>324</v>
      </c>
      <c r="C896" t="s">
        <v>20881</v>
      </c>
      <c r="D896">
        <v>1</v>
      </c>
      <c r="E896">
        <v>1</v>
      </c>
      <c r="F896">
        <v>0</v>
      </c>
      <c r="G896">
        <v>0</v>
      </c>
      <c r="H896">
        <v>0</v>
      </c>
      <c r="I896">
        <v>0</v>
      </c>
      <c r="J896">
        <v>0</v>
      </c>
      <c r="K896">
        <v>0</v>
      </c>
      <c r="L896">
        <v>0</v>
      </c>
      <c r="M896">
        <v>0</v>
      </c>
      <c r="N896">
        <v>0</v>
      </c>
      <c r="O896">
        <v>0</v>
      </c>
      <c r="P896">
        <v>0</v>
      </c>
      <c r="Q896">
        <v>0.25800000000000001</v>
      </c>
      <c r="R896">
        <v>0.29499999999999998</v>
      </c>
      <c r="S896">
        <v>0.34599999999999997</v>
      </c>
      <c r="T896">
        <v>0.64100000000000001</v>
      </c>
      <c r="U896">
        <v>0.28100000000000003</v>
      </c>
      <c r="V896">
        <v>70</v>
      </c>
      <c r="W896">
        <v>0</v>
      </c>
      <c r="X896">
        <v>0</v>
      </c>
      <c r="Y896">
        <v>0</v>
      </c>
      <c r="Z896">
        <v>0</v>
      </c>
      <c r="AA896">
        <v>0</v>
      </c>
    </row>
    <row r="897" spans="1:27" x14ac:dyDescent="0.25">
      <c r="A897">
        <v>9253</v>
      </c>
      <c r="B897" t="s">
        <v>4418</v>
      </c>
      <c r="C897" t="s">
        <v>20884</v>
      </c>
      <c r="D897">
        <v>115</v>
      </c>
      <c r="E897">
        <v>103</v>
      </c>
      <c r="F897">
        <v>23</v>
      </c>
      <c r="G897">
        <v>4</v>
      </c>
      <c r="H897">
        <v>1</v>
      </c>
      <c r="I897">
        <v>2</v>
      </c>
      <c r="J897">
        <v>11</v>
      </c>
      <c r="K897">
        <v>11</v>
      </c>
      <c r="L897">
        <v>10</v>
      </c>
      <c r="M897">
        <v>37</v>
      </c>
      <c r="N897">
        <v>1</v>
      </c>
      <c r="O897">
        <v>4</v>
      </c>
      <c r="P897">
        <v>2</v>
      </c>
      <c r="Q897">
        <v>0.221</v>
      </c>
      <c r="R897">
        <v>0.28899999999999998</v>
      </c>
      <c r="S897">
        <v>0.35099999999999998</v>
      </c>
      <c r="T897">
        <v>0.64</v>
      </c>
      <c r="U897">
        <v>0.28100000000000003</v>
      </c>
      <c r="V897">
        <v>71</v>
      </c>
      <c r="W897">
        <v>0</v>
      </c>
      <c r="X897">
        <v>0.1</v>
      </c>
      <c r="Y897">
        <v>-3.9</v>
      </c>
      <c r="Z897">
        <v>-1.4</v>
      </c>
      <c r="AA897">
        <v>-0.2</v>
      </c>
    </row>
    <row r="898" spans="1:27" x14ac:dyDescent="0.25">
      <c r="A898" t="s">
        <v>4311</v>
      </c>
      <c r="B898" t="s">
        <v>4312</v>
      </c>
      <c r="C898" t="s">
        <v>20887</v>
      </c>
      <c r="D898">
        <v>1</v>
      </c>
      <c r="E898">
        <v>1</v>
      </c>
      <c r="F898">
        <v>0</v>
      </c>
      <c r="G898">
        <v>0</v>
      </c>
      <c r="H898">
        <v>0</v>
      </c>
      <c r="I898">
        <v>0</v>
      </c>
      <c r="J898">
        <v>0</v>
      </c>
      <c r="K898">
        <v>0</v>
      </c>
      <c r="L898">
        <v>0</v>
      </c>
      <c r="M898">
        <v>0</v>
      </c>
      <c r="N898">
        <v>0</v>
      </c>
      <c r="O898">
        <v>0</v>
      </c>
      <c r="P898">
        <v>0</v>
      </c>
      <c r="Q898">
        <v>0.245</v>
      </c>
      <c r="R898">
        <v>0.29399999999999998</v>
      </c>
      <c r="S898">
        <v>0.34499999999999997</v>
      </c>
      <c r="T898">
        <v>0.63900000000000001</v>
      </c>
      <c r="U898">
        <v>0.28100000000000003</v>
      </c>
      <c r="V898">
        <v>76</v>
      </c>
      <c r="W898">
        <v>0</v>
      </c>
      <c r="X898">
        <v>0</v>
      </c>
      <c r="Y898">
        <v>0</v>
      </c>
      <c r="Z898">
        <v>0</v>
      </c>
      <c r="AA898">
        <v>0</v>
      </c>
    </row>
    <row r="899" spans="1:27" x14ac:dyDescent="0.25">
      <c r="A899">
        <v>2900</v>
      </c>
      <c r="B899" t="s">
        <v>3798</v>
      </c>
      <c r="C899" t="s">
        <v>20887</v>
      </c>
      <c r="D899">
        <v>173</v>
      </c>
      <c r="E899">
        <v>150</v>
      </c>
      <c r="F899">
        <v>32</v>
      </c>
      <c r="G899">
        <v>7</v>
      </c>
      <c r="H899">
        <v>0</v>
      </c>
      <c r="I899">
        <v>3</v>
      </c>
      <c r="J899">
        <v>17</v>
      </c>
      <c r="K899">
        <v>15</v>
      </c>
      <c r="L899">
        <v>18</v>
      </c>
      <c r="M899">
        <v>47</v>
      </c>
      <c r="N899">
        <v>1</v>
      </c>
      <c r="O899">
        <v>1</v>
      </c>
      <c r="P899">
        <v>1</v>
      </c>
      <c r="Q899">
        <v>0.21199999999999999</v>
      </c>
      <c r="R899">
        <v>0.30099999999999999</v>
      </c>
      <c r="S899">
        <v>0.32800000000000001</v>
      </c>
      <c r="T899">
        <v>0.629</v>
      </c>
      <c r="U899">
        <v>0.28100000000000003</v>
      </c>
      <c r="V899">
        <v>76</v>
      </c>
      <c r="W899">
        <v>-0.3</v>
      </c>
      <c r="X899">
        <v>0.9</v>
      </c>
      <c r="Y899">
        <v>-5.2</v>
      </c>
      <c r="Z899">
        <v>4.5999999999999996</v>
      </c>
      <c r="AA899">
        <v>0.5</v>
      </c>
    </row>
    <row r="900" spans="1:27" x14ac:dyDescent="0.25">
      <c r="A900" t="s">
        <v>4549</v>
      </c>
      <c r="B900" t="s">
        <v>4550</v>
      </c>
      <c r="C900" t="s">
        <v>20881</v>
      </c>
      <c r="D900">
        <v>1</v>
      </c>
      <c r="E900">
        <v>1</v>
      </c>
      <c r="F900">
        <v>0</v>
      </c>
      <c r="G900">
        <v>0</v>
      </c>
      <c r="H900">
        <v>0</v>
      </c>
      <c r="I900">
        <v>0</v>
      </c>
      <c r="J900">
        <v>0</v>
      </c>
      <c r="K900">
        <v>0</v>
      </c>
      <c r="L900">
        <v>0</v>
      </c>
      <c r="M900">
        <v>0</v>
      </c>
      <c r="N900">
        <v>0</v>
      </c>
      <c r="O900">
        <v>0</v>
      </c>
      <c r="P900">
        <v>0</v>
      </c>
      <c r="Q900">
        <v>0.247</v>
      </c>
      <c r="R900">
        <v>0.29399999999999998</v>
      </c>
      <c r="S900">
        <v>0.35</v>
      </c>
      <c r="T900">
        <v>0.64400000000000002</v>
      </c>
      <c r="U900">
        <v>0.28100000000000003</v>
      </c>
      <c r="V900">
        <v>70</v>
      </c>
      <c r="W900">
        <v>0</v>
      </c>
      <c r="X900">
        <v>0</v>
      </c>
      <c r="Y900">
        <v>0</v>
      </c>
      <c r="Z900">
        <v>0</v>
      </c>
      <c r="AA900">
        <v>0</v>
      </c>
    </row>
    <row r="901" spans="1:27" x14ac:dyDescent="0.25">
      <c r="A901">
        <v>2216</v>
      </c>
      <c r="B901" t="s">
        <v>4907</v>
      </c>
      <c r="C901" t="s">
        <v>20867</v>
      </c>
      <c r="D901">
        <v>1</v>
      </c>
      <c r="E901">
        <v>1</v>
      </c>
      <c r="F901">
        <v>0</v>
      </c>
      <c r="G901">
        <v>0</v>
      </c>
      <c r="H901">
        <v>0</v>
      </c>
      <c r="I901">
        <v>0</v>
      </c>
      <c r="J901">
        <v>0</v>
      </c>
      <c r="K901">
        <v>0</v>
      </c>
      <c r="L901">
        <v>0</v>
      </c>
      <c r="M901">
        <v>0</v>
      </c>
      <c r="N901">
        <v>0</v>
      </c>
      <c r="O901">
        <v>0</v>
      </c>
      <c r="P901">
        <v>0</v>
      </c>
      <c r="Q901">
        <v>0.22800000000000001</v>
      </c>
      <c r="R901">
        <v>0.30499999999999999</v>
      </c>
      <c r="S901">
        <v>0.32500000000000001</v>
      </c>
      <c r="T901">
        <v>0.63</v>
      </c>
      <c r="U901">
        <v>0.28100000000000003</v>
      </c>
      <c r="V901">
        <v>75</v>
      </c>
      <c r="W901">
        <v>0</v>
      </c>
      <c r="X901">
        <v>0</v>
      </c>
      <c r="Y901">
        <v>0</v>
      </c>
      <c r="Z901">
        <v>0</v>
      </c>
      <c r="AA901">
        <v>0</v>
      </c>
    </row>
    <row r="902" spans="1:27" x14ac:dyDescent="0.25">
      <c r="A902">
        <v>6310</v>
      </c>
      <c r="B902" t="s">
        <v>4665</v>
      </c>
      <c r="C902" t="s">
        <v>20888</v>
      </c>
      <c r="D902">
        <v>641</v>
      </c>
      <c r="E902">
        <v>599</v>
      </c>
      <c r="F902">
        <v>157</v>
      </c>
      <c r="G902">
        <v>27</v>
      </c>
      <c r="H902">
        <v>4</v>
      </c>
      <c r="I902">
        <v>4</v>
      </c>
      <c r="J902">
        <v>65</v>
      </c>
      <c r="K902">
        <v>50</v>
      </c>
      <c r="L902">
        <v>25</v>
      </c>
      <c r="M902">
        <v>81</v>
      </c>
      <c r="N902">
        <v>6</v>
      </c>
      <c r="O902">
        <v>19</v>
      </c>
      <c r="P902">
        <v>7</v>
      </c>
      <c r="Q902">
        <v>0.26200000000000001</v>
      </c>
      <c r="R902">
        <v>0.29599999999999999</v>
      </c>
      <c r="S902">
        <v>0.34499999999999997</v>
      </c>
      <c r="T902">
        <v>0.64200000000000002</v>
      </c>
      <c r="U902">
        <v>0.28100000000000003</v>
      </c>
      <c r="V902">
        <v>74</v>
      </c>
      <c r="W902">
        <v>2.6</v>
      </c>
      <c r="X902">
        <v>2.2999999999999998</v>
      </c>
      <c r="Y902">
        <v>-16.8</v>
      </c>
      <c r="Z902">
        <v>9.6999999999999993</v>
      </c>
      <c r="AA902">
        <v>1.5</v>
      </c>
    </row>
    <row r="903" spans="1:27" x14ac:dyDescent="0.25">
      <c r="A903" t="s">
        <v>3185</v>
      </c>
      <c r="B903" t="s">
        <v>3186</v>
      </c>
      <c r="C903" t="s">
        <v>20881</v>
      </c>
      <c r="D903">
        <v>1</v>
      </c>
      <c r="E903">
        <v>1</v>
      </c>
      <c r="F903">
        <v>0</v>
      </c>
      <c r="G903">
        <v>0</v>
      </c>
      <c r="H903">
        <v>0</v>
      </c>
      <c r="I903">
        <v>0</v>
      </c>
      <c r="J903">
        <v>0</v>
      </c>
      <c r="K903">
        <v>0</v>
      </c>
      <c r="L903">
        <v>0</v>
      </c>
      <c r="M903">
        <v>0</v>
      </c>
      <c r="N903">
        <v>0</v>
      </c>
      <c r="O903">
        <v>0</v>
      </c>
      <c r="P903">
        <v>0</v>
      </c>
      <c r="Q903">
        <v>0.25</v>
      </c>
      <c r="R903">
        <v>0.29099999999999998</v>
      </c>
      <c r="S903">
        <v>0.35</v>
      </c>
      <c r="T903">
        <v>0.64200000000000002</v>
      </c>
      <c r="U903">
        <v>0.28100000000000003</v>
      </c>
      <c r="V903">
        <v>70</v>
      </c>
      <c r="W903">
        <v>0</v>
      </c>
      <c r="X903">
        <v>0</v>
      </c>
      <c r="Y903">
        <v>0</v>
      </c>
      <c r="Z903">
        <v>0</v>
      </c>
      <c r="AA903">
        <v>0</v>
      </c>
    </row>
    <row r="904" spans="1:27" x14ac:dyDescent="0.25">
      <c r="A904">
        <v>166</v>
      </c>
      <c r="B904" t="s">
        <v>4864</v>
      </c>
      <c r="C904" t="s">
        <v>20883</v>
      </c>
      <c r="D904">
        <v>1</v>
      </c>
      <c r="E904">
        <v>1</v>
      </c>
      <c r="F904">
        <v>0</v>
      </c>
      <c r="G904">
        <v>0</v>
      </c>
      <c r="H904">
        <v>0</v>
      </c>
      <c r="I904">
        <v>0</v>
      </c>
      <c r="J904">
        <v>0</v>
      </c>
      <c r="K904">
        <v>0</v>
      </c>
      <c r="L904">
        <v>0</v>
      </c>
      <c r="M904">
        <v>0</v>
      </c>
      <c r="N904">
        <v>0</v>
      </c>
      <c r="O904">
        <v>0</v>
      </c>
      <c r="P904">
        <v>0</v>
      </c>
      <c r="Q904">
        <v>0.23499999999999999</v>
      </c>
      <c r="R904">
        <v>0.29299999999999998</v>
      </c>
      <c r="S904">
        <v>0.34599999999999997</v>
      </c>
      <c r="T904">
        <v>0.63900000000000001</v>
      </c>
      <c r="U904">
        <v>0.28100000000000003</v>
      </c>
      <c r="V904">
        <v>74</v>
      </c>
      <c r="W904">
        <v>0</v>
      </c>
      <c r="X904">
        <v>0</v>
      </c>
      <c r="Y904">
        <v>0</v>
      </c>
      <c r="Z904">
        <v>0</v>
      </c>
      <c r="AA904">
        <v>0</v>
      </c>
    </row>
    <row r="905" spans="1:27" x14ac:dyDescent="0.25">
      <c r="A905">
        <v>10655</v>
      </c>
      <c r="B905" t="s">
        <v>4310</v>
      </c>
      <c r="C905" t="s">
        <v>20875</v>
      </c>
      <c r="D905">
        <v>18</v>
      </c>
      <c r="E905">
        <v>17</v>
      </c>
      <c r="F905">
        <v>4</v>
      </c>
      <c r="G905">
        <v>1</v>
      </c>
      <c r="H905">
        <v>0</v>
      </c>
      <c r="I905">
        <v>0</v>
      </c>
      <c r="J905">
        <v>2</v>
      </c>
      <c r="K905">
        <v>2</v>
      </c>
      <c r="L905">
        <v>1</v>
      </c>
      <c r="M905">
        <v>3</v>
      </c>
      <c r="N905">
        <v>0</v>
      </c>
      <c r="O905">
        <v>0</v>
      </c>
      <c r="P905">
        <v>0</v>
      </c>
      <c r="Q905">
        <v>0.24199999999999999</v>
      </c>
      <c r="R905">
        <v>0.28399999999999997</v>
      </c>
      <c r="S905">
        <v>0.36</v>
      </c>
      <c r="T905">
        <v>0.64400000000000002</v>
      </c>
      <c r="U905">
        <v>0.28100000000000003</v>
      </c>
      <c r="V905">
        <v>73</v>
      </c>
      <c r="W905">
        <v>0</v>
      </c>
      <c r="X905">
        <v>0</v>
      </c>
      <c r="Y905">
        <v>-0.6</v>
      </c>
      <c r="Z905">
        <v>0.3</v>
      </c>
      <c r="AA905">
        <v>0</v>
      </c>
    </row>
    <row r="906" spans="1:27" x14ac:dyDescent="0.25">
      <c r="A906">
        <v>13265</v>
      </c>
      <c r="B906" t="s">
        <v>5185</v>
      </c>
      <c r="C906" t="s">
        <v>20889</v>
      </c>
      <c r="D906">
        <v>107</v>
      </c>
      <c r="E906">
        <v>98</v>
      </c>
      <c r="F906">
        <v>20</v>
      </c>
      <c r="G906">
        <v>4</v>
      </c>
      <c r="H906">
        <v>0</v>
      </c>
      <c r="I906">
        <v>4</v>
      </c>
      <c r="J906">
        <v>11</v>
      </c>
      <c r="K906">
        <v>12</v>
      </c>
      <c r="L906">
        <v>6</v>
      </c>
      <c r="M906">
        <v>32</v>
      </c>
      <c r="N906">
        <v>2</v>
      </c>
      <c r="O906">
        <v>1</v>
      </c>
      <c r="P906">
        <v>0</v>
      </c>
      <c r="Q906">
        <v>0.20899999999999999</v>
      </c>
      <c r="R906">
        <v>0.26300000000000001</v>
      </c>
      <c r="S906">
        <v>0.38400000000000001</v>
      </c>
      <c r="T906">
        <v>0.64700000000000002</v>
      </c>
      <c r="U906">
        <v>0.28100000000000003</v>
      </c>
      <c r="V906">
        <v>79</v>
      </c>
      <c r="W906">
        <v>0.1</v>
      </c>
      <c r="X906">
        <v>0.7</v>
      </c>
      <c r="Y906">
        <v>-2.6</v>
      </c>
      <c r="Z906">
        <v>3</v>
      </c>
      <c r="AA906">
        <v>0.4</v>
      </c>
    </row>
    <row r="907" spans="1:27" x14ac:dyDescent="0.25">
      <c r="A907" t="s">
        <v>20931</v>
      </c>
      <c r="B907" t="s">
        <v>20932</v>
      </c>
      <c r="C907" t="s">
        <v>1</v>
      </c>
      <c r="D907">
        <v>1</v>
      </c>
      <c r="E907">
        <v>1</v>
      </c>
      <c r="F907">
        <v>0</v>
      </c>
      <c r="G907">
        <v>0</v>
      </c>
      <c r="H907">
        <v>0</v>
      </c>
      <c r="I907">
        <v>0</v>
      </c>
      <c r="J907">
        <v>0</v>
      </c>
      <c r="K907">
        <v>0</v>
      </c>
      <c r="L907">
        <v>0</v>
      </c>
      <c r="M907">
        <v>0</v>
      </c>
      <c r="N907">
        <v>0</v>
      </c>
      <c r="O907">
        <v>0</v>
      </c>
      <c r="P907">
        <v>0</v>
      </c>
      <c r="Q907">
        <v>0.23799999999999999</v>
      </c>
      <c r="R907">
        <v>0.30099999999999999</v>
      </c>
      <c r="S907">
        <v>0.33200000000000002</v>
      </c>
      <c r="T907">
        <v>0.63300000000000001</v>
      </c>
      <c r="U907">
        <v>0.28100000000000003</v>
      </c>
      <c r="V907">
        <v>74</v>
      </c>
      <c r="W907">
        <v>0</v>
      </c>
      <c r="X907">
        <v>0</v>
      </c>
      <c r="Y907">
        <v>0</v>
      </c>
      <c r="Z907">
        <v>0</v>
      </c>
      <c r="AA907">
        <v>0</v>
      </c>
    </row>
    <row r="908" spans="1:27" x14ac:dyDescent="0.25">
      <c r="A908">
        <v>8126</v>
      </c>
      <c r="B908" t="s">
        <v>5250</v>
      </c>
      <c r="C908" t="s">
        <v>20895</v>
      </c>
      <c r="D908">
        <v>1</v>
      </c>
      <c r="E908">
        <v>1</v>
      </c>
      <c r="F908">
        <v>0</v>
      </c>
      <c r="G908">
        <v>0</v>
      </c>
      <c r="H908">
        <v>0</v>
      </c>
      <c r="I908">
        <v>0</v>
      </c>
      <c r="J908">
        <v>0</v>
      </c>
      <c r="K908">
        <v>0</v>
      </c>
      <c r="L908">
        <v>0</v>
      </c>
      <c r="M908">
        <v>0</v>
      </c>
      <c r="N908">
        <v>0</v>
      </c>
      <c r="O908">
        <v>0</v>
      </c>
      <c r="P908">
        <v>0</v>
      </c>
      <c r="Q908">
        <v>0.218</v>
      </c>
      <c r="R908">
        <v>0.30399999999999999</v>
      </c>
      <c r="S908">
        <v>0.32700000000000001</v>
      </c>
      <c r="T908">
        <v>0.63100000000000001</v>
      </c>
      <c r="U908">
        <v>0.28100000000000003</v>
      </c>
      <c r="V908">
        <v>78</v>
      </c>
      <c r="W908">
        <v>0</v>
      </c>
      <c r="X908">
        <v>0</v>
      </c>
      <c r="Y908">
        <v>0</v>
      </c>
      <c r="Z908">
        <v>0</v>
      </c>
      <c r="AA908">
        <v>0</v>
      </c>
    </row>
    <row r="909" spans="1:27" x14ac:dyDescent="0.25">
      <c r="A909" t="s">
        <v>4528</v>
      </c>
      <c r="B909" t="s">
        <v>4529</v>
      </c>
      <c r="C909" t="s">
        <v>20892</v>
      </c>
      <c r="D909">
        <v>1</v>
      </c>
      <c r="E909">
        <v>1</v>
      </c>
      <c r="F909">
        <v>0</v>
      </c>
      <c r="G909">
        <v>0</v>
      </c>
      <c r="H909">
        <v>0</v>
      </c>
      <c r="I909">
        <v>0</v>
      </c>
      <c r="J909">
        <v>0</v>
      </c>
      <c r="K909">
        <v>0</v>
      </c>
      <c r="L909">
        <v>0</v>
      </c>
      <c r="M909">
        <v>0</v>
      </c>
      <c r="N909">
        <v>0</v>
      </c>
      <c r="O909">
        <v>0</v>
      </c>
      <c r="P909">
        <v>0</v>
      </c>
      <c r="Q909">
        <v>0.23899999999999999</v>
      </c>
      <c r="R909">
        <v>0.30399999999999999</v>
      </c>
      <c r="S909">
        <v>0.32600000000000001</v>
      </c>
      <c r="T909">
        <v>0.63</v>
      </c>
      <c r="U909">
        <v>0.28100000000000003</v>
      </c>
      <c r="V909">
        <v>74</v>
      </c>
      <c r="W909">
        <v>0</v>
      </c>
      <c r="X909">
        <v>0</v>
      </c>
      <c r="Y909">
        <v>0</v>
      </c>
      <c r="Z909">
        <v>0</v>
      </c>
      <c r="AA909">
        <v>0</v>
      </c>
    </row>
    <row r="910" spans="1:27" x14ac:dyDescent="0.25">
      <c r="A910" t="s">
        <v>5328</v>
      </c>
      <c r="B910" t="s">
        <v>5329</v>
      </c>
      <c r="C910" t="s">
        <v>20876</v>
      </c>
      <c r="D910">
        <v>1</v>
      </c>
      <c r="E910">
        <v>1</v>
      </c>
      <c r="F910">
        <v>0</v>
      </c>
      <c r="G910">
        <v>0</v>
      </c>
      <c r="H910">
        <v>0</v>
      </c>
      <c r="I910">
        <v>0</v>
      </c>
      <c r="J910">
        <v>0</v>
      </c>
      <c r="K910">
        <v>0</v>
      </c>
      <c r="L910">
        <v>0</v>
      </c>
      <c r="M910">
        <v>0</v>
      </c>
      <c r="N910">
        <v>0</v>
      </c>
      <c r="O910">
        <v>0</v>
      </c>
      <c r="P910">
        <v>0</v>
      </c>
      <c r="Q910">
        <v>0.246</v>
      </c>
      <c r="R910">
        <v>0.28699999999999998</v>
      </c>
      <c r="S910">
        <v>0.35699999999999998</v>
      </c>
      <c r="T910">
        <v>0.64400000000000002</v>
      </c>
      <c r="U910">
        <v>0.28100000000000003</v>
      </c>
      <c r="V910">
        <v>78</v>
      </c>
      <c r="W910">
        <v>0</v>
      </c>
      <c r="X910">
        <v>0</v>
      </c>
      <c r="Y910">
        <v>0</v>
      </c>
      <c r="Z910">
        <v>0</v>
      </c>
      <c r="AA910">
        <v>0</v>
      </c>
    </row>
    <row r="911" spans="1:27" x14ac:dyDescent="0.25">
      <c r="A911" t="s">
        <v>1426</v>
      </c>
      <c r="B911" t="s">
        <v>1427</v>
      </c>
      <c r="C911" t="s">
        <v>20892</v>
      </c>
      <c r="D911">
        <v>1</v>
      </c>
      <c r="E911">
        <v>1</v>
      </c>
      <c r="F911">
        <v>0</v>
      </c>
      <c r="G911">
        <v>0</v>
      </c>
      <c r="H911">
        <v>0</v>
      </c>
      <c r="I911">
        <v>0</v>
      </c>
      <c r="J911">
        <v>0</v>
      </c>
      <c r="K911">
        <v>0</v>
      </c>
      <c r="L911">
        <v>0</v>
      </c>
      <c r="M911">
        <v>0</v>
      </c>
      <c r="N911">
        <v>0</v>
      </c>
      <c r="O911">
        <v>0</v>
      </c>
      <c r="P911">
        <v>0</v>
      </c>
      <c r="Q911">
        <v>0.23100000000000001</v>
      </c>
      <c r="R911">
        <v>0.27800000000000002</v>
      </c>
      <c r="S911">
        <v>0.36699999999999999</v>
      </c>
      <c r="T911">
        <v>0.64400000000000002</v>
      </c>
      <c r="U911">
        <v>0.28100000000000003</v>
      </c>
      <c r="V911">
        <v>74</v>
      </c>
      <c r="W911">
        <v>0</v>
      </c>
      <c r="X911">
        <v>0</v>
      </c>
      <c r="Y911">
        <v>0</v>
      </c>
      <c r="Z911">
        <v>0</v>
      </c>
      <c r="AA911">
        <v>0</v>
      </c>
    </row>
    <row r="912" spans="1:27" x14ac:dyDescent="0.25">
      <c r="A912">
        <v>9591</v>
      </c>
      <c r="B912" t="s">
        <v>5031</v>
      </c>
      <c r="C912" t="s">
        <v>20866</v>
      </c>
      <c r="D912">
        <v>1</v>
      </c>
      <c r="E912">
        <v>1</v>
      </c>
      <c r="F912">
        <v>0</v>
      </c>
      <c r="G912">
        <v>0</v>
      </c>
      <c r="H912">
        <v>0</v>
      </c>
      <c r="I912">
        <v>0</v>
      </c>
      <c r="J912">
        <v>0</v>
      </c>
      <c r="K912">
        <v>0</v>
      </c>
      <c r="L912">
        <v>0</v>
      </c>
      <c r="M912">
        <v>0</v>
      </c>
      <c r="N912">
        <v>0</v>
      </c>
      <c r="O912">
        <v>0</v>
      </c>
      <c r="P912">
        <v>0</v>
      </c>
      <c r="Q912">
        <v>0.253</v>
      </c>
      <c r="R912">
        <v>0.30299999999999999</v>
      </c>
      <c r="S912">
        <v>0.33400000000000002</v>
      </c>
      <c r="T912">
        <v>0.63600000000000001</v>
      </c>
      <c r="U912">
        <v>0.28100000000000003</v>
      </c>
      <c r="V912">
        <v>74</v>
      </c>
      <c r="W912">
        <v>0</v>
      </c>
      <c r="X912">
        <v>0</v>
      </c>
      <c r="Y912">
        <v>0</v>
      </c>
      <c r="Z912">
        <v>0</v>
      </c>
      <c r="AA912">
        <v>0</v>
      </c>
    </row>
    <row r="913" spans="1:27" x14ac:dyDescent="0.25">
      <c r="A913" t="s">
        <v>5236</v>
      </c>
      <c r="B913" t="s">
        <v>5237</v>
      </c>
      <c r="C913" t="s">
        <v>20867</v>
      </c>
      <c r="D913">
        <v>1</v>
      </c>
      <c r="E913">
        <v>1</v>
      </c>
      <c r="F913">
        <v>0</v>
      </c>
      <c r="G913">
        <v>0</v>
      </c>
      <c r="H913">
        <v>0</v>
      </c>
      <c r="I913">
        <v>0</v>
      </c>
      <c r="J913">
        <v>0</v>
      </c>
      <c r="K913">
        <v>0</v>
      </c>
      <c r="L913">
        <v>0</v>
      </c>
      <c r="M913">
        <v>0</v>
      </c>
      <c r="N913">
        <v>0</v>
      </c>
      <c r="O913">
        <v>0</v>
      </c>
      <c r="P913">
        <v>0</v>
      </c>
      <c r="Q913">
        <v>0.249</v>
      </c>
      <c r="R913">
        <v>0.30399999999999999</v>
      </c>
      <c r="S913">
        <v>0.32900000000000001</v>
      </c>
      <c r="T913">
        <v>0.63400000000000001</v>
      </c>
      <c r="U913">
        <v>0.28100000000000003</v>
      </c>
      <c r="V913">
        <v>74</v>
      </c>
      <c r="W913">
        <v>0</v>
      </c>
      <c r="X913">
        <v>0</v>
      </c>
      <c r="Y913">
        <v>0</v>
      </c>
      <c r="Z913">
        <v>0</v>
      </c>
      <c r="AA913">
        <v>0</v>
      </c>
    </row>
    <row r="914" spans="1:27" x14ac:dyDescent="0.25">
      <c r="A914">
        <v>9958</v>
      </c>
      <c r="B914" t="s">
        <v>4024</v>
      </c>
      <c r="C914" t="s">
        <v>20881</v>
      </c>
      <c r="D914">
        <v>1</v>
      </c>
      <c r="E914">
        <v>1</v>
      </c>
      <c r="F914">
        <v>0</v>
      </c>
      <c r="G914">
        <v>0</v>
      </c>
      <c r="H914">
        <v>0</v>
      </c>
      <c r="I914">
        <v>0</v>
      </c>
      <c r="J914">
        <v>0</v>
      </c>
      <c r="K914">
        <v>0</v>
      </c>
      <c r="L914">
        <v>0</v>
      </c>
      <c r="M914">
        <v>0</v>
      </c>
      <c r="N914">
        <v>0</v>
      </c>
      <c r="O914">
        <v>0</v>
      </c>
      <c r="P914">
        <v>0</v>
      </c>
      <c r="Q914">
        <v>0.255</v>
      </c>
      <c r="R914">
        <v>0.29699999999999999</v>
      </c>
      <c r="S914">
        <v>0.34100000000000003</v>
      </c>
      <c r="T914">
        <v>0.63800000000000001</v>
      </c>
      <c r="U914">
        <v>0.28100000000000003</v>
      </c>
      <c r="V914">
        <v>70</v>
      </c>
      <c r="W914">
        <v>0</v>
      </c>
      <c r="X914">
        <v>0</v>
      </c>
      <c r="Y914">
        <v>0</v>
      </c>
      <c r="Z914">
        <v>0</v>
      </c>
      <c r="AA914">
        <v>0</v>
      </c>
    </row>
    <row r="915" spans="1:27" x14ac:dyDescent="0.25">
      <c r="A915" t="s">
        <v>4422</v>
      </c>
      <c r="B915" t="s">
        <v>4423</v>
      </c>
      <c r="C915" t="s">
        <v>20886</v>
      </c>
      <c r="D915">
        <v>1</v>
      </c>
      <c r="E915">
        <v>1</v>
      </c>
      <c r="F915">
        <v>0</v>
      </c>
      <c r="G915">
        <v>0</v>
      </c>
      <c r="H915">
        <v>0</v>
      </c>
      <c r="I915">
        <v>0</v>
      </c>
      <c r="J915">
        <v>0</v>
      </c>
      <c r="K915">
        <v>0</v>
      </c>
      <c r="L915">
        <v>0</v>
      </c>
      <c r="M915">
        <v>0</v>
      </c>
      <c r="N915">
        <v>0</v>
      </c>
      <c r="O915">
        <v>0</v>
      </c>
      <c r="P915">
        <v>0</v>
      </c>
      <c r="Q915">
        <v>0.24399999999999999</v>
      </c>
      <c r="R915">
        <v>0.29499999999999998</v>
      </c>
      <c r="S915">
        <v>0.34</v>
      </c>
      <c r="T915">
        <v>0.63500000000000001</v>
      </c>
      <c r="U915">
        <v>0.28100000000000003</v>
      </c>
      <c r="V915">
        <v>74</v>
      </c>
      <c r="W915">
        <v>0</v>
      </c>
      <c r="X915">
        <v>0</v>
      </c>
      <c r="Y915">
        <v>0</v>
      </c>
      <c r="Z915">
        <v>0</v>
      </c>
      <c r="AA915">
        <v>0</v>
      </c>
    </row>
    <row r="916" spans="1:27" x14ac:dyDescent="0.25">
      <c r="A916" t="s">
        <v>4508</v>
      </c>
      <c r="B916" t="s">
        <v>4509</v>
      </c>
      <c r="C916" t="s">
        <v>20875</v>
      </c>
      <c r="D916">
        <v>1</v>
      </c>
      <c r="E916">
        <v>1</v>
      </c>
      <c r="F916">
        <v>0</v>
      </c>
      <c r="G916">
        <v>0</v>
      </c>
      <c r="H916">
        <v>0</v>
      </c>
      <c r="I916">
        <v>0</v>
      </c>
      <c r="J916">
        <v>0</v>
      </c>
      <c r="K916">
        <v>0</v>
      </c>
      <c r="L916">
        <v>0</v>
      </c>
      <c r="M916">
        <v>0</v>
      </c>
      <c r="N916">
        <v>0</v>
      </c>
      <c r="O916">
        <v>0</v>
      </c>
      <c r="P916">
        <v>0</v>
      </c>
      <c r="Q916">
        <v>0.23200000000000001</v>
      </c>
      <c r="R916">
        <v>0.28899999999999998</v>
      </c>
      <c r="S916">
        <v>0.34799999999999998</v>
      </c>
      <c r="T916">
        <v>0.63700000000000001</v>
      </c>
      <c r="U916">
        <v>0.28000000000000003</v>
      </c>
      <c r="V916">
        <v>73</v>
      </c>
      <c r="W916">
        <v>0</v>
      </c>
      <c r="X916">
        <v>0</v>
      </c>
      <c r="Y916">
        <v>0</v>
      </c>
      <c r="Z916">
        <v>0</v>
      </c>
      <c r="AA916">
        <v>0</v>
      </c>
    </row>
    <row r="917" spans="1:27" x14ac:dyDescent="0.25">
      <c r="A917">
        <v>3797</v>
      </c>
      <c r="B917" t="s">
        <v>5274</v>
      </c>
      <c r="C917" t="s">
        <v>20882</v>
      </c>
      <c r="D917">
        <v>528</v>
      </c>
      <c r="E917">
        <v>492</v>
      </c>
      <c r="F917">
        <v>118</v>
      </c>
      <c r="G917">
        <v>22</v>
      </c>
      <c r="H917">
        <v>1</v>
      </c>
      <c r="I917">
        <v>13</v>
      </c>
      <c r="J917">
        <v>49</v>
      </c>
      <c r="K917">
        <v>53</v>
      </c>
      <c r="L917">
        <v>27</v>
      </c>
      <c r="M917">
        <v>95</v>
      </c>
      <c r="N917">
        <v>2</v>
      </c>
      <c r="O917">
        <v>1</v>
      </c>
      <c r="P917">
        <v>1</v>
      </c>
      <c r="Q917">
        <v>0.23899999999999999</v>
      </c>
      <c r="R917">
        <v>0.28000000000000003</v>
      </c>
      <c r="S917">
        <v>0.36299999999999999</v>
      </c>
      <c r="T917">
        <v>0.64300000000000002</v>
      </c>
      <c r="U917">
        <v>0.28000000000000003</v>
      </c>
      <c r="V917">
        <v>72</v>
      </c>
      <c r="W917">
        <v>-1.2</v>
      </c>
      <c r="X917">
        <v>4</v>
      </c>
      <c r="Y917">
        <v>-18.3</v>
      </c>
      <c r="Z917">
        <v>10.5</v>
      </c>
      <c r="AA917">
        <v>1</v>
      </c>
    </row>
    <row r="918" spans="1:27" x14ac:dyDescent="0.25">
      <c r="A918" t="s">
        <v>3073</v>
      </c>
      <c r="B918" t="s">
        <v>3074</v>
      </c>
      <c r="C918" t="s">
        <v>20885</v>
      </c>
      <c r="D918">
        <v>1</v>
      </c>
      <c r="E918">
        <v>1</v>
      </c>
      <c r="F918">
        <v>0</v>
      </c>
      <c r="G918">
        <v>0</v>
      </c>
      <c r="H918">
        <v>0</v>
      </c>
      <c r="I918">
        <v>0</v>
      </c>
      <c r="J918">
        <v>0</v>
      </c>
      <c r="K918">
        <v>0</v>
      </c>
      <c r="L918">
        <v>0</v>
      </c>
      <c r="M918">
        <v>0</v>
      </c>
      <c r="N918">
        <v>0</v>
      </c>
      <c r="O918">
        <v>0</v>
      </c>
      <c r="P918">
        <v>0</v>
      </c>
      <c r="Q918">
        <v>0.23100000000000001</v>
      </c>
      <c r="R918">
        <v>0.29199999999999998</v>
      </c>
      <c r="S918">
        <v>0.34699999999999998</v>
      </c>
      <c r="T918">
        <v>0.63900000000000001</v>
      </c>
      <c r="U918">
        <v>0.28000000000000003</v>
      </c>
      <c r="V918">
        <v>76</v>
      </c>
      <c r="W918">
        <v>0</v>
      </c>
      <c r="X918">
        <v>0</v>
      </c>
      <c r="Y918">
        <v>0</v>
      </c>
      <c r="Z918">
        <v>0</v>
      </c>
      <c r="AA918">
        <v>0</v>
      </c>
    </row>
    <row r="919" spans="1:27" x14ac:dyDescent="0.25">
      <c r="A919" t="s">
        <v>5095</v>
      </c>
      <c r="B919" t="s">
        <v>5096</v>
      </c>
      <c r="C919" t="s">
        <v>1</v>
      </c>
      <c r="D919">
        <v>1</v>
      </c>
      <c r="E919">
        <v>1</v>
      </c>
      <c r="F919">
        <v>0</v>
      </c>
      <c r="G919">
        <v>0</v>
      </c>
      <c r="H919">
        <v>0</v>
      </c>
      <c r="I919">
        <v>0</v>
      </c>
      <c r="J919">
        <v>0</v>
      </c>
      <c r="K919">
        <v>0</v>
      </c>
      <c r="L919">
        <v>0</v>
      </c>
      <c r="M919">
        <v>0</v>
      </c>
      <c r="N919">
        <v>0</v>
      </c>
      <c r="O919">
        <v>0</v>
      </c>
      <c r="P919">
        <v>0</v>
      </c>
      <c r="Q919">
        <v>0.252</v>
      </c>
      <c r="R919">
        <v>0.28999999999999998</v>
      </c>
      <c r="S919">
        <v>0.34899999999999998</v>
      </c>
      <c r="T919">
        <v>0.63900000000000001</v>
      </c>
      <c r="U919">
        <v>0.28000000000000003</v>
      </c>
      <c r="V919">
        <v>74</v>
      </c>
      <c r="W919">
        <v>0</v>
      </c>
      <c r="X919">
        <v>0</v>
      </c>
      <c r="Y919">
        <v>0</v>
      </c>
      <c r="Z919">
        <v>0</v>
      </c>
      <c r="AA919">
        <v>0</v>
      </c>
    </row>
    <row r="920" spans="1:27" x14ac:dyDescent="0.25">
      <c r="A920" t="s">
        <v>4327</v>
      </c>
      <c r="B920" t="s">
        <v>4328</v>
      </c>
      <c r="C920" t="s">
        <v>20895</v>
      </c>
      <c r="D920">
        <v>1</v>
      </c>
      <c r="E920">
        <v>1</v>
      </c>
      <c r="F920">
        <v>0</v>
      </c>
      <c r="G920">
        <v>0</v>
      </c>
      <c r="H920">
        <v>0</v>
      </c>
      <c r="I920">
        <v>0</v>
      </c>
      <c r="J920">
        <v>0</v>
      </c>
      <c r="K920">
        <v>0</v>
      </c>
      <c r="L920">
        <v>0</v>
      </c>
      <c r="M920">
        <v>0</v>
      </c>
      <c r="N920">
        <v>0</v>
      </c>
      <c r="O920">
        <v>0</v>
      </c>
      <c r="P920">
        <v>0</v>
      </c>
      <c r="Q920">
        <v>0.219</v>
      </c>
      <c r="R920">
        <v>0.28299999999999997</v>
      </c>
      <c r="S920">
        <v>0.35299999999999998</v>
      </c>
      <c r="T920">
        <v>0.63500000000000001</v>
      </c>
      <c r="U920">
        <v>0.28000000000000003</v>
      </c>
      <c r="V920">
        <v>78</v>
      </c>
      <c r="W920">
        <v>0</v>
      </c>
      <c r="X920">
        <v>0</v>
      </c>
      <c r="Y920">
        <v>0</v>
      </c>
      <c r="Z920">
        <v>0</v>
      </c>
      <c r="AA920">
        <v>0</v>
      </c>
    </row>
    <row r="921" spans="1:27" x14ac:dyDescent="0.25">
      <c r="A921" t="s">
        <v>3958</v>
      </c>
      <c r="B921" t="s">
        <v>3959</v>
      </c>
      <c r="C921" t="s">
        <v>20874</v>
      </c>
      <c r="D921">
        <v>1</v>
      </c>
      <c r="E921">
        <v>1</v>
      </c>
      <c r="F921">
        <v>0</v>
      </c>
      <c r="G921">
        <v>0</v>
      </c>
      <c r="H921">
        <v>0</v>
      </c>
      <c r="I921">
        <v>0</v>
      </c>
      <c r="J921">
        <v>0</v>
      </c>
      <c r="K921">
        <v>0</v>
      </c>
      <c r="L921">
        <v>0</v>
      </c>
      <c r="M921">
        <v>0</v>
      </c>
      <c r="N921">
        <v>0</v>
      </c>
      <c r="O921">
        <v>0</v>
      </c>
      <c r="P921">
        <v>0</v>
      </c>
      <c r="Q921">
        <v>0.218</v>
      </c>
      <c r="R921">
        <v>0.27</v>
      </c>
      <c r="S921">
        <v>0.373</v>
      </c>
      <c r="T921">
        <v>0.64400000000000002</v>
      </c>
      <c r="U921">
        <v>0.28000000000000003</v>
      </c>
      <c r="V921">
        <v>75</v>
      </c>
      <c r="W921">
        <v>0</v>
      </c>
      <c r="X921">
        <v>0</v>
      </c>
      <c r="Y921">
        <v>0</v>
      </c>
      <c r="Z921">
        <v>0</v>
      </c>
      <c r="AA921">
        <v>0</v>
      </c>
    </row>
    <row r="922" spans="1:27" x14ac:dyDescent="0.25">
      <c r="A922" t="s">
        <v>3444</v>
      </c>
      <c r="B922" t="s">
        <v>3445</v>
      </c>
      <c r="C922" t="s">
        <v>20869</v>
      </c>
      <c r="D922">
        <v>1</v>
      </c>
      <c r="E922">
        <v>1</v>
      </c>
      <c r="F922">
        <v>0</v>
      </c>
      <c r="G922">
        <v>0</v>
      </c>
      <c r="H922">
        <v>0</v>
      </c>
      <c r="I922">
        <v>0</v>
      </c>
      <c r="J922">
        <v>0</v>
      </c>
      <c r="K922">
        <v>0</v>
      </c>
      <c r="L922">
        <v>0</v>
      </c>
      <c r="M922">
        <v>0</v>
      </c>
      <c r="N922">
        <v>0</v>
      </c>
      <c r="O922">
        <v>0</v>
      </c>
      <c r="P922">
        <v>0</v>
      </c>
      <c r="Q922">
        <v>0.23</v>
      </c>
      <c r="R922">
        <v>0.26900000000000002</v>
      </c>
      <c r="S922">
        <v>0.376</v>
      </c>
      <c r="T922">
        <v>0.64600000000000002</v>
      </c>
      <c r="U922">
        <v>0.28000000000000003</v>
      </c>
      <c r="V922">
        <v>70</v>
      </c>
      <c r="W922">
        <v>0</v>
      </c>
      <c r="X922">
        <v>0</v>
      </c>
      <c r="Y922">
        <v>0</v>
      </c>
      <c r="Z922">
        <v>0</v>
      </c>
      <c r="AA922">
        <v>0</v>
      </c>
    </row>
    <row r="923" spans="1:27" x14ac:dyDescent="0.25">
      <c r="A923" t="s">
        <v>4306</v>
      </c>
      <c r="B923" t="s">
        <v>4307</v>
      </c>
      <c r="C923" t="s">
        <v>20883</v>
      </c>
      <c r="D923">
        <v>1</v>
      </c>
      <c r="E923">
        <v>1</v>
      </c>
      <c r="F923">
        <v>0</v>
      </c>
      <c r="G923">
        <v>0</v>
      </c>
      <c r="H923">
        <v>0</v>
      </c>
      <c r="I923">
        <v>0</v>
      </c>
      <c r="J923">
        <v>0</v>
      </c>
      <c r="K923">
        <v>0</v>
      </c>
      <c r="L923">
        <v>0</v>
      </c>
      <c r="M923">
        <v>0</v>
      </c>
      <c r="N923">
        <v>0</v>
      </c>
      <c r="O923">
        <v>0</v>
      </c>
      <c r="P923">
        <v>0</v>
      </c>
      <c r="Q923">
        <v>0.23799999999999999</v>
      </c>
      <c r="R923">
        <v>0.28899999999999998</v>
      </c>
      <c r="S923">
        <v>0.34799999999999998</v>
      </c>
      <c r="T923">
        <v>0.63600000000000001</v>
      </c>
      <c r="U923">
        <v>0.28000000000000003</v>
      </c>
      <c r="V923">
        <v>73</v>
      </c>
      <c r="W923">
        <v>0</v>
      </c>
      <c r="X923">
        <v>0</v>
      </c>
      <c r="Y923">
        <v>0</v>
      </c>
      <c r="Z923">
        <v>0</v>
      </c>
      <c r="AA923">
        <v>0</v>
      </c>
    </row>
    <row r="924" spans="1:27" x14ac:dyDescent="0.25">
      <c r="A924" t="s">
        <v>4113</v>
      </c>
      <c r="B924" t="s">
        <v>4114</v>
      </c>
      <c r="C924" t="s">
        <v>20880</v>
      </c>
      <c r="D924">
        <v>1</v>
      </c>
      <c r="E924">
        <v>1</v>
      </c>
      <c r="F924">
        <v>0</v>
      </c>
      <c r="G924">
        <v>0</v>
      </c>
      <c r="H924">
        <v>0</v>
      </c>
      <c r="I924">
        <v>0</v>
      </c>
      <c r="J924">
        <v>0</v>
      </c>
      <c r="K924">
        <v>0</v>
      </c>
      <c r="L924">
        <v>0</v>
      </c>
      <c r="M924">
        <v>0</v>
      </c>
      <c r="N924">
        <v>0</v>
      </c>
      <c r="O924">
        <v>0</v>
      </c>
      <c r="P924">
        <v>0</v>
      </c>
      <c r="Q924">
        <v>0.22900000000000001</v>
      </c>
      <c r="R924">
        <v>0.28899999999999998</v>
      </c>
      <c r="S924">
        <v>0.34799999999999998</v>
      </c>
      <c r="T924">
        <v>0.63700000000000001</v>
      </c>
      <c r="U924">
        <v>0.28000000000000003</v>
      </c>
      <c r="V924">
        <v>68</v>
      </c>
      <c r="W924">
        <v>0</v>
      </c>
      <c r="X924">
        <v>0</v>
      </c>
      <c r="Y924">
        <v>0</v>
      </c>
      <c r="Z924">
        <v>0</v>
      </c>
      <c r="AA924">
        <v>0</v>
      </c>
    </row>
    <row r="925" spans="1:27" x14ac:dyDescent="0.25">
      <c r="A925" t="s">
        <v>4872</v>
      </c>
      <c r="B925" t="s">
        <v>4873</v>
      </c>
      <c r="C925" t="s">
        <v>20890</v>
      </c>
      <c r="D925">
        <v>1</v>
      </c>
      <c r="E925">
        <v>1</v>
      </c>
      <c r="F925">
        <v>0</v>
      </c>
      <c r="G925">
        <v>0</v>
      </c>
      <c r="H925">
        <v>0</v>
      </c>
      <c r="I925">
        <v>0</v>
      </c>
      <c r="J925">
        <v>0</v>
      </c>
      <c r="K925">
        <v>0</v>
      </c>
      <c r="L925">
        <v>0</v>
      </c>
      <c r="M925">
        <v>0</v>
      </c>
      <c r="N925">
        <v>0</v>
      </c>
      <c r="O925">
        <v>0</v>
      </c>
      <c r="P925">
        <v>0</v>
      </c>
      <c r="Q925">
        <v>0.23499999999999999</v>
      </c>
      <c r="R925">
        <v>0.29099999999999998</v>
      </c>
      <c r="S925">
        <v>0.34499999999999997</v>
      </c>
      <c r="T925">
        <v>0.63600000000000001</v>
      </c>
      <c r="U925">
        <v>0.28000000000000003</v>
      </c>
      <c r="V925">
        <v>79</v>
      </c>
      <c r="W925">
        <v>0</v>
      </c>
      <c r="X925">
        <v>0</v>
      </c>
      <c r="Y925">
        <v>0</v>
      </c>
      <c r="Z925">
        <v>0</v>
      </c>
      <c r="AA925">
        <v>0</v>
      </c>
    </row>
    <row r="926" spans="1:27" x14ac:dyDescent="0.25">
      <c r="A926" t="s">
        <v>4657</v>
      </c>
      <c r="B926" t="s">
        <v>4658</v>
      </c>
      <c r="C926" t="s">
        <v>20874</v>
      </c>
      <c r="D926">
        <v>1</v>
      </c>
      <c r="E926">
        <v>1</v>
      </c>
      <c r="F926">
        <v>0</v>
      </c>
      <c r="G926">
        <v>0</v>
      </c>
      <c r="H926">
        <v>0</v>
      </c>
      <c r="I926">
        <v>0</v>
      </c>
      <c r="J926">
        <v>0</v>
      </c>
      <c r="K926">
        <v>0</v>
      </c>
      <c r="L926">
        <v>0</v>
      </c>
      <c r="M926">
        <v>0</v>
      </c>
      <c r="N926">
        <v>0</v>
      </c>
      <c r="O926">
        <v>0</v>
      </c>
      <c r="P926">
        <v>0</v>
      </c>
      <c r="Q926">
        <v>0.223</v>
      </c>
      <c r="R926">
        <v>0.28499999999999998</v>
      </c>
      <c r="S926">
        <v>0.35599999999999998</v>
      </c>
      <c r="T926">
        <v>0.64100000000000001</v>
      </c>
      <c r="U926">
        <v>0.28000000000000003</v>
      </c>
      <c r="V926">
        <v>75</v>
      </c>
      <c r="W926">
        <v>0</v>
      </c>
      <c r="X926">
        <v>0</v>
      </c>
      <c r="Y926">
        <v>0</v>
      </c>
      <c r="Z926">
        <v>0</v>
      </c>
      <c r="AA926">
        <v>0</v>
      </c>
    </row>
    <row r="927" spans="1:27" x14ac:dyDescent="0.25">
      <c r="A927" t="s">
        <v>4567</v>
      </c>
      <c r="B927" t="s">
        <v>20933</v>
      </c>
      <c r="C927" t="s">
        <v>20885</v>
      </c>
      <c r="D927">
        <v>1</v>
      </c>
      <c r="E927">
        <v>1</v>
      </c>
      <c r="F927">
        <v>0</v>
      </c>
      <c r="G927">
        <v>0</v>
      </c>
      <c r="H927">
        <v>0</v>
      </c>
      <c r="I927">
        <v>0</v>
      </c>
      <c r="J927">
        <v>0</v>
      </c>
      <c r="K927">
        <v>0</v>
      </c>
      <c r="L927">
        <v>0</v>
      </c>
      <c r="M927">
        <v>0</v>
      </c>
      <c r="N927">
        <v>0</v>
      </c>
      <c r="O927">
        <v>0</v>
      </c>
      <c r="P927">
        <v>0</v>
      </c>
      <c r="Q927">
        <v>0.26200000000000001</v>
      </c>
      <c r="R927">
        <v>0.30599999999999999</v>
      </c>
      <c r="S927">
        <v>0.32600000000000001</v>
      </c>
      <c r="T927">
        <v>0.63200000000000001</v>
      </c>
      <c r="U927">
        <v>0.28000000000000003</v>
      </c>
      <c r="V927">
        <v>76</v>
      </c>
      <c r="W927">
        <v>0</v>
      </c>
      <c r="X927">
        <v>0</v>
      </c>
      <c r="Y927">
        <v>0</v>
      </c>
      <c r="Z927">
        <v>0</v>
      </c>
      <c r="AA927">
        <v>0</v>
      </c>
    </row>
    <row r="928" spans="1:27" x14ac:dyDescent="0.25">
      <c r="A928" t="s">
        <v>4454</v>
      </c>
      <c r="B928" t="s">
        <v>4455</v>
      </c>
      <c r="C928" t="s">
        <v>20875</v>
      </c>
      <c r="D928">
        <v>1</v>
      </c>
      <c r="E928">
        <v>1</v>
      </c>
      <c r="F928">
        <v>0</v>
      </c>
      <c r="G928">
        <v>0</v>
      </c>
      <c r="H928">
        <v>0</v>
      </c>
      <c r="I928">
        <v>0</v>
      </c>
      <c r="J928">
        <v>0</v>
      </c>
      <c r="K928">
        <v>0</v>
      </c>
      <c r="L928">
        <v>0</v>
      </c>
      <c r="M928">
        <v>0</v>
      </c>
      <c r="N928">
        <v>0</v>
      </c>
      <c r="O928">
        <v>0</v>
      </c>
      <c r="P928">
        <v>0</v>
      </c>
      <c r="Q928">
        <v>0.23</v>
      </c>
      <c r="R928">
        <v>0.28999999999999998</v>
      </c>
      <c r="S928">
        <v>0.34499999999999997</v>
      </c>
      <c r="T928">
        <v>0.63500000000000001</v>
      </c>
      <c r="U928">
        <v>0.28000000000000003</v>
      </c>
      <c r="V928">
        <v>73</v>
      </c>
      <c r="W928">
        <v>0</v>
      </c>
      <c r="X928">
        <v>0</v>
      </c>
      <c r="Y928">
        <v>0</v>
      </c>
      <c r="Z928">
        <v>0</v>
      </c>
      <c r="AA928">
        <v>0</v>
      </c>
    </row>
    <row r="929" spans="1:27" x14ac:dyDescent="0.25">
      <c r="A929">
        <v>12214</v>
      </c>
      <c r="B929" t="s">
        <v>20934</v>
      </c>
      <c r="C929" t="s">
        <v>20890</v>
      </c>
      <c r="D929">
        <v>1</v>
      </c>
      <c r="E929">
        <v>1</v>
      </c>
      <c r="F929">
        <v>0</v>
      </c>
      <c r="G929">
        <v>0</v>
      </c>
      <c r="H929">
        <v>0</v>
      </c>
      <c r="I929">
        <v>0</v>
      </c>
      <c r="J929">
        <v>0</v>
      </c>
      <c r="K929">
        <v>0</v>
      </c>
      <c r="L929">
        <v>0</v>
      </c>
      <c r="M929">
        <v>0</v>
      </c>
      <c r="N929">
        <v>0</v>
      </c>
      <c r="O929">
        <v>0</v>
      </c>
      <c r="P929">
        <v>0</v>
      </c>
      <c r="Q929">
        <v>0.222</v>
      </c>
      <c r="R929">
        <v>0.3</v>
      </c>
      <c r="S929">
        <v>0.32600000000000001</v>
      </c>
      <c r="T929">
        <v>0.626</v>
      </c>
      <c r="U929">
        <v>0.28000000000000003</v>
      </c>
      <c r="V929">
        <v>79</v>
      </c>
      <c r="W929">
        <v>0</v>
      </c>
      <c r="X929">
        <v>0</v>
      </c>
      <c r="Y929">
        <v>0</v>
      </c>
      <c r="Z929">
        <v>0</v>
      </c>
      <c r="AA929">
        <v>0</v>
      </c>
    </row>
    <row r="930" spans="1:27" x14ac:dyDescent="0.25">
      <c r="A930">
        <v>10822</v>
      </c>
      <c r="B930" t="s">
        <v>4867</v>
      </c>
      <c r="C930" t="s">
        <v>20865</v>
      </c>
      <c r="D930">
        <v>118</v>
      </c>
      <c r="E930">
        <v>109</v>
      </c>
      <c r="F930">
        <v>27</v>
      </c>
      <c r="G930">
        <v>5</v>
      </c>
      <c r="H930">
        <v>0</v>
      </c>
      <c r="I930">
        <v>1</v>
      </c>
      <c r="J930">
        <v>11</v>
      </c>
      <c r="K930">
        <v>10</v>
      </c>
      <c r="L930">
        <v>6</v>
      </c>
      <c r="M930">
        <v>18</v>
      </c>
      <c r="N930">
        <v>2</v>
      </c>
      <c r="O930">
        <v>3</v>
      </c>
      <c r="P930">
        <v>1</v>
      </c>
      <c r="Q930">
        <v>0.25</v>
      </c>
      <c r="R930">
        <v>0.3</v>
      </c>
      <c r="S930">
        <v>0.33600000000000002</v>
      </c>
      <c r="T930">
        <v>0.63600000000000001</v>
      </c>
      <c r="U930">
        <v>0.28000000000000003</v>
      </c>
      <c r="V930">
        <v>79</v>
      </c>
      <c r="W930">
        <v>0</v>
      </c>
      <c r="X930">
        <v>0</v>
      </c>
      <c r="Y930">
        <v>-2.8</v>
      </c>
      <c r="Z930">
        <v>-1.4</v>
      </c>
      <c r="AA930">
        <v>0</v>
      </c>
    </row>
    <row r="931" spans="1:27" x14ac:dyDescent="0.25">
      <c r="A931" t="s">
        <v>3945</v>
      </c>
      <c r="B931" t="s">
        <v>3946</v>
      </c>
      <c r="C931" t="s">
        <v>20884</v>
      </c>
      <c r="D931">
        <v>1</v>
      </c>
      <c r="E931">
        <v>1</v>
      </c>
      <c r="F931">
        <v>0</v>
      </c>
      <c r="G931">
        <v>0</v>
      </c>
      <c r="H931">
        <v>0</v>
      </c>
      <c r="I931">
        <v>0</v>
      </c>
      <c r="J931">
        <v>0</v>
      </c>
      <c r="K931">
        <v>0</v>
      </c>
      <c r="L931">
        <v>0</v>
      </c>
      <c r="M931">
        <v>0</v>
      </c>
      <c r="N931">
        <v>0</v>
      </c>
      <c r="O931">
        <v>0</v>
      </c>
      <c r="P931">
        <v>0</v>
      </c>
      <c r="Q931">
        <v>0.218</v>
      </c>
      <c r="R931">
        <v>0.27700000000000002</v>
      </c>
      <c r="S931">
        <v>0.36799999999999999</v>
      </c>
      <c r="T931">
        <v>0.64500000000000002</v>
      </c>
      <c r="U931">
        <v>0.28000000000000003</v>
      </c>
      <c r="V931">
        <v>70</v>
      </c>
      <c r="W931">
        <v>0</v>
      </c>
      <c r="X931">
        <v>0</v>
      </c>
      <c r="Y931">
        <v>0</v>
      </c>
      <c r="Z931">
        <v>0</v>
      </c>
      <c r="AA931">
        <v>0</v>
      </c>
    </row>
    <row r="932" spans="1:27" x14ac:dyDescent="0.25">
      <c r="A932">
        <v>5225</v>
      </c>
      <c r="B932" t="s">
        <v>4887</v>
      </c>
      <c r="C932" t="s">
        <v>20869</v>
      </c>
      <c r="D932">
        <v>1</v>
      </c>
      <c r="E932">
        <v>1</v>
      </c>
      <c r="F932">
        <v>0</v>
      </c>
      <c r="G932">
        <v>0</v>
      </c>
      <c r="H932">
        <v>0</v>
      </c>
      <c r="I932">
        <v>0</v>
      </c>
      <c r="J932">
        <v>0</v>
      </c>
      <c r="K932">
        <v>0</v>
      </c>
      <c r="L932">
        <v>0</v>
      </c>
      <c r="M932">
        <v>0</v>
      </c>
      <c r="N932">
        <v>0</v>
      </c>
      <c r="O932">
        <v>0</v>
      </c>
      <c r="P932">
        <v>0</v>
      </c>
      <c r="Q932">
        <v>0.22700000000000001</v>
      </c>
      <c r="R932">
        <v>0.27400000000000002</v>
      </c>
      <c r="S932">
        <v>0.37</v>
      </c>
      <c r="T932">
        <v>0.64400000000000002</v>
      </c>
      <c r="U932">
        <v>0.28000000000000003</v>
      </c>
      <c r="V932">
        <v>70</v>
      </c>
      <c r="W932">
        <v>0</v>
      </c>
      <c r="X932">
        <v>0</v>
      </c>
      <c r="Y932">
        <v>0</v>
      </c>
      <c r="Z932">
        <v>0</v>
      </c>
      <c r="AA932">
        <v>0</v>
      </c>
    </row>
    <row r="933" spans="1:27" x14ac:dyDescent="0.25">
      <c r="A933" t="s">
        <v>4250</v>
      </c>
      <c r="B933" t="s">
        <v>4251</v>
      </c>
      <c r="C933" t="s">
        <v>20888</v>
      </c>
      <c r="D933">
        <v>1</v>
      </c>
      <c r="E933">
        <v>1</v>
      </c>
      <c r="F933">
        <v>0</v>
      </c>
      <c r="G933">
        <v>0</v>
      </c>
      <c r="H933">
        <v>0</v>
      </c>
      <c r="I933">
        <v>0</v>
      </c>
      <c r="J933">
        <v>0</v>
      </c>
      <c r="K933">
        <v>0</v>
      </c>
      <c r="L933">
        <v>0</v>
      </c>
      <c r="M933">
        <v>0</v>
      </c>
      <c r="N933">
        <v>0</v>
      </c>
      <c r="O933">
        <v>0</v>
      </c>
      <c r="P933">
        <v>0</v>
      </c>
      <c r="Q933">
        <v>0.24299999999999999</v>
      </c>
      <c r="R933">
        <v>0.28899999999999998</v>
      </c>
      <c r="S933">
        <v>0.34799999999999998</v>
      </c>
      <c r="T933">
        <v>0.63700000000000001</v>
      </c>
      <c r="U933">
        <v>0.28000000000000003</v>
      </c>
      <c r="V933">
        <v>73</v>
      </c>
      <c r="W933">
        <v>0</v>
      </c>
      <c r="X933">
        <v>0</v>
      </c>
      <c r="Y933">
        <v>0</v>
      </c>
      <c r="Z933">
        <v>0</v>
      </c>
      <c r="AA933">
        <v>0</v>
      </c>
    </row>
    <row r="934" spans="1:27" x14ac:dyDescent="0.25">
      <c r="A934" t="s">
        <v>4185</v>
      </c>
      <c r="B934" t="s">
        <v>4186</v>
      </c>
      <c r="C934" t="s">
        <v>20878</v>
      </c>
      <c r="D934">
        <v>1</v>
      </c>
      <c r="E934">
        <v>1</v>
      </c>
      <c r="F934">
        <v>0</v>
      </c>
      <c r="G934">
        <v>0</v>
      </c>
      <c r="H934">
        <v>0</v>
      </c>
      <c r="I934">
        <v>0</v>
      </c>
      <c r="J934">
        <v>0</v>
      </c>
      <c r="K934">
        <v>0</v>
      </c>
      <c r="L934">
        <v>0</v>
      </c>
      <c r="M934">
        <v>0</v>
      </c>
      <c r="N934">
        <v>0</v>
      </c>
      <c r="O934">
        <v>0</v>
      </c>
      <c r="P934">
        <v>0</v>
      </c>
      <c r="Q934">
        <v>0.23699999999999999</v>
      </c>
      <c r="R934">
        <v>0.27900000000000003</v>
      </c>
      <c r="S934">
        <v>0.36499999999999999</v>
      </c>
      <c r="T934">
        <v>0.64300000000000002</v>
      </c>
      <c r="U934">
        <v>0.28000000000000003</v>
      </c>
      <c r="V934">
        <v>73</v>
      </c>
      <c r="W934">
        <v>0</v>
      </c>
      <c r="X934">
        <v>0</v>
      </c>
      <c r="Y934">
        <v>0</v>
      </c>
      <c r="Z934">
        <v>0</v>
      </c>
      <c r="AA934">
        <v>0</v>
      </c>
    </row>
    <row r="935" spans="1:27" x14ac:dyDescent="0.25">
      <c r="A935">
        <v>11391</v>
      </c>
      <c r="B935" t="s">
        <v>4389</v>
      </c>
      <c r="C935" t="s">
        <v>20870</v>
      </c>
      <c r="D935">
        <v>92</v>
      </c>
      <c r="E935">
        <v>83</v>
      </c>
      <c r="F935">
        <v>20</v>
      </c>
      <c r="G935">
        <v>3</v>
      </c>
      <c r="H935">
        <v>0</v>
      </c>
      <c r="I935">
        <v>0</v>
      </c>
      <c r="J935">
        <v>8</v>
      </c>
      <c r="K935">
        <v>7</v>
      </c>
      <c r="L935">
        <v>8</v>
      </c>
      <c r="M935">
        <v>18</v>
      </c>
      <c r="N935">
        <v>1</v>
      </c>
      <c r="O935">
        <v>3</v>
      </c>
      <c r="P935">
        <v>1</v>
      </c>
      <c r="Q935">
        <v>0.246</v>
      </c>
      <c r="R935">
        <v>0.311</v>
      </c>
      <c r="S935">
        <v>0.313</v>
      </c>
      <c r="T935">
        <v>0.624</v>
      </c>
      <c r="U935">
        <v>0.28000000000000003</v>
      </c>
      <c r="V935">
        <v>71</v>
      </c>
      <c r="W935">
        <v>0.2</v>
      </c>
      <c r="X935">
        <v>0.2</v>
      </c>
      <c r="Y935">
        <v>-2.9</v>
      </c>
      <c r="Z935">
        <v>-0.6</v>
      </c>
      <c r="AA935">
        <v>-0.1</v>
      </c>
    </row>
    <row r="936" spans="1:27" x14ac:dyDescent="0.25">
      <c r="A936" t="s">
        <v>4629</v>
      </c>
      <c r="B936" t="s">
        <v>4630</v>
      </c>
      <c r="C936" t="s">
        <v>20865</v>
      </c>
      <c r="D936">
        <v>1</v>
      </c>
      <c r="E936">
        <v>1</v>
      </c>
      <c r="F936">
        <v>0</v>
      </c>
      <c r="G936">
        <v>0</v>
      </c>
      <c r="H936">
        <v>0</v>
      </c>
      <c r="I936">
        <v>0</v>
      </c>
      <c r="J936">
        <v>0</v>
      </c>
      <c r="K936">
        <v>0</v>
      </c>
      <c r="L936">
        <v>0</v>
      </c>
      <c r="M936">
        <v>0</v>
      </c>
      <c r="N936">
        <v>0</v>
      </c>
      <c r="O936">
        <v>0</v>
      </c>
      <c r="P936">
        <v>0</v>
      </c>
      <c r="Q936">
        <v>0.246</v>
      </c>
      <c r="R936">
        <v>0.30599999999999999</v>
      </c>
      <c r="S936">
        <v>0.32300000000000001</v>
      </c>
      <c r="T936">
        <v>0.629</v>
      </c>
      <c r="U936">
        <v>0.28000000000000003</v>
      </c>
      <c r="V936">
        <v>79</v>
      </c>
      <c r="W936">
        <v>0</v>
      </c>
      <c r="X936">
        <v>0</v>
      </c>
      <c r="Y936">
        <v>0</v>
      </c>
      <c r="Z936">
        <v>0</v>
      </c>
      <c r="AA936">
        <v>0</v>
      </c>
    </row>
    <row r="937" spans="1:27" x14ac:dyDescent="0.25">
      <c r="A937" t="s">
        <v>4517</v>
      </c>
      <c r="B937" t="s">
        <v>4518</v>
      </c>
      <c r="C937" t="s">
        <v>20888</v>
      </c>
      <c r="D937">
        <v>1</v>
      </c>
      <c r="E937">
        <v>1</v>
      </c>
      <c r="F937">
        <v>0</v>
      </c>
      <c r="G937">
        <v>0</v>
      </c>
      <c r="H937">
        <v>0</v>
      </c>
      <c r="I937">
        <v>0</v>
      </c>
      <c r="J937">
        <v>0</v>
      </c>
      <c r="K937">
        <v>0</v>
      </c>
      <c r="L937">
        <v>0</v>
      </c>
      <c r="M937">
        <v>0</v>
      </c>
      <c r="N937">
        <v>0</v>
      </c>
      <c r="O937">
        <v>0</v>
      </c>
      <c r="P937">
        <v>0</v>
      </c>
      <c r="Q937">
        <v>0.22500000000000001</v>
      </c>
      <c r="R937">
        <v>0.27700000000000002</v>
      </c>
      <c r="S937">
        <v>0.36399999999999999</v>
      </c>
      <c r="T937">
        <v>0.64</v>
      </c>
      <c r="U937">
        <v>0.28000000000000003</v>
      </c>
      <c r="V937">
        <v>73</v>
      </c>
      <c r="W937">
        <v>0</v>
      </c>
      <c r="X937">
        <v>0</v>
      </c>
      <c r="Y937">
        <v>0</v>
      </c>
      <c r="Z937">
        <v>0</v>
      </c>
      <c r="AA937">
        <v>0</v>
      </c>
    </row>
    <row r="938" spans="1:27" x14ac:dyDescent="0.25">
      <c r="A938" t="s">
        <v>4450</v>
      </c>
      <c r="B938" t="s">
        <v>4451</v>
      </c>
      <c r="C938" t="s">
        <v>20871</v>
      </c>
      <c r="D938">
        <v>1</v>
      </c>
      <c r="E938">
        <v>1</v>
      </c>
      <c r="F938">
        <v>0</v>
      </c>
      <c r="G938">
        <v>0</v>
      </c>
      <c r="H938">
        <v>0</v>
      </c>
      <c r="I938">
        <v>0</v>
      </c>
      <c r="J938">
        <v>0</v>
      </c>
      <c r="K938">
        <v>0</v>
      </c>
      <c r="L938">
        <v>0</v>
      </c>
      <c r="M938">
        <v>0</v>
      </c>
      <c r="N938">
        <v>0</v>
      </c>
      <c r="O938">
        <v>0</v>
      </c>
      <c r="P938">
        <v>0</v>
      </c>
      <c r="Q938">
        <v>0.23</v>
      </c>
      <c r="R938">
        <v>0.28000000000000003</v>
      </c>
      <c r="S938">
        <v>0.36099999999999999</v>
      </c>
      <c r="T938">
        <v>0.64100000000000001</v>
      </c>
      <c r="U938">
        <v>0.28000000000000003</v>
      </c>
      <c r="V938">
        <v>77</v>
      </c>
      <c r="W938">
        <v>0</v>
      </c>
      <c r="X938">
        <v>0</v>
      </c>
      <c r="Y938">
        <v>0</v>
      </c>
      <c r="Z938">
        <v>0</v>
      </c>
      <c r="AA938">
        <v>0</v>
      </c>
    </row>
    <row r="939" spans="1:27" x14ac:dyDescent="0.25">
      <c r="A939" t="s">
        <v>3603</v>
      </c>
      <c r="B939" t="s">
        <v>3604</v>
      </c>
      <c r="C939" t="s">
        <v>20868</v>
      </c>
      <c r="D939">
        <v>1</v>
      </c>
      <c r="E939">
        <v>1</v>
      </c>
      <c r="F939">
        <v>0</v>
      </c>
      <c r="G939">
        <v>0</v>
      </c>
      <c r="H939">
        <v>0</v>
      </c>
      <c r="I939">
        <v>0</v>
      </c>
      <c r="J939">
        <v>0</v>
      </c>
      <c r="K939">
        <v>0</v>
      </c>
      <c r="L939">
        <v>0</v>
      </c>
      <c r="M939">
        <v>0</v>
      </c>
      <c r="N939">
        <v>0</v>
      </c>
      <c r="O939">
        <v>0</v>
      </c>
      <c r="P939">
        <v>0</v>
      </c>
      <c r="Q939">
        <v>0.24</v>
      </c>
      <c r="R939">
        <v>0.27900000000000003</v>
      </c>
      <c r="S939">
        <v>0.36199999999999999</v>
      </c>
      <c r="T939">
        <v>0.64100000000000001</v>
      </c>
      <c r="U939">
        <v>0.28000000000000003</v>
      </c>
      <c r="V939">
        <v>73</v>
      </c>
      <c r="W939">
        <v>0</v>
      </c>
      <c r="X939">
        <v>0</v>
      </c>
      <c r="Y939">
        <v>0</v>
      </c>
      <c r="Z939">
        <v>0</v>
      </c>
      <c r="AA939">
        <v>0</v>
      </c>
    </row>
    <row r="940" spans="1:27" x14ac:dyDescent="0.25">
      <c r="A940" t="s">
        <v>4100</v>
      </c>
      <c r="B940" t="s">
        <v>4101</v>
      </c>
      <c r="C940" t="s">
        <v>20887</v>
      </c>
      <c r="D940">
        <v>1</v>
      </c>
      <c r="E940">
        <v>1</v>
      </c>
      <c r="F940">
        <v>0</v>
      </c>
      <c r="G940">
        <v>0</v>
      </c>
      <c r="H940">
        <v>0</v>
      </c>
      <c r="I940">
        <v>0</v>
      </c>
      <c r="J940">
        <v>0</v>
      </c>
      <c r="K940">
        <v>0</v>
      </c>
      <c r="L940">
        <v>0</v>
      </c>
      <c r="M940">
        <v>0</v>
      </c>
      <c r="N940">
        <v>0</v>
      </c>
      <c r="O940">
        <v>0</v>
      </c>
      <c r="P940">
        <v>0</v>
      </c>
      <c r="Q940">
        <v>0.23100000000000001</v>
      </c>
      <c r="R940">
        <v>0.29099999999999998</v>
      </c>
      <c r="S940">
        <v>0.34200000000000003</v>
      </c>
      <c r="T940">
        <v>0.63300000000000001</v>
      </c>
      <c r="U940">
        <v>0.28000000000000003</v>
      </c>
      <c r="V940">
        <v>74</v>
      </c>
      <c r="W940">
        <v>0</v>
      </c>
      <c r="X940">
        <v>0</v>
      </c>
      <c r="Y940">
        <v>0</v>
      </c>
      <c r="Z940">
        <v>0</v>
      </c>
      <c r="AA940">
        <v>0</v>
      </c>
    </row>
    <row r="941" spans="1:27" x14ac:dyDescent="0.25">
      <c r="A941">
        <v>10327</v>
      </c>
      <c r="B941" t="s">
        <v>4606</v>
      </c>
      <c r="C941" t="s">
        <v>20870</v>
      </c>
      <c r="D941">
        <v>92</v>
      </c>
      <c r="E941">
        <v>84</v>
      </c>
      <c r="F941">
        <v>21</v>
      </c>
      <c r="G941">
        <v>4</v>
      </c>
      <c r="H941">
        <v>0</v>
      </c>
      <c r="I941">
        <v>1</v>
      </c>
      <c r="J941">
        <v>8</v>
      </c>
      <c r="K941">
        <v>8</v>
      </c>
      <c r="L941">
        <v>6</v>
      </c>
      <c r="M941">
        <v>13</v>
      </c>
      <c r="N941">
        <v>0</v>
      </c>
      <c r="O941">
        <v>0</v>
      </c>
      <c r="P941">
        <v>0</v>
      </c>
      <c r="Q941">
        <v>0.25</v>
      </c>
      <c r="R941">
        <v>0.29699999999999999</v>
      </c>
      <c r="S941">
        <v>0.33600000000000002</v>
      </c>
      <c r="T941">
        <v>0.63300000000000001</v>
      </c>
      <c r="U941">
        <v>0.28000000000000003</v>
      </c>
      <c r="V941">
        <v>71</v>
      </c>
      <c r="W941">
        <v>0</v>
      </c>
      <c r="X941">
        <v>0.2</v>
      </c>
      <c r="Y941">
        <v>-3.1</v>
      </c>
      <c r="Z941">
        <v>2.1</v>
      </c>
      <c r="AA941">
        <v>0.2</v>
      </c>
    </row>
    <row r="942" spans="1:27" x14ac:dyDescent="0.25">
      <c r="A942">
        <v>5248</v>
      </c>
      <c r="B942" t="s">
        <v>4432</v>
      </c>
      <c r="C942" t="s">
        <v>20882</v>
      </c>
      <c r="D942">
        <v>1</v>
      </c>
      <c r="E942">
        <v>1</v>
      </c>
      <c r="F942">
        <v>0</v>
      </c>
      <c r="G942">
        <v>0</v>
      </c>
      <c r="H942">
        <v>0</v>
      </c>
      <c r="I942">
        <v>0</v>
      </c>
      <c r="J942">
        <v>0</v>
      </c>
      <c r="K942">
        <v>0</v>
      </c>
      <c r="L942">
        <v>0</v>
      </c>
      <c r="M942">
        <v>0</v>
      </c>
      <c r="N942">
        <v>0</v>
      </c>
      <c r="O942">
        <v>0</v>
      </c>
      <c r="P942">
        <v>0</v>
      </c>
      <c r="Q942">
        <v>0.251</v>
      </c>
      <c r="R942">
        <v>0.29499999999999998</v>
      </c>
      <c r="S942">
        <v>0.34200000000000003</v>
      </c>
      <c r="T942">
        <v>0.63700000000000001</v>
      </c>
      <c r="U942">
        <v>0.28000000000000003</v>
      </c>
      <c r="V942">
        <v>71</v>
      </c>
      <c r="W942">
        <v>0</v>
      </c>
      <c r="X942">
        <v>0</v>
      </c>
      <c r="Y942">
        <v>0</v>
      </c>
      <c r="Z942">
        <v>0</v>
      </c>
      <c r="AA942">
        <v>0</v>
      </c>
    </row>
    <row r="943" spans="1:27" x14ac:dyDescent="0.25">
      <c r="A943">
        <v>9414</v>
      </c>
      <c r="B943" t="s">
        <v>4869</v>
      </c>
      <c r="C943" t="s">
        <v>20872</v>
      </c>
      <c r="D943">
        <v>1</v>
      </c>
      <c r="E943">
        <v>1</v>
      </c>
      <c r="F943">
        <v>0</v>
      </c>
      <c r="G943">
        <v>0</v>
      </c>
      <c r="H943">
        <v>0</v>
      </c>
      <c r="I943">
        <v>0</v>
      </c>
      <c r="J943">
        <v>0</v>
      </c>
      <c r="K943">
        <v>0</v>
      </c>
      <c r="L943">
        <v>0</v>
      </c>
      <c r="M943">
        <v>0</v>
      </c>
      <c r="N943">
        <v>0</v>
      </c>
      <c r="O943">
        <v>0</v>
      </c>
      <c r="P943">
        <v>0</v>
      </c>
      <c r="Q943">
        <v>0.23400000000000001</v>
      </c>
      <c r="R943">
        <v>0.308</v>
      </c>
      <c r="S943">
        <v>0.314</v>
      </c>
      <c r="T943">
        <v>0.622</v>
      </c>
      <c r="U943">
        <v>0.28000000000000003</v>
      </c>
      <c r="V943">
        <v>73</v>
      </c>
      <c r="W943">
        <v>0</v>
      </c>
      <c r="X943">
        <v>0</v>
      </c>
      <c r="Y943">
        <v>0</v>
      </c>
      <c r="Z943">
        <v>0</v>
      </c>
      <c r="AA943">
        <v>0</v>
      </c>
    </row>
    <row r="944" spans="1:27" x14ac:dyDescent="0.25">
      <c r="A944" t="s">
        <v>4319</v>
      </c>
      <c r="B944" t="s">
        <v>4320</v>
      </c>
      <c r="C944" t="s">
        <v>20874</v>
      </c>
      <c r="D944">
        <v>1</v>
      </c>
      <c r="E944">
        <v>1</v>
      </c>
      <c r="F944">
        <v>0</v>
      </c>
      <c r="G944">
        <v>0</v>
      </c>
      <c r="H944">
        <v>0</v>
      </c>
      <c r="I944">
        <v>0</v>
      </c>
      <c r="J944">
        <v>0</v>
      </c>
      <c r="K944">
        <v>0</v>
      </c>
      <c r="L944">
        <v>0</v>
      </c>
      <c r="M944">
        <v>0</v>
      </c>
      <c r="N944">
        <v>0</v>
      </c>
      <c r="O944">
        <v>0</v>
      </c>
      <c r="P944">
        <v>0</v>
      </c>
      <c r="Q944">
        <v>0.22600000000000001</v>
      </c>
      <c r="R944">
        <v>0.28999999999999998</v>
      </c>
      <c r="S944">
        <v>0.34499999999999997</v>
      </c>
      <c r="T944">
        <v>0.63400000000000001</v>
      </c>
      <c r="U944">
        <v>0.28000000000000003</v>
      </c>
      <c r="V944">
        <v>75</v>
      </c>
      <c r="W944">
        <v>0</v>
      </c>
      <c r="X944">
        <v>0</v>
      </c>
      <c r="Y944">
        <v>0</v>
      </c>
      <c r="Z944">
        <v>0</v>
      </c>
      <c r="AA944">
        <v>0</v>
      </c>
    </row>
    <row r="945" spans="1:27" x14ac:dyDescent="0.25">
      <c r="A945">
        <v>8298</v>
      </c>
      <c r="B945" t="s">
        <v>4744</v>
      </c>
      <c r="C945" t="s">
        <v>20882</v>
      </c>
      <c r="D945">
        <v>62</v>
      </c>
      <c r="E945">
        <v>58</v>
      </c>
      <c r="F945">
        <v>13</v>
      </c>
      <c r="G945">
        <v>3</v>
      </c>
      <c r="H945">
        <v>0</v>
      </c>
      <c r="I945">
        <v>2</v>
      </c>
      <c r="J945">
        <v>6</v>
      </c>
      <c r="K945">
        <v>7</v>
      </c>
      <c r="L945">
        <v>3</v>
      </c>
      <c r="M945">
        <v>11</v>
      </c>
      <c r="N945">
        <v>1</v>
      </c>
      <c r="O945">
        <v>1</v>
      </c>
      <c r="P945">
        <v>0</v>
      </c>
      <c r="Q945">
        <v>0.22600000000000001</v>
      </c>
      <c r="R945">
        <v>0.26800000000000002</v>
      </c>
      <c r="S945">
        <v>0.379</v>
      </c>
      <c r="T945">
        <v>0.64700000000000002</v>
      </c>
      <c r="U945">
        <v>0.28000000000000003</v>
      </c>
      <c r="V945">
        <v>71</v>
      </c>
      <c r="W945">
        <v>0</v>
      </c>
      <c r="X945">
        <v>0</v>
      </c>
      <c r="Y945">
        <v>-2</v>
      </c>
      <c r="Z945">
        <v>1.3</v>
      </c>
      <c r="AA945">
        <v>0.1</v>
      </c>
    </row>
    <row r="946" spans="1:27" x14ac:dyDescent="0.25">
      <c r="A946" t="s">
        <v>3484</v>
      </c>
      <c r="B946" t="s">
        <v>3485</v>
      </c>
      <c r="C946" t="s">
        <v>20879</v>
      </c>
      <c r="D946">
        <v>1</v>
      </c>
      <c r="E946">
        <v>1</v>
      </c>
      <c r="F946">
        <v>0</v>
      </c>
      <c r="G946">
        <v>0</v>
      </c>
      <c r="H946">
        <v>0</v>
      </c>
      <c r="I946">
        <v>0</v>
      </c>
      <c r="J946">
        <v>0</v>
      </c>
      <c r="K946">
        <v>0</v>
      </c>
      <c r="L946">
        <v>0</v>
      </c>
      <c r="M946">
        <v>0</v>
      </c>
      <c r="N946">
        <v>0</v>
      </c>
      <c r="O946">
        <v>0</v>
      </c>
      <c r="P946">
        <v>0</v>
      </c>
      <c r="Q946">
        <v>0.27</v>
      </c>
      <c r="R946">
        <v>0.29199999999999998</v>
      </c>
      <c r="S946">
        <v>0.35</v>
      </c>
      <c r="T946">
        <v>0.64200000000000002</v>
      </c>
      <c r="U946">
        <v>0.28000000000000003</v>
      </c>
      <c r="V946">
        <v>57</v>
      </c>
      <c r="W946">
        <v>0</v>
      </c>
      <c r="X946">
        <v>0</v>
      </c>
      <c r="Y946">
        <v>-0.1</v>
      </c>
      <c r="Z946">
        <v>0</v>
      </c>
      <c r="AA946">
        <v>0</v>
      </c>
    </row>
    <row r="947" spans="1:27" x14ac:dyDescent="0.25">
      <c r="A947" t="s">
        <v>4313</v>
      </c>
      <c r="B947" t="s">
        <v>4314</v>
      </c>
      <c r="C947" t="s">
        <v>20869</v>
      </c>
      <c r="D947">
        <v>1</v>
      </c>
      <c r="E947">
        <v>1</v>
      </c>
      <c r="F947">
        <v>0</v>
      </c>
      <c r="G947">
        <v>0</v>
      </c>
      <c r="H947">
        <v>0</v>
      </c>
      <c r="I947">
        <v>0</v>
      </c>
      <c r="J947">
        <v>0</v>
      </c>
      <c r="K947">
        <v>0</v>
      </c>
      <c r="L947">
        <v>0</v>
      </c>
      <c r="M947">
        <v>0</v>
      </c>
      <c r="N947">
        <v>0</v>
      </c>
      <c r="O947">
        <v>0</v>
      </c>
      <c r="P947">
        <v>0</v>
      </c>
      <c r="Q947">
        <v>0.23</v>
      </c>
      <c r="R947">
        <v>0.28899999999999998</v>
      </c>
      <c r="S947">
        <v>0.34499999999999997</v>
      </c>
      <c r="T947">
        <v>0.63400000000000001</v>
      </c>
      <c r="U947">
        <v>0.28000000000000003</v>
      </c>
      <c r="V947">
        <v>69</v>
      </c>
      <c r="W947">
        <v>0</v>
      </c>
      <c r="X947">
        <v>0</v>
      </c>
      <c r="Y947">
        <v>0</v>
      </c>
      <c r="Z947">
        <v>0</v>
      </c>
      <c r="AA947">
        <v>0</v>
      </c>
    </row>
    <row r="948" spans="1:27" x14ac:dyDescent="0.25">
      <c r="A948" t="s">
        <v>4559</v>
      </c>
      <c r="B948" t="s">
        <v>4560</v>
      </c>
      <c r="C948" t="s">
        <v>20882</v>
      </c>
      <c r="D948">
        <v>1</v>
      </c>
      <c r="E948">
        <v>1</v>
      </c>
      <c r="F948">
        <v>0</v>
      </c>
      <c r="G948">
        <v>0</v>
      </c>
      <c r="H948">
        <v>0</v>
      </c>
      <c r="I948">
        <v>0</v>
      </c>
      <c r="J948">
        <v>0</v>
      </c>
      <c r="K948">
        <v>0</v>
      </c>
      <c r="L948">
        <v>0</v>
      </c>
      <c r="M948">
        <v>0</v>
      </c>
      <c r="N948">
        <v>0</v>
      </c>
      <c r="O948">
        <v>0</v>
      </c>
      <c r="P948">
        <v>0</v>
      </c>
      <c r="Q948">
        <v>0.23899999999999999</v>
      </c>
      <c r="R948">
        <v>0.27600000000000002</v>
      </c>
      <c r="S948">
        <v>0.36899999999999999</v>
      </c>
      <c r="T948">
        <v>0.64500000000000002</v>
      </c>
      <c r="U948">
        <v>0.28000000000000003</v>
      </c>
      <c r="V948">
        <v>71</v>
      </c>
      <c r="W948">
        <v>0</v>
      </c>
      <c r="X948">
        <v>0</v>
      </c>
      <c r="Y948">
        <v>0</v>
      </c>
      <c r="Z948">
        <v>0</v>
      </c>
      <c r="AA948">
        <v>0</v>
      </c>
    </row>
    <row r="949" spans="1:27" x14ac:dyDescent="0.25">
      <c r="A949" t="s">
        <v>4627</v>
      </c>
      <c r="B949" t="s">
        <v>4628</v>
      </c>
      <c r="C949" t="s">
        <v>20865</v>
      </c>
      <c r="D949">
        <v>1</v>
      </c>
      <c r="E949">
        <v>1</v>
      </c>
      <c r="F949">
        <v>0</v>
      </c>
      <c r="G949">
        <v>0</v>
      </c>
      <c r="H949">
        <v>0</v>
      </c>
      <c r="I949">
        <v>0</v>
      </c>
      <c r="J949">
        <v>0</v>
      </c>
      <c r="K949">
        <v>0</v>
      </c>
      <c r="L949">
        <v>0</v>
      </c>
      <c r="M949">
        <v>0</v>
      </c>
      <c r="N949">
        <v>0</v>
      </c>
      <c r="O949">
        <v>0</v>
      </c>
      <c r="P949">
        <v>0</v>
      </c>
      <c r="Q949">
        <v>0.246</v>
      </c>
      <c r="R949">
        <v>0.30599999999999999</v>
      </c>
      <c r="S949">
        <v>0.32100000000000001</v>
      </c>
      <c r="T949">
        <v>0.627</v>
      </c>
      <c r="U949">
        <v>0.28000000000000003</v>
      </c>
      <c r="V949">
        <v>79</v>
      </c>
      <c r="W949">
        <v>0</v>
      </c>
      <c r="X949">
        <v>0</v>
      </c>
      <c r="Y949">
        <v>0</v>
      </c>
      <c r="Z949">
        <v>0</v>
      </c>
      <c r="AA949">
        <v>0</v>
      </c>
    </row>
    <row r="950" spans="1:27" x14ac:dyDescent="0.25">
      <c r="A950" t="s">
        <v>3964</v>
      </c>
      <c r="B950" t="s">
        <v>3965</v>
      </c>
      <c r="C950" t="s">
        <v>20895</v>
      </c>
      <c r="D950">
        <v>1</v>
      </c>
      <c r="E950">
        <v>1</v>
      </c>
      <c r="F950">
        <v>0</v>
      </c>
      <c r="G950">
        <v>0</v>
      </c>
      <c r="H950">
        <v>0</v>
      </c>
      <c r="I950">
        <v>0</v>
      </c>
      <c r="J950">
        <v>0</v>
      </c>
      <c r="K950">
        <v>0</v>
      </c>
      <c r="L950">
        <v>0</v>
      </c>
      <c r="M950">
        <v>0</v>
      </c>
      <c r="N950">
        <v>0</v>
      </c>
      <c r="O950">
        <v>0</v>
      </c>
      <c r="P950">
        <v>0</v>
      </c>
      <c r="Q950">
        <v>0.23</v>
      </c>
      <c r="R950">
        <v>0.27800000000000002</v>
      </c>
      <c r="S950">
        <v>0.36299999999999999</v>
      </c>
      <c r="T950">
        <v>0.64100000000000001</v>
      </c>
      <c r="U950">
        <v>0.27900000000000003</v>
      </c>
      <c r="V950">
        <v>77</v>
      </c>
      <c r="W950">
        <v>0</v>
      </c>
      <c r="X950">
        <v>0</v>
      </c>
      <c r="Y950">
        <v>0</v>
      </c>
      <c r="Z950">
        <v>0</v>
      </c>
      <c r="AA950">
        <v>0</v>
      </c>
    </row>
    <row r="951" spans="1:27" x14ac:dyDescent="0.25">
      <c r="A951" t="s">
        <v>4515</v>
      </c>
      <c r="B951" t="s">
        <v>4516</v>
      </c>
      <c r="C951" t="s">
        <v>20871</v>
      </c>
      <c r="D951">
        <v>1</v>
      </c>
      <c r="E951">
        <v>1</v>
      </c>
      <c r="F951">
        <v>0</v>
      </c>
      <c r="G951">
        <v>0</v>
      </c>
      <c r="H951">
        <v>0</v>
      </c>
      <c r="I951">
        <v>0</v>
      </c>
      <c r="J951">
        <v>0</v>
      </c>
      <c r="K951">
        <v>0</v>
      </c>
      <c r="L951">
        <v>0</v>
      </c>
      <c r="M951">
        <v>0</v>
      </c>
      <c r="N951">
        <v>0</v>
      </c>
      <c r="O951">
        <v>0</v>
      </c>
      <c r="P951">
        <v>0</v>
      </c>
      <c r="Q951">
        <v>0.23300000000000001</v>
      </c>
      <c r="R951">
        <v>0.28899999999999998</v>
      </c>
      <c r="S951">
        <v>0.34499999999999997</v>
      </c>
      <c r="T951">
        <v>0.63400000000000001</v>
      </c>
      <c r="U951">
        <v>0.27900000000000003</v>
      </c>
      <c r="V951">
        <v>77</v>
      </c>
      <c r="W951">
        <v>0</v>
      </c>
      <c r="X951">
        <v>0</v>
      </c>
      <c r="Y951">
        <v>0</v>
      </c>
      <c r="Z951">
        <v>0</v>
      </c>
      <c r="AA951">
        <v>0</v>
      </c>
    </row>
    <row r="952" spans="1:27" x14ac:dyDescent="0.25">
      <c r="A952">
        <v>5053</v>
      </c>
      <c r="B952" t="s">
        <v>4846</v>
      </c>
      <c r="C952" t="s">
        <v>20877</v>
      </c>
      <c r="D952">
        <v>1</v>
      </c>
      <c r="E952">
        <v>1</v>
      </c>
      <c r="F952">
        <v>0</v>
      </c>
      <c r="G952">
        <v>0</v>
      </c>
      <c r="H952">
        <v>0</v>
      </c>
      <c r="I952">
        <v>0</v>
      </c>
      <c r="J952">
        <v>0</v>
      </c>
      <c r="K952">
        <v>0</v>
      </c>
      <c r="L952">
        <v>0</v>
      </c>
      <c r="M952">
        <v>0</v>
      </c>
      <c r="N952">
        <v>0</v>
      </c>
      <c r="O952">
        <v>0</v>
      </c>
      <c r="P952">
        <v>0</v>
      </c>
      <c r="Q952">
        <v>0.252</v>
      </c>
      <c r="R952">
        <v>0.28899999999999998</v>
      </c>
      <c r="S952">
        <v>0.35499999999999998</v>
      </c>
      <c r="T952">
        <v>0.64300000000000002</v>
      </c>
      <c r="U952">
        <v>0.27900000000000003</v>
      </c>
      <c r="V952">
        <v>81</v>
      </c>
      <c r="W952">
        <v>0</v>
      </c>
      <c r="X952">
        <v>0</v>
      </c>
      <c r="Y952">
        <v>0</v>
      </c>
      <c r="Z952">
        <v>0</v>
      </c>
      <c r="AA952">
        <v>0</v>
      </c>
    </row>
    <row r="953" spans="1:27" x14ac:dyDescent="0.25">
      <c r="A953" t="s">
        <v>4592</v>
      </c>
      <c r="B953" t="s">
        <v>4593</v>
      </c>
      <c r="C953" t="s">
        <v>20875</v>
      </c>
      <c r="D953">
        <v>1</v>
      </c>
      <c r="E953">
        <v>1</v>
      </c>
      <c r="F953">
        <v>0</v>
      </c>
      <c r="G953">
        <v>0</v>
      </c>
      <c r="H953">
        <v>0</v>
      </c>
      <c r="I953">
        <v>0</v>
      </c>
      <c r="J953">
        <v>0</v>
      </c>
      <c r="K953">
        <v>0</v>
      </c>
      <c r="L953">
        <v>0</v>
      </c>
      <c r="M953">
        <v>0</v>
      </c>
      <c r="N953">
        <v>0</v>
      </c>
      <c r="O953">
        <v>0</v>
      </c>
      <c r="P953">
        <v>0</v>
      </c>
      <c r="Q953">
        <v>0.23899999999999999</v>
      </c>
      <c r="R953">
        <v>0.27700000000000002</v>
      </c>
      <c r="S953">
        <v>0.36399999999999999</v>
      </c>
      <c r="T953">
        <v>0.64100000000000001</v>
      </c>
      <c r="U953">
        <v>0.27900000000000003</v>
      </c>
      <c r="V953">
        <v>72</v>
      </c>
      <c r="W953">
        <v>0</v>
      </c>
      <c r="X953">
        <v>0</v>
      </c>
      <c r="Y953">
        <v>0</v>
      </c>
      <c r="Z953">
        <v>0</v>
      </c>
      <c r="AA953">
        <v>0</v>
      </c>
    </row>
    <row r="954" spans="1:27" x14ac:dyDescent="0.25">
      <c r="A954" t="s">
        <v>4740</v>
      </c>
      <c r="B954" t="s">
        <v>4741</v>
      </c>
      <c r="C954" t="s">
        <v>20865</v>
      </c>
      <c r="D954">
        <v>1</v>
      </c>
      <c r="E954">
        <v>1</v>
      </c>
      <c r="F954">
        <v>0</v>
      </c>
      <c r="G954">
        <v>0</v>
      </c>
      <c r="H954">
        <v>0</v>
      </c>
      <c r="I954">
        <v>0</v>
      </c>
      <c r="J954">
        <v>0</v>
      </c>
      <c r="K954">
        <v>0</v>
      </c>
      <c r="L954">
        <v>0</v>
      </c>
      <c r="M954">
        <v>0</v>
      </c>
      <c r="N954">
        <v>0</v>
      </c>
      <c r="O954">
        <v>0</v>
      </c>
      <c r="P954">
        <v>0</v>
      </c>
      <c r="Q954">
        <v>0.23699999999999999</v>
      </c>
      <c r="R954">
        <v>0.29299999999999998</v>
      </c>
      <c r="S954">
        <v>0.34</v>
      </c>
      <c r="T954">
        <v>0.63300000000000001</v>
      </c>
      <c r="U954">
        <v>0.27900000000000003</v>
      </c>
      <c r="V954">
        <v>79</v>
      </c>
      <c r="W954">
        <v>0</v>
      </c>
      <c r="X954">
        <v>0</v>
      </c>
      <c r="Y954">
        <v>0</v>
      </c>
      <c r="Z954">
        <v>0</v>
      </c>
      <c r="AA954">
        <v>0</v>
      </c>
    </row>
    <row r="955" spans="1:27" x14ac:dyDescent="0.25">
      <c r="A955" t="s">
        <v>4557</v>
      </c>
      <c r="B955" t="s">
        <v>4558</v>
      </c>
      <c r="C955" t="s">
        <v>20878</v>
      </c>
      <c r="D955">
        <v>1</v>
      </c>
      <c r="E955">
        <v>1</v>
      </c>
      <c r="F955">
        <v>0</v>
      </c>
      <c r="G955">
        <v>0</v>
      </c>
      <c r="H955">
        <v>0</v>
      </c>
      <c r="I955">
        <v>0</v>
      </c>
      <c r="J955">
        <v>0</v>
      </c>
      <c r="K955">
        <v>0</v>
      </c>
      <c r="L955">
        <v>0</v>
      </c>
      <c r="M955">
        <v>0</v>
      </c>
      <c r="N955">
        <v>0</v>
      </c>
      <c r="O955">
        <v>0</v>
      </c>
      <c r="P955">
        <v>0</v>
      </c>
      <c r="Q955">
        <v>0.23699999999999999</v>
      </c>
      <c r="R955">
        <v>0.29699999999999999</v>
      </c>
      <c r="S955">
        <v>0.33300000000000002</v>
      </c>
      <c r="T955">
        <v>0.63</v>
      </c>
      <c r="U955">
        <v>0.27900000000000003</v>
      </c>
      <c r="V955">
        <v>73</v>
      </c>
      <c r="W955">
        <v>0</v>
      </c>
      <c r="X955">
        <v>0</v>
      </c>
      <c r="Y955">
        <v>0</v>
      </c>
      <c r="Z955">
        <v>0</v>
      </c>
      <c r="AA955">
        <v>0</v>
      </c>
    </row>
    <row r="956" spans="1:27" x14ac:dyDescent="0.25">
      <c r="A956" t="s">
        <v>4912</v>
      </c>
      <c r="B956" t="s">
        <v>4913</v>
      </c>
      <c r="C956" t="s">
        <v>20866</v>
      </c>
      <c r="D956">
        <v>1</v>
      </c>
      <c r="E956">
        <v>1</v>
      </c>
      <c r="F956">
        <v>0</v>
      </c>
      <c r="G956">
        <v>0</v>
      </c>
      <c r="H956">
        <v>0</v>
      </c>
      <c r="I956">
        <v>0</v>
      </c>
      <c r="J956">
        <v>0</v>
      </c>
      <c r="K956">
        <v>0</v>
      </c>
      <c r="L956">
        <v>0</v>
      </c>
      <c r="M956">
        <v>0</v>
      </c>
      <c r="N956">
        <v>0</v>
      </c>
      <c r="O956">
        <v>0</v>
      </c>
      <c r="P956">
        <v>0</v>
      </c>
      <c r="Q956">
        <v>0.24</v>
      </c>
      <c r="R956">
        <v>0.308</v>
      </c>
      <c r="S956">
        <v>0.31900000000000001</v>
      </c>
      <c r="T956">
        <v>0.627</v>
      </c>
      <c r="U956">
        <v>0.27900000000000003</v>
      </c>
      <c r="V956">
        <v>73</v>
      </c>
      <c r="W956">
        <v>0</v>
      </c>
      <c r="X956">
        <v>0</v>
      </c>
      <c r="Y956">
        <v>0</v>
      </c>
      <c r="Z956">
        <v>0</v>
      </c>
      <c r="AA956">
        <v>0</v>
      </c>
    </row>
    <row r="957" spans="1:27" x14ac:dyDescent="0.25">
      <c r="A957">
        <v>14320</v>
      </c>
      <c r="B957" t="s">
        <v>3555</v>
      </c>
      <c r="C957" t="s">
        <v>20866</v>
      </c>
      <c r="D957">
        <v>65</v>
      </c>
      <c r="E957">
        <v>61</v>
      </c>
      <c r="F957">
        <v>16</v>
      </c>
      <c r="G957">
        <v>3</v>
      </c>
      <c r="H957">
        <v>0</v>
      </c>
      <c r="I957">
        <v>1</v>
      </c>
      <c r="J957">
        <v>6</v>
      </c>
      <c r="K957">
        <v>6</v>
      </c>
      <c r="L957">
        <v>3</v>
      </c>
      <c r="M957">
        <v>12</v>
      </c>
      <c r="N957">
        <v>1</v>
      </c>
      <c r="O957">
        <v>3</v>
      </c>
      <c r="P957">
        <v>1</v>
      </c>
      <c r="Q957">
        <v>0.255</v>
      </c>
      <c r="R957">
        <v>0.28799999999999998</v>
      </c>
      <c r="S957">
        <v>0.35399999999999998</v>
      </c>
      <c r="T957">
        <v>0.64200000000000002</v>
      </c>
      <c r="U957">
        <v>0.27900000000000003</v>
      </c>
      <c r="V957">
        <v>73</v>
      </c>
      <c r="W957">
        <v>0.1</v>
      </c>
      <c r="X957">
        <v>-0.1</v>
      </c>
      <c r="Y957">
        <v>-2</v>
      </c>
      <c r="Z957">
        <v>0.2</v>
      </c>
      <c r="AA957">
        <v>0</v>
      </c>
    </row>
    <row r="958" spans="1:27" x14ac:dyDescent="0.25">
      <c r="A958" t="s">
        <v>4132</v>
      </c>
      <c r="B958" t="s">
        <v>4133</v>
      </c>
      <c r="C958" t="s">
        <v>20890</v>
      </c>
      <c r="D958">
        <v>68</v>
      </c>
      <c r="E958">
        <v>60</v>
      </c>
      <c r="F958">
        <v>14</v>
      </c>
      <c r="G958">
        <v>2</v>
      </c>
      <c r="H958">
        <v>0</v>
      </c>
      <c r="I958">
        <v>1</v>
      </c>
      <c r="J958">
        <v>6</v>
      </c>
      <c r="K958">
        <v>5</v>
      </c>
      <c r="L958">
        <v>6</v>
      </c>
      <c r="M958">
        <v>15</v>
      </c>
      <c r="N958">
        <v>1</v>
      </c>
      <c r="O958">
        <v>1</v>
      </c>
      <c r="P958">
        <v>1</v>
      </c>
      <c r="Q958">
        <v>0.22700000000000001</v>
      </c>
      <c r="R958">
        <v>0.30199999999999999</v>
      </c>
      <c r="S958">
        <v>0.32500000000000001</v>
      </c>
      <c r="T958">
        <v>0.627</v>
      </c>
      <c r="U958">
        <v>0.27900000000000003</v>
      </c>
      <c r="V958">
        <v>79</v>
      </c>
      <c r="W958">
        <v>0</v>
      </c>
      <c r="X958">
        <v>0</v>
      </c>
      <c r="Y958">
        <v>-1.7</v>
      </c>
      <c r="Z958">
        <v>-0.1</v>
      </c>
      <c r="AA958">
        <v>0</v>
      </c>
    </row>
    <row r="959" spans="1:27" x14ac:dyDescent="0.25">
      <c r="A959">
        <v>2225</v>
      </c>
      <c r="B959" t="s">
        <v>4793</v>
      </c>
      <c r="C959" t="s">
        <v>20870</v>
      </c>
      <c r="D959">
        <v>1</v>
      </c>
      <c r="E959">
        <v>1</v>
      </c>
      <c r="F959">
        <v>0</v>
      </c>
      <c r="G959">
        <v>0</v>
      </c>
      <c r="H959">
        <v>0</v>
      </c>
      <c r="I959">
        <v>0</v>
      </c>
      <c r="J959">
        <v>0</v>
      </c>
      <c r="K959">
        <v>0</v>
      </c>
      <c r="L959">
        <v>0</v>
      </c>
      <c r="M959">
        <v>0</v>
      </c>
      <c r="N959">
        <v>0</v>
      </c>
      <c r="O959">
        <v>0</v>
      </c>
      <c r="P959">
        <v>0</v>
      </c>
      <c r="Q959">
        <v>0.251</v>
      </c>
      <c r="R959">
        <v>0.29499999999999998</v>
      </c>
      <c r="S959">
        <v>0.33900000000000002</v>
      </c>
      <c r="T959">
        <v>0.63400000000000001</v>
      </c>
      <c r="U959">
        <v>0.27900000000000003</v>
      </c>
      <c r="V959">
        <v>71</v>
      </c>
      <c r="W959">
        <v>0</v>
      </c>
      <c r="X959">
        <v>0</v>
      </c>
      <c r="Y959">
        <v>0</v>
      </c>
      <c r="Z959">
        <v>0</v>
      </c>
      <c r="AA959">
        <v>0</v>
      </c>
    </row>
    <row r="960" spans="1:27" x14ac:dyDescent="0.25">
      <c r="A960" t="s">
        <v>4415</v>
      </c>
      <c r="B960" t="s">
        <v>4416</v>
      </c>
      <c r="C960" t="s">
        <v>20891</v>
      </c>
      <c r="D960">
        <v>1</v>
      </c>
      <c r="E960">
        <v>1</v>
      </c>
      <c r="F960">
        <v>0</v>
      </c>
      <c r="G960">
        <v>0</v>
      </c>
      <c r="H960">
        <v>0</v>
      </c>
      <c r="I960">
        <v>0</v>
      </c>
      <c r="J960">
        <v>0</v>
      </c>
      <c r="K960">
        <v>0</v>
      </c>
      <c r="L960">
        <v>0</v>
      </c>
      <c r="M960">
        <v>0</v>
      </c>
      <c r="N960">
        <v>0</v>
      </c>
      <c r="O960">
        <v>0</v>
      </c>
      <c r="P960">
        <v>0</v>
      </c>
      <c r="Q960">
        <v>0.23899999999999999</v>
      </c>
      <c r="R960">
        <v>0.28399999999999997</v>
      </c>
      <c r="S960">
        <v>0.35399999999999998</v>
      </c>
      <c r="T960">
        <v>0.63800000000000001</v>
      </c>
      <c r="U960">
        <v>0.27900000000000003</v>
      </c>
      <c r="V960">
        <v>78</v>
      </c>
      <c r="W960">
        <v>0</v>
      </c>
      <c r="X960">
        <v>0</v>
      </c>
      <c r="Y960">
        <v>0</v>
      </c>
      <c r="Z960">
        <v>0</v>
      </c>
      <c r="AA960">
        <v>0</v>
      </c>
    </row>
    <row r="961" spans="1:27" x14ac:dyDescent="0.25">
      <c r="A961">
        <v>12508</v>
      </c>
      <c r="B961" t="s">
        <v>4473</v>
      </c>
      <c r="C961" t="s">
        <v>20865</v>
      </c>
      <c r="D961">
        <v>13</v>
      </c>
      <c r="E961">
        <v>12</v>
      </c>
      <c r="F961">
        <v>3</v>
      </c>
      <c r="G961">
        <v>1</v>
      </c>
      <c r="H961">
        <v>0</v>
      </c>
      <c r="I961">
        <v>0</v>
      </c>
      <c r="J961">
        <v>1</v>
      </c>
      <c r="K961">
        <v>1</v>
      </c>
      <c r="L961">
        <v>1</v>
      </c>
      <c r="M961">
        <v>3</v>
      </c>
      <c r="N961">
        <v>0</v>
      </c>
      <c r="O961">
        <v>0</v>
      </c>
      <c r="P961">
        <v>0</v>
      </c>
      <c r="Q961">
        <v>0.23100000000000001</v>
      </c>
      <c r="R961">
        <v>0.28000000000000003</v>
      </c>
      <c r="S961">
        <v>0.35699999999999998</v>
      </c>
      <c r="T961">
        <v>0.63700000000000001</v>
      </c>
      <c r="U961">
        <v>0.27900000000000003</v>
      </c>
      <c r="V961">
        <v>79</v>
      </c>
      <c r="W961">
        <v>0</v>
      </c>
      <c r="X961">
        <v>0</v>
      </c>
      <c r="Y961">
        <v>-0.3</v>
      </c>
      <c r="Z961">
        <v>0.3</v>
      </c>
      <c r="AA961">
        <v>0</v>
      </c>
    </row>
    <row r="962" spans="1:27" x14ac:dyDescent="0.25">
      <c r="A962">
        <v>9767</v>
      </c>
      <c r="B962" t="s">
        <v>4219</v>
      </c>
      <c r="C962" t="s">
        <v>20889</v>
      </c>
      <c r="D962">
        <v>1</v>
      </c>
      <c r="E962">
        <v>1</v>
      </c>
      <c r="F962">
        <v>0</v>
      </c>
      <c r="G962">
        <v>0</v>
      </c>
      <c r="H962">
        <v>0</v>
      </c>
      <c r="I962">
        <v>0</v>
      </c>
      <c r="J962">
        <v>0</v>
      </c>
      <c r="K962">
        <v>0</v>
      </c>
      <c r="L962">
        <v>0</v>
      </c>
      <c r="M962">
        <v>0</v>
      </c>
      <c r="N962">
        <v>0</v>
      </c>
      <c r="O962">
        <v>0</v>
      </c>
      <c r="P962">
        <v>0</v>
      </c>
      <c r="Q962">
        <v>0.24299999999999999</v>
      </c>
      <c r="R962">
        <v>0.29499999999999998</v>
      </c>
      <c r="S962">
        <v>0.33800000000000002</v>
      </c>
      <c r="T962">
        <v>0.63300000000000001</v>
      </c>
      <c r="U962">
        <v>0.27900000000000003</v>
      </c>
      <c r="V962">
        <v>77</v>
      </c>
      <c r="W962">
        <v>0</v>
      </c>
      <c r="X962">
        <v>0</v>
      </c>
      <c r="Y962">
        <v>0</v>
      </c>
      <c r="Z962">
        <v>0</v>
      </c>
      <c r="AA962">
        <v>0</v>
      </c>
    </row>
    <row r="963" spans="1:27" x14ac:dyDescent="0.25">
      <c r="A963" t="s">
        <v>4806</v>
      </c>
      <c r="B963" t="s">
        <v>4807</v>
      </c>
      <c r="C963" t="s">
        <v>20881</v>
      </c>
      <c r="D963">
        <v>1</v>
      </c>
      <c r="E963">
        <v>1</v>
      </c>
      <c r="F963">
        <v>0</v>
      </c>
      <c r="G963">
        <v>0</v>
      </c>
      <c r="H963">
        <v>0</v>
      </c>
      <c r="I963">
        <v>0</v>
      </c>
      <c r="J963">
        <v>0</v>
      </c>
      <c r="K963">
        <v>0</v>
      </c>
      <c r="L963">
        <v>0</v>
      </c>
      <c r="M963">
        <v>0</v>
      </c>
      <c r="N963">
        <v>0</v>
      </c>
      <c r="O963">
        <v>0</v>
      </c>
      <c r="P963">
        <v>0</v>
      </c>
      <c r="Q963">
        <v>0.222</v>
      </c>
      <c r="R963">
        <v>0.27300000000000002</v>
      </c>
      <c r="S963">
        <v>0.36599999999999999</v>
      </c>
      <c r="T963">
        <v>0.63900000000000001</v>
      </c>
      <c r="U963">
        <v>0.27900000000000003</v>
      </c>
      <c r="V963">
        <v>69</v>
      </c>
      <c r="W963">
        <v>0</v>
      </c>
      <c r="X963">
        <v>0</v>
      </c>
      <c r="Y963">
        <v>0</v>
      </c>
      <c r="Z963">
        <v>0</v>
      </c>
      <c r="AA963">
        <v>0</v>
      </c>
    </row>
    <row r="964" spans="1:27" x14ac:dyDescent="0.25">
      <c r="A964" t="s">
        <v>4317</v>
      </c>
      <c r="B964" t="s">
        <v>4318</v>
      </c>
      <c r="C964" t="s">
        <v>20885</v>
      </c>
      <c r="D964">
        <v>1</v>
      </c>
      <c r="E964">
        <v>1</v>
      </c>
      <c r="F964">
        <v>0</v>
      </c>
      <c r="G964">
        <v>0</v>
      </c>
      <c r="H964">
        <v>0</v>
      </c>
      <c r="I964">
        <v>0</v>
      </c>
      <c r="J964">
        <v>0</v>
      </c>
      <c r="K964">
        <v>0</v>
      </c>
      <c r="L964">
        <v>0</v>
      </c>
      <c r="M964">
        <v>0</v>
      </c>
      <c r="N964">
        <v>0</v>
      </c>
      <c r="O964">
        <v>0</v>
      </c>
      <c r="P964">
        <v>0</v>
      </c>
      <c r="Q964">
        <v>0.23100000000000001</v>
      </c>
      <c r="R964">
        <v>0.28299999999999997</v>
      </c>
      <c r="S964">
        <v>0.35199999999999998</v>
      </c>
      <c r="T964">
        <v>0.63500000000000001</v>
      </c>
      <c r="U964">
        <v>0.27900000000000003</v>
      </c>
      <c r="V964">
        <v>75</v>
      </c>
      <c r="W964">
        <v>0</v>
      </c>
      <c r="X964">
        <v>0</v>
      </c>
      <c r="Y964">
        <v>0</v>
      </c>
      <c r="Z964">
        <v>0</v>
      </c>
      <c r="AA964">
        <v>0</v>
      </c>
    </row>
    <row r="965" spans="1:27" x14ac:dyDescent="0.25">
      <c r="A965" t="s">
        <v>4787</v>
      </c>
      <c r="B965" t="s">
        <v>4788</v>
      </c>
      <c r="C965" t="s">
        <v>20893</v>
      </c>
      <c r="D965">
        <v>1</v>
      </c>
      <c r="E965">
        <v>1</v>
      </c>
      <c r="F965">
        <v>0</v>
      </c>
      <c r="G965">
        <v>0</v>
      </c>
      <c r="H965">
        <v>0</v>
      </c>
      <c r="I965">
        <v>0</v>
      </c>
      <c r="J965">
        <v>0</v>
      </c>
      <c r="K965">
        <v>0</v>
      </c>
      <c r="L965">
        <v>0</v>
      </c>
      <c r="M965">
        <v>0</v>
      </c>
      <c r="N965">
        <v>0</v>
      </c>
      <c r="O965">
        <v>0</v>
      </c>
      <c r="P965">
        <v>0</v>
      </c>
      <c r="Q965">
        <v>0.23699999999999999</v>
      </c>
      <c r="R965">
        <v>0.30099999999999999</v>
      </c>
      <c r="S965">
        <v>0.33</v>
      </c>
      <c r="T965">
        <v>0.63100000000000001</v>
      </c>
      <c r="U965">
        <v>0.27900000000000003</v>
      </c>
      <c r="V965">
        <v>76</v>
      </c>
      <c r="W965">
        <v>0</v>
      </c>
      <c r="X965">
        <v>0</v>
      </c>
      <c r="Y965">
        <v>0</v>
      </c>
      <c r="Z965">
        <v>0</v>
      </c>
      <c r="AA965">
        <v>0</v>
      </c>
    </row>
    <row r="966" spans="1:27" x14ac:dyDescent="0.25">
      <c r="A966" t="s">
        <v>4257</v>
      </c>
      <c r="B966" t="s">
        <v>4258</v>
      </c>
      <c r="C966" t="s">
        <v>20883</v>
      </c>
      <c r="D966">
        <v>1</v>
      </c>
      <c r="E966">
        <v>1</v>
      </c>
      <c r="F966">
        <v>0</v>
      </c>
      <c r="G966">
        <v>0</v>
      </c>
      <c r="H966">
        <v>0</v>
      </c>
      <c r="I966">
        <v>0</v>
      </c>
      <c r="J966">
        <v>0</v>
      </c>
      <c r="K966">
        <v>0</v>
      </c>
      <c r="L966">
        <v>0</v>
      </c>
      <c r="M966">
        <v>0</v>
      </c>
      <c r="N966">
        <v>0</v>
      </c>
      <c r="O966">
        <v>0</v>
      </c>
      <c r="P966">
        <v>0</v>
      </c>
      <c r="Q966">
        <v>0.22700000000000001</v>
      </c>
      <c r="R966">
        <v>0.28599999999999998</v>
      </c>
      <c r="S966">
        <v>0.34699999999999998</v>
      </c>
      <c r="T966">
        <v>0.63300000000000001</v>
      </c>
      <c r="U966">
        <v>0.27900000000000003</v>
      </c>
      <c r="V966">
        <v>72</v>
      </c>
      <c r="W966">
        <v>0</v>
      </c>
      <c r="X966">
        <v>0</v>
      </c>
      <c r="Y966">
        <v>0</v>
      </c>
      <c r="Z966">
        <v>0</v>
      </c>
      <c r="AA966">
        <v>0</v>
      </c>
    </row>
    <row r="967" spans="1:27" x14ac:dyDescent="0.25">
      <c r="A967">
        <v>12606</v>
      </c>
      <c r="B967" t="s">
        <v>4817</v>
      </c>
      <c r="C967" t="s">
        <v>20872</v>
      </c>
      <c r="D967">
        <v>1</v>
      </c>
      <c r="E967">
        <v>1</v>
      </c>
      <c r="F967">
        <v>0</v>
      </c>
      <c r="G967">
        <v>0</v>
      </c>
      <c r="H967">
        <v>0</v>
      </c>
      <c r="I967">
        <v>0</v>
      </c>
      <c r="J967">
        <v>0</v>
      </c>
      <c r="K967">
        <v>0</v>
      </c>
      <c r="L967">
        <v>0</v>
      </c>
      <c r="M967">
        <v>0</v>
      </c>
      <c r="N967">
        <v>0</v>
      </c>
      <c r="O967">
        <v>0</v>
      </c>
      <c r="P967">
        <v>0</v>
      </c>
      <c r="Q967">
        <v>0.23499999999999999</v>
      </c>
      <c r="R967">
        <v>0.30299999999999999</v>
      </c>
      <c r="S967">
        <v>0.32400000000000001</v>
      </c>
      <c r="T967">
        <v>0.627</v>
      </c>
      <c r="U967">
        <v>0.27900000000000003</v>
      </c>
      <c r="V967">
        <v>73</v>
      </c>
      <c r="W967">
        <v>0</v>
      </c>
      <c r="X967">
        <v>0</v>
      </c>
      <c r="Y967">
        <v>0</v>
      </c>
      <c r="Z967">
        <v>0</v>
      </c>
      <c r="AA967">
        <v>0</v>
      </c>
    </row>
    <row r="968" spans="1:27" x14ac:dyDescent="0.25">
      <c r="A968">
        <v>6402</v>
      </c>
      <c r="B968" t="s">
        <v>4537</v>
      </c>
      <c r="C968" t="s">
        <v>20871</v>
      </c>
      <c r="D968">
        <v>1</v>
      </c>
      <c r="E968">
        <v>1</v>
      </c>
      <c r="F968">
        <v>0</v>
      </c>
      <c r="G968">
        <v>0</v>
      </c>
      <c r="H968">
        <v>0</v>
      </c>
      <c r="I968">
        <v>0</v>
      </c>
      <c r="J968">
        <v>0</v>
      </c>
      <c r="K968">
        <v>0</v>
      </c>
      <c r="L968">
        <v>0</v>
      </c>
      <c r="M968">
        <v>0</v>
      </c>
      <c r="N968">
        <v>0</v>
      </c>
      <c r="O968">
        <v>0</v>
      </c>
      <c r="P968">
        <v>0</v>
      </c>
      <c r="Q968">
        <v>0.24199999999999999</v>
      </c>
      <c r="R968">
        <v>0.28899999999999998</v>
      </c>
      <c r="S968">
        <v>0.34599999999999997</v>
      </c>
      <c r="T968">
        <v>0.63600000000000001</v>
      </c>
      <c r="U968">
        <v>0.27900000000000003</v>
      </c>
      <c r="V968">
        <v>77</v>
      </c>
      <c r="W968">
        <v>0</v>
      </c>
      <c r="X968">
        <v>0</v>
      </c>
      <c r="Y968">
        <v>0</v>
      </c>
      <c r="Z968">
        <v>0</v>
      </c>
      <c r="AA968">
        <v>0</v>
      </c>
    </row>
    <row r="969" spans="1:27" x14ac:dyDescent="0.25">
      <c r="A969">
        <v>8155</v>
      </c>
      <c r="B969" t="s">
        <v>4950</v>
      </c>
      <c r="C969" t="s">
        <v>20882</v>
      </c>
      <c r="D969">
        <v>1</v>
      </c>
      <c r="E969">
        <v>1</v>
      </c>
      <c r="F969">
        <v>0</v>
      </c>
      <c r="G969">
        <v>0</v>
      </c>
      <c r="H969">
        <v>0</v>
      </c>
      <c r="I969">
        <v>0</v>
      </c>
      <c r="J969">
        <v>0</v>
      </c>
      <c r="K969">
        <v>0</v>
      </c>
      <c r="L969">
        <v>0</v>
      </c>
      <c r="M969">
        <v>0</v>
      </c>
      <c r="N969">
        <v>0</v>
      </c>
      <c r="O969">
        <v>0</v>
      </c>
      <c r="P969">
        <v>0</v>
      </c>
      <c r="Q969">
        <v>0.248</v>
      </c>
      <c r="R969">
        <v>0.30199999999999999</v>
      </c>
      <c r="S969">
        <v>0.32500000000000001</v>
      </c>
      <c r="T969">
        <v>0.627</v>
      </c>
      <c r="U969">
        <v>0.27900000000000003</v>
      </c>
      <c r="V969">
        <v>71</v>
      </c>
      <c r="W969">
        <v>0</v>
      </c>
      <c r="X969">
        <v>0</v>
      </c>
      <c r="Y969">
        <v>0</v>
      </c>
      <c r="Z969">
        <v>0</v>
      </c>
      <c r="AA969">
        <v>0</v>
      </c>
    </row>
    <row r="970" spans="1:27" x14ac:dyDescent="0.25">
      <c r="A970">
        <v>5552</v>
      </c>
      <c r="B970" t="s">
        <v>4213</v>
      </c>
      <c r="C970" t="s">
        <v>20869</v>
      </c>
      <c r="D970">
        <v>1</v>
      </c>
      <c r="E970">
        <v>1</v>
      </c>
      <c r="F970">
        <v>0</v>
      </c>
      <c r="G970">
        <v>0</v>
      </c>
      <c r="H970">
        <v>0</v>
      </c>
      <c r="I970">
        <v>0</v>
      </c>
      <c r="J970">
        <v>0</v>
      </c>
      <c r="K970">
        <v>0</v>
      </c>
      <c r="L970">
        <v>0</v>
      </c>
      <c r="M970">
        <v>0</v>
      </c>
      <c r="N970">
        <v>0</v>
      </c>
      <c r="O970">
        <v>0</v>
      </c>
      <c r="P970">
        <v>0</v>
      </c>
      <c r="Q970">
        <v>0.214</v>
      </c>
      <c r="R970">
        <v>0.27100000000000002</v>
      </c>
      <c r="S970">
        <v>0.36699999999999999</v>
      </c>
      <c r="T970">
        <v>0.63800000000000001</v>
      </c>
      <c r="U970">
        <v>0.27900000000000003</v>
      </c>
      <c r="V970">
        <v>69</v>
      </c>
      <c r="W970">
        <v>0</v>
      </c>
      <c r="X970">
        <v>0</v>
      </c>
      <c r="Y970">
        <v>0</v>
      </c>
      <c r="Z970">
        <v>0</v>
      </c>
      <c r="AA970">
        <v>0</v>
      </c>
    </row>
    <row r="971" spans="1:27" x14ac:dyDescent="0.25">
      <c r="A971" t="s">
        <v>20935</v>
      </c>
      <c r="B971" t="s">
        <v>20936</v>
      </c>
      <c r="C971" t="s">
        <v>20880</v>
      </c>
      <c r="D971">
        <v>1</v>
      </c>
      <c r="E971">
        <v>1</v>
      </c>
      <c r="F971">
        <v>0</v>
      </c>
      <c r="G971">
        <v>0</v>
      </c>
      <c r="H971">
        <v>0</v>
      </c>
      <c r="I971">
        <v>0</v>
      </c>
      <c r="J971">
        <v>0</v>
      </c>
      <c r="K971">
        <v>0</v>
      </c>
      <c r="L971">
        <v>0</v>
      </c>
      <c r="M971">
        <v>0</v>
      </c>
      <c r="N971">
        <v>0</v>
      </c>
      <c r="O971">
        <v>0</v>
      </c>
      <c r="P971">
        <v>0</v>
      </c>
      <c r="Q971">
        <v>0.22600000000000001</v>
      </c>
      <c r="R971">
        <v>0.28299999999999997</v>
      </c>
      <c r="S971">
        <v>0.35199999999999998</v>
      </c>
      <c r="T971">
        <v>0.63500000000000001</v>
      </c>
      <c r="U971">
        <v>0.27900000000000003</v>
      </c>
      <c r="V971">
        <v>67</v>
      </c>
      <c r="W971">
        <v>0</v>
      </c>
      <c r="X971">
        <v>0</v>
      </c>
      <c r="Y971">
        <v>0</v>
      </c>
      <c r="Z971">
        <v>0</v>
      </c>
      <c r="AA971">
        <v>0</v>
      </c>
    </row>
    <row r="972" spans="1:27" x14ac:dyDescent="0.25">
      <c r="A972">
        <v>11146</v>
      </c>
      <c r="B972" t="s">
        <v>3785</v>
      </c>
      <c r="C972" t="s">
        <v>20892</v>
      </c>
      <c r="D972">
        <v>299</v>
      </c>
      <c r="E972">
        <v>270</v>
      </c>
      <c r="F972">
        <v>60</v>
      </c>
      <c r="G972">
        <v>11</v>
      </c>
      <c r="H972">
        <v>1</v>
      </c>
      <c r="I972">
        <v>8</v>
      </c>
      <c r="J972">
        <v>26</v>
      </c>
      <c r="K972">
        <v>29</v>
      </c>
      <c r="L972">
        <v>22</v>
      </c>
      <c r="M972">
        <v>79</v>
      </c>
      <c r="N972">
        <v>3</v>
      </c>
      <c r="O972">
        <v>1</v>
      </c>
      <c r="P972">
        <v>1</v>
      </c>
      <c r="Q972">
        <v>0.222</v>
      </c>
      <c r="R972">
        <v>0.28399999999999997</v>
      </c>
      <c r="S972">
        <v>0.35799999999999998</v>
      </c>
      <c r="T972">
        <v>0.64200000000000002</v>
      </c>
      <c r="U972">
        <v>0.27900000000000003</v>
      </c>
      <c r="V972">
        <v>73</v>
      </c>
      <c r="W972">
        <v>-0.3</v>
      </c>
      <c r="X972">
        <v>1.4</v>
      </c>
      <c r="Y972">
        <v>-9.9</v>
      </c>
      <c r="Z972">
        <v>7.7</v>
      </c>
      <c r="AA972">
        <v>0.8</v>
      </c>
    </row>
    <row r="973" spans="1:27" x14ac:dyDescent="0.25">
      <c r="A973" t="s">
        <v>4738</v>
      </c>
      <c r="B973" t="s">
        <v>4739</v>
      </c>
      <c r="C973" t="s">
        <v>20872</v>
      </c>
      <c r="D973">
        <v>1</v>
      </c>
      <c r="E973">
        <v>1</v>
      </c>
      <c r="F973">
        <v>0</v>
      </c>
      <c r="G973">
        <v>0</v>
      </c>
      <c r="H973">
        <v>0</v>
      </c>
      <c r="I973">
        <v>0</v>
      </c>
      <c r="J973">
        <v>0</v>
      </c>
      <c r="K973">
        <v>0</v>
      </c>
      <c r="L973">
        <v>0</v>
      </c>
      <c r="M973">
        <v>0</v>
      </c>
      <c r="N973">
        <v>0</v>
      </c>
      <c r="O973">
        <v>0</v>
      </c>
      <c r="P973">
        <v>0</v>
      </c>
      <c r="Q973">
        <v>0.23799999999999999</v>
      </c>
      <c r="R973">
        <v>0.28499999999999998</v>
      </c>
      <c r="S973">
        <v>0.35</v>
      </c>
      <c r="T973">
        <v>0.63500000000000001</v>
      </c>
      <c r="U973">
        <v>0.27900000000000003</v>
      </c>
      <c r="V973">
        <v>73</v>
      </c>
      <c r="W973">
        <v>0</v>
      </c>
      <c r="X973">
        <v>0</v>
      </c>
      <c r="Y973">
        <v>0</v>
      </c>
      <c r="Z973">
        <v>0</v>
      </c>
      <c r="AA973">
        <v>0</v>
      </c>
    </row>
    <row r="974" spans="1:27" x14ac:dyDescent="0.25">
      <c r="A974" t="s">
        <v>4457</v>
      </c>
      <c r="B974" t="s">
        <v>4458</v>
      </c>
      <c r="C974" t="s">
        <v>20878</v>
      </c>
      <c r="D974">
        <v>1</v>
      </c>
      <c r="E974">
        <v>1</v>
      </c>
      <c r="F974">
        <v>0</v>
      </c>
      <c r="G974">
        <v>0</v>
      </c>
      <c r="H974">
        <v>0</v>
      </c>
      <c r="I974">
        <v>0</v>
      </c>
      <c r="J974">
        <v>0</v>
      </c>
      <c r="K974">
        <v>0</v>
      </c>
      <c r="L974">
        <v>0</v>
      </c>
      <c r="M974">
        <v>0</v>
      </c>
      <c r="N974">
        <v>0</v>
      </c>
      <c r="O974">
        <v>0</v>
      </c>
      <c r="P974">
        <v>0</v>
      </c>
      <c r="Q974">
        <v>0.26900000000000002</v>
      </c>
      <c r="R974">
        <v>0.30499999999999999</v>
      </c>
      <c r="S974">
        <v>0.32500000000000001</v>
      </c>
      <c r="T974">
        <v>0.63</v>
      </c>
      <c r="U974">
        <v>0.27900000000000003</v>
      </c>
      <c r="V974">
        <v>72</v>
      </c>
      <c r="W974">
        <v>0</v>
      </c>
      <c r="X974">
        <v>0</v>
      </c>
      <c r="Y974">
        <v>0</v>
      </c>
      <c r="Z974">
        <v>0</v>
      </c>
      <c r="AA974">
        <v>0</v>
      </c>
    </row>
    <row r="975" spans="1:27" x14ac:dyDescent="0.25">
      <c r="A975">
        <v>7927</v>
      </c>
      <c r="B975" t="s">
        <v>5023</v>
      </c>
      <c r="C975" t="s">
        <v>20893</v>
      </c>
      <c r="D975">
        <v>211</v>
      </c>
      <c r="E975">
        <v>192</v>
      </c>
      <c r="F975">
        <v>47</v>
      </c>
      <c r="G975">
        <v>9</v>
      </c>
      <c r="H975">
        <v>1</v>
      </c>
      <c r="I975">
        <v>1</v>
      </c>
      <c r="J975">
        <v>20</v>
      </c>
      <c r="K975">
        <v>17</v>
      </c>
      <c r="L975">
        <v>15</v>
      </c>
      <c r="M975">
        <v>27</v>
      </c>
      <c r="N975">
        <v>1</v>
      </c>
      <c r="O975">
        <v>4</v>
      </c>
      <c r="P975">
        <v>2</v>
      </c>
      <c r="Q975">
        <v>0.246</v>
      </c>
      <c r="R975">
        <v>0.30299999999999999</v>
      </c>
      <c r="S975">
        <v>0.32600000000000001</v>
      </c>
      <c r="T975">
        <v>0.629</v>
      </c>
      <c r="U975">
        <v>0.27900000000000003</v>
      </c>
      <c r="V975">
        <v>76</v>
      </c>
      <c r="W975">
        <v>0.3</v>
      </c>
      <c r="X975">
        <v>0.1</v>
      </c>
      <c r="Y975">
        <v>-5.5</v>
      </c>
      <c r="Z975">
        <v>1.1000000000000001</v>
      </c>
      <c r="AA975">
        <v>0.3</v>
      </c>
    </row>
    <row r="976" spans="1:27" x14ac:dyDescent="0.25">
      <c r="A976" t="s">
        <v>4479</v>
      </c>
      <c r="B976" t="s">
        <v>4480</v>
      </c>
      <c r="C976" t="s">
        <v>20889</v>
      </c>
      <c r="D976">
        <v>1</v>
      </c>
      <c r="E976">
        <v>1</v>
      </c>
      <c r="F976">
        <v>0</v>
      </c>
      <c r="G976">
        <v>0</v>
      </c>
      <c r="H976">
        <v>0</v>
      </c>
      <c r="I976">
        <v>0</v>
      </c>
      <c r="J976">
        <v>0</v>
      </c>
      <c r="K976">
        <v>0</v>
      </c>
      <c r="L976">
        <v>0</v>
      </c>
      <c r="M976">
        <v>0</v>
      </c>
      <c r="N976">
        <v>0</v>
      </c>
      <c r="O976">
        <v>0</v>
      </c>
      <c r="P976">
        <v>0</v>
      </c>
      <c r="Q976">
        <v>0.24</v>
      </c>
      <c r="R976">
        <v>0.28899999999999998</v>
      </c>
      <c r="S976">
        <v>0.34399999999999997</v>
      </c>
      <c r="T976">
        <v>0.63300000000000001</v>
      </c>
      <c r="U976">
        <v>0.27900000000000003</v>
      </c>
      <c r="V976">
        <v>77</v>
      </c>
      <c r="W976">
        <v>0</v>
      </c>
      <c r="X976">
        <v>0</v>
      </c>
      <c r="Y976">
        <v>0</v>
      </c>
      <c r="Z976">
        <v>0</v>
      </c>
      <c r="AA976">
        <v>0</v>
      </c>
    </row>
    <row r="977" spans="1:27" x14ac:dyDescent="0.25">
      <c r="A977" t="s">
        <v>3882</v>
      </c>
      <c r="B977" t="s">
        <v>3883</v>
      </c>
      <c r="C977" t="s">
        <v>20871</v>
      </c>
      <c r="D977">
        <v>1</v>
      </c>
      <c r="E977">
        <v>1</v>
      </c>
      <c r="F977">
        <v>0</v>
      </c>
      <c r="G977">
        <v>0</v>
      </c>
      <c r="H977">
        <v>0</v>
      </c>
      <c r="I977">
        <v>0</v>
      </c>
      <c r="J977">
        <v>0</v>
      </c>
      <c r="K977">
        <v>0</v>
      </c>
      <c r="L977">
        <v>0</v>
      </c>
      <c r="M977">
        <v>0</v>
      </c>
      <c r="N977">
        <v>0</v>
      </c>
      <c r="O977">
        <v>0</v>
      </c>
      <c r="P977">
        <v>0</v>
      </c>
      <c r="Q977">
        <v>0.22700000000000001</v>
      </c>
      <c r="R977">
        <v>0.27700000000000002</v>
      </c>
      <c r="S977">
        <v>0.36</v>
      </c>
      <c r="T977">
        <v>0.63700000000000001</v>
      </c>
      <c r="U977">
        <v>0.27900000000000003</v>
      </c>
      <c r="V977">
        <v>77</v>
      </c>
      <c r="W977">
        <v>0</v>
      </c>
      <c r="X977">
        <v>0</v>
      </c>
      <c r="Y977">
        <v>0</v>
      </c>
      <c r="Z977">
        <v>0</v>
      </c>
      <c r="AA977">
        <v>0</v>
      </c>
    </row>
    <row r="978" spans="1:27" x14ac:dyDescent="0.25">
      <c r="A978" t="s">
        <v>4543</v>
      </c>
      <c r="B978" t="s">
        <v>4544</v>
      </c>
      <c r="C978" t="s">
        <v>20884</v>
      </c>
      <c r="D978">
        <v>1</v>
      </c>
      <c r="E978">
        <v>1</v>
      </c>
      <c r="F978">
        <v>0</v>
      </c>
      <c r="G978">
        <v>0</v>
      </c>
      <c r="H978">
        <v>0</v>
      </c>
      <c r="I978">
        <v>0</v>
      </c>
      <c r="J978">
        <v>0</v>
      </c>
      <c r="K978">
        <v>0</v>
      </c>
      <c r="L978">
        <v>0</v>
      </c>
      <c r="M978">
        <v>0</v>
      </c>
      <c r="N978">
        <v>0</v>
      </c>
      <c r="O978">
        <v>0</v>
      </c>
      <c r="P978">
        <v>0</v>
      </c>
      <c r="Q978">
        <v>0.22600000000000001</v>
      </c>
      <c r="R978">
        <v>0.28499999999999998</v>
      </c>
      <c r="S978">
        <v>0.34599999999999997</v>
      </c>
      <c r="T978">
        <v>0.63100000000000001</v>
      </c>
      <c r="U978">
        <v>0.27900000000000003</v>
      </c>
      <c r="V978">
        <v>69</v>
      </c>
      <c r="W978">
        <v>0</v>
      </c>
      <c r="X978">
        <v>0</v>
      </c>
      <c r="Y978">
        <v>0</v>
      </c>
      <c r="Z978">
        <v>0</v>
      </c>
      <c r="AA978">
        <v>0</v>
      </c>
    </row>
    <row r="979" spans="1:27" x14ac:dyDescent="0.25">
      <c r="A979" t="s">
        <v>4401</v>
      </c>
      <c r="B979" t="s">
        <v>4402</v>
      </c>
      <c r="C979" t="s">
        <v>20876</v>
      </c>
      <c r="D979">
        <v>1</v>
      </c>
      <c r="E979">
        <v>1</v>
      </c>
      <c r="F979">
        <v>0</v>
      </c>
      <c r="G979">
        <v>0</v>
      </c>
      <c r="H979">
        <v>0</v>
      </c>
      <c r="I979">
        <v>0</v>
      </c>
      <c r="J979">
        <v>0</v>
      </c>
      <c r="K979">
        <v>0</v>
      </c>
      <c r="L979">
        <v>0</v>
      </c>
      <c r="M979">
        <v>0</v>
      </c>
      <c r="N979">
        <v>0</v>
      </c>
      <c r="O979">
        <v>0</v>
      </c>
      <c r="P979">
        <v>0</v>
      </c>
      <c r="Q979">
        <v>0.23400000000000001</v>
      </c>
      <c r="R979">
        <v>0.27300000000000002</v>
      </c>
      <c r="S979">
        <v>0.36799999999999999</v>
      </c>
      <c r="T979">
        <v>0.64100000000000001</v>
      </c>
      <c r="U979">
        <v>0.27900000000000003</v>
      </c>
      <c r="V979">
        <v>77</v>
      </c>
      <c r="W979">
        <v>0</v>
      </c>
      <c r="X979">
        <v>0</v>
      </c>
      <c r="Y979">
        <v>0</v>
      </c>
      <c r="Z979">
        <v>0</v>
      </c>
      <c r="AA979">
        <v>0</v>
      </c>
    </row>
    <row r="980" spans="1:27" x14ac:dyDescent="0.25">
      <c r="A980" t="s">
        <v>2971</v>
      </c>
      <c r="B980" t="s">
        <v>2972</v>
      </c>
      <c r="C980" t="s">
        <v>20881</v>
      </c>
      <c r="D980">
        <v>1</v>
      </c>
      <c r="E980">
        <v>1</v>
      </c>
      <c r="F980">
        <v>0</v>
      </c>
      <c r="G980">
        <v>0</v>
      </c>
      <c r="H980">
        <v>0</v>
      </c>
      <c r="I980">
        <v>0</v>
      </c>
      <c r="J980">
        <v>0</v>
      </c>
      <c r="K980">
        <v>0</v>
      </c>
      <c r="L980">
        <v>0</v>
      </c>
      <c r="M980">
        <v>0</v>
      </c>
      <c r="N980">
        <v>0</v>
      </c>
      <c r="O980">
        <v>0</v>
      </c>
      <c r="P980">
        <v>0</v>
      </c>
      <c r="Q980">
        <v>0.249</v>
      </c>
      <c r="R980">
        <v>0.28499999999999998</v>
      </c>
      <c r="S980">
        <v>0.35199999999999998</v>
      </c>
      <c r="T980">
        <v>0.63700000000000001</v>
      </c>
      <c r="U980">
        <v>0.27900000000000003</v>
      </c>
      <c r="V980">
        <v>68</v>
      </c>
      <c r="W980">
        <v>0</v>
      </c>
      <c r="X980">
        <v>0</v>
      </c>
      <c r="Y980">
        <v>0</v>
      </c>
      <c r="Z980">
        <v>0</v>
      </c>
      <c r="AA980">
        <v>0</v>
      </c>
    </row>
    <row r="981" spans="1:27" x14ac:dyDescent="0.25">
      <c r="A981" t="s">
        <v>4220</v>
      </c>
      <c r="B981" t="s">
        <v>4221</v>
      </c>
      <c r="C981" t="s">
        <v>20873</v>
      </c>
      <c r="D981">
        <v>1</v>
      </c>
      <c r="E981">
        <v>1</v>
      </c>
      <c r="F981">
        <v>0</v>
      </c>
      <c r="G981">
        <v>0</v>
      </c>
      <c r="H981">
        <v>0</v>
      </c>
      <c r="I981">
        <v>0</v>
      </c>
      <c r="J981">
        <v>0</v>
      </c>
      <c r="K981">
        <v>0</v>
      </c>
      <c r="L981">
        <v>0</v>
      </c>
      <c r="M981">
        <v>0</v>
      </c>
      <c r="N981">
        <v>0</v>
      </c>
      <c r="O981">
        <v>0</v>
      </c>
      <c r="P981">
        <v>0</v>
      </c>
      <c r="Q981">
        <v>0.23799999999999999</v>
      </c>
      <c r="R981">
        <v>0.27800000000000002</v>
      </c>
      <c r="S981">
        <v>0.36</v>
      </c>
      <c r="T981">
        <v>0.63800000000000001</v>
      </c>
      <c r="U981">
        <v>0.27900000000000003</v>
      </c>
      <c r="V981">
        <v>72</v>
      </c>
      <c r="W981">
        <v>0</v>
      </c>
      <c r="X981">
        <v>0</v>
      </c>
      <c r="Y981">
        <v>0</v>
      </c>
      <c r="Z981">
        <v>0</v>
      </c>
      <c r="AA981">
        <v>0</v>
      </c>
    </row>
    <row r="982" spans="1:27" x14ac:dyDescent="0.25">
      <c r="A982" t="s">
        <v>4766</v>
      </c>
      <c r="B982" t="s">
        <v>4767</v>
      </c>
      <c r="C982" t="s">
        <v>20878</v>
      </c>
      <c r="D982">
        <v>1</v>
      </c>
      <c r="E982">
        <v>1</v>
      </c>
      <c r="F982">
        <v>0</v>
      </c>
      <c r="G982">
        <v>0</v>
      </c>
      <c r="H982">
        <v>0</v>
      </c>
      <c r="I982">
        <v>0</v>
      </c>
      <c r="J982">
        <v>0</v>
      </c>
      <c r="K982">
        <v>0</v>
      </c>
      <c r="L982">
        <v>0</v>
      </c>
      <c r="M982">
        <v>0</v>
      </c>
      <c r="N982">
        <v>0</v>
      </c>
      <c r="O982">
        <v>0</v>
      </c>
      <c r="P982">
        <v>0</v>
      </c>
      <c r="Q982">
        <v>0.22700000000000001</v>
      </c>
      <c r="R982">
        <v>0.28000000000000003</v>
      </c>
      <c r="S982">
        <v>0.35499999999999998</v>
      </c>
      <c r="T982">
        <v>0.63500000000000001</v>
      </c>
      <c r="U982">
        <v>0.27900000000000003</v>
      </c>
      <c r="V982">
        <v>72</v>
      </c>
      <c r="W982">
        <v>0</v>
      </c>
      <c r="X982">
        <v>0</v>
      </c>
      <c r="Y982">
        <v>0</v>
      </c>
      <c r="Z982">
        <v>0</v>
      </c>
      <c r="AA982">
        <v>0</v>
      </c>
    </row>
    <row r="983" spans="1:27" x14ac:dyDescent="0.25">
      <c r="A983" t="s">
        <v>4384</v>
      </c>
      <c r="B983" t="s">
        <v>4385</v>
      </c>
      <c r="C983" t="s">
        <v>20872</v>
      </c>
      <c r="D983">
        <v>1</v>
      </c>
      <c r="E983">
        <v>1</v>
      </c>
      <c r="F983">
        <v>0</v>
      </c>
      <c r="G983">
        <v>0</v>
      </c>
      <c r="H983">
        <v>0</v>
      </c>
      <c r="I983">
        <v>0</v>
      </c>
      <c r="J983">
        <v>0</v>
      </c>
      <c r="K983">
        <v>0</v>
      </c>
      <c r="L983">
        <v>0</v>
      </c>
      <c r="M983">
        <v>0</v>
      </c>
      <c r="N983">
        <v>0</v>
      </c>
      <c r="O983">
        <v>0</v>
      </c>
      <c r="P983">
        <v>0</v>
      </c>
      <c r="Q983">
        <v>0.23899999999999999</v>
      </c>
      <c r="R983">
        <v>0.28399999999999997</v>
      </c>
      <c r="S983">
        <v>0.35299999999999998</v>
      </c>
      <c r="T983">
        <v>0.63700000000000001</v>
      </c>
      <c r="U983">
        <v>0.27800000000000002</v>
      </c>
      <c r="V983">
        <v>73</v>
      </c>
      <c r="W983">
        <v>0</v>
      </c>
      <c r="X983">
        <v>0</v>
      </c>
      <c r="Y983">
        <v>0</v>
      </c>
      <c r="Z983">
        <v>0</v>
      </c>
      <c r="AA983">
        <v>0</v>
      </c>
    </row>
    <row r="984" spans="1:27" x14ac:dyDescent="0.25">
      <c r="A984" t="s">
        <v>3799</v>
      </c>
      <c r="B984" t="s">
        <v>3800</v>
      </c>
      <c r="C984" t="s">
        <v>20878</v>
      </c>
      <c r="D984">
        <v>1</v>
      </c>
      <c r="E984">
        <v>1</v>
      </c>
      <c r="F984">
        <v>0</v>
      </c>
      <c r="G984">
        <v>0</v>
      </c>
      <c r="H984">
        <v>0</v>
      </c>
      <c r="I984">
        <v>0</v>
      </c>
      <c r="J984">
        <v>0</v>
      </c>
      <c r="K984">
        <v>0</v>
      </c>
      <c r="L984">
        <v>0</v>
      </c>
      <c r="M984">
        <v>0</v>
      </c>
      <c r="N984">
        <v>0</v>
      </c>
      <c r="O984">
        <v>0</v>
      </c>
      <c r="P984">
        <v>0</v>
      </c>
      <c r="Q984">
        <v>0.22700000000000001</v>
      </c>
      <c r="R984">
        <v>0.28199999999999997</v>
      </c>
      <c r="S984">
        <v>0.35199999999999998</v>
      </c>
      <c r="T984">
        <v>0.63400000000000001</v>
      </c>
      <c r="U984">
        <v>0.27800000000000002</v>
      </c>
      <c r="V984">
        <v>72</v>
      </c>
      <c r="W984">
        <v>0</v>
      </c>
      <c r="X984">
        <v>0</v>
      </c>
      <c r="Y984">
        <v>0</v>
      </c>
      <c r="Z984">
        <v>0</v>
      </c>
      <c r="AA984">
        <v>0</v>
      </c>
    </row>
    <row r="985" spans="1:27" x14ac:dyDescent="0.25">
      <c r="A985" t="s">
        <v>4926</v>
      </c>
      <c r="B985" t="s">
        <v>4927</v>
      </c>
      <c r="C985" t="s">
        <v>20891</v>
      </c>
      <c r="D985">
        <v>1</v>
      </c>
      <c r="E985">
        <v>1</v>
      </c>
      <c r="F985">
        <v>0</v>
      </c>
      <c r="G985">
        <v>0</v>
      </c>
      <c r="H985">
        <v>0</v>
      </c>
      <c r="I985">
        <v>0</v>
      </c>
      <c r="J985">
        <v>0</v>
      </c>
      <c r="K985">
        <v>0</v>
      </c>
      <c r="L985">
        <v>0</v>
      </c>
      <c r="M985">
        <v>0</v>
      </c>
      <c r="N985">
        <v>0</v>
      </c>
      <c r="O985">
        <v>0</v>
      </c>
      <c r="P985">
        <v>0</v>
      </c>
      <c r="Q985">
        <v>0.223</v>
      </c>
      <c r="R985">
        <v>0.29099999999999998</v>
      </c>
      <c r="S985">
        <v>0.33700000000000002</v>
      </c>
      <c r="T985">
        <v>0.628</v>
      </c>
      <c r="U985">
        <v>0.27800000000000002</v>
      </c>
      <c r="V985">
        <v>77</v>
      </c>
      <c r="W985">
        <v>0</v>
      </c>
      <c r="X985">
        <v>0</v>
      </c>
      <c r="Y985">
        <v>0</v>
      </c>
      <c r="Z985">
        <v>0</v>
      </c>
      <c r="AA985">
        <v>0</v>
      </c>
    </row>
    <row r="986" spans="1:27" x14ac:dyDescent="0.25">
      <c r="A986" t="s">
        <v>4390</v>
      </c>
      <c r="B986" t="s">
        <v>4391</v>
      </c>
      <c r="C986" t="s">
        <v>20869</v>
      </c>
      <c r="D986">
        <v>1</v>
      </c>
      <c r="E986">
        <v>1</v>
      </c>
      <c r="F986">
        <v>0</v>
      </c>
      <c r="G986">
        <v>0</v>
      </c>
      <c r="H986">
        <v>0</v>
      </c>
      <c r="I986">
        <v>0</v>
      </c>
      <c r="J986">
        <v>0</v>
      </c>
      <c r="K986">
        <v>0</v>
      </c>
      <c r="L986">
        <v>0</v>
      </c>
      <c r="M986">
        <v>0</v>
      </c>
      <c r="N986">
        <v>0</v>
      </c>
      <c r="O986">
        <v>0</v>
      </c>
      <c r="P986">
        <v>0</v>
      </c>
      <c r="Q986">
        <v>0.23499999999999999</v>
      </c>
      <c r="R986">
        <v>0.29099999999999998</v>
      </c>
      <c r="S986">
        <v>0.34100000000000003</v>
      </c>
      <c r="T986">
        <v>0.63200000000000001</v>
      </c>
      <c r="U986">
        <v>0.27800000000000002</v>
      </c>
      <c r="V986">
        <v>69</v>
      </c>
      <c r="W986">
        <v>0</v>
      </c>
      <c r="X986">
        <v>0</v>
      </c>
      <c r="Y986">
        <v>0</v>
      </c>
      <c r="Z986">
        <v>0</v>
      </c>
      <c r="AA986">
        <v>0</v>
      </c>
    </row>
    <row r="987" spans="1:27" x14ac:dyDescent="0.25">
      <c r="A987" t="s">
        <v>20937</v>
      </c>
      <c r="B987" t="s">
        <v>20938</v>
      </c>
      <c r="C987" t="s">
        <v>20869</v>
      </c>
      <c r="D987">
        <v>1</v>
      </c>
      <c r="E987">
        <v>1</v>
      </c>
      <c r="F987">
        <v>0</v>
      </c>
      <c r="G987">
        <v>0</v>
      </c>
      <c r="H987">
        <v>0</v>
      </c>
      <c r="I987">
        <v>0</v>
      </c>
      <c r="J987">
        <v>0</v>
      </c>
      <c r="K987">
        <v>0</v>
      </c>
      <c r="L987">
        <v>0</v>
      </c>
      <c r="M987">
        <v>0</v>
      </c>
      <c r="N987">
        <v>0</v>
      </c>
      <c r="O987">
        <v>0</v>
      </c>
      <c r="P987">
        <v>0</v>
      </c>
      <c r="Q987">
        <v>0.249</v>
      </c>
      <c r="R987">
        <v>0.28799999999999998</v>
      </c>
      <c r="S987">
        <v>0.34799999999999998</v>
      </c>
      <c r="T987">
        <v>0.63500000000000001</v>
      </c>
      <c r="U987">
        <v>0.27800000000000002</v>
      </c>
      <c r="V987">
        <v>69</v>
      </c>
      <c r="W987">
        <v>0</v>
      </c>
      <c r="X987">
        <v>0</v>
      </c>
      <c r="Y987">
        <v>0</v>
      </c>
      <c r="Z987">
        <v>0</v>
      </c>
      <c r="AA987">
        <v>0</v>
      </c>
    </row>
    <row r="988" spans="1:27" x14ac:dyDescent="0.25">
      <c r="A988">
        <v>5015</v>
      </c>
      <c r="B988" t="s">
        <v>17830</v>
      </c>
      <c r="C988" t="s">
        <v>20891</v>
      </c>
      <c r="D988">
        <v>396</v>
      </c>
      <c r="E988">
        <v>352</v>
      </c>
      <c r="F988">
        <v>75</v>
      </c>
      <c r="G988">
        <v>14</v>
      </c>
      <c r="H988">
        <v>3</v>
      </c>
      <c r="I988">
        <v>9</v>
      </c>
      <c r="J988">
        <v>38</v>
      </c>
      <c r="K988">
        <v>35</v>
      </c>
      <c r="L988">
        <v>35</v>
      </c>
      <c r="M988">
        <v>114</v>
      </c>
      <c r="N988">
        <v>2</v>
      </c>
      <c r="O988">
        <v>12</v>
      </c>
      <c r="P988">
        <v>5</v>
      </c>
      <c r="Q988">
        <v>0.21299999999999999</v>
      </c>
      <c r="R988">
        <v>0.28599999999999998</v>
      </c>
      <c r="S988">
        <v>0.34799999999999998</v>
      </c>
      <c r="T988">
        <v>0.63500000000000001</v>
      </c>
      <c r="U988">
        <v>0.27800000000000002</v>
      </c>
      <c r="V988">
        <v>77</v>
      </c>
      <c r="W988">
        <v>0.6</v>
      </c>
      <c r="X988">
        <v>2.6</v>
      </c>
      <c r="Y988">
        <v>-9.8000000000000007</v>
      </c>
      <c r="Z988">
        <v>-1.8</v>
      </c>
      <c r="AA988">
        <v>0.1</v>
      </c>
    </row>
    <row r="989" spans="1:27" x14ac:dyDescent="0.25">
      <c r="A989">
        <v>2113</v>
      </c>
      <c r="B989" t="s">
        <v>5133</v>
      </c>
      <c r="C989" t="s">
        <v>20874</v>
      </c>
      <c r="D989">
        <v>1</v>
      </c>
      <c r="E989">
        <v>1</v>
      </c>
      <c r="F989">
        <v>0</v>
      </c>
      <c r="G989">
        <v>0</v>
      </c>
      <c r="H989">
        <v>0</v>
      </c>
      <c r="I989">
        <v>0</v>
      </c>
      <c r="J989">
        <v>0</v>
      </c>
      <c r="K989">
        <v>0</v>
      </c>
      <c r="L989">
        <v>0</v>
      </c>
      <c r="M989">
        <v>0</v>
      </c>
      <c r="N989">
        <v>0</v>
      </c>
      <c r="O989">
        <v>0</v>
      </c>
      <c r="P989">
        <v>0</v>
      </c>
      <c r="Q989">
        <v>0.22600000000000001</v>
      </c>
      <c r="R989">
        <v>0.27800000000000002</v>
      </c>
      <c r="S989">
        <v>0.36199999999999999</v>
      </c>
      <c r="T989">
        <v>0.63900000000000001</v>
      </c>
      <c r="U989">
        <v>0.27800000000000002</v>
      </c>
      <c r="V989">
        <v>74</v>
      </c>
      <c r="W989">
        <v>0</v>
      </c>
      <c r="X989">
        <v>0</v>
      </c>
      <c r="Y989">
        <v>0</v>
      </c>
      <c r="Z989">
        <v>0</v>
      </c>
      <c r="AA989">
        <v>0</v>
      </c>
    </row>
    <row r="990" spans="1:27" x14ac:dyDescent="0.25">
      <c r="A990">
        <v>12147</v>
      </c>
      <c r="B990" t="s">
        <v>4308</v>
      </c>
      <c r="C990" t="s">
        <v>20869</v>
      </c>
      <c r="D990">
        <v>518</v>
      </c>
      <c r="E990">
        <v>476</v>
      </c>
      <c r="F990">
        <v>114</v>
      </c>
      <c r="G990">
        <v>22</v>
      </c>
      <c r="H990">
        <v>4</v>
      </c>
      <c r="I990">
        <v>7</v>
      </c>
      <c r="J990">
        <v>45</v>
      </c>
      <c r="K990">
        <v>46</v>
      </c>
      <c r="L990">
        <v>30</v>
      </c>
      <c r="M990">
        <v>82</v>
      </c>
      <c r="N990">
        <v>3</v>
      </c>
      <c r="O990">
        <v>9</v>
      </c>
      <c r="P990">
        <v>5</v>
      </c>
      <c r="Q990">
        <v>0.24</v>
      </c>
      <c r="R990">
        <v>0.28799999999999998</v>
      </c>
      <c r="S990">
        <v>0.34799999999999998</v>
      </c>
      <c r="T990">
        <v>0.63600000000000001</v>
      </c>
      <c r="U990">
        <v>0.27800000000000002</v>
      </c>
      <c r="V990">
        <v>69</v>
      </c>
      <c r="W990">
        <v>0.8</v>
      </c>
      <c r="X990">
        <v>2.1</v>
      </c>
      <c r="Y990">
        <v>-18.2</v>
      </c>
      <c r="Z990">
        <v>8.6</v>
      </c>
      <c r="AA990">
        <v>0.7</v>
      </c>
    </row>
    <row r="991" spans="1:27" x14ac:dyDescent="0.25">
      <c r="A991" t="s">
        <v>2764</v>
      </c>
      <c r="B991" t="s">
        <v>2765</v>
      </c>
      <c r="C991" t="s">
        <v>20871</v>
      </c>
      <c r="D991">
        <v>1</v>
      </c>
      <c r="E991">
        <v>1</v>
      </c>
      <c r="F991">
        <v>0</v>
      </c>
      <c r="G991">
        <v>0</v>
      </c>
      <c r="H991">
        <v>0</v>
      </c>
      <c r="I991">
        <v>0</v>
      </c>
      <c r="J991">
        <v>0</v>
      </c>
      <c r="K991">
        <v>0</v>
      </c>
      <c r="L991">
        <v>0</v>
      </c>
      <c r="M991">
        <v>0</v>
      </c>
      <c r="N991">
        <v>0</v>
      </c>
      <c r="O991">
        <v>0</v>
      </c>
      <c r="P991">
        <v>0</v>
      </c>
      <c r="Q991">
        <v>0.25600000000000001</v>
      </c>
      <c r="R991">
        <v>0.3</v>
      </c>
      <c r="S991">
        <v>0.32900000000000001</v>
      </c>
      <c r="T991">
        <v>0.629</v>
      </c>
      <c r="U991">
        <v>0.27800000000000002</v>
      </c>
      <c r="V991">
        <v>76</v>
      </c>
      <c r="W991">
        <v>0</v>
      </c>
      <c r="X991">
        <v>0</v>
      </c>
      <c r="Y991">
        <v>0</v>
      </c>
      <c r="Z991">
        <v>0</v>
      </c>
      <c r="AA991">
        <v>0</v>
      </c>
    </row>
    <row r="992" spans="1:27" x14ac:dyDescent="0.25">
      <c r="A992" t="s">
        <v>4360</v>
      </c>
      <c r="B992" t="s">
        <v>4361</v>
      </c>
      <c r="C992" t="s">
        <v>20885</v>
      </c>
      <c r="D992">
        <v>6</v>
      </c>
      <c r="E992">
        <v>6</v>
      </c>
      <c r="F992">
        <v>1</v>
      </c>
      <c r="G992">
        <v>0</v>
      </c>
      <c r="H992">
        <v>0</v>
      </c>
      <c r="I992">
        <v>0</v>
      </c>
      <c r="J992">
        <v>1</v>
      </c>
      <c r="K992">
        <v>1</v>
      </c>
      <c r="L992">
        <v>0</v>
      </c>
      <c r="M992">
        <v>1</v>
      </c>
      <c r="N992">
        <v>0</v>
      </c>
      <c r="O992">
        <v>0</v>
      </c>
      <c r="P992">
        <v>0</v>
      </c>
      <c r="Q992">
        <v>0.23300000000000001</v>
      </c>
      <c r="R992">
        <v>0.29299999999999998</v>
      </c>
      <c r="S992">
        <v>0.33600000000000002</v>
      </c>
      <c r="T992">
        <v>0.629</v>
      </c>
      <c r="U992">
        <v>0.27800000000000002</v>
      </c>
      <c r="V992">
        <v>74</v>
      </c>
      <c r="W992">
        <v>0</v>
      </c>
      <c r="X992">
        <v>0</v>
      </c>
      <c r="Y992">
        <v>-0.2</v>
      </c>
      <c r="Z992">
        <v>0.1</v>
      </c>
      <c r="AA992">
        <v>0</v>
      </c>
    </row>
    <row r="993" spans="1:27" x14ac:dyDescent="0.25">
      <c r="A993" t="s">
        <v>4631</v>
      </c>
      <c r="B993" t="s">
        <v>4632</v>
      </c>
      <c r="C993" t="s">
        <v>20870</v>
      </c>
      <c r="D993">
        <v>1</v>
      </c>
      <c r="E993">
        <v>1</v>
      </c>
      <c r="F993">
        <v>0</v>
      </c>
      <c r="G993">
        <v>0</v>
      </c>
      <c r="H993">
        <v>0</v>
      </c>
      <c r="I993">
        <v>0</v>
      </c>
      <c r="J993">
        <v>0</v>
      </c>
      <c r="K993">
        <v>0</v>
      </c>
      <c r="L993">
        <v>0</v>
      </c>
      <c r="M993">
        <v>0</v>
      </c>
      <c r="N993">
        <v>0</v>
      </c>
      <c r="O993">
        <v>0</v>
      </c>
      <c r="P993">
        <v>0</v>
      </c>
      <c r="Q993">
        <v>0.22900000000000001</v>
      </c>
      <c r="R993">
        <v>0.29099999999999998</v>
      </c>
      <c r="S993">
        <v>0.33600000000000002</v>
      </c>
      <c r="T993">
        <v>0.627</v>
      </c>
      <c r="U993">
        <v>0.27800000000000002</v>
      </c>
      <c r="V993">
        <v>70</v>
      </c>
      <c r="W993">
        <v>0</v>
      </c>
      <c r="X993">
        <v>0</v>
      </c>
      <c r="Y993">
        <v>0</v>
      </c>
      <c r="Z993">
        <v>0</v>
      </c>
      <c r="AA993">
        <v>0</v>
      </c>
    </row>
    <row r="994" spans="1:27" x14ac:dyDescent="0.25">
      <c r="A994" t="s">
        <v>3000</v>
      </c>
      <c r="B994" t="s">
        <v>3001</v>
      </c>
      <c r="C994" t="s">
        <v>20884</v>
      </c>
      <c r="D994">
        <v>1</v>
      </c>
      <c r="E994">
        <v>1</v>
      </c>
      <c r="F994">
        <v>0</v>
      </c>
      <c r="G994">
        <v>0</v>
      </c>
      <c r="H994">
        <v>0</v>
      </c>
      <c r="I994">
        <v>0</v>
      </c>
      <c r="J994">
        <v>0</v>
      </c>
      <c r="K994">
        <v>0</v>
      </c>
      <c r="L994">
        <v>0</v>
      </c>
      <c r="M994">
        <v>0</v>
      </c>
      <c r="N994">
        <v>0</v>
      </c>
      <c r="O994">
        <v>0</v>
      </c>
      <c r="P994">
        <v>0</v>
      </c>
      <c r="Q994">
        <v>0.217</v>
      </c>
      <c r="R994">
        <v>0.27700000000000002</v>
      </c>
      <c r="S994">
        <v>0.35599999999999998</v>
      </c>
      <c r="T994">
        <v>0.63300000000000001</v>
      </c>
      <c r="U994">
        <v>0.27800000000000002</v>
      </c>
      <c r="V994">
        <v>69</v>
      </c>
      <c r="W994">
        <v>0</v>
      </c>
      <c r="X994">
        <v>0</v>
      </c>
      <c r="Y994">
        <v>0</v>
      </c>
      <c r="Z994">
        <v>0</v>
      </c>
      <c r="AA994">
        <v>0</v>
      </c>
    </row>
    <row r="995" spans="1:27" x14ac:dyDescent="0.25">
      <c r="A995" t="s">
        <v>4264</v>
      </c>
      <c r="B995" t="s">
        <v>4265</v>
      </c>
      <c r="C995" t="s">
        <v>20876</v>
      </c>
      <c r="D995">
        <v>1</v>
      </c>
      <c r="E995">
        <v>1</v>
      </c>
      <c r="F995">
        <v>0</v>
      </c>
      <c r="G995">
        <v>0</v>
      </c>
      <c r="H995">
        <v>0</v>
      </c>
      <c r="I995">
        <v>0</v>
      </c>
      <c r="J995">
        <v>0</v>
      </c>
      <c r="K995">
        <v>0</v>
      </c>
      <c r="L995">
        <v>0</v>
      </c>
      <c r="M995">
        <v>0</v>
      </c>
      <c r="N995">
        <v>0</v>
      </c>
      <c r="O995">
        <v>0</v>
      </c>
      <c r="P995">
        <v>0</v>
      </c>
      <c r="Q995">
        <v>0.219</v>
      </c>
      <c r="R995">
        <v>0.29099999999999998</v>
      </c>
      <c r="S995">
        <v>0.33400000000000002</v>
      </c>
      <c r="T995">
        <v>0.625</v>
      </c>
      <c r="U995">
        <v>0.27800000000000002</v>
      </c>
      <c r="V995">
        <v>77</v>
      </c>
      <c r="W995">
        <v>0</v>
      </c>
      <c r="X995">
        <v>0</v>
      </c>
      <c r="Y995">
        <v>0</v>
      </c>
      <c r="Z995">
        <v>0</v>
      </c>
      <c r="AA995">
        <v>0</v>
      </c>
    </row>
    <row r="996" spans="1:27" x14ac:dyDescent="0.25">
      <c r="A996">
        <v>10200</v>
      </c>
      <c r="B996" t="s">
        <v>4212</v>
      </c>
      <c r="C996" t="s">
        <v>20870</v>
      </c>
      <c r="D996">
        <v>151</v>
      </c>
      <c r="E996">
        <v>135</v>
      </c>
      <c r="F996">
        <v>32</v>
      </c>
      <c r="G996">
        <v>6</v>
      </c>
      <c r="H996">
        <v>0</v>
      </c>
      <c r="I996">
        <v>2</v>
      </c>
      <c r="J996">
        <v>12</v>
      </c>
      <c r="K996">
        <v>13</v>
      </c>
      <c r="L996">
        <v>13</v>
      </c>
      <c r="M996">
        <v>24</v>
      </c>
      <c r="N996">
        <v>1</v>
      </c>
      <c r="O996">
        <v>1</v>
      </c>
      <c r="P996">
        <v>0</v>
      </c>
      <c r="Q996">
        <v>0.23699999999999999</v>
      </c>
      <c r="R996">
        <v>0.30399999999999999</v>
      </c>
      <c r="S996">
        <v>0.32900000000000001</v>
      </c>
      <c r="T996">
        <v>0.63300000000000001</v>
      </c>
      <c r="U996">
        <v>0.27800000000000002</v>
      </c>
      <c r="V996">
        <v>70</v>
      </c>
      <c r="W996">
        <v>-0.1</v>
      </c>
      <c r="X996">
        <v>0.7</v>
      </c>
      <c r="Y996">
        <v>-5.3</v>
      </c>
      <c r="Z996">
        <v>3.9</v>
      </c>
      <c r="AA996">
        <v>0.3</v>
      </c>
    </row>
    <row r="997" spans="1:27" x14ac:dyDescent="0.25">
      <c r="A997">
        <v>847</v>
      </c>
      <c r="B997" t="s">
        <v>4819</v>
      </c>
      <c r="C997" t="s">
        <v>20883</v>
      </c>
      <c r="D997">
        <v>1</v>
      </c>
      <c r="E997">
        <v>1</v>
      </c>
      <c r="F997">
        <v>0</v>
      </c>
      <c r="G997">
        <v>0</v>
      </c>
      <c r="H997">
        <v>0</v>
      </c>
      <c r="I997">
        <v>0</v>
      </c>
      <c r="J997">
        <v>0</v>
      </c>
      <c r="K997">
        <v>0</v>
      </c>
      <c r="L997">
        <v>0</v>
      </c>
      <c r="M997">
        <v>0</v>
      </c>
      <c r="N997">
        <v>0</v>
      </c>
      <c r="O997">
        <v>0</v>
      </c>
      <c r="P997">
        <v>0</v>
      </c>
      <c r="Q997">
        <v>0.224</v>
      </c>
      <c r="R997">
        <v>0.26600000000000001</v>
      </c>
      <c r="S997">
        <v>0.376</v>
      </c>
      <c r="T997">
        <v>0.64300000000000002</v>
      </c>
      <c r="U997">
        <v>0.27800000000000002</v>
      </c>
      <c r="V997">
        <v>71</v>
      </c>
      <c r="W997">
        <v>0</v>
      </c>
      <c r="X997">
        <v>0</v>
      </c>
      <c r="Y997">
        <v>0</v>
      </c>
      <c r="Z997">
        <v>0</v>
      </c>
      <c r="AA997">
        <v>0</v>
      </c>
    </row>
    <row r="998" spans="1:27" x14ac:dyDescent="0.25">
      <c r="A998">
        <v>10067</v>
      </c>
      <c r="B998" t="s">
        <v>4742</v>
      </c>
      <c r="C998" t="s">
        <v>20867</v>
      </c>
      <c r="D998">
        <v>30</v>
      </c>
      <c r="E998">
        <v>28</v>
      </c>
      <c r="F998">
        <v>7</v>
      </c>
      <c r="G998">
        <v>1</v>
      </c>
      <c r="H998">
        <v>0</v>
      </c>
      <c r="I998">
        <v>0</v>
      </c>
      <c r="J998">
        <v>3</v>
      </c>
      <c r="K998">
        <v>3</v>
      </c>
      <c r="L998">
        <v>1</v>
      </c>
      <c r="M998">
        <v>4</v>
      </c>
      <c r="N998">
        <v>0</v>
      </c>
      <c r="O998">
        <v>0</v>
      </c>
      <c r="P998">
        <v>0</v>
      </c>
      <c r="Q998">
        <v>0.25800000000000001</v>
      </c>
      <c r="R998">
        <v>0.29199999999999998</v>
      </c>
      <c r="S998">
        <v>0.34799999999999998</v>
      </c>
      <c r="T998">
        <v>0.64</v>
      </c>
      <c r="U998">
        <v>0.27800000000000002</v>
      </c>
      <c r="V998">
        <v>72</v>
      </c>
      <c r="W998">
        <v>0</v>
      </c>
      <c r="X998">
        <v>-0.1</v>
      </c>
      <c r="Y998">
        <v>-1</v>
      </c>
      <c r="Z998">
        <v>0.5</v>
      </c>
      <c r="AA998">
        <v>0.1</v>
      </c>
    </row>
    <row r="999" spans="1:27" x14ac:dyDescent="0.25">
      <c r="A999" t="s">
        <v>3779</v>
      </c>
      <c r="B999" t="s">
        <v>3780</v>
      </c>
      <c r="C999" t="s">
        <v>20882</v>
      </c>
      <c r="D999">
        <v>1</v>
      </c>
      <c r="E999">
        <v>1</v>
      </c>
      <c r="F999">
        <v>0</v>
      </c>
      <c r="G999">
        <v>0</v>
      </c>
      <c r="H999">
        <v>0</v>
      </c>
      <c r="I999">
        <v>0</v>
      </c>
      <c r="J999">
        <v>0</v>
      </c>
      <c r="K999">
        <v>0</v>
      </c>
      <c r="L999">
        <v>0</v>
      </c>
      <c r="M999">
        <v>0</v>
      </c>
      <c r="N999">
        <v>0</v>
      </c>
      <c r="O999">
        <v>0</v>
      </c>
      <c r="P999">
        <v>0</v>
      </c>
      <c r="Q999">
        <v>0.22800000000000001</v>
      </c>
      <c r="R999">
        <v>0.27900000000000003</v>
      </c>
      <c r="S999">
        <v>0.35699999999999998</v>
      </c>
      <c r="T999">
        <v>0.63600000000000001</v>
      </c>
      <c r="U999">
        <v>0.27800000000000002</v>
      </c>
      <c r="V999">
        <v>70</v>
      </c>
      <c r="W999">
        <v>0</v>
      </c>
      <c r="X999">
        <v>0</v>
      </c>
      <c r="Y999">
        <v>0</v>
      </c>
      <c r="Z999">
        <v>0</v>
      </c>
      <c r="AA999">
        <v>0</v>
      </c>
    </row>
    <row r="1000" spans="1:27" x14ac:dyDescent="0.25">
      <c r="A1000">
        <v>2783</v>
      </c>
      <c r="B1000" t="s">
        <v>4492</v>
      </c>
      <c r="C1000" t="s">
        <v>20890</v>
      </c>
      <c r="D1000">
        <v>30</v>
      </c>
      <c r="E1000">
        <v>27</v>
      </c>
      <c r="F1000">
        <v>6</v>
      </c>
      <c r="G1000">
        <v>1</v>
      </c>
      <c r="H1000">
        <v>0</v>
      </c>
      <c r="I1000">
        <v>1</v>
      </c>
      <c r="J1000">
        <v>3</v>
      </c>
      <c r="K1000">
        <v>3</v>
      </c>
      <c r="L1000">
        <v>2</v>
      </c>
      <c r="M1000">
        <v>6</v>
      </c>
      <c r="N1000">
        <v>0</v>
      </c>
      <c r="O1000">
        <v>0</v>
      </c>
      <c r="P1000">
        <v>0</v>
      </c>
      <c r="Q1000">
        <v>0.22600000000000001</v>
      </c>
      <c r="R1000">
        <v>0.28699999999999998</v>
      </c>
      <c r="S1000">
        <v>0.34699999999999998</v>
      </c>
      <c r="T1000">
        <v>0.63300000000000001</v>
      </c>
      <c r="U1000">
        <v>0.27800000000000002</v>
      </c>
      <c r="V1000">
        <v>78</v>
      </c>
      <c r="W1000">
        <v>0</v>
      </c>
      <c r="X1000">
        <v>0</v>
      </c>
      <c r="Y1000">
        <v>-0.8</v>
      </c>
      <c r="Z1000">
        <v>0.6</v>
      </c>
      <c r="AA1000">
        <v>0.1</v>
      </c>
    </row>
    <row r="1001" spans="1:27" x14ac:dyDescent="0.25">
      <c r="A1001" t="s">
        <v>4638</v>
      </c>
      <c r="B1001" t="s">
        <v>4639</v>
      </c>
      <c r="C1001" t="s">
        <v>20882</v>
      </c>
      <c r="D1001">
        <v>1</v>
      </c>
      <c r="E1001">
        <v>1</v>
      </c>
      <c r="F1001">
        <v>0</v>
      </c>
      <c r="G1001">
        <v>0</v>
      </c>
      <c r="H1001">
        <v>0</v>
      </c>
      <c r="I1001">
        <v>0</v>
      </c>
      <c r="J1001">
        <v>0</v>
      </c>
      <c r="K1001">
        <v>0</v>
      </c>
      <c r="L1001">
        <v>0</v>
      </c>
      <c r="M1001">
        <v>0</v>
      </c>
      <c r="N1001">
        <v>0</v>
      </c>
      <c r="O1001">
        <v>0</v>
      </c>
      <c r="P1001">
        <v>0</v>
      </c>
      <c r="Q1001">
        <v>0.253</v>
      </c>
      <c r="R1001">
        <v>0.30299999999999999</v>
      </c>
      <c r="S1001">
        <v>0.32900000000000001</v>
      </c>
      <c r="T1001">
        <v>0.63200000000000001</v>
      </c>
      <c r="U1001">
        <v>0.27800000000000002</v>
      </c>
      <c r="V1001">
        <v>70</v>
      </c>
      <c r="W1001">
        <v>0</v>
      </c>
      <c r="X1001">
        <v>0</v>
      </c>
      <c r="Y1001">
        <v>0</v>
      </c>
      <c r="Z1001">
        <v>0</v>
      </c>
      <c r="AA1001">
        <v>0</v>
      </c>
    </row>
    <row r="1002" spans="1:27" x14ac:dyDescent="0.25">
      <c r="A1002" t="s">
        <v>3633</v>
      </c>
      <c r="B1002" t="s">
        <v>3634</v>
      </c>
      <c r="C1002" t="s">
        <v>20869</v>
      </c>
      <c r="D1002">
        <v>1</v>
      </c>
      <c r="E1002">
        <v>1</v>
      </c>
      <c r="F1002">
        <v>0</v>
      </c>
      <c r="G1002">
        <v>0</v>
      </c>
      <c r="H1002">
        <v>0</v>
      </c>
      <c r="I1002">
        <v>0</v>
      </c>
      <c r="J1002">
        <v>0</v>
      </c>
      <c r="K1002">
        <v>0</v>
      </c>
      <c r="L1002">
        <v>0</v>
      </c>
      <c r="M1002">
        <v>0</v>
      </c>
      <c r="N1002">
        <v>0</v>
      </c>
      <c r="O1002">
        <v>0</v>
      </c>
      <c r="P1002">
        <v>0</v>
      </c>
      <c r="Q1002">
        <v>0.25900000000000001</v>
      </c>
      <c r="R1002">
        <v>0.29799999999999999</v>
      </c>
      <c r="S1002">
        <v>0.33100000000000002</v>
      </c>
      <c r="T1002">
        <v>0.63</v>
      </c>
      <c r="U1002">
        <v>0.27800000000000002</v>
      </c>
      <c r="V1002">
        <v>68</v>
      </c>
      <c r="W1002">
        <v>0</v>
      </c>
      <c r="X1002">
        <v>0</v>
      </c>
      <c r="Y1002">
        <v>0</v>
      </c>
      <c r="Z1002">
        <v>0</v>
      </c>
      <c r="AA1002">
        <v>0</v>
      </c>
    </row>
    <row r="1003" spans="1:27" x14ac:dyDescent="0.25">
      <c r="A1003" t="s">
        <v>4849</v>
      </c>
      <c r="B1003" t="s">
        <v>4850</v>
      </c>
      <c r="C1003" t="s">
        <v>20870</v>
      </c>
      <c r="D1003">
        <v>119</v>
      </c>
      <c r="E1003">
        <v>110</v>
      </c>
      <c r="F1003">
        <v>27</v>
      </c>
      <c r="G1003">
        <v>5</v>
      </c>
      <c r="H1003">
        <v>1</v>
      </c>
      <c r="I1003">
        <v>1</v>
      </c>
      <c r="J1003">
        <v>10</v>
      </c>
      <c r="K1003">
        <v>10</v>
      </c>
      <c r="L1003">
        <v>7</v>
      </c>
      <c r="M1003">
        <v>26</v>
      </c>
      <c r="N1003">
        <v>1</v>
      </c>
      <c r="O1003">
        <v>2</v>
      </c>
      <c r="P1003">
        <v>1</v>
      </c>
      <c r="Q1003">
        <v>0.24399999999999999</v>
      </c>
      <c r="R1003">
        <v>0.29199999999999998</v>
      </c>
      <c r="S1003">
        <v>0.33900000000000002</v>
      </c>
      <c r="T1003">
        <v>0.63</v>
      </c>
      <c r="U1003">
        <v>0.27800000000000002</v>
      </c>
      <c r="V1003">
        <v>70</v>
      </c>
      <c r="W1003">
        <v>0.1</v>
      </c>
      <c r="X1003">
        <v>0</v>
      </c>
      <c r="Y1003">
        <v>-4.0999999999999996</v>
      </c>
      <c r="Z1003">
        <v>-0.6</v>
      </c>
      <c r="AA1003">
        <v>-0.1</v>
      </c>
    </row>
    <row r="1004" spans="1:27" x14ac:dyDescent="0.25">
      <c r="A1004" t="s">
        <v>3149</v>
      </c>
      <c r="B1004" t="s">
        <v>3150</v>
      </c>
      <c r="C1004" t="s">
        <v>20880</v>
      </c>
      <c r="D1004">
        <v>1</v>
      </c>
      <c r="E1004">
        <v>1</v>
      </c>
      <c r="F1004">
        <v>0</v>
      </c>
      <c r="G1004">
        <v>0</v>
      </c>
      <c r="H1004">
        <v>0</v>
      </c>
      <c r="I1004">
        <v>0</v>
      </c>
      <c r="J1004">
        <v>0</v>
      </c>
      <c r="K1004">
        <v>0</v>
      </c>
      <c r="L1004">
        <v>0</v>
      </c>
      <c r="M1004">
        <v>0</v>
      </c>
      <c r="N1004">
        <v>0</v>
      </c>
      <c r="O1004">
        <v>0</v>
      </c>
      <c r="P1004">
        <v>0</v>
      </c>
      <c r="Q1004">
        <v>0.245</v>
      </c>
      <c r="R1004">
        <v>0.28399999999999997</v>
      </c>
      <c r="S1004">
        <v>0.35199999999999998</v>
      </c>
      <c r="T1004">
        <v>0.63600000000000001</v>
      </c>
      <c r="U1004">
        <v>0.27800000000000002</v>
      </c>
      <c r="V1004">
        <v>67</v>
      </c>
      <c r="W1004">
        <v>0</v>
      </c>
      <c r="X1004">
        <v>0</v>
      </c>
      <c r="Y1004">
        <v>0</v>
      </c>
      <c r="Z1004">
        <v>0</v>
      </c>
      <c r="AA1004">
        <v>0</v>
      </c>
    </row>
    <row r="1005" spans="1:27" x14ac:dyDescent="0.25">
      <c r="A1005" t="s">
        <v>2590</v>
      </c>
      <c r="B1005" t="s">
        <v>20939</v>
      </c>
      <c r="C1005" t="s">
        <v>20871</v>
      </c>
      <c r="D1005">
        <v>7</v>
      </c>
      <c r="E1005">
        <v>6</v>
      </c>
      <c r="F1005">
        <v>1</v>
      </c>
      <c r="G1005">
        <v>0</v>
      </c>
      <c r="H1005">
        <v>0</v>
      </c>
      <c r="I1005">
        <v>0</v>
      </c>
      <c r="J1005">
        <v>1</v>
      </c>
      <c r="K1005">
        <v>1</v>
      </c>
      <c r="L1005">
        <v>1</v>
      </c>
      <c r="M1005">
        <v>1</v>
      </c>
      <c r="N1005">
        <v>0</v>
      </c>
      <c r="O1005">
        <v>0</v>
      </c>
      <c r="P1005">
        <v>0</v>
      </c>
      <c r="Q1005">
        <v>0.23799999999999999</v>
      </c>
      <c r="R1005">
        <v>0.29899999999999999</v>
      </c>
      <c r="S1005">
        <v>0.32700000000000001</v>
      </c>
      <c r="T1005">
        <v>0.627</v>
      </c>
      <c r="U1005">
        <v>0.27800000000000002</v>
      </c>
      <c r="V1005">
        <v>76</v>
      </c>
      <c r="W1005">
        <v>0</v>
      </c>
      <c r="X1005">
        <v>0</v>
      </c>
      <c r="Y1005">
        <v>-0.2</v>
      </c>
      <c r="Z1005">
        <v>0</v>
      </c>
      <c r="AA1005">
        <v>0</v>
      </c>
    </row>
    <row r="1006" spans="1:27" x14ac:dyDescent="0.25">
      <c r="A1006">
        <v>10323</v>
      </c>
      <c r="B1006" t="s">
        <v>5401</v>
      </c>
      <c r="C1006" t="s">
        <v>20865</v>
      </c>
      <c r="D1006">
        <v>41</v>
      </c>
      <c r="E1006">
        <v>37</v>
      </c>
      <c r="F1006">
        <v>9</v>
      </c>
      <c r="G1006">
        <v>1</v>
      </c>
      <c r="H1006">
        <v>0</v>
      </c>
      <c r="I1006">
        <v>0</v>
      </c>
      <c r="J1006">
        <v>4</v>
      </c>
      <c r="K1006">
        <v>3</v>
      </c>
      <c r="L1006">
        <v>3</v>
      </c>
      <c r="M1006">
        <v>7</v>
      </c>
      <c r="N1006">
        <v>0</v>
      </c>
      <c r="O1006">
        <v>1</v>
      </c>
      <c r="P1006">
        <v>1</v>
      </c>
      <c r="Q1006">
        <v>0.24099999999999999</v>
      </c>
      <c r="R1006">
        <v>0.30099999999999999</v>
      </c>
      <c r="S1006">
        <v>0.32500000000000001</v>
      </c>
      <c r="T1006">
        <v>0.626</v>
      </c>
      <c r="U1006">
        <v>0.27800000000000002</v>
      </c>
      <c r="V1006">
        <v>78</v>
      </c>
      <c r="W1006">
        <v>0</v>
      </c>
      <c r="X1006">
        <v>0.7</v>
      </c>
      <c r="Y1006">
        <v>-1.1000000000000001</v>
      </c>
      <c r="Z1006">
        <v>0.3</v>
      </c>
      <c r="AA1006">
        <v>0.1</v>
      </c>
    </row>
    <row r="1007" spans="1:27" x14ac:dyDescent="0.25">
      <c r="A1007">
        <v>12138</v>
      </c>
      <c r="B1007" t="s">
        <v>4614</v>
      </c>
      <c r="C1007" t="s">
        <v>20895</v>
      </c>
      <c r="D1007">
        <v>13</v>
      </c>
      <c r="E1007">
        <v>13</v>
      </c>
      <c r="F1007">
        <v>3</v>
      </c>
      <c r="G1007">
        <v>1</v>
      </c>
      <c r="H1007">
        <v>0</v>
      </c>
      <c r="I1007">
        <v>0</v>
      </c>
      <c r="J1007">
        <v>1</v>
      </c>
      <c r="K1007">
        <v>1</v>
      </c>
      <c r="L1007">
        <v>1</v>
      </c>
      <c r="M1007">
        <v>2</v>
      </c>
      <c r="N1007">
        <v>0</v>
      </c>
      <c r="O1007">
        <v>0</v>
      </c>
      <c r="P1007">
        <v>0</v>
      </c>
      <c r="Q1007">
        <v>0.246</v>
      </c>
      <c r="R1007">
        <v>0.28399999999999997</v>
      </c>
      <c r="S1007">
        <v>0.35</v>
      </c>
      <c r="T1007">
        <v>0.63400000000000001</v>
      </c>
      <c r="U1007">
        <v>0.27800000000000002</v>
      </c>
      <c r="V1007">
        <v>76</v>
      </c>
      <c r="W1007">
        <v>0</v>
      </c>
      <c r="X1007">
        <v>0</v>
      </c>
      <c r="Y1007">
        <v>-0.4</v>
      </c>
      <c r="Z1007">
        <v>0.1</v>
      </c>
      <c r="AA1007">
        <v>0</v>
      </c>
    </row>
    <row r="1008" spans="1:27" x14ac:dyDescent="0.25">
      <c r="A1008" t="s">
        <v>20940</v>
      </c>
      <c r="B1008" t="s">
        <v>20941</v>
      </c>
      <c r="C1008" t="s">
        <v>1</v>
      </c>
      <c r="D1008">
        <v>1</v>
      </c>
      <c r="E1008">
        <v>1</v>
      </c>
      <c r="F1008">
        <v>0</v>
      </c>
      <c r="G1008">
        <v>0</v>
      </c>
      <c r="H1008">
        <v>0</v>
      </c>
      <c r="I1008">
        <v>0</v>
      </c>
      <c r="J1008">
        <v>0</v>
      </c>
      <c r="K1008">
        <v>0</v>
      </c>
      <c r="L1008">
        <v>0</v>
      </c>
      <c r="M1008">
        <v>0</v>
      </c>
      <c r="N1008">
        <v>0</v>
      </c>
      <c r="O1008">
        <v>0</v>
      </c>
      <c r="P1008">
        <v>0</v>
      </c>
      <c r="Q1008">
        <v>0.255</v>
      </c>
      <c r="R1008">
        <v>0.29799999999999999</v>
      </c>
      <c r="S1008">
        <v>0.33100000000000002</v>
      </c>
      <c r="T1008">
        <v>0.629</v>
      </c>
      <c r="U1008">
        <v>0.27800000000000002</v>
      </c>
      <c r="V1008">
        <v>72</v>
      </c>
      <c r="W1008">
        <v>0</v>
      </c>
      <c r="X1008">
        <v>0</v>
      </c>
      <c r="Y1008">
        <v>0</v>
      </c>
      <c r="Z1008">
        <v>0</v>
      </c>
      <c r="AA1008">
        <v>0</v>
      </c>
    </row>
    <row r="1009" spans="1:27" x14ac:dyDescent="0.25">
      <c r="A1009" t="s">
        <v>2192</v>
      </c>
      <c r="B1009" t="s">
        <v>2193</v>
      </c>
      <c r="C1009" t="s">
        <v>20880</v>
      </c>
      <c r="D1009">
        <v>1</v>
      </c>
      <c r="E1009">
        <v>1</v>
      </c>
      <c r="F1009">
        <v>0</v>
      </c>
      <c r="G1009">
        <v>0</v>
      </c>
      <c r="H1009">
        <v>0</v>
      </c>
      <c r="I1009">
        <v>0</v>
      </c>
      <c r="J1009">
        <v>0</v>
      </c>
      <c r="K1009">
        <v>0</v>
      </c>
      <c r="L1009">
        <v>0</v>
      </c>
      <c r="M1009">
        <v>0</v>
      </c>
      <c r="N1009">
        <v>0</v>
      </c>
      <c r="O1009">
        <v>0</v>
      </c>
      <c r="P1009">
        <v>0</v>
      </c>
      <c r="Q1009">
        <v>0.24399999999999999</v>
      </c>
      <c r="R1009">
        <v>0.28699999999999998</v>
      </c>
      <c r="S1009">
        <v>0.34499999999999997</v>
      </c>
      <c r="T1009">
        <v>0.63200000000000001</v>
      </c>
      <c r="U1009">
        <v>0.27800000000000002</v>
      </c>
      <c r="V1009">
        <v>67</v>
      </c>
      <c r="W1009">
        <v>0</v>
      </c>
      <c r="X1009">
        <v>0</v>
      </c>
      <c r="Y1009">
        <v>0</v>
      </c>
      <c r="Z1009">
        <v>0</v>
      </c>
      <c r="AA1009">
        <v>0</v>
      </c>
    </row>
    <row r="1010" spans="1:27" x14ac:dyDescent="0.25">
      <c r="A1010" t="s">
        <v>5045</v>
      </c>
      <c r="B1010" t="s">
        <v>5046</v>
      </c>
      <c r="C1010" t="s">
        <v>20879</v>
      </c>
      <c r="D1010">
        <v>1</v>
      </c>
      <c r="E1010">
        <v>1</v>
      </c>
      <c r="F1010">
        <v>0</v>
      </c>
      <c r="G1010">
        <v>0</v>
      </c>
      <c r="H1010">
        <v>0</v>
      </c>
      <c r="I1010">
        <v>0</v>
      </c>
      <c r="J1010">
        <v>0</v>
      </c>
      <c r="K1010">
        <v>0</v>
      </c>
      <c r="L1010">
        <v>0</v>
      </c>
      <c r="M1010">
        <v>0</v>
      </c>
      <c r="N1010">
        <v>0</v>
      </c>
      <c r="O1010">
        <v>0</v>
      </c>
      <c r="P1010">
        <v>0</v>
      </c>
      <c r="Q1010">
        <v>0.22600000000000001</v>
      </c>
      <c r="R1010">
        <v>0.28999999999999998</v>
      </c>
      <c r="S1010">
        <v>0.34200000000000003</v>
      </c>
      <c r="T1010">
        <v>0.63200000000000001</v>
      </c>
      <c r="U1010">
        <v>0.27800000000000002</v>
      </c>
      <c r="V1010">
        <v>55</v>
      </c>
      <c r="W1010">
        <v>0</v>
      </c>
      <c r="X1010">
        <v>0</v>
      </c>
      <c r="Y1010">
        <v>-0.1</v>
      </c>
      <c r="Z1010">
        <v>0</v>
      </c>
      <c r="AA1010">
        <v>0</v>
      </c>
    </row>
    <row r="1011" spans="1:27" x14ac:dyDescent="0.25">
      <c r="A1011" t="s">
        <v>3237</v>
      </c>
      <c r="B1011" t="s">
        <v>3238</v>
      </c>
      <c r="C1011" t="s">
        <v>20893</v>
      </c>
      <c r="D1011">
        <v>1</v>
      </c>
      <c r="E1011">
        <v>1</v>
      </c>
      <c r="F1011">
        <v>0</v>
      </c>
      <c r="G1011">
        <v>0</v>
      </c>
      <c r="H1011">
        <v>0</v>
      </c>
      <c r="I1011">
        <v>0</v>
      </c>
      <c r="J1011">
        <v>0</v>
      </c>
      <c r="K1011">
        <v>0</v>
      </c>
      <c r="L1011">
        <v>0</v>
      </c>
      <c r="M1011">
        <v>0</v>
      </c>
      <c r="N1011">
        <v>0</v>
      </c>
      <c r="O1011">
        <v>0</v>
      </c>
      <c r="P1011">
        <v>0</v>
      </c>
      <c r="Q1011">
        <v>0.25</v>
      </c>
      <c r="R1011">
        <v>0.28000000000000003</v>
      </c>
      <c r="S1011">
        <v>0.35699999999999998</v>
      </c>
      <c r="T1011">
        <v>0.63700000000000001</v>
      </c>
      <c r="U1011">
        <v>0.27700000000000002</v>
      </c>
      <c r="V1011">
        <v>75</v>
      </c>
      <c r="W1011">
        <v>0</v>
      </c>
      <c r="X1011">
        <v>0</v>
      </c>
      <c r="Y1011">
        <v>0</v>
      </c>
      <c r="Z1011">
        <v>0</v>
      </c>
      <c r="AA1011">
        <v>0</v>
      </c>
    </row>
    <row r="1012" spans="1:27" x14ac:dyDescent="0.25">
      <c r="A1012">
        <v>10937</v>
      </c>
      <c r="B1012" t="s">
        <v>4436</v>
      </c>
      <c r="C1012" t="s">
        <v>20880</v>
      </c>
      <c r="D1012">
        <v>1</v>
      </c>
      <c r="E1012">
        <v>1</v>
      </c>
      <c r="F1012">
        <v>0</v>
      </c>
      <c r="G1012">
        <v>0</v>
      </c>
      <c r="H1012">
        <v>0</v>
      </c>
      <c r="I1012">
        <v>0</v>
      </c>
      <c r="J1012">
        <v>0</v>
      </c>
      <c r="K1012">
        <v>0</v>
      </c>
      <c r="L1012">
        <v>0</v>
      </c>
      <c r="M1012">
        <v>0</v>
      </c>
      <c r="N1012">
        <v>0</v>
      </c>
      <c r="O1012">
        <v>0</v>
      </c>
      <c r="P1012">
        <v>0</v>
      </c>
      <c r="Q1012">
        <v>0.23899999999999999</v>
      </c>
      <c r="R1012">
        <v>0.28299999999999997</v>
      </c>
      <c r="S1012">
        <v>0.35099999999999998</v>
      </c>
      <c r="T1012">
        <v>0.63400000000000001</v>
      </c>
      <c r="U1012">
        <v>0.27700000000000002</v>
      </c>
      <c r="V1012">
        <v>66</v>
      </c>
      <c r="W1012">
        <v>0</v>
      </c>
      <c r="X1012">
        <v>0</v>
      </c>
      <c r="Y1012">
        <v>0</v>
      </c>
      <c r="Z1012">
        <v>0</v>
      </c>
      <c r="AA1012">
        <v>0</v>
      </c>
    </row>
    <row r="1013" spans="1:27" x14ac:dyDescent="0.25">
      <c r="A1013" t="s">
        <v>1759</v>
      </c>
      <c r="B1013" t="s">
        <v>1760</v>
      </c>
      <c r="C1013" t="s">
        <v>20880</v>
      </c>
      <c r="D1013">
        <v>1</v>
      </c>
      <c r="E1013">
        <v>1</v>
      </c>
      <c r="F1013">
        <v>0</v>
      </c>
      <c r="G1013">
        <v>0</v>
      </c>
      <c r="H1013">
        <v>0</v>
      </c>
      <c r="I1013">
        <v>0</v>
      </c>
      <c r="J1013">
        <v>0</v>
      </c>
      <c r="K1013">
        <v>0</v>
      </c>
      <c r="L1013">
        <v>0</v>
      </c>
      <c r="M1013">
        <v>0</v>
      </c>
      <c r="N1013">
        <v>0</v>
      </c>
      <c r="O1013">
        <v>0</v>
      </c>
      <c r="P1013">
        <v>0</v>
      </c>
      <c r="Q1013">
        <v>0.24</v>
      </c>
      <c r="R1013">
        <v>0.28599999999999998</v>
      </c>
      <c r="S1013">
        <v>0.34599999999999997</v>
      </c>
      <c r="T1013">
        <v>0.63200000000000001</v>
      </c>
      <c r="U1013">
        <v>0.27700000000000002</v>
      </c>
      <c r="V1013">
        <v>66</v>
      </c>
      <c r="W1013">
        <v>0</v>
      </c>
      <c r="X1013">
        <v>0</v>
      </c>
      <c r="Y1013">
        <v>0</v>
      </c>
      <c r="Z1013">
        <v>0</v>
      </c>
      <c r="AA1013">
        <v>0</v>
      </c>
    </row>
    <row r="1014" spans="1:27" x14ac:dyDescent="0.25">
      <c r="A1014" t="s">
        <v>3526</v>
      </c>
      <c r="B1014" t="s">
        <v>3527</v>
      </c>
      <c r="C1014" t="s">
        <v>20883</v>
      </c>
      <c r="D1014">
        <v>1</v>
      </c>
      <c r="E1014">
        <v>1</v>
      </c>
      <c r="F1014">
        <v>0</v>
      </c>
      <c r="G1014">
        <v>0</v>
      </c>
      <c r="H1014">
        <v>0</v>
      </c>
      <c r="I1014">
        <v>0</v>
      </c>
      <c r="J1014">
        <v>0</v>
      </c>
      <c r="K1014">
        <v>0</v>
      </c>
      <c r="L1014">
        <v>0</v>
      </c>
      <c r="M1014">
        <v>0</v>
      </c>
      <c r="N1014">
        <v>0</v>
      </c>
      <c r="O1014">
        <v>0</v>
      </c>
      <c r="P1014">
        <v>0</v>
      </c>
      <c r="Q1014">
        <v>0.25</v>
      </c>
      <c r="R1014">
        <v>0.30099999999999999</v>
      </c>
      <c r="S1014">
        <v>0.32500000000000001</v>
      </c>
      <c r="T1014">
        <v>0.626</v>
      </c>
      <c r="U1014">
        <v>0.27700000000000002</v>
      </c>
      <c r="V1014">
        <v>71</v>
      </c>
      <c r="W1014">
        <v>0</v>
      </c>
      <c r="X1014">
        <v>0</v>
      </c>
      <c r="Y1014">
        <v>0</v>
      </c>
      <c r="Z1014">
        <v>0</v>
      </c>
      <c r="AA1014">
        <v>0</v>
      </c>
    </row>
    <row r="1015" spans="1:27" x14ac:dyDescent="0.25">
      <c r="A1015" t="s">
        <v>4217</v>
      </c>
      <c r="B1015" t="s">
        <v>4218</v>
      </c>
      <c r="C1015" t="s">
        <v>20887</v>
      </c>
      <c r="D1015">
        <v>1</v>
      </c>
      <c r="E1015">
        <v>1</v>
      </c>
      <c r="F1015">
        <v>0</v>
      </c>
      <c r="G1015">
        <v>0</v>
      </c>
      <c r="H1015">
        <v>0</v>
      </c>
      <c r="I1015">
        <v>0</v>
      </c>
      <c r="J1015">
        <v>0</v>
      </c>
      <c r="K1015">
        <v>0</v>
      </c>
      <c r="L1015">
        <v>0</v>
      </c>
      <c r="M1015">
        <v>0</v>
      </c>
      <c r="N1015">
        <v>0</v>
      </c>
      <c r="O1015">
        <v>0</v>
      </c>
      <c r="P1015">
        <v>0</v>
      </c>
      <c r="Q1015">
        <v>0.22600000000000001</v>
      </c>
      <c r="R1015">
        <v>0.28199999999999997</v>
      </c>
      <c r="S1015">
        <v>0.35</v>
      </c>
      <c r="T1015">
        <v>0.63200000000000001</v>
      </c>
      <c r="U1015">
        <v>0.27700000000000002</v>
      </c>
      <c r="V1015">
        <v>73</v>
      </c>
      <c r="W1015">
        <v>0</v>
      </c>
      <c r="X1015">
        <v>0</v>
      </c>
      <c r="Y1015">
        <v>0</v>
      </c>
      <c r="Z1015">
        <v>0</v>
      </c>
      <c r="AA1015">
        <v>0</v>
      </c>
    </row>
    <row r="1016" spans="1:27" x14ac:dyDescent="0.25">
      <c r="A1016">
        <v>13807</v>
      </c>
      <c r="B1016" t="s">
        <v>5079</v>
      </c>
      <c r="C1016" t="s">
        <v>20890</v>
      </c>
      <c r="D1016">
        <v>242</v>
      </c>
      <c r="E1016">
        <v>221</v>
      </c>
      <c r="F1016">
        <v>52</v>
      </c>
      <c r="G1016">
        <v>10</v>
      </c>
      <c r="H1016">
        <v>0</v>
      </c>
      <c r="I1016">
        <v>4</v>
      </c>
      <c r="J1016">
        <v>20</v>
      </c>
      <c r="K1016">
        <v>23</v>
      </c>
      <c r="L1016">
        <v>14</v>
      </c>
      <c r="M1016">
        <v>42</v>
      </c>
      <c r="N1016">
        <v>3</v>
      </c>
      <c r="O1016">
        <v>1</v>
      </c>
      <c r="P1016">
        <v>0</v>
      </c>
      <c r="Q1016">
        <v>0.23499999999999999</v>
      </c>
      <c r="R1016">
        <v>0.28899999999999998</v>
      </c>
      <c r="S1016">
        <v>0.34599999999999997</v>
      </c>
      <c r="T1016">
        <v>0.63500000000000001</v>
      </c>
      <c r="U1016">
        <v>0.27700000000000002</v>
      </c>
      <c r="V1016">
        <v>77</v>
      </c>
      <c r="W1016">
        <v>0</v>
      </c>
      <c r="X1016">
        <v>0.6</v>
      </c>
      <c r="Y1016">
        <v>-6.4</v>
      </c>
      <c r="Z1016">
        <v>5.6</v>
      </c>
      <c r="AA1016">
        <v>0.7</v>
      </c>
    </row>
    <row r="1017" spans="1:27" x14ac:dyDescent="0.25">
      <c r="A1017" t="s">
        <v>3227</v>
      </c>
      <c r="B1017" t="s">
        <v>3228</v>
      </c>
      <c r="C1017" t="s">
        <v>20874</v>
      </c>
      <c r="D1017">
        <v>1</v>
      </c>
      <c r="E1017">
        <v>1</v>
      </c>
      <c r="F1017">
        <v>0</v>
      </c>
      <c r="G1017">
        <v>0</v>
      </c>
      <c r="H1017">
        <v>0</v>
      </c>
      <c r="I1017">
        <v>0</v>
      </c>
      <c r="J1017">
        <v>0</v>
      </c>
      <c r="K1017">
        <v>0</v>
      </c>
      <c r="L1017">
        <v>0</v>
      </c>
      <c r="M1017">
        <v>0</v>
      </c>
      <c r="N1017">
        <v>0</v>
      </c>
      <c r="O1017">
        <v>0</v>
      </c>
      <c r="P1017">
        <v>0</v>
      </c>
      <c r="Q1017">
        <v>0.22900000000000001</v>
      </c>
      <c r="R1017">
        <v>0.29399999999999998</v>
      </c>
      <c r="S1017">
        <v>0.33100000000000002</v>
      </c>
      <c r="T1017">
        <v>0.625</v>
      </c>
      <c r="U1017">
        <v>0.27700000000000002</v>
      </c>
      <c r="V1017">
        <v>73</v>
      </c>
      <c r="W1017">
        <v>0</v>
      </c>
      <c r="X1017">
        <v>0</v>
      </c>
      <c r="Y1017">
        <v>0</v>
      </c>
      <c r="Z1017">
        <v>0</v>
      </c>
      <c r="AA1017">
        <v>0</v>
      </c>
    </row>
    <row r="1018" spans="1:27" x14ac:dyDescent="0.25">
      <c r="A1018">
        <v>5422</v>
      </c>
      <c r="B1018" t="s">
        <v>4786</v>
      </c>
      <c r="C1018" t="s">
        <v>20871</v>
      </c>
      <c r="D1018">
        <v>1</v>
      </c>
      <c r="E1018">
        <v>1</v>
      </c>
      <c r="F1018">
        <v>0</v>
      </c>
      <c r="G1018">
        <v>0</v>
      </c>
      <c r="H1018">
        <v>0</v>
      </c>
      <c r="I1018">
        <v>0</v>
      </c>
      <c r="J1018">
        <v>0</v>
      </c>
      <c r="K1018">
        <v>0</v>
      </c>
      <c r="L1018">
        <v>0</v>
      </c>
      <c r="M1018">
        <v>0</v>
      </c>
      <c r="N1018">
        <v>0</v>
      </c>
      <c r="O1018">
        <v>0</v>
      </c>
      <c r="P1018">
        <v>0</v>
      </c>
      <c r="Q1018">
        <v>0.26200000000000001</v>
      </c>
      <c r="R1018">
        <v>0.30199999999999999</v>
      </c>
      <c r="S1018">
        <v>0.33</v>
      </c>
      <c r="T1018">
        <v>0.63200000000000001</v>
      </c>
      <c r="U1018">
        <v>0.27700000000000002</v>
      </c>
      <c r="V1018">
        <v>76</v>
      </c>
      <c r="W1018">
        <v>0</v>
      </c>
      <c r="X1018">
        <v>0</v>
      </c>
      <c r="Y1018">
        <v>0</v>
      </c>
      <c r="Z1018">
        <v>0</v>
      </c>
      <c r="AA1018">
        <v>0</v>
      </c>
    </row>
    <row r="1019" spans="1:27" x14ac:dyDescent="0.25">
      <c r="A1019" t="s">
        <v>4096</v>
      </c>
      <c r="B1019" t="s">
        <v>4097</v>
      </c>
      <c r="C1019" t="s">
        <v>20875</v>
      </c>
      <c r="D1019">
        <v>1</v>
      </c>
      <c r="E1019">
        <v>1</v>
      </c>
      <c r="F1019">
        <v>0</v>
      </c>
      <c r="G1019">
        <v>0</v>
      </c>
      <c r="H1019">
        <v>0</v>
      </c>
      <c r="I1019">
        <v>0</v>
      </c>
      <c r="J1019">
        <v>0</v>
      </c>
      <c r="K1019">
        <v>0</v>
      </c>
      <c r="L1019">
        <v>0</v>
      </c>
      <c r="M1019">
        <v>0</v>
      </c>
      <c r="N1019">
        <v>0</v>
      </c>
      <c r="O1019">
        <v>0</v>
      </c>
      <c r="P1019">
        <v>0</v>
      </c>
      <c r="Q1019">
        <v>0.23200000000000001</v>
      </c>
      <c r="R1019">
        <v>0.27900000000000003</v>
      </c>
      <c r="S1019">
        <v>0.35299999999999998</v>
      </c>
      <c r="T1019">
        <v>0.63200000000000001</v>
      </c>
      <c r="U1019">
        <v>0.27700000000000002</v>
      </c>
      <c r="V1019">
        <v>71</v>
      </c>
      <c r="W1019">
        <v>0</v>
      </c>
      <c r="X1019">
        <v>0</v>
      </c>
      <c r="Y1019">
        <v>0</v>
      </c>
      <c r="Z1019">
        <v>0</v>
      </c>
      <c r="AA1019">
        <v>0</v>
      </c>
    </row>
    <row r="1020" spans="1:27" x14ac:dyDescent="0.25">
      <c r="A1020">
        <v>7290</v>
      </c>
      <c r="B1020" t="s">
        <v>5088</v>
      </c>
      <c r="C1020" t="s">
        <v>20895</v>
      </c>
      <c r="D1020">
        <v>1</v>
      </c>
      <c r="E1020">
        <v>1</v>
      </c>
      <c r="F1020">
        <v>0</v>
      </c>
      <c r="G1020">
        <v>0</v>
      </c>
      <c r="H1020">
        <v>0</v>
      </c>
      <c r="I1020">
        <v>0</v>
      </c>
      <c r="J1020">
        <v>0</v>
      </c>
      <c r="K1020">
        <v>0</v>
      </c>
      <c r="L1020">
        <v>0</v>
      </c>
      <c r="M1020">
        <v>0</v>
      </c>
      <c r="N1020">
        <v>0</v>
      </c>
      <c r="O1020">
        <v>0</v>
      </c>
      <c r="P1020">
        <v>0</v>
      </c>
      <c r="Q1020">
        <v>0.23599999999999999</v>
      </c>
      <c r="R1020">
        <v>0.311</v>
      </c>
      <c r="S1020">
        <v>0.30499999999999999</v>
      </c>
      <c r="T1020">
        <v>0.61599999999999999</v>
      </c>
      <c r="U1020">
        <v>0.27700000000000002</v>
      </c>
      <c r="V1020">
        <v>76</v>
      </c>
      <c r="W1020">
        <v>0</v>
      </c>
      <c r="X1020">
        <v>0</v>
      </c>
      <c r="Y1020">
        <v>0</v>
      </c>
      <c r="Z1020">
        <v>0</v>
      </c>
      <c r="AA1020">
        <v>0</v>
      </c>
    </row>
    <row r="1021" spans="1:27" x14ac:dyDescent="0.25">
      <c r="A1021" t="s">
        <v>3801</v>
      </c>
      <c r="B1021" t="s">
        <v>3802</v>
      </c>
      <c r="C1021" t="s">
        <v>1</v>
      </c>
      <c r="D1021">
        <v>1</v>
      </c>
      <c r="E1021">
        <v>1</v>
      </c>
      <c r="F1021">
        <v>0</v>
      </c>
      <c r="G1021">
        <v>0</v>
      </c>
      <c r="H1021">
        <v>0</v>
      </c>
      <c r="I1021">
        <v>0</v>
      </c>
      <c r="J1021">
        <v>0</v>
      </c>
      <c r="K1021">
        <v>0</v>
      </c>
      <c r="L1021">
        <v>0</v>
      </c>
      <c r="M1021">
        <v>0</v>
      </c>
      <c r="N1021">
        <v>0</v>
      </c>
      <c r="O1021">
        <v>0</v>
      </c>
      <c r="P1021">
        <v>0</v>
      </c>
      <c r="Q1021">
        <v>0.23599999999999999</v>
      </c>
      <c r="R1021">
        <v>0.27500000000000002</v>
      </c>
      <c r="S1021">
        <v>0.36199999999999999</v>
      </c>
      <c r="T1021">
        <v>0.63600000000000001</v>
      </c>
      <c r="U1021">
        <v>0.27700000000000002</v>
      </c>
      <c r="V1021">
        <v>72</v>
      </c>
      <c r="W1021">
        <v>0</v>
      </c>
      <c r="X1021">
        <v>0</v>
      </c>
      <c r="Y1021">
        <v>0</v>
      </c>
      <c r="Z1021">
        <v>0</v>
      </c>
      <c r="AA1021">
        <v>0</v>
      </c>
    </row>
    <row r="1022" spans="1:27" x14ac:dyDescent="0.25">
      <c r="A1022">
        <v>8418</v>
      </c>
      <c r="B1022" t="s">
        <v>3903</v>
      </c>
      <c r="C1022" t="s">
        <v>20877</v>
      </c>
      <c r="D1022">
        <v>103</v>
      </c>
      <c r="E1022">
        <v>92</v>
      </c>
      <c r="F1022">
        <v>22</v>
      </c>
      <c r="G1022">
        <v>5</v>
      </c>
      <c r="H1022">
        <v>1</v>
      </c>
      <c r="I1022">
        <v>1</v>
      </c>
      <c r="J1022">
        <v>9</v>
      </c>
      <c r="K1022">
        <v>8</v>
      </c>
      <c r="L1022">
        <v>7</v>
      </c>
      <c r="M1022">
        <v>19</v>
      </c>
      <c r="N1022">
        <v>1</v>
      </c>
      <c r="O1022">
        <v>2</v>
      </c>
      <c r="P1022">
        <v>1</v>
      </c>
      <c r="Q1022">
        <v>0.23599999999999999</v>
      </c>
      <c r="R1022">
        <v>0.29899999999999999</v>
      </c>
      <c r="S1022">
        <v>0.32400000000000001</v>
      </c>
      <c r="T1022">
        <v>0.623</v>
      </c>
      <c r="U1022">
        <v>0.27700000000000002</v>
      </c>
      <c r="V1022">
        <v>79</v>
      </c>
      <c r="W1022">
        <v>0</v>
      </c>
      <c r="X1022">
        <v>0.4</v>
      </c>
      <c r="Y1022">
        <v>-2.5</v>
      </c>
      <c r="Z1022">
        <v>1.1000000000000001</v>
      </c>
      <c r="AA1022">
        <v>0.2</v>
      </c>
    </row>
    <row r="1023" spans="1:27" x14ac:dyDescent="0.25">
      <c r="A1023" t="s">
        <v>2541</v>
      </c>
      <c r="B1023" t="s">
        <v>2542</v>
      </c>
      <c r="C1023" t="s">
        <v>20872</v>
      </c>
      <c r="D1023">
        <v>1</v>
      </c>
      <c r="E1023">
        <v>1</v>
      </c>
      <c r="F1023">
        <v>0</v>
      </c>
      <c r="G1023">
        <v>0</v>
      </c>
      <c r="H1023">
        <v>0</v>
      </c>
      <c r="I1023">
        <v>0</v>
      </c>
      <c r="J1023">
        <v>0</v>
      </c>
      <c r="K1023">
        <v>0</v>
      </c>
      <c r="L1023">
        <v>0</v>
      </c>
      <c r="M1023">
        <v>0</v>
      </c>
      <c r="N1023">
        <v>0</v>
      </c>
      <c r="O1023">
        <v>0</v>
      </c>
      <c r="P1023">
        <v>0</v>
      </c>
      <c r="Q1023">
        <v>0.219</v>
      </c>
      <c r="R1023">
        <v>0.30099999999999999</v>
      </c>
      <c r="S1023">
        <v>0.315</v>
      </c>
      <c r="T1023">
        <v>0.61599999999999999</v>
      </c>
      <c r="U1023">
        <v>0.27700000000000002</v>
      </c>
      <c r="V1023">
        <v>72</v>
      </c>
      <c r="W1023">
        <v>0</v>
      </c>
      <c r="X1023">
        <v>0</v>
      </c>
      <c r="Y1023">
        <v>0</v>
      </c>
      <c r="Z1023">
        <v>0</v>
      </c>
      <c r="AA1023">
        <v>0</v>
      </c>
    </row>
    <row r="1024" spans="1:27" x14ac:dyDescent="0.25">
      <c r="A1024" t="s">
        <v>3951</v>
      </c>
      <c r="B1024" t="s">
        <v>3952</v>
      </c>
      <c r="C1024" t="s">
        <v>20869</v>
      </c>
      <c r="D1024">
        <v>1</v>
      </c>
      <c r="E1024">
        <v>1</v>
      </c>
      <c r="F1024">
        <v>0</v>
      </c>
      <c r="G1024">
        <v>0</v>
      </c>
      <c r="H1024">
        <v>0</v>
      </c>
      <c r="I1024">
        <v>0</v>
      </c>
      <c r="J1024">
        <v>0</v>
      </c>
      <c r="K1024">
        <v>0</v>
      </c>
      <c r="L1024">
        <v>0</v>
      </c>
      <c r="M1024">
        <v>0</v>
      </c>
      <c r="N1024">
        <v>0</v>
      </c>
      <c r="O1024">
        <v>0</v>
      </c>
      <c r="P1024">
        <v>0</v>
      </c>
      <c r="Q1024">
        <v>0.23499999999999999</v>
      </c>
      <c r="R1024">
        <v>0.29199999999999998</v>
      </c>
      <c r="S1024">
        <v>0.33600000000000002</v>
      </c>
      <c r="T1024">
        <v>0.627</v>
      </c>
      <c r="U1024">
        <v>0.27700000000000002</v>
      </c>
      <c r="V1024">
        <v>68</v>
      </c>
      <c r="W1024">
        <v>0</v>
      </c>
      <c r="X1024">
        <v>0</v>
      </c>
      <c r="Y1024">
        <v>0</v>
      </c>
      <c r="Z1024">
        <v>0</v>
      </c>
      <c r="AA1024">
        <v>0</v>
      </c>
    </row>
    <row r="1025" spans="1:27" x14ac:dyDescent="0.25">
      <c r="A1025">
        <v>9689</v>
      </c>
      <c r="B1025" t="s">
        <v>4914</v>
      </c>
      <c r="C1025" t="s">
        <v>20873</v>
      </c>
      <c r="D1025">
        <v>121</v>
      </c>
      <c r="E1025">
        <v>109</v>
      </c>
      <c r="F1025">
        <v>26</v>
      </c>
      <c r="G1025">
        <v>5</v>
      </c>
      <c r="H1025">
        <v>0</v>
      </c>
      <c r="I1025">
        <v>1</v>
      </c>
      <c r="J1025">
        <v>11</v>
      </c>
      <c r="K1025">
        <v>11</v>
      </c>
      <c r="L1025">
        <v>9</v>
      </c>
      <c r="M1025">
        <v>21</v>
      </c>
      <c r="N1025">
        <v>1</v>
      </c>
      <c r="O1025">
        <v>1</v>
      </c>
      <c r="P1025">
        <v>1</v>
      </c>
      <c r="Q1025">
        <v>0.23799999999999999</v>
      </c>
      <c r="R1025">
        <v>0.29799999999999999</v>
      </c>
      <c r="S1025">
        <v>0.32500000000000001</v>
      </c>
      <c r="T1025">
        <v>0.623</v>
      </c>
      <c r="U1025">
        <v>0.27700000000000002</v>
      </c>
      <c r="V1025">
        <v>70</v>
      </c>
      <c r="W1025">
        <v>-0.4</v>
      </c>
      <c r="X1025">
        <v>-1.3</v>
      </c>
      <c r="Y1025">
        <v>-4.5</v>
      </c>
      <c r="Z1025">
        <v>1.2</v>
      </c>
      <c r="AA1025">
        <v>0.1</v>
      </c>
    </row>
    <row r="1026" spans="1:27" x14ac:dyDescent="0.25">
      <c r="A1026" t="s">
        <v>4214</v>
      </c>
      <c r="B1026" t="s">
        <v>4215</v>
      </c>
      <c r="C1026" t="s">
        <v>20869</v>
      </c>
      <c r="D1026">
        <v>1</v>
      </c>
      <c r="E1026">
        <v>1</v>
      </c>
      <c r="F1026">
        <v>0</v>
      </c>
      <c r="G1026">
        <v>0</v>
      </c>
      <c r="H1026">
        <v>0</v>
      </c>
      <c r="I1026">
        <v>0</v>
      </c>
      <c r="J1026">
        <v>0</v>
      </c>
      <c r="K1026">
        <v>0</v>
      </c>
      <c r="L1026">
        <v>0</v>
      </c>
      <c r="M1026">
        <v>0</v>
      </c>
      <c r="N1026">
        <v>0</v>
      </c>
      <c r="O1026">
        <v>0</v>
      </c>
      <c r="P1026">
        <v>0</v>
      </c>
      <c r="Q1026">
        <v>0.22900000000000001</v>
      </c>
      <c r="R1026">
        <v>0.27300000000000002</v>
      </c>
      <c r="S1026">
        <v>0.36299999999999999</v>
      </c>
      <c r="T1026">
        <v>0.63600000000000001</v>
      </c>
      <c r="U1026">
        <v>0.27700000000000002</v>
      </c>
      <c r="V1026">
        <v>68</v>
      </c>
      <c r="W1026">
        <v>0</v>
      </c>
      <c r="X1026">
        <v>0</v>
      </c>
      <c r="Y1026">
        <v>0</v>
      </c>
      <c r="Z1026">
        <v>0</v>
      </c>
      <c r="AA1026">
        <v>0</v>
      </c>
    </row>
    <row r="1027" spans="1:27" x14ac:dyDescent="0.25">
      <c r="A1027" t="s">
        <v>4044</v>
      </c>
      <c r="B1027" t="s">
        <v>4045</v>
      </c>
      <c r="C1027" t="s">
        <v>20867</v>
      </c>
      <c r="D1027">
        <v>1</v>
      </c>
      <c r="E1027">
        <v>1</v>
      </c>
      <c r="F1027">
        <v>0</v>
      </c>
      <c r="G1027">
        <v>0</v>
      </c>
      <c r="H1027">
        <v>0</v>
      </c>
      <c r="I1027">
        <v>0</v>
      </c>
      <c r="J1027">
        <v>0</v>
      </c>
      <c r="K1027">
        <v>0</v>
      </c>
      <c r="L1027">
        <v>0</v>
      </c>
      <c r="M1027">
        <v>0</v>
      </c>
      <c r="N1027">
        <v>0</v>
      </c>
      <c r="O1027">
        <v>0</v>
      </c>
      <c r="P1027">
        <v>0</v>
      </c>
      <c r="Q1027">
        <v>0.224</v>
      </c>
      <c r="R1027">
        <v>0.27400000000000002</v>
      </c>
      <c r="S1027">
        <v>0.36</v>
      </c>
      <c r="T1027">
        <v>0.63400000000000001</v>
      </c>
      <c r="U1027">
        <v>0.27700000000000002</v>
      </c>
      <c r="V1027">
        <v>72</v>
      </c>
      <c r="W1027">
        <v>0</v>
      </c>
      <c r="X1027">
        <v>0</v>
      </c>
      <c r="Y1027">
        <v>0</v>
      </c>
      <c r="Z1027">
        <v>0</v>
      </c>
      <c r="AA1027">
        <v>0</v>
      </c>
    </row>
    <row r="1028" spans="1:27" x14ac:dyDescent="0.25">
      <c r="A1028" t="s">
        <v>4565</v>
      </c>
      <c r="B1028" t="s">
        <v>4566</v>
      </c>
      <c r="C1028" t="s">
        <v>20884</v>
      </c>
      <c r="D1028">
        <v>1</v>
      </c>
      <c r="E1028">
        <v>1</v>
      </c>
      <c r="F1028">
        <v>0</v>
      </c>
      <c r="G1028">
        <v>0</v>
      </c>
      <c r="H1028">
        <v>0</v>
      </c>
      <c r="I1028">
        <v>0</v>
      </c>
      <c r="J1028">
        <v>0</v>
      </c>
      <c r="K1028">
        <v>0</v>
      </c>
      <c r="L1028">
        <v>0</v>
      </c>
      <c r="M1028">
        <v>0</v>
      </c>
      <c r="N1028">
        <v>0</v>
      </c>
      <c r="O1028">
        <v>0</v>
      </c>
      <c r="P1028">
        <v>0</v>
      </c>
      <c r="Q1028">
        <v>0.23200000000000001</v>
      </c>
      <c r="R1028">
        <v>0.29899999999999999</v>
      </c>
      <c r="S1028">
        <v>0.32200000000000001</v>
      </c>
      <c r="T1028">
        <v>0.62</v>
      </c>
      <c r="U1028">
        <v>0.27700000000000002</v>
      </c>
      <c r="V1028">
        <v>68</v>
      </c>
      <c r="W1028">
        <v>0</v>
      </c>
      <c r="X1028">
        <v>0</v>
      </c>
      <c r="Y1028">
        <v>0</v>
      </c>
      <c r="Z1028">
        <v>0</v>
      </c>
      <c r="AA1028">
        <v>0</v>
      </c>
    </row>
    <row r="1029" spans="1:27" x14ac:dyDescent="0.25">
      <c r="A1029" t="s">
        <v>20942</v>
      </c>
      <c r="B1029" t="s">
        <v>20943</v>
      </c>
      <c r="C1029" t="s">
        <v>20868</v>
      </c>
      <c r="D1029">
        <v>1</v>
      </c>
      <c r="E1029">
        <v>1</v>
      </c>
      <c r="F1029">
        <v>0</v>
      </c>
      <c r="G1029">
        <v>0</v>
      </c>
      <c r="H1029">
        <v>0</v>
      </c>
      <c r="I1029">
        <v>0</v>
      </c>
      <c r="J1029">
        <v>0</v>
      </c>
      <c r="K1029">
        <v>0</v>
      </c>
      <c r="L1029">
        <v>0</v>
      </c>
      <c r="M1029">
        <v>0</v>
      </c>
      <c r="N1029">
        <v>0</v>
      </c>
      <c r="O1029">
        <v>0</v>
      </c>
      <c r="P1029">
        <v>0</v>
      </c>
      <c r="Q1029">
        <v>0.23799999999999999</v>
      </c>
      <c r="R1029">
        <v>0.29099999999999998</v>
      </c>
      <c r="S1029">
        <v>0.33700000000000002</v>
      </c>
      <c r="T1029">
        <v>0.628</v>
      </c>
      <c r="U1029">
        <v>0.27700000000000002</v>
      </c>
      <c r="V1029">
        <v>71</v>
      </c>
      <c r="W1029">
        <v>0</v>
      </c>
      <c r="X1029">
        <v>0</v>
      </c>
      <c r="Y1029">
        <v>0</v>
      </c>
      <c r="Z1029">
        <v>0</v>
      </c>
      <c r="AA1029">
        <v>0</v>
      </c>
    </row>
    <row r="1030" spans="1:27" x14ac:dyDescent="0.25">
      <c r="A1030">
        <v>1609</v>
      </c>
      <c r="B1030" t="s">
        <v>5285</v>
      </c>
      <c r="C1030" t="s">
        <v>20888</v>
      </c>
      <c r="D1030">
        <v>399</v>
      </c>
      <c r="E1030">
        <v>376</v>
      </c>
      <c r="F1030">
        <v>95</v>
      </c>
      <c r="G1030">
        <v>17</v>
      </c>
      <c r="H1030">
        <v>3</v>
      </c>
      <c r="I1030">
        <v>5</v>
      </c>
      <c r="J1030">
        <v>37</v>
      </c>
      <c r="K1030">
        <v>36</v>
      </c>
      <c r="L1030">
        <v>16</v>
      </c>
      <c r="M1030">
        <v>56</v>
      </c>
      <c r="N1030">
        <v>2</v>
      </c>
      <c r="O1030">
        <v>4</v>
      </c>
      <c r="P1030">
        <v>2</v>
      </c>
      <c r="Q1030">
        <v>0.253</v>
      </c>
      <c r="R1030">
        <v>0.28399999999999997</v>
      </c>
      <c r="S1030">
        <v>0.35199999999999998</v>
      </c>
      <c r="T1030">
        <v>0.63700000000000001</v>
      </c>
      <c r="U1030">
        <v>0.27700000000000002</v>
      </c>
      <c r="V1030">
        <v>71</v>
      </c>
      <c r="W1030">
        <v>0.1</v>
      </c>
      <c r="X1030">
        <v>0.2</v>
      </c>
      <c r="Y1030">
        <v>-13.3</v>
      </c>
      <c r="Z1030">
        <v>1.8</v>
      </c>
      <c r="AA1030">
        <v>0.2</v>
      </c>
    </row>
    <row r="1031" spans="1:27" x14ac:dyDescent="0.25">
      <c r="A1031" t="s">
        <v>558</v>
      </c>
      <c r="B1031" t="s">
        <v>559</v>
      </c>
      <c r="C1031" t="s">
        <v>20886</v>
      </c>
      <c r="D1031">
        <v>31</v>
      </c>
      <c r="E1031">
        <v>28</v>
      </c>
      <c r="F1031">
        <v>7</v>
      </c>
      <c r="G1031">
        <v>1</v>
      </c>
      <c r="H1031">
        <v>0</v>
      </c>
      <c r="I1031">
        <v>0</v>
      </c>
      <c r="J1031">
        <v>3</v>
      </c>
      <c r="K1031">
        <v>3</v>
      </c>
      <c r="L1031">
        <v>2</v>
      </c>
      <c r="M1031">
        <v>6</v>
      </c>
      <c r="N1031">
        <v>0</v>
      </c>
      <c r="O1031">
        <v>0</v>
      </c>
      <c r="P1031">
        <v>0</v>
      </c>
      <c r="Q1031">
        <v>0.23599999999999999</v>
      </c>
      <c r="R1031">
        <v>0.29499999999999998</v>
      </c>
      <c r="S1031">
        <v>0.32800000000000001</v>
      </c>
      <c r="T1031">
        <v>0.623</v>
      </c>
      <c r="U1031">
        <v>0.27700000000000002</v>
      </c>
      <c r="V1031">
        <v>72</v>
      </c>
      <c r="W1031">
        <v>0</v>
      </c>
      <c r="X1031">
        <v>0</v>
      </c>
      <c r="Y1031">
        <v>-1</v>
      </c>
      <c r="Z1031">
        <v>0.6</v>
      </c>
      <c r="AA1031">
        <v>0.1</v>
      </c>
    </row>
    <row r="1032" spans="1:27" x14ac:dyDescent="0.25">
      <c r="A1032" t="s">
        <v>4315</v>
      </c>
      <c r="B1032" t="s">
        <v>4316</v>
      </c>
      <c r="C1032" t="s">
        <v>20869</v>
      </c>
      <c r="D1032">
        <v>1</v>
      </c>
      <c r="E1032">
        <v>1</v>
      </c>
      <c r="F1032">
        <v>0</v>
      </c>
      <c r="G1032">
        <v>0</v>
      </c>
      <c r="H1032">
        <v>0</v>
      </c>
      <c r="I1032">
        <v>0</v>
      </c>
      <c r="J1032">
        <v>0</v>
      </c>
      <c r="K1032">
        <v>0</v>
      </c>
      <c r="L1032">
        <v>0</v>
      </c>
      <c r="M1032">
        <v>0</v>
      </c>
      <c r="N1032">
        <v>0</v>
      </c>
      <c r="O1032">
        <v>0</v>
      </c>
      <c r="P1032">
        <v>0</v>
      </c>
      <c r="Q1032">
        <v>0.23699999999999999</v>
      </c>
      <c r="R1032">
        <v>0.27800000000000002</v>
      </c>
      <c r="S1032">
        <v>0.35499999999999998</v>
      </c>
      <c r="T1032">
        <v>0.63300000000000001</v>
      </c>
      <c r="U1032">
        <v>0.27700000000000002</v>
      </c>
      <c r="V1032">
        <v>67</v>
      </c>
      <c r="W1032">
        <v>0</v>
      </c>
      <c r="X1032">
        <v>0</v>
      </c>
      <c r="Y1032">
        <v>0</v>
      </c>
      <c r="Z1032">
        <v>0</v>
      </c>
      <c r="AA1032">
        <v>0</v>
      </c>
    </row>
    <row r="1033" spans="1:27" x14ac:dyDescent="0.25">
      <c r="A1033" t="s">
        <v>3271</v>
      </c>
      <c r="B1033" t="s">
        <v>3272</v>
      </c>
      <c r="C1033" t="s">
        <v>20867</v>
      </c>
      <c r="D1033">
        <v>1</v>
      </c>
      <c r="E1033">
        <v>1</v>
      </c>
      <c r="F1033">
        <v>0</v>
      </c>
      <c r="G1033">
        <v>0</v>
      </c>
      <c r="H1033">
        <v>0</v>
      </c>
      <c r="I1033">
        <v>0</v>
      </c>
      <c r="J1033">
        <v>0</v>
      </c>
      <c r="K1033">
        <v>0</v>
      </c>
      <c r="L1033">
        <v>0</v>
      </c>
      <c r="M1033">
        <v>0</v>
      </c>
      <c r="N1033">
        <v>0</v>
      </c>
      <c r="O1033">
        <v>0</v>
      </c>
      <c r="P1033">
        <v>0</v>
      </c>
      <c r="Q1033">
        <v>0.23899999999999999</v>
      </c>
      <c r="R1033">
        <v>0.27600000000000002</v>
      </c>
      <c r="S1033">
        <v>0.35899999999999999</v>
      </c>
      <c r="T1033">
        <v>0.63500000000000001</v>
      </c>
      <c r="U1033">
        <v>0.27700000000000002</v>
      </c>
      <c r="V1033">
        <v>71</v>
      </c>
      <c r="W1033">
        <v>0</v>
      </c>
      <c r="X1033">
        <v>0</v>
      </c>
      <c r="Y1033">
        <v>0</v>
      </c>
      <c r="Z1033">
        <v>0</v>
      </c>
      <c r="AA1033">
        <v>0</v>
      </c>
    </row>
    <row r="1034" spans="1:27" x14ac:dyDescent="0.25">
      <c r="A1034">
        <v>5986</v>
      </c>
      <c r="B1034" t="s">
        <v>4392</v>
      </c>
      <c r="C1034" t="s">
        <v>1</v>
      </c>
      <c r="D1034">
        <v>297</v>
      </c>
      <c r="E1034">
        <v>276</v>
      </c>
      <c r="F1034">
        <v>67</v>
      </c>
      <c r="G1034">
        <v>12</v>
      </c>
      <c r="H1034">
        <v>1</v>
      </c>
      <c r="I1034">
        <v>5</v>
      </c>
      <c r="J1034">
        <v>28</v>
      </c>
      <c r="K1034">
        <v>28</v>
      </c>
      <c r="L1034">
        <v>15</v>
      </c>
      <c r="M1034">
        <v>39</v>
      </c>
      <c r="N1034">
        <v>2</v>
      </c>
      <c r="O1034">
        <v>5</v>
      </c>
      <c r="P1034">
        <v>3</v>
      </c>
      <c r="Q1034">
        <v>0.24099999999999999</v>
      </c>
      <c r="R1034">
        <v>0.28100000000000003</v>
      </c>
      <c r="S1034">
        <v>0.35</v>
      </c>
      <c r="T1034">
        <v>0.63100000000000001</v>
      </c>
      <c r="U1034">
        <v>0.27700000000000002</v>
      </c>
      <c r="V1034">
        <v>71</v>
      </c>
      <c r="W1034">
        <v>-0.3</v>
      </c>
      <c r="X1034">
        <v>-2.7</v>
      </c>
      <c r="Y1034">
        <v>-10.1</v>
      </c>
      <c r="Z1034">
        <v>-1</v>
      </c>
      <c r="AA1034">
        <v>-0.2</v>
      </c>
    </row>
    <row r="1035" spans="1:27" x14ac:dyDescent="0.25">
      <c r="A1035" t="s">
        <v>4703</v>
      </c>
      <c r="B1035" t="s">
        <v>4704</v>
      </c>
      <c r="C1035" t="s">
        <v>20883</v>
      </c>
      <c r="D1035">
        <v>1</v>
      </c>
      <c r="E1035">
        <v>1</v>
      </c>
      <c r="F1035">
        <v>0</v>
      </c>
      <c r="G1035">
        <v>0</v>
      </c>
      <c r="H1035">
        <v>0</v>
      </c>
      <c r="I1035">
        <v>0</v>
      </c>
      <c r="J1035">
        <v>0</v>
      </c>
      <c r="K1035">
        <v>0</v>
      </c>
      <c r="L1035">
        <v>0</v>
      </c>
      <c r="M1035">
        <v>0</v>
      </c>
      <c r="N1035">
        <v>0</v>
      </c>
      <c r="O1035">
        <v>0</v>
      </c>
      <c r="P1035">
        <v>0</v>
      </c>
      <c r="Q1035">
        <v>0.24199999999999999</v>
      </c>
      <c r="R1035">
        <v>0.27900000000000003</v>
      </c>
      <c r="S1035">
        <v>0.35399999999999998</v>
      </c>
      <c r="T1035">
        <v>0.63300000000000001</v>
      </c>
      <c r="U1035">
        <v>0.27700000000000002</v>
      </c>
      <c r="V1035">
        <v>70</v>
      </c>
      <c r="W1035">
        <v>0</v>
      </c>
      <c r="X1035">
        <v>0</v>
      </c>
      <c r="Y1035">
        <v>0</v>
      </c>
      <c r="Z1035">
        <v>0</v>
      </c>
      <c r="AA1035">
        <v>0</v>
      </c>
    </row>
    <row r="1036" spans="1:27" x14ac:dyDescent="0.25">
      <c r="A1036" t="s">
        <v>4467</v>
      </c>
      <c r="B1036" t="s">
        <v>4468</v>
      </c>
      <c r="C1036" t="s">
        <v>20882</v>
      </c>
      <c r="D1036">
        <v>1</v>
      </c>
      <c r="E1036">
        <v>1</v>
      </c>
      <c r="F1036">
        <v>0</v>
      </c>
      <c r="G1036">
        <v>0</v>
      </c>
      <c r="H1036">
        <v>0</v>
      </c>
      <c r="I1036">
        <v>0</v>
      </c>
      <c r="J1036">
        <v>0</v>
      </c>
      <c r="K1036">
        <v>0</v>
      </c>
      <c r="L1036">
        <v>0</v>
      </c>
      <c r="M1036">
        <v>0</v>
      </c>
      <c r="N1036">
        <v>0</v>
      </c>
      <c r="O1036">
        <v>0</v>
      </c>
      <c r="P1036">
        <v>0</v>
      </c>
      <c r="Q1036">
        <v>0.249</v>
      </c>
      <c r="R1036">
        <v>0.28499999999999998</v>
      </c>
      <c r="S1036">
        <v>0.34599999999999997</v>
      </c>
      <c r="T1036">
        <v>0.63100000000000001</v>
      </c>
      <c r="U1036">
        <v>0.27600000000000002</v>
      </c>
      <c r="V1036">
        <v>69</v>
      </c>
      <c r="W1036">
        <v>0</v>
      </c>
      <c r="X1036">
        <v>0</v>
      </c>
      <c r="Y1036">
        <v>0</v>
      </c>
      <c r="Z1036">
        <v>0</v>
      </c>
      <c r="AA1036">
        <v>0</v>
      </c>
    </row>
    <row r="1037" spans="1:27" x14ac:dyDescent="0.25">
      <c r="A1037">
        <v>3395</v>
      </c>
      <c r="B1037" t="s">
        <v>5049</v>
      </c>
      <c r="C1037" t="s">
        <v>20865</v>
      </c>
      <c r="D1037">
        <v>143</v>
      </c>
      <c r="E1037">
        <v>127</v>
      </c>
      <c r="F1037">
        <v>30</v>
      </c>
      <c r="G1037">
        <v>5</v>
      </c>
      <c r="H1037">
        <v>0</v>
      </c>
      <c r="I1037">
        <v>1</v>
      </c>
      <c r="J1037">
        <v>14</v>
      </c>
      <c r="K1037">
        <v>12</v>
      </c>
      <c r="L1037">
        <v>13</v>
      </c>
      <c r="M1037">
        <v>28</v>
      </c>
      <c r="N1037">
        <v>1</v>
      </c>
      <c r="O1037">
        <v>2</v>
      </c>
      <c r="P1037">
        <v>1</v>
      </c>
      <c r="Q1037">
        <v>0.23300000000000001</v>
      </c>
      <c r="R1037">
        <v>0.30499999999999999</v>
      </c>
      <c r="S1037">
        <v>0.316</v>
      </c>
      <c r="T1037">
        <v>0.621</v>
      </c>
      <c r="U1037">
        <v>0.27600000000000002</v>
      </c>
      <c r="V1037">
        <v>77</v>
      </c>
      <c r="W1037">
        <v>0.1</v>
      </c>
      <c r="X1037">
        <v>0</v>
      </c>
      <c r="Y1037">
        <v>-3.8</v>
      </c>
      <c r="Z1037">
        <v>0.9</v>
      </c>
      <c r="AA1037">
        <v>0.2</v>
      </c>
    </row>
    <row r="1038" spans="1:27" x14ac:dyDescent="0.25">
      <c r="A1038" t="s">
        <v>4356</v>
      </c>
      <c r="B1038" t="s">
        <v>4357</v>
      </c>
      <c r="C1038" t="s">
        <v>20868</v>
      </c>
      <c r="D1038">
        <v>1</v>
      </c>
      <c r="E1038">
        <v>1</v>
      </c>
      <c r="F1038">
        <v>0</v>
      </c>
      <c r="G1038">
        <v>0</v>
      </c>
      <c r="H1038">
        <v>0</v>
      </c>
      <c r="I1038">
        <v>0</v>
      </c>
      <c r="J1038">
        <v>0</v>
      </c>
      <c r="K1038">
        <v>0</v>
      </c>
      <c r="L1038">
        <v>0</v>
      </c>
      <c r="M1038">
        <v>0</v>
      </c>
      <c r="N1038">
        <v>0</v>
      </c>
      <c r="O1038">
        <v>0</v>
      </c>
      <c r="P1038">
        <v>0</v>
      </c>
      <c r="Q1038">
        <v>0.25</v>
      </c>
      <c r="R1038">
        <v>0.29199999999999998</v>
      </c>
      <c r="S1038">
        <v>0.33400000000000002</v>
      </c>
      <c r="T1038">
        <v>0.627</v>
      </c>
      <c r="U1038">
        <v>0.27600000000000002</v>
      </c>
      <c r="V1038">
        <v>70</v>
      </c>
      <c r="W1038">
        <v>0</v>
      </c>
      <c r="X1038">
        <v>0</v>
      </c>
      <c r="Y1038">
        <v>0</v>
      </c>
      <c r="Z1038">
        <v>0</v>
      </c>
      <c r="AA1038">
        <v>0</v>
      </c>
    </row>
    <row r="1039" spans="1:27" x14ac:dyDescent="0.25">
      <c r="A1039" t="s">
        <v>3430</v>
      </c>
      <c r="B1039" t="s">
        <v>3431</v>
      </c>
      <c r="C1039" t="s">
        <v>20865</v>
      </c>
      <c r="D1039">
        <v>1</v>
      </c>
      <c r="E1039">
        <v>1</v>
      </c>
      <c r="F1039">
        <v>0</v>
      </c>
      <c r="G1039">
        <v>0</v>
      </c>
      <c r="H1039">
        <v>0</v>
      </c>
      <c r="I1039">
        <v>0</v>
      </c>
      <c r="J1039">
        <v>0</v>
      </c>
      <c r="K1039">
        <v>0</v>
      </c>
      <c r="L1039">
        <v>0</v>
      </c>
      <c r="M1039">
        <v>0</v>
      </c>
      <c r="N1039">
        <v>0</v>
      </c>
      <c r="O1039">
        <v>0</v>
      </c>
      <c r="P1039">
        <v>0</v>
      </c>
      <c r="Q1039">
        <v>0.22800000000000001</v>
      </c>
      <c r="R1039">
        <v>0.28499999999999998</v>
      </c>
      <c r="S1039">
        <v>0.34300000000000003</v>
      </c>
      <c r="T1039">
        <v>0.628</v>
      </c>
      <c r="U1039">
        <v>0.27600000000000002</v>
      </c>
      <c r="V1039">
        <v>77</v>
      </c>
      <c r="W1039">
        <v>0</v>
      </c>
      <c r="X1039">
        <v>0</v>
      </c>
      <c r="Y1039">
        <v>0</v>
      </c>
      <c r="Z1039">
        <v>0</v>
      </c>
      <c r="AA1039">
        <v>0</v>
      </c>
    </row>
    <row r="1040" spans="1:27" x14ac:dyDescent="0.25">
      <c r="A1040">
        <v>9328</v>
      </c>
      <c r="B1040" t="s">
        <v>5556</v>
      </c>
      <c r="C1040" t="s">
        <v>1</v>
      </c>
      <c r="D1040">
        <v>270</v>
      </c>
      <c r="E1040">
        <v>242</v>
      </c>
      <c r="F1040">
        <v>52</v>
      </c>
      <c r="G1040">
        <v>9</v>
      </c>
      <c r="H1040">
        <v>2</v>
      </c>
      <c r="I1040">
        <v>6</v>
      </c>
      <c r="J1040">
        <v>27</v>
      </c>
      <c r="K1040">
        <v>24</v>
      </c>
      <c r="L1040">
        <v>23</v>
      </c>
      <c r="M1040">
        <v>89</v>
      </c>
      <c r="N1040">
        <v>2</v>
      </c>
      <c r="O1040">
        <v>9</v>
      </c>
      <c r="P1040">
        <v>3</v>
      </c>
      <c r="Q1040">
        <v>0.216</v>
      </c>
      <c r="R1040">
        <v>0.28699999999999998</v>
      </c>
      <c r="S1040">
        <v>0.33800000000000002</v>
      </c>
      <c r="T1040">
        <v>0.625</v>
      </c>
      <c r="U1040">
        <v>0.27600000000000002</v>
      </c>
      <c r="V1040">
        <v>71</v>
      </c>
      <c r="W1040">
        <v>1.4</v>
      </c>
      <c r="X1040">
        <v>-0.9</v>
      </c>
      <c r="Y1040">
        <v>-7.7</v>
      </c>
      <c r="Z1040">
        <v>-1.4</v>
      </c>
      <c r="AA1040">
        <v>0</v>
      </c>
    </row>
    <row r="1041" spans="1:27" x14ac:dyDescent="0.25">
      <c r="A1041" t="s">
        <v>4208</v>
      </c>
      <c r="B1041" t="s">
        <v>4209</v>
      </c>
      <c r="C1041" t="s">
        <v>20892</v>
      </c>
      <c r="D1041">
        <v>1</v>
      </c>
      <c r="E1041">
        <v>1</v>
      </c>
      <c r="F1041">
        <v>0</v>
      </c>
      <c r="G1041">
        <v>0</v>
      </c>
      <c r="H1041">
        <v>0</v>
      </c>
      <c r="I1041">
        <v>0</v>
      </c>
      <c r="J1041">
        <v>0</v>
      </c>
      <c r="K1041">
        <v>0</v>
      </c>
      <c r="L1041">
        <v>0</v>
      </c>
      <c r="M1041">
        <v>0</v>
      </c>
      <c r="N1041">
        <v>0</v>
      </c>
      <c r="O1041">
        <v>0</v>
      </c>
      <c r="P1041">
        <v>0</v>
      </c>
      <c r="Q1041">
        <v>0.23799999999999999</v>
      </c>
      <c r="R1041">
        <v>0.28599999999999998</v>
      </c>
      <c r="S1041">
        <v>0.34399999999999997</v>
      </c>
      <c r="T1041">
        <v>0.63</v>
      </c>
      <c r="U1041">
        <v>0.27600000000000002</v>
      </c>
      <c r="V1041">
        <v>71</v>
      </c>
      <c r="W1041">
        <v>0</v>
      </c>
      <c r="X1041">
        <v>0</v>
      </c>
      <c r="Y1041">
        <v>0</v>
      </c>
      <c r="Z1041">
        <v>0</v>
      </c>
      <c r="AA1041">
        <v>0</v>
      </c>
    </row>
    <row r="1042" spans="1:27" x14ac:dyDescent="0.25">
      <c r="A1042" t="s">
        <v>20944</v>
      </c>
      <c r="B1042" t="s">
        <v>20945</v>
      </c>
      <c r="C1042" t="s">
        <v>1</v>
      </c>
      <c r="D1042">
        <v>1</v>
      </c>
      <c r="E1042">
        <v>1</v>
      </c>
      <c r="F1042">
        <v>0</v>
      </c>
      <c r="G1042">
        <v>0</v>
      </c>
      <c r="H1042">
        <v>0</v>
      </c>
      <c r="I1042">
        <v>0</v>
      </c>
      <c r="J1042">
        <v>0</v>
      </c>
      <c r="K1042">
        <v>0</v>
      </c>
      <c r="L1042">
        <v>0</v>
      </c>
      <c r="M1042">
        <v>0</v>
      </c>
      <c r="N1042">
        <v>0</v>
      </c>
      <c r="O1042">
        <v>0</v>
      </c>
      <c r="P1042">
        <v>0</v>
      </c>
      <c r="Q1042">
        <v>0.214</v>
      </c>
      <c r="R1042">
        <v>0.29499999999999998</v>
      </c>
      <c r="S1042">
        <v>0.32400000000000001</v>
      </c>
      <c r="T1042">
        <v>0.61899999999999999</v>
      </c>
      <c r="U1042">
        <v>0.27600000000000002</v>
      </c>
      <c r="V1042">
        <v>71</v>
      </c>
      <c r="W1042">
        <v>0</v>
      </c>
      <c r="X1042">
        <v>0</v>
      </c>
      <c r="Y1042">
        <v>0</v>
      </c>
      <c r="Z1042">
        <v>0</v>
      </c>
      <c r="AA1042">
        <v>0</v>
      </c>
    </row>
    <row r="1043" spans="1:27" x14ac:dyDescent="0.25">
      <c r="A1043" t="s">
        <v>4752</v>
      </c>
      <c r="B1043" t="s">
        <v>4753</v>
      </c>
      <c r="C1043" t="s">
        <v>20872</v>
      </c>
      <c r="D1043">
        <v>1</v>
      </c>
      <c r="E1043">
        <v>1</v>
      </c>
      <c r="F1043">
        <v>0</v>
      </c>
      <c r="G1043">
        <v>0</v>
      </c>
      <c r="H1043">
        <v>0</v>
      </c>
      <c r="I1043">
        <v>0</v>
      </c>
      <c r="J1043">
        <v>0</v>
      </c>
      <c r="K1043">
        <v>0</v>
      </c>
      <c r="L1043">
        <v>0</v>
      </c>
      <c r="M1043">
        <v>0</v>
      </c>
      <c r="N1043">
        <v>0</v>
      </c>
      <c r="O1043">
        <v>0</v>
      </c>
      <c r="P1043">
        <v>0</v>
      </c>
      <c r="Q1043">
        <v>0.248</v>
      </c>
      <c r="R1043">
        <v>0.29299999999999998</v>
      </c>
      <c r="S1043">
        <v>0.33400000000000002</v>
      </c>
      <c r="T1043">
        <v>0.626</v>
      </c>
      <c r="U1043">
        <v>0.27600000000000002</v>
      </c>
      <c r="V1043">
        <v>71</v>
      </c>
      <c r="W1043">
        <v>0</v>
      </c>
      <c r="X1043">
        <v>0</v>
      </c>
      <c r="Y1043">
        <v>0</v>
      </c>
      <c r="Z1043">
        <v>0</v>
      </c>
      <c r="AA1043">
        <v>0</v>
      </c>
    </row>
    <row r="1044" spans="1:27" x14ac:dyDescent="0.25">
      <c r="A1044" t="s">
        <v>4091</v>
      </c>
      <c r="B1044" t="s">
        <v>4092</v>
      </c>
      <c r="C1044" t="s">
        <v>20867</v>
      </c>
      <c r="D1044">
        <v>1</v>
      </c>
      <c r="E1044">
        <v>1</v>
      </c>
      <c r="F1044">
        <v>0</v>
      </c>
      <c r="G1044">
        <v>0</v>
      </c>
      <c r="H1044">
        <v>0</v>
      </c>
      <c r="I1044">
        <v>0</v>
      </c>
      <c r="J1044">
        <v>0</v>
      </c>
      <c r="K1044">
        <v>0</v>
      </c>
      <c r="L1044">
        <v>0</v>
      </c>
      <c r="M1044">
        <v>0</v>
      </c>
      <c r="N1044">
        <v>0</v>
      </c>
      <c r="O1044">
        <v>0</v>
      </c>
      <c r="P1044">
        <v>0</v>
      </c>
      <c r="Q1044">
        <v>0.23699999999999999</v>
      </c>
      <c r="R1044">
        <v>0.28000000000000003</v>
      </c>
      <c r="S1044">
        <v>0.35099999999999998</v>
      </c>
      <c r="T1044">
        <v>0.63200000000000001</v>
      </c>
      <c r="U1044">
        <v>0.27600000000000002</v>
      </c>
      <c r="V1044">
        <v>71</v>
      </c>
      <c r="W1044">
        <v>0</v>
      </c>
      <c r="X1044">
        <v>0</v>
      </c>
      <c r="Y1044">
        <v>0</v>
      </c>
      <c r="Z1044">
        <v>0</v>
      </c>
      <c r="AA1044">
        <v>0</v>
      </c>
    </row>
    <row r="1045" spans="1:27" x14ac:dyDescent="0.25">
      <c r="A1045">
        <v>7532</v>
      </c>
      <c r="B1045" t="s">
        <v>4435</v>
      </c>
      <c r="C1045" t="s">
        <v>20867</v>
      </c>
      <c r="D1045">
        <v>1</v>
      </c>
      <c r="E1045">
        <v>1</v>
      </c>
      <c r="F1045">
        <v>0</v>
      </c>
      <c r="G1045">
        <v>0</v>
      </c>
      <c r="H1045">
        <v>0</v>
      </c>
      <c r="I1045">
        <v>0</v>
      </c>
      <c r="J1045">
        <v>0</v>
      </c>
      <c r="K1045">
        <v>0</v>
      </c>
      <c r="L1045">
        <v>0</v>
      </c>
      <c r="M1045">
        <v>0</v>
      </c>
      <c r="N1045">
        <v>0</v>
      </c>
      <c r="O1045">
        <v>0</v>
      </c>
      <c r="P1045">
        <v>0</v>
      </c>
      <c r="Q1045">
        <v>0.24299999999999999</v>
      </c>
      <c r="R1045">
        <v>0.29399999999999998</v>
      </c>
      <c r="S1045">
        <v>0.33</v>
      </c>
      <c r="T1045">
        <v>0.624</v>
      </c>
      <c r="U1045">
        <v>0.27600000000000002</v>
      </c>
      <c r="V1045">
        <v>71</v>
      </c>
      <c r="W1045">
        <v>0</v>
      </c>
      <c r="X1045">
        <v>0</v>
      </c>
      <c r="Y1045">
        <v>0</v>
      </c>
      <c r="Z1045">
        <v>0</v>
      </c>
      <c r="AA1045">
        <v>0</v>
      </c>
    </row>
    <row r="1046" spans="1:27" x14ac:dyDescent="0.25">
      <c r="A1046" t="s">
        <v>4138</v>
      </c>
      <c r="B1046" t="s">
        <v>4139</v>
      </c>
      <c r="C1046" t="s">
        <v>20868</v>
      </c>
      <c r="D1046">
        <v>1</v>
      </c>
      <c r="E1046">
        <v>1</v>
      </c>
      <c r="F1046">
        <v>0</v>
      </c>
      <c r="G1046">
        <v>0</v>
      </c>
      <c r="H1046">
        <v>0</v>
      </c>
      <c r="I1046">
        <v>0</v>
      </c>
      <c r="J1046">
        <v>0</v>
      </c>
      <c r="K1046">
        <v>0</v>
      </c>
      <c r="L1046">
        <v>0</v>
      </c>
      <c r="M1046">
        <v>0</v>
      </c>
      <c r="N1046">
        <v>0</v>
      </c>
      <c r="O1046">
        <v>0</v>
      </c>
      <c r="P1046">
        <v>0</v>
      </c>
      <c r="Q1046">
        <v>0.23400000000000001</v>
      </c>
      <c r="R1046">
        <v>0.28799999999999998</v>
      </c>
      <c r="S1046">
        <v>0.33800000000000002</v>
      </c>
      <c r="T1046">
        <v>0.626</v>
      </c>
      <c r="U1046">
        <v>0.27600000000000002</v>
      </c>
      <c r="V1046">
        <v>70</v>
      </c>
      <c r="W1046">
        <v>0</v>
      </c>
      <c r="X1046">
        <v>0</v>
      </c>
      <c r="Y1046">
        <v>0</v>
      </c>
      <c r="Z1046">
        <v>0</v>
      </c>
      <c r="AA1046">
        <v>0</v>
      </c>
    </row>
    <row r="1047" spans="1:27" x14ac:dyDescent="0.25">
      <c r="A1047" t="s">
        <v>4364</v>
      </c>
      <c r="B1047" t="s">
        <v>4365</v>
      </c>
      <c r="C1047" t="s">
        <v>20866</v>
      </c>
      <c r="D1047">
        <v>1</v>
      </c>
      <c r="E1047">
        <v>1</v>
      </c>
      <c r="F1047">
        <v>0</v>
      </c>
      <c r="G1047">
        <v>0</v>
      </c>
      <c r="H1047">
        <v>0</v>
      </c>
      <c r="I1047">
        <v>0</v>
      </c>
      <c r="J1047">
        <v>0</v>
      </c>
      <c r="K1047">
        <v>0</v>
      </c>
      <c r="L1047">
        <v>0</v>
      </c>
      <c r="M1047">
        <v>0</v>
      </c>
      <c r="N1047">
        <v>0</v>
      </c>
      <c r="O1047">
        <v>0</v>
      </c>
      <c r="P1047">
        <v>0</v>
      </c>
      <c r="Q1047">
        <v>0.251</v>
      </c>
      <c r="R1047">
        <v>0.30099999999999999</v>
      </c>
      <c r="S1047">
        <v>0.32400000000000001</v>
      </c>
      <c r="T1047">
        <v>0.624</v>
      </c>
      <c r="U1047">
        <v>0.27600000000000002</v>
      </c>
      <c r="V1047">
        <v>71</v>
      </c>
      <c r="W1047">
        <v>0</v>
      </c>
      <c r="X1047">
        <v>0</v>
      </c>
      <c r="Y1047">
        <v>0</v>
      </c>
      <c r="Z1047">
        <v>0</v>
      </c>
      <c r="AA1047">
        <v>0</v>
      </c>
    </row>
    <row r="1048" spans="1:27" x14ac:dyDescent="0.25">
      <c r="A1048">
        <v>10028</v>
      </c>
      <c r="B1048" t="s">
        <v>4601</v>
      </c>
      <c r="C1048" t="s">
        <v>20891</v>
      </c>
      <c r="D1048">
        <v>30</v>
      </c>
      <c r="E1048">
        <v>29</v>
      </c>
      <c r="F1048">
        <v>7</v>
      </c>
      <c r="G1048">
        <v>1</v>
      </c>
      <c r="H1048">
        <v>0</v>
      </c>
      <c r="I1048">
        <v>1</v>
      </c>
      <c r="J1048">
        <v>3</v>
      </c>
      <c r="K1048">
        <v>3</v>
      </c>
      <c r="L1048">
        <v>1</v>
      </c>
      <c r="M1048">
        <v>5</v>
      </c>
      <c r="N1048">
        <v>0</v>
      </c>
      <c r="O1048">
        <v>0</v>
      </c>
      <c r="P1048">
        <v>0</v>
      </c>
      <c r="Q1048">
        <v>0.246</v>
      </c>
      <c r="R1048">
        <v>0.27800000000000002</v>
      </c>
      <c r="S1048">
        <v>0.36</v>
      </c>
      <c r="T1048">
        <v>0.63800000000000001</v>
      </c>
      <c r="U1048">
        <v>0.27600000000000002</v>
      </c>
      <c r="V1048">
        <v>76</v>
      </c>
      <c r="W1048">
        <v>0</v>
      </c>
      <c r="X1048">
        <v>0</v>
      </c>
      <c r="Y1048">
        <v>-0.9</v>
      </c>
      <c r="Z1048">
        <v>0.6</v>
      </c>
      <c r="AA1048">
        <v>0.1</v>
      </c>
    </row>
    <row r="1049" spans="1:27" x14ac:dyDescent="0.25">
      <c r="A1049" t="s">
        <v>4437</v>
      </c>
      <c r="B1049" t="s">
        <v>4438</v>
      </c>
      <c r="C1049" t="s">
        <v>20873</v>
      </c>
      <c r="D1049">
        <v>1</v>
      </c>
      <c r="E1049">
        <v>1</v>
      </c>
      <c r="F1049">
        <v>0</v>
      </c>
      <c r="G1049">
        <v>0</v>
      </c>
      <c r="H1049">
        <v>0</v>
      </c>
      <c r="I1049">
        <v>0</v>
      </c>
      <c r="J1049">
        <v>0</v>
      </c>
      <c r="K1049">
        <v>0</v>
      </c>
      <c r="L1049">
        <v>0</v>
      </c>
      <c r="M1049">
        <v>0</v>
      </c>
      <c r="N1049">
        <v>0</v>
      </c>
      <c r="O1049">
        <v>0</v>
      </c>
      <c r="P1049">
        <v>0</v>
      </c>
      <c r="Q1049">
        <v>0.24399999999999999</v>
      </c>
      <c r="R1049">
        <v>0.29299999999999998</v>
      </c>
      <c r="S1049">
        <v>0.33</v>
      </c>
      <c r="T1049">
        <v>0.624</v>
      </c>
      <c r="U1049">
        <v>0.27600000000000002</v>
      </c>
      <c r="V1049">
        <v>70</v>
      </c>
      <c r="W1049">
        <v>0</v>
      </c>
      <c r="X1049">
        <v>0</v>
      </c>
      <c r="Y1049">
        <v>0</v>
      </c>
      <c r="Z1049">
        <v>0</v>
      </c>
      <c r="AA1049">
        <v>0</v>
      </c>
    </row>
    <row r="1050" spans="1:27" x14ac:dyDescent="0.25">
      <c r="A1050" t="s">
        <v>4144</v>
      </c>
      <c r="B1050" t="s">
        <v>4145</v>
      </c>
      <c r="C1050" t="s">
        <v>20888</v>
      </c>
      <c r="D1050">
        <v>1</v>
      </c>
      <c r="E1050">
        <v>1</v>
      </c>
      <c r="F1050">
        <v>0</v>
      </c>
      <c r="G1050">
        <v>0</v>
      </c>
      <c r="H1050">
        <v>0</v>
      </c>
      <c r="I1050">
        <v>0</v>
      </c>
      <c r="J1050">
        <v>0</v>
      </c>
      <c r="K1050">
        <v>0</v>
      </c>
      <c r="L1050">
        <v>0</v>
      </c>
      <c r="M1050">
        <v>0</v>
      </c>
      <c r="N1050">
        <v>0</v>
      </c>
      <c r="O1050">
        <v>0</v>
      </c>
      <c r="P1050">
        <v>0</v>
      </c>
      <c r="Q1050">
        <v>0.23100000000000001</v>
      </c>
      <c r="R1050">
        <v>0.27400000000000002</v>
      </c>
      <c r="S1050">
        <v>0.35899999999999999</v>
      </c>
      <c r="T1050">
        <v>0.63300000000000001</v>
      </c>
      <c r="U1050">
        <v>0.27600000000000002</v>
      </c>
      <c r="V1050">
        <v>70</v>
      </c>
      <c r="W1050">
        <v>0</v>
      </c>
      <c r="X1050">
        <v>0</v>
      </c>
      <c r="Y1050">
        <v>0</v>
      </c>
      <c r="Z1050">
        <v>0</v>
      </c>
      <c r="AA1050">
        <v>0</v>
      </c>
    </row>
    <row r="1051" spans="1:27" x14ac:dyDescent="0.25">
      <c r="A1051" t="s">
        <v>4957</v>
      </c>
      <c r="B1051" t="s">
        <v>4958</v>
      </c>
      <c r="C1051" t="s">
        <v>20891</v>
      </c>
      <c r="D1051">
        <v>1</v>
      </c>
      <c r="E1051">
        <v>1</v>
      </c>
      <c r="F1051">
        <v>0</v>
      </c>
      <c r="G1051">
        <v>0</v>
      </c>
      <c r="H1051">
        <v>0</v>
      </c>
      <c r="I1051">
        <v>0</v>
      </c>
      <c r="J1051">
        <v>0</v>
      </c>
      <c r="K1051">
        <v>0</v>
      </c>
      <c r="L1051">
        <v>0</v>
      </c>
      <c r="M1051">
        <v>0</v>
      </c>
      <c r="N1051">
        <v>0</v>
      </c>
      <c r="O1051">
        <v>0</v>
      </c>
      <c r="P1051">
        <v>0</v>
      </c>
      <c r="Q1051">
        <v>0.23400000000000001</v>
      </c>
      <c r="R1051">
        <v>0.29099999999999998</v>
      </c>
      <c r="S1051">
        <v>0.33300000000000002</v>
      </c>
      <c r="T1051">
        <v>0.624</v>
      </c>
      <c r="U1051">
        <v>0.27600000000000002</v>
      </c>
      <c r="V1051">
        <v>76</v>
      </c>
      <c r="W1051">
        <v>0</v>
      </c>
      <c r="X1051">
        <v>0</v>
      </c>
      <c r="Y1051">
        <v>0</v>
      </c>
      <c r="Z1051">
        <v>0</v>
      </c>
      <c r="AA1051">
        <v>0</v>
      </c>
    </row>
    <row r="1052" spans="1:27" x14ac:dyDescent="0.25">
      <c r="A1052">
        <v>6003</v>
      </c>
      <c r="B1052" t="s">
        <v>4764</v>
      </c>
      <c r="C1052" t="s">
        <v>20874</v>
      </c>
      <c r="D1052">
        <v>1</v>
      </c>
      <c r="E1052">
        <v>1</v>
      </c>
      <c r="F1052">
        <v>0</v>
      </c>
      <c r="G1052">
        <v>0</v>
      </c>
      <c r="H1052">
        <v>0</v>
      </c>
      <c r="I1052">
        <v>0</v>
      </c>
      <c r="J1052">
        <v>0</v>
      </c>
      <c r="K1052">
        <v>0</v>
      </c>
      <c r="L1052">
        <v>0</v>
      </c>
      <c r="M1052">
        <v>0</v>
      </c>
      <c r="N1052">
        <v>0</v>
      </c>
      <c r="O1052">
        <v>0</v>
      </c>
      <c r="P1052">
        <v>0</v>
      </c>
      <c r="Q1052">
        <v>0.26</v>
      </c>
      <c r="R1052">
        <v>0.30399999999999999</v>
      </c>
      <c r="S1052">
        <v>0.318</v>
      </c>
      <c r="T1052">
        <v>0.623</v>
      </c>
      <c r="U1052">
        <v>0.27600000000000002</v>
      </c>
      <c r="V1052">
        <v>72</v>
      </c>
      <c r="W1052">
        <v>0</v>
      </c>
      <c r="X1052">
        <v>0</v>
      </c>
      <c r="Y1052">
        <v>0</v>
      </c>
      <c r="Z1052">
        <v>0</v>
      </c>
      <c r="AA1052">
        <v>0</v>
      </c>
    </row>
    <row r="1053" spans="1:27" x14ac:dyDescent="0.25">
      <c r="A1053">
        <v>9665</v>
      </c>
      <c r="B1053" t="s">
        <v>4794</v>
      </c>
      <c r="C1053" t="s">
        <v>20891</v>
      </c>
      <c r="D1053">
        <v>1</v>
      </c>
      <c r="E1053">
        <v>1</v>
      </c>
      <c r="F1053">
        <v>0</v>
      </c>
      <c r="G1053">
        <v>0</v>
      </c>
      <c r="H1053">
        <v>0</v>
      </c>
      <c r="I1053">
        <v>0</v>
      </c>
      <c r="J1053">
        <v>0</v>
      </c>
      <c r="K1053">
        <v>0</v>
      </c>
      <c r="L1053">
        <v>0</v>
      </c>
      <c r="M1053">
        <v>0</v>
      </c>
      <c r="N1053">
        <v>0</v>
      </c>
      <c r="O1053">
        <v>0</v>
      </c>
      <c r="P1053">
        <v>0</v>
      </c>
      <c r="Q1053">
        <v>0.20200000000000001</v>
      </c>
      <c r="R1053">
        <v>0.26600000000000001</v>
      </c>
      <c r="S1053">
        <v>0.36299999999999999</v>
      </c>
      <c r="T1053">
        <v>0.629</v>
      </c>
      <c r="U1053">
        <v>0.27600000000000002</v>
      </c>
      <c r="V1053">
        <v>76</v>
      </c>
      <c r="W1053">
        <v>0</v>
      </c>
      <c r="X1053">
        <v>0</v>
      </c>
      <c r="Y1053">
        <v>0</v>
      </c>
      <c r="Z1053">
        <v>0</v>
      </c>
      <c r="AA1053">
        <v>0</v>
      </c>
    </row>
    <row r="1054" spans="1:27" x14ac:dyDescent="0.25">
      <c r="A1054" t="s">
        <v>4460</v>
      </c>
      <c r="B1054" t="s">
        <v>4461</v>
      </c>
      <c r="C1054" t="s">
        <v>20886</v>
      </c>
      <c r="D1054">
        <v>1</v>
      </c>
      <c r="E1054">
        <v>1</v>
      </c>
      <c r="F1054">
        <v>0</v>
      </c>
      <c r="G1054">
        <v>0</v>
      </c>
      <c r="H1054">
        <v>0</v>
      </c>
      <c r="I1054">
        <v>0</v>
      </c>
      <c r="J1054">
        <v>0</v>
      </c>
      <c r="K1054">
        <v>0</v>
      </c>
      <c r="L1054">
        <v>0</v>
      </c>
      <c r="M1054">
        <v>0</v>
      </c>
      <c r="N1054">
        <v>0</v>
      </c>
      <c r="O1054">
        <v>0</v>
      </c>
      <c r="P1054">
        <v>0</v>
      </c>
      <c r="Q1054">
        <v>0.23300000000000001</v>
      </c>
      <c r="R1054">
        <v>0.28499999999999998</v>
      </c>
      <c r="S1054">
        <v>0.34200000000000003</v>
      </c>
      <c r="T1054">
        <v>0.627</v>
      </c>
      <c r="U1054">
        <v>0.27600000000000002</v>
      </c>
      <c r="V1054">
        <v>71</v>
      </c>
      <c r="W1054">
        <v>0</v>
      </c>
      <c r="X1054">
        <v>0</v>
      </c>
      <c r="Y1054">
        <v>0</v>
      </c>
      <c r="Z1054">
        <v>0</v>
      </c>
      <c r="AA1054">
        <v>0</v>
      </c>
    </row>
    <row r="1055" spans="1:27" x14ac:dyDescent="0.25">
      <c r="A1055" t="s">
        <v>4609</v>
      </c>
      <c r="B1055" t="s">
        <v>4610</v>
      </c>
      <c r="C1055" t="s">
        <v>20889</v>
      </c>
      <c r="D1055">
        <v>1</v>
      </c>
      <c r="E1055">
        <v>1</v>
      </c>
      <c r="F1055">
        <v>0</v>
      </c>
      <c r="G1055">
        <v>0</v>
      </c>
      <c r="H1055">
        <v>0</v>
      </c>
      <c r="I1055">
        <v>0</v>
      </c>
      <c r="J1055">
        <v>0</v>
      </c>
      <c r="K1055">
        <v>0</v>
      </c>
      <c r="L1055">
        <v>0</v>
      </c>
      <c r="M1055">
        <v>0</v>
      </c>
      <c r="N1055">
        <v>0</v>
      </c>
      <c r="O1055">
        <v>0</v>
      </c>
      <c r="P1055">
        <v>0</v>
      </c>
      <c r="Q1055">
        <v>0.223</v>
      </c>
      <c r="R1055">
        <v>0.28399999999999997</v>
      </c>
      <c r="S1055">
        <v>0.33900000000000002</v>
      </c>
      <c r="T1055">
        <v>0.623</v>
      </c>
      <c r="U1055">
        <v>0.27600000000000002</v>
      </c>
      <c r="V1055">
        <v>75</v>
      </c>
      <c r="W1055">
        <v>0</v>
      </c>
      <c r="X1055">
        <v>0</v>
      </c>
      <c r="Y1055">
        <v>0</v>
      </c>
      <c r="Z1055">
        <v>0</v>
      </c>
      <c r="AA1055">
        <v>0</v>
      </c>
    </row>
    <row r="1056" spans="1:27" x14ac:dyDescent="0.25">
      <c r="A1056" t="s">
        <v>4061</v>
      </c>
      <c r="B1056" t="s">
        <v>4062</v>
      </c>
      <c r="C1056" t="s">
        <v>20880</v>
      </c>
      <c r="D1056">
        <v>1</v>
      </c>
      <c r="E1056">
        <v>1</v>
      </c>
      <c r="F1056">
        <v>0</v>
      </c>
      <c r="G1056">
        <v>0</v>
      </c>
      <c r="H1056">
        <v>0</v>
      </c>
      <c r="I1056">
        <v>0</v>
      </c>
      <c r="J1056">
        <v>0</v>
      </c>
      <c r="K1056">
        <v>0</v>
      </c>
      <c r="L1056">
        <v>0</v>
      </c>
      <c r="M1056">
        <v>0</v>
      </c>
      <c r="N1056">
        <v>0</v>
      </c>
      <c r="O1056">
        <v>0</v>
      </c>
      <c r="P1056">
        <v>0</v>
      </c>
      <c r="Q1056">
        <v>0.23599999999999999</v>
      </c>
      <c r="R1056">
        <v>0.28399999999999997</v>
      </c>
      <c r="S1056">
        <v>0.34300000000000003</v>
      </c>
      <c r="T1056">
        <v>0.627</v>
      </c>
      <c r="U1056">
        <v>0.27600000000000002</v>
      </c>
      <c r="V1056">
        <v>65</v>
      </c>
      <c r="W1056">
        <v>0</v>
      </c>
      <c r="X1056">
        <v>0</v>
      </c>
      <c r="Y1056">
        <v>0</v>
      </c>
      <c r="Z1056">
        <v>0</v>
      </c>
      <c r="AA1056">
        <v>0</v>
      </c>
    </row>
    <row r="1057" spans="1:27" x14ac:dyDescent="0.25">
      <c r="A1057" t="s">
        <v>4678</v>
      </c>
      <c r="B1057" t="s">
        <v>4679</v>
      </c>
      <c r="C1057" t="s">
        <v>20887</v>
      </c>
      <c r="D1057">
        <v>1</v>
      </c>
      <c r="E1057">
        <v>1</v>
      </c>
      <c r="F1057">
        <v>0</v>
      </c>
      <c r="G1057">
        <v>0</v>
      </c>
      <c r="H1057">
        <v>0</v>
      </c>
      <c r="I1057">
        <v>0</v>
      </c>
      <c r="J1057">
        <v>0</v>
      </c>
      <c r="K1057">
        <v>0</v>
      </c>
      <c r="L1057">
        <v>0</v>
      </c>
      <c r="M1057">
        <v>0</v>
      </c>
      <c r="N1057">
        <v>0</v>
      </c>
      <c r="O1057">
        <v>0</v>
      </c>
      <c r="P1057">
        <v>0</v>
      </c>
      <c r="Q1057">
        <v>0.23</v>
      </c>
      <c r="R1057">
        <v>0.30199999999999999</v>
      </c>
      <c r="S1057">
        <v>0.316</v>
      </c>
      <c r="T1057">
        <v>0.61799999999999999</v>
      </c>
      <c r="U1057">
        <v>0.27600000000000002</v>
      </c>
      <c r="V1057">
        <v>72</v>
      </c>
      <c r="W1057">
        <v>0</v>
      </c>
      <c r="X1057">
        <v>0</v>
      </c>
      <c r="Y1057">
        <v>0</v>
      </c>
      <c r="Z1057">
        <v>0</v>
      </c>
      <c r="AA1057">
        <v>0</v>
      </c>
    </row>
    <row r="1058" spans="1:27" x14ac:dyDescent="0.25">
      <c r="A1058" t="s">
        <v>4296</v>
      </c>
      <c r="B1058" t="s">
        <v>4297</v>
      </c>
      <c r="C1058" t="s">
        <v>20869</v>
      </c>
      <c r="D1058">
        <v>1</v>
      </c>
      <c r="E1058">
        <v>1</v>
      </c>
      <c r="F1058">
        <v>0</v>
      </c>
      <c r="G1058">
        <v>0</v>
      </c>
      <c r="H1058">
        <v>0</v>
      </c>
      <c r="I1058">
        <v>0</v>
      </c>
      <c r="J1058">
        <v>0</v>
      </c>
      <c r="K1058">
        <v>0</v>
      </c>
      <c r="L1058">
        <v>0</v>
      </c>
      <c r="M1058">
        <v>0</v>
      </c>
      <c r="N1058">
        <v>0</v>
      </c>
      <c r="O1058">
        <v>0</v>
      </c>
      <c r="P1058">
        <v>0</v>
      </c>
      <c r="Q1058">
        <v>0.247</v>
      </c>
      <c r="R1058">
        <v>0.29699999999999999</v>
      </c>
      <c r="S1058">
        <v>0.32700000000000001</v>
      </c>
      <c r="T1058">
        <v>0.624</v>
      </c>
      <c r="U1058">
        <v>0.27600000000000002</v>
      </c>
      <c r="V1058">
        <v>67</v>
      </c>
      <c r="W1058">
        <v>0</v>
      </c>
      <c r="X1058">
        <v>0</v>
      </c>
      <c r="Y1058">
        <v>0</v>
      </c>
      <c r="Z1058">
        <v>0</v>
      </c>
      <c r="AA1058">
        <v>0</v>
      </c>
    </row>
    <row r="1059" spans="1:27" x14ac:dyDescent="0.25">
      <c r="A1059" t="s">
        <v>4027</v>
      </c>
      <c r="B1059" t="s">
        <v>4028</v>
      </c>
      <c r="C1059" t="s">
        <v>20870</v>
      </c>
      <c r="D1059">
        <v>1</v>
      </c>
      <c r="E1059">
        <v>1</v>
      </c>
      <c r="F1059">
        <v>0</v>
      </c>
      <c r="G1059">
        <v>0</v>
      </c>
      <c r="H1059">
        <v>0</v>
      </c>
      <c r="I1059">
        <v>0</v>
      </c>
      <c r="J1059">
        <v>0</v>
      </c>
      <c r="K1059">
        <v>0</v>
      </c>
      <c r="L1059">
        <v>0</v>
      </c>
      <c r="M1059">
        <v>0</v>
      </c>
      <c r="N1059">
        <v>0</v>
      </c>
      <c r="O1059">
        <v>0</v>
      </c>
      <c r="P1059">
        <v>0</v>
      </c>
      <c r="Q1059">
        <v>0.224</v>
      </c>
      <c r="R1059">
        <v>0.27200000000000002</v>
      </c>
      <c r="S1059">
        <v>0.35799999999999998</v>
      </c>
      <c r="T1059">
        <v>0.63</v>
      </c>
      <c r="U1059">
        <v>0.27600000000000002</v>
      </c>
      <c r="V1059">
        <v>69</v>
      </c>
      <c r="W1059">
        <v>0</v>
      </c>
      <c r="X1059">
        <v>0</v>
      </c>
      <c r="Y1059">
        <v>0</v>
      </c>
      <c r="Z1059">
        <v>0</v>
      </c>
      <c r="AA1059">
        <v>0</v>
      </c>
    </row>
    <row r="1060" spans="1:27" x14ac:dyDescent="0.25">
      <c r="A1060">
        <v>6266</v>
      </c>
      <c r="B1060" t="s">
        <v>3594</v>
      </c>
      <c r="C1060" t="s">
        <v>20865</v>
      </c>
      <c r="D1060">
        <v>1</v>
      </c>
      <c r="E1060">
        <v>1</v>
      </c>
      <c r="F1060">
        <v>0</v>
      </c>
      <c r="G1060">
        <v>0</v>
      </c>
      <c r="H1060">
        <v>0</v>
      </c>
      <c r="I1060">
        <v>0</v>
      </c>
      <c r="J1060">
        <v>0</v>
      </c>
      <c r="K1060">
        <v>0</v>
      </c>
      <c r="L1060">
        <v>0</v>
      </c>
      <c r="M1060">
        <v>0</v>
      </c>
      <c r="N1060">
        <v>0</v>
      </c>
      <c r="O1060">
        <v>0</v>
      </c>
      <c r="P1060">
        <v>0</v>
      </c>
      <c r="Q1060">
        <v>0.246</v>
      </c>
      <c r="R1060">
        <v>0.30099999999999999</v>
      </c>
      <c r="S1060">
        <v>0.32</v>
      </c>
      <c r="T1060">
        <v>0.621</v>
      </c>
      <c r="U1060">
        <v>0.27600000000000002</v>
      </c>
      <c r="V1060">
        <v>76</v>
      </c>
      <c r="W1060">
        <v>0</v>
      </c>
      <c r="X1060">
        <v>0</v>
      </c>
      <c r="Y1060">
        <v>0</v>
      </c>
      <c r="Z1060">
        <v>0</v>
      </c>
      <c r="AA1060">
        <v>0</v>
      </c>
    </row>
    <row r="1061" spans="1:27" x14ac:dyDescent="0.25">
      <c r="A1061">
        <v>9015</v>
      </c>
      <c r="B1061" t="s">
        <v>4871</v>
      </c>
      <c r="C1061" t="s">
        <v>20874</v>
      </c>
      <c r="D1061">
        <v>294</v>
      </c>
      <c r="E1061">
        <v>269</v>
      </c>
      <c r="F1061">
        <v>63</v>
      </c>
      <c r="G1061">
        <v>13</v>
      </c>
      <c r="H1061">
        <v>0</v>
      </c>
      <c r="I1061">
        <v>5</v>
      </c>
      <c r="J1061">
        <v>26</v>
      </c>
      <c r="K1061">
        <v>26</v>
      </c>
      <c r="L1061">
        <v>18</v>
      </c>
      <c r="M1061">
        <v>51</v>
      </c>
      <c r="N1061">
        <v>3</v>
      </c>
      <c r="O1061">
        <v>2</v>
      </c>
      <c r="P1061">
        <v>1</v>
      </c>
      <c r="Q1061">
        <v>0.23200000000000001</v>
      </c>
      <c r="R1061">
        <v>0.28499999999999998</v>
      </c>
      <c r="S1061">
        <v>0.34200000000000003</v>
      </c>
      <c r="T1061">
        <v>0.628</v>
      </c>
      <c r="U1061">
        <v>0.27600000000000002</v>
      </c>
      <c r="V1061">
        <v>72</v>
      </c>
      <c r="W1061">
        <v>-0.2</v>
      </c>
      <c r="X1061">
        <v>-0.7</v>
      </c>
      <c r="Y1061">
        <v>-9.6999999999999993</v>
      </c>
      <c r="Z1061">
        <v>-1.3</v>
      </c>
      <c r="AA1061">
        <v>-0.2</v>
      </c>
    </row>
    <row r="1062" spans="1:27" x14ac:dyDescent="0.25">
      <c r="A1062">
        <v>6141</v>
      </c>
      <c r="B1062" t="s">
        <v>4484</v>
      </c>
      <c r="C1062" t="s">
        <v>20892</v>
      </c>
      <c r="D1062">
        <v>1</v>
      </c>
      <c r="E1062">
        <v>1</v>
      </c>
      <c r="F1062">
        <v>0</v>
      </c>
      <c r="G1062">
        <v>0</v>
      </c>
      <c r="H1062">
        <v>0</v>
      </c>
      <c r="I1062">
        <v>0</v>
      </c>
      <c r="J1062">
        <v>0</v>
      </c>
      <c r="K1062">
        <v>0</v>
      </c>
      <c r="L1062">
        <v>0</v>
      </c>
      <c r="M1062">
        <v>0</v>
      </c>
      <c r="N1062">
        <v>0</v>
      </c>
      <c r="O1062">
        <v>0</v>
      </c>
      <c r="P1062">
        <v>0</v>
      </c>
      <c r="Q1062">
        <v>0.23799999999999999</v>
      </c>
      <c r="R1062">
        <v>0.29899999999999999</v>
      </c>
      <c r="S1062">
        <v>0.32</v>
      </c>
      <c r="T1062">
        <v>0.61899999999999999</v>
      </c>
      <c r="U1062">
        <v>0.27600000000000002</v>
      </c>
      <c r="V1062">
        <v>70</v>
      </c>
      <c r="W1062">
        <v>0</v>
      </c>
      <c r="X1062">
        <v>0</v>
      </c>
      <c r="Y1062">
        <v>0</v>
      </c>
      <c r="Z1062">
        <v>0</v>
      </c>
      <c r="AA1062">
        <v>0</v>
      </c>
    </row>
    <row r="1063" spans="1:27" x14ac:dyDescent="0.25">
      <c r="A1063" t="s">
        <v>4368</v>
      </c>
      <c r="B1063" t="s">
        <v>4369</v>
      </c>
      <c r="C1063" t="s">
        <v>20892</v>
      </c>
      <c r="D1063">
        <v>1</v>
      </c>
      <c r="E1063">
        <v>1</v>
      </c>
      <c r="F1063">
        <v>0</v>
      </c>
      <c r="G1063">
        <v>0</v>
      </c>
      <c r="H1063">
        <v>0</v>
      </c>
      <c r="I1063">
        <v>0</v>
      </c>
      <c r="J1063">
        <v>0</v>
      </c>
      <c r="K1063">
        <v>0</v>
      </c>
      <c r="L1063">
        <v>0</v>
      </c>
      <c r="M1063">
        <v>0</v>
      </c>
      <c r="N1063">
        <v>0</v>
      </c>
      <c r="O1063">
        <v>0</v>
      </c>
      <c r="P1063">
        <v>0</v>
      </c>
      <c r="Q1063">
        <v>0.23</v>
      </c>
      <c r="R1063">
        <v>0.29199999999999998</v>
      </c>
      <c r="S1063">
        <v>0.33</v>
      </c>
      <c r="T1063">
        <v>0.622</v>
      </c>
      <c r="U1063">
        <v>0.27600000000000002</v>
      </c>
      <c r="V1063">
        <v>70</v>
      </c>
      <c r="W1063">
        <v>0</v>
      </c>
      <c r="X1063">
        <v>0</v>
      </c>
      <c r="Y1063">
        <v>0</v>
      </c>
      <c r="Z1063">
        <v>0</v>
      </c>
      <c r="AA1063">
        <v>0</v>
      </c>
    </row>
    <row r="1064" spans="1:27" x14ac:dyDescent="0.25">
      <c r="A1064">
        <v>8623</v>
      </c>
      <c r="B1064" t="s">
        <v>4826</v>
      </c>
      <c r="C1064" t="s">
        <v>20867</v>
      </c>
      <c r="D1064">
        <v>1</v>
      </c>
      <c r="E1064">
        <v>1</v>
      </c>
      <c r="F1064">
        <v>0</v>
      </c>
      <c r="G1064">
        <v>0</v>
      </c>
      <c r="H1064">
        <v>0</v>
      </c>
      <c r="I1064">
        <v>0</v>
      </c>
      <c r="J1064">
        <v>0</v>
      </c>
      <c r="K1064">
        <v>0</v>
      </c>
      <c r="L1064">
        <v>0</v>
      </c>
      <c r="M1064">
        <v>0</v>
      </c>
      <c r="N1064">
        <v>0</v>
      </c>
      <c r="O1064">
        <v>0</v>
      </c>
      <c r="P1064">
        <v>0</v>
      </c>
      <c r="Q1064">
        <v>0.252</v>
      </c>
      <c r="R1064">
        <v>0.29299999999999998</v>
      </c>
      <c r="S1064">
        <v>0.33200000000000002</v>
      </c>
      <c r="T1064">
        <v>0.626</v>
      </c>
      <c r="U1064">
        <v>0.27500000000000002</v>
      </c>
      <c r="V1064">
        <v>71</v>
      </c>
      <c r="W1064">
        <v>0</v>
      </c>
      <c r="X1064">
        <v>0</v>
      </c>
      <c r="Y1064">
        <v>0</v>
      </c>
      <c r="Z1064">
        <v>0</v>
      </c>
      <c r="AA1064">
        <v>0</v>
      </c>
    </row>
    <row r="1065" spans="1:27" x14ac:dyDescent="0.25">
      <c r="A1065">
        <v>10294</v>
      </c>
      <c r="B1065" t="s">
        <v>4456</v>
      </c>
      <c r="C1065" t="s">
        <v>20875</v>
      </c>
      <c r="D1065">
        <v>1</v>
      </c>
      <c r="E1065">
        <v>1</v>
      </c>
      <c r="F1065">
        <v>0</v>
      </c>
      <c r="G1065">
        <v>0</v>
      </c>
      <c r="H1065">
        <v>0</v>
      </c>
      <c r="I1065">
        <v>0</v>
      </c>
      <c r="J1065">
        <v>0</v>
      </c>
      <c r="K1065">
        <v>0</v>
      </c>
      <c r="L1065">
        <v>0</v>
      </c>
      <c r="M1065">
        <v>0</v>
      </c>
      <c r="N1065">
        <v>0</v>
      </c>
      <c r="O1065">
        <v>0</v>
      </c>
      <c r="P1065">
        <v>0</v>
      </c>
      <c r="Q1065">
        <v>0.215</v>
      </c>
      <c r="R1065">
        <v>0.28799999999999998</v>
      </c>
      <c r="S1065">
        <v>0.33400000000000002</v>
      </c>
      <c r="T1065">
        <v>0.621</v>
      </c>
      <c r="U1065">
        <v>0.27500000000000002</v>
      </c>
      <c r="V1065">
        <v>70</v>
      </c>
      <c r="W1065">
        <v>0</v>
      </c>
      <c r="X1065">
        <v>0</v>
      </c>
      <c r="Y1065">
        <v>0</v>
      </c>
      <c r="Z1065">
        <v>0</v>
      </c>
      <c r="AA1065">
        <v>0</v>
      </c>
    </row>
    <row r="1066" spans="1:27" x14ac:dyDescent="0.25">
      <c r="A1066">
        <v>2158</v>
      </c>
      <c r="B1066" t="s">
        <v>4594</v>
      </c>
      <c r="C1066" t="s">
        <v>20866</v>
      </c>
      <c r="D1066">
        <v>1</v>
      </c>
      <c r="E1066">
        <v>1</v>
      </c>
      <c r="F1066">
        <v>0</v>
      </c>
      <c r="G1066">
        <v>0</v>
      </c>
      <c r="H1066">
        <v>0</v>
      </c>
      <c r="I1066">
        <v>0</v>
      </c>
      <c r="J1066">
        <v>0</v>
      </c>
      <c r="K1066">
        <v>0</v>
      </c>
      <c r="L1066">
        <v>0</v>
      </c>
      <c r="M1066">
        <v>0</v>
      </c>
      <c r="N1066">
        <v>0</v>
      </c>
      <c r="O1066">
        <v>0</v>
      </c>
      <c r="P1066">
        <v>0</v>
      </c>
      <c r="Q1066">
        <v>0.246</v>
      </c>
      <c r="R1066">
        <v>0.28699999999999998</v>
      </c>
      <c r="S1066">
        <v>0.34399999999999997</v>
      </c>
      <c r="T1066">
        <v>0.63100000000000001</v>
      </c>
      <c r="U1066">
        <v>0.27500000000000002</v>
      </c>
      <c r="V1066">
        <v>70</v>
      </c>
      <c r="W1066">
        <v>0</v>
      </c>
      <c r="X1066">
        <v>0</v>
      </c>
      <c r="Y1066">
        <v>0</v>
      </c>
      <c r="Z1066">
        <v>0</v>
      </c>
      <c r="AA1066">
        <v>0</v>
      </c>
    </row>
    <row r="1067" spans="1:27" x14ac:dyDescent="0.25">
      <c r="A1067" t="s">
        <v>4667</v>
      </c>
      <c r="B1067" t="s">
        <v>4668</v>
      </c>
      <c r="C1067" t="s">
        <v>20891</v>
      </c>
      <c r="D1067">
        <v>1</v>
      </c>
      <c r="E1067">
        <v>1</v>
      </c>
      <c r="F1067">
        <v>0</v>
      </c>
      <c r="G1067">
        <v>0</v>
      </c>
      <c r="H1067">
        <v>0</v>
      </c>
      <c r="I1067">
        <v>0</v>
      </c>
      <c r="J1067">
        <v>0</v>
      </c>
      <c r="K1067">
        <v>0</v>
      </c>
      <c r="L1067">
        <v>0</v>
      </c>
      <c r="M1067">
        <v>0</v>
      </c>
      <c r="N1067">
        <v>0</v>
      </c>
      <c r="O1067">
        <v>0</v>
      </c>
      <c r="P1067">
        <v>0</v>
      </c>
      <c r="Q1067">
        <v>0.20399999999999999</v>
      </c>
      <c r="R1067">
        <v>0.28899999999999998</v>
      </c>
      <c r="S1067">
        <v>0.32900000000000001</v>
      </c>
      <c r="T1067">
        <v>0.61899999999999999</v>
      </c>
      <c r="U1067">
        <v>0.27500000000000002</v>
      </c>
      <c r="V1067">
        <v>75</v>
      </c>
      <c r="W1067">
        <v>0</v>
      </c>
      <c r="X1067">
        <v>0</v>
      </c>
      <c r="Y1067">
        <v>0</v>
      </c>
      <c r="Z1067">
        <v>0</v>
      </c>
      <c r="AA1067">
        <v>0</v>
      </c>
    </row>
    <row r="1068" spans="1:27" x14ac:dyDescent="0.25">
      <c r="A1068" t="s">
        <v>5275</v>
      </c>
      <c r="B1068" t="s">
        <v>5276</v>
      </c>
      <c r="C1068" t="s">
        <v>20871</v>
      </c>
      <c r="D1068">
        <v>1</v>
      </c>
      <c r="E1068">
        <v>1</v>
      </c>
      <c r="F1068">
        <v>0</v>
      </c>
      <c r="G1068">
        <v>0</v>
      </c>
      <c r="H1068">
        <v>0</v>
      </c>
      <c r="I1068">
        <v>0</v>
      </c>
      <c r="J1068">
        <v>0</v>
      </c>
      <c r="K1068">
        <v>0</v>
      </c>
      <c r="L1068">
        <v>0</v>
      </c>
      <c r="M1068">
        <v>0</v>
      </c>
      <c r="N1068">
        <v>0</v>
      </c>
      <c r="O1068">
        <v>0</v>
      </c>
      <c r="P1068">
        <v>0</v>
      </c>
      <c r="Q1068">
        <v>0.22700000000000001</v>
      </c>
      <c r="R1068">
        <v>0.26700000000000002</v>
      </c>
      <c r="S1068">
        <v>0.37</v>
      </c>
      <c r="T1068">
        <v>0.63700000000000001</v>
      </c>
      <c r="U1068">
        <v>0.27500000000000002</v>
      </c>
      <c r="V1068">
        <v>74</v>
      </c>
      <c r="W1068">
        <v>0</v>
      </c>
      <c r="X1068">
        <v>0</v>
      </c>
      <c r="Y1068">
        <v>0</v>
      </c>
      <c r="Z1068">
        <v>0</v>
      </c>
      <c r="AA1068">
        <v>0</v>
      </c>
    </row>
    <row r="1069" spans="1:27" x14ac:dyDescent="0.25">
      <c r="A1069" t="s">
        <v>4941</v>
      </c>
      <c r="B1069" t="s">
        <v>4942</v>
      </c>
      <c r="C1069" t="s">
        <v>20878</v>
      </c>
      <c r="D1069">
        <v>1</v>
      </c>
      <c r="E1069">
        <v>1</v>
      </c>
      <c r="F1069">
        <v>0</v>
      </c>
      <c r="G1069">
        <v>0</v>
      </c>
      <c r="H1069">
        <v>0</v>
      </c>
      <c r="I1069">
        <v>0</v>
      </c>
      <c r="J1069">
        <v>0</v>
      </c>
      <c r="K1069">
        <v>0</v>
      </c>
      <c r="L1069">
        <v>0</v>
      </c>
      <c r="M1069">
        <v>0</v>
      </c>
      <c r="N1069">
        <v>0</v>
      </c>
      <c r="O1069">
        <v>0</v>
      </c>
      <c r="P1069">
        <v>0</v>
      </c>
      <c r="Q1069">
        <v>0.23599999999999999</v>
      </c>
      <c r="R1069">
        <v>0.28199999999999997</v>
      </c>
      <c r="S1069">
        <v>0.34599999999999997</v>
      </c>
      <c r="T1069">
        <v>0.628</v>
      </c>
      <c r="U1069">
        <v>0.27500000000000002</v>
      </c>
      <c r="V1069">
        <v>70</v>
      </c>
      <c r="W1069">
        <v>0</v>
      </c>
      <c r="X1069">
        <v>0</v>
      </c>
      <c r="Y1069">
        <v>0</v>
      </c>
      <c r="Z1069">
        <v>0</v>
      </c>
      <c r="AA1069">
        <v>0</v>
      </c>
    </row>
    <row r="1070" spans="1:27" x14ac:dyDescent="0.25">
      <c r="A1070" t="s">
        <v>3032</v>
      </c>
      <c r="B1070" t="s">
        <v>3033</v>
      </c>
      <c r="C1070" t="s">
        <v>20872</v>
      </c>
      <c r="D1070">
        <v>1</v>
      </c>
      <c r="E1070">
        <v>1</v>
      </c>
      <c r="F1070">
        <v>0</v>
      </c>
      <c r="G1070">
        <v>0</v>
      </c>
      <c r="H1070">
        <v>0</v>
      </c>
      <c r="I1070">
        <v>0</v>
      </c>
      <c r="J1070">
        <v>0</v>
      </c>
      <c r="K1070">
        <v>0</v>
      </c>
      <c r="L1070">
        <v>0</v>
      </c>
      <c r="M1070">
        <v>0</v>
      </c>
      <c r="N1070">
        <v>0</v>
      </c>
      <c r="O1070">
        <v>0</v>
      </c>
      <c r="P1070">
        <v>0</v>
      </c>
      <c r="Q1070">
        <v>0.22</v>
      </c>
      <c r="R1070">
        <v>0.28599999999999998</v>
      </c>
      <c r="S1070">
        <v>0.33700000000000002</v>
      </c>
      <c r="T1070">
        <v>0.624</v>
      </c>
      <c r="U1070">
        <v>0.27500000000000002</v>
      </c>
      <c r="V1070">
        <v>70</v>
      </c>
      <c r="W1070">
        <v>0</v>
      </c>
      <c r="X1070">
        <v>0</v>
      </c>
      <c r="Y1070">
        <v>0</v>
      </c>
      <c r="Z1070">
        <v>0</v>
      </c>
      <c r="AA1070">
        <v>0</v>
      </c>
    </row>
    <row r="1071" spans="1:27" x14ac:dyDescent="0.25">
      <c r="A1071" t="s">
        <v>4749</v>
      </c>
      <c r="B1071" t="s">
        <v>4750</v>
      </c>
      <c r="C1071" t="s">
        <v>20887</v>
      </c>
      <c r="D1071">
        <v>1</v>
      </c>
      <c r="E1071">
        <v>1</v>
      </c>
      <c r="F1071">
        <v>0</v>
      </c>
      <c r="G1071">
        <v>0</v>
      </c>
      <c r="H1071">
        <v>0</v>
      </c>
      <c r="I1071">
        <v>0</v>
      </c>
      <c r="J1071">
        <v>0</v>
      </c>
      <c r="K1071">
        <v>0</v>
      </c>
      <c r="L1071">
        <v>0</v>
      </c>
      <c r="M1071">
        <v>0</v>
      </c>
      <c r="N1071">
        <v>0</v>
      </c>
      <c r="O1071">
        <v>0</v>
      </c>
      <c r="P1071">
        <v>0</v>
      </c>
      <c r="Q1071">
        <v>0.23</v>
      </c>
      <c r="R1071">
        <v>0.29199999999999998</v>
      </c>
      <c r="S1071">
        <v>0.32700000000000001</v>
      </c>
      <c r="T1071">
        <v>0.61899999999999999</v>
      </c>
      <c r="U1071">
        <v>0.27500000000000002</v>
      </c>
      <c r="V1071">
        <v>71</v>
      </c>
      <c r="W1071">
        <v>0</v>
      </c>
      <c r="X1071">
        <v>0</v>
      </c>
      <c r="Y1071">
        <v>0</v>
      </c>
      <c r="Z1071">
        <v>0</v>
      </c>
      <c r="AA1071">
        <v>0</v>
      </c>
    </row>
    <row r="1072" spans="1:27" x14ac:dyDescent="0.25">
      <c r="A1072" t="s">
        <v>4603</v>
      </c>
      <c r="B1072" t="s">
        <v>4604</v>
      </c>
      <c r="C1072" t="s">
        <v>20886</v>
      </c>
      <c r="D1072">
        <v>1</v>
      </c>
      <c r="E1072">
        <v>1</v>
      </c>
      <c r="F1072">
        <v>0</v>
      </c>
      <c r="G1072">
        <v>0</v>
      </c>
      <c r="H1072">
        <v>0</v>
      </c>
      <c r="I1072">
        <v>0</v>
      </c>
      <c r="J1072">
        <v>0</v>
      </c>
      <c r="K1072">
        <v>0</v>
      </c>
      <c r="L1072">
        <v>0</v>
      </c>
      <c r="M1072">
        <v>0</v>
      </c>
      <c r="N1072">
        <v>0</v>
      </c>
      <c r="O1072">
        <v>0</v>
      </c>
      <c r="P1072">
        <v>0</v>
      </c>
      <c r="Q1072">
        <v>0.219</v>
      </c>
      <c r="R1072">
        <v>0.28899999999999998</v>
      </c>
      <c r="S1072">
        <v>0.33</v>
      </c>
      <c r="T1072">
        <v>0.61899999999999999</v>
      </c>
      <c r="U1072">
        <v>0.27500000000000002</v>
      </c>
      <c r="V1072">
        <v>71</v>
      </c>
      <c r="W1072">
        <v>0</v>
      </c>
      <c r="X1072">
        <v>0</v>
      </c>
      <c r="Y1072">
        <v>0</v>
      </c>
      <c r="Z1072">
        <v>0</v>
      </c>
      <c r="AA1072">
        <v>0</v>
      </c>
    </row>
    <row r="1073" spans="1:27" x14ac:dyDescent="0.25">
      <c r="A1073">
        <v>11400</v>
      </c>
      <c r="B1073" t="s">
        <v>16826</v>
      </c>
      <c r="C1073" t="s">
        <v>20876</v>
      </c>
      <c r="D1073">
        <v>41</v>
      </c>
      <c r="E1073">
        <v>38</v>
      </c>
      <c r="F1073">
        <v>10</v>
      </c>
      <c r="G1073">
        <v>2</v>
      </c>
      <c r="H1073">
        <v>0</v>
      </c>
      <c r="I1073">
        <v>0</v>
      </c>
      <c r="J1073">
        <v>4</v>
      </c>
      <c r="K1073">
        <v>3</v>
      </c>
      <c r="L1073">
        <v>2</v>
      </c>
      <c r="M1073">
        <v>4</v>
      </c>
      <c r="N1073">
        <v>0</v>
      </c>
      <c r="O1073">
        <v>1</v>
      </c>
      <c r="P1073">
        <v>0</v>
      </c>
      <c r="Q1073">
        <v>0.252</v>
      </c>
      <c r="R1073">
        <v>0.29099999999999998</v>
      </c>
      <c r="S1073">
        <v>0.33400000000000002</v>
      </c>
      <c r="T1073">
        <v>0.625</v>
      </c>
      <c r="U1073">
        <v>0.27500000000000002</v>
      </c>
      <c r="V1073">
        <v>74</v>
      </c>
      <c r="W1073">
        <v>0</v>
      </c>
      <c r="X1073">
        <v>-0.4</v>
      </c>
      <c r="Y1073">
        <v>-1.2</v>
      </c>
      <c r="Z1073">
        <v>0</v>
      </c>
      <c r="AA1073">
        <v>0</v>
      </c>
    </row>
    <row r="1074" spans="1:27" x14ac:dyDescent="0.25">
      <c r="A1074" t="s">
        <v>4188</v>
      </c>
      <c r="B1074" t="s">
        <v>617</v>
      </c>
      <c r="C1074" t="s">
        <v>20873</v>
      </c>
      <c r="D1074">
        <v>1</v>
      </c>
      <c r="E1074">
        <v>1</v>
      </c>
      <c r="F1074">
        <v>0</v>
      </c>
      <c r="G1074">
        <v>0</v>
      </c>
      <c r="H1074">
        <v>0</v>
      </c>
      <c r="I1074">
        <v>0</v>
      </c>
      <c r="J1074">
        <v>0</v>
      </c>
      <c r="K1074">
        <v>0</v>
      </c>
      <c r="L1074">
        <v>0</v>
      </c>
      <c r="M1074">
        <v>0</v>
      </c>
      <c r="N1074">
        <v>0</v>
      </c>
      <c r="O1074">
        <v>0</v>
      </c>
      <c r="P1074">
        <v>0</v>
      </c>
      <c r="Q1074">
        <v>0.23599999999999999</v>
      </c>
      <c r="R1074">
        <v>0.28799999999999998</v>
      </c>
      <c r="S1074">
        <v>0.33600000000000002</v>
      </c>
      <c r="T1074">
        <v>0.624</v>
      </c>
      <c r="U1074">
        <v>0.27500000000000002</v>
      </c>
      <c r="V1074">
        <v>69</v>
      </c>
      <c r="W1074">
        <v>0</v>
      </c>
      <c r="X1074">
        <v>0</v>
      </c>
      <c r="Y1074">
        <v>0</v>
      </c>
      <c r="Z1074">
        <v>0</v>
      </c>
      <c r="AA1074">
        <v>0</v>
      </c>
    </row>
    <row r="1075" spans="1:27" x14ac:dyDescent="0.25">
      <c r="A1075" t="s">
        <v>1504</v>
      </c>
      <c r="B1075" t="s">
        <v>1505</v>
      </c>
      <c r="C1075" t="s">
        <v>20891</v>
      </c>
      <c r="D1075">
        <v>1</v>
      </c>
      <c r="E1075">
        <v>1</v>
      </c>
      <c r="F1075">
        <v>0</v>
      </c>
      <c r="G1075">
        <v>0</v>
      </c>
      <c r="H1075">
        <v>0</v>
      </c>
      <c r="I1075">
        <v>0</v>
      </c>
      <c r="J1075">
        <v>0</v>
      </c>
      <c r="K1075">
        <v>0</v>
      </c>
      <c r="L1075">
        <v>0</v>
      </c>
      <c r="M1075">
        <v>0</v>
      </c>
      <c r="N1075">
        <v>0</v>
      </c>
      <c r="O1075">
        <v>0</v>
      </c>
      <c r="P1075">
        <v>0</v>
      </c>
      <c r="Q1075">
        <v>0.23599999999999999</v>
      </c>
      <c r="R1075">
        <v>0.29499999999999998</v>
      </c>
      <c r="S1075">
        <v>0.32300000000000001</v>
      </c>
      <c r="T1075">
        <v>0.61799999999999999</v>
      </c>
      <c r="U1075">
        <v>0.27500000000000002</v>
      </c>
      <c r="V1075">
        <v>75</v>
      </c>
      <c r="W1075">
        <v>0</v>
      </c>
      <c r="X1075">
        <v>0</v>
      </c>
      <c r="Y1075">
        <v>0</v>
      </c>
      <c r="Z1075">
        <v>0</v>
      </c>
      <c r="AA1075">
        <v>0</v>
      </c>
    </row>
    <row r="1076" spans="1:27" x14ac:dyDescent="0.25">
      <c r="A1076">
        <v>9807</v>
      </c>
      <c r="B1076" t="s">
        <v>4019</v>
      </c>
      <c r="C1076" t="s">
        <v>20873</v>
      </c>
      <c r="D1076">
        <v>448</v>
      </c>
      <c r="E1076">
        <v>412</v>
      </c>
      <c r="F1076">
        <v>99</v>
      </c>
      <c r="G1076">
        <v>20</v>
      </c>
      <c r="H1076">
        <v>3</v>
      </c>
      <c r="I1076">
        <v>4</v>
      </c>
      <c r="J1076">
        <v>43</v>
      </c>
      <c r="K1076">
        <v>39</v>
      </c>
      <c r="L1076">
        <v>27</v>
      </c>
      <c r="M1076">
        <v>90</v>
      </c>
      <c r="N1076">
        <v>2</v>
      </c>
      <c r="O1076">
        <v>4</v>
      </c>
      <c r="P1076">
        <v>2</v>
      </c>
      <c r="Q1076">
        <v>0.24</v>
      </c>
      <c r="R1076">
        <v>0.28899999999999998</v>
      </c>
      <c r="S1076">
        <v>0.33400000000000002</v>
      </c>
      <c r="T1076">
        <v>0.623</v>
      </c>
      <c r="U1076">
        <v>0.27500000000000002</v>
      </c>
      <c r="V1076">
        <v>69</v>
      </c>
      <c r="W1076">
        <v>0</v>
      </c>
      <c r="X1076">
        <v>1.6</v>
      </c>
      <c r="Y1076">
        <v>-16.100000000000001</v>
      </c>
      <c r="Z1076">
        <v>4</v>
      </c>
      <c r="AA1076">
        <v>0.3</v>
      </c>
    </row>
    <row r="1077" spans="1:27" x14ac:dyDescent="0.25">
      <c r="A1077" t="s">
        <v>4089</v>
      </c>
      <c r="B1077" t="s">
        <v>4090</v>
      </c>
      <c r="C1077" t="s">
        <v>20866</v>
      </c>
      <c r="D1077">
        <v>1</v>
      </c>
      <c r="E1077">
        <v>1</v>
      </c>
      <c r="F1077">
        <v>0</v>
      </c>
      <c r="G1077">
        <v>0</v>
      </c>
      <c r="H1077">
        <v>0</v>
      </c>
      <c r="I1077">
        <v>0</v>
      </c>
      <c r="J1077">
        <v>0</v>
      </c>
      <c r="K1077">
        <v>0</v>
      </c>
      <c r="L1077">
        <v>0</v>
      </c>
      <c r="M1077">
        <v>0</v>
      </c>
      <c r="N1077">
        <v>0</v>
      </c>
      <c r="O1077">
        <v>0</v>
      </c>
      <c r="P1077">
        <v>0</v>
      </c>
      <c r="Q1077">
        <v>0.246</v>
      </c>
      <c r="R1077">
        <v>0.29299999999999998</v>
      </c>
      <c r="S1077">
        <v>0.32800000000000001</v>
      </c>
      <c r="T1077">
        <v>0.621</v>
      </c>
      <c r="U1077">
        <v>0.27500000000000002</v>
      </c>
      <c r="V1077">
        <v>70</v>
      </c>
      <c r="W1077">
        <v>0</v>
      </c>
      <c r="X1077">
        <v>0</v>
      </c>
      <c r="Y1077">
        <v>0</v>
      </c>
      <c r="Z1077">
        <v>0</v>
      </c>
      <c r="AA1077">
        <v>0</v>
      </c>
    </row>
    <row r="1078" spans="1:27" x14ac:dyDescent="0.25">
      <c r="A1078">
        <v>520</v>
      </c>
      <c r="B1078" t="s">
        <v>2031</v>
      </c>
      <c r="C1078" t="s">
        <v>20868</v>
      </c>
      <c r="D1078">
        <v>1</v>
      </c>
      <c r="E1078">
        <v>1</v>
      </c>
      <c r="F1078">
        <v>0</v>
      </c>
      <c r="G1078">
        <v>0</v>
      </c>
      <c r="H1078">
        <v>0</v>
      </c>
      <c r="I1078">
        <v>0</v>
      </c>
      <c r="J1078">
        <v>0</v>
      </c>
      <c r="K1078">
        <v>0</v>
      </c>
      <c r="L1078">
        <v>0</v>
      </c>
      <c r="M1078">
        <v>0</v>
      </c>
      <c r="N1078">
        <v>0</v>
      </c>
      <c r="O1078">
        <v>0</v>
      </c>
      <c r="P1078">
        <v>0</v>
      </c>
      <c r="Q1078">
        <v>0.23899999999999999</v>
      </c>
      <c r="R1078">
        <v>0.28000000000000003</v>
      </c>
      <c r="S1078">
        <v>0.34799999999999998</v>
      </c>
      <c r="T1078">
        <v>0.628</v>
      </c>
      <c r="U1078">
        <v>0.27500000000000002</v>
      </c>
      <c r="V1078">
        <v>69</v>
      </c>
      <c r="W1078">
        <v>0</v>
      </c>
      <c r="X1078">
        <v>0</v>
      </c>
      <c r="Y1078">
        <v>0</v>
      </c>
      <c r="Z1078">
        <v>0</v>
      </c>
      <c r="AA1078">
        <v>0</v>
      </c>
    </row>
    <row r="1079" spans="1:27" x14ac:dyDescent="0.25">
      <c r="A1079" t="s">
        <v>4234</v>
      </c>
      <c r="B1079" t="s">
        <v>4235</v>
      </c>
      <c r="C1079" t="s">
        <v>20878</v>
      </c>
      <c r="D1079">
        <v>1</v>
      </c>
      <c r="E1079">
        <v>1</v>
      </c>
      <c r="F1079">
        <v>0</v>
      </c>
      <c r="G1079">
        <v>0</v>
      </c>
      <c r="H1079">
        <v>0</v>
      </c>
      <c r="I1079">
        <v>0</v>
      </c>
      <c r="J1079">
        <v>0</v>
      </c>
      <c r="K1079">
        <v>0</v>
      </c>
      <c r="L1079">
        <v>0</v>
      </c>
      <c r="M1079">
        <v>0</v>
      </c>
      <c r="N1079">
        <v>0</v>
      </c>
      <c r="O1079">
        <v>0</v>
      </c>
      <c r="P1079">
        <v>0</v>
      </c>
      <c r="Q1079">
        <v>0.23100000000000001</v>
      </c>
      <c r="R1079">
        <v>0.27700000000000002</v>
      </c>
      <c r="S1079">
        <v>0.35299999999999998</v>
      </c>
      <c r="T1079">
        <v>0.63</v>
      </c>
      <c r="U1079">
        <v>0.27500000000000002</v>
      </c>
      <c r="V1079">
        <v>70</v>
      </c>
      <c r="W1079">
        <v>0</v>
      </c>
      <c r="X1079">
        <v>0</v>
      </c>
      <c r="Y1079">
        <v>0</v>
      </c>
      <c r="Z1079">
        <v>0</v>
      </c>
      <c r="AA1079">
        <v>0</v>
      </c>
    </row>
    <row r="1080" spans="1:27" x14ac:dyDescent="0.25">
      <c r="A1080" t="s">
        <v>3168</v>
      </c>
      <c r="B1080" t="s">
        <v>3169</v>
      </c>
      <c r="C1080" t="s">
        <v>20888</v>
      </c>
      <c r="D1080">
        <v>7</v>
      </c>
      <c r="E1080">
        <v>6</v>
      </c>
      <c r="F1080">
        <v>2</v>
      </c>
      <c r="G1080">
        <v>0</v>
      </c>
      <c r="H1080">
        <v>0</v>
      </c>
      <c r="I1080">
        <v>0</v>
      </c>
      <c r="J1080">
        <v>1</v>
      </c>
      <c r="K1080">
        <v>1</v>
      </c>
      <c r="L1080">
        <v>0</v>
      </c>
      <c r="M1080">
        <v>1</v>
      </c>
      <c r="N1080">
        <v>0</v>
      </c>
      <c r="O1080">
        <v>0</v>
      </c>
      <c r="P1080">
        <v>0</v>
      </c>
      <c r="Q1080">
        <v>0.255</v>
      </c>
      <c r="R1080">
        <v>0.28599999999999998</v>
      </c>
      <c r="S1080">
        <v>0.34200000000000003</v>
      </c>
      <c r="T1080">
        <v>0.628</v>
      </c>
      <c r="U1080">
        <v>0.27500000000000002</v>
      </c>
      <c r="V1080">
        <v>70</v>
      </c>
      <c r="W1080">
        <v>0</v>
      </c>
      <c r="X1080">
        <v>0</v>
      </c>
      <c r="Y1080">
        <v>-0.2</v>
      </c>
      <c r="Z1080">
        <v>0</v>
      </c>
      <c r="AA1080">
        <v>0</v>
      </c>
    </row>
    <row r="1081" spans="1:27" x14ac:dyDescent="0.25">
      <c r="A1081">
        <v>13005</v>
      </c>
      <c r="B1081" t="s">
        <v>3260</v>
      </c>
      <c r="C1081" t="s">
        <v>20877</v>
      </c>
      <c r="D1081">
        <v>184</v>
      </c>
      <c r="E1081">
        <v>169</v>
      </c>
      <c r="F1081">
        <v>42</v>
      </c>
      <c r="G1081">
        <v>6</v>
      </c>
      <c r="H1081">
        <v>1</v>
      </c>
      <c r="I1081">
        <v>1</v>
      </c>
      <c r="J1081">
        <v>16</v>
      </c>
      <c r="K1081">
        <v>14</v>
      </c>
      <c r="L1081">
        <v>11</v>
      </c>
      <c r="M1081">
        <v>34</v>
      </c>
      <c r="N1081">
        <v>1</v>
      </c>
      <c r="O1081">
        <v>6</v>
      </c>
      <c r="P1081">
        <v>3</v>
      </c>
      <c r="Q1081">
        <v>0.248</v>
      </c>
      <c r="R1081">
        <v>0.29899999999999999</v>
      </c>
      <c r="S1081">
        <v>0.32</v>
      </c>
      <c r="T1081">
        <v>0.61899999999999999</v>
      </c>
      <c r="U1081">
        <v>0.27500000000000002</v>
      </c>
      <c r="V1081">
        <v>77</v>
      </c>
      <c r="W1081">
        <v>0.2</v>
      </c>
      <c r="X1081">
        <v>-1.3</v>
      </c>
      <c r="Y1081">
        <v>-4.5999999999999996</v>
      </c>
      <c r="Z1081">
        <v>0.1</v>
      </c>
      <c r="AA1081">
        <v>0.1</v>
      </c>
    </row>
    <row r="1082" spans="1:27" x14ac:dyDescent="0.25">
      <c r="A1082" t="s">
        <v>4714</v>
      </c>
      <c r="B1082" t="s">
        <v>4715</v>
      </c>
      <c r="C1082" t="s">
        <v>20869</v>
      </c>
      <c r="D1082">
        <v>1</v>
      </c>
      <c r="E1082">
        <v>1</v>
      </c>
      <c r="F1082">
        <v>0</v>
      </c>
      <c r="G1082">
        <v>0</v>
      </c>
      <c r="H1082">
        <v>0</v>
      </c>
      <c r="I1082">
        <v>0</v>
      </c>
      <c r="J1082">
        <v>0</v>
      </c>
      <c r="K1082">
        <v>0</v>
      </c>
      <c r="L1082">
        <v>0</v>
      </c>
      <c r="M1082">
        <v>0</v>
      </c>
      <c r="N1082">
        <v>0</v>
      </c>
      <c r="O1082">
        <v>0</v>
      </c>
      <c r="P1082">
        <v>0</v>
      </c>
      <c r="Q1082">
        <v>0.20799999999999999</v>
      </c>
      <c r="R1082">
        <v>0.26200000000000001</v>
      </c>
      <c r="S1082">
        <v>0.36799999999999999</v>
      </c>
      <c r="T1082">
        <v>0.63100000000000001</v>
      </c>
      <c r="U1082">
        <v>0.27500000000000002</v>
      </c>
      <c r="V1082">
        <v>66</v>
      </c>
      <c r="W1082">
        <v>0</v>
      </c>
      <c r="X1082">
        <v>0</v>
      </c>
      <c r="Y1082">
        <v>0</v>
      </c>
      <c r="Z1082">
        <v>0</v>
      </c>
      <c r="AA1082">
        <v>0</v>
      </c>
    </row>
    <row r="1083" spans="1:27" x14ac:dyDescent="0.25">
      <c r="A1083">
        <v>10289</v>
      </c>
      <c r="B1083" t="s">
        <v>4164</v>
      </c>
      <c r="C1083" t="s">
        <v>20877</v>
      </c>
      <c r="D1083">
        <v>1</v>
      </c>
      <c r="E1083">
        <v>1</v>
      </c>
      <c r="F1083">
        <v>0</v>
      </c>
      <c r="G1083">
        <v>0</v>
      </c>
      <c r="H1083">
        <v>0</v>
      </c>
      <c r="I1083">
        <v>0</v>
      </c>
      <c r="J1083">
        <v>0</v>
      </c>
      <c r="K1083">
        <v>0</v>
      </c>
      <c r="L1083">
        <v>0</v>
      </c>
      <c r="M1083">
        <v>0</v>
      </c>
      <c r="N1083">
        <v>0</v>
      </c>
      <c r="O1083">
        <v>0</v>
      </c>
      <c r="P1083">
        <v>0</v>
      </c>
      <c r="Q1083">
        <v>0.23300000000000001</v>
      </c>
      <c r="R1083">
        <v>0.27700000000000002</v>
      </c>
      <c r="S1083">
        <v>0.35199999999999998</v>
      </c>
      <c r="T1083">
        <v>0.629</v>
      </c>
      <c r="U1083">
        <v>0.27500000000000002</v>
      </c>
      <c r="V1083">
        <v>77</v>
      </c>
      <c r="W1083">
        <v>0</v>
      </c>
      <c r="X1083">
        <v>0</v>
      </c>
      <c r="Y1083">
        <v>0</v>
      </c>
      <c r="Z1083">
        <v>0</v>
      </c>
      <c r="AA1083">
        <v>0</v>
      </c>
    </row>
    <row r="1084" spans="1:27" x14ac:dyDescent="0.25">
      <c r="A1084">
        <v>768</v>
      </c>
      <c r="B1084" t="s">
        <v>4682</v>
      </c>
      <c r="C1084" t="s">
        <v>20889</v>
      </c>
      <c r="D1084">
        <v>1</v>
      </c>
      <c r="E1084">
        <v>1</v>
      </c>
      <c r="F1084">
        <v>0</v>
      </c>
      <c r="G1084">
        <v>0</v>
      </c>
      <c r="H1084">
        <v>0</v>
      </c>
      <c r="I1084">
        <v>0</v>
      </c>
      <c r="J1084">
        <v>0</v>
      </c>
      <c r="K1084">
        <v>0</v>
      </c>
      <c r="L1084">
        <v>0</v>
      </c>
      <c r="M1084">
        <v>0</v>
      </c>
      <c r="N1084">
        <v>0</v>
      </c>
      <c r="O1084">
        <v>0</v>
      </c>
      <c r="P1084">
        <v>0</v>
      </c>
      <c r="Q1084">
        <v>0.249</v>
      </c>
      <c r="R1084">
        <v>0.28999999999999998</v>
      </c>
      <c r="S1084">
        <v>0.33700000000000002</v>
      </c>
      <c r="T1084">
        <v>0.626</v>
      </c>
      <c r="U1084">
        <v>0.27500000000000002</v>
      </c>
      <c r="V1084">
        <v>74</v>
      </c>
      <c r="W1084">
        <v>0</v>
      </c>
      <c r="X1084">
        <v>0</v>
      </c>
      <c r="Y1084">
        <v>0</v>
      </c>
      <c r="Z1084">
        <v>0</v>
      </c>
      <c r="AA1084">
        <v>0</v>
      </c>
    </row>
    <row r="1085" spans="1:27" x14ac:dyDescent="0.25">
      <c r="A1085" t="s">
        <v>3160</v>
      </c>
      <c r="B1085" t="s">
        <v>3161</v>
      </c>
      <c r="C1085" t="s">
        <v>20888</v>
      </c>
      <c r="D1085">
        <v>1</v>
      </c>
      <c r="E1085">
        <v>1</v>
      </c>
      <c r="F1085">
        <v>0</v>
      </c>
      <c r="G1085">
        <v>0</v>
      </c>
      <c r="H1085">
        <v>0</v>
      </c>
      <c r="I1085">
        <v>0</v>
      </c>
      <c r="J1085">
        <v>0</v>
      </c>
      <c r="K1085">
        <v>0</v>
      </c>
      <c r="L1085">
        <v>0</v>
      </c>
      <c r="M1085">
        <v>0</v>
      </c>
      <c r="N1085">
        <v>0</v>
      </c>
      <c r="O1085">
        <v>0</v>
      </c>
      <c r="P1085">
        <v>0</v>
      </c>
      <c r="Q1085">
        <v>0.24199999999999999</v>
      </c>
      <c r="R1085">
        <v>0.26600000000000001</v>
      </c>
      <c r="S1085">
        <v>0.37</v>
      </c>
      <c r="T1085">
        <v>0.63500000000000001</v>
      </c>
      <c r="U1085">
        <v>0.27400000000000002</v>
      </c>
      <c r="V1085">
        <v>69</v>
      </c>
      <c r="W1085">
        <v>0</v>
      </c>
      <c r="X1085">
        <v>0</v>
      </c>
      <c r="Y1085">
        <v>0</v>
      </c>
      <c r="Z1085">
        <v>0</v>
      </c>
      <c r="AA1085">
        <v>0</v>
      </c>
    </row>
    <row r="1086" spans="1:27" x14ac:dyDescent="0.25">
      <c r="A1086" t="s">
        <v>4160</v>
      </c>
      <c r="B1086" t="s">
        <v>4161</v>
      </c>
      <c r="C1086" t="s">
        <v>20883</v>
      </c>
      <c r="D1086">
        <v>1</v>
      </c>
      <c r="E1086">
        <v>1</v>
      </c>
      <c r="F1086">
        <v>0</v>
      </c>
      <c r="G1086">
        <v>0</v>
      </c>
      <c r="H1086">
        <v>0</v>
      </c>
      <c r="I1086">
        <v>0</v>
      </c>
      <c r="J1086">
        <v>0</v>
      </c>
      <c r="K1086">
        <v>0</v>
      </c>
      <c r="L1086">
        <v>0</v>
      </c>
      <c r="M1086">
        <v>0</v>
      </c>
      <c r="N1086">
        <v>0</v>
      </c>
      <c r="O1086">
        <v>0</v>
      </c>
      <c r="P1086">
        <v>0</v>
      </c>
      <c r="Q1086">
        <v>0.22800000000000001</v>
      </c>
      <c r="R1086">
        <v>0.27100000000000002</v>
      </c>
      <c r="S1086">
        <v>0.35699999999999998</v>
      </c>
      <c r="T1086">
        <v>0.629</v>
      </c>
      <c r="U1086">
        <v>0.27400000000000002</v>
      </c>
      <c r="V1086">
        <v>69</v>
      </c>
      <c r="W1086">
        <v>0</v>
      </c>
      <c r="X1086">
        <v>0</v>
      </c>
      <c r="Y1086">
        <v>0</v>
      </c>
      <c r="Z1086">
        <v>0</v>
      </c>
      <c r="AA1086">
        <v>0</v>
      </c>
    </row>
    <row r="1087" spans="1:27" x14ac:dyDescent="0.25">
      <c r="A1087">
        <v>8254</v>
      </c>
      <c r="B1087" t="s">
        <v>4795</v>
      </c>
      <c r="C1087" t="s">
        <v>20893</v>
      </c>
      <c r="D1087">
        <v>162</v>
      </c>
      <c r="E1087">
        <v>144</v>
      </c>
      <c r="F1087">
        <v>32</v>
      </c>
      <c r="G1087">
        <v>7</v>
      </c>
      <c r="H1087">
        <v>1</v>
      </c>
      <c r="I1087">
        <v>2</v>
      </c>
      <c r="J1087">
        <v>16</v>
      </c>
      <c r="K1087">
        <v>13</v>
      </c>
      <c r="L1087">
        <v>15</v>
      </c>
      <c r="M1087">
        <v>28</v>
      </c>
      <c r="N1087">
        <v>1</v>
      </c>
      <c r="O1087">
        <v>5</v>
      </c>
      <c r="P1087">
        <v>2</v>
      </c>
      <c r="Q1087">
        <v>0.224</v>
      </c>
      <c r="R1087">
        <v>0.29699999999999999</v>
      </c>
      <c r="S1087">
        <v>0.31900000000000001</v>
      </c>
      <c r="T1087">
        <v>0.61699999999999999</v>
      </c>
      <c r="U1087">
        <v>0.27400000000000002</v>
      </c>
      <c r="V1087">
        <v>73</v>
      </c>
      <c r="W1087">
        <v>0.3</v>
      </c>
      <c r="X1087">
        <v>0.8</v>
      </c>
      <c r="Y1087">
        <v>-4.8</v>
      </c>
      <c r="Z1087">
        <v>-0.1</v>
      </c>
      <c r="AA1087">
        <v>0</v>
      </c>
    </row>
    <row r="1088" spans="1:27" x14ac:dyDescent="0.25">
      <c r="A1088">
        <v>11902</v>
      </c>
      <c r="B1088" t="s">
        <v>4020</v>
      </c>
      <c r="C1088" t="s">
        <v>20880</v>
      </c>
      <c r="D1088">
        <v>46</v>
      </c>
      <c r="E1088">
        <v>43</v>
      </c>
      <c r="F1088">
        <v>11</v>
      </c>
      <c r="G1088">
        <v>2</v>
      </c>
      <c r="H1088">
        <v>0</v>
      </c>
      <c r="I1088">
        <v>1</v>
      </c>
      <c r="J1088">
        <v>4</v>
      </c>
      <c r="K1088">
        <v>4</v>
      </c>
      <c r="L1088">
        <v>1</v>
      </c>
      <c r="M1088">
        <v>5</v>
      </c>
      <c r="N1088">
        <v>0</v>
      </c>
      <c r="O1088">
        <v>1</v>
      </c>
      <c r="P1088">
        <v>1</v>
      </c>
      <c r="Q1088">
        <v>0.25700000000000001</v>
      </c>
      <c r="R1088">
        <v>0.28199999999999997</v>
      </c>
      <c r="S1088">
        <v>0.34899999999999998</v>
      </c>
      <c r="T1088">
        <v>0.63100000000000001</v>
      </c>
      <c r="U1088">
        <v>0.27400000000000002</v>
      </c>
      <c r="V1088">
        <v>64</v>
      </c>
      <c r="W1088">
        <v>0</v>
      </c>
      <c r="X1088">
        <v>0.2</v>
      </c>
      <c r="Y1088">
        <v>-1.9</v>
      </c>
      <c r="Z1088">
        <v>0.4</v>
      </c>
      <c r="AA1088">
        <v>0</v>
      </c>
    </row>
    <row r="1089" spans="1:27" x14ac:dyDescent="0.25">
      <c r="A1089" t="s">
        <v>3980</v>
      </c>
      <c r="B1089" t="s">
        <v>3981</v>
      </c>
      <c r="C1089" t="s">
        <v>20880</v>
      </c>
      <c r="D1089">
        <v>1</v>
      </c>
      <c r="E1089">
        <v>1</v>
      </c>
      <c r="F1089">
        <v>0</v>
      </c>
      <c r="G1089">
        <v>0</v>
      </c>
      <c r="H1089">
        <v>0</v>
      </c>
      <c r="I1089">
        <v>0</v>
      </c>
      <c r="J1089">
        <v>0</v>
      </c>
      <c r="K1089">
        <v>0</v>
      </c>
      <c r="L1089">
        <v>0</v>
      </c>
      <c r="M1089">
        <v>0</v>
      </c>
      <c r="N1089">
        <v>0</v>
      </c>
      <c r="O1089">
        <v>0</v>
      </c>
      <c r="P1089">
        <v>0</v>
      </c>
      <c r="Q1089">
        <v>0.246</v>
      </c>
      <c r="R1089">
        <v>0.28399999999999997</v>
      </c>
      <c r="S1089">
        <v>0.34200000000000003</v>
      </c>
      <c r="T1089">
        <v>0.626</v>
      </c>
      <c r="U1089">
        <v>0.27400000000000002</v>
      </c>
      <c r="V1089">
        <v>64</v>
      </c>
      <c r="W1089">
        <v>0</v>
      </c>
      <c r="X1089">
        <v>0</v>
      </c>
      <c r="Y1089">
        <v>0</v>
      </c>
      <c r="Z1089">
        <v>0</v>
      </c>
      <c r="AA1089">
        <v>0</v>
      </c>
    </row>
    <row r="1090" spans="1:27" x14ac:dyDescent="0.25">
      <c r="A1090" t="s">
        <v>3689</v>
      </c>
      <c r="B1090" t="s">
        <v>3690</v>
      </c>
      <c r="C1090" t="s">
        <v>20868</v>
      </c>
      <c r="D1090">
        <v>1</v>
      </c>
      <c r="E1090">
        <v>1</v>
      </c>
      <c r="F1090">
        <v>0</v>
      </c>
      <c r="G1090">
        <v>0</v>
      </c>
      <c r="H1090">
        <v>0</v>
      </c>
      <c r="I1090">
        <v>0</v>
      </c>
      <c r="J1090">
        <v>0</v>
      </c>
      <c r="K1090">
        <v>0</v>
      </c>
      <c r="L1090">
        <v>0</v>
      </c>
      <c r="M1090">
        <v>0</v>
      </c>
      <c r="N1090">
        <v>0</v>
      </c>
      <c r="O1090">
        <v>0</v>
      </c>
      <c r="P1090">
        <v>0</v>
      </c>
      <c r="Q1090">
        <v>0.24099999999999999</v>
      </c>
      <c r="R1090">
        <v>0.27900000000000003</v>
      </c>
      <c r="S1090">
        <v>0.34899999999999998</v>
      </c>
      <c r="T1090">
        <v>0.628</v>
      </c>
      <c r="U1090">
        <v>0.27400000000000002</v>
      </c>
      <c r="V1090">
        <v>69</v>
      </c>
      <c r="W1090">
        <v>0</v>
      </c>
      <c r="X1090">
        <v>0</v>
      </c>
      <c r="Y1090">
        <v>0</v>
      </c>
      <c r="Z1090">
        <v>0</v>
      </c>
      <c r="AA1090">
        <v>0</v>
      </c>
    </row>
    <row r="1091" spans="1:27" x14ac:dyDescent="0.25">
      <c r="A1091" t="s">
        <v>4406</v>
      </c>
      <c r="B1091" t="s">
        <v>4407</v>
      </c>
      <c r="C1091" t="s">
        <v>20878</v>
      </c>
      <c r="D1091">
        <v>1</v>
      </c>
      <c r="E1091">
        <v>1</v>
      </c>
      <c r="F1091">
        <v>0</v>
      </c>
      <c r="G1091">
        <v>0</v>
      </c>
      <c r="H1091">
        <v>0</v>
      </c>
      <c r="I1091">
        <v>0</v>
      </c>
      <c r="J1091">
        <v>0</v>
      </c>
      <c r="K1091">
        <v>0</v>
      </c>
      <c r="L1091">
        <v>0</v>
      </c>
      <c r="M1091">
        <v>0</v>
      </c>
      <c r="N1091">
        <v>0</v>
      </c>
      <c r="O1091">
        <v>0</v>
      </c>
      <c r="P1091">
        <v>0</v>
      </c>
      <c r="Q1091">
        <v>0.24399999999999999</v>
      </c>
      <c r="R1091">
        <v>0.28699999999999998</v>
      </c>
      <c r="S1091">
        <v>0.33600000000000002</v>
      </c>
      <c r="T1091">
        <v>0.624</v>
      </c>
      <c r="U1091">
        <v>0.27400000000000002</v>
      </c>
      <c r="V1091">
        <v>69</v>
      </c>
      <c r="W1091">
        <v>0</v>
      </c>
      <c r="X1091">
        <v>0</v>
      </c>
      <c r="Y1091">
        <v>0</v>
      </c>
      <c r="Z1091">
        <v>0</v>
      </c>
      <c r="AA1091">
        <v>0</v>
      </c>
    </row>
    <row r="1092" spans="1:27" x14ac:dyDescent="0.25">
      <c r="A1092" t="s">
        <v>4242</v>
      </c>
      <c r="B1092" t="s">
        <v>4243</v>
      </c>
      <c r="C1092" t="s">
        <v>20870</v>
      </c>
      <c r="D1092">
        <v>7</v>
      </c>
      <c r="E1092">
        <v>6</v>
      </c>
      <c r="F1092">
        <v>1</v>
      </c>
      <c r="G1092">
        <v>0</v>
      </c>
      <c r="H1092">
        <v>0</v>
      </c>
      <c r="I1092">
        <v>0</v>
      </c>
      <c r="J1092">
        <v>1</v>
      </c>
      <c r="K1092">
        <v>1</v>
      </c>
      <c r="L1092">
        <v>0</v>
      </c>
      <c r="M1092">
        <v>2</v>
      </c>
      <c r="N1092">
        <v>0</v>
      </c>
      <c r="O1092">
        <v>0</v>
      </c>
      <c r="P1092">
        <v>0</v>
      </c>
      <c r="Q1092">
        <v>0.216</v>
      </c>
      <c r="R1092">
        <v>0.25900000000000001</v>
      </c>
      <c r="S1092">
        <v>0.373</v>
      </c>
      <c r="T1092">
        <v>0.63200000000000001</v>
      </c>
      <c r="U1092">
        <v>0.27400000000000002</v>
      </c>
      <c r="V1092">
        <v>68</v>
      </c>
      <c r="W1092">
        <v>0</v>
      </c>
      <c r="X1092">
        <v>0</v>
      </c>
      <c r="Y1092">
        <v>-0.3</v>
      </c>
      <c r="Z1092">
        <v>-0.1</v>
      </c>
      <c r="AA1092">
        <v>0</v>
      </c>
    </row>
    <row r="1093" spans="1:27" x14ac:dyDescent="0.25">
      <c r="A1093">
        <v>6887</v>
      </c>
      <c r="B1093" t="s">
        <v>4666</v>
      </c>
      <c r="C1093" t="s">
        <v>20884</v>
      </c>
      <c r="D1093">
        <v>121</v>
      </c>
      <c r="E1093">
        <v>109</v>
      </c>
      <c r="F1093">
        <v>24</v>
      </c>
      <c r="G1093">
        <v>4</v>
      </c>
      <c r="H1093">
        <v>0</v>
      </c>
      <c r="I1093">
        <v>3</v>
      </c>
      <c r="J1093">
        <v>11</v>
      </c>
      <c r="K1093">
        <v>11</v>
      </c>
      <c r="L1093">
        <v>10</v>
      </c>
      <c r="M1093">
        <v>30</v>
      </c>
      <c r="N1093">
        <v>1</v>
      </c>
      <c r="O1093">
        <v>1</v>
      </c>
      <c r="P1093">
        <v>0</v>
      </c>
      <c r="Q1093">
        <v>0.218</v>
      </c>
      <c r="R1093">
        <v>0.28699999999999998</v>
      </c>
      <c r="S1093">
        <v>0.33800000000000002</v>
      </c>
      <c r="T1093">
        <v>0.625</v>
      </c>
      <c r="U1093">
        <v>0.27400000000000002</v>
      </c>
      <c r="V1093">
        <v>66</v>
      </c>
      <c r="W1093">
        <v>-0.1</v>
      </c>
      <c r="X1093">
        <v>0.2</v>
      </c>
      <c r="Y1093">
        <v>-4.9000000000000004</v>
      </c>
      <c r="Z1093">
        <v>2.8</v>
      </c>
      <c r="AA1093">
        <v>0.2</v>
      </c>
    </row>
    <row r="1094" spans="1:27" x14ac:dyDescent="0.25">
      <c r="A1094" t="s">
        <v>3309</v>
      </c>
      <c r="B1094" t="s">
        <v>3310</v>
      </c>
      <c r="C1094" t="s">
        <v>20885</v>
      </c>
      <c r="D1094">
        <v>1</v>
      </c>
      <c r="E1094">
        <v>1</v>
      </c>
      <c r="F1094">
        <v>0</v>
      </c>
      <c r="G1094">
        <v>0</v>
      </c>
      <c r="H1094">
        <v>0</v>
      </c>
      <c r="I1094">
        <v>0</v>
      </c>
      <c r="J1094">
        <v>0</v>
      </c>
      <c r="K1094">
        <v>0</v>
      </c>
      <c r="L1094">
        <v>0</v>
      </c>
      <c r="M1094">
        <v>0</v>
      </c>
      <c r="N1094">
        <v>0</v>
      </c>
      <c r="O1094">
        <v>0</v>
      </c>
      <c r="P1094">
        <v>0</v>
      </c>
      <c r="Q1094">
        <v>0.216</v>
      </c>
      <c r="R1094">
        <v>0.27200000000000002</v>
      </c>
      <c r="S1094">
        <v>0.35599999999999998</v>
      </c>
      <c r="T1094">
        <v>0.628</v>
      </c>
      <c r="U1094">
        <v>0.27400000000000002</v>
      </c>
      <c r="V1094">
        <v>72</v>
      </c>
      <c r="W1094">
        <v>0</v>
      </c>
      <c r="X1094">
        <v>0</v>
      </c>
      <c r="Y1094">
        <v>0</v>
      </c>
      <c r="Z1094">
        <v>0</v>
      </c>
      <c r="AA1094">
        <v>0</v>
      </c>
    </row>
    <row r="1095" spans="1:27" x14ac:dyDescent="0.25">
      <c r="A1095" t="s">
        <v>4055</v>
      </c>
      <c r="B1095" t="s">
        <v>4056</v>
      </c>
      <c r="C1095" t="s">
        <v>20872</v>
      </c>
      <c r="D1095">
        <v>1</v>
      </c>
      <c r="E1095">
        <v>1</v>
      </c>
      <c r="F1095">
        <v>0</v>
      </c>
      <c r="G1095">
        <v>0</v>
      </c>
      <c r="H1095">
        <v>0</v>
      </c>
      <c r="I1095">
        <v>0</v>
      </c>
      <c r="J1095">
        <v>0</v>
      </c>
      <c r="K1095">
        <v>0</v>
      </c>
      <c r="L1095">
        <v>0</v>
      </c>
      <c r="M1095">
        <v>0</v>
      </c>
      <c r="N1095">
        <v>0</v>
      </c>
      <c r="O1095">
        <v>0</v>
      </c>
      <c r="P1095">
        <v>0</v>
      </c>
      <c r="Q1095">
        <v>0.23699999999999999</v>
      </c>
      <c r="R1095">
        <v>0.29099999999999998</v>
      </c>
      <c r="S1095">
        <v>0.32700000000000001</v>
      </c>
      <c r="T1095">
        <v>0.61799999999999999</v>
      </c>
      <c r="U1095">
        <v>0.27400000000000002</v>
      </c>
      <c r="V1095">
        <v>70</v>
      </c>
      <c r="W1095">
        <v>0</v>
      </c>
      <c r="X1095">
        <v>0</v>
      </c>
      <c r="Y1095">
        <v>0</v>
      </c>
      <c r="Z1095">
        <v>0</v>
      </c>
      <c r="AA1095">
        <v>0</v>
      </c>
    </row>
    <row r="1096" spans="1:27" x14ac:dyDescent="0.25">
      <c r="A1096" t="s">
        <v>3349</v>
      </c>
      <c r="B1096" t="s">
        <v>3350</v>
      </c>
      <c r="C1096" t="s">
        <v>20885</v>
      </c>
      <c r="D1096">
        <v>1</v>
      </c>
      <c r="E1096">
        <v>1</v>
      </c>
      <c r="F1096">
        <v>0</v>
      </c>
      <c r="G1096">
        <v>0</v>
      </c>
      <c r="H1096">
        <v>0</v>
      </c>
      <c r="I1096">
        <v>0</v>
      </c>
      <c r="J1096">
        <v>0</v>
      </c>
      <c r="K1096">
        <v>0</v>
      </c>
      <c r="L1096">
        <v>0</v>
      </c>
      <c r="M1096">
        <v>0</v>
      </c>
      <c r="N1096">
        <v>0</v>
      </c>
      <c r="O1096">
        <v>0</v>
      </c>
      <c r="P1096">
        <v>0</v>
      </c>
      <c r="Q1096">
        <v>0.224</v>
      </c>
      <c r="R1096">
        <v>0.28100000000000003</v>
      </c>
      <c r="S1096">
        <v>0.34</v>
      </c>
      <c r="T1096">
        <v>0.622</v>
      </c>
      <c r="U1096">
        <v>0.27400000000000002</v>
      </c>
      <c r="V1096">
        <v>72</v>
      </c>
      <c r="W1096">
        <v>0</v>
      </c>
      <c r="X1096">
        <v>0</v>
      </c>
      <c r="Y1096">
        <v>0</v>
      </c>
      <c r="Z1096">
        <v>0</v>
      </c>
      <c r="AA1096">
        <v>0</v>
      </c>
    </row>
    <row r="1097" spans="1:27" x14ac:dyDescent="0.25">
      <c r="A1097" t="s">
        <v>4266</v>
      </c>
      <c r="B1097" t="s">
        <v>4267</v>
      </c>
      <c r="C1097" t="s">
        <v>20882</v>
      </c>
      <c r="D1097">
        <v>1</v>
      </c>
      <c r="E1097">
        <v>1</v>
      </c>
      <c r="F1097">
        <v>0</v>
      </c>
      <c r="G1097">
        <v>0</v>
      </c>
      <c r="H1097">
        <v>0</v>
      </c>
      <c r="I1097">
        <v>0</v>
      </c>
      <c r="J1097">
        <v>0</v>
      </c>
      <c r="K1097">
        <v>0</v>
      </c>
      <c r="L1097">
        <v>0</v>
      </c>
      <c r="M1097">
        <v>0</v>
      </c>
      <c r="N1097">
        <v>0</v>
      </c>
      <c r="O1097">
        <v>0</v>
      </c>
      <c r="P1097">
        <v>0</v>
      </c>
      <c r="Q1097">
        <v>0.245</v>
      </c>
      <c r="R1097">
        <v>0.29499999999999998</v>
      </c>
      <c r="S1097">
        <v>0.32300000000000001</v>
      </c>
      <c r="T1097">
        <v>0.61799999999999999</v>
      </c>
      <c r="U1097">
        <v>0.27400000000000002</v>
      </c>
      <c r="V1097">
        <v>68</v>
      </c>
      <c r="W1097">
        <v>0</v>
      </c>
      <c r="X1097">
        <v>0</v>
      </c>
      <c r="Y1097">
        <v>0</v>
      </c>
      <c r="Z1097">
        <v>0</v>
      </c>
      <c r="AA1097">
        <v>0</v>
      </c>
    </row>
    <row r="1098" spans="1:27" x14ac:dyDescent="0.25">
      <c r="A1098">
        <v>9883</v>
      </c>
      <c r="B1098" t="s">
        <v>4309</v>
      </c>
      <c r="C1098" t="s">
        <v>20878</v>
      </c>
      <c r="D1098">
        <v>1</v>
      </c>
      <c r="E1098">
        <v>1</v>
      </c>
      <c r="F1098">
        <v>0</v>
      </c>
      <c r="G1098">
        <v>0</v>
      </c>
      <c r="H1098">
        <v>0</v>
      </c>
      <c r="I1098">
        <v>0</v>
      </c>
      <c r="J1098">
        <v>0</v>
      </c>
      <c r="K1098">
        <v>0</v>
      </c>
      <c r="L1098">
        <v>0</v>
      </c>
      <c r="M1098">
        <v>0</v>
      </c>
      <c r="N1098">
        <v>0</v>
      </c>
      <c r="O1098">
        <v>0</v>
      </c>
      <c r="P1098">
        <v>0</v>
      </c>
      <c r="Q1098">
        <v>0.23100000000000001</v>
      </c>
      <c r="R1098">
        <v>0.29699999999999999</v>
      </c>
      <c r="S1098">
        <v>0.31900000000000001</v>
      </c>
      <c r="T1098">
        <v>0.61699999999999999</v>
      </c>
      <c r="U1098">
        <v>0.27400000000000002</v>
      </c>
      <c r="V1098">
        <v>69</v>
      </c>
      <c r="W1098">
        <v>0</v>
      </c>
      <c r="X1098">
        <v>0</v>
      </c>
      <c r="Y1098">
        <v>0</v>
      </c>
      <c r="Z1098">
        <v>0</v>
      </c>
      <c r="AA1098">
        <v>0</v>
      </c>
    </row>
    <row r="1099" spans="1:27" x14ac:dyDescent="0.25">
      <c r="A1099" t="s">
        <v>4120</v>
      </c>
      <c r="B1099" t="s">
        <v>4121</v>
      </c>
      <c r="C1099" t="s">
        <v>20877</v>
      </c>
      <c r="D1099">
        <v>1</v>
      </c>
      <c r="E1099">
        <v>1</v>
      </c>
      <c r="F1099">
        <v>0</v>
      </c>
      <c r="G1099">
        <v>0</v>
      </c>
      <c r="H1099">
        <v>0</v>
      </c>
      <c r="I1099">
        <v>0</v>
      </c>
      <c r="J1099">
        <v>0</v>
      </c>
      <c r="K1099">
        <v>0</v>
      </c>
      <c r="L1099">
        <v>0</v>
      </c>
      <c r="M1099">
        <v>0</v>
      </c>
      <c r="N1099">
        <v>0</v>
      </c>
      <c r="O1099">
        <v>0</v>
      </c>
      <c r="P1099">
        <v>0</v>
      </c>
      <c r="Q1099">
        <v>0.23400000000000001</v>
      </c>
      <c r="R1099">
        <v>0.30499999999999999</v>
      </c>
      <c r="S1099">
        <v>0.30399999999999999</v>
      </c>
      <c r="T1099">
        <v>0.60899999999999999</v>
      </c>
      <c r="U1099">
        <v>0.27400000000000002</v>
      </c>
      <c r="V1099">
        <v>77</v>
      </c>
      <c r="W1099">
        <v>0</v>
      </c>
      <c r="X1099">
        <v>0</v>
      </c>
      <c r="Y1099">
        <v>0</v>
      </c>
      <c r="Z1099">
        <v>0</v>
      </c>
      <c r="AA1099">
        <v>0</v>
      </c>
    </row>
    <row r="1100" spans="1:27" x14ac:dyDescent="0.25">
      <c r="A1100">
        <v>4054</v>
      </c>
      <c r="B1100" t="s">
        <v>4777</v>
      </c>
      <c r="C1100" t="s">
        <v>20874</v>
      </c>
      <c r="D1100">
        <v>33</v>
      </c>
      <c r="E1100">
        <v>31</v>
      </c>
      <c r="F1100">
        <v>8</v>
      </c>
      <c r="G1100">
        <v>1</v>
      </c>
      <c r="H1100">
        <v>0</v>
      </c>
      <c r="I1100">
        <v>0</v>
      </c>
      <c r="J1100">
        <v>3</v>
      </c>
      <c r="K1100">
        <v>2</v>
      </c>
      <c r="L1100">
        <v>2</v>
      </c>
      <c r="M1100">
        <v>7</v>
      </c>
      <c r="N1100">
        <v>0</v>
      </c>
      <c r="O1100">
        <v>1</v>
      </c>
      <c r="P1100">
        <v>1</v>
      </c>
      <c r="Q1100">
        <v>0.247</v>
      </c>
      <c r="R1100">
        <v>0.29699999999999999</v>
      </c>
      <c r="S1100">
        <v>0.32300000000000001</v>
      </c>
      <c r="T1100">
        <v>0.62</v>
      </c>
      <c r="U1100">
        <v>0.27400000000000002</v>
      </c>
      <c r="V1100">
        <v>71</v>
      </c>
      <c r="W1100">
        <v>0.2</v>
      </c>
      <c r="X1100">
        <v>-0.1</v>
      </c>
      <c r="Y1100">
        <v>-1</v>
      </c>
      <c r="Z1100">
        <v>-0.3</v>
      </c>
      <c r="AA1100">
        <v>0</v>
      </c>
    </row>
    <row r="1101" spans="1:27" x14ac:dyDescent="0.25">
      <c r="A1101" t="s">
        <v>2760</v>
      </c>
      <c r="B1101" t="s">
        <v>2761</v>
      </c>
      <c r="C1101" t="s">
        <v>20881</v>
      </c>
      <c r="D1101">
        <v>1</v>
      </c>
      <c r="E1101">
        <v>1</v>
      </c>
      <c r="F1101">
        <v>0</v>
      </c>
      <c r="G1101">
        <v>0</v>
      </c>
      <c r="H1101">
        <v>0</v>
      </c>
      <c r="I1101">
        <v>0</v>
      </c>
      <c r="J1101">
        <v>0</v>
      </c>
      <c r="K1101">
        <v>0</v>
      </c>
      <c r="L1101">
        <v>0</v>
      </c>
      <c r="M1101">
        <v>0</v>
      </c>
      <c r="N1101">
        <v>0</v>
      </c>
      <c r="O1101">
        <v>0</v>
      </c>
      <c r="P1101">
        <v>0</v>
      </c>
      <c r="Q1101">
        <v>0.23799999999999999</v>
      </c>
      <c r="R1101">
        <v>0.27700000000000002</v>
      </c>
      <c r="S1101">
        <v>0.35</v>
      </c>
      <c r="T1101">
        <v>0.627</v>
      </c>
      <c r="U1101">
        <v>0.27400000000000002</v>
      </c>
      <c r="V1101">
        <v>65</v>
      </c>
      <c r="W1101">
        <v>0</v>
      </c>
      <c r="X1101">
        <v>0</v>
      </c>
      <c r="Y1101">
        <v>0</v>
      </c>
      <c r="Z1101">
        <v>0</v>
      </c>
      <c r="AA1101">
        <v>0</v>
      </c>
    </row>
    <row r="1102" spans="1:27" x14ac:dyDescent="0.25">
      <c r="A1102" t="s">
        <v>4147</v>
      </c>
      <c r="B1102" t="s">
        <v>4148</v>
      </c>
      <c r="C1102" t="s">
        <v>20873</v>
      </c>
      <c r="D1102">
        <v>1</v>
      </c>
      <c r="E1102">
        <v>1</v>
      </c>
      <c r="F1102">
        <v>0</v>
      </c>
      <c r="G1102">
        <v>0</v>
      </c>
      <c r="H1102">
        <v>0</v>
      </c>
      <c r="I1102">
        <v>0</v>
      </c>
      <c r="J1102">
        <v>0</v>
      </c>
      <c r="K1102">
        <v>0</v>
      </c>
      <c r="L1102">
        <v>0</v>
      </c>
      <c r="M1102">
        <v>0</v>
      </c>
      <c r="N1102">
        <v>0</v>
      </c>
      <c r="O1102">
        <v>0</v>
      </c>
      <c r="P1102">
        <v>0</v>
      </c>
      <c r="Q1102">
        <v>0.24299999999999999</v>
      </c>
      <c r="R1102">
        <v>0.29599999999999999</v>
      </c>
      <c r="S1102">
        <v>0.32100000000000001</v>
      </c>
      <c r="T1102">
        <v>0.61699999999999999</v>
      </c>
      <c r="U1102">
        <v>0.27400000000000002</v>
      </c>
      <c r="V1102">
        <v>68</v>
      </c>
      <c r="W1102">
        <v>0</v>
      </c>
      <c r="X1102">
        <v>0</v>
      </c>
      <c r="Y1102">
        <v>0</v>
      </c>
      <c r="Z1102">
        <v>0</v>
      </c>
      <c r="AA1102">
        <v>0</v>
      </c>
    </row>
    <row r="1103" spans="1:27" x14ac:dyDescent="0.25">
      <c r="A1103" t="s">
        <v>4294</v>
      </c>
      <c r="B1103" t="s">
        <v>4295</v>
      </c>
      <c r="C1103" t="s">
        <v>20888</v>
      </c>
      <c r="D1103">
        <v>73</v>
      </c>
      <c r="E1103">
        <v>67</v>
      </c>
      <c r="F1103">
        <v>15</v>
      </c>
      <c r="G1103">
        <v>3</v>
      </c>
      <c r="H1103">
        <v>0</v>
      </c>
      <c r="I1103">
        <v>1</v>
      </c>
      <c r="J1103">
        <v>7</v>
      </c>
      <c r="K1103">
        <v>7</v>
      </c>
      <c r="L1103">
        <v>4</v>
      </c>
      <c r="M1103">
        <v>17</v>
      </c>
      <c r="N1103">
        <v>1</v>
      </c>
      <c r="O1103">
        <v>1</v>
      </c>
      <c r="P1103">
        <v>0</v>
      </c>
      <c r="Q1103">
        <v>0.22900000000000001</v>
      </c>
      <c r="R1103">
        <v>0.28000000000000003</v>
      </c>
      <c r="S1103">
        <v>0.34300000000000003</v>
      </c>
      <c r="T1103">
        <v>0.623</v>
      </c>
      <c r="U1103">
        <v>0.27400000000000002</v>
      </c>
      <c r="V1103">
        <v>69</v>
      </c>
      <c r="W1103">
        <v>0</v>
      </c>
      <c r="X1103">
        <v>0</v>
      </c>
      <c r="Y1103">
        <v>-2.6</v>
      </c>
      <c r="Z1103">
        <v>-0.9</v>
      </c>
      <c r="AA1103">
        <v>-0.1</v>
      </c>
    </row>
    <row r="1104" spans="1:27" x14ac:dyDescent="0.25">
      <c r="A1104" t="s">
        <v>4993</v>
      </c>
      <c r="B1104" t="s">
        <v>4994</v>
      </c>
      <c r="C1104" t="s">
        <v>20877</v>
      </c>
      <c r="D1104">
        <v>1</v>
      </c>
      <c r="E1104">
        <v>1</v>
      </c>
      <c r="F1104">
        <v>0</v>
      </c>
      <c r="G1104">
        <v>0</v>
      </c>
      <c r="H1104">
        <v>0</v>
      </c>
      <c r="I1104">
        <v>0</v>
      </c>
      <c r="J1104">
        <v>0</v>
      </c>
      <c r="K1104">
        <v>0</v>
      </c>
      <c r="L1104">
        <v>0</v>
      </c>
      <c r="M1104">
        <v>0</v>
      </c>
      <c r="N1104">
        <v>0</v>
      </c>
      <c r="O1104">
        <v>0</v>
      </c>
      <c r="P1104">
        <v>0</v>
      </c>
      <c r="Q1104">
        <v>0.223</v>
      </c>
      <c r="R1104">
        <v>0.28199999999999997</v>
      </c>
      <c r="S1104">
        <v>0.33800000000000002</v>
      </c>
      <c r="T1104">
        <v>0.62</v>
      </c>
      <c r="U1104">
        <v>0.27400000000000002</v>
      </c>
      <c r="V1104">
        <v>77</v>
      </c>
      <c r="W1104">
        <v>0</v>
      </c>
      <c r="X1104">
        <v>0</v>
      </c>
      <c r="Y1104">
        <v>0</v>
      </c>
      <c r="Z1104">
        <v>0</v>
      </c>
      <c r="AA1104">
        <v>0</v>
      </c>
    </row>
    <row r="1105" spans="1:27" x14ac:dyDescent="0.25">
      <c r="A1105" t="s">
        <v>3962</v>
      </c>
      <c r="B1105" t="s">
        <v>3963</v>
      </c>
      <c r="C1105" t="s">
        <v>20883</v>
      </c>
      <c r="D1105">
        <v>1</v>
      </c>
      <c r="E1105">
        <v>1</v>
      </c>
      <c r="F1105">
        <v>0</v>
      </c>
      <c r="G1105">
        <v>0</v>
      </c>
      <c r="H1105">
        <v>0</v>
      </c>
      <c r="I1105">
        <v>0</v>
      </c>
      <c r="J1105">
        <v>0</v>
      </c>
      <c r="K1105">
        <v>0</v>
      </c>
      <c r="L1105">
        <v>0</v>
      </c>
      <c r="M1105">
        <v>0</v>
      </c>
      <c r="N1105">
        <v>0</v>
      </c>
      <c r="O1105">
        <v>0</v>
      </c>
      <c r="P1105">
        <v>0</v>
      </c>
      <c r="Q1105">
        <v>0.22700000000000001</v>
      </c>
      <c r="R1105">
        <v>0.27200000000000002</v>
      </c>
      <c r="S1105">
        <v>0.35599999999999998</v>
      </c>
      <c r="T1105">
        <v>0.628</v>
      </c>
      <c r="U1105">
        <v>0.27400000000000002</v>
      </c>
      <c r="V1105">
        <v>69</v>
      </c>
      <c r="W1105">
        <v>0</v>
      </c>
      <c r="X1105">
        <v>0</v>
      </c>
      <c r="Y1105">
        <v>0</v>
      </c>
      <c r="Z1105">
        <v>0</v>
      </c>
      <c r="AA1105">
        <v>0</v>
      </c>
    </row>
    <row r="1106" spans="1:27" x14ac:dyDescent="0.25">
      <c r="A1106" t="s">
        <v>4325</v>
      </c>
      <c r="B1106" t="s">
        <v>4326</v>
      </c>
      <c r="C1106" t="s">
        <v>20865</v>
      </c>
      <c r="D1106">
        <v>1</v>
      </c>
      <c r="E1106">
        <v>1</v>
      </c>
      <c r="F1106">
        <v>0</v>
      </c>
      <c r="G1106">
        <v>0</v>
      </c>
      <c r="H1106">
        <v>0</v>
      </c>
      <c r="I1106">
        <v>0</v>
      </c>
      <c r="J1106">
        <v>0</v>
      </c>
      <c r="K1106">
        <v>0</v>
      </c>
      <c r="L1106">
        <v>0</v>
      </c>
      <c r="M1106">
        <v>0</v>
      </c>
      <c r="N1106">
        <v>0</v>
      </c>
      <c r="O1106">
        <v>0</v>
      </c>
      <c r="P1106">
        <v>0</v>
      </c>
      <c r="Q1106">
        <v>0.23599999999999999</v>
      </c>
      <c r="R1106">
        <v>0.28899999999999998</v>
      </c>
      <c r="S1106">
        <v>0.33100000000000002</v>
      </c>
      <c r="T1106">
        <v>0.62</v>
      </c>
      <c r="U1106">
        <v>0.27400000000000002</v>
      </c>
      <c r="V1106">
        <v>75</v>
      </c>
      <c r="W1106">
        <v>0</v>
      </c>
      <c r="X1106">
        <v>0</v>
      </c>
      <c r="Y1106">
        <v>0</v>
      </c>
      <c r="Z1106">
        <v>0</v>
      </c>
      <c r="AA1106">
        <v>0</v>
      </c>
    </row>
    <row r="1107" spans="1:27" x14ac:dyDescent="0.25">
      <c r="A1107">
        <v>15450</v>
      </c>
      <c r="B1107" t="s">
        <v>3824</v>
      </c>
      <c r="C1107" t="s">
        <v>20874</v>
      </c>
      <c r="D1107">
        <v>129</v>
      </c>
      <c r="E1107">
        <v>121</v>
      </c>
      <c r="F1107">
        <v>31</v>
      </c>
      <c r="G1107">
        <v>5</v>
      </c>
      <c r="H1107">
        <v>0</v>
      </c>
      <c r="I1107">
        <v>1</v>
      </c>
      <c r="J1107">
        <v>11</v>
      </c>
      <c r="K1107">
        <v>11</v>
      </c>
      <c r="L1107">
        <v>5</v>
      </c>
      <c r="M1107">
        <v>15</v>
      </c>
      <c r="N1107">
        <v>1</v>
      </c>
      <c r="O1107">
        <v>1</v>
      </c>
      <c r="P1107">
        <v>1</v>
      </c>
      <c r="Q1107">
        <v>0.25600000000000001</v>
      </c>
      <c r="R1107">
        <v>0.28699999999999998</v>
      </c>
      <c r="S1107">
        <v>0.33800000000000002</v>
      </c>
      <c r="T1107">
        <v>0.625</v>
      </c>
      <c r="U1107">
        <v>0.27400000000000002</v>
      </c>
      <c r="V1107">
        <v>71</v>
      </c>
      <c r="W1107">
        <v>0</v>
      </c>
      <c r="X1107">
        <v>-0.4</v>
      </c>
      <c r="Y1107">
        <v>-4.3</v>
      </c>
      <c r="Z1107">
        <v>0.9</v>
      </c>
      <c r="AA1107">
        <v>0.1</v>
      </c>
    </row>
    <row r="1108" spans="1:27" x14ac:dyDescent="0.25">
      <c r="A1108">
        <v>5371</v>
      </c>
      <c r="B1108" t="s">
        <v>3276</v>
      </c>
      <c r="C1108" t="s">
        <v>20877</v>
      </c>
      <c r="D1108">
        <v>1</v>
      </c>
      <c r="E1108">
        <v>1</v>
      </c>
      <c r="F1108">
        <v>0</v>
      </c>
      <c r="G1108">
        <v>0</v>
      </c>
      <c r="H1108">
        <v>0</v>
      </c>
      <c r="I1108">
        <v>0</v>
      </c>
      <c r="J1108">
        <v>0</v>
      </c>
      <c r="K1108">
        <v>0</v>
      </c>
      <c r="L1108">
        <v>0</v>
      </c>
      <c r="M1108">
        <v>0</v>
      </c>
      <c r="N1108">
        <v>0</v>
      </c>
      <c r="O1108">
        <v>0</v>
      </c>
      <c r="P1108">
        <v>0</v>
      </c>
      <c r="Q1108">
        <v>0.24</v>
      </c>
      <c r="R1108">
        <v>0.27800000000000002</v>
      </c>
      <c r="S1108">
        <v>0.35099999999999998</v>
      </c>
      <c r="T1108">
        <v>0.629</v>
      </c>
      <c r="U1108">
        <v>0.27400000000000002</v>
      </c>
      <c r="V1108">
        <v>77</v>
      </c>
      <c r="W1108">
        <v>0</v>
      </c>
      <c r="X1108">
        <v>0</v>
      </c>
      <c r="Y1108">
        <v>0</v>
      </c>
      <c r="Z1108">
        <v>0</v>
      </c>
      <c r="AA1108">
        <v>0</v>
      </c>
    </row>
    <row r="1109" spans="1:27" x14ac:dyDescent="0.25">
      <c r="A1109" t="s">
        <v>3999</v>
      </c>
      <c r="B1109" t="s">
        <v>4000</v>
      </c>
      <c r="C1109" t="s">
        <v>20884</v>
      </c>
      <c r="D1109">
        <v>1</v>
      </c>
      <c r="E1109">
        <v>1</v>
      </c>
      <c r="F1109">
        <v>0</v>
      </c>
      <c r="G1109">
        <v>0</v>
      </c>
      <c r="H1109">
        <v>0</v>
      </c>
      <c r="I1109">
        <v>0</v>
      </c>
      <c r="J1109">
        <v>0</v>
      </c>
      <c r="K1109">
        <v>0</v>
      </c>
      <c r="L1109">
        <v>0</v>
      </c>
      <c r="M1109">
        <v>0</v>
      </c>
      <c r="N1109">
        <v>0</v>
      </c>
      <c r="O1109">
        <v>0</v>
      </c>
      <c r="P1109">
        <v>0</v>
      </c>
      <c r="Q1109">
        <v>0.222</v>
      </c>
      <c r="R1109">
        <v>0.28199999999999997</v>
      </c>
      <c r="S1109">
        <v>0.33800000000000002</v>
      </c>
      <c r="T1109">
        <v>0.62</v>
      </c>
      <c r="U1109">
        <v>0.27400000000000002</v>
      </c>
      <c r="V1109">
        <v>66</v>
      </c>
      <c r="W1109">
        <v>0</v>
      </c>
      <c r="X1109">
        <v>0</v>
      </c>
      <c r="Y1109">
        <v>0</v>
      </c>
      <c r="Z1109">
        <v>0</v>
      </c>
      <c r="AA1109">
        <v>0</v>
      </c>
    </row>
    <row r="1110" spans="1:27" x14ac:dyDescent="0.25">
      <c r="A1110" t="s">
        <v>4426</v>
      </c>
      <c r="B1110" t="s">
        <v>4427</v>
      </c>
      <c r="C1110" t="s">
        <v>20875</v>
      </c>
      <c r="D1110">
        <v>1</v>
      </c>
      <c r="E1110">
        <v>1</v>
      </c>
      <c r="F1110">
        <v>0</v>
      </c>
      <c r="G1110">
        <v>0</v>
      </c>
      <c r="H1110">
        <v>0</v>
      </c>
      <c r="I1110">
        <v>0</v>
      </c>
      <c r="J1110">
        <v>0</v>
      </c>
      <c r="K1110">
        <v>0</v>
      </c>
      <c r="L1110">
        <v>0</v>
      </c>
      <c r="M1110">
        <v>0</v>
      </c>
      <c r="N1110">
        <v>0</v>
      </c>
      <c r="O1110">
        <v>0</v>
      </c>
      <c r="P1110">
        <v>0</v>
      </c>
      <c r="Q1110">
        <v>0.251</v>
      </c>
      <c r="R1110">
        <v>0.28999999999999998</v>
      </c>
      <c r="S1110">
        <v>0.33100000000000002</v>
      </c>
      <c r="T1110">
        <v>0.621</v>
      </c>
      <c r="U1110">
        <v>0.27400000000000002</v>
      </c>
      <c r="V1110">
        <v>68</v>
      </c>
      <c r="W1110">
        <v>0</v>
      </c>
      <c r="X1110">
        <v>0</v>
      </c>
      <c r="Y1110">
        <v>0</v>
      </c>
      <c r="Z1110">
        <v>0</v>
      </c>
      <c r="AA1110">
        <v>0</v>
      </c>
    </row>
    <row r="1111" spans="1:27" x14ac:dyDescent="0.25">
      <c r="A1111" t="s">
        <v>4352</v>
      </c>
      <c r="B1111" t="s">
        <v>4353</v>
      </c>
      <c r="C1111" t="s">
        <v>20892</v>
      </c>
      <c r="D1111">
        <v>1</v>
      </c>
      <c r="E1111">
        <v>1</v>
      </c>
      <c r="F1111">
        <v>0</v>
      </c>
      <c r="G1111">
        <v>0</v>
      </c>
      <c r="H1111">
        <v>0</v>
      </c>
      <c r="I1111">
        <v>0</v>
      </c>
      <c r="J1111">
        <v>0</v>
      </c>
      <c r="K1111">
        <v>0</v>
      </c>
      <c r="L1111">
        <v>0</v>
      </c>
      <c r="M1111">
        <v>0</v>
      </c>
      <c r="N1111">
        <v>0</v>
      </c>
      <c r="O1111">
        <v>0</v>
      </c>
      <c r="P1111">
        <v>0</v>
      </c>
      <c r="Q1111">
        <v>0.22600000000000001</v>
      </c>
      <c r="R1111">
        <v>0.27700000000000002</v>
      </c>
      <c r="S1111">
        <v>0.34599999999999997</v>
      </c>
      <c r="T1111">
        <v>0.624</v>
      </c>
      <c r="U1111">
        <v>0.27400000000000002</v>
      </c>
      <c r="V1111">
        <v>69</v>
      </c>
      <c r="W1111">
        <v>0</v>
      </c>
      <c r="X1111">
        <v>0</v>
      </c>
      <c r="Y1111">
        <v>0</v>
      </c>
      <c r="Z1111">
        <v>0</v>
      </c>
      <c r="AA1111">
        <v>0</v>
      </c>
    </row>
    <row r="1112" spans="1:27" x14ac:dyDescent="0.25">
      <c r="A1112" t="s">
        <v>20946</v>
      </c>
      <c r="B1112" t="s">
        <v>20947</v>
      </c>
      <c r="C1112" t="s">
        <v>1</v>
      </c>
      <c r="D1112">
        <v>1</v>
      </c>
      <c r="E1112">
        <v>1</v>
      </c>
      <c r="F1112">
        <v>0</v>
      </c>
      <c r="G1112">
        <v>0</v>
      </c>
      <c r="H1112">
        <v>0</v>
      </c>
      <c r="I1112">
        <v>0</v>
      </c>
      <c r="J1112">
        <v>0</v>
      </c>
      <c r="K1112">
        <v>0</v>
      </c>
      <c r="L1112">
        <v>0</v>
      </c>
      <c r="M1112">
        <v>0</v>
      </c>
      <c r="N1112">
        <v>0</v>
      </c>
      <c r="O1112">
        <v>0</v>
      </c>
      <c r="P1112">
        <v>0</v>
      </c>
      <c r="Q1112">
        <v>0.245</v>
      </c>
      <c r="R1112">
        <v>0.28399999999999997</v>
      </c>
      <c r="S1112">
        <v>0.34399999999999997</v>
      </c>
      <c r="T1112">
        <v>0.627</v>
      </c>
      <c r="U1112">
        <v>0.27400000000000002</v>
      </c>
      <c r="V1112">
        <v>70</v>
      </c>
      <c r="W1112">
        <v>0</v>
      </c>
      <c r="X1112">
        <v>0</v>
      </c>
      <c r="Y1112">
        <v>0</v>
      </c>
      <c r="Z1112">
        <v>0</v>
      </c>
      <c r="AA1112">
        <v>0</v>
      </c>
    </row>
    <row r="1113" spans="1:27" x14ac:dyDescent="0.25">
      <c r="A1113" t="s">
        <v>4494</v>
      </c>
      <c r="B1113" t="s">
        <v>4495</v>
      </c>
      <c r="C1113" t="s">
        <v>20879</v>
      </c>
      <c r="D1113">
        <v>1</v>
      </c>
      <c r="E1113">
        <v>1</v>
      </c>
      <c r="F1113">
        <v>0</v>
      </c>
      <c r="G1113">
        <v>0</v>
      </c>
      <c r="H1113">
        <v>0</v>
      </c>
      <c r="I1113">
        <v>0</v>
      </c>
      <c r="J1113">
        <v>0</v>
      </c>
      <c r="K1113">
        <v>0</v>
      </c>
      <c r="L1113">
        <v>0</v>
      </c>
      <c r="M1113">
        <v>0</v>
      </c>
      <c r="N1113">
        <v>0</v>
      </c>
      <c r="O1113">
        <v>0</v>
      </c>
      <c r="P1113">
        <v>0</v>
      </c>
      <c r="Q1113">
        <v>0.23499999999999999</v>
      </c>
      <c r="R1113">
        <v>0.29699999999999999</v>
      </c>
      <c r="S1113">
        <v>0.317</v>
      </c>
      <c r="T1113">
        <v>0.61399999999999999</v>
      </c>
      <c r="U1113">
        <v>0.27400000000000002</v>
      </c>
      <c r="V1113">
        <v>53</v>
      </c>
      <c r="W1113">
        <v>0</v>
      </c>
      <c r="X1113">
        <v>0</v>
      </c>
      <c r="Y1113">
        <v>-0.1</v>
      </c>
      <c r="Z1113">
        <v>0</v>
      </c>
      <c r="AA1113">
        <v>0</v>
      </c>
    </row>
    <row r="1114" spans="1:27" x14ac:dyDescent="0.25">
      <c r="A1114" t="s">
        <v>4563</v>
      </c>
      <c r="B1114" t="s">
        <v>4564</v>
      </c>
      <c r="C1114" t="s">
        <v>20878</v>
      </c>
      <c r="D1114">
        <v>1</v>
      </c>
      <c r="E1114">
        <v>1</v>
      </c>
      <c r="F1114">
        <v>0</v>
      </c>
      <c r="G1114">
        <v>0</v>
      </c>
      <c r="H1114">
        <v>0</v>
      </c>
      <c r="I1114">
        <v>0</v>
      </c>
      <c r="J1114">
        <v>0</v>
      </c>
      <c r="K1114">
        <v>0</v>
      </c>
      <c r="L1114">
        <v>0</v>
      </c>
      <c r="M1114">
        <v>0</v>
      </c>
      <c r="N1114">
        <v>0</v>
      </c>
      <c r="O1114">
        <v>0</v>
      </c>
      <c r="P1114">
        <v>0</v>
      </c>
      <c r="Q1114">
        <v>0.246</v>
      </c>
      <c r="R1114">
        <v>0.30099999999999999</v>
      </c>
      <c r="S1114">
        <v>0.313</v>
      </c>
      <c r="T1114">
        <v>0.61399999999999999</v>
      </c>
      <c r="U1114">
        <v>0.27400000000000002</v>
      </c>
      <c r="V1114">
        <v>69</v>
      </c>
      <c r="W1114">
        <v>0</v>
      </c>
      <c r="X1114">
        <v>0</v>
      </c>
      <c r="Y1114">
        <v>0</v>
      </c>
      <c r="Z1114">
        <v>0</v>
      </c>
      <c r="AA1114">
        <v>0</v>
      </c>
    </row>
    <row r="1115" spans="1:27" x14ac:dyDescent="0.25">
      <c r="A1115">
        <v>9134</v>
      </c>
      <c r="B1115" t="s">
        <v>4575</v>
      </c>
      <c r="C1115" t="s">
        <v>20874</v>
      </c>
      <c r="D1115">
        <v>206</v>
      </c>
      <c r="E1115">
        <v>189</v>
      </c>
      <c r="F1115">
        <v>41</v>
      </c>
      <c r="G1115">
        <v>8</v>
      </c>
      <c r="H1115">
        <v>0</v>
      </c>
      <c r="I1115">
        <v>5</v>
      </c>
      <c r="J1115">
        <v>18</v>
      </c>
      <c r="K1115">
        <v>20</v>
      </c>
      <c r="L1115">
        <v>12</v>
      </c>
      <c r="M1115">
        <v>64</v>
      </c>
      <c r="N1115">
        <v>3</v>
      </c>
      <c r="O1115">
        <v>1</v>
      </c>
      <c r="P1115">
        <v>1</v>
      </c>
      <c r="Q1115">
        <v>0.219</v>
      </c>
      <c r="R1115">
        <v>0.27300000000000002</v>
      </c>
      <c r="S1115">
        <v>0.35</v>
      </c>
      <c r="T1115">
        <v>0.623</v>
      </c>
      <c r="U1115">
        <v>0.27400000000000002</v>
      </c>
      <c r="V1115">
        <v>71</v>
      </c>
      <c r="W1115">
        <v>-0.5</v>
      </c>
      <c r="X1115">
        <v>-0.5</v>
      </c>
      <c r="Y1115">
        <v>-7.6</v>
      </c>
      <c r="Z1115">
        <v>3.8</v>
      </c>
      <c r="AA1115">
        <v>0.3</v>
      </c>
    </row>
    <row r="1116" spans="1:27" x14ac:dyDescent="0.25">
      <c r="A1116">
        <v>1698</v>
      </c>
      <c r="B1116" t="s">
        <v>4351</v>
      </c>
      <c r="C1116" t="s">
        <v>20869</v>
      </c>
      <c r="D1116">
        <v>1</v>
      </c>
      <c r="E1116">
        <v>1</v>
      </c>
      <c r="F1116">
        <v>0</v>
      </c>
      <c r="G1116">
        <v>0</v>
      </c>
      <c r="H1116">
        <v>0</v>
      </c>
      <c r="I1116">
        <v>0</v>
      </c>
      <c r="J1116">
        <v>0</v>
      </c>
      <c r="K1116">
        <v>0</v>
      </c>
      <c r="L1116">
        <v>0</v>
      </c>
      <c r="M1116">
        <v>0</v>
      </c>
      <c r="N1116">
        <v>0</v>
      </c>
      <c r="O1116">
        <v>0</v>
      </c>
      <c r="P1116">
        <v>0</v>
      </c>
      <c r="Q1116">
        <v>0.23200000000000001</v>
      </c>
      <c r="R1116">
        <v>0.29199999999999998</v>
      </c>
      <c r="S1116">
        <v>0.32800000000000001</v>
      </c>
      <c r="T1116">
        <v>0.62</v>
      </c>
      <c r="U1116">
        <v>0.27400000000000002</v>
      </c>
      <c r="V1116">
        <v>65</v>
      </c>
      <c r="W1116">
        <v>0</v>
      </c>
      <c r="X1116">
        <v>0</v>
      </c>
      <c r="Y1116">
        <v>0</v>
      </c>
      <c r="Z1116">
        <v>0</v>
      </c>
      <c r="AA1116">
        <v>0</v>
      </c>
    </row>
    <row r="1117" spans="1:27" x14ac:dyDescent="0.25">
      <c r="A1117" t="s">
        <v>2790</v>
      </c>
      <c r="B1117" t="s">
        <v>2791</v>
      </c>
      <c r="C1117" t="s">
        <v>20871</v>
      </c>
      <c r="D1117">
        <v>1</v>
      </c>
      <c r="E1117">
        <v>1</v>
      </c>
      <c r="F1117">
        <v>0</v>
      </c>
      <c r="G1117">
        <v>0</v>
      </c>
      <c r="H1117">
        <v>0</v>
      </c>
      <c r="I1117">
        <v>0</v>
      </c>
      <c r="J1117">
        <v>0</v>
      </c>
      <c r="K1117">
        <v>0</v>
      </c>
      <c r="L1117">
        <v>0</v>
      </c>
      <c r="M1117">
        <v>0</v>
      </c>
      <c r="N1117">
        <v>0</v>
      </c>
      <c r="O1117">
        <v>0</v>
      </c>
      <c r="P1117">
        <v>0</v>
      </c>
      <c r="Q1117">
        <v>0.247</v>
      </c>
      <c r="R1117">
        <v>0.28699999999999998</v>
      </c>
      <c r="S1117">
        <v>0.33500000000000002</v>
      </c>
      <c r="T1117">
        <v>0.622</v>
      </c>
      <c r="U1117">
        <v>0.27300000000000002</v>
      </c>
      <c r="V1117">
        <v>73</v>
      </c>
      <c r="W1117">
        <v>0</v>
      </c>
      <c r="X1117">
        <v>0</v>
      </c>
      <c r="Y1117">
        <v>0</v>
      </c>
      <c r="Z1117">
        <v>0</v>
      </c>
      <c r="AA1117">
        <v>0</v>
      </c>
    </row>
    <row r="1118" spans="1:27" x14ac:dyDescent="0.25">
      <c r="A1118" t="s">
        <v>3875</v>
      </c>
      <c r="B1118" t="s">
        <v>3876</v>
      </c>
      <c r="C1118" t="s">
        <v>20886</v>
      </c>
      <c r="D1118">
        <v>1</v>
      </c>
      <c r="E1118">
        <v>1</v>
      </c>
      <c r="F1118">
        <v>0</v>
      </c>
      <c r="G1118">
        <v>0</v>
      </c>
      <c r="H1118">
        <v>0</v>
      </c>
      <c r="I1118">
        <v>0</v>
      </c>
      <c r="J1118">
        <v>0</v>
      </c>
      <c r="K1118">
        <v>0</v>
      </c>
      <c r="L1118">
        <v>0</v>
      </c>
      <c r="M1118">
        <v>0</v>
      </c>
      <c r="N1118">
        <v>0</v>
      </c>
      <c r="O1118">
        <v>0</v>
      </c>
      <c r="P1118">
        <v>0</v>
      </c>
      <c r="Q1118">
        <v>0.23699999999999999</v>
      </c>
      <c r="R1118">
        <v>0.28899999999999998</v>
      </c>
      <c r="S1118">
        <v>0.33100000000000002</v>
      </c>
      <c r="T1118">
        <v>0.61899999999999999</v>
      </c>
      <c r="U1118">
        <v>0.27300000000000002</v>
      </c>
      <c r="V1118">
        <v>69</v>
      </c>
      <c r="W1118">
        <v>0</v>
      </c>
      <c r="X1118">
        <v>0</v>
      </c>
      <c r="Y1118">
        <v>0</v>
      </c>
      <c r="Z1118">
        <v>0</v>
      </c>
      <c r="AA1118">
        <v>0</v>
      </c>
    </row>
    <row r="1119" spans="1:27" x14ac:dyDescent="0.25">
      <c r="A1119" t="s">
        <v>4649</v>
      </c>
      <c r="B1119" t="s">
        <v>4650</v>
      </c>
      <c r="C1119" t="s">
        <v>20871</v>
      </c>
      <c r="D1119">
        <v>1</v>
      </c>
      <c r="E1119">
        <v>1</v>
      </c>
      <c r="F1119">
        <v>0</v>
      </c>
      <c r="G1119">
        <v>0</v>
      </c>
      <c r="H1119">
        <v>0</v>
      </c>
      <c r="I1119">
        <v>0</v>
      </c>
      <c r="J1119">
        <v>0</v>
      </c>
      <c r="K1119">
        <v>0</v>
      </c>
      <c r="L1119">
        <v>0</v>
      </c>
      <c r="M1119">
        <v>0</v>
      </c>
      <c r="N1119">
        <v>0</v>
      </c>
      <c r="O1119">
        <v>0</v>
      </c>
      <c r="P1119">
        <v>0</v>
      </c>
      <c r="Q1119">
        <v>0.23699999999999999</v>
      </c>
      <c r="R1119">
        <v>0.28999999999999998</v>
      </c>
      <c r="S1119">
        <v>0.33300000000000002</v>
      </c>
      <c r="T1119">
        <v>0.623</v>
      </c>
      <c r="U1119">
        <v>0.27300000000000002</v>
      </c>
      <c r="V1119">
        <v>73</v>
      </c>
      <c r="W1119">
        <v>0</v>
      </c>
      <c r="X1119">
        <v>0</v>
      </c>
      <c r="Y1119">
        <v>0</v>
      </c>
      <c r="Z1119">
        <v>0</v>
      </c>
      <c r="AA1119">
        <v>0</v>
      </c>
    </row>
    <row r="1120" spans="1:27" x14ac:dyDescent="0.25">
      <c r="A1120">
        <v>9284</v>
      </c>
      <c r="B1120" t="s">
        <v>4497</v>
      </c>
      <c r="C1120" t="s">
        <v>20869</v>
      </c>
      <c r="D1120">
        <v>123</v>
      </c>
      <c r="E1120">
        <v>112</v>
      </c>
      <c r="F1120">
        <v>25</v>
      </c>
      <c r="G1120">
        <v>5</v>
      </c>
      <c r="H1120">
        <v>1</v>
      </c>
      <c r="I1120">
        <v>2</v>
      </c>
      <c r="J1120">
        <v>11</v>
      </c>
      <c r="K1120">
        <v>11</v>
      </c>
      <c r="L1120">
        <v>9</v>
      </c>
      <c r="M1120">
        <v>30</v>
      </c>
      <c r="N1120">
        <v>1</v>
      </c>
      <c r="O1120">
        <v>1</v>
      </c>
      <c r="P1120">
        <v>1</v>
      </c>
      <c r="Q1120">
        <v>0.223</v>
      </c>
      <c r="R1120">
        <v>0.28499999999999998</v>
      </c>
      <c r="S1120">
        <v>0.33700000000000002</v>
      </c>
      <c r="T1120">
        <v>0.622</v>
      </c>
      <c r="U1120">
        <v>0.27300000000000002</v>
      </c>
      <c r="V1120">
        <v>65</v>
      </c>
      <c r="W1120">
        <v>0.1</v>
      </c>
      <c r="X1120">
        <v>0.4</v>
      </c>
      <c r="Y1120">
        <v>-4.9000000000000004</v>
      </c>
      <c r="Z1120">
        <v>2.9</v>
      </c>
      <c r="AA1120">
        <v>0.2</v>
      </c>
    </row>
    <row r="1121" spans="1:27" x14ac:dyDescent="0.25">
      <c r="A1121" t="s">
        <v>4399</v>
      </c>
      <c r="B1121" t="s">
        <v>4400</v>
      </c>
      <c r="C1121" t="s">
        <v>20869</v>
      </c>
      <c r="D1121">
        <v>1</v>
      </c>
      <c r="E1121">
        <v>1</v>
      </c>
      <c r="F1121">
        <v>0</v>
      </c>
      <c r="G1121">
        <v>0</v>
      </c>
      <c r="H1121">
        <v>0</v>
      </c>
      <c r="I1121">
        <v>0</v>
      </c>
      <c r="J1121">
        <v>0</v>
      </c>
      <c r="K1121">
        <v>0</v>
      </c>
      <c r="L1121">
        <v>0</v>
      </c>
      <c r="M1121">
        <v>0</v>
      </c>
      <c r="N1121">
        <v>0</v>
      </c>
      <c r="O1121">
        <v>0</v>
      </c>
      <c r="P1121">
        <v>0</v>
      </c>
      <c r="Q1121">
        <v>0.219</v>
      </c>
      <c r="R1121">
        <v>0.26400000000000001</v>
      </c>
      <c r="S1121">
        <v>0.36399999999999999</v>
      </c>
      <c r="T1121">
        <v>0.628</v>
      </c>
      <c r="U1121">
        <v>0.27300000000000002</v>
      </c>
      <c r="V1121">
        <v>65</v>
      </c>
      <c r="W1121">
        <v>0</v>
      </c>
      <c r="X1121">
        <v>0</v>
      </c>
      <c r="Y1121">
        <v>0</v>
      </c>
      <c r="Z1121">
        <v>0</v>
      </c>
      <c r="AA1121">
        <v>0</v>
      </c>
    </row>
    <row r="1122" spans="1:27" x14ac:dyDescent="0.25">
      <c r="A1122" t="s">
        <v>4281</v>
      </c>
      <c r="B1122" t="s">
        <v>4282</v>
      </c>
      <c r="C1122" t="s">
        <v>20880</v>
      </c>
      <c r="D1122">
        <v>1</v>
      </c>
      <c r="E1122">
        <v>1</v>
      </c>
      <c r="F1122">
        <v>0</v>
      </c>
      <c r="G1122">
        <v>0</v>
      </c>
      <c r="H1122">
        <v>0</v>
      </c>
      <c r="I1122">
        <v>0</v>
      </c>
      <c r="J1122">
        <v>0</v>
      </c>
      <c r="K1122">
        <v>0</v>
      </c>
      <c r="L1122">
        <v>0</v>
      </c>
      <c r="M1122">
        <v>0</v>
      </c>
      <c r="N1122">
        <v>0</v>
      </c>
      <c r="O1122">
        <v>0</v>
      </c>
      <c r="P1122">
        <v>0</v>
      </c>
      <c r="Q1122">
        <v>0.23499999999999999</v>
      </c>
      <c r="R1122">
        <v>0.28100000000000003</v>
      </c>
      <c r="S1122">
        <v>0.34200000000000003</v>
      </c>
      <c r="T1122">
        <v>0.623</v>
      </c>
      <c r="U1122">
        <v>0.27300000000000002</v>
      </c>
      <c r="V1122">
        <v>64</v>
      </c>
      <c r="W1122">
        <v>0</v>
      </c>
      <c r="X1122">
        <v>0</v>
      </c>
      <c r="Y1122">
        <v>0</v>
      </c>
      <c r="Z1122">
        <v>0</v>
      </c>
      <c r="AA1122">
        <v>0</v>
      </c>
    </row>
    <row r="1123" spans="1:27" x14ac:dyDescent="0.25">
      <c r="A1123" t="s">
        <v>4165</v>
      </c>
      <c r="B1123" t="s">
        <v>4166</v>
      </c>
      <c r="C1123" t="s">
        <v>20878</v>
      </c>
      <c r="D1123">
        <v>1</v>
      </c>
      <c r="E1123">
        <v>1</v>
      </c>
      <c r="F1123">
        <v>0</v>
      </c>
      <c r="G1123">
        <v>0</v>
      </c>
      <c r="H1123">
        <v>0</v>
      </c>
      <c r="I1123">
        <v>0</v>
      </c>
      <c r="J1123">
        <v>0</v>
      </c>
      <c r="K1123">
        <v>0</v>
      </c>
      <c r="L1123">
        <v>0</v>
      </c>
      <c r="M1123">
        <v>0</v>
      </c>
      <c r="N1123">
        <v>0</v>
      </c>
      <c r="O1123">
        <v>0</v>
      </c>
      <c r="P1123">
        <v>0</v>
      </c>
      <c r="Q1123">
        <v>0.23</v>
      </c>
      <c r="R1123">
        <v>0.28499999999999998</v>
      </c>
      <c r="S1123">
        <v>0.33300000000000002</v>
      </c>
      <c r="T1123">
        <v>0.61799999999999999</v>
      </c>
      <c r="U1123">
        <v>0.27300000000000002</v>
      </c>
      <c r="V1123">
        <v>69</v>
      </c>
      <c r="W1123">
        <v>0</v>
      </c>
      <c r="X1123">
        <v>0</v>
      </c>
      <c r="Y1123">
        <v>0</v>
      </c>
      <c r="Z1123">
        <v>0</v>
      </c>
      <c r="AA1123">
        <v>0</v>
      </c>
    </row>
    <row r="1124" spans="1:27" x14ac:dyDescent="0.25">
      <c r="A1124">
        <v>5751</v>
      </c>
      <c r="B1124" t="s">
        <v>4962</v>
      </c>
      <c r="C1124" t="s">
        <v>20884</v>
      </c>
      <c r="D1124">
        <v>27</v>
      </c>
      <c r="E1124">
        <v>25</v>
      </c>
      <c r="F1124">
        <v>6</v>
      </c>
      <c r="G1124">
        <v>1</v>
      </c>
      <c r="H1124">
        <v>0</v>
      </c>
      <c r="I1124">
        <v>0</v>
      </c>
      <c r="J1124">
        <v>2</v>
      </c>
      <c r="K1124">
        <v>2</v>
      </c>
      <c r="L1124">
        <v>1</v>
      </c>
      <c r="M1124">
        <v>4</v>
      </c>
      <c r="N1124">
        <v>0</v>
      </c>
      <c r="O1124">
        <v>1</v>
      </c>
      <c r="P1124">
        <v>0</v>
      </c>
      <c r="Q1124">
        <v>0.251</v>
      </c>
      <c r="R1124">
        <v>0.28100000000000003</v>
      </c>
      <c r="S1124">
        <v>0.34699999999999998</v>
      </c>
      <c r="T1124">
        <v>0.627</v>
      </c>
      <c r="U1124">
        <v>0.27300000000000002</v>
      </c>
      <c r="V1124">
        <v>66</v>
      </c>
      <c r="W1124">
        <v>0</v>
      </c>
      <c r="X1124">
        <v>-0.1</v>
      </c>
      <c r="Y1124">
        <v>-1</v>
      </c>
      <c r="Z1124">
        <v>0</v>
      </c>
      <c r="AA1124">
        <v>0</v>
      </c>
    </row>
    <row r="1125" spans="1:27" x14ac:dyDescent="0.25">
      <c r="A1125" t="s">
        <v>4502</v>
      </c>
      <c r="B1125" t="s">
        <v>4503</v>
      </c>
      <c r="C1125" t="s">
        <v>20868</v>
      </c>
      <c r="D1125">
        <v>1</v>
      </c>
      <c r="E1125">
        <v>1</v>
      </c>
      <c r="F1125">
        <v>0</v>
      </c>
      <c r="G1125">
        <v>0</v>
      </c>
      <c r="H1125">
        <v>0</v>
      </c>
      <c r="I1125">
        <v>0</v>
      </c>
      <c r="J1125">
        <v>0</v>
      </c>
      <c r="K1125">
        <v>0</v>
      </c>
      <c r="L1125">
        <v>0</v>
      </c>
      <c r="M1125">
        <v>0</v>
      </c>
      <c r="N1125">
        <v>0</v>
      </c>
      <c r="O1125">
        <v>0</v>
      </c>
      <c r="P1125">
        <v>0</v>
      </c>
      <c r="Q1125">
        <v>0.24299999999999999</v>
      </c>
      <c r="R1125">
        <v>0.28599999999999998</v>
      </c>
      <c r="S1125">
        <v>0.33400000000000002</v>
      </c>
      <c r="T1125">
        <v>0.62</v>
      </c>
      <c r="U1125">
        <v>0.27300000000000002</v>
      </c>
      <c r="V1125">
        <v>68</v>
      </c>
      <c r="W1125">
        <v>0</v>
      </c>
      <c r="X1125">
        <v>0</v>
      </c>
      <c r="Y1125">
        <v>0</v>
      </c>
      <c r="Z1125">
        <v>0</v>
      </c>
      <c r="AA1125">
        <v>0</v>
      </c>
    </row>
    <row r="1126" spans="1:27" x14ac:dyDescent="0.25">
      <c r="A1126" t="s">
        <v>4272</v>
      </c>
      <c r="B1126" t="s">
        <v>4273</v>
      </c>
      <c r="C1126" t="s">
        <v>20878</v>
      </c>
      <c r="D1126">
        <v>1</v>
      </c>
      <c r="E1126">
        <v>1</v>
      </c>
      <c r="F1126">
        <v>0</v>
      </c>
      <c r="G1126">
        <v>0</v>
      </c>
      <c r="H1126">
        <v>0</v>
      </c>
      <c r="I1126">
        <v>0</v>
      </c>
      <c r="J1126">
        <v>0</v>
      </c>
      <c r="K1126">
        <v>0</v>
      </c>
      <c r="L1126">
        <v>0</v>
      </c>
      <c r="M1126">
        <v>0</v>
      </c>
      <c r="N1126">
        <v>0</v>
      </c>
      <c r="O1126">
        <v>0</v>
      </c>
      <c r="P1126">
        <v>0</v>
      </c>
      <c r="Q1126">
        <v>0.23599999999999999</v>
      </c>
      <c r="R1126">
        <v>0.29199999999999998</v>
      </c>
      <c r="S1126">
        <v>0.32200000000000001</v>
      </c>
      <c r="T1126">
        <v>0.61399999999999999</v>
      </c>
      <c r="U1126">
        <v>0.27300000000000002</v>
      </c>
      <c r="V1126">
        <v>68</v>
      </c>
      <c r="W1126">
        <v>0</v>
      </c>
      <c r="X1126">
        <v>0</v>
      </c>
      <c r="Y1126">
        <v>0</v>
      </c>
      <c r="Z1126">
        <v>0</v>
      </c>
      <c r="AA1126">
        <v>0</v>
      </c>
    </row>
    <row r="1127" spans="1:27" x14ac:dyDescent="0.25">
      <c r="A1127" t="s">
        <v>2473</v>
      </c>
      <c r="B1127" t="s">
        <v>2474</v>
      </c>
      <c r="C1127" t="s">
        <v>20865</v>
      </c>
      <c r="D1127">
        <v>1</v>
      </c>
      <c r="E1127">
        <v>1</v>
      </c>
      <c r="F1127">
        <v>0</v>
      </c>
      <c r="G1127">
        <v>0</v>
      </c>
      <c r="H1127">
        <v>0</v>
      </c>
      <c r="I1127">
        <v>0</v>
      </c>
      <c r="J1127">
        <v>0</v>
      </c>
      <c r="K1127">
        <v>0</v>
      </c>
      <c r="L1127">
        <v>0</v>
      </c>
      <c r="M1127">
        <v>0</v>
      </c>
      <c r="N1127">
        <v>0</v>
      </c>
      <c r="O1127">
        <v>0</v>
      </c>
      <c r="P1127">
        <v>0</v>
      </c>
      <c r="Q1127">
        <v>0.24299999999999999</v>
      </c>
      <c r="R1127">
        <v>0.28399999999999997</v>
      </c>
      <c r="S1127">
        <v>0.33800000000000002</v>
      </c>
      <c r="T1127">
        <v>0.622</v>
      </c>
      <c r="U1127">
        <v>0.27300000000000002</v>
      </c>
      <c r="V1127">
        <v>74</v>
      </c>
      <c r="W1127">
        <v>0</v>
      </c>
      <c r="X1127">
        <v>0</v>
      </c>
      <c r="Y1127">
        <v>0</v>
      </c>
      <c r="Z1127">
        <v>0</v>
      </c>
      <c r="AA1127">
        <v>0</v>
      </c>
    </row>
    <row r="1128" spans="1:27" x14ac:dyDescent="0.25">
      <c r="A1128" t="s">
        <v>4177</v>
      </c>
      <c r="B1128" t="s">
        <v>4178</v>
      </c>
      <c r="C1128" t="s">
        <v>20884</v>
      </c>
      <c r="D1128">
        <v>1</v>
      </c>
      <c r="E1128">
        <v>1</v>
      </c>
      <c r="F1128">
        <v>0</v>
      </c>
      <c r="G1128">
        <v>0</v>
      </c>
      <c r="H1128">
        <v>0</v>
      </c>
      <c r="I1128">
        <v>0</v>
      </c>
      <c r="J1128">
        <v>0</v>
      </c>
      <c r="K1128">
        <v>0</v>
      </c>
      <c r="L1128">
        <v>0</v>
      </c>
      <c r="M1128">
        <v>0</v>
      </c>
      <c r="N1128">
        <v>0</v>
      </c>
      <c r="O1128">
        <v>0</v>
      </c>
      <c r="P1128">
        <v>0</v>
      </c>
      <c r="Q1128">
        <v>0.222</v>
      </c>
      <c r="R1128">
        <v>0.28299999999999997</v>
      </c>
      <c r="S1128">
        <v>0.33700000000000002</v>
      </c>
      <c r="T1128">
        <v>0.62</v>
      </c>
      <c r="U1128">
        <v>0.27300000000000002</v>
      </c>
      <c r="V1128">
        <v>65</v>
      </c>
      <c r="W1128">
        <v>0</v>
      </c>
      <c r="X1128">
        <v>0</v>
      </c>
      <c r="Y1128">
        <v>0</v>
      </c>
      <c r="Z1128">
        <v>0</v>
      </c>
      <c r="AA1128">
        <v>0</v>
      </c>
    </row>
    <row r="1129" spans="1:27" x14ac:dyDescent="0.25">
      <c r="A1129">
        <v>6596</v>
      </c>
      <c r="B1129" t="s">
        <v>4637</v>
      </c>
      <c r="C1129" t="s">
        <v>1</v>
      </c>
      <c r="D1129">
        <v>33</v>
      </c>
      <c r="E1129">
        <v>30</v>
      </c>
      <c r="F1129">
        <v>7</v>
      </c>
      <c r="G1129">
        <v>1</v>
      </c>
      <c r="H1129">
        <v>0</v>
      </c>
      <c r="I1129">
        <v>0</v>
      </c>
      <c r="J1129">
        <v>3</v>
      </c>
      <c r="K1129">
        <v>3</v>
      </c>
      <c r="L1129">
        <v>2</v>
      </c>
      <c r="M1129">
        <v>7</v>
      </c>
      <c r="N1129">
        <v>0</v>
      </c>
      <c r="O1129">
        <v>0</v>
      </c>
      <c r="P1129">
        <v>0</v>
      </c>
      <c r="Q1129">
        <v>0.23799999999999999</v>
      </c>
      <c r="R1129">
        <v>0.29599999999999999</v>
      </c>
      <c r="S1129">
        <v>0.317</v>
      </c>
      <c r="T1129">
        <v>0.61299999999999999</v>
      </c>
      <c r="U1129">
        <v>0.27300000000000002</v>
      </c>
      <c r="V1129">
        <v>69</v>
      </c>
      <c r="W1129">
        <v>0</v>
      </c>
      <c r="X1129">
        <v>-0.1</v>
      </c>
      <c r="Y1129">
        <v>-1.2</v>
      </c>
      <c r="Z1129">
        <v>0</v>
      </c>
      <c r="AA1129">
        <v>0</v>
      </c>
    </row>
    <row r="1130" spans="1:27" x14ac:dyDescent="0.25">
      <c r="A1130" t="s">
        <v>4198</v>
      </c>
      <c r="B1130" t="s">
        <v>4199</v>
      </c>
      <c r="C1130" t="s">
        <v>20890</v>
      </c>
      <c r="D1130">
        <v>1</v>
      </c>
      <c r="E1130">
        <v>1</v>
      </c>
      <c r="F1130">
        <v>0</v>
      </c>
      <c r="G1130">
        <v>0</v>
      </c>
      <c r="H1130">
        <v>0</v>
      </c>
      <c r="I1130">
        <v>0</v>
      </c>
      <c r="J1130">
        <v>0</v>
      </c>
      <c r="K1130">
        <v>0</v>
      </c>
      <c r="L1130">
        <v>0</v>
      </c>
      <c r="M1130">
        <v>0</v>
      </c>
      <c r="N1130">
        <v>0</v>
      </c>
      <c r="O1130">
        <v>0</v>
      </c>
      <c r="P1130">
        <v>0</v>
      </c>
      <c r="Q1130">
        <v>0.23699999999999999</v>
      </c>
      <c r="R1130">
        <v>0.28899999999999998</v>
      </c>
      <c r="S1130">
        <v>0.32700000000000001</v>
      </c>
      <c r="T1130">
        <v>0.61599999999999999</v>
      </c>
      <c r="U1130">
        <v>0.27300000000000002</v>
      </c>
      <c r="V1130">
        <v>74</v>
      </c>
      <c r="W1130">
        <v>0</v>
      </c>
      <c r="X1130">
        <v>0</v>
      </c>
      <c r="Y1130">
        <v>0</v>
      </c>
      <c r="Z1130">
        <v>0</v>
      </c>
      <c r="AA1130">
        <v>0</v>
      </c>
    </row>
    <row r="1131" spans="1:27" x14ac:dyDescent="0.25">
      <c r="A1131" t="s">
        <v>20948</v>
      </c>
      <c r="B1131" t="s">
        <v>20949</v>
      </c>
      <c r="C1131" t="s">
        <v>1</v>
      </c>
      <c r="D1131">
        <v>1</v>
      </c>
      <c r="E1131">
        <v>1</v>
      </c>
      <c r="F1131">
        <v>0</v>
      </c>
      <c r="G1131">
        <v>0</v>
      </c>
      <c r="H1131">
        <v>0</v>
      </c>
      <c r="I1131">
        <v>0</v>
      </c>
      <c r="J1131">
        <v>0</v>
      </c>
      <c r="K1131">
        <v>0</v>
      </c>
      <c r="L1131">
        <v>0</v>
      </c>
      <c r="M1131">
        <v>0</v>
      </c>
      <c r="N1131">
        <v>0</v>
      </c>
      <c r="O1131">
        <v>0</v>
      </c>
      <c r="P1131">
        <v>0</v>
      </c>
      <c r="Q1131">
        <v>0.246</v>
      </c>
      <c r="R1131">
        <v>0.28199999999999997</v>
      </c>
      <c r="S1131">
        <v>0.34100000000000003</v>
      </c>
      <c r="T1131">
        <v>0.623</v>
      </c>
      <c r="U1131">
        <v>0.27300000000000002</v>
      </c>
      <c r="V1131">
        <v>69</v>
      </c>
      <c r="W1131">
        <v>0</v>
      </c>
      <c r="X1131">
        <v>0</v>
      </c>
      <c r="Y1131">
        <v>0</v>
      </c>
      <c r="Z1131">
        <v>0</v>
      </c>
      <c r="AA1131">
        <v>0</v>
      </c>
    </row>
    <row r="1132" spans="1:27" x14ac:dyDescent="0.25">
      <c r="A1132" t="s">
        <v>4299</v>
      </c>
      <c r="B1132" t="s">
        <v>4300</v>
      </c>
      <c r="C1132" t="s">
        <v>20867</v>
      </c>
      <c r="D1132">
        <v>1</v>
      </c>
      <c r="E1132">
        <v>1</v>
      </c>
      <c r="F1132">
        <v>0</v>
      </c>
      <c r="G1132">
        <v>0</v>
      </c>
      <c r="H1132">
        <v>0</v>
      </c>
      <c r="I1132">
        <v>0</v>
      </c>
      <c r="J1132">
        <v>0</v>
      </c>
      <c r="K1132">
        <v>0</v>
      </c>
      <c r="L1132">
        <v>0</v>
      </c>
      <c r="M1132">
        <v>0</v>
      </c>
      <c r="N1132">
        <v>0</v>
      </c>
      <c r="O1132">
        <v>0</v>
      </c>
      <c r="P1132">
        <v>0</v>
      </c>
      <c r="Q1132">
        <v>0.23100000000000001</v>
      </c>
      <c r="R1132">
        <v>0.29099999999999998</v>
      </c>
      <c r="S1132">
        <v>0.32300000000000001</v>
      </c>
      <c r="T1132">
        <v>0.61399999999999999</v>
      </c>
      <c r="U1132">
        <v>0.27300000000000002</v>
      </c>
      <c r="V1132">
        <v>69</v>
      </c>
      <c r="W1132">
        <v>0</v>
      </c>
      <c r="X1132">
        <v>0</v>
      </c>
      <c r="Y1132">
        <v>0</v>
      </c>
      <c r="Z1132">
        <v>0</v>
      </c>
      <c r="AA1132">
        <v>0</v>
      </c>
    </row>
    <row r="1133" spans="1:27" x14ac:dyDescent="0.25">
      <c r="A1133">
        <v>9954</v>
      </c>
      <c r="B1133" t="s">
        <v>3957</v>
      </c>
      <c r="C1133" t="s">
        <v>20890</v>
      </c>
      <c r="D1133">
        <v>92</v>
      </c>
      <c r="E1133">
        <v>85</v>
      </c>
      <c r="F1133">
        <v>20</v>
      </c>
      <c r="G1133">
        <v>4</v>
      </c>
      <c r="H1133">
        <v>0</v>
      </c>
      <c r="I1133">
        <v>1</v>
      </c>
      <c r="J1133">
        <v>8</v>
      </c>
      <c r="K1133">
        <v>8</v>
      </c>
      <c r="L1133">
        <v>5</v>
      </c>
      <c r="M1133">
        <v>23</v>
      </c>
      <c r="N1133">
        <v>1</v>
      </c>
      <c r="O1133">
        <v>3</v>
      </c>
      <c r="P1133">
        <v>2</v>
      </c>
      <c r="Q1133">
        <v>0.23499999999999999</v>
      </c>
      <c r="R1133">
        <v>0.28299999999999997</v>
      </c>
      <c r="S1133">
        <v>0.34100000000000003</v>
      </c>
      <c r="T1133">
        <v>0.624</v>
      </c>
      <c r="U1133">
        <v>0.27300000000000002</v>
      </c>
      <c r="V1133">
        <v>74</v>
      </c>
      <c r="W1133">
        <v>0</v>
      </c>
      <c r="X1133">
        <v>0.3</v>
      </c>
      <c r="Y1133">
        <v>-2.7</v>
      </c>
      <c r="Z1133">
        <v>-0.9</v>
      </c>
      <c r="AA1133">
        <v>-0.1</v>
      </c>
    </row>
    <row r="1134" spans="1:27" x14ac:dyDescent="0.25">
      <c r="A1134" t="s">
        <v>4125</v>
      </c>
      <c r="B1134" t="s">
        <v>4126</v>
      </c>
      <c r="C1134" t="s">
        <v>20892</v>
      </c>
      <c r="D1134">
        <v>1</v>
      </c>
      <c r="E1134">
        <v>1</v>
      </c>
      <c r="F1134">
        <v>0</v>
      </c>
      <c r="G1134">
        <v>0</v>
      </c>
      <c r="H1134">
        <v>0</v>
      </c>
      <c r="I1134">
        <v>0</v>
      </c>
      <c r="J1134">
        <v>0</v>
      </c>
      <c r="K1134">
        <v>0</v>
      </c>
      <c r="L1134">
        <v>0</v>
      </c>
      <c r="M1134">
        <v>0</v>
      </c>
      <c r="N1134">
        <v>0</v>
      </c>
      <c r="O1134">
        <v>0</v>
      </c>
      <c r="P1134">
        <v>0</v>
      </c>
      <c r="Q1134">
        <v>0.22</v>
      </c>
      <c r="R1134">
        <v>0.27700000000000002</v>
      </c>
      <c r="S1134">
        <v>0.34100000000000003</v>
      </c>
      <c r="T1134">
        <v>0.61899999999999999</v>
      </c>
      <c r="U1134">
        <v>0.27300000000000002</v>
      </c>
      <c r="V1134">
        <v>68</v>
      </c>
      <c r="W1134">
        <v>0</v>
      </c>
      <c r="X1134">
        <v>0</v>
      </c>
      <c r="Y1134">
        <v>0</v>
      </c>
      <c r="Z1134">
        <v>0</v>
      </c>
      <c r="AA1134">
        <v>0</v>
      </c>
    </row>
    <row r="1135" spans="1:27" x14ac:dyDescent="0.25">
      <c r="A1135" t="s">
        <v>3113</v>
      </c>
      <c r="B1135" t="s">
        <v>3114</v>
      </c>
      <c r="C1135" t="s">
        <v>20890</v>
      </c>
      <c r="D1135">
        <v>1</v>
      </c>
      <c r="E1135">
        <v>1</v>
      </c>
      <c r="F1135">
        <v>0</v>
      </c>
      <c r="G1135">
        <v>0</v>
      </c>
      <c r="H1135">
        <v>0</v>
      </c>
      <c r="I1135">
        <v>0</v>
      </c>
      <c r="J1135">
        <v>0</v>
      </c>
      <c r="K1135">
        <v>0</v>
      </c>
      <c r="L1135">
        <v>0</v>
      </c>
      <c r="M1135">
        <v>0</v>
      </c>
      <c r="N1135">
        <v>0</v>
      </c>
      <c r="O1135">
        <v>0</v>
      </c>
      <c r="P1135">
        <v>0</v>
      </c>
      <c r="Q1135">
        <v>0.23300000000000001</v>
      </c>
      <c r="R1135">
        <v>0.27600000000000002</v>
      </c>
      <c r="S1135">
        <v>0.34799999999999998</v>
      </c>
      <c r="T1135">
        <v>0.625</v>
      </c>
      <c r="U1135">
        <v>0.27300000000000002</v>
      </c>
      <c r="V1135">
        <v>74</v>
      </c>
      <c r="W1135">
        <v>0</v>
      </c>
      <c r="X1135">
        <v>0</v>
      </c>
      <c r="Y1135">
        <v>0</v>
      </c>
      <c r="Z1135">
        <v>0</v>
      </c>
      <c r="AA1135">
        <v>0</v>
      </c>
    </row>
    <row r="1136" spans="1:27" x14ac:dyDescent="0.25">
      <c r="A1136" t="s">
        <v>2837</v>
      </c>
      <c r="B1136" t="s">
        <v>2838</v>
      </c>
      <c r="C1136" t="s">
        <v>20888</v>
      </c>
      <c r="D1136">
        <v>26</v>
      </c>
      <c r="E1136">
        <v>24</v>
      </c>
      <c r="F1136">
        <v>6</v>
      </c>
      <c r="G1136">
        <v>1</v>
      </c>
      <c r="H1136">
        <v>0</v>
      </c>
      <c r="I1136">
        <v>1</v>
      </c>
      <c r="J1136">
        <v>2</v>
      </c>
      <c r="K1136">
        <v>2</v>
      </c>
      <c r="L1136">
        <v>1</v>
      </c>
      <c r="M1136">
        <v>7</v>
      </c>
      <c r="N1136">
        <v>0</v>
      </c>
      <c r="O1136">
        <v>1</v>
      </c>
      <c r="P1136">
        <v>0</v>
      </c>
      <c r="Q1136">
        <v>0.22700000000000001</v>
      </c>
      <c r="R1136">
        <v>0.27600000000000002</v>
      </c>
      <c r="S1136">
        <v>0.34599999999999997</v>
      </c>
      <c r="T1136">
        <v>0.622</v>
      </c>
      <c r="U1136">
        <v>0.27300000000000002</v>
      </c>
      <c r="V1136">
        <v>68</v>
      </c>
      <c r="W1136">
        <v>0</v>
      </c>
      <c r="X1136">
        <v>0</v>
      </c>
      <c r="Y1136">
        <v>-1</v>
      </c>
      <c r="Z1136">
        <v>0.1</v>
      </c>
      <c r="AA1136">
        <v>0</v>
      </c>
    </row>
    <row r="1137" spans="1:27" x14ac:dyDescent="0.25">
      <c r="A1137">
        <v>3274</v>
      </c>
      <c r="B1137" t="s">
        <v>4425</v>
      </c>
      <c r="C1137" t="s">
        <v>20884</v>
      </c>
      <c r="D1137">
        <v>1</v>
      </c>
      <c r="E1137">
        <v>1</v>
      </c>
      <c r="F1137">
        <v>0</v>
      </c>
      <c r="G1137">
        <v>0</v>
      </c>
      <c r="H1137">
        <v>0</v>
      </c>
      <c r="I1137">
        <v>0</v>
      </c>
      <c r="J1137">
        <v>0</v>
      </c>
      <c r="K1137">
        <v>0</v>
      </c>
      <c r="L1137">
        <v>0</v>
      </c>
      <c r="M1137">
        <v>0</v>
      </c>
      <c r="N1137">
        <v>0</v>
      </c>
      <c r="O1137">
        <v>0</v>
      </c>
      <c r="P1137">
        <v>0</v>
      </c>
      <c r="Q1137">
        <v>0.22500000000000001</v>
      </c>
      <c r="R1137">
        <v>0.28399999999999997</v>
      </c>
      <c r="S1137">
        <v>0.33200000000000002</v>
      </c>
      <c r="T1137">
        <v>0.61599999999999999</v>
      </c>
      <c r="U1137">
        <v>0.27300000000000002</v>
      </c>
      <c r="V1137">
        <v>65</v>
      </c>
      <c r="W1137">
        <v>0</v>
      </c>
      <c r="X1137">
        <v>0</v>
      </c>
      <c r="Y1137">
        <v>0</v>
      </c>
      <c r="Z1137">
        <v>0</v>
      </c>
      <c r="AA1137">
        <v>0</v>
      </c>
    </row>
    <row r="1138" spans="1:27" x14ac:dyDescent="0.25">
      <c r="A1138" t="s">
        <v>4663</v>
      </c>
      <c r="B1138" t="s">
        <v>4664</v>
      </c>
      <c r="C1138" t="s">
        <v>20892</v>
      </c>
      <c r="D1138">
        <v>1</v>
      </c>
      <c r="E1138">
        <v>1</v>
      </c>
      <c r="F1138">
        <v>0</v>
      </c>
      <c r="G1138">
        <v>0</v>
      </c>
      <c r="H1138">
        <v>0</v>
      </c>
      <c r="I1138">
        <v>0</v>
      </c>
      <c r="J1138">
        <v>0</v>
      </c>
      <c r="K1138">
        <v>0</v>
      </c>
      <c r="L1138">
        <v>0</v>
      </c>
      <c r="M1138">
        <v>0</v>
      </c>
      <c r="N1138">
        <v>0</v>
      </c>
      <c r="O1138">
        <v>0</v>
      </c>
      <c r="P1138">
        <v>0</v>
      </c>
      <c r="Q1138">
        <v>0.23300000000000001</v>
      </c>
      <c r="R1138">
        <v>0.27900000000000003</v>
      </c>
      <c r="S1138">
        <v>0.34399999999999997</v>
      </c>
      <c r="T1138">
        <v>0.623</v>
      </c>
      <c r="U1138">
        <v>0.27300000000000002</v>
      </c>
      <c r="V1138">
        <v>68</v>
      </c>
      <c r="W1138">
        <v>0</v>
      </c>
      <c r="X1138">
        <v>0</v>
      </c>
      <c r="Y1138">
        <v>0</v>
      </c>
      <c r="Z1138">
        <v>0</v>
      </c>
      <c r="AA1138">
        <v>0</v>
      </c>
    </row>
    <row r="1139" spans="1:27" x14ac:dyDescent="0.25">
      <c r="A1139" t="s">
        <v>2463</v>
      </c>
      <c r="B1139" t="s">
        <v>2464</v>
      </c>
      <c r="C1139" t="s">
        <v>20874</v>
      </c>
      <c r="D1139">
        <v>1</v>
      </c>
      <c r="E1139">
        <v>1</v>
      </c>
      <c r="F1139">
        <v>0</v>
      </c>
      <c r="G1139">
        <v>0</v>
      </c>
      <c r="H1139">
        <v>0</v>
      </c>
      <c r="I1139">
        <v>0</v>
      </c>
      <c r="J1139">
        <v>0</v>
      </c>
      <c r="K1139">
        <v>0</v>
      </c>
      <c r="L1139">
        <v>0</v>
      </c>
      <c r="M1139">
        <v>0</v>
      </c>
      <c r="N1139">
        <v>0</v>
      </c>
      <c r="O1139">
        <v>0</v>
      </c>
      <c r="P1139">
        <v>0</v>
      </c>
      <c r="Q1139">
        <v>0.22500000000000001</v>
      </c>
      <c r="R1139">
        <v>0.26100000000000001</v>
      </c>
      <c r="S1139">
        <v>0.36699999999999999</v>
      </c>
      <c r="T1139">
        <v>0.629</v>
      </c>
      <c r="U1139">
        <v>0.27300000000000002</v>
      </c>
      <c r="V1139">
        <v>70</v>
      </c>
      <c r="W1139">
        <v>0</v>
      </c>
      <c r="X1139">
        <v>0</v>
      </c>
      <c r="Y1139">
        <v>0</v>
      </c>
      <c r="Z1139">
        <v>0</v>
      </c>
      <c r="AA1139">
        <v>0</v>
      </c>
    </row>
    <row r="1140" spans="1:27" x14ac:dyDescent="0.25">
      <c r="A1140">
        <v>7937</v>
      </c>
      <c r="B1140" t="s">
        <v>4707</v>
      </c>
      <c r="C1140" t="s">
        <v>20884</v>
      </c>
      <c r="D1140">
        <v>1</v>
      </c>
      <c r="E1140">
        <v>1</v>
      </c>
      <c r="F1140">
        <v>0</v>
      </c>
      <c r="G1140">
        <v>0</v>
      </c>
      <c r="H1140">
        <v>0</v>
      </c>
      <c r="I1140">
        <v>0</v>
      </c>
      <c r="J1140">
        <v>0</v>
      </c>
      <c r="K1140">
        <v>0</v>
      </c>
      <c r="L1140">
        <v>0</v>
      </c>
      <c r="M1140">
        <v>0</v>
      </c>
      <c r="N1140">
        <v>0</v>
      </c>
      <c r="O1140">
        <v>0</v>
      </c>
      <c r="P1140">
        <v>0</v>
      </c>
      <c r="Q1140">
        <v>0.23</v>
      </c>
      <c r="R1140">
        <v>0.28499999999999998</v>
      </c>
      <c r="S1140">
        <v>0.33400000000000002</v>
      </c>
      <c r="T1140">
        <v>0.61899999999999999</v>
      </c>
      <c r="U1140">
        <v>0.27300000000000002</v>
      </c>
      <c r="V1140">
        <v>65</v>
      </c>
      <c r="W1140">
        <v>0</v>
      </c>
      <c r="X1140">
        <v>0</v>
      </c>
      <c r="Y1140">
        <v>0</v>
      </c>
      <c r="Z1140">
        <v>0</v>
      </c>
      <c r="AA1140">
        <v>0</v>
      </c>
    </row>
    <row r="1141" spans="1:27" x14ac:dyDescent="0.25">
      <c r="A1141" t="s">
        <v>3583</v>
      </c>
      <c r="B1141" t="s">
        <v>3584</v>
      </c>
      <c r="C1141" t="s">
        <v>20867</v>
      </c>
      <c r="D1141">
        <v>1</v>
      </c>
      <c r="E1141">
        <v>1</v>
      </c>
      <c r="F1141">
        <v>0</v>
      </c>
      <c r="G1141">
        <v>0</v>
      </c>
      <c r="H1141">
        <v>0</v>
      </c>
      <c r="I1141">
        <v>0</v>
      </c>
      <c r="J1141">
        <v>0</v>
      </c>
      <c r="K1141">
        <v>0</v>
      </c>
      <c r="L1141">
        <v>0</v>
      </c>
      <c r="M1141">
        <v>0</v>
      </c>
      <c r="N1141">
        <v>0</v>
      </c>
      <c r="O1141">
        <v>0</v>
      </c>
      <c r="P1141">
        <v>0</v>
      </c>
      <c r="Q1141">
        <v>0.23599999999999999</v>
      </c>
      <c r="R1141">
        <v>0.28699999999999998</v>
      </c>
      <c r="S1141">
        <v>0.33200000000000002</v>
      </c>
      <c r="T1141">
        <v>0.61899999999999999</v>
      </c>
      <c r="U1141">
        <v>0.27300000000000002</v>
      </c>
      <c r="V1141">
        <v>69</v>
      </c>
      <c r="W1141">
        <v>0</v>
      </c>
      <c r="X1141">
        <v>0</v>
      </c>
      <c r="Y1141">
        <v>0</v>
      </c>
      <c r="Z1141">
        <v>0</v>
      </c>
      <c r="AA1141">
        <v>0</v>
      </c>
    </row>
    <row r="1142" spans="1:27" x14ac:dyDescent="0.25">
      <c r="A1142" t="s">
        <v>3331</v>
      </c>
      <c r="B1142" t="s">
        <v>3332</v>
      </c>
      <c r="C1142" t="s">
        <v>20875</v>
      </c>
      <c r="D1142">
        <v>13</v>
      </c>
      <c r="E1142">
        <v>12</v>
      </c>
      <c r="F1142">
        <v>3</v>
      </c>
      <c r="G1142">
        <v>1</v>
      </c>
      <c r="H1142">
        <v>0</v>
      </c>
      <c r="I1142">
        <v>0</v>
      </c>
      <c r="J1142">
        <v>1</v>
      </c>
      <c r="K1142">
        <v>1</v>
      </c>
      <c r="L1142">
        <v>1</v>
      </c>
      <c r="M1142">
        <v>3</v>
      </c>
      <c r="N1142">
        <v>0</v>
      </c>
      <c r="O1142">
        <v>1</v>
      </c>
      <c r="P1142">
        <v>0</v>
      </c>
      <c r="Q1142">
        <v>0.24199999999999999</v>
      </c>
      <c r="R1142">
        <v>0.28499999999999998</v>
      </c>
      <c r="S1142">
        <v>0.33400000000000002</v>
      </c>
      <c r="T1142">
        <v>0.61899999999999999</v>
      </c>
      <c r="U1142">
        <v>0.27300000000000002</v>
      </c>
      <c r="V1142">
        <v>68</v>
      </c>
      <c r="W1142">
        <v>0</v>
      </c>
      <c r="X1142">
        <v>0</v>
      </c>
      <c r="Y1142">
        <v>-0.5</v>
      </c>
      <c r="Z1142">
        <v>0.1</v>
      </c>
      <c r="AA1142">
        <v>0</v>
      </c>
    </row>
    <row r="1143" spans="1:27" x14ac:dyDescent="0.25">
      <c r="A1143" t="s">
        <v>3512</v>
      </c>
      <c r="B1143" t="s">
        <v>3513</v>
      </c>
      <c r="C1143" t="s">
        <v>20878</v>
      </c>
      <c r="D1143">
        <v>1</v>
      </c>
      <c r="E1143">
        <v>1</v>
      </c>
      <c r="F1143">
        <v>0</v>
      </c>
      <c r="G1143">
        <v>0</v>
      </c>
      <c r="H1143">
        <v>0</v>
      </c>
      <c r="I1143">
        <v>0</v>
      </c>
      <c r="J1143">
        <v>0</v>
      </c>
      <c r="K1143">
        <v>0</v>
      </c>
      <c r="L1143">
        <v>0</v>
      </c>
      <c r="M1143">
        <v>0</v>
      </c>
      <c r="N1143">
        <v>0</v>
      </c>
      <c r="O1143">
        <v>0</v>
      </c>
      <c r="P1143">
        <v>0</v>
      </c>
      <c r="Q1143">
        <v>0.24199999999999999</v>
      </c>
      <c r="R1143">
        <v>0.28699999999999998</v>
      </c>
      <c r="S1143">
        <v>0.33100000000000002</v>
      </c>
      <c r="T1143">
        <v>0.61799999999999999</v>
      </c>
      <c r="U1143">
        <v>0.27300000000000002</v>
      </c>
      <c r="V1143">
        <v>68</v>
      </c>
      <c r="W1143">
        <v>0</v>
      </c>
      <c r="X1143">
        <v>0</v>
      </c>
      <c r="Y1143">
        <v>0</v>
      </c>
      <c r="Z1143">
        <v>0</v>
      </c>
      <c r="AA1143">
        <v>0</v>
      </c>
    </row>
    <row r="1144" spans="1:27" x14ac:dyDescent="0.25">
      <c r="A1144">
        <v>6165</v>
      </c>
      <c r="B1144" t="s">
        <v>4224</v>
      </c>
      <c r="C1144" t="s">
        <v>20891</v>
      </c>
      <c r="D1144">
        <v>1</v>
      </c>
      <c r="E1144">
        <v>1</v>
      </c>
      <c r="F1144">
        <v>0</v>
      </c>
      <c r="G1144">
        <v>0</v>
      </c>
      <c r="H1144">
        <v>0</v>
      </c>
      <c r="I1144">
        <v>0</v>
      </c>
      <c r="J1144">
        <v>0</v>
      </c>
      <c r="K1144">
        <v>0</v>
      </c>
      <c r="L1144">
        <v>0</v>
      </c>
      <c r="M1144">
        <v>0</v>
      </c>
      <c r="N1144">
        <v>0</v>
      </c>
      <c r="O1144">
        <v>0</v>
      </c>
      <c r="P1144">
        <v>0</v>
      </c>
      <c r="Q1144">
        <v>0.249</v>
      </c>
      <c r="R1144">
        <v>0.29799999999999999</v>
      </c>
      <c r="S1144">
        <v>0.31900000000000001</v>
      </c>
      <c r="T1144">
        <v>0.61699999999999999</v>
      </c>
      <c r="U1144">
        <v>0.27200000000000002</v>
      </c>
      <c r="V1144">
        <v>73</v>
      </c>
      <c r="W1144">
        <v>0</v>
      </c>
      <c r="X1144">
        <v>0</v>
      </c>
      <c r="Y1144">
        <v>0</v>
      </c>
      <c r="Z1144">
        <v>0</v>
      </c>
      <c r="AA1144">
        <v>0</v>
      </c>
    </row>
    <row r="1145" spans="1:27" x14ac:dyDescent="0.25">
      <c r="A1145" t="s">
        <v>20950</v>
      </c>
      <c r="B1145" t="s">
        <v>20951</v>
      </c>
      <c r="C1145" t="s">
        <v>20887</v>
      </c>
      <c r="D1145">
        <v>1</v>
      </c>
      <c r="E1145">
        <v>1</v>
      </c>
      <c r="F1145">
        <v>0</v>
      </c>
      <c r="G1145">
        <v>0</v>
      </c>
      <c r="H1145">
        <v>0</v>
      </c>
      <c r="I1145">
        <v>0</v>
      </c>
      <c r="J1145">
        <v>0</v>
      </c>
      <c r="K1145">
        <v>0</v>
      </c>
      <c r="L1145">
        <v>0</v>
      </c>
      <c r="M1145">
        <v>0</v>
      </c>
      <c r="N1145">
        <v>0</v>
      </c>
      <c r="O1145">
        <v>0</v>
      </c>
      <c r="P1145">
        <v>0</v>
      </c>
      <c r="Q1145">
        <v>0.24199999999999999</v>
      </c>
      <c r="R1145">
        <v>0.28100000000000003</v>
      </c>
      <c r="S1145">
        <v>0.34</v>
      </c>
      <c r="T1145">
        <v>0.621</v>
      </c>
      <c r="U1145">
        <v>0.27200000000000002</v>
      </c>
      <c r="V1145">
        <v>70</v>
      </c>
      <c r="W1145">
        <v>0</v>
      </c>
      <c r="X1145">
        <v>0</v>
      </c>
      <c r="Y1145">
        <v>0</v>
      </c>
      <c r="Z1145">
        <v>0</v>
      </c>
      <c r="AA1145">
        <v>0</v>
      </c>
    </row>
    <row r="1146" spans="1:27" x14ac:dyDescent="0.25">
      <c r="A1146">
        <v>8609</v>
      </c>
      <c r="B1146" t="s">
        <v>4386</v>
      </c>
      <c r="C1146" t="s">
        <v>20876</v>
      </c>
      <c r="D1146">
        <v>1</v>
      </c>
      <c r="E1146">
        <v>1</v>
      </c>
      <c r="F1146">
        <v>0</v>
      </c>
      <c r="G1146">
        <v>0</v>
      </c>
      <c r="H1146">
        <v>0</v>
      </c>
      <c r="I1146">
        <v>0</v>
      </c>
      <c r="J1146">
        <v>0</v>
      </c>
      <c r="K1146">
        <v>0</v>
      </c>
      <c r="L1146">
        <v>0</v>
      </c>
      <c r="M1146">
        <v>0</v>
      </c>
      <c r="N1146">
        <v>0</v>
      </c>
      <c r="O1146">
        <v>0</v>
      </c>
      <c r="P1146">
        <v>0</v>
      </c>
      <c r="Q1146">
        <v>0.221</v>
      </c>
      <c r="R1146">
        <v>0.27300000000000002</v>
      </c>
      <c r="S1146">
        <v>0.35099999999999998</v>
      </c>
      <c r="T1146">
        <v>0.624</v>
      </c>
      <c r="U1146">
        <v>0.27200000000000002</v>
      </c>
      <c r="V1146">
        <v>73</v>
      </c>
      <c r="W1146">
        <v>0</v>
      </c>
      <c r="X1146">
        <v>0</v>
      </c>
      <c r="Y1146">
        <v>0</v>
      </c>
      <c r="Z1146">
        <v>0</v>
      </c>
      <c r="AA1146">
        <v>0</v>
      </c>
    </row>
    <row r="1147" spans="1:27" x14ac:dyDescent="0.25">
      <c r="A1147" t="s">
        <v>4403</v>
      </c>
      <c r="B1147" t="s">
        <v>4404</v>
      </c>
      <c r="C1147" t="s">
        <v>20878</v>
      </c>
      <c r="D1147">
        <v>1</v>
      </c>
      <c r="E1147">
        <v>1</v>
      </c>
      <c r="F1147">
        <v>0</v>
      </c>
      <c r="G1147">
        <v>0</v>
      </c>
      <c r="H1147">
        <v>0</v>
      </c>
      <c r="I1147">
        <v>0</v>
      </c>
      <c r="J1147">
        <v>0</v>
      </c>
      <c r="K1147">
        <v>0</v>
      </c>
      <c r="L1147">
        <v>0</v>
      </c>
      <c r="M1147">
        <v>0</v>
      </c>
      <c r="N1147">
        <v>0</v>
      </c>
      <c r="O1147">
        <v>0</v>
      </c>
      <c r="P1147">
        <v>0</v>
      </c>
      <c r="Q1147">
        <v>0.23200000000000001</v>
      </c>
      <c r="R1147">
        <v>0.28199999999999997</v>
      </c>
      <c r="S1147">
        <v>0.33400000000000002</v>
      </c>
      <c r="T1147">
        <v>0.61699999999999999</v>
      </c>
      <c r="U1147">
        <v>0.27200000000000002</v>
      </c>
      <c r="V1147">
        <v>68</v>
      </c>
      <c r="W1147">
        <v>0</v>
      </c>
      <c r="X1147">
        <v>0</v>
      </c>
      <c r="Y1147">
        <v>0</v>
      </c>
      <c r="Z1147">
        <v>0</v>
      </c>
      <c r="AA1147">
        <v>0</v>
      </c>
    </row>
    <row r="1148" spans="1:27" x14ac:dyDescent="0.25">
      <c r="A1148" t="s">
        <v>3848</v>
      </c>
      <c r="B1148" t="s">
        <v>3849</v>
      </c>
      <c r="C1148" t="s">
        <v>20872</v>
      </c>
      <c r="D1148">
        <v>1</v>
      </c>
      <c r="E1148">
        <v>1</v>
      </c>
      <c r="F1148">
        <v>0</v>
      </c>
      <c r="G1148">
        <v>0</v>
      </c>
      <c r="H1148">
        <v>0</v>
      </c>
      <c r="I1148">
        <v>0</v>
      </c>
      <c r="J1148">
        <v>0</v>
      </c>
      <c r="K1148">
        <v>0</v>
      </c>
      <c r="L1148">
        <v>0</v>
      </c>
      <c r="M1148">
        <v>0</v>
      </c>
      <c r="N1148">
        <v>0</v>
      </c>
      <c r="O1148">
        <v>0</v>
      </c>
      <c r="P1148">
        <v>0</v>
      </c>
      <c r="Q1148">
        <v>0.216</v>
      </c>
      <c r="R1148">
        <v>0.29899999999999999</v>
      </c>
      <c r="S1148">
        <v>0.30399999999999999</v>
      </c>
      <c r="T1148">
        <v>0.60299999999999998</v>
      </c>
      <c r="U1148">
        <v>0.27200000000000002</v>
      </c>
      <c r="V1148">
        <v>68</v>
      </c>
      <c r="W1148">
        <v>0</v>
      </c>
      <c r="X1148">
        <v>0</v>
      </c>
      <c r="Y1148">
        <v>0</v>
      </c>
      <c r="Z1148">
        <v>0</v>
      </c>
      <c r="AA1148">
        <v>0</v>
      </c>
    </row>
    <row r="1149" spans="1:27" x14ac:dyDescent="0.25">
      <c r="A1149" t="s">
        <v>4380</v>
      </c>
      <c r="B1149" t="s">
        <v>4381</v>
      </c>
      <c r="C1149" t="s">
        <v>20889</v>
      </c>
      <c r="D1149">
        <v>1</v>
      </c>
      <c r="E1149">
        <v>1</v>
      </c>
      <c r="F1149">
        <v>0</v>
      </c>
      <c r="G1149">
        <v>0</v>
      </c>
      <c r="H1149">
        <v>0</v>
      </c>
      <c r="I1149">
        <v>0</v>
      </c>
      <c r="J1149">
        <v>0</v>
      </c>
      <c r="K1149">
        <v>0</v>
      </c>
      <c r="L1149">
        <v>0</v>
      </c>
      <c r="M1149">
        <v>0</v>
      </c>
      <c r="N1149">
        <v>0</v>
      </c>
      <c r="O1149">
        <v>0</v>
      </c>
      <c r="P1149">
        <v>0</v>
      </c>
      <c r="Q1149">
        <v>0.23100000000000001</v>
      </c>
      <c r="R1149">
        <v>0.27100000000000002</v>
      </c>
      <c r="S1149">
        <v>0.35199999999999998</v>
      </c>
      <c r="T1149">
        <v>0.624</v>
      </c>
      <c r="U1149">
        <v>0.27200000000000002</v>
      </c>
      <c r="V1149">
        <v>73</v>
      </c>
      <c r="W1149">
        <v>0</v>
      </c>
      <c r="X1149">
        <v>0</v>
      </c>
      <c r="Y1149">
        <v>0</v>
      </c>
      <c r="Z1149">
        <v>0</v>
      </c>
      <c r="AA1149">
        <v>0</v>
      </c>
    </row>
    <row r="1150" spans="1:27" x14ac:dyDescent="0.25">
      <c r="A1150" t="s">
        <v>20952</v>
      </c>
      <c r="B1150" t="s">
        <v>20953</v>
      </c>
      <c r="C1150" t="s">
        <v>1</v>
      </c>
      <c r="D1150">
        <v>1</v>
      </c>
      <c r="E1150">
        <v>1</v>
      </c>
      <c r="F1150">
        <v>0</v>
      </c>
      <c r="G1150">
        <v>0</v>
      </c>
      <c r="H1150">
        <v>0</v>
      </c>
      <c r="I1150">
        <v>0</v>
      </c>
      <c r="J1150">
        <v>0</v>
      </c>
      <c r="K1150">
        <v>0</v>
      </c>
      <c r="L1150">
        <v>0</v>
      </c>
      <c r="M1150">
        <v>0</v>
      </c>
      <c r="N1150">
        <v>0</v>
      </c>
      <c r="O1150">
        <v>0</v>
      </c>
      <c r="P1150">
        <v>0</v>
      </c>
      <c r="Q1150">
        <v>0.22800000000000001</v>
      </c>
      <c r="R1150">
        <v>0.29099999999999998</v>
      </c>
      <c r="S1150">
        <v>0.32300000000000001</v>
      </c>
      <c r="T1150">
        <v>0.61399999999999999</v>
      </c>
      <c r="U1150">
        <v>0.27200000000000002</v>
      </c>
      <c r="V1150">
        <v>68</v>
      </c>
      <c r="W1150">
        <v>0</v>
      </c>
      <c r="X1150">
        <v>0</v>
      </c>
      <c r="Y1150">
        <v>0</v>
      </c>
      <c r="Z1150">
        <v>0</v>
      </c>
      <c r="AA1150">
        <v>0</v>
      </c>
    </row>
    <row r="1151" spans="1:27" x14ac:dyDescent="0.25">
      <c r="A1151" t="s">
        <v>3710</v>
      </c>
      <c r="B1151" t="s">
        <v>3711</v>
      </c>
      <c r="C1151" t="s">
        <v>20868</v>
      </c>
      <c r="D1151">
        <v>1</v>
      </c>
      <c r="E1151">
        <v>1</v>
      </c>
      <c r="F1151">
        <v>0</v>
      </c>
      <c r="G1151">
        <v>0</v>
      </c>
      <c r="H1151">
        <v>0</v>
      </c>
      <c r="I1151">
        <v>0</v>
      </c>
      <c r="J1151">
        <v>0</v>
      </c>
      <c r="K1151">
        <v>0</v>
      </c>
      <c r="L1151">
        <v>0</v>
      </c>
      <c r="M1151">
        <v>0</v>
      </c>
      <c r="N1151">
        <v>0</v>
      </c>
      <c r="O1151">
        <v>0</v>
      </c>
      <c r="P1151">
        <v>0</v>
      </c>
      <c r="Q1151">
        <v>0.22700000000000001</v>
      </c>
      <c r="R1151">
        <v>0.27300000000000002</v>
      </c>
      <c r="S1151">
        <v>0.34699999999999998</v>
      </c>
      <c r="T1151">
        <v>0.62</v>
      </c>
      <c r="U1151">
        <v>0.27200000000000002</v>
      </c>
      <c r="V1151">
        <v>68</v>
      </c>
      <c r="W1151">
        <v>0</v>
      </c>
      <c r="X1151">
        <v>0</v>
      </c>
      <c r="Y1151">
        <v>0</v>
      </c>
      <c r="Z1151">
        <v>0</v>
      </c>
      <c r="AA1151">
        <v>0</v>
      </c>
    </row>
    <row r="1152" spans="1:27" x14ac:dyDescent="0.25">
      <c r="A1152" t="s">
        <v>4087</v>
      </c>
      <c r="B1152" t="s">
        <v>4088</v>
      </c>
      <c r="C1152" t="s">
        <v>20875</v>
      </c>
      <c r="D1152">
        <v>1</v>
      </c>
      <c r="E1152">
        <v>1</v>
      </c>
      <c r="F1152">
        <v>0</v>
      </c>
      <c r="G1152">
        <v>0</v>
      </c>
      <c r="H1152">
        <v>0</v>
      </c>
      <c r="I1152">
        <v>0</v>
      </c>
      <c r="J1152">
        <v>0</v>
      </c>
      <c r="K1152">
        <v>0</v>
      </c>
      <c r="L1152">
        <v>0</v>
      </c>
      <c r="M1152">
        <v>0</v>
      </c>
      <c r="N1152">
        <v>0</v>
      </c>
      <c r="O1152">
        <v>0</v>
      </c>
      <c r="P1152">
        <v>0</v>
      </c>
      <c r="Q1152">
        <v>0.23200000000000001</v>
      </c>
      <c r="R1152">
        <v>0.28499999999999998</v>
      </c>
      <c r="S1152">
        <v>0.33</v>
      </c>
      <c r="T1152">
        <v>0.61499999999999999</v>
      </c>
      <c r="U1152">
        <v>0.27200000000000002</v>
      </c>
      <c r="V1152">
        <v>67</v>
      </c>
      <c r="W1152">
        <v>0</v>
      </c>
      <c r="X1152">
        <v>0</v>
      </c>
      <c r="Y1152">
        <v>0</v>
      </c>
      <c r="Z1152">
        <v>0</v>
      </c>
      <c r="AA1152">
        <v>0</v>
      </c>
    </row>
    <row r="1153" spans="1:27" x14ac:dyDescent="0.25">
      <c r="A1153" t="s">
        <v>4530</v>
      </c>
      <c r="B1153" t="s">
        <v>4531</v>
      </c>
      <c r="C1153" t="s">
        <v>20887</v>
      </c>
      <c r="D1153">
        <v>1</v>
      </c>
      <c r="E1153">
        <v>1</v>
      </c>
      <c r="F1153">
        <v>0</v>
      </c>
      <c r="G1153">
        <v>0</v>
      </c>
      <c r="H1153">
        <v>0</v>
      </c>
      <c r="I1153">
        <v>0</v>
      </c>
      <c r="J1153">
        <v>0</v>
      </c>
      <c r="K1153">
        <v>0</v>
      </c>
      <c r="L1153">
        <v>0</v>
      </c>
      <c r="M1153">
        <v>0</v>
      </c>
      <c r="N1153">
        <v>0</v>
      </c>
      <c r="O1153">
        <v>0</v>
      </c>
      <c r="P1153">
        <v>0</v>
      </c>
      <c r="Q1153">
        <v>0.22500000000000001</v>
      </c>
      <c r="R1153">
        <v>0.28499999999999998</v>
      </c>
      <c r="S1153">
        <v>0.33100000000000002</v>
      </c>
      <c r="T1153">
        <v>0.61599999999999999</v>
      </c>
      <c r="U1153">
        <v>0.27200000000000002</v>
      </c>
      <c r="V1153">
        <v>69</v>
      </c>
      <c r="W1153">
        <v>0</v>
      </c>
      <c r="X1153">
        <v>0</v>
      </c>
      <c r="Y1153">
        <v>0</v>
      </c>
      <c r="Z1153">
        <v>0</v>
      </c>
      <c r="AA1153">
        <v>0</v>
      </c>
    </row>
    <row r="1154" spans="1:27" x14ac:dyDescent="0.25">
      <c r="A1154">
        <v>10838</v>
      </c>
      <c r="B1154" t="s">
        <v>4076</v>
      </c>
      <c r="C1154" t="s">
        <v>20885</v>
      </c>
      <c r="D1154">
        <v>1</v>
      </c>
      <c r="E1154">
        <v>1</v>
      </c>
      <c r="F1154">
        <v>0</v>
      </c>
      <c r="G1154">
        <v>0</v>
      </c>
      <c r="H1154">
        <v>0</v>
      </c>
      <c r="I1154">
        <v>0</v>
      </c>
      <c r="J1154">
        <v>0</v>
      </c>
      <c r="K1154">
        <v>0</v>
      </c>
      <c r="L1154">
        <v>0</v>
      </c>
      <c r="M1154">
        <v>0</v>
      </c>
      <c r="N1154">
        <v>0</v>
      </c>
      <c r="O1154">
        <v>0</v>
      </c>
      <c r="P1154">
        <v>0</v>
      </c>
      <c r="Q1154">
        <v>0.23400000000000001</v>
      </c>
      <c r="R1154">
        <v>0.28199999999999997</v>
      </c>
      <c r="S1154">
        <v>0.33800000000000002</v>
      </c>
      <c r="T1154">
        <v>0.62</v>
      </c>
      <c r="U1154">
        <v>0.27200000000000002</v>
      </c>
      <c r="V1154">
        <v>70</v>
      </c>
      <c r="W1154">
        <v>0</v>
      </c>
      <c r="X1154">
        <v>0</v>
      </c>
      <c r="Y1154">
        <v>0</v>
      </c>
      <c r="Z1154">
        <v>0</v>
      </c>
      <c r="AA1154">
        <v>0</v>
      </c>
    </row>
    <row r="1155" spans="1:27" x14ac:dyDescent="0.25">
      <c r="A1155" t="s">
        <v>3916</v>
      </c>
      <c r="B1155" t="s">
        <v>3917</v>
      </c>
      <c r="C1155" t="s">
        <v>20867</v>
      </c>
      <c r="D1155">
        <v>1</v>
      </c>
      <c r="E1155">
        <v>1</v>
      </c>
      <c r="F1155">
        <v>0</v>
      </c>
      <c r="G1155">
        <v>0</v>
      </c>
      <c r="H1155">
        <v>0</v>
      </c>
      <c r="I1155">
        <v>0</v>
      </c>
      <c r="J1155">
        <v>0</v>
      </c>
      <c r="K1155">
        <v>0</v>
      </c>
      <c r="L1155">
        <v>0</v>
      </c>
      <c r="M1155">
        <v>0</v>
      </c>
      <c r="N1155">
        <v>0</v>
      </c>
      <c r="O1155">
        <v>0</v>
      </c>
      <c r="P1155">
        <v>0</v>
      </c>
      <c r="Q1155">
        <v>0.221</v>
      </c>
      <c r="R1155">
        <v>0.27600000000000002</v>
      </c>
      <c r="S1155">
        <v>0.34300000000000003</v>
      </c>
      <c r="T1155">
        <v>0.62</v>
      </c>
      <c r="U1155">
        <v>0.27200000000000002</v>
      </c>
      <c r="V1155">
        <v>68</v>
      </c>
      <c r="W1155">
        <v>0</v>
      </c>
      <c r="X1155">
        <v>0</v>
      </c>
      <c r="Y1155">
        <v>0</v>
      </c>
      <c r="Z1155">
        <v>0</v>
      </c>
      <c r="AA1155">
        <v>0</v>
      </c>
    </row>
    <row r="1156" spans="1:27" x14ac:dyDescent="0.25">
      <c r="A1156">
        <v>7316</v>
      </c>
      <c r="B1156" t="s">
        <v>4596</v>
      </c>
      <c r="C1156" t="s">
        <v>20873</v>
      </c>
      <c r="D1156">
        <v>1</v>
      </c>
      <c r="E1156">
        <v>1</v>
      </c>
      <c r="F1156">
        <v>0</v>
      </c>
      <c r="G1156">
        <v>0</v>
      </c>
      <c r="H1156">
        <v>0</v>
      </c>
      <c r="I1156">
        <v>0</v>
      </c>
      <c r="J1156">
        <v>0</v>
      </c>
      <c r="K1156">
        <v>0</v>
      </c>
      <c r="L1156">
        <v>0</v>
      </c>
      <c r="M1156">
        <v>0</v>
      </c>
      <c r="N1156">
        <v>0</v>
      </c>
      <c r="O1156">
        <v>0</v>
      </c>
      <c r="P1156">
        <v>0</v>
      </c>
      <c r="Q1156">
        <v>0.23599999999999999</v>
      </c>
      <c r="R1156">
        <v>0.28499999999999998</v>
      </c>
      <c r="S1156">
        <v>0.33</v>
      </c>
      <c r="T1156">
        <v>0.61599999999999999</v>
      </c>
      <c r="U1156">
        <v>0.27200000000000002</v>
      </c>
      <c r="V1156">
        <v>67</v>
      </c>
      <c r="W1156">
        <v>0</v>
      </c>
      <c r="X1156">
        <v>0</v>
      </c>
      <c r="Y1156">
        <v>0</v>
      </c>
      <c r="Z1156">
        <v>0</v>
      </c>
      <c r="AA1156">
        <v>0</v>
      </c>
    </row>
    <row r="1157" spans="1:27" x14ac:dyDescent="0.25">
      <c r="A1157" t="s">
        <v>2254</v>
      </c>
      <c r="B1157" t="s">
        <v>2255</v>
      </c>
      <c r="C1157" t="s">
        <v>20876</v>
      </c>
      <c r="D1157">
        <v>1</v>
      </c>
      <c r="E1157">
        <v>1</v>
      </c>
      <c r="F1157">
        <v>0</v>
      </c>
      <c r="G1157">
        <v>0</v>
      </c>
      <c r="H1157">
        <v>0</v>
      </c>
      <c r="I1157">
        <v>0</v>
      </c>
      <c r="J1157">
        <v>0</v>
      </c>
      <c r="K1157">
        <v>0</v>
      </c>
      <c r="L1157">
        <v>0</v>
      </c>
      <c r="M1157">
        <v>0</v>
      </c>
      <c r="N1157">
        <v>0</v>
      </c>
      <c r="O1157">
        <v>0</v>
      </c>
      <c r="P1157">
        <v>0</v>
      </c>
      <c r="Q1157">
        <v>0.23599999999999999</v>
      </c>
      <c r="R1157">
        <v>0.29599999999999999</v>
      </c>
      <c r="S1157">
        <v>0.314</v>
      </c>
      <c r="T1157">
        <v>0.61</v>
      </c>
      <c r="U1157">
        <v>0.27200000000000002</v>
      </c>
      <c r="V1157">
        <v>72</v>
      </c>
      <c r="W1157">
        <v>0</v>
      </c>
      <c r="X1157">
        <v>0</v>
      </c>
      <c r="Y1157">
        <v>0</v>
      </c>
      <c r="Z1157">
        <v>0</v>
      </c>
      <c r="AA1157">
        <v>0</v>
      </c>
    </row>
    <row r="1158" spans="1:27" x14ac:dyDescent="0.25">
      <c r="A1158" t="s">
        <v>4107</v>
      </c>
      <c r="B1158" t="s">
        <v>4108</v>
      </c>
      <c r="C1158" t="s">
        <v>20872</v>
      </c>
      <c r="D1158">
        <v>1</v>
      </c>
      <c r="E1158">
        <v>1</v>
      </c>
      <c r="F1158">
        <v>0</v>
      </c>
      <c r="G1158">
        <v>0</v>
      </c>
      <c r="H1158">
        <v>0</v>
      </c>
      <c r="I1158">
        <v>0</v>
      </c>
      <c r="J1158">
        <v>0</v>
      </c>
      <c r="K1158">
        <v>0</v>
      </c>
      <c r="L1158">
        <v>0</v>
      </c>
      <c r="M1158">
        <v>0</v>
      </c>
      <c r="N1158">
        <v>0</v>
      </c>
      <c r="O1158">
        <v>0</v>
      </c>
      <c r="P1158">
        <v>0</v>
      </c>
      <c r="Q1158">
        <v>0.22700000000000001</v>
      </c>
      <c r="R1158">
        <v>0.27600000000000002</v>
      </c>
      <c r="S1158">
        <v>0.34300000000000003</v>
      </c>
      <c r="T1158">
        <v>0.62</v>
      </c>
      <c r="U1158">
        <v>0.27200000000000002</v>
      </c>
      <c r="V1158">
        <v>68</v>
      </c>
      <c r="W1158">
        <v>0</v>
      </c>
      <c r="X1158">
        <v>0</v>
      </c>
      <c r="Y1158">
        <v>0</v>
      </c>
      <c r="Z1158">
        <v>0</v>
      </c>
      <c r="AA1158">
        <v>0</v>
      </c>
    </row>
    <row r="1159" spans="1:27" x14ac:dyDescent="0.25">
      <c r="A1159">
        <v>3878</v>
      </c>
      <c r="B1159" t="s">
        <v>4397</v>
      </c>
      <c r="C1159" t="s">
        <v>20871</v>
      </c>
      <c r="D1159">
        <v>89</v>
      </c>
      <c r="E1159">
        <v>81</v>
      </c>
      <c r="F1159">
        <v>20</v>
      </c>
      <c r="G1159">
        <v>4</v>
      </c>
      <c r="H1159">
        <v>0</v>
      </c>
      <c r="I1159">
        <v>1</v>
      </c>
      <c r="J1159">
        <v>7</v>
      </c>
      <c r="K1159">
        <v>7</v>
      </c>
      <c r="L1159">
        <v>5</v>
      </c>
      <c r="M1159">
        <v>15</v>
      </c>
      <c r="N1159">
        <v>1</v>
      </c>
      <c r="O1159">
        <v>1</v>
      </c>
      <c r="P1159">
        <v>0</v>
      </c>
      <c r="Q1159">
        <v>0.24299999999999999</v>
      </c>
      <c r="R1159">
        <v>0.29599999999999999</v>
      </c>
      <c r="S1159">
        <v>0.316</v>
      </c>
      <c r="T1159">
        <v>0.61199999999999999</v>
      </c>
      <c r="U1159">
        <v>0.27200000000000002</v>
      </c>
      <c r="V1159">
        <v>72</v>
      </c>
      <c r="W1159">
        <v>-0.1</v>
      </c>
      <c r="X1159">
        <v>-0.3</v>
      </c>
      <c r="Y1159">
        <v>-3</v>
      </c>
      <c r="Z1159">
        <v>1.6</v>
      </c>
      <c r="AA1159">
        <v>0.1</v>
      </c>
    </row>
    <row r="1160" spans="1:27" x14ac:dyDescent="0.25">
      <c r="A1160" t="s">
        <v>2436</v>
      </c>
      <c r="B1160" t="s">
        <v>2437</v>
      </c>
      <c r="C1160" t="s">
        <v>20887</v>
      </c>
      <c r="D1160">
        <v>1</v>
      </c>
      <c r="E1160">
        <v>1</v>
      </c>
      <c r="F1160">
        <v>0</v>
      </c>
      <c r="G1160">
        <v>0</v>
      </c>
      <c r="H1160">
        <v>0</v>
      </c>
      <c r="I1160">
        <v>0</v>
      </c>
      <c r="J1160">
        <v>0</v>
      </c>
      <c r="K1160">
        <v>0</v>
      </c>
      <c r="L1160">
        <v>0</v>
      </c>
      <c r="M1160">
        <v>0</v>
      </c>
      <c r="N1160">
        <v>0</v>
      </c>
      <c r="O1160">
        <v>0</v>
      </c>
      <c r="P1160">
        <v>0</v>
      </c>
      <c r="Q1160">
        <v>0.21</v>
      </c>
      <c r="R1160">
        <v>0.26900000000000002</v>
      </c>
      <c r="S1160">
        <v>0.35099999999999998</v>
      </c>
      <c r="T1160">
        <v>0.62</v>
      </c>
      <c r="U1160">
        <v>0.27200000000000002</v>
      </c>
      <c r="V1160">
        <v>69</v>
      </c>
      <c r="W1160">
        <v>0</v>
      </c>
      <c r="X1160">
        <v>0</v>
      </c>
      <c r="Y1160">
        <v>0</v>
      </c>
      <c r="Z1160">
        <v>0</v>
      </c>
      <c r="AA1160">
        <v>0</v>
      </c>
    </row>
    <row r="1161" spans="1:27" x14ac:dyDescent="0.25">
      <c r="A1161" t="s">
        <v>1278</v>
      </c>
      <c r="B1161" t="s">
        <v>1279</v>
      </c>
      <c r="C1161" t="s">
        <v>20887</v>
      </c>
      <c r="D1161">
        <v>1</v>
      </c>
      <c r="E1161">
        <v>1</v>
      </c>
      <c r="F1161">
        <v>0</v>
      </c>
      <c r="G1161">
        <v>0</v>
      </c>
      <c r="H1161">
        <v>0</v>
      </c>
      <c r="I1161">
        <v>0</v>
      </c>
      <c r="J1161">
        <v>0</v>
      </c>
      <c r="K1161">
        <v>0</v>
      </c>
      <c r="L1161">
        <v>0</v>
      </c>
      <c r="M1161">
        <v>0</v>
      </c>
      <c r="N1161">
        <v>0</v>
      </c>
      <c r="O1161">
        <v>0</v>
      </c>
      <c r="P1161">
        <v>0</v>
      </c>
      <c r="Q1161">
        <v>0.24299999999999999</v>
      </c>
      <c r="R1161">
        <v>0.29299999999999998</v>
      </c>
      <c r="S1161">
        <v>0.32</v>
      </c>
      <c r="T1161">
        <v>0.61299999999999999</v>
      </c>
      <c r="U1161">
        <v>0.27200000000000002</v>
      </c>
      <c r="V1161">
        <v>69</v>
      </c>
      <c r="W1161">
        <v>0</v>
      </c>
      <c r="X1161">
        <v>0</v>
      </c>
      <c r="Y1161">
        <v>0</v>
      </c>
      <c r="Z1161">
        <v>0</v>
      </c>
      <c r="AA1161">
        <v>0</v>
      </c>
    </row>
    <row r="1162" spans="1:27" x14ac:dyDescent="0.25">
      <c r="A1162" t="s">
        <v>3026</v>
      </c>
      <c r="B1162" t="s">
        <v>3027</v>
      </c>
      <c r="C1162" t="s">
        <v>20870</v>
      </c>
      <c r="D1162">
        <v>1</v>
      </c>
      <c r="E1162">
        <v>1</v>
      </c>
      <c r="F1162">
        <v>0</v>
      </c>
      <c r="G1162">
        <v>0</v>
      </c>
      <c r="H1162">
        <v>0</v>
      </c>
      <c r="I1162">
        <v>0</v>
      </c>
      <c r="J1162">
        <v>0</v>
      </c>
      <c r="K1162">
        <v>0</v>
      </c>
      <c r="L1162">
        <v>0</v>
      </c>
      <c r="M1162">
        <v>0</v>
      </c>
      <c r="N1162">
        <v>0</v>
      </c>
      <c r="O1162">
        <v>0</v>
      </c>
      <c r="P1162">
        <v>0</v>
      </c>
      <c r="Q1162">
        <v>0.22700000000000001</v>
      </c>
      <c r="R1162">
        <v>0.27</v>
      </c>
      <c r="S1162">
        <v>0.35199999999999998</v>
      </c>
      <c r="T1162">
        <v>0.622</v>
      </c>
      <c r="U1162">
        <v>0.27200000000000002</v>
      </c>
      <c r="V1162">
        <v>66</v>
      </c>
      <c r="W1162">
        <v>0</v>
      </c>
      <c r="X1162">
        <v>0</v>
      </c>
      <c r="Y1162">
        <v>0</v>
      </c>
      <c r="Z1162">
        <v>0</v>
      </c>
      <c r="AA1162">
        <v>0</v>
      </c>
    </row>
    <row r="1163" spans="1:27" x14ac:dyDescent="0.25">
      <c r="A1163" t="s">
        <v>2521</v>
      </c>
      <c r="B1163" t="s">
        <v>2522</v>
      </c>
      <c r="C1163" t="s">
        <v>20893</v>
      </c>
      <c r="D1163">
        <v>1</v>
      </c>
      <c r="E1163">
        <v>1</v>
      </c>
      <c r="F1163">
        <v>0</v>
      </c>
      <c r="G1163">
        <v>0</v>
      </c>
      <c r="H1163">
        <v>0</v>
      </c>
      <c r="I1163">
        <v>0</v>
      </c>
      <c r="J1163">
        <v>0</v>
      </c>
      <c r="K1163">
        <v>0</v>
      </c>
      <c r="L1163">
        <v>0</v>
      </c>
      <c r="M1163">
        <v>0</v>
      </c>
      <c r="N1163">
        <v>0</v>
      </c>
      <c r="O1163">
        <v>0</v>
      </c>
      <c r="P1163">
        <v>0</v>
      </c>
      <c r="Q1163">
        <v>0.22600000000000001</v>
      </c>
      <c r="R1163">
        <v>0.27</v>
      </c>
      <c r="S1163">
        <v>0.35299999999999998</v>
      </c>
      <c r="T1163">
        <v>0.623</v>
      </c>
      <c r="U1163">
        <v>0.27200000000000002</v>
      </c>
      <c r="V1163">
        <v>71</v>
      </c>
      <c r="W1163">
        <v>0</v>
      </c>
      <c r="X1163">
        <v>0</v>
      </c>
      <c r="Y1163">
        <v>0</v>
      </c>
      <c r="Z1163">
        <v>0</v>
      </c>
      <c r="AA1163">
        <v>0</v>
      </c>
    </row>
    <row r="1164" spans="1:27" x14ac:dyDescent="0.25">
      <c r="A1164" t="s">
        <v>3907</v>
      </c>
      <c r="B1164" t="s">
        <v>3908</v>
      </c>
      <c r="C1164" t="s">
        <v>20881</v>
      </c>
      <c r="D1164">
        <v>1</v>
      </c>
      <c r="E1164">
        <v>1</v>
      </c>
      <c r="F1164">
        <v>0</v>
      </c>
      <c r="G1164">
        <v>0</v>
      </c>
      <c r="H1164">
        <v>0</v>
      </c>
      <c r="I1164">
        <v>0</v>
      </c>
      <c r="J1164">
        <v>0</v>
      </c>
      <c r="K1164">
        <v>0</v>
      </c>
      <c r="L1164">
        <v>0</v>
      </c>
      <c r="M1164">
        <v>0</v>
      </c>
      <c r="N1164">
        <v>0</v>
      </c>
      <c r="O1164">
        <v>0</v>
      </c>
      <c r="P1164">
        <v>0</v>
      </c>
      <c r="Q1164">
        <v>0.23400000000000001</v>
      </c>
      <c r="R1164">
        <v>0.27800000000000002</v>
      </c>
      <c r="S1164">
        <v>0.34200000000000003</v>
      </c>
      <c r="T1164">
        <v>0.62</v>
      </c>
      <c r="U1164">
        <v>0.27200000000000002</v>
      </c>
      <c r="V1164">
        <v>64</v>
      </c>
      <c r="W1164">
        <v>0</v>
      </c>
      <c r="X1164">
        <v>0</v>
      </c>
      <c r="Y1164">
        <v>0</v>
      </c>
      <c r="Z1164">
        <v>0</v>
      </c>
      <c r="AA1164">
        <v>0</v>
      </c>
    </row>
    <row r="1165" spans="1:27" x14ac:dyDescent="0.25">
      <c r="A1165" t="s">
        <v>3846</v>
      </c>
      <c r="B1165" t="s">
        <v>3847</v>
      </c>
      <c r="C1165" t="s">
        <v>20889</v>
      </c>
      <c r="D1165">
        <v>1</v>
      </c>
      <c r="E1165">
        <v>1</v>
      </c>
      <c r="F1165">
        <v>0</v>
      </c>
      <c r="G1165">
        <v>0</v>
      </c>
      <c r="H1165">
        <v>0</v>
      </c>
      <c r="I1165">
        <v>0</v>
      </c>
      <c r="J1165">
        <v>0</v>
      </c>
      <c r="K1165">
        <v>0</v>
      </c>
      <c r="L1165">
        <v>0</v>
      </c>
      <c r="M1165">
        <v>0</v>
      </c>
      <c r="N1165">
        <v>0</v>
      </c>
      <c r="O1165">
        <v>0</v>
      </c>
      <c r="P1165">
        <v>0</v>
      </c>
      <c r="Q1165">
        <v>0.23899999999999999</v>
      </c>
      <c r="R1165">
        <v>0.27700000000000002</v>
      </c>
      <c r="S1165">
        <v>0.34599999999999997</v>
      </c>
      <c r="T1165">
        <v>0.623</v>
      </c>
      <c r="U1165">
        <v>0.27200000000000002</v>
      </c>
      <c r="V1165">
        <v>72</v>
      </c>
      <c r="W1165">
        <v>0</v>
      </c>
      <c r="X1165">
        <v>0</v>
      </c>
      <c r="Y1165">
        <v>0</v>
      </c>
      <c r="Z1165">
        <v>0</v>
      </c>
      <c r="AA1165">
        <v>0</v>
      </c>
    </row>
    <row r="1166" spans="1:27" x14ac:dyDescent="0.25">
      <c r="A1166" t="s">
        <v>4033</v>
      </c>
      <c r="B1166" t="s">
        <v>4034</v>
      </c>
      <c r="C1166" t="s">
        <v>20874</v>
      </c>
      <c r="D1166">
        <v>1</v>
      </c>
      <c r="E1166">
        <v>1</v>
      </c>
      <c r="F1166">
        <v>0</v>
      </c>
      <c r="G1166">
        <v>0</v>
      </c>
      <c r="H1166">
        <v>0</v>
      </c>
      <c r="I1166">
        <v>0</v>
      </c>
      <c r="J1166">
        <v>0</v>
      </c>
      <c r="K1166">
        <v>0</v>
      </c>
      <c r="L1166">
        <v>0</v>
      </c>
      <c r="M1166">
        <v>0</v>
      </c>
      <c r="N1166">
        <v>0</v>
      </c>
      <c r="O1166">
        <v>0</v>
      </c>
      <c r="P1166">
        <v>0</v>
      </c>
      <c r="Q1166">
        <v>0.252</v>
      </c>
      <c r="R1166">
        <v>0.29099999999999998</v>
      </c>
      <c r="S1166">
        <v>0.32400000000000001</v>
      </c>
      <c r="T1166">
        <v>0.61499999999999999</v>
      </c>
      <c r="U1166">
        <v>0.27200000000000002</v>
      </c>
      <c r="V1166">
        <v>69</v>
      </c>
      <c r="W1166">
        <v>0</v>
      </c>
      <c r="X1166">
        <v>0</v>
      </c>
      <c r="Y1166">
        <v>0</v>
      </c>
      <c r="Z1166">
        <v>0</v>
      </c>
      <c r="AA1166">
        <v>0</v>
      </c>
    </row>
    <row r="1167" spans="1:27" x14ac:dyDescent="0.25">
      <c r="A1167" t="s">
        <v>4408</v>
      </c>
      <c r="B1167" t="s">
        <v>4409</v>
      </c>
      <c r="C1167" t="s">
        <v>20892</v>
      </c>
      <c r="D1167">
        <v>1</v>
      </c>
      <c r="E1167">
        <v>1</v>
      </c>
      <c r="F1167">
        <v>0</v>
      </c>
      <c r="G1167">
        <v>0</v>
      </c>
      <c r="H1167">
        <v>0</v>
      </c>
      <c r="I1167">
        <v>0</v>
      </c>
      <c r="J1167">
        <v>0</v>
      </c>
      <c r="K1167">
        <v>0</v>
      </c>
      <c r="L1167">
        <v>0</v>
      </c>
      <c r="M1167">
        <v>0</v>
      </c>
      <c r="N1167">
        <v>0</v>
      </c>
      <c r="O1167">
        <v>0</v>
      </c>
      <c r="P1167">
        <v>0</v>
      </c>
      <c r="Q1167">
        <v>0.23100000000000001</v>
      </c>
      <c r="R1167">
        <v>0.27300000000000002</v>
      </c>
      <c r="S1167">
        <v>0.34899999999999998</v>
      </c>
      <c r="T1167">
        <v>0.622</v>
      </c>
      <c r="U1167">
        <v>0.27200000000000002</v>
      </c>
      <c r="V1167">
        <v>68</v>
      </c>
      <c r="W1167">
        <v>0</v>
      </c>
      <c r="X1167">
        <v>0</v>
      </c>
      <c r="Y1167">
        <v>0</v>
      </c>
      <c r="Z1167">
        <v>0</v>
      </c>
      <c r="AA1167">
        <v>0</v>
      </c>
    </row>
    <row r="1168" spans="1:27" x14ac:dyDescent="0.25">
      <c r="A1168" t="s">
        <v>4860</v>
      </c>
      <c r="B1168" t="s">
        <v>4861</v>
      </c>
      <c r="C1168" t="s">
        <v>20869</v>
      </c>
      <c r="D1168">
        <v>1</v>
      </c>
      <c r="E1168">
        <v>1</v>
      </c>
      <c r="F1168">
        <v>0</v>
      </c>
      <c r="G1168">
        <v>0</v>
      </c>
      <c r="H1168">
        <v>0</v>
      </c>
      <c r="I1168">
        <v>0</v>
      </c>
      <c r="J1168">
        <v>0</v>
      </c>
      <c r="K1168">
        <v>0</v>
      </c>
      <c r="L1168">
        <v>0</v>
      </c>
      <c r="M1168">
        <v>0</v>
      </c>
      <c r="N1168">
        <v>0</v>
      </c>
      <c r="O1168">
        <v>0</v>
      </c>
      <c r="P1168">
        <v>0</v>
      </c>
      <c r="Q1168">
        <v>0.23699999999999999</v>
      </c>
      <c r="R1168">
        <v>0.28799999999999998</v>
      </c>
      <c r="S1168">
        <v>0.33100000000000002</v>
      </c>
      <c r="T1168">
        <v>0.61899999999999999</v>
      </c>
      <c r="U1168">
        <v>0.27200000000000002</v>
      </c>
      <c r="V1168">
        <v>64</v>
      </c>
      <c r="W1168">
        <v>0</v>
      </c>
      <c r="X1168">
        <v>0</v>
      </c>
      <c r="Y1168">
        <v>0</v>
      </c>
      <c r="Z1168">
        <v>0</v>
      </c>
      <c r="AA1168">
        <v>0</v>
      </c>
    </row>
    <row r="1169" spans="1:27" x14ac:dyDescent="0.25">
      <c r="A1169">
        <v>5429</v>
      </c>
      <c r="B1169" t="s">
        <v>4765</v>
      </c>
      <c r="C1169" t="s">
        <v>20893</v>
      </c>
      <c r="D1169">
        <v>30</v>
      </c>
      <c r="E1169">
        <v>27</v>
      </c>
      <c r="F1169">
        <v>6</v>
      </c>
      <c r="G1169">
        <v>1</v>
      </c>
      <c r="H1169">
        <v>0</v>
      </c>
      <c r="I1169">
        <v>1</v>
      </c>
      <c r="J1169">
        <v>3</v>
      </c>
      <c r="K1169">
        <v>3</v>
      </c>
      <c r="L1169">
        <v>3</v>
      </c>
      <c r="M1169">
        <v>10</v>
      </c>
      <c r="N1169">
        <v>0</v>
      </c>
      <c r="O1169">
        <v>0</v>
      </c>
      <c r="P1169">
        <v>0</v>
      </c>
      <c r="Q1169">
        <v>0.20399999999999999</v>
      </c>
      <c r="R1169">
        <v>0.28000000000000003</v>
      </c>
      <c r="S1169">
        <v>0.33300000000000002</v>
      </c>
      <c r="T1169">
        <v>0.61199999999999999</v>
      </c>
      <c r="U1169">
        <v>0.27200000000000002</v>
      </c>
      <c r="V1169">
        <v>71</v>
      </c>
      <c r="W1169">
        <v>0</v>
      </c>
      <c r="X1169">
        <v>-0.1</v>
      </c>
      <c r="Y1169">
        <v>-1</v>
      </c>
      <c r="Z1169">
        <v>0.6</v>
      </c>
      <c r="AA1169">
        <v>0.1</v>
      </c>
    </row>
    <row r="1170" spans="1:27" x14ac:dyDescent="0.25">
      <c r="A1170">
        <v>11287</v>
      </c>
      <c r="B1170" t="s">
        <v>4477</v>
      </c>
      <c r="C1170" t="s">
        <v>20868</v>
      </c>
      <c r="D1170">
        <v>30</v>
      </c>
      <c r="E1170">
        <v>28</v>
      </c>
      <c r="F1170">
        <v>7</v>
      </c>
      <c r="G1170">
        <v>1</v>
      </c>
      <c r="H1170">
        <v>0</v>
      </c>
      <c r="I1170">
        <v>0</v>
      </c>
      <c r="J1170">
        <v>3</v>
      </c>
      <c r="K1170">
        <v>3</v>
      </c>
      <c r="L1170">
        <v>1</v>
      </c>
      <c r="M1170">
        <v>6</v>
      </c>
      <c r="N1170">
        <v>0</v>
      </c>
      <c r="O1170">
        <v>0</v>
      </c>
      <c r="P1170">
        <v>0</v>
      </c>
      <c r="Q1170">
        <v>0.23699999999999999</v>
      </c>
      <c r="R1170">
        <v>0.27900000000000003</v>
      </c>
      <c r="S1170">
        <v>0.33900000000000002</v>
      </c>
      <c r="T1170">
        <v>0.61799999999999999</v>
      </c>
      <c r="U1170">
        <v>0.27200000000000002</v>
      </c>
      <c r="V1170">
        <v>67</v>
      </c>
      <c r="W1170">
        <v>0</v>
      </c>
      <c r="X1170">
        <v>-0.1</v>
      </c>
      <c r="Y1170">
        <v>-1.2</v>
      </c>
      <c r="Z1170">
        <v>0.6</v>
      </c>
      <c r="AA1170">
        <v>0</v>
      </c>
    </row>
    <row r="1171" spans="1:27" x14ac:dyDescent="0.25">
      <c r="A1171">
        <v>88</v>
      </c>
      <c r="B1171" t="s">
        <v>5121</v>
      </c>
      <c r="C1171" t="s">
        <v>20867</v>
      </c>
      <c r="D1171">
        <v>1</v>
      </c>
      <c r="E1171">
        <v>1</v>
      </c>
      <c r="F1171">
        <v>0</v>
      </c>
      <c r="G1171">
        <v>0</v>
      </c>
      <c r="H1171">
        <v>0</v>
      </c>
      <c r="I1171">
        <v>0</v>
      </c>
      <c r="J1171">
        <v>0</v>
      </c>
      <c r="K1171">
        <v>0</v>
      </c>
      <c r="L1171">
        <v>0</v>
      </c>
      <c r="M1171">
        <v>0</v>
      </c>
      <c r="N1171">
        <v>0</v>
      </c>
      <c r="O1171">
        <v>0</v>
      </c>
      <c r="P1171">
        <v>0</v>
      </c>
      <c r="Q1171">
        <v>0.23799999999999999</v>
      </c>
      <c r="R1171">
        <v>0.28999999999999998</v>
      </c>
      <c r="S1171">
        <v>0.32200000000000001</v>
      </c>
      <c r="T1171">
        <v>0.61199999999999999</v>
      </c>
      <c r="U1171">
        <v>0.27200000000000002</v>
      </c>
      <c r="V1171">
        <v>68</v>
      </c>
      <c r="W1171">
        <v>0</v>
      </c>
      <c r="X1171">
        <v>0</v>
      </c>
      <c r="Y1171">
        <v>0</v>
      </c>
      <c r="Z1171">
        <v>0</v>
      </c>
      <c r="AA1171">
        <v>0</v>
      </c>
    </row>
    <row r="1172" spans="1:27" x14ac:dyDescent="0.25">
      <c r="A1172" t="s">
        <v>4240</v>
      </c>
      <c r="B1172" t="s">
        <v>4241</v>
      </c>
      <c r="C1172" t="s">
        <v>20893</v>
      </c>
      <c r="D1172">
        <v>1</v>
      </c>
      <c r="E1172">
        <v>1</v>
      </c>
      <c r="F1172">
        <v>0</v>
      </c>
      <c r="G1172">
        <v>0</v>
      </c>
      <c r="H1172">
        <v>0</v>
      </c>
      <c r="I1172">
        <v>0</v>
      </c>
      <c r="J1172">
        <v>0</v>
      </c>
      <c r="K1172">
        <v>0</v>
      </c>
      <c r="L1172">
        <v>0</v>
      </c>
      <c r="M1172">
        <v>0</v>
      </c>
      <c r="N1172">
        <v>0</v>
      </c>
      <c r="O1172">
        <v>0</v>
      </c>
      <c r="P1172">
        <v>0</v>
      </c>
      <c r="Q1172">
        <v>0.219</v>
      </c>
      <c r="R1172">
        <v>0.26800000000000002</v>
      </c>
      <c r="S1172">
        <v>0.35699999999999998</v>
      </c>
      <c r="T1172">
        <v>0.624</v>
      </c>
      <c r="U1172">
        <v>0.27200000000000002</v>
      </c>
      <c r="V1172">
        <v>71</v>
      </c>
      <c r="W1172">
        <v>0</v>
      </c>
      <c r="X1172">
        <v>0</v>
      </c>
      <c r="Y1172">
        <v>0</v>
      </c>
      <c r="Z1172">
        <v>0</v>
      </c>
      <c r="AA1172">
        <v>0</v>
      </c>
    </row>
    <row r="1173" spans="1:27" x14ac:dyDescent="0.25">
      <c r="A1173" t="s">
        <v>5050</v>
      </c>
      <c r="B1173" t="s">
        <v>5051</v>
      </c>
      <c r="C1173" t="s">
        <v>1</v>
      </c>
      <c r="D1173">
        <v>1</v>
      </c>
      <c r="E1173">
        <v>1</v>
      </c>
      <c r="F1173">
        <v>0</v>
      </c>
      <c r="G1173">
        <v>0</v>
      </c>
      <c r="H1173">
        <v>0</v>
      </c>
      <c r="I1173">
        <v>0</v>
      </c>
      <c r="J1173">
        <v>0</v>
      </c>
      <c r="K1173">
        <v>0</v>
      </c>
      <c r="L1173">
        <v>0</v>
      </c>
      <c r="M1173">
        <v>0</v>
      </c>
      <c r="N1173">
        <v>0</v>
      </c>
      <c r="O1173">
        <v>0</v>
      </c>
      <c r="P1173">
        <v>0</v>
      </c>
      <c r="Q1173">
        <v>0.218</v>
      </c>
      <c r="R1173">
        <v>0.27400000000000002</v>
      </c>
      <c r="S1173">
        <v>0.34899999999999998</v>
      </c>
      <c r="T1173">
        <v>0.623</v>
      </c>
      <c r="U1173">
        <v>0.27200000000000002</v>
      </c>
      <c r="V1173">
        <v>68</v>
      </c>
      <c r="W1173">
        <v>0</v>
      </c>
      <c r="X1173">
        <v>0</v>
      </c>
      <c r="Y1173">
        <v>0</v>
      </c>
      <c r="Z1173">
        <v>0</v>
      </c>
      <c r="AA1173">
        <v>0</v>
      </c>
    </row>
    <row r="1174" spans="1:27" x14ac:dyDescent="0.25">
      <c r="A1174" t="s">
        <v>4348</v>
      </c>
      <c r="B1174" t="s">
        <v>4349</v>
      </c>
      <c r="C1174" t="s">
        <v>20891</v>
      </c>
      <c r="D1174">
        <v>1</v>
      </c>
      <c r="E1174">
        <v>1</v>
      </c>
      <c r="F1174">
        <v>0</v>
      </c>
      <c r="G1174">
        <v>0</v>
      </c>
      <c r="H1174">
        <v>0</v>
      </c>
      <c r="I1174">
        <v>0</v>
      </c>
      <c r="J1174">
        <v>0</v>
      </c>
      <c r="K1174">
        <v>0</v>
      </c>
      <c r="L1174">
        <v>0</v>
      </c>
      <c r="M1174">
        <v>0</v>
      </c>
      <c r="N1174">
        <v>0</v>
      </c>
      <c r="O1174">
        <v>0</v>
      </c>
      <c r="P1174">
        <v>0</v>
      </c>
      <c r="Q1174">
        <v>0.22500000000000001</v>
      </c>
      <c r="R1174">
        <v>0.28000000000000003</v>
      </c>
      <c r="S1174">
        <v>0.33700000000000002</v>
      </c>
      <c r="T1174">
        <v>0.61699999999999999</v>
      </c>
      <c r="U1174">
        <v>0.27200000000000002</v>
      </c>
      <c r="V1174">
        <v>73</v>
      </c>
      <c r="W1174">
        <v>0</v>
      </c>
      <c r="X1174">
        <v>0</v>
      </c>
      <c r="Y1174">
        <v>0</v>
      </c>
      <c r="Z1174">
        <v>0</v>
      </c>
      <c r="AA1174">
        <v>0</v>
      </c>
    </row>
    <row r="1175" spans="1:27" x14ac:dyDescent="0.25">
      <c r="A1175" t="s">
        <v>3949</v>
      </c>
      <c r="B1175" t="s">
        <v>3950</v>
      </c>
      <c r="C1175" t="s">
        <v>20868</v>
      </c>
      <c r="D1175">
        <v>1</v>
      </c>
      <c r="E1175">
        <v>1</v>
      </c>
      <c r="F1175">
        <v>0</v>
      </c>
      <c r="G1175">
        <v>0</v>
      </c>
      <c r="H1175">
        <v>0</v>
      </c>
      <c r="I1175">
        <v>0</v>
      </c>
      <c r="J1175">
        <v>0</v>
      </c>
      <c r="K1175">
        <v>0</v>
      </c>
      <c r="L1175">
        <v>0</v>
      </c>
      <c r="M1175">
        <v>0</v>
      </c>
      <c r="N1175">
        <v>0</v>
      </c>
      <c r="O1175">
        <v>0</v>
      </c>
      <c r="P1175">
        <v>0</v>
      </c>
      <c r="Q1175">
        <v>0.22600000000000001</v>
      </c>
      <c r="R1175">
        <v>0.26900000000000002</v>
      </c>
      <c r="S1175">
        <v>0.35499999999999998</v>
      </c>
      <c r="T1175">
        <v>0.625</v>
      </c>
      <c r="U1175">
        <v>0.27200000000000002</v>
      </c>
      <c r="V1175">
        <v>67</v>
      </c>
      <c r="W1175">
        <v>0</v>
      </c>
      <c r="X1175">
        <v>0</v>
      </c>
      <c r="Y1175">
        <v>0</v>
      </c>
      <c r="Z1175">
        <v>0</v>
      </c>
      <c r="AA1175">
        <v>0</v>
      </c>
    </row>
    <row r="1176" spans="1:27" x14ac:dyDescent="0.25">
      <c r="A1176" t="s">
        <v>4053</v>
      </c>
      <c r="B1176" t="s">
        <v>4054</v>
      </c>
      <c r="C1176" t="s">
        <v>20878</v>
      </c>
      <c r="D1176">
        <v>1</v>
      </c>
      <c r="E1176">
        <v>1</v>
      </c>
      <c r="F1176">
        <v>0</v>
      </c>
      <c r="G1176">
        <v>0</v>
      </c>
      <c r="H1176">
        <v>0</v>
      </c>
      <c r="I1176">
        <v>0</v>
      </c>
      <c r="J1176">
        <v>0</v>
      </c>
      <c r="K1176">
        <v>0</v>
      </c>
      <c r="L1176">
        <v>0</v>
      </c>
      <c r="M1176">
        <v>0</v>
      </c>
      <c r="N1176">
        <v>0</v>
      </c>
      <c r="O1176">
        <v>0</v>
      </c>
      <c r="P1176">
        <v>0</v>
      </c>
      <c r="Q1176">
        <v>0.249</v>
      </c>
      <c r="R1176">
        <v>0.28599999999999998</v>
      </c>
      <c r="S1176">
        <v>0.33200000000000002</v>
      </c>
      <c r="T1176">
        <v>0.61799999999999999</v>
      </c>
      <c r="U1176">
        <v>0.27200000000000002</v>
      </c>
      <c r="V1176">
        <v>67</v>
      </c>
      <c r="W1176">
        <v>0</v>
      </c>
      <c r="X1176">
        <v>0</v>
      </c>
      <c r="Y1176">
        <v>0</v>
      </c>
      <c r="Z1176">
        <v>0</v>
      </c>
      <c r="AA1176">
        <v>0</v>
      </c>
    </row>
    <row r="1177" spans="1:27" x14ac:dyDescent="0.25">
      <c r="A1177" t="s">
        <v>3880</v>
      </c>
      <c r="B1177" t="s">
        <v>3881</v>
      </c>
      <c r="C1177" t="s">
        <v>20877</v>
      </c>
      <c r="D1177">
        <v>1</v>
      </c>
      <c r="E1177">
        <v>1</v>
      </c>
      <c r="F1177">
        <v>0</v>
      </c>
      <c r="G1177">
        <v>0</v>
      </c>
      <c r="H1177">
        <v>0</v>
      </c>
      <c r="I1177">
        <v>0</v>
      </c>
      <c r="J1177">
        <v>0</v>
      </c>
      <c r="K1177">
        <v>0</v>
      </c>
      <c r="L1177">
        <v>0</v>
      </c>
      <c r="M1177">
        <v>0</v>
      </c>
      <c r="N1177">
        <v>0</v>
      </c>
      <c r="O1177">
        <v>0</v>
      </c>
      <c r="P1177">
        <v>0</v>
      </c>
      <c r="Q1177">
        <v>0.24099999999999999</v>
      </c>
      <c r="R1177">
        <v>0.28199999999999997</v>
      </c>
      <c r="S1177">
        <v>0.33600000000000002</v>
      </c>
      <c r="T1177">
        <v>0.61799999999999999</v>
      </c>
      <c r="U1177">
        <v>0.27100000000000002</v>
      </c>
      <c r="V1177">
        <v>75</v>
      </c>
      <c r="W1177">
        <v>0</v>
      </c>
      <c r="X1177">
        <v>0</v>
      </c>
      <c r="Y1177">
        <v>0</v>
      </c>
      <c r="Z1177">
        <v>0</v>
      </c>
      <c r="AA1177">
        <v>0</v>
      </c>
    </row>
    <row r="1178" spans="1:27" x14ac:dyDescent="0.25">
      <c r="A1178" t="s">
        <v>5239</v>
      </c>
      <c r="B1178" t="s">
        <v>5240</v>
      </c>
      <c r="C1178" t="s">
        <v>20880</v>
      </c>
      <c r="D1178">
        <v>1</v>
      </c>
      <c r="E1178">
        <v>1</v>
      </c>
      <c r="F1178">
        <v>0</v>
      </c>
      <c r="G1178">
        <v>0</v>
      </c>
      <c r="H1178">
        <v>0</v>
      </c>
      <c r="I1178">
        <v>0</v>
      </c>
      <c r="J1178">
        <v>0</v>
      </c>
      <c r="K1178">
        <v>0</v>
      </c>
      <c r="L1178">
        <v>0</v>
      </c>
      <c r="M1178">
        <v>0</v>
      </c>
      <c r="N1178">
        <v>0</v>
      </c>
      <c r="O1178">
        <v>0</v>
      </c>
      <c r="P1178">
        <v>0</v>
      </c>
      <c r="Q1178">
        <v>0.248</v>
      </c>
      <c r="R1178">
        <v>0.28199999999999997</v>
      </c>
      <c r="S1178">
        <v>0.33800000000000002</v>
      </c>
      <c r="T1178">
        <v>0.62</v>
      </c>
      <c r="U1178">
        <v>0.27100000000000002</v>
      </c>
      <c r="V1178">
        <v>62</v>
      </c>
      <c r="W1178">
        <v>0</v>
      </c>
      <c r="X1178">
        <v>0</v>
      </c>
      <c r="Y1178">
        <v>0</v>
      </c>
      <c r="Z1178">
        <v>0</v>
      </c>
      <c r="AA1178">
        <v>0</v>
      </c>
    </row>
    <row r="1179" spans="1:27" x14ac:dyDescent="0.25">
      <c r="A1179">
        <v>4063</v>
      </c>
      <c r="B1179" t="s">
        <v>4525</v>
      </c>
      <c r="C1179" t="s">
        <v>20890</v>
      </c>
      <c r="D1179">
        <v>1</v>
      </c>
      <c r="E1179">
        <v>1</v>
      </c>
      <c r="F1179">
        <v>0</v>
      </c>
      <c r="G1179">
        <v>0</v>
      </c>
      <c r="H1179">
        <v>0</v>
      </c>
      <c r="I1179">
        <v>0</v>
      </c>
      <c r="J1179">
        <v>0</v>
      </c>
      <c r="K1179">
        <v>0</v>
      </c>
      <c r="L1179">
        <v>0</v>
      </c>
      <c r="M1179">
        <v>0</v>
      </c>
      <c r="N1179">
        <v>0</v>
      </c>
      <c r="O1179">
        <v>0</v>
      </c>
      <c r="P1179">
        <v>0</v>
      </c>
      <c r="Q1179">
        <v>0.20100000000000001</v>
      </c>
      <c r="R1179">
        <v>0.27</v>
      </c>
      <c r="S1179">
        <v>0.35199999999999998</v>
      </c>
      <c r="T1179">
        <v>0.622</v>
      </c>
      <c r="U1179">
        <v>0.27100000000000002</v>
      </c>
      <c r="V1179">
        <v>73</v>
      </c>
      <c r="W1179">
        <v>0</v>
      </c>
      <c r="X1179">
        <v>0</v>
      </c>
      <c r="Y1179">
        <v>0</v>
      </c>
      <c r="Z1179">
        <v>0</v>
      </c>
      <c r="AA1179">
        <v>0</v>
      </c>
    </row>
    <row r="1180" spans="1:27" x14ac:dyDescent="0.25">
      <c r="A1180" t="s">
        <v>4659</v>
      </c>
      <c r="B1180" t="s">
        <v>4660</v>
      </c>
      <c r="C1180" t="s">
        <v>20884</v>
      </c>
      <c r="D1180">
        <v>1</v>
      </c>
      <c r="E1180">
        <v>1</v>
      </c>
      <c r="F1180">
        <v>0</v>
      </c>
      <c r="G1180">
        <v>0</v>
      </c>
      <c r="H1180">
        <v>0</v>
      </c>
      <c r="I1180">
        <v>0</v>
      </c>
      <c r="J1180">
        <v>0</v>
      </c>
      <c r="K1180">
        <v>0</v>
      </c>
      <c r="L1180">
        <v>0</v>
      </c>
      <c r="M1180">
        <v>0</v>
      </c>
      <c r="N1180">
        <v>0</v>
      </c>
      <c r="O1180">
        <v>0</v>
      </c>
      <c r="P1180">
        <v>0</v>
      </c>
      <c r="Q1180">
        <v>0.249</v>
      </c>
      <c r="R1180">
        <v>0.29199999999999998</v>
      </c>
      <c r="S1180">
        <v>0.32100000000000001</v>
      </c>
      <c r="T1180">
        <v>0.61299999999999999</v>
      </c>
      <c r="U1180">
        <v>0.27100000000000002</v>
      </c>
      <c r="V1180">
        <v>64</v>
      </c>
      <c r="W1180">
        <v>0</v>
      </c>
      <c r="X1180">
        <v>0</v>
      </c>
      <c r="Y1180">
        <v>0</v>
      </c>
      <c r="Z1180">
        <v>0</v>
      </c>
      <c r="AA1180">
        <v>0</v>
      </c>
    </row>
    <row r="1181" spans="1:27" x14ac:dyDescent="0.25">
      <c r="A1181">
        <v>1165</v>
      </c>
      <c r="B1181" t="s">
        <v>4377</v>
      </c>
      <c r="C1181" t="s">
        <v>20872</v>
      </c>
      <c r="D1181">
        <v>1</v>
      </c>
      <c r="E1181">
        <v>1</v>
      </c>
      <c r="F1181">
        <v>0</v>
      </c>
      <c r="G1181">
        <v>0</v>
      </c>
      <c r="H1181">
        <v>0</v>
      </c>
      <c r="I1181">
        <v>0</v>
      </c>
      <c r="J1181">
        <v>0</v>
      </c>
      <c r="K1181">
        <v>0</v>
      </c>
      <c r="L1181">
        <v>0</v>
      </c>
      <c r="M1181">
        <v>0</v>
      </c>
      <c r="N1181">
        <v>0</v>
      </c>
      <c r="O1181">
        <v>0</v>
      </c>
      <c r="P1181">
        <v>0</v>
      </c>
      <c r="Q1181">
        <v>0.23300000000000001</v>
      </c>
      <c r="R1181">
        <v>0.28100000000000003</v>
      </c>
      <c r="S1181">
        <v>0.33700000000000002</v>
      </c>
      <c r="T1181">
        <v>0.61799999999999999</v>
      </c>
      <c r="U1181">
        <v>0.27100000000000002</v>
      </c>
      <c r="V1181">
        <v>68</v>
      </c>
      <c r="W1181">
        <v>0</v>
      </c>
      <c r="X1181">
        <v>0</v>
      </c>
      <c r="Y1181">
        <v>0</v>
      </c>
      <c r="Z1181">
        <v>0</v>
      </c>
      <c r="AA1181">
        <v>0</v>
      </c>
    </row>
    <row r="1182" spans="1:27" x14ac:dyDescent="0.25">
      <c r="A1182" t="s">
        <v>20954</v>
      </c>
      <c r="B1182" t="s">
        <v>20955</v>
      </c>
      <c r="C1182" t="s">
        <v>1</v>
      </c>
      <c r="D1182">
        <v>1</v>
      </c>
      <c r="E1182">
        <v>1</v>
      </c>
      <c r="F1182">
        <v>0</v>
      </c>
      <c r="G1182">
        <v>0</v>
      </c>
      <c r="H1182">
        <v>0</v>
      </c>
      <c r="I1182">
        <v>0</v>
      </c>
      <c r="J1182">
        <v>0</v>
      </c>
      <c r="K1182">
        <v>0</v>
      </c>
      <c r="L1182">
        <v>0</v>
      </c>
      <c r="M1182">
        <v>0</v>
      </c>
      <c r="N1182">
        <v>0</v>
      </c>
      <c r="O1182">
        <v>0</v>
      </c>
      <c r="P1182">
        <v>0</v>
      </c>
      <c r="Q1182">
        <v>0.23899999999999999</v>
      </c>
      <c r="R1182">
        <v>0.29299999999999998</v>
      </c>
      <c r="S1182">
        <v>0.31900000000000001</v>
      </c>
      <c r="T1182">
        <v>0.61199999999999999</v>
      </c>
      <c r="U1182">
        <v>0.27100000000000002</v>
      </c>
      <c r="V1182">
        <v>68</v>
      </c>
      <c r="W1182">
        <v>0</v>
      </c>
      <c r="X1182">
        <v>0</v>
      </c>
      <c r="Y1182">
        <v>0</v>
      </c>
      <c r="Z1182">
        <v>0</v>
      </c>
      <c r="AA1182">
        <v>0</v>
      </c>
    </row>
    <row r="1183" spans="1:27" x14ac:dyDescent="0.25">
      <c r="A1183" t="s">
        <v>2712</v>
      </c>
      <c r="B1183" t="s">
        <v>2713</v>
      </c>
      <c r="C1183" t="s">
        <v>20879</v>
      </c>
      <c r="D1183">
        <v>1</v>
      </c>
      <c r="E1183">
        <v>1</v>
      </c>
      <c r="F1183">
        <v>0</v>
      </c>
      <c r="G1183">
        <v>0</v>
      </c>
      <c r="H1183">
        <v>0</v>
      </c>
      <c r="I1183">
        <v>0</v>
      </c>
      <c r="J1183">
        <v>0</v>
      </c>
      <c r="K1183">
        <v>0</v>
      </c>
      <c r="L1183">
        <v>0</v>
      </c>
      <c r="M1183">
        <v>0</v>
      </c>
      <c r="N1183">
        <v>0</v>
      </c>
      <c r="O1183">
        <v>0</v>
      </c>
      <c r="P1183">
        <v>0</v>
      </c>
      <c r="Q1183">
        <v>0.24399999999999999</v>
      </c>
      <c r="R1183">
        <v>0.28399999999999997</v>
      </c>
      <c r="S1183">
        <v>0.33500000000000002</v>
      </c>
      <c r="T1183">
        <v>0.61899999999999999</v>
      </c>
      <c r="U1183">
        <v>0.27100000000000002</v>
      </c>
      <c r="V1183">
        <v>51</v>
      </c>
      <c r="W1183">
        <v>0</v>
      </c>
      <c r="X1183">
        <v>0</v>
      </c>
      <c r="Y1183">
        <v>-0.1</v>
      </c>
      <c r="Z1183">
        <v>0</v>
      </c>
      <c r="AA1183">
        <v>0</v>
      </c>
    </row>
    <row r="1184" spans="1:27" x14ac:dyDescent="0.25">
      <c r="A1184" t="s">
        <v>4754</v>
      </c>
      <c r="B1184" t="s">
        <v>4755</v>
      </c>
      <c r="C1184" t="s">
        <v>20889</v>
      </c>
      <c r="D1184">
        <v>1</v>
      </c>
      <c r="E1184">
        <v>1</v>
      </c>
      <c r="F1184">
        <v>0</v>
      </c>
      <c r="G1184">
        <v>0</v>
      </c>
      <c r="H1184">
        <v>0</v>
      </c>
      <c r="I1184">
        <v>0</v>
      </c>
      <c r="J1184">
        <v>0</v>
      </c>
      <c r="K1184">
        <v>0</v>
      </c>
      <c r="L1184">
        <v>0</v>
      </c>
      <c r="M1184">
        <v>0</v>
      </c>
      <c r="N1184">
        <v>0</v>
      </c>
      <c r="O1184">
        <v>0</v>
      </c>
      <c r="P1184">
        <v>0</v>
      </c>
      <c r="Q1184">
        <v>0.219</v>
      </c>
      <c r="R1184">
        <v>0.26700000000000002</v>
      </c>
      <c r="S1184">
        <v>0.35299999999999998</v>
      </c>
      <c r="T1184">
        <v>0.62</v>
      </c>
      <c r="U1184">
        <v>0.27100000000000002</v>
      </c>
      <c r="V1184">
        <v>72</v>
      </c>
      <c r="W1184">
        <v>0</v>
      </c>
      <c r="X1184">
        <v>0</v>
      </c>
      <c r="Y1184">
        <v>0</v>
      </c>
      <c r="Z1184">
        <v>0</v>
      </c>
      <c r="AA1184">
        <v>0</v>
      </c>
    </row>
    <row r="1185" spans="1:27" x14ac:dyDescent="0.25">
      <c r="A1185" t="s">
        <v>3988</v>
      </c>
      <c r="B1185" t="s">
        <v>3989</v>
      </c>
      <c r="C1185" t="s">
        <v>20867</v>
      </c>
      <c r="D1185">
        <v>1</v>
      </c>
      <c r="E1185">
        <v>1</v>
      </c>
      <c r="F1185">
        <v>0</v>
      </c>
      <c r="G1185">
        <v>0</v>
      </c>
      <c r="H1185">
        <v>0</v>
      </c>
      <c r="I1185">
        <v>0</v>
      </c>
      <c r="J1185">
        <v>0</v>
      </c>
      <c r="K1185">
        <v>0</v>
      </c>
      <c r="L1185">
        <v>0</v>
      </c>
      <c r="M1185">
        <v>0</v>
      </c>
      <c r="N1185">
        <v>0</v>
      </c>
      <c r="O1185">
        <v>0</v>
      </c>
      <c r="P1185">
        <v>0</v>
      </c>
      <c r="Q1185">
        <v>0.21299999999999999</v>
      </c>
      <c r="R1185">
        <v>0.27200000000000002</v>
      </c>
      <c r="S1185">
        <v>0.34499999999999997</v>
      </c>
      <c r="T1185">
        <v>0.61699999999999999</v>
      </c>
      <c r="U1185">
        <v>0.27100000000000002</v>
      </c>
      <c r="V1185">
        <v>68</v>
      </c>
      <c r="W1185">
        <v>0</v>
      </c>
      <c r="X1185">
        <v>0</v>
      </c>
      <c r="Y1185">
        <v>0</v>
      </c>
      <c r="Z1185">
        <v>0</v>
      </c>
      <c r="AA1185">
        <v>0</v>
      </c>
    </row>
    <row r="1186" spans="1:27" x14ac:dyDescent="0.25">
      <c r="A1186">
        <v>8175</v>
      </c>
      <c r="B1186" t="s">
        <v>4900</v>
      </c>
      <c r="C1186" t="s">
        <v>20891</v>
      </c>
      <c r="D1186">
        <v>1</v>
      </c>
      <c r="E1186">
        <v>1</v>
      </c>
      <c r="F1186">
        <v>0</v>
      </c>
      <c r="G1186">
        <v>0</v>
      </c>
      <c r="H1186">
        <v>0</v>
      </c>
      <c r="I1186">
        <v>0</v>
      </c>
      <c r="J1186">
        <v>0</v>
      </c>
      <c r="K1186">
        <v>0</v>
      </c>
      <c r="L1186">
        <v>0</v>
      </c>
      <c r="M1186">
        <v>0</v>
      </c>
      <c r="N1186">
        <v>0</v>
      </c>
      <c r="O1186">
        <v>0</v>
      </c>
      <c r="P1186">
        <v>0</v>
      </c>
      <c r="Q1186">
        <v>0.22900000000000001</v>
      </c>
      <c r="R1186">
        <v>0.28100000000000003</v>
      </c>
      <c r="S1186">
        <v>0.33600000000000002</v>
      </c>
      <c r="T1186">
        <v>0.61699999999999999</v>
      </c>
      <c r="U1186">
        <v>0.27100000000000002</v>
      </c>
      <c r="V1186">
        <v>73</v>
      </c>
      <c r="W1186">
        <v>0</v>
      </c>
      <c r="X1186">
        <v>0</v>
      </c>
      <c r="Y1186">
        <v>0</v>
      </c>
      <c r="Z1186">
        <v>0</v>
      </c>
      <c r="AA1186">
        <v>0</v>
      </c>
    </row>
    <row r="1187" spans="1:27" x14ac:dyDescent="0.25">
      <c r="A1187" t="s">
        <v>4830</v>
      </c>
      <c r="B1187" t="s">
        <v>4831</v>
      </c>
      <c r="C1187" t="s">
        <v>20878</v>
      </c>
      <c r="D1187">
        <v>1</v>
      </c>
      <c r="E1187">
        <v>1</v>
      </c>
      <c r="F1187">
        <v>0</v>
      </c>
      <c r="G1187">
        <v>0</v>
      </c>
      <c r="H1187">
        <v>0</v>
      </c>
      <c r="I1187">
        <v>0</v>
      </c>
      <c r="J1187">
        <v>0</v>
      </c>
      <c r="K1187">
        <v>0</v>
      </c>
      <c r="L1187">
        <v>0</v>
      </c>
      <c r="M1187">
        <v>0</v>
      </c>
      <c r="N1187">
        <v>0</v>
      </c>
      <c r="O1187">
        <v>0</v>
      </c>
      <c r="P1187">
        <v>0</v>
      </c>
      <c r="Q1187">
        <v>0.22500000000000001</v>
      </c>
      <c r="R1187">
        <v>0.28499999999999998</v>
      </c>
      <c r="S1187">
        <v>0.32500000000000001</v>
      </c>
      <c r="T1187">
        <v>0.61099999999999999</v>
      </c>
      <c r="U1187">
        <v>0.27100000000000002</v>
      </c>
      <c r="V1187">
        <v>67</v>
      </c>
      <c r="W1187">
        <v>0</v>
      </c>
      <c r="X1187">
        <v>0</v>
      </c>
      <c r="Y1187">
        <v>0</v>
      </c>
      <c r="Z1187">
        <v>0</v>
      </c>
      <c r="AA1187">
        <v>0</v>
      </c>
    </row>
    <row r="1188" spans="1:27" x14ac:dyDescent="0.25">
      <c r="A1188" t="s">
        <v>4541</v>
      </c>
      <c r="B1188" t="s">
        <v>4542</v>
      </c>
      <c r="C1188" t="s">
        <v>20882</v>
      </c>
      <c r="D1188">
        <v>1</v>
      </c>
      <c r="E1188">
        <v>1</v>
      </c>
      <c r="F1188">
        <v>0</v>
      </c>
      <c r="G1188">
        <v>0</v>
      </c>
      <c r="H1188">
        <v>0</v>
      </c>
      <c r="I1188">
        <v>0</v>
      </c>
      <c r="J1188">
        <v>0</v>
      </c>
      <c r="K1188">
        <v>0</v>
      </c>
      <c r="L1188">
        <v>0</v>
      </c>
      <c r="M1188">
        <v>0</v>
      </c>
      <c r="N1188">
        <v>0</v>
      </c>
      <c r="O1188">
        <v>0</v>
      </c>
      <c r="P1188">
        <v>0</v>
      </c>
      <c r="Q1188">
        <v>0.24299999999999999</v>
      </c>
      <c r="R1188">
        <v>0.29299999999999998</v>
      </c>
      <c r="S1188">
        <v>0.32</v>
      </c>
      <c r="T1188">
        <v>0.61299999999999999</v>
      </c>
      <c r="U1188">
        <v>0.27100000000000002</v>
      </c>
      <c r="V1188">
        <v>66</v>
      </c>
      <c r="W1188">
        <v>0</v>
      </c>
      <c r="X1188">
        <v>0</v>
      </c>
      <c r="Y1188">
        <v>0</v>
      </c>
      <c r="Z1188">
        <v>0</v>
      </c>
      <c r="AA1188">
        <v>0</v>
      </c>
    </row>
    <row r="1189" spans="1:27" x14ac:dyDescent="0.25">
      <c r="A1189" t="s">
        <v>4283</v>
      </c>
      <c r="B1189" t="s">
        <v>4284</v>
      </c>
      <c r="C1189" t="s">
        <v>20865</v>
      </c>
      <c r="D1189">
        <v>1</v>
      </c>
      <c r="E1189">
        <v>1</v>
      </c>
      <c r="F1189">
        <v>0</v>
      </c>
      <c r="G1189">
        <v>0</v>
      </c>
      <c r="H1189">
        <v>0</v>
      </c>
      <c r="I1189">
        <v>0</v>
      </c>
      <c r="J1189">
        <v>0</v>
      </c>
      <c r="K1189">
        <v>0</v>
      </c>
      <c r="L1189">
        <v>0</v>
      </c>
      <c r="M1189">
        <v>0</v>
      </c>
      <c r="N1189">
        <v>0</v>
      </c>
      <c r="O1189">
        <v>0</v>
      </c>
      <c r="P1189">
        <v>0</v>
      </c>
      <c r="Q1189">
        <v>0.246</v>
      </c>
      <c r="R1189">
        <v>0.28299999999999997</v>
      </c>
      <c r="S1189">
        <v>0.33500000000000002</v>
      </c>
      <c r="T1189">
        <v>0.61799999999999999</v>
      </c>
      <c r="U1189">
        <v>0.27100000000000002</v>
      </c>
      <c r="V1189">
        <v>73</v>
      </c>
      <c r="W1189">
        <v>0</v>
      </c>
      <c r="X1189">
        <v>0</v>
      </c>
      <c r="Y1189">
        <v>0</v>
      </c>
      <c r="Z1189">
        <v>0</v>
      </c>
      <c r="AA1189">
        <v>0</v>
      </c>
    </row>
    <row r="1190" spans="1:27" x14ac:dyDescent="0.25">
      <c r="A1190" t="s">
        <v>4098</v>
      </c>
      <c r="B1190" t="s">
        <v>4099</v>
      </c>
      <c r="C1190" t="s">
        <v>20871</v>
      </c>
      <c r="D1190">
        <v>1</v>
      </c>
      <c r="E1190">
        <v>1</v>
      </c>
      <c r="F1190">
        <v>0</v>
      </c>
      <c r="G1190">
        <v>0</v>
      </c>
      <c r="H1190">
        <v>0</v>
      </c>
      <c r="I1190">
        <v>0</v>
      </c>
      <c r="J1190">
        <v>0</v>
      </c>
      <c r="K1190">
        <v>0</v>
      </c>
      <c r="L1190">
        <v>0</v>
      </c>
      <c r="M1190">
        <v>0</v>
      </c>
      <c r="N1190">
        <v>0</v>
      </c>
      <c r="O1190">
        <v>0</v>
      </c>
      <c r="P1190">
        <v>0</v>
      </c>
      <c r="Q1190">
        <v>0.23300000000000001</v>
      </c>
      <c r="R1190">
        <v>0.27100000000000002</v>
      </c>
      <c r="S1190">
        <v>0.35199999999999998</v>
      </c>
      <c r="T1190">
        <v>0.623</v>
      </c>
      <c r="U1190">
        <v>0.27100000000000002</v>
      </c>
      <c r="V1190">
        <v>72</v>
      </c>
      <c r="W1190">
        <v>0</v>
      </c>
      <c r="X1190">
        <v>0</v>
      </c>
      <c r="Y1190">
        <v>0</v>
      </c>
      <c r="Z1190">
        <v>0</v>
      </c>
      <c r="AA1190">
        <v>0</v>
      </c>
    </row>
    <row r="1191" spans="1:27" x14ac:dyDescent="0.25">
      <c r="A1191">
        <v>1429</v>
      </c>
      <c r="B1191" t="s">
        <v>4424</v>
      </c>
      <c r="C1191" t="s">
        <v>20893</v>
      </c>
      <c r="D1191">
        <v>1</v>
      </c>
      <c r="E1191">
        <v>1</v>
      </c>
      <c r="F1191">
        <v>0</v>
      </c>
      <c r="G1191">
        <v>0</v>
      </c>
      <c r="H1191">
        <v>0</v>
      </c>
      <c r="I1191">
        <v>0</v>
      </c>
      <c r="J1191">
        <v>0</v>
      </c>
      <c r="K1191">
        <v>0</v>
      </c>
      <c r="L1191">
        <v>0</v>
      </c>
      <c r="M1191">
        <v>0</v>
      </c>
      <c r="N1191">
        <v>0</v>
      </c>
      <c r="O1191">
        <v>0</v>
      </c>
      <c r="P1191">
        <v>0</v>
      </c>
      <c r="Q1191">
        <v>0.22500000000000001</v>
      </c>
      <c r="R1191">
        <v>0.29699999999999999</v>
      </c>
      <c r="S1191">
        <v>0.307</v>
      </c>
      <c r="T1191">
        <v>0.60399999999999998</v>
      </c>
      <c r="U1191">
        <v>0.27100000000000002</v>
      </c>
      <c r="V1191">
        <v>71</v>
      </c>
      <c r="W1191">
        <v>0</v>
      </c>
      <c r="X1191">
        <v>0</v>
      </c>
      <c r="Y1191">
        <v>0</v>
      </c>
      <c r="Z1191">
        <v>0</v>
      </c>
      <c r="AA1191">
        <v>0</v>
      </c>
    </row>
    <row r="1192" spans="1:27" x14ac:dyDescent="0.25">
      <c r="A1192" t="s">
        <v>4115</v>
      </c>
      <c r="B1192" t="s">
        <v>4116</v>
      </c>
      <c r="C1192" t="s">
        <v>20885</v>
      </c>
      <c r="D1192">
        <v>1</v>
      </c>
      <c r="E1192">
        <v>1</v>
      </c>
      <c r="F1192">
        <v>0</v>
      </c>
      <c r="G1192">
        <v>0</v>
      </c>
      <c r="H1192">
        <v>0</v>
      </c>
      <c r="I1192">
        <v>0</v>
      </c>
      <c r="J1192">
        <v>0</v>
      </c>
      <c r="K1192">
        <v>0</v>
      </c>
      <c r="L1192">
        <v>0</v>
      </c>
      <c r="M1192">
        <v>0</v>
      </c>
      <c r="N1192">
        <v>0</v>
      </c>
      <c r="O1192">
        <v>0</v>
      </c>
      <c r="P1192">
        <v>0</v>
      </c>
      <c r="Q1192">
        <v>0.23</v>
      </c>
      <c r="R1192">
        <v>0.28499999999999998</v>
      </c>
      <c r="S1192">
        <v>0.32800000000000001</v>
      </c>
      <c r="T1192">
        <v>0.61299999999999999</v>
      </c>
      <c r="U1192">
        <v>0.27100000000000002</v>
      </c>
      <c r="V1192">
        <v>69</v>
      </c>
      <c r="W1192">
        <v>0</v>
      </c>
      <c r="X1192">
        <v>0</v>
      </c>
      <c r="Y1192">
        <v>0</v>
      </c>
      <c r="Z1192">
        <v>0</v>
      </c>
      <c r="AA1192">
        <v>0</v>
      </c>
    </row>
    <row r="1193" spans="1:27" x14ac:dyDescent="0.25">
      <c r="A1193" t="s">
        <v>4642</v>
      </c>
      <c r="B1193" t="s">
        <v>4643</v>
      </c>
      <c r="C1193" t="s">
        <v>20873</v>
      </c>
      <c r="D1193">
        <v>1</v>
      </c>
      <c r="E1193">
        <v>1</v>
      </c>
      <c r="F1193">
        <v>0</v>
      </c>
      <c r="G1193">
        <v>0</v>
      </c>
      <c r="H1193">
        <v>0</v>
      </c>
      <c r="I1193">
        <v>0</v>
      </c>
      <c r="J1193">
        <v>0</v>
      </c>
      <c r="K1193">
        <v>0</v>
      </c>
      <c r="L1193">
        <v>0</v>
      </c>
      <c r="M1193">
        <v>0</v>
      </c>
      <c r="N1193">
        <v>0</v>
      </c>
      <c r="O1193">
        <v>0</v>
      </c>
      <c r="P1193">
        <v>0</v>
      </c>
      <c r="Q1193">
        <v>0.23499999999999999</v>
      </c>
      <c r="R1193">
        <v>0.27800000000000002</v>
      </c>
      <c r="S1193">
        <v>0.33900000000000002</v>
      </c>
      <c r="T1193">
        <v>0.61799999999999999</v>
      </c>
      <c r="U1193">
        <v>0.27100000000000002</v>
      </c>
      <c r="V1193">
        <v>66</v>
      </c>
      <c r="W1193">
        <v>0</v>
      </c>
      <c r="X1193">
        <v>0</v>
      </c>
      <c r="Y1193">
        <v>0</v>
      </c>
      <c r="Z1193">
        <v>0</v>
      </c>
      <c r="AA1193">
        <v>0</v>
      </c>
    </row>
    <row r="1194" spans="1:27" x14ac:dyDescent="0.25">
      <c r="A1194" t="s">
        <v>3370</v>
      </c>
      <c r="B1194" t="s">
        <v>3371</v>
      </c>
      <c r="C1194" t="s">
        <v>20878</v>
      </c>
      <c r="D1194">
        <v>1</v>
      </c>
      <c r="E1194">
        <v>1</v>
      </c>
      <c r="F1194">
        <v>0</v>
      </c>
      <c r="G1194">
        <v>0</v>
      </c>
      <c r="H1194">
        <v>0</v>
      </c>
      <c r="I1194">
        <v>0</v>
      </c>
      <c r="J1194">
        <v>0</v>
      </c>
      <c r="K1194">
        <v>0</v>
      </c>
      <c r="L1194">
        <v>0</v>
      </c>
      <c r="M1194">
        <v>0</v>
      </c>
      <c r="N1194">
        <v>0</v>
      </c>
      <c r="O1194">
        <v>0</v>
      </c>
      <c r="P1194">
        <v>0</v>
      </c>
      <c r="Q1194">
        <v>0.221</v>
      </c>
      <c r="R1194">
        <v>0.27700000000000002</v>
      </c>
      <c r="S1194">
        <v>0.33800000000000002</v>
      </c>
      <c r="T1194">
        <v>0.61499999999999999</v>
      </c>
      <c r="U1194">
        <v>0.27100000000000002</v>
      </c>
      <c r="V1194">
        <v>67</v>
      </c>
      <c r="W1194">
        <v>0</v>
      </c>
      <c r="X1194">
        <v>0</v>
      </c>
      <c r="Y1194">
        <v>0</v>
      </c>
      <c r="Z1194">
        <v>0</v>
      </c>
      <c r="AA1194">
        <v>0</v>
      </c>
    </row>
    <row r="1195" spans="1:27" x14ac:dyDescent="0.25">
      <c r="A1195" t="s">
        <v>4841</v>
      </c>
      <c r="B1195" t="s">
        <v>4842</v>
      </c>
      <c r="C1195" t="s">
        <v>20874</v>
      </c>
      <c r="D1195">
        <v>31</v>
      </c>
      <c r="E1195">
        <v>29</v>
      </c>
      <c r="F1195">
        <v>7</v>
      </c>
      <c r="G1195">
        <v>1</v>
      </c>
      <c r="H1195">
        <v>0</v>
      </c>
      <c r="I1195">
        <v>0</v>
      </c>
      <c r="J1195">
        <v>3</v>
      </c>
      <c r="K1195">
        <v>3</v>
      </c>
      <c r="L1195">
        <v>2</v>
      </c>
      <c r="M1195">
        <v>7</v>
      </c>
      <c r="N1195">
        <v>0</v>
      </c>
      <c r="O1195">
        <v>1</v>
      </c>
      <c r="P1195">
        <v>0</v>
      </c>
      <c r="Q1195">
        <v>0.23100000000000001</v>
      </c>
      <c r="R1195">
        <v>0.28599999999999998</v>
      </c>
      <c r="S1195">
        <v>0.32700000000000001</v>
      </c>
      <c r="T1195">
        <v>0.61399999999999999</v>
      </c>
      <c r="U1195">
        <v>0.27100000000000002</v>
      </c>
      <c r="V1195">
        <v>69</v>
      </c>
      <c r="W1195">
        <v>0</v>
      </c>
      <c r="X1195">
        <v>0</v>
      </c>
      <c r="Y1195">
        <v>-1.1000000000000001</v>
      </c>
      <c r="Z1195">
        <v>0.6</v>
      </c>
      <c r="AA1195">
        <v>0</v>
      </c>
    </row>
    <row r="1196" spans="1:27" x14ac:dyDescent="0.25">
      <c r="A1196" t="s">
        <v>4723</v>
      </c>
      <c r="B1196" t="s">
        <v>4724</v>
      </c>
      <c r="C1196" t="s">
        <v>20866</v>
      </c>
      <c r="D1196">
        <v>1</v>
      </c>
      <c r="E1196">
        <v>1</v>
      </c>
      <c r="F1196">
        <v>0</v>
      </c>
      <c r="G1196">
        <v>0</v>
      </c>
      <c r="H1196">
        <v>0</v>
      </c>
      <c r="I1196">
        <v>0</v>
      </c>
      <c r="J1196">
        <v>0</v>
      </c>
      <c r="K1196">
        <v>0</v>
      </c>
      <c r="L1196">
        <v>0</v>
      </c>
      <c r="M1196">
        <v>0</v>
      </c>
      <c r="N1196">
        <v>0</v>
      </c>
      <c r="O1196">
        <v>0</v>
      </c>
      <c r="P1196">
        <v>0</v>
      </c>
      <c r="Q1196">
        <v>0.23</v>
      </c>
      <c r="R1196">
        <v>0.29699999999999999</v>
      </c>
      <c r="S1196">
        <v>0.311</v>
      </c>
      <c r="T1196">
        <v>0.60699999999999998</v>
      </c>
      <c r="U1196">
        <v>0.27100000000000002</v>
      </c>
      <c r="V1196">
        <v>67</v>
      </c>
      <c r="W1196">
        <v>0</v>
      </c>
      <c r="X1196">
        <v>0</v>
      </c>
      <c r="Y1196">
        <v>0</v>
      </c>
      <c r="Z1196">
        <v>0</v>
      </c>
      <c r="AA1196">
        <v>0</v>
      </c>
    </row>
    <row r="1197" spans="1:27" x14ac:dyDescent="0.25">
      <c r="A1197">
        <v>6652</v>
      </c>
      <c r="B1197" t="s">
        <v>4041</v>
      </c>
      <c r="C1197" t="s">
        <v>20892</v>
      </c>
      <c r="D1197">
        <v>1</v>
      </c>
      <c r="E1197">
        <v>1</v>
      </c>
      <c r="F1197">
        <v>0</v>
      </c>
      <c r="G1197">
        <v>0</v>
      </c>
      <c r="H1197">
        <v>0</v>
      </c>
      <c r="I1197">
        <v>0</v>
      </c>
      <c r="J1197">
        <v>0</v>
      </c>
      <c r="K1197">
        <v>0</v>
      </c>
      <c r="L1197">
        <v>0</v>
      </c>
      <c r="M1197">
        <v>0</v>
      </c>
      <c r="N1197">
        <v>0</v>
      </c>
      <c r="O1197">
        <v>0</v>
      </c>
      <c r="P1197">
        <v>0</v>
      </c>
      <c r="Q1197">
        <v>0.23899999999999999</v>
      </c>
      <c r="R1197">
        <v>0.28199999999999997</v>
      </c>
      <c r="S1197">
        <v>0.33600000000000002</v>
      </c>
      <c r="T1197">
        <v>0.61699999999999999</v>
      </c>
      <c r="U1197">
        <v>0.27100000000000002</v>
      </c>
      <c r="V1197">
        <v>67</v>
      </c>
      <c r="W1197">
        <v>0</v>
      </c>
      <c r="X1197">
        <v>0</v>
      </c>
      <c r="Y1197">
        <v>0</v>
      </c>
      <c r="Z1197">
        <v>0</v>
      </c>
      <c r="AA1197">
        <v>0</v>
      </c>
    </row>
    <row r="1198" spans="1:27" x14ac:dyDescent="0.25">
      <c r="A1198">
        <v>3707</v>
      </c>
      <c r="B1198" t="s">
        <v>5087</v>
      </c>
      <c r="C1198" t="s">
        <v>20865</v>
      </c>
      <c r="D1198">
        <v>198</v>
      </c>
      <c r="E1198">
        <v>178</v>
      </c>
      <c r="F1198">
        <v>37</v>
      </c>
      <c r="G1198">
        <v>8</v>
      </c>
      <c r="H1198">
        <v>0</v>
      </c>
      <c r="I1198">
        <v>5</v>
      </c>
      <c r="J1198">
        <v>19</v>
      </c>
      <c r="K1198">
        <v>20</v>
      </c>
      <c r="L1198">
        <v>15</v>
      </c>
      <c r="M1198">
        <v>56</v>
      </c>
      <c r="N1198">
        <v>1</v>
      </c>
      <c r="O1198">
        <v>1</v>
      </c>
      <c r="P1198">
        <v>1</v>
      </c>
      <c r="Q1198">
        <v>0.20799999999999999</v>
      </c>
      <c r="R1198">
        <v>0.27300000000000002</v>
      </c>
      <c r="S1198">
        <v>0.34100000000000003</v>
      </c>
      <c r="T1198">
        <v>0.61399999999999999</v>
      </c>
      <c r="U1198">
        <v>0.27100000000000002</v>
      </c>
      <c r="V1198">
        <v>73</v>
      </c>
      <c r="W1198">
        <v>-0.7</v>
      </c>
      <c r="X1198">
        <v>0.2</v>
      </c>
      <c r="Y1198">
        <v>-6.9</v>
      </c>
      <c r="Z1198">
        <v>4.4000000000000004</v>
      </c>
      <c r="AA1198">
        <v>0.4</v>
      </c>
    </row>
    <row r="1199" spans="1:27" x14ac:dyDescent="0.25">
      <c r="A1199">
        <v>9571</v>
      </c>
      <c r="B1199" t="s">
        <v>5062</v>
      </c>
      <c r="C1199" t="s">
        <v>20865</v>
      </c>
      <c r="D1199">
        <v>269</v>
      </c>
      <c r="E1199">
        <v>245</v>
      </c>
      <c r="F1199">
        <v>59</v>
      </c>
      <c r="G1199">
        <v>9</v>
      </c>
      <c r="H1199">
        <v>1</v>
      </c>
      <c r="I1199">
        <v>2</v>
      </c>
      <c r="J1199">
        <v>26</v>
      </c>
      <c r="K1199">
        <v>21</v>
      </c>
      <c r="L1199">
        <v>17</v>
      </c>
      <c r="M1199">
        <v>54</v>
      </c>
      <c r="N1199">
        <v>3</v>
      </c>
      <c r="O1199">
        <v>11</v>
      </c>
      <c r="P1199">
        <v>4</v>
      </c>
      <c r="Q1199">
        <v>0.24</v>
      </c>
      <c r="R1199">
        <v>0.29599999999999999</v>
      </c>
      <c r="S1199">
        <v>0.314</v>
      </c>
      <c r="T1199">
        <v>0.60899999999999999</v>
      </c>
      <c r="U1199">
        <v>0.27100000000000002</v>
      </c>
      <c r="V1199">
        <v>73</v>
      </c>
      <c r="W1199">
        <v>1.3</v>
      </c>
      <c r="X1199">
        <v>3.5</v>
      </c>
      <c r="Y1199">
        <v>-7.1</v>
      </c>
      <c r="Z1199">
        <v>0.8</v>
      </c>
      <c r="AA1199">
        <v>0.3</v>
      </c>
    </row>
    <row r="1200" spans="1:27" x14ac:dyDescent="0.25">
      <c r="A1200" t="s">
        <v>4260</v>
      </c>
      <c r="B1200" t="s">
        <v>4261</v>
      </c>
      <c r="C1200" t="s">
        <v>20887</v>
      </c>
      <c r="D1200">
        <v>1</v>
      </c>
      <c r="E1200">
        <v>1</v>
      </c>
      <c r="F1200">
        <v>0</v>
      </c>
      <c r="G1200">
        <v>0</v>
      </c>
      <c r="H1200">
        <v>0</v>
      </c>
      <c r="I1200">
        <v>0</v>
      </c>
      <c r="J1200">
        <v>0</v>
      </c>
      <c r="K1200">
        <v>0</v>
      </c>
      <c r="L1200">
        <v>0</v>
      </c>
      <c r="M1200">
        <v>0</v>
      </c>
      <c r="N1200">
        <v>0</v>
      </c>
      <c r="O1200">
        <v>0</v>
      </c>
      <c r="P1200">
        <v>0</v>
      </c>
      <c r="Q1200">
        <v>0.219</v>
      </c>
      <c r="R1200">
        <v>0.26300000000000001</v>
      </c>
      <c r="S1200">
        <v>0.36</v>
      </c>
      <c r="T1200">
        <v>0.624</v>
      </c>
      <c r="U1200">
        <v>0.27100000000000002</v>
      </c>
      <c r="V1200">
        <v>68</v>
      </c>
      <c r="W1200">
        <v>0</v>
      </c>
      <c r="X1200">
        <v>0</v>
      </c>
      <c r="Y1200">
        <v>0</v>
      </c>
      <c r="Z1200">
        <v>0</v>
      </c>
      <c r="AA1200">
        <v>0</v>
      </c>
    </row>
    <row r="1201" spans="1:27" x14ac:dyDescent="0.25">
      <c r="A1201" t="s">
        <v>3990</v>
      </c>
      <c r="B1201" t="s">
        <v>3991</v>
      </c>
      <c r="C1201" t="s">
        <v>20886</v>
      </c>
      <c r="D1201">
        <v>1</v>
      </c>
      <c r="E1201">
        <v>1</v>
      </c>
      <c r="F1201">
        <v>0</v>
      </c>
      <c r="G1201">
        <v>0</v>
      </c>
      <c r="H1201">
        <v>0</v>
      </c>
      <c r="I1201">
        <v>0</v>
      </c>
      <c r="J1201">
        <v>0</v>
      </c>
      <c r="K1201">
        <v>0</v>
      </c>
      <c r="L1201">
        <v>0</v>
      </c>
      <c r="M1201">
        <v>0</v>
      </c>
      <c r="N1201">
        <v>0</v>
      </c>
      <c r="O1201">
        <v>0</v>
      </c>
      <c r="P1201">
        <v>0</v>
      </c>
      <c r="Q1201">
        <v>0.221</v>
      </c>
      <c r="R1201">
        <v>0.26600000000000001</v>
      </c>
      <c r="S1201">
        <v>0.35599999999999998</v>
      </c>
      <c r="T1201">
        <v>0.621</v>
      </c>
      <c r="U1201">
        <v>0.27100000000000002</v>
      </c>
      <c r="V1201">
        <v>67</v>
      </c>
      <c r="W1201">
        <v>0</v>
      </c>
      <c r="X1201">
        <v>0</v>
      </c>
      <c r="Y1201">
        <v>0</v>
      </c>
      <c r="Z1201">
        <v>0</v>
      </c>
      <c r="AA1201">
        <v>0</v>
      </c>
    </row>
    <row r="1202" spans="1:27" x14ac:dyDescent="0.25">
      <c r="A1202" t="s">
        <v>3568</v>
      </c>
      <c r="B1202" t="s">
        <v>3569</v>
      </c>
      <c r="C1202" t="s">
        <v>20880</v>
      </c>
      <c r="D1202">
        <v>1</v>
      </c>
      <c r="E1202">
        <v>1</v>
      </c>
      <c r="F1202">
        <v>0</v>
      </c>
      <c r="G1202">
        <v>0</v>
      </c>
      <c r="H1202">
        <v>0</v>
      </c>
      <c r="I1202">
        <v>0</v>
      </c>
      <c r="J1202">
        <v>0</v>
      </c>
      <c r="K1202">
        <v>0</v>
      </c>
      <c r="L1202">
        <v>0</v>
      </c>
      <c r="M1202">
        <v>0</v>
      </c>
      <c r="N1202">
        <v>0</v>
      </c>
      <c r="O1202">
        <v>0</v>
      </c>
      <c r="P1202">
        <v>0</v>
      </c>
      <c r="Q1202">
        <v>0.23499999999999999</v>
      </c>
      <c r="R1202">
        <v>0.27400000000000002</v>
      </c>
      <c r="S1202">
        <v>0.34699999999999998</v>
      </c>
      <c r="T1202">
        <v>0.621</v>
      </c>
      <c r="U1202">
        <v>0.27100000000000002</v>
      </c>
      <c r="V1202">
        <v>62</v>
      </c>
      <c r="W1202">
        <v>0</v>
      </c>
      <c r="X1202">
        <v>0</v>
      </c>
      <c r="Y1202">
        <v>0</v>
      </c>
      <c r="Z1202">
        <v>0</v>
      </c>
      <c r="AA1202">
        <v>0</v>
      </c>
    </row>
    <row r="1203" spans="1:27" x14ac:dyDescent="0.25">
      <c r="A1203" t="s">
        <v>4057</v>
      </c>
      <c r="B1203" t="s">
        <v>4058</v>
      </c>
      <c r="C1203" t="s">
        <v>20888</v>
      </c>
      <c r="D1203">
        <v>1</v>
      </c>
      <c r="E1203">
        <v>1</v>
      </c>
      <c r="F1203">
        <v>0</v>
      </c>
      <c r="G1203">
        <v>0</v>
      </c>
      <c r="H1203">
        <v>0</v>
      </c>
      <c r="I1203">
        <v>0</v>
      </c>
      <c r="J1203">
        <v>0</v>
      </c>
      <c r="K1203">
        <v>0</v>
      </c>
      <c r="L1203">
        <v>0</v>
      </c>
      <c r="M1203">
        <v>0</v>
      </c>
      <c r="N1203">
        <v>0</v>
      </c>
      <c r="O1203">
        <v>0</v>
      </c>
      <c r="P1203">
        <v>0</v>
      </c>
      <c r="Q1203">
        <v>0.246</v>
      </c>
      <c r="R1203">
        <v>0.28699999999999998</v>
      </c>
      <c r="S1203">
        <v>0.33100000000000002</v>
      </c>
      <c r="T1203">
        <v>0.61799999999999999</v>
      </c>
      <c r="U1203">
        <v>0.27100000000000002</v>
      </c>
      <c r="V1203">
        <v>67</v>
      </c>
      <c r="W1203">
        <v>0</v>
      </c>
      <c r="X1203">
        <v>0</v>
      </c>
      <c r="Y1203">
        <v>0</v>
      </c>
      <c r="Z1203">
        <v>0</v>
      </c>
      <c r="AA1203">
        <v>0</v>
      </c>
    </row>
    <row r="1204" spans="1:27" x14ac:dyDescent="0.25">
      <c r="A1204" t="s">
        <v>3684</v>
      </c>
      <c r="B1204" t="s">
        <v>3685</v>
      </c>
      <c r="C1204" t="s">
        <v>20873</v>
      </c>
      <c r="D1204">
        <v>1</v>
      </c>
      <c r="E1204">
        <v>1</v>
      </c>
      <c r="F1204">
        <v>0</v>
      </c>
      <c r="G1204">
        <v>0</v>
      </c>
      <c r="H1204">
        <v>0</v>
      </c>
      <c r="I1204">
        <v>0</v>
      </c>
      <c r="J1204">
        <v>0</v>
      </c>
      <c r="K1204">
        <v>0</v>
      </c>
      <c r="L1204">
        <v>0</v>
      </c>
      <c r="M1204">
        <v>0</v>
      </c>
      <c r="N1204">
        <v>0</v>
      </c>
      <c r="O1204">
        <v>0</v>
      </c>
      <c r="P1204">
        <v>0</v>
      </c>
      <c r="Q1204">
        <v>0.23499999999999999</v>
      </c>
      <c r="R1204">
        <v>0.28999999999999998</v>
      </c>
      <c r="S1204">
        <v>0.32</v>
      </c>
      <c r="T1204">
        <v>0.60899999999999999</v>
      </c>
      <c r="U1204">
        <v>0.27100000000000002</v>
      </c>
      <c r="V1204">
        <v>66</v>
      </c>
      <c r="W1204">
        <v>0</v>
      </c>
      <c r="X1204">
        <v>0</v>
      </c>
      <c r="Y1204">
        <v>0</v>
      </c>
      <c r="Z1204">
        <v>0</v>
      </c>
      <c r="AA1204">
        <v>0</v>
      </c>
    </row>
    <row r="1205" spans="1:27" x14ac:dyDescent="0.25">
      <c r="A1205" t="s">
        <v>4202</v>
      </c>
      <c r="B1205" t="s">
        <v>4203</v>
      </c>
      <c r="C1205" t="s">
        <v>20870</v>
      </c>
      <c r="D1205">
        <v>1</v>
      </c>
      <c r="E1205">
        <v>1</v>
      </c>
      <c r="F1205">
        <v>0</v>
      </c>
      <c r="G1205">
        <v>0</v>
      </c>
      <c r="H1205">
        <v>0</v>
      </c>
      <c r="I1205">
        <v>0</v>
      </c>
      <c r="J1205">
        <v>0</v>
      </c>
      <c r="K1205">
        <v>0</v>
      </c>
      <c r="L1205">
        <v>0</v>
      </c>
      <c r="M1205">
        <v>0</v>
      </c>
      <c r="N1205">
        <v>0</v>
      </c>
      <c r="O1205">
        <v>0</v>
      </c>
      <c r="P1205">
        <v>0</v>
      </c>
      <c r="Q1205">
        <v>0.22700000000000001</v>
      </c>
      <c r="R1205">
        <v>0.28100000000000003</v>
      </c>
      <c r="S1205">
        <v>0.33300000000000002</v>
      </c>
      <c r="T1205">
        <v>0.61399999999999999</v>
      </c>
      <c r="U1205">
        <v>0.27100000000000002</v>
      </c>
      <c r="V1205">
        <v>65</v>
      </c>
      <c r="W1205">
        <v>0</v>
      </c>
      <c r="X1205">
        <v>0</v>
      </c>
      <c r="Y1205">
        <v>0</v>
      </c>
      <c r="Z1205">
        <v>0</v>
      </c>
      <c r="AA1205">
        <v>0</v>
      </c>
    </row>
    <row r="1206" spans="1:27" x14ac:dyDescent="0.25">
      <c r="A1206" t="s">
        <v>4690</v>
      </c>
      <c r="B1206" t="s">
        <v>4691</v>
      </c>
      <c r="C1206" t="s">
        <v>20879</v>
      </c>
      <c r="D1206">
        <v>1</v>
      </c>
      <c r="E1206">
        <v>1</v>
      </c>
      <c r="F1206">
        <v>0</v>
      </c>
      <c r="G1206">
        <v>0</v>
      </c>
      <c r="H1206">
        <v>0</v>
      </c>
      <c r="I1206">
        <v>0</v>
      </c>
      <c r="J1206">
        <v>0</v>
      </c>
      <c r="K1206">
        <v>0</v>
      </c>
      <c r="L1206">
        <v>0</v>
      </c>
      <c r="M1206">
        <v>0</v>
      </c>
      <c r="N1206">
        <v>0</v>
      </c>
      <c r="O1206">
        <v>0</v>
      </c>
      <c r="P1206">
        <v>0</v>
      </c>
      <c r="Q1206">
        <v>0.245</v>
      </c>
      <c r="R1206">
        <v>0.28299999999999997</v>
      </c>
      <c r="S1206">
        <v>0.33700000000000002</v>
      </c>
      <c r="T1206">
        <v>0.61899999999999999</v>
      </c>
      <c r="U1206">
        <v>0.27100000000000002</v>
      </c>
      <c r="V1206">
        <v>51</v>
      </c>
      <c r="W1206">
        <v>0</v>
      </c>
      <c r="X1206">
        <v>0</v>
      </c>
      <c r="Y1206">
        <v>-0.1</v>
      </c>
      <c r="Z1206">
        <v>0</v>
      </c>
      <c r="AA1206">
        <v>0</v>
      </c>
    </row>
    <row r="1207" spans="1:27" x14ac:dyDescent="0.25">
      <c r="A1207" t="s">
        <v>3083</v>
      </c>
      <c r="B1207" t="s">
        <v>3084</v>
      </c>
      <c r="C1207" t="s">
        <v>20870</v>
      </c>
      <c r="D1207">
        <v>1</v>
      </c>
      <c r="E1207">
        <v>1</v>
      </c>
      <c r="F1207">
        <v>0</v>
      </c>
      <c r="G1207">
        <v>0</v>
      </c>
      <c r="H1207">
        <v>0</v>
      </c>
      <c r="I1207">
        <v>0</v>
      </c>
      <c r="J1207">
        <v>0</v>
      </c>
      <c r="K1207">
        <v>0</v>
      </c>
      <c r="L1207">
        <v>0</v>
      </c>
      <c r="M1207">
        <v>0</v>
      </c>
      <c r="N1207">
        <v>0</v>
      </c>
      <c r="O1207">
        <v>0</v>
      </c>
      <c r="P1207">
        <v>0</v>
      </c>
      <c r="Q1207">
        <v>0.23699999999999999</v>
      </c>
      <c r="R1207">
        <v>0.29099999999999998</v>
      </c>
      <c r="S1207">
        <v>0.31900000000000001</v>
      </c>
      <c r="T1207">
        <v>0.61</v>
      </c>
      <c r="U1207">
        <v>0.27100000000000002</v>
      </c>
      <c r="V1207">
        <v>65</v>
      </c>
      <c r="W1207">
        <v>0</v>
      </c>
      <c r="X1207">
        <v>0</v>
      </c>
      <c r="Y1207">
        <v>0</v>
      </c>
      <c r="Z1207">
        <v>0</v>
      </c>
      <c r="AA1207">
        <v>0</v>
      </c>
    </row>
    <row r="1208" spans="1:27" x14ac:dyDescent="0.25">
      <c r="A1208" t="s">
        <v>4504</v>
      </c>
      <c r="B1208" t="s">
        <v>4505</v>
      </c>
      <c r="C1208" t="s">
        <v>20876</v>
      </c>
      <c r="D1208">
        <v>1</v>
      </c>
      <c r="E1208">
        <v>1</v>
      </c>
      <c r="F1208">
        <v>0</v>
      </c>
      <c r="G1208">
        <v>0</v>
      </c>
      <c r="H1208">
        <v>0</v>
      </c>
      <c r="I1208">
        <v>0</v>
      </c>
      <c r="J1208">
        <v>0</v>
      </c>
      <c r="K1208">
        <v>0</v>
      </c>
      <c r="L1208">
        <v>0</v>
      </c>
      <c r="M1208">
        <v>0</v>
      </c>
      <c r="N1208">
        <v>0</v>
      </c>
      <c r="O1208">
        <v>0</v>
      </c>
      <c r="P1208">
        <v>0</v>
      </c>
      <c r="Q1208">
        <v>0.23499999999999999</v>
      </c>
      <c r="R1208">
        <v>0.27700000000000002</v>
      </c>
      <c r="S1208">
        <v>0.34200000000000003</v>
      </c>
      <c r="T1208">
        <v>0.61899999999999999</v>
      </c>
      <c r="U1208">
        <v>0.27100000000000002</v>
      </c>
      <c r="V1208">
        <v>71</v>
      </c>
      <c r="W1208">
        <v>0</v>
      </c>
      <c r="X1208">
        <v>0</v>
      </c>
      <c r="Y1208">
        <v>0</v>
      </c>
      <c r="Z1208">
        <v>0</v>
      </c>
      <c r="AA1208">
        <v>0</v>
      </c>
    </row>
    <row r="1209" spans="1:27" x14ac:dyDescent="0.25">
      <c r="A1209">
        <v>7949</v>
      </c>
      <c r="B1209" t="s">
        <v>4174</v>
      </c>
      <c r="C1209" t="s">
        <v>20895</v>
      </c>
      <c r="D1209">
        <v>206</v>
      </c>
      <c r="E1209">
        <v>190</v>
      </c>
      <c r="F1209">
        <v>43</v>
      </c>
      <c r="G1209">
        <v>8</v>
      </c>
      <c r="H1209">
        <v>2</v>
      </c>
      <c r="I1209">
        <v>4</v>
      </c>
      <c r="J1209">
        <v>19</v>
      </c>
      <c r="K1209">
        <v>19</v>
      </c>
      <c r="L1209">
        <v>12</v>
      </c>
      <c r="M1209">
        <v>54</v>
      </c>
      <c r="N1209">
        <v>2</v>
      </c>
      <c r="O1209">
        <v>4</v>
      </c>
      <c r="P1209">
        <v>2</v>
      </c>
      <c r="Q1209">
        <v>0.22700000000000001</v>
      </c>
      <c r="R1209">
        <v>0.27600000000000002</v>
      </c>
      <c r="S1209">
        <v>0.34</v>
      </c>
      <c r="T1209">
        <v>0.61699999999999999</v>
      </c>
      <c r="U1209">
        <v>0.27100000000000002</v>
      </c>
      <c r="V1209">
        <v>71</v>
      </c>
      <c r="W1209">
        <v>-0.1</v>
      </c>
      <c r="X1209">
        <v>-1.7</v>
      </c>
      <c r="Y1209">
        <v>-7</v>
      </c>
      <c r="Z1209">
        <v>0.2</v>
      </c>
      <c r="AA1209">
        <v>0</v>
      </c>
    </row>
    <row r="1210" spans="1:27" x14ac:dyDescent="0.25">
      <c r="A1210">
        <v>10390</v>
      </c>
      <c r="B1210" t="s">
        <v>4602</v>
      </c>
      <c r="C1210" t="s">
        <v>20876</v>
      </c>
      <c r="D1210">
        <v>14</v>
      </c>
      <c r="E1210">
        <v>12</v>
      </c>
      <c r="F1210">
        <v>3</v>
      </c>
      <c r="G1210">
        <v>0</v>
      </c>
      <c r="H1210">
        <v>0</v>
      </c>
      <c r="I1210">
        <v>0</v>
      </c>
      <c r="J1210">
        <v>1</v>
      </c>
      <c r="K1210">
        <v>1</v>
      </c>
      <c r="L1210">
        <v>1</v>
      </c>
      <c r="M1210">
        <v>4</v>
      </c>
      <c r="N1210">
        <v>0</v>
      </c>
      <c r="O1210">
        <v>0</v>
      </c>
      <c r="P1210">
        <v>0</v>
      </c>
      <c r="Q1210">
        <v>0.216</v>
      </c>
      <c r="R1210">
        <v>0.28199999999999997</v>
      </c>
      <c r="S1210">
        <v>0.33</v>
      </c>
      <c r="T1210">
        <v>0.61199999999999999</v>
      </c>
      <c r="U1210">
        <v>0.27100000000000002</v>
      </c>
      <c r="V1210">
        <v>71</v>
      </c>
      <c r="W1210">
        <v>0</v>
      </c>
      <c r="X1210">
        <v>0</v>
      </c>
      <c r="Y1210">
        <v>-0.5</v>
      </c>
      <c r="Z1210">
        <v>-0.2</v>
      </c>
      <c r="AA1210">
        <v>0</v>
      </c>
    </row>
    <row r="1211" spans="1:27" x14ac:dyDescent="0.25">
      <c r="A1211">
        <v>5587</v>
      </c>
      <c r="B1211" t="s">
        <v>4845</v>
      </c>
      <c r="C1211" t="s">
        <v>1</v>
      </c>
      <c r="D1211">
        <v>152</v>
      </c>
      <c r="E1211">
        <v>139</v>
      </c>
      <c r="F1211">
        <v>30</v>
      </c>
      <c r="G1211">
        <v>6</v>
      </c>
      <c r="H1211">
        <v>0</v>
      </c>
      <c r="I1211">
        <v>4</v>
      </c>
      <c r="J1211">
        <v>13</v>
      </c>
      <c r="K1211">
        <v>15</v>
      </c>
      <c r="L1211">
        <v>9</v>
      </c>
      <c r="M1211">
        <v>40</v>
      </c>
      <c r="N1211">
        <v>2</v>
      </c>
      <c r="O1211">
        <v>1</v>
      </c>
      <c r="P1211">
        <v>1</v>
      </c>
      <c r="Q1211">
        <v>0.218</v>
      </c>
      <c r="R1211">
        <v>0.27300000000000002</v>
      </c>
      <c r="S1211">
        <v>0.34200000000000003</v>
      </c>
      <c r="T1211">
        <v>0.61499999999999999</v>
      </c>
      <c r="U1211">
        <v>0.27100000000000002</v>
      </c>
      <c r="V1211">
        <v>67</v>
      </c>
      <c r="W1211">
        <v>-0.3</v>
      </c>
      <c r="X1211">
        <v>-0.5</v>
      </c>
      <c r="Y1211">
        <v>-6.1</v>
      </c>
      <c r="Z1211">
        <v>2.6</v>
      </c>
      <c r="AA1211">
        <v>0.2</v>
      </c>
    </row>
    <row r="1212" spans="1:27" x14ac:dyDescent="0.25">
      <c r="A1212" t="s">
        <v>20956</v>
      </c>
      <c r="B1212" t="s">
        <v>20957</v>
      </c>
      <c r="C1212" t="s">
        <v>1</v>
      </c>
      <c r="D1212">
        <v>1</v>
      </c>
      <c r="E1212">
        <v>1</v>
      </c>
      <c r="F1212">
        <v>0</v>
      </c>
      <c r="G1212">
        <v>0</v>
      </c>
      <c r="H1212">
        <v>0</v>
      </c>
      <c r="I1212">
        <v>0</v>
      </c>
      <c r="J1212">
        <v>0</v>
      </c>
      <c r="K1212">
        <v>0</v>
      </c>
      <c r="L1212">
        <v>0</v>
      </c>
      <c r="M1212">
        <v>0</v>
      </c>
      <c r="N1212">
        <v>0</v>
      </c>
      <c r="O1212">
        <v>0</v>
      </c>
      <c r="P1212">
        <v>0</v>
      </c>
      <c r="Q1212">
        <v>0.22900000000000001</v>
      </c>
      <c r="R1212">
        <v>0.27700000000000002</v>
      </c>
      <c r="S1212">
        <v>0.33900000000000002</v>
      </c>
      <c r="T1212">
        <v>0.61699999999999999</v>
      </c>
      <c r="U1212">
        <v>0.27100000000000002</v>
      </c>
      <c r="V1212">
        <v>67</v>
      </c>
      <c r="W1212">
        <v>0</v>
      </c>
      <c r="X1212">
        <v>0</v>
      </c>
      <c r="Y1212">
        <v>0</v>
      </c>
      <c r="Z1212">
        <v>0</v>
      </c>
      <c r="AA1212">
        <v>0</v>
      </c>
    </row>
    <row r="1213" spans="1:27" x14ac:dyDescent="0.25">
      <c r="A1213">
        <v>7802</v>
      </c>
      <c r="B1213" t="s">
        <v>3211</v>
      </c>
      <c r="C1213" t="s">
        <v>20867</v>
      </c>
      <c r="D1213">
        <v>157</v>
      </c>
      <c r="E1213">
        <v>145</v>
      </c>
      <c r="F1213">
        <v>35</v>
      </c>
      <c r="G1213">
        <v>6</v>
      </c>
      <c r="H1213">
        <v>1</v>
      </c>
      <c r="I1213">
        <v>1</v>
      </c>
      <c r="J1213">
        <v>13</v>
      </c>
      <c r="K1213">
        <v>13</v>
      </c>
      <c r="L1213">
        <v>9</v>
      </c>
      <c r="M1213">
        <v>20</v>
      </c>
      <c r="N1213">
        <v>1</v>
      </c>
      <c r="O1213">
        <v>2</v>
      </c>
      <c r="P1213">
        <v>1</v>
      </c>
      <c r="Q1213">
        <v>0.245</v>
      </c>
      <c r="R1213">
        <v>0.29099999999999998</v>
      </c>
      <c r="S1213">
        <v>0.32400000000000001</v>
      </c>
      <c r="T1213">
        <v>0.61599999999999999</v>
      </c>
      <c r="U1213">
        <v>0.27100000000000002</v>
      </c>
      <c r="V1213">
        <v>67</v>
      </c>
      <c r="W1213">
        <v>-0.1</v>
      </c>
      <c r="X1213">
        <v>0.3</v>
      </c>
      <c r="Y1213">
        <v>-6</v>
      </c>
      <c r="Z1213">
        <v>1.8</v>
      </c>
      <c r="AA1213">
        <v>0.1</v>
      </c>
    </row>
    <row r="1214" spans="1:27" x14ac:dyDescent="0.25">
      <c r="A1214" t="s">
        <v>4035</v>
      </c>
      <c r="B1214" t="s">
        <v>4036</v>
      </c>
      <c r="C1214" t="s">
        <v>20885</v>
      </c>
      <c r="D1214">
        <v>1</v>
      </c>
      <c r="E1214">
        <v>1</v>
      </c>
      <c r="F1214">
        <v>0</v>
      </c>
      <c r="G1214">
        <v>0</v>
      </c>
      <c r="H1214">
        <v>0</v>
      </c>
      <c r="I1214">
        <v>0</v>
      </c>
      <c r="J1214">
        <v>0</v>
      </c>
      <c r="K1214">
        <v>0</v>
      </c>
      <c r="L1214">
        <v>0</v>
      </c>
      <c r="M1214">
        <v>0</v>
      </c>
      <c r="N1214">
        <v>0</v>
      </c>
      <c r="O1214">
        <v>0</v>
      </c>
      <c r="P1214">
        <v>0</v>
      </c>
      <c r="Q1214">
        <v>0.23</v>
      </c>
      <c r="R1214">
        <v>0.29699999999999999</v>
      </c>
      <c r="S1214">
        <v>0.307</v>
      </c>
      <c r="T1214">
        <v>0.60399999999999998</v>
      </c>
      <c r="U1214">
        <v>0.27</v>
      </c>
      <c r="V1214">
        <v>69</v>
      </c>
      <c r="W1214">
        <v>0</v>
      </c>
      <c r="X1214">
        <v>0</v>
      </c>
      <c r="Y1214">
        <v>0</v>
      </c>
      <c r="Z1214">
        <v>0</v>
      </c>
      <c r="AA1214">
        <v>0</v>
      </c>
    </row>
    <row r="1215" spans="1:27" x14ac:dyDescent="0.25">
      <c r="A1215" t="s">
        <v>4570</v>
      </c>
      <c r="B1215" t="s">
        <v>4571</v>
      </c>
      <c r="C1215" t="s">
        <v>20865</v>
      </c>
      <c r="D1215">
        <v>1</v>
      </c>
      <c r="E1215">
        <v>1</v>
      </c>
      <c r="F1215">
        <v>0</v>
      </c>
      <c r="G1215">
        <v>0</v>
      </c>
      <c r="H1215">
        <v>0</v>
      </c>
      <c r="I1215">
        <v>0</v>
      </c>
      <c r="J1215">
        <v>0</v>
      </c>
      <c r="K1215">
        <v>0</v>
      </c>
      <c r="L1215">
        <v>0</v>
      </c>
      <c r="M1215">
        <v>0</v>
      </c>
      <c r="N1215">
        <v>0</v>
      </c>
      <c r="O1215">
        <v>0</v>
      </c>
      <c r="P1215">
        <v>0</v>
      </c>
      <c r="Q1215">
        <v>0.24299999999999999</v>
      </c>
      <c r="R1215">
        <v>0.28499999999999998</v>
      </c>
      <c r="S1215">
        <v>0.33100000000000002</v>
      </c>
      <c r="T1215">
        <v>0.61599999999999999</v>
      </c>
      <c r="U1215">
        <v>0.27</v>
      </c>
      <c r="V1215">
        <v>73</v>
      </c>
      <c r="W1215">
        <v>0</v>
      </c>
      <c r="X1215">
        <v>0</v>
      </c>
      <c r="Y1215">
        <v>0</v>
      </c>
      <c r="Z1215">
        <v>0</v>
      </c>
      <c r="AA1215">
        <v>0</v>
      </c>
    </row>
    <row r="1216" spans="1:27" x14ac:dyDescent="0.25">
      <c r="A1216" t="s">
        <v>3938</v>
      </c>
      <c r="B1216" t="s">
        <v>3939</v>
      </c>
      <c r="C1216" t="s">
        <v>20883</v>
      </c>
      <c r="D1216">
        <v>1</v>
      </c>
      <c r="E1216">
        <v>1</v>
      </c>
      <c r="F1216">
        <v>0</v>
      </c>
      <c r="G1216">
        <v>0</v>
      </c>
      <c r="H1216">
        <v>0</v>
      </c>
      <c r="I1216">
        <v>0</v>
      </c>
      <c r="J1216">
        <v>0</v>
      </c>
      <c r="K1216">
        <v>0</v>
      </c>
      <c r="L1216">
        <v>0</v>
      </c>
      <c r="M1216">
        <v>0</v>
      </c>
      <c r="N1216">
        <v>0</v>
      </c>
      <c r="O1216">
        <v>0</v>
      </c>
      <c r="P1216">
        <v>0</v>
      </c>
      <c r="Q1216">
        <v>0.23400000000000001</v>
      </c>
      <c r="R1216">
        <v>0.28100000000000003</v>
      </c>
      <c r="S1216">
        <v>0.33400000000000002</v>
      </c>
      <c r="T1216">
        <v>0.61499999999999999</v>
      </c>
      <c r="U1216">
        <v>0.27</v>
      </c>
      <c r="V1216">
        <v>66</v>
      </c>
      <c r="W1216">
        <v>0</v>
      </c>
      <c r="X1216">
        <v>0</v>
      </c>
      <c r="Y1216">
        <v>0</v>
      </c>
      <c r="Z1216">
        <v>0</v>
      </c>
      <c r="AA1216">
        <v>0</v>
      </c>
    </row>
    <row r="1217" spans="1:27" x14ac:dyDescent="0.25">
      <c r="A1217" t="s">
        <v>3241</v>
      </c>
      <c r="B1217" t="s">
        <v>3242</v>
      </c>
      <c r="C1217" t="s">
        <v>20886</v>
      </c>
      <c r="D1217">
        <v>1</v>
      </c>
      <c r="E1217">
        <v>1</v>
      </c>
      <c r="F1217">
        <v>0</v>
      </c>
      <c r="G1217">
        <v>0</v>
      </c>
      <c r="H1217">
        <v>0</v>
      </c>
      <c r="I1217">
        <v>0</v>
      </c>
      <c r="J1217">
        <v>0</v>
      </c>
      <c r="K1217">
        <v>0</v>
      </c>
      <c r="L1217">
        <v>0</v>
      </c>
      <c r="M1217">
        <v>0</v>
      </c>
      <c r="N1217">
        <v>0</v>
      </c>
      <c r="O1217">
        <v>0</v>
      </c>
      <c r="P1217">
        <v>0</v>
      </c>
      <c r="Q1217">
        <v>0.24299999999999999</v>
      </c>
      <c r="R1217">
        <v>0.28299999999999997</v>
      </c>
      <c r="S1217">
        <v>0.33200000000000002</v>
      </c>
      <c r="T1217">
        <v>0.61499999999999999</v>
      </c>
      <c r="U1217">
        <v>0.27</v>
      </c>
      <c r="V1217">
        <v>67</v>
      </c>
      <c r="W1217">
        <v>0</v>
      </c>
      <c r="X1217">
        <v>0</v>
      </c>
      <c r="Y1217">
        <v>0</v>
      </c>
      <c r="Z1217">
        <v>0</v>
      </c>
      <c r="AA1217">
        <v>0</v>
      </c>
    </row>
    <row r="1218" spans="1:27" x14ac:dyDescent="0.25">
      <c r="A1218">
        <v>11472</v>
      </c>
      <c r="B1218" t="s">
        <v>3857</v>
      </c>
      <c r="C1218" t="s">
        <v>20868</v>
      </c>
      <c r="D1218">
        <v>59</v>
      </c>
      <c r="E1218">
        <v>54</v>
      </c>
      <c r="F1218">
        <v>13</v>
      </c>
      <c r="G1218">
        <v>2</v>
      </c>
      <c r="H1218">
        <v>0</v>
      </c>
      <c r="I1218">
        <v>0</v>
      </c>
      <c r="J1218">
        <v>5</v>
      </c>
      <c r="K1218">
        <v>5</v>
      </c>
      <c r="L1218">
        <v>4</v>
      </c>
      <c r="M1218">
        <v>9</v>
      </c>
      <c r="N1218">
        <v>0</v>
      </c>
      <c r="O1218">
        <v>1</v>
      </c>
      <c r="P1218">
        <v>1</v>
      </c>
      <c r="Q1218">
        <v>0.24</v>
      </c>
      <c r="R1218">
        <v>0.29099999999999998</v>
      </c>
      <c r="S1218">
        <v>0.317</v>
      </c>
      <c r="T1218">
        <v>0.60899999999999999</v>
      </c>
      <c r="U1218">
        <v>0.27</v>
      </c>
      <c r="V1218">
        <v>66</v>
      </c>
      <c r="W1218">
        <v>0</v>
      </c>
      <c r="X1218">
        <v>0.1</v>
      </c>
      <c r="Y1218">
        <v>-2.2999999999999998</v>
      </c>
      <c r="Z1218">
        <v>0.8</v>
      </c>
      <c r="AA1218">
        <v>0</v>
      </c>
    </row>
    <row r="1219" spans="1:27" x14ac:dyDescent="0.25">
      <c r="A1219" t="s">
        <v>4195</v>
      </c>
      <c r="B1219" t="s">
        <v>4196</v>
      </c>
      <c r="C1219" t="s">
        <v>20878</v>
      </c>
      <c r="D1219">
        <v>1</v>
      </c>
      <c r="E1219">
        <v>1</v>
      </c>
      <c r="F1219">
        <v>0</v>
      </c>
      <c r="G1219">
        <v>0</v>
      </c>
      <c r="H1219">
        <v>0</v>
      </c>
      <c r="I1219">
        <v>0</v>
      </c>
      <c r="J1219">
        <v>0</v>
      </c>
      <c r="K1219">
        <v>0</v>
      </c>
      <c r="L1219">
        <v>0</v>
      </c>
      <c r="M1219">
        <v>0</v>
      </c>
      <c r="N1219">
        <v>0</v>
      </c>
      <c r="O1219">
        <v>0</v>
      </c>
      <c r="P1219">
        <v>0</v>
      </c>
      <c r="Q1219">
        <v>0.19900000000000001</v>
      </c>
      <c r="R1219">
        <v>0.26400000000000001</v>
      </c>
      <c r="S1219">
        <v>0.35</v>
      </c>
      <c r="T1219">
        <v>0.61499999999999999</v>
      </c>
      <c r="U1219">
        <v>0.27</v>
      </c>
      <c r="V1219">
        <v>67</v>
      </c>
      <c r="W1219">
        <v>0</v>
      </c>
      <c r="X1219">
        <v>0</v>
      </c>
      <c r="Y1219">
        <v>0</v>
      </c>
      <c r="Z1219">
        <v>0</v>
      </c>
      <c r="AA1219">
        <v>0</v>
      </c>
    </row>
    <row r="1220" spans="1:27" x14ac:dyDescent="0.25">
      <c r="A1220">
        <v>1658</v>
      </c>
      <c r="B1220" t="s">
        <v>4324</v>
      </c>
      <c r="C1220" t="s">
        <v>20891</v>
      </c>
      <c r="D1220">
        <v>1</v>
      </c>
      <c r="E1220">
        <v>1</v>
      </c>
      <c r="F1220">
        <v>0</v>
      </c>
      <c r="G1220">
        <v>0</v>
      </c>
      <c r="H1220">
        <v>0</v>
      </c>
      <c r="I1220">
        <v>0</v>
      </c>
      <c r="J1220">
        <v>0</v>
      </c>
      <c r="K1220">
        <v>0</v>
      </c>
      <c r="L1220">
        <v>0</v>
      </c>
      <c r="M1220">
        <v>0</v>
      </c>
      <c r="N1220">
        <v>0</v>
      </c>
      <c r="O1220">
        <v>0</v>
      </c>
      <c r="P1220">
        <v>0</v>
      </c>
      <c r="Q1220">
        <v>0.222</v>
      </c>
      <c r="R1220">
        <v>0.27400000000000002</v>
      </c>
      <c r="S1220">
        <v>0.34</v>
      </c>
      <c r="T1220">
        <v>0.61399999999999999</v>
      </c>
      <c r="U1220">
        <v>0.27</v>
      </c>
      <c r="V1220">
        <v>72</v>
      </c>
      <c r="W1220">
        <v>0</v>
      </c>
      <c r="X1220">
        <v>0</v>
      </c>
      <c r="Y1220">
        <v>0</v>
      </c>
      <c r="Z1220">
        <v>0</v>
      </c>
      <c r="AA1220">
        <v>0</v>
      </c>
    </row>
    <row r="1221" spans="1:27" x14ac:dyDescent="0.25">
      <c r="A1221" t="s">
        <v>4474</v>
      </c>
      <c r="B1221" t="s">
        <v>4475</v>
      </c>
      <c r="C1221" t="s">
        <v>20873</v>
      </c>
      <c r="D1221">
        <v>31</v>
      </c>
      <c r="E1221">
        <v>29</v>
      </c>
      <c r="F1221">
        <v>7</v>
      </c>
      <c r="G1221">
        <v>2</v>
      </c>
      <c r="H1221">
        <v>0</v>
      </c>
      <c r="I1221">
        <v>0</v>
      </c>
      <c r="J1221">
        <v>3</v>
      </c>
      <c r="K1221">
        <v>3</v>
      </c>
      <c r="L1221">
        <v>1</v>
      </c>
      <c r="M1221">
        <v>6</v>
      </c>
      <c r="N1221">
        <v>0</v>
      </c>
      <c r="O1221">
        <v>0</v>
      </c>
      <c r="P1221">
        <v>0</v>
      </c>
      <c r="Q1221">
        <v>0.23599999999999999</v>
      </c>
      <c r="R1221">
        <v>0.27600000000000002</v>
      </c>
      <c r="S1221">
        <v>0.34</v>
      </c>
      <c r="T1221">
        <v>0.61699999999999999</v>
      </c>
      <c r="U1221">
        <v>0.27</v>
      </c>
      <c r="V1221">
        <v>66</v>
      </c>
      <c r="W1221">
        <v>0</v>
      </c>
      <c r="X1221">
        <v>0</v>
      </c>
      <c r="Y1221">
        <v>-1.2</v>
      </c>
      <c r="Z1221">
        <v>0.6</v>
      </c>
      <c r="AA1221">
        <v>0</v>
      </c>
    </row>
    <row r="1222" spans="1:27" x14ac:dyDescent="0.25">
      <c r="A1222" t="s">
        <v>3895</v>
      </c>
      <c r="B1222" t="s">
        <v>3896</v>
      </c>
      <c r="C1222" t="s">
        <v>20866</v>
      </c>
      <c r="D1222">
        <v>1</v>
      </c>
      <c r="E1222">
        <v>1</v>
      </c>
      <c r="F1222">
        <v>0</v>
      </c>
      <c r="G1222">
        <v>0</v>
      </c>
      <c r="H1222">
        <v>0</v>
      </c>
      <c r="I1222">
        <v>0</v>
      </c>
      <c r="J1222">
        <v>0</v>
      </c>
      <c r="K1222">
        <v>0</v>
      </c>
      <c r="L1222">
        <v>0</v>
      </c>
      <c r="M1222">
        <v>0</v>
      </c>
      <c r="N1222">
        <v>0</v>
      </c>
      <c r="O1222">
        <v>0</v>
      </c>
      <c r="P1222">
        <v>0</v>
      </c>
      <c r="Q1222">
        <v>0.24</v>
      </c>
      <c r="R1222">
        <v>0.27400000000000002</v>
      </c>
      <c r="S1222">
        <v>0.34499999999999997</v>
      </c>
      <c r="T1222">
        <v>0.61799999999999999</v>
      </c>
      <c r="U1222">
        <v>0.27</v>
      </c>
      <c r="V1222">
        <v>67</v>
      </c>
      <c r="W1222">
        <v>0</v>
      </c>
      <c r="X1222">
        <v>0</v>
      </c>
      <c r="Y1222">
        <v>0</v>
      </c>
      <c r="Z1222">
        <v>0</v>
      </c>
      <c r="AA1222">
        <v>0</v>
      </c>
    </row>
    <row r="1223" spans="1:27" x14ac:dyDescent="0.25">
      <c r="A1223" t="s">
        <v>4068</v>
      </c>
      <c r="B1223" t="s">
        <v>4069</v>
      </c>
      <c r="C1223" t="s">
        <v>20873</v>
      </c>
      <c r="D1223">
        <v>1</v>
      </c>
      <c r="E1223">
        <v>1</v>
      </c>
      <c r="F1223">
        <v>0</v>
      </c>
      <c r="G1223">
        <v>0</v>
      </c>
      <c r="H1223">
        <v>0</v>
      </c>
      <c r="I1223">
        <v>0</v>
      </c>
      <c r="J1223">
        <v>0</v>
      </c>
      <c r="K1223">
        <v>0</v>
      </c>
      <c r="L1223">
        <v>0</v>
      </c>
      <c r="M1223">
        <v>0</v>
      </c>
      <c r="N1223">
        <v>0</v>
      </c>
      <c r="O1223">
        <v>0</v>
      </c>
      <c r="P1223">
        <v>0</v>
      </c>
      <c r="Q1223">
        <v>0.23</v>
      </c>
      <c r="R1223">
        <v>0.29099999999999998</v>
      </c>
      <c r="S1223">
        <v>0.316</v>
      </c>
      <c r="T1223">
        <v>0.60699999999999998</v>
      </c>
      <c r="U1223">
        <v>0.27</v>
      </c>
      <c r="V1223">
        <v>66</v>
      </c>
      <c r="W1223">
        <v>0</v>
      </c>
      <c r="X1223">
        <v>0</v>
      </c>
      <c r="Y1223">
        <v>0</v>
      </c>
      <c r="Z1223">
        <v>0</v>
      </c>
      <c r="AA1223">
        <v>0</v>
      </c>
    </row>
    <row r="1224" spans="1:27" x14ac:dyDescent="0.25">
      <c r="A1224" t="s">
        <v>4464</v>
      </c>
      <c r="B1224" t="s">
        <v>4465</v>
      </c>
      <c r="C1224" t="s">
        <v>20881</v>
      </c>
      <c r="D1224">
        <v>1</v>
      </c>
      <c r="E1224">
        <v>1</v>
      </c>
      <c r="F1224">
        <v>0</v>
      </c>
      <c r="G1224">
        <v>0</v>
      </c>
      <c r="H1224">
        <v>0</v>
      </c>
      <c r="I1224">
        <v>0</v>
      </c>
      <c r="J1224">
        <v>0</v>
      </c>
      <c r="K1224">
        <v>0</v>
      </c>
      <c r="L1224">
        <v>0</v>
      </c>
      <c r="M1224">
        <v>0</v>
      </c>
      <c r="N1224">
        <v>0</v>
      </c>
      <c r="O1224">
        <v>0</v>
      </c>
      <c r="P1224">
        <v>0</v>
      </c>
      <c r="Q1224">
        <v>0.23699999999999999</v>
      </c>
      <c r="R1224">
        <v>0.27400000000000002</v>
      </c>
      <c r="S1224">
        <v>0.34399999999999997</v>
      </c>
      <c r="T1224">
        <v>0.61899999999999999</v>
      </c>
      <c r="U1224">
        <v>0.27</v>
      </c>
      <c r="V1224">
        <v>63</v>
      </c>
      <c r="W1224">
        <v>0</v>
      </c>
      <c r="X1224">
        <v>0</v>
      </c>
      <c r="Y1224">
        <v>0</v>
      </c>
      <c r="Z1224">
        <v>0</v>
      </c>
      <c r="AA1224">
        <v>0</v>
      </c>
    </row>
    <row r="1225" spans="1:27" x14ac:dyDescent="0.25">
      <c r="A1225" t="s">
        <v>3953</v>
      </c>
      <c r="B1225" t="s">
        <v>3954</v>
      </c>
      <c r="C1225" t="s">
        <v>20886</v>
      </c>
      <c r="D1225">
        <v>1</v>
      </c>
      <c r="E1225">
        <v>1</v>
      </c>
      <c r="F1225">
        <v>0</v>
      </c>
      <c r="G1225">
        <v>0</v>
      </c>
      <c r="H1225">
        <v>0</v>
      </c>
      <c r="I1225">
        <v>0</v>
      </c>
      <c r="J1225">
        <v>0</v>
      </c>
      <c r="K1225">
        <v>0</v>
      </c>
      <c r="L1225">
        <v>0</v>
      </c>
      <c r="M1225">
        <v>0</v>
      </c>
      <c r="N1225">
        <v>0</v>
      </c>
      <c r="O1225">
        <v>0</v>
      </c>
      <c r="P1225">
        <v>0</v>
      </c>
      <c r="Q1225">
        <v>0.23899999999999999</v>
      </c>
      <c r="R1225">
        <v>0.28999999999999998</v>
      </c>
      <c r="S1225">
        <v>0.31900000000000001</v>
      </c>
      <c r="T1225">
        <v>0.60899999999999999</v>
      </c>
      <c r="U1225">
        <v>0.27</v>
      </c>
      <c r="V1225">
        <v>67</v>
      </c>
      <c r="W1225">
        <v>0</v>
      </c>
      <c r="X1225">
        <v>0</v>
      </c>
      <c r="Y1225">
        <v>0</v>
      </c>
      <c r="Z1225">
        <v>0</v>
      </c>
      <c r="AA1225">
        <v>0</v>
      </c>
    </row>
    <row r="1226" spans="1:27" x14ac:dyDescent="0.25">
      <c r="A1226" t="s">
        <v>3387</v>
      </c>
      <c r="B1226" t="s">
        <v>3388</v>
      </c>
      <c r="C1226" t="s">
        <v>20888</v>
      </c>
      <c r="D1226">
        <v>1</v>
      </c>
      <c r="E1226">
        <v>1</v>
      </c>
      <c r="F1226">
        <v>0</v>
      </c>
      <c r="G1226">
        <v>0</v>
      </c>
      <c r="H1226">
        <v>0</v>
      </c>
      <c r="I1226">
        <v>0</v>
      </c>
      <c r="J1226">
        <v>0</v>
      </c>
      <c r="K1226">
        <v>0</v>
      </c>
      <c r="L1226">
        <v>0</v>
      </c>
      <c r="M1226">
        <v>0</v>
      </c>
      <c r="N1226">
        <v>0</v>
      </c>
      <c r="O1226">
        <v>0</v>
      </c>
      <c r="P1226">
        <v>0</v>
      </c>
      <c r="Q1226">
        <v>0.23499999999999999</v>
      </c>
      <c r="R1226">
        <v>0.27500000000000002</v>
      </c>
      <c r="S1226">
        <v>0.34399999999999997</v>
      </c>
      <c r="T1226">
        <v>0.61899999999999999</v>
      </c>
      <c r="U1226">
        <v>0.27</v>
      </c>
      <c r="V1226">
        <v>66</v>
      </c>
      <c r="W1226">
        <v>0</v>
      </c>
      <c r="X1226">
        <v>0</v>
      </c>
      <c r="Y1226">
        <v>0</v>
      </c>
      <c r="Z1226">
        <v>0</v>
      </c>
      <c r="AA1226">
        <v>0</v>
      </c>
    </row>
    <row r="1227" spans="1:27" x14ac:dyDescent="0.25">
      <c r="A1227" t="s">
        <v>3854</v>
      </c>
      <c r="B1227" t="s">
        <v>3855</v>
      </c>
      <c r="C1227" t="s">
        <v>20887</v>
      </c>
      <c r="D1227">
        <v>1</v>
      </c>
      <c r="E1227">
        <v>1</v>
      </c>
      <c r="F1227">
        <v>0</v>
      </c>
      <c r="G1227">
        <v>0</v>
      </c>
      <c r="H1227">
        <v>0</v>
      </c>
      <c r="I1227">
        <v>0</v>
      </c>
      <c r="J1227">
        <v>0</v>
      </c>
      <c r="K1227">
        <v>0</v>
      </c>
      <c r="L1227">
        <v>0</v>
      </c>
      <c r="M1227">
        <v>0</v>
      </c>
      <c r="N1227">
        <v>0</v>
      </c>
      <c r="O1227">
        <v>0</v>
      </c>
      <c r="P1227">
        <v>0</v>
      </c>
      <c r="Q1227">
        <v>0.248</v>
      </c>
      <c r="R1227">
        <v>0.29399999999999998</v>
      </c>
      <c r="S1227">
        <v>0.315</v>
      </c>
      <c r="T1227">
        <v>0.60799999999999998</v>
      </c>
      <c r="U1227">
        <v>0.27</v>
      </c>
      <c r="V1227">
        <v>68</v>
      </c>
      <c r="W1227">
        <v>0</v>
      </c>
      <c r="X1227">
        <v>0</v>
      </c>
      <c r="Y1227">
        <v>0</v>
      </c>
      <c r="Z1227">
        <v>0</v>
      </c>
      <c r="AA1227">
        <v>0</v>
      </c>
    </row>
    <row r="1228" spans="1:27" x14ac:dyDescent="0.25">
      <c r="A1228">
        <v>4003</v>
      </c>
      <c r="B1228" t="s">
        <v>4722</v>
      </c>
      <c r="C1228" t="s">
        <v>20877</v>
      </c>
      <c r="D1228">
        <v>1</v>
      </c>
      <c r="E1228">
        <v>1</v>
      </c>
      <c r="F1228">
        <v>0</v>
      </c>
      <c r="G1228">
        <v>0</v>
      </c>
      <c r="H1228">
        <v>0</v>
      </c>
      <c r="I1228">
        <v>0</v>
      </c>
      <c r="J1228">
        <v>0</v>
      </c>
      <c r="K1228">
        <v>0</v>
      </c>
      <c r="L1228">
        <v>0</v>
      </c>
      <c r="M1228">
        <v>0</v>
      </c>
      <c r="N1228">
        <v>0</v>
      </c>
      <c r="O1228">
        <v>0</v>
      </c>
      <c r="P1228">
        <v>0</v>
      </c>
      <c r="Q1228">
        <v>0.20399999999999999</v>
      </c>
      <c r="R1228">
        <v>0.27700000000000002</v>
      </c>
      <c r="S1228">
        <v>0.33600000000000002</v>
      </c>
      <c r="T1228">
        <v>0.61399999999999999</v>
      </c>
      <c r="U1228">
        <v>0.27</v>
      </c>
      <c r="V1228">
        <v>74</v>
      </c>
      <c r="W1228">
        <v>0</v>
      </c>
      <c r="X1228">
        <v>0</v>
      </c>
      <c r="Y1228">
        <v>0</v>
      </c>
      <c r="Z1228">
        <v>0</v>
      </c>
      <c r="AA1228">
        <v>0</v>
      </c>
    </row>
    <row r="1229" spans="1:27" x14ac:dyDescent="0.25">
      <c r="A1229" t="s">
        <v>3777</v>
      </c>
      <c r="B1229" t="s">
        <v>3778</v>
      </c>
      <c r="C1229" t="s">
        <v>20892</v>
      </c>
      <c r="D1229">
        <v>1</v>
      </c>
      <c r="E1229">
        <v>1</v>
      </c>
      <c r="F1229">
        <v>0</v>
      </c>
      <c r="G1229">
        <v>0</v>
      </c>
      <c r="H1229">
        <v>0</v>
      </c>
      <c r="I1229">
        <v>0</v>
      </c>
      <c r="J1229">
        <v>0</v>
      </c>
      <c r="K1229">
        <v>0</v>
      </c>
      <c r="L1229">
        <v>0</v>
      </c>
      <c r="M1229">
        <v>0</v>
      </c>
      <c r="N1229">
        <v>0</v>
      </c>
      <c r="O1229">
        <v>0</v>
      </c>
      <c r="P1229">
        <v>0</v>
      </c>
      <c r="Q1229">
        <v>0.249</v>
      </c>
      <c r="R1229">
        <v>0.27800000000000002</v>
      </c>
      <c r="S1229">
        <v>0.33900000000000002</v>
      </c>
      <c r="T1229">
        <v>0.61699999999999999</v>
      </c>
      <c r="U1229">
        <v>0.27</v>
      </c>
      <c r="V1229">
        <v>67</v>
      </c>
      <c r="W1229">
        <v>0</v>
      </c>
      <c r="X1229">
        <v>0</v>
      </c>
      <c r="Y1229">
        <v>0</v>
      </c>
      <c r="Z1229">
        <v>0</v>
      </c>
      <c r="AA1229">
        <v>0</v>
      </c>
    </row>
    <row r="1230" spans="1:27" x14ac:dyDescent="0.25">
      <c r="A1230" t="s">
        <v>3892</v>
      </c>
      <c r="B1230" t="s">
        <v>3893</v>
      </c>
      <c r="C1230" t="s">
        <v>20887</v>
      </c>
      <c r="D1230">
        <v>1</v>
      </c>
      <c r="E1230">
        <v>1</v>
      </c>
      <c r="F1230">
        <v>0</v>
      </c>
      <c r="G1230">
        <v>0</v>
      </c>
      <c r="H1230">
        <v>0</v>
      </c>
      <c r="I1230">
        <v>0</v>
      </c>
      <c r="J1230">
        <v>0</v>
      </c>
      <c r="K1230">
        <v>0</v>
      </c>
      <c r="L1230">
        <v>0</v>
      </c>
      <c r="M1230">
        <v>0</v>
      </c>
      <c r="N1230">
        <v>0</v>
      </c>
      <c r="O1230">
        <v>0</v>
      </c>
      <c r="P1230">
        <v>0</v>
      </c>
      <c r="Q1230">
        <v>0.22500000000000001</v>
      </c>
      <c r="R1230">
        <v>0.27900000000000003</v>
      </c>
      <c r="S1230">
        <v>0.33300000000000002</v>
      </c>
      <c r="T1230">
        <v>0.61299999999999999</v>
      </c>
      <c r="U1230">
        <v>0.27</v>
      </c>
      <c r="V1230">
        <v>68</v>
      </c>
      <c r="W1230">
        <v>0</v>
      </c>
      <c r="X1230">
        <v>0</v>
      </c>
      <c r="Y1230">
        <v>0</v>
      </c>
      <c r="Z1230">
        <v>0</v>
      </c>
      <c r="AA1230">
        <v>0</v>
      </c>
    </row>
    <row r="1231" spans="1:27" x14ac:dyDescent="0.25">
      <c r="A1231" t="s">
        <v>4042</v>
      </c>
      <c r="B1231" t="s">
        <v>4043</v>
      </c>
      <c r="C1231" t="s">
        <v>20871</v>
      </c>
      <c r="D1231">
        <v>1</v>
      </c>
      <c r="E1231">
        <v>1</v>
      </c>
      <c r="F1231">
        <v>0</v>
      </c>
      <c r="G1231">
        <v>0</v>
      </c>
      <c r="H1231">
        <v>0</v>
      </c>
      <c r="I1231">
        <v>0</v>
      </c>
      <c r="J1231">
        <v>0</v>
      </c>
      <c r="K1231">
        <v>0</v>
      </c>
      <c r="L1231">
        <v>0</v>
      </c>
      <c r="M1231">
        <v>0</v>
      </c>
      <c r="N1231">
        <v>0</v>
      </c>
      <c r="O1231">
        <v>0</v>
      </c>
      <c r="P1231">
        <v>0</v>
      </c>
      <c r="Q1231">
        <v>0.23499999999999999</v>
      </c>
      <c r="R1231">
        <v>0.28199999999999997</v>
      </c>
      <c r="S1231">
        <v>0.33200000000000002</v>
      </c>
      <c r="T1231">
        <v>0.61399999999999999</v>
      </c>
      <c r="U1231">
        <v>0.27</v>
      </c>
      <c r="V1231">
        <v>71</v>
      </c>
      <c r="W1231">
        <v>0</v>
      </c>
      <c r="X1231">
        <v>0</v>
      </c>
      <c r="Y1231">
        <v>0</v>
      </c>
      <c r="Z1231">
        <v>0</v>
      </c>
      <c r="AA1231">
        <v>0</v>
      </c>
    </row>
    <row r="1232" spans="1:27" x14ac:dyDescent="0.25">
      <c r="A1232" t="s">
        <v>4270</v>
      </c>
      <c r="B1232" t="s">
        <v>4271</v>
      </c>
      <c r="C1232" t="s">
        <v>20884</v>
      </c>
      <c r="D1232">
        <v>1</v>
      </c>
      <c r="E1232">
        <v>1</v>
      </c>
      <c r="F1232">
        <v>0</v>
      </c>
      <c r="G1232">
        <v>0</v>
      </c>
      <c r="H1232">
        <v>0</v>
      </c>
      <c r="I1232">
        <v>0</v>
      </c>
      <c r="J1232">
        <v>0</v>
      </c>
      <c r="K1232">
        <v>0</v>
      </c>
      <c r="L1232">
        <v>0</v>
      </c>
      <c r="M1232">
        <v>0</v>
      </c>
      <c r="N1232">
        <v>0</v>
      </c>
      <c r="O1232">
        <v>0</v>
      </c>
      <c r="P1232">
        <v>0</v>
      </c>
      <c r="Q1232">
        <v>0.22</v>
      </c>
      <c r="R1232">
        <v>0.29099999999999998</v>
      </c>
      <c r="S1232">
        <v>0.312</v>
      </c>
      <c r="T1232">
        <v>0.60299999999999998</v>
      </c>
      <c r="U1232">
        <v>0.27</v>
      </c>
      <c r="V1232">
        <v>63</v>
      </c>
      <c r="W1232">
        <v>0</v>
      </c>
      <c r="X1232">
        <v>0</v>
      </c>
      <c r="Y1232">
        <v>0</v>
      </c>
      <c r="Z1232">
        <v>0</v>
      </c>
      <c r="AA1232">
        <v>0</v>
      </c>
    </row>
    <row r="1233" spans="1:27" x14ac:dyDescent="0.25">
      <c r="A1233" t="s">
        <v>4411</v>
      </c>
      <c r="B1233" t="s">
        <v>4412</v>
      </c>
      <c r="C1233" t="s">
        <v>20872</v>
      </c>
      <c r="D1233">
        <v>1</v>
      </c>
      <c r="E1233">
        <v>1</v>
      </c>
      <c r="F1233">
        <v>0</v>
      </c>
      <c r="G1233">
        <v>0</v>
      </c>
      <c r="H1233">
        <v>0</v>
      </c>
      <c r="I1233">
        <v>0</v>
      </c>
      <c r="J1233">
        <v>0</v>
      </c>
      <c r="K1233">
        <v>0</v>
      </c>
      <c r="L1233">
        <v>0</v>
      </c>
      <c r="M1233">
        <v>0</v>
      </c>
      <c r="N1233">
        <v>0</v>
      </c>
      <c r="O1233">
        <v>0</v>
      </c>
      <c r="P1233">
        <v>0</v>
      </c>
      <c r="Q1233">
        <v>0.223</v>
      </c>
      <c r="R1233">
        <v>0.27800000000000002</v>
      </c>
      <c r="S1233">
        <v>0.33600000000000002</v>
      </c>
      <c r="T1233">
        <v>0.61399999999999999</v>
      </c>
      <c r="U1233">
        <v>0.27</v>
      </c>
      <c r="V1233">
        <v>67</v>
      </c>
      <c r="W1233">
        <v>0</v>
      </c>
      <c r="X1233">
        <v>0</v>
      </c>
      <c r="Y1233">
        <v>0</v>
      </c>
      <c r="Z1233">
        <v>0</v>
      </c>
      <c r="AA1233">
        <v>0</v>
      </c>
    </row>
    <row r="1234" spans="1:27" x14ac:dyDescent="0.25">
      <c r="A1234" t="s">
        <v>4290</v>
      </c>
      <c r="B1234" t="s">
        <v>4291</v>
      </c>
      <c r="C1234" t="s">
        <v>20881</v>
      </c>
      <c r="D1234">
        <v>1</v>
      </c>
      <c r="E1234">
        <v>1</v>
      </c>
      <c r="F1234">
        <v>0</v>
      </c>
      <c r="G1234">
        <v>0</v>
      </c>
      <c r="H1234">
        <v>0</v>
      </c>
      <c r="I1234">
        <v>0</v>
      </c>
      <c r="J1234">
        <v>0</v>
      </c>
      <c r="K1234">
        <v>0</v>
      </c>
      <c r="L1234">
        <v>0</v>
      </c>
      <c r="M1234">
        <v>0</v>
      </c>
      <c r="N1234">
        <v>0</v>
      </c>
      <c r="O1234">
        <v>0</v>
      </c>
      <c r="P1234">
        <v>0</v>
      </c>
      <c r="Q1234">
        <v>0.20799999999999999</v>
      </c>
      <c r="R1234">
        <v>0.26400000000000001</v>
      </c>
      <c r="S1234">
        <v>0.35199999999999998</v>
      </c>
      <c r="T1234">
        <v>0.61599999999999999</v>
      </c>
      <c r="U1234">
        <v>0.27</v>
      </c>
      <c r="V1234">
        <v>63</v>
      </c>
      <c r="W1234">
        <v>0</v>
      </c>
      <c r="X1234">
        <v>0</v>
      </c>
      <c r="Y1234">
        <v>0</v>
      </c>
      <c r="Z1234">
        <v>0</v>
      </c>
      <c r="AA1234">
        <v>0</v>
      </c>
    </row>
    <row r="1235" spans="1:27" x14ac:dyDescent="0.25">
      <c r="A1235" t="s">
        <v>2944</v>
      </c>
      <c r="B1235" t="s">
        <v>2945</v>
      </c>
      <c r="C1235" t="s">
        <v>20874</v>
      </c>
      <c r="D1235">
        <v>1</v>
      </c>
      <c r="E1235">
        <v>1</v>
      </c>
      <c r="F1235">
        <v>0</v>
      </c>
      <c r="G1235">
        <v>0</v>
      </c>
      <c r="H1235">
        <v>0</v>
      </c>
      <c r="I1235">
        <v>0</v>
      </c>
      <c r="J1235">
        <v>0</v>
      </c>
      <c r="K1235">
        <v>0</v>
      </c>
      <c r="L1235">
        <v>0</v>
      </c>
      <c r="M1235">
        <v>0</v>
      </c>
      <c r="N1235">
        <v>0</v>
      </c>
      <c r="O1235">
        <v>0</v>
      </c>
      <c r="P1235">
        <v>0</v>
      </c>
      <c r="Q1235">
        <v>0.24099999999999999</v>
      </c>
      <c r="R1235">
        <v>0.27200000000000002</v>
      </c>
      <c r="S1235">
        <v>0.34899999999999998</v>
      </c>
      <c r="T1235">
        <v>0.621</v>
      </c>
      <c r="U1235">
        <v>0.27</v>
      </c>
      <c r="V1235">
        <v>68</v>
      </c>
      <c r="W1235">
        <v>0</v>
      </c>
      <c r="X1235">
        <v>0</v>
      </c>
      <c r="Y1235">
        <v>0</v>
      </c>
      <c r="Z1235">
        <v>0</v>
      </c>
      <c r="AA1235">
        <v>0</v>
      </c>
    </row>
    <row r="1236" spans="1:27" x14ac:dyDescent="0.25">
      <c r="A1236" t="s">
        <v>2366</v>
      </c>
      <c r="B1236" t="s">
        <v>2367</v>
      </c>
      <c r="C1236" t="s">
        <v>20871</v>
      </c>
      <c r="D1236">
        <v>1</v>
      </c>
      <c r="E1236">
        <v>1</v>
      </c>
      <c r="F1236">
        <v>0</v>
      </c>
      <c r="G1236">
        <v>0</v>
      </c>
      <c r="H1236">
        <v>0</v>
      </c>
      <c r="I1236">
        <v>0</v>
      </c>
      <c r="J1236">
        <v>0</v>
      </c>
      <c r="K1236">
        <v>0</v>
      </c>
      <c r="L1236">
        <v>0</v>
      </c>
      <c r="M1236">
        <v>0</v>
      </c>
      <c r="N1236">
        <v>0</v>
      </c>
      <c r="O1236">
        <v>0</v>
      </c>
      <c r="P1236">
        <v>0</v>
      </c>
      <c r="Q1236">
        <v>0.24299999999999999</v>
      </c>
      <c r="R1236">
        <v>0.29399999999999998</v>
      </c>
      <c r="S1236">
        <v>0.317</v>
      </c>
      <c r="T1236">
        <v>0.61</v>
      </c>
      <c r="U1236">
        <v>0.27</v>
      </c>
      <c r="V1236">
        <v>71</v>
      </c>
      <c r="W1236">
        <v>0</v>
      </c>
      <c r="X1236">
        <v>0</v>
      </c>
      <c r="Y1236">
        <v>0</v>
      </c>
      <c r="Z1236">
        <v>0</v>
      </c>
      <c r="AA1236">
        <v>0</v>
      </c>
    </row>
    <row r="1237" spans="1:27" x14ac:dyDescent="0.25">
      <c r="A1237" t="s">
        <v>2964</v>
      </c>
      <c r="B1237" t="s">
        <v>2965</v>
      </c>
      <c r="C1237" t="s">
        <v>20895</v>
      </c>
      <c r="D1237">
        <v>1</v>
      </c>
      <c r="E1237">
        <v>1</v>
      </c>
      <c r="F1237">
        <v>0</v>
      </c>
      <c r="G1237">
        <v>0</v>
      </c>
      <c r="H1237">
        <v>0</v>
      </c>
      <c r="I1237">
        <v>0</v>
      </c>
      <c r="J1237">
        <v>0</v>
      </c>
      <c r="K1237">
        <v>0</v>
      </c>
      <c r="L1237">
        <v>0</v>
      </c>
      <c r="M1237">
        <v>0</v>
      </c>
      <c r="N1237">
        <v>0</v>
      </c>
      <c r="O1237">
        <v>0</v>
      </c>
      <c r="P1237">
        <v>0</v>
      </c>
      <c r="Q1237">
        <v>0.217</v>
      </c>
      <c r="R1237">
        <v>0.27500000000000002</v>
      </c>
      <c r="S1237">
        <v>0.33700000000000002</v>
      </c>
      <c r="T1237">
        <v>0.61199999999999999</v>
      </c>
      <c r="U1237">
        <v>0.27</v>
      </c>
      <c r="V1237">
        <v>71</v>
      </c>
      <c r="W1237">
        <v>0</v>
      </c>
      <c r="X1237">
        <v>0</v>
      </c>
      <c r="Y1237">
        <v>0</v>
      </c>
      <c r="Z1237">
        <v>0</v>
      </c>
      <c r="AA1237">
        <v>0</v>
      </c>
    </row>
    <row r="1238" spans="1:27" x14ac:dyDescent="0.25">
      <c r="A1238" t="s">
        <v>4193</v>
      </c>
      <c r="B1238" t="s">
        <v>4194</v>
      </c>
      <c r="C1238" t="s">
        <v>20870</v>
      </c>
      <c r="D1238">
        <v>1</v>
      </c>
      <c r="E1238">
        <v>1</v>
      </c>
      <c r="F1238">
        <v>0</v>
      </c>
      <c r="G1238">
        <v>0</v>
      </c>
      <c r="H1238">
        <v>0</v>
      </c>
      <c r="I1238">
        <v>0</v>
      </c>
      <c r="J1238">
        <v>0</v>
      </c>
      <c r="K1238">
        <v>0</v>
      </c>
      <c r="L1238">
        <v>0</v>
      </c>
      <c r="M1238">
        <v>0</v>
      </c>
      <c r="N1238">
        <v>0</v>
      </c>
      <c r="O1238">
        <v>0</v>
      </c>
      <c r="P1238">
        <v>0</v>
      </c>
      <c r="Q1238">
        <v>0.215</v>
      </c>
      <c r="R1238">
        <v>0.27200000000000002</v>
      </c>
      <c r="S1238">
        <v>0.34100000000000003</v>
      </c>
      <c r="T1238">
        <v>0.61299999999999999</v>
      </c>
      <c r="U1238">
        <v>0.27</v>
      </c>
      <c r="V1238">
        <v>65</v>
      </c>
      <c r="W1238">
        <v>0</v>
      </c>
      <c r="X1238">
        <v>0</v>
      </c>
      <c r="Y1238">
        <v>0</v>
      </c>
      <c r="Z1238">
        <v>0</v>
      </c>
      <c r="AA1238">
        <v>0</v>
      </c>
    </row>
    <row r="1239" spans="1:27" x14ac:dyDescent="0.25">
      <c r="A1239">
        <v>1101</v>
      </c>
      <c r="B1239" t="s">
        <v>4789</v>
      </c>
      <c r="C1239" t="s">
        <v>20867</v>
      </c>
      <c r="D1239">
        <v>270</v>
      </c>
      <c r="E1239">
        <v>251</v>
      </c>
      <c r="F1239">
        <v>63</v>
      </c>
      <c r="G1239">
        <v>8</v>
      </c>
      <c r="H1239">
        <v>3</v>
      </c>
      <c r="I1239">
        <v>1</v>
      </c>
      <c r="J1239">
        <v>23</v>
      </c>
      <c r="K1239">
        <v>21</v>
      </c>
      <c r="L1239">
        <v>14</v>
      </c>
      <c r="M1239">
        <v>39</v>
      </c>
      <c r="N1239">
        <v>1</v>
      </c>
      <c r="O1239">
        <v>7</v>
      </c>
      <c r="P1239">
        <v>3</v>
      </c>
      <c r="Q1239">
        <v>0.251</v>
      </c>
      <c r="R1239">
        <v>0.29299999999999998</v>
      </c>
      <c r="S1239">
        <v>0.32200000000000001</v>
      </c>
      <c r="T1239">
        <v>0.61399999999999999</v>
      </c>
      <c r="U1239">
        <v>0.27</v>
      </c>
      <c r="V1239">
        <v>67</v>
      </c>
      <c r="W1239">
        <v>0.1</v>
      </c>
      <c r="X1239">
        <v>-0.3</v>
      </c>
      <c r="Y1239">
        <v>-10.3</v>
      </c>
      <c r="Z1239">
        <v>-3.6</v>
      </c>
      <c r="AA1239">
        <v>-0.6</v>
      </c>
    </row>
    <row r="1240" spans="1:27" x14ac:dyDescent="0.25">
      <c r="A1240" t="s">
        <v>4413</v>
      </c>
      <c r="B1240" t="s">
        <v>4414</v>
      </c>
      <c r="C1240" t="s">
        <v>20873</v>
      </c>
      <c r="D1240">
        <v>1</v>
      </c>
      <c r="E1240">
        <v>1</v>
      </c>
      <c r="F1240">
        <v>0</v>
      </c>
      <c r="G1240">
        <v>0</v>
      </c>
      <c r="H1240">
        <v>0</v>
      </c>
      <c r="I1240">
        <v>0</v>
      </c>
      <c r="J1240">
        <v>0</v>
      </c>
      <c r="K1240">
        <v>0</v>
      </c>
      <c r="L1240">
        <v>0</v>
      </c>
      <c r="M1240">
        <v>0</v>
      </c>
      <c r="N1240">
        <v>0</v>
      </c>
      <c r="O1240">
        <v>0</v>
      </c>
      <c r="P1240">
        <v>0</v>
      </c>
      <c r="Q1240">
        <v>0.23599999999999999</v>
      </c>
      <c r="R1240">
        <v>0.27900000000000003</v>
      </c>
      <c r="S1240">
        <v>0.33700000000000002</v>
      </c>
      <c r="T1240">
        <v>0.61599999999999999</v>
      </c>
      <c r="U1240">
        <v>0.27</v>
      </c>
      <c r="V1240">
        <v>66</v>
      </c>
      <c r="W1240">
        <v>0</v>
      </c>
      <c r="X1240">
        <v>0</v>
      </c>
      <c r="Y1240">
        <v>0</v>
      </c>
      <c r="Z1240">
        <v>0</v>
      </c>
      <c r="AA1240">
        <v>0</v>
      </c>
    </row>
    <row r="1241" spans="1:27" x14ac:dyDescent="0.25">
      <c r="A1241" t="s">
        <v>4064</v>
      </c>
      <c r="B1241" t="s">
        <v>4065</v>
      </c>
      <c r="C1241" t="s">
        <v>20875</v>
      </c>
      <c r="D1241">
        <v>1</v>
      </c>
      <c r="E1241">
        <v>1</v>
      </c>
      <c r="F1241">
        <v>0</v>
      </c>
      <c r="G1241">
        <v>0</v>
      </c>
      <c r="H1241">
        <v>0</v>
      </c>
      <c r="I1241">
        <v>0</v>
      </c>
      <c r="J1241">
        <v>0</v>
      </c>
      <c r="K1241">
        <v>0</v>
      </c>
      <c r="L1241">
        <v>0</v>
      </c>
      <c r="M1241">
        <v>0</v>
      </c>
      <c r="N1241">
        <v>0</v>
      </c>
      <c r="O1241">
        <v>0</v>
      </c>
      <c r="P1241">
        <v>0</v>
      </c>
      <c r="Q1241">
        <v>0.23400000000000001</v>
      </c>
      <c r="R1241">
        <v>0.27600000000000002</v>
      </c>
      <c r="S1241">
        <v>0.34</v>
      </c>
      <c r="T1241">
        <v>0.61599999999999999</v>
      </c>
      <c r="U1241">
        <v>0.27</v>
      </c>
      <c r="V1241">
        <v>66</v>
      </c>
      <c r="W1241">
        <v>0</v>
      </c>
      <c r="X1241">
        <v>0</v>
      </c>
      <c r="Y1241">
        <v>0</v>
      </c>
      <c r="Z1241">
        <v>0</v>
      </c>
      <c r="AA1241">
        <v>0</v>
      </c>
    </row>
    <row r="1242" spans="1:27" x14ac:dyDescent="0.25">
      <c r="A1242" t="s">
        <v>4597</v>
      </c>
      <c r="B1242" t="s">
        <v>4598</v>
      </c>
      <c r="C1242" t="s">
        <v>20866</v>
      </c>
      <c r="D1242">
        <v>1</v>
      </c>
      <c r="E1242">
        <v>1</v>
      </c>
      <c r="F1242">
        <v>0</v>
      </c>
      <c r="G1242">
        <v>0</v>
      </c>
      <c r="H1242">
        <v>0</v>
      </c>
      <c r="I1242">
        <v>0</v>
      </c>
      <c r="J1242">
        <v>0</v>
      </c>
      <c r="K1242">
        <v>0</v>
      </c>
      <c r="L1242">
        <v>0</v>
      </c>
      <c r="M1242">
        <v>0</v>
      </c>
      <c r="N1242">
        <v>0</v>
      </c>
      <c r="O1242">
        <v>0</v>
      </c>
      <c r="P1242">
        <v>0</v>
      </c>
      <c r="Q1242">
        <v>0.23799999999999999</v>
      </c>
      <c r="R1242">
        <v>0.28799999999999998</v>
      </c>
      <c r="S1242">
        <v>0.32300000000000001</v>
      </c>
      <c r="T1242">
        <v>0.61099999999999999</v>
      </c>
      <c r="U1242">
        <v>0.27</v>
      </c>
      <c r="V1242">
        <v>66</v>
      </c>
      <c r="W1242">
        <v>0</v>
      </c>
      <c r="X1242">
        <v>0</v>
      </c>
      <c r="Y1242">
        <v>0</v>
      </c>
      <c r="Z1242">
        <v>0</v>
      </c>
      <c r="AA1242">
        <v>0</v>
      </c>
    </row>
    <row r="1243" spans="1:27" x14ac:dyDescent="0.25">
      <c r="A1243" t="s">
        <v>4547</v>
      </c>
      <c r="B1243" t="s">
        <v>4548</v>
      </c>
      <c r="C1243" t="s">
        <v>20865</v>
      </c>
      <c r="D1243">
        <v>1</v>
      </c>
      <c r="E1243">
        <v>1</v>
      </c>
      <c r="F1243">
        <v>0</v>
      </c>
      <c r="G1243">
        <v>0</v>
      </c>
      <c r="H1243">
        <v>0</v>
      </c>
      <c r="I1243">
        <v>0</v>
      </c>
      <c r="J1243">
        <v>0</v>
      </c>
      <c r="K1243">
        <v>0</v>
      </c>
      <c r="L1243">
        <v>0</v>
      </c>
      <c r="M1243">
        <v>0</v>
      </c>
      <c r="N1243">
        <v>0</v>
      </c>
      <c r="O1243">
        <v>0</v>
      </c>
      <c r="P1243">
        <v>0</v>
      </c>
      <c r="Q1243">
        <v>0.24299999999999999</v>
      </c>
      <c r="R1243">
        <v>0.28100000000000003</v>
      </c>
      <c r="S1243">
        <v>0.33300000000000002</v>
      </c>
      <c r="T1243">
        <v>0.61399999999999999</v>
      </c>
      <c r="U1243">
        <v>0.27</v>
      </c>
      <c r="V1243">
        <v>72</v>
      </c>
      <c r="W1243">
        <v>0</v>
      </c>
      <c r="X1243">
        <v>0</v>
      </c>
      <c r="Y1243">
        <v>0</v>
      </c>
      <c r="Z1243">
        <v>0</v>
      </c>
      <c r="AA1243">
        <v>0</v>
      </c>
    </row>
    <row r="1244" spans="1:27" x14ac:dyDescent="0.25">
      <c r="A1244" t="s">
        <v>5203</v>
      </c>
      <c r="B1244" t="s">
        <v>5204</v>
      </c>
      <c r="C1244" t="s">
        <v>20872</v>
      </c>
      <c r="D1244">
        <v>1</v>
      </c>
      <c r="E1244">
        <v>1</v>
      </c>
      <c r="F1244">
        <v>0</v>
      </c>
      <c r="G1244">
        <v>0</v>
      </c>
      <c r="H1244">
        <v>0</v>
      </c>
      <c r="I1244">
        <v>0</v>
      </c>
      <c r="J1244">
        <v>0</v>
      </c>
      <c r="K1244">
        <v>0</v>
      </c>
      <c r="L1244">
        <v>0</v>
      </c>
      <c r="M1244">
        <v>0</v>
      </c>
      <c r="N1244">
        <v>0</v>
      </c>
      <c r="O1244">
        <v>0</v>
      </c>
      <c r="P1244">
        <v>0</v>
      </c>
      <c r="Q1244">
        <v>0.24</v>
      </c>
      <c r="R1244">
        <v>0.27800000000000002</v>
      </c>
      <c r="S1244">
        <v>0.33800000000000002</v>
      </c>
      <c r="T1244">
        <v>0.61499999999999999</v>
      </c>
      <c r="U1244">
        <v>0.27</v>
      </c>
      <c r="V1244">
        <v>67</v>
      </c>
      <c r="W1244">
        <v>0</v>
      </c>
      <c r="X1244">
        <v>0</v>
      </c>
      <c r="Y1244">
        <v>0</v>
      </c>
      <c r="Z1244">
        <v>0</v>
      </c>
      <c r="AA1244">
        <v>0</v>
      </c>
    </row>
    <row r="1245" spans="1:27" x14ac:dyDescent="0.25">
      <c r="A1245" t="s">
        <v>3406</v>
      </c>
      <c r="B1245" t="s">
        <v>3407</v>
      </c>
      <c r="C1245" t="s">
        <v>20865</v>
      </c>
      <c r="D1245">
        <v>1</v>
      </c>
      <c r="E1245">
        <v>1</v>
      </c>
      <c r="F1245">
        <v>0</v>
      </c>
      <c r="G1245">
        <v>0</v>
      </c>
      <c r="H1245">
        <v>0</v>
      </c>
      <c r="I1245">
        <v>0</v>
      </c>
      <c r="J1245">
        <v>0</v>
      </c>
      <c r="K1245">
        <v>0</v>
      </c>
      <c r="L1245">
        <v>0</v>
      </c>
      <c r="M1245">
        <v>0</v>
      </c>
      <c r="N1245">
        <v>0</v>
      </c>
      <c r="O1245">
        <v>0</v>
      </c>
      <c r="P1245">
        <v>0</v>
      </c>
      <c r="Q1245">
        <v>0.218</v>
      </c>
      <c r="R1245">
        <v>0.29099999999999998</v>
      </c>
      <c r="S1245">
        <v>0.312</v>
      </c>
      <c r="T1245">
        <v>0.60299999999999998</v>
      </c>
      <c r="U1245">
        <v>0.27</v>
      </c>
      <c r="V1245">
        <v>72</v>
      </c>
      <c r="W1245">
        <v>0</v>
      </c>
      <c r="X1245">
        <v>0</v>
      </c>
      <c r="Y1245">
        <v>0</v>
      </c>
      <c r="Z1245">
        <v>0</v>
      </c>
      <c r="AA1245">
        <v>0</v>
      </c>
    </row>
    <row r="1246" spans="1:27" x14ac:dyDescent="0.25">
      <c r="A1246" t="s">
        <v>3772</v>
      </c>
      <c r="B1246" t="s">
        <v>3773</v>
      </c>
      <c r="C1246" t="s">
        <v>20874</v>
      </c>
      <c r="D1246">
        <v>1</v>
      </c>
      <c r="E1246">
        <v>1</v>
      </c>
      <c r="F1246">
        <v>0</v>
      </c>
      <c r="G1246">
        <v>0</v>
      </c>
      <c r="H1246">
        <v>0</v>
      </c>
      <c r="I1246">
        <v>0</v>
      </c>
      <c r="J1246">
        <v>0</v>
      </c>
      <c r="K1246">
        <v>0</v>
      </c>
      <c r="L1246">
        <v>0</v>
      </c>
      <c r="M1246">
        <v>0</v>
      </c>
      <c r="N1246">
        <v>0</v>
      </c>
      <c r="O1246">
        <v>0</v>
      </c>
      <c r="P1246">
        <v>0</v>
      </c>
      <c r="Q1246">
        <v>0.224</v>
      </c>
      <c r="R1246">
        <v>0.27600000000000002</v>
      </c>
      <c r="S1246">
        <v>0.33500000000000002</v>
      </c>
      <c r="T1246">
        <v>0.61199999999999999</v>
      </c>
      <c r="U1246">
        <v>0.27</v>
      </c>
      <c r="V1246">
        <v>68</v>
      </c>
      <c r="W1246">
        <v>0</v>
      </c>
      <c r="X1246">
        <v>0</v>
      </c>
      <c r="Y1246">
        <v>0</v>
      </c>
      <c r="Z1246">
        <v>0</v>
      </c>
      <c r="AA1246">
        <v>0</v>
      </c>
    </row>
    <row r="1247" spans="1:27" x14ac:dyDescent="0.25">
      <c r="A1247">
        <v>9063</v>
      </c>
      <c r="B1247" t="s">
        <v>4446</v>
      </c>
      <c r="C1247" t="s">
        <v>20891</v>
      </c>
      <c r="D1247">
        <v>493</v>
      </c>
      <c r="E1247">
        <v>451</v>
      </c>
      <c r="F1247">
        <v>105</v>
      </c>
      <c r="G1247">
        <v>19</v>
      </c>
      <c r="H1247">
        <v>4</v>
      </c>
      <c r="I1247">
        <v>7</v>
      </c>
      <c r="J1247">
        <v>41</v>
      </c>
      <c r="K1247">
        <v>42</v>
      </c>
      <c r="L1247">
        <v>32</v>
      </c>
      <c r="M1247">
        <v>74</v>
      </c>
      <c r="N1247">
        <v>2</v>
      </c>
      <c r="O1247">
        <v>7</v>
      </c>
      <c r="P1247">
        <v>4</v>
      </c>
      <c r="Q1247">
        <v>0.23200000000000001</v>
      </c>
      <c r="R1247">
        <v>0.28499999999999998</v>
      </c>
      <c r="S1247">
        <v>0.33600000000000002</v>
      </c>
      <c r="T1247">
        <v>0.62</v>
      </c>
      <c r="U1247">
        <v>0.27</v>
      </c>
      <c r="V1247">
        <v>72</v>
      </c>
      <c r="W1247">
        <v>0.7</v>
      </c>
      <c r="X1247">
        <v>-2.2000000000000002</v>
      </c>
      <c r="Y1247">
        <v>-15.6</v>
      </c>
      <c r="Z1247">
        <v>3.1</v>
      </c>
      <c r="AA1247">
        <v>0.3</v>
      </c>
    </row>
    <row r="1248" spans="1:27" x14ac:dyDescent="0.25">
      <c r="A1248">
        <v>2179</v>
      </c>
      <c r="B1248" t="s">
        <v>4713</v>
      </c>
      <c r="C1248" t="s">
        <v>20892</v>
      </c>
      <c r="D1248">
        <v>1</v>
      </c>
      <c r="E1248">
        <v>1</v>
      </c>
      <c r="F1248">
        <v>0</v>
      </c>
      <c r="G1248">
        <v>0</v>
      </c>
      <c r="H1248">
        <v>0</v>
      </c>
      <c r="I1248">
        <v>0</v>
      </c>
      <c r="J1248">
        <v>0</v>
      </c>
      <c r="K1248">
        <v>0</v>
      </c>
      <c r="L1248">
        <v>0</v>
      </c>
      <c r="M1248">
        <v>0</v>
      </c>
      <c r="N1248">
        <v>0</v>
      </c>
      <c r="O1248">
        <v>0</v>
      </c>
      <c r="P1248">
        <v>0</v>
      </c>
      <c r="Q1248">
        <v>0.24099999999999999</v>
      </c>
      <c r="R1248">
        <v>0.28299999999999997</v>
      </c>
      <c r="S1248">
        <v>0.33400000000000002</v>
      </c>
      <c r="T1248">
        <v>0.61699999999999999</v>
      </c>
      <c r="U1248">
        <v>0.27</v>
      </c>
      <c r="V1248">
        <v>66</v>
      </c>
      <c r="W1248">
        <v>0</v>
      </c>
      <c r="X1248">
        <v>0</v>
      </c>
      <c r="Y1248">
        <v>0</v>
      </c>
      <c r="Z1248">
        <v>0</v>
      </c>
      <c r="AA1248">
        <v>0</v>
      </c>
    </row>
    <row r="1249" spans="1:27" x14ac:dyDescent="0.25">
      <c r="A1249">
        <v>198</v>
      </c>
      <c r="B1249" t="s">
        <v>3862</v>
      </c>
      <c r="C1249" t="s">
        <v>20868</v>
      </c>
      <c r="D1249">
        <v>1</v>
      </c>
      <c r="E1249">
        <v>1</v>
      </c>
      <c r="F1249">
        <v>0</v>
      </c>
      <c r="G1249">
        <v>0</v>
      </c>
      <c r="H1249">
        <v>0</v>
      </c>
      <c r="I1249">
        <v>0</v>
      </c>
      <c r="J1249">
        <v>0</v>
      </c>
      <c r="K1249">
        <v>0</v>
      </c>
      <c r="L1249">
        <v>0</v>
      </c>
      <c r="M1249">
        <v>0</v>
      </c>
      <c r="N1249">
        <v>0</v>
      </c>
      <c r="O1249">
        <v>0</v>
      </c>
      <c r="P1249">
        <v>0</v>
      </c>
      <c r="Q1249">
        <v>0.22700000000000001</v>
      </c>
      <c r="R1249">
        <v>0.28599999999999998</v>
      </c>
      <c r="S1249">
        <v>0.32100000000000001</v>
      </c>
      <c r="T1249">
        <v>0.60699999999999998</v>
      </c>
      <c r="U1249">
        <v>0.27</v>
      </c>
      <c r="V1249">
        <v>66</v>
      </c>
      <c r="W1249">
        <v>0</v>
      </c>
      <c r="X1249">
        <v>0</v>
      </c>
      <c r="Y1249">
        <v>0</v>
      </c>
      <c r="Z1249">
        <v>0</v>
      </c>
      <c r="AA1249">
        <v>0</v>
      </c>
    </row>
    <row r="1250" spans="1:27" x14ac:dyDescent="0.25">
      <c r="A1250">
        <v>2430</v>
      </c>
      <c r="B1250" t="s">
        <v>3865</v>
      </c>
      <c r="C1250" t="s">
        <v>20873</v>
      </c>
      <c r="D1250">
        <v>143</v>
      </c>
      <c r="E1250">
        <v>132</v>
      </c>
      <c r="F1250">
        <v>31</v>
      </c>
      <c r="G1250">
        <v>6</v>
      </c>
      <c r="H1250">
        <v>0</v>
      </c>
      <c r="I1250">
        <v>2</v>
      </c>
      <c r="J1250">
        <v>14</v>
      </c>
      <c r="K1250">
        <v>13</v>
      </c>
      <c r="L1250">
        <v>8</v>
      </c>
      <c r="M1250">
        <v>20</v>
      </c>
      <c r="N1250">
        <v>1</v>
      </c>
      <c r="O1250">
        <v>2</v>
      </c>
      <c r="P1250">
        <v>1</v>
      </c>
      <c r="Q1250">
        <v>0.23599999999999999</v>
      </c>
      <c r="R1250">
        <v>0.28399999999999997</v>
      </c>
      <c r="S1250">
        <v>0.33</v>
      </c>
      <c r="T1250">
        <v>0.61499999999999999</v>
      </c>
      <c r="U1250">
        <v>0.27</v>
      </c>
      <c r="V1250">
        <v>65</v>
      </c>
      <c r="W1250">
        <v>0.2</v>
      </c>
      <c r="X1250">
        <v>0.8</v>
      </c>
      <c r="Y1250">
        <v>-5.5</v>
      </c>
      <c r="Z1250">
        <v>2</v>
      </c>
      <c r="AA1250">
        <v>0.1</v>
      </c>
    </row>
    <row r="1251" spans="1:27" x14ac:dyDescent="0.25">
      <c r="A1251" t="s">
        <v>3899</v>
      </c>
      <c r="B1251" t="s">
        <v>3900</v>
      </c>
      <c r="C1251" t="s">
        <v>1</v>
      </c>
      <c r="D1251">
        <v>1</v>
      </c>
      <c r="E1251">
        <v>1</v>
      </c>
      <c r="F1251">
        <v>0</v>
      </c>
      <c r="G1251">
        <v>0</v>
      </c>
      <c r="H1251">
        <v>0</v>
      </c>
      <c r="I1251">
        <v>0</v>
      </c>
      <c r="J1251">
        <v>0</v>
      </c>
      <c r="K1251">
        <v>0</v>
      </c>
      <c r="L1251">
        <v>0</v>
      </c>
      <c r="M1251">
        <v>0</v>
      </c>
      <c r="N1251">
        <v>0</v>
      </c>
      <c r="O1251">
        <v>0</v>
      </c>
      <c r="P1251">
        <v>0</v>
      </c>
      <c r="Q1251">
        <v>0.23699999999999999</v>
      </c>
      <c r="R1251">
        <v>0.27400000000000002</v>
      </c>
      <c r="S1251">
        <v>0.34200000000000003</v>
      </c>
      <c r="T1251">
        <v>0.61699999999999999</v>
      </c>
      <c r="U1251">
        <v>0.27</v>
      </c>
      <c r="V1251">
        <v>67</v>
      </c>
      <c r="W1251">
        <v>0</v>
      </c>
      <c r="X1251">
        <v>0</v>
      </c>
      <c r="Y1251">
        <v>0</v>
      </c>
      <c r="Z1251">
        <v>0</v>
      </c>
      <c r="AA1251">
        <v>0</v>
      </c>
    </row>
    <row r="1252" spans="1:27" x14ac:dyDescent="0.25">
      <c r="A1252" t="s">
        <v>3587</v>
      </c>
      <c r="B1252" t="s">
        <v>3588</v>
      </c>
      <c r="C1252" t="s">
        <v>20891</v>
      </c>
      <c r="D1252">
        <v>1</v>
      </c>
      <c r="E1252">
        <v>1</v>
      </c>
      <c r="F1252">
        <v>0</v>
      </c>
      <c r="G1252">
        <v>0</v>
      </c>
      <c r="H1252">
        <v>0</v>
      </c>
      <c r="I1252">
        <v>0</v>
      </c>
      <c r="J1252">
        <v>0</v>
      </c>
      <c r="K1252">
        <v>0</v>
      </c>
      <c r="L1252">
        <v>0</v>
      </c>
      <c r="M1252">
        <v>0</v>
      </c>
      <c r="N1252">
        <v>0</v>
      </c>
      <c r="O1252">
        <v>0</v>
      </c>
      <c r="P1252">
        <v>0</v>
      </c>
      <c r="Q1252">
        <v>0.23200000000000001</v>
      </c>
      <c r="R1252">
        <v>0.27800000000000002</v>
      </c>
      <c r="S1252">
        <v>0.33500000000000002</v>
      </c>
      <c r="T1252">
        <v>0.61299999999999999</v>
      </c>
      <c r="U1252">
        <v>0.27</v>
      </c>
      <c r="V1252">
        <v>71</v>
      </c>
      <c r="W1252">
        <v>0</v>
      </c>
      <c r="X1252">
        <v>0</v>
      </c>
      <c r="Y1252">
        <v>0</v>
      </c>
      <c r="Z1252">
        <v>0</v>
      </c>
      <c r="AA1252">
        <v>0</v>
      </c>
    </row>
    <row r="1253" spans="1:27" x14ac:dyDescent="0.25">
      <c r="A1253" t="s">
        <v>4246</v>
      </c>
      <c r="B1253" t="s">
        <v>4247</v>
      </c>
      <c r="C1253" t="s">
        <v>20872</v>
      </c>
      <c r="D1253">
        <v>1</v>
      </c>
      <c r="E1253">
        <v>1</v>
      </c>
      <c r="F1253">
        <v>0</v>
      </c>
      <c r="G1253">
        <v>0</v>
      </c>
      <c r="H1253">
        <v>0</v>
      </c>
      <c r="I1253">
        <v>0</v>
      </c>
      <c r="J1253">
        <v>0</v>
      </c>
      <c r="K1253">
        <v>0</v>
      </c>
      <c r="L1253">
        <v>0</v>
      </c>
      <c r="M1253">
        <v>0</v>
      </c>
      <c r="N1253">
        <v>0</v>
      </c>
      <c r="O1253">
        <v>0</v>
      </c>
      <c r="P1253">
        <v>0</v>
      </c>
      <c r="Q1253">
        <v>0.23899999999999999</v>
      </c>
      <c r="R1253">
        <v>0.26500000000000001</v>
      </c>
      <c r="S1253">
        <v>0.36</v>
      </c>
      <c r="T1253">
        <v>0.625</v>
      </c>
      <c r="U1253">
        <v>0.27</v>
      </c>
      <c r="V1253">
        <v>67</v>
      </c>
      <c r="W1253">
        <v>0</v>
      </c>
      <c r="X1253">
        <v>0</v>
      </c>
      <c r="Y1253">
        <v>0</v>
      </c>
      <c r="Z1253">
        <v>0</v>
      </c>
      <c r="AA1253">
        <v>0</v>
      </c>
    </row>
    <row r="1254" spans="1:27" x14ac:dyDescent="0.25">
      <c r="A1254" t="s">
        <v>4337</v>
      </c>
      <c r="B1254" t="s">
        <v>4338</v>
      </c>
      <c r="C1254" t="s">
        <v>20887</v>
      </c>
      <c r="D1254">
        <v>1</v>
      </c>
      <c r="E1254">
        <v>1</v>
      </c>
      <c r="F1254">
        <v>0</v>
      </c>
      <c r="G1254">
        <v>0</v>
      </c>
      <c r="H1254">
        <v>0</v>
      </c>
      <c r="I1254">
        <v>0</v>
      </c>
      <c r="J1254">
        <v>0</v>
      </c>
      <c r="K1254">
        <v>0</v>
      </c>
      <c r="L1254">
        <v>0</v>
      </c>
      <c r="M1254">
        <v>0</v>
      </c>
      <c r="N1254">
        <v>0</v>
      </c>
      <c r="O1254">
        <v>0</v>
      </c>
      <c r="P1254">
        <v>0</v>
      </c>
      <c r="Q1254">
        <v>0.23100000000000001</v>
      </c>
      <c r="R1254">
        <v>0.28799999999999998</v>
      </c>
      <c r="S1254">
        <v>0.31900000000000001</v>
      </c>
      <c r="T1254">
        <v>0.60699999999999998</v>
      </c>
      <c r="U1254">
        <v>0.26900000000000002</v>
      </c>
      <c r="V1254">
        <v>67</v>
      </c>
      <c r="W1254">
        <v>0</v>
      </c>
      <c r="X1254">
        <v>0</v>
      </c>
      <c r="Y1254">
        <v>0</v>
      </c>
      <c r="Z1254">
        <v>0</v>
      </c>
      <c r="AA1254">
        <v>0</v>
      </c>
    </row>
    <row r="1255" spans="1:27" x14ac:dyDescent="0.25">
      <c r="A1255" t="s">
        <v>4804</v>
      </c>
      <c r="B1255" t="s">
        <v>4805</v>
      </c>
      <c r="C1255" t="s">
        <v>20880</v>
      </c>
      <c r="D1255">
        <v>1</v>
      </c>
      <c r="E1255">
        <v>1</v>
      </c>
      <c r="F1255">
        <v>0</v>
      </c>
      <c r="G1255">
        <v>0</v>
      </c>
      <c r="H1255">
        <v>0</v>
      </c>
      <c r="I1255">
        <v>0</v>
      </c>
      <c r="J1255">
        <v>0</v>
      </c>
      <c r="K1255">
        <v>0</v>
      </c>
      <c r="L1255">
        <v>0</v>
      </c>
      <c r="M1255">
        <v>0</v>
      </c>
      <c r="N1255">
        <v>0</v>
      </c>
      <c r="O1255">
        <v>0</v>
      </c>
      <c r="P1255">
        <v>0</v>
      </c>
      <c r="Q1255">
        <v>0.22800000000000001</v>
      </c>
      <c r="R1255">
        <v>0.27200000000000002</v>
      </c>
      <c r="S1255">
        <v>0.34399999999999997</v>
      </c>
      <c r="T1255">
        <v>0.61599999999999999</v>
      </c>
      <c r="U1255">
        <v>0.26900000000000002</v>
      </c>
      <c r="V1255">
        <v>61</v>
      </c>
      <c r="W1255">
        <v>0</v>
      </c>
      <c r="X1255">
        <v>0</v>
      </c>
      <c r="Y1255">
        <v>0</v>
      </c>
      <c r="Z1255">
        <v>0</v>
      </c>
      <c r="AA1255">
        <v>0</v>
      </c>
    </row>
    <row r="1256" spans="1:27" x14ac:dyDescent="0.25">
      <c r="A1256" t="s">
        <v>4162</v>
      </c>
      <c r="B1256" t="s">
        <v>4163</v>
      </c>
      <c r="C1256" t="s">
        <v>1</v>
      </c>
      <c r="D1256">
        <v>1</v>
      </c>
      <c r="E1256">
        <v>1</v>
      </c>
      <c r="F1256">
        <v>0</v>
      </c>
      <c r="G1256">
        <v>0</v>
      </c>
      <c r="H1256">
        <v>0</v>
      </c>
      <c r="I1256">
        <v>0</v>
      </c>
      <c r="J1256">
        <v>0</v>
      </c>
      <c r="K1256">
        <v>0</v>
      </c>
      <c r="L1256">
        <v>0</v>
      </c>
      <c r="M1256">
        <v>0</v>
      </c>
      <c r="N1256">
        <v>0</v>
      </c>
      <c r="O1256">
        <v>0</v>
      </c>
      <c r="P1256">
        <v>0</v>
      </c>
      <c r="Q1256">
        <v>0.23200000000000001</v>
      </c>
      <c r="R1256">
        <v>0.28399999999999997</v>
      </c>
      <c r="S1256">
        <v>0.32600000000000001</v>
      </c>
      <c r="T1256">
        <v>0.61</v>
      </c>
      <c r="U1256">
        <v>0.26900000000000002</v>
      </c>
      <c r="V1256">
        <v>67</v>
      </c>
      <c r="W1256">
        <v>0</v>
      </c>
      <c r="X1256">
        <v>0</v>
      </c>
      <c r="Y1256">
        <v>0</v>
      </c>
      <c r="Z1256">
        <v>0</v>
      </c>
      <c r="AA1256">
        <v>0</v>
      </c>
    </row>
    <row r="1257" spans="1:27" x14ac:dyDescent="0.25">
      <c r="A1257">
        <v>14523</v>
      </c>
      <c r="B1257" t="s">
        <v>2931</v>
      </c>
      <c r="C1257" t="s">
        <v>20866</v>
      </c>
      <c r="D1257">
        <v>25</v>
      </c>
      <c r="E1257">
        <v>23</v>
      </c>
      <c r="F1257">
        <v>5</v>
      </c>
      <c r="G1257">
        <v>1</v>
      </c>
      <c r="H1257">
        <v>0</v>
      </c>
      <c r="I1257">
        <v>0</v>
      </c>
      <c r="J1257">
        <v>2</v>
      </c>
      <c r="K1257">
        <v>2</v>
      </c>
      <c r="L1257">
        <v>1</v>
      </c>
      <c r="M1257">
        <v>4</v>
      </c>
      <c r="N1257">
        <v>0</v>
      </c>
      <c r="O1257">
        <v>0</v>
      </c>
      <c r="P1257">
        <v>0</v>
      </c>
      <c r="Q1257">
        <v>0.23699999999999999</v>
      </c>
      <c r="R1257">
        <v>0.27600000000000002</v>
      </c>
      <c r="S1257">
        <v>0.33900000000000002</v>
      </c>
      <c r="T1257">
        <v>0.61499999999999999</v>
      </c>
      <c r="U1257">
        <v>0.26900000000000002</v>
      </c>
      <c r="V1257">
        <v>66</v>
      </c>
      <c r="W1257">
        <v>0</v>
      </c>
      <c r="X1257">
        <v>0</v>
      </c>
      <c r="Y1257">
        <v>-1</v>
      </c>
      <c r="Z1257">
        <v>0.5</v>
      </c>
      <c r="AA1257">
        <v>0</v>
      </c>
    </row>
    <row r="1258" spans="1:27" x14ac:dyDescent="0.25">
      <c r="A1258" t="s">
        <v>2942</v>
      </c>
      <c r="B1258" t="s">
        <v>2943</v>
      </c>
      <c r="C1258" t="s">
        <v>20890</v>
      </c>
      <c r="D1258">
        <v>1</v>
      </c>
      <c r="E1258">
        <v>1</v>
      </c>
      <c r="F1258">
        <v>0</v>
      </c>
      <c r="G1258">
        <v>0</v>
      </c>
      <c r="H1258">
        <v>0</v>
      </c>
      <c r="I1258">
        <v>0</v>
      </c>
      <c r="J1258">
        <v>0</v>
      </c>
      <c r="K1258">
        <v>0</v>
      </c>
      <c r="L1258">
        <v>0</v>
      </c>
      <c r="M1258">
        <v>0</v>
      </c>
      <c r="N1258">
        <v>0</v>
      </c>
      <c r="O1258">
        <v>0</v>
      </c>
      <c r="P1258">
        <v>0</v>
      </c>
      <c r="Q1258">
        <v>0.245</v>
      </c>
      <c r="R1258">
        <v>0.29099999999999998</v>
      </c>
      <c r="S1258">
        <v>0.318</v>
      </c>
      <c r="T1258">
        <v>0.60799999999999998</v>
      </c>
      <c r="U1258">
        <v>0.26900000000000002</v>
      </c>
      <c r="V1258">
        <v>72</v>
      </c>
      <c r="W1258">
        <v>0</v>
      </c>
      <c r="X1258">
        <v>0</v>
      </c>
      <c r="Y1258">
        <v>0</v>
      </c>
      <c r="Z1258">
        <v>0</v>
      </c>
      <c r="AA1258">
        <v>0</v>
      </c>
    </row>
    <row r="1259" spans="1:27" x14ac:dyDescent="0.25">
      <c r="A1259" t="s">
        <v>2744</v>
      </c>
      <c r="B1259" t="s">
        <v>2745</v>
      </c>
      <c r="C1259" t="s">
        <v>20886</v>
      </c>
      <c r="D1259">
        <v>1</v>
      </c>
      <c r="E1259">
        <v>1</v>
      </c>
      <c r="F1259">
        <v>0</v>
      </c>
      <c r="G1259">
        <v>0</v>
      </c>
      <c r="H1259">
        <v>0</v>
      </c>
      <c r="I1259">
        <v>0</v>
      </c>
      <c r="J1259">
        <v>0</v>
      </c>
      <c r="K1259">
        <v>0</v>
      </c>
      <c r="L1259">
        <v>0</v>
      </c>
      <c r="M1259">
        <v>0</v>
      </c>
      <c r="N1259">
        <v>0</v>
      </c>
      <c r="O1259">
        <v>0</v>
      </c>
      <c r="P1259">
        <v>0</v>
      </c>
      <c r="Q1259">
        <v>0.23300000000000001</v>
      </c>
      <c r="R1259">
        <v>0.27800000000000002</v>
      </c>
      <c r="S1259">
        <v>0.33500000000000002</v>
      </c>
      <c r="T1259">
        <v>0.61299999999999999</v>
      </c>
      <c r="U1259">
        <v>0.26900000000000002</v>
      </c>
      <c r="V1259">
        <v>67</v>
      </c>
      <c r="W1259">
        <v>0</v>
      </c>
      <c r="X1259">
        <v>0</v>
      </c>
      <c r="Y1259">
        <v>0</v>
      </c>
      <c r="Z1259">
        <v>0</v>
      </c>
      <c r="AA1259">
        <v>0</v>
      </c>
    </row>
    <row r="1260" spans="1:27" x14ac:dyDescent="0.25">
      <c r="A1260">
        <v>3812</v>
      </c>
      <c r="B1260" t="s">
        <v>4496</v>
      </c>
      <c r="C1260" t="s">
        <v>20883</v>
      </c>
      <c r="D1260">
        <v>1</v>
      </c>
      <c r="E1260">
        <v>1</v>
      </c>
      <c r="F1260">
        <v>0</v>
      </c>
      <c r="G1260">
        <v>0</v>
      </c>
      <c r="H1260">
        <v>0</v>
      </c>
      <c r="I1260">
        <v>0</v>
      </c>
      <c r="J1260">
        <v>0</v>
      </c>
      <c r="K1260">
        <v>0</v>
      </c>
      <c r="L1260">
        <v>0</v>
      </c>
      <c r="M1260">
        <v>0</v>
      </c>
      <c r="N1260">
        <v>0</v>
      </c>
      <c r="O1260">
        <v>0</v>
      </c>
      <c r="P1260">
        <v>0</v>
      </c>
      <c r="Q1260">
        <v>0.24</v>
      </c>
      <c r="R1260">
        <v>0.27900000000000003</v>
      </c>
      <c r="S1260">
        <v>0.34</v>
      </c>
      <c r="T1260">
        <v>0.61899999999999999</v>
      </c>
      <c r="U1260">
        <v>0.26900000000000002</v>
      </c>
      <c r="V1260">
        <v>65</v>
      </c>
      <c r="W1260">
        <v>0</v>
      </c>
      <c r="X1260">
        <v>0</v>
      </c>
      <c r="Y1260">
        <v>0</v>
      </c>
      <c r="Z1260">
        <v>0</v>
      </c>
      <c r="AA1260">
        <v>0</v>
      </c>
    </row>
    <row r="1261" spans="1:27" x14ac:dyDescent="0.25">
      <c r="A1261" t="s">
        <v>3901</v>
      </c>
      <c r="B1261" t="s">
        <v>3902</v>
      </c>
      <c r="C1261" t="s">
        <v>20866</v>
      </c>
      <c r="D1261">
        <v>1</v>
      </c>
      <c r="E1261">
        <v>1</v>
      </c>
      <c r="F1261">
        <v>0</v>
      </c>
      <c r="G1261">
        <v>0</v>
      </c>
      <c r="H1261">
        <v>0</v>
      </c>
      <c r="I1261">
        <v>0</v>
      </c>
      <c r="J1261">
        <v>0</v>
      </c>
      <c r="K1261">
        <v>0</v>
      </c>
      <c r="L1261">
        <v>0</v>
      </c>
      <c r="M1261">
        <v>0</v>
      </c>
      <c r="N1261">
        <v>0</v>
      </c>
      <c r="O1261">
        <v>0</v>
      </c>
      <c r="P1261">
        <v>0</v>
      </c>
      <c r="Q1261">
        <v>0.22900000000000001</v>
      </c>
      <c r="R1261">
        <v>0.28799999999999998</v>
      </c>
      <c r="S1261">
        <v>0.318</v>
      </c>
      <c r="T1261">
        <v>0.60599999999999998</v>
      </c>
      <c r="U1261">
        <v>0.26900000000000002</v>
      </c>
      <c r="V1261">
        <v>66</v>
      </c>
      <c r="W1261">
        <v>0</v>
      </c>
      <c r="X1261">
        <v>0</v>
      </c>
      <c r="Y1261">
        <v>0</v>
      </c>
      <c r="Z1261">
        <v>0</v>
      </c>
      <c r="AA1261">
        <v>0</v>
      </c>
    </row>
    <row r="1262" spans="1:27" x14ac:dyDescent="0.25">
      <c r="A1262" t="s">
        <v>3774</v>
      </c>
      <c r="B1262" t="s">
        <v>3775</v>
      </c>
      <c r="C1262" t="s">
        <v>20889</v>
      </c>
      <c r="D1262">
        <v>1</v>
      </c>
      <c r="E1262">
        <v>1</v>
      </c>
      <c r="F1262">
        <v>0</v>
      </c>
      <c r="G1262">
        <v>0</v>
      </c>
      <c r="H1262">
        <v>0</v>
      </c>
      <c r="I1262">
        <v>0</v>
      </c>
      <c r="J1262">
        <v>0</v>
      </c>
      <c r="K1262">
        <v>0</v>
      </c>
      <c r="L1262">
        <v>0</v>
      </c>
      <c r="M1262">
        <v>0</v>
      </c>
      <c r="N1262">
        <v>0</v>
      </c>
      <c r="O1262">
        <v>0</v>
      </c>
      <c r="P1262">
        <v>0</v>
      </c>
      <c r="Q1262">
        <v>0.22</v>
      </c>
      <c r="R1262">
        <v>0.27500000000000002</v>
      </c>
      <c r="S1262">
        <v>0.33500000000000002</v>
      </c>
      <c r="T1262">
        <v>0.61</v>
      </c>
      <c r="U1262">
        <v>0.26900000000000002</v>
      </c>
      <c r="V1262">
        <v>71</v>
      </c>
      <c r="W1262">
        <v>0</v>
      </c>
      <c r="X1262">
        <v>0</v>
      </c>
      <c r="Y1262">
        <v>0</v>
      </c>
      <c r="Z1262">
        <v>0</v>
      </c>
      <c r="AA1262">
        <v>0</v>
      </c>
    </row>
    <row r="1263" spans="1:27" x14ac:dyDescent="0.25">
      <c r="A1263" t="s">
        <v>3597</v>
      </c>
      <c r="B1263" t="s">
        <v>3598</v>
      </c>
      <c r="C1263" t="s">
        <v>1</v>
      </c>
      <c r="D1263">
        <v>1</v>
      </c>
      <c r="E1263">
        <v>1</v>
      </c>
      <c r="F1263">
        <v>0</v>
      </c>
      <c r="G1263">
        <v>0</v>
      </c>
      <c r="H1263">
        <v>0</v>
      </c>
      <c r="I1263">
        <v>0</v>
      </c>
      <c r="J1263">
        <v>0</v>
      </c>
      <c r="K1263">
        <v>0</v>
      </c>
      <c r="L1263">
        <v>0</v>
      </c>
      <c r="M1263">
        <v>0</v>
      </c>
      <c r="N1263">
        <v>0</v>
      </c>
      <c r="O1263">
        <v>0</v>
      </c>
      <c r="P1263">
        <v>0</v>
      </c>
      <c r="Q1263">
        <v>0.23</v>
      </c>
      <c r="R1263">
        <v>0.26600000000000001</v>
      </c>
      <c r="S1263">
        <v>0.35499999999999998</v>
      </c>
      <c r="T1263">
        <v>0.621</v>
      </c>
      <c r="U1263">
        <v>0.26900000000000002</v>
      </c>
      <c r="V1263">
        <v>66</v>
      </c>
      <c r="W1263">
        <v>0</v>
      </c>
      <c r="X1263">
        <v>0</v>
      </c>
      <c r="Y1263">
        <v>0</v>
      </c>
      <c r="Z1263">
        <v>0</v>
      </c>
      <c r="AA1263">
        <v>0</v>
      </c>
    </row>
    <row r="1264" spans="1:27" x14ac:dyDescent="0.25">
      <c r="A1264" t="s">
        <v>4619</v>
      </c>
      <c r="B1264" t="s">
        <v>4620</v>
      </c>
      <c r="C1264" t="s">
        <v>20866</v>
      </c>
      <c r="D1264">
        <v>1</v>
      </c>
      <c r="E1264">
        <v>1</v>
      </c>
      <c r="F1264">
        <v>0</v>
      </c>
      <c r="G1264">
        <v>0</v>
      </c>
      <c r="H1264">
        <v>0</v>
      </c>
      <c r="I1264">
        <v>0</v>
      </c>
      <c r="J1264">
        <v>0</v>
      </c>
      <c r="K1264">
        <v>0</v>
      </c>
      <c r="L1264">
        <v>0</v>
      </c>
      <c r="M1264">
        <v>0</v>
      </c>
      <c r="N1264">
        <v>0</v>
      </c>
      <c r="O1264">
        <v>0</v>
      </c>
      <c r="P1264">
        <v>0</v>
      </c>
      <c r="Q1264">
        <v>0.22900000000000001</v>
      </c>
      <c r="R1264">
        <v>0.27400000000000002</v>
      </c>
      <c r="S1264">
        <v>0.33900000000000002</v>
      </c>
      <c r="T1264">
        <v>0.61299999999999999</v>
      </c>
      <c r="U1264">
        <v>0.26900000000000002</v>
      </c>
      <c r="V1264">
        <v>66</v>
      </c>
      <c r="W1264">
        <v>0</v>
      </c>
      <c r="X1264">
        <v>0</v>
      </c>
      <c r="Y1264">
        <v>0</v>
      </c>
      <c r="Z1264">
        <v>0</v>
      </c>
      <c r="AA1264">
        <v>0</v>
      </c>
    </row>
    <row r="1265" spans="1:27" x14ac:dyDescent="0.25">
      <c r="A1265" t="s">
        <v>785</v>
      </c>
      <c r="B1265" t="s">
        <v>786</v>
      </c>
      <c r="C1265" t="s">
        <v>20881</v>
      </c>
      <c r="D1265">
        <v>1</v>
      </c>
      <c r="E1265">
        <v>1</v>
      </c>
      <c r="F1265">
        <v>0</v>
      </c>
      <c r="G1265">
        <v>0</v>
      </c>
      <c r="H1265">
        <v>0</v>
      </c>
      <c r="I1265">
        <v>0</v>
      </c>
      <c r="J1265">
        <v>0</v>
      </c>
      <c r="K1265">
        <v>0</v>
      </c>
      <c r="L1265">
        <v>0</v>
      </c>
      <c r="M1265">
        <v>0</v>
      </c>
      <c r="N1265">
        <v>0</v>
      </c>
      <c r="O1265">
        <v>0</v>
      </c>
      <c r="P1265">
        <v>0</v>
      </c>
      <c r="Q1265">
        <v>0.22600000000000001</v>
      </c>
      <c r="R1265">
        <v>0.27100000000000002</v>
      </c>
      <c r="S1265">
        <v>0.34499999999999997</v>
      </c>
      <c r="T1265">
        <v>0.61599999999999999</v>
      </c>
      <c r="U1265">
        <v>0.26900000000000002</v>
      </c>
      <c r="V1265">
        <v>62</v>
      </c>
      <c r="W1265">
        <v>0</v>
      </c>
      <c r="X1265">
        <v>0</v>
      </c>
      <c r="Y1265">
        <v>0</v>
      </c>
      <c r="Z1265">
        <v>0</v>
      </c>
      <c r="AA1265">
        <v>0</v>
      </c>
    </row>
    <row r="1266" spans="1:27" x14ac:dyDescent="0.25">
      <c r="A1266" t="s">
        <v>3756</v>
      </c>
      <c r="B1266" t="s">
        <v>3757</v>
      </c>
      <c r="C1266" t="s">
        <v>20876</v>
      </c>
      <c r="D1266">
        <v>1</v>
      </c>
      <c r="E1266">
        <v>1</v>
      </c>
      <c r="F1266">
        <v>0</v>
      </c>
      <c r="G1266">
        <v>0</v>
      </c>
      <c r="H1266">
        <v>0</v>
      </c>
      <c r="I1266">
        <v>0</v>
      </c>
      <c r="J1266">
        <v>0</v>
      </c>
      <c r="K1266">
        <v>0</v>
      </c>
      <c r="L1266">
        <v>0</v>
      </c>
      <c r="M1266">
        <v>0</v>
      </c>
      <c r="N1266">
        <v>0</v>
      </c>
      <c r="O1266">
        <v>0</v>
      </c>
      <c r="P1266">
        <v>0</v>
      </c>
      <c r="Q1266">
        <v>0.215</v>
      </c>
      <c r="R1266">
        <v>0.27</v>
      </c>
      <c r="S1266">
        <v>0.34399999999999997</v>
      </c>
      <c r="T1266">
        <v>0.61399999999999999</v>
      </c>
      <c r="U1266">
        <v>0.26900000000000002</v>
      </c>
      <c r="V1266">
        <v>70</v>
      </c>
      <c r="W1266">
        <v>0</v>
      </c>
      <c r="X1266">
        <v>0</v>
      </c>
      <c r="Y1266">
        <v>0</v>
      </c>
      <c r="Z1266">
        <v>0</v>
      </c>
      <c r="AA1266">
        <v>0</v>
      </c>
    </row>
    <row r="1267" spans="1:27" x14ac:dyDescent="0.25">
      <c r="A1267" t="s">
        <v>3923</v>
      </c>
      <c r="B1267" t="s">
        <v>3924</v>
      </c>
      <c r="C1267" t="s">
        <v>20875</v>
      </c>
      <c r="D1267">
        <v>1</v>
      </c>
      <c r="E1267">
        <v>1</v>
      </c>
      <c r="F1267">
        <v>0</v>
      </c>
      <c r="G1267">
        <v>0</v>
      </c>
      <c r="H1267">
        <v>0</v>
      </c>
      <c r="I1267">
        <v>0</v>
      </c>
      <c r="J1267">
        <v>0</v>
      </c>
      <c r="K1267">
        <v>0</v>
      </c>
      <c r="L1267">
        <v>0</v>
      </c>
      <c r="M1267">
        <v>0</v>
      </c>
      <c r="N1267">
        <v>0</v>
      </c>
      <c r="O1267">
        <v>0</v>
      </c>
      <c r="P1267">
        <v>0</v>
      </c>
      <c r="Q1267">
        <v>0.22600000000000001</v>
      </c>
      <c r="R1267">
        <v>0.28699999999999998</v>
      </c>
      <c r="S1267">
        <v>0.317</v>
      </c>
      <c r="T1267">
        <v>0.60399999999999998</v>
      </c>
      <c r="U1267">
        <v>0.26900000000000002</v>
      </c>
      <c r="V1267">
        <v>65</v>
      </c>
      <c r="W1267">
        <v>0</v>
      </c>
      <c r="X1267">
        <v>0</v>
      </c>
      <c r="Y1267">
        <v>0</v>
      </c>
      <c r="Z1267">
        <v>0</v>
      </c>
      <c r="AA1267">
        <v>0</v>
      </c>
    </row>
    <row r="1268" spans="1:27" x14ac:dyDescent="0.25">
      <c r="A1268" t="s">
        <v>3966</v>
      </c>
      <c r="B1268" t="s">
        <v>3967</v>
      </c>
      <c r="C1268" t="s">
        <v>20870</v>
      </c>
      <c r="D1268">
        <v>1</v>
      </c>
      <c r="E1268">
        <v>1</v>
      </c>
      <c r="F1268">
        <v>0</v>
      </c>
      <c r="G1268">
        <v>0</v>
      </c>
      <c r="H1268">
        <v>0</v>
      </c>
      <c r="I1268">
        <v>0</v>
      </c>
      <c r="J1268">
        <v>0</v>
      </c>
      <c r="K1268">
        <v>0</v>
      </c>
      <c r="L1268">
        <v>0</v>
      </c>
      <c r="M1268">
        <v>0</v>
      </c>
      <c r="N1268">
        <v>0</v>
      </c>
      <c r="O1268">
        <v>0</v>
      </c>
      <c r="P1268">
        <v>0</v>
      </c>
      <c r="Q1268">
        <v>0.217</v>
      </c>
      <c r="R1268">
        <v>0.26700000000000002</v>
      </c>
      <c r="S1268">
        <v>0.34599999999999997</v>
      </c>
      <c r="T1268">
        <v>0.61299999999999999</v>
      </c>
      <c r="U1268">
        <v>0.26900000000000002</v>
      </c>
      <c r="V1268">
        <v>64</v>
      </c>
      <c r="W1268">
        <v>0</v>
      </c>
      <c r="X1268">
        <v>0</v>
      </c>
      <c r="Y1268">
        <v>0</v>
      </c>
      <c r="Z1268">
        <v>0</v>
      </c>
      <c r="AA1268">
        <v>0</v>
      </c>
    </row>
    <row r="1269" spans="1:27" x14ac:dyDescent="0.25">
      <c r="A1269" t="s">
        <v>3918</v>
      </c>
      <c r="B1269" t="s">
        <v>3919</v>
      </c>
      <c r="C1269" t="s">
        <v>20887</v>
      </c>
      <c r="D1269">
        <v>1</v>
      </c>
      <c r="E1269">
        <v>1</v>
      </c>
      <c r="F1269">
        <v>0</v>
      </c>
      <c r="G1269">
        <v>0</v>
      </c>
      <c r="H1269">
        <v>0</v>
      </c>
      <c r="I1269">
        <v>0</v>
      </c>
      <c r="J1269">
        <v>0</v>
      </c>
      <c r="K1269">
        <v>0</v>
      </c>
      <c r="L1269">
        <v>0</v>
      </c>
      <c r="M1269">
        <v>0</v>
      </c>
      <c r="N1269">
        <v>0</v>
      </c>
      <c r="O1269">
        <v>0</v>
      </c>
      <c r="P1269">
        <v>0</v>
      </c>
      <c r="Q1269">
        <v>0.224</v>
      </c>
      <c r="R1269">
        <v>0.27800000000000002</v>
      </c>
      <c r="S1269">
        <v>0.33200000000000002</v>
      </c>
      <c r="T1269">
        <v>0.61</v>
      </c>
      <c r="U1269">
        <v>0.26900000000000002</v>
      </c>
      <c r="V1269">
        <v>67</v>
      </c>
      <c r="W1269">
        <v>0</v>
      </c>
      <c r="X1269">
        <v>0</v>
      </c>
      <c r="Y1269">
        <v>0</v>
      </c>
      <c r="Z1269">
        <v>0</v>
      </c>
      <c r="AA1269">
        <v>0</v>
      </c>
    </row>
    <row r="1270" spans="1:27" x14ac:dyDescent="0.25">
      <c r="A1270" t="s">
        <v>4049</v>
      </c>
      <c r="B1270" t="s">
        <v>4050</v>
      </c>
      <c r="C1270" t="s">
        <v>20879</v>
      </c>
      <c r="D1270">
        <v>1</v>
      </c>
      <c r="E1270">
        <v>1</v>
      </c>
      <c r="F1270">
        <v>0</v>
      </c>
      <c r="G1270">
        <v>0</v>
      </c>
      <c r="H1270">
        <v>0</v>
      </c>
      <c r="I1270">
        <v>0</v>
      </c>
      <c r="J1270">
        <v>0</v>
      </c>
      <c r="K1270">
        <v>0</v>
      </c>
      <c r="L1270">
        <v>0</v>
      </c>
      <c r="M1270">
        <v>0</v>
      </c>
      <c r="N1270">
        <v>0</v>
      </c>
      <c r="O1270">
        <v>0</v>
      </c>
      <c r="P1270">
        <v>0</v>
      </c>
      <c r="Q1270">
        <v>0.22800000000000001</v>
      </c>
      <c r="R1270">
        <v>0.27200000000000002</v>
      </c>
      <c r="S1270">
        <v>0.34100000000000003</v>
      </c>
      <c r="T1270">
        <v>0.61299999999999999</v>
      </c>
      <c r="U1270">
        <v>0.26900000000000002</v>
      </c>
      <c r="V1270">
        <v>49</v>
      </c>
      <c r="W1270">
        <v>0</v>
      </c>
      <c r="X1270">
        <v>0</v>
      </c>
      <c r="Y1270">
        <v>-0.1</v>
      </c>
      <c r="Z1270">
        <v>0</v>
      </c>
      <c r="AA1270">
        <v>0</v>
      </c>
    </row>
    <row r="1271" spans="1:27" x14ac:dyDescent="0.25">
      <c r="A1271" t="s">
        <v>3539</v>
      </c>
      <c r="B1271" t="s">
        <v>3540</v>
      </c>
      <c r="C1271" t="s">
        <v>20871</v>
      </c>
      <c r="D1271">
        <v>1</v>
      </c>
      <c r="E1271">
        <v>1</v>
      </c>
      <c r="F1271">
        <v>0</v>
      </c>
      <c r="G1271">
        <v>0</v>
      </c>
      <c r="H1271">
        <v>0</v>
      </c>
      <c r="I1271">
        <v>0</v>
      </c>
      <c r="J1271">
        <v>0</v>
      </c>
      <c r="K1271">
        <v>0</v>
      </c>
      <c r="L1271">
        <v>0</v>
      </c>
      <c r="M1271">
        <v>0</v>
      </c>
      <c r="N1271">
        <v>0</v>
      </c>
      <c r="O1271">
        <v>0</v>
      </c>
      <c r="P1271">
        <v>0</v>
      </c>
      <c r="Q1271">
        <v>0.25</v>
      </c>
      <c r="R1271">
        <v>0.29099999999999998</v>
      </c>
      <c r="S1271">
        <v>0.31900000000000001</v>
      </c>
      <c r="T1271">
        <v>0.61</v>
      </c>
      <c r="U1271">
        <v>0.26900000000000002</v>
      </c>
      <c r="V1271">
        <v>70</v>
      </c>
      <c r="W1271">
        <v>0</v>
      </c>
      <c r="X1271">
        <v>0</v>
      </c>
      <c r="Y1271">
        <v>0</v>
      </c>
      <c r="Z1271">
        <v>0</v>
      </c>
      <c r="AA1271">
        <v>0</v>
      </c>
    </row>
    <row r="1272" spans="1:27" x14ac:dyDescent="0.25">
      <c r="A1272">
        <v>3972</v>
      </c>
      <c r="B1272" t="s">
        <v>4536</v>
      </c>
      <c r="C1272" t="s">
        <v>20893</v>
      </c>
      <c r="D1272">
        <v>1</v>
      </c>
      <c r="E1272">
        <v>1</v>
      </c>
      <c r="F1272">
        <v>0</v>
      </c>
      <c r="G1272">
        <v>0</v>
      </c>
      <c r="H1272">
        <v>0</v>
      </c>
      <c r="I1272">
        <v>0</v>
      </c>
      <c r="J1272">
        <v>0</v>
      </c>
      <c r="K1272">
        <v>0</v>
      </c>
      <c r="L1272">
        <v>0</v>
      </c>
      <c r="M1272">
        <v>0</v>
      </c>
      <c r="N1272">
        <v>0</v>
      </c>
      <c r="O1272">
        <v>0</v>
      </c>
      <c r="P1272">
        <v>0</v>
      </c>
      <c r="Q1272">
        <v>0.22700000000000001</v>
      </c>
      <c r="R1272">
        <v>0.28599999999999998</v>
      </c>
      <c r="S1272">
        <v>0.318</v>
      </c>
      <c r="T1272">
        <v>0.60499999999999998</v>
      </c>
      <c r="U1272">
        <v>0.26900000000000002</v>
      </c>
      <c r="V1272">
        <v>69</v>
      </c>
      <c r="W1272">
        <v>0</v>
      </c>
      <c r="X1272">
        <v>0</v>
      </c>
      <c r="Y1272">
        <v>0</v>
      </c>
      <c r="Z1272">
        <v>0</v>
      </c>
      <c r="AA1272">
        <v>0</v>
      </c>
    </row>
    <row r="1273" spans="1:27" x14ac:dyDescent="0.25">
      <c r="A1273" t="s">
        <v>2673</v>
      </c>
      <c r="B1273" t="s">
        <v>2674</v>
      </c>
      <c r="C1273" t="s">
        <v>20869</v>
      </c>
      <c r="D1273">
        <v>1</v>
      </c>
      <c r="E1273">
        <v>1</v>
      </c>
      <c r="F1273">
        <v>0</v>
      </c>
      <c r="G1273">
        <v>0</v>
      </c>
      <c r="H1273">
        <v>0</v>
      </c>
      <c r="I1273">
        <v>0</v>
      </c>
      <c r="J1273">
        <v>0</v>
      </c>
      <c r="K1273">
        <v>0</v>
      </c>
      <c r="L1273">
        <v>0</v>
      </c>
      <c r="M1273">
        <v>0</v>
      </c>
      <c r="N1273">
        <v>0</v>
      </c>
      <c r="O1273">
        <v>0</v>
      </c>
      <c r="P1273">
        <v>0</v>
      </c>
      <c r="Q1273">
        <v>0.24</v>
      </c>
      <c r="R1273">
        <v>0.28699999999999998</v>
      </c>
      <c r="S1273">
        <v>0.32100000000000001</v>
      </c>
      <c r="T1273">
        <v>0.60899999999999999</v>
      </c>
      <c r="U1273">
        <v>0.26900000000000002</v>
      </c>
      <c r="V1273">
        <v>62</v>
      </c>
      <c r="W1273">
        <v>0</v>
      </c>
      <c r="X1273">
        <v>0</v>
      </c>
      <c r="Y1273">
        <v>0</v>
      </c>
      <c r="Z1273">
        <v>0</v>
      </c>
      <c r="AA1273">
        <v>0</v>
      </c>
    </row>
    <row r="1274" spans="1:27" x14ac:dyDescent="0.25">
      <c r="A1274" t="s">
        <v>4520</v>
      </c>
      <c r="B1274" t="s">
        <v>4521</v>
      </c>
      <c r="C1274" t="s">
        <v>20882</v>
      </c>
      <c r="D1274">
        <v>1</v>
      </c>
      <c r="E1274">
        <v>1</v>
      </c>
      <c r="F1274">
        <v>0</v>
      </c>
      <c r="G1274">
        <v>0</v>
      </c>
      <c r="H1274">
        <v>0</v>
      </c>
      <c r="I1274">
        <v>0</v>
      </c>
      <c r="J1274">
        <v>0</v>
      </c>
      <c r="K1274">
        <v>0</v>
      </c>
      <c r="L1274">
        <v>0</v>
      </c>
      <c r="M1274">
        <v>0</v>
      </c>
      <c r="N1274">
        <v>0</v>
      </c>
      <c r="O1274">
        <v>0</v>
      </c>
      <c r="P1274">
        <v>0</v>
      </c>
      <c r="Q1274">
        <v>0.23</v>
      </c>
      <c r="R1274">
        <v>0.29799999999999999</v>
      </c>
      <c r="S1274">
        <v>0.3</v>
      </c>
      <c r="T1274">
        <v>0.59799999999999998</v>
      </c>
      <c r="U1274">
        <v>0.26900000000000002</v>
      </c>
      <c r="V1274">
        <v>64</v>
      </c>
      <c r="W1274">
        <v>0</v>
      </c>
      <c r="X1274">
        <v>0</v>
      </c>
      <c r="Y1274">
        <v>0</v>
      </c>
      <c r="Z1274">
        <v>0</v>
      </c>
      <c r="AA1274">
        <v>0</v>
      </c>
    </row>
    <row r="1275" spans="1:27" x14ac:dyDescent="0.25">
      <c r="A1275" t="s">
        <v>4583</v>
      </c>
      <c r="B1275" t="s">
        <v>4584</v>
      </c>
      <c r="C1275" t="s">
        <v>20882</v>
      </c>
      <c r="D1275">
        <v>1</v>
      </c>
      <c r="E1275">
        <v>1</v>
      </c>
      <c r="F1275">
        <v>0</v>
      </c>
      <c r="G1275">
        <v>0</v>
      </c>
      <c r="H1275">
        <v>0</v>
      </c>
      <c r="I1275">
        <v>0</v>
      </c>
      <c r="J1275">
        <v>0</v>
      </c>
      <c r="K1275">
        <v>0</v>
      </c>
      <c r="L1275">
        <v>0</v>
      </c>
      <c r="M1275">
        <v>0</v>
      </c>
      <c r="N1275">
        <v>0</v>
      </c>
      <c r="O1275">
        <v>0</v>
      </c>
      <c r="P1275">
        <v>0</v>
      </c>
      <c r="Q1275">
        <v>0.23</v>
      </c>
      <c r="R1275">
        <v>0.27300000000000002</v>
      </c>
      <c r="S1275">
        <v>0.33900000000000002</v>
      </c>
      <c r="T1275">
        <v>0.61199999999999999</v>
      </c>
      <c r="U1275">
        <v>0.26900000000000002</v>
      </c>
      <c r="V1275">
        <v>64</v>
      </c>
      <c r="W1275">
        <v>0</v>
      </c>
      <c r="X1275">
        <v>0</v>
      </c>
      <c r="Y1275">
        <v>0</v>
      </c>
      <c r="Z1275">
        <v>0</v>
      </c>
      <c r="AA1275">
        <v>0</v>
      </c>
    </row>
    <row r="1276" spans="1:27" x14ac:dyDescent="0.25">
      <c r="A1276" t="s">
        <v>3928</v>
      </c>
      <c r="B1276" t="s">
        <v>3929</v>
      </c>
      <c r="C1276" t="s">
        <v>20883</v>
      </c>
      <c r="D1276">
        <v>1</v>
      </c>
      <c r="E1276">
        <v>1</v>
      </c>
      <c r="F1276">
        <v>0</v>
      </c>
      <c r="G1276">
        <v>0</v>
      </c>
      <c r="H1276">
        <v>0</v>
      </c>
      <c r="I1276">
        <v>0</v>
      </c>
      <c r="J1276">
        <v>0</v>
      </c>
      <c r="K1276">
        <v>0</v>
      </c>
      <c r="L1276">
        <v>0</v>
      </c>
      <c r="M1276">
        <v>0</v>
      </c>
      <c r="N1276">
        <v>0</v>
      </c>
      <c r="O1276">
        <v>0</v>
      </c>
      <c r="P1276">
        <v>0</v>
      </c>
      <c r="Q1276">
        <v>0.217</v>
      </c>
      <c r="R1276">
        <v>0.28100000000000003</v>
      </c>
      <c r="S1276">
        <v>0.32500000000000001</v>
      </c>
      <c r="T1276">
        <v>0.60599999999999998</v>
      </c>
      <c r="U1276">
        <v>0.26900000000000002</v>
      </c>
      <c r="V1276">
        <v>65</v>
      </c>
      <c r="W1276">
        <v>0</v>
      </c>
      <c r="X1276">
        <v>0</v>
      </c>
      <c r="Y1276">
        <v>0</v>
      </c>
      <c r="Z1276">
        <v>0</v>
      </c>
      <c r="AA1276">
        <v>0</v>
      </c>
    </row>
    <row r="1277" spans="1:27" x14ac:dyDescent="0.25">
      <c r="A1277" t="s">
        <v>2910</v>
      </c>
      <c r="B1277" t="s">
        <v>2911</v>
      </c>
      <c r="C1277" t="s">
        <v>20878</v>
      </c>
      <c r="D1277">
        <v>1</v>
      </c>
      <c r="E1277">
        <v>1</v>
      </c>
      <c r="F1277">
        <v>0</v>
      </c>
      <c r="G1277">
        <v>0</v>
      </c>
      <c r="H1277">
        <v>0</v>
      </c>
      <c r="I1277">
        <v>0</v>
      </c>
      <c r="J1277">
        <v>0</v>
      </c>
      <c r="K1277">
        <v>0</v>
      </c>
      <c r="L1277">
        <v>0</v>
      </c>
      <c r="M1277">
        <v>0</v>
      </c>
      <c r="N1277">
        <v>0</v>
      </c>
      <c r="O1277">
        <v>0</v>
      </c>
      <c r="P1277">
        <v>0</v>
      </c>
      <c r="Q1277">
        <v>0.223</v>
      </c>
      <c r="R1277">
        <v>0.28599999999999998</v>
      </c>
      <c r="S1277">
        <v>0.32100000000000001</v>
      </c>
      <c r="T1277">
        <v>0.60699999999999998</v>
      </c>
      <c r="U1277">
        <v>0.26900000000000002</v>
      </c>
      <c r="V1277">
        <v>66</v>
      </c>
      <c r="W1277">
        <v>0</v>
      </c>
      <c r="X1277">
        <v>0</v>
      </c>
      <c r="Y1277">
        <v>0</v>
      </c>
      <c r="Z1277">
        <v>0</v>
      </c>
      <c r="AA1277">
        <v>0</v>
      </c>
    </row>
    <row r="1278" spans="1:27" x14ac:dyDescent="0.25">
      <c r="A1278" t="s">
        <v>4005</v>
      </c>
      <c r="B1278" t="s">
        <v>4006</v>
      </c>
      <c r="C1278" t="s">
        <v>1</v>
      </c>
      <c r="D1278">
        <v>1</v>
      </c>
      <c r="E1278">
        <v>1</v>
      </c>
      <c r="F1278">
        <v>0</v>
      </c>
      <c r="G1278">
        <v>0</v>
      </c>
      <c r="H1278">
        <v>0</v>
      </c>
      <c r="I1278">
        <v>0</v>
      </c>
      <c r="J1278">
        <v>0</v>
      </c>
      <c r="K1278">
        <v>0</v>
      </c>
      <c r="L1278">
        <v>0</v>
      </c>
      <c r="M1278">
        <v>0</v>
      </c>
      <c r="N1278">
        <v>0</v>
      </c>
      <c r="O1278">
        <v>0</v>
      </c>
      <c r="P1278">
        <v>0</v>
      </c>
      <c r="Q1278">
        <v>0.23699999999999999</v>
      </c>
      <c r="R1278">
        <v>0.27100000000000002</v>
      </c>
      <c r="S1278">
        <v>0.34399999999999997</v>
      </c>
      <c r="T1278">
        <v>0.61499999999999999</v>
      </c>
      <c r="U1278">
        <v>0.26900000000000002</v>
      </c>
      <c r="V1278">
        <v>66</v>
      </c>
      <c r="W1278">
        <v>0</v>
      </c>
      <c r="X1278">
        <v>0</v>
      </c>
      <c r="Y1278">
        <v>0</v>
      </c>
      <c r="Z1278">
        <v>0</v>
      </c>
      <c r="AA1278">
        <v>0</v>
      </c>
    </row>
    <row r="1279" spans="1:27" x14ac:dyDescent="0.25">
      <c r="A1279" t="s">
        <v>4255</v>
      </c>
      <c r="B1279" t="s">
        <v>4256</v>
      </c>
      <c r="C1279" t="s">
        <v>20891</v>
      </c>
      <c r="D1279">
        <v>1</v>
      </c>
      <c r="E1279">
        <v>1</v>
      </c>
      <c r="F1279">
        <v>0</v>
      </c>
      <c r="G1279">
        <v>0</v>
      </c>
      <c r="H1279">
        <v>0</v>
      </c>
      <c r="I1279">
        <v>0</v>
      </c>
      <c r="J1279">
        <v>0</v>
      </c>
      <c r="K1279">
        <v>0</v>
      </c>
      <c r="L1279">
        <v>0</v>
      </c>
      <c r="M1279">
        <v>0</v>
      </c>
      <c r="N1279">
        <v>0</v>
      </c>
      <c r="O1279">
        <v>0</v>
      </c>
      <c r="P1279">
        <v>0</v>
      </c>
      <c r="Q1279">
        <v>0.218</v>
      </c>
      <c r="R1279">
        <v>0.26</v>
      </c>
      <c r="S1279">
        <v>0.35799999999999998</v>
      </c>
      <c r="T1279">
        <v>0.61799999999999999</v>
      </c>
      <c r="U1279">
        <v>0.26900000000000002</v>
      </c>
      <c r="V1279">
        <v>71</v>
      </c>
      <c r="W1279">
        <v>0</v>
      </c>
      <c r="X1279">
        <v>0</v>
      </c>
      <c r="Y1279">
        <v>0</v>
      </c>
      <c r="Z1279">
        <v>0</v>
      </c>
      <c r="AA1279">
        <v>0</v>
      </c>
    </row>
    <row r="1280" spans="1:27" x14ac:dyDescent="0.25">
      <c r="A1280" t="s">
        <v>4204</v>
      </c>
      <c r="B1280" t="s">
        <v>4205</v>
      </c>
      <c r="C1280" t="s">
        <v>20867</v>
      </c>
      <c r="D1280">
        <v>1</v>
      </c>
      <c r="E1280">
        <v>1</v>
      </c>
      <c r="F1280">
        <v>0</v>
      </c>
      <c r="G1280">
        <v>0</v>
      </c>
      <c r="H1280">
        <v>0</v>
      </c>
      <c r="I1280">
        <v>0</v>
      </c>
      <c r="J1280">
        <v>0</v>
      </c>
      <c r="K1280">
        <v>0</v>
      </c>
      <c r="L1280">
        <v>0</v>
      </c>
      <c r="M1280">
        <v>0</v>
      </c>
      <c r="N1280">
        <v>0</v>
      </c>
      <c r="O1280">
        <v>0</v>
      </c>
      <c r="P1280">
        <v>0</v>
      </c>
      <c r="Q1280">
        <v>0.23499999999999999</v>
      </c>
      <c r="R1280">
        <v>0.28599999999999998</v>
      </c>
      <c r="S1280">
        <v>0.32</v>
      </c>
      <c r="T1280">
        <v>0.60599999999999998</v>
      </c>
      <c r="U1280">
        <v>0.26900000000000002</v>
      </c>
      <c r="V1280">
        <v>66</v>
      </c>
      <c r="W1280">
        <v>0</v>
      </c>
      <c r="X1280">
        <v>0</v>
      </c>
      <c r="Y1280">
        <v>0</v>
      </c>
      <c r="Z1280">
        <v>0</v>
      </c>
      <c r="AA1280">
        <v>0</v>
      </c>
    </row>
    <row r="1281" spans="1:27" x14ac:dyDescent="0.25">
      <c r="A1281" t="s">
        <v>1753</v>
      </c>
      <c r="B1281" t="s">
        <v>1754</v>
      </c>
      <c r="C1281" t="s">
        <v>20877</v>
      </c>
      <c r="D1281">
        <v>1</v>
      </c>
      <c r="E1281">
        <v>1</v>
      </c>
      <c r="F1281">
        <v>0</v>
      </c>
      <c r="G1281">
        <v>0</v>
      </c>
      <c r="H1281">
        <v>0</v>
      </c>
      <c r="I1281">
        <v>0</v>
      </c>
      <c r="J1281">
        <v>0</v>
      </c>
      <c r="K1281">
        <v>0</v>
      </c>
      <c r="L1281">
        <v>0</v>
      </c>
      <c r="M1281">
        <v>0</v>
      </c>
      <c r="N1281">
        <v>0</v>
      </c>
      <c r="O1281">
        <v>0</v>
      </c>
      <c r="P1281">
        <v>0</v>
      </c>
      <c r="Q1281">
        <v>0.247</v>
      </c>
      <c r="R1281">
        <v>0.28599999999999998</v>
      </c>
      <c r="S1281">
        <v>0.32300000000000001</v>
      </c>
      <c r="T1281">
        <v>0.60899999999999999</v>
      </c>
      <c r="U1281">
        <v>0.26900000000000002</v>
      </c>
      <c r="V1281">
        <v>73</v>
      </c>
      <c r="W1281">
        <v>0</v>
      </c>
      <c r="X1281">
        <v>0</v>
      </c>
      <c r="Y1281">
        <v>0</v>
      </c>
      <c r="Z1281">
        <v>0</v>
      </c>
      <c r="AA1281">
        <v>0</v>
      </c>
    </row>
    <row r="1282" spans="1:27" x14ac:dyDescent="0.25">
      <c r="A1282" t="s">
        <v>20958</v>
      </c>
      <c r="B1282" t="s">
        <v>4184</v>
      </c>
      <c r="C1282" t="s">
        <v>1</v>
      </c>
      <c r="D1282">
        <v>1</v>
      </c>
      <c r="E1282">
        <v>1</v>
      </c>
      <c r="F1282">
        <v>0</v>
      </c>
      <c r="G1282">
        <v>0</v>
      </c>
      <c r="H1282">
        <v>0</v>
      </c>
      <c r="I1282">
        <v>0</v>
      </c>
      <c r="J1282">
        <v>0</v>
      </c>
      <c r="K1282">
        <v>0</v>
      </c>
      <c r="L1282">
        <v>0</v>
      </c>
      <c r="M1282">
        <v>0</v>
      </c>
      <c r="N1282">
        <v>0</v>
      </c>
      <c r="O1282">
        <v>0</v>
      </c>
      <c r="P1282">
        <v>0</v>
      </c>
      <c r="Q1282">
        <v>0.21199999999999999</v>
      </c>
      <c r="R1282">
        <v>0.27700000000000002</v>
      </c>
      <c r="S1282">
        <v>0.33</v>
      </c>
      <c r="T1282">
        <v>0.60699999999999998</v>
      </c>
      <c r="U1282">
        <v>0.26900000000000002</v>
      </c>
      <c r="V1282">
        <v>66</v>
      </c>
      <c r="W1282">
        <v>0</v>
      </c>
      <c r="X1282">
        <v>0</v>
      </c>
      <c r="Y1282">
        <v>0</v>
      </c>
      <c r="Z1282">
        <v>0</v>
      </c>
      <c r="AA1282">
        <v>0</v>
      </c>
    </row>
    <row r="1283" spans="1:27" x14ac:dyDescent="0.25">
      <c r="A1283" t="s">
        <v>4105</v>
      </c>
      <c r="B1283" t="s">
        <v>4106</v>
      </c>
      <c r="C1283" t="s">
        <v>20867</v>
      </c>
      <c r="D1283">
        <v>1</v>
      </c>
      <c r="E1283">
        <v>1</v>
      </c>
      <c r="F1283">
        <v>0</v>
      </c>
      <c r="G1283">
        <v>0</v>
      </c>
      <c r="H1283">
        <v>0</v>
      </c>
      <c r="I1283">
        <v>0</v>
      </c>
      <c r="J1283">
        <v>0</v>
      </c>
      <c r="K1283">
        <v>0</v>
      </c>
      <c r="L1283">
        <v>0</v>
      </c>
      <c r="M1283">
        <v>0</v>
      </c>
      <c r="N1283">
        <v>0</v>
      </c>
      <c r="O1283">
        <v>0</v>
      </c>
      <c r="P1283">
        <v>0</v>
      </c>
      <c r="Q1283">
        <v>0.22600000000000001</v>
      </c>
      <c r="R1283">
        <v>0.28000000000000003</v>
      </c>
      <c r="S1283">
        <v>0.33</v>
      </c>
      <c r="T1283">
        <v>0.61</v>
      </c>
      <c r="U1283">
        <v>0.26900000000000002</v>
      </c>
      <c r="V1283">
        <v>66</v>
      </c>
      <c r="W1283">
        <v>0</v>
      </c>
      <c r="X1283">
        <v>0</v>
      </c>
      <c r="Y1283">
        <v>0</v>
      </c>
      <c r="Z1283">
        <v>0</v>
      </c>
      <c r="AA1283">
        <v>0</v>
      </c>
    </row>
    <row r="1284" spans="1:27" x14ac:dyDescent="0.25">
      <c r="A1284" t="s">
        <v>2570</v>
      </c>
      <c r="B1284" t="s">
        <v>2571</v>
      </c>
      <c r="C1284" t="s">
        <v>20876</v>
      </c>
      <c r="D1284">
        <v>1</v>
      </c>
      <c r="E1284">
        <v>1</v>
      </c>
      <c r="F1284">
        <v>0</v>
      </c>
      <c r="G1284">
        <v>0</v>
      </c>
      <c r="H1284">
        <v>0</v>
      </c>
      <c r="I1284">
        <v>0</v>
      </c>
      <c r="J1284">
        <v>0</v>
      </c>
      <c r="K1284">
        <v>0</v>
      </c>
      <c r="L1284">
        <v>0</v>
      </c>
      <c r="M1284">
        <v>0</v>
      </c>
      <c r="N1284">
        <v>0</v>
      </c>
      <c r="O1284">
        <v>0</v>
      </c>
      <c r="P1284">
        <v>0</v>
      </c>
      <c r="Q1284">
        <v>0.22900000000000001</v>
      </c>
      <c r="R1284">
        <v>0.26800000000000002</v>
      </c>
      <c r="S1284">
        <v>0.34899999999999998</v>
      </c>
      <c r="T1284">
        <v>0.61599999999999999</v>
      </c>
      <c r="U1284">
        <v>0.26900000000000002</v>
      </c>
      <c r="V1284">
        <v>70</v>
      </c>
      <c r="W1284">
        <v>0</v>
      </c>
      <c r="X1284">
        <v>0</v>
      </c>
      <c r="Y1284">
        <v>0</v>
      </c>
      <c r="Z1284">
        <v>0</v>
      </c>
      <c r="AA1284">
        <v>0</v>
      </c>
    </row>
    <row r="1285" spans="1:27" x14ac:dyDescent="0.25">
      <c r="A1285" t="s">
        <v>3418</v>
      </c>
      <c r="B1285" t="s">
        <v>3419</v>
      </c>
      <c r="C1285" t="s">
        <v>20879</v>
      </c>
      <c r="D1285">
        <v>1</v>
      </c>
      <c r="E1285">
        <v>1</v>
      </c>
      <c r="F1285">
        <v>0</v>
      </c>
      <c r="G1285">
        <v>0</v>
      </c>
      <c r="H1285">
        <v>0</v>
      </c>
      <c r="I1285">
        <v>0</v>
      </c>
      <c r="J1285">
        <v>0</v>
      </c>
      <c r="K1285">
        <v>0</v>
      </c>
      <c r="L1285">
        <v>0</v>
      </c>
      <c r="M1285">
        <v>0</v>
      </c>
      <c r="N1285">
        <v>0</v>
      </c>
      <c r="O1285">
        <v>0</v>
      </c>
      <c r="P1285">
        <v>0</v>
      </c>
      <c r="Q1285">
        <v>0.23799999999999999</v>
      </c>
      <c r="R1285">
        <v>0.27</v>
      </c>
      <c r="S1285">
        <v>0.34599999999999997</v>
      </c>
      <c r="T1285">
        <v>0.61599999999999999</v>
      </c>
      <c r="U1285">
        <v>0.26900000000000002</v>
      </c>
      <c r="V1285">
        <v>49</v>
      </c>
      <c r="W1285">
        <v>0</v>
      </c>
      <c r="X1285">
        <v>0</v>
      </c>
      <c r="Y1285">
        <v>-0.1</v>
      </c>
      <c r="Z1285">
        <v>0</v>
      </c>
      <c r="AA1285">
        <v>0</v>
      </c>
    </row>
    <row r="1286" spans="1:27" x14ac:dyDescent="0.25">
      <c r="A1286" t="s">
        <v>4059</v>
      </c>
      <c r="B1286" t="s">
        <v>4060</v>
      </c>
      <c r="C1286" t="s">
        <v>20869</v>
      </c>
      <c r="D1286">
        <v>1</v>
      </c>
      <c r="E1286">
        <v>1</v>
      </c>
      <c r="F1286">
        <v>0</v>
      </c>
      <c r="G1286">
        <v>0</v>
      </c>
      <c r="H1286">
        <v>0</v>
      </c>
      <c r="I1286">
        <v>0</v>
      </c>
      <c r="J1286">
        <v>0</v>
      </c>
      <c r="K1286">
        <v>0</v>
      </c>
      <c r="L1286">
        <v>0</v>
      </c>
      <c r="M1286">
        <v>0</v>
      </c>
      <c r="N1286">
        <v>0</v>
      </c>
      <c r="O1286">
        <v>0</v>
      </c>
      <c r="P1286">
        <v>0</v>
      </c>
      <c r="Q1286">
        <v>0.216</v>
      </c>
      <c r="R1286">
        <v>0.26300000000000001</v>
      </c>
      <c r="S1286">
        <v>0.35399999999999998</v>
      </c>
      <c r="T1286">
        <v>0.61599999999999999</v>
      </c>
      <c r="U1286">
        <v>0.26900000000000002</v>
      </c>
      <c r="V1286">
        <v>62</v>
      </c>
      <c r="W1286">
        <v>0</v>
      </c>
      <c r="X1286">
        <v>0</v>
      </c>
      <c r="Y1286">
        <v>0</v>
      </c>
      <c r="Z1286">
        <v>0</v>
      </c>
      <c r="AA1286">
        <v>0</v>
      </c>
    </row>
    <row r="1287" spans="1:27" x14ac:dyDescent="0.25">
      <c r="A1287" t="s">
        <v>4063</v>
      </c>
      <c r="B1287" t="s">
        <v>224</v>
      </c>
      <c r="C1287" t="s">
        <v>20881</v>
      </c>
      <c r="D1287">
        <v>1</v>
      </c>
      <c r="E1287">
        <v>1</v>
      </c>
      <c r="F1287">
        <v>0</v>
      </c>
      <c r="G1287">
        <v>0</v>
      </c>
      <c r="H1287">
        <v>0</v>
      </c>
      <c r="I1287">
        <v>0</v>
      </c>
      <c r="J1287">
        <v>0</v>
      </c>
      <c r="K1287">
        <v>0</v>
      </c>
      <c r="L1287">
        <v>0</v>
      </c>
      <c r="M1287">
        <v>0</v>
      </c>
      <c r="N1287">
        <v>0</v>
      </c>
      <c r="O1287">
        <v>0</v>
      </c>
      <c r="P1287">
        <v>0</v>
      </c>
      <c r="Q1287">
        <v>0.23699999999999999</v>
      </c>
      <c r="R1287">
        <v>0.26600000000000001</v>
      </c>
      <c r="S1287">
        <v>0.35199999999999998</v>
      </c>
      <c r="T1287">
        <v>0.61799999999999999</v>
      </c>
      <c r="U1287">
        <v>0.26800000000000002</v>
      </c>
      <c r="V1287">
        <v>61</v>
      </c>
      <c r="W1287">
        <v>0</v>
      </c>
      <c r="X1287">
        <v>0</v>
      </c>
      <c r="Y1287">
        <v>0</v>
      </c>
      <c r="Z1287">
        <v>0</v>
      </c>
      <c r="AA1287">
        <v>0</v>
      </c>
    </row>
    <row r="1288" spans="1:27" x14ac:dyDescent="0.25">
      <c r="A1288" t="s">
        <v>4151</v>
      </c>
      <c r="B1288" t="s">
        <v>4152</v>
      </c>
      <c r="C1288" t="s">
        <v>20871</v>
      </c>
      <c r="D1288">
        <v>1</v>
      </c>
      <c r="E1288">
        <v>1</v>
      </c>
      <c r="F1288">
        <v>0</v>
      </c>
      <c r="G1288">
        <v>0</v>
      </c>
      <c r="H1288">
        <v>0</v>
      </c>
      <c r="I1288">
        <v>0</v>
      </c>
      <c r="J1288">
        <v>0</v>
      </c>
      <c r="K1288">
        <v>0</v>
      </c>
      <c r="L1288">
        <v>0</v>
      </c>
      <c r="M1288">
        <v>0</v>
      </c>
      <c r="N1288">
        <v>0</v>
      </c>
      <c r="O1288">
        <v>0</v>
      </c>
      <c r="P1288">
        <v>0</v>
      </c>
      <c r="Q1288">
        <v>0.246</v>
      </c>
      <c r="R1288">
        <v>0.28599999999999998</v>
      </c>
      <c r="S1288">
        <v>0.32300000000000001</v>
      </c>
      <c r="T1288">
        <v>0.60899999999999999</v>
      </c>
      <c r="U1288">
        <v>0.26800000000000002</v>
      </c>
      <c r="V1288">
        <v>70</v>
      </c>
      <c r="W1288">
        <v>0</v>
      </c>
      <c r="X1288">
        <v>0</v>
      </c>
      <c r="Y1288">
        <v>0</v>
      </c>
      <c r="Z1288">
        <v>0</v>
      </c>
      <c r="AA1288">
        <v>0</v>
      </c>
    </row>
    <row r="1289" spans="1:27" x14ac:dyDescent="0.25">
      <c r="A1289" t="s">
        <v>3823</v>
      </c>
      <c r="B1289" t="s">
        <v>2039</v>
      </c>
      <c r="C1289" t="s">
        <v>20865</v>
      </c>
      <c r="D1289">
        <v>1</v>
      </c>
      <c r="E1289">
        <v>1</v>
      </c>
      <c r="F1289">
        <v>0</v>
      </c>
      <c r="G1289">
        <v>0</v>
      </c>
      <c r="H1289">
        <v>0</v>
      </c>
      <c r="I1289">
        <v>0</v>
      </c>
      <c r="J1289">
        <v>0</v>
      </c>
      <c r="K1289">
        <v>0</v>
      </c>
      <c r="L1289">
        <v>0</v>
      </c>
      <c r="M1289">
        <v>0</v>
      </c>
      <c r="N1289">
        <v>0</v>
      </c>
      <c r="O1289">
        <v>0</v>
      </c>
      <c r="P1289">
        <v>0</v>
      </c>
      <c r="Q1289">
        <v>0.222</v>
      </c>
      <c r="R1289">
        <v>0.27600000000000002</v>
      </c>
      <c r="S1289">
        <v>0.33500000000000002</v>
      </c>
      <c r="T1289">
        <v>0.61</v>
      </c>
      <c r="U1289">
        <v>0.26800000000000002</v>
      </c>
      <c r="V1289">
        <v>71</v>
      </c>
      <c r="W1289">
        <v>0</v>
      </c>
      <c r="X1289">
        <v>0</v>
      </c>
      <c r="Y1289">
        <v>0</v>
      </c>
      <c r="Z1289">
        <v>0</v>
      </c>
      <c r="AA1289">
        <v>0</v>
      </c>
    </row>
    <row r="1290" spans="1:27" x14ac:dyDescent="0.25">
      <c r="A1290" t="s">
        <v>3850</v>
      </c>
      <c r="B1290" t="s">
        <v>3851</v>
      </c>
      <c r="C1290" t="s">
        <v>20868</v>
      </c>
      <c r="D1290">
        <v>1</v>
      </c>
      <c r="E1290">
        <v>1</v>
      </c>
      <c r="F1290">
        <v>0</v>
      </c>
      <c r="G1290">
        <v>0</v>
      </c>
      <c r="H1290">
        <v>0</v>
      </c>
      <c r="I1290">
        <v>0</v>
      </c>
      <c r="J1290">
        <v>0</v>
      </c>
      <c r="K1290">
        <v>0</v>
      </c>
      <c r="L1290">
        <v>0</v>
      </c>
      <c r="M1290">
        <v>0</v>
      </c>
      <c r="N1290">
        <v>0</v>
      </c>
      <c r="O1290">
        <v>0</v>
      </c>
      <c r="P1290">
        <v>0</v>
      </c>
      <c r="Q1290">
        <v>0.24</v>
      </c>
      <c r="R1290">
        <v>0.27300000000000002</v>
      </c>
      <c r="S1290">
        <v>0.34300000000000003</v>
      </c>
      <c r="T1290">
        <v>0.61599999999999999</v>
      </c>
      <c r="U1290">
        <v>0.26800000000000002</v>
      </c>
      <c r="V1290">
        <v>65</v>
      </c>
      <c r="W1290">
        <v>0</v>
      </c>
      <c r="X1290">
        <v>0</v>
      </c>
      <c r="Y1290">
        <v>0</v>
      </c>
      <c r="Z1290">
        <v>0</v>
      </c>
      <c r="AA1290">
        <v>0</v>
      </c>
    </row>
    <row r="1291" spans="1:27" x14ac:dyDescent="0.25">
      <c r="A1291" t="s">
        <v>4117</v>
      </c>
      <c r="B1291" t="s">
        <v>4118</v>
      </c>
      <c r="C1291" t="s">
        <v>20890</v>
      </c>
      <c r="D1291">
        <v>1</v>
      </c>
      <c r="E1291">
        <v>1</v>
      </c>
      <c r="F1291">
        <v>0</v>
      </c>
      <c r="G1291">
        <v>0</v>
      </c>
      <c r="H1291">
        <v>0</v>
      </c>
      <c r="I1291">
        <v>0</v>
      </c>
      <c r="J1291">
        <v>0</v>
      </c>
      <c r="K1291">
        <v>0</v>
      </c>
      <c r="L1291">
        <v>0</v>
      </c>
      <c r="M1291">
        <v>0</v>
      </c>
      <c r="N1291">
        <v>0</v>
      </c>
      <c r="O1291">
        <v>0</v>
      </c>
      <c r="P1291">
        <v>0</v>
      </c>
      <c r="Q1291">
        <v>0.224</v>
      </c>
      <c r="R1291">
        <v>0.27700000000000002</v>
      </c>
      <c r="S1291">
        <v>0.32800000000000001</v>
      </c>
      <c r="T1291">
        <v>0.60599999999999998</v>
      </c>
      <c r="U1291">
        <v>0.26800000000000002</v>
      </c>
      <c r="V1291">
        <v>71</v>
      </c>
      <c r="W1291">
        <v>0</v>
      </c>
      <c r="X1291">
        <v>0</v>
      </c>
      <c r="Y1291">
        <v>0</v>
      </c>
      <c r="Z1291">
        <v>0</v>
      </c>
      <c r="AA1291">
        <v>0</v>
      </c>
    </row>
    <row r="1292" spans="1:27" x14ac:dyDescent="0.25">
      <c r="A1292" t="s">
        <v>20959</v>
      </c>
      <c r="B1292" t="s">
        <v>20960</v>
      </c>
      <c r="C1292" t="s">
        <v>20886</v>
      </c>
      <c r="D1292">
        <v>1</v>
      </c>
      <c r="E1292">
        <v>1</v>
      </c>
      <c r="F1292">
        <v>0</v>
      </c>
      <c r="G1292">
        <v>0</v>
      </c>
      <c r="H1292">
        <v>0</v>
      </c>
      <c r="I1292">
        <v>0</v>
      </c>
      <c r="J1292">
        <v>0</v>
      </c>
      <c r="K1292">
        <v>0</v>
      </c>
      <c r="L1292">
        <v>0</v>
      </c>
      <c r="M1292">
        <v>0</v>
      </c>
      <c r="N1292">
        <v>0</v>
      </c>
      <c r="O1292">
        <v>0</v>
      </c>
      <c r="P1292">
        <v>0</v>
      </c>
      <c r="Q1292">
        <v>0.22600000000000001</v>
      </c>
      <c r="R1292">
        <v>0.27700000000000002</v>
      </c>
      <c r="S1292">
        <v>0.33300000000000002</v>
      </c>
      <c r="T1292">
        <v>0.60899999999999999</v>
      </c>
      <c r="U1292">
        <v>0.26800000000000002</v>
      </c>
      <c r="V1292">
        <v>66</v>
      </c>
      <c r="W1292">
        <v>0</v>
      </c>
      <c r="X1292">
        <v>0</v>
      </c>
      <c r="Y1292">
        <v>0</v>
      </c>
      <c r="Z1292">
        <v>0</v>
      </c>
      <c r="AA1292">
        <v>0</v>
      </c>
    </row>
    <row r="1293" spans="1:27" x14ac:dyDescent="0.25">
      <c r="A1293" t="s">
        <v>1468</v>
      </c>
      <c r="B1293" t="s">
        <v>1469</v>
      </c>
      <c r="C1293" t="s">
        <v>20873</v>
      </c>
      <c r="D1293">
        <v>1</v>
      </c>
      <c r="E1293">
        <v>1</v>
      </c>
      <c r="F1293">
        <v>0</v>
      </c>
      <c r="G1293">
        <v>0</v>
      </c>
      <c r="H1293">
        <v>0</v>
      </c>
      <c r="I1293">
        <v>0</v>
      </c>
      <c r="J1293">
        <v>0</v>
      </c>
      <c r="K1293">
        <v>0</v>
      </c>
      <c r="L1293">
        <v>0</v>
      </c>
      <c r="M1293">
        <v>0</v>
      </c>
      <c r="N1293">
        <v>0</v>
      </c>
      <c r="O1293">
        <v>0</v>
      </c>
      <c r="P1293">
        <v>0</v>
      </c>
      <c r="Q1293">
        <v>0.23499999999999999</v>
      </c>
      <c r="R1293">
        <v>0.28399999999999997</v>
      </c>
      <c r="S1293">
        <v>0.32500000000000001</v>
      </c>
      <c r="T1293">
        <v>0.60899999999999999</v>
      </c>
      <c r="U1293">
        <v>0.26800000000000002</v>
      </c>
      <c r="V1293">
        <v>65</v>
      </c>
      <c r="W1293">
        <v>0</v>
      </c>
      <c r="X1293">
        <v>0</v>
      </c>
      <c r="Y1293">
        <v>0</v>
      </c>
      <c r="Z1293">
        <v>0</v>
      </c>
      <c r="AA1293">
        <v>0</v>
      </c>
    </row>
    <row r="1294" spans="1:27" x14ac:dyDescent="0.25">
      <c r="A1294" t="s">
        <v>5070</v>
      </c>
      <c r="B1294" t="s">
        <v>5071</v>
      </c>
      <c r="C1294" t="s">
        <v>1</v>
      </c>
      <c r="D1294">
        <v>1</v>
      </c>
      <c r="E1294">
        <v>1</v>
      </c>
      <c r="F1294">
        <v>0</v>
      </c>
      <c r="G1294">
        <v>0</v>
      </c>
      <c r="H1294">
        <v>0</v>
      </c>
      <c r="I1294">
        <v>0</v>
      </c>
      <c r="J1294">
        <v>0</v>
      </c>
      <c r="K1294">
        <v>0</v>
      </c>
      <c r="L1294">
        <v>0</v>
      </c>
      <c r="M1294">
        <v>0</v>
      </c>
      <c r="N1294">
        <v>0</v>
      </c>
      <c r="O1294">
        <v>0</v>
      </c>
      <c r="P1294">
        <v>0</v>
      </c>
      <c r="Q1294">
        <v>0.221</v>
      </c>
      <c r="R1294">
        <v>0.27700000000000002</v>
      </c>
      <c r="S1294">
        <v>0.33400000000000002</v>
      </c>
      <c r="T1294">
        <v>0.61199999999999999</v>
      </c>
      <c r="U1294">
        <v>0.26800000000000002</v>
      </c>
      <c r="V1294">
        <v>66</v>
      </c>
      <c r="W1294">
        <v>0</v>
      </c>
      <c r="X1294">
        <v>0</v>
      </c>
      <c r="Y1294">
        <v>0</v>
      </c>
      <c r="Z1294">
        <v>0</v>
      </c>
      <c r="AA1294">
        <v>0</v>
      </c>
    </row>
    <row r="1295" spans="1:27" x14ac:dyDescent="0.25">
      <c r="A1295">
        <v>8380</v>
      </c>
      <c r="B1295" t="s">
        <v>3771</v>
      </c>
      <c r="C1295" t="s">
        <v>20867</v>
      </c>
      <c r="D1295">
        <v>1</v>
      </c>
      <c r="E1295">
        <v>1</v>
      </c>
      <c r="F1295">
        <v>0</v>
      </c>
      <c r="G1295">
        <v>0</v>
      </c>
      <c r="H1295">
        <v>0</v>
      </c>
      <c r="I1295">
        <v>0</v>
      </c>
      <c r="J1295">
        <v>0</v>
      </c>
      <c r="K1295">
        <v>0</v>
      </c>
      <c r="L1295">
        <v>0</v>
      </c>
      <c r="M1295">
        <v>0</v>
      </c>
      <c r="N1295">
        <v>0</v>
      </c>
      <c r="O1295">
        <v>0</v>
      </c>
      <c r="P1295">
        <v>0</v>
      </c>
      <c r="Q1295">
        <v>0.22600000000000001</v>
      </c>
      <c r="R1295">
        <v>0.28999999999999998</v>
      </c>
      <c r="S1295">
        <v>0.313</v>
      </c>
      <c r="T1295">
        <v>0.60299999999999998</v>
      </c>
      <c r="U1295">
        <v>0.26800000000000002</v>
      </c>
      <c r="V1295">
        <v>66</v>
      </c>
      <c r="W1295">
        <v>0</v>
      </c>
      <c r="X1295">
        <v>0</v>
      </c>
      <c r="Y1295">
        <v>0</v>
      </c>
      <c r="Z1295">
        <v>0</v>
      </c>
      <c r="AA1295">
        <v>0</v>
      </c>
    </row>
    <row r="1296" spans="1:27" x14ac:dyDescent="0.25">
      <c r="A1296" t="s">
        <v>2754</v>
      </c>
      <c r="B1296" t="s">
        <v>2755</v>
      </c>
      <c r="C1296" t="s">
        <v>20868</v>
      </c>
      <c r="D1296">
        <v>1</v>
      </c>
      <c r="E1296">
        <v>1</v>
      </c>
      <c r="F1296">
        <v>0</v>
      </c>
      <c r="G1296">
        <v>0</v>
      </c>
      <c r="H1296">
        <v>0</v>
      </c>
      <c r="I1296">
        <v>0</v>
      </c>
      <c r="J1296">
        <v>0</v>
      </c>
      <c r="K1296">
        <v>0</v>
      </c>
      <c r="L1296">
        <v>0</v>
      </c>
      <c r="M1296">
        <v>0</v>
      </c>
      <c r="N1296">
        <v>0</v>
      </c>
      <c r="O1296">
        <v>0</v>
      </c>
      <c r="P1296">
        <v>0</v>
      </c>
      <c r="Q1296">
        <v>0.24399999999999999</v>
      </c>
      <c r="R1296">
        <v>0.28799999999999998</v>
      </c>
      <c r="S1296">
        <v>0.32</v>
      </c>
      <c r="T1296">
        <v>0.60799999999999998</v>
      </c>
      <c r="U1296">
        <v>0.26800000000000002</v>
      </c>
      <c r="V1296">
        <v>65</v>
      </c>
      <c r="W1296">
        <v>0</v>
      </c>
      <c r="X1296">
        <v>0</v>
      </c>
      <c r="Y1296">
        <v>0</v>
      </c>
      <c r="Z1296">
        <v>0</v>
      </c>
      <c r="AA1296">
        <v>0</v>
      </c>
    </row>
    <row r="1297" spans="1:27" x14ac:dyDescent="0.25">
      <c r="A1297" t="s">
        <v>4965</v>
      </c>
      <c r="B1297" t="s">
        <v>4966</v>
      </c>
      <c r="C1297" t="s">
        <v>20887</v>
      </c>
      <c r="D1297">
        <v>1</v>
      </c>
      <c r="E1297">
        <v>1</v>
      </c>
      <c r="F1297">
        <v>0</v>
      </c>
      <c r="G1297">
        <v>0</v>
      </c>
      <c r="H1297">
        <v>0</v>
      </c>
      <c r="I1297">
        <v>0</v>
      </c>
      <c r="J1297">
        <v>0</v>
      </c>
      <c r="K1297">
        <v>0</v>
      </c>
      <c r="L1297">
        <v>0</v>
      </c>
      <c r="M1297">
        <v>0</v>
      </c>
      <c r="N1297">
        <v>0</v>
      </c>
      <c r="O1297">
        <v>0</v>
      </c>
      <c r="P1297">
        <v>0</v>
      </c>
      <c r="Q1297">
        <v>0.22800000000000001</v>
      </c>
      <c r="R1297">
        <v>0.26800000000000002</v>
      </c>
      <c r="S1297">
        <v>0.34699999999999998</v>
      </c>
      <c r="T1297">
        <v>0.61499999999999999</v>
      </c>
      <c r="U1297">
        <v>0.26800000000000002</v>
      </c>
      <c r="V1297">
        <v>67</v>
      </c>
      <c r="W1297">
        <v>0</v>
      </c>
      <c r="X1297">
        <v>0</v>
      </c>
      <c r="Y1297">
        <v>0</v>
      </c>
      <c r="Z1297">
        <v>0</v>
      </c>
      <c r="AA1297">
        <v>0</v>
      </c>
    </row>
    <row r="1298" spans="1:27" x14ac:dyDescent="0.25">
      <c r="A1298" t="s">
        <v>3093</v>
      </c>
      <c r="B1298" t="s">
        <v>3094</v>
      </c>
      <c r="C1298" t="s">
        <v>20890</v>
      </c>
      <c r="D1298">
        <v>1</v>
      </c>
      <c r="E1298">
        <v>1</v>
      </c>
      <c r="F1298">
        <v>0</v>
      </c>
      <c r="G1298">
        <v>0</v>
      </c>
      <c r="H1298">
        <v>0</v>
      </c>
      <c r="I1298">
        <v>0</v>
      </c>
      <c r="J1298">
        <v>0</v>
      </c>
      <c r="K1298">
        <v>0</v>
      </c>
      <c r="L1298">
        <v>0</v>
      </c>
      <c r="M1298">
        <v>0</v>
      </c>
      <c r="N1298">
        <v>0</v>
      </c>
      <c r="O1298">
        <v>0</v>
      </c>
      <c r="P1298">
        <v>0</v>
      </c>
      <c r="Q1298">
        <v>0.219</v>
      </c>
      <c r="R1298">
        <v>0.253</v>
      </c>
      <c r="S1298">
        <v>0.36599999999999999</v>
      </c>
      <c r="T1298">
        <v>0.61899999999999999</v>
      </c>
      <c r="U1298">
        <v>0.26800000000000002</v>
      </c>
      <c r="V1298">
        <v>71</v>
      </c>
      <c r="W1298">
        <v>0</v>
      </c>
      <c r="X1298">
        <v>0</v>
      </c>
      <c r="Y1298">
        <v>0</v>
      </c>
      <c r="Z1298">
        <v>0</v>
      </c>
      <c r="AA1298">
        <v>0</v>
      </c>
    </row>
    <row r="1299" spans="1:27" x14ac:dyDescent="0.25">
      <c r="A1299" t="s">
        <v>20961</v>
      </c>
      <c r="B1299" t="s">
        <v>20962</v>
      </c>
      <c r="C1299" t="s">
        <v>1</v>
      </c>
      <c r="D1299">
        <v>1</v>
      </c>
      <c r="E1299">
        <v>1</v>
      </c>
      <c r="F1299">
        <v>0</v>
      </c>
      <c r="G1299">
        <v>0</v>
      </c>
      <c r="H1299">
        <v>0</v>
      </c>
      <c r="I1299">
        <v>0</v>
      </c>
      <c r="J1299">
        <v>0</v>
      </c>
      <c r="K1299">
        <v>0</v>
      </c>
      <c r="L1299">
        <v>0</v>
      </c>
      <c r="M1299">
        <v>0</v>
      </c>
      <c r="N1299">
        <v>0</v>
      </c>
      <c r="O1299">
        <v>0</v>
      </c>
      <c r="P1299">
        <v>0</v>
      </c>
      <c r="Q1299">
        <v>0.22</v>
      </c>
      <c r="R1299">
        <v>0.27800000000000002</v>
      </c>
      <c r="S1299">
        <v>0.32800000000000001</v>
      </c>
      <c r="T1299">
        <v>0.60599999999999998</v>
      </c>
      <c r="U1299">
        <v>0.26800000000000002</v>
      </c>
      <c r="V1299">
        <v>66</v>
      </c>
      <c r="W1299">
        <v>0</v>
      </c>
      <c r="X1299">
        <v>0</v>
      </c>
      <c r="Y1299">
        <v>0</v>
      </c>
      <c r="Z1299">
        <v>0</v>
      </c>
      <c r="AA1299">
        <v>0</v>
      </c>
    </row>
    <row r="1300" spans="1:27" x14ac:dyDescent="0.25">
      <c r="A1300" t="s">
        <v>4370</v>
      </c>
      <c r="B1300" t="s">
        <v>4371</v>
      </c>
      <c r="C1300" t="s">
        <v>20887</v>
      </c>
      <c r="D1300">
        <v>1</v>
      </c>
      <c r="E1300">
        <v>1</v>
      </c>
      <c r="F1300">
        <v>0</v>
      </c>
      <c r="G1300">
        <v>0</v>
      </c>
      <c r="H1300">
        <v>0</v>
      </c>
      <c r="I1300">
        <v>0</v>
      </c>
      <c r="J1300">
        <v>0</v>
      </c>
      <c r="K1300">
        <v>0</v>
      </c>
      <c r="L1300">
        <v>0</v>
      </c>
      <c r="M1300">
        <v>0</v>
      </c>
      <c r="N1300">
        <v>0</v>
      </c>
      <c r="O1300">
        <v>0</v>
      </c>
      <c r="P1300">
        <v>0</v>
      </c>
      <c r="Q1300">
        <v>0.21</v>
      </c>
      <c r="R1300">
        <v>0.28999999999999998</v>
      </c>
      <c r="S1300">
        <v>0.30499999999999999</v>
      </c>
      <c r="T1300">
        <v>0.59499999999999997</v>
      </c>
      <c r="U1300">
        <v>0.26800000000000002</v>
      </c>
      <c r="V1300">
        <v>67</v>
      </c>
      <c r="W1300">
        <v>0</v>
      </c>
      <c r="X1300">
        <v>0</v>
      </c>
      <c r="Y1300">
        <v>0</v>
      </c>
      <c r="Z1300">
        <v>0</v>
      </c>
      <c r="AA1300">
        <v>0</v>
      </c>
    </row>
    <row r="1301" spans="1:27" x14ac:dyDescent="0.25">
      <c r="A1301">
        <v>1397</v>
      </c>
      <c r="B1301" t="s">
        <v>4595</v>
      </c>
      <c r="C1301" t="s">
        <v>20891</v>
      </c>
      <c r="D1301">
        <v>1</v>
      </c>
      <c r="E1301">
        <v>1</v>
      </c>
      <c r="F1301">
        <v>0</v>
      </c>
      <c r="G1301">
        <v>0</v>
      </c>
      <c r="H1301">
        <v>0</v>
      </c>
      <c r="I1301">
        <v>0</v>
      </c>
      <c r="J1301">
        <v>0</v>
      </c>
      <c r="K1301">
        <v>0</v>
      </c>
      <c r="L1301">
        <v>0</v>
      </c>
      <c r="M1301">
        <v>0</v>
      </c>
      <c r="N1301">
        <v>0</v>
      </c>
      <c r="O1301">
        <v>0</v>
      </c>
      <c r="P1301">
        <v>0</v>
      </c>
      <c r="Q1301">
        <v>0.217</v>
      </c>
      <c r="R1301">
        <v>0.27700000000000002</v>
      </c>
      <c r="S1301">
        <v>0.32900000000000001</v>
      </c>
      <c r="T1301">
        <v>0.60599999999999998</v>
      </c>
      <c r="U1301">
        <v>0.26800000000000002</v>
      </c>
      <c r="V1301">
        <v>70</v>
      </c>
      <c r="W1301">
        <v>0</v>
      </c>
      <c r="X1301">
        <v>0</v>
      </c>
      <c r="Y1301">
        <v>0</v>
      </c>
      <c r="Z1301">
        <v>0</v>
      </c>
      <c r="AA1301">
        <v>0</v>
      </c>
    </row>
    <row r="1302" spans="1:27" x14ac:dyDescent="0.25">
      <c r="A1302" t="s">
        <v>1358</v>
      </c>
      <c r="B1302" t="s">
        <v>1359</v>
      </c>
      <c r="C1302" t="s">
        <v>20889</v>
      </c>
      <c r="D1302">
        <v>1</v>
      </c>
      <c r="E1302">
        <v>1</v>
      </c>
      <c r="F1302">
        <v>0</v>
      </c>
      <c r="G1302">
        <v>0</v>
      </c>
      <c r="H1302">
        <v>0</v>
      </c>
      <c r="I1302">
        <v>0</v>
      </c>
      <c r="J1302">
        <v>0</v>
      </c>
      <c r="K1302">
        <v>0</v>
      </c>
      <c r="L1302">
        <v>0</v>
      </c>
      <c r="M1302">
        <v>0</v>
      </c>
      <c r="N1302">
        <v>0</v>
      </c>
      <c r="O1302">
        <v>0</v>
      </c>
      <c r="P1302">
        <v>0</v>
      </c>
      <c r="Q1302">
        <v>0.23699999999999999</v>
      </c>
      <c r="R1302">
        <v>0.27600000000000002</v>
      </c>
      <c r="S1302">
        <v>0.33400000000000002</v>
      </c>
      <c r="T1302">
        <v>0.61</v>
      </c>
      <c r="U1302">
        <v>0.26800000000000002</v>
      </c>
      <c r="V1302">
        <v>70</v>
      </c>
      <c r="W1302">
        <v>0</v>
      </c>
      <c r="X1302">
        <v>0</v>
      </c>
      <c r="Y1302">
        <v>0</v>
      </c>
      <c r="Z1302">
        <v>0</v>
      </c>
      <c r="AA1302">
        <v>0</v>
      </c>
    </row>
    <row r="1303" spans="1:27" x14ac:dyDescent="0.25">
      <c r="A1303" t="s">
        <v>3941</v>
      </c>
      <c r="B1303" t="s">
        <v>3942</v>
      </c>
      <c r="C1303" t="s">
        <v>20866</v>
      </c>
      <c r="D1303">
        <v>1</v>
      </c>
      <c r="E1303">
        <v>1</v>
      </c>
      <c r="F1303">
        <v>0</v>
      </c>
      <c r="G1303">
        <v>0</v>
      </c>
      <c r="H1303">
        <v>0</v>
      </c>
      <c r="I1303">
        <v>0</v>
      </c>
      <c r="J1303">
        <v>0</v>
      </c>
      <c r="K1303">
        <v>0</v>
      </c>
      <c r="L1303">
        <v>0</v>
      </c>
      <c r="M1303">
        <v>0</v>
      </c>
      <c r="N1303">
        <v>0</v>
      </c>
      <c r="O1303">
        <v>0</v>
      </c>
      <c r="P1303">
        <v>0</v>
      </c>
      <c r="Q1303">
        <v>0.21</v>
      </c>
      <c r="R1303">
        <v>0.26900000000000002</v>
      </c>
      <c r="S1303">
        <v>0.33900000000000002</v>
      </c>
      <c r="T1303">
        <v>0.60799999999999998</v>
      </c>
      <c r="U1303">
        <v>0.26800000000000002</v>
      </c>
      <c r="V1303">
        <v>65</v>
      </c>
      <c r="W1303">
        <v>0</v>
      </c>
      <c r="X1303">
        <v>0</v>
      </c>
      <c r="Y1303">
        <v>0</v>
      </c>
      <c r="Z1303">
        <v>0</v>
      </c>
      <c r="AA1303">
        <v>0</v>
      </c>
    </row>
    <row r="1304" spans="1:27" x14ac:dyDescent="0.25">
      <c r="A1304" t="s">
        <v>4717</v>
      </c>
      <c r="B1304" t="s">
        <v>4718</v>
      </c>
      <c r="C1304" t="s">
        <v>20865</v>
      </c>
      <c r="D1304">
        <v>1</v>
      </c>
      <c r="E1304">
        <v>1</v>
      </c>
      <c r="F1304">
        <v>0</v>
      </c>
      <c r="G1304">
        <v>0</v>
      </c>
      <c r="H1304">
        <v>0</v>
      </c>
      <c r="I1304">
        <v>0</v>
      </c>
      <c r="J1304">
        <v>0</v>
      </c>
      <c r="K1304">
        <v>0</v>
      </c>
      <c r="L1304">
        <v>0</v>
      </c>
      <c r="M1304">
        <v>0</v>
      </c>
      <c r="N1304">
        <v>0</v>
      </c>
      <c r="O1304">
        <v>0</v>
      </c>
      <c r="P1304">
        <v>0</v>
      </c>
      <c r="Q1304">
        <v>0.23699999999999999</v>
      </c>
      <c r="R1304">
        <v>0.29599999999999999</v>
      </c>
      <c r="S1304">
        <v>0.30199999999999999</v>
      </c>
      <c r="T1304">
        <v>0.59799999999999998</v>
      </c>
      <c r="U1304">
        <v>0.26800000000000002</v>
      </c>
      <c r="V1304">
        <v>71</v>
      </c>
      <c r="W1304">
        <v>0</v>
      </c>
      <c r="X1304">
        <v>0</v>
      </c>
      <c r="Y1304">
        <v>0</v>
      </c>
      <c r="Z1304">
        <v>0</v>
      </c>
      <c r="AA1304">
        <v>0</v>
      </c>
    </row>
    <row r="1305" spans="1:27" x14ac:dyDescent="0.25">
      <c r="A1305">
        <v>7158</v>
      </c>
      <c r="B1305" t="s">
        <v>4879</v>
      </c>
      <c r="C1305" t="s">
        <v>20890</v>
      </c>
      <c r="D1305">
        <v>1</v>
      </c>
      <c r="E1305">
        <v>1</v>
      </c>
      <c r="F1305">
        <v>0</v>
      </c>
      <c r="G1305">
        <v>0</v>
      </c>
      <c r="H1305">
        <v>0</v>
      </c>
      <c r="I1305">
        <v>0</v>
      </c>
      <c r="J1305">
        <v>0</v>
      </c>
      <c r="K1305">
        <v>0</v>
      </c>
      <c r="L1305">
        <v>0</v>
      </c>
      <c r="M1305">
        <v>0</v>
      </c>
      <c r="N1305">
        <v>0</v>
      </c>
      <c r="O1305">
        <v>0</v>
      </c>
      <c r="P1305">
        <v>0</v>
      </c>
      <c r="Q1305">
        <v>0.22500000000000001</v>
      </c>
      <c r="R1305">
        <v>0.29299999999999998</v>
      </c>
      <c r="S1305">
        <v>0.309</v>
      </c>
      <c r="T1305">
        <v>0.60199999999999998</v>
      </c>
      <c r="U1305">
        <v>0.26800000000000002</v>
      </c>
      <c r="V1305">
        <v>71</v>
      </c>
      <c r="W1305">
        <v>0</v>
      </c>
      <c r="X1305">
        <v>0</v>
      </c>
      <c r="Y1305">
        <v>0</v>
      </c>
      <c r="Z1305">
        <v>0</v>
      </c>
      <c r="AA1305">
        <v>0</v>
      </c>
    </row>
    <row r="1306" spans="1:27" x14ac:dyDescent="0.25">
      <c r="A1306" t="s">
        <v>4838</v>
      </c>
      <c r="B1306" t="s">
        <v>172</v>
      </c>
      <c r="C1306" t="s">
        <v>20886</v>
      </c>
      <c r="D1306">
        <v>1</v>
      </c>
      <c r="E1306">
        <v>1</v>
      </c>
      <c r="F1306">
        <v>0</v>
      </c>
      <c r="G1306">
        <v>0</v>
      </c>
      <c r="H1306">
        <v>0</v>
      </c>
      <c r="I1306">
        <v>0</v>
      </c>
      <c r="J1306">
        <v>0</v>
      </c>
      <c r="K1306">
        <v>0</v>
      </c>
      <c r="L1306">
        <v>0</v>
      </c>
      <c r="M1306">
        <v>0</v>
      </c>
      <c r="N1306">
        <v>0</v>
      </c>
      <c r="O1306">
        <v>0</v>
      </c>
      <c r="P1306">
        <v>0</v>
      </c>
      <c r="Q1306">
        <v>0.20799999999999999</v>
      </c>
      <c r="R1306">
        <v>0.28100000000000003</v>
      </c>
      <c r="S1306">
        <v>0.32100000000000001</v>
      </c>
      <c r="T1306">
        <v>0.60199999999999998</v>
      </c>
      <c r="U1306">
        <v>0.26800000000000002</v>
      </c>
      <c r="V1306">
        <v>66</v>
      </c>
      <c r="W1306">
        <v>0</v>
      </c>
      <c r="X1306">
        <v>0</v>
      </c>
      <c r="Y1306">
        <v>0</v>
      </c>
      <c r="Z1306">
        <v>0</v>
      </c>
      <c r="AA1306">
        <v>0</v>
      </c>
    </row>
    <row r="1307" spans="1:27" x14ac:dyDescent="0.25">
      <c r="A1307" t="s">
        <v>4015</v>
      </c>
      <c r="B1307" t="s">
        <v>4016</v>
      </c>
      <c r="C1307" t="s">
        <v>20867</v>
      </c>
      <c r="D1307">
        <v>1</v>
      </c>
      <c r="E1307">
        <v>1</v>
      </c>
      <c r="F1307">
        <v>0</v>
      </c>
      <c r="G1307">
        <v>0</v>
      </c>
      <c r="H1307">
        <v>0</v>
      </c>
      <c r="I1307">
        <v>0</v>
      </c>
      <c r="J1307">
        <v>0</v>
      </c>
      <c r="K1307">
        <v>0</v>
      </c>
      <c r="L1307">
        <v>0</v>
      </c>
      <c r="M1307">
        <v>0</v>
      </c>
      <c r="N1307">
        <v>0</v>
      </c>
      <c r="O1307">
        <v>0</v>
      </c>
      <c r="P1307">
        <v>0</v>
      </c>
      <c r="Q1307">
        <v>0.23799999999999999</v>
      </c>
      <c r="R1307">
        <v>0.28999999999999998</v>
      </c>
      <c r="S1307">
        <v>0.311</v>
      </c>
      <c r="T1307">
        <v>0.60199999999999998</v>
      </c>
      <c r="U1307">
        <v>0.26800000000000002</v>
      </c>
      <c r="V1307">
        <v>65</v>
      </c>
      <c r="W1307">
        <v>0</v>
      </c>
      <c r="X1307">
        <v>0</v>
      </c>
      <c r="Y1307">
        <v>0</v>
      </c>
      <c r="Z1307">
        <v>0</v>
      </c>
      <c r="AA1307">
        <v>0</v>
      </c>
    </row>
    <row r="1308" spans="1:27" x14ac:dyDescent="0.25">
      <c r="A1308" t="s">
        <v>2420</v>
      </c>
      <c r="B1308" t="s">
        <v>2421</v>
      </c>
      <c r="C1308" t="s">
        <v>20872</v>
      </c>
      <c r="D1308">
        <v>1</v>
      </c>
      <c r="E1308">
        <v>1</v>
      </c>
      <c r="F1308">
        <v>0</v>
      </c>
      <c r="G1308">
        <v>0</v>
      </c>
      <c r="H1308">
        <v>0</v>
      </c>
      <c r="I1308">
        <v>0</v>
      </c>
      <c r="J1308">
        <v>0</v>
      </c>
      <c r="K1308">
        <v>0</v>
      </c>
      <c r="L1308">
        <v>0</v>
      </c>
      <c r="M1308">
        <v>0</v>
      </c>
      <c r="N1308">
        <v>0</v>
      </c>
      <c r="O1308">
        <v>0</v>
      </c>
      <c r="P1308">
        <v>0</v>
      </c>
      <c r="Q1308">
        <v>0.249</v>
      </c>
      <c r="R1308">
        <v>0.29699999999999999</v>
      </c>
      <c r="S1308">
        <v>0.307</v>
      </c>
      <c r="T1308">
        <v>0.60399999999999998</v>
      </c>
      <c r="U1308">
        <v>0.26800000000000002</v>
      </c>
      <c r="V1308">
        <v>65</v>
      </c>
      <c r="W1308">
        <v>0</v>
      </c>
      <c r="X1308">
        <v>0</v>
      </c>
      <c r="Y1308">
        <v>0</v>
      </c>
      <c r="Z1308">
        <v>0</v>
      </c>
      <c r="AA1308">
        <v>0</v>
      </c>
    </row>
    <row r="1309" spans="1:27" x14ac:dyDescent="0.25">
      <c r="A1309">
        <v>3388</v>
      </c>
      <c r="B1309" t="s">
        <v>4180</v>
      </c>
      <c r="C1309" t="s">
        <v>20873</v>
      </c>
      <c r="D1309">
        <v>1</v>
      </c>
      <c r="E1309">
        <v>1</v>
      </c>
      <c r="F1309">
        <v>0</v>
      </c>
      <c r="G1309">
        <v>0</v>
      </c>
      <c r="H1309">
        <v>0</v>
      </c>
      <c r="I1309">
        <v>0</v>
      </c>
      <c r="J1309">
        <v>0</v>
      </c>
      <c r="K1309">
        <v>0</v>
      </c>
      <c r="L1309">
        <v>0</v>
      </c>
      <c r="M1309">
        <v>0</v>
      </c>
      <c r="N1309">
        <v>0</v>
      </c>
      <c r="O1309">
        <v>0</v>
      </c>
      <c r="P1309">
        <v>0</v>
      </c>
      <c r="Q1309">
        <v>0.24299999999999999</v>
      </c>
      <c r="R1309">
        <v>0.29099999999999998</v>
      </c>
      <c r="S1309">
        <v>0.316</v>
      </c>
      <c r="T1309">
        <v>0.60699999999999998</v>
      </c>
      <c r="U1309">
        <v>0.26800000000000002</v>
      </c>
      <c r="V1309">
        <v>64</v>
      </c>
      <c r="W1309">
        <v>0</v>
      </c>
      <c r="X1309">
        <v>0</v>
      </c>
      <c r="Y1309">
        <v>0</v>
      </c>
      <c r="Z1309">
        <v>0</v>
      </c>
      <c r="AA1309">
        <v>0</v>
      </c>
    </row>
    <row r="1310" spans="1:27" x14ac:dyDescent="0.25">
      <c r="A1310">
        <v>9718</v>
      </c>
      <c r="B1310" t="s">
        <v>4018</v>
      </c>
      <c r="C1310" t="s">
        <v>20870</v>
      </c>
      <c r="D1310">
        <v>1</v>
      </c>
      <c r="E1310">
        <v>1</v>
      </c>
      <c r="F1310">
        <v>0</v>
      </c>
      <c r="G1310">
        <v>0</v>
      </c>
      <c r="H1310">
        <v>0</v>
      </c>
      <c r="I1310">
        <v>0</v>
      </c>
      <c r="J1310">
        <v>0</v>
      </c>
      <c r="K1310">
        <v>0</v>
      </c>
      <c r="L1310">
        <v>0</v>
      </c>
      <c r="M1310">
        <v>0</v>
      </c>
      <c r="N1310">
        <v>0</v>
      </c>
      <c r="O1310">
        <v>0</v>
      </c>
      <c r="P1310">
        <v>0</v>
      </c>
      <c r="Q1310">
        <v>0.223</v>
      </c>
      <c r="R1310">
        <v>0.25800000000000001</v>
      </c>
      <c r="S1310">
        <v>0.36199999999999999</v>
      </c>
      <c r="T1310">
        <v>0.61899999999999999</v>
      </c>
      <c r="U1310">
        <v>0.26800000000000002</v>
      </c>
      <c r="V1310">
        <v>63</v>
      </c>
      <c r="W1310">
        <v>0</v>
      </c>
      <c r="X1310">
        <v>0</v>
      </c>
      <c r="Y1310">
        <v>0</v>
      </c>
      <c r="Z1310">
        <v>0</v>
      </c>
      <c r="AA1310">
        <v>0</v>
      </c>
    </row>
    <row r="1311" spans="1:27" x14ac:dyDescent="0.25">
      <c r="A1311">
        <v>13047</v>
      </c>
      <c r="B1311" t="s">
        <v>4448</v>
      </c>
      <c r="C1311" t="s">
        <v>20873</v>
      </c>
      <c r="D1311">
        <v>1</v>
      </c>
      <c r="E1311">
        <v>1</v>
      </c>
      <c r="F1311">
        <v>0</v>
      </c>
      <c r="G1311">
        <v>0</v>
      </c>
      <c r="H1311">
        <v>0</v>
      </c>
      <c r="I1311">
        <v>0</v>
      </c>
      <c r="J1311">
        <v>0</v>
      </c>
      <c r="K1311">
        <v>0</v>
      </c>
      <c r="L1311">
        <v>0</v>
      </c>
      <c r="M1311">
        <v>0</v>
      </c>
      <c r="N1311">
        <v>0</v>
      </c>
      <c r="O1311">
        <v>0</v>
      </c>
      <c r="P1311">
        <v>0</v>
      </c>
      <c r="Q1311">
        <v>0.23300000000000001</v>
      </c>
      <c r="R1311">
        <v>0.29699999999999999</v>
      </c>
      <c r="S1311">
        <v>0.29899999999999999</v>
      </c>
      <c r="T1311">
        <v>0.59599999999999997</v>
      </c>
      <c r="U1311">
        <v>0.26800000000000002</v>
      </c>
      <c r="V1311">
        <v>64</v>
      </c>
      <c r="W1311">
        <v>0</v>
      </c>
      <c r="X1311">
        <v>0</v>
      </c>
      <c r="Y1311">
        <v>0</v>
      </c>
      <c r="Z1311">
        <v>0</v>
      </c>
      <c r="AA1311">
        <v>0</v>
      </c>
    </row>
    <row r="1312" spans="1:27" x14ac:dyDescent="0.25">
      <c r="A1312" t="s">
        <v>3947</v>
      </c>
      <c r="B1312" t="s">
        <v>3948</v>
      </c>
      <c r="C1312" t="s">
        <v>20877</v>
      </c>
      <c r="D1312">
        <v>1</v>
      </c>
      <c r="E1312">
        <v>1</v>
      </c>
      <c r="F1312">
        <v>0</v>
      </c>
      <c r="G1312">
        <v>0</v>
      </c>
      <c r="H1312">
        <v>0</v>
      </c>
      <c r="I1312">
        <v>0</v>
      </c>
      <c r="J1312">
        <v>0</v>
      </c>
      <c r="K1312">
        <v>0</v>
      </c>
      <c r="L1312">
        <v>0</v>
      </c>
      <c r="M1312">
        <v>0</v>
      </c>
      <c r="N1312">
        <v>0</v>
      </c>
      <c r="O1312">
        <v>0</v>
      </c>
      <c r="P1312">
        <v>0</v>
      </c>
      <c r="Q1312">
        <v>0.23300000000000001</v>
      </c>
      <c r="R1312">
        <v>0.28699999999999998</v>
      </c>
      <c r="S1312">
        <v>0.316</v>
      </c>
      <c r="T1312">
        <v>0.60399999999999998</v>
      </c>
      <c r="U1312">
        <v>0.26800000000000002</v>
      </c>
      <c r="V1312">
        <v>73</v>
      </c>
      <c r="W1312">
        <v>0</v>
      </c>
      <c r="X1312">
        <v>0</v>
      </c>
      <c r="Y1312">
        <v>0</v>
      </c>
      <c r="Z1312">
        <v>0</v>
      </c>
      <c r="AA1312">
        <v>0</v>
      </c>
    </row>
    <row r="1313" spans="1:27" x14ac:dyDescent="0.25">
      <c r="A1313" t="s">
        <v>3767</v>
      </c>
      <c r="B1313" t="s">
        <v>3768</v>
      </c>
      <c r="C1313" t="s">
        <v>20867</v>
      </c>
      <c r="D1313">
        <v>1</v>
      </c>
      <c r="E1313">
        <v>1</v>
      </c>
      <c r="F1313">
        <v>0</v>
      </c>
      <c r="G1313">
        <v>0</v>
      </c>
      <c r="H1313">
        <v>0</v>
      </c>
      <c r="I1313">
        <v>0</v>
      </c>
      <c r="J1313">
        <v>0</v>
      </c>
      <c r="K1313">
        <v>0</v>
      </c>
      <c r="L1313">
        <v>0</v>
      </c>
      <c r="M1313">
        <v>0</v>
      </c>
      <c r="N1313">
        <v>0</v>
      </c>
      <c r="O1313">
        <v>0</v>
      </c>
      <c r="P1313">
        <v>0</v>
      </c>
      <c r="Q1313">
        <v>0.23200000000000001</v>
      </c>
      <c r="R1313">
        <v>0.29799999999999999</v>
      </c>
      <c r="S1313">
        <v>0.29899999999999999</v>
      </c>
      <c r="T1313">
        <v>0.59699999999999998</v>
      </c>
      <c r="U1313">
        <v>0.26800000000000002</v>
      </c>
      <c r="V1313">
        <v>65</v>
      </c>
      <c r="W1313">
        <v>0</v>
      </c>
      <c r="X1313">
        <v>0</v>
      </c>
      <c r="Y1313">
        <v>0</v>
      </c>
      <c r="Z1313">
        <v>0</v>
      </c>
      <c r="AA1313">
        <v>0</v>
      </c>
    </row>
    <row r="1314" spans="1:27" x14ac:dyDescent="0.25">
      <c r="A1314">
        <v>9362</v>
      </c>
      <c r="B1314" t="s">
        <v>4170</v>
      </c>
      <c r="C1314" t="s">
        <v>20887</v>
      </c>
      <c r="D1314">
        <v>1</v>
      </c>
      <c r="E1314">
        <v>1</v>
      </c>
      <c r="F1314">
        <v>0</v>
      </c>
      <c r="G1314">
        <v>0</v>
      </c>
      <c r="H1314">
        <v>0</v>
      </c>
      <c r="I1314">
        <v>0</v>
      </c>
      <c r="J1314">
        <v>0</v>
      </c>
      <c r="K1314">
        <v>0</v>
      </c>
      <c r="L1314">
        <v>0</v>
      </c>
      <c r="M1314">
        <v>0</v>
      </c>
      <c r="N1314">
        <v>0</v>
      </c>
      <c r="O1314">
        <v>0</v>
      </c>
      <c r="P1314">
        <v>0</v>
      </c>
      <c r="Q1314">
        <v>0.22600000000000001</v>
      </c>
      <c r="R1314">
        <v>0.27100000000000002</v>
      </c>
      <c r="S1314">
        <v>0.33900000000000002</v>
      </c>
      <c r="T1314">
        <v>0.61099999999999999</v>
      </c>
      <c r="U1314">
        <v>0.26800000000000002</v>
      </c>
      <c r="V1314">
        <v>66</v>
      </c>
      <c r="W1314">
        <v>0</v>
      </c>
      <c r="X1314">
        <v>0</v>
      </c>
      <c r="Y1314">
        <v>0</v>
      </c>
      <c r="Z1314">
        <v>0</v>
      </c>
      <c r="AA1314">
        <v>0</v>
      </c>
    </row>
    <row r="1315" spans="1:27" x14ac:dyDescent="0.25">
      <c r="A1315" t="s">
        <v>4134</v>
      </c>
      <c r="B1315" t="s">
        <v>4135</v>
      </c>
      <c r="C1315" t="s">
        <v>20865</v>
      </c>
      <c r="D1315">
        <v>1</v>
      </c>
      <c r="E1315">
        <v>1</v>
      </c>
      <c r="F1315">
        <v>0</v>
      </c>
      <c r="G1315">
        <v>0</v>
      </c>
      <c r="H1315">
        <v>0</v>
      </c>
      <c r="I1315">
        <v>0</v>
      </c>
      <c r="J1315">
        <v>0</v>
      </c>
      <c r="K1315">
        <v>0</v>
      </c>
      <c r="L1315">
        <v>0</v>
      </c>
      <c r="M1315">
        <v>0</v>
      </c>
      <c r="N1315">
        <v>0</v>
      </c>
      <c r="O1315">
        <v>0</v>
      </c>
      <c r="P1315">
        <v>0</v>
      </c>
      <c r="Q1315">
        <v>0.23100000000000001</v>
      </c>
      <c r="R1315">
        <v>0.27900000000000003</v>
      </c>
      <c r="S1315">
        <v>0.32900000000000001</v>
      </c>
      <c r="T1315">
        <v>0.60799999999999998</v>
      </c>
      <c r="U1315">
        <v>0.26800000000000002</v>
      </c>
      <c r="V1315">
        <v>71</v>
      </c>
      <c r="W1315">
        <v>0</v>
      </c>
      <c r="X1315">
        <v>0</v>
      </c>
      <c r="Y1315">
        <v>0</v>
      </c>
      <c r="Z1315">
        <v>0</v>
      </c>
      <c r="AA1315">
        <v>0</v>
      </c>
    </row>
    <row r="1316" spans="1:27" x14ac:dyDescent="0.25">
      <c r="A1316" t="s">
        <v>4109</v>
      </c>
      <c r="B1316" t="s">
        <v>4110</v>
      </c>
      <c r="C1316" t="s">
        <v>20879</v>
      </c>
      <c r="D1316">
        <v>1</v>
      </c>
      <c r="E1316">
        <v>1</v>
      </c>
      <c r="F1316">
        <v>0</v>
      </c>
      <c r="G1316">
        <v>0</v>
      </c>
      <c r="H1316">
        <v>0</v>
      </c>
      <c r="I1316">
        <v>0</v>
      </c>
      <c r="J1316">
        <v>0</v>
      </c>
      <c r="K1316">
        <v>0</v>
      </c>
      <c r="L1316">
        <v>0</v>
      </c>
      <c r="M1316">
        <v>0</v>
      </c>
      <c r="N1316">
        <v>0</v>
      </c>
      <c r="O1316">
        <v>0</v>
      </c>
      <c r="P1316">
        <v>0</v>
      </c>
      <c r="Q1316">
        <v>0.24</v>
      </c>
      <c r="R1316">
        <v>0.28299999999999997</v>
      </c>
      <c r="S1316">
        <v>0.32300000000000001</v>
      </c>
      <c r="T1316">
        <v>0.60599999999999998</v>
      </c>
      <c r="U1316">
        <v>0.26700000000000002</v>
      </c>
      <c r="V1316">
        <v>48</v>
      </c>
      <c r="W1316">
        <v>0</v>
      </c>
      <c r="X1316">
        <v>0</v>
      </c>
      <c r="Y1316">
        <v>-0.1</v>
      </c>
      <c r="Z1316">
        <v>0</v>
      </c>
      <c r="AA1316">
        <v>0</v>
      </c>
    </row>
    <row r="1317" spans="1:27" x14ac:dyDescent="0.25">
      <c r="A1317" t="s">
        <v>3382</v>
      </c>
      <c r="B1317" t="s">
        <v>20963</v>
      </c>
      <c r="C1317" t="s">
        <v>20877</v>
      </c>
      <c r="D1317">
        <v>1</v>
      </c>
      <c r="E1317">
        <v>1</v>
      </c>
      <c r="F1317">
        <v>0</v>
      </c>
      <c r="G1317">
        <v>0</v>
      </c>
      <c r="H1317">
        <v>0</v>
      </c>
      <c r="I1317">
        <v>0</v>
      </c>
      <c r="J1317">
        <v>0</v>
      </c>
      <c r="K1317">
        <v>0</v>
      </c>
      <c r="L1317">
        <v>0</v>
      </c>
      <c r="M1317">
        <v>0</v>
      </c>
      <c r="N1317">
        <v>0</v>
      </c>
      <c r="O1317">
        <v>0</v>
      </c>
      <c r="P1317">
        <v>0</v>
      </c>
      <c r="Q1317">
        <v>0.23699999999999999</v>
      </c>
      <c r="R1317">
        <v>0.28000000000000003</v>
      </c>
      <c r="S1317">
        <v>0.32800000000000001</v>
      </c>
      <c r="T1317">
        <v>0.60699999999999998</v>
      </c>
      <c r="U1317">
        <v>0.26700000000000002</v>
      </c>
      <c r="V1317">
        <v>72</v>
      </c>
      <c r="W1317">
        <v>0</v>
      </c>
      <c r="X1317">
        <v>0</v>
      </c>
      <c r="Y1317">
        <v>0</v>
      </c>
      <c r="Z1317">
        <v>0</v>
      </c>
      <c r="AA1317">
        <v>0</v>
      </c>
    </row>
    <row r="1318" spans="1:27" x14ac:dyDescent="0.25">
      <c r="A1318" t="s">
        <v>2954</v>
      </c>
      <c r="B1318" t="s">
        <v>2955</v>
      </c>
      <c r="C1318" t="s">
        <v>20866</v>
      </c>
      <c r="D1318">
        <v>1</v>
      </c>
      <c r="E1318">
        <v>1</v>
      </c>
      <c r="F1318">
        <v>0</v>
      </c>
      <c r="G1318">
        <v>0</v>
      </c>
      <c r="H1318">
        <v>0</v>
      </c>
      <c r="I1318">
        <v>0</v>
      </c>
      <c r="J1318">
        <v>0</v>
      </c>
      <c r="K1318">
        <v>0</v>
      </c>
      <c r="L1318">
        <v>0</v>
      </c>
      <c r="M1318">
        <v>0</v>
      </c>
      <c r="N1318">
        <v>0</v>
      </c>
      <c r="O1318">
        <v>0</v>
      </c>
      <c r="P1318">
        <v>0</v>
      </c>
      <c r="Q1318">
        <v>0.24099999999999999</v>
      </c>
      <c r="R1318">
        <v>0.28299999999999997</v>
      </c>
      <c r="S1318">
        <v>0.32200000000000001</v>
      </c>
      <c r="T1318">
        <v>0.60499999999999998</v>
      </c>
      <c r="U1318">
        <v>0.26700000000000002</v>
      </c>
      <c r="V1318">
        <v>65</v>
      </c>
      <c r="W1318">
        <v>0</v>
      </c>
      <c r="X1318">
        <v>0</v>
      </c>
      <c r="Y1318">
        <v>0</v>
      </c>
      <c r="Z1318">
        <v>0</v>
      </c>
      <c r="AA1318">
        <v>0</v>
      </c>
    </row>
    <row r="1319" spans="1:27" x14ac:dyDescent="0.25">
      <c r="A1319" t="s">
        <v>3888</v>
      </c>
      <c r="B1319" t="s">
        <v>3889</v>
      </c>
      <c r="C1319" t="s">
        <v>20883</v>
      </c>
      <c r="D1319">
        <v>1</v>
      </c>
      <c r="E1319">
        <v>1</v>
      </c>
      <c r="F1319">
        <v>0</v>
      </c>
      <c r="G1319">
        <v>0</v>
      </c>
      <c r="H1319">
        <v>0</v>
      </c>
      <c r="I1319">
        <v>0</v>
      </c>
      <c r="J1319">
        <v>0</v>
      </c>
      <c r="K1319">
        <v>0</v>
      </c>
      <c r="L1319">
        <v>0</v>
      </c>
      <c r="M1319">
        <v>0</v>
      </c>
      <c r="N1319">
        <v>0</v>
      </c>
      <c r="O1319">
        <v>0</v>
      </c>
      <c r="P1319">
        <v>0</v>
      </c>
      <c r="Q1319">
        <v>0.221</v>
      </c>
      <c r="R1319">
        <v>0.26800000000000002</v>
      </c>
      <c r="S1319">
        <v>0.34300000000000003</v>
      </c>
      <c r="T1319">
        <v>0.61199999999999999</v>
      </c>
      <c r="U1319">
        <v>0.26700000000000002</v>
      </c>
      <c r="V1319">
        <v>64</v>
      </c>
      <c r="W1319">
        <v>0</v>
      </c>
      <c r="X1319">
        <v>0</v>
      </c>
      <c r="Y1319">
        <v>0</v>
      </c>
      <c r="Z1319">
        <v>0</v>
      </c>
      <c r="AA1319">
        <v>0</v>
      </c>
    </row>
    <row r="1320" spans="1:27" x14ac:dyDescent="0.25">
      <c r="A1320" t="s">
        <v>3132</v>
      </c>
      <c r="B1320" t="s">
        <v>3133</v>
      </c>
      <c r="C1320" t="s">
        <v>20877</v>
      </c>
      <c r="D1320">
        <v>1</v>
      </c>
      <c r="E1320">
        <v>1</v>
      </c>
      <c r="F1320">
        <v>0</v>
      </c>
      <c r="G1320">
        <v>0</v>
      </c>
      <c r="H1320">
        <v>0</v>
      </c>
      <c r="I1320">
        <v>0</v>
      </c>
      <c r="J1320">
        <v>0</v>
      </c>
      <c r="K1320">
        <v>0</v>
      </c>
      <c r="L1320">
        <v>0</v>
      </c>
      <c r="M1320">
        <v>0</v>
      </c>
      <c r="N1320">
        <v>0</v>
      </c>
      <c r="O1320">
        <v>0</v>
      </c>
      <c r="P1320">
        <v>0</v>
      </c>
      <c r="Q1320">
        <v>0.245</v>
      </c>
      <c r="R1320">
        <v>0.28699999999999998</v>
      </c>
      <c r="S1320">
        <v>0.317</v>
      </c>
      <c r="T1320">
        <v>0.60399999999999998</v>
      </c>
      <c r="U1320">
        <v>0.26700000000000002</v>
      </c>
      <c r="V1320">
        <v>72</v>
      </c>
      <c r="W1320">
        <v>0</v>
      </c>
      <c r="X1320">
        <v>0</v>
      </c>
      <c r="Y1320">
        <v>0</v>
      </c>
      <c r="Z1320">
        <v>0</v>
      </c>
      <c r="AA1320">
        <v>0</v>
      </c>
    </row>
    <row r="1321" spans="1:27" x14ac:dyDescent="0.25">
      <c r="A1321">
        <v>2041</v>
      </c>
      <c r="B1321" t="s">
        <v>4916</v>
      </c>
      <c r="C1321" t="s">
        <v>20865</v>
      </c>
      <c r="D1321">
        <v>1</v>
      </c>
      <c r="E1321">
        <v>1</v>
      </c>
      <c r="F1321">
        <v>0</v>
      </c>
      <c r="G1321">
        <v>0</v>
      </c>
      <c r="H1321">
        <v>0</v>
      </c>
      <c r="I1321">
        <v>0</v>
      </c>
      <c r="J1321">
        <v>0</v>
      </c>
      <c r="K1321">
        <v>0</v>
      </c>
      <c r="L1321">
        <v>0</v>
      </c>
      <c r="M1321">
        <v>0</v>
      </c>
      <c r="N1321">
        <v>0</v>
      </c>
      <c r="O1321">
        <v>0</v>
      </c>
      <c r="P1321">
        <v>0</v>
      </c>
      <c r="Q1321">
        <v>0.21299999999999999</v>
      </c>
      <c r="R1321">
        <v>0.27700000000000002</v>
      </c>
      <c r="S1321">
        <v>0.32800000000000001</v>
      </c>
      <c r="T1321">
        <v>0.60499999999999998</v>
      </c>
      <c r="U1321">
        <v>0.26700000000000002</v>
      </c>
      <c r="V1321">
        <v>70</v>
      </c>
      <c r="W1321">
        <v>0</v>
      </c>
      <c r="X1321">
        <v>0</v>
      </c>
      <c r="Y1321">
        <v>0</v>
      </c>
      <c r="Z1321">
        <v>0</v>
      </c>
      <c r="AA1321">
        <v>0</v>
      </c>
    </row>
    <row r="1322" spans="1:27" x14ac:dyDescent="0.25">
      <c r="A1322" t="s">
        <v>2607</v>
      </c>
      <c r="B1322" t="s">
        <v>2608</v>
      </c>
      <c r="C1322" t="s">
        <v>20889</v>
      </c>
      <c r="D1322">
        <v>1</v>
      </c>
      <c r="E1322">
        <v>1</v>
      </c>
      <c r="F1322">
        <v>0</v>
      </c>
      <c r="G1322">
        <v>0</v>
      </c>
      <c r="H1322">
        <v>0</v>
      </c>
      <c r="I1322">
        <v>0</v>
      </c>
      <c r="J1322">
        <v>0</v>
      </c>
      <c r="K1322">
        <v>0</v>
      </c>
      <c r="L1322">
        <v>0</v>
      </c>
      <c r="M1322">
        <v>0</v>
      </c>
      <c r="N1322">
        <v>0</v>
      </c>
      <c r="O1322">
        <v>0</v>
      </c>
      <c r="P1322">
        <v>0</v>
      </c>
      <c r="Q1322">
        <v>0.21199999999999999</v>
      </c>
      <c r="R1322">
        <v>0.27300000000000002</v>
      </c>
      <c r="S1322">
        <v>0.33300000000000002</v>
      </c>
      <c r="T1322">
        <v>0.60599999999999998</v>
      </c>
      <c r="U1322">
        <v>0.26700000000000002</v>
      </c>
      <c r="V1322">
        <v>69</v>
      </c>
      <c r="W1322">
        <v>0</v>
      </c>
      <c r="X1322">
        <v>0</v>
      </c>
      <c r="Y1322">
        <v>0</v>
      </c>
      <c r="Z1322">
        <v>0</v>
      </c>
      <c r="AA1322">
        <v>0</v>
      </c>
    </row>
    <row r="1323" spans="1:27" x14ac:dyDescent="0.25">
      <c r="A1323" t="s">
        <v>3619</v>
      </c>
      <c r="B1323" t="s">
        <v>3620</v>
      </c>
      <c r="C1323" t="s">
        <v>20890</v>
      </c>
      <c r="D1323">
        <v>1</v>
      </c>
      <c r="E1323">
        <v>1</v>
      </c>
      <c r="F1323">
        <v>0</v>
      </c>
      <c r="G1323">
        <v>0</v>
      </c>
      <c r="H1323">
        <v>0</v>
      </c>
      <c r="I1323">
        <v>0</v>
      </c>
      <c r="J1323">
        <v>0</v>
      </c>
      <c r="K1323">
        <v>0</v>
      </c>
      <c r="L1323">
        <v>0</v>
      </c>
      <c r="M1323">
        <v>0</v>
      </c>
      <c r="N1323">
        <v>0</v>
      </c>
      <c r="O1323">
        <v>0</v>
      </c>
      <c r="P1323">
        <v>0</v>
      </c>
      <c r="Q1323">
        <v>0.218</v>
      </c>
      <c r="R1323">
        <v>0.26800000000000002</v>
      </c>
      <c r="S1323">
        <v>0.34</v>
      </c>
      <c r="T1323">
        <v>0.60799999999999998</v>
      </c>
      <c r="U1323">
        <v>0.26700000000000002</v>
      </c>
      <c r="V1323">
        <v>70</v>
      </c>
      <c r="W1323">
        <v>0</v>
      </c>
      <c r="X1323">
        <v>0</v>
      </c>
      <c r="Y1323">
        <v>0</v>
      </c>
      <c r="Z1323">
        <v>0</v>
      </c>
      <c r="AA1323">
        <v>0</v>
      </c>
    </row>
    <row r="1324" spans="1:27" x14ac:dyDescent="0.25">
      <c r="A1324">
        <v>3211</v>
      </c>
      <c r="B1324" t="s">
        <v>4303</v>
      </c>
      <c r="C1324" t="s">
        <v>20893</v>
      </c>
      <c r="D1324">
        <v>67</v>
      </c>
      <c r="E1324">
        <v>61</v>
      </c>
      <c r="F1324">
        <v>14</v>
      </c>
      <c r="G1324">
        <v>3</v>
      </c>
      <c r="H1324">
        <v>0</v>
      </c>
      <c r="I1324">
        <v>1</v>
      </c>
      <c r="J1324">
        <v>6</v>
      </c>
      <c r="K1324">
        <v>6</v>
      </c>
      <c r="L1324">
        <v>4</v>
      </c>
      <c r="M1324">
        <v>13</v>
      </c>
      <c r="N1324">
        <v>1</v>
      </c>
      <c r="O1324">
        <v>1</v>
      </c>
      <c r="P1324">
        <v>0</v>
      </c>
      <c r="Q1324">
        <v>0.22700000000000001</v>
      </c>
      <c r="R1324">
        <v>0.28299999999999997</v>
      </c>
      <c r="S1324">
        <v>0.31900000000000001</v>
      </c>
      <c r="T1324">
        <v>0.60199999999999998</v>
      </c>
      <c r="U1324">
        <v>0.26700000000000002</v>
      </c>
      <c r="V1324">
        <v>68</v>
      </c>
      <c r="W1324">
        <v>0</v>
      </c>
      <c r="X1324">
        <v>-0.2</v>
      </c>
      <c r="Y1324">
        <v>-2.5</v>
      </c>
      <c r="Z1324">
        <v>0.2</v>
      </c>
      <c r="AA1324">
        <v>0</v>
      </c>
    </row>
    <row r="1325" spans="1:27" x14ac:dyDescent="0.25">
      <c r="A1325" t="s">
        <v>3727</v>
      </c>
      <c r="B1325" t="s">
        <v>3728</v>
      </c>
      <c r="C1325" t="s">
        <v>20887</v>
      </c>
      <c r="D1325">
        <v>1</v>
      </c>
      <c r="E1325">
        <v>1</v>
      </c>
      <c r="F1325">
        <v>0</v>
      </c>
      <c r="G1325">
        <v>0</v>
      </c>
      <c r="H1325">
        <v>0</v>
      </c>
      <c r="I1325">
        <v>0</v>
      </c>
      <c r="J1325">
        <v>0</v>
      </c>
      <c r="K1325">
        <v>0</v>
      </c>
      <c r="L1325">
        <v>0</v>
      </c>
      <c r="M1325">
        <v>0</v>
      </c>
      <c r="N1325">
        <v>0</v>
      </c>
      <c r="O1325">
        <v>0</v>
      </c>
      <c r="P1325">
        <v>0</v>
      </c>
      <c r="Q1325">
        <v>0.23100000000000001</v>
      </c>
      <c r="R1325">
        <v>0.27400000000000002</v>
      </c>
      <c r="S1325">
        <v>0.33400000000000002</v>
      </c>
      <c r="T1325">
        <v>0.60799999999999998</v>
      </c>
      <c r="U1325">
        <v>0.26700000000000002</v>
      </c>
      <c r="V1325">
        <v>66</v>
      </c>
      <c r="W1325">
        <v>0</v>
      </c>
      <c r="X1325">
        <v>0</v>
      </c>
      <c r="Y1325">
        <v>0</v>
      </c>
      <c r="Z1325">
        <v>0</v>
      </c>
      <c r="AA1325">
        <v>0</v>
      </c>
    </row>
    <row r="1326" spans="1:27" x14ac:dyDescent="0.25">
      <c r="A1326" t="s">
        <v>4074</v>
      </c>
      <c r="B1326" t="s">
        <v>4075</v>
      </c>
      <c r="C1326" t="s">
        <v>20867</v>
      </c>
      <c r="D1326">
        <v>1</v>
      </c>
      <c r="E1326">
        <v>1</v>
      </c>
      <c r="F1326">
        <v>0</v>
      </c>
      <c r="G1326">
        <v>0</v>
      </c>
      <c r="H1326">
        <v>0</v>
      </c>
      <c r="I1326">
        <v>0</v>
      </c>
      <c r="J1326">
        <v>0</v>
      </c>
      <c r="K1326">
        <v>0</v>
      </c>
      <c r="L1326">
        <v>0</v>
      </c>
      <c r="M1326">
        <v>0</v>
      </c>
      <c r="N1326">
        <v>0</v>
      </c>
      <c r="O1326">
        <v>0</v>
      </c>
      <c r="P1326">
        <v>0</v>
      </c>
      <c r="Q1326">
        <v>0.22800000000000001</v>
      </c>
      <c r="R1326">
        <v>0.28199999999999997</v>
      </c>
      <c r="S1326">
        <v>0.32100000000000001</v>
      </c>
      <c r="T1326">
        <v>0.60299999999999998</v>
      </c>
      <c r="U1326">
        <v>0.26700000000000002</v>
      </c>
      <c r="V1326">
        <v>65</v>
      </c>
      <c r="W1326">
        <v>0</v>
      </c>
      <c r="X1326">
        <v>0</v>
      </c>
      <c r="Y1326">
        <v>0</v>
      </c>
      <c r="Z1326">
        <v>0</v>
      </c>
      <c r="AA1326">
        <v>0</v>
      </c>
    </row>
    <row r="1327" spans="1:27" x14ac:dyDescent="0.25">
      <c r="A1327">
        <v>5913</v>
      </c>
      <c r="B1327" t="s">
        <v>3482</v>
      </c>
      <c r="C1327" t="s">
        <v>20875</v>
      </c>
      <c r="D1327">
        <v>87</v>
      </c>
      <c r="E1327">
        <v>81</v>
      </c>
      <c r="F1327">
        <v>20</v>
      </c>
      <c r="G1327">
        <v>4</v>
      </c>
      <c r="H1327">
        <v>0</v>
      </c>
      <c r="I1327">
        <v>1</v>
      </c>
      <c r="J1327">
        <v>8</v>
      </c>
      <c r="K1327">
        <v>7</v>
      </c>
      <c r="L1327">
        <v>4</v>
      </c>
      <c r="M1327">
        <v>20</v>
      </c>
      <c r="N1327">
        <v>1</v>
      </c>
      <c r="O1327">
        <v>4</v>
      </c>
      <c r="P1327">
        <v>2</v>
      </c>
      <c r="Q1327">
        <v>0.24099999999999999</v>
      </c>
      <c r="R1327">
        <v>0.28000000000000003</v>
      </c>
      <c r="S1327">
        <v>0.32700000000000001</v>
      </c>
      <c r="T1327">
        <v>0.60699999999999998</v>
      </c>
      <c r="U1327">
        <v>0.26700000000000002</v>
      </c>
      <c r="V1327">
        <v>64</v>
      </c>
      <c r="W1327">
        <v>0.1</v>
      </c>
      <c r="X1327">
        <v>-0.2</v>
      </c>
      <c r="Y1327">
        <v>-3.5</v>
      </c>
      <c r="Z1327">
        <v>0.1</v>
      </c>
      <c r="AA1327">
        <v>-0.1</v>
      </c>
    </row>
    <row r="1328" spans="1:27" x14ac:dyDescent="0.25">
      <c r="A1328" t="s">
        <v>4191</v>
      </c>
      <c r="B1328" t="s">
        <v>4192</v>
      </c>
      <c r="C1328" t="s">
        <v>20889</v>
      </c>
      <c r="D1328">
        <v>1</v>
      </c>
      <c r="E1328">
        <v>1</v>
      </c>
      <c r="F1328">
        <v>0</v>
      </c>
      <c r="G1328">
        <v>0</v>
      </c>
      <c r="H1328">
        <v>0</v>
      </c>
      <c r="I1328">
        <v>0</v>
      </c>
      <c r="J1328">
        <v>0</v>
      </c>
      <c r="K1328">
        <v>0</v>
      </c>
      <c r="L1328">
        <v>0</v>
      </c>
      <c r="M1328">
        <v>0</v>
      </c>
      <c r="N1328">
        <v>0</v>
      </c>
      <c r="O1328">
        <v>0</v>
      </c>
      <c r="P1328">
        <v>0</v>
      </c>
      <c r="Q1328">
        <v>0.221</v>
      </c>
      <c r="R1328">
        <v>0.26800000000000002</v>
      </c>
      <c r="S1328">
        <v>0.34</v>
      </c>
      <c r="T1328">
        <v>0.60799999999999998</v>
      </c>
      <c r="U1328">
        <v>0.26700000000000002</v>
      </c>
      <c r="V1328">
        <v>69</v>
      </c>
      <c r="W1328">
        <v>0</v>
      </c>
      <c r="X1328">
        <v>0</v>
      </c>
      <c r="Y1328">
        <v>0</v>
      </c>
      <c r="Z1328">
        <v>0</v>
      </c>
      <c r="AA1328">
        <v>0</v>
      </c>
    </row>
    <row r="1329" spans="1:27" x14ac:dyDescent="0.25">
      <c r="A1329" t="s">
        <v>3229</v>
      </c>
      <c r="B1329" t="s">
        <v>3230</v>
      </c>
      <c r="C1329" t="s">
        <v>20869</v>
      </c>
      <c r="D1329">
        <v>1</v>
      </c>
      <c r="E1329">
        <v>1</v>
      </c>
      <c r="F1329">
        <v>0</v>
      </c>
      <c r="G1329">
        <v>0</v>
      </c>
      <c r="H1329">
        <v>0</v>
      </c>
      <c r="I1329">
        <v>0</v>
      </c>
      <c r="J1329">
        <v>0</v>
      </c>
      <c r="K1329">
        <v>0</v>
      </c>
      <c r="L1329">
        <v>0</v>
      </c>
      <c r="M1329">
        <v>0</v>
      </c>
      <c r="N1329">
        <v>0</v>
      </c>
      <c r="O1329">
        <v>0</v>
      </c>
      <c r="P1329">
        <v>0</v>
      </c>
      <c r="Q1329">
        <v>0.246</v>
      </c>
      <c r="R1329">
        <v>0.28100000000000003</v>
      </c>
      <c r="S1329">
        <v>0.32700000000000001</v>
      </c>
      <c r="T1329">
        <v>0.60799999999999998</v>
      </c>
      <c r="U1329">
        <v>0.26700000000000002</v>
      </c>
      <c r="V1329">
        <v>61</v>
      </c>
      <c r="W1329">
        <v>0</v>
      </c>
      <c r="X1329">
        <v>0</v>
      </c>
      <c r="Y1329">
        <v>0</v>
      </c>
      <c r="Z1329">
        <v>0</v>
      </c>
      <c r="AA1329">
        <v>0</v>
      </c>
    </row>
    <row r="1330" spans="1:27" x14ac:dyDescent="0.25">
      <c r="A1330" t="s">
        <v>20964</v>
      </c>
      <c r="B1330" t="s">
        <v>20965</v>
      </c>
      <c r="C1330" t="s">
        <v>1</v>
      </c>
      <c r="D1330">
        <v>1</v>
      </c>
      <c r="E1330">
        <v>1</v>
      </c>
      <c r="F1330">
        <v>0</v>
      </c>
      <c r="G1330">
        <v>0</v>
      </c>
      <c r="H1330">
        <v>0</v>
      </c>
      <c r="I1330">
        <v>0</v>
      </c>
      <c r="J1330">
        <v>0</v>
      </c>
      <c r="K1330">
        <v>0</v>
      </c>
      <c r="L1330">
        <v>0</v>
      </c>
      <c r="M1330">
        <v>0</v>
      </c>
      <c r="N1330">
        <v>0</v>
      </c>
      <c r="O1330">
        <v>0</v>
      </c>
      <c r="P1330">
        <v>0</v>
      </c>
      <c r="Q1330">
        <v>0.23699999999999999</v>
      </c>
      <c r="R1330">
        <v>0.28000000000000003</v>
      </c>
      <c r="S1330">
        <v>0.32600000000000001</v>
      </c>
      <c r="T1330">
        <v>0.60599999999999998</v>
      </c>
      <c r="U1330">
        <v>0.26700000000000002</v>
      </c>
      <c r="V1330">
        <v>65</v>
      </c>
      <c r="W1330">
        <v>0</v>
      </c>
      <c r="X1330">
        <v>0</v>
      </c>
      <c r="Y1330">
        <v>0</v>
      </c>
      <c r="Z1330">
        <v>0</v>
      </c>
      <c r="AA1330">
        <v>0</v>
      </c>
    </row>
    <row r="1331" spans="1:27" x14ac:dyDescent="0.25">
      <c r="A1331" t="s">
        <v>3739</v>
      </c>
      <c r="B1331" t="s">
        <v>3740</v>
      </c>
      <c r="C1331" t="s">
        <v>20887</v>
      </c>
      <c r="D1331">
        <v>1</v>
      </c>
      <c r="E1331">
        <v>1</v>
      </c>
      <c r="F1331">
        <v>0</v>
      </c>
      <c r="G1331">
        <v>0</v>
      </c>
      <c r="H1331">
        <v>0</v>
      </c>
      <c r="I1331">
        <v>0</v>
      </c>
      <c r="J1331">
        <v>0</v>
      </c>
      <c r="K1331">
        <v>0</v>
      </c>
      <c r="L1331">
        <v>0</v>
      </c>
      <c r="M1331">
        <v>0</v>
      </c>
      <c r="N1331">
        <v>0</v>
      </c>
      <c r="O1331">
        <v>0</v>
      </c>
      <c r="P1331">
        <v>0</v>
      </c>
      <c r="Q1331">
        <v>0.22</v>
      </c>
      <c r="R1331">
        <v>0.27100000000000002</v>
      </c>
      <c r="S1331">
        <v>0.33600000000000002</v>
      </c>
      <c r="T1331">
        <v>0.60699999999999998</v>
      </c>
      <c r="U1331">
        <v>0.26700000000000002</v>
      </c>
      <c r="V1331">
        <v>66</v>
      </c>
      <c r="W1331">
        <v>0</v>
      </c>
      <c r="X1331">
        <v>0</v>
      </c>
      <c r="Y1331">
        <v>0</v>
      </c>
      <c r="Z1331">
        <v>0</v>
      </c>
      <c r="AA1331">
        <v>0</v>
      </c>
    </row>
    <row r="1332" spans="1:27" x14ac:dyDescent="0.25">
      <c r="A1332" t="s">
        <v>3374</v>
      </c>
      <c r="B1332" t="s">
        <v>3375</v>
      </c>
      <c r="C1332" t="s">
        <v>20878</v>
      </c>
      <c r="D1332">
        <v>1</v>
      </c>
      <c r="E1332">
        <v>1</v>
      </c>
      <c r="F1332">
        <v>0</v>
      </c>
      <c r="G1332">
        <v>0</v>
      </c>
      <c r="H1332">
        <v>0</v>
      </c>
      <c r="I1332">
        <v>0</v>
      </c>
      <c r="J1332">
        <v>0</v>
      </c>
      <c r="K1332">
        <v>0</v>
      </c>
      <c r="L1332">
        <v>0</v>
      </c>
      <c r="M1332">
        <v>0</v>
      </c>
      <c r="N1332">
        <v>0</v>
      </c>
      <c r="O1332">
        <v>0</v>
      </c>
      <c r="P1332">
        <v>0</v>
      </c>
      <c r="Q1332">
        <v>0.22</v>
      </c>
      <c r="R1332">
        <v>0.28499999999999998</v>
      </c>
      <c r="S1332">
        <v>0.312</v>
      </c>
      <c r="T1332">
        <v>0.59699999999999998</v>
      </c>
      <c r="U1332">
        <v>0.26700000000000002</v>
      </c>
      <c r="V1332">
        <v>64</v>
      </c>
      <c r="W1332">
        <v>0</v>
      </c>
      <c r="X1332">
        <v>0</v>
      </c>
      <c r="Y1332">
        <v>0</v>
      </c>
      <c r="Z1332">
        <v>0</v>
      </c>
      <c r="AA1332">
        <v>0</v>
      </c>
    </row>
    <row r="1333" spans="1:27" x14ac:dyDescent="0.25">
      <c r="A1333" t="s">
        <v>4578</v>
      </c>
      <c r="B1333" t="s">
        <v>4579</v>
      </c>
      <c r="C1333" t="s">
        <v>20865</v>
      </c>
      <c r="D1333">
        <v>1</v>
      </c>
      <c r="E1333">
        <v>1</v>
      </c>
      <c r="F1333">
        <v>0</v>
      </c>
      <c r="G1333">
        <v>0</v>
      </c>
      <c r="H1333">
        <v>0</v>
      </c>
      <c r="I1333">
        <v>0</v>
      </c>
      <c r="J1333">
        <v>0</v>
      </c>
      <c r="K1333">
        <v>0</v>
      </c>
      <c r="L1333">
        <v>0</v>
      </c>
      <c r="M1333">
        <v>0</v>
      </c>
      <c r="N1333">
        <v>0</v>
      </c>
      <c r="O1333">
        <v>0</v>
      </c>
      <c r="P1333">
        <v>0</v>
      </c>
      <c r="Q1333">
        <v>0.222</v>
      </c>
      <c r="R1333">
        <v>0.28699999999999998</v>
      </c>
      <c r="S1333">
        <v>0.312</v>
      </c>
      <c r="T1333">
        <v>0.59899999999999998</v>
      </c>
      <c r="U1333">
        <v>0.26700000000000002</v>
      </c>
      <c r="V1333">
        <v>70</v>
      </c>
      <c r="W1333">
        <v>0</v>
      </c>
      <c r="X1333">
        <v>0</v>
      </c>
      <c r="Y1333">
        <v>0</v>
      </c>
      <c r="Z1333">
        <v>0</v>
      </c>
      <c r="AA1333">
        <v>0</v>
      </c>
    </row>
    <row r="1334" spans="1:27" x14ac:dyDescent="0.25">
      <c r="A1334">
        <v>10700</v>
      </c>
      <c r="B1334" t="s">
        <v>20966</v>
      </c>
      <c r="C1334" t="s">
        <v>20870</v>
      </c>
      <c r="D1334">
        <v>1</v>
      </c>
      <c r="E1334">
        <v>1</v>
      </c>
      <c r="F1334">
        <v>0</v>
      </c>
      <c r="G1334">
        <v>0</v>
      </c>
      <c r="H1334">
        <v>0</v>
      </c>
      <c r="I1334">
        <v>0</v>
      </c>
      <c r="J1334">
        <v>0</v>
      </c>
      <c r="K1334">
        <v>0</v>
      </c>
      <c r="L1334">
        <v>0</v>
      </c>
      <c r="M1334">
        <v>0</v>
      </c>
      <c r="N1334">
        <v>0</v>
      </c>
      <c r="O1334">
        <v>0</v>
      </c>
      <c r="P1334">
        <v>0</v>
      </c>
      <c r="Q1334">
        <v>0.219</v>
      </c>
      <c r="R1334">
        <v>0.27100000000000002</v>
      </c>
      <c r="S1334">
        <v>0.33400000000000002</v>
      </c>
      <c r="T1334">
        <v>0.60499999999999998</v>
      </c>
      <c r="U1334">
        <v>0.26700000000000002</v>
      </c>
      <c r="V1334">
        <v>62</v>
      </c>
      <c r="W1334">
        <v>0</v>
      </c>
      <c r="X1334">
        <v>0</v>
      </c>
      <c r="Y1334">
        <v>0</v>
      </c>
      <c r="Z1334">
        <v>0</v>
      </c>
      <c r="AA1334">
        <v>0</v>
      </c>
    </row>
    <row r="1335" spans="1:27" x14ac:dyDescent="0.25">
      <c r="A1335" t="s">
        <v>1089</v>
      </c>
      <c r="B1335" t="s">
        <v>1090</v>
      </c>
      <c r="C1335" t="s">
        <v>20889</v>
      </c>
      <c r="D1335">
        <v>1</v>
      </c>
      <c r="E1335">
        <v>1</v>
      </c>
      <c r="F1335">
        <v>0</v>
      </c>
      <c r="G1335">
        <v>0</v>
      </c>
      <c r="H1335">
        <v>0</v>
      </c>
      <c r="I1335">
        <v>0</v>
      </c>
      <c r="J1335">
        <v>0</v>
      </c>
      <c r="K1335">
        <v>0</v>
      </c>
      <c r="L1335">
        <v>0</v>
      </c>
      <c r="M1335">
        <v>0</v>
      </c>
      <c r="N1335">
        <v>0</v>
      </c>
      <c r="O1335">
        <v>0</v>
      </c>
      <c r="P1335">
        <v>0</v>
      </c>
      <c r="Q1335">
        <v>0.23699999999999999</v>
      </c>
      <c r="R1335">
        <v>0.28100000000000003</v>
      </c>
      <c r="S1335">
        <v>0.32200000000000001</v>
      </c>
      <c r="T1335">
        <v>0.60299999999999998</v>
      </c>
      <c r="U1335">
        <v>0.26700000000000002</v>
      </c>
      <c r="V1335">
        <v>69</v>
      </c>
      <c r="W1335">
        <v>0</v>
      </c>
      <c r="X1335">
        <v>0</v>
      </c>
      <c r="Y1335">
        <v>0</v>
      </c>
      <c r="Z1335">
        <v>0</v>
      </c>
      <c r="AA1335">
        <v>0</v>
      </c>
    </row>
    <row r="1336" spans="1:27" x14ac:dyDescent="0.25">
      <c r="A1336" t="s">
        <v>3140</v>
      </c>
      <c r="B1336" t="s">
        <v>3141</v>
      </c>
      <c r="C1336" t="s">
        <v>20892</v>
      </c>
      <c r="D1336">
        <v>1</v>
      </c>
      <c r="E1336">
        <v>1</v>
      </c>
      <c r="F1336">
        <v>0</v>
      </c>
      <c r="G1336">
        <v>0</v>
      </c>
      <c r="H1336">
        <v>0</v>
      </c>
      <c r="I1336">
        <v>0</v>
      </c>
      <c r="J1336">
        <v>0</v>
      </c>
      <c r="K1336">
        <v>0</v>
      </c>
      <c r="L1336">
        <v>0</v>
      </c>
      <c r="M1336">
        <v>0</v>
      </c>
      <c r="N1336">
        <v>0</v>
      </c>
      <c r="O1336">
        <v>0</v>
      </c>
      <c r="P1336">
        <v>0</v>
      </c>
      <c r="Q1336">
        <v>0.20300000000000001</v>
      </c>
      <c r="R1336">
        <v>0.26400000000000001</v>
      </c>
      <c r="S1336">
        <v>0.35</v>
      </c>
      <c r="T1336">
        <v>0.61399999999999999</v>
      </c>
      <c r="U1336">
        <v>0.26700000000000002</v>
      </c>
      <c r="V1336">
        <v>64</v>
      </c>
      <c r="W1336">
        <v>0</v>
      </c>
      <c r="X1336">
        <v>0</v>
      </c>
      <c r="Y1336">
        <v>0</v>
      </c>
      <c r="Z1336">
        <v>0</v>
      </c>
      <c r="AA1336">
        <v>0</v>
      </c>
    </row>
    <row r="1337" spans="1:27" x14ac:dyDescent="0.25">
      <c r="A1337" t="s">
        <v>2716</v>
      </c>
      <c r="B1337" t="s">
        <v>2717</v>
      </c>
      <c r="C1337" t="s">
        <v>20876</v>
      </c>
      <c r="D1337">
        <v>1</v>
      </c>
      <c r="E1337">
        <v>1</v>
      </c>
      <c r="F1337">
        <v>0</v>
      </c>
      <c r="G1337">
        <v>0</v>
      </c>
      <c r="H1337">
        <v>0</v>
      </c>
      <c r="I1337">
        <v>0</v>
      </c>
      <c r="J1337">
        <v>0</v>
      </c>
      <c r="K1337">
        <v>0</v>
      </c>
      <c r="L1337">
        <v>0</v>
      </c>
      <c r="M1337">
        <v>0</v>
      </c>
      <c r="N1337">
        <v>0</v>
      </c>
      <c r="O1337">
        <v>0</v>
      </c>
      <c r="P1337">
        <v>0</v>
      </c>
      <c r="Q1337">
        <v>0.24099999999999999</v>
      </c>
      <c r="R1337">
        <v>0.27800000000000002</v>
      </c>
      <c r="S1337">
        <v>0.33100000000000002</v>
      </c>
      <c r="T1337">
        <v>0.60899999999999999</v>
      </c>
      <c r="U1337">
        <v>0.26600000000000001</v>
      </c>
      <c r="V1337">
        <v>69</v>
      </c>
      <c r="W1337">
        <v>0</v>
      </c>
      <c r="X1337">
        <v>0</v>
      </c>
      <c r="Y1337">
        <v>0</v>
      </c>
      <c r="Z1337">
        <v>0</v>
      </c>
      <c r="AA1337">
        <v>0</v>
      </c>
    </row>
    <row r="1338" spans="1:27" x14ac:dyDescent="0.25">
      <c r="A1338" t="s">
        <v>2996</v>
      </c>
      <c r="B1338" t="s">
        <v>2997</v>
      </c>
      <c r="C1338" t="s">
        <v>20876</v>
      </c>
      <c r="D1338">
        <v>1</v>
      </c>
      <c r="E1338">
        <v>1</v>
      </c>
      <c r="F1338">
        <v>0</v>
      </c>
      <c r="G1338">
        <v>0</v>
      </c>
      <c r="H1338">
        <v>0</v>
      </c>
      <c r="I1338">
        <v>0</v>
      </c>
      <c r="J1338">
        <v>0</v>
      </c>
      <c r="K1338">
        <v>0</v>
      </c>
      <c r="L1338">
        <v>0</v>
      </c>
      <c r="M1338">
        <v>0</v>
      </c>
      <c r="N1338">
        <v>0</v>
      </c>
      <c r="O1338">
        <v>0</v>
      </c>
      <c r="P1338">
        <v>0</v>
      </c>
      <c r="Q1338">
        <v>0.24099999999999999</v>
      </c>
      <c r="R1338">
        <v>0.28699999999999998</v>
      </c>
      <c r="S1338">
        <v>0.314</v>
      </c>
      <c r="T1338">
        <v>0.60099999999999998</v>
      </c>
      <c r="U1338">
        <v>0.26600000000000001</v>
      </c>
      <c r="V1338">
        <v>69</v>
      </c>
      <c r="W1338">
        <v>0</v>
      </c>
      <c r="X1338">
        <v>0</v>
      </c>
      <c r="Y1338">
        <v>0</v>
      </c>
      <c r="Z1338">
        <v>0</v>
      </c>
      <c r="AA1338">
        <v>0</v>
      </c>
    </row>
    <row r="1339" spans="1:27" x14ac:dyDescent="0.25">
      <c r="A1339" t="s">
        <v>3982</v>
      </c>
      <c r="B1339" t="s">
        <v>3983</v>
      </c>
      <c r="C1339" t="s">
        <v>20865</v>
      </c>
      <c r="D1339">
        <v>1</v>
      </c>
      <c r="E1339">
        <v>1</v>
      </c>
      <c r="F1339">
        <v>0</v>
      </c>
      <c r="G1339">
        <v>0</v>
      </c>
      <c r="H1339">
        <v>0</v>
      </c>
      <c r="I1339">
        <v>0</v>
      </c>
      <c r="J1339">
        <v>0</v>
      </c>
      <c r="K1339">
        <v>0</v>
      </c>
      <c r="L1339">
        <v>0</v>
      </c>
      <c r="M1339">
        <v>0</v>
      </c>
      <c r="N1339">
        <v>0</v>
      </c>
      <c r="O1339">
        <v>0</v>
      </c>
      <c r="P1339">
        <v>0</v>
      </c>
      <c r="Q1339">
        <v>0.21199999999999999</v>
      </c>
      <c r="R1339">
        <v>0.26100000000000001</v>
      </c>
      <c r="S1339">
        <v>0.35</v>
      </c>
      <c r="T1339">
        <v>0.61099999999999999</v>
      </c>
      <c r="U1339">
        <v>0.26600000000000001</v>
      </c>
      <c r="V1339">
        <v>70</v>
      </c>
      <c r="W1339">
        <v>0</v>
      </c>
      <c r="X1339">
        <v>0</v>
      </c>
      <c r="Y1339">
        <v>0</v>
      </c>
      <c r="Z1339">
        <v>0</v>
      </c>
      <c r="AA1339">
        <v>0</v>
      </c>
    </row>
    <row r="1340" spans="1:27" x14ac:dyDescent="0.25">
      <c r="A1340">
        <v>7358</v>
      </c>
      <c r="B1340" t="s">
        <v>3870</v>
      </c>
      <c r="C1340" t="s">
        <v>20887</v>
      </c>
      <c r="D1340">
        <v>1</v>
      </c>
      <c r="E1340">
        <v>1</v>
      </c>
      <c r="F1340">
        <v>0</v>
      </c>
      <c r="G1340">
        <v>0</v>
      </c>
      <c r="H1340">
        <v>0</v>
      </c>
      <c r="I1340">
        <v>0</v>
      </c>
      <c r="J1340">
        <v>0</v>
      </c>
      <c r="K1340">
        <v>0</v>
      </c>
      <c r="L1340">
        <v>0</v>
      </c>
      <c r="M1340">
        <v>0</v>
      </c>
      <c r="N1340">
        <v>0</v>
      </c>
      <c r="O1340">
        <v>0</v>
      </c>
      <c r="P1340">
        <v>0</v>
      </c>
      <c r="Q1340">
        <v>0.23599999999999999</v>
      </c>
      <c r="R1340">
        <v>0.28000000000000003</v>
      </c>
      <c r="S1340">
        <v>0.32700000000000001</v>
      </c>
      <c r="T1340">
        <v>0.60699999999999998</v>
      </c>
      <c r="U1340">
        <v>0.26600000000000001</v>
      </c>
      <c r="V1340">
        <v>65</v>
      </c>
      <c r="W1340">
        <v>0</v>
      </c>
      <c r="X1340">
        <v>0</v>
      </c>
      <c r="Y1340">
        <v>0</v>
      </c>
      <c r="Z1340">
        <v>0</v>
      </c>
      <c r="AA1340">
        <v>0</v>
      </c>
    </row>
    <row r="1341" spans="1:27" x14ac:dyDescent="0.25">
      <c r="A1341" t="s">
        <v>4210</v>
      </c>
      <c r="B1341" t="s">
        <v>4211</v>
      </c>
      <c r="C1341" t="s">
        <v>20891</v>
      </c>
      <c r="D1341">
        <v>1</v>
      </c>
      <c r="E1341">
        <v>1</v>
      </c>
      <c r="F1341">
        <v>0</v>
      </c>
      <c r="G1341">
        <v>0</v>
      </c>
      <c r="H1341">
        <v>0</v>
      </c>
      <c r="I1341">
        <v>0</v>
      </c>
      <c r="J1341">
        <v>0</v>
      </c>
      <c r="K1341">
        <v>0</v>
      </c>
      <c r="L1341">
        <v>0</v>
      </c>
      <c r="M1341">
        <v>0</v>
      </c>
      <c r="N1341">
        <v>0</v>
      </c>
      <c r="O1341">
        <v>0</v>
      </c>
      <c r="P1341">
        <v>0</v>
      </c>
      <c r="Q1341">
        <v>0.21099999999999999</v>
      </c>
      <c r="R1341">
        <v>0.27900000000000003</v>
      </c>
      <c r="S1341">
        <v>0.32400000000000001</v>
      </c>
      <c r="T1341">
        <v>0.60299999999999998</v>
      </c>
      <c r="U1341">
        <v>0.26600000000000001</v>
      </c>
      <c r="V1341">
        <v>69</v>
      </c>
      <c r="W1341">
        <v>0</v>
      </c>
      <c r="X1341">
        <v>0</v>
      </c>
      <c r="Y1341">
        <v>0</v>
      </c>
      <c r="Z1341">
        <v>0</v>
      </c>
      <c r="AA1341">
        <v>0</v>
      </c>
    </row>
    <row r="1342" spans="1:27" x14ac:dyDescent="0.25">
      <c r="A1342">
        <v>10059</v>
      </c>
      <c r="B1342" t="s">
        <v>4431</v>
      </c>
      <c r="C1342" t="s">
        <v>20886</v>
      </c>
      <c r="D1342">
        <v>153</v>
      </c>
      <c r="E1342">
        <v>141</v>
      </c>
      <c r="F1342">
        <v>30</v>
      </c>
      <c r="G1342">
        <v>6</v>
      </c>
      <c r="H1342">
        <v>1</v>
      </c>
      <c r="I1342">
        <v>4</v>
      </c>
      <c r="J1342">
        <v>15</v>
      </c>
      <c r="K1342">
        <v>15</v>
      </c>
      <c r="L1342">
        <v>8</v>
      </c>
      <c r="M1342">
        <v>43</v>
      </c>
      <c r="N1342">
        <v>2</v>
      </c>
      <c r="O1342">
        <v>1</v>
      </c>
      <c r="P1342">
        <v>0</v>
      </c>
      <c r="Q1342">
        <v>0.21299999999999999</v>
      </c>
      <c r="R1342">
        <v>0.26200000000000001</v>
      </c>
      <c r="S1342">
        <v>0.34899999999999998</v>
      </c>
      <c r="T1342">
        <v>0.61099999999999999</v>
      </c>
      <c r="U1342">
        <v>0.26600000000000001</v>
      </c>
      <c r="V1342">
        <v>65</v>
      </c>
      <c r="W1342">
        <v>0</v>
      </c>
      <c r="X1342">
        <v>0.1</v>
      </c>
      <c r="Y1342">
        <v>-6.3</v>
      </c>
      <c r="Z1342">
        <v>3.2</v>
      </c>
      <c r="AA1342">
        <v>0.2</v>
      </c>
    </row>
    <row r="1343" spans="1:27" x14ac:dyDescent="0.25">
      <c r="A1343" t="s">
        <v>20967</v>
      </c>
      <c r="B1343" t="s">
        <v>3325</v>
      </c>
      <c r="C1343" t="s">
        <v>1</v>
      </c>
      <c r="D1343">
        <v>1</v>
      </c>
      <c r="E1343">
        <v>1</v>
      </c>
      <c r="F1343">
        <v>0</v>
      </c>
      <c r="G1343">
        <v>0</v>
      </c>
      <c r="H1343">
        <v>0</v>
      </c>
      <c r="I1343">
        <v>0</v>
      </c>
      <c r="J1343">
        <v>0</v>
      </c>
      <c r="K1343">
        <v>0</v>
      </c>
      <c r="L1343">
        <v>0</v>
      </c>
      <c r="M1343">
        <v>0</v>
      </c>
      <c r="N1343">
        <v>0</v>
      </c>
      <c r="O1343">
        <v>0</v>
      </c>
      <c r="P1343">
        <v>0</v>
      </c>
      <c r="Q1343">
        <v>0.219</v>
      </c>
      <c r="R1343">
        <v>0.28499999999999998</v>
      </c>
      <c r="S1343">
        <v>0.312</v>
      </c>
      <c r="T1343">
        <v>0.59699999999999998</v>
      </c>
      <c r="U1343">
        <v>0.26600000000000001</v>
      </c>
      <c r="V1343">
        <v>64</v>
      </c>
      <c r="W1343">
        <v>0</v>
      </c>
      <c r="X1343">
        <v>0</v>
      </c>
      <c r="Y1343">
        <v>0</v>
      </c>
      <c r="Z1343">
        <v>0</v>
      </c>
      <c r="AA1343">
        <v>0</v>
      </c>
    </row>
    <row r="1344" spans="1:27" x14ac:dyDescent="0.25">
      <c r="A1344" t="s">
        <v>3130</v>
      </c>
      <c r="B1344" t="s">
        <v>3131</v>
      </c>
      <c r="C1344" t="s">
        <v>20887</v>
      </c>
      <c r="D1344">
        <v>1</v>
      </c>
      <c r="E1344">
        <v>1</v>
      </c>
      <c r="F1344">
        <v>0</v>
      </c>
      <c r="G1344">
        <v>0</v>
      </c>
      <c r="H1344">
        <v>0</v>
      </c>
      <c r="I1344">
        <v>0</v>
      </c>
      <c r="J1344">
        <v>0</v>
      </c>
      <c r="K1344">
        <v>0</v>
      </c>
      <c r="L1344">
        <v>0</v>
      </c>
      <c r="M1344">
        <v>0</v>
      </c>
      <c r="N1344">
        <v>0</v>
      </c>
      <c r="O1344">
        <v>0</v>
      </c>
      <c r="P1344">
        <v>0</v>
      </c>
      <c r="Q1344">
        <v>0.22800000000000001</v>
      </c>
      <c r="R1344">
        <v>0.27100000000000002</v>
      </c>
      <c r="S1344">
        <v>0.33600000000000002</v>
      </c>
      <c r="T1344">
        <v>0.60699999999999998</v>
      </c>
      <c r="U1344">
        <v>0.26600000000000001</v>
      </c>
      <c r="V1344">
        <v>65</v>
      </c>
      <c r="W1344">
        <v>0</v>
      </c>
      <c r="X1344">
        <v>0</v>
      </c>
      <c r="Y1344">
        <v>0</v>
      </c>
      <c r="Z1344">
        <v>0</v>
      </c>
      <c r="AA1344">
        <v>0</v>
      </c>
    </row>
    <row r="1345" spans="1:27" x14ac:dyDescent="0.25">
      <c r="A1345" t="s">
        <v>3650</v>
      </c>
      <c r="B1345" t="s">
        <v>3651</v>
      </c>
      <c r="C1345" t="s">
        <v>20884</v>
      </c>
      <c r="D1345">
        <v>1</v>
      </c>
      <c r="E1345">
        <v>1</v>
      </c>
      <c r="F1345">
        <v>0</v>
      </c>
      <c r="G1345">
        <v>0</v>
      </c>
      <c r="H1345">
        <v>0</v>
      </c>
      <c r="I1345">
        <v>0</v>
      </c>
      <c r="J1345">
        <v>0</v>
      </c>
      <c r="K1345">
        <v>0</v>
      </c>
      <c r="L1345">
        <v>0</v>
      </c>
      <c r="M1345">
        <v>0</v>
      </c>
      <c r="N1345">
        <v>0</v>
      </c>
      <c r="O1345">
        <v>0</v>
      </c>
      <c r="P1345">
        <v>0</v>
      </c>
      <c r="Q1345">
        <v>0.22800000000000001</v>
      </c>
      <c r="R1345">
        <v>0.27100000000000002</v>
      </c>
      <c r="S1345">
        <v>0.33600000000000002</v>
      </c>
      <c r="T1345">
        <v>0.60699999999999998</v>
      </c>
      <c r="U1345">
        <v>0.26600000000000001</v>
      </c>
      <c r="V1345">
        <v>61</v>
      </c>
      <c r="W1345">
        <v>0</v>
      </c>
      <c r="X1345">
        <v>0</v>
      </c>
      <c r="Y1345">
        <v>0</v>
      </c>
      <c r="Z1345">
        <v>0</v>
      </c>
      <c r="AA1345">
        <v>0</v>
      </c>
    </row>
    <row r="1346" spans="1:27" x14ac:dyDescent="0.25">
      <c r="A1346" t="s">
        <v>3720</v>
      </c>
      <c r="B1346" t="s">
        <v>3721</v>
      </c>
      <c r="C1346" t="s">
        <v>20866</v>
      </c>
      <c r="D1346">
        <v>1</v>
      </c>
      <c r="E1346">
        <v>1</v>
      </c>
      <c r="F1346">
        <v>0</v>
      </c>
      <c r="G1346">
        <v>0</v>
      </c>
      <c r="H1346">
        <v>0</v>
      </c>
      <c r="I1346">
        <v>0</v>
      </c>
      <c r="J1346">
        <v>0</v>
      </c>
      <c r="K1346">
        <v>0</v>
      </c>
      <c r="L1346">
        <v>0</v>
      </c>
      <c r="M1346">
        <v>0</v>
      </c>
      <c r="N1346">
        <v>0</v>
      </c>
      <c r="O1346">
        <v>0</v>
      </c>
      <c r="P1346">
        <v>0</v>
      </c>
      <c r="Q1346">
        <v>0.23699999999999999</v>
      </c>
      <c r="R1346">
        <v>0.28999999999999998</v>
      </c>
      <c r="S1346">
        <v>0.31</v>
      </c>
      <c r="T1346">
        <v>0.59899999999999998</v>
      </c>
      <c r="U1346">
        <v>0.26600000000000001</v>
      </c>
      <c r="V1346">
        <v>64</v>
      </c>
      <c r="W1346">
        <v>0</v>
      </c>
      <c r="X1346">
        <v>0</v>
      </c>
      <c r="Y1346">
        <v>0</v>
      </c>
      <c r="Z1346">
        <v>0</v>
      </c>
      <c r="AA1346">
        <v>0</v>
      </c>
    </row>
    <row r="1347" spans="1:27" x14ac:dyDescent="0.25">
      <c r="A1347" t="s">
        <v>4292</v>
      </c>
      <c r="B1347" t="s">
        <v>4293</v>
      </c>
      <c r="C1347" t="s">
        <v>20892</v>
      </c>
      <c r="D1347">
        <v>1</v>
      </c>
      <c r="E1347">
        <v>1</v>
      </c>
      <c r="F1347">
        <v>0</v>
      </c>
      <c r="G1347">
        <v>0</v>
      </c>
      <c r="H1347">
        <v>0</v>
      </c>
      <c r="I1347">
        <v>0</v>
      </c>
      <c r="J1347">
        <v>0</v>
      </c>
      <c r="K1347">
        <v>0</v>
      </c>
      <c r="L1347">
        <v>0</v>
      </c>
      <c r="M1347">
        <v>0</v>
      </c>
      <c r="N1347">
        <v>0</v>
      </c>
      <c r="O1347">
        <v>0</v>
      </c>
      <c r="P1347">
        <v>0</v>
      </c>
      <c r="Q1347">
        <v>0.224</v>
      </c>
      <c r="R1347">
        <v>0.28299999999999997</v>
      </c>
      <c r="S1347">
        <v>0.316</v>
      </c>
      <c r="T1347">
        <v>0.59899999999999998</v>
      </c>
      <c r="U1347">
        <v>0.26600000000000001</v>
      </c>
      <c r="V1347">
        <v>64</v>
      </c>
      <c r="W1347">
        <v>0</v>
      </c>
      <c r="X1347">
        <v>0</v>
      </c>
      <c r="Y1347">
        <v>0</v>
      </c>
      <c r="Z1347">
        <v>0</v>
      </c>
      <c r="AA1347">
        <v>0</v>
      </c>
    </row>
    <row r="1348" spans="1:27" x14ac:dyDescent="0.25">
      <c r="A1348">
        <v>1443</v>
      </c>
      <c r="B1348" t="s">
        <v>4354</v>
      </c>
      <c r="C1348" t="s">
        <v>20885</v>
      </c>
      <c r="D1348">
        <v>1</v>
      </c>
      <c r="E1348">
        <v>1</v>
      </c>
      <c r="F1348">
        <v>0</v>
      </c>
      <c r="G1348">
        <v>0</v>
      </c>
      <c r="H1348">
        <v>0</v>
      </c>
      <c r="I1348">
        <v>0</v>
      </c>
      <c r="J1348">
        <v>0</v>
      </c>
      <c r="K1348">
        <v>0</v>
      </c>
      <c r="L1348">
        <v>0</v>
      </c>
      <c r="M1348">
        <v>0</v>
      </c>
      <c r="N1348">
        <v>0</v>
      </c>
      <c r="O1348">
        <v>0</v>
      </c>
      <c r="P1348">
        <v>0</v>
      </c>
      <c r="Q1348">
        <v>0.23400000000000001</v>
      </c>
      <c r="R1348">
        <v>0.29099999999999998</v>
      </c>
      <c r="S1348">
        <v>0.311</v>
      </c>
      <c r="T1348">
        <v>0.60099999999999998</v>
      </c>
      <c r="U1348">
        <v>0.26600000000000001</v>
      </c>
      <c r="V1348">
        <v>66</v>
      </c>
      <c r="W1348">
        <v>0</v>
      </c>
      <c r="X1348">
        <v>0</v>
      </c>
      <c r="Y1348">
        <v>0</v>
      </c>
      <c r="Z1348">
        <v>0</v>
      </c>
      <c r="AA1348">
        <v>0</v>
      </c>
    </row>
    <row r="1349" spans="1:27" x14ac:dyDescent="0.25">
      <c r="A1349" t="s">
        <v>3233</v>
      </c>
      <c r="B1349" t="s">
        <v>3234</v>
      </c>
      <c r="C1349" t="s">
        <v>20892</v>
      </c>
      <c r="D1349">
        <v>1</v>
      </c>
      <c r="E1349">
        <v>1</v>
      </c>
      <c r="F1349">
        <v>0</v>
      </c>
      <c r="G1349">
        <v>0</v>
      </c>
      <c r="H1349">
        <v>0</v>
      </c>
      <c r="I1349">
        <v>0</v>
      </c>
      <c r="J1349">
        <v>0</v>
      </c>
      <c r="K1349">
        <v>0</v>
      </c>
      <c r="L1349">
        <v>0</v>
      </c>
      <c r="M1349">
        <v>0</v>
      </c>
      <c r="N1349">
        <v>0</v>
      </c>
      <c r="O1349">
        <v>0</v>
      </c>
      <c r="P1349">
        <v>0</v>
      </c>
      <c r="Q1349">
        <v>0.254</v>
      </c>
      <c r="R1349">
        <v>0.27900000000000003</v>
      </c>
      <c r="S1349">
        <v>0.33</v>
      </c>
      <c r="T1349">
        <v>0.60899999999999999</v>
      </c>
      <c r="U1349">
        <v>0.26600000000000001</v>
      </c>
      <c r="V1349">
        <v>64</v>
      </c>
      <c r="W1349">
        <v>0</v>
      </c>
      <c r="X1349">
        <v>0</v>
      </c>
      <c r="Y1349">
        <v>0</v>
      </c>
      <c r="Z1349">
        <v>0</v>
      </c>
      <c r="AA1349">
        <v>0</v>
      </c>
    </row>
    <row r="1350" spans="1:27" x14ac:dyDescent="0.25">
      <c r="A1350" t="s">
        <v>3085</v>
      </c>
      <c r="B1350" t="s">
        <v>3086</v>
      </c>
      <c r="C1350" t="s">
        <v>20865</v>
      </c>
      <c r="D1350">
        <v>1</v>
      </c>
      <c r="E1350">
        <v>1</v>
      </c>
      <c r="F1350">
        <v>0</v>
      </c>
      <c r="G1350">
        <v>0</v>
      </c>
      <c r="H1350">
        <v>0</v>
      </c>
      <c r="I1350">
        <v>0</v>
      </c>
      <c r="J1350">
        <v>0</v>
      </c>
      <c r="K1350">
        <v>0</v>
      </c>
      <c r="L1350">
        <v>0</v>
      </c>
      <c r="M1350">
        <v>0</v>
      </c>
      <c r="N1350">
        <v>0</v>
      </c>
      <c r="O1350">
        <v>0</v>
      </c>
      <c r="P1350">
        <v>0</v>
      </c>
      <c r="Q1350">
        <v>0.23599999999999999</v>
      </c>
      <c r="R1350">
        <v>0.27200000000000002</v>
      </c>
      <c r="S1350">
        <v>0.33500000000000002</v>
      </c>
      <c r="T1350">
        <v>0.60699999999999998</v>
      </c>
      <c r="U1350">
        <v>0.26600000000000001</v>
      </c>
      <c r="V1350">
        <v>70</v>
      </c>
      <c r="W1350">
        <v>0</v>
      </c>
      <c r="X1350">
        <v>0</v>
      </c>
      <c r="Y1350">
        <v>0</v>
      </c>
      <c r="Z1350">
        <v>0</v>
      </c>
      <c r="AA1350">
        <v>0</v>
      </c>
    </row>
    <row r="1351" spans="1:27" x14ac:dyDescent="0.25">
      <c r="A1351" t="s">
        <v>4037</v>
      </c>
      <c r="B1351" t="s">
        <v>4038</v>
      </c>
      <c r="C1351" t="s">
        <v>1</v>
      </c>
      <c r="D1351">
        <v>1</v>
      </c>
      <c r="E1351">
        <v>1</v>
      </c>
      <c r="F1351">
        <v>0</v>
      </c>
      <c r="G1351">
        <v>0</v>
      </c>
      <c r="H1351">
        <v>0</v>
      </c>
      <c r="I1351">
        <v>0</v>
      </c>
      <c r="J1351">
        <v>0</v>
      </c>
      <c r="K1351">
        <v>0</v>
      </c>
      <c r="L1351">
        <v>0</v>
      </c>
      <c r="M1351">
        <v>0</v>
      </c>
      <c r="N1351">
        <v>0</v>
      </c>
      <c r="O1351">
        <v>0</v>
      </c>
      <c r="P1351">
        <v>0</v>
      </c>
      <c r="Q1351">
        <v>0.22900000000000001</v>
      </c>
      <c r="R1351">
        <v>0.27700000000000002</v>
      </c>
      <c r="S1351">
        <v>0.33</v>
      </c>
      <c r="T1351">
        <v>0.60599999999999998</v>
      </c>
      <c r="U1351">
        <v>0.26600000000000001</v>
      </c>
      <c r="V1351">
        <v>64</v>
      </c>
      <c r="W1351">
        <v>0</v>
      </c>
      <c r="X1351">
        <v>0</v>
      </c>
      <c r="Y1351">
        <v>0</v>
      </c>
      <c r="Z1351">
        <v>0</v>
      </c>
      <c r="AA1351">
        <v>0</v>
      </c>
    </row>
    <row r="1352" spans="1:27" x14ac:dyDescent="0.25">
      <c r="A1352" t="s">
        <v>3693</v>
      </c>
      <c r="B1352" t="s">
        <v>3694</v>
      </c>
      <c r="C1352" t="s">
        <v>20888</v>
      </c>
      <c r="D1352">
        <v>1</v>
      </c>
      <c r="E1352">
        <v>1</v>
      </c>
      <c r="F1352">
        <v>0</v>
      </c>
      <c r="G1352">
        <v>0</v>
      </c>
      <c r="H1352">
        <v>0</v>
      </c>
      <c r="I1352">
        <v>0</v>
      </c>
      <c r="J1352">
        <v>0</v>
      </c>
      <c r="K1352">
        <v>0</v>
      </c>
      <c r="L1352">
        <v>0</v>
      </c>
      <c r="M1352">
        <v>0</v>
      </c>
      <c r="N1352">
        <v>0</v>
      </c>
      <c r="O1352">
        <v>0</v>
      </c>
      <c r="P1352">
        <v>0</v>
      </c>
      <c r="Q1352">
        <v>0.218</v>
      </c>
      <c r="R1352">
        <v>0.28100000000000003</v>
      </c>
      <c r="S1352">
        <v>0.32100000000000001</v>
      </c>
      <c r="T1352">
        <v>0.60199999999999998</v>
      </c>
      <c r="U1352">
        <v>0.26600000000000001</v>
      </c>
      <c r="V1352">
        <v>63</v>
      </c>
      <c r="W1352">
        <v>0</v>
      </c>
      <c r="X1352">
        <v>0</v>
      </c>
      <c r="Y1352">
        <v>0</v>
      </c>
      <c r="Z1352">
        <v>0</v>
      </c>
      <c r="AA1352">
        <v>0</v>
      </c>
    </row>
    <row r="1353" spans="1:27" x14ac:dyDescent="0.25">
      <c r="A1353" t="s">
        <v>4154</v>
      </c>
      <c r="B1353" t="s">
        <v>4155</v>
      </c>
      <c r="C1353" t="s">
        <v>20889</v>
      </c>
      <c r="D1353">
        <v>1</v>
      </c>
      <c r="E1353">
        <v>1</v>
      </c>
      <c r="F1353">
        <v>0</v>
      </c>
      <c r="G1353">
        <v>0</v>
      </c>
      <c r="H1353">
        <v>0</v>
      </c>
      <c r="I1353">
        <v>0</v>
      </c>
      <c r="J1353">
        <v>0</v>
      </c>
      <c r="K1353">
        <v>0</v>
      </c>
      <c r="L1353">
        <v>0</v>
      </c>
      <c r="M1353">
        <v>0</v>
      </c>
      <c r="N1353">
        <v>0</v>
      </c>
      <c r="O1353">
        <v>0</v>
      </c>
      <c r="P1353">
        <v>0</v>
      </c>
      <c r="Q1353">
        <v>0.23200000000000001</v>
      </c>
      <c r="R1353">
        <v>0.28699999999999998</v>
      </c>
      <c r="S1353">
        <v>0.31</v>
      </c>
      <c r="T1353">
        <v>0.59699999999999998</v>
      </c>
      <c r="U1353">
        <v>0.26600000000000001</v>
      </c>
      <c r="V1353">
        <v>68</v>
      </c>
      <c r="W1353">
        <v>0</v>
      </c>
      <c r="X1353">
        <v>0</v>
      </c>
      <c r="Y1353">
        <v>0</v>
      </c>
      <c r="Z1353">
        <v>0</v>
      </c>
      <c r="AA1353">
        <v>0</v>
      </c>
    </row>
    <row r="1354" spans="1:27" x14ac:dyDescent="0.25">
      <c r="A1354" t="s">
        <v>3733</v>
      </c>
      <c r="B1354" t="s">
        <v>3734</v>
      </c>
      <c r="C1354" t="s">
        <v>20874</v>
      </c>
      <c r="D1354">
        <v>1</v>
      </c>
      <c r="E1354">
        <v>1</v>
      </c>
      <c r="F1354">
        <v>0</v>
      </c>
      <c r="G1354">
        <v>0</v>
      </c>
      <c r="H1354">
        <v>0</v>
      </c>
      <c r="I1354">
        <v>0</v>
      </c>
      <c r="J1354">
        <v>0</v>
      </c>
      <c r="K1354">
        <v>0</v>
      </c>
      <c r="L1354">
        <v>0</v>
      </c>
      <c r="M1354">
        <v>0</v>
      </c>
      <c r="N1354">
        <v>0</v>
      </c>
      <c r="O1354">
        <v>0</v>
      </c>
      <c r="P1354">
        <v>0</v>
      </c>
      <c r="Q1354">
        <v>0.23599999999999999</v>
      </c>
      <c r="R1354">
        <v>0.27200000000000002</v>
      </c>
      <c r="S1354">
        <v>0.33700000000000002</v>
      </c>
      <c r="T1354">
        <v>0.60899999999999999</v>
      </c>
      <c r="U1354">
        <v>0.26600000000000001</v>
      </c>
      <c r="V1354">
        <v>65</v>
      </c>
      <c r="W1354">
        <v>0</v>
      </c>
      <c r="X1354">
        <v>0</v>
      </c>
      <c r="Y1354">
        <v>0</v>
      </c>
      <c r="Z1354">
        <v>0</v>
      </c>
      <c r="AA1354">
        <v>0</v>
      </c>
    </row>
    <row r="1355" spans="1:27" x14ac:dyDescent="0.25">
      <c r="A1355">
        <v>5273</v>
      </c>
      <c r="B1355" t="s">
        <v>4122</v>
      </c>
      <c r="C1355" t="s">
        <v>20881</v>
      </c>
      <c r="D1355">
        <v>1</v>
      </c>
      <c r="E1355">
        <v>1</v>
      </c>
      <c r="F1355">
        <v>0</v>
      </c>
      <c r="G1355">
        <v>0</v>
      </c>
      <c r="H1355">
        <v>0</v>
      </c>
      <c r="I1355">
        <v>0</v>
      </c>
      <c r="J1355">
        <v>0</v>
      </c>
      <c r="K1355">
        <v>0</v>
      </c>
      <c r="L1355">
        <v>0</v>
      </c>
      <c r="M1355">
        <v>0</v>
      </c>
      <c r="N1355">
        <v>0</v>
      </c>
      <c r="O1355">
        <v>0</v>
      </c>
      <c r="P1355">
        <v>0</v>
      </c>
      <c r="Q1355">
        <v>0.221</v>
      </c>
      <c r="R1355">
        <v>0.28499999999999998</v>
      </c>
      <c r="S1355">
        <v>0.315</v>
      </c>
      <c r="T1355">
        <v>0.60099999999999998</v>
      </c>
      <c r="U1355">
        <v>0.26600000000000001</v>
      </c>
      <c r="V1355">
        <v>60</v>
      </c>
      <c r="W1355">
        <v>0</v>
      </c>
      <c r="X1355">
        <v>0</v>
      </c>
      <c r="Y1355">
        <v>0</v>
      </c>
      <c r="Z1355">
        <v>0</v>
      </c>
      <c r="AA1355">
        <v>0</v>
      </c>
    </row>
    <row r="1356" spans="1:27" x14ac:dyDescent="0.25">
      <c r="A1356" t="s">
        <v>3837</v>
      </c>
      <c r="B1356" t="s">
        <v>3838</v>
      </c>
      <c r="C1356" t="s">
        <v>20874</v>
      </c>
      <c r="D1356">
        <v>1</v>
      </c>
      <c r="E1356">
        <v>1</v>
      </c>
      <c r="F1356">
        <v>0</v>
      </c>
      <c r="G1356">
        <v>0</v>
      </c>
      <c r="H1356">
        <v>0</v>
      </c>
      <c r="I1356">
        <v>0</v>
      </c>
      <c r="J1356">
        <v>0</v>
      </c>
      <c r="K1356">
        <v>0</v>
      </c>
      <c r="L1356">
        <v>0</v>
      </c>
      <c r="M1356">
        <v>0</v>
      </c>
      <c r="N1356">
        <v>0</v>
      </c>
      <c r="O1356">
        <v>0</v>
      </c>
      <c r="P1356">
        <v>0</v>
      </c>
      <c r="Q1356">
        <v>0.224</v>
      </c>
      <c r="R1356">
        <v>0.28199999999999997</v>
      </c>
      <c r="S1356">
        <v>0.315</v>
      </c>
      <c r="T1356">
        <v>0.59699999999999998</v>
      </c>
      <c r="U1356">
        <v>0.26600000000000001</v>
      </c>
      <c r="V1356">
        <v>65</v>
      </c>
      <c r="W1356">
        <v>0</v>
      </c>
      <c r="X1356">
        <v>0</v>
      </c>
      <c r="Y1356">
        <v>0</v>
      </c>
      <c r="Z1356">
        <v>0</v>
      </c>
      <c r="AA1356">
        <v>0</v>
      </c>
    </row>
    <row r="1357" spans="1:27" x14ac:dyDescent="0.25">
      <c r="A1357" t="s">
        <v>2796</v>
      </c>
      <c r="B1357" t="s">
        <v>2797</v>
      </c>
      <c r="C1357" t="s">
        <v>20867</v>
      </c>
      <c r="D1357">
        <v>1</v>
      </c>
      <c r="E1357">
        <v>1</v>
      </c>
      <c r="F1357">
        <v>0</v>
      </c>
      <c r="G1357">
        <v>0</v>
      </c>
      <c r="H1357">
        <v>0</v>
      </c>
      <c r="I1357">
        <v>0</v>
      </c>
      <c r="J1357">
        <v>0</v>
      </c>
      <c r="K1357">
        <v>0</v>
      </c>
      <c r="L1357">
        <v>0</v>
      </c>
      <c r="M1357">
        <v>0</v>
      </c>
      <c r="N1357">
        <v>0</v>
      </c>
      <c r="O1357">
        <v>0</v>
      </c>
      <c r="P1357">
        <v>0</v>
      </c>
      <c r="Q1357">
        <v>0.23400000000000001</v>
      </c>
      <c r="R1357">
        <v>0.28100000000000003</v>
      </c>
      <c r="S1357">
        <v>0.32100000000000001</v>
      </c>
      <c r="T1357">
        <v>0.60199999999999998</v>
      </c>
      <c r="U1357">
        <v>0.26600000000000001</v>
      </c>
      <c r="V1357">
        <v>64</v>
      </c>
      <c r="W1357">
        <v>0</v>
      </c>
      <c r="X1357">
        <v>0</v>
      </c>
      <c r="Y1357">
        <v>0</v>
      </c>
      <c r="Z1357">
        <v>0</v>
      </c>
      <c r="AA1357">
        <v>0</v>
      </c>
    </row>
    <row r="1358" spans="1:27" x14ac:dyDescent="0.25">
      <c r="A1358" t="s">
        <v>3884</v>
      </c>
      <c r="B1358" t="s">
        <v>3885</v>
      </c>
      <c r="C1358" t="s">
        <v>20869</v>
      </c>
      <c r="D1358">
        <v>1</v>
      </c>
      <c r="E1358">
        <v>1</v>
      </c>
      <c r="F1358">
        <v>0</v>
      </c>
      <c r="G1358">
        <v>0</v>
      </c>
      <c r="H1358">
        <v>0</v>
      </c>
      <c r="I1358">
        <v>0</v>
      </c>
      <c r="J1358">
        <v>0</v>
      </c>
      <c r="K1358">
        <v>0</v>
      </c>
      <c r="L1358">
        <v>0</v>
      </c>
      <c r="M1358">
        <v>0</v>
      </c>
      <c r="N1358">
        <v>0</v>
      </c>
      <c r="O1358">
        <v>0</v>
      </c>
      <c r="P1358">
        <v>0</v>
      </c>
      <c r="Q1358">
        <v>0.22500000000000001</v>
      </c>
      <c r="R1358">
        <v>0.27800000000000002</v>
      </c>
      <c r="S1358">
        <v>0.32300000000000001</v>
      </c>
      <c r="T1358">
        <v>0.60099999999999998</v>
      </c>
      <c r="U1358">
        <v>0.26600000000000001</v>
      </c>
      <c r="V1358">
        <v>60</v>
      </c>
      <c r="W1358">
        <v>0</v>
      </c>
      <c r="X1358">
        <v>0</v>
      </c>
      <c r="Y1358">
        <v>0</v>
      </c>
      <c r="Z1358">
        <v>0</v>
      </c>
      <c r="AA1358">
        <v>0</v>
      </c>
    </row>
    <row r="1359" spans="1:27" x14ac:dyDescent="0.25">
      <c r="A1359" t="s">
        <v>3910</v>
      </c>
      <c r="B1359" t="s">
        <v>3911</v>
      </c>
      <c r="C1359" t="s">
        <v>20877</v>
      </c>
      <c r="D1359">
        <v>1</v>
      </c>
      <c r="E1359">
        <v>1</v>
      </c>
      <c r="F1359">
        <v>0</v>
      </c>
      <c r="G1359">
        <v>0</v>
      </c>
      <c r="H1359">
        <v>0</v>
      </c>
      <c r="I1359">
        <v>0</v>
      </c>
      <c r="J1359">
        <v>0</v>
      </c>
      <c r="K1359">
        <v>0</v>
      </c>
      <c r="L1359">
        <v>0</v>
      </c>
      <c r="M1359">
        <v>0</v>
      </c>
      <c r="N1359">
        <v>0</v>
      </c>
      <c r="O1359">
        <v>0</v>
      </c>
      <c r="P1359">
        <v>0</v>
      </c>
      <c r="Q1359">
        <v>0.219</v>
      </c>
      <c r="R1359">
        <v>0.27100000000000002</v>
      </c>
      <c r="S1359">
        <v>0.33400000000000002</v>
      </c>
      <c r="T1359">
        <v>0.60499999999999998</v>
      </c>
      <c r="U1359">
        <v>0.26600000000000001</v>
      </c>
      <c r="V1359">
        <v>71</v>
      </c>
      <c r="W1359">
        <v>0</v>
      </c>
      <c r="X1359">
        <v>0</v>
      </c>
      <c r="Y1359">
        <v>0</v>
      </c>
      <c r="Z1359">
        <v>0</v>
      </c>
      <c r="AA1359">
        <v>0</v>
      </c>
    </row>
    <row r="1360" spans="1:27" x14ac:dyDescent="0.25">
      <c r="A1360" t="s">
        <v>2300</v>
      </c>
      <c r="B1360" t="s">
        <v>2301</v>
      </c>
      <c r="C1360" t="s">
        <v>20867</v>
      </c>
      <c r="D1360">
        <v>1</v>
      </c>
      <c r="E1360">
        <v>1</v>
      </c>
      <c r="F1360">
        <v>0</v>
      </c>
      <c r="G1360">
        <v>0</v>
      </c>
      <c r="H1360">
        <v>0</v>
      </c>
      <c r="I1360">
        <v>0</v>
      </c>
      <c r="J1360">
        <v>0</v>
      </c>
      <c r="K1360">
        <v>0</v>
      </c>
      <c r="L1360">
        <v>0</v>
      </c>
      <c r="M1360">
        <v>0</v>
      </c>
      <c r="N1360">
        <v>0</v>
      </c>
      <c r="O1360">
        <v>0</v>
      </c>
      <c r="P1360">
        <v>0</v>
      </c>
      <c r="Q1360">
        <v>0.24399999999999999</v>
      </c>
      <c r="R1360">
        <v>0.27600000000000002</v>
      </c>
      <c r="S1360">
        <v>0.33</v>
      </c>
      <c r="T1360">
        <v>0.60599999999999998</v>
      </c>
      <c r="U1360">
        <v>0.26600000000000001</v>
      </c>
      <c r="V1360">
        <v>64</v>
      </c>
      <c r="W1360">
        <v>0</v>
      </c>
      <c r="X1360">
        <v>0</v>
      </c>
      <c r="Y1360">
        <v>0</v>
      </c>
      <c r="Z1360">
        <v>0</v>
      </c>
      <c r="AA1360">
        <v>0</v>
      </c>
    </row>
    <row r="1361" spans="1:27" x14ac:dyDescent="0.25">
      <c r="A1361" t="s">
        <v>3751</v>
      </c>
      <c r="B1361" t="s">
        <v>3752</v>
      </c>
      <c r="C1361" t="s">
        <v>20887</v>
      </c>
      <c r="D1361">
        <v>1</v>
      </c>
      <c r="E1361">
        <v>1</v>
      </c>
      <c r="F1361">
        <v>0</v>
      </c>
      <c r="G1361">
        <v>0</v>
      </c>
      <c r="H1361">
        <v>0</v>
      </c>
      <c r="I1361">
        <v>0</v>
      </c>
      <c r="J1361">
        <v>0</v>
      </c>
      <c r="K1361">
        <v>0</v>
      </c>
      <c r="L1361">
        <v>0</v>
      </c>
      <c r="M1361">
        <v>0</v>
      </c>
      <c r="N1361">
        <v>0</v>
      </c>
      <c r="O1361">
        <v>0</v>
      </c>
      <c r="P1361">
        <v>0</v>
      </c>
      <c r="Q1361">
        <v>0.23100000000000001</v>
      </c>
      <c r="R1361">
        <v>0.28199999999999997</v>
      </c>
      <c r="S1361">
        <v>0.318</v>
      </c>
      <c r="T1361">
        <v>0.6</v>
      </c>
      <c r="U1361">
        <v>0.26600000000000001</v>
      </c>
      <c r="V1361">
        <v>65</v>
      </c>
      <c r="W1361">
        <v>0</v>
      </c>
      <c r="X1361">
        <v>0</v>
      </c>
      <c r="Y1361">
        <v>0</v>
      </c>
      <c r="Z1361">
        <v>0</v>
      </c>
      <c r="AA1361">
        <v>0</v>
      </c>
    </row>
    <row r="1362" spans="1:27" x14ac:dyDescent="0.25">
      <c r="A1362">
        <v>1159</v>
      </c>
      <c r="B1362" t="s">
        <v>4156</v>
      </c>
      <c r="C1362" t="s">
        <v>20868</v>
      </c>
      <c r="D1362">
        <v>85</v>
      </c>
      <c r="E1362">
        <v>78</v>
      </c>
      <c r="F1362">
        <v>19</v>
      </c>
      <c r="G1362">
        <v>3</v>
      </c>
      <c r="H1362">
        <v>0</v>
      </c>
      <c r="I1362">
        <v>1</v>
      </c>
      <c r="J1362">
        <v>8</v>
      </c>
      <c r="K1362">
        <v>7</v>
      </c>
      <c r="L1362">
        <v>5</v>
      </c>
      <c r="M1362">
        <v>18</v>
      </c>
      <c r="N1362">
        <v>1</v>
      </c>
      <c r="O1362">
        <v>3</v>
      </c>
      <c r="P1362">
        <v>1</v>
      </c>
      <c r="Q1362">
        <v>0.23899999999999999</v>
      </c>
      <c r="R1362">
        <v>0.28999999999999998</v>
      </c>
      <c r="S1362">
        <v>0.309</v>
      </c>
      <c r="T1362">
        <v>0.59899999999999998</v>
      </c>
      <c r="U1362">
        <v>0.26600000000000001</v>
      </c>
      <c r="V1362">
        <v>63</v>
      </c>
      <c r="W1362">
        <v>0.1</v>
      </c>
      <c r="X1362">
        <v>0.2</v>
      </c>
      <c r="Y1362">
        <v>-3.5</v>
      </c>
      <c r="Z1362">
        <v>0.7</v>
      </c>
      <c r="AA1362">
        <v>0</v>
      </c>
    </row>
    <row r="1363" spans="1:27" x14ac:dyDescent="0.25">
      <c r="A1363" t="s">
        <v>4362</v>
      </c>
      <c r="B1363" t="s">
        <v>4363</v>
      </c>
      <c r="C1363" t="s">
        <v>20890</v>
      </c>
      <c r="D1363">
        <v>54</v>
      </c>
      <c r="E1363">
        <v>50</v>
      </c>
      <c r="F1363">
        <v>12</v>
      </c>
      <c r="G1363">
        <v>2</v>
      </c>
      <c r="H1363">
        <v>0</v>
      </c>
      <c r="I1363">
        <v>1</v>
      </c>
      <c r="J1363">
        <v>4</v>
      </c>
      <c r="K1363">
        <v>4</v>
      </c>
      <c r="L1363">
        <v>3</v>
      </c>
      <c r="M1363">
        <v>11</v>
      </c>
      <c r="N1363">
        <v>0</v>
      </c>
      <c r="O1363">
        <v>1</v>
      </c>
      <c r="P1363">
        <v>1</v>
      </c>
      <c r="Q1363">
        <v>0.23100000000000001</v>
      </c>
      <c r="R1363">
        <v>0.28000000000000003</v>
      </c>
      <c r="S1363">
        <v>0.32200000000000001</v>
      </c>
      <c r="T1363">
        <v>0.60199999999999998</v>
      </c>
      <c r="U1363">
        <v>0.26600000000000001</v>
      </c>
      <c r="V1363">
        <v>69</v>
      </c>
      <c r="W1363">
        <v>0</v>
      </c>
      <c r="X1363">
        <v>0</v>
      </c>
      <c r="Y1363">
        <v>-1.9</v>
      </c>
      <c r="Z1363">
        <v>0.4</v>
      </c>
      <c r="AA1363">
        <v>0</v>
      </c>
    </row>
    <row r="1364" spans="1:27" x14ac:dyDescent="0.25">
      <c r="A1364" t="s">
        <v>3791</v>
      </c>
      <c r="B1364" t="s">
        <v>3792</v>
      </c>
      <c r="C1364" t="s">
        <v>20877</v>
      </c>
      <c r="D1364">
        <v>1</v>
      </c>
      <c r="E1364">
        <v>1</v>
      </c>
      <c r="F1364">
        <v>0</v>
      </c>
      <c r="G1364">
        <v>0</v>
      </c>
      <c r="H1364">
        <v>0</v>
      </c>
      <c r="I1364">
        <v>0</v>
      </c>
      <c r="J1364">
        <v>0</v>
      </c>
      <c r="K1364">
        <v>0</v>
      </c>
      <c r="L1364">
        <v>0</v>
      </c>
      <c r="M1364">
        <v>0</v>
      </c>
      <c r="N1364">
        <v>0</v>
      </c>
      <c r="O1364">
        <v>0</v>
      </c>
      <c r="P1364">
        <v>0</v>
      </c>
      <c r="Q1364">
        <v>0.22500000000000001</v>
      </c>
      <c r="R1364">
        <v>0.28100000000000003</v>
      </c>
      <c r="S1364">
        <v>0.31900000000000001</v>
      </c>
      <c r="T1364">
        <v>0.59899999999999998</v>
      </c>
      <c r="U1364">
        <v>0.26500000000000001</v>
      </c>
      <c r="V1364">
        <v>71</v>
      </c>
      <c r="W1364">
        <v>0</v>
      </c>
      <c r="X1364">
        <v>0</v>
      </c>
      <c r="Y1364">
        <v>0</v>
      </c>
      <c r="Z1364">
        <v>0</v>
      </c>
      <c r="AA1364">
        <v>0</v>
      </c>
    </row>
    <row r="1365" spans="1:27" x14ac:dyDescent="0.25">
      <c r="A1365" t="s">
        <v>3859</v>
      </c>
      <c r="B1365" t="s">
        <v>3860</v>
      </c>
      <c r="C1365" t="s">
        <v>20866</v>
      </c>
      <c r="D1365">
        <v>1</v>
      </c>
      <c r="E1365">
        <v>1</v>
      </c>
      <c r="F1365">
        <v>0</v>
      </c>
      <c r="G1365">
        <v>0</v>
      </c>
      <c r="H1365">
        <v>0</v>
      </c>
      <c r="I1365">
        <v>0</v>
      </c>
      <c r="J1365">
        <v>0</v>
      </c>
      <c r="K1365">
        <v>0</v>
      </c>
      <c r="L1365">
        <v>0</v>
      </c>
      <c r="M1365">
        <v>0</v>
      </c>
      <c r="N1365">
        <v>0</v>
      </c>
      <c r="O1365">
        <v>0</v>
      </c>
      <c r="P1365">
        <v>0</v>
      </c>
      <c r="Q1365">
        <v>0.22900000000000001</v>
      </c>
      <c r="R1365">
        <v>0.27100000000000002</v>
      </c>
      <c r="S1365">
        <v>0.33500000000000002</v>
      </c>
      <c r="T1365">
        <v>0.60599999999999998</v>
      </c>
      <c r="U1365">
        <v>0.26500000000000001</v>
      </c>
      <c r="V1365">
        <v>63</v>
      </c>
      <c r="W1365">
        <v>0</v>
      </c>
      <c r="X1365">
        <v>0</v>
      </c>
      <c r="Y1365">
        <v>0</v>
      </c>
      <c r="Z1365">
        <v>0</v>
      </c>
      <c r="AA1365">
        <v>0</v>
      </c>
    </row>
    <row r="1366" spans="1:27" x14ac:dyDescent="0.25">
      <c r="A1366" t="s">
        <v>1667</v>
      </c>
      <c r="B1366" t="s">
        <v>1668</v>
      </c>
      <c r="C1366" t="s">
        <v>20865</v>
      </c>
      <c r="D1366">
        <v>1</v>
      </c>
      <c r="E1366">
        <v>1</v>
      </c>
      <c r="F1366">
        <v>0</v>
      </c>
      <c r="G1366">
        <v>0</v>
      </c>
      <c r="H1366">
        <v>0</v>
      </c>
      <c r="I1366">
        <v>0</v>
      </c>
      <c r="J1366">
        <v>0</v>
      </c>
      <c r="K1366">
        <v>0</v>
      </c>
      <c r="L1366">
        <v>0</v>
      </c>
      <c r="M1366">
        <v>0</v>
      </c>
      <c r="N1366">
        <v>0</v>
      </c>
      <c r="O1366">
        <v>0</v>
      </c>
      <c r="P1366">
        <v>0</v>
      </c>
      <c r="Q1366">
        <v>0.22600000000000001</v>
      </c>
      <c r="R1366">
        <v>0.27200000000000002</v>
      </c>
      <c r="S1366">
        <v>0.33</v>
      </c>
      <c r="T1366">
        <v>0.60299999999999998</v>
      </c>
      <c r="U1366">
        <v>0.26500000000000001</v>
      </c>
      <c r="V1366">
        <v>69</v>
      </c>
      <c r="W1366">
        <v>0</v>
      </c>
      <c r="X1366">
        <v>0</v>
      </c>
      <c r="Y1366">
        <v>0</v>
      </c>
      <c r="Z1366">
        <v>0</v>
      </c>
      <c r="AA1366">
        <v>0</v>
      </c>
    </row>
    <row r="1367" spans="1:27" x14ac:dyDescent="0.25">
      <c r="A1367" t="s">
        <v>2653</v>
      </c>
      <c r="B1367" t="s">
        <v>2654</v>
      </c>
      <c r="C1367" t="s">
        <v>20888</v>
      </c>
      <c r="D1367">
        <v>80</v>
      </c>
      <c r="E1367">
        <v>75</v>
      </c>
      <c r="F1367">
        <v>17</v>
      </c>
      <c r="G1367">
        <v>3</v>
      </c>
      <c r="H1367">
        <v>1</v>
      </c>
      <c r="I1367">
        <v>1</v>
      </c>
      <c r="J1367">
        <v>7</v>
      </c>
      <c r="K1367">
        <v>7</v>
      </c>
      <c r="L1367">
        <v>3</v>
      </c>
      <c r="M1367">
        <v>20</v>
      </c>
      <c r="N1367">
        <v>0</v>
      </c>
      <c r="O1367">
        <v>3</v>
      </c>
      <c r="P1367">
        <v>2</v>
      </c>
      <c r="Q1367">
        <v>0.23300000000000001</v>
      </c>
      <c r="R1367">
        <v>0.26400000000000001</v>
      </c>
      <c r="S1367">
        <v>0.34699999999999998</v>
      </c>
      <c r="T1367">
        <v>0.61099999999999999</v>
      </c>
      <c r="U1367">
        <v>0.26500000000000001</v>
      </c>
      <c r="V1367">
        <v>63</v>
      </c>
      <c r="W1367">
        <v>0</v>
      </c>
      <c r="X1367">
        <v>0</v>
      </c>
      <c r="Y1367">
        <v>-3.4</v>
      </c>
      <c r="Z1367">
        <v>0.5</v>
      </c>
      <c r="AA1367">
        <v>0</v>
      </c>
    </row>
    <row r="1368" spans="1:27" x14ac:dyDescent="0.25">
      <c r="A1368" t="s">
        <v>3609</v>
      </c>
      <c r="B1368" t="s">
        <v>3610</v>
      </c>
      <c r="C1368" t="s">
        <v>20870</v>
      </c>
      <c r="D1368">
        <v>1</v>
      </c>
      <c r="E1368">
        <v>1</v>
      </c>
      <c r="F1368">
        <v>0</v>
      </c>
      <c r="G1368">
        <v>0</v>
      </c>
      <c r="H1368">
        <v>0</v>
      </c>
      <c r="I1368">
        <v>0</v>
      </c>
      <c r="J1368">
        <v>0</v>
      </c>
      <c r="K1368">
        <v>0</v>
      </c>
      <c r="L1368">
        <v>0</v>
      </c>
      <c r="M1368">
        <v>0</v>
      </c>
      <c r="N1368">
        <v>0</v>
      </c>
      <c r="O1368">
        <v>0</v>
      </c>
      <c r="P1368">
        <v>0</v>
      </c>
      <c r="Q1368">
        <v>0.217</v>
      </c>
      <c r="R1368">
        <v>0.26700000000000002</v>
      </c>
      <c r="S1368">
        <v>0.33700000000000002</v>
      </c>
      <c r="T1368">
        <v>0.60399999999999998</v>
      </c>
      <c r="U1368">
        <v>0.26500000000000001</v>
      </c>
      <c r="V1368">
        <v>61</v>
      </c>
      <c r="W1368">
        <v>0</v>
      </c>
      <c r="X1368">
        <v>0</v>
      </c>
      <c r="Y1368">
        <v>0</v>
      </c>
      <c r="Z1368">
        <v>0</v>
      </c>
      <c r="AA1368">
        <v>0</v>
      </c>
    </row>
    <row r="1369" spans="1:27" x14ac:dyDescent="0.25">
      <c r="A1369" t="s">
        <v>4329</v>
      </c>
      <c r="B1369" t="s">
        <v>4330</v>
      </c>
      <c r="C1369" t="s">
        <v>20889</v>
      </c>
      <c r="D1369">
        <v>1</v>
      </c>
      <c r="E1369">
        <v>1</v>
      </c>
      <c r="F1369">
        <v>0</v>
      </c>
      <c r="G1369">
        <v>0</v>
      </c>
      <c r="H1369">
        <v>0</v>
      </c>
      <c r="I1369">
        <v>0</v>
      </c>
      <c r="J1369">
        <v>0</v>
      </c>
      <c r="K1369">
        <v>0</v>
      </c>
      <c r="L1369">
        <v>0</v>
      </c>
      <c r="M1369">
        <v>0</v>
      </c>
      <c r="N1369">
        <v>0</v>
      </c>
      <c r="O1369">
        <v>0</v>
      </c>
      <c r="P1369">
        <v>0</v>
      </c>
      <c r="Q1369">
        <v>0.22900000000000001</v>
      </c>
      <c r="R1369">
        <v>0.28499999999999998</v>
      </c>
      <c r="S1369">
        <v>0.309</v>
      </c>
      <c r="T1369">
        <v>0.59499999999999997</v>
      </c>
      <c r="U1369">
        <v>0.26500000000000001</v>
      </c>
      <c r="V1369">
        <v>68</v>
      </c>
      <c r="W1369">
        <v>0</v>
      </c>
      <c r="X1369">
        <v>0</v>
      </c>
      <c r="Y1369">
        <v>0</v>
      </c>
      <c r="Z1369">
        <v>0</v>
      </c>
      <c r="AA1369">
        <v>0</v>
      </c>
    </row>
    <row r="1370" spans="1:27" x14ac:dyDescent="0.25">
      <c r="A1370" t="s">
        <v>3921</v>
      </c>
      <c r="B1370" t="s">
        <v>3922</v>
      </c>
      <c r="C1370" t="s">
        <v>20877</v>
      </c>
      <c r="D1370">
        <v>1</v>
      </c>
      <c r="E1370">
        <v>1</v>
      </c>
      <c r="F1370">
        <v>0</v>
      </c>
      <c r="G1370">
        <v>0</v>
      </c>
      <c r="H1370">
        <v>0</v>
      </c>
      <c r="I1370">
        <v>0</v>
      </c>
      <c r="J1370">
        <v>0</v>
      </c>
      <c r="K1370">
        <v>0</v>
      </c>
      <c r="L1370">
        <v>0</v>
      </c>
      <c r="M1370">
        <v>0</v>
      </c>
      <c r="N1370">
        <v>0</v>
      </c>
      <c r="O1370">
        <v>0</v>
      </c>
      <c r="P1370">
        <v>0</v>
      </c>
      <c r="Q1370">
        <v>0.23200000000000001</v>
      </c>
      <c r="R1370">
        <v>0.28100000000000003</v>
      </c>
      <c r="S1370">
        <v>0.318</v>
      </c>
      <c r="T1370">
        <v>0.59899999999999998</v>
      </c>
      <c r="U1370">
        <v>0.26500000000000001</v>
      </c>
      <c r="V1370">
        <v>71</v>
      </c>
      <c r="W1370">
        <v>0</v>
      </c>
      <c r="X1370">
        <v>0</v>
      </c>
      <c r="Y1370">
        <v>0</v>
      </c>
      <c r="Z1370">
        <v>0</v>
      </c>
      <c r="AA1370">
        <v>0</v>
      </c>
    </row>
    <row r="1371" spans="1:27" x14ac:dyDescent="0.25">
      <c r="A1371" t="s">
        <v>3841</v>
      </c>
      <c r="B1371" t="s">
        <v>3842</v>
      </c>
      <c r="C1371" t="s">
        <v>20871</v>
      </c>
      <c r="D1371">
        <v>1</v>
      </c>
      <c r="E1371">
        <v>1</v>
      </c>
      <c r="F1371">
        <v>0</v>
      </c>
      <c r="G1371">
        <v>0</v>
      </c>
      <c r="H1371">
        <v>0</v>
      </c>
      <c r="I1371">
        <v>0</v>
      </c>
      <c r="J1371">
        <v>0</v>
      </c>
      <c r="K1371">
        <v>0</v>
      </c>
      <c r="L1371">
        <v>0</v>
      </c>
      <c r="M1371">
        <v>0</v>
      </c>
      <c r="N1371">
        <v>0</v>
      </c>
      <c r="O1371">
        <v>0</v>
      </c>
      <c r="P1371">
        <v>0</v>
      </c>
      <c r="Q1371">
        <v>0.22600000000000001</v>
      </c>
      <c r="R1371">
        <v>0.27600000000000002</v>
      </c>
      <c r="S1371">
        <v>0.32300000000000001</v>
      </c>
      <c r="T1371">
        <v>0.59899999999999998</v>
      </c>
      <c r="U1371">
        <v>0.26500000000000001</v>
      </c>
      <c r="V1371">
        <v>67</v>
      </c>
      <c r="W1371">
        <v>0</v>
      </c>
      <c r="X1371">
        <v>0</v>
      </c>
      <c r="Y1371">
        <v>0</v>
      </c>
      <c r="Z1371">
        <v>0</v>
      </c>
      <c r="AA1371">
        <v>0</v>
      </c>
    </row>
    <row r="1372" spans="1:27" x14ac:dyDescent="0.25">
      <c r="A1372" t="s">
        <v>2440</v>
      </c>
      <c r="B1372" t="s">
        <v>2441</v>
      </c>
      <c r="C1372" t="s">
        <v>20870</v>
      </c>
      <c r="D1372">
        <v>1</v>
      </c>
      <c r="E1372">
        <v>1</v>
      </c>
      <c r="F1372">
        <v>0</v>
      </c>
      <c r="G1372">
        <v>0</v>
      </c>
      <c r="H1372">
        <v>0</v>
      </c>
      <c r="I1372">
        <v>0</v>
      </c>
      <c r="J1372">
        <v>0</v>
      </c>
      <c r="K1372">
        <v>0</v>
      </c>
      <c r="L1372">
        <v>0</v>
      </c>
      <c r="M1372">
        <v>0</v>
      </c>
      <c r="N1372">
        <v>0</v>
      </c>
      <c r="O1372">
        <v>0</v>
      </c>
      <c r="P1372">
        <v>0</v>
      </c>
      <c r="Q1372">
        <v>0.22500000000000001</v>
      </c>
      <c r="R1372">
        <v>0.27</v>
      </c>
      <c r="S1372">
        <v>0.33300000000000002</v>
      </c>
      <c r="T1372">
        <v>0.60399999999999998</v>
      </c>
      <c r="U1372">
        <v>0.26500000000000001</v>
      </c>
      <c r="V1372">
        <v>61</v>
      </c>
      <c r="W1372">
        <v>0</v>
      </c>
      <c r="X1372">
        <v>0</v>
      </c>
      <c r="Y1372">
        <v>0</v>
      </c>
      <c r="Z1372">
        <v>0</v>
      </c>
      <c r="AA1372">
        <v>0</v>
      </c>
    </row>
    <row r="1373" spans="1:27" x14ac:dyDescent="0.25">
      <c r="A1373" t="s">
        <v>4346</v>
      </c>
      <c r="B1373" t="s">
        <v>4347</v>
      </c>
      <c r="C1373" t="s">
        <v>20888</v>
      </c>
      <c r="D1373">
        <v>1</v>
      </c>
      <c r="E1373">
        <v>1</v>
      </c>
      <c r="F1373">
        <v>0</v>
      </c>
      <c r="G1373">
        <v>0</v>
      </c>
      <c r="H1373">
        <v>0</v>
      </c>
      <c r="I1373">
        <v>0</v>
      </c>
      <c r="J1373">
        <v>0</v>
      </c>
      <c r="K1373">
        <v>0</v>
      </c>
      <c r="L1373">
        <v>0</v>
      </c>
      <c r="M1373">
        <v>0</v>
      </c>
      <c r="N1373">
        <v>0</v>
      </c>
      <c r="O1373">
        <v>0</v>
      </c>
      <c r="P1373">
        <v>0</v>
      </c>
      <c r="Q1373">
        <v>0.219</v>
      </c>
      <c r="R1373">
        <v>0.27500000000000002</v>
      </c>
      <c r="S1373">
        <v>0.32400000000000001</v>
      </c>
      <c r="T1373">
        <v>0.59899999999999998</v>
      </c>
      <c r="U1373">
        <v>0.26500000000000001</v>
      </c>
      <c r="V1373">
        <v>63</v>
      </c>
      <c r="W1373">
        <v>0</v>
      </c>
      <c r="X1373">
        <v>0</v>
      </c>
      <c r="Y1373">
        <v>0</v>
      </c>
      <c r="Z1373">
        <v>0</v>
      </c>
      <c r="AA1373">
        <v>0</v>
      </c>
    </row>
    <row r="1374" spans="1:27" x14ac:dyDescent="0.25">
      <c r="A1374" t="s">
        <v>20968</v>
      </c>
      <c r="B1374" t="s">
        <v>20969</v>
      </c>
      <c r="C1374" t="s">
        <v>1</v>
      </c>
      <c r="D1374">
        <v>1</v>
      </c>
      <c r="E1374">
        <v>1</v>
      </c>
      <c r="F1374">
        <v>0</v>
      </c>
      <c r="G1374">
        <v>0</v>
      </c>
      <c r="H1374">
        <v>0</v>
      </c>
      <c r="I1374">
        <v>0</v>
      </c>
      <c r="J1374">
        <v>0</v>
      </c>
      <c r="K1374">
        <v>0</v>
      </c>
      <c r="L1374">
        <v>0</v>
      </c>
      <c r="M1374">
        <v>0</v>
      </c>
      <c r="N1374">
        <v>0</v>
      </c>
      <c r="O1374">
        <v>0</v>
      </c>
      <c r="P1374">
        <v>0</v>
      </c>
      <c r="Q1374">
        <v>0.23100000000000001</v>
      </c>
      <c r="R1374">
        <v>0.27700000000000002</v>
      </c>
      <c r="S1374">
        <v>0.32600000000000001</v>
      </c>
      <c r="T1374">
        <v>0.60299999999999998</v>
      </c>
      <c r="U1374">
        <v>0.26500000000000001</v>
      </c>
      <c r="V1374">
        <v>63</v>
      </c>
      <c r="W1374">
        <v>0</v>
      </c>
      <c r="X1374">
        <v>0</v>
      </c>
      <c r="Y1374">
        <v>0</v>
      </c>
      <c r="Z1374">
        <v>0</v>
      </c>
      <c r="AA1374">
        <v>0</v>
      </c>
    </row>
    <row r="1375" spans="1:27" x14ac:dyDescent="0.25">
      <c r="A1375">
        <v>8979</v>
      </c>
      <c r="B1375" t="s">
        <v>20970</v>
      </c>
      <c r="C1375" t="s">
        <v>20888</v>
      </c>
      <c r="D1375">
        <v>1</v>
      </c>
      <c r="E1375">
        <v>1</v>
      </c>
      <c r="F1375">
        <v>0</v>
      </c>
      <c r="G1375">
        <v>0</v>
      </c>
      <c r="H1375">
        <v>0</v>
      </c>
      <c r="I1375">
        <v>0</v>
      </c>
      <c r="J1375">
        <v>0</v>
      </c>
      <c r="K1375">
        <v>0</v>
      </c>
      <c r="L1375">
        <v>0</v>
      </c>
      <c r="M1375">
        <v>0</v>
      </c>
      <c r="N1375">
        <v>0</v>
      </c>
      <c r="O1375">
        <v>0</v>
      </c>
      <c r="P1375">
        <v>0</v>
      </c>
      <c r="Q1375">
        <v>0.217</v>
      </c>
      <c r="R1375">
        <v>0.27</v>
      </c>
      <c r="S1375">
        <v>0.33100000000000002</v>
      </c>
      <c r="T1375">
        <v>0.60099999999999998</v>
      </c>
      <c r="U1375">
        <v>0.26500000000000001</v>
      </c>
      <c r="V1375">
        <v>63</v>
      </c>
      <c r="W1375">
        <v>0</v>
      </c>
      <c r="X1375">
        <v>0</v>
      </c>
      <c r="Y1375">
        <v>0</v>
      </c>
      <c r="Z1375">
        <v>0</v>
      </c>
      <c r="AA1375">
        <v>0</v>
      </c>
    </row>
    <row r="1376" spans="1:27" x14ac:dyDescent="0.25">
      <c r="A1376" t="s">
        <v>4442</v>
      </c>
      <c r="B1376" t="s">
        <v>4443</v>
      </c>
      <c r="C1376" t="s">
        <v>20874</v>
      </c>
      <c r="D1376">
        <v>1</v>
      </c>
      <c r="E1376">
        <v>1</v>
      </c>
      <c r="F1376">
        <v>0</v>
      </c>
      <c r="G1376">
        <v>0</v>
      </c>
      <c r="H1376">
        <v>0</v>
      </c>
      <c r="I1376">
        <v>0</v>
      </c>
      <c r="J1376">
        <v>0</v>
      </c>
      <c r="K1376">
        <v>0</v>
      </c>
      <c r="L1376">
        <v>0</v>
      </c>
      <c r="M1376">
        <v>0</v>
      </c>
      <c r="N1376">
        <v>0</v>
      </c>
      <c r="O1376">
        <v>0</v>
      </c>
      <c r="P1376">
        <v>0</v>
      </c>
      <c r="Q1376">
        <v>0.224</v>
      </c>
      <c r="R1376">
        <v>0.26200000000000001</v>
      </c>
      <c r="S1376">
        <v>0.34499999999999997</v>
      </c>
      <c r="T1376">
        <v>0.60599999999999998</v>
      </c>
      <c r="U1376">
        <v>0.26500000000000001</v>
      </c>
      <c r="V1376">
        <v>65</v>
      </c>
      <c r="W1376">
        <v>0</v>
      </c>
      <c r="X1376">
        <v>0</v>
      </c>
      <c r="Y1376">
        <v>0</v>
      </c>
      <c r="Z1376">
        <v>0</v>
      </c>
      <c r="AA1376">
        <v>0</v>
      </c>
    </row>
    <row r="1377" spans="1:27" x14ac:dyDescent="0.25">
      <c r="A1377" t="s">
        <v>2457</v>
      </c>
      <c r="B1377" t="s">
        <v>2458</v>
      </c>
      <c r="C1377" t="s">
        <v>20882</v>
      </c>
      <c r="D1377">
        <v>1</v>
      </c>
      <c r="E1377">
        <v>1</v>
      </c>
      <c r="F1377">
        <v>0</v>
      </c>
      <c r="G1377">
        <v>0</v>
      </c>
      <c r="H1377">
        <v>0</v>
      </c>
      <c r="I1377">
        <v>0</v>
      </c>
      <c r="J1377">
        <v>0</v>
      </c>
      <c r="K1377">
        <v>0</v>
      </c>
      <c r="L1377">
        <v>0</v>
      </c>
      <c r="M1377">
        <v>0</v>
      </c>
      <c r="N1377">
        <v>0</v>
      </c>
      <c r="O1377">
        <v>0</v>
      </c>
      <c r="P1377">
        <v>0</v>
      </c>
      <c r="Q1377">
        <v>0.23400000000000001</v>
      </c>
      <c r="R1377">
        <v>0.28000000000000003</v>
      </c>
      <c r="S1377">
        <v>0.318</v>
      </c>
      <c r="T1377">
        <v>0.59799999999999998</v>
      </c>
      <c r="U1377">
        <v>0.26500000000000001</v>
      </c>
      <c r="V1377">
        <v>61</v>
      </c>
      <c r="W1377">
        <v>0</v>
      </c>
      <c r="X1377">
        <v>0</v>
      </c>
      <c r="Y1377">
        <v>0</v>
      </c>
      <c r="Z1377">
        <v>0</v>
      </c>
      <c r="AA1377">
        <v>0</v>
      </c>
    </row>
    <row r="1378" spans="1:27" x14ac:dyDescent="0.25">
      <c r="A1378" t="s">
        <v>2820</v>
      </c>
      <c r="B1378" t="s">
        <v>2821</v>
      </c>
      <c r="C1378" t="s">
        <v>20895</v>
      </c>
      <c r="D1378">
        <v>1</v>
      </c>
      <c r="E1378">
        <v>1</v>
      </c>
      <c r="F1378">
        <v>0</v>
      </c>
      <c r="G1378">
        <v>0</v>
      </c>
      <c r="H1378">
        <v>0</v>
      </c>
      <c r="I1378">
        <v>0</v>
      </c>
      <c r="J1378">
        <v>0</v>
      </c>
      <c r="K1378">
        <v>0</v>
      </c>
      <c r="L1378">
        <v>0</v>
      </c>
      <c r="M1378">
        <v>0</v>
      </c>
      <c r="N1378">
        <v>0</v>
      </c>
      <c r="O1378">
        <v>0</v>
      </c>
      <c r="P1378">
        <v>0</v>
      </c>
      <c r="Q1378">
        <v>0.219</v>
      </c>
      <c r="R1378">
        <v>0.27600000000000002</v>
      </c>
      <c r="S1378">
        <v>0.32200000000000001</v>
      </c>
      <c r="T1378">
        <v>0.59699999999999998</v>
      </c>
      <c r="U1378">
        <v>0.26500000000000001</v>
      </c>
      <c r="V1378">
        <v>67</v>
      </c>
      <c r="W1378">
        <v>0</v>
      </c>
      <c r="X1378">
        <v>0</v>
      </c>
      <c r="Y1378">
        <v>0</v>
      </c>
      <c r="Z1378">
        <v>0</v>
      </c>
      <c r="AA1378">
        <v>0</v>
      </c>
    </row>
    <row r="1379" spans="1:27" x14ac:dyDescent="0.25">
      <c r="A1379" t="s">
        <v>3783</v>
      </c>
      <c r="B1379" t="s">
        <v>3784</v>
      </c>
      <c r="C1379" t="s">
        <v>20865</v>
      </c>
      <c r="D1379">
        <v>1</v>
      </c>
      <c r="E1379">
        <v>1</v>
      </c>
      <c r="F1379">
        <v>0</v>
      </c>
      <c r="G1379">
        <v>0</v>
      </c>
      <c r="H1379">
        <v>0</v>
      </c>
      <c r="I1379">
        <v>0</v>
      </c>
      <c r="J1379">
        <v>0</v>
      </c>
      <c r="K1379">
        <v>0</v>
      </c>
      <c r="L1379">
        <v>0</v>
      </c>
      <c r="M1379">
        <v>0</v>
      </c>
      <c r="N1379">
        <v>0</v>
      </c>
      <c r="O1379">
        <v>0</v>
      </c>
      <c r="P1379">
        <v>0</v>
      </c>
      <c r="Q1379">
        <v>0.23899999999999999</v>
      </c>
      <c r="R1379">
        <v>0.27900000000000003</v>
      </c>
      <c r="S1379">
        <v>0.32100000000000001</v>
      </c>
      <c r="T1379">
        <v>0.6</v>
      </c>
      <c r="U1379">
        <v>0.26500000000000001</v>
      </c>
      <c r="V1379">
        <v>69</v>
      </c>
      <c r="W1379">
        <v>0</v>
      </c>
      <c r="X1379">
        <v>0</v>
      </c>
      <c r="Y1379">
        <v>0</v>
      </c>
      <c r="Z1379">
        <v>0</v>
      </c>
      <c r="AA1379">
        <v>0</v>
      </c>
    </row>
    <row r="1380" spans="1:27" x14ac:dyDescent="0.25">
      <c r="A1380" t="s">
        <v>3765</v>
      </c>
      <c r="B1380" t="s">
        <v>3766</v>
      </c>
      <c r="C1380" t="s">
        <v>20889</v>
      </c>
      <c r="D1380">
        <v>1</v>
      </c>
      <c r="E1380">
        <v>1</v>
      </c>
      <c r="F1380">
        <v>0</v>
      </c>
      <c r="G1380">
        <v>0</v>
      </c>
      <c r="H1380">
        <v>0</v>
      </c>
      <c r="I1380">
        <v>0</v>
      </c>
      <c r="J1380">
        <v>0</v>
      </c>
      <c r="K1380">
        <v>0</v>
      </c>
      <c r="L1380">
        <v>0</v>
      </c>
      <c r="M1380">
        <v>0</v>
      </c>
      <c r="N1380">
        <v>0</v>
      </c>
      <c r="O1380">
        <v>0</v>
      </c>
      <c r="P1380">
        <v>0</v>
      </c>
      <c r="Q1380">
        <v>0.22900000000000001</v>
      </c>
      <c r="R1380">
        <v>0.26800000000000002</v>
      </c>
      <c r="S1380">
        <v>0.33800000000000002</v>
      </c>
      <c r="T1380">
        <v>0.60599999999999998</v>
      </c>
      <c r="U1380">
        <v>0.26500000000000001</v>
      </c>
      <c r="V1380">
        <v>67</v>
      </c>
      <c r="W1380">
        <v>0</v>
      </c>
      <c r="X1380">
        <v>0</v>
      </c>
      <c r="Y1380">
        <v>0</v>
      </c>
      <c r="Z1380">
        <v>0</v>
      </c>
      <c r="AA1380">
        <v>0</v>
      </c>
    </row>
    <row r="1381" spans="1:27" x14ac:dyDescent="0.25">
      <c r="A1381" t="s">
        <v>4022</v>
      </c>
      <c r="B1381" t="s">
        <v>4023</v>
      </c>
      <c r="C1381" t="s">
        <v>20885</v>
      </c>
      <c r="D1381">
        <v>1</v>
      </c>
      <c r="E1381">
        <v>1</v>
      </c>
      <c r="F1381">
        <v>0</v>
      </c>
      <c r="G1381">
        <v>0</v>
      </c>
      <c r="H1381">
        <v>0</v>
      </c>
      <c r="I1381">
        <v>0</v>
      </c>
      <c r="J1381">
        <v>0</v>
      </c>
      <c r="K1381">
        <v>0</v>
      </c>
      <c r="L1381">
        <v>0</v>
      </c>
      <c r="M1381">
        <v>0</v>
      </c>
      <c r="N1381">
        <v>0</v>
      </c>
      <c r="O1381">
        <v>0</v>
      </c>
      <c r="P1381">
        <v>0</v>
      </c>
      <c r="Q1381">
        <v>0.23</v>
      </c>
      <c r="R1381">
        <v>0.29099999999999998</v>
      </c>
      <c r="S1381">
        <v>0.30099999999999999</v>
      </c>
      <c r="T1381">
        <v>0.59199999999999997</v>
      </c>
      <c r="U1381">
        <v>0.26500000000000001</v>
      </c>
      <c r="V1381">
        <v>65</v>
      </c>
      <c r="W1381">
        <v>0</v>
      </c>
      <c r="X1381">
        <v>0</v>
      </c>
      <c r="Y1381">
        <v>0</v>
      </c>
      <c r="Z1381">
        <v>0</v>
      </c>
      <c r="AA1381">
        <v>0</v>
      </c>
    </row>
    <row r="1382" spans="1:27" x14ac:dyDescent="0.25">
      <c r="A1382" t="s">
        <v>2946</v>
      </c>
      <c r="B1382" t="s">
        <v>2947</v>
      </c>
      <c r="C1382" t="s">
        <v>20869</v>
      </c>
      <c r="D1382">
        <v>1</v>
      </c>
      <c r="E1382">
        <v>1</v>
      </c>
      <c r="F1382">
        <v>0</v>
      </c>
      <c r="G1382">
        <v>0</v>
      </c>
      <c r="H1382">
        <v>0</v>
      </c>
      <c r="I1382">
        <v>0</v>
      </c>
      <c r="J1382">
        <v>0</v>
      </c>
      <c r="K1382">
        <v>0</v>
      </c>
      <c r="L1382">
        <v>0</v>
      </c>
      <c r="M1382">
        <v>0</v>
      </c>
      <c r="N1382">
        <v>0</v>
      </c>
      <c r="O1382">
        <v>0</v>
      </c>
      <c r="P1382">
        <v>0</v>
      </c>
      <c r="Q1382">
        <v>0.21299999999999999</v>
      </c>
      <c r="R1382">
        <v>0.26300000000000001</v>
      </c>
      <c r="S1382">
        <v>0.34200000000000003</v>
      </c>
      <c r="T1382">
        <v>0.60499999999999998</v>
      </c>
      <c r="U1382">
        <v>0.26500000000000001</v>
      </c>
      <c r="V1382">
        <v>59</v>
      </c>
      <c r="W1382">
        <v>0</v>
      </c>
      <c r="X1382">
        <v>0</v>
      </c>
      <c r="Y1382">
        <v>0</v>
      </c>
      <c r="Z1382">
        <v>0</v>
      </c>
      <c r="AA1382">
        <v>0</v>
      </c>
    </row>
    <row r="1383" spans="1:27" x14ac:dyDescent="0.25">
      <c r="A1383">
        <v>2677</v>
      </c>
      <c r="B1383" t="s">
        <v>4355</v>
      </c>
      <c r="C1383" t="s">
        <v>1</v>
      </c>
      <c r="D1383">
        <v>91</v>
      </c>
      <c r="E1383">
        <v>83</v>
      </c>
      <c r="F1383">
        <v>19</v>
      </c>
      <c r="G1383">
        <v>4</v>
      </c>
      <c r="H1383">
        <v>0</v>
      </c>
      <c r="I1383">
        <v>1</v>
      </c>
      <c r="J1383">
        <v>8</v>
      </c>
      <c r="K1383">
        <v>8</v>
      </c>
      <c r="L1383">
        <v>6</v>
      </c>
      <c r="M1383">
        <v>16</v>
      </c>
      <c r="N1383">
        <v>1</v>
      </c>
      <c r="O1383">
        <v>1</v>
      </c>
      <c r="P1383">
        <v>0</v>
      </c>
      <c r="Q1383">
        <v>0.22800000000000001</v>
      </c>
      <c r="R1383">
        <v>0.28199999999999997</v>
      </c>
      <c r="S1383">
        <v>0.315</v>
      </c>
      <c r="T1383">
        <v>0.59699999999999998</v>
      </c>
      <c r="U1383">
        <v>0.26500000000000001</v>
      </c>
      <c r="V1383">
        <v>63</v>
      </c>
      <c r="W1383">
        <v>-0.2</v>
      </c>
      <c r="X1383">
        <v>-0.4</v>
      </c>
      <c r="Y1383">
        <v>-4.0999999999999996</v>
      </c>
      <c r="Z1383">
        <v>1.5</v>
      </c>
      <c r="AA1383">
        <v>0</v>
      </c>
    </row>
    <row r="1384" spans="1:27" x14ac:dyDescent="0.25">
      <c r="A1384" t="s">
        <v>3644</v>
      </c>
      <c r="B1384" t="s">
        <v>3645</v>
      </c>
      <c r="C1384" t="s">
        <v>20885</v>
      </c>
      <c r="D1384">
        <v>1</v>
      </c>
      <c r="E1384">
        <v>1</v>
      </c>
      <c r="F1384">
        <v>0</v>
      </c>
      <c r="G1384">
        <v>0</v>
      </c>
      <c r="H1384">
        <v>0</v>
      </c>
      <c r="I1384">
        <v>0</v>
      </c>
      <c r="J1384">
        <v>0</v>
      </c>
      <c r="K1384">
        <v>0</v>
      </c>
      <c r="L1384">
        <v>0</v>
      </c>
      <c r="M1384">
        <v>0</v>
      </c>
      <c r="N1384">
        <v>0</v>
      </c>
      <c r="O1384">
        <v>0</v>
      </c>
      <c r="P1384">
        <v>0</v>
      </c>
      <c r="Q1384">
        <v>0.24199999999999999</v>
      </c>
      <c r="R1384">
        <v>0.28100000000000003</v>
      </c>
      <c r="S1384">
        <v>0.32200000000000001</v>
      </c>
      <c r="T1384">
        <v>0.60299999999999998</v>
      </c>
      <c r="U1384">
        <v>0.26500000000000001</v>
      </c>
      <c r="V1384">
        <v>65</v>
      </c>
      <c r="W1384">
        <v>0</v>
      </c>
      <c r="X1384">
        <v>0</v>
      </c>
      <c r="Y1384">
        <v>0</v>
      </c>
      <c r="Z1384">
        <v>0</v>
      </c>
      <c r="AA1384">
        <v>0</v>
      </c>
    </row>
    <row r="1385" spans="1:27" x14ac:dyDescent="0.25">
      <c r="A1385" t="s">
        <v>4375</v>
      </c>
      <c r="B1385" t="s">
        <v>4376</v>
      </c>
      <c r="C1385" t="s">
        <v>20889</v>
      </c>
      <c r="D1385">
        <v>1</v>
      </c>
      <c r="E1385">
        <v>1</v>
      </c>
      <c r="F1385">
        <v>0</v>
      </c>
      <c r="G1385">
        <v>0</v>
      </c>
      <c r="H1385">
        <v>0</v>
      </c>
      <c r="I1385">
        <v>0</v>
      </c>
      <c r="J1385">
        <v>0</v>
      </c>
      <c r="K1385">
        <v>0</v>
      </c>
      <c r="L1385">
        <v>0</v>
      </c>
      <c r="M1385">
        <v>0</v>
      </c>
      <c r="N1385">
        <v>0</v>
      </c>
      <c r="O1385">
        <v>0</v>
      </c>
      <c r="P1385">
        <v>0</v>
      </c>
      <c r="Q1385">
        <v>0.221</v>
      </c>
      <c r="R1385">
        <v>0.27300000000000002</v>
      </c>
      <c r="S1385">
        <v>0.33100000000000002</v>
      </c>
      <c r="T1385">
        <v>0.60399999999999998</v>
      </c>
      <c r="U1385">
        <v>0.26500000000000001</v>
      </c>
      <c r="V1385">
        <v>67</v>
      </c>
      <c r="W1385">
        <v>0</v>
      </c>
      <c r="X1385">
        <v>0</v>
      </c>
      <c r="Y1385">
        <v>0</v>
      </c>
      <c r="Z1385">
        <v>0</v>
      </c>
      <c r="AA1385">
        <v>0</v>
      </c>
    </row>
    <row r="1386" spans="1:27" x14ac:dyDescent="0.25">
      <c r="A1386" t="s">
        <v>2326</v>
      </c>
      <c r="B1386" t="s">
        <v>2327</v>
      </c>
      <c r="C1386" t="s">
        <v>20883</v>
      </c>
      <c r="D1386">
        <v>1</v>
      </c>
      <c r="E1386">
        <v>1</v>
      </c>
      <c r="F1386">
        <v>0</v>
      </c>
      <c r="G1386">
        <v>0</v>
      </c>
      <c r="H1386">
        <v>0</v>
      </c>
      <c r="I1386">
        <v>0</v>
      </c>
      <c r="J1386">
        <v>0</v>
      </c>
      <c r="K1386">
        <v>0</v>
      </c>
      <c r="L1386">
        <v>0</v>
      </c>
      <c r="M1386">
        <v>0</v>
      </c>
      <c r="N1386">
        <v>0</v>
      </c>
      <c r="O1386">
        <v>0</v>
      </c>
      <c r="P1386">
        <v>0</v>
      </c>
      <c r="Q1386">
        <v>0.23599999999999999</v>
      </c>
      <c r="R1386">
        <v>0.28399999999999997</v>
      </c>
      <c r="S1386">
        <v>0.312</v>
      </c>
      <c r="T1386">
        <v>0.59599999999999997</v>
      </c>
      <c r="U1386">
        <v>0.26400000000000001</v>
      </c>
      <c r="V1386">
        <v>62</v>
      </c>
      <c r="W1386">
        <v>0</v>
      </c>
      <c r="X1386">
        <v>0</v>
      </c>
      <c r="Y1386">
        <v>0</v>
      </c>
      <c r="Z1386">
        <v>0</v>
      </c>
      <c r="AA1386">
        <v>0</v>
      </c>
    </row>
    <row r="1387" spans="1:27" x14ac:dyDescent="0.25">
      <c r="A1387" t="s">
        <v>3672</v>
      </c>
      <c r="B1387" t="s">
        <v>3673</v>
      </c>
      <c r="C1387" t="s">
        <v>20883</v>
      </c>
      <c r="D1387">
        <v>1</v>
      </c>
      <c r="E1387">
        <v>1</v>
      </c>
      <c r="F1387">
        <v>0</v>
      </c>
      <c r="G1387">
        <v>0</v>
      </c>
      <c r="H1387">
        <v>0</v>
      </c>
      <c r="I1387">
        <v>0</v>
      </c>
      <c r="J1387">
        <v>0</v>
      </c>
      <c r="K1387">
        <v>0</v>
      </c>
      <c r="L1387">
        <v>0</v>
      </c>
      <c r="M1387">
        <v>0</v>
      </c>
      <c r="N1387">
        <v>0</v>
      </c>
      <c r="O1387">
        <v>0</v>
      </c>
      <c r="P1387">
        <v>0</v>
      </c>
      <c r="Q1387">
        <v>0.24099999999999999</v>
      </c>
      <c r="R1387">
        <v>0.28499999999999998</v>
      </c>
      <c r="S1387">
        <v>0.313</v>
      </c>
      <c r="T1387">
        <v>0.59799999999999998</v>
      </c>
      <c r="U1387">
        <v>0.26400000000000001</v>
      </c>
      <c r="V1387">
        <v>62</v>
      </c>
      <c r="W1387">
        <v>0</v>
      </c>
      <c r="X1387">
        <v>0</v>
      </c>
      <c r="Y1387">
        <v>0</v>
      </c>
      <c r="Z1387">
        <v>0</v>
      </c>
      <c r="AA1387">
        <v>0</v>
      </c>
    </row>
    <row r="1388" spans="1:27" x14ac:dyDescent="0.25">
      <c r="A1388" t="s">
        <v>1842</v>
      </c>
      <c r="B1388" t="s">
        <v>1843</v>
      </c>
      <c r="C1388" t="s">
        <v>20886</v>
      </c>
      <c r="D1388">
        <v>1</v>
      </c>
      <c r="E1388">
        <v>1</v>
      </c>
      <c r="F1388">
        <v>0</v>
      </c>
      <c r="G1388">
        <v>0</v>
      </c>
      <c r="H1388">
        <v>0</v>
      </c>
      <c r="I1388">
        <v>0</v>
      </c>
      <c r="J1388">
        <v>0</v>
      </c>
      <c r="K1388">
        <v>0</v>
      </c>
      <c r="L1388">
        <v>0</v>
      </c>
      <c r="M1388">
        <v>0</v>
      </c>
      <c r="N1388">
        <v>0</v>
      </c>
      <c r="O1388">
        <v>0</v>
      </c>
      <c r="P1388">
        <v>0</v>
      </c>
      <c r="Q1388">
        <v>0.216</v>
      </c>
      <c r="R1388">
        <v>0.26700000000000002</v>
      </c>
      <c r="S1388">
        <v>0.33400000000000002</v>
      </c>
      <c r="T1388">
        <v>0.60099999999999998</v>
      </c>
      <c r="U1388">
        <v>0.26400000000000001</v>
      </c>
      <c r="V1388">
        <v>63</v>
      </c>
      <c r="W1388">
        <v>0</v>
      </c>
      <c r="X1388">
        <v>0</v>
      </c>
      <c r="Y1388">
        <v>0</v>
      </c>
      <c r="Z1388">
        <v>0</v>
      </c>
      <c r="AA1388">
        <v>0</v>
      </c>
    </row>
    <row r="1389" spans="1:27" x14ac:dyDescent="0.25">
      <c r="A1389">
        <v>11494</v>
      </c>
      <c r="B1389" t="s">
        <v>3395</v>
      </c>
      <c r="C1389" t="s">
        <v>20865</v>
      </c>
      <c r="D1389">
        <v>98</v>
      </c>
      <c r="E1389">
        <v>89</v>
      </c>
      <c r="F1389">
        <v>20</v>
      </c>
      <c r="G1389">
        <v>4</v>
      </c>
      <c r="H1389">
        <v>1</v>
      </c>
      <c r="I1389">
        <v>1</v>
      </c>
      <c r="J1389">
        <v>9</v>
      </c>
      <c r="K1389">
        <v>8</v>
      </c>
      <c r="L1389">
        <v>7</v>
      </c>
      <c r="M1389">
        <v>23</v>
      </c>
      <c r="N1389">
        <v>1</v>
      </c>
      <c r="O1389">
        <v>2</v>
      </c>
      <c r="P1389">
        <v>1</v>
      </c>
      <c r="Q1389">
        <v>0.22</v>
      </c>
      <c r="R1389">
        <v>0.27900000000000003</v>
      </c>
      <c r="S1389">
        <v>0.31900000000000001</v>
      </c>
      <c r="T1389">
        <v>0.59799999999999998</v>
      </c>
      <c r="U1389">
        <v>0.26400000000000001</v>
      </c>
      <c r="V1389">
        <v>68</v>
      </c>
      <c r="W1389">
        <v>0</v>
      </c>
      <c r="X1389">
        <v>0.7</v>
      </c>
      <c r="Y1389">
        <v>-3.6</v>
      </c>
      <c r="Z1389">
        <v>-0.7</v>
      </c>
      <c r="AA1389">
        <v>-0.1</v>
      </c>
    </row>
    <row r="1390" spans="1:27" x14ac:dyDescent="0.25">
      <c r="A1390" t="s">
        <v>3291</v>
      </c>
      <c r="B1390" t="s">
        <v>3292</v>
      </c>
      <c r="C1390" t="s">
        <v>20887</v>
      </c>
      <c r="D1390">
        <v>1</v>
      </c>
      <c r="E1390">
        <v>1</v>
      </c>
      <c r="F1390">
        <v>0</v>
      </c>
      <c r="G1390">
        <v>0</v>
      </c>
      <c r="H1390">
        <v>0</v>
      </c>
      <c r="I1390">
        <v>0</v>
      </c>
      <c r="J1390">
        <v>0</v>
      </c>
      <c r="K1390">
        <v>0</v>
      </c>
      <c r="L1390">
        <v>0</v>
      </c>
      <c r="M1390">
        <v>0</v>
      </c>
      <c r="N1390">
        <v>0</v>
      </c>
      <c r="O1390">
        <v>0</v>
      </c>
      <c r="P1390">
        <v>0</v>
      </c>
      <c r="Q1390">
        <v>0.223</v>
      </c>
      <c r="R1390">
        <v>0.27</v>
      </c>
      <c r="S1390">
        <v>0.33200000000000002</v>
      </c>
      <c r="T1390">
        <v>0.60199999999999998</v>
      </c>
      <c r="U1390">
        <v>0.26400000000000001</v>
      </c>
      <c r="V1390">
        <v>64</v>
      </c>
      <c r="W1390">
        <v>0</v>
      </c>
      <c r="X1390">
        <v>0</v>
      </c>
      <c r="Y1390">
        <v>0</v>
      </c>
      <c r="Z1390">
        <v>0</v>
      </c>
      <c r="AA1390">
        <v>0</v>
      </c>
    </row>
    <row r="1391" spans="1:27" x14ac:dyDescent="0.25">
      <c r="A1391">
        <v>6335</v>
      </c>
      <c r="B1391" t="s">
        <v>3909</v>
      </c>
      <c r="C1391" t="s">
        <v>20890</v>
      </c>
      <c r="D1391">
        <v>1</v>
      </c>
      <c r="E1391">
        <v>1</v>
      </c>
      <c r="F1391">
        <v>0</v>
      </c>
      <c r="G1391">
        <v>0</v>
      </c>
      <c r="H1391">
        <v>0</v>
      </c>
      <c r="I1391">
        <v>0</v>
      </c>
      <c r="J1391">
        <v>0</v>
      </c>
      <c r="K1391">
        <v>0</v>
      </c>
      <c r="L1391">
        <v>0</v>
      </c>
      <c r="M1391">
        <v>0</v>
      </c>
      <c r="N1391">
        <v>0</v>
      </c>
      <c r="O1391">
        <v>0</v>
      </c>
      <c r="P1391">
        <v>0</v>
      </c>
      <c r="Q1391">
        <v>0.22600000000000001</v>
      </c>
      <c r="R1391">
        <v>0.28199999999999997</v>
      </c>
      <c r="S1391">
        <v>0.31900000000000001</v>
      </c>
      <c r="T1391">
        <v>0.60099999999999998</v>
      </c>
      <c r="U1391">
        <v>0.26400000000000001</v>
      </c>
      <c r="V1391">
        <v>69</v>
      </c>
      <c r="W1391">
        <v>0</v>
      </c>
      <c r="X1391">
        <v>0</v>
      </c>
      <c r="Y1391">
        <v>0</v>
      </c>
      <c r="Z1391">
        <v>0</v>
      </c>
      <c r="AA1391">
        <v>0</v>
      </c>
    </row>
    <row r="1392" spans="1:27" x14ac:dyDescent="0.25">
      <c r="A1392" t="s">
        <v>2406</v>
      </c>
      <c r="B1392" t="s">
        <v>2407</v>
      </c>
      <c r="C1392" t="s">
        <v>20889</v>
      </c>
      <c r="D1392">
        <v>1</v>
      </c>
      <c r="E1392">
        <v>1</v>
      </c>
      <c r="F1392">
        <v>0</v>
      </c>
      <c r="G1392">
        <v>0</v>
      </c>
      <c r="H1392">
        <v>0</v>
      </c>
      <c r="I1392">
        <v>0</v>
      </c>
      <c r="J1392">
        <v>0</v>
      </c>
      <c r="K1392">
        <v>0</v>
      </c>
      <c r="L1392">
        <v>0</v>
      </c>
      <c r="M1392">
        <v>0</v>
      </c>
      <c r="N1392">
        <v>0</v>
      </c>
      <c r="O1392">
        <v>0</v>
      </c>
      <c r="P1392">
        <v>0</v>
      </c>
      <c r="Q1392">
        <v>0.24199999999999999</v>
      </c>
      <c r="R1392">
        <v>0.28299999999999997</v>
      </c>
      <c r="S1392">
        <v>0.31900000000000001</v>
      </c>
      <c r="T1392">
        <v>0.60199999999999998</v>
      </c>
      <c r="U1392">
        <v>0.26400000000000001</v>
      </c>
      <c r="V1392">
        <v>67</v>
      </c>
      <c r="W1392">
        <v>0</v>
      </c>
      <c r="X1392">
        <v>0</v>
      </c>
      <c r="Y1392">
        <v>0</v>
      </c>
      <c r="Z1392">
        <v>0</v>
      </c>
      <c r="AA1392">
        <v>0</v>
      </c>
    </row>
    <row r="1393" spans="1:27" x14ac:dyDescent="0.25">
      <c r="A1393" t="s">
        <v>3045</v>
      </c>
      <c r="B1393" t="s">
        <v>3046</v>
      </c>
      <c r="C1393" t="s">
        <v>20893</v>
      </c>
      <c r="D1393">
        <v>1</v>
      </c>
      <c r="E1393">
        <v>1</v>
      </c>
      <c r="F1393">
        <v>0</v>
      </c>
      <c r="G1393">
        <v>0</v>
      </c>
      <c r="H1393">
        <v>0</v>
      </c>
      <c r="I1393">
        <v>0</v>
      </c>
      <c r="J1393">
        <v>0</v>
      </c>
      <c r="K1393">
        <v>0</v>
      </c>
      <c r="L1393">
        <v>0</v>
      </c>
      <c r="M1393">
        <v>0</v>
      </c>
      <c r="N1393">
        <v>0</v>
      </c>
      <c r="O1393">
        <v>0</v>
      </c>
      <c r="P1393">
        <v>0</v>
      </c>
      <c r="Q1393">
        <v>0.22500000000000001</v>
      </c>
      <c r="R1393">
        <v>0.27300000000000002</v>
      </c>
      <c r="S1393">
        <v>0.32600000000000001</v>
      </c>
      <c r="T1393">
        <v>0.59899999999999998</v>
      </c>
      <c r="U1393">
        <v>0.26400000000000001</v>
      </c>
      <c r="V1393">
        <v>66</v>
      </c>
      <c r="W1393">
        <v>0</v>
      </c>
      <c r="X1393">
        <v>0</v>
      </c>
      <c r="Y1393">
        <v>0</v>
      </c>
      <c r="Z1393">
        <v>0</v>
      </c>
      <c r="AA1393">
        <v>0</v>
      </c>
    </row>
    <row r="1394" spans="1:27" x14ac:dyDescent="0.25">
      <c r="A1394" t="s">
        <v>3806</v>
      </c>
      <c r="B1394" t="s">
        <v>3807</v>
      </c>
      <c r="C1394" t="s">
        <v>20888</v>
      </c>
      <c r="D1394">
        <v>1</v>
      </c>
      <c r="E1394">
        <v>1</v>
      </c>
      <c r="F1394">
        <v>0</v>
      </c>
      <c r="G1394">
        <v>0</v>
      </c>
      <c r="H1394">
        <v>0</v>
      </c>
      <c r="I1394">
        <v>0</v>
      </c>
      <c r="J1394">
        <v>0</v>
      </c>
      <c r="K1394">
        <v>0</v>
      </c>
      <c r="L1394">
        <v>0</v>
      </c>
      <c r="M1394">
        <v>0</v>
      </c>
      <c r="N1394">
        <v>0</v>
      </c>
      <c r="O1394">
        <v>0</v>
      </c>
      <c r="P1394">
        <v>0</v>
      </c>
      <c r="Q1394">
        <v>0.23400000000000001</v>
      </c>
      <c r="R1394">
        <v>0.26600000000000001</v>
      </c>
      <c r="S1394">
        <v>0.34</v>
      </c>
      <c r="T1394">
        <v>0.60699999999999998</v>
      </c>
      <c r="U1394">
        <v>0.26400000000000001</v>
      </c>
      <c r="V1394">
        <v>62</v>
      </c>
      <c r="W1394">
        <v>0</v>
      </c>
      <c r="X1394">
        <v>0</v>
      </c>
      <c r="Y1394">
        <v>0</v>
      </c>
      <c r="Z1394">
        <v>0</v>
      </c>
      <c r="AA1394">
        <v>0</v>
      </c>
    </row>
    <row r="1395" spans="1:27" x14ac:dyDescent="0.25">
      <c r="A1395" t="s">
        <v>4003</v>
      </c>
      <c r="B1395" t="s">
        <v>4004</v>
      </c>
      <c r="C1395" t="s">
        <v>20889</v>
      </c>
      <c r="D1395">
        <v>1</v>
      </c>
      <c r="E1395">
        <v>1</v>
      </c>
      <c r="F1395">
        <v>0</v>
      </c>
      <c r="G1395">
        <v>0</v>
      </c>
      <c r="H1395">
        <v>0</v>
      </c>
      <c r="I1395">
        <v>0</v>
      </c>
      <c r="J1395">
        <v>0</v>
      </c>
      <c r="K1395">
        <v>0</v>
      </c>
      <c r="L1395">
        <v>0</v>
      </c>
      <c r="M1395">
        <v>0</v>
      </c>
      <c r="N1395">
        <v>0</v>
      </c>
      <c r="O1395">
        <v>0</v>
      </c>
      <c r="P1395">
        <v>0</v>
      </c>
      <c r="Q1395">
        <v>0.22600000000000001</v>
      </c>
      <c r="R1395">
        <v>0.26500000000000001</v>
      </c>
      <c r="S1395">
        <v>0.33900000000000002</v>
      </c>
      <c r="T1395">
        <v>0.60399999999999998</v>
      </c>
      <c r="U1395">
        <v>0.26400000000000001</v>
      </c>
      <c r="V1395">
        <v>67</v>
      </c>
      <c r="W1395">
        <v>0</v>
      </c>
      <c r="X1395">
        <v>0</v>
      </c>
      <c r="Y1395">
        <v>0</v>
      </c>
      <c r="Z1395">
        <v>0</v>
      </c>
      <c r="AA1395">
        <v>0</v>
      </c>
    </row>
    <row r="1396" spans="1:27" x14ac:dyDescent="0.25">
      <c r="A1396" t="s">
        <v>20971</v>
      </c>
      <c r="B1396" t="s">
        <v>20972</v>
      </c>
      <c r="C1396" t="s">
        <v>1</v>
      </c>
      <c r="D1396">
        <v>1</v>
      </c>
      <c r="E1396">
        <v>1</v>
      </c>
      <c r="F1396">
        <v>0</v>
      </c>
      <c r="G1396">
        <v>0</v>
      </c>
      <c r="H1396">
        <v>0</v>
      </c>
      <c r="I1396">
        <v>0</v>
      </c>
      <c r="J1396">
        <v>0</v>
      </c>
      <c r="K1396">
        <v>0</v>
      </c>
      <c r="L1396">
        <v>0</v>
      </c>
      <c r="M1396">
        <v>0</v>
      </c>
      <c r="N1396">
        <v>0</v>
      </c>
      <c r="O1396">
        <v>0</v>
      </c>
      <c r="P1396">
        <v>0</v>
      </c>
      <c r="Q1396">
        <v>0.24</v>
      </c>
      <c r="R1396">
        <v>0.28999999999999998</v>
      </c>
      <c r="S1396">
        <v>0.30199999999999999</v>
      </c>
      <c r="T1396">
        <v>0.59199999999999997</v>
      </c>
      <c r="U1396">
        <v>0.26400000000000001</v>
      </c>
      <c r="V1396">
        <v>63</v>
      </c>
      <c r="W1396">
        <v>0</v>
      </c>
      <c r="X1396">
        <v>0</v>
      </c>
      <c r="Y1396">
        <v>0</v>
      </c>
      <c r="Z1396">
        <v>0</v>
      </c>
      <c r="AA1396">
        <v>0</v>
      </c>
    </row>
    <row r="1397" spans="1:27" x14ac:dyDescent="0.25">
      <c r="A1397" t="s">
        <v>3706</v>
      </c>
      <c r="B1397" t="s">
        <v>3707</v>
      </c>
      <c r="C1397" t="s">
        <v>20867</v>
      </c>
      <c r="D1397">
        <v>1</v>
      </c>
      <c r="E1397">
        <v>1</v>
      </c>
      <c r="F1397">
        <v>0</v>
      </c>
      <c r="G1397">
        <v>0</v>
      </c>
      <c r="H1397">
        <v>0</v>
      </c>
      <c r="I1397">
        <v>0</v>
      </c>
      <c r="J1397">
        <v>0</v>
      </c>
      <c r="K1397">
        <v>0</v>
      </c>
      <c r="L1397">
        <v>0</v>
      </c>
      <c r="M1397">
        <v>0</v>
      </c>
      <c r="N1397">
        <v>0</v>
      </c>
      <c r="O1397">
        <v>0</v>
      </c>
      <c r="P1397">
        <v>0</v>
      </c>
      <c r="Q1397">
        <v>0.22800000000000001</v>
      </c>
      <c r="R1397">
        <v>0.27700000000000002</v>
      </c>
      <c r="S1397">
        <v>0.32200000000000001</v>
      </c>
      <c r="T1397">
        <v>0.59899999999999998</v>
      </c>
      <c r="U1397">
        <v>0.26400000000000001</v>
      </c>
      <c r="V1397">
        <v>63</v>
      </c>
      <c r="W1397">
        <v>0</v>
      </c>
      <c r="X1397">
        <v>0</v>
      </c>
      <c r="Y1397">
        <v>0</v>
      </c>
      <c r="Z1397">
        <v>0</v>
      </c>
      <c r="AA1397">
        <v>0</v>
      </c>
    </row>
    <row r="1398" spans="1:27" x14ac:dyDescent="0.25">
      <c r="A1398">
        <v>12590</v>
      </c>
      <c r="B1398" t="s">
        <v>5338</v>
      </c>
      <c r="C1398" t="s">
        <v>20865</v>
      </c>
      <c r="D1398">
        <v>65</v>
      </c>
      <c r="E1398">
        <v>60</v>
      </c>
      <c r="F1398">
        <v>14</v>
      </c>
      <c r="G1398">
        <v>3</v>
      </c>
      <c r="H1398">
        <v>0</v>
      </c>
      <c r="I1398">
        <v>1</v>
      </c>
      <c r="J1398">
        <v>6</v>
      </c>
      <c r="K1398">
        <v>6</v>
      </c>
      <c r="L1398">
        <v>3</v>
      </c>
      <c r="M1398">
        <v>16</v>
      </c>
      <c r="N1398">
        <v>1</v>
      </c>
      <c r="O1398">
        <v>1</v>
      </c>
      <c r="P1398">
        <v>1</v>
      </c>
      <c r="Q1398">
        <v>0.224</v>
      </c>
      <c r="R1398">
        <v>0.26800000000000002</v>
      </c>
      <c r="S1398">
        <v>0.33500000000000002</v>
      </c>
      <c r="T1398">
        <v>0.60299999999999998</v>
      </c>
      <c r="U1398">
        <v>0.26400000000000001</v>
      </c>
      <c r="V1398">
        <v>68</v>
      </c>
      <c r="W1398">
        <v>0.1</v>
      </c>
      <c r="X1398">
        <v>0.2</v>
      </c>
      <c r="Y1398">
        <v>-2.2999999999999998</v>
      </c>
      <c r="Z1398">
        <v>0.5</v>
      </c>
      <c r="AA1398">
        <v>0</v>
      </c>
    </row>
    <row r="1399" spans="1:27" x14ac:dyDescent="0.25">
      <c r="A1399">
        <v>2802</v>
      </c>
      <c r="B1399" t="s">
        <v>4127</v>
      </c>
      <c r="C1399" t="s">
        <v>20888</v>
      </c>
      <c r="D1399">
        <v>73</v>
      </c>
      <c r="E1399">
        <v>68</v>
      </c>
      <c r="F1399">
        <v>15</v>
      </c>
      <c r="G1399">
        <v>3</v>
      </c>
      <c r="H1399">
        <v>0</v>
      </c>
      <c r="I1399">
        <v>1</v>
      </c>
      <c r="J1399">
        <v>6</v>
      </c>
      <c r="K1399">
        <v>6</v>
      </c>
      <c r="L1399">
        <v>4</v>
      </c>
      <c r="M1399">
        <v>15</v>
      </c>
      <c r="N1399">
        <v>1</v>
      </c>
      <c r="O1399">
        <v>1</v>
      </c>
      <c r="P1399">
        <v>0</v>
      </c>
      <c r="Q1399">
        <v>0.22700000000000001</v>
      </c>
      <c r="R1399">
        <v>0.27200000000000002</v>
      </c>
      <c r="S1399">
        <v>0.33</v>
      </c>
      <c r="T1399">
        <v>0.60199999999999998</v>
      </c>
      <c r="U1399">
        <v>0.26400000000000001</v>
      </c>
      <c r="V1399">
        <v>62</v>
      </c>
      <c r="W1399">
        <v>-0.1</v>
      </c>
      <c r="X1399">
        <v>0.1</v>
      </c>
      <c r="Y1399">
        <v>-3.3</v>
      </c>
      <c r="Z1399">
        <v>1.6</v>
      </c>
      <c r="AA1399">
        <v>0.1</v>
      </c>
    </row>
    <row r="1400" spans="1:27" x14ac:dyDescent="0.25">
      <c r="A1400">
        <v>11905</v>
      </c>
      <c r="B1400" t="s">
        <v>20973</v>
      </c>
      <c r="C1400" t="s">
        <v>20888</v>
      </c>
      <c r="D1400">
        <v>1</v>
      </c>
      <c r="E1400">
        <v>1</v>
      </c>
      <c r="F1400">
        <v>0</v>
      </c>
      <c r="G1400">
        <v>0</v>
      </c>
      <c r="H1400">
        <v>0</v>
      </c>
      <c r="I1400">
        <v>0</v>
      </c>
      <c r="J1400">
        <v>0</v>
      </c>
      <c r="K1400">
        <v>0</v>
      </c>
      <c r="L1400">
        <v>0</v>
      </c>
      <c r="M1400">
        <v>0</v>
      </c>
      <c r="N1400">
        <v>0</v>
      </c>
      <c r="O1400">
        <v>0</v>
      </c>
      <c r="P1400">
        <v>0</v>
      </c>
      <c r="Q1400">
        <v>0.22700000000000001</v>
      </c>
      <c r="R1400">
        <v>0.27</v>
      </c>
      <c r="S1400">
        <v>0.33400000000000002</v>
      </c>
      <c r="T1400">
        <v>0.60499999999999998</v>
      </c>
      <c r="U1400">
        <v>0.26400000000000001</v>
      </c>
      <c r="V1400">
        <v>62</v>
      </c>
      <c r="W1400">
        <v>0</v>
      </c>
      <c r="X1400">
        <v>0</v>
      </c>
      <c r="Y1400">
        <v>0</v>
      </c>
      <c r="Z1400">
        <v>0</v>
      </c>
      <c r="AA1400">
        <v>0</v>
      </c>
    </row>
    <row r="1401" spans="1:27" x14ac:dyDescent="0.25">
      <c r="A1401" t="s">
        <v>3830</v>
      </c>
      <c r="B1401" t="s">
        <v>3831</v>
      </c>
      <c r="C1401" t="s">
        <v>20889</v>
      </c>
      <c r="D1401">
        <v>1</v>
      </c>
      <c r="E1401">
        <v>1</v>
      </c>
      <c r="F1401">
        <v>0</v>
      </c>
      <c r="G1401">
        <v>0</v>
      </c>
      <c r="H1401">
        <v>0</v>
      </c>
      <c r="I1401">
        <v>0</v>
      </c>
      <c r="J1401">
        <v>0</v>
      </c>
      <c r="K1401">
        <v>0</v>
      </c>
      <c r="L1401">
        <v>0</v>
      </c>
      <c r="M1401">
        <v>0</v>
      </c>
      <c r="N1401">
        <v>0</v>
      </c>
      <c r="O1401">
        <v>0</v>
      </c>
      <c r="P1401">
        <v>0</v>
      </c>
      <c r="Q1401">
        <v>0.24199999999999999</v>
      </c>
      <c r="R1401">
        <v>0.27900000000000003</v>
      </c>
      <c r="S1401">
        <v>0.32</v>
      </c>
      <c r="T1401">
        <v>0.6</v>
      </c>
      <c r="U1401">
        <v>0.26400000000000001</v>
      </c>
      <c r="V1401">
        <v>67</v>
      </c>
      <c r="W1401">
        <v>0</v>
      </c>
      <c r="X1401">
        <v>0</v>
      </c>
      <c r="Y1401">
        <v>0</v>
      </c>
      <c r="Z1401">
        <v>0</v>
      </c>
      <c r="AA1401">
        <v>0</v>
      </c>
    </row>
    <row r="1402" spans="1:27" x14ac:dyDescent="0.25">
      <c r="A1402" t="s">
        <v>450</v>
      </c>
      <c r="B1402" t="s">
        <v>451</v>
      </c>
      <c r="C1402" t="s">
        <v>20880</v>
      </c>
      <c r="D1402">
        <v>1</v>
      </c>
      <c r="E1402">
        <v>1</v>
      </c>
      <c r="F1402">
        <v>0</v>
      </c>
      <c r="G1402">
        <v>0</v>
      </c>
      <c r="H1402">
        <v>0</v>
      </c>
      <c r="I1402">
        <v>0</v>
      </c>
      <c r="J1402">
        <v>0</v>
      </c>
      <c r="K1402">
        <v>0</v>
      </c>
      <c r="L1402">
        <v>0</v>
      </c>
      <c r="M1402">
        <v>0</v>
      </c>
      <c r="N1402">
        <v>0</v>
      </c>
      <c r="O1402">
        <v>0</v>
      </c>
      <c r="P1402">
        <v>0</v>
      </c>
      <c r="Q1402">
        <v>0.24399999999999999</v>
      </c>
      <c r="R1402">
        <v>0.27200000000000002</v>
      </c>
      <c r="S1402">
        <v>0.33300000000000002</v>
      </c>
      <c r="T1402">
        <v>0.60399999999999998</v>
      </c>
      <c r="U1402">
        <v>0.26400000000000001</v>
      </c>
      <c r="V1402">
        <v>57</v>
      </c>
      <c r="W1402">
        <v>0</v>
      </c>
      <c r="X1402">
        <v>0</v>
      </c>
      <c r="Y1402">
        <v>0</v>
      </c>
      <c r="Z1402">
        <v>0</v>
      </c>
      <c r="AA1402">
        <v>0</v>
      </c>
    </row>
    <row r="1403" spans="1:27" x14ac:dyDescent="0.25">
      <c r="A1403" t="s">
        <v>20974</v>
      </c>
      <c r="B1403" t="s">
        <v>20975</v>
      </c>
      <c r="C1403" t="s">
        <v>20867</v>
      </c>
      <c r="D1403">
        <v>1</v>
      </c>
      <c r="E1403">
        <v>1</v>
      </c>
      <c r="F1403">
        <v>0</v>
      </c>
      <c r="G1403">
        <v>0</v>
      </c>
      <c r="H1403">
        <v>0</v>
      </c>
      <c r="I1403">
        <v>0</v>
      </c>
      <c r="J1403">
        <v>0</v>
      </c>
      <c r="K1403">
        <v>0</v>
      </c>
      <c r="L1403">
        <v>0</v>
      </c>
      <c r="M1403">
        <v>0</v>
      </c>
      <c r="N1403">
        <v>0</v>
      </c>
      <c r="O1403">
        <v>0</v>
      </c>
      <c r="P1403">
        <v>0</v>
      </c>
      <c r="Q1403">
        <v>0.224</v>
      </c>
      <c r="R1403">
        <v>0.27700000000000002</v>
      </c>
      <c r="S1403">
        <v>0.31900000000000001</v>
      </c>
      <c r="T1403">
        <v>0.59599999999999997</v>
      </c>
      <c r="U1403">
        <v>0.26400000000000001</v>
      </c>
      <c r="V1403">
        <v>63</v>
      </c>
      <c r="W1403">
        <v>0</v>
      </c>
      <c r="X1403">
        <v>0</v>
      </c>
      <c r="Y1403">
        <v>0</v>
      </c>
      <c r="Z1403">
        <v>0</v>
      </c>
      <c r="AA1403">
        <v>0</v>
      </c>
    </row>
    <row r="1404" spans="1:27" x14ac:dyDescent="0.25">
      <c r="A1404" t="s">
        <v>3695</v>
      </c>
      <c r="B1404" t="s">
        <v>3696</v>
      </c>
      <c r="C1404" t="s">
        <v>20884</v>
      </c>
      <c r="D1404">
        <v>1</v>
      </c>
      <c r="E1404">
        <v>1</v>
      </c>
      <c r="F1404">
        <v>0</v>
      </c>
      <c r="G1404">
        <v>0</v>
      </c>
      <c r="H1404">
        <v>0</v>
      </c>
      <c r="I1404">
        <v>0</v>
      </c>
      <c r="J1404">
        <v>0</v>
      </c>
      <c r="K1404">
        <v>0</v>
      </c>
      <c r="L1404">
        <v>0</v>
      </c>
      <c r="M1404">
        <v>0</v>
      </c>
      <c r="N1404">
        <v>0</v>
      </c>
      <c r="O1404">
        <v>0</v>
      </c>
      <c r="P1404">
        <v>0</v>
      </c>
      <c r="Q1404">
        <v>0.214</v>
      </c>
      <c r="R1404">
        <v>0.28100000000000003</v>
      </c>
      <c r="S1404">
        <v>0.312</v>
      </c>
      <c r="T1404">
        <v>0.59299999999999997</v>
      </c>
      <c r="U1404">
        <v>0.26400000000000001</v>
      </c>
      <c r="V1404">
        <v>59</v>
      </c>
      <c r="W1404">
        <v>0</v>
      </c>
      <c r="X1404">
        <v>0</v>
      </c>
      <c r="Y1404">
        <v>0</v>
      </c>
      <c r="Z1404">
        <v>0</v>
      </c>
      <c r="AA1404">
        <v>0</v>
      </c>
    </row>
    <row r="1405" spans="1:27" x14ac:dyDescent="0.25">
      <c r="A1405" t="s">
        <v>4796</v>
      </c>
      <c r="B1405" t="s">
        <v>4797</v>
      </c>
      <c r="C1405" t="s">
        <v>20865</v>
      </c>
      <c r="D1405">
        <v>1</v>
      </c>
      <c r="E1405">
        <v>1</v>
      </c>
      <c r="F1405">
        <v>0</v>
      </c>
      <c r="G1405">
        <v>0</v>
      </c>
      <c r="H1405">
        <v>0</v>
      </c>
      <c r="I1405">
        <v>0</v>
      </c>
      <c r="J1405">
        <v>0</v>
      </c>
      <c r="K1405">
        <v>0</v>
      </c>
      <c r="L1405">
        <v>0</v>
      </c>
      <c r="M1405">
        <v>0</v>
      </c>
      <c r="N1405">
        <v>0</v>
      </c>
      <c r="O1405">
        <v>0</v>
      </c>
      <c r="P1405">
        <v>0</v>
      </c>
      <c r="Q1405">
        <v>0.20100000000000001</v>
      </c>
      <c r="R1405">
        <v>0.27500000000000002</v>
      </c>
      <c r="S1405">
        <v>0.318</v>
      </c>
      <c r="T1405">
        <v>0.59299999999999997</v>
      </c>
      <c r="U1405">
        <v>0.26400000000000001</v>
      </c>
      <c r="V1405">
        <v>68</v>
      </c>
      <c r="W1405">
        <v>0</v>
      </c>
      <c r="X1405">
        <v>0</v>
      </c>
      <c r="Y1405">
        <v>0</v>
      </c>
      <c r="Z1405">
        <v>0</v>
      </c>
      <c r="AA1405">
        <v>0</v>
      </c>
    </row>
    <row r="1406" spans="1:27" x14ac:dyDescent="0.25">
      <c r="A1406">
        <v>3692</v>
      </c>
      <c r="B1406" t="s">
        <v>4238</v>
      </c>
      <c r="C1406" t="s">
        <v>20870</v>
      </c>
      <c r="D1406">
        <v>1</v>
      </c>
      <c r="E1406">
        <v>1</v>
      </c>
      <c r="F1406">
        <v>0</v>
      </c>
      <c r="G1406">
        <v>0</v>
      </c>
      <c r="H1406">
        <v>0</v>
      </c>
      <c r="I1406">
        <v>0</v>
      </c>
      <c r="J1406">
        <v>0</v>
      </c>
      <c r="K1406">
        <v>0</v>
      </c>
      <c r="L1406">
        <v>0</v>
      </c>
      <c r="M1406">
        <v>0</v>
      </c>
      <c r="N1406">
        <v>0</v>
      </c>
      <c r="O1406">
        <v>0</v>
      </c>
      <c r="P1406">
        <v>0</v>
      </c>
      <c r="Q1406">
        <v>0.216</v>
      </c>
      <c r="R1406">
        <v>0.27700000000000002</v>
      </c>
      <c r="S1406">
        <v>0.31900000000000001</v>
      </c>
      <c r="T1406">
        <v>0.59599999999999997</v>
      </c>
      <c r="U1406">
        <v>0.26400000000000001</v>
      </c>
      <c r="V1406">
        <v>61</v>
      </c>
      <c r="W1406">
        <v>0</v>
      </c>
      <c r="X1406">
        <v>0</v>
      </c>
      <c r="Y1406">
        <v>0</v>
      </c>
      <c r="Z1406">
        <v>0</v>
      </c>
      <c r="AA1406">
        <v>0</v>
      </c>
    </row>
    <row r="1407" spans="1:27" x14ac:dyDescent="0.25">
      <c r="A1407" t="s">
        <v>3834</v>
      </c>
      <c r="B1407" t="s">
        <v>3835</v>
      </c>
      <c r="C1407" t="s">
        <v>20895</v>
      </c>
      <c r="D1407">
        <v>1</v>
      </c>
      <c r="E1407">
        <v>1</v>
      </c>
      <c r="F1407">
        <v>0</v>
      </c>
      <c r="G1407">
        <v>0</v>
      </c>
      <c r="H1407">
        <v>0</v>
      </c>
      <c r="I1407">
        <v>0</v>
      </c>
      <c r="J1407">
        <v>0</v>
      </c>
      <c r="K1407">
        <v>0</v>
      </c>
      <c r="L1407">
        <v>0</v>
      </c>
      <c r="M1407">
        <v>0</v>
      </c>
      <c r="N1407">
        <v>0</v>
      </c>
      <c r="O1407">
        <v>0</v>
      </c>
      <c r="P1407">
        <v>0</v>
      </c>
      <c r="Q1407">
        <v>0.24399999999999999</v>
      </c>
      <c r="R1407">
        <v>0.28599999999999998</v>
      </c>
      <c r="S1407">
        <v>0.309</v>
      </c>
      <c r="T1407">
        <v>0.59499999999999997</v>
      </c>
      <c r="U1407">
        <v>0.26400000000000001</v>
      </c>
      <c r="V1407">
        <v>67</v>
      </c>
      <c r="W1407">
        <v>0</v>
      </c>
      <c r="X1407">
        <v>0</v>
      </c>
      <c r="Y1407">
        <v>0</v>
      </c>
      <c r="Z1407">
        <v>0</v>
      </c>
      <c r="AA1407">
        <v>0</v>
      </c>
    </row>
    <row r="1408" spans="1:27" x14ac:dyDescent="0.25">
      <c r="A1408" t="s">
        <v>3852</v>
      </c>
      <c r="B1408" t="s">
        <v>3853</v>
      </c>
      <c r="C1408" t="s">
        <v>20893</v>
      </c>
      <c r="D1408">
        <v>1</v>
      </c>
      <c r="E1408">
        <v>1</v>
      </c>
      <c r="F1408">
        <v>0</v>
      </c>
      <c r="G1408">
        <v>0</v>
      </c>
      <c r="H1408">
        <v>0</v>
      </c>
      <c r="I1408">
        <v>0</v>
      </c>
      <c r="J1408">
        <v>0</v>
      </c>
      <c r="K1408">
        <v>0</v>
      </c>
      <c r="L1408">
        <v>0</v>
      </c>
      <c r="M1408">
        <v>0</v>
      </c>
      <c r="N1408">
        <v>0</v>
      </c>
      <c r="O1408">
        <v>0</v>
      </c>
      <c r="P1408">
        <v>0</v>
      </c>
      <c r="Q1408">
        <v>0.222</v>
      </c>
      <c r="R1408">
        <v>0.28399999999999997</v>
      </c>
      <c r="S1408">
        <v>0.307</v>
      </c>
      <c r="T1408">
        <v>0.59099999999999997</v>
      </c>
      <c r="U1408">
        <v>0.26400000000000001</v>
      </c>
      <c r="V1408">
        <v>66</v>
      </c>
      <c r="W1408">
        <v>0</v>
      </c>
      <c r="X1408">
        <v>0</v>
      </c>
      <c r="Y1408">
        <v>0</v>
      </c>
      <c r="Z1408">
        <v>0</v>
      </c>
      <c r="AA1408">
        <v>0</v>
      </c>
    </row>
    <row r="1409" spans="1:27" x14ac:dyDescent="0.25">
      <c r="A1409" t="s">
        <v>3863</v>
      </c>
      <c r="B1409" t="s">
        <v>3864</v>
      </c>
      <c r="C1409" t="s">
        <v>20895</v>
      </c>
      <c r="D1409">
        <v>1</v>
      </c>
      <c r="E1409">
        <v>1</v>
      </c>
      <c r="F1409">
        <v>0</v>
      </c>
      <c r="G1409">
        <v>0</v>
      </c>
      <c r="H1409">
        <v>0</v>
      </c>
      <c r="I1409">
        <v>0</v>
      </c>
      <c r="J1409">
        <v>0</v>
      </c>
      <c r="K1409">
        <v>0</v>
      </c>
      <c r="L1409">
        <v>0</v>
      </c>
      <c r="M1409">
        <v>0</v>
      </c>
      <c r="N1409">
        <v>0</v>
      </c>
      <c r="O1409">
        <v>0</v>
      </c>
      <c r="P1409">
        <v>0</v>
      </c>
      <c r="Q1409">
        <v>0.22800000000000001</v>
      </c>
      <c r="R1409">
        <v>0.28499999999999998</v>
      </c>
      <c r="S1409">
        <v>0.308</v>
      </c>
      <c r="T1409">
        <v>0.59299999999999997</v>
      </c>
      <c r="U1409">
        <v>0.26400000000000001</v>
      </c>
      <c r="V1409">
        <v>67</v>
      </c>
      <c r="W1409">
        <v>0</v>
      </c>
      <c r="X1409">
        <v>0</v>
      </c>
      <c r="Y1409">
        <v>0</v>
      </c>
      <c r="Z1409">
        <v>0</v>
      </c>
      <c r="AA1409">
        <v>0</v>
      </c>
    </row>
    <row r="1410" spans="1:27" x14ac:dyDescent="0.25">
      <c r="A1410">
        <v>6421</v>
      </c>
      <c r="B1410" t="s">
        <v>4278</v>
      </c>
      <c r="C1410" t="s">
        <v>20876</v>
      </c>
      <c r="D1410">
        <v>1</v>
      </c>
      <c r="E1410">
        <v>1</v>
      </c>
      <c r="F1410">
        <v>0</v>
      </c>
      <c r="G1410">
        <v>0</v>
      </c>
      <c r="H1410">
        <v>0</v>
      </c>
      <c r="I1410">
        <v>0</v>
      </c>
      <c r="J1410">
        <v>0</v>
      </c>
      <c r="K1410">
        <v>0</v>
      </c>
      <c r="L1410">
        <v>0</v>
      </c>
      <c r="M1410">
        <v>0</v>
      </c>
      <c r="N1410">
        <v>0</v>
      </c>
      <c r="O1410">
        <v>0</v>
      </c>
      <c r="P1410">
        <v>0</v>
      </c>
      <c r="Q1410">
        <v>0.20200000000000001</v>
      </c>
      <c r="R1410">
        <v>0.28199999999999997</v>
      </c>
      <c r="S1410">
        <v>0.311</v>
      </c>
      <c r="T1410">
        <v>0.59299999999999997</v>
      </c>
      <c r="U1410">
        <v>0.26400000000000001</v>
      </c>
      <c r="V1410">
        <v>67</v>
      </c>
      <c r="W1410">
        <v>0</v>
      </c>
      <c r="X1410">
        <v>0</v>
      </c>
      <c r="Y1410">
        <v>0</v>
      </c>
      <c r="Z1410">
        <v>0</v>
      </c>
      <c r="AA1410">
        <v>0</v>
      </c>
    </row>
    <row r="1411" spans="1:27" x14ac:dyDescent="0.25">
      <c r="A1411" t="s">
        <v>4029</v>
      </c>
      <c r="B1411" t="s">
        <v>4030</v>
      </c>
      <c r="C1411" t="s">
        <v>20887</v>
      </c>
      <c r="D1411">
        <v>1</v>
      </c>
      <c r="E1411">
        <v>1</v>
      </c>
      <c r="F1411">
        <v>0</v>
      </c>
      <c r="G1411">
        <v>0</v>
      </c>
      <c r="H1411">
        <v>0</v>
      </c>
      <c r="I1411">
        <v>0</v>
      </c>
      <c r="J1411">
        <v>0</v>
      </c>
      <c r="K1411">
        <v>0</v>
      </c>
      <c r="L1411">
        <v>0</v>
      </c>
      <c r="M1411">
        <v>0</v>
      </c>
      <c r="N1411">
        <v>0</v>
      </c>
      <c r="O1411">
        <v>0</v>
      </c>
      <c r="P1411">
        <v>0</v>
      </c>
      <c r="Q1411">
        <v>0.20300000000000001</v>
      </c>
      <c r="R1411">
        <v>0.27</v>
      </c>
      <c r="S1411">
        <v>0.32500000000000001</v>
      </c>
      <c r="T1411">
        <v>0.59499999999999997</v>
      </c>
      <c r="U1411">
        <v>0.26400000000000001</v>
      </c>
      <c r="V1411">
        <v>64</v>
      </c>
      <c r="W1411">
        <v>0</v>
      </c>
      <c r="X1411">
        <v>0</v>
      </c>
      <c r="Y1411">
        <v>0</v>
      </c>
      <c r="Z1411">
        <v>0</v>
      </c>
      <c r="AA1411">
        <v>0</v>
      </c>
    </row>
    <row r="1412" spans="1:27" x14ac:dyDescent="0.25">
      <c r="A1412" t="s">
        <v>4136</v>
      </c>
      <c r="B1412" t="s">
        <v>4137</v>
      </c>
      <c r="C1412" t="s">
        <v>20874</v>
      </c>
      <c r="D1412">
        <v>1</v>
      </c>
      <c r="E1412">
        <v>1</v>
      </c>
      <c r="F1412">
        <v>0</v>
      </c>
      <c r="G1412">
        <v>0</v>
      </c>
      <c r="H1412">
        <v>0</v>
      </c>
      <c r="I1412">
        <v>0</v>
      </c>
      <c r="J1412">
        <v>0</v>
      </c>
      <c r="K1412">
        <v>0</v>
      </c>
      <c r="L1412">
        <v>0</v>
      </c>
      <c r="M1412">
        <v>0</v>
      </c>
      <c r="N1412">
        <v>0</v>
      </c>
      <c r="O1412">
        <v>0</v>
      </c>
      <c r="P1412">
        <v>0</v>
      </c>
      <c r="Q1412">
        <v>0.24199999999999999</v>
      </c>
      <c r="R1412">
        <v>0.28000000000000003</v>
      </c>
      <c r="S1412">
        <v>0.317</v>
      </c>
      <c r="T1412">
        <v>0.59799999999999998</v>
      </c>
      <c r="U1412">
        <v>0.26400000000000001</v>
      </c>
      <c r="V1412">
        <v>64</v>
      </c>
      <c r="W1412">
        <v>0</v>
      </c>
      <c r="X1412">
        <v>0</v>
      </c>
      <c r="Y1412">
        <v>0</v>
      </c>
      <c r="Z1412">
        <v>0</v>
      </c>
      <c r="AA1412">
        <v>0</v>
      </c>
    </row>
    <row r="1413" spans="1:27" x14ac:dyDescent="0.25">
      <c r="A1413" t="s">
        <v>3658</v>
      </c>
      <c r="B1413" t="s">
        <v>3659</v>
      </c>
      <c r="C1413" t="s">
        <v>20885</v>
      </c>
      <c r="D1413">
        <v>1</v>
      </c>
      <c r="E1413">
        <v>1</v>
      </c>
      <c r="F1413">
        <v>0</v>
      </c>
      <c r="G1413">
        <v>0</v>
      </c>
      <c r="H1413">
        <v>0</v>
      </c>
      <c r="I1413">
        <v>0</v>
      </c>
      <c r="J1413">
        <v>0</v>
      </c>
      <c r="K1413">
        <v>0</v>
      </c>
      <c r="L1413">
        <v>0</v>
      </c>
      <c r="M1413">
        <v>0</v>
      </c>
      <c r="N1413">
        <v>0</v>
      </c>
      <c r="O1413">
        <v>0</v>
      </c>
      <c r="P1413">
        <v>0</v>
      </c>
      <c r="Q1413">
        <v>0.217</v>
      </c>
      <c r="R1413">
        <v>0.26200000000000001</v>
      </c>
      <c r="S1413">
        <v>0.34</v>
      </c>
      <c r="T1413">
        <v>0.60299999999999998</v>
      </c>
      <c r="U1413">
        <v>0.26400000000000001</v>
      </c>
      <c r="V1413">
        <v>64</v>
      </c>
      <c r="W1413">
        <v>0</v>
      </c>
      <c r="X1413">
        <v>0</v>
      </c>
      <c r="Y1413">
        <v>0</v>
      </c>
      <c r="Z1413">
        <v>0</v>
      </c>
      <c r="AA1413">
        <v>0</v>
      </c>
    </row>
    <row r="1414" spans="1:27" x14ac:dyDescent="0.25">
      <c r="A1414" t="s">
        <v>3741</v>
      </c>
      <c r="B1414" t="s">
        <v>3742</v>
      </c>
      <c r="C1414" t="s">
        <v>20883</v>
      </c>
      <c r="D1414">
        <v>1</v>
      </c>
      <c r="E1414">
        <v>1</v>
      </c>
      <c r="F1414">
        <v>0</v>
      </c>
      <c r="G1414">
        <v>0</v>
      </c>
      <c r="H1414">
        <v>0</v>
      </c>
      <c r="I1414">
        <v>0</v>
      </c>
      <c r="J1414">
        <v>0</v>
      </c>
      <c r="K1414">
        <v>0</v>
      </c>
      <c r="L1414">
        <v>0</v>
      </c>
      <c r="M1414">
        <v>0</v>
      </c>
      <c r="N1414">
        <v>0</v>
      </c>
      <c r="O1414">
        <v>0</v>
      </c>
      <c r="P1414">
        <v>0</v>
      </c>
      <c r="Q1414">
        <v>0.223</v>
      </c>
      <c r="R1414">
        <v>0.27</v>
      </c>
      <c r="S1414">
        <v>0.32900000000000001</v>
      </c>
      <c r="T1414">
        <v>0.59899999999999998</v>
      </c>
      <c r="U1414">
        <v>0.26400000000000001</v>
      </c>
      <c r="V1414">
        <v>62</v>
      </c>
      <c r="W1414">
        <v>0</v>
      </c>
      <c r="X1414">
        <v>0</v>
      </c>
      <c r="Y1414">
        <v>0</v>
      </c>
      <c r="Z1414">
        <v>0</v>
      </c>
      <c r="AA1414">
        <v>0</v>
      </c>
    </row>
    <row r="1415" spans="1:27" x14ac:dyDescent="0.25">
      <c r="A1415" t="s">
        <v>3656</v>
      </c>
      <c r="B1415" t="s">
        <v>3657</v>
      </c>
      <c r="C1415" t="s">
        <v>20892</v>
      </c>
      <c r="D1415">
        <v>1</v>
      </c>
      <c r="E1415">
        <v>1</v>
      </c>
      <c r="F1415">
        <v>0</v>
      </c>
      <c r="G1415">
        <v>0</v>
      </c>
      <c r="H1415">
        <v>0</v>
      </c>
      <c r="I1415">
        <v>0</v>
      </c>
      <c r="J1415">
        <v>0</v>
      </c>
      <c r="K1415">
        <v>0</v>
      </c>
      <c r="L1415">
        <v>0</v>
      </c>
      <c r="M1415">
        <v>0</v>
      </c>
      <c r="N1415">
        <v>0</v>
      </c>
      <c r="O1415">
        <v>0</v>
      </c>
      <c r="P1415">
        <v>0</v>
      </c>
      <c r="Q1415">
        <v>0.215</v>
      </c>
      <c r="R1415">
        <v>0.25900000000000001</v>
      </c>
      <c r="S1415">
        <v>0.34499999999999997</v>
      </c>
      <c r="T1415">
        <v>0.60399999999999998</v>
      </c>
      <c r="U1415">
        <v>0.26400000000000001</v>
      </c>
      <c r="V1415">
        <v>62</v>
      </c>
      <c r="W1415">
        <v>0</v>
      </c>
      <c r="X1415">
        <v>0</v>
      </c>
      <c r="Y1415">
        <v>0</v>
      </c>
      <c r="Z1415">
        <v>0</v>
      </c>
      <c r="AA1415">
        <v>0</v>
      </c>
    </row>
    <row r="1416" spans="1:27" x14ac:dyDescent="0.25">
      <c r="A1416" t="s">
        <v>1985</v>
      </c>
      <c r="B1416" t="s">
        <v>1986</v>
      </c>
      <c r="C1416" t="s">
        <v>20875</v>
      </c>
      <c r="D1416">
        <v>1</v>
      </c>
      <c r="E1416">
        <v>1</v>
      </c>
      <c r="F1416">
        <v>0</v>
      </c>
      <c r="G1416">
        <v>0</v>
      </c>
      <c r="H1416">
        <v>0</v>
      </c>
      <c r="I1416">
        <v>0</v>
      </c>
      <c r="J1416">
        <v>0</v>
      </c>
      <c r="K1416">
        <v>0</v>
      </c>
      <c r="L1416">
        <v>0</v>
      </c>
      <c r="M1416">
        <v>0</v>
      </c>
      <c r="N1416">
        <v>0</v>
      </c>
      <c r="O1416">
        <v>0</v>
      </c>
      <c r="P1416">
        <v>0</v>
      </c>
      <c r="Q1416">
        <v>0.22800000000000001</v>
      </c>
      <c r="R1416">
        <v>0.28199999999999997</v>
      </c>
      <c r="S1416">
        <v>0.311</v>
      </c>
      <c r="T1416">
        <v>0.59299999999999997</v>
      </c>
      <c r="U1416">
        <v>0.26400000000000001</v>
      </c>
      <c r="V1416">
        <v>61</v>
      </c>
      <c r="W1416">
        <v>0</v>
      </c>
      <c r="X1416">
        <v>0</v>
      </c>
      <c r="Y1416">
        <v>0</v>
      </c>
      <c r="Z1416">
        <v>0</v>
      </c>
      <c r="AA1416">
        <v>0</v>
      </c>
    </row>
    <row r="1417" spans="1:27" x14ac:dyDescent="0.25">
      <c r="A1417" t="s">
        <v>4568</v>
      </c>
      <c r="B1417" t="s">
        <v>4569</v>
      </c>
      <c r="C1417" t="s">
        <v>20889</v>
      </c>
      <c r="D1417">
        <v>1</v>
      </c>
      <c r="E1417">
        <v>1</v>
      </c>
      <c r="F1417">
        <v>0</v>
      </c>
      <c r="G1417">
        <v>0</v>
      </c>
      <c r="H1417">
        <v>0</v>
      </c>
      <c r="I1417">
        <v>0</v>
      </c>
      <c r="J1417">
        <v>0</v>
      </c>
      <c r="K1417">
        <v>0</v>
      </c>
      <c r="L1417">
        <v>0</v>
      </c>
      <c r="M1417">
        <v>0</v>
      </c>
      <c r="N1417">
        <v>0</v>
      </c>
      <c r="O1417">
        <v>0</v>
      </c>
      <c r="P1417">
        <v>0</v>
      </c>
      <c r="Q1417">
        <v>0.221</v>
      </c>
      <c r="R1417">
        <v>0.27400000000000002</v>
      </c>
      <c r="S1417">
        <v>0.32300000000000001</v>
      </c>
      <c r="T1417">
        <v>0.59599999999999997</v>
      </c>
      <c r="U1417">
        <v>0.26400000000000001</v>
      </c>
      <c r="V1417">
        <v>67</v>
      </c>
      <c r="W1417">
        <v>0</v>
      </c>
      <c r="X1417">
        <v>0</v>
      </c>
      <c r="Y1417">
        <v>0</v>
      </c>
      <c r="Z1417">
        <v>0</v>
      </c>
      <c r="AA1417">
        <v>0</v>
      </c>
    </row>
    <row r="1418" spans="1:27" x14ac:dyDescent="0.25">
      <c r="A1418" t="s">
        <v>2977</v>
      </c>
      <c r="B1418" t="s">
        <v>2978</v>
      </c>
      <c r="C1418" t="s">
        <v>20880</v>
      </c>
      <c r="D1418">
        <v>1</v>
      </c>
      <c r="E1418">
        <v>1</v>
      </c>
      <c r="F1418">
        <v>0</v>
      </c>
      <c r="G1418">
        <v>0</v>
      </c>
      <c r="H1418">
        <v>0</v>
      </c>
      <c r="I1418">
        <v>0</v>
      </c>
      <c r="J1418">
        <v>0</v>
      </c>
      <c r="K1418">
        <v>0</v>
      </c>
      <c r="L1418">
        <v>0</v>
      </c>
      <c r="M1418">
        <v>0</v>
      </c>
      <c r="N1418">
        <v>0</v>
      </c>
      <c r="O1418">
        <v>0</v>
      </c>
      <c r="P1418">
        <v>0</v>
      </c>
      <c r="Q1418">
        <v>0.21199999999999999</v>
      </c>
      <c r="R1418">
        <v>0.25800000000000001</v>
      </c>
      <c r="S1418">
        <v>0.34499999999999997</v>
      </c>
      <c r="T1418">
        <v>0.60299999999999998</v>
      </c>
      <c r="U1418">
        <v>0.26400000000000001</v>
      </c>
      <c r="V1418">
        <v>57</v>
      </c>
      <c r="W1418">
        <v>0</v>
      </c>
      <c r="X1418">
        <v>0</v>
      </c>
      <c r="Y1418">
        <v>0</v>
      </c>
      <c r="Z1418">
        <v>0</v>
      </c>
      <c r="AA1418">
        <v>0</v>
      </c>
    </row>
    <row r="1419" spans="1:27" x14ac:dyDescent="0.25">
      <c r="A1419" t="s">
        <v>20976</v>
      </c>
      <c r="B1419" t="s">
        <v>20977</v>
      </c>
      <c r="C1419" t="s">
        <v>20872</v>
      </c>
      <c r="D1419">
        <v>1</v>
      </c>
      <c r="E1419">
        <v>1</v>
      </c>
      <c r="F1419">
        <v>0</v>
      </c>
      <c r="G1419">
        <v>0</v>
      </c>
      <c r="H1419">
        <v>0</v>
      </c>
      <c r="I1419">
        <v>0</v>
      </c>
      <c r="J1419">
        <v>0</v>
      </c>
      <c r="K1419">
        <v>0</v>
      </c>
      <c r="L1419">
        <v>0</v>
      </c>
      <c r="M1419">
        <v>0</v>
      </c>
      <c r="N1419">
        <v>0</v>
      </c>
      <c r="O1419">
        <v>0</v>
      </c>
      <c r="P1419">
        <v>0</v>
      </c>
      <c r="Q1419">
        <v>0.23100000000000001</v>
      </c>
      <c r="R1419">
        <v>0.27100000000000002</v>
      </c>
      <c r="S1419">
        <v>0.33100000000000002</v>
      </c>
      <c r="T1419">
        <v>0.60199999999999998</v>
      </c>
      <c r="U1419">
        <v>0.26400000000000001</v>
      </c>
      <c r="V1419">
        <v>63</v>
      </c>
      <c r="W1419">
        <v>0</v>
      </c>
      <c r="X1419">
        <v>0</v>
      </c>
      <c r="Y1419">
        <v>0</v>
      </c>
      <c r="Z1419">
        <v>0</v>
      </c>
      <c r="AA1419">
        <v>0</v>
      </c>
    </row>
    <row r="1420" spans="1:27" x14ac:dyDescent="0.25">
      <c r="A1420" t="s">
        <v>3699</v>
      </c>
      <c r="B1420" t="s">
        <v>3700</v>
      </c>
      <c r="C1420" t="s">
        <v>20887</v>
      </c>
      <c r="D1420">
        <v>7</v>
      </c>
      <c r="E1420">
        <v>6</v>
      </c>
      <c r="F1420">
        <v>1</v>
      </c>
      <c r="G1420">
        <v>0</v>
      </c>
      <c r="H1420">
        <v>0</v>
      </c>
      <c r="I1420">
        <v>0</v>
      </c>
      <c r="J1420">
        <v>1</v>
      </c>
      <c r="K1420">
        <v>1</v>
      </c>
      <c r="L1420">
        <v>0</v>
      </c>
      <c r="M1420">
        <v>1</v>
      </c>
      <c r="N1420">
        <v>0</v>
      </c>
      <c r="O1420">
        <v>0</v>
      </c>
      <c r="P1420">
        <v>0</v>
      </c>
      <c r="Q1420">
        <v>0.23599999999999999</v>
      </c>
      <c r="R1420">
        <v>0.26700000000000002</v>
      </c>
      <c r="S1420">
        <v>0.33800000000000002</v>
      </c>
      <c r="T1420">
        <v>0.60499999999999998</v>
      </c>
      <c r="U1420">
        <v>0.26400000000000001</v>
      </c>
      <c r="V1420">
        <v>63</v>
      </c>
      <c r="W1420">
        <v>0</v>
      </c>
      <c r="X1420">
        <v>0</v>
      </c>
      <c r="Y1420">
        <v>-0.3</v>
      </c>
      <c r="Z1420">
        <v>0.1</v>
      </c>
      <c r="AA1420">
        <v>0</v>
      </c>
    </row>
    <row r="1421" spans="1:27" x14ac:dyDescent="0.25">
      <c r="A1421" t="s">
        <v>3474</v>
      </c>
      <c r="B1421" t="s">
        <v>3475</v>
      </c>
      <c r="C1421" t="s">
        <v>20875</v>
      </c>
      <c r="D1421">
        <v>1</v>
      </c>
      <c r="E1421">
        <v>1</v>
      </c>
      <c r="F1421">
        <v>0</v>
      </c>
      <c r="G1421">
        <v>0</v>
      </c>
      <c r="H1421">
        <v>0</v>
      </c>
      <c r="I1421">
        <v>0</v>
      </c>
      <c r="J1421">
        <v>0</v>
      </c>
      <c r="K1421">
        <v>0</v>
      </c>
      <c r="L1421">
        <v>0</v>
      </c>
      <c r="M1421">
        <v>0</v>
      </c>
      <c r="N1421">
        <v>0</v>
      </c>
      <c r="O1421">
        <v>0</v>
      </c>
      <c r="P1421">
        <v>0</v>
      </c>
      <c r="Q1421">
        <v>0.22500000000000001</v>
      </c>
      <c r="R1421">
        <v>0.28100000000000003</v>
      </c>
      <c r="S1421">
        <v>0.313</v>
      </c>
      <c r="T1421">
        <v>0.59299999999999997</v>
      </c>
      <c r="U1421">
        <v>0.26400000000000001</v>
      </c>
      <c r="V1421">
        <v>61</v>
      </c>
      <c r="W1421">
        <v>0</v>
      </c>
      <c r="X1421">
        <v>0</v>
      </c>
      <c r="Y1421">
        <v>0</v>
      </c>
      <c r="Z1421">
        <v>0</v>
      </c>
      <c r="AA1421">
        <v>0</v>
      </c>
    </row>
    <row r="1422" spans="1:27" x14ac:dyDescent="0.25">
      <c r="A1422" t="s">
        <v>3635</v>
      </c>
      <c r="B1422" t="s">
        <v>3636</v>
      </c>
      <c r="C1422" t="s">
        <v>20865</v>
      </c>
      <c r="D1422">
        <v>1</v>
      </c>
      <c r="E1422">
        <v>1</v>
      </c>
      <c r="F1422">
        <v>0</v>
      </c>
      <c r="G1422">
        <v>0</v>
      </c>
      <c r="H1422">
        <v>0</v>
      </c>
      <c r="I1422">
        <v>0</v>
      </c>
      <c r="J1422">
        <v>0</v>
      </c>
      <c r="K1422">
        <v>0</v>
      </c>
      <c r="L1422">
        <v>0</v>
      </c>
      <c r="M1422">
        <v>0</v>
      </c>
      <c r="N1422">
        <v>0</v>
      </c>
      <c r="O1422">
        <v>0</v>
      </c>
      <c r="P1422">
        <v>0</v>
      </c>
      <c r="Q1422">
        <v>0.23300000000000001</v>
      </c>
      <c r="R1422">
        <v>0.27</v>
      </c>
      <c r="S1422">
        <v>0.33200000000000002</v>
      </c>
      <c r="T1422">
        <v>0.60199999999999998</v>
      </c>
      <c r="U1422">
        <v>0.26400000000000001</v>
      </c>
      <c r="V1422">
        <v>68</v>
      </c>
      <c r="W1422">
        <v>0</v>
      </c>
      <c r="X1422">
        <v>0</v>
      </c>
      <c r="Y1422">
        <v>0</v>
      </c>
      <c r="Z1422">
        <v>0</v>
      </c>
      <c r="AA1422">
        <v>0</v>
      </c>
    </row>
    <row r="1423" spans="1:27" x14ac:dyDescent="0.25">
      <c r="A1423" t="s">
        <v>3712</v>
      </c>
      <c r="B1423" t="s">
        <v>3713</v>
      </c>
      <c r="C1423" t="s">
        <v>20882</v>
      </c>
      <c r="D1423">
        <v>1</v>
      </c>
      <c r="E1423">
        <v>1</v>
      </c>
      <c r="F1423">
        <v>0</v>
      </c>
      <c r="G1423">
        <v>0</v>
      </c>
      <c r="H1423">
        <v>0</v>
      </c>
      <c r="I1423">
        <v>0</v>
      </c>
      <c r="J1423">
        <v>0</v>
      </c>
      <c r="K1423">
        <v>0</v>
      </c>
      <c r="L1423">
        <v>0</v>
      </c>
      <c r="M1423">
        <v>0</v>
      </c>
      <c r="N1423">
        <v>0</v>
      </c>
      <c r="O1423">
        <v>0</v>
      </c>
      <c r="P1423">
        <v>0</v>
      </c>
      <c r="Q1423">
        <v>0.24399999999999999</v>
      </c>
      <c r="R1423">
        <v>0.26700000000000002</v>
      </c>
      <c r="S1423">
        <v>0.33800000000000002</v>
      </c>
      <c r="T1423">
        <v>0.60499999999999998</v>
      </c>
      <c r="U1423">
        <v>0.26400000000000001</v>
      </c>
      <c r="V1423">
        <v>60</v>
      </c>
      <c r="W1423">
        <v>0</v>
      </c>
      <c r="X1423">
        <v>0</v>
      </c>
      <c r="Y1423">
        <v>0</v>
      </c>
      <c r="Z1423">
        <v>0</v>
      </c>
      <c r="AA1423">
        <v>0</v>
      </c>
    </row>
    <row r="1424" spans="1:27" x14ac:dyDescent="0.25">
      <c r="A1424" t="s">
        <v>3012</v>
      </c>
      <c r="B1424" t="s">
        <v>3013</v>
      </c>
      <c r="C1424" t="s">
        <v>20868</v>
      </c>
      <c r="D1424">
        <v>1</v>
      </c>
      <c r="E1424">
        <v>1</v>
      </c>
      <c r="F1424">
        <v>0</v>
      </c>
      <c r="G1424">
        <v>0</v>
      </c>
      <c r="H1424">
        <v>0</v>
      </c>
      <c r="I1424">
        <v>0</v>
      </c>
      <c r="J1424">
        <v>0</v>
      </c>
      <c r="K1424">
        <v>0</v>
      </c>
      <c r="L1424">
        <v>0</v>
      </c>
      <c r="M1424">
        <v>0</v>
      </c>
      <c r="N1424">
        <v>0</v>
      </c>
      <c r="O1424">
        <v>0</v>
      </c>
      <c r="P1424">
        <v>0</v>
      </c>
      <c r="Q1424">
        <v>0.22600000000000001</v>
      </c>
      <c r="R1424">
        <v>0.26900000000000002</v>
      </c>
      <c r="S1424">
        <v>0.33400000000000002</v>
      </c>
      <c r="T1424">
        <v>0.60299999999999998</v>
      </c>
      <c r="U1424">
        <v>0.26400000000000001</v>
      </c>
      <c r="V1424">
        <v>62</v>
      </c>
      <c r="W1424">
        <v>0</v>
      </c>
      <c r="X1424">
        <v>0</v>
      </c>
      <c r="Y1424">
        <v>0</v>
      </c>
      <c r="Z1424">
        <v>0</v>
      </c>
      <c r="AA1424">
        <v>0</v>
      </c>
    </row>
    <row r="1425" spans="1:27" x14ac:dyDescent="0.25">
      <c r="A1425">
        <v>3817</v>
      </c>
      <c r="B1425" t="s">
        <v>4230</v>
      </c>
      <c r="C1425" t="s">
        <v>20877</v>
      </c>
      <c r="D1425">
        <v>1</v>
      </c>
      <c r="E1425">
        <v>1</v>
      </c>
      <c r="F1425">
        <v>0</v>
      </c>
      <c r="G1425">
        <v>0</v>
      </c>
      <c r="H1425">
        <v>0</v>
      </c>
      <c r="I1425">
        <v>0</v>
      </c>
      <c r="J1425">
        <v>0</v>
      </c>
      <c r="K1425">
        <v>0</v>
      </c>
      <c r="L1425">
        <v>0</v>
      </c>
      <c r="M1425">
        <v>0</v>
      </c>
      <c r="N1425">
        <v>0</v>
      </c>
      <c r="O1425">
        <v>0</v>
      </c>
      <c r="P1425">
        <v>0</v>
      </c>
      <c r="Q1425">
        <v>0.24399999999999999</v>
      </c>
      <c r="R1425">
        <v>0.27200000000000002</v>
      </c>
      <c r="S1425">
        <v>0.33400000000000002</v>
      </c>
      <c r="T1425">
        <v>0.60599999999999998</v>
      </c>
      <c r="U1425">
        <v>0.26400000000000001</v>
      </c>
      <c r="V1425">
        <v>70</v>
      </c>
      <c r="W1425">
        <v>0</v>
      </c>
      <c r="X1425">
        <v>0</v>
      </c>
      <c r="Y1425">
        <v>0</v>
      </c>
      <c r="Z1425">
        <v>0</v>
      </c>
      <c r="AA1425">
        <v>0</v>
      </c>
    </row>
    <row r="1426" spans="1:27" x14ac:dyDescent="0.25">
      <c r="A1426" t="s">
        <v>4902</v>
      </c>
      <c r="B1426" t="s">
        <v>4903</v>
      </c>
      <c r="C1426" t="s">
        <v>20881</v>
      </c>
      <c r="D1426">
        <v>1</v>
      </c>
      <c r="E1426">
        <v>1</v>
      </c>
      <c r="F1426">
        <v>0</v>
      </c>
      <c r="G1426">
        <v>0</v>
      </c>
      <c r="H1426">
        <v>0</v>
      </c>
      <c r="I1426">
        <v>0</v>
      </c>
      <c r="J1426">
        <v>0</v>
      </c>
      <c r="K1426">
        <v>0</v>
      </c>
      <c r="L1426">
        <v>0</v>
      </c>
      <c r="M1426">
        <v>0</v>
      </c>
      <c r="N1426">
        <v>0</v>
      </c>
      <c r="O1426">
        <v>0</v>
      </c>
      <c r="P1426">
        <v>0</v>
      </c>
      <c r="Q1426">
        <v>0.23</v>
      </c>
      <c r="R1426">
        <v>0.27200000000000002</v>
      </c>
      <c r="S1426">
        <v>0.32800000000000001</v>
      </c>
      <c r="T1426">
        <v>0.6</v>
      </c>
      <c r="U1426">
        <v>0.26400000000000001</v>
      </c>
      <c r="V1426">
        <v>58</v>
      </c>
      <c r="W1426">
        <v>0</v>
      </c>
      <c r="X1426">
        <v>0</v>
      </c>
      <c r="Y1426">
        <v>0</v>
      </c>
      <c r="Z1426">
        <v>0</v>
      </c>
      <c r="AA1426">
        <v>0</v>
      </c>
    </row>
    <row r="1427" spans="1:27" x14ac:dyDescent="0.25">
      <c r="A1427" t="s">
        <v>3122</v>
      </c>
      <c r="B1427" t="s">
        <v>3123</v>
      </c>
      <c r="C1427" t="s">
        <v>20891</v>
      </c>
      <c r="D1427">
        <v>54</v>
      </c>
      <c r="E1427">
        <v>50</v>
      </c>
      <c r="F1427">
        <v>12</v>
      </c>
      <c r="G1427">
        <v>2</v>
      </c>
      <c r="H1427">
        <v>0</v>
      </c>
      <c r="I1427">
        <v>0</v>
      </c>
      <c r="J1427">
        <v>4</v>
      </c>
      <c r="K1427">
        <v>4</v>
      </c>
      <c r="L1427">
        <v>3</v>
      </c>
      <c r="M1427">
        <v>9</v>
      </c>
      <c r="N1427">
        <v>0</v>
      </c>
      <c r="O1427">
        <v>1</v>
      </c>
      <c r="P1427">
        <v>1</v>
      </c>
      <c r="Q1427">
        <v>0.24199999999999999</v>
      </c>
      <c r="R1427">
        <v>0.28100000000000003</v>
      </c>
      <c r="S1427">
        <v>0.318</v>
      </c>
      <c r="T1427">
        <v>0.59899999999999998</v>
      </c>
      <c r="U1427">
        <v>0.26400000000000001</v>
      </c>
      <c r="V1427">
        <v>67</v>
      </c>
      <c r="W1427">
        <v>-0.1</v>
      </c>
      <c r="X1427">
        <v>0</v>
      </c>
      <c r="Y1427">
        <v>-2.1</v>
      </c>
      <c r="Z1427">
        <v>0.6</v>
      </c>
      <c r="AA1427">
        <v>0</v>
      </c>
    </row>
    <row r="1428" spans="1:27" x14ac:dyDescent="0.25">
      <c r="A1428" t="s">
        <v>20978</v>
      </c>
      <c r="B1428" t="s">
        <v>20979</v>
      </c>
      <c r="C1428" t="s">
        <v>1</v>
      </c>
      <c r="D1428">
        <v>1</v>
      </c>
      <c r="E1428">
        <v>1</v>
      </c>
      <c r="F1428">
        <v>0</v>
      </c>
      <c r="G1428">
        <v>0</v>
      </c>
      <c r="H1428">
        <v>0</v>
      </c>
      <c r="I1428">
        <v>0</v>
      </c>
      <c r="J1428">
        <v>0</v>
      </c>
      <c r="K1428">
        <v>0</v>
      </c>
      <c r="L1428">
        <v>0</v>
      </c>
      <c r="M1428">
        <v>0</v>
      </c>
      <c r="N1428">
        <v>0</v>
      </c>
      <c r="O1428">
        <v>0</v>
      </c>
      <c r="P1428">
        <v>0</v>
      </c>
      <c r="Q1428">
        <v>0.20699999999999999</v>
      </c>
      <c r="R1428">
        <v>0.26200000000000001</v>
      </c>
      <c r="S1428">
        <v>0.33900000000000002</v>
      </c>
      <c r="T1428">
        <v>0.60099999999999998</v>
      </c>
      <c r="U1428">
        <v>0.26400000000000001</v>
      </c>
      <c r="V1428">
        <v>63</v>
      </c>
      <c r="W1428">
        <v>0</v>
      </c>
      <c r="X1428">
        <v>0</v>
      </c>
      <c r="Y1428">
        <v>0</v>
      </c>
      <c r="Z1428">
        <v>0</v>
      </c>
      <c r="AA1428">
        <v>0</v>
      </c>
    </row>
    <row r="1429" spans="1:27" x14ac:dyDescent="0.25">
      <c r="A1429">
        <v>11464</v>
      </c>
      <c r="B1429" t="s">
        <v>4146</v>
      </c>
      <c r="C1429" t="s">
        <v>20877</v>
      </c>
      <c r="D1429">
        <v>1</v>
      </c>
      <c r="E1429">
        <v>1</v>
      </c>
      <c r="F1429">
        <v>0</v>
      </c>
      <c r="G1429">
        <v>0</v>
      </c>
      <c r="H1429">
        <v>0</v>
      </c>
      <c r="I1429">
        <v>0</v>
      </c>
      <c r="J1429">
        <v>0</v>
      </c>
      <c r="K1429">
        <v>0</v>
      </c>
      <c r="L1429">
        <v>0</v>
      </c>
      <c r="M1429">
        <v>0</v>
      </c>
      <c r="N1429">
        <v>0</v>
      </c>
      <c r="O1429">
        <v>0</v>
      </c>
      <c r="P1429">
        <v>0</v>
      </c>
      <c r="Q1429">
        <v>0.22800000000000001</v>
      </c>
      <c r="R1429">
        <v>0.27100000000000002</v>
      </c>
      <c r="S1429">
        <v>0.32800000000000001</v>
      </c>
      <c r="T1429">
        <v>0.59899999999999998</v>
      </c>
      <c r="U1429">
        <v>0.26400000000000001</v>
      </c>
      <c r="V1429">
        <v>70</v>
      </c>
      <c r="W1429">
        <v>0</v>
      </c>
      <c r="X1429">
        <v>0</v>
      </c>
      <c r="Y1429">
        <v>0</v>
      </c>
      <c r="Z1429">
        <v>0</v>
      </c>
      <c r="AA1429">
        <v>0</v>
      </c>
    </row>
    <row r="1430" spans="1:27" x14ac:dyDescent="0.25">
      <c r="A1430" t="s">
        <v>20980</v>
      </c>
      <c r="B1430" t="s">
        <v>20981</v>
      </c>
      <c r="C1430" t="s">
        <v>20881</v>
      </c>
      <c r="D1430">
        <v>1</v>
      </c>
      <c r="E1430">
        <v>1</v>
      </c>
      <c r="F1430">
        <v>0</v>
      </c>
      <c r="G1430">
        <v>0</v>
      </c>
      <c r="H1430">
        <v>0</v>
      </c>
      <c r="I1430">
        <v>0</v>
      </c>
      <c r="J1430">
        <v>0</v>
      </c>
      <c r="K1430">
        <v>0</v>
      </c>
      <c r="L1430">
        <v>0</v>
      </c>
      <c r="M1430">
        <v>0</v>
      </c>
      <c r="N1430">
        <v>0</v>
      </c>
      <c r="O1430">
        <v>0</v>
      </c>
      <c r="P1430">
        <v>0</v>
      </c>
      <c r="Q1430">
        <v>0.219</v>
      </c>
      <c r="R1430">
        <v>0.27</v>
      </c>
      <c r="S1430">
        <v>0.33100000000000002</v>
      </c>
      <c r="T1430">
        <v>0.60099999999999998</v>
      </c>
      <c r="U1430">
        <v>0.26400000000000001</v>
      </c>
      <c r="V1430">
        <v>58</v>
      </c>
      <c r="W1430">
        <v>0</v>
      </c>
      <c r="X1430">
        <v>0</v>
      </c>
      <c r="Y1430">
        <v>0</v>
      </c>
      <c r="Z1430">
        <v>0</v>
      </c>
      <c r="AA1430">
        <v>0</v>
      </c>
    </row>
    <row r="1431" spans="1:27" x14ac:dyDescent="0.25">
      <c r="A1431" t="s">
        <v>3905</v>
      </c>
      <c r="B1431" t="s">
        <v>3906</v>
      </c>
      <c r="C1431" t="s">
        <v>20872</v>
      </c>
      <c r="D1431">
        <v>1</v>
      </c>
      <c r="E1431">
        <v>1</v>
      </c>
      <c r="F1431">
        <v>0</v>
      </c>
      <c r="G1431">
        <v>0</v>
      </c>
      <c r="H1431">
        <v>0</v>
      </c>
      <c r="I1431">
        <v>0</v>
      </c>
      <c r="J1431">
        <v>0</v>
      </c>
      <c r="K1431">
        <v>0</v>
      </c>
      <c r="L1431">
        <v>0</v>
      </c>
      <c r="M1431">
        <v>0</v>
      </c>
      <c r="N1431">
        <v>0</v>
      </c>
      <c r="O1431">
        <v>0</v>
      </c>
      <c r="P1431">
        <v>0</v>
      </c>
      <c r="Q1431">
        <v>0.23499999999999999</v>
      </c>
      <c r="R1431">
        <v>0.27300000000000002</v>
      </c>
      <c r="S1431">
        <v>0.33</v>
      </c>
      <c r="T1431">
        <v>0.60199999999999998</v>
      </c>
      <c r="U1431">
        <v>0.26300000000000001</v>
      </c>
      <c r="V1431">
        <v>62</v>
      </c>
      <c r="W1431">
        <v>0</v>
      </c>
      <c r="X1431">
        <v>0</v>
      </c>
      <c r="Y1431">
        <v>0</v>
      </c>
      <c r="Z1431">
        <v>0</v>
      </c>
      <c r="AA1431">
        <v>0</v>
      </c>
    </row>
    <row r="1432" spans="1:27" x14ac:dyDescent="0.25">
      <c r="A1432">
        <v>5306</v>
      </c>
      <c r="B1432" t="s">
        <v>4181</v>
      </c>
      <c r="C1432" t="s">
        <v>20870</v>
      </c>
      <c r="D1432">
        <v>1</v>
      </c>
      <c r="E1432">
        <v>1</v>
      </c>
      <c r="F1432">
        <v>0</v>
      </c>
      <c r="G1432">
        <v>0</v>
      </c>
      <c r="H1432">
        <v>0</v>
      </c>
      <c r="I1432">
        <v>0</v>
      </c>
      <c r="J1432">
        <v>0</v>
      </c>
      <c r="K1432">
        <v>0</v>
      </c>
      <c r="L1432">
        <v>0</v>
      </c>
      <c r="M1432">
        <v>0</v>
      </c>
      <c r="N1432">
        <v>0</v>
      </c>
      <c r="O1432">
        <v>0</v>
      </c>
      <c r="P1432">
        <v>0</v>
      </c>
      <c r="Q1432">
        <v>0.216</v>
      </c>
      <c r="R1432">
        <v>0.27200000000000002</v>
      </c>
      <c r="S1432">
        <v>0.32500000000000001</v>
      </c>
      <c r="T1432">
        <v>0.59699999999999998</v>
      </c>
      <c r="U1432">
        <v>0.26300000000000001</v>
      </c>
      <c r="V1432">
        <v>60</v>
      </c>
      <c r="W1432">
        <v>0</v>
      </c>
      <c r="X1432">
        <v>0</v>
      </c>
      <c r="Y1432">
        <v>0</v>
      </c>
      <c r="Z1432">
        <v>0</v>
      </c>
      <c r="AA1432">
        <v>0</v>
      </c>
    </row>
    <row r="1433" spans="1:27" x14ac:dyDescent="0.25">
      <c r="A1433" t="s">
        <v>20982</v>
      </c>
      <c r="B1433" t="s">
        <v>20983</v>
      </c>
      <c r="C1433" t="s">
        <v>20885</v>
      </c>
      <c r="D1433">
        <v>1</v>
      </c>
      <c r="E1433">
        <v>1</v>
      </c>
      <c r="F1433">
        <v>0</v>
      </c>
      <c r="G1433">
        <v>0</v>
      </c>
      <c r="H1433">
        <v>0</v>
      </c>
      <c r="I1433">
        <v>0</v>
      </c>
      <c r="J1433">
        <v>0</v>
      </c>
      <c r="K1433">
        <v>0</v>
      </c>
      <c r="L1433">
        <v>0</v>
      </c>
      <c r="M1433">
        <v>0</v>
      </c>
      <c r="N1433">
        <v>0</v>
      </c>
      <c r="O1433">
        <v>0</v>
      </c>
      <c r="P1433">
        <v>0</v>
      </c>
      <c r="Q1433">
        <v>0.23499999999999999</v>
      </c>
      <c r="R1433">
        <v>0.27500000000000002</v>
      </c>
      <c r="S1433">
        <v>0.32300000000000001</v>
      </c>
      <c r="T1433">
        <v>0.59799999999999998</v>
      </c>
      <c r="U1433">
        <v>0.26300000000000001</v>
      </c>
      <c r="V1433">
        <v>64</v>
      </c>
      <c r="W1433">
        <v>0</v>
      </c>
      <c r="X1433">
        <v>0</v>
      </c>
      <c r="Y1433">
        <v>0</v>
      </c>
      <c r="Z1433">
        <v>0</v>
      </c>
      <c r="AA1433">
        <v>0</v>
      </c>
    </row>
    <row r="1434" spans="1:27" x14ac:dyDescent="0.25">
      <c r="A1434" t="s">
        <v>3654</v>
      </c>
      <c r="B1434" t="s">
        <v>3655</v>
      </c>
      <c r="C1434" t="s">
        <v>20868</v>
      </c>
      <c r="D1434">
        <v>1</v>
      </c>
      <c r="E1434">
        <v>1</v>
      </c>
      <c r="F1434">
        <v>0</v>
      </c>
      <c r="G1434">
        <v>0</v>
      </c>
      <c r="H1434">
        <v>0</v>
      </c>
      <c r="I1434">
        <v>0</v>
      </c>
      <c r="J1434">
        <v>0</v>
      </c>
      <c r="K1434">
        <v>0</v>
      </c>
      <c r="L1434">
        <v>0</v>
      </c>
      <c r="M1434">
        <v>0</v>
      </c>
      <c r="N1434">
        <v>0</v>
      </c>
      <c r="O1434">
        <v>0</v>
      </c>
      <c r="P1434">
        <v>0</v>
      </c>
      <c r="Q1434">
        <v>0.22500000000000001</v>
      </c>
      <c r="R1434">
        <v>0.255</v>
      </c>
      <c r="S1434">
        <v>0.35099999999999998</v>
      </c>
      <c r="T1434">
        <v>0.60699999999999998</v>
      </c>
      <c r="U1434">
        <v>0.26300000000000001</v>
      </c>
      <c r="V1434">
        <v>62</v>
      </c>
      <c r="W1434">
        <v>0</v>
      </c>
      <c r="X1434">
        <v>0</v>
      </c>
      <c r="Y1434">
        <v>0</v>
      </c>
      <c r="Z1434">
        <v>0</v>
      </c>
      <c r="AA1434">
        <v>0</v>
      </c>
    </row>
    <row r="1435" spans="1:27" x14ac:dyDescent="0.25">
      <c r="A1435" t="s">
        <v>2835</v>
      </c>
      <c r="B1435" t="s">
        <v>2836</v>
      </c>
      <c r="C1435" t="s">
        <v>20886</v>
      </c>
      <c r="D1435">
        <v>1</v>
      </c>
      <c r="E1435">
        <v>1</v>
      </c>
      <c r="F1435">
        <v>0</v>
      </c>
      <c r="G1435">
        <v>0</v>
      </c>
      <c r="H1435">
        <v>0</v>
      </c>
      <c r="I1435">
        <v>0</v>
      </c>
      <c r="J1435">
        <v>0</v>
      </c>
      <c r="K1435">
        <v>0</v>
      </c>
      <c r="L1435">
        <v>0</v>
      </c>
      <c r="M1435">
        <v>0</v>
      </c>
      <c r="N1435">
        <v>0</v>
      </c>
      <c r="O1435">
        <v>0</v>
      </c>
      <c r="P1435">
        <v>0</v>
      </c>
      <c r="Q1435">
        <v>0.22900000000000001</v>
      </c>
      <c r="R1435">
        <v>0.28299999999999997</v>
      </c>
      <c r="S1435">
        <v>0.309</v>
      </c>
      <c r="T1435">
        <v>0.59199999999999997</v>
      </c>
      <c r="U1435">
        <v>0.26300000000000001</v>
      </c>
      <c r="V1435">
        <v>62</v>
      </c>
      <c r="W1435">
        <v>0</v>
      </c>
      <c r="X1435">
        <v>0</v>
      </c>
      <c r="Y1435">
        <v>0</v>
      </c>
      <c r="Z1435">
        <v>0</v>
      </c>
      <c r="AA1435">
        <v>0</v>
      </c>
    </row>
    <row r="1436" spans="1:27" x14ac:dyDescent="0.25">
      <c r="A1436" t="s">
        <v>2857</v>
      </c>
      <c r="B1436" t="s">
        <v>2858</v>
      </c>
      <c r="C1436" t="s">
        <v>20873</v>
      </c>
      <c r="D1436">
        <v>1</v>
      </c>
      <c r="E1436">
        <v>1</v>
      </c>
      <c r="F1436">
        <v>0</v>
      </c>
      <c r="G1436">
        <v>0</v>
      </c>
      <c r="H1436">
        <v>0</v>
      </c>
      <c r="I1436">
        <v>0</v>
      </c>
      <c r="J1436">
        <v>0</v>
      </c>
      <c r="K1436">
        <v>0</v>
      </c>
      <c r="L1436">
        <v>0</v>
      </c>
      <c r="M1436">
        <v>0</v>
      </c>
      <c r="N1436">
        <v>0</v>
      </c>
      <c r="O1436">
        <v>0</v>
      </c>
      <c r="P1436">
        <v>0</v>
      </c>
      <c r="Q1436">
        <v>0.22</v>
      </c>
      <c r="R1436">
        <v>0.26300000000000001</v>
      </c>
      <c r="S1436">
        <v>0.34</v>
      </c>
      <c r="T1436">
        <v>0.60299999999999998</v>
      </c>
      <c r="U1436">
        <v>0.26300000000000001</v>
      </c>
      <c r="V1436">
        <v>61</v>
      </c>
      <c r="W1436">
        <v>0</v>
      </c>
      <c r="X1436">
        <v>0</v>
      </c>
      <c r="Y1436">
        <v>0</v>
      </c>
      <c r="Z1436">
        <v>0</v>
      </c>
      <c r="AA1436">
        <v>0</v>
      </c>
    </row>
    <row r="1437" spans="1:27" x14ac:dyDescent="0.25">
      <c r="A1437" t="s">
        <v>2176</v>
      </c>
      <c r="B1437" t="s">
        <v>2177</v>
      </c>
      <c r="C1437" t="s">
        <v>20892</v>
      </c>
      <c r="D1437">
        <v>1</v>
      </c>
      <c r="E1437">
        <v>1</v>
      </c>
      <c r="F1437">
        <v>0</v>
      </c>
      <c r="G1437">
        <v>0</v>
      </c>
      <c r="H1437">
        <v>0</v>
      </c>
      <c r="I1437">
        <v>0</v>
      </c>
      <c r="J1437">
        <v>0</v>
      </c>
      <c r="K1437">
        <v>0</v>
      </c>
      <c r="L1437">
        <v>0</v>
      </c>
      <c r="M1437">
        <v>0</v>
      </c>
      <c r="N1437">
        <v>0</v>
      </c>
      <c r="O1437">
        <v>0</v>
      </c>
      <c r="P1437">
        <v>0</v>
      </c>
      <c r="Q1437">
        <v>0.23400000000000001</v>
      </c>
      <c r="R1437">
        <v>0.27500000000000002</v>
      </c>
      <c r="S1437">
        <v>0.32700000000000001</v>
      </c>
      <c r="T1437">
        <v>0.60199999999999998</v>
      </c>
      <c r="U1437">
        <v>0.26300000000000001</v>
      </c>
      <c r="V1437">
        <v>62</v>
      </c>
      <c r="W1437">
        <v>0</v>
      </c>
      <c r="X1437">
        <v>0</v>
      </c>
      <c r="Y1437">
        <v>0</v>
      </c>
      <c r="Z1437">
        <v>0</v>
      </c>
      <c r="AA1437">
        <v>0</v>
      </c>
    </row>
    <row r="1438" spans="1:27" x14ac:dyDescent="0.25">
      <c r="A1438" t="s">
        <v>1749</v>
      </c>
      <c r="B1438" t="s">
        <v>1750</v>
      </c>
      <c r="C1438" t="s">
        <v>20885</v>
      </c>
      <c r="D1438">
        <v>1</v>
      </c>
      <c r="E1438">
        <v>1</v>
      </c>
      <c r="F1438">
        <v>0</v>
      </c>
      <c r="G1438">
        <v>0</v>
      </c>
      <c r="H1438">
        <v>0</v>
      </c>
      <c r="I1438">
        <v>0</v>
      </c>
      <c r="J1438">
        <v>0</v>
      </c>
      <c r="K1438">
        <v>0</v>
      </c>
      <c r="L1438">
        <v>0</v>
      </c>
      <c r="M1438">
        <v>0</v>
      </c>
      <c r="N1438">
        <v>0</v>
      </c>
      <c r="O1438">
        <v>0</v>
      </c>
      <c r="P1438">
        <v>0</v>
      </c>
      <c r="Q1438">
        <v>0.23</v>
      </c>
      <c r="R1438">
        <v>0.27100000000000002</v>
      </c>
      <c r="S1438">
        <v>0.32900000000000001</v>
      </c>
      <c r="T1438">
        <v>0.59899999999999998</v>
      </c>
      <c r="U1438">
        <v>0.26300000000000001</v>
      </c>
      <c r="V1438">
        <v>64</v>
      </c>
      <c r="W1438">
        <v>0</v>
      </c>
      <c r="X1438">
        <v>0</v>
      </c>
      <c r="Y1438">
        <v>0</v>
      </c>
      <c r="Z1438">
        <v>0</v>
      </c>
      <c r="AA1438">
        <v>0</v>
      </c>
    </row>
    <row r="1439" spans="1:27" x14ac:dyDescent="0.25">
      <c r="A1439" t="s">
        <v>4581</v>
      </c>
      <c r="B1439" t="s">
        <v>4582</v>
      </c>
      <c r="C1439" t="s">
        <v>20876</v>
      </c>
      <c r="D1439">
        <v>1</v>
      </c>
      <c r="E1439">
        <v>1</v>
      </c>
      <c r="F1439">
        <v>0</v>
      </c>
      <c r="G1439">
        <v>0</v>
      </c>
      <c r="H1439">
        <v>0</v>
      </c>
      <c r="I1439">
        <v>0</v>
      </c>
      <c r="J1439">
        <v>0</v>
      </c>
      <c r="K1439">
        <v>0</v>
      </c>
      <c r="L1439">
        <v>0</v>
      </c>
      <c r="M1439">
        <v>0</v>
      </c>
      <c r="N1439">
        <v>0</v>
      </c>
      <c r="O1439">
        <v>0</v>
      </c>
      <c r="P1439">
        <v>0</v>
      </c>
      <c r="Q1439">
        <v>0.23899999999999999</v>
      </c>
      <c r="R1439">
        <v>0.27700000000000002</v>
      </c>
      <c r="S1439">
        <v>0.32200000000000001</v>
      </c>
      <c r="T1439">
        <v>0.59899999999999998</v>
      </c>
      <c r="U1439">
        <v>0.26300000000000001</v>
      </c>
      <c r="V1439">
        <v>66</v>
      </c>
      <c r="W1439">
        <v>0</v>
      </c>
      <c r="X1439">
        <v>0</v>
      </c>
      <c r="Y1439">
        <v>0</v>
      </c>
      <c r="Z1439">
        <v>0</v>
      </c>
      <c r="AA1439">
        <v>0</v>
      </c>
    </row>
    <row r="1440" spans="1:27" x14ac:dyDescent="0.25">
      <c r="A1440" t="s">
        <v>4440</v>
      </c>
      <c r="B1440" t="s">
        <v>4441</v>
      </c>
      <c r="C1440" t="s">
        <v>20883</v>
      </c>
      <c r="D1440">
        <v>1</v>
      </c>
      <c r="E1440">
        <v>1</v>
      </c>
      <c r="F1440">
        <v>0</v>
      </c>
      <c r="G1440">
        <v>0</v>
      </c>
      <c r="H1440">
        <v>0</v>
      </c>
      <c r="I1440">
        <v>0</v>
      </c>
      <c r="J1440">
        <v>0</v>
      </c>
      <c r="K1440">
        <v>0</v>
      </c>
      <c r="L1440">
        <v>0</v>
      </c>
      <c r="M1440">
        <v>0</v>
      </c>
      <c r="N1440">
        <v>0</v>
      </c>
      <c r="O1440">
        <v>0</v>
      </c>
      <c r="P1440">
        <v>0</v>
      </c>
      <c r="Q1440">
        <v>0.23499999999999999</v>
      </c>
      <c r="R1440">
        <v>0.26900000000000002</v>
      </c>
      <c r="S1440">
        <v>0.33200000000000002</v>
      </c>
      <c r="T1440">
        <v>0.60099999999999998</v>
      </c>
      <c r="U1440">
        <v>0.26300000000000001</v>
      </c>
      <c r="V1440">
        <v>61</v>
      </c>
      <c r="W1440">
        <v>0</v>
      </c>
      <c r="X1440">
        <v>0</v>
      </c>
      <c r="Y1440">
        <v>0</v>
      </c>
      <c r="Z1440">
        <v>0</v>
      </c>
      <c r="AA1440">
        <v>0</v>
      </c>
    </row>
    <row r="1441" spans="1:27" x14ac:dyDescent="0.25">
      <c r="A1441">
        <v>3664</v>
      </c>
      <c r="B1441" t="s">
        <v>4888</v>
      </c>
      <c r="C1441" t="s">
        <v>20891</v>
      </c>
      <c r="D1441">
        <v>1</v>
      </c>
      <c r="E1441">
        <v>1</v>
      </c>
      <c r="F1441">
        <v>0</v>
      </c>
      <c r="G1441">
        <v>0</v>
      </c>
      <c r="H1441">
        <v>0</v>
      </c>
      <c r="I1441">
        <v>0</v>
      </c>
      <c r="J1441">
        <v>0</v>
      </c>
      <c r="K1441">
        <v>0</v>
      </c>
      <c r="L1441">
        <v>0</v>
      </c>
      <c r="M1441">
        <v>0</v>
      </c>
      <c r="N1441">
        <v>0</v>
      </c>
      <c r="O1441">
        <v>0</v>
      </c>
      <c r="P1441">
        <v>0</v>
      </c>
      <c r="Q1441">
        <v>0.20599999999999999</v>
      </c>
      <c r="R1441">
        <v>0.26600000000000001</v>
      </c>
      <c r="S1441">
        <v>0.33500000000000002</v>
      </c>
      <c r="T1441">
        <v>0.60099999999999998</v>
      </c>
      <c r="U1441">
        <v>0.26300000000000001</v>
      </c>
      <c r="V1441">
        <v>67</v>
      </c>
      <c r="W1441">
        <v>0</v>
      </c>
      <c r="X1441">
        <v>0</v>
      </c>
      <c r="Y1441">
        <v>0</v>
      </c>
      <c r="Z1441">
        <v>0</v>
      </c>
      <c r="AA1441">
        <v>0</v>
      </c>
    </row>
    <row r="1442" spans="1:27" x14ac:dyDescent="0.25">
      <c r="A1442" t="s">
        <v>4175</v>
      </c>
      <c r="B1442" t="s">
        <v>4176</v>
      </c>
      <c r="C1442" t="s">
        <v>20865</v>
      </c>
      <c r="D1442">
        <v>1</v>
      </c>
      <c r="E1442">
        <v>1</v>
      </c>
      <c r="F1442">
        <v>0</v>
      </c>
      <c r="G1442">
        <v>0</v>
      </c>
      <c r="H1442">
        <v>0</v>
      </c>
      <c r="I1442">
        <v>0</v>
      </c>
      <c r="J1442">
        <v>0</v>
      </c>
      <c r="K1442">
        <v>0</v>
      </c>
      <c r="L1442">
        <v>0</v>
      </c>
      <c r="M1442">
        <v>0</v>
      </c>
      <c r="N1442">
        <v>0</v>
      </c>
      <c r="O1442">
        <v>0</v>
      </c>
      <c r="P1442">
        <v>0</v>
      </c>
      <c r="Q1442">
        <v>0.22</v>
      </c>
      <c r="R1442">
        <v>0.27500000000000002</v>
      </c>
      <c r="S1442">
        <v>0.31900000000000001</v>
      </c>
      <c r="T1442">
        <v>0.59399999999999997</v>
      </c>
      <c r="U1442">
        <v>0.26300000000000001</v>
      </c>
      <c r="V1442">
        <v>68</v>
      </c>
      <c r="W1442">
        <v>0</v>
      </c>
      <c r="X1442">
        <v>0</v>
      </c>
      <c r="Y1442">
        <v>0</v>
      </c>
      <c r="Z1442">
        <v>0</v>
      </c>
      <c r="AA1442">
        <v>0</v>
      </c>
    </row>
    <row r="1443" spans="1:27" x14ac:dyDescent="0.25">
      <c r="A1443" t="s">
        <v>3611</v>
      </c>
      <c r="B1443" t="s">
        <v>3612</v>
      </c>
      <c r="C1443" t="s">
        <v>20872</v>
      </c>
      <c r="D1443">
        <v>1</v>
      </c>
      <c r="E1443">
        <v>1</v>
      </c>
      <c r="F1443">
        <v>0</v>
      </c>
      <c r="G1443">
        <v>0</v>
      </c>
      <c r="H1443">
        <v>0</v>
      </c>
      <c r="I1443">
        <v>0</v>
      </c>
      <c r="J1443">
        <v>0</v>
      </c>
      <c r="K1443">
        <v>0</v>
      </c>
      <c r="L1443">
        <v>0</v>
      </c>
      <c r="M1443">
        <v>0</v>
      </c>
      <c r="N1443">
        <v>0</v>
      </c>
      <c r="O1443">
        <v>0</v>
      </c>
      <c r="P1443">
        <v>0</v>
      </c>
      <c r="Q1443">
        <v>0.23100000000000001</v>
      </c>
      <c r="R1443">
        <v>0.27300000000000002</v>
      </c>
      <c r="S1443">
        <v>0.32600000000000001</v>
      </c>
      <c r="T1443">
        <v>0.59799999999999998</v>
      </c>
      <c r="U1443">
        <v>0.26300000000000001</v>
      </c>
      <c r="V1443">
        <v>62</v>
      </c>
      <c r="W1443">
        <v>0</v>
      </c>
      <c r="X1443">
        <v>0</v>
      </c>
      <c r="Y1443">
        <v>0</v>
      </c>
      <c r="Z1443">
        <v>0</v>
      </c>
      <c r="AA1443">
        <v>0</v>
      </c>
    </row>
    <row r="1444" spans="1:27" x14ac:dyDescent="0.25">
      <c r="A1444" t="s">
        <v>4268</v>
      </c>
      <c r="B1444" t="s">
        <v>4269</v>
      </c>
      <c r="C1444" t="s">
        <v>20865</v>
      </c>
      <c r="D1444">
        <v>1</v>
      </c>
      <c r="E1444">
        <v>1</v>
      </c>
      <c r="F1444">
        <v>0</v>
      </c>
      <c r="G1444">
        <v>0</v>
      </c>
      <c r="H1444">
        <v>0</v>
      </c>
      <c r="I1444">
        <v>0</v>
      </c>
      <c r="J1444">
        <v>0</v>
      </c>
      <c r="K1444">
        <v>0</v>
      </c>
      <c r="L1444">
        <v>0</v>
      </c>
      <c r="M1444">
        <v>0</v>
      </c>
      <c r="N1444">
        <v>0</v>
      </c>
      <c r="O1444">
        <v>0</v>
      </c>
      <c r="P1444">
        <v>0</v>
      </c>
      <c r="Q1444">
        <v>0.216</v>
      </c>
      <c r="R1444">
        <v>0.26100000000000001</v>
      </c>
      <c r="S1444">
        <v>0.33900000000000002</v>
      </c>
      <c r="T1444">
        <v>0.60099999999999998</v>
      </c>
      <c r="U1444">
        <v>0.26300000000000001</v>
      </c>
      <c r="V1444">
        <v>68</v>
      </c>
      <c r="W1444">
        <v>0</v>
      </c>
      <c r="X1444">
        <v>0</v>
      </c>
      <c r="Y1444">
        <v>0</v>
      </c>
      <c r="Z1444">
        <v>0</v>
      </c>
      <c r="AA1444">
        <v>0</v>
      </c>
    </row>
    <row r="1445" spans="1:27" x14ac:dyDescent="0.25">
      <c r="A1445" t="s">
        <v>3372</v>
      </c>
      <c r="B1445" t="s">
        <v>3373</v>
      </c>
      <c r="C1445" t="s">
        <v>20889</v>
      </c>
      <c r="D1445">
        <v>1</v>
      </c>
      <c r="E1445">
        <v>1</v>
      </c>
      <c r="F1445">
        <v>0</v>
      </c>
      <c r="G1445">
        <v>0</v>
      </c>
      <c r="H1445">
        <v>0</v>
      </c>
      <c r="I1445">
        <v>0</v>
      </c>
      <c r="J1445">
        <v>0</v>
      </c>
      <c r="K1445">
        <v>0</v>
      </c>
      <c r="L1445">
        <v>0</v>
      </c>
      <c r="M1445">
        <v>0</v>
      </c>
      <c r="N1445">
        <v>0</v>
      </c>
      <c r="O1445">
        <v>0</v>
      </c>
      <c r="P1445">
        <v>0</v>
      </c>
      <c r="Q1445">
        <v>0.19800000000000001</v>
      </c>
      <c r="R1445">
        <v>0.26500000000000001</v>
      </c>
      <c r="S1445">
        <v>0.33</v>
      </c>
      <c r="T1445">
        <v>0.59499999999999997</v>
      </c>
      <c r="U1445">
        <v>0.26300000000000001</v>
      </c>
      <c r="V1445">
        <v>66</v>
      </c>
      <c r="W1445">
        <v>0</v>
      </c>
      <c r="X1445">
        <v>0</v>
      </c>
      <c r="Y1445">
        <v>0</v>
      </c>
      <c r="Z1445">
        <v>0</v>
      </c>
      <c r="AA1445">
        <v>0</v>
      </c>
    </row>
    <row r="1446" spans="1:27" x14ac:dyDescent="0.25">
      <c r="A1446" t="s">
        <v>2093</v>
      </c>
      <c r="B1446" t="s">
        <v>2094</v>
      </c>
      <c r="C1446" t="s">
        <v>20879</v>
      </c>
      <c r="D1446">
        <v>1</v>
      </c>
      <c r="E1446">
        <v>1</v>
      </c>
      <c r="F1446">
        <v>0</v>
      </c>
      <c r="G1446">
        <v>0</v>
      </c>
      <c r="H1446">
        <v>0</v>
      </c>
      <c r="I1446">
        <v>0</v>
      </c>
      <c r="J1446">
        <v>0</v>
      </c>
      <c r="K1446">
        <v>0</v>
      </c>
      <c r="L1446">
        <v>0</v>
      </c>
      <c r="M1446">
        <v>0</v>
      </c>
      <c r="N1446">
        <v>0</v>
      </c>
      <c r="O1446">
        <v>0</v>
      </c>
      <c r="P1446">
        <v>0</v>
      </c>
      <c r="Q1446">
        <v>0.223</v>
      </c>
      <c r="R1446">
        <v>0.27100000000000002</v>
      </c>
      <c r="S1446">
        <v>0.33100000000000002</v>
      </c>
      <c r="T1446">
        <v>0.60199999999999998</v>
      </c>
      <c r="U1446">
        <v>0.26300000000000001</v>
      </c>
      <c r="V1446">
        <v>45</v>
      </c>
      <c r="W1446">
        <v>0</v>
      </c>
      <c r="X1446">
        <v>0</v>
      </c>
      <c r="Y1446">
        <v>-0.1</v>
      </c>
      <c r="Z1446">
        <v>0</v>
      </c>
      <c r="AA1446">
        <v>0</v>
      </c>
    </row>
    <row r="1447" spans="1:27" x14ac:dyDescent="0.25">
      <c r="A1447" t="s">
        <v>20984</v>
      </c>
      <c r="B1447" t="s">
        <v>20985</v>
      </c>
      <c r="C1447" t="s">
        <v>1</v>
      </c>
      <c r="D1447">
        <v>1</v>
      </c>
      <c r="E1447">
        <v>1</v>
      </c>
      <c r="F1447">
        <v>0</v>
      </c>
      <c r="G1447">
        <v>0</v>
      </c>
      <c r="H1447">
        <v>0</v>
      </c>
      <c r="I1447">
        <v>0</v>
      </c>
      <c r="J1447">
        <v>0</v>
      </c>
      <c r="K1447">
        <v>0</v>
      </c>
      <c r="L1447">
        <v>0</v>
      </c>
      <c r="M1447">
        <v>0</v>
      </c>
      <c r="N1447">
        <v>0</v>
      </c>
      <c r="O1447">
        <v>0</v>
      </c>
      <c r="P1447">
        <v>0</v>
      </c>
      <c r="Q1447">
        <v>0.254</v>
      </c>
      <c r="R1447">
        <v>0.28100000000000003</v>
      </c>
      <c r="S1447">
        <v>0.317</v>
      </c>
      <c r="T1447">
        <v>0.59799999999999998</v>
      </c>
      <c r="U1447">
        <v>0.26300000000000001</v>
      </c>
      <c r="V1447">
        <v>62</v>
      </c>
      <c r="W1447">
        <v>0</v>
      </c>
      <c r="X1447">
        <v>0</v>
      </c>
      <c r="Y1447">
        <v>0</v>
      </c>
      <c r="Z1447">
        <v>0</v>
      </c>
      <c r="AA1447">
        <v>0</v>
      </c>
    </row>
    <row r="1448" spans="1:27" x14ac:dyDescent="0.25">
      <c r="A1448" t="s">
        <v>2125</v>
      </c>
      <c r="B1448" t="s">
        <v>2126</v>
      </c>
      <c r="C1448" t="s">
        <v>20887</v>
      </c>
      <c r="D1448">
        <v>1</v>
      </c>
      <c r="E1448">
        <v>1</v>
      </c>
      <c r="F1448">
        <v>0</v>
      </c>
      <c r="G1448">
        <v>0</v>
      </c>
      <c r="H1448">
        <v>0</v>
      </c>
      <c r="I1448">
        <v>0</v>
      </c>
      <c r="J1448">
        <v>0</v>
      </c>
      <c r="K1448">
        <v>0</v>
      </c>
      <c r="L1448">
        <v>0</v>
      </c>
      <c r="M1448">
        <v>0</v>
      </c>
      <c r="N1448">
        <v>0</v>
      </c>
      <c r="O1448">
        <v>0</v>
      </c>
      <c r="P1448">
        <v>0</v>
      </c>
      <c r="Q1448">
        <v>0.214</v>
      </c>
      <c r="R1448">
        <v>0.27200000000000002</v>
      </c>
      <c r="S1448">
        <v>0.32300000000000001</v>
      </c>
      <c r="T1448">
        <v>0.59499999999999997</v>
      </c>
      <c r="U1448">
        <v>0.26300000000000001</v>
      </c>
      <c r="V1448">
        <v>63</v>
      </c>
      <c r="W1448">
        <v>0</v>
      </c>
      <c r="X1448">
        <v>0</v>
      </c>
      <c r="Y1448">
        <v>0</v>
      </c>
      <c r="Z1448">
        <v>0</v>
      </c>
      <c r="AA1448">
        <v>0</v>
      </c>
    </row>
    <row r="1449" spans="1:27" x14ac:dyDescent="0.25">
      <c r="A1449" t="s">
        <v>2595</v>
      </c>
      <c r="B1449" t="s">
        <v>2596</v>
      </c>
      <c r="C1449" t="s">
        <v>20882</v>
      </c>
      <c r="D1449">
        <v>1</v>
      </c>
      <c r="E1449">
        <v>1</v>
      </c>
      <c r="F1449">
        <v>0</v>
      </c>
      <c r="G1449">
        <v>0</v>
      </c>
      <c r="H1449">
        <v>0</v>
      </c>
      <c r="I1449">
        <v>0</v>
      </c>
      <c r="J1449">
        <v>0</v>
      </c>
      <c r="K1449">
        <v>0</v>
      </c>
      <c r="L1449">
        <v>0</v>
      </c>
      <c r="M1449">
        <v>0</v>
      </c>
      <c r="N1449">
        <v>0</v>
      </c>
      <c r="O1449">
        <v>0</v>
      </c>
      <c r="P1449">
        <v>0</v>
      </c>
      <c r="Q1449">
        <v>0.223</v>
      </c>
      <c r="R1449">
        <v>0.26500000000000001</v>
      </c>
      <c r="S1449">
        <v>0.33700000000000002</v>
      </c>
      <c r="T1449">
        <v>0.60199999999999998</v>
      </c>
      <c r="U1449">
        <v>0.26300000000000001</v>
      </c>
      <c r="V1449">
        <v>60</v>
      </c>
      <c r="W1449">
        <v>0</v>
      </c>
      <c r="X1449">
        <v>0</v>
      </c>
      <c r="Y1449">
        <v>0</v>
      </c>
      <c r="Z1449">
        <v>0</v>
      </c>
      <c r="AA1449">
        <v>0</v>
      </c>
    </row>
    <row r="1450" spans="1:27" x14ac:dyDescent="0.25">
      <c r="A1450" t="s">
        <v>3668</v>
      </c>
      <c r="B1450" t="s">
        <v>3669</v>
      </c>
      <c r="C1450" t="s">
        <v>20866</v>
      </c>
      <c r="D1450">
        <v>1</v>
      </c>
      <c r="E1450">
        <v>1</v>
      </c>
      <c r="F1450">
        <v>0</v>
      </c>
      <c r="G1450">
        <v>0</v>
      </c>
      <c r="H1450">
        <v>0</v>
      </c>
      <c r="I1450">
        <v>0</v>
      </c>
      <c r="J1450">
        <v>0</v>
      </c>
      <c r="K1450">
        <v>0</v>
      </c>
      <c r="L1450">
        <v>0</v>
      </c>
      <c r="M1450">
        <v>0</v>
      </c>
      <c r="N1450">
        <v>0</v>
      </c>
      <c r="O1450">
        <v>0</v>
      </c>
      <c r="P1450">
        <v>0</v>
      </c>
      <c r="Q1450">
        <v>0.21199999999999999</v>
      </c>
      <c r="R1450">
        <v>0.29399999999999998</v>
      </c>
      <c r="S1450">
        <v>0.28699999999999998</v>
      </c>
      <c r="T1450">
        <v>0.58099999999999996</v>
      </c>
      <c r="U1450">
        <v>0.26300000000000001</v>
      </c>
      <c r="V1450">
        <v>62</v>
      </c>
      <c r="W1450">
        <v>0</v>
      </c>
      <c r="X1450">
        <v>0</v>
      </c>
      <c r="Y1450">
        <v>0</v>
      </c>
      <c r="Z1450">
        <v>0</v>
      </c>
      <c r="AA1450">
        <v>0</v>
      </c>
    </row>
    <row r="1451" spans="1:27" x14ac:dyDescent="0.25">
      <c r="A1451" t="s">
        <v>3691</v>
      </c>
      <c r="B1451" t="s">
        <v>3692</v>
      </c>
      <c r="C1451" t="s">
        <v>20895</v>
      </c>
      <c r="D1451">
        <v>1</v>
      </c>
      <c r="E1451">
        <v>1</v>
      </c>
      <c r="F1451">
        <v>0</v>
      </c>
      <c r="G1451">
        <v>0</v>
      </c>
      <c r="H1451">
        <v>0</v>
      </c>
      <c r="I1451">
        <v>0</v>
      </c>
      <c r="J1451">
        <v>0</v>
      </c>
      <c r="K1451">
        <v>0</v>
      </c>
      <c r="L1451">
        <v>0</v>
      </c>
      <c r="M1451">
        <v>0</v>
      </c>
      <c r="N1451">
        <v>0</v>
      </c>
      <c r="O1451">
        <v>0</v>
      </c>
      <c r="P1451">
        <v>0</v>
      </c>
      <c r="Q1451">
        <v>0.21199999999999999</v>
      </c>
      <c r="R1451">
        <v>0.28299999999999997</v>
      </c>
      <c r="S1451">
        <v>0.30299999999999999</v>
      </c>
      <c r="T1451">
        <v>0.58599999999999997</v>
      </c>
      <c r="U1451">
        <v>0.26300000000000001</v>
      </c>
      <c r="V1451">
        <v>66</v>
      </c>
      <c r="W1451">
        <v>0</v>
      </c>
      <c r="X1451">
        <v>0</v>
      </c>
      <c r="Y1451">
        <v>0</v>
      </c>
      <c r="Z1451">
        <v>0</v>
      </c>
      <c r="AA1451">
        <v>0</v>
      </c>
    </row>
    <row r="1452" spans="1:27" x14ac:dyDescent="0.25">
      <c r="A1452" t="s">
        <v>3827</v>
      </c>
      <c r="B1452" t="s">
        <v>3828</v>
      </c>
      <c r="C1452" t="s">
        <v>20887</v>
      </c>
      <c r="D1452">
        <v>1</v>
      </c>
      <c r="E1452">
        <v>1</v>
      </c>
      <c r="F1452">
        <v>0</v>
      </c>
      <c r="G1452">
        <v>0</v>
      </c>
      <c r="H1452">
        <v>0</v>
      </c>
      <c r="I1452">
        <v>0</v>
      </c>
      <c r="J1452">
        <v>0</v>
      </c>
      <c r="K1452">
        <v>0</v>
      </c>
      <c r="L1452">
        <v>0</v>
      </c>
      <c r="M1452">
        <v>0</v>
      </c>
      <c r="N1452">
        <v>0</v>
      </c>
      <c r="O1452">
        <v>0</v>
      </c>
      <c r="P1452">
        <v>0</v>
      </c>
      <c r="Q1452">
        <v>0.222</v>
      </c>
      <c r="R1452">
        <v>0.27700000000000002</v>
      </c>
      <c r="S1452">
        <v>0.316</v>
      </c>
      <c r="T1452">
        <v>0.59299999999999997</v>
      </c>
      <c r="U1452">
        <v>0.26300000000000001</v>
      </c>
      <c r="V1452">
        <v>63</v>
      </c>
      <c r="W1452">
        <v>0</v>
      </c>
      <c r="X1452">
        <v>0</v>
      </c>
      <c r="Y1452">
        <v>0</v>
      </c>
      <c r="Z1452">
        <v>0</v>
      </c>
      <c r="AA1452">
        <v>0</v>
      </c>
    </row>
    <row r="1453" spans="1:27" x14ac:dyDescent="0.25">
      <c r="A1453" t="s">
        <v>2410</v>
      </c>
      <c r="B1453" t="s">
        <v>2411</v>
      </c>
      <c r="C1453" t="s">
        <v>20869</v>
      </c>
      <c r="D1453">
        <v>1</v>
      </c>
      <c r="E1453">
        <v>1</v>
      </c>
      <c r="F1453">
        <v>0</v>
      </c>
      <c r="G1453">
        <v>0</v>
      </c>
      <c r="H1453">
        <v>0</v>
      </c>
      <c r="I1453">
        <v>0</v>
      </c>
      <c r="J1453">
        <v>0</v>
      </c>
      <c r="K1453">
        <v>0</v>
      </c>
      <c r="L1453">
        <v>0</v>
      </c>
      <c r="M1453">
        <v>0</v>
      </c>
      <c r="N1453">
        <v>0</v>
      </c>
      <c r="O1453">
        <v>0</v>
      </c>
      <c r="P1453">
        <v>0</v>
      </c>
      <c r="Q1453">
        <v>0.23699999999999999</v>
      </c>
      <c r="R1453">
        <v>0.27</v>
      </c>
      <c r="S1453">
        <v>0.33200000000000002</v>
      </c>
      <c r="T1453">
        <v>0.60099999999999998</v>
      </c>
      <c r="U1453">
        <v>0.26300000000000001</v>
      </c>
      <c r="V1453">
        <v>58</v>
      </c>
      <c r="W1453">
        <v>0</v>
      </c>
      <c r="X1453">
        <v>0</v>
      </c>
      <c r="Y1453">
        <v>0</v>
      </c>
      <c r="Z1453">
        <v>0</v>
      </c>
      <c r="AA1453">
        <v>0</v>
      </c>
    </row>
    <row r="1454" spans="1:27" x14ac:dyDescent="0.25">
      <c r="A1454" t="s">
        <v>3718</v>
      </c>
      <c r="B1454" t="s">
        <v>3719</v>
      </c>
      <c r="C1454" t="s">
        <v>20874</v>
      </c>
      <c r="D1454">
        <v>1</v>
      </c>
      <c r="E1454">
        <v>1</v>
      </c>
      <c r="F1454">
        <v>0</v>
      </c>
      <c r="G1454">
        <v>0</v>
      </c>
      <c r="H1454">
        <v>0</v>
      </c>
      <c r="I1454">
        <v>0</v>
      </c>
      <c r="J1454">
        <v>0</v>
      </c>
      <c r="K1454">
        <v>0</v>
      </c>
      <c r="L1454">
        <v>0</v>
      </c>
      <c r="M1454">
        <v>0</v>
      </c>
      <c r="N1454">
        <v>0</v>
      </c>
      <c r="O1454">
        <v>0</v>
      </c>
      <c r="P1454">
        <v>0</v>
      </c>
      <c r="Q1454">
        <v>0.23699999999999999</v>
      </c>
      <c r="R1454">
        <v>0.27</v>
      </c>
      <c r="S1454">
        <v>0.33300000000000002</v>
      </c>
      <c r="T1454">
        <v>0.60399999999999998</v>
      </c>
      <c r="U1454">
        <v>0.26300000000000001</v>
      </c>
      <c r="V1454">
        <v>64</v>
      </c>
      <c r="W1454">
        <v>0</v>
      </c>
      <c r="X1454">
        <v>0</v>
      </c>
      <c r="Y1454">
        <v>0</v>
      </c>
      <c r="Z1454">
        <v>0</v>
      </c>
      <c r="AA1454">
        <v>0</v>
      </c>
    </row>
    <row r="1455" spans="1:27" x14ac:dyDescent="0.25">
      <c r="A1455">
        <v>12547</v>
      </c>
      <c r="B1455" t="s">
        <v>3987</v>
      </c>
      <c r="C1455" t="s">
        <v>20878</v>
      </c>
      <c r="D1455">
        <v>30</v>
      </c>
      <c r="E1455">
        <v>28</v>
      </c>
      <c r="F1455">
        <v>7</v>
      </c>
      <c r="G1455">
        <v>1</v>
      </c>
      <c r="H1455">
        <v>0</v>
      </c>
      <c r="I1455">
        <v>0</v>
      </c>
      <c r="J1455">
        <v>3</v>
      </c>
      <c r="K1455">
        <v>3</v>
      </c>
      <c r="L1455">
        <v>1</v>
      </c>
      <c r="M1455">
        <v>7</v>
      </c>
      <c r="N1455">
        <v>0</v>
      </c>
      <c r="O1455">
        <v>1</v>
      </c>
      <c r="P1455">
        <v>0</v>
      </c>
      <c r="Q1455">
        <v>0.23100000000000001</v>
      </c>
      <c r="R1455">
        <v>0.27100000000000002</v>
      </c>
      <c r="S1455">
        <v>0.32700000000000001</v>
      </c>
      <c r="T1455">
        <v>0.59799999999999998</v>
      </c>
      <c r="U1455">
        <v>0.26300000000000001</v>
      </c>
      <c r="V1455">
        <v>62</v>
      </c>
      <c r="W1455">
        <v>0</v>
      </c>
      <c r="X1455">
        <v>0.1</v>
      </c>
      <c r="Y1455">
        <v>-1.4</v>
      </c>
      <c r="Z1455">
        <v>0.7</v>
      </c>
      <c r="AA1455">
        <v>0</v>
      </c>
    </row>
    <row r="1456" spans="1:27" x14ac:dyDescent="0.25">
      <c r="A1456" t="s">
        <v>2230</v>
      </c>
      <c r="B1456" t="s">
        <v>2231</v>
      </c>
      <c r="C1456" t="s">
        <v>20881</v>
      </c>
      <c r="D1456">
        <v>1</v>
      </c>
      <c r="E1456">
        <v>1</v>
      </c>
      <c r="F1456">
        <v>0</v>
      </c>
      <c r="G1456">
        <v>0</v>
      </c>
      <c r="H1456">
        <v>0</v>
      </c>
      <c r="I1456">
        <v>0</v>
      </c>
      <c r="J1456">
        <v>0</v>
      </c>
      <c r="K1456">
        <v>0</v>
      </c>
      <c r="L1456">
        <v>0</v>
      </c>
      <c r="M1456">
        <v>0</v>
      </c>
      <c r="N1456">
        <v>0</v>
      </c>
      <c r="O1456">
        <v>0</v>
      </c>
      <c r="P1456">
        <v>0</v>
      </c>
      <c r="Q1456">
        <v>0.23400000000000001</v>
      </c>
      <c r="R1456">
        <v>0.28299999999999997</v>
      </c>
      <c r="S1456">
        <v>0.31</v>
      </c>
      <c r="T1456">
        <v>0.59299999999999997</v>
      </c>
      <c r="U1456">
        <v>0.26300000000000001</v>
      </c>
      <c r="V1456">
        <v>58</v>
      </c>
      <c r="W1456">
        <v>0</v>
      </c>
      <c r="X1456">
        <v>0</v>
      </c>
      <c r="Y1456">
        <v>0</v>
      </c>
      <c r="Z1456">
        <v>0</v>
      </c>
      <c r="AA1456">
        <v>0</v>
      </c>
    </row>
    <row r="1457" spans="1:27" x14ac:dyDescent="0.25">
      <c r="A1457" t="s">
        <v>2194</v>
      </c>
      <c r="B1457" t="s">
        <v>2195</v>
      </c>
      <c r="C1457" t="s">
        <v>20881</v>
      </c>
      <c r="D1457">
        <v>1</v>
      </c>
      <c r="E1457">
        <v>1</v>
      </c>
      <c r="F1457">
        <v>0</v>
      </c>
      <c r="G1457">
        <v>0</v>
      </c>
      <c r="H1457">
        <v>0</v>
      </c>
      <c r="I1457">
        <v>0</v>
      </c>
      <c r="J1457">
        <v>0</v>
      </c>
      <c r="K1457">
        <v>0</v>
      </c>
      <c r="L1457">
        <v>0</v>
      </c>
      <c r="M1457">
        <v>0</v>
      </c>
      <c r="N1457">
        <v>0</v>
      </c>
      <c r="O1457">
        <v>0</v>
      </c>
      <c r="P1457">
        <v>0</v>
      </c>
      <c r="Q1457">
        <v>0.246</v>
      </c>
      <c r="R1457">
        <v>0.27400000000000002</v>
      </c>
      <c r="S1457">
        <v>0.32700000000000001</v>
      </c>
      <c r="T1457">
        <v>0.60099999999999998</v>
      </c>
      <c r="U1457">
        <v>0.26300000000000001</v>
      </c>
      <c r="V1457">
        <v>58</v>
      </c>
      <c r="W1457">
        <v>0</v>
      </c>
      <c r="X1457">
        <v>0</v>
      </c>
      <c r="Y1457">
        <v>0</v>
      </c>
      <c r="Z1457">
        <v>0</v>
      </c>
      <c r="AA1457">
        <v>0</v>
      </c>
    </row>
    <row r="1458" spans="1:27" x14ac:dyDescent="0.25">
      <c r="A1458" t="s">
        <v>3735</v>
      </c>
      <c r="B1458" t="s">
        <v>3736</v>
      </c>
      <c r="C1458" t="s">
        <v>20884</v>
      </c>
      <c r="D1458">
        <v>1</v>
      </c>
      <c r="E1458">
        <v>1</v>
      </c>
      <c r="F1458">
        <v>0</v>
      </c>
      <c r="G1458">
        <v>0</v>
      </c>
      <c r="H1458">
        <v>0</v>
      </c>
      <c r="I1458">
        <v>0</v>
      </c>
      <c r="J1458">
        <v>0</v>
      </c>
      <c r="K1458">
        <v>0</v>
      </c>
      <c r="L1458">
        <v>0</v>
      </c>
      <c r="M1458">
        <v>0</v>
      </c>
      <c r="N1458">
        <v>0</v>
      </c>
      <c r="O1458">
        <v>0</v>
      </c>
      <c r="P1458">
        <v>0</v>
      </c>
      <c r="Q1458">
        <v>0.22500000000000001</v>
      </c>
      <c r="R1458">
        <v>0.27100000000000002</v>
      </c>
      <c r="S1458">
        <v>0.32800000000000001</v>
      </c>
      <c r="T1458">
        <v>0.59899999999999998</v>
      </c>
      <c r="U1458">
        <v>0.26300000000000001</v>
      </c>
      <c r="V1458">
        <v>59</v>
      </c>
      <c r="W1458">
        <v>0</v>
      </c>
      <c r="X1458">
        <v>0</v>
      </c>
      <c r="Y1458">
        <v>0</v>
      </c>
      <c r="Z1458">
        <v>0</v>
      </c>
      <c r="AA1458">
        <v>0</v>
      </c>
    </row>
    <row r="1459" spans="1:27" x14ac:dyDescent="0.25">
      <c r="A1459" t="s">
        <v>20986</v>
      </c>
      <c r="B1459" t="s">
        <v>20987</v>
      </c>
      <c r="C1459" t="s">
        <v>1</v>
      </c>
      <c r="D1459">
        <v>1</v>
      </c>
      <c r="E1459">
        <v>1</v>
      </c>
      <c r="F1459">
        <v>0</v>
      </c>
      <c r="G1459">
        <v>0</v>
      </c>
      <c r="H1459">
        <v>0</v>
      </c>
      <c r="I1459">
        <v>0</v>
      </c>
      <c r="J1459">
        <v>0</v>
      </c>
      <c r="K1459">
        <v>0</v>
      </c>
      <c r="L1459">
        <v>0</v>
      </c>
      <c r="M1459">
        <v>0</v>
      </c>
      <c r="N1459">
        <v>0</v>
      </c>
      <c r="O1459">
        <v>0</v>
      </c>
      <c r="P1459">
        <v>0</v>
      </c>
      <c r="Q1459">
        <v>0.223</v>
      </c>
      <c r="R1459">
        <v>0.27400000000000002</v>
      </c>
      <c r="S1459">
        <v>0.32</v>
      </c>
      <c r="T1459">
        <v>0.59399999999999997</v>
      </c>
      <c r="U1459">
        <v>0.26300000000000001</v>
      </c>
      <c r="V1459">
        <v>62</v>
      </c>
      <c r="W1459">
        <v>0</v>
      </c>
      <c r="X1459">
        <v>0</v>
      </c>
      <c r="Y1459">
        <v>0</v>
      </c>
      <c r="Z1459">
        <v>0</v>
      </c>
      <c r="AA1459">
        <v>0</v>
      </c>
    </row>
    <row r="1460" spans="1:27" x14ac:dyDescent="0.25">
      <c r="A1460" t="s">
        <v>3716</v>
      </c>
      <c r="B1460" t="s">
        <v>3717</v>
      </c>
      <c r="C1460" t="s">
        <v>20874</v>
      </c>
      <c r="D1460">
        <v>1</v>
      </c>
      <c r="E1460">
        <v>1</v>
      </c>
      <c r="F1460">
        <v>0</v>
      </c>
      <c r="G1460">
        <v>0</v>
      </c>
      <c r="H1460">
        <v>0</v>
      </c>
      <c r="I1460">
        <v>0</v>
      </c>
      <c r="J1460">
        <v>0</v>
      </c>
      <c r="K1460">
        <v>0</v>
      </c>
      <c r="L1460">
        <v>0</v>
      </c>
      <c r="M1460">
        <v>0</v>
      </c>
      <c r="N1460">
        <v>0</v>
      </c>
      <c r="O1460">
        <v>0</v>
      </c>
      <c r="P1460">
        <v>0</v>
      </c>
      <c r="Q1460">
        <v>0.22900000000000001</v>
      </c>
      <c r="R1460">
        <v>0.26800000000000002</v>
      </c>
      <c r="S1460">
        <v>0.33200000000000002</v>
      </c>
      <c r="T1460">
        <v>0.6</v>
      </c>
      <c r="U1460">
        <v>0.26300000000000001</v>
      </c>
      <c r="V1460">
        <v>64</v>
      </c>
      <c r="W1460">
        <v>0</v>
      </c>
      <c r="X1460">
        <v>0</v>
      </c>
      <c r="Y1460">
        <v>0</v>
      </c>
      <c r="Z1460">
        <v>0</v>
      </c>
      <c r="AA1460">
        <v>0</v>
      </c>
    </row>
    <row r="1461" spans="1:27" x14ac:dyDescent="0.25">
      <c r="A1461">
        <v>2539</v>
      </c>
      <c r="B1461" t="s">
        <v>4289</v>
      </c>
      <c r="C1461" t="s">
        <v>20885</v>
      </c>
      <c r="D1461">
        <v>1</v>
      </c>
      <c r="E1461">
        <v>1</v>
      </c>
      <c r="F1461">
        <v>0</v>
      </c>
      <c r="G1461">
        <v>0</v>
      </c>
      <c r="H1461">
        <v>0</v>
      </c>
      <c r="I1461">
        <v>0</v>
      </c>
      <c r="J1461">
        <v>0</v>
      </c>
      <c r="K1461">
        <v>0</v>
      </c>
      <c r="L1461">
        <v>0</v>
      </c>
      <c r="M1461">
        <v>0</v>
      </c>
      <c r="N1461">
        <v>0</v>
      </c>
      <c r="O1461">
        <v>0</v>
      </c>
      <c r="P1461">
        <v>0</v>
      </c>
      <c r="Q1461">
        <v>0.224</v>
      </c>
      <c r="R1461">
        <v>0.28599999999999998</v>
      </c>
      <c r="S1461">
        <v>0.31</v>
      </c>
      <c r="T1461">
        <v>0.59599999999999997</v>
      </c>
      <c r="U1461">
        <v>0.26300000000000001</v>
      </c>
      <c r="V1461">
        <v>64</v>
      </c>
      <c r="W1461">
        <v>0</v>
      </c>
      <c r="X1461">
        <v>0</v>
      </c>
      <c r="Y1461">
        <v>0</v>
      </c>
      <c r="Z1461">
        <v>0</v>
      </c>
      <c r="AA1461">
        <v>0</v>
      </c>
    </row>
    <row r="1462" spans="1:27" x14ac:dyDescent="0.25">
      <c r="A1462" t="s">
        <v>3087</v>
      </c>
      <c r="B1462" t="s">
        <v>3088</v>
      </c>
      <c r="C1462" t="s">
        <v>20871</v>
      </c>
      <c r="D1462">
        <v>1</v>
      </c>
      <c r="E1462">
        <v>1</v>
      </c>
      <c r="F1462">
        <v>0</v>
      </c>
      <c r="G1462">
        <v>0</v>
      </c>
      <c r="H1462">
        <v>0</v>
      </c>
      <c r="I1462">
        <v>0</v>
      </c>
      <c r="J1462">
        <v>0</v>
      </c>
      <c r="K1462">
        <v>0</v>
      </c>
      <c r="L1462">
        <v>0</v>
      </c>
      <c r="M1462">
        <v>0</v>
      </c>
      <c r="N1462">
        <v>0</v>
      </c>
      <c r="O1462">
        <v>0</v>
      </c>
      <c r="P1462">
        <v>0</v>
      </c>
      <c r="Q1462">
        <v>0.22900000000000001</v>
      </c>
      <c r="R1462">
        <v>0.27800000000000002</v>
      </c>
      <c r="S1462">
        <v>0.317</v>
      </c>
      <c r="T1462">
        <v>0.59499999999999997</v>
      </c>
      <c r="U1462">
        <v>0.26300000000000001</v>
      </c>
      <c r="V1462">
        <v>66</v>
      </c>
      <c r="W1462">
        <v>0</v>
      </c>
      <c r="X1462">
        <v>0</v>
      </c>
      <c r="Y1462">
        <v>0</v>
      </c>
      <c r="Z1462">
        <v>0</v>
      </c>
      <c r="AA1462">
        <v>0</v>
      </c>
    </row>
    <row r="1463" spans="1:27" x14ac:dyDescent="0.25">
      <c r="A1463" t="s">
        <v>3933</v>
      </c>
      <c r="B1463" t="s">
        <v>3934</v>
      </c>
      <c r="C1463" t="s">
        <v>20874</v>
      </c>
      <c r="D1463">
        <v>1</v>
      </c>
      <c r="E1463">
        <v>1</v>
      </c>
      <c r="F1463">
        <v>0</v>
      </c>
      <c r="G1463">
        <v>0</v>
      </c>
      <c r="H1463">
        <v>0</v>
      </c>
      <c r="I1463">
        <v>0</v>
      </c>
      <c r="J1463">
        <v>0</v>
      </c>
      <c r="K1463">
        <v>0</v>
      </c>
      <c r="L1463">
        <v>0</v>
      </c>
      <c r="M1463">
        <v>0</v>
      </c>
      <c r="N1463">
        <v>0</v>
      </c>
      <c r="O1463">
        <v>0</v>
      </c>
      <c r="P1463">
        <v>0</v>
      </c>
      <c r="Q1463">
        <v>0.22800000000000001</v>
      </c>
      <c r="R1463">
        <v>0.27300000000000002</v>
      </c>
      <c r="S1463">
        <v>0.32500000000000001</v>
      </c>
      <c r="T1463">
        <v>0.59799999999999998</v>
      </c>
      <c r="U1463">
        <v>0.26300000000000001</v>
      </c>
      <c r="V1463">
        <v>63</v>
      </c>
      <c r="W1463">
        <v>0</v>
      </c>
      <c r="X1463">
        <v>0</v>
      </c>
      <c r="Y1463">
        <v>0</v>
      </c>
      <c r="Z1463">
        <v>0</v>
      </c>
      <c r="AA1463">
        <v>0</v>
      </c>
    </row>
    <row r="1464" spans="1:27" x14ac:dyDescent="0.25">
      <c r="A1464" t="s">
        <v>3686</v>
      </c>
      <c r="B1464" t="s">
        <v>3687</v>
      </c>
      <c r="C1464" t="s">
        <v>20880</v>
      </c>
      <c r="D1464">
        <v>1</v>
      </c>
      <c r="E1464">
        <v>1</v>
      </c>
      <c r="F1464">
        <v>0</v>
      </c>
      <c r="G1464">
        <v>0</v>
      </c>
      <c r="H1464">
        <v>0</v>
      </c>
      <c r="I1464">
        <v>0</v>
      </c>
      <c r="J1464">
        <v>0</v>
      </c>
      <c r="K1464">
        <v>0</v>
      </c>
      <c r="L1464">
        <v>0</v>
      </c>
      <c r="M1464">
        <v>0</v>
      </c>
      <c r="N1464">
        <v>0</v>
      </c>
      <c r="O1464">
        <v>0</v>
      </c>
      <c r="P1464">
        <v>0</v>
      </c>
      <c r="Q1464">
        <v>0.22500000000000001</v>
      </c>
      <c r="R1464">
        <v>0.27100000000000002</v>
      </c>
      <c r="S1464">
        <v>0.32600000000000001</v>
      </c>
      <c r="T1464">
        <v>0.59699999999999998</v>
      </c>
      <c r="U1464">
        <v>0.26300000000000001</v>
      </c>
      <c r="V1464">
        <v>56</v>
      </c>
      <c r="W1464">
        <v>0</v>
      </c>
      <c r="X1464">
        <v>0</v>
      </c>
      <c r="Y1464">
        <v>-0.1</v>
      </c>
      <c r="Z1464">
        <v>0</v>
      </c>
      <c r="AA1464">
        <v>0</v>
      </c>
    </row>
    <row r="1465" spans="1:27" x14ac:dyDescent="0.25">
      <c r="A1465" t="s">
        <v>3701</v>
      </c>
      <c r="B1465" t="s">
        <v>3702</v>
      </c>
      <c r="C1465" t="s">
        <v>20878</v>
      </c>
      <c r="D1465">
        <v>1</v>
      </c>
      <c r="E1465">
        <v>1</v>
      </c>
      <c r="F1465">
        <v>0</v>
      </c>
      <c r="G1465">
        <v>0</v>
      </c>
      <c r="H1465">
        <v>0</v>
      </c>
      <c r="I1465">
        <v>0</v>
      </c>
      <c r="J1465">
        <v>0</v>
      </c>
      <c r="K1465">
        <v>0</v>
      </c>
      <c r="L1465">
        <v>0</v>
      </c>
      <c r="M1465">
        <v>0</v>
      </c>
      <c r="N1465">
        <v>0</v>
      </c>
      <c r="O1465">
        <v>0</v>
      </c>
      <c r="P1465">
        <v>0</v>
      </c>
      <c r="Q1465">
        <v>0.22900000000000001</v>
      </c>
      <c r="R1465">
        <v>0.28199999999999997</v>
      </c>
      <c r="S1465">
        <v>0.308</v>
      </c>
      <c r="T1465">
        <v>0.59</v>
      </c>
      <c r="U1465">
        <v>0.26300000000000001</v>
      </c>
      <c r="V1465">
        <v>61</v>
      </c>
      <c r="W1465">
        <v>0</v>
      </c>
      <c r="X1465">
        <v>0</v>
      </c>
      <c r="Y1465">
        <v>0</v>
      </c>
      <c r="Z1465">
        <v>0</v>
      </c>
      <c r="AA1465">
        <v>0</v>
      </c>
    </row>
    <row r="1466" spans="1:27" x14ac:dyDescent="0.25">
      <c r="A1466">
        <v>1066</v>
      </c>
      <c r="B1466" t="s">
        <v>4434</v>
      </c>
      <c r="C1466" t="s">
        <v>20889</v>
      </c>
      <c r="D1466">
        <v>1</v>
      </c>
      <c r="E1466">
        <v>1</v>
      </c>
      <c r="F1466">
        <v>0</v>
      </c>
      <c r="G1466">
        <v>0</v>
      </c>
      <c r="H1466">
        <v>0</v>
      </c>
      <c r="I1466">
        <v>0</v>
      </c>
      <c r="J1466">
        <v>0</v>
      </c>
      <c r="K1466">
        <v>0</v>
      </c>
      <c r="L1466">
        <v>0</v>
      </c>
      <c r="M1466">
        <v>0</v>
      </c>
      <c r="N1466">
        <v>0</v>
      </c>
      <c r="O1466">
        <v>0</v>
      </c>
      <c r="P1466">
        <v>0</v>
      </c>
      <c r="Q1466">
        <v>0.247</v>
      </c>
      <c r="R1466">
        <v>0.28100000000000003</v>
      </c>
      <c r="S1466">
        <v>0.316</v>
      </c>
      <c r="T1466">
        <v>0.59699999999999998</v>
      </c>
      <c r="U1466">
        <v>0.26300000000000001</v>
      </c>
      <c r="V1466">
        <v>66</v>
      </c>
      <c r="W1466">
        <v>0</v>
      </c>
      <c r="X1466">
        <v>0</v>
      </c>
      <c r="Y1466">
        <v>0</v>
      </c>
      <c r="Z1466">
        <v>0</v>
      </c>
      <c r="AA1466">
        <v>0</v>
      </c>
    </row>
    <row r="1467" spans="1:27" x14ac:dyDescent="0.25">
      <c r="A1467" t="s">
        <v>1454</v>
      </c>
      <c r="B1467" t="s">
        <v>1455</v>
      </c>
      <c r="C1467" t="s">
        <v>20893</v>
      </c>
      <c r="D1467">
        <v>1</v>
      </c>
      <c r="E1467">
        <v>1</v>
      </c>
      <c r="F1467">
        <v>0</v>
      </c>
      <c r="G1467">
        <v>0</v>
      </c>
      <c r="H1467">
        <v>0</v>
      </c>
      <c r="I1467">
        <v>0</v>
      </c>
      <c r="J1467">
        <v>0</v>
      </c>
      <c r="K1467">
        <v>0</v>
      </c>
      <c r="L1467">
        <v>0</v>
      </c>
      <c r="M1467">
        <v>0</v>
      </c>
      <c r="N1467">
        <v>0</v>
      </c>
      <c r="O1467">
        <v>0</v>
      </c>
      <c r="P1467">
        <v>0</v>
      </c>
      <c r="Q1467">
        <v>0.216</v>
      </c>
      <c r="R1467">
        <v>0.27500000000000002</v>
      </c>
      <c r="S1467">
        <v>0.316</v>
      </c>
      <c r="T1467">
        <v>0.59199999999999997</v>
      </c>
      <c r="U1467">
        <v>0.26300000000000001</v>
      </c>
      <c r="V1467">
        <v>65</v>
      </c>
      <c r="W1467">
        <v>0</v>
      </c>
      <c r="X1467">
        <v>0</v>
      </c>
      <c r="Y1467">
        <v>0</v>
      </c>
      <c r="Z1467">
        <v>0</v>
      </c>
      <c r="AA1467">
        <v>0</v>
      </c>
    </row>
    <row r="1468" spans="1:27" x14ac:dyDescent="0.25">
      <c r="A1468" t="s">
        <v>3886</v>
      </c>
      <c r="B1468" t="s">
        <v>3887</v>
      </c>
      <c r="C1468" t="s">
        <v>20868</v>
      </c>
      <c r="D1468">
        <v>1</v>
      </c>
      <c r="E1468">
        <v>1</v>
      </c>
      <c r="F1468">
        <v>0</v>
      </c>
      <c r="G1468">
        <v>0</v>
      </c>
      <c r="H1468">
        <v>0</v>
      </c>
      <c r="I1468">
        <v>0</v>
      </c>
      <c r="J1468">
        <v>0</v>
      </c>
      <c r="K1468">
        <v>0</v>
      </c>
      <c r="L1468">
        <v>0</v>
      </c>
      <c r="M1468">
        <v>0</v>
      </c>
      <c r="N1468">
        <v>0</v>
      </c>
      <c r="O1468">
        <v>0</v>
      </c>
      <c r="P1468">
        <v>0</v>
      </c>
      <c r="Q1468">
        <v>0.22900000000000001</v>
      </c>
      <c r="R1468">
        <v>0.27600000000000002</v>
      </c>
      <c r="S1468">
        <v>0.31900000000000001</v>
      </c>
      <c r="T1468">
        <v>0.59499999999999997</v>
      </c>
      <c r="U1468">
        <v>0.26300000000000001</v>
      </c>
      <c r="V1468">
        <v>61</v>
      </c>
      <c r="W1468">
        <v>0</v>
      </c>
      <c r="X1468">
        <v>0</v>
      </c>
      <c r="Y1468">
        <v>0</v>
      </c>
      <c r="Z1468">
        <v>0</v>
      </c>
      <c r="AA1468">
        <v>0</v>
      </c>
    </row>
    <row r="1469" spans="1:27" x14ac:dyDescent="0.25">
      <c r="A1469" t="s">
        <v>3508</v>
      </c>
      <c r="B1469" t="s">
        <v>3509</v>
      </c>
      <c r="C1469" t="s">
        <v>20872</v>
      </c>
      <c r="D1469">
        <v>1</v>
      </c>
      <c r="E1469">
        <v>1</v>
      </c>
      <c r="F1469">
        <v>0</v>
      </c>
      <c r="G1469">
        <v>0</v>
      </c>
      <c r="H1469">
        <v>0</v>
      </c>
      <c r="I1469">
        <v>0</v>
      </c>
      <c r="J1469">
        <v>0</v>
      </c>
      <c r="K1469">
        <v>0</v>
      </c>
      <c r="L1469">
        <v>0</v>
      </c>
      <c r="M1469">
        <v>0</v>
      </c>
      <c r="N1469">
        <v>0</v>
      </c>
      <c r="O1469">
        <v>0</v>
      </c>
      <c r="P1469">
        <v>0</v>
      </c>
      <c r="Q1469">
        <v>0.222</v>
      </c>
      <c r="R1469">
        <v>0.27300000000000002</v>
      </c>
      <c r="S1469">
        <v>0.32100000000000001</v>
      </c>
      <c r="T1469">
        <v>0.59399999999999997</v>
      </c>
      <c r="U1469">
        <v>0.26300000000000001</v>
      </c>
      <c r="V1469">
        <v>62</v>
      </c>
      <c r="W1469">
        <v>0</v>
      </c>
      <c r="X1469">
        <v>0</v>
      </c>
      <c r="Y1469">
        <v>0</v>
      </c>
      <c r="Z1469">
        <v>0</v>
      </c>
      <c r="AA1469">
        <v>0</v>
      </c>
    </row>
    <row r="1470" spans="1:27" x14ac:dyDescent="0.25">
      <c r="A1470" t="s">
        <v>3008</v>
      </c>
      <c r="B1470" t="s">
        <v>3009</v>
      </c>
      <c r="C1470" t="s">
        <v>20884</v>
      </c>
      <c r="D1470">
        <v>1</v>
      </c>
      <c r="E1470">
        <v>1</v>
      </c>
      <c r="F1470">
        <v>0</v>
      </c>
      <c r="G1470">
        <v>0</v>
      </c>
      <c r="H1470">
        <v>0</v>
      </c>
      <c r="I1470">
        <v>0</v>
      </c>
      <c r="J1470">
        <v>0</v>
      </c>
      <c r="K1470">
        <v>0</v>
      </c>
      <c r="L1470">
        <v>0</v>
      </c>
      <c r="M1470">
        <v>0</v>
      </c>
      <c r="N1470">
        <v>0</v>
      </c>
      <c r="O1470">
        <v>0</v>
      </c>
      <c r="P1470">
        <v>0</v>
      </c>
      <c r="Q1470">
        <v>0.223</v>
      </c>
      <c r="R1470">
        <v>0.27100000000000002</v>
      </c>
      <c r="S1470">
        <v>0.32500000000000001</v>
      </c>
      <c r="T1470">
        <v>0.59599999999999997</v>
      </c>
      <c r="U1470">
        <v>0.26300000000000001</v>
      </c>
      <c r="V1470">
        <v>58</v>
      </c>
      <c r="W1470">
        <v>0</v>
      </c>
      <c r="X1470">
        <v>0</v>
      </c>
      <c r="Y1470">
        <v>0</v>
      </c>
      <c r="Z1470">
        <v>0</v>
      </c>
      <c r="AA1470">
        <v>0</v>
      </c>
    </row>
    <row r="1471" spans="1:27" x14ac:dyDescent="0.25">
      <c r="A1471" t="s">
        <v>2926</v>
      </c>
      <c r="B1471" t="s">
        <v>2927</v>
      </c>
      <c r="C1471" t="s">
        <v>20873</v>
      </c>
      <c r="D1471">
        <v>1</v>
      </c>
      <c r="E1471">
        <v>1</v>
      </c>
      <c r="F1471">
        <v>0</v>
      </c>
      <c r="G1471">
        <v>0</v>
      </c>
      <c r="H1471">
        <v>0</v>
      </c>
      <c r="I1471">
        <v>0</v>
      </c>
      <c r="J1471">
        <v>0</v>
      </c>
      <c r="K1471">
        <v>0</v>
      </c>
      <c r="L1471">
        <v>0</v>
      </c>
      <c r="M1471">
        <v>0</v>
      </c>
      <c r="N1471">
        <v>0</v>
      </c>
      <c r="O1471">
        <v>0</v>
      </c>
      <c r="P1471">
        <v>0</v>
      </c>
      <c r="Q1471">
        <v>0.23699999999999999</v>
      </c>
      <c r="R1471">
        <v>0.27500000000000002</v>
      </c>
      <c r="S1471">
        <v>0.32400000000000001</v>
      </c>
      <c r="T1471">
        <v>0.59899999999999998</v>
      </c>
      <c r="U1471">
        <v>0.26300000000000001</v>
      </c>
      <c r="V1471">
        <v>61</v>
      </c>
      <c r="W1471">
        <v>0</v>
      </c>
      <c r="X1471">
        <v>0</v>
      </c>
      <c r="Y1471">
        <v>0</v>
      </c>
      <c r="Z1471">
        <v>0</v>
      </c>
      <c r="AA1471">
        <v>0</v>
      </c>
    </row>
    <row r="1472" spans="1:27" x14ac:dyDescent="0.25">
      <c r="A1472">
        <v>697</v>
      </c>
      <c r="B1472" t="s">
        <v>4561</v>
      </c>
      <c r="C1472" t="s">
        <v>20895</v>
      </c>
      <c r="D1472">
        <v>1</v>
      </c>
      <c r="E1472">
        <v>1</v>
      </c>
      <c r="F1472">
        <v>0</v>
      </c>
      <c r="G1472">
        <v>0</v>
      </c>
      <c r="H1472">
        <v>0</v>
      </c>
      <c r="I1472">
        <v>0</v>
      </c>
      <c r="J1472">
        <v>0</v>
      </c>
      <c r="K1472">
        <v>0</v>
      </c>
      <c r="L1472">
        <v>0</v>
      </c>
      <c r="M1472">
        <v>0</v>
      </c>
      <c r="N1472">
        <v>0</v>
      </c>
      <c r="O1472">
        <v>0</v>
      </c>
      <c r="P1472">
        <v>0</v>
      </c>
      <c r="Q1472">
        <v>0.20200000000000001</v>
      </c>
      <c r="R1472">
        <v>0.23899999999999999</v>
      </c>
      <c r="S1472">
        <v>0.36899999999999999</v>
      </c>
      <c r="T1472">
        <v>0.60799999999999998</v>
      </c>
      <c r="U1472">
        <v>0.26300000000000001</v>
      </c>
      <c r="V1472">
        <v>66</v>
      </c>
      <c r="W1472">
        <v>0</v>
      </c>
      <c r="X1472">
        <v>0</v>
      </c>
      <c r="Y1472">
        <v>0</v>
      </c>
      <c r="Z1472">
        <v>0</v>
      </c>
      <c r="AA1472">
        <v>0</v>
      </c>
    </row>
    <row r="1473" spans="1:27" x14ac:dyDescent="0.25">
      <c r="A1473">
        <v>7168</v>
      </c>
      <c r="B1473" t="s">
        <v>3790</v>
      </c>
      <c r="C1473" t="s">
        <v>20884</v>
      </c>
      <c r="D1473">
        <v>1</v>
      </c>
      <c r="E1473">
        <v>1</v>
      </c>
      <c r="F1473">
        <v>0</v>
      </c>
      <c r="G1473">
        <v>0</v>
      </c>
      <c r="H1473">
        <v>0</v>
      </c>
      <c r="I1473">
        <v>0</v>
      </c>
      <c r="J1473">
        <v>0</v>
      </c>
      <c r="K1473">
        <v>0</v>
      </c>
      <c r="L1473">
        <v>0</v>
      </c>
      <c r="M1473">
        <v>0</v>
      </c>
      <c r="N1473">
        <v>0</v>
      </c>
      <c r="O1473">
        <v>0</v>
      </c>
      <c r="P1473">
        <v>0</v>
      </c>
      <c r="Q1473">
        <v>0.24299999999999999</v>
      </c>
      <c r="R1473">
        <v>0.28299999999999997</v>
      </c>
      <c r="S1473">
        <v>0.312</v>
      </c>
      <c r="T1473">
        <v>0.59499999999999997</v>
      </c>
      <c r="U1473">
        <v>0.26300000000000001</v>
      </c>
      <c r="V1473">
        <v>58</v>
      </c>
      <c r="W1473">
        <v>0</v>
      </c>
      <c r="X1473">
        <v>0</v>
      </c>
      <c r="Y1473">
        <v>0</v>
      </c>
      <c r="Z1473">
        <v>0</v>
      </c>
      <c r="AA1473">
        <v>0</v>
      </c>
    </row>
    <row r="1474" spans="1:27" x14ac:dyDescent="0.25">
      <c r="A1474" t="s">
        <v>2985</v>
      </c>
      <c r="B1474" t="s">
        <v>20988</v>
      </c>
      <c r="C1474" t="s">
        <v>20869</v>
      </c>
      <c r="D1474">
        <v>33</v>
      </c>
      <c r="E1474">
        <v>31</v>
      </c>
      <c r="F1474">
        <v>7</v>
      </c>
      <c r="G1474">
        <v>1</v>
      </c>
      <c r="H1474">
        <v>0</v>
      </c>
      <c r="I1474">
        <v>1</v>
      </c>
      <c r="J1474">
        <v>3</v>
      </c>
      <c r="K1474">
        <v>3</v>
      </c>
      <c r="L1474">
        <v>1</v>
      </c>
      <c r="M1474">
        <v>8</v>
      </c>
      <c r="N1474">
        <v>0</v>
      </c>
      <c r="O1474">
        <v>1</v>
      </c>
      <c r="P1474">
        <v>0</v>
      </c>
      <c r="Q1474">
        <v>0.23100000000000001</v>
      </c>
      <c r="R1474">
        <v>0.26200000000000001</v>
      </c>
      <c r="S1474">
        <v>0.34100000000000003</v>
      </c>
      <c r="T1474">
        <v>0.60299999999999998</v>
      </c>
      <c r="U1474">
        <v>0.26300000000000001</v>
      </c>
      <c r="V1474">
        <v>58</v>
      </c>
      <c r="W1474">
        <v>0</v>
      </c>
      <c r="X1474">
        <v>0</v>
      </c>
      <c r="Y1474">
        <v>-1.6</v>
      </c>
      <c r="Z1474">
        <v>-0.5</v>
      </c>
      <c r="AA1474">
        <v>-0.1</v>
      </c>
    </row>
    <row r="1475" spans="1:27" x14ac:dyDescent="0.25">
      <c r="A1475" t="s">
        <v>20989</v>
      </c>
      <c r="B1475" t="s">
        <v>3861</v>
      </c>
      <c r="C1475" t="s">
        <v>1</v>
      </c>
      <c r="D1475">
        <v>1</v>
      </c>
      <c r="E1475">
        <v>1</v>
      </c>
      <c r="F1475">
        <v>0</v>
      </c>
      <c r="G1475">
        <v>0</v>
      </c>
      <c r="H1475">
        <v>0</v>
      </c>
      <c r="I1475">
        <v>0</v>
      </c>
      <c r="J1475">
        <v>0</v>
      </c>
      <c r="K1475">
        <v>0</v>
      </c>
      <c r="L1475">
        <v>0</v>
      </c>
      <c r="M1475">
        <v>0</v>
      </c>
      <c r="N1475">
        <v>0</v>
      </c>
      <c r="O1475">
        <v>0</v>
      </c>
      <c r="P1475">
        <v>0</v>
      </c>
      <c r="Q1475">
        <v>0.23300000000000001</v>
      </c>
      <c r="R1475">
        <v>0.28100000000000003</v>
      </c>
      <c r="S1475">
        <v>0.312</v>
      </c>
      <c r="T1475">
        <v>0.59199999999999997</v>
      </c>
      <c r="U1475">
        <v>0.26200000000000001</v>
      </c>
      <c r="V1475">
        <v>62</v>
      </c>
      <c r="W1475">
        <v>0</v>
      </c>
      <c r="X1475">
        <v>0</v>
      </c>
      <c r="Y1475">
        <v>0</v>
      </c>
      <c r="Z1475">
        <v>0</v>
      </c>
      <c r="AA1475">
        <v>0</v>
      </c>
    </row>
    <row r="1476" spans="1:27" x14ac:dyDescent="0.25">
      <c r="A1476">
        <v>7989</v>
      </c>
      <c r="B1476" t="s">
        <v>3920</v>
      </c>
      <c r="C1476" t="s">
        <v>20877</v>
      </c>
      <c r="D1476">
        <v>1</v>
      </c>
      <c r="E1476">
        <v>1</v>
      </c>
      <c r="F1476">
        <v>0</v>
      </c>
      <c r="G1476">
        <v>0</v>
      </c>
      <c r="H1476">
        <v>0</v>
      </c>
      <c r="I1476">
        <v>0</v>
      </c>
      <c r="J1476">
        <v>0</v>
      </c>
      <c r="K1476">
        <v>0</v>
      </c>
      <c r="L1476">
        <v>0</v>
      </c>
      <c r="M1476">
        <v>0</v>
      </c>
      <c r="N1476">
        <v>0</v>
      </c>
      <c r="O1476">
        <v>0</v>
      </c>
      <c r="P1476">
        <v>0</v>
      </c>
      <c r="Q1476">
        <v>0.22600000000000001</v>
      </c>
      <c r="R1476">
        <v>0.27200000000000002</v>
      </c>
      <c r="S1476">
        <v>0.32400000000000001</v>
      </c>
      <c r="T1476">
        <v>0.59599999999999997</v>
      </c>
      <c r="U1476">
        <v>0.26200000000000001</v>
      </c>
      <c r="V1476">
        <v>69</v>
      </c>
      <c r="W1476">
        <v>0</v>
      </c>
      <c r="X1476">
        <v>0</v>
      </c>
      <c r="Y1476">
        <v>0</v>
      </c>
      <c r="Z1476">
        <v>0</v>
      </c>
      <c r="AA1476">
        <v>0</v>
      </c>
    </row>
    <row r="1477" spans="1:27" x14ac:dyDescent="0.25">
      <c r="A1477">
        <v>3648</v>
      </c>
      <c r="B1477" t="s">
        <v>4922</v>
      </c>
      <c r="C1477" t="s">
        <v>20895</v>
      </c>
      <c r="D1477">
        <v>89</v>
      </c>
      <c r="E1477">
        <v>82</v>
      </c>
      <c r="F1477">
        <v>18</v>
      </c>
      <c r="G1477">
        <v>4</v>
      </c>
      <c r="H1477">
        <v>0</v>
      </c>
      <c r="I1477">
        <v>2</v>
      </c>
      <c r="J1477">
        <v>8</v>
      </c>
      <c r="K1477">
        <v>8</v>
      </c>
      <c r="L1477">
        <v>5</v>
      </c>
      <c r="M1477">
        <v>22</v>
      </c>
      <c r="N1477">
        <v>1</v>
      </c>
      <c r="O1477">
        <v>1</v>
      </c>
      <c r="P1477">
        <v>0</v>
      </c>
      <c r="Q1477">
        <v>0.217</v>
      </c>
      <c r="R1477">
        <v>0.26500000000000001</v>
      </c>
      <c r="S1477">
        <v>0.33600000000000002</v>
      </c>
      <c r="T1477">
        <v>0.60099999999999998</v>
      </c>
      <c r="U1477">
        <v>0.26200000000000001</v>
      </c>
      <c r="V1477">
        <v>66</v>
      </c>
      <c r="W1477">
        <v>-0.2</v>
      </c>
      <c r="X1477">
        <v>0.5</v>
      </c>
      <c r="Y1477">
        <v>-3.8</v>
      </c>
      <c r="Z1477">
        <v>2.4</v>
      </c>
      <c r="AA1477">
        <v>0.2</v>
      </c>
    </row>
    <row r="1478" spans="1:27" x14ac:dyDescent="0.25">
      <c r="A1478" t="s">
        <v>3871</v>
      </c>
      <c r="B1478" t="s">
        <v>3872</v>
      </c>
      <c r="C1478" t="s">
        <v>20876</v>
      </c>
      <c r="D1478">
        <v>1</v>
      </c>
      <c r="E1478">
        <v>1</v>
      </c>
      <c r="F1478">
        <v>0</v>
      </c>
      <c r="G1478">
        <v>0</v>
      </c>
      <c r="H1478">
        <v>0</v>
      </c>
      <c r="I1478">
        <v>0</v>
      </c>
      <c r="J1478">
        <v>0</v>
      </c>
      <c r="K1478">
        <v>0</v>
      </c>
      <c r="L1478">
        <v>0</v>
      </c>
      <c r="M1478">
        <v>0</v>
      </c>
      <c r="N1478">
        <v>0</v>
      </c>
      <c r="O1478">
        <v>0</v>
      </c>
      <c r="P1478">
        <v>0</v>
      </c>
      <c r="Q1478">
        <v>0.22700000000000001</v>
      </c>
      <c r="R1478">
        <v>0.26100000000000001</v>
      </c>
      <c r="S1478">
        <v>0.34100000000000003</v>
      </c>
      <c r="T1478">
        <v>0.60199999999999998</v>
      </c>
      <c r="U1478">
        <v>0.26200000000000001</v>
      </c>
      <c r="V1478">
        <v>66</v>
      </c>
      <c r="W1478">
        <v>0</v>
      </c>
      <c r="X1478">
        <v>0</v>
      </c>
      <c r="Y1478">
        <v>0</v>
      </c>
      <c r="Z1478">
        <v>0</v>
      </c>
      <c r="AA1478">
        <v>0</v>
      </c>
    </row>
    <row r="1479" spans="1:27" x14ac:dyDescent="0.25">
      <c r="A1479">
        <v>1824</v>
      </c>
      <c r="B1479" t="s">
        <v>3729</v>
      </c>
      <c r="C1479" t="s">
        <v>20889</v>
      </c>
      <c r="D1479">
        <v>1</v>
      </c>
      <c r="E1479">
        <v>1</v>
      </c>
      <c r="F1479">
        <v>0</v>
      </c>
      <c r="G1479">
        <v>0</v>
      </c>
      <c r="H1479">
        <v>0</v>
      </c>
      <c r="I1479">
        <v>0</v>
      </c>
      <c r="J1479">
        <v>0</v>
      </c>
      <c r="K1479">
        <v>0</v>
      </c>
      <c r="L1479">
        <v>0</v>
      </c>
      <c r="M1479">
        <v>0</v>
      </c>
      <c r="N1479">
        <v>0</v>
      </c>
      <c r="O1479">
        <v>0</v>
      </c>
      <c r="P1479">
        <v>0</v>
      </c>
      <c r="Q1479">
        <v>0.23400000000000001</v>
      </c>
      <c r="R1479">
        <v>0.26300000000000001</v>
      </c>
      <c r="S1479">
        <v>0.33900000000000002</v>
      </c>
      <c r="T1479">
        <v>0.60199999999999998</v>
      </c>
      <c r="U1479">
        <v>0.26200000000000001</v>
      </c>
      <c r="V1479">
        <v>66</v>
      </c>
      <c r="W1479">
        <v>0</v>
      </c>
      <c r="X1479">
        <v>0</v>
      </c>
      <c r="Y1479">
        <v>0</v>
      </c>
      <c r="Z1479">
        <v>0</v>
      </c>
      <c r="AA1479">
        <v>0</v>
      </c>
    </row>
    <row r="1480" spans="1:27" x14ac:dyDescent="0.25">
      <c r="A1480">
        <v>13658</v>
      </c>
      <c r="B1480" t="s">
        <v>3496</v>
      </c>
      <c r="C1480" t="s">
        <v>20888</v>
      </c>
      <c r="D1480">
        <v>21</v>
      </c>
      <c r="E1480">
        <v>19</v>
      </c>
      <c r="F1480">
        <v>4</v>
      </c>
      <c r="G1480">
        <v>1</v>
      </c>
      <c r="H1480">
        <v>0</v>
      </c>
      <c r="I1480">
        <v>0</v>
      </c>
      <c r="J1480">
        <v>2</v>
      </c>
      <c r="K1480">
        <v>2</v>
      </c>
      <c r="L1480">
        <v>1</v>
      </c>
      <c r="M1480">
        <v>5</v>
      </c>
      <c r="N1480">
        <v>0</v>
      </c>
      <c r="O1480">
        <v>1</v>
      </c>
      <c r="P1480">
        <v>1</v>
      </c>
      <c r="Q1480">
        <v>0.23300000000000001</v>
      </c>
      <c r="R1480">
        <v>0.28699999999999998</v>
      </c>
      <c r="S1480">
        <v>0.3</v>
      </c>
      <c r="T1480">
        <v>0.58699999999999997</v>
      </c>
      <c r="U1480">
        <v>0.26200000000000001</v>
      </c>
      <c r="V1480">
        <v>61</v>
      </c>
      <c r="W1480">
        <v>0.1</v>
      </c>
      <c r="X1480">
        <v>0</v>
      </c>
      <c r="Y1480">
        <v>-0.9</v>
      </c>
      <c r="Z1480">
        <v>-0.3</v>
      </c>
      <c r="AA1480">
        <v>0</v>
      </c>
    </row>
    <row r="1481" spans="1:27" x14ac:dyDescent="0.25">
      <c r="A1481" t="s">
        <v>3813</v>
      </c>
      <c r="B1481" t="s">
        <v>3814</v>
      </c>
      <c r="C1481" t="s">
        <v>20870</v>
      </c>
      <c r="D1481">
        <v>1</v>
      </c>
      <c r="E1481">
        <v>1</v>
      </c>
      <c r="F1481">
        <v>0</v>
      </c>
      <c r="G1481">
        <v>0</v>
      </c>
      <c r="H1481">
        <v>0</v>
      </c>
      <c r="I1481">
        <v>0</v>
      </c>
      <c r="J1481">
        <v>0</v>
      </c>
      <c r="K1481">
        <v>0</v>
      </c>
      <c r="L1481">
        <v>0</v>
      </c>
      <c r="M1481">
        <v>0</v>
      </c>
      <c r="N1481">
        <v>0</v>
      </c>
      <c r="O1481">
        <v>0</v>
      </c>
      <c r="P1481">
        <v>0</v>
      </c>
      <c r="Q1481">
        <v>0.23699999999999999</v>
      </c>
      <c r="R1481">
        <v>0.28399999999999997</v>
      </c>
      <c r="S1481">
        <v>0.309</v>
      </c>
      <c r="T1481">
        <v>0.59299999999999997</v>
      </c>
      <c r="U1481">
        <v>0.26200000000000001</v>
      </c>
      <c r="V1481">
        <v>59</v>
      </c>
      <c r="W1481">
        <v>0</v>
      </c>
      <c r="X1481">
        <v>0</v>
      </c>
      <c r="Y1481">
        <v>0</v>
      </c>
      <c r="Z1481">
        <v>0</v>
      </c>
      <c r="AA1481">
        <v>0</v>
      </c>
    </row>
    <row r="1482" spans="1:27" x14ac:dyDescent="0.25">
      <c r="A1482" t="s">
        <v>3566</v>
      </c>
      <c r="B1482" t="s">
        <v>3567</v>
      </c>
      <c r="C1482" t="s">
        <v>20870</v>
      </c>
      <c r="D1482">
        <v>1</v>
      </c>
      <c r="E1482">
        <v>1</v>
      </c>
      <c r="F1482">
        <v>0</v>
      </c>
      <c r="G1482">
        <v>0</v>
      </c>
      <c r="H1482">
        <v>0</v>
      </c>
      <c r="I1482">
        <v>0</v>
      </c>
      <c r="J1482">
        <v>0</v>
      </c>
      <c r="K1482">
        <v>0</v>
      </c>
      <c r="L1482">
        <v>0</v>
      </c>
      <c r="M1482">
        <v>0</v>
      </c>
      <c r="N1482">
        <v>0</v>
      </c>
      <c r="O1482">
        <v>0</v>
      </c>
      <c r="P1482">
        <v>0</v>
      </c>
      <c r="Q1482">
        <v>0.217</v>
      </c>
      <c r="R1482">
        <v>0.27500000000000002</v>
      </c>
      <c r="S1482">
        <v>0.316</v>
      </c>
      <c r="T1482">
        <v>0.59099999999999997</v>
      </c>
      <c r="U1482">
        <v>0.26200000000000001</v>
      </c>
      <c r="V1482">
        <v>59</v>
      </c>
      <c r="W1482">
        <v>0</v>
      </c>
      <c r="X1482">
        <v>0</v>
      </c>
      <c r="Y1482">
        <v>0</v>
      </c>
      <c r="Z1482">
        <v>0</v>
      </c>
      <c r="AA1482">
        <v>0</v>
      </c>
    </row>
    <row r="1483" spans="1:27" x14ac:dyDescent="0.25">
      <c r="A1483" t="s">
        <v>3664</v>
      </c>
      <c r="B1483" t="s">
        <v>3665</v>
      </c>
      <c r="C1483" t="s">
        <v>20865</v>
      </c>
      <c r="D1483">
        <v>1</v>
      </c>
      <c r="E1483">
        <v>1</v>
      </c>
      <c r="F1483">
        <v>0</v>
      </c>
      <c r="G1483">
        <v>0</v>
      </c>
      <c r="H1483">
        <v>0</v>
      </c>
      <c r="I1483">
        <v>0</v>
      </c>
      <c r="J1483">
        <v>0</v>
      </c>
      <c r="K1483">
        <v>0</v>
      </c>
      <c r="L1483">
        <v>0</v>
      </c>
      <c r="M1483">
        <v>0</v>
      </c>
      <c r="N1483">
        <v>0</v>
      </c>
      <c r="O1483">
        <v>0</v>
      </c>
      <c r="P1483">
        <v>0</v>
      </c>
      <c r="Q1483">
        <v>0.23699999999999999</v>
      </c>
      <c r="R1483">
        <v>0.27100000000000002</v>
      </c>
      <c r="S1483">
        <v>0.32600000000000001</v>
      </c>
      <c r="T1483">
        <v>0.59699999999999998</v>
      </c>
      <c r="U1483">
        <v>0.26200000000000001</v>
      </c>
      <c r="V1483">
        <v>67</v>
      </c>
      <c r="W1483">
        <v>0</v>
      </c>
      <c r="X1483">
        <v>0</v>
      </c>
      <c r="Y1483">
        <v>0</v>
      </c>
      <c r="Z1483">
        <v>0</v>
      </c>
      <c r="AA1483">
        <v>0</v>
      </c>
    </row>
    <row r="1484" spans="1:27" x14ac:dyDescent="0.25">
      <c r="A1484" t="s">
        <v>2667</v>
      </c>
      <c r="B1484" t="s">
        <v>2668</v>
      </c>
      <c r="C1484" t="s">
        <v>20873</v>
      </c>
      <c r="D1484">
        <v>1</v>
      </c>
      <c r="E1484">
        <v>1</v>
      </c>
      <c r="F1484">
        <v>0</v>
      </c>
      <c r="G1484">
        <v>0</v>
      </c>
      <c r="H1484">
        <v>0</v>
      </c>
      <c r="I1484">
        <v>0</v>
      </c>
      <c r="J1484">
        <v>0</v>
      </c>
      <c r="K1484">
        <v>0</v>
      </c>
      <c r="L1484">
        <v>0</v>
      </c>
      <c r="M1484">
        <v>0</v>
      </c>
      <c r="N1484">
        <v>0</v>
      </c>
      <c r="O1484">
        <v>0</v>
      </c>
      <c r="P1484">
        <v>0</v>
      </c>
      <c r="Q1484">
        <v>0.22600000000000001</v>
      </c>
      <c r="R1484">
        <v>0.27900000000000003</v>
      </c>
      <c r="S1484">
        <v>0.312</v>
      </c>
      <c r="T1484">
        <v>0.59099999999999997</v>
      </c>
      <c r="U1484">
        <v>0.26200000000000001</v>
      </c>
      <c r="V1484">
        <v>60</v>
      </c>
      <c r="W1484">
        <v>0</v>
      </c>
      <c r="X1484">
        <v>0</v>
      </c>
      <c r="Y1484">
        <v>0</v>
      </c>
      <c r="Z1484">
        <v>0</v>
      </c>
      <c r="AA1484">
        <v>0</v>
      </c>
    </row>
    <row r="1485" spans="1:27" x14ac:dyDescent="0.25">
      <c r="A1485" t="s">
        <v>3877</v>
      </c>
      <c r="B1485" t="s">
        <v>3878</v>
      </c>
      <c r="C1485" t="s">
        <v>20891</v>
      </c>
      <c r="D1485">
        <v>1</v>
      </c>
      <c r="E1485">
        <v>1</v>
      </c>
      <c r="F1485">
        <v>0</v>
      </c>
      <c r="G1485">
        <v>0</v>
      </c>
      <c r="H1485">
        <v>0</v>
      </c>
      <c r="I1485">
        <v>0</v>
      </c>
      <c r="J1485">
        <v>0</v>
      </c>
      <c r="K1485">
        <v>0</v>
      </c>
      <c r="L1485">
        <v>0</v>
      </c>
      <c r="M1485">
        <v>0</v>
      </c>
      <c r="N1485">
        <v>0</v>
      </c>
      <c r="O1485">
        <v>0</v>
      </c>
      <c r="P1485">
        <v>0</v>
      </c>
      <c r="Q1485">
        <v>0.221</v>
      </c>
      <c r="R1485">
        <v>0.28299999999999997</v>
      </c>
      <c r="S1485">
        <v>0.30399999999999999</v>
      </c>
      <c r="T1485">
        <v>0.58699999999999997</v>
      </c>
      <c r="U1485">
        <v>0.26200000000000001</v>
      </c>
      <c r="V1485">
        <v>66</v>
      </c>
      <c r="W1485">
        <v>0</v>
      </c>
      <c r="X1485">
        <v>0</v>
      </c>
      <c r="Y1485">
        <v>0</v>
      </c>
      <c r="Z1485">
        <v>0</v>
      </c>
      <c r="AA1485">
        <v>0</v>
      </c>
    </row>
    <row r="1486" spans="1:27" x14ac:dyDescent="0.25">
      <c r="A1486" t="s">
        <v>3472</v>
      </c>
      <c r="B1486" t="s">
        <v>3473</v>
      </c>
      <c r="C1486" t="s">
        <v>20884</v>
      </c>
      <c r="D1486">
        <v>1</v>
      </c>
      <c r="E1486">
        <v>1</v>
      </c>
      <c r="F1486">
        <v>0</v>
      </c>
      <c r="G1486">
        <v>0</v>
      </c>
      <c r="H1486">
        <v>0</v>
      </c>
      <c r="I1486">
        <v>0</v>
      </c>
      <c r="J1486">
        <v>0</v>
      </c>
      <c r="K1486">
        <v>0</v>
      </c>
      <c r="L1486">
        <v>0</v>
      </c>
      <c r="M1486">
        <v>0</v>
      </c>
      <c r="N1486">
        <v>0</v>
      </c>
      <c r="O1486">
        <v>0</v>
      </c>
      <c r="P1486">
        <v>0</v>
      </c>
      <c r="Q1486">
        <v>0.21199999999999999</v>
      </c>
      <c r="R1486">
        <v>0.28000000000000003</v>
      </c>
      <c r="S1486">
        <v>0.307</v>
      </c>
      <c r="T1486">
        <v>0.58699999999999997</v>
      </c>
      <c r="U1486">
        <v>0.26200000000000001</v>
      </c>
      <c r="V1486">
        <v>58</v>
      </c>
      <c r="W1486">
        <v>0</v>
      </c>
      <c r="X1486">
        <v>0</v>
      </c>
      <c r="Y1486">
        <v>0</v>
      </c>
      <c r="Z1486">
        <v>0</v>
      </c>
      <c r="AA1486">
        <v>0</v>
      </c>
    </row>
    <row r="1487" spans="1:27" x14ac:dyDescent="0.25">
      <c r="A1487" t="s">
        <v>3389</v>
      </c>
      <c r="B1487" t="s">
        <v>3390</v>
      </c>
      <c r="C1487" t="s">
        <v>20886</v>
      </c>
      <c r="D1487">
        <v>1</v>
      </c>
      <c r="E1487">
        <v>1</v>
      </c>
      <c r="F1487">
        <v>0</v>
      </c>
      <c r="G1487">
        <v>0</v>
      </c>
      <c r="H1487">
        <v>0</v>
      </c>
      <c r="I1487">
        <v>0</v>
      </c>
      <c r="J1487">
        <v>0</v>
      </c>
      <c r="K1487">
        <v>0</v>
      </c>
      <c r="L1487">
        <v>0</v>
      </c>
      <c r="M1487">
        <v>0</v>
      </c>
      <c r="N1487">
        <v>0</v>
      </c>
      <c r="O1487">
        <v>0</v>
      </c>
      <c r="P1487">
        <v>0</v>
      </c>
      <c r="Q1487">
        <v>0.217</v>
      </c>
      <c r="R1487">
        <v>0.28199999999999997</v>
      </c>
      <c r="S1487">
        <v>0.30499999999999999</v>
      </c>
      <c r="T1487">
        <v>0.58699999999999997</v>
      </c>
      <c r="U1487">
        <v>0.26200000000000001</v>
      </c>
      <c r="V1487">
        <v>62</v>
      </c>
      <c r="W1487">
        <v>0</v>
      </c>
      <c r="X1487">
        <v>0</v>
      </c>
      <c r="Y1487">
        <v>0</v>
      </c>
      <c r="Z1487">
        <v>0</v>
      </c>
      <c r="AA1487">
        <v>0</v>
      </c>
    </row>
    <row r="1488" spans="1:27" x14ac:dyDescent="0.25">
      <c r="A1488" t="s">
        <v>4225</v>
      </c>
      <c r="B1488" t="s">
        <v>4226</v>
      </c>
      <c r="C1488" t="s">
        <v>20895</v>
      </c>
      <c r="D1488">
        <v>1</v>
      </c>
      <c r="E1488">
        <v>1</v>
      </c>
      <c r="F1488">
        <v>0</v>
      </c>
      <c r="G1488">
        <v>0</v>
      </c>
      <c r="H1488">
        <v>0</v>
      </c>
      <c r="I1488">
        <v>0</v>
      </c>
      <c r="J1488">
        <v>0</v>
      </c>
      <c r="K1488">
        <v>0</v>
      </c>
      <c r="L1488">
        <v>0</v>
      </c>
      <c r="M1488">
        <v>0</v>
      </c>
      <c r="N1488">
        <v>0</v>
      </c>
      <c r="O1488">
        <v>0</v>
      </c>
      <c r="P1488">
        <v>0</v>
      </c>
      <c r="Q1488">
        <v>0.22600000000000001</v>
      </c>
      <c r="R1488">
        <v>0.27500000000000002</v>
      </c>
      <c r="S1488">
        <v>0.31900000000000001</v>
      </c>
      <c r="T1488">
        <v>0.59399999999999997</v>
      </c>
      <c r="U1488">
        <v>0.26200000000000001</v>
      </c>
      <c r="V1488">
        <v>65</v>
      </c>
      <c r="W1488">
        <v>0</v>
      </c>
      <c r="X1488">
        <v>0</v>
      </c>
      <c r="Y1488">
        <v>0</v>
      </c>
      <c r="Z1488">
        <v>0</v>
      </c>
      <c r="AA1488">
        <v>0</v>
      </c>
    </row>
    <row r="1489" spans="1:27" x14ac:dyDescent="0.25">
      <c r="A1489" t="s">
        <v>20990</v>
      </c>
      <c r="B1489" t="s">
        <v>20991</v>
      </c>
      <c r="C1489" t="s">
        <v>1</v>
      </c>
      <c r="D1489">
        <v>1</v>
      </c>
      <c r="E1489">
        <v>1</v>
      </c>
      <c r="F1489">
        <v>0</v>
      </c>
      <c r="G1489">
        <v>0</v>
      </c>
      <c r="H1489">
        <v>0</v>
      </c>
      <c r="I1489">
        <v>0</v>
      </c>
      <c r="J1489">
        <v>0</v>
      </c>
      <c r="K1489">
        <v>0</v>
      </c>
      <c r="L1489">
        <v>0</v>
      </c>
      <c r="M1489">
        <v>0</v>
      </c>
      <c r="N1489">
        <v>0</v>
      </c>
      <c r="O1489">
        <v>0</v>
      </c>
      <c r="P1489">
        <v>0</v>
      </c>
      <c r="Q1489">
        <v>0.22600000000000001</v>
      </c>
      <c r="R1489">
        <v>0.26700000000000002</v>
      </c>
      <c r="S1489">
        <v>0.33100000000000002</v>
      </c>
      <c r="T1489">
        <v>0.59799999999999998</v>
      </c>
      <c r="U1489">
        <v>0.26200000000000001</v>
      </c>
      <c r="V1489">
        <v>62</v>
      </c>
      <c r="W1489">
        <v>0</v>
      </c>
      <c r="X1489">
        <v>0</v>
      </c>
      <c r="Y1489">
        <v>0</v>
      </c>
      <c r="Z1489">
        <v>0</v>
      </c>
      <c r="AA1489">
        <v>0</v>
      </c>
    </row>
    <row r="1490" spans="1:27" x14ac:dyDescent="0.25">
      <c r="A1490" t="s">
        <v>703</v>
      </c>
      <c r="B1490" t="s">
        <v>704</v>
      </c>
      <c r="C1490" t="s">
        <v>20889</v>
      </c>
      <c r="D1490">
        <v>1</v>
      </c>
      <c r="E1490">
        <v>1</v>
      </c>
      <c r="F1490">
        <v>0</v>
      </c>
      <c r="G1490">
        <v>0</v>
      </c>
      <c r="H1490">
        <v>0</v>
      </c>
      <c r="I1490">
        <v>0</v>
      </c>
      <c r="J1490">
        <v>0</v>
      </c>
      <c r="K1490">
        <v>0</v>
      </c>
      <c r="L1490">
        <v>0</v>
      </c>
      <c r="M1490">
        <v>0</v>
      </c>
      <c r="N1490">
        <v>0</v>
      </c>
      <c r="O1490">
        <v>0</v>
      </c>
      <c r="P1490">
        <v>0</v>
      </c>
      <c r="Q1490">
        <v>0.23699999999999999</v>
      </c>
      <c r="R1490">
        <v>0.27600000000000002</v>
      </c>
      <c r="S1490">
        <v>0.32</v>
      </c>
      <c r="T1490">
        <v>0.59499999999999997</v>
      </c>
      <c r="U1490">
        <v>0.26200000000000001</v>
      </c>
      <c r="V1490">
        <v>66</v>
      </c>
      <c r="W1490">
        <v>0</v>
      </c>
      <c r="X1490">
        <v>0</v>
      </c>
      <c r="Y1490">
        <v>0</v>
      </c>
      <c r="Z1490">
        <v>0</v>
      </c>
      <c r="AA1490">
        <v>0</v>
      </c>
    </row>
    <row r="1491" spans="1:27" x14ac:dyDescent="0.25">
      <c r="A1491" t="s">
        <v>3018</v>
      </c>
      <c r="B1491" t="s">
        <v>3019</v>
      </c>
      <c r="C1491" t="s">
        <v>20869</v>
      </c>
      <c r="D1491">
        <v>1</v>
      </c>
      <c r="E1491">
        <v>1</v>
      </c>
      <c r="F1491">
        <v>0</v>
      </c>
      <c r="G1491">
        <v>0</v>
      </c>
      <c r="H1491">
        <v>0</v>
      </c>
      <c r="I1491">
        <v>0</v>
      </c>
      <c r="J1491">
        <v>0</v>
      </c>
      <c r="K1491">
        <v>0</v>
      </c>
      <c r="L1491">
        <v>0</v>
      </c>
      <c r="M1491">
        <v>0</v>
      </c>
      <c r="N1491">
        <v>0</v>
      </c>
      <c r="O1491">
        <v>0</v>
      </c>
      <c r="P1491">
        <v>0</v>
      </c>
      <c r="Q1491">
        <v>0.23200000000000001</v>
      </c>
      <c r="R1491">
        <v>0.27600000000000002</v>
      </c>
      <c r="S1491">
        <v>0.318</v>
      </c>
      <c r="T1491">
        <v>0.59499999999999997</v>
      </c>
      <c r="U1491">
        <v>0.26200000000000001</v>
      </c>
      <c r="V1491">
        <v>57</v>
      </c>
      <c r="W1491">
        <v>0</v>
      </c>
      <c r="X1491">
        <v>0</v>
      </c>
      <c r="Y1491">
        <v>0</v>
      </c>
      <c r="Z1491">
        <v>0</v>
      </c>
      <c r="AA1491">
        <v>0</v>
      </c>
    </row>
    <row r="1492" spans="1:27" x14ac:dyDescent="0.25">
      <c r="A1492">
        <v>1417</v>
      </c>
      <c r="B1492" t="s">
        <v>4459</v>
      </c>
      <c r="C1492" t="s">
        <v>20870</v>
      </c>
      <c r="D1492">
        <v>1</v>
      </c>
      <c r="E1492">
        <v>1</v>
      </c>
      <c r="F1492">
        <v>0</v>
      </c>
      <c r="G1492">
        <v>0</v>
      </c>
      <c r="H1492">
        <v>0</v>
      </c>
      <c r="I1492">
        <v>0</v>
      </c>
      <c r="J1492">
        <v>0</v>
      </c>
      <c r="K1492">
        <v>0</v>
      </c>
      <c r="L1492">
        <v>0</v>
      </c>
      <c r="M1492">
        <v>0</v>
      </c>
      <c r="N1492">
        <v>0</v>
      </c>
      <c r="O1492">
        <v>0</v>
      </c>
      <c r="P1492">
        <v>0</v>
      </c>
      <c r="Q1492">
        <v>0.22</v>
      </c>
      <c r="R1492">
        <v>0.28499999999999998</v>
      </c>
      <c r="S1492">
        <v>0.29799999999999999</v>
      </c>
      <c r="T1492">
        <v>0.58299999999999996</v>
      </c>
      <c r="U1492">
        <v>0.26200000000000001</v>
      </c>
      <c r="V1492">
        <v>59</v>
      </c>
      <c r="W1492">
        <v>0</v>
      </c>
      <c r="X1492">
        <v>0</v>
      </c>
      <c r="Y1492">
        <v>0</v>
      </c>
      <c r="Z1492">
        <v>0</v>
      </c>
      <c r="AA1492">
        <v>0</v>
      </c>
    </row>
    <row r="1493" spans="1:27" x14ac:dyDescent="0.25">
      <c r="A1493" t="s">
        <v>3380</v>
      </c>
      <c r="B1493" t="s">
        <v>3381</v>
      </c>
      <c r="C1493" t="s">
        <v>20871</v>
      </c>
      <c r="D1493">
        <v>1</v>
      </c>
      <c r="E1493">
        <v>1</v>
      </c>
      <c r="F1493">
        <v>0</v>
      </c>
      <c r="G1493">
        <v>0</v>
      </c>
      <c r="H1493">
        <v>0</v>
      </c>
      <c r="I1493">
        <v>0</v>
      </c>
      <c r="J1493">
        <v>0</v>
      </c>
      <c r="K1493">
        <v>0</v>
      </c>
      <c r="L1493">
        <v>0</v>
      </c>
      <c r="M1493">
        <v>0</v>
      </c>
      <c r="N1493">
        <v>0</v>
      </c>
      <c r="O1493">
        <v>0</v>
      </c>
      <c r="P1493">
        <v>0</v>
      </c>
      <c r="Q1493">
        <v>0.21</v>
      </c>
      <c r="R1493">
        <v>0.28499999999999998</v>
      </c>
      <c r="S1493">
        <v>0.29699999999999999</v>
      </c>
      <c r="T1493">
        <v>0.58199999999999996</v>
      </c>
      <c r="U1493">
        <v>0.26200000000000001</v>
      </c>
      <c r="V1493">
        <v>65</v>
      </c>
      <c r="W1493">
        <v>0</v>
      </c>
      <c r="X1493">
        <v>0</v>
      </c>
      <c r="Y1493">
        <v>0</v>
      </c>
      <c r="Z1493">
        <v>0</v>
      </c>
      <c r="AA1493">
        <v>0</v>
      </c>
    </row>
    <row r="1494" spans="1:27" x14ac:dyDescent="0.25">
      <c r="A1494">
        <v>1580</v>
      </c>
      <c r="B1494" t="s">
        <v>3622</v>
      </c>
      <c r="C1494" t="s">
        <v>20876</v>
      </c>
      <c r="D1494">
        <v>1</v>
      </c>
      <c r="E1494">
        <v>1</v>
      </c>
      <c r="F1494">
        <v>0</v>
      </c>
      <c r="G1494">
        <v>0</v>
      </c>
      <c r="H1494">
        <v>0</v>
      </c>
      <c r="I1494">
        <v>0</v>
      </c>
      <c r="J1494">
        <v>0</v>
      </c>
      <c r="K1494">
        <v>0</v>
      </c>
      <c r="L1494">
        <v>0</v>
      </c>
      <c r="M1494">
        <v>0</v>
      </c>
      <c r="N1494">
        <v>0</v>
      </c>
      <c r="O1494">
        <v>0</v>
      </c>
      <c r="P1494">
        <v>0</v>
      </c>
      <c r="Q1494">
        <v>0.20899999999999999</v>
      </c>
      <c r="R1494">
        <v>0.28499999999999998</v>
      </c>
      <c r="S1494">
        <v>0.29899999999999999</v>
      </c>
      <c r="T1494">
        <v>0.58299999999999996</v>
      </c>
      <c r="U1494">
        <v>0.26200000000000001</v>
      </c>
      <c r="V1494">
        <v>65</v>
      </c>
      <c r="W1494">
        <v>0</v>
      </c>
      <c r="X1494">
        <v>0</v>
      </c>
      <c r="Y1494">
        <v>0</v>
      </c>
      <c r="Z1494">
        <v>0</v>
      </c>
      <c r="AA1494">
        <v>0</v>
      </c>
    </row>
    <row r="1495" spans="1:27" x14ac:dyDescent="0.25">
      <c r="A1495" t="s">
        <v>4051</v>
      </c>
      <c r="B1495" t="s">
        <v>4052</v>
      </c>
      <c r="C1495" t="s">
        <v>20872</v>
      </c>
      <c r="D1495">
        <v>1</v>
      </c>
      <c r="E1495">
        <v>1</v>
      </c>
      <c r="F1495">
        <v>0</v>
      </c>
      <c r="G1495">
        <v>0</v>
      </c>
      <c r="H1495">
        <v>0</v>
      </c>
      <c r="I1495">
        <v>0</v>
      </c>
      <c r="J1495">
        <v>0</v>
      </c>
      <c r="K1495">
        <v>0</v>
      </c>
      <c r="L1495">
        <v>0</v>
      </c>
      <c r="M1495">
        <v>0</v>
      </c>
      <c r="N1495">
        <v>0</v>
      </c>
      <c r="O1495">
        <v>0</v>
      </c>
      <c r="P1495">
        <v>0</v>
      </c>
      <c r="Q1495">
        <v>0.22800000000000001</v>
      </c>
      <c r="R1495">
        <v>0.27300000000000002</v>
      </c>
      <c r="S1495">
        <v>0.32100000000000001</v>
      </c>
      <c r="T1495">
        <v>0.59399999999999997</v>
      </c>
      <c r="U1495">
        <v>0.26200000000000001</v>
      </c>
      <c r="V1495">
        <v>61</v>
      </c>
      <c r="W1495">
        <v>0</v>
      </c>
      <c r="X1495">
        <v>0</v>
      </c>
      <c r="Y1495">
        <v>0</v>
      </c>
      <c r="Z1495">
        <v>0</v>
      </c>
      <c r="AA1495">
        <v>0</v>
      </c>
    </row>
    <row r="1496" spans="1:27" x14ac:dyDescent="0.25">
      <c r="A1496">
        <v>4182</v>
      </c>
      <c r="B1496" t="s">
        <v>3996</v>
      </c>
      <c r="C1496" t="s">
        <v>1</v>
      </c>
      <c r="D1496">
        <v>194</v>
      </c>
      <c r="E1496">
        <v>181</v>
      </c>
      <c r="F1496">
        <v>43</v>
      </c>
      <c r="G1496">
        <v>7</v>
      </c>
      <c r="H1496">
        <v>1</v>
      </c>
      <c r="I1496">
        <v>2</v>
      </c>
      <c r="J1496">
        <v>16</v>
      </c>
      <c r="K1496">
        <v>16</v>
      </c>
      <c r="L1496">
        <v>9</v>
      </c>
      <c r="M1496">
        <v>35</v>
      </c>
      <c r="N1496">
        <v>2</v>
      </c>
      <c r="O1496">
        <v>4</v>
      </c>
      <c r="P1496">
        <v>2</v>
      </c>
      <c r="Q1496">
        <v>0.23699999999999999</v>
      </c>
      <c r="R1496">
        <v>0.27800000000000002</v>
      </c>
      <c r="S1496">
        <v>0.32</v>
      </c>
      <c r="T1496">
        <v>0.59799999999999998</v>
      </c>
      <c r="U1496">
        <v>0.26200000000000001</v>
      </c>
      <c r="V1496">
        <v>61</v>
      </c>
      <c r="W1496">
        <v>0</v>
      </c>
      <c r="X1496">
        <v>-1.5</v>
      </c>
      <c r="Y1496">
        <v>-8.8000000000000007</v>
      </c>
      <c r="Z1496">
        <v>-0.2</v>
      </c>
      <c r="AA1496">
        <v>-0.3</v>
      </c>
    </row>
    <row r="1497" spans="1:27" x14ac:dyDescent="0.25">
      <c r="A1497" t="s">
        <v>4066</v>
      </c>
      <c r="B1497" t="s">
        <v>4067</v>
      </c>
      <c r="C1497" t="s">
        <v>20871</v>
      </c>
      <c r="D1497">
        <v>1</v>
      </c>
      <c r="E1497">
        <v>1</v>
      </c>
      <c r="F1497">
        <v>0</v>
      </c>
      <c r="G1497">
        <v>0</v>
      </c>
      <c r="H1497">
        <v>0</v>
      </c>
      <c r="I1497">
        <v>0</v>
      </c>
      <c r="J1497">
        <v>0</v>
      </c>
      <c r="K1497">
        <v>0</v>
      </c>
      <c r="L1497">
        <v>0</v>
      </c>
      <c r="M1497">
        <v>0</v>
      </c>
      <c r="N1497">
        <v>0</v>
      </c>
      <c r="O1497">
        <v>0</v>
      </c>
      <c r="P1497">
        <v>0</v>
      </c>
      <c r="Q1497">
        <v>0.23</v>
      </c>
      <c r="R1497">
        <v>0.26200000000000001</v>
      </c>
      <c r="S1497">
        <v>0.34100000000000003</v>
      </c>
      <c r="T1497">
        <v>0.60299999999999998</v>
      </c>
      <c r="U1497">
        <v>0.26200000000000001</v>
      </c>
      <c r="V1497">
        <v>65</v>
      </c>
      <c r="W1497">
        <v>0</v>
      </c>
      <c r="X1497">
        <v>0</v>
      </c>
      <c r="Y1497">
        <v>0</v>
      </c>
      <c r="Z1497">
        <v>0</v>
      </c>
      <c r="AA1497">
        <v>0</v>
      </c>
    </row>
    <row r="1498" spans="1:27" x14ac:dyDescent="0.25">
      <c r="A1498">
        <v>13490</v>
      </c>
      <c r="B1498" t="s">
        <v>3890</v>
      </c>
      <c r="C1498" t="s">
        <v>20869</v>
      </c>
      <c r="D1498">
        <v>62</v>
      </c>
      <c r="E1498">
        <v>58</v>
      </c>
      <c r="F1498">
        <v>13</v>
      </c>
      <c r="G1498">
        <v>3</v>
      </c>
      <c r="H1498">
        <v>0</v>
      </c>
      <c r="I1498">
        <v>1</v>
      </c>
      <c r="J1498">
        <v>5</v>
      </c>
      <c r="K1498">
        <v>6</v>
      </c>
      <c r="L1498">
        <v>3</v>
      </c>
      <c r="M1498">
        <v>15</v>
      </c>
      <c r="N1498">
        <v>1</v>
      </c>
      <c r="O1498">
        <v>1</v>
      </c>
      <c r="P1498">
        <v>0</v>
      </c>
      <c r="Q1498">
        <v>0.219</v>
      </c>
      <c r="R1498">
        <v>0.26500000000000001</v>
      </c>
      <c r="S1498">
        <v>0.33100000000000002</v>
      </c>
      <c r="T1498">
        <v>0.59699999999999998</v>
      </c>
      <c r="U1498">
        <v>0.26200000000000001</v>
      </c>
      <c r="V1498">
        <v>57</v>
      </c>
      <c r="W1498">
        <v>0</v>
      </c>
      <c r="X1498">
        <v>0</v>
      </c>
      <c r="Y1498">
        <v>-3.1</v>
      </c>
      <c r="Z1498">
        <v>1.3</v>
      </c>
      <c r="AA1498">
        <v>0</v>
      </c>
    </row>
    <row r="1499" spans="1:27" x14ac:dyDescent="0.25">
      <c r="A1499" t="s">
        <v>4378</v>
      </c>
      <c r="B1499" t="s">
        <v>4379</v>
      </c>
      <c r="C1499" t="s">
        <v>20888</v>
      </c>
      <c r="D1499">
        <v>1</v>
      </c>
      <c r="E1499">
        <v>1</v>
      </c>
      <c r="F1499">
        <v>0</v>
      </c>
      <c r="G1499">
        <v>0</v>
      </c>
      <c r="H1499">
        <v>0</v>
      </c>
      <c r="I1499">
        <v>0</v>
      </c>
      <c r="J1499">
        <v>0</v>
      </c>
      <c r="K1499">
        <v>0</v>
      </c>
      <c r="L1499">
        <v>0</v>
      </c>
      <c r="M1499">
        <v>0</v>
      </c>
      <c r="N1499">
        <v>0</v>
      </c>
      <c r="O1499">
        <v>0</v>
      </c>
      <c r="P1499">
        <v>0</v>
      </c>
      <c r="Q1499">
        <v>0.23200000000000001</v>
      </c>
      <c r="R1499">
        <v>0.27500000000000002</v>
      </c>
      <c r="S1499">
        <v>0.318</v>
      </c>
      <c r="T1499">
        <v>0.59399999999999997</v>
      </c>
      <c r="U1499">
        <v>0.26200000000000001</v>
      </c>
      <c r="V1499">
        <v>61</v>
      </c>
      <c r="W1499">
        <v>0</v>
      </c>
      <c r="X1499">
        <v>0</v>
      </c>
      <c r="Y1499">
        <v>0</v>
      </c>
      <c r="Z1499">
        <v>0</v>
      </c>
      <c r="AA1499">
        <v>0</v>
      </c>
    </row>
    <row r="1500" spans="1:27" x14ac:dyDescent="0.25">
      <c r="A1500" t="s">
        <v>4341</v>
      </c>
      <c r="B1500" t="s">
        <v>4342</v>
      </c>
      <c r="C1500" t="s">
        <v>20890</v>
      </c>
      <c r="D1500">
        <v>1</v>
      </c>
      <c r="E1500">
        <v>1</v>
      </c>
      <c r="F1500">
        <v>0</v>
      </c>
      <c r="G1500">
        <v>0</v>
      </c>
      <c r="H1500">
        <v>0</v>
      </c>
      <c r="I1500">
        <v>0</v>
      </c>
      <c r="J1500">
        <v>0</v>
      </c>
      <c r="K1500">
        <v>0</v>
      </c>
      <c r="L1500">
        <v>0</v>
      </c>
      <c r="M1500">
        <v>0</v>
      </c>
      <c r="N1500">
        <v>0</v>
      </c>
      <c r="O1500">
        <v>0</v>
      </c>
      <c r="P1500">
        <v>0</v>
      </c>
      <c r="Q1500">
        <v>0.218</v>
      </c>
      <c r="R1500">
        <v>0.27600000000000002</v>
      </c>
      <c r="S1500">
        <v>0.313</v>
      </c>
      <c r="T1500">
        <v>0.58899999999999997</v>
      </c>
      <c r="U1500">
        <v>0.26200000000000001</v>
      </c>
      <c r="V1500">
        <v>67</v>
      </c>
      <c r="W1500">
        <v>0</v>
      </c>
      <c r="X1500">
        <v>0</v>
      </c>
      <c r="Y1500">
        <v>0</v>
      </c>
      <c r="Z1500">
        <v>0</v>
      </c>
      <c r="AA1500">
        <v>0</v>
      </c>
    </row>
    <row r="1501" spans="1:27" x14ac:dyDescent="0.25">
      <c r="A1501" t="s">
        <v>3562</v>
      </c>
      <c r="B1501" t="s">
        <v>3563</v>
      </c>
      <c r="C1501" t="s">
        <v>20893</v>
      </c>
      <c r="D1501">
        <v>1</v>
      </c>
      <c r="E1501">
        <v>1</v>
      </c>
      <c r="F1501">
        <v>0</v>
      </c>
      <c r="G1501">
        <v>0</v>
      </c>
      <c r="H1501">
        <v>0</v>
      </c>
      <c r="I1501">
        <v>0</v>
      </c>
      <c r="J1501">
        <v>0</v>
      </c>
      <c r="K1501">
        <v>0</v>
      </c>
      <c r="L1501">
        <v>0</v>
      </c>
      <c r="M1501">
        <v>0</v>
      </c>
      <c r="N1501">
        <v>0</v>
      </c>
      <c r="O1501">
        <v>0</v>
      </c>
      <c r="P1501">
        <v>0</v>
      </c>
      <c r="Q1501">
        <v>0.222</v>
      </c>
      <c r="R1501">
        <v>0.27400000000000002</v>
      </c>
      <c r="S1501">
        <v>0.32100000000000001</v>
      </c>
      <c r="T1501">
        <v>0.59499999999999997</v>
      </c>
      <c r="U1501">
        <v>0.26200000000000001</v>
      </c>
      <c r="V1501">
        <v>64</v>
      </c>
      <c r="W1501">
        <v>0</v>
      </c>
      <c r="X1501">
        <v>0</v>
      </c>
      <c r="Y1501">
        <v>0</v>
      </c>
      <c r="Z1501">
        <v>0</v>
      </c>
      <c r="AA1501">
        <v>0</v>
      </c>
    </row>
    <row r="1502" spans="1:27" x14ac:dyDescent="0.25">
      <c r="A1502" t="s">
        <v>4344</v>
      </c>
      <c r="B1502" t="s">
        <v>4345</v>
      </c>
      <c r="C1502" t="s">
        <v>20876</v>
      </c>
      <c r="D1502">
        <v>1</v>
      </c>
      <c r="E1502">
        <v>1</v>
      </c>
      <c r="F1502">
        <v>0</v>
      </c>
      <c r="G1502">
        <v>0</v>
      </c>
      <c r="H1502">
        <v>0</v>
      </c>
      <c r="I1502">
        <v>0</v>
      </c>
      <c r="J1502">
        <v>0</v>
      </c>
      <c r="K1502">
        <v>0</v>
      </c>
      <c r="L1502">
        <v>0</v>
      </c>
      <c r="M1502">
        <v>0</v>
      </c>
      <c r="N1502">
        <v>0</v>
      </c>
      <c r="O1502">
        <v>0</v>
      </c>
      <c r="P1502">
        <v>0</v>
      </c>
      <c r="Q1502">
        <v>0.22800000000000001</v>
      </c>
      <c r="R1502">
        <v>0.27500000000000002</v>
      </c>
      <c r="S1502">
        <v>0.317</v>
      </c>
      <c r="T1502">
        <v>0.59199999999999997</v>
      </c>
      <c r="U1502">
        <v>0.26200000000000001</v>
      </c>
      <c r="V1502">
        <v>65</v>
      </c>
      <c r="W1502">
        <v>0</v>
      </c>
      <c r="X1502">
        <v>0</v>
      </c>
      <c r="Y1502">
        <v>0</v>
      </c>
      <c r="Z1502">
        <v>0</v>
      </c>
      <c r="AA1502">
        <v>0</v>
      </c>
    </row>
    <row r="1503" spans="1:27" x14ac:dyDescent="0.25">
      <c r="A1503" t="s">
        <v>3682</v>
      </c>
      <c r="B1503" t="s">
        <v>3683</v>
      </c>
      <c r="C1503" t="s">
        <v>20868</v>
      </c>
      <c r="D1503">
        <v>1</v>
      </c>
      <c r="E1503">
        <v>1</v>
      </c>
      <c r="F1503">
        <v>0</v>
      </c>
      <c r="G1503">
        <v>0</v>
      </c>
      <c r="H1503">
        <v>0</v>
      </c>
      <c r="I1503">
        <v>0</v>
      </c>
      <c r="J1503">
        <v>0</v>
      </c>
      <c r="K1503">
        <v>0</v>
      </c>
      <c r="L1503">
        <v>0</v>
      </c>
      <c r="M1503">
        <v>0</v>
      </c>
      <c r="N1503">
        <v>0</v>
      </c>
      <c r="O1503">
        <v>0</v>
      </c>
      <c r="P1503">
        <v>0</v>
      </c>
      <c r="Q1503">
        <v>0.21099999999999999</v>
      </c>
      <c r="R1503">
        <v>0.25900000000000001</v>
      </c>
      <c r="S1503">
        <v>0.34100000000000003</v>
      </c>
      <c r="T1503">
        <v>0.59899999999999998</v>
      </c>
      <c r="U1503">
        <v>0.26200000000000001</v>
      </c>
      <c r="V1503">
        <v>60</v>
      </c>
      <c r="W1503">
        <v>0</v>
      </c>
      <c r="X1503">
        <v>0</v>
      </c>
      <c r="Y1503">
        <v>0</v>
      </c>
      <c r="Z1503">
        <v>0</v>
      </c>
      <c r="AA1503">
        <v>0</v>
      </c>
    </row>
    <row r="1504" spans="1:27" x14ac:dyDescent="0.25">
      <c r="A1504" t="s">
        <v>3501</v>
      </c>
      <c r="B1504" t="s">
        <v>3502</v>
      </c>
      <c r="C1504" t="s">
        <v>20870</v>
      </c>
      <c r="D1504">
        <v>1</v>
      </c>
      <c r="E1504">
        <v>1</v>
      </c>
      <c r="F1504">
        <v>0</v>
      </c>
      <c r="G1504">
        <v>0</v>
      </c>
      <c r="H1504">
        <v>0</v>
      </c>
      <c r="I1504">
        <v>0</v>
      </c>
      <c r="J1504">
        <v>0</v>
      </c>
      <c r="K1504">
        <v>0</v>
      </c>
      <c r="L1504">
        <v>0</v>
      </c>
      <c r="M1504">
        <v>0</v>
      </c>
      <c r="N1504">
        <v>0</v>
      </c>
      <c r="O1504">
        <v>0</v>
      </c>
      <c r="P1504">
        <v>0</v>
      </c>
      <c r="Q1504">
        <v>0.224</v>
      </c>
      <c r="R1504">
        <v>0.27100000000000002</v>
      </c>
      <c r="S1504">
        <v>0.32200000000000001</v>
      </c>
      <c r="T1504">
        <v>0.59299999999999997</v>
      </c>
      <c r="U1504">
        <v>0.26200000000000001</v>
      </c>
      <c r="V1504">
        <v>59</v>
      </c>
      <c r="W1504">
        <v>0</v>
      </c>
      <c r="X1504">
        <v>0</v>
      </c>
      <c r="Y1504">
        <v>0</v>
      </c>
      <c r="Z1504">
        <v>0</v>
      </c>
      <c r="AA1504">
        <v>0</v>
      </c>
    </row>
    <row r="1505" spans="1:27" x14ac:dyDescent="0.25">
      <c r="A1505" t="s">
        <v>3960</v>
      </c>
      <c r="B1505" t="s">
        <v>3961</v>
      </c>
      <c r="C1505" t="s">
        <v>20873</v>
      </c>
      <c r="D1505">
        <v>1</v>
      </c>
      <c r="E1505">
        <v>1</v>
      </c>
      <c r="F1505">
        <v>0</v>
      </c>
      <c r="G1505">
        <v>0</v>
      </c>
      <c r="H1505">
        <v>0</v>
      </c>
      <c r="I1505">
        <v>0</v>
      </c>
      <c r="J1505">
        <v>0</v>
      </c>
      <c r="K1505">
        <v>0</v>
      </c>
      <c r="L1505">
        <v>0</v>
      </c>
      <c r="M1505">
        <v>0</v>
      </c>
      <c r="N1505">
        <v>0</v>
      </c>
      <c r="O1505">
        <v>0</v>
      </c>
      <c r="P1505">
        <v>0</v>
      </c>
      <c r="Q1505">
        <v>0.20899999999999999</v>
      </c>
      <c r="R1505">
        <v>0.26900000000000002</v>
      </c>
      <c r="S1505">
        <v>0.32100000000000001</v>
      </c>
      <c r="T1505">
        <v>0.59</v>
      </c>
      <c r="U1505">
        <v>0.26200000000000001</v>
      </c>
      <c r="V1505">
        <v>60</v>
      </c>
      <c r="W1505">
        <v>0</v>
      </c>
      <c r="X1505">
        <v>0</v>
      </c>
      <c r="Y1505">
        <v>0</v>
      </c>
      <c r="Z1505">
        <v>0</v>
      </c>
      <c r="AA1505">
        <v>0</v>
      </c>
    </row>
    <row r="1506" spans="1:27" x14ac:dyDescent="0.25">
      <c r="A1506" t="s">
        <v>3524</v>
      </c>
      <c r="B1506" t="s">
        <v>3525</v>
      </c>
      <c r="C1506" t="s">
        <v>20874</v>
      </c>
      <c r="D1506">
        <v>1</v>
      </c>
      <c r="E1506">
        <v>1</v>
      </c>
      <c r="F1506">
        <v>0</v>
      </c>
      <c r="G1506">
        <v>0</v>
      </c>
      <c r="H1506">
        <v>0</v>
      </c>
      <c r="I1506">
        <v>0</v>
      </c>
      <c r="J1506">
        <v>0</v>
      </c>
      <c r="K1506">
        <v>0</v>
      </c>
      <c r="L1506">
        <v>0</v>
      </c>
      <c r="M1506">
        <v>0</v>
      </c>
      <c r="N1506">
        <v>0</v>
      </c>
      <c r="O1506">
        <v>0</v>
      </c>
      <c r="P1506">
        <v>0</v>
      </c>
      <c r="Q1506">
        <v>0.23699999999999999</v>
      </c>
      <c r="R1506">
        <v>0.27700000000000002</v>
      </c>
      <c r="S1506">
        <v>0.318</v>
      </c>
      <c r="T1506">
        <v>0.59499999999999997</v>
      </c>
      <c r="U1506">
        <v>0.26200000000000001</v>
      </c>
      <c r="V1506">
        <v>63</v>
      </c>
      <c r="W1506">
        <v>0</v>
      </c>
      <c r="X1506">
        <v>0</v>
      </c>
      <c r="Y1506">
        <v>0</v>
      </c>
      <c r="Z1506">
        <v>0</v>
      </c>
      <c r="AA1506">
        <v>0</v>
      </c>
    </row>
    <row r="1507" spans="1:27" x14ac:dyDescent="0.25">
      <c r="A1507" t="s">
        <v>3662</v>
      </c>
      <c r="B1507" t="s">
        <v>3663</v>
      </c>
      <c r="C1507" t="s">
        <v>20870</v>
      </c>
      <c r="D1507">
        <v>1</v>
      </c>
      <c r="E1507">
        <v>1</v>
      </c>
      <c r="F1507">
        <v>0</v>
      </c>
      <c r="G1507">
        <v>0</v>
      </c>
      <c r="H1507">
        <v>0</v>
      </c>
      <c r="I1507">
        <v>0</v>
      </c>
      <c r="J1507">
        <v>0</v>
      </c>
      <c r="K1507">
        <v>0</v>
      </c>
      <c r="L1507">
        <v>0</v>
      </c>
      <c r="M1507">
        <v>0</v>
      </c>
      <c r="N1507">
        <v>0</v>
      </c>
      <c r="O1507">
        <v>0</v>
      </c>
      <c r="P1507">
        <v>0</v>
      </c>
      <c r="Q1507">
        <v>0.23499999999999999</v>
      </c>
      <c r="R1507">
        <v>0.26900000000000002</v>
      </c>
      <c r="S1507">
        <v>0.32700000000000001</v>
      </c>
      <c r="T1507">
        <v>0.59699999999999998</v>
      </c>
      <c r="U1507">
        <v>0.26200000000000001</v>
      </c>
      <c r="V1507">
        <v>59</v>
      </c>
      <c r="W1507">
        <v>0</v>
      </c>
      <c r="X1507">
        <v>0</v>
      </c>
      <c r="Y1507">
        <v>0</v>
      </c>
      <c r="Z1507">
        <v>0</v>
      </c>
      <c r="AA1507">
        <v>0</v>
      </c>
    </row>
    <row r="1508" spans="1:27" x14ac:dyDescent="0.25">
      <c r="A1508">
        <v>7515</v>
      </c>
      <c r="B1508" t="s">
        <v>4481</v>
      </c>
      <c r="C1508" t="s">
        <v>20867</v>
      </c>
      <c r="D1508">
        <v>1</v>
      </c>
      <c r="E1508">
        <v>1</v>
      </c>
      <c r="F1508">
        <v>0</v>
      </c>
      <c r="G1508">
        <v>0</v>
      </c>
      <c r="H1508">
        <v>0</v>
      </c>
      <c r="I1508">
        <v>0</v>
      </c>
      <c r="J1508">
        <v>0</v>
      </c>
      <c r="K1508">
        <v>0</v>
      </c>
      <c r="L1508">
        <v>0</v>
      </c>
      <c r="M1508">
        <v>0</v>
      </c>
      <c r="N1508">
        <v>0</v>
      </c>
      <c r="O1508">
        <v>0</v>
      </c>
      <c r="P1508">
        <v>0</v>
      </c>
      <c r="Q1508">
        <v>0.22900000000000001</v>
      </c>
      <c r="R1508">
        <v>0.26900000000000002</v>
      </c>
      <c r="S1508">
        <v>0.32900000000000001</v>
      </c>
      <c r="T1508">
        <v>0.59799999999999998</v>
      </c>
      <c r="U1508">
        <v>0.26200000000000001</v>
      </c>
      <c r="V1508">
        <v>61</v>
      </c>
      <c r="W1508">
        <v>0</v>
      </c>
      <c r="X1508">
        <v>0</v>
      </c>
      <c r="Y1508">
        <v>0</v>
      </c>
      <c r="Z1508">
        <v>0</v>
      </c>
      <c r="AA1508">
        <v>0</v>
      </c>
    </row>
    <row r="1509" spans="1:27" x14ac:dyDescent="0.25">
      <c r="A1509">
        <v>5277</v>
      </c>
      <c r="B1509" t="s">
        <v>3698</v>
      </c>
      <c r="C1509" t="s">
        <v>20869</v>
      </c>
      <c r="D1509">
        <v>42</v>
      </c>
      <c r="E1509">
        <v>39</v>
      </c>
      <c r="F1509">
        <v>9</v>
      </c>
      <c r="G1509">
        <v>2</v>
      </c>
      <c r="H1509">
        <v>0</v>
      </c>
      <c r="I1509">
        <v>1</v>
      </c>
      <c r="J1509">
        <v>3</v>
      </c>
      <c r="K1509">
        <v>4</v>
      </c>
      <c r="L1509">
        <v>2</v>
      </c>
      <c r="M1509">
        <v>8</v>
      </c>
      <c r="N1509">
        <v>0</v>
      </c>
      <c r="O1509">
        <v>0</v>
      </c>
      <c r="P1509">
        <v>0</v>
      </c>
      <c r="Q1509">
        <v>0.22500000000000001</v>
      </c>
      <c r="R1509">
        <v>0.26400000000000001</v>
      </c>
      <c r="S1509">
        <v>0.33300000000000002</v>
      </c>
      <c r="T1509">
        <v>0.59699999999999998</v>
      </c>
      <c r="U1509">
        <v>0.26100000000000001</v>
      </c>
      <c r="V1509">
        <v>57</v>
      </c>
      <c r="W1509">
        <v>-0.1</v>
      </c>
      <c r="X1509">
        <v>0.2</v>
      </c>
      <c r="Y1509">
        <v>-2.2000000000000002</v>
      </c>
      <c r="Z1509">
        <v>1.1000000000000001</v>
      </c>
      <c r="AA1509">
        <v>0</v>
      </c>
    </row>
    <row r="1510" spans="1:27" x14ac:dyDescent="0.25">
      <c r="A1510" t="s">
        <v>3714</v>
      </c>
      <c r="B1510" t="s">
        <v>3715</v>
      </c>
      <c r="C1510" t="s">
        <v>20880</v>
      </c>
      <c r="D1510">
        <v>1</v>
      </c>
      <c r="E1510">
        <v>1</v>
      </c>
      <c r="F1510">
        <v>0</v>
      </c>
      <c r="G1510">
        <v>0</v>
      </c>
      <c r="H1510">
        <v>0</v>
      </c>
      <c r="I1510">
        <v>0</v>
      </c>
      <c r="J1510">
        <v>0</v>
      </c>
      <c r="K1510">
        <v>0</v>
      </c>
      <c r="L1510">
        <v>0</v>
      </c>
      <c r="M1510">
        <v>0</v>
      </c>
      <c r="N1510">
        <v>0</v>
      </c>
      <c r="O1510">
        <v>0</v>
      </c>
      <c r="P1510">
        <v>0</v>
      </c>
      <c r="Q1510">
        <v>0.24099999999999999</v>
      </c>
      <c r="R1510">
        <v>0.27900000000000003</v>
      </c>
      <c r="S1510">
        <v>0.313</v>
      </c>
      <c r="T1510">
        <v>0.59199999999999997</v>
      </c>
      <c r="U1510">
        <v>0.26100000000000001</v>
      </c>
      <c r="V1510">
        <v>55</v>
      </c>
      <c r="W1510">
        <v>0</v>
      </c>
      <c r="X1510">
        <v>0</v>
      </c>
      <c r="Y1510">
        <v>-0.1</v>
      </c>
      <c r="Z1510">
        <v>0</v>
      </c>
      <c r="AA1510">
        <v>0</v>
      </c>
    </row>
    <row r="1511" spans="1:27" x14ac:dyDescent="0.25">
      <c r="A1511">
        <v>1638</v>
      </c>
      <c r="B1511" t="s">
        <v>3925</v>
      </c>
      <c r="C1511" t="s">
        <v>20876</v>
      </c>
      <c r="D1511">
        <v>1</v>
      </c>
      <c r="E1511">
        <v>1</v>
      </c>
      <c r="F1511">
        <v>0</v>
      </c>
      <c r="G1511">
        <v>0</v>
      </c>
      <c r="H1511">
        <v>0</v>
      </c>
      <c r="I1511">
        <v>0</v>
      </c>
      <c r="J1511">
        <v>0</v>
      </c>
      <c r="K1511">
        <v>0</v>
      </c>
      <c r="L1511">
        <v>0</v>
      </c>
      <c r="M1511">
        <v>0</v>
      </c>
      <c r="N1511">
        <v>0</v>
      </c>
      <c r="O1511">
        <v>0</v>
      </c>
      <c r="P1511">
        <v>0</v>
      </c>
      <c r="Q1511">
        <v>0.21</v>
      </c>
      <c r="R1511">
        <v>0.25600000000000001</v>
      </c>
      <c r="S1511">
        <v>0.34200000000000003</v>
      </c>
      <c r="T1511">
        <v>0.59899999999999998</v>
      </c>
      <c r="U1511">
        <v>0.26100000000000001</v>
      </c>
      <c r="V1511">
        <v>65</v>
      </c>
      <c r="W1511">
        <v>0</v>
      </c>
      <c r="X1511">
        <v>0</v>
      </c>
      <c r="Y1511">
        <v>0</v>
      </c>
      <c r="Z1511">
        <v>0</v>
      </c>
      <c r="AA1511">
        <v>0</v>
      </c>
    </row>
    <row r="1512" spans="1:27" x14ac:dyDescent="0.25">
      <c r="A1512" t="s">
        <v>4128</v>
      </c>
      <c r="B1512" t="s">
        <v>4129</v>
      </c>
      <c r="C1512" t="s">
        <v>20874</v>
      </c>
      <c r="D1512">
        <v>1</v>
      </c>
      <c r="E1512">
        <v>1</v>
      </c>
      <c r="F1512">
        <v>0</v>
      </c>
      <c r="G1512">
        <v>0</v>
      </c>
      <c r="H1512">
        <v>0</v>
      </c>
      <c r="I1512">
        <v>0</v>
      </c>
      <c r="J1512">
        <v>0</v>
      </c>
      <c r="K1512">
        <v>0</v>
      </c>
      <c r="L1512">
        <v>0</v>
      </c>
      <c r="M1512">
        <v>0</v>
      </c>
      <c r="N1512">
        <v>0</v>
      </c>
      <c r="O1512">
        <v>0</v>
      </c>
      <c r="P1512">
        <v>0</v>
      </c>
      <c r="Q1512">
        <v>0.23</v>
      </c>
      <c r="R1512">
        <v>0.27900000000000003</v>
      </c>
      <c r="S1512">
        <v>0.31</v>
      </c>
      <c r="T1512">
        <v>0.59</v>
      </c>
      <c r="U1512">
        <v>0.26100000000000001</v>
      </c>
      <c r="V1512">
        <v>62</v>
      </c>
      <c r="W1512">
        <v>0</v>
      </c>
      <c r="X1512">
        <v>0</v>
      </c>
      <c r="Y1512">
        <v>0</v>
      </c>
      <c r="Z1512">
        <v>0</v>
      </c>
      <c r="AA1512">
        <v>0</v>
      </c>
    </row>
    <row r="1513" spans="1:27" x14ac:dyDescent="0.25">
      <c r="A1513" t="s">
        <v>3708</v>
      </c>
      <c r="B1513" t="s">
        <v>3709</v>
      </c>
      <c r="C1513" t="s">
        <v>20878</v>
      </c>
      <c r="D1513">
        <v>1</v>
      </c>
      <c r="E1513">
        <v>1</v>
      </c>
      <c r="F1513">
        <v>0</v>
      </c>
      <c r="G1513">
        <v>0</v>
      </c>
      <c r="H1513">
        <v>0</v>
      </c>
      <c r="I1513">
        <v>0</v>
      </c>
      <c r="J1513">
        <v>0</v>
      </c>
      <c r="K1513">
        <v>0</v>
      </c>
      <c r="L1513">
        <v>0</v>
      </c>
      <c r="M1513">
        <v>0</v>
      </c>
      <c r="N1513">
        <v>0</v>
      </c>
      <c r="O1513">
        <v>0</v>
      </c>
      <c r="P1513">
        <v>0</v>
      </c>
      <c r="Q1513">
        <v>0.22600000000000001</v>
      </c>
      <c r="R1513">
        <v>0.27700000000000002</v>
      </c>
      <c r="S1513">
        <v>0.313</v>
      </c>
      <c r="T1513">
        <v>0.59</v>
      </c>
      <c r="U1513">
        <v>0.26100000000000001</v>
      </c>
      <c r="V1513">
        <v>60</v>
      </c>
      <c r="W1513">
        <v>0</v>
      </c>
      <c r="X1513">
        <v>0</v>
      </c>
      <c r="Y1513">
        <v>0</v>
      </c>
      <c r="Z1513">
        <v>0</v>
      </c>
      <c r="AA1513">
        <v>0</v>
      </c>
    </row>
    <row r="1514" spans="1:27" x14ac:dyDescent="0.25">
      <c r="A1514" t="s">
        <v>873</v>
      </c>
      <c r="B1514" t="s">
        <v>874</v>
      </c>
      <c r="C1514" t="s">
        <v>20889</v>
      </c>
      <c r="D1514">
        <v>1</v>
      </c>
      <c r="E1514">
        <v>1</v>
      </c>
      <c r="F1514">
        <v>0</v>
      </c>
      <c r="G1514">
        <v>0</v>
      </c>
      <c r="H1514">
        <v>0</v>
      </c>
      <c r="I1514">
        <v>0</v>
      </c>
      <c r="J1514">
        <v>0</v>
      </c>
      <c r="K1514">
        <v>0</v>
      </c>
      <c r="L1514">
        <v>0</v>
      </c>
      <c r="M1514">
        <v>0</v>
      </c>
      <c r="N1514">
        <v>0</v>
      </c>
      <c r="O1514">
        <v>0</v>
      </c>
      <c r="P1514">
        <v>0</v>
      </c>
      <c r="Q1514">
        <v>0.219</v>
      </c>
      <c r="R1514">
        <v>0.26500000000000001</v>
      </c>
      <c r="S1514">
        <v>0.33</v>
      </c>
      <c r="T1514">
        <v>0.59499999999999997</v>
      </c>
      <c r="U1514">
        <v>0.26100000000000001</v>
      </c>
      <c r="V1514">
        <v>65</v>
      </c>
      <c r="W1514">
        <v>0</v>
      </c>
      <c r="X1514">
        <v>0</v>
      </c>
      <c r="Y1514">
        <v>0</v>
      </c>
      <c r="Z1514">
        <v>0</v>
      </c>
      <c r="AA1514">
        <v>0</v>
      </c>
    </row>
    <row r="1515" spans="1:27" x14ac:dyDescent="0.25">
      <c r="A1515" t="s">
        <v>2901</v>
      </c>
      <c r="B1515" t="s">
        <v>2902</v>
      </c>
      <c r="C1515" t="s">
        <v>20871</v>
      </c>
      <c r="D1515">
        <v>1</v>
      </c>
      <c r="E1515">
        <v>1</v>
      </c>
      <c r="F1515">
        <v>0</v>
      </c>
      <c r="G1515">
        <v>0</v>
      </c>
      <c r="H1515">
        <v>0</v>
      </c>
      <c r="I1515">
        <v>0</v>
      </c>
      <c r="J1515">
        <v>0</v>
      </c>
      <c r="K1515">
        <v>0</v>
      </c>
      <c r="L1515">
        <v>0</v>
      </c>
      <c r="M1515">
        <v>0</v>
      </c>
      <c r="N1515">
        <v>0</v>
      </c>
      <c r="O1515">
        <v>0</v>
      </c>
      <c r="P1515">
        <v>0</v>
      </c>
      <c r="Q1515">
        <v>0.224</v>
      </c>
      <c r="R1515">
        <v>0.26800000000000002</v>
      </c>
      <c r="S1515">
        <v>0.32600000000000001</v>
      </c>
      <c r="T1515">
        <v>0.59399999999999997</v>
      </c>
      <c r="U1515">
        <v>0.26100000000000001</v>
      </c>
      <c r="V1515">
        <v>65</v>
      </c>
      <c r="W1515">
        <v>0</v>
      </c>
      <c r="X1515">
        <v>0</v>
      </c>
      <c r="Y1515">
        <v>0</v>
      </c>
      <c r="Z1515">
        <v>0</v>
      </c>
      <c r="AA1515">
        <v>0</v>
      </c>
    </row>
    <row r="1516" spans="1:27" x14ac:dyDescent="0.25">
      <c r="A1516" t="s">
        <v>3559</v>
      </c>
      <c r="B1516" t="s">
        <v>3560</v>
      </c>
      <c r="C1516" t="s">
        <v>20877</v>
      </c>
      <c r="D1516">
        <v>1</v>
      </c>
      <c r="E1516">
        <v>1</v>
      </c>
      <c r="F1516">
        <v>0</v>
      </c>
      <c r="G1516">
        <v>0</v>
      </c>
      <c r="H1516">
        <v>0</v>
      </c>
      <c r="I1516">
        <v>0</v>
      </c>
      <c r="J1516">
        <v>0</v>
      </c>
      <c r="K1516">
        <v>0</v>
      </c>
      <c r="L1516">
        <v>0</v>
      </c>
      <c r="M1516">
        <v>0</v>
      </c>
      <c r="N1516">
        <v>0</v>
      </c>
      <c r="O1516">
        <v>0</v>
      </c>
      <c r="P1516">
        <v>0</v>
      </c>
      <c r="Q1516">
        <v>0.20899999999999999</v>
      </c>
      <c r="R1516">
        <v>0.25700000000000001</v>
      </c>
      <c r="S1516">
        <v>0.34</v>
      </c>
      <c r="T1516">
        <v>0.59799999999999998</v>
      </c>
      <c r="U1516">
        <v>0.26100000000000001</v>
      </c>
      <c r="V1516">
        <v>68</v>
      </c>
      <c r="W1516">
        <v>0</v>
      </c>
      <c r="X1516">
        <v>0</v>
      </c>
      <c r="Y1516">
        <v>0</v>
      </c>
      <c r="Z1516">
        <v>0</v>
      </c>
      <c r="AA1516">
        <v>0</v>
      </c>
    </row>
    <row r="1517" spans="1:27" x14ac:dyDescent="0.25">
      <c r="A1517" t="s">
        <v>3930</v>
      </c>
      <c r="B1517" t="s">
        <v>3931</v>
      </c>
      <c r="C1517" t="s">
        <v>20869</v>
      </c>
      <c r="D1517">
        <v>1</v>
      </c>
      <c r="E1517">
        <v>1</v>
      </c>
      <c r="F1517">
        <v>0</v>
      </c>
      <c r="G1517">
        <v>0</v>
      </c>
      <c r="H1517">
        <v>0</v>
      </c>
      <c r="I1517">
        <v>0</v>
      </c>
      <c r="J1517">
        <v>0</v>
      </c>
      <c r="K1517">
        <v>0</v>
      </c>
      <c r="L1517">
        <v>0</v>
      </c>
      <c r="M1517">
        <v>0</v>
      </c>
      <c r="N1517">
        <v>0</v>
      </c>
      <c r="O1517">
        <v>0</v>
      </c>
      <c r="P1517">
        <v>0</v>
      </c>
      <c r="Q1517">
        <v>0.224</v>
      </c>
      <c r="R1517">
        <v>0.27</v>
      </c>
      <c r="S1517">
        <v>0.32600000000000001</v>
      </c>
      <c r="T1517">
        <v>0.59599999999999997</v>
      </c>
      <c r="U1517">
        <v>0.26100000000000001</v>
      </c>
      <c r="V1517">
        <v>57</v>
      </c>
      <c r="W1517">
        <v>0</v>
      </c>
      <c r="X1517">
        <v>0</v>
      </c>
      <c r="Y1517">
        <v>-0.1</v>
      </c>
      <c r="Z1517">
        <v>0</v>
      </c>
      <c r="AA1517">
        <v>0</v>
      </c>
    </row>
    <row r="1518" spans="1:27" x14ac:dyDescent="0.25">
      <c r="A1518">
        <v>13355</v>
      </c>
      <c r="B1518" t="s">
        <v>3724</v>
      </c>
      <c r="C1518" t="s">
        <v>20895</v>
      </c>
      <c r="D1518">
        <v>18</v>
      </c>
      <c r="E1518">
        <v>16</v>
      </c>
      <c r="F1518">
        <v>4</v>
      </c>
      <c r="G1518">
        <v>1</v>
      </c>
      <c r="H1518">
        <v>0</v>
      </c>
      <c r="I1518">
        <v>0</v>
      </c>
      <c r="J1518">
        <v>2</v>
      </c>
      <c r="K1518">
        <v>1</v>
      </c>
      <c r="L1518">
        <v>1</v>
      </c>
      <c r="M1518">
        <v>3</v>
      </c>
      <c r="N1518">
        <v>0</v>
      </c>
      <c r="O1518">
        <v>0</v>
      </c>
      <c r="P1518">
        <v>0</v>
      </c>
      <c r="Q1518">
        <v>0.219</v>
      </c>
      <c r="R1518">
        <v>0.27600000000000002</v>
      </c>
      <c r="S1518">
        <v>0.311</v>
      </c>
      <c r="T1518">
        <v>0.58699999999999997</v>
      </c>
      <c r="U1518">
        <v>0.26100000000000001</v>
      </c>
      <c r="V1518">
        <v>65</v>
      </c>
      <c r="W1518">
        <v>0</v>
      </c>
      <c r="X1518">
        <v>0</v>
      </c>
      <c r="Y1518">
        <v>-0.7</v>
      </c>
      <c r="Z1518">
        <v>0.4</v>
      </c>
      <c r="AA1518">
        <v>0</v>
      </c>
    </row>
    <row r="1519" spans="1:27" x14ac:dyDescent="0.25">
      <c r="A1519" t="s">
        <v>3049</v>
      </c>
      <c r="B1519" t="s">
        <v>3050</v>
      </c>
      <c r="C1519" t="s">
        <v>20865</v>
      </c>
      <c r="D1519">
        <v>1</v>
      </c>
      <c r="E1519">
        <v>1</v>
      </c>
      <c r="F1519">
        <v>0</v>
      </c>
      <c r="G1519">
        <v>0</v>
      </c>
      <c r="H1519">
        <v>0</v>
      </c>
      <c r="I1519">
        <v>0</v>
      </c>
      <c r="J1519">
        <v>0</v>
      </c>
      <c r="K1519">
        <v>0</v>
      </c>
      <c r="L1519">
        <v>0</v>
      </c>
      <c r="M1519">
        <v>0</v>
      </c>
      <c r="N1519">
        <v>0</v>
      </c>
      <c r="O1519">
        <v>0</v>
      </c>
      <c r="P1519">
        <v>0</v>
      </c>
      <c r="Q1519">
        <v>0.21299999999999999</v>
      </c>
      <c r="R1519">
        <v>0.28299999999999997</v>
      </c>
      <c r="S1519">
        <v>0.30099999999999999</v>
      </c>
      <c r="T1519">
        <v>0.58399999999999996</v>
      </c>
      <c r="U1519">
        <v>0.26100000000000001</v>
      </c>
      <c r="V1519">
        <v>66</v>
      </c>
      <c r="W1519">
        <v>0</v>
      </c>
      <c r="X1519">
        <v>0</v>
      </c>
      <c r="Y1519">
        <v>0</v>
      </c>
      <c r="Z1519">
        <v>0</v>
      </c>
      <c r="AA1519">
        <v>0</v>
      </c>
    </row>
    <row r="1520" spans="1:27" x14ac:dyDescent="0.25">
      <c r="A1520" t="s">
        <v>3478</v>
      </c>
      <c r="B1520" t="s">
        <v>3479</v>
      </c>
      <c r="C1520" t="s">
        <v>20869</v>
      </c>
      <c r="D1520">
        <v>1</v>
      </c>
      <c r="E1520">
        <v>1</v>
      </c>
      <c r="F1520">
        <v>0</v>
      </c>
      <c r="G1520">
        <v>0</v>
      </c>
      <c r="H1520">
        <v>0</v>
      </c>
      <c r="I1520">
        <v>0</v>
      </c>
      <c r="J1520">
        <v>0</v>
      </c>
      <c r="K1520">
        <v>0</v>
      </c>
      <c r="L1520">
        <v>0</v>
      </c>
      <c r="M1520">
        <v>0</v>
      </c>
      <c r="N1520">
        <v>0</v>
      </c>
      <c r="O1520">
        <v>0</v>
      </c>
      <c r="P1520">
        <v>0</v>
      </c>
      <c r="Q1520">
        <v>0.215</v>
      </c>
      <c r="R1520">
        <v>0.26600000000000001</v>
      </c>
      <c r="S1520">
        <v>0.32600000000000001</v>
      </c>
      <c r="T1520">
        <v>0.59199999999999997</v>
      </c>
      <c r="U1520">
        <v>0.26100000000000001</v>
      </c>
      <c r="V1520">
        <v>57</v>
      </c>
      <c r="W1520">
        <v>0</v>
      </c>
      <c r="X1520">
        <v>0</v>
      </c>
      <c r="Y1520">
        <v>-0.1</v>
      </c>
      <c r="Z1520">
        <v>0</v>
      </c>
      <c r="AA1520">
        <v>0</v>
      </c>
    </row>
    <row r="1521" spans="1:27" x14ac:dyDescent="0.25">
      <c r="A1521" t="s">
        <v>2637</v>
      </c>
      <c r="B1521" t="s">
        <v>2638</v>
      </c>
      <c r="C1521" t="s">
        <v>20874</v>
      </c>
      <c r="D1521">
        <v>1</v>
      </c>
      <c r="E1521">
        <v>1</v>
      </c>
      <c r="F1521">
        <v>0</v>
      </c>
      <c r="G1521">
        <v>0</v>
      </c>
      <c r="H1521">
        <v>0</v>
      </c>
      <c r="I1521">
        <v>0</v>
      </c>
      <c r="J1521">
        <v>0</v>
      </c>
      <c r="K1521">
        <v>0</v>
      </c>
      <c r="L1521">
        <v>0</v>
      </c>
      <c r="M1521">
        <v>0</v>
      </c>
      <c r="N1521">
        <v>0</v>
      </c>
      <c r="O1521">
        <v>0</v>
      </c>
      <c r="P1521">
        <v>0</v>
      </c>
      <c r="Q1521">
        <v>0.222</v>
      </c>
      <c r="R1521">
        <v>0.28000000000000003</v>
      </c>
      <c r="S1521">
        <v>0.31</v>
      </c>
      <c r="T1521">
        <v>0.59</v>
      </c>
      <c r="U1521">
        <v>0.26100000000000001</v>
      </c>
      <c r="V1521">
        <v>62</v>
      </c>
      <c r="W1521">
        <v>0</v>
      </c>
      <c r="X1521">
        <v>0</v>
      </c>
      <c r="Y1521">
        <v>0</v>
      </c>
      <c r="Z1521">
        <v>0</v>
      </c>
      <c r="AA1521">
        <v>0</v>
      </c>
    </row>
    <row r="1522" spans="1:27" x14ac:dyDescent="0.25">
      <c r="A1522" t="s">
        <v>2912</v>
      </c>
      <c r="B1522" t="s">
        <v>2913</v>
      </c>
      <c r="C1522" t="s">
        <v>20867</v>
      </c>
      <c r="D1522">
        <v>1</v>
      </c>
      <c r="E1522">
        <v>1</v>
      </c>
      <c r="F1522">
        <v>0</v>
      </c>
      <c r="G1522">
        <v>0</v>
      </c>
      <c r="H1522">
        <v>0</v>
      </c>
      <c r="I1522">
        <v>0</v>
      </c>
      <c r="J1522">
        <v>0</v>
      </c>
      <c r="K1522">
        <v>0</v>
      </c>
      <c r="L1522">
        <v>0</v>
      </c>
      <c r="M1522">
        <v>0</v>
      </c>
      <c r="N1522">
        <v>0</v>
      </c>
      <c r="O1522">
        <v>0</v>
      </c>
      <c r="P1522">
        <v>0</v>
      </c>
      <c r="Q1522">
        <v>0.23400000000000001</v>
      </c>
      <c r="R1522">
        <v>0.27500000000000002</v>
      </c>
      <c r="S1522">
        <v>0.32</v>
      </c>
      <c r="T1522">
        <v>0.59499999999999997</v>
      </c>
      <c r="U1522">
        <v>0.26100000000000001</v>
      </c>
      <c r="V1522">
        <v>61</v>
      </c>
      <c r="W1522">
        <v>0</v>
      </c>
      <c r="X1522">
        <v>0</v>
      </c>
      <c r="Y1522">
        <v>0</v>
      </c>
      <c r="Z1522">
        <v>0</v>
      </c>
      <c r="AA1522">
        <v>0</v>
      </c>
    </row>
    <row r="1523" spans="1:27" x14ac:dyDescent="0.25">
      <c r="A1523" t="s">
        <v>1400</v>
      </c>
      <c r="B1523" t="s">
        <v>1401</v>
      </c>
      <c r="C1523" t="s">
        <v>20865</v>
      </c>
      <c r="D1523">
        <v>1</v>
      </c>
      <c r="E1523">
        <v>1</v>
      </c>
      <c r="F1523">
        <v>0</v>
      </c>
      <c r="G1523">
        <v>0</v>
      </c>
      <c r="H1523">
        <v>0</v>
      </c>
      <c r="I1523">
        <v>0</v>
      </c>
      <c r="J1523">
        <v>0</v>
      </c>
      <c r="K1523">
        <v>0</v>
      </c>
      <c r="L1523">
        <v>0</v>
      </c>
      <c r="M1523">
        <v>0</v>
      </c>
      <c r="N1523">
        <v>0</v>
      </c>
      <c r="O1523">
        <v>0</v>
      </c>
      <c r="P1523">
        <v>0</v>
      </c>
      <c r="Q1523">
        <v>0.217</v>
      </c>
      <c r="R1523">
        <v>0.28299999999999997</v>
      </c>
      <c r="S1523">
        <v>0.3</v>
      </c>
      <c r="T1523">
        <v>0.58299999999999996</v>
      </c>
      <c r="U1523">
        <v>0.26100000000000001</v>
      </c>
      <c r="V1523">
        <v>66</v>
      </c>
      <c r="W1523">
        <v>0</v>
      </c>
      <c r="X1523">
        <v>0</v>
      </c>
      <c r="Y1523">
        <v>0</v>
      </c>
      <c r="Z1523">
        <v>0</v>
      </c>
      <c r="AA1523">
        <v>0</v>
      </c>
    </row>
    <row r="1524" spans="1:27" x14ac:dyDescent="0.25">
      <c r="A1524" t="s">
        <v>3546</v>
      </c>
      <c r="B1524" t="s">
        <v>3547</v>
      </c>
      <c r="C1524" t="s">
        <v>20868</v>
      </c>
      <c r="D1524">
        <v>1</v>
      </c>
      <c r="E1524">
        <v>1</v>
      </c>
      <c r="F1524">
        <v>0</v>
      </c>
      <c r="G1524">
        <v>0</v>
      </c>
      <c r="H1524">
        <v>0</v>
      </c>
      <c r="I1524">
        <v>0</v>
      </c>
      <c r="J1524">
        <v>0</v>
      </c>
      <c r="K1524">
        <v>0</v>
      </c>
      <c r="L1524">
        <v>0</v>
      </c>
      <c r="M1524">
        <v>0</v>
      </c>
      <c r="N1524">
        <v>0</v>
      </c>
      <c r="O1524">
        <v>0</v>
      </c>
      <c r="P1524">
        <v>0</v>
      </c>
      <c r="Q1524">
        <v>0.23</v>
      </c>
      <c r="R1524">
        <v>0.27900000000000003</v>
      </c>
      <c r="S1524">
        <v>0.309</v>
      </c>
      <c r="T1524">
        <v>0.58799999999999997</v>
      </c>
      <c r="U1524">
        <v>0.26100000000000001</v>
      </c>
      <c r="V1524">
        <v>60</v>
      </c>
      <c r="W1524">
        <v>0</v>
      </c>
      <c r="X1524">
        <v>0</v>
      </c>
      <c r="Y1524">
        <v>0</v>
      </c>
      <c r="Z1524">
        <v>0</v>
      </c>
      <c r="AA1524">
        <v>0</v>
      </c>
    </row>
    <row r="1525" spans="1:27" x14ac:dyDescent="0.25">
      <c r="A1525">
        <v>2264</v>
      </c>
      <c r="B1525" t="s">
        <v>3805</v>
      </c>
      <c r="C1525" t="s">
        <v>20884</v>
      </c>
      <c r="D1525">
        <v>1</v>
      </c>
      <c r="E1525">
        <v>1</v>
      </c>
      <c r="F1525">
        <v>0</v>
      </c>
      <c r="G1525">
        <v>0</v>
      </c>
      <c r="H1525">
        <v>0</v>
      </c>
      <c r="I1525">
        <v>0</v>
      </c>
      <c r="J1525">
        <v>0</v>
      </c>
      <c r="K1525">
        <v>0</v>
      </c>
      <c r="L1525">
        <v>0</v>
      </c>
      <c r="M1525">
        <v>0</v>
      </c>
      <c r="N1525">
        <v>0</v>
      </c>
      <c r="O1525">
        <v>0</v>
      </c>
      <c r="P1525">
        <v>0</v>
      </c>
      <c r="Q1525">
        <v>0.222</v>
      </c>
      <c r="R1525">
        <v>0.25900000000000001</v>
      </c>
      <c r="S1525">
        <v>0.34300000000000003</v>
      </c>
      <c r="T1525">
        <v>0.60199999999999998</v>
      </c>
      <c r="U1525">
        <v>0.26100000000000001</v>
      </c>
      <c r="V1525">
        <v>57</v>
      </c>
      <c r="W1525">
        <v>0</v>
      </c>
      <c r="X1525">
        <v>0</v>
      </c>
      <c r="Y1525">
        <v>0</v>
      </c>
      <c r="Z1525">
        <v>0</v>
      </c>
      <c r="AA1525">
        <v>0</v>
      </c>
    </row>
    <row r="1526" spans="1:27" x14ac:dyDescent="0.25">
      <c r="A1526" t="s">
        <v>4011</v>
      </c>
      <c r="B1526" t="s">
        <v>4012</v>
      </c>
      <c r="C1526" t="s">
        <v>20883</v>
      </c>
      <c r="D1526">
        <v>1</v>
      </c>
      <c r="E1526">
        <v>1</v>
      </c>
      <c r="F1526">
        <v>0</v>
      </c>
      <c r="G1526">
        <v>0</v>
      </c>
      <c r="H1526">
        <v>0</v>
      </c>
      <c r="I1526">
        <v>0</v>
      </c>
      <c r="J1526">
        <v>0</v>
      </c>
      <c r="K1526">
        <v>0</v>
      </c>
      <c r="L1526">
        <v>0</v>
      </c>
      <c r="M1526">
        <v>0</v>
      </c>
      <c r="N1526">
        <v>0</v>
      </c>
      <c r="O1526">
        <v>0</v>
      </c>
      <c r="P1526">
        <v>0</v>
      </c>
      <c r="Q1526">
        <v>0.224</v>
      </c>
      <c r="R1526">
        <v>0.27700000000000002</v>
      </c>
      <c r="S1526">
        <v>0.311</v>
      </c>
      <c r="T1526">
        <v>0.58799999999999997</v>
      </c>
      <c r="U1526">
        <v>0.26100000000000001</v>
      </c>
      <c r="V1526">
        <v>60</v>
      </c>
      <c r="W1526">
        <v>0</v>
      </c>
      <c r="X1526">
        <v>0</v>
      </c>
      <c r="Y1526">
        <v>0</v>
      </c>
      <c r="Z1526">
        <v>0</v>
      </c>
      <c r="AA1526">
        <v>0</v>
      </c>
    </row>
    <row r="1527" spans="1:27" x14ac:dyDescent="0.25">
      <c r="A1527" t="s">
        <v>3368</v>
      </c>
      <c r="B1527" t="s">
        <v>3369</v>
      </c>
      <c r="C1527" t="s">
        <v>20887</v>
      </c>
      <c r="D1527">
        <v>1</v>
      </c>
      <c r="E1527">
        <v>1</v>
      </c>
      <c r="F1527">
        <v>0</v>
      </c>
      <c r="G1527">
        <v>0</v>
      </c>
      <c r="H1527">
        <v>0</v>
      </c>
      <c r="I1527">
        <v>0</v>
      </c>
      <c r="J1527">
        <v>0</v>
      </c>
      <c r="K1527">
        <v>0</v>
      </c>
      <c r="L1527">
        <v>0</v>
      </c>
      <c r="M1527">
        <v>0</v>
      </c>
      <c r="N1527">
        <v>0</v>
      </c>
      <c r="O1527">
        <v>0</v>
      </c>
      <c r="P1527">
        <v>0</v>
      </c>
      <c r="Q1527">
        <v>0.22600000000000001</v>
      </c>
      <c r="R1527">
        <v>0.25700000000000001</v>
      </c>
      <c r="S1527">
        <v>0.34499999999999997</v>
      </c>
      <c r="T1527">
        <v>0.60199999999999998</v>
      </c>
      <c r="U1527">
        <v>0.26100000000000001</v>
      </c>
      <c r="V1527">
        <v>62</v>
      </c>
      <c r="W1527">
        <v>0</v>
      </c>
      <c r="X1527">
        <v>0</v>
      </c>
      <c r="Y1527">
        <v>0</v>
      </c>
      <c r="Z1527">
        <v>0</v>
      </c>
      <c r="AA1527">
        <v>0</v>
      </c>
    </row>
    <row r="1528" spans="1:27" x14ac:dyDescent="0.25">
      <c r="A1528" t="s">
        <v>20992</v>
      </c>
      <c r="B1528" t="s">
        <v>981</v>
      </c>
      <c r="C1528" t="s">
        <v>1</v>
      </c>
      <c r="D1528">
        <v>1</v>
      </c>
      <c r="E1528">
        <v>1</v>
      </c>
      <c r="F1528">
        <v>0</v>
      </c>
      <c r="G1528">
        <v>0</v>
      </c>
      <c r="H1528">
        <v>0</v>
      </c>
      <c r="I1528">
        <v>0</v>
      </c>
      <c r="J1528">
        <v>0</v>
      </c>
      <c r="K1528">
        <v>0</v>
      </c>
      <c r="L1528">
        <v>0</v>
      </c>
      <c r="M1528">
        <v>0</v>
      </c>
      <c r="N1528">
        <v>0</v>
      </c>
      <c r="O1528">
        <v>0</v>
      </c>
      <c r="P1528">
        <v>0</v>
      </c>
      <c r="Q1528">
        <v>0.22800000000000001</v>
      </c>
      <c r="R1528">
        <v>0.26200000000000001</v>
      </c>
      <c r="S1528">
        <v>0.33800000000000002</v>
      </c>
      <c r="T1528">
        <v>0.6</v>
      </c>
      <c r="U1528">
        <v>0.26100000000000001</v>
      </c>
      <c r="V1528">
        <v>61</v>
      </c>
      <c r="W1528">
        <v>0</v>
      </c>
      <c r="X1528">
        <v>0</v>
      </c>
      <c r="Y1528">
        <v>0</v>
      </c>
      <c r="Z1528">
        <v>0</v>
      </c>
      <c r="AA1528">
        <v>0</v>
      </c>
    </row>
    <row r="1529" spans="1:27" x14ac:dyDescent="0.25">
      <c r="A1529">
        <v>6046</v>
      </c>
      <c r="B1529" t="s">
        <v>3940</v>
      </c>
      <c r="C1529" t="s">
        <v>20884</v>
      </c>
      <c r="D1529">
        <v>1</v>
      </c>
      <c r="E1529">
        <v>1</v>
      </c>
      <c r="F1529">
        <v>0</v>
      </c>
      <c r="G1529">
        <v>0</v>
      </c>
      <c r="H1529">
        <v>0</v>
      </c>
      <c r="I1529">
        <v>0</v>
      </c>
      <c r="J1529">
        <v>0</v>
      </c>
      <c r="K1529">
        <v>0</v>
      </c>
      <c r="L1529">
        <v>0</v>
      </c>
      <c r="M1529">
        <v>0</v>
      </c>
      <c r="N1529">
        <v>0</v>
      </c>
      <c r="O1529">
        <v>0</v>
      </c>
      <c r="P1529">
        <v>0</v>
      </c>
      <c r="Q1529">
        <v>0.21099999999999999</v>
      </c>
      <c r="R1529">
        <v>0.26900000000000002</v>
      </c>
      <c r="S1529">
        <v>0.32500000000000001</v>
      </c>
      <c r="T1529">
        <v>0.59399999999999997</v>
      </c>
      <c r="U1529">
        <v>0.26100000000000001</v>
      </c>
      <c r="V1529">
        <v>57</v>
      </c>
      <c r="W1529">
        <v>0</v>
      </c>
      <c r="X1529">
        <v>0</v>
      </c>
      <c r="Y1529">
        <v>-0.1</v>
      </c>
      <c r="Z1529">
        <v>0</v>
      </c>
      <c r="AA1529">
        <v>0</v>
      </c>
    </row>
    <row r="1530" spans="1:27" x14ac:dyDescent="0.25">
      <c r="A1530" t="s">
        <v>2685</v>
      </c>
      <c r="B1530" t="s">
        <v>2686</v>
      </c>
      <c r="C1530" t="s">
        <v>20892</v>
      </c>
      <c r="D1530">
        <v>1</v>
      </c>
      <c r="E1530">
        <v>1</v>
      </c>
      <c r="F1530">
        <v>0</v>
      </c>
      <c r="G1530">
        <v>0</v>
      </c>
      <c r="H1530">
        <v>0</v>
      </c>
      <c r="I1530">
        <v>0</v>
      </c>
      <c r="J1530">
        <v>0</v>
      </c>
      <c r="K1530">
        <v>0</v>
      </c>
      <c r="L1530">
        <v>0</v>
      </c>
      <c r="M1530">
        <v>0</v>
      </c>
      <c r="N1530">
        <v>0</v>
      </c>
      <c r="O1530">
        <v>0</v>
      </c>
      <c r="P1530">
        <v>0</v>
      </c>
      <c r="Q1530">
        <v>0.23200000000000001</v>
      </c>
      <c r="R1530">
        <v>0.26900000000000002</v>
      </c>
      <c r="S1530">
        <v>0.32600000000000001</v>
      </c>
      <c r="T1530">
        <v>0.59499999999999997</v>
      </c>
      <c r="U1530">
        <v>0.26100000000000001</v>
      </c>
      <c r="V1530">
        <v>60</v>
      </c>
      <c r="W1530">
        <v>0</v>
      </c>
      <c r="X1530">
        <v>0</v>
      </c>
      <c r="Y1530">
        <v>0</v>
      </c>
      <c r="Z1530">
        <v>0</v>
      </c>
      <c r="AA1530">
        <v>0</v>
      </c>
    </row>
    <row r="1531" spans="1:27" x14ac:dyDescent="0.25">
      <c r="A1531" t="s">
        <v>4111</v>
      </c>
      <c r="B1531" t="s">
        <v>4112</v>
      </c>
      <c r="C1531" t="s">
        <v>20884</v>
      </c>
      <c r="D1531">
        <v>1</v>
      </c>
      <c r="E1531">
        <v>1</v>
      </c>
      <c r="F1531">
        <v>0</v>
      </c>
      <c r="G1531">
        <v>0</v>
      </c>
      <c r="H1531">
        <v>0</v>
      </c>
      <c r="I1531">
        <v>0</v>
      </c>
      <c r="J1531">
        <v>0</v>
      </c>
      <c r="K1531">
        <v>0</v>
      </c>
      <c r="L1531">
        <v>0</v>
      </c>
      <c r="M1531">
        <v>0</v>
      </c>
      <c r="N1531">
        <v>0</v>
      </c>
      <c r="O1531">
        <v>0</v>
      </c>
      <c r="P1531">
        <v>0</v>
      </c>
      <c r="Q1531">
        <v>0.22</v>
      </c>
      <c r="R1531">
        <v>0.29399999999999998</v>
      </c>
      <c r="S1531">
        <v>0.28100000000000003</v>
      </c>
      <c r="T1531">
        <v>0.57599999999999996</v>
      </c>
      <c r="U1531">
        <v>0.26100000000000001</v>
      </c>
      <c r="V1531">
        <v>57</v>
      </c>
      <c r="W1531">
        <v>0</v>
      </c>
      <c r="X1531">
        <v>0</v>
      </c>
      <c r="Y1531">
        <v>-0.1</v>
      </c>
      <c r="Z1531">
        <v>0</v>
      </c>
      <c r="AA1531">
        <v>0</v>
      </c>
    </row>
    <row r="1532" spans="1:27" x14ac:dyDescent="0.25">
      <c r="A1532" t="s">
        <v>3994</v>
      </c>
      <c r="B1532" t="s">
        <v>3995</v>
      </c>
      <c r="C1532" t="s">
        <v>20873</v>
      </c>
      <c r="D1532">
        <v>1</v>
      </c>
      <c r="E1532">
        <v>1</v>
      </c>
      <c r="F1532">
        <v>0</v>
      </c>
      <c r="G1532">
        <v>0</v>
      </c>
      <c r="H1532">
        <v>0</v>
      </c>
      <c r="I1532">
        <v>0</v>
      </c>
      <c r="J1532">
        <v>0</v>
      </c>
      <c r="K1532">
        <v>0</v>
      </c>
      <c r="L1532">
        <v>0</v>
      </c>
      <c r="M1532">
        <v>0</v>
      </c>
      <c r="N1532">
        <v>0</v>
      </c>
      <c r="O1532">
        <v>0</v>
      </c>
      <c r="P1532">
        <v>0</v>
      </c>
      <c r="Q1532">
        <v>0.21299999999999999</v>
      </c>
      <c r="R1532">
        <v>0.25600000000000001</v>
      </c>
      <c r="S1532">
        <v>0.34300000000000003</v>
      </c>
      <c r="T1532">
        <v>0.59899999999999998</v>
      </c>
      <c r="U1532">
        <v>0.26100000000000001</v>
      </c>
      <c r="V1532">
        <v>59</v>
      </c>
      <c r="W1532">
        <v>0</v>
      </c>
      <c r="X1532">
        <v>0</v>
      </c>
      <c r="Y1532">
        <v>0</v>
      </c>
      <c r="Z1532">
        <v>0</v>
      </c>
      <c r="AA1532">
        <v>0</v>
      </c>
    </row>
    <row r="1533" spans="1:27" x14ac:dyDescent="0.25">
      <c r="A1533" t="s">
        <v>3935</v>
      </c>
      <c r="B1533" t="s">
        <v>3936</v>
      </c>
      <c r="C1533" t="s">
        <v>1</v>
      </c>
      <c r="D1533">
        <v>1</v>
      </c>
      <c r="E1533">
        <v>1</v>
      </c>
      <c r="F1533">
        <v>0</v>
      </c>
      <c r="G1533">
        <v>0</v>
      </c>
      <c r="H1533">
        <v>0</v>
      </c>
      <c r="I1533">
        <v>0</v>
      </c>
      <c r="J1533">
        <v>0</v>
      </c>
      <c r="K1533">
        <v>0</v>
      </c>
      <c r="L1533">
        <v>0</v>
      </c>
      <c r="M1533">
        <v>0</v>
      </c>
      <c r="N1533">
        <v>0</v>
      </c>
      <c r="O1533">
        <v>0</v>
      </c>
      <c r="P1533">
        <v>0</v>
      </c>
      <c r="Q1533">
        <v>0.23599999999999999</v>
      </c>
      <c r="R1533">
        <v>0.26500000000000001</v>
      </c>
      <c r="S1533">
        <v>0.33100000000000002</v>
      </c>
      <c r="T1533">
        <v>0.59599999999999997</v>
      </c>
      <c r="U1533">
        <v>0.26100000000000001</v>
      </c>
      <c r="V1533">
        <v>61</v>
      </c>
      <c r="W1533">
        <v>0</v>
      </c>
      <c r="X1533">
        <v>0</v>
      </c>
      <c r="Y1533">
        <v>0</v>
      </c>
      <c r="Z1533">
        <v>0</v>
      </c>
      <c r="AA1533">
        <v>0</v>
      </c>
    </row>
    <row r="1534" spans="1:27" x14ac:dyDescent="0.25">
      <c r="A1534" t="s">
        <v>3761</v>
      </c>
      <c r="B1534" t="s">
        <v>3762</v>
      </c>
      <c r="C1534" t="s">
        <v>1</v>
      </c>
      <c r="D1534">
        <v>1</v>
      </c>
      <c r="E1534">
        <v>1</v>
      </c>
      <c r="F1534">
        <v>0</v>
      </c>
      <c r="G1534">
        <v>0</v>
      </c>
      <c r="H1534">
        <v>0</v>
      </c>
      <c r="I1534">
        <v>0</v>
      </c>
      <c r="J1534">
        <v>0</v>
      </c>
      <c r="K1534">
        <v>0</v>
      </c>
      <c r="L1534">
        <v>0</v>
      </c>
      <c r="M1534">
        <v>0</v>
      </c>
      <c r="N1534">
        <v>0</v>
      </c>
      <c r="O1534">
        <v>0</v>
      </c>
      <c r="P1534">
        <v>0</v>
      </c>
      <c r="Q1534">
        <v>0.216</v>
      </c>
      <c r="R1534">
        <v>0.27700000000000002</v>
      </c>
      <c r="S1534">
        <v>0.308</v>
      </c>
      <c r="T1534">
        <v>0.58599999999999997</v>
      </c>
      <c r="U1534">
        <v>0.26100000000000001</v>
      </c>
      <c r="V1534">
        <v>61</v>
      </c>
      <c r="W1534">
        <v>0</v>
      </c>
      <c r="X1534">
        <v>0</v>
      </c>
      <c r="Y1534">
        <v>0</v>
      </c>
      <c r="Z1534">
        <v>0</v>
      </c>
      <c r="AA1534">
        <v>0</v>
      </c>
    </row>
    <row r="1535" spans="1:27" x14ac:dyDescent="0.25">
      <c r="A1535" t="s">
        <v>2332</v>
      </c>
      <c r="B1535" t="s">
        <v>2333</v>
      </c>
      <c r="C1535" t="s">
        <v>20888</v>
      </c>
      <c r="D1535">
        <v>1</v>
      </c>
      <c r="E1535">
        <v>1</v>
      </c>
      <c r="F1535">
        <v>0</v>
      </c>
      <c r="G1535">
        <v>0</v>
      </c>
      <c r="H1535">
        <v>0</v>
      </c>
      <c r="I1535">
        <v>0</v>
      </c>
      <c r="J1535">
        <v>0</v>
      </c>
      <c r="K1535">
        <v>0</v>
      </c>
      <c r="L1535">
        <v>0</v>
      </c>
      <c r="M1535">
        <v>0</v>
      </c>
      <c r="N1535">
        <v>0</v>
      </c>
      <c r="O1535">
        <v>0</v>
      </c>
      <c r="P1535">
        <v>0</v>
      </c>
      <c r="Q1535">
        <v>0.22</v>
      </c>
      <c r="R1535">
        <v>0.26600000000000001</v>
      </c>
      <c r="S1535">
        <v>0.32700000000000001</v>
      </c>
      <c r="T1535">
        <v>0.59199999999999997</v>
      </c>
      <c r="U1535">
        <v>0.26100000000000001</v>
      </c>
      <c r="V1535">
        <v>60</v>
      </c>
      <c r="W1535">
        <v>0</v>
      </c>
      <c r="X1535">
        <v>0</v>
      </c>
      <c r="Y1535">
        <v>0</v>
      </c>
      <c r="Z1535">
        <v>0</v>
      </c>
      <c r="AA1535">
        <v>0</v>
      </c>
    </row>
    <row r="1536" spans="1:27" x14ac:dyDescent="0.25">
      <c r="A1536" t="s">
        <v>2888</v>
      </c>
      <c r="B1536" t="s">
        <v>2889</v>
      </c>
      <c r="C1536" t="s">
        <v>20868</v>
      </c>
      <c r="D1536">
        <v>1</v>
      </c>
      <c r="E1536">
        <v>1</v>
      </c>
      <c r="F1536">
        <v>0</v>
      </c>
      <c r="G1536">
        <v>0</v>
      </c>
      <c r="H1536">
        <v>0</v>
      </c>
      <c r="I1536">
        <v>0</v>
      </c>
      <c r="J1536">
        <v>0</v>
      </c>
      <c r="K1536">
        <v>0</v>
      </c>
      <c r="L1536">
        <v>0</v>
      </c>
      <c r="M1536">
        <v>0</v>
      </c>
      <c r="N1536">
        <v>0</v>
      </c>
      <c r="O1536">
        <v>0</v>
      </c>
      <c r="P1536">
        <v>0</v>
      </c>
      <c r="Q1536">
        <v>0.23400000000000001</v>
      </c>
      <c r="R1536">
        <v>0.27300000000000002</v>
      </c>
      <c r="S1536">
        <v>0.31900000000000001</v>
      </c>
      <c r="T1536">
        <v>0.59199999999999997</v>
      </c>
      <c r="U1536">
        <v>0.26100000000000001</v>
      </c>
      <c r="V1536">
        <v>60</v>
      </c>
      <c r="W1536">
        <v>0</v>
      </c>
      <c r="X1536">
        <v>0</v>
      </c>
      <c r="Y1536">
        <v>0</v>
      </c>
      <c r="Z1536">
        <v>0</v>
      </c>
      <c r="AA1536">
        <v>0</v>
      </c>
    </row>
    <row r="1537" spans="1:27" x14ac:dyDescent="0.25">
      <c r="A1537">
        <v>10416</v>
      </c>
      <c r="B1537" t="s">
        <v>3703</v>
      </c>
      <c r="C1537" t="s">
        <v>20890</v>
      </c>
      <c r="D1537">
        <v>1</v>
      </c>
      <c r="E1537">
        <v>1</v>
      </c>
      <c r="F1537">
        <v>0</v>
      </c>
      <c r="G1537">
        <v>0</v>
      </c>
      <c r="H1537">
        <v>0</v>
      </c>
      <c r="I1537">
        <v>0</v>
      </c>
      <c r="J1537">
        <v>0</v>
      </c>
      <c r="K1537">
        <v>0</v>
      </c>
      <c r="L1537">
        <v>0</v>
      </c>
      <c r="M1537">
        <v>0</v>
      </c>
      <c r="N1537">
        <v>0</v>
      </c>
      <c r="O1537">
        <v>0</v>
      </c>
      <c r="P1537">
        <v>0</v>
      </c>
      <c r="Q1537">
        <v>0.23699999999999999</v>
      </c>
      <c r="R1537">
        <v>0.28100000000000003</v>
      </c>
      <c r="S1537">
        <v>0.309</v>
      </c>
      <c r="T1537">
        <v>0.59099999999999997</v>
      </c>
      <c r="U1537">
        <v>0.26100000000000001</v>
      </c>
      <c r="V1537">
        <v>66</v>
      </c>
      <c r="W1537">
        <v>0</v>
      </c>
      <c r="X1537">
        <v>0</v>
      </c>
      <c r="Y1537">
        <v>0</v>
      </c>
      <c r="Z1537">
        <v>0</v>
      </c>
      <c r="AA1537">
        <v>0</v>
      </c>
    </row>
    <row r="1538" spans="1:27" x14ac:dyDescent="0.25">
      <c r="A1538" t="s">
        <v>2063</v>
      </c>
      <c r="B1538" t="s">
        <v>2064</v>
      </c>
      <c r="C1538" t="s">
        <v>20876</v>
      </c>
      <c r="D1538">
        <v>1</v>
      </c>
      <c r="E1538">
        <v>1</v>
      </c>
      <c r="F1538">
        <v>0</v>
      </c>
      <c r="G1538">
        <v>0</v>
      </c>
      <c r="H1538">
        <v>0</v>
      </c>
      <c r="I1538">
        <v>0</v>
      </c>
      <c r="J1538">
        <v>0</v>
      </c>
      <c r="K1538">
        <v>0</v>
      </c>
      <c r="L1538">
        <v>0</v>
      </c>
      <c r="M1538">
        <v>0</v>
      </c>
      <c r="N1538">
        <v>0</v>
      </c>
      <c r="O1538">
        <v>0</v>
      </c>
      <c r="P1538">
        <v>0</v>
      </c>
      <c r="Q1538">
        <v>0.23899999999999999</v>
      </c>
      <c r="R1538">
        <v>0.26800000000000002</v>
      </c>
      <c r="S1538">
        <v>0.32900000000000001</v>
      </c>
      <c r="T1538">
        <v>0.59599999999999997</v>
      </c>
      <c r="U1538">
        <v>0.26100000000000001</v>
      </c>
      <c r="V1538">
        <v>65</v>
      </c>
      <c r="W1538">
        <v>0</v>
      </c>
      <c r="X1538">
        <v>0</v>
      </c>
      <c r="Y1538">
        <v>0</v>
      </c>
      <c r="Z1538">
        <v>0</v>
      </c>
      <c r="AA1538">
        <v>0</v>
      </c>
    </row>
    <row r="1539" spans="1:27" x14ac:dyDescent="0.25">
      <c r="A1539" t="s">
        <v>3763</v>
      </c>
      <c r="B1539" t="s">
        <v>3764</v>
      </c>
      <c r="C1539" t="s">
        <v>20891</v>
      </c>
      <c r="D1539">
        <v>1</v>
      </c>
      <c r="E1539">
        <v>1</v>
      </c>
      <c r="F1539">
        <v>0</v>
      </c>
      <c r="G1539">
        <v>0</v>
      </c>
      <c r="H1539">
        <v>0</v>
      </c>
      <c r="I1539">
        <v>0</v>
      </c>
      <c r="J1539">
        <v>0</v>
      </c>
      <c r="K1539">
        <v>0</v>
      </c>
      <c r="L1539">
        <v>0</v>
      </c>
      <c r="M1539">
        <v>0</v>
      </c>
      <c r="N1539">
        <v>0</v>
      </c>
      <c r="O1539">
        <v>0</v>
      </c>
      <c r="P1539">
        <v>0</v>
      </c>
      <c r="Q1539">
        <v>0.23799999999999999</v>
      </c>
      <c r="R1539">
        <v>0.26100000000000001</v>
      </c>
      <c r="S1539">
        <v>0.33900000000000002</v>
      </c>
      <c r="T1539">
        <v>0.6</v>
      </c>
      <c r="U1539">
        <v>0.26100000000000001</v>
      </c>
      <c r="V1539">
        <v>65</v>
      </c>
      <c r="W1539">
        <v>0</v>
      </c>
      <c r="X1539">
        <v>0</v>
      </c>
      <c r="Y1539">
        <v>0</v>
      </c>
      <c r="Z1539">
        <v>0</v>
      </c>
      <c r="AA1539">
        <v>0</v>
      </c>
    </row>
    <row r="1540" spans="1:27" x14ac:dyDescent="0.25">
      <c r="A1540" t="s">
        <v>3480</v>
      </c>
      <c r="B1540" t="s">
        <v>3481</v>
      </c>
      <c r="C1540" t="s">
        <v>20883</v>
      </c>
      <c r="D1540">
        <v>1</v>
      </c>
      <c r="E1540">
        <v>1</v>
      </c>
      <c r="F1540">
        <v>0</v>
      </c>
      <c r="G1540">
        <v>0</v>
      </c>
      <c r="H1540">
        <v>0</v>
      </c>
      <c r="I1540">
        <v>0</v>
      </c>
      <c r="J1540">
        <v>0</v>
      </c>
      <c r="K1540">
        <v>0</v>
      </c>
      <c r="L1540">
        <v>0</v>
      </c>
      <c r="M1540">
        <v>0</v>
      </c>
      <c r="N1540">
        <v>0</v>
      </c>
      <c r="O1540">
        <v>0</v>
      </c>
      <c r="P1540">
        <v>0</v>
      </c>
      <c r="Q1540">
        <v>0.21299999999999999</v>
      </c>
      <c r="R1540">
        <v>0.26</v>
      </c>
      <c r="S1540">
        <v>0.33400000000000002</v>
      </c>
      <c r="T1540">
        <v>0.59399999999999997</v>
      </c>
      <c r="U1540">
        <v>0.26100000000000001</v>
      </c>
      <c r="V1540">
        <v>59</v>
      </c>
      <c r="W1540">
        <v>0</v>
      </c>
      <c r="X1540">
        <v>0</v>
      </c>
      <c r="Y1540">
        <v>0</v>
      </c>
      <c r="Z1540">
        <v>0</v>
      </c>
      <c r="AA1540">
        <v>0</v>
      </c>
    </row>
    <row r="1541" spans="1:27" x14ac:dyDescent="0.25">
      <c r="A1541" t="s">
        <v>3591</v>
      </c>
      <c r="B1541" t="s">
        <v>3592</v>
      </c>
      <c r="C1541" t="s">
        <v>20866</v>
      </c>
      <c r="D1541">
        <v>1</v>
      </c>
      <c r="E1541">
        <v>1</v>
      </c>
      <c r="F1541">
        <v>0</v>
      </c>
      <c r="G1541">
        <v>0</v>
      </c>
      <c r="H1541">
        <v>0</v>
      </c>
      <c r="I1541">
        <v>0</v>
      </c>
      <c r="J1541">
        <v>0</v>
      </c>
      <c r="K1541">
        <v>0</v>
      </c>
      <c r="L1541">
        <v>0</v>
      </c>
      <c r="M1541">
        <v>0</v>
      </c>
      <c r="N1541">
        <v>0</v>
      </c>
      <c r="O1541">
        <v>0</v>
      </c>
      <c r="P1541">
        <v>0</v>
      </c>
      <c r="Q1541">
        <v>0.24299999999999999</v>
      </c>
      <c r="R1541">
        <v>0.27900000000000003</v>
      </c>
      <c r="S1541">
        <v>0.315</v>
      </c>
      <c r="T1541">
        <v>0.59399999999999997</v>
      </c>
      <c r="U1541">
        <v>0.26100000000000001</v>
      </c>
      <c r="V1541">
        <v>60</v>
      </c>
      <c r="W1541">
        <v>0</v>
      </c>
      <c r="X1541">
        <v>0</v>
      </c>
      <c r="Y1541">
        <v>0</v>
      </c>
      <c r="Z1541">
        <v>0</v>
      </c>
      <c r="AA1541">
        <v>0</v>
      </c>
    </row>
    <row r="1542" spans="1:27" x14ac:dyDescent="0.25">
      <c r="A1542" t="s">
        <v>3639</v>
      </c>
      <c r="B1542" t="s">
        <v>3640</v>
      </c>
      <c r="C1542" t="s">
        <v>20883</v>
      </c>
      <c r="D1542">
        <v>1</v>
      </c>
      <c r="E1542">
        <v>1</v>
      </c>
      <c r="F1542">
        <v>0</v>
      </c>
      <c r="G1542">
        <v>0</v>
      </c>
      <c r="H1542">
        <v>0</v>
      </c>
      <c r="I1542">
        <v>0</v>
      </c>
      <c r="J1542">
        <v>0</v>
      </c>
      <c r="K1542">
        <v>0</v>
      </c>
      <c r="L1542">
        <v>0</v>
      </c>
      <c r="M1542">
        <v>0</v>
      </c>
      <c r="N1542">
        <v>0</v>
      </c>
      <c r="O1542">
        <v>0</v>
      </c>
      <c r="P1542">
        <v>0</v>
      </c>
      <c r="Q1542">
        <v>0.22500000000000001</v>
      </c>
      <c r="R1542">
        <v>0.26400000000000001</v>
      </c>
      <c r="S1542">
        <v>0.33</v>
      </c>
      <c r="T1542">
        <v>0.59399999999999997</v>
      </c>
      <c r="U1542">
        <v>0.26</v>
      </c>
      <c r="V1542">
        <v>59</v>
      </c>
      <c r="W1542">
        <v>0</v>
      </c>
      <c r="X1542">
        <v>0</v>
      </c>
      <c r="Y1542">
        <v>0</v>
      </c>
      <c r="Z1542">
        <v>0</v>
      </c>
      <c r="AA1542">
        <v>0</v>
      </c>
    </row>
    <row r="1543" spans="1:27" x14ac:dyDescent="0.25">
      <c r="A1543" t="s">
        <v>3744</v>
      </c>
      <c r="B1543" t="s">
        <v>3745</v>
      </c>
      <c r="C1543" t="s">
        <v>20865</v>
      </c>
      <c r="D1543">
        <v>1</v>
      </c>
      <c r="E1543">
        <v>1</v>
      </c>
      <c r="F1543">
        <v>0</v>
      </c>
      <c r="G1543">
        <v>0</v>
      </c>
      <c r="H1543">
        <v>0</v>
      </c>
      <c r="I1543">
        <v>0</v>
      </c>
      <c r="J1543">
        <v>0</v>
      </c>
      <c r="K1543">
        <v>0</v>
      </c>
      <c r="L1543">
        <v>0</v>
      </c>
      <c r="M1543">
        <v>0</v>
      </c>
      <c r="N1543">
        <v>0</v>
      </c>
      <c r="O1543">
        <v>0</v>
      </c>
      <c r="P1543">
        <v>0</v>
      </c>
      <c r="Q1543">
        <v>0.217</v>
      </c>
      <c r="R1543">
        <v>0.26800000000000002</v>
      </c>
      <c r="S1543">
        <v>0.32200000000000001</v>
      </c>
      <c r="T1543">
        <v>0.59099999999999997</v>
      </c>
      <c r="U1543">
        <v>0.26</v>
      </c>
      <c r="V1543">
        <v>66</v>
      </c>
      <c r="W1543">
        <v>0</v>
      </c>
      <c r="X1543">
        <v>0</v>
      </c>
      <c r="Y1543">
        <v>0</v>
      </c>
      <c r="Z1543">
        <v>0</v>
      </c>
      <c r="AA1543">
        <v>0</v>
      </c>
    </row>
    <row r="1544" spans="1:27" x14ac:dyDescent="0.25">
      <c r="A1544" t="s">
        <v>3970</v>
      </c>
      <c r="B1544" t="s">
        <v>3971</v>
      </c>
      <c r="C1544" t="s">
        <v>20890</v>
      </c>
      <c r="D1544">
        <v>1</v>
      </c>
      <c r="E1544">
        <v>1</v>
      </c>
      <c r="F1544">
        <v>0</v>
      </c>
      <c r="G1544">
        <v>0</v>
      </c>
      <c r="H1544">
        <v>0</v>
      </c>
      <c r="I1544">
        <v>0</v>
      </c>
      <c r="J1544">
        <v>0</v>
      </c>
      <c r="K1544">
        <v>0</v>
      </c>
      <c r="L1544">
        <v>0</v>
      </c>
      <c r="M1544">
        <v>0</v>
      </c>
      <c r="N1544">
        <v>0</v>
      </c>
      <c r="O1544">
        <v>0</v>
      </c>
      <c r="P1544">
        <v>0</v>
      </c>
      <c r="Q1544">
        <v>0.19900000000000001</v>
      </c>
      <c r="R1544">
        <v>0.26400000000000001</v>
      </c>
      <c r="S1544">
        <v>0.32400000000000001</v>
      </c>
      <c r="T1544">
        <v>0.58799999999999997</v>
      </c>
      <c r="U1544">
        <v>0.26</v>
      </c>
      <c r="V1544">
        <v>66</v>
      </c>
      <c r="W1544">
        <v>0</v>
      </c>
      <c r="X1544">
        <v>0</v>
      </c>
      <c r="Y1544">
        <v>0</v>
      </c>
      <c r="Z1544">
        <v>0</v>
      </c>
      <c r="AA1544">
        <v>0</v>
      </c>
    </row>
    <row r="1545" spans="1:27" x14ac:dyDescent="0.25">
      <c r="A1545" t="s">
        <v>20993</v>
      </c>
      <c r="B1545" t="s">
        <v>20994</v>
      </c>
      <c r="C1545" t="s">
        <v>1</v>
      </c>
      <c r="D1545">
        <v>1</v>
      </c>
      <c r="E1545">
        <v>1</v>
      </c>
      <c r="F1545">
        <v>0</v>
      </c>
      <c r="G1545">
        <v>0</v>
      </c>
      <c r="H1545">
        <v>0</v>
      </c>
      <c r="I1545">
        <v>0</v>
      </c>
      <c r="J1545">
        <v>0</v>
      </c>
      <c r="K1545">
        <v>0</v>
      </c>
      <c r="L1545">
        <v>0</v>
      </c>
      <c r="M1545">
        <v>0</v>
      </c>
      <c r="N1545">
        <v>0</v>
      </c>
      <c r="O1545">
        <v>0</v>
      </c>
      <c r="P1545">
        <v>0</v>
      </c>
      <c r="Q1545">
        <v>0.245</v>
      </c>
      <c r="R1545">
        <v>0.26600000000000001</v>
      </c>
      <c r="S1545">
        <v>0.33800000000000002</v>
      </c>
      <c r="T1545">
        <v>0.60399999999999998</v>
      </c>
      <c r="U1545">
        <v>0.26</v>
      </c>
      <c r="V1545">
        <v>60</v>
      </c>
      <c r="W1545">
        <v>0</v>
      </c>
      <c r="X1545">
        <v>0</v>
      </c>
      <c r="Y1545">
        <v>0</v>
      </c>
      <c r="Z1545">
        <v>0</v>
      </c>
      <c r="AA1545">
        <v>0</v>
      </c>
    </row>
    <row r="1546" spans="1:27" x14ac:dyDescent="0.25">
      <c r="A1546" t="s">
        <v>4149</v>
      </c>
      <c r="B1546" t="s">
        <v>4150</v>
      </c>
      <c r="C1546" t="s">
        <v>20892</v>
      </c>
      <c r="D1546">
        <v>1</v>
      </c>
      <c r="E1546">
        <v>1</v>
      </c>
      <c r="F1546">
        <v>0</v>
      </c>
      <c r="G1546">
        <v>0</v>
      </c>
      <c r="H1546">
        <v>0</v>
      </c>
      <c r="I1546">
        <v>0</v>
      </c>
      <c r="J1546">
        <v>0</v>
      </c>
      <c r="K1546">
        <v>0</v>
      </c>
      <c r="L1546">
        <v>0</v>
      </c>
      <c r="M1546">
        <v>0</v>
      </c>
      <c r="N1546">
        <v>0</v>
      </c>
      <c r="O1546">
        <v>0</v>
      </c>
      <c r="P1546">
        <v>0</v>
      </c>
      <c r="Q1546">
        <v>0.23899999999999999</v>
      </c>
      <c r="R1546">
        <v>0.27600000000000002</v>
      </c>
      <c r="S1546">
        <v>0.316</v>
      </c>
      <c r="T1546">
        <v>0.59199999999999997</v>
      </c>
      <c r="U1546">
        <v>0.26</v>
      </c>
      <c r="V1546">
        <v>60</v>
      </c>
      <c r="W1546">
        <v>0</v>
      </c>
      <c r="X1546">
        <v>0</v>
      </c>
      <c r="Y1546">
        <v>0</v>
      </c>
      <c r="Z1546">
        <v>0</v>
      </c>
      <c r="AA1546">
        <v>0</v>
      </c>
    </row>
    <row r="1547" spans="1:27" x14ac:dyDescent="0.25">
      <c r="A1547" t="s">
        <v>3629</v>
      </c>
      <c r="B1547" t="s">
        <v>3630</v>
      </c>
      <c r="C1547" t="s">
        <v>20874</v>
      </c>
      <c r="D1547">
        <v>1</v>
      </c>
      <c r="E1547">
        <v>1</v>
      </c>
      <c r="F1547">
        <v>0</v>
      </c>
      <c r="G1547">
        <v>0</v>
      </c>
      <c r="H1547">
        <v>0</v>
      </c>
      <c r="I1547">
        <v>0</v>
      </c>
      <c r="J1547">
        <v>0</v>
      </c>
      <c r="K1547">
        <v>0</v>
      </c>
      <c r="L1547">
        <v>0</v>
      </c>
      <c r="M1547">
        <v>0</v>
      </c>
      <c r="N1547">
        <v>0</v>
      </c>
      <c r="O1547">
        <v>0</v>
      </c>
      <c r="P1547">
        <v>0</v>
      </c>
      <c r="Q1547">
        <v>0.21299999999999999</v>
      </c>
      <c r="R1547">
        <v>0.26900000000000002</v>
      </c>
      <c r="S1547">
        <v>0.317</v>
      </c>
      <c r="T1547">
        <v>0.58699999999999997</v>
      </c>
      <c r="U1547">
        <v>0.26</v>
      </c>
      <c r="V1547">
        <v>61</v>
      </c>
      <c r="W1547">
        <v>0</v>
      </c>
      <c r="X1547">
        <v>0</v>
      </c>
      <c r="Y1547">
        <v>0</v>
      </c>
      <c r="Z1547">
        <v>0</v>
      </c>
      <c r="AA1547">
        <v>0</v>
      </c>
    </row>
    <row r="1548" spans="1:27" x14ac:dyDescent="0.25">
      <c r="A1548" t="s">
        <v>3043</v>
      </c>
      <c r="B1548" t="s">
        <v>3044</v>
      </c>
      <c r="C1548" t="s">
        <v>20882</v>
      </c>
      <c r="D1548">
        <v>1</v>
      </c>
      <c r="E1548">
        <v>1</v>
      </c>
      <c r="F1548">
        <v>0</v>
      </c>
      <c r="G1548">
        <v>0</v>
      </c>
      <c r="H1548">
        <v>0</v>
      </c>
      <c r="I1548">
        <v>0</v>
      </c>
      <c r="J1548">
        <v>0</v>
      </c>
      <c r="K1548">
        <v>0</v>
      </c>
      <c r="L1548">
        <v>0</v>
      </c>
      <c r="M1548">
        <v>0</v>
      </c>
      <c r="N1548">
        <v>0</v>
      </c>
      <c r="O1548">
        <v>0</v>
      </c>
      <c r="P1548">
        <v>0</v>
      </c>
      <c r="Q1548">
        <v>0.24199999999999999</v>
      </c>
      <c r="R1548">
        <v>0.27700000000000002</v>
      </c>
      <c r="S1548">
        <v>0.312</v>
      </c>
      <c r="T1548">
        <v>0.59</v>
      </c>
      <c r="U1548">
        <v>0.26</v>
      </c>
      <c r="V1548">
        <v>58</v>
      </c>
      <c r="W1548">
        <v>0</v>
      </c>
      <c r="X1548">
        <v>0</v>
      </c>
      <c r="Y1548">
        <v>0</v>
      </c>
      <c r="Z1548">
        <v>0</v>
      </c>
      <c r="AA1548">
        <v>0</v>
      </c>
    </row>
    <row r="1549" spans="1:27" x14ac:dyDescent="0.25">
      <c r="A1549" t="s">
        <v>2772</v>
      </c>
      <c r="B1549" t="s">
        <v>2773</v>
      </c>
      <c r="C1549" t="s">
        <v>20872</v>
      </c>
      <c r="D1549">
        <v>1</v>
      </c>
      <c r="E1549">
        <v>1</v>
      </c>
      <c r="F1549">
        <v>0</v>
      </c>
      <c r="G1549">
        <v>0</v>
      </c>
      <c r="H1549">
        <v>0</v>
      </c>
      <c r="I1549">
        <v>0</v>
      </c>
      <c r="J1549">
        <v>0</v>
      </c>
      <c r="K1549">
        <v>0</v>
      </c>
      <c r="L1549">
        <v>0</v>
      </c>
      <c r="M1549">
        <v>0</v>
      </c>
      <c r="N1549">
        <v>0</v>
      </c>
      <c r="O1549">
        <v>0</v>
      </c>
      <c r="P1549">
        <v>0</v>
      </c>
      <c r="Q1549">
        <v>0.22500000000000001</v>
      </c>
      <c r="R1549">
        <v>0.26600000000000001</v>
      </c>
      <c r="S1549">
        <v>0.32600000000000001</v>
      </c>
      <c r="T1549">
        <v>0.59199999999999997</v>
      </c>
      <c r="U1549">
        <v>0.26</v>
      </c>
      <c r="V1549">
        <v>60</v>
      </c>
      <c r="W1549">
        <v>0</v>
      </c>
      <c r="X1549">
        <v>0</v>
      </c>
      <c r="Y1549">
        <v>0</v>
      </c>
      <c r="Z1549">
        <v>0</v>
      </c>
      <c r="AA1549">
        <v>0</v>
      </c>
    </row>
    <row r="1550" spans="1:27" x14ac:dyDescent="0.25">
      <c r="A1550">
        <v>5278</v>
      </c>
      <c r="B1550" t="s">
        <v>4410</v>
      </c>
      <c r="C1550" t="s">
        <v>20874</v>
      </c>
      <c r="D1550">
        <v>1</v>
      </c>
      <c r="E1550">
        <v>1</v>
      </c>
      <c r="F1550">
        <v>0</v>
      </c>
      <c r="G1550">
        <v>0</v>
      </c>
      <c r="H1550">
        <v>0</v>
      </c>
      <c r="I1550">
        <v>0</v>
      </c>
      <c r="J1550">
        <v>0</v>
      </c>
      <c r="K1550">
        <v>0</v>
      </c>
      <c r="L1550">
        <v>0</v>
      </c>
      <c r="M1550">
        <v>0</v>
      </c>
      <c r="N1550">
        <v>0</v>
      </c>
      <c r="O1550">
        <v>0</v>
      </c>
      <c r="P1550">
        <v>0</v>
      </c>
      <c r="Q1550">
        <v>0.24399999999999999</v>
      </c>
      <c r="R1550">
        <v>0.26900000000000002</v>
      </c>
      <c r="S1550">
        <v>0.32600000000000001</v>
      </c>
      <c r="T1550">
        <v>0.59499999999999997</v>
      </c>
      <c r="U1550">
        <v>0.26</v>
      </c>
      <c r="V1550">
        <v>61</v>
      </c>
      <c r="W1550">
        <v>0</v>
      </c>
      <c r="X1550">
        <v>0</v>
      </c>
      <c r="Y1550">
        <v>0</v>
      </c>
      <c r="Z1550">
        <v>0</v>
      </c>
      <c r="AA1550">
        <v>0</v>
      </c>
    </row>
    <row r="1551" spans="1:27" x14ac:dyDescent="0.25">
      <c r="A1551" t="s">
        <v>3576</v>
      </c>
      <c r="B1551" t="s">
        <v>3577</v>
      </c>
      <c r="C1551" t="s">
        <v>20877</v>
      </c>
      <c r="D1551">
        <v>1</v>
      </c>
      <c r="E1551">
        <v>1</v>
      </c>
      <c r="F1551">
        <v>0</v>
      </c>
      <c r="G1551">
        <v>0</v>
      </c>
      <c r="H1551">
        <v>0</v>
      </c>
      <c r="I1551">
        <v>0</v>
      </c>
      <c r="J1551">
        <v>0</v>
      </c>
      <c r="K1551">
        <v>0</v>
      </c>
      <c r="L1551">
        <v>0</v>
      </c>
      <c r="M1551">
        <v>0</v>
      </c>
      <c r="N1551">
        <v>0</v>
      </c>
      <c r="O1551">
        <v>0</v>
      </c>
      <c r="P1551">
        <v>0</v>
      </c>
      <c r="Q1551">
        <v>0.21099999999999999</v>
      </c>
      <c r="R1551">
        <v>0.25700000000000001</v>
      </c>
      <c r="S1551">
        <v>0.33800000000000002</v>
      </c>
      <c r="T1551">
        <v>0.59499999999999997</v>
      </c>
      <c r="U1551">
        <v>0.26</v>
      </c>
      <c r="V1551">
        <v>67</v>
      </c>
      <c r="W1551">
        <v>0</v>
      </c>
      <c r="X1551">
        <v>0</v>
      </c>
      <c r="Y1551">
        <v>0</v>
      </c>
      <c r="Z1551">
        <v>0</v>
      </c>
      <c r="AA1551">
        <v>0</v>
      </c>
    </row>
    <row r="1552" spans="1:27" x14ac:dyDescent="0.25">
      <c r="A1552" t="s">
        <v>20995</v>
      </c>
      <c r="B1552" t="s">
        <v>20996</v>
      </c>
      <c r="C1552" t="s">
        <v>1</v>
      </c>
      <c r="D1552">
        <v>1</v>
      </c>
      <c r="E1552">
        <v>1</v>
      </c>
      <c r="F1552">
        <v>0</v>
      </c>
      <c r="G1552">
        <v>0</v>
      </c>
      <c r="H1552">
        <v>0</v>
      </c>
      <c r="I1552">
        <v>0</v>
      </c>
      <c r="J1552">
        <v>0</v>
      </c>
      <c r="K1552">
        <v>0</v>
      </c>
      <c r="L1552">
        <v>0</v>
      </c>
      <c r="M1552">
        <v>0</v>
      </c>
      <c r="N1552">
        <v>0</v>
      </c>
      <c r="O1552">
        <v>0</v>
      </c>
      <c r="P1552">
        <v>0</v>
      </c>
      <c r="Q1552">
        <v>0.214</v>
      </c>
      <c r="R1552">
        <v>0.27</v>
      </c>
      <c r="S1552">
        <v>0.32200000000000001</v>
      </c>
      <c r="T1552">
        <v>0.59099999999999997</v>
      </c>
      <c r="U1552">
        <v>0.26</v>
      </c>
      <c r="V1552">
        <v>60</v>
      </c>
      <c r="W1552">
        <v>0</v>
      </c>
      <c r="X1552">
        <v>0</v>
      </c>
      <c r="Y1552">
        <v>0</v>
      </c>
      <c r="Z1552">
        <v>0</v>
      </c>
      <c r="AA1552">
        <v>0</v>
      </c>
    </row>
    <row r="1553" spans="1:27" x14ac:dyDescent="0.25">
      <c r="A1553" t="s">
        <v>3793</v>
      </c>
      <c r="B1553" t="s">
        <v>3794</v>
      </c>
      <c r="C1553" t="s">
        <v>20886</v>
      </c>
      <c r="D1553">
        <v>1</v>
      </c>
      <c r="E1553">
        <v>1</v>
      </c>
      <c r="F1553">
        <v>0</v>
      </c>
      <c r="G1553">
        <v>0</v>
      </c>
      <c r="H1553">
        <v>0</v>
      </c>
      <c r="I1553">
        <v>0</v>
      </c>
      <c r="J1553">
        <v>0</v>
      </c>
      <c r="K1553">
        <v>0</v>
      </c>
      <c r="L1553">
        <v>0</v>
      </c>
      <c r="M1553">
        <v>0</v>
      </c>
      <c r="N1553">
        <v>0</v>
      </c>
      <c r="O1553">
        <v>0</v>
      </c>
      <c r="P1553">
        <v>0</v>
      </c>
      <c r="Q1553">
        <v>0.21099999999999999</v>
      </c>
      <c r="R1553">
        <v>0.27200000000000002</v>
      </c>
      <c r="S1553">
        <v>0.312</v>
      </c>
      <c r="T1553">
        <v>0.58499999999999996</v>
      </c>
      <c r="U1553">
        <v>0.26</v>
      </c>
      <c r="V1553">
        <v>60</v>
      </c>
      <c r="W1553">
        <v>0</v>
      </c>
      <c r="X1553">
        <v>0</v>
      </c>
      <c r="Y1553">
        <v>0</v>
      </c>
      <c r="Z1553">
        <v>0</v>
      </c>
      <c r="AA1553">
        <v>0</v>
      </c>
    </row>
    <row r="1554" spans="1:27" x14ac:dyDescent="0.25">
      <c r="A1554" t="s">
        <v>2768</v>
      </c>
      <c r="B1554" t="s">
        <v>2769</v>
      </c>
      <c r="C1554" t="s">
        <v>20891</v>
      </c>
      <c r="D1554">
        <v>1</v>
      </c>
      <c r="E1554">
        <v>1</v>
      </c>
      <c r="F1554">
        <v>0</v>
      </c>
      <c r="G1554">
        <v>0</v>
      </c>
      <c r="H1554">
        <v>0</v>
      </c>
      <c r="I1554">
        <v>0</v>
      </c>
      <c r="J1554">
        <v>0</v>
      </c>
      <c r="K1554">
        <v>0</v>
      </c>
      <c r="L1554">
        <v>0</v>
      </c>
      <c r="M1554">
        <v>0</v>
      </c>
      <c r="N1554">
        <v>0</v>
      </c>
      <c r="O1554">
        <v>0</v>
      </c>
      <c r="P1554">
        <v>0</v>
      </c>
      <c r="Q1554">
        <v>0.22600000000000001</v>
      </c>
      <c r="R1554">
        <v>0.26200000000000001</v>
      </c>
      <c r="S1554">
        <v>0.33200000000000002</v>
      </c>
      <c r="T1554">
        <v>0.59399999999999997</v>
      </c>
      <c r="U1554">
        <v>0.26</v>
      </c>
      <c r="V1554">
        <v>65</v>
      </c>
      <c r="W1554">
        <v>0</v>
      </c>
      <c r="X1554">
        <v>0</v>
      </c>
      <c r="Y1554">
        <v>0</v>
      </c>
      <c r="Z1554">
        <v>0</v>
      </c>
      <c r="AA1554">
        <v>0</v>
      </c>
    </row>
    <row r="1555" spans="1:27" x14ac:dyDescent="0.25">
      <c r="A1555">
        <v>1830</v>
      </c>
      <c r="B1555" t="s">
        <v>3414</v>
      </c>
      <c r="C1555" t="s">
        <v>1</v>
      </c>
      <c r="D1555">
        <v>194</v>
      </c>
      <c r="E1555">
        <v>180</v>
      </c>
      <c r="F1555">
        <v>40</v>
      </c>
      <c r="G1555">
        <v>8</v>
      </c>
      <c r="H1555">
        <v>1</v>
      </c>
      <c r="I1555">
        <v>3</v>
      </c>
      <c r="J1555">
        <v>16</v>
      </c>
      <c r="K1555">
        <v>17</v>
      </c>
      <c r="L1555">
        <v>9</v>
      </c>
      <c r="M1555">
        <v>43</v>
      </c>
      <c r="N1555">
        <v>2</v>
      </c>
      <c r="O1555">
        <v>1</v>
      </c>
      <c r="P1555">
        <v>1</v>
      </c>
      <c r="Q1555">
        <v>0.22500000000000001</v>
      </c>
      <c r="R1555">
        <v>0.27100000000000002</v>
      </c>
      <c r="S1555">
        <v>0.32600000000000001</v>
      </c>
      <c r="T1555">
        <v>0.59599999999999997</v>
      </c>
      <c r="U1555">
        <v>0.26</v>
      </c>
      <c r="V1555">
        <v>60</v>
      </c>
      <c r="W1555">
        <v>-0.3</v>
      </c>
      <c r="X1555">
        <v>-0.3</v>
      </c>
      <c r="Y1555">
        <v>-9.3000000000000007</v>
      </c>
      <c r="Z1555">
        <v>2.1</v>
      </c>
      <c r="AA1555">
        <v>-0.1</v>
      </c>
    </row>
    <row r="1556" spans="1:27" x14ac:dyDescent="0.25">
      <c r="A1556" t="s">
        <v>3426</v>
      </c>
      <c r="B1556" t="s">
        <v>3427</v>
      </c>
      <c r="C1556" t="s">
        <v>20885</v>
      </c>
      <c r="D1556">
        <v>1</v>
      </c>
      <c r="E1556">
        <v>1</v>
      </c>
      <c r="F1556">
        <v>0</v>
      </c>
      <c r="G1556">
        <v>0</v>
      </c>
      <c r="H1556">
        <v>0</v>
      </c>
      <c r="I1556">
        <v>0</v>
      </c>
      <c r="J1556">
        <v>0</v>
      </c>
      <c r="K1556">
        <v>0</v>
      </c>
      <c r="L1556">
        <v>0</v>
      </c>
      <c r="M1556">
        <v>0</v>
      </c>
      <c r="N1556">
        <v>0</v>
      </c>
      <c r="O1556">
        <v>0</v>
      </c>
      <c r="P1556">
        <v>0</v>
      </c>
      <c r="Q1556">
        <v>0.218</v>
      </c>
      <c r="R1556">
        <v>0.25900000000000001</v>
      </c>
      <c r="S1556">
        <v>0.33500000000000002</v>
      </c>
      <c r="T1556">
        <v>0.59399999999999997</v>
      </c>
      <c r="U1556">
        <v>0.26</v>
      </c>
      <c r="V1556">
        <v>62</v>
      </c>
      <c r="W1556">
        <v>0</v>
      </c>
      <c r="X1556">
        <v>0</v>
      </c>
      <c r="Y1556">
        <v>0</v>
      </c>
      <c r="Z1556">
        <v>0</v>
      </c>
      <c r="AA1556">
        <v>0</v>
      </c>
    </row>
    <row r="1557" spans="1:27" x14ac:dyDescent="0.25">
      <c r="A1557" t="s">
        <v>3488</v>
      </c>
      <c r="B1557" t="s">
        <v>3489</v>
      </c>
      <c r="C1557" t="s">
        <v>1</v>
      </c>
      <c r="D1557">
        <v>1</v>
      </c>
      <c r="E1557">
        <v>1</v>
      </c>
      <c r="F1557">
        <v>0</v>
      </c>
      <c r="G1557">
        <v>0</v>
      </c>
      <c r="H1557">
        <v>0</v>
      </c>
      <c r="I1557">
        <v>0</v>
      </c>
      <c r="J1557">
        <v>0</v>
      </c>
      <c r="K1557">
        <v>0</v>
      </c>
      <c r="L1557">
        <v>0</v>
      </c>
      <c r="M1557">
        <v>0</v>
      </c>
      <c r="N1557">
        <v>0</v>
      </c>
      <c r="O1557">
        <v>0</v>
      </c>
      <c r="P1557">
        <v>0</v>
      </c>
      <c r="Q1557">
        <v>0.23899999999999999</v>
      </c>
      <c r="R1557">
        <v>0.27</v>
      </c>
      <c r="S1557">
        <v>0.32300000000000001</v>
      </c>
      <c r="T1557">
        <v>0.59199999999999997</v>
      </c>
      <c r="U1557">
        <v>0.26</v>
      </c>
      <c r="V1557">
        <v>60</v>
      </c>
      <c r="W1557">
        <v>0</v>
      </c>
      <c r="X1557">
        <v>0</v>
      </c>
      <c r="Y1557">
        <v>0</v>
      </c>
      <c r="Z1557">
        <v>0</v>
      </c>
      <c r="AA1557">
        <v>0</v>
      </c>
    </row>
    <row r="1558" spans="1:27" x14ac:dyDescent="0.25">
      <c r="A1558" t="s">
        <v>2794</v>
      </c>
      <c r="B1558" t="s">
        <v>2795</v>
      </c>
      <c r="C1558" t="s">
        <v>20889</v>
      </c>
      <c r="D1558">
        <v>1</v>
      </c>
      <c r="E1558">
        <v>1</v>
      </c>
      <c r="F1558">
        <v>0</v>
      </c>
      <c r="G1558">
        <v>0</v>
      </c>
      <c r="H1558">
        <v>0</v>
      </c>
      <c r="I1558">
        <v>0</v>
      </c>
      <c r="J1558">
        <v>0</v>
      </c>
      <c r="K1558">
        <v>0</v>
      </c>
      <c r="L1558">
        <v>0</v>
      </c>
      <c r="M1558">
        <v>0</v>
      </c>
      <c r="N1558">
        <v>0</v>
      </c>
      <c r="O1558">
        <v>0</v>
      </c>
      <c r="P1558">
        <v>0</v>
      </c>
      <c r="Q1558">
        <v>0.23</v>
      </c>
      <c r="R1558">
        <v>0.27100000000000002</v>
      </c>
      <c r="S1558">
        <v>0.31900000000000001</v>
      </c>
      <c r="T1558">
        <v>0.59</v>
      </c>
      <c r="U1558">
        <v>0.26</v>
      </c>
      <c r="V1558">
        <v>64</v>
      </c>
      <c r="W1558">
        <v>0</v>
      </c>
      <c r="X1558">
        <v>0</v>
      </c>
      <c r="Y1558">
        <v>0</v>
      </c>
      <c r="Z1558">
        <v>0</v>
      </c>
      <c r="AA1558">
        <v>0</v>
      </c>
    </row>
    <row r="1559" spans="1:27" x14ac:dyDescent="0.25">
      <c r="A1559">
        <v>4751</v>
      </c>
      <c r="B1559" t="s">
        <v>4017</v>
      </c>
      <c r="C1559" t="s">
        <v>20887</v>
      </c>
      <c r="D1559">
        <v>1</v>
      </c>
      <c r="E1559">
        <v>1</v>
      </c>
      <c r="F1559">
        <v>0</v>
      </c>
      <c r="G1559">
        <v>0</v>
      </c>
      <c r="H1559">
        <v>0</v>
      </c>
      <c r="I1559">
        <v>0</v>
      </c>
      <c r="J1559">
        <v>0</v>
      </c>
      <c r="K1559">
        <v>0</v>
      </c>
      <c r="L1559">
        <v>0</v>
      </c>
      <c r="M1559">
        <v>0</v>
      </c>
      <c r="N1559">
        <v>0</v>
      </c>
      <c r="O1559">
        <v>0</v>
      </c>
      <c r="P1559">
        <v>0</v>
      </c>
      <c r="Q1559">
        <v>0.217</v>
      </c>
      <c r="R1559">
        <v>0.27600000000000002</v>
      </c>
      <c r="S1559">
        <v>0.315</v>
      </c>
      <c r="T1559">
        <v>0.59</v>
      </c>
      <c r="U1559">
        <v>0.26</v>
      </c>
      <c r="V1559">
        <v>61</v>
      </c>
      <c r="W1559">
        <v>0</v>
      </c>
      <c r="X1559">
        <v>0</v>
      </c>
      <c r="Y1559">
        <v>0</v>
      </c>
      <c r="Z1559">
        <v>0</v>
      </c>
      <c r="AA1559">
        <v>0</v>
      </c>
    </row>
    <row r="1560" spans="1:27" x14ac:dyDescent="0.25">
      <c r="A1560" t="s">
        <v>3510</v>
      </c>
      <c r="B1560" t="s">
        <v>3511</v>
      </c>
      <c r="C1560" t="s">
        <v>20891</v>
      </c>
      <c r="D1560">
        <v>1</v>
      </c>
      <c r="E1560">
        <v>1</v>
      </c>
      <c r="F1560">
        <v>0</v>
      </c>
      <c r="G1560">
        <v>0</v>
      </c>
      <c r="H1560">
        <v>0</v>
      </c>
      <c r="I1560">
        <v>0</v>
      </c>
      <c r="J1560">
        <v>0</v>
      </c>
      <c r="K1560">
        <v>0</v>
      </c>
      <c r="L1560">
        <v>0</v>
      </c>
      <c r="M1560">
        <v>0</v>
      </c>
      <c r="N1560">
        <v>0</v>
      </c>
      <c r="O1560">
        <v>0</v>
      </c>
      <c r="P1560">
        <v>0</v>
      </c>
      <c r="Q1560">
        <v>0.22700000000000001</v>
      </c>
      <c r="R1560">
        <v>0.25900000000000001</v>
      </c>
      <c r="S1560">
        <v>0.33700000000000002</v>
      </c>
      <c r="T1560">
        <v>0.59699999999999998</v>
      </c>
      <c r="U1560">
        <v>0.26</v>
      </c>
      <c r="V1560">
        <v>65</v>
      </c>
      <c r="W1560">
        <v>0</v>
      </c>
      <c r="X1560">
        <v>0</v>
      </c>
      <c r="Y1560">
        <v>0</v>
      </c>
      <c r="Z1560">
        <v>0</v>
      </c>
      <c r="AA1560">
        <v>0</v>
      </c>
    </row>
    <row r="1561" spans="1:27" x14ac:dyDescent="0.25">
      <c r="A1561" t="s">
        <v>3613</v>
      </c>
      <c r="B1561" t="s">
        <v>3614</v>
      </c>
      <c r="C1561" t="s">
        <v>20876</v>
      </c>
      <c r="D1561">
        <v>1</v>
      </c>
      <c r="E1561">
        <v>1</v>
      </c>
      <c r="F1561">
        <v>0</v>
      </c>
      <c r="G1561">
        <v>0</v>
      </c>
      <c r="H1561">
        <v>0</v>
      </c>
      <c r="I1561">
        <v>0</v>
      </c>
      <c r="J1561">
        <v>0</v>
      </c>
      <c r="K1561">
        <v>0</v>
      </c>
      <c r="L1561">
        <v>0</v>
      </c>
      <c r="M1561">
        <v>0</v>
      </c>
      <c r="N1561">
        <v>0</v>
      </c>
      <c r="O1561">
        <v>0</v>
      </c>
      <c r="P1561">
        <v>0</v>
      </c>
      <c r="Q1561">
        <v>0.23899999999999999</v>
      </c>
      <c r="R1561">
        <v>0.27800000000000002</v>
      </c>
      <c r="S1561">
        <v>0.309</v>
      </c>
      <c r="T1561">
        <v>0.58699999999999997</v>
      </c>
      <c r="U1561">
        <v>0.26</v>
      </c>
      <c r="V1561">
        <v>64</v>
      </c>
      <c r="W1561">
        <v>0</v>
      </c>
      <c r="X1561">
        <v>0</v>
      </c>
      <c r="Y1561">
        <v>0</v>
      </c>
      <c r="Z1561">
        <v>0</v>
      </c>
      <c r="AA1561">
        <v>0</v>
      </c>
    </row>
    <row r="1562" spans="1:27" x14ac:dyDescent="0.25">
      <c r="A1562" t="s">
        <v>3548</v>
      </c>
      <c r="B1562" t="s">
        <v>3549</v>
      </c>
      <c r="C1562" t="s">
        <v>20883</v>
      </c>
      <c r="D1562">
        <v>1</v>
      </c>
      <c r="E1562">
        <v>1</v>
      </c>
      <c r="F1562">
        <v>0</v>
      </c>
      <c r="G1562">
        <v>0</v>
      </c>
      <c r="H1562">
        <v>0</v>
      </c>
      <c r="I1562">
        <v>0</v>
      </c>
      <c r="J1562">
        <v>0</v>
      </c>
      <c r="K1562">
        <v>0</v>
      </c>
      <c r="L1562">
        <v>0</v>
      </c>
      <c r="M1562">
        <v>0</v>
      </c>
      <c r="N1562">
        <v>0</v>
      </c>
      <c r="O1562">
        <v>0</v>
      </c>
      <c r="P1562">
        <v>0</v>
      </c>
      <c r="Q1562">
        <v>0.219</v>
      </c>
      <c r="R1562">
        <v>0.27100000000000002</v>
      </c>
      <c r="S1562">
        <v>0.316</v>
      </c>
      <c r="T1562">
        <v>0.58699999999999997</v>
      </c>
      <c r="U1562">
        <v>0.26</v>
      </c>
      <c r="V1562">
        <v>59</v>
      </c>
      <c r="W1562">
        <v>0</v>
      </c>
      <c r="X1562">
        <v>0</v>
      </c>
      <c r="Y1562">
        <v>0</v>
      </c>
      <c r="Z1562">
        <v>0</v>
      </c>
      <c r="AA1562">
        <v>0</v>
      </c>
    </row>
    <row r="1563" spans="1:27" x14ac:dyDescent="0.25">
      <c r="A1563" t="s">
        <v>3581</v>
      </c>
      <c r="B1563" t="s">
        <v>3582</v>
      </c>
      <c r="C1563" t="s">
        <v>20892</v>
      </c>
      <c r="D1563">
        <v>1</v>
      </c>
      <c r="E1563">
        <v>1</v>
      </c>
      <c r="F1563">
        <v>0</v>
      </c>
      <c r="G1563">
        <v>0</v>
      </c>
      <c r="H1563">
        <v>0</v>
      </c>
      <c r="I1563">
        <v>0</v>
      </c>
      <c r="J1563">
        <v>0</v>
      </c>
      <c r="K1563">
        <v>0</v>
      </c>
      <c r="L1563">
        <v>0</v>
      </c>
      <c r="M1563">
        <v>0</v>
      </c>
      <c r="N1563">
        <v>0</v>
      </c>
      <c r="O1563">
        <v>0</v>
      </c>
      <c r="P1563">
        <v>0</v>
      </c>
      <c r="Q1563">
        <v>0.20200000000000001</v>
      </c>
      <c r="R1563">
        <v>0.26</v>
      </c>
      <c r="S1563">
        <v>0.32900000000000001</v>
      </c>
      <c r="T1563">
        <v>0.58899999999999997</v>
      </c>
      <c r="U1563">
        <v>0.26</v>
      </c>
      <c r="V1563">
        <v>59</v>
      </c>
      <c r="W1563">
        <v>0</v>
      </c>
      <c r="X1563">
        <v>0</v>
      </c>
      <c r="Y1563">
        <v>0</v>
      </c>
      <c r="Z1563">
        <v>0</v>
      </c>
      <c r="AA1563">
        <v>0</v>
      </c>
    </row>
    <row r="1564" spans="1:27" x14ac:dyDescent="0.25">
      <c r="A1564" t="s">
        <v>3542</v>
      </c>
      <c r="B1564" t="s">
        <v>3543</v>
      </c>
      <c r="C1564" t="s">
        <v>20890</v>
      </c>
      <c r="D1564">
        <v>1</v>
      </c>
      <c r="E1564">
        <v>1</v>
      </c>
      <c r="F1564">
        <v>0</v>
      </c>
      <c r="G1564">
        <v>0</v>
      </c>
      <c r="H1564">
        <v>0</v>
      </c>
      <c r="I1564">
        <v>0</v>
      </c>
      <c r="J1564">
        <v>0</v>
      </c>
      <c r="K1564">
        <v>0</v>
      </c>
      <c r="L1564">
        <v>0</v>
      </c>
      <c r="M1564">
        <v>0</v>
      </c>
      <c r="N1564">
        <v>0</v>
      </c>
      <c r="O1564">
        <v>0</v>
      </c>
      <c r="P1564">
        <v>0</v>
      </c>
      <c r="Q1564">
        <v>0.20899999999999999</v>
      </c>
      <c r="R1564">
        <v>0.26400000000000001</v>
      </c>
      <c r="S1564">
        <v>0.32500000000000001</v>
      </c>
      <c r="T1564">
        <v>0.58899999999999997</v>
      </c>
      <c r="U1564">
        <v>0.26</v>
      </c>
      <c r="V1564">
        <v>65</v>
      </c>
      <c r="W1564">
        <v>0</v>
      </c>
      <c r="X1564">
        <v>0</v>
      </c>
      <c r="Y1564">
        <v>0</v>
      </c>
      <c r="Z1564">
        <v>0</v>
      </c>
      <c r="AA1564">
        <v>0</v>
      </c>
    </row>
    <row r="1565" spans="1:27" x14ac:dyDescent="0.25">
      <c r="A1565" t="s">
        <v>3503</v>
      </c>
      <c r="B1565" t="s">
        <v>3504</v>
      </c>
      <c r="C1565" t="s">
        <v>20889</v>
      </c>
      <c r="D1565">
        <v>1</v>
      </c>
      <c r="E1565">
        <v>1</v>
      </c>
      <c r="F1565">
        <v>0</v>
      </c>
      <c r="G1565">
        <v>0</v>
      </c>
      <c r="H1565">
        <v>0</v>
      </c>
      <c r="I1565">
        <v>0</v>
      </c>
      <c r="J1565">
        <v>0</v>
      </c>
      <c r="K1565">
        <v>0</v>
      </c>
      <c r="L1565">
        <v>0</v>
      </c>
      <c r="M1565">
        <v>0</v>
      </c>
      <c r="N1565">
        <v>0</v>
      </c>
      <c r="O1565">
        <v>0</v>
      </c>
      <c r="P1565">
        <v>0</v>
      </c>
      <c r="Q1565">
        <v>0.216</v>
      </c>
      <c r="R1565">
        <v>0.254</v>
      </c>
      <c r="S1565">
        <v>0.34100000000000003</v>
      </c>
      <c r="T1565">
        <v>0.59499999999999997</v>
      </c>
      <c r="U1565">
        <v>0.25900000000000001</v>
      </c>
      <c r="V1565">
        <v>64</v>
      </c>
      <c r="W1565">
        <v>0</v>
      </c>
      <c r="X1565">
        <v>0</v>
      </c>
      <c r="Y1565">
        <v>0</v>
      </c>
      <c r="Z1565">
        <v>0</v>
      </c>
      <c r="AA1565">
        <v>0</v>
      </c>
    </row>
    <row r="1566" spans="1:27" x14ac:dyDescent="0.25">
      <c r="A1566">
        <v>9871</v>
      </c>
      <c r="B1566" t="s">
        <v>4882</v>
      </c>
      <c r="C1566" t="s">
        <v>20893</v>
      </c>
      <c r="D1566">
        <v>1</v>
      </c>
      <c r="E1566">
        <v>1</v>
      </c>
      <c r="F1566">
        <v>0</v>
      </c>
      <c r="G1566">
        <v>0</v>
      </c>
      <c r="H1566">
        <v>0</v>
      </c>
      <c r="I1566">
        <v>0</v>
      </c>
      <c r="J1566">
        <v>0</v>
      </c>
      <c r="K1566">
        <v>0</v>
      </c>
      <c r="L1566">
        <v>0</v>
      </c>
      <c r="M1566">
        <v>0</v>
      </c>
      <c r="N1566">
        <v>0</v>
      </c>
      <c r="O1566">
        <v>0</v>
      </c>
      <c r="P1566">
        <v>0</v>
      </c>
      <c r="Q1566">
        <v>0.21299999999999999</v>
      </c>
      <c r="R1566">
        <v>0.27100000000000002</v>
      </c>
      <c r="S1566">
        <v>0.313</v>
      </c>
      <c r="T1566">
        <v>0.58399999999999996</v>
      </c>
      <c r="U1566">
        <v>0.25900000000000001</v>
      </c>
      <c r="V1566">
        <v>63</v>
      </c>
      <c r="W1566">
        <v>0</v>
      </c>
      <c r="X1566">
        <v>0</v>
      </c>
      <c r="Y1566">
        <v>0</v>
      </c>
      <c r="Z1566">
        <v>0</v>
      </c>
      <c r="AA1566">
        <v>0</v>
      </c>
    </row>
    <row r="1567" spans="1:27" x14ac:dyDescent="0.25">
      <c r="A1567" t="s">
        <v>3494</v>
      </c>
      <c r="B1567" t="s">
        <v>3495</v>
      </c>
      <c r="C1567" t="s">
        <v>20867</v>
      </c>
      <c r="D1567">
        <v>1</v>
      </c>
      <c r="E1567">
        <v>1</v>
      </c>
      <c r="F1567">
        <v>0</v>
      </c>
      <c r="G1567">
        <v>0</v>
      </c>
      <c r="H1567">
        <v>0</v>
      </c>
      <c r="I1567">
        <v>0</v>
      </c>
      <c r="J1567">
        <v>0</v>
      </c>
      <c r="K1567">
        <v>0</v>
      </c>
      <c r="L1567">
        <v>0</v>
      </c>
      <c r="M1567">
        <v>0</v>
      </c>
      <c r="N1567">
        <v>0</v>
      </c>
      <c r="O1567">
        <v>0</v>
      </c>
      <c r="P1567">
        <v>0</v>
      </c>
      <c r="Q1567">
        <v>0.23699999999999999</v>
      </c>
      <c r="R1567">
        <v>0.27700000000000002</v>
      </c>
      <c r="S1567">
        <v>0.31</v>
      </c>
      <c r="T1567">
        <v>0.58699999999999997</v>
      </c>
      <c r="U1567">
        <v>0.25900000000000001</v>
      </c>
      <c r="V1567">
        <v>60</v>
      </c>
      <c r="W1567">
        <v>0</v>
      </c>
      <c r="X1567">
        <v>0</v>
      </c>
      <c r="Y1567">
        <v>0</v>
      </c>
      <c r="Z1567">
        <v>0</v>
      </c>
      <c r="AA1567">
        <v>0</v>
      </c>
    </row>
    <row r="1568" spans="1:27" x14ac:dyDescent="0.25">
      <c r="A1568" t="s">
        <v>3796</v>
      </c>
      <c r="B1568" t="s">
        <v>3797</v>
      </c>
      <c r="C1568" t="s">
        <v>20887</v>
      </c>
      <c r="D1568">
        <v>6</v>
      </c>
      <c r="E1568">
        <v>6</v>
      </c>
      <c r="F1568">
        <v>1</v>
      </c>
      <c r="G1568">
        <v>0</v>
      </c>
      <c r="H1568">
        <v>0</v>
      </c>
      <c r="I1568">
        <v>0</v>
      </c>
      <c r="J1568">
        <v>1</v>
      </c>
      <c r="K1568">
        <v>0</v>
      </c>
      <c r="L1568">
        <v>0</v>
      </c>
      <c r="M1568">
        <v>1</v>
      </c>
      <c r="N1568">
        <v>0</v>
      </c>
      <c r="O1568">
        <v>0</v>
      </c>
      <c r="P1568">
        <v>0</v>
      </c>
      <c r="Q1568">
        <v>0.22</v>
      </c>
      <c r="R1568">
        <v>0.27800000000000002</v>
      </c>
      <c r="S1568">
        <v>0.30399999999999999</v>
      </c>
      <c r="T1568">
        <v>0.58199999999999996</v>
      </c>
      <c r="U1568">
        <v>0.25900000000000001</v>
      </c>
      <c r="V1568">
        <v>61</v>
      </c>
      <c r="W1568">
        <v>0</v>
      </c>
      <c r="X1568">
        <v>0</v>
      </c>
      <c r="Y1568">
        <v>-0.3</v>
      </c>
      <c r="Z1568">
        <v>0.1</v>
      </c>
      <c r="AA1568">
        <v>0</v>
      </c>
    </row>
    <row r="1569" spans="1:27" x14ac:dyDescent="0.25">
      <c r="A1569" t="s">
        <v>3817</v>
      </c>
      <c r="B1569" t="s">
        <v>3818</v>
      </c>
      <c r="C1569" t="s">
        <v>20878</v>
      </c>
      <c r="D1569">
        <v>1</v>
      </c>
      <c r="E1569">
        <v>1</v>
      </c>
      <c r="F1569">
        <v>0</v>
      </c>
      <c r="G1569">
        <v>0</v>
      </c>
      <c r="H1569">
        <v>0</v>
      </c>
      <c r="I1569">
        <v>0</v>
      </c>
      <c r="J1569">
        <v>0</v>
      </c>
      <c r="K1569">
        <v>0</v>
      </c>
      <c r="L1569">
        <v>0</v>
      </c>
      <c r="M1569">
        <v>0</v>
      </c>
      <c r="N1569">
        <v>0</v>
      </c>
      <c r="O1569">
        <v>0</v>
      </c>
      <c r="P1569">
        <v>0</v>
      </c>
      <c r="Q1569">
        <v>0.23</v>
      </c>
      <c r="R1569">
        <v>0.27200000000000002</v>
      </c>
      <c r="S1569">
        <v>0.315</v>
      </c>
      <c r="T1569">
        <v>0.58699999999999997</v>
      </c>
      <c r="U1569">
        <v>0.25900000000000001</v>
      </c>
      <c r="V1569">
        <v>59</v>
      </c>
      <c r="W1569">
        <v>0</v>
      </c>
      <c r="X1569">
        <v>0</v>
      </c>
      <c r="Y1569">
        <v>0</v>
      </c>
      <c r="Z1569">
        <v>0</v>
      </c>
      <c r="AA1569">
        <v>0</v>
      </c>
    </row>
    <row r="1570" spans="1:27" x14ac:dyDescent="0.25">
      <c r="A1570">
        <v>3412</v>
      </c>
      <c r="B1570" t="s">
        <v>3856</v>
      </c>
      <c r="C1570" t="s">
        <v>20880</v>
      </c>
      <c r="D1570">
        <v>1</v>
      </c>
      <c r="E1570">
        <v>1</v>
      </c>
      <c r="F1570">
        <v>0</v>
      </c>
      <c r="G1570">
        <v>0</v>
      </c>
      <c r="H1570">
        <v>0</v>
      </c>
      <c r="I1570">
        <v>0</v>
      </c>
      <c r="J1570">
        <v>0</v>
      </c>
      <c r="K1570">
        <v>0</v>
      </c>
      <c r="L1570">
        <v>0</v>
      </c>
      <c r="M1570">
        <v>0</v>
      </c>
      <c r="N1570">
        <v>0</v>
      </c>
      <c r="O1570">
        <v>0</v>
      </c>
      <c r="P1570">
        <v>0</v>
      </c>
      <c r="Q1570">
        <v>0.23499999999999999</v>
      </c>
      <c r="R1570">
        <v>0.29299999999999998</v>
      </c>
      <c r="S1570">
        <v>0.28299999999999997</v>
      </c>
      <c r="T1570">
        <v>0.57599999999999996</v>
      </c>
      <c r="U1570">
        <v>0.25900000000000001</v>
      </c>
      <c r="V1570">
        <v>54</v>
      </c>
      <c r="W1570">
        <v>0</v>
      </c>
      <c r="X1570">
        <v>0</v>
      </c>
      <c r="Y1570">
        <v>-0.1</v>
      </c>
      <c r="Z1570">
        <v>0</v>
      </c>
      <c r="AA1570">
        <v>0</v>
      </c>
    </row>
    <row r="1571" spans="1:27" x14ac:dyDescent="0.25">
      <c r="A1571" t="s">
        <v>3660</v>
      </c>
      <c r="B1571" t="s">
        <v>3661</v>
      </c>
      <c r="C1571" t="s">
        <v>20887</v>
      </c>
      <c r="D1571">
        <v>1</v>
      </c>
      <c r="E1571">
        <v>1</v>
      </c>
      <c r="F1571">
        <v>0</v>
      </c>
      <c r="G1571">
        <v>0</v>
      </c>
      <c r="H1571">
        <v>0</v>
      </c>
      <c r="I1571">
        <v>0</v>
      </c>
      <c r="J1571">
        <v>0</v>
      </c>
      <c r="K1571">
        <v>0</v>
      </c>
      <c r="L1571">
        <v>0</v>
      </c>
      <c r="M1571">
        <v>0</v>
      </c>
      <c r="N1571">
        <v>0</v>
      </c>
      <c r="O1571">
        <v>0</v>
      </c>
      <c r="P1571">
        <v>0</v>
      </c>
      <c r="Q1571">
        <v>0.215</v>
      </c>
      <c r="R1571">
        <v>0.26200000000000001</v>
      </c>
      <c r="S1571">
        <v>0.32600000000000001</v>
      </c>
      <c r="T1571">
        <v>0.58799999999999997</v>
      </c>
      <c r="U1571">
        <v>0.25900000000000001</v>
      </c>
      <c r="V1571">
        <v>60</v>
      </c>
      <c r="W1571">
        <v>0</v>
      </c>
      <c r="X1571">
        <v>0</v>
      </c>
      <c r="Y1571">
        <v>0</v>
      </c>
      <c r="Z1571">
        <v>0</v>
      </c>
      <c r="AA1571">
        <v>0</v>
      </c>
    </row>
    <row r="1572" spans="1:27" x14ac:dyDescent="0.25">
      <c r="A1572" t="s">
        <v>909</v>
      </c>
      <c r="B1572" t="s">
        <v>910</v>
      </c>
      <c r="C1572" t="s">
        <v>20889</v>
      </c>
      <c r="D1572">
        <v>1</v>
      </c>
      <c r="E1572">
        <v>1</v>
      </c>
      <c r="F1572">
        <v>0</v>
      </c>
      <c r="G1572">
        <v>0</v>
      </c>
      <c r="H1572">
        <v>0</v>
      </c>
      <c r="I1572">
        <v>0</v>
      </c>
      <c r="J1572">
        <v>0</v>
      </c>
      <c r="K1572">
        <v>0</v>
      </c>
      <c r="L1572">
        <v>0</v>
      </c>
      <c r="M1572">
        <v>0</v>
      </c>
      <c r="N1572">
        <v>0</v>
      </c>
      <c r="O1572">
        <v>0</v>
      </c>
      <c r="P1572">
        <v>0</v>
      </c>
      <c r="Q1572">
        <v>0.23499999999999999</v>
      </c>
      <c r="R1572">
        <v>0.26900000000000002</v>
      </c>
      <c r="S1572">
        <v>0.32100000000000001</v>
      </c>
      <c r="T1572">
        <v>0.59</v>
      </c>
      <c r="U1572">
        <v>0.25900000000000001</v>
      </c>
      <c r="V1572">
        <v>63</v>
      </c>
      <c r="W1572">
        <v>0</v>
      </c>
      <c r="X1572">
        <v>0</v>
      </c>
      <c r="Y1572">
        <v>0</v>
      </c>
      <c r="Z1572">
        <v>0</v>
      </c>
      <c r="AA1572">
        <v>0</v>
      </c>
    </row>
    <row r="1573" spans="1:27" x14ac:dyDescent="0.25">
      <c r="A1573" t="s">
        <v>3314</v>
      </c>
      <c r="B1573" t="s">
        <v>3315</v>
      </c>
      <c r="C1573" t="s">
        <v>20876</v>
      </c>
      <c r="D1573">
        <v>1</v>
      </c>
      <c r="E1573">
        <v>1</v>
      </c>
      <c r="F1573">
        <v>0</v>
      </c>
      <c r="G1573">
        <v>0</v>
      </c>
      <c r="H1573">
        <v>0</v>
      </c>
      <c r="I1573">
        <v>0</v>
      </c>
      <c r="J1573">
        <v>0</v>
      </c>
      <c r="K1573">
        <v>0</v>
      </c>
      <c r="L1573">
        <v>0</v>
      </c>
      <c r="M1573">
        <v>0</v>
      </c>
      <c r="N1573">
        <v>0</v>
      </c>
      <c r="O1573">
        <v>0</v>
      </c>
      <c r="P1573">
        <v>0</v>
      </c>
      <c r="Q1573">
        <v>0.20799999999999999</v>
      </c>
      <c r="R1573">
        <v>0.249</v>
      </c>
      <c r="S1573">
        <v>0.34699999999999998</v>
      </c>
      <c r="T1573">
        <v>0.59599999999999997</v>
      </c>
      <c r="U1573">
        <v>0.25900000000000001</v>
      </c>
      <c r="V1573">
        <v>63</v>
      </c>
      <c r="W1573">
        <v>0</v>
      </c>
      <c r="X1573">
        <v>0</v>
      </c>
      <c r="Y1573">
        <v>0</v>
      </c>
      <c r="Z1573">
        <v>0</v>
      </c>
      <c r="AA1573">
        <v>0</v>
      </c>
    </row>
    <row r="1574" spans="1:27" x14ac:dyDescent="0.25">
      <c r="A1574" t="s">
        <v>20997</v>
      </c>
      <c r="B1574" t="s">
        <v>20998</v>
      </c>
      <c r="C1574" t="s">
        <v>1</v>
      </c>
      <c r="D1574">
        <v>1</v>
      </c>
      <c r="E1574">
        <v>1</v>
      </c>
      <c r="F1574">
        <v>0</v>
      </c>
      <c r="G1574">
        <v>0</v>
      </c>
      <c r="H1574">
        <v>0</v>
      </c>
      <c r="I1574">
        <v>0</v>
      </c>
      <c r="J1574">
        <v>0</v>
      </c>
      <c r="K1574">
        <v>0</v>
      </c>
      <c r="L1574">
        <v>0</v>
      </c>
      <c r="M1574">
        <v>0</v>
      </c>
      <c r="N1574">
        <v>0</v>
      </c>
      <c r="O1574">
        <v>0</v>
      </c>
      <c r="P1574">
        <v>0</v>
      </c>
      <c r="Q1574">
        <v>0.22700000000000001</v>
      </c>
      <c r="R1574">
        <v>0.27600000000000002</v>
      </c>
      <c r="S1574">
        <v>0.31</v>
      </c>
      <c r="T1574">
        <v>0.58599999999999997</v>
      </c>
      <c r="U1574">
        <v>0.25900000000000001</v>
      </c>
      <c r="V1574">
        <v>59</v>
      </c>
      <c r="W1574">
        <v>0</v>
      </c>
      <c r="X1574">
        <v>0</v>
      </c>
      <c r="Y1574">
        <v>0</v>
      </c>
      <c r="Z1574">
        <v>0</v>
      </c>
      <c r="AA1574">
        <v>0</v>
      </c>
    </row>
    <row r="1575" spans="1:27" x14ac:dyDescent="0.25">
      <c r="A1575" t="s">
        <v>4031</v>
      </c>
      <c r="B1575" t="s">
        <v>4032</v>
      </c>
      <c r="C1575" t="s">
        <v>20880</v>
      </c>
      <c r="D1575">
        <v>1</v>
      </c>
      <c r="E1575">
        <v>1</v>
      </c>
      <c r="F1575">
        <v>0</v>
      </c>
      <c r="G1575">
        <v>0</v>
      </c>
      <c r="H1575">
        <v>0</v>
      </c>
      <c r="I1575">
        <v>0</v>
      </c>
      <c r="J1575">
        <v>0</v>
      </c>
      <c r="K1575">
        <v>0</v>
      </c>
      <c r="L1575">
        <v>0</v>
      </c>
      <c r="M1575">
        <v>0</v>
      </c>
      <c r="N1575">
        <v>0</v>
      </c>
      <c r="O1575">
        <v>0</v>
      </c>
      <c r="P1575">
        <v>0</v>
      </c>
      <c r="Q1575">
        <v>0.23400000000000001</v>
      </c>
      <c r="R1575">
        <v>0.27500000000000002</v>
      </c>
      <c r="S1575">
        <v>0.313</v>
      </c>
      <c r="T1575">
        <v>0.58799999999999997</v>
      </c>
      <c r="U1575">
        <v>0.25900000000000001</v>
      </c>
      <c r="V1575">
        <v>54</v>
      </c>
      <c r="W1575">
        <v>0</v>
      </c>
      <c r="X1575">
        <v>0</v>
      </c>
      <c r="Y1575">
        <v>-0.1</v>
      </c>
      <c r="Z1575">
        <v>0</v>
      </c>
      <c r="AA1575">
        <v>0</v>
      </c>
    </row>
    <row r="1576" spans="1:27" x14ac:dyDescent="0.25">
      <c r="A1576" t="s">
        <v>3476</v>
      </c>
      <c r="B1576" t="s">
        <v>3477</v>
      </c>
      <c r="C1576" t="s">
        <v>20885</v>
      </c>
      <c r="D1576">
        <v>1</v>
      </c>
      <c r="E1576">
        <v>1</v>
      </c>
      <c r="F1576">
        <v>0</v>
      </c>
      <c r="G1576">
        <v>0</v>
      </c>
      <c r="H1576">
        <v>0</v>
      </c>
      <c r="I1576">
        <v>0</v>
      </c>
      <c r="J1576">
        <v>0</v>
      </c>
      <c r="K1576">
        <v>0</v>
      </c>
      <c r="L1576">
        <v>0</v>
      </c>
      <c r="M1576">
        <v>0</v>
      </c>
      <c r="N1576">
        <v>0</v>
      </c>
      <c r="O1576">
        <v>0</v>
      </c>
      <c r="P1576">
        <v>0</v>
      </c>
      <c r="Q1576">
        <v>0.219</v>
      </c>
      <c r="R1576">
        <v>0.26100000000000001</v>
      </c>
      <c r="S1576">
        <v>0.32900000000000001</v>
      </c>
      <c r="T1576">
        <v>0.59</v>
      </c>
      <c r="U1576">
        <v>0.25900000000000001</v>
      </c>
      <c r="V1576">
        <v>61</v>
      </c>
      <c r="W1576">
        <v>0</v>
      </c>
      <c r="X1576">
        <v>0</v>
      </c>
      <c r="Y1576">
        <v>0</v>
      </c>
      <c r="Z1576">
        <v>0</v>
      </c>
      <c r="AA1576">
        <v>0</v>
      </c>
    </row>
    <row r="1577" spans="1:27" x14ac:dyDescent="0.25">
      <c r="A1577">
        <v>12976</v>
      </c>
      <c r="B1577" t="s">
        <v>3461</v>
      </c>
      <c r="C1577" t="s">
        <v>20891</v>
      </c>
      <c r="D1577">
        <v>244</v>
      </c>
      <c r="E1577">
        <v>225</v>
      </c>
      <c r="F1577">
        <v>49</v>
      </c>
      <c r="G1577">
        <v>10</v>
      </c>
      <c r="H1577">
        <v>1</v>
      </c>
      <c r="I1577">
        <v>4</v>
      </c>
      <c r="J1577">
        <v>19</v>
      </c>
      <c r="K1577">
        <v>21</v>
      </c>
      <c r="L1577">
        <v>13</v>
      </c>
      <c r="M1577">
        <v>47</v>
      </c>
      <c r="N1577">
        <v>2</v>
      </c>
      <c r="O1577">
        <v>2</v>
      </c>
      <c r="P1577">
        <v>1</v>
      </c>
      <c r="Q1577">
        <v>0.218</v>
      </c>
      <c r="R1577">
        <v>0.26500000000000001</v>
      </c>
      <c r="S1577">
        <v>0.32600000000000001</v>
      </c>
      <c r="T1577">
        <v>0.59099999999999997</v>
      </c>
      <c r="U1577">
        <v>0.25900000000000001</v>
      </c>
      <c r="V1577">
        <v>64</v>
      </c>
      <c r="W1577">
        <v>0.2</v>
      </c>
      <c r="X1577">
        <v>0.4</v>
      </c>
      <c r="Y1577">
        <v>-10</v>
      </c>
      <c r="Z1577">
        <v>5.4</v>
      </c>
      <c r="AA1577">
        <v>0.3</v>
      </c>
    </row>
    <row r="1578" spans="1:27" x14ac:dyDescent="0.25">
      <c r="A1578" t="s">
        <v>2998</v>
      </c>
      <c r="B1578" t="s">
        <v>2999</v>
      </c>
      <c r="C1578" t="s">
        <v>20877</v>
      </c>
      <c r="D1578">
        <v>1</v>
      </c>
      <c r="E1578">
        <v>1</v>
      </c>
      <c r="F1578">
        <v>0</v>
      </c>
      <c r="G1578">
        <v>0</v>
      </c>
      <c r="H1578">
        <v>0</v>
      </c>
      <c r="I1578">
        <v>0</v>
      </c>
      <c r="J1578">
        <v>0</v>
      </c>
      <c r="K1578">
        <v>0</v>
      </c>
      <c r="L1578">
        <v>0</v>
      </c>
      <c r="M1578">
        <v>0</v>
      </c>
      <c r="N1578">
        <v>0</v>
      </c>
      <c r="O1578">
        <v>0</v>
      </c>
      <c r="P1578">
        <v>0</v>
      </c>
      <c r="Q1578">
        <v>0.23200000000000001</v>
      </c>
      <c r="R1578">
        <v>0.27600000000000002</v>
      </c>
      <c r="S1578">
        <v>0.307</v>
      </c>
      <c r="T1578">
        <v>0.58399999999999996</v>
      </c>
      <c r="U1578">
        <v>0.25900000000000001</v>
      </c>
      <c r="V1578">
        <v>66</v>
      </c>
      <c r="W1578">
        <v>0</v>
      </c>
      <c r="X1578">
        <v>0</v>
      </c>
      <c r="Y1578">
        <v>0</v>
      </c>
      <c r="Z1578">
        <v>0</v>
      </c>
      <c r="AA1578">
        <v>0</v>
      </c>
    </row>
    <row r="1579" spans="1:27" x14ac:dyDescent="0.25">
      <c r="A1579" t="s">
        <v>3589</v>
      </c>
      <c r="B1579" t="s">
        <v>3590</v>
      </c>
      <c r="C1579" t="s">
        <v>20865</v>
      </c>
      <c r="D1579">
        <v>1</v>
      </c>
      <c r="E1579">
        <v>1</v>
      </c>
      <c r="F1579">
        <v>0</v>
      </c>
      <c r="G1579">
        <v>0</v>
      </c>
      <c r="H1579">
        <v>0</v>
      </c>
      <c r="I1579">
        <v>0</v>
      </c>
      <c r="J1579">
        <v>0</v>
      </c>
      <c r="K1579">
        <v>0</v>
      </c>
      <c r="L1579">
        <v>0</v>
      </c>
      <c r="M1579">
        <v>0</v>
      </c>
      <c r="N1579">
        <v>0</v>
      </c>
      <c r="O1579">
        <v>0</v>
      </c>
      <c r="P1579">
        <v>0</v>
      </c>
      <c r="Q1579">
        <v>0.216</v>
      </c>
      <c r="R1579">
        <v>0.26600000000000001</v>
      </c>
      <c r="S1579">
        <v>0.32</v>
      </c>
      <c r="T1579">
        <v>0.58599999999999997</v>
      </c>
      <c r="U1579">
        <v>0.25900000000000001</v>
      </c>
      <c r="V1579">
        <v>64</v>
      </c>
      <c r="W1579">
        <v>0</v>
      </c>
      <c r="X1579">
        <v>0</v>
      </c>
      <c r="Y1579">
        <v>0</v>
      </c>
      <c r="Z1579">
        <v>0</v>
      </c>
      <c r="AA1579">
        <v>0</v>
      </c>
    </row>
    <row r="1580" spans="1:27" x14ac:dyDescent="0.25">
      <c r="A1580" t="s">
        <v>3266</v>
      </c>
      <c r="B1580" t="s">
        <v>3267</v>
      </c>
      <c r="C1580" t="s">
        <v>20869</v>
      </c>
      <c r="D1580">
        <v>1</v>
      </c>
      <c r="E1580">
        <v>1</v>
      </c>
      <c r="F1580">
        <v>0</v>
      </c>
      <c r="G1580">
        <v>0</v>
      </c>
      <c r="H1580">
        <v>0</v>
      </c>
      <c r="I1580">
        <v>0</v>
      </c>
      <c r="J1580">
        <v>0</v>
      </c>
      <c r="K1580">
        <v>0</v>
      </c>
      <c r="L1580">
        <v>0</v>
      </c>
      <c r="M1580">
        <v>0</v>
      </c>
      <c r="N1580">
        <v>0</v>
      </c>
      <c r="O1580">
        <v>0</v>
      </c>
      <c r="P1580">
        <v>0</v>
      </c>
      <c r="Q1580">
        <v>0.24299999999999999</v>
      </c>
      <c r="R1580">
        <v>0.27400000000000002</v>
      </c>
      <c r="S1580">
        <v>0.313</v>
      </c>
      <c r="T1580">
        <v>0.58799999999999997</v>
      </c>
      <c r="U1580">
        <v>0.25900000000000001</v>
      </c>
      <c r="V1580">
        <v>55</v>
      </c>
      <c r="W1580">
        <v>0</v>
      </c>
      <c r="X1580">
        <v>0</v>
      </c>
      <c r="Y1580">
        <v>-0.1</v>
      </c>
      <c r="Z1580">
        <v>0</v>
      </c>
      <c r="AA1580">
        <v>0</v>
      </c>
    </row>
    <row r="1581" spans="1:27" x14ac:dyDescent="0.25">
      <c r="A1581" t="s">
        <v>3239</v>
      </c>
      <c r="B1581" t="s">
        <v>3240</v>
      </c>
      <c r="C1581" t="s">
        <v>20895</v>
      </c>
      <c r="D1581">
        <v>1</v>
      </c>
      <c r="E1581">
        <v>1</v>
      </c>
      <c r="F1581">
        <v>0</v>
      </c>
      <c r="G1581">
        <v>0</v>
      </c>
      <c r="H1581">
        <v>0</v>
      </c>
      <c r="I1581">
        <v>0</v>
      </c>
      <c r="J1581">
        <v>0</v>
      </c>
      <c r="K1581">
        <v>0</v>
      </c>
      <c r="L1581">
        <v>0</v>
      </c>
      <c r="M1581">
        <v>0</v>
      </c>
      <c r="N1581">
        <v>0</v>
      </c>
      <c r="O1581">
        <v>0</v>
      </c>
      <c r="P1581">
        <v>0</v>
      </c>
      <c r="Q1581">
        <v>0.21099999999999999</v>
      </c>
      <c r="R1581">
        <v>0.26800000000000002</v>
      </c>
      <c r="S1581">
        <v>0.316</v>
      </c>
      <c r="T1581">
        <v>0.58399999999999996</v>
      </c>
      <c r="U1581">
        <v>0.25800000000000001</v>
      </c>
      <c r="V1581">
        <v>63</v>
      </c>
      <c r="W1581">
        <v>0</v>
      </c>
      <c r="X1581">
        <v>0</v>
      </c>
      <c r="Y1581">
        <v>0</v>
      </c>
      <c r="Z1581">
        <v>0</v>
      </c>
      <c r="AA1581">
        <v>0</v>
      </c>
    </row>
    <row r="1582" spans="1:27" x14ac:dyDescent="0.25">
      <c r="A1582" t="s">
        <v>3815</v>
      </c>
      <c r="B1582" t="s">
        <v>3816</v>
      </c>
      <c r="C1582" t="s">
        <v>20866</v>
      </c>
      <c r="D1582">
        <v>1</v>
      </c>
      <c r="E1582">
        <v>1</v>
      </c>
      <c r="F1582">
        <v>0</v>
      </c>
      <c r="G1582">
        <v>0</v>
      </c>
      <c r="H1582">
        <v>0</v>
      </c>
      <c r="I1582">
        <v>0</v>
      </c>
      <c r="J1582">
        <v>0</v>
      </c>
      <c r="K1582">
        <v>0</v>
      </c>
      <c r="L1582">
        <v>0</v>
      </c>
      <c r="M1582">
        <v>0</v>
      </c>
      <c r="N1582">
        <v>0</v>
      </c>
      <c r="O1582">
        <v>0</v>
      </c>
      <c r="P1582">
        <v>0</v>
      </c>
      <c r="Q1582">
        <v>0.224</v>
      </c>
      <c r="R1582">
        <v>0.26</v>
      </c>
      <c r="S1582">
        <v>0.33</v>
      </c>
      <c r="T1582">
        <v>0.59</v>
      </c>
      <c r="U1582">
        <v>0.25800000000000001</v>
      </c>
      <c r="V1582">
        <v>59</v>
      </c>
      <c r="W1582">
        <v>0</v>
      </c>
      <c r="X1582">
        <v>0</v>
      </c>
      <c r="Y1582">
        <v>0</v>
      </c>
      <c r="Z1582">
        <v>0</v>
      </c>
      <c r="AA1582">
        <v>0</v>
      </c>
    </row>
    <row r="1583" spans="1:27" x14ac:dyDescent="0.25">
      <c r="A1583" t="s">
        <v>3676</v>
      </c>
      <c r="B1583" t="s">
        <v>3677</v>
      </c>
      <c r="C1583" t="s">
        <v>20875</v>
      </c>
      <c r="D1583">
        <v>1</v>
      </c>
      <c r="E1583">
        <v>1</v>
      </c>
      <c r="F1583">
        <v>0</v>
      </c>
      <c r="G1583">
        <v>0</v>
      </c>
      <c r="H1583">
        <v>0</v>
      </c>
      <c r="I1583">
        <v>0</v>
      </c>
      <c r="J1583">
        <v>0</v>
      </c>
      <c r="K1583">
        <v>0</v>
      </c>
      <c r="L1583">
        <v>0</v>
      </c>
      <c r="M1583">
        <v>0</v>
      </c>
      <c r="N1583">
        <v>0</v>
      </c>
      <c r="O1583">
        <v>0</v>
      </c>
      <c r="P1583">
        <v>0</v>
      </c>
      <c r="Q1583">
        <v>0.217</v>
      </c>
      <c r="R1583">
        <v>0.26800000000000002</v>
      </c>
      <c r="S1583">
        <v>0.317</v>
      </c>
      <c r="T1583">
        <v>0.58499999999999996</v>
      </c>
      <c r="U1583">
        <v>0.25800000000000001</v>
      </c>
      <c r="V1583">
        <v>58</v>
      </c>
      <c r="W1583">
        <v>0</v>
      </c>
      <c r="X1583">
        <v>0</v>
      </c>
      <c r="Y1583">
        <v>0</v>
      </c>
      <c r="Z1583">
        <v>0</v>
      </c>
      <c r="AA1583">
        <v>0</v>
      </c>
    </row>
    <row r="1584" spans="1:27" x14ac:dyDescent="0.25">
      <c r="A1584">
        <v>4142</v>
      </c>
      <c r="B1584" t="s">
        <v>3688</v>
      </c>
      <c r="C1584" t="s">
        <v>20873</v>
      </c>
      <c r="D1584">
        <v>1</v>
      </c>
      <c r="E1584">
        <v>1</v>
      </c>
      <c r="F1584">
        <v>0</v>
      </c>
      <c r="G1584">
        <v>0</v>
      </c>
      <c r="H1584">
        <v>0</v>
      </c>
      <c r="I1584">
        <v>0</v>
      </c>
      <c r="J1584">
        <v>0</v>
      </c>
      <c r="K1584">
        <v>0</v>
      </c>
      <c r="L1584">
        <v>0</v>
      </c>
      <c r="M1584">
        <v>0</v>
      </c>
      <c r="N1584">
        <v>0</v>
      </c>
      <c r="O1584">
        <v>0</v>
      </c>
      <c r="P1584">
        <v>0</v>
      </c>
      <c r="Q1584">
        <v>0.215</v>
      </c>
      <c r="R1584">
        <v>0.28699999999999998</v>
      </c>
      <c r="S1584">
        <v>0.28299999999999997</v>
      </c>
      <c r="T1584">
        <v>0.56999999999999995</v>
      </c>
      <c r="U1584">
        <v>0.25800000000000001</v>
      </c>
      <c r="V1584">
        <v>58</v>
      </c>
      <c r="W1584">
        <v>0</v>
      </c>
      <c r="X1584">
        <v>0</v>
      </c>
      <c r="Y1584">
        <v>0</v>
      </c>
      <c r="Z1584">
        <v>0</v>
      </c>
      <c r="AA1584">
        <v>0</v>
      </c>
    </row>
    <row r="1585" spans="1:27" x14ac:dyDescent="0.25">
      <c r="A1585" t="s">
        <v>3095</v>
      </c>
      <c r="B1585" t="s">
        <v>3096</v>
      </c>
      <c r="C1585" t="s">
        <v>20886</v>
      </c>
      <c r="D1585">
        <v>1</v>
      </c>
      <c r="E1585">
        <v>1</v>
      </c>
      <c r="F1585">
        <v>0</v>
      </c>
      <c r="G1585">
        <v>0</v>
      </c>
      <c r="H1585">
        <v>0</v>
      </c>
      <c r="I1585">
        <v>0</v>
      </c>
      <c r="J1585">
        <v>0</v>
      </c>
      <c r="K1585">
        <v>0</v>
      </c>
      <c r="L1585">
        <v>0</v>
      </c>
      <c r="M1585">
        <v>0</v>
      </c>
      <c r="N1585">
        <v>0</v>
      </c>
      <c r="O1585">
        <v>0</v>
      </c>
      <c r="P1585">
        <v>0</v>
      </c>
      <c r="Q1585">
        <v>0.2</v>
      </c>
      <c r="R1585">
        <v>0.253</v>
      </c>
      <c r="S1585">
        <v>0.33400000000000002</v>
      </c>
      <c r="T1585">
        <v>0.58799999999999997</v>
      </c>
      <c r="U1585">
        <v>0.25800000000000001</v>
      </c>
      <c r="V1585">
        <v>59</v>
      </c>
      <c r="W1585">
        <v>0</v>
      </c>
      <c r="X1585">
        <v>0</v>
      </c>
      <c r="Y1585">
        <v>0</v>
      </c>
      <c r="Z1585">
        <v>0</v>
      </c>
      <c r="AA1585">
        <v>0</v>
      </c>
    </row>
    <row r="1586" spans="1:27" x14ac:dyDescent="0.25">
      <c r="A1586" t="s">
        <v>4009</v>
      </c>
      <c r="B1586" t="s">
        <v>4010</v>
      </c>
      <c r="C1586" t="s">
        <v>20873</v>
      </c>
      <c r="D1586">
        <v>1</v>
      </c>
      <c r="E1586">
        <v>1</v>
      </c>
      <c r="F1586">
        <v>0</v>
      </c>
      <c r="G1586">
        <v>0</v>
      </c>
      <c r="H1586">
        <v>0</v>
      </c>
      <c r="I1586">
        <v>0</v>
      </c>
      <c r="J1586">
        <v>0</v>
      </c>
      <c r="K1586">
        <v>0</v>
      </c>
      <c r="L1586">
        <v>0</v>
      </c>
      <c r="M1586">
        <v>0</v>
      </c>
      <c r="N1586">
        <v>0</v>
      </c>
      <c r="O1586">
        <v>0</v>
      </c>
      <c r="P1586">
        <v>0</v>
      </c>
      <c r="Q1586">
        <v>0.21099999999999999</v>
      </c>
      <c r="R1586">
        <v>0.25900000000000001</v>
      </c>
      <c r="S1586">
        <v>0.33</v>
      </c>
      <c r="T1586">
        <v>0.58899999999999997</v>
      </c>
      <c r="U1586">
        <v>0.25800000000000001</v>
      </c>
      <c r="V1586">
        <v>58</v>
      </c>
      <c r="W1586">
        <v>0</v>
      </c>
      <c r="X1586">
        <v>0</v>
      </c>
      <c r="Y1586">
        <v>0</v>
      </c>
      <c r="Z1586">
        <v>0</v>
      </c>
      <c r="AA1586">
        <v>0</v>
      </c>
    </row>
    <row r="1587" spans="1:27" x14ac:dyDescent="0.25">
      <c r="A1587" t="s">
        <v>20999</v>
      </c>
      <c r="B1587" t="s">
        <v>21000</v>
      </c>
      <c r="C1587" t="s">
        <v>1</v>
      </c>
      <c r="D1587">
        <v>1</v>
      </c>
      <c r="E1587">
        <v>1</v>
      </c>
      <c r="F1587">
        <v>0</v>
      </c>
      <c r="G1587">
        <v>0</v>
      </c>
      <c r="H1587">
        <v>0</v>
      </c>
      <c r="I1587">
        <v>0</v>
      </c>
      <c r="J1587">
        <v>0</v>
      </c>
      <c r="K1587">
        <v>0</v>
      </c>
      <c r="L1587">
        <v>0</v>
      </c>
      <c r="M1587">
        <v>0</v>
      </c>
      <c r="N1587">
        <v>0</v>
      </c>
      <c r="O1587">
        <v>0</v>
      </c>
      <c r="P1587">
        <v>0</v>
      </c>
      <c r="Q1587">
        <v>0.22500000000000001</v>
      </c>
      <c r="R1587">
        <v>0.27200000000000002</v>
      </c>
      <c r="S1587">
        <v>0.313</v>
      </c>
      <c r="T1587">
        <v>0.58499999999999996</v>
      </c>
      <c r="U1587">
        <v>0.25800000000000001</v>
      </c>
      <c r="V1587">
        <v>59</v>
      </c>
      <c r="W1587">
        <v>0</v>
      </c>
      <c r="X1587">
        <v>0</v>
      </c>
      <c r="Y1587">
        <v>0</v>
      </c>
      <c r="Z1587">
        <v>0</v>
      </c>
      <c r="AA1587">
        <v>0</v>
      </c>
    </row>
    <row r="1588" spans="1:27" x14ac:dyDescent="0.25">
      <c r="A1588" t="s">
        <v>3442</v>
      </c>
      <c r="B1588" t="s">
        <v>3443</v>
      </c>
      <c r="C1588" t="s">
        <v>20884</v>
      </c>
      <c r="D1588">
        <v>1</v>
      </c>
      <c r="E1588">
        <v>1</v>
      </c>
      <c r="F1588">
        <v>0</v>
      </c>
      <c r="G1588">
        <v>0</v>
      </c>
      <c r="H1588">
        <v>0</v>
      </c>
      <c r="I1588">
        <v>0</v>
      </c>
      <c r="J1588">
        <v>0</v>
      </c>
      <c r="K1588">
        <v>0</v>
      </c>
      <c r="L1588">
        <v>0</v>
      </c>
      <c r="M1588">
        <v>0</v>
      </c>
      <c r="N1588">
        <v>0</v>
      </c>
      <c r="O1588">
        <v>0</v>
      </c>
      <c r="P1588">
        <v>0</v>
      </c>
      <c r="Q1588">
        <v>0.219</v>
      </c>
      <c r="R1588">
        <v>0.26400000000000001</v>
      </c>
      <c r="S1588">
        <v>0.32200000000000001</v>
      </c>
      <c r="T1588">
        <v>0.58599999999999997</v>
      </c>
      <c r="U1588">
        <v>0.25800000000000001</v>
      </c>
      <c r="V1588">
        <v>55</v>
      </c>
      <c r="W1588">
        <v>0</v>
      </c>
      <c r="X1588">
        <v>0</v>
      </c>
      <c r="Y1588">
        <v>-0.1</v>
      </c>
      <c r="Z1588">
        <v>0</v>
      </c>
      <c r="AA1588">
        <v>0</v>
      </c>
    </row>
    <row r="1589" spans="1:27" x14ac:dyDescent="0.25">
      <c r="A1589" t="s">
        <v>231</v>
      </c>
      <c r="B1589" t="s">
        <v>232</v>
      </c>
      <c r="C1589" t="s">
        <v>20895</v>
      </c>
      <c r="D1589">
        <v>1</v>
      </c>
      <c r="E1589">
        <v>1</v>
      </c>
      <c r="F1589">
        <v>0</v>
      </c>
      <c r="G1589">
        <v>0</v>
      </c>
      <c r="H1589">
        <v>0</v>
      </c>
      <c r="I1589">
        <v>0</v>
      </c>
      <c r="J1589">
        <v>0</v>
      </c>
      <c r="K1589">
        <v>0</v>
      </c>
      <c r="L1589">
        <v>0</v>
      </c>
      <c r="M1589">
        <v>0</v>
      </c>
      <c r="N1589">
        <v>0</v>
      </c>
      <c r="O1589">
        <v>0</v>
      </c>
      <c r="P1589">
        <v>0</v>
      </c>
      <c r="Q1589">
        <v>0.23300000000000001</v>
      </c>
      <c r="R1589">
        <v>0.27100000000000002</v>
      </c>
      <c r="S1589">
        <v>0.315</v>
      </c>
      <c r="T1589">
        <v>0.58599999999999997</v>
      </c>
      <c r="U1589">
        <v>0.25800000000000001</v>
      </c>
      <c r="V1589">
        <v>63</v>
      </c>
      <c r="W1589">
        <v>0</v>
      </c>
      <c r="X1589">
        <v>0</v>
      </c>
      <c r="Y1589">
        <v>0</v>
      </c>
      <c r="Z1589">
        <v>0</v>
      </c>
      <c r="AA1589">
        <v>0</v>
      </c>
    </row>
    <row r="1590" spans="1:27" x14ac:dyDescent="0.25">
      <c r="A1590" t="s">
        <v>2360</v>
      </c>
      <c r="B1590" t="s">
        <v>2361</v>
      </c>
      <c r="C1590" t="s">
        <v>20876</v>
      </c>
      <c r="D1590">
        <v>1</v>
      </c>
      <c r="E1590">
        <v>1</v>
      </c>
      <c r="F1590">
        <v>0</v>
      </c>
      <c r="G1590">
        <v>0</v>
      </c>
      <c r="H1590">
        <v>0</v>
      </c>
      <c r="I1590">
        <v>0</v>
      </c>
      <c r="J1590">
        <v>0</v>
      </c>
      <c r="K1590">
        <v>0</v>
      </c>
      <c r="L1590">
        <v>0</v>
      </c>
      <c r="M1590">
        <v>0</v>
      </c>
      <c r="N1590">
        <v>0</v>
      </c>
      <c r="O1590">
        <v>0</v>
      </c>
      <c r="P1590">
        <v>0</v>
      </c>
      <c r="Q1590">
        <v>0.22900000000000001</v>
      </c>
      <c r="R1590">
        <v>0.26800000000000002</v>
      </c>
      <c r="S1590">
        <v>0.32</v>
      </c>
      <c r="T1590">
        <v>0.58699999999999997</v>
      </c>
      <c r="U1590">
        <v>0.25800000000000001</v>
      </c>
      <c r="V1590">
        <v>63</v>
      </c>
      <c r="W1590">
        <v>0</v>
      </c>
      <c r="X1590">
        <v>0</v>
      </c>
      <c r="Y1590">
        <v>0</v>
      </c>
      <c r="Z1590">
        <v>0</v>
      </c>
      <c r="AA1590">
        <v>0</v>
      </c>
    </row>
    <row r="1591" spans="1:27" x14ac:dyDescent="0.25">
      <c r="A1591" t="s">
        <v>2603</v>
      </c>
      <c r="B1591" t="s">
        <v>2604</v>
      </c>
      <c r="C1591" t="s">
        <v>20888</v>
      </c>
      <c r="D1591">
        <v>1</v>
      </c>
      <c r="E1591">
        <v>1</v>
      </c>
      <c r="F1591">
        <v>0</v>
      </c>
      <c r="G1591">
        <v>0</v>
      </c>
      <c r="H1591">
        <v>0</v>
      </c>
      <c r="I1591">
        <v>0</v>
      </c>
      <c r="J1591">
        <v>0</v>
      </c>
      <c r="K1591">
        <v>0</v>
      </c>
      <c r="L1591">
        <v>0</v>
      </c>
      <c r="M1591">
        <v>0</v>
      </c>
      <c r="N1591">
        <v>0</v>
      </c>
      <c r="O1591">
        <v>0</v>
      </c>
      <c r="P1591">
        <v>0</v>
      </c>
      <c r="Q1591">
        <v>0.224</v>
      </c>
      <c r="R1591">
        <v>0.25900000000000001</v>
      </c>
      <c r="S1591">
        <v>0.33100000000000002</v>
      </c>
      <c r="T1591">
        <v>0.59</v>
      </c>
      <c r="U1591">
        <v>0.25800000000000001</v>
      </c>
      <c r="V1591">
        <v>58</v>
      </c>
      <c r="W1591">
        <v>0</v>
      </c>
      <c r="X1591">
        <v>0</v>
      </c>
      <c r="Y1591">
        <v>0</v>
      </c>
      <c r="Z1591">
        <v>0</v>
      </c>
      <c r="AA1591">
        <v>0</v>
      </c>
    </row>
    <row r="1592" spans="1:27" x14ac:dyDescent="0.25">
      <c r="A1592" t="s">
        <v>3448</v>
      </c>
      <c r="B1592" t="s">
        <v>3449</v>
      </c>
      <c r="C1592" t="s">
        <v>20884</v>
      </c>
      <c r="D1592">
        <v>1</v>
      </c>
      <c r="E1592">
        <v>1</v>
      </c>
      <c r="F1592">
        <v>0</v>
      </c>
      <c r="G1592">
        <v>0</v>
      </c>
      <c r="H1592">
        <v>0</v>
      </c>
      <c r="I1592">
        <v>0</v>
      </c>
      <c r="J1592">
        <v>0</v>
      </c>
      <c r="K1592">
        <v>0</v>
      </c>
      <c r="L1592">
        <v>0</v>
      </c>
      <c r="M1592">
        <v>0</v>
      </c>
      <c r="N1592">
        <v>0</v>
      </c>
      <c r="O1592">
        <v>0</v>
      </c>
      <c r="P1592">
        <v>0</v>
      </c>
      <c r="Q1592">
        <v>0.216</v>
      </c>
      <c r="R1592">
        <v>0.26600000000000001</v>
      </c>
      <c r="S1592">
        <v>0.318</v>
      </c>
      <c r="T1592">
        <v>0.58399999999999996</v>
      </c>
      <c r="U1592">
        <v>0.25800000000000001</v>
      </c>
      <c r="V1592">
        <v>55</v>
      </c>
      <c r="W1592">
        <v>0</v>
      </c>
      <c r="X1592">
        <v>0</v>
      </c>
      <c r="Y1592">
        <v>-0.1</v>
      </c>
      <c r="Z1592">
        <v>0</v>
      </c>
      <c r="AA1592">
        <v>0</v>
      </c>
    </row>
    <row r="1593" spans="1:27" x14ac:dyDescent="0.25">
      <c r="A1593" t="s">
        <v>1890</v>
      </c>
      <c r="B1593" t="s">
        <v>1891</v>
      </c>
      <c r="C1593" t="s">
        <v>20888</v>
      </c>
      <c r="D1593">
        <v>1</v>
      </c>
      <c r="E1593">
        <v>1</v>
      </c>
      <c r="F1593">
        <v>0</v>
      </c>
      <c r="G1593">
        <v>0</v>
      </c>
      <c r="H1593">
        <v>0</v>
      </c>
      <c r="I1593">
        <v>0</v>
      </c>
      <c r="J1593">
        <v>0</v>
      </c>
      <c r="K1593">
        <v>0</v>
      </c>
      <c r="L1593">
        <v>0</v>
      </c>
      <c r="M1593">
        <v>0</v>
      </c>
      <c r="N1593">
        <v>0</v>
      </c>
      <c r="O1593">
        <v>0</v>
      </c>
      <c r="P1593">
        <v>0</v>
      </c>
      <c r="Q1593">
        <v>0.20799999999999999</v>
      </c>
      <c r="R1593">
        <v>0.25700000000000001</v>
      </c>
      <c r="S1593">
        <v>0.33400000000000002</v>
      </c>
      <c r="T1593">
        <v>0.59199999999999997</v>
      </c>
      <c r="U1593">
        <v>0.25800000000000001</v>
      </c>
      <c r="V1593">
        <v>58</v>
      </c>
      <c r="W1593">
        <v>0</v>
      </c>
      <c r="X1593">
        <v>0</v>
      </c>
      <c r="Y1593">
        <v>0</v>
      </c>
      <c r="Z1593">
        <v>0</v>
      </c>
      <c r="AA1593">
        <v>0</v>
      </c>
    </row>
    <row r="1594" spans="1:27" x14ac:dyDescent="0.25">
      <c r="A1594" t="s">
        <v>3769</v>
      </c>
      <c r="B1594" t="s">
        <v>3770</v>
      </c>
      <c r="C1594" t="s">
        <v>20887</v>
      </c>
      <c r="D1594">
        <v>1</v>
      </c>
      <c r="E1594">
        <v>1</v>
      </c>
      <c r="F1594">
        <v>0</v>
      </c>
      <c r="G1594">
        <v>0</v>
      </c>
      <c r="H1594">
        <v>0</v>
      </c>
      <c r="I1594">
        <v>0</v>
      </c>
      <c r="J1594">
        <v>0</v>
      </c>
      <c r="K1594">
        <v>0</v>
      </c>
      <c r="L1594">
        <v>0</v>
      </c>
      <c r="M1594">
        <v>0</v>
      </c>
      <c r="N1594">
        <v>0</v>
      </c>
      <c r="O1594">
        <v>0</v>
      </c>
      <c r="P1594">
        <v>0</v>
      </c>
      <c r="Q1594">
        <v>0.214</v>
      </c>
      <c r="R1594">
        <v>0.25700000000000001</v>
      </c>
      <c r="S1594">
        <v>0.33200000000000002</v>
      </c>
      <c r="T1594">
        <v>0.58899999999999997</v>
      </c>
      <c r="U1594">
        <v>0.25800000000000001</v>
      </c>
      <c r="V1594">
        <v>59</v>
      </c>
      <c r="W1594">
        <v>0</v>
      </c>
      <c r="X1594">
        <v>0</v>
      </c>
      <c r="Y1594">
        <v>0</v>
      </c>
      <c r="Z1594">
        <v>0</v>
      </c>
      <c r="AA1594">
        <v>0</v>
      </c>
    </row>
    <row r="1595" spans="1:27" x14ac:dyDescent="0.25">
      <c r="A1595" t="s">
        <v>3585</v>
      </c>
      <c r="B1595" t="s">
        <v>3586</v>
      </c>
      <c r="C1595" t="s">
        <v>20885</v>
      </c>
      <c r="D1595">
        <v>1</v>
      </c>
      <c r="E1595">
        <v>1</v>
      </c>
      <c r="F1595">
        <v>0</v>
      </c>
      <c r="G1595">
        <v>0</v>
      </c>
      <c r="H1595">
        <v>0</v>
      </c>
      <c r="I1595">
        <v>0</v>
      </c>
      <c r="J1595">
        <v>0</v>
      </c>
      <c r="K1595">
        <v>0</v>
      </c>
      <c r="L1595">
        <v>0</v>
      </c>
      <c r="M1595">
        <v>0</v>
      </c>
      <c r="N1595">
        <v>0</v>
      </c>
      <c r="O1595">
        <v>0</v>
      </c>
      <c r="P1595">
        <v>0</v>
      </c>
      <c r="Q1595">
        <v>0.22700000000000001</v>
      </c>
      <c r="R1595">
        <v>0.26900000000000002</v>
      </c>
      <c r="S1595">
        <v>0.317</v>
      </c>
      <c r="T1595">
        <v>0.58599999999999997</v>
      </c>
      <c r="U1595">
        <v>0.25800000000000001</v>
      </c>
      <c r="V1595">
        <v>60</v>
      </c>
      <c r="W1595">
        <v>0</v>
      </c>
      <c r="X1595">
        <v>0</v>
      </c>
      <c r="Y1595">
        <v>0</v>
      </c>
      <c r="Z1595">
        <v>0</v>
      </c>
      <c r="AA1595">
        <v>0</v>
      </c>
    </row>
    <row r="1596" spans="1:27" x14ac:dyDescent="0.25">
      <c r="A1596" t="s">
        <v>21001</v>
      </c>
      <c r="B1596" t="s">
        <v>21002</v>
      </c>
      <c r="C1596" t="s">
        <v>1</v>
      </c>
      <c r="D1596">
        <v>1</v>
      </c>
      <c r="E1596">
        <v>1</v>
      </c>
      <c r="F1596">
        <v>0</v>
      </c>
      <c r="G1596">
        <v>0</v>
      </c>
      <c r="H1596">
        <v>0</v>
      </c>
      <c r="I1596">
        <v>0</v>
      </c>
      <c r="J1596">
        <v>0</v>
      </c>
      <c r="K1596">
        <v>0</v>
      </c>
      <c r="L1596">
        <v>0</v>
      </c>
      <c r="M1596">
        <v>0</v>
      </c>
      <c r="N1596">
        <v>0</v>
      </c>
      <c r="O1596">
        <v>0</v>
      </c>
      <c r="P1596">
        <v>0</v>
      </c>
      <c r="Q1596">
        <v>0.20599999999999999</v>
      </c>
      <c r="R1596">
        <v>0.28199999999999997</v>
      </c>
      <c r="S1596">
        <v>0.29099999999999998</v>
      </c>
      <c r="T1596">
        <v>0.57199999999999995</v>
      </c>
      <c r="U1596">
        <v>0.25800000000000001</v>
      </c>
      <c r="V1596">
        <v>59</v>
      </c>
      <c r="W1596">
        <v>0</v>
      </c>
      <c r="X1596">
        <v>0</v>
      </c>
      <c r="Y1596">
        <v>-0.1</v>
      </c>
      <c r="Z1596">
        <v>0</v>
      </c>
      <c r="AA1596">
        <v>0</v>
      </c>
    </row>
    <row r="1597" spans="1:27" x14ac:dyDescent="0.25">
      <c r="A1597" t="s">
        <v>3722</v>
      </c>
      <c r="B1597" t="s">
        <v>3723</v>
      </c>
      <c r="C1597" t="s">
        <v>20893</v>
      </c>
      <c r="D1597">
        <v>1</v>
      </c>
      <c r="E1597">
        <v>1</v>
      </c>
      <c r="F1597">
        <v>0</v>
      </c>
      <c r="G1597">
        <v>0</v>
      </c>
      <c r="H1597">
        <v>0</v>
      </c>
      <c r="I1597">
        <v>0</v>
      </c>
      <c r="J1597">
        <v>0</v>
      </c>
      <c r="K1597">
        <v>0</v>
      </c>
      <c r="L1597">
        <v>0</v>
      </c>
      <c r="M1597">
        <v>0</v>
      </c>
      <c r="N1597">
        <v>0</v>
      </c>
      <c r="O1597">
        <v>0</v>
      </c>
      <c r="P1597">
        <v>0</v>
      </c>
      <c r="Q1597">
        <v>0.21199999999999999</v>
      </c>
      <c r="R1597">
        <v>0.27800000000000002</v>
      </c>
      <c r="S1597">
        <v>0.29599999999999999</v>
      </c>
      <c r="T1597">
        <v>0.57399999999999995</v>
      </c>
      <c r="U1597">
        <v>0.25800000000000001</v>
      </c>
      <c r="V1597">
        <v>62</v>
      </c>
      <c r="W1597">
        <v>0</v>
      </c>
      <c r="X1597">
        <v>0</v>
      </c>
      <c r="Y1597">
        <v>0</v>
      </c>
      <c r="Z1597">
        <v>0</v>
      </c>
      <c r="AA1597">
        <v>0</v>
      </c>
    </row>
    <row r="1598" spans="1:27" x14ac:dyDescent="0.25">
      <c r="A1598" t="s">
        <v>3469</v>
      </c>
      <c r="B1598" t="s">
        <v>3470</v>
      </c>
      <c r="C1598" t="s">
        <v>20895</v>
      </c>
      <c r="D1598">
        <v>1</v>
      </c>
      <c r="E1598">
        <v>1</v>
      </c>
      <c r="F1598">
        <v>0</v>
      </c>
      <c r="G1598">
        <v>0</v>
      </c>
      <c r="H1598">
        <v>0</v>
      </c>
      <c r="I1598">
        <v>0</v>
      </c>
      <c r="J1598">
        <v>0</v>
      </c>
      <c r="K1598">
        <v>0</v>
      </c>
      <c r="L1598">
        <v>0</v>
      </c>
      <c r="M1598">
        <v>0</v>
      </c>
      <c r="N1598">
        <v>0</v>
      </c>
      <c r="O1598">
        <v>0</v>
      </c>
      <c r="P1598">
        <v>0</v>
      </c>
      <c r="Q1598">
        <v>0.23100000000000001</v>
      </c>
      <c r="R1598">
        <v>0.27300000000000002</v>
      </c>
      <c r="S1598">
        <v>0.312</v>
      </c>
      <c r="T1598">
        <v>0.58399999999999996</v>
      </c>
      <c r="U1598">
        <v>0.25800000000000001</v>
      </c>
      <c r="V1598">
        <v>62</v>
      </c>
      <c r="W1598">
        <v>0</v>
      </c>
      <c r="X1598">
        <v>0</v>
      </c>
      <c r="Y1598">
        <v>0</v>
      </c>
      <c r="Z1598">
        <v>0</v>
      </c>
      <c r="AA1598">
        <v>0</v>
      </c>
    </row>
    <row r="1599" spans="1:27" x14ac:dyDescent="0.25">
      <c r="A1599" t="s">
        <v>4419</v>
      </c>
      <c r="B1599" t="s">
        <v>4420</v>
      </c>
      <c r="C1599" t="s">
        <v>20865</v>
      </c>
      <c r="D1599">
        <v>1</v>
      </c>
      <c r="E1599">
        <v>1</v>
      </c>
      <c r="F1599">
        <v>0</v>
      </c>
      <c r="G1599">
        <v>0</v>
      </c>
      <c r="H1599">
        <v>0</v>
      </c>
      <c r="I1599">
        <v>0</v>
      </c>
      <c r="J1599">
        <v>0</v>
      </c>
      <c r="K1599">
        <v>0</v>
      </c>
      <c r="L1599">
        <v>0</v>
      </c>
      <c r="M1599">
        <v>0</v>
      </c>
      <c r="N1599">
        <v>0</v>
      </c>
      <c r="O1599">
        <v>0</v>
      </c>
      <c r="P1599">
        <v>0</v>
      </c>
      <c r="Q1599">
        <v>0.21099999999999999</v>
      </c>
      <c r="R1599">
        <v>0.26900000000000002</v>
      </c>
      <c r="S1599">
        <v>0.312</v>
      </c>
      <c r="T1599">
        <v>0.58099999999999996</v>
      </c>
      <c r="U1599">
        <v>0.25800000000000001</v>
      </c>
      <c r="V1599">
        <v>64</v>
      </c>
      <c r="W1599">
        <v>0</v>
      </c>
      <c r="X1599">
        <v>0</v>
      </c>
      <c r="Y1599">
        <v>0</v>
      </c>
      <c r="Z1599">
        <v>0</v>
      </c>
      <c r="AA1599">
        <v>0</v>
      </c>
    </row>
    <row r="1600" spans="1:27" x14ac:dyDescent="0.25">
      <c r="A1600" t="s">
        <v>2766</v>
      </c>
      <c r="B1600" t="s">
        <v>2767</v>
      </c>
      <c r="C1600" t="s">
        <v>20875</v>
      </c>
      <c r="D1600">
        <v>1</v>
      </c>
      <c r="E1600">
        <v>1</v>
      </c>
      <c r="F1600">
        <v>0</v>
      </c>
      <c r="G1600">
        <v>0</v>
      </c>
      <c r="H1600">
        <v>0</v>
      </c>
      <c r="I1600">
        <v>0</v>
      </c>
      <c r="J1600">
        <v>0</v>
      </c>
      <c r="K1600">
        <v>0</v>
      </c>
      <c r="L1600">
        <v>0</v>
      </c>
      <c r="M1600">
        <v>0</v>
      </c>
      <c r="N1600">
        <v>0</v>
      </c>
      <c r="O1600">
        <v>0</v>
      </c>
      <c r="P1600">
        <v>0</v>
      </c>
      <c r="Q1600">
        <v>0.216</v>
      </c>
      <c r="R1600">
        <v>0.28199999999999997</v>
      </c>
      <c r="S1600">
        <v>0.28999999999999998</v>
      </c>
      <c r="T1600">
        <v>0.57199999999999995</v>
      </c>
      <c r="U1600">
        <v>0.25800000000000001</v>
      </c>
      <c r="V1600">
        <v>57</v>
      </c>
      <c r="W1600">
        <v>0</v>
      </c>
      <c r="X1600">
        <v>0</v>
      </c>
      <c r="Y1600">
        <v>-0.1</v>
      </c>
      <c r="Z1600">
        <v>0</v>
      </c>
      <c r="AA1600">
        <v>0</v>
      </c>
    </row>
    <row r="1601" spans="1:27" x14ac:dyDescent="0.25">
      <c r="A1601" t="s">
        <v>2828</v>
      </c>
      <c r="B1601" t="s">
        <v>2829</v>
      </c>
      <c r="C1601" t="s">
        <v>20868</v>
      </c>
      <c r="D1601">
        <v>1</v>
      </c>
      <c r="E1601">
        <v>1</v>
      </c>
      <c r="F1601">
        <v>0</v>
      </c>
      <c r="G1601">
        <v>0</v>
      </c>
      <c r="H1601">
        <v>0</v>
      </c>
      <c r="I1601">
        <v>0</v>
      </c>
      <c r="J1601">
        <v>0</v>
      </c>
      <c r="K1601">
        <v>0</v>
      </c>
      <c r="L1601">
        <v>0</v>
      </c>
      <c r="M1601">
        <v>0</v>
      </c>
      <c r="N1601">
        <v>0</v>
      </c>
      <c r="O1601">
        <v>0</v>
      </c>
      <c r="P1601">
        <v>0</v>
      </c>
      <c r="Q1601">
        <v>0.245</v>
      </c>
      <c r="R1601">
        <v>0.27400000000000002</v>
      </c>
      <c r="S1601">
        <v>0.313</v>
      </c>
      <c r="T1601">
        <v>0.58599999999999997</v>
      </c>
      <c r="U1601">
        <v>0.25800000000000001</v>
      </c>
      <c r="V1601">
        <v>58</v>
      </c>
      <c r="W1601">
        <v>0</v>
      </c>
      <c r="X1601">
        <v>0</v>
      </c>
      <c r="Y1601">
        <v>0</v>
      </c>
      <c r="Z1601">
        <v>0</v>
      </c>
      <c r="AA1601">
        <v>0</v>
      </c>
    </row>
    <row r="1602" spans="1:27" x14ac:dyDescent="0.25">
      <c r="A1602" t="s">
        <v>3329</v>
      </c>
      <c r="B1602" t="s">
        <v>3330</v>
      </c>
      <c r="C1602" t="s">
        <v>20865</v>
      </c>
      <c r="D1602">
        <v>1</v>
      </c>
      <c r="E1602">
        <v>1</v>
      </c>
      <c r="F1602">
        <v>0</v>
      </c>
      <c r="G1602">
        <v>0</v>
      </c>
      <c r="H1602">
        <v>0</v>
      </c>
      <c r="I1602">
        <v>0</v>
      </c>
      <c r="J1602">
        <v>0</v>
      </c>
      <c r="K1602">
        <v>0</v>
      </c>
      <c r="L1602">
        <v>0</v>
      </c>
      <c r="M1602">
        <v>0</v>
      </c>
      <c r="N1602">
        <v>0</v>
      </c>
      <c r="O1602">
        <v>0</v>
      </c>
      <c r="P1602">
        <v>0</v>
      </c>
      <c r="Q1602">
        <v>0.216</v>
      </c>
      <c r="R1602">
        <v>0.26400000000000001</v>
      </c>
      <c r="S1602">
        <v>0.32</v>
      </c>
      <c r="T1602">
        <v>0.58399999999999996</v>
      </c>
      <c r="U1602">
        <v>0.25800000000000001</v>
      </c>
      <c r="V1602">
        <v>64</v>
      </c>
      <c r="W1602">
        <v>0</v>
      </c>
      <c r="X1602">
        <v>0</v>
      </c>
      <c r="Y1602">
        <v>0</v>
      </c>
      <c r="Z1602">
        <v>0</v>
      </c>
      <c r="AA1602">
        <v>0</v>
      </c>
    </row>
    <row r="1603" spans="1:27" x14ac:dyDescent="0.25">
      <c r="A1603" t="s">
        <v>21003</v>
      </c>
      <c r="B1603" t="s">
        <v>21004</v>
      </c>
      <c r="C1603" t="s">
        <v>1</v>
      </c>
      <c r="D1603">
        <v>1</v>
      </c>
      <c r="E1603">
        <v>1</v>
      </c>
      <c r="F1603">
        <v>0</v>
      </c>
      <c r="G1603">
        <v>0</v>
      </c>
      <c r="H1603">
        <v>0</v>
      </c>
      <c r="I1603">
        <v>0</v>
      </c>
      <c r="J1603">
        <v>0</v>
      </c>
      <c r="K1603">
        <v>0</v>
      </c>
      <c r="L1603">
        <v>0</v>
      </c>
      <c r="M1603">
        <v>0</v>
      </c>
      <c r="N1603">
        <v>0</v>
      </c>
      <c r="O1603">
        <v>0</v>
      </c>
      <c r="P1603">
        <v>0</v>
      </c>
      <c r="Q1603">
        <v>0.22600000000000001</v>
      </c>
      <c r="R1603">
        <v>0.26100000000000001</v>
      </c>
      <c r="S1603">
        <v>0.32800000000000001</v>
      </c>
      <c r="T1603">
        <v>0.58899999999999997</v>
      </c>
      <c r="U1603">
        <v>0.25800000000000001</v>
      </c>
      <c r="V1603">
        <v>58</v>
      </c>
      <c r="W1603">
        <v>0</v>
      </c>
      <c r="X1603">
        <v>0</v>
      </c>
      <c r="Y1603">
        <v>0</v>
      </c>
      <c r="Z1603">
        <v>0</v>
      </c>
      <c r="AA1603">
        <v>0</v>
      </c>
    </row>
    <row r="1604" spans="1:27" x14ac:dyDescent="0.25">
      <c r="A1604">
        <v>4006</v>
      </c>
      <c r="B1604" t="s">
        <v>3836</v>
      </c>
      <c r="C1604" t="s">
        <v>20887</v>
      </c>
      <c r="D1604">
        <v>1</v>
      </c>
      <c r="E1604">
        <v>1</v>
      </c>
      <c r="F1604">
        <v>0</v>
      </c>
      <c r="G1604">
        <v>0</v>
      </c>
      <c r="H1604">
        <v>0</v>
      </c>
      <c r="I1604">
        <v>0</v>
      </c>
      <c r="J1604">
        <v>0</v>
      </c>
      <c r="K1604">
        <v>0</v>
      </c>
      <c r="L1604">
        <v>0</v>
      </c>
      <c r="M1604">
        <v>0</v>
      </c>
      <c r="N1604">
        <v>0</v>
      </c>
      <c r="O1604">
        <v>0</v>
      </c>
      <c r="P1604">
        <v>0</v>
      </c>
      <c r="Q1604">
        <v>0.22600000000000001</v>
      </c>
      <c r="R1604">
        <v>0.27</v>
      </c>
      <c r="S1604">
        <v>0.314</v>
      </c>
      <c r="T1604">
        <v>0.58399999999999996</v>
      </c>
      <c r="U1604">
        <v>0.25800000000000001</v>
      </c>
      <c r="V1604">
        <v>59</v>
      </c>
      <c r="W1604">
        <v>0</v>
      </c>
      <c r="X1604">
        <v>0</v>
      </c>
      <c r="Y1604">
        <v>0</v>
      </c>
      <c r="Z1604">
        <v>0</v>
      </c>
      <c r="AA1604">
        <v>0</v>
      </c>
    </row>
    <row r="1605" spans="1:27" x14ac:dyDescent="0.25">
      <c r="A1605" t="s">
        <v>2830</v>
      </c>
      <c r="B1605" t="s">
        <v>2831</v>
      </c>
      <c r="C1605" t="s">
        <v>20889</v>
      </c>
      <c r="D1605">
        <v>1</v>
      </c>
      <c r="E1605">
        <v>1</v>
      </c>
      <c r="F1605">
        <v>0</v>
      </c>
      <c r="G1605">
        <v>0</v>
      </c>
      <c r="H1605">
        <v>0</v>
      </c>
      <c r="I1605">
        <v>0</v>
      </c>
      <c r="J1605">
        <v>0</v>
      </c>
      <c r="K1605">
        <v>0</v>
      </c>
      <c r="L1605">
        <v>0</v>
      </c>
      <c r="M1605">
        <v>0</v>
      </c>
      <c r="N1605">
        <v>0</v>
      </c>
      <c r="O1605">
        <v>0</v>
      </c>
      <c r="P1605">
        <v>0</v>
      </c>
      <c r="Q1605">
        <v>0.20899999999999999</v>
      </c>
      <c r="R1605">
        <v>0.25900000000000001</v>
      </c>
      <c r="S1605">
        <v>0.32700000000000001</v>
      </c>
      <c r="T1605">
        <v>0.58599999999999997</v>
      </c>
      <c r="U1605">
        <v>0.25800000000000001</v>
      </c>
      <c r="V1605">
        <v>62</v>
      </c>
      <c r="W1605">
        <v>0</v>
      </c>
      <c r="X1605">
        <v>0</v>
      </c>
      <c r="Y1605">
        <v>0</v>
      </c>
      <c r="Z1605">
        <v>0</v>
      </c>
      <c r="AA1605">
        <v>0</v>
      </c>
    </row>
    <row r="1606" spans="1:27" x14ac:dyDescent="0.25">
      <c r="A1606" t="s">
        <v>4083</v>
      </c>
      <c r="B1606" t="s">
        <v>4084</v>
      </c>
      <c r="C1606" t="s">
        <v>20875</v>
      </c>
      <c r="D1606">
        <v>1</v>
      </c>
      <c r="E1606">
        <v>1</v>
      </c>
      <c r="F1606">
        <v>0</v>
      </c>
      <c r="G1606">
        <v>0</v>
      </c>
      <c r="H1606">
        <v>0</v>
      </c>
      <c r="I1606">
        <v>0</v>
      </c>
      <c r="J1606">
        <v>0</v>
      </c>
      <c r="K1606">
        <v>0</v>
      </c>
      <c r="L1606">
        <v>0</v>
      </c>
      <c r="M1606">
        <v>0</v>
      </c>
      <c r="N1606">
        <v>0</v>
      </c>
      <c r="O1606">
        <v>0</v>
      </c>
      <c r="P1606">
        <v>0</v>
      </c>
      <c r="Q1606">
        <v>0.20799999999999999</v>
      </c>
      <c r="R1606">
        <v>0.27100000000000002</v>
      </c>
      <c r="S1606">
        <v>0.308</v>
      </c>
      <c r="T1606">
        <v>0.57899999999999996</v>
      </c>
      <c r="U1606">
        <v>0.25800000000000001</v>
      </c>
      <c r="V1606">
        <v>57</v>
      </c>
      <c r="W1606">
        <v>0</v>
      </c>
      <c r="X1606">
        <v>0</v>
      </c>
      <c r="Y1606">
        <v>-0.1</v>
      </c>
      <c r="Z1606">
        <v>0</v>
      </c>
      <c r="AA1606">
        <v>0</v>
      </c>
    </row>
    <row r="1607" spans="1:27" x14ac:dyDescent="0.25">
      <c r="A1607">
        <v>13895</v>
      </c>
      <c r="B1607" t="s">
        <v>3464</v>
      </c>
      <c r="C1607" t="s">
        <v>20877</v>
      </c>
      <c r="D1607">
        <v>91</v>
      </c>
      <c r="E1607">
        <v>84</v>
      </c>
      <c r="F1607">
        <v>19</v>
      </c>
      <c r="G1607">
        <v>4</v>
      </c>
      <c r="H1607">
        <v>0</v>
      </c>
      <c r="I1607">
        <v>1</v>
      </c>
      <c r="J1607">
        <v>7</v>
      </c>
      <c r="K1607">
        <v>7</v>
      </c>
      <c r="L1607">
        <v>5</v>
      </c>
      <c r="M1607">
        <v>16</v>
      </c>
      <c r="N1607">
        <v>1</v>
      </c>
      <c r="O1607">
        <v>1</v>
      </c>
      <c r="P1607">
        <v>0</v>
      </c>
      <c r="Q1607">
        <v>0.23</v>
      </c>
      <c r="R1607">
        <v>0.27500000000000002</v>
      </c>
      <c r="S1607">
        <v>0.30599999999999999</v>
      </c>
      <c r="T1607">
        <v>0.58099999999999996</v>
      </c>
      <c r="U1607">
        <v>0.25700000000000001</v>
      </c>
      <c r="V1607">
        <v>66</v>
      </c>
      <c r="W1607">
        <v>0</v>
      </c>
      <c r="X1607">
        <v>0</v>
      </c>
      <c r="Y1607">
        <v>-3.6</v>
      </c>
      <c r="Z1607">
        <v>1.9</v>
      </c>
      <c r="AA1607">
        <v>0.1</v>
      </c>
    </row>
    <row r="1608" spans="1:27" x14ac:dyDescent="0.25">
      <c r="A1608" t="s">
        <v>3245</v>
      </c>
      <c r="B1608" t="s">
        <v>3246</v>
      </c>
      <c r="C1608" t="s">
        <v>20885</v>
      </c>
      <c r="D1608">
        <v>1</v>
      </c>
      <c r="E1608">
        <v>1</v>
      </c>
      <c r="F1608">
        <v>0</v>
      </c>
      <c r="G1608">
        <v>0</v>
      </c>
      <c r="H1608">
        <v>0</v>
      </c>
      <c r="I1608">
        <v>0</v>
      </c>
      <c r="J1608">
        <v>0</v>
      </c>
      <c r="K1608">
        <v>0</v>
      </c>
      <c r="L1608">
        <v>0</v>
      </c>
      <c r="M1608">
        <v>0</v>
      </c>
      <c r="N1608">
        <v>0</v>
      </c>
      <c r="O1608">
        <v>0</v>
      </c>
      <c r="P1608">
        <v>0</v>
      </c>
      <c r="Q1608">
        <v>0.21</v>
      </c>
      <c r="R1608">
        <v>0.26500000000000001</v>
      </c>
      <c r="S1608">
        <v>0.316</v>
      </c>
      <c r="T1608">
        <v>0.58099999999999996</v>
      </c>
      <c r="U1608">
        <v>0.25700000000000001</v>
      </c>
      <c r="V1608">
        <v>60</v>
      </c>
      <c r="W1608">
        <v>0</v>
      </c>
      <c r="X1608">
        <v>0</v>
      </c>
      <c r="Y1608">
        <v>0</v>
      </c>
      <c r="Z1608">
        <v>0</v>
      </c>
      <c r="AA1608">
        <v>0</v>
      </c>
    </row>
    <row r="1609" spans="1:27" x14ac:dyDescent="0.25">
      <c r="A1609" t="s">
        <v>3528</v>
      </c>
      <c r="B1609" t="s">
        <v>3529</v>
      </c>
      <c r="C1609" t="s">
        <v>20891</v>
      </c>
      <c r="D1609">
        <v>1</v>
      </c>
      <c r="E1609">
        <v>1</v>
      </c>
      <c r="F1609">
        <v>0</v>
      </c>
      <c r="G1609">
        <v>0</v>
      </c>
      <c r="H1609">
        <v>0</v>
      </c>
      <c r="I1609">
        <v>0</v>
      </c>
      <c r="J1609">
        <v>0</v>
      </c>
      <c r="K1609">
        <v>0</v>
      </c>
      <c r="L1609">
        <v>0</v>
      </c>
      <c r="M1609">
        <v>0</v>
      </c>
      <c r="N1609">
        <v>0</v>
      </c>
      <c r="O1609">
        <v>0</v>
      </c>
      <c r="P1609">
        <v>0</v>
      </c>
      <c r="Q1609">
        <v>0.20200000000000001</v>
      </c>
      <c r="R1609">
        <v>0.27500000000000002</v>
      </c>
      <c r="S1609">
        <v>0.30099999999999999</v>
      </c>
      <c r="T1609">
        <v>0.57599999999999996</v>
      </c>
      <c r="U1609">
        <v>0.25700000000000001</v>
      </c>
      <c r="V1609">
        <v>63</v>
      </c>
      <c r="W1609">
        <v>0</v>
      </c>
      <c r="X1609">
        <v>0</v>
      </c>
      <c r="Y1609">
        <v>0</v>
      </c>
      <c r="Z1609">
        <v>0</v>
      </c>
      <c r="AA1609">
        <v>0</v>
      </c>
    </row>
    <row r="1610" spans="1:27" x14ac:dyDescent="0.25">
      <c r="A1610" t="s">
        <v>3024</v>
      </c>
      <c r="B1610" t="s">
        <v>3025</v>
      </c>
      <c r="C1610" t="s">
        <v>20866</v>
      </c>
      <c r="D1610">
        <v>1</v>
      </c>
      <c r="E1610">
        <v>1</v>
      </c>
      <c r="F1610">
        <v>0</v>
      </c>
      <c r="G1610">
        <v>0</v>
      </c>
      <c r="H1610">
        <v>0</v>
      </c>
      <c r="I1610">
        <v>0</v>
      </c>
      <c r="J1610">
        <v>0</v>
      </c>
      <c r="K1610">
        <v>0</v>
      </c>
      <c r="L1610">
        <v>0</v>
      </c>
      <c r="M1610">
        <v>0</v>
      </c>
      <c r="N1610">
        <v>0</v>
      </c>
      <c r="O1610">
        <v>0</v>
      </c>
      <c r="P1610">
        <v>0</v>
      </c>
      <c r="Q1610">
        <v>0.222</v>
      </c>
      <c r="R1610">
        <v>0.28199999999999997</v>
      </c>
      <c r="S1610">
        <v>0.29299999999999998</v>
      </c>
      <c r="T1610">
        <v>0.57499999999999996</v>
      </c>
      <c r="U1610">
        <v>0.25700000000000001</v>
      </c>
      <c r="V1610">
        <v>58</v>
      </c>
      <c r="W1610">
        <v>0</v>
      </c>
      <c r="X1610">
        <v>0</v>
      </c>
      <c r="Y1610">
        <v>0</v>
      </c>
      <c r="Z1610">
        <v>0</v>
      </c>
      <c r="AA1610">
        <v>0</v>
      </c>
    </row>
    <row r="1611" spans="1:27" x14ac:dyDescent="0.25">
      <c r="A1611">
        <v>10585</v>
      </c>
      <c r="B1611" t="s">
        <v>3561</v>
      </c>
      <c r="C1611" t="s">
        <v>20883</v>
      </c>
      <c r="D1611">
        <v>1</v>
      </c>
      <c r="E1611">
        <v>1</v>
      </c>
      <c r="F1611">
        <v>0</v>
      </c>
      <c r="G1611">
        <v>0</v>
      </c>
      <c r="H1611">
        <v>0</v>
      </c>
      <c r="I1611">
        <v>0</v>
      </c>
      <c r="J1611">
        <v>0</v>
      </c>
      <c r="K1611">
        <v>0</v>
      </c>
      <c r="L1611">
        <v>0</v>
      </c>
      <c r="M1611">
        <v>0</v>
      </c>
      <c r="N1611">
        <v>0</v>
      </c>
      <c r="O1611">
        <v>0</v>
      </c>
      <c r="P1611">
        <v>0</v>
      </c>
      <c r="Q1611">
        <v>0.219</v>
      </c>
      <c r="R1611">
        <v>0.28699999999999998</v>
      </c>
      <c r="S1611">
        <v>0.28499999999999998</v>
      </c>
      <c r="T1611">
        <v>0.57199999999999995</v>
      </c>
      <c r="U1611">
        <v>0.25700000000000001</v>
      </c>
      <c r="V1611">
        <v>57</v>
      </c>
      <c r="W1611">
        <v>0</v>
      </c>
      <c r="X1611">
        <v>0</v>
      </c>
      <c r="Y1611">
        <v>0</v>
      </c>
      <c r="Z1611">
        <v>0</v>
      </c>
      <c r="AA1611">
        <v>0</v>
      </c>
    </row>
    <row r="1612" spans="1:27" x14ac:dyDescent="0.25">
      <c r="A1612" t="s">
        <v>3754</v>
      </c>
      <c r="B1612" t="s">
        <v>3755</v>
      </c>
      <c r="C1612" t="s">
        <v>20890</v>
      </c>
      <c r="D1612">
        <v>1</v>
      </c>
      <c r="E1612">
        <v>1</v>
      </c>
      <c r="F1612">
        <v>0</v>
      </c>
      <c r="G1612">
        <v>0</v>
      </c>
      <c r="H1612">
        <v>0</v>
      </c>
      <c r="I1612">
        <v>0</v>
      </c>
      <c r="J1612">
        <v>0</v>
      </c>
      <c r="K1612">
        <v>0</v>
      </c>
      <c r="L1612">
        <v>0</v>
      </c>
      <c r="M1612">
        <v>0</v>
      </c>
      <c r="N1612">
        <v>0</v>
      </c>
      <c r="O1612">
        <v>0</v>
      </c>
      <c r="P1612">
        <v>0</v>
      </c>
      <c r="Q1612">
        <v>0.20399999999999999</v>
      </c>
      <c r="R1612">
        <v>0.245</v>
      </c>
      <c r="S1612">
        <v>0.34599999999999997</v>
      </c>
      <c r="T1612">
        <v>0.59199999999999997</v>
      </c>
      <c r="U1612">
        <v>0.25700000000000001</v>
      </c>
      <c r="V1612">
        <v>64</v>
      </c>
      <c r="W1612">
        <v>0</v>
      </c>
      <c r="X1612">
        <v>0</v>
      </c>
      <c r="Y1612">
        <v>0</v>
      </c>
      <c r="Z1612">
        <v>0</v>
      </c>
      <c r="AA1612">
        <v>0</v>
      </c>
    </row>
    <row r="1613" spans="1:27" x14ac:dyDescent="0.25">
      <c r="A1613" t="s">
        <v>4182</v>
      </c>
      <c r="B1613" t="s">
        <v>4183</v>
      </c>
      <c r="C1613" t="s">
        <v>20891</v>
      </c>
      <c r="D1613">
        <v>1</v>
      </c>
      <c r="E1613">
        <v>1</v>
      </c>
      <c r="F1613">
        <v>0</v>
      </c>
      <c r="G1613">
        <v>0</v>
      </c>
      <c r="H1613">
        <v>0</v>
      </c>
      <c r="I1613">
        <v>0</v>
      </c>
      <c r="J1613">
        <v>0</v>
      </c>
      <c r="K1613">
        <v>0</v>
      </c>
      <c r="L1613">
        <v>0</v>
      </c>
      <c r="M1613">
        <v>0</v>
      </c>
      <c r="N1613">
        <v>0</v>
      </c>
      <c r="O1613">
        <v>0</v>
      </c>
      <c r="P1613">
        <v>0</v>
      </c>
      <c r="Q1613">
        <v>0.221</v>
      </c>
      <c r="R1613">
        <v>0.26100000000000001</v>
      </c>
      <c r="S1613">
        <v>0.32500000000000001</v>
      </c>
      <c r="T1613">
        <v>0.58699999999999997</v>
      </c>
      <c r="U1613">
        <v>0.25700000000000001</v>
      </c>
      <c r="V1613">
        <v>63</v>
      </c>
      <c r="W1613">
        <v>0</v>
      </c>
      <c r="X1613">
        <v>0</v>
      </c>
      <c r="Y1613">
        <v>0</v>
      </c>
      <c r="Z1613">
        <v>0</v>
      </c>
      <c r="AA1613">
        <v>0</v>
      </c>
    </row>
    <row r="1614" spans="1:27" x14ac:dyDescent="0.25">
      <c r="A1614" t="s">
        <v>4433</v>
      </c>
      <c r="B1614" t="s">
        <v>3485</v>
      </c>
      <c r="C1614" t="s">
        <v>20877</v>
      </c>
      <c r="D1614">
        <v>1</v>
      </c>
      <c r="E1614">
        <v>1</v>
      </c>
      <c r="F1614">
        <v>0</v>
      </c>
      <c r="G1614">
        <v>0</v>
      </c>
      <c r="H1614">
        <v>0</v>
      </c>
      <c r="I1614">
        <v>0</v>
      </c>
      <c r="J1614">
        <v>0</v>
      </c>
      <c r="K1614">
        <v>0</v>
      </c>
      <c r="L1614">
        <v>0</v>
      </c>
      <c r="M1614">
        <v>0</v>
      </c>
      <c r="N1614">
        <v>0</v>
      </c>
      <c r="O1614">
        <v>0</v>
      </c>
      <c r="P1614">
        <v>0</v>
      </c>
      <c r="Q1614">
        <v>0.23200000000000001</v>
      </c>
      <c r="R1614">
        <v>0.26600000000000001</v>
      </c>
      <c r="S1614">
        <v>0.32</v>
      </c>
      <c r="T1614">
        <v>0.58599999999999997</v>
      </c>
      <c r="U1614">
        <v>0.25700000000000001</v>
      </c>
      <c r="V1614">
        <v>66</v>
      </c>
      <c r="W1614">
        <v>0</v>
      </c>
      <c r="X1614">
        <v>0</v>
      </c>
      <c r="Y1614">
        <v>0</v>
      </c>
      <c r="Z1614">
        <v>0</v>
      </c>
      <c r="AA1614">
        <v>0</v>
      </c>
    </row>
    <row r="1615" spans="1:27" x14ac:dyDescent="0.25">
      <c r="A1615">
        <v>9176</v>
      </c>
      <c r="B1615" t="s">
        <v>3753</v>
      </c>
      <c r="C1615" t="s">
        <v>20885</v>
      </c>
      <c r="D1615">
        <v>1</v>
      </c>
      <c r="E1615">
        <v>1</v>
      </c>
      <c r="F1615">
        <v>0</v>
      </c>
      <c r="G1615">
        <v>0</v>
      </c>
      <c r="H1615">
        <v>0</v>
      </c>
      <c r="I1615">
        <v>0</v>
      </c>
      <c r="J1615">
        <v>0</v>
      </c>
      <c r="K1615">
        <v>0</v>
      </c>
      <c r="L1615">
        <v>0</v>
      </c>
      <c r="M1615">
        <v>0</v>
      </c>
      <c r="N1615">
        <v>0</v>
      </c>
      <c r="O1615">
        <v>0</v>
      </c>
      <c r="P1615">
        <v>0</v>
      </c>
      <c r="Q1615">
        <v>0.23499999999999999</v>
      </c>
      <c r="R1615">
        <v>0.26100000000000001</v>
      </c>
      <c r="S1615">
        <v>0.32800000000000001</v>
      </c>
      <c r="T1615">
        <v>0.58899999999999997</v>
      </c>
      <c r="U1615">
        <v>0.25700000000000001</v>
      </c>
      <c r="V1615">
        <v>60</v>
      </c>
      <c r="W1615">
        <v>0</v>
      </c>
      <c r="X1615">
        <v>0</v>
      </c>
      <c r="Y1615">
        <v>0</v>
      </c>
      <c r="Z1615">
        <v>0</v>
      </c>
      <c r="AA1615">
        <v>0</v>
      </c>
    </row>
    <row r="1616" spans="1:27" x14ac:dyDescent="0.25">
      <c r="A1616" t="s">
        <v>4025</v>
      </c>
      <c r="B1616" t="s">
        <v>4026</v>
      </c>
      <c r="C1616" t="s">
        <v>20876</v>
      </c>
      <c r="D1616">
        <v>1</v>
      </c>
      <c r="E1616">
        <v>1</v>
      </c>
      <c r="F1616">
        <v>0</v>
      </c>
      <c r="G1616">
        <v>0</v>
      </c>
      <c r="H1616">
        <v>0</v>
      </c>
      <c r="I1616">
        <v>0</v>
      </c>
      <c r="J1616">
        <v>0</v>
      </c>
      <c r="K1616">
        <v>0</v>
      </c>
      <c r="L1616">
        <v>0</v>
      </c>
      <c r="M1616">
        <v>0</v>
      </c>
      <c r="N1616">
        <v>0</v>
      </c>
      <c r="O1616">
        <v>0</v>
      </c>
      <c r="P1616">
        <v>0</v>
      </c>
      <c r="Q1616">
        <v>0.20399999999999999</v>
      </c>
      <c r="R1616">
        <v>0.25600000000000001</v>
      </c>
      <c r="S1616">
        <v>0.33</v>
      </c>
      <c r="T1616">
        <v>0.58599999999999997</v>
      </c>
      <c r="U1616">
        <v>0.25700000000000001</v>
      </c>
      <c r="V1616">
        <v>62</v>
      </c>
      <c r="W1616">
        <v>0</v>
      </c>
      <c r="X1616">
        <v>0</v>
      </c>
      <c r="Y1616">
        <v>0</v>
      </c>
      <c r="Z1616">
        <v>0</v>
      </c>
      <c r="AA1616">
        <v>0</v>
      </c>
    </row>
    <row r="1617" spans="1:27" x14ac:dyDescent="0.25">
      <c r="A1617" t="s">
        <v>2485</v>
      </c>
      <c r="B1617" t="s">
        <v>2486</v>
      </c>
      <c r="C1617" t="s">
        <v>20880</v>
      </c>
      <c r="D1617">
        <v>1</v>
      </c>
      <c r="E1617">
        <v>1</v>
      </c>
      <c r="F1617">
        <v>0</v>
      </c>
      <c r="G1617">
        <v>0</v>
      </c>
      <c r="H1617">
        <v>0</v>
      </c>
      <c r="I1617">
        <v>0</v>
      </c>
      <c r="J1617">
        <v>0</v>
      </c>
      <c r="K1617">
        <v>0</v>
      </c>
      <c r="L1617">
        <v>0</v>
      </c>
      <c r="M1617">
        <v>0</v>
      </c>
      <c r="N1617">
        <v>0</v>
      </c>
      <c r="O1617">
        <v>0</v>
      </c>
      <c r="P1617">
        <v>0</v>
      </c>
      <c r="Q1617">
        <v>0.22900000000000001</v>
      </c>
      <c r="R1617">
        <v>0.27600000000000002</v>
      </c>
      <c r="S1617">
        <v>0.30299999999999999</v>
      </c>
      <c r="T1617">
        <v>0.57899999999999996</v>
      </c>
      <c r="U1617">
        <v>0.25700000000000001</v>
      </c>
      <c r="V1617">
        <v>52</v>
      </c>
      <c r="W1617">
        <v>0</v>
      </c>
      <c r="X1617">
        <v>0</v>
      </c>
      <c r="Y1617">
        <v>-0.1</v>
      </c>
      <c r="Z1617">
        <v>0</v>
      </c>
      <c r="AA1617">
        <v>0</v>
      </c>
    </row>
    <row r="1618" spans="1:27" x14ac:dyDescent="0.25">
      <c r="A1618" t="s">
        <v>4534</v>
      </c>
      <c r="B1618" t="s">
        <v>4535</v>
      </c>
      <c r="C1618" t="s">
        <v>1</v>
      </c>
      <c r="D1618">
        <v>1</v>
      </c>
      <c r="E1618">
        <v>1</v>
      </c>
      <c r="F1618">
        <v>0</v>
      </c>
      <c r="G1618">
        <v>0</v>
      </c>
      <c r="H1618">
        <v>0</v>
      </c>
      <c r="I1618">
        <v>0</v>
      </c>
      <c r="J1618">
        <v>0</v>
      </c>
      <c r="K1618">
        <v>0</v>
      </c>
      <c r="L1618">
        <v>0</v>
      </c>
      <c r="M1618">
        <v>0</v>
      </c>
      <c r="N1618">
        <v>0</v>
      </c>
      <c r="O1618">
        <v>0</v>
      </c>
      <c r="P1618">
        <v>0</v>
      </c>
      <c r="Q1618">
        <v>0.222</v>
      </c>
      <c r="R1618">
        <v>0.27500000000000002</v>
      </c>
      <c r="S1618">
        <v>0.307</v>
      </c>
      <c r="T1618">
        <v>0.58099999999999996</v>
      </c>
      <c r="U1618">
        <v>0.25700000000000001</v>
      </c>
      <c r="V1618">
        <v>58</v>
      </c>
      <c r="W1618">
        <v>0</v>
      </c>
      <c r="X1618">
        <v>0</v>
      </c>
      <c r="Y1618">
        <v>0</v>
      </c>
      <c r="Z1618">
        <v>0</v>
      </c>
      <c r="AA1618">
        <v>0</v>
      </c>
    </row>
    <row r="1619" spans="1:27" x14ac:dyDescent="0.25">
      <c r="A1619" t="s">
        <v>3400</v>
      </c>
      <c r="B1619" t="s">
        <v>3401</v>
      </c>
      <c r="C1619" t="s">
        <v>20882</v>
      </c>
      <c r="D1619">
        <v>1</v>
      </c>
      <c r="E1619">
        <v>1</v>
      </c>
      <c r="F1619">
        <v>0</v>
      </c>
      <c r="G1619">
        <v>0</v>
      </c>
      <c r="H1619">
        <v>0</v>
      </c>
      <c r="I1619">
        <v>0</v>
      </c>
      <c r="J1619">
        <v>0</v>
      </c>
      <c r="K1619">
        <v>0</v>
      </c>
      <c r="L1619">
        <v>0</v>
      </c>
      <c r="M1619">
        <v>0</v>
      </c>
      <c r="N1619">
        <v>0</v>
      </c>
      <c r="O1619">
        <v>0</v>
      </c>
      <c r="P1619">
        <v>0</v>
      </c>
      <c r="Q1619">
        <v>0.22600000000000001</v>
      </c>
      <c r="R1619">
        <v>0.26600000000000001</v>
      </c>
      <c r="S1619">
        <v>0.318</v>
      </c>
      <c r="T1619">
        <v>0.58399999999999996</v>
      </c>
      <c r="U1619">
        <v>0.25700000000000001</v>
      </c>
      <c r="V1619">
        <v>56</v>
      </c>
      <c r="W1619">
        <v>0</v>
      </c>
      <c r="X1619">
        <v>0</v>
      </c>
      <c r="Y1619">
        <v>-0.1</v>
      </c>
      <c r="Z1619">
        <v>0</v>
      </c>
      <c r="AA1619">
        <v>0</v>
      </c>
    </row>
    <row r="1620" spans="1:27" x14ac:dyDescent="0.25">
      <c r="A1620" t="s">
        <v>3172</v>
      </c>
      <c r="B1620" t="s">
        <v>3173</v>
      </c>
      <c r="C1620" t="s">
        <v>20888</v>
      </c>
      <c r="D1620">
        <v>1</v>
      </c>
      <c r="E1620">
        <v>1</v>
      </c>
      <c r="F1620">
        <v>0</v>
      </c>
      <c r="G1620">
        <v>0</v>
      </c>
      <c r="H1620">
        <v>0</v>
      </c>
      <c r="I1620">
        <v>0</v>
      </c>
      <c r="J1620">
        <v>0</v>
      </c>
      <c r="K1620">
        <v>0</v>
      </c>
      <c r="L1620">
        <v>0</v>
      </c>
      <c r="M1620">
        <v>0</v>
      </c>
      <c r="N1620">
        <v>0</v>
      </c>
      <c r="O1620">
        <v>0</v>
      </c>
      <c r="P1620">
        <v>0</v>
      </c>
      <c r="Q1620">
        <v>0.223</v>
      </c>
      <c r="R1620">
        <v>0.26</v>
      </c>
      <c r="S1620">
        <v>0.32600000000000001</v>
      </c>
      <c r="T1620">
        <v>0.58599999999999997</v>
      </c>
      <c r="U1620">
        <v>0.25700000000000001</v>
      </c>
      <c r="V1620">
        <v>57</v>
      </c>
      <c r="W1620">
        <v>0</v>
      </c>
      <c r="X1620">
        <v>0</v>
      </c>
      <c r="Y1620">
        <v>-0.1</v>
      </c>
      <c r="Z1620">
        <v>0</v>
      </c>
      <c r="AA1620">
        <v>0</v>
      </c>
    </row>
    <row r="1621" spans="1:27" x14ac:dyDescent="0.25">
      <c r="A1621" t="s">
        <v>2884</v>
      </c>
      <c r="B1621" t="s">
        <v>2885</v>
      </c>
      <c r="C1621" t="s">
        <v>20883</v>
      </c>
      <c r="D1621">
        <v>1</v>
      </c>
      <c r="E1621">
        <v>1</v>
      </c>
      <c r="F1621">
        <v>0</v>
      </c>
      <c r="G1621">
        <v>0</v>
      </c>
      <c r="H1621">
        <v>0</v>
      </c>
      <c r="I1621">
        <v>0</v>
      </c>
      <c r="J1621">
        <v>0</v>
      </c>
      <c r="K1621">
        <v>0</v>
      </c>
      <c r="L1621">
        <v>0</v>
      </c>
      <c r="M1621">
        <v>0</v>
      </c>
      <c r="N1621">
        <v>0</v>
      </c>
      <c r="O1621">
        <v>0</v>
      </c>
      <c r="P1621">
        <v>0</v>
      </c>
      <c r="Q1621">
        <v>0.23400000000000001</v>
      </c>
      <c r="R1621">
        <v>0.26700000000000002</v>
      </c>
      <c r="S1621">
        <v>0.31900000000000001</v>
      </c>
      <c r="T1621">
        <v>0.58599999999999997</v>
      </c>
      <c r="U1621">
        <v>0.25700000000000001</v>
      </c>
      <c r="V1621">
        <v>57</v>
      </c>
      <c r="W1621">
        <v>0</v>
      </c>
      <c r="X1621">
        <v>0</v>
      </c>
      <c r="Y1621">
        <v>0</v>
      </c>
      <c r="Z1621">
        <v>0</v>
      </c>
      <c r="AA1621">
        <v>0</v>
      </c>
    </row>
    <row r="1622" spans="1:27" x14ac:dyDescent="0.25">
      <c r="A1622" t="s">
        <v>3574</v>
      </c>
      <c r="B1622" t="s">
        <v>3575</v>
      </c>
      <c r="C1622" t="s">
        <v>20872</v>
      </c>
      <c r="D1622">
        <v>1</v>
      </c>
      <c r="E1622">
        <v>1</v>
      </c>
      <c r="F1622">
        <v>0</v>
      </c>
      <c r="G1622">
        <v>0</v>
      </c>
      <c r="H1622">
        <v>0</v>
      </c>
      <c r="I1622">
        <v>0</v>
      </c>
      <c r="J1622">
        <v>0</v>
      </c>
      <c r="K1622">
        <v>0</v>
      </c>
      <c r="L1622">
        <v>0</v>
      </c>
      <c r="M1622">
        <v>0</v>
      </c>
      <c r="N1622">
        <v>0</v>
      </c>
      <c r="O1622">
        <v>0</v>
      </c>
      <c r="P1622">
        <v>0</v>
      </c>
      <c r="Q1622">
        <v>0.22500000000000001</v>
      </c>
      <c r="R1622">
        <v>0.28799999999999998</v>
      </c>
      <c r="S1622">
        <v>0.28100000000000003</v>
      </c>
      <c r="T1622">
        <v>0.56899999999999995</v>
      </c>
      <c r="U1622">
        <v>0.25700000000000001</v>
      </c>
      <c r="V1622">
        <v>58</v>
      </c>
      <c r="W1622">
        <v>0</v>
      </c>
      <c r="X1622">
        <v>0</v>
      </c>
      <c r="Y1622">
        <v>0</v>
      </c>
      <c r="Z1622">
        <v>0</v>
      </c>
      <c r="AA1622">
        <v>0</v>
      </c>
    </row>
    <row r="1623" spans="1:27" x14ac:dyDescent="0.25">
      <c r="A1623" t="s">
        <v>21005</v>
      </c>
      <c r="B1623" t="s">
        <v>21006</v>
      </c>
      <c r="C1623" t="s">
        <v>20873</v>
      </c>
      <c r="D1623">
        <v>1</v>
      </c>
      <c r="E1623">
        <v>1</v>
      </c>
      <c r="F1623">
        <v>0</v>
      </c>
      <c r="G1623">
        <v>0</v>
      </c>
      <c r="H1623">
        <v>0</v>
      </c>
      <c r="I1623">
        <v>0</v>
      </c>
      <c r="J1623">
        <v>0</v>
      </c>
      <c r="K1623">
        <v>0</v>
      </c>
      <c r="L1623">
        <v>0</v>
      </c>
      <c r="M1623">
        <v>0</v>
      </c>
      <c r="N1623">
        <v>0</v>
      </c>
      <c r="O1623">
        <v>0</v>
      </c>
      <c r="P1623">
        <v>0</v>
      </c>
      <c r="Q1623">
        <v>0.21099999999999999</v>
      </c>
      <c r="R1623">
        <v>0.27300000000000002</v>
      </c>
      <c r="S1623">
        <v>0.30399999999999999</v>
      </c>
      <c r="T1623">
        <v>0.57699999999999996</v>
      </c>
      <c r="U1623">
        <v>0.25700000000000001</v>
      </c>
      <c r="V1623">
        <v>57</v>
      </c>
      <c r="W1623">
        <v>0</v>
      </c>
      <c r="X1623">
        <v>0</v>
      </c>
      <c r="Y1623">
        <v>0</v>
      </c>
      <c r="Z1623">
        <v>0</v>
      </c>
      <c r="AA1623">
        <v>0</v>
      </c>
    </row>
    <row r="1624" spans="1:27" x14ac:dyDescent="0.25">
      <c r="A1624">
        <v>4964</v>
      </c>
      <c r="B1624" t="s">
        <v>3932</v>
      </c>
      <c r="C1624" t="s">
        <v>20865</v>
      </c>
      <c r="D1624">
        <v>1</v>
      </c>
      <c r="E1624">
        <v>1</v>
      </c>
      <c r="F1624">
        <v>0</v>
      </c>
      <c r="G1624">
        <v>0</v>
      </c>
      <c r="H1624">
        <v>0</v>
      </c>
      <c r="I1624">
        <v>0</v>
      </c>
      <c r="J1624">
        <v>0</v>
      </c>
      <c r="K1624">
        <v>0</v>
      </c>
      <c r="L1624">
        <v>0</v>
      </c>
      <c r="M1624">
        <v>0</v>
      </c>
      <c r="N1624">
        <v>0</v>
      </c>
      <c r="O1624">
        <v>0</v>
      </c>
      <c r="P1624">
        <v>0</v>
      </c>
      <c r="Q1624">
        <v>0.23499999999999999</v>
      </c>
      <c r="R1624">
        <v>0.28000000000000003</v>
      </c>
      <c r="S1624">
        <v>0.29899999999999999</v>
      </c>
      <c r="T1624">
        <v>0.57899999999999996</v>
      </c>
      <c r="U1624">
        <v>0.25700000000000001</v>
      </c>
      <c r="V1624">
        <v>63</v>
      </c>
      <c r="W1624">
        <v>0</v>
      </c>
      <c r="X1624">
        <v>0</v>
      </c>
      <c r="Y1624">
        <v>0</v>
      </c>
      <c r="Z1624">
        <v>0</v>
      </c>
      <c r="AA1624">
        <v>0</v>
      </c>
    </row>
    <row r="1625" spans="1:27" x14ac:dyDescent="0.25">
      <c r="A1625" t="s">
        <v>2527</v>
      </c>
      <c r="B1625" t="s">
        <v>2528</v>
      </c>
      <c r="C1625" t="s">
        <v>20876</v>
      </c>
      <c r="D1625">
        <v>1</v>
      </c>
      <c r="E1625">
        <v>1</v>
      </c>
      <c r="F1625">
        <v>0</v>
      </c>
      <c r="G1625">
        <v>0</v>
      </c>
      <c r="H1625">
        <v>0</v>
      </c>
      <c r="I1625">
        <v>0</v>
      </c>
      <c r="J1625">
        <v>0</v>
      </c>
      <c r="K1625">
        <v>0</v>
      </c>
      <c r="L1625">
        <v>0</v>
      </c>
      <c r="M1625">
        <v>0</v>
      </c>
      <c r="N1625">
        <v>0</v>
      </c>
      <c r="O1625">
        <v>0</v>
      </c>
      <c r="P1625">
        <v>0</v>
      </c>
      <c r="Q1625">
        <v>0.216</v>
      </c>
      <c r="R1625">
        <v>0.26500000000000001</v>
      </c>
      <c r="S1625">
        <v>0.317</v>
      </c>
      <c r="T1625">
        <v>0.58199999999999996</v>
      </c>
      <c r="U1625">
        <v>0.25700000000000001</v>
      </c>
      <c r="V1625">
        <v>62</v>
      </c>
      <c r="W1625">
        <v>0</v>
      </c>
      <c r="X1625">
        <v>0</v>
      </c>
      <c r="Y1625">
        <v>0</v>
      </c>
      <c r="Z1625">
        <v>0</v>
      </c>
      <c r="AA1625">
        <v>0</v>
      </c>
    </row>
    <row r="1626" spans="1:27" x14ac:dyDescent="0.25">
      <c r="A1626" t="s">
        <v>3595</v>
      </c>
      <c r="B1626" t="s">
        <v>3596</v>
      </c>
      <c r="C1626" t="s">
        <v>20893</v>
      </c>
      <c r="D1626">
        <v>1</v>
      </c>
      <c r="E1626">
        <v>1</v>
      </c>
      <c r="F1626">
        <v>0</v>
      </c>
      <c r="G1626">
        <v>0</v>
      </c>
      <c r="H1626">
        <v>0</v>
      </c>
      <c r="I1626">
        <v>0</v>
      </c>
      <c r="J1626">
        <v>0</v>
      </c>
      <c r="K1626">
        <v>0</v>
      </c>
      <c r="L1626">
        <v>0</v>
      </c>
      <c r="M1626">
        <v>0</v>
      </c>
      <c r="N1626">
        <v>0</v>
      </c>
      <c r="O1626">
        <v>0</v>
      </c>
      <c r="P1626">
        <v>0</v>
      </c>
      <c r="Q1626">
        <v>0.218</v>
      </c>
      <c r="R1626">
        <v>0.25900000000000001</v>
      </c>
      <c r="S1626">
        <v>0.32700000000000001</v>
      </c>
      <c r="T1626">
        <v>0.58599999999999997</v>
      </c>
      <c r="U1626">
        <v>0.25700000000000001</v>
      </c>
      <c r="V1626">
        <v>61</v>
      </c>
      <c r="W1626">
        <v>0</v>
      </c>
      <c r="X1626">
        <v>0</v>
      </c>
      <c r="Y1626">
        <v>0</v>
      </c>
      <c r="Z1626">
        <v>0</v>
      </c>
      <c r="AA1626">
        <v>0</v>
      </c>
    </row>
    <row r="1627" spans="1:27" x14ac:dyDescent="0.25">
      <c r="A1627" t="s">
        <v>3992</v>
      </c>
      <c r="B1627" t="s">
        <v>3993</v>
      </c>
      <c r="C1627" t="s">
        <v>20876</v>
      </c>
      <c r="D1627">
        <v>1</v>
      </c>
      <c r="E1627">
        <v>1</v>
      </c>
      <c r="F1627">
        <v>0</v>
      </c>
      <c r="G1627">
        <v>0</v>
      </c>
      <c r="H1627">
        <v>0</v>
      </c>
      <c r="I1627">
        <v>0</v>
      </c>
      <c r="J1627">
        <v>0</v>
      </c>
      <c r="K1627">
        <v>0</v>
      </c>
      <c r="L1627">
        <v>0</v>
      </c>
      <c r="M1627">
        <v>0</v>
      </c>
      <c r="N1627">
        <v>0</v>
      </c>
      <c r="O1627">
        <v>0</v>
      </c>
      <c r="P1627">
        <v>0</v>
      </c>
      <c r="Q1627">
        <v>0.20799999999999999</v>
      </c>
      <c r="R1627">
        <v>0.27900000000000003</v>
      </c>
      <c r="S1627">
        <v>0.29399999999999998</v>
      </c>
      <c r="T1627">
        <v>0.57299999999999995</v>
      </c>
      <c r="U1627">
        <v>0.25700000000000001</v>
      </c>
      <c r="V1627">
        <v>62</v>
      </c>
      <c r="W1627">
        <v>0</v>
      </c>
      <c r="X1627">
        <v>0</v>
      </c>
      <c r="Y1627">
        <v>0</v>
      </c>
      <c r="Z1627">
        <v>0</v>
      </c>
      <c r="AA1627">
        <v>0</v>
      </c>
    </row>
    <row r="1628" spans="1:27" x14ac:dyDescent="0.25">
      <c r="A1628" t="s">
        <v>3063</v>
      </c>
      <c r="B1628" t="s">
        <v>3064</v>
      </c>
      <c r="C1628" t="s">
        <v>20895</v>
      </c>
      <c r="D1628">
        <v>1</v>
      </c>
      <c r="E1628">
        <v>1</v>
      </c>
      <c r="F1628">
        <v>0</v>
      </c>
      <c r="G1628">
        <v>0</v>
      </c>
      <c r="H1628">
        <v>0</v>
      </c>
      <c r="I1628">
        <v>0</v>
      </c>
      <c r="J1628">
        <v>0</v>
      </c>
      <c r="K1628">
        <v>0</v>
      </c>
      <c r="L1628">
        <v>0</v>
      </c>
      <c r="M1628">
        <v>0</v>
      </c>
      <c r="N1628">
        <v>0</v>
      </c>
      <c r="O1628">
        <v>0</v>
      </c>
      <c r="P1628">
        <v>0</v>
      </c>
      <c r="Q1628">
        <v>0.21099999999999999</v>
      </c>
      <c r="R1628">
        <v>0.27600000000000002</v>
      </c>
      <c r="S1628">
        <v>0.29799999999999999</v>
      </c>
      <c r="T1628">
        <v>0.57399999999999995</v>
      </c>
      <c r="U1628">
        <v>0.25700000000000001</v>
      </c>
      <c r="V1628">
        <v>62</v>
      </c>
      <c r="W1628">
        <v>0</v>
      </c>
      <c r="X1628">
        <v>0</v>
      </c>
      <c r="Y1628">
        <v>0</v>
      </c>
      <c r="Z1628">
        <v>0</v>
      </c>
      <c r="AA1628">
        <v>0</v>
      </c>
    </row>
    <row r="1629" spans="1:27" x14ac:dyDescent="0.25">
      <c r="A1629" t="s">
        <v>2127</v>
      </c>
      <c r="B1629" t="s">
        <v>2128</v>
      </c>
      <c r="C1629" t="s">
        <v>20885</v>
      </c>
      <c r="D1629">
        <v>1</v>
      </c>
      <c r="E1629">
        <v>1</v>
      </c>
      <c r="F1629">
        <v>0</v>
      </c>
      <c r="G1629">
        <v>0</v>
      </c>
      <c r="H1629">
        <v>0</v>
      </c>
      <c r="I1629">
        <v>0</v>
      </c>
      <c r="J1629">
        <v>0</v>
      </c>
      <c r="K1629">
        <v>0</v>
      </c>
      <c r="L1629">
        <v>0</v>
      </c>
      <c r="M1629">
        <v>0</v>
      </c>
      <c r="N1629">
        <v>0</v>
      </c>
      <c r="O1629">
        <v>0</v>
      </c>
      <c r="P1629">
        <v>0</v>
      </c>
      <c r="Q1629">
        <v>0.22500000000000001</v>
      </c>
      <c r="R1629">
        <v>0.27600000000000002</v>
      </c>
      <c r="S1629">
        <v>0.30199999999999999</v>
      </c>
      <c r="T1629">
        <v>0.57799999999999996</v>
      </c>
      <c r="U1629">
        <v>0.25700000000000001</v>
      </c>
      <c r="V1629">
        <v>60</v>
      </c>
      <c r="W1629">
        <v>0</v>
      </c>
      <c r="X1629">
        <v>0</v>
      </c>
      <c r="Y1629">
        <v>0</v>
      </c>
      <c r="Z1629">
        <v>0</v>
      </c>
      <c r="AA1629">
        <v>0</v>
      </c>
    </row>
    <row r="1630" spans="1:27" x14ac:dyDescent="0.25">
      <c r="A1630">
        <v>8385</v>
      </c>
      <c r="B1630" t="s">
        <v>3829</v>
      </c>
      <c r="C1630" t="s">
        <v>20871</v>
      </c>
      <c r="D1630">
        <v>76</v>
      </c>
      <c r="E1630">
        <v>70</v>
      </c>
      <c r="F1630">
        <v>15</v>
      </c>
      <c r="G1630">
        <v>3</v>
      </c>
      <c r="H1630">
        <v>0</v>
      </c>
      <c r="I1630">
        <v>1</v>
      </c>
      <c r="J1630">
        <v>7</v>
      </c>
      <c r="K1630">
        <v>6</v>
      </c>
      <c r="L1630">
        <v>5</v>
      </c>
      <c r="M1630">
        <v>21</v>
      </c>
      <c r="N1630">
        <v>0</v>
      </c>
      <c r="O1630">
        <v>3</v>
      </c>
      <c r="P1630">
        <v>1</v>
      </c>
      <c r="Q1630">
        <v>0.216</v>
      </c>
      <c r="R1630">
        <v>0.27200000000000002</v>
      </c>
      <c r="S1630">
        <v>0.309</v>
      </c>
      <c r="T1630">
        <v>0.58099999999999996</v>
      </c>
      <c r="U1630">
        <v>0.25700000000000001</v>
      </c>
      <c r="V1630">
        <v>62</v>
      </c>
      <c r="W1630">
        <v>0.2</v>
      </c>
      <c r="X1630">
        <v>-0.2</v>
      </c>
      <c r="Y1630">
        <v>-3.2</v>
      </c>
      <c r="Z1630">
        <v>0.7</v>
      </c>
      <c r="AA1630">
        <v>0</v>
      </c>
    </row>
    <row r="1631" spans="1:27" x14ac:dyDescent="0.25">
      <c r="A1631" t="s">
        <v>3434</v>
      </c>
      <c r="B1631" t="s">
        <v>3435</v>
      </c>
      <c r="C1631" t="s">
        <v>20891</v>
      </c>
      <c r="D1631">
        <v>1</v>
      </c>
      <c r="E1631">
        <v>1</v>
      </c>
      <c r="F1631">
        <v>0</v>
      </c>
      <c r="G1631">
        <v>0</v>
      </c>
      <c r="H1631">
        <v>0</v>
      </c>
      <c r="I1631">
        <v>0</v>
      </c>
      <c r="J1631">
        <v>0</v>
      </c>
      <c r="K1631">
        <v>0</v>
      </c>
      <c r="L1631">
        <v>0</v>
      </c>
      <c r="M1631">
        <v>0</v>
      </c>
      <c r="N1631">
        <v>0</v>
      </c>
      <c r="O1631">
        <v>0</v>
      </c>
      <c r="P1631">
        <v>0</v>
      </c>
      <c r="Q1631">
        <v>0.215</v>
      </c>
      <c r="R1631">
        <v>0.26600000000000001</v>
      </c>
      <c r="S1631">
        <v>0.316</v>
      </c>
      <c r="T1631">
        <v>0.58099999999999996</v>
      </c>
      <c r="U1631">
        <v>0.25700000000000001</v>
      </c>
      <c r="V1631">
        <v>63</v>
      </c>
      <c r="W1631">
        <v>0</v>
      </c>
      <c r="X1631">
        <v>0</v>
      </c>
      <c r="Y1631">
        <v>0</v>
      </c>
      <c r="Z1631">
        <v>0</v>
      </c>
      <c r="AA1631">
        <v>0</v>
      </c>
    </row>
    <row r="1632" spans="1:27" x14ac:dyDescent="0.25">
      <c r="A1632" t="s">
        <v>538</v>
      </c>
      <c r="B1632" t="s">
        <v>539</v>
      </c>
      <c r="C1632" t="s">
        <v>20889</v>
      </c>
      <c r="D1632">
        <v>1</v>
      </c>
      <c r="E1632">
        <v>1</v>
      </c>
      <c r="F1632">
        <v>0</v>
      </c>
      <c r="G1632">
        <v>0</v>
      </c>
      <c r="H1632">
        <v>0</v>
      </c>
      <c r="I1632">
        <v>0</v>
      </c>
      <c r="J1632">
        <v>0</v>
      </c>
      <c r="K1632">
        <v>0</v>
      </c>
      <c r="L1632">
        <v>0</v>
      </c>
      <c r="M1632">
        <v>0</v>
      </c>
      <c r="N1632">
        <v>0</v>
      </c>
      <c r="O1632">
        <v>0</v>
      </c>
      <c r="P1632">
        <v>0</v>
      </c>
      <c r="Q1632">
        <v>0.23300000000000001</v>
      </c>
      <c r="R1632">
        <v>0.27300000000000002</v>
      </c>
      <c r="S1632">
        <v>0.308</v>
      </c>
      <c r="T1632">
        <v>0.58099999999999996</v>
      </c>
      <c r="U1632">
        <v>0.25700000000000001</v>
      </c>
      <c r="V1632">
        <v>62</v>
      </c>
      <c r="W1632">
        <v>0</v>
      </c>
      <c r="X1632">
        <v>0</v>
      </c>
      <c r="Y1632">
        <v>0</v>
      </c>
      <c r="Z1632">
        <v>0</v>
      </c>
      <c r="AA1632">
        <v>0</v>
      </c>
    </row>
    <row r="1633" spans="1:27" x14ac:dyDescent="0.25">
      <c r="A1633" t="s">
        <v>2641</v>
      </c>
      <c r="B1633" t="s">
        <v>2642</v>
      </c>
      <c r="C1633" t="s">
        <v>20873</v>
      </c>
      <c r="D1633">
        <v>1</v>
      </c>
      <c r="E1633">
        <v>1</v>
      </c>
      <c r="F1633">
        <v>0</v>
      </c>
      <c r="G1633">
        <v>0</v>
      </c>
      <c r="H1633">
        <v>0</v>
      </c>
      <c r="I1633">
        <v>0</v>
      </c>
      <c r="J1633">
        <v>0</v>
      </c>
      <c r="K1633">
        <v>0</v>
      </c>
      <c r="L1633">
        <v>0</v>
      </c>
      <c r="M1633">
        <v>0</v>
      </c>
      <c r="N1633">
        <v>0</v>
      </c>
      <c r="O1633">
        <v>0</v>
      </c>
      <c r="P1633">
        <v>0</v>
      </c>
      <c r="Q1633">
        <v>0.217</v>
      </c>
      <c r="R1633">
        <v>0.27300000000000002</v>
      </c>
      <c r="S1633">
        <v>0.30299999999999999</v>
      </c>
      <c r="T1633">
        <v>0.57599999999999996</v>
      </c>
      <c r="U1633">
        <v>0.25700000000000001</v>
      </c>
      <c r="V1633">
        <v>57</v>
      </c>
      <c r="W1633">
        <v>0</v>
      </c>
      <c r="X1633">
        <v>0</v>
      </c>
      <c r="Y1633">
        <v>0</v>
      </c>
      <c r="Z1633">
        <v>0</v>
      </c>
      <c r="AA1633">
        <v>0</v>
      </c>
    </row>
    <row r="1634" spans="1:27" x14ac:dyDescent="0.25">
      <c r="A1634" t="s">
        <v>2543</v>
      </c>
      <c r="B1634" t="s">
        <v>2544</v>
      </c>
      <c r="C1634" t="s">
        <v>20895</v>
      </c>
      <c r="D1634">
        <v>1</v>
      </c>
      <c r="E1634">
        <v>1</v>
      </c>
      <c r="F1634">
        <v>0</v>
      </c>
      <c r="G1634">
        <v>0</v>
      </c>
      <c r="H1634">
        <v>0</v>
      </c>
      <c r="I1634">
        <v>0</v>
      </c>
      <c r="J1634">
        <v>0</v>
      </c>
      <c r="K1634">
        <v>0</v>
      </c>
      <c r="L1634">
        <v>0</v>
      </c>
      <c r="M1634">
        <v>0</v>
      </c>
      <c r="N1634">
        <v>0</v>
      </c>
      <c r="O1634">
        <v>0</v>
      </c>
      <c r="P1634">
        <v>0</v>
      </c>
      <c r="Q1634">
        <v>0.23400000000000001</v>
      </c>
      <c r="R1634">
        <v>0.27700000000000002</v>
      </c>
      <c r="S1634">
        <v>0.30199999999999999</v>
      </c>
      <c r="T1634">
        <v>0.57899999999999996</v>
      </c>
      <c r="U1634">
        <v>0.25700000000000001</v>
      </c>
      <c r="V1634">
        <v>62</v>
      </c>
      <c r="W1634">
        <v>0</v>
      </c>
      <c r="X1634">
        <v>0</v>
      </c>
      <c r="Y1634">
        <v>0</v>
      </c>
      <c r="Z1634">
        <v>0</v>
      </c>
      <c r="AA1634">
        <v>0</v>
      </c>
    </row>
    <row r="1635" spans="1:27" x14ac:dyDescent="0.25">
      <c r="A1635" t="s">
        <v>3537</v>
      </c>
      <c r="B1635" t="s">
        <v>3538</v>
      </c>
      <c r="C1635" t="s">
        <v>20890</v>
      </c>
      <c r="D1635">
        <v>1</v>
      </c>
      <c r="E1635">
        <v>1</v>
      </c>
      <c r="F1635">
        <v>0</v>
      </c>
      <c r="G1635">
        <v>0</v>
      </c>
      <c r="H1635">
        <v>0</v>
      </c>
      <c r="I1635">
        <v>0</v>
      </c>
      <c r="J1635">
        <v>0</v>
      </c>
      <c r="K1635">
        <v>0</v>
      </c>
      <c r="L1635">
        <v>0</v>
      </c>
      <c r="M1635">
        <v>0</v>
      </c>
      <c r="N1635">
        <v>0</v>
      </c>
      <c r="O1635">
        <v>0</v>
      </c>
      <c r="P1635">
        <v>0</v>
      </c>
      <c r="Q1635">
        <v>0.219</v>
      </c>
      <c r="R1635">
        <v>0.26500000000000001</v>
      </c>
      <c r="S1635">
        <v>0.317</v>
      </c>
      <c r="T1635">
        <v>0.58099999999999996</v>
      </c>
      <c r="U1635">
        <v>0.25700000000000001</v>
      </c>
      <c r="V1635">
        <v>63</v>
      </c>
      <c r="W1635">
        <v>0</v>
      </c>
      <c r="X1635">
        <v>0</v>
      </c>
      <c r="Y1635">
        <v>0</v>
      </c>
      <c r="Z1635">
        <v>0</v>
      </c>
      <c r="AA1635">
        <v>0</v>
      </c>
    </row>
    <row r="1636" spans="1:27" x14ac:dyDescent="0.25">
      <c r="A1636" t="s">
        <v>2647</v>
      </c>
      <c r="B1636" t="s">
        <v>2648</v>
      </c>
      <c r="C1636" t="s">
        <v>20880</v>
      </c>
      <c r="D1636">
        <v>1</v>
      </c>
      <c r="E1636">
        <v>1</v>
      </c>
      <c r="F1636">
        <v>0</v>
      </c>
      <c r="G1636">
        <v>0</v>
      </c>
      <c r="H1636">
        <v>0</v>
      </c>
      <c r="I1636">
        <v>0</v>
      </c>
      <c r="J1636">
        <v>0</v>
      </c>
      <c r="K1636">
        <v>0</v>
      </c>
      <c r="L1636">
        <v>0</v>
      </c>
      <c r="M1636">
        <v>0</v>
      </c>
      <c r="N1636">
        <v>0</v>
      </c>
      <c r="O1636">
        <v>0</v>
      </c>
      <c r="P1636">
        <v>0</v>
      </c>
      <c r="Q1636">
        <v>0.222</v>
      </c>
      <c r="R1636">
        <v>0.27200000000000002</v>
      </c>
      <c r="S1636">
        <v>0.307</v>
      </c>
      <c r="T1636">
        <v>0.57899999999999996</v>
      </c>
      <c r="U1636">
        <v>0.25700000000000001</v>
      </c>
      <c r="V1636">
        <v>52</v>
      </c>
      <c r="W1636">
        <v>0</v>
      </c>
      <c r="X1636">
        <v>0</v>
      </c>
      <c r="Y1636">
        <v>-0.1</v>
      </c>
      <c r="Z1636">
        <v>0</v>
      </c>
      <c r="AA1636">
        <v>0</v>
      </c>
    </row>
    <row r="1637" spans="1:27" x14ac:dyDescent="0.25">
      <c r="A1637" t="s">
        <v>3666</v>
      </c>
      <c r="B1637" t="s">
        <v>3667</v>
      </c>
      <c r="C1637" t="s">
        <v>20893</v>
      </c>
      <c r="D1637">
        <v>1</v>
      </c>
      <c r="E1637">
        <v>1</v>
      </c>
      <c r="F1637">
        <v>0</v>
      </c>
      <c r="G1637">
        <v>0</v>
      </c>
      <c r="H1637">
        <v>0</v>
      </c>
      <c r="I1637">
        <v>0</v>
      </c>
      <c r="J1637">
        <v>0</v>
      </c>
      <c r="K1637">
        <v>0</v>
      </c>
      <c r="L1637">
        <v>0</v>
      </c>
      <c r="M1637">
        <v>0</v>
      </c>
      <c r="N1637">
        <v>0</v>
      </c>
      <c r="O1637">
        <v>0</v>
      </c>
      <c r="P1637">
        <v>0</v>
      </c>
      <c r="Q1637">
        <v>0.222</v>
      </c>
      <c r="R1637">
        <v>0.27900000000000003</v>
      </c>
      <c r="S1637">
        <v>0.29599999999999999</v>
      </c>
      <c r="T1637">
        <v>0.57499999999999996</v>
      </c>
      <c r="U1637">
        <v>0.25700000000000001</v>
      </c>
      <c r="V1637">
        <v>61</v>
      </c>
      <c r="W1637">
        <v>0</v>
      </c>
      <c r="X1637">
        <v>0</v>
      </c>
      <c r="Y1637">
        <v>0</v>
      </c>
      <c r="Z1637">
        <v>0</v>
      </c>
      <c r="AA1637">
        <v>0</v>
      </c>
    </row>
    <row r="1638" spans="1:27" x14ac:dyDescent="0.25">
      <c r="A1638" t="s">
        <v>21007</v>
      </c>
      <c r="B1638" t="s">
        <v>21008</v>
      </c>
      <c r="C1638" t="s">
        <v>20866</v>
      </c>
      <c r="D1638">
        <v>1</v>
      </c>
      <c r="E1638">
        <v>1</v>
      </c>
      <c r="F1638">
        <v>0</v>
      </c>
      <c r="G1638">
        <v>0</v>
      </c>
      <c r="H1638">
        <v>0</v>
      </c>
      <c r="I1638">
        <v>0</v>
      </c>
      <c r="J1638">
        <v>0</v>
      </c>
      <c r="K1638">
        <v>0</v>
      </c>
      <c r="L1638">
        <v>0</v>
      </c>
      <c r="M1638">
        <v>0</v>
      </c>
      <c r="N1638">
        <v>0</v>
      </c>
      <c r="O1638">
        <v>0</v>
      </c>
      <c r="P1638">
        <v>0</v>
      </c>
      <c r="Q1638">
        <v>0.23300000000000001</v>
      </c>
      <c r="R1638">
        <v>0.26900000000000002</v>
      </c>
      <c r="S1638">
        <v>0.312</v>
      </c>
      <c r="T1638">
        <v>0.58199999999999996</v>
      </c>
      <c r="U1638">
        <v>0.25600000000000001</v>
      </c>
      <c r="V1638">
        <v>57</v>
      </c>
      <c r="W1638">
        <v>0</v>
      </c>
      <c r="X1638">
        <v>0</v>
      </c>
      <c r="Y1638">
        <v>0</v>
      </c>
      <c r="Z1638">
        <v>0</v>
      </c>
      <c r="AA1638">
        <v>0</v>
      </c>
    </row>
    <row r="1639" spans="1:27" x14ac:dyDescent="0.25">
      <c r="A1639" t="s">
        <v>3522</v>
      </c>
      <c r="B1639" t="s">
        <v>3523</v>
      </c>
      <c r="C1639" t="s">
        <v>20865</v>
      </c>
      <c r="D1639">
        <v>1</v>
      </c>
      <c r="E1639">
        <v>1</v>
      </c>
      <c r="F1639">
        <v>0</v>
      </c>
      <c r="G1639">
        <v>0</v>
      </c>
      <c r="H1639">
        <v>0</v>
      </c>
      <c r="I1639">
        <v>0</v>
      </c>
      <c r="J1639">
        <v>0</v>
      </c>
      <c r="K1639">
        <v>0</v>
      </c>
      <c r="L1639">
        <v>0</v>
      </c>
      <c r="M1639">
        <v>0</v>
      </c>
      <c r="N1639">
        <v>0</v>
      </c>
      <c r="O1639">
        <v>0</v>
      </c>
      <c r="P1639">
        <v>0</v>
      </c>
      <c r="Q1639">
        <v>0.221</v>
      </c>
      <c r="R1639">
        <v>0.27300000000000002</v>
      </c>
      <c r="S1639">
        <v>0.30499999999999999</v>
      </c>
      <c r="T1639">
        <v>0.57899999999999996</v>
      </c>
      <c r="U1639">
        <v>0.25600000000000001</v>
      </c>
      <c r="V1639">
        <v>63</v>
      </c>
      <c r="W1639">
        <v>0</v>
      </c>
      <c r="X1639">
        <v>0</v>
      </c>
      <c r="Y1639">
        <v>0</v>
      </c>
      <c r="Z1639">
        <v>0</v>
      </c>
      <c r="AA1639">
        <v>0</v>
      </c>
    </row>
    <row r="1640" spans="1:27" x14ac:dyDescent="0.25">
      <c r="A1640" t="s">
        <v>3926</v>
      </c>
      <c r="B1640" t="s">
        <v>3927</v>
      </c>
      <c r="C1640" t="s">
        <v>20868</v>
      </c>
      <c r="D1640">
        <v>1</v>
      </c>
      <c r="E1640">
        <v>1</v>
      </c>
      <c r="F1640">
        <v>0</v>
      </c>
      <c r="G1640">
        <v>0</v>
      </c>
      <c r="H1640">
        <v>0</v>
      </c>
      <c r="I1640">
        <v>0</v>
      </c>
      <c r="J1640">
        <v>0</v>
      </c>
      <c r="K1640">
        <v>0</v>
      </c>
      <c r="L1640">
        <v>0</v>
      </c>
      <c r="M1640">
        <v>0</v>
      </c>
      <c r="N1640">
        <v>0</v>
      </c>
      <c r="O1640">
        <v>0</v>
      </c>
      <c r="P1640">
        <v>0</v>
      </c>
      <c r="Q1640">
        <v>0.20499999999999999</v>
      </c>
      <c r="R1640">
        <v>0.252</v>
      </c>
      <c r="S1640">
        <v>0.33500000000000002</v>
      </c>
      <c r="T1640">
        <v>0.58699999999999997</v>
      </c>
      <c r="U1640">
        <v>0.25600000000000001</v>
      </c>
      <c r="V1640">
        <v>57</v>
      </c>
      <c r="W1640">
        <v>0</v>
      </c>
      <c r="X1640">
        <v>0</v>
      </c>
      <c r="Y1640">
        <v>0</v>
      </c>
      <c r="Z1640">
        <v>0</v>
      </c>
      <c r="AA1640">
        <v>0</v>
      </c>
    </row>
    <row r="1641" spans="1:27" x14ac:dyDescent="0.25">
      <c r="A1641" t="s">
        <v>3631</v>
      </c>
      <c r="B1641" t="s">
        <v>3632</v>
      </c>
      <c r="C1641" t="s">
        <v>20877</v>
      </c>
      <c r="D1641">
        <v>1</v>
      </c>
      <c r="E1641">
        <v>1</v>
      </c>
      <c r="F1641">
        <v>0</v>
      </c>
      <c r="G1641">
        <v>0</v>
      </c>
      <c r="H1641">
        <v>0</v>
      </c>
      <c r="I1641">
        <v>0</v>
      </c>
      <c r="J1641">
        <v>0</v>
      </c>
      <c r="K1641">
        <v>0</v>
      </c>
      <c r="L1641">
        <v>0</v>
      </c>
      <c r="M1641">
        <v>0</v>
      </c>
      <c r="N1641">
        <v>0</v>
      </c>
      <c r="O1641">
        <v>0</v>
      </c>
      <c r="P1641">
        <v>0</v>
      </c>
      <c r="Q1641">
        <v>0.223</v>
      </c>
      <c r="R1641">
        <v>0.26300000000000001</v>
      </c>
      <c r="S1641">
        <v>0.32</v>
      </c>
      <c r="T1641">
        <v>0.58299999999999996</v>
      </c>
      <c r="U1641">
        <v>0.25600000000000001</v>
      </c>
      <c r="V1641">
        <v>65</v>
      </c>
      <c r="W1641">
        <v>0</v>
      </c>
      <c r="X1641">
        <v>0</v>
      </c>
      <c r="Y1641">
        <v>0</v>
      </c>
      <c r="Z1641">
        <v>0</v>
      </c>
      <c r="AA1641">
        <v>0</v>
      </c>
    </row>
    <row r="1642" spans="1:27" x14ac:dyDescent="0.25">
      <c r="A1642" t="s">
        <v>2451</v>
      </c>
      <c r="B1642" t="s">
        <v>2452</v>
      </c>
      <c r="C1642" t="s">
        <v>20881</v>
      </c>
      <c r="D1642">
        <v>1</v>
      </c>
      <c r="E1642">
        <v>1</v>
      </c>
      <c r="F1642">
        <v>0</v>
      </c>
      <c r="G1642">
        <v>0</v>
      </c>
      <c r="H1642">
        <v>0</v>
      </c>
      <c r="I1642">
        <v>0</v>
      </c>
      <c r="J1642">
        <v>0</v>
      </c>
      <c r="K1642">
        <v>0</v>
      </c>
      <c r="L1642">
        <v>0</v>
      </c>
      <c r="M1642">
        <v>0</v>
      </c>
      <c r="N1642">
        <v>0</v>
      </c>
      <c r="O1642">
        <v>0</v>
      </c>
      <c r="P1642">
        <v>0</v>
      </c>
      <c r="Q1642">
        <v>0.23799999999999999</v>
      </c>
      <c r="R1642">
        <v>0.27400000000000002</v>
      </c>
      <c r="S1642">
        <v>0.30599999999999999</v>
      </c>
      <c r="T1642">
        <v>0.57999999999999996</v>
      </c>
      <c r="U1642">
        <v>0.25600000000000001</v>
      </c>
      <c r="V1642">
        <v>53</v>
      </c>
      <c r="W1642">
        <v>0</v>
      </c>
      <c r="X1642">
        <v>0</v>
      </c>
      <c r="Y1642">
        <v>-0.1</v>
      </c>
      <c r="Z1642">
        <v>0</v>
      </c>
      <c r="AA1642">
        <v>0</v>
      </c>
    </row>
    <row r="1643" spans="1:27" x14ac:dyDescent="0.25">
      <c r="A1643" t="s">
        <v>1044</v>
      </c>
      <c r="B1643" t="s">
        <v>1045</v>
      </c>
      <c r="C1643" t="s">
        <v>20872</v>
      </c>
      <c r="D1643">
        <v>1</v>
      </c>
      <c r="E1643">
        <v>1</v>
      </c>
      <c r="F1643">
        <v>0</v>
      </c>
      <c r="G1643">
        <v>0</v>
      </c>
      <c r="H1643">
        <v>0</v>
      </c>
      <c r="I1643">
        <v>0</v>
      </c>
      <c r="J1643">
        <v>0</v>
      </c>
      <c r="K1643">
        <v>0</v>
      </c>
      <c r="L1643">
        <v>0</v>
      </c>
      <c r="M1643">
        <v>0</v>
      </c>
      <c r="N1643">
        <v>0</v>
      </c>
      <c r="O1643">
        <v>0</v>
      </c>
      <c r="P1643">
        <v>0</v>
      </c>
      <c r="Q1643">
        <v>0.22700000000000001</v>
      </c>
      <c r="R1643">
        <v>0.26800000000000002</v>
      </c>
      <c r="S1643">
        <v>0.313</v>
      </c>
      <c r="T1643">
        <v>0.58099999999999996</v>
      </c>
      <c r="U1643">
        <v>0.25600000000000001</v>
      </c>
      <c r="V1643">
        <v>58</v>
      </c>
      <c r="W1643">
        <v>0</v>
      </c>
      <c r="X1643">
        <v>0</v>
      </c>
      <c r="Y1643">
        <v>0</v>
      </c>
      <c r="Z1643">
        <v>0</v>
      </c>
      <c r="AA1643">
        <v>0</v>
      </c>
    </row>
    <row r="1644" spans="1:27" x14ac:dyDescent="0.25">
      <c r="A1644" t="s">
        <v>3206</v>
      </c>
      <c r="B1644" t="s">
        <v>3207</v>
      </c>
      <c r="C1644" t="s">
        <v>20867</v>
      </c>
      <c r="D1644">
        <v>1</v>
      </c>
      <c r="E1644">
        <v>1</v>
      </c>
      <c r="F1644">
        <v>0</v>
      </c>
      <c r="G1644">
        <v>0</v>
      </c>
      <c r="H1644">
        <v>0</v>
      </c>
      <c r="I1644">
        <v>0</v>
      </c>
      <c r="J1644">
        <v>0</v>
      </c>
      <c r="K1644">
        <v>0</v>
      </c>
      <c r="L1644">
        <v>0</v>
      </c>
      <c r="M1644">
        <v>0</v>
      </c>
      <c r="N1644">
        <v>0</v>
      </c>
      <c r="O1644">
        <v>0</v>
      </c>
      <c r="P1644">
        <v>0</v>
      </c>
      <c r="Q1644">
        <v>0.22700000000000001</v>
      </c>
      <c r="R1644">
        <v>0.25600000000000001</v>
      </c>
      <c r="S1644">
        <v>0.33700000000000002</v>
      </c>
      <c r="T1644">
        <v>0.59199999999999997</v>
      </c>
      <c r="U1644">
        <v>0.25600000000000001</v>
      </c>
      <c r="V1644">
        <v>58</v>
      </c>
      <c r="W1644">
        <v>0</v>
      </c>
      <c r="X1644">
        <v>0</v>
      </c>
      <c r="Y1644">
        <v>0</v>
      </c>
      <c r="Z1644">
        <v>0</v>
      </c>
      <c r="AA1644">
        <v>0</v>
      </c>
    </row>
    <row r="1645" spans="1:27" x14ac:dyDescent="0.25">
      <c r="A1645" t="s">
        <v>3786</v>
      </c>
      <c r="B1645" t="s">
        <v>3787</v>
      </c>
      <c r="C1645" t="s">
        <v>20884</v>
      </c>
      <c r="D1645">
        <v>1</v>
      </c>
      <c r="E1645">
        <v>1</v>
      </c>
      <c r="F1645">
        <v>0</v>
      </c>
      <c r="G1645">
        <v>0</v>
      </c>
      <c r="H1645">
        <v>0</v>
      </c>
      <c r="I1645">
        <v>0</v>
      </c>
      <c r="J1645">
        <v>0</v>
      </c>
      <c r="K1645">
        <v>0</v>
      </c>
      <c r="L1645">
        <v>0</v>
      </c>
      <c r="M1645">
        <v>0</v>
      </c>
      <c r="N1645">
        <v>0</v>
      </c>
      <c r="O1645">
        <v>0</v>
      </c>
      <c r="P1645">
        <v>0</v>
      </c>
      <c r="Q1645">
        <v>0.193</v>
      </c>
      <c r="R1645">
        <v>0.26100000000000001</v>
      </c>
      <c r="S1645">
        <v>0.316</v>
      </c>
      <c r="T1645">
        <v>0.57799999999999996</v>
      </c>
      <c r="U1645">
        <v>0.25600000000000001</v>
      </c>
      <c r="V1645">
        <v>54</v>
      </c>
      <c r="W1645">
        <v>0</v>
      </c>
      <c r="X1645">
        <v>0</v>
      </c>
      <c r="Y1645">
        <v>-0.1</v>
      </c>
      <c r="Z1645">
        <v>0</v>
      </c>
      <c r="AA1645">
        <v>0</v>
      </c>
    </row>
    <row r="1646" spans="1:27" x14ac:dyDescent="0.25">
      <c r="A1646" t="s">
        <v>2784</v>
      </c>
      <c r="B1646" t="s">
        <v>2785</v>
      </c>
      <c r="C1646" t="s">
        <v>20891</v>
      </c>
      <c r="D1646">
        <v>1</v>
      </c>
      <c r="E1646">
        <v>1</v>
      </c>
      <c r="F1646">
        <v>0</v>
      </c>
      <c r="G1646">
        <v>0</v>
      </c>
      <c r="H1646">
        <v>0</v>
      </c>
      <c r="I1646">
        <v>0</v>
      </c>
      <c r="J1646">
        <v>0</v>
      </c>
      <c r="K1646">
        <v>0</v>
      </c>
      <c r="L1646">
        <v>0</v>
      </c>
      <c r="M1646">
        <v>0</v>
      </c>
      <c r="N1646">
        <v>0</v>
      </c>
      <c r="O1646">
        <v>0</v>
      </c>
      <c r="P1646">
        <v>0</v>
      </c>
      <c r="Q1646">
        <v>0.23</v>
      </c>
      <c r="R1646">
        <v>0.27800000000000002</v>
      </c>
      <c r="S1646">
        <v>0.29799999999999999</v>
      </c>
      <c r="T1646">
        <v>0.57599999999999996</v>
      </c>
      <c r="U1646">
        <v>0.25600000000000001</v>
      </c>
      <c r="V1646">
        <v>62</v>
      </c>
      <c r="W1646">
        <v>0</v>
      </c>
      <c r="X1646">
        <v>0</v>
      </c>
      <c r="Y1646">
        <v>0</v>
      </c>
      <c r="Z1646">
        <v>0</v>
      </c>
      <c r="AA1646">
        <v>0</v>
      </c>
    </row>
    <row r="1647" spans="1:27" x14ac:dyDescent="0.25">
      <c r="A1647" t="s">
        <v>1765</v>
      </c>
      <c r="B1647" t="s">
        <v>1766</v>
      </c>
      <c r="C1647" t="s">
        <v>20876</v>
      </c>
      <c r="D1647">
        <v>1</v>
      </c>
      <c r="E1647">
        <v>1</v>
      </c>
      <c r="F1647">
        <v>0</v>
      </c>
      <c r="G1647">
        <v>0</v>
      </c>
      <c r="H1647">
        <v>0</v>
      </c>
      <c r="I1647">
        <v>0</v>
      </c>
      <c r="J1647">
        <v>0</v>
      </c>
      <c r="K1647">
        <v>0</v>
      </c>
      <c r="L1647">
        <v>0</v>
      </c>
      <c r="M1647">
        <v>0</v>
      </c>
      <c r="N1647">
        <v>0</v>
      </c>
      <c r="O1647">
        <v>0</v>
      </c>
      <c r="P1647">
        <v>0</v>
      </c>
      <c r="Q1647">
        <v>0.21299999999999999</v>
      </c>
      <c r="R1647">
        <v>0.26200000000000001</v>
      </c>
      <c r="S1647">
        <v>0.32</v>
      </c>
      <c r="T1647">
        <v>0.58199999999999996</v>
      </c>
      <c r="U1647">
        <v>0.25600000000000001</v>
      </c>
      <c r="V1647">
        <v>62</v>
      </c>
      <c r="W1647">
        <v>0</v>
      </c>
      <c r="X1647">
        <v>0</v>
      </c>
      <c r="Y1647">
        <v>0</v>
      </c>
      <c r="Z1647">
        <v>0</v>
      </c>
      <c r="AA1647">
        <v>0</v>
      </c>
    </row>
    <row r="1648" spans="1:27" x14ac:dyDescent="0.25">
      <c r="A1648" t="s">
        <v>2740</v>
      </c>
      <c r="B1648" t="s">
        <v>2741</v>
      </c>
      <c r="C1648" t="s">
        <v>20886</v>
      </c>
      <c r="D1648">
        <v>1</v>
      </c>
      <c r="E1648">
        <v>1</v>
      </c>
      <c r="F1648">
        <v>0</v>
      </c>
      <c r="G1648">
        <v>0</v>
      </c>
      <c r="H1648">
        <v>0</v>
      </c>
      <c r="I1648">
        <v>0</v>
      </c>
      <c r="J1648">
        <v>0</v>
      </c>
      <c r="K1648">
        <v>0</v>
      </c>
      <c r="L1648">
        <v>0</v>
      </c>
      <c r="M1648">
        <v>0</v>
      </c>
      <c r="N1648">
        <v>0</v>
      </c>
      <c r="O1648">
        <v>0</v>
      </c>
      <c r="P1648">
        <v>0</v>
      </c>
      <c r="Q1648">
        <v>0.224</v>
      </c>
      <c r="R1648">
        <v>0.27400000000000002</v>
      </c>
      <c r="S1648">
        <v>0.30199999999999999</v>
      </c>
      <c r="T1648">
        <v>0.57599999999999996</v>
      </c>
      <c r="U1648">
        <v>0.25600000000000001</v>
      </c>
      <c r="V1648">
        <v>58</v>
      </c>
      <c r="W1648">
        <v>0</v>
      </c>
      <c r="X1648">
        <v>0</v>
      </c>
      <c r="Y1648">
        <v>0</v>
      </c>
      <c r="Z1648">
        <v>0</v>
      </c>
      <c r="AA1648">
        <v>0</v>
      </c>
    </row>
    <row r="1649" spans="1:27" x14ac:dyDescent="0.25">
      <c r="A1649" t="s">
        <v>3117</v>
      </c>
      <c r="B1649" t="s">
        <v>3118</v>
      </c>
      <c r="C1649" t="s">
        <v>20892</v>
      </c>
      <c r="D1649">
        <v>1</v>
      </c>
      <c r="E1649">
        <v>1</v>
      </c>
      <c r="F1649">
        <v>0</v>
      </c>
      <c r="G1649">
        <v>0</v>
      </c>
      <c r="H1649">
        <v>0</v>
      </c>
      <c r="I1649">
        <v>0</v>
      </c>
      <c r="J1649">
        <v>0</v>
      </c>
      <c r="K1649">
        <v>0</v>
      </c>
      <c r="L1649">
        <v>0</v>
      </c>
      <c r="M1649">
        <v>0</v>
      </c>
      <c r="N1649">
        <v>0</v>
      </c>
      <c r="O1649">
        <v>0</v>
      </c>
      <c r="P1649">
        <v>0</v>
      </c>
      <c r="Q1649">
        <v>0.22600000000000001</v>
      </c>
      <c r="R1649">
        <v>0.26</v>
      </c>
      <c r="S1649">
        <v>0.32500000000000001</v>
      </c>
      <c r="T1649">
        <v>0.58499999999999996</v>
      </c>
      <c r="U1649">
        <v>0.25600000000000001</v>
      </c>
      <c r="V1649">
        <v>57</v>
      </c>
      <c r="W1649">
        <v>0</v>
      </c>
      <c r="X1649">
        <v>0</v>
      </c>
      <c r="Y1649">
        <v>-0.1</v>
      </c>
      <c r="Z1649">
        <v>0</v>
      </c>
      <c r="AA1649">
        <v>0</v>
      </c>
    </row>
    <row r="1650" spans="1:27" x14ac:dyDescent="0.25">
      <c r="A1650" t="s">
        <v>4358</v>
      </c>
      <c r="B1650" t="s">
        <v>4359</v>
      </c>
      <c r="C1650" t="s">
        <v>20866</v>
      </c>
      <c r="D1650">
        <v>1</v>
      </c>
      <c r="E1650">
        <v>1</v>
      </c>
      <c r="F1650">
        <v>0</v>
      </c>
      <c r="G1650">
        <v>0</v>
      </c>
      <c r="H1650">
        <v>0</v>
      </c>
      <c r="I1650">
        <v>0</v>
      </c>
      <c r="J1650">
        <v>0</v>
      </c>
      <c r="K1650">
        <v>0</v>
      </c>
      <c r="L1650">
        <v>0</v>
      </c>
      <c r="M1650">
        <v>0</v>
      </c>
      <c r="N1650">
        <v>0</v>
      </c>
      <c r="O1650">
        <v>0</v>
      </c>
      <c r="P1650">
        <v>0</v>
      </c>
      <c r="Q1650">
        <v>0.22800000000000001</v>
      </c>
      <c r="R1650">
        <v>0.27700000000000002</v>
      </c>
      <c r="S1650">
        <v>0.30199999999999999</v>
      </c>
      <c r="T1650">
        <v>0.57899999999999996</v>
      </c>
      <c r="U1650">
        <v>0.25600000000000001</v>
      </c>
      <c r="V1650">
        <v>57</v>
      </c>
      <c r="W1650">
        <v>0</v>
      </c>
      <c r="X1650">
        <v>0</v>
      </c>
      <c r="Y1650">
        <v>-0.1</v>
      </c>
      <c r="Z1650">
        <v>0</v>
      </c>
      <c r="AA1650">
        <v>0</v>
      </c>
    </row>
    <row r="1651" spans="1:27" x14ac:dyDescent="0.25">
      <c r="A1651" t="s">
        <v>21009</v>
      </c>
      <c r="B1651" t="s">
        <v>21010</v>
      </c>
      <c r="C1651" t="s">
        <v>20881</v>
      </c>
      <c r="D1651">
        <v>1</v>
      </c>
      <c r="E1651">
        <v>1</v>
      </c>
      <c r="F1651">
        <v>0</v>
      </c>
      <c r="G1651">
        <v>0</v>
      </c>
      <c r="H1651">
        <v>0</v>
      </c>
      <c r="I1651">
        <v>0</v>
      </c>
      <c r="J1651">
        <v>0</v>
      </c>
      <c r="K1651">
        <v>0</v>
      </c>
      <c r="L1651">
        <v>0</v>
      </c>
      <c r="M1651">
        <v>0</v>
      </c>
      <c r="N1651">
        <v>0</v>
      </c>
      <c r="O1651">
        <v>0</v>
      </c>
      <c r="P1651">
        <v>0</v>
      </c>
      <c r="Q1651">
        <v>0.219</v>
      </c>
      <c r="R1651">
        <v>0.26600000000000001</v>
      </c>
      <c r="S1651">
        <v>0.313</v>
      </c>
      <c r="T1651">
        <v>0.57899999999999996</v>
      </c>
      <c r="U1651">
        <v>0.25600000000000001</v>
      </c>
      <c r="V1651">
        <v>53</v>
      </c>
      <c r="W1651">
        <v>0</v>
      </c>
      <c r="X1651">
        <v>0</v>
      </c>
      <c r="Y1651">
        <v>-0.1</v>
      </c>
      <c r="Z1651">
        <v>0</v>
      </c>
      <c r="AA1651">
        <v>0</v>
      </c>
    </row>
    <row r="1652" spans="1:27" x14ac:dyDescent="0.25">
      <c r="A1652" t="s">
        <v>4607</v>
      </c>
      <c r="B1652" t="s">
        <v>4608</v>
      </c>
      <c r="C1652" t="s">
        <v>20865</v>
      </c>
      <c r="D1652">
        <v>7</v>
      </c>
      <c r="E1652">
        <v>6</v>
      </c>
      <c r="F1652">
        <v>1</v>
      </c>
      <c r="G1652">
        <v>0</v>
      </c>
      <c r="H1652">
        <v>0</v>
      </c>
      <c r="I1652">
        <v>0</v>
      </c>
      <c r="J1652">
        <v>1</v>
      </c>
      <c r="K1652">
        <v>1</v>
      </c>
      <c r="L1652">
        <v>0</v>
      </c>
      <c r="M1652">
        <v>2</v>
      </c>
      <c r="N1652">
        <v>0</v>
      </c>
      <c r="O1652">
        <v>0</v>
      </c>
      <c r="P1652">
        <v>0</v>
      </c>
      <c r="Q1652">
        <v>0.23499999999999999</v>
      </c>
      <c r="R1652">
        <v>0.26700000000000002</v>
      </c>
      <c r="S1652">
        <v>0.318</v>
      </c>
      <c r="T1652">
        <v>0.58499999999999996</v>
      </c>
      <c r="U1652">
        <v>0.25600000000000001</v>
      </c>
      <c r="V1652">
        <v>63</v>
      </c>
      <c r="W1652">
        <v>0</v>
      </c>
      <c r="X1652">
        <v>0</v>
      </c>
      <c r="Y1652">
        <v>-0.3</v>
      </c>
      <c r="Z1652">
        <v>0</v>
      </c>
      <c r="AA1652">
        <v>0</v>
      </c>
    </row>
    <row r="1653" spans="1:27" x14ac:dyDescent="0.25">
      <c r="A1653" t="s">
        <v>3420</v>
      </c>
      <c r="B1653" t="s">
        <v>3421</v>
      </c>
      <c r="C1653" t="s">
        <v>20871</v>
      </c>
      <c r="D1653">
        <v>14</v>
      </c>
      <c r="E1653">
        <v>12</v>
      </c>
      <c r="F1653">
        <v>3</v>
      </c>
      <c r="G1653">
        <v>1</v>
      </c>
      <c r="H1653">
        <v>0</v>
      </c>
      <c r="I1653">
        <v>0</v>
      </c>
      <c r="J1653">
        <v>1</v>
      </c>
      <c r="K1653">
        <v>1</v>
      </c>
      <c r="L1653">
        <v>1</v>
      </c>
      <c r="M1653">
        <v>4</v>
      </c>
      <c r="N1653">
        <v>0</v>
      </c>
      <c r="O1653">
        <v>0</v>
      </c>
      <c r="P1653">
        <v>0</v>
      </c>
      <c r="Q1653">
        <v>0.21299999999999999</v>
      </c>
      <c r="R1653">
        <v>0.27300000000000002</v>
      </c>
      <c r="S1653">
        <v>0.30199999999999999</v>
      </c>
      <c r="T1653">
        <v>0.57499999999999996</v>
      </c>
      <c r="U1653">
        <v>0.25600000000000001</v>
      </c>
      <c r="V1653">
        <v>61</v>
      </c>
      <c r="W1653">
        <v>0</v>
      </c>
      <c r="X1653">
        <v>0</v>
      </c>
      <c r="Y1653">
        <v>-0.6</v>
      </c>
      <c r="Z1653">
        <v>0.1</v>
      </c>
      <c r="AA1653">
        <v>0</v>
      </c>
    </row>
    <row r="1654" spans="1:27" x14ac:dyDescent="0.25">
      <c r="A1654">
        <v>1551</v>
      </c>
      <c r="B1654" t="s">
        <v>4463</v>
      </c>
      <c r="C1654" t="s">
        <v>20872</v>
      </c>
      <c r="D1654">
        <v>151</v>
      </c>
      <c r="E1654">
        <v>134</v>
      </c>
      <c r="F1654">
        <v>26</v>
      </c>
      <c r="G1654">
        <v>6</v>
      </c>
      <c r="H1654">
        <v>0</v>
      </c>
      <c r="I1654">
        <v>3</v>
      </c>
      <c r="J1654">
        <v>13</v>
      </c>
      <c r="K1654">
        <v>14</v>
      </c>
      <c r="L1654">
        <v>14</v>
      </c>
      <c r="M1654">
        <v>50</v>
      </c>
      <c r="N1654">
        <v>1</v>
      </c>
      <c r="O1654">
        <v>1</v>
      </c>
      <c r="P1654">
        <v>1</v>
      </c>
      <c r="Q1654">
        <v>0.19700000000000001</v>
      </c>
      <c r="R1654">
        <v>0.27500000000000002</v>
      </c>
      <c r="S1654">
        <v>0.316</v>
      </c>
      <c r="T1654">
        <v>0.59099999999999997</v>
      </c>
      <c r="U1654">
        <v>0.25600000000000001</v>
      </c>
      <c r="V1654">
        <v>57</v>
      </c>
      <c r="W1654">
        <v>-0.4</v>
      </c>
      <c r="X1654">
        <v>0.3</v>
      </c>
      <c r="Y1654">
        <v>-7.9</v>
      </c>
      <c r="Z1654">
        <v>3.4</v>
      </c>
      <c r="AA1654">
        <v>0</v>
      </c>
    </row>
    <row r="1655" spans="1:27" x14ac:dyDescent="0.25">
      <c r="A1655" t="s">
        <v>1697</v>
      </c>
      <c r="B1655" t="s">
        <v>1698</v>
      </c>
      <c r="C1655" t="s">
        <v>20886</v>
      </c>
      <c r="D1655">
        <v>1</v>
      </c>
      <c r="E1655">
        <v>1</v>
      </c>
      <c r="F1655">
        <v>0</v>
      </c>
      <c r="G1655">
        <v>0</v>
      </c>
      <c r="H1655">
        <v>0</v>
      </c>
      <c r="I1655">
        <v>0</v>
      </c>
      <c r="J1655">
        <v>0</v>
      </c>
      <c r="K1655">
        <v>0</v>
      </c>
      <c r="L1655">
        <v>0</v>
      </c>
      <c r="M1655">
        <v>0</v>
      </c>
      <c r="N1655">
        <v>0</v>
      </c>
      <c r="O1655">
        <v>0</v>
      </c>
      <c r="P1655">
        <v>0</v>
      </c>
      <c r="Q1655">
        <v>0.20399999999999999</v>
      </c>
      <c r="R1655">
        <v>0.26700000000000002</v>
      </c>
      <c r="S1655">
        <v>0.308</v>
      </c>
      <c r="T1655">
        <v>0.57499999999999996</v>
      </c>
      <c r="U1655">
        <v>0.25600000000000001</v>
      </c>
      <c r="V1655">
        <v>57</v>
      </c>
      <c r="W1655">
        <v>0</v>
      </c>
      <c r="X1655">
        <v>0</v>
      </c>
      <c r="Y1655">
        <v>0</v>
      </c>
      <c r="Z1655">
        <v>0</v>
      </c>
      <c r="AA1655">
        <v>0</v>
      </c>
    </row>
    <row r="1656" spans="1:27" x14ac:dyDescent="0.25">
      <c r="A1656" t="s">
        <v>2960</v>
      </c>
      <c r="B1656" t="s">
        <v>2961</v>
      </c>
      <c r="C1656" t="s">
        <v>20873</v>
      </c>
      <c r="D1656">
        <v>1</v>
      </c>
      <c r="E1656">
        <v>1</v>
      </c>
      <c r="F1656">
        <v>0</v>
      </c>
      <c r="G1656">
        <v>0</v>
      </c>
      <c r="H1656">
        <v>0</v>
      </c>
      <c r="I1656">
        <v>0</v>
      </c>
      <c r="J1656">
        <v>0</v>
      </c>
      <c r="K1656">
        <v>0</v>
      </c>
      <c r="L1656">
        <v>0</v>
      </c>
      <c r="M1656">
        <v>0</v>
      </c>
      <c r="N1656">
        <v>0</v>
      </c>
      <c r="O1656">
        <v>0</v>
      </c>
      <c r="P1656">
        <v>0</v>
      </c>
      <c r="Q1656">
        <v>0.20799999999999999</v>
      </c>
      <c r="R1656">
        <v>0.25800000000000001</v>
      </c>
      <c r="S1656">
        <v>0.32300000000000001</v>
      </c>
      <c r="T1656">
        <v>0.58099999999999996</v>
      </c>
      <c r="U1656">
        <v>0.25600000000000001</v>
      </c>
      <c r="V1656">
        <v>56</v>
      </c>
      <c r="W1656">
        <v>0</v>
      </c>
      <c r="X1656">
        <v>0</v>
      </c>
      <c r="Y1656">
        <v>-0.1</v>
      </c>
      <c r="Z1656">
        <v>0</v>
      </c>
      <c r="AA1656">
        <v>0</v>
      </c>
    </row>
    <row r="1657" spans="1:27" x14ac:dyDescent="0.25">
      <c r="A1657" t="s">
        <v>2386</v>
      </c>
      <c r="B1657" t="s">
        <v>2387</v>
      </c>
      <c r="C1657" t="s">
        <v>20865</v>
      </c>
      <c r="D1657">
        <v>1</v>
      </c>
      <c r="E1657">
        <v>1</v>
      </c>
      <c r="F1657">
        <v>0</v>
      </c>
      <c r="G1657">
        <v>0</v>
      </c>
      <c r="H1657">
        <v>0</v>
      </c>
      <c r="I1657">
        <v>0</v>
      </c>
      <c r="J1657">
        <v>0</v>
      </c>
      <c r="K1657">
        <v>0</v>
      </c>
      <c r="L1657">
        <v>0</v>
      </c>
      <c r="M1657">
        <v>0</v>
      </c>
      <c r="N1657">
        <v>0</v>
      </c>
      <c r="O1657">
        <v>0</v>
      </c>
      <c r="P1657">
        <v>0</v>
      </c>
      <c r="Q1657">
        <v>0.23200000000000001</v>
      </c>
      <c r="R1657">
        <v>0.26800000000000002</v>
      </c>
      <c r="S1657">
        <v>0.313</v>
      </c>
      <c r="T1657">
        <v>0.58099999999999996</v>
      </c>
      <c r="U1657">
        <v>0.25600000000000001</v>
      </c>
      <c r="V1657">
        <v>63</v>
      </c>
      <c r="W1657">
        <v>0</v>
      </c>
      <c r="X1657">
        <v>0</v>
      </c>
      <c r="Y1657">
        <v>0</v>
      </c>
      <c r="Z1657">
        <v>0</v>
      </c>
      <c r="AA1657">
        <v>0</v>
      </c>
    </row>
    <row r="1658" spans="1:27" x14ac:dyDescent="0.25">
      <c r="A1658" t="s">
        <v>4007</v>
      </c>
      <c r="B1658" t="s">
        <v>4008</v>
      </c>
      <c r="C1658" t="s">
        <v>20892</v>
      </c>
      <c r="D1658">
        <v>1</v>
      </c>
      <c r="E1658">
        <v>1</v>
      </c>
      <c r="F1658">
        <v>0</v>
      </c>
      <c r="G1658">
        <v>0</v>
      </c>
      <c r="H1658">
        <v>0</v>
      </c>
      <c r="I1658">
        <v>0</v>
      </c>
      <c r="J1658">
        <v>0</v>
      </c>
      <c r="K1658">
        <v>0</v>
      </c>
      <c r="L1658">
        <v>0</v>
      </c>
      <c r="M1658">
        <v>0</v>
      </c>
      <c r="N1658">
        <v>0</v>
      </c>
      <c r="O1658">
        <v>0</v>
      </c>
      <c r="P1658">
        <v>0</v>
      </c>
      <c r="Q1658">
        <v>0.218</v>
      </c>
      <c r="R1658">
        <v>0.27500000000000002</v>
      </c>
      <c r="S1658">
        <v>0.30199999999999999</v>
      </c>
      <c r="T1658">
        <v>0.57599999999999996</v>
      </c>
      <c r="U1658">
        <v>0.25600000000000001</v>
      </c>
      <c r="V1658">
        <v>57</v>
      </c>
      <c r="W1658">
        <v>0</v>
      </c>
      <c r="X1658">
        <v>0</v>
      </c>
      <c r="Y1658">
        <v>-0.1</v>
      </c>
      <c r="Z1658">
        <v>0</v>
      </c>
      <c r="AA1658">
        <v>0</v>
      </c>
    </row>
    <row r="1659" spans="1:27" x14ac:dyDescent="0.25">
      <c r="A1659" t="s">
        <v>4072</v>
      </c>
      <c r="B1659" t="s">
        <v>4073</v>
      </c>
      <c r="C1659" t="s">
        <v>20865</v>
      </c>
      <c r="D1659">
        <v>1</v>
      </c>
      <c r="E1659">
        <v>1</v>
      </c>
      <c r="F1659">
        <v>0</v>
      </c>
      <c r="G1659">
        <v>0</v>
      </c>
      <c r="H1659">
        <v>0</v>
      </c>
      <c r="I1659">
        <v>0</v>
      </c>
      <c r="J1659">
        <v>0</v>
      </c>
      <c r="K1659">
        <v>0</v>
      </c>
      <c r="L1659">
        <v>0</v>
      </c>
      <c r="M1659">
        <v>0</v>
      </c>
      <c r="N1659">
        <v>0</v>
      </c>
      <c r="O1659">
        <v>0</v>
      </c>
      <c r="P1659">
        <v>0</v>
      </c>
      <c r="Q1659">
        <v>0.22500000000000001</v>
      </c>
      <c r="R1659">
        <v>0.28699999999999998</v>
      </c>
      <c r="S1659">
        <v>0.28100000000000003</v>
      </c>
      <c r="T1659">
        <v>0.56899999999999995</v>
      </c>
      <c r="U1659">
        <v>0.25600000000000001</v>
      </c>
      <c r="V1659">
        <v>63</v>
      </c>
      <c r="W1659">
        <v>0</v>
      </c>
      <c r="X1659">
        <v>0</v>
      </c>
      <c r="Y1659">
        <v>0</v>
      </c>
      <c r="Z1659">
        <v>0</v>
      </c>
      <c r="AA1659">
        <v>0</v>
      </c>
    </row>
    <row r="1660" spans="1:27" x14ac:dyDescent="0.25">
      <c r="A1660" t="s">
        <v>5230</v>
      </c>
      <c r="B1660" t="s">
        <v>5231</v>
      </c>
      <c r="C1660" t="s">
        <v>1</v>
      </c>
      <c r="D1660">
        <v>1</v>
      </c>
      <c r="E1660">
        <v>1</v>
      </c>
      <c r="F1660">
        <v>0</v>
      </c>
      <c r="G1660">
        <v>0</v>
      </c>
      <c r="H1660">
        <v>0</v>
      </c>
      <c r="I1660">
        <v>0</v>
      </c>
      <c r="J1660">
        <v>0</v>
      </c>
      <c r="K1660">
        <v>0</v>
      </c>
      <c r="L1660">
        <v>0</v>
      </c>
      <c r="M1660">
        <v>0</v>
      </c>
      <c r="N1660">
        <v>0</v>
      </c>
      <c r="O1660">
        <v>0</v>
      </c>
      <c r="P1660">
        <v>0</v>
      </c>
      <c r="Q1660">
        <v>0.2</v>
      </c>
      <c r="R1660">
        <v>0.254</v>
      </c>
      <c r="S1660">
        <v>0.33100000000000002</v>
      </c>
      <c r="T1660">
        <v>0.58499999999999996</v>
      </c>
      <c r="U1660">
        <v>0.25600000000000001</v>
      </c>
      <c r="V1660">
        <v>57</v>
      </c>
      <c r="W1660">
        <v>0</v>
      </c>
      <c r="X1660">
        <v>0</v>
      </c>
      <c r="Y1660">
        <v>-0.1</v>
      </c>
      <c r="Z1660">
        <v>0</v>
      </c>
      <c r="AA1660">
        <v>0</v>
      </c>
    </row>
    <row r="1661" spans="1:27" x14ac:dyDescent="0.25">
      <c r="A1661" t="s">
        <v>3518</v>
      </c>
      <c r="B1661" t="s">
        <v>3519</v>
      </c>
      <c r="C1661" t="s">
        <v>20867</v>
      </c>
      <c r="D1661">
        <v>1</v>
      </c>
      <c r="E1661">
        <v>1</v>
      </c>
      <c r="F1661">
        <v>0</v>
      </c>
      <c r="G1661">
        <v>0</v>
      </c>
      <c r="H1661">
        <v>0</v>
      </c>
      <c r="I1661">
        <v>0</v>
      </c>
      <c r="J1661">
        <v>0</v>
      </c>
      <c r="K1661">
        <v>0</v>
      </c>
      <c r="L1661">
        <v>0</v>
      </c>
      <c r="M1661">
        <v>0</v>
      </c>
      <c r="N1661">
        <v>0</v>
      </c>
      <c r="O1661">
        <v>0</v>
      </c>
      <c r="P1661">
        <v>0</v>
      </c>
      <c r="Q1661">
        <v>0.217</v>
      </c>
      <c r="R1661">
        <v>0.28000000000000003</v>
      </c>
      <c r="S1661">
        <v>0.29099999999999998</v>
      </c>
      <c r="T1661">
        <v>0.57099999999999995</v>
      </c>
      <c r="U1661">
        <v>0.25600000000000001</v>
      </c>
      <c r="V1661">
        <v>57</v>
      </c>
      <c r="W1661">
        <v>0</v>
      </c>
      <c r="X1661">
        <v>0</v>
      </c>
      <c r="Y1661">
        <v>0</v>
      </c>
      <c r="Z1661">
        <v>0</v>
      </c>
      <c r="AA1661">
        <v>0</v>
      </c>
    </row>
    <row r="1662" spans="1:27" x14ac:dyDescent="0.25">
      <c r="A1662" t="s">
        <v>3014</v>
      </c>
      <c r="B1662" t="s">
        <v>3015</v>
      </c>
      <c r="C1662" t="s">
        <v>20871</v>
      </c>
      <c r="D1662">
        <v>1</v>
      </c>
      <c r="E1662">
        <v>1</v>
      </c>
      <c r="F1662">
        <v>0</v>
      </c>
      <c r="G1662">
        <v>0</v>
      </c>
      <c r="H1662">
        <v>0</v>
      </c>
      <c r="I1662">
        <v>0</v>
      </c>
      <c r="J1662">
        <v>0</v>
      </c>
      <c r="K1662">
        <v>0</v>
      </c>
      <c r="L1662">
        <v>0</v>
      </c>
      <c r="M1662">
        <v>0</v>
      </c>
      <c r="N1662">
        <v>0</v>
      </c>
      <c r="O1662">
        <v>0</v>
      </c>
      <c r="P1662">
        <v>0</v>
      </c>
      <c r="Q1662">
        <v>0.223</v>
      </c>
      <c r="R1662">
        <v>0.27800000000000002</v>
      </c>
      <c r="S1662">
        <v>0.29399999999999998</v>
      </c>
      <c r="T1662">
        <v>0.57199999999999995</v>
      </c>
      <c r="U1662">
        <v>0.25600000000000001</v>
      </c>
      <c r="V1662">
        <v>61</v>
      </c>
      <c r="W1662">
        <v>0</v>
      </c>
      <c r="X1662">
        <v>0</v>
      </c>
      <c r="Y1662">
        <v>0</v>
      </c>
      <c r="Z1662">
        <v>0</v>
      </c>
      <c r="AA1662">
        <v>0</v>
      </c>
    </row>
    <row r="1663" spans="1:27" x14ac:dyDescent="0.25">
      <c r="A1663" t="s">
        <v>3550</v>
      </c>
      <c r="B1663" t="s">
        <v>3551</v>
      </c>
      <c r="C1663" t="s">
        <v>20892</v>
      </c>
      <c r="D1663">
        <v>1</v>
      </c>
      <c r="E1663">
        <v>1</v>
      </c>
      <c r="F1663">
        <v>0</v>
      </c>
      <c r="G1663">
        <v>0</v>
      </c>
      <c r="H1663">
        <v>0</v>
      </c>
      <c r="I1663">
        <v>0</v>
      </c>
      <c r="J1663">
        <v>0</v>
      </c>
      <c r="K1663">
        <v>0</v>
      </c>
      <c r="L1663">
        <v>0</v>
      </c>
      <c r="M1663">
        <v>0</v>
      </c>
      <c r="N1663">
        <v>0</v>
      </c>
      <c r="O1663">
        <v>0</v>
      </c>
      <c r="P1663">
        <v>0</v>
      </c>
      <c r="Q1663">
        <v>0.224</v>
      </c>
      <c r="R1663">
        <v>0.27800000000000002</v>
      </c>
      <c r="S1663">
        <v>0.29599999999999999</v>
      </c>
      <c r="T1663">
        <v>0.57499999999999996</v>
      </c>
      <c r="U1663">
        <v>0.25600000000000001</v>
      </c>
      <c r="V1663">
        <v>57</v>
      </c>
      <c r="W1663">
        <v>0</v>
      </c>
      <c r="X1663">
        <v>0</v>
      </c>
      <c r="Y1663">
        <v>-0.1</v>
      </c>
      <c r="Z1663">
        <v>0</v>
      </c>
      <c r="AA1663">
        <v>0</v>
      </c>
    </row>
    <row r="1664" spans="1:27" x14ac:dyDescent="0.25">
      <c r="A1664" t="s">
        <v>3428</v>
      </c>
      <c r="B1664" t="s">
        <v>3429</v>
      </c>
      <c r="C1664" t="s">
        <v>20865</v>
      </c>
      <c r="D1664">
        <v>1</v>
      </c>
      <c r="E1664">
        <v>1</v>
      </c>
      <c r="F1664">
        <v>0</v>
      </c>
      <c r="G1664">
        <v>0</v>
      </c>
      <c r="H1664">
        <v>0</v>
      </c>
      <c r="I1664">
        <v>0</v>
      </c>
      <c r="J1664">
        <v>0</v>
      </c>
      <c r="K1664">
        <v>0</v>
      </c>
      <c r="L1664">
        <v>0</v>
      </c>
      <c r="M1664">
        <v>0</v>
      </c>
      <c r="N1664">
        <v>0</v>
      </c>
      <c r="O1664">
        <v>0</v>
      </c>
      <c r="P1664">
        <v>0</v>
      </c>
      <c r="Q1664">
        <v>0.22600000000000001</v>
      </c>
      <c r="R1664">
        <v>0.27</v>
      </c>
      <c r="S1664">
        <v>0.308</v>
      </c>
      <c r="T1664">
        <v>0.57799999999999996</v>
      </c>
      <c r="U1664">
        <v>0.25600000000000001</v>
      </c>
      <c r="V1664">
        <v>62</v>
      </c>
      <c r="W1664">
        <v>0</v>
      </c>
      <c r="X1664">
        <v>0</v>
      </c>
      <c r="Y1664">
        <v>0</v>
      </c>
      <c r="Z1664">
        <v>0</v>
      </c>
      <c r="AA1664">
        <v>0</v>
      </c>
    </row>
    <row r="1665" spans="1:27" x14ac:dyDescent="0.25">
      <c r="A1665">
        <v>11863</v>
      </c>
      <c r="B1665" t="s">
        <v>3572</v>
      </c>
      <c r="C1665" t="s">
        <v>20884</v>
      </c>
      <c r="D1665">
        <v>80</v>
      </c>
      <c r="E1665">
        <v>74</v>
      </c>
      <c r="F1665">
        <v>17</v>
      </c>
      <c r="G1665">
        <v>3</v>
      </c>
      <c r="H1665">
        <v>1</v>
      </c>
      <c r="I1665">
        <v>1</v>
      </c>
      <c r="J1665">
        <v>6</v>
      </c>
      <c r="K1665">
        <v>6</v>
      </c>
      <c r="L1665">
        <v>3</v>
      </c>
      <c r="M1665">
        <v>16</v>
      </c>
      <c r="N1665">
        <v>1</v>
      </c>
      <c r="O1665">
        <v>2</v>
      </c>
      <c r="P1665">
        <v>1</v>
      </c>
      <c r="Q1665">
        <v>0.22800000000000001</v>
      </c>
      <c r="R1665">
        <v>0.26600000000000001</v>
      </c>
      <c r="S1665">
        <v>0.315</v>
      </c>
      <c r="T1665">
        <v>0.58099999999999996</v>
      </c>
      <c r="U1665">
        <v>0.25600000000000001</v>
      </c>
      <c r="V1665">
        <v>54</v>
      </c>
      <c r="W1665">
        <v>0</v>
      </c>
      <c r="X1665">
        <v>0.5</v>
      </c>
      <c r="Y1665">
        <v>-4.3</v>
      </c>
      <c r="Z1665">
        <v>0.8</v>
      </c>
      <c r="AA1665">
        <v>-0.1</v>
      </c>
    </row>
    <row r="1666" spans="1:27" x14ac:dyDescent="0.25">
      <c r="A1666" t="s">
        <v>1659</v>
      </c>
      <c r="B1666" t="s">
        <v>1660</v>
      </c>
      <c r="C1666" t="s">
        <v>20893</v>
      </c>
      <c r="D1666">
        <v>1</v>
      </c>
      <c r="E1666">
        <v>1</v>
      </c>
      <c r="F1666">
        <v>0</v>
      </c>
      <c r="G1666">
        <v>0</v>
      </c>
      <c r="H1666">
        <v>0</v>
      </c>
      <c r="I1666">
        <v>0</v>
      </c>
      <c r="J1666">
        <v>0</v>
      </c>
      <c r="K1666">
        <v>0</v>
      </c>
      <c r="L1666">
        <v>0</v>
      </c>
      <c r="M1666">
        <v>0</v>
      </c>
      <c r="N1666">
        <v>0</v>
      </c>
      <c r="O1666">
        <v>0</v>
      </c>
      <c r="P1666">
        <v>0</v>
      </c>
      <c r="Q1666">
        <v>0.23100000000000001</v>
      </c>
      <c r="R1666">
        <v>0.26100000000000001</v>
      </c>
      <c r="S1666">
        <v>0.32200000000000001</v>
      </c>
      <c r="T1666">
        <v>0.58399999999999996</v>
      </c>
      <c r="U1666">
        <v>0.25600000000000001</v>
      </c>
      <c r="V1666">
        <v>60</v>
      </c>
      <c r="W1666">
        <v>0</v>
      </c>
      <c r="X1666">
        <v>0</v>
      </c>
      <c r="Y1666">
        <v>0</v>
      </c>
      <c r="Z1666">
        <v>0</v>
      </c>
      <c r="AA1666">
        <v>0</v>
      </c>
    </row>
    <row r="1667" spans="1:27" x14ac:dyDescent="0.25">
      <c r="A1667" t="s">
        <v>4085</v>
      </c>
      <c r="B1667" t="s">
        <v>4086</v>
      </c>
      <c r="C1667" t="s">
        <v>20878</v>
      </c>
      <c r="D1667">
        <v>1</v>
      </c>
      <c r="E1667">
        <v>1</v>
      </c>
      <c r="F1667">
        <v>0</v>
      </c>
      <c r="G1667">
        <v>0</v>
      </c>
      <c r="H1667">
        <v>0</v>
      </c>
      <c r="I1667">
        <v>0</v>
      </c>
      <c r="J1667">
        <v>0</v>
      </c>
      <c r="K1667">
        <v>0</v>
      </c>
      <c r="L1667">
        <v>0</v>
      </c>
      <c r="M1667">
        <v>0</v>
      </c>
      <c r="N1667">
        <v>0</v>
      </c>
      <c r="O1667">
        <v>0</v>
      </c>
      <c r="P1667">
        <v>0</v>
      </c>
      <c r="Q1667">
        <v>0.23499999999999999</v>
      </c>
      <c r="R1667">
        <v>0.27500000000000002</v>
      </c>
      <c r="S1667">
        <v>0.30199999999999999</v>
      </c>
      <c r="T1667">
        <v>0.57699999999999996</v>
      </c>
      <c r="U1667">
        <v>0.25600000000000001</v>
      </c>
      <c r="V1667">
        <v>56</v>
      </c>
      <c r="W1667">
        <v>0</v>
      </c>
      <c r="X1667">
        <v>0</v>
      </c>
      <c r="Y1667">
        <v>-0.1</v>
      </c>
      <c r="Z1667">
        <v>0</v>
      </c>
      <c r="AA1667">
        <v>0</v>
      </c>
    </row>
    <row r="1668" spans="1:27" x14ac:dyDescent="0.25">
      <c r="A1668" t="s">
        <v>2920</v>
      </c>
      <c r="B1668" t="s">
        <v>2921</v>
      </c>
      <c r="C1668" t="s">
        <v>20876</v>
      </c>
      <c r="D1668">
        <v>1</v>
      </c>
      <c r="E1668">
        <v>1</v>
      </c>
      <c r="F1668">
        <v>0</v>
      </c>
      <c r="G1668">
        <v>0</v>
      </c>
      <c r="H1668">
        <v>0</v>
      </c>
      <c r="I1668">
        <v>0</v>
      </c>
      <c r="J1668">
        <v>0</v>
      </c>
      <c r="K1668">
        <v>0</v>
      </c>
      <c r="L1668">
        <v>0</v>
      </c>
      <c r="M1668">
        <v>0</v>
      </c>
      <c r="N1668">
        <v>0</v>
      </c>
      <c r="O1668">
        <v>0</v>
      </c>
      <c r="P1668">
        <v>0</v>
      </c>
      <c r="Q1668">
        <v>0.20799999999999999</v>
      </c>
      <c r="R1668">
        <v>0.26</v>
      </c>
      <c r="S1668">
        <v>0.31900000000000001</v>
      </c>
      <c r="T1668">
        <v>0.57899999999999996</v>
      </c>
      <c r="U1668">
        <v>0.25600000000000001</v>
      </c>
      <c r="V1668">
        <v>61</v>
      </c>
      <c r="W1668">
        <v>0</v>
      </c>
      <c r="X1668">
        <v>0</v>
      </c>
      <c r="Y1668">
        <v>0</v>
      </c>
      <c r="Z1668">
        <v>0</v>
      </c>
      <c r="AA1668">
        <v>0</v>
      </c>
    </row>
    <row r="1669" spans="1:27" x14ac:dyDescent="0.25">
      <c r="A1669">
        <v>193</v>
      </c>
      <c r="B1669" t="s">
        <v>3641</v>
      </c>
      <c r="C1669" t="s">
        <v>20876</v>
      </c>
      <c r="D1669">
        <v>1</v>
      </c>
      <c r="E1669">
        <v>1</v>
      </c>
      <c r="F1669">
        <v>0</v>
      </c>
      <c r="G1669">
        <v>0</v>
      </c>
      <c r="H1669">
        <v>0</v>
      </c>
      <c r="I1669">
        <v>0</v>
      </c>
      <c r="J1669">
        <v>0</v>
      </c>
      <c r="K1669">
        <v>0</v>
      </c>
      <c r="L1669">
        <v>0</v>
      </c>
      <c r="M1669">
        <v>0</v>
      </c>
      <c r="N1669">
        <v>0</v>
      </c>
      <c r="O1669">
        <v>0</v>
      </c>
      <c r="P1669">
        <v>0</v>
      </c>
      <c r="Q1669">
        <v>0.23200000000000001</v>
      </c>
      <c r="R1669">
        <v>0.26200000000000001</v>
      </c>
      <c r="S1669">
        <v>0.32800000000000001</v>
      </c>
      <c r="T1669">
        <v>0.59</v>
      </c>
      <c r="U1669">
        <v>0.25600000000000001</v>
      </c>
      <c r="V1669">
        <v>61</v>
      </c>
      <c r="W1669">
        <v>0</v>
      </c>
      <c r="X1669">
        <v>0</v>
      </c>
      <c r="Y1669">
        <v>0</v>
      </c>
      <c r="Z1669">
        <v>0</v>
      </c>
      <c r="AA1669">
        <v>0</v>
      </c>
    </row>
    <row r="1670" spans="1:27" x14ac:dyDescent="0.25">
      <c r="A1670" t="s">
        <v>3047</v>
      </c>
      <c r="B1670" t="s">
        <v>3048</v>
      </c>
      <c r="C1670" t="s">
        <v>20890</v>
      </c>
      <c r="D1670">
        <v>1</v>
      </c>
      <c r="E1670">
        <v>1</v>
      </c>
      <c r="F1670">
        <v>0</v>
      </c>
      <c r="G1670">
        <v>0</v>
      </c>
      <c r="H1670">
        <v>0</v>
      </c>
      <c r="I1670">
        <v>0</v>
      </c>
      <c r="J1670">
        <v>0</v>
      </c>
      <c r="K1670">
        <v>0</v>
      </c>
      <c r="L1670">
        <v>0</v>
      </c>
      <c r="M1670">
        <v>0</v>
      </c>
      <c r="N1670">
        <v>0</v>
      </c>
      <c r="O1670">
        <v>0</v>
      </c>
      <c r="P1670">
        <v>0</v>
      </c>
      <c r="Q1670">
        <v>0.218</v>
      </c>
      <c r="R1670">
        <v>0.26700000000000002</v>
      </c>
      <c r="S1670">
        <v>0.311</v>
      </c>
      <c r="T1670">
        <v>0.57799999999999996</v>
      </c>
      <c r="U1670">
        <v>0.255</v>
      </c>
      <c r="V1670">
        <v>62</v>
      </c>
      <c r="W1670">
        <v>0</v>
      </c>
      <c r="X1670">
        <v>0</v>
      </c>
      <c r="Y1670">
        <v>0</v>
      </c>
      <c r="Z1670">
        <v>0</v>
      </c>
      <c r="AA1670">
        <v>0</v>
      </c>
    </row>
    <row r="1671" spans="1:27" x14ac:dyDescent="0.25">
      <c r="A1671" t="s">
        <v>2859</v>
      </c>
      <c r="B1671" t="s">
        <v>2860</v>
      </c>
      <c r="C1671" t="s">
        <v>20867</v>
      </c>
      <c r="D1671">
        <v>1</v>
      </c>
      <c r="E1671">
        <v>1</v>
      </c>
      <c r="F1671">
        <v>0</v>
      </c>
      <c r="G1671">
        <v>0</v>
      </c>
      <c r="H1671">
        <v>0</v>
      </c>
      <c r="I1671">
        <v>0</v>
      </c>
      <c r="J1671">
        <v>0</v>
      </c>
      <c r="K1671">
        <v>0</v>
      </c>
      <c r="L1671">
        <v>0</v>
      </c>
      <c r="M1671">
        <v>0</v>
      </c>
      <c r="N1671">
        <v>0</v>
      </c>
      <c r="O1671">
        <v>0</v>
      </c>
      <c r="P1671">
        <v>0</v>
      </c>
      <c r="Q1671">
        <v>0.21</v>
      </c>
      <c r="R1671">
        <v>0.26100000000000001</v>
      </c>
      <c r="S1671">
        <v>0.318</v>
      </c>
      <c r="T1671">
        <v>0.57899999999999996</v>
      </c>
      <c r="U1671">
        <v>0.255</v>
      </c>
      <c r="V1671">
        <v>57</v>
      </c>
      <c r="W1671">
        <v>0</v>
      </c>
      <c r="X1671">
        <v>0</v>
      </c>
      <c r="Y1671">
        <v>0</v>
      </c>
      <c r="Z1671">
        <v>0</v>
      </c>
      <c r="AA1671">
        <v>0</v>
      </c>
    </row>
    <row r="1672" spans="1:27" x14ac:dyDescent="0.25">
      <c r="A1672" t="s">
        <v>2109</v>
      </c>
      <c r="B1672" t="s">
        <v>2110</v>
      </c>
      <c r="C1672" t="s">
        <v>20873</v>
      </c>
      <c r="D1672">
        <v>1</v>
      </c>
      <c r="E1672">
        <v>1</v>
      </c>
      <c r="F1672">
        <v>0</v>
      </c>
      <c r="G1672">
        <v>0</v>
      </c>
      <c r="H1672">
        <v>0</v>
      </c>
      <c r="I1672">
        <v>0</v>
      </c>
      <c r="J1672">
        <v>0</v>
      </c>
      <c r="K1672">
        <v>0</v>
      </c>
      <c r="L1672">
        <v>0</v>
      </c>
      <c r="M1672">
        <v>0</v>
      </c>
      <c r="N1672">
        <v>0</v>
      </c>
      <c r="O1672">
        <v>0</v>
      </c>
      <c r="P1672">
        <v>0</v>
      </c>
      <c r="Q1672">
        <v>0.218</v>
      </c>
      <c r="R1672">
        <v>0.25700000000000001</v>
      </c>
      <c r="S1672">
        <v>0.32600000000000001</v>
      </c>
      <c r="T1672">
        <v>0.58399999999999996</v>
      </c>
      <c r="U1672">
        <v>0.255</v>
      </c>
      <c r="V1672">
        <v>56</v>
      </c>
      <c r="W1672">
        <v>0</v>
      </c>
      <c r="X1672">
        <v>0</v>
      </c>
      <c r="Y1672">
        <v>-0.1</v>
      </c>
      <c r="Z1672">
        <v>0</v>
      </c>
      <c r="AA1672">
        <v>0</v>
      </c>
    </row>
    <row r="1673" spans="1:27" x14ac:dyDescent="0.25">
      <c r="A1673" t="s">
        <v>3391</v>
      </c>
      <c r="B1673" t="s">
        <v>3392</v>
      </c>
      <c r="C1673" t="s">
        <v>20879</v>
      </c>
      <c r="D1673">
        <v>1</v>
      </c>
      <c r="E1673">
        <v>1</v>
      </c>
      <c r="F1673">
        <v>0</v>
      </c>
      <c r="G1673">
        <v>0</v>
      </c>
      <c r="H1673">
        <v>0</v>
      </c>
      <c r="I1673">
        <v>0</v>
      </c>
      <c r="J1673">
        <v>0</v>
      </c>
      <c r="K1673">
        <v>0</v>
      </c>
      <c r="L1673">
        <v>0</v>
      </c>
      <c r="M1673">
        <v>0</v>
      </c>
      <c r="N1673">
        <v>0</v>
      </c>
      <c r="O1673">
        <v>0</v>
      </c>
      <c r="P1673">
        <v>0</v>
      </c>
      <c r="Q1673">
        <v>0.23400000000000001</v>
      </c>
      <c r="R1673">
        <v>0.26600000000000001</v>
      </c>
      <c r="S1673">
        <v>0.314</v>
      </c>
      <c r="T1673">
        <v>0.57999999999999996</v>
      </c>
      <c r="U1673">
        <v>0.255</v>
      </c>
      <c r="V1673">
        <v>40</v>
      </c>
      <c r="W1673">
        <v>0</v>
      </c>
      <c r="X1673">
        <v>0</v>
      </c>
      <c r="Y1673">
        <v>-0.1</v>
      </c>
      <c r="Z1673">
        <v>0</v>
      </c>
      <c r="AA1673">
        <v>0</v>
      </c>
    </row>
    <row r="1674" spans="1:27" x14ac:dyDescent="0.25">
      <c r="A1674" t="s">
        <v>2617</v>
      </c>
      <c r="B1674" t="s">
        <v>2618</v>
      </c>
      <c r="C1674" t="s">
        <v>20892</v>
      </c>
      <c r="D1674">
        <v>1</v>
      </c>
      <c r="E1674">
        <v>1</v>
      </c>
      <c r="F1674">
        <v>0</v>
      </c>
      <c r="G1674">
        <v>0</v>
      </c>
      <c r="H1674">
        <v>0</v>
      </c>
      <c r="I1674">
        <v>0</v>
      </c>
      <c r="J1674">
        <v>0</v>
      </c>
      <c r="K1674">
        <v>0</v>
      </c>
      <c r="L1674">
        <v>0</v>
      </c>
      <c r="M1674">
        <v>0</v>
      </c>
      <c r="N1674">
        <v>0</v>
      </c>
      <c r="O1674">
        <v>0</v>
      </c>
      <c r="P1674">
        <v>0</v>
      </c>
      <c r="Q1674">
        <v>0.223</v>
      </c>
      <c r="R1674">
        <v>0.25600000000000001</v>
      </c>
      <c r="S1674">
        <v>0.33</v>
      </c>
      <c r="T1674">
        <v>0.58599999999999997</v>
      </c>
      <c r="U1674">
        <v>0.255</v>
      </c>
      <c r="V1674">
        <v>57</v>
      </c>
      <c r="W1674">
        <v>0</v>
      </c>
      <c r="X1674">
        <v>0</v>
      </c>
      <c r="Y1674">
        <v>-0.1</v>
      </c>
      <c r="Z1674">
        <v>0</v>
      </c>
      <c r="AA1674">
        <v>0</v>
      </c>
    </row>
    <row r="1675" spans="1:27" x14ac:dyDescent="0.25">
      <c r="A1675" t="s">
        <v>2416</v>
      </c>
      <c r="B1675" t="s">
        <v>2417</v>
      </c>
      <c r="C1675" t="s">
        <v>20873</v>
      </c>
      <c r="D1675">
        <v>1</v>
      </c>
      <c r="E1675">
        <v>1</v>
      </c>
      <c r="F1675">
        <v>0</v>
      </c>
      <c r="G1675">
        <v>0</v>
      </c>
      <c r="H1675">
        <v>0</v>
      </c>
      <c r="I1675">
        <v>0</v>
      </c>
      <c r="J1675">
        <v>0</v>
      </c>
      <c r="K1675">
        <v>0</v>
      </c>
      <c r="L1675">
        <v>0</v>
      </c>
      <c r="M1675">
        <v>0</v>
      </c>
      <c r="N1675">
        <v>0</v>
      </c>
      <c r="O1675">
        <v>0</v>
      </c>
      <c r="P1675">
        <v>0</v>
      </c>
      <c r="Q1675">
        <v>0.221</v>
      </c>
      <c r="R1675">
        <v>0.26900000000000002</v>
      </c>
      <c r="S1675">
        <v>0.30599999999999999</v>
      </c>
      <c r="T1675">
        <v>0.57499999999999996</v>
      </c>
      <c r="U1675">
        <v>0.255</v>
      </c>
      <c r="V1675">
        <v>56</v>
      </c>
      <c r="W1675">
        <v>0</v>
      </c>
      <c r="X1675">
        <v>0</v>
      </c>
      <c r="Y1675">
        <v>-0.1</v>
      </c>
      <c r="Z1675">
        <v>0</v>
      </c>
      <c r="AA1675">
        <v>0</v>
      </c>
    </row>
    <row r="1676" spans="1:27" x14ac:dyDescent="0.25">
      <c r="A1676" t="s">
        <v>3462</v>
      </c>
      <c r="B1676" t="s">
        <v>3463</v>
      </c>
      <c r="C1676" t="s">
        <v>20891</v>
      </c>
      <c r="D1676">
        <v>1</v>
      </c>
      <c r="E1676">
        <v>1</v>
      </c>
      <c r="F1676">
        <v>0</v>
      </c>
      <c r="G1676">
        <v>0</v>
      </c>
      <c r="H1676">
        <v>0</v>
      </c>
      <c r="I1676">
        <v>0</v>
      </c>
      <c r="J1676">
        <v>0</v>
      </c>
      <c r="K1676">
        <v>0</v>
      </c>
      <c r="L1676">
        <v>0</v>
      </c>
      <c r="M1676">
        <v>0</v>
      </c>
      <c r="N1676">
        <v>0</v>
      </c>
      <c r="O1676">
        <v>0</v>
      </c>
      <c r="P1676">
        <v>0</v>
      </c>
      <c r="Q1676">
        <v>0.222</v>
      </c>
      <c r="R1676">
        <v>0.25800000000000001</v>
      </c>
      <c r="S1676">
        <v>0.32500000000000001</v>
      </c>
      <c r="T1676">
        <v>0.58299999999999996</v>
      </c>
      <c r="U1676">
        <v>0.255</v>
      </c>
      <c r="V1676">
        <v>62</v>
      </c>
      <c r="W1676">
        <v>0</v>
      </c>
      <c r="X1676">
        <v>0</v>
      </c>
      <c r="Y1676">
        <v>0</v>
      </c>
      <c r="Z1676">
        <v>0</v>
      </c>
      <c r="AA1676">
        <v>0</v>
      </c>
    </row>
    <row r="1677" spans="1:27" x14ac:dyDescent="0.25">
      <c r="A1677" t="s">
        <v>2832</v>
      </c>
      <c r="B1677" t="s">
        <v>2833</v>
      </c>
      <c r="C1677" t="s">
        <v>20873</v>
      </c>
      <c r="D1677">
        <v>1</v>
      </c>
      <c r="E1677">
        <v>1</v>
      </c>
      <c r="F1677">
        <v>0</v>
      </c>
      <c r="G1677">
        <v>0</v>
      </c>
      <c r="H1677">
        <v>0</v>
      </c>
      <c r="I1677">
        <v>0</v>
      </c>
      <c r="J1677">
        <v>0</v>
      </c>
      <c r="K1677">
        <v>0</v>
      </c>
      <c r="L1677">
        <v>0</v>
      </c>
      <c r="M1677">
        <v>0</v>
      </c>
      <c r="N1677">
        <v>0</v>
      </c>
      <c r="O1677">
        <v>0</v>
      </c>
      <c r="P1677">
        <v>0</v>
      </c>
      <c r="Q1677">
        <v>0.22</v>
      </c>
      <c r="R1677">
        <v>0.26</v>
      </c>
      <c r="S1677">
        <v>0.32300000000000001</v>
      </c>
      <c r="T1677">
        <v>0.58299999999999996</v>
      </c>
      <c r="U1677">
        <v>0.255</v>
      </c>
      <c r="V1677">
        <v>56</v>
      </c>
      <c r="W1677">
        <v>0</v>
      </c>
      <c r="X1677">
        <v>0</v>
      </c>
      <c r="Y1677">
        <v>-0.1</v>
      </c>
      <c r="Z1677">
        <v>0</v>
      </c>
      <c r="AA1677">
        <v>0</v>
      </c>
    </row>
    <row r="1678" spans="1:27" x14ac:dyDescent="0.25">
      <c r="A1678" t="s">
        <v>3578</v>
      </c>
      <c r="B1678" t="s">
        <v>3579</v>
      </c>
      <c r="C1678" t="s">
        <v>20879</v>
      </c>
      <c r="D1678">
        <v>1</v>
      </c>
      <c r="E1678">
        <v>1</v>
      </c>
      <c r="F1678">
        <v>0</v>
      </c>
      <c r="G1678">
        <v>0</v>
      </c>
      <c r="H1678">
        <v>0</v>
      </c>
      <c r="I1678">
        <v>0</v>
      </c>
      <c r="J1678">
        <v>0</v>
      </c>
      <c r="K1678">
        <v>0</v>
      </c>
      <c r="L1678">
        <v>0</v>
      </c>
      <c r="M1678">
        <v>0</v>
      </c>
      <c r="N1678">
        <v>0</v>
      </c>
      <c r="O1678">
        <v>0</v>
      </c>
      <c r="P1678">
        <v>0</v>
      </c>
      <c r="Q1678">
        <v>0.246</v>
      </c>
      <c r="R1678">
        <v>0.27</v>
      </c>
      <c r="S1678">
        <v>0.312</v>
      </c>
      <c r="T1678">
        <v>0.58099999999999996</v>
      </c>
      <c r="U1678">
        <v>0.255</v>
      </c>
      <c r="V1678">
        <v>40</v>
      </c>
      <c r="W1678">
        <v>0</v>
      </c>
      <c r="X1678">
        <v>0</v>
      </c>
      <c r="Y1678">
        <v>-0.1</v>
      </c>
      <c r="Z1678">
        <v>0</v>
      </c>
      <c r="AA1678">
        <v>0</v>
      </c>
    </row>
    <row r="1679" spans="1:27" x14ac:dyDescent="0.25">
      <c r="A1679" t="s">
        <v>3438</v>
      </c>
      <c r="B1679" t="s">
        <v>3439</v>
      </c>
      <c r="C1679" t="s">
        <v>20876</v>
      </c>
      <c r="D1679">
        <v>1</v>
      </c>
      <c r="E1679">
        <v>1</v>
      </c>
      <c r="F1679">
        <v>0</v>
      </c>
      <c r="G1679">
        <v>0</v>
      </c>
      <c r="H1679">
        <v>0</v>
      </c>
      <c r="I1679">
        <v>0</v>
      </c>
      <c r="J1679">
        <v>0</v>
      </c>
      <c r="K1679">
        <v>0</v>
      </c>
      <c r="L1679">
        <v>0</v>
      </c>
      <c r="M1679">
        <v>0</v>
      </c>
      <c r="N1679">
        <v>0</v>
      </c>
      <c r="O1679">
        <v>0</v>
      </c>
      <c r="P1679">
        <v>0</v>
      </c>
      <c r="Q1679">
        <v>0.21099999999999999</v>
      </c>
      <c r="R1679">
        <v>0.25</v>
      </c>
      <c r="S1679">
        <v>0.33300000000000002</v>
      </c>
      <c r="T1679">
        <v>0.58399999999999996</v>
      </c>
      <c r="U1679">
        <v>0.255</v>
      </c>
      <c r="V1679">
        <v>61</v>
      </c>
      <c r="W1679">
        <v>0</v>
      </c>
      <c r="X1679">
        <v>0</v>
      </c>
      <c r="Y1679">
        <v>0</v>
      </c>
      <c r="Z1679">
        <v>0</v>
      </c>
      <c r="AA1679">
        <v>0</v>
      </c>
    </row>
    <row r="1680" spans="1:27" x14ac:dyDescent="0.25">
      <c r="A1680">
        <v>4293</v>
      </c>
      <c r="B1680" t="s">
        <v>4331</v>
      </c>
      <c r="C1680" t="s">
        <v>20887</v>
      </c>
      <c r="D1680">
        <v>1</v>
      </c>
      <c r="E1680">
        <v>1</v>
      </c>
      <c r="F1680">
        <v>0</v>
      </c>
      <c r="G1680">
        <v>0</v>
      </c>
      <c r="H1680">
        <v>0</v>
      </c>
      <c r="I1680">
        <v>0</v>
      </c>
      <c r="J1680">
        <v>0</v>
      </c>
      <c r="K1680">
        <v>0</v>
      </c>
      <c r="L1680">
        <v>0</v>
      </c>
      <c r="M1680">
        <v>0</v>
      </c>
      <c r="N1680">
        <v>0</v>
      </c>
      <c r="O1680">
        <v>0</v>
      </c>
      <c r="P1680">
        <v>0</v>
      </c>
      <c r="Q1680">
        <v>0.20899999999999999</v>
      </c>
      <c r="R1680">
        <v>0.24399999999999999</v>
      </c>
      <c r="S1680">
        <v>0.34200000000000003</v>
      </c>
      <c r="T1680">
        <v>0.58699999999999997</v>
      </c>
      <c r="U1680">
        <v>0.255</v>
      </c>
      <c r="V1680">
        <v>58</v>
      </c>
      <c r="W1680">
        <v>0</v>
      </c>
      <c r="X1680">
        <v>0</v>
      </c>
      <c r="Y1680">
        <v>0</v>
      </c>
      <c r="Z1680">
        <v>0</v>
      </c>
      <c r="AA1680">
        <v>0</v>
      </c>
    </row>
    <row r="1681" spans="1:27" x14ac:dyDescent="0.25">
      <c r="A1681">
        <v>15809</v>
      </c>
      <c r="B1681" t="s">
        <v>3038</v>
      </c>
      <c r="C1681" t="s">
        <v>20876</v>
      </c>
      <c r="D1681">
        <v>1</v>
      </c>
      <c r="E1681">
        <v>1</v>
      </c>
      <c r="F1681">
        <v>0</v>
      </c>
      <c r="G1681">
        <v>0</v>
      </c>
      <c r="H1681">
        <v>0</v>
      </c>
      <c r="I1681">
        <v>0</v>
      </c>
      <c r="J1681">
        <v>0</v>
      </c>
      <c r="K1681">
        <v>0</v>
      </c>
      <c r="L1681">
        <v>0</v>
      </c>
      <c r="M1681">
        <v>0</v>
      </c>
      <c r="N1681">
        <v>0</v>
      </c>
      <c r="O1681">
        <v>0</v>
      </c>
      <c r="P1681">
        <v>0</v>
      </c>
      <c r="Q1681">
        <v>0.22600000000000001</v>
      </c>
      <c r="R1681">
        <v>0.26200000000000001</v>
      </c>
      <c r="S1681">
        <v>0.32100000000000001</v>
      </c>
      <c r="T1681">
        <v>0.58199999999999996</v>
      </c>
      <c r="U1681">
        <v>0.255</v>
      </c>
      <c r="V1681">
        <v>61</v>
      </c>
      <c r="W1681">
        <v>0</v>
      </c>
      <c r="X1681">
        <v>0</v>
      </c>
      <c r="Y1681">
        <v>0</v>
      </c>
      <c r="Z1681">
        <v>0</v>
      </c>
      <c r="AA1681">
        <v>0</v>
      </c>
    </row>
    <row r="1682" spans="1:27" x14ac:dyDescent="0.25">
      <c r="A1682" t="s">
        <v>2324</v>
      </c>
      <c r="B1682" t="s">
        <v>2325</v>
      </c>
      <c r="C1682" t="s">
        <v>20888</v>
      </c>
      <c r="D1682">
        <v>1</v>
      </c>
      <c r="E1682">
        <v>1</v>
      </c>
      <c r="F1682">
        <v>0</v>
      </c>
      <c r="G1682">
        <v>0</v>
      </c>
      <c r="H1682">
        <v>0</v>
      </c>
      <c r="I1682">
        <v>0</v>
      </c>
      <c r="J1682">
        <v>0</v>
      </c>
      <c r="K1682">
        <v>0</v>
      </c>
      <c r="L1682">
        <v>0</v>
      </c>
      <c r="M1682">
        <v>0</v>
      </c>
      <c r="N1682">
        <v>0</v>
      </c>
      <c r="O1682">
        <v>0</v>
      </c>
      <c r="P1682">
        <v>0</v>
      </c>
      <c r="Q1682">
        <v>0.22800000000000001</v>
      </c>
      <c r="R1682">
        <v>0.26800000000000002</v>
      </c>
      <c r="S1682">
        <v>0.309</v>
      </c>
      <c r="T1682">
        <v>0.57699999999999996</v>
      </c>
      <c r="U1682">
        <v>0.255</v>
      </c>
      <c r="V1682">
        <v>56</v>
      </c>
      <c r="W1682">
        <v>0</v>
      </c>
      <c r="X1682">
        <v>0</v>
      </c>
      <c r="Y1682">
        <v>-0.1</v>
      </c>
      <c r="Z1682">
        <v>0</v>
      </c>
      <c r="AA1682">
        <v>0</v>
      </c>
    </row>
    <row r="1683" spans="1:27" x14ac:dyDescent="0.25">
      <c r="A1683" t="s">
        <v>3301</v>
      </c>
      <c r="B1683" t="s">
        <v>3302</v>
      </c>
      <c r="C1683" t="s">
        <v>20867</v>
      </c>
      <c r="D1683">
        <v>1</v>
      </c>
      <c r="E1683">
        <v>1</v>
      </c>
      <c r="F1683">
        <v>0</v>
      </c>
      <c r="G1683">
        <v>0</v>
      </c>
      <c r="H1683">
        <v>0</v>
      </c>
      <c r="I1683">
        <v>0</v>
      </c>
      <c r="J1683">
        <v>0</v>
      </c>
      <c r="K1683">
        <v>0</v>
      </c>
      <c r="L1683">
        <v>0</v>
      </c>
      <c r="M1683">
        <v>0</v>
      </c>
      <c r="N1683">
        <v>0</v>
      </c>
      <c r="O1683">
        <v>0</v>
      </c>
      <c r="P1683">
        <v>0</v>
      </c>
      <c r="Q1683">
        <v>0.219</v>
      </c>
      <c r="R1683">
        <v>0.27</v>
      </c>
      <c r="S1683">
        <v>0.30499999999999999</v>
      </c>
      <c r="T1683">
        <v>0.57499999999999996</v>
      </c>
      <c r="U1683">
        <v>0.255</v>
      </c>
      <c r="V1683">
        <v>57</v>
      </c>
      <c r="W1683">
        <v>0</v>
      </c>
      <c r="X1683">
        <v>0</v>
      </c>
      <c r="Y1683">
        <v>-0.1</v>
      </c>
      <c r="Z1683">
        <v>0</v>
      </c>
      <c r="AA1683">
        <v>0</v>
      </c>
    </row>
    <row r="1684" spans="1:27" x14ac:dyDescent="0.25">
      <c r="A1684" t="s">
        <v>1224</v>
      </c>
      <c r="B1684" t="s">
        <v>1225</v>
      </c>
      <c r="C1684" t="s">
        <v>20886</v>
      </c>
      <c r="D1684">
        <v>1</v>
      </c>
      <c r="E1684">
        <v>1</v>
      </c>
      <c r="F1684">
        <v>0</v>
      </c>
      <c r="G1684">
        <v>0</v>
      </c>
      <c r="H1684">
        <v>0</v>
      </c>
      <c r="I1684">
        <v>0</v>
      </c>
      <c r="J1684">
        <v>0</v>
      </c>
      <c r="K1684">
        <v>0</v>
      </c>
      <c r="L1684">
        <v>0</v>
      </c>
      <c r="M1684">
        <v>0</v>
      </c>
      <c r="N1684">
        <v>0</v>
      </c>
      <c r="O1684">
        <v>0</v>
      </c>
      <c r="P1684">
        <v>0</v>
      </c>
      <c r="Q1684">
        <v>0.20399999999999999</v>
      </c>
      <c r="R1684">
        <v>0.28499999999999998</v>
      </c>
      <c r="S1684">
        <v>0.27500000000000002</v>
      </c>
      <c r="T1684">
        <v>0.56000000000000005</v>
      </c>
      <c r="U1684">
        <v>0.255</v>
      </c>
      <c r="V1684">
        <v>57</v>
      </c>
      <c r="W1684">
        <v>0</v>
      </c>
      <c r="X1684">
        <v>0</v>
      </c>
      <c r="Y1684">
        <v>-0.1</v>
      </c>
      <c r="Z1684">
        <v>0</v>
      </c>
      <c r="AA1684">
        <v>0</v>
      </c>
    </row>
    <row r="1685" spans="1:27" x14ac:dyDescent="0.25">
      <c r="A1685" t="s">
        <v>3316</v>
      </c>
      <c r="B1685" t="s">
        <v>3317</v>
      </c>
      <c r="C1685" t="s">
        <v>20887</v>
      </c>
      <c r="D1685">
        <v>1</v>
      </c>
      <c r="E1685">
        <v>1</v>
      </c>
      <c r="F1685">
        <v>0</v>
      </c>
      <c r="G1685">
        <v>0</v>
      </c>
      <c r="H1685">
        <v>0</v>
      </c>
      <c r="I1685">
        <v>0</v>
      </c>
      <c r="J1685">
        <v>0</v>
      </c>
      <c r="K1685">
        <v>0</v>
      </c>
      <c r="L1685">
        <v>0</v>
      </c>
      <c r="M1685">
        <v>0</v>
      </c>
      <c r="N1685">
        <v>0</v>
      </c>
      <c r="O1685">
        <v>0</v>
      </c>
      <c r="P1685">
        <v>0</v>
      </c>
      <c r="Q1685">
        <v>0.218</v>
      </c>
      <c r="R1685">
        <v>0.26900000000000002</v>
      </c>
      <c r="S1685">
        <v>0.30499999999999999</v>
      </c>
      <c r="T1685">
        <v>0.57399999999999995</v>
      </c>
      <c r="U1685">
        <v>0.255</v>
      </c>
      <c r="V1685">
        <v>57</v>
      </c>
      <c r="W1685">
        <v>0</v>
      </c>
      <c r="X1685">
        <v>0</v>
      </c>
      <c r="Y1685">
        <v>0</v>
      </c>
      <c r="Z1685">
        <v>0</v>
      </c>
      <c r="AA1685">
        <v>0</v>
      </c>
    </row>
    <row r="1686" spans="1:27" x14ac:dyDescent="0.25">
      <c r="A1686" t="s">
        <v>3459</v>
      </c>
      <c r="B1686" t="s">
        <v>3460</v>
      </c>
      <c r="C1686" t="s">
        <v>20895</v>
      </c>
      <c r="D1686">
        <v>1</v>
      </c>
      <c r="E1686">
        <v>1</v>
      </c>
      <c r="F1686">
        <v>0</v>
      </c>
      <c r="G1686">
        <v>0</v>
      </c>
      <c r="H1686">
        <v>0</v>
      </c>
      <c r="I1686">
        <v>0</v>
      </c>
      <c r="J1686">
        <v>0</v>
      </c>
      <c r="K1686">
        <v>0</v>
      </c>
      <c r="L1686">
        <v>0</v>
      </c>
      <c r="M1686">
        <v>0</v>
      </c>
      <c r="N1686">
        <v>0</v>
      </c>
      <c r="O1686">
        <v>0</v>
      </c>
      <c r="P1686">
        <v>0</v>
      </c>
      <c r="Q1686">
        <v>0.21299999999999999</v>
      </c>
      <c r="R1686">
        <v>0.25600000000000001</v>
      </c>
      <c r="S1686">
        <v>0.32400000000000001</v>
      </c>
      <c r="T1686">
        <v>0.57999999999999996</v>
      </c>
      <c r="U1686">
        <v>0.255</v>
      </c>
      <c r="V1686">
        <v>60</v>
      </c>
      <c r="W1686">
        <v>0</v>
      </c>
      <c r="X1686">
        <v>0</v>
      </c>
      <c r="Y1686">
        <v>0</v>
      </c>
      <c r="Z1686">
        <v>0</v>
      </c>
      <c r="AA1686">
        <v>0</v>
      </c>
    </row>
    <row r="1687" spans="1:27" x14ac:dyDescent="0.25">
      <c r="A1687" t="s">
        <v>21011</v>
      </c>
      <c r="B1687" t="s">
        <v>21012</v>
      </c>
      <c r="C1687" t="s">
        <v>1</v>
      </c>
      <c r="D1687">
        <v>1</v>
      </c>
      <c r="E1687">
        <v>1</v>
      </c>
      <c r="F1687">
        <v>0</v>
      </c>
      <c r="G1687">
        <v>0</v>
      </c>
      <c r="H1687">
        <v>0</v>
      </c>
      <c r="I1687">
        <v>0</v>
      </c>
      <c r="J1687">
        <v>0</v>
      </c>
      <c r="K1687">
        <v>0</v>
      </c>
      <c r="L1687">
        <v>0</v>
      </c>
      <c r="M1687">
        <v>0</v>
      </c>
      <c r="N1687">
        <v>0</v>
      </c>
      <c r="O1687">
        <v>0</v>
      </c>
      <c r="P1687">
        <v>0</v>
      </c>
      <c r="Q1687">
        <v>0.222</v>
      </c>
      <c r="R1687">
        <v>0.27200000000000002</v>
      </c>
      <c r="S1687">
        <v>0.30399999999999999</v>
      </c>
      <c r="T1687">
        <v>0.57499999999999996</v>
      </c>
      <c r="U1687">
        <v>0.255</v>
      </c>
      <c r="V1687">
        <v>56</v>
      </c>
      <c r="W1687">
        <v>0</v>
      </c>
      <c r="X1687">
        <v>0</v>
      </c>
      <c r="Y1687">
        <v>-0.1</v>
      </c>
      <c r="Z1687">
        <v>0</v>
      </c>
      <c r="AA1687">
        <v>0</v>
      </c>
    </row>
    <row r="1688" spans="1:27" x14ac:dyDescent="0.25">
      <c r="A1688" t="s">
        <v>3253</v>
      </c>
      <c r="B1688" t="s">
        <v>3254</v>
      </c>
      <c r="C1688" t="s">
        <v>20873</v>
      </c>
      <c r="D1688">
        <v>1</v>
      </c>
      <c r="E1688">
        <v>1</v>
      </c>
      <c r="F1688">
        <v>0</v>
      </c>
      <c r="G1688">
        <v>0</v>
      </c>
      <c r="H1688">
        <v>0</v>
      </c>
      <c r="I1688">
        <v>0</v>
      </c>
      <c r="J1688">
        <v>0</v>
      </c>
      <c r="K1688">
        <v>0</v>
      </c>
      <c r="L1688">
        <v>0</v>
      </c>
      <c r="M1688">
        <v>0</v>
      </c>
      <c r="N1688">
        <v>0</v>
      </c>
      <c r="O1688">
        <v>0</v>
      </c>
      <c r="P1688">
        <v>0</v>
      </c>
      <c r="Q1688">
        <v>0.21299999999999999</v>
      </c>
      <c r="R1688">
        <v>0.26200000000000001</v>
      </c>
      <c r="S1688">
        <v>0.315</v>
      </c>
      <c r="T1688">
        <v>0.57699999999999996</v>
      </c>
      <c r="U1688">
        <v>0.255</v>
      </c>
      <c r="V1688">
        <v>55</v>
      </c>
      <c r="W1688">
        <v>0</v>
      </c>
      <c r="X1688">
        <v>0</v>
      </c>
      <c r="Y1688">
        <v>-0.1</v>
      </c>
      <c r="Z1688">
        <v>0</v>
      </c>
      <c r="AA1688">
        <v>0</v>
      </c>
    </row>
    <row r="1689" spans="1:27" x14ac:dyDescent="0.25">
      <c r="A1689" t="s">
        <v>2615</v>
      </c>
      <c r="B1689" t="s">
        <v>2616</v>
      </c>
      <c r="C1689" t="s">
        <v>20881</v>
      </c>
      <c r="D1689">
        <v>1</v>
      </c>
      <c r="E1689">
        <v>1</v>
      </c>
      <c r="F1689">
        <v>0</v>
      </c>
      <c r="G1689">
        <v>0</v>
      </c>
      <c r="H1689">
        <v>0</v>
      </c>
      <c r="I1689">
        <v>0</v>
      </c>
      <c r="J1689">
        <v>0</v>
      </c>
      <c r="K1689">
        <v>0</v>
      </c>
      <c r="L1689">
        <v>0</v>
      </c>
      <c r="M1689">
        <v>0</v>
      </c>
      <c r="N1689">
        <v>0</v>
      </c>
      <c r="O1689">
        <v>0</v>
      </c>
      <c r="P1689">
        <v>0</v>
      </c>
      <c r="Q1689">
        <v>0.22</v>
      </c>
      <c r="R1689">
        <v>0.26800000000000002</v>
      </c>
      <c r="S1689">
        <v>0.308</v>
      </c>
      <c r="T1689">
        <v>0.57499999999999996</v>
      </c>
      <c r="U1689">
        <v>0.255</v>
      </c>
      <c r="V1689">
        <v>52</v>
      </c>
      <c r="W1689">
        <v>0</v>
      </c>
      <c r="X1689">
        <v>0</v>
      </c>
      <c r="Y1689">
        <v>-0.1</v>
      </c>
      <c r="Z1689">
        <v>0</v>
      </c>
      <c r="AA1689">
        <v>0</v>
      </c>
    </row>
    <row r="1690" spans="1:27" x14ac:dyDescent="0.25">
      <c r="A1690" t="s">
        <v>3289</v>
      </c>
      <c r="B1690" t="s">
        <v>3290</v>
      </c>
      <c r="C1690" t="s">
        <v>20891</v>
      </c>
      <c r="D1690">
        <v>1</v>
      </c>
      <c r="E1690">
        <v>1</v>
      </c>
      <c r="F1690">
        <v>0</v>
      </c>
      <c r="G1690">
        <v>0</v>
      </c>
      <c r="H1690">
        <v>0</v>
      </c>
      <c r="I1690">
        <v>0</v>
      </c>
      <c r="J1690">
        <v>0</v>
      </c>
      <c r="K1690">
        <v>0</v>
      </c>
      <c r="L1690">
        <v>0</v>
      </c>
      <c r="M1690">
        <v>0</v>
      </c>
      <c r="N1690">
        <v>0</v>
      </c>
      <c r="O1690">
        <v>0</v>
      </c>
      <c r="P1690">
        <v>0</v>
      </c>
      <c r="Q1690">
        <v>0.215</v>
      </c>
      <c r="R1690">
        <v>0.25800000000000001</v>
      </c>
      <c r="S1690">
        <v>0.32200000000000001</v>
      </c>
      <c r="T1690">
        <v>0.58099999999999996</v>
      </c>
      <c r="U1690">
        <v>0.255</v>
      </c>
      <c r="V1690">
        <v>61</v>
      </c>
      <c r="W1690">
        <v>0</v>
      </c>
      <c r="X1690">
        <v>0</v>
      </c>
      <c r="Y1690">
        <v>0</v>
      </c>
      <c r="Z1690">
        <v>0</v>
      </c>
      <c r="AA1690">
        <v>0</v>
      </c>
    </row>
    <row r="1691" spans="1:27" x14ac:dyDescent="0.25">
      <c r="A1691" t="s">
        <v>3178</v>
      </c>
      <c r="B1691" t="s">
        <v>3179</v>
      </c>
      <c r="C1691" t="s">
        <v>20869</v>
      </c>
      <c r="D1691">
        <v>1</v>
      </c>
      <c r="E1691">
        <v>1</v>
      </c>
      <c r="F1691">
        <v>0</v>
      </c>
      <c r="G1691">
        <v>0</v>
      </c>
      <c r="H1691">
        <v>0</v>
      </c>
      <c r="I1691">
        <v>0</v>
      </c>
      <c r="J1691">
        <v>0</v>
      </c>
      <c r="K1691">
        <v>0</v>
      </c>
      <c r="L1691">
        <v>0</v>
      </c>
      <c r="M1691">
        <v>0</v>
      </c>
      <c r="N1691">
        <v>0</v>
      </c>
      <c r="O1691">
        <v>0</v>
      </c>
      <c r="P1691">
        <v>0</v>
      </c>
      <c r="Q1691">
        <v>0.23</v>
      </c>
      <c r="R1691">
        <v>0.27600000000000002</v>
      </c>
      <c r="S1691">
        <v>0.29799999999999999</v>
      </c>
      <c r="T1691">
        <v>0.57399999999999995</v>
      </c>
      <c r="U1691">
        <v>0.255</v>
      </c>
      <c r="V1691">
        <v>52</v>
      </c>
      <c r="W1691">
        <v>0</v>
      </c>
      <c r="X1691">
        <v>0</v>
      </c>
      <c r="Y1691">
        <v>-0.1</v>
      </c>
      <c r="Z1691">
        <v>0</v>
      </c>
      <c r="AA1691">
        <v>0</v>
      </c>
    </row>
    <row r="1692" spans="1:27" x14ac:dyDescent="0.25">
      <c r="A1692">
        <v>13153</v>
      </c>
      <c r="B1692" t="s">
        <v>4513</v>
      </c>
      <c r="C1692" t="s">
        <v>20889</v>
      </c>
      <c r="D1692">
        <v>149</v>
      </c>
      <c r="E1692">
        <v>140</v>
      </c>
      <c r="F1692">
        <v>34</v>
      </c>
      <c r="G1692">
        <v>6</v>
      </c>
      <c r="H1692">
        <v>1</v>
      </c>
      <c r="I1692">
        <v>1</v>
      </c>
      <c r="J1692">
        <v>13</v>
      </c>
      <c r="K1692">
        <v>12</v>
      </c>
      <c r="L1692">
        <v>6</v>
      </c>
      <c r="M1692">
        <v>24</v>
      </c>
      <c r="N1692">
        <v>1</v>
      </c>
      <c r="O1692">
        <v>4</v>
      </c>
      <c r="P1692">
        <v>2</v>
      </c>
      <c r="Q1692">
        <v>0.24099999999999999</v>
      </c>
      <c r="R1692">
        <v>0.27400000000000002</v>
      </c>
      <c r="S1692">
        <v>0.30399999999999999</v>
      </c>
      <c r="T1692">
        <v>0.57699999999999996</v>
      </c>
      <c r="U1692">
        <v>0.254</v>
      </c>
      <c r="V1692">
        <v>60</v>
      </c>
      <c r="W1692">
        <v>0.1</v>
      </c>
      <c r="X1692">
        <v>-0.6</v>
      </c>
      <c r="Y1692">
        <v>-6.8</v>
      </c>
      <c r="Z1692">
        <v>0.8</v>
      </c>
      <c r="AA1692">
        <v>-0.1</v>
      </c>
    </row>
    <row r="1693" spans="1:27" x14ac:dyDescent="0.25">
      <c r="A1693" t="s">
        <v>2032</v>
      </c>
      <c r="B1693" t="s">
        <v>2033</v>
      </c>
      <c r="C1693" t="s">
        <v>20881</v>
      </c>
      <c r="D1693">
        <v>1</v>
      </c>
      <c r="E1693">
        <v>1</v>
      </c>
      <c r="F1693">
        <v>0</v>
      </c>
      <c r="G1693">
        <v>0</v>
      </c>
      <c r="H1693">
        <v>0</v>
      </c>
      <c r="I1693">
        <v>0</v>
      </c>
      <c r="J1693">
        <v>0</v>
      </c>
      <c r="K1693">
        <v>0</v>
      </c>
      <c r="L1693">
        <v>0</v>
      </c>
      <c r="M1693">
        <v>0</v>
      </c>
      <c r="N1693">
        <v>0</v>
      </c>
      <c r="O1693">
        <v>0</v>
      </c>
      <c r="P1693">
        <v>0</v>
      </c>
      <c r="Q1693">
        <v>0.214</v>
      </c>
      <c r="R1693">
        <v>0.27200000000000002</v>
      </c>
      <c r="S1693">
        <v>0.3</v>
      </c>
      <c r="T1693">
        <v>0.57199999999999995</v>
      </c>
      <c r="U1693">
        <v>0.254</v>
      </c>
      <c r="V1693">
        <v>52</v>
      </c>
      <c r="W1693">
        <v>0</v>
      </c>
      <c r="X1693">
        <v>0</v>
      </c>
      <c r="Y1693">
        <v>-0.1</v>
      </c>
      <c r="Z1693">
        <v>0</v>
      </c>
      <c r="AA1693">
        <v>0</v>
      </c>
    </row>
    <row r="1694" spans="1:27" x14ac:dyDescent="0.25">
      <c r="A1694" t="s">
        <v>21013</v>
      </c>
      <c r="B1694" t="s">
        <v>21014</v>
      </c>
      <c r="C1694" t="s">
        <v>1</v>
      </c>
      <c r="D1694">
        <v>1</v>
      </c>
      <c r="E1694">
        <v>1</v>
      </c>
      <c r="F1694">
        <v>0</v>
      </c>
      <c r="G1694">
        <v>0</v>
      </c>
      <c r="H1694">
        <v>0</v>
      </c>
      <c r="I1694">
        <v>0</v>
      </c>
      <c r="J1694">
        <v>0</v>
      </c>
      <c r="K1694">
        <v>0</v>
      </c>
      <c r="L1694">
        <v>0</v>
      </c>
      <c r="M1694">
        <v>0</v>
      </c>
      <c r="N1694">
        <v>0</v>
      </c>
      <c r="O1694">
        <v>0</v>
      </c>
      <c r="P1694">
        <v>0</v>
      </c>
      <c r="Q1694">
        <v>0.20300000000000001</v>
      </c>
      <c r="R1694">
        <v>0.25800000000000001</v>
      </c>
      <c r="S1694">
        <v>0.31900000000000001</v>
      </c>
      <c r="T1694">
        <v>0.57699999999999996</v>
      </c>
      <c r="U1694">
        <v>0.254</v>
      </c>
      <c r="V1694">
        <v>56</v>
      </c>
      <c r="W1694">
        <v>0</v>
      </c>
      <c r="X1694">
        <v>0</v>
      </c>
      <c r="Y1694">
        <v>-0.1</v>
      </c>
      <c r="Z1694">
        <v>0</v>
      </c>
      <c r="AA1694">
        <v>0</v>
      </c>
    </row>
    <row r="1695" spans="1:27" x14ac:dyDescent="0.25">
      <c r="A1695" t="s">
        <v>2786</v>
      </c>
      <c r="B1695" t="s">
        <v>2787</v>
      </c>
      <c r="C1695" t="s">
        <v>20865</v>
      </c>
      <c r="D1695">
        <v>1</v>
      </c>
      <c r="E1695">
        <v>1</v>
      </c>
      <c r="F1695">
        <v>0</v>
      </c>
      <c r="G1695">
        <v>0</v>
      </c>
      <c r="H1695">
        <v>0</v>
      </c>
      <c r="I1695">
        <v>0</v>
      </c>
      <c r="J1695">
        <v>0</v>
      </c>
      <c r="K1695">
        <v>0</v>
      </c>
      <c r="L1695">
        <v>0</v>
      </c>
      <c r="M1695">
        <v>0</v>
      </c>
      <c r="N1695">
        <v>0</v>
      </c>
      <c r="O1695">
        <v>0</v>
      </c>
      <c r="P1695">
        <v>0</v>
      </c>
      <c r="Q1695">
        <v>0.20499999999999999</v>
      </c>
      <c r="R1695">
        <v>0.26800000000000002</v>
      </c>
      <c r="S1695">
        <v>0.30199999999999999</v>
      </c>
      <c r="T1695">
        <v>0.56999999999999995</v>
      </c>
      <c r="U1695">
        <v>0.254</v>
      </c>
      <c r="V1695">
        <v>61</v>
      </c>
      <c r="W1695">
        <v>0</v>
      </c>
      <c r="X1695">
        <v>0</v>
      </c>
      <c r="Y1695">
        <v>0</v>
      </c>
      <c r="Z1695">
        <v>0</v>
      </c>
      <c r="AA1695">
        <v>0</v>
      </c>
    </row>
    <row r="1696" spans="1:27" x14ac:dyDescent="0.25">
      <c r="A1696">
        <v>2102</v>
      </c>
      <c r="B1696" t="s">
        <v>3347</v>
      </c>
      <c r="C1696" t="s">
        <v>20868</v>
      </c>
      <c r="D1696">
        <v>1</v>
      </c>
      <c r="E1696">
        <v>1</v>
      </c>
      <c r="F1696">
        <v>0</v>
      </c>
      <c r="G1696">
        <v>0</v>
      </c>
      <c r="H1696">
        <v>0</v>
      </c>
      <c r="I1696">
        <v>0</v>
      </c>
      <c r="J1696">
        <v>0</v>
      </c>
      <c r="K1696">
        <v>0</v>
      </c>
      <c r="L1696">
        <v>0</v>
      </c>
      <c r="M1696">
        <v>0</v>
      </c>
      <c r="N1696">
        <v>0</v>
      </c>
      <c r="O1696">
        <v>0</v>
      </c>
      <c r="P1696">
        <v>0</v>
      </c>
      <c r="Q1696">
        <v>0.224</v>
      </c>
      <c r="R1696">
        <v>0.26500000000000001</v>
      </c>
      <c r="S1696">
        <v>0.312</v>
      </c>
      <c r="T1696">
        <v>0.57699999999999996</v>
      </c>
      <c r="U1696">
        <v>0.254</v>
      </c>
      <c r="V1696">
        <v>55</v>
      </c>
      <c r="W1696">
        <v>0</v>
      </c>
      <c r="X1696">
        <v>0</v>
      </c>
      <c r="Y1696">
        <v>-0.1</v>
      </c>
      <c r="Z1696">
        <v>0</v>
      </c>
      <c r="AA1696">
        <v>0</v>
      </c>
    </row>
    <row r="1697" spans="1:27" x14ac:dyDescent="0.25">
      <c r="A1697" t="s">
        <v>3912</v>
      </c>
      <c r="B1697" t="s">
        <v>3913</v>
      </c>
      <c r="C1697" t="s">
        <v>20866</v>
      </c>
      <c r="D1697">
        <v>1</v>
      </c>
      <c r="E1697">
        <v>1</v>
      </c>
      <c r="F1697">
        <v>0</v>
      </c>
      <c r="G1697">
        <v>0</v>
      </c>
      <c r="H1697">
        <v>0</v>
      </c>
      <c r="I1697">
        <v>0</v>
      </c>
      <c r="J1697">
        <v>0</v>
      </c>
      <c r="K1697">
        <v>0</v>
      </c>
      <c r="L1697">
        <v>0</v>
      </c>
      <c r="M1697">
        <v>0</v>
      </c>
      <c r="N1697">
        <v>0</v>
      </c>
      <c r="O1697">
        <v>0</v>
      </c>
      <c r="P1697">
        <v>0</v>
      </c>
      <c r="Q1697">
        <v>0.22700000000000001</v>
      </c>
      <c r="R1697">
        <v>0.26600000000000001</v>
      </c>
      <c r="S1697">
        <v>0.312</v>
      </c>
      <c r="T1697">
        <v>0.57799999999999996</v>
      </c>
      <c r="U1697">
        <v>0.254</v>
      </c>
      <c r="V1697">
        <v>56</v>
      </c>
      <c r="W1697">
        <v>0</v>
      </c>
      <c r="X1697">
        <v>0</v>
      </c>
      <c r="Y1697">
        <v>-0.1</v>
      </c>
      <c r="Z1697">
        <v>0</v>
      </c>
      <c r="AA1697">
        <v>0</v>
      </c>
    </row>
    <row r="1698" spans="1:27" x14ac:dyDescent="0.25">
      <c r="A1698" t="s">
        <v>4102</v>
      </c>
      <c r="B1698" t="s">
        <v>4103</v>
      </c>
      <c r="C1698" t="s">
        <v>20874</v>
      </c>
      <c r="D1698">
        <v>1</v>
      </c>
      <c r="E1698">
        <v>1</v>
      </c>
      <c r="F1698">
        <v>0</v>
      </c>
      <c r="G1698">
        <v>0</v>
      </c>
      <c r="H1698">
        <v>0</v>
      </c>
      <c r="I1698">
        <v>0</v>
      </c>
      <c r="J1698">
        <v>0</v>
      </c>
      <c r="K1698">
        <v>0</v>
      </c>
      <c r="L1698">
        <v>0</v>
      </c>
      <c r="M1698">
        <v>0</v>
      </c>
      <c r="N1698">
        <v>0</v>
      </c>
      <c r="O1698">
        <v>0</v>
      </c>
      <c r="P1698">
        <v>0</v>
      </c>
      <c r="Q1698">
        <v>0.222</v>
      </c>
      <c r="R1698">
        <v>0.27600000000000002</v>
      </c>
      <c r="S1698">
        <v>0.29199999999999998</v>
      </c>
      <c r="T1698">
        <v>0.56799999999999995</v>
      </c>
      <c r="U1698">
        <v>0.254</v>
      </c>
      <c r="V1698">
        <v>57</v>
      </c>
      <c r="W1698">
        <v>0</v>
      </c>
      <c r="X1698">
        <v>0</v>
      </c>
      <c r="Y1698">
        <v>0</v>
      </c>
      <c r="Z1698">
        <v>0</v>
      </c>
      <c r="AA1698">
        <v>0</v>
      </c>
    </row>
    <row r="1699" spans="1:27" x14ac:dyDescent="0.25">
      <c r="A1699" t="s">
        <v>2776</v>
      </c>
      <c r="B1699" t="s">
        <v>2777</v>
      </c>
      <c r="C1699" t="s">
        <v>20883</v>
      </c>
      <c r="D1699">
        <v>1</v>
      </c>
      <c r="E1699">
        <v>1</v>
      </c>
      <c r="F1699">
        <v>0</v>
      </c>
      <c r="G1699">
        <v>0</v>
      </c>
      <c r="H1699">
        <v>0</v>
      </c>
      <c r="I1699">
        <v>0</v>
      </c>
      <c r="J1699">
        <v>0</v>
      </c>
      <c r="K1699">
        <v>0</v>
      </c>
      <c r="L1699">
        <v>0</v>
      </c>
      <c r="M1699">
        <v>0</v>
      </c>
      <c r="N1699">
        <v>0</v>
      </c>
      <c r="O1699">
        <v>0</v>
      </c>
      <c r="P1699">
        <v>0</v>
      </c>
      <c r="Q1699">
        <v>0.22800000000000001</v>
      </c>
      <c r="R1699">
        <v>0.25700000000000001</v>
      </c>
      <c r="S1699">
        <v>0.32600000000000001</v>
      </c>
      <c r="T1699">
        <v>0.58299999999999996</v>
      </c>
      <c r="U1699">
        <v>0.254</v>
      </c>
      <c r="V1699">
        <v>55</v>
      </c>
      <c r="W1699">
        <v>0</v>
      </c>
      <c r="X1699">
        <v>0</v>
      </c>
      <c r="Y1699">
        <v>-0.1</v>
      </c>
      <c r="Z1699">
        <v>0</v>
      </c>
      <c r="AA1699">
        <v>0</v>
      </c>
    </row>
    <row r="1700" spans="1:27" x14ac:dyDescent="0.25">
      <c r="A1700" t="s">
        <v>2631</v>
      </c>
      <c r="B1700" t="s">
        <v>2632</v>
      </c>
      <c r="C1700" t="s">
        <v>20891</v>
      </c>
      <c r="D1700">
        <v>1</v>
      </c>
      <c r="E1700">
        <v>1</v>
      </c>
      <c r="F1700">
        <v>0</v>
      </c>
      <c r="G1700">
        <v>0</v>
      </c>
      <c r="H1700">
        <v>0</v>
      </c>
      <c r="I1700">
        <v>0</v>
      </c>
      <c r="J1700">
        <v>0</v>
      </c>
      <c r="K1700">
        <v>0</v>
      </c>
      <c r="L1700">
        <v>0</v>
      </c>
      <c r="M1700">
        <v>0</v>
      </c>
      <c r="N1700">
        <v>0</v>
      </c>
      <c r="O1700">
        <v>0</v>
      </c>
      <c r="P1700">
        <v>0</v>
      </c>
      <c r="Q1700">
        <v>0.22</v>
      </c>
      <c r="R1700">
        <v>0.248</v>
      </c>
      <c r="S1700">
        <v>0.33700000000000002</v>
      </c>
      <c r="T1700">
        <v>0.58499999999999996</v>
      </c>
      <c r="U1700">
        <v>0.254</v>
      </c>
      <c r="V1700">
        <v>61</v>
      </c>
      <c r="W1700">
        <v>0</v>
      </c>
      <c r="X1700">
        <v>0</v>
      </c>
      <c r="Y1700">
        <v>0</v>
      </c>
      <c r="Z1700">
        <v>0</v>
      </c>
      <c r="AA1700">
        <v>0</v>
      </c>
    </row>
    <row r="1701" spans="1:27" x14ac:dyDescent="0.25">
      <c r="A1701">
        <v>3790</v>
      </c>
      <c r="B1701" t="s">
        <v>4429</v>
      </c>
      <c r="C1701" t="s">
        <v>20888</v>
      </c>
      <c r="D1701">
        <v>1</v>
      </c>
      <c r="E1701">
        <v>1</v>
      </c>
      <c r="F1701">
        <v>0</v>
      </c>
      <c r="G1701">
        <v>0</v>
      </c>
      <c r="H1701">
        <v>0</v>
      </c>
      <c r="I1701">
        <v>0</v>
      </c>
      <c r="J1701">
        <v>0</v>
      </c>
      <c r="K1701">
        <v>0</v>
      </c>
      <c r="L1701">
        <v>0</v>
      </c>
      <c r="M1701">
        <v>0</v>
      </c>
      <c r="N1701">
        <v>0</v>
      </c>
      <c r="O1701">
        <v>0</v>
      </c>
      <c r="P1701">
        <v>0</v>
      </c>
      <c r="Q1701">
        <v>0.217</v>
      </c>
      <c r="R1701">
        <v>0.26300000000000001</v>
      </c>
      <c r="S1701">
        <v>0.311</v>
      </c>
      <c r="T1701">
        <v>0.57499999999999996</v>
      </c>
      <c r="U1701">
        <v>0.254</v>
      </c>
      <c r="V1701">
        <v>55</v>
      </c>
      <c r="W1701">
        <v>0</v>
      </c>
      <c r="X1701">
        <v>0</v>
      </c>
      <c r="Y1701">
        <v>-0.1</v>
      </c>
      <c r="Z1701">
        <v>0</v>
      </c>
      <c r="AA1701">
        <v>0</v>
      </c>
    </row>
    <row r="1702" spans="1:27" x14ac:dyDescent="0.25">
      <c r="A1702" t="s">
        <v>3287</v>
      </c>
      <c r="B1702" t="s">
        <v>3288</v>
      </c>
      <c r="C1702" t="s">
        <v>20883</v>
      </c>
      <c r="D1702">
        <v>1</v>
      </c>
      <c r="E1702">
        <v>1</v>
      </c>
      <c r="F1702">
        <v>0</v>
      </c>
      <c r="G1702">
        <v>0</v>
      </c>
      <c r="H1702">
        <v>0</v>
      </c>
      <c r="I1702">
        <v>0</v>
      </c>
      <c r="J1702">
        <v>0</v>
      </c>
      <c r="K1702">
        <v>0</v>
      </c>
      <c r="L1702">
        <v>0</v>
      </c>
      <c r="M1702">
        <v>0</v>
      </c>
      <c r="N1702">
        <v>0</v>
      </c>
      <c r="O1702">
        <v>0</v>
      </c>
      <c r="P1702">
        <v>0</v>
      </c>
      <c r="Q1702">
        <v>0.21</v>
      </c>
      <c r="R1702">
        <v>0.25900000000000001</v>
      </c>
      <c r="S1702">
        <v>0.318</v>
      </c>
      <c r="T1702">
        <v>0.57699999999999996</v>
      </c>
      <c r="U1702">
        <v>0.254</v>
      </c>
      <c r="V1702">
        <v>55</v>
      </c>
      <c r="W1702">
        <v>0</v>
      </c>
      <c r="X1702">
        <v>0</v>
      </c>
      <c r="Y1702">
        <v>-0.1</v>
      </c>
      <c r="Z1702">
        <v>0</v>
      </c>
      <c r="AA1702">
        <v>0</v>
      </c>
    </row>
    <row r="1703" spans="1:27" x14ac:dyDescent="0.25">
      <c r="A1703" t="s">
        <v>3450</v>
      </c>
      <c r="B1703" t="s">
        <v>3451</v>
      </c>
      <c r="C1703" t="s">
        <v>20867</v>
      </c>
      <c r="D1703">
        <v>1</v>
      </c>
      <c r="E1703">
        <v>1</v>
      </c>
      <c r="F1703">
        <v>0</v>
      </c>
      <c r="G1703">
        <v>0</v>
      </c>
      <c r="H1703">
        <v>0</v>
      </c>
      <c r="I1703">
        <v>0</v>
      </c>
      <c r="J1703">
        <v>0</v>
      </c>
      <c r="K1703">
        <v>0</v>
      </c>
      <c r="L1703">
        <v>0</v>
      </c>
      <c r="M1703">
        <v>0</v>
      </c>
      <c r="N1703">
        <v>0</v>
      </c>
      <c r="O1703">
        <v>0</v>
      </c>
      <c r="P1703">
        <v>0</v>
      </c>
      <c r="Q1703">
        <v>0.22800000000000001</v>
      </c>
      <c r="R1703">
        <v>0.26500000000000001</v>
      </c>
      <c r="S1703">
        <v>0.313</v>
      </c>
      <c r="T1703">
        <v>0.57799999999999996</v>
      </c>
      <c r="U1703">
        <v>0.254</v>
      </c>
      <c r="V1703">
        <v>56</v>
      </c>
      <c r="W1703">
        <v>0</v>
      </c>
      <c r="X1703">
        <v>0</v>
      </c>
      <c r="Y1703">
        <v>-0.1</v>
      </c>
      <c r="Z1703">
        <v>0</v>
      </c>
      <c r="AA1703">
        <v>0</v>
      </c>
    </row>
    <row r="1704" spans="1:27" x14ac:dyDescent="0.25">
      <c r="A1704" t="s">
        <v>3412</v>
      </c>
      <c r="B1704" t="s">
        <v>3413</v>
      </c>
      <c r="C1704" t="s">
        <v>20895</v>
      </c>
      <c r="D1704">
        <v>1</v>
      </c>
      <c r="E1704">
        <v>1</v>
      </c>
      <c r="F1704">
        <v>0</v>
      </c>
      <c r="G1704">
        <v>0</v>
      </c>
      <c r="H1704">
        <v>0</v>
      </c>
      <c r="I1704">
        <v>0</v>
      </c>
      <c r="J1704">
        <v>0</v>
      </c>
      <c r="K1704">
        <v>0</v>
      </c>
      <c r="L1704">
        <v>0</v>
      </c>
      <c r="M1704">
        <v>0</v>
      </c>
      <c r="N1704">
        <v>0</v>
      </c>
      <c r="O1704">
        <v>0</v>
      </c>
      <c r="P1704">
        <v>0</v>
      </c>
      <c r="Q1704">
        <v>0.224</v>
      </c>
      <c r="R1704">
        <v>0.26200000000000001</v>
      </c>
      <c r="S1704">
        <v>0.314</v>
      </c>
      <c r="T1704">
        <v>0.57599999999999996</v>
      </c>
      <c r="U1704">
        <v>0.254</v>
      </c>
      <c r="V1704">
        <v>60</v>
      </c>
      <c r="W1704">
        <v>0</v>
      </c>
      <c r="X1704">
        <v>0</v>
      </c>
      <c r="Y1704">
        <v>0</v>
      </c>
      <c r="Z1704">
        <v>0</v>
      </c>
      <c r="AA1704">
        <v>0</v>
      </c>
    </row>
    <row r="1705" spans="1:27" x14ac:dyDescent="0.25">
      <c r="A1705" t="s">
        <v>3497</v>
      </c>
      <c r="B1705" t="s">
        <v>3498</v>
      </c>
      <c r="C1705" t="s">
        <v>20889</v>
      </c>
      <c r="D1705">
        <v>1</v>
      </c>
      <c r="E1705">
        <v>1</v>
      </c>
      <c r="F1705">
        <v>0</v>
      </c>
      <c r="G1705">
        <v>0</v>
      </c>
      <c r="H1705">
        <v>0</v>
      </c>
      <c r="I1705">
        <v>0</v>
      </c>
      <c r="J1705">
        <v>0</v>
      </c>
      <c r="K1705">
        <v>0</v>
      </c>
      <c r="L1705">
        <v>0</v>
      </c>
      <c r="M1705">
        <v>0</v>
      </c>
      <c r="N1705">
        <v>0</v>
      </c>
      <c r="O1705">
        <v>0</v>
      </c>
      <c r="P1705">
        <v>0</v>
      </c>
      <c r="Q1705">
        <v>0.22600000000000001</v>
      </c>
      <c r="R1705">
        <v>0.26900000000000002</v>
      </c>
      <c r="S1705">
        <v>0.30599999999999999</v>
      </c>
      <c r="T1705">
        <v>0.57399999999999995</v>
      </c>
      <c r="U1705">
        <v>0.254</v>
      </c>
      <c r="V1705">
        <v>60</v>
      </c>
      <c r="W1705">
        <v>0</v>
      </c>
      <c r="X1705">
        <v>0</v>
      </c>
      <c r="Y1705">
        <v>0</v>
      </c>
      <c r="Z1705">
        <v>0</v>
      </c>
      <c r="AA1705">
        <v>0</v>
      </c>
    </row>
    <row r="1706" spans="1:27" x14ac:dyDescent="0.25">
      <c r="A1706" t="s">
        <v>2274</v>
      </c>
      <c r="B1706" t="s">
        <v>2275</v>
      </c>
      <c r="C1706" t="s">
        <v>20890</v>
      </c>
      <c r="D1706">
        <v>1</v>
      </c>
      <c r="E1706">
        <v>1</v>
      </c>
      <c r="F1706">
        <v>0</v>
      </c>
      <c r="G1706">
        <v>0</v>
      </c>
      <c r="H1706">
        <v>0</v>
      </c>
      <c r="I1706">
        <v>0</v>
      </c>
      <c r="J1706">
        <v>0</v>
      </c>
      <c r="K1706">
        <v>0</v>
      </c>
      <c r="L1706">
        <v>0</v>
      </c>
      <c r="M1706">
        <v>0</v>
      </c>
      <c r="N1706">
        <v>0</v>
      </c>
      <c r="O1706">
        <v>0</v>
      </c>
      <c r="P1706">
        <v>0</v>
      </c>
      <c r="Q1706">
        <v>0.224</v>
      </c>
      <c r="R1706">
        <v>0.27100000000000002</v>
      </c>
      <c r="S1706">
        <v>0.30299999999999999</v>
      </c>
      <c r="T1706">
        <v>0.57499999999999996</v>
      </c>
      <c r="U1706">
        <v>0.254</v>
      </c>
      <c r="V1706">
        <v>61</v>
      </c>
      <c r="W1706">
        <v>0</v>
      </c>
      <c r="X1706">
        <v>0</v>
      </c>
      <c r="Y1706">
        <v>0</v>
      </c>
      <c r="Z1706">
        <v>0</v>
      </c>
      <c r="AA1706">
        <v>0</v>
      </c>
    </row>
    <row r="1707" spans="1:27" x14ac:dyDescent="0.25">
      <c r="A1707" t="s">
        <v>3356</v>
      </c>
      <c r="B1707" t="s">
        <v>3357</v>
      </c>
      <c r="C1707" t="s">
        <v>20889</v>
      </c>
      <c r="D1707">
        <v>1</v>
      </c>
      <c r="E1707">
        <v>1</v>
      </c>
      <c r="F1707">
        <v>0</v>
      </c>
      <c r="G1707">
        <v>0</v>
      </c>
      <c r="H1707">
        <v>0</v>
      </c>
      <c r="I1707">
        <v>0</v>
      </c>
      <c r="J1707">
        <v>0</v>
      </c>
      <c r="K1707">
        <v>0</v>
      </c>
      <c r="L1707">
        <v>0</v>
      </c>
      <c r="M1707">
        <v>0</v>
      </c>
      <c r="N1707">
        <v>0</v>
      </c>
      <c r="O1707">
        <v>0</v>
      </c>
      <c r="P1707">
        <v>0</v>
      </c>
      <c r="Q1707">
        <v>0.2</v>
      </c>
      <c r="R1707">
        <v>0.252</v>
      </c>
      <c r="S1707">
        <v>0.32600000000000001</v>
      </c>
      <c r="T1707">
        <v>0.57699999999999996</v>
      </c>
      <c r="U1707">
        <v>0.254</v>
      </c>
      <c r="V1707">
        <v>60</v>
      </c>
      <c r="W1707">
        <v>0</v>
      </c>
      <c r="X1707">
        <v>0</v>
      </c>
      <c r="Y1707">
        <v>0</v>
      </c>
      <c r="Z1707">
        <v>0</v>
      </c>
      <c r="AA1707">
        <v>0</v>
      </c>
    </row>
    <row r="1708" spans="1:27" x14ac:dyDescent="0.25">
      <c r="A1708">
        <v>5310</v>
      </c>
      <c r="B1708" t="s">
        <v>4751</v>
      </c>
      <c r="C1708" t="s">
        <v>20877</v>
      </c>
      <c r="D1708">
        <v>1</v>
      </c>
      <c r="E1708">
        <v>1</v>
      </c>
      <c r="F1708">
        <v>0</v>
      </c>
      <c r="G1708">
        <v>0</v>
      </c>
      <c r="H1708">
        <v>0</v>
      </c>
      <c r="I1708">
        <v>0</v>
      </c>
      <c r="J1708">
        <v>0</v>
      </c>
      <c r="K1708">
        <v>0</v>
      </c>
      <c r="L1708">
        <v>0</v>
      </c>
      <c r="M1708">
        <v>0</v>
      </c>
      <c r="N1708">
        <v>0</v>
      </c>
      <c r="O1708">
        <v>0</v>
      </c>
      <c r="P1708">
        <v>0</v>
      </c>
      <c r="Q1708">
        <v>0.21</v>
      </c>
      <c r="R1708">
        <v>0.25700000000000001</v>
      </c>
      <c r="S1708">
        <v>0.32800000000000001</v>
      </c>
      <c r="T1708">
        <v>0.58499999999999996</v>
      </c>
      <c r="U1708">
        <v>0.254</v>
      </c>
      <c r="V1708">
        <v>63</v>
      </c>
      <c r="W1708">
        <v>0</v>
      </c>
      <c r="X1708">
        <v>0</v>
      </c>
      <c r="Y1708">
        <v>0</v>
      </c>
      <c r="Z1708">
        <v>0</v>
      </c>
      <c r="AA1708">
        <v>0</v>
      </c>
    </row>
    <row r="1709" spans="1:27" x14ac:dyDescent="0.25">
      <c r="A1709" t="s">
        <v>3393</v>
      </c>
      <c r="B1709" t="s">
        <v>3394</v>
      </c>
      <c r="C1709" t="s">
        <v>20893</v>
      </c>
      <c r="D1709">
        <v>1</v>
      </c>
      <c r="E1709">
        <v>1</v>
      </c>
      <c r="F1709">
        <v>0</v>
      </c>
      <c r="G1709">
        <v>0</v>
      </c>
      <c r="H1709">
        <v>0</v>
      </c>
      <c r="I1709">
        <v>0</v>
      </c>
      <c r="J1709">
        <v>0</v>
      </c>
      <c r="K1709">
        <v>0</v>
      </c>
      <c r="L1709">
        <v>0</v>
      </c>
      <c r="M1709">
        <v>0</v>
      </c>
      <c r="N1709">
        <v>0</v>
      </c>
      <c r="O1709">
        <v>0</v>
      </c>
      <c r="P1709">
        <v>0</v>
      </c>
      <c r="Q1709">
        <v>0.215</v>
      </c>
      <c r="R1709">
        <v>0.26</v>
      </c>
      <c r="S1709">
        <v>0.316</v>
      </c>
      <c r="T1709">
        <v>0.57599999999999996</v>
      </c>
      <c r="U1709">
        <v>0.253</v>
      </c>
      <c r="V1709">
        <v>58</v>
      </c>
      <c r="W1709">
        <v>0</v>
      </c>
      <c r="X1709">
        <v>0</v>
      </c>
      <c r="Y1709">
        <v>0</v>
      </c>
      <c r="Z1709">
        <v>0</v>
      </c>
      <c r="AA1709">
        <v>0</v>
      </c>
    </row>
    <row r="1710" spans="1:27" x14ac:dyDescent="0.25">
      <c r="A1710" t="s">
        <v>2422</v>
      </c>
      <c r="B1710" t="s">
        <v>2423</v>
      </c>
      <c r="C1710" t="s">
        <v>20882</v>
      </c>
      <c r="D1710">
        <v>1</v>
      </c>
      <c r="E1710">
        <v>1</v>
      </c>
      <c r="F1710">
        <v>0</v>
      </c>
      <c r="G1710">
        <v>0</v>
      </c>
      <c r="H1710">
        <v>0</v>
      </c>
      <c r="I1710">
        <v>0</v>
      </c>
      <c r="J1710">
        <v>0</v>
      </c>
      <c r="K1710">
        <v>0</v>
      </c>
      <c r="L1710">
        <v>0</v>
      </c>
      <c r="M1710">
        <v>0</v>
      </c>
      <c r="N1710">
        <v>0</v>
      </c>
      <c r="O1710">
        <v>0</v>
      </c>
      <c r="P1710">
        <v>0</v>
      </c>
      <c r="Q1710">
        <v>0.217</v>
      </c>
      <c r="R1710">
        <v>0.25900000000000001</v>
      </c>
      <c r="S1710">
        <v>0.318</v>
      </c>
      <c r="T1710">
        <v>0.57699999999999996</v>
      </c>
      <c r="U1710">
        <v>0.253</v>
      </c>
      <c r="V1710">
        <v>53</v>
      </c>
      <c r="W1710">
        <v>0</v>
      </c>
      <c r="X1710">
        <v>0</v>
      </c>
      <c r="Y1710">
        <v>-0.1</v>
      </c>
      <c r="Z1710">
        <v>0</v>
      </c>
      <c r="AA1710">
        <v>0</v>
      </c>
    </row>
    <row r="1711" spans="1:27" x14ac:dyDescent="0.25">
      <c r="A1711" t="s">
        <v>21015</v>
      </c>
      <c r="B1711" t="s">
        <v>21016</v>
      </c>
      <c r="C1711" t="s">
        <v>20867</v>
      </c>
      <c r="D1711">
        <v>1</v>
      </c>
      <c r="E1711">
        <v>1</v>
      </c>
      <c r="F1711">
        <v>0</v>
      </c>
      <c r="G1711">
        <v>0</v>
      </c>
      <c r="H1711">
        <v>0</v>
      </c>
      <c r="I1711">
        <v>0</v>
      </c>
      <c r="J1711">
        <v>0</v>
      </c>
      <c r="K1711">
        <v>0</v>
      </c>
      <c r="L1711">
        <v>0</v>
      </c>
      <c r="M1711">
        <v>0</v>
      </c>
      <c r="N1711">
        <v>0</v>
      </c>
      <c r="O1711">
        <v>0</v>
      </c>
      <c r="P1711">
        <v>0</v>
      </c>
      <c r="Q1711">
        <v>0.221</v>
      </c>
      <c r="R1711">
        <v>0.26</v>
      </c>
      <c r="S1711">
        <v>0.318</v>
      </c>
      <c r="T1711">
        <v>0.57799999999999996</v>
      </c>
      <c r="U1711">
        <v>0.253</v>
      </c>
      <c r="V1711">
        <v>55</v>
      </c>
      <c r="W1711">
        <v>0</v>
      </c>
      <c r="X1711">
        <v>0</v>
      </c>
      <c r="Y1711">
        <v>-0.1</v>
      </c>
      <c r="Z1711">
        <v>0</v>
      </c>
      <c r="AA1711">
        <v>0</v>
      </c>
    </row>
    <row r="1712" spans="1:27" x14ac:dyDescent="0.25">
      <c r="A1712" t="s">
        <v>3182</v>
      </c>
      <c r="B1712" t="s">
        <v>3183</v>
      </c>
      <c r="C1712" t="s">
        <v>20879</v>
      </c>
      <c r="D1712">
        <v>1</v>
      </c>
      <c r="E1712">
        <v>1</v>
      </c>
      <c r="F1712">
        <v>0</v>
      </c>
      <c r="G1712">
        <v>0</v>
      </c>
      <c r="H1712">
        <v>0</v>
      </c>
      <c r="I1712">
        <v>0</v>
      </c>
      <c r="J1712">
        <v>0</v>
      </c>
      <c r="K1712">
        <v>0</v>
      </c>
      <c r="L1712">
        <v>0</v>
      </c>
      <c r="M1712">
        <v>0</v>
      </c>
      <c r="N1712">
        <v>0</v>
      </c>
      <c r="O1712">
        <v>0</v>
      </c>
      <c r="P1712">
        <v>0</v>
      </c>
      <c r="Q1712">
        <v>0.222</v>
      </c>
      <c r="R1712">
        <v>0.251</v>
      </c>
      <c r="S1712">
        <v>0.33</v>
      </c>
      <c r="T1712">
        <v>0.57999999999999996</v>
      </c>
      <c r="U1712">
        <v>0.253</v>
      </c>
      <c r="V1712">
        <v>39</v>
      </c>
      <c r="W1712">
        <v>0</v>
      </c>
      <c r="X1712">
        <v>0</v>
      </c>
      <c r="Y1712">
        <v>-0.1</v>
      </c>
      <c r="Z1712">
        <v>0</v>
      </c>
      <c r="AA1712">
        <v>0</v>
      </c>
    </row>
    <row r="1713" spans="1:27" x14ac:dyDescent="0.25">
      <c r="A1713" t="s">
        <v>3492</v>
      </c>
      <c r="B1713" t="s">
        <v>3493</v>
      </c>
      <c r="C1713" t="s">
        <v>20877</v>
      </c>
      <c r="D1713">
        <v>1</v>
      </c>
      <c r="E1713">
        <v>1</v>
      </c>
      <c r="F1713">
        <v>0</v>
      </c>
      <c r="G1713">
        <v>0</v>
      </c>
      <c r="H1713">
        <v>0</v>
      </c>
      <c r="I1713">
        <v>0</v>
      </c>
      <c r="J1713">
        <v>0</v>
      </c>
      <c r="K1713">
        <v>0</v>
      </c>
      <c r="L1713">
        <v>0</v>
      </c>
      <c r="M1713">
        <v>0</v>
      </c>
      <c r="N1713">
        <v>0</v>
      </c>
      <c r="O1713">
        <v>0</v>
      </c>
      <c r="P1713">
        <v>0</v>
      </c>
      <c r="Q1713">
        <v>0.219</v>
      </c>
      <c r="R1713">
        <v>0.26300000000000001</v>
      </c>
      <c r="S1713">
        <v>0.311</v>
      </c>
      <c r="T1713">
        <v>0.57399999999999995</v>
      </c>
      <c r="U1713">
        <v>0.253</v>
      </c>
      <c r="V1713">
        <v>63</v>
      </c>
      <c r="W1713">
        <v>0</v>
      </c>
      <c r="X1713">
        <v>0</v>
      </c>
      <c r="Y1713">
        <v>0</v>
      </c>
      <c r="Z1713">
        <v>0</v>
      </c>
      <c r="AA1713">
        <v>0</v>
      </c>
    </row>
    <row r="1714" spans="1:27" x14ac:dyDescent="0.25">
      <c r="A1714" t="s">
        <v>1368</v>
      </c>
      <c r="B1714" t="s">
        <v>1369</v>
      </c>
      <c r="C1714" t="s">
        <v>20872</v>
      </c>
      <c r="D1714">
        <v>1</v>
      </c>
      <c r="E1714">
        <v>1</v>
      </c>
      <c r="F1714">
        <v>0</v>
      </c>
      <c r="G1714">
        <v>0</v>
      </c>
      <c r="H1714">
        <v>0</v>
      </c>
      <c r="I1714">
        <v>0</v>
      </c>
      <c r="J1714">
        <v>0</v>
      </c>
      <c r="K1714">
        <v>0</v>
      </c>
      <c r="L1714">
        <v>0</v>
      </c>
      <c r="M1714">
        <v>0</v>
      </c>
      <c r="N1714">
        <v>0</v>
      </c>
      <c r="O1714">
        <v>0</v>
      </c>
      <c r="P1714">
        <v>0</v>
      </c>
      <c r="Q1714">
        <v>0.218</v>
      </c>
      <c r="R1714">
        <v>0.27200000000000002</v>
      </c>
      <c r="S1714">
        <v>0.29499999999999998</v>
      </c>
      <c r="T1714">
        <v>0.56699999999999995</v>
      </c>
      <c r="U1714">
        <v>0.253</v>
      </c>
      <c r="V1714">
        <v>55</v>
      </c>
      <c r="W1714">
        <v>0</v>
      </c>
      <c r="X1714">
        <v>0</v>
      </c>
      <c r="Y1714">
        <v>-0.1</v>
      </c>
      <c r="Z1714">
        <v>0</v>
      </c>
      <c r="AA1714">
        <v>0</v>
      </c>
    </row>
    <row r="1715" spans="1:27" x14ac:dyDescent="0.25">
      <c r="A1715" t="s">
        <v>2863</v>
      </c>
      <c r="B1715" t="s">
        <v>2864</v>
      </c>
      <c r="C1715" t="s">
        <v>20865</v>
      </c>
      <c r="D1715">
        <v>1</v>
      </c>
      <c r="E1715">
        <v>1</v>
      </c>
      <c r="F1715">
        <v>0</v>
      </c>
      <c r="G1715">
        <v>0</v>
      </c>
      <c r="H1715">
        <v>0</v>
      </c>
      <c r="I1715">
        <v>0</v>
      </c>
      <c r="J1715">
        <v>0</v>
      </c>
      <c r="K1715">
        <v>0</v>
      </c>
      <c r="L1715">
        <v>0</v>
      </c>
      <c r="M1715">
        <v>0</v>
      </c>
      <c r="N1715">
        <v>0</v>
      </c>
      <c r="O1715">
        <v>0</v>
      </c>
      <c r="P1715">
        <v>0</v>
      </c>
      <c r="Q1715">
        <v>0.22600000000000001</v>
      </c>
      <c r="R1715">
        <v>0.27400000000000002</v>
      </c>
      <c r="S1715">
        <v>0.29299999999999998</v>
      </c>
      <c r="T1715">
        <v>0.56699999999999995</v>
      </c>
      <c r="U1715">
        <v>0.253</v>
      </c>
      <c r="V1715">
        <v>60</v>
      </c>
      <c r="W1715">
        <v>0</v>
      </c>
      <c r="X1715">
        <v>0</v>
      </c>
      <c r="Y1715">
        <v>0</v>
      </c>
      <c r="Z1715">
        <v>0</v>
      </c>
      <c r="AA1715">
        <v>0</v>
      </c>
    </row>
    <row r="1716" spans="1:27" x14ac:dyDescent="0.25">
      <c r="A1716" t="s">
        <v>3180</v>
      </c>
      <c r="B1716" t="s">
        <v>3181</v>
      </c>
      <c r="C1716" t="s">
        <v>20892</v>
      </c>
      <c r="D1716">
        <v>1</v>
      </c>
      <c r="E1716">
        <v>1</v>
      </c>
      <c r="F1716">
        <v>0</v>
      </c>
      <c r="G1716">
        <v>0</v>
      </c>
      <c r="H1716">
        <v>0</v>
      </c>
      <c r="I1716">
        <v>0</v>
      </c>
      <c r="J1716">
        <v>0</v>
      </c>
      <c r="K1716">
        <v>0</v>
      </c>
      <c r="L1716">
        <v>0</v>
      </c>
      <c r="M1716">
        <v>0</v>
      </c>
      <c r="N1716">
        <v>0</v>
      </c>
      <c r="O1716">
        <v>0</v>
      </c>
      <c r="P1716">
        <v>0</v>
      </c>
      <c r="Q1716">
        <v>0.21099999999999999</v>
      </c>
      <c r="R1716">
        <v>0.26400000000000001</v>
      </c>
      <c r="S1716">
        <v>0.30599999999999999</v>
      </c>
      <c r="T1716">
        <v>0.56999999999999995</v>
      </c>
      <c r="U1716">
        <v>0.253</v>
      </c>
      <c r="V1716">
        <v>55</v>
      </c>
      <c r="W1716">
        <v>0</v>
      </c>
      <c r="X1716">
        <v>0</v>
      </c>
      <c r="Y1716">
        <v>-0.1</v>
      </c>
      <c r="Z1716">
        <v>0</v>
      </c>
      <c r="AA1716">
        <v>0</v>
      </c>
    </row>
    <row r="1717" spans="1:27" x14ac:dyDescent="0.25">
      <c r="A1717" t="s">
        <v>21017</v>
      </c>
      <c r="B1717" t="s">
        <v>21018</v>
      </c>
      <c r="C1717" t="s">
        <v>1</v>
      </c>
      <c r="D1717">
        <v>1</v>
      </c>
      <c r="E1717">
        <v>1</v>
      </c>
      <c r="F1717">
        <v>0</v>
      </c>
      <c r="G1717">
        <v>0</v>
      </c>
      <c r="H1717">
        <v>0</v>
      </c>
      <c r="I1717">
        <v>0</v>
      </c>
      <c r="J1717">
        <v>0</v>
      </c>
      <c r="K1717">
        <v>0</v>
      </c>
      <c r="L1717">
        <v>0</v>
      </c>
      <c r="M1717">
        <v>0</v>
      </c>
      <c r="N1717">
        <v>0</v>
      </c>
      <c r="O1717">
        <v>0</v>
      </c>
      <c r="P1717">
        <v>0</v>
      </c>
      <c r="Q1717">
        <v>0.219</v>
      </c>
      <c r="R1717">
        <v>0.255</v>
      </c>
      <c r="S1717">
        <v>0.32100000000000001</v>
      </c>
      <c r="T1717">
        <v>0.57599999999999996</v>
      </c>
      <c r="U1717">
        <v>0.253</v>
      </c>
      <c r="V1717">
        <v>55</v>
      </c>
      <c r="W1717">
        <v>0</v>
      </c>
      <c r="X1717">
        <v>0</v>
      </c>
      <c r="Y1717">
        <v>-0.1</v>
      </c>
      <c r="Z1717">
        <v>0</v>
      </c>
      <c r="AA1717">
        <v>0</v>
      </c>
    </row>
    <row r="1718" spans="1:27" x14ac:dyDescent="0.25">
      <c r="A1718" t="s">
        <v>21019</v>
      </c>
      <c r="B1718" t="s">
        <v>21020</v>
      </c>
      <c r="C1718" t="s">
        <v>1</v>
      </c>
      <c r="D1718">
        <v>1</v>
      </c>
      <c r="E1718">
        <v>1</v>
      </c>
      <c r="F1718">
        <v>0</v>
      </c>
      <c r="G1718">
        <v>0</v>
      </c>
      <c r="H1718">
        <v>0</v>
      </c>
      <c r="I1718">
        <v>0</v>
      </c>
      <c r="J1718">
        <v>0</v>
      </c>
      <c r="K1718">
        <v>0</v>
      </c>
      <c r="L1718">
        <v>0</v>
      </c>
      <c r="M1718">
        <v>0</v>
      </c>
      <c r="N1718">
        <v>0</v>
      </c>
      <c r="O1718">
        <v>0</v>
      </c>
      <c r="P1718">
        <v>0</v>
      </c>
      <c r="Q1718">
        <v>0.221</v>
      </c>
      <c r="R1718">
        <v>0.26800000000000002</v>
      </c>
      <c r="S1718">
        <v>0.30499999999999999</v>
      </c>
      <c r="T1718">
        <v>0.57299999999999995</v>
      </c>
      <c r="U1718">
        <v>0.253</v>
      </c>
      <c r="V1718">
        <v>55</v>
      </c>
      <c r="W1718">
        <v>0</v>
      </c>
      <c r="X1718">
        <v>0</v>
      </c>
      <c r="Y1718">
        <v>-0.1</v>
      </c>
      <c r="Z1718">
        <v>0</v>
      </c>
      <c r="AA1718">
        <v>0</v>
      </c>
    </row>
    <row r="1719" spans="1:27" x14ac:dyDescent="0.25">
      <c r="A1719" t="s">
        <v>2886</v>
      </c>
      <c r="B1719" t="s">
        <v>2887</v>
      </c>
      <c r="C1719" t="s">
        <v>20879</v>
      </c>
      <c r="D1719">
        <v>1</v>
      </c>
      <c r="E1719">
        <v>1</v>
      </c>
      <c r="F1719">
        <v>0</v>
      </c>
      <c r="G1719">
        <v>0</v>
      </c>
      <c r="H1719">
        <v>0</v>
      </c>
      <c r="I1719">
        <v>0</v>
      </c>
      <c r="J1719">
        <v>0</v>
      </c>
      <c r="K1719">
        <v>0</v>
      </c>
      <c r="L1719">
        <v>0</v>
      </c>
      <c r="M1719">
        <v>0</v>
      </c>
      <c r="N1719">
        <v>0</v>
      </c>
      <c r="O1719">
        <v>0</v>
      </c>
      <c r="P1719">
        <v>0</v>
      </c>
      <c r="Q1719">
        <v>0.23899999999999999</v>
      </c>
      <c r="R1719">
        <v>0.26200000000000001</v>
      </c>
      <c r="S1719">
        <v>0.316</v>
      </c>
      <c r="T1719">
        <v>0.57699999999999996</v>
      </c>
      <c r="U1719">
        <v>0.253</v>
      </c>
      <c r="V1719">
        <v>38</v>
      </c>
      <c r="W1719">
        <v>0</v>
      </c>
      <c r="X1719">
        <v>0</v>
      </c>
      <c r="Y1719">
        <v>-0.1</v>
      </c>
      <c r="Z1719">
        <v>0</v>
      </c>
      <c r="AA1719">
        <v>0</v>
      </c>
    </row>
    <row r="1720" spans="1:27" x14ac:dyDescent="0.25">
      <c r="A1720" t="s">
        <v>2302</v>
      </c>
      <c r="B1720" t="s">
        <v>2303</v>
      </c>
      <c r="C1720" t="s">
        <v>20880</v>
      </c>
      <c r="D1720">
        <v>1</v>
      </c>
      <c r="E1720">
        <v>1</v>
      </c>
      <c r="F1720">
        <v>0</v>
      </c>
      <c r="G1720">
        <v>0</v>
      </c>
      <c r="H1720">
        <v>0</v>
      </c>
      <c r="I1720">
        <v>0</v>
      </c>
      <c r="J1720">
        <v>0</v>
      </c>
      <c r="K1720">
        <v>0</v>
      </c>
      <c r="L1720">
        <v>0</v>
      </c>
      <c r="M1720">
        <v>0</v>
      </c>
      <c r="N1720">
        <v>0</v>
      </c>
      <c r="O1720">
        <v>0</v>
      </c>
      <c r="P1720">
        <v>0</v>
      </c>
      <c r="Q1720">
        <v>0.21</v>
      </c>
      <c r="R1720">
        <v>0.253</v>
      </c>
      <c r="S1720">
        <v>0.32100000000000001</v>
      </c>
      <c r="T1720">
        <v>0.57499999999999996</v>
      </c>
      <c r="U1720">
        <v>0.253</v>
      </c>
      <c r="V1720">
        <v>49</v>
      </c>
      <c r="W1720">
        <v>0</v>
      </c>
      <c r="X1720">
        <v>0</v>
      </c>
      <c r="Y1720">
        <v>-0.1</v>
      </c>
      <c r="Z1720">
        <v>0</v>
      </c>
      <c r="AA1720">
        <v>0</v>
      </c>
    </row>
    <row r="1721" spans="1:27" x14ac:dyDescent="0.25">
      <c r="A1721" t="s">
        <v>21021</v>
      </c>
      <c r="B1721" t="s">
        <v>21022</v>
      </c>
      <c r="C1721" t="s">
        <v>1</v>
      </c>
      <c r="D1721">
        <v>1</v>
      </c>
      <c r="E1721">
        <v>1</v>
      </c>
      <c r="F1721">
        <v>0</v>
      </c>
      <c r="G1721">
        <v>0</v>
      </c>
      <c r="H1721">
        <v>0</v>
      </c>
      <c r="I1721">
        <v>0</v>
      </c>
      <c r="J1721">
        <v>0</v>
      </c>
      <c r="K1721">
        <v>0</v>
      </c>
      <c r="L1721">
        <v>0</v>
      </c>
      <c r="M1721">
        <v>0</v>
      </c>
      <c r="N1721">
        <v>0</v>
      </c>
      <c r="O1721">
        <v>0</v>
      </c>
      <c r="P1721">
        <v>0</v>
      </c>
      <c r="Q1721">
        <v>0.22800000000000001</v>
      </c>
      <c r="R1721">
        <v>0.27500000000000002</v>
      </c>
      <c r="S1721">
        <v>0.29099999999999998</v>
      </c>
      <c r="T1721">
        <v>0.56599999999999995</v>
      </c>
      <c r="U1721">
        <v>0.253</v>
      </c>
      <c r="V1721">
        <v>55</v>
      </c>
      <c r="W1721">
        <v>0</v>
      </c>
      <c r="X1721">
        <v>0</v>
      </c>
      <c r="Y1721">
        <v>-0.1</v>
      </c>
      <c r="Z1721">
        <v>0</v>
      </c>
      <c r="AA1721">
        <v>0</v>
      </c>
    </row>
    <row r="1722" spans="1:27" x14ac:dyDescent="0.25">
      <c r="A1722" t="s">
        <v>2689</v>
      </c>
      <c r="B1722" t="s">
        <v>2690</v>
      </c>
      <c r="C1722" t="s">
        <v>20875</v>
      </c>
      <c r="D1722">
        <v>1</v>
      </c>
      <c r="E1722">
        <v>1</v>
      </c>
      <c r="F1722">
        <v>0</v>
      </c>
      <c r="G1722">
        <v>0</v>
      </c>
      <c r="H1722">
        <v>0</v>
      </c>
      <c r="I1722">
        <v>0</v>
      </c>
      <c r="J1722">
        <v>0</v>
      </c>
      <c r="K1722">
        <v>0</v>
      </c>
      <c r="L1722">
        <v>0</v>
      </c>
      <c r="M1722">
        <v>0</v>
      </c>
      <c r="N1722">
        <v>0</v>
      </c>
      <c r="O1722">
        <v>0</v>
      </c>
      <c r="P1722">
        <v>0</v>
      </c>
      <c r="Q1722">
        <v>0.20899999999999999</v>
      </c>
      <c r="R1722">
        <v>0.26900000000000002</v>
      </c>
      <c r="S1722">
        <v>0.29599999999999999</v>
      </c>
      <c r="T1722">
        <v>0.56499999999999995</v>
      </c>
      <c r="U1722">
        <v>0.253</v>
      </c>
      <c r="V1722">
        <v>54</v>
      </c>
      <c r="W1722">
        <v>0</v>
      </c>
      <c r="X1722">
        <v>0</v>
      </c>
      <c r="Y1722">
        <v>-0.1</v>
      </c>
      <c r="Z1722">
        <v>0</v>
      </c>
      <c r="AA1722">
        <v>0</v>
      </c>
    </row>
    <row r="1723" spans="1:27" x14ac:dyDescent="0.25">
      <c r="A1723" t="s">
        <v>3153</v>
      </c>
      <c r="B1723" t="s">
        <v>3154</v>
      </c>
      <c r="C1723" t="s">
        <v>20866</v>
      </c>
      <c r="D1723">
        <v>1</v>
      </c>
      <c r="E1723">
        <v>1</v>
      </c>
      <c r="F1723">
        <v>0</v>
      </c>
      <c r="G1723">
        <v>0</v>
      </c>
      <c r="H1723">
        <v>0</v>
      </c>
      <c r="I1723">
        <v>0</v>
      </c>
      <c r="J1723">
        <v>0</v>
      </c>
      <c r="K1723">
        <v>0</v>
      </c>
      <c r="L1723">
        <v>0</v>
      </c>
      <c r="M1723">
        <v>0</v>
      </c>
      <c r="N1723">
        <v>0</v>
      </c>
      <c r="O1723">
        <v>0</v>
      </c>
      <c r="P1723">
        <v>0</v>
      </c>
      <c r="Q1723">
        <v>0.23699999999999999</v>
      </c>
      <c r="R1723">
        <v>0.26900000000000002</v>
      </c>
      <c r="S1723">
        <v>0.30299999999999999</v>
      </c>
      <c r="T1723">
        <v>0.57199999999999995</v>
      </c>
      <c r="U1723">
        <v>0.253</v>
      </c>
      <c r="V1723">
        <v>54</v>
      </c>
      <c r="W1723">
        <v>0</v>
      </c>
      <c r="X1723">
        <v>0</v>
      </c>
      <c r="Y1723">
        <v>-0.1</v>
      </c>
      <c r="Z1723">
        <v>0</v>
      </c>
      <c r="AA1723">
        <v>0</v>
      </c>
    </row>
    <row r="1724" spans="1:27" x14ac:dyDescent="0.25">
      <c r="A1724" t="s">
        <v>3652</v>
      </c>
      <c r="B1724" t="s">
        <v>3653</v>
      </c>
      <c r="C1724" t="s">
        <v>20891</v>
      </c>
      <c r="D1724">
        <v>1</v>
      </c>
      <c r="E1724">
        <v>1</v>
      </c>
      <c r="F1724">
        <v>0</v>
      </c>
      <c r="G1724">
        <v>0</v>
      </c>
      <c r="H1724">
        <v>0</v>
      </c>
      <c r="I1724">
        <v>0</v>
      </c>
      <c r="J1724">
        <v>0</v>
      </c>
      <c r="K1724">
        <v>0</v>
      </c>
      <c r="L1724">
        <v>0</v>
      </c>
      <c r="M1724">
        <v>0</v>
      </c>
      <c r="N1724">
        <v>0</v>
      </c>
      <c r="O1724">
        <v>0</v>
      </c>
      <c r="P1724">
        <v>0</v>
      </c>
      <c r="Q1724">
        <v>0.19700000000000001</v>
      </c>
      <c r="R1724">
        <v>0.25900000000000001</v>
      </c>
      <c r="S1724">
        <v>0.309</v>
      </c>
      <c r="T1724">
        <v>0.56799999999999995</v>
      </c>
      <c r="U1724">
        <v>0.252</v>
      </c>
      <c r="V1724">
        <v>60</v>
      </c>
      <c r="W1724">
        <v>0</v>
      </c>
      <c r="X1724">
        <v>0</v>
      </c>
      <c r="Y1724">
        <v>0</v>
      </c>
      <c r="Z1724">
        <v>0</v>
      </c>
      <c r="AA1724">
        <v>0</v>
      </c>
    </row>
    <row r="1725" spans="1:27" x14ac:dyDescent="0.25">
      <c r="A1725" t="s">
        <v>3404</v>
      </c>
      <c r="B1725" t="s">
        <v>3405</v>
      </c>
      <c r="C1725" t="s">
        <v>20875</v>
      </c>
      <c r="D1725">
        <v>1</v>
      </c>
      <c r="E1725">
        <v>1</v>
      </c>
      <c r="F1725">
        <v>0</v>
      </c>
      <c r="G1725">
        <v>0</v>
      </c>
      <c r="H1725">
        <v>0</v>
      </c>
      <c r="I1725">
        <v>0</v>
      </c>
      <c r="J1725">
        <v>0</v>
      </c>
      <c r="K1725">
        <v>0</v>
      </c>
      <c r="L1725">
        <v>0</v>
      </c>
      <c r="M1725">
        <v>0</v>
      </c>
      <c r="N1725">
        <v>0</v>
      </c>
      <c r="O1725">
        <v>0</v>
      </c>
      <c r="P1725">
        <v>0</v>
      </c>
      <c r="Q1725">
        <v>0.23</v>
      </c>
      <c r="R1725">
        <v>0.27100000000000002</v>
      </c>
      <c r="S1725">
        <v>0.3</v>
      </c>
      <c r="T1725">
        <v>0.56999999999999995</v>
      </c>
      <c r="U1725">
        <v>0.252</v>
      </c>
      <c r="V1725">
        <v>54</v>
      </c>
      <c r="W1725">
        <v>0</v>
      </c>
      <c r="X1725">
        <v>0</v>
      </c>
      <c r="Y1725">
        <v>-0.1</v>
      </c>
      <c r="Z1725">
        <v>0</v>
      </c>
      <c r="AA1725">
        <v>0</v>
      </c>
    </row>
    <row r="1726" spans="1:27" x14ac:dyDescent="0.25">
      <c r="A1726">
        <v>6564</v>
      </c>
      <c r="B1726" t="s">
        <v>4168</v>
      </c>
      <c r="C1726" t="s">
        <v>20880</v>
      </c>
      <c r="D1726">
        <v>1</v>
      </c>
      <c r="E1726">
        <v>1</v>
      </c>
      <c r="F1726">
        <v>0</v>
      </c>
      <c r="G1726">
        <v>0</v>
      </c>
      <c r="H1726">
        <v>0</v>
      </c>
      <c r="I1726">
        <v>0</v>
      </c>
      <c r="J1726">
        <v>0</v>
      </c>
      <c r="K1726">
        <v>0</v>
      </c>
      <c r="L1726">
        <v>0</v>
      </c>
      <c r="M1726">
        <v>0</v>
      </c>
      <c r="N1726">
        <v>0</v>
      </c>
      <c r="O1726">
        <v>0</v>
      </c>
      <c r="P1726">
        <v>0</v>
      </c>
      <c r="Q1726">
        <v>0.21</v>
      </c>
      <c r="R1726">
        <v>0.26900000000000002</v>
      </c>
      <c r="S1726">
        <v>0.3</v>
      </c>
      <c r="T1726">
        <v>0.56899999999999995</v>
      </c>
      <c r="U1726">
        <v>0.252</v>
      </c>
      <c r="V1726">
        <v>49</v>
      </c>
      <c r="W1726">
        <v>0</v>
      </c>
      <c r="X1726">
        <v>0</v>
      </c>
      <c r="Y1726">
        <v>-0.1</v>
      </c>
      <c r="Z1726">
        <v>0</v>
      </c>
      <c r="AA1726">
        <v>0</v>
      </c>
    </row>
    <row r="1727" spans="1:27" x14ac:dyDescent="0.25">
      <c r="A1727" t="s">
        <v>3275</v>
      </c>
      <c r="B1727" t="s">
        <v>3276</v>
      </c>
      <c r="C1727" t="s">
        <v>20870</v>
      </c>
      <c r="D1727">
        <v>1</v>
      </c>
      <c r="E1727">
        <v>1</v>
      </c>
      <c r="F1727">
        <v>0</v>
      </c>
      <c r="G1727">
        <v>0</v>
      </c>
      <c r="H1727">
        <v>0</v>
      </c>
      <c r="I1727">
        <v>0</v>
      </c>
      <c r="J1727">
        <v>0</v>
      </c>
      <c r="K1727">
        <v>0</v>
      </c>
      <c r="L1727">
        <v>0</v>
      </c>
      <c r="M1727">
        <v>0</v>
      </c>
      <c r="N1727">
        <v>0</v>
      </c>
      <c r="O1727">
        <v>0</v>
      </c>
      <c r="P1727">
        <v>0</v>
      </c>
      <c r="Q1727">
        <v>0.219</v>
      </c>
      <c r="R1727">
        <v>0.26</v>
      </c>
      <c r="S1727">
        <v>0.315</v>
      </c>
      <c r="T1727">
        <v>0.57499999999999996</v>
      </c>
      <c r="U1727">
        <v>0.252</v>
      </c>
      <c r="V1727">
        <v>53</v>
      </c>
      <c r="W1727">
        <v>0</v>
      </c>
      <c r="X1727">
        <v>0</v>
      </c>
      <c r="Y1727">
        <v>-0.1</v>
      </c>
      <c r="Z1727">
        <v>0</v>
      </c>
      <c r="AA1727">
        <v>0</v>
      </c>
    </row>
    <row r="1728" spans="1:27" x14ac:dyDescent="0.25">
      <c r="A1728">
        <v>8524</v>
      </c>
      <c r="B1728" t="s">
        <v>3573</v>
      </c>
      <c r="C1728" t="s">
        <v>20877</v>
      </c>
      <c r="D1728">
        <v>1</v>
      </c>
      <c r="E1728">
        <v>1</v>
      </c>
      <c r="F1728">
        <v>0</v>
      </c>
      <c r="G1728">
        <v>0</v>
      </c>
      <c r="H1728">
        <v>0</v>
      </c>
      <c r="I1728">
        <v>0</v>
      </c>
      <c r="J1728">
        <v>0</v>
      </c>
      <c r="K1728">
        <v>0</v>
      </c>
      <c r="L1728">
        <v>0</v>
      </c>
      <c r="M1728">
        <v>0</v>
      </c>
      <c r="N1728">
        <v>0</v>
      </c>
      <c r="O1728">
        <v>0</v>
      </c>
      <c r="P1728">
        <v>0</v>
      </c>
      <c r="Q1728">
        <v>0.20699999999999999</v>
      </c>
      <c r="R1728">
        <v>0.27</v>
      </c>
      <c r="S1728">
        <v>0.29499999999999998</v>
      </c>
      <c r="T1728">
        <v>0.56499999999999995</v>
      </c>
      <c r="U1728">
        <v>0.252</v>
      </c>
      <c r="V1728">
        <v>62</v>
      </c>
      <c r="W1728">
        <v>0</v>
      </c>
      <c r="X1728">
        <v>0</v>
      </c>
      <c r="Y1728">
        <v>0</v>
      </c>
      <c r="Z1728">
        <v>0</v>
      </c>
      <c r="AA1728">
        <v>0</v>
      </c>
    </row>
    <row r="1729" spans="1:27" x14ac:dyDescent="0.25">
      <c r="A1729" t="s">
        <v>3249</v>
      </c>
      <c r="B1729" t="s">
        <v>3250</v>
      </c>
      <c r="C1729" t="s">
        <v>20877</v>
      </c>
      <c r="D1729">
        <v>1</v>
      </c>
      <c r="E1729">
        <v>1</v>
      </c>
      <c r="F1729">
        <v>0</v>
      </c>
      <c r="G1729">
        <v>0</v>
      </c>
      <c r="H1729">
        <v>0</v>
      </c>
      <c r="I1729">
        <v>0</v>
      </c>
      <c r="J1729">
        <v>0</v>
      </c>
      <c r="K1729">
        <v>0</v>
      </c>
      <c r="L1729">
        <v>0</v>
      </c>
      <c r="M1729">
        <v>0</v>
      </c>
      <c r="N1729">
        <v>0</v>
      </c>
      <c r="O1729">
        <v>0</v>
      </c>
      <c r="P1729">
        <v>0</v>
      </c>
      <c r="Q1729">
        <v>0.20399999999999999</v>
      </c>
      <c r="R1729">
        <v>0.26200000000000001</v>
      </c>
      <c r="S1729">
        <v>0.30599999999999999</v>
      </c>
      <c r="T1729">
        <v>0.56799999999999995</v>
      </c>
      <c r="U1729">
        <v>0.252</v>
      </c>
      <c r="V1729">
        <v>62</v>
      </c>
      <c r="W1729">
        <v>0</v>
      </c>
      <c r="X1729">
        <v>0</v>
      </c>
      <c r="Y1729">
        <v>0</v>
      </c>
      <c r="Z1729">
        <v>0</v>
      </c>
      <c r="AA1729">
        <v>0</v>
      </c>
    </row>
    <row r="1730" spans="1:27" x14ac:dyDescent="0.25">
      <c r="A1730" t="s">
        <v>3353</v>
      </c>
      <c r="B1730" t="s">
        <v>3354</v>
      </c>
      <c r="C1730" t="s">
        <v>20888</v>
      </c>
      <c r="D1730">
        <v>1</v>
      </c>
      <c r="E1730">
        <v>1</v>
      </c>
      <c r="F1730">
        <v>0</v>
      </c>
      <c r="G1730">
        <v>0</v>
      </c>
      <c r="H1730">
        <v>0</v>
      </c>
      <c r="I1730">
        <v>0</v>
      </c>
      <c r="J1730">
        <v>0</v>
      </c>
      <c r="K1730">
        <v>0</v>
      </c>
      <c r="L1730">
        <v>0</v>
      </c>
      <c r="M1730">
        <v>0</v>
      </c>
      <c r="N1730">
        <v>0</v>
      </c>
      <c r="O1730">
        <v>0</v>
      </c>
      <c r="P1730">
        <v>0</v>
      </c>
      <c r="Q1730">
        <v>0.24</v>
      </c>
      <c r="R1730">
        <v>0.26500000000000001</v>
      </c>
      <c r="S1730">
        <v>0.31</v>
      </c>
      <c r="T1730">
        <v>0.57499999999999996</v>
      </c>
      <c r="U1730">
        <v>0.252</v>
      </c>
      <c r="V1730">
        <v>54</v>
      </c>
      <c r="W1730">
        <v>0</v>
      </c>
      <c r="X1730">
        <v>0</v>
      </c>
      <c r="Y1730">
        <v>-0.1</v>
      </c>
      <c r="Z1730">
        <v>0</v>
      </c>
      <c r="AA1730">
        <v>0</v>
      </c>
    </row>
    <row r="1731" spans="1:27" x14ac:dyDescent="0.25">
      <c r="A1731" t="s">
        <v>3984</v>
      </c>
      <c r="B1731" t="s">
        <v>3985</v>
      </c>
      <c r="C1731" t="s">
        <v>20892</v>
      </c>
      <c r="D1731">
        <v>1</v>
      </c>
      <c r="E1731">
        <v>1</v>
      </c>
      <c r="F1731">
        <v>0</v>
      </c>
      <c r="G1731">
        <v>0</v>
      </c>
      <c r="H1731">
        <v>0</v>
      </c>
      <c r="I1731">
        <v>0</v>
      </c>
      <c r="J1731">
        <v>0</v>
      </c>
      <c r="K1731">
        <v>0</v>
      </c>
      <c r="L1731">
        <v>0</v>
      </c>
      <c r="M1731">
        <v>0</v>
      </c>
      <c r="N1731">
        <v>0</v>
      </c>
      <c r="O1731">
        <v>0</v>
      </c>
      <c r="P1731">
        <v>0</v>
      </c>
      <c r="Q1731">
        <v>0.20399999999999999</v>
      </c>
      <c r="R1731">
        <v>0.251</v>
      </c>
      <c r="S1731">
        <v>0.32600000000000001</v>
      </c>
      <c r="T1731">
        <v>0.57599999999999996</v>
      </c>
      <c r="U1731">
        <v>0.252</v>
      </c>
      <c r="V1731">
        <v>54</v>
      </c>
      <c r="W1731">
        <v>0</v>
      </c>
      <c r="X1731">
        <v>0</v>
      </c>
      <c r="Y1731">
        <v>-0.1</v>
      </c>
      <c r="Z1731">
        <v>0</v>
      </c>
      <c r="AA1731">
        <v>0</v>
      </c>
    </row>
    <row r="1732" spans="1:27" x14ac:dyDescent="0.25">
      <c r="A1732" t="s">
        <v>3605</v>
      </c>
      <c r="B1732" t="s">
        <v>3606</v>
      </c>
      <c r="C1732" t="s">
        <v>20873</v>
      </c>
      <c r="D1732">
        <v>1</v>
      </c>
      <c r="E1732">
        <v>1</v>
      </c>
      <c r="F1732">
        <v>0</v>
      </c>
      <c r="G1732">
        <v>0</v>
      </c>
      <c r="H1732">
        <v>0</v>
      </c>
      <c r="I1732">
        <v>0</v>
      </c>
      <c r="J1732">
        <v>0</v>
      </c>
      <c r="K1732">
        <v>0</v>
      </c>
      <c r="L1732">
        <v>0</v>
      </c>
      <c r="M1732">
        <v>0</v>
      </c>
      <c r="N1732">
        <v>0</v>
      </c>
      <c r="O1732">
        <v>0</v>
      </c>
      <c r="P1732">
        <v>0</v>
      </c>
      <c r="Q1732">
        <v>0.21199999999999999</v>
      </c>
      <c r="R1732">
        <v>0.26400000000000001</v>
      </c>
      <c r="S1732">
        <v>0.30399999999999999</v>
      </c>
      <c r="T1732">
        <v>0.56799999999999995</v>
      </c>
      <c r="U1732">
        <v>0.252</v>
      </c>
      <c r="V1732">
        <v>53</v>
      </c>
      <c r="W1732">
        <v>0</v>
      </c>
      <c r="X1732">
        <v>0</v>
      </c>
      <c r="Y1732">
        <v>-0.1</v>
      </c>
      <c r="Z1732">
        <v>0</v>
      </c>
      <c r="AA1732">
        <v>0</v>
      </c>
    </row>
    <row r="1733" spans="1:27" x14ac:dyDescent="0.25">
      <c r="A1733" t="s">
        <v>3343</v>
      </c>
      <c r="B1733" t="s">
        <v>3344</v>
      </c>
      <c r="C1733" t="s">
        <v>20879</v>
      </c>
      <c r="D1733">
        <v>1</v>
      </c>
      <c r="E1733">
        <v>1</v>
      </c>
      <c r="F1733">
        <v>0</v>
      </c>
      <c r="G1733">
        <v>0</v>
      </c>
      <c r="H1733">
        <v>0</v>
      </c>
      <c r="I1733">
        <v>0</v>
      </c>
      <c r="J1733">
        <v>0</v>
      </c>
      <c r="K1733">
        <v>0</v>
      </c>
      <c r="L1733">
        <v>0</v>
      </c>
      <c r="M1733">
        <v>0</v>
      </c>
      <c r="N1733">
        <v>0</v>
      </c>
      <c r="O1733">
        <v>0</v>
      </c>
      <c r="P1733">
        <v>0</v>
      </c>
      <c r="Q1733">
        <v>0.20799999999999999</v>
      </c>
      <c r="R1733">
        <v>0.26800000000000002</v>
      </c>
      <c r="S1733">
        <v>0.29599999999999999</v>
      </c>
      <c r="T1733">
        <v>0.56399999999999995</v>
      </c>
      <c r="U1733">
        <v>0.252</v>
      </c>
      <c r="V1733">
        <v>38</v>
      </c>
      <c r="W1733">
        <v>0</v>
      </c>
      <c r="X1733">
        <v>0</v>
      </c>
      <c r="Y1733">
        <v>-0.1</v>
      </c>
      <c r="Z1733">
        <v>0</v>
      </c>
      <c r="AA1733">
        <v>0</v>
      </c>
    </row>
    <row r="1734" spans="1:27" x14ac:dyDescent="0.25">
      <c r="A1734" t="s">
        <v>3055</v>
      </c>
      <c r="B1734" t="s">
        <v>3056</v>
      </c>
      <c r="C1734" t="s">
        <v>20868</v>
      </c>
      <c r="D1734">
        <v>1</v>
      </c>
      <c r="E1734">
        <v>1</v>
      </c>
      <c r="F1734">
        <v>0</v>
      </c>
      <c r="G1734">
        <v>0</v>
      </c>
      <c r="H1734">
        <v>0</v>
      </c>
      <c r="I1734">
        <v>0</v>
      </c>
      <c r="J1734">
        <v>0</v>
      </c>
      <c r="K1734">
        <v>0</v>
      </c>
      <c r="L1734">
        <v>0</v>
      </c>
      <c r="M1734">
        <v>0</v>
      </c>
      <c r="N1734">
        <v>0</v>
      </c>
      <c r="O1734">
        <v>0</v>
      </c>
      <c r="P1734">
        <v>0</v>
      </c>
      <c r="Q1734">
        <v>0.214</v>
      </c>
      <c r="R1734">
        <v>0.26500000000000001</v>
      </c>
      <c r="S1734">
        <v>0.30099999999999999</v>
      </c>
      <c r="T1734">
        <v>0.56699999999999995</v>
      </c>
      <c r="U1734">
        <v>0.252</v>
      </c>
      <c r="V1734">
        <v>54</v>
      </c>
      <c r="W1734">
        <v>0</v>
      </c>
      <c r="X1734">
        <v>0</v>
      </c>
      <c r="Y1734">
        <v>-0.1</v>
      </c>
      <c r="Z1734">
        <v>0</v>
      </c>
      <c r="AA1734">
        <v>0</v>
      </c>
    </row>
    <row r="1735" spans="1:27" x14ac:dyDescent="0.25">
      <c r="A1735" t="s">
        <v>2049</v>
      </c>
      <c r="B1735" t="s">
        <v>2050</v>
      </c>
      <c r="C1735" t="s">
        <v>20890</v>
      </c>
      <c r="D1735">
        <v>1</v>
      </c>
      <c r="E1735">
        <v>1</v>
      </c>
      <c r="F1735">
        <v>0</v>
      </c>
      <c r="G1735">
        <v>0</v>
      </c>
      <c r="H1735">
        <v>0</v>
      </c>
      <c r="I1735">
        <v>0</v>
      </c>
      <c r="J1735">
        <v>0</v>
      </c>
      <c r="K1735">
        <v>0</v>
      </c>
      <c r="L1735">
        <v>0</v>
      </c>
      <c r="M1735">
        <v>0</v>
      </c>
      <c r="N1735">
        <v>0</v>
      </c>
      <c r="O1735">
        <v>0</v>
      </c>
      <c r="P1735">
        <v>0</v>
      </c>
      <c r="Q1735">
        <v>0.218</v>
      </c>
      <c r="R1735">
        <v>0.25600000000000001</v>
      </c>
      <c r="S1735">
        <v>0.317</v>
      </c>
      <c r="T1735">
        <v>0.57299999999999995</v>
      </c>
      <c r="U1735">
        <v>0.252</v>
      </c>
      <c r="V1735">
        <v>60</v>
      </c>
      <c r="W1735">
        <v>0</v>
      </c>
      <c r="X1735">
        <v>0</v>
      </c>
      <c r="Y1735">
        <v>0</v>
      </c>
      <c r="Z1735">
        <v>0</v>
      </c>
      <c r="AA1735">
        <v>0</v>
      </c>
    </row>
    <row r="1736" spans="1:27" x14ac:dyDescent="0.25">
      <c r="A1736" t="s">
        <v>21023</v>
      </c>
      <c r="B1736" t="s">
        <v>21024</v>
      </c>
      <c r="C1736" t="s">
        <v>1</v>
      </c>
      <c r="D1736">
        <v>1</v>
      </c>
      <c r="E1736">
        <v>1</v>
      </c>
      <c r="F1736">
        <v>0</v>
      </c>
      <c r="G1736">
        <v>0</v>
      </c>
      <c r="H1736">
        <v>0</v>
      </c>
      <c r="I1736">
        <v>0</v>
      </c>
      <c r="J1736">
        <v>0</v>
      </c>
      <c r="K1736">
        <v>0</v>
      </c>
      <c r="L1736">
        <v>0</v>
      </c>
      <c r="M1736">
        <v>0</v>
      </c>
      <c r="N1736">
        <v>0</v>
      </c>
      <c r="O1736">
        <v>0</v>
      </c>
      <c r="P1736">
        <v>0</v>
      </c>
      <c r="Q1736">
        <v>0.22500000000000001</v>
      </c>
      <c r="R1736">
        <v>0.27</v>
      </c>
      <c r="S1736">
        <v>0.29799999999999999</v>
      </c>
      <c r="T1736">
        <v>0.56799999999999995</v>
      </c>
      <c r="U1736">
        <v>0.252</v>
      </c>
      <c r="V1736">
        <v>54</v>
      </c>
      <c r="W1736">
        <v>0</v>
      </c>
      <c r="X1736">
        <v>0</v>
      </c>
      <c r="Y1736">
        <v>-0.1</v>
      </c>
      <c r="Z1736">
        <v>0</v>
      </c>
      <c r="AA1736">
        <v>0</v>
      </c>
    </row>
    <row r="1737" spans="1:27" x14ac:dyDescent="0.25">
      <c r="A1737" t="s">
        <v>2444</v>
      </c>
      <c r="B1737" t="s">
        <v>2445</v>
      </c>
      <c r="C1737" t="s">
        <v>20872</v>
      </c>
      <c r="D1737">
        <v>1</v>
      </c>
      <c r="E1737">
        <v>1</v>
      </c>
      <c r="F1737">
        <v>0</v>
      </c>
      <c r="G1737">
        <v>0</v>
      </c>
      <c r="H1737">
        <v>0</v>
      </c>
      <c r="I1737">
        <v>0</v>
      </c>
      <c r="J1737">
        <v>0</v>
      </c>
      <c r="K1737">
        <v>0</v>
      </c>
      <c r="L1737">
        <v>0</v>
      </c>
      <c r="M1737">
        <v>0</v>
      </c>
      <c r="N1737">
        <v>0</v>
      </c>
      <c r="O1737">
        <v>0</v>
      </c>
      <c r="P1737">
        <v>0</v>
      </c>
      <c r="Q1737">
        <v>0.214</v>
      </c>
      <c r="R1737">
        <v>0.27</v>
      </c>
      <c r="S1737">
        <v>0.29499999999999998</v>
      </c>
      <c r="T1737">
        <v>0.56499999999999995</v>
      </c>
      <c r="U1737">
        <v>0.252</v>
      </c>
      <c r="V1737">
        <v>54</v>
      </c>
      <c r="W1737">
        <v>0</v>
      </c>
      <c r="X1737">
        <v>0</v>
      </c>
      <c r="Y1737">
        <v>-0.1</v>
      </c>
      <c r="Z1737">
        <v>0</v>
      </c>
      <c r="AA1737">
        <v>0</v>
      </c>
    </row>
    <row r="1738" spans="1:27" x14ac:dyDescent="0.25">
      <c r="A1738" t="s">
        <v>3758</v>
      </c>
      <c r="B1738" t="s">
        <v>3759</v>
      </c>
      <c r="C1738" t="s">
        <v>20875</v>
      </c>
      <c r="D1738">
        <v>1</v>
      </c>
      <c r="E1738">
        <v>1</v>
      </c>
      <c r="F1738">
        <v>0</v>
      </c>
      <c r="G1738">
        <v>0</v>
      </c>
      <c r="H1738">
        <v>0</v>
      </c>
      <c r="I1738">
        <v>0</v>
      </c>
      <c r="J1738">
        <v>0</v>
      </c>
      <c r="K1738">
        <v>0</v>
      </c>
      <c r="L1738">
        <v>0</v>
      </c>
      <c r="M1738">
        <v>0</v>
      </c>
      <c r="N1738">
        <v>0</v>
      </c>
      <c r="O1738">
        <v>0</v>
      </c>
      <c r="P1738">
        <v>0</v>
      </c>
      <c r="Q1738">
        <v>0.22</v>
      </c>
      <c r="R1738">
        <v>0.26400000000000001</v>
      </c>
      <c r="S1738">
        <v>0.30499999999999999</v>
      </c>
      <c r="T1738">
        <v>0.56899999999999995</v>
      </c>
      <c r="U1738">
        <v>0.252</v>
      </c>
      <c r="V1738">
        <v>53</v>
      </c>
      <c r="W1738">
        <v>0</v>
      </c>
      <c r="X1738">
        <v>0</v>
      </c>
      <c r="Y1738">
        <v>-0.1</v>
      </c>
      <c r="Z1738">
        <v>0</v>
      </c>
      <c r="AA1738">
        <v>0</v>
      </c>
    </row>
    <row r="1739" spans="1:27" x14ac:dyDescent="0.25">
      <c r="A1739" t="s">
        <v>3059</v>
      </c>
      <c r="B1739" t="s">
        <v>3060</v>
      </c>
      <c r="C1739" t="s">
        <v>20882</v>
      </c>
      <c r="D1739">
        <v>1</v>
      </c>
      <c r="E1739">
        <v>1</v>
      </c>
      <c r="F1739">
        <v>0</v>
      </c>
      <c r="G1739">
        <v>0</v>
      </c>
      <c r="H1739">
        <v>0</v>
      </c>
      <c r="I1739">
        <v>0</v>
      </c>
      <c r="J1739">
        <v>0</v>
      </c>
      <c r="K1739">
        <v>0</v>
      </c>
      <c r="L1739">
        <v>0</v>
      </c>
      <c r="M1739">
        <v>0</v>
      </c>
      <c r="N1739">
        <v>0</v>
      </c>
      <c r="O1739">
        <v>0</v>
      </c>
      <c r="P1739">
        <v>0</v>
      </c>
      <c r="Q1739">
        <v>0.20799999999999999</v>
      </c>
      <c r="R1739">
        <v>0.247</v>
      </c>
      <c r="S1739">
        <v>0.32800000000000001</v>
      </c>
      <c r="T1739">
        <v>0.57499999999999996</v>
      </c>
      <c r="U1739">
        <v>0.252</v>
      </c>
      <c r="V1739">
        <v>52</v>
      </c>
      <c r="W1739">
        <v>0</v>
      </c>
      <c r="X1739">
        <v>0</v>
      </c>
      <c r="Y1739">
        <v>-0.1</v>
      </c>
      <c r="Z1739">
        <v>0</v>
      </c>
      <c r="AA1739">
        <v>0</v>
      </c>
    </row>
    <row r="1740" spans="1:27" x14ac:dyDescent="0.25">
      <c r="A1740" t="s">
        <v>3341</v>
      </c>
      <c r="B1740" t="s">
        <v>3342</v>
      </c>
      <c r="C1740" t="s">
        <v>20889</v>
      </c>
      <c r="D1740">
        <v>1</v>
      </c>
      <c r="E1740">
        <v>1</v>
      </c>
      <c r="F1740">
        <v>0</v>
      </c>
      <c r="G1740">
        <v>0</v>
      </c>
      <c r="H1740">
        <v>0</v>
      </c>
      <c r="I1740">
        <v>0</v>
      </c>
      <c r="J1740">
        <v>0</v>
      </c>
      <c r="K1740">
        <v>0</v>
      </c>
      <c r="L1740">
        <v>0</v>
      </c>
      <c r="M1740">
        <v>0</v>
      </c>
      <c r="N1740">
        <v>0</v>
      </c>
      <c r="O1740">
        <v>0</v>
      </c>
      <c r="P1740">
        <v>0</v>
      </c>
      <c r="Q1740">
        <v>0.218</v>
      </c>
      <c r="R1740">
        <v>0.25700000000000001</v>
      </c>
      <c r="S1740">
        <v>0.315</v>
      </c>
      <c r="T1740">
        <v>0.57199999999999995</v>
      </c>
      <c r="U1740">
        <v>0.252</v>
      </c>
      <c r="V1740">
        <v>58</v>
      </c>
      <c r="W1740">
        <v>0</v>
      </c>
      <c r="X1740">
        <v>0</v>
      </c>
      <c r="Y1740">
        <v>0</v>
      </c>
      <c r="Z1740">
        <v>0</v>
      </c>
      <c r="AA1740">
        <v>0</v>
      </c>
    </row>
    <row r="1741" spans="1:27" x14ac:dyDescent="0.25">
      <c r="A1741">
        <v>5298</v>
      </c>
      <c r="B1741" t="s">
        <v>4021</v>
      </c>
      <c r="C1741" t="s">
        <v>20870</v>
      </c>
      <c r="D1741">
        <v>31</v>
      </c>
      <c r="E1741">
        <v>29</v>
      </c>
      <c r="F1741">
        <v>5</v>
      </c>
      <c r="G1741">
        <v>1</v>
      </c>
      <c r="H1741">
        <v>0</v>
      </c>
      <c r="I1741">
        <v>1</v>
      </c>
      <c r="J1741">
        <v>3</v>
      </c>
      <c r="K1741">
        <v>3</v>
      </c>
      <c r="L1741">
        <v>2</v>
      </c>
      <c r="M1741">
        <v>12</v>
      </c>
      <c r="N1741">
        <v>0</v>
      </c>
      <c r="O1741">
        <v>0</v>
      </c>
      <c r="P1741">
        <v>0</v>
      </c>
      <c r="Q1741">
        <v>0.183</v>
      </c>
      <c r="R1741">
        <v>0.23599999999999999</v>
      </c>
      <c r="S1741">
        <v>0.33900000000000002</v>
      </c>
      <c r="T1741">
        <v>0.57499999999999996</v>
      </c>
      <c r="U1741">
        <v>0.252</v>
      </c>
      <c r="V1741">
        <v>52</v>
      </c>
      <c r="W1741">
        <v>0</v>
      </c>
      <c r="X1741">
        <v>0</v>
      </c>
      <c r="Y1741">
        <v>-1.7</v>
      </c>
      <c r="Z1741">
        <v>0.6</v>
      </c>
      <c r="AA1741">
        <v>0</v>
      </c>
    </row>
    <row r="1742" spans="1:27" x14ac:dyDescent="0.25">
      <c r="A1742" t="s">
        <v>2487</v>
      </c>
      <c r="B1742" t="s">
        <v>2488</v>
      </c>
      <c r="C1742" t="s">
        <v>20873</v>
      </c>
      <c r="D1742">
        <v>1</v>
      </c>
      <c r="E1742">
        <v>1</v>
      </c>
      <c r="F1742">
        <v>0</v>
      </c>
      <c r="G1742">
        <v>0</v>
      </c>
      <c r="H1742">
        <v>0</v>
      </c>
      <c r="I1742">
        <v>0</v>
      </c>
      <c r="J1742">
        <v>0</v>
      </c>
      <c r="K1742">
        <v>0</v>
      </c>
      <c r="L1742">
        <v>0</v>
      </c>
      <c r="M1742">
        <v>0</v>
      </c>
      <c r="N1742">
        <v>0</v>
      </c>
      <c r="O1742">
        <v>0</v>
      </c>
      <c r="P1742">
        <v>0</v>
      </c>
      <c r="Q1742">
        <v>0.21</v>
      </c>
      <c r="R1742">
        <v>0.247</v>
      </c>
      <c r="S1742">
        <v>0.32800000000000001</v>
      </c>
      <c r="T1742">
        <v>0.57499999999999996</v>
      </c>
      <c r="U1742">
        <v>0.252</v>
      </c>
      <c r="V1742">
        <v>53</v>
      </c>
      <c r="W1742">
        <v>0</v>
      </c>
      <c r="X1742">
        <v>0</v>
      </c>
      <c r="Y1742">
        <v>-0.1</v>
      </c>
      <c r="Z1742">
        <v>0</v>
      </c>
      <c r="AA1742">
        <v>0</v>
      </c>
    </row>
    <row r="1743" spans="1:27" x14ac:dyDescent="0.25">
      <c r="A1743" t="s">
        <v>3061</v>
      </c>
      <c r="B1743" t="s">
        <v>3062</v>
      </c>
      <c r="C1743" t="s">
        <v>20891</v>
      </c>
      <c r="D1743">
        <v>1</v>
      </c>
      <c r="E1743">
        <v>1</v>
      </c>
      <c r="F1743">
        <v>0</v>
      </c>
      <c r="G1743">
        <v>0</v>
      </c>
      <c r="H1743">
        <v>0</v>
      </c>
      <c r="I1743">
        <v>0</v>
      </c>
      <c r="J1743">
        <v>0</v>
      </c>
      <c r="K1743">
        <v>0</v>
      </c>
      <c r="L1743">
        <v>0</v>
      </c>
      <c r="M1743">
        <v>0</v>
      </c>
      <c r="N1743">
        <v>0</v>
      </c>
      <c r="O1743">
        <v>0</v>
      </c>
      <c r="P1743">
        <v>0</v>
      </c>
      <c r="Q1743">
        <v>0.222</v>
      </c>
      <c r="R1743">
        <v>0.25800000000000001</v>
      </c>
      <c r="S1743">
        <v>0.315</v>
      </c>
      <c r="T1743">
        <v>0.57199999999999995</v>
      </c>
      <c r="U1743">
        <v>0.251</v>
      </c>
      <c r="V1743">
        <v>59</v>
      </c>
      <c r="W1743">
        <v>0</v>
      </c>
      <c r="X1743">
        <v>0</v>
      </c>
      <c r="Y1743">
        <v>0</v>
      </c>
      <c r="Z1743">
        <v>0</v>
      </c>
      <c r="AA1743">
        <v>0</v>
      </c>
    </row>
    <row r="1744" spans="1:27" x14ac:dyDescent="0.25">
      <c r="A1744" t="s">
        <v>3454</v>
      </c>
      <c r="B1744" t="s">
        <v>3455</v>
      </c>
      <c r="C1744" t="s">
        <v>20872</v>
      </c>
      <c r="D1744">
        <v>1</v>
      </c>
      <c r="E1744">
        <v>1</v>
      </c>
      <c r="F1744">
        <v>0</v>
      </c>
      <c r="G1744">
        <v>0</v>
      </c>
      <c r="H1744">
        <v>0</v>
      </c>
      <c r="I1744">
        <v>0</v>
      </c>
      <c r="J1744">
        <v>0</v>
      </c>
      <c r="K1744">
        <v>0</v>
      </c>
      <c r="L1744">
        <v>0</v>
      </c>
      <c r="M1744">
        <v>0</v>
      </c>
      <c r="N1744">
        <v>0</v>
      </c>
      <c r="O1744">
        <v>0</v>
      </c>
      <c r="P1744">
        <v>0</v>
      </c>
      <c r="Q1744">
        <v>0.218</v>
      </c>
      <c r="R1744">
        <v>0.26800000000000002</v>
      </c>
      <c r="S1744">
        <v>0.29899999999999999</v>
      </c>
      <c r="T1744">
        <v>0.56699999999999995</v>
      </c>
      <c r="U1744">
        <v>0.251</v>
      </c>
      <c r="V1744">
        <v>54</v>
      </c>
      <c r="W1744">
        <v>0</v>
      </c>
      <c r="X1744">
        <v>0</v>
      </c>
      <c r="Y1744">
        <v>-0.1</v>
      </c>
      <c r="Z1744">
        <v>0</v>
      </c>
      <c r="AA1744">
        <v>0</v>
      </c>
    </row>
    <row r="1745" spans="1:27" x14ac:dyDescent="0.25">
      <c r="A1745" t="s">
        <v>3897</v>
      </c>
      <c r="B1745" t="s">
        <v>3898</v>
      </c>
      <c r="C1745" t="s">
        <v>20870</v>
      </c>
      <c r="D1745">
        <v>1</v>
      </c>
      <c r="E1745">
        <v>1</v>
      </c>
      <c r="F1745">
        <v>0</v>
      </c>
      <c r="G1745">
        <v>0</v>
      </c>
      <c r="H1745">
        <v>0</v>
      </c>
      <c r="I1745">
        <v>0</v>
      </c>
      <c r="J1745">
        <v>0</v>
      </c>
      <c r="K1745">
        <v>0</v>
      </c>
      <c r="L1745">
        <v>0</v>
      </c>
      <c r="M1745">
        <v>0</v>
      </c>
      <c r="N1745">
        <v>0</v>
      </c>
      <c r="O1745">
        <v>0</v>
      </c>
      <c r="P1745">
        <v>0</v>
      </c>
      <c r="Q1745">
        <v>0.222</v>
      </c>
      <c r="R1745">
        <v>0.26200000000000001</v>
      </c>
      <c r="S1745">
        <v>0.309</v>
      </c>
      <c r="T1745">
        <v>0.57099999999999995</v>
      </c>
      <c r="U1745">
        <v>0.251</v>
      </c>
      <c r="V1745">
        <v>52</v>
      </c>
      <c r="W1745">
        <v>0</v>
      </c>
      <c r="X1745">
        <v>0</v>
      </c>
      <c r="Y1745">
        <v>-0.1</v>
      </c>
      <c r="Z1745">
        <v>0</v>
      </c>
      <c r="AA1745">
        <v>0</v>
      </c>
    </row>
    <row r="1746" spans="1:27" x14ac:dyDescent="0.25">
      <c r="A1746">
        <v>7412</v>
      </c>
      <c r="B1746" t="s">
        <v>3483</v>
      </c>
      <c r="C1746" t="s">
        <v>20882</v>
      </c>
      <c r="D1746">
        <v>1</v>
      </c>
      <c r="E1746">
        <v>1</v>
      </c>
      <c r="F1746">
        <v>0</v>
      </c>
      <c r="G1746">
        <v>0</v>
      </c>
      <c r="H1746">
        <v>0</v>
      </c>
      <c r="I1746">
        <v>0</v>
      </c>
      <c r="J1746">
        <v>0</v>
      </c>
      <c r="K1746">
        <v>0</v>
      </c>
      <c r="L1746">
        <v>0</v>
      </c>
      <c r="M1746">
        <v>0</v>
      </c>
      <c r="N1746">
        <v>0</v>
      </c>
      <c r="O1746">
        <v>0</v>
      </c>
      <c r="P1746">
        <v>0</v>
      </c>
      <c r="Q1746">
        <v>0.224</v>
      </c>
      <c r="R1746">
        <v>0.27400000000000002</v>
      </c>
      <c r="S1746">
        <v>0.28799999999999998</v>
      </c>
      <c r="T1746">
        <v>0.56299999999999994</v>
      </c>
      <c r="U1746">
        <v>0.251</v>
      </c>
      <c r="V1746">
        <v>52</v>
      </c>
      <c r="W1746">
        <v>0</v>
      </c>
      <c r="X1746">
        <v>0</v>
      </c>
      <c r="Y1746">
        <v>-0.1</v>
      </c>
      <c r="Z1746">
        <v>0</v>
      </c>
      <c r="AA1746">
        <v>0</v>
      </c>
    </row>
    <row r="1747" spans="1:27" x14ac:dyDescent="0.25">
      <c r="A1747">
        <v>3411</v>
      </c>
      <c r="B1747" t="s">
        <v>3144</v>
      </c>
      <c r="C1747" t="s">
        <v>20888</v>
      </c>
      <c r="D1747">
        <v>30</v>
      </c>
      <c r="E1747">
        <v>27</v>
      </c>
      <c r="F1747">
        <v>6</v>
      </c>
      <c r="G1747">
        <v>1</v>
      </c>
      <c r="H1747">
        <v>0</v>
      </c>
      <c r="I1747">
        <v>0</v>
      </c>
      <c r="J1747">
        <v>3</v>
      </c>
      <c r="K1747">
        <v>2</v>
      </c>
      <c r="L1747">
        <v>2</v>
      </c>
      <c r="M1747">
        <v>7</v>
      </c>
      <c r="N1747">
        <v>0</v>
      </c>
      <c r="O1747">
        <v>0</v>
      </c>
      <c r="P1747">
        <v>0</v>
      </c>
      <c r="Q1747">
        <v>0.20799999999999999</v>
      </c>
      <c r="R1747">
        <v>0.26400000000000001</v>
      </c>
      <c r="S1747">
        <v>0.30299999999999999</v>
      </c>
      <c r="T1747">
        <v>0.56699999999999995</v>
      </c>
      <c r="U1747">
        <v>0.251</v>
      </c>
      <c r="V1747">
        <v>53</v>
      </c>
      <c r="W1747">
        <v>0</v>
      </c>
      <c r="X1747">
        <v>0.1</v>
      </c>
      <c r="Y1747">
        <v>-1.7</v>
      </c>
      <c r="Z1747">
        <v>0.7</v>
      </c>
      <c r="AA1747">
        <v>0</v>
      </c>
    </row>
    <row r="1748" spans="1:27" x14ac:dyDescent="0.25">
      <c r="A1748" t="s">
        <v>3264</v>
      </c>
      <c r="B1748" t="s">
        <v>3265</v>
      </c>
      <c r="C1748" t="s">
        <v>20868</v>
      </c>
      <c r="D1748">
        <v>1</v>
      </c>
      <c r="E1748">
        <v>1</v>
      </c>
      <c r="F1748">
        <v>0</v>
      </c>
      <c r="G1748">
        <v>0</v>
      </c>
      <c r="H1748">
        <v>0</v>
      </c>
      <c r="I1748">
        <v>0</v>
      </c>
      <c r="J1748">
        <v>0</v>
      </c>
      <c r="K1748">
        <v>0</v>
      </c>
      <c r="L1748">
        <v>0</v>
      </c>
      <c r="M1748">
        <v>0</v>
      </c>
      <c r="N1748">
        <v>0</v>
      </c>
      <c r="O1748">
        <v>0</v>
      </c>
      <c r="P1748">
        <v>0</v>
      </c>
      <c r="Q1748">
        <v>0.20799999999999999</v>
      </c>
      <c r="R1748">
        <v>0.25900000000000001</v>
      </c>
      <c r="S1748">
        <v>0.31</v>
      </c>
      <c r="T1748">
        <v>0.56799999999999995</v>
      </c>
      <c r="U1748">
        <v>0.251</v>
      </c>
      <c r="V1748">
        <v>53</v>
      </c>
      <c r="W1748">
        <v>0</v>
      </c>
      <c r="X1748">
        <v>0</v>
      </c>
      <c r="Y1748">
        <v>-0.1</v>
      </c>
      <c r="Z1748">
        <v>0</v>
      </c>
      <c r="AA1748">
        <v>0</v>
      </c>
    </row>
    <row r="1749" spans="1:27" x14ac:dyDescent="0.25">
      <c r="A1749" t="s">
        <v>3737</v>
      </c>
      <c r="B1749" t="s">
        <v>3738</v>
      </c>
      <c r="C1749" t="s">
        <v>20882</v>
      </c>
      <c r="D1749">
        <v>1</v>
      </c>
      <c r="E1749">
        <v>1</v>
      </c>
      <c r="F1749">
        <v>0</v>
      </c>
      <c r="G1749">
        <v>0</v>
      </c>
      <c r="H1749">
        <v>0</v>
      </c>
      <c r="I1749">
        <v>0</v>
      </c>
      <c r="J1749">
        <v>0</v>
      </c>
      <c r="K1749">
        <v>0</v>
      </c>
      <c r="L1749">
        <v>0</v>
      </c>
      <c r="M1749">
        <v>0</v>
      </c>
      <c r="N1749">
        <v>0</v>
      </c>
      <c r="O1749">
        <v>0</v>
      </c>
      <c r="P1749">
        <v>0</v>
      </c>
      <c r="Q1749">
        <v>0.219</v>
      </c>
      <c r="R1749">
        <v>0.26900000000000002</v>
      </c>
      <c r="S1749">
        <v>0.29799999999999999</v>
      </c>
      <c r="T1749">
        <v>0.56699999999999995</v>
      </c>
      <c r="U1749">
        <v>0.251</v>
      </c>
      <c r="V1749">
        <v>52</v>
      </c>
      <c r="W1749">
        <v>0</v>
      </c>
      <c r="X1749">
        <v>0</v>
      </c>
      <c r="Y1749">
        <v>-0.1</v>
      </c>
      <c r="Z1749">
        <v>0</v>
      </c>
      <c r="AA1749">
        <v>0</v>
      </c>
    </row>
    <row r="1750" spans="1:27" x14ac:dyDescent="0.25">
      <c r="A1750" t="s">
        <v>3255</v>
      </c>
      <c r="B1750" t="s">
        <v>3256</v>
      </c>
      <c r="C1750" t="s">
        <v>20868</v>
      </c>
      <c r="D1750">
        <v>1</v>
      </c>
      <c r="E1750">
        <v>1</v>
      </c>
      <c r="F1750">
        <v>0</v>
      </c>
      <c r="G1750">
        <v>0</v>
      </c>
      <c r="H1750">
        <v>0</v>
      </c>
      <c r="I1750">
        <v>0</v>
      </c>
      <c r="J1750">
        <v>0</v>
      </c>
      <c r="K1750">
        <v>0</v>
      </c>
      <c r="L1750">
        <v>0</v>
      </c>
      <c r="M1750">
        <v>0</v>
      </c>
      <c r="N1750">
        <v>0</v>
      </c>
      <c r="O1750">
        <v>0</v>
      </c>
      <c r="P1750">
        <v>0</v>
      </c>
      <c r="Q1750">
        <v>0.218</v>
      </c>
      <c r="R1750">
        <v>0.26200000000000001</v>
      </c>
      <c r="S1750">
        <v>0.307</v>
      </c>
      <c r="T1750">
        <v>0.56899999999999995</v>
      </c>
      <c r="U1750">
        <v>0.251</v>
      </c>
      <c r="V1750">
        <v>53</v>
      </c>
      <c r="W1750">
        <v>0</v>
      </c>
      <c r="X1750">
        <v>0</v>
      </c>
      <c r="Y1750">
        <v>-0.1</v>
      </c>
      <c r="Z1750">
        <v>0</v>
      </c>
      <c r="AA1750">
        <v>0</v>
      </c>
    </row>
    <row r="1751" spans="1:27" x14ac:dyDescent="0.25">
      <c r="A1751" t="s">
        <v>3360</v>
      </c>
      <c r="B1751" t="s">
        <v>3361</v>
      </c>
      <c r="C1751" t="s">
        <v>20865</v>
      </c>
      <c r="D1751">
        <v>1</v>
      </c>
      <c r="E1751">
        <v>1</v>
      </c>
      <c r="F1751">
        <v>0</v>
      </c>
      <c r="G1751">
        <v>0</v>
      </c>
      <c r="H1751">
        <v>0</v>
      </c>
      <c r="I1751">
        <v>0</v>
      </c>
      <c r="J1751">
        <v>0</v>
      </c>
      <c r="K1751">
        <v>0</v>
      </c>
      <c r="L1751">
        <v>0</v>
      </c>
      <c r="M1751">
        <v>0</v>
      </c>
      <c r="N1751">
        <v>0</v>
      </c>
      <c r="O1751">
        <v>0</v>
      </c>
      <c r="P1751">
        <v>0</v>
      </c>
      <c r="Q1751">
        <v>0.22600000000000001</v>
      </c>
      <c r="R1751">
        <v>0.25800000000000001</v>
      </c>
      <c r="S1751">
        <v>0.314</v>
      </c>
      <c r="T1751">
        <v>0.57199999999999995</v>
      </c>
      <c r="U1751">
        <v>0.251</v>
      </c>
      <c r="V1751">
        <v>59</v>
      </c>
      <c r="W1751">
        <v>0</v>
      </c>
      <c r="X1751">
        <v>0</v>
      </c>
      <c r="Y1751">
        <v>0</v>
      </c>
      <c r="Z1751">
        <v>0</v>
      </c>
      <c r="AA1751">
        <v>0</v>
      </c>
    </row>
    <row r="1752" spans="1:27" x14ac:dyDescent="0.25">
      <c r="A1752" t="s">
        <v>2728</v>
      </c>
      <c r="B1752" t="s">
        <v>2729</v>
      </c>
      <c r="C1752" t="s">
        <v>20868</v>
      </c>
      <c r="D1752">
        <v>1</v>
      </c>
      <c r="E1752">
        <v>1</v>
      </c>
      <c r="F1752">
        <v>0</v>
      </c>
      <c r="G1752">
        <v>0</v>
      </c>
      <c r="H1752">
        <v>0</v>
      </c>
      <c r="I1752">
        <v>0</v>
      </c>
      <c r="J1752">
        <v>0</v>
      </c>
      <c r="K1752">
        <v>0</v>
      </c>
      <c r="L1752">
        <v>0</v>
      </c>
      <c r="M1752">
        <v>0</v>
      </c>
      <c r="N1752">
        <v>0</v>
      </c>
      <c r="O1752">
        <v>0</v>
      </c>
      <c r="P1752">
        <v>0</v>
      </c>
      <c r="Q1752">
        <v>0.23499999999999999</v>
      </c>
      <c r="R1752">
        <v>0.26500000000000001</v>
      </c>
      <c r="S1752">
        <v>0.307</v>
      </c>
      <c r="T1752">
        <v>0.57199999999999995</v>
      </c>
      <c r="U1752">
        <v>0.251</v>
      </c>
      <c r="V1752">
        <v>53</v>
      </c>
      <c r="W1752">
        <v>0</v>
      </c>
      <c r="X1752">
        <v>0</v>
      </c>
      <c r="Y1752">
        <v>-0.1</v>
      </c>
      <c r="Z1752">
        <v>0</v>
      </c>
      <c r="AA1752">
        <v>0</v>
      </c>
    </row>
    <row r="1753" spans="1:27" x14ac:dyDescent="0.25">
      <c r="A1753" t="s">
        <v>2703</v>
      </c>
      <c r="B1753" t="s">
        <v>2704</v>
      </c>
      <c r="C1753" t="s">
        <v>20876</v>
      </c>
      <c r="D1753">
        <v>1</v>
      </c>
      <c r="E1753">
        <v>1</v>
      </c>
      <c r="F1753">
        <v>0</v>
      </c>
      <c r="G1753">
        <v>0</v>
      </c>
      <c r="H1753">
        <v>0</v>
      </c>
      <c r="I1753">
        <v>0</v>
      </c>
      <c r="J1753">
        <v>0</v>
      </c>
      <c r="K1753">
        <v>0</v>
      </c>
      <c r="L1753">
        <v>0</v>
      </c>
      <c r="M1753">
        <v>0</v>
      </c>
      <c r="N1753">
        <v>0</v>
      </c>
      <c r="O1753">
        <v>0</v>
      </c>
      <c r="P1753">
        <v>0</v>
      </c>
      <c r="Q1753">
        <v>0.219</v>
      </c>
      <c r="R1753">
        <v>0.26700000000000002</v>
      </c>
      <c r="S1753">
        <v>0.3</v>
      </c>
      <c r="T1753">
        <v>0.56699999999999995</v>
      </c>
      <c r="U1753">
        <v>0.251</v>
      </c>
      <c r="V1753">
        <v>58</v>
      </c>
      <c r="W1753">
        <v>0</v>
      </c>
      <c r="X1753">
        <v>0</v>
      </c>
      <c r="Y1753">
        <v>0</v>
      </c>
      <c r="Z1753">
        <v>0</v>
      </c>
      <c r="AA1753">
        <v>0</v>
      </c>
    </row>
    <row r="1754" spans="1:27" x14ac:dyDescent="0.25">
      <c r="A1754" t="s">
        <v>3531</v>
      </c>
      <c r="B1754" t="s">
        <v>3532</v>
      </c>
      <c r="C1754" t="s">
        <v>20875</v>
      </c>
      <c r="D1754">
        <v>1</v>
      </c>
      <c r="E1754">
        <v>1</v>
      </c>
      <c r="F1754">
        <v>0</v>
      </c>
      <c r="G1754">
        <v>0</v>
      </c>
      <c r="H1754">
        <v>0</v>
      </c>
      <c r="I1754">
        <v>0</v>
      </c>
      <c r="J1754">
        <v>0</v>
      </c>
      <c r="K1754">
        <v>0</v>
      </c>
      <c r="L1754">
        <v>0</v>
      </c>
      <c r="M1754">
        <v>0</v>
      </c>
      <c r="N1754">
        <v>0</v>
      </c>
      <c r="O1754">
        <v>0</v>
      </c>
      <c r="P1754">
        <v>0</v>
      </c>
      <c r="Q1754">
        <v>0.218</v>
      </c>
      <c r="R1754">
        <v>0.26400000000000001</v>
      </c>
      <c r="S1754">
        <v>0.30499999999999999</v>
      </c>
      <c r="T1754">
        <v>0.56899999999999995</v>
      </c>
      <c r="U1754">
        <v>0.251</v>
      </c>
      <c r="V1754">
        <v>53</v>
      </c>
      <c r="W1754">
        <v>0</v>
      </c>
      <c r="X1754">
        <v>0</v>
      </c>
      <c r="Y1754">
        <v>-0.1</v>
      </c>
      <c r="Z1754">
        <v>0</v>
      </c>
      <c r="AA1754">
        <v>0</v>
      </c>
    </row>
    <row r="1755" spans="1:27" x14ac:dyDescent="0.25">
      <c r="A1755" t="s">
        <v>21025</v>
      </c>
      <c r="B1755" t="s">
        <v>21026</v>
      </c>
      <c r="C1755" t="s">
        <v>1</v>
      </c>
      <c r="D1755">
        <v>1</v>
      </c>
      <c r="E1755">
        <v>1</v>
      </c>
      <c r="F1755">
        <v>0</v>
      </c>
      <c r="G1755">
        <v>0</v>
      </c>
      <c r="H1755">
        <v>0</v>
      </c>
      <c r="I1755">
        <v>0</v>
      </c>
      <c r="J1755">
        <v>0</v>
      </c>
      <c r="K1755">
        <v>0</v>
      </c>
      <c r="L1755">
        <v>0</v>
      </c>
      <c r="M1755">
        <v>0</v>
      </c>
      <c r="N1755">
        <v>0</v>
      </c>
      <c r="O1755">
        <v>0</v>
      </c>
      <c r="P1755">
        <v>0</v>
      </c>
      <c r="Q1755">
        <v>0.216</v>
      </c>
      <c r="R1755">
        <v>0.26100000000000001</v>
      </c>
      <c r="S1755">
        <v>0.308</v>
      </c>
      <c r="T1755">
        <v>0.56899999999999995</v>
      </c>
      <c r="U1755">
        <v>0.251</v>
      </c>
      <c r="V1755">
        <v>54</v>
      </c>
      <c r="W1755">
        <v>0</v>
      </c>
      <c r="X1755">
        <v>0</v>
      </c>
      <c r="Y1755">
        <v>-0.1</v>
      </c>
      <c r="Z1755">
        <v>0</v>
      </c>
      <c r="AA1755">
        <v>0</v>
      </c>
    </row>
    <row r="1756" spans="1:27" x14ac:dyDescent="0.25">
      <c r="A1756" t="s">
        <v>3223</v>
      </c>
      <c r="B1756" t="s">
        <v>3224</v>
      </c>
      <c r="C1756" t="s">
        <v>20886</v>
      </c>
      <c r="D1756">
        <v>1</v>
      </c>
      <c r="E1756">
        <v>1</v>
      </c>
      <c r="F1756">
        <v>0</v>
      </c>
      <c r="G1756">
        <v>0</v>
      </c>
      <c r="H1756">
        <v>0</v>
      </c>
      <c r="I1756">
        <v>0</v>
      </c>
      <c r="J1756">
        <v>0</v>
      </c>
      <c r="K1756">
        <v>0</v>
      </c>
      <c r="L1756">
        <v>0</v>
      </c>
      <c r="M1756">
        <v>0</v>
      </c>
      <c r="N1756">
        <v>0</v>
      </c>
      <c r="O1756">
        <v>0</v>
      </c>
      <c r="P1756">
        <v>0</v>
      </c>
      <c r="Q1756">
        <v>0.20899999999999999</v>
      </c>
      <c r="R1756">
        <v>0.25800000000000001</v>
      </c>
      <c r="S1756">
        <v>0.311</v>
      </c>
      <c r="T1756">
        <v>0.56899999999999995</v>
      </c>
      <c r="U1756">
        <v>0.251</v>
      </c>
      <c r="V1756">
        <v>54</v>
      </c>
      <c r="W1756">
        <v>0</v>
      </c>
      <c r="X1756">
        <v>0</v>
      </c>
      <c r="Y1756">
        <v>-0.1</v>
      </c>
      <c r="Z1756">
        <v>0</v>
      </c>
      <c r="AA1756">
        <v>0</v>
      </c>
    </row>
    <row r="1757" spans="1:27" x14ac:dyDescent="0.25">
      <c r="A1757" t="s">
        <v>3124</v>
      </c>
      <c r="B1757" t="s">
        <v>3125</v>
      </c>
      <c r="C1757" t="s">
        <v>20878</v>
      </c>
      <c r="D1757">
        <v>1</v>
      </c>
      <c r="E1757">
        <v>1</v>
      </c>
      <c r="F1757">
        <v>0</v>
      </c>
      <c r="G1757">
        <v>0</v>
      </c>
      <c r="H1757">
        <v>0</v>
      </c>
      <c r="I1757">
        <v>0</v>
      </c>
      <c r="J1757">
        <v>0</v>
      </c>
      <c r="K1757">
        <v>0</v>
      </c>
      <c r="L1757">
        <v>0</v>
      </c>
      <c r="M1757">
        <v>0</v>
      </c>
      <c r="N1757">
        <v>0</v>
      </c>
      <c r="O1757">
        <v>0</v>
      </c>
      <c r="P1757">
        <v>0</v>
      </c>
      <c r="Q1757">
        <v>0.20699999999999999</v>
      </c>
      <c r="R1757">
        <v>0.249</v>
      </c>
      <c r="S1757">
        <v>0.32400000000000001</v>
      </c>
      <c r="T1757">
        <v>0.57299999999999995</v>
      </c>
      <c r="U1757">
        <v>0.251</v>
      </c>
      <c r="V1757">
        <v>53</v>
      </c>
      <c r="W1757">
        <v>0</v>
      </c>
      <c r="X1757">
        <v>0</v>
      </c>
      <c r="Y1757">
        <v>-0.1</v>
      </c>
      <c r="Z1757">
        <v>0</v>
      </c>
      <c r="AA1757">
        <v>0</v>
      </c>
    </row>
    <row r="1758" spans="1:27" x14ac:dyDescent="0.25">
      <c r="A1758" t="s">
        <v>3041</v>
      </c>
      <c r="B1758" t="s">
        <v>3042</v>
      </c>
      <c r="C1758" t="s">
        <v>20888</v>
      </c>
      <c r="D1758">
        <v>1</v>
      </c>
      <c r="E1758">
        <v>1</v>
      </c>
      <c r="F1758">
        <v>0</v>
      </c>
      <c r="G1758">
        <v>0</v>
      </c>
      <c r="H1758">
        <v>0</v>
      </c>
      <c r="I1758">
        <v>0</v>
      </c>
      <c r="J1758">
        <v>0</v>
      </c>
      <c r="K1758">
        <v>0</v>
      </c>
      <c r="L1758">
        <v>0</v>
      </c>
      <c r="M1758">
        <v>0</v>
      </c>
      <c r="N1758">
        <v>0</v>
      </c>
      <c r="O1758">
        <v>0</v>
      </c>
      <c r="P1758">
        <v>0</v>
      </c>
      <c r="Q1758">
        <v>0.21299999999999999</v>
      </c>
      <c r="R1758">
        <v>0.26300000000000001</v>
      </c>
      <c r="S1758">
        <v>0.30399999999999999</v>
      </c>
      <c r="T1758">
        <v>0.56699999999999995</v>
      </c>
      <c r="U1758">
        <v>0.251</v>
      </c>
      <c r="V1758">
        <v>53</v>
      </c>
      <c r="W1758">
        <v>0</v>
      </c>
      <c r="X1758">
        <v>0</v>
      </c>
      <c r="Y1758">
        <v>-0.1</v>
      </c>
      <c r="Z1758">
        <v>0</v>
      </c>
      <c r="AA1758">
        <v>0</v>
      </c>
    </row>
    <row r="1759" spans="1:27" x14ac:dyDescent="0.25">
      <c r="A1759" t="s">
        <v>2535</v>
      </c>
      <c r="B1759" t="s">
        <v>2536</v>
      </c>
      <c r="C1759" t="s">
        <v>20880</v>
      </c>
      <c r="D1759">
        <v>1</v>
      </c>
      <c r="E1759">
        <v>1</v>
      </c>
      <c r="F1759">
        <v>0</v>
      </c>
      <c r="G1759">
        <v>0</v>
      </c>
      <c r="H1759">
        <v>0</v>
      </c>
      <c r="I1759">
        <v>0</v>
      </c>
      <c r="J1759">
        <v>0</v>
      </c>
      <c r="K1759">
        <v>0</v>
      </c>
      <c r="L1759">
        <v>0</v>
      </c>
      <c r="M1759">
        <v>0</v>
      </c>
      <c r="N1759">
        <v>0</v>
      </c>
      <c r="O1759">
        <v>0</v>
      </c>
      <c r="P1759">
        <v>0</v>
      </c>
      <c r="Q1759">
        <v>0.224</v>
      </c>
      <c r="R1759">
        <v>0.26300000000000001</v>
      </c>
      <c r="S1759">
        <v>0.30599999999999999</v>
      </c>
      <c r="T1759">
        <v>0.56999999999999995</v>
      </c>
      <c r="U1759">
        <v>0.251</v>
      </c>
      <c r="V1759">
        <v>48</v>
      </c>
      <c r="W1759">
        <v>0</v>
      </c>
      <c r="X1759">
        <v>0</v>
      </c>
      <c r="Y1759">
        <v>-0.1</v>
      </c>
      <c r="Z1759">
        <v>0</v>
      </c>
      <c r="AA1759">
        <v>0</v>
      </c>
    </row>
    <row r="1760" spans="1:27" x14ac:dyDescent="0.25">
      <c r="A1760" t="s">
        <v>3402</v>
      </c>
      <c r="B1760" t="s">
        <v>3403</v>
      </c>
      <c r="C1760" t="s">
        <v>20892</v>
      </c>
      <c r="D1760">
        <v>1</v>
      </c>
      <c r="E1760">
        <v>1</v>
      </c>
      <c r="F1760">
        <v>0</v>
      </c>
      <c r="G1760">
        <v>0</v>
      </c>
      <c r="H1760">
        <v>0</v>
      </c>
      <c r="I1760">
        <v>0</v>
      </c>
      <c r="J1760">
        <v>0</v>
      </c>
      <c r="K1760">
        <v>0</v>
      </c>
      <c r="L1760">
        <v>0</v>
      </c>
      <c r="M1760">
        <v>0</v>
      </c>
      <c r="N1760">
        <v>0</v>
      </c>
      <c r="O1760">
        <v>0</v>
      </c>
      <c r="P1760">
        <v>0</v>
      </c>
      <c r="Q1760">
        <v>0.223</v>
      </c>
      <c r="R1760">
        <v>0.26500000000000001</v>
      </c>
      <c r="S1760">
        <v>0.30099999999999999</v>
      </c>
      <c r="T1760">
        <v>0.56599999999999995</v>
      </c>
      <c r="U1760">
        <v>0.251</v>
      </c>
      <c r="V1760">
        <v>53</v>
      </c>
      <c r="W1760">
        <v>0</v>
      </c>
      <c r="X1760">
        <v>0</v>
      </c>
      <c r="Y1760">
        <v>-0.1</v>
      </c>
      <c r="Z1760">
        <v>0</v>
      </c>
      <c r="AA1760">
        <v>0</v>
      </c>
    </row>
    <row r="1761" spans="1:27" x14ac:dyDescent="0.25">
      <c r="A1761" t="s">
        <v>1665</v>
      </c>
      <c r="B1761" t="s">
        <v>1666</v>
      </c>
      <c r="C1761" t="s">
        <v>20893</v>
      </c>
      <c r="D1761">
        <v>1</v>
      </c>
      <c r="E1761">
        <v>1</v>
      </c>
      <c r="F1761">
        <v>0</v>
      </c>
      <c r="G1761">
        <v>0</v>
      </c>
      <c r="H1761">
        <v>0</v>
      </c>
      <c r="I1761">
        <v>0</v>
      </c>
      <c r="J1761">
        <v>0</v>
      </c>
      <c r="K1761">
        <v>0</v>
      </c>
      <c r="L1761">
        <v>0</v>
      </c>
      <c r="M1761">
        <v>0</v>
      </c>
      <c r="N1761">
        <v>0</v>
      </c>
      <c r="O1761">
        <v>0</v>
      </c>
      <c r="P1761">
        <v>0</v>
      </c>
      <c r="Q1761">
        <v>0.221</v>
      </c>
      <c r="R1761">
        <v>0.27100000000000002</v>
      </c>
      <c r="S1761">
        <v>0.29099999999999998</v>
      </c>
      <c r="T1761">
        <v>0.56100000000000005</v>
      </c>
      <c r="U1761">
        <v>0.251</v>
      </c>
      <c r="V1761">
        <v>57</v>
      </c>
      <c r="W1761">
        <v>0</v>
      </c>
      <c r="X1761">
        <v>0</v>
      </c>
      <c r="Y1761">
        <v>0</v>
      </c>
      <c r="Z1761">
        <v>0</v>
      </c>
      <c r="AA1761">
        <v>0</v>
      </c>
    </row>
    <row r="1762" spans="1:27" x14ac:dyDescent="0.25">
      <c r="A1762" t="s">
        <v>3176</v>
      </c>
      <c r="B1762" t="s">
        <v>3177</v>
      </c>
      <c r="C1762" t="s">
        <v>20883</v>
      </c>
      <c r="D1762">
        <v>1</v>
      </c>
      <c r="E1762">
        <v>1</v>
      </c>
      <c r="F1762">
        <v>0</v>
      </c>
      <c r="G1762">
        <v>0</v>
      </c>
      <c r="H1762">
        <v>0</v>
      </c>
      <c r="I1762">
        <v>0</v>
      </c>
      <c r="J1762">
        <v>0</v>
      </c>
      <c r="K1762">
        <v>0</v>
      </c>
      <c r="L1762">
        <v>0</v>
      </c>
      <c r="M1762">
        <v>0</v>
      </c>
      <c r="N1762">
        <v>0</v>
      </c>
      <c r="O1762">
        <v>0</v>
      </c>
      <c r="P1762">
        <v>0</v>
      </c>
      <c r="Q1762">
        <v>0.20499999999999999</v>
      </c>
      <c r="R1762">
        <v>0.24299999999999999</v>
      </c>
      <c r="S1762">
        <v>0.33</v>
      </c>
      <c r="T1762">
        <v>0.57299999999999995</v>
      </c>
      <c r="U1762">
        <v>0.251</v>
      </c>
      <c r="V1762">
        <v>53</v>
      </c>
      <c r="W1762">
        <v>0</v>
      </c>
      <c r="X1762">
        <v>0</v>
      </c>
      <c r="Y1762">
        <v>-0.1</v>
      </c>
      <c r="Z1762">
        <v>0</v>
      </c>
      <c r="AA1762">
        <v>0</v>
      </c>
    </row>
    <row r="1763" spans="1:27" x14ac:dyDescent="0.25">
      <c r="A1763" t="s">
        <v>21027</v>
      </c>
      <c r="B1763" t="s">
        <v>21028</v>
      </c>
      <c r="C1763" t="s">
        <v>1</v>
      </c>
      <c r="D1763">
        <v>1</v>
      </c>
      <c r="E1763">
        <v>1</v>
      </c>
      <c r="F1763">
        <v>0</v>
      </c>
      <c r="G1763">
        <v>0</v>
      </c>
      <c r="H1763">
        <v>0</v>
      </c>
      <c r="I1763">
        <v>0</v>
      </c>
      <c r="J1763">
        <v>0</v>
      </c>
      <c r="K1763">
        <v>0</v>
      </c>
      <c r="L1763">
        <v>0</v>
      </c>
      <c r="M1763">
        <v>0</v>
      </c>
      <c r="N1763">
        <v>0</v>
      </c>
      <c r="O1763">
        <v>0</v>
      </c>
      <c r="P1763">
        <v>0</v>
      </c>
      <c r="Q1763">
        <v>0.19900000000000001</v>
      </c>
      <c r="R1763">
        <v>0.27100000000000002</v>
      </c>
      <c r="S1763">
        <v>0.28899999999999998</v>
      </c>
      <c r="T1763">
        <v>0.56000000000000005</v>
      </c>
      <c r="U1763">
        <v>0.251</v>
      </c>
      <c r="V1763">
        <v>54</v>
      </c>
      <c r="W1763">
        <v>0</v>
      </c>
      <c r="X1763">
        <v>0</v>
      </c>
      <c r="Y1763">
        <v>-0.1</v>
      </c>
      <c r="Z1763">
        <v>0</v>
      </c>
      <c r="AA1763">
        <v>0</v>
      </c>
    </row>
    <row r="1764" spans="1:27" x14ac:dyDescent="0.25">
      <c r="A1764" t="s">
        <v>3366</v>
      </c>
      <c r="B1764" t="s">
        <v>3367</v>
      </c>
      <c r="C1764" t="s">
        <v>20889</v>
      </c>
      <c r="D1764">
        <v>1</v>
      </c>
      <c r="E1764">
        <v>1</v>
      </c>
      <c r="F1764">
        <v>0</v>
      </c>
      <c r="G1764">
        <v>0</v>
      </c>
      <c r="H1764">
        <v>0</v>
      </c>
      <c r="I1764">
        <v>0</v>
      </c>
      <c r="J1764">
        <v>0</v>
      </c>
      <c r="K1764">
        <v>0</v>
      </c>
      <c r="L1764">
        <v>0</v>
      </c>
      <c r="M1764">
        <v>0</v>
      </c>
      <c r="N1764">
        <v>0</v>
      </c>
      <c r="O1764">
        <v>0</v>
      </c>
      <c r="P1764">
        <v>0</v>
      </c>
      <c r="Q1764">
        <v>0.20899999999999999</v>
      </c>
      <c r="R1764">
        <v>0.247</v>
      </c>
      <c r="S1764">
        <v>0.32800000000000001</v>
      </c>
      <c r="T1764">
        <v>0.57499999999999996</v>
      </c>
      <c r="U1764">
        <v>0.251</v>
      </c>
      <c r="V1764">
        <v>58</v>
      </c>
      <c r="W1764">
        <v>0</v>
      </c>
      <c r="X1764">
        <v>0</v>
      </c>
      <c r="Y1764">
        <v>0</v>
      </c>
      <c r="Z1764">
        <v>0</v>
      </c>
      <c r="AA1764">
        <v>0</v>
      </c>
    </row>
    <row r="1765" spans="1:27" x14ac:dyDescent="0.25">
      <c r="A1765" t="s">
        <v>3158</v>
      </c>
      <c r="B1765" t="s">
        <v>3159</v>
      </c>
      <c r="C1765" t="s">
        <v>20895</v>
      </c>
      <c r="D1765">
        <v>1</v>
      </c>
      <c r="E1765">
        <v>1</v>
      </c>
      <c r="F1765">
        <v>0</v>
      </c>
      <c r="G1765">
        <v>0</v>
      </c>
      <c r="H1765">
        <v>0</v>
      </c>
      <c r="I1765">
        <v>0</v>
      </c>
      <c r="J1765">
        <v>0</v>
      </c>
      <c r="K1765">
        <v>0</v>
      </c>
      <c r="L1765">
        <v>0</v>
      </c>
      <c r="M1765">
        <v>0</v>
      </c>
      <c r="N1765">
        <v>0</v>
      </c>
      <c r="O1765">
        <v>0</v>
      </c>
      <c r="P1765">
        <v>0</v>
      </c>
      <c r="Q1765">
        <v>0.20499999999999999</v>
      </c>
      <c r="R1765">
        <v>0.251</v>
      </c>
      <c r="S1765">
        <v>0.32</v>
      </c>
      <c r="T1765">
        <v>0.57099999999999995</v>
      </c>
      <c r="U1765">
        <v>0.251</v>
      </c>
      <c r="V1765">
        <v>57</v>
      </c>
      <c r="W1765">
        <v>0</v>
      </c>
      <c r="X1765">
        <v>0</v>
      </c>
      <c r="Y1765">
        <v>0</v>
      </c>
      <c r="Z1765">
        <v>0</v>
      </c>
      <c r="AA1765">
        <v>0</v>
      </c>
    </row>
    <row r="1766" spans="1:27" x14ac:dyDescent="0.25">
      <c r="A1766" t="s">
        <v>2774</v>
      </c>
      <c r="B1766" t="s">
        <v>2775</v>
      </c>
      <c r="C1766" t="s">
        <v>20888</v>
      </c>
      <c r="D1766">
        <v>1</v>
      </c>
      <c r="E1766">
        <v>1</v>
      </c>
      <c r="F1766">
        <v>0</v>
      </c>
      <c r="G1766">
        <v>0</v>
      </c>
      <c r="H1766">
        <v>0</v>
      </c>
      <c r="I1766">
        <v>0</v>
      </c>
      <c r="J1766">
        <v>0</v>
      </c>
      <c r="K1766">
        <v>0</v>
      </c>
      <c r="L1766">
        <v>0</v>
      </c>
      <c r="M1766">
        <v>0</v>
      </c>
      <c r="N1766">
        <v>0</v>
      </c>
      <c r="O1766">
        <v>0</v>
      </c>
      <c r="P1766">
        <v>0</v>
      </c>
      <c r="Q1766">
        <v>0.22600000000000001</v>
      </c>
      <c r="R1766">
        <v>0.25800000000000001</v>
      </c>
      <c r="S1766">
        <v>0.313</v>
      </c>
      <c r="T1766">
        <v>0.56999999999999995</v>
      </c>
      <c r="U1766">
        <v>0.25</v>
      </c>
      <c r="V1766">
        <v>53</v>
      </c>
      <c r="W1766">
        <v>0</v>
      </c>
      <c r="X1766">
        <v>0</v>
      </c>
      <c r="Y1766">
        <v>-0.1</v>
      </c>
      <c r="Z1766">
        <v>0</v>
      </c>
      <c r="AA1766">
        <v>0</v>
      </c>
    </row>
    <row r="1767" spans="1:27" x14ac:dyDescent="0.25">
      <c r="A1767" t="s">
        <v>3166</v>
      </c>
      <c r="B1767" t="s">
        <v>3167</v>
      </c>
      <c r="C1767" t="s">
        <v>20866</v>
      </c>
      <c r="D1767">
        <v>1</v>
      </c>
      <c r="E1767">
        <v>1</v>
      </c>
      <c r="F1767">
        <v>0</v>
      </c>
      <c r="G1767">
        <v>0</v>
      </c>
      <c r="H1767">
        <v>0</v>
      </c>
      <c r="I1767">
        <v>0</v>
      </c>
      <c r="J1767">
        <v>0</v>
      </c>
      <c r="K1767">
        <v>0</v>
      </c>
      <c r="L1767">
        <v>0</v>
      </c>
      <c r="M1767">
        <v>0</v>
      </c>
      <c r="N1767">
        <v>0</v>
      </c>
      <c r="O1767">
        <v>0</v>
      </c>
      <c r="P1767">
        <v>0</v>
      </c>
      <c r="Q1767">
        <v>0.19700000000000001</v>
      </c>
      <c r="R1767">
        <v>0.24399999999999999</v>
      </c>
      <c r="S1767">
        <v>0.32700000000000001</v>
      </c>
      <c r="T1767">
        <v>0.57099999999999995</v>
      </c>
      <c r="U1767">
        <v>0.25</v>
      </c>
      <c r="V1767">
        <v>53</v>
      </c>
      <c r="W1767">
        <v>0</v>
      </c>
      <c r="X1767">
        <v>0</v>
      </c>
      <c r="Y1767">
        <v>-0.1</v>
      </c>
      <c r="Z1767">
        <v>0</v>
      </c>
      <c r="AA1767">
        <v>0</v>
      </c>
    </row>
    <row r="1768" spans="1:27" x14ac:dyDescent="0.25">
      <c r="A1768" t="s">
        <v>2358</v>
      </c>
      <c r="B1768" t="s">
        <v>2359</v>
      </c>
      <c r="C1768" t="s">
        <v>20885</v>
      </c>
      <c r="D1768">
        <v>1</v>
      </c>
      <c r="E1768">
        <v>1</v>
      </c>
      <c r="F1768">
        <v>0</v>
      </c>
      <c r="G1768">
        <v>0</v>
      </c>
      <c r="H1768">
        <v>0</v>
      </c>
      <c r="I1768">
        <v>0</v>
      </c>
      <c r="J1768">
        <v>0</v>
      </c>
      <c r="K1768">
        <v>0</v>
      </c>
      <c r="L1768">
        <v>0</v>
      </c>
      <c r="M1768">
        <v>0</v>
      </c>
      <c r="N1768">
        <v>0</v>
      </c>
      <c r="O1768">
        <v>0</v>
      </c>
      <c r="P1768">
        <v>0</v>
      </c>
      <c r="Q1768">
        <v>0.23100000000000001</v>
      </c>
      <c r="R1768">
        <v>0.26700000000000002</v>
      </c>
      <c r="S1768">
        <v>0.3</v>
      </c>
      <c r="T1768">
        <v>0.56599999999999995</v>
      </c>
      <c r="U1768">
        <v>0.25</v>
      </c>
      <c r="V1768">
        <v>55</v>
      </c>
      <c r="W1768">
        <v>0</v>
      </c>
      <c r="X1768">
        <v>0</v>
      </c>
      <c r="Y1768">
        <v>-0.1</v>
      </c>
      <c r="Z1768">
        <v>0</v>
      </c>
      <c r="AA1768">
        <v>0</v>
      </c>
    </row>
    <row r="1769" spans="1:27" x14ac:dyDescent="0.25">
      <c r="A1769" t="s">
        <v>1576</v>
      </c>
      <c r="B1769" t="s">
        <v>1577</v>
      </c>
      <c r="C1769" t="s">
        <v>20885</v>
      </c>
      <c r="D1769">
        <v>1</v>
      </c>
      <c r="E1769">
        <v>1</v>
      </c>
      <c r="F1769">
        <v>0</v>
      </c>
      <c r="G1769">
        <v>0</v>
      </c>
      <c r="H1769">
        <v>0</v>
      </c>
      <c r="I1769">
        <v>0</v>
      </c>
      <c r="J1769">
        <v>0</v>
      </c>
      <c r="K1769">
        <v>0</v>
      </c>
      <c r="L1769">
        <v>0</v>
      </c>
      <c r="M1769">
        <v>0</v>
      </c>
      <c r="N1769">
        <v>0</v>
      </c>
      <c r="O1769">
        <v>0</v>
      </c>
      <c r="P1769">
        <v>0</v>
      </c>
      <c r="Q1769">
        <v>0.222</v>
      </c>
      <c r="R1769">
        <v>0.26700000000000002</v>
      </c>
      <c r="S1769">
        <v>0.29599999999999999</v>
      </c>
      <c r="T1769">
        <v>0.56299999999999994</v>
      </c>
      <c r="U1769">
        <v>0.25</v>
      </c>
      <c r="V1769">
        <v>55</v>
      </c>
      <c r="W1769">
        <v>0</v>
      </c>
      <c r="X1769">
        <v>0</v>
      </c>
      <c r="Y1769">
        <v>-0.1</v>
      </c>
      <c r="Z1769">
        <v>0</v>
      </c>
      <c r="AA1769">
        <v>0</v>
      </c>
    </row>
    <row r="1770" spans="1:27" x14ac:dyDescent="0.25">
      <c r="A1770" t="s">
        <v>21029</v>
      </c>
      <c r="B1770" t="s">
        <v>21030</v>
      </c>
      <c r="C1770" t="s">
        <v>1</v>
      </c>
      <c r="D1770">
        <v>1</v>
      </c>
      <c r="E1770">
        <v>1</v>
      </c>
      <c r="F1770">
        <v>0</v>
      </c>
      <c r="G1770">
        <v>0</v>
      </c>
      <c r="H1770">
        <v>0</v>
      </c>
      <c r="I1770">
        <v>0</v>
      </c>
      <c r="J1770">
        <v>0</v>
      </c>
      <c r="K1770">
        <v>0</v>
      </c>
      <c r="L1770">
        <v>0</v>
      </c>
      <c r="M1770">
        <v>0</v>
      </c>
      <c r="N1770">
        <v>0</v>
      </c>
      <c r="O1770">
        <v>0</v>
      </c>
      <c r="P1770">
        <v>0</v>
      </c>
      <c r="Q1770">
        <v>0.218</v>
      </c>
      <c r="R1770">
        <v>0.25900000000000001</v>
      </c>
      <c r="S1770">
        <v>0.313</v>
      </c>
      <c r="T1770">
        <v>0.57199999999999995</v>
      </c>
      <c r="U1770">
        <v>0.25</v>
      </c>
      <c r="V1770">
        <v>54</v>
      </c>
      <c r="W1770">
        <v>0</v>
      </c>
      <c r="X1770">
        <v>0</v>
      </c>
      <c r="Y1770">
        <v>-0.1</v>
      </c>
      <c r="Z1770">
        <v>0</v>
      </c>
      <c r="AA1770">
        <v>0</v>
      </c>
    </row>
    <row r="1771" spans="1:27" x14ac:dyDescent="0.25">
      <c r="A1771" t="s">
        <v>3208</v>
      </c>
      <c r="B1771" t="s">
        <v>3209</v>
      </c>
      <c r="C1771" t="s">
        <v>20865</v>
      </c>
      <c r="D1771">
        <v>1</v>
      </c>
      <c r="E1771">
        <v>1</v>
      </c>
      <c r="F1771">
        <v>0</v>
      </c>
      <c r="G1771">
        <v>0</v>
      </c>
      <c r="H1771">
        <v>0</v>
      </c>
      <c r="I1771">
        <v>0</v>
      </c>
      <c r="J1771">
        <v>0</v>
      </c>
      <c r="K1771">
        <v>0</v>
      </c>
      <c r="L1771">
        <v>0</v>
      </c>
      <c r="M1771">
        <v>0</v>
      </c>
      <c r="N1771">
        <v>0</v>
      </c>
      <c r="O1771">
        <v>0</v>
      </c>
      <c r="P1771">
        <v>0</v>
      </c>
      <c r="Q1771">
        <v>0.223</v>
      </c>
      <c r="R1771">
        <v>0.26600000000000001</v>
      </c>
      <c r="S1771">
        <v>0.29899999999999999</v>
      </c>
      <c r="T1771">
        <v>0.56499999999999995</v>
      </c>
      <c r="U1771">
        <v>0.25</v>
      </c>
      <c r="V1771">
        <v>59</v>
      </c>
      <c r="W1771">
        <v>0</v>
      </c>
      <c r="X1771">
        <v>0</v>
      </c>
      <c r="Y1771">
        <v>0</v>
      </c>
      <c r="Z1771">
        <v>0</v>
      </c>
      <c r="AA1771">
        <v>0</v>
      </c>
    </row>
    <row r="1772" spans="1:27" x14ac:dyDescent="0.25">
      <c r="A1772" t="s">
        <v>21031</v>
      </c>
      <c r="B1772" t="s">
        <v>21032</v>
      </c>
      <c r="C1772" t="s">
        <v>1</v>
      </c>
      <c r="D1772">
        <v>1</v>
      </c>
      <c r="E1772">
        <v>1</v>
      </c>
      <c r="F1772">
        <v>0</v>
      </c>
      <c r="G1772">
        <v>0</v>
      </c>
      <c r="H1772">
        <v>0</v>
      </c>
      <c r="I1772">
        <v>0</v>
      </c>
      <c r="J1772">
        <v>0</v>
      </c>
      <c r="K1772">
        <v>0</v>
      </c>
      <c r="L1772">
        <v>0</v>
      </c>
      <c r="M1772">
        <v>0</v>
      </c>
      <c r="N1772">
        <v>0</v>
      </c>
      <c r="O1772">
        <v>0</v>
      </c>
      <c r="P1772">
        <v>0</v>
      </c>
      <c r="Q1772">
        <v>0.20599999999999999</v>
      </c>
      <c r="R1772">
        <v>0.26700000000000002</v>
      </c>
      <c r="S1772">
        <v>0.29099999999999998</v>
      </c>
      <c r="T1772">
        <v>0.55900000000000005</v>
      </c>
      <c r="U1772">
        <v>0.25</v>
      </c>
      <c r="V1772">
        <v>53</v>
      </c>
      <c r="W1772">
        <v>0</v>
      </c>
      <c r="X1772">
        <v>0</v>
      </c>
      <c r="Y1772">
        <v>-0.1</v>
      </c>
      <c r="Z1772">
        <v>0</v>
      </c>
      <c r="AA1772">
        <v>0</v>
      </c>
    </row>
    <row r="1773" spans="1:27" x14ac:dyDescent="0.25">
      <c r="A1773" t="s">
        <v>3626</v>
      </c>
      <c r="B1773" t="s">
        <v>3627</v>
      </c>
      <c r="C1773" t="s">
        <v>20892</v>
      </c>
      <c r="D1773">
        <v>1</v>
      </c>
      <c r="E1773">
        <v>1</v>
      </c>
      <c r="F1773">
        <v>0</v>
      </c>
      <c r="G1773">
        <v>0</v>
      </c>
      <c r="H1773">
        <v>0</v>
      </c>
      <c r="I1773">
        <v>0</v>
      </c>
      <c r="J1773">
        <v>0</v>
      </c>
      <c r="K1773">
        <v>0</v>
      </c>
      <c r="L1773">
        <v>0</v>
      </c>
      <c r="M1773">
        <v>0</v>
      </c>
      <c r="N1773">
        <v>0</v>
      </c>
      <c r="O1773">
        <v>0</v>
      </c>
      <c r="P1773">
        <v>0</v>
      </c>
      <c r="Q1773">
        <v>0.214</v>
      </c>
      <c r="R1773">
        <v>0.26100000000000001</v>
      </c>
      <c r="S1773">
        <v>0.30299999999999999</v>
      </c>
      <c r="T1773">
        <v>0.56499999999999995</v>
      </c>
      <c r="U1773">
        <v>0.25</v>
      </c>
      <c r="V1773">
        <v>53</v>
      </c>
      <c r="W1773">
        <v>0</v>
      </c>
      <c r="X1773">
        <v>0</v>
      </c>
      <c r="Y1773">
        <v>-0.1</v>
      </c>
      <c r="Z1773">
        <v>0</v>
      </c>
      <c r="AA1773">
        <v>0</v>
      </c>
    </row>
    <row r="1774" spans="1:27" x14ac:dyDescent="0.25">
      <c r="A1774" t="s">
        <v>3424</v>
      </c>
      <c r="B1774" t="s">
        <v>3425</v>
      </c>
      <c r="C1774" t="s">
        <v>20895</v>
      </c>
      <c r="D1774">
        <v>12</v>
      </c>
      <c r="E1774">
        <v>12</v>
      </c>
      <c r="F1774">
        <v>2</v>
      </c>
      <c r="G1774">
        <v>1</v>
      </c>
      <c r="H1774">
        <v>0</v>
      </c>
      <c r="I1774">
        <v>0</v>
      </c>
      <c r="J1774">
        <v>1</v>
      </c>
      <c r="K1774">
        <v>1</v>
      </c>
      <c r="L1774">
        <v>0</v>
      </c>
      <c r="M1774">
        <v>3</v>
      </c>
      <c r="N1774">
        <v>0</v>
      </c>
      <c r="O1774">
        <v>0</v>
      </c>
      <c r="P1774">
        <v>0</v>
      </c>
      <c r="Q1774">
        <v>0.21299999999999999</v>
      </c>
      <c r="R1774">
        <v>0.24299999999999999</v>
      </c>
      <c r="S1774">
        <v>0.33200000000000002</v>
      </c>
      <c r="T1774">
        <v>0.57499999999999996</v>
      </c>
      <c r="U1774">
        <v>0.25</v>
      </c>
      <c r="V1774">
        <v>57</v>
      </c>
      <c r="W1774">
        <v>0</v>
      </c>
      <c r="X1774">
        <v>0</v>
      </c>
      <c r="Y1774">
        <v>-0.6</v>
      </c>
      <c r="Z1774">
        <v>0.3</v>
      </c>
      <c r="AA1774">
        <v>0</v>
      </c>
    </row>
    <row r="1775" spans="1:27" x14ac:dyDescent="0.25">
      <c r="A1775" t="s">
        <v>691</v>
      </c>
      <c r="B1775" t="s">
        <v>692</v>
      </c>
      <c r="C1775" t="s">
        <v>20876</v>
      </c>
      <c r="D1775">
        <v>1</v>
      </c>
      <c r="E1775">
        <v>1</v>
      </c>
      <c r="F1775">
        <v>0</v>
      </c>
      <c r="G1775">
        <v>0</v>
      </c>
      <c r="H1775">
        <v>0</v>
      </c>
      <c r="I1775">
        <v>0</v>
      </c>
      <c r="J1775">
        <v>0</v>
      </c>
      <c r="K1775">
        <v>0</v>
      </c>
      <c r="L1775">
        <v>0</v>
      </c>
      <c r="M1775">
        <v>0</v>
      </c>
      <c r="N1775">
        <v>0</v>
      </c>
      <c r="O1775">
        <v>0</v>
      </c>
      <c r="P1775">
        <v>0</v>
      </c>
      <c r="Q1775">
        <v>0.19700000000000001</v>
      </c>
      <c r="R1775">
        <v>0.248</v>
      </c>
      <c r="S1775">
        <v>0.32200000000000001</v>
      </c>
      <c r="T1775">
        <v>0.56899999999999995</v>
      </c>
      <c r="U1775">
        <v>0.25</v>
      </c>
      <c r="V1775">
        <v>57</v>
      </c>
      <c r="W1775">
        <v>0</v>
      </c>
      <c r="X1775">
        <v>0</v>
      </c>
      <c r="Y1775">
        <v>0</v>
      </c>
      <c r="Z1775">
        <v>0</v>
      </c>
      <c r="AA1775">
        <v>0</v>
      </c>
    </row>
    <row r="1776" spans="1:27" x14ac:dyDescent="0.25">
      <c r="A1776" t="s">
        <v>2388</v>
      </c>
      <c r="B1776" t="s">
        <v>2389</v>
      </c>
      <c r="C1776" t="s">
        <v>20893</v>
      </c>
      <c r="D1776">
        <v>1</v>
      </c>
      <c r="E1776">
        <v>1</v>
      </c>
      <c r="F1776">
        <v>0</v>
      </c>
      <c r="G1776">
        <v>0</v>
      </c>
      <c r="H1776">
        <v>0</v>
      </c>
      <c r="I1776">
        <v>0</v>
      </c>
      <c r="J1776">
        <v>0</v>
      </c>
      <c r="K1776">
        <v>0</v>
      </c>
      <c r="L1776">
        <v>0</v>
      </c>
      <c r="M1776">
        <v>0</v>
      </c>
      <c r="N1776">
        <v>0</v>
      </c>
      <c r="O1776">
        <v>0</v>
      </c>
      <c r="P1776">
        <v>0</v>
      </c>
      <c r="Q1776">
        <v>0.223</v>
      </c>
      <c r="R1776">
        <v>0.27400000000000002</v>
      </c>
      <c r="S1776">
        <v>0.28699999999999998</v>
      </c>
      <c r="T1776">
        <v>0.56100000000000005</v>
      </c>
      <c r="U1776">
        <v>0.25</v>
      </c>
      <c r="V1776">
        <v>56</v>
      </c>
      <c r="W1776">
        <v>0</v>
      </c>
      <c r="X1776">
        <v>0</v>
      </c>
      <c r="Y1776">
        <v>-0.1</v>
      </c>
      <c r="Z1776">
        <v>0</v>
      </c>
      <c r="AA1776">
        <v>0</v>
      </c>
    </row>
    <row r="1777" spans="1:27" x14ac:dyDescent="0.25">
      <c r="A1777" t="s">
        <v>21033</v>
      </c>
      <c r="B1777" t="s">
        <v>21034</v>
      </c>
      <c r="C1777" t="s">
        <v>1</v>
      </c>
      <c r="D1777">
        <v>1</v>
      </c>
      <c r="E1777">
        <v>1</v>
      </c>
      <c r="F1777">
        <v>0</v>
      </c>
      <c r="G1777">
        <v>0</v>
      </c>
      <c r="H1777">
        <v>0</v>
      </c>
      <c r="I1777">
        <v>0</v>
      </c>
      <c r="J1777">
        <v>0</v>
      </c>
      <c r="K1777">
        <v>0</v>
      </c>
      <c r="L1777">
        <v>0</v>
      </c>
      <c r="M1777">
        <v>0</v>
      </c>
      <c r="N1777">
        <v>0</v>
      </c>
      <c r="O1777">
        <v>0</v>
      </c>
      <c r="P1777">
        <v>0</v>
      </c>
      <c r="Q1777">
        <v>0.214</v>
      </c>
      <c r="R1777">
        <v>0.26900000000000002</v>
      </c>
      <c r="S1777">
        <v>0.28999999999999998</v>
      </c>
      <c r="T1777">
        <v>0.55900000000000005</v>
      </c>
      <c r="U1777">
        <v>0.25</v>
      </c>
      <c r="V1777">
        <v>53</v>
      </c>
      <c r="W1777">
        <v>0</v>
      </c>
      <c r="X1777">
        <v>0</v>
      </c>
      <c r="Y1777">
        <v>-0.1</v>
      </c>
      <c r="Z1777">
        <v>0</v>
      </c>
      <c r="AA1777">
        <v>0</v>
      </c>
    </row>
    <row r="1778" spans="1:27" x14ac:dyDescent="0.25">
      <c r="A1778" t="s">
        <v>3174</v>
      </c>
      <c r="B1778" t="s">
        <v>3175</v>
      </c>
      <c r="C1778" t="s">
        <v>20892</v>
      </c>
      <c r="D1778">
        <v>1</v>
      </c>
      <c r="E1778">
        <v>1</v>
      </c>
      <c r="F1778">
        <v>0</v>
      </c>
      <c r="G1778">
        <v>0</v>
      </c>
      <c r="H1778">
        <v>0</v>
      </c>
      <c r="I1778">
        <v>0</v>
      </c>
      <c r="J1778">
        <v>0</v>
      </c>
      <c r="K1778">
        <v>0</v>
      </c>
      <c r="L1778">
        <v>0</v>
      </c>
      <c r="M1778">
        <v>0</v>
      </c>
      <c r="N1778">
        <v>0</v>
      </c>
      <c r="O1778">
        <v>0</v>
      </c>
      <c r="P1778">
        <v>0</v>
      </c>
      <c r="Q1778">
        <v>0.21099999999999999</v>
      </c>
      <c r="R1778">
        <v>0.26600000000000001</v>
      </c>
      <c r="S1778">
        <v>0.29599999999999999</v>
      </c>
      <c r="T1778">
        <v>0.56200000000000006</v>
      </c>
      <c r="U1778">
        <v>0.25</v>
      </c>
      <c r="V1778">
        <v>53</v>
      </c>
      <c r="W1778">
        <v>0</v>
      </c>
      <c r="X1778">
        <v>0</v>
      </c>
      <c r="Y1778">
        <v>-0.1</v>
      </c>
      <c r="Z1778">
        <v>0</v>
      </c>
      <c r="AA1778">
        <v>0</v>
      </c>
    </row>
    <row r="1779" spans="1:27" x14ac:dyDescent="0.25">
      <c r="A1779" t="s">
        <v>3819</v>
      </c>
      <c r="B1779" t="s">
        <v>3820</v>
      </c>
      <c r="C1779" t="s">
        <v>20880</v>
      </c>
      <c r="D1779">
        <v>1</v>
      </c>
      <c r="E1779">
        <v>1</v>
      </c>
      <c r="F1779">
        <v>0</v>
      </c>
      <c r="G1779">
        <v>0</v>
      </c>
      <c r="H1779">
        <v>0</v>
      </c>
      <c r="I1779">
        <v>0</v>
      </c>
      <c r="J1779">
        <v>0</v>
      </c>
      <c r="K1779">
        <v>0</v>
      </c>
      <c r="L1779">
        <v>0</v>
      </c>
      <c r="M1779">
        <v>0</v>
      </c>
      <c r="N1779">
        <v>0</v>
      </c>
      <c r="O1779">
        <v>0</v>
      </c>
      <c r="P1779">
        <v>0</v>
      </c>
      <c r="Q1779">
        <v>0.216</v>
      </c>
      <c r="R1779">
        <v>0.26600000000000001</v>
      </c>
      <c r="S1779">
        <v>0.29499999999999998</v>
      </c>
      <c r="T1779">
        <v>0.56100000000000005</v>
      </c>
      <c r="U1779">
        <v>0.25</v>
      </c>
      <c r="V1779">
        <v>48</v>
      </c>
      <c r="W1779">
        <v>0</v>
      </c>
      <c r="X1779">
        <v>0</v>
      </c>
      <c r="Y1779">
        <v>-0.1</v>
      </c>
      <c r="Z1779">
        <v>0</v>
      </c>
      <c r="AA1779">
        <v>0</v>
      </c>
    </row>
    <row r="1780" spans="1:27" x14ac:dyDescent="0.25">
      <c r="A1780" t="s">
        <v>2780</v>
      </c>
      <c r="B1780" t="s">
        <v>2781</v>
      </c>
      <c r="C1780" t="s">
        <v>20890</v>
      </c>
      <c r="D1780">
        <v>1</v>
      </c>
      <c r="E1780">
        <v>1</v>
      </c>
      <c r="F1780">
        <v>0</v>
      </c>
      <c r="G1780">
        <v>0</v>
      </c>
      <c r="H1780">
        <v>0</v>
      </c>
      <c r="I1780">
        <v>0</v>
      </c>
      <c r="J1780">
        <v>0</v>
      </c>
      <c r="K1780">
        <v>0</v>
      </c>
      <c r="L1780">
        <v>0</v>
      </c>
      <c r="M1780">
        <v>0</v>
      </c>
      <c r="N1780">
        <v>0</v>
      </c>
      <c r="O1780">
        <v>0</v>
      </c>
      <c r="P1780">
        <v>0</v>
      </c>
      <c r="Q1780">
        <v>0.192</v>
      </c>
      <c r="R1780">
        <v>0.27100000000000002</v>
      </c>
      <c r="S1780">
        <v>0.28299999999999997</v>
      </c>
      <c r="T1780">
        <v>0.55500000000000005</v>
      </c>
      <c r="U1780">
        <v>0.25</v>
      </c>
      <c r="V1780">
        <v>59</v>
      </c>
      <c r="W1780">
        <v>0</v>
      </c>
      <c r="X1780">
        <v>0</v>
      </c>
      <c r="Y1780">
        <v>0</v>
      </c>
      <c r="Z1780">
        <v>0</v>
      </c>
      <c r="AA1780">
        <v>0</v>
      </c>
    </row>
    <row r="1781" spans="1:27" x14ac:dyDescent="0.25">
      <c r="A1781" t="s">
        <v>21035</v>
      </c>
      <c r="B1781" t="s">
        <v>21036</v>
      </c>
      <c r="C1781" t="s">
        <v>20875</v>
      </c>
      <c r="D1781">
        <v>1</v>
      </c>
      <c r="E1781">
        <v>1</v>
      </c>
      <c r="F1781">
        <v>0</v>
      </c>
      <c r="G1781">
        <v>0</v>
      </c>
      <c r="H1781">
        <v>0</v>
      </c>
      <c r="I1781">
        <v>0</v>
      </c>
      <c r="J1781">
        <v>0</v>
      </c>
      <c r="K1781">
        <v>0</v>
      </c>
      <c r="L1781">
        <v>0</v>
      </c>
      <c r="M1781">
        <v>0</v>
      </c>
      <c r="N1781">
        <v>0</v>
      </c>
      <c r="O1781">
        <v>0</v>
      </c>
      <c r="P1781">
        <v>0</v>
      </c>
      <c r="Q1781">
        <v>0.20799999999999999</v>
      </c>
      <c r="R1781">
        <v>0.26400000000000001</v>
      </c>
      <c r="S1781">
        <v>0.29799999999999999</v>
      </c>
      <c r="T1781">
        <v>0.56100000000000005</v>
      </c>
      <c r="U1781">
        <v>0.25</v>
      </c>
      <c r="V1781">
        <v>52</v>
      </c>
      <c r="W1781">
        <v>0</v>
      </c>
      <c r="X1781">
        <v>0</v>
      </c>
      <c r="Y1781">
        <v>-0.1</v>
      </c>
      <c r="Z1781">
        <v>0</v>
      </c>
      <c r="AA1781">
        <v>0</v>
      </c>
    </row>
    <row r="1782" spans="1:27" x14ac:dyDescent="0.25">
      <c r="A1782" t="s">
        <v>21037</v>
      </c>
      <c r="B1782" t="s">
        <v>21038</v>
      </c>
      <c r="C1782" t="s">
        <v>1</v>
      </c>
      <c r="D1782">
        <v>1</v>
      </c>
      <c r="E1782">
        <v>1</v>
      </c>
      <c r="F1782">
        <v>0</v>
      </c>
      <c r="G1782">
        <v>0</v>
      </c>
      <c r="H1782">
        <v>0</v>
      </c>
      <c r="I1782">
        <v>0</v>
      </c>
      <c r="J1782">
        <v>0</v>
      </c>
      <c r="K1782">
        <v>0</v>
      </c>
      <c r="L1782">
        <v>0</v>
      </c>
      <c r="M1782">
        <v>0</v>
      </c>
      <c r="N1782">
        <v>0</v>
      </c>
      <c r="O1782">
        <v>0</v>
      </c>
      <c r="P1782">
        <v>0</v>
      </c>
      <c r="Q1782">
        <v>0.20300000000000001</v>
      </c>
      <c r="R1782">
        <v>0.27100000000000002</v>
      </c>
      <c r="S1782">
        <v>0.28699999999999998</v>
      </c>
      <c r="T1782">
        <v>0.55700000000000005</v>
      </c>
      <c r="U1782">
        <v>0.25</v>
      </c>
      <c r="V1782">
        <v>53</v>
      </c>
      <c r="W1782">
        <v>0</v>
      </c>
      <c r="X1782">
        <v>0</v>
      </c>
      <c r="Y1782">
        <v>-0.1</v>
      </c>
      <c r="Z1782">
        <v>0</v>
      </c>
      <c r="AA1782">
        <v>0</v>
      </c>
    </row>
    <row r="1783" spans="1:27" x14ac:dyDescent="0.25">
      <c r="A1783" t="s">
        <v>386</v>
      </c>
      <c r="B1783" t="s">
        <v>387</v>
      </c>
      <c r="C1783" t="s">
        <v>20883</v>
      </c>
      <c r="D1783">
        <v>1</v>
      </c>
      <c r="E1783">
        <v>1</v>
      </c>
      <c r="F1783">
        <v>0</v>
      </c>
      <c r="G1783">
        <v>0</v>
      </c>
      <c r="H1783">
        <v>0</v>
      </c>
      <c r="I1783">
        <v>0</v>
      </c>
      <c r="J1783">
        <v>0</v>
      </c>
      <c r="K1783">
        <v>0</v>
      </c>
      <c r="L1783">
        <v>0</v>
      </c>
      <c r="M1783">
        <v>0</v>
      </c>
      <c r="N1783">
        <v>0</v>
      </c>
      <c r="O1783">
        <v>0</v>
      </c>
      <c r="P1783">
        <v>0</v>
      </c>
      <c r="Q1783">
        <v>0.20899999999999999</v>
      </c>
      <c r="R1783">
        <v>0.26500000000000001</v>
      </c>
      <c r="S1783">
        <v>0.29699999999999999</v>
      </c>
      <c r="T1783">
        <v>0.56200000000000006</v>
      </c>
      <c r="U1783">
        <v>0.25</v>
      </c>
      <c r="V1783">
        <v>52</v>
      </c>
      <c r="W1783">
        <v>0</v>
      </c>
      <c r="X1783">
        <v>0</v>
      </c>
      <c r="Y1783">
        <v>-0.1</v>
      </c>
      <c r="Z1783">
        <v>0</v>
      </c>
      <c r="AA1783">
        <v>0</v>
      </c>
    </row>
    <row r="1784" spans="1:27" x14ac:dyDescent="0.25">
      <c r="A1784" t="s">
        <v>3193</v>
      </c>
      <c r="B1784" t="s">
        <v>3194</v>
      </c>
      <c r="C1784" t="s">
        <v>20891</v>
      </c>
      <c r="D1784">
        <v>1</v>
      </c>
      <c r="E1784">
        <v>1</v>
      </c>
      <c r="F1784">
        <v>0</v>
      </c>
      <c r="G1784">
        <v>0</v>
      </c>
      <c r="H1784">
        <v>0</v>
      </c>
      <c r="I1784">
        <v>0</v>
      </c>
      <c r="J1784">
        <v>0</v>
      </c>
      <c r="K1784">
        <v>0</v>
      </c>
      <c r="L1784">
        <v>0</v>
      </c>
      <c r="M1784">
        <v>0</v>
      </c>
      <c r="N1784">
        <v>0</v>
      </c>
      <c r="O1784">
        <v>0</v>
      </c>
      <c r="P1784">
        <v>0</v>
      </c>
      <c r="Q1784">
        <v>0.217</v>
      </c>
      <c r="R1784">
        <v>0.26500000000000001</v>
      </c>
      <c r="S1784">
        <v>0.29899999999999999</v>
      </c>
      <c r="T1784">
        <v>0.56399999999999995</v>
      </c>
      <c r="U1784">
        <v>0.25</v>
      </c>
      <c r="V1784">
        <v>58</v>
      </c>
      <c r="W1784">
        <v>0</v>
      </c>
      <c r="X1784">
        <v>0</v>
      </c>
      <c r="Y1784">
        <v>0</v>
      </c>
      <c r="Z1784">
        <v>0</v>
      </c>
      <c r="AA1784">
        <v>0</v>
      </c>
    </row>
    <row r="1785" spans="1:27" x14ac:dyDescent="0.25">
      <c r="A1785" t="s">
        <v>1491</v>
      </c>
      <c r="B1785" t="s">
        <v>1492</v>
      </c>
      <c r="C1785" t="s">
        <v>20881</v>
      </c>
      <c r="D1785">
        <v>1</v>
      </c>
      <c r="E1785">
        <v>1</v>
      </c>
      <c r="F1785">
        <v>0</v>
      </c>
      <c r="G1785">
        <v>0</v>
      </c>
      <c r="H1785">
        <v>0</v>
      </c>
      <c r="I1785">
        <v>0</v>
      </c>
      <c r="J1785">
        <v>0</v>
      </c>
      <c r="K1785">
        <v>0</v>
      </c>
      <c r="L1785">
        <v>0</v>
      </c>
      <c r="M1785">
        <v>0</v>
      </c>
      <c r="N1785">
        <v>0</v>
      </c>
      <c r="O1785">
        <v>0</v>
      </c>
      <c r="P1785">
        <v>0</v>
      </c>
      <c r="Q1785">
        <v>0.218</v>
      </c>
      <c r="R1785">
        <v>0.27300000000000002</v>
      </c>
      <c r="S1785">
        <v>0.28399999999999997</v>
      </c>
      <c r="T1785">
        <v>0.55700000000000005</v>
      </c>
      <c r="U1785">
        <v>0.25</v>
      </c>
      <c r="V1785">
        <v>49</v>
      </c>
      <c r="W1785">
        <v>0</v>
      </c>
      <c r="X1785">
        <v>0</v>
      </c>
      <c r="Y1785">
        <v>-0.1</v>
      </c>
      <c r="Z1785">
        <v>0</v>
      </c>
      <c r="AA1785">
        <v>0</v>
      </c>
    </row>
    <row r="1786" spans="1:27" x14ac:dyDescent="0.25">
      <c r="A1786" t="s">
        <v>4123</v>
      </c>
      <c r="B1786" t="s">
        <v>4124</v>
      </c>
      <c r="C1786" t="s">
        <v>20878</v>
      </c>
      <c r="D1786">
        <v>1</v>
      </c>
      <c r="E1786">
        <v>1</v>
      </c>
      <c r="F1786">
        <v>0</v>
      </c>
      <c r="G1786">
        <v>0</v>
      </c>
      <c r="H1786">
        <v>0</v>
      </c>
      <c r="I1786">
        <v>0</v>
      </c>
      <c r="J1786">
        <v>0</v>
      </c>
      <c r="K1786">
        <v>0</v>
      </c>
      <c r="L1786">
        <v>0</v>
      </c>
      <c r="M1786">
        <v>0</v>
      </c>
      <c r="N1786">
        <v>0</v>
      </c>
      <c r="O1786">
        <v>0</v>
      </c>
      <c r="P1786">
        <v>0</v>
      </c>
      <c r="Q1786">
        <v>0.21099999999999999</v>
      </c>
      <c r="R1786">
        <v>0.26400000000000001</v>
      </c>
      <c r="S1786">
        <v>0.29699999999999999</v>
      </c>
      <c r="T1786">
        <v>0.56100000000000005</v>
      </c>
      <c r="U1786">
        <v>0.25</v>
      </c>
      <c r="V1786">
        <v>53</v>
      </c>
      <c r="W1786">
        <v>0</v>
      </c>
      <c r="X1786">
        <v>0</v>
      </c>
      <c r="Y1786">
        <v>-0.1</v>
      </c>
      <c r="Z1786">
        <v>0</v>
      </c>
      <c r="AA1786">
        <v>0</v>
      </c>
    </row>
    <row r="1787" spans="1:27" x14ac:dyDescent="0.25">
      <c r="A1787" t="s">
        <v>3440</v>
      </c>
      <c r="B1787" t="s">
        <v>3441</v>
      </c>
      <c r="C1787" t="s">
        <v>20877</v>
      </c>
      <c r="D1787">
        <v>1</v>
      </c>
      <c r="E1787">
        <v>1</v>
      </c>
      <c r="F1787">
        <v>0</v>
      </c>
      <c r="G1787">
        <v>0</v>
      </c>
      <c r="H1787">
        <v>0</v>
      </c>
      <c r="I1787">
        <v>0</v>
      </c>
      <c r="J1787">
        <v>0</v>
      </c>
      <c r="K1787">
        <v>0</v>
      </c>
      <c r="L1787">
        <v>0</v>
      </c>
      <c r="M1787">
        <v>0</v>
      </c>
      <c r="N1787">
        <v>0</v>
      </c>
      <c r="O1787">
        <v>0</v>
      </c>
      <c r="P1787">
        <v>0</v>
      </c>
      <c r="Q1787">
        <v>0.221</v>
      </c>
      <c r="R1787">
        <v>0.27100000000000002</v>
      </c>
      <c r="S1787">
        <v>0.28899999999999998</v>
      </c>
      <c r="T1787">
        <v>0.56000000000000005</v>
      </c>
      <c r="U1787">
        <v>0.25</v>
      </c>
      <c r="V1787">
        <v>60</v>
      </c>
      <c r="W1787">
        <v>0</v>
      </c>
      <c r="X1787">
        <v>0</v>
      </c>
      <c r="Y1787">
        <v>0</v>
      </c>
      <c r="Z1787">
        <v>0</v>
      </c>
      <c r="AA1787">
        <v>0</v>
      </c>
    </row>
    <row r="1788" spans="1:27" x14ac:dyDescent="0.25">
      <c r="A1788" t="s">
        <v>3295</v>
      </c>
      <c r="B1788" t="s">
        <v>3296</v>
      </c>
      <c r="C1788" t="s">
        <v>20867</v>
      </c>
      <c r="D1788">
        <v>1</v>
      </c>
      <c r="E1788">
        <v>1</v>
      </c>
      <c r="F1788">
        <v>0</v>
      </c>
      <c r="G1788">
        <v>0</v>
      </c>
      <c r="H1788">
        <v>0</v>
      </c>
      <c r="I1788">
        <v>0</v>
      </c>
      <c r="J1788">
        <v>0</v>
      </c>
      <c r="K1788">
        <v>0</v>
      </c>
      <c r="L1788">
        <v>0</v>
      </c>
      <c r="M1788">
        <v>0</v>
      </c>
      <c r="N1788">
        <v>0</v>
      </c>
      <c r="O1788">
        <v>0</v>
      </c>
      <c r="P1788">
        <v>0</v>
      </c>
      <c r="Q1788">
        <v>0.22900000000000001</v>
      </c>
      <c r="R1788">
        <v>0.26900000000000002</v>
      </c>
      <c r="S1788">
        <v>0.29399999999999998</v>
      </c>
      <c r="T1788">
        <v>0.56299999999999994</v>
      </c>
      <c r="U1788">
        <v>0.25</v>
      </c>
      <c r="V1788">
        <v>53</v>
      </c>
      <c r="W1788">
        <v>0</v>
      </c>
      <c r="X1788">
        <v>0</v>
      </c>
      <c r="Y1788">
        <v>-0.1</v>
      </c>
      <c r="Z1788">
        <v>0</v>
      </c>
      <c r="AA1788">
        <v>0</v>
      </c>
    </row>
    <row r="1789" spans="1:27" x14ac:dyDescent="0.25">
      <c r="A1789" t="s">
        <v>2077</v>
      </c>
      <c r="B1789" t="s">
        <v>2078</v>
      </c>
      <c r="C1789" t="s">
        <v>20881</v>
      </c>
      <c r="D1789">
        <v>1</v>
      </c>
      <c r="E1789">
        <v>1</v>
      </c>
      <c r="F1789">
        <v>0</v>
      </c>
      <c r="G1789">
        <v>0</v>
      </c>
      <c r="H1789">
        <v>0</v>
      </c>
      <c r="I1789">
        <v>0</v>
      </c>
      <c r="J1789">
        <v>0</v>
      </c>
      <c r="K1789">
        <v>0</v>
      </c>
      <c r="L1789">
        <v>0</v>
      </c>
      <c r="M1789">
        <v>0</v>
      </c>
      <c r="N1789">
        <v>0</v>
      </c>
      <c r="O1789">
        <v>0</v>
      </c>
      <c r="P1789">
        <v>0</v>
      </c>
      <c r="Q1789">
        <v>0.223</v>
      </c>
      <c r="R1789">
        <v>0.254</v>
      </c>
      <c r="S1789">
        <v>0.317</v>
      </c>
      <c r="T1789">
        <v>0.56999999999999995</v>
      </c>
      <c r="U1789">
        <v>0.25</v>
      </c>
      <c r="V1789">
        <v>49</v>
      </c>
      <c r="W1789">
        <v>0</v>
      </c>
      <c r="X1789">
        <v>0</v>
      </c>
      <c r="Y1789">
        <v>-0.1</v>
      </c>
      <c r="Z1789">
        <v>0</v>
      </c>
      <c r="AA1789">
        <v>0</v>
      </c>
    </row>
    <row r="1790" spans="1:27" x14ac:dyDescent="0.25">
      <c r="A1790" t="s">
        <v>3204</v>
      </c>
      <c r="B1790" t="s">
        <v>3205</v>
      </c>
      <c r="C1790" t="s">
        <v>20883</v>
      </c>
      <c r="D1790">
        <v>1</v>
      </c>
      <c r="E1790">
        <v>1</v>
      </c>
      <c r="F1790">
        <v>0</v>
      </c>
      <c r="G1790">
        <v>0</v>
      </c>
      <c r="H1790">
        <v>0</v>
      </c>
      <c r="I1790">
        <v>0</v>
      </c>
      <c r="J1790">
        <v>0</v>
      </c>
      <c r="K1790">
        <v>0</v>
      </c>
      <c r="L1790">
        <v>0</v>
      </c>
      <c r="M1790">
        <v>0</v>
      </c>
      <c r="N1790">
        <v>0</v>
      </c>
      <c r="O1790">
        <v>0</v>
      </c>
      <c r="P1790">
        <v>0</v>
      </c>
      <c r="Q1790">
        <v>0.223</v>
      </c>
      <c r="R1790">
        <v>0.26700000000000002</v>
      </c>
      <c r="S1790">
        <v>0.29699999999999999</v>
      </c>
      <c r="T1790">
        <v>0.56399999999999995</v>
      </c>
      <c r="U1790">
        <v>0.25</v>
      </c>
      <c r="V1790">
        <v>52</v>
      </c>
      <c r="W1790">
        <v>0</v>
      </c>
      <c r="X1790">
        <v>0</v>
      </c>
      <c r="Y1790">
        <v>-0.1</v>
      </c>
      <c r="Z1790">
        <v>0</v>
      </c>
      <c r="AA1790">
        <v>0</v>
      </c>
    </row>
    <row r="1791" spans="1:27" x14ac:dyDescent="0.25">
      <c r="A1791" t="s">
        <v>3601</v>
      </c>
      <c r="B1791" t="s">
        <v>3602</v>
      </c>
      <c r="C1791" t="s">
        <v>20876</v>
      </c>
      <c r="D1791">
        <v>1</v>
      </c>
      <c r="E1791">
        <v>1</v>
      </c>
      <c r="F1791">
        <v>0</v>
      </c>
      <c r="G1791">
        <v>0</v>
      </c>
      <c r="H1791">
        <v>0</v>
      </c>
      <c r="I1791">
        <v>0</v>
      </c>
      <c r="J1791">
        <v>0</v>
      </c>
      <c r="K1791">
        <v>0</v>
      </c>
      <c r="L1791">
        <v>0</v>
      </c>
      <c r="M1791">
        <v>0</v>
      </c>
      <c r="N1791">
        <v>0</v>
      </c>
      <c r="O1791">
        <v>0</v>
      </c>
      <c r="P1791">
        <v>0</v>
      </c>
      <c r="Q1791">
        <v>0.20200000000000001</v>
      </c>
      <c r="R1791">
        <v>0.25800000000000001</v>
      </c>
      <c r="S1791">
        <v>0.30499999999999999</v>
      </c>
      <c r="T1791">
        <v>0.56299999999999994</v>
      </c>
      <c r="U1791">
        <v>0.25</v>
      </c>
      <c r="V1791">
        <v>57</v>
      </c>
      <c r="W1791">
        <v>0</v>
      </c>
      <c r="X1791">
        <v>0</v>
      </c>
      <c r="Y1791">
        <v>0</v>
      </c>
      <c r="Z1791">
        <v>0</v>
      </c>
      <c r="AA1791">
        <v>0</v>
      </c>
    </row>
    <row r="1792" spans="1:27" x14ac:dyDescent="0.25">
      <c r="A1792" t="s">
        <v>2312</v>
      </c>
      <c r="B1792" t="s">
        <v>2313</v>
      </c>
      <c r="C1792" t="s">
        <v>20872</v>
      </c>
      <c r="D1792">
        <v>1</v>
      </c>
      <c r="E1792">
        <v>1</v>
      </c>
      <c r="F1792">
        <v>0</v>
      </c>
      <c r="G1792">
        <v>0</v>
      </c>
      <c r="H1792">
        <v>0</v>
      </c>
      <c r="I1792">
        <v>0</v>
      </c>
      <c r="J1792">
        <v>0</v>
      </c>
      <c r="K1792">
        <v>0</v>
      </c>
      <c r="L1792">
        <v>0</v>
      </c>
      <c r="M1792">
        <v>0</v>
      </c>
      <c r="N1792">
        <v>0</v>
      </c>
      <c r="O1792">
        <v>0</v>
      </c>
      <c r="P1792">
        <v>0</v>
      </c>
      <c r="Q1792">
        <v>0.215</v>
      </c>
      <c r="R1792">
        <v>0.249</v>
      </c>
      <c r="S1792">
        <v>0.32200000000000001</v>
      </c>
      <c r="T1792">
        <v>0.57199999999999995</v>
      </c>
      <c r="U1792">
        <v>0.25</v>
      </c>
      <c r="V1792">
        <v>53</v>
      </c>
      <c r="W1792">
        <v>0</v>
      </c>
      <c r="X1792">
        <v>0</v>
      </c>
      <c r="Y1792">
        <v>-0.1</v>
      </c>
      <c r="Z1792">
        <v>0</v>
      </c>
      <c r="AA1792">
        <v>0</v>
      </c>
    </row>
    <row r="1793" spans="1:27" x14ac:dyDescent="0.25">
      <c r="A1793" t="s">
        <v>3322</v>
      </c>
      <c r="B1793" t="s">
        <v>3323</v>
      </c>
      <c r="C1793" t="s">
        <v>20866</v>
      </c>
      <c r="D1793">
        <v>1</v>
      </c>
      <c r="E1793">
        <v>1</v>
      </c>
      <c r="F1793">
        <v>0</v>
      </c>
      <c r="G1793">
        <v>0</v>
      </c>
      <c r="H1793">
        <v>0</v>
      </c>
      <c r="I1793">
        <v>0</v>
      </c>
      <c r="J1793">
        <v>0</v>
      </c>
      <c r="K1793">
        <v>0</v>
      </c>
      <c r="L1793">
        <v>0</v>
      </c>
      <c r="M1793">
        <v>0</v>
      </c>
      <c r="N1793">
        <v>0</v>
      </c>
      <c r="O1793">
        <v>0</v>
      </c>
      <c r="P1793">
        <v>0</v>
      </c>
      <c r="Q1793">
        <v>0.22600000000000001</v>
      </c>
      <c r="R1793">
        <v>0.27</v>
      </c>
      <c r="S1793">
        <v>0.29099999999999998</v>
      </c>
      <c r="T1793">
        <v>0.56100000000000005</v>
      </c>
      <c r="U1793">
        <v>0.25</v>
      </c>
      <c r="V1793">
        <v>52</v>
      </c>
      <c r="W1793">
        <v>0</v>
      </c>
      <c r="X1793">
        <v>0</v>
      </c>
      <c r="Y1793">
        <v>-0.1</v>
      </c>
      <c r="Z1793">
        <v>0</v>
      </c>
      <c r="AA1793">
        <v>0</v>
      </c>
    </row>
    <row r="1794" spans="1:27" x14ac:dyDescent="0.25">
      <c r="A1794">
        <v>3448</v>
      </c>
      <c r="B1794" t="s">
        <v>3184</v>
      </c>
      <c r="C1794" t="s">
        <v>20867</v>
      </c>
      <c r="D1794">
        <v>149</v>
      </c>
      <c r="E1794">
        <v>136</v>
      </c>
      <c r="F1794">
        <v>27</v>
      </c>
      <c r="G1794">
        <v>6</v>
      </c>
      <c r="H1794">
        <v>1</v>
      </c>
      <c r="I1794">
        <v>3</v>
      </c>
      <c r="J1794">
        <v>12</v>
      </c>
      <c r="K1794">
        <v>13</v>
      </c>
      <c r="L1794">
        <v>10</v>
      </c>
      <c r="M1794">
        <v>42</v>
      </c>
      <c r="N1794">
        <v>1</v>
      </c>
      <c r="O1794">
        <v>1</v>
      </c>
      <c r="P1794">
        <v>0</v>
      </c>
      <c r="Q1794">
        <v>0.20100000000000001</v>
      </c>
      <c r="R1794">
        <v>0.25800000000000001</v>
      </c>
      <c r="S1794">
        <v>0.312</v>
      </c>
      <c r="T1794">
        <v>0.57099999999999995</v>
      </c>
      <c r="U1794">
        <v>0.25</v>
      </c>
      <c r="V1794">
        <v>53</v>
      </c>
      <c r="W1794">
        <v>-0.2</v>
      </c>
      <c r="X1794">
        <v>1</v>
      </c>
      <c r="Y1794">
        <v>-8.4</v>
      </c>
      <c r="Z1794">
        <v>4.2</v>
      </c>
      <c r="AA1794">
        <v>0</v>
      </c>
    </row>
    <row r="1795" spans="1:27" x14ac:dyDescent="0.25">
      <c r="A1795" t="s">
        <v>3839</v>
      </c>
      <c r="B1795" t="s">
        <v>3840</v>
      </c>
      <c r="C1795" t="s">
        <v>20872</v>
      </c>
      <c r="D1795">
        <v>1</v>
      </c>
      <c r="E1795">
        <v>1</v>
      </c>
      <c r="F1795">
        <v>0</v>
      </c>
      <c r="G1795">
        <v>0</v>
      </c>
      <c r="H1795">
        <v>0</v>
      </c>
      <c r="I1795">
        <v>0</v>
      </c>
      <c r="J1795">
        <v>0</v>
      </c>
      <c r="K1795">
        <v>0</v>
      </c>
      <c r="L1795">
        <v>0</v>
      </c>
      <c r="M1795">
        <v>0</v>
      </c>
      <c r="N1795">
        <v>0</v>
      </c>
      <c r="O1795">
        <v>0</v>
      </c>
      <c r="P1795">
        <v>0</v>
      </c>
      <c r="Q1795">
        <v>0.21299999999999999</v>
      </c>
      <c r="R1795">
        <v>0.26500000000000001</v>
      </c>
      <c r="S1795">
        <v>0.30099999999999999</v>
      </c>
      <c r="T1795">
        <v>0.56499999999999995</v>
      </c>
      <c r="U1795">
        <v>0.25</v>
      </c>
      <c r="V1795">
        <v>53</v>
      </c>
      <c r="W1795">
        <v>0</v>
      </c>
      <c r="X1795">
        <v>0</v>
      </c>
      <c r="Y1795">
        <v>-0.1</v>
      </c>
      <c r="Z1795">
        <v>0</v>
      </c>
      <c r="AA1795">
        <v>0</v>
      </c>
    </row>
    <row r="1796" spans="1:27" x14ac:dyDescent="0.25">
      <c r="A1796" t="s">
        <v>2671</v>
      </c>
      <c r="B1796" t="s">
        <v>2672</v>
      </c>
      <c r="C1796" t="s">
        <v>20874</v>
      </c>
      <c r="D1796">
        <v>1</v>
      </c>
      <c r="E1796">
        <v>1</v>
      </c>
      <c r="F1796">
        <v>0</v>
      </c>
      <c r="G1796">
        <v>0</v>
      </c>
      <c r="H1796">
        <v>0</v>
      </c>
      <c r="I1796">
        <v>0</v>
      </c>
      <c r="J1796">
        <v>0</v>
      </c>
      <c r="K1796">
        <v>0</v>
      </c>
      <c r="L1796">
        <v>0</v>
      </c>
      <c r="M1796">
        <v>0</v>
      </c>
      <c r="N1796">
        <v>0</v>
      </c>
      <c r="O1796">
        <v>0</v>
      </c>
      <c r="P1796">
        <v>0</v>
      </c>
      <c r="Q1796">
        <v>0.216</v>
      </c>
      <c r="R1796">
        <v>0.26800000000000002</v>
      </c>
      <c r="S1796">
        <v>0.29799999999999999</v>
      </c>
      <c r="T1796">
        <v>0.56599999999999995</v>
      </c>
      <c r="U1796">
        <v>0.249</v>
      </c>
      <c r="V1796">
        <v>54</v>
      </c>
      <c r="W1796">
        <v>0</v>
      </c>
      <c r="X1796">
        <v>0</v>
      </c>
      <c r="Y1796">
        <v>-0.1</v>
      </c>
      <c r="Z1796">
        <v>0</v>
      </c>
      <c r="AA1796">
        <v>0</v>
      </c>
    </row>
    <row r="1797" spans="1:27" x14ac:dyDescent="0.25">
      <c r="A1797" t="s">
        <v>21039</v>
      </c>
      <c r="B1797" t="s">
        <v>21040</v>
      </c>
      <c r="C1797" t="s">
        <v>1</v>
      </c>
      <c r="D1797">
        <v>1</v>
      </c>
      <c r="E1797">
        <v>1</v>
      </c>
      <c r="F1797">
        <v>0</v>
      </c>
      <c r="G1797">
        <v>0</v>
      </c>
      <c r="H1797">
        <v>0</v>
      </c>
      <c r="I1797">
        <v>0</v>
      </c>
      <c r="J1797">
        <v>0</v>
      </c>
      <c r="K1797">
        <v>0</v>
      </c>
      <c r="L1797">
        <v>0</v>
      </c>
      <c r="M1797">
        <v>0</v>
      </c>
      <c r="N1797">
        <v>0</v>
      </c>
      <c r="O1797">
        <v>0</v>
      </c>
      <c r="P1797">
        <v>0</v>
      </c>
      <c r="Q1797">
        <v>0.21199999999999999</v>
      </c>
      <c r="R1797">
        <v>0.26200000000000001</v>
      </c>
      <c r="S1797">
        <v>0.3</v>
      </c>
      <c r="T1797">
        <v>0.56200000000000006</v>
      </c>
      <c r="U1797">
        <v>0.249</v>
      </c>
      <c r="V1797">
        <v>53</v>
      </c>
      <c r="W1797">
        <v>0</v>
      </c>
      <c r="X1797">
        <v>0</v>
      </c>
      <c r="Y1797">
        <v>-0.1</v>
      </c>
      <c r="Z1797">
        <v>0</v>
      </c>
      <c r="AA1797">
        <v>0</v>
      </c>
    </row>
    <row r="1798" spans="1:27" x14ac:dyDescent="0.25">
      <c r="A1798" t="s">
        <v>21041</v>
      </c>
      <c r="B1798" t="s">
        <v>21042</v>
      </c>
      <c r="C1798" t="s">
        <v>20866</v>
      </c>
      <c r="D1798">
        <v>1</v>
      </c>
      <c r="E1798">
        <v>1</v>
      </c>
      <c r="F1798">
        <v>0</v>
      </c>
      <c r="G1798">
        <v>0</v>
      </c>
      <c r="H1798">
        <v>0</v>
      </c>
      <c r="I1798">
        <v>0</v>
      </c>
      <c r="J1798">
        <v>0</v>
      </c>
      <c r="K1798">
        <v>0</v>
      </c>
      <c r="L1798">
        <v>0</v>
      </c>
      <c r="M1798">
        <v>0</v>
      </c>
      <c r="N1798">
        <v>0</v>
      </c>
      <c r="O1798">
        <v>0</v>
      </c>
      <c r="P1798">
        <v>0</v>
      </c>
      <c r="Q1798">
        <v>0.23200000000000001</v>
      </c>
      <c r="R1798">
        <v>0.26700000000000002</v>
      </c>
      <c r="S1798">
        <v>0.29799999999999999</v>
      </c>
      <c r="T1798">
        <v>0.56499999999999995</v>
      </c>
      <c r="U1798">
        <v>0.249</v>
      </c>
      <c r="V1798">
        <v>52</v>
      </c>
      <c r="W1798">
        <v>0</v>
      </c>
      <c r="X1798">
        <v>0</v>
      </c>
      <c r="Y1798">
        <v>-0.1</v>
      </c>
      <c r="Z1798">
        <v>0</v>
      </c>
      <c r="AA1798">
        <v>0</v>
      </c>
    </row>
    <row r="1799" spans="1:27" x14ac:dyDescent="0.25">
      <c r="A1799" t="s">
        <v>3808</v>
      </c>
      <c r="B1799" t="s">
        <v>3809</v>
      </c>
      <c r="C1799" t="s">
        <v>20872</v>
      </c>
      <c r="D1799">
        <v>1</v>
      </c>
      <c r="E1799">
        <v>1</v>
      </c>
      <c r="F1799">
        <v>0</v>
      </c>
      <c r="G1799">
        <v>0</v>
      </c>
      <c r="H1799">
        <v>0</v>
      </c>
      <c r="I1799">
        <v>0</v>
      </c>
      <c r="J1799">
        <v>0</v>
      </c>
      <c r="K1799">
        <v>0</v>
      </c>
      <c r="L1799">
        <v>0</v>
      </c>
      <c r="M1799">
        <v>0</v>
      </c>
      <c r="N1799">
        <v>0</v>
      </c>
      <c r="O1799">
        <v>0</v>
      </c>
      <c r="P1799">
        <v>0</v>
      </c>
      <c r="Q1799">
        <v>0.23100000000000001</v>
      </c>
      <c r="R1799">
        <v>0.26700000000000002</v>
      </c>
      <c r="S1799">
        <v>0.30099999999999999</v>
      </c>
      <c r="T1799">
        <v>0.56799999999999995</v>
      </c>
      <c r="U1799">
        <v>0.249</v>
      </c>
      <c r="V1799">
        <v>53</v>
      </c>
      <c r="W1799">
        <v>0</v>
      </c>
      <c r="X1799">
        <v>0</v>
      </c>
      <c r="Y1799">
        <v>-0.1</v>
      </c>
      <c r="Z1799">
        <v>0</v>
      </c>
      <c r="AA1799">
        <v>0</v>
      </c>
    </row>
    <row r="1800" spans="1:27" x14ac:dyDescent="0.25">
      <c r="A1800" t="s">
        <v>1952</v>
      </c>
      <c r="B1800" t="s">
        <v>1953</v>
      </c>
      <c r="C1800" t="s">
        <v>20876</v>
      </c>
      <c r="D1800">
        <v>1</v>
      </c>
      <c r="E1800">
        <v>1</v>
      </c>
      <c r="F1800">
        <v>0</v>
      </c>
      <c r="G1800">
        <v>0</v>
      </c>
      <c r="H1800">
        <v>0</v>
      </c>
      <c r="I1800">
        <v>0</v>
      </c>
      <c r="J1800">
        <v>0</v>
      </c>
      <c r="K1800">
        <v>0</v>
      </c>
      <c r="L1800">
        <v>0</v>
      </c>
      <c r="M1800">
        <v>0</v>
      </c>
      <c r="N1800">
        <v>0</v>
      </c>
      <c r="O1800">
        <v>0</v>
      </c>
      <c r="P1800">
        <v>0</v>
      </c>
      <c r="Q1800">
        <v>0.22</v>
      </c>
      <c r="R1800">
        <v>0.249</v>
      </c>
      <c r="S1800">
        <v>0.32300000000000001</v>
      </c>
      <c r="T1800">
        <v>0.57199999999999995</v>
      </c>
      <c r="U1800">
        <v>0.249</v>
      </c>
      <c r="V1800">
        <v>57</v>
      </c>
      <c r="W1800">
        <v>0</v>
      </c>
      <c r="X1800">
        <v>0</v>
      </c>
      <c r="Y1800">
        <v>-0.1</v>
      </c>
      <c r="Z1800">
        <v>0</v>
      </c>
      <c r="AA1800">
        <v>0</v>
      </c>
    </row>
    <row r="1801" spans="1:27" x14ac:dyDescent="0.25">
      <c r="A1801" t="s">
        <v>21043</v>
      </c>
      <c r="B1801" t="s">
        <v>21044</v>
      </c>
      <c r="C1801" t="s">
        <v>1</v>
      </c>
      <c r="D1801">
        <v>1</v>
      </c>
      <c r="E1801">
        <v>1</v>
      </c>
      <c r="F1801">
        <v>0</v>
      </c>
      <c r="G1801">
        <v>0</v>
      </c>
      <c r="H1801">
        <v>0</v>
      </c>
      <c r="I1801">
        <v>0</v>
      </c>
      <c r="J1801">
        <v>0</v>
      </c>
      <c r="K1801">
        <v>0</v>
      </c>
      <c r="L1801">
        <v>0</v>
      </c>
      <c r="M1801">
        <v>0</v>
      </c>
      <c r="N1801">
        <v>0</v>
      </c>
      <c r="O1801">
        <v>0</v>
      </c>
      <c r="P1801">
        <v>0</v>
      </c>
      <c r="Q1801">
        <v>0.193</v>
      </c>
      <c r="R1801">
        <v>0.253</v>
      </c>
      <c r="S1801">
        <v>0.309</v>
      </c>
      <c r="T1801">
        <v>0.56200000000000006</v>
      </c>
      <c r="U1801">
        <v>0.249</v>
      </c>
      <c r="V1801">
        <v>53</v>
      </c>
      <c r="W1801">
        <v>0</v>
      </c>
      <c r="X1801">
        <v>0</v>
      </c>
      <c r="Y1801">
        <v>-0.1</v>
      </c>
      <c r="Z1801">
        <v>0</v>
      </c>
      <c r="AA1801">
        <v>0</v>
      </c>
    </row>
    <row r="1802" spans="1:27" x14ac:dyDescent="0.25">
      <c r="A1802" t="s">
        <v>21045</v>
      </c>
      <c r="B1802" t="s">
        <v>21046</v>
      </c>
      <c r="C1802" t="s">
        <v>1</v>
      </c>
      <c r="D1802">
        <v>1</v>
      </c>
      <c r="E1802">
        <v>1</v>
      </c>
      <c r="F1802">
        <v>0</v>
      </c>
      <c r="G1802">
        <v>0</v>
      </c>
      <c r="H1802">
        <v>0</v>
      </c>
      <c r="I1802">
        <v>0</v>
      </c>
      <c r="J1802">
        <v>0</v>
      </c>
      <c r="K1802">
        <v>0</v>
      </c>
      <c r="L1802">
        <v>0</v>
      </c>
      <c r="M1802">
        <v>0</v>
      </c>
      <c r="N1802">
        <v>0</v>
      </c>
      <c r="O1802">
        <v>0</v>
      </c>
      <c r="P1802">
        <v>0</v>
      </c>
      <c r="Q1802">
        <v>0.20300000000000001</v>
      </c>
      <c r="R1802">
        <v>0.26</v>
      </c>
      <c r="S1802">
        <v>0.30399999999999999</v>
      </c>
      <c r="T1802">
        <v>0.56399999999999995</v>
      </c>
      <c r="U1802">
        <v>0.249</v>
      </c>
      <c r="V1802">
        <v>53</v>
      </c>
      <c r="W1802">
        <v>0</v>
      </c>
      <c r="X1802">
        <v>0</v>
      </c>
      <c r="Y1802">
        <v>-0.1</v>
      </c>
      <c r="Z1802">
        <v>0</v>
      </c>
      <c r="AA1802">
        <v>0</v>
      </c>
    </row>
    <row r="1803" spans="1:27" x14ac:dyDescent="0.25">
      <c r="A1803" t="s">
        <v>2843</v>
      </c>
      <c r="B1803" t="s">
        <v>2844</v>
      </c>
      <c r="C1803" t="s">
        <v>20878</v>
      </c>
      <c r="D1803">
        <v>1</v>
      </c>
      <c r="E1803">
        <v>1</v>
      </c>
      <c r="F1803">
        <v>0</v>
      </c>
      <c r="G1803">
        <v>0</v>
      </c>
      <c r="H1803">
        <v>0</v>
      </c>
      <c r="I1803">
        <v>0</v>
      </c>
      <c r="J1803">
        <v>0</v>
      </c>
      <c r="K1803">
        <v>0</v>
      </c>
      <c r="L1803">
        <v>0</v>
      </c>
      <c r="M1803">
        <v>0</v>
      </c>
      <c r="N1803">
        <v>0</v>
      </c>
      <c r="O1803">
        <v>0</v>
      </c>
      <c r="P1803">
        <v>0</v>
      </c>
      <c r="Q1803">
        <v>0.222</v>
      </c>
      <c r="R1803">
        <v>0.27100000000000002</v>
      </c>
      <c r="S1803">
        <v>0.28699999999999998</v>
      </c>
      <c r="T1803">
        <v>0.55800000000000005</v>
      </c>
      <c r="U1803">
        <v>0.249</v>
      </c>
      <c r="V1803">
        <v>52</v>
      </c>
      <c r="W1803">
        <v>0</v>
      </c>
      <c r="X1803">
        <v>0</v>
      </c>
      <c r="Y1803">
        <v>-0.1</v>
      </c>
      <c r="Z1803">
        <v>0</v>
      </c>
      <c r="AA1803">
        <v>0</v>
      </c>
    </row>
    <row r="1804" spans="1:27" x14ac:dyDescent="0.25">
      <c r="A1804" t="s">
        <v>21047</v>
      </c>
      <c r="B1804" t="s">
        <v>21048</v>
      </c>
      <c r="C1804" t="s">
        <v>20887</v>
      </c>
      <c r="D1804">
        <v>1</v>
      </c>
      <c r="E1804">
        <v>1</v>
      </c>
      <c r="F1804">
        <v>0</v>
      </c>
      <c r="G1804">
        <v>0</v>
      </c>
      <c r="H1804">
        <v>0</v>
      </c>
      <c r="I1804">
        <v>0</v>
      </c>
      <c r="J1804">
        <v>0</v>
      </c>
      <c r="K1804">
        <v>0</v>
      </c>
      <c r="L1804">
        <v>0</v>
      </c>
      <c r="M1804">
        <v>0</v>
      </c>
      <c r="N1804">
        <v>0</v>
      </c>
      <c r="O1804">
        <v>0</v>
      </c>
      <c r="P1804">
        <v>0</v>
      </c>
      <c r="Q1804">
        <v>0.193</v>
      </c>
      <c r="R1804">
        <v>0.24399999999999999</v>
      </c>
      <c r="S1804">
        <v>0.32800000000000001</v>
      </c>
      <c r="T1804">
        <v>0.57199999999999995</v>
      </c>
      <c r="U1804">
        <v>0.249</v>
      </c>
      <c r="V1804">
        <v>53</v>
      </c>
      <c r="W1804">
        <v>0</v>
      </c>
      <c r="X1804">
        <v>0</v>
      </c>
      <c r="Y1804">
        <v>-0.1</v>
      </c>
      <c r="Z1804">
        <v>0</v>
      </c>
      <c r="AA1804">
        <v>0</v>
      </c>
    </row>
    <row r="1805" spans="1:27" x14ac:dyDescent="0.25">
      <c r="A1805" t="s">
        <v>21049</v>
      </c>
      <c r="B1805" t="s">
        <v>21050</v>
      </c>
      <c r="C1805" t="s">
        <v>1</v>
      </c>
      <c r="D1805">
        <v>1</v>
      </c>
      <c r="E1805">
        <v>1</v>
      </c>
      <c r="F1805">
        <v>0</v>
      </c>
      <c r="G1805">
        <v>0</v>
      </c>
      <c r="H1805">
        <v>0</v>
      </c>
      <c r="I1805">
        <v>0</v>
      </c>
      <c r="J1805">
        <v>0</v>
      </c>
      <c r="K1805">
        <v>0</v>
      </c>
      <c r="L1805">
        <v>0</v>
      </c>
      <c r="M1805">
        <v>0</v>
      </c>
      <c r="N1805">
        <v>0</v>
      </c>
      <c r="O1805">
        <v>0</v>
      </c>
      <c r="P1805">
        <v>0</v>
      </c>
      <c r="Q1805">
        <v>0.191</v>
      </c>
      <c r="R1805">
        <v>0.27</v>
      </c>
      <c r="S1805">
        <v>0.28399999999999997</v>
      </c>
      <c r="T1805">
        <v>0.55300000000000005</v>
      </c>
      <c r="U1805">
        <v>0.249</v>
      </c>
      <c r="V1805">
        <v>53</v>
      </c>
      <c r="W1805">
        <v>0</v>
      </c>
      <c r="X1805">
        <v>0</v>
      </c>
      <c r="Y1805">
        <v>-0.1</v>
      </c>
      <c r="Z1805">
        <v>0</v>
      </c>
      <c r="AA1805">
        <v>0</v>
      </c>
    </row>
    <row r="1806" spans="1:27" x14ac:dyDescent="0.25">
      <c r="A1806" t="s">
        <v>4206</v>
      </c>
      <c r="B1806" t="s">
        <v>4207</v>
      </c>
      <c r="C1806" t="s">
        <v>20874</v>
      </c>
      <c r="D1806">
        <v>1</v>
      </c>
      <c r="E1806">
        <v>1</v>
      </c>
      <c r="F1806">
        <v>0</v>
      </c>
      <c r="G1806">
        <v>0</v>
      </c>
      <c r="H1806">
        <v>0</v>
      </c>
      <c r="I1806">
        <v>0</v>
      </c>
      <c r="J1806">
        <v>0</v>
      </c>
      <c r="K1806">
        <v>0</v>
      </c>
      <c r="L1806">
        <v>0</v>
      </c>
      <c r="M1806">
        <v>0</v>
      </c>
      <c r="N1806">
        <v>0</v>
      </c>
      <c r="O1806">
        <v>0</v>
      </c>
      <c r="P1806">
        <v>0</v>
      </c>
      <c r="Q1806">
        <v>0.217</v>
      </c>
      <c r="R1806">
        <v>0.26300000000000001</v>
      </c>
      <c r="S1806">
        <v>0.29799999999999999</v>
      </c>
      <c r="T1806">
        <v>0.56100000000000005</v>
      </c>
      <c r="U1806">
        <v>0.249</v>
      </c>
      <c r="V1806">
        <v>54</v>
      </c>
      <c r="W1806">
        <v>0</v>
      </c>
      <c r="X1806">
        <v>0</v>
      </c>
      <c r="Y1806">
        <v>-0.1</v>
      </c>
      <c r="Z1806">
        <v>0</v>
      </c>
      <c r="AA1806">
        <v>0</v>
      </c>
    </row>
    <row r="1807" spans="1:27" x14ac:dyDescent="0.25">
      <c r="A1807" t="s">
        <v>4452</v>
      </c>
      <c r="B1807" t="s">
        <v>4453</v>
      </c>
      <c r="C1807" t="s">
        <v>1</v>
      </c>
      <c r="D1807">
        <v>1</v>
      </c>
      <c r="E1807">
        <v>1</v>
      </c>
      <c r="F1807">
        <v>0</v>
      </c>
      <c r="G1807">
        <v>0</v>
      </c>
      <c r="H1807">
        <v>0</v>
      </c>
      <c r="I1807">
        <v>0</v>
      </c>
      <c r="J1807">
        <v>0</v>
      </c>
      <c r="K1807">
        <v>0</v>
      </c>
      <c r="L1807">
        <v>0</v>
      </c>
      <c r="M1807">
        <v>0</v>
      </c>
      <c r="N1807">
        <v>0</v>
      </c>
      <c r="O1807">
        <v>0</v>
      </c>
      <c r="P1807">
        <v>0</v>
      </c>
      <c r="Q1807">
        <v>0.22900000000000001</v>
      </c>
      <c r="R1807">
        <v>0.26600000000000001</v>
      </c>
      <c r="S1807">
        <v>0.3</v>
      </c>
      <c r="T1807">
        <v>0.56599999999999995</v>
      </c>
      <c r="U1807">
        <v>0.249</v>
      </c>
      <c r="V1807">
        <v>53</v>
      </c>
      <c r="W1807">
        <v>0</v>
      </c>
      <c r="X1807">
        <v>0</v>
      </c>
      <c r="Y1807">
        <v>-0.1</v>
      </c>
      <c r="Z1807">
        <v>0</v>
      </c>
      <c r="AA1807">
        <v>0</v>
      </c>
    </row>
    <row r="1808" spans="1:27" x14ac:dyDescent="0.25">
      <c r="A1808" t="s">
        <v>3362</v>
      </c>
      <c r="B1808" t="s">
        <v>3363</v>
      </c>
      <c r="C1808" t="s">
        <v>20893</v>
      </c>
      <c r="D1808">
        <v>1</v>
      </c>
      <c r="E1808">
        <v>1</v>
      </c>
      <c r="F1808">
        <v>0</v>
      </c>
      <c r="G1808">
        <v>0</v>
      </c>
      <c r="H1808">
        <v>0</v>
      </c>
      <c r="I1808">
        <v>0</v>
      </c>
      <c r="J1808">
        <v>0</v>
      </c>
      <c r="K1808">
        <v>0</v>
      </c>
      <c r="L1808">
        <v>0</v>
      </c>
      <c r="M1808">
        <v>0</v>
      </c>
      <c r="N1808">
        <v>0</v>
      </c>
      <c r="O1808">
        <v>0</v>
      </c>
      <c r="P1808">
        <v>0</v>
      </c>
      <c r="Q1808">
        <v>0.20899999999999999</v>
      </c>
      <c r="R1808">
        <v>0.27700000000000002</v>
      </c>
      <c r="S1808">
        <v>0.27300000000000002</v>
      </c>
      <c r="T1808">
        <v>0.55000000000000004</v>
      </c>
      <c r="U1808">
        <v>0.249</v>
      </c>
      <c r="V1808">
        <v>55</v>
      </c>
      <c r="W1808">
        <v>0</v>
      </c>
      <c r="X1808">
        <v>0</v>
      </c>
      <c r="Y1808">
        <v>-0.1</v>
      </c>
      <c r="Z1808">
        <v>0</v>
      </c>
      <c r="AA1808">
        <v>0</v>
      </c>
    </row>
    <row r="1809" spans="1:27" x14ac:dyDescent="0.25">
      <c r="A1809" t="s">
        <v>4001</v>
      </c>
      <c r="B1809" t="s">
        <v>4002</v>
      </c>
      <c r="C1809" t="s">
        <v>20874</v>
      </c>
      <c r="D1809">
        <v>1</v>
      </c>
      <c r="E1809">
        <v>1</v>
      </c>
      <c r="F1809">
        <v>0</v>
      </c>
      <c r="G1809">
        <v>0</v>
      </c>
      <c r="H1809">
        <v>0</v>
      </c>
      <c r="I1809">
        <v>0</v>
      </c>
      <c r="J1809">
        <v>0</v>
      </c>
      <c r="K1809">
        <v>0</v>
      </c>
      <c r="L1809">
        <v>0</v>
      </c>
      <c r="M1809">
        <v>0</v>
      </c>
      <c r="N1809">
        <v>0</v>
      </c>
      <c r="O1809">
        <v>0</v>
      </c>
      <c r="P1809">
        <v>0</v>
      </c>
      <c r="Q1809">
        <v>0.20799999999999999</v>
      </c>
      <c r="R1809">
        <v>0.26900000000000002</v>
      </c>
      <c r="S1809">
        <v>0.28899999999999998</v>
      </c>
      <c r="T1809">
        <v>0.55900000000000005</v>
      </c>
      <c r="U1809">
        <v>0.249</v>
      </c>
      <c r="V1809">
        <v>54</v>
      </c>
      <c r="W1809">
        <v>0</v>
      </c>
      <c r="X1809">
        <v>0</v>
      </c>
      <c r="Y1809">
        <v>-0.1</v>
      </c>
      <c r="Z1809">
        <v>0</v>
      </c>
      <c r="AA1809">
        <v>0</v>
      </c>
    </row>
    <row r="1810" spans="1:27" x14ac:dyDescent="0.25">
      <c r="A1810" t="s">
        <v>21051</v>
      </c>
      <c r="B1810" t="s">
        <v>21052</v>
      </c>
      <c r="C1810" t="s">
        <v>1</v>
      </c>
      <c r="D1810">
        <v>1</v>
      </c>
      <c r="E1810">
        <v>1</v>
      </c>
      <c r="F1810">
        <v>0</v>
      </c>
      <c r="G1810">
        <v>0</v>
      </c>
      <c r="H1810">
        <v>0</v>
      </c>
      <c r="I1810">
        <v>0</v>
      </c>
      <c r="J1810">
        <v>0</v>
      </c>
      <c r="K1810">
        <v>0</v>
      </c>
      <c r="L1810">
        <v>0</v>
      </c>
      <c r="M1810">
        <v>0</v>
      </c>
      <c r="N1810">
        <v>0</v>
      </c>
      <c r="O1810">
        <v>0</v>
      </c>
      <c r="P1810">
        <v>0</v>
      </c>
      <c r="Q1810">
        <v>0.20899999999999999</v>
      </c>
      <c r="R1810">
        <v>0.26500000000000001</v>
      </c>
      <c r="S1810">
        <v>0.29099999999999998</v>
      </c>
      <c r="T1810">
        <v>0.55600000000000005</v>
      </c>
      <c r="U1810">
        <v>0.249</v>
      </c>
      <c r="V1810">
        <v>52</v>
      </c>
      <c r="W1810">
        <v>0</v>
      </c>
      <c r="X1810">
        <v>0</v>
      </c>
      <c r="Y1810">
        <v>-0.1</v>
      </c>
      <c r="Z1810">
        <v>0</v>
      </c>
      <c r="AA1810">
        <v>0</v>
      </c>
    </row>
    <row r="1811" spans="1:27" x14ac:dyDescent="0.25">
      <c r="A1811" t="s">
        <v>2308</v>
      </c>
      <c r="B1811" t="s">
        <v>2309</v>
      </c>
      <c r="C1811" t="s">
        <v>20895</v>
      </c>
      <c r="D1811">
        <v>1</v>
      </c>
      <c r="E1811">
        <v>1</v>
      </c>
      <c r="F1811">
        <v>0</v>
      </c>
      <c r="G1811">
        <v>0</v>
      </c>
      <c r="H1811">
        <v>0</v>
      </c>
      <c r="I1811">
        <v>0</v>
      </c>
      <c r="J1811">
        <v>0</v>
      </c>
      <c r="K1811">
        <v>0</v>
      </c>
      <c r="L1811">
        <v>0</v>
      </c>
      <c r="M1811">
        <v>0</v>
      </c>
      <c r="N1811">
        <v>0</v>
      </c>
      <c r="O1811">
        <v>0</v>
      </c>
      <c r="P1811">
        <v>0</v>
      </c>
      <c r="Q1811">
        <v>0.22600000000000001</v>
      </c>
      <c r="R1811">
        <v>0.255</v>
      </c>
      <c r="S1811">
        <v>0.314</v>
      </c>
      <c r="T1811">
        <v>0.56799999999999995</v>
      </c>
      <c r="U1811">
        <v>0.249</v>
      </c>
      <c r="V1811">
        <v>56</v>
      </c>
      <c r="W1811">
        <v>0</v>
      </c>
      <c r="X1811">
        <v>0</v>
      </c>
      <c r="Y1811">
        <v>-0.1</v>
      </c>
      <c r="Z1811">
        <v>0</v>
      </c>
      <c r="AA1811">
        <v>0</v>
      </c>
    </row>
    <row r="1812" spans="1:27" x14ac:dyDescent="0.25">
      <c r="A1812" t="s">
        <v>1274</v>
      </c>
      <c r="B1812" t="s">
        <v>1275</v>
      </c>
      <c r="C1812" t="s">
        <v>20870</v>
      </c>
      <c r="D1812">
        <v>1</v>
      </c>
      <c r="E1812">
        <v>1</v>
      </c>
      <c r="F1812">
        <v>0</v>
      </c>
      <c r="G1812">
        <v>0</v>
      </c>
      <c r="H1812">
        <v>0</v>
      </c>
      <c r="I1812">
        <v>0</v>
      </c>
      <c r="J1812">
        <v>0</v>
      </c>
      <c r="K1812">
        <v>0</v>
      </c>
      <c r="L1812">
        <v>0</v>
      </c>
      <c r="M1812">
        <v>0</v>
      </c>
      <c r="N1812">
        <v>0</v>
      </c>
      <c r="O1812">
        <v>0</v>
      </c>
      <c r="P1812">
        <v>0</v>
      </c>
      <c r="Q1812">
        <v>0.19400000000000001</v>
      </c>
      <c r="R1812">
        <v>0.25900000000000001</v>
      </c>
      <c r="S1812">
        <v>0.29899999999999999</v>
      </c>
      <c r="T1812">
        <v>0.55800000000000005</v>
      </c>
      <c r="U1812">
        <v>0.249</v>
      </c>
      <c r="V1812">
        <v>50</v>
      </c>
      <c r="W1812">
        <v>0</v>
      </c>
      <c r="X1812">
        <v>0</v>
      </c>
      <c r="Y1812">
        <v>-0.1</v>
      </c>
      <c r="Z1812">
        <v>0</v>
      </c>
      <c r="AA1812">
        <v>0</v>
      </c>
    </row>
    <row r="1813" spans="1:27" x14ac:dyDescent="0.25">
      <c r="A1813" t="s">
        <v>3410</v>
      </c>
      <c r="B1813" t="s">
        <v>3411</v>
      </c>
      <c r="C1813" t="s">
        <v>20867</v>
      </c>
      <c r="D1813">
        <v>1</v>
      </c>
      <c r="E1813">
        <v>1</v>
      </c>
      <c r="F1813">
        <v>0</v>
      </c>
      <c r="G1813">
        <v>0</v>
      </c>
      <c r="H1813">
        <v>0</v>
      </c>
      <c r="I1813">
        <v>0</v>
      </c>
      <c r="J1813">
        <v>0</v>
      </c>
      <c r="K1813">
        <v>0</v>
      </c>
      <c r="L1813">
        <v>0</v>
      </c>
      <c r="M1813">
        <v>0</v>
      </c>
      <c r="N1813">
        <v>0</v>
      </c>
      <c r="O1813">
        <v>0</v>
      </c>
      <c r="P1813">
        <v>0</v>
      </c>
      <c r="Q1813">
        <v>0.21099999999999999</v>
      </c>
      <c r="R1813">
        <v>0.25800000000000001</v>
      </c>
      <c r="S1813">
        <v>0.308</v>
      </c>
      <c r="T1813">
        <v>0.56599999999999995</v>
      </c>
      <c r="U1813">
        <v>0.249</v>
      </c>
      <c r="V1813">
        <v>52</v>
      </c>
      <c r="W1813">
        <v>0</v>
      </c>
      <c r="X1813">
        <v>0</v>
      </c>
      <c r="Y1813">
        <v>-0.1</v>
      </c>
      <c r="Z1813">
        <v>0</v>
      </c>
      <c r="AA1813">
        <v>0</v>
      </c>
    </row>
    <row r="1814" spans="1:27" x14ac:dyDescent="0.25">
      <c r="A1814" t="s">
        <v>2040</v>
      </c>
      <c r="B1814" t="s">
        <v>2041</v>
      </c>
      <c r="C1814" t="s">
        <v>20892</v>
      </c>
      <c r="D1814">
        <v>1</v>
      </c>
      <c r="E1814">
        <v>1</v>
      </c>
      <c r="F1814">
        <v>0</v>
      </c>
      <c r="G1814">
        <v>0</v>
      </c>
      <c r="H1814">
        <v>0</v>
      </c>
      <c r="I1814">
        <v>0</v>
      </c>
      <c r="J1814">
        <v>0</v>
      </c>
      <c r="K1814">
        <v>0</v>
      </c>
      <c r="L1814">
        <v>0</v>
      </c>
      <c r="M1814">
        <v>0</v>
      </c>
      <c r="N1814">
        <v>0</v>
      </c>
      <c r="O1814">
        <v>0</v>
      </c>
      <c r="P1814">
        <v>0</v>
      </c>
      <c r="Q1814">
        <v>0.20799999999999999</v>
      </c>
      <c r="R1814">
        <v>0.248</v>
      </c>
      <c r="S1814">
        <v>0.31900000000000001</v>
      </c>
      <c r="T1814">
        <v>0.56699999999999995</v>
      </c>
      <c r="U1814">
        <v>0.249</v>
      </c>
      <c r="V1814">
        <v>52</v>
      </c>
      <c r="W1814">
        <v>0</v>
      </c>
      <c r="X1814">
        <v>0</v>
      </c>
      <c r="Y1814">
        <v>-0.1</v>
      </c>
      <c r="Z1814">
        <v>0</v>
      </c>
      <c r="AA1814">
        <v>0</v>
      </c>
    </row>
    <row r="1815" spans="1:27" x14ac:dyDescent="0.25">
      <c r="A1815" t="s">
        <v>3162</v>
      </c>
      <c r="B1815" t="s">
        <v>3163</v>
      </c>
      <c r="C1815" t="s">
        <v>20875</v>
      </c>
      <c r="D1815">
        <v>1</v>
      </c>
      <c r="E1815">
        <v>1</v>
      </c>
      <c r="F1815">
        <v>0</v>
      </c>
      <c r="G1815">
        <v>0</v>
      </c>
      <c r="H1815">
        <v>0</v>
      </c>
      <c r="I1815">
        <v>0</v>
      </c>
      <c r="J1815">
        <v>0</v>
      </c>
      <c r="K1815">
        <v>0</v>
      </c>
      <c r="L1815">
        <v>0</v>
      </c>
      <c r="M1815">
        <v>0</v>
      </c>
      <c r="N1815">
        <v>0</v>
      </c>
      <c r="O1815">
        <v>0</v>
      </c>
      <c r="P1815">
        <v>0</v>
      </c>
      <c r="Q1815">
        <v>0.20100000000000001</v>
      </c>
      <c r="R1815">
        <v>0.26900000000000002</v>
      </c>
      <c r="S1815">
        <v>0.28299999999999997</v>
      </c>
      <c r="T1815">
        <v>0.55200000000000005</v>
      </c>
      <c r="U1815">
        <v>0.249</v>
      </c>
      <c r="V1815">
        <v>51</v>
      </c>
      <c r="W1815">
        <v>0</v>
      </c>
      <c r="X1815">
        <v>0</v>
      </c>
      <c r="Y1815">
        <v>-0.1</v>
      </c>
      <c r="Z1815">
        <v>0</v>
      </c>
      <c r="AA1815">
        <v>0</v>
      </c>
    </row>
    <row r="1816" spans="1:27" x14ac:dyDescent="0.25">
      <c r="A1816" t="s">
        <v>3214</v>
      </c>
      <c r="B1816" t="s">
        <v>3215</v>
      </c>
      <c r="C1816" t="s">
        <v>20870</v>
      </c>
      <c r="D1816">
        <v>1</v>
      </c>
      <c r="E1816">
        <v>1</v>
      </c>
      <c r="F1816">
        <v>0</v>
      </c>
      <c r="G1816">
        <v>0</v>
      </c>
      <c r="H1816">
        <v>0</v>
      </c>
      <c r="I1816">
        <v>0</v>
      </c>
      <c r="J1816">
        <v>0</v>
      </c>
      <c r="K1816">
        <v>0</v>
      </c>
      <c r="L1816">
        <v>0</v>
      </c>
      <c r="M1816">
        <v>0</v>
      </c>
      <c r="N1816">
        <v>0</v>
      </c>
      <c r="O1816">
        <v>0</v>
      </c>
      <c r="P1816">
        <v>0</v>
      </c>
      <c r="Q1816">
        <v>0.20799999999999999</v>
      </c>
      <c r="R1816">
        <v>0.252</v>
      </c>
      <c r="S1816">
        <v>0.313</v>
      </c>
      <c r="T1816">
        <v>0.56499999999999995</v>
      </c>
      <c r="U1816">
        <v>0.249</v>
      </c>
      <c r="V1816">
        <v>50</v>
      </c>
      <c r="W1816">
        <v>0</v>
      </c>
      <c r="X1816">
        <v>0</v>
      </c>
      <c r="Y1816">
        <v>-0.1</v>
      </c>
      <c r="Z1816">
        <v>0</v>
      </c>
      <c r="AA1816">
        <v>0</v>
      </c>
    </row>
    <row r="1817" spans="1:27" x14ac:dyDescent="0.25">
      <c r="A1817" t="s">
        <v>3187</v>
      </c>
      <c r="B1817" t="s">
        <v>3188</v>
      </c>
      <c r="C1817" t="s">
        <v>20890</v>
      </c>
      <c r="D1817">
        <v>1</v>
      </c>
      <c r="E1817">
        <v>1</v>
      </c>
      <c r="F1817">
        <v>0</v>
      </c>
      <c r="G1817">
        <v>0</v>
      </c>
      <c r="H1817">
        <v>0</v>
      </c>
      <c r="I1817">
        <v>0</v>
      </c>
      <c r="J1817">
        <v>0</v>
      </c>
      <c r="K1817">
        <v>0</v>
      </c>
      <c r="L1817">
        <v>0</v>
      </c>
      <c r="M1817">
        <v>0</v>
      </c>
      <c r="N1817">
        <v>0</v>
      </c>
      <c r="O1817">
        <v>0</v>
      </c>
      <c r="P1817">
        <v>0</v>
      </c>
      <c r="Q1817">
        <v>0.20399999999999999</v>
      </c>
      <c r="R1817">
        <v>0.26100000000000001</v>
      </c>
      <c r="S1817">
        <v>0.29699999999999999</v>
      </c>
      <c r="T1817">
        <v>0.55800000000000005</v>
      </c>
      <c r="U1817">
        <v>0.248</v>
      </c>
      <c r="V1817">
        <v>58</v>
      </c>
      <c r="W1817">
        <v>0</v>
      </c>
      <c r="X1817">
        <v>0</v>
      </c>
      <c r="Y1817">
        <v>0</v>
      </c>
      <c r="Z1817">
        <v>0</v>
      </c>
      <c r="AA1817">
        <v>0</v>
      </c>
    </row>
    <row r="1818" spans="1:27" x14ac:dyDescent="0.25">
      <c r="A1818" t="s">
        <v>279</v>
      </c>
      <c r="B1818" t="s">
        <v>280</v>
      </c>
      <c r="C1818" t="s">
        <v>20886</v>
      </c>
      <c r="D1818">
        <v>1</v>
      </c>
      <c r="E1818">
        <v>1</v>
      </c>
      <c r="F1818">
        <v>0</v>
      </c>
      <c r="G1818">
        <v>0</v>
      </c>
      <c r="H1818">
        <v>0</v>
      </c>
      <c r="I1818">
        <v>0</v>
      </c>
      <c r="J1818">
        <v>0</v>
      </c>
      <c r="K1818">
        <v>0</v>
      </c>
      <c r="L1818">
        <v>0</v>
      </c>
      <c r="M1818">
        <v>0</v>
      </c>
      <c r="N1818">
        <v>0</v>
      </c>
      <c r="O1818">
        <v>0</v>
      </c>
      <c r="P1818">
        <v>0</v>
      </c>
      <c r="Q1818">
        <v>0.21299999999999999</v>
      </c>
      <c r="R1818">
        <v>0.252</v>
      </c>
      <c r="S1818">
        <v>0.315</v>
      </c>
      <c r="T1818">
        <v>0.56699999999999995</v>
      </c>
      <c r="U1818">
        <v>0.248</v>
      </c>
      <c r="V1818">
        <v>52</v>
      </c>
      <c r="W1818">
        <v>0</v>
      </c>
      <c r="X1818">
        <v>0</v>
      </c>
      <c r="Y1818">
        <v>-0.1</v>
      </c>
      <c r="Z1818">
        <v>0</v>
      </c>
      <c r="AA1818">
        <v>0</v>
      </c>
    </row>
    <row r="1819" spans="1:27" x14ac:dyDescent="0.25">
      <c r="A1819" t="s">
        <v>3065</v>
      </c>
      <c r="B1819" t="s">
        <v>3066</v>
      </c>
      <c r="C1819" t="s">
        <v>20870</v>
      </c>
      <c r="D1819">
        <v>1</v>
      </c>
      <c r="E1819">
        <v>1</v>
      </c>
      <c r="F1819">
        <v>0</v>
      </c>
      <c r="G1819">
        <v>0</v>
      </c>
      <c r="H1819">
        <v>0</v>
      </c>
      <c r="I1819">
        <v>0</v>
      </c>
      <c r="J1819">
        <v>0</v>
      </c>
      <c r="K1819">
        <v>0</v>
      </c>
      <c r="L1819">
        <v>0</v>
      </c>
      <c r="M1819">
        <v>0</v>
      </c>
      <c r="N1819">
        <v>0</v>
      </c>
      <c r="O1819">
        <v>0</v>
      </c>
      <c r="P1819">
        <v>0</v>
      </c>
      <c r="Q1819">
        <v>0.20899999999999999</v>
      </c>
      <c r="R1819">
        <v>0.26800000000000002</v>
      </c>
      <c r="S1819">
        <v>0.28699999999999998</v>
      </c>
      <c r="T1819">
        <v>0.55500000000000005</v>
      </c>
      <c r="U1819">
        <v>0.248</v>
      </c>
      <c r="V1819">
        <v>50</v>
      </c>
      <c r="W1819">
        <v>0</v>
      </c>
      <c r="X1819">
        <v>0</v>
      </c>
      <c r="Y1819">
        <v>-0.1</v>
      </c>
      <c r="Z1819">
        <v>0</v>
      </c>
      <c r="AA1819">
        <v>0</v>
      </c>
    </row>
    <row r="1820" spans="1:27" x14ac:dyDescent="0.25">
      <c r="A1820" t="s">
        <v>3138</v>
      </c>
      <c r="B1820" t="s">
        <v>3139</v>
      </c>
      <c r="C1820" t="s">
        <v>20872</v>
      </c>
      <c r="D1820">
        <v>1</v>
      </c>
      <c r="E1820">
        <v>1</v>
      </c>
      <c r="F1820">
        <v>0</v>
      </c>
      <c r="G1820">
        <v>0</v>
      </c>
      <c r="H1820">
        <v>0</v>
      </c>
      <c r="I1820">
        <v>0</v>
      </c>
      <c r="J1820">
        <v>0</v>
      </c>
      <c r="K1820">
        <v>0</v>
      </c>
      <c r="L1820">
        <v>0</v>
      </c>
      <c r="M1820">
        <v>0</v>
      </c>
      <c r="N1820">
        <v>0</v>
      </c>
      <c r="O1820">
        <v>0</v>
      </c>
      <c r="P1820">
        <v>0</v>
      </c>
      <c r="Q1820">
        <v>0.217</v>
      </c>
      <c r="R1820">
        <v>0.25700000000000001</v>
      </c>
      <c r="S1820">
        <v>0.30599999999999999</v>
      </c>
      <c r="T1820">
        <v>0.56299999999999994</v>
      </c>
      <c r="U1820">
        <v>0.248</v>
      </c>
      <c r="V1820">
        <v>52</v>
      </c>
      <c r="W1820">
        <v>0</v>
      </c>
      <c r="X1820">
        <v>0</v>
      </c>
      <c r="Y1820">
        <v>-0.1</v>
      </c>
      <c r="Z1820">
        <v>0</v>
      </c>
      <c r="AA1820">
        <v>0</v>
      </c>
    </row>
    <row r="1821" spans="1:27" x14ac:dyDescent="0.25">
      <c r="A1821" t="s">
        <v>2101</v>
      </c>
      <c r="B1821" t="s">
        <v>2102</v>
      </c>
      <c r="C1821" t="s">
        <v>20891</v>
      </c>
      <c r="D1821">
        <v>1</v>
      </c>
      <c r="E1821">
        <v>1</v>
      </c>
      <c r="F1821">
        <v>0</v>
      </c>
      <c r="G1821">
        <v>0</v>
      </c>
      <c r="H1821">
        <v>0</v>
      </c>
      <c r="I1821">
        <v>0</v>
      </c>
      <c r="J1821">
        <v>0</v>
      </c>
      <c r="K1821">
        <v>0</v>
      </c>
      <c r="L1821">
        <v>0</v>
      </c>
      <c r="M1821">
        <v>0</v>
      </c>
      <c r="N1821">
        <v>0</v>
      </c>
      <c r="O1821">
        <v>0</v>
      </c>
      <c r="P1821">
        <v>0</v>
      </c>
      <c r="Q1821">
        <v>0.21099999999999999</v>
      </c>
      <c r="R1821">
        <v>0.252</v>
      </c>
      <c r="S1821">
        <v>0.313</v>
      </c>
      <c r="T1821">
        <v>0.56499999999999995</v>
      </c>
      <c r="U1821">
        <v>0.248</v>
      </c>
      <c r="V1821">
        <v>57</v>
      </c>
      <c r="W1821">
        <v>0</v>
      </c>
      <c r="X1821">
        <v>0</v>
      </c>
      <c r="Y1821">
        <v>-0.1</v>
      </c>
      <c r="Z1821">
        <v>0</v>
      </c>
      <c r="AA1821">
        <v>0</v>
      </c>
    </row>
    <row r="1822" spans="1:27" x14ac:dyDescent="0.25">
      <c r="A1822" t="s">
        <v>2613</v>
      </c>
      <c r="B1822" t="s">
        <v>2614</v>
      </c>
      <c r="C1822" t="s">
        <v>20883</v>
      </c>
      <c r="D1822">
        <v>1</v>
      </c>
      <c r="E1822">
        <v>1</v>
      </c>
      <c r="F1822">
        <v>0</v>
      </c>
      <c r="G1822">
        <v>0</v>
      </c>
      <c r="H1822">
        <v>0</v>
      </c>
      <c r="I1822">
        <v>0</v>
      </c>
      <c r="J1822">
        <v>0</v>
      </c>
      <c r="K1822">
        <v>0</v>
      </c>
      <c r="L1822">
        <v>0</v>
      </c>
      <c r="M1822">
        <v>0</v>
      </c>
      <c r="N1822">
        <v>0</v>
      </c>
      <c r="O1822">
        <v>0</v>
      </c>
      <c r="P1822">
        <v>0</v>
      </c>
      <c r="Q1822">
        <v>0.214</v>
      </c>
      <c r="R1822">
        <v>0.249</v>
      </c>
      <c r="S1822">
        <v>0.318</v>
      </c>
      <c r="T1822">
        <v>0.56699999999999995</v>
      </c>
      <c r="U1822">
        <v>0.248</v>
      </c>
      <c r="V1822">
        <v>51</v>
      </c>
      <c r="W1822">
        <v>0</v>
      </c>
      <c r="X1822">
        <v>0</v>
      </c>
      <c r="Y1822">
        <v>-0.1</v>
      </c>
      <c r="Z1822">
        <v>0</v>
      </c>
      <c r="AA1822">
        <v>0</v>
      </c>
    </row>
    <row r="1823" spans="1:27" x14ac:dyDescent="0.25">
      <c r="A1823" t="s">
        <v>3345</v>
      </c>
      <c r="B1823" t="s">
        <v>3346</v>
      </c>
      <c r="C1823" t="s">
        <v>20873</v>
      </c>
      <c r="D1823">
        <v>1</v>
      </c>
      <c r="E1823">
        <v>1</v>
      </c>
      <c r="F1823">
        <v>0</v>
      </c>
      <c r="G1823">
        <v>0</v>
      </c>
      <c r="H1823">
        <v>0</v>
      </c>
      <c r="I1823">
        <v>0</v>
      </c>
      <c r="J1823">
        <v>0</v>
      </c>
      <c r="K1823">
        <v>0</v>
      </c>
      <c r="L1823">
        <v>0</v>
      </c>
      <c r="M1823">
        <v>0</v>
      </c>
      <c r="N1823">
        <v>0</v>
      </c>
      <c r="O1823">
        <v>0</v>
      </c>
      <c r="P1823">
        <v>0</v>
      </c>
      <c r="Q1823">
        <v>0.21099999999999999</v>
      </c>
      <c r="R1823">
        <v>0.254</v>
      </c>
      <c r="S1823">
        <v>0.31</v>
      </c>
      <c r="T1823">
        <v>0.56399999999999995</v>
      </c>
      <c r="U1823">
        <v>0.248</v>
      </c>
      <c r="V1823">
        <v>51</v>
      </c>
      <c r="W1823">
        <v>0</v>
      </c>
      <c r="X1823">
        <v>0</v>
      </c>
      <c r="Y1823">
        <v>-0.1</v>
      </c>
      <c r="Z1823">
        <v>0</v>
      </c>
      <c r="AA1823">
        <v>0</v>
      </c>
    </row>
    <row r="1824" spans="1:27" x14ac:dyDescent="0.25">
      <c r="A1824">
        <v>6880</v>
      </c>
      <c r="B1824" t="s">
        <v>3556</v>
      </c>
      <c r="C1824" t="s">
        <v>20877</v>
      </c>
      <c r="D1824">
        <v>1</v>
      </c>
      <c r="E1824">
        <v>1</v>
      </c>
      <c r="F1824">
        <v>0</v>
      </c>
      <c r="G1824">
        <v>0</v>
      </c>
      <c r="H1824">
        <v>0</v>
      </c>
      <c r="I1824">
        <v>0</v>
      </c>
      <c r="J1824">
        <v>0</v>
      </c>
      <c r="K1824">
        <v>0</v>
      </c>
      <c r="L1824">
        <v>0</v>
      </c>
      <c r="M1824">
        <v>0</v>
      </c>
      <c r="N1824">
        <v>0</v>
      </c>
      <c r="O1824">
        <v>0</v>
      </c>
      <c r="P1824">
        <v>0</v>
      </c>
      <c r="Q1824">
        <v>0.223</v>
      </c>
      <c r="R1824">
        <v>0.26600000000000001</v>
      </c>
      <c r="S1824">
        <v>0.29399999999999998</v>
      </c>
      <c r="T1824">
        <v>0.56000000000000005</v>
      </c>
      <c r="U1824">
        <v>0.248</v>
      </c>
      <c r="V1824">
        <v>59</v>
      </c>
      <c r="W1824">
        <v>0</v>
      </c>
      <c r="X1824">
        <v>0</v>
      </c>
      <c r="Y1824">
        <v>0</v>
      </c>
      <c r="Z1824">
        <v>0</v>
      </c>
      <c r="AA1824">
        <v>0</v>
      </c>
    </row>
    <row r="1825" spans="1:27" x14ac:dyDescent="0.25">
      <c r="A1825" t="s">
        <v>3079</v>
      </c>
      <c r="B1825" t="s">
        <v>3080</v>
      </c>
      <c r="C1825" t="s">
        <v>20879</v>
      </c>
      <c r="D1825">
        <v>1</v>
      </c>
      <c r="E1825">
        <v>1</v>
      </c>
      <c r="F1825">
        <v>0</v>
      </c>
      <c r="G1825">
        <v>0</v>
      </c>
      <c r="H1825">
        <v>0</v>
      </c>
      <c r="I1825">
        <v>0</v>
      </c>
      <c r="J1825">
        <v>0</v>
      </c>
      <c r="K1825">
        <v>0</v>
      </c>
      <c r="L1825">
        <v>0</v>
      </c>
      <c r="M1825">
        <v>0</v>
      </c>
      <c r="N1825">
        <v>0</v>
      </c>
      <c r="O1825">
        <v>0</v>
      </c>
      <c r="P1825">
        <v>0</v>
      </c>
      <c r="Q1825">
        <v>0.22500000000000001</v>
      </c>
      <c r="R1825">
        <v>0.25700000000000001</v>
      </c>
      <c r="S1825">
        <v>0.307</v>
      </c>
      <c r="T1825">
        <v>0.56499999999999995</v>
      </c>
      <c r="U1825">
        <v>0.248</v>
      </c>
      <c r="V1825">
        <v>35</v>
      </c>
      <c r="W1825">
        <v>0</v>
      </c>
      <c r="X1825">
        <v>0</v>
      </c>
      <c r="Y1825">
        <v>-0.1</v>
      </c>
      <c r="Z1825">
        <v>0</v>
      </c>
      <c r="AA1825">
        <v>0</v>
      </c>
    </row>
    <row r="1826" spans="1:27" x14ac:dyDescent="0.25">
      <c r="A1826" t="s">
        <v>3243</v>
      </c>
      <c r="B1826" t="s">
        <v>3244</v>
      </c>
      <c r="C1826" t="s">
        <v>20893</v>
      </c>
      <c r="D1826">
        <v>1</v>
      </c>
      <c r="E1826">
        <v>1</v>
      </c>
      <c r="F1826">
        <v>0</v>
      </c>
      <c r="G1826">
        <v>0</v>
      </c>
      <c r="H1826">
        <v>0</v>
      </c>
      <c r="I1826">
        <v>0</v>
      </c>
      <c r="J1826">
        <v>0</v>
      </c>
      <c r="K1826">
        <v>0</v>
      </c>
      <c r="L1826">
        <v>0</v>
      </c>
      <c r="M1826">
        <v>0</v>
      </c>
      <c r="N1826">
        <v>0</v>
      </c>
      <c r="O1826">
        <v>0</v>
      </c>
      <c r="P1826">
        <v>0</v>
      </c>
      <c r="Q1826">
        <v>0.192</v>
      </c>
      <c r="R1826">
        <v>0.25600000000000001</v>
      </c>
      <c r="S1826">
        <v>0.29799999999999999</v>
      </c>
      <c r="T1826">
        <v>0.55500000000000005</v>
      </c>
      <c r="U1826">
        <v>0.248</v>
      </c>
      <c r="V1826">
        <v>55</v>
      </c>
      <c r="W1826">
        <v>0</v>
      </c>
      <c r="X1826">
        <v>0</v>
      </c>
      <c r="Y1826">
        <v>-0.1</v>
      </c>
      <c r="Z1826">
        <v>0</v>
      </c>
      <c r="AA1826">
        <v>0</v>
      </c>
    </row>
    <row r="1827" spans="1:27" x14ac:dyDescent="0.25">
      <c r="A1827" t="s">
        <v>3303</v>
      </c>
      <c r="B1827" t="s">
        <v>3304</v>
      </c>
      <c r="C1827" t="s">
        <v>20865</v>
      </c>
      <c r="D1827">
        <v>1</v>
      </c>
      <c r="E1827">
        <v>1</v>
      </c>
      <c r="F1827">
        <v>0</v>
      </c>
      <c r="G1827">
        <v>0</v>
      </c>
      <c r="H1827">
        <v>0</v>
      </c>
      <c r="I1827">
        <v>0</v>
      </c>
      <c r="J1827">
        <v>0</v>
      </c>
      <c r="K1827">
        <v>0</v>
      </c>
      <c r="L1827">
        <v>0</v>
      </c>
      <c r="M1827">
        <v>0</v>
      </c>
      <c r="N1827">
        <v>0</v>
      </c>
      <c r="O1827">
        <v>0</v>
      </c>
      <c r="P1827">
        <v>0</v>
      </c>
      <c r="Q1827">
        <v>0.215</v>
      </c>
      <c r="R1827">
        <v>0.255</v>
      </c>
      <c r="S1827">
        <v>0.307</v>
      </c>
      <c r="T1827">
        <v>0.56200000000000006</v>
      </c>
      <c r="U1827">
        <v>0.248</v>
      </c>
      <c r="V1827">
        <v>57</v>
      </c>
      <c r="W1827">
        <v>0</v>
      </c>
      <c r="X1827">
        <v>0</v>
      </c>
      <c r="Y1827">
        <v>0</v>
      </c>
      <c r="Z1827">
        <v>0</v>
      </c>
      <c r="AA1827">
        <v>0</v>
      </c>
    </row>
    <row r="1828" spans="1:27" x14ac:dyDescent="0.25">
      <c r="A1828" t="s">
        <v>2051</v>
      </c>
      <c r="B1828" t="s">
        <v>2052</v>
      </c>
      <c r="C1828" t="s">
        <v>20889</v>
      </c>
      <c r="D1828">
        <v>1</v>
      </c>
      <c r="E1828">
        <v>1</v>
      </c>
      <c r="F1828">
        <v>0</v>
      </c>
      <c r="G1828">
        <v>0</v>
      </c>
      <c r="H1828">
        <v>0</v>
      </c>
      <c r="I1828">
        <v>0</v>
      </c>
      <c r="J1828">
        <v>0</v>
      </c>
      <c r="K1828">
        <v>0</v>
      </c>
      <c r="L1828">
        <v>0</v>
      </c>
      <c r="M1828">
        <v>0</v>
      </c>
      <c r="N1828">
        <v>0</v>
      </c>
      <c r="O1828">
        <v>0</v>
      </c>
      <c r="P1828">
        <v>0</v>
      </c>
      <c r="Q1828">
        <v>0.19900000000000001</v>
      </c>
      <c r="R1828">
        <v>0.248</v>
      </c>
      <c r="S1828">
        <v>0.316</v>
      </c>
      <c r="T1828">
        <v>0.56299999999999994</v>
      </c>
      <c r="U1828">
        <v>0.248</v>
      </c>
      <c r="V1828">
        <v>56</v>
      </c>
      <c r="W1828">
        <v>0</v>
      </c>
      <c r="X1828">
        <v>0</v>
      </c>
      <c r="Y1828">
        <v>-0.1</v>
      </c>
      <c r="Z1828">
        <v>0</v>
      </c>
      <c r="AA1828">
        <v>0</v>
      </c>
    </row>
    <row r="1829" spans="1:27" x14ac:dyDescent="0.25">
      <c r="A1829" t="s">
        <v>18978</v>
      </c>
      <c r="B1829" t="s">
        <v>18976</v>
      </c>
      <c r="C1829" t="s">
        <v>20879</v>
      </c>
      <c r="D1829">
        <v>1</v>
      </c>
      <c r="E1829">
        <v>1</v>
      </c>
      <c r="F1829">
        <v>0</v>
      </c>
      <c r="G1829">
        <v>0</v>
      </c>
      <c r="H1829">
        <v>0</v>
      </c>
      <c r="I1829">
        <v>0</v>
      </c>
      <c r="J1829">
        <v>0</v>
      </c>
      <c r="K1829">
        <v>0</v>
      </c>
      <c r="L1829">
        <v>0</v>
      </c>
      <c r="M1829">
        <v>0</v>
      </c>
      <c r="N1829">
        <v>0</v>
      </c>
      <c r="O1829">
        <v>0</v>
      </c>
      <c r="P1829">
        <v>0</v>
      </c>
      <c r="Q1829">
        <v>0.217</v>
      </c>
      <c r="R1829">
        <v>0.26200000000000001</v>
      </c>
      <c r="S1829">
        <v>0.29699999999999999</v>
      </c>
      <c r="T1829">
        <v>0.55900000000000005</v>
      </c>
      <c r="U1829">
        <v>0.248</v>
      </c>
      <c r="V1829">
        <v>35</v>
      </c>
      <c r="W1829">
        <v>0</v>
      </c>
      <c r="X1829">
        <v>0</v>
      </c>
      <c r="Y1829">
        <v>-0.1</v>
      </c>
      <c r="Z1829">
        <v>0</v>
      </c>
      <c r="AA1829">
        <v>0</v>
      </c>
    </row>
    <row r="1830" spans="1:27" x14ac:dyDescent="0.25">
      <c r="A1830" t="s">
        <v>2432</v>
      </c>
      <c r="B1830" t="s">
        <v>2433</v>
      </c>
      <c r="C1830" t="s">
        <v>20888</v>
      </c>
      <c r="D1830">
        <v>1</v>
      </c>
      <c r="E1830">
        <v>1</v>
      </c>
      <c r="F1830">
        <v>0</v>
      </c>
      <c r="G1830">
        <v>0</v>
      </c>
      <c r="H1830">
        <v>0</v>
      </c>
      <c r="I1830">
        <v>0</v>
      </c>
      <c r="J1830">
        <v>0</v>
      </c>
      <c r="K1830">
        <v>0</v>
      </c>
      <c r="L1830">
        <v>0</v>
      </c>
      <c r="M1830">
        <v>0</v>
      </c>
      <c r="N1830">
        <v>0</v>
      </c>
      <c r="O1830">
        <v>0</v>
      </c>
      <c r="P1830">
        <v>0</v>
      </c>
      <c r="Q1830">
        <v>0.22600000000000001</v>
      </c>
      <c r="R1830">
        <v>0.26900000000000002</v>
      </c>
      <c r="S1830">
        <v>0.28799999999999998</v>
      </c>
      <c r="T1830">
        <v>0.55700000000000005</v>
      </c>
      <c r="U1830">
        <v>0.248</v>
      </c>
      <c r="V1830">
        <v>51</v>
      </c>
      <c r="W1830">
        <v>0</v>
      </c>
      <c r="X1830">
        <v>0</v>
      </c>
      <c r="Y1830">
        <v>-0.1</v>
      </c>
      <c r="Z1830">
        <v>0</v>
      </c>
      <c r="AA1830">
        <v>0</v>
      </c>
    </row>
    <row r="1831" spans="1:27" x14ac:dyDescent="0.25">
      <c r="A1831" t="s">
        <v>21053</v>
      </c>
      <c r="B1831" t="s">
        <v>21054</v>
      </c>
      <c r="C1831" t="s">
        <v>1</v>
      </c>
      <c r="D1831">
        <v>1</v>
      </c>
      <c r="E1831">
        <v>1</v>
      </c>
      <c r="F1831">
        <v>0</v>
      </c>
      <c r="G1831">
        <v>0</v>
      </c>
      <c r="H1831">
        <v>0</v>
      </c>
      <c r="I1831">
        <v>0</v>
      </c>
      <c r="J1831">
        <v>0</v>
      </c>
      <c r="K1831">
        <v>0</v>
      </c>
      <c r="L1831">
        <v>0</v>
      </c>
      <c r="M1831">
        <v>0</v>
      </c>
      <c r="N1831">
        <v>0</v>
      </c>
      <c r="O1831">
        <v>0</v>
      </c>
      <c r="P1831">
        <v>0</v>
      </c>
      <c r="Q1831">
        <v>0.21199999999999999</v>
      </c>
      <c r="R1831">
        <v>0.26</v>
      </c>
      <c r="S1831">
        <v>0.29799999999999999</v>
      </c>
      <c r="T1831">
        <v>0.55800000000000005</v>
      </c>
      <c r="U1831">
        <v>0.248</v>
      </c>
      <c r="V1831">
        <v>52</v>
      </c>
      <c r="W1831">
        <v>0</v>
      </c>
      <c r="X1831">
        <v>0</v>
      </c>
      <c r="Y1831">
        <v>-0.1</v>
      </c>
      <c r="Z1831">
        <v>0</v>
      </c>
      <c r="AA1831">
        <v>0</v>
      </c>
    </row>
    <row r="1832" spans="1:27" x14ac:dyDescent="0.25">
      <c r="A1832" t="s">
        <v>1322</v>
      </c>
      <c r="B1832" t="s">
        <v>1323</v>
      </c>
      <c r="C1832" t="s">
        <v>20895</v>
      </c>
      <c r="D1832">
        <v>1</v>
      </c>
      <c r="E1832">
        <v>1</v>
      </c>
      <c r="F1832">
        <v>0</v>
      </c>
      <c r="G1832">
        <v>0</v>
      </c>
      <c r="H1832">
        <v>0</v>
      </c>
      <c r="I1832">
        <v>0</v>
      </c>
      <c r="J1832">
        <v>0</v>
      </c>
      <c r="K1832">
        <v>0</v>
      </c>
      <c r="L1832">
        <v>0</v>
      </c>
      <c r="M1832">
        <v>0</v>
      </c>
      <c r="N1832">
        <v>0</v>
      </c>
      <c r="O1832">
        <v>0</v>
      </c>
      <c r="P1832">
        <v>0</v>
      </c>
      <c r="Q1832">
        <v>0.19800000000000001</v>
      </c>
      <c r="R1832">
        <v>0.249</v>
      </c>
      <c r="S1832">
        <v>0.313</v>
      </c>
      <c r="T1832">
        <v>0.56200000000000006</v>
      </c>
      <c r="U1832">
        <v>0.248</v>
      </c>
      <c r="V1832">
        <v>55</v>
      </c>
      <c r="W1832">
        <v>0</v>
      </c>
      <c r="X1832">
        <v>0</v>
      </c>
      <c r="Y1832">
        <v>-0.1</v>
      </c>
      <c r="Z1832">
        <v>0</v>
      </c>
      <c r="AA1832">
        <v>0</v>
      </c>
    </row>
    <row r="1833" spans="1:27" x14ac:dyDescent="0.25">
      <c r="A1833" t="s">
        <v>3648</v>
      </c>
      <c r="B1833" t="s">
        <v>3649</v>
      </c>
      <c r="C1833" t="s">
        <v>20875</v>
      </c>
      <c r="D1833">
        <v>1</v>
      </c>
      <c r="E1833">
        <v>1</v>
      </c>
      <c r="F1833">
        <v>0</v>
      </c>
      <c r="G1833">
        <v>0</v>
      </c>
      <c r="H1833">
        <v>0</v>
      </c>
      <c r="I1833">
        <v>0</v>
      </c>
      <c r="J1833">
        <v>0</v>
      </c>
      <c r="K1833">
        <v>0</v>
      </c>
      <c r="L1833">
        <v>0</v>
      </c>
      <c r="M1833">
        <v>0</v>
      </c>
      <c r="N1833">
        <v>0</v>
      </c>
      <c r="O1833">
        <v>0</v>
      </c>
      <c r="P1833">
        <v>0</v>
      </c>
      <c r="Q1833">
        <v>0.20499999999999999</v>
      </c>
      <c r="R1833">
        <v>0.255</v>
      </c>
      <c r="S1833">
        <v>0.30499999999999999</v>
      </c>
      <c r="T1833">
        <v>0.55900000000000005</v>
      </c>
      <c r="U1833">
        <v>0.248</v>
      </c>
      <c r="V1833">
        <v>50</v>
      </c>
      <c r="W1833">
        <v>0</v>
      </c>
      <c r="X1833">
        <v>0</v>
      </c>
      <c r="Y1833">
        <v>-0.1</v>
      </c>
      <c r="Z1833">
        <v>0</v>
      </c>
      <c r="AA1833">
        <v>0</v>
      </c>
    </row>
    <row r="1834" spans="1:27" x14ac:dyDescent="0.25">
      <c r="A1834">
        <v>5950</v>
      </c>
      <c r="B1834" t="s">
        <v>3487</v>
      </c>
      <c r="C1834" t="s">
        <v>20865</v>
      </c>
      <c r="D1834">
        <v>1</v>
      </c>
      <c r="E1834">
        <v>1</v>
      </c>
      <c r="F1834">
        <v>0</v>
      </c>
      <c r="G1834">
        <v>0</v>
      </c>
      <c r="H1834">
        <v>0</v>
      </c>
      <c r="I1834">
        <v>0</v>
      </c>
      <c r="J1834">
        <v>0</v>
      </c>
      <c r="K1834">
        <v>0</v>
      </c>
      <c r="L1834">
        <v>0</v>
      </c>
      <c r="M1834">
        <v>0</v>
      </c>
      <c r="N1834">
        <v>0</v>
      </c>
      <c r="O1834">
        <v>0</v>
      </c>
      <c r="P1834">
        <v>0</v>
      </c>
      <c r="Q1834">
        <v>0.17899999999999999</v>
      </c>
      <c r="R1834">
        <v>0.252</v>
      </c>
      <c r="S1834">
        <v>0.30499999999999999</v>
      </c>
      <c r="T1834">
        <v>0.55800000000000005</v>
      </c>
      <c r="U1834">
        <v>0.248</v>
      </c>
      <c r="V1834">
        <v>57</v>
      </c>
      <c r="W1834">
        <v>0</v>
      </c>
      <c r="X1834">
        <v>0</v>
      </c>
      <c r="Y1834">
        <v>-0.1</v>
      </c>
      <c r="Z1834">
        <v>0</v>
      </c>
      <c r="AA1834">
        <v>0</v>
      </c>
    </row>
    <row r="1835" spans="1:27" x14ac:dyDescent="0.25">
      <c r="A1835" t="s">
        <v>3810</v>
      </c>
      <c r="B1835" t="s">
        <v>21055</v>
      </c>
      <c r="C1835" t="s">
        <v>20895</v>
      </c>
      <c r="D1835">
        <v>1</v>
      </c>
      <c r="E1835">
        <v>1</v>
      </c>
      <c r="F1835">
        <v>0</v>
      </c>
      <c r="G1835">
        <v>0</v>
      </c>
      <c r="H1835">
        <v>0</v>
      </c>
      <c r="I1835">
        <v>0</v>
      </c>
      <c r="J1835">
        <v>0</v>
      </c>
      <c r="K1835">
        <v>0</v>
      </c>
      <c r="L1835">
        <v>0</v>
      </c>
      <c r="M1835">
        <v>0</v>
      </c>
      <c r="N1835">
        <v>0</v>
      </c>
      <c r="O1835">
        <v>0</v>
      </c>
      <c r="P1835">
        <v>0</v>
      </c>
      <c r="Q1835">
        <v>0.20799999999999999</v>
      </c>
      <c r="R1835">
        <v>0.26900000000000002</v>
      </c>
      <c r="S1835">
        <v>0.28399999999999997</v>
      </c>
      <c r="T1835">
        <v>0.55300000000000005</v>
      </c>
      <c r="U1835">
        <v>0.247</v>
      </c>
      <c r="V1835">
        <v>55</v>
      </c>
      <c r="W1835">
        <v>0</v>
      </c>
      <c r="X1835">
        <v>0</v>
      </c>
      <c r="Y1835">
        <v>-0.1</v>
      </c>
      <c r="Z1835">
        <v>0</v>
      </c>
      <c r="AA1835">
        <v>0</v>
      </c>
    </row>
    <row r="1836" spans="1:27" x14ac:dyDescent="0.25">
      <c r="A1836" t="s">
        <v>21056</v>
      </c>
      <c r="B1836" t="s">
        <v>21057</v>
      </c>
      <c r="C1836" t="s">
        <v>1</v>
      </c>
      <c r="D1836">
        <v>1</v>
      </c>
      <c r="E1836">
        <v>1</v>
      </c>
      <c r="F1836">
        <v>0</v>
      </c>
      <c r="G1836">
        <v>0</v>
      </c>
      <c r="H1836">
        <v>0</v>
      </c>
      <c r="I1836">
        <v>0</v>
      </c>
      <c r="J1836">
        <v>0</v>
      </c>
      <c r="K1836">
        <v>0</v>
      </c>
      <c r="L1836">
        <v>0</v>
      </c>
      <c r="M1836">
        <v>0</v>
      </c>
      <c r="N1836">
        <v>0</v>
      </c>
      <c r="O1836">
        <v>0</v>
      </c>
      <c r="P1836">
        <v>0</v>
      </c>
      <c r="Q1836">
        <v>0.22600000000000001</v>
      </c>
      <c r="R1836">
        <v>0.25700000000000001</v>
      </c>
      <c r="S1836">
        <v>0.309</v>
      </c>
      <c r="T1836">
        <v>0.56599999999999995</v>
      </c>
      <c r="U1836">
        <v>0.247</v>
      </c>
      <c r="V1836">
        <v>51</v>
      </c>
      <c r="W1836">
        <v>0</v>
      </c>
      <c r="X1836">
        <v>0</v>
      </c>
      <c r="Y1836">
        <v>-0.1</v>
      </c>
      <c r="Z1836">
        <v>0</v>
      </c>
      <c r="AA1836">
        <v>0</v>
      </c>
    </row>
    <row r="1837" spans="1:27" x14ac:dyDescent="0.25">
      <c r="A1837" t="s">
        <v>2123</v>
      </c>
      <c r="B1837" t="s">
        <v>2124</v>
      </c>
      <c r="C1837" t="s">
        <v>20892</v>
      </c>
      <c r="D1837">
        <v>1</v>
      </c>
      <c r="E1837">
        <v>1</v>
      </c>
      <c r="F1837">
        <v>0</v>
      </c>
      <c r="G1837">
        <v>0</v>
      </c>
      <c r="H1837">
        <v>0</v>
      </c>
      <c r="I1837">
        <v>0</v>
      </c>
      <c r="J1837">
        <v>0</v>
      </c>
      <c r="K1837">
        <v>0</v>
      </c>
      <c r="L1837">
        <v>0</v>
      </c>
      <c r="M1837">
        <v>0</v>
      </c>
      <c r="N1837">
        <v>0</v>
      </c>
      <c r="O1837">
        <v>0</v>
      </c>
      <c r="P1837">
        <v>0</v>
      </c>
      <c r="Q1837">
        <v>0.21</v>
      </c>
      <c r="R1837">
        <v>0.253</v>
      </c>
      <c r="S1837">
        <v>0.31</v>
      </c>
      <c r="T1837">
        <v>0.56299999999999994</v>
      </c>
      <c r="U1837">
        <v>0.247</v>
      </c>
      <c r="V1837">
        <v>51</v>
      </c>
      <c r="W1837">
        <v>0</v>
      </c>
      <c r="X1837">
        <v>0</v>
      </c>
      <c r="Y1837">
        <v>-0.1</v>
      </c>
      <c r="Z1837">
        <v>0</v>
      </c>
      <c r="AA1837">
        <v>0</v>
      </c>
    </row>
    <row r="1838" spans="1:27" x14ac:dyDescent="0.25">
      <c r="A1838" t="s">
        <v>3217</v>
      </c>
      <c r="B1838" t="s">
        <v>3218</v>
      </c>
      <c r="C1838" t="s">
        <v>20872</v>
      </c>
      <c r="D1838">
        <v>1</v>
      </c>
      <c r="E1838">
        <v>1</v>
      </c>
      <c r="F1838">
        <v>0</v>
      </c>
      <c r="G1838">
        <v>0</v>
      </c>
      <c r="H1838">
        <v>0</v>
      </c>
      <c r="I1838">
        <v>0</v>
      </c>
      <c r="J1838">
        <v>0</v>
      </c>
      <c r="K1838">
        <v>0</v>
      </c>
      <c r="L1838">
        <v>0</v>
      </c>
      <c r="M1838">
        <v>0</v>
      </c>
      <c r="N1838">
        <v>0</v>
      </c>
      <c r="O1838">
        <v>0</v>
      </c>
      <c r="P1838">
        <v>0</v>
      </c>
      <c r="Q1838">
        <v>0.215</v>
      </c>
      <c r="R1838">
        <v>0.25900000000000001</v>
      </c>
      <c r="S1838">
        <v>0.29899999999999999</v>
      </c>
      <c r="T1838">
        <v>0.55800000000000005</v>
      </c>
      <c r="U1838">
        <v>0.247</v>
      </c>
      <c r="V1838">
        <v>51</v>
      </c>
      <c r="W1838">
        <v>0</v>
      </c>
      <c r="X1838">
        <v>0</v>
      </c>
      <c r="Y1838">
        <v>-0.1</v>
      </c>
      <c r="Z1838">
        <v>0</v>
      </c>
      <c r="AA1838">
        <v>0</v>
      </c>
    </row>
    <row r="1839" spans="1:27" x14ac:dyDescent="0.25">
      <c r="A1839" t="s">
        <v>3196</v>
      </c>
      <c r="B1839" t="s">
        <v>3197</v>
      </c>
      <c r="C1839" t="s">
        <v>20878</v>
      </c>
      <c r="D1839">
        <v>1</v>
      </c>
      <c r="E1839">
        <v>1</v>
      </c>
      <c r="F1839">
        <v>0</v>
      </c>
      <c r="G1839">
        <v>0</v>
      </c>
      <c r="H1839">
        <v>0</v>
      </c>
      <c r="I1839">
        <v>0</v>
      </c>
      <c r="J1839">
        <v>0</v>
      </c>
      <c r="K1839">
        <v>0</v>
      </c>
      <c r="L1839">
        <v>0</v>
      </c>
      <c r="M1839">
        <v>0</v>
      </c>
      <c r="N1839">
        <v>0</v>
      </c>
      <c r="O1839">
        <v>0</v>
      </c>
      <c r="P1839">
        <v>0</v>
      </c>
      <c r="Q1839">
        <v>0.23799999999999999</v>
      </c>
      <c r="R1839">
        <v>0.27</v>
      </c>
      <c r="S1839">
        <v>0.29199999999999998</v>
      </c>
      <c r="T1839">
        <v>0.56299999999999994</v>
      </c>
      <c r="U1839">
        <v>0.247</v>
      </c>
      <c r="V1839">
        <v>51</v>
      </c>
      <c r="W1839">
        <v>0</v>
      </c>
      <c r="X1839">
        <v>0</v>
      </c>
      <c r="Y1839">
        <v>-0.1</v>
      </c>
      <c r="Z1839">
        <v>0</v>
      </c>
      <c r="AA1839">
        <v>0</v>
      </c>
    </row>
    <row r="1840" spans="1:27" x14ac:dyDescent="0.25">
      <c r="A1840" t="s">
        <v>3081</v>
      </c>
      <c r="B1840" t="s">
        <v>3082</v>
      </c>
      <c r="C1840" t="s">
        <v>1</v>
      </c>
      <c r="D1840">
        <v>1</v>
      </c>
      <c r="E1840">
        <v>1</v>
      </c>
      <c r="F1840">
        <v>0</v>
      </c>
      <c r="G1840">
        <v>0</v>
      </c>
      <c r="H1840">
        <v>0</v>
      </c>
      <c r="I1840">
        <v>0</v>
      </c>
      <c r="J1840">
        <v>0</v>
      </c>
      <c r="K1840">
        <v>0</v>
      </c>
      <c r="L1840">
        <v>0</v>
      </c>
      <c r="M1840">
        <v>0</v>
      </c>
      <c r="N1840">
        <v>0</v>
      </c>
      <c r="O1840">
        <v>0</v>
      </c>
      <c r="P1840">
        <v>0</v>
      </c>
      <c r="Q1840">
        <v>0.22700000000000001</v>
      </c>
      <c r="R1840">
        <v>0.26300000000000001</v>
      </c>
      <c r="S1840">
        <v>0.29599999999999999</v>
      </c>
      <c r="T1840">
        <v>0.55900000000000005</v>
      </c>
      <c r="U1840">
        <v>0.247</v>
      </c>
      <c r="V1840">
        <v>51</v>
      </c>
      <c r="W1840">
        <v>0</v>
      </c>
      <c r="X1840">
        <v>0</v>
      </c>
      <c r="Y1840">
        <v>-0.1</v>
      </c>
      <c r="Z1840">
        <v>0</v>
      </c>
      <c r="AA1840">
        <v>0</v>
      </c>
    </row>
    <row r="1841" spans="1:27" x14ac:dyDescent="0.25">
      <c r="A1841" t="s">
        <v>21058</v>
      </c>
      <c r="B1841" t="s">
        <v>21059</v>
      </c>
      <c r="C1841" t="s">
        <v>1</v>
      </c>
      <c r="D1841">
        <v>1</v>
      </c>
      <c r="E1841">
        <v>1</v>
      </c>
      <c r="F1841">
        <v>0</v>
      </c>
      <c r="G1841">
        <v>0</v>
      </c>
      <c r="H1841">
        <v>0</v>
      </c>
      <c r="I1841">
        <v>0</v>
      </c>
      <c r="J1841">
        <v>0</v>
      </c>
      <c r="K1841">
        <v>0</v>
      </c>
      <c r="L1841">
        <v>0</v>
      </c>
      <c r="M1841">
        <v>0</v>
      </c>
      <c r="N1841">
        <v>0</v>
      </c>
      <c r="O1841">
        <v>0</v>
      </c>
      <c r="P1841">
        <v>0</v>
      </c>
      <c r="Q1841">
        <v>0.20200000000000001</v>
      </c>
      <c r="R1841">
        <v>0.254</v>
      </c>
      <c r="S1841">
        <v>0.309</v>
      </c>
      <c r="T1841">
        <v>0.56299999999999994</v>
      </c>
      <c r="U1841">
        <v>0.247</v>
      </c>
      <c r="V1841">
        <v>51</v>
      </c>
      <c r="W1841">
        <v>0</v>
      </c>
      <c r="X1841">
        <v>0</v>
      </c>
      <c r="Y1841">
        <v>-0.1</v>
      </c>
      <c r="Z1841">
        <v>0</v>
      </c>
      <c r="AA1841">
        <v>0</v>
      </c>
    </row>
    <row r="1842" spans="1:27" x14ac:dyDescent="0.25">
      <c r="A1842" t="s">
        <v>21060</v>
      </c>
      <c r="B1842" t="s">
        <v>21061</v>
      </c>
      <c r="C1842" t="s">
        <v>20876</v>
      </c>
      <c r="D1842">
        <v>1</v>
      </c>
      <c r="E1842">
        <v>1</v>
      </c>
      <c r="F1842">
        <v>0</v>
      </c>
      <c r="G1842">
        <v>0</v>
      </c>
      <c r="H1842">
        <v>0</v>
      </c>
      <c r="I1842">
        <v>0</v>
      </c>
      <c r="J1842">
        <v>0</v>
      </c>
      <c r="K1842">
        <v>0</v>
      </c>
      <c r="L1842">
        <v>0</v>
      </c>
      <c r="M1842">
        <v>0</v>
      </c>
      <c r="N1842">
        <v>0</v>
      </c>
      <c r="O1842">
        <v>0</v>
      </c>
      <c r="P1842">
        <v>0</v>
      </c>
      <c r="Q1842">
        <v>0.21</v>
      </c>
      <c r="R1842">
        <v>0.246</v>
      </c>
      <c r="S1842">
        <v>0.318</v>
      </c>
      <c r="T1842">
        <v>0.56399999999999995</v>
      </c>
      <c r="U1842">
        <v>0.247</v>
      </c>
      <c r="V1842">
        <v>55</v>
      </c>
      <c r="W1842">
        <v>0</v>
      </c>
      <c r="X1842">
        <v>0</v>
      </c>
      <c r="Y1842">
        <v>-0.1</v>
      </c>
      <c r="Z1842">
        <v>0</v>
      </c>
      <c r="AA1842">
        <v>0</v>
      </c>
    </row>
    <row r="1843" spans="1:27" x14ac:dyDescent="0.25">
      <c r="A1843" t="s">
        <v>21062</v>
      </c>
      <c r="B1843" t="s">
        <v>21063</v>
      </c>
      <c r="C1843" t="s">
        <v>20872</v>
      </c>
      <c r="D1843">
        <v>1</v>
      </c>
      <c r="E1843">
        <v>1</v>
      </c>
      <c r="F1843">
        <v>0</v>
      </c>
      <c r="G1843">
        <v>0</v>
      </c>
      <c r="H1843">
        <v>0</v>
      </c>
      <c r="I1843">
        <v>0</v>
      </c>
      <c r="J1843">
        <v>0</v>
      </c>
      <c r="K1843">
        <v>0</v>
      </c>
      <c r="L1843">
        <v>0</v>
      </c>
      <c r="M1843">
        <v>0</v>
      </c>
      <c r="N1843">
        <v>0</v>
      </c>
      <c r="O1843">
        <v>0</v>
      </c>
      <c r="P1843">
        <v>0</v>
      </c>
      <c r="Q1843">
        <v>0.20499999999999999</v>
      </c>
      <c r="R1843">
        <v>0.25600000000000001</v>
      </c>
      <c r="S1843">
        <v>0.3</v>
      </c>
      <c r="T1843">
        <v>0.55700000000000005</v>
      </c>
      <c r="U1843">
        <v>0.247</v>
      </c>
      <c r="V1843">
        <v>51</v>
      </c>
      <c r="W1843">
        <v>0</v>
      </c>
      <c r="X1843">
        <v>0</v>
      </c>
      <c r="Y1843">
        <v>-0.1</v>
      </c>
      <c r="Z1843">
        <v>0</v>
      </c>
      <c r="AA1843">
        <v>0</v>
      </c>
    </row>
    <row r="1844" spans="1:27" x14ac:dyDescent="0.25">
      <c r="A1844" t="s">
        <v>2288</v>
      </c>
      <c r="B1844" t="s">
        <v>2289</v>
      </c>
      <c r="C1844" t="s">
        <v>20886</v>
      </c>
      <c r="D1844">
        <v>1</v>
      </c>
      <c r="E1844">
        <v>1</v>
      </c>
      <c r="F1844">
        <v>0</v>
      </c>
      <c r="G1844">
        <v>0</v>
      </c>
      <c r="H1844">
        <v>0</v>
      </c>
      <c r="I1844">
        <v>0</v>
      </c>
      <c r="J1844">
        <v>0</v>
      </c>
      <c r="K1844">
        <v>0</v>
      </c>
      <c r="L1844">
        <v>0</v>
      </c>
      <c r="M1844">
        <v>0</v>
      </c>
      <c r="N1844">
        <v>0</v>
      </c>
      <c r="O1844">
        <v>0</v>
      </c>
      <c r="P1844">
        <v>0</v>
      </c>
      <c r="Q1844">
        <v>0.216</v>
      </c>
      <c r="R1844">
        <v>0.255</v>
      </c>
      <c r="S1844">
        <v>0.30599999999999999</v>
      </c>
      <c r="T1844">
        <v>0.56100000000000005</v>
      </c>
      <c r="U1844">
        <v>0.247</v>
      </c>
      <c r="V1844">
        <v>51</v>
      </c>
      <c r="W1844">
        <v>0</v>
      </c>
      <c r="X1844">
        <v>0</v>
      </c>
      <c r="Y1844">
        <v>-0.1</v>
      </c>
      <c r="Z1844">
        <v>0</v>
      </c>
      <c r="AA1844">
        <v>0</v>
      </c>
    </row>
    <row r="1845" spans="1:27" x14ac:dyDescent="0.25">
      <c r="A1845" t="s">
        <v>2936</v>
      </c>
      <c r="B1845" t="s">
        <v>2937</v>
      </c>
      <c r="C1845" t="s">
        <v>20867</v>
      </c>
      <c r="D1845">
        <v>1</v>
      </c>
      <c r="E1845">
        <v>1</v>
      </c>
      <c r="F1845">
        <v>0</v>
      </c>
      <c r="G1845">
        <v>0</v>
      </c>
      <c r="H1845">
        <v>0</v>
      </c>
      <c r="I1845">
        <v>0</v>
      </c>
      <c r="J1845">
        <v>0</v>
      </c>
      <c r="K1845">
        <v>0</v>
      </c>
      <c r="L1845">
        <v>0</v>
      </c>
      <c r="M1845">
        <v>0</v>
      </c>
      <c r="N1845">
        <v>0</v>
      </c>
      <c r="O1845">
        <v>0</v>
      </c>
      <c r="P1845">
        <v>0</v>
      </c>
      <c r="Q1845">
        <v>0.217</v>
      </c>
      <c r="R1845">
        <v>0.25800000000000001</v>
      </c>
      <c r="S1845">
        <v>0.30299999999999999</v>
      </c>
      <c r="T1845">
        <v>0.56100000000000005</v>
      </c>
      <c r="U1845">
        <v>0.247</v>
      </c>
      <c r="V1845">
        <v>51</v>
      </c>
      <c r="W1845">
        <v>0</v>
      </c>
      <c r="X1845">
        <v>0</v>
      </c>
      <c r="Y1845">
        <v>-0.1</v>
      </c>
      <c r="Z1845">
        <v>0</v>
      </c>
      <c r="AA1845">
        <v>0</v>
      </c>
    </row>
    <row r="1846" spans="1:27" x14ac:dyDescent="0.25">
      <c r="A1846" t="s">
        <v>2115</v>
      </c>
      <c r="B1846" t="s">
        <v>2116</v>
      </c>
      <c r="C1846" t="s">
        <v>20877</v>
      </c>
      <c r="D1846">
        <v>1</v>
      </c>
      <c r="E1846">
        <v>1</v>
      </c>
      <c r="F1846">
        <v>0</v>
      </c>
      <c r="G1846">
        <v>0</v>
      </c>
      <c r="H1846">
        <v>0</v>
      </c>
      <c r="I1846">
        <v>0</v>
      </c>
      <c r="J1846">
        <v>0</v>
      </c>
      <c r="K1846">
        <v>0</v>
      </c>
      <c r="L1846">
        <v>0</v>
      </c>
      <c r="M1846">
        <v>0</v>
      </c>
      <c r="N1846">
        <v>0</v>
      </c>
      <c r="O1846">
        <v>0</v>
      </c>
      <c r="P1846">
        <v>0</v>
      </c>
      <c r="Q1846">
        <v>0.22700000000000001</v>
      </c>
      <c r="R1846">
        <v>0.25900000000000001</v>
      </c>
      <c r="S1846">
        <v>0.30299999999999999</v>
      </c>
      <c r="T1846">
        <v>0.56200000000000006</v>
      </c>
      <c r="U1846">
        <v>0.247</v>
      </c>
      <c r="V1846">
        <v>59</v>
      </c>
      <c r="W1846">
        <v>0</v>
      </c>
      <c r="X1846">
        <v>0</v>
      </c>
      <c r="Y1846">
        <v>0</v>
      </c>
      <c r="Z1846">
        <v>0</v>
      </c>
      <c r="AA1846">
        <v>0</v>
      </c>
    </row>
    <row r="1847" spans="1:27" x14ac:dyDescent="0.25">
      <c r="A1847" t="s">
        <v>2649</v>
      </c>
      <c r="B1847" t="s">
        <v>2650</v>
      </c>
      <c r="C1847" t="s">
        <v>20871</v>
      </c>
      <c r="D1847">
        <v>1</v>
      </c>
      <c r="E1847">
        <v>1</v>
      </c>
      <c r="F1847">
        <v>0</v>
      </c>
      <c r="G1847">
        <v>0</v>
      </c>
      <c r="H1847">
        <v>0</v>
      </c>
      <c r="I1847">
        <v>0</v>
      </c>
      <c r="J1847">
        <v>0</v>
      </c>
      <c r="K1847">
        <v>0</v>
      </c>
      <c r="L1847">
        <v>0</v>
      </c>
      <c r="M1847">
        <v>0</v>
      </c>
      <c r="N1847">
        <v>0</v>
      </c>
      <c r="O1847">
        <v>0</v>
      </c>
      <c r="P1847">
        <v>0</v>
      </c>
      <c r="Q1847">
        <v>0.22500000000000001</v>
      </c>
      <c r="R1847">
        <v>0.26100000000000001</v>
      </c>
      <c r="S1847">
        <v>0.29899999999999999</v>
      </c>
      <c r="T1847">
        <v>0.56000000000000005</v>
      </c>
      <c r="U1847">
        <v>0.247</v>
      </c>
      <c r="V1847">
        <v>55</v>
      </c>
      <c r="W1847">
        <v>0</v>
      </c>
      <c r="X1847">
        <v>0</v>
      </c>
      <c r="Y1847">
        <v>-0.1</v>
      </c>
      <c r="Z1847">
        <v>0</v>
      </c>
      <c r="AA1847">
        <v>0</v>
      </c>
    </row>
    <row r="1848" spans="1:27" x14ac:dyDescent="0.25">
      <c r="A1848" t="s">
        <v>1683</v>
      </c>
      <c r="B1848" t="s">
        <v>1684</v>
      </c>
      <c r="C1848" t="s">
        <v>20887</v>
      </c>
      <c r="D1848">
        <v>1</v>
      </c>
      <c r="E1848">
        <v>1</v>
      </c>
      <c r="F1848">
        <v>0</v>
      </c>
      <c r="G1848">
        <v>0</v>
      </c>
      <c r="H1848">
        <v>0</v>
      </c>
      <c r="I1848">
        <v>0</v>
      </c>
      <c r="J1848">
        <v>0</v>
      </c>
      <c r="K1848">
        <v>0</v>
      </c>
      <c r="L1848">
        <v>0</v>
      </c>
      <c r="M1848">
        <v>0</v>
      </c>
      <c r="N1848">
        <v>0</v>
      </c>
      <c r="O1848">
        <v>0</v>
      </c>
      <c r="P1848">
        <v>0</v>
      </c>
      <c r="Q1848">
        <v>0.214</v>
      </c>
      <c r="R1848">
        <v>0.26500000000000001</v>
      </c>
      <c r="S1848">
        <v>0.28799999999999998</v>
      </c>
      <c r="T1848">
        <v>0.55400000000000005</v>
      </c>
      <c r="U1848">
        <v>0.247</v>
      </c>
      <c r="V1848">
        <v>52</v>
      </c>
      <c r="W1848">
        <v>0</v>
      </c>
      <c r="X1848">
        <v>0</v>
      </c>
      <c r="Y1848">
        <v>-0.1</v>
      </c>
      <c r="Z1848">
        <v>0</v>
      </c>
      <c r="AA1848">
        <v>0</v>
      </c>
    </row>
    <row r="1849" spans="1:27" x14ac:dyDescent="0.25">
      <c r="A1849" t="s">
        <v>1898</v>
      </c>
      <c r="B1849" t="s">
        <v>1899</v>
      </c>
      <c r="C1849" t="s">
        <v>20869</v>
      </c>
      <c r="D1849">
        <v>1</v>
      </c>
      <c r="E1849">
        <v>1</v>
      </c>
      <c r="F1849">
        <v>0</v>
      </c>
      <c r="G1849">
        <v>0</v>
      </c>
      <c r="H1849">
        <v>0</v>
      </c>
      <c r="I1849">
        <v>0</v>
      </c>
      <c r="J1849">
        <v>0</v>
      </c>
      <c r="K1849">
        <v>0</v>
      </c>
      <c r="L1849">
        <v>0</v>
      </c>
      <c r="M1849">
        <v>0</v>
      </c>
      <c r="N1849">
        <v>0</v>
      </c>
      <c r="O1849">
        <v>0</v>
      </c>
      <c r="P1849">
        <v>0</v>
      </c>
      <c r="Q1849">
        <v>0.20899999999999999</v>
      </c>
      <c r="R1849">
        <v>0.24099999999999999</v>
      </c>
      <c r="S1849">
        <v>0.32700000000000001</v>
      </c>
      <c r="T1849">
        <v>0.56899999999999995</v>
      </c>
      <c r="U1849">
        <v>0.247</v>
      </c>
      <c r="V1849">
        <v>47</v>
      </c>
      <c r="W1849">
        <v>0</v>
      </c>
      <c r="X1849">
        <v>0</v>
      </c>
      <c r="Y1849">
        <v>-0.1</v>
      </c>
      <c r="Z1849">
        <v>0</v>
      </c>
      <c r="AA1849">
        <v>0</v>
      </c>
    </row>
    <row r="1850" spans="1:27" x14ac:dyDescent="0.25">
      <c r="A1850" t="s">
        <v>3327</v>
      </c>
      <c r="B1850" t="s">
        <v>3328</v>
      </c>
      <c r="C1850" t="s">
        <v>20874</v>
      </c>
      <c r="D1850">
        <v>1</v>
      </c>
      <c r="E1850">
        <v>1</v>
      </c>
      <c r="F1850">
        <v>0</v>
      </c>
      <c r="G1850">
        <v>0</v>
      </c>
      <c r="H1850">
        <v>0</v>
      </c>
      <c r="I1850">
        <v>0</v>
      </c>
      <c r="J1850">
        <v>0</v>
      </c>
      <c r="K1850">
        <v>0</v>
      </c>
      <c r="L1850">
        <v>0</v>
      </c>
      <c r="M1850">
        <v>0</v>
      </c>
      <c r="N1850">
        <v>0</v>
      </c>
      <c r="O1850">
        <v>0</v>
      </c>
      <c r="P1850">
        <v>0</v>
      </c>
      <c r="Q1850">
        <v>0.22700000000000001</v>
      </c>
      <c r="R1850">
        <v>0.26</v>
      </c>
      <c r="S1850">
        <v>0.30099999999999999</v>
      </c>
      <c r="T1850">
        <v>0.56100000000000005</v>
      </c>
      <c r="U1850">
        <v>0.247</v>
      </c>
      <c r="V1850">
        <v>53</v>
      </c>
      <c r="W1850">
        <v>0</v>
      </c>
      <c r="X1850">
        <v>0</v>
      </c>
      <c r="Y1850">
        <v>-0.1</v>
      </c>
      <c r="Z1850">
        <v>0</v>
      </c>
      <c r="AA1850">
        <v>0</v>
      </c>
    </row>
    <row r="1851" spans="1:27" x14ac:dyDescent="0.25">
      <c r="A1851" t="s">
        <v>2742</v>
      </c>
      <c r="B1851" t="s">
        <v>2743</v>
      </c>
      <c r="C1851" t="s">
        <v>20886</v>
      </c>
      <c r="D1851">
        <v>1</v>
      </c>
      <c r="E1851">
        <v>1</v>
      </c>
      <c r="F1851">
        <v>0</v>
      </c>
      <c r="G1851">
        <v>0</v>
      </c>
      <c r="H1851">
        <v>0</v>
      </c>
      <c r="I1851">
        <v>0</v>
      </c>
      <c r="J1851">
        <v>0</v>
      </c>
      <c r="K1851">
        <v>0</v>
      </c>
      <c r="L1851">
        <v>0</v>
      </c>
      <c r="M1851">
        <v>0</v>
      </c>
      <c r="N1851">
        <v>0</v>
      </c>
      <c r="O1851">
        <v>0</v>
      </c>
      <c r="P1851">
        <v>0</v>
      </c>
      <c r="Q1851">
        <v>0.19900000000000001</v>
      </c>
      <c r="R1851">
        <v>0.252</v>
      </c>
      <c r="S1851">
        <v>0.30599999999999999</v>
      </c>
      <c r="T1851">
        <v>0.55800000000000005</v>
      </c>
      <c r="U1851">
        <v>0.247</v>
      </c>
      <c r="V1851">
        <v>51</v>
      </c>
      <c r="W1851">
        <v>0</v>
      </c>
      <c r="X1851">
        <v>0</v>
      </c>
      <c r="Y1851">
        <v>-0.1</v>
      </c>
      <c r="Z1851">
        <v>0</v>
      </c>
      <c r="AA1851">
        <v>0</v>
      </c>
    </row>
    <row r="1852" spans="1:27" x14ac:dyDescent="0.25">
      <c r="A1852" t="s">
        <v>2845</v>
      </c>
      <c r="B1852" t="s">
        <v>2846</v>
      </c>
      <c r="C1852" t="s">
        <v>20891</v>
      </c>
      <c r="D1852">
        <v>1</v>
      </c>
      <c r="E1852">
        <v>1</v>
      </c>
      <c r="F1852">
        <v>0</v>
      </c>
      <c r="G1852">
        <v>0</v>
      </c>
      <c r="H1852">
        <v>0</v>
      </c>
      <c r="I1852">
        <v>0</v>
      </c>
      <c r="J1852">
        <v>0</v>
      </c>
      <c r="K1852">
        <v>0</v>
      </c>
      <c r="L1852">
        <v>0</v>
      </c>
      <c r="M1852">
        <v>0</v>
      </c>
      <c r="N1852">
        <v>0</v>
      </c>
      <c r="O1852">
        <v>0</v>
      </c>
      <c r="P1852">
        <v>0</v>
      </c>
      <c r="Q1852">
        <v>0.19500000000000001</v>
      </c>
      <c r="R1852">
        <v>0.24299999999999999</v>
      </c>
      <c r="S1852">
        <v>0.32200000000000001</v>
      </c>
      <c r="T1852">
        <v>0.56499999999999995</v>
      </c>
      <c r="U1852">
        <v>0.247</v>
      </c>
      <c r="V1852">
        <v>56</v>
      </c>
      <c r="W1852">
        <v>0</v>
      </c>
      <c r="X1852">
        <v>0</v>
      </c>
      <c r="Y1852">
        <v>-0.1</v>
      </c>
      <c r="Z1852">
        <v>0</v>
      </c>
      <c r="AA1852">
        <v>0</v>
      </c>
    </row>
    <row r="1853" spans="1:27" x14ac:dyDescent="0.25">
      <c r="A1853" t="s">
        <v>3285</v>
      </c>
      <c r="B1853" t="s">
        <v>3286</v>
      </c>
      <c r="C1853" t="s">
        <v>20867</v>
      </c>
      <c r="D1853">
        <v>1</v>
      </c>
      <c r="E1853">
        <v>1</v>
      </c>
      <c r="F1853">
        <v>0</v>
      </c>
      <c r="G1853">
        <v>0</v>
      </c>
      <c r="H1853">
        <v>0</v>
      </c>
      <c r="I1853">
        <v>0</v>
      </c>
      <c r="J1853">
        <v>0</v>
      </c>
      <c r="K1853">
        <v>0</v>
      </c>
      <c r="L1853">
        <v>0</v>
      </c>
      <c r="M1853">
        <v>0</v>
      </c>
      <c r="N1853">
        <v>0</v>
      </c>
      <c r="O1853">
        <v>0</v>
      </c>
      <c r="P1853">
        <v>0</v>
      </c>
      <c r="Q1853">
        <v>0.221</v>
      </c>
      <c r="R1853">
        <v>0.25700000000000001</v>
      </c>
      <c r="S1853">
        <v>0.30299999999999999</v>
      </c>
      <c r="T1853">
        <v>0.56000000000000005</v>
      </c>
      <c r="U1853">
        <v>0.247</v>
      </c>
      <c r="V1853">
        <v>51</v>
      </c>
      <c r="W1853">
        <v>0</v>
      </c>
      <c r="X1853">
        <v>0</v>
      </c>
      <c r="Y1853">
        <v>-0.1</v>
      </c>
      <c r="Z1853">
        <v>0</v>
      </c>
      <c r="AA1853">
        <v>0</v>
      </c>
    </row>
    <row r="1854" spans="1:27" x14ac:dyDescent="0.25">
      <c r="A1854" t="s">
        <v>3258</v>
      </c>
      <c r="B1854" t="s">
        <v>3259</v>
      </c>
      <c r="C1854" t="s">
        <v>20866</v>
      </c>
      <c r="D1854">
        <v>1</v>
      </c>
      <c r="E1854">
        <v>1</v>
      </c>
      <c r="F1854">
        <v>0</v>
      </c>
      <c r="G1854">
        <v>0</v>
      </c>
      <c r="H1854">
        <v>0</v>
      </c>
      <c r="I1854">
        <v>0</v>
      </c>
      <c r="J1854">
        <v>0</v>
      </c>
      <c r="K1854">
        <v>0</v>
      </c>
      <c r="L1854">
        <v>0</v>
      </c>
      <c r="M1854">
        <v>0</v>
      </c>
      <c r="N1854">
        <v>0</v>
      </c>
      <c r="O1854">
        <v>0</v>
      </c>
      <c r="P1854">
        <v>0</v>
      </c>
      <c r="Q1854">
        <v>0.20200000000000001</v>
      </c>
      <c r="R1854">
        <v>0.26400000000000001</v>
      </c>
      <c r="S1854">
        <v>0.28899999999999998</v>
      </c>
      <c r="T1854">
        <v>0.55300000000000005</v>
      </c>
      <c r="U1854">
        <v>0.247</v>
      </c>
      <c r="V1854">
        <v>51</v>
      </c>
      <c r="W1854">
        <v>0</v>
      </c>
      <c r="X1854">
        <v>0</v>
      </c>
      <c r="Y1854">
        <v>-0.1</v>
      </c>
      <c r="Z1854">
        <v>0</v>
      </c>
      <c r="AA1854">
        <v>0</v>
      </c>
    </row>
    <row r="1855" spans="1:27" x14ac:dyDescent="0.25">
      <c r="A1855" t="s">
        <v>3219</v>
      </c>
      <c r="B1855" t="s">
        <v>3220</v>
      </c>
      <c r="C1855" t="s">
        <v>20879</v>
      </c>
      <c r="D1855">
        <v>1</v>
      </c>
      <c r="E1855">
        <v>1</v>
      </c>
      <c r="F1855">
        <v>0</v>
      </c>
      <c r="G1855">
        <v>0</v>
      </c>
      <c r="H1855">
        <v>0</v>
      </c>
      <c r="I1855">
        <v>0</v>
      </c>
      <c r="J1855">
        <v>0</v>
      </c>
      <c r="K1855">
        <v>0</v>
      </c>
      <c r="L1855">
        <v>0</v>
      </c>
      <c r="M1855">
        <v>0</v>
      </c>
      <c r="N1855">
        <v>0</v>
      </c>
      <c r="O1855">
        <v>0</v>
      </c>
      <c r="P1855">
        <v>0</v>
      </c>
      <c r="Q1855">
        <v>0.223</v>
      </c>
      <c r="R1855">
        <v>0.26200000000000001</v>
      </c>
      <c r="S1855">
        <v>0.29699999999999999</v>
      </c>
      <c r="T1855">
        <v>0.55900000000000005</v>
      </c>
      <c r="U1855">
        <v>0.247</v>
      </c>
      <c r="V1855">
        <v>34</v>
      </c>
      <c r="W1855">
        <v>0</v>
      </c>
      <c r="X1855">
        <v>0</v>
      </c>
      <c r="Y1855">
        <v>-0.1</v>
      </c>
      <c r="Z1855">
        <v>0</v>
      </c>
      <c r="AA1855">
        <v>0</v>
      </c>
    </row>
    <row r="1856" spans="1:27" x14ac:dyDescent="0.25">
      <c r="A1856" t="s">
        <v>3446</v>
      </c>
      <c r="B1856" t="s">
        <v>3447</v>
      </c>
      <c r="C1856" t="s">
        <v>20873</v>
      </c>
      <c r="D1856">
        <v>1</v>
      </c>
      <c r="E1856">
        <v>1</v>
      </c>
      <c r="F1856">
        <v>0</v>
      </c>
      <c r="G1856">
        <v>0</v>
      </c>
      <c r="H1856">
        <v>0</v>
      </c>
      <c r="I1856">
        <v>0</v>
      </c>
      <c r="J1856">
        <v>0</v>
      </c>
      <c r="K1856">
        <v>0</v>
      </c>
      <c r="L1856">
        <v>0</v>
      </c>
      <c r="M1856">
        <v>0</v>
      </c>
      <c r="N1856">
        <v>0</v>
      </c>
      <c r="O1856">
        <v>0</v>
      </c>
      <c r="P1856">
        <v>0</v>
      </c>
      <c r="Q1856">
        <v>0.21299999999999999</v>
      </c>
      <c r="R1856">
        <v>0.25800000000000001</v>
      </c>
      <c r="S1856">
        <v>0.29799999999999999</v>
      </c>
      <c r="T1856">
        <v>0.55700000000000005</v>
      </c>
      <c r="U1856">
        <v>0.247</v>
      </c>
      <c r="V1856">
        <v>50</v>
      </c>
      <c r="W1856">
        <v>0</v>
      </c>
      <c r="X1856">
        <v>0</v>
      </c>
      <c r="Y1856">
        <v>-0.1</v>
      </c>
      <c r="Z1856">
        <v>0</v>
      </c>
      <c r="AA1856">
        <v>0</v>
      </c>
    </row>
    <row r="1857" spans="1:27" x14ac:dyDescent="0.25">
      <c r="A1857" t="s">
        <v>21064</v>
      </c>
      <c r="B1857" t="s">
        <v>21065</v>
      </c>
      <c r="C1857" t="s">
        <v>1</v>
      </c>
      <c r="D1857">
        <v>1</v>
      </c>
      <c r="E1857">
        <v>1</v>
      </c>
      <c r="F1857">
        <v>0</v>
      </c>
      <c r="G1857">
        <v>0</v>
      </c>
      <c r="H1857">
        <v>0</v>
      </c>
      <c r="I1857">
        <v>0</v>
      </c>
      <c r="J1857">
        <v>0</v>
      </c>
      <c r="K1857">
        <v>0</v>
      </c>
      <c r="L1857">
        <v>0</v>
      </c>
      <c r="M1857">
        <v>0</v>
      </c>
      <c r="N1857">
        <v>0</v>
      </c>
      <c r="O1857">
        <v>0</v>
      </c>
      <c r="P1857">
        <v>0</v>
      </c>
      <c r="Q1857">
        <v>0.22500000000000001</v>
      </c>
      <c r="R1857">
        <v>0.26200000000000001</v>
      </c>
      <c r="S1857">
        <v>0.29899999999999999</v>
      </c>
      <c r="T1857">
        <v>0.56100000000000005</v>
      </c>
      <c r="U1857">
        <v>0.247</v>
      </c>
      <c r="V1857">
        <v>51</v>
      </c>
      <c r="W1857">
        <v>0</v>
      </c>
      <c r="X1857">
        <v>0</v>
      </c>
      <c r="Y1857">
        <v>-0.1</v>
      </c>
      <c r="Z1857">
        <v>0</v>
      </c>
      <c r="AA1857">
        <v>0</v>
      </c>
    </row>
    <row r="1858" spans="1:27" x14ac:dyDescent="0.25">
      <c r="A1858" t="s">
        <v>3337</v>
      </c>
      <c r="B1858" t="s">
        <v>3338</v>
      </c>
      <c r="C1858" t="s">
        <v>20877</v>
      </c>
      <c r="D1858">
        <v>1</v>
      </c>
      <c r="E1858">
        <v>1</v>
      </c>
      <c r="F1858">
        <v>0</v>
      </c>
      <c r="G1858">
        <v>0</v>
      </c>
      <c r="H1858">
        <v>0</v>
      </c>
      <c r="I1858">
        <v>0</v>
      </c>
      <c r="J1858">
        <v>0</v>
      </c>
      <c r="K1858">
        <v>0</v>
      </c>
      <c r="L1858">
        <v>0</v>
      </c>
      <c r="M1858">
        <v>0</v>
      </c>
      <c r="N1858">
        <v>0</v>
      </c>
      <c r="O1858">
        <v>0</v>
      </c>
      <c r="P1858">
        <v>0</v>
      </c>
      <c r="Q1858">
        <v>0.19800000000000001</v>
      </c>
      <c r="R1858">
        <v>0.254</v>
      </c>
      <c r="S1858">
        <v>0.30499999999999999</v>
      </c>
      <c r="T1858">
        <v>0.55900000000000005</v>
      </c>
      <c r="U1858">
        <v>0.247</v>
      </c>
      <c r="V1858">
        <v>58</v>
      </c>
      <c r="W1858">
        <v>0</v>
      </c>
      <c r="X1858">
        <v>0</v>
      </c>
      <c r="Y1858">
        <v>0</v>
      </c>
      <c r="Z1858">
        <v>0</v>
      </c>
      <c r="AA1858">
        <v>0</v>
      </c>
    </row>
    <row r="1859" spans="1:27" x14ac:dyDescent="0.25">
      <c r="A1859" t="s">
        <v>3704</v>
      </c>
      <c r="B1859" t="s">
        <v>3705</v>
      </c>
      <c r="C1859" t="s">
        <v>20877</v>
      </c>
      <c r="D1859">
        <v>1</v>
      </c>
      <c r="E1859">
        <v>1</v>
      </c>
      <c r="F1859">
        <v>0</v>
      </c>
      <c r="G1859">
        <v>0</v>
      </c>
      <c r="H1859">
        <v>0</v>
      </c>
      <c r="I1859">
        <v>0</v>
      </c>
      <c r="J1859">
        <v>0</v>
      </c>
      <c r="K1859">
        <v>0</v>
      </c>
      <c r="L1859">
        <v>0</v>
      </c>
      <c r="M1859">
        <v>0</v>
      </c>
      <c r="N1859">
        <v>0</v>
      </c>
      <c r="O1859">
        <v>0</v>
      </c>
      <c r="P1859">
        <v>0</v>
      </c>
      <c r="Q1859">
        <v>0.222</v>
      </c>
      <c r="R1859">
        <v>0.26</v>
      </c>
      <c r="S1859">
        <v>0.30099999999999999</v>
      </c>
      <c r="T1859">
        <v>0.56200000000000006</v>
      </c>
      <c r="U1859">
        <v>0.247</v>
      </c>
      <c r="V1859">
        <v>58</v>
      </c>
      <c r="W1859">
        <v>0</v>
      </c>
      <c r="X1859">
        <v>0</v>
      </c>
      <c r="Y1859">
        <v>0</v>
      </c>
      <c r="Z1859">
        <v>0</v>
      </c>
      <c r="AA1859">
        <v>0</v>
      </c>
    </row>
    <row r="1860" spans="1:27" x14ac:dyDescent="0.25">
      <c r="A1860" t="s">
        <v>3002</v>
      </c>
      <c r="B1860" t="s">
        <v>3003</v>
      </c>
      <c r="C1860" t="s">
        <v>20869</v>
      </c>
      <c r="D1860">
        <v>1</v>
      </c>
      <c r="E1860">
        <v>1</v>
      </c>
      <c r="F1860">
        <v>0</v>
      </c>
      <c r="G1860">
        <v>0</v>
      </c>
      <c r="H1860">
        <v>0</v>
      </c>
      <c r="I1860">
        <v>0</v>
      </c>
      <c r="J1860">
        <v>0</v>
      </c>
      <c r="K1860">
        <v>0</v>
      </c>
      <c r="L1860">
        <v>0</v>
      </c>
      <c r="M1860">
        <v>0</v>
      </c>
      <c r="N1860">
        <v>0</v>
      </c>
      <c r="O1860">
        <v>0</v>
      </c>
      <c r="P1860">
        <v>0</v>
      </c>
      <c r="Q1860">
        <v>0.216</v>
      </c>
      <c r="R1860">
        <v>0.26400000000000001</v>
      </c>
      <c r="S1860">
        <v>0.29099999999999998</v>
      </c>
      <c r="T1860">
        <v>0.55500000000000005</v>
      </c>
      <c r="U1860">
        <v>0.247</v>
      </c>
      <c r="V1860">
        <v>47</v>
      </c>
      <c r="W1860">
        <v>0</v>
      </c>
      <c r="X1860">
        <v>0</v>
      </c>
      <c r="Y1860">
        <v>-0.1</v>
      </c>
      <c r="Z1860">
        <v>0</v>
      </c>
      <c r="AA1860">
        <v>0</v>
      </c>
    </row>
    <row r="1861" spans="1:27" x14ac:dyDescent="0.25">
      <c r="A1861">
        <v>25</v>
      </c>
      <c r="B1861" t="s">
        <v>3348</v>
      </c>
      <c r="C1861" t="s">
        <v>20895</v>
      </c>
      <c r="D1861">
        <v>1</v>
      </c>
      <c r="E1861">
        <v>1</v>
      </c>
      <c r="F1861">
        <v>0</v>
      </c>
      <c r="G1861">
        <v>0</v>
      </c>
      <c r="H1861">
        <v>0</v>
      </c>
      <c r="I1861">
        <v>0</v>
      </c>
      <c r="J1861">
        <v>0</v>
      </c>
      <c r="K1861">
        <v>0</v>
      </c>
      <c r="L1861">
        <v>0</v>
      </c>
      <c r="M1861">
        <v>0</v>
      </c>
      <c r="N1861">
        <v>0</v>
      </c>
      <c r="O1861">
        <v>0</v>
      </c>
      <c r="P1861">
        <v>0</v>
      </c>
      <c r="Q1861">
        <v>0.21199999999999999</v>
      </c>
      <c r="R1861">
        <v>0.26400000000000001</v>
      </c>
      <c r="S1861">
        <v>0.28999999999999998</v>
      </c>
      <c r="T1861">
        <v>0.55400000000000005</v>
      </c>
      <c r="U1861">
        <v>0.247</v>
      </c>
      <c r="V1861">
        <v>55</v>
      </c>
      <c r="W1861">
        <v>0</v>
      </c>
      <c r="X1861">
        <v>0</v>
      </c>
      <c r="Y1861">
        <v>-0.1</v>
      </c>
      <c r="Z1861">
        <v>0</v>
      </c>
      <c r="AA1861">
        <v>0</v>
      </c>
    </row>
    <row r="1862" spans="1:27" x14ac:dyDescent="0.25">
      <c r="A1862" t="s">
        <v>2708</v>
      </c>
      <c r="B1862" t="s">
        <v>2709</v>
      </c>
      <c r="C1862" t="s">
        <v>20867</v>
      </c>
      <c r="D1862">
        <v>1</v>
      </c>
      <c r="E1862">
        <v>1</v>
      </c>
      <c r="F1862">
        <v>0</v>
      </c>
      <c r="G1862">
        <v>0</v>
      </c>
      <c r="H1862">
        <v>0</v>
      </c>
      <c r="I1862">
        <v>0</v>
      </c>
      <c r="J1862">
        <v>0</v>
      </c>
      <c r="K1862">
        <v>0</v>
      </c>
      <c r="L1862">
        <v>0</v>
      </c>
      <c r="M1862">
        <v>0</v>
      </c>
      <c r="N1862">
        <v>0</v>
      </c>
      <c r="O1862">
        <v>0</v>
      </c>
      <c r="P1862">
        <v>0</v>
      </c>
      <c r="Q1862">
        <v>0.20699999999999999</v>
      </c>
      <c r="R1862">
        <v>0.251</v>
      </c>
      <c r="S1862">
        <v>0.307</v>
      </c>
      <c r="T1862">
        <v>0.55900000000000005</v>
      </c>
      <c r="U1862">
        <v>0.247</v>
      </c>
      <c r="V1862">
        <v>51</v>
      </c>
      <c r="W1862">
        <v>0</v>
      </c>
      <c r="X1862">
        <v>0</v>
      </c>
      <c r="Y1862">
        <v>-0.1</v>
      </c>
      <c r="Z1862">
        <v>0</v>
      </c>
      <c r="AA1862">
        <v>0</v>
      </c>
    </row>
    <row r="1863" spans="1:27" x14ac:dyDescent="0.25">
      <c r="A1863" t="s">
        <v>21066</v>
      </c>
      <c r="B1863" t="s">
        <v>21067</v>
      </c>
      <c r="C1863" t="s">
        <v>20879</v>
      </c>
      <c r="D1863">
        <v>1</v>
      </c>
      <c r="E1863">
        <v>1</v>
      </c>
      <c r="F1863">
        <v>0</v>
      </c>
      <c r="G1863">
        <v>0</v>
      </c>
      <c r="H1863">
        <v>0</v>
      </c>
      <c r="I1863">
        <v>0</v>
      </c>
      <c r="J1863">
        <v>0</v>
      </c>
      <c r="K1863">
        <v>0</v>
      </c>
      <c r="L1863">
        <v>0</v>
      </c>
      <c r="M1863">
        <v>0</v>
      </c>
      <c r="N1863">
        <v>0</v>
      </c>
      <c r="O1863">
        <v>0</v>
      </c>
      <c r="P1863">
        <v>0</v>
      </c>
      <c r="Q1863">
        <v>0.20200000000000001</v>
      </c>
      <c r="R1863">
        <v>0.25600000000000001</v>
      </c>
      <c r="S1863">
        <v>0.29799999999999999</v>
      </c>
      <c r="T1863">
        <v>0.55400000000000005</v>
      </c>
      <c r="U1863">
        <v>0.247</v>
      </c>
      <c r="V1863">
        <v>34</v>
      </c>
      <c r="W1863">
        <v>0</v>
      </c>
      <c r="X1863">
        <v>0</v>
      </c>
      <c r="Y1863">
        <v>-0.1</v>
      </c>
      <c r="Z1863">
        <v>0</v>
      </c>
      <c r="AA1863">
        <v>0</v>
      </c>
    </row>
    <row r="1864" spans="1:27" x14ac:dyDescent="0.25">
      <c r="A1864" t="s">
        <v>1872</v>
      </c>
      <c r="B1864" t="s">
        <v>1873</v>
      </c>
      <c r="C1864" t="s">
        <v>20877</v>
      </c>
      <c r="D1864">
        <v>1</v>
      </c>
      <c r="E1864">
        <v>1</v>
      </c>
      <c r="F1864">
        <v>0</v>
      </c>
      <c r="G1864">
        <v>0</v>
      </c>
      <c r="H1864">
        <v>0</v>
      </c>
      <c r="I1864">
        <v>0</v>
      </c>
      <c r="J1864">
        <v>0</v>
      </c>
      <c r="K1864">
        <v>0</v>
      </c>
      <c r="L1864">
        <v>0</v>
      </c>
      <c r="M1864">
        <v>0</v>
      </c>
      <c r="N1864">
        <v>0</v>
      </c>
      <c r="O1864">
        <v>0</v>
      </c>
      <c r="P1864">
        <v>0</v>
      </c>
      <c r="Q1864">
        <v>0.22800000000000001</v>
      </c>
      <c r="R1864">
        <v>0.26800000000000002</v>
      </c>
      <c r="S1864">
        <v>0.28899999999999998</v>
      </c>
      <c r="T1864">
        <v>0.55700000000000005</v>
      </c>
      <c r="U1864">
        <v>0.247</v>
      </c>
      <c r="V1864">
        <v>58</v>
      </c>
      <c r="W1864">
        <v>0</v>
      </c>
      <c r="X1864">
        <v>0</v>
      </c>
      <c r="Y1864">
        <v>0</v>
      </c>
      <c r="Z1864">
        <v>0</v>
      </c>
      <c r="AA1864">
        <v>0</v>
      </c>
    </row>
    <row r="1865" spans="1:27" x14ac:dyDescent="0.25">
      <c r="A1865" t="s">
        <v>21068</v>
      </c>
      <c r="B1865" t="s">
        <v>21069</v>
      </c>
      <c r="C1865" t="s">
        <v>1</v>
      </c>
      <c r="D1865">
        <v>1</v>
      </c>
      <c r="E1865">
        <v>1</v>
      </c>
      <c r="F1865">
        <v>0</v>
      </c>
      <c r="G1865">
        <v>0</v>
      </c>
      <c r="H1865">
        <v>0</v>
      </c>
      <c r="I1865">
        <v>0</v>
      </c>
      <c r="J1865">
        <v>0</v>
      </c>
      <c r="K1865">
        <v>0</v>
      </c>
      <c r="L1865">
        <v>0</v>
      </c>
      <c r="M1865">
        <v>0</v>
      </c>
      <c r="N1865">
        <v>0</v>
      </c>
      <c r="O1865">
        <v>0</v>
      </c>
      <c r="P1865">
        <v>0</v>
      </c>
      <c r="Q1865">
        <v>0.20799999999999999</v>
      </c>
      <c r="R1865">
        <v>0.254</v>
      </c>
      <c r="S1865">
        <v>0.307</v>
      </c>
      <c r="T1865">
        <v>0.56100000000000005</v>
      </c>
      <c r="U1865">
        <v>0.246</v>
      </c>
      <c r="V1865">
        <v>51</v>
      </c>
      <c r="W1865">
        <v>0</v>
      </c>
      <c r="X1865">
        <v>0</v>
      </c>
      <c r="Y1865">
        <v>-0.1</v>
      </c>
      <c r="Z1865">
        <v>0</v>
      </c>
      <c r="AA1865">
        <v>0</v>
      </c>
    </row>
    <row r="1866" spans="1:27" x14ac:dyDescent="0.25">
      <c r="A1866" t="s">
        <v>21070</v>
      </c>
      <c r="B1866" t="s">
        <v>21071</v>
      </c>
      <c r="C1866" t="s">
        <v>1</v>
      </c>
      <c r="D1866">
        <v>1</v>
      </c>
      <c r="E1866">
        <v>1</v>
      </c>
      <c r="F1866">
        <v>0</v>
      </c>
      <c r="G1866">
        <v>0</v>
      </c>
      <c r="H1866">
        <v>0</v>
      </c>
      <c r="I1866">
        <v>0</v>
      </c>
      <c r="J1866">
        <v>0</v>
      </c>
      <c r="K1866">
        <v>0</v>
      </c>
      <c r="L1866">
        <v>0</v>
      </c>
      <c r="M1866">
        <v>0</v>
      </c>
      <c r="N1866">
        <v>0</v>
      </c>
      <c r="O1866">
        <v>0</v>
      </c>
      <c r="P1866">
        <v>0</v>
      </c>
      <c r="Q1866">
        <v>0.23100000000000001</v>
      </c>
      <c r="R1866">
        <v>0.26800000000000002</v>
      </c>
      <c r="S1866">
        <v>0.28699999999999998</v>
      </c>
      <c r="T1866">
        <v>0.55600000000000005</v>
      </c>
      <c r="U1866">
        <v>0.246</v>
      </c>
      <c r="V1866">
        <v>51</v>
      </c>
      <c r="W1866">
        <v>0</v>
      </c>
      <c r="X1866">
        <v>0</v>
      </c>
      <c r="Y1866">
        <v>-0.1</v>
      </c>
      <c r="Z1866">
        <v>0</v>
      </c>
      <c r="AA1866">
        <v>0</v>
      </c>
    </row>
    <row r="1867" spans="1:27" x14ac:dyDescent="0.25">
      <c r="A1867" t="s">
        <v>3378</v>
      </c>
      <c r="B1867" t="s">
        <v>3379</v>
      </c>
      <c r="C1867" t="s">
        <v>20889</v>
      </c>
      <c r="D1867">
        <v>1</v>
      </c>
      <c r="E1867">
        <v>1</v>
      </c>
      <c r="F1867">
        <v>0</v>
      </c>
      <c r="G1867">
        <v>0</v>
      </c>
      <c r="H1867">
        <v>0</v>
      </c>
      <c r="I1867">
        <v>0</v>
      </c>
      <c r="J1867">
        <v>0</v>
      </c>
      <c r="K1867">
        <v>0</v>
      </c>
      <c r="L1867">
        <v>0</v>
      </c>
      <c r="M1867">
        <v>0</v>
      </c>
      <c r="N1867">
        <v>0</v>
      </c>
      <c r="O1867">
        <v>0</v>
      </c>
      <c r="P1867">
        <v>0</v>
      </c>
      <c r="Q1867">
        <v>0.219</v>
      </c>
      <c r="R1867">
        <v>0.27900000000000003</v>
      </c>
      <c r="S1867">
        <v>0.26400000000000001</v>
      </c>
      <c r="T1867">
        <v>0.54300000000000004</v>
      </c>
      <c r="U1867">
        <v>0.246</v>
      </c>
      <c r="V1867">
        <v>55</v>
      </c>
      <c r="W1867">
        <v>0</v>
      </c>
      <c r="X1867">
        <v>0</v>
      </c>
      <c r="Y1867">
        <v>-0.1</v>
      </c>
      <c r="Z1867">
        <v>0</v>
      </c>
      <c r="AA1867">
        <v>0</v>
      </c>
    </row>
    <row r="1868" spans="1:27" x14ac:dyDescent="0.25">
      <c r="A1868" t="s">
        <v>2342</v>
      </c>
      <c r="B1868" t="s">
        <v>2343</v>
      </c>
      <c r="C1868" t="s">
        <v>20893</v>
      </c>
      <c r="D1868">
        <v>1</v>
      </c>
      <c r="E1868">
        <v>1</v>
      </c>
      <c r="F1868">
        <v>0</v>
      </c>
      <c r="G1868">
        <v>0</v>
      </c>
      <c r="H1868">
        <v>0</v>
      </c>
      <c r="I1868">
        <v>0</v>
      </c>
      <c r="J1868">
        <v>0</v>
      </c>
      <c r="K1868">
        <v>0</v>
      </c>
      <c r="L1868">
        <v>0</v>
      </c>
      <c r="M1868">
        <v>0</v>
      </c>
      <c r="N1868">
        <v>0</v>
      </c>
      <c r="O1868">
        <v>0</v>
      </c>
      <c r="P1868">
        <v>0</v>
      </c>
      <c r="Q1868">
        <v>0.216</v>
      </c>
      <c r="R1868">
        <v>0.26400000000000001</v>
      </c>
      <c r="S1868">
        <v>0.28899999999999998</v>
      </c>
      <c r="T1868">
        <v>0.55300000000000005</v>
      </c>
      <c r="U1868">
        <v>0.246</v>
      </c>
      <c r="V1868">
        <v>54</v>
      </c>
      <c r="W1868">
        <v>0</v>
      </c>
      <c r="X1868">
        <v>0</v>
      </c>
      <c r="Y1868">
        <v>-0.1</v>
      </c>
      <c r="Z1868">
        <v>0</v>
      </c>
      <c r="AA1868">
        <v>0</v>
      </c>
    </row>
    <row r="1869" spans="1:27" x14ac:dyDescent="0.25">
      <c r="A1869" t="s">
        <v>21072</v>
      </c>
      <c r="B1869" t="s">
        <v>21073</v>
      </c>
      <c r="C1869" t="s">
        <v>1</v>
      </c>
      <c r="D1869">
        <v>1</v>
      </c>
      <c r="E1869">
        <v>1</v>
      </c>
      <c r="F1869">
        <v>0</v>
      </c>
      <c r="G1869">
        <v>0</v>
      </c>
      <c r="H1869">
        <v>0</v>
      </c>
      <c r="I1869">
        <v>0</v>
      </c>
      <c r="J1869">
        <v>0</v>
      </c>
      <c r="K1869">
        <v>0</v>
      </c>
      <c r="L1869">
        <v>0</v>
      </c>
      <c r="M1869">
        <v>0</v>
      </c>
      <c r="N1869">
        <v>0</v>
      </c>
      <c r="O1869">
        <v>0</v>
      </c>
      <c r="P1869">
        <v>0</v>
      </c>
      <c r="Q1869">
        <v>0.22</v>
      </c>
      <c r="R1869">
        <v>0.25800000000000001</v>
      </c>
      <c r="S1869">
        <v>0.30499999999999999</v>
      </c>
      <c r="T1869">
        <v>0.56299999999999994</v>
      </c>
      <c r="U1869">
        <v>0.246</v>
      </c>
      <c r="V1869">
        <v>51</v>
      </c>
      <c r="W1869">
        <v>0</v>
      </c>
      <c r="X1869">
        <v>0</v>
      </c>
      <c r="Y1869">
        <v>-0.1</v>
      </c>
      <c r="Z1869">
        <v>0</v>
      </c>
      <c r="AA1869">
        <v>0</v>
      </c>
    </row>
    <row r="1870" spans="1:27" x14ac:dyDescent="0.25">
      <c r="A1870" t="s">
        <v>3307</v>
      </c>
      <c r="B1870" t="s">
        <v>3308</v>
      </c>
      <c r="C1870" t="s">
        <v>20895</v>
      </c>
      <c r="D1870">
        <v>1</v>
      </c>
      <c r="E1870">
        <v>1</v>
      </c>
      <c r="F1870">
        <v>0</v>
      </c>
      <c r="G1870">
        <v>0</v>
      </c>
      <c r="H1870">
        <v>0</v>
      </c>
      <c r="I1870">
        <v>0</v>
      </c>
      <c r="J1870">
        <v>0</v>
      </c>
      <c r="K1870">
        <v>0</v>
      </c>
      <c r="L1870">
        <v>0</v>
      </c>
      <c r="M1870">
        <v>0</v>
      </c>
      <c r="N1870">
        <v>0</v>
      </c>
      <c r="O1870">
        <v>0</v>
      </c>
      <c r="P1870">
        <v>0</v>
      </c>
      <c r="Q1870">
        <v>0.222</v>
      </c>
      <c r="R1870">
        <v>0.26600000000000001</v>
      </c>
      <c r="S1870">
        <v>0.28999999999999998</v>
      </c>
      <c r="T1870">
        <v>0.55600000000000005</v>
      </c>
      <c r="U1870">
        <v>0.246</v>
      </c>
      <c r="V1870">
        <v>54</v>
      </c>
      <c r="W1870">
        <v>0</v>
      </c>
      <c r="X1870">
        <v>0</v>
      </c>
      <c r="Y1870">
        <v>-0.1</v>
      </c>
      <c r="Z1870">
        <v>0</v>
      </c>
      <c r="AA1870">
        <v>0</v>
      </c>
    </row>
    <row r="1871" spans="1:27" x14ac:dyDescent="0.25">
      <c r="A1871" t="s">
        <v>3107</v>
      </c>
      <c r="B1871" t="s">
        <v>3108</v>
      </c>
      <c r="C1871" t="s">
        <v>20892</v>
      </c>
      <c r="D1871">
        <v>1</v>
      </c>
      <c r="E1871">
        <v>1</v>
      </c>
      <c r="F1871">
        <v>0</v>
      </c>
      <c r="G1871">
        <v>0</v>
      </c>
      <c r="H1871">
        <v>0</v>
      </c>
      <c r="I1871">
        <v>0</v>
      </c>
      <c r="J1871">
        <v>0</v>
      </c>
      <c r="K1871">
        <v>0</v>
      </c>
      <c r="L1871">
        <v>0</v>
      </c>
      <c r="M1871">
        <v>0</v>
      </c>
      <c r="N1871">
        <v>0</v>
      </c>
      <c r="O1871">
        <v>0</v>
      </c>
      <c r="P1871">
        <v>0</v>
      </c>
      <c r="Q1871">
        <v>0.223</v>
      </c>
      <c r="R1871">
        <v>0.26</v>
      </c>
      <c r="S1871">
        <v>0.29799999999999999</v>
      </c>
      <c r="T1871">
        <v>0.55700000000000005</v>
      </c>
      <c r="U1871">
        <v>0.246</v>
      </c>
      <c r="V1871">
        <v>50</v>
      </c>
      <c r="W1871">
        <v>0</v>
      </c>
      <c r="X1871">
        <v>0</v>
      </c>
      <c r="Y1871">
        <v>-0.1</v>
      </c>
      <c r="Z1871">
        <v>0</v>
      </c>
      <c r="AA1871">
        <v>0</v>
      </c>
    </row>
    <row r="1872" spans="1:27" x14ac:dyDescent="0.25">
      <c r="A1872" t="s">
        <v>3202</v>
      </c>
      <c r="B1872" t="s">
        <v>3203</v>
      </c>
      <c r="C1872" t="s">
        <v>20880</v>
      </c>
      <c r="D1872">
        <v>1</v>
      </c>
      <c r="E1872">
        <v>1</v>
      </c>
      <c r="F1872">
        <v>0</v>
      </c>
      <c r="G1872">
        <v>0</v>
      </c>
      <c r="H1872">
        <v>0</v>
      </c>
      <c r="I1872">
        <v>0</v>
      </c>
      <c r="J1872">
        <v>0</v>
      </c>
      <c r="K1872">
        <v>0</v>
      </c>
      <c r="L1872">
        <v>0</v>
      </c>
      <c r="M1872">
        <v>0</v>
      </c>
      <c r="N1872">
        <v>0</v>
      </c>
      <c r="O1872">
        <v>0</v>
      </c>
      <c r="P1872">
        <v>0</v>
      </c>
      <c r="Q1872">
        <v>0.22800000000000001</v>
      </c>
      <c r="R1872">
        <v>0.26500000000000001</v>
      </c>
      <c r="S1872">
        <v>0.29099999999999998</v>
      </c>
      <c r="T1872">
        <v>0.55600000000000005</v>
      </c>
      <c r="U1872">
        <v>0.246</v>
      </c>
      <c r="V1872">
        <v>45</v>
      </c>
      <c r="W1872">
        <v>0</v>
      </c>
      <c r="X1872">
        <v>0</v>
      </c>
      <c r="Y1872">
        <v>-0.1</v>
      </c>
      <c r="Z1872">
        <v>0</v>
      </c>
      <c r="AA1872">
        <v>0</v>
      </c>
    </row>
    <row r="1873" spans="1:27" x14ac:dyDescent="0.25">
      <c r="A1873" t="s">
        <v>3067</v>
      </c>
      <c r="B1873" t="s">
        <v>3068</v>
      </c>
      <c r="C1873" t="s">
        <v>20888</v>
      </c>
      <c r="D1873">
        <v>1</v>
      </c>
      <c r="E1873">
        <v>1</v>
      </c>
      <c r="F1873">
        <v>0</v>
      </c>
      <c r="G1873">
        <v>0</v>
      </c>
      <c r="H1873">
        <v>0</v>
      </c>
      <c r="I1873">
        <v>0</v>
      </c>
      <c r="J1873">
        <v>0</v>
      </c>
      <c r="K1873">
        <v>0</v>
      </c>
      <c r="L1873">
        <v>0</v>
      </c>
      <c r="M1873">
        <v>0</v>
      </c>
      <c r="N1873">
        <v>0</v>
      </c>
      <c r="O1873">
        <v>0</v>
      </c>
      <c r="P1873">
        <v>0</v>
      </c>
      <c r="Q1873">
        <v>0.20799999999999999</v>
      </c>
      <c r="R1873">
        <v>0.246</v>
      </c>
      <c r="S1873">
        <v>0.31900000000000001</v>
      </c>
      <c r="T1873">
        <v>0.56499999999999995</v>
      </c>
      <c r="U1873">
        <v>0.246</v>
      </c>
      <c r="V1873">
        <v>50</v>
      </c>
      <c r="W1873">
        <v>0</v>
      </c>
      <c r="X1873">
        <v>0</v>
      </c>
      <c r="Y1873">
        <v>-0.1</v>
      </c>
      <c r="Z1873">
        <v>0</v>
      </c>
      <c r="AA1873">
        <v>0</v>
      </c>
    </row>
    <row r="1874" spans="1:27" x14ac:dyDescent="0.25">
      <c r="A1874" t="s">
        <v>3191</v>
      </c>
      <c r="B1874" t="s">
        <v>3192</v>
      </c>
      <c r="C1874" t="s">
        <v>20866</v>
      </c>
      <c r="D1874">
        <v>1</v>
      </c>
      <c r="E1874">
        <v>1</v>
      </c>
      <c r="F1874">
        <v>0</v>
      </c>
      <c r="G1874">
        <v>0</v>
      </c>
      <c r="H1874">
        <v>0</v>
      </c>
      <c r="I1874">
        <v>0</v>
      </c>
      <c r="J1874">
        <v>0</v>
      </c>
      <c r="K1874">
        <v>0</v>
      </c>
      <c r="L1874">
        <v>0</v>
      </c>
      <c r="M1874">
        <v>0</v>
      </c>
      <c r="N1874">
        <v>0</v>
      </c>
      <c r="O1874">
        <v>0</v>
      </c>
      <c r="P1874">
        <v>0</v>
      </c>
      <c r="Q1874">
        <v>0.20200000000000001</v>
      </c>
      <c r="R1874">
        <v>0.255</v>
      </c>
      <c r="S1874">
        <v>0.3</v>
      </c>
      <c r="T1874">
        <v>0.55400000000000005</v>
      </c>
      <c r="U1874">
        <v>0.246</v>
      </c>
      <c r="V1874">
        <v>50</v>
      </c>
      <c r="W1874">
        <v>0</v>
      </c>
      <c r="X1874">
        <v>0</v>
      </c>
      <c r="Y1874">
        <v>-0.1</v>
      </c>
      <c r="Z1874">
        <v>0</v>
      </c>
      <c r="AA1874">
        <v>0</v>
      </c>
    </row>
    <row r="1875" spans="1:27" x14ac:dyDescent="0.25">
      <c r="A1875" t="s">
        <v>2467</v>
      </c>
      <c r="B1875" t="s">
        <v>2468</v>
      </c>
      <c r="C1875" t="s">
        <v>20871</v>
      </c>
      <c r="D1875">
        <v>1</v>
      </c>
      <c r="E1875">
        <v>1</v>
      </c>
      <c r="F1875">
        <v>0</v>
      </c>
      <c r="G1875">
        <v>0</v>
      </c>
      <c r="H1875">
        <v>0</v>
      </c>
      <c r="I1875">
        <v>0</v>
      </c>
      <c r="J1875">
        <v>0</v>
      </c>
      <c r="K1875">
        <v>0</v>
      </c>
      <c r="L1875">
        <v>0</v>
      </c>
      <c r="M1875">
        <v>0</v>
      </c>
      <c r="N1875">
        <v>0</v>
      </c>
      <c r="O1875">
        <v>0</v>
      </c>
      <c r="P1875">
        <v>0</v>
      </c>
      <c r="Q1875">
        <v>0.22</v>
      </c>
      <c r="R1875">
        <v>0.26700000000000002</v>
      </c>
      <c r="S1875">
        <v>0.28599999999999998</v>
      </c>
      <c r="T1875">
        <v>0.55200000000000005</v>
      </c>
      <c r="U1875">
        <v>0.246</v>
      </c>
      <c r="V1875">
        <v>54</v>
      </c>
      <c r="W1875">
        <v>0</v>
      </c>
      <c r="X1875">
        <v>0</v>
      </c>
      <c r="Y1875">
        <v>-0.1</v>
      </c>
      <c r="Z1875">
        <v>0</v>
      </c>
      <c r="AA1875">
        <v>0</v>
      </c>
    </row>
    <row r="1876" spans="1:27" x14ac:dyDescent="0.25">
      <c r="A1876" t="s">
        <v>2380</v>
      </c>
      <c r="B1876" t="s">
        <v>2381</v>
      </c>
      <c r="C1876" t="s">
        <v>20881</v>
      </c>
      <c r="D1876">
        <v>1</v>
      </c>
      <c r="E1876">
        <v>1</v>
      </c>
      <c r="F1876">
        <v>0</v>
      </c>
      <c r="G1876">
        <v>0</v>
      </c>
      <c r="H1876">
        <v>0</v>
      </c>
      <c r="I1876">
        <v>0</v>
      </c>
      <c r="J1876">
        <v>0</v>
      </c>
      <c r="K1876">
        <v>0</v>
      </c>
      <c r="L1876">
        <v>0</v>
      </c>
      <c r="M1876">
        <v>0</v>
      </c>
      <c r="N1876">
        <v>0</v>
      </c>
      <c r="O1876">
        <v>0</v>
      </c>
      <c r="P1876">
        <v>0</v>
      </c>
      <c r="Q1876">
        <v>0.20499999999999999</v>
      </c>
      <c r="R1876">
        <v>0.24099999999999999</v>
      </c>
      <c r="S1876">
        <v>0.32100000000000001</v>
      </c>
      <c r="T1876">
        <v>0.56200000000000006</v>
      </c>
      <c r="U1876">
        <v>0.246</v>
      </c>
      <c r="V1876">
        <v>46</v>
      </c>
      <c r="W1876">
        <v>0</v>
      </c>
      <c r="X1876">
        <v>0</v>
      </c>
      <c r="Y1876">
        <v>-0.1</v>
      </c>
      <c r="Z1876">
        <v>0</v>
      </c>
      <c r="AA1876">
        <v>0</v>
      </c>
    </row>
    <row r="1877" spans="1:27" x14ac:dyDescent="0.25">
      <c r="A1877">
        <v>395</v>
      </c>
      <c r="B1877" t="s">
        <v>3541</v>
      </c>
      <c r="C1877" t="s">
        <v>20865</v>
      </c>
      <c r="D1877">
        <v>1</v>
      </c>
      <c r="E1877">
        <v>1</v>
      </c>
      <c r="F1877">
        <v>0</v>
      </c>
      <c r="G1877">
        <v>0</v>
      </c>
      <c r="H1877">
        <v>0</v>
      </c>
      <c r="I1877">
        <v>0</v>
      </c>
      <c r="J1877">
        <v>0</v>
      </c>
      <c r="K1877">
        <v>0</v>
      </c>
      <c r="L1877">
        <v>0</v>
      </c>
      <c r="M1877">
        <v>0</v>
      </c>
      <c r="N1877">
        <v>0</v>
      </c>
      <c r="O1877">
        <v>0</v>
      </c>
      <c r="P1877">
        <v>0</v>
      </c>
      <c r="Q1877">
        <v>0.215</v>
      </c>
      <c r="R1877">
        <v>0.26200000000000001</v>
      </c>
      <c r="S1877">
        <v>0.29099999999999998</v>
      </c>
      <c r="T1877">
        <v>0.55300000000000005</v>
      </c>
      <c r="U1877">
        <v>0.246</v>
      </c>
      <c r="V1877">
        <v>56</v>
      </c>
      <c r="W1877">
        <v>0</v>
      </c>
      <c r="X1877">
        <v>0</v>
      </c>
      <c r="Y1877">
        <v>-0.1</v>
      </c>
      <c r="Z1877">
        <v>0</v>
      </c>
      <c r="AA1877">
        <v>0</v>
      </c>
    </row>
    <row r="1878" spans="1:27" x14ac:dyDescent="0.25">
      <c r="A1878" t="s">
        <v>2568</v>
      </c>
      <c r="B1878" t="s">
        <v>2569</v>
      </c>
      <c r="C1878" t="s">
        <v>20866</v>
      </c>
      <c r="D1878">
        <v>1</v>
      </c>
      <c r="E1878">
        <v>1</v>
      </c>
      <c r="F1878">
        <v>0</v>
      </c>
      <c r="G1878">
        <v>0</v>
      </c>
      <c r="H1878">
        <v>0</v>
      </c>
      <c r="I1878">
        <v>0</v>
      </c>
      <c r="J1878">
        <v>0</v>
      </c>
      <c r="K1878">
        <v>0</v>
      </c>
      <c r="L1878">
        <v>0</v>
      </c>
      <c r="M1878">
        <v>0</v>
      </c>
      <c r="N1878">
        <v>0</v>
      </c>
      <c r="O1878">
        <v>0</v>
      </c>
      <c r="P1878">
        <v>0</v>
      </c>
      <c r="Q1878">
        <v>0.20699999999999999</v>
      </c>
      <c r="R1878">
        <v>0.26</v>
      </c>
      <c r="S1878">
        <v>0.29099999999999998</v>
      </c>
      <c r="T1878">
        <v>0.55100000000000005</v>
      </c>
      <c r="U1878">
        <v>0.246</v>
      </c>
      <c r="V1878">
        <v>50</v>
      </c>
      <c r="W1878">
        <v>0</v>
      </c>
      <c r="X1878">
        <v>0</v>
      </c>
      <c r="Y1878">
        <v>-0.1</v>
      </c>
      <c r="Z1878">
        <v>0</v>
      </c>
      <c r="AA1878">
        <v>0</v>
      </c>
    </row>
    <row r="1879" spans="1:27" x14ac:dyDescent="0.25">
      <c r="A1879" t="s">
        <v>3103</v>
      </c>
      <c r="B1879" t="s">
        <v>3104</v>
      </c>
      <c r="C1879" t="s">
        <v>20870</v>
      </c>
      <c r="D1879">
        <v>1</v>
      </c>
      <c r="E1879">
        <v>1</v>
      </c>
      <c r="F1879">
        <v>0</v>
      </c>
      <c r="G1879">
        <v>0</v>
      </c>
      <c r="H1879">
        <v>0</v>
      </c>
      <c r="I1879">
        <v>0</v>
      </c>
      <c r="J1879">
        <v>0</v>
      </c>
      <c r="K1879">
        <v>0</v>
      </c>
      <c r="L1879">
        <v>0</v>
      </c>
      <c r="M1879">
        <v>0</v>
      </c>
      <c r="N1879">
        <v>0</v>
      </c>
      <c r="O1879">
        <v>0</v>
      </c>
      <c r="P1879">
        <v>0</v>
      </c>
      <c r="Q1879">
        <v>0.223</v>
      </c>
      <c r="R1879">
        <v>0.26100000000000001</v>
      </c>
      <c r="S1879">
        <v>0.29399999999999998</v>
      </c>
      <c r="T1879">
        <v>0.55500000000000005</v>
      </c>
      <c r="U1879">
        <v>0.246</v>
      </c>
      <c r="V1879">
        <v>48</v>
      </c>
      <c r="W1879">
        <v>0</v>
      </c>
      <c r="X1879">
        <v>0</v>
      </c>
      <c r="Y1879">
        <v>-0.1</v>
      </c>
      <c r="Z1879">
        <v>0</v>
      </c>
      <c r="AA1879">
        <v>0</v>
      </c>
    </row>
    <row r="1880" spans="1:27" x14ac:dyDescent="0.25">
      <c r="A1880" t="s">
        <v>21074</v>
      </c>
      <c r="B1880" t="s">
        <v>21075</v>
      </c>
      <c r="C1880" t="s">
        <v>20876</v>
      </c>
      <c r="D1880">
        <v>1</v>
      </c>
      <c r="E1880">
        <v>1</v>
      </c>
      <c r="F1880">
        <v>0</v>
      </c>
      <c r="G1880">
        <v>0</v>
      </c>
      <c r="H1880">
        <v>0</v>
      </c>
      <c r="I1880">
        <v>0</v>
      </c>
      <c r="J1880">
        <v>0</v>
      </c>
      <c r="K1880">
        <v>0</v>
      </c>
      <c r="L1880">
        <v>0</v>
      </c>
      <c r="M1880">
        <v>0</v>
      </c>
      <c r="N1880">
        <v>0</v>
      </c>
      <c r="O1880">
        <v>0</v>
      </c>
      <c r="P1880">
        <v>0</v>
      </c>
      <c r="Q1880">
        <v>0.219</v>
      </c>
      <c r="R1880">
        <v>0.25600000000000001</v>
      </c>
      <c r="S1880">
        <v>0.3</v>
      </c>
      <c r="T1880">
        <v>0.55700000000000005</v>
      </c>
      <c r="U1880">
        <v>0.246</v>
      </c>
      <c r="V1880">
        <v>55</v>
      </c>
      <c r="W1880">
        <v>0</v>
      </c>
      <c r="X1880">
        <v>0</v>
      </c>
      <c r="Y1880">
        <v>-0.1</v>
      </c>
      <c r="Z1880">
        <v>0</v>
      </c>
      <c r="AA1880">
        <v>0</v>
      </c>
    </row>
    <row r="1881" spans="1:27" x14ac:dyDescent="0.25">
      <c r="A1881" t="s">
        <v>2956</v>
      </c>
      <c r="B1881" t="s">
        <v>2957</v>
      </c>
      <c r="C1881" t="s">
        <v>20867</v>
      </c>
      <c r="D1881">
        <v>1</v>
      </c>
      <c r="E1881">
        <v>1</v>
      </c>
      <c r="F1881">
        <v>0</v>
      </c>
      <c r="G1881">
        <v>0</v>
      </c>
      <c r="H1881">
        <v>0</v>
      </c>
      <c r="I1881">
        <v>0</v>
      </c>
      <c r="J1881">
        <v>0</v>
      </c>
      <c r="K1881">
        <v>0</v>
      </c>
      <c r="L1881">
        <v>0</v>
      </c>
      <c r="M1881">
        <v>0</v>
      </c>
      <c r="N1881">
        <v>0</v>
      </c>
      <c r="O1881">
        <v>0</v>
      </c>
      <c r="P1881">
        <v>0</v>
      </c>
      <c r="Q1881">
        <v>0.224</v>
      </c>
      <c r="R1881">
        <v>0.26100000000000001</v>
      </c>
      <c r="S1881">
        <v>0.29499999999999998</v>
      </c>
      <c r="T1881">
        <v>0.55600000000000005</v>
      </c>
      <c r="U1881">
        <v>0.246</v>
      </c>
      <c r="V1881">
        <v>50</v>
      </c>
      <c r="W1881">
        <v>0</v>
      </c>
      <c r="X1881">
        <v>0</v>
      </c>
      <c r="Y1881">
        <v>-0.1</v>
      </c>
      <c r="Z1881">
        <v>0</v>
      </c>
      <c r="AA1881">
        <v>0</v>
      </c>
    </row>
    <row r="1882" spans="1:27" x14ac:dyDescent="0.25">
      <c r="A1882" t="s">
        <v>1422</v>
      </c>
      <c r="B1882" t="s">
        <v>1423</v>
      </c>
      <c r="C1882" t="s">
        <v>20891</v>
      </c>
      <c r="D1882">
        <v>1</v>
      </c>
      <c r="E1882">
        <v>1</v>
      </c>
      <c r="F1882">
        <v>0</v>
      </c>
      <c r="G1882">
        <v>0</v>
      </c>
      <c r="H1882">
        <v>0</v>
      </c>
      <c r="I1882">
        <v>0</v>
      </c>
      <c r="J1882">
        <v>0</v>
      </c>
      <c r="K1882">
        <v>0</v>
      </c>
      <c r="L1882">
        <v>0</v>
      </c>
      <c r="M1882">
        <v>0</v>
      </c>
      <c r="N1882">
        <v>0</v>
      </c>
      <c r="O1882">
        <v>0</v>
      </c>
      <c r="P1882">
        <v>0</v>
      </c>
      <c r="Q1882">
        <v>0.216</v>
      </c>
      <c r="R1882">
        <v>0.25</v>
      </c>
      <c r="S1882">
        <v>0.312</v>
      </c>
      <c r="T1882">
        <v>0.56200000000000006</v>
      </c>
      <c r="U1882">
        <v>0.246</v>
      </c>
      <c r="V1882">
        <v>55</v>
      </c>
      <c r="W1882">
        <v>0</v>
      </c>
      <c r="X1882">
        <v>0</v>
      </c>
      <c r="Y1882">
        <v>-0.1</v>
      </c>
      <c r="Z1882">
        <v>0</v>
      </c>
      <c r="AA1882">
        <v>0</v>
      </c>
    </row>
    <row r="1883" spans="1:27" x14ac:dyDescent="0.25">
      <c r="A1883" t="s">
        <v>21076</v>
      </c>
      <c r="B1883" t="s">
        <v>21077</v>
      </c>
      <c r="C1883" t="s">
        <v>1</v>
      </c>
      <c r="D1883">
        <v>1</v>
      </c>
      <c r="E1883">
        <v>1</v>
      </c>
      <c r="F1883">
        <v>0</v>
      </c>
      <c r="G1883">
        <v>0</v>
      </c>
      <c r="H1883">
        <v>0</v>
      </c>
      <c r="I1883">
        <v>0</v>
      </c>
      <c r="J1883">
        <v>0</v>
      </c>
      <c r="K1883">
        <v>0</v>
      </c>
      <c r="L1883">
        <v>0</v>
      </c>
      <c r="M1883">
        <v>0</v>
      </c>
      <c r="N1883">
        <v>0</v>
      </c>
      <c r="O1883">
        <v>0</v>
      </c>
      <c r="P1883">
        <v>0</v>
      </c>
      <c r="Q1883">
        <v>0.22</v>
      </c>
      <c r="R1883">
        <v>0.25600000000000001</v>
      </c>
      <c r="S1883">
        <v>0.30099999999999999</v>
      </c>
      <c r="T1883">
        <v>0.55700000000000005</v>
      </c>
      <c r="U1883">
        <v>0.246</v>
      </c>
      <c r="V1883">
        <v>50</v>
      </c>
      <c r="W1883">
        <v>0</v>
      </c>
      <c r="X1883">
        <v>0</v>
      </c>
      <c r="Y1883">
        <v>-0.1</v>
      </c>
      <c r="Z1883">
        <v>0</v>
      </c>
      <c r="AA1883">
        <v>0</v>
      </c>
    </row>
    <row r="1884" spans="1:27" x14ac:dyDescent="0.25">
      <c r="A1884" t="s">
        <v>21078</v>
      </c>
      <c r="B1884" t="s">
        <v>21079</v>
      </c>
      <c r="C1884" t="s">
        <v>1</v>
      </c>
      <c r="D1884">
        <v>1</v>
      </c>
      <c r="E1884">
        <v>1</v>
      </c>
      <c r="F1884">
        <v>0</v>
      </c>
      <c r="G1884">
        <v>0</v>
      </c>
      <c r="H1884">
        <v>0</v>
      </c>
      <c r="I1884">
        <v>0</v>
      </c>
      <c r="J1884">
        <v>0</v>
      </c>
      <c r="K1884">
        <v>0</v>
      </c>
      <c r="L1884">
        <v>0</v>
      </c>
      <c r="M1884">
        <v>0</v>
      </c>
      <c r="N1884">
        <v>0</v>
      </c>
      <c r="O1884">
        <v>0</v>
      </c>
      <c r="P1884">
        <v>0</v>
      </c>
      <c r="Q1884">
        <v>0.20799999999999999</v>
      </c>
      <c r="R1884">
        <v>0.25600000000000001</v>
      </c>
      <c r="S1884">
        <v>0.3</v>
      </c>
      <c r="T1884">
        <v>0.55600000000000005</v>
      </c>
      <c r="U1884">
        <v>0.246</v>
      </c>
      <c r="V1884">
        <v>50</v>
      </c>
      <c r="W1884">
        <v>0</v>
      </c>
      <c r="X1884">
        <v>0</v>
      </c>
      <c r="Y1884">
        <v>-0.1</v>
      </c>
      <c r="Z1884">
        <v>0</v>
      </c>
      <c r="AA1884">
        <v>0</v>
      </c>
    </row>
    <row r="1885" spans="1:27" x14ac:dyDescent="0.25">
      <c r="A1885" t="s">
        <v>3111</v>
      </c>
      <c r="B1885" t="s">
        <v>3112</v>
      </c>
      <c r="C1885" t="s">
        <v>20875</v>
      </c>
      <c r="D1885">
        <v>1</v>
      </c>
      <c r="E1885">
        <v>1</v>
      </c>
      <c r="F1885">
        <v>0</v>
      </c>
      <c r="G1885">
        <v>0</v>
      </c>
      <c r="H1885">
        <v>0</v>
      </c>
      <c r="I1885">
        <v>0</v>
      </c>
      <c r="J1885">
        <v>0</v>
      </c>
      <c r="K1885">
        <v>0</v>
      </c>
      <c r="L1885">
        <v>0</v>
      </c>
      <c r="M1885">
        <v>0</v>
      </c>
      <c r="N1885">
        <v>0</v>
      </c>
      <c r="O1885">
        <v>0</v>
      </c>
      <c r="P1885">
        <v>0</v>
      </c>
      <c r="Q1885">
        <v>0.217</v>
      </c>
      <c r="R1885">
        <v>0.27400000000000002</v>
      </c>
      <c r="S1885">
        <v>0.27200000000000002</v>
      </c>
      <c r="T1885">
        <v>0.54600000000000004</v>
      </c>
      <c r="U1885">
        <v>0.246</v>
      </c>
      <c r="V1885">
        <v>49</v>
      </c>
      <c r="W1885">
        <v>0</v>
      </c>
      <c r="X1885">
        <v>0</v>
      </c>
      <c r="Y1885">
        <v>-0.1</v>
      </c>
      <c r="Z1885">
        <v>0</v>
      </c>
      <c r="AA1885">
        <v>0</v>
      </c>
    </row>
    <row r="1886" spans="1:27" x14ac:dyDescent="0.25">
      <c r="A1886" t="s">
        <v>1966</v>
      </c>
      <c r="B1886" t="s">
        <v>1967</v>
      </c>
      <c r="C1886" t="s">
        <v>20866</v>
      </c>
      <c r="D1886">
        <v>1</v>
      </c>
      <c r="E1886">
        <v>1</v>
      </c>
      <c r="F1886">
        <v>0</v>
      </c>
      <c r="G1886">
        <v>0</v>
      </c>
      <c r="H1886">
        <v>0</v>
      </c>
      <c r="I1886">
        <v>0</v>
      </c>
      <c r="J1886">
        <v>0</v>
      </c>
      <c r="K1886">
        <v>0</v>
      </c>
      <c r="L1886">
        <v>0</v>
      </c>
      <c r="M1886">
        <v>0</v>
      </c>
      <c r="N1886">
        <v>0</v>
      </c>
      <c r="O1886">
        <v>0</v>
      </c>
      <c r="P1886">
        <v>0</v>
      </c>
      <c r="Q1886">
        <v>0.219</v>
      </c>
      <c r="R1886">
        <v>0.255</v>
      </c>
      <c r="S1886">
        <v>0.30399999999999999</v>
      </c>
      <c r="T1886">
        <v>0.56000000000000005</v>
      </c>
      <c r="U1886">
        <v>0.246</v>
      </c>
      <c r="V1886">
        <v>50</v>
      </c>
      <c r="W1886">
        <v>0</v>
      </c>
      <c r="X1886">
        <v>0</v>
      </c>
      <c r="Y1886">
        <v>-0.1</v>
      </c>
      <c r="Z1886">
        <v>0</v>
      </c>
      <c r="AA1886">
        <v>0</v>
      </c>
    </row>
    <row r="1887" spans="1:27" x14ac:dyDescent="0.25">
      <c r="A1887" t="s">
        <v>2533</v>
      </c>
      <c r="B1887" t="s">
        <v>2534</v>
      </c>
      <c r="C1887" t="s">
        <v>20887</v>
      </c>
      <c r="D1887">
        <v>1</v>
      </c>
      <c r="E1887">
        <v>1</v>
      </c>
      <c r="F1887">
        <v>0</v>
      </c>
      <c r="G1887">
        <v>0</v>
      </c>
      <c r="H1887">
        <v>0</v>
      </c>
      <c r="I1887">
        <v>0</v>
      </c>
      <c r="J1887">
        <v>0</v>
      </c>
      <c r="K1887">
        <v>0</v>
      </c>
      <c r="L1887">
        <v>0</v>
      </c>
      <c r="M1887">
        <v>0</v>
      </c>
      <c r="N1887">
        <v>0</v>
      </c>
      <c r="O1887">
        <v>0</v>
      </c>
      <c r="P1887">
        <v>0</v>
      </c>
      <c r="Q1887">
        <v>0.19</v>
      </c>
      <c r="R1887">
        <v>0.26500000000000001</v>
      </c>
      <c r="S1887">
        <v>0.27800000000000002</v>
      </c>
      <c r="T1887">
        <v>0.54300000000000004</v>
      </c>
      <c r="U1887">
        <v>0.246</v>
      </c>
      <c r="V1887">
        <v>51</v>
      </c>
      <c r="W1887">
        <v>0</v>
      </c>
      <c r="X1887">
        <v>0</v>
      </c>
      <c r="Y1887">
        <v>-0.1</v>
      </c>
      <c r="Z1887">
        <v>0</v>
      </c>
      <c r="AA1887">
        <v>0</v>
      </c>
    </row>
    <row r="1888" spans="1:27" x14ac:dyDescent="0.25">
      <c r="A1888" t="s">
        <v>3109</v>
      </c>
      <c r="B1888" t="s">
        <v>3110</v>
      </c>
      <c r="C1888" t="s">
        <v>20882</v>
      </c>
      <c r="D1888">
        <v>1</v>
      </c>
      <c r="E1888">
        <v>1</v>
      </c>
      <c r="F1888">
        <v>0</v>
      </c>
      <c r="G1888">
        <v>0</v>
      </c>
      <c r="H1888">
        <v>0</v>
      </c>
      <c r="I1888">
        <v>0</v>
      </c>
      <c r="J1888">
        <v>0</v>
      </c>
      <c r="K1888">
        <v>0</v>
      </c>
      <c r="L1888">
        <v>0</v>
      </c>
      <c r="M1888">
        <v>0</v>
      </c>
      <c r="N1888">
        <v>0</v>
      </c>
      <c r="O1888">
        <v>0</v>
      </c>
      <c r="P1888">
        <v>0</v>
      </c>
      <c r="Q1888">
        <v>0.20499999999999999</v>
      </c>
      <c r="R1888">
        <v>0.25</v>
      </c>
      <c r="S1888">
        <v>0.307</v>
      </c>
      <c r="T1888">
        <v>0.55700000000000005</v>
      </c>
      <c r="U1888">
        <v>0.246</v>
      </c>
      <c r="V1888">
        <v>48</v>
      </c>
      <c r="W1888">
        <v>0</v>
      </c>
      <c r="X1888">
        <v>0</v>
      </c>
      <c r="Y1888">
        <v>-0.1</v>
      </c>
      <c r="Z1888">
        <v>0</v>
      </c>
      <c r="AA1888">
        <v>0</v>
      </c>
    </row>
    <row r="1889" spans="1:27" x14ac:dyDescent="0.25">
      <c r="A1889" t="s">
        <v>3075</v>
      </c>
      <c r="B1889" t="s">
        <v>3076</v>
      </c>
      <c r="C1889" t="s">
        <v>20892</v>
      </c>
      <c r="D1889">
        <v>1</v>
      </c>
      <c r="E1889">
        <v>1</v>
      </c>
      <c r="F1889">
        <v>0</v>
      </c>
      <c r="G1889">
        <v>0</v>
      </c>
      <c r="H1889">
        <v>0</v>
      </c>
      <c r="I1889">
        <v>0</v>
      </c>
      <c r="J1889">
        <v>0</v>
      </c>
      <c r="K1889">
        <v>0</v>
      </c>
      <c r="L1889">
        <v>0</v>
      </c>
      <c r="M1889">
        <v>0</v>
      </c>
      <c r="N1889">
        <v>0</v>
      </c>
      <c r="O1889">
        <v>0</v>
      </c>
      <c r="P1889">
        <v>0</v>
      </c>
      <c r="Q1889">
        <v>0.219</v>
      </c>
      <c r="R1889">
        <v>0.24399999999999999</v>
      </c>
      <c r="S1889">
        <v>0.32</v>
      </c>
      <c r="T1889">
        <v>0.56399999999999995</v>
      </c>
      <c r="U1889">
        <v>0.246</v>
      </c>
      <c r="V1889">
        <v>50</v>
      </c>
      <c r="W1889">
        <v>0</v>
      </c>
      <c r="X1889">
        <v>0</v>
      </c>
      <c r="Y1889">
        <v>-0.1</v>
      </c>
      <c r="Z1889">
        <v>0</v>
      </c>
      <c r="AA1889">
        <v>0</v>
      </c>
    </row>
    <row r="1890" spans="1:27" x14ac:dyDescent="0.25">
      <c r="A1890" t="s">
        <v>21080</v>
      </c>
      <c r="B1890" t="s">
        <v>21081</v>
      </c>
      <c r="C1890" t="s">
        <v>1</v>
      </c>
      <c r="D1890">
        <v>1</v>
      </c>
      <c r="E1890">
        <v>1</v>
      </c>
      <c r="F1890">
        <v>0</v>
      </c>
      <c r="G1890">
        <v>0</v>
      </c>
      <c r="H1890">
        <v>0</v>
      </c>
      <c r="I1890">
        <v>0</v>
      </c>
      <c r="J1890">
        <v>0</v>
      </c>
      <c r="K1890">
        <v>0</v>
      </c>
      <c r="L1890">
        <v>0</v>
      </c>
      <c r="M1890">
        <v>0</v>
      </c>
      <c r="N1890">
        <v>0</v>
      </c>
      <c r="O1890">
        <v>0</v>
      </c>
      <c r="P1890">
        <v>0</v>
      </c>
      <c r="Q1890">
        <v>0.22700000000000001</v>
      </c>
      <c r="R1890">
        <v>0.26100000000000001</v>
      </c>
      <c r="S1890">
        <v>0.29399999999999998</v>
      </c>
      <c r="T1890">
        <v>0.55600000000000005</v>
      </c>
      <c r="U1890">
        <v>0.246</v>
      </c>
      <c r="V1890">
        <v>50</v>
      </c>
      <c r="W1890">
        <v>0</v>
      </c>
      <c r="X1890">
        <v>0</v>
      </c>
      <c r="Y1890">
        <v>-0.1</v>
      </c>
      <c r="Z1890">
        <v>0</v>
      </c>
      <c r="AA1890">
        <v>0</v>
      </c>
    </row>
    <row r="1891" spans="1:27" x14ac:dyDescent="0.25">
      <c r="A1891" t="s">
        <v>21082</v>
      </c>
      <c r="B1891" t="s">
        <v>3313</v>
      </c>
      <c r="C1891" t="s">
        <v>1</v>
      </c>
      <c r="D1891">
        <v>1</v>
      </c>
      <c r="E1891">
        <v>1</v>
      </c>
      <c r="F1891">
        <v>0</v>
      </c>
      <c r="G1891">
        <v>0</v>
      </c>
      <c r="H1891">
        <v>0</v>
      </c>
      <c r="I1891">
        <v>0</v>
      </c>
      <c r="J1891">
        <v>0</v>
      </c>
      <c r="K1891">
        <v>0</v>
      </c>
      <c r="L1891">
        <v>0</v>
      </c>
      <c r="M1891">
        <v>0</v>
      </c>
      <c r="N1891">
        <v>0</v>
      </c>
      <c r="O1891">
        <v>0</v>
      </c>
      <c r="P1891">
        <v>0</v>
      </c>
      <c r="Q1891">
        <v>0.19600000000000001</v>
      </c>
      <c r="R1891">
        <v>0.248</v>
      </c>
      <c r="S1891">
        <v>0.309</v>
      </c>
      <c r="T1891">
        <v>0.55700000000000005</v>
      </c>
      <c r="U1891">
        <v>0.246</v>
      </c>
      <c r="V1891">
        <v>50</v>
      </c>
      <c r="W1891">
        <v>0</v>
      </c>
      <c r="X1891">
        <v>0</v>
      </c>
      <c r="Y1891">
        <v>-0.1</v>
      </c>
      <c r="Z1891">
        <v>0</v>
      </c>
      <c r="AA1891">
        <v>0</v>
      </c>
    </row>
    <row r="1892" spans="1:27" x14ac:dyDescent="0.25">
      <c r="A1892" t="s">
        <v>21083</v>
      </c>
      <c r="B1892" t="s">
        <v>21084</v>
      </c>
      <c r="C1892" t="s">
        <v>1</v>
      </c>
      <c r="D1892">
        <v>1</v>
      </c>
      <c r="E1892">
        <v>1</v>
      </c>
      <c r="F1892">
        <v>0</v>
      </c>
      <c r="G1892">
        <v>0</v>
      </c>
      <c r="H1892">
        <v>0</v>
      </c>
      <c r="I1892">
        <v>0</v>
      </c>
      <c r="J1892">
        <v>0</v>
      </c>
      <c r="K1892">
        <v>0</v>
      </c>
      <c r="L1892">
        <v>0</v>
      </c>
      <c r="M1892">
        <v>0</v>
      </c>
      <c r="N1892">
        <v>0</v>
      </c>
      <c r="O1892">
        <v>0</v>
      </c>
      <c r="P1892">
        <v>0</v>
      </c>
      <c r="Q1892">
        <v>0.22500000000000001</v>
      </c>
      <c r="R1892">
        <v>0.25900000000000001</v>
      </c>
      <c r="S1892">
        <v>0.29899999999999999</v>
      </c>
      <c r="T1892">
        <v>0.55700000000000005</v>
      </c>
      <c r="U1892">
        <v>0.246</v>
      </c>
      <c r="V1892">
        <v>50</v>
      </c>
      <c r="W1892">
        <v>0</v>
      </c>
      <c r="X1892">
        <v>0</v>
      </c>
      <c r="Y1892">
        <v>-0.1</v>
      </c>
      <c r="Z1892">
        <v>0</v>
      </c>
      <c r="AA1892">
        <v>0</v>
      </c>
    </row>
    <row r="1893" spans="1:27" x14ac:dyDescent="0.25">
      <c r="A1893" t="s">
        <v>2591</v>
      </c>
      <c r="B1893" t="s">
        <v>2592</v>
      </c>
      <c r="C1893" t="s">
        <v>20895</v>
      </c>
      <c r="D1893">
        <v>1</v>
      </c>
      <c r="E1893">
        <v>1</v>
      </c>
      <c r="F1893">
        <v>0</v>
      </c>
      <c r="G1893">
        <v>0</v>
      </c>
      <c r="H1893">
        <v>0</v>
      </c>
      <c r="I1893">
        <v>0</v>
      </c>
      <c r="J1893">
        <v>0</v>
      </c>
      <c r="K1893">
        <v>0</v>
      </c>
      <c r="L1893">
        <v>0</v>
      </c>
      <c r="M1893">
        <v>0</v>
      </c>
      <c r="N1893">
        <v>0</v>
      </c>
      <c r="O1893">
        <v>0</v>
      </c>
      <c r="P1893">
        <v>0</v>
      </c>
      <c r="Q1893">
        <v>0.20300000000000001</v>
      </c>
      <c r="R1893">
        <v>0.26300000000000001</v>
      </c>
      <c r="S1893">
        <v>0.28699999999999998</v>
      </c>
      <c r="T1893">
        <v>0.55000000000000004</v>
      </c>
      <c r="U1893">
        <v>0.246</v>
      </c>
      <c r="V1893">
        <v>54</v>
      </c>
      <c r="W1893">
        <v>0</v>
      </c>
      <c r="X1893">
        <v>0</v>
      </c>
      <c r="Y1893">
        <v>-0.1</v>
      </c>
      <c r="Z1893">
        <v>0</v>
      </c>
      <c r="AA1893">
        <v>0</v>
      </c>
    </row>
    <row r="1894" spans="1:27" x14ac:dyDescent="0.25">
      <c r="A1894" t="s">
        <v>2091</v>
      </c>
      <c r="B1894" t="s">
        <v>2092</v>
      </c>
      <c r="C1894" t="s">
        <v>20878</v>
      </c>
      <c r="D1894">
        <v>1</v>
      </c>
      <c r="E1894">
        <v>1</v>
      </c>
      <c r="F1894">
        <v>0</v>
      </c>
      <c r="G1894">
        <v>0</v>
      </c>
      <c r="H1894">
        <v>0</v>
      </c>
      <c r="I1894">
        <v>0</v>
      </c>
      <c r="J1894">
        <v>0</v>
      </c>
      <c r="K1894">
        <v>0</v>
      </c>
      <c r="L1894">
        <v>0</v>
      </c>
      <c r="M1894">
        <v>0</v>
      </c>
      <c r="N1894">
        <v>0</v>
      </c>
      <c r="O1894">
        <v>0</v>
      </c>
      <c r="P1894">
        <v>0</v>
      </c>
      <c r="Q1894">
        <v>0.215</v>
      </c>
      <c r="R1894">
        <v>0.252</v>
      </c>
      <c r="S1894">
        <v>0.30499999999999999</v>
      </c>
      <c r="T1894">
        <v>0.55700000000000005</v>
      </c>
      <c r="U1894">
        <v>0.246</v>
      </c>
      <c r="V1894">
        <v>50</v>
      </c>
      <c r="W1894">
        <v>0</v>
      </c>
      <c r="X1894">
        <v>0</v>
      </c>
      <c r="Y1894">
        <v>-0.1</v>
      </c>
      <c r="Z1894">
        <v>0</v>
      </c>
      <c r="AA1894">
        <v>0</v>
      </c>
    </row>
    <row r="1895" spans="1:27" x14ac:dyDescent="0.25">
      <c r="A1895" t="s">
        <v>1300</v>
      </c>
      <c r="B1895" t="s">
        <v>1301</v>
      </c>
      <c r="C1895" t="s">
        <v>20890</v>
      </c>
      <c r="D1895">
        <v>1</v>
      </c>
      <c r="E1895">
        <v>1</v>
      </c>
      <c r="F1895">
        <v>0</v>
      </c>
      <c r="G1895">
        <v>0</v>
      </c>
      <c r="H1895">
        <v>0</v>
      </c>
      <c r="I1895">
        <v>0</v>
      </c>
      <c r="J1895">
        <v>0</v>
      </c>
      <c r="K1895">
        <v>0</v>
      </c>
      <c r="L1895">
        <v>0</v>
      </c>
      <c r="M1895">
        <v>0</v>
      </c>
      <c r="N1895">
        <v>0</v>
      </c>
      <c r="O1895">
        <v>0</v>
      </c>
      <c r="P1895">
        <v>0</v>
      </c>
      <c r="Q1895">
        <v>0.223</v>
      </c>
      <c r="R1895">
        <v>0.25900000000000001</v>
      </c>
      <c r="S1895">
        <v>0.29699999999999999</v>
      </c>
      <c r="T1895">
        <v>0.55600000000000005</v>
      </c>
      <c r="U1895">
        <v>0.246</v>
      </c>
      <c r="V1895">
        <v>56</v>
      </c>
      <c r="W1895">
        <v>0</v>
      </c>
      <c r="X1895">
        <v>0</v>
      </c>
      <c r="Y1895">
        <v>-0.1</v>
      </c>
      <c r="Z1895">
        <v>0</v>
      </c>
      <c r="AA1895">
        <v>0</v>
      </c>
    </row>
    <row r="1896" spans="1:27" x14ac:dyDescent="0.25">
      <c r="A1896" t="s">
        <v>3030</v>
      </c>
      <c r="B1896" t="s">
        <v>3031</v>
      </c>
      <c r="C1896" t="s">
        <v>20885</v>
      </c>
      <c r="D1896">
        <v>1</v>
      </c>
      <c r="E1896">
        <v>1</v>
      </c>
      <c r="F1896">
        <v>0</v>
      </c>
      <c r="G1896">
        <v>0</v>
      </c>
      <c r="H1896">
        <v>0</v>
      </c>
      <c r="I1896">
        <v>0</v>
      </c>
      <c r="J1896">
        <v>0</v>
      </c>
      <c r="K1896">
        <v>0</v>
      </c>
      <c r="L1896">
        <v>0</v>
      </c>
      <c r="M1896">
        <v>0</v>
      </c>
      <c r="N1896">
        <v>0</v>
      </c>
      <c r="O1896">
        <v>0</v>
      </c>
      <c r="P1896">
        <v>0</v>
      </c>
      <c r="Q1896">
        <v>0.216</v>
      </c>
      <c r="R1896">
        <v>0.25800000000000001</v>
      </c>
      <c r="S1896">
        <v>0.29899999999999999</v>
      </c>
      <c r="T1896">
        <v>0.55800000000000005</v>
      </c>
      <c r="U1896">
        <v>0.246</v>
      </c>
      <c r="V1896">
        <v>52</v>
      </c>
      <c r="W1896">
        <v>0</v>
      </c>
      <c r="X1896">
        <v>0</v>
      </c>
      <c r="Y1896">
        <v>-0.1</v>
      </c>
      <c r="Z1896">
        <v>0</v>
      </c>
      <c r="AA1896">
        <v>0</v>
      </c>
    </row>
    <row r="1897" spans="1:27" x14ac:dyDescent="0.25">
      <c r="A1897" t="s">
        <v>2586</v>
      </c>
      <c r="B1897" t="s">
        <v>2587</v>
      </c>
      <c r="C1897" t="s">
        <v>1</v>
      </c>
      <c r="D1897">
        <v>1</v>
      </c>
      <c r="E1897">
        <v>1</v>
      </c>
      <c r="F1897">
        <v>0</v>
      </c>
      <c r="G1897">
        <v>0</v>
      </c>
      <c r="H1897">
        <v>0</v>
      </c>
      <c r="I1897">
        <v>0</v>
      </c>
      <c r="J1897">
        <v>0</v>
      </c>
      <c r="K1897">
        <v>0</v>
      </c>
      <c r="L1897">
        <v>0</v>
      </c>
      <c r="M1897">
        <v>0</v>
      </c>
      <c r="N1897">
        <v>0</v>
      </c>
      <c r="O1897">
        <v>0</v>
      </c>
      <c r="P1897">
        <v>0</v>
      </c>
      <c r="Q1897">
        <v>0.217</v>
      </c>
      <c r="R1897">
        <v>0.25700000000000001</v>
      </c>
      <c r="S1897">
        <v>0.3</v>
      </c>
      <c r="T1897">
        <v>0.55600000000000005</v>
      </c>
      <c r="U1897">
        <v>0.245</v>
      </c>
      <c r="V1897">
        <v>50</v>
      </c>
      <c r="W1897">
        <v>0</v>
      </c>
      <c r="X1897">
        <v>0</v>
      </c>
      <c r="Y1897">
        <v>-0.1</v>
      </c>
      <c r="Z1897">
        <v>0</v>
      </c>
      <c r="AA1897">
        <v>0</v>
      </c>
    </row>
    <row r="1898" spans="1:27" x14ac:dyDescent="0.25">
      <c r="A1898" t="s">
        <v>21085</v>
      </c>
      <c r="B1898" t="s">
        <v>21086</v>
      </c>
      <c r="C1898" t="s">
        <v>20876</v>
      </c>
      <c r="D1898">
        <v>1</v>
      </c>
      <c r="E1898">
        <v>1</v>
      </c>
      <c r="F1898">
        <v>0</v>
      </c>
      <c r="G1898">
        <v>0</v>
      </c>
      <c r="H1898">
        <v>0</v>
      </c>
      <c r="I1898">
        <v>0</v>
      </c>
      <c r="J1898">
        <v>0</v>
      </c>
      <c r="K1898">
        <v>0</v>
      </c>
      <c r="L1898">
        <v>0</v>
      </c>
      <c r="M1898">
        <v>0</v>
      </c>
      <c r="N1898">
        <v>0</v>
      </c>
      <c r="O1898">
        <v>0</v>
      </c>
      <c r="P1898">
        <v>0</v>
      </c>
      <c r="Q1898">
        <v>0.216</v>
      </c>
      <c r="R1898">
        <v>0.25900000000000001</v>
      </c>
      <c r="S1898">
        <v>0.29399999999999998</v>
      </c>
      <c r="T1898">
        <v>0.55300000000000005</v>
      </c>
      <c r="U1898">
        <v>0.245</v>
      </c>
      <c r="V1898">
        <v>54</v>
      </c>
      <c r="W1898">
        <v>0</v>
      </c>
      <c r="X1898">
        <v>0</v>
      </c>
      <c r="Y1898">
        <v>-0.1</v>
      </c>
      <c r="Z1898">
        <v>0</v>
      </c>
      <c r="AA1898">
        <v>0</v>
      </c>
    </row>
    <row r="1899" spans="1:27" x14ac:dyDescent="0.25">
      <c r="A1899">
        <v>1829</v>
      </c>
      <c r="B1899" t="s">
        <v>3277</v>
      </c>
      <c r="C1899" t="s">
        <v>20892</v>
      </c>
      <c r="D1899">
        <v>1</v>
      </c>
      <c r="E1899">
        <v>1</v>
      </c>
      <c r="F1899">
        <v>0</v>
      </c>
      <c r="G1899">
        <v>0</v>
      </c>
      <c r="H1899">
        <v>0</v>
      </c>
      <c r="I1899">
        <v>0</v>
      </c>
      <c r="J1899">
        <v>0</v>
      </c>
      <c r="K1899">
        <v>0</v>
      </c>
      <c r="L1899">
        <v>0</v>
      </c>
      <c r="M1899">
        <v>0</v>
      </c>
      <c r="N1899">
        <v>0</v>
      </c>
      <c r="O1899">
        <v>0</v>
      </c>
      <c r="P1899">
        <v>0</v>
      </c>
      <c r="Q1899">
        <v>0.20399999999999999</v>
      </c>
      <c r="R1899">
        <v>0.25800000000000001</v>
      </c>
      <c r="S1899">
        <v>0.29599999999999999</v>
      </c>
      <c r="T1899">
        <v>0.55400000000000005</v>
      </c>
      <c r="U1899">
        <v>0.245</v>
      </c>
      <c r="V1899">
        <v>50</v>
      </c>
      <c r="W1899">
        <v>0</v>
      </c>
      <c r="X1899">
        <v>0</v>
      </c>
      <c r="Y1899">
        <v>-0.1</v>
      </c>
      <c r="Z1899">
        <v>0</v>
      </c>
      <c r="AA1899">
        <v>0</v>
      </c>
    </row>
    <row r="1900" spans="1:27" x14ac:dyDescent="0.25">
      <c r="A1900" t="s">
        <v>3299</v>
      </c>
      <c r="B1900" t="s">
        <v>3300</v>
      </c>
      <c r="C1900" t="s">
        <v>20866</v>
      </c>
      <c r="D1900">
        <v>1</v>
      </c>
      <c r="E1900">
        <v>1</v>
      </c>
      <c r="F1900">
        <v>0</v>
      </c>
      <c r="G1900">
        <v>0</v>
      </c>
      <c r="H1900">
        <v>0</v>
      </c>
      <c r="I1900">
        <v>0</v>
      </c>
      <c r="J1900">
        <v>0</v>
      </c>
      <c r="K1900">
        <v>0</v>
      </c>
      <c r="L1900">
        <v>0</v>
      </c>
      <c r="M1900">
        <v>0</v>
      </c>
      <c r="N1900">
        <v>0</v>
      </c>
      <c r="O1900">
        <v>0</v>
      </c>
      <c r="P1900">
        <v>0</v>
      </c>
      <c r="Q1900">
        <v>0.20699999999999999</v>
      </c>
      <c r="R1900">
        <v>0.26100000000000001</v>
      </c>
      <c r="S1900">
        <v>0.28899999999999998</v>
      </c>
      <c r="T1900">
        <v>0.55000000000000004</v>
      </c>
      <c r="U1900">
        <v>0.245</v>
      </c>
      <c r="V1900">
        <v>49</v>
      </c>
      <c r="W1900">
        <v>0</v>
      </c>
      <c r="X1900">
        <v>0</v>
      </c>
      <c r="Y1900">
        <v>-0.1</v>
      </c>
      <c r="Z1900">
        <v>0</v>
      </c>
      <c r="AA1900">
        <v>0</v>
      </c>
    </row>
    <row r="1901" spans="1:27" x14ac:dyDescent="0.25">
      <c r="A1901" t="s">
        <v>19889</v>
      </c>
      <c r="B1901" t="s">
        <v>19886</v>
      </c>
      <c r="C1901" t="s">
        <v>20881</v>
      </c>
      <c r="D1901">
        <v>1</v>
      </c>
      <c r="E1901">
        <v>1</v>
      </c>
      <c r="F1901">
        <v>0</v>
      </c>
      <c r="G1901">
        <v>0</v>
      </c>
      <c r="H1901">
        <v>0</v>
      </c>
      <c r="I1901">
        <v>0</v>
      </c>
      <c r="J1901">
        <v>0</v>
      </c>
      <c r="K1901">
        <v>0</v>
      </c>
      <c r="L1901">
        <v>0</v>
      </c>
      <c r="M1901">
        <v>0</v>
      </c>
      <c r="N1901">
        <v>0</v>
      </c>
      <c r="O1901">
        <v>0</v>
      </c>
      <c r="P1901">
        <v>0</v>
      </c>
      <c r="Q1901">
        <v>0.21</v>
      </c>
      <c r="R1901">
        <v>0.26</v>
      </c>
      <c r="S1901">
        <v>0.29299999999999998</v>
      </c>
      <c r="T1901">
        <v>0.55300000000000005</v>
      </c>
      <c r="U1901">
        <v>0.245</v>
      </c>
      <c r="V1901">
        <v>45</v>
      </c>
      <c r="W1901">
        <v>0</v>
      </c>
      <c r="X1901">
        <v>0</v>
      </c>
      <c r="Y1901">
        <v>-0.1</v>
      </c>
      <c r="Z1901">
        <v>0</v>
      </c>
      <c r="AA1901">
        <v>0</v>
      </c>
    </row>
    <row r="1902" spans="1:27" x14ac:dyDescent="0.25">
      <c r="A1902" t="s">
        <v>2392</v>
      </c>
      <c r="B1902" t="s">
        <v>2393</v>
      </c>
      <c r="C1902" t="s">
        <v>20873</v>
      </c>
      <c r="D1902">
        <v>1</v>
      </c>
      <c r="E1902">
        <v>1</v>
      </c>
      <c r="F1902">
        <v>0</v>
      </c>
      <c r="G1902">
        <v>0</v>
      </c>
      <c r="H1902">
        <v>0</v>
      </c>
      <c r="I1902">
        <v>0</v>
      </c>
      <c r="J1902">
        <v>0</v>
      </c>
      <c r="K1902">
        <v>0</v>
      </c>
      <c r="L1902">
        <v>0</v>
      </c>
      <c r="M1902">
        <v>0</v>
      </c>
      <c r="N1902">
        <v>0</v>
      </c>
      <c r="O1902">
        <v>0</v>
      </c>
      <c r="P1902">
        <v>0</v>
      </c>
      <c r="Q1902">
        <v>0.192</v>
      </c>
      <c r="R1902">
        <v>0.25700000000000001</v>
      </c>
      <c r="S1902">
        <v>0.29099999999999998</v>
      </c>
      <c r="T1902">
        <v>0.54800000000000004</v>
      </c>
      <c r="U1902">
        <v>0.245</v>
      </c>
      <c r="V1902">
        <v>49</v>
      </c>
      <c r="W1902">
        <v>0</v>
      </c>
      <c r="X1902">
        <v>0</v>
      </c>
      <c r="Y1902">
        <v>-0.1</v>
      </c>
      <c r="Z1902">
        <v>0</v>
      </c>
      <c r="AA1902">
        <v>0</v>
      </c>
    </row>
    <row r="1903" spans="1:27" x14ac:dyDescent="0.25">
      <c r="A1903" t="s">
        <v>3376</v>
      </c>
      <c r="B1903" t="s">
        <v>3377</v>
      </c>
      <c r="C1903" t="s">
        <v>20876</v>
      </c>
      <c r="D1903">
        <v>1</v>
      </c>
      <c r="E1903">
        <v>1</v>
      </c>
      <c r="F1903">
        <v>0</v>
      </c>
      <c r="G1903">
        <v>0</v>
      </c>
      <c r="H1903">
        <v>0</v>
      </c>
      <c r="I1903">
        <v>0</v>
      </c>
      <c r="J1903">
        <v>0</v>
      </c>
      <c r="K1903">
        <v>0</v>
      </c>
      <c r="L1903">
        <v>0</v>
      </c>
      <c r="M1903">
        <v>0</v>
      </c>
      <c r="N1903">
        <v>0</v>
      </c>
      <c r="O1903">
        <v>0</v>
      </c>
      <c r="P1903">
        <v>0</v>
      </c>
      <c r="Q1903">
        <v>0.215</v>
      </c>
      <c r="R1903">
        <v>0.26800000000000002</v>
      </c>
      <c r="S1903">
        <v>0.28000000000000003</v>
      </c>
      <c r="T1903">
        <v>0.54800000000000004</v>
      </c>
      <c r="U1903">
        <v>0.245</v>
      </c>
      <c r="V1903">
        <v>54</v>
      </c>
      <c r="W1903">
        <v>0</v>
      </c>
      <c r="X1903">
        <v>0</v>
      </c>
      <c r="Y1903">
        <v>-0.1</v>
      </c>
      <c r="Z1903">
        <v>0</v>
      </c>
      <c r="AA1903">
        <v>0</v>
      </c>
    </row>
    <row r="1904" spans="1:27" x14ac:dyDescent="0.25">
      <c r="A1904" t="s">
        <v>3235</v>
      </c>
      <c r="B1904" t="s">
        <v>3236</v>
      </c>
      <c r="C1904" t="s">
        <v>20867</v>
      </c>
      <c r="D1904">
        <v>1</v>
      </c>
      <c r="E1904">
        <v>1</v>
      </c>
      <c r="F1904">
        <v>0</v>
      </c>
      <c r="G1904">
        <v>0</v>
      </c>
      <c r="H1904">
        <v>0</v>
      </c>
      <c r="I1904">
        <v>0</v>
      </c>
      <c r="J1904">
        <v>0</v>
      </c>
      <c r="K1904">
        <v>0</v>
      </c>
      <c r="L1904">
        <v>0</v>
      </c>
      <c r="M1904">
        <v>0</v>
      </c>
      <c r="N1904">
        <v>0</v>
      </c>
      <c r="O1904">
        <v>0</v>
      </c>
      <c r="P1904">
        <v>0</v>
      </c>
      <c r="Q1904">
        <v>0.21299999999999999</v>
      </c>
      <c r="R1904">
        <v>0.26600000000000001</v>
      </c>
      <c r="S1904">
        <v>0.28499999999999998</v>
      </c>
      <c r="T1904">
        <v>0.55000000000000004</v>
      </c>
      <c r="U1904">
        <v>0.245</v>
      </c>
      <c r="V1904">
        <v>50</v>
      </c>
      <c r="W1904">
        <v>0</v>
      </c>
      <c r="X1904">
        <v>0</v>
      </c>
      <c r="Y1904">
        <v>-0.1</v>
      </c>
      <c r="Z1904">
        <v>0</v>
      </c>
      <c r="AA1904">
        <v>0</v>
      </c>
    </row>
    <row r="1905" spans="1:27" x14ac:dyDescent="0.25">
      <c r="A1905" t="s">
        <v>2928</v>
      </c>
      <c r="B1905" t="s">
        <v>2929</v>
      </c>
      <c r="C1905" t="s">
        <v>20867</v>
      </c>
      <c r="D1905">
        <v>1</v>
      </c>
      <c r="E1905">
        <v>1</v>
      </c>
      <c r="F1905">
        <v>0</v>
      </c>
      <c r="G1905">
        <v>0</v>
      </c>
      <c r="H1905">
        <v>0</v>
      </c>
      <c r="I1905">
        <v>0</v>
      </c>
      <c r="J1905">
        <v>0</v>
      </c>
      <c r="K1905">
        <v>0</v>
      </c>
      <c r="L1905">
        <v>0</v>
      </c>
      <c r="M1905">
        <v>0</v>
      </c>
      <c r="N1905">
        <v>0</v>
      </c>
      <c r="O1905">
        <v>0</v>
      </c>
      <c r="P1905">
        <v>0</v>
      </c>
      <c r="Q1905">
        <v>0.224</v>
      </c>
      <c r="R1905">
        <v>0.26</v>
      </c>
      <c r="S1905">
        <v>0.29199999999999998</v>
      </c>
      <c r="T1905">
        <v>0.55300000000000005</v>
      </c>
      <c r="U1905">
        <v>0.245</v>
      </c>
      <c r="V1905">
        <v>50</v>
      </c>
      <c r="W1905">
        <v>0</v>
      </c>
      <c r="X1905">
        <v>0</v>
      </c>
      <c r="Y1905">
        <v>-0.1</v>
      </c>
      <c r="Z1905">
        <v>0</v>
      </c>
      <c r="AA1905">
        <v>0</v>
      </c>
    </row>
    <row r="1906" spans="1:27" x14ac:dyDescent="0.25">
      <c r="A1906" t="s">
        <v>21087</v>
      </c>
      <c r="B1906" t="s">
        <v>21088</v>
      </c>
      <c r="C1906" t="s">
        <v>1</v>
      </c>
      <c r="D1906">
        <v>1</v>
      </c>
      <c r="E1906">
        <v>1</v>
      </c>
      <c r="F1906">
        <v>0</v>
      </c>
      <c r="G1906">
        <v>0</v>
      </c>
      <c r="H1906">
        <v>0</v>
      </c>
      <c r="I1906">
        <v>0</v>
      </c>
      <c r="J1906">
        <v>0</v>
      </c>
      <c r="K1906">
        <v>0</v>
      </c>
      <c r="L1906">
        <v>0</v>
      </c>
      <c r="M1906">
        <v>0</v>
      </c>
      <c r="N1906">
        <v>0</v>
      </c>
      <c r="O1906">
        <v>0</v>
      </c>
      <c r="P1906">
        <v>0</v>
      </c>
      <c r="Q1906">
        <v>0.219</v>
      </c>
      <c r="R1906">
        <v>0.255</v>
      </c>
      <c r="S1906">
        <v>0.3</v>
      </c>
      <c r="T1906">
        <v>0.55600000000000005</v>
      </c>
      <c r="U1906">
        <v>0.245</v>
      </c>
      <c r="V1906">
        <v>50</v>
      </c>
      <c r="W1906">
        <v>0</v>
      </c>
      <c r="X1906">
        <v>0</v>
      </c>
      <c r="Y1906">
        <v>-0.1</v>
      </c>
      <c r="Z1906">
        <v>0</v>
      </c>
      <c r="AA1906">
        <v>0</v>
      </c>
    </row>
    <row r="1907" spans="1:27" x14ac:dyDescent="0.25">
      <c r="A1907" t="s">
        <v>3134</v>
      </c>
      <c r="B1907" t="s">
        <v>3135</v>
      </c>
      <c r="C1907" t="s">
        <v>20873</v>
      </c>
      <c r="D1907">
        <v>1</v>
      </c>
      <c r="E1907">
        <v>1</v>
      </c>
      <c r="F1907">
        <v>0</v>
      </c>
      <c r="G1907">
        <v>0</v>
      </c>
      <c r="H1907">
        <v>0</v>
      </c>
      <c r="I1907">
        <v>0</v>
      </c>
      <c r="J1907">
        <v>0</v>
      </c>
      <c r="K1907">
        <v>0</v>
      </c>
      <c r="L1907">
        <v>0</v>
      </c>
      <c r="M1907">
        <v>0</v>
      </c>
      <c r="N1907">
        <v>0</v>
      </c>
      <c r="O1907">
        <v>0</v>
      </c>
      <c r="P1907">
        <v>0</v>
      </c>
      <c r="Q1907">
        <v>0.21299999999999999</v>
      </c>
      <c r="R1907">
        <v>0.254</v>
      </c>
      <c r="S1907">
        <v>0.3</v>
      </c>
      <c r="T1907">
        <v>0.55400000000000005</v>
      </c>
      <c r="U1907">
        <v>0.245</v>
      </c>
      <c r="V1907">
        <v>48</v>
      </c>
      <c r="W1907">
        <v>0</v>
      </c>
      <c r="X1907">
        <v>0</v>
      </c>
      <c r="Y1907">
        <v>-0.1</v>
      </c>
      <c r="Z1907">
        <v>0</v>
      </c>
      <c r="AA1907">
        <v>0</v>
      </c>
    </row>
    <row r="1908" spans="1:27" x14ac:dyDescent="0.25">
      <c r="A1908" t="s">
        <v>21089</v>
      </c>
      <c r="B1908" t="s">
        <v>21090</v>
      </c>
      <c r="C1908" t="s">
        <v>1</v>
      </c>
      <c r="D1908">
        <v>1</v>
      </c>
      <c r="E1908">
        <v>1</v>
      </c>
      <c r="F1908">
        <v>0</v>
      </c>
      <c r="G1908">
        <v>0</v>
      </c>
      <c r="H1908">
        <v>0</v>
      </c>
      <c r="I1908">
        <v>0</v>
      </c>
      <c r="J1908">
        <v>0</v>
      </c>
      <c r="K1908">
        <v>0</v>
      </c>
      <c r="L1908">
        <v>0</v>
      </c>
      <c r="M1908">
        <v>0</v>
      </c>
      <c r="N1908">
        <v>0</v>
      </c>
      <c r="O1908">
        <v>0</v>
      </c>
      <c r="P1908">
        <v>0</v>
      </c>
      <c r="Q1908">
        <v>0.214</v>
      </c>
      <c r="R1908">
        <v>0.249</v>
      </c>
      <c r="S1908">
        <v>0.307</v>
      </c>
      <c r="T1908">
        <v>0.55700000000000005</v>
      </c>
      <c r="U1908">
        <v>0.245</v>
      </c>
      <c r="V1908">
        <v>50</v>
      </c>
      <c r="W1908">
        <v>0</v>
      </c>
      <c r="X1908">
        <v>0</v>
      </c>
      <c r="Y1908">
        <v>-0.1</v>
      </c>
      <c r="Z1908">
        <v>0</v>
      </c>
      <c r="AA1908">
        <v>0</v>
      </c>
    </row>
    <row r="1909" spans="1:27" x14ac:dyDescent="0.25">
      <c r="A1909" t="s">
        <v>1976</v>
      </c>
      <c r="B1909" t="s">
        <v>21091</v>
      </c>
      <c r="C1909" t="s">
        <v>20876</v>
      </c>
      <c r="D1909">
        <v>1</v>
      </c>
      <c r="E1909">
        <v>1</v>
      </c>
      <c r="F1909">
        <v>0</v>
      </c>
      <c r="G1909">
        <v>0</v>
      </c>
      <c r="H1909">
        <v>0</v>
      </c>
      <c r="I1909">
        <v>0</v>
      </c>
      <c r="J1909">
        <v>0</v>
      </c>
      <c r="K1909">
        <v>0</v>
      </c>
      <c r="L1909">
        <v>0</v>
      </c>
      <c r="M1909">
        <v>0</v>
      </c>
      <c r="N1909">
        <v>0</v>
      </c>
      <c r="O1909">
        <v>0</v>
      </c>
      <c r="P1909">
        <v>0</v>
      </c>
      <c r="Q1909">
        <v>0.218</v>
      </c>
      <c r="R1909">
        <v>0.26500000000000001</v>
      </c>
      <c r="S1909">
        <v>0.28199999999999997</v>
      </c>
      <c r="T1909">
        <v>0.54700000000000004</v>
      </c>
      <c r="U1909">
        <v>0.245</v>
      </c>
      <c r="V1909">
        <v>54</v>
      </c>
      <c r="W1909">
        <v>0</v>
      </c>
      <c r="X1909">
        <v>0</v>
      </c>
      <c r="Y1909">
        <v>-0.1</v>
      </c>
      <c r="Z1909">
        <v>0</v>
      </c>
      <c r="AA1909">
        <v>0</v>
      </c>
    </row>
    <row r="1910" spans="1:27" x14ac:dyDescent="0.25">
      <c r="A1910" t="s">
        <v>3069</v>
      </c>
      <c r="B1910" t="s">
        <v>3070</v>
      </c>
      <c r="C1910" t="s">
        <v>20878</v>
      </c>
      <c r="D1910">
        <v>1</v>
      </c>
      <c r="E1910">
        <v>1</v>
      </c>
      <c r="F1910">
        <v>0</v>
      </c>
      <c r="G1910">
        <v>0</v>
      </c>
      <c r="H1910">
        <v>0</v>
      </c>
      <c r="I1910">
        <v>0</v>
      </c>
      <c r="J1910">
        <v>0</v>
      </c>
      <c r="K1910">
        <v>0</v>
      </c>
      <c r="L1910">
        <v>0</v>
      </c>
      <c r="M1910">
        <v>0</v>
      </c>
      <c r="N1910">
        <v>0</v>
      </c>
      <c r="O1910">
        <v>0</v>
      </c>
      <c r="P1910">
        <v>0</v>
      </c>
      <c r="Q1910">
        <v>0.20499999999999999</v>
      </c>
      <c r="R1910">
        <v>0.25900000000000001</v>
      </c>
      <c r="S1910">
        <v>0.28999999999999998</v>
      </c>
      <c r="T1910">
        <v>0.54900000000000004</v>
      </c>
      <c r="U1910">
        <v>0.245</v>
      </c>
      <c r="V1910">
        <v>49</v>
      </c>
      <c r="W1910">
        <v>0</v>
      </c>
      <c r="X1910">
        <v>0</v>
      </c>
      <c r="Y1910">
        <v>-0.1</v>
      </c>
      <c r="Z1910">
        <v>0</v>
      </c>
      <c r="AA1910">
        <v>0</v>
      </c>
    </row>
    <row r="1911" spans="1:27" x14ac:dyDescent="0.25">
      <c r="A1911">
        <v>1556</v>
      </c>
      <c r="B1911" t="s">
        <v>3628</v>
      </c>
      <c r="C1911" t="s">
        <v>20891</v>
      </c>
      <c r="D1911">
        <v>1</v>
      </c>
      <c r="E1911">
        <v>1</v>
      </c>
      <c r="F1911">
        <v>0</v>
      </c>
      <c r="G1911">
        <v>0</v>
      </c>
      <c r="H1911">
        <v>0</v>
      </c>
      <c r="I1911">
        <v>0</v>
      </c>
      <c r="J1911">
        <v>0</v>
      </c>
      <c r="K1911">
        <v>0</v>
      </c>
      <c r="L1911">
        <v>0</v>
      </c>
      <c r="M1911">
        <v>0</v>
      </c>
      <c r="N1911">
        <v>0</v>
      </c>
      <c r="O1911">
        <v>0</v>
      </c>
      <c r="P1911">
        <v>0</v>
      </c>
      <c r="Q1911">
        <v>0.217</v>
      </c>
      <c r="R1911">
        <v>0.25700000000000001</v>
      </c>
      <c r="S1911">
        <v>0.29699999999999999</v>
      </c>
      <c r="T1911">
        <v>0.55300000000000005</v>
      </c>
      <c r="U1911">
        <v>0.245</v>
      </c>
      <c r="V1911">
        <v>54</v>
      </c>
      <c r="W1911">
        <v>0</v>
      </c>
      <c r="X1911">
        <v>0</v>
      </c>
      <c r="Y1911">
        <v>-0.1</v>
      </c>
      <c r="Z1911">
        <v>0</v>
      </c>
      <c r="AA1911">
        <v>0</v>
      </c>
    </row>
    <row r="1912" spans="1:27" x14ac:dyDescent="0.25">
      <c r="A1912" t="s">
        <v>21092</v>
      </c>
      <c r="B1912" t="s">
        <v>21093</v>
      </c>
      <c r="C1912" t="s">
        <v>1</v>
      </c>
      <c r="D1912">
        <v>1</v>
      </c>
      <c r="E1912">
        <v>1</v>
      </c>
      <c r="F1912">
        <v>0</v>
      </c>
      <c r="G1912">
        <v>0</v>
      </c>
      <c r="H1912">
        <v>0</v>
      </c>
      <c r="I1912">
        <v>0</v>
      </c>
      <c r="J1912">
        <v>0</v>
      </c>
      <c r="K1912">
        <v>0</v>
      </c>
      <c r="L1912">
        <v>0</v>
      </c>
      <c r="M1912">
        <v>0</v>
      </c>
      <c r="N1912">
        <v>0</v>
      </c>
      <c r="O1912">
        <v>0</v>
      </c>
      <c r="P1912">
        <v>0</v>
      </c>
      <c r="Q1912">
        <v>0.18099999999999999</v>
      </c>
      <c r="R1912">
        <v>0.254</v>
      </c>
      <c r="S1912">
        <v>0.29299999999999998</v>
      </c>
      <c r="T1912">
        <v>0.54700000000000004</v>
      </c>
      <c r="U1912">
        <v>0.245</v>
      </c>
      <c r="V1912">
        <v>50</v>
      </c>
      <c r="W1912">
        <v>0</v>
      </c>
      <c r="X1912">
        <v>0</v>
      </c>
      <c r="Y1912">
        <v>-0.1</v>
      </c>
      <c r="Z1912">
        <v>0</v>
      </c>
      <c r="AA1912">
        <v>0</v>
      </c>
    </row>
    <row r="1913" spans="1:27" x14ac:dyDescent="0.25">
      <c r="A1913" t="s">
        <v>3010</v>
      </c>
      <c r="B1913" t="s">
        <v>3011</v>
      </c>
      <c r="C1913" t="s">
        <v>20883</v>
      </c>
      <c r="D1913">
        <v>1</v>
      </c>
      <c r="E1913">
        <v>1</v>
      </c>
      <c r="F1913">
        <v>0</v>
      </c>
      <c r="G1913">
        <v>0</v>
      </c>
      <c r="H1913">
        <v>0</v>
      </c>
      <c r="I1913">
        <v>0</v>
      </c>
      <c r="J1913">
        <v>0</v>
      </c>
      <c r="K1913">
        <v>0</v>
      </c>
      <c r="L1913">
        <v>0</v>
      </c>
      <c r="M1913">
        <v>0</v>
      </c>
      <c r="N1913">
        <v>0</v>
      </c>
      <c r="O1913">
        <v>0</v>
      </c>
      <c r="P1913">
        <v>0</v>
      </c>
      <c r="Q1913">
        <v>0.20100000000000001</v>
      </c>
      <c r="R1913">
        <v>0.23400000000000001</v>
      </c>
      <c r="S1913">
        <v>0.32700000000000001</v>
      </c>
      <c r="T1913">
        <v>0.56100000000000005</v>
      </c>
      <c r="U1913">
        <v>0.245</v>
      </c>
      <c r="V1913">
        <v>48</v>
      </c>
      <c r="W1913">
        <v>0</v>
      </c>
      <c r="X1913">
        <v>0</v>
      </c>
      <c r="Y1913">
        <v>-0.1</v>
      </c>
      <c r="Z1913">
        <v>0</v>
      </c>
      <c r="AA1913">
        <v>0</v>
      </c>
    </row>
    <row r="1914" spans="1:27" x14ac:dyDescent="0.25">
      <c r="A1914" t="s">
        <v>2272</v>
      </c>
      <c r="B1914" t="s">
        <v>2273</v>
      </c>
      <c r="C1914" t="s">
        <v>20890</v>
      </c>
      <c r="D1914">
        <v>1</v>
      </c>
      <c r="E1914">
        <v>1</v>
      </c>
      <c r="F1914">
        <v>0</v>
      </c>
      <c r="G1914">
        <v>0</v>
      </c>
      <c r="H1914">
        <v>0</v>
      </c>
      <c r="I1914">
        <v>0</v>
      </c>
      <c r="J1914">
        <v>0</v>
      </c>
      <c r="K1914">
        <v>0</v>
      </c>
      <c r="L1914">
        <v>0</v>
      </c>
      <c r="M1914">
        <v>0</v>
      </c>
      <c r="N1914">
        <v>0</v>
      </c>
      <c r="O1914">
        <v>0</v>
      </c>
      <c r="P1914">
        <v>0</v>
      </c>
      <c r="Q1914">
        <v>0.219</v>
      </c>
      <c r="R1914">
        <v>0.25900000000000001</v>
      </c>
      <c r="S1914">
        <v>0.29399999999999998</v>
      </c>
      <c r="T1914">
        <v>0.55300000000000005</v>
      </c>
      <c r="U1914">
        <v>0.245</v>
      </c>
      <c r="V1914">
        <v>55</v>
      </c>
      <c r="W1914">
        <v>0</v>
      </c>
      <c r="X1914">
        <v>0</v>
      </c>
      <c r="Y1914">
        <v>-0.1</v>
      </c>
      <c r="Z1914">
        <v>0</v>
      </c>
      <c r="AA1914">
        <v>0</v>
      </c>
    </row>
    <row r="1915" spans="1:27" x14ac:dyDescent="0.25">
      <c r="A1915" t="s">
        <v>2986</v>
      </c>
      <c r="B1915" t="s">
        <v>2987</v>
      </c>
      <c r="C1915" t="s">
        <v>20883</v>
      </c>
      <c r="D1915">
        <v>1</v>
      </c>
      <c r="E1915">
        <v>1</v>
      </c>
      <c r="F1915">
        <v>0</v>
      </c>
      <c r="G1915">
        <v>0</v>
      </c>
      <c r="H1915">
        <v>0</v>
      </c>
      <c r="I1915">
        <v>0</v>
      </c>
      <c r="J1915">
        <v>0</v>
      </c>
      <c r="K1915">
        <v>0</v>
      </c>
      <c r="L1915">
        <v>0</v>
      </c>
      <c r="M1915">
        <v>0</v>
      </c>
      <c r="N1915">
        <v>0</v>
      </c>
      <c r="O1915">
        <v>0</v>
      </c>
      <c r="P1915">
        <v>0</v>
      </c>
      <c r="Q1915">
        <v>0.19800000000000001</v>
      </c>
      <c r="R1915">
        <v>0.22700000000000001</v>
      </c>
      <c r="S1915">
        <v>0.33800000000000002</v>
      </c>
      <c r="T1915">
        <v>0.56399999999999995</v>
      </c>
      <c r="U1915">
        <v>0.24399999999999999</v>
      </c>
      <c r="V1915">
        <v>48</v>
      </c>
      <c r="W1915">
        <v>0</v>
      </c>
      <c r="X1915">
        <v>0</v>
      </c>
      <c r="Y1915">
        <v>-0.1</v>
      </c>
      <c r="Z1915">
        <v>0</v>
      </c>
      <c r="AA1915">
        <v>0</v>
      </c>
    </row>
    <row r="1916" spans="1:27" x14ac:dyDescent="0.25">
      <c r="A1916" t="s">
        <v>3091</v>
      </c>
      <c r="B1916" t="s">
        <v>3092</v>
      </c>
      <c r="C1916" t="s">
        <v>1</v>
      </c>
      <c r="D1916">
        <v>1</v>
      </c>
      <c r="E1916">
        <v>1</v>
      </c>
      <c r="F1916">
        <v>0</v>
      </c>
      <c r="G1916">
        <v>0</v>
      </c>
      <c r="H1916">
        <v>0</v>
      </c>
      <c r="I1916">
        <v>0</v>
      </c>
      <c r="J1916">
        <v>0</v>
      </c>
      <c r="K1916">
        <v>0</v>
      </c>
      <c r="L1916">
        <v>0</v>
      </c>
      <c r="M1916">
        <v>0</v>
      </c>
      <c r="N1916">
        <v>0</v>
      </c>
      <c r="O1916">
        <v>0</v>
      </c>
      <c r="P1916">
        <v>0</v>
      </c>
      <c r="Q1916">
        <v>0.214</v>
      </c>
      <c r="R1916">
        <v>0.254</v>
      </c>
      <c r="S1916">
        <v>0.30599999999999999</v>
      </c>
      <c r="T1916">
        <v>0.55900000000000005</v>
      </c>
      <c r="U1916">
        <v>0.24399999999999999</v>
      </c>
      <c r="V1916">
        <v>49</v>
      </c>
      <c r="W1916">
        <v>0</v>
      </c>
      <c r="X1916">
        <v>0</v>
      </c>
      <c r="Y1916">
        <v>-0.1</v>
      </c>
      <c r="Z1916">
        <v>0</v>
      </c>
      <c r="AA1916">
        <v>0</v>
      </c>
    </row>
    <row r="1917" spans="1:27" x14ac:dyDescent="0.25">
      <c r="A1917" t="s">
        <v>3674</v>
      </c>
      <c r="B1917" t="s">
        <v>3675</v>
      </c>
      <c r="C1917" t="s">
        <v>20874</v>
      </c>
      <c r="D1917">
        <v>1</v>
      </c>
      <c r="E1917">
        <v>1</v>
      </c>
      <c r="F1917">
        <v>0</v>
      </c>
      <c r="G1917">
        <v>0</v>
      </c>
      <c r="H1917">
        <v>0</v>
      </c>
      <c r="I1917">
        <v>0</v>
      </c>
      <c r="J1917">
        <v>0</v>
      </c>
      <c r="K1917">
        <v>0</v>
      </c>
      <c r="L1917">
        <v>0</v>
      </c>
      <c r="M1917">
        <v>0</v>
      </c>
      <c r="N1917">
        <v>0</v>
      </c>
      <c r="O1917">
        <v>0</v>
      </c>
      <c r="P1917">
        <v>0</v>
      </c>
      <c r="Q1917">
        <v>0.21</v>
      </c>
      <c r="R1917">
        <v>0.253</v>
      </c>
      <c r="S1917">
        <v>0.30199999999999999</v>
      </c>
      <c r="T1917">
        <v>0.55500000000000005</v>
      </c>
      <c r="U1917">
        <v>0.24399999999999999</v>
      </c>
      <c r="V1917">
        <v>51</v>
      </c>
      <c r="W1917">
        <v>0</v>
      </c>
      <c r="X1917">
        <v>0</v>
      </c>
      <c r="Y1917">
        <v>-0.1</v>
      </c>
      <c r="Z1917">
        <v>0</v>
      </c>
      <c r="AA1917">
        <v>0</v>
      </c>
    </row>
    <row r="1918" spans="1:27" x14ac:dyDescent="0.25">
      <c r="A1918" t="s">
        <v>21094</v>
      </c>
      <c r="B1918" t="s">
        <v>21095</v>
      </c>
      <c r="C1918" t="s">
        <v>1</v>
      </c>
      <c r="D1918">
        <v>1</v>
      </c>
      <c r="E1918">
        <v>1</v>
      </c>
      <c r="F1918">
        <v>0</v>
      </c>
      <c r="G1918">
        <v>0</v>
      </c>
      <c r="H1918">
        <v>0</v>
      </c>
      <c r="I1918">
        <v>0</v>
      </c>
      <c r="J1918">
        <v>0</v>
      </c>
      <c r="K1918">
        <v>0</v>
      </c>
      <c r="L1918">
        <v>0</v>
      </c>
      <c r="M1918">
        <v>0</v>
      </c>
      <c r="N1918">
        <v>0</v>
      </c>
      <c r="O1918">
        <v>0</v>
      </c>
      <c r="P1918">
        <v>0</v>
      </c>
      <c r="Q1918">
        <v>0.2</v>
      </c>
      <c r="R1918">
        <v>0.26300000000000001</v>
      </c>
      <c r="S1918">
        <v>0.28000000000000003</v>
      </c>
      <c r="T1918">
        <v>0.54300000000000004</v>
      </c>
      <c r="U1918">
        <v>0.24399999999999999</v>
      </c>
      <c r="V1918">
        <v>49</v>
      </c>
      <c r="W1918">
        <v>0</v>
      </c>
      <c r="X1918">
        <v>0</v>
      </c>
      <c r="Y1918">
        <v>-0.1</v>
      </c>
      <c r="Z1918">
        <v>0</v>
      </c>
      <c r="AA1918">
        <v>0</v>
      </c>
    </row>
    <row r="1919" spans="1:27" x14ac:dyDescent="0.25">
      <c r="A1919" t="s">
        <v>3022</v>
      </c>
      <c r="B1919" t="s">
        <v>3023</v>
      </c>
      <c r="C1919" t="s">
        <v>20879</v>
      </c>
      <c r="D1919">
        <v>1</v>
      </c>
      <c r="E1919">
        <v>1</v>
      </c>
      <c r="F1919">
        <v>0</v>
      </c>
      <c r="G1919">
        <v>0</v>
      </c>
      <c r="H1919">
        <v>0</v>
      </c>
      <c r="I1919">
        <v>0</v>
      </c>
      <c r="J1919">
        <v>0</v>
      </c>
      <c r="K1919">
        <v>0</v>
      </c>
      <c r="L1919">
        <v>0</v>
      </c>
      <c r="M1919">
        <v>0</v>
      </c>
      <c r="N1919">
        <v>0</v>
      </c>
      <c r="O1919">
        <v>0</v>
      </c>
      <c r="P1919">
        <v>0</v>
      </c>
      <c r="Q1919">
        <v>0.2</v>
      </c>
      <c r="R1919">
        <v>0.24299999999999999</v>
      </c>
      <c r="S1919">
        <v>0.311</v>
      </c>
      <c r="T1919">
        <v>0.55500000000000005</v>
      </c>
      <c r="U1919">
        <v>0.24399999999999999</v>
      </c>
      <c r="V1919">
        <v>32</v>
      </c>
      <c r="W1919">
        <v>0</v>
      </c>
      <c r="X1919">
        <v>0</v>
      </c>
      <c r="Y1919">
        <v>-0.1</v>
      </c>
      <c r="Z1919">
        <v>0</v>
      </c>
      <c r="AA1919">
        <v>0</v>
      </c>
    </row>
    <row r="1920" spans="1:27" x14ac:dyDescent="0.25">
      <c r="A1920" t="s">
        <v>3318</v>
      </c>
      <c r="B1920" t="s">
        <v>3319</v>
      </c>
      <c r="C1920" t="s">
        <v>20879</v>
      </c>
      <c r="D1920">
        <v>1</v>
      </c>
      <c r="E1920">
        <v>1</v>
      </c>
      <c r="F1920">
        <v>0</v>
      </c>
      <c r="G1920">
        <v>0</v>
      </c>
      <c r="H1920">
        <v>0</v>
      </c>
      <c r="I1920">
        <v>0</v>
      </c>
      <c r="J1920">
        <v>0</v>
      </c>
      <c r="K1920">
        <v>0</v>
      </c>
      <c r="L1920">
        <v>0</v>
      </c>
      <c r="M1920">
        <v>0</v>
      </c>
      <c r="N1920">
        <v>0</v>
      </c>
      <c r="O1920">
        <v>0</v>
      </c>
      <c r="P1920">
        <v>0</v>
      </c>
      <c r="Q1920">
        <v>0.224</v>
      </c>
      <c r="R1920">
        <v>0.26400000000000001</v>
      </c>
      <c r="S1920">
        <v>0.28599999999999998</v>
      </c>
      <c r="T1920">
        <v>0.55000000000000004</v>
      </c>
      <c r="U1920">
        <v>0.24399999999999999</v>
      </c>
      <c r="V1920">
        <v>32</v>
      </c>
      <c r="W1920">
        <v>0</v>
      </c>
      <c r="X1920">
        <v>0</v>
      </c>
      <c r="Y1920">
        <v>-0.1</v>
      </c>
      <c r="Z1920">
        <v>0</v>
      </c>
      <c r="AA1920">
        <v>0</v>
      </c>
    </row>
    <row r="1921" spans="1:27" x14ac:dyDescent="0.25">
      <c r="A1921" t="s">
        <v>2934</v>
      </c>
      <c r="B1921" t="s">
        <v>2935</v>
      </c>
      <c r="C1921" t="s">
        <v>20869</v>
      </c>
      <c r="D1921">
        <v>1</v>
      </c>
      <c r="E1921">
        <v>1</v>
      </c>
      <c r="F1921">
        <v>0</v>
      </c>
      <c r="G1921">
        <v>0</v>
      </c>
      <c r="H1921">
        <v>0</v>
      </c>
      <c r="I1921">
        <v>0</v>
      </c>
      <c r="J1921">
        <v>0</v>
      </c>
      <c r="K1921">
        <v>0</v>
      </c>
      <c r="L1921">
        <v>0</v>
      </c>
      <c r="M1921">
        <v>0</v>
      </c>
      <c r="N1921">
        <v>0</v>
      </c>
      <c r="O1921">
        <v>0</v>
      </c>
      <c r="P1921">
        <v>0</v>
      </c>
      <c r="Q1921">
        <v>0.214</v>
      </c>
      <c r="R1921">
        <v>0.26700000000000002</v>
      </c>
      <c r="S1921">
        <v>0.27900000000000003</v>
      </c>
      <c r="T1921">
        <v>0.54600000000000004</v>
      </c>
      <c r="U1921">
        <v>0.24399999999999999</v>
      </c>
      <c r="V1921">
        <v>45</v>
      </c>
      <c r="W1921">
        <v>0</v>
      </c>
      <c r="X1921">
        <v>0</v>
      </c>
      <c r="Y1921">
        <v>-0.1</v>
      </c>
      <c r="Z1921">
        <v>0</v>
      </c>
      <c r="AA1921">
        <v>0</v>
      </c>
    </row>
    <row r="1922" spans="1:27" x14ac:dyDescent="0.25">
      <c r="A1922" t="s">
        <v>193</v>
      </c>
      <c r="B1922" t="s">
        <v>194</v>
      </c>
      <c r="C1922" t="s">
        <v>20880</v>
      </c>
      <c r="D1922">
        <v>1</v>
      </c>
      <c r="E1922">
        <v>1</v>
      </c>
      <c r="F1922">
        <v>0</v>
      </c>
      <c r="G1922">
        <v>0</v>
      </c>
      <c r="H1922">
        <v>0</v>
      </c>
      <c r="I1922">
        <v>0</v>
      </c>
      <c r="J1922">
        <v>0</v>
      </c>
      <c r="K1922">
        <v>0</v>
      </c>
      <c r="L1922">
        <v>0</v>
      </c>
      <c r="M1922">
        <v>0</v>
      </c>
      <c r="N1922">
        <v>0</v>
      </c>
      <c r="O1922">
        <v>0</v>
      </c>
      <c r="P1922">
        <v>0</v>
      </c>
      <c r="Q1922">
        <v>0.20399999999999999</v>
      </c>
      <c r="R1922">
        <v>0.25</v>
      </c>
      <c r="S1922">
        <v>0.30299999999999999</v>
      </c>
      <c r="T1922">
        <v>0.55300000000000005</v>
      </c>
      <c r="U1922">
        <v>0.24399999999999999</v>
      </c>
      <c r="V1922">
        <v>43</v>
      </c>
      <c r="W1922">
        <v>0</v>
      </c>
      <c r="X1922">
        <v>0</v>
      </c>
      <c r="Y1922">
        <v>-0.1</v>
      </c>
      <c r="Z1922">
        <v>0</v>
      </c>
      <c r="AA1922">
        <v>0</v>
      </c>
    </row>
    <row r="1923" spans="1:27" x14ac:dyDescent="0.25">
      <c r="A1923" t="s">
        <v>21096</v>
      </c>
      <c r="B1923" t="s">
        <v>21097</v>
      </c>
      <c r="C1923" t="s">
        <v>20882</v>
      </c>
      <c r="D1923">
        <v>1</v>
      </c>
      <c r="E1923">
        <v>1</v>
      </c>
      <c r="F1923">
        <v>0</v>
      </c>
      <c r="G1923">
        <v>0</v>
      </c>
      <c r="H1923">
        <v>0</v>
      </c>
      <c r="I1923">
        <v>0</v>
      </c>
      <c r="J1923">
        <v>0</v>
      </c>
      <c r="K1923">
        <v>0</v>
      </c>
      <c r="L1923">
        <v>0</v>
      </c>
      <c r="M1923">
        <v>0</v>
      </c>
      <c r="N1923">
        <v>0</v>
      </c>
      <c r="O1923">
        <v>0</v>
      </c>
      <c r="P1923">
        <v>0</v>
      </c>
      <c r="Q1923">
        <v>0.20100000000000001</v>
      </c>
      <c r="R1923">
        <v>0.246</v>
      </c>
      <c r="S1923">
        <v>0.307</v>
      </c>
      <c r="T1923">
        <v>0.55300000000000005</v>
      </c>
      <c r="U1923">
        <v>0.24399999999999999</v>
      </c>
      <c r="V1923">
        <v>47</v>
      </c>
      <c r="W1923">
        <v>0</v>
      </c>
      <c r="X1923">
        <v>0</v>
      </c>
      <c r="Y1923">
        <v>-0.1</v>
      </c>
      <c r="Z1923">
        <v>0</v>
      </c>
      <c r="AA1923">
        <v>0</v>
      </c>
    </row>
    <row r="1924" spans="1:27" x14ac:dyDescent="0.25">
      <c r="A1924" t="s">
        <v>2547</v>
      </c>
      <c r="B1924" t="s">
        <v>2548</v>
      </c>
      <c r="C1924" t="s">
        <v>20884</v>
      </c>
      <c r="D1924">
        <v>1</v>
      </c>
      <c r="E1924">
        <v>1</v>
      </c>
      <c r="F1924">
        <v>0</v>
      </c>
      <c r="G1924">
        <v>0</v>
      </c>
      <c r="H1924">
        <v>0</v>
      </c>
      <c r="I1924">
        <v>0</v>
      </c>
      <c r="J1924">
        <v>0</v>
      </c>
      <c r="K1924">
        <v>0</v>
      </c>
      <c r="L1924">
        <v>0</v>
      </c>
      <c r="M1924">
        <v>0</v>
      </c>
      <c r="N1924">
        <v>0</v>
      </c>
      <c r="O1924">
        <v>0</v>
      </c>
      <c r="P1924">
        <v>0</v>
      </c>
      <c r="Q1924">
        <v>0.188</v>
      </c>
      <c r="R1924">
        <v>0.26</v>
      </c>
      <c r="S1924">
        <v>0.27900000000000003</v>
      </c>
      <c r="T1924">
        <v>0.54</v>
      </c>
      <c r="U1924">
        <v>0.24399999999999999</v>
      </c>
      <c r="V1924">
        <v>45</v>
      </c>
      <c r="W1924">
        <v>0</v>
      </c>
      <c r="X1924">
        <v>0</v>
      </c>
      <c r="Y1924">
        <v>-0.1</v>
      </c>
      <c r="Z1924">
        <v>0</v>
      </c>
      <c r="AA1924">
        <v>0</v>
      </c>
    </row>
    <row r="1925" spans="1:27" x14ac:dyDescent="0.25">
      <c r="A1925" t="s">
        <v>2491</v>
      </c>
      <c r="B1925" t="s">
        <v>2492</v>
      </c>
      <c r="C1925" t="s">
        <v>20882</v>
      </c>
      <c r="D1925">
        <v>1</v>
      </c>
      <c r="E1925">
        <v>1</v>
      </c>
      <c r="F1925">
        <v>0</v>
      </c>
      <c r="G1925">
        <v>0</v>
      </c>
      <c r="H1925">
        <v>0</v>
      </c>
      <c r="I1925">
        <v>0</v>
      </c>
      <c r="J1925">
        <v>0</v>
      </c>
      <c r="K1925">
        <v>0</v>
      </c>
      <c r="L1925">
        <v>0</v>
      </c>
      <c r="M1925">
        <v>0</v>
      </c>
      <c r="N1925">
        <v>0</v>
      </c>
      <c r="O1925">
        <v>0</v>
      </c>
      <c r="P1925">
        <v>0</v>
      </c>
      <c r="Q1925">
        <v>0.215</v>
      </c>
      <c r="R1925">
        <v>0.248</v>
      </c>
      <c r="S1925">
        <v>0.308</v>
      </c>
      <c r="T1925">
        <v>0.55500000000000005</v>
      </c>
      <c r="U1925">
        <v>0.24399999999999999</v>
      </c>
      <c r="V1925">
        <v>47</v>
      </c>
      <c r="W1925">
        <v>0</v>
      </c>
      <c r="X1925">
        <v>0</v>
      </c>
      <c r="Y1925">
        <v>-0.1</v>
      </c>
      <c r="Z1925">
        <v>0</v>
      </c>
      <c r="AA1925">
        <v>0</v>
      </c>
    </row>
    <row r="1926" spans="1:27" x14ac:dyDescent="0.25">
      <c r="A1926" t="s">
        <v>3599</v>
      </c>
      <c r="B1926" t="s">
        <v>3600</v>
      </c>
      <c r="C1926" t="s">
        <v>20874</v>
      </c>
      <c r="D1926">
        <v>1</v>
      </c>
      <c r="E1926">
        <v>1</v>
      </c>
      <c r="F1926">
        <v>0</v>
      </c>
      <c r="G1926">
        <v>0</v>
      </c>
      <c r="H1926">
        <v>0</v>
      </c>
      <c r="I1926">
        <v>0</v>
      </c>
      <c r="J1926">
        <v>0</v>
      </c>
      <c r="K1926">
        <v>0</v>
      </c>
      <c r="L1926">
        <v>0</v>
      </c>
      <c r="M1926">
        <v>0</v>
      </c>
      <c r="N1926">
        <v>0</v>
      </c>
      <c r="O1926">
        <v>0</v>
      </c>
      <c r="P1926">
        <v>0</v>
      </c>
      <c r="Q1926">
        <v>0.222</v>
      </c>
      <c r="R1926">
        <v>0.252</v>
      </c>
      <c r="S1926">
        <v>0.307</v>
      </c>
      <c r="T1926">
        <v>0.55900000000000005</v>
      </c>
      <c r="U1926">
        <v>0.24399999999999999</v>
      </c>
      <c r="V1926">
        <v>50</v>
      </c>
      <c r="W1926">
        <v>0</v>
      </c>
      <c r="X1926">
        <v>0</v>
      </c>
      <c r="Y1926">
        <v>-0.1</v>
      </c>
      <c r="Z1926">
        <v>0</v>
      </c>
      <c r="AA1926">
        <v>0</v>
      </c>
    </row>
    <row r="1927" spans="1:27" x14ac:dyDescent="0.25">
      <c r="A1927" t="s">
        <v>3281</v>
      </c>
      <c r="B1927" t="s">
        <v>3282</v>
      </c>
      <c r="C1927" t="s">
        <v>20886</v>
      </c>
      <c r="D1927">
        <v>1</v>
      </c>
      <c r="E1927">
        <v>1</v>
      </c>
      <c r="F1927">
        <v>0</v>
      </c>
      <c r="G1927">
        <v>0</v>
      </c>
      <c r="H1927">
        <v>0</v>
      </c>
      <c r="I1927">
        <v>0</v>
      </c>
      <c r="J1927">
        <v>0</v>
      </c>
      <c r="K1927">
        <v>0</v>
      </c>
      <c r="L1927">
        <v>0</v>
      </c>
      <c r="M1927">
        <v>0</v>
      </c>
      <c r="N1927">
        <v>0</v>
      </c>
      <c r="O1927">
        <v>0</v>
      </c>
      <c r="P1927">
        <v>0</v>
      </c>
      <c r="Q1927">
        <v>0.20499999999999999</v>
      </c>
      <c r="R1927">
        <v>0.26</v>
      </c>
      <c r="S1927">
        <v>0.28499999999999998</v>
      </c>
      <c r="T1927">
        <v>0.54500000000000004</v>
      </c>
      <c r="U1927">
        <v>0.24399999999999999</v>
      </c>
      <c r="V1927">
        <v>49</v>
      </c>
      <c r="W1927">
        <v>0</v>
      </c>
      <c r="X1927">
        <v>0</v>
      </c>
      <c r="Y1927">
        <v>-0.1</v>
      </c>
      <c r="Z1927">
        <v>0</v>
      </c>
      <c r="AA1927">
        <v>0</v>
      </c>
    </row>
    <row r="1928" spans="1:27" x14ac:dyDescent="0.25">
      <c r="A1928" t="s">
        <v>21098</v>
      </c>
      <c r="B1928" t="s">
        <v>21099</v>
      </c>
      <c r="C1928" t="s">
        <v>1</v>
      </c>
      <c r="D1928">
        <v>1</v>
      </c>
      <c r="E1928">
        <v>1</v>
      </c>
      <c r="F1928">
        <v>0</v>
      </c>
      <c r="G1928">
        <v>0</v>
      </c>
      <c r="H1928">
        <v>0</v>
      </c>
      <c r="I1928">
        <v>0</v>
      </c>
      <c r="J1928">
        <v>0</v>
      </c>
      <c r="K1928">
        <v>0</v>
      </c>
      <c r="L1928">
        <v>0</v>
      </c>
      <c r="M1928">
        <v>0</v>
      </c>
      <c r="N1928">
        <v>0</v>
      </c>
      <c r="O1928">
        <v>0</v>
      </c>
      <c r="P1928">
        <v>0</v>
      </c>
      <c r="Q1928">
        <v>0.20100000000000001</v>
      </c>
      <c r="R1928">
        <v>0.246</v>
      </c>
      <c r="S1928">
        <v>0.308</v>
      </c>
      <c r="T1928">
        <v>0.55400000000000005</v>
      </c>
      <c r="U1928">
        <v>0.24399999999999999</v>
      </c>
      <c r="V1928">
        <v>49</v>
      </c>
      <c r="W1928">
        <v>0</v>
      </c>
      <c r="X1928">
        <v>0</v>
      </c>
      <c r="Y1928">
        <v>-0.1</v>
      </c>
      <c r="Z1928">
        <v>0</v>
      </c>
      <c r="AA1928">
        <v>0</v>
      </c>
    </row>
    <row r="1929" spans="1:27" x14ac:dyDescent="0.25">
      <c r="A1929" t="s">
        <v>2588</v>
      </c>
      <c r="B1929" t="s">
        <v>2589</v>
      </c>
      <c r="C1929" t="s">
        <v>20880</v>
      </c>
      <c r="D1929">
        <v>1</v>
      </c>
      <c r="E1929">
        <v>1</v>
      </c>
      <c r="F1929">
        <v>0</v>
      </c>
      <c r="G1929">
        <v>0</v>
      </c>
      <c r="H1929">
        <v>0</v>
      </c>
      <c r="I1929">
        <v>0</v>
      </c>
      <c r="J1929">
        <v>0</v>
      </c>
      <c r="K1929">
        <v>0</v>
      </c>
      <c r="L1929">
        <v>0</v>
      </c>
      <c r="M1929">
        <v>0</v>
      </c>
      <c r="N1929">
        <v>0</v>
      </c>
      <c r="O1929">
        <v>0</v>
      </c>
      <c r="P1929">
        <v>0</v>
      </c>
      <c r="Q1929">
        <v>0.20599999999999999</v>
      </c>
      <c r="R1929">
        <v>0.248</v>
      </c>
      <c r="S1929">
        <v>0.307</v>
      </c>
      <c r="T1929">
        <v>0.55500000000000005</v>
      </c>
      <c r="U1929">
        <v>0.24399999999999999</v>
      </c>
      <c r="V1929">
        <v>43</v>
      </c>
      <c r="W1929">
        <v>0</v>
      </c>
      <c r="X1929">
        <v>0</v>
      </c>
      <c r="Y1929">
        <v>-0.1</v>
      </c>
      <c r="Z1929">
        <v>0</v>
      </c>
      <c r="AA1929">
        <v>0</v>
      </c>
    </row>
    <row r="1930" spans="1:27" x14ac:dyDescent="0.25">
      <c r="A1930" t="s">
        <v>3273</v>
      </c>
      <c r="B1930" t="s">
        <v>3274</v>
      </c>
      <c r="C1930" t="s">
        <v>20868</v>
      </c>
      <c r="D1930">
        <v>1</v>
      </c>
      <c r="E1930">
        <v>1</v>
      </c>
      <c r="F1930">
        <v>0</v>
      </c>
      <c r="G1930">
        <v>0</v>
      </c>
      <c r="H1930">
        <v>0</v>
      </c>
      <c r="I1930">
        <v>0</v>
      </c>
      <c r="J1930">
        <v>0</v>
      </c>
      <c r="K1930">
        <v>0</v>
      </c>
      <c r="L1930">
        <v>0</v>
      </c>
      <c r="M1930">
        <v>0</v>
      </c>
      <c r="N1930">
        <v>0</v>
      </c>
      <c r="O1930">
        <v>0</v>
      </c>
      <c r="P1930">
        <v>0</v>
      </c>
      <c r="Q1930">
        <v>0.19700000000000001</v>
      </c>
      <c r="R1930">
        <v>0.246</v>
      </c>
      <c r="S1930">
        <v>0.30599999999999999</v>
      </c>
      <c r="T1930">
        <v>0.55200000000000005</v>
      </c>
      <c r="U1930">
        <v>0.24399999999999999</v>
      </c>
      <c r="V1930">
        <v>48</v>
      </c>
      <c r="W1930">
        <v>0</v>
      </c>
      <c r="X1930">
        <v>0</v>
      </c>
      <c r="Y1930">
        <v>-0.1</v>
      </c>
      <c r="Z1930">
        <v>0</v>
      </c>
      <c r="AA1930">
        <v>0</v>
      </c>
    </row>
    <row r="1931" spans="1:27" x14ac:dyDescent="0.25">
      <c r="A1931" t="s">
        <v>21100</v>
      </c>
      <c r="B1931" t="s">
        <v>21101</v>
      </c>
      <c r="C1931" t="s">
        <v>1</v>
      </c>
      <c r="D1931">
        <v>1</v>
      </c>
      <c r="E1931">
        <v>1</v>
      </c>
      <c r="F1931">
        <v>0</v>
      </c>
      <c r="G1931">
        <v>0</v>
      </c>
      <c r="H1931">
        <v>0</v>
      </c>
      <c r="I1931">
        <v>0</v>
      </c>
      <c r="J1931">
        <v>0</v>
      </c>
      <c r="K1931">
        <v>0</v>
      </c>
      <c r="L1931">
        <v>0</v>
      </c>
      <c r="M1931">
        <v>0</v>
      </c>
      <c r="N1931">
        <v>0</v>
      </c>
      <c r="O1931">
        <v>0</v>
      </c>
      <c r="P1931">
        <v>0</v>
      </c>
      <c r="Q1931">
        <v>0.19900000000000001</v>
      </c>
      <c r="R1931">
        <v>0.248</v>
      </c>
      <c r="S1931">
        <v>0.30499999999999999</v>
      </c>
      <c r="T1931">
        <v>0.55300000000000005</v>
      </c>
      <c r="U1931">
        <v>0.24399999999999999</v>
      </c>
      <c r="V1931">
        <v>49</v>
      </c>
      <c r="W1931">
        <v>0</v>
      </c>
      <c r="X1931">
        <v>0</v>
      </c>
      <c r="Y1931">
        <v>-0.1</v>
      </c>
      <c r="Z1931">
        <v>0</v>
      </c>
      <c r="AA1931">
        <v>0</v>
      </c>
    </row>
    <row r="1932" spans="1:27" x14ac:dyDescent="0.25">
      <c r="A1932">
        <v>3536</v>
      </c>
      <c r="B1932" t="s">
        <v>3270</v>
      </c>
      <c r="C1932" t="s">
        <v>20872</v>
      </c>
      <c r="D1932">
        <v>1</v>
      </c>
      <c r="E1932">
        <v>1</v>
      </c>
      <c r="F1932">
        <v>0</v>
      </c>
      <c r="G1932">
        <v>0</v>
      </c>
      <c r="H1932">
        <v>0</v>
      </c>
      <c r="I1932">
        <v>0</v>
      </c>
      <c r="J1932">
        <v>0</v>
      </c>
      <c r="K1932">
        <v>0</v>
      </c>
      <c r="L1932">
        <v>0</v>
      </c>
      <c r="M1932">
        <v>0</v>
      </c>
      <c r="N1932">
        <v>0</v>
      </c>
      <c r="O1932">
        <v>0</v>
      </c>
      <c r="P1932">
        <v>0</v>
      </c>
      <c r="Q1932">
        <v>0.2</v>
      </c>
      <c r="R1932">
        <v>0.25</v>
      </c>
      <c r="S1932">
        <v>0.30199999999999999</v>
      </c>
      <c r="T1932">
        <v>0.55200000000000005</v>
      </c>
      <c r="U1932">
        <v>0.24399999999999999</v>
      </c>
      <c r="V1932">
        <v>49</v>
      </c>
      <c r="W1932">
        <v>0</v>
      </c>
      <c r="X1932">
        <v>0</v>
      </c>
      <c r="Y1932">
        <v>-0.1</v>
      </c>
      <c r="Z1932">
        <v>0</v>
      </c>
      <c r="AA1932">
        <v>0</v>
      </c>
    </row>
    <row r="1933" spans="1:27" x14ac:dyDescent="0.25">
      <c r="A1933" t="s">
        <v>21102</v>
      </c>
      <c r="B1933" t="s">
        <v>21103</v>
      </c>
      <c r="C1933" t="s">
        <v>1</v>
      </c>
      <c r="D1933">
        <v>1</v>
      </c>
      <c r="E1933">
        <v>1</v>
      </c>
      <c r="F1933">
        <v>0</v>
      </c>
      <c r="G1933">
        <v>0</v>
      </c>
      <c r="H1933">
        <v>0</v>
      </c>
      <c r="I1933">
        <v>0</v>
      </c>
      <c r="J1933">
        <v>0</v>
      </c>
      <c r="K1933">
        <v>0</v>
      </c>
      <c r="L1933">
        <v>0</v>
      </c>
      <c r="M1933">
        <v>0</v>
      </c>
      <c r="N1933">
        <v>0</v>
      </c>
      <c r="O1933">
        <v>0</v>
      </c>
      <c r="P1933">
        <v>0</v>
      </c>
      <c r="Q1933">
        <v>0.20200000000000001</v>
      </c>
      <c r="R1933">
        <v>0.252</v>
      </c>
      <c r="S1933">
        <v>0.29799999999999999</v>
      </c>
      <c r="T1933">
        <v>0.54900000000000004</v>
      </c>
      <c r="U1933">
        <v>0.24399999999999999</v>
      </c>
      <c r="V1933">
        <v>49</v>
      </c>
      <c r="W1933">
        <v>0</v>
      </c>
      <c r="X1933">
        <v>0</v>
      </c>
      <c r="Y1933">
        <v>-0.1</v>
      </c>
      <c r="Z1933">
        <v>0</v>
      </c>
      <c r="AA1933">
        <v>0</v>
      </c>
    </row>
    <row r="1934" spans="1:27" x14ac:dyDescent="0.25">
      <c r="A1934" t="s">
        <v>3415</v>
      </c>
      <c r="B1934" t="s">
        <v>3416</v>
      </c>
      <c r="C1934" t="s">
        <v>20879</v>
      </c>
      <c r="D1934">
        <v>1</v>
      </c>
      <c r="E1934">
        <v>1</v>
      </c>
      <c r="F1934">
        <v>0</v>
      </c>
      <c r="G1934">
        <v>0</v>
      </c>
      <c r="H1934">
        <v>0</v>
      </c>
      <c r="I1934">
        <v>0</v>
      </c>
      <c r="J1934">
        <v>0</v>
      </c>
      <c r="K1934">
        <v>0</v>
      </c>
      <c r="L1934">
        <v>0</v>
      </c>
      <c r="M1934">
        <v>0</v>
      </c>
      <c r="N1934">
        <v>0</v>
      </c>
      <c r="O1934">
        <v>0</v>
      </c>
      <c r="P1934">
        <v>0</v>
      </c>
      <c r="Q1934">
        <v>0.20200000000000001</v>
      </c>
      <c r="R1934">
        <v>0.25900000000000001</v>
      </c>
      <c r="S1934">
        <v>0.28499999999999998</v>
      </c>
      <c r="T1934">
        <v>0.54400000000000004</v>
      </c>
      <c r="U1934">
        <v>0.24299999999999999</v>
      </c>
      <c r="V1934">
        <v>32</v>
      </c>
      <c r="W1934">
        <v>0</v>
      </c>
      <c r="X1934">
        <v>0</v>
      </c>
      <c r="Y1934">
        <v>-0.1</v>
      </c>
      <c r="Z1934">
        <v>0</v>
      </c>
      <c r="AA1934">
        <v>0</v>
      </c>
    </row>
    <row r="1935" spans="1:27" x14ac:dyDescent="0.25">
      <c r="A1935" t="s">
        <v>3279</v>
      </c>
      <c r="B1935" t="s">
        <v>3280</v>
      </c>
      <c r="C1935" t="s">
        <v>20884</v>
      </c>
      <c r="D1935">
        <v>1</v>
      </c>
      <c r="E1935">
        <v>1</v>
      </c>
      <c r="F1935">
        <v>0</v>
      </c>
      <c r="G1935">
        <v>0</v>
      </c>
      <c r="H1935">
        <v>0</v>
      </c>
      <c r="I1935">
        <v>0</v>
      </c>
      <c r="J1935">
        <v>0</v>
      </c>
      <c r="K1935">
        <v>0</v>
      </c>
      <c r="L1935">
        <v>0</v>
      </c>
      <c r="M1935">
        <v>0</v>
      </c>
      <c r="N1935">
        <v>0</v>
      </c>
      <c r="O1935">
        <v>0</v>
      </c>
      <c r="P1935">
        <v>0</v>
      </c>
      <c r="Q1935">
        <v>0.19900000000000001</v>
      </c>
      <c r="R1935">
        <v>0.23899999999999999</v>
      </c>
      <c r="S1935">
        <v>0.317</v>
      </c>
      <c r="T1935">
        <v>0.55600000000000005</v>
      </c>
      <c r="U1935">
        <v>0.24299999999999999</v>
      </c>
      <c r="V1935">
        <v>45</v>
      </c>
      <c r="W1935">
        <v>0</v>
      </c>
      <c r="X1935">
        <v>0</v>
      </c>
      <c r="Y1935">
        <v>-0.1</v>
      </c>
      <c r="Z1935">
        <v>0</v>
      </c>
      <c r="AA1935">
        <v>0</v>
      </c>
    </row>
    <row r="1936" spans="1:27" x14ac:dyDescent="0.25">
      <c r="A1936" t="s">
        <v>2826</v>
      </c>
      <c r="B1936" t="s">
        <v>2827</v>
      </c>
      <c r="C1936" t="s">
        <v>20877</v>
      </c>
      <c r="D1936">
        <v>1</v>
      </c>
      <c r="E1936">
        <v>1</v>
      </c>
      <c r="F1936">
        <v>0</v>
      </c>
      <c r="G1936">
        <v>0</v>
      </c>
      <c r="H1936">
        <v>0</v>
      </c>
      <c r="I1936">
        <v>0</v>
      </c>
      <c r="J1936">
        <v>0</v>
      </c>
      <c r="K1936">
        <v>0</v>
      </c>
      <c r="L1936">
        <v>0</v>
      </c>
      <c r="M1936">
        <v>0</v>
      </c>
      <c r="N1936">
        <v>0</v>
      </c>
      <c r="O1936">
        <v>0</v>
      </c>
      <c r="P1936">
        <v>0</v>
      </c>
      <c r="Q1936">
        <v>0.20499999999999999</v>
      </c>
      <c r="R1936">
        <v>0.251</v>
      </c>
      <c r="S1936">
        <v>0.29899999999999999</v>
      </c>
      <c r="T1936">
        <v>0.55000000000000004</v>
      </c>
      <c r="U1936">
        <v>0.24299999999999999</v>
      </c>
      <c r="V1936">
        <v>56</v>
      </c>
      <c r="W1936">
        <v>0</v>
      </c>
      <c r="X1936">
        <v>0</v>
      </c>
      <c r="Y1936">
        <v>-0.1</v>
      </c>
      <c r="Z1936">
        <v>0</v>
      </c>
      <c r="AA1936">
        <v>0</v>
      </c>
    </row>
    <row r="1937" spans="1:27" x14ac:dyDescent="0.25">
      <c r="A1937" t="s">
        <v>2872</v>
      </c>
      <c r="B1937" t="s">
        <v>2873</v>
      </c>
      <c r="C1937" t="s">
        <v>20893</v>
      </c>
      <c r="D1937">
        <v>1</v>
      </c>
      <c r="E1937">
        <v>1</v>
      </c>
      <c r="F1937">
        <v>0</v>
      </c>
      <c r="G1937">
        <v>0</v>
      </c>
      <c r="H1937">
        <v>0</v>
      </c>
      <c r="I1937">
        <v>0</v>
      </c>
      <c r="J1937">
        <v>0</v>
      </c>
      <c r="K1937">
        <v>0</v>
      </c>
      <c r="L1937">
        <v>0</v>
      </c>
      <c r="M1937">
        <v>0</v>
      </c>
      <c r="N1937">
        <v>0</v>
      </c>
      <c r="O1937">
        <v>0</v>
      </c>
      <c r="P1937">
        <v>0</v>
      </c>
      <c r="Q1937">
        <v>0.20499999999999999</v>
      </c>
      <c r="R1937">
        <v>0.253</v>
      </c>
      <c r="S1937">
        <v>0.29699999999999999</v>
      </c>
      <c r="T1937">
        <v>0.55100000000000005</v>
      </c>
      <c r="U1937">
        <v>0.24299999999999999</v>
      </c>
      <c r="V1937">
        <v>52</v>
      </c>
      <c r="W1937">
        <v>0</v>
      </c>
      <c r="X1937">
        <v>0</v>
      </c>
      <c r="Y1937">
        <v>-0.1</v>
      </c>
      <c r="Z1937">
        <v>0</v>
      </c>
      <c r="AA1937">
        <v>0</v>
      </c>
    </row>
    <row r="1938" spans="1:27" x14ac:dyDescent="0.25">
      <c r="A1938" t="s">
        <v>2967</v>
      </c>
      <c r="B1938" t="s">
        <v>2968</v>
      </c>
      <c r="C1938" t="s">
        <v>20877</v>
      </c>
      <c r="D1938">
        <v>1</v>
      </c>
      <c r="E1938">
        <v>1</v>
      </c>
      <c r="F1938">
        <v>0</v>
      </c>
      <c r="G1938">
        <v>0</v>
      </c>
      <c r="H1938">
        <v>0</v>
      </c>
      <c r="I1938">
        <v>0</v>
      </c>
      <c r="J1938">
        <v>0</v>
      </c>
      <c r="K1938">
        <v>0</v>
      </c>
      <c r="L1938">
        <v>0</v>
      </c>
      <c r="M1938">
        <v>0</v>
      </c>
      <c r="N1938">
        <v>0</v>
      </c>
      <c r="O1938">
        <v>0</v>
      </c>
      <c r="P1938">
        <v>0</v>
      </c>
      <c r="Q1938">
        <v>0.214</v>
      </c>
      <c r="R1938">
        <v>0.247</v>
      </c>
      <c r="S1938">
        <v>0.307</v>
      </c>
      <c r="T1938">
        <v>0.55500000000000005</v>
      </c>
      <c r="U1938">
        <v>0.24299999999999999</v>
      </c>
      <c r="V1938">
        <v>56</v>
      </c>
      <c r="W1938">
        <v>0</v>
      </c>
      <c r="X1938">
        <v>0</v>
      </c>
      <c r="Y1938">
        <v>-0.1</v>
      </c>
      <c r="Z1938">
        <v>0</v>
      </c>
      <c r="AA1938">
        <v>0</v>
      </c>
    </row>
    <row r="1939" spans="1:27" x14ac:dyDescent="0.25">
      <c r="A1939" t="s">
        <v>21104</v>
      </c>
      <c r="B1939" t="s">
        <v>21105</v>
      </c>
      <c r="C1939" t="s">
        <v>20879</v>
      </c>
      <c r="D1939">
        <v>1</v>
      </c>
      <c r="E1939">
        <v>1</v>
      </c>
      <c r="F1939">
        <v>0</v>
      </c>
      <c r="G1939">
        <v>0</v>
      </c>
      <c r="H1939">
        <v>0</v>
      </c>
      <c r="I1939">
        <v>0</v>
      </c>
      <c r="J1939">
        <v>0</v>
      </c>
      <c r="K1939">
        <v>0</v>
      </c>
      <c r="L1939">
        <v>0</v>
      </c>
      <c r="M1939">
        <v>0</v>
      </c>
      <c r="N1939">
        <v>0</v>
      </c>
      <c r="O1939">
        <v>0</v>
      </c>
      <c r="P1939">
        <v>0</v>
      </c>
      <c r="Q1939">
        <v>0.20399999999999999</v>
      </c>
      <c r="R1939">
        <v>0.24099999999999999</v>
      </c>
      <c r="S1939">
        <v>0.313</v>
      </c>
      <c r="T1939">
        <v>0.55400000000000005</v>
      </c>
      <c r="U1939">
        <v>0.24299999999999999</v>
      </c>
      <c r="V1939">
        <v>32</v>
      </c>
      <c r="W1939">
        <v>0</v>
      </c>
      <c r="X1939">
        <v>0</v>
      </c>
      <c r="Y1939">
        <v>-0.1</v>
      </c>
      <c r="Z1939">
        <v>0</v>
      </c>
      <c r="AA1939">
        <v>0</v>
      </c>
    </row>
    <row r="1940" spans="1:27" x14ac:dyDescent="0.25">
      <c r="A1940" t="s">
        <v>21106</v>
      </c>
      <c r="B1940" t="s">
        <v>21107</v>
      </c>
      <c r="C1940" t="s">
        <v>1</v>
      </c>
      <c r="D1940">
        <v>1</v>
      </c>
      <c r="E1940">
        <v>1</v>
      </c>
      <c r="F1940">
        <v>0</v>
      </c>
      <c r="G1940">
        <v>0</v>
      </c>
      <c r="H1940">
        <v>0</v>
      </c>
      <c r="I1940">
        <v>0</v>
      </c>
      <c r="J1940">
        <v>0</v>
      </c>
      <c r="K1940">
        <v>0</v>
      </c>
      <c r="L1940">
        <v>0</v>
      </c>
      <c r="M1940">
        <v>0</v>
      </c>
      <c r="N1940">
        <v>0</v>
      </c>
      <c r="O1940">
        <v>0</v>
      </c>
      <c r="P1940">
        <v>0</v>
      </c>
      <c r="Q1940">
        <v>0.23599999999999999</v>
      </c>
      <c r="R1940">
        <v>0.26300000000000001</v>
      </c>
      <c r="S1940">
        <v>0.28699999999999998</v>
      </c>
      <c r="T1940">
        <v>0.55000000000000004</v>
      </c>
      <c r="U1940">
        <v>0.24299999999999999</v>
      </c>
      <c r="V1940">
        <v>48</v>
      </c>
      <c r="W1940">
        <v>0</v>
      </c>
      <c r="X1940">
        <v>0</v>
      </c>
      <c r="Y1940">
        <v>-0.1</v>
      </c>
      <c r="Z1940">
        <v>0</v>
      </c>
      <c r="AA1940">
        <v>0</v>
      </c>
    </row>
    <row r="1941" spans="1:27" x14ac:dyDescent="0.25">
      <c r="A1941" t="s">
        <v>3333</v>
      </c>
      <c r="B1941" t="s">
        <v>3334</v>
      </c>
      <c r="C1941" t="s">
        <v>1</v>
      </c>
      <c r="D1941">
        <v>1</v>
      </c>
      <c r="E1941">
        <v>1</v>
      </c>
      <c r="F1941">
        <v>0</v>
      </c>
      <c r="G1941">
        <v>0</v>
      </c>
      <c r="H1941">
        <v>0</v>
      </c>
      <c r="I1941">
        <v>0</v>
      </c>
      <c r="J1941">
        <v>0</v>
      </c>
      <c r="K1941">
        <v>0</v>
      </c>
      <c r="L1941">
        <v>0</v>
      </c>
      <c r="M1941">
        <v>0</v>
      </c>
      <c r="N1941">
        <v>0</v>
      </c>
      <c r="O1941">
        <v>0</v>
      </c>
      <c r="P1941">
        <v>0</v>
      </c>
      <c r="Q1941">
        <v>0.21099999999999999</v>
      </c>
      <c r="R1941">
        <v>0.26</v>
      </c>
      <c r="S1941">
        <v>0.28699999999999998</v>
      </c>
      <c r="T1941">
        <v>0.54600000000000004</v>
      </c>
      <c r="U1941">
        <v>0.24299999999999999</v>
      </c>
      <c r="V1941">
        <v>48</v>
      </c>
      <c r="W1941">
        <v>0</v>
      </c>
      <c r="X1941">
        <v>0</v>
      </c>
      <c r="Y1941">
        <v>-0.1</v>
      </c>
      <c r="Z1941">
        <v>0</v>
      </c>
      <c r="AA1941">
        <v>0</v>
      </c>
    </row>
    <row r="1942" spans="1:27" x14ac:dyDescent="0.25">
      <c r="A1942">
        <v>9787</v>
      </c>
      <c r="B1942" t="s">
        <v>2898</v>
      </c>
      <c r="C1942" t="s">
        <v>20889</v>
      </c>
      <c r="D1942">
        <v>6</v>
      </c>
      <c r="E1942">
        <v>6</v>
      </c>
      <c r="F1942">
        <v>1</v>
      </c>
      <c r="G1942">
        <v>0</v>
      </c>
      <c r="H1942">
        <v>0</v>
      </c>
      <c r="I1942">
        <v>0</v>
      </c>
      <c r="J1942">
        <v>1</v>
      </c>
      <c r="K1942">
        <v>0</v>
      </c>
      <c r="L1942">
        <v>0</v>
      </c>
      <c r="M1942">
        <v>1</v>
      </c>
      <c r="N1942">
        <v>0</v>
      </c>
      <c r="O1942">
        <v>0</v>
      </c>
      <c r="P1942">
        <v>0</v>
      </c>
      <c r="Q1942">
        <v>0.21099999999999999</v>
      </c>
      <c r="R1942">
        <v>0.254</v>
      </c>
      <c r="S1942">
        <v>0.29799999999999999</v>
      </c>
      <c r="T1942">
        <v>0.55200000000000005</v>
      </c>
      <c r="U1942">
        <v>0.24299999999999999</v>
      </c>
      <c r="V1942">
        <v>52</v>
      </c>
      <c r="W1942">
        <v>0</v>
      </c>
      <c r="X1942">
        <v>0</v>
      </c>
      <c r="Y1942">
        <v>-0.3</v>
      </c>
      <c r="Z1942">
        <v>0.1</v>
      </c>
      <c r="AA1942">
        <v>0</v>
      </c>
    </row>
    <row r="1943" spans="1:27" x14ac:dyDescent="0.25">
      <c r="A1943" t="s">
        <v>2855</v>
      </c>
      <c r="B1943" t="s">
        <v>2856</v>
      </c>
      <c r="C1943" t="s">
        <v>20877</v>
      </c>
      <c r="D1943">
        <v>1</v>
      </c>
      <c r="E1943">
        <v>1</v>
      </c>
      <c r="F1943">
        <v>0</v>
      </c>
      <c r="G1943">
        <v>0</v>
      </c>
      <c r="H1943">
        <v>0</v>
      </c>
      <c r="I1943">
        <v>0</v>
      </c>
      <c r="J1943">
        <v>0</v>
      </c>
      <c r="K1943">
        <v>0</v>
      </c>
      <c r="L1943">
        <v>0</v>
      </c>
      <c r="M1943">
        <v>0</v>
      </c>
      <c r="N1943">
        <v>0</v>
      </c>
      <c r="O1943">
        <v>0</v>
      </c>
      <c r="P1943">
        <v>0</v>
      </c>
      <c r="Q1943">
        <v>0.20200000000000001</v>
      </c>
      <c r="R1943">
        <v>0.254</v>
      </c>
      <c r="S1943">
        <v>0.29299999999999998</v>
      </c>
      <c r="T1943">
        <v>0.54700000000000004</v>
      </c>
      <c r="U1943">
        <v>0.24299999999999999</v>
      </c>
      <c r="V1943">
        <v>56</v>
      </c>
      <c r="W1943">
        <v>0</v>
      </c>
      <c r="X1943">
        <v>0</v>
      </c>
      <c r="Y1943">
        <v>-0.1</v>
      </c>
      <c r="Z1943">
        <v>0</v>
      </c>
      <c r="AA1943">
        <v>0</v>
      </c>
    </row>
    <row r="1944" spans="1:27" x14ac:dyDescent="0.25">
      <c r="A1944" t="s">
        <v>2578</v>
      </c>
      <c r="B1944" t="s">
        <v>2579</v>
      </c>
      <c r="C1944" t="s">
        <v>20886</v>
      </c>
      <c r="D1944">
        <v>1</v>
      </c>
      <c r="E1944">
        <v>1</v>
      </c>
      <c r="F1944">
        <v>0</v>
      </c>
      <c r="G1944">
        <v>0</v>
      </c>
      <c r="H1944">
        <v>0</v>
      </c>
      <c r="I1944">
        <v>0</v>
      </c>
      <c r="J1944">
        <v>0</v>
      </c>
      <c r="K1944">
        <v>0</v>
      </c>
      <c r="L1944">
        <v>0</v>
      </c>
      <c r="M1944">
        <v>0</v>
      </c>
      <c r="N1944">
        <v>0</v>
      </c>
      <c r="O1944">
        <v>0</v>
      </c>
      <c r="P1944">
        <v>0</v>
      </c>
      <c r="Q1944">
        <v>0.20300000000000001</v>
      </c>
      <c r="R1944">
        <v>0.25600000000000001</v>
      </c>
      <c r="S1944">
        <v>0.28899999999999998</v>
      </c>
      <c r="T1944">
        <v>0.54500000000000004</v>
      </c>
      <c r="U1944">
        <v>0.24299999999999999</v>
      </c>
      <c r="V1944">
        <v>48</v>
      </c>
      <c r="W1944">
        <v>0</v>
      </c>
      <c r="X1944">
        <v>0</v>
      </c>
      <c r="Y1944">
        <v>-0.1</v>
      </c>
      <c r="Z1944">
        <v>0</v>
      </c>
      <c r="AA1944">
        <v>0</v>
      </c>
    </row>
    <row r="1945" spans="1:27" x14ac:dyDescent="0.25">
      <c r="A1945" t="s">
        <v>21108</v>
      </c>
      <c r="B1945" t="s">
        <v>21109</v>
      </c>
      <c r="C1945" t="s">
        <v>1</v>
      </c>
      <c r="D1945">
        <v>1</v>
      </c>
      <c r="E1945">
        <v>1</v>
      </c>
      <c r="F1945">
        <v>0</v>
      </c>
      <c r="G1945">
        <v>0</v>
      </c>
      <c r="H1945">
        <v>0</v>
      </c>
      <c r="I1945">
        <v>0</v>
      </c>
      <c r="J1945">
        <v>0</v>
      </c>
      <c r="K1945">
        <v>0</v>
      </c>
      <c r="L1945">
        <v>0</v>
      </c>
      <c r="M1945">
        <v>0</v>
      </c>
      <c r="N1945">
        <v>0</v>
      </c>
      <c r="O1945">
        <v>0</v>
      </c>
      <c r="P1945">
        <v>0</v>
      </c>
      <c r="Q1945">
        <v>0.218</v>
      </c>
      <c r="R1945">
        <v>0.25900000000000001</v>
      </c>
      <c r="S1945">
        <v>0.28999999999999998</v>
      </c>
      <c r="T1945">
        <v>0.54900000000000004</v>
      </c>
      <c r="U1945">
        <v>0.24299999999999999</v>
      </c>
      <c r="V1945">
        <v>48</v>
      </c>
      <c r="W1945">
        <v>0</v>
      </c>
      <c r="X1945">
        <v>0</v>
      </c>
      <c r="Y1945">
        <v>-0.1</v>
      </c>
      <c r="Z1945">
        <v>0</v>
      </c>
      <c r="AA1945">
        <v>0</v>
      </c>
    </row>
    <row r="1946" spans="1:27" x14ac:dyDescent="0.25">
      <c r="A1946" t="s">
        <v>2992</v>
      </c>
      <c r="B1946" t="s">
        <v>2993</v>
      </c>
      <c r="C1946" t="s">
        <v>20878</v>
      </c>
      <c r="D1946">
        <v>1</v>
      </c>
      <c r="E1946">
        <v>1</v>
      </c>
      <c r="F1946">
        <v>0</v>
      </c>
      <c r="G1946">
        <v>0</v>
      </c>
      <c r="H1946">
        <v>0</v>
      </c>
      <c r="I1946">
        <v>0</v>
      </c>
      <c r="J1946">
        <v>0</v>
      </c>
      <c r="K1946">
        <v>0</v>
      </c>
      <c r="L1946">
        <v>0</v>
      </c>
      <c r="M1946">
        <v>0</v>
      </c>
      <c r="N1946">
        <v>0</v>
      </c>
      <c r="O1946">
        <v>0</v>
      </c>
      <c r="P1946">
        <v>0</v>
      </c>
      <c r="Q1946">
        <v>0.20399999999999999</v>
      </c>
      <c r="R1946">
        <v>0.25700000000000001</v>
      </c>
      <c r="S1946">
        <v>0.28699999999999998</v>
      </c>
      <c r="T1946">
        <v>0.54400000000000004</v>
      </c>
      <c r="U1946">
        <v>0.24299999999999999</v>
      </c>
      <c r="V1946">
        <v>48</v>
      </c>
      <c r="W1946">
        <v>0</v>
      </c>
      <c r="X1946">
        <v>0</v>
      </c>
      <c r="Y1946">
        <v>-0.1</v>
      </c>
      <c r="Z1946">
        <v>0</v>
      </c>
      <c r="AA1946">
        <v>0</v>
      </c>
    </row>
    <row r="1947" spans="1:27" x14ac:dyDescent="0.25">
      <c r="A1947" t="s">
        <v>3297</v>
      </c>
      <c r="B1947" t="s">
        <v>3298</v>
      </c>
      <c r="C1947" t="s">
        <v>20869</v>
      </c>
      <c r="D1947">
        <v>1</v>
      </c>
      <c r="E1947">
        <v>1</v>
      </c>
      <c r="F1947">
        <v>0</v>
      </c>
      <c r="G1947">
        <v>0</v>
      </c>
      <c r="H1947">
        <v>0</v>
      </c>
      <c r="I1947">
        <v>0</v>
      </c>
      <c r="J1947">
        <v>0</v>
      </c>
      <c r="K1947">
        <v>0</v>
      </c>
      <c r="L1947">
        <v>0</v>
      </c>
      <c r="M1947">
        <v>0</v>
      </c>
      <c r="N1947">
        <v>0</v>
      </c>
      <c r="O1947">
        <v>0</v>
      </c>
      <c r="P1947">
        <v>0</v>
      </c>
      <c r="Q1947">
        <v>0.216</v>
      </c>
      <c r="R1947">
        <v>0.248</v>
      </c>
      <c r="S1947">
        <v>0.30599999999999999</v>
      </c>
      <c r="T1947">
        <v>0.55400000000000005</v>
      </c>
      <c r="U1947">
        <v>0.24299999999999999</v>
      </c>
      <c r="V1947">
        <v>44</v>
      </c>
      <c r="W1947">
        <v>0</v>
      </c>
      <c r="X1947">
        <v>0</v>
      </c>
      <c r="Y1947">
        <v>-0.1</v>
      </c>
      <c r="Z1947">
        <v>0</v>
      </c>
      <c r="AA1947">
        <v>0</v>
      </c>
    </row>
    <row r="1948" spans="1:27" x14ac:dyDescent="0.25">
      <c r="A1948" t="s">
        <v>4047</v>
      </c>
      <c r="B1948" t="s">
        <v>4048</v>
      </c>
      <c r="C1948" t="s">
        <v>20890</v>
      </c>
      <c r="D1948">
        <v>1</v>
      </c>
      <c r="E1948">
        <v>1</v>
      </c>
      <c r="F1948">
        <v>0</v>
      </c>
      <c r="G1948">
        <v>0</v>
      </c>
      <c r="H1948">
        <v>0</v>
      </c>
      <c r="I1948">
        <v>0</v>
      </c>
      <c r="J1948">
        <v>0</v>
      </c>
      <c r="K1948">
        <v>0</v>
      </c>
      <c r="L1948">
        <v>0</v>
      </c>
      <c r="M1948">
        <v>0</v>
      </c>
      <c r="N1948">
        <v>0</v>
      </c>
      <c r="O1948">
        <v>0</v>
      </c>
      <c r="P1948">
        <v>0</v>
      </c>
      <c r="Q1948">
        <v>0.20200000000000001</v>
      </c>
      <c r="R1948">
        <v>0.26100000000000001</v>
      </c>
      <c r="S1948">
        <v>0.28499999999999998</v>
      </c>
      <c r="T1948">
        <v>0.54500000000000004</v>
      </c>
      <c r="U1948">
        <v>0.24299999999999999</v>
      </c>
      <c r="V1948">
        <v>54</v>
      </c>
      <c r="W1948">
        <v>0</v>
      </c>
      <c r="X1948">
        <v>0</v>
      </c>
      <c r="Y1948">
        <v>-0.1</v>
      </c>
      <c r="Z1948">
        <v>0</v>
      </c>
      <c r="AA1948">
        <v>0</v>
      </c>
    </row>
    <row r="1949" spans="1:27" x14ac:dyDescent="0.25">
      <c r="A1949" t="s">
        <v>3268</v>
      </c>
      <c r="B1949" t="s">
        <v>3269</v>
      </c>
      <c r="C1949" t="s">
        <v>20891</v>
      </c>
      <c r="D1949">
        <v>1</v>
      </c>
      <c r="E1949">
        <v>1</v>
      </c>
      <c r="F1949">
        <v>0</v>
      </c>
      <c r="G1949">
        <v>0</v>
      </c>
      <c r="H1949">
        <v>0</v>
      </c>
      <c r="I1949">
        <v>0</v>
      </c>
      <c r="J1949">
        <v>0</v>
      </c>
      <c r="K1949">
        <v>0</v>
      </c>
      <c r="L1949">
        <v>0</v>
      </c>
      <c r="M1949">
        <v>0</v>
      </c>
      <c r="N1949">
        <v>0</v>
      </c>
      <c r="O1949">
        <v>0</v>
      </c>
      <c r="P1949">
        <v>0</v>
      </c>
      <c r="Q1949">
        <v>0.20499999999999999</v>
      </c>
      <c r="R1949">
        <v>0.252</v>
      </c>
      <c r="S1949">
        <v>0.29599999999999999</v>
      </c>
      <c r="T1949">
        <v>0.54800000000000004</v>
      </c>
      <c r="U1949">
        <v>0.24299999999999999</v>
      </c>
      <c r="V1949">
        <v>53</v>
      </c>
      <c r="W1949">
        <v>0</v>
      </c>
      <c r="X1949">
        <v>0</v>
      </c>
      <c r="Y1949">
        <v>-0.1</v>
      </c>
      <c r="Z1949">
        <v>0</v>
      </c>
      <c r="AA1949">
        <v>0</v>
      </c>
    </row>
    <row r="1950" spans="1:27" x14ac:dyDescent="0.25">
      <c r="A1950" t="s">
        <v>21110</v>
      </c>
      <c r="B1950" t="s">
        <v>21111</v>
      </c>
      <c r="C1950" t="s">
        <v>1</v>
      </c>
      <c r="D1950">
        <v>1</v>
      </c>
      <c r="E1950">
        <v>1</v>
      </c>
      <c r="F1950">
        <v>0</v>
      </c>
      <c r="G1950">
        <v>0</v>
      </c>
      <c r="H1950">
        <v>0</v>
      </c>
      <c r="I1950">
        <v>0</v>
      </c>
      <c r="J1950">
        <v>0</v>
      </c>
      <c r="K1950">
        <v>0</v>
      </c>
      <c r="L1950">
        <v>0</v>
      </c>
      <c r="M1950">
        <v>0</v>
      </c>
      <c r="N1950">
        <v>0</v>
      </c>
      <c r="O1950">
        <v>0</v>
      </c>
      <c r="P1950">
        <v>0</v>
      </c>
      <c r="Q1950">
        <v>0.20599999999999999</v>
      </c>
      <c r="R1950">
        <v>0.24299999999999999</v>
      </c>
      <c r="S1950">
        <v>0.311</v>
      </c>
      <c r="T1950">
        <v>0.55400000000000005</v>
      </c>
      <c r="U1950">
        <v>0.24299999999999999</v>
      </c>
      <c r="V1950">
        <v>48</v>
      </c>
      <c r="W1950">
        <v>0</v>
      </c>
      <c r="X1950">
        <v>0</v>
      </c>
      <c r="Y1950">
        <v>-0.1</v>
      </c>
      <c r="Z1950">
        <v>0</v>
      </c>
      <c r="AA1950">
        <v>0</v>
      </c>
    </row>
    <row r="1951" spans="1:27" x14ac:dyDescent="0.25">
      <c r="A1951" t="s">
        <v>2611</v>
      </c>
      <c r="B1951" t="s">
        <v>2612</v>
      </c>
      <c r="C1951" t="s">
        <v>20879</v>
      </c>
      <c r="D1951">
        <v>1</v>
      </c>
      <c r="E1951">
        <v>1</v>
      </c>
      <c r="F1951">
        <v>0</v>
      </c>
      <c r="G1951">
        <v>0</v>
      </c>
      <c r="H1951">
        <v>0</v>
      </c>
      <c r="I1951">
        <v>0</v>
      </c>
      <c r="J1951">
        <v>0</v>
      </c>
      <c r="K1951">
        <v>0</v>
      </c>
      <c r="L1951">
        <v>0</v>
      </c>
      <c r="M1951">
        <v>0</v>
      </c>
      <c r="N1951">
        <v>0</v>
      </c>
      <c r="O1951">
        <v>0</v>
      </c>
      <c r="P1951">
        <v>0</v>
      </c>
      <c r="Q1951">
        <v>0.22</v>
      </c>
      <c r="R1951">
        <v>0.254</v>
      </c>
      <c r="S1951">
        <v>0.29699999999999999</v>
      </c>
      <c r="T1951">
        <v>0.55100000000000005</v>
      </c>
      <c r="U1951">
        <v>0.24299999999999999</v>
      </c>
      <c r="V1951">
        <v>31</v>
      </c>
      <c r="W1951">
        <v>0</v>
      </c>
      <c r="X1951">
        <v>0</v>
      </c>
      <c r="Y1951">
        <v>-0.1</v>
      </c>
      <c r="Z1951">
        <v>0</v>
      </c>
      <c r="AA1951">
        <v>0</v>
      </c>
    </row>
    <row r="1952" spans="1:27" x14ac:dyDescent="0.25">
      <c r="A1952" t="s">
        <v>2849</v>
      </c>
      <c r="B1952" t="s">
        <v>2850</v>
      </c>
      <c r="C1952" t="s">
        <v>20895</v>
      </c>
      <c r="D1952">
        <v>1</v>
      </c>
      <c r="E1952">
        <v>1</v>
      </c>
      <c r="F1952">
        <v>0</v>
      </c>
      <c r="G1952">
        <v>0</v>
      </c>
      <c r="H1952">
        <v>0</v>
      </c>
      <c r="I1952">
        <v>0</v>
      </c>
      <c r="J1952">
        <v>0</v>
      </c>
      <c r="K1952">
        <v>0</v>
      </c>
      <c r="L1952">
        <v>0</v>
      </c>
      <c r="M1952">
        <v>0</v>
      </c>
      <c r="N1952">
        <v>0</v>
      </c>
      <c r="O1952">
        <v>0</v>
      </c>
      <c r="P1952">
        <v>0</v>
      </c>
      <c r="Q1952">
        <v>0.218</v>
      </c>
      <c r="R1952">
        <v>0.24399999999999999</v>
      </c>
      <c r="S1952">
        <v>0.313</v>
      </c>
      <c r="T1952">
        <v>0.55700000000000005</v>
      </c>
      <c r="U1952">
        <v>0.24299999999999999</v>
      </c>
      <c r="V1952">
        <v>52</v>
      </c>
      <c r="W1952">
        <v>0</v>
      </c>
      <c r="X1952">
        <v>0</v>
      </c>
      <c r="Y1952">
        <v>-0.1</v>
      </c>
      <c r="Z1952">
        <v>0</v>
      </c>
      <c r="AA1952">
        <v>0</v>
      </c>
    </row>
    <row r="1953" spans="1:27" x14ac:dyDescent="0.25">
      <c r="A1953" t="s">
        <v>21112</v>
      </c>
      <c r="B1953" t="s">
        <v>21113</v>
      </c>
      <c r="C1953" t="s">
        <v>1</v>
      </c>
      <c r="D1953">
        <v>1</v>
      </c>
      <c r="E1953">
        <v>1</v>
      </c>
      <c r="F1953">
        <v>0</v>
      </c>
      <c r="G1953">
        <v>0</v>
      </c>
      <c r="H1953">
        <v>0</v>
      </c>
      <c r="I1953">
        <v>0</v>
      </c>
      <c r="J1953">
        <v>0</v>
      </c>
      <c r="K1953">
        <v>0</v>
      </c>
      <c r="L1953">
        <v>0</v>
      </c>
      <c r="M1953">
        <v>0</v>
      </c>
      <c r="N1953">
        <v>0</v>
      </c>
      <c r="O1953">
        <v>0</v>
      </c>
      <c r="P1953">
        <v>0</v>
      </c>
      <c r="Q1953">
        <v>0.218</v>
      </c>
      <c r="R1953">
        <v>0.26</v>
      </c>
      <c r="S1953">
        <v>0.28799999999999998</v>
      </c>
      <c r="T1953">
        <v>0.54700000000000004</v>
      </c>
      <c r="U1953">
        <v>0.24299999999999999</v>
      </c>
      <c r="V1953">
        <v>48</v>
      </c>
      <c r="W1953">
        <v>0</v>
      </c>
      <c r="X1953">
        <v>0</v>
      </c>
      <c r="Y1953">
        <v>-0.1</v>
      </c>
      <c r="Z1953">
        <v>0</v>
      </c>
      <c r="AA1953">
        <v>0</v>
      </c>
    </row>
    <row r="1954" spans="1:27" x14ac:dyDescent="0.25">
      <c r="A1954" t="s">
        <v>1970</v>
      </c>
      <c r="B1954" t="s">
        <v>1971</v>
      </c>
      <c r="C1954" t="s">
        <v>20871</v>
      </c>
      <c r="D1954">
        <v>1</v>
      </c>
      <c r="E1954">
        <v>1</v>
      </c>
      <c r="F1954">
        <v>0</v>
      </c>
      <c r="G1954">
        <v>0</v>
      </c>
      <c r="H1954">
        <v>0</v>
      </c>
      <c r="I1954">
        <v>0</v>
      </c>
      <c r="J1954">
        <v>0</v>
      </c>
      <c r="K1954">
        <v>0</v>
      </c>
      <c r="L1954">
        <v>0</v>
      </c>
      <c r="M1954">
        <v>0</v>
      </c>
      <c r="N1954">
        <v>0</v>
      </c>
      <c r="O1954">
        <v>0</v>
      </c>
      <c r="P1954">
        <v>0</v>
      </c>
      <c r="Q1954">
        <v>0.216</v>
      </c>
      <c r="R1954">
        <v>0.26300000000000001</v>
      </c>
      <c r="S1954">
        <v>0.27900000000000003</v>
      </c>
      <c r="T1954">
        <v>0.54300000000000004</v>
      </c>
      <c r="U1954">
        <v>0.24299999999999999</v>
      </c>
      <c r="V1954">
        <v>52</v>
      </c>
      <c r="W1954">
        <v>0</v>
      </c>
      <c r="X1954">
        <v>0</v>
      </c>
      <c r="Y1954">
        <v>-0.1</v>
      </c>
      <c r="Z1954">
        <v>0</v>
      </c>
      <c r="AA1954">
        <v>0</v>
      </c>
    </row>
    <row r="1955" spans="1:27" x14ac:dyDescent="0.25">
      <c r="A1955" t="s">
        <v>905</v>
      </c>
      <c r="B1955" t="s">
        <v>906</v>
      </c>
      <c r="C1955" t="s">
        <v>1</v>
      </c>
      <c r="D1955">
        <v>1</v>
      </c>
      <c r="E1955">
        <v>1</v>
      </c>
      <c r="F1955">
        <v>0</v>
      </c>
      <c r="G1955">
        <v>0</v>
      </c>
      <c r="H1955">
        <v>0</v>
      </c>
      <c r="I1955">
        <v>0</v>
      </c>
      <c r="J1955">
        <v>0</v>
      </c>
      <c r="K1955">
        <v>0</v>
      </c>
      <c r="L1955">
        <v>0</v>
      </c>
      <c r="M1955">
        <v>0</v>
      </c>
      <c r="N1955">
        <v>0</v>
      </c>
      <c r="O1955">
        <v>0</v>
      </c>
      <c r="P1955">
        <v>0</v>
      </c>
      <c r="Q1955">
        <v>0.224</v>
      </c>
      <c r="R1955">
        <v>0.255</v>
      </c>
      <c r="S1955">
        <v>0.29499999999999998</v>
      </c>
      <c r="T1955">
        <v>0.55000000000000004</v>
      </c>
      <c r="U1955">
        <v>0.24199999999999999</v>
      </c>
      <c r="V1955">
        <v>48</v>
      </c>
      <c r="W1955">
        <v>0</v>
      </c>
      <c r="X1955">
        <v>0</v>
      </c>
      <c r="Y1955">
        <v>-0.1</v>
      </c>
      <c r="Z1955">
        <v>0</v>
      </c>
      <c r="AA1955">
        <v>0</v>
      </c>
    </row>
    <row r="1956" spans="1:27" x14ac:dyDescent="0.25">
      <c r="A1956" t="s">
        <v>2924</v>
      </c>
      <c r="B1956" t="s">
        <v>2925</v>
      </c>
      <c r="C1956" t="s">
        <v>20895</v>
      </c>
      <c r="D1956">
        <v>1</v>
      </c>
      <c r="E1956">
        <v>1</v>
      </c>
      <c r="F1956">
        <v>0</v>
      </c>
      <c r="G1956">
        <v>0</v>
      </c>
      <c r="H1956">
        <v>0</v>
      </c>
      <c r="I1956">
        <v>0</v>
      </c>
      <c r="J1956">
        <v>0</v>
      </c>
      <c r="K1956">
        <v>0</v>
      </c>
      <c r="L1956">
        <v>0</v>
      </c>
      <c r="M1956">
        <v>0</v>
      </c>
      <c r="N1956">
        <v>0</v>
      </c>
      <c r="O1956">
        <v>0</v>
      </c>
      <c r="P1956">
        <v>0</v>
      </c>
      <c r="Q1956">
        <v>0.224</v>
      </c>
      <c r="R1956">
        <v>0.251</v>
      </c>
      <c r="S1956">
        <v>0.30299999999999999</v>
      </c>
      <c r="T1956">
        <v>0.55400000000000005</v>
      </c>
      <c r="U1956">
        <v>0.24199999999999999</v>
      </c>
      <c r="V1956">
        <v>52</v>
      </c>
      <c r="W1956">
        <v>0</v>
      </c>
      <c r="X1956">
        <v>0</v>
      </c>
      <c r="Y1956">
        <v>-0.1</v>
      </c>
      <c r="Z1956">
        <v>0</v>
      </c>
      <c r="AA1956">
        <v>0</v>
      </c>
    </row>
    <row r="1957" spans="1:27" x14ac:dyDescent="0.25">
      <c r="A1957" t="s">
        <v>21114</v>
      </c>
      <c r="B1957" t="s">
        <v>21115</v>
      </c>
      <c r="C1957" t="s">
        <v>20874</v>
      </c>
      <c r="D1957">
        <v>1</v>
      </c>
      <c r="E1957">
        <v>1</v>
      </c>
      <c r="F1957">
        <v>0</v>
      </c>
      <c r="G1957">
        <v>0</v>
      </c>
      <c r="H1957">
        <v>0</v>
      </c>
      <c r="I1957">
        <v>0</v>
      </c>
      <c r="J1957">
        <v>0</v>
      </c>
      <c r="K1957">
        <v>0</v>
      </c>
      <c r="L1957">
        <v>0</v>
      </c>
      <c r="M1957">
        <v>0</v>
      </c>
      <c r="N1957">
        <v>0</v>
      </c>
      <c r="O1957">
        <v>0</v>
      </c>
      <c r="P1957">
        <v>0</v>
      </c>
      <c r="Q1957">
        <v>0.214</v>
      </c>
      <c r="R1957">
        <v>0.25600000000000001</v>
      </c>
      <c r="S1957">
        <v>0.29299999999999998</v>
      </c>
      <c r="T1957">
        <v>0.54900000000000004</v>
      </c>
      <c r="U1957">
        <v>0.24199999999999999</v>
      </c>
      <c r="V1957">
        <v>49</v>
      </c>
      <c r="W1957">
        <v>0</v>
      </c>
      <c r="X1957">
        <v>0</v>
      </c>
      <c r="Y1957">
        <v>-0.1</v>
      </c>
      <c r="Z1957">
        <v>0</v>
      </c>
      <c r="AA1957">
        <v>0</v>
      </c>
    </row>
    <row r="1958" spans="1:27" x14ac:dyDescent="0.25">
      <c r="A1958" t="s">
        <v>21116</v>
      </c>
      <c r="B1958" t="s">
        <v>21117</v>
      </c>
      <c r="C1958" t="s">
        <v>20868</v>
      </c>
      <c r="D1958">
        <v>1</v>
      </c>
      <c r="E1958">
        <v>1</v>
      </c>
      <c r="F1958">
        <v>0</v>
      </c>
      <c r="G1958">
        <v>0</v>
      </c>
      <c r="H1958">
        <v>0</v>
      </c>
      <c r="I1958">
        <v>0</v>
      </c>
      <c r="J1958">
        <v>0</v>
      </c>
      <c r="K1958">
        <v>0</v>
      </c>
      <c r="L1958">
        <v>0</v>
      </c>
      <c r="M1958">
        <v>0</v>
      </c>
      <c r="N1958">
        <v>0</v>
      </c>
      <c r="O1958">
        <v>0</v>
      </c>
      <c r="P1958">
        <v>0</v>
      </c>
      <c r="Q1958">
        <v>0.20300000000000001</v>
      </c>
      <c r="R1958">
        <v>0.24399999999999999</v>
      </c>
      <c r="S1958">
        <v>0.30599999999999999</v>
      </c>
      <c r="T1958">
        <v>0.55000000000000004</v>
      </c>
      <c r="U1958">
        <v>0.24199999999999999</v>
      </c>
      <c r="V1958">
        <v>47</v>
      </c>
      <c r="W1958">
        <v>0</v>
      </c>
      <c r="X1958">
        <v>0</v>
      </c>
      <c r="Y1958">
        <v>-0.1</v>
      </c>
      <c r="Z1958">
        <v>0</v>
      </c>
      <c r="AA1958">
        <v>0</v>
      </c>
    </row>
    <row r="1959" spans="1:27" x14ac:dyDescent="0.25">
      <c r="A1959" t="s">
        <v>2131</v>
      </c>
      <c r="B1959" t="s">
        <v>2132</v>
      </c>
      <c r="C1959" t="s">
        <v>20874</v>
      </c>
      <c r="D1959">
        <v>1</v>
      </c>
      <c r="E1959">
        <v>1</v>
      </c>
      <c r="F1959">
        <v>0</v>
      </c>
      <c r="G1959">
        <v>0</v>
      </c>
      <c r="H1959">
        <v>0</v>
      </c>
      <c r="I1959">
        <v>0</v>
      </c>
      <c r="J1959">
        <v>0</v>
      </c>
      <c r="K1959">
        <v>0</v>
      </c>
      <c r="L1959">
        <v>0</v>
      </c>
      <c r="M1959">
        <v>0</v>
      </c>
      <c r="N1959">
        <v>0</v>
      </c>
      <c r="O1959">
        <v>0</v>
      </c>
      <c r="P1959">
        <v>0</v>
      </c>
      <c r="Q1959">
        <v>0.20100000000000001</v>
      </c>
      <c r="R1959">
        <v>0.25700000000000001</v>
      </c>
      <c r="S1959">
        <v>0.28599999999999998</v>
      </c>
      <c r="T1959">
        <v>0.54300000000000004</v>
      </c>
      <c r="U1959">
        <v>0.24199999999999999</v>
      </c>
      <c r="V1959">
        <v>49</v>
      </c>
      <c r="W1959">
        <v>0</v>
      </c>
      <c r="X1959">
        <v>0</v>
      </c>
      <c r="Y1959">
        <v>-0.1</v>
      </c>
      <c r="Z1959">
        <v>0</v>
      </c>
      <c r="AA1959">
        <v>0</v>
      </c>
    </row>
    <row r="1960" spans="1:27" x14ac:dyDescent="0.25">
      <c r="A1960" t="s">
        <v>1792</v>
      </c>
      <c r="B1960" t="s">
        <v>1793</v>
      </c>
      <c r="C1960" t="s">
        <v>20879</v>
      </c>
      <c r="D1960">
        <v>1</v>
      </c>
      <c r="E1960">
        <v>1</v>
      </c>
      <c r="F1960">
        <v>0</v>
      </c>
      <c r="G1960">
        <v>0</v>
      </c>
      <c r="H1960">
        <v>0</v>
      </c>
      <c r="I1960">
        <v>0</v>
      </c>
      <c r="J1960">
        <v>0</v>
      </c>
      <c r="K1960">
        <v>0</v>
      </c>
      <c r="L1960">
        <v>0</v>
      </c>
      <c r="M1960">
        <v>0</v>
      </c>
      <c r="N1960">
        <v>0</v>
      </c>
      <c r="O1960">
        <v>0</v>
      </c>
      <c r="P1960">
        <v>0</v>
      </c>
      <c r="Q1960">
        <v>0.20399999999999999</v>
      </c>
      <c r="R1960">
        <v>0.254</v>
      </c>
      <c r="S1960">
        <v>0.29299999999999998</v>
      </c>
      <c r="T1960">
        <v>0.54600000000000004</v>
      </c>
      <c r="U1960">
        <v>0.24199999999999999</v>
      </c>
      <c r="V1960">
        <v>31</v>
      </c>
      <c r="W1960">
        <v>0</v>
      </c>
      <c r="X1960">
        <v>0</v>
      </c>
      <c r="Y1960">
        <v>-0.1</v>
      </c>
      <c r="Z1960">
        <v>0</v>
      </c>
      <c r="AA1960">
        <v>0</v>
      </c>
    </row>
    <row r="1961" spans="1:27" x14ac:dyDescent="0.25">
      <c r="A1961" t="s">
        <v>2151</v>
      </c>
      <c r="B1961" t="s">
        <v>2152</v>
      </c>
      <c r="C1961" t="s">
        <v>20881</v>
      </c>
      <c r="D1961">
        <v>1</v>
      </c>
      <c r="E1961">
        <v>1</v>
      </c>
      <c r="F1961">
        <v>0</v>
      </c>
      <c r="G1961">
        <v>0</v>
      </c>
      <c r="H1961">
        <v>0</v>
      </c>
      <c r="I1961">
        <v>0</v>
      </c>
      <c r="J1961">
        <v>0</v>
      </c>
      <c r="K1961">
        <v>0</v>
      </c>
      <c r="L1961">
        <v>0</v>
      </c>
      <c r="M1961">
        <v>0</v>
      </c>
      <c r="N1961">
        <v>0</v>
      </c>
      <c r="O1961">
        <v>0</v>
      </c>
      <c r="P1961">
        <v>0</v>
      </c>
      <c r="Q1961">
        <v>0.216</v>
      </c>
      <c r="R1961">
        <v>0.254</v>
      </c>
      <c r="S1961">
        <v>0.29399999999999998</v>
      </c>
      <c r="T1961">
        <v>0.54800000000000004</v>
      </c>
      <c r="U1961">
        <v>0.24199999999999999</v>
      </c>
      <c r="V1961">
        <v>43</v>
      </c>
      <c r="W1961">
        <v>0</v>
      </c>
      <c r="X1961">
        <v>0</v>
      </c>
      <c r="Y1961">
        <v>-0.1</v>
      </c>
      <c r="Z1961">
        <v>0</v>
      </c>
      <c r="AA1961">
        <v>0</v>
      </c>
    </row>
    <row r="1962" spans="1:27" x14ac:dyDescent="0.25">
      <c r="A1962" t="s">
        <v>1482</v>
      </c>
      <c r="B1962" t="s">
        <v>1483</v>
      </c>
      <c r="C1962" t="s">
        <v>20892</v>
      </c>
      <c r="D1962">
        <v>1</v>
      </c>
      <c r="E1962">
        <v>1</v>
      </c>
      <c r="F1962">
        <v>0</v>
      </c>
      <c r="G1962">
        <v>0</v>
      </c>
      <c r="H1962">
        <v>0</v>
      </c>
      <c r="I1962">
        <v>0</v>
      </c>
      <c r="J1962">
        <v>0</v>
      </c>
      <c r="K1962">
        <v>0</v>
      </c>
      <c r="L1962">
        <v>0</v>
      </c>
      <c r="M1962">
        <v>0</v>
      </c>
      <c r="N1962">
        <v>0</v>
      </c>
      <c r="O1962">
        <v>0</v>
      </c>
      <c r="P1962">
        <v>0</v>
      </c>
      <c r="Q1962">
        <v>0.221</v>
      </c>
      <c r="R1962">
        <v>0.26200000000000001</v>
      </c>
      <c r="S1962">
        <v>0.28199999999999997</v>
      </c>
      <c r="T1962">
        <v>0.54400000000000004</v>
      </c>
      <c r="U1962">
        <v>0.24199999999999999</v>
      </c>
      <c r="V1962">
        <v>48</v>
      </c>
      <c r="W1962">
        <v>0</v>
      </c>
      <c r="X1962">
        <v>0</v>
      </c>
      <c r="Y1962">
        <v>-0.1</v>
      </c>
      <c r="Z1962">
        <v>0</v>
      </c>
      <c r="AA1962">
        <v>0</v>
      </c>
    </row>
    <row r="1963" spans="1:27" x14ac:dyDescent="0.25">
      <c r="A1963" t="s">
        <v>21118</v>
      </c>
      <c r="B1963" t="s">
        <v>21119</v>
      </c>
      <c r="C1963" t="s">
        <v>1</v>
      </c>
      <c r="D1963">
        <v>1</v>
      </c>
      <c r="E1963">
        <v>1</v>
      </c>
      <c r="F1963">
        <v>0</v>
      </c>
      <c r="G1963">
        <v>0</v>
      </c>
      <c r="H1963">
        <v>0</v>
      </c>
      <c r="I1963">
        <v>0</v>
      </c>
      <c r="J1963">
        <v>0</v>
      </c>
      <c r="K1963">
        <v>0</v>
      </c>
      <c r="L1963">
        <v>0</v>
      </c>
      <c r="M1963">
        <v>0</v>
      </c>
      <c r="N1963">
        <v>0</v>
      </c>
      <c r="O1963">
        <v>0</v>
      </c>
      <c r="P1963">
        <v>0</v>
      </c>
      <c r="Q1963">
        <v>0.20799999999999999</v>
      </c>
      <c r="R1963">
        <v>0.26600000000000001</v>
      </c>
      <c r="S1963">
        <v>0.27400000000000002</v>
      </c>
      <c r="T1963">
        <v>0.53900000000000003</v>
      </c>
      <c r="U1963">
        <v>0.24199999999999999</v>
      </c>
      <c r="V1963">
        <v>48</v>
      </c>
      <c r="W1963">
        <v>0</v>
      </c>
      <c r="X1963">
        <v>0</v>
      </c>
      <c r="Y1963">
        <v>-0.1</v>
      </c>
      <c r="Z1963">
        <v>0</v>
      </c>
      <c r="AA1963">
        <v>0</v>
      </c>
    </row>
    <row r="1964" spans="1:27" x14ac:dyDescent="0.25">
      <c r="A1964" t="s">
        <v>3156</v>
      </c>
      <c r="B1964" t="s">
        <v>3157</v>
      </c>
      <c r="C1964" t="s">
        <v>20891</v>
      </c>
      <c r="D1964">
        <v>1</v>
      </c>
      <c r="E1964">
        <v>1</v>
      </c>
      <c r="F1964">
        <v>0</v>
      </c>
      <c r="G1964">
        <v>0</v>
      </c>
      <c r="H1964">
        <v>0</v>
      </c>
      <c r="I1964">
        <v>0</v>
      </c>
      <c r="J1964">
        <v>0</v>
      </c>
      <c r="K1964">
        <v>0</v>
      </c>
      <c r="L1964">
        <v>0</v>
      </c>
      <c r="M1964">
        <v>0</v>
      </c>
      <c r="N1964">
        <v>0</v>
      </c>
      <c r="O1964">
        <v>0</v>
      </c>
      <c r="P1964">
        <v>0</v>
      </c>
      <c r="Q1964">
        <v>0.19600000000000001</v>
      </c>
      <c r="R1964">
        <v>0.25</v>
      </c>
      <c r="S1964">
        <v>0.29499999999999998</v>
      </c>
      <c r="T1964">
        <v>0.54500000000000004</v>
      </c>
      <c r="U1964">
        <v>0.24199999999999999</v>
      </c>
      <c r="V1964">
        <v>53</v>
      </c>
      <c r="W1964">
        <v>0</v>
      </c>
      <c r="X1964">
        <v>0</v>
      </c>
      <c r="Y1964">
        <v>-0.1</v>
      </c>
      <c r="Z1964">
        <v>0</v>
      </c>
      <c r="AA1964">
        <v>0</v>
      </c>
    </row>
    <row r="1965" spans="1:27" x14ac:dyDescent="0.25">
      <c r="A1965" t="s">
        <v>21120</v>
      </c>
      <c r="B1965" t="s">
        <v>21121</v>
      </c>
      <c r="C1965" t="s">
        <v>1</v>
      </c>
      <c r="D1965">
        <v>1</v>
      </c>
      <c r="E1965">
        <v>1</v>
      </c>
      <c r="F1965">
        <v>0</v>
      </c>
      <c r="G1965">
        <v>0</v>
      </c>
      <c r="H1965">
        <v>0</v>
      </c>
      <c r="I1965">
        <v>0</v>
      </c>
      <c r="J1965">
        <v>0</v>
      </c>
      <c r="K1965">
        <v>0</v>
      </c>
      <c r="L1965">
        <v>0</v>
      </c>
      <c r="M1965">
        <v>0</v>
      </c>
      <c r="N1965">
        <v>0</v>
      </c>
      <c r="O1965">
        <v>0</v>
      </c>
      <c r="P1965">
        <v>0</v>
      </c>
      <c r="Q1965">
        <v>0.19900000000000001</v>
      </c>
      <c r="R1965">
        <v>0.25700000000000001</v>
      </c>
      <c r="S1965">
        <v>0.28399999999999997</v>
      </c>
      <c r="T1965">
        <v>0.54100000000000004</v>
      </c>
      <c r="U1965">
        <v>0.24199999999999999</v>
      </c>
      <c r="V1965">
        <v>48</v>
      </c>
      <c r="W1965">
        <v>0</v>
      </c>
      <c r="X1965">
        <v>0</v>
      </c>
      <c r="Y1965">
        <v>-0.1</v>
      </c>
      <c r="Z1965">
        <v>0</v>
      </c>
      <c r="AA1965">
        <v>0</v>
      </c>
    </row>
    <row r="1966" spans="1:27" x14ac:dyDescent="0.25">
      <c r="A1966" t="s">
        <v>1954</v>
      </c>
      <c r="B1966" t="s">
        <v>1955</v>
      </c>
      <c r="C1966" t="s">
        <v>20888</v>
      </c>
      <c r="D1966">
        <v>1</v>
      </c>
      <c r="E1966">
        <v>1</v>
      </c>
      <c r="F1966">
        <v>0</v>
      </c>
      <c r="G1966">
        <v>0</v>
      </c>
      <c r="H1966">
        <v>0</v>
      </c>
      <c r="I1966">
        <v>0</v>
      </c>
      <c r="J1966">
        <v>0</v>
      </c>
      <c r="K1966">
        <v>0</v>
      </c>
      <c r="L1966">
        <v>0</v>
      </c>
      <c r="M1966">
        <v>0</v>
      </c>
      <c r="N1966">
        <v>0</v>
      </c>
      <c r="O1966">
        <v>0</v>
      </c>
      <c r="P1966">
        <v>0</v>
      </c>
      <c r="Q1966">
        <v>0.20599999999999999</v>
      </c>
      <c r="R1966">
        <v>0.25600000000000001</v>
      </c>
      <c r="S1966">
        <v>0.28799999999999998</v>
      </c>
      <c r="T1966">
        <v>0.54400000000000004</v>
      </c>
      <c r="U1966">
        <v>0.24199999999999999</v>
      </c>
      <c r="V1966">
        <v>47</v>
      </c>
      <c r="W1966">
        <v>0</v>
      </c>
      <c r="X1966">
        <v>0</v>
      </c>
      <c r="Y1966">
        <v>-0.1</v>
      </c>
      <c r="Z1966">
        <v>0</v>
      </c>
      <c r="AA1966">
        <v>0</v>
      </c>
    </row>
    <row r="1967" spans="1:27" x14ac:dyDescent="0.25">
      <c r="A1967" t="s">
        <v>1910</v>
      </c>
      <c r="B1967" t="s">
        <v>1911</v>
      </c>
      <c r="C1967" t="s">
        <v>20891</v>
      </c>
      <c r="D1967">
        <v>1</v>
      </c>
      <c r="E1967">
        <v>1</v>
      </c>
      <c r="F1967">
        <v>0</v>
      </c>
      <c r="G1967">
        <v>0</v>
      </c>
      <c r="H1967">
        <v>0</v>
      </c>
      <c r="I1967">
        <v>0</v>
      </c>
      <c r="J1967">
        <v>0</v>
      </c>
      <c r="K1967">
        <v>0</v>
      </c>
      <c r="L1967">
        <v>0</v>
      </c>
      <c r="M1967">
        <v>0</v>
      </c>
      <c r="N1967">
        <v>0</v>
      </c>
      <c r="O1967">
        <v>0</v>
      </c>
      <c r="P1967">
        <v>0</v>
      </c>
      <c r="Q1967">
        <v>0.20599999999999999</v>
      </c>
      <c r="R1967">
        <v>0.26</v>
      </c>
      <c r="S1967">
        <v>0.28199999999999997</v>
      </c>
      <c r="T1967">
        <v>0.54100000000000004</v>
      </c>
      <c r="U1967">
        <v>0.24199999999999999</v>
      </c>
      <c r="V1967">
        <v>53</v>
      </c>
      <c r="W1967">
        <v>0</v>
      </c>
      <c r="X1967">
        <v>0</v>
      </c>
      <c r="Y1967">
        <v>-0.1</v>
      </c>
      <c r="Z1967">
        <v>0</v>
      </c>
      <c r="AA1967">
        <v>0</v>
      </c>
    </row>
    <row r="1968" spans="1:27" x14ac:dyDescent="0.25">
      <c r="A1968" t="s">
        <v>21122</v>
      </c>
      <c r="B1968" t="s">
        <v>21123</v>
      </c>
      <c r="C1968" t="s">
        <v>20879</v>
      </c>
      <c r="D1968">
        <v>1</v>
      </c>
      <c r="E1968">
        <v>1</v>
      </c>
      <c r="F1968">
        <v>0</v>
      </c>
      <c r="G1968">
        <v>0</v>
      </c>
      <c r="H1968">
        <v>0</v>
      </c>
      <c r="I1968">
        <v>0</v>
      </c>
      <c r="J1968">
        <v>0</v>
      </c>
      <c r="K1968">
        <v>0</v>
      </c>
      <c r="L1968">
        <v>0</v>
      </c>
      <c r="M1968">
        <v>0</v>
      </c>
      <c r="N1968">
        <v>0</v>
      </c>
      <c r="O1968">
        <v>0</v>
      </c>
      <c r="P1968">
        <v>0</v>
      </c>
      <c r="Q1968">
        <v>0.20899999999999999</v>
      </c>
      <c r="R1968">
        <v>0.25600000000000001</v>
      </c>
      <c r="S1968">
        <v>0.28799999999999998</v>
      </c>
      <c r="T1968">
        <v>0.54400000000000004</v>
      </c>
      <c r="U1968">
        <v>0.24199999999999999</v>
      </c>
      <c r="V1968">
        <v>31</v>
      </c>
      <c r="W1968">
        <v>0</v>
      </c>
      <c r="X1968">
        <v>0</v>
      </c>
      <c r="Y1968">
        <v>-0.1</v>
      </c>
      <c r="Z1968">
        <v>0</v>
      </c>
      <c r="AA1968">
        <v>0</v>
      </c>
    </row>
    <row r="1969" spans="1:27" x14ac:dyDescent="0.25">
      <c r="A1969">
        <v>10533</v>
      </c>
      <c r="B1969" t="s">
        <v>3195</v>
      </c>
      <c r="C1969" t="s">
        <v>20891</v>
      </c>
      <c r="D1969">
        <v>1</v>
      </c>
      <c r="E1969">
        <v>1</v>
      </c>
      <c r="F1969">
        <v>0</v>
      </c>
      <c r="G1969">
        <v>0</v>
      </c>
      <c r="H1969">
        <v>0</v>
      </c>
      <c r="I1969">
        <v>0</v>
      </c>
      <c r="J1969">
        <v>0</v>
      </c>
      <c r="K1969">
        <v>0</v>
      </c>
      <c r="L1969">
        <v>0</v>
      </c>
      <c r="M1969">
        <v>0</v>
      </c>
      <c r="N1969">
        <v>0</v>
      </c>
      <c r="O1969">
        <v>0</v>
      </c>
      <c r="P1969">
        <v>0</v>
      </c>
      <c r="Q1969">
        <v>0.224</v>
      </c>
      <c r="R1969">
        <v>0.26</v>
      </c>
      <c r="S1969">
        <v>0.28999999999999998</v>
      </c>
      <c r="T1969">
        <v>0.55000000000000004</v>
      </c>
      <c r="U1969">
        <v>0.24199999999999999</v>
      </c>
      <c r="V1969">
        <v>53</v>
      </c>
      <c r="W1969">
        <v>0</v>
      </c>
      <c r="X1969">
        <v>0</v>
      </c>
      <c r="Y1969">
        <v>-0.1</v>
      </c>
      <c r="Z1969">
        <v>0</v>
      </c>
      <c r="AA1969">
        <v>0</v>
      </c>
    </row>
    <row r="1970" spans="1:27" x14ac:dyDescent="0.25">
      <c r="A1970" t="s">
        <v>2812</v>
      </c>
      <c r="B1970" t="s">
        <v>2813</v>
      </c>
      <c r="C1970" t="s">
        <v>20877</v>
      </c>
      <c r="D1970">
        <v>1</v>
      </c>
      <c r="E1970">
        <v>1</v>
      </c>
      <c r="F1970">
        <v>0</v>
      </c>
      <c r="G1970">
        <v>0</v>
      </c>
      <c r="H1970">
        <v>0</v>
      </c>
      <c r="I1970">
        <v>0</v>
      </c>
      <c r="J1970">
        <v>0</v>
      </c>
      <c r="K1970">
        <v>0</v>
      </c>
      <c r="L1970">
        <v>0</v>
      </c>
      <c r="M1970">
        <v>0</v>
      </c>
      <c r="N1970">
        <v>0</v>
      </c>
      <c r="O1970">
        <v>0</v>
      </c>
      <c r="P1970">
        <v>0</v>
      </c>
      <c r="Q1970">
        <v>0.21299999999999999</v>
      </c>
      <c r="R1970">
        <v>0.25600000000000001</v>
      </c>
      <c r="S1970">
        <v>0.28899999999999998</v>
      </c>
      <c r="T1970">
        <v>0.54500000000000004</v>
      </c>
      <c r="U1970">
        <v>0.24199999999999999</v>
      </c>
      <c r="V1970">
        <v>55</v>
      </c>
      <c r="W1970">
        <v>0</v>
      </c>
      <c r="X1970">
        <v>0</v>
      </c>
      <c r="Y1970">
        <v>-0.1</v>
      </c>
      <c r="Z1970">
        <v>0</v>
      </c>
      <c r="AA1970">
        <v>0</v>
      </c>
    </row>
    <row r="1971" spans="1:27" x14ac:dyDescent="0.25">
      <c r="A1971" t="s">
        <v>3101</v>
      </c>
      <c r="B1971" t="s">
        <v>3102</v>
      </c>
      <c r="C1971" t="s">
        <v>20877</v>
      </c>
      <c r="D1971">
        <v>1</v>
      </c>
      <c r="E1971">
        <v>1</v>
      </c>
      <c r="F1971">
        <v>0</v>
      </c>
      <c r="G1971">
        <v>0</v>
      </c>
      <c r="H1971">
        <v>0</v>
      </c>
      <c r="I1971">
        <v>0</v>
      </c>
      <c r="J1971">
        <v>0</v>
      </c>
      <c r="K1971">
        <v>0</v>
      </c>
      <c r="L1971">
        <v>0</v>
      </c>
      <c r="M1971">
        <v>0</v>
      </c>
      <c r="N1971">
        <v>0</v>
      </c>
      <c r="O1971">
        <v>0</v>
      </c>
      <c r="P1971">
        <v>0</v>
      </c>
      <c r="Q1971">
        <v>0.20200000000000001</v>
      </c>
      <c r="R1971">
        <v>0.26</v>
      </c>
      <c r="S1971">
        <v>0.27900000000000003</v>
      </c>
      <c r="T1971">
        <v>0.53900000000000003</v>
      </c>
      <c r="U1971">
        <v>0.24199999999999999</v>
      </c>
      <c r="V1971">
        <v>55</v>
      </c>
      <c r="W1971">
        <v>0</v>
      </c>
      <c r="X1971">
        <v>0</v>
      </c>
      <c r="Y1971">
        <v>-0.1</v>
      </c>
      <c r="Z1971">
        <v>0</v>
      </c>
      <c r="AA1971">
        <v>0</v>
      </c>
    </row>
    <row r="1972" spans="1:27" x14ac:dyDescent="0.25">
      <c r="A1972" t="s">
        <v>2155</v>
      </c>
      <c r="B1972" t="s">
        <v>2156</v>
      </c>
      <c r="C1972" t="s">
        <v>20893</v>
      </c>
      <c r="D1972">
        <v>1</v>
      </c>
      <c r="E1972">
        <v>1</v>
      </c>
      <c r="F1972">
        <v>0</v>
      </c>
      <c r="G1972">
        <v>0</v>
      </c>
      <c r="H1972">
        <v>0</v>
      </c>
      <c r="I1972">
        <v>0</v>
      </c>
      <c r="J1972">
        <v>0</v>
      </c>
      <c r="K1972">
        <v>0</v>
      </c>
      <c r="L1972">
        <v>0</v>
      </c>
      <c r="M1972">
        <v>0</v>
      </c>
      <c r="N1972">
        <v>0</v>
      </c>
      <c r="O1972">
        <v>0</v>
      </c>
      <c r="P1972">
        <v>0</v>
      </c>
      <c r="Q1972">
        <v>0.215</v>
      </c>
      <c r="R1972">
        <v>0.25</v>
      </c>
      <c r="S1972">
        <v>0.29799999999999999</v>
      </c>
      <c r="T1972">
        <v>0.54800000000000004</v>
      </c>
      <c r="U1972">
        <v>0.24199999999999999</v>
      </c>
      <c r="V1972">
        <v>51</v>
      </c>
      <c r="W1972">
        <v>0</v>
      </c>
      <c r="X1972">
        <v>0</v>
      </c>
      <c r="Y1972">
        <v>-0.1</v>
      </c>
      <c r="Z1972">
        <v>0</v>
      </c>
      <c r="AA1972">
        <v>0</v>
      </c>
    </row>
    <row r="1973" spans="1:27" x14ac:dyDescent="0.25">
      <c r="A1973" t="s">
        <v>3034</v>
      </c>
      <c r="B1973" t="s">
        <v>3035</v>
      </c>
      <c r="C1973" t="s">
        <v>20869</v>
      </c>
      <c r="D1973">
        <v>1</v>
      </c>
      <c r="E1973">
        <v>1</v>
      </c>
      <c r="F1973">
        <v>0</v>
      </c>
      <c r="G1973">
        <v>0</v>
      </c>
      <c r="H1973">
        <v>0</v>
      </c>
      <c r="I1973">
        <v>0</v>
      </c>
      <c r="J1973">
        <v>0</v>
      </c>
      <c r="K1973">
        <v>0</v>
      </c>
      <c r="L1973">
        <v>0</v>
      </c>
      <c r="M1973">
        <v>0</v>
      </c>
      <c r="N1973">
        <v>0</v>
      </c>
      <c r="O1973">
        <v>0</v>
      </c>
      <c r="P1973">
        <v>0</v>
      </c>
      <c r="Q1973">
        <v>0.223</v>
      </c>
      <c r="R1973">
        <v>0.254</v>
      </c>
      <c r="S1973">
        <v>0.29499999999999998</v>
      </c>
      <c r="T1973">
        <v>0.54900000000000004</v>
      </c>
      <c r="U1973">
        <v>0.24199999999999999</v>
      </c>
      <c r="V1973">
        <v>44</v>
      </c>
      <c r="W1973">
        <v>0</v>
      </c>
      <c r="X1973">
        <v>0</v>
      </c>
      <c r="Y1973">
        <v>-0.1</v>
      </c>
      <c r="Z1973">
        <v>0</v>
      </c>
      <c r="AA1973">
        <v>0</v>
      </c>
    </row>
    <row r="1974" spans="1:27" x14ac:dyDescent="0.25">
      <c r="A1974" t="s">
        <v>2762</v>
      </c>
      <c r="B1974" t="s">
        <v>2763</v>
      </c>
      <c r="C1974" t="s">
        <v>20878</v>
      </c>
      <c r="D1974">
        <v>1</v>
      </c>
      <c r="E1974">
        <v>1</v>
      </c>
      <c r="F1974">
        <v>0</v>
      </c>
      <c r="G1974">
        <v>0</v>
      </c>
      <c r="H1974">
        <v>0</v>
      </c>
      <c r="I1974">
        <v>0</v>
      </c>
      <c r="J1974">
        <v>0</v>
      </c>
      <c r="K1974">
        <v>0</v>
      </c>
      <c r="L1974">
        <v>0</v>
      </c>
      <c r="M1974">
        <v>0</v>
      </c>
      <c r="N1974">
        <v>0</v>
      </c>
      <c r="O1974">
        <v>0</v>
      </c>
      <c r="P1974">
        <v>0</v>
      </c>
      <c r="Q1974">
        <v>0.21199999999999999</v>
      </c>
      <c r="R1974">
        <v>0.25700000000000001</v>
      </c>
      <c r="S1974">
        <v>0.28799999999999998</v>
      </c>
      <c r="T1974">
        <v>0.54500000000000004</v>
      </c>
      <c r="U1974">
        <v>0.24199999999999999</v>
      </c>
      <c r="V1974">
        <v>47</v>
      </c>
      <c r="W1974">
        <v>0</v>
      </c>
      <c r="X1974">
        <v>0</v>
      </c>
      <c r="Y1974">
        <v>-0.1</v>
      </c>
      <c r="Z1974">
        <v>0</v>
      </c>
      <c r="AA1974">
        <v>0</v>
      </c>
    </row>
    <row r="1975" spans="1:27" x14ac:dyDescent="0.25">
      <c r="A1975">
        <v>6073</v>
      </c>
      <c r="B1975" t="s">
        <v>3261</v>
      </c>
      <c r="C1975" t="s">
        <v>20883</v>
      </c>
      <c r="D1975">
        <v>1</v>
      </c>
      <c r="E1975">
        <v>1</v>
      </c>
      <c r="F1975">
        <v>0</v>
      </c>
      <c r="G1975">
        <v>0</v>
      </c>
      <c r="H1975">
        <v>0</v>
      </c>
      <c r="I1975">
        <v>0</v>
      </c>
      <c r="J1975">
        <v>0</v>
      </c>
      <c r="K1975">
        <v>0</v>
      </c>
      <c r="L1975">
        <v>0</v>
      </c>
      <c r="M1975">
        <v>0</v>
      </c>
      <c r="N1975">
        <v>0</v>
      </c>
      <c r="O1975">
        <v>0</v>
      </c>
      <c r="P1975">
        <v>0</v>
      </c>
      <c r="Q1975">
        <v>0.20499999999999999</v>
      </c>
      <c r="R1975">
        <v>0.26</v>
      </c>
      <c r="S1975">
        <v>0.27900000000000003</v>
      </c>
      <c r="T1975">
        <v>0.54</v>
      </c>
      <c r="U1975">
        <v>0.24199999999999999</v>
      </c>
      <c r="V1975">
        <v>46</v>
      </c>
      <c r="W1975">
        <v>0</v>
      </c>
      <c r="X1975">
        <v>0</v>
      </c>
      <c r="Y1975">
        <v>-0.1</v>
      </c>
      <c r="Z1975">
        <v>0</v>
      </c>
      <c r="AA1975">
        <v>0</v>
      </c>
    </row>
    <row r="1976" spans="1:27" x14ac:dyDescent="0.25">
      <c r="A1976" t="s">
        <v>3251</v>
      </c>
      <c r="B1976" t="s">
        <v>3252</v>
      </c>
      <c r="C1976" t="s">
        <v>20881</v>
      </c>
      <c r="D1976">
        <v>1</v>
      </c>
      <c r="E1976">
        <v>1</v>
      </c>
      <c r="F1976">
        <v>0</v>
      </c>
      <c r="G1976">
        <v>0</v>
      </c>
      <c r="H1976">
        <v>0</v>
      </c>
      <c r="I1976">
        <v>0</v>
      </c>
      <c r="J1976">
        <v>0</v>
      </c>
      <c r="K1976">
        <v>0</v>
      </c>
      <c r="L1976">
        <v>0</v>
      </c>
      <c r="M1976">
        <v>0</v>
      </c>
      <c r="N1976">
        <v>0</v>
      </c>
      <c r="O1976">
        <v>0</v>
      </c>
      <c r="P1976">
        <v>0</v>
      </c>
      <c r="Q1976">
        <v>0.217</v>
      </c>
      <c r="R1976">
        <v>0.255</v>
      </c>
      <c r="S1976">
        <v>0.29099999999999998</v>
      </c>
      <c r="T1976">
        <v>0.54600000000000004</v>
      </c>
      <c r="U1976">
        <v>0.24199999999999999</v>
      </c>
      <c r="V1976">
        <v>43</v>
      </c>
      <c r="W1976">
        <v>0</v>
      </c>
      <c r="X1976">
        <v>0</v>
      </c>
      <c r="Y1976">
        <v>-0.1</v>
      </c>
      <c r="Z1976">
        <v>0</v>
      </c>
      <c r="AA1976">
        <v>0</v>
      </c>
    </row>
    <row r="1977" spans="1:27" x14ac:dyDescent="0.25">
      <c r="A1977" t="s">
        <v>2497</v>
      </c>
      <c r="B1977" t="s">
        <v>2498</v>
      </c>
      <c r="C1977" t="s">
        <v>20880</v>
      </c>
      <c r="D1977">
        <v>1</v>
      </c>
      <c r="E1977">
        <v>1</v>
      </c>
      <c r="F1977">
        <v>0</v>
      </c>
      <c r="G1977">
        <v>0</v>
      </c>
      <c r="H1977">
        <v>0</v>
      </c>
      <c r="I1977">
        <v>0</v>
      </c>
      <c r="J1977">
        <v>0</v>
      </c>
      <c r="K1977">
        <v>0</v>
      </c>
      <c r="L1977">
        <v>0</v>
      </c>
      <c r="M1977">
        <v>0</v>
      </c>
      <c r="N1977">
        <v>0</v>
      </c>
      <c r="O1977">
        <v>0</v>
      </c>
      <c r="P1977">
        <v>0</v>
      </c>
      <c r="Q1977">
        <v>0.217</v>
      </c>
      <c r="R1977">
        <v>0.25900000000000001</v>
      </c>
      <c r="S1977">
        <v>0.28299999999999997</v>
      </c>
      <c r="T1977">
        <v>0.54300000000000004</v>
      </c>
      <c r="U1977">
        <v>0.24199999999999999</v>
      </c>
      <c r="V1977">
        <v>42</v>
      </c>
      <c r="W1977">
        <v>0</v>
      </c>
      <c r="X1977">
        <v>0</v>
      </c>
      <c r="Y1977">
        <v>-0.1</v>
      </c>
      <c r="Z1977">
        <v>0</v>
      </c>
      <c r="AA1977">
        <v>0</v>
      </c>
    </row>
    <row r="1978" spans="1:27" x14ac:dyDescent="0.25">
      <c r="A1978" t="s">
        <v>2908</v>
      </c>
      <c r="B1978" t="s">
        <v>2909</v>
      </c>
      <c r="C1978" t="s">
        <v>20887</v>
      </c>
      <c r="D1978">
        <v>1</v>
      </c>
      <c r="E1978">
        <v>1</v>
      </c>
      <c r="F1978">
        <v>0</v>
      </c>
      <c r="G1978">
        <v>0</v>
      </c>
      <c r="H1978">
        <v>0</v>
      </c>
      <c r="I1978">
        <v>0</v>
      </c>
      <c r="J1978">
        <v>0</v>
      </c>
      <c r="K1978">
        <v>0</v>
      </c>
      <c r="L1978">
        <v>0</v>
      </c>
      <c r="M1978">
        <v>0</v>
      </c>
      <c r="N1978">
        <v>0</v>
      </c>
      <c r="O1978">
        <v>0</v>
      </c>
      <c r="P1978">
        <v>0</v>
      </c>
      <c r="Q1978">
        <v>0.188</v>
      </c>
      <c r="R1978">
        <v>0.26400000000000001</v>
      </c>
      <c r="S1978">
        <v>0.26900000000000002</v>
      </c>
      <c r="T1978">
        <v>0.53300000000000003</v>
      </c>
      <c r="U1978">
        <v>0.24199999999999999</v>
      </c>
      <c r="V1978">
        <v>48</v>
      </c>
      <c r="W1978">
        <v>0</v>
      </c>
      <c r="X1978">
        <v>0</v>
      </c>
      <c r="Y1978">
        <v>-0.1</v>
      </c>
      <c r="Z1978">
        <v>0</v>
      </c>
      <c r="AA1978">
        <v>0</v>
      </c>
    </row>
    <row r="1979" spans="1:27" x14ac:dyDescent="0.25">
      <c r="A1979" t="s">
        <v>21124</v>
      </c>
      <c r="B1979" t="s">
        <v>21125</v>
      </c>
      <c r="C1979" t="s">
        <v>1</v>
      </c>
      <c r="D1979">
        <v>1</v>
      </c>
      <c r="E1979">
        <v>1</v>
      </c>
      <c r="F1979">
        <v>0</v>
      </c>
      <c r="G1979">
        <v>0</v>
      </c>
      <c r="H1979">
        <v>0</v>
      </c>
      <c r="I1979">
        <v>0</v>
      </c>
      <c r="J1979">
        <v>0</v>
      </c>
      <c r="K1979">
        <v>0</v>
      </c>
      <c r="L1979">
        <v>0</v>
      </c>
      <c r="M1979">
        <v>0</v>
      </c>
      <c r="N1979">
        <v>0</v>
      </c>
      <c r="O1979">
        <v>0</v>
      </c>
      <c r="P1979">
        <v>0</v>
      </c>
      <c r="Q1979">
        <v>0.215</v>
      </c>
      <c r="R1979">
        <v>0.26100000000000001</v>
      </c>
      <c r="S1979">
        <v>0.28100000000000003</v>
      </c>
      <c r="T1979">
        <v>0.54200000000000004</v>
      </c>
      <c r="U1979">
        <v>0.24199999999999999</v>
      </c>
      <c r="V1979">
        <v>47</v>
      </c>
      <c r="W1979">
        <v>0</v>
      </c>
      <c r="X1979">
        <v>0</v>
      </c>
      <c r="Y1979">
        <v>-0.1</v>
      </c>
      <c r="Z1979">
        <v>0</v>
      </c>
      <c r="AA1979">
        <v>0</v>
      </c>
    </row>
    <row r="1980" spans="1:27" x14ac:dyDescent="0.25">
      <c r="A1980" t="s">
        <v>21126</v>
      </c>
      <c r="B1980" t="s">
        <v>21127</v>
      </c>
      <c r="C1980" t="s">
        <v>1</v>
      </c>
      <c r="D1980">
        <v>1</v>
      </c>
      <c r="E1980">
        <v>1</v>
      </c>
      <c r="F1980">
        <v>0</v>
      </c>
      <c r="G1980">
        <v>0</v>
      </c>
      <c r="H1980">
        <v>0</v>
      </c>
      <c r="I1980">
        <v>0</v>
      </c>
      <c r="J1980">
        <v>0</v>
      </c>
      <c r="K1980">
        <v>0</v>
      </c>
      <c r="L1980">
        <v>0</v>
      </c>
      <c r="M1980">
        <v>0</v>
      </c>
      <c r="N1980">
        <v>0</v>
      </c>
      <c r="O1980">
        <v>0</v>
      </c>
      <c r="P1980">
        <v>0</v>
      </c>
      <c r="Q1980">
        <v>0.215</v>
      </c>
      <c r="R1980">
        <v>0.26</v>
      </c>
      <c r="S1980">
        <v>0.28299999999999997</v>
      </c>
      <c r="T1980">
        <v>0.54300000000000004</v>
      </c>
      <c r="U1980">
        <v>0.24199999999999999</v>
      </c>
      <c r="V1980">
        <v>47</v>
      </c>
      <c r="W1980">
        <v>0</v>
      </c>
      <c r="X1980">
        <v>0</v>
      </c>
      <c r="Y1980">
        <v>-0.1</v>
      </c>
      <c r="Z1980">
        <v>0</v>
      </c>
      <c r="AA1980">
        <v>0</v>
      </c>
    </row>
    <row r="1981" spans="1:27" x14ac:dyDescent="0.25">
      <c r="A1981" t="s">
        <v>3120</v>
      </c>
      <c r="B1981" t="s">
        <v>3121</v>
      </c>
      <c r="C1981" t="s">
        <v>20882</v>
      </c>
      <c r="D1981">
        <v>1</v>
      </c>
      <c r="E1981">
        <v>1</v>
      </c>
      <c r="F1981">
        <v>0</v>
      </c>
      <c r="G1981">
        <v>0</v>
      </c>
      <c r="H1981">
        <v>0</v>
      </c>
      <c r="I1981">
        <v>0</v>
      </c>
      <c r="J1981">
        <v>0</v>
      </c>
      <c r="K1981">
        <v>0</v>
      </c>
      <c r="L1981">
        <v>0</v>
      </c>
      <c r="M1981">
        <v>0</v>
      </c>
      <c r="N1981">
        <v>0</v>
      </c>
      <c r="O1981">
        <v>0</v>
      </c>
      <c r="P1981">
        <v>0</v>
      </c>
      <c r="Q1981">
        <v>0.20200000000000001</v>
      </c>
      <c r="R1981">
        <v>0.25800000000000001</v>
      </c>
      <c r="S1981">
        <v>0.28100000000000003</v>
      </c>
      <c r="T1981">
        <v>0.53900000000000003</v>
      </c>
      <c r="U1981">
        <v>0.24099999999999999</v>
      </c>
      <c r="V1981">
        <v>45</v>
      </c>
      <c r="W1981">
        <v>0</v>
      </c>
      <c r="X1981">
        <v>0</v>
      </c>
      <c r="Y1981">
        <v>-0.1</v>
      </c>
      <c r="Z1981">
        <v>0</v>
      </c>
      <c r="AA1981">
        <v>0</v>
      </c>
    </row>
    <row r="1982" spans="1:27" x14ac:dyDescent="0.25">
      <c r="A1982" t="s">
        <v>2914</v>
      </c>
      <c r="B1982" t="s">
        <v>2915</v>
      </c>
      <c r="C1982" t="s">
        <v>20868</v>
      </c>
      <c r="D1982">
        <v>1</v>
      </c>
      <c r="E1982">
        <v>1</v>
      </c>
      <c r="F1982">
        <v>0</v>
      </c>
      <c r="G1982">
        <v>0</v>
      </c>
      <c r="H1982">
        <v>0</v>
      </c>
      <c r="I1982">
        <v>0</v>
      </c>
      <c r="J1982">
        <v>0</v>
      </c>
      <c r="K1982">
        <v>0</v>
      </c>
      <c r="L1982">
        <v>0</v>
      </c>
      <c r="M1982">
        <v>0</v>
      </c>
      <c r="N1982">
        <v>0</v>
      </c>
      <c r="O1982">
        <v>0</v>
      </c>
      <c r="P1982">
        <v>0</v>
      </c>
      <c r="Q1982">
        <v>0.219</v>
      </c>
      <c r="R1982">
        <v>0.25700000000000001</v>
      </c>
      <c r="S1982">
        <v>0.28799999999999998</v>
      </c>
      <c r="T1982">
        <v>0.54500000000000004</v>
      </c>
      <c r="U1982">
        <v>0.24099999999999999</v>
      </c>
      <c r="V1982">
        <v>46</v>
      </c>
      <c r="W1982">
        <v>0</v>
      </c>
      <c r="X1982">
        <v>0</v>
      </c>
      <c r="Y1982">
        <v>-0.1</v>
      </c>
      <c r="Z1982">
        <v>0</v>
      </c>
      <c r="AA1982">
        <v>0</v>
      </c>
    </row>
    <row r="1983" spans="1:27" x14ac:dyDescent="0.25">
      <c r="A1983" t="s">
        <v>1922</v>
      </c>
      <c r="B1983" t="s">
        <v>1923</v>
      </c>
      <c r="C1983" t="s">
        <v>20871</v>
      </c>
      <c r="D1983">
        <v>1</v>
      </c>
      <c r="E1983">
        <v>1</v>
      </c>
      <c r="F1983">
        <v>0</v>
      </c>
      <c r="G1983">
        <v>0</v>
      </c>
      <c r="H1983">
        <v>0</v>
      </c>
      <c r="I1983">
        <v>0</v>
      </c>
      <c r="J1983">
        <v>0</v>
      </c>
      <c r="K1983">
        <v>0</v>
      </c>
      <c r="L1983">
        <v>0</v>
      </c>
      <c r="M1983">
        <v>0</v>
      </c>
      <c r="N1983">
        <v>0</v>
      </c>
      <c r="O1983">
        <v>0</v>
      </c>
      <c r="P1983">
        <v>0</v>
      </c>
      <c r="Q1983">
        <v>0.20200000000000001</v>
      </c>
      <c r="R1983">
        <v>0.255</v>
      </c>
      <c r="S1983">
        <v>0.28799999999999998</v>
      </c>
      <c r="T1983">
        <v>0.54300000000000004</v>
      </c>
      <c r="U1983">
        <v>0.24099999999999999</v>
      </c>
      <c r="V1983">
        <v>51</v>
      </c>
      <c r="W1983">
        <v>0</v>
      </c>
      <c r="X1983">
        <v>0</v>
      </c>
      <c r="Y1983">
        <v>-0.1</v>
      </c>
      <c r="Z1983">
        <v>0</v>
      </c>
      <c r="AA1983">
        <v>0</v>
      </c>
    </row>
    <row r="1984" spans="1:27" x14ac:dyDescent="0.25">
      <c r="A1984" t="s">
        <v>2252</v>
      </c>
      <c r="B1984" t="s">
        <v>2253</v>
      </c>
      <c r="C1984" t="s">
        <v>20889</v>
      </c>
      <c r="D1984">
        <v>1</v>
      </c>
      <c r="E1984">
        <v>1</v>
      </c>
      <c r="F1984">
        <v>0</v>
      </c>
      <c r="G1984">
        <v>0</v>
      </c>
      <c r="H1984">
        <v>0</v>
      </c>
      <c r="I1984">
        <v>0</v>
      </c>
      <c r="J1984">
        <v>0</v>
      </c>
      <c r="K1984">
        <v>0</v>
      </c>
      <c r="L1984">
        <v>0</v>
      </c>
      <c r="M1984">
        <v>0</v>
      </c>
      <c r="N1984">
        <v>0</v>
      </c>
      <c r="O1984">
        <v>0</v>
      </c>
      <c r="P1984">
        <v>0</v>
      </c>
      <c r="Q1984">
        <v>0.191</v>
      </c>
      <c r="R1984">
        <v>0.23400000000000001</v>
      </c>
      <c r="S1984">
        <v>0.32</v>
      </c>
      <c r="T1984">
        <v>0.55400000000000005</v>
      </c>
      <c r="U1984">
        <v>0.24099999999999999</v>
      </c>
      <c r="V1984">
        <v>51</v>
      </c>
      <c r="W1984">
        <v>0</v>
      </c>
      <c r="X1984">
        <v>0</v>
      </c>
      <c r="Y1984">
        <v>-0.1</v>
      </c>
      <c r="Z1984">
        <v>0</v>
      </c>
      <c r="AA1984">
        <v>0</v>
      </c>
    </row>
    <row r="1985" spans="1:27" x14ac:dyDescent="0.25">
      <c r="A1985" t="s">
        <v>21128</v>
      </c>
      <c r="B1985" t="s">
        <v>21129</v>
      </c>
      <c r="C1985" t="s">
        <v>1</v>
      </c>
      <c r="D1985">
        <v>1</v>
      </c>
      <c r="E1985">
        <v>1</v>
      </c>
      <c r="F1985">
        <v>0</v>
      </c>
      <c r="G1985">
        <v>0</v>
      </c>
      <c r="H1985">
        <v>0</v>
      </c>
      <c r="I1985">
        <v>0</v>
      </c>
      <c r="J1985">
        <v>0</v>
      </c>
      <c r="K1985">
        <v>0</v>
      </c>
      <c r="L1985">
        <v>0</v>
      </c>
      <c r="M1985">
        <v>0</v>
      </c>
      <c r="N1985">
        <v>0</v>
      </c>
      <c r="O1985">
        <v>0</v>
      </c>
      <c r="P1985">
        <v>0</v>
      </c>
      <c r="Q1985">
        <v>0.21099999999999999</v>
      </c>
      <c r="R1985">
        <v>0.253</v>
      </c>
      <c r="S1985">
        <v>0.29099999999999998</v>
      </c>
      <c r="T1985">
        <v>0.54400000000000004</v>
      </c>
      <c r="U1985">
        <v>0.24099999999999999</v>
      </c>
      <c r="V1985">
        <v>47</v>
      </c>
      <c r="W1985">
        <v>0</v>
      </c>
      <c r="X1985">
        <v>0</v>
      </c>
      <c r="Y1985">
        <v>-0.1</v>
      </c>
      <c r="Z1985">
        <v>0</v>
      </c>
      <c r="AA1985">
        <v>0</v>
      </c>
    </row>
    <row r="1986" spans="1:27" x14ac:dyDescent="0.25">
      <c r="A1986" t="s">
        <v>2469</v>
      </c>
      <c r="B1986" t="s">
        <v>2470</v>
      </c>
      <c r="C1986" t="s">
        <v>20875</v>
      </c>
      <c r="D1986">
        <v>1</v>
      </c>
      <c r="E1986">
        <v>1</v>
      </c>
      <c r="F1986">
        <v>0</v>
      </c>
      <c r="G1986">
        <v>0</v>
      </c>
      <c r="H1986">
        <v>0</v>
      </c>
      <c r="I1986">
        <v>0</v>
      </c>
      <c r="J1986">
        <v>0</v>
      </c>
      <c r="K1986">
        <v>0</v>
      </c>
      <c r="L1986">
        <v>0</v>
      </c>
      <c r="M1986">
        <v>0</v>
      </c>
      <c r="N1986">
        <v>0</v>
      </c>
      <c r="O1986">
        <v>0</v>
      </c>
      <c r="P1986">
        <v>0</v>
      </c>
      <c r="Q1986">
        <v>0.19900000000000001</v>
      </c>
      <c r="R1986">
        <v>0.255</v>
      </c>
      <c r="S1986">
        <v>0.28899999999999998</v>
      </c>
      <c r="T1986">
        <v>0.54400000000000004</v>
      </c>
      <c r="U1986">
        <v>0.24099999999999999</v>
      </c>
      <c r="V1986">
        <v>46</v>
      </c>
      <c r="W1986">
        <v>0</v>
      </c>
      <c r="X1986">
        <v>0</v>
      </c>
      <c r="Y1986">
        <v>-0.1</v>
      </c>
      <c r="Z1986">
        <v>0</v>
      </c>
      <c r="AA1986">
        <v>0</v>
      </c>
    </row>
    <row r="1987" spans="1:27" x14ac:dyDescent="0.25">
      <c r="A1987" t="s">
        <v>2593</v>
      </c>
      <c r="B1987" t="s">
        <v>2594</v>
      </c>
      <c r="C1987" t="s">
        <v>20892</v>
      </c>
      <c r="D1987">
        <v>1</v>
      </c>
      <c r="E1987">
        <v>1</v>
      </c>
      <c r="F1987">
        <v>0</v>
      </c>
      <c r="G1987">
        <v>0</v>
      </c>
      <c r="H1987">
        <v>0</v>
      </c>
      <c r="I1987">
        <v>0</v>
      </c>
      <c r="J1987">
        <v>0</v>
      </c>
      <c r="K1987">
        <v>0</v>
      </c>
      <c r="L1987">
        <v>0</v>
      </c>
      <c r="M1987">
        <v>0</v>
      </c>
      <c r="N1987">
        <v>0</v>
      </c>
      <c r="O1987">
        <v>0</v>
      </c>
      <c r="P1987">
        <v>0</v>
      </c>
      <c r="Q1987">
        <v>0.20899999999999999</v>
      </c>
      <c r="R1987">
        <v>0.25700000000000001</v>
      </c>
      <c r="S1987">
        <v>0.28599999999999998</v>
      </c>
      <c r="T1987">
        <v>0.54300000000000004</v>
      </c>
      <c r="U1987">
        <v>0.24099999999999999</v>
      </c>
      <c r="V1987">
        <v>47</v>
      </c>
      <c r="W1987">
        <v>0</v>
      </c>
      <c r="X1987">
        <v>0</v>
      </c>
      <c r="Y1987">
        <v>-0.1</v>
      </c>
      <c r="Z1987">
        <v>0</v>
      </c>
      <c r="AA1987">
        <v>0</v>
      </c>
    </row>
    <row r="1988" spans="1:27" x14ac:dyDescent="0.25">
      <c r="A1988" t="s">
        <v>3553</v>
      </c>
      <c r="B1988" t="s">
        <v>3554</v>
      </c>
      <c r="C1988" t="s">
        <v>20893</v>
      </c>
      <c r="D1988">
        <v>1</v>
      </c>
      <c r="E1988">
        <v>1</v>
      </c>
      <c r="F1988">
        <v>0</v>
      </c>
      <c r="G1988">
        <v>0</v>
      </c>
      <c r="H1988">
        <v>0</v>
      </c>
      <c r="I1988">
        <v>0</v>
      </c>
      <c r="J1988">
        <v>0</v>
      </c>
      <c r="K1988">
        <v>0</v>
      </c>
      <c r="L1988">
        <v>0</v>
      </c>
      <c r="M1988">
        <v>0</v>
      </c>
      <c r="N1988">
        <v>0</v>
      </c>
      <c r="O1988">
        <v>0</v>
      </c>
      <c r="P1988">
        <v>0</v>
      </c>
      <c r="Q1988">
        <v>0.21199999999999999</v>
      </c>
      <c r="R1988">
        <v>0.24299999999999999</v>
      </c>
      <c r="S1988">
        <v>0.309</v>
      </c>
      <c r="T1988">
        <v>0.55100000000000005</v>
      </c>
      <c r="U1988">
        <v>0.24099999999999999</v>
      </c>
      <c r="V1988">
        <v>50</v>
      </c>
      <c r="W1988">
        <v>0</v>
      </c>
      <c r="X1988">
        <v>0</v>
      </c>
      <c r="Y1988">
        <v>-0.1</v>
      </c>
      <c r="Z1988">
        <v>0</v>
      </c>
      <c r="AA1988">
        <v>0</v>
      </c>
    </row>
    <row r="1989" spans="1:27" x14ac:dyDescent="0.25">
      <c r="A1989" t="s">
        <v>23</v>
      </c>
      <c r="B1989" t="s">
        <v>24</v>
      </c>
      <c r="C1989" t="s">
        <v>20895</v>
      </c>
      <c r="D1989">
        <v>1</v>
      </c>
      <c r="E1989">
        <v>1</v>
      </c>
      <c r="F1989">
        <v>0</v>
      </c>
      <c r="G1989">
        <v>0</v>
      </c>
      <c r="H1989">
        <v>0</v>
      </c>
      <c r="I1989">
        <v>0</v>
      </c>
      <c r="J1989">
        <v>0</v>
      </c>
      <c r="K1989">
        <v>0</v>
      </c>
      <c r="L1989">
        <v>0</v>
      </c>
      <c r="M1989">
        <v>0</v>
      </c>
      <c r="N1989">
        <v>0</v>
      </c>
      <c r="O1989">
        <v>0</v>
      </c>
      <c r="P1989">
        <v>0</v>
      </c>
      <c r="Q1989">
        <v>0.20699999999999999</v>
      </c>
      <c r="R1989">
        <v>0.251</v>
      </c>
      <c r="S1989">
        <v>0.29499999999999998</v>
      </c>
      <c r="T1989">
        <v>0.54600000000000004</v>
      </c>
      <c r="U1989">
        <v>0.24099999999999999</v>
      </c>
      <c r="V1989">
        <v>51</v>
      </c>
      <c r="W1989">
        <v>0</v>
      </c>
      <c r="X1989">
        <v>0</v>
      </c>
      <c r="Y1989">
        <v>-0.1</v>
      </c>
      <c r="Z1989">
        <v>0</v>
      </c>
      <c r="AA1989">
        <v>0</v>
      </c>
    </row>
    <row r="1990" spans="1:27" x14ac:dyDescent="0.25">
      <c r="A1990" t="s">
        <v>3544</v>
      </c>
      <c r="B1990" t="s">
        <v>3545</v>
      </c>
      <c r="C1990" t="s">
        <v>20870</v>
      </c>
      <c r="D1990">
        <v>1</v>
      </c>
      <c r="E1990">
        <v>1</v>
      </c>
      <c r="F1990">
        <v>0</v>
      </c>
      <c r="G1990">
        <v>0</v>
      </c>
      <c r="H1990">
        <v>0</v>
      </c>
      <c r="I1990">
        <v>0</v>
      </c>
      <c r="J1990">
        <v>0</v>
      </c>
      <c r="K1990">
        <v>0</v>
      </c>
      <c r="L1990">
        <v>0</v>
      </c>
      <c r="M1990">
        <v>0</v>
      </c>
      <c r="N1990">
        <v>0</v>
      </c>
      <c r="O1990">
        <v>0</v>
      </c>
      <c r="P1990">
        <v>0</v>
      </c>
      <c r="Q1990">
        <v>0.20100000000000001</v>
      </c>
      <c r="R1990">
        <v>0.25900000000000001</v>
      </c>
      <c r="S1990">
        <v>0.28299999999999997</v>
      </c>
      <c r="T1990">
        <v>0.54200000000000004</v>
      </c>
      <c r="U1990">
        <v>0.24099999999999999</v>
      </c>
      <c r="V1990">
        <v>45</v>
      </c>
      <c r="W1990">
        <v>0</v>
      </c>
      <c r="X1990">
        <v>0</v>
      </c>
      <c r="Y1990">
        <v>-0.1</v>
      </c>
      <c r="Z1990">
        <v>0</v>
      </c>
      <c r="AA1990">
        <v>0</v>
      </c>
    </row>
    <row r="1991" spans="1:27" x14ac:dyDescent="0.25">
      <c r="A1991" t="s">
        <v>3136</v>
      </c>
      <c r="B1991" t="s">
        <v>3137</v>
      </c>
      <c r="C1991" t="s">
        <v>20889</v>
      </c>
      <c r="D1991">
        <v>1</v>
      </c>
      <c r="E1991">
        <v>1</v>
      </c>
      <c r="F1991">
        <v>0</v>
      </c>
      <c r="G1991">
        <v>0</v>
      </c>
      <c r="H1991">
        <v>0</v>
      </c>
      <c r="I1991">
        <v>0</v>
      </c>
      <c r="J1991">
        <v>0</v>
      </c>
      <c r="K1991">
        <v>0</v>
      </c>
      <c r="L1991">
        <v>0</v>
      </c>
      <c r="M1991">
        <v>0</v>
      </c>
      <c r="N1991">
        <v>0</v>
      </c>
      <c r="O1991">
        <v>0</v>
      </c>
      <c r="P1991">
        <v>0</v>
      </c>
      <c r="Q1991">
        <v>0.21099999999999999</v>
      </c>
      <c r="R1991">
        <v>0.253</v>
      </c>
      <c r="S1991">
        <v>0.29199999999999998</v>
      </c>
      <c r="T1991">
        <v>0.54400000000000004</v>
      </c>
      <c r="U1991">
        <v>0.24099999999999999</v>
      </c>
      <c r="V1991">
        <v>51</v>
      </c>
      <c r="W1991">
        <v>0</v>
      </c>
      <c r="X1991">
        <v>0</v>
      </c>
      <c r="Y1991">
        <v>-0.1</v>
      </c>
      <c r="Z1991">
        <v>0</v>
      </c>
      <c r="AA1991">
        <v>0</v>
      </c>
    </row>
    <row r="1992" spans="1:27" x14ac:dyDescent="0.25">
      <c r="A1992" t="s">
        <v>21130</v>
      </c>
      <c r="B1992" t="s">
        <v>21131</v>
      </c>
      <c r="C1992" t="s">
        <v>1</v>
      </c>
      <c r="D1992">
        <v>1</v>
      </c>
      <c r="E1992">
        <v>1</v>
      </c>
      <c r="F1992">
        <v>0</v>
      </c>
      <c r="G1992">
        <v>0</v>
      </c>
      <c r="H1992">
        <v>0</v>
      </c>
      <c r="I1992">
        <v>0</v>
      </c>
      <c r="J1992">
        <v>0</v>
      </c>
      <c r="K1992">
        <v>0</v>
      </c>
      <c r="L1992">
        <v>0</v>
      </c>
      <c r="M1992">
        <v>0</v>
      </c>
      <c r="N1992">
        <v>0</v>
      </c>
      <c r="O1992">
        <v>0</v>
      </c>
      <c r="P1992">
        <v>0</v>
      </c>
      <c r="Q1992">
        <v>0.21099999999999999</v>
      </c>
      <c r="R1992">
        <v>0.251</v>
      </c>
      <c r="S1992">
        <v>0.29499999999999998</v>
      </c>
      <c r="T1992">
        <v>0.54600000000000004</v>
      </c>
      <c r="U1992">
        <v>0.24099999999999999</v>
      </c>
      <c r="V1992">
        <v>47</v>
      </c>
      <c r="W1992">
        <v>0</v>
      </c>
      <c r="X1992">
        <v>0</v>
      </c>
      <c r="Y1992">
        <v>-0.1</v>
      </c>
      <c r="Z1992">
        <v>0</v>
      </c>
      <c r="AA1992">
        <v>0</v>
      </c>
    </row>
    <row r="1993" spans="1:27" x14ac:dyDescent="0.25">
      <c r="A1993" t="s">
        <v>21132</v>
      </c>
      <c r="B1993" t="s">
        <v>21133</v>
      </c>
      <c r="C1993" t="s">
        <v>1</v>
      </c>
      <c r="D1993">
        <v>1</v>
      </c>
      <c r="E1993">
        <v>1</v>
      </c>
      <c r="F1993">
        <v>0</v>
      </c>
      <c r="G1993">
        <v>0</v>
      </c>
      <c r="H1993">
        <v>0</v>
      </c>
      <c r="I1993">
        <v>0</v>
      </c>
      <c r="J1993">
        <v>0</v>
      </c>
      <c r="K1993">
        <v>0</v>
      </c>
      <c r="L1993">
        <v>0</v>
      </c>
      <c r="M1993">
        <v>0</v>
      </c>
      <c r="N1993">
        <v>0</v>
      </c>
      <c r="O1993">
        <v>0</v>
      </c>
      <c r="P1993">
        <v>0</v>
      </c>
      <c r="Q1993">
        <v>0.20499999999999999</v>
      </c>
      <c r="R1993">
        <v>0.253</v>
      </c>
      <c r="S1993">
        <v>0.29199999999999998</v>
      </c>
      <c r="T1993">
        <v>0.54500000000000004</v>
      </c>
      <c r="U1993">
        <v>0.24099999999999999</v>
      </c>
      <c r="V1993">
        <v>47</v>
      </c>
      <c r="W1993">
        <v>0</v>
      </c>
      <c r="X1993">
        <v>0</v>
      </c>
      <c r="Y1993">
        <v>-0.1</v>
      </c>
      <c r="Z1993">
        <v>0</v>
      </c>
      <c r="AA1993">
        <v>0</v>
      </c>
    </row>
    <row r="1994" spans="1:27" x14ac:dyDescent="0.25">
      <c r="A1994" t="s">
        <v>21134</v>
      </c>
      <c r="B1994" t="s">
        <v>21135</v>
      </c>
      <c r="C1994" t="s">
        <v>1</v>
      </c>
      <c r="D1994">
        <v>1</v>
      </c>
      <c r="E1994">
        <v>1</v>
      </c>
      <c r="F1994">
        <v>0</v>
      </c>
      <c r="G1994">
        <v>0</v>
      </c>
      <c r="H1994">
        <v>0</v>
      </c>
      <c r="I1994">
        <v>0</v>
      </c>
      <c r="J1994">
        <v>0</v>
      </c>
      <c r="K1994">
        <v>0</v>
      </c>
      <c r="L1994">
        <v>0</v>
      </c>
      <c r="M1994">
        <v>0</v>
      </c>
      <c r="N1994">
        <v>0</v>
      </c>
      <c r="O1994">
        <v>0</v>
      </c>
      <c r="P1994">
        <v>0</v>
      </c>
      <c r="Q1994">
        <v>0.191</v>
      </c>
      <c r="R1994">
        <v>0.27100000000000002</v>
      </c>
      <c r="S1994">
        <v>0.254</v>
      </c>
      <c r="T1994">
        <v>0.52500000000000002</v>
      </c>
      <c r="U1994">
        <v>0.24099999999999999</v>
      </c>
      <c r="V1994">
        <v>47</v>
      </c>
      <c r="W1994">
        <v>0</v>
      </c>
      <c r="X1994">
        <v>0</v>
      </c>
      <c r="Y1994">
        <v>-0.1</v>
      </c>
      <c r="Z1994">
        <v>0</v>
      </c>
      <c r="AA1994">
        <v>0</v>
      </c>
    </row>
    <row r="1995" spans="1:27" x14ac:dyDescent="0.25">
      <c r="A1995" t="s">
        <v>2418</v>
      </c>
      <c r="B1995" t="s">
        <v>2419</v>
      </c>
      <c r="C1995" t="s">
        <v>20883</v>
      </c>
      <c r="D1995">
        <v>1</v>
      </c>
      <c r="E1995">
        <v>1</v>
      </c>
      <c r="F1995">
        <v>0</v>
      </c>
      <c r="G1995">
        <v>0</v>
      </c>
      <c r="H1995">
        <v>0</v>
      </c>
      <c r="I1995">
        <v>0</v>
      </c>
      <c r="J1995">
        <v>0</v>
      </c>
      <c r="K1995">
        <v>0</v>
      </c>
      <c r="L1995">
        <v>0</v>
      </c>
      <c r="M1995">
        <v>0</v>
      </c>
      <c r="N1995">
        <v>0</v>
      </c>
      <c r="O1995">
        <v>0</v>
      </c>
      <c r="P1995">
        <v>0</v>
      </c>
      <c r="Q1995">
        <v>0.20399999999999999</v>
      </c>
      <c r="R1995">
        <v>0.255</v>
      </c>
      <c r="S1995">
        <v>0.28799999999999998</v>
      </c>
      <c r="T1995">
        <v>0.54300000000000004</v>
      </c>
      <c r="U1995">
        <v>0.24099999999999999</v>
      </c>
      <c r="V1995">
        <v>46</v>
      </c>
      <c r="W1995">
        <v>0</v>
      </c>
      <c r="X1995">
        <v>0</v>
      </c>
      <c r="Y1995">
        <v>-0.1</v>
      </c>
      <c r="Z1995">
        <v>0</v>
      </c>
      <c r="AA1995">
        <v>0</v>
      </c>
    </row>
    <row r="1996" spans="1:27" x14ac:dyDescent="0.25">
      <c r="A1996" t="s">
        <v>3305</v>
      </c>
      <c r="B1996" t="s">
        <v>3306</v>
      </c>
      <c r="C1996" t="s">
        <v>20891</v>
      </c>
      <c r="D1996">
        <v>1</v>
      </c>
      <c r="E1996">
        <v>1</v>
      </c>
      <c r="F1996">
        <v>0</v>
      </c>
      <c r="G1996">
        <v>0</v>
      </c>
      <c r="H1996">
        <v>0</v>
      </c>
      <c r="I1996">
        <v>0</v>
      </c>
      <c r="J1996">
        <v>0</v>
      </c>
      <c r="K1996">
        <v>0</v>
      </c>
      <c r="L1996">
        <v>0</v>
      </c>
      <c r="M1996">
        <v>0</v>
      </c>
      <c r="N1996">
        <v>0</v>
      </c>
      <c r="O1996">
        <v>0</v>
      </c>
      <c r="P1996">
        <v>0</v>
      </c>
      <c r="Q1996">
        <v>0.20699999999999999</v>
      </c>
      <c r="R1996">
        <v>0.25</v>
      </c>
      <c r="S1996">
        <v>0.29399999999999998</v>
      </c>
      <c r="T1996">
        <v>0.54400000000000004</v>
      </c>
      <c r="U1996">
        <v>0.24099999999999999</v>
      </c>
      <c r="V1996">
        <v>52</v>
      </c>
      <c r="W1996">
        <v>0</v>
      </c>
      <c r="X1996">
        <v>0</v>
      </c>
      <c r="Y1996">
        <v>-0.1</v>
      </c>
      <c r="Z1996">
        <v>0</v>
      </c>
      <c r="AA1996">
        <v>0</v>
      </c>
    </row>
    <row r="1997" spans="1:27" x14ac:dyDescent="0.25">
      <c r="A1997" t="s">
        <v>21136</v>
      </c>
      <c r="B1997" t="s">
        <v>21137</v>
      </c>
      <c r="C1997" t="s">
        <v>1</v>
      </c>
      <c r="D1997">
        <v>1</v>
      </c>
      <c r="E1997">
        <v>1</v>
      </c>
      <c r="F1997">
        <v>0</v>
      </c>
      <c r="G1997">
        <v>0</v>
      </c>
      <c r="H1997">
        <v>0</v>
      </c>
      <c r="I1997">
        <v>0</v>
      </c>
      <c r="J1997">
        <v>0</v>
      </c>
      <c r="K1997">
        <v>0</v>
      </c>
      <c r="L1997">
        <v>0</v>
      </c>
      <c r="M1997">
        <v>0</v>
      </c>
      <c r="N1997">
        <v>0</v>
      </c>
      <c r="O1997">
        <v>0</v>
      </c>
      <c r="P1997">
        <v>0</v>
      </c>
      <c r="Q1997">
        <v>0.20399999999999999</v>
      </c>
      <c r="R1997">
        <v>0.26400000000000001</v>
      </c>
      <c r="S1997">
        <v>0.27100000000000002</v>
      </c>
      <c r="T1997">
        <v>0.53500000000000003</v>
      </c>
      <c r="U1997">
        <v>0.24099999999999999</v>
      </c>
      <c r="V1997">
        <v>47</v>
      </c>
      <c r="W1997">
        <v>0</v>
      </c>
      <c r="X1997">
        <v>0</v>
      </c>
      <c r="Y1997">
        <v>-0.1</v>
      </c>
      <c r="Z1997">
        <v>0</v>
      </c>
      <c r="AA1997">
        <v>0</v>
      </c>
    </row>
    <row r="1998" spans="1:27" x14ac:dyDescent="0.25">
      <c r="A1998" t="s">
        <v>3262</v>
      </c>
      <c r="B1998" t="s">
        <v>3263</v>
      </c>
      <c r="C1998" t="s">
        <v>20892</v>
      </c>
      <c r="D1998">
        <v>1</v>
      </c>
      <c r="E1998">
        <v>1</v>
      </c>
      <c r="F1998">
        <v>0</v>
      </c>
      <c r="G1998">
        <v>0</v>
      </c>
      <c r="H1998">
        <v>0</v>
      </c>
      <c r="I1998">
        <v>0</v>
      </c>
      <c r="J1998">
        <v>0</v>
      </c>
      <c r="K1998">
        <v>0</v>
      </c>
      <c r="L1998">
        <v>0</v>
      </c>
      <c r="M1998">
        <v>0</v>
      </c>
      <c r="N1998">
        <v>0</v>
      </c>
      <c r="O1998">
        <v>0</v>
      </c>
      <c r="P1998">
        <v>0</v>
      </c>
      <c r="Q1998">
        <v>0.21199999999999999</v>
      </c>
      <c r="R1998">
        <v>0.25800000000000001</v>
      </c>
      <c r="S1998">
        <v>0.28699999999999998</v>
      </c>
      <c r="T1998">
        <v>0.54500000000000004</v>
      </c>
      <c r="U1998">
        <v>0.24099999999999999</v>
      </c>
      <c r="V1998">
        <v>47</v>
      </c>
      <c r="W1998">
        <v>0</v>
      </c>
      <c r="X1998">
        <v>0</v>
      </c>
      <c r="Y1998">
        <v>-0.1</v>
      </c>
      <c r="Z1998">
        <v>0</v>
      </c>
      <c r="AA1998">
        <v>0</v>
      </c>
    </row>
    <row r="1999" spans="1:27" x14ac:dyDescent="0.25">
      <c r="A1999">
        <v>5942</v>
      </c>
      <c r="B1999" t="s">
        <v>3471</v>
      </c>
      <c r="C1999" t="s">
        <v>20889</v>
      </c>
      <c r="D1999">
        <v>6</v>
      </c>
      <c r="E1999">
        <v>5</v>
      </c>
      <c r="F1999">
        <v>1</v>
      </c>
      <c r="G1999">
        <v>0</v>
      </c>
      <c r="H1999">
        <v>0</v>
      </c>
      <c r="I1999">
        <v>0</v>
      </c>
      <c r="J1999">
        <v>0</v>
      </c>
      <c r="K1999">
        <v>0</v>
      </c>
      <c r="L1999">
        <v>0</v>
      </c>
      <c r="M1999">
        <v>1</v>
      </c>
      <c r="N1999">
        <v>0</v>
      </c>
      <c r="O1999">
        <v>0</v>
      </c>
      <c r="P1999">
        <v>0</v>
      </c>
      <c r="Q1999">
        <v>0.219</v>
      </c>
      <c r="R1999">
        <v>0.254</v>
      </c>
      <c r="S1999">
        <v>0.29099999999999998</v>
      </c>
      <c r="T1999">
        <v>0.54500000000000004</v>
      </c>
      <c r="U1999">
        <v>0.24099999999999999</v>
      </c>
      <c r="V1999">
        <v>51</v>
      </c>
      <c r="W1999">
        <v>0</v>
      </c>
      <c r="X1999">
        <v>0</v>
      </c>
      <c r="Y1999">
        <v>-0.3</v>
      </c>
      <c r="Z1999">
        <v>0.2</v>
      </c>
      <c r="AA1999">
        <v>0</v>
      </c>
    </row>
    <row r="2000" spans="1:27" x14ac:dyDescent="0.25">
      <c r="A2000" t="s">
        <v>3216</v>
      </c>
      <c r="B2000" t="s">
        <v>1152</v>
      </c>
      <c r="C2000" t="s">
        <v>20880</v>
      </c>
      <c r="D2000">
        <v>1</v>
      </c>
      <c r="E2000">
        <v>1</v>
      </c>
      <c r="F2000">
        <v>0</v>
      </c>
      <c r="G2000">
        <v>0</v>
      </c>
      <c r="H2000">
        <v>0</v>
      </c>
      <c r="I2000">
        <v>0</v>
      </c>
      <c r="J2000">
        <v>0</v>
      </c>
      <c r="K2000">
        <v>0</v>
      </c>
      <c r="L2000">
        <v>0</v>
      </c>
      <c r="M2000">
        <v>0</v>
      </c>
      <c r="N2000">
        <v>0</v>
      </c>
      <c r="O2000">
        <v>0</v>
      </c>
      <c r="P2000">
        <v>0</v>
      </c>
      <c r="Q2000">
        <v>0.215</v>
      </c>
      <c r="R2000">
        <v>0.253</v>
      </c>
      <c r="S2000">
        <v>0.28999999999999998</v>
      </c>
      <c r="T2000">
        <v>0.54400000000000004</v>
      </c>
      <c r="U2000">
        <v>0.24099999999999999</v>
      </c>
      <c r="V2000">
        <v>41</v>
      </c>
      <c r="W2000">
        <v>0</v>
      </c>
      <c r="X2000">
        <v>0</v>
      </c>
      <c r="Y2000">
        <v>-0.1</v>
      </c>
      <c r="Z2000">
        <v>0</v>
      </c>
      <c r="AA2000">
        <v>0</v>
      </c>
    </row>
    <row r="2001" spans="1:27" x14ac:dyDescent="0.25">
      <c r="A2001" t="s">
        <v>3189</v>
      </c>
      <c r="B2001" t="s">
        <v>3190</v>
      </c>
      <c r="C2001" t="s">
        <v>20893</v>
      </c>
      <c r="D2001">
        <v>1</v>
      </c>
      <c r="E2001">
        <v>1</v>
      </c>
      <c r="F2001">
        <v>0</v>
      </c>
      <c r="G2001">
        <v>0</v>
      </c>
      <c r="H2001">
        <v>0</v>
      </c>
      <c r="I2001">
        <v>0</v>
      </c>
      <c r="J2001">
        <v>0</v>
      </c>
      <c r="K2001">
        <v>0</v>
      </c>
      <c r="L2001">
        <v>0</v>
      </c>
      <c r="M2001">
        <v>0</v>
      </c>
      <c r="N2001">
        <v>0</v>
      </c>
      <c r="O2001">
        <v>0</v>
      </c>
      <c r="P2001">
        <v>0</v>
      </c>
      <c r="Q2001">
        <v>0.20100000000000001</v>
      </c>
      <c r="R2001">
        <v>0.248</v>
      </c>
      <c r="S2001">
        <v>0.29699999999999999</v>
      </c>
      <c r="T2001">
        <v>0.54500000000000004</v>
      </c>
      <c r="U2001">
        <v>0.24099999999999999</v>
      </c>
      <c r="V2001">
        <v>50</v>
      </c>
      <c r="W2001">
        <v>0</v>
      </c>
      <c r="X2001">
        <v>0</v>
      </c>
      <c r="Y2001">
        <v>-0.1</v>
      </c>
      <c r="Z2001">
        <v>0</v>
      </c>
      <c r="AA2001">
        <v>0</v>
      </c>
    </row>
    <row r="2002" spans="1:27" x14ac:dyDescent="0.25">
      <c r="A2002" t="s">
        <v>3351</v>
      </c>
      <c r="B2002" t="s">
        <v>3352</v>
      </c>
      <c r="C2002" t="s">
        <v>20887</v>
      </c>
      <c r="D2002">
        <v>1</v>
      </c>
      <c r="E2002">
        <v>1</v>
      </c>
      <c r="F2002">
        <v>0</v>
      </c>
      <c r="G2002">
        <v>0</v>
      </c>
      <c r="H2002">
        <v>0</v>
      </c>
      <c r="I2002">
        <v>0</v>
      </c>
      <c r="J2002">
        <v>0</v>
      </c>
      <c r="K2002">
        <v>0</v>
      </c>
      <c r="L2002">
        <v>0</v>
      </c>
      <c r="M2002">
        <v>0</v>
      </c>
      <c r="N2002">
        <v>0</v>
      </c>
      <c r="O2002">
        <v>0</v>
      </c>
      <c r="P2002">
        <v>0</v>
      </c>
      <c r="Q2002">
        <v>0.22600000000000001</v>
      </c>
      <c r="R2002">
        <v>0.26</v>
      </c>
      <c r="S2002">
        <v>0.28299999999999997</v>
      </c>
      <c r="T2002">
        <v>0.54300000000000004</v>
      </c>
      <c r="U2002">
        <v>0.24099999999999999</v>
      </c>
      <c r="V2002">
        <v>48</v>
      </c>
      <c r="W2002">
        <v>0</v>
      </c>
      <c r="X2002">
        <v>0</v>
      </c>
      <c r="Y2002">
        <v>-0.1</v>
      </c>
      <c r="Z2002">
        <v>0</v>
      </c>
      <c r="AA2002">
        <v>0</v>
      </c>
    </row>
    <row r="2003" spans="1:27" x14ac:dyDescent="0.25">
      <c r="A2003" t="s">
        <v>21138</v>
      </c>
      <c r="B2003" t="s">
        <v>21139</v>
      </c>
      <c r="C2003" t="s">
        <v>20879</v>
      </c>
      <c r="D2003">
        <v>1</v>
      </c>
      <c r="E2003">
        <v>1</v>
      </c>
      <c r="F2003">
        <v>0</v>
      </c>
      <c r="G2003">
        <v>0</v>
      </c>
      <c r="H2003">
        <v>0</v>
      </c>
      <c r="I2003">
        <v>0</v>
      </c>
      <c r="J2003">
        <v>0</v>
      </c>
      <c r="K2003">
        <v>0</v>
      </c>
      <c r="L2003">
        <v>0</v>
      </c>
      <c r="M2003">
        <v>0</v>
      </c>
      <c r="N2003">
        <v>0</v>
      </c>
      <c r="O2003">
        <v>0</v>
      </c>
      <c r="P2003">
        <v>0</v>
      </c>
      <c r="Q2003">
        <v>0.21299999999999999</v>
      </c>
      <c r="R2003">
        <v>0.25600000000000001</v>
      </c>
      <c r="S2003">
        <v>0.28999999999999998</v>
      </c>
      <c r="T2003">
        <v>0.54500000000000004</v>
      </c>
      <c r="U2003">
        <v>0.24099999999999999</v>
      </c>
      <c r="V2003">
        <v>30</v>
      </c>
      <c r="W2003">
        <v>0</v>
      </c>
      <c r="X2003">
        <v>0</v>
      </c>
      <c r="Y2003">
        <v>-0.1</v>
      </c>
      <c r="Z2003">
        <v>0</v>
      </c>
      <c r="AA2003">
        <v>0</v>
      </c>
    </row>
    <row r="2004" spans="1:27" x14ac:dyDescent="0.25">
      <c r="A2004" t="s">
        <v>3016</v>
      </c>
      <c r="B2004" t="s">
        <v>3017</v>
      </c>
      <c r="C2004" t="s">
        <v>20889</v>
      </c>
      <c r="D2004">
        <v>1</v>
      </c>
      <c r="E2004">
        <v>1</v>
      </c>
      <c r="F2004">
        <v>0</v>
      </c>
      <c r="G2004">
        <v>0</v>
      </c>
      <c r="H2004">
        <v>0</v>
      </c>
      <c r="I2004">
        <v>0</v>
      </c>
      <c r="J2004">
        <v>0</v>
      </c>
      <c r="K2004">
        <v>0</v>
      </c>
      <c r="L2004">
        <v>0</v>
      </c>
      <c r="M2004">
        <v>0</v>
      </c>
      <c r="N2004">
        <v>0</v>
      </c>
      <c r="O2004">
        <v>0</v>
      </c>
      <c r="P2004">
        <v>0</v>
      </c>
      <c r="Q2004">
        <v>0.20799999999999999</v>
      </c>
      <c r="R2004">
        <v>0.25700000000000001</v>
      </c>
      <c r="S2004">
        <v>0.28199999999999997</v>
      </c>
      <c r="T2004">
        <v>0.54</v>
      </c>
      <c r="U2004">
        <v>0.24099999999999999</v>
      </c>
      <c r="V2004">
        <v>51</v>
      </c>
      <c r="W2004">
        <v>0</v>
      </c>
      <c r="X2004">
        <v>0</v>
      </c>
      <c r="Y2004">
        <v>-0.1</v>
      </c>
      <c r="Z2004">
        <v>0</v>
      </c>
      <c r="AA2004">
        <v>0</v>
      </c>
    </row>
    <row r="2005" spans="1:27" x14ac:dyDescent="0.25">
      <c r="A2005" t="s">
        <v>1000</v>
      </c>
      <c r="B2005" t="s">
        <v>1001</v>
      </c>
      <c r="C2005" t="s">
        <v>20882</v>
      </c>
      <c r="D2005">
        <v>1</v>
      </c>
      <c r="E2005">
        <v>1</v>
      </c>
      <c r="F2005">
        <v>0</v>
      </c>
      <c r="G2005">
        <v>0</v>
      </c>
      <c r="H2005">
        <v>0</v>
      </c>
      <c r="I2005">
        <v>0</v>
      </c>
      <c r="J2005">
        <v>0</v>
      </c>
      <c r="K2005">
        <v>0</v>
      </c>
      <c r="L2005">
        <v>0</v>
      </c>
      <c r="M2005">
        <v>0</v>
      </c>
      <c r="N2005">
        <v>0</v>
      </c>
      <c r="O2005">
        <v>0</v>
      </c>
      <c r="P2005">
        <v>0</v>
      </c>
      <c r="Q2005">
        <v>0.20300000000000001</v>
      </c>
      <c r="R2005">
        <v>0.26900000000000002</v>
      </c>
      <c r="S2005">
        <v>0.26</v>
      </c>
      <c r="T2005">
        <v>0.53</v>
      </c>
      <c r="U2005">
        <v>0.24099999999999999</v>
      </c>
      <c r="V2005">
        <v>44</v>
      </c>
      <c r="W2005">
        <v>0</v>
      </c>
      <c r="X2005">
        <v>0</v>
      </c>
      <c r="Y2005">
        <v>-0.1</v>
      </c>
      <c r="Z2005">
        <v>0</v>
      </c>
      <c r="AA2005">
        <v>0</v>
      </c>
    </row>
    <row r="2006" spans="1:27" x14ac:dyDescent="0.25">
      <c r="A2006" t="s">
        <v>2847</v>
      </c>
      <c r="B2006" t="s">
        <v>2848</v>
      </c>
      <c r="C2006" t="s">
        <v>20888</v>
      </c>
      <c r="D2006">
        <v>1</v>
      </c>
      <c r="E2006">
        <v>1</v>
      </c>
      <c r="F2006">
        <v>0</v>
      </c>
      <c r="G2006">
        <v>0</v>
      </c>
      <c r="H2006">
        <v>0</v>
      </c>
      <c r="I2006">
        <v>0</v>
      </c>
      <c r="J2006">
        <v>0</v>
      </c>
      <c r="K2006">
        <v>0</v>
      </c>
      <c r="L2006">
        <v>0</v>
      </c>
      <c r="M2006">
        <v>0</v>
      </c>
      <c r="N2006">
        <v>0</v>
      </c>
      <c r="O2006">
        <v>0</v>
      </c>
      <c r="P2006">
        <v>0</v>
      </c>
      <c r="Q2006">
        <v>0.20599999999999999</v>
      </c>
      <c r="R2006">
        <v>0.24299999999999999</v>
      </c>
      <c r="S2006">
        <v>0.30299999999999999</v>
      </c>
      <c r="T2006">
        <v>0.54700000000000004</v>
      </c>
      <c r="U2006">
        <v>0.24099999999999999</v>
      </c>
      <c r="V2006">
        <v>46</v>
      </c>
      <c r="W2006">
        <v>0</v>
      </c>
      <c r="X2006">
        <v>0</v>
      </c>
      <c r="Y2006">
        <v>-0.1</v>
      </c>
      <c r="Z2006">
        <v>0</v>
      </c>
      <c r="AA2006">
        <v>0</v>
      </c>
    </row>
    <row r="2007" spans="1:27" x14ac:dyDescent="0.25">
      <c r="A2007" t="s">
        <v>3128</v>
      </c>
      <c r="B2007" t="s">
        <v>3129</v>
      </c>
      <c r="C2007" t="s">
        <v>20886</v>
      </c>
      <c r="D2007">
        <v>1</v>
      </c>
      <c r="E2007">
        <v>1</v>
      </c>
      <c r="F2007">
        <v>0</v>
      </c>
      <c r="G2007">
        <v>0</v>
      </c>
      <c r="H2007">
        <v>0</v>
      </c>
      <c r="I2007">
        <v>0</v>
      </c>
      <c r="J2007">
        <v>0</v>
      </c>
      <c r="K2007">
        <v>0</v>
      </c>
      <c r="L2007">
        <v>0</v>
      </c>
      <c r="M2007">
        <v>0</v>
      </c>
      <c r="N2007">
        <v>0</v>
      </c>
      <c r="O2007">
        <v>0</v>
      </c>
      <c r="P2007">
        <v>0</v>
      </c>
      <c r="Q2007">
        <v>0.19800000000000001</v>
      </c>
      <c r="R2007">
        <v>0.251</v>
      </c>
      <c r="S2007">
        <v>0.29099999999999998</v>
      </c>
      <c r="T2007">
        <v>0.54200000000000004</v>
      </c>
      <c r="U2007">
        <v>0.24099999999999999</v>
      </c>
      <c r="V2007">
        <v>47</v>
      </c>
      <c r="W2007">
        <v>0</v>
      </c>
      <c r="X2007">
        <v>0</v>
      </c>
      <c r="Y2007">
        <v>-0.1</v>
      </c>
      <c r="Z2007">
        <v>0</v>
      </c>
      <c r="AA2007">
        <v>0</v>
      </c>
    </row>
    <row r="2008" spans="1:27" x14ac:dyDescent="0.25">
      <c r="A2008" t="s">
        <v>2298</v>
      </c>
      <c r="B2008" t="s">
        <v>2299</v>
      </c>
      <c r="C2008" t="s">
        <v>20891</v>
      </c>
      <c r="D2008">
        <v>1</v>
      </c>
      <c r="E2008">
        <v>1</v>
      </c>
      <c r="F2008">
        <v>0</v>
      </c>
      <c r="G2008">
        <v>0</v>
      </c>
      <c r="H2008">
        <v>0</v>
      </c>
      <c r="I2008">
        <v>0</v>
      </c>
      <c r="J2008">
        <v>0</v>
      </c>
      <c r="K2008">
        <v>0</v>
      </c>
      <c r="L2008">
        <v>0</v>
      </c>
      <c r="M2008">
        <v>0</v>
      </c>
      <c r="N2008">
        <v>0</v>
      </c>
      <c r="O2008">
        <v>0</v>
      </c>
      <c r="P2008">
        <v>0</v>
      </c>
      <c r="Q2008">
        <v>0.19400000000000001</v>
      </c>
      <c r="R2008">
        <v>0.255</v>
      </c>
      <c r="S2008">
        <v>0.28000000000000003</v>
      </c>
      <c r="T2008">
        <v>0.53600000000000003</v>
      </c>
      <c r="U2008">
        <v>0.24099999999999999</v>
      </c>
      <c r="V2008">
        <v>52</v>
      </c>
      <c r="W2008">
        <v>0</v>
      </c>
      <c r="X2008">
        <v>0</v>
      </c>
      <c r="Y2008">
        <v>-0.1</v>
      </c>
      <c r="Z2008">
        <v>0</v>
      </c>
      <c r="AA2008">
        <v>0</v>
      </c>
    </row>
    <row r="2009" spans="1:27" x14ac:dyDescent="0.25">
      <c r="A2009" t="s">
        <v>2693</v>
      </c>
      <c r="B2009" t="s">
        <v>2694</v>
      </c>
      <c r="C2009" t="s">
        <v>20877</v>
      </c>
      <c r="D2009">
        <v>1</v>
      </c>
      <c r="E2009">
        <v>1</v>
      </c>
      <c r="F2009">
        <v>0</v>
      </c>
      <c r="G2009">
        <v>0</v>
      </c>
      <c r="H2009">
        <v>0</v>
      </c>
      <c r="I2009">
        <v>0</v>
      </c>
      <c r="J2009">
        <v>0</v>
      </c>
      <c r="K2009">
        <v>0</v>
      </c>
      <c r="L2009">
        <v>0</v>
      </c>
      <c r="M2009">
        <v>0</v>
      </c>
      <c r="N2009">
        <v>0</v>
      </c>
      <c r="O2009">
        <v>0</v>
      </c>
      <c r="P2009">
        <v>0</v>
      </c>
      <c r="Q2009">
        <v>0.19900000000000001</v>
      </c>
      <c r="R2009">
        <v>0.248</v>
      </c>
      <c r="S2009">
        <v>0.29399999999999998</v>
      </c>
      <c r="T2009">
        <v>0.54200000000000004</v>
      </c>
      <c r="U2009">
        <v>0.24099999999999999</v>
      </c>
      <c r="V2009">
        <v>54</v>
      </c>
      <c r="W2009">
        <v>0</v>
      </c>
      <c r="X2009">
        <v>0</v>
      </c>
      <c r="Y2009">
        <v>-0.1</v>
      </c>
      <c r="Z2009">
        <v>0</v>
      </c>
      <c r="AA2009">
        <v>0</v>
      </c>
    </row>
    <row r="2010" spans="1:27" x14ac:dyDescent="0.25">
      <c r="A2010" t="s">
        <v>2979</v>
      </c>
      <c r="B2010" t="s">
        <v>2980</v>
      </c>
      <c r="C2010" t="s">
        <v>20886</v>
      </c>
      <c r="D2010">
        <v>1</v>
      </c>
      <c r="E2010">
        <v>1</v>
      </c>
      <c r="F2010">
        <v>0</v>
      </c>
      <c r="G2010">
        <v>0</v>
      </c>
      <c r="H2010">
        <v>0</v>
      </c>
      <c r="I2010">
        <v>0</v>
      </c>
      <c r="J2010">
        <v>0</v>
      </c>
      <c r="K2010">
        <v>0</v>
      </c>
      <c r="L2010">
        <v>0</v>
      </c>
      <c r="M2010">
        <v>0</v>
      </c>
      <c r="N2010">
        <v>0</v>
      </c>
      <c r="O2010">
        <v>0</v>
      </c>
      <c r="P2010">
        <v>0</v>
      </c>
      <c r="Q2010">
        <v>0.20200000000000001</v>
      </c>
      <c r="R2010">
        <v>0.26</v>
      </c>
      <c r="S2010">
        <v>0.27400000000000002</v>
      </c>
      <c r="T2010">
        <v>0.53500000000000003</v>
      </c>
      <c r="U2010">
        <v>0.24099999999999999</v>
      </c>
      <c r="V2010">
        <v>47</v>
      </c>
      <c r="W2010">
        <v>0</v>
      </c>
      <c r="X2010">
        <v>0</v>
      </c>
      <c r="Y2010">
        <v>-0.1</v>
      </c>
      <c r="Z2010">
        <v>0</v>
      </c>
      <c r="AA2010">
        <v>0</v>
      </c>
    </row>
    <row r="2011" spans="1:27" x14ac:dyDescent="0.25">
      <c r="A2011" t="s">
        <v>3089</v>
      </c>
      <c r="B2011" t="s">
        <v>3090</v>
      </c>
      <c r="C2011" t="s">
        <v>20868</v>
      </c>
      <c r="D2011">
        <v>1</v>
      </c>
      <c r="E2011">
        <v>1</v>
      </c>
      <c r="F2011">
        <v>0</v>
      </c>
      <c r="G2011">
        <v>0</v>
      </c>
      <c r="H2011">
        <v>0</v>
      </c>
      <c r="I2011">
        <v>0</v>
      </c>
      <c r="J2011">
        <v>0</v>
      </c>
      <c r="K2011">
        <v>0</v>
      </c>
      <c r="L2011">
        <v>0</v>
      </c>
      <c r="M2011">
        <v>0</v>
      </c>
      <c r="N2011">
        <v>0</v>
      </c>
      <c r="O2011">
        <v>0</v>
      </c>
      <c r="P2011">
        <v>0</v>
      </c>
      <c r="Q2011">
        <v>0.218</v>
      </c>
      <c r="R2011">
        <v>0.26</v>
      </c>
      <c r="S2011">
        <v>0.28000000000000003</v>
      </c>
      <c r="T2011">
        <v>0.54</v>
      </c>
      <c r="U2011">
        <v>0.24099999999999999</v>
      </c>
      <c r="V2011">
        <v>46</v>
      </c>
      <c r="W2011">
        <v>0</v>
      </c>
      <c r="X2011">
        <v>0</v>
      </c>
      <c r="Y2011">
        <v>-0.1</v>
      </c>
      <c r="Z2011">
        <v>0</v>
      </c>
      <c r="AA2011">
        <v>0</v>
      </c>
    </row>
    <row r="2012" spans="1:27" x14ac:dyDescent="0.25">
      <c r="A2012" t="s">
        <v>2880</v>
      </c>
      <c r="B2012" t="s">
        <v>2881</v>
      </c>
      <c r="C2012" t="s">
        <v>20891</v>
      </c>
      <c r="D2012">
        <v>1</v>
      </c>
      <c r="E2012">
        <v>1</v>
      </c>
      <c r="F2012">
        <v>0</v>
      </c>
      <c r="G2012">
        <v>0</v>
      </c>
      <c r="H2012">
        <v>0</v>
      </c>
      <c r="I2012">
        <v>0</v>
      </c>
      <c r="J2012">
        <v>0</v>
      </c>
      <c r="K2012">
        <v>0</v>
      </c>
      <c r="L2012">
        <v>0</v>
      </c>
      <c r="M2012">
        <v>0</v>
      </c>
      <c r="N2012">
        <v>0</v>
      </c>
      <c r="O2012">
        <v>0</v>
      </c>
      <c r="P2012">
        <v>0</v>
      </c>
      <c r="Q2012">
        <v>0.19700000000000001</v>
      </c>
      <c r="R2012">
        <v>0.25900000000000001</v>
      </c>
      <c r="S2012">
        <v>0.27600000000000002</v>
      </c>
      <c r="T2012">
        <v>0.53500000000000003</v>
      </c>
      <c r="U2012">
        <v>0.24</v>
      </c>
      <c r="V2012">
        <v>52</v>
      </c>
      <c r="W2012">
        <v>0</v>
      </c>
      <c r="X2012">
        <v>0</v>
      </c>
      <c r="Y2012">
        <v>-0.1</v>
      </c>
      <c r="Z2012">
        <v>0</v>
      </c>
      <c r="AA2012">
        <v>0</v>
      </c>
    </row>
    <row r="2013" spans="1:27" x14ac:dyDescent="0.25">
      <c r="A2013" t="s">
        <v>2161</v>
      </c>
      <c r="B2013" t="s">
        <v>2162</v>
      </c>
      <c r="C2013" t="s">
        <v>20880</v>
      </c>
      <c r="D2013">
        <v>1</v>
      </c>
      <c r="E2013">
        <v>1</v>
      </c>
      <c r="F2013">
        <v>0</v>
      </c>
      <c r="G2013">
        <v>0</v>
      </c>
      <c r="H2013">
        <v>0</v>
      </c>
      <c r="I2013">
        <v>0</v>
      </c>
      <c r="J2013">
        <v>0</v>
      </c>
      <c r="K2013">
        <v>0</v>
      </c>
      <c r="L2013">
        <v>0</v>
      </c>
      <c r="M2013">
        <v>0</v>
      </c>
      <c r="N2013">
        <v>0</v>
      </c>
      <c r="O2013">
        <v>0</v>
      </c>
      <c r="P2013">
        <v>0</v>
      </c>
      <c r="Q2013">
        <v>0.21199999999999999</v>
      </c>
      <c r="R2013">
        <v>0.25</v>
      </c>
      <c r="S2013">
        <v>0.29499999999999998</v>
      </c>
      <c r="T2013">
        <v>0.54500000000000004</v>
      </c>
      <c r="U2013">
        <v>0.24</v>
      </c>
      <c r="V2013">
        <v>41</v>
      </c>
      <c r="W2013">
        <v>0</v>
      </c>
      <c r="X2013">
        <v>0</v>
      </c>
      <c r="Y2013">
        <v>-0.1</v>
      </c>
      <c r="Z2013">
        <v>0</v>
      </c>
      <c r="AA2013">
        <v>0</v>
      </c>
    </row>
    <row r="2014" spans="1:27" x14ac:dyDescent="0.25">
      <c r="A2014" t="s">
        <v>2878</v>
      </c>
      <c r="B2014" t="s">
        <v>2879</v>
      </c>
      <c r="C2014" t="s">
        <v>20880</v>
      </c>
      <c r="D2014">
        <v>1</v>
      </c>
      <c r="E2014">
        <v>1</v>
      </c>
      <c r="F2014">
        <v>0</v>
      </c>
      <c r="G2014">
        <v>0</v>
      </c>
      <c r="H2014">
        <v>0</v>
      </c>
      <c r="I2014">
        <v>0</v>
      </c>
      <c r="J2014">
        <v>0</v>
      </c>
      <c r="K2014">
        <v>0</v>
      </c>
      <c r="L2014">
        <v>0</v>
      </c>
      <c r="M2014">
        <v>0</v>
      </c>
      <c r="N2014">
        <v>0</v>
      </c>
      <c r="O2014">
        <v>0</v>
      </c>
      <c r="P2014">
        <v>0</v>
      </c>
      <c r="Q2014">
        <v>0.187</v>
      </c>
      <c r="R2014">
        <v>0.25900000000000001</v>
      </c>
      <c r="S2014">
        <v>0.27200000000000002</v>
      </c>
      <c r="T2014">
        <v>0.53100000000000003</v>
      </c>
      <c r="U2014">
        <v>0.24</v>
      </c>
      <c r="V2014">
        <v>41</v>
      </c>
      <c r="W2014">
        <v>0</v>
      </c>
      <c r="X2014">
        <v>0</v>
      </c>
      <c r="Y2014">
        <v>-0.1</v>
      </c>
      <c r="Z2014">
        <v>0</v>
      </c>
      <c r="AA2014">
        <v>0</v>
      </c>
    </row>
    <row r="2015" spans="1:27" x14ac:dyDescent="0.25">
      <c r="A2015" t="s">
        <v>1958</v>
      </c>
      <c r="B2015" t="s">
        <v>1959</v>
      </c>
      <c r="C2015" t="s">
        <v>20866</v>
      </c>
      <c r="D2015">
        <v>1</v>
      </c>
      <c r="E2015">
        <v>1</v>
      </c>
      <c r="F2015">
        <v>0</v>
      </c>
      <c r="G2015">
        <v>0</v>
      </c>
      <c r="H2015">
        <v>0</v>
      </c>
      <c r="I2015">
        <v>0</v>
      </c>
      <c r="J2015">
        <v>0</v>
      </c>
      <c r="K2015">
        <v>0</v>
      </c>
      <c r="L2015">
        <v>0</v>
      </c>
      <c r="M2015">
        <v>0</v>
      </c>
      <c r="N2015">
        <v>0</v>
      </c>
      <c r="O2015">
        <v>0</v>
      </c>
      <c r="P2015">
        <v>0</v>
      </c>
      <c r="Q2015">
        <v>0.20799999999999999</v>
      </c>
      <c r="R2015">
        <v>0.246</v>
      </c>
      <c r="S2015">
        <v>0.3</v>
      </c>
      <c r="T2015">
        <v>0.54500000000000004</v>
      </c>
      <c r="U2015">
        <v>0.24</v>
      </c>
      <c r="V2015">
        <v>46</v>
      </c>
      <c r="W2015">
        <v>0</v>
      </c>
      <c r="X2015">
        <v>0</v>
      </c>
      <c r="Y2015">
        <v>-0.1</v>
      </c>
      <c r="Z2015">
        <v>0</v>
      </c>
      <c r="AA2015">
        <v>0</v>
      </c>
    </row>
    <row r="2016" spans="1:27" x14ac:dyDescent="0.25">
      <c r="A2016" t="s">
        <v>21140</v>
      </c>
      <c r="B2016" t="s">
        <v>21141</v>
      </c>
      <c r="C2016" t="s">
        <v>1</v>
      </c>
      <c r="D2016">
        <v>1</v>
      </c>
      <c r="E2016">
        <v>1</v>
      </c>
      <c r="F2016">
        <v>0</v>
      </c>
      <c r="G2016">
        <v>0</v>
      </c>
      <c r="H2016">
        <v>0</v>
      </c>
      <c r="I2016">
        <v>0</v>
      </c>
      <c r="J2016">
        <v>0</v>
      </c>
      <c r="K2016">
        <v>0</v>
      </c>
      <c r="L2016">
        <v>0</v>
      </c>
      <c r="M2016">
        <v>0</v>
      </c>
      <c r="N2016">
        <v>0</v>
      </c>
      <c r="O2016">
        <v>0</v>
      </c>
      <c r="P2016">
        <v>0</v>
      </c>
      <c r="Q2016">
        <v>0.214</v>
      </c>
      <c r="R2016">
        <v>0.253</v>
      </c>
      <c r="S2016">
        <v>0.29099999999999998</v>
      </c>
      <c r="T2016">
        <v>0.54400000000000004</v>
      </c>
      <c r="U2016">
        <v>0.24</v>
      </c>
      <c r="V2016">
        <v>47</v>
      </c>
      <c r="W2016">
        <v>0</v>
      </c>
      <c r="X2016">
        <v>0</v>
      </c>
      <c r="Y2016">
        <v>-0.1</v>
      </c>
      <c r="Z2016">
        <v>0</v>
      </c>
      <c r="AA2016">
        <v>0</v>
      </c>
    </row>
    <row r="2017" spans="1:27" x14ac:dyDescent="0.25">
      <c r="A2017" t="s">
        <v>21142</v>
      </c>
      <c r="B2017" t="s">
        <v>21143</v>
      </c>
      <c r="C2017" t="s">
        <v>1</v>
      </c>
      <c r="D2017">
        <v>1</v>
      </c>
      <c r="E2017">
        <v>1</v>
      </c>
      <c r="F2017">
        <v>0</v>
      </c>
      <c r="G2017">
        <v>0</v>
      </c>
      <c r="H2017">
        <v>0</v>
      </c>
      <c r="I2017">
        <v>0</v>
      </c>
      <c r="J2017">
        <v>0</v>
      </c>
      <c r="K2017">
        <v>0</v>
      </c>
      <c r="L2017">
        <v>0</v>
      </c>
      <c r="M2017">
        <v>0</v>
      </c>
      <c r="N2017">
        <v>0</v>
      </c>
      <c r="O2017">
        <v>0</v>
      </c>
      <c r="P2017">
        <v>0</v>
      </c>
      <c r="Q2017">
        <v>0.19900000000000001</v>
      </c>
      <c r="R2017">
        <v>0.247</v>
      </c>
      <c r="S2017">
        <v>0.29599999999999999</v>
      </c>
      <c r="T2017">
        <v>0.54300000000000004</v>
      </c>
      <c r="U2017">
        <v>0.24</v>
      </c>
      <c r="V2017">
        <v>47</v>
      </c>
      <c r="W2017">
        <v>0</v>
      </c>
      <c r="X2017">
        <v>0</v>
      </c>
      <c r="Y2017">
        <v>-0.1</v>
      </c>
      <c r="Z2017">
        <v>0</v>
      </c>
      <c r="AA2017">
        <v>0</v>
      </c>
    </row>
    <row r="2018" spans="1:27" x14ac:dyDescent="0.25">
      <c r="A2018" t="s">
        <v>21144</v>
      </c>
      <c r="B2018" t="s">
        <v>21145</v>
      </c>
      <c r="C2018" t="s">
        <v>1</v>
      </c>
      <c r="D2018">
        <v>1</v>
      </c>
      <c r="E2018">
        <v>1</v>
      </c>
      <c r="F2018">
        <v>0</v>
      </c>
      <c r="G2018">
        <v>0</v>
      </c>
      <c r="H2018">
        <v>0</v>
      </c>
      <c r="I2018">
        <v>0</v>
      </c>
      <c r="J2018">
        <v>0</v>
      </c>
      <c r="K2018">
        <v>0</v>
      </c>
      <c r="L2018">
        <v>0</v>
      </c>
      <c r="M2018">
        <v>0</v>
      </c>
      <c r="N2018">
        <v>0</v>
      </c>
      <c r="O2018">
        <v>0</v>
      </c>
      <c r="P2018">
        <v>0</v>
      </c>
      <c r="Q2018">
        <v>0.22600000000000001</v>
      </c>
      <c r="R2018">
        <v>0.255</v>
      </c>
      <c r="S2018">
        <v>0.29099999999999998</v>
      </c>
      <c r="T2018">
        <v>0.54600000000000004</v>
      </c>
      <c r="U2018">
        <v>0.24</v>
      </c>
      <c r="V2018">
        <v>46</v>
      </c>
      <c r="W2018">
        <v>0</v>
      </c>
      <c r="X2018">
        <v>0</v>
      </c>
      <c r="Y2018">
        <v>-0.1</v>
      </c>
      <c r="Z2018">
        <v>0</v>
      </c>
      <c r="AA2018">
        <v>0</v>
      </c>
    </row>
    <row r="2019" spans="1:27" x14ac:dyDescent="0.25">
      <c r="A2019" t="s">
        <v>2362</v>
      </c>
      <c r="B2019" t="s">
        <v>2363</v>
      </c>
      <c r="C2019" t="s">
        <v>20885</v>
      </c>
      <c r="D2019">
        <v>1</v>
      </c>
      <c r="E2019">
        <v>1</v>
      </c>
      <c r="F2019">
        <v>0</v>
      </c>
      <c r="G2019">
        <v>0</v>
      </c>
      <c r="H2019">
        <v>0</v>
      </c>
      <c r="I2019">
        <v>0</v>
      </c>
      <c r="J2019">
        <v>0</v>
      </c>
      <c r="K2019">
        <v>0</v>
      </c>
      <c r="L2019">
        <v>0</v>
      </c>
      <c r="M2019">
        <v>0</v>
      </c>
      <c r="N2019">
        <v>0</v>
      </c>
      <c r="O2019">
        <v>0</v>
      </c>
      <c r="P2019">
        <v>0</v>
      </c>
      <c r="Q2019">
        <v>0.20499999999999999</v>
      </c>
      <c r="R2019">
        <v>0.245</v>
      </c>
      <c r="S2019">
        <v>0.29899999999999999</v>
      </c>
      <c r="T2019">
        <v>0.54400000000000004</v>
      </c>
      <c r="U2019">
        <v>0.24</v>
      </c>
      <c r="V2019">
        <v>48</v>
      </c>
      <c r="W2019">
        <v>0</v>
      </c>
      <c r="X2019">
        <v>0</v>
      </c>
      <c r="Y2019">
        <v>-0.1</v>
      </c>
      <c r="Z2019">
        <v>0</v>
      </c>
      <c r="AA2019">
        <v>0</v>
      </c>
    </row>
    <row r="2020" spans="1:27" x14ac:dyDescent="0.25">
      <c r="A2020" t="s">
        <v>21146</v>
      </c>
      <c r="B2020" t="s">
        <v>21147</v>
      </c>
      <c r="C2020" t="s">
        <v>1</v>
      </c>
      <c r="D2020">
        <v>1</v>
      </c>
      <c r="E2020">
        <v>1</v>
      </c>
      <c r="F2020">
        <v>0</v>
      </c>
      <c r="G2020">
        <v>0</v>
      </c>
      <c r="H2020">
        <v>0</v>
      </c>
      <c r="I2020">
        <v>0</v>
      </c>
      <c r="J2020">
        <v>0</v>
      </c>
      <c r="K2020">
        <v>0</v>
      </c>
      <c r="L2020">
        <v>0</v>
      </c>
      <c r="M2020">
        <v>0</v>
      </c>
      <c r="N2020">
        <v>0</v>
      </c>
      <c r="O2020">
        <v>0</v>
      </c>
      <c r="P2020">
        <v>0</v>
      </c>
      <c r="Q2020">
        <v>0.222</v>
      </c>
      <c r="R2020">
        <v>0.254</v>
      </c>
      <c r="S2020">
        <v>0.29199999999999998</v>
      </c>
      <c r="T2020">
        <v>0.54600000000000004</v>
      </c>
      <c r="U2020">
        <v>0.24</v>
      </c>
      <c r="V2020">
        <v>46</v>
      </c>
      <c r="W2020">
        <v>0</v>
      </c>
      <c r="X2020">
        <v>0</v>
      </c>
      <c r="Y2020">
        <v>-0.1</v>
      </c>
      <c r="Z2020">
        <v>0</v>
      </c>
      <c r="AA2020">
        <v>0</v>
      </c>
    </row>
    <row r="2021" spans="1:27" x14ac:dyDescent="0.25">
      <c r="A2021">
        <v>4756</v>
      </c>
      <c r="B2021" t="s">
        <v>3210</v>
      </c>
      <c r="C2021" t="s">
        <v>20872</v>
      </c>
      <c r="D2021">
        <v>1</v>
      </c>
      <c r="E2021">
        <v>1</v>
      </c>
      <c r="F2021">
        <v>0</v>
      </c>
      <c r="G2021">
        <v>0</v>
      </c>
      <c r="H2021">
        <v>0</v>
      </c>
      <c r="I2021">
        <v>0</v>
      </c>
      <c r="J2021">
        <v>0</v>
      </c>
      <c r="K2021">
        <v>0</v>
      </c>
      <c r="L2021">
        <v>0</v>
      </c>
      <c r="M2021">
        <v>0</v>
      </c>
      <c r="N2021">
        <v>0</v>
      </c>
      <c r="O2021">
        <v>0</v>
      </c>
      <c r="P2021">
        <v>0</v>
      </c>
      <c r="Q2021">
        <v>0.20200000000000001</v>
      </c>
      <c r="R2021">
        <v>0.26500000000000001</v>
      </c>
      <c r="S2021">
        <v>0.27100000000000002</v>
      </c>
      <c r="T2021">
        <v>0.53700000000000003</v>
      </c>
      <c r="U2021">
        <v>0.24</v>
      </c>
      <c r="V2021">
        <v>46</v>
      </c>
      <c r="W2021">
        <v>0</v>
      </c>
      <c r="X2021">
        <v>0</v>
      </c>
      <c r="Y2021">
        <v>-0.1</v>
      </c>
      <c r="Z2021">
        <v>0</v>
      </c>
      <c r="AA2021">
        <v>0</v>
      </c>
    </row>
    <row r="2022" spans="1:27" x14ac:dyDescent="0.25">
      <c r="A2022" t="s">
        <v>21148</v>
      </c>
      <c r="B2022" t="s">
        <v>21149</v>
      </c>
      <c r="C2022" t="s">
        <v>20882</v>
      </c>
      <c r="D2022">
        <v>1</v>
      </c>
      <c r="E2022">
        <v>1</v>
      </c>
      <c r="F2022">
        <v>0</v>
      </c>
      <c r="G2022">
        <v>0</v>
      </c>
      <c r="H2022">
        <v>0</v>
      </c>
      <c r="I2022">
        <v>0</v>
      </c>
      <c r="J2022">
        <v>0</v>
      </c>
      <c r="K2022">
        <v>0</v>
      </c>
      <c r="L2022">
        <v>0</v>
      </c>
      <c r="M2022">
        <v>0</v>
      </c>
      <c r="N2022">
        <v>0</v>
      </c>
      <c r="O2022">
        <v>0</v>
      </c>
      <c r="P2022">
        <v>0</v>
      </c>
      <c r="Q2022">
        <v>0.20399999999999999</v>
      </c>
      <c r="R2022">
        <v>0.254</v>
      </c>
      <c r="S2022">
        <v>0.28399999999999997</v>
      </c>
      <c r="T2022">
        <v>0.53800000000000003</v>
      </c>
      <c r="U2022">
        <v>0.24</v>
      </c>
      <c r="V2022">
        <v>44</v>
      </c>
      <c r="W2022">
        <v>0</v>
      </c>
      <c r="X2022">
        <v>0</v>
      </c>
      <c r="Y2022">
        <v>-0.1</v>
      </c>
      <c r="Z2022">
        <v>0</v>
      </c>
      <c r="AA2022">
        <v>0</v>
      </c>
    </row>
    <row r="2023" spans="1:27" x14ac:dyDescent="0.25">
      <c r="A2023" t="s">
        <v>2222</v>
      </c>
      <c r="B2023" t="s">
        <v>2223</v>
      </c>
      <c r="C2023" t="s">
        <v>20876</v>
      </c>
      <c r="D2023">
        <v>1</v>
      </c>
      <c r="E2023">
        <v>1</v>
      </c>
      <c r="F2023">
        <v>0</v>
      </c>
      <c r="G2023">
        <v>0</v>
      </c>
      <c r="H2023">
        <v>0</v>
      </c>
      <c r="I2023">
        <v>0</v>
      </c>
      <c r="J2023">
        <v>0</v>
      </c>
      <c r="K2023">
        <v>0</v>
      </c>
      <c r="L2023">
        <v>0</v>
      </c>
      <c r="M2023">
        <v>0</v>
      </c>
      <c r="N2023">
        <v>0</v>
      </c>
      <c r="O2023">
        <v>0</v>
      </c>
      <c r="P2023">
        <v>0</v>
      </c>
      <c r="Q2023">
        <v>0.20899999999999999</v>
      </c>
      <c r="R2023">
        <v>0.24099999999999999</v>
      </c>
      <c r="S2023">
        <v>0.308</v>
      </c>
      <c r="T2023">
        <v>0.54800000000000004</v>
      </c>
      <c r="U2023">
        <v>0.24</v>
      </c>
      <c r="V2023">
        <v>51</v>
      </c>
      <c r="W2023">
        <v>0</v>
      </c>
      <c r="X2023">
        <v>0</v>
      </c>
      <c r="Y2023">
        <v>-0.1</v>
      </c>
      <c r="Z2023">
        <v>0</v>
      </c>
      <c r="AA2023">
        <v>0</v>
      </c>
    </row>
    <row r="2024" spans="1:27" x14ac:dyDescent="0.25">
      <c r="A2024" t="s">
        <v>21150</v>
      </c>
      <c r="B2024" t="s">
        <v>21151</v>
      </c>
      <c r="C2024" t="s">
        <v>20878</v>
      </c>
      <c r="D2024">
        <v>1</v>
      </c>
      <c r="E2024">
        <v>1</v>
      </c>
      <c r="F2024">
        <v>0</v>
      </c>
      <c r="G2024">
        <v>0</v>
      </c>
      <c r="H2024">
        <v>0</v>
      </c>
      <c r="I2024">
        <v>0</v>
      </c>
      <c r="J2024">
        <v>0</v>
      </c>
      <c r="K2024">
        <v>0</v>
      </c>
      <c r="L2024">
        <v>0</v>
      </c>
      <c r="M2024">
        <v>0</v>
      </c>
      <c r="N2024">
        <v>0</v>
      </c>
      <c r="O2024">
        <v>0</v>
      </c>
      <c r="P2024">
        <v>0</v>
      </c>
      <c r="Q2024">
        <v>0.21099999999999999</v>
      </c>
      <c r="R2024">
        <v>0.25800000000000001</v>
      </c>
      <c r="S2024">
        <v>0.28000000000000003</v>
      </c>
      <c r="T2024">
        <v>0.53800000000000003</v>
      </c>
      <c r="U2024">
        <v>0.24</v>
      </c>
      <c r="V2024">
        <v>46</v>
      </c>
      <c r="W2024">
        <v>0</v>
      </c>
      <c r="X2024">
        <v>0</v>
      </c>
      <c r="Y2024">
        <v>-0.1</v>
      </c>
      <c r="Z2024">
        <v>0</v>
      </c>
      <c r="AA2024">
        <v>0</v>
      </c>
    </row>
    <row r="2025" spans="1:27" x14ac:dyDescent="0.25">
      <c r="A2025" t="s">
        <v>21152</v>
      </c>
      <c r="B2025" t="s">
        <v>21153</v>
      </c>
      <c r="C2025" t="s">
        <v>1</v>
      </c>
      <c r="D2025">
        <v>1</v>
      </c>
      <c r="E2025">
        <v>1</v>
      </c>
      <c r="F2025">
        <v>0</v>
      </c>
      <c r="G2025">
        <v>0</v>
      </c>
      <c r="H2025">
        <v>0</v>
      </c>
      <c r="I2025">
        <v>0</v>
      </c>
      <c r="J2025">
        <v>0</v>
      </c>
      <c r="K2025">
        <v>0</v>
      </c>
      <c r="L2025">
        <v>0</v>
      </c>
      <c r="M2025">
        <v>0</v>
      </c>
      <c r="N2025">
        <v>0</v>
      </c>
      <c r="O2025">
        <v>0</v>
      </c>
      <c r="P2025">
        <v>0</v>
      </c>
      <c r="Q2025">
        <v>0.20200000000000001</v>
      </c>
      <c r="R2025">
        <v>0.247</v>
      </c>
      <c r="S2025">
        <v>0.29599999999999999</v>
      </c>
      <c r="T2025">
        <v>0.54300000000000004</v>
      </c>
      <c r="U2025">
        <v>0.24</v>
      </c>
      <c r="V2025">
        <v>46</v>
      </c>
      <c r="W2025">
        <v>0</v>
      </c>
      <c r="X2025">
        <v>0</v>
      </c>
      <c r="Y2025">
        <v>-0.1</v>
      </c>
      <c r="Z2025">
        <v>0</v>
      </c>
      <c r="AA2025">
        <v>0</v>
      </c>
    </row>
    <row r="2026" spans="1:27" x14ac:dyDescent="0.25">
      <c r="A2026" t="s">
        <v>1940</v>
      </c>
      <c r="B2026" t="s">
        <v>1941</v>
      </c>
      <c r="C2026" t="s">
        <v>20883</v>
      </c>
      <c r="D2026">
        <v>1</v>
      </c>
      <c r="E2026">
        <v>1</v>
      </c>
      <c r="F2026">
        <v>0</v>
      </c>
      <c r="G2026">
        <v>0</v>
      </c>
      <c r="H2026">
        <v>0</v>
      </c>
      <c r="I2026">
        <v>0</v>
      </c>
      <c r="J2026">
        <v>0</v>
      </c>
      <c r="K2026">
        <v>0</v>
      </c>
      <c r="L2026">
        <v>0</v>
      </c>
      <c r="M2026">
        <v>0</v>
      </c>
      <c r="N2026">
        <v>0</v>
      </c>
      <c r="O2026">
        <v>0</v>
      </c>
      <c r="P2026">
        <v>0</v>
      </c>
      <c r="Q2026">
        <v>0.21099999999999999</v>
      </c>
      <c r="R2026">
        <v>0.249</v>
      </c>
      <c r="S2026">
        <v>0.29399999999999998</v>
      </c>
      <c r="T2026">
        <v>0.54300000000000004</v>
      </c>
      <c r="U2026">
        <v>0.24</v>
      </c>
      <c r="V2026">
        <v>45</v>
      </c>
      <c r="W2026">
        <v>0</v>
      </c>
      <c r="X2026">
        <v>0</v>
      </c>
      <c r="Y2026">
        <v>-0.1</v>
      </c>
      <c r="Z2026">
        <v>0</v>
      </c>
      <c r="AA2026">
        <v>0</v>
      </c>
    </row>
    <row r="2027" spans="1:27" x14ac:dyDescent="0.25">
      <c r="A2027" t="s">
        <v>21154</v>
      </c>
      <c r="B2027" t="s">
        <v>2905</v>
      </c>
      <c r="C2027" t="s">
        <v>1</v>
      </c>
      <c r="D2027">
        <v>1</v>
      </c>
      <c r="E2027">
        <v>1</v>
      </c>
      <c r="F2027">
        <v>0</v>
      </c>
      <c r="G2027">
        <v>0</v>
      </c>
      <c r="H2027">
        <v>0</v>
      </c>
      <c r="I2027">
        <v>0</v>
      </c>
      <c r="J2027">
        <v>0</v>
      </c>
      <c r="K2027">
        <v>0</v>
      </c>
      <c r="L2027">
        <v>0</v>
      </c>
      <c r="M2027">
        <v>0</v>
      </c>
      <c r="N2027">
        <v>0</v>
      </c>
      <c r="O2027">
        <v>0</v>
      </c>
      <c r="P2027">
        <v>0</v>
      </c>
      <c r="Q2027">
        <v>0.20599999999999999</v>
      </c>
      <c r="R2027">
        <v>0.23499999999999999</v>
      </c>
      <c r="S2027">
        <v>0.317</v>
      </c>
      <c r="T2027">
        <v>0.55200000000000005</v>
      </c>
      <c r="U2027">
        <v>0.24</v>
      </c>
      <c r="V2027">
        <v>46</v>
      </c>
      <c r="W2027">
        <v>0</v>
      </c>
      <c r="X2027">
        <v>0</v>
      </c>
      <c r="Y2027">
        <v>-0.1</v>
      </c>
      <c r="Z2027">
        <v>0</v>
      </c>
      <c r="AA2027">
        <v>0</v>
      </c>
    </row>
    <row r="2028" spans="1:27" x14ac:dyDescent="0.25">
      <c r="A2028" t="s">
        <v>3020</v>
      </c>
      <c r="B2028" t="s">
        <v>3021</v>
      </c>
      <c r="C2028" t="s">
        <v>20866</v>
      </c>
      <c r="D2028">
        <v>1</v>
      </c>
      <c r="E2028">
        <v>1</v>
      </c>
      <c r="F2028">
        <v>0</v>
      </c>
      <c r="G2028">
        <v>0</v>
      </c>
      <c r="H2028">
        <v>0</v>
      </c>
      <c r="I2028">
        <v>0</v>
      </c>
      <c r="J2028">
        <v>0</v>
      </c>
      <c r="K2028">
        <v>0</v>
      </c>
      <c r="L2028">
        <v>0</v>
      </c>
      <c r="M2028">
        <v>0</v>
      </c>
      <c r="N2028">
        <v>0</v>
      </c>
      <c r="O2028">
        <v>0</v>
      </c>
      <c r="P2028">
        <v>0</v>
      </c>
      <c r="Q2028">
        <v>0.20499999999999999</v>
      </c>
      <c r="R2028">
        <v>0.245</v>
      </c>
      <c r="S2028">
        <v>0.29899999999999999</v>
      </c>
      <c r="T2028">
        <v>0.54400000000000004</v>
      </c>
      <c r="U2028">
        <v>0.24</v>
      </c>
      <c r="V2028">
        <v>46</v>
      </c>
      <c r="W2028">
        <v>0</v>
      </c>
      <c r="X2028">
        <v>0</v>
      </c>
      <c r="Y2028">
        <v>-0.1</v>
      </c>
      <c r="Z2028">
        <v>0</v>
      </c>
      <c r="AA2028">
        <v>0</v>
      </c>
    </row>
    <row r="2029" spans="1:27" x14ac:dyDescent="0.25">
      <c r="A2029" t="s">
        <v>21155</v>
      </c>
      <c r="B2029" t="s">
        <v>21156</v>
      </c>
      <c r="C2029" t="s">
        <v>1</v>
      </c>
      <c r="D2029">
        <v>1</v>
      </c>
      <c r="E2029">
        <v>1</v>
      </c>
      <c r="F2029">
        <v>0</v>
      </c>
      <c r="G2029">
        <v>0</v>
      </c>
      <c r="H2029">
        <v>0</v>
      </c>
      <c r="I2029">
        <v>0</v>
      </c>
      <c r="J2029">
        <v>0</v>
      </c>
      <c r="K2029">
        <v>0</v>
      </c>
      <c r="L2029">
        <v>0</v>
      </c>
      <c r="M2029">
        <v>0</v>
      </c>
      <c r="N2029">
        <v>0</v>
      </c>
      <c r="O2029">
        <v>0</v>
      </c>
      <c r="P2029">
        <v>0</v>
      </c>
      <c r="Q2029">
        <v>0.20499999999999999</v>
      </c>
      <c r="R2029">
        <v>0.26100000000000001</v>
      </c>
      <c r="S2029">
        <v>0.27200000000000002</v>
      </c>
      <c r="T2029">
        <v>0.53300000000000003</v>
      </c>
      <c r="U2029">
        <v>0.24</v>
      </c>
      <c r="V2029">
        <v>46</v>
      </c>
      <c r="W2029">
        <v>0</v>
      </c>
      <c r="X2029">
        <v>0</v>
      </c>
      <c r="Y2029">
        <v>-0.1</v>
      </c>
      <c r="Z2029">
        <v>0</v>
      </c>
      <c r="AA2029">
        <v>0</v>
      </c>
    </row>
    <row r="2030" spans="1:27" x14ac:dyDescent="0.25">
      <c r="A2030" t="s">
        <v>1628</v>
      </c>
      <c r="B2030" t="s">
        <v>1629</v>
      </c>
      <c r="C2030" t="s">
        <v>20886</v>
      </c>
      <c r="D2030">
        <v>1</v>
      </c>
      <c r="E2030">
        <v>1</v>
      </c>
      <c r="F2030">
        <v>0</v>
      </c>
      <c r="G2030">
        <v>0</v>
      </c>
      <c r="H2030">
        <v>0</v>
      </c>
      <c r="I2030">
        <v>0</v>
      </c>
      <c r="J2030">
        <v>0</v>
      </c>
      <c r="K2030">
        <v>0</v>
      </c>
      <c r="L2030">
        <v>0</v>
      </c>
      <c r="M2030">
        <v>0</v>
      </c>
      <c r="N2030">
        <v>0</v>
      </c>
      <c r="O2030">
        <v>0</v>
      </c>
      <c r="P2030">
        <v>0</v>
      </c>
      <c r="Q2030">
        <v>0.20499999999999999</v>
      </c>
      <c r="R2030">
        <v>0.252</v>
      </c>
      <c r="S2030">
        <v>0.28899999999999998</v>
      </c>
      <c r="T2030">
        <v>0.54100000000000004</v>
      </c>
      <c r="U2030">
        <v>0.24</v>
      </c>
      <c r="V2030">
        <v>46</v>
      </c>
      <c r="W2030">
        <v>0</v>
      </c>
      <c r="X2030">
        <v>0</v>
      </c>
      <c r="Y2030">
        <v>-0.1</v>
      </c>
      <c r="Z2030">
        <v>0</v>
      </c>
      <c r="AA2030">
        <v>0</v>
      </c>
    </row>
    <row r="2031" spans="1:27" x14ac:dyDescent="0.25">
      <c r="A2031" t="s">
        <v>3057</v>
      </c>
      <c r="B2031" t="s">
        <v>3058</v>
      </c>
      <c r="C2031" t="s">
        <v>20892</v>
      </c>
      <c r="D2031">
        <v>1</v>
      </c>
      <c r="E2031">
        <v>1</v>
      </c>
      <c r="F2031">
        <v>0</v>
      </c>
      <c r="G2031">
        <v>0</v>
      </c>
      <c r="H2031">
        <v>0</v>
      </c>
      <c r="I2031">
        <v>0</v>
      </c>
      <c r="J2031">
        <v>0</v>
      </c>
      <c r="K2031">
        <v>0</v>
      </c>
      <c r="L2031">
        <v>0</v>
      </c>
      <c r="M2031">
        <v>0</v>
      </c>
      <c r="N2031">
        <v>0</v>
      </c>
      <c r="O2031">
        <v>0</v>
      </c>
      <c r="P2031">
        <v>0</v>
      </c>
      <c r="Q2031">
        <v>0.20799999999999999</v>
      </c>
      <c r="R2031">
        <v>0.24199999999999999</v>
      </c>
      <c r="S2031">
        <v>0.30299999999999999</v>
      </c>
      <c r="T2031">
        <v>0.54500000000000004</v>
      </c>
      <c r="U2031">
        <v>0.24</v>
      </c>
      <c r="V2031">
        <v>46</v>
      </c>
      <c r="W2031">
        <v>0</v>
      </c>
      <c r="X2031">
        <v>0</v>
      </c>
      <c r="Y2031">
        <v>-0.1</v>
      </c>
      <c r="Z2031">
        <v>0</v>
      </c>
      <c r="AA2031">
        <v>0</v>
      </c>
    </row>
    <row r="2032" spans="1:27" x14ac:dyDescent="0.25">
      <c r="A2032" t="s">
        <v>2661</v>
      </c>
      <c r="B2032" t="s">
        <v>2662</v>
      </c>
      <c r="C2032" t="s">
        <v>20880</v>
      </c>
      <c r="D2032">
        <v>1</v>
      </c>
      <c r="E2032">
        <v>1</v>
      </c>
      <c r="F2032">
        <v>0</v>
      </c>
      <c r="G2032">
        <v>0</v>
      </c>
      <c r="H2032">
        <v>0</v>
      </c>
      <c r="I2032">
        <v>0</v>
      </c>
      <c r="J2032">
        <v>0</v>
      </c>
      <c r="K2032">
        <v>0</v>
      </c>
      <c r="L2032">
        <v>0</v>
      </c>
      <c r="M2032">
        <v>0</v>
      </c>
      <c r="N2032">
        <v>0</v>
      </c>
      <c r="O2032">
        <v>0</v>
      </c>
      <c r="P2032">
        <v>0</v>
      </c>
      <c r="Q2032">
        <v>0.20200000000000001</v>
      </c>
      <c r="R2032">
        <v>0.251</v>
      </c>
      <c r="S2032">
        <v>0.28699999999999998</v>
      </c>
      <c r="T2032">
        <v>0.53800000000000003</v>
      </c>
      <c r="U2032">
        <v>0.23899999999999999</v>
      </c>
      <c r="V2032">
        <v>40</v>
      </c>
      <c r="W2032">
        <v>0</v>
      </c>
      <c r="X2032">
        <v>0</v>
      </c>
      <c r="Y2032">
        <v>-0.1</v>
      </c>
      <c r="Z2032">
        <v>0</v>
      </c>
      <c r="AA2032">
        <v>0</v>
      </c>
    </row>
    <row r="2033" spans="1:27" x14ac:dyDescent="0.25">
      <c r="A2033" t="s">
        <v>1200</v>
      </c>
      <c r="B2033" t="s">
        <v>1201</v>
      </c>
      <c r="C2033" t="s">
        <v>20876</v>
      </c>
      <c r="D2033">
        <v>1</v>
      </c>
      <c r="E2033">
        <v>1</v>
      </c>
      <c r="F2033">
        <v>0</v>
      </c>
      <c r="G2033">
        <v>0</v>
      </c>
      <c r="H2033">
        <v>0</v>
      </c>
      <c r="I2033">
        <v>0</v>
      </c>
      <c r="J2033">
        <v>0</v>
      </c>
      <c r="K2033">
        <v>0</v>
      </c>
      <c r="L2033">
        <v>0</v>
      </c>
      <c r="M2033">
        <v>0</v>
      </c>
      <c r="N2033">
        <v>0</v>
      </c>
      <c r="O2033">
        <v>0</v>
      </c>
      <c r="P2033">
        <v>0</v>
      </c>
      <c r="Q2033">
        <v>0.20300000000000001</v>
      </c>
      <c r="R2033">
        <v>0.24</v>
      </c>
      <c r="S2033">
        <v>0.30499999999999999</v>
      </c>
      <c r="T2033">
        <v>0.54500000000000004</v>
      </c>
      <c r="U2033">
        <v>0.23899999999999999</v>
      </c>
      <c r="V2033">
        <v>50</v>
      </c>
      <c r="W2033">
        <v>0</v>
      </c>
      <c r="X2033">
        <v>0</v>
      </c>
      <c r="Y2033">
        <v>-0.1</v>
      </c>
      <c r="Z2033">
        <v>0</v>
      </c>
      <c r="AA2033">
        <v>0</v>
      </c>
    </row>
    <row r="2034" spans="1:27" x14ac:dyDescent="0.25">
      <c r="A2034" t="s">
        <v>3257</v>
      </c>
      <c r="B2034" t="s">
        <v>21157</v>
      </c>
      <c r="C2034" t="s">
        <v>20881</v>
      </c>
      <c r="D2034">
        <v>1</v>
      </c>
      <c r="E2034">
        <v>1</v>
      </c>
      <c r="F2034">
        <v>0</v>
      </c>
      <c r="G2034">
        <v>0</v>
      </c>
      <c r="H2034">
        <v>0</v>
      </c>
      <c r="I2034">
        <v>0</v>
      </c>
      <c r="J2034">
        <v>0</v>
      </c>
      <c r="K2034">
        <v>0</v>
      </c>
      <c r="L2034">
        <v>0</v>
      </c>
      <c r="M2034">
        <v>0</v>
      </c>
      <c r="N2034">
        <v>0</v>
      </c>
      <c r="O2034">
        <v>0</v>
      </c>
      <c r="P2034">
        <v>0</v>
      </c>
      <c r="Q2034">
        <v>0.19900000000000001</v>
      </c>
      <c r="R2034">
        <v>0.25</v>
      </c>
      <c r="S2034">
        <v>0.29099999999999998</v>
      </c>
      <c r="T2034">
        <v>0.54100000000000004</v>
      </c>
      <c r="U2034">
        <v>0.23899999999999999</v>
      </c>
      <c r="V2034">
        <v>41</v>
      </c>
      <c r="W2034">
        <v>0</v>
      </c>
      <c r="X2034">
        <v>0</v>
      </c>
      <c r="Y2034">
        <v>-0.1</v>
      </c>
      <c r="Z2034">
        <v>0</v>
      </c>
      <c r="AA2034">
        <v>0</v>
      </c>
    </row>
    <row r="2035" spans="1:27" x14ac:dyDescent="0.25">
      <c r="A2035" t="s">
        <v>1276</v>
      </c>
      <c r="B2035" t="s">
        <v>1277</v>
      </c>
      <c r="C2035" t="s">
        <v>20893</v>
      </c>
      <c r="D2035">
        <v>1</v>
      </c>
      <c r="E2035">
        <v>1</v>
      </c>
      <c r="F2035">
        <v>0</v>
      </c>
      <c r="G2035">
        <v>0</v>
      </c>
      <c r="H2035">
        <v>0</v>
      </c>
      <c r="I2035">
        <v>0</v>
      </c>
      <c r="J2035">
        <v>0</v>
      </c>
      <c r="K2035">
        <v>0</v>
      </c>
      <c r="L2035">
        <v>0</v>
      </c>
      <c r="M2035">
        <v>0</v>
      </c>
      <c r="N2035">
        <v>0</v>
      </c>
      <c r="O2035">
        <v>0</v>
      </c>
      <c r="P2035">
        <v>0</v>
      </c>
      <c r="Q2035">
        <v>0.216</v>
      </c>
      <c r="R2035">
        <v>0.247</v>
      </c>
      <c r="S2035">
        <v>0.29799999999999999</v>
      </c>
      <c r="T2035">
        <v>0.54500000000000004</v>
      </c>
      <c r="U2035">
        <v>0.23899999999999999</v>
      </c>
      <c r="V2035">
        <v>49</v>
      </c>
      <c r="W2035">
        <v>0</v>
      </c>
      <c r="X2035">
        <v>0</v>
      </c>
      <c r="Y2035">
        <v>-0.1</v>
      </c>
      <c r="Z2035">
        <v>0</v>
      </c>
      <c r="AA2035">
        <v>0</v>
      </c>
    </row>
    <row r="2036" spans="1:27" x14ac:dyDescent="0.25">
      <c r="A2036" t="s">
        <v>1073</v>
      </c>
      <c r="B2036" t="s">
        <v>1074</v>
      </c>
      <c r="C2036" t="s">
        <v>20893</v>
      </c>
      <c r="D2036">
        <v>1</v>
      </c>
      <c r="E2036">
        <v>1</v>
      </c>
      <c r="F2036">
        <v>0</v>
      </c>
      <c r="G2036">
        <v>0</v>
      </c>
      <c r="H2036">
        <v>0</v>
      </c>
      <c r="I2036">
        <v>0</v>
      </c>
      <c r="J2036">
        <v>0</v>
      </c>
      <c r="K2036">
        <v>0</v>
      </c>
      <c r="L2036">
        <v>0</v>
      </c>
      <c r="M2036">
        <v>0</v>
      </c>
      <c r="N2036">
        <v>0</v>
      </c>
      <c r="O2036">
        <v>0</v>
      </c>
      <c r="P2036">
        <v>0</v>
      </c>
      <c r="Q2036">
        <v>0.19800000000000001</v>
      </c>
      <c r="R2036">
        <v>0.249</v>
      </c>
      <c r="S2036">
        <v>0.28999999999999998</v>
      </c>
      <c r="T2036">
        <v>0.53900000000000003</v>
      </c>
      <c r="U2036">
        <v>0.23899999999999999</v>
      </c>
      <c r="V2036">
        <v>49</v>
      </c>
      <c r="W2036">
        <v>0</v>
      </c>
      <c r="X2036">
        <v>0</v>
      </c>
      <c r="Y2036">
        <v>-0.1</v>
      </c>
      <c r="Z2036">
        <v>0</v>
      </c>
      <c r="AA2036">
        <v>0</v>
      </c>
    </row>
    <row r="2037" spans="1:27" x14ac:dyDescent="0.25">
      <c r="A2037" t="s">
        <v>21158</v>
      </c>
      <c r="B2037" t="s">
        <v>21159</v>
      </c>
      <c r="C2037" t="s">
        <v>20866</v>
      </c>
      <c r="D2037">
        <v>1</v>
      </c>
      <c r="E2037">
        <v>1</v>
      </c>
      <c r="F2037">
        <v>0</v>
      </c>
      <c r="G2037">
        <v>0</v>
      </c>
      <c r="H2037">
        <v>0</v>
      </c>
      <c r="I2037">
        <v>0</v>
      </c>
      <c r="J2037">
        <v>0</v>
      </c>
      <c r="K2037">
        <v>0</v>
      </c>
      <c r="L2037">
        <v>0</v>
      </c>
      <c r="M2037">
        <v>0</v>
      </c>
      <c r="N2037">
        <v>0</v>
      </c>
      <c r="O2037">
        <v>0</v>
      </c>
      <c r="P2037">
        <v>0</v>
      </c>
      <c r="Q2037">
        <v>0.217</v>
      </c>
      <c r="R2037">
        <v>0.254</v>
      </c>
      <c r="S2037">
        <v>0.28699999999999998</v>
      </c>
      <c r="T2037">
        <v>0.54</v>
      </c>
      <c r="U2037">
        <v>0.23899999999999999</v>
      </c>
      <c r="V2037">
        <v>45</v>
      </c>
      <c r="W2037">
        <v>0</v>
      </c>
      <c r="X2037">
        <v>0</v>
      </c>
      <c r="Y2037">
        <v>-0.1</v>
      </c>
      <c r="Z2037">
        <v>0</v>
      </c>
      <c r="AA2037">
        <v>0</v>
      </c>
    </row>
    <row r="2038" spans="1:27" x14ac:dyDescent="0.25">
      <c r="A2038" t="s">
        <v>4039</v>
      </c>
      <c r="B2038" t="s">
        <v>4040</v>
      </c>
      <c r="C2038" t="s">
        <v>20875</v>
      </c>
      <c r="D2038">
        <v>1</v>
      </c>
      <c r="E2038">
        <v>1</v>
      </c>
      <c r="F2038">
        <v>0</v>
      </c>
      <c r="G2038">
        <v>0</v>
      </c>
      <c r="H2038">
        <v>0</v>
      </c>
      <c r="I2038">
        <v>0</v>
      </c>
      <c r="J2038">
        <v>0</v>
      </c>
      <c r="K2038">
        <v>0</v>
      </c>
      <c r="L2038">
        <v>0</v>
      </c>
      <c r="M2038">
        <v>0</v>
      </c>
      <c r="N2038">
        <v>0</v>
      </c>
      <c r="O2038">
        <v>0</v>
      </c>
      <c r="P2038">
        <v>0</v>
      </c>
      <c r="Q2038">
        <v>0.20799999999999999</v>
      </c>
      <c r="R2038">
        <v>0.251</v>
      </c>
      <c r="S2038">
        <v>0.29099999999999998</v>
      </c>
      <c r="T2038">
        <v>0.54200000000000004</v>
      </c>
      <c r="U2038">
        <v>0.23899999999999999</v>
      </c>
      <c r="V2038">
        <v>45</v>
      </c>
      <c r="W2038">
        <v>0</v>
      </c>
      <c r="X2038">
        <v>0</v>
      </c>
      <c r="Y2038">
        <v>-0.1</v>
      </c>
      <c r="Z2038">
        <v>0</v>
      </c>
      <c r="AA2038">
        <v>0</v>
      </c>
    </row>
    <row r="2039" spans="1:27" x14ac:dyDescent="0.25">
      <c r="A2039" t="s">
        <v>972</v>
      </c>
      <c r="B2039" t="s">
        <v>973</v>
      </c>
      <c r="C2039" t="s">
        <v>20876</v>
      </c>
      <c r="D2039">
        <v>1</v>
      </c>
      <c r="E2039">
        <v>1</v>
      </c>
      <c r="F2039">
        <v>0</v>
      </c>
      <c r="G2039">
        <v>0</v>
      </c>
      <c r="H2039">
        <v>0</v>
      </c>
      <c r="I2039">
        <v>0</v>
      </c>
      <c r="J2039">
        <v>0</v>
      </c>
      <c r="K2039">
        <v>0</v>
      </c>
      <c r="L2039">
        <v>0</v>
      </c>
      <c r="M2039">
        <v>0</v>
      </c>
      <c r="N2039">
        <v>0</v>
      </c>
      <c r="O2039">
        <v>0</v>
      </c>
      <c r="P2039">
        <v>0</v>
      </c>
      <c r="Q2039">
        <v>0.20499999999999999</v>
      </c>
      <c r="R2039">
        <v>0.24199999999999999</v>
      </c>
      <c r="S2039">
        <v>0.30199999999999999</v>
      </c>
      <c r="T2039">
        <v>0.54500000000000004</v>
      </c>
      <c r="U2039">
        <v>0.23899999999999999</v>
      </c>
      <c r="V2039">
        <v>50</v>
      </c>
      <c r="W2039">
        <v>0</v>
      </c>
      <c r="X2039">
        <v>0</v>
      </c>
      <c r="Y2039">
        <v>-0.1</v>
      </c>
      <c r="Z2039">
        <v>0</v>
      </c>
      <c r="AA2039">
        <v>0</v>
      </c>
    </row>
    <row r="2040" spans="1:27" x14ac:dyDescent="0.25">
      <c r="A2040" t="s">
        <v>1691</v>
      </c>
      <c r="B2040" t="s">
        <v>1692</v>
      </c>
      <c r="C2040" t="s">
        <v>20889</v>
      </c>
      <c r="D2040">
        <v>1</v>
      </c>
      <c r="E2040">
        <v>1</v>
      </c>
      <c r="F2040">
        <v>0</v>
      </c>
      <c r="G2040">
        <v>0</v>
      </c>
      <c r="H2040">
        <v>0</v>
      </c>
      <c r="I2040">
        <v>0</v>
      </c>
      <c r="J2040">
        <v>0</v>
      </c>
      <c r="K2040">
        <v>0</v>
      </c>
      <c r="L2040">
        <v>0</v>
      </c>
      <c r="M2040">
        <v>0</v>
      </c>
      <c r="N2040">
        <v>0</v>
      </c>
      <c r="O2040">
        <v>0</v>
      </c>
      <c r="P2040">
        <v>0</v>
      </c>
      <c r="Q2040">
        <v>0.20499999999999999</v>
      </c>
      <c r="R2040">
        <v>0.25600000000000001</v>
      </c>
      <c r="S2040">
        <v>0.27900000000000003</v>
      </c>
      <c r="T2040">
        <v>0.53600000000000003</v>
      </c>
      <c r="U2040">
        <v>0.23899999999999999</v>
      </c>
      <c r="V2040">
        <v>50</v>
      </c>
      <c r="W2040">
        <v>0</v>
      </c>
      <c r="X2040">
        <v>0</v>
      </c>
      <c r="Y2040">
        <v>-0.1</v>
      </c>
      <c r="Z2040">
        <v>0</v>
      </c>
      <c r="AA2040">
        <v>0</v>
      </c>
    </row>
    <row r="2041" spans="1:27" x14ac:dyDescent="0.25">
      <c r="A2041" t="s">
        <v>21160</v>
      </c>
      <c r="B2041" t="s">
        <v>21161</v>
      </c>
      <c r="C2041" t="s">
        <v>20886</v>
      </c>
      <c r="D2041">
        <v>1</v>
      </c>
      <c r="E2041">
        <v>1</v>
      </c>
      <c r="F2041">
        <v>0</v>
      </c>
      <c r="G2041">
        <v>0</v>
      </c>
      <c r="H2041">
        <v>0</v>
      </c>
      <c r="I2041">
        <v>0</v>
      </c>
      <c r="J2041">
        <v>0</v>
      </c>
      <c r="K2041">
        <v>0</v>
      </c>
      <c r="L2041">
        <v>0</v>
      </c>
      <c r="M2041">
        <v>0</v>
      </c>
      <c r="N2041">
        <v>0</v>
      </c>
      <c r="O2041">
        <v>0</v>
      </c>
      <c r="P2041">
        <v>0</v>
      </c>
      <c r="Q2041">
        <v>0.215</v>
      </c>
      <c r="R2041">
        <v>0.25700000000000001</v>
      </c>
      <c r="S2041">
        <v>0.28399999999999997</v>
      </c>
      <c r="T2041">
        <v>0.54</v>
      </c>
      <c r="U2041">
        <v>0.23899999999999999</v>
      </c>
      <c r="V2041">
        <v>46</v>
      </c>
      <c r="W2041">
        <v>0</v>
      </c>
      <c r="X2041">
        <v>0</v>
      </c>
      <c r="Y2041">
        <v>-0.1</v>
      </c>
      <c r="Z2041">
        <v>0</v>
      </c>
      <c r="AA2041">
        <v>0</v>
      </c>
    </row>
    <row r="2042" spans="1:27" x14ac:dyDescent="0.25">
      <c r="A2042" t="s">
        <v>2890</v>
      </c>
      <c r="B2042" t="s">
        <v>2891</v>
      </c>
      <c r="C2042" t="s">
        <v>20891</v>
      </c>
      <c r="D2042">
        <v>1</v>
      </c>
      <c r="E2042">
        <v>1</v>
      </c>
      <c r="F2042">
        <v>0</v>
      </c>
      <c r="G2042">
        <v>0</v>
      </c>
      <c r="H2042">
        <v>0</v>
      </c>
      <c r="I2042">
        <v>0</v>
      </c>
      <c r="J2042">
        <v>0</v>
      </c>
      <c r="K2042">
        <v>0</v>
      </c>
      <c r="L2042">
        <v>0</v>
      </c>
      <c r="M2042">
        <v>0</v>
      </c>
      <c r="N2042">
        <v>0</v>
      </c>
      <c r="O2042">
        <v>0</v>
      </c>
      <c r="P2042">
        <v>0</v>
      </c>
      <c r="Q2042">
        <v>0.20200000000000001</v>
      </c>
      <c r="R2042">
        <v>0.24299999999999999</v>
      </c>
      <c r="S2042">
        <v>0.30099999999999999</v>
      </c>
      <c r="T2042">
        <v>0.54400000000000004</v>
      </c>
      <c r="U2042">
        <v>0.23899999999999999</v>
      </c>
      <c r="V2042">
        <v>51</v>
      </c>
      <c r="W2042">
        <v>0</v>
      </c>
      <c r="X2042">
        <v>0</v>
      </c>
      <c r="Y2042">
        <v>-0.1</v>
      </c>
      <c r="Z2042">
        <v>0</v>
      </c>
      <c r="AA2042">
        <v>0</v>
      </c>
    </row>
    <row r="2043" spans="1:27" x14ac:dyDescent="0.25">
      <c r="A2043" t="s">
        <v>1604</v>
      </c>
      <c r="B2043" t="s">
        <v>1605</v>
      </c>
      <c r="C2043" t="s">
        <v>1</v>
      </c>
      <c r="D2043">
        <v>1</v>
      </c>
      <c r="E2043">
        <v>1</v>
      </c>
      <c r="F2043">
        <v>0</v>
      </c>
      <c r="G2043">
        <v>0</v>
      </c>
      <c r="H2043">
        <v>0</v>
      </c>
      <c r="I2043">
        <v>0</v>
      </c>
      <c r="J2043">
        <v>0</v>
      </c>
      <c r="K2043">
        <v>0</v>
      </c>
      <c r="L2043">
        <v>0</v>
      </c>
      <c r="M2043">
        <v>0</v>
      </c>
      <c r="N2043">
        <v>0</v>
      </c>
      <c r="O2043">
        <v>0</v>
      </c>
      <c r="P2043">
        <v>0</v>
      </c>
      <c r="Q2043">
        <v>0.21</v>
      </c>
      <c r="R2043">
        <v>0.254</v>
      </c>
      <c r="S2043">
        <v>0.28399999999999997</v>
      </c>
      <c r="T2043">
        <v>0.53800000000000003</v>
      </c>
      <c r="U2043">
        <v>0.23899999999999999</v>
      </c>
      <c r="V2043">
        <v>46</v>
      </c>
      <c r="W2043">
        <v>0</v>
      </c>
      <c r="X2043">
        <v>0</v>
      </c>
      <c r="Y2043">
        <v>-0.1</v>
      </c>
      <c r="Z2043">
        <v>0</v>
      </c>
      <c r="AA2043">
        <v>0</v>
      </c>
    </row>
    <row r="2044" spans="1:27" x14ac:dyDescent="0.25">
      <c r="A2044" t="s">
        <v>1701</v>
      </c>
      <c r="B2044" t="s">
        <v>1702</v>
      </c>
      <c r="C2044" t="s">
        <v>20885</v>
      </c>
      <c r="D2044">
        <v>1</v>
      </c>
      <c r="E2044">
        <v>1</v>
      </c>
      <c r="F2044">
        <v>0</v>
      </c>
      <c r="G2044">
        <v>0</v>
      </c>
      <c r="H2044">
        <v>0</v>
      </c>
      <c r="I2044">
        <v>0</v>
      </c>
      <c r="J2044">
        <v>0</v>
      </c>
      <c r="K2044">
        <v>0</v>
      </c>
      <c r="L2044">
        <v>0</v>
      </c>
      <c r="M2044">
        <v>0</v>
      </c>
      <c r="N2044">
        <v>0</v>
      </c>
      <c r="O2044">
        <v>0</v>
      </c>
      <c r="P2044">
        <v>0</v>
      </c>
      <c r="Q2044">
        <v>0.21099999999999999</v>
      </c>
      <c r="R2044">
        <v>0.253</v>
      </c>
      <c r="S2044">
        <v>0.28599999999999998</v>
      </c>
      <c r="T2044">
        <v>0.53900000000000003</v>
      </c>
      <c r="U2044">
        <v>0.23899999999999999</v>
      </c>
      <c r="V2044">
        <v>48</v>
      </c>
      <c r="W2044">
        <v>0</v>
      </c>
      <c r="X2044">
        <v>0</v>
      </c>
      <c r="Y2044">
        <v>-0.1</v>
      </c>
      <c r="Z2044">
        <v>0</v>
      </c>
      <c r="AA2044">
        <v>0</v>
      </c>
    </row>
    <row r="2045" spans="1:27" x14ac:dyDescent="0.25">
      <c r="A2045" t="s">
        <v>1703</v>
      </c>
      <c r="B2045" t="s">
        <v>1704</v>
      </c>
      <c r="C2045" t="s">
        <v>20885</v>
      </c>
      <c r="D2045">
        <v>1</v>
      </c>
      <c r="E2045">
        <v>1</v>
      </c>
      <c r="F2045">
        <v>0</v>
      </c>
      <c r="G2045">
        <v>0</v>
      </c>
      <c r="H2045">
        <v>0</v>
      </c>
      <c r="I2045">
        <v>0</v>
      </c>
      <c r="J2045">
        <v>0</v>
      </c>
      <c r="K2045">
        <v>0</v>
      </c>
      <c r="L2045">
        <v>0</v>
      </c>
      <c r="M2045">
        <v>0</v>
      </c>
      <c r="N2045">
        <v>0</v>
      </c>
      <c r="O2045">
        <v>0</v>
      </c>
      <c r="P2045">
        <v>0</v>
      </c>
      <c r="Q2045">
        <v>0.20399999999999999</v>
      </c>
      <c r="R2045">
        <v>0.26400000000000001</v>
      </c>
      <c r="S2045">
        <v>0.26500000000000001</v>
      </c>
      <c r="T2045">
        <v>0.52900000000000003</v>
      </c>
      <c r="U2045">
        <v>0.23899999999999999</v>
      </c>
      <c r="V2045">
        <v>47</v>
      </c>
      <c r="W2045">
        <v>0</v>
      </c>
      <c r="X2045">
        <v>0</v>
      </c>
      <c r="Y2045">
        <v>-0.1</v>
      </c>
      <c r="Z2045">
        <v>0</v>
      </c>
      <c r="AA2045">
        <v>0</v>
      </c>
    </row>
    <row r="2046" spans="1:27" x14ac:dyDescent="0.25">
      <c r="A2046" t="s">
        <v>21162</v>
      </c>
      <c r="B2046" t="s">
        <v>21163</v>
      </c>
      <c r="C2046" t="s">
        <v>20885</v>
      </c>
      <c r="D2046">
        <v>1</v>
      </c>
      <c r="E2046">
        <v>1</v>
      </c>
      <c r="F2046">
        <v>0</v>
      </c>
      <c r="G2046">
        <v>0</v>
      </c>
      <c r="H2046">
        <v>0</v>
      </c>
      <c r="I2046">
        <v>0</v>
      </c>
      <c r="J2046">
        <v>0</v>
      </c>
      <c r="K2046">
        <v>0</v>
      </c>
      <c r="L2046">
        <v>0</v>
      </c>
      <c r="M2046">
        <v>0</v>
      </c>
      <c r="N2046">
        <v>0</v>
      </c>
      <c r="O2046">
        <v>0</v>
      </c>
      <c r="P2046">
        <v>0</v>
      </c>
      <c r="Q2046">
        <v>0.20300000000000001</v>
      </c>
      <c r="R2046">
        <v>0.23899999999999999</v>
      </c>
      <c r="S2046">
        <v>0.30499999999999999</v>
      </c>
      <c r="T2046">
        <v>0.54400000000000004</v>
      </c>
      <c r="U2046">
        <v>0.23899999999999999</v>
      </c>
      <c r="V2046">
        <v>47</v>
      </c>
      <c r="W2046">
        <v>0</v>
      </c>
      <c r="X2046">
        <v>0</v>
      </c>
      <c r="Y2046">
        <v>-0.1</v>
      </c>
      <c r="Z2046">
        <v>0</v>
      </c>
      <c r="AA2046">
        <v>0</v>
      </c>
    </row>
    <row r="2047" spans="1:27" x14ac:dyDescent="0.25">
      <c r="A2047" t="s">
        <v>2983</v>
      </c>
      <c r="B2047" t="s">
        <v>2984</v>
      </c>
      <c r="C2047" t="s">
        <v>20875</v>
      </c>
      <c r="D2047">
        <v>1</v>
      </c>
      <c r="E2047">
        <v>1</v>
      </c>
      <c r="F2047">
        <v>0</v>
      </c>
      <c r="G2047">
        <v>0</v>
      </c>
      <c r="H2047">
        <v>0</v>
      </c>
      <c r="I2047">
        <v>0</v>
      </c>
      <c r="J2047">
        <v>0</v>
      </c>
      <c r="K2047">
        <v>0</v>
      </c>
      <c r="L2047">
        <v>0</v>
      </c>
      <c r="M2047">
        <v>0</v>
      </c>
      <c r="N2047">
        <v>0</v>
      </c>
      <c r="O2047">
        <v>0</v>
      </c>
      <c r="P2047">
        <v>0</v>
      </c>
      <c r="Q2047">
        <v>0.21199999999999999</v>
      </c>
      <c r="R2047">
        <v>0.26300000000000001</v>
      </c>
      <c r="S2047">
        <v>0.27100000000000002</v>
      </c>
      <c r="T2047">
        <v>0.53400000000000003</v>
      </c>
      <c r="U2047">
        <v>0.23899999999999999</v>
      </c>
      <c r="V2047">
        <v>44</v>
      </c>
      <c r="W2047">
        <v>0</v>
      </c>
      <c r="X2047">
        <v>0</v>
      </c>
      <c r="Y2047">
        <v>-0.1</v>
      </c>
      <c r="Z2047">
        <v>0</v>
      </c>
      <c r="AA2047">
        <v>0</v>
      </c>
    </row>
    <row r="2048" spans="1:27" x14ac:dyDescent="0.25">
      <c r="A2048" t="s">
        <v>21164</v>
      </c>
      <c r="B2048" t="s">
        <v>21165</v>
      </c>
      <c r="C2048" t="s">
        <v>1</v>
      </c>
      <c r="D2048">
        <v>1</v>
      </c>
      <c r="E2048">
        <v>1</v>
      </c>
      <c r="F2048">
        <v>0</v>
      </c>
      <c r="G2048">
        <v>0</v>
      </c>
      <c r="H2048">
        <v>0</v>
      </c>
      <c r="I2048">
        <v>0</v>
      </c>
      <c r="J2048">
        <v>0</v>
      </c>
      <c r="K2048">
        <v>0</v>
      </c>
      <c r="L2048">
        <v>0</v>
      </c>
      <c r="M2048">
        <v>0</v>
      </c>
      <c r="N2048">
        <v>0</v>
      </c>
      <c r="O2048">
        <v>0</v>
      </c>
      <c r="P2048">
        <v>0</v>
      </c>
      <c r="Q2048">
        <v>0.21</v>
      </c>
      <c r="R2048">
        <v>0.254</v>
      </c>
      <c r="S2048">
        <v>0.28799999999999998</v>
      </c>
      <c r="T2048">
        <v>0.54200000000000004</v>
      </c>
      <c r="U2048">
        <v>0.23899999999999999</v>
      </c>
      <c r="V2048">
        <v>46</v>
      </c>
      <c r="W2048">
        <v>0</v>
      </c>
      <c r="X2048">
        <v>0</v>
      </c>
      <c r="Y2048">
        <v>-0.1</v>
      </c>
      <c r="Z2048">
        <v>0</v>
      </c>
      <c r="AA2048">
        <v>0</v>
      </c>
    </row>
    <row r="2049" spans="1:27" x14ac:dyDescent="0.25">
      <c r="A2049" t="s">
        <v>3028</v>
      </c>
      <c r="B2049" t="s">
        <v>3029</v>
      </c>
      <c r="C2049" t="s">
        <v>20895</v>
      </c>
      <c r="D2049">
        <v>1</v>
      </c>
      <c r="E2049">
        <v>1</v>
      </c>
      <c r="F2049">
        <v>0</v>
      </c>
      <c r="G2049">
        <v>0</v>
      </c>
      <c r="H2049">
        <v>0</v>
      </c>
      <c r="I2049">
        <v>0</v>
      </c>
      <c r="J2049">
        <v>0</v>
      </c>
      <c r="K2049">
        <v>0</v>
      </c>
      <c r="L2049">
        <v>0</v>
      </c>
      <c r="M2049">
        <v>0</v>
      </c>
      <c r="N2049">
        <v>0</v>
      </c>
      <c r="O2049">
        <v>0</v>
      </c>
      <c r="P2049">
        <v>0</v>
      </c>
      <c r="Q2049">
        <v>0.218</v>
      </c>
      <c r="R2049">
        <v>0.249</v>
      </c>
      <c r="S2049">
        <v>0.29399999999999998</v>
      </c>
      <c r="T2049">
        <v>0.54300000000000004</v>
      </c>
      <c r="U2049">
        <v>0.23899999999999999</v>
      </c>
      <c r="V2049">
        <v>49</v>
      </c>
      <c r="W2049">
        <v>0</v>
      </c>
      <c r="X2049">
        <v>0</v>
      </c>
      <c r="Y2049">
        <v>-0.1</v>
      </c>
      <c r="Z2049">
        <v>0</v>
      </c>
      <c r="AA2049">
        <v>0</v>
      </c>
    </row>
    <row r="2050" spans="1:27" x14ac:dyDescent="0.25">
      <c r="A2050" t="s">
        <v>2010</v>
      </c>
      <c r="B2050" t="s">
        <v>2011</v>
      </c>
      <c r="C2050" t="s">
        <v>20880</v>
      </c>
      <c r="D2050">
        <v>1</v>
      </c>
      <c r="E2050">
        <v>1</v>
      </c>
      <c r="F2050">
        <v>0</v>
      </c>
      <c r="G2050">
        <v>0</v>
      </c>
      <c r="H2050">
        <v>0</v>
      </c>
      <c r="I2050">
        <v>0</v>
      </c>
      <c r="J2050">
        <v>0</v>
      </c>
      <c r="K2050">
        <v>0</v>
      </c>
      <c r="L2050">
        <v>0</v>
      </c>
      <c r="M2050">
        <v>0</v>
      </c>
      <c r="N2050">
        <v>0</v>
      </c>
      <c r="O2050">
        <v>0</v>
      </c>
      <c r="P2050">
        <v>0</v>
      </c>
      <c r="Q2050">
        <v>0.215</v>
      </c>
      <c r="R2050">
        <v>0.26500000000000001</v>
      </c>
      <c r="S2050">
        <v>0.26500000000000001</v>
      </c>
      <c r="T2050">
        <v>0.53100000000000003</v>
      </c>
      <c r="U2050">
        <v>0.23899999999999999</v>
      </c>
      <c r="V2050">
        <v>40</v>
      </c>
      <c r="W2050">
        <v>0</v>
      </c>
      <c r="X2050">
        <v>0</v>
      </c>
      <c r="Y2050">
        <v>-0.1</v>
      </c>
      <c r="Z2050">
        <v>0</v>
      </c>
      <c r="AA2050">
        <v>0</v>
      </c>
    </row>
    <row r="2051" spans="1:27" x14ac:dyDescent="0.25">
      <c r="A2051" t="s">
        <v>21166</v>
      </c>
      <c r="B2051" t="s">
        <v>21167</v>
      </c>
      <c r="C2051" t="s">
        <v>1</v>
      </c>
      <c r="D2051">
        <v>1</v>
      </c>
      <c r="E2051">
        <v>1</v>
      </c>
      <c r="F2051">
        <v>0</v>
      </c>
      <c r="G2051">
        <v>0</v>
      </c>
      <c r="H2051">
        <v>0</v>
      </c>
      <c r="I2051">
        <v>0</v>
      </c>
      <c r="J2051">
        <v>0</v>
      </c>
      <c r="K2051">
        <v>0</v>
      </c>
      <c r="L2051">
        <v>0</v>
      </c>
      <c r="M2051">
        <v>0</v>
      </c>
      <c r="N2051">
        <v>0</v>
      </c>
      <c r="O2051">
        <v>0</v>
      </c>
      <c r="P2051">
        <v>0</v>
      </c>
      <c r="Q2051">
        <v>0.19900000000000001</v>
      </c>
      <c r="R2051">
        <v>0.254</v>
      </c>
      <c r="S2051">
        <v>0.28100000000000003</v>
      </c>
      <c r="T2051">
        <v>0.53500000000000003</v>
      </c>
      <c r="U2051">
        <v>0.23899999999999999</v>
      </c>
      <c r="V2051">
        <v>46</v>
      </c>
      <c r="W2051">
        <v>0</v>
      </c>
      <c r="X2051">
        <v>0</v>
      </c>
      <c r="Y2051">
        <v>-0.1</v>
      </c>
      <c r="Z2051">
        <v>0</v>
      </c>
      <c r="AA2051">
        <v>0</v>
      </c>
    </row>
    <row r="2052" spans="1:27" x14ac:dyDescent="0.25">
      <c r="A2052" t="s">
        <v>1866</v>
      </c>
      <c r="B2052" t="s">
        <v>1867</v>
      </c>
      <c r="C2052" t="s">
        <v>20865</v>
      </c>
      <c r="D2052">
        <v>1</v>
      </c>
      <c r="E2052">
        <v>1</v>
      </c>
      <c r="F2052">
        <v>0</v>
      </c>
      <c r="G2052">
        <v>0</v>
      </c>
      <c r="H2052">
        <v>0</v>
      </c>
      <c r="I2052">
        <v>0</v>
      </c>
      <c r="J2052">
        <v>0</v>
      </c>
      <c r="K2052">
        <v>0</v>
      </c>
      <c r="L2052">
        <v>0</v>
      </c>
      <c r="M2052">
        <v>0</v>
      </c>
      <c r="N2052">
        <v>0</v>
      </c>
      <c r="O2052">
        <v>0</v>
      </c>
      <c r="P2052">
        <v>0</v>
      </c>
      <c r="Q2052">
        <v>0.224</v>
      </c>
      <c r="R2052">
        <v>0.26</v>
      </c>
      <c r="S2052">
        <v>0.27700000000000002</v>
      </c>
      <c r="T2052">
        <v>0.53700000000000003</v>
      </c>
      <c r="U2052">
        <v>0.23899999999999999</v>
      </c>
      <c r="V2052">
        <v>51</v>
      </c>
      <c r="W2052">
        <v>0</v>
      </c>
      <c r="X2052">
        <v>0</v>
      </c>
      <c r="Y2052">
        <v>-0.1</v>
      </c>
      <c r="Z2052">
        <v>0</v>
      </c>
      <c r="AA2052">
        <v>0</v>
      </c>
    </row>
    <row r="2053" spans="1:27" x14ac:dyDescent="0.25">
      <c r="A2053" t="s">
        <v>1466</v>
      </c>
      <c r="B2053" t="s">
        <v>1467</v>
      </c>
      <c r="C2053" t="s">
        <v>20883</v>
      </c>
      <c r="D2053">
        <v>1</v>
      </c>
      <c r="E2053">
        <v>1</v>
      </c>
      <c r="F2053">
        <v>0</v>
      </c>
      <c r="G2053">
        <v>0</v>
      </c>
      <c r="H2053">
        <v>0</v>
      </c>
      <c r="I2053">
        <v>0</v>
      </c>
      <c r="J2053">
        <v>0</v>
      </c>
      <c r="K2053">
        <v>0</v>
      </c>
      <c r="L2053">
        <v>0</v>
      </c>
      <c r="M2053">
        <v>0</v>
      </c>
      <c r="N2053">
        <v>0</v>
      </c>
      <c r="O2053">
        <v>0</v>
      </c>
      <c r="P2053">
        <v>0</v>
      </c>
      <c r="Q2053">
        <v>0.19800000000000001</v>
      </c>
      <c r="R2053">
        <v>0.24199999999999999</v>
      </c>
      <c r="S2053">
        <v>0.29899999999999999</v>
      </c>
      <c r="T2053">
        <v>0.54100000000000004</v>
      </c>
      <c r="U2053">
        <v>0.23899999999999999</v>
      </c>
      <c r="V2053">
        <v>44</v>
      </c>
      <c r="W2053">
        <v>0</v>
      </c>
      <c r="X2053">
        <v>0</v>
      </c>
      <c r="Y2053">
        <v>-0.1</v>
      </c>
      <c r="Z2053">
        <v>0</v>
      </c>
      <c r="AA2053">
        <v>0</v>
      </c>
    </row>
    <row r="2054" spans="1:27" x14ac:dyDescent="0.25">
      <c r="A2054" t="s">
        <v>1302</v>
      </c>
      <c r="B2054" t="s">
        <v>1303</v>
      </c>
      <c r="C2054" t="s">
        <v>20872</v>
      </c>
      <c r="D2054">
        <v>1</v>
      </c>
      <c r="E2054">
        <v>1</v>
      </c>
      <c r="F2054">
        <v>0</v>
      </c>
      <c r="G2054">
        <v>0</v>
      </c>
      <c r="H2054">
        <v>0</v>
      </c>
      <c r="I2054">
        <v>0</v>
      </c>
      <c r="J2054">
        <v>0</v>
      </c>
      <c r="K2054">
        <v>0</v>
      </c>
      <c r="L2054">
        <v>0</v>
      </c>
      <c r="M2054">
        <v>0</v>
      </c>
      <c r="N2054">
        <v>0</v>
      </c>
      <c r="O2054">
        <v>0</v>
      </c>
      <c r="P2054">
        <v>0</v>
      </c>
      <c r="Q2054">
        <v>0.20799999999999999</v>
      </c>
      <c r="R2054">
        <v>0.25600000000000001</v>
      </c>
      <c r="S2054">
        <v>0.28000000000000003</v>
      </c>
      <c r="T2054">
        <v>0.53600000000000003</v>
      </c>
      <c r="U2054">
        <v>0.23899999999999999</v>
      </c>
      <c r="V2054">
        <v>45</v>
      </c>
      <c r="W2054">
        <v>0</v>
      </c>
      <c r="X2054">
        <v>0</v>
      </c>
      <c r="Y2054">
        <v>-0.1</v>
      </c>
      <c r="Z2054">
        <v>0</v>
      </c>
      <c r="AA2054">
        <v>0</v>
      </c>
    </row>
    <row r="2055" spans="1:27" x14ac:dyDescent="0.25">
      <c r="A2055" t="s">
        <v>1798</v>
      </c>
      <c r="B2055" t="s">
        <v>1799</v>
      </c>
      <c r="C2055" t="s">
        <v>20892</v>
      </c>
      <c r="D2055">
        <v>1</v>
      </c>
      <c r="E2055">
        <v>1</v>
      </c>
      <c r="F2055">
        <v>0</v>
      </c>
      <c r="G2055">
        <v>0</v>
      </c>
      <c r="H2055">
        <v>0</v>
      </c>
      <c r="I2055">
        <v>0</v>
      </c>
      <c r="J2055">
        <v>0</v>
      </c>
      <c r="K2055">
        <v>0</v>
      </c>
      <c r="L2055">
        <v>0</v>
      </c>
      <c r="M2055">
        <v>0</v>
      </c>
      <c r="N2055">
        <v>0</v>
      </c>
      <c r="O2055">
        <v>0</v>
      </c>
      <c r="P2055">
        <v>0</v>
      </c>
      <c r="Q2055">
        <v>0.219</v>
      </c>
      <c r="R2055">
        <v>0.255</v>
      </c>
      <c r="S2055">
        <v>0.28499999999999998</v>
      </c>
      <c r="T2055">
        <v>0.54</v>
      </c>
      <c r="U2055">
        <v>0.23899999999999999</v>
      </c>
      <c r="V2055">
        <v>45</v>
      </c>
      <c r="W2055">
        <v>0</v>
      </c>
      <c r="X2055">
        <v>0</v>
      </c>
      <c r="Y2055">
        <v>-0.1</v>
      </c>
      <c r="Z2055">
        <v>0</v>
      </c>
      <c r="AA2055">
        <v>0</v>
      </c>
    </row>
    <row r="2056" spans="1:27" x14ac:dyDescent="0.25">
      <c r="A2056" t="s">
        <v>2163</v>
      </c>
      <c r="B2056" t="s">
        <v>2164</v>
      </c>
      <c r="C2056" t="s">
        <v>20890</v>
      </c>
      <c r="D2056">
        <v>1</v>
      </c>
      <c r="E2056">
        <v>1</v>
      </c>
      <c r="F2056">
        <v>0</v>
      </c>
      <c r="G2056">
        <v>0</v>
      </c>
      <c r="H2056">
        <v>0</v>
      </c>
      <c r="I2056">
        <v>0</v>
      </c>
      <c r="J2056">
        <v>0</v>
      </c>
      <c r="K2056">
        <v>0</v>
      </c>
      <c r="L2056">
        <v>0</v>
      </c>
      <c r="M2056">
        <v>0</v>
      </c>
      <c r="N2056">
        <v>0</v>
      </c>
      <c r="O2056">
        <v>0</v>
      </c>
      <c r="P2056">
        <v>0</v>
      </c>
      <c r="Q2056">
        <v>0.20399999999999999</v>
      </c>
      <c r="R2056">
        <v>0.247</v>
      </c>
      <c r="S2056">
        <v>0.29199999999999998</v>
      </c>
      <c r="T2056">
        <v>0.53900000000000003</v>
      </c>
      <c r="U2056">
        <v>0.23899999999999999</v>
      </c>
      <c r="V2056">
        <v>51</v>
      </c>
      <c r="W2056">
        <v>0</v>
      </c>
      <c r="X2056">
        <v>0</v>
      </c>
      <c r="Y2056">
        <v>-0.1</v>
      </c>
      <c r="Z2056">
        <v>0</v>
      </c>
      <c r="AA2056">
        <v>0</v>
      </c>
    </row>
    <row r="2057" spans="1:27" x14ac:dyDescent="0.25">
      <c r="A2057" t="s">
        <v>2691</v>
      </c>
      <c r="B2057" t="s">
        <v>2692</v>
      </c>
      <c r="C2057" t="s">
        <v>20895</v>
      </c>
      <c r="D2057">
        <v>1</v>
      </c>
      <c r="E2057">
        <v>1</v>
      </c>
      <c r="F2057">
        <v>0</v>
      </c>
      <c r="G2057">
        <v>0</v>
      </c>
      <c r="H2057">
        <v>0</v>
      </c>
      <c r="I2057">
        <v>0</v>
      </c>
      <c r="J2057">
        <v>0</v>
      </c>
      <c r="K2057">
        <v>0</v>
      </c>
      <c r="L2057">
        <v>0</v>
      </c>
      <c r="M2057">
        <v>0</v>
      </c>
      <c r="N2057">
        <v>0</v>
      </c>
      <c r="O2057">
        <v>0</v>
      </c>
      <c r="P2057">
        <v>0</v>
      </c>
      <c r="Q2057">
        <v>0.22500000000000001</v>
      </c>
      <c r="R2057">
        <v>0.26100000000000001</v>
      </c>
      <c r="S2057">
        <v>0.27600000000000002</v>
      </c>
      <c r="T2057">
        <v>0.53800000000000003</v>
      </c>
      <c r="U2057">
        <v>0.23899999999999999</v>
      </c>
      <c r="V2057">
        <v>49</v>
      </c>
      <c r="W2057">
        <v>0</v>
      </c>
      <c r="X2057">
        <v>0</v>
      </c>
      <c r="Y2057">
        <v>-0.1</v>
      </c>
      <c r="Z2057">
        <v>0</v>
      </c>
      <c r="AA2057">
        <v>0</v>
      </c>
    </row>
    <row r="2058" spans="1:27" x14ac:dyDescent="0.25">
      <c r="A2058" t="s">
        <v>3142</v>
      </c>
      <c r="B2058" t="s">
        <v>3143</v>
      </c>
      <c r="C2058" t="s">
        <v>20869</v>
      </c>
      <c r="D2058">
        <v>1</v>
      </c>
      <c r="E2058">
        <v>1</v>
      </c>
      <c r="F2058">
        <v>0</v>
      </c>
      <c r="G2058">
        <v>0</v>
      </c>
      <c r="H2058">
        <v>0</v>
      </c>
      <c r="I2058">
        <v>0</v>
      </c>
      <c r="J2058">
        <v>0</v>
      </c>
      <c r="K2058">
        <v>0</v>
      </c>
      <c r="L2058">
        <v>0</v>
      </c>
      <c r="M2058">
        <v>0</v>
      </c>
      <c r="N2058">
        <v>0</v>
      </c>
      <c r="O2058">
        <v>0</v>
      </c>
      <c r="P2058">
        <v>0</v>
      </c>
      <c r="Q2058">
        <v>0.187</v>
      </c>
      <c r="R2058">
        <v>0.23400000000000001</v>
      </c>
      <c r="S2058">
        <v>0.309</v>
      </c>
      <c r="T2058">
        <v>0.54300000000000004</v>
      </c>
      <c r="U2058">
        <v>0.23899999999999999</v>
      </c>
      <c r="V2058">
        <v>41</v>
      </c>
      <c r="W2058">
        <v>0</v>
      </c>
      <c r="X2058">
        <v>0</v>
      </c>
      <c r="Y2058">
        <v>-0.1</v>
      </c>
      <c r="Z2058">
        <v>0</v>
      </c>
      <c r="AA2058">
        <v>0</v>
      </c>
    </row>
    <row r="2059" spans="1:27" x14ac:dyDescent="0.25">
      <c r="A2059" t="s">
        <v>2294</v>
      </c>
      <c r="B2059" t="s">
        <v>2295</v>
      </c>
      <c r="C2059" t="s">
        <v>20869</v>
      </c>
      <c r="D2059">
        <v>1</v>
      </c>
      <c r="E2059">
        <v>1</v>
      </c>
      <c r="F2059">
        <v>0</v>
      </c>
      <c r="G2059">
        <v>0</v>
      </c>
      <c r="H2059">
        <v>0</v>
      </c>
      <c r="I2059">
        <v>0</v>
      </c>
      <c r="J2059">
        <v>0</v>
      </c>
      <c r="K2059">
        <v>0</v>
      </c>
      <c r="L2059">
        <v>0</v>
      </c>
      <c r="M2059">
        <v>0</v>
      </c>
      <c r="N2059">
        <v>0</v>
      </c>
      <c r="O2059">
        <v>0</v>
      </c>
      <c r="P2059">
        <v>0</v>
      </c>
      <c r="Q2059">
        <v>0.22600000000000001</v>
      </c>
      <c r="R2059">
        <v>0.25600000000000001</v>
      </c>
      <c r="S2059">
        <v>0.28499999999999998</v>
      </c>
      <c r="T2059">
        <v>0.54100000000000004</v>
      </c>
      <c r="U2059">
        <v>0.23899999999999999</v>
      </c>
      <c r="V2059">
        <v>41</v>
      </c>
      <c r="W2059">
        <v>0</v>
      </c>
      <c r="X2059">
        <v>0</v>
      </c>
      <c r="Y2059">
        <v>-0.1</v>
      </c>
      <c r="Z2059">
        <v>0</v>
      </c>
      <c r="AA2059">
        <v>0</v>
      </c>
    </row>
    <row r="2060" spans="1:27" x14ac:dyDescent="0.25">
      <c r="A2060" t="s">
        <v>2988</v>
      </c>
      <c r="B2060" t="s">
        <v>2989</v>
      </c>
      <c r="C2060" t="s">
        <v>20872</v>
      </c>
      <c r="D2060">
        <v>1</v>
      </c>
      <c r="E2060">
        <v>1</v>
      </c>
      <c r="F2060">
        <v>0</v>
      </c>
      <c r="G2060">
        <v>0</v>
      </c>
      <c r="H2060">
        <v>0</v>
      </c>
      <c r="I2060">
        <v>0</v>
      </c>
      <c r="J2060">
        <v>0</v>
      </c>
      <c r="K2060">
        <v>0</v>
      </c>
      <c r="L2060">
        <v>0</v>
      </c>
      <c r="M2060">
        <v>0</v>
      </c>
      <c r="N2060">
        <v>0</v>
      </c>
      <c r="O2060">
        <v>0</v>
      </c>
      <c r="P2060">
        <v>0</v>
      </c>
      <c r="Q2060">
        <v>0.20499999999999999</v>
      </c>
      <c r="R2060">
        <v>0.247</v>
      </c>
      <c r="S2060">
        <v>0.29199999999999998</v>
      </c>
      <c r="T2060">
        <v>0.53900000000000003</v>
      </c>
      <c r="U2060">
        <v>0.23899999999999999</v>
      </c>
      <c r="V2060">
        <v>45</v>
      </c>
      <c r="W2060">
        <v>0</v>
      </c>
      <c r="X2060">
        <v>0</v>
      </c>
      <c r="Y2060">
        <v>-0.1</v>
      </c>
      <c r="Z2060">
        <v>0</v>
      </c>
      <c r="AA2060">
        <v>0</v>
      </c>
    </row>
    <row r="2061" spans="1:27" x14ac:dyDescent="0.25">
      <c r="A2061" t="s">
        <v>2802</v>
      </c>
      <c r="B2061" t="s">
        <v>2803</v>
      </c>
      <c r="C2061" t="s">
        <v>20889</v>
      </c>
      <c r="D2061">
        <v>1</v>
      </c>
      <c r="E2061">
        <v>1</v>
      </c>
      <c r="F2061">
        <v>0</v>
      </c>
      <c r="G2061">
        <v>0</v>
      </c>
      <c r="H2061">
        <v>0</v>
      </c>
      <c r="I2061">
        <v>0</v>
      </c>
      <c r="J2061">
        <v>0</v>
      </c>
      <c r="K2061">
        <v>0</v>
      </c>
      <c r="L2061">
        <v>0</v>
      </c>
      <c r="M2061">
        <v>0</v>
      </c>
      <c r="N2061">
        <v>0</v>
      </c>
      <c r="O2061">
        <v>0</v>
      </c>
      <c r="P2061">
        <v>0</v>
      </c>
      <c r="Q2061">
        <v>0.20200000000000001</v>
      </c>
      <c r="R2061">
        <v>0.23899999999999999</v>
      </c>
      <c r="S2061">
        <v>0.30299999999999999</v>
      </c>
      <c r="T2061">
        <v>0.54300000000000004</v>
      </c>
      <c r="U2061">
        <v>0.23899999999999999</v>
      </c>
      <c r="V2061">
        <v>49</v>
      </c>
      <c r="W2061">
        <v>0</v>
      </c>
      <c r="X2061">
        <v>0</v>
      </c>
      <c r="Y2061">
        <v>-0.1</v>
      </c>
      <c r="Z2061">
        <v>0</v>
      </c>
      <c r="AA2061">
        <v>0</v>
      </c>
    </row>
    <row r="2062" spans="1:27" x14ac:dyDescent="0.25">
      <c r="A2062" t="s">
        <v>3151</v>
      </c>
      <c r="B2062" t="s">
        <v>3152</v>
      </c>
      <c r="C2062" t="s">
        <v>20868</v>
      </c>
      <c r="D2062">
        <v>1</v>
      </c>
      <c r="E2062">
        <v>1</v>
      </c>
      <c r="F2062">
        <v>0</v>
      </c>
      <c r="G2062">
        <v>0</v>
      </c>
      <c r="H2062">
        <v>0</v>
      </c>
      <c r="I2062">
        <v>0</v>
      </c>
      <c r="J2062">
        <v>0</v>
      </c>
      <c r="K2062">
        <v>0</v>
      </c>
      <c r="L2062">
        <v>0</v>
      </c>
      <c r="M2062">
        <v>0</v>
      </c>
      <c r="N2062">
        <v>0</v>
      </c>
      <c r="O2062">
        <v>0</v>
      </c>
      <c r="P2062">
        <v>0</v>
      </c>
      <c r="Q2062">
        <v>0.21099999999999999</v>
      </c>
      <c r="R2062">
        <v>0.26</v>
      </c>
      <c r="S2062">
        <v>0.27200000000000002</v>
      </c>
      <c r="T2062">
        <v>0.53200000000000003</v>
      </c>
      <c r="U2062">
        <v>0.23799999999999999</v>
      </c>
      <c r="V2062">
        <v>44</v>
      </c>
      <c r="W2062">
        <v>0</v>
      </c>
      <c r="X2062">
        <v>0</v>
      </c>
      <c r="Y2062">
        <v>-0.1</v>
      </c>
      <c r="Z2062">
        <v>0</v>
      </c>
      <c r="AA2062">
        <v>0</v>
      </c>
    </row>
    <row r="2063" spans="1:27" x14ac:dyDescent="0.25">
      <c r="A2063" t="s">
        <v>1125</v>
      </c>
      <c r="B2063" t="s">
        <v>1126</v>
      </c>
      <c r="C2063" t="s">
        <v>20892</v>
      </c>
      <c r="D2063">
        <v>1</v>
      </c>
      <c r="E2063">
        <v>1</v>
      </c>
      <c r="F2063">
        <v>0</v>
      </c>
      <c r="G2063">
        <v>0</v>
      </c>
      <c r="H2063">
        <v>0</v>
      </c>
      <c r="I2063">
        <v>0</v>
      </c>
      <c r="J2063">
        <v>0</v>
      </c>
      <c r="K2063">
        <v>0</v>
      </c>
      <c r="L2063">
        <v>0</v>
      </c>
      <c r="M2063">
        <v>0</v>
      </c>
      <c r="N2063">
        <v>0</v>
      </c>
      <c r="O2063">
        <v>0</v>
      </c>
      <c r="P2063">
        <v>0</v>
      </c>
      <c r="Q2063">
        <v>0.20300000000000001</v>
      </c>
      <c r="R2063">
        <v>0.248</v>
      </c>
      <c r="S2063">
        <v>0.28899999999999998</v>
      </c>
      <c r="T2063">
        <v>0.53700000000000003</v>
      </c>
      <c r="U2063">
        <v>0.23799999999999999</v>
      </c>
      <c r="V2063">
        <v>45</v>
      </c>
      <c r="W2063">
        <v>0</v>
      </c>
      <c r="X2063">
        <v>0</v>
      </c>
      <c r="Y2063">
        <v>-0.1</v>
      </c>
      <c r="Z2063">
        <v>0</v>
      </c>
      <c r="AA2063">
        <v>0</v>
      </c>
    </row>
    <row r="2064" spans="1:27" x14ac:dyDescent="0.25">
      <c r="A2064" t="s">
        <v>2792</v>
      </c>
      <c r="B2064" t="s">
        <v>2793</v>
      </c>
      <c r="C2064" t="s">
        <v>20889</v>
      </c>
      <c r="D2064">
        <v>1</v>
      </c>
      <c r="E2064">
        <v>1</v>
      </c>
      <c r="F2064">
        <v>0</v>
      </c>
      <c r="G2064">
        <v>0</v>
      </c>
      <c r="H2064">
        <v>0</v>
      </c>
      <c r="I2064">
        <v>0</v>
      </c>
      <c r="J2064">
        <v>0</v>
      </c>
      <c r="K2064">
        <v>0</v>
      </c>
      <c r="L2064">
        <v>0</v>
      </c>
      <c r="M2064">
        <v>0</v>
      </c>
      <c r="N2064">
        <v>0</v>
      </c>
      <c r="O2064">
        <v>0</v>
      </c>
      <c r="P2064">
        <v>0</v>
      </c>
      <c r="Q2064">
        <v>0.19700000000000001</v>
      </c>
      <c r="R2064">
        <v>0.248</v>
      </c>
      <c r="S2064">
        <v>0.28899999999999998</v>
      </c>
      <c r="T2064">
        <v>0.53800000000000003</v>
      </c>
      <c r="U2064">
        <v>0.23799999999999999</v>
      </c>
      <c r="V2064">
        <v>49</v>
      </c>
      <c r="W2064">
        <v>0</v>
      </c>
      <c r="X2064">
        <v>0</v>
      </c>
      <c r="Y2064">
        <v>-0.1</v>
      </c>
      <c r="Z2064">
        <v>0</v>
      </c>
      <c r="AA2064">
        <v>0</v>
      </c>
    </row>
    <row r="2065" spans="1:27" x14ac:dyDescent="0.25">
      <c r="A2065" t="s">
        <v>2734</v>
      </c>
      <c r="B2065" t="s">
        <v>2735</v>
      </c>
      <c r="C2065" t="s">
        <v>20870</v>
      </c>
      <c r="D2065">
        <v>1</v>
      </c>
      <c r="E2065">
        <v>1</v>
      </c>
      <c r="F2065">
        <v>0</v>
      </c>
      <c r="G2065">
        <v>0</v>
      </c>
      <c r="H2065">
        <v>0</v>
      </c>
      <c r="I2065">
        <v>0</v>
      </c>
      <c r="J2065">
        <v>0</v>
      </c>
      <c r="K2065">
        <v>0</v>
      </c>
      <c r="L2065">
        <v>0</v>
      </c>
      <c r="M2065">
        <v>0</v>
      </c>
      <c r="N2065">
        <v>0</v>
      </c>
      <c r="O2065">
        <v>0</v>
      </c>
      <c r="P2065">
        <v>0</v>
      </c>
      <c r="Q2065">
        <v>0.19900000000000001</v>
      </c>
      <c r="R2065">
        <v>0.23200000000000001</v>
      </c>
      <c r="S2065">
        <v>0.313</v>
      </c>
      <c r="T2065">
        <v>0.54500000000000004</v>
      </c>
      <c r="U2065">
        <v>0.23799999999999999</v>
      </c>
      <c r="V2065">
        <v>43</v>
      </c>
      <c r="W2065">
        <v>0</v>
      </c>
      <c r="X2065">
        <v>0</v>
      </c>
      <c r="Y2065">
        <v>-0.1</v>
      </c>
      <c r="Z2065">
        <v>0</v>
      </c>
      <c r="AA2065">
        <v>0</v>
      </c>
    </row>
    <row r="2066" spans="1:27" x14ac:dyDescent="0.25">
      <c r="A2066" t="s">
        <v>2657</v>
      </c>
      <c r="B2066" t="s">
        <v>2658</v>
      </c>
      <c r="C2066" t="s">
        <v>20879</v>
      </c>
      <c r="D2066">
        <v>1</v>
      </c>
      <c r="E2066">
        <v>1</v>
      </c>
      <c r="F2066">
        <v>0</v>
      </c>
      <c r="G2066">
        <v>0</v>
      </c>
      <c r="H2066">
        <v>0</v>
      </c>
      <c r="I2066">
        <v>0</v>
      </c>
      <c r="J2066">
        <v>0</v>
      </c>
      <c r="K2066">
        <v>0</v>
      </c>
      <c r="L2066">
        <v>0</v>
      </c>
      <c r="M2066">
        <v>0</v>
      </c>
      <c r="N2066">
        <v>0</v>
      </c>
      <c r="O2066">
        <v>0</v>
      </c>
      <c r="P2066">
        <v>0</v>
      </c>
      <c r="Q2066">
        <v>0.21099999999999999</v>
      </c>
      <c r="R2066">
        <v>0.245</v>
      </c>
      <c r="S2066">
        <v>0.29699999999999999</v>
      </c>
      <c r="T2066">
        <v>0.54200000000000004</v>
      </c>
      <c r="U2066">
        <v>0.23799999999999999</v>
      </c>
      <c r="V2066">
        <v>28</v>
      </c>
      <c r="W2066">
        <v>0</v>
      </c>
      <c r="X2066">
        <v>0</v>
      </c>
      <c r="Y2066">
        <v>-0.1</v>
      </c>
      <c r="Z2066">
        <v>0</v>
      </c>
      <c r="AA2066">
        <v>0</v>
      </c>
    </row>
    <row r="2067" spans="1:27" x14ac:dyDescent="0.25">
      <c r="A2067" t="s">
        <v>1085</v>
      </c>
      <c r="B2067" t="s">
        <v>1086</v>
      </c>
      <c r="C2067" t="s">
        <v>20886</v>
      </c>
      <c r="D2067">
        <v>1</v>
      </c>
      <c r="E2067">
        <v>1</v>
      </c>
      <c r="F2067">
        <v>0</v>
      </c>
      <c r="G2067">
        <v>0</v>
      </c>
      <c r="H2067">
        <v>0</v>
      </c>
      <c r="I2067">
        <v>0</v>
      </c>
      <c r="J2067">
        <v>0</v>
      </c>
      <c r="K2067">
        <v>0</v>
      </c>
      <c r="L2067">
        <v>0</v>
      </c>
      <c r="M2067">
        <v>0</v>
      </c>
      <c r="N2067">
        <v>0</v>
      </c>
      <c r="O2067">
        <v>0</v>
      </c>
      <c r="P2067">
        <v>0</v>
      </c>
      <c r="Q2067">
        <v>0.214</v>
      </c>
      <c r="R2067">
        <v>0.248</v>
      </c>
      <c r="S2067">
        <v>0.29199999999999998</v>
      </c>
      <c r="T2067">
        <v>0.54</v>
      </c>
      <c r="U2067">
        <v>0.23799999999999999</v>
      </c>
      <c r="V2067">
        <v>45</v>
      </c>
      <c r="W2067">
        <v>0</v>
      </c>
      <c r="X2067">
        <v>0</v>
      </c>
      <c r="Y2067">
        <v>-0.1</v>
      </c>
      <c r="Z2067">
        <v>0</v>
      </c>
      <c r="AA2067">
        <v>0</v>
      </c>
    </row>
    <row r="2068" spans="1:27" x14ac:dyDescent="0.25">
      <c r="A2068" t="s">
        <v>877</v>
      </c>
      <c r="B2068" t="s">
        <v>878</v>
      </c>
      <c r="C2068" t="s">
        <v>20873</v>
      </c>
      <c r="D2068">
        <v>1</v>
      </c>
      <c r="E2068">
        <v>1</v>
      </c>
      <c r="F2068">
        <v>0</v>
      </c>
      <c r="G2068">
        <v>0</v>
      </c>
      <c r="H2068">
        <v>0</v>
      </c>
      <c r="I2068">
        <v>0</v>
      </c>
      <c r="J2068">
        <v>0</v>
      </c>
      <c r="K2068">
        <v>0</v>
      </c>
      <c r="L2068">
        <v>0</v>
      </c>
      <c r="M2068">
        <v>0</v>
      </c>
      <c r="N2068">
        <v>0</v>
      </c>
      <c r="O2068">
        <v>0</v>
      </c>
      <c r="P2068">
        <v>0</v>
      </c>
      <c r="Q2068">
        <v>0.20300000000000001</v>
      </c>
      <c r="R2068">
        <v>0.24399999999999999</v>
      </c>
      <c r="S2068">
        <v>0.29499999999999998</v>
      </c>
      <c r="T2068">
        <v>0.54</v>
      </c>
      <c r="U2068">
        <v>0.23799999999999999</v>
      </c>
      <c r="V2068">
        <v>44</v>
      </c>
      <c r="W2068">
        <v>0</v>
      </c>
      <c r="X2068">
        <v>0</v>
      </c>
      <c r="Y2068">
        <v>-0.1</v>
      </c>
      <c r="Z2068">
        <v>0</v>
      </c>
      <c r="AA2068">
        <v>0</v>
      </c>
    </row>
    <row r="2069" spans="1:27" x14ac:dyDescent="0.25">
      <c r="A2069" t="s">
        <v>3006</v>
      </c>
      <c r="B2069" t="s">
        <v>3007</v>
      </c>
      <c r="C2069" t="s">
        <v>20867</v>
      </c>
      <c r="D2069">
        <v>1</v>
      </c>
      <c r="E2069">
        <v>1</v>
      </c>
      <c r="F2069">
        <v>0</v>
      </c>
      <c r="G2069">
        <v>0</v>
      </c>
      <c r="H2069">
        <v>0</v>
      </c>
      <c r="I2069">
        <v>0</v>
      </c>
      <c r="J2069">
        <v>0</v>
      </c>
      <c r="K2069">
        <v>0</v>
      </c>
      <c r="L2069">
        <v>0</v>
      </c>
      <c r="M2069">
        <v>0</v>
      </c>
      <c r="N2069">
        <v>0</v>
      </c>
      <c r="O2069">
        <v>0</v>
      </c>
      <c r="P2069">
        <v>0</v>
      </c>
      <c r="Q2069">
        <v>0.21099999999999999</v>
      </c>
      <c r="R2069">
        <v>0.252</v>
      </c>
      <c r="S2069">
        <v>0.28699999999999998</v>
      </c>
      <c r="T2069">
        <v>0.53800000000000003</v>
      </c>
      <c r="U2069">
        <v>0.23799999999999999</v>
      </c>
      <c r="V2069">
        <v>45</v>
      </c>
      <c r="W2069">
        <v>0</v>
      </c>
      <c r="X2069">
        <v>0</v>
      </c>
      <c r="Y2069">
        <v>-0.1</v>
      </c>
      <c r="Z2069">
        <v>0</v>
      </c>
      <c r="AA2069">
        <v>0</v>
      </c>
    </row>
    <row r="2070" spans="1:27" x14ac:dyDescent="0.25">
      <c r="A2070" t="s">
        <v>1844</v>
      </c>
      <c r="B2070" t="s">
        <v>1845</v>
      </c>
      <c r="C2070" t="s">
        <v>20878</v>
      </c>
      <c r="D2070">
        <v>1</v>
      </c>
      <c r="E2070">
        <v>1</v>
      </c>
      <c r="F2070">
        <v>0</v>
      </c>
      <c r="G2070">
        <v>0</v>
      </c>
      <c r="H2070">
        <v>0</v>
      </c>
      <c r="I2070">
        <v>0</v>
      </c>
      <c r="J2070">
        <v>0</v>
      </c>
      <c r="K2070">
        <v>0</v>
      </c>
      <c r="L2070">
        <v>0</v>
      </c>
      <c r="M2070">
        <v>0</v>
      </c>
      <c r="N2070">
        <v>0</v>
      </c>
      <c r="O2070">
        <v>0</v>
      </c>
      <c r="P2070">
        <v>0</v>
      </c>
      <c r="Q2070">
        <v>0.214</v>
      </c>
      <c r="R2070">
        <v>0.245</v>
      </c>
      <c r="S2070">
        <v>0.29799999999999999</v>
      </c>
      <c r="T2070">
        <v>0.54200000000000004</v>
      </c>
      <c r="U2070">
        <v>0.23799999999999999</v>
      </c>
      <c r="V2070">
        <v>44</v>
      </c>
      <c r="W2070">
        <v>0</v>
      </c>
      <c r="X2070">
        <v>0</v>
      </c>
      <c r="Y2070">
        <v>-0.1</v>
      </c>
      <c r="Z2070">
        <v>0</v>
      </c>
      <c r="AA2070">
        <v>0</v>
      </c>
    </row>
    <row r="2071" spans="1:27" x14ac:dyDescent="0.25">
      <c r="A2071" t="s">
        <v>21168</v>
      </c>
      <c r="B2071" t="s">
        <v>3155</v>
      </c>
      <c r="C2071" t="s">
        <v>1</v>
      </c>
      <c r="D2071">
        <v>1</v>
      </c>
      <c r="E2071">
        <v>1</v>
      </c>
      <c r="F2071">
        <v>0</v>
      </c>
      <c r="G2071">
        <v>0</v>
      </c>
      <c r="H2071">
        <v>0</v>
      </c>
      <c r="I2071">
        <v>0</v>
      </c>
      <c r="J2071">
        <v>0</v>
      </c>
      <c r="K2071">
        <v>0</v>
      </c>
      <c r="L2071">
        <v>0</v>
      </c>
      <c r="M2071">
        <v>0</v>
      </c>
      <c r="N2071">
        <v>0</v>
      </c>
      <c r="O2071">
        <v>0</v>
      </c>
      <c r="P2071">
        <v>0</v>
      </c>
      <c r="Q2071">
        <v>0.20799999999999999</v>
      </c>
      <c r="R2071">
        <v>0.24399999999999999</v>
      </c>
      <c r="S2071">
        <v>0.29799999999999999</v>
      </c>
      <c r="T2071">
        <v>0.54200000000000004</v>
      </c>
      <c r="U2071">
        <v>0.23799999999999999</v>
      </c>
      <c r="V2071">
        <v>45</v>
      </c>
      <c r="W2071">
        <v>0</v>
      </c>
      <c r="X2071">
        <v>0</v>
      </c>
      <c r="Y2071">
        <v>-0.1</v>
      </c>
      <c r="Z2071">
        <v>0</v>
      </c>
      <c r="AA2071">
        <v>0</v>
      </c>
    </row>
    <row r="2072" spans="1:27" x14ac:dyDescent="0.25">
      <c r="A2072" t="s">
        <v>1574</v>
      </c>
      <c r="B2072" t="s">
        <v>1575</v>
      </c>
      <c r="C2072" t="s">
        <v>20895</v>
      </c>
      <c r="D2072">
        <v>1</v>
      </c>
      <c r="E2072">
        <v>1</v>
      </c>
      <c r="F2072">
        <v>0</v>
      </c>
      <c r="G2072">
        <v>0</v>
      </c>
      <c r="H2072">
        <v>0</v>
      </c>
      <c r="I2072">
        <v>0</v>
      </c>
      <c r="J2072">
        <v>0</v>
      </c>
      <c r="K2072">
        <v>0</v>
      </c>
      <c r="L2072">
        <v>0</v>
      </c>
      <c r="M2072">
        <v>0</v>
      </c>
      <c r="N2072">
        <v>0</v>
      </c>
      <c r="O2072">
        <v>0</v>
      </c>
      <c r="P2072">
        <v>0</v>
      </c>
      <c r="Q2072">
        <v>0.216</v>
      </c>
      <c r="R2072">
        <v>0.26200000000000001</v>
      </c>
      <c r="S2072">
        <v>0.26900000000000002</v>
      </c>
      <c r="T2072">
        <v>0.53100000000000003</v>
      </c>
      <c r="U2072">
        <v>0.23799999999999999</v>
      </c>
      <c r="V2072">
        <v>49</v>
      </c>
      <c r="W2072">
        <v>0</v>
      </c>
      <c r="X2072">
        <v>0</v>
      </c>
      <c r="Y2072">
        <v>-0.1</v>
      </c>
      <c r="Z2072">
        <v>0</v>
      </c>
      <c r="AA2072">
        <v>0</v>
      </c>
    </row>
    <row r="2073" spans="1:27" x14ac:dyDescent="0.25">
      <c r="A2073" t="s">
        <v>1763</v>
      </c>
      <c r="B2073" t="s">
        <v>1764</v>
      </c>
      <c r="C2073" t="s">
        <v>20868</v>
      </c>
      <c r="D2073">
        <v>1</v>
      </c>
      <c r="E2073">
        <v>1</v>
      </c>
      <c r="F2073">
        <v>0</v>
      </c>
      <c r="G2073">
        <v>0</v>
      </c>
      <c r="H2073">
        <v>0</v>
      </c>
      <c r="I2073">
        <v>0</v>
      </c>
      <c r="J2073">
        <v>0</v>
      </c>
      <c r="K2073">
        <v>0</v>
      </c>
      <c r="L2073">
        <v>0</v>
      </c>
      <c r="M2073">
        <v>0</v>
      </c>
      <c r="N2073">
        <v>0</v>
      </c>
      <c r="O2073">
        <v>0</v>
      </c>
      <c r="P2073">
        <v>0</v>
      </c>
      <c r="Q2073">
        <v>0.21299999999999999</v>
      </c>
      <c r="R2073">
        <v>0.255</v>
      </c>
      <c r="S2073">
        <v>0.28100000000000003</v>
      </c>
      <c r="T2073">
        <v>0.53600000000000003</v>
      </c>
      <c r="U2073">
        <v>0.23799999999999999</v>
      </c>
      <c r="V2073">
        <v>44</v>
      </c>
      <c r="W2073">
        <v>0</v>
      </c>
      <c r="X2073">
        <v>0</v>
      </c>
      <c r="Y2073">
        <v>-0.1</v>
      </c>
      <c r="Z2073">
        <v>0</v>
      </c>
      <c r="AA2073">
        <v>0</v>
      </c>
    </row>
    <row r="2074" spans="1:27" x14ac:dyDescent="0.25">
      <c r="A2074" t="s">
        <v>21169</v>
      </c>
      <c r="B2074" t="s">
        <v>21170</v>
      </c>
      <c r="C2074" t="s">
        <v>1</v>
      </c>
      <c r="D2074">
        <v>1</v>
      </c>
      <c r="E2074">
        <v>1</v>
      </c>
      <c r="F2074">
        <v>0</v>
      </c>
      <c r="G2074">
        <v>0</v>
      </c>
      <c r="H2074">
        <v>0</v>
      </c>
      <c r="I2074">
        <v>0</v>
      </c>
      <c r="J2074">
        <v>0</v>
      </c>
      <c r="K2074">
        <v>0</v>
      </c>
      <c r="L2074">
        <v>0</v>
      </c>
      <c r="M2074">
        <v>0</v>
      </c>
      <c r="N2074">
        <v>0</v>
      </c>
      <c r="O2074">
        <v>0</v>
      </c>
      <c r="P2074">
        <v>0</v>
      </c>
      <c r="Q2074">
        <v>0.214</v>
      </c>
      <c r="R2074">
        <v>0.24099999999999999</v>
      </c>
      <c r="S2074">
        <v>0.30299999999999999</v>
      </c>
      <c r="T2074">
        <v>0.54400000000000004</v>
      </c>
      <c r="U2074">
        <v>0.23799999999999999</v>
      </c>
      <c r="V2074">
        <v>45</v>
      </c>
      <c r="W2074">
        <v>0</v>
      </c>
      <c r="X2074">
        <v>0</v>
      </c>
      <c r="Y2074">
        <v>-0.1</v>
      </c>
      <c r="Z2074">
        <v>0</v>
      </c>
      <c r="AA2074">
        <v>0</v>
      </c>
    </row>
    <row r="2075" spans="1:27" x14ac:dyDescent="0.25">
      <c r="A2075" t="s">
        <v>3077</v>
      </c>
      <c r="B2075" t="s">
        <v>3078</v>
      </c>
      <c r="C2075" t="s">
        <v>20884</v>
      </c>
      <c r="D2075">
        <v>1</v>
      </c>
      <c r="E2075">
        <v>1</v>
      </c>
      <c r="F2075">
        <v>0</v>
      </c>
      <c r="G2075">
        <v>0</v>
      </c>
      <c r="H2075">
        <v>0</v>
      </c>
      <c r="I2075">
        <v>0</v>
      </c>
      <c r="J2075">
        <v>0</v>
      </c>
      <c r="K2075">
        <v>0</v>
      </c>
      <c r="L2075">
        <v>0</v>
      </c>
      <c r="M2075">
        <v>0</v>
      </c>
      <c r="N2075">
        <v>0</v>
      </c>
      <c r="O2075">
        <v>0</v>
      </c>
      <c r="P2075">
        <v>0</v>
      </c>
      <c r="Q2075">
        <v>0.21099999999999999</v>
      </c>
      <c r="R2075">
        <v>0.26</v>
      </c>
      <c r="S2075">
        <v>0.27100000000000002</v>
      </c>
      <c r="T2075">
        <v>0.53100000000000003</v>
      </c>
      <c r="U2075">
        <v>0.23799999999999999</v>
      </c>
      <c r="V2075">
        <v>41</v>
      </c>
      <c r="W2075">
        <v>0</v>
      </c>
      <c r="X2075">
        <v>0</v>
      </c>
      <c r="Y2075">
        <v>-0.1</v>
      </c>
      <c r="Z2075">
        <v>0</v>
      </c>
      <c r="AA2075">
        <v>0</v>
      </c>
    </row>
    <row r="2076" spans="1:27" x14ac:dyDescent="0.25">
      <c r="A2076" t="s">
        <v>3514</v>
      </c>
      <c r="B2076" t="s">
        <v>3515</v>
      </c>
      <c r="C2076" t="s">
        <v>20889</v>
      </c>
      <c r="D2076">
        <v>1</v>
      </c>
      <c r="E2076">
        <v>1</v>
      </c>
      <c r="F2076">
        <v>0</v>
      </c>
      <c r="G2076">
        <v>0</v>
      </c>
      <c r="H2076">
        <v>0</v>
      </c>
      <c r="I2076">
        <v>0</v>
      </c>
      <c r="J2076">
        <v>0</v>
      </c>
      <c r="K2076">
        <v>0</v>
      </c>
      <c r="L2076">
        <v>0</v>
      </c>
      <c r="M2076">
        <v>0</v>
      </c>
      <c r="N2076">
        <v>0</v>
      </c>
      <c r="O2076">
        <v>0</v>
      </c>
      <c r="P2076">
        <v>0</v>
      </c>
      <c r="Q2076">
        <v>0.20799999999999999</v>
      </c>
      <c r="R2076">
        <v>0.246</v>
      </c>
      <c r="S2076">
        <v>0.29199999999999998</v>
      </c>
      <c r="T2076">
        <v>0.53900000000000003</v>
      </c>
      <c r="U2076">
        <v>0.23799999999999999</v>
      </c>
      <c r="V2076">
        <v>49</v>
      </c>
      <c r="W2076">
        <v>0</v>
      </c>
      <c r="X2076">
        <v>0</v>
      </c>
      <c r="Y2076">
        <v>-0.1</v>
      </c>
      <c r="Z2076">
        <v>0</v>
      </c>
      <c r="AA2076">
        <v>0</v>
      </c>
    </row>
    <row r="2077" spans="1:27" x14ac:dyDescent="0.25">
      <c r="A2077" t="s">
        <v>2356</v>
      </c>
      <c r="B2077" t="s">
        <v>2357</v>
      </c>
      <c r="C2077" t="s">
        <v>20871</v>
      </c>
      <c r="D2077">
        <v>1</v>
      </c>
      <c r="E2077">
        <v>1</v>
      </c>
      <c r="F2077">
        <v>0</v>
      </c>
      <c r="G2077">
        <v>0</v>
      </c>
      <c r="H2077">
        <v>0</v>
      </c>
      <c r="I2077">
        <v>0</v>
      </c>
      <c r="J2077">
        <v>0</v>
      </c>
      <c r="K2077">
        <v>0</v>
      </c>
      <c r="L2077">
        <v>0</v>
      </c>
      <c r="M2077">
        <v>0</v>
      </c>
      <c r="N2077">
        <v>0</v>
      </c>
      <c r="O2077">
        <v>0</v>
      </c>
      <c r="P2077">
        <v>0</v>
      </c>
      <c r="Q2077">
        <v>0.217</v>
      </c>
      <c r="R2077">
        <v>0.25</v>
      </c>
      <c r="S2077">
        <v>0.28999999999999998</v>
      </c>
      <c r="T2077">
        <v>0.54</v>
      </c>
      <c r="U2077">
        <v>0.23799999999999999</v>
      </c>
      <c r="V2077">
        <v>49</v>
      </c>
      <c r="W2077">
        <v>0</v>
      </c>
      <c r="X2077">
        <v>0</v>
      </c>
      <c r="Y2077">
        <v>-0.1</v>
      </c>
      <c r="Z2077">
        <v>0</v>
      </c>
      <c r="AA2077">
        <v>0</v>
      </c>
    </row>
    <row r="2078" spans="1:27" x14ac:dyDescent="0.25">
      <c r="A2078" t="s">
        <v>21171</v>
      </c>
      <c r="B2078" t="s">
        <v>21172</v>
      </c>
      <c r="C2078" t="s">
        <v>1</v>
      </c>
      <c r="D2078">
        <v>1</v>
      </c>
      <c r="E2078">
        <v>1</v>
      </c>
      <c r="F2078">
        <v>0</v>
      </c>
      <c r="G2078">
        <v>0</v>
      </c>
      <c r="H2078">
        <v>0</v>
      </c>
      <c r="I2078">
        <v>0</v>
      </c>
      <c r="J2078">
        <v>0</v>
      </c>
      <c r="K2078">
        <v>0</v>
      </c>
      <c r="L2078">
        <v>0</v>
      </c>
      <c r="M2078">
        <v>0</v>
      </c>
      <c r="N2078">
        <v>0</v>
      </c>
      <c r="O2078">
        <v>0</v>
      </c>
      <c r="P2078">
        <v>0</v>
      </c>
      <c r="Q2078">
        <v>0.20100000000000001</v>
      </c>
      <c r="R2078">
        <v>0.249</v>
      </c>
      <c r="S2078">
        <v>0.28699999999999998</v>
      </c>
      <c r="T2078">
        <v>0.53600000000000003</v>
      </c>
      <c r="U2078">
        <v>0.23799999999999999</v>
      </c>
      <c r="V2078">
        <v>45</v>
      </c>
      <c r="W2078">
        <v>0</v>
      </c>
      <c r="X2078">
        <v>0</v>
      </c>
      <c r="Y2078">
        <v>-0.1</v>
      </c>
      <c r="Z2078">
        <v>0</v>
      </c>
      <c r="AA2078">
        <v>0</v>
      </c>
    </row>
    <row r="2079" spans="1:27" x14ac:dyDescent="0.25">
      <c r="A2079" t="s">
        <v>2882</v>
      </c>
      <c r="B2079" t="s">
        <v>2883</v>
      </c>
      <c r="C2079" t="s">
        <v>20891</v>
      </c>
      <c r="D2079">
        <v>1</v>
      </c>
      <c r="E2079">
        <v>1</v>
      </c>
      <c r="F2079">
        <v>0</v>
      </c>
      <c r="G2079">
        <v>0</v>
      </c>
      <c r="H2079">
        <v>0</v>
      </c>
      <c r="I2079">
        <v>0</v>
      </c>
      <c r="J2079">
        <v>0</v>
      </c>
      <c r="K2079">
        <v>0</v>
      </c>
      <c r="L2079">
        <v>0</v>
      </c>
      <c r="M2079">
        <v>0</v>
      </c>
      <c r="N2079">
        <v>0</v>
      </c>
      <c r="O2079">
        <v>0</v>
      </c>
      <c r="P2079">
        <v>0</v>
      </c>
      <c r="Q2079">
        <v>0.20100000000000001</v>
      </c>
      <c r="R2079">
        <v>0.253</v>
      </c>
      <c r="S2079">
        <v>0.28100000000000003</v>
      </c>
      <c r="T2079">
        <v>0.53300000000000003</v>
      </c>
      <c r="U2079">
        <v>0.23799999999999999</v>
      </c>
      <c r="V2079">
        <v>50</v>
      </c>
      <c r="W2079">
        <v>0</v>
      </c>
      <c r="X2079">
        <v>0</v>
      </c>
      <c r="Y2079">
        <v>-0.1</v>
      </c>
      <c r="Z2079">
        <v>0</v>
      </c>
      <c r="AA2079">
        <v>0</v>
      </c>
    </row>
    <row r="2080" spans="1:27" x14ac:dyDescent="0.25">
      <c r="A2080" t="s">
        <v>3943</v>
      </c>
      <c r="B2080" t="s">
        <v>3944</v>
      </c>
      <c r="C2080" t="s">
        <v>20889</v>
      </c>
      <c r="D2080">
        <v>1</v>
      </c>
      <c r="E2080">
        <v>1</v>
      </c>
      <c r="F2080">
        <v>0</v>
      </c>
      <c r="G2080">
        <v>0</v>
      </c>
      <c r="H2080">
        <v>0</v>
      </c>
      <c r="I2080">
        <v>0</v>
      </c>
      <c r="J2080">
        <v>0</v>
      </c>
      <c r="K2080">
        <v>0</v>
      </c>
      <c r="L2080">
        <v>0</v>
      </c>
      <c r="M2080">
        <v>0</v>
      </c>
      <c r="N2080">
        <v>0</v>
      </c>
      <c r="O2080">
        <v>0</v>
      </c>
      <c r="P2080">
        <v>0</v>
      </c>
      <c r="Q2080">
        <v>0.19600000000000001</v>
      </c>
      <c r="R2080">
        <v>0.25700000000000001</v>
      </c>
      <c r="S2080">
        <v>0.27100000000000002</v>
      </c>
      <c r="T2080">
        <v>0.52800000000000002</v>
      </c>
      <c r="U2080">
        <v>0.23799999999999999</v>
      </c>
      <c r="V2080">
        <v>49</v>
      </c>
      <c r="W2080">
        <v>0</v>
      </c>
      <c r="X2080">
        <v>0</v>
      </c>
      <c r="Y2080">
        <v>-0.1</v>
      </c>
      <c r="Z2080">
        <v>0</v>
      </c>
      <c r="AA2080">
        <v>0</v>
      </c>
    </row>
    <row r="2081" spans="1:27" x14ac:dyDescent="0.25">
      <c r="A2081" t="s">
        <v>1900</v>
      </c>
      <c r="B2081" t="s">
        <v>1901</v>
      </c>
      <c r="C2081" t="s">
        <v>20868</v>
      </c>
      <c r="D2081">
        <v>1</v>
      </c>
      <c r="E2081">
        <v>1</v>
      </c>
      <c r="F2081">
        <v>0</v>
      </c>
      <c r="G2081">
        <v>0</v>
      </c>
      <c r="H2081">
        <v>0</v>
      </c>
      <c r="I2081">
        <v>0</v>
      </c>
      <c r="J2081">
        <v>0</v>
      </c>
      <c r="K2081">
        <v>0</v>
      </c>
      <c r="L2081">
        <v>0</v>
      </c>
      <c r="M2081">
        <v>0</v>
      </c>
      <c r="N2081">
        <v>0</v>
      </c>
      <c r="O2081">
        <v>0</v>
      </c>
      <c r="P2081">
        <v>0</v>
      </c>
      <c r="Q2081">
        <v>0.22</v>
      </c>
      <c r="R2081">
        <v>0.252</v>
      </c>
      <c r="S2081">
        <v>0.28599999999999998</v>
      </c>
      <c r="T2081">
        <v>0.53800000000000003</v>
      </c>
      <c r="U2081">
        <v>0.23799999999999999</v>
      </c>
      <c r="V2081">
        <v>44</v>
      </c>
      <c r="W2081">
        <v>0</v>
      </c>
      <c r="X2081">
        <v>0</v>
      </c>
      <c r="Y2081">
        <v>-0.1</v>
      </c>
      <c r="Z2081">
        <v>0</v>
      </c>
      <c r="AA2081">
        <v>0</v>
      </c>
    </row>
    <row r="2082" spans="1:27" x14ac:dyDescent="0.25">
      <c r="A2082" t="s">
        <v>2710</v>
      </c>
      <c r="B2082" t="s">
        <v>2711</v>
      </c>
      <c r="C2082" t="s">
        <v>20888</v>
      </c>
      <c r="D2082">
        <v>1</v>
      </c>
      <c r="E2082">
        <v>1</v>
      </c>
      <c r="F2082">
        <v>0</v>
      </c>
      <c r="G2082">
        <v>0</v>
      </c>
      <c r="H2082">
        <v>0</v>
      </c>
      <c r="I2082">
        <v>0</v>
      </c>
      <c r="J2082">
        <v>0</v>
      </c>
      <c r="K2082">
        <v>0</v>
      </c>
      <c r="L2082">
        <v>0</v>
      </c>
      <c r="M2082">
        <v>0</v>
      </c>
      <c r="N2082">
        <v>0</v>
      </c>
      <c r="O2082">
        <v>0</v>
      </c>
      <c r="P2082">
        <v>0</v>
      </c>
      <c r="Q2082">
        <v>0.20899999999999999</v>
      </c>
      <c r="R2082">
        <v>0.24399999999999999</v>
      </c>
      <c r="S2082">
        <v>0.29599999999999999</v>
      </c>
      <c r="T2082">
        <v>0.54</v>
      </c>
      <c r="U2082">
        <v>0.23799999999999999</v>
      </c>
      <c r="V2082">
        <v>44</v>
      </c>
      <c r="W2082">
        <v>0</v>
      </c>
      <c r="X2082">
        <v>0</v>
      </c>
      <c r="Y2082">
        <v>-0.1</v>
      </c>
      <c r="Z2082">
        <v>0</v>
      </c>
      <c r="AA2082">
        <v>0</v>
      </c>
    </row>
    <row r="2083" spans="1:27" x14ac:dyDescent="0.25">
      <c r="A2083" t="s">
        <v>1964</v>
      </c>
      <c r="B2083" t="s">
        <v>1965</v>
      </c>
      <c r="C2083" t="s">
        <v>20890</v>
      </c>
      <c r="D2083">
        <v>1</v>
      </c>
      <c r="E2083">
        <v>1</v>
      </c>
      <c r="F2083">
        <v>0</v>
      </c>
      <c r="G2083">
        <v>0</v>
      </c>
      <c r="H2083">
        <v>0</v>
      </c>
      <c r="I2083">
        <v>0</v>
      </c>
      <c r="J2083">
        <v>0</v>
      </c>
      <c r="K2083">
        <v>0</v>
      </c>
      <c r="L2083">
        <v>0</v>
      </c>
      <c r="M2083">
        <v>0</v>
      </c>
      <c r="N2083">
        <v>0</v>
      </c>
      <c r="O2083">
        <v>0</v>
      </c>
      <c r="P2083">
        <v>0</v>
      </c>
      <c r="Q2083">
        <v>0.185</v>
      </c>
      <c r="R2083">
        <v>0.25</v>
      </c>
      <c r="S2083">
        <v>0.27900000000000003</v>
      </c>
      <c r="T2083">
        <v>0.53</v>
      </c>
      <c r="U2083">
        <v>0.23799999999999999</v>
      </c>
      <c r="V2083">
        <v>50</v>
      </c>
      <c r="W2083">
        <v>0</v>
      </c>
      <c r="X2083">
        <v>0</v>
      </c>
      <c r="Y2083">
        <v>-0.1</v>
      </c>
      <c r="Z2083">
        <v>0</v>
      </c>
      <c r="AA2083">
        <v>0</v>
      </c>
    </row>
    <row r="2084" spans="1:27" x14ac:dyDescent="0.25">
      <c r="A2084" t="s">
        <v>1926</v>
      </c>
      <c r="B2084" t="s">
        <v>1927</v>
      </c>
      <c r="C2084" t="s">
        <v>20871</v>
      </c>
      <c r="D2084">
        <v>1</v>
      </c>
      <c r="E2084">
        <v>1</v>
      </c>
      <c r="F2084">
        <v>0</v>
      </c>
      <c r="G2084">
        <v>0</v>
      </c>
      <c r="H2084">
        <v>0</v>
      </c>
      <c r="I2084">
        <v>0</v>
      </c>
      <c r="J2084">
        <v>0</v>
      </c>
      <c r="K2084">
        <v>0</v>
      </c>
      <c r="L2084">
        <v>0</v>
      </c>
      <c r="M2084">
        <v>0</v>
      </c>
      <c r="N2084">
        <v>0</v>
      </c>
      <c r="O2084">
        <v>0</v>
      </c>
      <c r="P2084">
        <v>0</v>
      </c>
      <c r="Q2084">
        <v>0.20899999999999999</v>
      </c>
      <c r="R2084">
        <v>0.251</v>
      </c>
      <c r="S2084">
        <v>0.28399999999999997</v>
      </c>
      <c r="T2084">
        <v>0.53500000000000003</v>
      </c>
      <c r="U2084">
        <v>0.23799999999999999</v>
      </c>
      <c r="V2084">
        <v>49</v>
      </c>
      <c r="W2084">
        <v>0</v>
      </c>
      <c r="X2084">
        <v>0</v>
      </c>
      <c r="Y2084">
        <v>-0.1</v>
      </c>
      <c r="Z2084">
        <v>0</v>
      </c>
      <c r="AA2084">
        <v>0</v>
      </c>
    </row>
    <row r="2085" spans="1:27" x14ac:dyDescent="0.25">
      <c r="A2085" t="s">
        <v>2788</v>
      </c>
      <c r="B2085" t="s">
        <v>2789</v>
      </c>
      <c r="C2085" t="s">
        <v>20875</v>
      </c>
      <c r="D2085">
        <v>1</v>
      </c>
      <c r="E2085">
        <v>1</v>
      </c>
      <c r="F2085">
        <v>0</v>
      </c>
      <c r="G2085">
        <v>0</v>
      </c>
      <c r="H2085">
        <v>0</v>
      </c>
      <c r="I2085">
        <v>0</v>
      </c>
      <c r="J2085">
        <v>0</v>
      </c>
      <c r="K2085">
        <v>0</v>
      </c>
      <c r="L2085">
        <v>0</v>
      </c>
      <c r="M2085">
        <v>0</v>
      </c>
      <c r="N2085">
        <v>0</v>
      </c>
      <c r="O2085">
        <v>0</v>
      </c>
      <c r="P2085">
        <v>0</v>
      </c>
      <c r="Q2085">
        <v>0.20399999999999999</v>
      </c>
      <c r="R2085">
        <v>0.25600000000000001</v>
      </c>
      <c r="S2085">
        <v>0.27600000000000002</v>
      </c>
      <c r="T2085">
        <v>0.53200000000000003</v>
      </c>
      <c r="U2085">
        <v>0.23699999999999999</v>
      </c>
      <c r="V2085">
        <v>43</v>
      </c>
      <c r="W2085">
        <v>0</v>
      </c>
      <c r="X2085">
        <v>0</v>
      </c>
      <c r="Y2085">
        <v>-0.1</v>
      </c>
      <c r="Z2085">
        <v>0</v>
      </c>
      <c r="AA2085">
        <v>0</v>
      </c>
    </row>
    <row r="2086" spans="1:27" x14ac:dyDescent="0.25">
      <c r="A2086" t="s">
        <v>2714</v>
      </c>
      <c r="B2086" t="s">
        <v>2715</v>
      </c>
      <c r="C2086" t="s">
        <v>20869</v>
      </c>
      <c r="D2086">
        <v>1</v>
      </c>
      <c r="E2086">
        <v>1</v>
      </c>
      <c r="F2086">
        <v>0</v>
      </c>
      <c r="G2086">
        <v>0</v>
      </c>
      <c r="H2086">
        <v>0</v>
      </c>
      <c r="I2086">
        <v>0</v>
      </c>
      <c r="J2086">
        <v>0</v>
      </c>
      <c r="K2086">
        <v>0</v>
      </c>
      <c r="L2086">
        <v>0</v>
      </c>
      <c r="M2086">
        <v>0</v>
      </c>
      <c r="N2086">
        <v>0</v>
      </c>
      <c r="O2086">
        <v>0</v>
      </c>
      <c r="P2086">
        <v>0</v>
      </c>
      <c r="Q2086">
        <v>0.214</v>
      </c>
      <c r="R2086">
        <v>0.245</v>
      </c>
      <c r="S2086">
        <v>0.29799999999999999</v>
      </c>
      <c r="T2086">
        <v>0.54300000000000004</v>
      </c>
      <c r="U2086">
        <v>0.23699999999999999</v>
      </c>
      <c r="V2086">
        <v>41</v>
      </c>
      <c r="W2086">
        <v>0</v>
      </c>
      <c r="X2086">
        <v>0</v>
      </c>
      <c r="Y2086">
        <v>-0.1</v>
      </c>
      <c r="Z2086">
        <v>0</v>
      </c>
      <c r="AA2086">
        <v>0</v>
      </c>
    </row>
    <row r="2087" spans="1:27" x14ac:dyDescent="0.25">
      <c r="A2087" t="s">
        <v>2216</v>
      </c>
      <c r="B2087" t="s">
        <v>2217</v>
      </c>
      <c r="C2087" t="s">
        <v>20884</v>
      </c>
      <c r="D2087">
        <v>1</v>
      </c>
      <c r="E2087">
        <v>1</v>
      </c>
      <c r="F2087">
        <v>0</v>
      </c>
      <c r="G2087">
        <v>0</v>
      </c>
      <c r="H2087">
        <v>0</v>
      </c>
      <c r="I2087">
        <v>0</v>
      </c>
      <c r="J2087">
        <v>0</v>
      </c>
      <c r="K2087">
        <v>0</v>
      </c>
      <c r="L2087">
        <v>0</v>
      </c>
      <c r="M2087">
        <v>0</v>
      </c>
      <c r="N2087">
        <v>0</v>
      </c>
      <c r="O2087">
        <v>0</v>
      </c>
      <c r="P2087">
        <v>0</v>
      </c>
      <c r="Q2087">
        <v>0.218</v>
      </c>
      <c r="R2087">
        <v>0.25</v>
      </c>
      <c r="S2087">
        <v>0.28699999999999998</v>
      </c>
      <c r="T2087">
        <v>0.53700000000000003</v>
      </c>
      <c r="U2087">
        <v>0.23699999999999999</v>
      </c>
      <c r="V2087">
        <v>41</v>
      </c>
      <c r="W2087">
        <v>0</v>
      </c>
      <c r="X2087">
        <v>0</v>
      </c>
      <c r="Y2087">
        <v>-0.1</v>
      </c>
      <c r="Z2087">
        <v>0</v>
      </c>
      <c r="AA2087">
        <v>0</v>
      </c>
    </row>
    <row r="2088" spans="1:27" x14ac:dyDescent="0.25">
      <c r="A2088" t="s">
        <v>21173</v>
      </c>
      <c r="B2088" t="s">
        <v>21174</v>
      </c>
      <c r="C2088" t="s">
        <v>1</v>
      </c>
      <c r="D2088">
        <v>1</v>
      </c>
      <c r="E2088">
        <v>1</v>
      </c>
      <c r="F2088">
        <v>0</v>
      </c>
      <c r="G2088">
        <v>0</v>
      </c>
      <c r="H2088">
        <v>0</v>
      </c>
      <c r="I2088">
        <v>0</v>
      </c>
      <c r="J2088">
        <v>0</v>
      </c>
      <c r="K2088">
        <v>0</v>
      </c>
      <c r="L2088">
        <v>0</v>
      </c>
      <c r="M2088">
        <v>0</v>
      </c>
      <c r="N2088">
        <v>0</v>
      </c>
      <c r="O2088">
        <v>0</v>
      </c>
      <c r="P2088">
        <v>0</v>
      </c>
      <c r="Q2088">
        <v>0.19900000000000001</v>
      </c>
      <c r="R2088">
        <v>0.251</v>
      </c>
      <c r="S2088">
        <v>0.28199999999999997</v>
      </c>
      <c r="T2088">
        <v>0.53300000000000003</v>
      </c>
      <c r="U2088">
        <v>0.23699999999999999</v>
      </c>
      <c r="V2088">
        <v>44</v>
      </c>
      <c r="W2088">
        <v>0</v>
      </c>
      <c r="X2088">
        <v>0</v>
      </c>
      <c r="Y2088">
        <v>-0.1</v>
      </c>
      <c r="Z2088">
        <v>0</v>
      </c>
      <c r="AA2088">
        <v>0</v>
      </c>
    </row>
    <row r="2089" spans="1:27" x14ac:dyDescent="0.25">
      <c r="A2089" t="s">
        <v>2806</v>
      </c>
      <c r="B2089" t="s">
        <v>2807</v>
      </c>
      <c r="C2089" t="s">
        <v>20874</v>
      </c>
      <c r="D2089">
        <v>1</v>
      </c>
      <c r="E2089">
        <v>1</v>
      </c>
      <c r="F2089">
        <v>0</v>
      </c>
      <c r="G2089">
        <v>0</v>
      </c>
      <c r="H2089">
        <v>0</v>
      </c>
      <c r="I2089">
        <v>0</v>
      </c>
      <c r="J2089">
        <v>0</v>
      </c>
      <c r="K2089">
        <v>0</v>
      </c>
      <c r="L2089">
        <v>0</v>
      </c>
      <c r="M2089">
        <v>0</v>
      </c>
      <c r="N2089">
        <v>0</v>
      </c>
      <c r="O2089">
        <v>0</v>
      </c>
      <c r="P2089">
        <v>0</v>
      </c>
      <c r="Q2089">
        <v>0.19</v>
      </c>
      <c r="R2089">
        <v>0.23100000000000001</v>
      </c>
      <c r="S2089">
        <v>0.31</v>
      </c>
      <c r="T2089">
        <v>0.54</v>
      </c>
      <c r="U2089">
        <v>0.23699999999999999</v>
      </c>
      <c r="V2089">
        <v>46</v>
      </c>
      <c r="W2089">
        <v>0</v>
      </c>
      <c r="X2089">
        <v>0</v>
      </c>
      <c r="Y2089">
        <v>-0.1</v>
      </c>
      <c r="Z2089">
        <v>0</v>
      </c>
      <c r="AA2089">
        <v>0</v>
      </c>
    </row>
    <row r="2090" spans="1:27" x14ac:dyDescent="0.25">
      <c r="A2090" t="s">
        <v>21175</v>
      </c>
      <c r="B2090" t="s">
        <v>21176</v>
      </c>
      <c r="C2090" t="s">
        <v>1</v>
      </c>
      <c r="D2090">
        <v>1</v>
      </c>
      <c r="E2090">
        <v>1</v>
      </c>
      <c r="F2090">
        <v>0</v>
      </c>
      <c r="G2090">
        <v>0</v>
      </c>
      <c r="H2090">
        <v>0</v>
      </c>
      <c r="I2090">
        <v>0</v>
      </c>
      <c r="J2090">
        <v>0</v>
      </c>
      <c r="K2090">
        <v>0</v>
      </c>
      <c r="L2090">
        <v>0</v>
      </c>
      <c r="M2090">
        <v>0</v>
      </c>
      <c r="N2090">
        <v>0</v>
      </c>
      <c r="O2090">
        <v>0</v>
      </c>
      <c r="P2090">
        <v>0</v>
      </c>
      <c r="Q2090">
        <v>0.21199999999999999</v>
      </c>
      <c r="R2090">
        <v>0.248</v>
      </c>
      <c r="S2090">
        <v>0.28899999999999998</v>
      </c>
      <c r="T2090">
        <v>0.53800000000000003</v>
      </c>
      <c r="U2090">
        <v>0.23699999999999999</v>
      </c>
      <c r="V2090">
        <v>44</v>
      </c>
      <c r="W2090">
        <v>0</v>
      </c>
      <c r="X2090">
        <v>0</v>
      </c>
      <c r="Y2090">
        <v>-0.1</v>
      </c>
      <c r="Z2090">
        <v>0</v>
      </c>
      <c r="AA2090">
        <v>0</v>
      </c>
    </row>
    <row r="2091" spans="1:27" x14ac:dyDescent="0.25">
      <c r="A2091" t="s">
        <v>2461</v>
      </c>
      <c r="B2091" t="s">
        <v>2462</v>
      </c>
      <c r="C2091" t="s">
        <v>20869</v>
      </c>
      <c r="D2091">
        <v>1</v>
      </c>
      <c r="E2091">
        <v>1</v>
      </c>
      <c r="F2091">
        <v>0</v>
      </c>
      <c r="G2091">
        <v>0</v>
      </c>
      <c r="H2091">
        <v>0</v>
      </c>
      <c r="I2091">
        <v>0</v>
      </c>
      <c r="J2091">
        <v>0</v>
      </c>
      <c r="K2091">
        <v>0</v>
      </c>
      <c r="L2091">
        <v>0</v>
      </c>
      <c r="M2091">
        <v>0</v>
      </c>
      <c r="N2091">
        <v>0</v>
      </c>
      <c r="O2091">
        <v>0</v>
      </c>
      <c r="P2091">
        <v>0</v>
      </c>
      <c r="Q2091">
        <v>0.219</v>
      </c>
      <c r="R2091">
        <v>0.24399999999999999</v>
      </c>
      <c r="S2091">
        <v>0.29799999999999999</v>
      </c>
      <c r="T2091">
        <v>0.54200000000000004</v>
      </c>
      <c r="U2091">
        <v>0.23699999999999999</v>
      </c>
      <c r="V2091">
        <v>40</v>
      </c>
      <c r="W2091">
        <v>0</v>
      </c>
      <c r="X2091">
        <v>0</v>
      </c>
      <c r="Y2091">
        <v>-0.1</v>
      </c>
      <c r="Z2091">
        <v>0</v>
      </c>
      <c r="AA2091">
        <v>0</v>
      </c>
    </row>
    <row r="2092" spans="1:27" x14ac:dyDescent="0.25">
      <c r="A2092" t="s">
        <v>21177</v>
      </c>
      <c r="B2092" t="s">
        <v>21178</v>
      </c>
      <c r="C2092" t="s">
        <v>1</v>
      </c>
      <c r="D2092">
        <v>1</v>
      </c>
      <c r="E2092">
        <v>1</v>
      </c>
      <c r="F2092">
        <v>0</v>
      </c>
      <c r="G2092">
        <v>0</v>
      </c>
      <c r="H2092">
        <v>0</v>
      </c>
      <c r="I2092">
        <v>0</v>
      </c>
      <c r="J2092">
        <v>0</v>
      </c>
      <c r="K2092">
        <v>0</v>
      </c>
      <c r="L2092">
        <v>0</v>
      </c>
      <c r="M2092">
        <v>0</v>
      </c>
      <c r="N2092">
        <v>0</v>
      </c>
      <c r="O2092">
        <v>0</v>
      </c>
      <c r="P2092">
        <v>0</v>
      </c>
      <c r="Q2092">
        <v>0.21099999999999999</v>
      </c>
      <c r="R2092">
        <v>0.26300000000000001</v>
      </c>
      <c r="S2092">
        <v>0.26200000000000001</v>
      </c>
      <c r="T2092">
        <v>0.52600000000000002</v>
      </c>
      <c r="U2092">
        <v>0.23699999999999999</v>
      </c>
      <c r="V2092">
        <v>44</v>
      </c>
      <c r="W2092">
        <v>0</v>
      </c>
      <c r="X2092">
        <v>0</v>
      </c>
      <c r="Y2092">
        <v>-0.1</v>
      </c>
      <c r="Z2092">
        <v>0</v>
      </c>
      <c r="AA2092">
        <v>0</v>
      </c>
    </row>
    <row r="2093" spans="1:27" x14ac:dyDescent="0.25">
      <c r="A2093" t="s">
        <v>2758</v>
      </c>
      <c r="B2093" t="s">
        <v>2759</v>
      </c>
      <c r="C2093" t="s">
        <v>20887</v>
      </c>
      <c r="D2093">
        <v>1</v>
      </c>
      <c r="E2093">
        <v>1</v>
      </c>
      <c r="F2093">
        <v>0</v>
      </c>
      <c r="G2093">
        <v>0</v>
      </c>
      <c r="H2093">
        <v>0</v>
      </c>
      <c r="I2093">
        <v>0</v>
      </c>
      <c r="J2093">
        <v>0</v>
      </c>
      <c r="K2093">
        <v>0</v>
      </c>
      <c r="L2093">
        <v>0</v>
      </c>
      <c r="M2093">
        <v>0</v>
      </c>
      <c r="N2093">
        <v>0</v>
      </c>
      <c r="O2093">
        <v>0</v>
      </c>
      <c r="P2093">
        <v>0</v>
      </c>
      <c r="Q2093">
        <v>0.19400000000000001</v>
      </c>
      <c r="R2093">
        <v>0.248</v>
      </c>
      <c r="S2093">
        <v>0.28499999999999998</v>
      </c>
      <c r="T2093">
        <v>0.53300000000000003</v>
      </c>
      <c r="U2093">
        <v>0.23699999999999999</v>
      </c>
      <c r="V2093">
        <v>45</v>
      </c>
      <c r="W2093">
        <v>0</v>
      </c>
      <c r="X2093">
        <v>0</v>
      </c>
      <c r="Y2093">
        <v>-0.1</v>
      </c>
      <c r="Z2093">
        <v>0</v>
      </c>
      <c r="AA2093">
        <v>0</v>
      </c>
    </row>
    <row r="2094" spans="1:27" x14ac:dyDescent="0.25">
      <c r="A2094" t="s">
        <v>2770</v>
      </c>
      <c r="B2094" t="s">
        <v>2771</v>
      </c>
      <c r="C2094" t="s">
        <v>20895</v>
      </c>
      <c r="D2094">
        <v>1</v>
      </c>
      <c r="E2094">
        <v>1</v>
      </c>
      <c r="F2094">
        <v>0</v>
      </c>
      <c r="G2094">
        <v>0</v>
      </c>
      <c r="H2094">
        <v>0</v>
      </c>
      <c r="I2094">
        <v>0</v>
      </c>
      <c r="J2094">
        <v>0</v>
      </c>
      <c r="K2094">
        <v>0</v>
      </c>
      <c r="L2094">
        <v>0</v>
      </c>
      <c r="M2094">
        <v>0</v>
      </c>
      <c r="N2094">
        <v>0</v>
      </c>
      <c r="O2094">
        <v>0</v>
      </c>
      <c r="P2094">
        <v>0</v>
      </c>
      <c r="Q2094">
        <v>0.21</v>
      </c>
      <c r="R2094">
        <v>0.25600000000000001</v>
      </c>
      <c r="S2094">
        <v>0.27600000000000002</v>
      </c>
      <c r="T2094">
        <v>0.53100000000000003</v>
      </c>
      <c r="U2094">
        <v>0.23699999999999999</v>
      </c>
      <c r="V2094">
        <v>48</v>
      </c>
      <c r="W2094">
        <v>0</v>
      </c>
      <c r="X2094">
        <v>0</v>
      </c>
      <c r="Y2094">
        <v>-0.1</v>
      </c>
      <c r="Z2094">
        <v>0</v>
      </c>
      <c r="AA2094">
        <v>0</v>
      </c>
    </row>
    <row r="2095" spans="1:27" x14ac:dyDescent="0.25">
      <c r="A2095" t="s">
        <v>2027</v>
      </c>
      <c r="B2095" t="s">
        <v>2028</v>
      </c>
      <c r="C2095" t="s">
        <v>20883</v>
      </c>
      <c r="D2095">
        <v>1</v>
      </c>
      <c r="E2095">
        <v>1</v>
      </c>
      <c r="F2095">
        <v>0</v>
      </c>
      <c r="G2095">
        <v>0</v>
      </c>
      <c r="H2095">
        <v>0</v>
      </c>
      <c r="I2095">
        <v>0</v>
      </c>
      <c r="J2095">
        <v>0</v>
      </c>
      <c r="K2095">
        <v>0</v>
      </c>
      <c r="L2095">
        <v>0</v>
      </c>
      <c r="M2095">
        <v>0</v>
      </c>
      <c r="N2095">
        <v>0</v>
      </c>
      <c r="O2095">
        <v>0</v>
      </c>
      <c r="P2095">
        <v>0</v>
      </c>
      <c r="Q2095">
        <v>0.21299999999999999</v>
      </c>
      <c r="R2095">
        <v>0.252</v>
      </c>
      <c r="S2095">
        <v>0.28100000000000003</v>
      </c>
      <c r="T2095">
        <v>0.53400000000000003</v>
      </c>
      <c r="U2095">
        <v>0.23699999999999999</v>
      </c>
      <c r="V2095">
        <v>43</v>
      </c>
      <c r="W2095">
        <v>0</v>
      </c>
      <c r="X2095">
        <v>0</v>
      </c>
      <c r="Y2095">
        <v>-0.1</v>
      </c>
      <c r="Z2095">
        <v>0</v>
      </c>
      <c r="AA2095">
        <v>0</v>
      </c>
    </row>
    <row r="2096" spans="1:27" x14ac:dyDescent="0.25">
      <c r="A2096" t="s">
        <v>21179</v>
      </c>
      <c r="B2096" t="s">
        <v>21180</v>
      </c>
      <c r="C2096" t="s">
        <v>1</v>
      </c>
      <c r="D2096">
        <v>1</v>
      </c>
      <c r="E2096">
        <v>1</v>
      </c>
      <c r="F2096">
        <v>0</v>
      </c>
      <c r="G2096">
        <v>0</v>
      </c>
      <c r="H2096">
        <v>0</v>
      </c>
      <c r="I2096">
        <v>0</v>
      </c>
      <c r="J2096">
        <v>0</v>
      </c>
      <c r="K2096">
        <v>0</v>
      </c>
      <c r="L2096">
        <v>0</v>
      </c>
      <c r="M2096">
        <v>0</v>
      </c>
      <c r="N2096">
        <v>0</v>
      </c>
      <c r="O2096">
        <v>0</v>
      </c>
      <c r="P2096">
        <v>0</v>
      </c>
      <c r="Q2096">
        <v>0.20200000000000001</v>
      </c>
      <c r="R2096">
        <v>0.24</v>
      </c>
      <c r="S2096">
        <v>0.30499999999999999</v>
      </c>
      <c r="T2096">
        <v>0.54500000000000004</v>
      </c>
      <c r="U2096">
        <v>0.23699999999999999</v>
      </c>
      <c r="V2096">
        <v>44</v>
      </c>
      <c r="W2096">
        <v>0</v>
      </c>
      <c r="X2096">
        <v>0</v>
      </c>
      <c r="Y2096">
        <v>-0.1</v>
      </c>
      <c r="Z2096">
        <v>0</v>
      </c>
      <c r="AA2096">
        <v>0</v>
      </c>
    </row>
    <row r="2097" spans="1:27" x14ac:dyDescent="0.25">
      <c r="A2097" t="s">
        <v>21181</v>
      </c>
      <c r="B2097" t="s">
        <v>21182</v>
      </c>
      <c r="C2097" t="s">
        <v>20878</v>
      </c>
      <c r="D2097">
        <v>1</v>
      </c>
      <c r="E2097">
        <v>1</v>
      </c>
      <c r="F2097">
        <v>0</v>
      </c>
      <c r="G2097">
        <v>0</v>
      </c>
      <c r="H2097">
        <v>0</v>
      </c>
      <c r="I2097">
        <v>0</v>
      </c>
      <c r="J2097">
        <v>0</v>
      </c>
      <c r="K2097">
        <v>0</v>
      </c>
      <c r="L2097">
        <v>0</v>
      </c>
      <c r="M2097">
        <v>0</v>
      </c>
      <c r="N2097">
        <v>0</v>
      </c>
      <c r="O2097">
        <v>0</v>
      </c>
      <c r="P2097">
        <v>0</v>
      </c>
      <c r="Q2097">
        <v>0.20200000000000001</v>
      </c>
      <c r="R2097">
        <v>0.252</v>
      </c>
      <c r="S2097">
        <v>0.27900000000000003</v>
      </c>
      <c r="T2097">
        <v>0.53100000000000003</v>
      </c>
      <c r="U2097">
        <v>0.23699999999999999</v>
      </c>
      <c r="V2097">
        <v>43</v>
      </c>
      <c r="W2097">
        <v>0</v>
      </c>
      <c r="X2097">
        <v>0</v>
      </c>
      <c r="Y2097">
        <v>-0.1</v>
      </c>
      <c r="Z2097">
        <v>0</v>
      </c>
      <c r="AA2097">
        <v>0</v>
      </c>
    </row>
    <row r="2098" spans="1:27" x14ac:dyDescent="0.25">
      <c r="A2098" t="s">
        <v>2019</v>
      </c>
      <c r="B2098" t="s">
        <v>2020</v>
      </c>
      <c r="C2098" t="s">
        <v>20892</v>
      </c>
      <c r="D2098">
        <v>1</v>
      </c>
      <c r="E2098">
        <v>1</v>
      </c>
      <c r="F2098">
        <v>0</v>
      </c>
      <c r="G2098">
        <v>0</v>
      </c>
      <c r="H2098">
        <v>0</v>
      </c>
      <c r="I2098">
        <v>0</v>
      </c>
      <c r="J2098">
        <v>0</v>
      </c>
      <c r="K2098">
        <v>0</v>
      </c>
      <c r="L2098">
        <v>0</v>
      </c>
      <c r="M2098">
        <v>0</v>
      </c>
      <c r="N2098">
        <v>0</v>
      </c>
      <c r="O2098">
        <v>0</v>
      </c>
      <c r="P2098">
        <v>0</v>
      </c>
      <c r="Q2098">
        <v>0.21199999999999999</v>
      </c>
      <c r="R2098">
        <v>0.249</v>
      </c>
      <c r="S2098">
        <v>0.28599999999999998</v>
      </c>
      <c r="T2098">
        <v>0.53600000000000003</v>
      </c>
      <c r="U2098">
        <v>0.23699999999999999</v>
      </c>
      <c r="V2098">
        <v>44</v>
      </c>
      <c r="W2098">
        <v>0</v>
      </c>
      <c r="X2098">
        <v>0</v>
      </c>
      <c r="Y2098">
        <v>-0.1</v>
      </c>
      <c r="Z2098">
        <v>0</v>
      </c>
      <c r="AA2098">
        <v>0</v>
      </c>
    </row>
    <row r="2099" spans="1:27" x14ac:dyDescent="0.25">
      <c r="A2099" t="s">
        <v>2539</v>
      </c>
      <c r="B2099" t="s">
        <v>2540</v>
      </c>
      <c r="C2099" t="s">
        <v>20879</v>
      </c>
      <c r="D2099">
        <v>1</v>
      </c>
      <c r="E2099">
        <v>1</v>
      </c>
      <c r="F2099">
        <v>0</v>
      </c>
      <c r="G2099">
        <v>0</v>
      </c>
      <c r="H2099">
        <v>0</v>
      </c>
      <c r="I2099">
        <v>0</v>
      </c>
      <c r="J2099">
        <v>0</v>
      </c>
      <c r="K2099">
        <v>0</v>
      </c>
      <c r="L2099">
        <v>0</v>
      </c>
      <c r="M2099">
        <v>0</v>
      </c>
      <c r="N2099">
        <v>0</v>
      </c>
      <c r="O2099">
        <v>0</v>
      </c>
      <c r="P2099">
        <v>0</v>
      </c>
      <c r="Q2099">
        <v>0.223</v>
      </c>
      <c r="R2099">
        <v>0.25600000000000001</v>
      </c>
      <c r="S2099">
        <v>0.27800000000000002</v>
      </c>
      <c r="T2099">
        <v>0.53400000000000003</v>
      </c>
      <c r="U2099">
        <v>0.23699999999999999</v>
      </c>
      <c r="V2099">
        <v>27</v>
      </c>
      <c r="W2099">
        <v>0</v>
      </c>
      <c r="X2099">
        <v>0</v>
      </c>
      <c r="Y2099">
        <v>-0.1</v>
      </c>
      <c r="Z2099">
        <v>0</v>
      </c>
      <c r="AA2099">
        <v>0</v>
      </c>
    </row>
    <row r="2100" spans="1:27" x14ac:dyDescent="0.25">
      <c r="A2100" t="s">
        <v>1888</v>
      </c>
      <c r="B2100" t="s">
        <v>1889</v>
      </c>
      <c r="C2100" t="s">
        <v>20891</v>
      </c>
      <c r="D2100">
        <v>1</v>
      </c>
      <c r="E2100">
        <v>1</v>
      </c>
      <c r="F2100">
        <v>0</v>
      </c>
      <c r="G2100">
        <v>0</v>
      </c>
      <c r="H2100">
        <v>0</v>
      </c>
      <c r="I2100">
        <v>0</v>
      </c>
      <c r="J2100">
        <v>0</v>
      </c>
      <c r="K2100">
        <v>0</v>
      </c>
      <c r="L2100">
        <v>0</v>
      </c>
      <c r="M2100">
        <v>0</v>
      </c>
      <c r="N2100">
        <v>0</v>
      </c>
      <c r="O2100">
        <v>0</v>
      </c>
      <c r="P2100">
        <v>0</v>
      </c>
      <c r="Q2100">
        <v>0.20599999999999999</v>
      </c>
      <c r="R2100">
        <v>0.24399999999999999</v>
      </c>
      <c r="S2100">
        <v>0.29199999999999998</v>
      </c>
      <c r="T2100">
        <v>0.53700000000000003</v>
      </c>
      <c r="U2100">
        <v>0.23699999999999999</v>
      </c>
      <c r="V2100">
        <v>49</v>
      </c>
      <c r="W2100">
        <v>0</v>
      </c>
      <c r="X2100">
        <v>0</v>
      </c>
      <c r="Y2100">
        <v>-0.1</v>
      </c>
      <c r="Z2100">
        <v>0</v>
      </c>
      <c r="AA2100">
        <v>0</v>
      </c>
    </row>
    <row r="2101" spans="1:27" x14ac:dyDescent="0.25">
      <c r="A2101" t="s">
        <v>3071</v>
      </c>
      <c r="B2101" t="s">
        <v>3072</v>
      </c>
      <c r="C2101" t="s">
        <v>20885</v>
      </c>
      <c r="D2101">
        <v>1</v>
      </c>
      <c r="E2101">
        <v>1</v>
      </c>
      <c r="F2101">
        <v>0</v>
      </c>
      <c r="G2101">
        <v>0</v>
      </c>
      <c r="H2101">
        <v>0</v>
      </c>
      <c r="I2101">
        <v>0</v>
      </c>
      <c r="J2101">
        <v>0</v>
      </c>
      <c r="K2101">
        <v>0</v>
      </c>
      <c r="L2101">
        <v>0</v>
      </c>
      <c r="M2101">
        <v>0</v>
      </c>
      <c r="N2101">
        <v>0</v>
      </c>
      <c r="O2101">
        <v>0</v>
      </c>
      <c r="P2101">
        <v>0</v>
      </c>
      <c r="Q2101">
        <v>0.20100000000000001</v>
      </c>
      <c r="R2101">
        <v>0.249</v>
      </c>
      <c r="S2101">
        <v>0.28299999999999997</v>
      </c>
      <c r="T2101">
        <v>0.53200000000000003</v>
      </c>
      <c r="U2101">
        <v>0.23699999999999999</v>
      </c>
      <c r="V2101">
        <v>46</v>
      </c>
      <c r="W2101">
        <v>0</v>
      </c>
      <c r="X2101">
        <v>0</v>
      </c>
      <c r="Y2101">
        <v>-0.1</v>
      </c>
      <c r="Z2101">
        <v>0</v>
      </c>
      <c r="AA2101">
        <v>0</v>
      </c>
    </row>
    <row r="2102" spans="1:27" x14ac:dyDescent="0.25">
      <c r="A2102" t="s">
        <v>21183</v>
      </c>
      <c r="B2102" t="s">
        <v>21184</v>
      </c>
      <c r="C2102" t="s">
        <v>20877</v>
      </c>
      <c r="D2102">
        <v>1</v>
      </c>
      <c r="E2102">
        <v>1</v>
      </c>
      <c r="F2102">
        <v>0</v>
      </c>
      <c r="G2102">
        <v>0</v>
      </c>
      <c r="H2102">
        <v>0</v>
      </c>
      <c r="I2102">
        <v>0</v>
      </c>
      <c r="J2102">
        <v>0</v>
      </c>
      <c r="K2102">
        <v>0</v>
      </c>
      <c r="L2102">
        <v>0</v>
      </c>
      <c r="M2102">
        <v>0</v>
      </c>
      <c r="N2102">
        <v>0</v>
      </c>
      <c r="O2102">
        <v>0</v>
      </c>
      <c r="P2102">
        <v>0</v>
      </c>
      <c r="Q2102">
        <v>0.19400000000000001</v>
      </c>
      <c r="R2102">
        <v>0.24199999999999999</v>
      </c>
      <c r="S2102">
        <v>0.28999999999999998</v>
      </c>
      <c r="T2102">
        <v>0.53300000000000003</v>
      </c>
      <c r="U2102">
        <v>0.23699999999999999</v>
      </c>
      <c r="V2102">
        <v>51</v>
      </c>
      <c r="W2102">
        <v>0</v>
      </c>
      <c r="X2102">
        <v>0</v>
      </c>
      <c r="Y2102">
        <v>-0.1</v>
      </c>
      <c r="Z2102">
        <v>0</v>
      </c>
      <c r="AA2102">
        <v>0</v>
      </c>
    </row>
    <row r="2103" spans="1:27" x14ac:dyDescent="0.25">
      <c r="A2103" t="s">
        <v>3164</v>
      </c>
      <c r="B2103" t="s">
        <v>3165</v>
      </c>
      <c r="C2103" t="s">
        <v>20870</v>
      </c>
      <c r="D2103">
        <v>1</v>
      </c>
      <c r="E2103">
        <v>1</v>
      </c>
      <c r="F2103">
        <v>0</v>
      </c>
      <c r="G2103">
        <v>0</v>
      </c>
      <c r="H2103">
        <v>0</v>
      </c>
      <c r="I2103">
        <v>0</v>
      </c>
      <c r="J2103">
        <v>0</v>
      </c>
      <c r="K2103">
        <v>0</v>
      </c>
      <c r="L2103">
        <v>0</v>
      </c>
      <c r="M2103">
        <v>0</v>
      </c>
      <c r="N2103">
        <v>0</v>
      </c>
      <c r="O2103">
        <v>0</v>
      </c>
      <c r="P2103">
        <v>0</v>
      </c>
      <c r="Q2103">
        <v>0.20200000000000001</v>
      </c>
      <c r="R2103">
        <v>0.25800000000000001</v>
      </c>
      <c r="S2103">
        <v>0.26900000000000002</v>
      </c>
      <c r="T2103">
        <v>0.52700000000000002</v>
      </c>
      <c r="U2103">
        <v>0.23599999999999999</v>
      </c>
      <c r="V2103">
        <v>42</v>
      </c>
      <c r="W2103">
        <v>0</v>
      </c>
      <c r="X2103">
        <v>0</v>
      </c>
      <c r="Y2103">
        <v>-0.1</v>
      </c>
      <c r="Z2103">
        <v>0</v>
      </c>
      <c r="AA2103">
        <v>0</v>
      </c>
    </row>
    <row r="2104" spans="1:27" x14ac:dyDescent="0.25">
      <c r="A2104" t="s">
        <v>21185</v>
      </c>
      <c r="B2104" t="s">
        <v>21186</v>
      </c>
      <c r="C2104" t="s">
        <v>1</v>
      </c>
      <c r="D2104">
        <v>1</v>
      </c>
      <c r="E2104">
        <v>1</v>
      </c>
      <c r="F2104">
        <v>0</v>
      </c>
      <c r="G2104">
        <v>0</v>
      </c>
      <c r="H2104">
        <v>0</v>
      </c>
      <c r="I2104">
        <v>0</v>
      </c>
      <c r="J2104">
        <v>0</v>
      </c>
      <c r="K2104">
        <v>0</v>
      </c>
      <c r="L2104">
        <v>0</v>
      </c>
      <c r="M2104">
        <v>0</v>
      </c>
      <c r="N2104">
        <v>0</v>
      </c>
      <c r="O2104">
        <v>0</v>
      </c>
      <c r="P2104">
        <v>0</v>
      </c>
      <c r="Q2104">
        <v>0.21199999999999999</v>
      </c>
      <c r="R2104">
        <v>0.251</v>
      </c>
      <c r="S2104">
        <v>0.28199999999999997</v>
      </c>
      <c r="T2104">
        <v>0.53400000000000003</v>
      </c>
      <c r="U2104">
        <v>0.23599999999999999</v>
      </c>
      <c r="V2104">
        <v>44</v>
      </c>
      <c r="W2104">
        <v>0</v>
      </c>
      <c r="X2104">
        <v>0</v>
      </c>
      <c r="Y2104">
        <v>-0.1</v>
      </c>
      <c r="Z2104">
        <v>0</v>
      </c>
      <c r="AA2104">
        <v>0</v>
      </c>
    </row>
    <row r="2105" spans="1:27" x14ac:dyDescent="0.25">
      <c r="A2105" t="s">
        <v>1892</v>
      </c>
      <c r="B2105" t="s">
        <v>1893</v>
      </c>
      <c r="C2105" t="s">
        <v>20881</v>
      </c>
      <c r="D2105">
        <v>1</v>
      </c>
      <c r="E2105">
        <v>1</v>
      </c>
      <c r="F2105">
        <v>0</v>
      </c>
      <c r="G2105">
        <v>0</v>
      </c>
      <c r="H2105">
        <v>0</v>
      </c>
      <c r="I2105">
        <v>0</v>
      </c>
      <c r="J2105">
        <v>0</v>
      </c>
      <c r="K2105">
        <v>0</v>
      </c>
      <c r="L2105">
        <v>0</v>
      </c>
      <c r="M2105">
        <v>0</v>
      </c>
      <c r="N2105">
        <v>0</v>
      </c>
      <c r="O2105">
        <v>0</v>
      </c>
      <c r="P2105">
        <v>0</v>
      </c>
      <c r="Q2105">
        <v>0.20699999999999999</v>
      </c>
      <c r="R2105">
        <v>0.26</v>
      </c>
      <c r="S2105">
        <v>0.26500000000000001</v>
      </c>
      <c r="T2105">
        <v>0.52500000000000002</v>
      </c>
      <c r="U2105">
        <v>0.23599999999999999</v>
      </c>
      <c r="V2105">
        <v>39</v>
      </c>
      <c r="W2105">
        <v>0</v>
      </c>
      <c r="X2105">
        <v>0</v>
      </c>
      <c r="Y2105">
        <v>-0.1</v>
      </c>
      <c r="Z2105">
        <v>0</v>
      </c>
      <c r="AA2105">
        <v>0</v>
      </c>
    </row>
    <row r="2106" spans="1:27" x14ac:dyDescent="0.25">
      <c r="A2106" t="s">
        <v>2157</v>
      </c>
      <c r="B2106" t="s">
        <v>2158</v>
      </c>
      <c r="C2106" t="s">
        <v>20882</v>
      </c>
      <c r="D2106">
        <v>1</v>
      </c>
      <c r="E2106">
        <v>1</v>
      </c>
      <c r="F2106">
        <v>0</v>
      </c>
      <c r="G2106">
        <v>0</v>
      </c>
      <c r="H2106">
        <v>0</v>
      </c>
      <c r="I2106">
        <v>0</v>
      </c>
      <c r="J2106">
        <v>0</v>
      </c>
      <c r="K2106">
        <v>0</v>
      </c>
      <c r="L2106">
        <v>0</v>
      </c>
      <c r="M2106">
        <v>0</v>
      </c>
      <c r="N2106">
        <v>0</v>
      </c>
      <c r="O2106">
        <v>0</v>
      </c>
      <c r="P2106">
        <v>0</v>
      </c>
      <c r="Q2106">
        <v>0.187</v>
      </c>
      <c r="R2106">
        <v>0.23799999999999999</v>
      </c>
      <c r="S2106">
        <v>0.29499999999999998</v>
      </c>
      <c r="T2106">
        <v>0.53300000000000003</v>
      </c>
      <c r="U2106">
        <v>0.23599999999999999</v>
      </c>
      <c r="V2106">
        <v>42</v>
      </c>
      <c r="W2106">
        <v>0</v>
      </c>
      <c r="X2106">
        <v>0</v>
      </c>
      <c r="Y2106">
        <v>-0.1</v>
      </c>
      <c r="Z2106">
        <v>0</v>
      </c>
      <c r="AA2106">
        <v>0</v>
      </c>
    </row>
    <row r="2107" spans="1:27" x14ac:dyDescent="0.25">
      <c r="A2107" t="s">
        <v>21187</v>
      </c>
      <c r="B2107" t="s">
        <v>3119</v>
      </c>
      <c r="C2107" t="s">
        <v>1</v>
      </c>
      <c r="D2107">
        <v>1</v>
      </c>
      <c r="E2107">
        <v>1</v>
      </c>
      <c r="F2107">
        <v>0</v>
      </c>
      <c r="G2107">
        <v>0</v>
      </c>
      <c r="H2107">
        <v>0</v>
      </c>
      <c r="I2107">
        <v>0</v>
      </c>
      <c r="J2107">
        <v>0</v>
      </c>
      <c r="K2107">
        <v>0</v>
      </c>
      <c r="L2107">
        <v>0</v>
      </c>
      <c r="M2107">
        <v>0</v>
      </c>
      <c r="N2107">
        <v>0</v>
      </c>
      <c r="O2107">
        <v>0</v>
      </c>
      <c r="P2107">
        <v>0</v>
      </c>
      <c r="Q2107">
        <v>0.21299999999999999</v>
      </c>
      <c r="R2107">
        <v>0.254</v>
      </c>
      <c r="S2107">
        <v>0.27700000000000002</v>
      </c>
      <c r="T2107">
        <v>0.53100000000000003</v>
      </c>
      <c r="U2107">
        <v>0.23599999999999999</v>
      </c>
      <c r="V2107">
        <v>44</v>
      </c>
      <c r="W2107">
        <v>0</v>
      </c>
      <c r="X2107">
        <v>0</v>
      </c>
      <c r="Y2107">
        <v>-0.1</v>
      </c>
      <c r="Z2107">
        <v>0</v>
      </c>
      <c r="AA2107">
        <v>0</v>
      </c>
    </row>
    <row r="2108" spans="1:27" x14ac:dyDescent="0.25">
      <c r="A2108" t="s">
        <v>1523</v>
      </c>
      <c r="B2108" t="s">
        <v>1524</v>
      </c>
      <c r="C2108" t="s">
        <v>20888</v>
      </c>
      <c r="D2108">
        <v>1</v>
      </c>
      <c r="E2108">
        <v>1</v>
      </c>
      <c r="F2108">
        <v>0</v>
      </c>
      <c r="G2108">
        <v>0</v>
      </c>
      <c r="H2108">
        <v>0</v>
      </c>
      <c r="I2108">
        <v>0</v>
      </c>
      <c r="J2108">
        <v>0</v>
      </c>
      <c r="K2108">
        <v>0</v>
      </c>
      <c r="L2108">
        <v>0</v>
      </c>
      <c r="M2108">
        <v>0</v>
      </c>
      <c r="N2108">
        <v>0</v>
      </c>
      <c r="O2108">
        <v>0</v>
      </c>
      <c r="P2108">
        <v>0</v>
      </c>
      <c r="Q2108">
        <v>0.20799999999999999</v>
      </c>
      <c r="R2108">
        <v>0.254</v>
      </c>
      <c r="S2108">
        <v>0.27500000000000002</v>
      </c>
      <c r="T2108">
        <v>0.52900000000000003</v>
      </c>
      <c r="U2108">
        <v>0.23599999999999999</v>
      </c>
      <c r="V2108">
        <v>43</v>
      </c>
      <c r="W2108">
        <v>0</v>
      </c>
      <c r="X2108">
        <v>0</v>
      </c>
      <c r="Y2108">
        <v>-0.1</v>
      </c>
      <c r="Z2108">
        <v>0</v>
      </c>
      <c r="AA2108">
        <v>0</v>
      </c>
    </row>
    <row r="2109" spans="1:27" x14ac:dyDescent="0.25">
      <c r="A2109" t="s">
        <v>21188</v>
      </c>
      <c r="B2109" t="s">
        <v>21189</v>
      </c>
      <c r="C2109" t="s">
        <v>20881</v>
      </c>
      <c r="D2109">
        <v>1</v>
      </c>
      <c r="E2109">
        <v>1</v>
      </c>
      <c r="F2109">
        <v>0</v>
      </c>
      <c r="G2109">
        <v>0</v>
      </c>
      <c r="H2109">
        <v>0</v>
      </c>
      <c r="I2109">
        <v>0</v>
      </c>
      <c r="J2109">
        <v>0</v>
      </c>
      <c r="K2109">
        <v>0</v>
      </c>
      <c r="L2109">
        <v>0</v>
      </c>
      <c r="M2109">
        <v>0</v>
      </c>
      <c r="N2109">
        <v>0</v>
      </c>
      <c r="O2109">
        <v>0</v>
      </c>
      <c r="P2109">
        <v>0</v>
      </c>
      <c r="Q2109">
        <v>0.20799999999999999</v>
      </c>
      <c r="R2109">
        <v>0.25600000000000001</v>
      </c>
      <c r="S2109">
        <v>0.27200000000000002</v>
      </c>
      <c r="T2109">
        <v>0.52800000000000002</v>
      </c>
      <c r="U2109">
        <v>0.23599999999999999</v>
      </c>
      <c r="V2109">
        <v>39</v>
      </c>
      <c r="W2109">
        <v>0</v>
      </c>
      <c r="X2109">
        <v>0</v>
      </c>
      <c r="Y2109">
        <v>-0.1</v>
      </c>
      <c r="Z2109">
        <v>0</v>
      </c>
      <c r="AA2109">
        <v>0</v>
      </c>
    </row>
    <row r="2110" spans="1:27" x14ac:dyDescent="0.25">
      <c r="A2110" t="s">
        <v>2525</v>
      </c>
      <c r="B2110" t="s">
        <v>2526</v>
      </c>
      <c r="C2110" t="s">
        <v>20874</v>
      </c>
      <c r="D2110">
        <v>1</v>
      </c>
      <c r="E2110">
        <v>1</v>
      </c>
      <c r="F2110">
        <v>0</v>
      </c>
      <c r="G2110">
        <v>0</v>
      </c>
      <c r="H2110">
        <v>0</v>
      </c>
      <c r="I2110">
        <v>0</v>
      </c>
      <c r="J2110">
        <v>0</v>
      </c>
      <c r="K2110">
        <v>0</v>
      </c>
      <c r="L2110">
        <v>0</v>
      </c>
      <c r="M2110">
        <v>0</v>
      </c>
      <c r="N2110">
        <v>0</v>
      </c>
      <c r="O2110">
        <v>0</v>
      </c>
      <c r="P2110">
        <v>0</v>
      </c>
      <c r="Q2110">
        <v>0.20599999999999999</v>
      </c>
      <c r="R2110">
        <v>0.247</v>
      </c>
      <c r="S2110">
        <v>0.28599999999999998</v>
      </c>
      <c r="T2110">
        <v>0.53300000000000003</v>
      </c>
      <c r="U2110">
        <v>0.23599999999999999</v>
      </c>
      <c r="V2110">
        <v>45</v>
      </c>
      <c r="W2110">
        <v>0</v>
      </c>
      <c r="X2110">
        <v>0</v>
      </c>
      <c r="Y2110">
        <v>-0.1</v>
      </c>
      <c r="Z2110">
        <v>0</v>
      </c>
      <c r="AA2110">
        <v>0</v>
      </c>
    </row>
    <row r="2111" spans="1:27" x14ac:dyDescent="0.25">
      <c r="A2111" t="s">
        <v>3436</v>
      </c>
      <c r="B2111" t="s">
        <v>3437</v>
      </c>
      <c r="C2111" t="s">
        <v>20877</v>
      </c>
      <c r="D2111">
        <v>1</v>
      </c>
      <c r="E2111">
        <v>1</v>
      </c>
      <c r="F2111">
        <v>0</v>
      </c>
      <c r="G2111">
        <v>0</v>
      </c>
      <c r="H2111">
        <v>0</v>
      </c>
      <c r="I2111">
        <v>0</v>
      </c>
      <c r="J2111">
        <v>0</v>
      </c>
      <c r="K2111">
        <v>0</v>
      </c>
      <c r="L2111">
        <v>0</v>
      </c>
      <c r="M2111">
        <v>0</v>
      </c>
      <c r="N2111">
        <v>0</v>
      </c>
      <c r="O2111">
        <v>0</v>
      </c>
      <c r="P2111">
        <v>0</v>
      </c>
      <c r="Q2111">
        <v>0.19600000000000001</v>
      </c>
      <c r="R2111">
        <v>0.252</v>
      </c>
      <c r="S2111">
        <v>0.27400000000000002</v>
      </c>
      <c r="T2111">
        <v>0.52600000000000002</v>
      </c>
      <c r="U2111">
        <v>0.23599999999999999</v>
      </c>
      <c r="V2111">
        <v>51</v>
      </c>
      <c r="W2111">
        <v>0</v>
      </c>
      <c r="X2111">
        <v>0</v>
      </c>
      <c r="Y2111">
        <v>-0.1</v>
      </c>
      <c r="Z2111">
        <v>0</v>
      </c>
      <c r="AA2111">
        <v>0</v>
      </c>
    </row>
    <row r="2112" spans="1:27" x14ac:dyDescent="0.25">
      <c r="A2112" t="s">
        <v>3053</v>
      </c>
      <c r="B2112" t="s">
        <v>3054</v>
      </c>
      <c r="C2112" t="s">
        <v>20880</v>
      </c>
      <c r="D2112">
        <v>1</v>
      </c>
      <c r="E2112">
        <v>1</v>
      </c>
      <c r="F2112">
        <v>0</v>
      </c>
      <c r="G2112">
        <v>0</v>
      </c>
      <c r="H2112">
        <v>0</v>
      </c>
      <c r="I2112">
        <v>0</v>
      </c>
      <c r="J2112">
        <v>0</v>
      </c>
      <c r="K2112">
        <v>0</v>
      </c>
      <c r="L2112">
        <v>0</v>
      </c>
      <c r="M2112">
        <v>0</v>
      </c>
      <c r="N2112">
        <v>0</v>
      </c>
      <c r="O2112">
        <v>0</v>
      </c>
      <c r="P2112">
        <v>0</v>
      </c>
      <c r="Q2112">
        <v>0.217</v>
      </c>
      <c r="R2112">
        <v>0.25700000000000001</v>
      </c>
      <c r="S2112">
        <v>0.27300000000000002</v>
      </c>
      <c r="T2112">
        <v>0.53</v>
      </c>
      <c r="U2112">
        <v>0.23599999999999999</v>
      </c>
      <c r="V2112">
        <v>38</v>
      </c>
      <c r="W2112">
        <v>0</v>
      </c>
      <c r="X2112">
        <v>0</v>
      </c>
      <c r="Y2112">
        <v>-0.1</v>
      </c>
      <c r="Z2112">
        <v>0</v>
      </c>
      <c r="AA2112">
        <v>0</v>
      </c>
    </row>
    <row r="2113" spans="1:27" x14ac:dyDescent="0.25">
      <c r="A2113" t="s">
        <v>1884</v>
      </c>
      <c r="B2113" t="s">
        <v>1885</v>
      </c>
      <c r="C2113" t="s">
        <v>20890</v>
      </c>
      <c r="D2113">
        <v>1</v>
      </c>
      <c r="E2113">
        <v>1</v>
      </c>
      <c r="F2113">
        <v>0</v>
      </c>
      <c r="G2113">
        <v>0</v>
      </c>
      <c r="H2113">
        <v>0</v>
      </c>
      <c r="I2113">
        <v>0</v>
      </c>
      <c r="J2113">
        <v>0</v>
      </c>
      <c r="K2113">
        <v>0</v>
      </c>
      <c r="L2113">
        <v>0</v>
      </c>
      <c r="M2113">
        <v>0</v>
      </c>
      <c r="N2113">
        <v>0</v>
      </c>
      <c r="O2113">
        <v>0</v>
      </c>
      <c r="P2113">
        <v>0</v>
      </c>
      <c r="Q2113">
        <v>0.19700000000000001</v>
      </c>
      <c r="R2113">
        <v>0.26300000000000001</v>
      </c>
      <c r="S2113">
        <v>0.25600000000000001</v>
      </c>
      <c r="T2113">
        <v>0.51900000000000002</v>
      </c>
      <c r="U2113">
        <v>0.23599999999999999</v>
      </c>
      <c r="V2113">
        <v>49</v>
      </c>
      <c r="W2113">
        <v>0</v>
      </c>
      <c r="X2113">
        <v>0</v>
      </c>
      <c r="Y2113">
        <v>-0.1</v>
      </c>
      <c r="Z2113">
        <v>0</v>
      </c>
      <c r="AA2113">
        <v>0</v>
      </c>
    </row>
    <row r="2114" spans="1:27" x14ac:dyDescent="0.25">
      <c r="A2114" t="s">
        <v>2314</v>
      </c>
      <c r="B2114" t="s">
        <v>2315</v>
      </c>
      <c r="C2114" t="s">
        <v>20893</v>
      </c>
      <c r="D2114">
        <v>1</v>
      </c>
      <c r="E2114">
        <v>1</v>
      </c>
      <c r="F2114">
        <v>0</v>
      </c>
      <c r="G2114">
        <v>0</v>
      </c>
      <c r="H2114">
        <v>0</v>
      </c>
      <c r="I2114">
        <v>0</v>
      </c>
      <c r="J2114">
        <v>0</v>
      </c>
      <c r="K2114">
        <v>0</v>
      </c>
      <c r="L2114">
        <v>0</v>
      </c>
      <c r="M2114">
        <v>0</v>
      </c>
      <c r="N2114">
        <v>0</v>
      </c>
      <c r="O2114">
        <v>0</v>
      </c>
      <c r="P2114">
        <v>0</v>
      </c>
      <c r="Q2114">
        <v>0.193</v>
      </c>
      <c r="R2114">
        <v>0.24299999999999999</v>
      </c>
      <c r="S2114">
        <v>0.28699999999999998</v>
      </c>
      <c r="T2114">
        <v>0.53100000000000003</v>
      </c>
      <c r="U2114">
        <v>0.23599999999999999</v>
      </c>
      <c r="V2114">
        <v>47</v>
      </c>
      <c r="W2114">
        <v>0</v>
      </c>
      <c r="X2114">
        <v>0</v>
      </c>
      <c r="Y2114">
        <v>-0.1</v>
      </c>
      <c r="Z2114">
        <v>0</v>
      </c>
      <c r="AA2114">
        <v>0</v>
      </c>
    </row>
    <row r="2115" spans="1:27" x14ac:dyDescent="0.25">
      <c r="A2115" t="s">
        <v>21190</v>
      </c>
      <c r="B2115" t="s">
        <v>21191</v>
      </c>
      <c r="C2115" t="s">
        <v>1</v>
      </c>
      <c r="D2115">
        <v>1</v>
      </c>
      <c r="E2115">
        <v>1</v>
      </c>
      <c r="F2115">
        <v>0</v>
      </c>
      <c r="G2115">
        <v>0</v>
      </c>
      <c r="H2115">
        <v>0</v>
      </c>
      <c r="I2115">
        <v>0</v>
      </c>
      <c r="J2115">
        <v>0</v>
      </c>
      <c r="K2115">
        <v>0</v>
      </c>
      <c r="L2115">
        <v>0</v>
      </c>
      <c r="M2115">
        <v>0</v>
      </c>
      <c r="N2115">
        <v>0</v>
      </c>
      <c r="O2115">
        <v>0</v>
      </c>
      <c r="P2115">
        <v>0</v>
      </c>
      <c r="Q2115">
        <v>0.21199999999999999</v>
      </c>
      <c r="R2115">
        <v>0.253</v>
      </c>
      <c r="S2115">
        <v>0.27900000000000003</v>
      </c>
      <c r="T2115">
        <v>0.53200000000000003</v>
      </c>
      <c r="U2115">
        <v>0.23599999999999999</v>
      </c>
      <c r="V2115">
        <v>44</v>
      </c>
      <c r="W2115">
        <v>0</v>
      </c>
      <c r="X2115">
        <v>0</v>
      </c>
      <c r="Y2115">
        <v>-0.1</v>
      </c>
      <c r="Z2115">
        <v>0</v>
      </c>
      <c r="AA2115">
        <v>0</v>
      </c>
    </row>
    <row r="2116" spans="1:27" x14ac:dyDescent="0.25">
      <c r="A2116" t="s">
        <v>2851</v>
      </c>
      <c r="B2116" t="s">
        <v>2852</v>
      </c>
      <c r="C2116" t="s">
        <v>20874</v>
      </c>
      <c r="D2116">
        <v>1</v>
      </c>
      <c r="E2116">
        <v>1</v>
      </c>
      <c r="F2116">
        <v>0</v>
      </c>
      <c r="G2116">
        <v>0</v>
      </c>
      <c r="H2116">
        <v>0</v>
      </c>
      <c r="I2116">
        <v>0</v>
      </c>
      <c r="J2116">
        <v>0</v>
      </c>
      <c r="K2116">
        <v>0</v>
      </c>
      <c r="L2116">
        <v>0</v>
      </c>
      <c r="M2116">
        <v>0</v>
      </c>
      <c r="N2116">
        <v>0</v>
      </c>
      <c r="O2116">
        <v>0</v>
      </c>
      <c r="P2116">
        <v>0</v>
      </c>
      <c r="Q2116">
        <v>0.20100000000000001</v>
      </c>
      <c r="R2116">
        <v>0.23400000000000001</v>
      </c>
      <c r="S2116">
        <v>0.30599999999999999</v>
      </c>
      <c r="T2116">
        <v>0.54</v>
      </c>
      <c r="U2116">
        <v>0.23599999999999999</v>
      </c>
      <c r="V2116">
        <v>45</v>
      </c>
      <c r="W2116">
        <v>0</v>
      </c>
      <c r="X2116">
        <v>0</v>
      </c>
      <c r="Y2116">
        <v>-0.1</v>
      </c>
      <c r="Z2116">
        <v>0</v>
      </c>
      <c r="AA2116">
        <v>0</v>
      </c>
    </row>
    <row r="2117" spans="1:27" x14ac:dyDescent="0.25">
      <c r="A2117" t="s">
        <v>1936</v>
      </c>
      <c r="B2117" t="s">
        <v>1937</v>
      </c>
      <c r="C2117" t="s">
        <v>20874</v>
      </c>
      <c r="D2117">
        <v>1</v>
      </c>
      <c r="E2117">
        <v>1</v>
      </c>
      <c r="F2117">
        <v>0</v>
      </c>
      <c r="G2117">
        <v>0</v>
      </c>
      <c r="H2117">
        <v>0</v>
      </c>
      <c r="I2117">
        <v>0</v>
      </c>
      <c r="J2117">
        <v>0</v>
      </c>
      <c r="K2117">
        <v>0</v>
      </c>
      <c r="L2117">
        <v>0</v>
      </c>
      <c r="M2117">
        <v>0</v>
      </c>
      <c r="N2117">
        <v>0</v>
      </c>
      <c r="O2117">
        <v>0</v>
      </c>
      <c r="P2117">
        <v>0</v>
      </c>
      <c r="Q2117">
        <v>0.22</v>
      </c>
      <c r="R2117">
        <v>0.25900000000000001</v>
      </c>
      <c r="S2117">
        <v>0.27100000000000002</v>
      </c>
      <c r="T2117">
        <v>0.52900000000000003</v>
      </c>
      <c r="U2117">
        <v>0.23599999999999999</v>
      </c>
      <c r="V2117">
        <v>45</v>
      </c>
      <c r="W2117">
        <v>0</v>
      </c>
      <c r="X2117">
        <v>0</v>
      </c>
      <c r="Y2117">
        <v>-0.1</v>
      </c>
      <c r="Z2117">
        <v>0</v>
      </c>
      <c r="AA2117">
        <v>0</v>
      </c>
    </row>
    <row r="2118" spans="1:27" x14ac:dyDescent="0.25">
      <c r="A2118" t="s">
        <v>2572</v>
      </c>
      <c r="B2118" t="s">
        <v>2573</v>
      </c>
      <c r="C2118" t="s">
        <v>20872</v>
      </c>
      <c r="D2118">
        <v>1</v>
      </c>
      <c r="E2118">
        <v>1</v>
      </c>
      <c r="F2118">
        <v>0</v>
      </c>
      <c r="G2118">
        <v>0</v>
      </c>
      <c r="H2118">
        <v>0</v>
      </c>
      <c r="I2118">
        <v>0</v>
      </c>
      <c r="J2118">
        <v>0</v>
      </c>
      <c r="K2118">
        <v>0</v>
      </c>
      <c r="L2118">
        <v>0</v>
      </c>
      <c r="M2118">
        <v>0</v>
      </c>
      <c r="N2118">
        <v>0</v>
      </c>
      <c r="O2118">
        <v>0</v>
      </c>
      <c r="P2118">
        <v>0</v>
      </c>
      <c r="Q2118">
        <v>0.21199999999999999</v>
      </c>
      <c r="R2118">
        <v>0.247</v>
      </c>
      <c r="S2118">
        <v>0.28799999999999998</v>
      </c>
      <c r="T2118">
        <v>0.53400000000000003</v>
      </c>
      <c r="U2118">
        <v>0.23599999999999999</v>
      </c>
      <c r="V2118">
        <v>43</v>
      </c>
      <c r="W2118">
        <v>0</v>
      </c>
      <c r="X2118">
        <v>0</v>
      </c>
      <c r="Y2118">
        <v>-0.1</v>
      </c>
      <c r="Z2118">
        <v>0</v>
      </c>
      <c r="AA2118">
        <v>0</v>
      </c>
    </row>
    <row r="2119" spans="1:27" x14ac:dyDescent="0.25">
      <c r="A2119" t="s">
        <v>21192</v>
      </c>
      <c r="B2119" t="s">
        <v>21193</v>
      </c>
      <c r="C2119" t="s">
        <v>1</v>
      </c>
      <c r="D2119">
        <v>1</v>
      </c>
      <c r="E2119">
        <v>1</v>
      </c>
      <c r="F2119">
        <v>0</v>
      </c>
      <c r="G2119">
        <v>0</v>
      </c>
      <c r="H2119">
        <v>0</v>
      </c>
      <c r="I2119">
        <v>0</v>
      </c>
      <c r="J2119">
        <v>0</v>
      </c>
      <c r="K2119">
        <v>0</v>
      </c>
      <c r="L2119">
        <v>0</v>
      </c>
      <c r="M2119">
        <v>0</v>
      </c>
      <c r="N2119">
        <v>0</v>
      </c>
      <c r="O2119">
        <v>0</v>
      </c>
      <c r="P2119">
        <v>0</v>
      </c>
      <c r="Q2119">
        <v>0.222</v>
      </c>
      <c r="R2119">
        <v>0.247</v>
      </c>
      <c r="S2119">
        <v>0.28899999999999998</v>
      </c>
      <c r="T2119">
        <v>0.53600000000000003</v>
      </c>
      <c r="U2119">
        <v>0.23599999999999999</v>
      </c>
      <c r="V2119">
        <v>43</v>
      </c>
      <c r="W2119">
        <v>0</v>
      </c>
      <c r="X2119">
        <v>0</v>
      </c>
      <c r="Y2119">
        <v>-0.1</v>
      </c>
      <c r="Z2119">
        <v>0</v>
      </c>
      <c r="AA2119">
        <v>0</v>
      </c>
    </row>
    <row r="2120" spans="1:27" x14ac:dyDescent="0.25">
      <c r="A2120" t="s">
        <v>2687</v>
      </c>
      <c r="B2120" t="s">
        <v>2688</v>
      </c>
      <c r="C2120" t="s">
        <v>20878</v>
      </c>
      <c r="D2120">
        <v>1</v>
      </c>
      <c r="E2120">
        <v>1</v>
      </c>
      <c r="F2120">
        <v>0</v>
      </c>
      <c r="G2120">
        <v>0</v>
      </c>
      <c r="H2120">
        <v>0</v>
      </c>
      <c r="I2120">
        <v>0</v>
      </c>
      <c r="J2120">
        <v>0</v>
      </c>
      <c r="K2120">
        <v>0</v>
      </c>
      <c r="L2120">
        <v>0</v>
      </c>
      <c r="M2120">
        <v>0</v>
      </c>
      <c r="N2120">
        <v>0</v>
      </c>
      <c r="O2120">
        <v>0</v>
      </c>
      <c r="P2120">
        <v>0</v>
      </c>
      <c r="Q2120">
        <v>0.20599999999999999</v>
      </c>
      <c r="R2120">
        <v>0.245</v>
      </c>
      <c r="S2120">
        <v>0.28899999999999998</v>
      </c>
      <c r="T2120">
        <v>0.53400000000000003</v>
      </c>
      <c r="U2120">
        <v>0.23599999999999999</v>
      </c>
      <c r="V2120">
        <v>43</v>
      </c>
      <c r="W2120">
        <v>0</v>
      </c>
      <c r="X2120">
        <v>0</v>
      </c>
      <c r="Y2120">
        <v>-0.1</v>
      </c>
      <c r="Z2120">
        <v>0</v>
      </c>
      <c r="AA2120">
        <v>0</v>
      </c>
    </row>
    <row r="2121" spans="1:27" x14ac:dyDescent="0.25">
      <c r="A2121" t="s">
        <v>1280</v>
      </c>
      <c r="B2121" t="s">
        <v>1281</v>
      </c>
      <c r="C2121" t="s">
        <v>20873</v>
      </c>
      <c r="D2121">
        <v>1</v>
      </c>
      <c r="E2121">
        <v>1</v>
      </c>
      <c r="F2121">
        <v>0</v>
      </c>
      <c r="G2121">
        <v>0</v>
      </c>
      <c r="H2121">
        <v>0</v>
      </c>
      <c r="I2121">
        <v>0</v>
      </c>
      <c r="J2121">
        <v>0</v>
      </c>
      <c r="K2121">
        <v>0</v>
      </c>
      <c r="L2121">
        <v>0</v>
      </c>
      <c r="M2121">
        <v>0</v>
      </c>
      <c r="N2121">
        <v>0</v>
      </c>
      <c r="O2121">
        <v>0</v>
      </c>
      <c r="P2121">
        <v>0</v>
      </c>
      <c r="Q2121">
        <v>0.21099999999999999</v>
      </c>
      <c r="R2121">
        <v>0.23599999999999999</v>
      </c>
      <c r="S2121">
        <v>0.30499999999999999</v>
      </c>
      <c r="T2121">
        <v>0.54100000000000004</v>
      </c>
      <c r="U2121">
        <v>0.23599999999999999</v>
      </c>
      <c r="V2121">
        <v>42</v>
      </c>
      <c r="W2121">
        <v>0</v>
      </c>
      <c r="X2121">
        <v>0</v>
      </c>
      <c r="Y2121">
        <v>-0.1</v>
      </c>
      <c r="Z2121">
        <v>0</v>
      </c>
      <c r="AA2121">
        <v>0</v>
      </c>
    </row>
    <row r="2122" spans="1:27" x14ac:dyDescent="0.25">
      <c r="A2122" t="s">
        <v>2280</v>
      </c>
      <c r="B2122" t="s">
        <v>2281</v>
      </c>
      <c r="C2122" t="s">
        <v>20885</v>
      </c>
      <c r="D2122">
        <v>1</v>
      </c>
      <c r="E2122">
        <v>1</v>
      </c>
      <c r="F2122">
        <v>0</v>
      </c>
      <c r="G2122">
        <v>0</v>
      </c>
      <c r="H2122">
        <v>0</v>
      </c>
      <c r="I2122">
        <v>0</v>
      </c>
      <c r="J2122">
        <v>0</v>
      </c>
      <c r="K2122">
        <v>0</v>
      </c>
      <c r="L2122">
        <v>0</v>
      </c>
      <c r="M2122">
        <v>0</v>
      </c>
      <c r="N2122">
        <v>0</v>
      </c>
      <c r="O2122">
        <v>0</v>
      </c>
      <c r="P2122">
        <v>0</v>
      </c>
      <c r="Q2122">
        <v>0.192</v>
      </c>
      <c r="R2122">
        <v>0.247</v>
      </c>
      <c r="S2122">
        <v>0.28100000000000003</v>
      </c>
      <c r="T2122">
        <v>0.52800000000000002</v>
      </c>
      <c r="U2122">
        <v>0.23599999999999999</v>
      </c>
      <c r="V2122">
        <v>45</v>
      </c>
      <c r="W2122">
        <v>0</v>
      </c>
      <c r="X2122">
        <v>0</v>
      </c>
      <c r="Y2122">
        <v>-0.1</v>
      </c>
      <c r="Z2122">
        <v>0</v>
      </c>
      <c r="AA2122">
        <v>0</v>
      </c>
    </row>
    <row r="2123" spans="1:27" x14ac:dyDescent="0.25">
      <c r="A2123" t="s">
        <v>2412</v>
      </c>
      <c r="B2123" t="s">
        <v>2413</v>
      </c>
      <c r="C2123" t="s">
        <v>20871</v>
      </c>
      <c r="D2123">
        <v>1</v>
      </c>
      <c r="E2123">
        <v>1</v>
      </c>
      <c r="F2123">
        <v>0</v>
      </c>
      <c r="G2123">
        <v>0</v>
      </c>
      <c r="H2123">
        <v>0</v>
      </c>
      <c r="I2123">
        <v>0</v>
      </c>
      <c r="J2123">
        <v>0</v>
      </c>
      <c r="K2123">
        <v>0</v>
      </c>
      <c r="L2123">
        <v>0</v>
      </c>
      <c r="M2123">
        <v>0</v>
      </c>
      <c r="N2123">
        <v>0</v>
      </c>
      <c r="O2123">
        <v>0</v>
      </c>
      <c r="P2123">
        <v>0</v>
      </c>
      <c r="Q2123">
        <v>0.20899999999999999</v>
      </c>
      <c r="R2123">
        <v>0.253</v>
      </c>
      <c r="S2123">
        <v>0.27600000000000002</v>
      </c>
      <c r="T2123">
        <v>0.52900000000000003</v>
      </c>
      <c r="U2123">
        <v>0.23599999999999999</v>
      </c>
      <c r="V2123">
        <v>47</v>
      </c>
      <c r="W2123">
        <v>0</v>
      </c>
      <c r="X2123">
        <v>0</v>
      </c>
      <c r="Y2123">
        <v>-0.1</v>
      </c>
      <c r="Z2123">
        <v>0</v>
      </c>
      <c r="AA2123">
        <v>0</v>
      </c>
    </row>
    <row r="2124" spans="1:27" x14ac:dyDescent="0.25">
      <c r="A2124" t="s">
        <v>2055</v>
      </c>
      <c r="B2124" t="s">
        <v>2056</v>
      </c>
      <c r="C2124" t="s">
        <v>20888</v>
      </c>
      <c r="D2124">
        <v>1</v>
      </c>
      <c r="E2124">
        <v>1</v>
      </c>
      <c r="F2124">
        <v>0</v>
      </c>
      <c r="G2124">
        <v>0</v>
      </c>
      <c r="H2124">
        <v>0</v>
      </c>
      <c r="I2124">
        <v>0</v>
      </c>
      <c r="J2124">
        <v>0</v>
      </c>
      <c r="K2124">
        <v>0</v>
      </c>
      <c r="L2124">
        <v>0</v>
      </c>
      <c r="M2124">
        <v>0</v>
      </c>
      <c r="N2124">
        <v>0</v>
      </c>
      <c r="O2124">
        <v>0</v>
      </c>
      <c r="P2124">
        <v>0</v>
      </c>
      <c r="Q2124">
        <v>0.214</v>
      </c>
      <c r="R2124">
        <v>0.254</v>
      </c>
      <c r="S2124">
        <v>0.27500000000000002</v>
      </c>
      <c r="T2124">
        <v>0.52900000000000003</v>
      </c>
      <c r="U2124">
        <v>0.23599999999999999</v>
      </c>
      <c r="V2124">
        <v>42</v>
      </c>
      <c r="W2124">
        <v>0</v>
      </c>
      <c r="X2124">
        <v>0</v>
      </c>
      <c r="Y2124">
        <v>-0.1</v>
      </c>
      <c r="Z2124">
        <v>0</v>
      </c>
      <c r="AA2124">
        <v>0</v>
      </c>
    </row>
    <row r="2125" spans="1:27" x14ac:dyDescent="0.25">
      <c r="A2125" t="s">
        <v>21194</v>
      </c>
      <c r="B2125" t="s">
        <v>21195</v>
      </c>
      <c r="C2125" t="s">
        <v>20868</v>
      </c>
      <c r="D2125">
        <v>1</v>
      </c>
      <c r="E2125">
        <v>1</v>
      </c>
      <c r="F2125">
        <v>0</v>
      </c>
      <c r="G2125">
        <v>0</v>
      </c>
      <c r="H2125">
        <v>0</v>
      </c>
      <c r="I2125">
        <v>0</v>
      </c>
      <c r="J2125">
        <v>0</v>
      </c>
      <c r="K2125">
        <v>0</v>
      </c>
      <c r="L2125">
        <v>0</v>
      </c>
      <c r="M2125">
        <v>0</v>
      </c>
      <c r="N2125">
        <v>0</v>
      </c>
      <c r="O2125">
        <v>0</v>
      </c>
      <c r="P2125">
        <v>0</v>
      </c>
      <c r="Q2125">
        <v>0.20899999999999999</v>
      </c>
      <c r="R2125">
        <v>0.248</v>
      </c>
      <c r="S2125">
        <v>0.28399999999999997</v>
      </c>
      <c r="T2125">
        <v>0.53200000000000003</v>
      </c>
      <c r="U2125">
        <v>0.23599999999999999</v>
      </c>
      <c r="V2125">
        <v>42</v>
      </c>
      <c r="W2125">
        <v>0</v>
      </c>
      <c r="X2125">
        <v>0</v>
      </c>
      <c r="Y2125">
        <v>-0.1</v>
      </c>
      <c r="Z2125">
        <v>0</v>
      </c>
      <c r="AA2125">
        <v>0</v>
      </c>
    </row>
    <row r="2126" spans="1:27" x14ac:dyDescent="0.25">
      <c r="A2126" t="s">
        <v>21196</v>
      </c>
      <c r="B2126" t="s">
        <v>21197</v>
      </c>
      <c r="C2126" t="s">
        <v>20886</v>
      </c>
      <c r="D2126">
        <v>1</v>
      </c>
      <c r="E2126">
        <v>1</v>
      </c>
      <c r="F2126">
        <v>0</v>
      </c>
      <c r="G2126">
        <v>0</v>
      </c>
      <c r="H2126">
        <v>0</v>
      </c>
      <c r="I2126">
        <v>0</v>
      </c>
      <c r="J2126">
        <v>0</v>
      </c>
      <c r="K2126">
        <v>0</v>
      </c>
      <c r="L2126">
        <v>0</v>
      </c>
      <c r="M2126">
        <v>0</v>
      </c>
      <c r="N2126">
        <v>0</v>
      </c>
      <c r="O2126">
        <v>0</v>
      </c>
      <c r="P2126">
        <v>0</v>
      </c>
      <c r="Q2126">
        <v>0.193</v>
      </c>
      <c r="R2126">
        <v>0.246</v>
      </c>
      <c r="S2126">
        <v>0.28199999999999997</v>
      </c>
      <c r="T2126">
        <v>0.52800000000000002</v>
      </c>
      <c r="U2126">
        <v>0.23599999999999999</v>
      </c>
      <c r="V2126">
        <v>43</v>
      </c>
      <c r="W2126">
        <v>0</v>
      </c>
      <c r="X2126">
        <v>0</v>
      </c>
      <c r="Y2126">
        <v>-0.1</v>
      </c>
      <c r="Z2126">
        <v>0</v>
      </c>
      <c r="AA2126">
        <v>0</v>
      </c>
    </row>
    <row r="2127" spans="1:27" x14ac:dyDescent="0.25">
      <c r="A2127" t="s">
        <v>21198</v>
      </c>
      <c r="B2127" t="s">
        <v>21199</v>
      </c>
      <c r="C2127" t="s">
        <v>1</v>
      </c>
      <c r="D2127">
        <v>1</v>
      </c>
      <c r="E2127">
        <v>1</v>
      </c>
      <c r="F2127">
        <v>0</v>
      </c>
      <c r="G2127">
        <v>0</v>
      </c>
      <c r="H2127">
        <v>0</v>
      </c>
      <c r="I2127">
        <v>0</v>
      </c>
      <c r="J2127">
        <v>0</v>
      </c>
      <c r="K2127">
        <v>0</v>
      </c>
      <c r="L2127">
        <v>0</v>
      </c>
      <c r="M2127">
        <v>0</v>
      </c>
      <c r="N2127">
        <v>0</v>
      </c>
      <c r="O2127">
        <v>0</v>
      </c>
      <c r="P2127">
        <v>0</v>
      </c>
      <c r="Q2127">
        <v>0.19600000000000001</v>
      </c>
      <c r="R2127">
        <v>0.247</v>
      </c>
      <c r="S2127">
        <v>0.28199999999999997</v>
      </c>
      <c r="T2127">
        <v>0.52900000000000003</v>
      </c>
      <c r="U2127">
        <v>0.23599999999999999</v>
      </c>
      <c r="V2127">
        <v>43</v>
      </c>
      <c r="W2127">
        <v>0</v>
      </c>
      <c r="X2127">
        <v>0</v>
      </c>
      <c r="Y2127">
        <v>-0.1</v>
      </c>
      <c r="Z2127">
        <v>0</v>
      </c>
      <c r="AA2127">
        <v>0</v>
      </c>
    </row>
    <row r="2128" spans="1:27" x14ac:dyDescent="0.25">
      <c r="A2128" t="s">
        <v>2340</v>
      </c>
      <c r="B2128" t="s">
        <v>2341</v>
      </c>
      <c r="C2128" t="s">
        <v>20885</v>
      </c>
      <c r="D2128">
        <v>1</v>
      </c>
      <c r="E2128">
        <v>1</v>
      </c>
      <c r="F2128">
        <v>0</v>
      </c>
      <c r="G2128">
        <v>0</v>
      </c>
      <c r="H2128">
        <v>0</v>
      </c>
      <c r="I2128">
        <v>0</v>
      </c>
      <c r="J2128">
        <v>0</v>
      </c>
      <c r="K2128">
        <v>0</v>
      </c>
      <c r="L2128">
        <v>0</v>
      </c>
      <c r="M2128">
        <v>0</v>
      </c>
      <c r="N2128">
        <v>0</v>
      </c>
      <c r="O2128">
        <v>0</v>
      </c>
      <c r="P2128">
        <v>0</v>
      </c>
      <c r="Q2128">
        <v>0.21099999999999999</v>
      </c>
      <c r="R2128">
        <v>0.25800000000000001</v>
      </c>
      <c r="S2128">
        <v>0.26700000000000002</v>
      </c>
      <c r="T2128">
        <v>0.52600000000000002</v>
      </c>
      <c r="U2128">
        <v>0.23499999999999999</v>
      </c>
      <c r="V2128">
        <v>45</v>
      </c>
      <c r="W2128">
        <v>0</v>
      </c>
      <c r="X2128">
        <v>0</v>
      </c>
      <c r="Y2128">
        <v>-0.1</v>
      </c>
      <c r="Z2128">
        <v>0</v>
      </c>
      <c r="AA2128">
        <v>0</v>
      </c>
    </row>
    <row r="2129" spans="1:27" x14ac:dyDescent="0.25">
      <c r="A2129" t="s">
        <v>21200</v>
      </c>
      <c r="B2129" t="s">
        <v>21201</v>
      </c>
      <c r="C2129" t="s">
        <v>1</v>
      </c>
      <c r="D2129">
        <v>1</v>
      </c>
      <c r="E2129">
        <v>1</v>
      </c>
      <c r="F2129">
        <v>0</v>
      </c>
      <c r="G2129">
        <v>0</v>
      </c>
      <c r="H2129">
        <v>0</v>
      </c>
      <c r="I2129">
        <v>0</v>
      </c>
      <c r="J2129">
        <v>0</v>
      </c>
      <c r="K2129">
        <v>0</v>
      </c>
      <c r="L2129">
        <v>0</v>
      </c>
      <c r="M2129">
        <v>0</v>
      </c>
      <c r="N2129">
        <v>0</v>
      </c>
      <c r="O2129">
        <v>0</v>
      </c>
      <c r="P2129">
        <v>0</v>
      </c>
      <c r="Q2129">
        <v>0.20300000000000001</v>
      </c>
      <c r="R2129">
        <v>0.23899999999999999</v>
      </c>
      <c r="S2129">
        <v>0.29799999999999999</v>
      </c>
      <c r="T2129">
        <v>0.53700000000000003</v>
      </c>
      <c r="U2129">
        <v>0.23499999999999999</v>
      </c>
      <c r="V2129">
        <v>43</v>
      </c>
      <c r="W2129">
        <v>0</v>
      </c>
      <c r="X2129">
        <v>0</v>
      </c>
      <c r="Y2129">
        <v>-0.1</v>
      </c>
      <c r="Z2129">
        <v>0</v>
      </c>
      <c r="AA2129">
        <v>0</v>
      </c>
    </row>
    <row r="2130" spans="1:27" x14ac:dyDescent="0.25">
      <c r="A2130" t="s">
        <v>2495</v>
      </c>
      <c r="B2130" t="s">
        <v>2496</v>
      </c>
      <c r="C2130" t="s">
        <v>20875</v>
      </c>
      <c r="D2130">
        <v>1</v>
      </c>
      <c r="E2130">
        <v>1</v>
      </c>
      <c r="F2130">
        <v>0</v>
      </c>
      <c r="G2130">
        <v>0</v>
      </c>
      <c r="H2130">
        <v>0</v>
      </c>
      <c r="I2130">
        <v>0</v>
      </c>
      <c r="J2130">
        <v>0</v>
      </c>
      <c r="K2130">
        <v>0</v>
      </c>
      <c r="L2130">
        <v>0</v>
      </c>
      <c r="M2130">
        <v>0</v>
      </c>
      <c r="N2130">
        <v>0</v>
      </c>
      <c r="O2130">
        <v>0</v>
      </c>
      <c r="P2130">
        <v>0</v>
      </c>
      <c r="Q2130">
        <v>0.19600000000000001</v>
      </c>
      <c r="R2130">
        <v>0.24099999999999999</v>
      </c>
      <c r="S2130">
        <v>0.29199999999999998</v>
      </c>
      <c r="T2130">
        <v>0.53400000000000003</v>
      </c>
      <c r="U2130">
        <v>0.23499999999999999</v>
      </c>
      <c r="V2130">
        <v>42</v>
      </c>
      <c r="W2130">
        <v>0</v>
      </c>
      <c r="X2130">
        <v>0</v>
      </c>
      <c r="Y2130">
        <v>-0.1</v>
      </c>
      <c r="Z2130">
        <v>0</v>
      </c>
      <c r="AA2130">
        <v>0</v>
      </c>
    </row>
    <row r="2131" spans="1:27" x14ac:dyDescent="0.25">
      <c r="A2131" t="s">
        <v>21202</v>
      </c>
      <c r="B2131" t="s">
        <v>21203</v>
      </c>
      <c r="C2131" t="s">
        <v>1</v>
      </c>
      <c r="D2131">
        <v>1</v>
      </c>
      <c r="E2131">
        <v>1</v>
      </c>
      <c r="F2131">
        <v>0</v>
      </c>
      <c r="G2131">
        <v>0</v>
      </c>
      <c r="H2131">
        <v>0</v>
      </c>
      <c r="I2131">
        <v>0</v>
      </c>
      <c r="J2131">
        <v>0</v>
      </c>
      <c r="K2131">
        <v>0</v>
      </c>
      <c r="L2131">
        <v>0</v>
      </c>
      <c r="M2131">
        <v>0</v>
      </c>
      <c r="N2131">
        <v>0</v>
      </c>
      <c r="O2131">
        <v>0</v>
      </c>
      <c r="P2131">
        <v>0</v>
      </c>
      <c r="Q2131">
        <v>0.19600000000000001</v>
      </c>
      <c r="R2131">
        <v>0.246</v>
      </c>
      <c r="S2131">
        <v>0.28299999999999997</v>
      </c>
      <c r="T2131">
        <v>0.52900000000000003</v>
      </c>
      <c r="U2131">
        <v>0.23499999999999999</v>
      </c>
      <c r="V2131">
        <v>43</v>
      </c>
      <c r="W2131">
        <v>0</v>
      </c>
      <c r="X2131">
        <v>0</v>
      </c>
      <c r="Y2131">
        <v>-0.1</v>
      </c>
      <c r="Z2131">
        <v>0</v>
      </c>
      <c r="AA2131">
        <v>0</v>
      </c>
    </row>
    <row r="2132" spans="1:27" x14ac:dyDescent="0.25">
      <c r="A2132" t="s">
        <v>21204</v>
      </c>
      <c r="B2132" t="s">
        <v>21205</v>
      </c>
      <c r="C2132" t="s">
        <v>20888</v>
      </c>
      <c r="D2132">
        <v>1</v>
      </c>
      <c r="E2132">
        <v>1</v>
      </c>
      <c r="F2132">
        <v>0</v>
      </c>
      <c r="G2132">
        <v>0</v>
      </c>
      <c r="H2132">
        <v>0</v>
      </c>
      <c r="I2132">
        <v>0</v>
      </c>
      <c r="J2132">
        <v>0</v>
      </c>
      <c r="K2132">
        <v>0</v>
      </c>
      <c r="L2132">
        <v>0</v>
      </c>
      <c r="M2132">
        <v>0</v>
      </c>
      <c r="N2132">
        <v>0</v>
      </c>
      <c r="O2132">
        <v>0</v>
      </c>
      <c r="P2132">
        <v>0</v>
      </c>
      <c r="Q2132">
        <v>0.216</v>
      </c>
      <c r="R2132">
        <v>0.247</v>
      </c>
      <c r="S2132">
        <v>0.28599999999999998</v>
      </c>
      <c r="T2132">
        <v>0.53300000000000003</v>
      </c>
      <c r="U2132">
        <v>0.23499999999999999</v>
      </c>
      <c r="V2132">
        <v>42</v>
      </c>
      <c r="W2132">
        <v>0</v>
      </c>
      <c r="X2132">
        <v>0</v>
      </c>
      <c r="Y2132">
        <v>-0.1</v>
      </c>
      <c r="Z2132">
        <v>0</v>
      </c>
      <c r="AA2132">
        <v>0</v>
      </c>
    </row>
    <row r="2133" spans="1:27" x14ac:dyDescent="0.25">
      <c r="A2133" t="s">
        <v>420</v>
      </c>
      <c r="B2133" t="s">
        <v>421</v>
      </c>
      <c r="C2133" t="s">
        <v>20886</v>
      </c>
      <c r="D2133">
        <v>1</v>
      </c>
      <c r="E2133">
        <v>1</v>
      </c>
      <c r="F2133">
        <v>0</v>
      </c>
      <c r="G2133">
        <v>0</v>
      </c>
      <c r="H2133">
        <v>0</v>
      </c>
      <c r="I2133">
        <v>0</v>
      </c>
      <c r="J2133">
        <v>0</v>
      </c>
      <c r="K2133">
        <v>0</v>
      </c>
      <c r="L2133">
        <v>0</v>
      </c>
      <c r="M2133">
        <v>0</v>
      </c>
      <c r="N2133">
        <v>0</v>
      </c>
      <c r="O2133">
        <v>0</v>
      </c>
      <c r="P2133">
        <v>0</v>
      </c>
      <c r="Q2133">
        <v>0.20499999999999999</v>
      </c>
      <c r="R2133">
        <v>0.25600000000000001</v>
      </c>
      <c r="S2133">
        <v>0.27</v>
      </c>
      <c r="T2133">
        <v>0.52500000000000002</v>
      </c>
      <c r="U2133">
        <v>0.23499999999999999</v>
      </c>
      <c r="V2133">
        <v>43</v>
      </c>
      <c r="W2133">
        <v>0</v>
      </c>
      <c r="X2133">
        <v>0</v>
      </c>
      <c r="Y2133">
        <v>-0.1</v>
      </c>
      <c r="Z2133">
        <v>0</v>
      </c>
      <c r="AA2133">
        <v>0</v>
      </c>
    </row>
    <row r="2134" spans="1:27" x14ac:dyDescent="0.25">
      <c r="A2134" t="s">
        <v>2697</v>
      </c>
      <c r="B2134" t="s">
        <v>2698</v>
      </c>
      <c r="C2134" t="s">
        <v>20876</v>
      </c>
      <c r="D2134">
        <v>1</v>
      </c>
      <c r="E2134">
        <v>1</v>
      </c>
      <c r="F2134">
        <v>0</v>
      </c>
      <c r="G2134">
        <v>0</v>
      </c>
      <c r="H2134">
        <v>0</v>
      </c>
      <c r="I2134">
        <v>0</v>
      </c>
      <c r="J2134">
        <v>0</v>
      </c>
      <c r="K2134">
        <v>0</v>
      </c>
      <c r="L2134">
        <v>0</v>
      </c>
      <c r="M2134">
        <v>0</v>
      </c>
      <c r="N2134">
        <v>0</v>
      </c>
      <c r="O2134">
        <v>0</v>
      </c>
      <c r="P2134">
        <v>0</v>
      </c>
      <c r="Q2134">
        <v>0.20100000000000001</v>
      </c>
      <c r="R2134">
        <v>0.249</v>
      </c>
      <c r="S2134">
        <v>0.28100000000000003</v>
      </c>
      <c r="T2134">
        <v>0.53</v>
      </c>
      <c r="U2134">
        <v>0.23499999999999999</v>
      </c>
      <c r="V2134">
        <v>47</v>
      </c>
      <c r="W2134">
        <v>0</v>
      </c>
      <c r="X2134">
        <v>0</v>
      </c>
      <c r="Y2134">
        <v>-0.1</v>
      </c>
      <c r="Z2134">
        <v>0</v>
      </c>
      <c r="AA2134">
        <v>0</v>
      </c>
    </row>
    <row r="2135" spans="1:27" x14ac:dyDescent="0.25">
      <c r="A2135" t="s">
        <v>2876</v>
      </c>
      <c r="B2135" t="s">
        <v>2877</v>
      </c>
      <c r="C2135" t="s">
        <v>20882</v>
      </c>
      <c r="D2135">
        <v>1</v>
      </c>
      <c r="E2135">
        <v>1</v>
      </c>
      <c r="F2135">
        <v>0</v>
      </c>
      <c r="G2135">
        <v>0</v>
      </c>
      <c r="H2135">
        <v>0</v>
      </c>
      <c r="I2135">
        <v>0</v>
      </c>
      <c r="J2135">
        <v>0</v>
      </c>
      <c r="K2135">
        <v>0</v>
      </c>
      <c r="L2135">
        <v>0</v>
      </c>
      <c r="M2135">
        <v>0</v>
      </c>
      <c r="N2135">
        <v>0</v>
      </c>
      <c r="O2135">
        <v>0</v>
      </c>
      <c r="P2135">
        <v>0</v>
      </c>
      <c r="Q2135">
        <v>0.2</v>
      </c>
      <c r="R2135">
        <v>0.25</v>
      </c>
      <c r="S2135">
        <v>0.27900000000000003</v>
      </c>
      <c r="T2135">
        <v>0.52800000000000002</v>
      </c>
      <c r="U2135">
        <v>0.23499999999999999</v>
      </c>
      <c r="V2135">
        <v>41</v>
      </c>
      <c r="W2135">
        <v>0</v>
      </c>
      <c r="X2135">
        <v>0</v>
      </c>
      <c r="Y2135">
        <v>-0.1</v>
      </c>
      <c r="Z2135">
        <v>0</v>
      </c>
      <c r="AA2135">
        <v>0</v>
      </c>
    </row>
    <row r="2136" spans="1:27" x14ac:dyDescent="0.25">
      <c r="A2136" t="s">
        <v>1810</v>
      </c>
      <c r="B2136" t="s">
        <v>1811</v>
      </c>
      <c r="C2136" t="s">
        <v>20887</v>
      </c>
      <c r="D2136">
        <v>1</v>
      </c>
      <c r="E2136">
        <v>1</v>
      </c>
      <c r="F2136">
        <v>0</v>
      </c>
      <c r="G2136">
        <v>0</v>
      </c>
      <c r="H2136">
        <v>0</v>
      </c>
      <c r="I2136">
        <v>0</v>
      </c>
      <c r="J2136">
        <v>0</v>
      </c>
      <c r="K2136">
        <v>0</v>
      </c>
      <c r="L2136">
        <v>0</v>
      </c>
      <c r="M2136">
        <v>0</v>
      </c>
      <c r="N2136">
        <v>0</v>
      </c>
      <c r="O2136">
        <v>0</v>
      </c>
      <c r="P2136">
        <v>0</v>
      </c>
      <c r="Q2136">
        <v>0.20799999999999999</v>
      </c>
      <c r="R2136">
        <v>0.246</v>
      </c>
      <c r="S2136">
        <v>0.28699999999999998</v>
      </c>
      <c r="T2136">
        <v>0.53300000000000003</v>
      </c>
      <c r="U2136">
        <v>0.23499999999999999</v>
      </c>
      <c r="V2136">
        <v>44</v>
      </c>
      <c r="W2136">
        <v>0</v>
      </c>
      <c r="X2136">
        <v>0</v>
      </c>
      <c r="Y2136">
        <v>-0.1</v>
      </c>
      <c r="Z2136">
        <v>0</v>
      </c>
      <c r="AA2136">
        <v>0</v>
      </c>
    </row>
    <row r="2137" spans="1:27" x14ac:dyDescent="0.25">
      <c r="A2137" t="s">
        <v>4071</v>
      </c>
      <c r="B2137" t="s">
        <v>1152</v>
      </c>
      <c r="C2137" t="s">
        <v>20885</v>
      </c>
      <c r="D2137">
        <v>1</v>
      </c>
      <c r="E2137">
        <v>1</v>
      </c>
      <c r="F2137">
        <v>0</v>
      </c>
      <c r="G2137">
        <v>0</v>
      </c>
      <c r="H2137">
        <v>0</v>
      </c>
      <c r="I2137">
        <v>0</v>
      </c>
      <c r="J2137">
        <v>0</v>
      </c>
      <c r="K2137">
        <v>0</v>
      </c>
      <c r="L2137">
        <v>0</v>
      </c>
      <c r="M2137">
        <v>0</v>
      </c>
      <c r="N2137">
        <v>0</v>
      </c>
      <c r="O2137">
        <v>0</v>
      </c>
      <c r="P2137">
        <v>0</v>
      </c>
      <c r="Q2137">
        <v>0.192</v>
      </c>
      <c r="R2137">
        <v>0.25</v>
      </c>
      <c r="S2137">
        <v>0.27400000000000002</v>
      </c>
      <c r="T2137">
        <v>0.52400000000000002</v>
      </c>
      <c r="U2137">
        <v>0.23499999999999999</v>
      </c>
      <c r="V2137">
        <v>45</v>
      </c>
      <c r="W2137">
        <v>0</v>
      </c>
      <c r="X2137">
        <v>0</v>
      </c>
      <c r="Y2137">
        <v>-0.1</v>
      </c>
      <c r="Z2137">
        <v>0</v>
      </c>
      <c r="AA2137">
        <v>0</v>
      </c>
    </row>
    <row r="2138" spans="1:27" x14ac:dyDescent="0.25">
      <c r="A2138" t="s">
        <v>2892</v>
      </c>
      <c r="B2138" t="s">
        <v>2893</v>
      </c>
      <c r="C2138" t="s">
        <v>20866</v>
      </c>
      <c r="D2138">
        <v>1</v>
      </c>
      <c r="E2138">
        <v>1</v>
      </c>
      <c r="F2138">
        <v>0</v>
      </c>
      <c r="G2138">
        <v>0</v>
      </c>
      <c r="H2138">
        <v>0</v>
      </c>
      <c r="I2138">
        <v>0</v>
      </c>
      <c r="J2138">
        <v>0</v>
      </c>
      <c r="K2138">
        <v>0</v>
      </c>
      <c r="L2138">
        <v>0</v>
      </c>
      <c r="M2138">
        <v>0</v>
      </c>
      <c r="N2138">
        <v>0</v>
      </c>
      <c r="O2138">
        <v>0</v>
      </c>
      <c r="P2138">
        <v>0</v>
      </c>
      <c r="Q2138">
        <v>0.223</v>
      </c>
      <c r="R2138">
        <v>0.248</v>
      </c>
      <c r="S2138">
        <v>0.28599999999999998</v>
      </c>
      <c r="T2138">
        <v>0.53400000000000003</v>
      </c>
      <c r="U2138">
        <v>0.23499999999999999</v>
      </c>
      <c r="V2138">
        <v>43</v>
      </c>
      <c r="W2138">
        <v>0</v>
      </c>
      <c r="X2138">
        <v>0</v>
      </c>
      <c r="Y2138">
        <v>-0.1</v>
      </c>
      <c r="Z2138">
        <v>0</v>
      </c>
      <c r="AA2138">
        <v>0</v>
      </c>
    </row>
    <row r="2139" spans="1:27" x14ac:dyDescent="0.25">
      <c r="A2139" t="s">
        <v>2973</v>
      </c>
      <c r="B2139" t="s">
        <v>2974</v>
      </c>
      <c r="C2139" t="s">
        <v>20886</v>
      </c>
      <c r="D2139">
        <v>1</v>
      </c>
      <c r="E2139">
        <v>1</v>
      </c>
      <c r="F2139">
        <v>0</v>
      </c>
      <c r="G2139">
        <v>0</v>
      </c>
      <c r="H2139">
        <v>0</v>
      </c>
      <c r="I2139">
        <v>0</v>
      </c>
      <c r="J2139">
        <v>0</v>
      </c>
      <c r="K2139">
        <v>0</v>
      </c>
      <c r="L2139">
        <v>0</v>
      </c>
      <c r="M2139">
        <v>0</v>
      </c>
      <c r="N2139">
        <v>0</v>
      </c>
      <c r="O2139">
        <v>0</v>
      </c>
      <c r="P2139">
        <v>0</v>
      </c>
      <c r="Q2139">
        <v>0.19800000000000001</v>
      </c>
      <c r="R2139">
        <v>0.24299999999999999</v>
      </c>
      <c r="S2139">
        <v>0.28699999999999998</v>
      </c>
      <c r="T2139">
        <v>0.53100000000000003</v>
      </c>
      <c r="U2139">
        <v>0.23499999999999999</v>
      </c>
      <c r="V2139">
        <v>43</v>
      </c>
      <c r="W2139">
        <v>0</v>
      </c>
      <c r="X2139">
        <v>0</v>
      </c>
      <c r="Y2139">
        <v>-0.1</v>
      </c>
      <c r="Z2139">
        <v>0</v>
      </c>
      <c r="AA2139">
        <v>0</v>
      </c>
    </row>
    <row r="2140" spans="1:27" x14ac:dyDescent="0.25">
      <c r="A2140" t="s">
        <v>1132</v>
      </c>
      <c r="B2140" t="s">
        <v>1133</v>
      </c>
      <c r="C2140" t="s">
        <v>20865</v>
      </c>
      <c r="D2140">
        <v>1</v>
      </c>
      <c r="E2140">
        <v>1</v>
      </c>
      <c r="F2140">
        <v>0</v>
      </c>
      <c r="G2140">
        <v>0</v>
      </c>
      <c r="H2140">
        <v>0</v>
      </c>
      <c r="I2140">
        <v>0</v>
      </c>
      <c r="J2140">
        <v>0</v>
      </c>
      <c r="K2140">
        <v>0</v>
      </c>
      <c r="L2140">
        <v>0</v>
      </c>
      <c r="M2140">
        <v>0</v>
      </c>
      <c r="N2140">
        <v>0</v>
      </c>
      <c r="O2140">
        <v>0</v>
      </c>
      <c r="P2140">
        <v>0</v>
      </c>
      <c r="Q2140">
        <v>0.20699999999999999</v>
      </c>
      <c r="R2140">
        <v>0.247</v>
      </c>
      <c r="S2140">
        <v>0.28299999999999997</v>
      </c>
      <c r="T2140">
        <v>0.53</v>
      </c>
      <c r="U2140">
        <v>0.23499999999999999</v>
      </c>
      <c r="V2140">
        <v>48</v>
      </c>
      <c r="W2140">
        <v>0</v>
      </c>
      <c r="X2140">
        <v>0</v>
      </c>
      <c r="Y2140">
        <v>-0.1</v>
      </c>
      <c r="Z2140">
        <v>0</v>
      </c>
      <c r="AA2140">
        <v>0</v>
      </c>
    </row>
    <row r="2141" spans="1:27" x14ac:dyDescent="0.25">
      <c r="A2141" t="s">
        <v>21206</v>
      </c>
      <c r="B2141" t="s">
        <v>21207</v>
      </c>
      <c r="C2141" t="s">
        <v>1</v>
      </c>
      <c r="D2141">
        <v>1</v>
      </c>
      <c r="E2141">
        <v>1</v>
      </c>
      <c r="F2141">
        <v>0</v>
      </c>
      <c r="G2141">
        <v>0</v>
      </c>
      <c r="H2141">
        <v>0</v>
      </c>
      <c r="I2141">
        <v>0</v>
      </c>
      <c r="J2141">
        <v>0</v>
      </c>
      <c r="K2141">
        <v>0</v>
      </c>
      <c r="L2141">
        <v>0</v>
      </c>
      <c r="M2141">
        <v>0</v>
      </c>
      <c r="N2141">
        <v>0</v>
      </c>
      <c r="O2141">
        <v>0</v>
      </c>
      <c r="P2141">
        <v>0</v>
      </c>
      <c r="Q2141">
        <v>0.218</v>
      </c>
      <c r="R2141">
        <v>0.252</v>
      </c>
      <c r="S2141">
        <v>0.28000000000000003</v>
      </c>
      <c r="T2141">
        <v>0.53200000000000003</v>
      </c>
      <c r="U2141">
        <v>0.23499999999999999</v>
      </c>
      <c r="V2141">
        <v>43</v>
      </c>
      <c r="W2141">
        <v>0</v>
      </c>
      <c r="X2141">
        <v>0</v>
      </c>
      <c r="Y2141">
        <v>-0.1</v>
      </c>
      <c r="Z2141">
        <v>0</v>
      </c>
      <c r="AA2141">
        <v>0</v>
      </c>
    </row>
    <row r="2142" spans="1:27" x14ac:dyDescent="0.25">
      <c r="A2142" t="s">
        <v>2868</v>
      </c>
      <c r="B2142" t="s">
        <v>2869</v>
      </c>
      <c r="C2142" t="s">
        <v>20868</v>
      </c>
      <c r="D2142">
        <v>1</v>
      </c>
      <c r="E2142">
        <v>1</v>
      </c>
      <c r="F2142">
        <v>0</v>
      </c>
      <c r="G2142">
        <v>0</v>
      </c>
      <c r="H2142">
        <v>0</v>
      </c>
      <c r="I2142">
        <v>0</v>
      </c>
      <c r="J2142">
        <v>0</v>
      </c>
      <c r="K2142">
        <v>0</v>
      </c>
      <c r="L2142">
        <v>0</v>
      </c>
      <c r="M2142">
        <v>0</v>
      </c>
      <c r="N2142">
        <v>0</v>
      </c>
      <c r="O2142">
        <v>0</v>
      </c>
      <c r="P2142">
        <v>0</v>
      </c>
      <c r="Q2142">
        <v>0.19600000000000001</v>
      </c>
      <c r="R2142">
        <v>0.23899999999999999</v>
      </c>
      <c r="S2142">
        <v>0.29299999999999998</v>
      </c>
      <c r="T2142">
        <v>0.53100000000000003</v>
      </c>
      <c r="U2142">
        <v>0.23499999999999999</v>
      </c>
      <c r="V2142">
        <v>42</v>
      </c>
      <c r="W2142">
        <v>0</v>
      </c>
      <c r="X2142">
        <v>0</v>
      </c>
      <c r="Y2142">
        <v>-0.1</v>
      </c>
      <c r="Z2142">
        <v>0</v>
      </c>
      <c r="AA2142">
        <v>0</v>
      </c>
    </row>
    <row r="2143" spans="1:27" x14ac:dyDescent="0.25">
      <c r="A2143" t="s">
        <v>2841</v>
      </c>
      <c r="B2143" t="s">
        <v>2842</v>
      </c>
      <c r="C2143" t="s">
        <v>20883</v>
      </c>
      <c r="D2143">
        <v>1</v>
      </c>
      <c r="E2143">
        <v>1</v>
      </c>
      <c r="F2143">
        <v>0</v>
      </c>
      <c r="G2143">
        <v>0</v>
      </c>
      <c r="H2143">
        <v>0</v>
      </c>
      <c r="I2143">
        <v>0</v>
      </c>
      <c r="J2143">
        <v>0</v>
      </c>
      <c r="K2143">
        <v>0</v>
      </c>
      <c r="L2143">
        <v>0</v>
      </c>
      <c r="M2143">
        <v>0</v>
      </c>
      <c r="N2143">
        <v>0</v>
      </c>
      <c r="O2143">
        <v>0</v>
      </c>
      <c r="P2143">
        <v>0</v>
      </c>
      <c r="Q2143">
        <v>0.20100000000000001</v>
      </c>
      <c r="R2143">
        <v>0.24399999999999999</v>
      </c>
      <c r="S2143">
        <v>0.28599999999999998</v>
      </c>
      <c r="T2143">
        <v>0.53</v>
      </c>
      <c r="U2143">
        <v>0.23499999999999999</v>
      </c>
      <c r="V2143">
        <v>42</v>
      </c>
      <c r="W2143">
        <v>0</v>
      </c>
      <c r="X2143">
        <v>0</v>
      </c>
      <c r="Y2143">
        <v>-0.1</v>
      </c>
      <c r="Z2143">
        <v>0</v>
      </c>
      <c r="AA2143">
        <v>0</v>
      </c>
    </row>
    <row r="2144" spans="1:27" x14ac:dyDescent="0.25">
      <c r="A2144" t="s">
        <v>1705</v>
      </c>
      <c r="B2144" t="s">
        <v>1706</v>
      </c>
      <c r="C2144" t="s">
        <v>20889</v>
      </c>
      <c r="D2144">
        <v>1</v>
      </c>
      <c r="E2144">
        <v>1</v>
      </c>
      <c r="F2144">
        <v>0</v>
      </c>
      <c r="G2144">
        <v>0</v>
      </c>
      <c r="H2144">
        <v>0</v>
      </c>
      <c r="I2144">
        <v>0</v>
      </c>
      <c r="J2144">
        <v>0</v>
      </c>
      <c r="K2144">
        <v>0</v>
      </c>
      <c r="L2144">
        <v>0</v>
      </c>
      <c r="M2144">
        <v>0</v>
      </c>
      <c r="N2144">
        <v>0</v>
      </c>
      <c r="O2144">
        <v>0</v>
      </c>
      <c r="P2144">
        <v>0</v>
      </c>
      <c r="Q2144">
        <v>0.21099999999999999</v>
      </c>
      <c r="R2144">
        <v>0.24399999999999999</v>
      </c>
      <c r="S2144">
        <v>0.28999999999999998</v>
      </c>
      <c r="T2144">
        <v>0.53400000000000003</v>
      </c>
      <c r="U2144">
        <v>0.23499999999999999</v>
      </c>
      <c r="V2144">
        <v>47</v>
      </c>
      <c r="W2144">
        <v>0</v>
      </c>
      <c r="X2144">
        <v>0</v>
      </c>
      <c r="Y2144">
        <v>-0.1</v>
      </c>
      <c r="Z2144">
        <v>0</v>
      </c>
      <c r="AA2144">
        <v>0</v>
      </c>
    </row>
    <row r="2145" spans="1:27" x14ac:dyDescent="0.25">
      <c r="A2145" t="s">
        <v>2932</v>
      </c>
      <c r="B2145" t="s">
        <v>2933</v>
      </c>
      <c r="C2145" t="s">
        <v>20882</v>
      </c>
      <c r="D2145">
        <v>1</v>
      </c>
      <c r="E2145">
        <v>1</v>
      </c>
      <c r="F2145">
        <v>0</v>
      </c>
      <c r="G2145">
        <v>0</v>
      </c>
      <c r="H2145">
        <v>0</v>
      </c>
      <c r="I2145">
        <v>0</v>
      </c>
      <c r="J2145">
        <v>0</v>
      </c>
      <c r="K2145">
        <v>0</v>
      </c>
      <c r="L2145">
        <v>0</v>
      </c>
      <c r="M2145">
        <v>0</v>
      </c>
      <c r="N2145">
        <v>0</v>
      </c>
      <c r="O2145">
        <v>0</v>
      </c>
      <c r="P2145">
        <v>0</v>
      </c>
      <c r="Q2145">
        <v>0.20899999999999999</v>
      </c>
      <c r="R2145">
        <v>0.24099999999999999</v>
      </c>
      <c r="S2145">
        <v>0.29199999999999998</v>
      </c>
      <c r="T2145">
        <v>0.53300000000000003</v>
      </c>
      <c r="U2145">
        <v>0.23499999999999999</v>
      </c>
      <c r="V2145">
        <v>40</v>
      </c>
      <c r="W2145">
        <v>0</v>
      </c>
      <c r="X2145">
        <v>0</v>
      </c>
      <c r="Y2145">
        <v>-0.1</v>
      </c>
      <c r="Z2145">
        <v>0</v>
      </c>
      <c r="AA2145">
        <v>0</v>
      </c>
    </row>
    <row r="2146" spans="1:27" x14ac:dyDescent="0.25">
      <c r="A2146" t="s">
        <v>1991</v>
      </c>
      <c r="B2146" t="s">
        <v>1992</v>
      </c>
      <c r="C2146" t="s">
        <v>20887</v>
      </c>
      <c r="D2146">
        <v>1</v>
      </c>
      <c r="E2146">
        <v>1</v>
      </c>
      <c r="F2146">
        <v>0</v>
      </c>
      <c r="G2146">
        <v>0</v>
      </c>
      <c r="H2146">
        <v>0</v>
      </c>
      <c r="I2146">
        <v>0</v>
      </c>
      <c r="J2146">
        <v>0</v>
      </c>
      <c r="K2146">
        <v>0</v>
      </c>
      <c r="L2146">
        <v>0</v>
      </c>
      <c r="M2146">
        <v>0</v>
      </c>
      <c r="N2146">
        <v>0</v>
      </c>
      <c r="O2146">
        <v>0</v>
      </c>
      <c r="P2146">
        <v>0</v>
      </c>
      <c r="Q2146">
        <v>0.2</v>
      </c>
      <c r="R2146">
        <v>0.249</v>
      </c>
      <c r="S2146">
        <v>0.27800000000000002</v>
      </c>
      <c r="T2146">
        <v>0.52700000000000002</v>
      </c>
      <c r="U2146">
        <v>0.23499999999999999</v>
      </c>
      <c r="V2146">
        <v>44</v>
      </c>
      <c r="W2146">
        <v>0</v>
      </c>
      <c r="X2146">
        <v>0</v>
      </c>
      <c r="Y2146">
        <v>-0.1</v>
      </c>
      <c r="Z2146">
        <v>0</v>
      </c>
      <c r="AA2146">
        <v>0</v>
      </c>
    </row>
    <row r="2147" spans="1:27" x14ac:dyDescent="0.25">
      <c r="A2147" t="s">
        <v>3115</v>
      </c>
      <c r="B2147" t="s">
        <v>3116</v>
      </c>
      <c r="C2147" t="s">
        <v>20893</v>
      </c>
      <c r="D2147">
        <v>1</v>
      </c>
      <c r="E2147">
        <v>1</v>
      </c>
      <c r="F2147">
        <v>0</v>
      </c>
      <c r="G2147">
        <v>0</v>
      </c>
      <c r="H2147">
        <v>0</v>
      </c>
      <c r="I2147">
        <v>0</v>
      </c>
      <c r="J2147">
        <v>0</v>
      </c>
      <c r="K2147">
        <v>0</v>
      </c>
      <c r="L2147">
        <v>0</v>
      </c>
      <c r="M2147">
        <v>0</v>
      </c>
      <c r="N2147">
        <v>0</v>
      </c>
      <c r="O2147">
        <v>0</v>
      </c>
      <c r="P2147">
        <v>0</v>
      </c>
      <c r="Q2147">
        <v>0.20399999999999999</v>
      </c>
      <c r="R2147">
        <v>0.245</v>
      </c>
      <c r="S2147">
        <v>0.28399999999999997</v>
      </c>
      <c r="T2147">
        <v>0.52900000000000003</v>
      </c>
      <c r="U2147">
        <v>0.23499999999999999</v>
      </c>
      <c r="V2147">
        <v>46</v>
      </c>
      <c r="W2147">
        <v>0</v>
      </c>
      <c r="X2147">
        <v>0</v>
      </c>
      <c r="Y2147">
        <v>-0.1</v>
      </c>
      <c r="Z2147">
        <v>0</v>
      </c>
      <c r="AA2147">
        <v>0</v>
      </c>
    </row>
    <row r="2148" spans="1:27" x14ac:dyDescent="0.25">
      <c r="A2148" t="s">
        <v>3335</v>
      </c>
      <c r="B2148" t="s">
        <v>3336</v>
      </c>
      <c r="C2148" t="s">
        <v>20882</v>
      </c>
      <c r="D2148">
        <v>1</v>
      </c>
      <c r="E2148">
        <v>1</v>
      </c>
      <c r="F2148">
        <v>0</v>
      </c>
      <c r="G2148">
        <v>0</v>
      </c>
      <c r="H2148">
        <v>0</v>
      </c>
      <c r="I2148">
        <v>0</v>
      </c>
      <c r="J2148">
        <v>0</v>
      </c>
      <c r="K2148">
        <v>0</v>
      </c>
      <c r="L2148">
        <v>0</v>
      </c>
      <c r="M2148">
        <v>0</v>
      </c>
      <c r="N2148">
        <v>0</v>
      </c>
      <c r="O2148">
        <v>0</v>
      </c>
      <c r="P2148">
        <v>0</v>
      </c>
      <c r="Q2148">
        <v>0.19</v>
      </c>
      <c r="R2148">
        <v>0.245</v>
      </c>
      <c r="S2148">
        <v>0.28000000000000003</v>
      </c>
      <c r="T2148">
        <v>0.52500000000000002</v>
      </c>
      <c r="U2148">
        <v>0.23499999999999999</v>
      </c>
      <c r="V2148">
        <v>40</v>
      </c>
      <c r="W2148">
        <v>0</v>
      </c>
      <c r="X2148">
        <v>0</v>
      </c>
      <c r="Y2148">
        <v>-0.1</v>
      </c>
      <c r="Z2148">
        <v>0</v>
      </c>
      <c r="AA2148">
        <v>0</v>
      </c>
    </row>
    <row r="2149" spans="1:27" x14ac:dyDescent="0.25">
      <c r="A2149" t="s">
        <v>1989</v>
      </c>
      <c r="B2149" t="s">
        <v>1990</v>
      </c>
      <c r="C2149" t="s">
        <v>20866</v>
      </c>
      <c r="D2149">
        <v>1</v>
      </c>
      <c r="E2149">
        <v>1</v>
      </c>
      <c r="F2149">
        <v>0</v>
      </c>
      <c r="G2149">
        <v>0</v>
      </c>
      <c r="H2149">
        <v>0</v>
      </c>
      <c r="I2149">
        <v>0</v>
      </c>
      <c r="J2149">
        <v>0</v>
      </c>
      <c r="K2149">
        <v>0</v>
      </c>
      <c r="L2149">
        <v>0</v>
      </c>
      <c r="M2149">
        <v>0</v>
      </c>
      <c r="N2149">
        <v>0</v>
      </c>
      <c r="O2149">
        <v>0</v>
      </c>
      <c r="P2149">
        <v>0</v>
      </c>
      <c r="Q2149">
        <v>0.20899999999999999</v>
      </c>
      <c r="R2149">
        <v>0.24399999999999999</v>
      </c>
      <c r="S2149">
        <v>0.28799999999999998</v>
      </c>
      <c r="T2149">
        <v>0.53200000000000003</v>
      </c>
      <c r="U2149">
        <v>0.23499999999999999</v>
      </c>
      <c r="V2149">
        <v>42</v>
      </c>
      <c r="W2149">
        <v>0</v>
      </c>
      <c r="X2149">
        <v>0</v>
      </c>
      <c r="Y2149">
        <v>-0.1</v>
      </c>
      <c r="Z2149">
        <v>0</v>
      </c>
      <c r="AA2149">
        <v>0</v>
      </c>
    </row>
    <row r="2150" spans="1:27" x14ac:dyDescent="0.25">
      <c r="A2150" t="s">
        <v>2396</v>
      </c>
      <c r="B2150" t="s">
        <v>2397</v>
      </c>
      <c r="C2150" t="s">
        <v>20884</v>
      </c>
      <c r="D2150">
        <v>1</v>
      </c>
      <c r="E2150">
        <v>1</v>
      </c>
      <c r="F2150">
        <v>0</v>
      </c>
      <c r="G2150">
        <v>0</v>
      </c>
      <c r="H2150">
        <v>0</v>
      </c>
      <c r="I2150">
        <v>0</v>
      </c>
      <c r="J2150">
        <v>0</v>
      </c>
      <c r="K2150">
        <v>0</v>
      </c>
      <c r="L2150">
        <v>0</v>
      </c>
      <c r="M2150">
        <v>0</v>
      </c>
      <c r="N2150">
        <v>0</v>
      </c>
      <c r="O2150">
        <v>0</v>
      </c>
      <c r="P2150">
        <v>0</v>
      </c>
      <c r="Q2150">
        <v>0.214</v>
      </c>
      <c r="R2150">
        <v>0.25600000000000001</v>
      </c>
      <c r="S2150">
        <v>0.26800000000000002</v>
      </c>
      <c r="T2150">
        <v>0.52400000000000002</v>
      </c>
      <c r="U2150">
        <v>0.23499999999999999</v>
      </c>
      <c r="V2150">
        <v>39</v>
      </c>
      <c r="W2150">
        <v>0</v>
      </c>
      <c r="X2150">
        <v>0</v>
      </c>
      <c r="Y2150">
        <v>-0.1</v>
      </c>
      <c r="Z2150">
        <v>0</v>
      </c>
      <c r="AA2150">
        <v>0</v>
      </c>
    </row>
    <row r="2151" spans="1:27" x14ac:dyDescent="0.25">
      <c r="A2151" t="s">
        <v>2071</v>
      </c>
      <c r="B2151" t="s">
        <v>2072</v>
      </c>
      <c r="C2151" t="s">
        <v>20880</v>
      </c>
      <c r="D2151">
        <v>1</v>
      </c>
      <c r="E2151">
        <v>1</v>
      </c>
      <c r="F2151">
        <v>0</v>
      </c>
      <c r="G2151">
        <v>0</v>
      </c>
      <c r="H2151">
        <v>0</v>
      </c>
      <c r="I2151">
        <v>0</v>
      </c>
      <c r="J2151">
        <v>0</v>
      </c>
      <c r="K2151">
        <v>0</v>
      </c>
      <c r="L2151">
        <v>0</v>
      </c>
      <c r="M2151">
        <v>0</v>
      </c>
      <c r="N2151">
        <v>0</v>
      </c>
      <c r="O2151">
        <v>0</v>
      </c>
      <c r="P2151">
        <v>0</v>
      </c>
      <c r="Q2151">
        <v>0.223</v>
      </c>
      <c r="R2151">
        <v>0.25800000000000001</v>
      </c>
      <c r="S2151">
        <v>0.26900000000000002</v>
      </c>
      <c r="T2151">
        <v>0.52700000000000002</v>
      </c>
      <c r="U2151">
        <v>0.23499999999999999</v>
      </c>
      <c r="V2151">
        <v>37</v>
      </c>
      <c r="W2151">
        <v>0</v>
      </c>
      <c r="X2151">
        <v>0</v>
      </c>
      <c r="Y2151">
        <v>-0.1</v>
      </c>
      <c r="Z2151">
        <v>0</v>
      </c>
      <c r="AA2151">
        <v>0</v>
      </c>
    </row>
    <row r="2152" spans="1:27" x14ac:dyDescent="0.25">
      <c r="A2152" t="s">
        <v>2782</v>
      </c>
      <c r="B2152" t="s">
        <v>2783</v>
      </c>
      <c r="C2152" t="s">
        <v>20865</v>
      </c>
      <c r="D2152">
        <v>1</v>
      </c>
      <c r="E2152">
        <v>1</v>
      </c>
      <c r="F2152">
        <v>0</v>
      </c>
      <c r="G2152">
        <v>0</v>
      </c>
      <c r="H2152">
        <v>0</v>
      </c>
      <c r="I2152">
        <v>0</v>
      </c>
      <c r="J2152">
        <v>0</v>
      </c>
      <c r="K2152">
        <v>0</v>
      </c>
      <c r="L2152">
        <v>0</v>
      </c>
      <c r="M2152">
        <v>0</v>
      </c>
      <c r="N2152">
        <v>0</v>
      </c>
      <c r="O2152">
        <v>0</v>
      </c>
      <c r="P2152">
        <v>0</v>
      </c>
      <c r="Q2152">
        <v>0.19400000000000001</v>
      </c>
      <c r="R2152">
        <v>0.25900000000000001</v>
      </c>
      <c r="S2152">
        <v>0.25900000000000001</v>
      </c>
      <c r="T2152">
        <v>0.51800000000000002</v>
      </c>
      <c r="U2152">
        <v>0.23499999999999999</v>
      </c>
      <c r="V2152">
        <v>48</v>
      </c>
      <c r="W2152">
        <v>0</v>
      </c>
      <c r="X2152">
        <v>0</v>
      </c>
      <c r="Y2152">
        <v>-0.1</v>
      </c>
      <c r="Z2152">
        <v>0</v>
      </c>
      <c r="AA2152">
        <v>0</v>
      </c>
    </row>
    <row r="2153" spans="1:27" x14ac:dyDescent="0.25">
      <c r="A2153" t="s">
        <v>1442</v>
      </c>
      <c r="B2153" t="s">
        <v>1443</v>
      </c>
      <c r="C2153" t="s">
        <v>20883</v>
      </c>
      <c r="D2153">
        <v>1</v>
      </c>
      <c r="E2153">
        <v>1</v>
      </c>
      <c r="F2153">
        <v>0</v>
      </c>
      <c r="G2153">
        <v>0</v>
      </c>
      <c r="H2153">
        <v>0</v>
      </c>
      <c r="I2153">
        <v>0</v>
      </c>
      <c r="J2153">
        <v>0</v>
      </c>
      <c r="K2153">
        <v>0</v>
      </c>
      <c r="L2153">
        <v>0</v>
      </c>
      <c r="M2153">
        <v>0</v>
      </c>
      <c r="N2153">
        <v>0</v>
      </c>
      <c r="O2153">
        <v>0</v>
      </c>
      <c r="P2153">
        <v>0</v>
      </c>
      <c r="Q2153">
        <v>0.20499999999999999</v>
      </c>
      <c r="R2153">
        <v>0.24</v>
      </c>
      <c r="S2153">
        <v>0.29099999999999998</v>
      </c>
      <c r="T2153">
        <v>0.53200000000000003</v>
      </c>
      <c r="U2153">
        <v>0.23400000000000001</v>
      </c>
      <c r="V2153">
        <v>41</v>
      </c>
      <c r="W2153">
        <v>0</v>
      </c>
      <c r="X2153">
        <v>0</v>
      </c>
      <c r="Y2153">
        <v>-0.1</v>
      </c>
      <c r="Z2153">
        <v>0</v>
      </c>
      <c r="AA2153">
        <v>0</v>
      </c>
    </row>
    <row r="2154" spans="1:27" x14ac:dyDescent="0.25">
      <c r="A2154" t="s">
        <v>2839</v>
      </c>
      <c r="B2154" t="s">
        <v>2840</v>
      </c>
      <c r="C2154" t="s">
        <v>20869</v>
      </c>
      <c r="D2154">
        <v>1</v>
      </c>
      <c r="E2154">
        <v>1</v>
      </c>
      <c r="F2154">
        <v>0</v>
      </c>
      <c r="G2154">
        <v>0</v>
      </c>
      <c r="H2154">
        <v>0</v>
      </c>
      <c r="I2154">
        <v>0</v>
      </c>
      <c r="J2154">
        <v>0</v>
      </c>
      <c r="K2154">
        <v>0</v>
      </c>
      <c r="L2154">
        <v>0</v>
      </c>
      <c r="M2154">
        <v>0</v>
      </c>
      <c r="N2154">
        <v>0</v>
      </c>
      <c r="O2154">
        <v>0</v>
      </c>
      <c r="P2154">
        <v>0</v>
      </c>
      <c r="Q2154">
        <v>0.20599999999999999</v>
      </c>
      <c r="R2154">
        <v>0.24299999999999999</v>
      </c>
      <c r="S2154">
        <v>0.28899999999999998</v>
      </c>
      <c r="T2154">
        <v>0.53200000000000003</v>
      </c>
      <c r="U2154">
        <v>0.23400000000000001</v>
      </c>
      <c r="V2154">
        <v>39</v>
      </c>
      <c r="W2154">
        <v>0</v>
      </c>
      <c r="X2154">
        <v>0</v>
      </c>
      <c r="Y2154">
        <v>-0.1</v>
      </c>
      <c r="Z2154">
        <v>0</v>
      </c>
      <c r="AA2154">
        <v>0</v>
      </c>
    </row>
    <row r="2155" spans="1:27" x14ac:dyDescent="0.25">
      <c r="A2155" t="s">
        <v>21208</v>
      </c>
      <c r="B2155" t="s">
        <v>21209</v>
      </c>
      <c r="C2155" t="s">
        <v>20886</v>
      </c>
      <c r="D2155">
        <v>1</v>
      </c>
      <c r="E2155">
        <v>1</v>
      </c>
      <c r="F2155">
        <v>0</v>
      </c>
      <c r="G2155">
        <v>0</v>
      </c>
      <c r="H2155">
        <v>0</v>
      </c>
      <c r="I2155">
        <v>0</v>
      </c>
      <c r="J2155">
        <v>0</v>
      </c>
      <c r="K2155">
        <v>0</v>
      </c>
      <c r="L2155">
        <v>0</v>
      </c>
      <c r="M2155">
        <v>0</v>
      </c>
      <c r="N2155">
        <v>0</v>
      </c>
      <c r="O2155">
        <v>0</v>
      </c>
      <c r="P2155">
        <v>0</v>
      </c>
      <c r="Q2155">
        <v>0.19400000000000001</v>
      </c>
      <c r="R2155">
        <v>0.246</v>
      </c>
      <c r="S2155">
        <v>0.28000000000000003</v>
      </c>
      <c r="T2155">
        <v>0.52600000000000002</v>
      </c>
      <c r="U2155">
        <v>0.23400000000000001</v>
      </c>
      <c r="V2155">
        <v>42</v>
      </c>
      <c r="W2155">
        <v>0</v>
      </c>
      <c r="X2155">
        <v>0</v>
      </c>
      <c r="Y2155">
        <v>-0.1</v>
      </c>
      <c r="Z2155">
        <v>0</v>
      </c>
      <c r="AA2155">
        <v>0</v>
      </c>
    </row>
    <row r="2156" spans="1:27" x14ac:dyDescent="0.25">
      <c r="A2156" t="s">
        <v>21210</v>
      </c>
      <c r="B2156" t="s">
        <v>21211</v>
      </c>
      <c r="C2156" t="s">
        <v>1</v>
      </c>
      <c r="D2156">
        <v>1</v>
      </c>
      <c r="E2156">
        <v>1</v>
      </c>
      <c r="F2156">
        <v>0</v>
      </c>
      <c r="G2156">
        <v>0</v>
      </c>
      <c r="H2156">
        <v>0</v>
      </c>
      <c r="I2156">
        <v>0</v>
      </c>
      <c r="J2156">
        <v>0</v>
      </c>
      <c r="K2156">
        <v>0</v>
      </c>
      <c r="L2156">
        <v>0</v>
      </c>
      <c r="M2156">
        <v>0</v>
      </c>
      <c r="N2156">
        <v>0</v>
      </c>
      <c r="O2156">
        <v>0</v>
      </c>
      <c r="P2156">
        <v>0</v>
      </c>
      <c r="Q2156">
        <v>0.216</v>
      </c>
      <c r="R2156">
        <v>0.249</v>
      </c>
      <c r="S2156">
        <v>0.28000000000000003</v>
      </c>
      <c r="T2156">
        <v>0.52900000000000003</v>
      </c>
      <c r="U2156">
        <v>0.23400000000000001</v>
      </c>
      <c r="V2156">
        <v>42</v>
      </c>
      <c r="W2156">
        <v>0</v>
      </c>
      <c r="X2156">
        <v>0</v>
      </c>
      <c r="Y2156">
        <v>-0.1</v>
      </c>
      <c r="Z2156">
        <v>0</v>
      </c>
      <c r="AA2156">
        <v>0</v>
      </c>
    </row>
    <row r="2157" spans="1:27" x14ac:dyDescent="0.25">
      <c r="A2157" t="s">
        <v>3212</v>
      </c>
      <c r="B2157" t="s">
        <v>3213</v>
      </c>
      <c r="C2157" t="s">
        <v>20895</v>
      </c>
      <c r="D2157">
        <v>1</v>
      </c>
      <c r="E2157">
        <v>1</v>
      </c>
      <c r="F2157">
        <v>0</v>
      </c>
      <c r="G2157">
        <v>0</v>
      </c>
      <c r="H2157">
        <v>0</v>
      </c>
      <c r="I2157">
        <v>0</v>
      </c>
      <c r="J2157">
        <v>0</v>
      </c>
      <c r="K2157">
        <v>0</v>
      </c>
      <c r="L2157">
        <v>0</v>
      </c>
      <c r="M2157">
        <v>0</v>
      </c>
      <c r="N2157">
        <v>0</v>
      </c>
      <c r="O2157">
        <v>0</v>
      </c>
      <c r="P2157">
        <v>0</v>
      </c>
      <c r="Q2157">
        <v>0.19700000000000001</v>
      </c>
      <c r="R2157">
        <v>0.248</v>
      </c>
      <c r="S2157">
        <v>0.27700000000000002</v>
      </c>
      <c r="T2157">
        <v>0.52500000000000002</v>
      </c>
      <c r="U2157">
        <v>0.23400000000000001</v>
      </c>
      <c r="V2157">
        <v>46</v>
      </c>
      <c r="W2157">
        <v>0</v>
      </c>
      <c r="X2157">
        <v>0</v>
      </c>
      <c r="Y2157">
        <v>-0.1</v>
      </c>
      <c r="Z2157">
        <v>0</v>
      </c>
      <c r="AA2157">
        <v>0</v>
      </c>
    </row>
    <row r="2158" spans="1:27" x14ac:dyDescent="0.25">
      <c r="A2158" t="s">
        <v>21212</v>
      </c>
      <c r="B2158" t="s">
        <v>21213</v>
      </c>
      <c r="C2158" t="s">
        <v>1</v>
      </c>
      <c r="D2158">
        <v>1</v>
      </c>
      <c r="E2158">
        <v>1</v>
      </c>
      <c r="F2158">
        <v>0</v>
      </c>
      <c r="G2158">
        <v>0</v>
      </c>
      <c r="H2158">
        <v>0</v>
      </c>
      <c r="I2158">
        <v>0</v>
      </c>
      <c r="J2158">
        <v>0</v>
      </c>
      <c r="K2158">
        <v>0</v>
      </c>
      <c r="L2158">
        <v>0</v>
      </c>
      <c r="M2158">
        <v>0</v>
      </c>
      <c r="N2158">
        <v>0</v>
      </c>
      <c r="O2158">
        <v>0</v>
      </c>
      <c r="P2158">
        <v>0</v>
      </c>
      <c r="Q2158">
        <v>0.2</v>
      </c>
      <c r="R2158">
        <v>0.25</v>
      </c>
      <c r="S2158">
        <v>0.27400000000000002</v>
      </c>
      <c r="T2158">
        <v>0.52400000000000002</v>
      </c>
      <c r="U2158">
        <v>0.23400000000000001</v>
      </c>
      <c r="V2158">
        <v>42</v>
      </c>
      <c r="W2158">
        <v>0</v>
      </c>
      <c r="X2158">
        <v>0</v>
      </c>
      <c r="Y2158">
        <v>-0.1</v>
      </c>
      <c r="Z2158">
        <v>0</v>
      </c>
      <c r="AA2158">
        <v>0</v>
      </c>
    </row>
    <row r="2159" spans="1:27" x14ac:dyDescent="0.25">
      <c r="A2159" t="s">
        <v>21214</v>
      </c>
      <c r="B2159" t="s">
        <v>21215</v>
      </c>
      <c r="C2159" t="s">
        <v>1</v>
      </c>
      <c r="D2159">
        <v>1</v>
      </c>
      <c r="E2159">
        <v>1</v>
      </c>
      <c r="F2159">
        <v>0</v>
      </c>
      <c r="G2159">
        <v>0</v>
      </c>
      <c r="H2159">
        <v>0</v>
      </c>
      <c r="I2159">
        <v>0</v>
      </c>
      <c r="J2159">
        <v>0</v>
      </c>
      <c r="K2159">
        <v>0</v>
      </c>
      <c r="L2159">
        <v>0</v>
      </c>
      <c r="M2159">
        <v>0</v>
      </c>
      <c r="N2159">
        <v>0</v>
      </c>
      <c r="O2159">
        <v>0</v>
      </c>
      <c r="P2159">
        <v>0</v>
      </c>
      <c r="Q2159">
        <v>0.2</v>
      </c>
      <c r="R2159">
        <v>0.25600000000000001</v>
      </c>
      <c r="S2159">
        <v>0.26800000000000002</v>
      </c>
      <c r="T2159">
        <v>0.52500000000000002</v>
      </c>
      <c r="U2159">
        <v>0.23400000000000001</v>
      </c>
      <c r="V2159">
        <v>42</v>
      </c>
      <c r="W2159">
        <v>0</v>
      </c>
      <c r="X2159">
        <v>0</v>
      </c>
      <c r="Y2159">
        <v>-0.1</v>
      </c>
      <c r="Z2159">
        <v>0</v>
      </c>
      <c r="AA2159">
        <v>0</v>
      </c>
    </row>
    <row r="2160" spans="1:27" x14ac:dyDescent="0.25">
      <c r="A2160" t="s">
        <v>21216</v>
      </c>
      <c r="B2160" t="s">
        <v>21217</v>
      </c>
      <c r="C2160" t="s">
        <v>20876</v>
      </c>
      <c r="D2160">
        <v>1</v>
      </c>
      <c r="E2160">
        <v>1</v>
      </c>
      <c r="F2160">
        <v>0</v>
      </c>
      <c r="G2160">
        <v>0</v>
      </c>
      <c r="H2160">
        <v>0</v>
      </c>
      <c r="I2160">
        <v>0</v>
      </c>
      <c r="J2160">
        <v>0</v>
      </c>
      <c r="K2160">
        <v>0</v>
      </c>
      <c r="L2160">
        <v>0</v>
      </c>
      <c r="M2160">
        <v>0</v>
      </c>
      <c r="N2160">
        <v>0</v>
      </c>
      <c r="O2160">
        <v>0</v>
      </c>
      <c r="P2160">
        <v>0</v>
      </c>
      <c r="Q2160">
        <v>0.21</v>
      </c>
      <c r="R2160">
        <v>0.24399999999999999</v>
      </c>
      <c r="S2160">
        <v>0.28599999999999998</v>
      </c>
      <c r="T2160">
        <v>0.53</v>
      </c>
      <c r="U2160">
        <v>0.23400000000000001</v>
      </c>
      <c r="V2160">
        <v>47</v>
      </c>
      <c r="W2160">
        <v>0</v>
      </c>
      <c r="X2160">
        <v>0</v>
      </c>
      <c r="Y2160">
        <v>-0.1</v>
      </c>
      <c r="Z2160">
        <v>0</v>
      </c>
      <c r="AA2160">
        <v>0</v>
      </c>
    </row>
    <row r="2161" spans="1:27" x14ac:dyDescent="0.25">
      <c r="A2161" t="s">
        <v>1388</v>
      </c>
      <c r="B2161" t="s">
        <v>1389</v>
      </c>
      <c r="C2161" t="s">
        <v>20883</v>
      </c>
      <c r="D2161">
        <v>1</v>
      </c>
      <c r="E2161">
        <v>1</v>
      </c>
      <c r="F2161">
        <v>0</v>
      </c>
      <c r="G2161">
        <v>0</v>
      </c>
      <c r="H2161">
        <v>0</v>
      </c>
      <c r="I2161">
        <v>0</v>
      </c>
      <c r="J2161">
        <v>0</v>
      </c>
      <c r="K2161">
        <v>0</v>
      </c>
      <c r="L2161">
        <v>0</v>
      </c>
      <c r="M2161">
        <v>0</v>
      </c>
      <c r="N2161">
        <v>0</v>
      </c>
      <c r="O2161">
        <v>0</v>
      </c>
      <c r="P2161">
        <v>0</v>
      </c>
      <c r="Q2161">
        <v>0.20799999999999999</v>
      </c>
      <c r="R2161">
        <v>0.25</v>
      </c>
      <c r="S2161">
        <v>0.27700000000000002</v>
      </c>
      <c r="T2161">
        <v>0.52800000000000002</v>
      </c>
      <c r="U2161">
        <v>0.23400000000000001</v>
      </c>
      <c r="V2161">
        <v>41</v>
      </c>
      <c r="W2161">
        <v>0</v>
      </c>
      <c r="X2161">
        <v>0</v>
      </c>
      <c r="Y2161">
        <v>-0.1</v>
      </c>
      <c r="Z2161">
        <v>0</v>
      </c>
      <c r="AA2161">
        <v>0</v>
      </c>
    </row>
    <row r="2162" spans="1:27" x14ac:dyDescent="0.25">
      <c r="A2162" t="s">
        <v>2597</v>
      </c>
      <c r="B2162" t="s">
        <v>2598</v>
      </c>
      <c r="C2162" t="s">
        <v>20892</v>
      </c>
      <c r="D2162">
        <v>1</v>
      </c>
      <c r="E2162">
        <v>1</v>
      </c>
      <c r="F2162">
        <v>0</v>
      </c>
      <c r="G2162">
        <v>0</v>
      </c>
      <c r="H2162">
        <v>0</v>
      </c>
      <c r="I2162">
        <v>0</v>
      </c>
      <c r="J2162">
        <v>0</v>
      </c>
      <c r="K2162">
        <v>0</v>
      </c>
      <c r="L2162">
        <v>0</v>
      </c>
      <c r="M2162">
        <v>0</v>
      </c>
      <c r="N2162">
        <v>0</v>
      </c>
      <c r="O2162">
        <v>0</v>
      </c>
      <c r="P2162">
        <v>0</v>
      </c>
      <c r="Q2162">
        <v>0.19700000000000001</v>
      </c>
      <c r="R2162">
        <v>0.23499999999999999</v>
      </c>
      <c r="S2162">
        <v>0.29599999999999999</v>
      </c>
      <c r="T2162">
        <v>0.53200000000000003</v>
      </c>
      <c r="U2162">
        <v>0.23400000000000001</v>
      </c>
      <c r="V2162">
        <v>42</v>
      </c>
      <c r="W2162">
        <v>0</v>
      </c>
      <c r="X2162">
        <v>0</v>
      </c>
      <c r="Y2162">
        <v>-0.1</v>
      </c>
      <c r="Z2162">
        <v>0</v>
      </c>
      <c r="AA2162">
        <v>0</v>
      </c>
    </row>
    <row r="2163" spans="1:27" x14ac:dyDescent="0.25">
      <c r="A2163" t="s">
        <v>1262</v>
      </c>
      <c r="B2163" t="s">
        <v>1263</v>
      </c>
      <c r="C2163" t="s">
        <v>20872</v>
      </c>
      <c r="D2163">
        <v>1</v>
      </c>
      <c r="E2163">
        <v>1</v>
      </c>
      <c r="F2163">
        <v>0</v>
      </c>
      <c r="G2163">
        <v>0</v>
      </c>
      <c r="H2163">
        <v>0</v>
      </c>
      <c r="I2163">
        <v>0</v>
      </c>
      <c r="J2163">
        <v>0</v>
      </c>
      <c r="K2163">
        <v>0</v>
      </c>
      <c r="L2163">
        <v>0</v>
      </c>
      <c r="M2163">
        <v>0</v>
      </c>
      <c r="N2163">
        <v>0</v>
      </c>
      <c r="O2163">
        <v>0</v>
      </c>
      <c r="P2163">
        <v>0</v>
      </c>
      <c r="Q2163">
        <v>0.21</v>
      </c>
      <c r="R2163">
        <v>0.251</v>
      </c>
      <c r="S2163">
        <v>0.27600000000000002</v>
      </c>
      <c r="T2163">
        <v>0.52700000000000002</v>
      </c>
      <c r="U2163">
        <v>0.23400000000000001</v>
      </c>
      <c r="V2163">
        <v>42</v>
      </c>
      <c r="W2163">
        <v>0</v>
      </c>
      <c r="X2163">
        <v>0</v>
      </c>
      <c r="Y2163">
        <v>-0.1</v>
      </c>
      <c r="Z2163">
        <v>0</v>
      </c>
      <c r="AA2163">
        <v>0</v>
      </c>
    </row>
    <row r="2164" spans="1:27" x14ac:dyDescent="0.25">
      <c r="A2164" t="s">
        <v>21218</v>
      </c>
      <c r="B2164" t="s">
        <v>21219</v>
      </c>
      <c r="C2164" t="s">
        <v>1</v>
      </c>
      <c r="D2164">
        <v>1</v>
      </c>
      <c r="E2164">
        <v>1</v>
      </c>
      <c r="F2164">
        <v>0</v>
      </c>
      <c r="G2164">
        <v>0</v>
      </c>
      <c r="H2164">
        <v>0</v>
      </c>
      <c r="I2164">
        <v>0</v>
      </c>
      <c r="J2164">
        <v>0</v>
      </c>
      <c r="K2164">
        <v>0</v>
      </c>
      <c r="L2164">
        <v>0</v>
      </c>
      <c r="M2164">
        <v>0</v>
      </c>
      <c r="N2164">
        <v>0</v>
      </c>
      <c r="O2164">
        <v>0</v>
      </c>
      <c r="P2164">
        <v>0</v>
      </c>
      <c r="Q2164">
        <v>0.20200000000000001</v>
      </c>
      <c r="R2164">
        <v>0.24199999999999999</v>
      </c>
      <c r="S2164">
        <v>0.29199999999999998</v>
      </c>
      <c r="T2164">
        <v>0.53400000000000003</v>
      </c>
      <c r="U2164">
        <v>0.23400000000000001</v>
      </c>
      <c r="V2164">
        <v>42</v>
      </c>
      <c r="W2164">
        <v>0</v>
      </c>
      <c r="X2164">
        <v>0</v>
      </c>
      <c r="Y2164">
        <v>-0.1</v>
      </c>
      <c r="Z2164">
        <v>0</v>
      </c>
      <c r="AA2164">
        <v>0</v>
      </c>
    </row>
    <row r="2165" spans="1:27" x14ac:dyDescent="0.25">
      <c r="A2165" t="s">
        <v>1472</v>
      </c>
      <c r="B2165" t="s">
        <v>1473</v>
      </c>
      <c r="C2165" t="s">
        <v>20865</v>
      </c>
      <c r="D2165">
        <v>1</v>
      </c>
      <c r="E2165">
        <v>1</v>
      </c>
      <c r="F2165">
        <v>0</v>
      </c>
      <c r="G2165">
        <v>0</v>
      </c>
      <c r="H2165">
        <v>0</v>
      </c>
      <c r="I2165">
        <v>0</v>
      </c>
      <c r="J2165">
        <v>0</v>
      </c>
      <c r="K2165">
        <v>0</v>
      </c>
      <c r="L2165">
        <v>0</v>
      </c>
      <c r="M2165">
        <v>0</v>
      </c>
      <c r="N2165">
        <v>0</v>
      </c>
      <c r="O2165">
        <v>0</v>
      </c>
      <c r="P2165">
        <v>0</v>
      </c>
      <c r="Q2165">
        <v>0.2</v>
      </c>
      <c r="R2165">
        <v>0.254</v>
      </c>
      <c r="S2165">
        <v>0.26600000000000001</v>
      </c>
      <c r="T2165">
        <v>0.52</v>
      </c>
      <c r="U2165">
        <v>0.23400000000000001</v>
      </c>
      <c r="V2165">
        <v>48</v>
      </c>
      <c r="W2165">
        <v>0</v>
      </c>
      <c r="X2165">
        <v>0</v>
      </c>
      <c r="Y2165">
        <v>-0.1</v>
      </c>
      <c r="Z2165">
        <v>0</v>
      </c>
      <c r="AA2165">
        <v>0</v>
      </c>
    </row>
    <row r="2166" spans="1:27" x14ac:dyDescent="0.25">
      <c r="A2166" t="s">
        <v>21220</v>
      </c>
      <c r="B2166" t="s">
        <v>21221</v>
      </c>
      <c r="C2166" t="s">
        <v>20866</v>
      </c>
      <c r="D2166">
        <v>1</v>
      </c>
      <c r="E2166">
        <v>1</v>
      </c>
      <c r="F2166">
        <v>0</v>
      </c>
      <c r="G2166">
        <v>0</v>
      </c>
      <c r="H2166">
        <v>0</v>
      </c>
      <c r="I2166">
        <v>0</v>
      </c>
      <c r="J2166">
        <v>0</v>
      </c>
      <c r="K2166">
        <v>0</v>
      </c>
      <c r="L2166">
        <v>0</v>
      </c>
      <c r="M2166">
        <v>0</v>
      </c>
      <c r="N2166">
        <v>0</v>
      </c>
      <c r="O2166">
        <v>0</v>
      </c>
      <c r="P2166">
        <v>0</v>
      </c>
      <c r="Q2166">
        <v>0.21299999999999999</v>
      </c>
      <c r="R2166">
        <v>0.247</v>
      </c>
      <c r="S2166">
        <v>0.28199999999999997</v>
      </c>
      <c r="T2166">
        <v>0.52900000000000003</v>
      </c>
      <c r="U2166">
        <v>0.23400000000000001</v>
      </c>
      <c r="V2166">
        <v>42</v>
      </c>
      <c r="W2166">
        <v>0</v>
      </c>
      <c r="X2166">
        <v>0</v>
      </c>
      <c r="Y2166">
        <v>-0.1</v>
      </c>
      <c r="Z2166">
        <v>0</v>
      </c>
      <c r="AA2166">
        <v>0</v>
      </c>
    </row>
    <row r="2167" spans="1:27" x14ac:dyDescent="0.25">
      <c r="A2167" t="s">
        <v>2822</v>
      </c>
      <c r="B2167" t="s">
        <v>2823</v>
      </c>
      <c r="C2167" t="s">
        <v>20884</v>
      </c>
      <c r="D2167">
        <v>1</v>
      </c>
      <c r="E2167">
        <v>1</v>
      </c>
      <c r="F2167">
        <v>0</v>
      </c>
      <c r="G2167">
        <v>0</v>
      </c>
      <c r="H2167">
        <v>0</v>
      </c>
      <c r="I2167">
        <v>0</v>
      </c>
      <c r="J2167">
        <v>0</v>
      </c>
      <c r="K2167">
        <v>0</v>
      </c>
      <c r="L2167">
        <v>0</v>
      </c>
      <c r="M2167">
        <v>0</v>
      </c>
      <c r="N2167">
        <v>0</v>
      </c>
      <c r="O2167">
        <v>0</v>
      </c>
      <c r="P2167">
        <v>0</v>
      </c>
      <c r="Q2167">
        <v>0.20399999999999999</v>
      </c>
      <c r="R2167">
        <v>0.23599999999999999</v>
      </c>
      <c r="S2167">
        <v>0.29899999999999999</v>
      </c>
      <c r="T2167">
        <v>0.53400000000000003</v>
      </c>
      <c r="U2167">
        <v>0.23400000000000001</v>
      </c>
      <c r="V2167">
        <v>39</v>
      </c>
      <c r="W2167">
        <v>0</v>
      </c>
      <c r="X2167">
        <v>0</v>
      </c>
      <c r="Y2167">
        <v>-0.1</v>
      </c>
      <c r="Z2167">
        <v>0</v>
      </c>
      <c r="AA2167">
        <v>0</v>
      </c>
    </row>
    <row r="2168" spans="1:27" x14ac:dyDescent="0.25">
      <c r="A2168" t="s">
        <v>2453</v>
      </c>
      <c r="B2168" t="s">
        <v>2454</v>
      </c>
      <c r="C2168" t="s">
        <v>20885</v>
      </c>
      <c r="D2168">
        <v>1</v>
      </c>
      <c r="E2168">
        <v>1</v>
      </c>
      <c r="F2168">
        <v>0</v>
      </c>
      <c r="G2168">
        <v>0</v>
      </c>
      <c r="H2168">
        <v>0</v>
      </c>
      <c r="I2168">
        <v>0</v>
      </c>
      <c r="J2168">
        <v>0</v>
      </c>
      <c r="K2168">
        <v>0</v>
      </c>
      <c r="L2168">
        <v>0</v>
      </c>
      <c r="M2168">
        <v>0</v>
      </c>
      <c r="N2168">
        <v>0</v>
      </c>
      <c r="O2168">
        <v>0</v>
      </c>
      <c r="P2168">
        <v>0</v>
      </c>
      <c r="Q2168">
        <v>0.186</v>
      </c>
      <c r="R2168">
        <v>0.22600000000000001</v>
      </c>
      <c r="S2168">
        <v>0.308</v>
      </c>
      <c r="T2168">
        <v>0.53400000000000003</v>
      </c>
      <c r="U2168">
        <v>0.23400000000000001</v>
      </c>
      <c r="V2168">
        <v>44</v>
      </c>
      <c r="W2168">
        <v>0</v>
      </c>
      <c r="X2168">
        <v>0</v>
      </c>
      <c r="Y2168">
        <v>-0.1</v>
      </c>
      <c r="Z2168">
        <v>0</v>
      </c>
      <c r="AA2168">
        <v>0</v>
      </c>
    </row>
    <row r="2169" spans="1:27" x14ac:dyDescent="0.25">
      <c r="A2169" t="s">
        <v>21222</v>
      </c>
      <c r="B2169" t="s">
        <v>21223</v>
      </c>
      <c r="C2169" t="s">
        <v>20883</v>
      </c>
      <c r="D2169">
        <v>1</v>
      </c>
      <c r="E2169">
        <v>1</v>
      </c>
      <c r="F2169">
        <v>0</v>
      </c>
      <c r="G2169">
        <v>0</v>
      </c>
      <c r="H2169">
        <v>0</v>
      </c>
      <c r="I2169">
        <v>0</v>
      </c>
      <c r="J2169">
        <v>0</v>
      </c>
      <c r="K2169">
        <v>0</v>
      </c>
      <c r="L2169">
        <v>0</v>
      </c>
      <c r="M2169">
        <v>0</v>
      </c>
      <c r="N2169">
        <v>0</v>
      </c>
      <c r="O2169">
        <v>0</v>
      </c>
      <c r="P2169">
        <v>0</v>
      </c>
      <c r="Q2169">
        <v>0.191</v>
      </c>
      <c r="R2169">
        <v>0.252</v>
      </c>
      <c r="S2169">
        <v>0.26800000000000002</v>
      </c>
      <c r="T2169">
        <v>0.52</v>
      </c>
      <c r="U2169">
        <v>0.23400000000000001</v>
      </c>
      <c r="V2169">
        <v>41</v>
      </c>
      <c r="W2169">
        <v>0</v>
      </c>
      <c r="X2169">
        <v>0</v>
      </c>
      <c r="Y2169">
        <v>-0.1</v>
      </c>
      <c r="Z2169">
        <v>0</v>
      </c>
      <c r="AA2169">
        <v>0</v>
      </c>
    </row>
    <row r="2170" spans="1:27" x14ac:dyDescent="0.25">
      <c r="A2170" t="s">
        <v>3099</v>
      </c>
      <c r="B2170" t="s">
        <v>3100</v>
      </c>
      <c r="C2170" t="s">
        <v>20878</v>
      </c>
      <c r="D2170">
        <v>1</v>
      </c>
      <c r="E2170">
        <v>1</v>
      </c>
      <c r="F2170">
        <v>0</v>
      </c>
      <c r="G2170">
        <v>0</v>
      </c>
      <c r="H2170">
        <v>0</v>
      </c>
      <c r="I2170">
        <v>0</v>
      </c>
      <c r="J2170">
        <v>0</v>
      </c>
      <c r="K2170">
        <v>0</v>
      </c>
      <c r="L2170">
        <v>0</v>
      </c>
      <c r="M2170">
        <v>0</v>
      </c>
      <c r="N2170">
        <v>0</v>
      </c>
      <c r="O2170">
        <v>0</v>
      </c>
      <c r="P2170">
        <v>0</v>
      </c>
      <c r="Q2170">
        <v>0.20799999999999999</v>
      </c>
      <c r="R2170">
        <v>0.26</v>
      </c>
      <c r="S2170">
        <v>0.26</v>
      </c>
      <c r="T2170">
        <v>0.52</v>
      </c>
      <c r="U2170">
        <v>0.23400000000000001</v>
      </c>
      <c r="V2170">
        <v>41</v>
      </c>
      <c r="W2170">
        <v>0</v>
      </c>
      <c r="X2170">
        <v>0</v>
      </c>
      <c r="Y2170">
        <v>-0.1</v>
      </c>
      <c r="Z2170">
        <v>0</v>
      </c>
      <c r="AA2170">
        <v>0</v>
      </c>
    </row>
    <row r="2171" spans="1:27" x14ac:dyDescent="0.25">
      <c r="A2171" t="s">
        <v>512</v>
      </c>
      <c r="B2171" t="s">
        <v>513</v>
      </c>
      <c r="C2171" t="s">
        <v>20891</v>
      </c>
      <c r="D2171">
        <v>1</v>
      </c>
      <c r="E2171">
        <v>1</v>
      </c>
      <c r="F2171">
        <v>0</v>
      </c>
      <c r="G2171">
        <v>0</v>
      </c>
      <c r="H2171">
        <v>0</v>
      </c>
      <c r="I2171">
        <v>0</v>
      </c>
      <c r="J2171">
        <v>0</v>
      </c>
      <c r="K2171">
        <v>0</v>
      </c>
      <c r="L2171">
        <v>0</v>
      </c>
      <c r="M2171">
        <v>0</v>
      </c>
      <c r="N2171">
        <v>0</v>
      </c>
      <c r="O2171">
        <v>0</v>
      </c>
      <c r="P2171">
        <v>0</v>
      </c>
      <c r="Q2171">
        <v>0.21299999999999999</v>
      </c>
      <c r="R2171">
        <v>0.24399999999999999</v>
      </c>
      <c r="S2171">
        <v>0.28699999999999998</v>
      </c>
      <c r="T2171">
        <v>0.53100000000000003</v>
      </c>
      <c r="U2171">
        <v>0.23400000000000001</v>
      </c>
      <c r="V2171">
        <v>47</v>
      </c>
      <c r="W2171">
        <v>0</v>
      </c>
      <c r="X2171">
        <v>0</v>
      </c>
      <c r="Y2171">
        <v>-0.1</v>
      </c>
      <c r="Z2171">
        <v>0</v>
      </c>
      <c r="AA2171">
        <v>0</v>
      </c>
    </row>
    <row r="2172" spans="1:27" x14ac:dyDescent="0.25">
      <c r="A2172" t="s">
        <v>2853</v>
      </c>
      <c r="B2172" t="s">
        <v>2854</v>
      </c>
      <c r="C2172" t="s">
        <v>20882</v>
      </c>
      <c r="D2172">
        <v>1</v>
      </c>
      <c r="E2172">
        <v>1</v>
      </c>
      <c r="F2172">
        <v>0</v>
      </c>
      <c r="G2172">
        <v>0</v>
      </c>
      <c r="H2172">
        <v>0</v>
      </c>
      <c r="I2172">
        <v>0</v>
      </c>
      <c r="J2172">
        <v>0</v>
      </c>
      <c r="K2172">
        <v>0</v>
      </c>
      <c r="L2172">
        <v>0</v>
      </c>
      <c r="M2172">
        <v>0</v>
      </c>
      <c r="N2172">
        <v>0</v>
      </c>
      <c r="O2172">
        <v>0</v>
      </c>
      <c r="P2172">
        <v>0</v>
      </c>
      <c r="Q2172">
        <v>0.19900000000000001</v>
      </c>
      <c r="R2172">
        <v>0.25</v>
      </c>
      <c r="S2172">
        <v>0.27300000000000002</v>
      </c>
      <c r="T2172">
        <v>0.52300000000000002</v>
      </c>
      <c r="U2172">
        <v>0.23400000000000001</v>
      </c>
      <c r="V2172">
        <v>40</v>
      </c>
      <c r="W2172">
        <v>0</v>
      </c>
      <c r="X2172">
        <v>0</v>
      </c>
      <c r="Y2172">
        <v>-0.1</v>
      </c>
      <c r="Z2172">
        <v>0</v>
      </c>
      <c r="AA2172">
        <v>0</v>
      </c>
    </row>
    <row r="2173" spans="1:27" x14ac:dyDescent="0.25">
      <c r="A2173" t="s">
        <v>2798</v>
      </c>
      <c r="B2173" t="s">
        <v>2799</v>
      </c>
      <c r="C2173" t="s">
        <v>20893</v>
      </c>
      <c r="D2173">
        <v>1</v>
      </c>
      <c r="E2173">
        <v>1</v>
      </c>
      <c r="F2173">
        <v>0</v>
      </c>
      <c r="G2173">
        <v>0</v>
      </c>
      <c r="H2173">
        <v>0</v>
      </c>
      <c r="I2173">
        <v>0</v>
      </c>
      <c r="J2173">
        <v>0</v>
      </c>
      <c r="K2173">
        <v>0</v>
      </c>
      <c r="L2173">
        <v>0</v>
      </c>
      <c r="M2173">
        <v>0</v>
      </c>
      <c r="N2173">
        <v>0</v>
      </c>
      <c r="O2173">
        <v>0</v>
      </c>
      <c r="P2173">
        <v>0</v>
      </c>
      <c r="Q2173">
        <v>0.20399999999999999</v>
      </c>
      <c r="R2173">
        <v>0.23699999999999999</v>
      </c>
      <c r="S2173">
        <v>0.29499999999999998</v>
      </c>
      <c r="T2173">
        <v>0.53200000000000003</v>
      </c>
      <c r="U2173">
        <v>0.23400000000000001</v>
      </c>
      <c r="V2173">
        <v>45</v>
      </c>
      <c r="W2173">
        <v>0</v>
      </c>
      <c r="X2173">
        <v>0</v>
      </c>
      <c r="Y2173">
        <v>-0.1</v>
      </c>
      <c r="Z2173">
        <v>0</v>
      </c>
      <c r="AA2173">
        <v>0</v>
      </c>
    </row>
    <row r="2174" spans="1:27" x14ac:dyDescent="0.25">
      <c r="A2174" t="s">
        <v>21224</v>
      </c>
      <c r="B2174" t="s">
        <v>21225</v>
      </c>
      <c r="C2174" t="s">
        <v>20883</v>
      </c>
      <c r="D2174">
        <v>1</v>
      </c>
      <c r="E2174">
        <v>1</v>
      </c>
      <c r="F2174">
        <v>0</v>
      </c>
      <c r="G2174">
        <v>0</v>
      </c>
      <c r="H2174">
        <v>0</v>
      </c>
      <c r="I2174">
        <v>0</v>
      </c>
      <c r="J2174">
        <v>0</v>
      </c>
      <c r="K2174">
        <v>0</v>
      </c>
      <c r="L2174">
        <v>0</v>
      </c>
      <c r="M2174">
        <v>0</v>
      </c>
      <c r="N2174">
        <v>0</v>
      </c>
      <c r="O2174">
        <v>0</v>
      </c>
      <c r="P2174">
        <v>0</v>
      </c>
      <c r="Q2174">
        <v>0.19400000000000001</v>
      </c>
      <c r="R2174">
        <v>0.23300000000000001</v>
      </c>
      <c r="S2174">
        <v>0.29899999999999999</v>
      </c>
      <c r="T2174">
        <v>0.53200000000000003</v>
      </c>
      <c r="U2174">
        <v>0.23300000000000001</v>
      </c>
      <c r="V2174">
        <v>41</v>
      </c>
      <c r="W2174">
        <v>0</v>
      </c>
      <c r="X2174">
        <v>0</v>
      </c>
      <c r="Y2174">
        <v>-0.1</v>
      </c>
      <c r="Z2174">
        <v>0</v>
      </c>
      <c r="AA2174">
        <v>0</v>
      </c>
    </row>
    <row r="2175" spans="1:27" x14ac:dyDescent="0.25">
      <c r="A2175" t="s">
        <v>3145</v>
      </c>
      <c r="B2175" t="s">
        <v>3146</v>
      </c>
      <c r="C2175" t="s">
        <v>20888</v>
      </c>
      <c r="D2175">
        <v>1</v>
      </c>
      <c r="E2175">
        <v>1</v>
      </c>
      <c r="F2175">
        <v>0</v>
      </c>
      <c r="G2175">
        <v>0</v>
      </c>
      <c r="H2175">
        <v>0</v>
      </c>
      <c r="I2175">
        <v>0</v>
      </c>
      <c r="J2175">
        <v>0</v>
      </c>
      <c r="K2175">
        <v>0</v>
      </c>
      <c r="L2175">
        <v>0</v>
      </c>
      <c r="M2175">
        <v>0</v>
      </c>
      <c r="N2175">
        <v>0</v>
      </c>
      <c r="O2175">
        <v>0</v>
      </c>
      <c r="P2175">
        <v>0</v>
      </c>
      <c r="Q2175">
        <v>0.20899999999999999</v>
      </c>
      <c r="R2175">
        <v>0.245</v>
      </c>
      <c r="S2175">
        <v>0.28299999999999997</v>
      </c>
      <c r="T2175">
        <v>0.52800000000000002</v>
      </c>
      <c r="U2175">
        <v>0.23300000000000001</v>
      </c>
      <c r="V2175">
        <v>41</v>
      </c>
      <c r="W2175">
        <v>0</v>
      </c>
      <c r="X2175">
        <v>0</v>
      </c>
      <c r="Y2175">
        <v>-0.1</v>
      </c>
      <c r="Z2175">
        <v>0</v>
      </c>
      <c r="AA2175">
        <v>0</v>
      </c>
    </row>
    <row r="2176" spans="1:27" x14ac:dyDescent="0.25">
      <c r="A2176" t="s">
        <v>2529</v>
      </c>
      <c r="B2176" t="s">
        <v>2530</v>
      </c>
      <c r="C2176" t="s">
        <v>20882</v>
      </c>
      <c r="D2176">
        <v>1</v>
      </c>
      <c r="E2176">
        <v>1</v>
      </c>
      <c r="F2176">
        <v>0</v>
      </c>
      <c r="G2176">
        <v>0</v>
      </c>
      <c r="H2176">
        <v>0</v>
      </c>
      <c r="I2176">
        <v>0</v>
      </c>
      <c r="J2176">
        <v>0</v>
      </c>
      <c r="K2176">
        <v>0</v>
      </c>
      <c r="L2176">
        <v>0</v>
      </c>
      <c r="M2176">
        <v>0</v>
      </c>
      <c r="N2176">
        <v>0</v>
      </c>
      <c r="O2176">
        <v>0</v>
      </c>
      <c r="P2176">
        <v>0</v>
      </c>
      <c r="Q2176">
        <v>0.214</v>
      </c>
      <c r="R2176">
        <v>0.246</v>
      </c>
      <c r="S2176">
        <v>0.28299999999999997</v>
      </c>
      <c r="T2176">
        <v>0.52900000000000003</v>
      </c>
      <c r="U2176">
        <v>0.23300000000000001</v>
      </c>
      <c r="V2176">
        <v>40</v>
      </c>
      <c r="W2176">
        <v>0</v>
      </c>
      <c r="X2176">
        <v>0</v>
      </c>
      <c r="Y2176">
        <v>-0.1</v>
      </c>
      <c r="Z2176">
        <v>0</v>
      </c>
      <c r="AA2176">
        <v>0</v>
      </c>
    </row>
    <row r="2177" spans="1:27" x14ac:dyDescent="0.25">
      <c r="A2177" t="s">
        <v>21226</v>
      </c>
      <c r="B2177" t="s">
        <v>21227</v>
      </c>
      <c r="C2177" t="s">
        <v>20882</v>
      </c>
      <c r="D2177">
        <v>1</v>
      </c>
      <c r="E2177">
        <v>1</v>
      </c>
      <c r="F2177">
        <v>0</v>
      </c>
      <c r="G2177">
        <v>0</v>
      </c>
      <c r="H2177">
        <v>0</v>
      </c>
      <c r="I2177">
        <v>0</v>
      </c>
      <c r="J2177">
        <v>0</v>
      </c>
      <c r="K2177">
        <v>0</v>
      </c>
      <c r="L2177">
        <v>0</v>
      </c>
      <c r="M2177">
        <v>0</v>
      </c>
      <c r="N2177">
        <v>0</v>
      </c>
      <c r="O2177">
        <v>0</v>
      </c>
      <c r="P2177">
        <v>0</v>
      </c>
      <c r="Q2177">
        <v>0.20100000000000001</v>
      </c>
      <c r="R2177">
        <v>0.248</v>
      </c>
      <c r="S2177">
        <v>0.27600000000000002</v>
      </c>
      <c r="T2177">
        <v>0.52300000000000002</v>
      </c>
      <c r="U2177">
        <v>0.23300000000000001</v>
      </c>
      <c r="V2177">
        <v>40</v>
      </c>
      <c r="W2177">
        <v>0</v>
      </c>
      <c r="X2177">
        <v>0</v>
      </c>
      <c r="Y2177">
        <v>-0.1</v>
      </c>
      <c r="Z2177">
        <v>0</v>
      </c>
      <c r="AA2177">
        <v>0</v>
      </c>
    </row>
    <row r="2178" spans="1:27" x14ac:dyDescent="0.25">
      <c r="A2178" t="s">
        <v>2669</v>
      </c>
      <c r="B2178" t="s">
        <v>2670</v>
      </c>
      <c r="C2178" t="s">
        <v>20871</v>
      </c>
      <c r="D2178">
        <v>1</v>
      </c>
      <c r="E2178">
        <v>1</v>
      </c>
      <c r="F2178">
        <v>0</v>
      </c>
      <c r="G2178">
        <v>0</v>
      </c>
      <c r="H2178">
        <v>0</v>
      </c>
      <c r="I2178">
        <v>0</v>
      </c>
      <c r="J2178">
        <v>0</v>
      </c>
      <c r="K2178">
        <v>0</v>
      </c>
      <c r="L2178">
        <v>0</v>
      </c>
      <c r="M2178">
        <v>0</v>
      </c>
      <c r="N2178">
        <v>0</v>
      </c>
      <c r="O2178">
        <v>0</v>
      </c>
      <c r="P2178">
        <v>0</v>
      </c>
      <c r="Q2178">
        <v>0.20799999999999999</v>
      </c>
      <c r="R2178">
        <v>0.24299999999999999</v>
      </c>
      <c r="S2178">
        <v>0.28499999999999998</v>
      </c>
      <c r="T2178">
        <v>0.52800000000000002</v>
      </c>
      <c r="U2178">
        <v>0.23300000000000001</v>
      </c>
      <c r="V2178">
        <v>46</v>
      </c>
      <c r="W2178">
        <v>0</v>
      </c>
      <c r="X2178">
        <v>0</v>
      </c>
      <c r="Y2178">
        <v>-0.1</v>
      </c>
      <c r="Z2178">
        <v>0</v>
      </c>
      <c r="AA2178">
        <v>0</v>
      </c>
    </row>
    <row r="2179" spans="1:27" x14ac:dyDescent="0.25">
      <c r="A2179" t="s">
        <v>263</v>
      </c>
      <c r="B2179" t="s">
        <v>264</v>
      </c>
      <c r="C2179" t="s">
        <v>20865</v>
      </c>
      <c r="D2179">
        <v>1</v>
      </c>
      <c r="E2179">
        <v>1</v>
      </c>
      <c r="F2179">
        <v>0</v>
      </c>
      <c r="G2179">
        <v>0</v>
      </c>
      <c r="H2179">
        <v>0</v>
      </c>
      <c r="I2179">
        <v>0</v>
      </c>
      <c r="J2179">
        <v>0</v>
      </c>
      <c r="K2179">
        <v>0</v>
      </c>
      <c r="L2179">
        <v>0</v>
      </c>
      <c r="M2179">
        <v>0</v>
      </c>
      <c r="N2179">
        <v>0</v>
      </c>
      <c r="O2179">
        <v>0</v>
      </c>
      <c r="P2179">
        <v>0</v>
      </c>
      <c r="Q2179">
        <v>0.19600000000000001</v>
      </c>
      <c r="R2179">
        <v>0.249</v>
      </c>
      <c r="S2179">
        <v>0.27100000000000002</v>
      </c>
      <c r="T2179">
        <v>0.52100000000000002</v>
      </c>
      <c r="U2179">
        <v>0.23300000000000001</v>
      </c>
      <c r="V2179">
        <v>47</v>
      </c>
      <c r="W2179">
        <v>0</v>
      </c>
      <c r="X2179">
        <v>0</v>
      </c>
      <c r="Y2179">
        <v>-0.1</v>
      </c>
      <c r="Z2179">
        <v>0</v>
      </c>
      <c r="AA2179">
        <v>0</v>
      </c>
    </row>
    <row r="2180" spans="1:27" x14ac:dyDescent="0.25">
      <c r="A2180" t="s">
        <v>1386</v>
      </c>
      <c r="B2180" t="s">
        <v>1387</v>
      </c>
      <c r="C2180" t="s">
        <v>20890</v>
      </c>
      <c r="D2180">
        <v>1</v>
      </c>
      <c r="E2180">
        <v>1</v>
      </c>
      <c r="F2180">
        <v>0</v>
      </c>
      <c r="G2180">
        <v>0</v>
      </c>
      <c r="H2180">
        <v>0</v>
      </c>
      <c r="I2180">
        <v>0</v>
      </c>
      <c r="J2180">
        <v>0</v>
      </c>
      <c r="K2180">
        <v>0</v>
      </c>
      <c r="L2180">
        <v>0</v>
      </c>
      <c r="M2180">
        <v>0</v>
      </c>
      <c r="N2180">
        <v>0</v>
      </c>
      <c r="O2180">
        <v>0</v>
      </c>
      <c r="P2180">
        <v>0</v>
      </c>
      <c r="Q2180">
        <v>0.20100000000000001</v>
      </c>
      <c r="R2180">
        <v>0.252</v>
      </c>
      <c r="S2180">
        <v>0.26900000000000002</v>
      </c>
      <c r="T2180">
        <v>0.52100000000000002</v>
      </c>
      <c r="U2180">
        <v>0.23300000000000001</v>
      </c>
      <c r="V2180">
        <v>47</v>
      </c>
      <c r="W2180">
        <v>0</v>
      </c>
      <c r="X2180">
        <v>0</v>
      </c>
      <c r="Y2180">
        <v>-0.1</v>
      </c>
      <c r="Z2180">
        <v>0</v>
      </c>
      <c r="AA2180">
        <v>0</v>
      </c>
    </row>
    <row r="2181" spans="1:27" x14ac:dyDescent="0.25">
      <c r="A2181" t="s">
        <v>1444</v>
      </c>
      <c r="B2181" t="s">
        <v>1445</v>
      </c>
      <c r="C2181" t="s">
        <v>20880</v>
      </c>
      <c r="D2181">
        <v>1</v>
      </c>
      <c r="E2181">
        <v>1</v>
      </c>
      <c r="F2181">
        <v>0</v>
      </c>
      <c r="G2181">
        <v>0</v>
      </c>
      <c r="H2181">
        <v>0</v>
      </c>
      <c r="I2181">
        <v>0</v>
      </c>
      <c r="J2181">
        <v>0</v>
      </c>
      <c r="K2181">
        <v>0</v>
      </c>
      <c r="L2181">
        <v>0</v>
      </c>
      <c r="M2181">
        <v>0</v>
      </c>
      <c r="N2181">
        <v>0</v>
      </c>
      <c r="O2181">
        <v>0</v>
      </c>
      <c r="P2181">
        <v>0</v>
      </c>
      <c r="Q2181">
        <v>0.221</v>
      </c>
      <c r="R2181">
        <v>0.24099999999999999</v>
      </c>
      <c r="S2181">
        <v>0.29299999999999998</v>
      </c>
      <c r="T2181">
        <v>0.53400000000000003</v>
      </c>
      <c r="U2181">
        <v>0.23300000000000001</v>
      </c>
      <c r="V2181">
        <v>36</v>
      </c>
      <c r="W2181">
        <v>0</v>
      </c>
      <c r="X2181">
        <v>0</v>
      </c>
      <c r="Y2181">
        <v>-0.1</v>
      </c>
      <c r="Z2181">
        <v>0</v>
      </c>
      <c r="AA2181">
        <v>0</v>
      </c>
    </row>
    <row r="2182" spans="1:27" x14ac:dyDescent="0.25">
      <c r="A2182" t="s">
        <v>1977</v>
      </c>
      <c r="B2182" t="s">
        <v>1978</v>
      </c>
      <c r="C2182" t="s">
        <v>20888</v>
      </c>
      <c r="D2182">
        <v>1</v>
      </c>
      <c r="E2182">
        <v>1</v>
      </c>
      <c r="F2182">
        <v>0</v>
      </c>
      <c r="G2182">
        <v>0</v>
      </c>
      <c r="H2182">
        <v>0</v>
      </c>
      <c r="I2182">
        <v>0</v>
      </c>
      <c r="J2182">
        <v>0</v>
      </c>
      <c r="K2182">
        <v>0</v>
      </c>
      <c r="L2182">
        <v>0</v>
      </c>
      <c r="M2182">
        <v>0</v>
      </c>
      <c r="N2182">
        <v>0</v>
      </c>
      <c r="O2182">
        <v>0</v>
      </c>
      <c r="P2182">
        <v>0</v>
      </c>
      <c r="Q2182">
        <v>0.20699999999999999</v>
      </c>
      <c r="R2182">
        <v>0.24199999999999999</v>
      </c>
      <c r="S2182">
        <v>0.28899999999999998</v>
      </c>
      <c r="T2182">
        <v>0.53100000000000003</v>
      </c>
      <c r="U2182">
        <v>0.23300000000000001</v>
      </c>
      <c r="V2182">
        <v>41</v>
      </c>
      <c r="W2182">
        <v>0</v>
      </c>
      <c r="X2182">
        <v>0</v>
      </c>
      <c r="Y2182">
        <v>-0.1</v>
      </c>
      <c r="Z2182">
        <v>0</v>
      </c>
      <c r="AA2182">
        <v>0</v>
      </c>
    </row>
    <row r="2183" spans="1:27" x14ac:dyDescent="0.25">
      <c r="A2183" t="s">
        <v>3036</v>
      </c>
      <c r="B2183" t="s">
        <v>3037</v>
      </c>
      <c r="C2183" t="s">
        <v>20876</v>
      </c>
      <c r="D2183">
        <v>1</v>
      </c>
      <c r="E2183">
        <v>1</v>
      </c>
      <c r="F2183">
        <v>0</v>
      </c>
      <c r="G2183">
        <v>0</v>
      </c>
      <c r="H2183">
        <v>0</v>
      </c>
      <c r="I2183">
        <v>0</v>
      </c>
      <c r="J2183">
        <v>0</v>
      </c>
      <c r="K2183">
        <v>0</v>
      </c>
      <c r="L2183">
        <v>0</v>
      </c>
      <c r="M2183">
        <v>0</v>
      </c>
      <c r="N2183">
        <v>0</v>
      </c>
      <c r="O2183">
        <v>0</v>
      </c>
      <c r="P2183">
        <v>0</v>
      </c>
      <c r="Q2183">
        <v>0.19600000000000001</v>
      </c>
      <c r="R2183">
        <v>0.23499999999999999</v>
      </c>
      <c r="S2183">
        <v>0.29599999999999999</v>
      </c>
      <c r="T2183">
        <v>0.53100000000000003</v>
      </c>
      <c r="U2183">
        <v>0.23300000000000001</v>
      </c>
      <c r="V2183">
        <v>46</v>
      </c>
      <c r="W2183">
        <v>0</v>
      </c>
      <c r="X2183">
        <v>0</v>
      </c>
      <c r="Y2183">
        <v>-0.1</v>
      </c>
      <c r="Z2183">
        <v>0</v>
      </c>
      <c r="AA2183">
        <v>0</v>
      </c>
    </row>
    <row r="2184" spans="1:27" x14ac:dyDescent="0.25">
      <c r="A2184" t="s">
        <v>1493</v>
      </c>
      <c r="B2184" t="s">
        <v>1494</v>
      </c>
      <c r="C2184" t="s">
        <v>20879</v>
      </c>
      <c r="D2184">
        <v>1</v>
      </c>
      <c r="E2184">
        <v>1</v>
      </c>
      <c r="F2184">
        <v>0</v>
      </c>
      <c r="G2184">
        <v>0</v>
      </c>
      <c r="H2184">
        <v>0</v>
      </c>
      <c r="I2184">
        <v>0</v>
      </c>
      <c r="J2184">
        <v>0</v>
      </c>
      <c r="K2184">
        <v>0</v>
      </c>
      <c r="L2184">
        <v>0</v>
      </c>
      <c r="M2184">
        <v>0</v>
      </c>
      <c r="N2184">
        <v>0</v>
      </c>
      <c r="O2184">
        <v>0</v>
      </c>
      <c r="P2184">
        <v>0</v>
      </c>
      <c r="Q2184">
        <v>0.188</v>
      </c>
      <c r="R2184">
        <v>0.24399999999999999</v>
      </c>
      <c r="S2184">
        <v>0.27900000000000003</v>
      </c>
      <c r="T2184">
        <v>0.52300000000000002</v>
      </c>
      <c r="U2184">
        <v>0.23300000000000001</v>
      </c>
      <c r="V2184">
        <v>25</v>
      </c>
      <c r="W2184">
        <v>0</v>
      </c>
      <c r="X2184">
        <v>0</v>
      </c>
      <c r="Y2184">
        <v>-0.1</v>
      </c>
      <c r="Z2184">
        <v>0</v>
      </c>
      <c r="AA2184">
        <v>0</v>
      </c>
    </row>
    <row r="2185" spans="1:27" x14ac:dyDescent="0.25">
      <c r="A2185" t="s">
        <v>2705</v>
      </c>
      <c r="B2185" t="s">
        <v>2706</v>
      </c>
      <c r="C2185" t="s">
        <v>20892</v>
      </c>
      <c r="D2185">
        <v>1</v>
      </c>
      <c r="E2185">
        <v>1</v>
      </c>
      <c r="F2185">
        <v>0</v>
      </c>
      <c r="G2185">
        <v>0</v>
      </c>
      <c r="H2185">
        <v>0</v>
      </c>
      <c r="I2185">
        <v>0</v>
      </c>
      <c r="J2185">
        <v>0</v>
      </c>
      <c r="K2185">
        <v>0</v>
      </c>
      <c r="L2185">
        <v>0</v>
      </c>
      <c r="M2185">
        <v>0</v>
      </c>
      <c r="N2185">
        <v>0</v>
      </c>
      <c r="O2185">
        <v>0</v>
      </c>
      <c r="P2185">
        <v>0</v>
      </c>
      <c r="Q2185">
        <v>0.20599999999999999</v>
      </c>
      <c r="R2185">
        <v>0.25</v>
      </c>
      <c r="S2185">
        <v>0.27400000000000002</v>
      </c>
      <c r="T2185">
        <v>0.52400000000000002</v>
      </c>
      <c r="U2185">
        <v>0.23300000000000001</v>
      </c>
      <c r="V2185">
        <v>41</v>
      </c>
      <c r="W2185">
        <v>0</v>
      </c>
      <c r="X2185">
        <v>0</v>
      </c>
      <c r="Y2185">
        <v>-0.1</v>
      </c>
      <c r="Z2185">
        <v>0</v>
      </c>
      <c r="AA2185">
        <v>0</v>
      </c>
    </row>
    <row r="2186" spans="1:27" x14ac:dyDescent="0.25">
      <c r="A2186" t="s">
        <v>2202</v>
      </c>
      <c r="B2186" t="s">
        <v>2203</v>
      </c>
      <c r="C2186" t="s">
        <v>20878</v>
      </c>
      <c r="D2186">
        <v>1</v>
      </c>
      <c r="E2186">
        <v>1</v>
      </c>
      <c r="F2186">
        <v>0</v>
      </c>
      <c r="G2186">
        <v>0</v>
      </c>
      <c r="H2186">
        <v>0</v>
      </c>
      <c r="I2186">
        <v>0</v>
      </c>
      <c r="J2186">
        <v>0</v>
      </c>
      <c r="K2186">
        <v>0</v>
      </c>
      <c r="L2186">
        <v>0</v>
      </c>
      <c r="M2186">
        <v>0</v>
      </c>
      <c r="N2186">
        <v>0</v>
      </c>
      <c r="O2186">
        <v>0</v>
      </c>
      <c r="P2186">
        <v>0</v>
      </c>
      <c r="Q2186">
        <v>0.22</v>
      </c>
      <c r="R2186">
        <v>0.25600000000000001</v>
      </c>
      <c r="S2186">
        <v>0.26700000000000002</v>
      </c>
      <c r="T2186">
        <v>0.52300000000000002</v>
      </c>
      <c r="U2186">
        <v>0.23300000000000001</v>
      </c>
      <c r="V2186">
        <v>41</v>
      </c>
      <c r="W2186">
        <v>0</v>
      </c>
      <c r="X2186">
        <v>0</v>
      </c>
      <c r="Y2186">
        <v>-0.1</v>
      </c>
      <c r="Z2186">
        <v>0</v>
      </c>
      <c r="AA2186">
        <v>0</v>
      </c>
    </row>
    <row r="2187" spans="1:27" x14ac:dyDescent="0.25">
      <c r="A2187" t="s">
        <v>21228</v>
      </c>
      <c r="B2187" t="s">
        <v>21229</v>
      </c>
      <c r="C2187" t="s">
        <v>1</v>
      </c>
      <c r="D2187">
        <v>1</v>
      </c>
      <c r="E2187">
        <v>1</v>
      </c>
      <c r="F2187">
        <v>0</v>
      </c>
      <c r="G2187">
        <v>0</v>
      </c>
      <c r="H2187">
        <v>0</v>
      </c>
      <c r="I2187">
        <v>0</v>
      </c>
      <c r="J2187">
        <v>0</v>
      </c>
      <c r="K2187">
        <v>0</v>
      </c>
      <c r="L2187">
        <v>0</v>
      </c>
      <c r="M2187">
        <v>0</v>
      </c>
      <c r="N2187">
        <v>0</v>
      </c>
      <c r="O2187">
        <v>0</v>
      </c>
      <c r="P2187">
        <v>0</v>
      </c>
      <c r="Q2187">
        <v>0.19700000000000001</v>
      </c>
      <c r="R2187">
        <v>0.23</v>
      </c>
      <c r="S2187">
        <v>0.30299999999999999</v>
      </c>
      <c r="T2187">
        <v>0.53300000000000003</v>
      </c>
      <c r="U2187">
        <v>0.23300000000000001</v>
      </c>
      <c r="V2187">
        <v>42</v>
      </c>
      <c r="W2187">
        <v>0</v>
      </c>
      <c r="X2187">
        <v>0</v>
      </c>
      <c r="Y2187">
        <v>-0.1</v>
      </c>
      <c r="Z2187">
        <v>0</v>
      </c>
      <c r="AA2187">
        <v>0</v>
      </c>
    </row>
    <row r="2188" spans="1:27" x14ac:dyDescent="0.25">
      <c r="A2188" t="s">
        <v>21230</v>
      </c>
      <c r="B2188" t="s">
        <v>21231</v>
      </c>
      <c r="C2188" t="s">
        <v>20892</v>
      </c>
      <c r="D2188">
        <v>1</v>
      </c>
      <c r="E2188">
        <v>1</v>
      </c>
      <c r="F2188">
        <v>0</v>
      </c>
      <c r="G2188">
        <v>0</v>
      </c>
      <c r="H2188">
        <v>0</v>
      </c>
      <c r="I2188">
        <v>0</v>
      </c>
      <c r="J2188">
        <v>0</v>
      </c>
      <c r="K2188">
        <v>0</v>
      </c>
      <c r="L2188">
        <v>0</v>
      </c>
      <c r="M2188">
        <v>0</v>
      </c>
      <c r="N2188">
        <v>0</v>
      </c>
      <c r="O2188">
        <v>0</v>
      </c>
      <c r="P2188">
        <v>0</v>
      </c>
      <c r="Q2188">
        <v>0.21099999999999999</v>
      </c>
      <c r="R2188">
        <v>0.25</v>
      </c>
      <c r="S2188">
        <v>0.27500000000000002</v>
      </c>
      <c r="T2188">
        <v>0.52400000000000002</v>
      </c>
      <c r="U2188">
        <v>0.23300000000000001</v>
      </c>
      <c r="V2188">
        <v>41</v>
      </c>
      <c r="W2188">
        <v>0</v>
      </c>
      <c r="X2188">
        <v>0</v>
      </c>
      <c r="Y2188">
        <v>-0.1</v>
      </c>
      <c r="Z2188">
        <v>0</v>
      </c>
      <c r="AA2188">
        <v>0</v>
      </c>
    </row>
    <row r="2189" spans="1:27" x14ac:dyDescent="0.25">
      <c r="A2189" t="s">
        <v>2053</v>
      </c>
      <c r="B2189" t="s">
        <v>2054</v>
      </c>
      <c r="C2189" t="s">
        <v>20868</v>
      </c>
      <c r="D2189">
        <v>1</v>
      </c>
      <c r="E2189">
        <v>1</v>
      </c>
      <c r="F2189">
        <v>0</v>
      </c>
      <c r="G2189">
        <v>0</v>
      </c>
      <c r="H2189">
        <v>0</v>
      </c>
      <c r="I2189">
        <v>0</v>
      </c>
      <c r="J2189">
        <v>0</v>
      </c>
      <c r="K2189">
        <v>0</v>
      </c>
      <c r="L2189">
        <v>0</v>
      </c>
      <c r="M2189">
        <v>0</v>
      </c>
      <c r="N2189">
        <v>0</v>
      </c>
      <c r="O2189">
        <v>0</v>
      </c>
      <c r="P2189">
        <v>0</v>
      </c>
      <c r="Q2189">
        <v>0.21199999999999999</v>
      </c>
      <c r="R2189">
        <v>0.252</v>
      </c>
      <c r="S2189">
        <v>0.27200000000000002</v>
      </c>
      <c r="T2189">
        <v>0.52300000000000002</v>
      </c>
      <c r="U2189">
        <v>0.23300000000000001</v>
      </c>
      <c r="V2189">
        <v>41</v>
      </c>
      <c r="W2189">
        <v>0</v>
      </c>
      <c r="X2189">
        <v>0</v>
      </c>
      <c r="Y2189">
        <v>-0.1</v>
      </c>
      <c r="Z2189">
        <v>0</v>
      </c>
      <c r="AA2189">
        <v>0</v>
      </c>
    </row>
    <row r="2190" spans="1:27" x14ac:dyDescent="0.25">
      <c r="A2190" t="s">
        <v>21232</v>
      </c>
      <c r="B2190" t="s">
        <v>21233</v>
      </c>
      <c r="C2190" t="s">
        <v>1</v>
      </c>
      <c r="D2190">
        <v>1</v>
      </c>
      <c r="E2190">
        <v>1</v>
      </c>
      <c r="F2190">
        <v>0</v>
      </c>
      <c r="G2190">
        <v>0</v>
      </c>
      <c r="H2190">
        <v>0</v>
      </c>
      <c r="I2190">
        <v>0</v>
      </c>
      <c r="J2190">
        <v>0</v>
      </c>
      <c r="K2190">
        <v>0</v>
      </c>
      <c r="L2190">
        <v>0</v>
      </c>
      <c r="M2190">
        <v>0</v>
      </c>
      <c r="N2190">
        <v>0</v>
      </c>
      <c r="O2190">
        <v>0</v>
      </c>
      <c r="P2190">
        <v>0</v>
      </c>
      <c r="Q2190">
        <v>0.20899999999999999</v>
      </c>
      <c r="R2190">
        <v>0.255</v>
      </c>
      <c r="S2190">
        <v>0.26600000000000001</v>
      </c>
      <c r="T2190">
        <v>0.52</v>
      </c>
      <c r="U2190">
        <v>0.23300000000000001</v>
      </c>
      <c r="V2190">
        <v>42</v>
      </c>
      <c r="W2190">
        <v>0</v>
      </c>
      <c r="X2190">
        <v>0</v>
      </c>
      <c r="Y2190">
        <v>-0.1</v>
      </c>
      <c r="Z2190">
        <v>0</v>
      </c>
      <c r="AA2190">
        <v>0</v>
      </c>
    </row>
    <row r="2191" spans="1:27" x14ac:dyDescent="0.25">
      <c r="A2191" t="s">
        <v>2318</v>
      </c>
      <c r="B2191" t="s">
        <v>2319</v>
      </c>
      <c r="C2191" t="s">
        <v>20887</v>
      </c>
      <c r="D2191">
        <v>1</v>
      </c>
      <c r="E2191">
        <v>1</v>
      </c>
      <c r="F2191">
        <v>0</v>
      </c>
      <c r="G2191">
        <v>0</v>
      </c>
      <c r="H2191">
        <v>0</v>
      </c>
      <c r="I2191">
        <v>0</v>
      </c>
      <c r="J2191">
        <v>0</v>
      </c>
      <c r="K2191">
        <v>0</v>
      </c>
      <c r="L2191">
        <v>0</v>
      </c>
      <c r="M2191">
        <v>0</v>
      </c>
      <c r="N2191">
        <v>0</v>
      </c>
      <c r="O2191">
        <v>0</v>
      </c>
      <c r="P2191">
        <v>0</v>
      </c>
      <c r="Q2191">
        <v>0.183</v>
      </c>
      <c r="R2191">
        <v>0.23400000000000001</v>
      </c>
      <c r="S2191">
        <v>0.29199999999999998</v>
      </c>
      <c r="T2191">
        <v>0.52600000000000002</v>
      </c>
      <c r="U2191">
        <v>0.23300000000000001</v>
      </c>
      <c r="V2191">
        <v>42</v>
      </c>
      <c r="W2191">
        <v>0</v>
      </c>
      <c r="X2191">
        <v>0</v>
      </c>
      <c r="Y2191">
        <v>-0.1</v>
      </c>
      <c r="Z2191">
        <v>0</v>
      </c>
      <c r="AA2191">
        <v>0</v>
      </c>
    </row>
    <row r="2192" spans="1:27" x14ac:dyDescent="0.25">
      <c r="A2192" t="s">
        <v>2424</v>
      </c>
      <c r="B2192" t="s">
        <v>2425</v>
      </c>
      <c r="C2192" t="s">
        <v>1</v>
      </c>
      <c r="D2192">
        <v>1</v>
      </c>
      <c r="E2192">
        <v>1</v>
      </c>
      <c r="F2192">
        <v>0</v>
      </c>
      <c r="G2192">
        <v>0</v>
      </c>
      <c r="H2192">
        <v>0</v>
      </c>
      <c r="I2192">
        <v>0</v>
      </c>
      <c r="J2192">
        <v>0</v>
      </c>
      <c r="K2192">
        <v>0</v>
      </c>
      <c r="L2192">
        <v>0</v>
      </c>
      <c r="M2192">
        <v>0</v>
      </c>
      <c r="N2192">
        <v>0</v>
      </c>
      <c r="O2192">
        <v>0</v>
      </c>
      <c r="P2192">
        <v>0</v>
      </c>
      <c r="Q2192">
        <v>0.20200000000000001</v>
      </c>
      <c r="R2192">
        <v>0.254</v>
      </c>
      <c r="S2192">
        <v>0.26800000000000002</v>
      </c>
      <c r="T2192">
        <v>0.52200000000000002</v>
      </c>
      <c r="U2192">
        <v>0.23300000000000001</v>
      </c>
      <c r="V2192">
        <v>42</v>
      </c>
      <c r="W2192">
        <v>0</v>
      </c>
      <c r="X2192">
        <v>0</v>
      </c>
      <c r="Y2192">
        <v>-0.1</v>
      </c>
      <c r="Z2192">
        <v>0</v>
      </c>
      <c r="AA2192">
        <v>0</v>
      </c>
    </row>
    <row r="2193" spans="1:27" x14ac:dyDescent="0.25">
      <c r="A2193" t="s">
        <v>2224</v>
      </c>
      <c r="B2193" t="s">
        <v>2225</v>
      </c>
      <c r="C2193" t="s">
        <v>20879</v>
      </c>
      <c r="D2193">
        <v>1</v>
      </c>
      <c r="E2193">
        <v>1</v>
      </c>
      <c r="F2193">
        <v>0</v>
      </c>
      <c r="G2193">
        <v>0</v>
      </c>
      <c r="H2193">
        <v>0</v>
      </c>
      <c r="I2193">
        <v>0</v>
      </c>
      <c r="J2193">
        <v>0</v>
      </c>
      <c r="K2193">
        <v>0</v>
      </c>
      <c r="L2193">
        <v>0</v>
      </c>
      <c r="M2193">
        <v>0</v>
      </c>
      <c r="N2193">
        <v>0</v>
      </c>
      <c r="O2193">
        <v>0</v>
      </c>
      <c r="P2193">
        <v>0</v>
      </c>
      <c r="Q2193">
        <v>0.20799999999999999</v>
      </c>
      <c r="R2193">
        <v>0.245</v>
      </c>
      <c r="S2193">
        <v>0.28399999999999997</v>
      </c>
      <c r="T2193">
        <v>0.52800000000000002</v>
      </c>
      <c r="U2193">
        <v>0.23300000000000001</v>
      </c>
      <c r="V2193">
        <v>25</v>
      </c>
      <c r="W2193">
        <v>0</v>
      </c>
      <c r="X2193">
        <v>0</v>
      </c>
      <c r="Y2193">
        <v>-0.1</v>
      </c>
      <c r="Z2193">
        <v>0</v>
      </c>
      <c r="AA2193">
        <v>0</v>
      </c>
    </row>
    <row r="2194" spans="1:27" x14ac:dyDescent="0.25">
      <c r="A2194" t="s">
        <v>3557</v>
      </c>
      <c r="B2194" t="s">
        <v>3558</v>
      </c>
      <c r="C2194" t="s">
        <v>1</v>
      </c>
      <c r="D2194">
        <v>1</v>
      </c>
      <c r="E2194">
        <v>1</v>
      </c>
      <c r="F2194">
        <v>0</v>
      </c>
      <c r="G2194">
        <v>0</v>
      </c>
      <c r="H2194">
        <v>0</v>
      </c>
      <c r="I2194">
        <v>0</v>
      </c>
      <c r="J2194">
        <v>0</v>
      </c>
      <c r="K2194">
        <v>0</v>
      </c>
      <c r="L2194">
        <v>0</v>
      </c>
      <c r="M2194">
        <v>0</v>
      </c>
      <c r="N2194">
        <v>0</v>
      </c>
      <c r="O2194">
        <v>0</v>
      </c>
      <c r="P2194">
        <v>0</v>
      </c>
      <c r="Q2194">
        <v>0.20200000000000001</v>
      </c>
      <c r="R2194">
        <v>0.22500000000000001</v>
      </c>
      <c r="S2194">
        <v>0.311</v>
      </c>
      <c r="T2194">
        <v>0.53600000000000003</v>
      </c>
      <c r="U2194">
        <v>0.23300000000000001</v>
      </c>
      <c r="V2194">
        <v>42</v>
      </c>
      <c r="W2194">
        <v>0</v>
      </c>
      <c r="X2194">
        <v>0</v>
      </c>
      <c r="Y2194">
        <v>-0.1</v>
      </c>
      <c r="Z2194">
        <v>0</v>
      </c>
      <c r="AA2194">
        <v>0</v>
      </c>
    </row>
    <row r="2195" spans="1:27" x14ac:dyDescent="0.25">
      <c r="A2195" t="s">
        <v>21234</v>
      </c>
      <c r="B2195" t="s">
        <v>21235</v>
      </c>
      <c r="C2195" t="s">
        <v>1</v>
      </c>
      <c r="D2195">
        <v>1</v>
      </c>
      <c r="E2195">
        <v>1</v>
      </c>
      <c r="F2195">
        <v>0</v>
      </c>
      <c r="G2195">
        <v>0</v>
      </c>
      <c r="H2195">
        <v>0</v>
      </c>
      <c r="I2195">
        <v>0</v>
      </c>
      <c r="J2195">
        <v>0</v>
      </c>
      <c r="K2195">
        <v>0</v>
      </c>
      <c r="L2195">
        <v>0</v>
      </c>
      <c r="M2195">
        <v>0</v>
      </c>
      <c r="N2195">
        <v>0</v>
      </c>
      <c r="O2195">
        <v>0</v>
      </c>
      <c r="P2195">
        <v>0</v>
      </c>
      <c r="Q2195">
        <v>0.20599999999999999</v>
      </c>
      <c r="R2195">
        <v>0.24</v>
      </c>
      <c r="S2195">
        <v>0.28999999999999998</v>
      </c>
      <c r="T2195">
        <v>0.53</v>
      </c>
      <c r="U2195">
        <v>0.23300000000000001</v>
      </c>
      <c r="V2195">
        <v>42</v>
      </c>
      <c r="W2195">
        <v>0</v>
      </c>
      <c r="X2195">
        <v>0</v>
      </c>
      <c r="Y2195">
        <v>-0.1</v>
      </c>
      <c r="Z2195">
        <v>0</v>
      </c>
      <c r="AA2195">
        <v>0</v>
      </c>
    </row>
    <row r="2196" spans="1:27" x14ac:dyDescent="0.25">
      <c r="A2196" t="s">
        <v>2865</v>
      </c>
      <c r="B2196" t="s">
        <v>2866</v>
      </c>
      <c r="C2196" t="s">
        <v>20876</v>
      </c>
      <c r="D2196">
        <v>1</v>
      </c>
      <c r="E2196">
        <v>1</v>
      </c>
      <c r="F2196">
        <v>0</v>
      </c>
      <c r="G2196">
        <v>0</v>
      </c>
      <c r="H2196">
        <v>0</v>
      </c>
      <c r="I2196">
        <v>0</v>
      </c>
      <c r="J2196">
        <v>0</v>
      </c>
      <c r="K2196">
        <v>0</v>
      </c>
      <c r="L2196">
        <v>0</v>
      </c>
      <c r="M2196">
        <v>0</v>
      </c>
      <c r="N2196">
        <v>0</v>
      </c>
      <c r="O2196">
        <v>0</v>
      </c>
      <c r="P2196">
        <v>0</v>
      </c>
      <c r="Q2196">
        <v>0.19400000000000001</v>
      </c>
      <c r="R2196">
        <v>0.249</v>
      </c>
      <c r="S2196">
        <v>0.27200000000000002</v>
      </c>
      <c r="T2196">
        <v>0.52100000000000002</v>
      </c>
      <c r="U2196">
        <v>0.23300000000000001</v>
      </c>
      <c r="V2196">
        <v>46</v>
      </c>
      <c r="W2196">
        <v>0</v>
      </c>
      <c r="X2196">
        <v>0</v>
      </c>
      <c r="Y2196">
        <v>-0.1</v>
      </c>
      <c r="Z2196">
        <v>0</v>
      </c>
      <c r="AA2196">
        <v>0</v>
      </c>
    </row>
    <row r="2197" spans="1:27" x14ac:dyDescent="0.25">
      <c r="A2197" t="s">
        <v>1103</v>
      </c>
      <c r="B2197" t="s">
        <v>1104</v>
      </c>
      <c r="C2197" t="s">
        <v>20874</v>
      </c>
      <c r="D2197">
        <v>1</v>
      </c>
      <c r="E2197">
        <v>1</v>
      </c>
      <c r="F2197">
        <v>0</v>
      </c>
      <c r="G2197">
        <v>0</v>
      </c>
      <c r="H2197">
        <v>0</v>
      </c>
      <c r="I2197">
        <v>0</v>
      </c>
      <c r="J2197">
        <v>0</v>
      </c>
      <c r="K2197">
        <v>0</v>
      </c>
      <c r="L2197">
        <v>0</v>
      </c>
      <c r="M2197">
        <v>0</v>
      </c>
      <c r="N2197">
        <v>0</v>
      </c>
      <c r="O2197">
        <v>0</v>
      </c>
      <c r="P2197">
        <v>0</v>
      </c>
      <c r="Q2197">
        <v>0.20300000000000001</v>
      </c>
      <c r="R2197">
        <v>0.24299999999999999</v>
      </c>
      <c r="S2197">
        <v>0.28299999999999997</v>
      </c>
      <c r="T2197">
        <v>0.52600000000000002</v>
      </c>
      <c r="U2197">
        <v>0.23300000000000001</v>
      </c>
      <c r="V2197">
        <v>43</v>
      </c>
      <c r="W2197">
        <v>0</v>
      </c>
      <c r="X2197">
        <v>0</v>
      </c>
      <c r="Y2197">
        <v>-0.1</v>
      </c>
      <c r="Z2197">
        <v>0</v>
      </c>
      <c r="AA2197">
        <v>0</v>
      </c>
    </row>
    <row r="2198" spans="1:27" x14ac:dyDescent="0.25">
      <c r="A2198" t="s">
        <v>4279</v>
      </c>
      <c r="B2198" t="s">
        <v>4280</v>
      </c>
      <c r="C2198" t="s">
        <v>20881</v>
      </c>
      <c r="D2198">
        <v>1</v>
      </c>
      <c r="E2198">
        <v>1</v>
      </c>
      <c r="F2198">
        <v>0</v>
      </c>
      <c r="G2198">
        <v>0</v>
      </c>
      <c r="H2198">
        <v>0</v>
      </c>
      <c r="I2198">
        <v>0</v>
      </c>
      <c r="J2198">
        <v>0</v>
      </c>
      <c r="K2198">
        <v>0</v>
      </c>
      <c r="L2198">
        <v>0</v>
      </c>
      <c r="M2198">
        <v>0</v>
      </c>
      <c r="N2198">
        <v>0</v>
      </c>
      <c r="O2198">
        <v>0</v>
      </c>
      <c r="P2198">
        <v>0</v>
      </c>
      <c r="Q2198">
        <v>0.20499999999999999</v>
      </c>
      <c r="R2198">
        <v>0.24</v>
      </c>
      <c r="S2198">
        <v>0.28799999999999998</v>
      </c>
      <c r="T2198">
        <v>0.52800000000000002</v>
      </c>
      <c r="U2198">
        <v>0.23300000000000001</v>
      </c>
      <c r="V2198">
        <v>37</v>
      </c>
      <c r="W2198">
        <v>0</v>
      </c>
      <c r="X2198">
        <v>0</v>
      </c>
      <c r="Y2198">
        <v>-0.1</v>
      </c>
      <c r="Z2198">
        <v>0</v>
      </c>
      <c r="AA2198">
        <v>0</v>
      </c>
    </row>
    <row r="2199" spans="1:27" x14ac:dyDescent="0.25">
      <c r="A2199" t="s">
        <v>2746</v>
      </c>
      <c r="B2199" t="s">
        <v>2747</v>
      </c>
      <c r="C2199" t="s">
        <v>20893</v>
      </c>
      <c r="D2199">
        <v>1</v>
      </c>
      <c r="E2199">
        <v>1</v>
      </c>
      <c r="F2199">
        <v>0</v>
      </c>
      <c r="G2199">
        <v>0</v>
      </c>
      <c r="H2199">
        <v>0</v>
      </c>
      <c r="I2199">
        <v>0</v>
      </c>
      <c r="J2199">
        <v>0</v>
      </c>
      <c r="K2199">
        <v>0</v>
      </c>
      <c r="L2199">
        <v>0</v>
      </c>
      <c r="M2199">
        <v>0</v>
      </c>
      <c r="N2199">
        <v>0</v>
      </c>
      <c r="O2199">
        <v>0</v>
      </c>
      <c r="P2199">
        <v>0</v>
      </c>
      <c r="Q2199">
        <v>0.188</v>
      </c>
      <c r="R2199">
        <v>0.23499999999999999</v>
      </c>
      <c r="S2199">
        <v>0.29299999999999998</v>
      </c>
      <c r="T2199">
        <v>0.52700000000000002</v>
      </c>
      <c r="U2199">
        <v>0.23300000000000001</v>
      </c>
      <c r="V2199">
        <v>44</v>
      </c>
      <c r="W2199">
        <v>0</v>
      </c>
      <c r="X2199">
        <v>0</v>
      </c>
      <c r="Y2199">
        <v>-0.1</v>
      </c>
      <c r="Z2199">
        <v>0</v>
      </c>
      <c r="AA2199">
        <v>0</v>
      </c>
    </row>
    <row r="2200" spans="1:27" x14ac:dyDescent="0.25">
      <c r="A2200" t="s">
        <v>21236</v>
      </c>
      <c r="B2200" t="s">
        <v>364</v>
      </c>
      <c r="C2200" t="s">
        <v>1</v>
      </c>
      <c r="D2200">
        <v>1</v>
      </c>
      <c r="E2200">
        <v>1</v>
      </c>
      <c r="F2200">
        <v>0</v>
      </c>
      <c r="G2200">
        <v>0</v>
      </c>
      <c r="H2200">
        <v>0</v>
      </c>
      <c r="I2200">
        <v>0</v>
      </c>
      <c r="J2200">
        <v>0</v>
      </c>
      <c r="K2200">
        <v>0</v>
      </c>
      <c r="L2200">
        <v>0</v>
      </c>
      <c r="M2200">
        <v>0</v>
      </c>
      <c r="N2200">
        <v>0</v>
      </c>
      <c r="O2200">
        <v>0</v>
      </c>
      <c r="P2200">
        <v>0</v>
      </c>
      <c r="Q2200">
        <v>0.186</v>
      </c>
      <c r="R2200">
        <v>0.24299999999999999</v>
      </c>
      <c r="S2200">
        <v>0.27900000000000003</v>
      </c>
      <c r="T2200">
        <v>0.52200000000000002</v>
      </c>
      <c r="U2200">
        <v>0.23300000000000001</v>
      </c>
      <c r="V2200">
        <v>41</v>
      </c>
      <c r="W2200">
        <v>0</v>
      </c>
      <c r="X2200">
        <v>0</v>
      </c>
      <c r="Y2200">
        <v>-0.1</v>
      </c>
      <c r="Z2200">
        <v>0</v>
      </c>
      <c r="AA2200">
        <v>0</v>
      </c>
    </row>
    <row r="2201" spans="1:27" x14ac:dyDescent="0.25">
      <c r="A2201" t="s">
        <v>2810</v>
      </c>
      <c r="B2201" t="s">
        <v>2811</v>
      </c>
      <c r="C2201" t="s">
        <v>20867</v>
      </c>
      <c r="D2201">
        <v>1</v>
      </c>
      <c r="E2201">
        <v>1</v>
      </c>
      <c r="F2201">
        <v>0</v>
      </c>
      <c r="G2201">
        <v>0</v>
      </c>
      <c r="H2201">
        <v>0</v>
      </c>
      <c r="I2201">
        <v>0</v>
      </c>
      <c r="J2201">
        <v>0</v>
      </c>
      <c r="K2201">
        <v>0</v>
      </c>
      <c r="L2201">
        <v>0</v>
      </c>
      <c r="M2201">
        <v>0</v>
      </c>
      <c r="N2201">
        <v>0</v>
      </c>
      <c r="O2201">
        <v>0</v>
      </c>
      <c r="P2201">
        <v>0</v>
      </c>
      <c r="Q2201">
        <v>0.20799999999999999</v>
      </c>
      <c r="R2201">
        <v>0.23699999999999999</v>
      </c>
      <c r="S2201">
        <v>0.29499999999999998</v>
      </c>
      <c r="T2201">
        <v>0.53300000000000003</v>
      </c>
      <c r="U2201">
        <v>0.23300000000000001</v>
      </c>
      <c r="V2201">
        <v>41</v>
      </c>
      <c r="W2201">
        <v>0</v>
      </c>
      <c r="X2201">
        <v>0</v>
      </c>
      <c r="Y2201">
        <v>-0.1</v>
      </c>
      <c r="Z2201">
        <v>0</v>
      </c>
      <c r="AA2201">
        <v>0</v>
      </c>
    </row>
    <row r="2202" spans="1:27" x14ac:dyDescent="0.25">
      <c r="A2202" t="s">
        <v>2990</v>
      </c>
      <c r="B2202" t="s">
        <v>2991</v>
      </c>
      <c r="C2202" t="s">
        <v>20888</v>
      </c>
      <c r="D2202">
        <v>1</v>
      </c>
      <c r="E2202">
        <v>1</v>
      </c>
      <c r="F2202">
        <v>0</v>
      </c>
      <c r="G2202">
        <v>0</v>
      </c>
      <c r="H2202">
        <v>0</v>
      </c>
      <c r="I2202">
        <v>0</v>
      </c>
      <c r="J2202">
        <v>0</v>
      </c>
      <c r="K2202">
        <v>0</v>
      </c>
      <c r="L2202">
        <v>0</v>
      </c>
      <c r="M2202">
        <v>0</v>
      </c>
      <c r="N2202">
        <v>0</v>
      </c>
      <c r="O2202">
        <v>0</v>
      </c>
      <c r="P2202">
        <v>0</v>
      </c>
      <c r="Q2202">
        <v>0.20599999999999999</v>
      </c>
      <c r="R2202">
        <v>0.245</v>
      </c>
      <c r="S2202">
        <v>0.28000000000000003</v>
      </c>
      <c r="T2202">
        <v>0.52500000000000002</v>
      </c>
      <c r="U2202">
        <v>0.23300000000000001</v>
      </c>
      <c r="V2202">
        <v>41</v>
      </c>
      <c r="W2202">
        <v>0</v>
      </c>
      <c r="X2202">
        <v>0</v>
      </c>
      <c r="Y2202">
        <v>-0.1</v>
      </c>
      <c r="Z2202">
        <v>0</v>
      </c>
      <c r="AA2202">
        <v>0</v>
      </c>
    </row>
    <row r="2203" spans="1:27" x14ac:dyDescent="0.25">
      <c r="A2203" t="s">
        <v>2918</v>
      </c>
      <c r="B2203" t="s">
        <v>2919</v>
      </c>
      <c r="C2203" t="s">
        <v>20884</v>
      </c>
      <c r="D2203">
        <v>1</v>
      </c>
      <c r="E2203">
        <v>1</v>
      </c>
      <c r="F2203">
        <v>0</v>
      </c>
      <c r="G2203">
        <v>0</v>
      </c>
      <c r="H2203">
        <v>0</v>
      </c>
      <c r="I2203">
        <v>0</v>
      </c>
      <c r="J2203">
        <v>0</v>
      </c>
      <c r="K2203">
        <v>0</v>
      </c>
      <c r="L2203">
        <v>0</v>
      </c>
      <c r="M2203">
        <v>0</v>
      </c>
      <c r="N2203">
        <v>0</v>
      </c>
      <c r="O2203">
        <v>0</v>
      </c>
      <c r="P2203">
        <v>0</v>
      </c>
      <c r="Q2203">
        <v>0.21299999999999999</v>
      </c>
      <c r="R2203">
        <v>0.24299999999999999</v>
      </c>
      <c r="S2203">
        <v>0.28699999999999998</v>
      </c>
      <c r="T2203">
        <v>0.52900000000000003</v>
      </c>
      <c r="U2203">
        <v>0.23300000000000001</v>
      </c>
      <c r="V2203">
        <v>38</v>
      </c>
      <c r="W2203">
        <v>0</v>
      </c>
      <c r="X2203">
        <v>0</v>
      </c>
      <c r="Y2203">
        <v>-0.1</v>
      </c>
      <c r="Z2203">
        <v>0</v>
      </c>
      <c r="AA2203">
        <v>0</v>
      </c>
    </row>
    <row r="2204" spans="1:27" x14ac:dyDescent="0.25">
      <c r="A2204" t="s">
        <v>3396</v>
      </c>
      <c r="B2204" t="s">
        <v>3397</v>
      </c>
      <c r="C2204" t="s">
        <v>1</v>
      </c>
      <c r="D2204">
        <v>1</v>
      </c>
      <c r="E2204">
        <v>1</v>
      </c>
      <c r="F2204">
        <v>0</v>
      </c>
      <c r="G2204">
        <v>0</v>
      </c>
      <c r="H2204">
        <v>0</v>
      </c>
      <c r="I2204">
        <v>0</v>
      </c>
      <c r="J2204">
        <v>0</v>
      </c>
      <c r="K2204">
        <v>0</v>
      </c>
      <c r="L2204">
        <v>0</v>
      </c>
      <c r="M2204">
        <v>0</v>
      </c>
      <c r="N2204">
        <v>0</v>
      </c>
      <c r="O2204">
        <v>0</v>
      </c>
      <c r="P2204">
        <v>0</v>
      </c>
      <c r="Q2204">
        <v>0.17</v>
      </c>
      <c r="R2204">
        <v>0.24299999999999999</v>
      </c>
      <c r="S2204">
        <v>0.27500000000000002</v>
      </c>
      <c r="T2204">
        <v>0.51800000000000002</v>
      </c>
      <c r="U2204">
        <v>0.23300000000000001</v>
      </c>
      <c r="V2204">
        <v>41</v>
      </c>
      <c r="W2204">
        <v>0</v>
      </c>
      <c r="X2204">
        <v>0</v>
      </c>
      <c r="Y2204">
        <v>-0.1</v>
      </c>
      <c r="Z2204">
        <v>0</v>
      </c>
      <c r="AA2204">
        <v>0</v>
      </c>
    </row>
    <row r="2205" spans="1:27" x14ac:dyDescent="0.25">
      <c r="A2205" t="s">
        <v>2732</v>
      </c>
      <c r="B2205" t="s">
        <v>2733</v>
      </c>
      <c r="C2205" t="s">
        <v>1</v>
      </c>
      <c r="D2205">
        <v>1</v>
      </c>
      <c r="E2205">
        <v>1</v>
      </c>
      <c r="F2205">
        <v>0</v>
      </c>
      <c r="G2205">
        <v>0</v>
      </c>
      <c r="H2205">
        <v>0</v>
      </c>
      <c r="I2205">
        <v>0</v>
      </c>
      <c r="J2205">
        <v>0</v>
      </c>
      <c r="K2205">
        <v>0</v>
      </c>
      <c r="L2205">
        <v>0</v>
      </c>
      <c r="M2205">
        <v>0</v>
      </c>
      <c r="N2205">
        <v>0</v>
      </c>
      <c r="O2205">
        <v>0</v>
      </c>
      <c r="P2205">
        <v>0</v>
      </c>
      <c r="Q2205">
        <v>0.20699999999999999</v>
      </c>
      <c r="R2205">
        <v>0.23599999999999999</v>
      </c>
      <c r="S2205">
        <v>0.29399999999999998</v>
      </c>
      <c r="T2205">
        <v>0.53100000000000003</v>
      </c>
      <c r="U2205">
        <v>0.23300000000000001</v>
      </c>
      <c r="V2205">
        <v>41</v>
      </c>
      <c r="W2205">
        <v>0</v>
      </c>
      <c r="X2205">
        <v>0</v>
      </c>
      <c r="Y2205">
        <v>-0.1</v>
      </c>
      <c r="Z2205">
        <v>0</v>
      </c>
      <c r="AA2205">
        <v>0</v>
      </c>
    </row>
    <row r="2206" spans="1:27" x14ac:dyDescent="0.25">
      <c r="A2206" t="s">
        <v>21237</v>
      </c>
      <c r="B2206" t="s">
        <v>21238</v>
      </c>
      <c r="C2206" t="s">
        <v>1</v>
      </c>
      <c r="D2206">
        <v>1</v>
      </c>
      <c r="E2206">
        <v>1</v>
      </c>
      <c r="F2206">
        <v>0</v>
      </c>
      <c r="G2206">
        <v>0</v>
      </c>
      <c r="H2206">
        <v>0</v>
      </c>
      <c r="I2206">
        <v>0</v>
      </c>
      <c r="J2206">
        <v>0</v>
      </c>
      <c r="K2206">
        <v>0</v>
      </c>
      <c r="L2206">
        <v>0</v>
      </c>
      <c r="M2206">
        <v>0</v>
      </c>
      <c r="N2206">
        <v>0</v>
      </c>
      <c r="O2206">
        <v>0</v>
      </c>
      <c r="P2206">
        <v>0</v>
      </c>
      <c r="Q2206">
        <v>0.214</v>
      </c>
      <c r="R2206">
        <v>0.248</v>
      </c>
      <c r="S2206">
        <v>0.27700000000000002</v>
      </c>
      <c r="T2206">
        <v>0.52500000000000002</v>
      </c>
      <c r="U2206">
        <v>0.23300000000000001</v>
      </c>
      <c r="V2206">
        <v>41</v>
      </c>
      <c r="W2206">
        <v>0</v>
      </c>
      <c r="X2206">
        <v>0</v>
      </c>
      <c r="Y2206">
        <v>-0.1</v>
      </c>
      <c r="Z2206">
        <v>0</v>
      </c>
      <c r="AA2206">
        <v>0</v>
      </c>
    </row>
    <row r="2207" spans="1:27" x14ac:dyDescent="0.25">
      <c r="A2207" t="s">
        <v>2750</v>
      </c>
      <c r="B2207" t="s">
        <v>2751</v>
      </c>
      <c r="C2207" t="s">
        <v>20867</v>
      </c>
      <c r="D2207">
        <v>1</v>
      </c>
      <c r="E2207">
        <v>1</v>
      </c>
      <c r="F2207">
        <v>0</v>
      </c>
      <c r="G2207">
        <v>0</v>
      </c>
      <c r="H2207">
        <v>0</v>
      </c>
      <c r="I2207">
        <v>0</v>
      </c>
      <c r="J2207">
        <v>0</v>
      </c>
      <c r="K2207">
        <v>0</v>
      </c>
      <c r="L2207">
        <v>0</v>
      </c>
      <c r="M2207">
        <v>0</v>
      </c>
      <c r="N2207">
        <v>0</v>
      </c>
      <c r="O2207">
        <v>0</v>
      </c>
      <c r="P2207">
        <v>0</v>
      </c>
      <c r="Q2207">
        <v>0.20399999999999999</v>
      </c>
      <c r="R2207">
        <v>0.24199999999999999</v>
      </c>
      <c r="S2207">
        <v>0.28399999999999997</v>
      </c>
      <c r="T2207">
        <v>0.52600000000000002</v>
      </c>
      <c r="U2207">
        <v>0.23300000000000001</v>
      </c>
      <c r="V2207">
        <v>41</v>
      </c>
      <c r="W2207">
        <v>0</v>
      </c>
      <c r="X2207">
        <v>0</v>
      </c>
      <c r="Y2207">
        <v>-0.1</v>
      </c>
      <c r="Z2207">
        <v>0</v>
      </c>
      <c r="AA2207">
        <v>0</v>
      </c>
    </row>
    <row r="2208" spans="1:27" x14ac:dyDescent="0.25">
      <c r="A2208" t="s">
        <v>2808</v>
      </c>
      <c r="B2208" t="s">
        <v>2809</v>
      </c>
      <c r="C2208" t="s">
        <v>20871</v>
      </c>
      <c r="D2208">
        <v>1</v>
      </c>
      <c r="E2208">
        <v>1</v>
      </c>
      <c r="F2208">
        <v>0</v>
      </c>
      <c r="G2208">
        <v>0</v>
      </c>
      <c r="H2208">
        <v>0</v>
      </c>
      <c r="I2208">
        <v>0</v>
      </c>
      <c r="J2208">
        <v>0</v>
      </c>
      <c r="K2208">
        <v>0</v>
      </c>
      <c r="L2208">
        <v>0</v>
      </c>
      <c r="M2208">
        <v>0</v>
      </c>
      <c r="N2208">
        <v>0</v>
      </c>
      <c r="O2208">
        <v>0</v>
      </c>
      <c r="P2208">
        <v>0</v>
      </c>
      <c r="Q2208">
        <v>0.217</v>
      </c>
      <c r="R2208">
        <v>0.247</v>
      </c>
      <c r="S2208">
        <v>0.27900000000000003</v>
      </c>
      <c r="T2208">
        <v>0.52600000000000002</v>
      </c>
      <c r="U2208">
        <v>0.23300000000000001</v>
      </c>
      <c r="V2208">
        <v>45</v>
      </c>
      <c r="W2208">
        <v>0</v>
      </c>
      <c r="X2208">
        <v>0</v>
      </c>
      <c r="Y2208">
        <v>-0.1</v>
      </c>
      <c r="Z2208">
        <v>0</v>
      </c>
      <c r="AA2208">
        <v>0</v>
      </c>
    </row>
    <row r="2209" spans="1:27" x14ac:dyDescent="0.25">
      <c r="A2209" t="s">
        <v>1685</v>
      </c>
      <c r="B2209" t="s">
        <v>1686</v>
      </c>
      <c r="C2209" t="s">
        <v>20882</v>
      </c>
      <c r="D2209">
        <v>1</v>
      </c>
      <c r="E2209">
        <v>1</v>
      </c>
      <c r="F2209">
        <v>0</v>
      </c>
      <c r="G2209">
        <v>0</v>
      </c>
      <c r="H2209">
        <v>0</v>
      </c>
      <c r="I2209">
        <v>0</v>
      </c>
      <c r="J2209">
        <v>0</v>
      </c>
      <c r="K2209">
        <v>0</v>
      </c>
      <c r="L2209">
        <v>0</v>
      </c>
      <c r="M2209">
        <v>0</v>
      </c>
      <c r="N2209">
        <v>0</v>
      </c>
      <c r="O2209">
        <v>0</v>
      </c>
      <c r="P2209">
        <v>0</v>
      </c>
      <c r="Q2209">
        <v>0.20699999999999999</v>
      </c>
      <c r="R2209">
        <v>0.246</v>
      </c>
      <c r="S2209">
        <v>0.27700000000000002</v>
      </c>
      <c r="T2209">
        <v>0.52300000000000002</v>
      </c>
      <c r="U2209">
        <v>0.23200000000000001</v>
      </c>
      <c r="V2209">
        <v>39</v>
      </c>
      <c r="W2209">
        <v>0</v>
      </c>
      <c r="X2209">
        <v>0</v>
      </c>
      <c r="Y2209">
        <v>-0.1</v>
      </c>
      <c r="Z2209">
        <v>0</v>
      </c>
      <c r="AA2209">
        <v>0</v>
      </c>
    </row>
    <row r="2210" spans="1:27" x14ac:dyDescent="0.25">
      <c r="A2210" t="s">
        <v>1026</v>
      </c>
      <c r="B2210" t="s">
        <v>1027</v>
      </c>
      <c r="C2210" t="s">
        <v>20870</v>
      </c>
      <c r="D2210">
        <v>1</v>
      </c>
      <c r="E2210">
        <v>1</v>
      </c>
      <c r="F2210">
        <v>0</v>
      </c>
      <c r="G2210">
        <v>0</v>
      </c>
      <c r="H2210">
        <v>0</v>
      </c>
      <c r="I2210">
        <v>0</v>
      </c>
      <c r="J2210">
        <v>0</v>
      </c>
      <c r="K2210">
        <v>0</v>
      </c>
      <c r="L2210">
        <v>0</v>
      </c>
      <c r="M2210">
        <v>0</v>
      </c>
      <c r="N2210">
        <v>0</v>
      </c>
      <c r="O2210">
        <v>0</v>
      </c>
      <c r="P2210">
        <v>0</v>
      </c>
      <c r="Q2210">
        <v>0.191</v>
      </c>
      <c r="R2210">
        <v>0.23400000000000001</v>
      </c>
      <c r="S2210">
        <v>0.29299999999999998</v>
      </c>
      <c r="T2210">
        <v>0.52700000000000002</v>
      </c>
      <c r="U2210">
        <v>0.23200000000000001</v>
      </c>
      <c r="V2210">
        <v>39</v>
      </c>
      <c r="W2210">
        <v>0</v>
      </c>
      <c r="X2210">
        <v>0</v>
      </c>
      <c r="Y2210">
        <v>-0.1</v>
      </c>
      <c r="Z2210">
        <v>0</v>
      </c>
      <c r="AA2210">
        <v>0</v>
      </c>
    </row>
    <row r="2211" spans="1:27" x14ac:dyDescent="0.25">
      <c r="A2211" t="s">
        <v>2677</v>
      </c>
      <c r="B2211" t="s">
        <v>2678</v>
      </c>
      <c r="C2211" t="s">
        <v>20885</v>
      </c>
      <c r="D2211">
        <v>1</v>
      </c>
      <c r="E2211">
        <v>1</v>
      </c>
      <c r="F2211">
        <v>0</v>
      </c>
      <c r="G2211">
        <v>0</v>
      </c>
      <c r="H2211">
        <v>0</v>
      </c>
      <c r="I2211">
        <v>0</v>
      </c>
      <c r="J2211">
        <v>0</v>
      </c>
      <c r="K2211">
        <v>0</v>
      </c>
      <c r="L2211">
        <v>0</v>
      </c>
      <c r="M2211">
        <v>0</v>
      </c>
      <c r="N2211">
        <v>0</v>
      </c>
      <c r="O2211">
        <v>0</v>
      </c>
      <c r="P2211">
        <v>0</v>
      </c>
      <c r="Q2211">
        <v>0.217</v>
      </c>
      <c r="R2211">
        <v>0.253</v>
      </c>
      <c r="S2211">
        <v>0.27</v>
      </c>
      <c r="T2211">
        <v>0.52300000000000002</v>
      </c>
      <c r="U2211">
        <v>0.23200000000000001</v>
      </c>
      <c r="V2211">
        <v>43</v>
      </c>
      <c r="W2211">
        <v>0</v>
      </c>
      <c r="X2211">
        <v>0</v>
      </c>
      <c r="Y2211">
        <v>-0.1</v>
      </c>
      <c r="Z2211">
        <v>0</v>
      </c>
      <c r="AA2211">
        <v>0</v>
      </c>
    </row>
    <row r="2212" spans="1:27" x14ac:dyDescent="0.25">
      <c r="A2212" t="s">
        <v>21239</v>
      </c>
      <c r="B2212" t="s">
        <v>21240</v>
      </c>
      <c r="C2212" t="s">
        <v>20888</v>
      </c>
      <c r="D2212">
        <v>1</v>
      </c>
      <c r="E2212">
        <v>1</v>
      </c>
      <c r="F2212">
        <v>0</v>
      </c>
      <c r="G2212">
        <v>0</v>
      </c>
      <c r="H2212">
        <v>0</v>
      </c>
      <c r="I2212">
        <v>0</v>
      </c>
      <c r="J2212">
        <v>0</v>
      </c>
      <c r="K2212">
        <v>0</v>
      </c>
      <c r="L2212">
        <v>0</v>
      </c>
      <c r="M2212">
        <v>0</v>
      </c>
      <c r="N2212">
        <v>0</v>
      </c>
      <c r="O2212">
        <v>0</v>
      </c>
      <c r="P2212">
        <v>0</v>
      </c>
      <c r="Q2212">
        <v>0.19900000000000001</v>
      </c>
      <c r="R2212">
        <v>0.24199999999999999</v>
      </c>
      <c r="S2212">
        <v>0.28100000000000003</v>
      </c>
      <c r="T2212">
        <v>0.52300000000000002</v>
      </c>
      <c r="U2212">
        <v>0.23200000000000001</v>
      </c>
      <c r="V2212">
        <v>40</v>
      </c>
      <c r="W2212">
        <v>0</v>
      </c>
      <c r="X2212">
        <v>0</v>
      </c>
      <c r="Y2212">
        <v>-0.1</v>
      </c>
      <c r="Z2212">
        <v>0</v>
      </c>
      <c r="AA2212">
        <v>0</v>
      </c>
    </row>
    <row r="2213" spans="1:27" x14ac:dyDescent="0.25">
      <c r="A2213" t="s">
        <v>2320</v>
      </c>
      <c r="B2213" t="s">
        <v>2321</v>
      </c>
      <c r="C2213" t="s">
        <v>20888</v>
      </c>
      <c r="D2213">
        <v>1</v>
      </c>
      <c r="E2213">
        <v>1</v>
      </c>
      <c r="F2213">
        <v>0</v>
      </c>
      <c r="G2213">
        <v>0</v>
      </c>
      <c r="H2213">
        <v>0</v>
      </c>
      <c r="I2213">
        <v>0</v>
      </c>
      <c r="J2213">
        <v>0</v>
      </c>
      <c r="K2213">
        <v>0</v>
      </c>
      <c r="L2213">
        <v>0</v>
      </c>
      <c r="M2213">
        <v>0</v>
      </c>
      <c r="N2213">
        <v>0</v>
      </c>
      <c r="O2213">
        <v>0</v>
      </c>
      <c r="P2213">
        <v>0</v>
      </c>
      <c r="Q2213">
        <v>0.217</v>
      </c>
      <c r="R2213">
        <v>0.247</v>
      </c>
      <c r="S2213">
        <v>0.27900000000000003</v>
      </c>
      <c r="T2213">
        <v>0.52600000000000002</v>
      </c>
      <c r="U2213">
        <v>0.23200000000000001</v>
      </c>
      <c r="V2213">
        <v>40</v>
      </c>
      <c r="W2213">
        <v>0</v>
      </c>
      <c r="X2213">
        <v>0</v>
      </c>
      <c r="Y2213">
        <v>-0.1</v>
      </c>
      <c r="Z2213">
        <v>0</v>
      </c>
      <c r="AA2213">
        <v>0</v>
      </c>
    </row>
    <row r="2214" spans="1:27" x14ac:dyDescent="0.25">
      <c r="A2214" t="s">
        <v>21241</v>
      </c>
      <c r="B2214" t="s">
        <v>21242</v>
      </c>
      <c r="C2214" t="s">
        <v>1</v>
      </c>
      <c r="D2214">
        <v>1</v>
      </c>
      <c r="E2214">
        <v>1</v>
      </c>
      <c r="F2214">
        <v>0</v>
      </c>
      <c r="G2214">
        <v>0</v>
      </c>
      <c r="H2214">
        <v>0</v>
      </c>
      <c r="I2214">
        <v>0</v>
      </c>
      <c r="J2214">
        <v>0</v>
      </c>
      <c r="K2214">
        <v>0</v>
      </c>
      <c r="L2214">
        <v>0</v>
      </c>
      <c r="M2214">
        <v>0</v>
      </c>
      <c r="N2214">
        <v>0</v>
      </c>
      <c r="O2214">
        <v>0</v>
      </c>
      <c r="P2214">
        <v>0</v>
      </c>
      <c r="Q2214">
        <v>0.19800000000000001</v>
      </c>
      <c r="R2214">
        <v>0.246</v>
      </c>
      <c r="S2214">
        <v>0.27800000000000002</v>
      </c>
      <c r="T2214">
        <v>0.52500000000000002</v>
      </c>
      <c r="U2214">
        <v>0.23200000000000001</v>
      </c>
      <c r="V2214">
        <v>41</v>
      </c>
      <c r="W2214">
        <v>0</v>
      </c>
      <c r="X2214">
        <v>0</v>
      </c>
      <c r="Y2214">
        <v>-0.1</v>
      </c>
      <c r="Z2214">
        <v>0</v>
      </c>
      <c r="AA2214">
        <v>0</v>
      </c>
    </row>
    <row r="2215" spans="1:27" x14ac:dyDescent="0.25">
      <c r="A2215" t="s">
        <v>2563</v>
      </c>
      <c r="B2215" t="s">
        <v>2564</v>
      </c>
      <c r="C2215" t="s">
        <v>20873</v>
      </c>
      <c r="D2215">
        <v>1</v>
      </c>
      <c r="E2215">
        <v>1</v>
      </c>
      <c r="F2215">
        <v>0</v>
      </c>
      <c r="G2215">
        <v>0</v>
      </c>
      <c r="H2215">
        <v>0</v>
      </c>
      <c r="I2215">
        <v>0</v>
      </c>
      <c r="J2215">
        <v>0</v>
      </c>
      <c r="K2215">
        <v>0</v>
      </c>
      <c r="L2215">
        <v>0</v>
      </c>
      <c r="M2215">
        <v>0</v>
      </c>
      <c r="N2215">
        <v>0</v>
      </c>
      <c r="O2215">
        <v>0</v>
      </c>
      <c r="P2215">
        <v>0</v>
      </c>
      <c r="Q2215">
        <v>0.19800000000000001</v>
      </c>
      <c r="R2215">
        <v>0.24199999999999999</v>
      </c>
      <c r="S2215">
        <v>0.28199999999999997</v>
      </c>
      <c r="T2215">
        <v>0.52400000000000002</v>
      </c>
      <c r="U2215">
        <v>0.23200000000000001</v>
      </c>
      <c r="V2215">
        <v>40</v>
      </c>
      <c r="W2215">
        <v>0</v>
      </c>
      <c r="X2215">
        <v>0</v>
      </c>
      <c r="Y2215">
        <v>-0.1</v>
      </c>
      <c r="Z2215">
        <v>0</v>
      </c>
      <c r="AA2215">
        <v>0</v>
      </c>
    </row>
    <row r="2216" spans="1:27" x14ac:dyDescent="0.25">
      <c r="A2216" t="s">
        <v>2159</v>
      </c>
      <c r="B2216" t="s">
        <v>2160</v>
      </c>
      <c r="C2216" t="s">
        <v>20866</v>
      </c>
      <c r="D2216">
        <v>1</v>
      </c>
      <c r="E2216">
        <v>1</v>
      </c>
      <c r="F2216">
        <v>0</v>
      </c>
      <c r="G2216">
        <v>0</v>
      </c>
      <c r="H2216">
        <v>0</v>
      </c>
      <c r="I2216">
        <v>0</v>
      </c>
      <c r="J2216">
        <v>0</v>
      </c>
      <c r="K2216">
        <v>0</v>
      </c>
      <c r="L2216">
        <v>0</v>
      </c>
      <c r="M2216">
        <v>0</v>
      </c>
      <c r="N2216">
        <v>0</v>
      </c>
      <c r="O2216">
        <v>0</v>
      </c>
      <c r="P2216">
        <v>0</v>
      </c>
      <c r="Q2216">
        <v>0.192</v>
      </c>
      <c r="R2216">
        <v>0.249</v>
      </c>
      <c r="S2216">
        <v>0.26700000000000002</v>
      </c>
      <c r="T2216">
        <v>0.51600000000000001</v>
      </c>
      <c r="U2216">
        <v>0.23200000000000001</v>
      </c>
      <c r="V2216">
        <v>41</v>
      </c>
      <c r="W2216">
        <v>0</v>
      </c>
      <c r="X2216">
        <v>0</v>
      </c>
      <c r="Y2216">
        <v>-0.1</v>
      </c>
      <c r="Z2216">
        <v>0</v>
      </c>
      <c r="AA2216">
        <v>0</v>
      </c>
    </row>
    <row r="2217" spans="1:27" x14ac:dyDescent="0.25">
      <c r="A2217" t="s">
        <v>1920</v>
      </c>
      <c r="B2217" t="s">
        <v>1921</v>
      </c>
      <c r="C2217" t="s">
        <v>20887</v>
      </c>
      <c r="D2217">
        <v>1</v>
      </c>
      <c r="E2217">
        <v>1</v>
      </c>
      <c r="F2217">
        <v>0</v>
      </c>
      <c r="G2217">
        <v>0</v>
      </c>
      <c r="H2217">
        <v>0</v>
      </c>
      <c r="I2217">
        <v>0</v>
      </c>
      <c r="J2217">
        <v>0</v>
      </c>
      <c r="K2217">
        <v>0</v>
      </c>
      <c r="L2217">
        <v>0</v>
      </c>
      <c r="M2217">
        <v>0</v>
      </c>
      <c r="N2217">
        <v>0</v>
      </c>
      <c r="O2217">
        <v>0</v>
      </c>
      <c r="P2217">
        <v>0</v>
      </c>
      <c r="Q2217">
        <v>0.192</v>
      </c>
      <c r="R2217">
        <v>0.25</v>
      </c>
      <c r="S2217">
        <v>0.26700000000000002</v>
      </c>
      <c r="T2217">
        <v>0.51700000000000002</v>
      </c>
      <c r="U2217">
        <v>0.23200000000000001</v>
      </c>
      <c r="V2217">
        <v>42</v>
      </c>
      <c r="W2217">
        <v>0</v>
      </c>
      <c r="X2217">
        <v>0</v>
      </c>
      <c r="Y2217">
        <v>-0.1</v>
      </c>
      <c r="Z2217">
        <v>0</v>
      </c>
      <c r="AA2217">
        <v>0</v>
      </c>
    </row>
    <row r="2218" spans="1:27" x14ac:dyDescent="0.25">
      <c r="A2218" t="s">
        <v>2718</v>
      </c>
      <c r="B2218" t="s">
        <v>2719</v>
      </c>
      <c r="C2218" t="s">
        <v>20866</v>
      </c>
      <c r="D2218">
        <v>1</v>
      </c>
      <c r="E2218">
        <v>1</v>
      </c>
      <c r="F2218">
        <v>0</v>
      </c>
      <c r="G2218">
        <v>0</v>
      </c>
      <c r="H2218">
        <v>0</v>
      </c>
      <c r="I2218">
        <v>0</v>
      </c>
      <c r="J2218">
        <v>0</v>
      </c>
      <c r="K2218">
        <v>0</v>
      </c>
      <c r="L2218">
        <v>0</v>
      </c>
      <c r="M2218">
        <v>0</v>
      </c>
      <c r="N2218">
        <v>0</v>
      </c>
      <c r="O2218">
        <v>0</v>
      </c>
      <c r="P2218">
        <v>0</v>
      </c>
      <c r="Q2218">
        <v>0.20899999999999999</v>
      </c>
      <c r="R2218">
        <v>0.23799999999999999</v>
      </c>
      <c r="S2218">
        <v>0.28999999999999998</v>
      </c>
      <c r="T2218">
        <v>0.52800000000000002</v>
      </c>
      <c r="U2218">
        <v>0.23200000000000001</v>
      </c>
      <c r="V2218">
        <v>41</v>
      </c>
      <c r="W2218">
        <v>0</v>
      </c>
      <c r="X2218">
        <v>0</v>
      </c>
      <c r="Y2218">
        <v>-0.1</v>
      </c>
      <c r="Z2218">
        <v>0</v>
      </c>
      <c r="AA2218">
        <v>0</v>
      </c>
    </row>
    <row r="2219" spans="1:27" x14ac:dyDescent="0.25">
      <c r="A2219" t="s">
        <v>21243</v>
      </c>
      <c r="B2219" t="s">
        <v>21244</v>
      </c>
      <c r="C2219" t="s">
        <v>20882</v>
      </c>
      <c r="D2219">
        <v>1</v>
      </c>
      <c r="E2219">
        <v>1</v>
      </c>
      <c r="F2219">
        <v>0</v>
      </c>
      <c r="G2219">
        <v>0</v>
      </c>
      <c r="H2219">
        <v>0</v>
      </c>
      <c r="I2219">
        <v>0</v>
      </c>
      <c r="J2219">
        <v>0</v>
      </c>
      <c r="K2219">
        <v>0</v>
      </c>
      <c r="L2219">
        <v>0</v>
      </c>
      <c r="M2219">
        <v>0</v>
      </c>
      <c r="N2219">
        <v>0</v>
      </c>
      <c r="O2219">
        <v>0</v>
      </c>
      <c r="P2219">
        <v>0</v>
      </c>
      <c r="Q2219">
        <v>0.19700000000000001</v>
      </c>
      <c r="R2219">
        <v>0.245</v>
      </c>
      <c r="S2219">
        <v>0.27600000000000002</v>
      </c>
      <c r="T2219">
        <v>0.52</v>
      </c>
      <c r="U2219">
        <v>0.23200000000000001</v>
      </c>
      <c r="V2219">
        <v>39</v>
      </c>
      <c r="W2219">
        <v>0</v>
      </c>
      <c r="X2219">
        <v>0</v>
      </c>
      <c r="Y2219">
        <v>-0.1</v>
      </c>
      <c r="Z2219">
        <v>0</v>
      </c>
      <c r="AA2219">
        <v>0</v>
      </c>
    </row>
    <row r="2220" spans="1:27" x14ac:dyDescent="0.25">
      <c r="A2220" t="s">
        <v>2212</v>
      </c>
      <c r="B2220" t="s">
        <v>2213</v>
      </c>
      <c r="C2220" t="s">
        <v>20878</v>
      </c>
      <c r="D2220">
        <v>1</v>
      </c>
      <c r="E2220">
        <v>1</v>
      </c>
      <c r="F2220">
        <v>0</v>
      </c>
      <c r="G2220">
        <v>0</v>
      </c>
      <c r="H2220">
        <v>0</v>
      </c>
      <c r="I2220">
        <v>0</v>
      </c>
      <c r="J2220">
        <v>0</v>
      </c>
      <c r="K2220">
        <v>0</v>
      </c>
      <c r="L2220">
        <v>0</v>
      </c>
      <c r="M2220">
        <v>0</v>
      </c>
      <c r="N2220">
        <v>0</v>
      </c>
      <c r="O2220">
        <v>0</v>
      </c>
      <c r="P2220">
        <v>0</v>
      </c>
      <c r="Q2220">
        <v>0.21099999999999999</v>
      </c>
      <c r="R2220">
        <v>0.255</v>
      </c>
      <c r="S2220">
        <v>0.26300000000000001</v>
      </c>
      <c r="T2220">
        <v>0.51800000000000002</v>
      </c>
      <c r="U2220">
        <v>0.23200000000000001</v>
      </c>
      <c r="V2220">
        <v>40</v>
      </c>
      <c r="W2220">
        <v>0</v>
      </c>
      <c r="X2220">
        <v>0</v>
      </c>
      <c r="Y2220">
        <v>-0.1</v>
      </c>
      <c r="Z2220">
        <v>0</v>
      </c>
      <c r="AA2220">
        <v>0</v>
      </c>
    </row>
    <row r="2221" spans="1:27" x14ac:dyDescent="0.25">
      <c r="A2221" t="s">
        <v>2969</v>
      </c>
      <c r="B2221" t="s">
        <v>2970</v>
      </c>
      <c r="C2221" t="s">
        <v>20888</v>
      </c>
      <c r="D2221">
        <v>1</v>
      </c>
      <c r="E2221">
        <v>1</v>
      </c>
      <c r="F2221">
        <v>0</v>
      </c>
      <c r="G2221">
        <v>0</v>
      </c>
      <c r="H2221">
        <v>0</v>
      </c>
      <c r="I2221">
        <v>0</v>
      </c>
      <c r="J2221">
        <v>0</v>
      </c>
      <c r="K2221">
        <v>0</v>
      </c>
      <c r="L2221">
        <v>0</v>
      </c>
      <c r="M2221">
        <v>0</v>
      </c>
      <c r="N2221">
        <v>0</v>
      </c>
      <c r="O2221">
        <v>0</v>
      </c>
      <c r="P2221">
        <v>0</v>
      </c>
      <c r="Q2221">
        <v>0.19900000000000001</v>
      </c>
      <c r="R2221">
        <v>0.24</v>
      </c>
      <c r="S2221">
        <v>0.28499999999999998</v>
      </c>
      <c r="T2221">
        <v>0.52500000000000002</v>
      </c>
      <c r="U2221">
        <v>0.23200000000000001</v>
      </c>
      <c r="V2221">
        <v>40</v>
      </c>
      <c r="W2221">
        <v>0</v>
      </c>
      <c r="X2221">
        <v>0</v>
      </c>
      <c r="Y2221">
        <v>-0.1</v>
      </c>
      <c r="Z2221">
        <v>0</v>
      </c>
      <c r="AA2221">
        <v>0</v>
      </c>
    </row>
    <row r="2222" spans="1:27" x14ac:dyDescent="0.25">
      <c r="A2222" t="s">
        <v>21245</v>
      </c>
      <c r="B2222" t="s">
        <v>21246</v>
      </c>
      <c r="C2222" t="s">
        <v>20871</v>
      </c>
      <c r="D2222">
        <v>1</v>
      </c>
      <c r="E2222">
        <v>1</v>
      </c>
      <c r="F2222">
        <v>0</v>
      </c>
      <c r="G2222">
        <v>0</v>
      </c>
      <c r="H2222">
        <v>0</v>
      </c>
      <c r="I2222">
        <v>0</v>
      </c>
      <c r="J2222">
        <v>0</v>
      </c>
      <c r="K2222">
        <v>0</v>
      </c>
      <c r="L2222">
        <v>0</v>
      </c>
      <c r="M2222">
        <v>0</v>
      </c>
      <c r="N2222">
        <v>0</v>
      </c>
      <c r="O2222">
        <v>0</v>
      </c>
      <c r="P2222">
        <v>0</v>
      </c>
      <c r="Q2222">
        <v>0.19900000000000001</v>
      </c>
      <c r="R2222">
        <v>0.253</v>
      </c>
      <c r="S2222">
        <v>0.26300000000000001</v>
      </c>
      <c r="T2222">
        <v>0.51500000000000001</v>
      </c>
      <c r="U2222">
        <v>0.23200000000000001</v>
      </c>
      <c r="V2222">
        <v>45</v>
      </c>
      <c r="W2222">
        <v>0</v>
      </c>
      <c r="X2222">
        <v>0</v>
      </c>
      <c r="Y2222">
        <v>-0.1</v>
      </c>
      <c r="Z2222">
        <v>0</v>
      </c>
      <c r="AA2222">
        <v>0</v>
      </c>
    </row>
    <row r="2223" spans="1:27" x14ac:dyDescent="0.25">
      <c r="A2223" t="s">
        <v>2549</v>
      </c>
      <c r="B2223" t="s">
        <v>2550</v>
      </c>
      <c r="C2223" t="s">
        <v>20870</v>
      </c>
      <c r="D2223">
        <v>1</v>
      </c>
      <c r="E2223">
        <v>1</v>
      </c>
      <c r="F2223">
        <v>0</v>
      </c>
      <c r="G2223">
        <v>0</v>
      </c>
      <c r="H2223">
        <v>0</v>
      </c>
      <c r="I2223">
        <v>0</v>
      </c>
      <c r="J2223">
        <v>0</v>
      </c>
      <c r="K2223">
        <v>0</v>
      </c>
      <c r="L2223">
        <v>0</v>
      </c>
      <c r="M2223">
        <v>0</v>
      </c>
      <c r="N2223">
        <v>0</v>
      </c>
      <c r="O2223">
        <v>0</v>
      </c>
      <c r="P2223">
        <v>0</v>
      </c>
      <c r="Q2223">
        <v>0.188</v>
      </c>
      <c r="R2223">
        <v>0.24199999999999999</v>
      </c>
      <c r="S2223">
        <v>0.27900000000000003</v>
      </c>
      <c r="T2223">
        <v>0.52200000000000002</v>
      </c>
      <c r="U2223">
        <v>0.23200000000000001</v>
      </c>
      <c r="V2223">
        <v>39</v>
      </c>
      <c r="W2223">
        <v>0</v>
      </c>
      <c r="X2223">
        <v>0</v>
      </c>
      <c r="Y2223">
        <v>-0.1</v>
      </c>
      <c r="Z2223">
        <v>0</v>
      </c>
      <c r="AA2223">
        <v>0</v>
      </c>
    </row>
    <row r="2224" spans="1:27" x14ac:dyDescent="0.25">
      <c r="A2224" t="s">
        <v>2210</v>
      </c>
      <c r="B2224" t="s">
        <v>2211</v>
      </c>
      <c r="C2224" t="s">
        <v>20869</v>
      </c>
      <c r="D2224">
        <v>1</v>
      </c>
      <c r="E2224">
        <v>1</v>
      </c>
      <c r="F2224">
        <v>0</v>
      </c>
      <c r="G2224">
        <v>0</v>
      </c>
      <c r="H2224">
        <v>0</v>
      </c>
      <c r="I2224">
        <v>0</v>
      </c>
      <c r="J2224">
        <v>0</v>
      </c>
      <c r="K2224">
        <v>0</v>
      </c>
      <c r="L2224">
        <v>0</v>
      </c>
      <c r="M2224">
        <v>0</v>
      </c>
      <c r="N2224">
        <v>0</v>
      </c>
      <c r="O2224">
        <v>0</v>
      </c>
      <c r="P2224">
        <v>0</v>
      </c>
      <c r="Q2224">
        <v>0.20799999999999999</v>
      </c>
      <c r="R2224">
        <v>0.246</v>
      </c>
      <c r="S2224">
        <v>0.27800000000000002</v>
      </c>
      <c r="T2224">
        <v>0.52300000000000002</v>
      </c>
      <c r="U2224">
        <v>0.23200000000000001</v>
      </c>
      <c r="V2224">
        <v>37</v>
      </c>
      <c r="W2224">
        <v>0</v>
      </c>
      <c r="X2224">
        <v>0</v>
      </c>
      <c r="Y2224">
        <v>-0.1</v>
      </c>
      <c r="Z2224">
        <v>0</v>
      </c>
      <c r="AA2224">
        <v>0</v>
      </c>
    </row>
    <row r="2225" spans="1:27" x14ac:dyDescent="0.25">
      <c r="A2225" t="s">
        <v>2605</v>
      </c>
      <c r="B2225" t="s">
        <v>2606</v>
      </c>
      <c r="C2225" t="s">
        <v>20868</v>
      </c>
      <c r="D2225">
        <v>1</v>
      </c>
      <c r="E2225">
        <v>1</v>
      </c>
      <c r="F2225">
        <v>0</v>
      </c>
      <c r="G2225">
        <v>0</v>
      </c>
      <c r="H2225">
        <v>0</v>
      </c>
      <c r="I2225">
        <v>0</v>
      </c>
      <c r="J2225">
        <v>0</v>
      </c>
      <c r="K2225">
        <v>0</v>
      </c>
      <c r="L2225">
        <v>0</v>
      </c>
      <c r="M2225">
        <v>0</v>
      </c>
      <c r="N2225">
        <v>0</v>
      </c>
      <c r="O2225">
        <v>0</v>
      </c>
      <c r="P2225">
        <v>0</v>
      </c>
      <c r="Q2225">
        <v>0.186</v>
      </c>
      <c r="R2225">
        <v>0.23899999999999999</v>
      </c>
      <c r="S2225">
        <v>0.28399999999999997</v>
      </c>
      <c r="T2225">
        <v>0.52300000000000002</v>
      </c>
      <c r="U2225">
        <v>0.23200000000000001</v>
      </c>
      <c r="V2225">
        <v>40</v>
      </c>
      <c r="W2225">
        <v>0</v>
      </c>
      <c r="X2225">
        <v>0</v>
      </c>
      <c r="Y2225">
        <v>-0.1</v>
      </c>
      <c r="Z2225">
        <v>0</v>
      </c>
      <c r="AA2225">
        <v>0</v>
      </c>
    </row>
    <row r="2226" spans="1:27" x14ac:dyDescent="0.25">
      <c r="A2226" t="s">
        <v>157</v>
      </c>
      <c r="B2226" t="s">
        <v>158</v>
      </c>
      <c r="C2226" t="s">
        <v>20870</v>
      </c>
      <c r="D2226">
        <v>1</v>
      </c>
      <c r="E2226">
        <v>1</v>
      </c>
      <c r="F2226">
        <v>0</v>
      </c>
      <c r="G2226">
        <v>0</v>
      </c>
      <c r="H2226">
        <v>0</v>
      </c>
      <c r="I2226">
        <v>0</v>
      </c>
      <c r="J2226">
        <v>0</v>
      </c>
      <c r="K2226">
        <v>0</v>
      </c>
      <c r="L2226">
        <v>0</v>
      </c>
      <c r="M2226">
        <v>0</v>
      </c>
      <c r="N2226">
        <v>0</v>
      </c>
      <c r="O2226">
        <v>0</v>
      </c>
      <c r="P2226">
        <v>0</v>
      </c>
      <c r="Q2226">
        <v>0.184</v>
      </c>
      <c r="R2226">
        <v>0.22500000000000001</v>
      </c>
      <c r="S2226">
        <v>0.30299999999999999</v>
      </c>
      <c r="T2226">
        <v>0.52800000000000002</v>
      </c>
      <c r="U2226">
        <v>0.23200000000000001</v>
      </c>
      <c r="V2226">
        <v>39</v>
      </c>
      <c r="W2226">
        <v>0</v>
      </c>
      <c r="X2226">
        <v>0</v>
      </c>
      <c r="Y2226">
        <v>-0.1</v>
      </c>
      <c r="Z2226">
        <v>0</v>
      </c>
      <c r="AA2226">
        <v>0</v>
      </c>
    </row>
    <row r="2227" spans="1:27" x14ac:dyDescent="0.25">
      <c r="A2227" t="s">
        <v>2286</v>
      </c>
      <c r="B2227" t="s">
        <v>2287</v>
      </c>
      <c r="C2227" t="s">
        <v>20871</v>
      </c>
      <c r="D2227">
        <v>1</v>
      </c>
      <c r="E2227">
        <v>1</v>
      </c>
      <c r="F2227">
        <v>0</v>
      </c>
      <c r="G2227">
        <v>0</v>
      </c>
      <c r="H2227">
        <v>0</v>
      </c>
      <c r="I2227">
        <v>0</v>
      </c>
      <c r="J2227">
        <v>0</v>
      </c>
      <c r="K2227">
        <v>0</v>
      </c>
      <c r="L2227">
        <v>0</v>
      </c>
      <c r="M2227">
        <v>0</v>
      </c>
      <c r="N2227">
        <v>0</v>
      </c>
      <c r="O2227">
        <v>0</v>
      </c>
      <c r="P2227">
        <v>0</v>
      </c>
      <c r="Q2227">
        <v>0.217</v>
      </c>
      <c r="R2227">
        <v>0.253</v>
      </c>
      <c r="S2227">
        <v>0.26800000000000002</v>
      </c>
      <c r="T2227">
        <v>0.52200000000000002</v>
      </c>
      <c r="U2227">
        <v>0.23200000000000001</v>
      </c>
      <c r="V2227">
        <v>45</v>
      </c>
      <c r="W2227">
        <v>0</v>
      </c>
      <c r="X2227">
        <v>0</v>
      </c>
      <c r="Y2227">
        <v>-0.1</v>
      </c>
      <c r="Z2227">
        <v>0</v>
      </c>
      <c r="AA2227">
        <v>0</v>
      </c>
    </row>
    <row r="2228" spans="1:27" x14ac:dyDescent="0.25">
      <c r="A2228" t="s">
        <v>1638</v>
      </c>
      <c r="B2228" t="s">
        <v>1627</v>
      </c>
      <c r="C2228" t="s">
        <v>20888</v>
      </c>
      <c r="D2228">
        <v>1</v>
      </c>
      <c r="E2228">
        <v>1</v>
      </c>
      <c r="F2228">
        <v>0</v>
      </c>
      <c r="G2228">
        <v>0</v>
      </c>
      <c r="H2228">
        <v>0</v>
      </c>
      <c r="I2228">
        <v>0</v>
      </c>
      <c r="J2228">
        <v>0</v>
      </c>
      <c r="K2228">
        <v>0</v>
      </c>
      <c r="L2228">
        <v>0</v>
      </c>
      <c r="M2228">
        <v>0</v>
      </c>
      <c r="N2228">
        <v>0</v>
      </c>
      <c r="O2228">
        <v>0</v>
      </c>
      <c r="P2228">
        <v>0</v>
      </c>
      <c r="Q2228">
        <v>0.21099999999999999</v>
      </c>
      <c r="R2228">
        <v>0.24</v>
      </c>
      <c r="S2228">
        <v>0.28699999999999998</v>
      </c>
      <c r="T2228">
        <v>0.52700000000000002</v>
      </c>
      <c r="U2228">
        <v>0.23200000000000001</v>
      </c>
      <c r="V2228">
        <v>40</v>
      </c>
      <c r="W2228">
        <v>0</v>
      </c>
      <c r="X2228">
        <v>0</v>
      </c>
      <c r="Y2228">
        <v>-0.1</v>
      </c>
      <c r="Z2228">
        <v>0</v>
      </c>
      <c r="AA2228">
        <v>0</v>
      </c>
    </row>
    <row r="2229" spans="1:27" x14ac:dyDescent="0.25">
      <c r="A2229" t="s">
        <v>21247</v>
      </c>
      <c r="B2229" t="s">
        <v>21248</v>
      </c>
      <c r="C2229" t="s">
        <v>1</v>
      </c>
      <c r="D2229">
        <v>1</v>
      </c>
      <c r="E2229">
        <v>1</v>
      </c>
      <c r="F2229">
        <v>0</v>
      </c>
      <c r="G2229">
        <v>0</v>
      </c>
      <c r="H2229">
        <v>0</v>
      </c>
      <c r="I2229">
        <v>0</v>
      </c>
      <c r="J2229">
        <v>0</v>
      </c>
      <c r="K2229">
        <v>0</v>
      </c>
      <c r="L2229">
        <v>0</v>
      </c>
      <c r="M2229">
        <v>0</v>
      </c>
      <c r="N2229">
        <v>0</v>
      </c>
      <c r="O2229">
        <v>0</v>
      </c>
      <c r="P2229">
        <v>0</v>
      </c>
      <c r="Q2229">
        <v>0.20599999999999999</v>
      </c>
      <c r="R2229">
        <v>0.252</v>
      </c>
      <c r="S2229">
        <v>0.26700000000000002</v>
      </c>
      <c r="T2229">
        <v>0.51900000000000002</v>
      </c>
      <c r="U2229">
        <v>0.23200000000000001</v>
      </c>
      <c r="V2229">
        <v>41</v>
      </c>
      <c r="W2229">
        <v>0</v>
      </c>
      <c r="X2229">
        <v>0</v>
      </c>
      <c r="Y2229">
        <v>-0.1</v>
      </c>
      <c r="Z2229">
        <v>0</v>
      </c>
      <c r="AA2229">
        <v>0</v>
      </c>
    </row>
    <row r="2230" spans="1:27" x14ac:dyDescent="0.25">
      <c r="A2230" t="s">
        <v>3051</v>
      </c>
      <c r="B2230" t="s">
        <v>3052</v>
      </c>
      <c r="C2230" t="s">
        <v>1</v>
      </c>
      <c r="D2230">
        <v>1</v>
      </c>
      <c r="E2230">
        <v>1</v>
      </c>
      <c r="F2230">
        <v>0</v>
      </c>
      <c r="G2230">
        <v>0</v>
      </c>
      <c r="H2230">
        <v>0</v>
      </c>
      <c r="I2230">
        <v>0</v>
      </c>
      <c r="J2230">
        <v>0</v>
      </c>
      <c r="K2230">
        <v>0</v>
      </c>
      <c r="L2230">
        <v>0</v>
      </c>
      <c r="M2230">
        <v>0</v>
      </c>
      <c r="N2230">
        <v>0</v>
      </c>
      <c r="O2230">
        <v>0</v>
      </c>
      <c r="P2230">
        <v>0</v>
      </c>
      <c r="Q2230">
        <v>0.20599999999999999</v>
      </c>
      <c r="R2230">
        <v>0.248</v>
      </c>
      <c r="S2230">
        <v>0.27400000000000002</v>
      </c>
      <c r="T2230">
        <v>0.52200000000000002</v>
      </c>
      <c r="U2230">
        <v>0.23200000000000001</v>
      </c>
      <c r="V2230">
        <v>41</v>
      </c>
      <c r="W2230">
        <v>0</v>
      </c>
      <c r="X2230">
        <v>0</v>
      </c>
      <c r="Y2230">
        <v>-0.1</v>
      </c>
      <c r="Z2230">
        <v>0</v>
      </c>
      <c r="AA2230">
        <v>0</v>
      </c>
    </row>
    <row r="2231" spans="1:27" x14ac:dyDescent="0.25">
      <c r="A2231" t="s">
        <v>2507</v>
      </c>
      <c r="B2231" t="s">
        <v>2508</v>
      </c>
      <c r="C2231" t="s">
        <v>20873</v>
      </c>
      <c r="D2231">
        <v>1</v>
      </c>
      <c r="E2231">
        <v>1</v>
      </c>
      <c r="F2231">
        <v>0</v>
      </c>
      <c r="G2231">
        <v>0</v>
      </c>
      <c r="H2231">
        <v>0</v>
      </c>
      <c r="I2231">
        <v>0</v>
      </c>
      <c r="J2231">
        <v>0</v>
      </c>
      <c r="K2231">
        <v>0</v>
      </c>
      <c r="L2231">
        <v>0</v>
      </c>
      <c r="M2231">
        <v>0</v>
      </c>
      <c r="N2231">
        <v>0</v>
      </c>
      <c r="O2231">
        <v>0</v>
      </c>
      <c r="P2231">
        <v>0</v>
      </c>
      <c r="Q2231">
        <v>0.17499999999999999</v>
      </c>
      <c r="R2231">
        <v>0.22600000000000001</v>
      </c>
      <c r="S2231">
        <v>0.3</v>
      </c>
      <c r="T2231">
        <v>0.52600000000000002</v>
      </c>
      <c r="U2231">
        <v>0.23200000000000001</v>
      </c>
      <c r="V2231">
        <v>39</v>
      </c>
      <c r="W2231">
        <v>0</v>
      </c>
      <c r="X2231">
        <v>0</v>
      </c>
      <c r="Y2231">
        <v>-0.1</v>
      </c>
      <c r="Z2231">
        <v>0</v>
      </c>
      <c r="AA2231">
        <v>0</v>
      </c>
    </row>
    <row r="2232" spans="1:27" x14ac:dyDescent="0.25">
      <c r="A2232" t="s">
        <v>2400</v>
      </c>
      <c r="B2232" t="s">
        <v>2401</v>
      </c>
      <c r="C2232" t="s">
        <v>20871</v>
      </c>
      <c r="D2232">
        <v>1</v>
      </c>
      <c r="E2232">
        <v>1</v>
      </c>
      <c r="F2232">
        <v>0</v>
      </c>
      <c r="G2232">
        <v>0</v>
      </c>
      <c r="H2232">
        <v>0</v>
      </c>
      <c r="I2232">
        <v>0</v>
      </c>
      <c r="J2232">
        <v>0</v>
      </c>
      <c r="K2232">
        <v>0</v>
      </c>
      <c r="L2232">
        <v>0</v>
      </c>
      <c r="M2232">
        <v>0</v>
      </c>
      <c r="N2232">
        <v>0</v>
      </c>
      <c r="O2232">
        <v>0</v>
      </c>
      <c r="P2232">
        <v>0</v>
      </c>
      <c r="Q2232">
        <v>0.19700000000000001</v>
      </c>
      <c r="R2232">
        <v>0.24399999999999999</v>
      </c>
      <c r="S2232">
        <v>0.27800000000000002</v>
      </c>
      <c r="T2232">
        <v>0.52200000000000002</v>
      </c>
      <c r="U2232">
        <v>0.23200000000000001</v>
      </c>
      <c r="V2232">
        <v>45</v>
      </c>
      <c r="W2232">
        <v>0</v>
      </c>
      <c r="X2232">
        <v>0</v>
      </c>
      <c r="Y2232">
        <v>-0.1</v>
      </c>
      <c r="Z2232">
        <v>0</v>
      </c>
      <c r="AA2232">
        <v>0</v>
      </c>
    </row>
    <row r="2233" spans="1:27" x14ac:dyDescent="0.25">
      <c r="A2233" t="s">
        <v>2069</v>
      </c>
      <c r="B2233" t="s">
        <v>2070</v>
      </c>
      <c r="C2233" t="s">
        <v>20881</v>
      </c>
      <c r="D2233">
        <v>1</v>
      </c>
      <c r="E2233">
        <v>1</v>
      </c>
      <c r="F2233">
        <v>0</v>
      </c>
      <c r="G2233">
        <v>0</v>
      </c>
      <c r="H2233">
        <v>0</v>
      </c>
      <c r="I2233">
        <v>0</v>
      </c>
      <c r="J2233">
        <v>0</v>
      </c>
      <c r="K2233">
        <v>0</v>
      </c>
      <c r="L2233">
        <v>0</v>
      </c>
      <c r="M2233">
        <v>0</v>
      </c>
      <c r="N2233">
        <v>0</v>
      </c>
      <c r="O2233">
        <v>0</v>
      </c>
      <c r="P2233">
        <v>0</v>
      </c>
      <c r="Q2233">
        <v>0.19900000000000001</v>
      </c>
      <c r="R2233">
        <v>0.246</v>
      </c>
      <c r="S2233">
        <v>0.27300000000000002</v>
      </c>
      <c r="T2233">
        <v>0.51900000000000002</v>
      </c>
      <c r="U2233">
        <v>0.23200000000000001</v>
      </c>
      <c r="V2233">
        <v>36</v>
      </c>
      <c r="W2233">
        <v>0</v>
      </c>
      <c r="X2233">
        <v>0</v>
      </c>
      <c r="Y2233">
        <v>-0.1</v>
      </c>
      <c r="Z2233">
        <v>0</v>
      </c>
      <c r="AA2233">
        <v>0</v>
      </c>
    </row>
    <row r="2234" spans="1:27" x14ac:dyDescent="0.25">
      <c r="A2234" t="s">
        <v>2169</v>
      </c>
      <c r="B2234" t="s">
        <v>2170</v>
      </c>
      <c r="C2234" t="s">
        <v>20883</v>
      </c>
      <c r="D2234">
        <v>1</v>
      </c>
      <c r="E2234">
        <v>1</v>
      </c>
      <c r="F2234">
        <v>0</v>
      </c>
      <c r="G2234">
        <v>0</v>
      </c>
      <c r="H2234">
        <v>0</v>
      </c>
      <c r="I2234">
        <v>0</v>
      </c>
      <c r="J2234">
        <v>0</v>
      </c>
      <c r="K2234">
        <v>0</v>
      </c>
      <c r="L2234">
        <v>0</v>
      </c>
      <c r="M2234">
        <v>0</v>
      </c>
      <c r="N2234">
        <v>0</v>
      </c>
      <c r="O2234">
        <v>0</v>
      </c>
      <c r="P2234">
        <v>0</v>
      </c>
      <c r="Q2234">
        <v>0.20799999999999999</v>
      </c>
      <c r="R2234">
        <v>0.247</v>
      </c>
      <c r="S2234">
        <v>0.27500000000000002</v>
      </c>
      <c r="T2234">
        <v>0.52300000000000002</v>
      </c>
      <c r="U2234">
        <v>0.23200000000000001</v>
      </c>
      <c r="V2234">
        <v>39</v>
      </c>
      <c r="W2234">
        <v>0</v>
      </c>
      <c r="X2234">
        <v>0</v>
      </c>
      <c r="Y2234">
        <v>-0.1</v>
      </c>
      <c r="Z2234">
        <v>0</v>
      </c>
      <c r="AA2234">
        <v>0</v>
      </c>
    </row>
    <row r="2235" spans="1:27" x14ac:dyDescent="0.25">
      <c r="A2235" t="s">
        <v>1850</v>
      </c>
      <c r="B2235" t="s">
        <v>1851</v>
      </c>
      <c r="C2235" t="s">
        <v>20874</v>
      </c>
      <c r="D2235">
        <v>1</v>
      </c>
      <c r="E2235">
        <v>1</v>
      </c>
      <c r="F2235">
        <v>0</v>
      </c>
      <c r="G2235">
        <v>0</v>
      </c>
      <c r="H2235">
        <v>0</v>
      </c>
      <c r="I2235">
        <v>0</v>
      </c>
      <c r="J2235">
        <v>0</v>
      </c>
      <c r="K2235">
        <v>0</v>
      </c>
      <c r="L2235">
        <v>0</v>
      </c>
      <c r="M2235">
        <v>0</v>
      </c>
      <c r="N2235">
        <v>0</v>
      </c>
      <c r="O2235">
        <v>0</v>
      </c>
      <c r="P2235">
        <v>0</v>
      </c>
      <c r="Q2235">
        <v>0.20100000000000001</v>
      </c>
      <c r="R2235">
        <v>0.24199999999999999</v>
      </c>
      <c r="S2235">
        <v>0.28100000000000003</v>
      </c>
      <c r="T2235">
        <v>0.52300000000000002</v>
      </c>
      <c r="U2235">
        <v>0.23200000000000001</v>
      </c>
      <c r="V2235">
        <v>42</v>
      </c>
      <c r="W2235">
        <v>0</v>
      </c>
      <c r="X2235">
        <v>0</v>
      </c>
      <c r="Y2235">
        <v>-0.1</v>
      </c>
      <c r="Z2235">
        <v>0</v>
      </c>
      <c r="AA2235">
        <v>0</v>
      </c>
    </row>
    <row r="2236" spans="1:27" x14ac:dyDescent="0.25">
      <c r="A2236" t="s">
        <v>21249</v>
      </c>
      <c r="B2236" t="s">
        <v>21250</v>
      </c>
      <c r="C2236" t="s">
        <v>1</v>
      </c>
      <c r="D2236">
        <v>1</v>
      </c>
      <c r="E2236">
        <v>1</v>
      </c>
      <c r="F2236">
        <v>0</v>
      </c>
      <c r="G2236">
        <v>0</v>
      </c>
      <c r="H2236">
        <v>0</v>
      </c>
      <c r="I2236">
        <v>0</v>
      </c>
      <c r="J2236">
        <v>0</v>
      </c>
      <c r="K2236">
        <v>0</v>
      </c>
      <c r="L2236">
        <v>0</v>
      </c>
      <c r="M2236">
        <v>0</v>
      </c>
      <c r="N2236">
        <v>0</v>
      </c>
      <c r="O2236">
        <v>0</v>
      </c>
      <c r="P2236">
        <v>0</v>
      </c>
      <c r="Q2236">
        <v>0.19400000000000001</v>
      </c>
      <c r="R2236">
        <v>0.23799999999999999</v>
      </c>
      <c r="S2236">
        <v>0.28299999999999997</v>
      </c>
      <c r="T2236">
        <v>0.52200000000000002</v>
      </c>
      <c r="U2236">
        <v>0.23200000000000001</v>
      </c>
      <c r="V2236">
        <v>41</v>
      </c>
      <c r="W2236">
        <v>0</v>
      </c>
      <c r="X2236">
        <v>0</v>
      </c>
      <c r="Y2236">
        <v>-0.1</v>
      </c>
      <c r="Z2236">
        <v>0</v>
      </c>
      <c r="AA2236">
        <v>0</v>
      </c>
    </row>
    <row r="2237" spans="1:27" x14ac:dyDescent="0.25">
      <c r="A2237" t="s">
        <v>2214</v>
      </c>
      <c r="B2237" t="s">
        <v>2215</v>
      </c>
      <c r="C2237" t="s">
        <v>20891</v>
      </c>
      <c r="D2237">
        <v>1</v>
      </c>
      <c r="E2237">
        <v>1</v>
      </c>
      <c r="F2237">
        <v>0</v>
      </c>
      <c r="G2237">
        <v>0</v>
      </c>
      <c r="H2237">
        <v>0</v>
      </c>
      <c r="I2237">
        <v>0</v>
      </c>
      <c r="J2237">
        <v>0</v>
      </c>
      <c r="K2237">
        <v>0</v>
      </c>
      <c r="L2237">
        <v>0</v>
      </c>
      <c r="M2237">
        <v>0</v>
      </c>
      <c r="N2237">
        <v>0</v>
      </c>
      <c r="O2237">
        <v>0</v>
      </c>
      <c r="P2237">
        <v>0</v>
      </c>
      <c r="Q2237">
        <v>0.19900000000000001</v>
      </c>
      <c r="R2237">
        <v>0.24</v>
      </c>
      <c r="S2237">
        <v>0.28599999999999998</v>
      </c>
      <c r="T2237">
        <v>0.52600000000000002</v>
      </c>
      <c r="U2237">
        <v>0.23100000000000001</v>
      </c>
      <c r="V2237">
        <v>45</v>
      </c>
      <c r="W2237">
        <v>0</v>
      </c>
      <c r="X2237">
        <v>0</v>
      </c>
      <c r="Y2237">
        <v>-0.1</v>
      </c>
      <c r="Z2237">
        <v>0</v>
      </c>
      <c r="AA2237">
        <v>0</v>
      </c>
    </row>
    <row r="2238" spans="1:27" x14ac:dyDescent="0.25">
      <c r="A2238" t="s">
        <v>1198</v>
      </c>
      <c r="B2238" t="s">
        <v>1199</v>
      </c>
      <c r="C2238" t="s">
        <v>20873</v>
      </c>
      <c r="D2238">
        <v>1</v>
      </c>
      <c r="E2238">
        <v>1</v>
      </c>
      <c r="F2238">
        <v>0</v>
      </c>
      <c r="G2238">
        <v>0</v>
      </c>
      <c r="H2238">
        <v>0</v>
      </c>
      <c r="I2238">
        <v>0</v>
      </c>
      <c r="J2238">
        <v>0</v>
      </c>
      <c r="K2238">
        <v>0</v>
      </c>
      <c r="L2238">
        <v>0</v>
      </c>
      <c r="M2238">
        <v>0</v>
      </c>
      <c r="N2238">
        <v>0</v>
      </c>
      <c r="O2238">
        <v>0</v>
      </c>
      <c r="P2238">
        <v>0</v>
      </c>
      <c r="Q2238">
        <v>0.19800000000000001</v>
      </c>
      <c r="R2238">
        <v>0.23499999999999999</v>
      </c>
      <c r="S2238">
        <v>0.28999999999999998</v>
      </c>
      <c r="T2238">
        <v>0.52500000000000002</v>
      </c>
      <c r="U2238">
        <v>0.23100000000000001</v>
      </c>
      <c r="V2238">
        <v>39</v>
      </c>
      <c r="W2238">
        <v>0</v>
      </c>
      <c r="X2238">
        <v>0</v>
      </c>
      <c r="Y2238">
        <v>-0.1</v>
      </c>
      <c r="Z2238">
        <v>0</v>
      </c>
      <c r="AA2238">
        <v>0</v>
      </c>
    </row>
    <row r="2239" spans="1:27" x14ac:dyDescent="0.25">
      <c r="A2239" t="s">
        <v>21251</v>
      </c>
      <c r="B2239" t="s">
        <v>21252</v>
      </c>
      <c r="C2239" t="s">
        <v>1</v>
      </c>
      <c r="D2239">
        <v>1</v>
      </c>
      <c r="E2239">
        <v>1</v>
      </c>
      <c r="F2239">
        <v>0</v>
      </c>
      <c r="G2239">
        <v>0</v>
      </c>
      <c r="H2239">
        <v>0</v>
      </c>
      <c r="I2239">
        <v>0</v>
      </c>
      <c r="J2239">
        <v>0</v>
      </c>
      <c r="K2239">
        <v>0</v>
      </c>
      <c r="L2239">
        <v>0</v>
      </c>
      <c r="M2239">
        <v>0</v>
      </c>
      <c r="N2239">
        <v>0</v>
      </c>
      <c r="O2239">
        <v>0</v>
      </c>
      <c r="P2239">
        <v>0</v>
      </c>
      <c r="Q2239">
        <v>0.19400000000000001</v>
      </c>
      <c r="R2239">
        <v>0.23300000000000001</v>
      </c>
      <c r="S2239">
        <v>0.29199999999999998</v>
      </c>
      <c r="T2239">
        <v>0.52600000000000002</v>
      </c>
      <c r="U2239">
        <v>0.23100000000000001</v>
      </c>
      <c r="V2239">
        <v>40</v>
      </c>
      <c r="W2239">
        <v>0</v>
      </c>
      <c r="X2239">
        <v>0</v>
      </c>
      <c r="Y2239">
        <v>-0.1</v>
      </c>
      <c r="Z2239">
        <v>0</v>
      </c>
      <c r="AA2239">
        <v>0</v>
      </c>
    </row>
    <row r="2240" spans="1:27" x14ac:dyDescent="0.25">
      <c r="A2240" t="s">
        <v>1218</v>
      </c>
      <c r="B2240" t="s">
        <v>1219</v>
      </c>
      <c r="C2240" t="s">
        <v>20866</v>
      </c>
      <c r="D2240">
        <v>1</v>
      </c>
      <c r="E2240">
        <v>1</v>
      </c>
      <c r="F2240">
        <v>0</v>
      </c>
      <c r="G2240">
        <v>0</v>
      </c>
      <c r="H2240">
        <v>0</v>
      </c>
      <c r="I2240">
        <v>0</v>
      </c>
      <c r="J2240">
        <v>0</v>
      </c>
      <c r="K2240">
        <v>0</v>
      </c>
      <c r="L2240">
        <v>0</v>
      </c>
      <c r="M2240">
        <v>0</v>
      </c>
      <c r="N2240">
        <v>0</v>
      </c>
      <c r="O2240">
        <v>0</v>
      </c>
      <c r="P2240">
        <v>0</v>
      </c>
      <c r="Q2240">
        <v>0.217</v>
      </c>
      <c r="R2240">
        <v>0.23699999999999999</v>
      </c>
      <c r="S2240">
        <v>0.29199999999999998</v>
      </c>
      <c r="T2240">
        <v>0.53</v>
      </c>
      <c r="U2240">
        <v>0.23100000000000001</v>
      </c>
      <c r="V2240">
        <v>40</v>
      </c>
      <c r="W2240">
        <v>0</v>
      </c>
      <c r="X2240">
        <v>0</v>
      </c>
      <c r="Y2240">
        <v>-0.1</v>
      </c>
      <c r="Z2240">
        <v>0</v>
      </c>
      <c r="AA2240">
        <v>0</v>
      </c>
    </row>
    <row r="2241" spans="1:27" x14ac:dyDescent="0.25">
      <c r="A2241" t="s">
        <v>2218</v>
      </c>
      <c r="B2241" t="s">
        <v>2219</v>
      </c>
      <c r="C2241" t="s">
        <v>20879</v>
      </c>
      <c r="D2241">
        <v>1</v>
      </c>
      <c r="E2241">
        <v>1</v>
      </c>
      <c r="F2241">
        <v>0</v>
      </c>
      <c r="G2241">
        <v>0</v>
      </c>
      <c r="H2241">
        <v>0</v>
      </c>
      <c r="I2241">
        <v>0</v>
      </c>
      <c r="J2241">
        <v>0</v>
      </c>
      <c r="K2241">
        <v>0</v>
      </c>
      <c r="L2241">
        <v>0</v>
      </c>
      <c r="M2241">
        <v>0</v>
      </c>
      <c r="N2241">
        <v>0</v>
      </c>
      <c r="O2241">
        <v>0</v>
      </c>
      <c r="P2241">
        <v>0</v>
      </c>
      <c r="Q2241">
        <v>0.20300000000000001</v>
      </c>
      <c r="R2241">
        <v>0.23300000000000001</v>
      </c>
      <c r="S2241">
        <v>0.29399999999999998</v>
      </c>
      <c r="T2241">
        <v>0.52700000000000002</v>
      </c>
      <c r="U2241">
        <v>0.23100000000000001</v>
      </c>
      <c r="V2241">
        <v>24</v>
      </c>
      <c r="W2241">
        <v>0</v>
      </c>
      <c r="X2241">
        <v>0</v>
      </c>
      <c r="Y2241">
        <v>-0.1</v>
      </c>
      <c r="Z2241">
        <v>0</v>
      </c>
      <c r="AA2241">
        <v>0</v>
      </c>
    </row>
    <row r="2242" spans="1:27" x14ac:dyDescent="0.25">
      <c r="A2242" t="s">
        <v>636</v>
      </c>
      <c r="B2242" t="s">
        <v>637</v>
      </c>
      <c r="C2242" t="s">
        <v>20885</v>
      </c>
      <c r="D2242">
        <v>1</v>
      </c>
      <c r="E2242">
        <v>1</v>
      </c>
      <c r="F2242">
        <v>0</v>
      </c>
      <c r="G2242">
        <v>0</v>
      </c>
      <c r="H2242">
        <v>0</v>
      </c>
      <c r="I2242">
        <v>0</v>
      </c>
      <c r="J2242">
        <v>0</v>
      </c>
      <c r="K2242">
        <v>0</v>
      </c>
      <c r="L2242">
        <v>0</v>
      </c>
      <c r="M2242">
        <v>0</v>
      </c>
      <c r="N2242">
        <v>0</v>
      </c>
      <c r="O2242">
        <v>0</v>
      </c>
      <c r="P2242">
        <v>0</v>
      </c>
      <c r="Q2242">
        <v>0.21</v>
      </c>
      <c r="R2242">
        <v>0.248</v>
      </c>
      <c r="S2242">
        <v>0.27300000000000002</v>
      </c>
      <c r="T2242">
        <v>0.52100000000000002</v>
      </c>
      <c r="U2242">
        <v>0.23100000000000001</v>
      </c>
      <c r="V2242">
        <v>42</v>
      </c>
      <c r="W2242">
        <v>0</v>
      </c>
      <c r="X2242">
        <v>0</v>
      </c>
      <c r="Y2242">
        <v>-0.1</v>
      </c>
      <c r="Z2242">
        <v>0</v>
      </c>
      <c r="AA2242">
        <v>0</v>
      </c>
    </row>
    <row r="2243" spans="1:27" x14ac:dyDescent="0.25">
      <c r="A2243" t="s">
        <v>2625</v>
      </c>
      <c r="B2243" t="s">
        <v>2626</v>
      </c>
      <c r="C2243" t="s">
        <v>20874</v>
      </c>
      <c r="D2243">
        <v>1</v>
      </c>
      <c r="E2243">
        <v>1</v>
      </c>
      <c r="F2243">
        <v>0</v>
      </c>
      <c r="G2243">
        <v>0</v>
      </c>
      <c r="H2243">
        <v>0</v>
      </c>
      <c r="I2243">
        <v>0</v>
      </c>
      <c r="J2243">
        <v>0</v>
      </c>
      <c r="K2243">
        <v>0</v>
      </c>
      <c r="L2243">
        <v>0</v>
      </c>
      <c r="M2243">
        <v>0</v>
      </c>
      <c r="N2243">
        <v>0</v>
      </c>
      <c r="O2243">
        <v>0</v>
      </c>
      <c r="P2243">
        <v>0</v>
      </c>
      <c r="Q2243">
        <v>0.216</v>
      </c>
      <c r="R2243">
        <v>0.252</v>
      </c>
      <c r="S2243">
        <v>0.26800000000000002</v>
      </c>
      <c r="T2243">
        <v>0.52</v>
      </c>
      <c r="U2243">
        <v>0.23100000000000001</v>
      </c>
      <c r="V2243">
        <v>42</v>
      </c>
      <c r="W2243">
        <v>0</v>
      </c>
      <c r="X2243">
        <v>0</v>
      </c>
      <c r="Y2243">
        <v>-0.1</v>
      </c>
      <c r="Z2243">
        <v>0</v>
      </c>
      <c r="AA2243">
        <v>0</v>
      </c>
    </row>
    <row r="2244" spans="1:27" x14ac:dyDescent="0.25">
      <c r="A2244" t="s">
        <v>1063</v>
      </c>
      <c r="B2244" t="s">
        <v>1064</v>
      </c>
      <c r="C2244" t="s">
        <v>20871</v>
      </c>
      <c r="D2244">
        <v>1</v>
      </c>
      <c r="E2244">
        <v>1</v>
      </c>
      <c r="F2244">
        <v>0</v>
      </c>
      <c r="G2244">
        <v>0</v>
      </c>
      <c r="H2244">
        <v>0</v>
      </c>
      <c r="I2244">
        <v>0</v>
      </c>
      <c r="J2244">
        <v>0</v>
      </c>
      <c r="K2244">
        <v>0</v>
      </c>
      <c r="L2244">
        <v>0</v>
      </c>
      <c r="M2244">
        <v>0</v>
      </c>
      <c r="N2244">
        <v>0</v>
      </c>
      <c r="O2244">
        <v>0</v>
      </c>
      <c r="P2244">
        <v>0</v>
      </c>
      <c r="Q2244">
        <v>0.19700000000000001</v>
      </c>
      <c r="R2244">
        <v>0.247</v>
      </c>
      <c r="S2244">
        <v>0.27</v>
      </c>
      <c r="T2244">
        <v>0.51600000000000001</v>
      </c>
      <c r="U2244">
        <v>0.23100000000000001</v>
      </c>
      <c r="V2244">
        <v>44</v>
      </c>
      <c r="W2244">
        <v>0</v>
      </c>
      <c r="X2244">
        <v>0</v>
      </c>
      <c r="Y2244">
        <v>-0.1</v>
      </c>
      <c r="Z2244">
        <v>0</v>
      </c>
      <c r="AA2244">
        <v>0</v>
      </c>
    </row>
    <row r="2245" spans="1:27" x14ac:dyDescent="0.25">
      <c r="A2245" t="s">
        <v>2515</v>
      </c>
      <c r="B2245" t="s">
        <v>2516</v>
      </c>
      <c r="C2245" t="s">
        <v>20888</v>
      </c>
      <c r="D2245">
        <v>1</v>
      </c>
      <c r="E2245">
        <v>1</v>
      </c>
      <c r="F2245">
        <v>0</v>
      </c>
      <c r="G2245">
        <v>0</v>
      </c>
      <c r="H2245">
        <v>0</v>
      </c>
      <c r="I2245">
        <v>0</v>
      </c>
      <c r="J2245">
        <v>0</v>
      </c>
      <c r="K2245">
        <v>0</v>
      </c>
      <c r="L2245">
        <v>0</v>
      </c>
      <c r="M2245">
        <v>0</v>
      </c>
      <c r="N2245">
        <v>0</v>
      </c>
      <c r="O2245">
        <v>0</v>
      </c>
      <c r="P2245">
        <v>0</v>
      </c>
      <c r="Q2245">
        <v>0.20899999999999999</v>
      </c>
      <c r="R2245">
        <v>0.246</v>
      </c>
      <c r="S2245">
        <v>0.27500000000000002</v>
      </c>
      <c r="T2245">
        <v>0.52100000000000002</v>
      </c>
      <c r="U2245">
        <v>0.23100000000000001</v>
      </c>
      <c r="V2245">
        <v>39</v>
      </c>
      <c r="W2245">
        <v>0</v>
      </c>
      <c r="X2245">
        <v>0</v>
      </c>
      <c r="Y2245">
        <v>-0.1</v>
      </c>
      <c r="Z2245">
        <v>0</v>
      </c>
      <c r="AA2245">
        <v>0</v>
      </c>
    </row>
    <row r="2246" spans="1:27" x14ac:dyDescent="0.25">
      <c r="A2246" t="s">
        <v>2276</v>
      </c>
      <c r="B2246" t="s">
        <v>2277</v>
      </c>
      <c r="C2246" t="s">
        <v>20888</v>
      </c>
      <c r="D2246">
        <v>1</v>
      </c>
      <c r="E2246">
        <v>1</v>
      </c>
      <c r="F2246">
        <v>0</v>
      </c>
      <c r="G2246">
        <v>0</v>
      </c>
      <c r="H2246">
        <v>0</v>
      </c>
      <c r="I2246">
        <v>0</v>
      </c>
      <c r="J2246">
        <v>0</v>
      </c>
      <c r="K2246">
        <v>0</v>
      </c>
      <c r="L2246">
        <v>0</v>
      </c>
      <c r="M2246">
        <v>0</v>
      </c>
      <c r="N2246">
        <v>0</v>
      </c>
      <c r="O2246">
        <v>0</v>
      </c>
      <c r="P2246">
        <v>0</v>
      </c>
      <c r="Q2246">
        <v>0.21</v>
      </c>
      <c r="R2246">
        <v>0.24</v>
      </c>
      <c r="S2246">
        <v>0.28599999999999998</v>
      </c>
      <c r="T2246">
        <v>0.52500000000000002</v>
      </c>
      <c r="U2246">
        <v>0.23100000000000001</v>
      </c>
      <c r="V2246">
        <v>39</v>
      </c>
      <c r="W2246">
        <v>0</v>
      </c>
      <c r="X2246">
        <v>0</v>
      </c>
      <c r="Y2246">
        <v>-0.1</v>
      </c>
      <c r="Z2246">
        <v>0</v>
      </c>
      <c r="AA2246">
        <v>0</v>
      </c>
    </row>
    <row r="2247" spans="1:27" x14ac:dyDescent="0.25">
      <c r="A2247" t="s">
        <v>21253</v>
      </c>
      <c r="B2247" t="s">
        <v>21254</v>
      </c>
      <c r="C2247" t="s">
        <v>20882</v>
      </c>
      <c r="D2247">
        <v>1</v>
      </c>
      <c r="E2247">
        <v>1</v>
      </c>
      <c r="F2247">
        <v>0</v>
      </c>
      <c r="G2247">
        <v>0</v>
      </c>
      <c r="H2247">
        <v>0</v>
      </c>
      <c r="I2247">
        <v>0</v>
      </c>
      <c r="J2247">
        <v>0</v>
      </c>
      <c r="K2247">
        <v>0</v>
      </c>
      <c r="L2247">
        <v>0</v>
      </c>
      <c r="M2247">
        <v>0</v>
      </c>
      <c r="N2247">
        <v>0</v>
      </c>
      <c r="O2247">
        <v>0</v>
      </c>
      <c r="P2247">
        <v>0</v>
      </c>
      <c r="Q2247">
        <v>0.19800000000000001</v>
      </c>
      <c r="R2247">
        <v>0.23799999999999999</v>
      </c>
      <c r="S2247">
        <v>0.28399999999999997</v>
      </c>
      <c r="T2247">
        <v>0.52200000000000002</v>
      </c>
      <c r="U2247">
        <v>0.23100000000000001</v>
      </c>
      <c r="V2247">
        <v>38</v>
      </c>
      <c r="W2247">
        <v>0</v>
      </c>
      <c r="X2247">
        <v>0</v>
      </c>
      <c r="Y2247">
        <v>-0.1</v>
      </c>
      <c r="Z2247">
        <v>0</v>
      </c>
      <c r="AA2247">
        <v>0</v>
      </c>
    </row>
    <row r="2248" spans="1:27" x14ac:dyDescent="0.25">
      <c r="A2248" t="s">
        <v>21255</v>
      </c>
      <c r="B2248" t="s">
        <v>21256</v>
      </c>
      <c r="C2248" t="s">
        <v>20869</v>
      </c>
      <c r="D2248">
        <v>1</v>
      </c>
      <c r="E2248">
        <v>1</v>
      </c>
      <c r="F2248">
        <v>0</v>
      </c>
      <c r="G2248">
        <v>0</v>
      </c>
      <c r="H2248">
        <v>0</v>
      </c>
      <c r="I2248">
        <v>0</v>
      </c>
      <c r="J2248">
        <v>0</v>
      </c>
      <c r="K2248">
        <v>0</v>
      </c>
      <c r="L2248">
        <v>0</v>
      </c>
      <c r="M2248">
        <v>0</v>
      </c>
      <c r="N2248">
        <v>0</v>
      </c>
      <c r="O2248">
        <v>0</v>
      </c>
      <c r="P2248">
        <v>0</v>
      </c>
      <c r="Q2248">
        <v>0.20100000000000001</v>
      </c>
      <c r="R2248">
        <v>0.23599999999999999</v>
      </c>
      <c r="S2248">
        <v>0.28699999999999998</v>
      </c>
      <c r="T2248">
        <v>0.52300000000000002</v>
      </c>
      <c r="U2248">
        <v>0.23100000000000001</v>
      </c>
      <c r="V2248">
        <v>36</v>
      </c>
      <c r="W2248">
        <v>0</v>
      </c>
      <c r="X2248">
        <v>0</v>
      </c>
      <c r="Y2248">
        <v>-0.1</v>
      </c>
      <c r="Z2248">
        <v>0</v>
      </c>
      <c r="AA2248">
        <v>0</v>
      </c>
    </row>
    <row r="2249" spans="1:27" x14ac:dyDescent="0.25">
      <c r="A2249" t="s">
        <v>21257</v>
      </c>
      <c r="B2249" t="s">
        <v>21258</v>
      </c>
      <c r="C2249" t="s">
        <v>20869</v>
      </c>
      <c r="D2249">
        <v>1</v>
      </c>
      <c r="E2249">
        <v>1</v>
      </c>
      <c r="F2249">
        <v>0</v>
      </c>
      <c r="G2249">
        <v>0</v>
      </c>
      <c r="H2249">
        <v>0</v>
      </c>
      <c r="I2249">
        <v>0</v>
      </c>
      <c r="J2249">
        <v>0</v>
      </c>
      <c r="K2249">
        <v>0</v>
      </c>
      <c r="L2249">
        <v>0</v>
      </c>
      <c r="M2249">
        <v>0</v>
      </c>
      <c r="N2249">
        <v>0</v>
      </c>
      <c r="O2249">
        <v>0</v>
      </c>
      <c r="P2249">
        <v>0</v>
      </c>
      <c r="Q2249">
        <v>0.216</v>
      </c>
      <c r="R2249">
        <v>0.252</v>
      </c>
      <c r="S2249">
        <v>0.26900000000000002</v>
      </c>
      <c r="T2249">
        <v>0.52</v>
      </c>
      <c r="U2249">
        <v>0.23100000000000001</v>
      </c>
      <c r="V2249">
        <v>36</v>
      </c>
      <c r="W2249">
        <v>0</v>
      </c>
      <c r="X2249">
        <v>0</v>
      </c>
      <c r="Y2249">
        <v>-0.1</v>
      </c>
      <c r="Z2249">
        <v>0</v>
      </c>
      <c r="AA2249">
        <v>0</v>
      </c>
    </row>
    <row r="2250" spans="1:27" x14ac:dyDescent="0.25">
      <c r="A2250" t="s">
        <v>21259</v>
      </c>
      <c r="B2250" t="s">
        <v>21260</v>
      </c>
      <c r="C2250" t="s">
        <v>1</v>
      </c>
      <c r="D2250">
        <v>1</v>
      </c>
      <c r="E2250">
        <v>1</v>
      </c>
      <c r="F2250">
        <v>0</v>
      </c>
      <c r="G2250">
        <v>0</v>
      </c>
      <c r="H2250">
        <v>0</v>
      </c>
      <c r="I2250">
        <v>0</v>
      </c>
      <c r="J2250">
        <v>0</v>
      </c>
      <c r="K2250">
        <v>0</v>
      </c>
      <c r="L2250">
        <v>0</v>
      </c>
      <c r="M2250">
        <v>0</v>
      </c>
      <c r="N2250">
        <v>0</v>
      </c>
      <c r="O2250">
        <v>0</v>
      </c>
      <c r="P2250">
        <v>0</v>
      </c>
      <c r="Q2250">
        <v>0.19600000000000001</v>
      </c>
      <c r="R2250">
        <v>0.247</v>
      </c>
      <c r="S2250">
        <v>0.27</v>
      </c>
      <c r="T2250">
        <v>0.51700000000000002</v>
      </c>
      <c r="U2250">
        <v>0.23100000000000001</v>
      </c>
      <c r="V2250">
        <v>40</v>
      </c>
      <c r="W2250">
        <v>0</v>
      </c>
      <c r="X2250">
        <v>0</v>
      </c>
      <c r="Y2250">
        <v>-0.1</v>
      </c>
      <c r="Z2250">
        <v>0</v>
      </c>
      <c r="AA2250">
        <v>0</v>
      </c>
    </row>
    <row r="2251" spans="1:27" x14ac:dyDescent="0.25">
      <c r="A2251" t="s">
        <v>1290</v>
      </c>
      <c r="B2251" t="s">
        <v>1291</v>
      </c>
      <c r="C2251" t="s">
        <v>20870</v>
      </c>
      <c r="D2251">
        <v>1</v>
      </c>
      <c r="E2251">
        <v>1</v>
      </c>
      <c r="F2251">
        <v>0</v>
      </c>
      <c r="G2251">
        <v>0</v>
      </c>
      <c r="H2251">
        <v>0</v>
      </c>
      <c r="I2251">
        <v>0</v>
      </c>
      <c r="J2251">
        <v>0</v>
      </c>
      <c r="K2251">
        <v>0</v>
      </c>
      <c r="L2251">
        <v>0</v>
      </c>
      <c r="M2251">
        <v>0</v>
      </c>
      <c r="N2251">
        <v>0</v>
      </c>
      <c r="O2251">
        <v>0</v>
      </c>
      <c r="P2251">
        <v>0</v>
      </c>
      <c r="Q2251">
        <v>0.20300000000000001</v>
      </c>
      <c r="R2251">
        <v>0.249</v>
      </c>
      <c r="S2251">
        <v>0.26700000000000002</v>
      </c>
      <c r="T2251">
        <v>0.51600000000000001</v>
      </c>
      <c r="U2251">
        <v>0.23100000000000001</v>
      </c>
      <c r="V2251">
        <v>38</v>
      </c>
      <c r="W2251">
        <v>0</v>
      </c>
      <c r="X2251">
        <v>0</v>
      </c>
      <c r="Y2251">
        <v>-0.1</v>
      </c>
      <c r="Z2251">
        <v>0</v>
      </c>
      <c r="AA2251">
        <v>0</v>
      </c>
    </row>
    <row r="2252" spans="1:27" x14ac:dyDescent="0.25">
      <c r="A2252" t="s">
        <v>807</v>
      </c>
      <c r="B2252" t="s">
        <v>808</v>
      </c>
      <c r="C2252" t="s">
        <v>20895</v>
      </c>
      <c r="D2252">
        <v>1</v>
      </c>
      <c r="E2252">
        <v>1</v>
      </c>
      <c r="F2252">
        <v>0</v>
      </c>
      <c r="G2252">
        <v>0</v>
      </c>
      <c r="H2252">
        <v>0</v>
      </c>
      <c r="I2252">
        <v>0</v>
      </c>
      <c r="J2252">
        <v>0</v>
      </c>
      <c r="K2252">
        <v>0</v>
      </c>
      <c r="L2252">
        <v>0</v>
      </c>
      <c r="M2252">
        <v>0</v>
      </c>
      <c r="N2252">
        <v>0</v>
      </c>
      <c r="O2252">
        <v>0</v>
      </c>
      <c r="P2252">
        <v>0</v>
      </c>
      <c r="Q2252">
        <v>0.21</v>
      </c>
      <c r="R2252">
        <v>0.23799999999999999</v>
      </c>
      <c r="S2252">
        <v>0.28599999999999998</v>
      </c>
      <c r="T2252">
        <v>0.52400000000000002</v>
      </c>
      <c r="U2252">
        <v>0.23100000000000001</v>
      </c>
      <c r="V2252">
        <v>44</v>
      </c>
      <c r="W2252">
        <v>0</v>
      </c>
      <c r="X2252">
        <v>0</v>
      </c>
      <c r="Y2252">
        <v>-0.1</v>
      </c>
      <c r="Z2252">
        <v>0</v>
      </c>
      <c r="AA2252">
        <v>0</v>
      </c>
    </row>
    <row r="2253" spans="1:27" x14ac:dyDescent="0.25">
      <c r="A2253" t="s">
        <v>1511</v>
      </c>
      <c r="B2253" t="s">
        <v>1512</v>
      </c>
      <c r="C2253" t="s">
        <v>20882</v>
      </c>
      <c r="D2253">
        <v>1</v>
      </c>
      <c r="E2253">
        <v>1</v>
      </c>
      <c r="F2253">
        <v>0</v>
      </c>
      <c r="G2253">
        <v>0</v>
      </c>
      <c r="H2253">
        <v>0</v>
      </c>
      <c r="I2253">
        <v>0</v>
      </c>
      <c r="J2253">
        <v>0</v>
      </c>
      <c r="K2253">
        <v>0</v>
      </c>
      <c r="L2253">
        <v>0</v>
      </c>
      <c r="M2253">
        <v>0</v>
      </c>
      <c r="N2253">
        <v>0</v>
      </c>
      <c r="O2253">
        <v>0</v>
      </c>
      <c r="P2253">
        <v>0</v>
      </c>
      <c r="Q2253">
        <v>0.19400000000000001</v>
      </c>
      <c r="R2253">
        <v>0.23899999999999999</v>
      </c>
      <c r="S2253">
        <v>0.28000000000000003</v>
      </c>
      <c r="T2253">
        <v>0.51900000000000002</v>
      </c>
      <c r="U2253">
        <v>0.23100000000000001</v>
      </c>
      <c r="V2253">
        <v>38</v>
      </c>
      <c r="W2253">
        <v>0</v>
      </c>
      <c r="X2253">
        <v>0</v>
      </c>
      <c r="Y2253">
        <v>-0.1</v>
      </c>
      <c r="Z2253">
        <v>0</v>
      </c>
      <c r="AA2253">
        <v>0</v>
      </c>
    </row>
    <row r="2254" spans="1:27" x14ac:dyDescent="0.25">
      <c r="A2254" t="s">
        <v>2655</v>
      </c>
      <c r="B2254" t="s">
        <v>2656</v>
      </c>
      <c r="C2254" t="s">
        <v>1</v>
      </c>
      <c r="D2254">
        <v>1</v>
      </c>
      <c r="E2254">
        <v>1</v>
      </c>
      <c r="F2254">
        <v>0</v>
      </c>
      <c r="G2254">
        <v>0</v>
      </c>
      <c r="H2254">
        <v>0</v>
      </c>
      <c r="I2254">
        <v>0</v>
      </c>
      <c r="J2254">
        <v>0</v>
      </c>
      <c r="K2254">
        <v>0</v>
      </c>
      <c r="L2254">
        <v>0</v>
      </c>
      <c r="M2254">
        <v>0</v>
      </c>
      <c r="N2254">
        <v>0</v>
      </c>
      <c r="O2254">
        <v>0</v>
      </c>
      <c r="P2254">
        <v>0</v>
      </c>
      <c r="Q2254">
        <v>0.19600000000000001</v>
      </c>
      <c r="R2254">
        <v>0.248</v>
      </c>
      <c r="S2254">
        <v>0.27</v>
      </c>
      <c r="T2254">
        <v>0.51800000000000002</v>
      </c>
      <c r="U2254">
        <v>0.23100000000000001</v>
      </c>
      <c r="V2254">
        <v>40</v>
      </c>
      <c r="W2254">
        <v>0</v>
      </c>
      <c r="X2254">
        <v>0</v>
      </c>
      <c r="Y2254">
        <v>-0.1</v>
      </c>
      <c r="Z2254">
        <v>0</v>
      </c>
      <c r="AA2254">
        <v>0</v>
      </c>
    </row>
    <row r="2255" spans="1:27" x14ac:dyDescent="0.25">
      <c r="A2255" t="s">
        <v>614</v>
      </c>
      <c r="B2255" t="s">
        <v>615</v>
      </c>
      <c r="C2255" t="s">
        <v>20891</v>
      </c>
      <c r="D2255">
        <v>1</v>
      </c>
      <c r="E2255">
        <v>1</v>
      </c>
      <c r="F2255">
        <v>0</v>
      </c>
      <c r="G2255">
        <v>0</v>
      </c>
      <c r="H2255">
        <v>0</v>
      </c>
      <c r="I2255">
        <v>0</v>
      </c>
      <c r="J2255">
        <v>0</v>
      </c>
      <c r="K2255">
        <v>0</v>
      </c>
      <c r="L2255">
        <v>0</v>
      </c>
      <c r="M2255">
        <v>0</v>
      </c>
      <c r="N2255">
        <v>0</v>
      </c>
      <c r="O2255">
        <v>0</v>
      </c>
      <c r="P2255">
        <v>0</v>
      </c>
      <c r="Q2255">
        <v>0.186</v>
      </c>
      <c r="R2255">
        <v>0.23499999999999999</v>
      </c>
      <c r="S2255">
        <v>0.28399999999999997</v>
      </c>
      <c r="T2255">
        <v>0.52</v>
      </c>
      <c r="U2255">
        <v>0.23100000000000001</v>
      </c>
      <c r="V2255">
        <v>45</v>
      </c>
      <c r="W2255">
        <v>0</v>
      </c>
      <c r="X2255">
        <v>0</v>
      </c>
      <c r="Y2255">
        <v>-0.1</v>
      </c>
      <c r="Z2255">
        <v>0</v>
      </c>
      <c r="AA2255">
        <v>0</v>
      </c>
    </row>
    <row r="2256" spans="1:27" x14ac:dyDescent="0.25">
      <c r="A2256" t="s">
        <v>2582</v>
      </c>
      <c r="B2256" t="s">
        <v>2583</v>
      </c>
      <c r="C2256" t="s">
        <v>20870</v>
      </c>
      <c r="D2256">
        <v>1</v>
      </c>
      <c r="E2256">
        <v>1</v>
      </c>
      <c r="F2256">
        <v>0</v>
      </c>
      <c r="G2256">
        <v>0</v>
      </c>
      <c r="H2256">
        <v>0</v>
      </c>
      <c r="I2256">
        <v>0</v>
      </c>
      <c r="J2256">
        <v>0</v>
      </c>
      <c r="K2256">
        <v>0</v>
      </c>
      <c r="L2256">
        <v>0</v>
      </c>
      <c r="M2256">
        <v>0</v>
      </c>
      <c r="N2256">
        <v>0</v>
      </c>
      <c r="O2256">
        <v>0</v>
      </c>
      <c r="P2256">
        <v>0</v>
      </c>
      <c r="Q2256">
        <v>0.19700000000000001</v>
      </c>
      <c r="R2256">
        <v>0.23499999999999999</v>
      </c>
      <c r="S2256">
        <v>0.28899999999999998</v>
      </c>
      <c r="T2256">
        <v>0.52400000000000002</v>
      </c>
      <c r="U2256">
        <v>0.23</v>
      </c>
      <c r="V2256">
        <v>38</v>
      </c>
      <c r="W2256">
        <v>0</v>
      </c>
      <c r="X2256">
        <v>0</v>
      </c>
      <c r="Y2256">
        <v>-0.1</v>
      </c>
      <c r="Z2256">
        <v>0</v>
      </c>
      <c r="AA2256">
        <v>0</v>
      </c>
    </row>
    <row r="2257" spans="1:27" x14ac:dyDescent="0.25">
      <c r="A2257" t="s">
        <v>1608</v>
      </c>
      <c r="B2257" t="s">
        <v>1609</v>
      </c>
      <c r="C2257" t="s">
        <v>20872</v>
      </c>
      <c r="D2257">
        <v>1</v>
      </c>
      <c r="E2257">
        <v>1</v>
      </c>
      <c r="F2257">
        <v>0</v>
      </c>
      <c r="G2257">
        <v>0</v>
      </c>
      <c r="H2257">
        <v>0</v>
      </c>
      <c r="I2257">
        <v>0</v>
      </c>
      <c r="J2257">
        <v>0</v>
      </c>
      <c r="K2257">
        <v>0</v>
      </c>
      <c r="L2257">
        <v>0</v>
      </c>
      <c r="M2257">
        <v>0</v>
      </c>
      <c r="N2257">
        <v>0</v>
      </c>
      <c r="O2257">
        <v>0</v>
      </c>
      <c r="P2257">
        <v>0</v>
      </c>
      <c r="Q2257">
        <v>0.19900000000000001</v>
      </c>
      <c r="R2257">
        <v>0.249</v>
      </c>
      <c r="S2257">
        <v>0.26500000000000001</v>
      </c>
      <c r="T2257">
        <v>0.51400000000000001</v>
      </c>
      <c r="U2257">
        <v>0.23</v>
      </c>
      <c r="V2257">
        <v>40</v>
      </c>
      <c r="W2257">
        <v>0</v>
      </c>
      <c r="X2257">
        <v>0</v>
      </c>
      <c r="Y2257">
        <v>-0.1</v>
      </c>
      <c r="Z2257">
        <v>0</v>
      </c>
      <c r="AA2257">
        <v>0</v>
      </c>
    </row>
    <row r="2258" spans="1:27" x14ac:dyDescent="0.25">
      <c r="A2258" t="s">
        <v>2559</v>
      </c>
      <c r="B2258" t="s">
        <v>2560</v>
      </c>
      <c r="C2258" t="s">
        <v>20881</v>
      </c>
      <c r="D2258">
        <v>1</v>
      </c>
      <c r="E2258">
        <v>1</v>
      </c>
      <c r="F2258">
        <v>0</v>
      </c>
      <c r="G2258">
        <v>0</v>
      </c>
      <c r="H2258">
        <v>0</v>
      </c>
      <c r="I2258">
        <v>0</v>
      </c>
      <c r="J2258">
        <v>0</v>
      </c>
      <c r="K2258">
        <v>0</v>
      </c>
      <c r="L2258">
        <v>0</v>
      </c>
      <c r="M2258">
        <v>0</v>
      </c>
      <c r="N2258">
        <v>0</v>
      </c>
      <c r="O2258">
        <v>0</v>
      </c>
      <c r="P2258">
        <v>0</v>
      </c>
      <c r="Q2258">
        <v>0.193</v>
      </c>
      <c r="R2258">
        <v>0.24399999999999999</v>
      </c>
      <c r="S2258">
        <v>0.27300000000000002</v>
      </c>
      <c r="T2258">
        <v>0.51700000000000002</v>
      </c>
      <c r="U2258">
        <v>0.23</v>
      </c>
      <c r="V2258">
        <v>35</v>
      </c>
      <c r="W2258">
        <v>0</v>
      </c>
      <c r="X2258">
        <v>0</v>
      </c>
      <c r="Y2258">
        <v>-0.1</v>
      </c>
      <c r="Z2258">
        <v>0</v>
      </c>
      <c r="AA2258">
        <v>0</v>
      </c>
    </row>
    <row r="2259" spans="1:27" x14ac:dyDescent="0.25">
      <c r="A2259" t="s">
        <v>2178</v>
      </c>
      <c r="B2259" t="s">
        <v>2179</v>
      </c>
      <c r="C2259" t="s">
        <v>20872</v>
      </c>
      <c r="D2259">
        <v>1</v>
      </c>
      <c r="E2259">
        <v>1</v>
      </c>
      <c r="F2259">
        <v>0</v>
      </c>
      <c r="G2259">
        <v>0</v>
      </c>
      <c r="H2259">
        <v>0</v>
      </c>
      <c r="I2259">
        <v>0</v>
      </c>
      <c r="J2259">
        <v>0</v>
      </c>
      <c r="K2259">
        <v>0</v>
      </c>
      <c r="L2259">
        <v>0</v>
      </c>
      <c r="M2259">
        <v>0</v>
      </c>
      <c r="N2259">
        <v>0</v>
      </c>
      <c r="O2259">
        <v>0</v>
      </c>
      <c r="P2259">
        <v>0</v>
      </c>
      <c r="Q2259">
        <v>0.20200000000000001</v>
      </c>
      <c r="R2259">
        <v>0.23300000000000001</v>
      </c>
      <c r="S2259">
        <v>0.29099999999999998</v>
      </c>
      <c r="T2259">
        <v>0.52500000000000002</v>
      </c>
      <c r="U2259">
        <v>0.23</v>
      </c>
      <c r="V2259">
        <v>40</v>
      </c>
      <c r="W2259">
        <v>0</v>
      </c>
      <c r="X2259">
        <v>0</v>
      </c>
      <c r="Y2259">
        <v>-0.1</v>
      </c>
      <c r="Z2259">
        <v>0</v>
      </c>
      <c r="AA2259">
        <v>0</v>
      </c>
    </row>
    <row r="2260" spans="1:27" x14ac:dyDescent="0.25">
      <c r="A2260" t="s">
        <v>3564</v>
      </c>
      <c r="B2260" t="s">
        <v>3565</v>
      </c>
      <c r="C2260" t="s">
        <v>20889</v>
      </c>
      <c r="D2260">
        <v>1</v>
      </c>
      <c r="E2260">
        <v>1</v>
      </c>
      <c r="F2260">
        <v>0</v>
      </c>
      <c r="G2260">
        <v>0</v>
      </c>
      <c r="H2260">
        <v>0</v>
      </c>
      <c r="I2260">
        <v>0</v>
      </c>
      <c r="J2260">
        <v>0</v>
      </c>
      <c r="K2260">
        <v>0</v>
      </c>
      <c r="L2260">
        <v>0</v>
      </c>
      <c r="M2260">
        <v>0</v>
      </c>
      <c r="N2260">
        <v>0</v>
      </c>
      <c r="O2260">
        <v>0</v>
      </c>
      <c r="P2260">
        <v>0</v>
      </c>
      <c r="Q2260">
        <v>0.192</v>
      </c>
      <c r="R2260">
        <v>0.24</v>
      </c>
      <c r="S2260">
        <v>0.28000000000000003</v>
      </c>
      <c r="T2260">
        <v>0.51900000000000002</v>
      </c>
      <c r="U2260">
        <v>0.23</v>
      </c>
      <c r="V2260">
        <v>44</v>
      </c>
      <c r="W2260">
        <v>0</v>
      </c>
      <c r="X2260">
        <v>0</v>
      </c>
      <c r="Y2260">
        <v>-0.1</v>
      </c>
      <c r="Z2260">
        <v>0</v>
      </c>
      <c r="AA2260">
        <v>0</v>
      </c>
    </row>
    <row r="2261" spans="1:27" x14ac:dyDescent="0.25">
      <c r="A2261" t="s">
        <v>835</v>
      </c>
      <c r="B2261" t="s">
        <v>836</v>
      </c>
      <c r="C2261" t="s">
        <v>20890</v>
      </c>
      <c r="D2261">
        <v>1</v>
      </c>
      <c r="E2261">
        <v>1</v>
      </c>
      <c r="F2261">
        <v>0</v>
      </c>
      <c r="G2261">
        <v>0</v>
      </c>
      <c r="H2261">
        <v>0</v>
      </c>
      <c r="I2261">
        <v>0</v>
      </c>
      <c r="J2261">
        <v>0</v>
      </c>
      <c r="K2261">
        <v>0</v>
      </c>
      <c r="L2261">
        <v>0</v>
      </c>
      <c r="M2261">
        <v>0</v>
      </c>
      <c r="N2261">
        <v>0</v>
      </c>
      <c r="O2261">
        <v>0</v>
      </c>
      <c r="P2261">
        <v>0</v>
      </c>
      <c r="Q2261">
        <v>0.20100000000000001</v>
      </c>
      <c r="R2261">
        <v>0.23799999999999999</v>
      </c>
      <c r="S2261">
        <v>0.28299999999999997</v>
      </c>
      <c r="T2261">
        <v>0.52100000000000002</v>
      </c>
      <c r="U2261">
        <v>0.23</v>
      </c>
      <c r="V2261">
        <v>45</v>
      </c>
      <c r="W2261">
        <v>0</v>
      </c>
      <c r="X2261">
        <v>0</v>
      </c>
      <c r="Y2261">
        <v>-0.1</v>
      </c>
      <c r="Z2261">
        <v>0</v>
      </c>
      <c r="AA2261">
        <v>0</v>
      </c>
    </row>
    <row r="2262" spans="1:27" x14ac:dyDescent="0.25">
      <c r="A2262" t="s">
        <v>2894</v>
      </c>
      <c r="B2262" t="s">
        <v>2895</v>
      </c>
      <c r="C2262" t="s">
        <v>20890</v>
      </c>
      <c r="D2262">
        <v>1</v>
      </c>
      <c r="E2262">
        <v>1</v>
      </c>
      <c r="F2262">
        <v>0</v>
      </c>
      <c r="G2262">
        <v>0</v>
      </c>
      <c r="H2262">
        <v>0</v>
      </c>
      <c r="I2262">
        <v>0</v>
      </c>
      <c r="J2262">
        <v>0</v>
      </c>
      <c r="K2262">
        <v>0</v>
      </c>
      <c r="L2262">
        <v>0</v>
      </c>
      <c r="M2262">
        <v>0</v>
      </c>
      <c r="N2262">
        <v>0</v>
      </c>
      <c r="O2262">
        <v>0</v>
      </c>
      <c r="P2262">
        <v>0</v>
      </c>
      <c r="Q2262">
        <v>0.20300000000000001</v>
      </c>
      <c r="R2262">
        <v>0.24299999999999999</v>
      </c>
      <c r="S2262">
        <v>0.27500000000000002</v>
      </c>
      <c r="T2262">
        <v>0.51800000000000002</v>
      </c>
      <c r="U2262">
        <v>0.23</v>
      </c>
      <c r="V2262">
        <v>45</v>
      </c>
      <c r="W2262">
        <v>0</v>
      </c>
      <c r="X2262">
        <v>0</v>
      </c>
      <c r="Y2262">
        <v>-0.1</v>
      </c>
      <c r="Z2262">
        <v>0</v>
      </c>
      <c r="AA2262">
        <v>0</v>
      </c>
    </row>
    <row r="2263" spans="1:27" x14ac:dyDescent="0.25">
      <c r="A2263" t="s">
        <v>2105</v>
      </c>
      <c r="B2263" t="s">
        <v>2106</v>
      </c>
      <c r="C2263" t="s">
        <v>20867</v>
      </c>
      <c r="D2263">
        <v>1</v>
      </c>
      <c r="E2263">
        <v>1</v>
      </c>
      <c r="F2263">
        <v>0</v>
      </c>
      <c r="G2263">
        <v>0</v>
      </c>
      <c r="H2263">
        <v>0</v>
      </c>
      <c r="I2263">
        <v>0</v>
      </c>
      <c r="J2263">
        <v>0</v>
      </c>
      <c r="K2263">
        <v>0</v>
      </c>
      <c r="L2263">
        <v>0</v>
      </c>
      <c r="M2263">
        <v>0</v>
      </c>
      <c r="N2263">
        <v>0</v>
      </c>
      <c r="O2263">
        <v>0</v>
      </c>
      <c r="P2263">
        <v>0</v>
      </c>
      <c r="Q2263">
        <v>0.19500000000000001</v>
      </c>
      <c r="R2263">
        <v>0.24099999999999999</v>
      </c>
      <c r="S2263">
        <v>0.27700000000000002</v>
      </c>
      <c r="T2263">
        <v>0.51800000000000002</v>
      </c>
      <c r="U2263">
        <v>0.23</v>
      </c>
      <c r="V2263">
        <v>40</v>
      </c>
      <c r="W2263">
        <v>0</v>
      </c>
      <c r="X2263">
        <v>0</v>
      </c>
      <c r="Y2263">
        <v>-0.1</v>
      </c>
      <c r="Z2263">
        <v>0</v>
      </c>
      <c r="AA2263">
        <v>0</v>
      </c>
    </row>
    <row r="2264" spans="1:27" x14ac:dyDescent="0.25">
      <c r="A2264" t="s">
        <v>843</v>
      </c>
      <c r="B2264" t="s">
        <v>844</v>
      </c>
      <c r="C2264" t="s">
        <v>20881</v>
      </c>
      <c r="D2264">
        <v>1</v>
      </c>
      <c r="E2264">
        <v>1</v>
      </c>
      <c r="F2264">
        <v>0</v>
      </c>
      <c r="G2264">
        <v>0</v>
      </c>
      <c r="H2264">
        <v>0</v>
      </c>
      <c r="I2264">
        <v>0</v>
      </c>
      <c r="J2264">
        <v>0</v>
      </c>
      <c r="K2264">
        <v>0</v>
      </c>
      <c r="L2264">
        <v>0</v>
      </c>
      <c r="M2264">
        <v>0</v>
      </c>
      <c r="N2264">
        <v>0</v>
      </c>
      <c r="O2264">
        <v>0</v>
      </c>
      <c r="P2264">
        <v>0</v>
      </c>
      <c r="Q2264">
        <v>0.20599999999999999</v>
      </c>
      <c r="R2264">
        <v>0.23799999999999999</v>
      </c>
      <c r="S2264">
        <v>0.28499999999999998</v>
      </c>
      <c r="T2264">
        <v>0.52400000000000002</v>
      </c>
      <c r="U2264">
        <v>0.23</v>
      </c>
      <c r="V2264">
        <v>35</v>
      </c>
      <c r="W2264">
        <v>0</v>
      </c>
      <c r="X2264">
        <v>0</v>
      </c>
      <c r="Y2264">
        <v>-0.1</v>
      </c>
      <c r="Z2264">
        <v>0</v>
      </c>
      <c r="AA2264">
        <v>0</v>
      </c>
    </row>
    <row r="2265" spans="1:27" x14ac:dyDescent="0.25">
      <c r="A2265" t="s">
        <v>1858</v>
      </c>
      <c r="B2265" t="s">
        <v>1859</v>
      </c>
      <c r="C2265" t="s">
        <v>20869</v>
      </c>
      <c r="D2265">
        <v>1</v>
      </c>
      <c r="E2265">
        <v>1</v>
      </c>
      <c r="F2265">
        <v>0</v>
      </c>
      <c r="G2265">
        <v>0</v>
      </c>
      <c r="H2265">
        <v>0</v>
      </c>
      <c r="I2265">
        <v>0</v>
      </c>
      <c r="J2265">
        <v>0</v>
      </c>
      <c r="K2265">
        <v>0</v>
      </c>
      <c r="L2265">
        <v>0</v>
      </c>
      <c r="M2265">
        <v>0</v>
      </c>
      <c r="N2265">
        <v>0</v>
      </c>
      <c r="O2265">
        <v>0</v>
      </c>
      <c r="P2265">
        <v>0</v>
      </c>
      <c r="Q2265">
        <v>0.20699999999999999</v>
      </c>
      <c r="R2265">
        <v>0.23699999999999999</v>
      </c>
      <c r="S2265">
        <v>0.28599999999999998</v>
      </c>
      <c r="T2265">
        <v>0.52300000000000002</v>
      </c>
      <c r="U2265">
        <v>0.23</v>
      </c>
      <c r="V2265">
        <v>36</v>
      </c>
      <c r="W2265">
        <v>0</v>
      </c>
      <c r="X2265">
        <v>0</v>
      </c>
      <c r="Y2265">
        <v>-0.1</v>
      </c>
      <c r="Z2265">
        <v>0</v>
      </c>
      <c r="AA2265">
        <v>0</v>
      </c>
    </row>
    <row r="2266" spans="1:27" x14ac:dyDescent="0.25">
      <c r="A2266" t="s">
        <v>2659</v>
      </c>
      <c r="B2266" t="s">
        <v>2660</v>
      </c>
      <c r="C2266" t="s">
        <v>20888</v>
      </c>
      <c r="D2266">
        <v>1</v>
      </c>
      <c r="E2266">
        <v>1</v>
      </c>
      <c r="F2266">
        <v>0</v>
      </c>
      <c r="G2266">
        <v>0</v>
      </c>
      <c r="H2266">
        <v>0</v>
      </c>
      <c r="I2266">
        <v>0</v>
      </c>
      <c r="J2266">
        <v>0</v>
      </c>
      <c r="K2266">
        <v>0</v>
      </c>
      <c r="L2266">
        <v>0</v>
      </c>
      <c r="M2266">
        <v>0</v>
      </c>
      <c r="N2266">
        <v>0</v>
      </c>
      <c r="O2266">
        <v>0</v>
      </c>
      <c r="P2266">
        <v>0</v>
      </c>
      <c r="Q2266">
        <v>0.2</v>
      </c>
      <c r="R2266">
        <v>0.23499999999999999</v>
      </c>
      <c r="S2266">
        <v>0.28999999999999998</v>
      </c>
      <c r="T2266">
        <v>0.52600000000000002</v>
      </c>
      <c r="U2266">
        <v>0.23</v>
      </c>
      <c r="V2266">
        <v>39</v>
      </c>
      <c r="W2266">
        <v>0</v>
      </c>
      <c r="X2266">
        <v>0</v>
      </c>
      <c r="Y2266">
        <v>-0.1</v>
      </c>
      <c r="Z2266">
        <v>0</v>
      </c>
      <c r="AA2266">
        <v>0</v>
      </c>
    </row>
    <row r="2267" spans="1:27" x14ac:dyDescent="0.25">
      <c r="A2267" t="s">
        <v>21261</v>
      </c>
      <c r="B2267" t="s">
        <v>21262</v>
      </c>
      <c r="C2267" t="s">
        <v>1</v>
      </c>
      <c r="D2267">
        <v>1</v>
      </c>
      <c r="E2267">
        <v>1</v>
      </c>
      <c r="F2267">
        <v>0</v>
      </c>
      <c r="G2267">
        <v>0</v>
      </c>
      <c r="H2267">
        <v>0</v>
      </c>
      <c r="I2267">
        <v>0</v>
      </c>
      <c r="J2267">
        <v>0</v>
      </c>
      <c r="K2267">
        <v>0</v>
      </c>
      <c r="L2267">
        <v>0</v>
      </c>
      <c r="M2267">
        <v>0</v>
      </c>
      <c r="N2267">
        <v>0</v>
      </c>
      <c r="O2267">
        <v>0</v>
      </c>
      <c r="P2267">
        <v>0</v>
      </c>
      <c r="Q2267">
        <v>0.21299999999999999</v>
      </c>
      <c r="R2267">
        <v>0.24</v>
      </c>
      <c r="S2267">
        <v>0.28299999999999997</v>
      </c>
      <c r="T2267">
        <v>0.52300000000000002</v>
      </c>
      <c r="U2267">
        <v>0.23</v>
      </c>
      <c r="V2267">
        <v>40</v>
      </c>
      <c r="W2267">
        <v>0</v>
      </c>
      <c r="X2267">
        <v>0</v>
      </c>
      <c r="Y2267">
        <v>-0.1</v>
      </c>
      <c r="Z2267">
        <v>0</v>
      </c>
      <c r="AA2267">
        <v>0</v>
      </c>
    </row>
    <row r="2268" spans="1:27" x14ac:dyDescent="0.25">
      <c r="A2268" t="s">
        <v>2099</v>
      </c>
      <c r="B2268" t="s">
        <v>2100</v>
      </c>
      <c r="C2268" t="s">
        <v>20895</v>
      </c>
      <c r="D2268">
        <v>1</v>
      </c>
      <c r="E2268">
        <v>1</v>
      </c>
      <c r="F2268">
        <v>0</v>
      </c>
      <c r="G2268">
        <v>0</v>
      </c>
      <c r="H2268">
        <v>0</v>
      </c>
      <c r="I2268">
        <v>0</v>
      </c>
      <c r="J2268">
        <v>0</v>
      </c>
      <c r="K2268">
        <v>0</v>
      </c>
      <c r="L2268">
        <v>0</v>
      </c>
      <c r="M2268">
        <v>0</v>
      </c>
      <c r="N2268">
        <v>0</v>
      </c>
      <c r="O2268">
        <v>0</v>
      </c>
      <c r="P2268">
        <v>0</v>
      </c>
      <c r="Q2268">
        <v>0.20399999999999999</v>
      </c>
      <c r="R2268">
        <v>0.23699999999999999</v>
      </c>
      <c r="S2268">
        <v>0.28599999999999998</v>
      </c>
      <c r="T2268">
        <v>0.52300000000000002</v>
      </c>
      <c r="U2268">
        <v>0.23</v>
      </c>
      <c r="V2268">
        <v>43</v>
      </c>
      <c r="W2268">
        <v>0</v>
      </c>
      <c r="X2268">
        <v>0</v>
      </c>
      <c r="Y2268">
        <v>-0.1</v>
      </c>
      <c r="Z2268">
        <v>0</v>
      </c>
      <c r="AA2268">
        <v>0</v>
      </c>
    </row>
    <row r="2269" spans="1:27" x14ac:dyDescent="0.25">
      <c r="A2269" t="s">
        <v>21263</v>
      </c>
      <c r="B2269" t="s">
        <v>21264</v>
      </c>
      <c r="C2269" t="s">
        <v>20878</v>
      </c>
      <c r="D2269">
        <v>1</v>
      </c>
      <c r="E2269">
        <v>1</v>
      </c>
      <c r="F2269">
        <v>0</v>
      </c>
      <c r="G2269">
        <v>0</v>
      </c>
      <c r="H2269">
        <v>0</v>
      </c>
      <c r="I2269">
        <v>0</v>
      </c>
      <c r="J2269">
        <v>0</v>
      </c>
      <c r="K2269">
        <v>0</v>
      </c>
      <c r="L2269">
        <v>0</v>
      </c>
      <c r="M2269">
        <v>0</v>
      </c>
      <c r="N2269">
        <v>0</v>
      </c>
      <c r="O2269">
        <v>0</v>
      </c>
      <c r="P2269">
        <v>0</v>
      </c>
      <c r="Q2269">
        <v>0.19700000000000001</v>
      </c>
      <c r="R2269">
        <v>0.24299999999999999</v>
      </c>
      <c r="S2269">
        <v>0.27300000000000002</v>
      </c>
      <c r="T2269">
        <v>0.51600000000000001</v>
      </c>
      <c r="U2269">
        <v>0.23</v>
      </c>
      <c r="V2269">
        <v>39</v>
      </c>
      <c r="W2269">
        <v>0</v>
      </c>
      <c r="X2269">
        <v>0</v>
      </c>
      <c r="Y2269">
        <v>-0.1</v>
      </c>
      <c r="Z2269">
        <v>0</v>
      </c>
      <c r="AA2269">
        <v>0</v>
      </c>
    </row>
    <row r="2270" spans="1:27" x14ac:dyDescent="0.25">
      <c r="A2270" t="s">
        <v>2551</v>
      </c>
      <c r="B2270" t="s">
        <v>2552</v>
      </c>
      <c r="C2270" t="s">
        <v>20893</v>
      </c>
      <c r="D2270">
        <v>1</v>
      </c>
      <c r="E2270">
        <v>1</v>
      </c>
      <c r="F2270">
        <v>0</v>
      </c>
      <c r="G2270">
        <v>0</v>
      </c>
      <c r="H2270">
        <v>0</v>
      </c>
      <c r="I2270">
        <v>0</v>
      </c>
      <c r="J2270">
        <v>0</v>
      </c>
      <c r="K2270">
        <v>0</v>
      </c>
      <c r="L2270">
        <v>0</v>
      </c>
      <c r="M2270">
        <v>0</v>
      </c>
      <c r="N2270">
        <v>0</v>
      </c>
      <c r="O2270">
        <v>0</v>
      </c>
      <c r="P2270">
        <v>0</v>
      </c>
      <c r="Q2270">
        <v>0.186</v>
      </c>
      <c r="R2270">
        <v>0.23599999999999999</v>
      </c>
      <c r="S2270">
        <v>0.28100000000000003</v>
      </c>
      <c r="T2270">
        <v>0.51700000000000002</v>
      </c>
      <c r="U2270">
        <v>0.23</v>
      </c>
      <c r="V2270">
        <v>42</v>
      </c>
      <c r="W2270">
        <v>0</v>
      </c>
      <c r="X2270">
        <v>0</v>
      </c>
      <c r="Y2270">
        <v>-0.1</v>
      </c>
      <c r="Z2270">
        <v>0</v>
      </c>
      <c r="AA2270">
        <v>0</v>
      </c>
    </row>
    <row r="2271" spans="1:27" x14ac:dyDescent="0.25">
      <c r="A2271" t="s">
        <v>21265</v>
      </c>
      <c r="B2271" t="s">
        <v>21266</v>
      </c>
      <c r="C2271" t="s">
        <v>1</v>
      </c>
      <c r="D2271">
        <v>1</v>
      </c>
      <c r="E2271">
        <v>1</v>
      </c>
      <c r="F2271">
        <v>0</v>
      </c>
      <c r="G2271">
        <v>0</v>
      </c>
      <c r="H2271">
        <v>0</v>
      </c>
      <c r="I2271">
        <v>0</v>
      </c>
      <c r="J2271">
        <v>0</v>
      </c>
      <c r="K2271">
        <v>0</v>
      </c>
      <c r="L2271">
        <v>0</v>
      </c>
      <c r="M2271">
        <v>0</v>
      </c>
      <c r="N2271">
        <v>0</v>
      </c>
      <c r="O2271">
        <v>0</v>
      </c>
      <c r="P2271">
        <v>0</v>
      </c>
      <c r="Q2271">
        <v>0.193</v>
      </c>
      <c r="R2271">
        <v>0.245</v>
      </c>
      <c r="S2271">
        <v>0.27</v>
      </c>
      <c r="T2271">
        <v>0.51500000000000001</v>
      </c>
      <c r="U2271">
        <v>0.23</v>
      </c>
      <c r="V2271">
        <v>39</v>
      </c>
      <c r="W2271">
        <v>0</v>
      </c>
      <c r="X2271">
        <v>0</v>
      </c>
      <c r="Y2271">
        <v>-0.1</v>
      </c>
      <c r="Z2271">
        <v>0</v>
      </c>
      <c r="AA2271">
        <v>0</v>
      </c>
    </row>
    <row r="2272" spans="1:27" x14ac:dyDescent="0.25">
      <c r="A2272" t="s">
        <v>21267</v>
      </c>
      <c r="B2272" t="s">
        <v>21268</v>
      </c>
      <c r="C2272" t="s">
        <v>20888</v>
      </c>
      <c r="D2272">
        <v>1</v>
      </c>
      <c r="E2272">
        <v>1</v>
      </c>
      <c r="F2272">
        <v>0</v>
      </c>
      <c r="G2272">
        <v>0</v>
      </c>
      <c r="H2272">
        <v>0</v>
      </c>
      <c r="I2272">
        <v>0</v>
      </c>
      <c r="J2272">
        <v>0</v>
      </c>
      <c r="K2272">
        <v>0</v>
      </c>
      <c r="L2272">
        <v>0</v>
      </c>
      <c r="M2272">
        <v>0</v>
      </c>
      <c r="N2272">
        <v>0</v>
      </c>
      <c r="O2272">
        <v>0</v>
      </c>
      <c r="P2272">
        <v>0</v>
      </c>
      <c r="Q2272">
        <v>0.19500000000000001</v>
      </c>
      <c r="R2272">
        <v>0.23300000000000001</v>
      </c>
      <c r="S2272">
        <v>0.28899999999999998</v>
      </c>
      <c r="T2272">
        <v>0.52200000000000002</v>
      </c>
      <c r="U2272">
        <v>0.23</v>
      </c>
      <c r="V2272">
        <v>39</v>
      </c>
      <c r="W2272">
        <v>0</v>
      </c>
      <c r="X2272">
        <v>0</v>
      </c>
      <c r="Y2272">
        <v>-0.1</v>
      </c>
      <c r="Z2272">
        <v>0</v>
      </c>
      <c r="AA2272">
        <v>0</v>
      </c>
    </row>
    <row r="2273" spans="1:27" x14ac:dyDescent="0.25">
      <c r="A2273" t="s">
        <v>21269</v>
      </c>
      <c r="B2273" t="s">
        <v>21270</v>
      </c>
      <c r="C2273" t="s">
        <v>1</v>
      </c>
      <c r="D2273">
        <v>1</v>
      </c>
      <c r="E2273">
        <v>1</v>
      </c>
      <c r="F2273">
        <v>0</v>
      </c>
      <c r="G2273">
        <v>0</v>
      </c>
      <c r="H2273">
        <v>0</v>
      </c>
      <c r="I2273">
        <v>0</v>
      </c>
      <c r="J2273">
        <v>0</v>
      </c>
      <c r="K2273">
        <v>0</v>
      </c>
      <c r="L2273">
        <v>0</v>
      </c>
      <c r="M2273">
        <v>0</v>
      </c>
      <c r="N2273">
        <v>0</v>
      </c>
      <c r="O2273">
        <v>0</v>
      </c>
      <c r="P2273">
        <v>0</v>
      </c>
      <c r="Q2273">
        <v>0.188</v>
      </c>
      <c r="R2273">
        <v>0.23899999999999999</v>
      </c>
      <c r="S2273">
        <v>0.27600000000000002</v>
      </c>
      <c r="T2273">
        <v>0.51500000000000001</v>
      </c>
      <c r="U2273">
        <v>0.23</v>
      </c>
      <c r="V2273">
        <v>39</v>
      </c>
      <c r="W2273">
        <v>0</v>
      </c>
      <c r="X2273">
        <v>0</v>
      </c>
      <c r="Y2273">
        <v>-0.1</v>
      </c>
      <c r="Z2273">
        <v>0</v>
      </c>
      <c r="AA2273">
        <v>0</v>
      </c>
    </row>
    <row r="2274" spans="1:27" x14ac:dyDescent="0.25">
      <c r="A2274" t="s">
        <v>638</v>
      </c>
      <c r="B2274" t="s">
        <v>639</v>
      </c>
      <c r="C2274" t="s">
        <v>20888</v>
      </c>
      <c r="D2274">
        <v>1</v>
      </c>
      <c r="E2274">
        <v>1</v>
      </c>
      <c r="F2274">
        <v>0</v>
      </c>
      <c r="G2274">
        <v>0</v>
      </c>
      <c r="H2274">
        <v>0</v>
      </c>
      <c r="I2274">
        <v>0</v>
      </c>
      <c r="J2274">
        <v>0</v>
      </c>
      <c r="K2274">
        <v>0</v>
      </c>
      <c r="L2274">
        <v>0</v>
      </c>
      <c r="M2274">
        <v>0</v>
      </c>
      <c r="N2274">
        <v>0</v>
      </c>
      <c r="O2274">
        <v>0</v>
      </c>
      <c r="P2274">
        <v>0</v>
      </c>
      <c r="Q2274">
        <v>0.215</v>
      </c>
      <c r="R2274">
        <v>0.24099999999999999</v>
      </c>
      <c r="S2274">
        <v>0.28100000000000003</v>
      </c>
      <c r="T2274">
        <v>0.52200000000000002</v>
      </c>
      <c r="U2274">
        <v>0.23</v>
      </c>
      <c r="V2274">
        <v>39</v>
      </c>
      <c r="W2274">
        <v>0</v>
      </c>
      <c r="X2274">
        <v>0</v>
      </c>
      <c r="Y2274">
        <v>-0.1</v>
      </c>
      <c r="Z2274">
        <v>0</v>
      </c>
      <c r="AA2274">
        <v>0</v>
      </c>
    </row>
    <row r="2275" spans="1:27" x14ac:dyDescent="0.25">
      <c r="A2275" t="s">
        <v>2384</v>
      </c>
      <c r="B2275" t="s">
        <v>2385</v>
      </c>
      <c r="C2275" t="s">
        <v>20880</v>
      </c>
      <c r="D2275">
        <v>1</v>
      </c>
      <c r="E2275">
        <v>1</v>
      </c>
      <c r="F2275">
        <v>0</v>
      </c>
      <c r="G2275">
        <v>0</v>
      </c>
      <c r="H2275">
        <v>0</v>
      </c>
      <c r="I2275">
        <v>0</v>
      </c>
      <c r="J2275">
        <v>0</v>
      </c>
      <c r="K2275">
        <v>0</v>
      </c>
      <c r="L2275">
        <v>0</v>
      </c>
      <c r="M2275">
        <v>0</v>
      </c>
      <c r="N2275">
        <v>0</v>
      </c>
      <c r="O2275">
        <v>0</v>
      </c>
      <c r="P2275">
        <v>0</v>
      </c>
      <c r="Q2275">
        <v>0.20200000000000001</v>
      </c>
      <c r="R2275">
        <v>0.24299999999999999</v>
      </c>
      <c r="S2275">
        <v>0.27600000000000002</v>
      </c>
      <c r="T2275">
        <v>0.51900000000000002</v>
      </c>
      <c r="U2275">
        <v>0.23</v>
      </c>
      <c r="V2275">
        <v>34</v>
      </c>
      <c r="W2275">
        <v>0</v>
      </c>
      <c r="X2275">
        <v>0</v>
      </c>
      <c r="Y2275">
        <v>-0.1</v>
      </c>
      <c r="Z2275">
        <v>0</v>
      </c>
      <c r="AA2275">
        <v>0</v>
      </c>
    </row>
    <row r="2276" spans="1:27" x14ac:dyDescent="0.25">
      <c r="A2276" t="s">
        <v>1713</v>
      </c>
      <c r="B2276" t="s">
        <v>1714</v>
      </c>
      <c r="C2276" t="s">
        <v>20881</v>
      </c>
      <c r="D2276">
        <v>1</v>
      </c>
      <c r="E2276">
        <v>1</v>
      </c>
      <c r="F2276">
        <v>0</v>
      </c>
      <c r="G2276">
        <v>0</v>
      </c>
      <c r="H2276">
        <v>0</v>
      </c>
      <c r="I2276">
        <v>0</v>
      </c>
      <c r="J2276">
        <v>0</v>
      </c>
      <c r="K2276">
        <v>0</v>
      </c>
      <c r="L2276">
        <v>0</v>
      </c>
      <c r="M2276">
        <v>0</v>
      </c>
      <c r="N2276">
        <v>0</v>
      </c>
      <c r="O2276">
        <v>0</v>
      </c>
      <c r="P2276">
        <v>0</v>
      </c>
      <c r="Q2276">
        <v>0.214</v>
      </c>
      <c r="R2276">
        <v>0.245</v>
      </c>
      <c r="S2276">
        <v>0.27500000000000002</v>
      </c>
      <c r="T2276">
        <v>0.51900000000000002</v>
      </c>
      <c r="U2276">
        <v>0.23</v>
      </c>
      <c r="V2276">
        <v>35</v>
      </c>
      <c r="W2276">
        <v>0</v>
      </c>
      <c r="X2276">
        <v>0</v>
      </c>
      <c r="Y2276">
        <v>-0.1</v>
      </c>
      <c r="Z2276">
        <v>0</v>
      </c>
      <c r="AA2276">
        <v>0</v>
      </c>
    </row>
    <row r="2277" spans="1:27" x14ac:dyDescent="0.25">
      <c r="A2277" t="s">
        <v>2346</v>
      </c>
      <c r="B2277" t="s">
        <v>2347</v>
      </c>
      <c r="C2277" t="s">
        <v>20881</v>
      </c>
      <c r="D2277">
        <v>1</v>
      </c>
      <c r="E2277">
        <v>1</v>
      </c>
      <c r="F2277">
        <v>0</v>
      </c>
      <c r="G2277">
        <v>0</v>
      </c>
      <c r="H2277">
        <v>0</v>
      </c>
      <c r="I2277">
        <v>0</v>
      </c>
      <c r="J2277">
        <v>0</v>
      </c>
      <c r="K2277">
        <v>0</v>
      </c>
      <c r="L2277">
        <v>0</v>
      </c>
      <c r="M2277">
        <v>0</v>
      </c>
      <c r="N2277">
        <v>0</v>
      </c>
      <c r="O2277">
        <v>0</v>
      </c>
      <c r="P2277">
        <v>0</v>
      </c>
      <c r="Q2277">
        <v>0.192</v>
      </c>
      <c r="R2277">
        <v>0.23400000000000001</v>
      </c>
      <c r="S2277">
        <v>0.28599999999999998</v>
      </c>
      <c r="T2277">
        <v>0.51900000000000002</v>
      </c>
      <c r="U2277">
        <v>0.23</v>
      </c>
      <c r="V2277">
        <v>35</v>
      </c>
      <c r="W2277">
        <v>0</v>
      </c>
      <c r="X2277">
        <v>0</v>
      </c>
      <c r="Y2277">
        <v>-0.1</v>
      </c>
      <c r="Z2277">
        <v>0</v>
      </c>
      <c r="AA2277">
        <v>0</v>
      </c>
    </row>
    <row r="2278" spans="1:27" x14ac:dyDescent="0.25">
      <c r="A2278" t="s">
        <v>21271</v>
      </c>
      <c r="B2278" t="s">
        <v>21272</v>
      </c>
      <c r="C2278" t="s">
        <v>20876</v>
      </c>
      <c r="D2278">
        <v>1</v>
      </c>
      <c r="E2278">
        <v>1</v>
      </c>
      <c r="F2278">
        <v>0</v>
      </c>
      <c r="G2278">
        <v>0</v>
      </c>
      <c r="H2278">
        <v>0</v>
      </c>
      <c r="I2278">
        <v>0</v>
      </c>
      <c r="J2278">
        <v>0</v>
      </c>
      <c r="K2278">
        <v>0</v>
      </c>
      <c r="L2278">
        <v>0</v>
      </c>
      <c r="M2278">
        <v>0</v>
      </c>
      <c r="N2278">
        <v>0</v>
      </c>
      <c r="O2278">
        <v>0</v>
      </c>
      <c r="P2278">
        <v>0</v>
      </c>
      <c r="Q2278">
        <v>0.20499999999999999</v>
      </c>
      <c r="R2278">
        <v>0.23799999999999999</v>
      </c>
      <c r="S2278">
        <v>0.28199999999999997</v>
      </c>
      <c r="T2278">
        <v>0.52</v>
      </c>
      <c r="U2278">
        <v>0.23</v>
      </c>
      <c r="V2278">
        <v>43</v>
      </c>
      <c r="W2278">
        <v>0</v>
      </c>
      <c r="X2278">
        <v>0</v>
      </c>
      <c r="Y2278">
        <v>-0.1</v>
      </c>
      <c r="Z2278">
        <v>0</v>
      </c>
      <c r="AA2278">
        <v>0</v>
      </c>
    </row>
    <row r="2279" spans="1:27" x14ac:dyDescent="0.25">
      <c r="A2279" t="s">
        <v>21273</v>
      </c>
      <c r="B2279" t="s">
        <v>21274</v>
      </c>
      <c r="C2279" t="s">
        <v>20882</v>
      </c>
      <c r="D2279">
        <v>1</v>
      </c>
      <c r="E2279">
        <v>1</v>
      </c>
      <c r="F2279">
        <v>0</v>
      </c>
      <c r="G2279">
        <v>0</v>
      </c>
      <c r="H2279">
        <v>0</v>
      </c>
      <c r="I2279">
        <v>0</v>
      </c>
      <c r="J2279">
        <v>0</v>
      </c>
      <c r="K2279">
        <v>0</v>
      </c>
      <c r="L2279">
        <v>0</v>
      </c>
      <c r="M2279">
        <v>0</v>
      </c>
      <c r="N2279">
        <v>0</v>
      </c>
      <c r="O2279">
        <v>0</v>
      </c>
      <c r="P2279">
        <v>0</v>
      </c>
      <c r="Q2279">
        <v>0.2</v>
      </c>
      <c r="R2279">
        <v>0.23100000000000001</v>
      </c>
      <c r="S2279">
        <v>0.29199999999999998</v>
      </c>
      <c r="T2279">
        <v>0.52300000000000002</v>
      </c>
      <c r="U2279">
        <v>0.23</v>
      </c>
      <c r="V2279">
        <v>37</v>
      </c>
      <c r="W2279">
        <v>0</v>
      </c>
      <c r="X2279">
        <v>0</v>
      </c>
      <c r="Y2279">
        <v>-0.1</v>
      </c>
      <c r="Z2279">
        <v>0</v>
      </c>
      <c r="AA2279">
        <v>0</v>
      </c>
    </row>
    <row r="2280" spans="1:27" x14ac:dyDescent="0.25">
      <c r="A2280" t="s">
        <v>2234</v>
      </c>
      <c r="B2280" t="s">
        <v>2235</v>
      </c>
      <c r="C2280" t="s">
        <v>20889</v>
      </c>
      <c r="D2280">
        <v>1</v>
      </c>
      <c r="E2280">
        <v>1</v>
      </c>
      <c r="F2280">
        <v>0</v>
      </c>
      <c r="G2280">
        <v>0</v>
      </c>
      <c r="H2280">
        <v>0</v>
      </c>
      <c r="I2280">
        <v>0</v>
      </c>
      <c r="J2280">
        <v>0</v>
      </c>
      <c r="K2280">
        <v>0</v>
      </c>
      <c r="L2280">
        <v>0</v>
      </c>
      <c r="M2280">
        <v>0</v>
      </c>
      <c r="N2280">
        <v>0</v>
      </c>
      <c r="O2280">
        <v>0</v>
      </c>
      <c r="P2280">
        <v>0</v>
      </c>
      <c r="Q2280">
        <v>0.20899999999999999</v>
      </c>
      <c r="R2280">
        <v>0.251</v>
      </c>
      <c r="S2280">
        <v>0.26400000000000001</v>
      </c>
      <c r="T2280">
        <v>0.51500000000000001</v>
      </c>
      <c r="U2280">
        <v>0.23</v>
      </c>
      <c r="V2280">
        <v>43</v>
      </c>
      <c r="W2280">
        <v>0</v>
      </c>
      <c r="X2280">
        <v>0</v>
      </c>
      <c r="Y2280">
        <v>-0.1</v>
      </c>
      <c r="Z2280">
        <v>0</v>
      </c>
      <c r="AA2280">
        <v>0</v>
      </c>
    </row>
    <row r="2281" spans="1:27" x14ac:dyDescent="0.25">
      <c r="A2281" t="s">
        <v>21275</v>
      </c>
      <c r="B2281" t="s">
        <v>21276</v>
      </c>
      <c r="C2281" t="s">
        <v>1</v>
      </c>
      <c r="D2281">
        <v>1</v>
      </c>
      <c r="E2281">
        <v>1</v>
      </c>
      <c r="F2281">
        <v>0</v>
      </c>
      <c r="G2281">
        <v>0</v>
      </c>
      <c r="H2281">
        <v>0</v>
      </c>
      <c r="I2281">
        <v>0</v>
      </c>
      <c r="J2281">
        <v>0</v>
      </c>
      <c r="K2281">
        <v>0</v>
      </c>
      <c r="L2281">
        <v>0</v>
      </c>
      <c r="M2281">
        <v>0</v>
      </c>
      <c r="N2281">
        <v>0</v>
      </c>
      <c r="O2281">
        <v>0</v>
      </c>
      <c r="P2281">
        <v>0</v>
      </c>
      <c r="Q2281">
        <v>0.20499999999999999</v>
      </c>
      <c r="R2281">
        <v>0.23799999999999999</v>
      </c>
      <c r="S2281">
        <v>0.28199999999999997</v>
      </c>
      <c r="T2281">
        <v>0.52</v>
      </c>
      <c r="U2281">
        <v>0.23</v>
      </c>
      <c r="V2281">
        <v>39</v>
      </c>
      <c r="W2281">
        <v>0</v>
      </c>
      <c r="X2281">
        <v>0</v>
      </c>
      <c r="Y2281">
        <v>-0.1</v>
      </c>
      <c r="Z2281">
        <v>0</v>
      </c>
      <c r="AA2281">
        <v>0</v>
      </c>
    </row>
    <row r="2282" spans="1:27" x14ac:dyDescent="0.25">
      <c r="A2282" t="s">
        <v>1172</v>
      </c>
      <c r="B2282" t="s">
        <v>1173</v>
      </c>
      <c r="C2282" t="s">
        <v>20866</v>
      </c>
      <c r="D2282">
        <v>1</v>
      </c>
      <c r="E2282">
        <v>1</v>
      </c>
      <c r="F2282">
        <v>0</v>
      </c>
      <c r="G2282">
        <v>0</v>
      </c>
      <c r="H2282">
        <v>0</v>
      </c>
      <c r="I2282">
        <v>0</v>
      </c>
      <c r="J2282">
        <v>0</v>
      </c>
      <c r="K2282">
        <v>0</v>
      </c>
      <c r="L2282">
        <v>0</v>
      </c>
      <c r="M2282">
        <v>0</v>
      </c>
      <c r="N2282">
        <v>0</v>
      </c>
      <c r="O2282">
        <v>0</v>
      </c>
      <c r="P2282">
        <v>0</v>
      </c>
      <c r="Q2282">
        <v>0.20499999999999999</v>
      </c>
      <c r="R2282">
        <v>0.248</v>
      </c>
      <c r="S2282">
        <v>0.26700000000000002</v>
      </c>
      <c r="T2282">
        <v>0.51400000000000001</v>
      </c>
      <c r="U2282">
        <v>0.23</v>
      </c>
      <c r="V2282">
        <v>39</v>
      </c>
      <c r="W2282">
        <v>0</v>
      </c>
      <c r="X2282">
        <v>0</v>
      </c>
      <c r="Y2282">
        <v>-0.1</v>
      </c>
      <c r="Z2282">
        <v>0</v>
      </c>
      <c r="AA2282">
        <v>0</v>
      </c>
    </row>
    <row r="2283" spans="1:27" x14ac:dyDescent="0.25">
      <c r="A2283" t="s">
        <v>1687</v>
      </c>
      <c r="B2283" t="s">
        <v>1688</v>
      </c>
      <c r="C2283" t="s">
        <v>20887</v>
      </c>
      <c r="D2283">
        <v>1</v>
      </c>
      <c r="E2283">
        <v>1</v>
      </c>
      <c r="F2283">
        <v>0</v>
      </c>
      <c r="G2283">
        <v>0</v>
      </c>
      <c r="H2283">
        <v>0</v>
      </c>
      <c r="I2283">
        <v>0</v>
      </c>
      <c r="J2283">
        <v>0</v>
      </c>
      <c r="K2283">
        <v>0</v>
      </c>
      <c r="L2283">
        <v>0</v>
      </c>
      <c r="M2283">
        <v>0</v>
      </c>
      <c r="N2283">
        <v>0</v>
      </c>
      <c r="O2283">
        <v>0</v>
      </c>
      <c r="P2283">
        <v>0</v>
      </c>
      <c r="Q2283">
        <v>0.19400000000000001</v>
      </c>
      <c r="R2283">
        <v>0.23300000000000001</v>
      </c>
      <c r="S2283">
        <v>0.28799999999999998</v>
      </c>
      <c r="T2283">
        <v>0.52200000000000002</v>
      </c>
      <c r="U2283">
        <v>0.23</v>
      </c>
      <c r="V2283">
        <v>40</v>
      </c>
      <c r="W2283">
        <v>0</v>
      </c>
      <c r="X2283">
        <v>0</v>
      </c>
      <c r="Y2283">
        <v>-0.1</v>
      </c>
      <c r="Z2283">
        <v>0</v>
      </c>
      <c r="AA2283">
        <v>0</v>
      </c>
    </row>
    <row r="2284" spans="1:27" x14ac:dyDescent="0.25">
      <c r="A2284" t="s">
        <v>21277</v>
      </c>
      <c r="B2284" t="s">
        <v>21278</v>
      </c>
      <c r="C2284" t="s">
        <v>1</v>
      </c>
      <c r="D2284">
        <v>1</v>
      </c>
      <c r="E2284">
        <v>1</v>
      </c>
      <c r="F2284">
        <v>0</v>
      </c>
      <c r="G2284">
        <v>0</v>
      </c>
      <c r="H2284">
        <v>0</v>
      </c>
      <c r="I2284">
        <v>0</v>
      </c>
      <c r="J2284">
        <v>0</v>
      </c>
      <c r="K2284">
        <v>0</v>
      </c>
      <c r="L2284">
        <v>0</v>
      </c>
      <c r="M2284">
        <v>0</v>
      </c>
      <c r="N2284">
        <v>0</v>
      </c>
      <c r="O2284">
        <v>0</v>
      </c>
      <c r="P2284">
        <v>0</v>
      </c>
      <c r="Q2284">
        <v>0.20399999999999999</v>
      </c>
      <c r="R2284">
        <v>0.25</v>
      </c>
      <c r="S2284">
        <v>0.26300000000000001</v>
      </c>
      <c r="T2284">
        <v>0.51200000000000001</v>
      </c>
      <c r="U2284">
        <v>0.22900000000000001</v>
      </c>
      <c r="V2284">
        <v>39</v>
      </c>
      <c r="W2284">
        <v>0</v>
      </c>
      <c r="X2284">
        <v>0</v>
      </c>
      <c r="Y2284">
        <v>-0.1</v>
      </c>
      <c r="Z2284">
        <v>0</v>
      </c>
      <c r="AA2284">
        <v>0</v>
      </c>
    </row>
    <row r="2285" spans="1:27" x14ac:dyDescent="0.25">
      <c r="A2285" t="s">
        <v>21279</v>
      </c>
      <c r="B2285" t="s">
        <v>21280</v>
      </c>
      <c r="C2285" t="s">
        <v>1</v>
      </c>
      <c r="D2285">
        <v>1</v>
      </c>
      <c r="E2285">
        <v>1</v>
      </c>
      <c r="F2285">
        <v>0</v>
      </c>
      <c r="G2285">
        <v>0</v>
      </c>
      <c r="H2285">
        <v>0</v>
      </c>
      <c r="I2285">
        <v>0</v>
      </c>
      <c r="J2285">
        <v>0</v>
      </c>
      <c r="K2285">
        <v>0</v>
      </c>
      <c r="L2285">
        <v>0</v>
      </c>
      <c r="M2285">
        <v>0</v>
      </c>
      <c r="N2285">
        <v>0</v>
      </c>
      <c r="O2285">
        <v>0</v>
      </c>
      <c r="P2285">
        <v>0</v>
      </c>
      <c r="Q2285">
        <v>0.20799999999999999</v>
      </c>
      <c r="R2285">
        <v>0.247</v>
      </c>
      <c r="S2285">
        <v>0.26800000000000002</v>
      </c>
      <c r="T2285">
        <v>0.51500000000000001</v>
      </c>
      <c r="U2285">
        <v>0.22900000000000001</v>
      </c>
      <c r="V2285">
        <v>39</v>
      </c>
      <c r="W2285">
        <v>0</v>
      </c>
      <c r="X2285">
        <v>0</v>
      </c>
      <c r="Y2285">
        <v>-0.1</v>
      </c>
      <c r="Z2285">
        <v>0</v>
      </c>
      <c r="AA2285">
        <v>0</v>
      </c>
    </row>
    <row r="2286" spans="1:27" x14ac:dyDescent="0.25">
      <c r="A2286" t="s">
        <v>21281</v>
      </c>
      <c r="B2286" t="s">
        <v>21282</v>
      </c>
      <c r="C2286" t="s">
        <v>20865</v>
      </c>
      <c r="D2286">
        <v>1</v>
      </c>
      <c r="E2286">
        <v>1</v>
      </c>
      <c r="F2286">
        <v>0</v>
      </c>
      <c r="G2286">
        <v>0</v>
      </c>
      <c r="H2286">
        <v>0</v>
      </c>
      <c r="I2286">
        <v>0</v>
      </c>
      <c r="J2286">
        <v>0</v>
      </c>
      <c r="K2286">
        <v>0</v>
      </c>
      <c r="L2286">
        <v>0</v>
      </c>
      <c r="M2286">
        <v>0</v>
      </c>
      <c r="N2286">
        <v>0</v>
      </c>
      <c r="O2286">
        <v>0</v>
      </c>
      <c r="P2286">
        <v>0</v>
      </c>
      <c r="Q2286">
        <v>0.186</v>
      </c>
      <c r="R2286">
        <v>0.23899999999999999</v>
      </c>
      <c r="S2286">
        <v>0.27500000000000002</v>
      </c>
      <c r="T2286">
        <v>0.51400000000000001</v>
      </c>
      <c r="U2286">
        <v>0.22900000000000001</v>
      </c>
      <c r="V2286">
        <v>44</v>
      </c>
      <c r="W2286">
        <v>0</v>
      </c>
      <c r="X2286">
        <v>0</v>
      </c>
      <c r="Y2286">
        <v>-0.1</v>
      </c>
      <c r="Z2286">
        <v>0</v>
      </c>
      <c r="AA2286">
        <v>0</v>
      </c>
    </row>
    <row r="2287" spans="1:27" x14ac:dyDescent="0.25">
      <c r="A2287" t="s">
        <v>2874</v>
      </c>
      <c r="B2287" t="s">
        <v>2875</v>
      </c>
      <c r="C2287" t="s">
        <v>20895</v>
      </c>
      <c r="D2287">
        <v>1</v>
      </c>
      <c r="E2287">
        <v>1</v>
      </c>
      <c r="F2287">
        <v>0</v>
      </c>
      <c r="G2287">
        <v>0</v>
      </c>
      <c r="H2287">
        <v>0</v>
      </c>
      <c r="I2287">
        <v>0</v>
      </c>
      <c r="J2287">
        <v>0</v>
      </c>
      <c r="K2287">
        <v>0</v>
      </c>
      <c r="L2287">
        <v>0</v>
      </c>
      <c r="M2287">
        <v>0</v>
      </c>
      <c r="N2287">
        <v>0</v>
      </c>
      <c r="O2287">
        <v>0</v>
      </c>
      <c r="P2287">
        <v>0</v>
      </c>
      <c r="Q2287">
        <v>0.183</v>
      </c>
      <c r="R2287">
        <v>0.23400000000000001</v>
      </c>
      <c r="S2287">
        <v>0.28399999999999997</v>
      </c>
      <c r="T2287">
        <v>0.51700000000000002</v>
      </c>
      <c r="U2287">
        <v>0.22900000000000001</v>
      </c>
      <c r="V2287">
        <v>43</v>
      </c>
      <c r="W2287">
        <v>0</v>
      </c>
      <c r="X2287">
        <v>0</v>
      </c>
      <c r="Y2287">
        <v>-0.1</v>
      </c>
      <c r="Z2287">
        <v>0</v>
      </c>
      <c r="AA2287">
        <v>0</v>
      </c>
    </row>
    <row r="2288" spans="1:27" x14ac:dyDescent="0.25">
      <c r="A2288" t="s">
        <v>21283</v>
      </c>
      <c r="B2288" t="s">
        <v>21284</v>
      </c>
      <c r="C2288" t="s">
        <v>1</v>
      </c>
      <c r="D2288">
        <v>1</v>
      </c>
      <c r="E2288">
        <v>1</v>
      </c>
      <c r="F2288">
        <v>0</v>
      </c>
      <c r="G2288">
        <v>0</v>
      </c>
      <c r="H2288">
        <v>0</v>
      </c>
      <c r="I2288">
        <v>0</v>
      </c>
      <c r="J2288">
        <v>0</v>
      </c>
      <c r="K2288">
        <v>0</v>
      </c>
      <c r="L2288">
        <v>0</v>
      </c>
      <c r="M2288">
        <v>0</v>
      </c>
      <c r="N2288">
        <v>0</v>
      </c>
      <c r="O2288">
        <v>0</v>
      </c>
      <c r="P2288">
        <v>0</v>
      </c>
      <c r="Q2288">
        <v>0.193</v>
      </c>
      <c r="R2288">
        <v>0.24399999999999999</v>
      </c>
      <c r="S2288">
        <v>0.26800000000000002</v>
      </c>
      <c r="T2288">
        <v>0.51100000000000001</v>
      </c>
      <c r="U2288">
        <v>0.22900000000000001</v>
      </c>
      <c r="V2288">
        <v>39</v>
      </c>
      <c r="W2288">
        <v>0</v>
      </c>
      <c r="X2288">
        <v>0</v>
      </c>
      <c r="Y2288">
        <v>-0.1</v>
      </c>
      <c r="Z2288">
        <v>0</v>
      </c>
      <c r="AA2288">
        <v>0</v>
      </c>
    </row>
    <row r="2289" spans="1:27" x14ac:dyDescent="0.25">
      <c r="A2289" t="s">
        <v>2519</v>
      </c>
      <c r="B2289" t="s">
        <v>2520</v>
      </c>
      <c r="C2289" t="s">
        <v>20892</v>
      </c>
      <c r="D2289">
        <v>1</v>
      </c>
      <c r="E2289">
        <v>1</v>
      </c>
      <c r="F2289">
        <v>0</v>
      </c>
      <c r="G2289">
        <v>0</v>
      </c>
      <c r="H2289">
        <v>0</v>
      </c>
      <c r="I2289">
        <v>0</v>
      </c>
      <c r="J2289">
        <v>0</v>
      </c>
      <c r="K2289">
        <v>0</v>
      </c>
      <c r="L2289">
        <v>0</v>
      </c>
      <c r="M2289">
        <v>0</v>
      </c>
      <c r="N2289">
        <v>0</v>
      </c>
      <c r="O2289">
        <v>0</v>
      </c>
      <c r="P2289">
        <v>0</v>
      </c>
      <c r="Q2289">
        <v>0.19</v>
      </c>
      <c r="R2289">
        <v>0.22900000000000001</v>
      </c>
      <c r="S2289">
        <v>0.29099999999999998</v>
      </c>
      <c r="T2289">
        <v>0.52</v>
      </c>
      <c r="U2289">
        <v>0.22900000000000001</v>
      </c>
      <c r="V2289">
        <v>39</v>
      </c>
      <c r="W2289">
        <v>0</v>
      </c>
      <c r="X2289">
        <v>0</v>
      </c>
      <c r="Y2289">
        <v>-0.1</v>
      </c>
      <c r="Z2289">
        <v>0</v>
      </c>
      <c r="AA2289">
        <v>0</v>
      </c>
    </row>
    <row r="2290" spans="1:27" x14ac:dyDescent="0.25">
      <c r="A2290" t="s">
        <v>2584</v>
      </c>
      <c r="B2290" t="s">
        <v>2585</v>
      </c>
      <c r="C2290" t="s">
        <v>20877</v>
      </c>
      <c r="D2290">
        <v>1</v>
      </c>
      <c r="E2290">
        <v>1</v>
      </c>
      <c r="F2290">
        <v>0</v>
      </c>
      <c r="G2290">
        <v>0</v>
      </c>
      <c r="H2290">
        <v>0</v>
      </c>
      <c r="I2290">
        <v>0</v>
      </c>
      <c r="J2290">
        <v>0</v>
      </c>
      <c r="K2290">
        <v>0</v>
      </c>
      <c r="L2290">
        <v>0</v>
      </c>
      <c r="M2290">
        <v>0</v>
      </c>
      <c r="N2290">
        <v>0</v>
      </c>
      <c r="O2290">
        <v>0</v>
      </c>
      <c r="P2290">
        <v>0</v>
      </c>
      <c r="Q2290">
        <v>0.19800000000000001</v>
      </c>
      <c r="R2290">
        <v>0.247</v>
      </c>
      <c r="S2290">
        <v>0.26500000000000001</v>
      </c>
      <c r="T2290">
        <v>0.51200000000000001</v>
      </c>
      <c r="U2290">
        <v>0.22900000000000001</v>
      </c>
      <c r="V2290">
        <v>46</v>
      </c>
      <c r="W2290">
        <v>0</v>
      </c>
      <c r="X2290">
        <v>0</v>
      </c>
      <c r="Y2290">
        <v>-0.1</v>
      </c>
      <c r="Z2290">
        <v>0</v>
      </c>
      <c r="AA2290">
        <v>0</v>
      </c>
    </row>
    <row r="2291" spans="1:27" x14ac:dyDescent="0.25">
      <c r="A2291" t="s">
        <v>2861</v>
      </c>
      <c r="B2291" t="s">
        <v>2862</v>
      </c>
      <c r="C2291" t="s">
        <v>20885</v>
      </c>
      <c r="D2291">
        <v>1</v>
      </c>
      <c r="E2291">
        <v>1</v>
      </c>
      <c r="F2291">
        <v>0</v>
      </c>
      <c r="G2291">
        <v>0</v>
      </c>
      <c r="H2291">
        <v>0</v>
      </c>
      <c r="I2291">
        <v>0</v>
      </c>
      <c r="J2291">
        <v>0</v>
      </c>
      <c r="K2291">
        <v>0</v>
      </c>
      <c r="L2291">
        <v>0</v>
      </c>
      <c r="M2291">
        <v>0</v>
      </c>
      <c r="N2291">
        <v>0</v>
      </c>
      <c r="O2291">
        <v>0</v>
      </c>
      <c r="P2291">
        <v>0</v>
      </c>
      <c r="Q2291">
        <v>0.20300000000000001</v>
      </c>
      <c r="R2291">
        <v>0.23799999999999999</v>
      </c>
      <c r="S2291">
        <v>0.28199999999999997</v>
      </c>
      <c r="T2291">
        <v>0.52</v>
      </c>
      <c r="U2291">
        <v>0.22900000000000001</v>
      </c>
      <c r="V2291">
        <v>41</v>
      </c>
      <c r="W2291">
        <v>0</v>
      </c>
      <c r="X2291">
        <v>0</v>
      </c>
      <c r="Y2291">
        <v>-0.1</v>
      </c>
      <c r="Z2291">
        <v>0</v>
      </c>
      <c r="AA2291">
        <v>0</v>
      </c>
    </row>
    <row r="2292" spans="1:27" x14ac:dyDescent="0.25">
      <c r="A2292" t="s">
        <v>1999</v>
      </c>
      <c r="B2292" t="s">
        <v>2000</v>
      </c>
      <c r="C2292" t="s">
        <v>20892</v>
      </c>
      <c r="D2292">
        <v>1</v>
      </c>
      <c r="E2292">
        <v>1</v>
      </c>
      <c r="F2292">
        <v>0</v>
      </c>
      <c r="G2292">
        <v>0</v>
      </c>
      <c r="H2292">
        <v>0</v>
      </c>
      <c r="I2292">
        <v>0</v>
      </c>
      <c r="J2292">
        <v>0</v>
      </c>
      <c r="K2292">
        <v>0</v>
      </c>
      <c r="L2292">
        <v>0</v>
      </c>
      <c r="M2292">
        <v>0</v>
      </c>
      <c r="N2292">
        <v>0</v>
      </c>
      <c r="O2292">
        <v>0</v>
      </c>
      <c r="P2292">
        <v>0</v>
      </c>
      <c r="Q2292">
        <v>0.189</v>
      </c>
      <c r="R2292">
        <v>0.245</v>
      </c>
      <c r="S2292">
        <v>0.26600000000000001</v>
      </c>
      <c r="T2292">
        <v>0.51100000000000001</v>
      </c>
      <c r="U2292">
        <v>0.22900000000000001</v>
      </c>
      <c r="V2292">
        <v>39</v>
      </c>
      <c r="W2292">
        <v>0</v>
      </c>
      <c r="X2292">
        <v>0</v>
      </c>
      <c r="Y2292">
        <v>-0.1</v>
      </c>
      <c r="Z2292">
        <v>0</v>
      </c>
      <c r="AA2292">
        <v>0</v>
      </c>
    </row>
    <row r="2293" spans="1:27" x14ac:dyDescent="0.25">
      <c r="A2293" t="s">
        <v>2629</v>
      </c>
      <c r="B2293" t="s">
        <v>2630</v>
      </c>
      <c r="C2293" t="s">
        <v>20875</v>
      </c>
      <c r="D2293">
        <v>1</v>
      </c>
      <c r="E2293">
        <v>1</v>
      </c>
      <c r="F2293">
        <v>0</v>
      </c>
      <c r="G2293">
        <v>0</v>
      </c>
      <c r="H2293">
        <v>0</v>
      </c>
      <c r="I2293">
        <v>0</v>
      </c>
      <c r="J2293">
        <v>0</v>
      </c>
      <c r="K2293">
        <v>0</v>
      </c>
      <c r="L2293">
        <v>0</v>
      </c>
      <c r="M2293">
        <v>0</v>
      </c>
      <c r="N2293">
        <v>0</v>
      </c>
      <c r="O2293">
        <v>0</v>
      </c>
      <c r="P2293">
        <v>0</v>
      </c>
      <c r="Q2293">
        <v>0.191</v>
      </c>
      <c r="R2293">
        <v>0.23799999999999999</v>
      </c>
      <c r="S2293">
        <v>0.27600000000000002</v>
      </c>
      <c r="T2293">
        <v>0.51400000000000001</v>
      </c>
      <c r="U2293">
        <v>0.22900000000000001</v>
      </c>
      <c r="V2293">
        <v>38</v>
      </c>
      <c r="W2293">
        <v>0</v>
      </c>
      <c r="X2293">
        <v>0</v>
      </c>
      <c r="Y2293">
        <v>-0.1</v>
      </c>
      <c r="Z2293">
        <v>0</v>
      </c>
      <c r="AA2293">
        <v>0</v>
      </c>
    </row>
    <row r="2294" spans="1:27" x14ac:dyDescent="0.25">
      <c r="A2294" t="s">
        <v>951</v>
      </c>
      <c r="B2294" t="s">
        <v>952</v>
      </c>
      <c r="C2294" t="s">
        <v>20881</v>
      </c>
      <c r="D2294">
        <v>1</v>
      </c>
      <c r="E2294">
        <v>1</v>
      </c>
      <c r="F2294">
        <v>0</v>
      </c>
      <c r="G2294">
        <v>0</v>
      </c>
      <c r="H2294">
        <v>0</v>
      </c>
      <c r="I2294">
        <v>0</v>
      </c>
      <c r="J2294">
        <v>0</v>
      </c>
      <c r="K2294">
        <v>0</v>
      </c>
      <c r="L2294">
        <v>0</v>
      </c>
      <c r="M2294">
        <v>0</v>
      </c>
      <c r="N2294">
        <v>0</v>
      </c>
      <c r="O2294">
        <v>0</v>
      </c>
      <c r="P2294">
        <v>0</v>
      </c>
      <c r="Q2294">
        <v>0.2</v>
      </c>
      <c r="R2294">
        <v>0.24099999999999999</v>
      </c>
      <c r="S2294">
        <v>0.27500000000000002</v>
      </c>
      <c r="T2294">
        <v>0.51600000000000001</v>
      </c>
      <c r="U2294">
        <v>0.22900000000000001</v>
      </c>
      <c r="V2294">
        <v>34</v>
      </c>
      <c r="W2294">
        <v>0</v>
      </c>
      <c r="X2294">
        <v>0</v>
      </c>
      <c r="Y2294">
        <v>-0.1</v>
      </c>
      <c r="Z2294">
        <v>0</v>
      </c>
      <c r="AA2294">
        <v>0</v>
      </c>
    </row>
    <row r="2295" spans="1:27" x14ac:dyDescent="0.25">
      <c r="A2295" t="s">
        <v>2778</v>
      </c>
      <c r="B2295" t="s">
        <v>2779</v>
      </c>
      <c r="C2295" t="s">
        <v>20882</v>
      </c>
      <c r="D2295">
        <v>1</v>
      </c>
      <c r="E2295">
        <v>1</v>
      </c>
      <c r="F2295">
        <v>0</v>
      </c>
      <c r="G2295">
        <v>0</v>
      </c>
      <c r="H2295">
        <v>0</v>
      </c>
      <c r="I2295">
        <v>0</v>
      </c>
      <c r="J2295">
        <v>0</v>
      </c>
      <c r="K2295">
        <v>0</v>
      </c>
      <c r="L2295">
        <v>0</v>
      </c>
      <c r="M2295">
        <v>0</v>
      </c>
      <c r="N2295">
        <v>0</v>
      </c>
      <c r="O2295">
        <v>0</v>
      </c>
      <c r="P2295">
        <v>0</v>
      </c>
      <c r="Q2295">
        <v>0.19</v>
      </c>
      <c r="R2295">
        <v>0.23499999999999999</v>
      </c>
      <c r="S2295">
        <v>0.28100000000000003</v>
      </c>
      <c r="T2295">
        <v>0.51600000000000001</v>
      </c>
      <c r="U2295">
        <v>0.22900000000000001</v>
      </c>
      <c r="V2295">
        <v>36</v>
      </c>
      <c r="W2295">
        <v>0</v>
      </c>
      <c r="X2295">
        <v>0</v>
      </c>
      <c r="Y2295">
        <v>-0.1</v>
      </c>
      <c r="Z2295">
        <v>0</v>
      </c>
      <c r="AA2295">
        <v>0</v>
      </c>
    </row>
    <row r="2296" spans="1:27" x14ac:dyDescent="0.25">
      <c r="A2296" t="s">
        <v>2354</v>
      </c>
      <c r="B2296" t="s">
        <v>2355</v>
      </c>
      <c r="C2296" t="s">
        <v>20871</v>
      </c>
      <c r="D2296">
        <v>1</v>
      </c>
      <c r="E2296">
        <v>1</v>
      </c>
      <c r="F2296">
        <v>0</v>
      </c>
      <c r="G2296">
        <v>0</v>
      </c>
      <c r="H2296">
        <v>0</v>
      </c>
      <c r="I2296">
        <v>0</v>
      </c>
      <c r="J2296">
        <v>0</v>
      </c>
      <c r="K2296">
        <v>0</v>
      </c>
      <c r="L2296">
        <v>0</v>
      </c>
      <c r="M2296">
        <v>0</v>
      </c>
      <c r="N2296">
        <v>0</v>
      </c>
      <c r="O2296">
        <v>0</v>
      </c>
      <c r="P2296">
        <v>0</v>
      </c>
      <c r="Q2296">
        <v>0.19900000000000001</v>
      </c>
      <c r="R2296">
        <v>0.25</v>
      </c>
      <c r="S2296">
        <v>0.25800000000000001</v>
      </c>
      <c r="T2296">
        <v>0.50900000000000001</v>
      </c>
      <c r="U2296">
        <v>0.22900000000000001</v>
      </c>
      <c r="V2296">
        <v>43</v>
      </c>
      <c r="W2296">
        <v>0</v>
      </c>
      <c r="X2296">
        <v>0</v>
      </c>
      <c r="Y2296">
        <v>-0.1</v>
      </c>
      <c r="Z2296">
        <v>0</v>
      </c>
      <c r="AA2296">
        <v>0</v>
      </c>
    </row>
    <row r="2297" spans="1:27" x14ac:dyDescent="0.25">
      <c r="A2297" t="s">
        <v>2896</v>
      </c>
      <c r="B2297" t="s">
        <v>2897</v>
      </c>
      <c r="C2297" t="s">
        <v>1</v>
      </c>
      <c r="D2297">
        <v>1</v>
      </c>
      <c r="E2297">
        <v>1</v>
      </c>
      <c r="F2297">
        <v>0</v>
      </c>
      <c r="G2297">
        <v>0</v>
      </c>
      <c r="H2297">
        <v>0</v>
      </c>
      <c r="I2297">
        <v>0</v>
      </c>
      <c r="J2297">
        <v>0</v>
      </c>
      <c r="K2297">
        <v>0</v>
      </c>
      <c r="L2297">
        <v>0</v>
      </c>
      <c r="M2297">
        <v>0</v>
      </c>
      <c r="N2297">
        <v>0</v>
      </c>
      <c r="O2297">
        <v>0</v>
      </c>
      <c r="P2297">
        <v>0</v>
      </c>
      <c r="Q2297">
        <v>0.19800000000000001</v>
      </c>
      <c r="R2297">
        <v>0.253</v>
      </c>
      <c r="S2297">
        <v>0.25800000000000001</v>
      </c>
      <c r="T2297">
        <v>0.51100000000000001</v>
      </c>
      <c r="U2297">
        <v>0.22900000000000001</v>
      </c>
      <c r="V2297">
        <v>39</v>
      </c>
      <c r="W2297">
        <v>0</v>
      </c>
      <c r="X2297">
        <v>0</v>
      </c>
      <c r="Y2297">
        <v>-0.1</v>
      </c>
      <c r="Z2297">
        <v>0</v>
      </c>
      <c r="AA2297">
        <v>0</v>
      </c>
    </row>
    <row r="2298" spans="1:27" x14ac:dyDescent="0.25">
      <c r="A2298" t="s">
        <v>2736</v>
      </c>
      <c r="B2298" t="s">
        <v>2737</v>
      </c>
      <c r="C2298" t="s">
        <v>20881</v>
      </c>
      <c r="D2298">
        <v>1</v>
      </c>
      <c r="E2298">
        <v>1</v>
      </c>
      <c r="F2298">
        <v>0</v>
      </c>
      <c r="G2298">
        <v>0</v>
      </c>
      <c r="H2298">
        <v>0</v>
      </c>
      <c r="I2298">
        <v>0</v>
      </c>
      <c r="J2298">
        <v>0</v>
      </c>
      <c r="K2298">
        <v>0</v>
      </c>
      <c r="L2298">
        <v>0</v>
      </c>
      <c r="M2298">
        <v>0</v>
      </c>
      <c r="N2298">
        <v>0</v>
      </c>
      <c r="O2298">
        <v>0</v>
      </c>
      <c r="P2298">
        <v>0</v>
      </c>
      <c r="Q2298">
        <v>0.20699999999999999</v>
      </c>
      <c r="R2298">
        <v>0.24399999999999999</v>
      </c>
      <c r="S2298">
        <v>0.27200000000000002</v>
      </c>
      <c r="T2298">
        <v>0.51600000000000001</v>
      </c>
      <c r="U2298">
        <v>0.22900000000000001</v>
      </c>
      <c r="V2298">
        <v>34</v>
      </c>
      <c r="W2298">
        <v>0</v>
      </c>
      <c r="X2298">
        <v>0</v>
      </c>
      <c r="Y2298">
        <v>-0.1</v>
      </c>
      <c r="Z2298">
        <v>0</v>
      </c>
      <c r="AA2298">
        <v>0</v>
      </c>
    </row>
    <row r="2299" spans="1:27" x14ac:dyDescent="0.25">
      <c r="A2299" t="s">
        <v>21285</v>
      </c>
      <c r="B2299" t="s">
        <v>21286</v>
      </c>
      <c r="C2299" t="s">
        <v>1</v>
      </c>
      <c r="D2299">
        <v>1</v>
      </c>
      <c r="E2299">
        <v>1</v>
      </c>
      <c r="F2299">
        <v>0</v>
      </c>
      <c r="G2299">
        <v>0</v>
      </c>
      <c r="H2299">
        <v>0</v>
      </c>
      <c r="I2299">
        <v>0</v>
      </c>
      <c r="J2299">
        <v>0</v>
      </c>
      <c r="K2299">
        <v>0</v>
      </c>
      <c r="L2299">
        <v>0</v>
      </c>
      <c r="M2299">
        <v>0</v>
      </c>
      <c r="N2299">
        <v>0</v>
      </c>
      <c r="O2299">
        <v>0</v>
      </c>
      <c r="P2299">
        <v>0</v>
      </c>
      <c r="Q2299">
        <v>0.191</v>
      </c>
      <c r="R2299">
        <v>0.23799999999999999</v>
      </c>
      <c r="S2299">
        <v>0.27900000000000003</v>
      </c>
      <c r="T2299">
        <v>0.51700000000000002</v>
      </c>
      <c r="U2299">
        <v>0.22900000000000001</v>
      </c>
      <c r="V2299">
        <v>39</v>
      </c>
      <c r="W2299">
        <v>0</v>
      </c>
      <c r="X2299">
        <v>0</v>
      </c>
      <c r="Y2299">
        <v>-0.1</v>
      </c>
      <c r="Z2299">
        <v>0</v>
      </c>
      <c r="AA2299">
        <v>0</v>
      </c>
    </row>
    <row r="2300" spans="1:27" x14ac:dyDescent="0.25">
      <c r="A2300" t="s">
        <v>21287</v>
      </c>
      <c r="B2300" t="s">
        <v>21288</v>
      </c>
      <c r="C2300" t="s">
        <v>1</v>
      </c>
      <c r="D2300">
        <v>1</v>
      </c>
      <c r="E2300">
        <v>1</v>
      </c>
      <c r="F2300">
        <v>0</v>
      </c>
      <c r="G2300">
        <v>0</v>
      </c>
      <c r="H2300">
        <v>0</v>
      </c>
      <c r="I2300">
        <v>0</v>
      </c>
      <c r="J2300">
        <v>0</v>
      </c>
      <c r="K2300">
        <v>0</v>
      </c>
      <c r="L2300">
        <v>0</v>
      </c>
      <c r="M2300">
        <v>0</v>
      </c>
      <c r="N2300">
        <v>0</v>
      </c>
      <c r="O2300">
        <v>0</v>
      </c>
      <c r="P2300">
        <v>0</v>
      </c>
      <c r="Q2300">
        <v>0.191</v>
      </c>
      <c r="R2300">
        <v>0.23699999999999999</v>
      </c>
      <c r="S2300">
        <v>0.27700000000000002</v>
      </c>
      <c r="T2300">
        <v>0.51400000000000001</v>
      </c>
      <c r="U2300">
        <v>0.22900000000000001</v>
      </c>
      <c r="V2300">
        <v>39</v>
      </c>
      <c r="W2300">
        <v>0</v>
      </c>
      <c r="X2300">
        <v>0</v>
      </c>
      <c r="Y2300">
        <v>-0.1</v>
      </c>
      <c r="Z2300">
        <v>0</v>
      </c>
      <c r="AA2300">
        <v>0</v>
      </c>
    </row>
    <row r="2301" spans="1:27" x14ac:dyDescent="0.25">
      <c r="A2301" t="s">
        <v>2057</v>
      </c>
      <c r="B2301" t="s">
        <v>2058</v>
      </c>
      <c r="C2301" t="s">
        <v>20883</v>
      </c>
      <c r="D2301">
        <v>1</v>
      </c>
      <c r="E2301">
        <v>1</v>
      </c>
      <c r="F2301">
        <v>0</v>
      </c>
      <c r="G2301">
        <v>0</v>
      </c>
      <c r="H2301">
        <v>0</v>
      </c>
      <c r="I2301">
        <v>0</v>
      </c>
      <c r="J2301">
        <v>0</v>
      </c>
      <c r="K2301">
        <v>0</v>
      </c>
      <c r="L2301">
        <v>0</v>
      </c>
      <c r="M2301">
        <v>0</v>
      </c>
      <c r="N2301">
        <v>0</v>
      </c>
      <c r="O2301">
        <v>0</v>
      </c>
      <c r="P2301">
        <v>0</v>
      </c>
      <c r="Q2301">
        <v>0.19400000000000001</v>
      </c>
      <c r="R2301">
        <v>0.23499999999999999</v>
      </c>
      <c r="S2301">
        <v>0.28199999999999997</v>
      </c>
      <c r="T2301">
        <v>0.51700000000000002</v>
      </c>
      <c r="U2301">
        <v>0.22900000000000001</v>
      </c>
      <c r="V2301">
        <v>37</v>
      </c>
      <c r="W2301">
        <v>0</v>
      </c>
      <c r="X2301">
        <v>0</v>
      </c>
      <c r="Y2301">
        <v>-0.1</v>
      </c>
      <c r="Z2301">
        <v>0</v>
      </c>
      <c r="AA2301">
        <v>0</v>
      </c>
    </row>
    <row r="2302" spans="1:27" x14ac:dyDescent="0.25">
      <c r="A2302" t="s">
        <v>2244</v>
      </c>
      <c r="B2302" t="s">
        <v>2245</v>
      </c>
      <c r="C2302" t="s">
        <v>20888</v>
      </c>
      <c r="D2302">
        <v>1</v>
      </c>
      <c r="E2302">
        <v>1</v>
      </c>
      <c r="F2302">
        <v>0</v>
      </c>
      <c r="G2302">
        <v>0</v>
      </c>
      <c r="H2302">
        <v>0</v>
      </c>
      <c r="I2302">
        <v>0</v>
      </c>
      <c r="J2302">
        <v>0</v>
      </c>
      <c r="K2302">
        <v>0</v>
      </c>
      <c r="L2302">
        <v>0</v>
      </c>
      <c r="M2302">
        <v>0</v>
      </c>
      <c r="N2302">
        <v>0</v>
      </c>
      <c r="O2302">
        <v>0</v>
      </c>
      <c r="P2302">
        <v>0</v>
      </c>
      <c r="Q2302">
        <v>0.18</v>
      </c>
      <c r="R2302">
        <v>0.23200000000000001</v>
      </c>
      <c r="S2302">
        <v>0.28199999999999997</v>
      </c>
      <c r="T2302">
        <v>0.51400000000000001</v>
      </c>
      <c r="U2302">
        <v>0.22900000000000001</v>
      </c>
      <c r="V2302">
        <v>38</v>
      </c>
      <c r="W2302">
        <v>0</v>
      </c>
      <c r="X2302">
        <v>0</v>
      </c>
      <c r="Y2302">
        <v>-0.1</v>
      </c>
      <c r="Z2302">
        <v>0</v>
      </c>
      <c r="AA2302">
        <v>0</v>
      </c>
    </row>
    <row r="2303" spans="1:27" x14ac:dyDescent="0.25">
      <c r="A2303" t="s">
        <v>21289</v>
      </c>
      <c r="B2303" t="s">
        <v>21290</v>
      </c>
      <c r="C2303" t="s">
        <v>20866</v>
      </c>
      <c r="D2303">
        <v>1</v>
      </c>
      <c r="E2303">
        <v>1</v>
      </c>
      <c r="F2303">
        <v>0</v>
      </c>
      <c r="G2303">
        <v>0</v>
      </c>
      <c r="H2303">
        <v>0</v>
      </c>
      <c r="I2303">
        <v>0</v>
      </c>
      <c r="J2303">
        <v>0</v>
      </c>
      <c r="K2303">
        <v>0</v>
      </c>
      <c r="L2303">
        <v>0</v>
      </c>
      <c r="M2303">
        <v>0</v>
      </c>
      <c r="N2303">
        <v>0</v>
      </c>
      <c r="O2303">
        <v>0</v>
      </c>
      <c r="P2303">
        <v>0</v>
      </c>
      <c r="Q2303">
        <v>0.19800000000000001</v>
      </c>
      <c r="R2303">
        <v>0.248</v>
      </c>
      <c r="S2303">
        <v>0.26400000000000001</v>
      </c>
      <c r="T2303">
        <v>0.51200000000000001</v>
      </c>
      <c r="U2303">
        <v>0.22900000000000001</v>
      </c>
      <c r="V2303">
        <v>38</v>
      </c>
      <c r="W2303">
        <v>0</v>
      </c>
      <c r="X2303">
        <v>0</v>
      </c>
      <c r="Y2303">
        <v>-0.1</v>
      </c>
      <c r="Z2303">
        <v>0</v>
      </c>
      <c r="AA2303">
        <v>0</v>
      </c>
    </row>
    <row r="2304" spans="1:27" x14ac:dyDescent="0.25">
      <c r="A2304" t="s">
        <v>21291</v>
      </c>
      <c r="B2304" t="s">
        <v>21292</v>
      </c>
      <c r="C2304" t="s">
        <v>1</v>
      </c>
      <c r="D2304">
        <v>1</v>
      </c>
      <c r="E2304">
        <v>1</v>
      </c>
      <c r="F2304">
        <v>0</v>
      </c>
      <c r="G2304">
        <v>0</v>
      </c>
      <c r="H2304">
        <v>0</v>
      </c>
      <c r="I2304">
        <v>0</v>
      </c>
      <c r="J2304">
        <v>0</v>
      </c>
      <c r="K2304">
        <v>0</v>
      </c>
      <c r="L2304">
        <v>0</v>
      </c>
      <c r="M2304">
        <v>0</v>
      </c>
      <c r="N2304">
        <v>0</v>
      </c>
      <c r="O2304">
        <v>0</v>
      </c>
      <c r="P2304">
        <v>0</v>
      </c>
      <c r="Q2304">
        <v>0.20599999999999999</v>
      </c>
      <c r="R2304">
        <v>0.23899999999999999</v>
      </c>
      <c r="S2304">
        <v>0.27900000000000003</v>
      </c>
      <c r="T2304">
        <v>0.51900000000000002</v>
      </c>
      <c r="U2304">
        <v>0.22900000000000001</v>
      </c>
      <c r="V2304">
        <v>39</v>
      </c>
      <c r="W2304">
        <v>0</v>
      </c>
      <c r="X2304">
        <v>0</v>
      </c>
      <c r="Y2304">
        <v>-0.1</v>
      </c>
      <c r="Z2304">
        <v>0</v>
      </c>
      <c r="AA2304">
        <v>0</v>
      </c>
    </row>
    <row r="2305" spans="1:27" x14ac:dyDescent="0.25">
      <c r="A2305" t="s">
        <v>1794</v>
      </c>
      <c r="B2305" t="s">
        <v>1795</v>
      </c>
      <c r="C2305" t="s">
        <v>20893</v>
      </c>
      <c r="D2305">
        <v>1</v>
      </c>
      <c r="E2305">
        <v>1</v>
      </c>
      <c r="F2305">
        <v>0</v>
      </c>
      <c r="G2305">
        <v>0</v>
      </c>
      <c r="H2305">
        <v>0</v>
      </c>
      <c r="I2305">
        <v>0</v>
      </c>
      <c r="J2305">
        <v>0</v>
      </c>
      <c r="K2305">
        <v>0</v>
      </c>
      <c r="L2305">
        <v>0</v>
      </c>
      <c r="M2305">
        <v>0</v>
      </c>
      <c r="N2305">
        <v>0</v>
      </c>
      <c r="O2305">
        <v>0</v>
      </c>
      <c r="P2305">
        <v>0</v>
      </c>
      <c r="Q2305">
        <v>0.20599999999999999</v>
      </c>
      <c r="R2305">
        <v>0.253</v>
      </c>
      <c r="S2305">
        <v>0.25600000000000001</v>
      </c>
      <c r="T2305">
        <v>0.50900000000000001</v>
      </c>
      <c r="U2305">
        <v>0.22900000000000001</v>
      </c>
      <c r="V2305">
        <v>41</v>
      </c>
      <c r="W2305">
        <v>0</v>
      </c>
      <c r="X2305">
        <v>0</v>
      </c>
      <c r="Y2305">
        <v>-0.1</v>
      </c>
      <c r="Z2305">
        <v>0</v>
      </c>
      <c r="AA2305">
        <v>0</v>
      </c>
    </row>
    <row r="2306" spans="1:27" x14ac:dyDescent="0.25">
      <c r="A2306" t="s">
        <v>21293</v>
      </c>
      <c r="B2306" t="s">
        <v>21294</v>
      </c>
      <c r="C2306" t="s">
        <v>1</v>
      </c>
      <c r="D2306">
        <v>1</v>
      </c>
      <c r="E2306">
        <v>1</v>
      </c>
      <c r="F2306">
        <v>0</v>
      </c>
      <c r="G2306">
        <v>0</v>
      </c>
      <c r="H2306">
        <v>0</v>
      </c>
      <c r="I2306">
        <v>0</v>
      </c>
      <c r="J2306">
        <v>0</v>
      </c>
      <c r="K2306">
        <v>0</v>
      </c>
      <c r="L2306">
        <v>0</v>
      </c>
      <c r="M2306">
        <v>0</v>
      </c>
      <c r="N2306">
        <v>0</v>
      </c>
      <c r="O2306">
        <v>0</v>
      </c>
      <c r="P2306">
        <v>0</v>
      </c>
      <c r="Q2306">
        <v>0.20399999999999999</v>
      </c>
      <c r="R2306">
        <v>0.23499999999999999</v>
      </c>
      <c r="S2306">
        <v>0.28399999999999997</v>
      </c>
      <c r="T2306">
        <v>0.51900000000000002</v>
      </c>
      <c r="U2306">
        <v>0.22900000000000001</v>
      </c>
      <c r="V2306">
        <v>39</v>
      </c>
      <c r="W2306">
        <v>0</v>
      </c>
      <c r="X2306">
        <v>0</v>
      </c>
      <c r="Y2306">
        <v>-0.1</v>
      </c>
      <c r="Z2306">
        <v>0</v>
      </c>
      <c r="AA2306">
        <v>0</v>
      </c>
    </row>
    <row r="2307" spans="1:27" x14ac:dyDescent="0.25">
      <c r="A2307" t="s">
        <v>2370</v>
      </c>
      <c r="B2307" t="s">
        <v>2371</v>
      </c>
      <c r="C2307" t="s">
        <v>20880</v>
      </c>
      <c r="D2307">
        <v>1</v>
      </c>
      <c r="E2307">
        <v>1</v>
      </c>
      <c r="F2307">
        <v>0</v>
      </c>
      <c r="G2307">
        <v>0</v>
      </c>
      <c r="H2307">
        <v>0</v>
      </c>
      <c r="I2307">
        <v>0</v>
      </c>
      <c r="J2307">
        <v>0</v>
      </c>
      <c r="K2307">
        <v>0</v>
      </c>
      <c r="L2307">
        <v>0</v>
      </c>
      <c r="M2307">
        <v>0</v>
      </c>
      <c r="N2307">
        <v>0</v>
      </c>
      <c r="O2307">
        <v>0</v>
      </c>
      <c r="P2307">
        <v>0</v>
      </c>
      <c r="Q2307">
        <v>0.18099999999999999</v>
      </c>
      <c r="R2307">
        <v>0.245</v>
      </c>
      <c r="S2307">
        <v>0.26200000000000001</v>
      </c>
      <c r="T2307">
        <v>0.50700000000000001</v>
      </c>
      <c r="U2307">
        <v>0.22900000000000001</v>
      </c>
      <c r="V2307">
        <v>33</v>
      </c>
      <c r="W2307">
        <v>0</v>
      </c>
      <c r="X2307">
        <v>0</v>
      </c>
      <c r="Y2307">
        <v>-0.1</v>
      </c>
      <c r="Z2307">
        <v>0</v>
      </c>
      <c r="AA2307">
        <v>0</v>
      </c>
    </row>
    <row r="2308" spans="1:27" x14ac:dyDescent="0.25">
      <c r="A2308" t="s">
        <v>21295</v>
      </c>
      <c r="B2308" t="s">
        <v>21296</v>
      </c>
      <c r="C2308" t="s">
        <v>1</v>
      </c>
      <c r="D2308">
        <v>1</v>
      </c>
      <c r="E2308">
        <v>1</v>
      </c>
      <c r="F2308">
        <v>0</v>
      </c>
      <c r="G2308">
        <v>0</v>
      </c>
      <c r="H2308">
        <v>0</v>
      </c>
      <c r="I2308">
        <v>0</v>
      </c>
      <c r="J2308">
        <v>0</v>
      </c>
      <c r="K2308">
        <v>0</v>
      </c>
      <c r="L2308">
        <v>0</v>
      </c>
      <c r="M2308">
        <v>0</v>
      </c>
      <c r="N2308">
        <v>0</v>
      </c>
      <c r="O2308">
        <v>0</v>
      </c>
      <c r="P2308">
        <v>0</v>
      </c>
      <c r="Q2308">
        <v>0.19800000000000001</v>
      </c>
      <c r="R2308">
        <v>0.23899999999999999</v>
      </c>
      <c r="S2308">
        <v>0.28000000000000003</v>
      </c>
      <c r="T2308">
        <v>0.52</v>
      </c>
      <c r="U2308">
        <v>0.22900000000000001</v>
      </c>
      <c r="V2308">
        <v>38</v>
      </c>
      <c r="W2308">
        <v>0</v>
      </c>
      <c r="X2308">
        <v>0</v>
      </c>
      <c r="Y2308">
        <v>-0.1</v>
      </c>
      <c r="Z2308">
        <v>0</v>
      </c>
      <c r="AA2308">
        <v>0</v>
      </c>
    </row>
    <row r="2309" spans="1:27" x14ac:dyDescent="0.25">
      <c r="A2309" t="s">
        <v>21297</v>
      </c>
      <c r="B2309" t="s">
        <v>21298</v>
      </c>
      <c r="C2309" t="s">
        <v>1</v>
      </c>
      <c r="D2309">
        <v>1</v>
      </c>
      <c r="E2309">
        <v>1</v>
      </c>
      <c r="F2309">
        <v>0</v>
      </c>
      <c r="G2309">
        <v>0</v>
      </c>
      <c r="H2309">
        <v>0</v>
      </c>
      <c r="I2309">
        <v>0</v>
      </c>
      <c r="J2309">
        <v>0</v>
      </c>
      <c r="K2309">
        <v>0</v>
      </c>
      <c r="L2309">
        <v>0</v>
      </c>
      <c r="M2309">
        <v>0</v>
      </c>
      <c r="N2309">
        <v>0</v>
      </c>
      <c r="O2309">
        <v>0</v>
      </c>
      <c r="P2309">
        <v>0</v>
      </c>
      <c r="Q2309">
        <v>0.193</v>
      </c>
      <c r="R2309">
        <v>0.23499999999999999</v>
      </c>
      <c r="S2309">
        <v>0.28100000000000003</v>
      </c>
      <c r="T2309">
        <v>0.51700000000000002</v>
      </c>
      <c r="U2309">
        <v>0.22900000000000001</v>
      </c>
      <c r="V2309">
        <v>38</v>
      </c>
      <c r="W2309">
        <v>0</v>
      </c>
      <c r="X2309">
        <v>0</v>
      </c>
      <c r="Y2309">
        <v>-0.1</v>
      </c>
      <c r="Z2309">
        <v>0</v>
      </c>
      <c r="AA2309">
        <v>0</v>
      </c>
    </row>
    <row r="2310" spans="1:27" x14ac:dyDescent="0.25">
      <c r="A2310" t="s">
        <v>2599</v>
      </c>
      <c r="B2310" t="s">
        <v>2600</v>
      </c>
      <c r="C2310" t="s">
        <v>20892</v>
      </c>
      <c r="D2310">
        <v>1</v>
      </c>
      <c r="E2310">
        <v>1</v>
      </c>
      <c r="F2310">
        <v>0</v>
      </c>
      <c r="G2310">
        <v>0</v>
      </c>
      <c r="H2310">
        <v>0</v>
      </c>
      <c r="I2310">
        <v>0</v>
      </c>
      <c r="J2310">
        <v>0</v>
      </c>
      <c r="K2310">
        <v>0</v>
      </c>
      <c r="L2310">
        <v>0</v>
      </c>
      <c r="M2310">
        <v>0</v>
      </c>
      <c r="N2310">
        <v>0</v>
      </c>
      <c r="O2310">
        <v>0</v>
      </c>
      <c r="P2310">
        <v>0</v>
      </c>
      <c r="Q2310">
        <v>0.193</v>
      </c>
      <c r="R2310">
        <v>0.22800000000000001</v>
      </c>
      <c r="S2310">
        <v>0.29099999999999998</v>
      </c>
      <c r="T2310">
        <v>0.52</v>
      </c>
      <c r="U2310">
        <v>0.22900000000000001</v>
      </c>
      <c r="V2310">
        <v>38</v>
      </c>
      <c r="W2310">
        <v>0</v>
      </c>
      <c r="X2310">
        <v>0</v>
      </c>
      <c r="Y2310">
        <v>-0.1</v>
      </c>
      <c r="Z2310">
        <v>0</v>
      </c>
      <c r="AA2310">
        <v>0</v>
      </c>
    </row>
    <row r="2311" spans="1:27" x14ac:dyDescent="0.25">
      <c r="A2311" t="s">
        <v>1542</v>
      </c>
      <c r="B2311" t="s">
        <v>1543</v>
      </c>
      <c r="C2311" t="s">
        <v>20865</v>
      </c>
      <c r="D2311">
        <v>1</v>
      </c>
      <c r="E2311">
        <v>1</v>
      </c>
      <c r="F2311">
        <v>0</v>
      </c>
      <c r="G2311">
        <v>0</v>
      </c>
      <c r="H2311">
        <v>0</v>
      </c>
      <c r="I2311">
        <v>0</v>
      </c>
      <c r="J2311">
        <v>0</v>
      </c>
      <c r="K2311">
        <v>0</v>
      </c>
      <c r="L2311">
        <v>0</v>
      </c>
      <c r="M2311">
        <v>0</v>
      </c>
      <c r="N2311">
        <v>0</v>
      </c>
      <c r="O2311">
        <v>0</v>
      </c>
      <c r="P2311">
        <v>0</v>
      </c>
      <c r="Q2311">
        <v>0.20100000000000001</v>
      </c>
      <c r="R2311">
        <v>0.23599999999999999</v>
      </c>
      <c r="S2311">
        <v>0.28100000000000003</v>
      </c>
      <c r="T2311">
        <v>0.51700000000000002</v>
      </c>
      <c r="U2311">
        <v>0.22800000000000001</v>
      </c>
      <c r="V2311">
        <v>44</v>
      </c>
      <c r="W2311">
        <v>0</v>
      </c>
      <c r="X2311">
        <v>0</v>
      </c>
      <c r="Y2311">
        <v>-0.1</v>
      </c>
      <c r="Z2311">
        <v>0</v>
      </c>
      <c r="AA2311">
        <v>0</v>
      </c>
    </row>
    <row r="2312" spans="1:27" x14ac:dyDescent="0.25">
      <c r="A2312" t="s">
        <v>2059</v>
      </c>
      <c r="B2312" t="s">
        <v>2060</v>
      </c>
      <c r="C2312" t="s">
        <v>20879</v>
      </c>
      <c r="D2312">
        <v>1</v>
      </c>
      <c r="E2312">
        <v>1</v>
      </c>
      <c r="F2312">
        <v>0</v>
      </c>
      <c r="G2312">
        <v>0</v>
      </c>
      <c r="H2312">
        <v>0</v>
      </c>
      <c r="I2312">
        <v>0</v>
      </c>
      <c r="J2312">
        <v>0</v>
      </c>
      <c r="K2312">
        <v>0</v>
      </c>
      <c r="L2312">
        <v>0</v>
      </c>
      <c r="M2312">
        <v>0</v>
      </c>
      <c r="N2312">
        <v>0</v>
      </c>
      <c r="O2312">
        <v>0</v>
      </c>
      <c r="P2312">
        <v>0</v>
      </c>
      <c r="Q2312">
        <v>0.20799999999999999</v>
      </c>
      <c r="R2312">
        <v>0.23200000000000001</v>
      </c>
      <c r="S2312">
        <v>0.28899999999999998</v>
      </c>
      <c r="T2312">
        <v>0.52100000000000002</v>
      </c>
      <c r="U2312">
        <v>0.22800000000000001</v>
      </c>
      <c r="V2312">
        <v>22</v>
      </c>
      <c r="W2312">
        <v>0</v>
      </c>
      <c r="X2312">
        <v>0</v>
      </c>
      <c r="Y2312">
        <v>-0.1</v>
      </c>
      <c r="Z2312">
        <v>0</v>
      </c>
      <c r="AA2312">
        <v>0</v>
      </c>
    </row>
    <row r="2313" spans="1:27" x14ac:dyDescent="0.25">
      <c r="A2313" t="s">
        <v>21299</v>
      </c>
      <c r="B2313" t="s">
        <v>21300</v>
      </c>
      <c r="C2313" t="s">
        <v>20886</v>
      </c>
      <c r="D2313">
        <v>1</v>
      </c>
      <c r="E2313">
        <v>1</v>
      </c>
      <c r="F2313">
        <v>0</v>
      </c>
      <c r="G2313">
        <v>0</v>
      </c>
      <c r="H2313">
        <v>0</v>
      </c>
      <c r="I2313">
        <v>0</v>
      </c>
      <c r="J2313">
        <v>0</v>
      </c>
      <c r="K2313">
        <v>0</v>
      </c>
      <c r="L2313">
        <v>0</v>
      </c>
      <c r="M2313">
        <v>0</v>
      </c>
      <c r="N2313">
        <v>0</v>
      </c>
      <c r="O2313">
        <v>0</v>
      </c>
      <c r="P2313">
        <v>0</v>
      </c>
      <c r="Q2313">
        <v>0.19800000000000001</v>
      </c>
      <c r="R2313">
        <v>0.23899999999999999</v>
      </c>
      <c r="S2313">
        <v>0.27500000000000002</v>
      </c>
      <c r="T2313">
        <v>0.51400000000000001</v>
      </c>
      <c r="U2313">
        <v>0.22800000000000001</v>
      </c>
      <c r="V2313">
        <v>38</v>
      </c>
      <c r="W2313">
        <v>0</v>
      </c>
      <c r="X2313">
        <v>0</v>
      </c>
      <c r="Y2313">
        <v>-0.1</v>
      </c>
      <c r="Z2313">
        <v>0</v>
      </c>
      <c r="AA2313">
        <v>0</v>
      </c>
    </row>
    <row r="2314" spans="1:27" x14ac:dyDescent="0.25">
      <c r="A2314" t="s">
        <v>3570</v>
      </c>
      <c r="B2314" t="s">
        <v>3571</v>
      </c>
      <c r="C2314" t="s">
        <v>1</v>
      </c>
      <c r="D2314">
        <v>1</v>
      </c>
      <c r="E2314">
        <v>1</v>
      </c>
      <c r="F2314">
        <v>0</v>
      </c>
      <c r="G2314">
        <v>0</v>
      </c>
      <c r="H2314">
        <v>0</v>
      </c>
      <c r="I2314">
        <v>0</v>
      </c>
      <c r="J2314">
        <v>0</v>
      </c>
      <c r="K2314">
        <v>0</v>
      </c>
      <c r="L2314">
        <v>0</v>
      </c>
      <c r="M2314">
        <v>0</v>
      </c>
      <c r="N2314">
        <v>0</v>
      </c>
      <c r="O2314">
        <v>0</v>
      </c>
      <c r="P2314">
        <v>0</v>
      </c>
      <c r="Q2314">
        <v>0.17799999999999999</v>
      </c>
      <c r="R2314">
        <v>0.23300000000000001</v>
      </c>
      <c r="S2314">
        <v>0.28000000000000003</v>
      </c>
      <c r="T2314">
        <v>0.51300000000000001</v>
      </c>
      <c r="U2314">
        <v>0.22800000000000001</v>
      </c>
      <c r="V2314">
        <v>38</v>
      </c>
      <c r="W2314">
        <v>0</v>
      </c>
      <c r="X2314">
        <v>0</v>
      </c>
      <c r="Y2314">
        <v>-0.1</v>
      </c>
      <c r="Z2314">
        <v>0</v>
      </c>
      <c r="AA2314">
        <v>0</v>
      </c>
    </row>
    <row r="2315" spans="1:27" x14ac:dyDescent="0.25">
      <c r="A2315" t="s">
        <v>21301</v>
      </c>
      <c r="B2315" t="s">
        <v>21302</v>
      </c>
      <c r="C2315" t="s">
        <v>20872</v>
      </c>
      <c r="D2315">
        <v>1</v>
      </c>
      <c r="E2315">
        <v>1</v>
      </c>
      <c r="F2315">
        <v>0</v>
      </c>
      <c r="G2315">
        <v>0</v>
      </c>
      <c r="H2315">
        <v>0</v>
      </c>
      <c r="I2315">
        <v>0</v>
      </c>
      <c r="J2315">
        <v>0</v>
      </c>
      <c r="K2315">
        <v>0</v>
      </c>
      <c r="L2315">
        <v>0</v>
      </c>
      <c r="M2315">
        <v>0</v>
      </c>
      <c r="N2315">
        <v>0</v>
      </c>
      <c r="O2315">
        <v>0</v>
      </c>
      <c r="P2315">
        <v>0</v>
      </c>
      <c r="Q2315">
        <v>0.185</v>
      </c>
      <c r="R2315">
        <v>0.23599999999999999</v>
      </c>
      <c r="S2315">
        <v>0.27900000000000003</v>
      </c>
      <c r="T2315">
        <v>0.51500000000000001</v>
      </c>
      <c r="U2315">
        <v>0.22800000000000001</v>
      </c>
      <c r="V2315">
        <v>38</v>
      </c>
      <c r="W2315">
        <v>0</v>
      </c>
      <c r="X2315">
        <v>0</v>
      </c>
      <c r="Y2315">
        <v>-0.1</v>
      </c>
      <c r="Z2315">
        <v>0</v>
      </c>
      <c r="AA2315">
        <v>0</v>
      </c>
    </row>
    <row r="2316" spans="1:27" x14ac:dyDescent="0.25">
      <c r="A2316" t="s">
        <v>1404</v>
      </c>
      <c r="B2316" t="s">
        <v>1405</v>
      </c>
      <c r="C2316" t="s">
        <v>20877</v>
      </c>
      <c r="D2316">
        <v>1</v>
      </c>
      <c r="E2316">
        <v>1</v>
      </c>
      <c r="F2316">
        <v>0</v>
      </c>
      <c r="G2316">
        <v>0</v>
      </c>
      <c r="H2316">
        <v>0</v>
      </c>
      <c r="I2316">
        <v>0</v>
      </c>
      <c r="J2316">
        <v>0</v>
      </c>
      <c r="K2316">
        <v>0</v>
      </c>
      <c r="L2316">
        <v>0</v>
      </c>
      <c r="M2316">
        <v>0</v>
      </c>
      <c r="N2316">
        <v>0</v>
      </c>
      <c r="O2316">
        <v>0</v>
      </c>
      <c r="P2316">
        <v>0</v>
      </c>
      <c r="Q2316">
        <v>0.20699999999999999</v>
      </c>
      <c r="R2316">
        <v>0.23699999999999999</v>
      </c>
      <c r="S2316">
        <v>0.28299999999999997</v>
      </c>
      <c r="T2316">
        <v>0.52</v>
      </c>
      <c r="U2316">
        <v>0.22800000000000001</v>
      </c>
      <c r="V2316">
        <v>46</v>
      </c>
      <c r="W2316">
        <v>0</v>
      </c>
      <c r="X2316">
        <v>0</v>
      </c>
      <c r="Y2316">
        <v>-0.1</v>
      </c>
      <c r="Z2316">
        <v>0</v>
      </c>
      <c r="AA2316">
        <v>0</v>
      </c>
    </row>
    <row r="2317" spans="1:27" x14ac:dyDescent="0.25">
      <c r="A2317" t="s">
        <v>2459</v>
      </c>
      <c r="B2317" t="s">
        <v>2460</v>
      </c>
      <c r="C2317" t="s">
        <v>20875</v>
      </c>
      <c r="D2317">
        <v>1</v>
      </c>
      <c r="E2317">
        <v>1</v>
      </c>
      <c r="F2317">
        <v>0</v>
      </c>
      <c r="G2317">
        <v>0</v>
      </c>
      <c r="H2317">
        <v>0</v>
      </c>
      <c r="I2317">
        <v>0</v>
      </c>
      <c r="J2317">
        <v>0</v>
      </c>
      <c r="K2317">
        <v>0</v>
      </c>
      <c r="L2317">
        <v>0</v>
      </c>
      <c r="M2317">
        <v>0</v>
      </c>
      <c r="N2317">
        <v>0</v>
      </c>
      <c r="O2317">
        <v>0</v>
      </c>
      <c r="P2317">
        <v>0</v>
      </c>
      <c r="Q2317">
        <v>0.20100000000000001</v>
      </c>
      <c r="R2317">
        <v>0.24199999999999999</v>
      </c>
      <c r="S2317">
        <v>0.27200000000000002</v>
      </c>
      <c r="T2317">
        <v>0.51400000000000001</v>
      </c>
      <c r="U2317">
        <v>0.22800000000000001</v>
      </c>
      <c r="V2317">
        <v>37</v>
      </c>
      <c r="W2317">
        <v>0</v>
      </c>
      <c r="X2317">
        <v>0</v>
      </c>
      <c r="Y2317">
        <v>-0.1</v>
      </c>
      <c r="Z2317">
        <v>0</v>
      </c>
      <c r="AA2317">
        <v>0</v>
      </c>
    </row>
    <row r="2318" spans="1:27" x14ac:dyDescent="0.25">
      <c r="A2318" t="s">
        <v>2334</v>
      </c>
      <c r="B2318" t="s">
        <v>2335</v>
      </c>
      <c r="C2318" t="s">
        <v>20870</v>
      </c>
      <c r="D2318">
        <v>1</v>
      </c>
      <c r="E2318">
        <v>1</v>
      </c>
      <c r="F2318">
        <v>0</v>
      </c>
      <c r="G2318">
        <v>0</v>
      </c>
      <c r="H2318">
        <v>0</v>
      </c>
      <c r="I2318">
        <v>0</v>
      </c>
      <c r="J2318">
        <v>0</v>
      </c>
      <c r="K2318">
        <v>0</v>
      </c>
      <c r="L2318">
        <v>0</v>
      </c>
      <c r="M2318">
        <v>0</v>
      </c>
      <c r="N2318">
        <v>0</v>
      </c>
      <c r="O2318">
        <v>0</v>
      </c>
      <c r="P2318">
        <v>0</v>
      </c>
      <c r="Q2318">
        <v>0.22</v>
      </c>
      <c r="R2318">
        <v>0.251</v>
      </c>
      <c r="S2318">
        <v>0.26300000000000001</v>
      </c>
      <c r="T2318">
        <v>0.51400000000000001</v>
      </c>
      <c r="U2318">
        <v>0.22800000000000001</v>
      </c>
      <c r="V2318">
        <v>36</v>
      </c>
      <c r="W2318">
        <v>0</v>
      </c>
      <c r="X2318">
        <v>0</v>
      </c>
      <c r="Y2318">
        <v>-0.1</v>
      </c>
      <c r="Z2318">
        <v>0</v>
      </c>
      <c r="AA2318">
        <v>0</v>
      </c>
    </row>
    <row r="2319" spans="1:27" x14ac:dyDescent="0.25">
      <c r="A2319" t="s">
        <v>2137</v>
      </c>
      <c r="B2319" t="s">
        <v>2138</v>
      </c>
      <c r="C2319" t="s">
        <v>20868</v>
      </c>
      <c r="D2319">
        <v>1</v>
      </c>
      <c r="E2319">
        <v>1</v>
      </c>
      <c r="F2319">
        <v>0</v>
      </c>
      <c r="G2319">
        <v>0</v>
      </c>
      <c r="H2319">
        <v>0</v>
      </c>
      <c r="I2319">
        <v>0</v>
      </c>
      <c r="J2319">
        <v>0</v>
      </c>
      <c r="K2319">
        <v>0</v>
      </c>
      <c r="L2319">
        <v>0</v>
      </c>
      <c r="M2319">
        <v>0</v>
      </c>
      <c r="N2319">
        <v>0</v>
      </c>
      <c r="O2319">
        <v>0</v>
      </c>
      <c r="P2319">
        <v>0</v>
      </c>
      <c r="Q2319">
        <v>0.19700000000000001</v>
      </c>
      <c r="R2319">
        <v>0.23899999999999999</v>
      </c>
      <c r="S2319">
        <v>0.27600000000000002</v>
      </c>
      <c r="T2319">
        <v>0.51500000000000001</v>
      </c>
      <c r="U2319">
        <v>0.22800000000000001</v>
      </c>
      <c r="V2319">
        <v>37</v>
      </c>
      <c r="W2319">
        <v>0</v>
      </c>
      <c r="X2319">
        <v>0</v>
      </c>
      <c r="Y2319">
        <v>-0.1</v>
      </c>
      <c r="Z2319">
        <v>0</v>
      </c>
      <c r="AA2319">
        <v>0</v>
      </c>
    </row>
    <row r="2320" spans="1:27" x14ac:dyDescent="0.25">
      <c r="A2320" t="s">
        <v>2545</v>
      </c>
      <c r="B2320" t="s">
        <v>2546</v>
      </c>
      <c r="C2320" t="s">
        <v>20872</v>
      </c>
      <c r="D2320">
        <v>1</v>
      </c>
      <c r="E2320">
        <v>1</v>
      </c>
      <c r="F2320">
        <v>0</v>
      </c>
      <c r="G2320">
        <v>0</v>
      </c>
      <c r="H2320">
        <v>0</v>
      </c>
      <c r="I2320">
        <v>0</v>
      </c>
      <c r="J2320">
        <v>0</v>
      </c>
      <c r="K2320">
        <v>0</v>
      </c>
      <c r="L2320">
        <v>0</v>
      </c>
      <c r="M2320">
        <v>0</v>
      </c>
      <c r="N2320">
        <v>0</v>
      </c>
      <c r="O2320">
        <v>0</v>
      </c>
      <c r="P2320">
        <v>0</v>
      </c>
      <c r="Q2320">
        <v>0.191</v>
      </c>
      <c r="R2320">
        <v>0.23899999999999999</v>
      </c>
      <c r="S2320">
        <v>0.27200000000000002</v>
      </c>
      <c r="T2320">
        <v>0.51100000000000001</v>
      </c>
      <c r="U2320">
        <v>0.22800000000000001</v>
      </c>
      <c r="V2320">
        <v>38</v>
      </c>
      <c r="W2320">
        <v>0</v>
      </c>
      <c r="X2320">
        <v>0</v>
      </c>
      <c r="Y2320">
        <v>-0.1</v>
      </c>
      <c r="Z2320">
        <v>0</v>
      </c>
      <c r="AA2320">
        <v>0</v>
      </c>
    </row>
    <row r="2321" spans="1:27" x14ac:dyDescent="0.25">
      <c r="A2321" t="s">
        <v>1159</v>
      </c>
      <c r="B2321" t="s">
        <v>1160</v>
      </c>
      <c r="C2321" t="s">
        <v>20880</v>
      </c>
      <c r="D2321">
        <v>1</v>
      </c>
      <c r="E2321">
        <v>1</v>
      </c>
      <c r="F2321">
        <v>0</v>
      </c>
      <c r="G2321">
        <v>0</v>
      </c>
      <c r="H2321">
        <v>0</v>
      </c>
      <c r="I2321">
        <v>0</v>
      </c>
      <c r="J2321">
        <v>0</v>
      </c>
      <c r="K2321">
        <v>0</v>
      </c>
      <c r="L2321">
        <v>0</v>
      </c>
      <c r="M2321">
        <v>0</v>
      </c>
      <c r="N2321">
        <v>0</v>
      </c>
      <c r="O2321">
        <v>0</v>
      </c>
      <c r="P2321">
        <v>0</v>
      </c>
      <c r="Q2321">
        <v>0.19600000000000001</v>
      </c>
      <c r="R2321">
        <v>0.23599999999999999</v>
      </c>
      <c r="S2321">
        <v>0.27900000000000003</v>
      </c>
      <c r="T2321">
        <v>0.51500000000000001</v>
      </c>
      <c r="U2321">
        <v>0.22800000000000001</v>
      </c>
      <c r="V2321">
        <v>32</v>
      </c>
      <c r="W2321">
        <v>0</v>
      </c>
      <c r="X2321">
        <v>0</v>
      </c>
      <c r="Y2321">
        <v>-0.1</v>
      </c>
      <c r="Z2321">
        <v>0</v>
      </c>
      <c r="AA2321">
        <v>0</v>
      </c>
    </row>
    <row r="2322" spans="1:27" x14ac:dyDescent="0.25">
      <c r="A2322" t="s">
        <v>21303</v>
      </c>
      <c r="B2322" t="s">
        <v>21304</v>
      </c>
      <c r="C2322" t="s">
        <v>1</v>
      </c>
      <c r="D2322">
        <v>1</v>
      </c>
      <c r="E2322">
        <v>1</v>
      </c>
      <c r="F2322">
        <v>0</v>
      </c>
      <c r="G2322">
        <v>0</v>
      </c>
      <c r="H2322">
        <v>0</v>
      </c>
      <c r="I2322">
        <v>0</v>
      </c>
      <c r="J2322">
        <v>0</v>
      </c>
      <c r="K2322">
        <v>0</v>
      </c>
      <c r="L2322">
        <v>0</v>
      </c>
      <c r="M2322">
        <v>0</v>
      </c>
      <c r="N2322">
        <v>0</v>
      </c>
      <c r="O2322">
        <v>0</v>
      </c>
      <c r="P2322">
        <v>0</v>
      </c>
      <c r="Q2322">
        <v>0.19900000000000001</v>
      </c>
      <c r="R2322">
        <v>0.23899999999999999</v>
      </c>
      <c r="S2322">
        <v>0.27700000000000002</v>
      </c>
      <c r="T2322">
        <v>0.51600000000000001</v>
      </c>
      <c r="U2322">
        <v>0.22800000000000001</v>
      </c>
      <c r="V2322">
        <v>38</v>
      </c>
      <c r="W2322">
        <v>0</v>
      </c>
      <c r="X2322">
        <v>0</v>
      </c>
      <c r="Y2322">
        <v>-0.1</v>
      </c>
      <c r="Z2322">
        <v>0</v>
      </c>
      <c r="AA2322">
        <v>0</v>
      </c>
    </row>
    <row r="2323" spans="1:27" x14ac:dyDescent="0.25">
      <c r="A2323" t="s">
        <v>21305</v>
      </c>
      <c r="B2323" t="s">
        <v>21306</v>
      </c>
      <c r="C2323" t="s">
        <v>20880</v>
      </c>
      <c r="D2323">
        <v>1</v>
      </c>
      <c r="E2323">
        <v>1</v>
      </c>
      <c r="F2323">
        <v>0</v>
      </c>
      <c r="G2323">
        <v>0</v>
      </c>
      <c r="H2323">
        <v>0</v>
      </c>
      <c r="I2323">
        <v>0</v>
      </c>
      <c r="J2323">
        <v>0</v>
      </c>
      <c r="K2323">
        <v>0</v>
      </c>
      <c r="L2323">
        <v>0</v>
      </c>
      <c r="M2323">
        <v>0</v>
      </c>
      <c r="N2323">
        <v>0</v>
      </c>
      <c r="O2323">
        <v>0</v>
      </c>
      <c r="P2323">
        <v>0</v>
      </c>
      <c r="Q2323">
        <v>0.20599999999999999</v>
      </c>
      <c r="R2323">
        <v>0.24</v>
      </c>
      <c r="S2323">
        <v>0.27600000000000002</v>
      </c>
      <c r="T2323">
        <v>0.51600000000000001</v>
      </c>
      <c r="U2323">
        <v>0.22800000000000001</v>
      </c>
      <c r="V2323">
        <v>32</v>
      </c>
      <c r="W2323">
        <v>0</v>
      </c>
      <c r="X2323">
        <v>0</v>
      </c>
      <c r="Y2323">
        <v>-0.1</v>
      </c>
      <c r="Z2323">
        <v>0</v>
      </c>
      <c r="AA2323">
        <v>0</v>
      </c>
    </row>
    <row r="2324" spans="1:27" x14ac:dyDescent="0.25">
      <c r="A2324" t="s">
        <v>2316</v>
      </c>
      <c r="B2324" t="s">
        <v>2317</v>
      </c>
      <c r="C2324" t="s">
        <v>20869</v>
      </c>
      <c r="D2324">
        <v>1</v>
      </c>
      <c r="E2324">
        <v>1</v>
      </c>
      <c r="F2324">
        <v>0</v>
      </c>
      <c r="G2324">
        <v>0</v>
      </c>
      <c r="H2324">
        <v>0</v>
      </c>
      <c r="I2324">
        <v>0</v>
      </c>
      <c r="J2324">
        <v>0</v>
      </c>
      <c r="K2324">
        <v>0</v>
      </c>
      <c r="L2324">
        <v>0</v>
      </c>
      <c r="M2324">
        <v>0</v>
      </c>
      <c r="N2324">
        <v>0</v>
      </c>
      <c r="O2324">
        <v>0</v>
      </c>
      <c r="P2324">
        <v>0</v>
      </c>
      <c r="Q2324">
        <v>0.187</v>
      </c>
      <c r="R2324">
        <v>0.23699999999999999</v>
      </c>
      <c r="S2324">
        <v>0.27400000000000002</v>
      </c>
      <c r="T2324">
        <v>0.51100000000000001</v>
      </c>
      <c r="U2324">
        <v>0.22800000000000001</v>
      </c>
      <c r="V2324">
        <v>34</v>
      </c>
      <c r="W2324">
        <v>0</v>
      </c>
      <c r="X2324">
        <v>0</v>
      </c>
      <c r="Y2324">
        <v>-0.1</v>
      </c>
      <c r="Z2324">
        <v>0</v>
      </c>
      <c r="AA2324">
        <v>0</v>
      </c>
    </row>
    <row r="2325" spans="1:27" x14ac:dyDescent="0.25">
      <c r="A2325" t="s">
        <v>21307</v>
      </c>
      <c r="B2325" t="s">
        <v>21308</v>
      </c>
      <c r="C2325" t="s">
        <v>1</v>
      </c>
      <c r="D2325">
        <v>1</v>
      </c>
      <c r="E2325">
        <v>1</v>
      </c>
      <c r="F2325">
        <v>0</v>
      </c>
      <c r="G2325">
        <v>0</v>
      </c>
      <c r="H2325">
        <v>0</v>
      </c>
      <c r="I2325">
        <v>0</v>
      </c>
      <c r="J2325">
        <v>0</v>
      </c>
      <c r="K2325">
        <v>0</v>
      </c>
      <c r="L2325">
        <v>0</v>
      </c>
      <c r="M2325">
        <v>0</v>
      </c>
      <c r="N2325">
        <v>0</v>
      </c>
      <c r="O2325">
        <v>0</v>
      </c>
      <c r="P2325">
        <v>0</v>
      </c>
      <c r="Q2325">
        <v>0.20399999999999999</v>
      </c>
      <c r="R2325">
        <v>0.24399999999999999</v>
      </c>
      <c r="S2325">
        <v>0.26700000000000002</v>
      </c>
      <c r="T2325">
        <v>0.51100000000000001</v>
      </c>
      <c r="U2325">
        <v>0.22800000000000001</v>
      </c>
      <c r="V2325">
        <v>38</v>
      </c>
      <c r="W2325">
        <v>0</v>
      </c>
      <c r="X2325">
        <v>0</v>
      </c>
      <c r="Y2325">
        <v>-0.1</v>
      </c>
      <c r="Z2325">
        <v>0</v>
      </c>
      <c r="AA2325">
        <v>0</v>
      </c>
    </row>
    <row r="2326" spans="1:27" x14ac:dyDescent="0.25">
      <c r="A2326" t="s">
        <v>2950</v>
      </c>
      <c r="B2326" t="s">
        <v>2951</v>
      </c>
      <c r="C2326" t="s">
        <v>20885</v>
      </c>
      <c r="D2326">
        <v>1</v>
      </c>
      <c r="E2326">
        <v>1</v>
      </c>
      <c r="F2326">
        <v>0</v>
      </c>
      <c r="G2326">
        <v>0</v>
      </c>
      <c r="H2326">
        <v>0</v>
      </c>
      <c r="I2326">
        <v>0</v>
      </c>
      <c r="J2326">
        <v>0</v>
      </c>
      <c r="K2326">
        <v>0</v>
      </c>
      <c r="L2326">
        <v>0</v>
      </c>
      <c r="M2326">
        <v>0</v>
      </c>
      <c r="N2326">
        <v>0</v>
      </c>
      <c r="O2326">
        <v>0</v>
      </c>
      <c r="P2326">
        <v>0</v>
      </c>
      <c r="Q2326">
        <v>0.20100000000000001</v>
      </c>
      <c r="R2326">
        <v>0.23499999999999999</v>
      </c>
      <c r="S2326">
        <v>0.28199999999999997</v>
      </c>
      <c r="T2326">
        <v>0.51700000000000002</v>
      </c>
      <c r="U2326">
        <v>0.22800000000000001</v>
      </c>
      <c r="V2326">
        <v>40</v>
      </c>
      <c r="W2326">
        <v>0</v>
      </c>
      <c r="X2326">
        <v>0</v>
      </c>
      <c r="Y2326">
        <v>-0.1</v>
      </c>
      <c r="Z2326">
        <v>0</v>
      </c>
      <c r="AA2326">
        <v>0</v>
      </c>
    </row>
    <row r="2327" spans="1:27" x14ac:dyDescent="0.25">
      <c r="A2327" t="s">
        <v>1326</v>
      </c>
      <c r="B2327" t="s">
        <v>1327</v>
      </c>
      <c r="C2327" t="s">
        <v>20885</v>
      </c>
      <c r="D2327">
        <v>1</v>
      </c>
      <c r="E2327">
        <v>1</v>
      </c>
      <c r="F2327">
        <v>0</v>
      </c>
      <c r="G2327">
        <v>0</v>
      </c>
      <c r="H2327">
        <v>0</v>
      </c>
      <c r="I2327">
        <v>0</v>
      </c>
      <c r="J2327">
        <v>0</v>
      </c>
      <c r="K2327">
        <v>0</v>
      </c>
      <c r="L2327">
        <v>0</v>
      </c>
      <c r="M2327">
        <v>0</v>
      </c>
      <c r="N2327">
        <v>0</v>
      </c>
      <c r="O2327">
        <v>0</v>
      </c>
      <c r="P2327">
        <v>0</v>
      </c>
      <c r="Q2327">
        <v>0.19400000000000001</v>
      </c>
      <c r="R2327">
        <v>0.23300000000000001</v>
      </c>
      <c r="S2327">
        <v>0.28199999999999997</v>
      </c>
      <c r="T2327">
        <v>0.51500000000000001</v>
      </c>
      <c r="U2327">
        <v>0.22800000000000001</v>
      </c>
      <c r="V2327">
        <v>40</v>
      </c>
      <c r="W2327">
        <v>0</v>
      </c>
      <c r="X2327">
        <v>0</v>
      </c>
      <c r="Y2327">
        <v>-0.1</v>
      </c>
      <c r="Z2327">
        <v>0</v>
      </c>
      <c r="AA2327">
        <v>0</v>
      </c>
    </row>
    <row r="2328" spans="1:27" x14ac:dyDescent="0.25">
      <c r="A2328" t="s">
        <v>2555</v>
      </c>
      <c r="B2328" t="s">
        <v>2556</v>
      </c>
      <c r="C2328" t="s">
        <v>20884</v>
      </c>
      <c r="D2328">
        <v>1</v>
      </c>
      <c r="E2328">
        <v>1</v>
      </c>
      <c r="F2328">
        <v>0</v>
      </c>
      <c r="G2328">
        <v>0</v>
      </c>
      <c r="H2328">
        <v>0</v>
      </c>
      <c r="I2328">
        <v>0</v>
      </c>
      <c r="J2328">
        <v>0</v>
      </c>
      <c r="K2328">
        <v>0</v>
      </c>
      <c r="L2328">
        <v>0</v>
      </c>
      <c r="M2328">
        <v>0</v>
      </c>
      <c r="N2328">
        <v>0</v>
      </c>
      <c r="O2328">
        <v>0</v>
      </c>
      <c r="P2328">
        <v>0</v>
      </c>
      <c r="Q2328">
        <v>0.192</v>
      </c>
      <c r="R2328">
        <v>0.246</v>
      </c>
      <c r="S2328">
        <v>0.26</v>
      </c>
      <c r="T2328">
        <v>0.50600000000000001</v>
      </c>
      <c r="U2328">
        <v>0.22800000000000001</v>
      </c>
      <c r="V2328">
        <v>34</v>
      </c>
      <c r="W2328">
        <v>0</v>
      </c>
      <c r="X2328">
        <v>0</v>
      </c>
      <c r="Y2328">
        <v>-0.1</v>
      </c>
      <c r="Z2328">
        <v>0</v>
      </c>
      <c r="AA2328">
        <v>0</v>
      </c>
    </row>
    <row r="2329" spans="1:27" x14ac:dyDescent="0.25">
      <c r="A2329" t="s">
        <v>1779</v>
      </c>
      <c r="B2329" t="s">
        <v>1780</v>
      </c>
      <c r="C2329" t="s">
        <v>20871</v>
      </c>
      <c r="D2329">
        <v>1</v>
      </c>
      <c r="E2329">
        <v>1</v>
      </c>
      <c r="F2329">
        <v>0</v>
      </c>
      <c r="G2329">
        <v>0</v>
      </c>
      <c r="H2329">
        <v>0</v>
      </c>
      <c r="I2329">
        <v>0</v>
      </c>
      <c r="J2329">
        <v>0</v>
      </c>
      <c r="K2329">
        <v>0</v>
      </c>
      <c r="L2329">
        <v>0</v>
      </c>
      <c r="M2329">
        <v>0</v>
      </c>
      <c r="N2329">
        <v>0</v>
      </c>
      <c r="O2329">
        <v>0</v>
      </c>
      <c r="P2329">
        <v>0</v>
      </c>
      <c r="Q2329">
        <v>0.185</v>
      </c>
      <c r="R2329">
        <v>0.24199999999999999</v>
      </c>
      <c r="S2329">
        <v>0.26500000000000001</v>
      </c>
      <c r="T2329">
        <v>0.50600000000000001</v>
      </c>
      <c r="U2329">
        <v>0.22800000000000001</v>
      </c>
      <c r="V2329">
        <v>42</v>
      </c>
      <c r="W2329">
        <v>0</v>
      </c>
      <c r="X2329">
        <v>0</v>
      </c>
      <c r="Y2329">
        <v>-0.1</v>
      </c>
      <c r="Z2329">
        <v>0</v>
      </c>
      <c r="AA2329">
        <v>0</v>
      </c>
    </row>
    <row r="2330" spans="1:27" x14ac:dyDescent="0.25">
      <c r="A2330" t="s">
        <v>1743</v>
      </c>
      <c r="B2330" t="s">
        <v>1744</v>
      </c>
      <c r="C2330" t="s">
        <v>20890</v>
      </c>
      <c r="D2330">
        <v>1</v>
      </c>
      <c r="E2330">
        <v>1</v>
      </c>
      <c r="F2330">
        <v>0</v>
      </c>
      <c r="G2330">
        <v>0</v>
      </c>
      <c r="H2330">
        <v>0</v>
      </c>
      <c r="I2330">
        <v>0</v>
      </c>
      <c r="J2330">
        <v>0</v>
      </c>
      <c r="K2330">
        <v>0</v>
      </c>
      <c r="L2330">
        <v>0</v>
      </c>
      <c r="M2330">
        <v>0</v>
      </c>
      <c r="N2330">
        <v>0</v>
      </c>
      <c r="O2330">
        <v>0</v>
      </c>
      <c r="P2330">
        <v>0</v>
      </c>
      <c r="Q2330">
        <v>0.2</v>
      </c>
      <c r="R2330">
        <v>0.23699999999999999</v>
      </c>
      <c r="S2330">
        <v>0.27900000000000003</v>
      </c>
      <c r="T2330">
        <v>0.51600000000000001</v>
      </c>
      <c r="U2330">
        <v>0.22800000000000001</v>
      </c>
      <c r="V2330">
        <v>43</v>
      </c>
      <c r="W2330">
        <v>0</v>
      </c>
      <c r="X2330">
        <v>0</v>
      </c>
      <c r="Y2330">
        <v>-0.1</v>
      </c>
      <c r="Z2330">
        <v>0</v>
      </c>
      <c r="AA2330">
        <v>0</v>
      </c>
    </row>
    <row r="2331" spans="1:27" x14ac:dyDescent="0.25">
      <c r="A2331" t="s">
        <v>21309</v>
      </c>
      <c r="B2331" t="s">
        <v>21310</v>
      </c>
      <c r="C2331" t="s">
        <v>20885</v>
      </c>
      <c r="D2331">
        <v>1</v>
      </c>
      <c r="E2331">
        <v>1</v>
      </c>
      <c r="F2331">
        <v>0</v>
      </c>
      <c r="G2331">
        <v>0</v>
      </c>
      <c r="H2331">
        <v>0</v>
      </c>
      <c r="I2331">
        <v>0</v>
      </c>
      <c r="J2331">
        <v>0</v>
      </c>
      <c r="K2331">
        <v>0</v>
      </c>
      <c r="L2331">
        <v>0</v>
      </c>
      <c r="M2331">
        <v>0</v>
      </c>
      <c r="N2331">
        <v>0</v>
      </c>
      <c r="O2331">
        <v>0</v>
      </c>
      <c r="P2331">
        <v>0</v>
      </c>
      <c r="Q2331">
        <v>0.191</v>
      </c>
      <c r="R2331">
        <v>0.23499999999999999</v>
      </c>
      <c r="S2331">
        <v>0.27700000000000002</v>
      </c>
      <c r="T2331">
        <v>0.51200000000000001</v>
      </c>
      <c r="U2331">
        <v>0.22700000000000001</v>
      </c>
      <c r="V2331">
        <v>40</v>
      </c>
      <c r="W2331">
        <v>0</v>
      </c>
      <c r="X2331">
        <v>0</v>
      </c>
      <c r="Y2331">
        <v>-0.1</v>
      </c>
      <c r="Z2331">
        <v>0</v>
      </c>
      <c r="AA2331">
        <v>0</v>
      </c>
    </row>
    <row r="2332" spans="1:27" x14ac:dyDescent="0.25">
      <c r="A2332" t="s">
        <v>2180</v>
      </c>
      <c r="B2332" t="s">
        <v>2181</v>
      </c>
      <c r="C2332" t="s">
        <v>20879</v>
      </c>
      <c r="D2332">
        <v>1</v>
      </c>
      <c r="E2332">
        <v>1</v>
      </c>
      <c r="F2332">
        <v>0</v>
      </c>
      <c r="G2332">
        <v>0</v>
      </c>
      <c r="H2332">
        <v>0</v>
      </c>
      <c r="I2332">
        <v>0</v>
      </c>
      <c r="J2332">
        <v>0</v>
      </c>
      <c r="K2332">
        <v>0</v>
      </c>
      <c r="L2332">
        <v>0</v>
      </c>
      <c r="M2332">
        <v>0</v>
      </c>
      <c r="N2332">
        <v>0</v>
      </c>
      <c r="O2332">
        <v>0</v>
      </c>
      <c r="P2332">
        <v>0</v>
      </c>
      <c r="Q2332">
        <v>0.21</v>
      </c>
      <c r="R2332">
        <v>0.23799999999999999</v>
      </c>
      <c r="S2332">
        <v>0.27700000000000002</v>
      </c>
      <c r="T2332">
        <v>0.51500000000000001</v>
      </c>
      <c r="U2332">
        <v>0.22700000000000001</v>
      </c>
      <c r="V2332">
        <v>21</v>
      </c>
      <c r="W2332">
        <v>0</v>
      </c>
      <c r="X2332">
        <v>0</v>
      </c>
      <c r="Y2332">
        <v>-0.1</v>
      </c>
      <c r="Z2332">
        <v>0</v>
      </c>
      <c r="AA2332">
        <v>0</v>
      </c>
    </row>
    <row r="2333" spans="1:27" x14ac:dyDescent="0.25">
      <c r="A2333" t="s">
        <v>21311</v>
      </c>
      <c r="B2333" t="s">
        <v>21312</v>
      </c>
      <c r="C2333" t="s">
        <v>1</v>
      </c>
      <c r="D2333">
        <v>1</v>
      </c>
      <c r="E2333">
        <v>1</v>
      </c>
      <c r="F2333">
        <v>0</v>
      </c>
      <c r="G2333">
        <v>0</v>
      </c>
      <c r="H2333">
        <v>0</v>
      </c>
      <c r="I2333">
        <v>0</v>
      </c>
      <c r="J2333">
        <v>0</v>
      </c>
      <c r="K2333">
        <v>0</v>
      </c>
      <c r="L2333">
        <v>0</v>
      </c>
      <c r="M2333">
        <v>0</v>
      </c>
      <c r="N2333">
        <v>0</v>
      </c>
      <c r="O2333">
        <v>0</v>
      </c>
      <c r="P2333">
        <v>0</v>
      </c>
      <c r="Q2333">
        <v>0.20399999999999999</v>
      </c>
      <c r="R2333">
        <v>0.24</v>
      </c>
      <c r="S2333">
        <v>0.27300000000000002</v>
      </c>
      <c r="T2333">
        <v>0.51300000000000001</v>
      </c>
      <c r="U2333">
        <v>0.22700000000000001</v>
      </c>
      <c r="V2333">
        <v>38</v>
      </c>
      <c r="W2333">
        <v>0</v>
      </c>
      <c r="X2333">
        <v>0</v>
      </c>
      <c r="Y2333">
        <v>-0.1</v>
      </c>
      <c r="Z2333">
        <v>0</v>
      </c>
      <c r="AA2333">
        <v>0</v>
      </c>
    </row>
    <row r="2334" spans="1:27" x14ac:dyDescent="0.25">
      <c r="A2334" t="s">
        <v>2748</v>
      </c>
      <c r="B2334" t="s">
        <v>2749</v>
      </c>
      <c r="C2334" t="s">
        <v>20876</v>
      </c>
      <c r="D2334">
        <v>1</v>
      </c>
      <c r="E2334">
        <v>1</v>
      </c>
      <c r="F2334">
        <v>0</v>
      </c>
      <c r="G2334">
        <v>0</v>
      </c>
      <c r="H2334">
        <v>0</v>
      </c>
      <c r="I2334">
        <v>0</v>
      </c>
      <c r="J2334">
        <v>0</v>
      </c>
      <c r="K2334">
        <v>0</v>
      </c>
      <c r="L2334">
        <v>0</v>
      </c>
      <c r="M2334">
        <v>0</v>
      </c>
      <c r="N2334">
        <v>0</v>
      </c>
      <c r="O2334">
        <v>0</v>
      </c>
      <c r="P2334">
        <v>0</v>
      </c>
      <c r="Q2334">
        <v>0.189</v>
      </c>
      <c r="R2334">
        <v>0.251</v>
      </c>
      <c r="S2334">
        <v>0.249</v>
      </c>
      <c r="T2334">
        <v>0.5</v>
      </c>
      <c r="U2334">
        <v>0.22700000000000001</v>
      </c>
      <c r="V2334">
        <v>42</v>
      </c>
      <c r="W2334">
        <v>0</v>
      </c>
      <c r="X2334">
        <v>0</v>
      </c>
      <c r="Y2334">
        <v>-0.1</v>
      </c>
      <c r="Z2334">
        <v>0</v>
      </c>
      <c r="AA2334">
        <v>0</v>
      </c>
    </row>
    <row r="2335" spans="1:27" x14ac:dyDescent="0.25">
      <c r="A2335" t="s">
        <v>1824</v>
      </c>
      <c r="B2335" t="s">
        <v>1825</v>
      </c>
      <c r="C2335" t="s">
        <v>20873</v>
      </c>
      <c r="D2335">
        <v>1</v>
      </c>
      <c r="E2335">
        <v>1</v>
      </c>
      <c r="F2335">
        <v>0</v>
      </c>
      <c r="G2335">
        <v>0</v>
      </c>
      <c r="H2335">
        <v>0</v>
      </c>
      <c r="I2335">
        <v>0</v>
      </c>
      <c r="J2335">
        <v>0</v>
      </c>
      <c r="K2335">
        <v>0</v>
      </c>
      <c r="L2335">
        <v>0</v>
      </c>
      <c r="M2335">
        <v>0</v>
      </c>
      <c r="N2335">
        <v>0</v>
      </c>
      <c r="O2335">
        <v>0</v>
      </c>
      <c r="P2335">
        <v>0</v>
      </c>
      <c r="Q2335">
        <v>0.19600000000000001</v>
      </c>
      <c r="R2335">
        <v>0.22700000000000001</v>
      </c>
      <c r="S2335">
        <v>0.29099999999999998</v>
      </c>
      <c r="T2335">
        <v>0.51800000000000002</v>
      </c>
      <c r="U2335">
        <v>0.22700000000000001</v>
      </c>
      <c r="V2335">
        <v>36</v>
      </c>
      <c r="W2335">
        <v>0</v>
      </c>
      <c r="X2335">
        <v>0</v>
      </c>
      <c r="Y2335">
        <v>-0.1</v>
      </c>
      <c r="Z2335">
        <v>0</v>
      </c>
      <c r="AA2335">
        <v>0</v>
      </c>
    </row>
    <row r="2336" spans="1:27" x14ac:dyDescent="0.25">
      <c r="A2336" t="s">
        <v>1448</v>
      </c>
      <c r="B2336" t="s">
        <v>1449</v>
      </c>
      <c r="C2336" t="s">
        <v>20893</v>
      </c>
      <c r="D2336">
        <v>1</v>
      </c>
      <c r="E2336">
        <v>1</v>
      </c>
      <c r="F2336">
        <v>0</v>
      </c>
      <c r="G2336">
        <v>0</v>
      </c>
      <c r="H2336">
        <v>0</v>
      </c>
      <c r="I2336">
        <v>0</v>
      </c>
      <c r="J2336">
        <v>0</v>
      </c>
      <c r="K2336">
        <v>0</v>
      </c>
      <c r="L2336">
        <v>0</v>
      </c>
      <c r="M2336">
        <v>0</v>
      </c>
      <c r="N2336">
        <v>0</v>
      </c>
      <c r="O2336">
        <v>0</v>
      </c>
      <c r="P2336">
        <v>0</v>
      </c>
      <c r="Q2336">
        <v>0.191</v>
      </c>
      <c r="R2336">
        <v>0.23799999999999999</v>
      </c>
      <c r="S2336">
        <v>0.27200000000000002</v>
      </c>
      <c r="T2336">
        <v>0.51100000000000001</v>
      </c>
      <c r="U2336">
        <v>0.22700000000000001</v>
      </c>
      <c r="V2336">
        <v>40</v>
      </c>
      <c r="W2336">
        <v>0</v>
      </c>
      <c r="X2336">
        <v>0</v>
      </c>
      <c r="Y2336">
        <v>-0.1</v>
      </c>
      <c r="Z2336">
        <v>0</v>
      </c>
      <c r="AA2336">
        <v>0</v>
      </c>
    </row>
    <row r="2337" spans="1:27" x14ac:dyDescent="0.25">
      <c r="A2337" t="s">
        <v>2679</v>
      </c>
      <c r="B2337" t="s">
        <v>2680</v>
      </c>
      <c r="C2337" t="s">
        <v>20891</v>
      </c>
      <c r="D2337">
        <v>1</v>
      </c>
      <c r="E2337">
        <v>1</v>
      </c>
      <c r="F2337">
        <v>0</v>
      </c>
      <c r="G2337">
        <v>0</v>
      </c>
      <c r="H2337">
        <v>0</v>
      </c>
      <c r="I2337">
        <v>0</v>
      </c>
      <c r="J2337">
        <v>0</v>
      </c>
      <c r="K2337">
        <v>0</v>
      </c>
      <c r="L2337">
        <v>0</v>
      </c>
      <c r="M2337">
        <v>0</v>
      </c>
      <c r="N2337">
        <v>0</v>
      </c>
      <c r="O2337">
        <v>0</v>
      </c>
      <c r="P2337">
        <v>0</v>
      </c>
      <c r="Q2337">
        <v>0.2</v>
      </c>
      <c r="R2337">
        <v>0.24299999999999999</v>
      </c>
      <c r="S2337">
        <v>0.26600000000000001</v>
      </c>
      <c r="T2337">
        <v>0.50900000000000001</v>
      </c>
      <c r="U2337">
        <v>0.22700000000000001</v>
      </c>
      <c r="V2337">
        <v>42</v>
      </c>
      <c r="W2337">
        <v>0</v>
      </c>
      <c r="X2337">
        <v>0</v>
      </c>
      <c r="Y2337">
        <v>-0.1</v>
      </c>
      <c r="Z2337">
        <v>0</v>
      </c>
      <c r="AA2337">
        <v>0</v>
      </c>
    </row>
    <row r="2338" spans="1:27" x14ac:dyDescent="0.25">
      <c r="A2338" t="s">
        <v>21313</v>
      </c>
      <c r="B2338" t="s">
        <v>21314</v>
      </c>
      <c r="C2338" t="s">
        <v>20885</v>
      </c>
      <c r="D2338">
        <v>1</v>
      </c>
      <c r="E2338">
        <v>1</v>
      </c>
      <c r="F2338">
        <v>0</v>
      </c>
      <c r="G2338">
        <v>0</v>
      </c>
      <c r="H2338">
        <v>0</v>
      </c>
      <c r="I2338">
        <v>0</v>
      </c>
      <c r="J2338">
        <v>0</v>
      </c>
      <c r="K2338">
        <v>0</v>
      </c>
      <c r="L2338">
        <v>0</v>
      </c>
      <c r="M2338">
        <v>0</v>
      </c>
      <c r="N2338">
        <v>0</v>
      </c>
      <c r="O2338">
        <v>0</v>
      </c>
      <c r="P2338">
        <v>0</v>
      </c>
      <c r="Q2338">
        <v>0.19500000000000001</v>
      </c>
      <c r="R2338">
        <v>0.23599999999999999</v>
      </c>
      <c r="S2338">
        <v>0.27500000000000002</v>
      </c>
      <c r="T2338">
        <v>0.51100000000000001</v>
      </c>
      <c r="U2338">
        <v>0.22700000000000001</v>
      </c>
      <c r="V2338">
        <v>39</v>
      </c>
      <c r="W2338">
        <v>0</v>
      </c>
      <c r="X2338">
        <v>0</v>
      </c>
      <c r="Y2338">
        <v>-0.1</v>
      </c>
      <c r="Z2338">
        <v>0</v>
      </c>
      <c r="AA2338">
        <v>0</v>
      </c>
    </row>
    <row r="2339" spans="1:27" x14ac:dyDescent="0.25">
      <c r="A2339" t="s">
        <v>2479</v>
      </c>
      <c r="B2339" t="s">
        <v>2480</v>
      </c>
      <c r="C2339" t="s">
        <v>20893</v>
      </c>
      <c r="D2339">
        <v>1</v>
      </c>
      <c r="E2339">
        <v>1</v>
      </c>
      <c r="F2339">
        <v>0</v>
      </c>
      <c r="G2339">
        <v>0</v>
      </c>
      <c r="H2339">
        <v>0</v>
      </c>
      <c r="I2339">
        <v>0</v>
      </c>
      <c r="J2339">
        <v>0</v>
      </c>
      <c r="K2339">
        <v>0</v>
      </c>
      <c r="L2339">
        <v>0</v>
      </c>
      <c r="M2339">
        <v>0</v>
      </c>
      <c r="N2339">
        <v>0</v>
      </c>
      <c r="O2339">
        <v>0</v>
      </c>
      <c r="P2339">
        <v>0</v>
      </c>
      <c r="Q2339">
        <v>0.19600000000000001</v>
      </c>
      <c r="R2339">
        <v>0.23200000000000001</v>
      </c>
      <c r="S2339">
        <v>0.28199999999999997</v>
      </c>
      <c r="T2339">
        <v>0.51400000000000001</v>
      </c>
      <c r="U2339">
        <v>0.22700000000000001</v>
      </c>
      <c r="V2339">
        <v>40</v>
      </c>
      <c r="W2339">
        <v>0</v>
      </c>
      <c r="X2339">
        <v>0</v>
      </c>
      <c r="Y2339">
        <v>-0.1</v>
      </c>
      <c r="Z2339">
        <v>0</v>
      </c>
      <c r="AA2339">
        <v>0</v>
      </c>
    </row>
    <row r="2340" spans="1:27" x14ac:dyDescent="0.25">
      <c r="A2340" t="s">
        <v>2501</v>
      </c>
      <c r="B2340" t="s">
        <v>2502</v>
      </c>
      <c r="C2340" t="s">
        <v>20895</v>
      </c>
      <c r="D2340">
        <v>1</v>
      </c>
      <c r="E2340">
        <v>1</v>
      </c>
      <c r="F2340">
        <v>0</v>
      </c>
      <c r="G2340">
        <v>0</v>
      </c>
      <c r="H2340">
        <v>0</v>
      </c>
      <c r="I2340">
        <v>0</v>
      </c>
      <c r="J2340">
        <v>0</v>
      </c>
      <c r="K2340">
        <v>0</v>
      </c>
      <c r="L2340">
        <v>0</v>
      </c>
      <c r="M2340">
        <v>0</v>
      </c>
      <c r="N2340">
        <v>0</v>
      </c>
      <c r="O2340">
        <v>0</v>
      </c>
      <c r="P2340">
        <v>0</v>
      </c>
      <c r="Q2340">
        <v>0.184</v>
      </c>
      <c r="R2340">
        <v>0.23699999999999999</v>
      </c>
      <c r="S2340">
        <v>0.27100000000000002</v>
      </c>
      <c r="T2340">
        <v>0.50900000000000001</v>
      </c>
      <c r="U2340">
        <v>0.22700000000000001</v>
      </c>
      <c r="V2340">
        <v>41</v>
      </c>
      <c r="W2340">
        <v>0</v>
      </c>
      <c r="X2340">
        <v>0</v>
      </c>
      <c r="Y2340">
        <v>-0.1</v>
      </c>
      <c r="Z2340">
        <v>0</v>
      </c>
      <c r="AA2340">
        <v>0</v>
      </c>
    </row>
    <row r="2341" spans="1:27" x14ac:dyDescent="0.25">
      <c r="A2341" t="s">
        <v>21315</v>
      </c>
      <c r="B2341" t="s">
        <v>21316</v>
      </c>
      <c r="C2341" t="s">
        <v>20874</v>
      </c>
      <c r="D2341">
        <v>1</v>
      </c>
      <c r="E2341">
        <v>1</v>
      </c>
      <c r="F2341">
        <v>0</v>
      </c>
      <c r="G2341">
        <v>0</v>
      </c>
      <c r="H2341">
        <v>0</v>
      </c>
      <c r="I2341">
        <v>0</v>
      </c>
      <c r="J2341">
        <v>0</v>
      </c>
      <c r="K2341">
        <v>0</v>
      </c>
      <c r="L2341">
        <v>0</v>
      </c>
      <c r="M2341">
        <v>0</v>
      </c>
      <c r="N2341">
        <v>0</v>
      </c>
      <c r="O2341">
        <v>0</v>
      </c>
      <c r="P2341">
        <v>0</v>
      </c>
      <c r="Q2341">
        <v>0.20100000000000001</v>
      </c>
      <c r="R2341">
        <v>0.245</v>
      </c>
      <c r="S2341">
        <v>0.26200000000000001</v>
      </c>
      <c r="T2341">
        <v>0.50700000000000001</v>
      </c>
      <c r="U2341">
        <v>0.22700000000000001</v>
      </c>
      <c r="V2341">
        <v>39</v>
      </c>
      <c r="W2341">
        <v>0</v>
      </c>
      <c r="X2341">
        <v>0</v>
      </c>
      <c r="Y2341">
        <v>-0.1</v>
      </c>
      <c r="Z2341">
        <v>0</v>
      </c>
      <c r="AA2341">
        <v>0</v>
      </c>
    </row>
    <row r="2342" spans="1:27" x14ac:dyDescent="0.25">
      <c r="A2342" t="s">
        <v>2916</v>
      </c>
      <c r="B2342" t="s">
        <v>2917</v>
      </c>
      <c r="C2342" t="s">
        <v>20882</v>
      </c>
      <c r="D2342">
        <v>1</v>
      </c>
      <c r="E2342">
        <v>1</v>
      </c>
      <c r="F2342">
        <v>0</v>
      </c>
      <c r="G2342">
        <v>0</v>
      </c>
      <c r="H2342">
        <v>0</v>
      </c>
      <c r="I2342">
        <v>0</v>
      </c>
      <c r="J2342">
        <v>0</v>
      </c>
      <c r="K2342">
        <v>0</v>
      </c>
      <c r="L2342">
        <v>0</v>
      </c>
      <c r="M2342">
        <v>0</v>
      </c>
      <c r="N2342">
        <v>0</v>
      </c>
      <c r="O2342">
        <v>0</v>
      </c>
      <c r="P2342">
        <v>0</v>
      </c>
      <c r="Q2342">
        <v>0.19700000000000001</v>
      </c>
      <c r="R2342">
        <v>0.23599999999999999</v>
      </c>
      <c r="S2342">
        <v>0.27600000000000002</v>
      </c>
      <c r="T2342">
        <v>0.51200000000000001</v>
      </c>
      <c r="U2342">
        <v>0.22700000000000001</v>
      </c>
      <c r="V2342">
        <v>35</v>
      </c>
      <c r="W2342">
        <v>0</v>
      </c>
      <c r="X2342">
        <v>0</v>
      </c>
      <c r="Y2342">
        <v>-0.1</v>
      </c>
      <c r="Z2342">
        <v>0</v>
      </c>
      <c r="AA2342">
        <v>0</v>
      </c>
    </row>
    <row r="2343" spans="1:27" x14ac:dyDescent="0.25">
      <c r="A2343" t="s">
        <v>2565</v>
      </c>
      <c r="B2343" t="s">
        <v>2566</v>
      </c>
      <c r="C2343" t="s">
        <v>20895</v>
      </c>
      <c r="D2343">
        <v>1</v>
      </c>
      <c r="E2343">
        <v>1</v>
      </c>
      <c r="F2343">
        <v>0</v>
      </c>
      <c r="G2343">
        <v>0</v>
      </c>
      <c r="H2343">
        <v>0</v>
      </c>
      <c r="I2343">
        <v>0</v>
      </c>
      <c r="J2343">
        <v>0</v>
      </c>
      <c r="K2343">
        <v>0</v>
      </c>
      <c r="L2343">
        <v>0</v>
      </c>
      <c r="M2343">
        <v>0</v>
      </c>
      <c r="N2343">
        <v>0</v>
      </c>
      <c r="O2343">
        <v>0</v>
      </c>
      <c r="P2343">
        <v>0</v>
      </c>
      <c r="Q2343">
        <v>0.19600000000000001</v>
      </c>
      <c r="R2343">
        <v>0.23300000000000001</v>
      </c>
      <c r="S2343">
        <v>0.28100000000000003</v>
      </c>
      <c r="T2343">
        <v>0.51400000000000001</v>
      </c>
      <c r="U2343">
        <v>0.22700000000000001</v>
      </c>
      <c r="V2343">
        <v>41</v>
      </c>
      <c r="W2343">
        <v>0</v>
      </c>
      <c r="X2343">
        <v>0</v>
      </c>
      <c r="Y2343">
        <v>-0.1</v>
      </c>
      <c r="Z2343">
        <v>0</v>
      </c>
      <c r="AA2343">
        <v>0</v>
      </c>
    </row>
    <row r="2344" spans="1:27" x14ac:dyDescent="0.25">
      <c r="A2344" t="s">
        <v>2623</v>
      </c>
      <c r="B2344" t="s">
        <v>2624</v>
      </c>
      <c r="C2344" t="s">
        <v>20869</v>
      </c>
      <c r="D2344">
        <v>1</v>
      </c>
      <c r="E2344">
        <v>1</v>
      </c>
      <c r="F2344">
        <v>0</v>
      </c>
      <c r="G2344">
        <v>0</v>
      </c>
      <c r="H2344">
        <v>0</v>
      </c>
      <c r="I2344">
        <v>0</v>
      </c>
      <c r="J2344">
        <v>0</v>
      </c>
      <c r="K2344">
        <v>0</v>
      </c>
      <c r="L2344">
        <v>0</v>
      </c>
      <c r="M2344">
        <v>0</v>
      </c>
      <c r="N2344">
        <v>0</v>
      </c>
      <c r="O2344">
        <v>0</v>
      </c>
      <c r="P2344">
        <v>0</v>
      </c>
      <c r="Q2344">
        <v>0.191</v>
      </c>
      <c r="R2344">
        <v>0.23400000000000001</v>
      </c>
      <c r="S2344">
        <v>0.27900000000000003</v>
      </c>
      <c r="T2344">
        <v>0.51200000000000001</v>
      </c>
      <c r="U2344">
        <v>0.22700000000000001</v>
      </c>
      <c r="V2344">
        <v>33</v>
      </c>
      <c r="W2344">
        <v>0</v>
      </c>
      <c r="X2344">
        <v>0</v>
      </c>
      <c r="Y2344">
        <v>-0.1</v>
      </c>
      <c r="Z2344">
        <v>0</v>
      </c>
      <c r="AA2344">
        <v>0</v>
      </c>
    </row>
    <row r="2345" spans="1:27" x14ac:dyDescent="0.25">
      <c r="A2345" t="s">
        <v>1681</v>
      </c>
      <c r="B2345" t="s">
        <v>1682</v>
      </c>
      <c r="C2345" t="s">
        <v>20890</v>
      </c>
      <c r="D2345">
        <v>1</v>
      </c>
      <c r="E2345">
        <v>1</v>
      </c>
      <c r="F2345">
        <v>0</v>
      </c>
      <c r="G2345">
        <v>0</v>
      </c>
      <c r="H2345">
        <v>0</v>
      </c>
      <c r="I2345">
        <v>0</v>
      </c>
      <c r="J2345">
        <v>0</v>
      </c>
      <c r="K2345">
        <v>0</v>
      </c>
      <c r="L2345">
        <v>0</v>
      </c>
      <c r="M2345">
        <v>0</v>
      </c>
      <c r="N2345">
        <v>0</v>
      </c>
      <c r="O2345">
        <v>0</v>
      </c>
      <c r="P2345">
        <v>0</v>
      </c>
      <c r="Q2345">
        <v>0.21099999999999999</v>
      </c>
      <c r="R2345">
        <v>0.254</v>
      </c>
      <c r="S2345">
        <v>0.249</v>
      </c>
      <c r="T2345">
        <v>0.503</v>
      </c>
      <c r="U2345">
        <v>0.22700000000000001</v>
      </c>
      <c r="V2345">
        <v>43</v>
      </c>
      <c r="W2345">
        <v>0</v>
      </c>
      <c r="X2345">
        <v>0</v>
      </c>
      <c r="Y2345">
        <v>-0.1</v>
      </c>
      <c r="Z2345">
        <v>0</v>
      </c>
      <c r="AA2345">
        <v>0</v>
      </c>
    </row>
    <row r="2346" spans="1:27" x14ac:dyDescent="0.25">
      <c r="A2346" t="s">
        <v>3324</v>
      </c>
      <c r="B2346" t="s">
        <v>3325</v>
      </c>
      <c r="C2346" t="s">
        <v>20893</v>
      </c>
      <c r="D2346">
        <v>1</v>
      </c>
      <c r="E2346">
        <v>1</v>
      </c>
      <c r="F2346">
        <v>0</v>
      </c>
      <c r="G2346">
        <v>0</v>
      </c>
      <c r="H2346">
        <v>0</v>
      </c>
      <c r="I2346">
        <v>0</v>
      </c>
      <c r="J2346">
        <v>0</v>
      </c>
      <c r="K2346">
        <v>0</v>
      </c>
      <c r="L2346">
        <v>0</v>
      </c>
      <c r="M2346">
        <v>0</v>
      </c>
      <c r="N2346">
        <v>0</v>
      </c>
      <c r="O2346">
        <v>0</v>
      </c>
      <c r="P2346">
        <v>0</v>
      </c>
      <c r="Q2346">
        <v>0.19500000000000001</v>
      </c>
      <c r="R2346">
        <v>0.23899999999999999</v>
      </c>
      <c r="S2346">
        <v>0.27</v>
      </c>
      <c r="T2346">
        <v>0.50900000000000001</v>
      </c>
      <c r="U2346">
        <v>0.22700000000000001</v>
      </c>
      <c r="V2346">
        <v>40</v>
      </c>
      <c r="W2346">
        <v>0</v>
      </c>
      <c r="X2346">
        <v>0</v>
      </c>
      <c r="Y2346">
        <v>-0.1</v>
      </c>
      <c r="Z2346">
        <v>0</v>
      </c>
      <c r="AA2346">
        <v>0</v>
      </c>
    </row>
    <row r="2347" spans="1:27" x14ac:dyDescent="0.25">
      <c r="A2347" t="s">
        <v>2635</v>
      </c>
      <c r="B2347" t="s">
        <v>2636</v>
      </c>
      <c r="C2347" t="s">
        <v>20878</v>
      </c>
      <c r="D2347">
        <v>1</v>
      </c>
      <c r="E2347">
        <v>1</v>
      </c>
      <c r="F2347">
        <v>0</v>
      </c>
      <c r="G2347">
        <v>0</v>
      </c>
      <c r="H2347">
        <v>0</v>
      </c>
      <c r="I2347">
        <v>0</v>
      </c>
      <c r="J2347">
        <v>0</v>
      </c>
      <c r="K2347">
        <v>0</v>
      </c>
      <c r="L2347">
        <v>0</v>
      </c>
      <c r="M2347">
        <v>0</v>
      </c>
      <c r="N2347">
        <v>0</v>
      </c>
      <c r="O2347">
        <v>0</v>
      </c>
      <c r="P2347">
        <v>0</v>
      </c>
      <c r="Q2347">
        <v>0.192</v>
      </c>
      <c r="R2347">
        <v>0.23400000000000001</v>
      </c>
      <c r="S2347">
        <v>0.27700000000000002</v>
      </c>
      <c r="T2347">
        <v>0.51100000000000001</v>
      </c>
      <c r="U2347">
        <v>0.22700000000000001</v>
      </c>
      <c r="V2347">
        <v>36</v>
      </c>
      <c r="W2347">
        <v>0</v>
      </c>
      <c r="X2347">
        <v>0</v>
      </c>
      <c r="Y2347">
        <v>-0.1</v>
      </c>
      <c r="Z2347">
        <v>0</v>
      </c>
      <c r="AA2347">
        <v>0</v>
      </c>
    </row>
    <row r="2348" spans="1:27" x14ac:dyDescent="0.25">
      <c r="A2348" t="s">
        <v>1848</v>
      </c>
      <c r="B2348" t="s">
        <v>1849</v>
      </c>
      <c r="C2348" t="s">
        <v>20865</v>
      </c>
      <c r="D2348">
        <v>1</v>
      </c>
      <c r="E2348">
        <v>1</v>
      </c>
      <c r="F2348">
        <v>0</v>
      </c>
      <c r="G2348">
        <v>0</v>
      </c>
      <c r="H2348">
        <v>0</v>
      </c>
      <c r="I2348">
        <v>0</v>
      </c>
      <c r="J2348">
        <v>0</v>
      </c>
      <c r="K2348">
        <v>0</v>
      </c>
      <c r="L2348">
        <v>0</v>
      </c>
      <c r="M2348">
        <v>0</v>
      </c>
      <c r="N2348">
        <v>0</v>
      </c>
      <c r="O2348">
        <v>0</v>
      </c>
      <c r="P2348">
        <v>0</v>
      </c>
      <c r="Q2348">
        <v>0.20100000000000001</v>
      </c>
      <c r="R2348">
        <v>0.24</v>
      </c>
      <c r="S2348">
        <v>0.27400000000000002</v>
      </c>
      <c r="T2348">
        <v>0.51300000000000001</v>
      </c>
      <c r="U2348">
        <v>0.22700000000000001</v>
      </c>
      <c r="V2348">
        <v>42</v>
      </c>
      <c r="W2348">
        <v>0</v>
      </c>
      <c r="X2348">
        <v>0</v>
      </c>
      <c r="Y2348">
        <v>-0.1</v>
      </c>
      <c r="Z2348">
        <v>0</v>
      </c>
      <c r="AA2348">
        <v>0</v>
      </c>
    </row>
    <row r="2349" spans="1:27" x14ac:dyDescent="0.25">
      <c r="A2349" t="s">
        <v>1962</v>
      </c>
      <c r="B2349" t="s">
        <v>1963</v>
      </c>
      <c r="C2349" t="s">
        <v>20884</v>
      </c>
      <c r="D2349">
        <v>1</v>
      </c>
      <c r="E2349">
        <v>1</v>
      </c>
      <c r="F2349">
        <v>0</v>
      </c>
      <c r="G2349">
        <v>0</v>
      </c>
      <c r="H2349">
        <v>0</v>
      </c>
      <c r="I2349">
        <v>0</v>
      </c>
      <c r="J2349">
        <v>0</v>
      </c>
      <c r="K2349">
        <v>0</v>
      </c>
      <c r="L2349">
        <v>0</v>
      </c>
      <c r="M2349">
        <v>0</v>
      </c>
      <c r="N2349">
        <v>0</v>
      </c>
      <c r="O2349">
        <v>0</v>
      </c>
      <c r="P2349">
        <v>0</v>
      </c>
      <c r="Q2349">
        <v>0.19700000000000001</v>
      </c>
      <c r="R2349">
        <v>0.23799999999999999</v>
      </c>
      <c r="S2349">
        <v>0.27</v>
      </c>
      <c r="T2349">
        <v>0.50800000000000001</v>
      </c>
      <c r="U2349">
        <v>0.22600000000000001</v>
      </c>
      <c r="V2349">
        <v>34</v>
      </c>
      <c r="W2349">
        <v>0</v>
      </c>
      <c r="X2349">
        <v>0</v>
      </c>
      <c r="Y2349">
        <v>-0.1</v>
      </c>
      <c r="Z2349">
        <v>0</v>
      </c>
      <c r="AA2349">
        <v>0</v>
      </c>
    </row>
    <row r="2350" spans="1:27" x14ac:dyDescent="0.25">
      <c r="A2350" t="s">
        <v>2282</v>
      </c>
      <c r="B2350" t="s">
        <v>2283</v>
      </c>
      <c r="C2350" t="s">
        <v>20881</v>
      </c>
      <c r="D2350">
        <v>1</v>
      </c>
      <c r="E2350">
        <v>1</v>
      </c>
      <c r="F2350">
        <v>0</v>
      </c>
      <c r="G2350">
        <v>0</v>
      </c>
      <c r="H2350">
        <v>0</v>
      </c>
      <c r="I2350">
        <v>0</v>
      </c>
      <c r="J2350">
        <v>0</v>
      </c>
      <c r="K2350">
        <v>0</v>
      </c>
      <c r="L2350">
        <v>0</v>
      </c>
      <c r="M2350">
        <v>0</v>
      </c>
      <c r="N2350">
        <v>0</v>
      </c>
      <c r="O2350">
        <v>0</v>
      </c>
      <c r="P2350">
        <v>0</v>
      </c>
      <c r="Q2350">
        <v>0.20100000000000001</v>
      </c>
      <c r="R2350">
        <v>0.24299999999999999</v>
      </c>
      <c r="S2350">
        <v>0.26500000000000001</v>
      </c>
      <c r="T2350">
        <v>0.50800000000000001</v>
      </c>
      <c r="U2350">
        <v>0.22600000000000001</v>
      </c>
      <c r="V2350">
        <v>32</v>
      </c>
      <c r="W2350">
        <v>0</v>
      </c>
      <c r="X2350">
        <v>0</v>
      </c>
      <c r="Y2350">
        <v>-0.1</v>
      </c>
      <c r="Z2350">
        <v>0</v>
      </c>
      <c r="AA2350">
        <v>0</v>
      </c>
    </row>
    <row r="2351" spans="1:27" x14ac:dyDescent="0.25">
      <c r="A2351" t="s">
        <v>1771</v>
      </c>
      <c r="B2351" t="s">
        <v>1772</v>
      </c>
      <c r="C2351" t="s">
        <v>20878</v>
      </c>
      <c r="D2351">
        <v>1</v>
      </c>
      <c r="E2351">
        <v>1</v>
      </c>
      <c r="F2351">
        <v>0</v>
      </c>
      <c r="G2351">
        <v>0</v>
      </c>
      <c r="H2351">
        <v>0</v>
      </c>
      <c r="I2351">
        <v>0</v>
      </c>
      <c r="J2351">
        <v>0</v>
      </c>
      <c r="K2351">
        <v>0</v>
      </c>
      <c r="L2351">
        <v>0</v>
      </c>
      <c r="M2351">
        <v>0</v>
      </c>
      <c r="N2351">
        <v>0</v>
      </c>
      <c r="O2351">
        <v>0</v>
      </c>
      <c r="P2351">
        <v>0</v>
      </c>
      <c r="Q2351">
        <v>0.21099999999999999</v>
      </c>
      <c r="R2351">
        <v>0.247</v>
      </c>
      <c r="S2351">
        <v>0.26100000000000001</v>
      </c>
      <c r="T2351">
        <v>0.50800000000000001</v>
      </c>
      <c r="U2351">
        <v>0.22600000000000001</v>
      </c>
      <c r="V2351">
        <v>36</v>
      </c>
      <c r="W2351">
        <v>0</v>
      </c>
      <c r="X2351">
        <v>0</v>
      </c>
      <c r="Y2351">
        <v>-0.1</v>
      </c>
      <c r="Z2351">
        <v>0</v>
      </c>
      <c r="AA2351">
        <v>0</v>
      </c>
    </row>
    <row r="2352" spans="1:27" x14ac:dyDescent="0.25">
      <c r="A2352" t="s">
        <v>713</v>
      </c>
      <c r="B2352" t="s">
        <v>714</v>
      </c>
      <c r="C2352" t="s">
        <v>20893</v>
      </c>
      <c r="D2352">
        <v>1</v>
      </c>
      <c r="E2352">
        <v>1</v>
      </c>
      <c r="F2352">
        <v>0</v>
      </c>
      <c r="G2352">
        <v>0</v>
      </c>
      <c r="H2352">
        <v>0</v>
      </c>
      <c r="I2352">
        <v>0</v>
      </c>
      <c r="J2352">
        <v>0</v>
      </c>
      <c r="K2352">
        <v>0</v>
      </c>
      <c r="L2352">
        <v>0</v>
      </c>
      <c r="M2352">
        <v>0</v>
      </c>
      <c r="N2352">
        <v>0</v>
      </c>
      <c r="O2352">
        <v>0</v>
      </c>
      <c r="P2352">
        <v>0</v>
      </c>
      <c r="Q2352">
        <v>0.191</v>
      </c>
      <c r="R2352">
        <v>0.24399999999999999</v>
      </c>
      <c r="S2352">
        <v>0.26</v>
      </c>
      <c r="T2352">
        <v>0.504</v>
      </c>
      <c r="U2352">
        <v>0.22600000000000001</v>
      </c>
      <c r="V2352">
        <v>40</v>
      </c>
      <c r="W2352">
        <v>0</v>
      </c>
      <c r="X2352">
        <v>0</v>
      </c>
      <c r="Y2352">
        <v>-0.1</v>
      </c>
      <c r="Z2352">
        <v>0</v>
      </c>
      <c r="AA2352">
        <v>0</v>
      </c>
    </row>
    <row r="2353" spans="1:27" x14ac:dyDescent="0.25">
      <c r="A2353" t="s">
        <v>21317</v>
      </c>
      <c r="B2353" t="s">
        <v>21318</v>
      </c>
      <c r="C2353" t="s">
        <v>1</v>
      </c>
      <c r="D2353">
        <v>1</v>
      </c>
      <c r="E2353">
        <v>1</v>
      </c>
      <c r="F2353">
        <v>0</v>
      </c>
      <c r="G2353">
        <v>0</v>
      </c>
      <c r="H2353">
        <v>0</v>
      </c>
      <c r="I2353">
        <v>0</v>
      </c>
      <c r="J2353">
        <v>0</v>
      </c>
      <c r="K2353">
        <v>0</v>
      </c>
      <c r="L2353">
        <v>0</v>
      </c>
      <c r="M2353">
        <v>0</v>
      </c>
      <c r="N2353">
        <v>0</v>
      </c>
      <c r="O2353">
        <v>0</v>
      </c>
      <c r="P2353">
        <v>0</v>
      </c>
      <c r="Q2353">
        <v>0.184</v>
      </c>
      <c r="R2353">
        <v>0.23599999999999999</v>
      </c>
      <c r="S2353">
        <v>0.27200000000000002</v>
      </c>
      <c r="T2353">
        <v>0.50800000000000001</v>
      </c>
      <c r="U2353">
        <v>0.22600000000000001</v>
      </c>
      <c r="V2353">
        <v>37</v>
      </c>
      <c r="W2353">
        <v>0</v>
      </c>
      <c r="X2353">
        <v>0</v>
      </c>
      <c r="Y2353">
        <v>-0.1</v>
      </c>
      <c r="Z2353">
        <v>0</v>
      </c>
      <c r="AA2353">
        <v>0</v>
      </c>
    </row>
    <row r="2354" spans="1:27" x14ac:dyDescent="0.25">
      <c r="A2354" t="s">
        <v>2139</v>
      </c>
      <c r="B2354" t="s">
        <v>2140</v>
      </c>
      <c r="C2354" t="s">
        <v>20884</v>
      </c>
      <c r="D2354">
        <v>1</v>
      </c>
      <c r="E2354">
        <v>1</v>
      </c>
      <c r="F2354">
        <v>0</v>
      </c>
      <c r="G2354">
        <v>0</v>
      </c>
      <c r="H2354">
        <v>0</v>
      </c>
      <c r="I2354">
        <v>0</v>
      </c>
      <c r="J2354">
        <v>0</v>
      </c>
      <c r="K2354">
        <v>0</v>
      </c>
      <c r="L2354">
        <v>0</v>
      </c>
      <c r="M2354">
        <v>0</v>
      </c>
      <c r="N2354">
        <v>0</v>
      </c>
      <c r="O2354">
        <v>0</v>
      </c>
      <c r="P2354">
        <v>0</v>
      </c>
      <c r="Q2354">
        <v>0.19400000000000001</v>
      </c>
      <c r="R2354">
        <v>0.22500000000000001</v>
      </c>
      <c r="S2354">
        <v>0.28999999999999998</v>
      </c>
      <c r="T2354">
        <v>0.51600000000000001</v>
      </c>
      <c r="U2354">
        <v>0.22600000000000001</v>
      </c>
      <c r="V2354">
        <v>34</v>
      </c>
      <c r="W2354">
        <v>0</v>
      </c>
      <c r="X2354">
        <v>0</v>
      </c>
      <c r="Y2354">
        <v>-0.1</v>
      </c>
      <c r="Z2354">
        <v>0</v>
      </c>
      <c r="AA2354">
        <v>0</v>
      </c>
    </row>
    <row r="2355" spans="1:27" x14ac:dyDescent="0.25">
      <c r="A2355" t="s">
        <v>2186</v>
      </c>
      <c r="B2355" t="s">
        <v>2187</v>
      </c>
      <c r="C2355" t="s">
        <v>1</v>
      </c>
      <c r="D2355">
        <v>1</v>
      </c>
      <c r="E2355">
        <v>1</v>
      </c>
      <c r="F2355">
        <v>0</v>
      </c>
      <c r="G2355">
        <v>0</v>
      </c>
      <c r="H2355">
        <v>0</v>
      </c>
      <c r="I2355">
        <v>0</v>
      </c>
      <c r="J2355">
        <v>0</v>
      </c>
      <c r="K2355">
        <v>0</v>
      </c>
      <c r="L2355">
        <v>0</v>
      </c>
      <c r="M2355">
        <v>0</v>
      </c>
      <c r="N2355">
        <v>0</v>
      </c>
      <c r="O2355">
        <v>0</v>
      </c>
      <c r="P2355">
        <v>0</v>
      </c>
      <c r="Q2355">
        <v>0.19900000000000001</v>
      </c>
      <c r="R2355">
        <v>0.249</v>
      </c>
      <c r="S2355">
        <v>0.25600000000000001</v>
      </c>
      <c r="T2355">
        <v>0.505</v>
      </c>
      <c r="U2355">
        <v>0.22600000000000001</v>
      </c>
      <c r="V2355">
        <v>37</v>
      </c>
      <c r="W2355">
        <v>0</v>
      </c>
      <c r="X2355">
        <v>0</v>
      </c>
      <c r="Y2355">
        <v>-0.1</v>
      </c>
      <c r="Z2355">
        <v>0</v>
      </c>
      <c r="AA2355">
        <v>0</v>
      </c>
    </row>
    <row r="2356" spans="1:27" x14ac:dyDescent="0.25">
      <c r="A2356" t="s">
        <v>2174</v>
      </c>
      <c r="B2356" t="s">
        <v>2175</v>
      </c>
      <c r="C2356" t="s">
        <v>20877</v>
      </c>
      <c r="D2356">
        <v>1</v>
      </c>
      <c r="E2356">
        <v>1</v>
      </c>
      <c r="F2356">
        <v>0</v>
      </c>
      <c r="G2356">
        <v>0</v>
      </c>
      <c r="H2356">
        <v>0</v>
      </c>
      <c r="I2356">
        <v>0</v>
      </c>
      <c r="J2356">
        <v>0</v>
      </c>
      <c r="K2356">
        <v>0</v>
      </c>
      <c r="L2356">
        <v>0</v>
      </c>
      <c r="M2356">
        <v>0</v>
      </c>
      <c r="N2356">
        <v>0</v>
      </c>
      <c r="O2356">
        <v>0</v>
      </c>
      <c r="P2356">
        <v>0</v>
      </c>
      <c r="Q2356">
        <v>0.20300000000000001</v>
      </c>
      <c r="R2356">
        <v>0.23599999999999999</v>
      </c>
      <c r="S2356">
        <v>0.27600000000000002</v>
      </c>
      <c r="T2356">
        <v>0.51100000000000001</v>
      </c>
      <c r="U2356">
        <v>0.22600000000000001</v>
      </c>
      <c r="V2356">
        <v>44</v>
      </c>
      <c r="W2356">
        <v>0</v>
      </c>
      <c r="X2356">
        <v>0</v>
      </c>
      <c r="Y2356">
        <v>-0.1</v>
      </c>
      <c r="Z2356">
        <v>0</v>
      </c>
      <c r="AA2356">
        <v>0</v>
      </c>
    </row>
    <row r="2357" spans="1:27" x14ac:dyDescent="0.25">
      <c r="A2357" t="s">
        <v>21319</v>
      </c>
      <c r="B2357" t="s">
        <v>21320</v>
      </c>
      <c r="C2357" t="s">
        <v>20875</v>
      </c>
      <c r="D2357">
        <v>1</v>
      </c>
      <c r="E2357">
        <v>1</v>
      </c>
      <c r="F2357">
        <v>0</v>
      </c>
      <c r="G2357">
        <v>0</v>
      </c>
      <c r="H2357">
        <v>0</v>
      </c>
      <c r="I2357">
        <v>0</v>
      </c>
      <c r="J2357">
        <v>0</v>
      </c>
      <c r="K2357">
        <v>0</v>
      </c>
      <c r="L2357">
        <v>0</v>
      </c>
      <c r="M2357">
        <v>0</v>
      </c>
      <c r="N2357">
        <v>0</v>
      </c>
      <c r="O2357">
        <v>0</v>
      </c>
      <c r="P2357">
        <v>0</v>
      </c>
      <c r="Q2357">
        <v>0.17799999999999999</v>
      </c>
      <c r="R2357">
        <v>0.245</v>
      </c>
      <c r="S2357">
        <v>0.253</v>
      </c>
      <c r="T2357">
        <v>0.498</v>
      </c>
      <c r="U2357">
        <v>0.22600000000000001</v>
      </c>
      <c r="V2357">
        <v>35</v>
      </c>
      <c r="W2357">
        <v>0</v>
      </c>
      <c r="X2357">
        <v>0</v>
      </c>
      <c r="Y2357">
        <v>-0.1</v>
      </c>
      <c r="Z2357">
        <v>0</v>
      </c>
      <c r="AA2357">
        <v>0</v>
      </c>
    </row>
    <row r="2358" spans="1:27" x14ac:dyDescent="0.25">
      <c r="A2358" t="s">
        <v>21321</v>
      </c>
      <c r="B2358" t="s">
        <v>21322</v>
      </c>
      <c r="C2358" t="s">
        <v>20870</v>
      </c>
      <c r="D2358">
        <v>1</v>
      </c>
      <c r="E2358">
        <v>1</v>
      </c>
      <c r="F2358">
        <v>0</v>
      </c>
      <c r="G2358">
        <v>0</v>
      </c>
      <c r="H2358">
        <v>0</v>
      </c>
      <c r="I2358">
        <v>0</v>
      </c>
      <c r="J2358">
        <v>0</v>
      </c>
      <c r="K2358">
        <v>0</v>
      </c>
      <c r="L2358">
        <v>0</v>
      </c>
      <c r="M2358">
        <v>0</v>
      </c>
      <c r="N2358">
        <v>0</v>
      </c>
      <c r="O2358">
        <v>0</v>
      </c>
      <c r="P2358">
        <v>0</v>
      </c>
      <c r="Q2358">
        <v>0.20599999999999999</v>
      </c>
      <c r="R2358">
        <v>0.24</v>
      </c>
      <c r="S2358">
        <v>0.26900000000000002</v>
      </c>
      <c r="T2358">
        <v>0.50900000000000001</v>
      </c>
      <c r="U2358">
        <v>0.22600000000000001</v>
      </c>
      <c r="V2358">
        <v>35</v>
      </c>
      <c r="W2358">
        <v>0</v>
      </c>
      <c r="X2358">
        <v>0</v>
      </c>
      <c r="Y2358">
        <v>-0.1</v>
      </c>
      <c r="Z2358">
        <v>0</v>
      </c>
      <c r="AA2358">
        <v>0</v>
      </c>
    </row>
    <row r="2359" spans="1:27" x14ac:dyDescent="0.25">
      <c r="A2359" t="s">
        <v>1182</v>
      </c>
      <c r="B2359" t="s">
        <v>1183</v>
      </c>
      <c r="C2359" t="s">
        <v>20892</v>
      </c>
      <c r="D2359">
        <v>1</v>
      </c>
      <c r="E2359">
        <v>1</v>
      </c>
      <c r="F2359">
        <v>0</v>
      </c>
      <c r="G2359">
        <v>0</v>
      </c>
      <c r="H2359">
        <v>0</v>
      </c>
      <c r="I2359">
        <v>0</v>
      </c>
      <c r="J2359">
        <v>0</v>
      </c>
      <c r="K2359">
        <v>0</v>
      </c>
      <c r="L2359">
        <v>0</v>
      </c>
      <c r="M2359">
        <v>0</v>
      </c>
      <c r="N2359">
        <v>0</v>
      </c>
      <c r="O2359">
        <v>0</v>
      </c>
      <c r="P2359">
        <v>0</v>
      </c>
      <c r="Q2359">
        <v>0.20399999999999999</v>
      </c>
      <c r="R2359">
        <v>0.23599999999999999</v>
      </c>
      <c r="S2359">
        <v>0.27600000000000002</v>
      </c>
      <c r="T2359">
        <v>0.51300000000000001</v>
      </c>
      <c r="U2359">
        <v>0.22600000000000001</v>
      </c>
      <c r="V2359">
        <v>36</v>
      </c>
      <c r="W2359">
        <v>0</v>
      </c>
      <c r="X2359">
        <v>0</v>
      </c>
      <c r="Y2359">
        <v>-0.1</v>
      </c>
      <c r="Z2359">
        <v>0</v>
      </c>
      <c r="AA2359">
        <v>0</v>
      </c>
    </row>
    <row r="2360" spans="1:27" x14ac:dyDescent="0.25">
      <c r="A2360" t="s">
        <v>21323</v>
      </c>
      <c r="B2360" t="s">
        <v>21324</v>
      </c>
      <c r="C2360" t="s">
        <v>20878</v>
      </c>
      <c r="D2360">
        <v>1</v>
      </c>
      <c r="E2360">
        <v>1</v>
      </c>
      <c r="F2360">
        <v>0</v>
      </c>
      <c r="G2360">
        <v>0</v>
      </c>
      <c r="H2360">
        <v>0</v>
      </c>
      <c r="I2360">
        <v>0</v>
      </c>
      <c r="J2360">
        <v>0</v>
      </c>
      <c r="K2360">
        <v>0</v>
      </c>
      <c r="L2360">
        <v>0</v>
      </c>
      <c r="M2360">
        <v>0</v>
      </c>
      <c r="N2360">
        <v>0</v>
      </c>
      <c r="O2360">
        <v>0</v>
      </c>
      <c r="P2360">
        <v>0</v>
      </c>
      <c r="Q2360">
        <v>0.20100000000000001</v>
      </c>
      <c r="R2360">
        <v>0.23899999999999999</v>
      </c>
      <c r="S2360">
        <v>0.26900000000000002</v>
      </c>
      <c r="T2360">
        <v>0.50800000000000001</v>
      </c>
      <c r="U2360">
        <v>0.22600000000000001</v>
      </c>
      <c r="V2360">
        <v>36</v>
      </c>
      <c r="W2360">
        <v>0</v>
      </c>
      <c r="X2360">
        <v>0</v>
      </c>
      <c r="Y2360">
        <v>-0.1</v>
      </c>
      <c r="Z2360">
        <v>0</v>
      </c>
      <c r="AA2360">
        <v>0</v>
      </c>
    </row>
    <row r="2361" spans="1:27" x14ac:dyDescent="0.25">
      <c r="A2361" t="s">
        <v>2117</v>
      </c>
      <c r="B2361" t="s">
        <v>2118</v>
      </c>
      <c r="C2361" t="s">
        <v>20873</v>
      </c>
      <c r="D2361">
        <v>1</v>
      </c>
      <c r="E2361">
        <v>1</v>
      </c>
      <c r="F2361">
        <v>0</v>
      </c>
      <c r="G2361">
        <v>0</v>
      </c>
      <c r="H2361">
        <v>0</v>
      </c>
      <c r="I2361">
        <v>0</v>
      </c>
      <c r="J2361">
        <v>0</v>
      </c>
      <c r="K2361">
        <v>0</v>
      </c>
      <c r="L2361">
        <v>0</v>
      </c>
      <c r="M2361">
        <v>0</v>
      </c>
      <c r="N2361">
        <v>0</v>
      </c>
      <c r="O2361">
        <v>0</v>
      </c>
      <c r="P2361">
        <v>0</v>
      </c>
      <c r="Q2361">
        <v>0.21199999999999999</v>
      </c>
      <c r="R2361">
        <v>0.23499999999999999</v>
      </c>
      <c r="S2361">
        <v>0.27900000000000003</v>
      </c>
      <c r="T2361">
        <v>0.51400000000000001</v>
      </c>
      <c r="U2361">
        <v>0.22600000000000001</v>
      </c>
      <c r="V2361">
        <v>35</v>
      </c>
      <c r="W2361">
        <v>0</v>
      </c>
      <c r="X2361">
        <v>0</v>
      </c>
      <c r="Y2361">
        <v>-0.1</v>
      </c>
      <c r="Z2361">
        <v>0</v>
      </c>
      <c r="AA2361">
        <v>0</v>
      </c>
    </row>
    <row r="2362" spans="1:27" x14ac:dyDescent="0.25">
      <c r="A2362" t="s">
        <v>21325</v>
      </c>
      <c r="B2362" t="s">
        <v>21326</v>
      </c>
      <c r="C2362" t="s">
        <v>20888</v>
      </c>
      <c r="D2362">
        <v>1</v>
      </c>
      <c r="E2362">
        <v>1</v>
      </c>
      <c r="F2362">
        <v>0</v>
      </c>
      <c r="G2362">
        <v>0</v>
      </c>
      <c r="H2362">
        <v>0</v>
      </c>
      <c r="I2362">
        <v>0</v>
      </c>
      <c r="J2362">
        <v>0</v>
      </c>
      <c r="K2362">
        <v>0</v>
      </c>
      <c r="L2362">
        <v>0</v>
      </c>
      <c r="M2362">
        <v>0</v>
      </c>
      <c r="N2362">
        <v>0</v>
      </c>
      <c r="O2362">
        <v>0</v>
      </c>
      <c r="P2362">
        <v>0</v>
      </c>
      <c r="Q2362">
        <v>0.2</v>
      </c>
      <c r="R2362">
        <v>0.23499999999999999</v>
      </c>
      <c r="S2362">
        <v>0.27500000000000002</v>
      </c>
      <c r="T2362">
        <v>0.51</v>
      </c>
      <c r="U2362">
        <v>0.22600000000000001</v>
      </c>
      <c r="V2362">
        <v>36</v>
      </c>
      <c r="W2362">
        <v>0</v>
      </c>
      <c r="X2362">
        <v>0</v>
      </c>
      <c r="Y2362">
        <v>-0.1</v>
      </c>
      <c r="Z2362">
        <v>0</v>
      </c>
      <c r="AA2362">
        <v>0</v>
      </c>
    </row>
    <row r="2363" spans="1:27" x14ac:dyDescent="0.25">
      <c r="A2363" t="s">
        <v>1856</v>
      </c>
      <c r="B2363" t="s">
        <v>1857</v>
      </c>
      <c r="C2363" t="s">
        <v>20881</v>
      </c>
      <c r="D2363">
        <v>1</v>
      </c>
      <c r="E2363">
        <v>1</v>
      </c>
      <c r="F2363">
        <v>0</v>
      </c>
      <c r="G2363">
        <v>0</v>
      </c>
      <c r="H2363">
        <v>0</v>
      </c>
      <c r="I2363">
        <v>0</v>
      </c>
      <c r="J2363">
        <v>0</v>
      </c>
      <c r="K2363">
        <v>0</v>
      </c>
      <c r="L2363">
        <v>0</v>
      </c>
      <c r="M2363">
        <v>0</v>
      </c>
      <c r="N2363">
        <v>0</v>
      </c>
      <c r="O2363">
        <v>0</v>
      </c>
      <c r="P2363">
        <v>0</v>
      </c>
      <c r="Q2363">
        <v>0.189</v>
      </c>
      <c r="R2363">
        <v>0.23300000000000001</v>
      </c>
      <c r="S2363">
        <v>0.27600000000000002</v>
      </c>
      <c r="T2363">
        <v>0.50800000000000001</v>
      </c>
      <c r="U2363">
        <v>0.22600000000000001</v>
      </c>
      <c r="V2363">
        <v>32</v>
      </c>
      <c r="W2363">
        <v>0</v>
      </c>
      <c r="X2363">
        <v>0</v>
      </c>
      <c r="Y2363">
        <v>-0.1</v>
      </c>
      <c r="Z2363">
        <v>0</v>
      </c>
      <c r="AA2363">
        <v>0</v>
      </c>
    </row>
    <row r="2364" spans="1:27" x14ac:dyDescent="0.25">
      <c r="A2364" t="s">
        <v>2601</v>
      </c>
      <c r="B2364" t="s">
        <v>2602</v>
      </c>
      <c r="C2364" t="s">
        <v>20884</v>
      </c>
      <c r="D2364">
        <v>1</v>
      </c>
      <c r="E2364">
        <v>1</v>
      </c>
      <c r="F2364">
        <v>0</v>
      </c>
      <c r="G2364">
        <v>0</v>
      </c>
      <c r="H2364">
        <v>0</v>
      </c>
      <c r="I2364">
        <v>0</v>
      </c>
      <c r="J2364">
        <v>0</v>
      </c>
      <c r="K2364">
        <v>0</v>
      </c>
      <c r="L2364">
        <v>0</v>
      </c>
      <c r="M2364">
        <v>0</v>
      </c>
      <c r="N2364">
        <v>0</v>
      </c>
      <c r="O2364">
        <v>0</v>
      </c>
      <c r="P2364">
        <v>0</v>
      </c>
      <c r="Q2364">
        <v>0.184</v>
      </c>
      <c r="R2364">
        <v>0.23499999999999999</v>
      </c>
      <c r="S2364">
        <v>0.27</v>
      </c>
      <c r="T2364">
        <v>0.505</v>
      </c>
      <c r="U2364">
        <v>0.22600000000000001</v>
      </c>
      <c r="V2364">
        <v>33</v>
      </c>
      <c r="W2364">
        <v>0</v>
      </c>
      <c r="X2364">
        <v>0</v>
      </c>
      <c r="Y2364">
        <v>-0.1</v>
      </c>
      <c r="Z2364">
        <v>0</v>
      </c>
      <c r="AA2364">
        <v>0</v>
      </c>
    </row>
    <row r="2365" spans="1:27" x14ac:dyDescent="0.25">
      <c r="A2365" t="s">
        <v>2087</v>
      </c>
      <c r="B2365" t="s">
        <v>2088</v>
      </c>
      <c r="C2365" t="s">
        <v>20882</v>
      </c>
      <c r="D2365">
        <v>1</v>
      </c>
      <c r="E2365">
        <v>1</v>
      </c>
      <c r="F2365">
        <v>0</v>
      </c>
      <c r="G2365">
        <v>0</v>
      </c>
      <c r="H2365">
        <v>0</v>
      </c>
      <c r="I2365">
        <v>0</v>
      </c>
      <c r="J2365">
        <v>0</v>
      </c>
      <c r="K2365">
        <v>0</v>
      </c>
      <c r="L2365">
        <v>0</v>
      </c>
      <c r="M2365">
        <v>0</v>
      </c>
      <c r="N2365">
        <v>0</v>
      </c>
      <c r="O2365">
        <v>0</v>
      </c>
      <c r="P2365">
        <v>0</v>
      </c>
      <c r="Q2365">
        <v>0.21199999999999999</v>
      </c>
      <c r="R2365">
        <v>0.24</v>
      </c>
      <c r="S2365">
        <v>0.27</v>
      </c>
      <c r="T2365">
        <v>0.51100000000000001</v>
      </c>
      <c r="U2365">
        <v>0.22600000000000001</v>
      </c>
      <c r="V2365">
        <v>34</v>
      </c>
      <c r="W2365">
        <v>0</v>
      </c>
      <c r="X2365">
        <v>0</v>
      </c>
      <c r="Y2365">
        <v>-0.1</v>
      </c>
      <c r="Z2365">
        <v>0</v>
      </c>
      <c r="AA2365">
        <v>0</v>
      </c>
    </row>
    <row r="2366" spans="1:27" x14ac:dyDescent="0.25">
      <c r="A2366" t="s">
        <v>2557</v>
      </c>
      <c r="B2366" t="s">
        <v>2558</v>
      </c>
      <c r="C2366" t="s">
        <v>20877</v>
      </c>
      <c r="D2366">
        <v>1</v>
      </c>
      <c r="E2366">
        <v>1</v>
      </c>
      <c r="F2366">
        <v>0</v>
      </c>
      <c r="G2366">
        <v>0</v>
      </c>
      <c r="H2366">
        <v>0</v>
      </c>
      <c r="I2366">
        <v>0</v>
      </c>
      <c r="J2366">
        <v>0</v>
      </c>
      <c r="K2366">
        <v>0</v>
      </c>
      <c r="L2366">
        <v>0</v>
      </c>
      <c r="M2366">
        <v>0</v>
      </c>
      <c r="N2366">
        <v>0</v>
      </c>
      <c r="O2366">
        <v>0</v>
      </c>
      <c r="P2366">
        <v>0</v>
      </c>
      <c r="Q2366">
        <v>0.21</v>
      </c>
      <c r="R2366">
        <v>0.24199999999999999</v>
      </c>
      <c r="S2366">
        <v>0.26700000000000002</v>
      </c>
      <c r="T2366">
        <v>0.50900000000000001</v>
      </c>
      <c r="U2366">
        <v>0.22600000000000001</v>
      </c>
      <c r="V2366">
        <v>44</v>
      </c>
      <c r="W2366">
        <v>0</v>
      </c>
      <c r="X2366">
        <v>0</v>
      </c>
      <c r="Y2366">
        <v>-0.1</v>
      </c>
      <c r="Z2366">
        <v>0</v>
      </c>
      <c r="AA2366">
        <v>0</v>
      </c>
    </row>
    <row r="2367" spans="1:27" x14ac:dyDescent="0.25">
      <c r="A2367" t="s">
        <v>2449</v>
      </c>
      <c r="B2367" t="s">
        <v>2450</v>
      </c>
      <c r="C2367" t="s">
        <v>20891</v>
      </c>
      <c r="D2367">
        <v>1</v>
      </c>
      <c r="E2367">
        <v>1</v>
      </c>
      <c r="F2367">
        <v>0</v>
      </c>
      <c r="G2367">
        <v>0</v>
      </c>
      <c r="H2367">
        <v>0</v>
      </c>
      <c r="I2367">
        <v>0</v>
      </c>
      <c r="J2367">
        <v>0</v>
      </c>
      <c r="K2367">
        <v>0</v>
      </c>
      <c r="L2367">
        <v>0</v>
      </c>
      <c r="M2367">
        <v>0</v>
      </c>
      <c r="N2367">
        <v>0</v>
      </c>
      <c r="O2367">
        <v>0</v>
      </c>
      <c r="P2367">
        <v>0</v>
      </c>
      <c r="Q2367">
        <v>0.21099999999999999</v>
      </c>
      <c r="R2367">
        <v>0.24399999999999999</v>
      </c>
      <c r="S2367">
        <v>0.26300000000000001</v>
      </c>
      <c r="T2367">
        <v>0.50700000000000001</v>
      </c>
      <c r="U2367">
        <v>0.22600000000000001</v>
      </c>
      <c r="V2367">
        <v>41</v>
      </c>
      <c r="W2367">
        <v>0</v>
      </c>
      <c r="X2367">
        <v>0</v>
      </c>
      <c r="Y2367">
        <v>-0.1</v>
      </c>
      <c r="Z2367">
        <v>0</v>
      </c>
      <c r="AA2367">
        <v>0</v>
      </c>
    </row>
    <row r="2368" spans="1:27" x14ac:dyDescent="0.25">
      <c r="A2368" t="s">
        <v>21327</v>
      </c>
      <c r="B2368" t="s">
        <v>21328</v>
      </c>
      <c r="C2368" t="s">
        <v>20885</v>
      </c>
      <c r="D2368">
        <v>1</v>
      </c>
      <c r="E2368">
        <v>1</v>
      </c>
      <c r="F2368">
        <v>0</v>
      </c>
      <c r="G2368">
        <v>0</v>
      </c>
      <c r="H2368">
        <v>0</v>
      </c>
      <c r="I2368">
        <v>0</v>
      </c>
      <c r="J2368">
        <v>0</v>
      </c>
      <c r="K2368">
        <v>0</v>
      </c>
      <c r="L2368">
        <v>0</v>
      </c>
      <c r="M2368">
        <v>0</v>
      </c>
      <c r="N2368">
        <v>0</v>
      </c>
      <c r="O2368">
        <v>0</v>
      </c>
      <c r="P2368">
        <v>0</v>
      </c>
      <c r="Q2368">
        <v>0.193</v>
      </c>
      <c r="R2368">
        <v>0.23200000000000001</v>
      </c>
      <c r="S2368">
        <v>0.27800000000000002</v>
      </c>
      <c r="T2368">
        <v>0.51</v>
      </c>
      <c r="U2368">
        <v>0.22600000000000001</v>
      </c>
      <c r="V2368">
        <v>38</v>
      </c>
      <c r="W2368">
        <v>0</v>
      </c>
      <c r="X2368">
        <v>0</v>
      </c>
      <c r="Y2368">
        <v>-0.1</v>
      </c>
      <c r="Z2368">
        <v>0</v>
      </c>
      <c r="AA2368">
        <v>0</v>
      </c>
    </row>
    <row r="2369" spans="1:27" x14ac:dyDescent="0.25">
      <c r="A2369" t="s">
        <v>2553</v>
      </c>
      <c r="B2369" t="s">
        <v>2554</v>
      </c>
      <c r="C2369" t="s">
        <v>20866</v>
      </c>
      <c r="D2369">
        <v>1</v>
      </c>
      <c r="E2369">
        <v>1</v>
      </c>
      <c r="F2369">
        <v>0</v>
      </c>
      <c r="G2369">
        <v>0</v>
      </c>
      <c r="H2369">
        <v>0</v>
      </c>
      <c r="I2369">
        <v>0</v>
      </c>
      <c r="J2369">
        <v>0</v>
      </c>
      <c r="K2369">
        <v>0</v>
      </c>
      <c r="L2369">
        <v>0</v>
      </c>
      <c r="M2369">
        <v>0</v>
      </c>
      <c r="N2369">
        <v>0</v>
      </c>
      <c r="O2369">
        <v>0</v>
      </c>
      <c r="P2369">
        <v>0</v>
      </c>
      <c r="Q2369">
        <v>0.191</v>
      </c>
      <c r="R2369">
        <v>0.23599999999999999</v>
      </c>
      <c r="S2369">
        <v>0.27200000000000002</v>
      </c>
      <c r="T2369">
        <v>0.50800000000000001</v>
      </c>
      <c r="U2369">
        <v>0.22600000000000001</v>
      </c>
      <c r="V2369">
        <v>36</v>
      </c>
      <c r="W2369">
        <v>0</v>
      </c>
      <c r="X2369">
        <v>0</v>
      </c>
      <c r="Y2369">
        <v>-0.1</v>
      </c>
      <c r="Z2369">
        <v>0</v>
      </c>
      <c r="AA2369">
        <v>0</v>
      </c>
    </row>
    <row r="2370" spans="1:27" x14ac:dyDescent="0.25">
      <c r="A2370" t="s">
        <v>2523</v>
      </c>
      <c r="B2370" t="s">
        <v>2524</v>
      </c>
      <c r="C2370" t="s">
        <v>20881</v>
      </c>
      <c r="D2370">
        <v>1</v>
      </c>
      <c r="E2370">
        <v>1</v>
      </c>
      <c r="F2370">
        <v>0</v>
      </c>
      <c r="G2370">
        <v>0</v>
      </c>
      <c r="H2370">
        <v>0</v>
      </c>
      <c r="I2370">
        <v>0</v>
      </c>
      <c r="J2370">
        <v>0</v>
      </c>
      <c r="K2370">
        <v>0</v>
      </c>
      <c r="L2370">
        <v>0</v>
      </c>
      <c r="M2370">
        <v>0</v>
      </c>
      <c r="N2370">
        <v>0</v>
      </c>
      <c r="O2370">
        <v>0</v>
      </c>
      <c r="P2370">
        <v>0</v>
      </c>
      <c r="Q2370">
        <v>0.19600000000000001</v>
      </c>
      <c r="R2370">
        <v>0.247</v>
      </c>
      <c r="S2370">
        <v>0.255</v>
      </c>
      <c r="T2370">
        <v>0.502</v>
      </c>
      <c r="U2370">
        <v>0.22600000000000001</v>
      </c>
      <c r="V2370">
        <v>32</v>
      </c>
      <c r="W2370">
        <v>0</v>
      </c>
      <c r="X2370">
        <v>0</v>
      </c>
      <c r="Y2370">
        <v>-0.1</v>
      </c>
      <c r="Z2370">
        <v>0</v>
      </c>
      <c r="AA2370">
        <v>0</v>
      </c>
    </row>
    <row r="2371" spans="1:27" x14ac:dyDescent="0.25">
      <c r="A2371" t="s">
        <v>2720</v>
      </c>
      <c r="B2371" t="s">
        <v>2721</v>
      </c>
      <c r="C2371" t="s">
        <v>20883</v>
      </c>
      <c r="D2371">
        <v>1</v>
      </c>
      <c r="E2371">
        <v>1</v>
      </c>
      <c r="F2371">
        <v>0</v>
      </c>
      <c r="G2371">
        <v>0</v>
      </c>
      <c r="H2371">
        <v>0</v>
      </c>
      <c r="I2371">
        <v>0</v>
      </c>
      <c r="J2371">
        <v>0</v>
      </c>
      <c r="K2371">
        <v>0</v>
      </c>
      <c r="L2371">
        <v>0</v>
      </c>
      <c r="M2371">
        <v>0</v>
      </c>
      <c r="N2371">
        <v>0</v>
      </c>
      <c r="O2371">
        <v>0</v>
      </c>
      <c r="P2371">
        <v>0</v>
      </c>
      <c r="Q2371">
        <v>0.19900000000000001</v>
      </c>
      <c r="R2371">
        <v>0.23899999999999999</v>
      </c>
      <c r="S2371">
        <v>0.27200000000000002</v>
      </c>
      <c r="T2371">
        <v>0.51100000000000001</v>
      </c>
      <c r="U2371">
        <v>0.22600000000000001</v>
      </c>
      <c r="V2371">
        <v>35</v>
      </c>
      <c r="W2371">
        <v>0</v>
      </c>
      <c r="X2371">
        <v>0</v>
      </c>
      <c r="Y2371">
        <v>-0.1</v>
      </c>
      <c r="Z2371">
        <v>0</v>
      </c>
      <c r="AA2371">
        <v>0</v>
      </c>
    </row>
    <row r="2372" spans="1:27" x14ac:dyDescent="0.25">
      <c r="A2372" t="s">
        <v>2722</v>
      </c>
      <c r="B2372" t="s">
        <v>2723</v>
      </c>
      <c r="C2372" t="s">
        <v>20874</v>
      </c>
      <c r="D2372">
        <v>1</v>
      </c>
      <c r="E2372">
        <v>1</v>
      </c>
      <c r="F2372">
        <v>0</v>
      </c>
      <c r="G2372">
        <v>0</v>
      </c>
      <c r="H2372">
        <v>0</v>
      </c>
      <c r="I2372">
        <v>0</v>
      </c>
      <c r="J2372">
        <v>0</v>
      </c>
      <c r="K2372">
        <v>0</v>
      </c>
      <c r="L2372">
        <v>0</v>
      </c>
      <c r="M2372">
        <v>0</v>
      </c>
      <c r="N2372">
        <v>0</v>
      </c>
      <c r="O2372">
        <v>0</v>
      </c>
      <c r="P2372">
        <v>0</v>
      </c>
      <c r="Q2372">
        <v>0.18</v>
      </c>
      <c r="R2372">
        <v>0.23</v>
      </c>
      <c r="S2372">
        <v>0.27600000000000002</v>
      </c>
      <c r="T2372">
        <v>0.50600000000000001</v>
      </c>
      <c r="U2372">
        <v>0.22600000000000001</v>
      </c>
      <c r="V2372">
        <v>38</v>
      </c>
      <c r="W2372">
        <v>0</v>
      </c>
      <c r="X2372">
        <v>0</v>
      </c>
      <c r="Y2372">
        <v>-0.1</v>
      </c>
      <c r="Z2372">
        <v>0</v>
      </c>
      <c r="AA2372">
        <v>0</v>
      </c>
    </row>
    <row r="2373" spans="1:27" x14ac:dyDescent="0.25">
      <c r="A2373" t="s">
        <v>21329</v>
      </c>
      <c r="B2373" t="s">
        <v>21330</v>
      </c>
      <c r="C2373" t="s">
        <v>1</v>
      </c>
      <c r="D2373">
        <v>1</v>
      </c>
      <c r="E2373">
        <v>1</v>
      </c>
      <c r="F2373">
        <v>0</v>
      </c>
      <c r="G2373">
        <v>0</v>
      </c>
      <c r="H2373">
        <v>0</v>
      </c>
      <c r="I2373">
        <v>0</v>
      </c>
      <c r="J2373">
        <v>0</v>
      </c>
      <c r="K2373">
        <v>0</v>
      </c>
      <c r="L2373">
        <v>0</v>
      </c>
      <c r="M2373">
        <v>0</v>
      </c>
      <c r="N2373">
        <v>0</v>
      </c>
      <c r="O2373">
        <v>0</v>
      </c>
      <c r="P2373">
        <v>0</v>
      </c>
      <c r="Q2373">
        <v>0.189</v>
      </c>
      <c r="R2373">
        <v>0.23</v>
      </c>
      <c r="S2373">
        <v>0.28000000000000003</v>
      </c>
      <c r="T2373">
        <v>0.50900000000000001</v>
      </c>
      <c r="U2373">
        <v>0.22500000000000001</v>
      </c>
      <c r="V2373">
        <v>36</v>
      </c>
      <c r="W2373">
        <v>0</v>
      </c>
      <c r="X2373">
        <v>0</v>
      </c>
      <c r="Y2373">
        <v>-0.1</v>
      </c>
      <c r="Z2373">
        <v>0</v>
      </c>
      <c r="AA2373">
        <v>0</v>
      </c>
    </row>
    <row r="2374" spans="1:27" x14ac:dyDescent="0.25">
      <c r="A2374" t="s">
        <v>1588</v>
      </c>
      <c r="B2374" t="s">
        <v>1589</v>
      </c>
      <c r="C2374" t="s">
        <v>20887</v>
      </c>
      <c r="D2374">
        <v>1</v>
      </c>
      <c r="E2374">
        <v>1</v>
      </c>
      <c r="F2374">
        <v>0</v>
      </c>
      <c r="G2374">
        <v>0</v>
      </c>
      <c r="H2374">
        <v>0</v>
      </c>
      <c r="I2374">
        <v>0</v>
      </c>
      <c r="J2374">
        <v>0</v>
      </c>
      <c r="K2374">
        <v>0</v>
      </c>
      <c r="L2374">
        <v>0</v>
      </c>
      <c r="M2374">
        <v>0</v>
      </c>
      <c r="N2374">
        <v>0</v>
      </c>
      <c r="O2374">
        <v>0</v>
      </c>
      <c r="P2374">
        <v>0</v>
      </c>
      <c r="Q2374">
        <v>0.19900000000000001</v>
      </c>
      <c r="R2374">
        <v>0.23200000000000001</v>
      </c>
      <c r="S2374">
        <v>0.28100000000000003</v>
      </c>
      <c r="T2374">
        <v>0.51300000000000001</v>
      </c>
      <c r="U2374">
        <v>0.22500000000000001</v>
      </c>
      <c r="V2374">
        <v>37</v>
      </c>
      <c r="W2374">
        <v>0</v>
      </c>
      <c r="X2374">
        <v>0</v>
      </c>
      <c r="Y2374">
        <v>-0.1</v>
      </c>
      <c r="Z2374">
        <v>0</v>
      </c>
      <c r="AA2374">
        <v>0</v>
      </c>
    </row>
    <row r="2375" spans="1:27" x14ac:dyDescent="0.25">
      <c r="A2375" t="s">
        <v>2576</v>
      </c>
      <c r="B2375" t="s">
        <v>2577</v>
      </c>
      <c r="C2375" t="s">
        <v>20889</v>
      </c>
      <c r="D2375">
        <v>1</v>
      </c>
      <c r="E2375">
        <v>1</v>
      </c>
      <c r="F2375">
        <v>0</v>
      </c>
      <c r="G2375">
        <v>0</v>
      </c>
      <c r="H2375">
        <v>0</v>
      </c>
      <c r="I2375">
        <v>0</v>
      </c>
      <c r="J2375">
        <v>0</v>
      </c>
      <c r="K2375">
        <v>0</v>
      </c>
      <c r="L2375">
        <v>0</v>
      </c>
      <c r="M2375">
        <v>0</v>
      </c>
      <c r="N2375">
        <v>0</v>
      </c>
      <c r="O2375">
        <v>0</v>
      </c>
      <c r="P2375">
        <v>0</v>
      </c>
      <c r="Q2375">
        <v>0.20899999999999999</v>
      </c>
      <c r="R2375">
        <v>0.24299999999999999</v>
      </c>
      <c r="S2375">
        <v>0.26400000000000001</v>
      </c>
      <c r="T2375">
        <v>0.50700000000000001</v>
      </c>
      <c r="U2375">
        <v>0.22500000000000001</v>
      </c>
      <c r="V2375">
        <v>40</v>
      </c>
      <c r="W2375">
        <v>0</v>
      </c>
      <c r="X2375">
        <v>0</v>
      </c>
      <c r="Y2375">
        <v>-0.1</v>
      </c>
      <c r="Z2375">
        <v>0</v>
      </c>
      <c r="AA2375">
        <v>0</v>
      </c>
    </row>
    <row r="2376" spans="1:27" x14ac:dyDescent="0.25">
      <c r="A2376" t="s">
        <v>2752</v>
      </c>
      <c r="B2376" t="s">
        <v>2753</v>
      </c>
      <c r="C2376" t="s">
        <v>20886</v>
      </c>
      <c r="D2376">
        <v>1</v>
      </c>
      <c r="E2376">
        <v>1</v>
      </c>
      <c r="F2376">
        <v>0</v>
      </c>
      <c r="G2376">
        <v>0</v>
      </c>
      <c r="H2376">
        <v>0</v>
      </c>
      <c r="I2376">
        <v>0</v>
      </c>
      <c r="J2376">
        <v>0</v>
      </c>
      <c r="K2376">
        <v>0</v>
      </c>
      <c r="L2376">
        <v>0</v>
      </c>
      <c r="M2376">
        <v>0</v>
      </c>
      <c r="N2376">
        <v>0</v>
      </c>
      <c r="O2376">
        <v>0</v>
      </c>
      <c r="P2376">
        <v>0</v>
      </c>
      <c r="Q2376">
        <v>0.20399999999999999</v>
      </c>
      <c r="R2376">
        <v>0.24399999999999999</v>
      </c>
      <c r="S2376">
        <v>0.26</v>
      </c>
      <c r="T2376">
        <v>0.505</v>
      </c>
      <c r="U2376">
        <v>0.22500000000000001</v>
      </c>
      <c r="V2376">
        <v>36</v>
      </c>
      <c r="W2376">
        <v>0</v>
      </c>
      <c r="X2376">
        <v>0</v>
      </c>
      <c r="Y2376">
        <v>-0.1</v>
      </c>
      <c r="Z2376">
        <v>0</v>
      </c>
      <c r="AA2376">
        <v>0</v>
      </c>
    </row>
    <row r="2377" spans="1:27" x14ac:dyDescent="0.25">
      <c r="A2377" t="s">
        <v>21331</v>
      </c>
      <c r="B2377" t="s">
        <v>21332</v>
      </c>
      <c r="C2377" t="s">
        <v>20879</v>
      </c>
      <c r="D2377">
        <v>1</v>
      </c>
      <c r="E2377">
        <v>1</v>
      </c>
      <c r="F2377">
        <v>0</v>
      </c>
      <c r="G2377">
        <v>0</v>
      </c>
      <c r="H2377">
        <v>0</v>
      </c>
      <c r="I2377">
        <v>0</v>
      </c>
      <c r="J2377">
        <v>0</v>
      </c>
      <c r="K2377">
        <v>0</v>
      </c>
      <c r="L2377">
        <v>0</v>
      </c>
      <c r="M2377">
        <v>0</v>
      </c>
      <c r="N2377">
        <v>0</v>
      </c>
      <c r="O2377">
        <v>0</v>
      </c>
      <c r="P2377">
        <v>0</v>
      </c>
      <c r="Q2377">
        <v>0.182</v>
      </c>
      <c r="R2377">
        <v>0.23100000000000001</v>
      </c>
      <c r="S2377">
        <v>0.27500000000000002</v>
      </c>
      <c r="T2377">
        <v>0.50600000000000001</v>
      </c>
      <c r="U2377">
        <v>0.22500000000000001</v>
      </c>
      <c r="V2377">
        <v>20</v>
      </c>
      <c r="W2377">
        <v>0</v>
      </c>
      <c r="X2377">
        <v>0</v>
      </c>
      <c r="Y2377">
        <v>-0.1</v>
      </c>
      <c r="Z2377">
        <v>0</v>
      </c>
      <c r="AA2377">
        <v>0</v>
      </c>
    </row>
    <row r="2378" spans="1:27" x14ac:dyDescent="0.25">
      <c r="A2378" t="s">
        <v>21333</v>
      </c>
      <c r="B2378" t="s">
        <v>21334</v>
      </c>
      <c r="C2378" t="s">
        <v>20868</v>
      </c>
      <c r="D2378">
        <v>1</v>
      </c>
      <c r="E2378">
        <v>1</v>
      </c>
      <c r="F2378">
        <v>0</v>
      </c>
      <c r="G2378">
        <v>0</v>
      </c>
      <c r="H2378">
        <v>0</v>
      </c>
      <c r="I2378">
        <v>0</v>
      </c>
      <c r="J2378">
        <v>0</v>
      </c>
      <c r="K2378">
        <v>0</v>
      </c>
      <c r="L2378">
        <v>0</v>
      </c>
      <c r="M2378">
        <v>0</v>
      </c>
      <c r="N2378">
        <v>0</v>
      </c>
      <c r="O2378">
        <v>0</v>
      </c>
      <c r="P2378">
        <v>0</v>
      </c>
      <c r="Q2378">
        <v>0.214</v>
      </c>
      <c r="R2378">
        <v>0.24</v>
      </c>
      <c r="S2378">
        <v>0.27100000000000002</v>
      </c>
      <c r="T2378">
        <v>0.51100000000000001</v>
      </c>
      <c r="U2378">
        <v>0.22500000000000001</v>
      </c>
      <c r="V2378">
        <v>35</v>
      </c>
      <c r="W2378">
        <v>0</v>
      </c>
      <c r="X2378">
        <v>0</v>
      </c>
      <c r="Y2378">
        <v>-0.1</v>
      </c>
      <c r="Z2378">
        <v>0</v>
      </c>
      <c r="AA2378">
        <v>0</v>
      </c>
    </row>
    <row r="2379" spans="1:27" x14ac:dyDescent="0.25">
      <c r="A2379" t="s">
        <v>1123</v>
      </c>
      <c r="B2379" t="s">
        <v>1124</v>
      </c>
      <c r="C2379" t="s">
        <v>20878</v>
      </c>
      <c r="D2379">
        <v>1</v>
      </c>
      <c r="E2379">
        <v>1</v>
      </c>
      <c r="F2379">
        <v>0</v>
      </c>
      <c r="G2379">
        <v>0</v>
      </c>
      <c r="H2379">
        <v>0</v>
      </c>
      <c r="I2379">
        <v>0</v>
      </c>
      <c r="J2379">
        <v>0</v>
      </c>
      <c r="K2379">
        <v>0</v>
      </c>
      <c r="L2379">
        <v>0</v>
      </c>
      <c r="M2379">
        <v>0</v>
      </c>
      <c r="N2379">
        <v>0</v>
      </c>
      <c r="O2379">
        <v>0</v>
      </c>
      <c r="P2379">
        <v>0</v>
      </c>
      <c r="Q2379">
        <v>0.21199999999999999</v>
      </c>
      <c r="R2379">
        <v>0.245</v>
      </c>
      <c r="S2379">
        <v>0.26200000000000001</v>
      </c>
      <c r="T2379">
        <v>0.50700000000000001</v>
      </c>
      <c r="U2379">
        <v>0.22500000000000001</v>
      </c>
      <c r="V2379">
        <v>36</v>
      </c>
      <c r="W2379">
        <v>0</v>
      </c>
      <c r="X2379">
        <v>0</v>
      </c>
      <c r="Y2379">
        <v>-0.1</v>
      </c>
      <c r="Z2379">
        <v>0</v>
      </c>
      <c r="AA2379">
        <v>0</v>
      </c>
    </row>
    <row r="2380" spans="1:27" x14ac:dyDescent="0.25">
      <c r="A2380" t="s">
        <v>2489</v>
      </c>
      <c r="B2380" t="s">
        <v>2490</v>
      </c>
      <c r="C2380" t="s">
        <v>20885</v>
      </c>
      <c r="D2380">
        <v>1</v>
      </c>
      <c r="E2380">
        <v>1</v>
      </c>
      <c r="F2380">
        <v>0</v>
      </c>
      <c r="G2380">
        <v>0</v>
      </c>
      <c r="H2380">
        <v>0</v>
      </c>
      <c r="I2380">
        <v>0</v>
      </c>
      <c r="J2380">
        <v>0</v>
      </c>
      <c r="K2380">
        <v>0</v>
      </c>
      <c r="L2380">
        <v>0</v>
      </c>
      <c r="M2380">
        <v>0</v>
      </c>
      <c r="N2380">
        <v>0</v>
      </c>
      <c r="O2380">
        <v>0</v>
      </c>
      <c r="P2380">
        <v>0</v>
      </c>
      <c r="Q2380">
        <v>0.19500000000000001</v>
      </c>
      <c r="R2380">
        <v>0.23</v>
      </c>
      <c r="S2380">
        <v>0.28100000000000003</v>
      </c>
      <c r="T2380">
        <v>0.51</v>
      </c>
      <c r="U2380">
        <v>0.22500000000000001</v>
      </c>
      <c r="V2380">
        <v>38</v>
      </c>
      <c r="W2380">
        <v>0</v>
      </c>
      <c r="X2380">
        <v>0</v>
      </c>
      <c r="Y2380">
        <v>-0.1</v>
      </c>
      <c r="Z2380">
        <v>0</v>
      </c>
      <c r="AA2380">
        <v>0</v>
      </c>
    </row>
    <row r="2381" spans="1:27" x14ac:dyDescent="0.25">
      <c r="A2381" t="s">
        <v>1332</v>
      </c>
      <c r="B2381" t="s">
        <v>1333</v>
      </c>
      <c r="C2381" t="s">
        <v>20869</v>
      </c>
      <c r="D2381">
        <v>1</v>
      </c>
      <c r="E2381">
        <v>1</v>
      </c>
      <c r="F2381">
        <v>0</v>
      </c>
      <c r="G2381">
        <v>0</v>
      </c>
      <c r="H2381">
        <v>0</v>
      </c>
      <c r="I2381">
        <v>0</v>
      </c>
      <c r="J2381">
        <v>0</v>
      </c>
      <c r="K2381">
        <v>0</v>
      </c>
      <c r="L2381">
        <v>0</v>
      </c>
      <c r="M2381">
        <v>0</v>
      </c>
      <c r="N2381">
        <v>0</v>
      </c>
      <c r="O2381">
        <v>0</v>
      </c>
      <c r="P2381">
        <v>0</v>
      </c>
      <c r="Q2381">
        <v>0.214</v>
      </c>
      <c r="R2381">
        <v>0.23400000000000001</v>
      </c>
      <c r="S2381">
        <v>0.28000000000000003</v>
      </c>
      <c r="T2381">
        <v>0.51400000000000001</v>
      </c>
      <c r="U2381">
        <v>0.22500000000000001</v>
      </c>
      <c r="V2381">
        <v>32</v>
      </c>
      <c r="W2381">
        <v>0</v>
      </c>
      <c r="X2381">
        <v>0</v>
      </c>
      <c r="Y2381">
        <v>-0.1</v>
      </c>
      <c r="Z2381">
        <v>0</v>
      </c>
      <c r="AA2381">
        <v>0</v>
      </c>
    </row>
    <row r="2382" spans="1:27" x14ac:dyDescent="0.25">
      <c r="A2382" t="s">
        <v>2639</v>
      </c>
      <c r="B2382" t="s">
        <v>2640</v>
      </c>
      <c r="C2382" t="s">
        <v>20871</v>
      </c>
      <c r="D2382">
        <v>1</v>
      </c>
      <c r="E2382">
        <v>1</v>
      </c>
      <c r="F2382">
        <v>0</v>
      </c>
      <c r="G2382">
        <v>0</v>
      </c>
      <c r="H2382">
        <v>0</v>
      </c>
      <c r="I2382">
        <v>0</v>
      </c>
      <c r="J2382">
        <v>0</v>
      </c>
      <c r="K2382">
        <v>0</v>
      </c>
      <c r="L2382">
        <v>0</v>
      </c>
      <c r="M2382">
        <v>0</v>
      </c>
      <c r="N2382">
        <v>0</v>
      </c>
      <c r="O2382">
        <v>0</v>
      </c>
      <c r="P2382">
        <v>0</v>
      </c>
      <c r="Q2382">
        <v>0.19500000000000001</v>
      </c>
      <c r="R2382">
        <v>0.24399999999999999</v>
      </c>
      <c r="S2382">
        <v>0.25700000000000001</v>
      </c>
      <c r="T2382">
        <v>0.501</v>
      </c>
      <c r="U2382">
        <v>0.22500000000000001</v>
      </c>
      <c r="V2382">
        <v>40</v>
      </c>
      <c r="W2382">
        <v>0</v>
      </c>
      <c r="X2382">
        <v>0</v>
      </c>
      <c r="Y2382">
        <v>-0.1</v>
      </c>
      <c r="Z2382">
        <v>0</v>
      </c>
      <c r="AA2382">
        <v>0</v>
      </c>
    </row>
    <row r="2383" spans="1:27" x14ac:dyDescent="0.25">
      <c r="A2383" t="s">
        <v>1127</v>
      </c>
      <c r="B2383" t="s">
        <v>1128</v>
      </c>
      <c r="C2383" t="s">
        <v>20888</v>
      </c>
      <c r="D2383">
        <v>1</v>
      </c>
      <c r="E2383">
        <v>1</v>
      </c>
      <c r="F2383">
        <v>0</v>
      </c>
      <c r="G2383">
        <v>0</v>
      </c>
      <c r="H2383">
        <v>0</v>
      </c>
      <c r="I2383">
        <v>0</v>
      </c>
      <c r="J2383">
        <v>0</v>
      </c>
      <c r="K2383">
        <v>0</v>
      </c>
      <c r="L2383">
        <v>0</v>
      </c>
      <c r="M2383">
        <v>0</v>
      </c>
      <c r="N2383">
        <v>0</v>
      </c>
      <c r="O2383">
        <v>0</v>
      </c>
      <c r="P2383">
        <v>0</v>
      </c>
      <c r="Q2383">
        <v>0.19700000000000001</v>
      </c>
      <c r="R2383">
        <v>0.23300000000000001</v>
      </c>
      <c r="S2383">
        <v>0.27700000000000002</v>
      </c>
      <c r="T2383">
        <v>0.51</v>
      </c>
      <c r="U2383">
        <v>0.22500000000000001</v>
      </c>
      <c r="V2383">
        <v>35</v>
      </c>
      <c r="W2383">
        <v>0</v>
      </c>
      <c r="X2383">
        <v>0</v>
      </c>
      <c r="Y2383">
        <v>-0.1</v>
      </c>
      <c r="Z2383">
        <v>0</v>
      </c>
      <c r="AA2383">
        <v>0</v>
      </c>
    </row>
    <row r="2384" spans="1:27" x14ac:dyDescent="0.25">
      <c r="A2384" t="s">
        <v>1757</v>
      </c>
      <c r="B2384" t="s">
        <v>1758</v>
      </c>
      <c r="C2384" t="s">
        <v>20893</v>
      </c>
      <c r="D2384">
        <v>1</v>
      </c>
      <c r="E2384">
        <v>1</v>
      </c>
      <c r="F2384">
        <v>0</v>
      </c>
      <c r="G2384">
        <v>0</v>
      </c>
      <c r="H2384">
        <v>0</v>
      </c>
      <c r="I2384">
        <v>0</v>
      </c>
      <c r="J2384">
        <v>0</v>
      </c>
      <c r="K2384">
        <v>0</v>
      </c>
      <c r="L2384">
        <v>0</v>
      </c>
      <c r="M2384">
        <v>0</v>
      </c>
      <c r="N2384">
        <v>0</v>
      </c>
      <c r="O2384">
        <v>0</v>
      </c>
      <c r="P2384">
        <v>0</v>
      </c>
      <c r="Q2384">
        <v>0.19400000000000001</v>
      </c>
      <c r="R2384">
        <v>0.252</v>
      </c>
      <c r="S2384">
        <v>0.245</v>
      </c>
      <c r="T2384">
        <v>0.497</v>
      </c>
      <c r="U2384">
        <v>0.22500000000000001</v>
      </c>
      <c r="V2384">
        <v>39</v>
      </c>
      <c r="W2384">
        <v>0</v>
      </c>
      <c r="X2384">
        <v>0</v>
      </c>
      <c r="Y2384">
        <v>-0.1</v>
      </c>
      <c r="Z2384">
        <v>0</v>
      </c>
      <c r="AA2384">
        <v>0</v>
      </c>
    </row>
    <row r="2385" spans="1:27" x14ac:dyDescent="0.25">
      <c r="A2385" t="s">
        <v>21335</v>
      </c>
      <c r="B2385" t="s">
        <v>21336</v>
      </c>
      <c r="C2385" t="s">
        <v>1</v>
      </c>
      <c r="D2385">
        <v>1</v>
      </c>
      <c r="E2385">
        <v>1</v>
      </c>
      <c r="F2385">
        <v>0</v>
      </c>
      <c r="G2385">
        <v>0</v>
      </c>
      <c r="H2385">
        <v>0</v>
      </c>
      <c r="I2385">
        <v>0</v>
      </c>
      <c r="J2385">
        <v>0</v>
      </c>
      <c r="K2385">
        <v>0</v>
      </c>
      <c r="L2385">
        <v>0</v>
      </c>
      <c r="M2385">
        <v>0</v>
      </c>
      <c r="N2385">
        <v>0</v>
      </c>
      <c r="O2385">
        <v>0</v>
      </c>
      <c r="P2385">
        <v>0</v>
      </c>
      <c r="Q2385">
        <v>0.19600000000000001</v>
      </c>
      <c r="R2385">
        <v>0.24299999999999999</v>
      </c>
      <c r="S2385">
        <v>0.25800000000000001</v>
      </c>
      <c r="T2385">
        <v>0.502</v>
      </c>
      <c r="U2385">
        <v>0.22500000000000001</v>
      </c>
      <c r="V2385">
        <v>36</v>
      </c>
      <c r="W2385">
        <v>0</v>
      </c>
      <c r="X2385">
        <v>0</v>
      </c>
      <c r="Y2385">
        <v>-0.1</v>
      </c>
      <c r="Z2385">
        <v>0</v>
      </c>
      <c r="AA2385">
        <v>0</v>
      </c>
    </row>
    <row r="2386" spans="1:27" x14ac:dyDescent="0.25">
      <c r="A2386" t="s">
        <v>21337</v>
      </c>
      <c r="B2386" t="s">
        <v>21338</v>
      </c>
      <c r="C2386" t="s">
        <v>20879</v>
      </c>
      <c r="D2386">
        <v>1</v>
      </c>
      <c r="E2386">
        <v>1</v>
      </c>
      <c r="F2386">
        <v>0</v>
      </c>
      <c r="G2386">
        <v>0</v>
      </c>
      <c r="H2386">
        <v>0</v>
      </c>
      <c r="I2386">
        <v>0</v>
      </c>
      <c r="J2386">
        <v>0</v>
      </c>
      <c r="K2386">
        <v>0</v>
      </c>
      <c r="L2386">
        <v>0</v>
      </c>
      <c r="M2386">
        <v>0</v>
      </c>
      <c r="N2386">
        <v>0</v>
      </c>
      <c r="O2386">
        <v>0</v>
      </c>
      <c r="P2386">
        <v>0</v>
      </c>
      <c r="Q2386">
        <v>0.19700000000000001</v>
      </c>
      <c r="R2386">
        <v>0.23300000000000001</v>
      </c>
      <c r="S2386">
        <v>0.27500000000000002</v>
      </c>
      <c r="T2386">
        <v>0.50800000000000001</v>
      </c>
      <c r="U2386">
        <v>0.22500000000000001</v>
      </c>
      <c r="V2386">
        <v>19</v>
      </c>
      <c r="W2386">
        <v>0</v>
      </c>
      <c r="X2386">
        <v>0</v>
      </c>
      <c r="Y2386">
        <v>-0.1</v>
      </c>
      <c r="Z2386">
        <v>0</v>
      </c>
      <c r="AA2386">
        <v>0</v>
      </c>
    </row>
    <row r="2387" spans="1:27" x14ac:dyDescent="0.25">
      <c r="A2387" t="s">
        <v>2021</v>
      </c>
      <c r="B2387" t="s">
        <v>2022</v>
      </c>
      <c r="C2387" t="s">
        <v>20875</v>
      </c>
      <c r="D2387">
        <v>1</v>
      </c>
      <c r="E2387">
        <v>1</v>
      </c>
      <c r="F2387">
        <v>0</v>
      </c>
      <c r="G2387">
        <v>0</v>
      </c>
      <c r="H2387">
        <v>0</v>
      </c>
      <c r="I2387">
        <v>0</v>
      </c>
      <c r="J2387">
        <v>0</v>
      </c>
      <c r="K2387">
        <v>0</v>
      </c>
      <c r="L2387">
        <v>0</v>
      </c>
      <c r="M2387">
        <v>0</v>
      </c>
      <c r="N2387">
        <v>0</v>
      </c>
      <c r="O2387">
        <v>0</v>
      </c>
      <c r="P2387">
        <v>0</v>
      </c>
      <c r="Q2387">
        <v>0.19500000000000001</v>
      </c>
      <c r="R2387">
        <v>0.24199999999999999</v>
      </c>
      <c r="S2387">
        <v>0.26</v>
      </c>
      <c r="T2387">
        <v>0.502</v>
      </c>
      <c r="U2387">
        <v>0.22500000000000001</v>
      </c>
      <c r="V2387">
        <v>35</v>
      </c>
      <c r="W2387">
        <v>0</v>
      </c>
      <c r="X2387">
        <v>0</v>
      </c>
      <c r="Y2387">
        <v>-0.1</v>
      </c>
      <c r="Z2387">
        <v>0</v>
      </c>
      <c r="AA2387">
        <v>0</v>
      </c>
    </row>
    <row r="2388" spans="1:27" x14ac:dyDescent="0.25">
      <c r="A2388" t="s">
        <v>2958</v>
      </c>
      <c r="B2388" t="s">
        <v>2959</v>
      </c>
      <c r="C2388" t="s">
        <v>20869</v>
      </c>
      <c r="D2388">
        <v>1</v>
      </c>
      <c r="E2388">
        <v>1</v>
      </c>
      <c r="F2388">
        <v>0</v>
      </c>
      <c r="G2388">
        <v>0</v>
      </c>
      <c r="H2388">
        <v>0</v>
      </c>
      <c r="I2388">
        <v>0</v>
      </c>
      <c r="J2388">
        <v>0</v>
      </c>
      <c r="K2388">
        <v>0</v>
      </c>
      <c r="L2388">
        <v>0</v>
      </c>
      <c r="M2388">
        <v>0</v>
      </c>
      <c r="N2388">
        <v>0</v>
      </c>
      <c r="O2388">
        <v>0</v>
      </c>
      <c r="P2388">
        <v>0</v>
      </c>
      <c r="Q2388">
        <v>0.19400000000000001</v>
      </c>
      <c r="R2388">
        <v>0.23300000000000001</v>
      </c>
      <c r="S2388">
        <v>0.27600000000000002</v>
      </c>
      <c r="T2388">
        <v>0.50800000000000001</v>
      </c>
      <c r="U2388">
        <v>0.22500000000000001</v>
      </c>
      <c r="V2388">
        <v>32</v>
      </c>
      <c r="W2388">
        <v>0</v>
      </c>
      <c r="X2388">
        <v>0</v>
      </c>
      <c r="Y2388">
        <v>-0.1</v>
      </c>
      <c r="Z2388">
        <v>0</v>
      </c>
      <c r="AA2388">
        <v>0</v>
      </c>
    </row>
    <row r="2389" spans="1:27" x14ac:dyDescent="0.25">
      <c r="A2389" t="s">
        <v>1002</v>
      </c>
      <c r="B2389" t="s">
        <v>1003</v>
      </c>
      <c r="C2389" t="s">
        <v>20891</v>
      </c>
      <c r="D2389">
        <v>1</v>
      </c>
      <c r="E2389">
        <v>1</v>
      </c>
      <c r="F2389">
        <v>0</v>
      </c>
      <c r="G2389">
        <v>0</v>
      </c>
      <c r="H2389">
        <v>0</v>
      </c>
      <c r="I2389">
        <v>0</v>
      </c>
      <c r="J2389">
        <v>0</v>
      </c>
      <c r="K2389">
        <v>0</v>
      </c>
      <c r="L2389">
        <v>0</v>
      </c>
      <c r="M2389">
        <v>0</v>
      </c>
      <c r="N2389">
        <v>0</v>
      </c>
      <c r="O2389">
        <v>0</v>
      </c>
      <c r="P2389">
        <v>0</v>
      </c>
      <c r="Q2389">
        <v>0.18</v>
      </c>
      <c r="R2389">
        <v>0.22500000000000001</v>
      </c>
      <c r="S2389">
        <v>0.28399999999999997</v>
      </c>
      <c r="T2389">
        <v>0.51</v>
      </c>
      <c r="U2389">
        <v>0.22500000000000001</v>
      </c>
      <c r="V2389">
        <v>41</v>
      </c>
      <c r="W2389">
        <v>0</v>
      </c>
      <c r="X2389">
        <v>0</v>
      </c>
      <c r="Y2389">
        <v>-0.1</v>
      </c>
      <c r="Z2389">
        <v>0</v>
      </c>
      <c r="AA2389">
        <v>0</v>
      </c>
    </row>
    <row r="2390" spans="1:27" x14ac:dyDescent="0.25">
      <c r="A2390" t="s">
        <v>2266</v>
      </c>
      <c r="B2390" t="s">
        <v>2267</v>
      </c>
      <c r="C2390" t="s">
        <v>20879</v>
      </c>
      <c r="D2390">
        <v>1</v>
      </c>
      <c r="E2390">
        <v>1</v>
      </c>
      <c r="F2390">
        <v>0</v>
      </c>
      <c r="G2390">
        <v>0</v>
      </c>
      <c r="H2390">
        <v>0</v>
      </c>
      <c r="I2390">
        <v>0</v>
      </c>
      <c r="J2390">
        <v>0</v>
      </c>
      <c r="K2390">
        <v>0</v>
      </c>
      <c r="L2390">
        <v>0</v>
      </c>
      <c r="M2390">
        <v>0</v>
      </c>
      <c r="N2390">
        <v>0</v>
      </c>
      <c r="O2390">
        <v>0</v>
      </c>
      <c r="P2390">
        <v>0</v>
      </c>
      <c r="Q2390">
        <v>0.192</v>
      </c>
      <c r="R2390">
        <v>0.24199999999999999</v>
      </c>
      <c r="S2390">
        <v>0.25900000000000001</v>
      </c>
      <c r="T2390">
        <v>0.501</v>
      </c>
      <c r="U2390">
        <v>0.22500000000000001</v>
      </c>
      <c r="V2390">
        <v>19</v>
      </c>
      <c r="W2390">
        <v>0</v>
      </c>
      <c r="X2390">
        <v>0</v>
      </c>
      <c r="Y2390">
        <v>-0.1</v>
      </c>
      <c r="Z2390">
        <v>0</v>
      </c>
      <c r="AA2390">
        <v>0</v>
      </c>
    </row>
    <row r="2391" spans="1:27" x14ac:dyDescent="0.25">
      <c r="A2391" t="s">
        <v>2537</v>
      </c>
      <c r="B2391" t="s">
        <v>2538</v>
      </c>
      <c r="C2391" t="s">
        <v>20872</v>
      </c>
      <c r="D2391">
        <v>1</v>
      </c>
      <c r="E2391">
        <v>1</v>
      </c>
      <c r="F2391">
        <v>0</v>
      </c>
      <c r="G2391">
        <v>0</v>
      </c>
      <c r="H2391">
        <v>0</v>
      </c>
      <c r="I2391">
        <v>0</v>
      </c>
      <c r="J2391">
        <v>0</v>
      </c>
      <c r="K2391">
        <v>0</v>
      </c>
      <c r="L2391">
        <v>0</v>
      </c>
      <c r="M2391">
        <v>0</v>
      </c>
      <c r="N2391">
        <v>0</v>
      </c>
      <c r="O2391">
        <v>0</v>
      </c>
      <c r="P2391">
        <v>0</v>
      </c>
      <c r="Q2391">
        <v>0.19400000000000001</v>
      </c>
      <c r="R2391">
        <v>0.23599999999999999</v>
      </c>
      <c r="S2391">
        <v>0.27</v>
      </c>
      <c r="T2391">
        <v>0.50600000000000001</v>
      </c>
      <c r="U2391">
        <v>0.22500000000000001</v>
      </c>
      <c r="V2391">
        <v>36</v>
      </c>
      <c r="W2391">
        <v>0</v>
      </c>
      <c r="X2391">
        <v>0</v>
      </c>
      <c r="Y2391">
        <v>-0.1</v>
      </c>
      <c r="Z2391">
        <v>0</v>
      </c>
      <c r="AA2391">
        <v>0</v>
      </c>
    </row>
    <row r="2392" spans="1:27" x14ac:dyDescent="0.25">
      <c r="A2392" t="s">
        <v>21339</v>
      </c>
      <c r="B2392" t="s">
        <v>21340</v>
      </c>
      <c r="C2392" t="s">
        <v>1</v>
      </c>
      <c r="D2392">
        <v>1</v>
      </c>
      <c r="E2392">
        <v>1</v>
      </c>
      <c r="F2392">
        <v>0</v>
      </c>
      <c r="G2392">
        <v>0</v>
      </c>
      <c r="H2392">
        <v>0</v>
      </c>
      <c r="I2392">
        <v>0</v>
      </c>
      <c r="J2392">
        <v>0</v>
      </c>
      <c r="K2392">
        <v>0</v>
      </c>
      <c r="L2392">
        <v>0</v>
      </c>
      <c r="M2392">
        <v>0</v>
      </c>
      <c r="N2392">
        <v>0</v>
      </c>
      <c r="O2392">
        <v>0</v>
      </c>
      <c r="P2392">
        <v>0</v>
      </c>
      <c r="Q2392">
        <v>0.186</v>
      </c>
      <c r="R2392">
        <v>0.245</v>
      </c>
      <c r="S2392">
        <v>0.252</v>
      </c>
      <c r="T2392">
        <v>0.497</v>
      </c>
      <c r="U2392">
        <v>0.22500000000000001</v>
      </c>
      <c r="V2392">
        <v>36</v>
      </c>
      <c r="W2392">
        <v>0</v>
      </c>
      <c r="X2392">
        <v>0</v>
      </c>
      <c r="Y2392">
        <v>-0.1</v>
      </c>
      <c r="Z2392">
        <v>0</v>
      </c>
      <c r="AA2392">
        <v>0</v>
      </c>
    </row>
    <row r="2393" spans="1:27" x14ac:dyDescent="0.25">
      <c r="A2393" t="s">
        <v>21341</v>
      </c>
      <c r="B2393" t="s">
        <v>21342</v>
      </c>
      <c r="C2393" t="s">
        <v>20883</v>
      </c>
      <c r="D2393">
        <v>1</v>
      </c>
      <c r="E2393">
        <v>1</v>
      </c>
      <c r="F2393">
        <v>0</v>
      </c>
      <c r="G2393">
        <v>0</v>
      </c>
      <c r="H2393">
        <v>0</v>
      </c>
      <c r="I2393">
        <v>0</v>
      </c>
      <c r="J2393">
        <v>0</v>
      </c>
      <c r="K2393">
        <v>0</v>
      </c>
      <c r="L2393">
        <v>0</v>
      </c>
      <c r="M2393">
        <v>0</v>
      </c>
      <c r="N2393">
        <v>0</v>
      </c>
      <c r="O2393">
        <v>0</v>
      </c>
      <c r="P2393">
        <v>0</v>
      </c>
      <c r="Q2393">
        <v>0.20100000000000001</v>
      </c>
      <c r="R2393">
        <v>0.24</v>
      </c>
      <c r="S2393">
        <v>0.26500000000000001</v>
      </c>
      <c r="T2393">
        <v>0.505</v>
      </c>
      <c r="U2393">
        <v>0.22500000000000001</v>
      </c>
      <c r="V2393">
        <v>35</v>
      </c>
      <c r="W2393">
        <v>0</v>
      </c>
      <c r="X2393">
        <v>0</v>
      </c>
      <c r="Y2393">
        <v>-0.1</v>
      </c>
      <c r="Z2393">
        <v>0</v>
      </c>
      <c r="AA2393">
        <v>0</v>
      </c>
    </row>
    <row r="2394" spans="1:27" x14ac:dyDescent="0.25">
      <c r="A2394" t="s">
        <v>21343</v>
      </c>
      <c r="B2394" t="s">
        <v>21344</v>
      </c>
      <c r="C2394" t="s">
        <v>20892</v>
      </c>
      <c r="D2394">
        <v>1</v>
      </c>
      <c r="E2394">
        <v>1</v>
      </c>
      <c r="F2394">
        <v>0</v>
      </c>
      <c r="G2394">
        <v>0</v>
      </c>
      <c r="H2394">
        <v>0</v>
      </c>
      <c r="I2394">
        <v>0</v>
      </c>
      <c r="J2394">
        <v>0</v>
      </c>
      <c r="K2394">
        <v>0</v>
      </c>
      <c r="L2394">
        <v>0</v>
      </c>
      <c r="M2394">
        <v>0</v>
      </c>
      <c r="N2394">
        <v>0</v>
      </c>
      <c r="O2394">
        <v>0</v>
      </c>
      <c r="P2394">
        <v>0</v>
      </c>
      <c r="Q2394">
        <v>0.20399999999999999</v>
      </c>
      <c r="R2394">
        <v>0.24099999999999999</v>
      </c>
      <c r="S2394">
        <v>0.26600000000000001</v>
      </c>
      <c r="T2394">
        <v>0.50700000000000001</v>
      </c>
      <c r="U2394">
        <v>0.22500000000000001</v>
      </c>
      <c r="V2394">
        <v>36</v>
      </c>
      <c r="W2394">
        <v>0</v>
      </c>
      <c r="X2394">
        <v>0</v>
      </c>
      <c r="Y2394">
        <v>-0.1</v>
      </c>
      <c r="Z2394">
        <v>0</v>
      </c>
      <c r="AA2394">
        <v>0</v>
      </c>
    </row>
    <row r="2395" spans="1:27" x14ac:dyDescent="0.25">
      <c r="A2395" t="s">
        <v>2483</v>
      </c>
      <c r="B2395" t="s">
        <v>2484</v>
      </c>
      <c r="C2395" t="s">
        <v>20878</v>
      </c>
      <c r="D2395">
        <v>1</v>
      </c>
      <c r="E2395">
        <v>1</v>
      </c>
      <c r="F2395">
        <v>0</v>
      </c>
      <c r="G2395">
        <v>0</v>
      </c>
      <c r="H2395">
        <v>0</v>
      </c>
      <c r="I2395">
        <v>0</v>
      </c>
      <c r="J2395">
        <v>0</v>
      </c>
      <c r="K2395">
        <v>0</v>
      </c>
      <c r="L2395">
        <v>0</v>
      </c>
      <c r="M2395">
        <v>0</v>
      </c>
      <c r="N2395">
        <v>0</v>
      </c>
      <c r="O2395">
        <v>0</v>
      </c>
      <c r="P2395">
        <v>0</v>
      </c>
      <c r="Q2395">
        <v>0.20100000000000001</v>
      </c>
      <c r="R2395">
        <v>0.24</v>
      </c>
      <c r="S2395">
        <v>0.26400000000000001</v>
      </c>
      <c r="T2395">
        <v>0.505</v>
      </c>
      <c r="U2395">
        <v>0.22500000000000001</v>
      </c>
      <c r="V2395">
        <v>35</v>
      </c>
      <c r="W2395">
        <v>0</v>
      </c>
      <c r="X2395">
        <v>0</v>
      </c>
      <c r="Y2395">
        <v>-0.1</v>
      </c>
      <c r="Z2395">
        <v>0</v>
      </c>
      <c r="AA2395">
        <v>0</v>
      </c>
    </row>
    <row r="2396" spans="1:27" x14ac:dyDescent="0.25">
      <c r="A2396" t="s">
        <v>21345</v>
      </c>
      <c r="B2396" t="s">
        <v>2707</v>
      </c>
      <c r="C2396" t="s">
        <v>1</v>
      </c>
      <c r="D2396">
        <v>1</v>
      </c>
      <c r="E2396">
        <v>1</v>
      </c>
      <c r="F2396">
        <v>0</v>
      </c>
      <c r="G2396">
        <v>0</v>
      </c>
      <c r="H2396">
        <v>0</v>
      </c>
      <c r="I2396">
        <v>0</v>
      </c>
      <c r="J2396">
        <v>0</v>
      </c>
      <c r="K2396">
        <v>0</v>
      </c>
      <c r="L2396">
        <v>0</v>
      </c>
      <c r="M2396">
        <v>0</v>
      </c>
      <c r="N2396">
        <v>0</v>
      </c>
      <c r="O2396">
        <v>0</v>
      </c>
      <c r="P2396">
        <v>0</v>
      </c>
      <c r="Q2396">
        <v>0.20699999999999999</v>
      </c>
      <c r="R2396">
        <v>0.23899999999999999</v>
      </c>
      <c r="S2396">
        <v>0.26900000000000002</v>
      </c>
      <c r="T2396">
        <v>0.50800000000000001</v>
      </c>
      <c r="U2396">
        <v>0.22500000000000001</v>
      </c>
      <c r="V2396">
        <v>36</v>
      </c>
      <c r="W2396">
        <v>0</v>
      </c>
      <c r="X2396">
        <v>0</v>
      </c>
      <c r="Y2396">
        <v>-0.1</v>
      </c>
      <c r="Z2396">
        <v>0</v>
      </c>
      <c r="AA2396">
        <v>0</v>
      </c>
    </row>
    <row r="2397" spans="1:27" x14ac:dyDescent="0.25">
      <c r="A2397" t="s">
        <v>1914</v>
      </c>
      <c r="B2397" t="s">
        <v>1915</v>
      </c>
      <c r="C2397" t="s">
        <v>20891</v>
      </c>
      <c r="D2397">
        <v>1</v>
      </c>
      <c r="E2397">
        <v>1</v>
      </c>
      <c r="F2397">
        <v>0</v>
      </c>
      <c r="G2397">
        <v>0</v>
      </c>
      <c r="H2397">
        <v>0</v>
      </c>
      <c r="I2397">
        <v>0</v>
      </c>
      <c r="J2397">
        <v>0</v>
      </c>
      <c r="K2397">
        <v>0</v>
      </c>
      <c r="L2397">
        <v>0</v>
      </c>
      <c r="M2397">
        <v>0</v>
      </c>
      <c r="N2397">
        <v>0</v>
      </c>
      <c r="O2397">
        <v>0</v>
      </c>
      <c r="P2397">
        <v>0</v>
      </c>
      <c r="Q2397">
        <v>0.19400000000000001</v>
      </c>
      <c r="R2397">
        <v>0.23499999999999999</v>
      </c>
      <c r="S2397">
        <v>0.27300000000000002</v>
      </c>
      <c r="T2397">
        <v>0.50800000000000001</v>
      </c>
      <c r="U2397">
        <v>0.22500000000000001</v>
      </c>
      <c r="V2397">
        <v>41</v>
      </c>
      <c r="W2397">
        <v>0</v>
      </c>
      <c r="X2397">
        <v>0</v>
      </c>
      <c r="Y2397">
        <v>-0.1</v>
      </c>
      <c r="Z2397">
        <v>0</v>
      </c>
      <c r="AA2397">
        <v>0</v>
      </c>
    </row>
    <row r="2398" spans="1:27" x14ac:dyDescent="0.25">
      <c r="A2398" t="s">
        <v>1634</v>
      </c>
      <c r="B2398" t="s">
        <v>1635</v>
      </c>
      <c r="C2398" t="s">
        <v>20865</v>
      </c>
      <c r="D2398">
        <v>1</v>
      </c>
      <c r="E2398">
        <v>1</v>
      </c>
      <c r="F2398">
        <v>0</v>
      </c>
      <c r="G2398">
        <v>0</v>
      </c>
      <c r="H2398">
        <v>0</v>
      </c>
      <c r="I2398">
        <v>0</v>
      </c>
      <c r="J2398">
        <v>0</v>
      </c>
      <c r="K2398">
        <v>0</v>
      </c>
      <c r="L2398">
        <v>0</v>
      </c>
      <c r="M2398">
        <v>0</v>
      </c>
      <c r="N2398">
        <v>0</v>
      </c>
      <c r="O2398">
        <v>0</v>
      </c>
      <c r="P2398">
        <v>0</v>
      </c>
      <c r="Q2398">
        <v>0.20200000000000001</v>
      </c>
      <c r="R2398">
        <v>0.245</v>
      </c>
      <c r="S2398">
        <v>0.25800000000000001</v>
      </c>
      <c r="T2398">
        <v>0.502</v>
      </c>
      <c r="U2398">
        <v>0.22500000000000001</v>
      </c>
      <c r="V2398">
        <v>41</v>
      </c>
      <c r="W2398">
        <v>0</v>
      </c>
      <c r="X2398">
        <v>0</v>
      </c>
      <c r="Y2398">
        <v>-0.1</v>
      </c>
      <c r="Z2398">
        <v>0</v>
      </c>
      <c r="AA2398">
        <v>0</v>
      </c>
    </row>
    <row r="2399" spans="1:27" x14ac:dyDescent="0.25">
      <c r="A2399" t="s">
        <v>1987</v>
      </c>
      <c r="B2399" t="s">
        <v>1988</v>
      </c>
      <c r="C2399" t="s">
        <v>20868</v>
      </c>
      <c r="D2399">
        <v>1</v>
      </c>
      <c r="E2399">
        <v>1</v>
      </c>
      <c r="F2399">
        <v>0</v>
      </c>
      <c r="G2399">
        <v>0</v>
      </c>
      <c r="H2399">
        <v>0</v>
      </c>
      <c r="I2399">
        <v>0</v>
      </c>
      <c r="J2399">
        <v>0</v>
      </c>
      <c r="K2399">
        <v>0</v>
      </c>
      <c r="L2399">
        <v>0</v>
      </c>
      <c r="M2399">
        <v>0</v>
      </c>
      <c r="N2399">
        <v>0</v>
      </c>
      <c r="O2399">
        <v>0</v>
      </c>
      <c r="P2399">
        <v>0</v>
      </c>
      <c r="Q2399">
        <v>0.20300000000000001</v>
      </c>
      <c r="R2399">
        <v>0.23400000000000001</v>
      </c>
      <c r="S2399">
        <v>0.27500000000000002</v>
      </c>
      <c r="T2399">
        <v>0.50900000000000001</v>
      </c>
      <c r="U2399">
        <v>0.22500000000000001</v>
      </c>
      <c r="V2399">
        <v>35</v>
      </c>
      <c r="W2399">
        <v>0</v>
      </c>
      <c r="X2399">
        <v>0</v>
      </c>
      <c r="Y2399">
        <v>-0.1</v>
      </c>
      <c r="Z2399">
        <v>0</v>
      </c>
      <c r="AA2399">
        <v>0</v>
      </c>
    </row>
    <row r="2400" spans="1:27" x14ac:dyDescent="0.25">
      <c r="A2400" t="s">
        <v>21346</v>
      </c>
      <c r="B2400" t="s">
        <v>21347</v>
      </c>
      <c r="C2400" t="s">
        <v>20874</v>
      </c>
      <c r="D2400">
        <v>1</v>
      </c>
      <c r="E2400">
        <v>1</v>
      </c>
      <c r="F2400">
        <v>0</v>
      </c>
      <c r="G2400">
        <v>0</v>
      </c>
      <c r="H2400">
        <v>0</v>
      </c>
      <c r="I2400">
        <v>0</v>
      </c>
      <c r="J2400">
        <v>0</v>
      </c>
      <c r="K2400">
        <v>0</v>
      </c>
      <c r="L2400">
        <v>0</v>
      </c>
      <c r="M2400">
        <v>0</v>
      </c>
      <c r="N2400">
        <v>0</v>
      </c>
      <c r="O2400">
        <v>0</v>
      </c>
      <c r="P2400">
        <v>0</v>
      </c>
      <c r="Q2400">
        <v>0.19600000000000001</v>
      </c>
      <c r="R2400">
        <v>0.23699999999999999</v>
      </c>
      <c r="S2400">
        <v>0.26700000000000002</v>
      </c>
      <c r="T2400">
        <v>0.504</v>
      </c>
      <c r="U2400">
        <v>0.22500000000000001</v>
      </c>
      <c r="V2400">
        <v>37</v>
      </c>
      <c r="W2400">
        <v>0</v>
      </c>
      <c r="X2400">
        <v>0</v>
      </c>
      <c r="Y2400">
        <v>-0.1</v>
      </c>
      <c r="Z2400">
        <v>0</v>
      </c>
      <c r="AA2400">
        <v>0</v>
      </c>
    </row>
    <row r="2401" spans="1:27" x14ac:dyDescent="0.25">
      <c r="A2401" t="s">
        <v>1934</v>
      </c>
      <c r="B2401" t="s">
        <v>1935</v>
      </c>
      <c r="C2401" t="s">
        <v>20895</v>
      </c>
      <c r="D2401">
        <v>1</v>
      </c>
      <c r="E2401">
        <v>1</v>
      </c>
      <c r="F2401">
        <v>0</v>
      </c>
      <c r="G2401">
        <v>0</v>
      </c>
      <c r="H2401">
        <v>0</v>
      </c>
      <c r="I2401">
        <v>0</v>
      </c>
      <c r="J2401">
        <v>0</v>
      </c>
      <c r="K2401">
        <v>0</v>
      </c>
      <c r="L2401">
        <v>0</v>
      </c>
      <c r="M2401">
        <v>0</v>
      </c>
      <c r="N2401">
        <v>0</v>
      </c>
      <c r="O2401">
        <v>0</v>
      </c>
      <c r="P2401">
        <v>0</v>
      </c>
      <c r="Q2401">
        <v>0.192</v>
      </c>
      <c r="R2401">
        <v>0.245</v>
      </c>
      <c r="S2401">
        <v>0.254</v>
      </c>
      <c r="T2401">
        <v>0.498</v>
      </c>
      <c r="U2401">
        <v>0.22500000000000001</v>
      </c>
      <c r="V2401">
        <v>39</v>
      </c>
      <c r="W2401">
        <v>0</v>
      </c>
      <c r="X2401">
        <v>0</v>
      </c>
      <c r="Y2401">
        <v>-0.1</v>
      </c>
      <c r="Z2401">
        <v>0</v>
      </c>
      <c r="AA2401">
        <v>0</v>
      </c>
    </row>
    <row r="2402" spans="1:27" x14ac:dyDescent="0.25">
      <c r="A2402" t="s">
        <v>21348</v>
      </c>
      <c r="B2402" t="s">
        <v>21349</v>
      </c>
      <c r="C2402" t="s">
        <v>20891</v>
      </c>
      <c r="D2402">
        <v>1</v>
      </c>
      <c r="E2402">
        <v>1</v>
      </c>
      <c r="F2402">
        <v>0</v>
      </c>
      <c r="G2402">
        <v>0</v>
      </c>
      <c r="H2402">
        <v>0</v>
      </c>
      <c r="I2402">
        <v>0</v>
      </c>
      <c r="J2402">
        <v>0</v>
      </c>
      <c r="K2402">
        <v>0</v>
      </c>
      <c r="L2402">
        <v>0</v>
      </c>
      <c r="M2402">
        <v>0</v>
      </c>
      <c r="N2402">
        <v>0</v>
      </c>
      <c r="O2402">
        <v>0</v>
      </c>
      <c r="P2402">
        <v>0</v>
      </c>
      <c r="Q2402">
        <v>0.20899999999999999</v>
      </c>
      <c r="R2402">
        <v>0.248</v>
      </c>
      <c r="S2402">
        <v>0.253</v>
      </c>
      <c r="T2402">
        <v>0.501</v>
      </c>
      <c r="U2402">
        <v>0.224</v>
      </c>
      <c r="V2402">
        <v>41</v>
      </c>
      <c r="W2402">
        <v>0</v>
      </c>
      <c r="X2402">
        <v>0</v>
      </c>
      <c r="Y2402">
        <v>-0.1</v>
      </c>
      <c r="Z2402">
        <v>0</v>
      </c>
      <c r="AA2402">
        <v>0</v>
      </c>
    </row>
    <row r="2403" spans="1:27" x14ac:dyDescent="0.25">
      <c r="A2403" t="s">
        <v>21350</v>
      </c>
      <c r="B2403" t="s">
        <v>21351</v>
      </c>
      <c r="C2403" t="s">
        <v>20879</v>
      </c>
      <c r="D2403">
        <v>1</v>
      </c>
      <c r="E2403">
        <v>1</v>
      </c>
      <c r="F2403">
        <v>0</v>
      </c>
      <c r="G2403">
        <v>0</v>
      </c>
      <c r="H2403">
        <v>0</v>
      </c>
      <c r="I2403">
        <v>0</v>
      </c>
      <c r="J2403">
        <v>0</v>
      </c>
      <c r="K2403">
        <v>0</v>
      </c>
      <c r="L2403">
        <v>0</v>
      </c>
      <c r="M2403">
        <v>0</v>
      </c>
      <c r="N2403">
        <v>0</v>
      </c>
      <c r="O2403">
        <v>0</v>
      </c>
      <c r="P2403">
        <v>0</v>
      </c>
      <c r="Q2403">
        <v>0.192</v>
      </c>
      <c r="R2403">
        <v>0.22600000000000001</v>
      </c>
      <c r="S2403">
        <v>0.28399999999999997</v>
      </c>
      <c r="T2403">
        <v>0.51</v>
      </c>
      <c r="U2403">
        <v>0.224</v>
      </c>
      <c r="V2403">
        <v>19</v>
      </c>
      <c r="W2403">
        <v>0</v>
      </c>
      <c r="X2403">
        <v>0</v>
      </c>
      <c r="Y2403">
        <v>-0.1</v>
      </c>
      <c r="Z2403">
        <v>0</v>
      </c>
      <c r="AA2403">
        <v>0</v>
      </c>
    </row>
    <row r="2404" spans="1:27" x14ac:dyDescent="0.25">
      <c r="A2404" t="s">
        <v>2511</v>
      </c>
      <c r="B2404" t="s">
        <v>2512</v>
      </c>
      <c r="C2404" t="s">
        <v>20878</v>
      </c>
      <c r="D2404">
        <v>1</v>
      </c>
      <c r="E2404">
        <v>1</v>
      </c>
      <c r="F2404">
        <v>0</v>
      </c>
      <c r="G2404">
        <v>0</v>
      </c>
      <c r="H2404">
        <v>0</v>
      </c>
      <c r="I2404">
        <v>0</v>
      </c>
      <c r="J2404">
        <v>0</v>
      </c>
      <c r="K2404">
        <v>0</v>
      </c>
      <c r="L2404">
        <v>0</v>
      </c>
      <c r="M2404">
        <v>0</v>
      </c>
      <c r="N2404">
        <v>0</v>
      </c>
      <c r="O2404">
        <v>0</v>
      </c>
      <c r="P2404">
        <v>0</v>
      </c>
      <c r="Q2404">
        <v>0.192</v>
      </c>
      <c r="R2404">
        <v>0.23899999999999999</v>
      </c>
      <c r="S2404">
        <v>0.26300000000000001</v>
      </c>
      <c r="T2404">
        <v>0.502</v>
      </c>
      <c r="U2404">
        <v>0.224</v>
      </c>
      <c r="V2404">
        <v>35</v>
      </c>
      <c r="W2404">
        <v>0</v>
      </c>
      <c r="X2404">
        <v>0</v>
      </c>
      <c r="Y2404">
        <v>-0.1</v>
      </c>
      <c r="Z2404">
        <v>0</v>
      </c>
      <c r="AA2404">
        <v>0</v>
      </c>
    </row>
    <row r="2405" spans="1:27" x14ac:dyDescent="0.25">
      <c r="A2405" t="s">
        <v>21352</v>
      </c>
      <c r="B2405" t="s">
        <v>21353</v>
      </c>
      <c r="C2405" t="s">
        <v>20865</v>
      </c>
      <c r="D2405">
        <v>1</v>
      </c>
      <c r="E2405">
        <v>1</v>
      </c>
      <c r="F2405">
        <v>0</v>
      </c>
      <c r="G2405">
        <v>0</v>
      </c>
      <c r="H2405">
        <v>0</v>
      </c>
      <c r="I2405">
        <v>0</v>
      </c>
      <c r="J2405">
        <v>0</v>
      </c>
      <c r="K2405">
        <v>0</v>
      </c>
      <c r="L2405">
        <v>0</v>
      </c>
      <c r="M2405">
        <v>0</v>
      </c>
      <c r="N2405">
        <v>0</v>
      </c>
      <c r="O2405">
        <v>0</v>
      </c>
      <c r="P2405">
        <v>0</v>
      </c>
      <c r="Q2405">
        <v>0.19800000000000001</v>
      </c>
      <c r="R2405">
        <v>0.24199999999999999</v>
      </c>
      <c r="S2405">
        <v>0.26</v>
      </c>
      <c r="T2405">
        <v>0.502</v>
      </c>
      <c r="U2405">
        <v>0.224</v>
      </c>
      <c r="V2405">
        <v>41</v>
      </c>
      <c r="W2405">
        <v>0</v>
      </c>
      <c r="X2405">
        <v>0</v>
      </c>
      <c r="Y2405">
        <v>-0.1</v>
      </c>
      <c r="Z2405">
        <v>0</v>
      </c>
      <c r="AA2405">
        <v>0</v>
      </c>
    </row>
    <row r="2406" spans="1:27" x14ac:dyDescent="0.25">
      <c r="A2406" t="s">
        <v>2609</v>
      </c>
      <c r="B2406" t="s">
        <v>2610</v>
      </c>
      <c r="C2406" t="s">
        <v>20873</v>
      </c>
      <c r="D2406">
        <v>1</v>
      </c>
      <c r="E2406">
        <v>1</v>
      </c>
      <c r="F2406">
        <v>0</v>
      </c>
      <c r="G2406">
        <v>0</v>
      </c>
      <c r="H2406">
        <v>0</v>
      </c>
      <c r="I2406">
        <v>0</v>
      </c>
      <c r="J2406">
        <v>0</v>
      </c>
      <c r="K2406">
        <v>0</v>
      </c>
      <c r="L2406">
        <v>0</v>
      </c>
      <c r="M2406">
        <v>0</v>
      </c>
      <c r="N2406">
        <v>0</v>
      </c>
      <c r="O2406">
        <v>0</v>
      </c>
      <c r="P2406">
        <v>0</v>
      </c>
      <c r="Q2406">
        <v>0.193</v>
      </c>
      <c r="R2406">
        <v>0.24399999999999999</v>
      </c>
      <c r="S2406">
        <v>0.255</v>
      </c>
      <c r="T2406">
        <v>0.499</v>
      </c>
      <c r="U2406">
        <v>0.224</v>
      </c>
      <c r="V2406">
        <v>34</v>
      </c>
      <c r="W2406">
        <v>0</v>
      </c>
      <c r="X2406">
        <v>0</v>
      </c>
      <c r="Y2406">
        <v>-0.1</v>
      </c>
      <c r="Z2406">
        <v>0</v>
      </c>
      <c r="AA2406">
        <v>0</v>
      </c>
    </row>
    <row r="2407" spans="1:27" x14ac:dyDescent="0.25">
      <c r="A2407" t="s">
        <v>460</v>
      </c>
      <c r="B2407" t="s">
        <v>461</v>
      </c>
      <c r="C2407" t="s">
        <v>20889</v>
      </c>
      <c r="D2407">
        <v>1</v>
      </c>
      <c r="E2407">
        <v>1</v>
      </c>
      <c r="F2407">
        <v>0</v>
      </c>
      <c r="G2407">
        <v>0</v>
      </c>
      <c r="H2407">
        <v>0</v>
      </c>
      <c r="I2407">
        <v>0</v>
      </c>
      <c r="J2407">
        <v>0</v>
      </c>
      <c r="K2407">
        <v>0</v>
      </c>
      <c r="L2407">
        <v>0</v>
      </c>
      <c r="M2407">
        <v>0</v>
      </c>
      <c r="N2407">
        <v>0</v>
      </c>
      <c r="O2407">
        <v>0</v>
      </c>
      <c r="P2407">
        <v>0</v>
      </c>
      <c r="Q2407">
        <v>0.19600000000000001</v>
      </c>
      <c r="R2407">
        <v>0.23499999999999999</v>
      </c>
      <c r="S2407">
        <v>0.27200000000000002</v>
      </c>
      <c r="T2407">
        <v>0.50700000000000001</v>
      </c>
      <c r="U2407">
        <v>0.224</v>
      </c>
      <c r="V2407">
        <v>40</v>
      </c>
      <c r="W2407">
        <v>0</v>
      </c>
      <c r="X2407">
        <v>0</v>
      </c>
      <c r="Y2407">
        <v>-0.1</v>
      </c>
      <c r="Z2407">
        <v>0</v>
      </c>
      <c r="AA2407">
        <v>0</v>
      </c>
    </row>
    <row r="2408" spans="1:27" x14ac:dyDescent="0.25">
      <c r="A2408" t="s">
        <v>2903</v>
      </c>
      <c r="B2408" t="s">
        <v>2904</v>
      </c>
      <c r="C2408" t="s">
        <v>20873</v>
      </c>
      <c r="D2408">
        <v>1</v>
      </c>
      <c r="E2408">
        <v>1</v>
      </c>
      <c r="F2408">
        <v>0</v>
      </c>
      <c r="G2408">
        <v>0</v>
      </c>
      <c r="H2408">
        <v>0</v>
      </c>
      <c r="I2408">
        <v>0</v>
      </c>
      <c r="J2408">
        <v>0</v>
      </c>
      <c r="K2408">
        <v>0</v>
      </c>
      <c r="L2408">
        <v>0</v>
      </c>
      <c r="M2408">
        <v>0</v>
      </c>
      <c r="N2408">
        <v>0</v>
      </c>
      <c r="O2408">
        <v>0</v>
      </c>
      <c r="P2408">
        <v>0</v>
      </c>
      <c r="Q2408">
        <v>0.18</v>
      </c>
      <c r="R2408">
        <v>0.23899999999999999</v>
      </c>
      <c r="S2408">
        <v>0.26</v>
      </c>
      <c r="T2408">
        <v>0.498</v>
      </c>
      <c r="U2408">
        <v>0.224</v>
      </c>
      <c r="V2408">
        <v>34</v>
      </c>
      <c r="W2408">
        <v>0</v>
      </c>
      <c r="X2408">
        <v>0</v>
      </c>
      <c r="Y2408">
        <v>-0.1</v>
      </c>
      <c r="Z2408">
        <v>0</v>
      </c>
      <c r="AA2408">
        <v>0</v>
      </c>
    </row>
    <row r="2409" spans="1:27" x14ac:dyDescent="0.25">
      <c r="A2409" t="s">
        <v>21354</v>
      </c>
      <c r="B2409" t="s">
        <v>21355</v>
      </c>
      <c r="C2409" t="s">
        <v>1</v>
      </c>
      <c r="D2409">
        <v>1</v>
      </c>
      <c r="E2409">
        <v>1</v>
      </c>
      <c r="F2409">
        <v>0</v>
      </c>
      <c r="G2409">
        <v>0</v>
      </c>
      <c r="H2409">
        <v>0</v>
      </c>
      <c r="I2409">
        <v>0</v>
      </c>
      <c r="J2409">
        <v>0</v>
      </c>
      <c r="K2409">
        <v>0</v>
      </c>
      <c r="L2409">
        <v>0</v>
      </c>
      <c r="M2409">
        <v>0</v>
      </c>
      <c r="N2409">
        <v>0</v>
      </c>
      <c r="O2409">
        <v>0</v>
      </c>
      <c r="P2409">
        <v>0</v>
      </c>
      <c r="Q2409">
        <v>0.192</v>
      </c>
      <c r="R2409">
        <v>0.22500000000000001</v>
      </c>
      <c r="S2409">
        <v>0.28599999999999998</v>
      </c>
      <c r="T2409">
        <v>0.51100000000000001</v>
      </c>
      <c r="U2409">
        <v>0.224</v>
      </c>
      <c r="V2409">
        <v>36</v>
      </c>
      <c r="W2409">
        <v>0</v>
      </c>
      <c r="X2409">
        <v>0</v>
      </c>
      <c r="Y2409">
        <v>-0.1</v>
      </c>
      <c r="Z2409">
        <v>0</v>
      </c>
      <c r="AA2409">
        <v>0</v>
      </c>
    </row>
    <row r="2410" spans="1:27" x14ac:dyDescent="0.25">
      <c r="A2410" t="s">
        <v>2738</v>
      </c>
      <c r="B2410" t="s">
        <v>2739</v>
      </c>
      <c r="C2410" t="s">
        <v>20885</v>
      </c>
      <c r="D2410">
        <v>1</v>
      </c>
      <c r="E2410">
        <v>1</v>
      </c>
      <c r="F2410">
        <v>0</v>
      </c>
      <c r="G2410">
        <v>0</v>
      </c>
      <c r="H2410">
        <v>0</v>
      </c>
      <c r="I2410">
        <v>0</v>
      </c>
      <c r="J2410">
        <v>0</v>
      </c>
      <c r="K2410">
        <v>0</v>
      </c>
      <c r="L2410">
        <v>0</v>
      </c>
      <c r="M2410">
        <v>0</v>
      </c>
      <c r="N2410">
        <v>0</v>
      </c>
      <c r="O2410">
        <v>0</v>
      </c>
      <c r="P2410">
        <v>0</v>
      </c>
      <c r="Q2410">
        <v>0.2</v>
      </c>
      <c r="R2410">
        <v>0.23599999999999999</v>
      </c>
      <c r="S2410">
        <v>0.27</v>
      </c>
      <c r="T2410">
        <v>0.50600000000000001</v>
      </c>
      <c r="U2410">
        <v>0.224</v>
      </c>
      <c r="V2410">
        <v>37</v>
      </c>
      <c r="W2410">
        <v>0</v>
      </c>
      <c r="X2410">
        <v>0</v>
      </c>
      <c r="Y2410">
        <v>-0.1</v>
      </c>
      <c r="Z2410">
        <v>0</v>
      </c>
      <c r="AA2410">
        <v>0</v>
      </c>
    </row>
    <row r="2411" spans="1:27" x14ac:dyDescent="0.25">
      <c r="A2411" t="s">
        <v>2465</v>
      </c>
      <c r="B2411" t="s">
        <v>2466</v>
      </c>
      <c r="C2411" t="s">
        <v>20895</v>
      </c>
      <c r="D2411">
        <v>1</v>
      </c>
      <c r="E2411">
        <v>1</v>
      </c>
      <c r="F2411">
        <v>0</v>
      </c>
      <c r="G2411">
        <v>0</v>
      </c>
      <c r="H2411">
        <v>0</v>
      </c>
      <c r="I2411">
        <v>0</v>
      </c>
      <c r="J2411">
        <v>0</v>
      </c>
      <c r="K2411">
        <v>0</v>
      </c>
      <c r="L2411">
        <v>0</v>
      </c>
      <c r="M2411">
        <v>0</v>
      </c>
      <c r="N2411">
        <v>0</v>
      </c>
      <c r="O2411">
        <v>0</v>
      </c>
      <c r="P2411">
        <v>0</v>
      </c>
      <c r="Q2411">
        <v>0.19800000000000001</v>
      </c>
      <c r="R2411">
        <v>0.22900000000000001</v>
      </c>
      <c r="S2411">
        <v>0.28000000000000003</v>
      </c>
      <c r="T2411">
        <v>0.50900000000000001</v>
      </c>
      <c r="U2411">
        <v>0.224</v>
      </c>
      <c r="V2411">
        <v>39</v>
      </c>
      <c r="W2411">
        <v>0</v>
      </c>
      <c r="X2411">
        <v>0</v>
      </c>
      <c r="Y2411">
        <v>-0.1</v>
      </c>
      <c r="Z2411">
        <v>0</v>
      </c>
      <c r="AA2411">
        <v>0</v>
      </c>
    </row>
    <row r="2412" spans="1:27" x14ac:dyDescent="0.25">
      <c r="A2412" t="s">
        <v>21356</v>
      </c>
      <c r="B2412" t="s">
        <v>21357</v>
      </c>
      <c r="C2412" t="s">
        <v>1</v>
      </c>
      <c r="D2412">
        <v>1</v>
      </c>
      <c r="E2412">
        <v>1</v>
      </c>
      <c r="F2412">
        <v>0</v>
      </c>
      <c r="G2412">
        <v>0</v>
      </c>
      <c r="H2412">
        <v>0</v>
      </c>
      <c r="I2412">
        <v>0</v>
      </c>
      <c r="J2412">
        <v>0</v>
      </c>
      <c r="K2412">
        <v>0</v>
      </c>
      <c r="L2412">
        <v>0</v>
      </c>
      <c r="M2412">
        <v>0</v>
      </c>
      <c r="N2412">
        <v>0</v>
      </c>
      <c r="O2412">
        <v>0</v>
      </c>
      <c r="P2412">
        <v>0</v>
      </c>
      <c r="Q2412">
        <v>0.186</v>
      </c>
      <c r="R2412">
        <v>0.23799999999999999</v>
      </c>
      <c r="S2412">
        <v>0.26400000000000001</v>
      </c>
      <c r="T2412">
        <v>0.502</v>
      </c>
      <c r="U2412">
        <v>0.224</v>
      </c>
      <c r="V2412">
        <v>36</v>
      </c>
      <c r="W2412">
        <v>0</v>
      </c>
      <c r="X2412">
        <v>0</v>
      </c>
      <c r="Y2412">
        <v>-0.1</v>
      </c>
      <c r="Z2412">
        <v>0</v>
      </c>
      <c r="AA2412">
        <v>0</v>
      </c>
    </row>
    <row r="2413" spans="1:27" x14ac:dyDescent="0.25">
      <c r="A2413" t="s">
        <v>21358</v>
      </c>
      <c r="B2413" t="s">
        <v>21359</v>
      </c>
      <c r="C2413" t="s">
        <v>1</v>
      </c>
      <c r="D2413">
        <v>1</v>
      </c>
      <c r="E2413">
        <v>1</v>
      </c>
      <c r="F2413">
        <v>0</v>
      </c>
      <c r="G2413">
        <v>0</v>
      </c>
      <c r="H2413">
        <v>0</v>
      </c>
      <c r="I2413">
        <v>0</v>
      </c>
      <c r="J2413">
        <v>0</v>
      </c>
      <c r="K2413">
        <v>0</v>
      </c>
      <c r="L2413">
        <v>0</v>
      </c>
      <c r="M2413">
        <v>0</v>
      </c>
      <c r="N2413">
        <v>0</v>
      </c>
      <c r="O2413">
        <v>0</v>
      </c>
      <c r="P2413">
        <v>0</v>
      </c>
      <c r="Q2413">
        <v>0.2</v>
      </c>
      <c r="R2413">
        <v>0.24399999999999999</v>
      </c>
      <c r="S2413">
        <v>0.25700000000000001</v>
      </c>
      <c r="T2413">
        <v>0.501</v>
      </c>
      <c r="U2413">
        <v>0.224</v>
      </c>
      <c r="V2413">
        <v>35</v>
      </c>
      <c r="W2413">
        <v>0</v>
      </c>
      <c r="X2413">
        <v>0</v>
      </c>
      <c r="Y2413">
        <v>-0.1</v>
      </c>
      <c r="Z2413">
        <v>0</v>
      </c>
      <c r="AA2413">
        <v>0</v>
      </c>
    </row>
    <row r="2414" spans="1:27" x14ac:dyDescent="0.25">
      <c r="A2414" t="s">
        <v>1402</v>
      </c>
      <c r="B2414" t="s">
        <v>1403</v>
      </c>
      <c r="C2414" t="s">
        <v>20877</v>
      </c>
      <c r="D2414">
        <v>1</v>
      </c>
      <c r="E2414">
        <v>1</v>
      </c>
      <c r="F2414">
        <v>0</v>
      </c>
      <c r="G2414">
        <v>0</v>
      </c>
      <c r="H2414">
        <v>0</v>
      </c>
      <c r="I2414">
        <v>0</v>
      </c>
      <c r="J2414">
        <v>0</v>
      </c>
      <c r="K2414">
        <v>0</v>
      </c>
      <c r="L2414">
        <v>0</v>
      </c>
      <c r="M2414">
        <v>0</v>
      </c>
      <c r="N2414">
        <v>0</v>
      </c>
      <c r="O2414">
        <v>0</v>
      </c>
      <c r="P2414">
        <v>0</v>
      </c>
      <c r="Q2414">
        <v>0.20100000000000001</v>
      </c>
      <c r="R2414">
        <v>0.24199999999999999</v>
      </c>
      <c r="S2414">
        <v>0.26</v>
      </c>
      <c r="T2414">
        <v>0.501</v>
      </c>
      <c r="U2414">
        <v>0.224</v>
      </c>
      <c r="V2414">
        <v>43</v>
      </c>
      <c r="W2414">
        <v>0</v>
      </c>
      <c r="X2414">
        <v>0</v>
      </c>
      <c r="Y2414">
        <v>-0.1</v>
      </c>
      <c r="Z2414">
        <v>0</v>
      </c>
      <c r="AA2414">
        <v>0</v>
      </c>
    </row>
    <row r="2415" spans="1:27" x14ac:dyDescent="0.25">
      <c r="A2415" t="s">
        <v>2683</v>
      </c>
      <c r="B2415" t="s">
        <v>2684</v>
      </c>
      <c r="C2415" t="s">
        <v>20867</v>
      </c>
      <c r="D2415">
        <v>1</v>
      </c>
      <c r="E2415">
        <v>1</v>
      </c>
      <c r="F2415">
        <v>0</v>
      </c>
      <c r="G2415">
        <v>0</v>
      </c>
      <c r="H2415">
        <v>0</v>
      </c>
      <c r="I2415">
        <v>0</v>
      </c>
      <c r="J2415">
        <v>0</v>
      </c>
      <c r="K2415">
        <v>0</v>
      </c>
      <c r="L2415">
        <v>0</v>
      </c>
      <c r="M2415">
        <v>0</v>
      </c>
      <c r="N2415">
        <v>0</v>
      </c>
      <c r="O2415">
        <v>0</v>
      </c>
      <c r="P2415">
        <v>0</v>
      </c>
      <c r="Q2415">
        <v>0.20799999999999999</v>
      </c>
      <c r="R2415">
        <v>0.24199999999999999</v>
      </c>
      <c r="S2415">
        <v>0.26100000000000001</v>
      </c>
      <c r="T2415">
        <v>0.504</v>
      </c>
      <c r="U2415">
        <v>0.224</v>
      </c>
      <c r="V2415">
        <v>36</v>
      </c>
      <c r="W2415">
        <v>0</v>
      </c>
      <c r="X2415">
        <v>0</v>
      </c>
      <c r="Y2415">
        <v>-0.1</v>
      </c>
      <c r="Z2415">
        <v>0</v>
      </c>
      <c r="AA2415">
        <v>0</v>
      </c>
    </row>
    <row r="2416" spans="1:27" x14ac:dyDescent="0.25">
      <c r="A2416" t="s">
        <v>1344</v>
      </c>
      <c r="B2416" t="s">
        <v>1345</v>
      </c>
      <c r="C2416" t="s">
        <v>20880</v>
      </c>
      <c r="D2416">
        <v>1</v>
      </c>
      <c r="E2416">
        <v>1</v>
      </c>
      <c r="F2416">
        <v>0</v>
      </c>
      <c r="G2416">
        <v>0</v>
      </c>
      <c r="H2416">
        <v>0</v>
      </c>
      <c r="I2416">
        <v>0</v>
      </c>
      <c r="J2416">
        <v>0</v>
      </c>
      <c r="K2416">
        <v>0</v>
      </c>
      <c r="L2416">
        <v>0</v>
      </c>
      <c r="M2416">
        <v>0</v>
      </c>
      <c r="N2416">
        <v>0</v>
      </c>
      <c r="O2416">
        <v>0</v>
      </c>
      <c r="P2416">
        <v>0</v>
      </c>
      <c r="Q2416">
        <v>0.2</v>
      </c>
      <c r="R2416">
        <v>0.22800000000000001</v>
      </c>
      <c r="S2416">
        <v>0.28399999999999997</v>
      </c>
      <c r="T2416">
        <v>0.51200000000000001</v>
      </c>
      <c r="U2416">
        <v>0.224</v>
      </c>
      <c r="V2416">
        <v>30</v>
      </c>
      <c r="W2416">
        <v>0</v>
      </c>
      <c r="X2416">
        <v>0</v>
      </c>
      <c r="Y2416">
        <v>-0.1</v>
      </c>
      <c r="Z2416">
        <v>0</v>
      </c>
      <c r="AA2416">
        <v>0</v>
      </c>
    </row>
    <row r="2417" spans="1:27" x14ac:dyDescent="0.25">
      <c r="A2417" t="s">
        <v>21360</v>
      </c>
      <c r="B2417" t="s">
        <v>21361</v>
      </c>
      <c r="C2417" t="s">
        <v>20874</v>
      </c>
      <c r="D2417">
        <v>1</v>
      </c>
      <c r="E2417">
        <v>1</v>
      </c>
      <c r="F2417">
        <v>0</v>
      </c>
      <c r="G2417">
        <v>0</v>
      </c>
      <c r="H2417">
        <v>0</v>
      </c>
      <c r="I2417">
        <v>0</v>
      </c>
      <c r="J2417">
        <v>0</v>
      </c>
      <c r="K2417">
        <v>0</v>
      </c>
      <c r="L2417">
        <v>0</v>
      </c>
      <c r="M2417">
        <v>0</v>
      </c>
      <c r="N2417">
        <v>0</v>
      </c>
      <c r="O2417">
        <v>0</v>
      </c>
      <c r="P2417">
        <v>0</v>
      </c>
      <c r="Q2417">
        <v>0.214</v>
      </c>
      <c r="R2417">
        <v>0.23899999999999999</v>
      </c>
      <c r="S2417">
        <v>0.26900000000000002</v>
      </c>
      <c r="T2417">
        <v>0.50800000000000001</v>
      </c>
      <c r="U2417">
        <v>0.224</v>
      </c>
      <c r="V2417">
        <v>37</v>
      </c>
      <c r="W2417">
        <v>0</v>
      </c>
      <c r="X2417">
        <v>0</v>
      </c>
      <c r="Y2417">
        <v>-0.1</v>
      </c>
      <c r="Z2417">
        <v>0</v>
      </c>
      <c r="AA2417">
        <v>0</v>
      </c>
    </row>
    <row r="2418" spans="1:27" x14ac:dyDescent="0.25">
      <c r="A2418" t="s">
        <v>1769</v>
      </c>
      <c r="B2418" t="s">
        <v>1770</v>
      </c>
      <c r="C2418" t="s">
        <v>20868</v>
      </c>
      <c r="D2418">
        <v>1</v>
      </c>
      <c r="E2418">
        <v>1</v>
      </c>
      <c r="F2418">
        <v>0</v>
      </c>
      <c r="G2418">
        <v>0</v>
      </c>
      <c r="H2418">
        <v>0</v>
      </c>
      <c r="I2418">
        <v>0</v>
      </c>
      <c r="J2418">
        <v>0</v>
      </c>
      <c r="K2418">
        <v>0</v>
      </c>
      <c r="L2418">
        <v>0</v>
      </c>
      <c r="M2418">
        <v>0</v>
      </c>
      <c r="N2418">
        <v>0</v>
      </c>
      <c r="O2418">
        <v>0</v>
      </c>
      <c r="P2418">
        <v>0</v>
      </c>
      <c r="Q2418">
        <v>0.18099999999999999</v>
      </c>
      <c r="R2418">
        <v>0.23499999999999999</v>
      </c>
      <c r="S2418">
        <v>0.26500000000000001</v>
      </c>
      <c r="T2418">
        <v>0.5</v>
      </c>
      <c r="U2418">
        <v>0.224</v>
      </c>
      <c r="V2418">
        <v>34</v>
      </c>
      <c r="W2418">
        <v>0</v>
      </c>
      <c r="X2418">
        <v>0</v>
      </c>
      <c r="Y2418">
        <v>-0.1</v>
      </c>
      <c r="Z2418">
        <v>0</v>
      </c>
      <c r="AA2418">
        <v>0</v>
      </c>
    </row>
    <row r="2419" spans="1:27" x14ac:dyDescent="0.25">
      <c r="A2419" t="s">
        <v>1783</v>
      </c>
      <c r="B2419" t="s">
        <v>1784</v>
      </c>
      <c r="C2419" t="s">
        <v>20871</v>
      </c>
      <c r="D2419">
        <v>1</v>
      </c>
      <c r="E2419">
        <v>1</v>
      </c>
      <c r="F2419">
        <v>0</v>
      </c>
      <c r="G2419">
        <v>0</v>
      </c>
      <c r="H2419">
        <v>0</v>
      </c>
      <c r="I2419">
        <v>0</v>
      </c>
      <c r="J2419">
        <v>0</v>
      </c>
      <c r="K2419">
        <v>0</v>
      </c>
      <c r="L2419">
        <v>0</v>
      </c>
      <c r="M2419">
        <v>0</v>
      </c>
      <c r="N2419">
        <v>0</v>
      </c>
      <c r="O2419">
        <v>0</v>
      </c>
      <c r="P2419">
        <v>0</v>
      </c>
      <c r="Q2419">
        <v>0.20599999999999999</v>
      </c>
      <c r="R2419">
        <v>0.246</v>
      </c>
      <c r="S2419">
        <v>0.254</v>
      </c>
      <c r="T2419">
        <v>0.5</v>
      </c>
      <c r="U2419">
        <v>0.224</v>
      </c>
      <c r="V2419">
        <v>39</v>
      </c>
      <c r="W2419">
        <v>0</v>
      </c>
      <c r="X2419">
        <v>0</v>
      </c>
      <c r="Y2419">
        <v>-0.1</v>
      </c>
      <c r="Z2419">
        <v>0</v>
      </c>
      <c r="AA2419">
        <v>0</v>
      </c>
    </row>
    <row r="2420" spans="1:27" x14ac:dyDescent="0.25">
      <c r="A2420" t="s">
        <v>2426</v>
      </c>
      <c r="B2420" t="s">
        <v>2427</v>
      </c>
      <c r="C2420" t="s">
        <v>20895</v>
      </c>
      <c r="D2420">
        <v>1</v>
      </c>
      <c r="E2420">
        <v>1</v>
      </c>
      <c r="F2420">
        <v>0</v>
      </c>
      <c r="G2420">
        <v>0</v>
      </c>
      <c r="H2420">
        <v>0</v>
      </c>
      <c r="I2420">
        <v>0</v>
      </c>
      <c r="J2420">
        <v>0</v>
      </c>
      <c r="K2420">
        <v>0</v>
      </c>
      <c r="L2420">
        <v>0</v>
      </c>
      <c r="M2420">
        <v>0</v>
      </c>
      <c r="N2420">
        <v>0</v>
      </c>
      <c r="O2420">
        <v>0</v>
      </c>
      <c r="P2420">
        <v>0</v>
      </c>
      <c r="Q2420">
        <v>0.20200000000000001</v>
      </c>
      <c r="R2420">
        <v>0.23300000000000001</v>
      </c>
      <c r="S2420">
        <v>0.27600000000000002</v>
      </c>
      <c r="T2420">
        <v>0.50900000000000001</v>
      </c>
      <c r="U2420">
        <v>0.224</v>
      </c>
      <c r="V2420">
        <v>39</v>
      </c>
      <c r="W2420">
        <v>0</v>
      </c>
      <c r="X2420">
        <v>0</v>
      </c>
      <c r="Y2420">
        <v>-0.1</v>
      </c>
      <c r="Z2420">
        <v>0</v>
      </c>
      <c r="AA2420">
        <v>0</v>
      </c>
    </row>
    <row r="2421" spans="1:27" x14ac:dyDescent="0.25">
      <c r="A2421" t="s">
        <v>2633</v>
      </c>
      <c r="B2421" t="s">
        <v>2634</v>
      </c>
      <c r="C2421" t="s">
        <v>20877</v>
      </c>
      <c r="D2421">
        <v>1</v>
      </c>
      <c r="E2421">
        <v>1</v>
      </c>
      <c r="F2421">
        <v>0</v>
      </c>
      <c r="G2421">
        <v>0</v>
      </c>
      <c r="H2421">
        <v>0</v>
      </c>
      <c r="I2421">
        <v>0</v>
      </c>
      <c r="J2421">
        <v>0</v>
      </c>
      <c r="K2421">
        <v>0</v>
      </c>
      <c r="L2421">
        <v>0</v>
      </c>
      <c r="M2421">
        <v>0</v>
      </c>
      <c r="N2421">
        <v>0</v>
      </c>
      <c r="O2421">
        <v>0</v>
      </c>
      <c r="P2421">
        <v>0</v>
      </c>
      <c r="Q2421">
        <v>0.20799999999999999</v>
      </c>
      <c r="R2421">
        <v>0.23899999999999999</v>
      </c>
      <c r="S2421">
        <v>0.26800000000000002</v>
      </c>
      <c r="T2421">
        <v>0.50700000000000001</v>
      </c>
      <c r="U2421">
        <v>0.224</v>
      </c>
      <c r="V2421">
        <v>43</v>
      </c>
      <c r="W2421">
        <v>0</v>
      </c>
      <c r="X2421">
        <v>0</v>
      </c>
      <c r="Y2421">
        <v>-0.1</v>
      </c>
      <c r="Z2421">
        <v>0</v>
      </c>
      <c r="AA2421">
        <v>0</v>
      </c>
    </row>
    <row r="2422" spans="1:27" x14ac:dyDescent="0.25">
      <c r="A2422" t="s">
        <v>2352</v>
      </c>
      <c r="B2422" t="s">
        <v>2353</v>
      </c>
      <c r="C2422" t="s">
        <v>20867</v>
      </c>
      <c r="D2422">
        <v>1</v>
      </c>
      <c r="E2422">
        <v>1</v>
      </c>
      <c r="F2422">
        <v>0</v>
      </c>
      <c r="G2422">
        <v>0</v>
      </c>
      <c r="H2422">
        <v>0</v>
      </c>
      <c r="I2422">
        <v>0</v>
      </c>
      <c r="J2422">
        <v>0</v>
      </c>
      <c r="K2422">
        <v>0</v>
      </c>
      <c r="L2422">
        <v>0</v>
      </c>
      <c r="M2422">
        <v>0</v>
      </c>
      <c r="N2422">
        <v>0</v>
      </c>
      <c r="O2422">
        <v>0</v>
      </c>
      <c r="P2422">
        <v>0</v>
      </c>
      <c r="Q2422">
        <v>0.19500000000000001</v>
      </c>
      <c r="R2422">
        <v>0.23300000000000001</v>
      </c>
      <c r="S2422">
        <v>0.27400000000000002</v>
      </c>
      <c r="T2422">
        <v>0.50700000000000001</v>
      </c>
      <c r="U2422">
        <v>0.224</v>
      </c>
      <c r="V2422">
        <v>35</v>
      </c>
      <c r="W2422">
        <v>0</v>
      </c>
      <c r="X2422">
        <v>0</v>
      </c>
      <c r="Y2422">
        <v>-0.1</v>
      </c>
      <c r="Z2422">
        <v>0</v>
      </c>
      <c r="AA2422">
        <v>0</v>
      </c>
    </row>
    <row r="2423" spans="1:27" x14ac:dyDescent="0.25">
      <c r="A2423" t="s">
        <v>2338</v>
      </c>
      <c r="B2423" t="s">
        <v>2339</v>
      </c>
      <c r="C2423" t="s">
        <v>20892</v>
      </c>
      <c r="D2423">
        <v>1</v>
      </c>
      <c r="E2423">
        <v>1</v>
      </c>
      <c r="F2423">
        <v>0</v>
      </c>
      <c r="G2423">
        <v>0</v>
      </c>
      <c r="H2423">
        <v>0</v>
      </c>
      <c r="I2423">
        <v>0</v>
      </c>
      <c r="J2423">
        <v>0</v>
      </c>
      <c r="K2423">
        <v>0</v>
      </c>
      <c r="L2423">
        <v>0</v>
      </c>
      <c r="M2423">
        <v>0</v>
      </c>
      <c r="N2423">
        <v>0</v>
      </c>
      <c r="O2423">
        <v>0</v>
      </c>
      <c r="P2423">
        <v>0</v>
      </c>
      <c r="Q2423">
        <v>0.184</v>
      </c>
      <c r="R2423">
        <v>0.22500000000000001</v>
      </c>
      <c r="S2423">
        <v>0.28199999999999997</v>
      </c>
      <c r="T2423">
        <v>0.50700000000000001</v>
      </c>
      <c r="U2423">
        <v>0.224</v>
      </c>
      <c r="V2423">
        <v>35</v>
      </c>
      <c r="W2423">
        <v>0</v>
      </c>
      <c r="X2423">
        <v>0</v>
      </c>
      <c r="Y2423">
        <v>-0.1</v>
      </c>
      <c r="Z2423">
        <v>0</v>
      </c>
      <c r="AA2423">
        <v>0</v>
      </c>
    </row>
    <row r="2424" spans="1:27" x14ac:dyDescent="0.25">
      <c r="A2424" t="s">
        <v>2643</v>
      </c>
      <c r="B2424" t="s">
        <v>2644</v>
      </c>
      <c r="C2424" t="s">
        <v>20884</v>
      </c>
      <c r="D2424">
        <v>1</v>
      </c>
      <c r="E2424">
        <v>1</v>
      </c>
      <c r="F2424">
        <v>0</v>
      </c>
      <c r="G2424">
        <v>0</v>
      </c>
      <c r="H2424">
        <v>0</v>
      </c>
      <c r="I2424">
        <v>0</v>
      </c>
      <c r="J2424">
        <v>0</v>
      </c>
      <c r="K2424">
        <v>0</v>
      </c>
      <c r="L2424">
        <v>0</v>
      </c>
      <c r="M2424">
        <v>0</v>
      </c>
      <c r="N2424">
        <v>0</v>
      </c>
      <c r="O2424">
        <v>0</v>
      </c>
      <c r="P2424">
        <v>0</v>
      </c>
      <c r="Q2424">
        <v>0.191</v>
      </c>
      <c r="R2424">
        <v>0.23200000000000001</v>
      </c>
      <c r="S2424">
        <v>0.27200000000000002</v>
      </c>
      <c r="T2424">
        <v>0.504</v>
      </c>
      <c r="U2424">
        <v>0.224</v>
      </c>
      <c r="V2424">
        <v>32</v>
      </c>
      <c r="W2424">
        <v>0</v>
      </c>
      <c r="X2424">
        <v>0</v>
      </c>
      <c r="Y2424">
        <v>-0.1</v>
      </c>
      <c r="Z2424">
        <v>0</v>
      </c>
      <c r="AA2424">
        <v>0</v>
      </c>
    </row>
    <row r="2425" spans="1:27" x14ac:dyDescent="0.25">
      <c r="A2425" t="s">
        <v>21362</v>
      </c>
      <c r="B2425" t="s">
        <v>21363</v>
      </c>
      <c r="C2425" t="s">
        <v>1</v>
      </c>
      <c r="D2425">
        <v>1</v>
      </c>
      <c r="E2425">
        <v>1</v>
      </c>
      <c r="F2425">
        <v>0</v>
      </c>
      <c r="G2425">
        <v>0</v>
      </c>
      <c r="H2425">
        <v>0</v>
      </c>
      <c r="I2425">
        <v>0</v>
      </c>
      <c r="J2425">
        <v>0</v>
      </c>
      <c r="K2425">
        <v>0</v>
      </c>
      <c r="L2425">
        <v>0</v>
      </c>
      <c r="M2425">
        <v>0</v>
      </c>
      <c r="N2425">
        <v>0</v>
      </c>
      <c r="O2425">
        <v>0</v>
      </c>
      <c r="P2425">
        <v>0</v>
      </c>
      <c r="Q2425">
        <v>0.20399999999999999</v>
      </c>
      <c r="R2425">
        <v>0.23899999999999999</v>
      </c>
      <c r="S2425">
        <v>0.26400000000000001</v>
      </c>
      <c r="T2425">
        <v>0.503</v>
      </c>
      <c r="U2425">
        <v>0.224</v>
      </c>
      <c r="V2425">
        <v>35</v>
      </c>
      <c r="W2425">
        <v>0</v>
      </c>
      <c r="X2425">
        <v>0</v>
      </c>
      <c r="Y2425">
        <v>-0.1</v>
      </c>
      <c r="Z2425">
        <v>0</v>
      </c>
      <c r="AA2425">
        <v>0</v>
      </c>
    </row>
    <row r="2426" spans="1:27" x14ac:dyDescent="0.25">
      <c r="A2426" t="s">
        <v>947</v>
      </c>
      <c r="B2426" t="s">
        <v>948</v>
      </c>
      <c r="C2426" t="s">
        <v>20895</v>
      </c>
      <c r="D2426">
        <v>1</v>
      </c>
      <c r="E2426">
        <v>1</v>
      </c>
      <c r="F2426">
        <v>0</v>
      </c>
      <c r="G2426">
        <v>0</v>
      </c>
      <c r="H2426">
        <v>0</v>
      </c>
      <c r="I2426">
        <v>0</v>
      </c>
      <c r="J2426">
        <v>0</v>
      </c>
      <c r="K2426">
        <v>0</v>
      </c>
      <c r="L2426">
        <v>0</v>
      </c>
      <c r="M2426">
        <v>0</v>
      </c>
      <c r="N2426">
        <v>0</v>
      </c>
      <c r="O2426">
        <v>0</v>
      </c>
      <c r="P2426">
        <v>0</v>
      </c>
      <c r="Q2426">
        <v>0.19900000000000001</v>
      </c>
      <c r="R2426">
        <v>0.23300000000000001</v>
      </c>
      <c r="S2426">
        <v>0.27300000000000002</v>
      </c>
      <c r="T2426">
        <v>0.505</v>
      </c>
      <c r="U2426">
        <v>0.224</v>
      </c>
      <c r="V2426">
        <v>39</v>
      </c>
      <c r="W2426">
        <v>0</v>
      </c>
      <c r="X2426">
        <v>0</v>
      </c>
      <c r="Y2426">
        <v>-0.1</v>
      </c>
      <c r="Z2426">
        <v>0</v>
      </c>
      <c r="AA2426">
        <v>0</v>
      </c>
    </row>
    <row r="2427" spans="1:27" x14ac:dyDescent="0.25">
      <c r="A2427" t="s">
        <v>21364</v>
      </c>
      <c r="B2427" t="s">
        <v>21365</v>
      </c>
      <c r="C2427" t="s">
        <v>1</v>
      </c>
      <c r="D2427">
        <v>1</v>
      </c>
      <c r="E2427">
        <v>1</v>
      </c>
      <c r="F2427">
        <v>0</v>
      </c>
      <c r="G2427">
        <v>0</v>
      </c>
      <c r="H2427">
        <v>0</v>
      </c>
      <c r="I2427">
        <v>0</v>
      </c>
      <c r="J2427">
        <v>0</v>
      </c>
      <c r="K2427">
        <v>0</v>
      </c>
      <c r="L2427">
        <v>0</v>
      </c>
      <c r="M2427">
        <v>0</v>
      </c>
      <c r="N2427">
        <v>0</v>
      </c>
      <c r="O2427">
        <v>0</v>
      </c>
      <c r="P2427">
        <v>0</v>
      </c>
      <c r="Q2427">
        <v>0.192</v>
      </c>
      <c r="R2427">
        <v>0.23699999999999999</v>
      </c>
      <c r="S2427">
        <v>0.26400000000000001</v>
      </c>
      <c r="T2427">
        <v>0.502</v>
      </c>
      <c r="U2427">
        <v>0.224</v>
      </c>
      <c r="V2427">
        <v>35</v>
      </c>
      <c r="W2427">
        <v>0</v>
      </c>
      <c r="X2427">
        <v>0</v>
      </c>
      <c r="Y2427">
        <v>-0.1</v>
      </c>
      <c r="Z2427">
        <v>0</v>
      </c>
      <c r="AA2427">
        <v>0</v>
      </c>
    </row>
    <row r="2428" spans="1:27" x14ac:dyDescent="0.25">
      <c r="A2428" t="s">
        <v>2824</v>
      </c>
      <c r="B2428" t="s">
        <v>2825</v>
      </c>
      <c r="C2428" t="s">
        <v>20892</v>
      </c>
      <c r="D2428">
        <v>1</v>
      </c>
      <c r="E2428">
        <v>1</v>
      </c>
      <c r="F2428">
        <v>0</v>
      </c>
      <c r="G2428">
        <v>0</v>
      </c>
      <c r="H2428">
        <v>0</v>
      </c>
      <c r="I2428">
        <v>0</v>
      </c>
      <c r="J2428">
        <v>0</v>
      </c>
      <c r="K2428">
        <v>0</v>
      </c>
      <c r="L2428">
        <v>0</v>
      </c>
      <c r="M2428">
        <v>0</v>
      </c>
      <c r="N2428">
        <v>0</v>
      </c>
      <c r="O2428">
        <v>0</v>
      </c>
      <c r="P2428">
        <v>0</v>
      </c>
      <c r="Q2428">
        <v>0.20300000000000001</v>
      </c>
      <c r="R2428">
        <v>0.23499999999999999</v>
      </c>
      <c r="S2428">
        <v>0.27100000000000002</v>
      </c>
      <c r="T2428">
        <v>0.50600000000000001</v>
      </c>
      <c r="U2428">
        <v>0.224</v>
      </c>
      <c r="V2428">
        <v>35</v>
      </c>
      <c r="W2428">
        <v>0</v>
      </c>
      <c r="X2428">
        <v>0</v>
      </c>
      <c r="Y2428">
        <v>-0.1</v>
      </c>
      <c r="Z2428">
        <v>0</v>
      </c>
      <c r="AA2428">
        <v>0</v>
      </c>
    </row>
    <row r="2429" spans="1:27" x14ac:dyDescent="0.25">
      <c r="A2429" t="s">
        <v>21366</v>
      </c>
      <c r="B2429" t="s">
        <v>21367</v>
      </c>
      <c r="C2429" t="s">
        <v>20877</v>
      </c>
      <c r="D2429">
        <v>1</v>
      </c>
      <c r="E2429">
        <v>1</v>
      </c>
      <c r="F2429">
        <v>0</v>
      </c>
      <c r="G2429">
        <v>0</v>
      </c>
      <c r="H2429">
        <v>0</v>
      </c>
      <c r="I2429">
        <v>0</v>
      </c>
      <c r="J2429">
        <v>0</v>
      </c>
      <c r="K2429">
        <v>0</v>
      </c>
      <c r="L2429">
        <v>0</v>
      </c>
      <c r="M2429">
        <v>0</v>
      </c>
      <c r="N2429">
        <v>0</v>
      </c>
      <c r="O2429">
        <v>0</v>
      </c>
      <c r="P2429">
        <v>0</v>
      </c>
      <c r="Q2429">
        <v>0.183</v>
      </c>
      <c r="R2429">
        <v>0.23300000000000001</v>
      </c>
      <c r="S2429">
        <v>0.26700000000000002</v>
      </c>
      <c r="T2429">
        <v>0.5</v>
      </c>
      <c r="U2429">
        <v>0.223</v>
      </c>
      <c r="V2429">
        <v>42</v>
      </c>
      <c r="W2429">
        <v>0</v>
      </c>
      <c r="X2429">
        <v>0</v>
      </c>
      <c r="Y2429">
        <v>-0.1</v>
      </c>
      <c r="Z2429">
        <v>0</v>
      </c>
      <c r="AA2429">
        <v>0</v>
      </c>
    </row>
    <row r="2430" spans="1:27" x14ac:dyDescent="0.25">
      <c r="A2430" t="s">
        <v>21368</v>
      </c>
      <c r="B2430" t="s">
        <v>21369</v>
      </c>
      <c r="C2430" t="s">
        <v>1</v>
      </c>
      <c r="D2430">
        <v>1</v>
      </c>
      <c r="E2430">
        <v>1</v>
      </c>
      <c r="F2430">
        <v>0</v>
      </c>
      <c r="G2430">
        <v>0</v>
      </c>
      <c r="H2430">
        <v>0</v>
      </c>
      <c r="I2430">
        <v>0</v>
      </c>
      <c r="J2430">
        <v>0</v>
      </c>
      <c r="K2430">
        <v>0</v>
      </c>
      <c r="L2430">
        <v>0</v>
      </c>
      <c r="M2430">
        <v>0</v>
      </c>
      <c r="N2430">
        <v>0</v>
      </c>
      <c r="O2430">
        <v>0</v>
      </c>
      <c r="P2430">
        <v>0</v>
      </c>
      <c r="Q2430">
        <v>0.19800000000000001</v>
      </c>
      <c r="R2430">
        <v>0.23400000000000001</v>
      </c>
      <c r="S2430">
        <v>0.27</v>
      </c>
      <c r="T2430">
        <v>0.504</v>
      </c>
      <c r="U2430">
        <v>0.223</v>
      </c>
      <c r="V2430">
        <v>35</v>
      </c>
      <c r="W2430">
        <v>0</v>
      </c>
      <c r="X2430">
        <v>0</v>
      </c>
      <c r="Y2430">
        <v>-0.1</v>
      </c>
      <c r="Z2430">
        <v>0</v>
      </c>
      <c r="AA2430">
        <v>0</v>
      </c>
    </row>
    <row r="2431" spans="1:27" x14ac:dyDescent="0.25">
      <c r="A2431" t="s">
        <v>21370</v>
      </c>
      <c r="B2431" t="s">
        <v>21371</v>
      </c>
      <c r="C2431" t="s">
        <v>20868</v>
      </c>
      <c r="D2431">
        <v>1</v>
      </c>
      <c r="E2431">
        <v>1</v>
      </c>
      <c r="F2431">
        <v>0</v>
      </c>
      <c r="G2431">
        <v>0</v>
      </c>
      <c r="H2431">
        <v>0</v>
      </c>
      <c r="I2431">
        <v>0</v>
      </c>
      <c r="J2431">
        <v>0</v>
      </c>
      <c r="K2431">
        <v>0</v>
      </c>
      <c r="L2431">
        <v>0</v>
      </c>
      <c r="M2431">
        <v>0</v>
      </c>
      <c r="N2431">
        <v>0</v>
      </c>
      <c r="O2431">
        <v>0</v>
      </c>
      <c r="P2431">
        <v>0</v>
      </c>
      <c r="Q2431">
        <v>0.189</v>
      </c>
      <c r="R2431">
        <v>0.23599999999999999</v>
      </c>
      <c r="S2431">
        <v>0.26600000000000001</v>
      </c>
      <c r="T2431">
        <v>0.502</v>
      </c>
      <c r="U2431">
        <v>0.223</v>
      </c>
      <c r="V2431">
        <v>34</v>
      </c>
      <c r="W2431">
        <v>0</v>
      </c>
      <c r="X2431">
        <v>0</v>
      </c>
      <c r="Y2431">
        <v>-0.1</v>
      </c>
      <c r="Z2431">
        <v>0</v>
      </c>
      <c r="AA2431">
        <v>0</v>
      </c>
    </row>
    <row r="2432" spans="1:27" x14ac:dyDescent="0.25">
      <c r="A2432" t="s">
        <v>21372</v>
      </c>
      <c r="B2432" t="s">
        <v>21373</v>
      </c>
      <c r="C2432" t="s">
        <v>20886</v>
      </c>
      <c r="D2432">
        <v>1</v>
      </c>
      <c r="E2432">
        <v>1</v>
      </c>
      <c r="F2432">
        <v>0</v>
      </c>
      <c r="G2432">
        <v>0</v>
      </c>
      <c r="H2432">
        <v>0</v>
      </c>
      <c r="I2432">
        <v>0</v>
      </c>
      <c r="J2432">
        <v>0</v>
      </c>
      <c r="K2432">
        <v>0</v>
      </c>
      <c r="L2432">
        <v>0</v>
      </c>
      <c r="M2432">
        <v>0</v>
      </c>
      <c r="N2432">
        <v>0</v>
      </c>
      <c r="O2432">
        <v>0</v>
      </c>
      <c r="P2432">
        <v>0</v>
      </c>
      <c r="Q2432">
        <v>0.19400000000000001</v>
      </c>
      <c r="R2432">
        <v>0.24099999999999999</v>
      </c>
      <c r="S2432">
        <v>0.25800000000000001</v>
      </c>
      <c r="T2432">
        <v>0.498</v>
      </c>
      <c r="U2432">
        <v>0.223</v>
      </c>
      <c r="V2432">
        <v>35</v>
      </c>
      <c r="W2432">
        <v>0</v>
      </c>
      <c r="X2432">
        <v>0</v>
      </c>
      <c r="Y2432">
        <v>-0.1</v>
      </c>
      <c r="Z2432">
        <v>0</v>
      </c>
      <c r="AA2432">
        <v>0</v>
      </c>
    </row>
    <row r="2433" spans="1:27" x14ac:dyDescent="0.25">
      <c r="A2433" t="s">
        <v>21374</v>
      </c>
      <c r="B2433" t="s">
        <v>21375</v>
      </c>
      <c r="C2433" t="s">
        <v>20865</v>
      </c>
      <c r="D2433">
        <v>1</v>
      </c>
      <c r="E2433">
        <v>1</v>
      </c>
      <c r="F2433">
        <v>0</v>
      </c>
      <c r="G2433">
        <v>0</v>
      </c>
      <c r="H2433">
        <v>0</v>
      </c>
      <c r="I2433">
        <v>0</v>
      </c>
      <c r="J2433">
        <v>0</v>
      </c>
      <c r="K2433">
        <v>0</v>
      </c>
      <c r="L2433">
        <v>0</v>
      </c>
      <c r="M2433">
        <v>0</v>
      </c>
      <c r="N2433">
        <v>0</v>
      </c>
      <c r="O2433">
        <v>0</v>
      </c>
      <c r="P2433">
        <v>0</v>
      </c>
      <c r="Q2433">
        <v>0.191</v>
      </c>
      <c r="R2433">
        <v>0.23300000000000001</v>
      </c>
      <c r="S2433">
        <v>0.26900000000000002</v>
      </c>
      <c r="T2433">
        <v>0.502</v>
      </c>
      <c r="U2433">
        <v>0.223</v>
      </c>
      <c r="V2433">
        <v>40</v>
      </c>
      <c r="W2433">
        <v>0</v>
      </c>
      <c r="X2433">
        <v>0</v>
      </c>
      <c r="Y2433">
        <v>-0.1</v>
      </c>
      <c r="Z2433">
        <v>0</v>
      </c>
      <c r="AA2433">
        <v>0</v>
      </c>
    </row>
    <row r="2434" spans="1:27" x14ac:dyDescent="0.25">
      <c r="A2434" t="s">
        <v>1242</v>
      </c>
      <c r="B2434" t="s">
        <v>1243</v>
      </c>
      <c r="C2434" t="s">
        <v>20882</v>
      </c>
      <c r="D2434">
        <v>1</v>
      </c>
      <c r="E2434">
        <v>1</v>
      </c>
      <c r="F2434">
        <v>0</v>
      </c>
      <c r="G2434">
        <v>0</v>
      </c>
      <c r="H2434">
        <v>0</v>
      </c>
      <c r="I2434">
        <v>0</v>
      </c>
      <c r="J2434">
        <v>0</v>
      </c>
      <c r="K2434">
        <v>0</v>
      </c>
      <c r="L2434">
        <v>0</v>
      </c>
      <c r="M2434">
        <v>0</v>
      </c>
      <c r="N2434">
        <v>0</v>
      </c>
      <c r="O2434">
        <v>0</v>
      </c>
      <c r="P2434">
        <v>0</v>
      </c>
      <c r="Q2434">
        <v>0.19800000000000001</v>
      </c>
      <c r="R2434">
        <v>0.23200000000000001</v>
      </c>
      <c r="S2434">
        <v>0.27800000000000002</v>
      </c>
      <c r="T2434">
        <v>0.51</v>
      </c>
      <c r="U2434">
        <v>0.223</v>
      </c>
      <c r="V2434">
        <v>33</v>
      </c>
      <c r="W2434">
        <v>0</v>
      </c>
      <c r="X2434">
        <v>0</v>
      </c>
      <c r="Y2434">
        <v>-0.1</v>
      </c>
      <c r="Z2434">
        <v>0</v>
      </c>
      <c r="AA2434">
        <v>0</v>
      </c>
    </row>
    <row r="2435" spans="1:27" x14ac:dyDescent="0.25">
      <c r="A2435" t="s">
        <v>2208</v>
      </c>
      <c r="B2435" t="s">
        <v>2209</v>
      </c>
      <c r="C2435" t="s">
        <v>20893</v>
      </c>
      <c r="D2435">
        <v>1</v>
      </c>
      <c r="E2435">
        <v>1</v>
      </c>
      <c r="F2435">
        <v>0</v>
      </c>
      <c r="G2435">
        <v>0</v>
      </c>
      <c r="H2435">
        <v>0</v>
      </c>
      <c r="I2435">
        <v>0</v>
      </c>
      <c r="J2435">
        <v>0</v>
      </c>
      <c r="K2435">
        <v>0</v>
      </c>
      <c r="L2435">
        <v>0</v>
      </c>
      <c r="M2435">
        <v>0</v>
      </c>
      <c r="N2435">
        <v>0</v>
      </c>
      <c r="O2435">
        <v>0</v>
      </c>
      <c r="P2435">
        <v>0</v>
      </c>
      <c r="Q2435">
        <v>0.20300000000000001</v>
      </c>
      <c r="R2435">
        <v>0.24099999999999999</v>
      </c>
      <c r="S2435">
        <v>0.26100000000000001</v>
      </c>
      <c r="T2435">
        <v>0.502</v>
      </c>
      <c r="U2435">
        <v>0.223</v>
      </c>
      <c r="V2435">
        <v>38</v>
      </c>
      <c r="W2435">
        <v>0</v>
      </c>
      <c r="X2435">
        <v>0</v>
      </c>
      <c r="Y2435">
        <v>-0.1</v>
      </c>
      <c r="Z2435">
        <v>0</v>
      </c>
      <c r="AA2435">
        <v>0</v>
      </c>
    </row>
    <row r="2436" spans="1:27" x14ac:dyDescent="0.25">
      <c r="A2436" t="s">
        <v>21376</v>
      </c>
      <c r="B2436" t="s">
        <v>21377</v>
      </c>
      <c r="C2436" t="s">
        <v>20865</v>
      </c>
      <c r="D2436">
        <v>1</v>
      </c>
      <c r="E2436">
        <v>1</v>
      </c>
      <c r="F2436">
        <v>0</v>
      </c>
      <c r="G2436">
        <v>0</v>
      </c>
      <c r="H2436">
        <v>0</v>
      </c>
      <c r="I2436">
        <v>0</v>
      </c>
      <c r="J2436">
        <v>0</v>
      </c>
      <c r="K2436">
        <v>0</v>
      </c>
      <c r="L2436">
        <v>0</v>
      </c>
      <c r="M2436">
        <v>0</v>
      </c>
      <c r="N2436">
        <v>0</v>
      </c>
      <c r="O2436">
        <v>0</v>
      </c>
      <c r="P2436">
        <v>0</v>
      </c>
      <c r="Q2436">
        <v>0.20699999999999999</v>
      </c>
      <c r="R2436">
        <v>0.24199999999999999</v>
      </c>
      <c r="S2436">
        <v>0.26</v>
      </c>
      <c r="T2436">
        <v>0.501</v>
      </c>
      <c r="U2436">
        <v>0.223</v>
      </c>
      <c r="V2436">
        <v>40</v>
      </c>
      <c r="W2436">
        <v>0</v>
      </c>
      <c r="X2436">
        <v>0</v>
      </c>
      <c r="Y2436">
        <v>-0.1</v>
      </c>
      <c r="Z2436">
        <v>0</v>
      </c>
      <c r="AA2436">
        <v>0</v>
      </c>
    </row>
    <row r="2437" spans="1:27" x14ac:dyDescent="0.25">
      <c r="A2437" t="s">
        <v>21378</v>
      </c>
      <c r="B2437" t="s">
        <v>21379</v>
      </c>
      <c r="C2437" t="s">
        <v>20875</v>
      </c>
      <c r="D2437">
        <v>1</v>
      </c>
      <c r="E2437">
        <v>1</v>
      </c>
      <c r="F2437">
        <v>0</v>
      </c>
      <c r="G2437">
        <v>0</v>
      </c>
      <c r="H2437">
        <v>0</v>
      </c>
      <c r="I2437">
        <v>0</v>
      </c>
      <c r="J2437">
        <v>0</v>
      </c>
      <c r="K2437">
        <v>0</v>
      </c>
      <c r="L2437">
        <v>0</v>
      </c>
      <c r="M2437">
        <v>0</v>
      </c>
      <c r="N2437">
        <v>0</v>
      </c>
      <c r="O2437">
        <v>0</v>
      </c>
      <c r="P2437">
        <v>0</v>
      </c>
      <c r="Q2437">
        <v>0.191</v>
      </c>
      <c r="R2437">
        <v>0.23699999999999999</v>
      </c>
      <c r="S2437">
        <v>0.26300000000000001</v>
      </c>
      <c r="T2437">
        <v>0.5</v>
      </c>
      <c r="U2437">
        <v>0.223</v>
      </c>
      <c r="V2437">
        <v>33</v>
      </c>
      <c r="W2437">
        <v>0</v>
      </c>
      <c r="X2437">
        <v>0</v>
      </c>
      <c r="Y2437">
        <v>-0.1</v>
      </c>
      <c r="Z2437">
        <v>0</v>
      </c>
      <c r="AA2437">
        <v>0</v>
      </c>
    </row>
    <row r="2438" spans="1:27" x14ac:dyDescent="0.25">
      <c r="A2438" t="s">
        <v>1878</v>
      </c>
      <c r="B2438" t="s">
        <v>1879</v>
      </c>
      <c r="C2438" t="s">
        <v>20889</v>
      </c>
      <c r="D2438">
        <v>1</v>
      </c>
      <c r="E2438">
        <v>1</v>
      </c>
      <c r="F2438">
        <v>0</v>
      </c>
      <c r="G2438">
        <v>0</v>
      </c>
      <c r="H2438">
        <v>0</v>
      </c>
      <c r="I2438">
        <v>0</v>
      </c>
      <c r="J2438">
        <v>0</v>
      </c>
      <c r="K2438">
        <v>0</v>
      </c>
      <c r="L2438">
        <v>0</v>
      </c>
      <c r="M2438">
        <v>0</v>
      </c>
      <c r="N2438">
        <v>0</v>
      </c>
      <c r="O2438">
        <v>0</v>
      </c>
      <c r="P2438">
        <v>0</v>
      </c>
      <c r="Q2438">
        <v>0.186</v>
      </c>
      <c r="R2438">
        <v>0.245</v>
      </c>
      <c r="S2438">
        <v>0.25</v>
      </c>
      <c r="T2438">
        <v>0.495</v>
      </c>
      <c r="U2438">
        <v>0.223</v>
      </c>
      <c r="V2438">
        <v>39</v>
      </c>
      <c r="W2438">
        <v>0</v>
      </c>
      <c r="X2438">
        <v>0</v>
      </c>
      <c r="Y2438">
        <v>-0.1</v>
      </c>
      <c r="Z2438">
        <v>0</v>
      </c>
      <c r="AA2438">
        <v>0</v>
      </c>
    </row>
    <row r="2439" spans="1:27" x14ac:dyDescent="0.25">
      <c r="A2439" t="s">
        <v>21380</v>
      </c>
      <c r="B2439" t="s">
        <v>21381</v>
      </c>
      <c r="C2439" t="s">
        <v>20874</v>
      </c>
      <c r="D2439">
        <v>1</v>
      </c>
      <c r="E2439">
        <v>1</v>
      </c>
      <c r="F2439">
        <v>0</v>
      </c>
      <c r="G2439">
        <v>0</v>
      </c>
      <c r="H2439">
        <v>0</v>
      </c>
      <c r="I2439">
        <v>0</v>
      </c>
      <c r="J2439">
        <v>0</v>
      </c>
      <c r="K2439">
        <v>0</v>
      </c>
      <c r="L2439">
        <v>0</v>
      </c>
      <c r="M2439">
        <v>0</v>
      </c>
      <c r="N2439">
        <v>0</v>
      </c>
      <c r="O2439">
        <v>0</v>
      </c>
      <c r="P2439">
        <v>0</v>
      </c>
      <c r="Q2439">
        <v>0.16700000000000001</v>
      </c>
      <c r="R2439">
        <v>0.24299999999999999</v>
      </c>
      <c r="S2439">
        <v>0.246</v>
      </c>
      <c r="T2439">
        <v>0.49</v>
      </c>
      <c r="U2439">
        <v>0.223</v>
      </c>
      <c r="V2439">
        <v>36</v>
      </c>
      <c r="W2439">
        <v>0</v>
      </c>
      <c r="X2439">
        <v>0</v>
      </c>
      <c r="Y2439">
        <v>-0.1</v>
      </c>
      <c r="Z2439">
        <v>0</v>
      </c>
      <c r="AA2439">
        <v>0</v>
      </c>
    </row>
    <row r="2440" spans="1:27" x14ac:dyDescent="0.25">
      <c r="A2440" t="s">
        <v>1382</v>
      </c>
      <c r="B2440" t="s">
        <v>1383</v>
      </c>
      <c r="C2440" t="s">
        <v>20870</v>
      </c>
      <c r="D2440">
        <v>1</v>
      </c>
      <c r="E2440">
        <v>1</v>
      </c>
      <c r="F2440">
        <v>0</v>
      </c>
      <c r="G2440">
        <v>0</v>
      </c>
      <c r="H2440">
        <v>0</v>
      </c>
      <c r="I2440">
        <v>0</v>
      </c>
      <c r="J2440">
        <v>0</v>
      </c>
      <c r="K2440">
        <v>0</v>
      </c>
      <c r="L2440">
        <v>0</v>
      </c>
      <c r="M2440">
        <v>0</v>
      </c>
      <c r="N2440">
        <v>0</v>
      </c>
      <c r="O2440">
        <v>0</v>
      </c>
      <c r="P2440">
        <v>0</v>
      </c>
      <c r="Q2440">
        <v>0.192</v>
      </c>
      <c r="R2440">
        <v>0.23799999999999999</v>
      </c>
      <c r="S2440">
        <v>0.26100000000000001</v>
      </c>
      <c r="T2440">
        <v>0.499</v>
      </c>
      <c r="U2440">
        <v>0.223</v>
      </c>
      <c r="V2440">
        <v>32</v>
      </c>
      <c r="W2440">
        <v>0</v>
      </c>
      <c r="X2440">
        <v>0</v>
      </c>
      <c r="Y2440">
        <v>-0.1</v>
      </c>
      <c r="Z2440">
        <v>0</v>
      </c>
      <c r="AA2440">
        <v>0</v>
      </c>
    </row>
    <row r="2441" spans="1:27" x14ac:dyDescent="0.25">
      <c r="A2441" t="s">
        <v>1440</v>
      </c>
      <c r="B2441" t="s">
        <v>1441</v>
      </c>
      <c r="C2441" t="s">
        <v>20888</v>
      </c>
      <c r="D2441">
        <v>1</v>
      </c>
      <c r="E2441">
        <v>1</v>
      </c>
      <c r="F2441">
        <v>0</v>
      </c>
      <c r="G2441">
        <v>0</v>
      </c>
      <c r="H2441">
        <v>0</v>
      </c>
      <c r="I2441">
        <v>0</v>
      </c>
      <c r="J2441">
        <v>0</v>
      </c>
      <c r="K2441">
        <v>0</v>
      </c>
      <c r="L2441">
        <v>0</v>
      </c>
      <c r="M2441">
        <v>0</v>
      </c>
      <c r="N2441">
        <v>0</v>
      </c>
      <c r="O2441">
        <v>0</v>
      </c>
      <c r="P2441">
        <v>0</v>
      </c>
      <c r="Q2441">
        <v>0.185</v>
      </c>
      <c r="R2441">
        <v>0.248</v>
      </c>
      <c r="S2441">
        <v>0.24399999999999999</v>
      </c>
      <c r="T2441">
        <v>0.49199999999999999</v>
      </c>
      <c r="U2441">
        <v>0.223</v>
      </c>
      <c r="V2441">
        <v>34</v>
      </c>
      <c r="W2441">
        <v>0</v>
      </c>
      <c r="X2441">
        <v>0</v>
      </c>
      <c r="Y2441">
        <v>-0.1</v>
      </c>
      <c r="Z2441">
        <v>0</v>
      </c>
      <c r="AA2441">
        <v>0</v>
      </c>
    </row>
    <row r="2442" spans="1:27" x14ac:dyDescent="0.25">
      <c r="A2442" t="s">
        <v>2442</v>
      </c>
      <c r="B2442" t="s">
        <v>2443</v>
      </c>
      <c r="C2442" t="s">
        <v>20890</v>
      </c>
      <c r="D2442">
        <v>1</v>
      </c>
      <c r="E2442">
        <v>1</v>
      </c>
      <c r="F2442">
        <v>0</v>
      </c>
      <c r="G2442">
        <v>0</v>
      </c>
      <c r="H2442">
        <v>0</v>
      </c>
      <c r="I2442">
        <v>0</v>
      </c>
      <c r="J2442">
        <v>0</v>
      </c>
      <c r="K2442">
        <v>0</v>
      </c>
      <c r="L2442">
        <v>0</v>
      </c>
      <c r="M2442">
        <v>0</v>
      </c>
      <c r="N2442">
        <v>0</v>
      </c>
      <c r="O2442">
        <v>0</v>
      </c>
      <c r="P2442">
        <v>0</v>
      </c>
      <c r="Q2442">
        <v>0.19500000000000001</v>
      </c>
      <c r="R2442">
        <v>0.24099999999999999</v>
      </c>
      <c r="S2442">
        <v>0.25600000000000001</v>
      </c>
      <c r="T2442">
        <v>0.497</v>
      </c>
      <c r="U2442">
        <v>0.223</v>
      </c>
      <c r="V2442">
        <v>40</v>
      </c>
      <c r="W2442">
        <v>0</v>
      </c>
      <c r="X2442">
        <v>0</v>
      </c>
      <c r="Y2442">
        <v>-0.1</v>
      </c>
      <c r="Z2442">
        <v>0</v>
      </c>
      <c r="AA2442">
        <v>0</v>
      </c>
    </row>
    <row r="2443" spans="1:27" x14ac:dyDescent="0.25">
      <c r="A2443" t="s">
        <v>21382</v>
      </c>
      <c r="B2443" t="s">
        <v>21383</v>
      </c>
      <c r="C2443" t="s">
        <v>1</v>
      </c>
      <c r="D2443">
        <v>1</v>
      </c>
      <c r="E2443">
        <v>1</v>
      </c>
      <c r="F2443">
        <v>0</v>
      </c>
      <c r="G2443">
        <v>0</v>
      </c>
      <c r="H2443">
        <v>0</v>
      </c>
      <c r="I2443">
        <v>0</v>
      </c>
      <c r="J2443">
        <v>0</v>
      </c>
      <c r="K2443">
        <v>0</v>
      </c>
      <c r="L2443">
        <v>0</v>
      </c>
      <c r="M2443">
        <v>0</v>
      </c>
      <c r="N2443">
        <v>0</v>
      </c>
      <c r="O2443">
        <v>0</v>
      </c>
      <c r="P2443">
        <v>0</v>
      </c>
      <c r="Q2443">
        <v>0.20699999999999999</v>
      </c>
      <c r="R2443">
        <v>0.248</v>
      </c>
      <c r="S2443">
        <v>0.248</v>
      </c>
      <c r="T2443">
        <v>0.496</v>
      </c>
      <c r="U2443">
        <v>0.223</v>
      </c>
      <c r="V2443">
        <v>35</v>
      </c>
      <c r="W2443">
        <v>0</v>
      </c>
      <c r="X2443">
        <v>0</v>
      </c>
      <c r="Y2443">
        <v>-0.1</v>
      </c>
      <c r="Z2443">
        <v>0</v>
      </c>
      <c r="AA2443">
        <v>0</v>
      </c>
    </row>
    <row r="2444" spans="1:27" x14ac:dyDescent="0.25">
      <c r="A2444" t="s">
        <v>3465</v>
      </c>
      <c r="B2444" t="s">
        <v>3466</v>
      </c>
      <c r="C2444" t="s">
        <v>1</v>
      </c>
      <c r="D2444">
        <v>1</v>
      </c>
      <c r="E2444">
        <v>1</v>
      </c>
      <c r="F2444">
        <v>0</v>
      </c>
      <c r="G2444">
        <v>0</v>
      </c>
      <c r="H2444">
        <v>0</v>
      </c>
      <c r="I2444">
        <v>0</v>
      </c>
      <c r="J2444">
        <v>0</v>
      </c>
      <c r="K2444">
        <v>0</v>
      </c>
      <c r="L2444">
        <v>0</v>
      </c>
      <c r="M2444">
        <v>0</v>
      </c>
      <c r="N2444">
        <v>0</v>
      </c>
      <c r="O2444">
        <v>0</v>
      </c>
      <c r="P2444">
        <v>0</v>
      </c>
      <c r="Q2444">
        <v>0.20100000000000001</v>
      </c>
      <c r="R2444">
        <v>0.23400000000000001</v>
      </c>
      <c r="S2444">
        <v>0.27</v>
      </c>
      <c r="T2444">
        <v>0.504</v>
      </c>
      <c r="U2444">
        <v>0.223</v>
      </c>
      <c r="V2444">
        <v>35</v>
      </c>
      <c r="W2444">
        <v>0</v>
      </c>
      <c r="X2444">
        <v>0</v>
      </c>
      <c r="Y2444">
        <v>-0.1</v>
      </c>
      <c r="Z2444">
        <v>0</v>
      </c>
      <c r="AA2444">
        <v>0</v>
      </c>
    </row>
    <row r="2445" spans="1:27" x14ac:dyDescent="0.25">
      <c r="A2445" t="s">
        <v>2800</v>
      </c>
      <c r="B2445" t="s">
        <v>2801</v>
      </c>
      <c r="C2445" t="s">
        <v>20868</v>
      </c>
      <c r="D2445">
        <v>1</v>
      </c>
      <c r="E2445">
        <v>1</v>
      </c>
      <c r="F2445">
        <v>0</v>
      </c>
      <c r="G2445">
        <v>0</v>
      </c>
      <c r="H2445">
        <v>0</v>
      </c>
      <c r="I2445">
        <v>0</v>
      </c>
      <c r="J2445">
        <v>0</v>
      </c>
      <c r="K2445">
        <v>0</v>
      </c>
      <c r="L2445">
        <v>0</v>
      </c>
      <c r="M2445">
        <v>0</v>
      </c>
      <c r="N2445">
        <v>0</v>
      </c>
      <c r="O2445">
        <v>0</v>
      </c>
      <c r="P2445">
        <v>0</v>
      </c>
      <c r="Q2445">
        <v>0.20499999999999999</v>
      </c>
      <c r="R2445">
        <v>0.24299999999999999</v>
      </c>
      <c r="S2445">
        <v>0.25700000000000001</v>
      </c>
      <c r="T2445">
        <v>0.499</v>
      </c>
      <c r="U2445">
        <v>0.223</v>
      </c>
      <c r="V2445">
        <v>33</v>
      </c>
      <c r="W2445">
        <v>0</v>
      </c>
      <c r="X2445">
        <v>0</v>
      </c>
      <c r="Y2445">
        <v>-0.1</v>
      </c>
      <c r="Z2445">
        <v>0</v>
      </c>
      <c r="AA2445">
        <v>0</v>
      </c>
    </row>
    <row r="2446" spans="1:27" x14ac:dyDescent="0.25">
      <c r="A2446" t="s">
        <v>1105</v>
      </c>
      <c r="B2446" t="s">
        <v>1106</v>
      </c>
      <c r="C2446" t="s">
        <v>20887</v>
      </c>
      <c r="D2446">
        <v>1</v>
      </c>
      <c r="E2446">
        <v>1</v>
      </c>
      <c r="F2446">
        <v>0</v>
      </c>
      <c r="G2446">
        <v>0</v>
      </c>
      <c r="H2446">
        <v>0</v>
      </c>
      <c r="I2446">
        <v>0</v>
      </c>
      <c r="J2446">
        <v>0</v>
      </c>
      <c r="K2446">
        <v>0</v>
      </c>
      <c r="L2446">
        <v>0</v>
      </c>
      <c r="M2446">
        <v>0</v>
      </c>
      <c r="N2446">
        <v>0</v>
      </c>
      <c r="O2446">
        <v>0</v>
      </c>
      <c r="P2446">
        <v>0</v>
      </c>
      <c r="Q2446">
        <v>0.192</v>
      </c>
      <c r="R2446">
        <v>0.23400000000000001</v>
      </c>
      <c r="S2446">
        <v>0.26600000000000001</v>
      </c>
      <c r="T2446">
        <v>0.501</v>
      </c>
      <c r="U2446">
        <v>0.223</v>
      </c>
      <c r="V2446">
        <v>35</v>
      </c>
      <c r="W2446">
        <v>0</v>
      </c>
      <c r="X2446">
        <v>0</v>
      </c>
      <c r="Y2446">
        <v>-0.1</v>
      </c>
      <c r="Z2446">
        <v>0</v>
      </c>
      <c r="AA2446">
        <v>0</v>
      </c>
    </row>
    <row r="2447" spans="1:27" x14ac:dyDescent="0.25">
      <c r="A2447" t="s">
        <v>1352</v>
      </c>
      <c r="B2447" t="s">
        <v>1353</v>
      </c>
      <c r="C2447" t="s">
        <v>20884</v>
      </c>
      <c r="D2447">
        <v>1</v>
      </c>
      <c r="E2447">
        <v>1</v>
      </c>
      <c r="F2447">
        <v>0</v>
      </c>
      <c r="G2447">
        <v>0</v>
      </c>
      <c r="H2447">
        <v>0</v>
      </c>
      <c r="I2447">
        <v>0</v>
      </c>
      <c r="J2447">
        <v>0</v>
      </c>
      <c r="K2447">
        <v>0</v>
      </c>
      <c r="L2447">
        <v>0</v>
      </c>
      <c r="M2447">
        <v>0</v>
      </c>
      <c r="N2447">
        <v>0</v>
      </c>
      <c r="O2447">
        <v>0</v>
      </c>
      <c r="P2447">
        <v>0</v>
      </c>
      <c r="Q2447">
        <v>0.17899999999999999</v>
      </c>
      <c r="R2447">
        <v>0.23799999999999999</v>
      </c>
      <c r="S2447">
        <v>0.25600000000000001</v>
      </c>
      <c r="T2447">
        <v>0.49299999999999999</v>
      </c>
      <c r="U2447">
        <v>0.223</v>
      </c>
      <c r="V2447">
        <v>31</v>
      </c>
      <c r="W2447">
        <v>0</v>
      </c>
      <c r="X2447">
        <v>0</v>
      </c>
      <c r="Y2447">
        <v>-0.1</v>
      </c>
      <c r="Z2447">
        <v>0</v>
      </c>
      <c r="AA2447">
        <v>0</v>
      </c>
    </row>
    <row r="2448" spans="1:27" x14ac:dyDescent="0.25">
      <c r="A2448" t="s">
        <v>1663</v>
      </c>
      <c r="B2448" t="s">
        <v>1664</v>
      </c>
      <c r="C2448" t="s">
        <v>20880</v>
      </c>
      <c r="D2448">
        <v>1</v>
      </c>
      <c r="E2448">
        <v>1</v>
      </c>
      <c r="F2448">
        <v>0</v>
      </c>
      <c r="G2448">
        <v>0</v>
      </c>
      <c r="H2448">
        <v>0</v>
      </c>
      <c r="I2448">
        <v>0</v>
      </c>
      <c r="J2448">
        <v>0</v>
      </c>
      <c r="K2448">
        <v>0</v>
      </c>
      <c r="L2448">
        <v>0</v>
      </c>
      <c r="M2448">
        <v>0</v>
      </c>
      <c r="N2448">
        <v>0</v>
      </c>
      <c r="O2448">
        <v>0</v>
      </c>
      <c r="P2448">
        <v>0</v>
      </c>
      <c r="Q2448">
        <v>0.192</v>
      </c>
      <c r="R2448">
        <v>0.23</v>
      </c>
      <c r="S2448">
        <v>0.27300000000000002</v>
      </c>
      <c r="T2448">
        <v>0.503</v>
      </c>
      <c r="U2448">
        <v>0.223</v>
      </c>
      <c r="V2448">
        <v>29</v>
      </c>
      <c r="W2448">
        <v>0</v>
      </c>
      <c r="X2448">
        <v>0</v>
      </c>
      <c r="Y2448">
        <v>-0.1</v>
      </c>
      <c r="Z2448">
        <v>0</v>
      </c>
      <c r="AA2448">
        <v>0</v>
      </c>
    </row>
    <row r="2449" spans="1:27" x14ac:dyDescent="0.25">
      <c r="A2449" t="s">
        <v>21384</v>
      </c>
      <c r="B2449" t="s">
        <v>21385</v>
      </c>
      <c r="C2449" t="s">
        <v>20877</v>
      </c>
      <c r="D2449">
        <v>1</v>
      </c>
      <c r="E2449">
        <v>1</v>
      </c>
      <c r="F2449">
        <v>0</v>
      </c>
      <c r="G2449">
        <v>0</v>
      </c>
      <c r="H2449">
        <v>0</v>
      </c>
      <c r="I2449">
        <v>0</v>
      </c>
      <c r="J2449">
        <v>0</v>
      </c>
      <c r="K2449">
        <v>0</v>
      </c>
      <c r="L2449">
        <v>0</v>
      </c>
      <c r="M2449">
        <v>0</v>
      </c>
      <c r="N2449">
        <v>0</v>
      </c>
      <c r="O2449">
        <v>0</v>
      </c>
      <c r="P2449">
        <v>0</v>
      </c>
      <c r="Q2449">
        <v>0.19500000000000001</v>
      </c>
      <c r="R2449">
        <v>0.22900000000000001</v>
      </c>
      <c r="S2449">
        <v>0.27400000000000002</v>
      </c>
      <c r="T2449">
        <v>0.503</v>
      </c>
      <c r="U2449">
        <v>0.223</v>
      </c>
      <c r="V2449">
        <v>42</v>
      </c>
      <c r="W2449">
        <v>0</v>
      </c>
      <c r="X2449">
        <v>0</v>
      </c>
      <c r="Y2449">
        <v>-0.1</v>
      </c>
      <c r="Z2449">
        <v>0</v>
      </c>
      <c r="AA2449">
        <v>0</v>
      </c>
    </row>
    <row r="2450" spans="1:27" x14ac:dyDescent="0.25">
      <c r="A2450" t="s">
        <v>2083</v>
      </c>
      <c r="B2450" t="s">
        <v>2084</v>
      </c>
      <c r="C2450" t="s">
        <v>20866</v>
      </c>
      <c r="D2450">
        <v>1</v>
      </c>
      <c r="E2450">
        <v>1</v>
      </c>
      <c r="F2450">
        <v>0</v>
      </c>
      <c r="G2450">
        <v>0</v>
      </c>
      <c r="H2450">
        <v>0</v>
      </c>
      <c r="I2450">
        <v>0</v>
      </c>
      <c r="J2450">
        <v>0</v>
      </c>
      <c r="K2450">
        <v>0</v>
      </c>
      <c r="L2450">
        <v>0</v>
      </c>
      <c r="M2450">
        <v>0</v>
      </c>
      <c r="N2450">
        <v>0</v>
      </c>
      <c r="O2450">
        <v>0</v>
      </c>
      <c r="P2450">
        <v>0</v>
      </c>
      <c r="Q2450">
        <v>0.19900000000000001</v>
      </c>
      <c r="R2450">
        <v>0.22500000000000001</v>
      </c>
      <c r="S2450">
        <v>0.28100000000000003</v>
      </c>
      <c r="T2450">
        <v>0.50700000000000001</v>
      </c>
      <c r="U2450">
        <v>0.223</v>
      </c>
      <c r="V2450">
        <v>34</v>
      </c>
      <c r="W2450">
        <v>0</v>
      </c>
      <c r="X2450">
        <v>0</v>
      </c>
      <c r="Y2450">
        <v>-0.1</v>
      </c>
      <c r="Z2450">
        <v>0</v>
      </c>
      <c r="AA2450">
        <v>0</v>
      </c>
    </row>
    <row r="2451" spans="1:27" x14ac:dyDescent="0.25">
      <c r="A2451">
        <v>6748</v>
      </c>
      <c r="B2451" t="s">
        <v>2834</v>
      </c>
      <c r="C2451" t="s">
        <v>20885</v>
      </c>
      <c r="D2451">
        <v>1</v>
      </c>
      <c r="E2451">
        <v>1</v>
      </c>
      <c r="F2451">
        <v>0</v>
      </c>
      <c r="G2451">
        <v>0</v>
      </c>
      <c r="H2451">
        <v>0</v>
      </c>
      <c r="I2451">
        <v>0</v>
      </c>
      <c r="J2451">
        <v>0</v>
      </c>
      <c r="K2451">
        <v>0</v>
      </c>
      <c r="L2451">
        <v>0</v>
      </c>
      <c r="M2451">
        <v>0</v>
      </c>
      <c r="N2451">
        <v>0</v>
      </c>
      <c r="O2451">
        <v>0</v>
      </c>
      <c r="P2451">
        <v>0</v>
      </c>
      <c r="Q2451">
        <v>0.19400000000000001</v>
      </c>
      <c r="R2451">
        <v>0.23699999999999999</v>
      </c>
      <c r="S2451">
        <v>0.26600000000000001</v>
      </c>
      <c r="T2451">
        <v>0.503</v>
      </c>
      <c r="U2451">
        <v>0.223</v>
      </c>
      <c r="V2451">
        <v>36</v>
      </c>
      <c r="W2451">
        <v>0</v>
      </c>
      <c r="X2451">
        <v>0</v>
      </c>
      <c r="Y2451">
        <v>-0.1</v>
      </c>
      <c r="Z2451">
        <v>0</v>
      </c>
      <c r="AA2451">
        <v>0</v>
      </c>
    </row>
    <row r="2452" spans="1:27" x14ac:dyDescent="0.25">
      <c r="A2452" t="s">
        <v>2645</v>
      </c>
      <c r="B2452" t="s">
        <v>2646</v>
      </c>
      <c r="C2452" t="s">
        <v>20885</v>
      </c>
      <c r="D2452">
        <v>1</v>
      </c>
      <c r="E2452">
        <v>1</v>
      </c>
      <c r="F2452">
        <v>0</v>
      </c>
      <c r="G2452">
        <v>0</v>
      </c>
      <c r="H2452">
        <v>0</v>
      </c>
      <c r="I2452">
        <v>0</v>
      </c>
      <c r="J2452">
        <v>0</v>
      </c>
      <c r="K2452">
        <v>0</v>
      </c>
      <c r="L2452">
        <v>0</v>
      </c>
      <c r="M2452">
        <v>0</v>
      </c>
      <c r="N2452">
        <v>0</v>
      </c>
      <c r="O2452">
        <v>0</v>
      </c>
      <c r="P2452">
        <v>0</v>
      </c>
      <c r="Q2452">
        <v>0.193</v>
      </c>
      <c r="R2452">
        <v>0.24099999999999999</v>
      </c>
      <c r="S2452">
        <v>0.255</v>
      </c>
      <c r="T2452">
        <v>0.496</v>
      </c>
      <c r="U2452">
        <v>0.223</v>
      </c>
      <c r="V2452">
        <v>36</v>
      </c>
      <c r="W2452">
        <v>0</v>
      </c>
      <c r="X2452">
        <v>0</v>
      </c>
      <c r="Y2452">
        <v>-0.1</v>
      </c>
      <c r="Z2452">
        <v>0</v>
      </c>
      <c r="AA2452">
        <v>0</v>
      </c>
    </row>
    <row r="2453" spans="1:27" x14ac:dyDescent="0.25">
      <c r="A2453" t="s">
        <v>2580</v>
      </c>
      <c r="B2453" t="s">
        <v>2581</v>
      </c>
      <c r="C2453" t="s">
        <v>20883</v>
      </c>
      <c r="D2453">
        <v>1</v>
      </c>
      <c r="E2453">
        <v>1</v>
      </c>
      <c r="F2453">
        <v>0</v>
      </c>
      <c r="G2453">
        <v>0</v>
      </c>
      <c r="H2453">
        <v>0</v>
      </c>
      <c r="I2453">
        <v>0</v>
      </c>
      <c r="J2453">
        <v>0</v>
      </c>
      <c r="K2453">
        <v>0</v>
      </c>
      <c r="L2453">
        <v>0</v>
      </c>
      <c r="M2453">
        <v>0</v>
      </c>
      <c r="N2453">
        <v>0</v>
      </c>
      <c r="O2453">
        <v>0</v>
      </c>
      <c r="P2453">
        <v>0</v>
      </c>
      <c r="Q2453">
        <v>0.2</v>
      </c>
      <c r="R2453">
        <v>0.23499999999999999</v>
      </c>
      <c r="S2453">
        <v>0.26700000000000002</v>
      </c>
      <c r="T2453">
        <v>0.501</v>
      </c>
      <c r="U2453">
        <v>0.222</v>
      </c>
      <c r="V2453">
        <v>33</v>
      </c>
      <c r="W2453">
        <v>0</v>
      </c>
      <c r="X2453">
        <v>0</v>
      </c>
      <c r="Y2453">
        <v>-0.1</v>
      </c>
      <c r="Z2453">
        <v>0</v>
      </c>
      <c r="AA2453">
        <v>0</v>
      </c>
    </row>
    <row r="2454" spans="1:27" x14ac:dyDescent="0.25">
      <c r="A2454" t="s">
        <v>21386</v>
      </c>
      <c r="B2454" t="s">
        <v>21387</v>
      </c>
      <c r="C2454" t="s">
        <v>1</v>
      </c>
      <c r="D2454">
        <v>1</v>
      </c>
      <c r="E2454">
        <v>1</v>
      </c>
      <c r="F2454">
        <v>0</v>
      </c>
      <c r="G2454">
        <v>0</v>
      </c>
      <c r="H2454">
        <v>0</v>
      </c>
      <c r="I2454">
        <v>0</v>
      </c>
      <c r="J2454">
        <v>0</v>
      </c>
      <c r="K2454">
        <v>0</v>
      </c>
      <c r="L2454">
        <v>0</v>
      </c>
      <c r="M2454">
        <v>0</v>
      </c>
      <c r="N2454">
        <v>0</v>
      </c>
      <c r="O2454">
        <v>0</v>
      </c>
      <c r="P2454">
        <v>0</v>
      </c>
      <c r="Q2454">
        <v>0.19400000000000001</v>
      </c>
      <c r="R2454">
        <v>0.23</v>
      </c>
      <c r="S2454">
        <v>0.27400000000000002</v>
      </c>
      <c r="T2454">
        <v>0.504</v>
      </c>
      <c r="U2454">
        <v>0.222</v>
      </c>
      <c r="V2454">
        <v>34</v>
      </c>
      <c r="W2454">
        <v>0</v>
      </c>
      <c r="X2454">
        <v>0</v>
      </c>
      <c r="Y2454">
        <v>-0.1</v>
      </c>
      <c r="Z2454">
        <v>0</v>
      </c>
      <c r="AA2454">
        <v>0</v>
      </c>
    </row>
    <row r="2455" spans="1:27" x14ac:dyDescent="0.25">
      <c r="A2455" t="s">
        <v>954</v>
      </c>
      <c r="B2455" t="s">
        <v>955</v>
      </c>
      <c r="C2455" t="s">
        <v>20895</v>
      </c>
      <c r="D2455">
        <v>1</v>
      </c>
      <c r="E2455">
        <v>1</v>
      </c>
      <c r="F2455">
        <v>0</v>
      </c>
      <c r="G2455">
        <v>0</v>
      </c>
      <c r="H2455">
        <v>0</v>
      </c>
      <c r="I2455">
        <v>0</v>
      </c>
      <c r="J2455">
        <v>0</v>
      </c>
      <c r="K2455">
        <v>0</v>
      </c>
      <c r="L2455">
        <v>0</v>
      </c>
      <c r="M2455">
        <v>0</v>
      </c>
      <c r="N2455">
        <v>0</v>
      </c>
      <c r="O2455">
        <v>0</v>
      </c>
      <c r="P2455">
        <v>0</v>
      </c>
      <c r="Q2455">
        <v>0.20200000000000001</v>
      </c>
      <c r="R2455">
        <v>0.24099999999999999</v>
      </c>
      <c r="S2455">
        <v>0.25600000000000001</v>
      </c>
      <c r="T2455">
        <v>0.498</v>
      </c>
      <c r="U2455">
        <v>0.222</v>
      </c>
      <c r="V2455">
        <v>38</v>
      </c>
      <c r="W2455">
        <v>0</v>
      </c>
      <c r="X2455">
        <v>0</v>
      </c>
      <c r="Y2455">
        <v>-0.1</v>
      </c>
      <c r="Z2455">
        <v>0</v>
      </c>
      <c r="AA2455">
        <v>0</v>
      </c>
    </row>
    <row r="2456" spans="1:27" x14ac:dyDescent="0.25">
      <c r="A2456" t="s">
        <v>1979</v>
      </c>
      <c r="B2456" t="s">
        <v>1980</v>
      </c>
      <c r="C2456" t="s">
        <v>20867</v>
      </c>
      <c r="D2456">
        <v>1</v>
      </c>
      <c r="E2456">
        <v>1</v>
      </c>
      <c r="F2456">
        <v>0</v>
      </c>
      <c r="G2456">
        <v>0</v>
      </c>
      <c r="H2456">
        <v>0</v>
      </c>
      <c r="I2456">
        <v>0</v>
      </c>
      <c r="J2456">
        <v>0</v>
      </c>
      <c r="K2456">
        <v>0</v>
      </c>
      <c r="L2456">
        <v>0</v>
      </c>
      <c r="M2456">
        <v>0</v>
      </c>
      <c r="N2456">
        <v>0</v>
      </c>
      <c r="O2456">
        <v>0</v>
      </c>
      <c r="P2456">
        <v>0</v>
      </c>
      <c r="Q2456">
        <v>0.20200000000000001</v>
      </c>
      <c r="R2456">
        <v>0.23300000000000001</v>
      </c>
      <c r="S2456">
        <v>0.27</v>
      </c>
      <c r="T2456">
        <v>0.504</v>
      </c>
      <c r="U2456">
        <v>0.222</v>
      </c>
      <c r="V2456">
        <v>34</v>
      </c>
      <c r="W2456">
        <v>0</v>
      </c>
      <c r="X2456">
        <v>0</v>
      </c>
      <c r="Y2456">
        <v>-0.1</v>
      </c>
      <c r="Z2456">
        <v>0</v>
      </c>
      <c r="AA2456">
        <v>0</v>
      </c>
    </row>
    <row r="2457" spans="1:27" x14ac:dyDescent="0.25">
      <c r="A2457" t="s">
        <v>732</v>
      </c>
      <c r="B2457" t="s">
        <v>733</v>
      </c>
      <c r="C2457" t="s">
        <v>20882</v>
      </c>
      <c r="D2457">
        <v>1</v>
      </c>
      <c r="E2457">
        <v>1</v>
      </c>
      <c r="F2457">
        <v>0</v>
      </c>
      <c r="G2457">
        <v>0</v>
      </c>
      <c r="H2457">
        <v>0</v>
      </c>
      <c r="I2457">
        <v>0</v>
      </c>
      <c r="J2457">
        <v>0</v>
      </c>
      <c r="K2457">
        <v>0</v>
      </c>
      <c r="L2457">
        <v>0</v>
      </c>
      <c r="M2457">
        <v>0</v>
      </c>
      <c r="N2457">
        <v>0</v>
      </c>
      <c r="O2457">
        <v>0</v>
      </c>
      <c r="P2457">
        <v>0</v>
      </c>
      <c r="Q2457">
        <v>0.19</v>
      </c>
      <c r="R2457">
        <v>0.23300000000000001</v>
      </c>
      <c r="S2457">
        <v>0.26600000000000001</v>
      </c>
      <c r="T2457">
        <v>0.499</v>
      </c>
      <c r="U2457">
        <v>0.222</v>
      </c>
      <c r="V2457">
        <v>32</v>
      </c>
      <c r="W2457">
        <v>0</v>
      </c>
      <c r="X2457">
        <v>0</v>
      </c>
      <c r="Y2457">
        <v>-0.1</v>
      </c>
      <c r="Z2457">
        <v>0</v>
      </c>
      <c r="AA2457">
        <v>0</v>
      </c>
    </row>
    <row r="2458" spans="1:27" x14ac:dyDescent="0.25">
      <c r="A2458" t="s">
        <v>1497</v>
      </c>
      <c r="B2458" t="s">
        <v>1013</v>
      </c>
      <c r="C2458" t="s">
        <v>20865</v>
      </c>
      <c r="D2458">
        <v>1</v>
      </c>
      <c r="E2458">
        <v>1</v>
      </c>
      <c r="F2458">
        <v>0</v>
      </c>
      <c r="G2458">
        <v>0</v>
      </c>
      <c r="H2458">
        <v>0</v>
      </c>
      <c r="I2458">
        <v>0</v>
      </c>
      <c r="J2458">
        <v>0</v>
      </c>
      <c r="K2458">
        <v>0</v>
      </c>
      <c r="L2458">
        <v>0</v>
      </c>
      <c r="M2458">
        <v>0</v>
      </c>
      <c r="N2458">
        <v>0</v>
      </c>
      <c r="O2458">
        <v>0</v>
      </c>
      <c r="P2458">
        <v>0</v>
      </c>
      <c r="Q2458">
        <v>0.19500000000000001</v>
      </c>
      <c r="R2458">
        <v>0.22700000000000001</v>
      </c>
      <c r="S2458">
        <v>0.27800000000000002</v>
      </c>
      <c r="T2458">
        <v>0.505</v>
      </c>
      <c r="U2458">
        <v>0.222</v>
      </c>
      <c r="V2458">
        <v>39</v>
      </c>
      <c r="W2458">
        <v>0</v>
      </c>
      <c r="X2458">
        <v>0</v>
      </c>
      <c r="Y2458">
        <v>-0.1</v>
      </c>
      <c r="Z2458">
        <v>0</v>
      </c>
      <c r="AA2458">
        <v>0</v>
      </c>
    </row>
    <row r="2459" spans="1:27" x14ac:dyDescent="0.25">
      <c r="A2459" t="s">
        <v>2471</v>
      </c>
      <c r="B2459" t="s">
        <v>2472</v>
      </c>
      <c r="C2459" t="s">
        <v>20885</v>
      </c>
      <c r="D2459">
        <v>1</v>
      </c>
      <c r="E2459">
        <v>1</v>
      </c>
      <c r="F2459">
        <v>0</v>
      </c>
      <c r="G2459">
        <v>0</v>
      </c>
      <c r="H2459">
        <v>0</v>
      </c>
      <c r="I2459">
        <v>0</v>
      </c>
      <c r="J2459">
        <v>0</v>
      </c>
      <c r="K2459">
        <v>0</v>
      </c>
      <c r="L2459">
        <v>0</v>
      </c>
      <c r="M2459">
        <v>0</v>
      </c>
      <c r="N2459">
        <v>0</v>
      </c>
      <c r="O2459">
        <v>0</v>
      </c>
      <c r="P2459">
        <v>0</v>
      </c>
      <c r="Q2459">
        <v>0.19500000000000001</v>
      </c>
      <c r="R2459">
        <v>0.23</v>
      </c>
      <c r="S2459">
        <v>0.27300000000000002</v>
      </c>
      <c r="T2459">
        <v>0.503</v>
      </c>
      <c r="U2459">
        <v>0.222</v>
      </c>
      <c r="V2459">
        <v>36</v>
      </c>
      <c r="W2459">
        <v>0</v>
      </c>
      <c r="X2459">
        <v>0</v>
      </c>
      <c r="Y2459">
        <v>-0.1</v>
      </c>
      <c r="Z2459">
        <v>0</v>
      </c>
      <c r="AA2459">
        <v>0</v>
      </c>
    </row>
    <row r="2460" spans="1:27" x14ac:dyDescent="0.25">
      <c r="A2460" t="s">
        <v>21388</v>
      </c>
      <c r="B2460" t="s">
        <v>21389</v>
      </c>
      <c r="C2460" t="s">
        <v>1</v>
      </c>
      <c r="D2460">
        <v>1</v>
      </c>
      <c r="E2460">
        <v>1</v>
      </c>
      <c r="F2460">
        <v>0</v>
      </c>
      <c r="G2460">
        <v>0</v>
      </c>
      <c r="H2460">
        <v>0</v>
      </c>
      <c r="I2460">
        <v>0</v>
      </c>
      <c r="J2460">
        <v>0</v>
      </c>
      <c r="K2460">
        <v>0</v>
      </c>
      <c r="L2460">
        <v>0</v>
      </c>
      <c r="M2460">
        <v>0</v>
      </c>
      <c r="N2460">
        <v>0</v>
      </c>
      <c r="O2460">
        <v>0</v>
      </c>
      <c r="P2460">
        <v>0</v>
      </c>
      <c r="Q2460">
        <v>0.186</v>
      </c>
      <c r="R2460">
        <v>0.23799999999999999</v>
      </c>
      <c r="S2460">
        <v>0.25700000000000001</v>
      </c>
      <c r="T2460">
        <v>0.495</v>
      </c>
      <c r="U2460">
        <v>0.222</v>
      </c>
      <c r="V2460">
        <v>34</v>
      </c>
      <c r="W2460">
        <v>0</v>
      </c>
      <c r="X2460">
        <v>0</v>
      </c>
      <c r="Y2460">
        <v>-0.1</v>
      </c>
      <c r="Z2460">
        <v>0</v>
      </c>
      <c r="AA2460">
        <v>0</v>
      </c>
    </row>
    <row r="2461" spans="1:27" x14ac:dyDescent="0.25">
      <c r="A2461" t="s">
        <v>1095</v>
      </c>
      <c r="B2461" t="s">
        <v>1096</v>
      </c>
      <c r="C2461" t="s">
        <v>20882</v>
      </c>
      <c r="D2461">
        <v>1</v>
      </c>
      <c r="E2461">
        <v>1</v>
      </c>
      <c r="F2461">
        <v>0</v>
      </c>
      <c r="G2461">
        <v>0</v>
      </c>
      <c r="H2461">
        <v>0</v>
      </c>
      <c r="I2461">
        <v>0</v>
      </c>
      <c r="J2461">
        <v>0</v>
      </c>
      <c r="K2461">
        <v>0</v>
      </c>
      <c r="L2461">
        <v>0</v>
      </c>
      <c r="M2461">
        <v>0</v>
      </c>
      <c r="N2461">
        <v>0</v>
      </c>
      <c r="O2461">
        <v>0</v>
      </c>
      <c r="P2461">
        <v>0</v>
      </c>
      <c r="Q2461">
        <v>0.17199999999999999</v>
      </c>
      <c r="R2461">
        <v>0.22500000000000001</v>
      </c>
      <c r="S2461">
        <v>0.27400000000000002</v>
      </c>
      <c r="T2461">
        <v>0.498</v>
      </c>
      <c r="U2461">
        <v>0.222</v>
      </c>
      <c r="V2461">
        <v>32</v>
      </c>
      <c r="W2461">
        <v>0</v>
      </c>
      <c r="X2461">
        <v>0</v>
      </c>
      <c r="Y2461">
        <v>-0.1</v>
      </c>
      <c r="Z2461">
        <v>0</v>
      </c>
      <c r="AA2461">
        <v>0</v>
      </c>
    </row>
    <row r="2462" spans="1:27" x14ac:dyDescent="0.25">
      <c r="A2462" t="s">
        <v>2513</v>
      </c>
      <c r="B2462" t="s">
        <v>2514</v>
      </c>
      <c r="C2462" t="s">
        <v>20879</v>
      </c>
      <c r="D2462">
        <v>1</v>
      </c>
      <c r="E2462">
        <v>1</v>
      </c>
      <c r="F2462">
        <v>0</v>
      </c>
      <c r="G2462">
        <v>0</v>
      </c>
      <c r="H2462">
        <v>0</v>
      </c>
      <c r="I2462">
        <v>0</v>
      </c>
      <c r="J2462">
        <v>0</v>
      </c>
      <c r="K2462">
        <v>0</v>
      </c>
      <c r="L2462">
        <v>0</v>
      </c>
      <c r="M2462">
        <v>0</v>
      </c>
      <c r="N2462">
        <v>0</v>
      </c>
      <c r="O2462">
        <v>0</v>
      </c>
      <c r="P2462">
        <v>0</v>
      </c>
      <c r="Q2462">
        <v>0.19600000000000001</v>
      </c>
      <c r="R2462">
        <v>0.22900000000000001</v>
      </c>
      <c r="S2462">
        <v>0.27400000000000002</v>
      </c>
      <c r="T2462">
        <v>0.503</v>
      </c>
      <c r="U2462">
        <v>0.222</v>
      </c>
      <c r="V2462">
        <v>17</v>
      </c>
      <c r="W2462">
        <v>0</v>
      </c>
      <c r="X2462">
        <v>0</v>
      </c>
      <c r="Y2462">
        <v>-0.1</v>
      </c>
      <c r="Z2462">
        <v>0</v>
      </c>
      <c r="AA2462">
        <v>0</v>
      </c>
    </row>
    <row r="2463" spans="1:27" x14ac:dyDescent="0.25">
      <c r="A2463" t="s">
        <v>1485</v>
      </c>
      <c r="B2463" t="s">
        <v>1486</v>
      </c>
      <c r="C2463" t="s">
        <v>20892</v>
      </c>
      <c r="D2463">
        <v>1</v>
      </c>
      <c r="E2463">
        <v>1</v>
      </c>
      <c r="F2463">
        <v>0</v>
      </c>
      <c r="G2463">
        <v>0</v>
      </c>
      <c r="H2463">
        <v>0</v>
      </c>
      <c r="I2463">
        <v>0</v>
      </c>
      <c r="J2463">
        <v>0</v>
      </c>
      <c r="K2463">
        <v>0</v>
      </c>
      <c r="L2463">
        <v>0</v>
      </c>
      <c r="M2463">
        <v>0</v>
      </c>
      <c r="N2463">
        <v>0</v>
      </c>
      <c r="O2463">
        <v>0</v>
      </c>
      <c r="P2463">
        <v>0</v>
      </c>
      <c r="Q2463">
        <v>0.189</v>
      </c>
      <c r="R2463">
        <v>0.23300000000000001</v>
      </c>
      <c r="S2463">
        <v>0.26500000000000001</v>
      </c>
      <c r="T2463">
        <v>0.498</v>
      </c>
      <c r="U2463">
        <v>0.222</v>
      </c>
      <c r="V2463">
        <v>34</v>
      </c>
      <c r="W2463">
        <v>0</v>
      </c>
      <c r="X2463">
        <v>0</v>
      </c>
      <c r="Y2463">
        <v>-0.1</v>
      </c>
      <c r="Z2463">
        <v>0</v>
      </c>
      <c r="AA2463">
        <v>0</v>
      </c>
    </row>
    <row r="2464" spans="1:27" x14ac:dyDescent="0.25">
      <c r="A2464" t="s">
        <v>1618</v>
      </c>
      <c r="B2464" t="s">
        <v>1619</v>
      </c>
      <c r="C2464" t="s">
        <v>20887</v>
      </c>
      <c r="D2464">
        <v>1</v>
      </c>
      <c r="E2464">
        <v>1</v>
      </c>
      <c r="F2464">
        <v>0</v>
      </c>
      <c r="G2464">
        <v>0</v>
      </c>
      <c r="H2464">
        <v>0</v>
      </c>
      <c r="I2464">
        <v>0</v>
      </c>
      <c r="J2464">
        <v>0</v>
      </c>
      <c r="K2464">
        <v>0</v>
      </c>
      <c r="L2464">
        <v>0</v>
      </c>
      <c r="M2464">
        <v>0</v>
      </c>
      <c r="N2464">
        <v>0</v>
      </c>
      <c r="O2464">
        <v>0</v>
      </c>
      <c r="P2464">
        <v>0</v>
      </c>
      <c r="Q2464">
        <v>0.20399999999999999</v>
      </c>
      <c r="R2464">
        <v>0.23799999999999999</v>
      </c>
      <c r="S2464">
        <v>0.26400000000000001</v>
      </c>
      <c r="T2464">
        <v>0.502</v>
      </c>
      <c r="U2464">
        <v>0.222</v>
      </c>
      <c r="V2464">
        <v>35</v>
      </c>
      <c r="W2464">
        <v>0</v>
      </c>
      <c r="X2464">
        <v>0</v>
      </c>
      <c r="Y2464">
        <v>-0.1</v>
      </c>
      <c r="Z2464">
        <v>0</v>
      </c>
      <c r="AA2464">
        <v>0</v>
      </c>
    </row>
    <row r="2465" spans="1:27" x14ac:dyDescent="0.25">
      <c r="A2465" t="s">
        <v>2250</v>
      </c>
      <c r="B2465" t="s">
        <v>2251</v>
      </c>
      <c r="C2465" t="s">
        <v>20874</v>
      </c>
      <c r="D2465">
        <v>1</v>
      </c>
      <c r="E2465">
        <v>1</v>
      </c>
      <c r="F2465">
        <v>0</v>
      </c>
      <c r="G2465">
        <v>0</v>
      </c>
      <c r="H2465">
        <v>0</v>
      </c>
      <c r="I2465">
        <v>0</v>
      </c>
      <c r="J2465">
        <v>0</v>
      </c>
      <c r="K2465">
        <v>0</v>
      </c>
      <c r="L2465">
        <v>0</v>
      </c>
      <c r="M2465">
        <v>0</v>
      </c>
      <c r="N2465">
        <v>0</v>
      </c>
      <c r="O2465">
        <v>0</v>
      </c>
      <c r="P2465">
        <v>0</v>
      </c>
      <c r="Q2465">
        <v>0.185</v>
      </c>
      <c r="R2465">
        <v>0.23300000000000001</v>
      </c>
      <c r="S2465">
        <v>0.26500000000000001</v>
      </c>
      <c r="T2465">
        <v>0.498</v>
      </c>
      <c r="U2465">
        <v>0.222</v>
      </c>
      <c r="V2465">
        <v>35</v>
      </c>
      <c r="W2465">
        <v>0</v>
      </c>
      <c r="X2465">
        <v>0</v>
      </c>
      <c r="Y2465">
        <v>-0.1</v>
      </c>
      <c r="Z2465">
        <v>0</v>
      </c>
      <c r="AA2465">
        <v>0</v>
      </c>
    </row>
    <row r="2466" spans="1:27" x14ac:dyDescent="0.25">
      <c r="A2466" t="s">
        <v>1034</v>
      </c>
      <c r="B2466" t="s">
        <v>1035</v>
      </c>
      <c r="C2466" t="s">
        <v>20884</v>
      </c>
      <c r="D2466">
        <v>1</v>
      </c>
      <c r="E2466">
        <v>1</v>
      </c>
      <c r="F2466">
        <v>0</v>
      </c>
      <c r="G2466">
        <v>0</v>
      </c>
      <c r="H2466">
        <v>0</v>
      </c>
      <c r="I2466">
        <v>0</v>
      </c>
      <c r="J2466">
        <v>0</v>
      </c>
      <c r="K2466">
        <v>0</v>
      </c>
      <c r="L2466">
        <v>0</v>
      </c>
      <c r="M2466">
        <v>0</v>
      </c>
      <c r="N2466">
        <v>0</v>
      </c>
      <c r="O2466">
        <v>0</v>
      </c>
      <c r="P2466">
        <v>0</v>
      </c>
      <c r="Q2466">
        <v>0.187</v>
      </c>
      <c r="R2466">
        <v>0.23899999999999999</v>
      </c>
      <c r="S2466">
        <v>0.25600000000000001</v>
      </c>
      <c r="T2466">
        <v>0.495</v>
      </c>
      <c r="U2466">
        <v>0.222</v>
      </c>
      <c r="V2466">
        <v>30</v>
      </c>
      <c r="W2466">
        <v>0</v>
      </c>
      <c r="X2466">
        <v>0</v>
      </c>
      <c r="Y2466">
        <v>-0.1</v>
      </c>
      <c r="Z2466">
        <v>0</v>
      </c>
      <c r="AA2466">
        <v>0</v>
      </c>
    </row>
    <row r="2467" spans="1:27" x14ac:dyDescent="0.25">
      <c r="A2467" t="s">
        <v>1450</v>
      </c>
      <c r="B2467" t="s">
        <v>1451</v>
      </c>
      <c r="C2467" t="s">
        <v>20890</v>
      </c>
      <c r="D2467">
        <v>1</v>
      </c>
      <c r="E2467">
        <v>1</v>
      </c>
      <c r="F2467">
        <v>0</v>
      </c>
      <c r="G2467">
        <v>0</v>
      </c>
      <c r="H2467">
        <v>0</v>
      </c>
      <c r="I2467">
        <v>0</v>
      </c>
      <c r="J2467">
        <v>0</v>
      </c>
      <c r="K2467">
        <v>0</v>
      </c>
      <c r="L2467">
        <v>0</v>
      </c>
      <c r="M2467">
        <v>0</v>
      </c>
      <c r="N2467">
        <v>0</v>
      </c>
      <c r="O2467">
        <v>0</v>
      </c>
      <c r="P2467">
        <v>0</v>
      </c>
      <c r="Q2467">
        <v>0.193</v>
      </c>
      <c r="R2467">
        <v>0.23699999999999999</v>
      </c>
      <c r="S2467">
        <v>0.25900000000000001</v>
      </c>
      <c r="T2467">
        <v>0.496</v>
      </c>
      <c r="U2467">
        <v>0.222</v>
      </c>
      <c r="V2467">
        <v>39</v>
      </c>
      <c r="W2467">
        <v>0</v>
      </c>
      <c r="X2467">
        <v>0</v>
      </c>
      <c r="Y2467">
        <v>-0.1</v>
      </c>
      <c r="Z2467">
        <v>0</v>
      </c>
      <c r="AA2467">
        <v>0</v>
      </c>
    </row>
    <row r="2468" spans="1:27" x14ac:dyDescent="0.25">
      <c r="A2468" t="s">
        <v>3147</v>
      </c>
      <c r="B2468" t="s">
        <v>3148</v>
      </c>
      <c r="C2468" t="s">
        <v>20867</v>
      </c>
      <c r="D2468">
        <v>1</v>
      </c>
      <c r="E2468">
        <v>1</v>
      </c>
      <c r="F2468">
        <v>0</v>
      </c>
      <c r="G2468">
        <v>0</v>
      </c>
      <c r="H2468">
        <v>0</v>
      </c>
      <c r="I2468">
        <v>0</v>
      </c>
      <c r="J2468">
        <v>0</v>
      </c>
      <c r="K2468">
        <v>0</v>
      </c>
      <c r="L2468">
        <v>0</v>
      </c>
      <c r="M2468">
        <v>0</v>
      </c>
      <c r="N2468">
        <v>0</v>
      </c>
      <c r="O2468">
        <v>0</v>
      </c>
      <c r="P2468">
        <v>0</v>
      </c>
      <c r="Q2468">
        <v>0.20100000000000001</v>
      </c>
      <c r="R2468">
        <v>0.23499999999999999</v>
      </c>
      <c r="S2468">
        <v>0.26500000000000001</v>
      </c>
      <c r="T2468">
        <v>0.5</v>
      </c>
      <c r="U2468">
        <v>0.222</v>
      </c>
      <c r="V2468">
        <v>34</v>
      </c>
      <c r="W2468">
        <v>0</v>
      </c>
      <c r="X2468">
        <v>0</v>
      </c>
      <c r="Y2468">
        <v>-0.1</v>
      </c>
      <c r="Z2468">
        <v>0</v>
      </c>
      <c r="AA2468">
        <v>0</v>
      </c>
    </row>
    <row r="2469" spans="1:27" x14ac:dyDescent="0.25">
      <c r="A2469" t="s">
        <v>21390</v>
      </c>
      <c r="B2469" t="s">
        <v>21391</v>
      </c>
      <c r="C2469" t="s">
        <v>20885</v>
      </c>
      <c r="D2469">
        <v>1</v>
      </c>
      <c r="E2469">
        <v>1</v>
      </c>
      <c r="F2469">
        <v>0</v>
      </c>
      <c r="G2469">
        <v>0</v>
      </c>
      <c r="H2469">
        <v>0</v>
      </c>
      <c r="I2469">
        <v>0</v>
      </c>
      <c r="J2469">
        <v>0</v>
      </c>
      <c r="K2469">
        <v>0</v>
      </c>
      <c r="L2469">
        <v>0</v>
      </c>
      <c r="M2469">
        <v>0</v>
      </c>
      <c r="N2469">
        <v>0</v>
      </c>
      <c r="O2469">
        <v>0</v>
      </c>
      <c r="P2469">
        <v>0</v>
      </c>
      <c r="Q2469">
        <v>0.188</v>
      </c>
      <c r="R2469">
        <v>0.23499999999999999</v>
      </c>
      <c r="S2469">
        <v>0.26</v>
      </c>
      <c r="T2469">
        <v>0.495</v>
      </c>
      <c r="U2469">
        <v>0.222</v>
      </c>
      <c r="V2469">
        <v>36</v>
      </c>
      <c r="W2469">
        <v>0</v>
      </c>
      <c r="X2469">
        <v>0</v>
      </c>
      <c r="Y2469">
        <v>-0.1</v>
      </c>
      <c r="Z2469">
        <v>0</v>
      </c>
      <c r="AA2469">
        <v>0</v>
      </c>
    </row>
    <row r="2470" spans="1:27" x14ac:dyDescent="0.25">
      <c r="A2470" t="s">
        <v>803</v>
      </c>
      <c r="B2470" t="s">
        <v>804</v>
      </c>
      <c r="C2470" t="s">
        <v>20871</v>
      </c>
      <c r="D2470">
        <v>1</v>
      </c>
      <c r="E2470">
        <v>1</v>
      </c>
      <c r="F2470">
        <v>0</v>
      </c>
      <c r="G2470">
        <v>0</v>
      </c>
      <c r="H2470">
        <v>0</v>
      </c>
      <c r="I2470">
        <v>0</v>
      </c>
      <c r="J2470">
        <v>0</v>
      </c>
      <c r="K2470">
        <v>0</v>
      </c>
      <c r="L2470">
        <v>0</v>
      </c>
      <c r="M2470">
        <v>0</v>
      </c>
      <c r="N2470">
        <v>0</v>
      </c>
      <c r="O2470">
        <v>0</v>
      </c>
      <c r="P2470">
        <v>0</v>
      </c>
      <c r="Q2470">
        <v>0.20899999999999999</v>
      </c>
      <c r="R2470">
        <v>0.23799999999999999</v>
      </c>
      <c r="S2470">
        <v>0.26200000000000001</v>
      </c>
      <c r="T2470">
        <v>0.5</v>
      </c>
      <c r="U2470">
        <v>0.222</v>
      </c>
      <c r="V2470">
        <v>38</v>
      </c>
      <c r="W2470">
        <v>0</v>
      </c>
      <c r="X2470">
        <v>0</v>
      </c>
      <c r="Y2470">
        <v>-0.1</v>
      </c>
      <c r="Z2470">
        <v>0</v>
      </c>
      <c r="AA2470">
        <v>0</v>
      </c>
    </row>
    <row r="2471" spans="1:27" x14ac:dyDescent="0.25">
      <c r="A2471" t="s">
        <v>21392</v>
      </c>
      <c r="B2471" t="s">
        <v>21393</v>
      </c>
      <c r="C2471" t="s">
        <v>20865</v>
      </c>
      <c r="D2471">
        <v>1</v>
      </c>
      <c r="E2471">
        <v>1</v>
      </c>
      <c r="F2471">
        <v>0</v>
      </c>
      <c r="G2471">
        <v>0</v>
      </c>
      <c r="H2471">
        <v>0</v>
      </c>
      <c r="I2471">
        <v>0</v>
      </c>
      <c r="J2471">
        <v>0</v>
      </c>
      <c r="K2471">
        <v>0</v>
      </c>
      <c r="L2471">
        <v>0</v>
      </c>
      <c r="M2471">
        <v>0</v>
      </c>
      <c r="N2471">
        <v>0</v>
      </c>
      <c r="O2471">
        <v>0</v>
      </c>
      <c r="P2471">
        <v>0</v>
      </c>
      <c r="Q2471">
        <v>0.192</v>
      </c>
      <c r="R2471">
        <v>0.24099999999999999</v>
      </c>
      <c r="S2471">
        <v>0.252</v>
      </c>
      <c r="T2471">
        <v>0.49299999999999999</v>
      </c>
      <c r="U2471">
        <v>0.222</v>
      </c>
      <c r="V2471">
        <v>39</v>
      </c>
      <c r="W2471">
        <v>0</v>
      </c>
      <c r="X2471">
        <v>0</v>
      </c>
      <c r="Y2471">
        <v>-0.1</v>
      </c>
      <c r="Z2471">
        <v>0</v>
      </c>
      <c r="AA2471">
        <v>0</v>
      </c>
    </row>
    <row r="2472" spans="1:27" x14ac:dyDescent="0.25">
      <c r="A2472" t="s">
        <v>21394</v>
      </c>
      <c r="B2472" t="s">
        <v>21395</v>
      </c>
      <c r="C2472" t="s">
        <v>20878</v>
      </c>
      <c r="D2472">
        <v>1</v>
      </c>
      <c r="E2472">
        <v>1</v>
      </c>
      <c r="F2472">
        <v>0</v>
      </c>
      <c r="G2472">
        <v>0</v>
      </c>
      <c r="H2472">
        <v>0</v>
      </c>
      <c r="I2472">
        <v>0</v>
      </c>
      <c r="J2472">
        <v>0</v>
      </c>
      <c r="K2472">
        <v>0</v>
      </c>
      <c r="L2472">
        <v>0</v>
      </c>
      <c r="M2472">
        <v>0</v>
      </c>
      <c r="N2472">
        <v>0</v>
      </c>
      <c r="O2472">
        <v>0</v>
      </c>
      <c r="P2472">
        <v>0</v>
      </c>
      <c r="Q2472">
        <v>0.19700000000000001</v>
      </c>
      <c r="R2472">
        <v>0.23300000000000001</v>
      </c>
      <c r="S2472">
        <v>0.26700000000000002</v>
      </c>
      <c r="T2472">
        <v>0.5</v>
      </c>
      <c r="U2472">
        <v>0.222</v>
      </c>
      <c r="V2472">
        <v>33</v>
      </c>
      <c r="W2472">
        <v>0</v>
      </c>
      <c r="X2472">
        <v>0</v>
      </c>
      <c r="Y2472">
        <v>-0.1</v>
      </c>
      <c r="Z2472">
        <v>0</v>
      </c>
      <c r="AA2472">
        <v>0</v>
      </c>
    </row>
    <row r="2473" spans="1:27" x14ac:dyDescent="0.25">
      <c r="A2473" t="s">
        <v>21396</v>
      </c>
      <c r="B2473" t="s">
        <v>21397</v>
      </c>
      <c r="C2473" t="s">
        <v>20873</v>
      </c>
      <c r="D2473">
        <v>1</v>
      </c>
      <c r="E2473">
        <v>1</v>
      </c>
      <c r="F2473">
        <v>0</v>
      </c>
      <c r="G2473">
        <v>0</v>
      </c>
      <c r="H2473">
        <v>0</v>
      </c>
      <c r="I2473">
        <v>0</v>
      </c>
      <c r="J2473">
        <v>0</v>
      </c>
      <c r="K2473">
        <v>0</v>
      </c>
      <c r="L2473">
        <v>0</v>
      </c>
      <c r="M2473">
        <v>0</v>
      </c>
      <c r="N2473">
        <v>0</v>
      </c>
      <c r="O2473">
        <v>0</v>
      </c>
      <c r="P2473">
        <v>0</v>
      </c>
      <c r="Q2473">
        <v>0.19800000000000001</v>
      </c>
      <c r="R2473">
        <v>0.23899999999999999</v>
      </c>
      <c r="S2473">
        <v>0.25900000000000001</v>
      </c>
      <c r="T2473">
        <v>0.498</v>
      </c>
      <c r="U2473">
        <v>0.222</v>
      </c>
      <c r="V2473">
        <v>32</v>
      </c>
      <c r="W2473">
        <v>0</v>
      </c>
      <c r="X2473">
        <v>0</v>
      </c>
      <c r="Y2473">
        <v>-0.1</v>
      </c>
      <c r="Z2473">
        <v>0</v>
      </c>
      <c r="AA2473">
        <v>0</v>
      </c>
    </row>
    <row r="2474" spans="1:27" x14ac:dyDescent="0.25">
      <c r="A2474" t="s">
        <v>2503</v>
      </c>
      <c r="B2474" t="s">
        <v>2504</v>
      </c>
      <c r="C2474" t="s">
        <v>20888</v>
      </c>
      <c r="D2474">
        <v>1</v>
      </c>
      <c r="E2474">
        <v>1</v>
      </c>
      <c r="F2474">
        <v>0</v>
      </c>
      <c r="G2474">
        <v>0</v>
      </c>
      <c r="H2474">
        <v>0</v>
      </c>
      <c r="I2474">
        <v>0</v>
      </c>
      <c r="J2474">
        <v>0</v>
      </c>
      <c r="K2474">
        <v>0</v>
      </c>
      <c r="L2474">
        <v>0</v>
      </c>
      <c r="M2474">
        <v>0</v>
      </c>
      <c r="N2474">
        <v>0</v>
      </c>
      <c r="O2474">
        <v>0</v>
      </c>
      <c r="P2474">
        <v>0</v>
      </c>
      <c r="Q2474">
        <v>0.19</v>
      </c>
      <c r="R2474">
        <v>0.22900000000000001</v>
      </c>
      <c r="S2474">
        <v>0.27</v>
      </c>
      <c r="T2474">
        <v>0.5</v>
      </c>
      <c r="U2474">
        <v>0.222</v>
      </c>
      <c r="V2474">
        <v>33</v>
      </c>
      <c r="W2474">
        <v>0</v>
      </c>
      <c r="X2474">
        <v>0</v>
      </c>
      <c r="Y2474">
        <v>-0.1</v>
      </c>
      <c r="Z2474">
        <v>0</v>
      </c>
      <c r="AA2474">
        <v>0</v>
      </c>
    </row>
    <row r="2475" spans="1:27" x14ac:dyDescent="0.25">
      <c r="A2475" t="s">
        <v>2376</v>
      </c>
      <c r="B2475" t="s">
        <v>2377</v>
      </c>
      <c r="C2475" t="s">
        <v>20884</v>
      </c>
      <c r="D2475">
        <v>1</v>
      </c>
      <c r="E2475">
        <v>1</v>
      </c>
      <c r="F2475">
        <v>0</v>
      </c>
      <c r="G2475">
        <v>0</v>
      </c>
      <c r="H2475">
        <v>0</v>
      </c>
      <c r="I2475">
        <v>0</v>
      </c>
      <c r="J2475">
        <v>0</v>
      </c>
      <c r="K2475">
        <v>0</v>
      </c>
      <c r="L2475">
        <v>0</v>
      </c>
      <c r="M2475">
        <v>0</v>
      </c>
      <c r="N2475">
        <v>0</v>
      </c>
      <c r="O2475">
        <v>0</v>
      </c>
      <c r="P2475">
        <v>0</v>
      </c>
      <c r="Q2475">
        <v>0.17399999999999999</v>
      </c>
      <c r="R2475">
        <v>0.23200000000000001</v>
      </c>
      <c r="S2475">
        <v>0.26100000000000001</v>
      </c>
      <c r="T2475">
        <v>0.49299999999999999</v>
      </c>
      <c r="U2475">
        <v>0.222</v>
      </c>
      <c r="V2475">
        <v>30</v>
      </c>
      <c r="W2475">
        <v>0</v>
      </c>
      <c r="X2475">
        <v>0</v>
      </c>
      <c r="Y2475">
        <v>-0.1</v>
      </c>
      <c r="Z2475">
        <v>0</v>
      </c>
      <c r="AA2475">
        <v>0</v>
      </c>
    </row>
    <row r="2476" spans="1:27" x14ac:dyDescent="0.25">
      <c r="A2476" t="s">
        <v>1462</v>
      </c>
      <c r="B2476" t="s">
        <v>1463</v>
      </c>
      <c r="C2476" t="s">
        <v>20871</v>
      </c>
      <c r="D2476">
        <v>1</v>
      </c>
      <c r="E2476">
        <v>1</v>
      </c>
      <c r="F2476">
        <v>0</v>
      </c>
      <c r="G2476">
        <v>0</v>
      </c>
      <c r="H2476">
        <v>0</v>
      </c>
      <c r="I2476">
        <v>0</v>
      </c>
      <c r="J2476">
        <v>0</v>
      </c>
      <c r="K2476">
        <v>0</v>
      </c>
      <c r="L2476">
        <v>0</v>
      </c>
      <c r="M2476">
        <v>0</v>
      </c>
      <c r="N2476">
        <v>0</v>
      </c>
      <c r="O2476">
        <v>0</v>
      </c>
      <c r="P2476">
        <v>0</v>
      </c>
      <c r="Q2476">
        <v>0.20799999999999999</v>
      </c>
      <c r="R2476">
        <v>0.23300000000000001</v>
      </c>
      <c r="S2476">
        <v>0.27</v>
      </c>
      <c r="T2476">
        <v>0.503</v>
      </c>
      <c r="U2476">
        <v>0.222</v>
      </c>
      <c r="V2476">
        <v>38</v>
      </c>
      <c r="W2476">
        <v>0</v>
      </c>
      <c r="X2476">
        <v>0</v>
      </c>
      <c r="Y2476">
        <v>-0.1</v>
      </c>
      <c r="Z2476">
        <v>0</v>
      </c>
      <c r="AA2476">
        <v>0</v>
      </c>
    </row>
    <row r="2477" spans="1:27" x14ac:dyDescent="0.25">
      <c r="A2477" t="s">
        <v>1148</v>
      </c>
      <c r="B2477" t="s">
        <v>1149</v>
      </c>
      <c r="C2477" t="s">
        <v>20892</v>
      </c>
      <c r="D2477">
        <v>1</v>
      </c>
      <c r="E2477">
        <v>1</v>
      </c>
      <c r="F2477">
        <v>0</v>
      </c>
      <c r="G2477">
        <v>0</v>
      </c>
      <c r="H2477">
        <v>0</v>
      </c>
      <c r="I2477">
        <v>0</v>
      </c>
      <c r="J2477">
        <v>0</v>
      </c>
      <c r="K2477">
        <v>0</v>
      </c>
      <c r="L2477">
        <v>0</v>
      </c>
      <c r="M2477">
        <v>0</v>
      </c>
      <c r="N2477">
        <v>0</v>
      </c>
      <c r="O2477">
        <v>0</v>
      </c>
      <c r="P2477">
        <v>0</v>
      </c>
      <c r="Q2477">
        <v>0.20300000000000001</v>
      </c>
      <c r="R2477">
        <v>0.23499999999999999</v>
      </c>
      <c r="S2477">
        <v>0.26500000000000001</v>
      </c>
      <c r="T2477">
        <v>0.5</v>
      </c>
      <c r="U2477">
        <v>0.221</v>
      </c>
      <c r="V2477">
        <v>33</v>
      </c>
      <c r="W2477">
        <v>0</v>
      </c>
      <c r="X2477">
        <v>0</v>
      </c>
      <c r="Y2477">
        <v>-0.1</v>
      </c>
      <c r="Z2477">
        <v>0</v>
      </c>
      <c r="AA2477">
        <v>0</v>
      </c>
    </row>
    <row r="2478" spans="1:27" x14ac:dyDescent="0.25">
      <c r="A2478" t="s">
        <v>2196</v>
      </c>
      <c r="B2478" t="s">
        <v>2197</v>
      </c>
      <c r="C2478" t="s">
        <v>20869</v>
      </c>
      <c r="D2478">
        <v>1</v>
      </c>
      <c r="E2478">
        <v>1</v>
      </c>
      <c r="F2478">
        <v>0</v>
      </c>
      <c r="G2478">
        <v>0</v>
      </c>
      <c r="H2478">
        <v>0</v>
      </c>
      <c r="I2478">
        <v>0</v>
      </c>
      <c r="J2478">
        <v>0</v>
      </c>
      <c r="K2478">
        <v>0</v>
      </c>
      <c r="L2478">
        <v>0</v>
      </c>
      <c r="M2478">
        <v>0</v>
      </c>
      <c r="N2478">
        <v>0</v>
      </c>
      <c r="O2478">
        <v>0</v>
      </c>
      <c r="P2478">
        <v>0</v>
      </c>
      <c r="Q2478">
        <v>0.189</v>
      </c>
      <c r="R2478">
        <v>0.223</v>
      </c>
      <c r="S2478">
        <v>0.27800000000000002</v>
      </c>
      <c r="T2478">
        <v>0.502</v>
      </c>
      <c r="U2478">
        <v>0.221</v>
      </c>
      <c r="V2478">
        <v>30</v>
      </c>
      <c r="W2478">
        <v>0</v>
      </c>
      <c r="X2478">
        <v>0</v>
      </c>
      <c r="Y2478">
        <v>-0.1</v>
      </c>
      <c r="Z2478">
        <v>0</v>
      </c>
      <c r="AA2478">
        <v>0</v>
      </c>
    </row>
    <row r="2479" spans="1:27" x14ac:dyDescent="0.25">
      <c r="A2479" t="s">
        <v>21398</v>
      </c>
      <c r="B2479" t="s">
        <v>21399</v>
      </c>
      <c r="C2479" t="s">
        <v>1</v>
      </c>
      <c r="D2479">
        <v>1</v>
      </c>
      <c r="E2479">
        <v>1</v>
      </c>
      <c r="F2479">
        <v>0</v>
      </c>
      <c r="G2479">
        <v>0</v>
      </c>
      <c r="H2479">
        <v>0</v>
      </c>
      <c r="I2479">
        <v>0</v>
      </c>
      <c r="J2479">
        <v>0</v>
      </c>
      <c r="K2479">
        <v>0</v>
      </c>
      <c r="L2479">
        <v>0</v>
      </c>
      <c r="M2479">
        <v>0</v>
      </c>
      <c r="N2479">
        <v>0</v>
      </c>
      <c r="O2479">
        <v>0</v>
      </c>
      <c r="P2479">
        <v>0</v>
      </c>
      <c r="Q2479">
        <v>0.20699999999999999</v>
      </c>
      <c r="R2479">
        <v>0.23599999999999999</v>
      </c>
      <c r="S2479">
        <v>0.26600000000000001</v>
      </c>
      <c r="T2479">
        <v>0.502</v>
      </c>
      <c r="U2479">
        <v>0.221</v>
      </c>
      <c r="V2479">
        <v>33</v>
      </c>
      <c r="W2479">
        <v>0</v>
      </c>
      <c r="X2479">
        <v>0</v>
      </c>
      <c r="Y2479">
        <v>-0.1</v>
      </c>
      <c r="Z2479">
        <v>0</v>
      </c>
      <c r="AA2479">
        <v>0</v>
      </c>
    </row>
    <row r="2480" spans="1:27" x14ac:dyDescent="0.25">
      <c r="A2480" t="s">
        <v>1022</v>
      </c>
      <c r="B2480" t="s">
        <v>1023</v>
      </c>
      <c r="C2480" t="s">
        <v>20876</v>
      </c>
      <c r="D2480">
        <v>1</v>
      </c>
      <c r="E2480">
        <v>1</v>
      </c>
      <c r="F2480">
        <v>0</v>
      </c>
      <c r="G2480">
        <v>0</v>
      </c>
      <c r="H2480">
        <v>0</v>
      </c>
      <c r="I2480">
        <v>0</v>
      </c>
      <c r="J2480">
        <v>0</v>
      </c>
      <c r="K2480">
        <v>0</v>
      </c>
      <c r="L2480">
        <v>0</v>
      </c>
      <c r="M2480">
        <v>0</v>
      </c>
      <c r="N2480">
        <v>0</v>
      </c>
      <c r="O2480">
        <v>0</v>
      </c>
      <c r="P2480">
        <v>0</v>
      </c>
      <c r="Q2480">
        <v>0.188</v>
      </c>
      <c r="R2480">
        <v>0.24099999999999999</v>
      </c>
      <c r="S2480">
        <v>0.251</v>
      </c>
      <c r="T2480">
        <v>0.49099999999999999</v>
      </c>
      <c r="U2480">
        <v>0.221</v>
      </c>
      <c r="V2480">
        <v>38</v>
      </c>
      <c r="W2480">
        <v>0</v>
      </c>
      <c r="X2480">
        <v>0</v>
      </c>
      <c r="Y2480">
        <v>-0.1</v>
      </c>
      <c r="Z2480">
        <v>0</v>
      </c>
      <c r="AA2480">
        <v>0</v>
      </c>
    </row>
    <row r="2481" spans="1:27" x14ac:dyDescent="0.25">
      <c r="A2481" t="s">
        <v>21400</v>
      </c>
      <c r="B2481" t="s">
        <v>21401</v>
      </c>
      <c r="C2481" t="s">
        <v>20881</v>
      </c>
      <c r="D2481">
        <v>1</v>
      </c>
      <c r="E2481">
        <v>1</v>
      </c>
      <c r="F2481">
        <v>0</v>
      </c>
      <c r="G2481">
        <v>0</v>
      </c>
      <c r="H2481">
        <v>0</v>
      </c>
      <c r="I2481">
        <v>0</v>
      </c>
      <c r="J2481">
        <v>0</v>
      </c>
      <c r="K2481">
        <v>0</v>
      </c>
      <c r="L2481">
        <v>0</v>
      </c>
      <c r="M2481">
        <v>0</v>
      </c>
      <c r="N2481">
        <v>0</v>
      </c>
      <c r="O2481">
        <v>0</v>
      </c>
      <c r="P2481">
        <v>0</v>
      </c>
      <c r="Q2481">
        <v>0.19900000000000001</v>
      </c>
      <c r="R2481">
        <v>0.23400000000000001</v>
      </c>
      <c r="S2481">
        <v>0.26400000000000001</v>
      </c>
      <c r="T2481">
        <v>0.498</v>
      </c>
      <c r="U2481">
        <v>0.221</v>
      </c>
      <c r="V2481">
        <v>29</v>
      </c>
      <c r="W2481">
        <v>0</v>
      </c>
      <c r="X2481">
        <v>0</v>
      </c>
      <c r="Y2481">
        <v>-0.1</v>
      </c>
      <c r="Z2481">
        <v>0</v>
      </c>
      <c r="AA2481">
        <v>0</v>
      </c>
    </row>
    <row r="2482" spans="1:27" x14ac:dyDescent="0.25">
      <c r="A2482" t="s">
        <v>2200</v>
      </c>
      <c r="B2482" t="s">
        <v>2201</v>
      </c>
      <c r="C2482" t="s">
        <v>20879</v>
      </c>
      <c r="D2482">
        <v>1</v>
      </c>
      <c r="E2482">
        <v>1</v>
      </c>
      <c r="F2482">
        <v>0</v>
      </c>
      <c r="G2482">
        <v>0</v>
      </c>
      <c r="H2482">
        <v>0</v>
      </c>
      <c r="I2482">
        <v>0</v>
      </c>
      <c r="J2482">
        <v>0</v>
      </c>
      <c r="K2482">
        <v>0</v>
      </c>
      <c r="L2482">
        <v>0</v>
      </c>
      <c r="M2482">
        <v>0</v>
      </c>
      <c r="N2482">
        <v>0</v>
      </c>
      <c r="O2482">
        <v>0</v>
      </c>
      <c r="P2482">
        <v>0</v>
      </c>
      <c r="Q2482">
        <v>0.19400000000000001</v>
      </c>
      <c r="R2482">
        <v>0.222</v>
      </c>
      <c r="S2482">
        <v>0.28100000000000003</v>
      </c>
      <c r="T2482">
        <v>0.504</v>
      </c>
      <c r="U2482">
        <v>0.221</v>
      </c>
      <c r="V2482">
        <v>17</v>
      </c>
      <c r="W2482">
        <v>0</v>
      </c>
      <c r="X2482">
        <v>0</v>
      </c>
      <c r="Y2482">
        <v>-0.1</v>
      </c>
      <c r="Z2482">
        <v>0</v>
      </c>
      <c r="AA2482">
        <v>0</v>
      </c>
    </row>
    <row r="2483" spans="1:27" x14ac:dyDescent="0.25">
      <c r="A2483" t="s">
        <v>2681</v>
      </c>
      <c r="B2483" t="s">
        <v>2682</v>
      </c>
      <c r="C2483" t="s">
        <v>20867</v>
      </c>
      <c r="D2483">
        <v>1</v>
      </c>
      <c r="E2483">
        <v>1</v>
      </c>
      <c r="F2483">
        <v>0</v>
      </c>
      <c r="G2483">
        <v>0</v>
      </c>
      <c r="H2483">
        <v>0</v>
      </c>
      <c r="I2483">
        <v>0</v>
      </c>
      <c r="J2483">
        <v>0</v>
      </c>
      <c r="K2483">
        <v>0</v>
      </c>
      <c r="L2483">
        <v>0</v>
      </c>
      <c r="M2483">
        <v>0</v>
      </c>
      <c r="N2483">
        <v>0</v>
      </c>
      <c r="O2483">
        <v>0</v>
      </c>
      <c r="P2483">
        <v>0</v>
      </c>
      <c r="Q2483">
        <v>0.20599999999999999</v>
      </c>
      <c r="R2483">
        <v>0.23499999999999999</v>
      </c>
      <c r="S2483">
        <v>0.26500000000000001</v>
      </c>
      <c r="T2483">
        <v>0.5</v>
      </c>
      <c r="U2483">
        <v>0.221</v>
      </c>
      <c r="V2483">
        <v>33</v>
      </c>
      <c r="W2483">
        <v>0</v>
      </c>
      <c r="X2483">
        <v>0</v>
      </c>
      <c r="Y2483">
        <v>-0.1</v>
      </c>
      <c r="Z2483">
        <v>0</v>
      </c>
      <c r="AA2483">
        <v>0</v>
      </c>
    </row>
    <row r="2484" spans="1:27" x14ac:dyDescent="0.25">
      <c r="A2484" t="s">
        <v>21402</v>
      </c>
      <c r="B2484" t="s">
        <v>21403</v>
      </c>
      <c r="C2484" t="s">
        <v>20865</v>
      </c>
      <c r="D2484">
        <v>1</v>
      </c>
      <c r="E2484">
        <v>1</v>
      </c>
      <c r="F2484">
        <v>0</v>
      </c>
      <c r="G2484">
        <v>0</v>
      </c>
      <c r="H2484">
        <v>0</v>
      </c>
      <c r="I2484">
        <v>0</v>
      </c>
      <c r="J2484">
        <v>0</v>
      </c>
      <c r="K2484">
        <v>0</v>
      </c>
      <c r="L2484">
        <v>0</v>
      </c>
      <c r="M2484">
        <v>0</v>
      </c>
      <c r="N2484">
        <v>0</v>
      </c>
      <c r="O2484">
        <v>0</v>
      </c>
      <c r="P2484">
        <v>0</v>
      </c>
      <c r="Q2484">
        <v>0.20699999999999999</v>
      </c>
      <c r="R2484">
        <v>0.23599999999999999</v>
      </c>
      <c r="S2484">
        <v>0.26300000000000001</v>
      </c>
      <c r="T2484">
        <v>0.499</v>
      </c>
      <c r="U2484">
        <v>0.221</v>
      </c>
      <c r="V2484">
        <v>39</v>
      </c>
      <c r="W2484">
        <v>0</v>
      </c>
      <c r="X2484">
        <v>0</v>
      </c>
      <c r="Y2484">
        <v>-0.1</v>
      </c>
      <c r="Z2484">
        <v>0</v>
      </c>
      <c r="AA2484">
        <v>0</v>
      </c>
    </row>
    <row r="2485" spans="1:27" x14ac:dyDescent="0.25">
      <c r="A2485" t="s">
        <v>21404</v>
      </c>
      <c r="B2485" t="s">
        <v>21405</v>
      </c>
      <c r="C2485" t="s">
        <v>1</v>
      </c>
      <c r="D2485">
        <v>1</v>
      </c>
      <c r="E2485">
        <v>1</v>
      </c>
      <c r="F2485">
        <v>0</v>
      </c>
      <c r="G2485">
        <v>0</v>
      </c>
      <c r="H2485">
        <v>0</v>
      </c>
      <c r="I2485">
        <v>0</v>
      </c>
      <c r="J2485">
        <v>0</v>
      </c>
      <c r="K2485">
        <v>0</v>
      </c>
      <c r="L2485">
        <v>0</v>
      </c>
      <c r="M2485">
        <v>0</v>
      </c>
      <c r="N2485">
        <v>0</v>
      </c>
      <c r="O2485">
        <v>0</v>
      </c>
      <c r="P2485">
        <v>0</v>
      </c>
      <c r="Q2485">
        <v>0.189</v>
      </c>
      <c r="R2485">
        <v>0.23</v>
      </c>
      <c r="S2485">
        <v>0.26900000000000002</v>
      </c>
      <c r="T2485">
        <v>0.498</v>
      </c>
      <c r="U2485">
        <v>0.221</v>
      </c>
      <c r="V2485">
        <v>33</v>
      </c>
      <c r="W2485">
        <v>0</v>
      </c>
      <c r="X2485">
        <v>0</v>
      </c>
      <c r="Y2485">
        <v>-0.1</v>
      </c>
      <c r="Z2485">
        <v>0</v>
      </c>
      <c r="AA2485">
        <v>0</v>
      </c>
    </row>
    <row r="2486" spans="1:27" x14ac:dyDescent="0.25">
      <c r="A2486" t="s">
        <v>2304</v>
      </c>
      <c r="B2486" t="s">
        <v>2305</v>
      </c>
      <c r="C2486" t="s">
        <v>20890</v>
      </c>
      <c r="D2486">
        <v>1</v>
      </c>
      <c r="E2486">
        <v>1</v>
      </c>
      <c r="F2486">
        <v>0</v>
      </c>
      <c r="G2486">
        <v>0</v>
      </c>
      <c r="H2486">
        <v>0</v>
      </c>
      <c r="I2486">
        <v>0</v>
      </c>
      <c r="J2486">
        <v>0</v>
      </c>
      <c r="K2486">
        <v>0</v>
      </c>
      <c r="L2486">
        <v>0</v>
      </c>
      <c r="M2486">
        <v>0</v>
      </c>
      <c r="N2486">
        <v>0</v>
      </c>
      <c r="O2486">
        <v>0</v>
      </c>
      <c r="P2486">
        <v>0</v>
      </c>
      <c r="Q2486">
        <v>0.185</v>
      </c>
      <c r="R2486">
        <v>0.23200000000000001</v>
      </c>
      <c r="S2486">
        <v>0.26600000000000001</v>
      </c>
      <c r="T2486">
        <v>0.498</v>
      </c>
      <c r="U2486">
        <v>0.221</v>
      </c>
      <c r="V2486">
        <v>39</v>
      </c>
      <c r="W2486">
        <v>0</v>
      </c>
      <c r="X2486">
        <v>0</v>
      </c>
      <c r="Y2486">
        <v>-0.1</v>
      </c>
      <c r="Z2486">
        <v>0</v>
      </c>
      <c r="AA2486">
        <v>0</v>
      </c>
    </row>
    <row r="2487" spans="1:27" x14ac:dyDescent="0.25">
      <c r="A2487" t="s">
        <v>2348</v>
      </c>
      <c r="B2487" t="s">
        <v>2349</v>
      </c>
      <c r="C2487" t="s">
        <v>20871</v>
      </c>
      <c r="D2487">
        <v>1</v>
      </c>
      <c r="E2487">
        <v>1</v>
      </c>
      <c r="F2487">
        <v>0</v>
      </c>
      <c r="G2487">
        <v>0</v>
      </c>
      <c r="H2487">
        <v>0</v>
      </c>
      <c r="I2487">
        <v>0</v>
      </c>
      <c r="J2487">
        <v>0</v>
      </c>
      <c r="K2487">
        <v>0</v>
      </c>
      <c r="L2487">
        <v>0</v>
      </c>
      <c r="M2487">
        <v>0</v>
      </c>
      <c r="N2487">
        <v>0</v>
      </c>
      <c r="O2487">
        <v>0</v>
      </c>
      <c r="P2487">
        <v>0</v>
      </c>
      <c r="Q2487">
        <v>0.193</v>
      </c>
      <c r="R2487">
        <v>0.23100000000000001</v>
      </c>
      <c r="S2487">
        <v>0.26700000000000002</v>
      </c>
      <c r="T2487">
        <v>0.498</v>
      </c>
      <c r="U2487">
        <v>0.221</v>
      </c>
      <c r="V2487">
        <v>37</v>
      </c>
      <c r="W2487">
        <v>0</v>
      </c>
      <c r="X2487">
        <v>0</v>
      </c>
      <c r="Y2487">
        <v>-0.1</v>
      </c>
      <c r="Z2487">
        <v>0</v>
      </c>
      <c r="AA2487">
        <v>0</v>
      </c>
    </row>
    <row r="2488" spans="1:27" x14ac:dyDescent="0.25">
      <c r="A2488" t="s">
        <v>21406</v>
      </c>
      <c r="B2488" t="s">
        <v>21407</v>
      </c>
      <c r="C2488" t="s">
        <v>20878</v>
      </c>
      <c r="D2488">
        <v>1</v>
      </c>
      <c r="E2488">
        <v>1</v>
      </c>
      <c r="F2488">
        <v>0</v>
      </c>
      <c r="G2488">
        <v>0</v>
      </c>
      <c r="H2488">
        <v>0</v>
      </c>
      <c r="I2488">
        <v>0</v>
      </c>
      <c r="J2488">
        <v>0</v>
      </c>
      <c r="K2488">
        <v>0</v>
      </c>
      <c r="L2488">
        <v>0</v>
      </c>
      <c r="M2488">
        <v>0</v>
      </c>
      <c r="N2488">
        <v>0</v>
      </c>
      <c r="O2488">
        <v>0</v>
      </c>
      <c r="P2488">
        <v>0</v>
      </c>
      <c r="Q2488">
        <v>0.19700000000000001</v>
      </c>
      <c r="R2488">
        <v>0.23400000000000001</v>
      </c>
      <c r="S2488">
        <v>0.26400000000000001</v>
      </c>
      <c r="T2488">
        <v>0.498</v>
      </c>
      <c r="U2488">
        <v>0.221</v>
      </c>
      <c r="V2488">
        <v>33</v>
      </c>
      <c r="W2488">
        <v>0</v>
      </c>
      <c r="X2488">
        <v>0</v>
      </c>
      <c r="Y2488">
        <v>-0.1</v>
      </c>
      <c r="Z2488">
        <v>0</v>
      </c>
      <c r="AA2488">
        <v>0</v>
      </c>
    </row>
    <row r="2489" spans="1:27" x14ac:dyDescent="0.25">
      <c r="A2489" t="s">
        <v>21408</v>
      </c>
      <c r="B2489" t="s">
        <v>21409</v>
      </c>
      <c r="C2489" t="s">
        <v>1</v>
      </c>
      <c r="D2489">
        <v>1</v>
      </c>
      <c r="E2489">
        <v>1</v>
      </c>
      <c r="F2489">
        <v>0</v>
      </c>
      <c r="G2489">
        <v>0</v>
      </c>
      <c r="H2489">
        <v>0</v>
      </c>
      <c r="I2489">
        <v>0</v>
      </c>
      <c r="J2489">
        <v>0</v>
      </c>
      <c r="K2489">
        <v>0</v>
      </c>
      <c r="L2489">
        <v>0</v>
      </c>
      <c r="M2489">
        <v>0</v>
      </c>
      <c r="N2489">
        <v>0</v>
      </c>
      <c r="O2489">
        <v>0</v>
      </c>
      <c r="P2489">
        <v>0</v>
      </c>
      <c r="Q2489">
        <v>0.20399999999999999</v>
      </c>
      <c r="R2489">
        <v>0.24</v>
      </c>
      <c r="S2489">
        <v>0.255</v>
      </c>
      <c r="T2489">
        <v>0.495</v>
      </c>
      <c r="U2489">
        <v>0.221</v>
      </c>
      <c r="V2489">
        <v>33</v>
      </c>
      <c r="W2489">
        <v>0</v>
      </c>
      <c r="X2489">
        <v>0</v>
      </c>
      <c r="Y2489">
        <v>-0.1</v>
      </c>
      <c r="Z2489">
        <v>0</v>
      </c>
      <c r="AA2489">
        <v>0</v>
      </c>
    </row>
    <row r="2490" spans="1:27" x14ac:dyDescent="0.25">
      <c r="A2490" t="s">
        <v>1739</v>
      </c>
      <c r="B2490" t="s">
        <v>1740</v>
      </c>
      <c r="C2490" t="s">
        <v>20870</v>
      </c>
      <c r="D2490">
        <v>1</v>
      </c>
      <c r="E2490">
        <v>1</v>
      </c>
      <c r="F2490">
        <v>0</v>
      </c>
      <c r="G2490">
        <v>0</v>
      </c>
      <c r="H2490">
        <v>0</v>
      </c>
      <c r="I2490">
        <v>0</v>
      </c>
      <c r="J2490">
        <v>0</v>
      </c>
      <c r="K2490">
        <v>0</v>
      </c>
      <c r="L2490">
        <v>0</v>
      </c>
      <c r="M2490">
        <v>0</v>
      </c>
      <c r="N2490">
        <v>0</v>
      </c>
      <c r="O2490">
        <v>0</v>
      </c>
      <c r="P2490">
        <v>0</v>
      </c>
      <c r="Q2490">
        <v>0.19700000000000001</v>
      </c>
      <c r="R2490">
        <v>0.24</v>
      </c>
      <c r="S2490">
        <v>0.253</v>
      </c>
      <c r="T2490">
        <v>0.49399999999999999</v>
      </c>
      <c r="U2490">
        <v>0.221</v>
      </c>
      <c r="V2490">
        <v>31</v>
      </c>
      <c r="W2490">
        <v>0</v>
      </c>
      <c r="X2490">
        <v>0</v>
      </c>
      <c r="Y2490">
        <v>-0.1</v>
      </c>
      <c r="Z2490">
        <v>0</v>
      </c>
      <c r="AA2490">
        <v>0</v>
      </c>
    </row>
    <row r="2491" spans="1:27" x14ac:dyDescent="0.25">
      <c r="A2491" t="s">
        <v>2430</v>
      </c>
      <c r="B2491" t="s">
        <v>2431</v>
      </c>
      <c r="C2491" t="s">
        <v>20870</v>
      </c>
      <c r="D2491">
        <v>1</v>
      </c>
      <c r="E2491">
        <v>1</v>
      </c>
      <c r="F2491">
        <v>0</v>
      </c>
      <c r="G2491">
        <v>0</v>
      </c>
      <c r="H2491">
        <v>0</v>
      </c>
      <c r="I2491">
        <v>0</v>
      </c>
      <c r="J2491">
        <v>0</v>
      </c>
      <c r="K2491">
        <v>0</v>
      </c>
      <c r="L2491">
        <v>0</v>
      </c>
      <c r="M2491">
        <v>0</v>
      </c>
      <c r="N2491">
        <v>0</v>
      </c>
      <c r="O2491">
        <v>0</v>
      </c>
      <c r="P2491">
        <v>0</v>
      </c>
      <c r="Q2491">
        <v>0.182</v>
      </c>
      <c r="R2491">
        <v>0.24</v>
      </c>
      <c r="S2491">
        <v>0.25</v>
      </c>
      <c r="T2491">
        <v>0.48899999999999999</v>
      </c>
      <c r="U2491">
        <v>0.221</v>
      </c>
      <c r="V2491">
        <v>31</v>
      </c>
      <c r="W2491">
        <v>0</v>
      </c>
      <c r="X2491">
        <v>0</v>
      </c>
      <c r="Y2491">
        <v>-0.1</v>
      </c>
      <c r="Z2491">
        <v>0</v>
      </c>
      <c r="AA2491">
        <v>0</v>
      </c>
    </row>
    <row r="2492" spans="1:27" x14ac:dyDescent="0.25">
      <c r="A2492" t="s">
        <v>1725</v>
      </c>
      <c r="B2492" t="s">
        <v>1726</v>
      </c>
      <c r="C2492" t="s">
        <v>20871</v>
      </c>
      <c r="D2492">
        <v>1</v>
      </c>
      <c r="E2492">
        <v>1</v>
      </c>
      <c r="F2492">
        <v>0</v>
      </c>
      <c r="G2492">
        <v>0</v>
      </c>
      <c r="H2492">
        <v>0</v>
      </c>
      <c r="I2492">
        <v>0</v>
      </c>
      <c r="J2492">
        <v>0</v>
      </c>
      <c r="K2492">
        <v>0</v>
      </c>
      <c r="L2492">
        <v>0</v>
      </c>
      <c r="M2492">
        <v>0</v>
      </c>
      <c r="N2492">
        <v>0</v>
      </c>
      <c r="O2492">
        <v>0</v>
      </c>
      <c r="P2492">
        <v>0</v>
      </c>
      <c r="Q2492">
        <v>0.19600000000000001</v>
      </c>
      <c r="R2492">
        <v>0.23400000000000001</v>
      </c>
      <c r="S2492">
        <v>0.26100000000000001</v>
      </c>
      <c r="T2492">
        <v>0.496</v>
      </c>
      <c r="U2492">
        <v>0.221</v>
      </c>
      <c r="V2492">
        <v>37</v>
      </c>
      <c r="W2492">
        <v>0</v>
      </c>
      <c r="X2492">
        <v>0</v>
      </c>
      <c r="Y2492">
        <v>-0.1</v>
      </c>
      <c r="Z2492">
        <v>0</v>
      </c>
      <c r="AA2492">
        <v>0</v>
      </c>
    </row>
    <row r="2493" spans="1:27" x14ac:dyDescent="0.25">
      <c r="A2493" t="s">
        <v>21410</v>
      </c>
      <c r="B2493" t="s">
        <v>21411</v>
      </c>
      <c r="C2493" t="s">
        <v>20867</v>
      </c>
      <c r="D2493">
        <v>1</v>
      </c>
      <c r="E2493">
        <v>1</v>
      </c>
      <c r="F2493">
        <v>0</v>
      </c>
      <c r="G2493">
        <v>0</v>
      </c>
      <c r="H2493">
        <v>0</v>
      </c>
      <c r="I2493">
        <v>0</v>
      </c>
      <c r="J2493">
        <v>0</v>
      </c>
      <c r="K2493">
        <v>0</v>
      </c>
      <c r="L2493">
        <v>0</v>
      </c>
      <c r="M2493">
        <v>0</v>
      </c>
      <c r="N2493">
        <v>0</v>
      </c>
      <c r="O2493">
        <v>0</v>
      </c>
      <c r="P2493">
        <v>0</v>
      </c>
      <c r="Q2493">
        <v>0.17399999999999999</v>
      </c>
      <c r="R2493">
        <v>0.23200000000000001</v>
      </c>
      <c r="S2493">
        <v>0.25800000000000001</v>
      </c>
      <c r="T2493">
        <v>0.49</v>
      </c>
      <c r="U2493">
        <v>0.221</v>
      </c>
      <c r="V2493">
        <v>33</v>
      </c>
      <c r="W2493">
        <v>0</v>
      </c>
      <c r="X2493">
        <v>0</v>
      </c>
      <c r="Y2493">
        <v>-0.1</v>
      </c>
      <c r="Z2493">
        <v>0</v>
      </c>
      <c r="AA2493">
        <v>0</v>
      </c>
    </row>
    <row r="2494" spans="1:27" x14ac:dyDescent="0.25">
      <c r="A2494" t="s">
        <v>21412</v>
      </c>
      <c r="B2494" t="s">
        <v>9609</v>
      </c>
      <c r="C2494" t="s">
        <v>20892</v>
      </c>
      <c r="D2494">
        <v>1</v>
      </c>
      <c r="E2494">
        <v>1</v>
      </c>
      <c r="F2494">
        <v>0</v>
      </c>
      <c r="G2494">
        <v>0</v>
      </c>
      <c r="H2494">
        <v>0</v>
      </c>
      <c r="I2494">
        <v>0</v>
      </c>
      <c r="J2494">
        <v>0</v>
      </c>
      <c r="K2494">
        <v>0</v>
      </c>
      <c r="L2494">
        <v>0</v>
      </c>
      <c r="M2494">
        <v>0</v>
      </c>
      <c r="N2494">
        <v>0</v>
      </c>
      <c r="O2494">
        <v>0</v>
      </c>
      <c r="P2494">
        <v>0</v>
      </c>
      <c r="Q2494">
        <v>0.189</v>
      </c>
      <c r="R2494">
        <v>0.224</v>
      </c>
      <c r="S2494">
        <v>0.27900000000000003</v>
      </c>
      <c r="T2494">
        <v>0.503</v>
      </c>
      <c r="U2494">
        <v>0.221</v>
      </c>
      <c r="V2494">
        <v>33</v>
      </c>
      <c r="W2494">
        <v>0</v>
      </c>
      <c r="X2494">
        <v>0</v>
      </c>
      <c r="Y2494">
        <v>-0.1</v>
      </c>
      <c r="Z2494">
        <v>0</v>
      </c>
      <c r="AA2494">
        <v>0</v>
      </c>
    </row>
    <row r="2495" spans="1:27" x14ac:dyDescent="0.25">
      <c r="A2495" t="s">
        <v>21413</v>
      </c>
      <c r="B2495" t="s">
        <v>21414</v>
      </c>
      <c r="C2495" t="s">
        <v>20887</v>
      </c>
      <c r="D2495">
        <v>1</v>
      </c>
      <c r="E2495">
        <v>1</v>
      </c>
      <c r="F2495">
        <v>0</v>
      </c>
      <c r="G2495">
        <v>0</v>
      </c>
      <c r="H2495">
        <v>0</v>
      </c>
      <c r="I2495">
        <v>0</v>
      </c>
      <c r="J2495">
        <v>0</v>
      </c>
      <c r="K2495">
        <v>0</v>
      </c>
      <c r="L2495">
        <v>0</v>
      </c>
      <c r="M2495">
        <v>0</v>
      </c>
      <c r="N2495">
        <v>0</v>
      </c>
      <c r="O2495">
        <v>0</v>
      </c>
      <c r="P2495">
        <v>0</v>
      </c>
      <c r="Q2495">
        <v>0.19400000000000001</v>
      </c>
      <c r="R2495">
        <v>0.22900000000000001</v>
      </c>
      <c r="S2495">
        <v>0.27</v>
      </c>
      <c r="T2495">
        <v>0.499</v>
      </c>
      <c r="U2495">
        <v>0.221</v>
      </c>
      <c r="V2495">
        <v>34</v>
      </c>
      <c r="W2495">
        <v>0</v>
      </c>
      <c r="X2495">
        <v>0</v>
      </c>
      <c r="Y2495">
        <v>-0.1</v>
      </c>
      <c r="Z2495">
        <v>0</v>
      </c>
      <c r="AA2495">
        <v>0</v>
      </c>
    </row>
    <row r="2496" spans="1:27" x14ac:dyDescent="0.25">
      <c r="A2496" t="s">
        <v>2627</v>
      </c>
      <c r="B2496" t="s">
        <v>2628</v>
      </c>
      <c r="C2496" t="s">
        <v>20871</v>
      </c>
      <c r="D2496">
        <v>1</v>
      </c>
      <c r="E2496">
        <v>1</v>
      </c>
      <c r="F2496">
        <v>0</v>
      </c>
      <c r="G2496">
        <v>0</v>
      </c>
      <c r="H2496">
        <v>0</v>
      </c>
      <c r="I2496">
        <v>0</v>
      </c>
      <c r="J2496">
        <v>0</v>
      </c>
      <c r="K2496">
        <v>0</v>
      </c>
      <c r="L2496">
        <v>0</v>
      </c>
      <c r="M2496">
        <v>0</v>
      </c>
      <c r="N2496">
        <v>0</v>
      </c>
      <c r="O2496">
        <v>0</v>
      </c>
      <c r="P2496">
        <v>0</v>
      </c>
      <c r="Q2496">
        <v>0.20399999999999999</v>
      </c>
      <c r="R2496">
        <v>0.223</v>
      </c>
      <c r="S2496">
        <v>0.28199999999999997</v>
      </c>
      <c r="T2496">
        <v>0.505</v>
      </c>
      <c r="U2496">
        <v>0.221</v>
      </c>
      <c r="V2496">
        <v>37</v>
      </c>
      <c r="W2496">
        <v>0</v>
      </c>
      <c r="X2496">
        <v>0</v>
      </c>
      <c r="Y2496">
        <v>-0.1</v>
      </c>
      <c r="Z2496">
        <v>0</v>
      </c>
      <c r="AA2496">
        <v>0</v>
      </c>
    </row>
    <row r="2497" spans="1:27" x14ac:dyDescent="0.25">
      <c r="A2497" t="s">
        <v>1091</v>
      </c>
      <c r="B2497" t="s">
        <v>1092</v>
      </c>
      <c r="C2497" t="s">
        <v>20890</v>
      </c>
      <c r="D2497">
        <v>1</v>
      </c>
      <c r="E2497">
        <v>1</v>
      </c>
      <c r="F2497">
        <v>0</v>
      </c>
      <c r="G2497">
        <v>0</v>
      </c>
      <c r="H2497">
        <v>0</v>
      </c>
      <c r="I2497">
        <v>0</v>
      </c>
      <c r="J2497">
        <v>0</v>
      </c>
      <c r="K2497">
        <v>0</v>
      </c>
      <c r="L2497">
        <v>0</v>
      </c>
      <c r="M2497">
        <v>0</v>
      </c>
      <c r="N2497">
        <v>0</v>
      </c>
      <c r="O2497">
        <v>0</v>
      </c>
      <c r="P2497">
        <v>0</v>
      </c>
      <c r="Q2497">
        <v>0.19500000000000001</v>
      </c>
      <c r="R2497">
        <v>0.22700000000000001</v>
      </c>
      <c r="S2497">
        <v>0.27400000000000002</v>
      </c>
      <c r="T2497">
        <v>0.501</v>
      </c>
      <c r="U2497">
        <v>0.221</v>
      </c>
      <c r="V2497">
        <v>39</v>
      </c>
      <c r="W2497">
        <v>0</v>
      </c>
      <c r="X2497">
        <v>0</v>
      </c>
      <c r="Y2497">
        <v>-0.1</v>
      </c>
      <c r="Z2497">
        <v>0</v>
      </c>
      <c r="AA2497">
        <v>0</v>
      </c>
    </row>
    <row r="2498" spans="1:27" x14ac:dyDescent="0.25">
      <c r="A2498" t="s">
        <v>2446</v>
      </c>
      <c r="B2498" t="s">
        <v>1419</v>
      </c>
      <c r="C2498" t="s">
        <v>20867</v>
      </c>
      <c r="D2498">
        <v>1</v>
      </c>
      <c r="E2498">
        <v>1</v>
      </c>
      <c r="F2498">
        <v>0</v>
      </c>
      <c r="G2498">
        <v>0</v>
      </c>
      <c r="H2498">
        <v>0</v>
      </c>
      <c r="I2498">
        <v>0</v>
      </c>
      <c r="J2498">
        <v>0</v>
      </c>
      <c r="K2498">
        <v>0</v>
      </c>
      <c r="L2498">
        <v>0</v>
      </c>
      <c r="M2498">
        <v>0</v>
      </c>
      <c r="N2498">
        <v>0</v>
      </c>
      <c r="O2498">
        <v>0</v>
      </c>
      <c r="P2498">
        <v>0</v>
      </c>
      <c r="Q2498">
        <v>0.20899999999999999</v>
      </c>
      <c r="R2498">
        <v>0.23599999999999999</v>
      </c>
      <c r="S2498">
        <v>0.26300000000000001</v>
      </c>
      <c r="T2498">
        <v>0.499</v>
      </c>
      <c r="U2498">
        <v>0.221</v>
      </c>
      <c r="V2498">
        <v>33</v>
      </c>
      <c r="W2498">
        <v>0</v>
      </c>
      <c r="X2498">
        <v>0</v>
      </c>
      <c r="Y2498">
        <v>-0.1</v>
      </c>
      <c r="Z2498">
        <v>0</v>
      </c>
      <c r="AA2498">
        <v>0</v>
      </c>
    </row>
    <row r="2499" spans="1:27" x14ac:dyDescent="0.25">
      <c r="A2499" t="s">
        <v>2005</v>
      </c>
      <c r="B2499" t="s">
        <v>2006</v>
      </c>
      <c r="C2499" t="s">
        <v>20869</v>
      </c>
      <c r="D2499">
        <v>1</v>
      </c>
      <c r="E2499">
        <v>1</v>
      </c>
      <c r="F2499">
        <v>0</v>
      </c>
      <c r="G2499">
        <v>0</v>
      </c>
      <c r="H2499">
        <v>0</v>
      </c>
      <c r="I2499">
        <v>0</v>
      </c>
      <c r="J2499">
        <v>0</v>
      </c>
      <c r="K2499">
        <v>0</v>
      </c>
      <c r="L2499">
        <v>0</v>
      </c>
      <c r="M2499">
        <v>0</v>
      </c>
      <c r="N2499">
        <v>0</v>
      </c>
      <c r="O2499">
        <v>0</v>
      </c>
      <c r="P2499">
        <v>0</v>
      </c>
      <c r="Q2499">
        <v>0.184</v>
      </c>
      <c r="R2499">
        <v>0.23100000000000001</v>
      </c>
      <c r="S2499">
        <v>0.26300000000000001</v>
      </c>
      <c r="T2499">
        <v>0.49399999999999999</v>
      </c>
      <c r="U2499">
        <v>0.221</v>
      </c>
      <c r="V2499">
        <v>29</v>
      </c>
      <c r="W2499">
        <v>0</v>
      </c>
      <c r="X2499">
        <v>0</v>
      </c>
      <c r="Y2499">
        <v>-0.1</v>
      </c>
      <c r="Z2499">
        <v>0</v>
      </c>
      <c r="AA2499">
        <v>0</v>
      </c>
    </row>
    <row r="2500" spans="1:27" x14ac:dyDescent="0.25">
      <c r="A2500" t="s">
        <v>2675</v>
      </c>
      <c r="B2500" t="s">
        <v>2676</v>
      </c>
      <c r="C2500" t="s">
        <v>20867</v>
      </c>
      <c r="D2500">
        <v>1</v>
      </c>
      <c r="E2500">
        <v>1</v>
      </c>
      <c r="F2500">
        <v>0</v>
      </c>
      <c r="G2500">
        <v>0</v>
      </c>
      <c r="H2500">
        <v>0</v>
      </c>
      <c r="I2500">
        <v>0</v>
      </c>
      <c r="J2500">
        <v>0</v>
      </c>
      <c r="K2500">
        <v>0</v>
      </c>
      <c r="L2500">
        <v>0</v>
      </c>
      <c r="M2500">
        <v>0</v>
      </c>
      <c r="N2500">
        <v>0</v>
      </c>
      <c r="O2500">
        <v>0</v>
      </c>
      <c r="P2500">
        <v>0</v>
      </c>
      <c r="Q2500">
        <v>0.20200000000000001</v>
      </c>
      <c r="R2500">
        <v>0.23599999999999999</v>
      </c>
      <c r="S2500">
        <v>0.26</v>
      </c>
      <c r="T2500">
        <v>0.496</v>
      </c>
      <c r="U2500">
        <v>0.221</v>
      </c>
      <c r="V2500">
        <v>33</v>
      </c>
      <c r="W2500">
        <v>0</v>
      </c>
      <c r="X2500">
        <v>0</v>
      </c>
      <c r="Y2500">
        <v>-0.1</v>
      </c>
      <c r="Z2500">
        <v>0</v>
      </c>
      <c r="AA2500">
        <v>0</v>
      </c>
    </row>
    <row r="2501" spans="1:27" x14ac:dyDescent="0.25">
      <c r="A2501" t="s">
        <v>21415</v>
      </c>
      <c r="B2501" t="s">
        <v>21416</v>
      </c>
      <c r="C2501" t="s">
        <v>20868</v>
      </c>
      <c r="D2501">
        <v>1</v>
      </c>
      <c r="E2501">
        <v>1</v>
      </c>
      <c r="F2501">
        <v>0</v>
      </c>
      <c r="G2501">
        <v>0</v>
      </c>
      <c r="H2501">
        <v>0</v>
      </c>
      <c r="I2501">
        <v>0</v>
      </c>
      <c r="J2501">
        <v>0</v>
      </c>
      <c r="K2501">
        <v>0</v>
      </c>
      <c r="L2501">
        <v>0</v>
      </c>
      <c r="M2501">
        <v>0</v>
      </c>
      <c r="N2501">
        <v>0</v>
      </c>
      <c r="O2501">
        <v>0</v>
      </c>
      <c r="P2501">
        <v>0</v>
      </c>
      <c r="Q2501">
        <v>0.19400000000000001</v>
      </c>
      <c r="R2501">
        <v>0.22800000000000001</v>
      </c>
      <c r="S2501">
        <v>0.27100000000000002</v>
      </c>
      <c r="T2501">
        <v>0.498</v>
      </c>
      <c r="U2501">
        <v>0.221</v>
      </c>
      <c r="V2501">
        <v>32</v>
      </c>
      <c r="W2501">
        <v>0</v>
      </c>
      <c r="X2501">
        <v>0</v>
      </c>
      <c r="Y2501">
        <v>-0.1</v>
      </c>
      <c r="Z2501">
        <v>0</v>
      </c>
      <c r="AA2501">
        <v>0</v>
      </c>
    </row>
    <row r="2502" spans="1:27" x14ac:dyDescent="0.25">
      <c r="A2502" t="s">
        <v>21417</v>
      </c>
      <c r="B2502" t="s">
        <v>21418</v>
      </c>
      <c r="C2502" t="s">
        <v>1</v>
      </c>
      <c r="D2502">
        <v>1</v>
      </c>
      <c r="E2502">
        <v>1</v>
      </c>
      <c r="F2502">
        <v>0</v>
      </c>
      <c r="G2502">
        <v>0</v>
      </c>
      <c r="H2502">
        <v>0</v>
      </c>
      <c r="I2502">
        <v>0</v>
      </c>
      <c r="J2502">
        <v>0</v>
      </c>
      <c r="K2502">
        <v>0</v>
      </c>
      <c r="L2502">
        <v>0</v>
      </c>
      <c r="M2502">
        <v>0</v>
      </c>
      <c r="N2502">
        <v>0</v>
      </c>
      <c r="O2502">
        <v>0</v>
      </c>
      <c r="P2502">
        <v>0</v>
      </c>
      <c r="Q2502">
        <v>0.19600000000000001</v>
      </c>
      <c r="R2502">
        <v>0.23400000000000001</v>
      </c>
      <c r="S2502">
        <v>0.26200000000000001</v>
      </c>
      <c r="T2502">
        <v>0.496</v>
      </c>
      <c r="U2502">
        <v>0.221</v>
      </c>
      <c r="V2502">
        <v>33</v>
      </c>
      <c r="W2502">
        <v>0</v>
      </c>
      <c r="X2502">
        <v>0</v>
      </c>
      <c r="Y2502">
        <v>-0.1</v>
      </c>
      <c r="Z2502">
        <v>0</v>
      </c>
      <c r="AA2502">
        <v>0</v>
      </c>
    </row>
    <row r="2503" spans="1:27" x14ac:dyDescent="0.25">
      <c r="A2503" t="s">
        <v>21419</v>
      </c>
      <c r="B2503" t="s">
        <v>21420</v>
      </c>
      <c r="C2503" t="s">
        <v>20879</v>
      </c>
      <c r="D2503">
        <v>1</v>
      </c>
      <c r="E2503">
        <v>1</v>
      </c>
      <c r="F2503">
        <v>0</v>
      </c>
      <c r="G2503">
        <v>0</v>
      </c>
      <c r="H2503">
        <v>0</v>
      </c>
      <c r="I2503">
        <v>0</v>
      </c>
      <c r="J2503">
        <v>0</v>
      </c>
      <c r="K2503">
        <v>0</v>
      </c>
      <c r="L2503">
        <v>0</v>
      </c>
      <c r="M2503">
        <v>0</v>
      </c>
      <c r="N2503">
        <v>0</v>
      </c>
      <c r="O2503">
        <v>0</v>
      </c>
      <c r="P2503">
        <v>0</v>
      </c>
      <c r="Q2503">
        <v>0.189</v>
      </c>
      <c r="R2503">
        <v>0.22600000000000001</v>
      </c>
      <c r="S2503">
        <v>0.27200000000000002</v>
      </c>
      <c r="T2503">
        <v>0.498</v>
      </c>
      <c r="U2503">
        <v>0.221</v>
      </c>
      <c r="V2503">
        <v>16</v>
      </c>
      <c r="W2503">
        <v>0</v>
      </c>
      <c r="X2503">
        <v>0</v>
      </c>
      <c r="Y2503">
        <v>-0.1</v>
      </c>
      <c r="Z2503">
        <v>0</v>
      </c>
      <c r="AA2503">
        <v>0</v>
      </c>
    </row>
    <row r="2504" spans="1:27" x14ac:dyDescent="0.25">
      <c r="A2504" t="s">
        <v>2149</v>
      </c>
      <c r="B2504" t="s">
        <v>2150</v>
      </c>
      <c r="C2504" t="s">
        <v>20874</v>
      </c>
      <c r="D2504">
        <v>1</v>
      </c>
      <c r="E2504">
        <v>1</v>
      </c>
      <c r="F2504">
        <v>0</v>
      </c>
      <c r="G2504">
        <v>0</v>
      </c>
      <c r="H2504">
        <v>0</v>
      </c>
      <c r="I2504">
        <v>0</v>
      </c>
      <c r="J2504">
        <v>0</v>
      </c>
      <c r="K2504">
        <v>0</v>
      </c>
      <c r="L2504">
        <v>0</v>
      </c>
      <c r="M2504">
        <v>0</v>
      </c>
      <c r="N2504">
        <v>0</v>
      </c>
      <c r="O2504">
        <v>0</v>
      </c>
      <c r="P2504">
        <v>0</v>
      </c>
      <c r="Q2504">
        <v>0.17899999999999999</v>
      </c>
      <c r="R2504">
        <v>0.23599999999999999</v>
      </c>
      <c r="S2504">
        <v>0.253</v>
      </c>
      <c r="T2504">
        <v>0.48899999999999999</v>
      </c>
      <c r="U2504">
        <v>0.22</v>
      </c>
      <c r="V2504">
        <v>34</v>
      </c>
      <c r="W2504">
        <v>0</v>
      </c>
      <c r="X2504">
        <v>0</v>
      </c>
      <c r="Y2504">
        <v>-0.1</v>
      </c>
      <c r="Z2504">
        <v>0</v>
      </c>
      <c r="AA2504">
        <v>0</v>
      </c>
    </row>
    <row r="2505" spans="1:27" x14ac:dyDescent="0.25">
      <c r="A2505" t="s">
        <v>21421</v>
      </c>
      <c r="B2505" t="s">
        <v>21422</v>
      </c>
      <c r="C2505" t="s">
        <v>20867</v>
      </c>
      <c r="D2505">
        <v>1</v>
      </c>
      <c r="E2505">
        <v>1</v>
      </c>
      <c r="F2505">
        <v>0</v>
      </c>
      <c r="G2505">
        <v>0</v>
      </c>
      <c r="H2505">
        <v>0</v>
      </c>
      <c r="I2505">
        <v>0</v>
      </c>
      <c r="J2505">
        <v>0</v>
      </c>
      <c r="K2505">
        <v>0</v>
      </c>
      <c r="L2505">
        <v>0</v>
      </c>
      <c r="M2505">
        <v>0</v>
      </c>
      <c r="N2505">
        <v>0</v>
      </c>
      <c r="O2505">
        <v>0</v>
      </c>
      <c r="P2505">
        <v>0</v>
      </c>
      <c r="Q2505">
        <v>0.19700000000000001</v>
      </c>
      <c r="R2505">
        <v>0.23699999999999999</v>
      </c>
      <c r="S2505">
        <v>0.25700000000000001</v>
      </c>
      <c r="T2505">
        <v>0.49399999999999999</v>
      </c>
      <c r="U2505">
        <v>0.22</v>
      </c>
      <c r="V2505">
        <v>33</v>
      </c>
      <c r="W2505">
        <v>0</v>
      </c>
      <c r="X2505">
        <v>0</v>
      </c>
      <c r="Y2505">
        <v>-0.1</v>
      </c>
      <c r="Z2505">
        <v>0</v>
      </c>
      <c r="AA2505">
        <v>0</v>
      </c>
    </row>
    <row r="2506" spans="1:27" x14ac:dyDescent="0.25">
      <c r="A2506" t="s">
        <v>21423</v>
      </c>
      <c r="B2506" t="s">
        <v>21424</v>
      </c>
      <c r="C2506" t="s">
        <v>20879</v>
      </c>
      <c r="D2506">
        <v>1</v>
      </c>
      <c r="E2506">
        <v>1</v>
      </c>
      <c r="F2506">
        <v>0</v>
      </c>
      <c r="G2506">
        <v>0</v>
      </c>
      <c r="H2506">
        <v>0</v>
      </c>
      <c r="I2506">
        <v>0</v>
      </c>
      <c r="J2506">
        <v>0</v>
      </c>
      <c r="K2506">
        <v>0</v>
      </c>
      <c r="L2506">
        <v>0</v>
      </c>
      <c r="M2506">
        <v>0</v>
      </c>
      <c r="N2506">
        <v>0</v>
      </c>
      <c r="O2506">
        <v>0</v>
      </c>
      <c r="P2506">
        <v>0</v>
      </c>
      <c r="Q2506">
        <v>0.19700000000000001</v>
      </c>
      <c r="R2506">
        <v>0.23</v>
      </c>
      <c r="S2506">
        <v>0.26700000000000002</v>
      </c>
      <c r="T2506">
        <v>0.497</v>
      </c>
      <c r="U2506">
        <v>0.22</v>
      </c>
      <c r="V2506">
        <v>16</v>
      </c>
      <c r="W2506">
        <v>0</v>
      </c>
      <c r="X2506">
        <v>0</v>
      </c>
      <c r="Y2506">
        <v>-0.1</v>
      </c>
      <c r="Z2506">
        <v>0</v>
      </c>
      <c r="AA2506">
        <v>0</v>
      </c>
    </row>
    <row r="2507" spans="1:27" x14ac:dyDescent="0.25">
      <c r="A2507" t="s">
        <v>2382</v>
      </c>
      <c r="B2507" t="s">
        <v>2383</v>
      </c>
      <c r="C2507" t="s">
        <v>20868</v>
      </c>
      <c r="D2507">
        <v>1</v>
      </c>
      <c r="E2507">
        <v>1</v>
      </c>
      <c r="F2507">
        <v>0</v>
      </c>
      <c r="G2507">
        <v>0</v>
      </c>
      <c r="H2507">
        <v>0</v>
      </c>
      <c r="I2507">
        <v>0</v>
      </c>
      <c r="J2507">
        <v>0</v>
      </c>
      <c r="K2507">
        <v>0</v>
      </c>
      <c r="L2507">
        <v>0</v>
      </c>
      <c r="M2507">
        <v>0</v>
      </c>
      <c r="N2507">
        <v>0</v>
      </c>
      <c r="O2507">
        <v>0</v>
      </c>
      <c r="P2507">
        <v>0</v>
      </c>
      <c r="Q2507">
        <v>0.20799999999999999</v>
      </c>
      <c r="R2507">
        <v>0.23599999999999999</v>
      </c>
      <c r="S2507">
        <v>0.26200000000000001</v>
      </c>
      <c r="T2507">
        <v>0.497</v>
      </c>
      <c r="U2507">
        <v>0.22</v>
      </c>
      <c r="V2507">
        <v>32</v>
      </c>
      <c r="W2507">
        <v>0</v>
      </c>
      <c r="X2507">
        <v>0</v>
      </c>
      <c r="Y2507">
        <v>-0.1</v>
      </c>
      <c r="Z2507">
        <v>0</v>
      </c>
      <c r="AA2507">
        <v>0</v>
      </c>
    </row>
    <row r="2508" spans="1:27" x14ac:dyDescent="0.25">
      <c r="A2508" t="s">
        <v>2141</v>
      </c>
      <c r="B2508" t="s">
        <v>2142</v>
      </c>
      <c r="C2508" t="s">
        <v>20868</v>
      </c>
      <c r="D2508">
        <v>1</v>
      </c>
      <c r="E2508">
        <v>1</v>
      </c>
      <c r="F2508">
        <v>0</v>
      </c>
      <c r="G2508">
        <v>0</v>
      </c>
      <c r="H2508">
        <v>0</v>
      </c>
      <c r="I2508">
        <v>0</v>
      </c>
      <c r="J2508">
        <v>0</v>
      </c>
      <c r="K2508">
        <v>0</v>
      </c>
      <c r="L2508">
        <v>0</v>
      </c>
      <c r="M2508">
        <v>0</v>
      </c>
      <c r="N2508">
        <v>0</v>
      </c>
      <c r="O2508">
        <v>0</v>
      </c>
      <c r="P2508">
        <v>0</v>
      </c>
      <c r="Q2508">
        <v>0.17899999999999999</v>
      </c>
      <c r="R2508">
        <v>0.23400000000000001</v>
      </c>
      <c r="S2508">
        <v>0.25600000000000001</v>
      </c>
      <c r="T2508">
        <v>0.49099999999999999</v>
      </c>
      <c r="U2508">
        <v>0.22</v>
      </c>
      <c r="V2508">
        <v>32</v>
      </c>
      <c r="W2508">
        <v>0</v>
      </c>
      <c r="X2508">
        <v>0</v>
      </c>
      <c r="Y2508">
        <v>-0.1</v>
      </c>
      <c r="Z2508">
        <v>0</v>
      </c>
      <c r="AA2508">
        <v>0</v>
      </c>
    </row>
    <row r="2509" spans="1:27" x14ac:dyDescent="0.25">
      <c r="A2509" t="s">
        <v>21425</v>
      </c>
      <c r="B2509" t="s">
        <v>21426</v>
      </c>
      <c r="C2509" t="s">
        <v>20868</v>
      </c>
      <c r="D2509">
        <v>1</v>
      </c>
      <c r="E2509">
        <v>1</v>
      </c>
      <c r="F2509">
        <v>0</v>
      </c>
      <c r="G2509">
        <v>0</v>
      </c>
      <c r="H2509">
        <v>0</v>
      </c>
      <c r="I2509">
        <v>0</v>
      </c>
      <c r="J2509">
        <v>0</v>
      </c>
      <c r="K2509">
        <v>0</v>
      </c>
      <c r="L2509">
        <v>0</v>
      </c>
      <c r="M2509">
        <v>0</v>
      </c>
      <c r="N2509">
        <v>0</v>
      </c>
      <c r="O2509">
        <v>0</v>
      </c>
      <c r="P2509">
        <v>0</v>
      </c>
      <c r="Q2509">
        <v>0.189</v>
      </c>
      <c r="R2509">
        <v>0.22900000000000001</v>
      </c>
      <c r="S2509">
        <v>0.26700000000000002</v>
      </c>
      <c r="T2509">
        <v>0.496</v>
      </c>
      <c r="U2509">
        <v>0.22</v>
      </c>
      <c r="V2509">
        <v>32</v>
      </c>
      <c r="W2509">
        <v>0</v>
      </c>
      <c r="X2509">
        <v>0</v>
      </c>
      <c r="Y2509">
        <v>-0.1</v>
      </c>
      <c r="Z2509">
        <v>0</v>
      </c>
      <c r="AA2509">
        <v>0</v>
      </c>
    </row>
    <row r="2510" spans="1:27" x14ac:dyDescent="0.25">
      <c r="A2510" t="s">
        <v>21427</v>
      </c>
      <c r="B2510" t="s">
        <v>21428</v>
      </c>
      <c r="C2510" t="s">
        <v>1</v>
      </c>
      <c r="D2510">
        <v>1</v>
      </c>
      <c r="E2510">
        <v>1</v>
      </c>
      <c r="F2510">
        <v>0</v>
      </c>
      <c r="G2510">
        <v>0</v>
      </c>
      <c r="H2510">
        <v>0</v>
      </c>
      <c r="I2510">
        <v>0</v>
      </c>
      <c r="J2510">
        <v>0</v>
      </c>
      <c r="K2510">
        <v>0</v>
      </c>
      <c r="L2510">
        <v>0</v>
      </c>
      <c r="M2510">
        <v>0</v>
      </c>
      <c r="N2510">
        <v>0</v>
      </c>
      <c r="O2510">
        <v>0</v>
      </c>
      <c r="P2510">
        <v>0</v>
      </c>
      <c r="Q2510">
        <v>0.186</v>
      </c>
      <c r="R2510">
        <v>0.23300000000000001</v>
      </c>
      <c r="S2510">
        <v>0.26</v>
      </c>
      <c r="T2510">
        <v>0.49199999999999999</v>
      </c>
      <c r="U2510">
        <v>0.22</v>
      </c>
      <c r="V2510">
        <v>33</v>
      </c>
      <c r="W2510">
        <v>0</v>
      </c>
      <c r="X2510">
        <v>0</v>
      </c>
      <c r="Y2510">
        <v>-0.1</v>
      </c>
      <c r="Z2510">
        <v>0</v>
      </c>
      <c r="AA2510">
        <v>0</v>
      </c>
    </row>
    <row r="2511" spans="1:27" x14ac:dyDescent="0.25">
      <c r="A2511" t="s">
        <v>1679</v>
      </c>
      <c r="B2511" t="s">
        <v>1680</v>
      </c>
      <c r="C2511" t="s">
        <v>20866</v>
      </c>
      <c r="D2511">
        <v>1</v>
      </c>
      <c r="E2511">
        <v>1</v>
      </c>
      <c r="F2511">
        <v>0</v>
      </c>
      <c r="G2511">
        <v>0</v>
      </c>
      <c r="H2511">
        <v>0</v>
      </c>
      <c r="I2511">
        <v>0</v>
      </c>
      <c r="J2511">
        <v>0</v>
      </c>
      <c r="K2511">
        <v>0</v>
      </c>
      <c r="L2511">
        <v>0</v>
      </c>
      <c r="M2511">
        <v>0</v>
      </c>
      <c r="N2511">
        <v>0</v>
      </c>
      <c r="O2511">
        <v>0</v>
      </c>
      <c r="P2511">
        <v>0</v>
      </c>
      <c r="Q2511">
        <v>0.19800000000000001</v>
      </c>
      <c r="R2511">
        <v>0.23100000000000001</v>
      </c>
      <c r="S2511">
        <v>0.26600000000000001</v>
      </c>
      <c r="T2511">
        <v>0.497</v>
      </c>
      <c r="U2511">
        <v>0.22</v>
      </c>
      <c r="V2511">
        <v>32</v>
      </c>
      <c r="W2511">
        <v>0</v>
      </c>
      <c r="X2511">
        <v>0</v>
      </c>
      <c r="Y2511">
        <v>-0.1</v>
      </c>
      <c r="Z2511">
        <v>0</v>
      </c>
      <c r="AA2511">
        <v>0</v>
      </c>
    </row>
    <row r="2512" spans="1:27" x14ac:dyDescent="0.25">
      <c r="A2512" t="s">
        <v>1071</v>
      </c>
      <c r="B2512" t="s">
        <v>1072</v>
      </c>
      <c r="C2512" t="s">
        <v>20873</v>
      </c>
      <c r="D2512">
        <v>1</v>
      </c>
      <c r="E2512">
        <v>1</v>
      </c>
      <c r="F2512">
        <v>0</v>
      </c>
      <c r="G2512">
        <v>0</v>
      </c>
      <c r="H2512">
        <v>0</v>
      </c>
      <c r="I2512">
        <v>0</v>
      </c>
      <c r="J2512">
        <v>0</v>
      </c>
      <c r="K2512">
        <v>0</v>
      </c>
      <c r="L2512">
        <v>0</v>
      </c>
      <c r="M2512">
        <v>0</v>
      </c>
      <c r="N2512">
        <v>0</v>
      </c>
      <c r="O2512">
        <v>0</v>
      </c>
      <c r="P2512">
        <v>0</v>
      </c>
      <c r="Q2512">
        <v>0.192</v>
      </c>
      <c r="R2512">
        <v>0.22900000000000001</v>
      </c>
      <c r="S2512">
        <v>0.26800000000000002</v>
      </c>
      <c r="T2512">
        <v>0.497</v>
      </c>
      <c r="U2512">
        <v>0.22</v>
      </c>
      <c r="V2512">
        <v>31</v>
      </c>
      <c r="W2512">
        <v>0</v>
      </c>
      <c r="X2512">
        <v>0</v>
      </c>
      <c r="Y2512">
        <v>-0.1</v>
      </c>
      <c r="Z2512">
        <v>0</v>
      </c>
      <c r="AA2512">
        <v>0</v>
      </c>
    </row>
    <row r="2513" spans="1:27" x14ac:dyDescent="0.25">
      <c r="A2513" t="s">
        <v>1828</v>
      </c>
      <c r="B2513" t="s">
        <v>1829</v>
      </c>
      <c r="C2513" t="s">
        <v>20865</v>
      </c>
      <c r="D2513">
        <v>1</v>
      </c>
      <c r="E2513">
        <v>1</v>
      </c>
      <c r="F2513">
        <v>0</v>
      </c>
      <c r="G2513">
        <v>0</v>
      </c>
      <c r="H2513">
        <v>0</v>
      </c>
      <c r="I2513">
        <v>0</v>
      </c>
      <c r="J2513">
        <v>0</v>
      </c>
      <c r="K2513">
        <v>0</v>
      </c>
      <c r="L2513">
        <v>0</v>
      </c>
      <c r="M2513">
        <v>0</v>
      </c>
      <c r="N2513">
        <v>0</v>
      </c>
      <c r="O2513">
        <v>0</v>
      </c>
      <c r="P2513">
        <v>0</v>
      </c>
      <c r="Q2513">
        <v>0.182</v>
      </c>
      <c r="R2513">
        <v>0.248</v>
      </c>
      <c r="S2513">
        <v>0.23200000000000001</v>
      </c>
      <c r="T2513">
        <v>0.48</v>
      </c>
      <c r="U2513">
        <v>0.22</v>
      </c>
      <c r="V2513">
        <v>38</v>
      </c>
      <c r="W2513">
        <v>0</v>
      </c>
      <c r="X2513">
        <v>0</v>
      </c>
      <c r="Y2513">
        <v>-0.1</v>
      </c>
      <c r="Z2513">
        <v>0</v>
      </c>
      <c r="AA2513">
        <v>0</v>
      </c>
    </row>
    <row r="2514" spans="1:27" x14ac:dyDescent="0.25">
      <c r="A2514" t="s">
        <v>21429</v>
      </c>
      <c r="B2514" t="s">
        <v>21430</v>
      </c>
      <c r="C2514" t="s">
        <v>1</v>
      </c>
      <c r="D2514">
        <v>1</v>
      </c>
      <c r="E2514">
        <v>1</v>
      </c>
      <c r="F2514">
        <v>0</v>
      </c>
      <c r="G2514">
        <v>0</v>
      </c>
      <c r="H2514">
        <v>0</v>
      </c>
      <c r="I2514">
        <v>0</v>
      </c>
      <c r="J2514">
        <v>0</v>
      </c>
      <c r="K2514">
        <v>0</v>
      </c>
      <c r="L2514">
        <v>0</v>
      </c>
      <c r="M2514">
        <v>0</v>
      </c>
      <c r="N2514">
        <v>0</v>
      </c>
      <c r="O2514">
        <v>0</v>
      </c>
      <c r="P2514">
        <v>0</v>
      </c>
      <c r="Q2514">
        <v>0.20499999999999999</v>
      </c>
      <c r="R2514">
        <v>0.23400000000000001</v>
      </c>
      <c r="S2514">
        <v>0.26200000000000001</v>
      </c>
      <c r="T2514">
        <v>0.497</v>
      </c>
      <c r="U2514">
        <v>0.22</v>
      </c>
      <c r="V2514">
        <v>33</v>
      </c>
      <c r="W2514">
        <v>0</v>
      </c>
      <c r="X2514">
        <v>0</v>
      </c>
      <c r="Y2514">
        <v>-0.1</v>
      </c>
      <c r="Z2514">
        <v>0</v>
      </c>
      <c r="AA2514">
        <v>0</v>
      </c>
    </row>
    <row r="2515" spans="1:27" x14ac:dyDescent="0.25">
      <c r="A2515" t="s">
        <v>2262</v>
      </c>
      <c r="B2515" t="s">
        <v>2263</v>
      </c>
      <c r="C2515" t="s">
        <v>1</v>
      </c>
      <c r="D2515">
        <v>1</v>
      </c>
      <c r="E2515">
        <v>1</v>
      </c>
      <c r="F2515">
        <v>0</v>
      </c>
      <c r="G2515">
        <v>0</v>
      </c>
      <c r="H2515">
        <v>0</v>
      </c>
      <c r="I2515">
        <v>0</v>
      </c>
      <c r="J2515">
        <v>0</v>
      </c>
      <c r="K2515">
        <v>0</v>
      </c>
      <c r="L2515">
        <v>0</v>
      </c>
      <c r="M2515">
        <v>0</v>
      </c>
      <c r="N2515">
        <v>0</v>
      </c>
      <c r="O2515">
        <v>0</v>
      </c>
      <c r="P2515">
        <v>0</v>
      </c>
      <c r="Q2515">
        <v>0.191</v>
      </c>
      <c r="R2515">
        <v>0.23300000000000001</v>
      </c>
      <c r="S2515">
        <v>0.26</v>
      </c>
      <c r="T2515">
        <v>0.49299999999999999</v>
      </c>
      <c r="U2515">
        <v>0.22</v>
      </c>
      <c r="V2515">
        <v>33</v>
      </c>
      <c r="W2515">
        <v>0</v>
      </c>
      <c r="X2515">
        <v>0</v>
      </c>
      <c r="Y2515">
        <v>-0.1</v>
      </c>
      <c r="Z2515">
        <v>0</v>
      </c>
      <c r="AA2515">
        <v>0</v>
      </c>
    </row>
    <row r="2516" spans="1:27" x14ac:dyDescent="0.25">
      <c r="A2516" t="s">
        <v>21431</v>
      </c>
      <c r="B2516" t="s">
        <v>21432</v>
      </c>
      <c r="C2516" t="s">
        <v>1</v>
      </c>
      <c r="D2516">
        <v>1</v>
      </c>
      <c r="E2516">
        <v>1</v>
      </c>
      <c r="F2516">
        <v>0</v>
      </c>
      <c r="G2516">
        <v>0</v>
      </c>
      <c r="H2516">
        <v>0</v>
      </c>
      <c r="I2516">
        <v>0</v>
      </c>
      <c r="J2516">
        <v>0</v>
      </c>
      <c r="K2516">
        <v>0</v>
      </c>
      <c r="L2516">
        <v>0</v>
      </c>
      <c r="M2516">
        <v>0</v>
      </c>
      <c r="N2516">
        <v>0</v>
      </c>
      <c r="O2516">
        <v>0</v>
      </c>
      <c r="P2516">
        <v>0</v>
      </c>
      <c r="Q2516">
        <v>0.17899999999999999</v>
      </c>
      <c r="R2516">
        <v>0.22800000000000001</v>
      </c>
      <c r="S2516">
        <v>0.26400000000000001</v>
      </c>
      <c r="T2516">
        <v>0.49199999999999999</v>
      </c>
      <c r="U2516">
        <v>0.22</v>
      </c>
      <c r="V2516">
        <v>32</v>
      </c>
      <c r="W2516">
        <v>0</v>
      </c>
      <c r="X2516">
        <v>0</v>
      </c>
      <c r="Y2516">
        <v>-0.1</v>
      </c>
      <c r="Z2516">
        <v>0</v>
      </c>
      <c r="AA2516">
        <v>0</v>
      </c>
    </row>
    <row r="2517" spans="1:27" x14ac:dyDescent="0.25">
      <c r="A2517" t="s">
        <v>21433</v>
      </c>
      <c r="B2517" t="s">
        <v>21434</v>
      </c>
      <c r="C2517" t="s">
        <v>20888</v>
      </c>
      <c r="D2517">
        <v>1</v>
      </c>
      <c r="E2517">
        <v>1</v>
      </c>
      <c r="F2517">
        <v>0</v>
      </c>
      <c r="G2517">
        <v>0</v>
      </c>
      <c r="H2517">
        <v>0</v>
      </c>
      <c r="I2517">
        <v>0</v>
      </c>
      <c r="J2517">
        <v>0</v>
      </c>
      <c r="K2517">
        <v>0</v>
      </c>
      <c r="L2517">
        <v>0</v>
      </c>
      <c r="M2517">
        <v>0</v>
      </c>
      <c r="N2517">
        <v>0</v>
      </c>
      <c r="O2517">
        <v>0</v>
      </c>
      <c r="P2517">
        <v>0</v>
      </c>
      <c r="Q2517">
        <v>0.21</v>
      </c>
      <c r="R2517">
        <v>0.23599999999999999</v>
      </c>
      <c r="S2517">
        <v>0.26200000000000001</v>
      </c>
      <c r="T2517">
        <v>0.498</v>
      </c>
      <c r="U2517">
        <v>0.22</v>
      </c>
      <c r="V2517">
        <v>32</v>
      </c>
      <c r="W2517">
        <v>0</v>
      </c>
      <c r="X2517">
        <v>0</v>
      </c>
      <c r="Y2517">
        <v>-0.1</v>
      </c>
      <c r="Z2517">
        <v>0</v>
      </c>
      <c r="AA2517">
        <v>0</v>
      </c>
    </row>
    <row r="2518" spans="1:27" x14ac:dyDescent="0.25">
      <c r="A2518" t="s">
        <v>1535</v>
      </c>
      <c r="B2518" t="s">
        <v>1536</v>
      </c>
      <c r="C2518" t="s">
        <v>20873</v>
      </c>
      <c r="D2518">
        <v>1</v>
      </c>
      <c r="E2518">
        <v>1</v>
      </c>
      <c r="F2518">
        <v>0</v>
      </c>
      <c r="G2518">
        <v>0</v>
      </c>
      <c r="H2518">
        <v>0</v>
      </c>
      <c r="I2518">
        <v>0</v>
      </c>
      <c r="J2518">
        <v>0</v>
      </c>
      <c r="K2518">
        <v>0</v>
      </c>
      <c r="L2518">
        <v>0</v>
      </c>
      <c r="M2518">
        <v>0</v>
      </c>
      <c r="N2518">
        <v>0</v>
      </c>
      <c r="O2518">
        <v>0</v>
      </c>
      <c r="P2518">
        <v>0</v>
      </c>
      <c r="Q2518">
        <v>0.183</v>
      </c>
      <c r="R2518">
        <v>0.22800000000000001</v>
      </c>
      <c r="S2518">
        <v>0.26500000000000001</v>
      </c>
      <c r="T2518">
        <v>0.49299999999999999</v>
      </c>
      <c r="U2518">
        <v>0.22</v>
      </c>
      <c r="V2518">
        <v>31</v>
      </c>
      <c r="W2518">
        <v>0</v>
      </c>
      <c r="X2518">
        <v>0</v>
      </c>
      <c r="Y2518">
        <v>-0.1</v>
      </c>
      <c r="Z2518">
        <v>0</v>
      </c>
      <c r="AA2518">
        <v>0</v>
      </c>
    </row>
    <row r="2519" spans="1:27" x14ac:dyDescent="0.25">
      <c r="A2519" t="s">
        <v>408</v>
      </c>
      <c r="B2519" t="s">
        <v>409</v>
      </c>
      <c r="C2519" t="s">
        <v>20882</v>
      </c>
      <c r="D2519">
        <v>1</v>
      </c>
      <c r="E2519">
        <v>1</v>
      </c>
      <c r="F2519">
        <v>0</v>
      </c>
      <c r="G2519">
        <v>0</v>
      </c>
      <c r="H2519">
        <v>0</v>
      </c>
      <c r="I2519">
        <v>0</v>
      </c>
      <c r="J2519">
        <v>0</v>
      </c>
      <c r="K2519">
        <v>0</v>
      </c>
      <c r="L2519">
        <v>0</v>
      </c>
      <c r="M2519">
        <v>0</v>
      </c>
      <c r="N2519">
        <v>0</v>
      </c>
      <c r="O2519">
        <v>0</v>
      </c>
      <c r="P2519">
        <v>0</v>
      </c>
      <c r="Q2519">
        <v>0.19400000000000001</v>
      </c>
      <c r="R2519">
        <v>0.24199999999999999</v>
      </c>
      <c r="S2519">
        <v>0.248</v>
      </c>
      <c r="T2519">
        <v>0.48899999999999999</v>
      </c>
      <c r="U2519">
        <v>0.22</v>
      </c>
      <c r="V2519">
        <v>30</v>
      </c>
      <c r="W2519">
        <v>0</v>
      </c>
      <c r="X2519">
        <v>0</v>
      </c>
      <c r="Y2519">
        <v>-0.1</v>
      </c>
      <c r="Z2519">
        <v>0</v>
      </c>
      <c r="AA2519">
        <v>0</v>
      </c>
    </row>
    <row r="2520" spans="1:27" x14ac:dyDescent="0.25">
      <c r="A2520" t="s">
        <v>21435</v>
      </c>
      <c r="B2520" t="s">
        <v>21436</v>
      </c>
      <c r="C2520" t="s">
        <v>1</v>
      </c>
      <c r="D2520">
        <v>1</v>
      </c>
      <c r="E2520">
        <v>1</v>
      </c>
      <c r="F2520">
        <v>0</v>
      </c>
      <c r="G2520">
        <v>0</v>
      </c>
      <c r="H2520">
        <v>0</v>
      </c>
      <c r="I2520">
        <v>0</v>
      </c>
      <c r="J2520">
        <v>0</v>
      </c>
      <c r="K2520">
        <v>0</v>
      </c>
      <c r="L2520">
        <v>0</v>
      </c>
      <c r="M2520">
        <v>0</v>
      </c>
      <c r="N2520">
        <v>0</v>
      </c>
      <c r="O2520">
        <v>0</v>
      </c>
      <c r="P2520">
        <v>0</v>
      </c>
      <c r="Q2520">
        <v>0.19600000000000001</v>
      </c>
      <c r="R2520">
        <v>0.23599999999999999</v>
      </c>
      <c r="S2520">
        <v>0.25800000000000001</v>
      </c>
      <c r="T2520">
        <v>0.49399999999999999</v>
      </c>
      <c r="U2520">
        <v>0.22</v>
      </c>
      <c r="V2520">
        <v>32</v>
      </c>
      <c r="W2520">
        <v>0</v>
      </c>
      <c r="X2520">
        <v>0</v>
      </c>
      <c r="Y2520">
        <v>-0.1</v>
      </c>
      <c r="Z2520">
        <v>0</v>
      </c>
      <c r="AA2520">
        <v>0</v>
      </c>
    </row>
    <row r="2521" spans="1:27" x14ac:dyDescent="0.25">
      <c r="A2521" t="s">
        <v>1111</v>
      </c>
      <c r="B2521" t="s">
        <v>1112</v>
      </c>
      <c r="C2521" t="s">
        <v>20892</v>
      </c>
      <c r="D2521">
        <v>1</v>
      </c>
      <c r="E2521">
        <v>1</v>
      </c>
      <c r="F2521">
        <v>0</v>
      </c>
      <c r="G2521">
        <v>0</v>
      </c>
      <c r="H2521">
        <v>0</v>
      </c>
      <c r="I2521">
        <v>0</v>
      </c>
      <c r="J2521">
        <v>0</v>
      </c>
      <c r="K2521">
        <v>0</v>
      </c>
      <c r="L2521">
        <v>0</v>
      </c>
      <c r="M2521">
        <v>0</v>
      </c>
      <c r="N2521">
        <v>0</v>
      </c>
      <c r="O2521">
        <v>0</v>
      </c>
      <c r="P2521">
        <v>0</v>
      </c>
      <c r="Q2521">
        <v>0.19500000000000001</v>
      </c>
      <c r="R2521">
        <v>0.22800000000000001</v>
      </c>
      <c r="S2521">
        <v>0.26900000000000002</v>
      </c>
      <c r="T2521">
        <v>0.497</v>
      </c>
      <c r="U2521">
        <v>0.22</v>
      </c>
      <c r="V2521">
        <v>32</v>
      </c>
      <c r="W2521">
        <v>0</v>
      </c>
      <c r="X2521">
        <v>0</v>
      </c>
      <c r="Y2521">
        <v>-0.1</v>
      </c>
      <c r="Z2521">
        <v>0</v>
      </c>
      <c r="AA2521">
        <v>0</v>
      </c>
    </row>
    <row r="2522" spans="1:27" x14ac:dyDescent="0.25">
      <c r="A2522" t="s">
        <v>1556</v>
      </c>
      <c r="B2522" t="s">
        <v>1557</v>
      </c>
      <c r="C2522" t="s">
        <v>20877</v>
      </c>
      <c r="D2522">
        <v>1</v>
      </c>
      <c r="E2522">
        <v>1</v>
      </c>
      <c r="F2522">
        <v>0</v>
      </c>
      <c r="G2522">
        <v>0</v>
      </c>
      <c r="H2522">
        <v>0</v>
      </c>
      <c r="I2522">
        <v>0</v>
      </c>
      <c r="J2522">
        <v>0</v>
      </c>
      <c r="K2522">
        <v>0</v>
      </c>
      <c r="L2522">
        <v>0</v>
      </c>
      <c r="M2522">
        <v>0</v>
      </c>
      <c r="N2522">
        <v>0</v>
      </c>
      <c r="O2522">
        <v>0</v>
      </c>
      <c r="P2522">
        <v>0</v>
      </c>
      <c r="Q2522">
        <v>0.192</v>
      </c>
      <c r="R2522">
        <v>0.23599999999999999</v>
      </c>
      <c r="S2522">
        <v>0.25600000000000001</v>
      </c>
      <c r="T2522">
        <v>0.49199999999999999</v>
      </c>
      <c r="U2522">
        <v>0.22</v>
      </c>
      <c r="V2522">
        <v>40</v>
      </c>
      <c r="W2522">
        <v>0</v>
      </c>
      <c r="X2522">
        <v>0</v>
      </c>
      <c r="Y2522">
        <v>-0.1</v>
      </c>
      <c r="Z2522">
        <v>0</v>
      </c>
      <c r="AA2522">
        <v>0</v>
      </c>
    </row>
    <row r="2523" spans="1:27" x14ac:dyDescent="0.25">
      <c r="A2523" t="s">
        <v>2268</v>
      </c>
      <c r="B2523" t="s">
        <v>2269</v>
      </c>
      <c r="C2523" t="s">
        <v>20871</v>
      </c>
      <c r="D2523">
        <v>1</v>
      </c>
      <c r="E2523">
        <v>1</v>
      </c>
      <c r="F2523">
        <v>0</v>
      </c>
      <c r="G2523">
        <v>0</v>
      </c>
      <c r="H2523">
        <v>0</v>
      </c>
      <c r="I2523">
        <v>0</v>
      </c>
      <c r="J2523">
        <v>0</v>
      </c>
      <c r="K2523">
        <v>0</v>
      </c>
      <c r="L2523">
        <v>0</v>
      </c>
      <c r="M2523">
        <v>0</v>
      </c>
      <c r="N2523">
        <v>0</v>
      </c>
      <c r="O2523">
        <v>0</v>
      </c>
      <c r="P2523">
        <v>0</v>
      </c>
      <c r="Q2523">
        <v>0.19500000000000001</v>
      </c>
      <c r="R2523">
        <v>0.24</v>
      </c>
      <c r="S2523">
        <v>0.248</v>
      </c>
      <c r="T2523">
        <v>0.48799999999999999</v>
      </c>
      <c r="U2523">
        <v>0.22</v>
      </c>
      <c r="V2523">
        <v>36</v>
      </c>
      <c r="W2523">
        <v>0</v>
      </c>
      <c r="X2523">
        <v>0</v>
      </c>
      <c r="Y2523">
        <v>-0.1</v>
      </c>
      <c r="Z2523">
        <v>0</v>
      </c>
      <c r="AA2523">
        <v>0</v>
      </c>
    </row>
    <row r="2524" spans="1:27" x14ac:dyDescent="0.25">
      <c r="A2524" t="s">
        <v>765</v>
      </c>
      <c r="B2524" t="s">
        <v>766</v>
      </c>
      <c r="C2524" t="s">
        <v>20889</v>
      </c>
      <c r="D2524">
        <v>1</v>
      </c>
      <c r="E2524">
        <v>1</v>
      </c>
      <c r="F2524">
        <v>0</v>
      </c>
      <c r="G2524">
        <v>0</v>
      </c>
      <c r="H2524">
        <v>0</v>
      </c>
      <c r="I2524">
        <v>0</v>
      </c>
      <c r="J2524">
        <v>0</v>
      </c>
      <c r="K2524">
        <v>0</v>
      </c>
      <c r="L2524">
        <v>0</v>
      </c>
      <c r="M2524">
        <v>0</v>
      </c>
      <c r="N2524">
        <v>0</v>
      </c>
      <c r="O2524">
        <v>0</v>
      </c>
      <c r="P2524">
        <v>0</v>
      </c>
      <c r="Q2524">
        <v>0.19600000000000001</v>
      </c>
      <c r="R2524">
        <v>0.23499999999999999</v>
      </c>
      <c r="S2524">
        <v>0.25700000000000001</v>
      </c>
      <c r="T2524">
        <v>0.49299999999999999</v>
      </c>
      <c r="U2524">
        <v>0.22</v>
      </c>
      <c r="V2524">
        <v>36</v>
      </c>
      <c r="W2524">
        <v>0</v>
      </c>
      <c r="X2524">
        <v>0</v>
      </c>
      <c r="Y2524">
        <v>-0.1</v>
      </c>
      <c r="Z2524">
        <v>0</v>
      </c>
      <c r="AA2524">
        <v>0</v>
      </c>
    </row>
    <row r="2525" spans="1:27" x14ac:dyDescent="0.25">
      <c r="A2525" t="s">
        <v>21437</v>
      </c>
      <c r="B2525" t="s">
        <v>21438</v>
      </c>
      <c r="C2525" t="s">
        <v>20883</v>
      </c>
      <c r="D2525">
        <v>1</v>
      </c>
      <c r="E2525">
        <v>1</v>
      </c>
      <c r="F2525">
        <v>0</v>
      </c>
      <c r="G2525">
        <v>0</v>
      </c>
      <c r="H2525">
        <v>0</v>
      </c>
      <c r="I2525">
        <v>0</v>
      </c>
      <c r="J2525">
        <v>0</v>
      </c>
      <c r="K2525">
        <v>0</v>
      </c>
      <c r="L2525">
        <v>0</v>
      </c>
      <c r="M2525">
        <v>0</v>
      </c>
      <c r="N2525">
        <v>0</v>
      </c>
      <c r="O2525">
        <v>0</v>
      </c>
      <c r="P2525">
        <v>0</v>
      </c>
      <c r="Q2525">
        <v>0.191</v>
      </c>
      <c r="R2525">
        <v>0.23200000000000001</v>
      </c>
      <c r="S2525">
        <v>0.26</v>
      </c>
      <c r="T2525">
        <v>0.49199999999999999</v>
      </c>
      <c r="U2525">
        <v>0.22</v>
      </c>
      <c r="V2525">
        <v>31</v>
      </c>
      <c r="W2525">
        <v>0</v>
      </c>
      <c r="X2525">
        <v>0</v>
      </c>
      <c r="Y2525">
        <v>-0.1</v>
      </c>
      <c r="Z2525">
        <v>0</v>
      </c>
      <c r="AA2525">
        <v>0</v>
      </c>
    </row>
    <row r="2526" spans="1:27" x14ac:dyDescent="0.25">
      <c r="A2526" t="s">
        <v>2517</v>
      </c>
      <c r="B2526" t="s">
        <v>2518</v>
      </c>
      <c r="C2526" t="s">
        <v>20893</v>
      </c>
      <c r="D2526">
        <v>1</v>
      </c>
      <c r="E2526">
        <v>1</v>
      </c>
      <c r="F2526">
        <v>0</v>
      </c>
      <c r="G2526">
        <v>0</v>
      </c>
      <c r="H2526">
        <v>0</v>
      </c>
      <c r="I2526">
        <v>0</v>
      </c>
      <c r="J2526">
        <v>0</v>
      </c>
      <c r="K2526">
        <v>0</v>
      </c>
      <c r="L2526">
        <v>0</v>
      </c>
      <c r="M2526">
        <v>0</v>
      </c>
      <c r="N2526">
        <v>0</v>
      </c>
      <c r="O2526">
        <v>0</v>
      </c>
      <c r="P2526">
        <v>0</v>
      </c>
      <c r="Q2526">
        <v>0.182</v>
      </c>
      <c r="R2526">
        <v>0.23</v>
      </c>
      <c r="S2526">
        <v>0.26100000000000001</v>
      </c>
      <c r="T2526">
        <v>0.49099999999999999</v>
      </c>
      <c r="U2526">
        <v>0.219</v>
      </c>
      <c r="V2526">
        <v>35</v>
      </c>
      <c r="W2526">
        <v>0</v>
      </c>
      <c r="X2526">
        <v>0</v>
      </c>
      <c r="Y2526">
        <v>-0.1</v>
      </c>
      <c r="Z2526">
        <v>0</v>
      </c>
      <c r="AA2526">
        <v>0</v>
      </c>
    </row>
    <row r="2527" spans="1:27" x14ac:dyDescent="0.25">
      <c r="A2527" t="s">
        <v>2133</v>
      </c>
      <c r="B2527" t="s">
        <v>2134</v>
      </c>
      <c r="C2527" t="s">
        <v>20872</v>
      </c>
      <c r="D2527">
        <v>1</v>
      </c>
      <c r="E2527">
        <v>1</v>
      </c>
      <c r="F2527">
        <v>0</v>
      </c>
      <c r="G2527">
        <v>0</v>
      </c>
      <c r="H2527">
        <v>0</v>
      </c>
      <c r="I2527">
        <v>0</v>
      </c>
      <c r="J2527">
        <v>0</v>
      </c>
      <c r="K2527">
        <v>0</v>
      </c>
      <c r="L2527">
        <v>0</v>
      </c>
      <c r="M2527">
        <v>0</v>
      </c>
      <c r="N2527">
        <v>0</v>
      </c>
      <c r="O2527">
        <v>0</v>
      </c>
      <c r="P2527">
        <v>0</v>
      </c>
      <c r="Q2527">
        <v>0.19500000000000001</v>
      </c>
      <c r="R2527">
        <v>0.23</v>
      </c>
      <c r="S2527">
        <v>0.26500000000000001</v>
      </c>
      <c r="T2527">
        <v>0.495</v>
      </c>
      <c r="U2527">
        <v>0.219</v>
      </c>
      <c r="V2527">
        <v>32</v>
      </c>
      <c r="W2527">
        <v>0</v>
      </c>
      <c r="X2527">
        <v>0</v>
      </c>
      <c r="Y2527">
        <v>-0.1</v>
      </c>
      <c r="Z2527">
        <v>0</v>
      </c>
      <c r="AA2527">
        <v>0</v>
      </c>
    </row>
    <row r="2528" spans="1:27" x14ac:dyDescent="0.25">
      <c r="A2528" t="s">
        <v>21439</v>
      </c>
      <c r="B2528" t="s">
        <v>21440</v>
      </c>
      <c r="C2528" t="s">
        <v>20884</v>
      </c>
      <c r="D2528">
        <v>1</v>
      </c>
      <c r="E2528">
        <v>1</v>
      </c>
      <c r="F2528">
        <v>0</v>
      </c>
      <c r="G2528">
        <v>0</v>
      </c>
      <c r="H2528">
        <v>0</v>
      </c>
      <c r="I2528">
        <v>0</v>
      </c>
      <c r="J2528">
        <v>0</v>
      </c>
      <c r="K2528">
        <v>0</v>
      </c>
      <c r="L2528">
        <v>0</v>
      </c>
      <c r="M2528">
        <v>0</v>
      </c>
      <c r="N2528">
        <v>0</v>
      </c>
      <c r="O2528">
        <v>0</v>
      </c>
      <c r="P2528">
        <v>0</v>
      </c>
      <c r="Q2528">
        <v>0.20300000000000001</v>
      </c>
      <c r="R2528">
        <v>0.23499999999999999</v>
      </c>
      <c r="S2528">
        <v>0.26</v>
      </c>
      <c r="T2528">
        <v>0.49399999999999999</v>
      </c>
      <c r="U2528">
        <v>0.219</v>
      </c>
      <c r="V2528">
        <v>29</v>
      </c>
      <c r="W2528">
        <v>0</v>
      </c>
      <c r="X2528">
        <v>0</v>
      </c>
      <c r="Y2528">
        <v>-0.1</v>
      </c>
      <c r="Z2528">
        <v>0</v>
      </c>
      <c r="AA2528">
        <v>0</v>
      </c>
    </row>
    <row r="2529" spans="1:27" x14ac:dyDescent="0.25">
      <c r="A2529" t="s">
        <v>2228</v>
      </c>
      <c r="B2529" t="s">
        <v>2229</v>
      </c>
      <c r="C2529" t="s">
        <v>20885</v>
      </c>
      <c r="D2529">
        <v>1</v>
      </c>
      <c r="E2529">
        <v>1</v>
      </c>
      <c r="F2529">
        <v>0</v>
      </c>
      <c r="G2529">
        <v>0</v>
      </c>
      <c r="H2529">
        <v>0</v>
      </c>
      <c r="I2529">
        <v>0</v>
      </c>
      <c r="J2529">
        <v>0</v>
      </c>
      <c r="K2529">
        <v>0</v>
      </c>
      <c r="L2529">
        <v>0</v>
      </c>
      <c r="M2529">
        <v>0</v>
      </c>
      <c r="N2529">
        <v>0</v>
      </c>
      <c r="O2529">
        <v>0</v>
      </c>
      <c r="P2529">
        <v>0</v>
      </c>
      <c r="Q2529">
        <v>0.19500000000000001</v>
      </c>
      <c r="R2529">
        <v>0.23799999999999999</v>
      </c>
      <c r="S2529">
        <v>0.251</v>
      </c>
      <c r="T2529">
        <v>0.48899999999999999</v>
      </c>
      <c r="U2529">
        <v>0.219</v>
      </c>
      <c r="V2529">
        <v>34</v>
      </c>
      <c r="W2529">
        <v>0</v>
      </c>
      <c r="X2529">
        <v>0</v>
      </c>
      <c r="Y2529">
        <v>-0.1</v>
      </c>
      <c r="Z2529">
        <v>0</v>
      </c>
      <c r="AA2529">
        <v>0</v>
      </c>
    </row>
    <row r="2530" spans="1:27" x14ac:dyDescent="0.25">
      <c r="A2530" t="s">
        <v>21441</v>
      </c>
      <c r="B2530" t="s">
        <v>21442</v>
      </c>
      <c r="C2530" t="s">
        <v>20882</v>
      </c>
      <c r="D2530">
        <v>1</v>
      </c>
      <c r="E2530">
        <v>1</v>
      </c>
      <c r="F2530">
        <v>0</v>
      </c>
      <c r="G2530">
        <v>0</v>
      </c>
      <c r="H2530">
        <v>0</v>
      </c>
      <c r="I2530">
        <v>0</v>
      </c>
      <c r="J2530">
        <v>0</v>
      </c>
      <c r="K2530">
        <v>0</v>
      </c>
      <c r="L2530">
        <v>0</v>
      </c>
      <c r="M2530">
        <v>0</v>
      </c>
      <c r="N2530">
        <v>0</v>
      </c>
      <c r="O2530">
        <v>0</v>
      </c>
      <c r="P2530">
        <v>0</v>
      </c>
      <c r="Q2530">
        <v>0.189</v>
      </c>
      <c r="R2530">
        <v>0.23</v>
      </c>
      <c r="S2530">
        <v>0.26400000000000001</v>
      </c>
      <c r="T2530">
        <v>0.49299999999999999</v>
      </c>
      <c r="U2530">
        <v>0.219</v>
      </c>
      <c r="V2530">
        <v>30</v>
      </c>
      <c r="W2530">
        <v>0</v>
      </c>
      <c r="X2530">
        <v>0</v>
      </c>
      <c r="Y2530">
        <v>-0.1</v>
      </c>
      <c r="Z2530">
        <v>0</v>
      </c>
      <c r="AA2530">
        <v>0</v>
      </c>
    </row>
    <row r="2531" spans="1:27" x14ac:dyDescent="0.25">
      <c r="A2531" t="s">
        <v>1370</v>
      </c>
      <c r="B2531" t="s">
        <v>1371</v>
      </c>
      <c r="C2531" t="s">
        <v>20889</v>
      </c>
      <c r="D2531">
        <v>1</v>
      </c>
      <c r="E2531">
        <v>1</v>
      </c>
      <c r="F2531">
        <v>0</v>
      </c>
      <c r="G2531">
        <v>0</v>
      </c>
      <c r="H2531">
        <v>0</v>
      </c>
      <c r="I2531">
        <v>0</v>
      </c>
      <c r="J2531">
        <v>0</v>
      </c>
      <c r="K2531">
        <v>0</v>
      </c>
      <c r="L2531">
        <v>0</v>
      </c>
      <c r="M2531">
        <v>0</v>
      </c>
      <c r="N2531">
        <v>0</v>
      </c>
      <c r="O2531">
        <v>0</v>
      </c>
      <c r="P2531">
        <v>0</v>
      </c>
      <c r="Q2531">
        <v>0.19400000000000001</v>
      </c>
      <c r="R2531">
        <v>0.22900000000000001</v>
      </c>
      <c r="S2531">
        <v>0.26800000000000002</v>
      </c>
      <c r="T2531">
        <v>0.496</v>
      </c>
      <c r="U2531">
        <v>0.219</v>
      </c>
      <c r="V2531">
        <v>36</v>
      </c>
      <c r="W2531">
        <v>0</v>
      </c>
      <c r="X2531">
        <v>0</v>
      </c>
      <c r="Y2531">
        <v>-0.1</v>
      </c>
      <c r="Z2531">
        <v>0</v>
      </c>
      <c r="AA2531">
        <v>0</v>
      </c>
    </row>
    <row r="2532" spans="1:27" x14ac:dyDescent="0.25">
      <c r="A2532" t="s">
        <v>21443</v>
      </c>
      <c r="B2532" t="s">
        <v>21444</v>
      </c>
      <c r="C2532" t="s">
        <v>1</v>
      </c>
      <c r="D2532">
        <v>1</v>
      </c>
      <c r="E2532">
        <v>1</v>
      </c>
      <c r="F2532">
        <v>0</v>
      </c>
      <c r="G2532">
        <v>0</v>
      </c>
      <c r="H2532">
        <v>0</v>
      </c>
      <c r="I2532">
        <v>0</v>
      </c>
      <c r="J2532">
        <v>0</v>
      </c>
      <c r="K2532">
        <v>0</v>
      </c>
      <c r="L2532">
        <v>0</v>
      </c>
      <c r="M2532">
        <v>0</v>
      </c>
      <c r="N2532">
        <v>0</v>
      </c>
      <c r="O2532">
        <v>0</v>
      </c>
      <c r="P2532">
        <v>0</v>
      </c>
      <c r="Q2532">
        <v>0.19</v>
      </c>
      <c r="R2532">
        <v>0.22900000000000001</v>
      </c>
      <c r="S2532">
        <v>0.26800000000000002</v>
      </c>
      <c r="T2532">
        <v>0.497</v>
      </c>
      <c r="U2532">
        <v>0.219</v>
      </c>
      <c r="V2532">
        <v>32</v>
      </c>
      <c r="W2532">
        <v>0</v>
      </c>
      <c r="X2532">
        <v>0</v>
      </c>
      <c r="Y2532">
        <v>-0.1</v>
      </c>
      <c r="Z2532">
        <v>0</v>
      </c>
      <c r="AA2532">
        <v>0</v>
      </c>
    </row>
    <row r="2533" spans="1:27" x14ac:dyDescent="0.25">
      <c r="A2533" t="s">
        <v>21445</v>
      </c>
      <c r="B2533" t="s">
        <v>21446</v>
      </c>
      <c r="C2533" t="s">
        <v>1</v>
      </c>
      <c r="D2533">
        <v>1</v>
      </c>
      <c r="E2533">
        <v>1</v>
      </c>
      <c r="F2533">
        <v>0</v>
      </c>
      <c r="G2533">
        <v>0</v>
      </c>
      <c r="H2533">
        <v>0</v>
      </c>
      <c r="I2533">
        <v>0</v>
      </c>
      <c r="J2533">
        <v>0</v>
      </c>
      <c r="K2533">
        <v>0</v>
      </c>
      <c r="L2533">
        <v>0</v>
      </c>
      <c r="M2533">
        <v>0</v>
      </c>
      <c r="N2533">
        <v>0</v>
      </c>
      <c r="O2533">
        <v>0</v>
      </c>
      <c r="P2533">
        <v>0</v>
      </c>
      <c r="Q2533">
        <v>0.192</v>
      </c>
      <c r="R2533">
        <v>0.22800000000000001</v>
      </c>
      <c r="S2533">
        <v>0.26700000000000002</v>
      </c>
      <c r="T2533">
        <v>0.496</v>
      </c>
      <c r="U2533">
        <v>0.219</v>
      </c>
      <c r="V2533">
        <v>32</v>
      </c>
      <c r="W2533">
        <v>0</v>
      </c>
      <c r="X2533">
        <v>0</v>
      </c>
      <c r="Y2533">
        <v>-0.1</v>
      </c>
      <c r="Z2533">
        <v>0</v>
      </c>
      <c r="AA2533">
        <v>0</v>
      </c>
    </row>
    <row r="2534" spans="1:27" x14ac:dyDescent="0.25">
      <c r="A2534" t="s">
        <v>21447</v>
      </c>
      <c r="B2534" t="s">
        <v>21448</v>
      </c>
      <c r="C2534" t="s">
        <v>20887</v>
      </c>
      <c r="D2534">
        <v>1</v>
      </c>
      <c r="E2534">
        <v>1</v>
      </c>
      <c r="F2534">
        <v>0</v>
      </c>
      <c r="G2534">
        <v>0</v>
      </c>
      <c r="H2534">
        <v>0</v>
      </c>
      <c r="I2534">
        <v>0</v>
      </c>
      <c r="J2534">
        <v>0</v>
      </c>
      <c r="K2534">
        <v>0</v>
      </c>
      <c r="L2534">
        <v>0</v>
      </c>
      <c r="M2534">
        <v>0</v>
      </c>
      <c r="N2534">
        <v>0</v>
      </c>
      <c r="O2534">
        <v>0</v>
      </c>
      <c r="P2534">
        <v>0</v>
      </c>
      <c r="Q2534">
        <v>0.17699999999999999</v>
      </c>
      <c r="R2534">
        <v>0.223</v>
      </c>
      <c r="S2534">
        <v>0.27</v>
      </c>
      <c r="T2534">
        <v>0.49299999999999999</v>
      </c>
      <c r="U2534">
        <v>0.219</v>
      </c>
      <c r="V2534">
        <v>33</v>
      </c>
      <c r="W2534">
        <v>0</v>
      </c>
      <c r="X2534">
        <v>0</v>
      </c>
      <c r="Y2534">
        <v>-0.1</v>
      </c>
      <c r="Z2534">
        <v>0</v>
      </c>
      <c r="AA2534">
        <v>0</v>
      </c>
    </row>
    <row r="2535" spans="1:27" x14ac:dyDescent="0.25">
      <c r="A2535" t="s">
        <v>2344</v>
      </c>
      <c r="B2535" t="s">
        <v>2345</v>
      </c>
      <c r="C2535" t="s">
        <v>20866</v>
      </c>
      <c r="D2535">
        <v>1</v>
      </c>
      <c r="E2535">
        <v>1</v>
      </c>
      <c r="F2535">
        <v>0</v>
      </c>
      <c r="G2535">
        <v>0</v>
      </c>
      <c r="H2535">
        <v>0</v>
      </c>
      <c r="I2535">
        <v>0</v>
      </c>
      <c r="J2535">
        <v>0</v>
      </c>
      <c r="K2535">
        <v>0</v>
      </c>
      <c r="L2535">
        <v>0</v>
      </c>
      <c r="M2535">
        <v>0</v>
      </c>
      <c r="N2535">
        <v>0</v>
      </c>
      <c r="O2535">
        <v>0</v>
      </c>
      <c r="P2535">
        <v>0</v>
      </c>
      <c r="Q2535">
        <v>0.187</v>
      </c>
      <c r="R2535">
        <v>0.22800000000000001</v>
      </c>
      <c r="S2535">
        <v>0.26400000000000001</v>
      </c>
      <c r="T2535">
        <v>0.49199999999999999</v>
      </c>
      <c r="U2535">
        <v>0.219</v>
      </c>
      <c r="V2535">
        <v>32</v>
      </c>
      <c r="W2535">
        <v>0</v>
      </c>
      <c r="X2535">
        <v>0</v>
      </c>
      <c r="Y2535">
        <v>-0.1</v>
      </c>
      <c r="Z2535">
        <v>0</v>
      </c>
      <c r="AA2535">
        <v>0</v>
      </c>
    </row>
    <row r="2536" spans="1:27" x14ac:dyDescent="0.25">
      <c r="A2536" t="s">
        <v>21449</v>
      </c>
      <c r="B2536" t="s">
        <v>21450</v>
      </c>
      <c r="C2536" t="s">
        <v>20886</v>
      </c>
      <c r="D2536">
        <v>1</v>
      </c>
      <c r="E2536">
        <v>1</v>
      </c>
      <c r="F2536">
        <v>0</v>
      </c>
      <c r="G2536">
        <v>0</v>
      </c>
      <c r="H2536">
        <v>0</v>
      </c>
      <c r="I2536">
        <v>0</v>
      </c>
      <c r="J2536">
        <v>0</v>
      </c>
      <c r="K2536">
        <v>0</v>
      </c>
      <c r="L2536">
        <v>0</v>
      </c>
      <c r="M2536">
        <v>0</v>
      </c>
      <c r="N2536">
        <v>0</v>
      </c>
      <c r="O2536">
        <v>0</v>
      </c>
      <c r="P2536">
        <v>0</v>
      </c>
      <c r="Q2536">
        <v>0.17899999999999999</v>
      </c>
      <c r="R2536">
        <v>0.23300000000000001</v>
      </c>
      <c r="S2536">
        <v>0.254</v>
      </c>
      <c r="T2536">
        <v>0.48699999999999999</v>
      </c>
      <c r="U2536">
        <v>0.219</v>
      </c>
      <c r="V2536">
        <v>32</v>
      </c>
      <c r="W2536">
        <v>0</v>
      </c>
      <c r="X2536">
        <v>0</v>
      </c>
      <c r="Y2536">
        <v>-0.1</v>
      </c>
      <c r="Z2536">
        <v>0</v>
      </c>
      <c r="AA2536">
        <v>0</v>
      </c>
    </row>
    <row r="2537" spans="1:27" x14ac:dyDescent="0.25">
      <c r="A2537" t="s">
        <v>21451</v>
      </c>
      <c r="B2537" t="s">
        <v>21452</v>
      </c>
      <c r="C2537" t="s">
        <v>1</v>
      </c>
      <c r="D2537">
        <v>1</v>
      </c>
      <c r="E2537">
        <v>1</v>
      </c>
      <c r="F2537">
        <v>0</v>
      </c>
      <c r="G2537">
        <v>0</v>
      </c>
      <c r="H2537">
        <v>0</v>
      </c>
      <c r="I2537">
        <v>0</v>
      </c>
      <c r="J2537">
        <v>0</v>
      </c>
      <c r="K2537">
        <v>0</v>
      </c>
      <c r="L2537">
        <v>0</v>
      </c>
      <c r="M2537">
        <v>0</v>
      </c>
      <c r="N2537">
        <v>0</v>
      </c>
      <c r="O2537">
        <v>0</v>
      </c>
      <c r="P2537">
        <v>0</v>
      </c>
      <c r="Q2537">
        <v>0.2</v>
      </c>
      <c r="R2537">
        <v>0.23</v>
      </c>
      <c r="S2537">
        <v>0.26600000000000001</v>
      </c>
      <c r="T2537">
        <v>0.496</v>
      </c>
      <c r="U2537">
        <v>0.219</v>
      </c>
      <c r="V2537">
        <v>32</v>
      </c>
      <c r="W2537">
        <v>0</v>
      </c>
      <c r="X2537">
        <v>0</v>
      </c>
      <c r="Y2537">
        <v>-0.1</v>
      </c>
      <c r="Z2537">
        <v>0</v>
      </c>
      <c r="AA2537">
        <v>0</v>
      </c>
    </row>
    <row r="2538" spans="1:27" x14ac:dyDescent="0.25">
      <c r="A2538" t="s">
        <v>2438</v>
      </c>
      <c r="B2538" t="s">
        <v>2439</v>
      </c>
      <c r="C2538" t="s">
        <v>20870</v>
      </c>
      <c r="D2538">
        <v>1</v>
      </c>
      <c r="E2538">
        <v>1</v>
      </c>
      <c r="F2538">
        <v>0</v>
      </c>
      <c r="G2538">
        <v>0</v>
      </c>
      <c r="H2538">
        <v>0</v>
      </c>
      <c r="I2538">
        <v>0</v>
      </c>
      <c r="J2538">
        <v>0</v>
      </c>
      <c r="K2538">
        <v>0</v>
      </c>
      <c r="L2538">
        <v>0</v>
      </c>
      <c r="M2538">
        <v>0</v>
      </c>
      <c r="N2538">
        <v>0</v>
      </c>
      <c r="O2538">
        <v>0</v>
      </c>
      <c r="P2538">
        <v>0</v>
      </c>
      <c r="Q2538">
        <v>0.2</v>
      </c>
      <c r="R2538">
        <v>0.23699999999999999</v>
      </c>
      <c r="S2538">
        <v>0.254</v>
      </c>
      <c r="T2538">
        <v>0.49099999999999999</v>
      </c>
      <c r="U2538">
        <v>0.219</v>
      </c>
      <c r="V2538">
        <v>30</v>
      </c>
      <c r="W2538">
        <v>0</v>
      </c>
      <c r="X2538">
        <v>0</v>
      </c>
      <c r="Y2538">
        <v>-0.1</v>
      </c>
      <c r="Z2538">
        <v>0</v>
      </c>
      <c r="AA2538">
        <v>0</v>
      </c>
    </row>
    <row r="2539" spans="1:27" x14ac:dyDescent="0.25">
      <c r="A2539" t="s">
        <v>2290</v>
      </c>
      <c r="B2539" t="s">
        <v>2291</v>
      </c>
      <c r="C2539" t="s">
        <v>20883</v>
      </c>
      <c r="D2539">
        <v>1</v>
      </c>
      <c r="E2539">
        <v>1</v>
      </c>
      <c r="F2539">
        <v>0</v>
      </c>
      <c r="G2539">
        <v>0</v>
      </c>
      <c r="H2539">
        <v>0</v>
      </c>
      <c r="I2539">
        <v>0</v>
      </c>
      <c r="J2539">
        <v>0</v>
      </c>
      <c r="K2539">
        <v>0</v>
      </c>
      <c r="L2539">
        <v>0</v>
      </c>
      <c r="M2539">
        <v>0</v>
      </c>
      <c r="N2539">
        <v>0</v>
      </c>
      <c r="O2539">
        <v>0</v>
      </c>
      <c r="P2539">
        <v>0</v>
      </c>
      <c r="Q2539">
        <v>0.19</v>
      </c>
      <c r="R2539">
        <v>0.224</v>
      </c>
      <c r="S2539">
        <v>0.27300000000000002</v>
      </c>
      <c r="T2539">
        <v>0.497</v>
      </c>
      <c r="U2539">
        <v>0.219</v>
      </c>
      <c r="V2539">
        <v>31</v>
      </c>
      <c r="W2539">
        <v>0</v>
      </c>
      <c r="X2539">
        <v>0</v>
      </c>
      <c r="Y2539">
        <v>-0.1</v>
      </c>
      <c r="Z2539">
        <v>0</v>
      </c>
      <c r="AA2539">
        <v>0</v>
      </c>
    </row>
    <row r="2540" spans="1:27" x14ac:dyDescent="0.25">
      <c r="A2540" t="s">
        <v>21453</v>
      </c>
      <c r="B2540" t="s">
        <v>892</v>
      </c>
      <c r="C2540" t="s">
        <v>1</v>
      </c>
      <c r="D2540">
        <v>1</v>
      </c>
      <c r="E2540">
        <v>1</v>
      </c>
      <c r="F2540">
        <v>0</v>
      </c>
      <c r="G2540">
        <v>0</v>
      </c>
      <c r="H2540">
        <v>0</v>
      </c>
      <c r="I2540">
        <v>0</v>
      </c>
      <c r="J2540">
        <v>0</v>
      </c>
      <c r="K2540">
        <v>0</v>
      </c>
      <c r="L2540">
        <v>0</v>
      </c>
      <c r="M2540">
        <v>0</v>
      </c>
      <c r="N2540">
        <v>0</v>
      </c>
      <c r="O2540">
        <v>0</v>
      </c>
      <c r="P2540">
        <v>0</v>
      </c>
      <c r="Q2540">
        <v>0.19</v>
      </c>
      <c r="R2540">
        <v>0.23499999999999999</v>
      </c>
      <c r="S2540">
        <v>0.254</v>
      </c>
      <c r="T2540">
        <v>0.48899999999999999</v>
      </c>
      <c r="U2540">
        <v>0.219</v>
      </c>
      <c r="V2540">
        <v>32</v>
      </c>
      <c r="W2540">
        <v>0</v>
      </c>
      <c r="X2540">
        <v>0</v>
      </c>
      <c r="Y2540">
        <v>-0.1</v>
      </c>
      <c r="Z2540">
        <v>0</v>
      </c>
      <c r="AA2540">
        <v>0</v>
      </c>
    </row>
    <row r="2541" spans="1:27" x14ac:dyDescent="0.25">
      <c r="A2541" t="s">
        <v>2408</v>
      </c>
      <c r="B2541" t="s">
        <v>2409</v>
      </c>
      <c r="C2541" t="s">
        <v>20892</v>
      </c>
      <c r="D2541">
        <v>1</v>
      </c>
      <c r="E2541">
        <v>1</v>
      </c>
      <c r="F2541">
        <v>0</v>
      </c>
      <c r="G2541">
        <v>0</v>
      </c>
      <c r="H2541">
        <v>0</v>
      </c>
      <c r="I2541">
        <v>0</v>
      </c>
      <c r="J2541">
        <v>0</v>
      </c>
      <c r="K2541">
        <v>0</v>
      </c>
      <c r="L2541">
        <v>0</v>
      </c>
      <c r="M2541">
        <v>0</v>
      </c>
      <c r="N2541">
        <v>0</v>
      </c>
      <c r="O2541">
        <v>0</v>
      </c>
      <c r="P2541">
        <v>0</v>
      </c>
      <c r="Q2541">
        <v>0.183</v>
      </c>
      <c r="R2541">
        <v>0.219</v>
      </c>
      <c r="S2541">
        <v>0.27700000000000002</v>
      </c>
      <c r="T2541">
        <v>0.497</v>
      </c>
      <c r="U2541">
        <v>0.219</v>
      </c>
      <c r="V2541">
        <v>32</v>
      </c>
      <c r="W2541">
        <v>0</v>
      </c>
      <c r="X2541">
        <v>0</v>
      </c>
      <c r="Y2541">
        <v>-0.1</v>
      </c>
      <c r="Z2541">
        <v>0</v>
      </c>
      <c r="AA2541">
        <v>0</v>
      </c>
    </row>
    <row r="2542" spans="1:27" x14ac:dyDescent="0.25">
      <c r="A2542" t="s">
        <v>2248</v>
      </c>
      <c r="B2542" t="s">
        <v>2249</v>
      </c>
      <c r="C2542" t="s">
        <v>20879</v>
      </c>
      <c r="D2542">
        <v>1</v>
      </c>
      <c r="E2542">
        <v>1</v>
      </c>
      <c r="F2542">
        <v>0</v>
      </c>
      <c r="G2542">
        <v>0</v>
      </c>
      <c r="H2542">
        <v>0</v>
      </c>
      <c r="I2542">
        <v>0</v>
      </c>
      <c r="J2542">
        <v>0</v>
      </c>
      <c r="K2542">
        <v>0</v>
      </c>
      <c r="L2542">
        <v>0</v>
      </c>
      <c r="M2542">
        <v>0</v>
      </c>
      <c r="N2542">
        <v>0</v>
      </c>
      <c r="O2542">
        <v>0</v>
      </c>
      <c r="P2542">
        <v>0</v>
      </c>
      <c r="Q2542">
        <v>0.19900000000000001</v>
      </c>
      <c r="R2542">
        <v>0.23</v>
      </c>
      <c r="S2542">
        <v>0.26800000000000002</v>
      </c>
      <c r="T2542">
        <v>0.498</v>
      </c>
      <c r="U2542">
        <v>0.219</v>
      </c>
      <c r="V2542">
        <v>15</v>
      </c>
      <c r="W2542">
        <v>0</v>
      </c>
      <c r="X2542">
        <v>0</v>
      </c>
      <c r="Y2542">
        <v>-0.1</v>
      </c>
      <c r="Z2542">
        <v>0</v>
      </c>
      <c r="AA2542">
        <v>0</v>
      </c>
    </row>
    <row r="2543" spans="1:27" x14ac:dyDescent="0.25">
      <c r="A2543" t="s">
        <v>2434</v>
      </c>
      <c r="B2543" t="s">
        <v>2435</v>
      </c>
      <c r="C2543" t="s">
        <v>20866</v>
      </c>
      <c r="D2543">
        <v>1</v>
      </c>
      <c r="E2543">
        <v>1</v>
      </c>
      <c r="F2543">
        <v>0</v>
      </c>
      <c r="G2543">
        <v>0</v>
      </c>
      <c r="H2543">
        <v>0</v>
      </c>
      <c r="I2543">
        <v>0</v>
      </c>
      <c r="J2543">
        <v>0</v>
      </c>
      <c r="K2543">
        <v>0</v>
      </c>
      <c r="L2543">
        <v>0</v>
      </c>
      <c r="M2543">
        <v>0</v>
      </c>
      <c r="N2543">
        <v>0</v>
      </c>
      <c r="O2543">
        <v>0</v>
      </c>
      <c r="P2543">
        <v>0</v>
      </c>
      <c r="Q2543">
        <v>0.19600000000000001</v>
      </c>
      <c r="R2543">
        <v>0.22800000000000001</v>
      </c>
      <c r="S2543">
        <v>0.26800000000000002</v>
      </c>
      <c r="T2543">
        <v>0.495</v>
      </c>
      <c r="U2543">
        <v>0.219</v>
      </c>
      <c r="V2543">
        <v>32</v>
      </c>
      <c r="W2543">
        <v>0</v>
      </c>
      <c r="X2543">
        <v>0</v>
      </c>
      <c r="Y2543">
        <v>-0.1</v>
      </c>
      <c r="Z2543">
        <v>0</v>
      </c>
      <c r="AA2543">
        <v>0</v>
      </c>
    </row>
    <row r="2544" spans="1:27" x14ac:dyDescent="0.25">
      <c r="A2544" t="s">
        <v>1896</v>
      </c>
      <c r="B2544" t="s">
        <v>1897</v>
      </c>
      <c r="C2544" t="s">
        <v>20884</v>
      </c>
      <c r="D2544">
        <v>1</v>
      </c>
      <c r="E2544">
        <v>1</v>
      </c>
      <c r="F2544">
        <v>0</v>
      </c>
      <c r="G2544">
        <v>0</v>
      </c>
      <c r="H2544">
        <v>0</v>
      </c>
      <c r="I2544">
        <v>0</v>
      </c>
      <c r="J2544">
        <v>0</v>
      </c>
      <c r="K2544">
        <v>0</v>
      </c>
      <c r="L2544">
        <v>0</v>
      </c>
      <c r="M2544">
        <v>0</v>
      </c>
      <c r="N2544">
        <v>0</v>
      </c>
      <c r="O2544">
        <v>0</v>
      </c>
      <c r="P2544">
        <v>0</v>
      </c>
      <c r="Q2544">
        <v>0.184</v>
      </c>
      <c r="R2544">
        <v>0.22800000000000001</v>
      </c>
      <c r="S2544">
        <v>0.26400000000000001</v>
      </c>
      <c r="T2544">
        <v>0.49199999999999999</v>
      </c>
      <c r="U2544">
        <v>0.219</v>
      </c>
      <c r="V2544">
        <v>29</v>
      </c>
      <c r="W2544">
        <v>0</v>
      </c>
      <c r="X2544">
        <v>0</v>
      </c>
      <c r="Y2544">
        <v>-0.1</v>
      </c>
      <c r="Z2544">
        <v>0</v>
      </c>
      <c r="AA2544">
        <v>0</v>
      </c>
    </row>
    <row r="2545" spans="1:27" x14ac:dyDescent="0.25">
      <c r="A2545" t="s">
        <v>21454</v>
      </c>
      <c r="B2545" t="s">
        <v>21455</v>
      </c>
      <c r="C2545" t="s">
        <v>20877</v>
      </c>
      <c r="D2545">
        <v>1</v>
      </c>
      <c r="E2545">
        <v>1</v>
      </c>
      <c r="F2545">
        <v>0</v>
      </c>
      <c r="G2545">
        <v>0</v>
      </c>
      <c r="H2545">
        <v>0</v>
      </c>
      <c r="I2545">
        <v>0</v>
      </c>
      <c r="J2545">
        <v>0</v>
      </c>
      <c r="K2545">
        <v>0</v>
      </c>
      <c r="L2545">
        <v>0</v>
      </c>
      <c r="M2545">
        <v>0</v>
      </c>
      <c r="N2545">
        <v>0</v>
      </c>
      <c r="O2545">
        <v>0</v>
      </c>
      <c r="P2545">
        <v>0</v>
      </c>
      <c r="Q2545">
        <v>0.187</v>
      </c>
      <c r="R2545">
        <v>0.23799999999999999</v>
      </c>
      <c r="S2545">
        <v>0.247</v>
      </c>
      <c r="T2545">
        <v>0.48599999999999999</v>
      </c>
      <c r="U2545">
        <v>0.219</v>
      </c>
      <c r="V2545">
        <v>39</v>
      </c>
      <c r="W2545">
        <v>0</v>
      </c>
      <c r="X2545">
        <v>0</v>
      </c>
      <c r="Y2545">
        <v>-0.1</v>
      </c>
      <c r="Z2545">
        <v>0</v>
      </c>
      <c r="AA2545">
        <v>0</v>
      </c>
    </row>
    <row r="2546" spans="1:27" x14ac:dyDescent="0.25">
      <c r="A2546" t="s">
        <v>1715</v>
      </c>
      <c r="B2546" t="s">
        <v>1716</v>
      </c>
      <c r="C2546" t="s">
        <v>20893</v>
      </c>
      <c r="D2546">
        <v>1</v>
      </c>
      <c r="E2546">
        <v>1</v>
      </c>
      <c r="F2546">
        <v>0</v>
      </c>
      <c r="G2546">
        <v>0</v>
      </c>
      <c r="H2546">
        <v>0</v>
      </c>
      <c r="I2546">
        <v>0</v>
      </c>
      <c r="J2546">
        <v>0</v>
      </c>
      <c r="K2546">
        <v>0</v>
      </c>
      <c r="L2546">
        <v>0</v>
      </c>
      <c r="M2546">
        <v>0</v>
      </c>
      <c r="N2546">
        <v>0</v>
      </c>
      <c r="O2546">
        <v>0</v>
      </c>
      <c r="P2546">
        <v>0</v>
      </c>
      <c r="Q2546">
        <v>0.17799999999999999</v>
      </c>
      <c r="R2546">
        <v>0.22600000000000001</v>
      </c>
      <c r="S2546">
        <v>0.26700000000000002</v>
      </c>
      <c r="T2546">
        <v>0.49199999999999999</v>
      </c>
      <c r="U2546">
        <v>0.219</v>
      </c>
      <c r="V2546">
        <v>35</v>
      </c>
      <c r="W2546">
        <v>0</v>
      </c>
      <c r="X2546">
        <v>0</v>
      </c>
      <c r="Y2546">
        <v>-0.1</v>
      </c>
      <c r="Z2546">
        <v>0</v>
      </c>
      <c r="AA2546">
        <v>0</v>
      </c>
    </row>
    <row r="2547" spans="1:27" x14ac:dyDescent="0.25">
      <c r="A2547" t="s">
        <v>21456</v>
      </c>
      <c r="B2547" t="s">
        <v>21457</v>
      </c>
      <c r="C2547" t="s">
        <v>20885</v>
      </c>
      <c r="D2547">
        <v>1</v>
      </c>
      <c r="E2547">
        <v>1</v>
      </c>
      <c r="F2547">
        <v>0</v>
      </c>
      <c r="G2547">
        <v>0</v>
      </c>
      <c r="H2547">
        <v>0</v>
      </c>
      <c r="I2547">
        <v>0</v>
      </c>
      <c r="J2547">
        <v>0</v>
      </c>
      <c r="K2547">
        <v>0</v>
      </c>
      <c r="L2547">
        <v>0</v>
      </c>
      <c r="M2547">
        <v>0</v>
      </c>
      <c r="N2547">
        <v>0</v>
      </c>
      <c r="O2547">
        <v>0</v>
      </c>
      <c r="P2547">
        <v>0</v>
      </c>
      <c r="Q2547">
        <v>0.192</v>
      </c>
      <c r="R2547">
        <v>0.23699999999999999</v>
      </c>
      <c r="S2547">
        <v>0.25</v>
      </c>
      <c r="T2547">
        <v>0.48799999999999999</v>
      </c>
      <c r="U2547">
        <v>0.219</v>
      </c>
      <c r="V2547">
        <v>34</v>
      </c>
      <c r="W2547">
        <v>0</v>
      </c>
      <c r="X2547">
        <v>0</v>
      </c>
      <c r="Y2547">
        <v>-0.1</v>
      </c>
      <c r="Z2547">
        <v>0</v>
      </c>
      <c r="AA2547">
        <v>0</v>
      </c>
    </row>
    <row r="2548" spans="1:27" x14ac:dyDescent="0.25">
      <c r="A2548" t="s">
        <v>2475</v>
      </c>
      <c r="B2548" t="s">
        <v>2476</v>
      </c>
      <c r="C2548" t="s">
        <v>20875</v>
      </c>
      <c r="D2548">
        <v>1</v>
      </c>
      <c r="E2548">
        <v>1</v>
      </c>
      <c r="F2548">
        <v>0</v>
      </c>
      <c r="G2548">
        <v>0</v>
      </c>
      <c r="H2548">
        <v>0</v>
      </c>
      <c r="I2548">
        <v>0</v>
      </c>
      <c r="J2548">
        <v>0</v>
      </c>
      <c r="K2548">
        <v>0</v>
      </c>
      <c r="L2548">
        <v>0</v>
      </c>
      <c r="M2548">
        <v>0</v>
      </c>
      <c r="N2548">
        <v>0</v>
      </c>
      <c r="O2548">
        <v>0</v>
      </c>
      <c r="P2548">
        <v>0</v>
      </c>
      <c r="Q2548">
        <v>0.18099999999999999</v>
      </c>
      <c r="R2548">
        <v>0.22600000000000001</v>
      </c>
      <c r="S2548">
        <v>0.26600000000000001</v>
      </c>
      <c r="T2548">
        <v>0.49099999999999999</v>
      </c>
      <c r="U2548">
        <v>0.219</v>
      </c>
      <c r="V2548">
        <v>30</v>
      </c>
      <c r="W2548">
        <v>0</v>
      </c>
      <c r="X2548">
        <v>0</v>
      </c>
      <c r="Y2548">
        <v>-0.1</v>
      </c>
      <c r="Z2548">
        <v>0</v>
      </c>
      <c r="AA2548">
        <v>0</v>
      </c>
    </row>
    <row r="2549" spans="1:27" x14ac:dyDescent="0.25">
      <c r="A2549" t="s">
        <v>2701</v>
      </c>
      <c r="B2549" t="s">
        <v>2702</v>
      </c>
      <c r="C2549" t="s">
        <v>20878</v>
      </c>
      <c r="D2549">
        <v>1</v>
      </c>
      <c r="E2549">
        <v>1</v>
      </c>
      <c r="F2549">
        <v>0</v>
      </c>
      <c r="G2549">
        <v>0</v>
      </c>
      <c r="H2549">
        <v>0</v>
      </c>
      <c r="I2549">
        <v>0</v>
      </c>
      <c r="J2549">
        <v>0</v>
      </c>
      <c r="K2549">
        <v>0</v>
      </c>
      <c r="L2549">
        <v>0</v>
      </c>
      <c r="M2549">
        <v>0</v>
      </c>
      <c r="N2549">
        <v>0</v>
      </c>
      <c r="O2549">
        <v>0</v>
      </c>
      <c r="P2549">
        <v>0</v>
      </c>
      <c r="Q2549">
        <v>0.19400000000000001</v>
      </c>
      <c r="R2549">
        <v>0.23699999999999999</v>
      </c>
      <c r="S2549">
        <v>0.253</v>
      </c>
      <c r="T2549">
        <v>0.48899999999999999</v>
      </c>
      <c r="U2549">
        <v>0.219</v>
      </c>
      <c r="V2549">
        <v>31</v>
      </c>
      <c r="W2549">
        <v>0</v>
      </c>
      <c r="X2549">
        <v>0</v>
      </c>
      <c r="Y2549">
        <v>-0.1</v>
      </c>
      <c r="Z2549">
        <v>0</v>
      </c>
      <c r="AA2549">
        <v>0</v>
      </c>
    </row>
    <row r="2550" spans="1:27" x14ac:dyDescent="0.25">
      <c r="A2550" t="s">
        <v>2481</v>
      </c>
      <c r="B2550" t="s">
        <v>2482</v>
      </c>
      <c r="C2550" t="s">
        <v>20889</v>
      </c>
      <c r="D2550">
        <v>1</v>
      </c>
      <c r="E2550">
        <v>1</v>
      </c>
      <c r="F2550">
        <v>0</v>
      </c>
      <c r="G2550">
        <v>0</v>
      </c>
      <c r="H2550">
        <v>0</v>
      </c>
      <c r="I2550">
        <v>0</v>
      </c>
      <c r="J2550">
        <v>0</v>
      </c>
      <c r="K2550">
        <v>0</v>
      </c>
      <c r="L2550">
        <v>0</v>
      </c>
      <c r="M2550">
        <v>0</v>
      </c>
      <c r="N2550">
        <v>0</v>
      </c>
      <c r="O2550">
        <v>0</v>
      </c>
      <c r="P2550">
        <v>0</v>
      </c>
      <c r="Q2550">
        <v>0.188</v>
      </c>
      <c r="R2550">
        <v>0.219</v>
      </c>
      <c r="S2550">
        <v>0.27800000000000002</v>
      </c>
      <c r="T2550">
        <v>0.497</v>
      </c>
      <c r="U2550">
        <v>0.219</v>
      </c>
      <c r="V2550">
        <v>36</v>
      </c>
      <c r="W2550">
        <v>0</v>
      </c>
      <c r="X2550">
        <v>0</v>
      </c>
      <c r="Y2550">
        <v>-0.1</v>
      </c>
      <c r="Z2550">
        <v>0</v>
      </c>
      <c r="AA2550">
        <v>0</v>
      </c>
    </row>
    <row r="2551" spans="1:27" x14ac:dyDescent="0.25">
      <c r="A2551" t="s">
        <v>21458</v>
      </c>
      <c r="B2551" t="s">
        <v>21459</v>
      </c>
      <c r="C2551" t="s">
        <v>20880</v>
      </c>
      <c r="D2551">
        <v>1</v>
      </c>
      <c r="E2551">
        <v>1</v>
      </c>
      <c r="F2551">
        <v>0</v>
      </c>
      <c r="G2551">
        <v>0</v>
      </c>
      <c r="H2551">
        <v>0</v>
      </c>
      <c r="I2551">
        <v>0</v>
      </c>
      <c r="J2551">
        <v>0</v>
      </c>
      <c r="K2551">
        <v>0</v>
      </c>
      <c r="L2551">
        <v>0</v>
      </c>
      <c r="M2551">
        <v>0</v>
      </c>
      <c r="N2551">
        <v>0</v>
      </c>
      <c r="O2551">
        <v>0</v>
      </c>
      <c r="P2551">
        <v>0</v>
      </c>
      <c r="Q2551">
        <v>0.191</v>
      </c>
      <c r="R2551">
        <v>0.23100000000000001</v>
      </c>
      <c r="S2551">
        <v>0.25900000000000001</v>
      </c>
      <c r="T2551">
        <v>0.49</v>
      </c>
      <c r="U2551">
        <v>0.219</v>
      </c>
      <c r="V2551">
        <v>26</v>
      </c>
      <c r="W2551">
        <v>0</v>
      </c>
      <c r="X2551">
        <v>0</v>
      </c>
      <c r="Y2551">
        <v>-0.1</v>
      </c>
      <c r="Z2551">
        <v>0</v>
      </c>
      <c r="AA2551">
        <v>0</v>
      </c>
    </row>
    <row r="2552" spans="1:27" x14ac:dyDescent="0.25">
      <c r="A2552" t="s">
        <v>21460</v>
      </c>
      <c r="B2552" t="s">
        <v>21461</v>
      </c>
      <c r="C2552" t="s">
        <v>20883</v>
      </c>
      <c r="D2552">
        <v>1</v>
      </c>
      <c r="E2552">
        <v>1</v>
      </c>
      <c r="F2552">
        <v>0</v>
      </c>
      <c r="G2552">
        <v>0</v>
      </c>
      <c r="H2552">
        <v>0</v>
      </c>
      <c r="I2552">
        <v>0</v>
      </c>
      <c r="J2552">
        <v>0</v>
      </c>
      <c r="K2552">
        <v>0</v>
      </c>
      <c r="L2552">
        <v>0</v>
      </c>
      <c r="M2552">
        <v>0</v>
      </c>
      <c r="N2552">
        <v>0</v>
      </c>
      <c r="O2552">
        <v>0</v>
      </c>
      <c r="P2552">
        <v>0</v>
      </c>
      <c r="Q2552">
        <v>0.19400000000000001</v>
      </c>
      <c r="R2552">
        <v>0.23100000000000001</v>
      </c>
      <c r="S2552">
        <v>0.26100000000000001</v>
      </c>
      <c r="T2552">
        <v>0.49199999999999999</v>
      </c>
      <c r="U2552">
        <v>0.219</v>
      </c>
      <c r="V2552">
        <v>31</v>
      </c>
      <c r="W2552">
        <v>0</v>
      </c>
      <c r="X2552">
        <v>0</v>
      </c>
      <c r="Y2552">
        <v>-0.1</v>
      </c>
      <c r="Z2552">
        <v>0</v>
      </c>
      <c r="AA2552">
        <v>0</v>
      </c>
    </row>
    <row r="2553" spans="1:27" x14ac:dyDescent="0.25">
      <c r="A2553" t="s">
        <v>21462</v>
      </c>
      <c r="B2553" t="s">
        <v>21463</v>
      </c>
      <c r="C2553" t="s">
        <v>1</v>
      </c>
      <c r="D2553">
        <v>1</v>
      </c>
      <c r="E2553">
        <v>1</v>
      </c>
      <c r="F2553">
        <v>0</v>
      </c>
      <c r="G2553">
        <v>0</v>
      </c>
      <c r="H2553">
        <v>0</v>
      </c>
      <c r="I2553">
        <v>0</v>
      </c>
      <c r="J2553">
        <v>0</v>
      </c>
      <c r="K2553">
        <v>0</v>
      </c>
      <c r="L2553">
        <v>0</v>
      </c>
      <c r="M2553">
        <v>0</v>
      </c>
      <c r="N2553">
        <v>0</v>
      </c>
      <c r="O2553">
        <v>0</v>
      </c>
      <c r="P2553">
        <v>0</v>
      </c>
      <c r="Q2553">
        <v>0.193</v>
      </c>
      <c r="R2553">
        <v>0.23799999999999999</v>
      </c>
      <c r="S2553">
        <v>0.252</v>
      </c>
      <c r="T2553">
        <v>0.49</v>
      </c>
      <c r="U2553">
        <v>0.219</v>
      </c>
      <c r="V2553">
        <v>32</v>
      </c>
      <c r="W2553">
        <v>0</v>
      </c>
      <c r="X2553">
        <v>0</v>
      </c>
      <c r="Y2553">
        <v>-0.1</v>
      </c>
      <c r="Z2553">
        <v>0</v>
      </c>
      <c r="AA2553">
        <v>0</v>
      </c>
    </row>
    <row r="2554" spans="1:27" x14ac:dyDescent="0.25">
      <c r="A2554" t="s">
        <v>1568</v>
      </c>
      <c r="B2554" t="s">
        <v>1569</v>
      </c>
      <c r="C2554" t="s">
        <v>20883</v>
      </c>
      <c r="D2554">
        <v>1</v>
      </c>
      <c r="E2554">
        <v>1</v>
      </c>
      <c r="F2554">
        <v>0</v>
      </c>
      <c r="G2554">
        <v>0</v>
      </c>
      <c r="H2554">
        <v>0</v>
      </c>
      <c r="I2554">
        <v>0</v>
      </c>
      <c r="J2554">
        <v>0</v>
      </c>
      <c r="K2554">
        <v>0</v>
      </c>
      <c r="L2554">
        <v>0</v>
      </c>
      <c r="M2554">
        <v>0</v>
      </c>
      <c r="N2554">
        <v>0</v>
      </c>
      <c r="O2554">
        <v>0</v>
      </c>
      <c r="P2554">
        <v>0</v>
      </c>
      <c r="Q2554">
        <v>0.193</v>
      </c>
      <c r="R2554">
        <v>0.224</v>
      </c>
      <c r="S2554">
        <v>0.27100000000000002</v>
      </c>
      <c r="T2554">
        <v>0.495</v>
      </c>
      <c r="U2554">
        <v>0.219</v>
      </c>
      <c r="V2554">
        <v>30</v>
      </c>
      <c r="W2554">
        <v>0</v>
      </c>
      <c r="X2554">
        <v>0</v>
      </c>
      <c r="Y2554">
        <v>-0.1</v>
      </c>
      <c r="Z2554">
        <v>0</v>
      </c>
      <c r="AA2554">
        <v>0</v>
      </c>
    </row>
    <row r="2555" spans="1:27" x14ac:dyDescent="0.25">
      <c r="A2555" t="s">
        <v>21464</v>
      </c>
      <c r="B2555" t="s">
        <v>21465</v>
      </c>
      <c r="C2555" t="s">
        <v>1</v>
      </c>
      <c r="D2555">
        <v>1</v>
      </c>
      <c r="E2555">
        <v>1</v>
      </c>
      <c r="F2555">
        <v>0</v>
      </c>
      <c r="G2555">
        <v>0</v>
      </c>
      <c r="H2555">
        <v>0</v>
      </c>
      <c r="I2555">
        <v>0</v>
      </c>
      <c r="J2555">
        <v>0</v>
      </c>
      <c r="K2555">
        <v>0</v>
      </c>
      <c r="L2555">
        <v>0</v>
      </c>
      <c r="M2555">
        <v>0</v>
      </c>
      <c r="N2555">
        <v>0</v>
      </c>
      <c r="O2555">
        <v>0</v>
      </c>
      <c r="P2555">
        <v>0</v>
      </c>
      <c r="Q2555">
        <v>0.19600000000000001</v>
      </c>
      <c r="R2555">
        <v>0.23499999999999999</v>
      </c>
      <c r="S2555">
        <v>0.253</v>
      </c>
      <c r="T2555">
        <v>0.48899999999999999</v>
      </c>
      <c r="U2555">
        <v>0.218</v>
      </c>
      <c r="V2555">
        <v>31</v>
      </c>
      <c r="W2555">
        <v>0</v>
      </c>
      <c r="X2555">
        <v>0</v>
      </c>
      <c r="Y2555">
        <v>-0.1</v>
      </c>
      <c r="Z2555">
        <v>0</v>
      </c>
      <c r="AA2555">
        <v>0</v>
      </c>
    </row>
    <row r="2556" spans="1:27" x14ac:dyDescent="0.25">
      <c r="A2556" t="s">
        <v>21466</v>
      </c>
      <c r="B2556" t="s">
        <v>21467</v>
      </c>
      <c r="C2556" t="s">
        <v>20871</v>
      </c>
      <c r="D2556">
        <v>1</v>
      </c>
      <c r="E2556">
        <v>1</v>
      </c>
      <c r="F2556">
        <v>0</v>
      </c>
      <c r="G2556">
        <v>0</v>
      </c>
      <c r="H2556">
        <v>0</v>
      </c>
      <c r="I2556">
        <v>0</v>
      </c>
      <c r="J2556">
        <v>0</v>
      </c>
      <c r="K2556">
        <v>0</v>
      </c>
      <c r="L2556">
        <v>0</v>
      </c>
      <c r="M2556">
        <v>0</v>
      </c>
      <c r="N2556">
        <v>0</v>
      </c>
      <c r="O2556">
        <v>0</v>
      </c>
      <c r="P2556">
        <v>0</v>
      </c>
      <c r="Q2556">
        <v>0.19900000000000001</v>
      </c>
      <c r="R2556">
        <v>0.23899999999999999</v>
      </c>
      <c r="S2556">
        <v>0.248</v>
      </c>
      <c r="T2556">
        <v>0.48699999999999999</v>
      </c>
      <c r="U2556">
        <v>0.218</v>
      </c>
      <c r="V2556">
        <v>35</v>
      </c>
      <c r="W2556">
        <v>0</v>
      </c>
      <c r="X2556">
        <v>0</v>
      </c>
      <c r="Y2556">
        <v>-0.1</v>
      </c>
      <c r="Z2556">
        <v>0</v>
      </c>
      <c r="AA2556">
        <v>0</v>
      </c>
    </row>
    <row r="2557" spans="1:27" x14ac:dyDescent="0.25">
      <c r="A2557" t="s">
        <v>2574</v>
      </c>
      <c r="B2557" t="s">
        <v>2575</v>
      </c>
      <c r="C2557" t="s">
        <v>20880</v>
      </c>
      <c r="D2557">
        <v>1</v>
      </c>
      <c r="E2557">
        <v>1</v>
      </c>
      <c r="F2557">
        <v>0</v>
      </c>
      <c r="G2557">
        <v>0</v>
      </c>
      <c r="H2557">
        <v>0</v>
      </c>
      <c r="I2557">
        <v>0</v>
      </c>
      <c r="J2557">
        <v>0</v>
      </c>
      <c r="K2557">
        <v>0</v>
      </c>
      <c r="L2557">
        <v>0</v>
      </c>
      <c r="M2557">
        <v>0</v>
      </c>
      <c r="N2557">
        <v>0</v>
      </c>
      <c r="O2557">
        <v>0</v>
      </c>
      <c r="P2557">
        <v>0</v>
      </c>
      <c r="Q2557">
        <v>0.17199999999999999</v>
      </c>
      <c r="R2557">
        <v>0.22500000000000001</v>
      </c>
      <c r="S2557">
        <v>0.26400000000000001</v>
      </c>
      <c r="T2557">
        <v>0.48899999999999999</v>
      </c>
      <c r="U2557">
        <v>0.218</v>
      </c>
      <c r="V2557">
        <v>26</v>
      </c>
      <c r="W2557">
        <v>0</v>
      </c>
      <c r="X2557">
        <v>0</v>
      </c>
      <c r="Y2557">
        <v>-0.1</v>
      </c>
      <c r="Z2557">
        <v>0</v>
      </c>
      <c r="AA2557">
        <v>0</v>
      </c>
    </row>
    <row r="2558" spans="1:27" x14ac:dyDescent="0.25">
      <c r="A2558" t="s">
        <v>2414</v>
      </c>
      <c r="B2558" t="s">
        <v>2415</v>
      </c>
      <c r="C2558" t="s">
        <v>20867</v>
      </c>
      <c r="D2558">
        <v>1</v>
      </c>
      <c r="E2558">
        <v>1</v>
      </c>
      <c r="F2558">
        <v>0</v>
      </c>
      <c r="G2558">
        <v>0</v>
      </c>
      <c r="H2558">
        <v>0</v>
      </c>
      <c r="I2558">
        <v>0</v>
      </c>
      <c r="J2558">
        <v>0</v>
      </c>
      <c r="K2558">
        <v>0</v>
      </c>
      <c r="L2558">
        <v>0</v>
      </c>
      <c r="M2558">
        <v>0</v>
      </c>
      <c r="N2558">
        <v>0</v>
      </c>
      <c r="O2558">
        <v>0</v>
      </c>
      <c r="P2558">
        <v>0</v>
      </c>
      <c r="Q2558">
        <v>0.187</v>
      </c>
      <c r="R2558">
        <v>0.22700000000000001</v>
      </c>
      <c r="S2558">
        <v>0.26300000000000001</v>
      </c>
      <c r="T2558">
        <v>0.49</v>
      </c>
      <c r="U2558">
        <v>0.218</v>
      </c>
      <c r="V2558">
        <v>31</v>
      </c>
      <c r="W2558">
        <v>0</v>
      </c>
      <c r="X2558">
        <v>0</v>
      </c>
      <c r="Y2558">
        <v>-0.1</v>
      </c>
      <c r="Z2558">
        <v>0</v>
      </c>
      <c r="AA2558">
        <v>0</v>
      </c>
    </row>
    <row r="2559" spans="1:27" x14ac:dyDescent="0.25">
      <c r="A2559" t="s">
        <v>1566</v>
      </c>
      <c r="B2559" t="s">
        <v>1567</v>
      </c>
      <c r="C2559" t="s">
        <v>20889</v>
      </c>
      <c r="D2559">
        <v>1</v>
      </c>
      <c r="E2559">
        <v>1</v>
      </c>
      <c r="F2559">
        <v>0</v>
      </c>
      <c r="G2559">
        <v>0</v>
      </c>
      <c r="H2559">
        <v>0</v>
      </c>
      <c r="I2559">
        <v>0</v>
      </c>
      <c r="J2559">
        <v>0</v>
      </c>
      <c r="K2559">
        <v>0</v>
      </c>
      <c r="L2559">
        <v>0</v>
      </c>
      <c r="M2559">
        <v>0</v>
      </c>
      <c r="N2559">
        <v>0</v>
      </c>
      <c r="O2559">
        <v>0</v>
      </c>
      <c r="P2559">
        <v>0</v>
      </c>
      <c r="Q2559">
        <v>0.20399999999999999</v>
      </c>
      <c r="R2559">
        <v>0.23599999999999999</v>
      </c>
      <c r="S2559">
        <v>0.255</v>
      </c>
      <c r="T2559">
        <v>0.49</v>
      </c>
      <c r="U2559">
        <v>0.218</v>
      </c>
      <c r="V2559">
        <v>35</v>
      </c>
      <c r="W2559">
        <v>0</v>
      </c>
      <c r="X2559">
        <v>0</v>
      </c>
      <c r="Y2559">
        <v>-0.1</v>
      </c>
      <c r="Z2559">
        <v>0</v>
      </c>
      <c r="AA2559">
        <v>0</v>
      </c>
    </row>
    <row r="2560" spans="1:27" x14ac:dyDescent="0.25">
      <c r="A2560" t="s">
        <v>2531</v>
      </c>
      <c r="B2560" t="s">
        <v>2532</v>
      </c>
      <c r="C2560" t="s">
        <v>20871</v>
      </c>
      <c r="D2560">
        <v>1</v>
      </c>
      <c r="E2560">
        <v>1</v>
      </c>
      <c r="F2560">
        <v>0</v>
      </c>
      <c r="G2560">
        <v>0</v>
      </c>
      <c r="H2560">
        <v>0</v>
      </c>
      <c r="I2560">
        <v>0</v>
      </c>
      <c r="J2560">
        <v>0</v>
      </c>
      <c r="K2560">
        <v>0</v>
      </c>
      <c r="L2560">
        <v>0</v>
      </c>
      <c r="M2560">
        <v>0</v>
      </c>
      <c r="N2560">
        <v>0</v>
      </c>
      <c r="O2560">
        <v>0</v>
      </c>
      <c r="P2560">
        <v>0</v>
      </c>
      <c r="Q2560">
        <v>0.189</v>
      </c>
      <c r="R2560">
        <v>0.22900000000000001</v>
      </c>
      <c r="S2560">
        <v>0.26100000000000001</v>
      </c>
      <c r="T2560">
        <v>0.49</v>
      </c>
      <c r="U2560">
        <v>0.218</v>
      </c>
      <c r="V2560">
        <v>35</v>
      </c>
      <c r="W2560">
        <v>0</v>
      </c>
      <c r="X2560">
        <v>0</v>
      </c>
      <c r="Y2560">
        <v>-0.1</v>
      </c>
      <c r="Z2560">
        <v>0</v>
      </c>
      <c r="AA2560">
        <v>0</v>
      </c>
    </row>
    <row r="2561" spans="1:27" x14ac:dyDescent="0.25">
      <c r="A2561" t="s">
        <v>2264</v>
      </c>
      <c r="B2561" t="s">
        <v>2265</v>
      </c>
      <c r="C2561" t="s">
        <v>20875</v>
      </c>
      <c r="D2561">
        <v>1</v>
      </c>
      <c r="E2561">
        <v>1</v>
      </c>
      <c r="F2561">
        <v>0</v>
      </c>
      <c r="G2561">
        <v>0</v>
      </c>
      <c r="H2561">
        <v>0</v>
      </c>
      <c r="I2561">
        <v>0</v>
      </c>
      <c r="J2561">
        <v>0</v>
      </c>
      <c r="K2561">
        <v>0</v>
      </c>
      <c r="L2561">
        <v>0</v>
      </c>
      <c r="M2561">
        <v>0</v>
      </c>
      <c r="N2561">
        <v>0</v>
      </c>
      <c r="O2561">
        <v>0</v>
      </c>
      <c r="P2561">
        <v>0</v>
      </c>
      <c r="Q2561">
        <v>0.183</v>
      </c>
      <c r="R2561">
        <v>0.22700000000000001</v>
      </c>
      <c r="S2561">
        <v>0.26200000000000001</v>
      </c>
      <c r="T2561">
        <v>0.48899999999999999</v>
      </c>
      <c r="U2561">
        <v>0.218</v>
      </c>
      <c r="V2561">
        <v>30</v>
      </c>
      <c r="W2561">
        <v>0</v>
      </c>
      <c r="X2561">
        <v>0</v>
      </c>
      <c r="Y2561">
        <v>-0.1</v>
      </c>
      <c r="Z2561">
        <v>0</v>
      </c>
      <c r="AA2561">
        <v>0</v>
      </c>
    </row>
    <row r="2562" spans="1:27" x14ac:dyDescent="0.25">
      <c r="A2562" t="s">
        <v>1428</v>
      </c>
      <c r="B2562" t="s">
        <v>1429</v>
      </c>
      <c r="C2562" t="s">
        <v>20884</v>
      </c>
      <c r="D2562">
        <v>1</v>
      </c>
      <c r="E2562">
        <v>1</v>
      </c>
      <c r="F2562">
        <v>0</v>
      </c>
      <c r="G2562">
        <v>0</v>
      </c>
      <c r="H2562">
        <v>0</v>
      </c>
      <c r="I2562">
        <v>0</v>
      </c>
      <c r="J2562">
        <v>0</v>
      </c>
      <c r="K2562">
        <v>0</v>
      </c>
      <c r="L2562">
        <v>0</v>
      </c>
      <c r="M2562">
        <v>0</v>
      </c>
      <c r="N2562">
        <v>0</v>
      </c>
      <c r="O2562">
        <v>0</v>
      </c>
      <c r="P2562">
        <v>0</v>
      </c>
      <c r="Q2562">
        <v>0.19</v>
      </c>
      <c r="R2562">
        <v>0.22700000000000001</v>
      </c>
      <c r="S2562">
        <v>0.26400000000000001</v>
      </c>
      <c r="T2562">
        <v>0.49099999999999999</v>
      </c>
      <c r="U2562">
        <v>0.218</v>
      </c>
      <c r="V2562">
        <v>28</v>
      </c>
      <c r="W2562">
        <v>0</v>
      </c>
      <c r="X2562">
        <v>0</v>
      </c>
      <c r="Y2562">
        <v>-0.1</v>
      </c>
      <c r="Z2562">
        <v>0</v>
      </c>
      <c r="AA2562">
        <v>0</v>
      </c>
    </row>
    <row r="2563" spans="1:27" x14ac:dyDescent="0.25">
      <c r="A2563" t="s">
        <v>21468</v>
      </c>
      <c r="B2563" t="s">
        <v>21469</v>
      </c>
      <c r="C2563" t="s">
        <v>20884</v>
      </c>
      <c r="D2563">
        <v>1</v>
      </c>
      <c r="E2563">
        <v>1</v>
      </c>
      <c r="F2563">
        <v>0</v>
      </c>
      <c r="G2563">
        <v>0</v>
      </c>
      <c r="H2563">
        <v>0</v>
      </c>
      <c r="I2563">
        <v>0</v>
      </c>
      <c r="J2563">
        <v>0</v>
      </c>
      <c r="K2563">
        <v>0</v>
      </c>
      <c r="L2563">
        <v>0</v>
      </c>
      <c r="M2563">
        <v>0</v>
      </c>
      <c r="N2563">
        <v>0</v>
      </c>
      <c r="O2563">
        <v>0</v>
      </c>
      <c r="P2563">
        <v>0</v>
      </c>
      <c r="Q2563">
        <v>0.19500000000000001</v>
      </c>
      <c r="R2563">
        <v>0.23200000000000001</v>
      </c>
      <c r="S2563">
        <v>0.25800000000000001</v>
      </c>
      <c r="T2563">
        <v>0.49099999999999999</v>
      </c>
      <c r="U2563">
        <v>0.218</v>
      </c>
      <c r="V2563">
        <v>28</v>
      </c>
      <c r="W2563">
        <v>0</v>
      </c>
      <c r="X2563">
        <v>0</v>
      </c>
      <c r="Y2563">
        <v>-0.1</v>
      </c>
      <c r="Z2563">
        <v>0</v>
      </c>
      <c r="AA2563">
        <v>0</v>
      </c>
    </row>
    <row r="2564" spans="1:27" x14ac:dyDescent="0.25">
      <c r="A2564" t="s">
        <v>655</v>
      </c>
      <c r="B2564" t="s">
        <v>656</v>
      </c>
      <c r="C2564" t="s">
        <v>20895</v>
      </c>
      <c r="D2564">
        <v>1</v>
      </c>
      <c r="E2564">
        <v>1</v>
      </c>
      <c r="F2564">
        <v>0</v>
      </c>
      <c r="G2564">
        <v>0</v>
      </c>
      <c r="H2564">
        <v>0</v>
      </c>
      <c r="I2564">
        <v>0</v>
      </c>
      <c r="J2564">
        <v>0</v>
      </c>
      <c r="K2564">
        <v>0</v>
      </c>
      <c r="L2564">
        <v>0</v>
      </c>
      <c r="M2564">
        <v>0</v>
      </c>
      <c r="N2564">
        <v>0</v>
      </c>
      <c r="O2564">
        <v>0</v>
      </c>
      <c r="P2564">
        <v>0</v>
      </c>
      <c r="Q2564">
        <v>0.19500000000000001</v>
      </c>
      <c r="R2564">
        <v>0.23499999999999999</v>
      </c>
      <c r="S2564">
        <v>0.254</v>
      </c>
      <c r="T2564">
        <v>0.48799999999999999</v>
      </c>
      <c r="U2564">
        <v>0.218</v>
      </c>
      <c r="V2564">
        <v>35</v>
      </c>
      <c r="W2564">
        <v>0</v>
      </c>
      <c r="X2564">
        <v>0</v>
      </c>
      <c r="Y2564">
        <v>-0.1</v>
      </c>
      <c r="Z2564">
        <v>0</v>
      </c>
      <c r="AA2564">
        <v>0</v>
      </c>
    </row>
    <row r="2565" spans="1:27" x14ac:dyDescent="0.25">
      <c r="A2565" t="s">
        <v>2045</v>
      </c>
      <c r="B2565" t="s">
        <v>2046</v>
      </c>
      <c r="C2565" t="s">
        <v>20895</v>
      </c>
      <c r="D2565">
        <v>1</v>
      </c>
      <c r="E2565">
        <v>1</v>
      </c>
      <c r="F2565">
        <v>0</v>
      </c>
      <c r="G2565">
        <v>0</v>
      </c>
      <c r="H2565">
        <v>0</v>
      </c>
      <c r="I2565">
        <v>0</v>
      </c>
      <c r="J2565">
        <v>0</v>
      </c>
      <c r="K2565">
        <v>0</v>
      </c>
      <c r="L2565">
        <v>0</v>
      </c>
      <c r="M2565">
        <v>0</v>
      </c>
      <c r="N2565">
        <v>0</v>
      </c>
      <c r="O2565">
        <v>0</v>
      </c>
      <c r="P2565">
        <v>0</v>
      </c>
      <c r="Q2565">
        <v>0.17899999999999999</v>
      </c>
      <c r="R2565">
        <v>0.22800000000000001</v>
      </c>
      <c r="S2565">
        <v>0.25900000000000001</v>
      </c>
      <c r="T2565">
        <v>0.48699999999999999</v>
      </c>
      <c r="U2565">
        <v>0.218</v>
      </c>
      <c r="V2565">
        <v>35</v>
      </c>
      <c r="W2565">
        <v>0</v>
      </c>
      <c r="X2565">
        <v>0</v>
      </c>
      <c r="Y2565">
        <v>-0.1</v>
      </c>
      <c r="Z2565">
        <v>0</v>
      </c>
      <c r="AA2565">
        <v>0</v>
      </c>
    </row>
    <row r="2566" spans="1:27" x14ac:dyDescent="0.25">
      <c r="A2566" t="s">
        <v>2372</v>
      </c>
      <c r="B2566" t="s">
        <v>2373</v>
      </c>
      <c r="C2566" t="s">
        <v>20883</v>
      </c>
      <c r="D2566">
        <v>1</v>
      </c>
      <c r="E2566">
        <v>1</v>
      </c>
      <c r="F2566">
        <v>0</v>
      </c>
      <c r="G2566">
        <v>0</v>
      </c>
      <c r="H2566">
        <v>0</v>
      </c>
      <c r="I2566">
        <v>0</v>
      </c>
      <c r="J2566">
        <v>0</v>
      </c>
      <c r="K2566">
        <v>0</v>
      </c>
      <c r="L2566">
        <v>0</v>
      </c>
      <c r="M2566">
        <v>0</v>
      </c>
      <c r="N2566">
        <v>0</v>
      </c>
      <c r="O2566">
        <v>0</v>
      </c>
      <c r="P2566">
        <v>0</v>
      </c>
      <c r="Q2566">
        <v>0.17100000000000001</v>
      </c>
      <c r="R2566">
        <v>0.23300000000000001</v>
      </c>
      <c r="S2566">
        <v>0.248</v>
      </c>
      <c r="T2566">
        <v>0.48099999999999998</v>
      </c>
      <c r="U2566">
        <v>0.218</v>
      </c>
      <c r="V2566">
        <v>30</v>
      </c>
      <c r="W2566">
        <v>0</v>
      </c>
      <c r="X2566">
        <v>0</v>
      </c>
      <c r="Y2566">
        <v>-0.1</v>
      </c>
      <c r="Z2566">
        <v>0</v>
      </c>
      <c r="AA2566">
        <v>0</v>
      </c>
    </row>
    <row r="2567" spans="1:27" x14ac:dyDescent="0.25">
      <c r="A2567" t="s">
        <v>21470</v>
      </c>
      <c r="B2567" t="s">
        <v>21471</v>
      </c>
      <c r="C2567" t="s">
        <v>20878</v>
      </c>
      <c r="D2567">
        <v>1</v>
      </c>
      <c r="E2567">
        <v>1</v>
      </c>
      <c r="F2567">
        <v>0</v>
      </c>
      <c r="G2567">
        <v>0</v>
      </c>
      <c r="H2567">
        <v>0</v>
      </c>
      <c r="I2567">
        <v>0</v>
      </c>
      <c r="J2567">
        <v>0</v>
      </c>
      <c r="K2567">
        <v>0</v>
      </c>
      <c r="L2567">
        <v>0</v>
      </c>
      <c r="M2567">
        <v>0</v>
      </c>
      <c r="N2567">
        <v>0</v>
      </c>
      <c r="O2567">
        <v>0</v>
      </c>
      <c r="P2567">
        <v>0</v>
      </c>
      <c r="Q2567">
        <v>0.20699999999999999</v>
      </c>
      <c r="R2567">
        <v>0.23799999999999999</v>
      </c>
      <c r="S2567">
        <v>0.253</v>
      </c>
      <c r="T2567">
        <v>0.49099999999999999</v>
      </c>
      <c r="U2567">
        <v>0.218</v>
      </c>
      <c r="V2567">
        <v>31</v>
      </c>
      <c r="W2567">
        <v>0</v>
      </c>
      <c r="X2567">
        <v>0</v>
      </c>
      <c r="Y2567">
        <v>-0.1</v>
      </c>
      <c r="Z2567">
        <v>0</v>
      </c>
      <c r="AA2567">
        <v>0</v>
      </c>
    </row>
    <row r="2568" spans="1:27" x14ac:dyDescent="0.25">
      <c r="A2568" t="s">
        <v>2025</v>
      </c>
      <c r="B2568" t="s">
        <v>2026</v>
      </c>
      <c r="C2568" t="s">
        <v>20877</v>
      </c>
      <c r="D2568">
        <v>1</v>
      </c>
      <c r="E2568">
        <v>1</v>
      </c>
      <c r="F2568">
        <v>0</v>
      </c>
      <c r="G2568">
        <v>0</v>
      </c>
      <c r="H2568">
        <v>0</v>
      </c>
      <c r="I2568">
        <v>0</v>
      </c>
      <c r="J2568">
        <v>0</v>
      </c>
      <c r="K2568">
        <v>0</v>
      </c>
      <c r="L2568">
        <v>0</v>
      </c>
      <c r="M2568">
        <v>0</v>
      </c>
      <c r="N2568">
        <v>0</v>
      </c>
      <c r="O2568">
        <v>0</v>
      </c>
      <c r="P2568">
        <v>0</v>
      </c>
      <c r="Q2568">
        <v>0.17499999999999999</v>
      </c>
      <c r="R2568">
        <v>0.22900000000000001</v>
      </c>
      <c r="S2568">
        <v>0.25700000000000001</v>
      </c>
      <c r="T2568">
        <v>0.48599999999999999</v>
      </c>
      <c r="U2568">
        <v>0.218</v>
      </c>
      <c r="V2568">
        <v>39</v>
      </c>
      <c r="W2568">
        <v>0</v>
      </c>
      <c r="X2568">
        <v>0</v>
      </c>
      <c r="Y2568">
        <v>-0.1</v>
      </c>
      <c r="Z2568">
        <v>0</v>
      </c>
      <c r="AA2568">
        <v>0</v>
      </c>
    </row>
    <row r="2569" spans="1:27" x14ac:dyDescent="0.25">
      <c r="A2569" t="s">
        <v>2665</v>
      </c>
      <c r="B2569" t="s">
        <v>2666</v>
      </c>
      <c r="C2569" t="s">
        <v>20885</v>
      </c>
      <c r="D2569">
        <v>1</v>
      </c>
      <c r="E2569">
        <v>1</v>
      </c>
      <c r="F2569">
        <v>0</v>
      </c>
      <c r="G2569">
        <v>0</v>
      </c>
      <c r="H2569">
        <v>0</v>
      </c>
      <c r="I2569">
        <v>0</v>
      </c>
      <c r="J2569">
        <v>0</v>
      </c>
      <c r="K2569">
        <v>0</v>
      </c>
      <c r="L2569">
        <v>0</v>
      </c>
      <c r="M2569">
        <v>0</v>
      </c>
      <c r="N2569">
        <v>0</v>
      </c>
      <c r="O2569">
        <v>0</v>
      </c>
      <c r="P2569">
        <v>0</v>
      </c>
      <c r="Q2569">
        <v>0.2</v>
      </c>
      <c r="R2569">
        <v>0.23100000000000001</v>
      </c>
      <c r="S2569">
        <v>0.26100000000000001</v>
      </c>
      <c r="T2569">
        <v>0.49199999999999999</v>
      </c>
      <c r="U2569">
        <v>0.218</v>
      </c>
      <c r="V2569">
        <v>33</v>
      </c>
      <c r="W2569">
        <v>0</v>
      </c>
      <c r="X2569">
        <v>0</v>
      </c>
      <c r="Y2569">
        <v>-0.1</v>
      </c>
      <c r="Z2569">
        <v>0</v>
      </c>
      <c r="AA2569">
        <v>0</v>
      </c>
    </row>
    <row r="2570" spans="1:27" x14ac:dyDescent="0.25">
      <c r="A2570" t="s">
        <v>303</v>
      </c>
      <c r="B2570" t="s">
        <v>304</v>
      </c>
      <c r="C2570" t="s">
        <v>20890</v>
      </c>
      <c r="D2570">
        <v>1</v>
      </c>
      <c r="E2570">
        <v>1</v>
      </c>
      <c r="F2570">
        <v>0</v>
      </c>
      <c r="G2570">
        <v>0</v>
      </c>
      <c r="H2570">
        <v>0</v>
      </c>
      <c r="I2570">
        <v>0</v>
      </c>
      <c r="J2570">
        <v>0</v>
      </c>
      <c r="K2570">
        <v>0</v>
      </c>
      <c r="L2570">
        <v>0</v>
      </c>
      <c r="M2570">
        <v>0</v>
      </c>
      <c r="N2570">
        <v>0</v>
      </c>
      <c r="O2570">
        <v>0</v>
      </c>
      <c r="P2570">
        <v>0</v>
      </c>
      <c r="Q2570">
        <v>0.182</v>
      </c>
      <c r="R2570">
        <v>0.22500000000000001</v>
      </c>
      <c r="S2570">
        <v>0.26500000000000001</v>
      </c>
      <c r="T2570">
        <v>0.49</v>
      </c>
      <c r="U2570">
        <v>0.218</v>
      </c>
      <c r="V2570">
        <v>37</v>
      </c>
      <c r="W2570">
        <v>0</v>
      </c>
      <c r="X2570">
        <v>0</v>
      </c>
      <c r="Y2570">
        <v>-0.1</v>
      </c>
      <c r="Z2570">
        <v>0</v>
      </c>
      <c r="AA2570">
        <v>0</v>
      </c>
    </row>
    <row r="2571" spans="1:27" x14ac:dyDescent="0.25">
      <c r="A2571" t="s">
        <v>21472</v>
      </c>
      <c r="B2571" t="s">
        <v>21473</v>
      </c>
      <c r="C2571" t="s">
        <v>20868</v>
      </c>
      <c r="D2571">
        <v>1</v>
      </c>
      <c r="E2571">
        <v>1</v>
      </c>
      <c r="F2571">
        <v>0</v>
      </c>
      <c r="G2571">
        <v>0</v>
      </c>
      <c r="H2571">
        <v>0</v>
      </c>
      <c r="I2571">
        <v>0</v>
      </c>
      <c r="J2571">
        <v>0</v>
      </c>
      <c r="K2571">
        <v>0</v>
      </c>
      <c r="L2571">
        <v>0</v>
      </c>
      <c r="M2571">
        <v>0</v>
      </c>
      <c r="N2571">
        <v>0</v>
      </c>
      <c r="O2571">
        <v>0</v>
      </c>
      <c r="P2571">
        <v>0</v>
      </c>
      <c r="Q2571">
        <v>0.184</v>
      </c>
      <c r="R2571">
        <v>0.22900000000000001</v>
      </c>
      <c r="S2571">
        <v>0.25800000000000001</v>
      </c>
      <c r="T2571">
        <v>0.48799999999999999</v>
      </c>
      <c r="U2571">
        <v>0.218</v>
      </c>
      <c r="V2571">
        <v>30</v>
      </c>
      <c r="W2571">
        <v>0</v>
      </c>
      <c r="X2571">
        <v>0</v>
      </c>
      <c r="Y2571">
        <v>-0.1</v>
      </c>
      <c r="Z2571">
        <v>0</v>
      </c>
      <c r="AA2571">
        <v>0</v>
      </c>
    </row>
    <row r="2572" spans="1:27" x14ac:dyDescent="0.25">
      <c r="A2572" t="s">
        <v>1950</v>
      </c>
      <c r="B2572" t="s">
        <v>1951</v>
      </c>
      <c r="C2572" t="s">
        <v>20870</v>
      </c>
      <c r="D2572">
        <v>1</v>
      </c>
      <c r="E2572">
        <v>1</v>
      </c>
      <c r="F2572">
        <v>0</v>
      </c>
      <c r="G2572">
        <v>0</v>
      </c>
      <c r="H2572">
        <v>0</v>
      </c>
      <c r="I2572">
        <v>0</v>
      </c>
      <c r="J2572">
        <v>0</v>
      </c>
      <c r="K2572">
        <v>0</v>
      </c>
      <c r="L2572">
        <v>0</v>
      </c>
      <c r="M2572">
        <v>0</v>
      </c>
      <c r="N2572">
        <v>0</v>
      </c>
      <c r="O2572">
        <v>0</v>
      </c>
      <c r="P2572">
        <v>0</v>
      </c>
      <c r="Q2572">
        <v>0.19800000000000001</v>
      </c>
      <c r="R2572">
        <v>0.23</v>
      </c>
      <c r="S2572">
        <v>0.26200000000000001</v>
      </c>
      <c r="T2572">
        <v>0.49199999999999999</v>
      </c>
      <c r="U2572">
        <v>0.218</v>
      </c>
      <c r="V2572">
        <v>29</v>
      </c>
      <c r="W2572">
        <v>0</v>
      </c>
      <c r="X2572">
        <v>0</v>
      </c>
      <c r="Y2572">
        <v>-0.1</v>
      </c>
      <c r="Z2572">
        <v>0</v>
      </c>
      <c r="AA2572">
        <v>0</v>
      </c>
    </row>
    <row r="2573" spans="1:27" x14ac:dyDescent="0.25">
      <c r="A2573" t="s">
        <v>1626</v>
      </c>
      <c r="B2573" t="s">
        <v>1627</v>
      </c>
      <c r="C2573" t="s">
        <v>20886</v>
      </c>
      <c r="D2573">
        <v>1</v>
      </c>
      <c r="E2573">
        <v>1</v>
      </c>
      <c r="F2573">
        <v>0</v>
      </c>
      <c r="G2573">
        <v>0</v>
      </c>
      <c r="H2573">
        <v>0</v>
      </c>
      <c r="I2573">
        <v>0</v>
      </c>
      <c r="J2573">
        <v>0</v>
      </c>
      <c r="K2573">
        <v>0</v>
      </c>
      <c r="L2573">
        <v>0</v>
      </c>
      <c r="M2573">
        <v>0</v>
      </c>
      <c r="N2573">
        <v>0</v>
      </c>
      <c r="O2573">
        <v>0</v>
      </c>
      <c r="P2573">
        <v>0</v>
      </c>
      <c r="Q2573">
        <v>0.184</v>
      </c>
      <c r="R2573">
        <v>0.223</v>
      </c>
      <c r="S2573">
        <v>0.26900000000000002</v>
      </c>
      <c r="T2573">
        <v>0.49199999999999999</v>
      </c>
      <c r="U2573">
        <v>0.218</v>
      </c>
      <c r="V2573">
        <v>31</v>
      </c>
      <c r="W2573">
        <v>0</v>
      </c>
      <c r="X2573">
        <v>0</v>
      </c>
      <c r="Y2573">
        <v>-0.1</v>
      </c>
      <c r="Z2573">
        <v>0</v>
      </c>
      <c r="AA2573">
        <v>0</v>
      </c>
    </row>
    <row r="2574" spans="1:27" x14ac:dyDescent="0.25">
      <c r="A2574" t="s">
        <v>2330</v>
      </c>
      <c r="B2574" t="s">
        <v>2331</v>
      </c>
      <c r="C2574" t="s">
        <v>20876</v>
      </c>
      <c r="D2574">
        <v>1</v>
      </c>
      <c r="E2574">
        <v>1</v>
      </c>
      <c r="F2574">
        <v>0</v>
      </c>
      <c r="G2574">
        <v>0</v>
      </c>
      <c r="H2574">
        <v>0</v>
      </c>
      <c r="I2574">
        <v>0</v>
      </c>
      <c r="J2574">
        <v>0</v>
      </c>
      <c r="K2574">
        <v>0</v>
      </c>
      <c r="L2574">
        <v>0</v>
      </c>
      <c r="M2574">
        <v>0</v>
      </c>
      <c r="N2574">
        <v>0</v>
      </c>
      <c r="O2574">
        <v>0</v>
      </c>
      <c r="P2574">
        <v>0</v>
      </c>
      <c r="Q2574">
        <v>0.192</v>
      </c>
      <c r="R2574">
        <v>0.23200000000000001</v>
      </c>
      <c r="S2574">
        <v>0.25600000000000001</v>
      </c>
      <c r="T2574">
        <v>0.48799999999999999</v>
      </c>
      <c r="U2574">
        <v>0.218</v>
      </c>
      <c r="V2574">
        <v>35</v>
      </c>
      <c r="W2574">
        <v>0</v>
      </c>
      <c r="X2574">
        <v>0</v>
      </c>
      <c r="Y2574">
        <v>-0.1</v>
      </c>
      <c r="Z2574">
        <v>0</v>
      </c>
      <c r="AA2574">
        <v>0</v>
      </c>
    </row>
    <row r="2575" spans="1:27" x14ac:dyDescent="0.25">
      <c r="A2575" t="s">
        <v>21474</v>
      </c>
      <c r="B2575" t="s">
        <v>21475</v>
      </c>
      <c r="C2575" t="s">
        <v>20871</v>
      </c>
      <c r="D2575">
        <v>1</v>
      </c>
      <c r="E2575">
        <v>1</v>
      </c>
      <c r="F2575">
        <v>0</v>
      </c>
      <c r="G2575">
        <v>0</v>
      </c>
      <c r="H2575">
        <v>0</v>
      </c>
      <c r="I2575">
        <v>0</v>
      </c>
      <c r="J2575">
        <v>0</v>
      </c>
      <c r="K2575">
        <v>0</v>
      </c>
      <c r="L2575">
        <v>0</v>
      </c>
      <c r="M2575">
        <v>0</v>
      </c>
      <c r="N2575">
        <v>0</v>
      </c>
      <c r="O2575">
        <v>0</v>
      </c>
      <c r="P2575">
        <v>0</v>
      </c>
      <c r="Q2575">
        <v>0.20200000000000001</v>
      </c>
      <c r="R2575">
        <v>0.23400000000000001</v>
      </c>
      <c r="S2575">
        <v>0.25600000000000001</v>
      </c>
      <c r="T2575">
        <v>0.49</v>
      </c>
      <c r="U2575">
        <v>0.218</v>
      </c>
      <c r="V2575">
        <v>35</v>
      </c>
      <c r="W2575">
        <v>0</v>
      </c>
      <c r="X2575">
        <v>0</v>
      </c>
      <c r="Y2575">
        <v>-0.1</v>
      </c>
      <c r="Z2575">
        <v>0</v>
      </c>
      <c r="AA2575">
        <v>0</v>
      </c>
    </row>
    <row r="2576" spans="1:27" x14ac:dyDescent="0.25">
      <c r="A2576" t="s">
        <v>21476</v>
      </c>
      <c r="B2576" t="s">
        <v>21477</v>
      </c>
      <c r="C2576" t="s">
        <v>1</v>
      </c>
      <c r="D2576">
        <v>1</v>
      </c>
      <c r="E2576">
        <v>1</v>
      </c>
      <c r="F2576">
        <v>0</v>
      </c>
      <c r="G2576">
        <v>0</v>
      </c>
      <c r="H2576">
        <v>0</v>
      </c>
      <c r="I2576">
        <v>0</v>
      </c>
      <c r="J2576">
        <v>0</v>
      </c>
      <c r="K2576">
        <v>0</v>
      </c>
      <c r="L2576">
        <v>0</v>
      </c>
      <c r="M2576">
        <v>0</v>
      </c>
      <c r="N2576">
        <v>0</v>
      </c>
      <c r="O2576">
        <v>0</v>
      </c>
      <c r="P2576">
        <v>0</v>
      </c>
      <c r="Q2576">
        <v>0.18</v>
      </c>
      <c r="R2576">
        <v>0.22600000000000001</v>
      </c>
      <c r="S2576">
        <v>0.26200000000000001</v>
      </c>
      <c r="T2576">
        <v>0.48799999999999999</v>
      </c>
      <c r="U2576">
        <v>0.218</v>
      </c>
      <c r="V2576">
        <v>31</v>
      </c>
      <c r="W2576">
        <v>0</v>
      </c>
      <c r="X2576">
        <v>0</v>
      </c>
      <c r="Y2576">
        <v>-0.1</v>
      </c>
      <c r="Z2576">
        <v>0</v>
      </c>
      <c r="AA2576">
        <v>0</v>
      </c>
    </row>
    <row r="2577" spans="1:27" x14ac:dyDescent="0.25">
      <c r="A2577" t="s">
        <v>2113</v>
      </c>
      <c r="B2577" t="s">
        <v>2114</v>
      </c>
      <c r="C2577" t="s">
        <v>20870</v>
      </c>
      <c r="D2577">
        <v>1</v>
      </c>
      <c r="E2577">
        <v>1</v>
      </c>
      <c r="F2577">
        <v>0</v>
      </c>
      <c r="G2577">
        <v>0</v>
      </c>
      <c r="H2577">
        <v>0</v>
      </c>
      <c r="I2577">
        <v>0</v>
      </c>
      <c r="J2577">
        <v>0</v>
      </c>
      <c r="K2577">
        <v>0</v>
      </c>
      <c r="L2577">
        <v>0</v>
      </c>
      <c r="M2577">
        <v>0</v>
      </c>
      <c r="N2577">
        <v>0</v>
      </c>
      <c r="O2577">
        <v>0</v>
      </c>
      <c r="P2577">
        <v>0</v>
      </c>
      <c r="Q2577">
        <v>0.183</v>
      </c>
      <c r="R2577">
        <v>0.24</v>
      </c>
      <c r="S2577">
        <v>0.23899999999999999</v>
      </c>
      <c r="T2577">
        <v>0.47899999999999998</v>
      </c>
      <c r="U2577">
        <v>0.218</v>
      </c>
      <c r="V2577">
        <v>29</v>
      </c>
      <c r="W2577">
        <v>0</v>
      </c>
      <c r="X2577">
        <v>0</v>
      </c>
      <c r="Y2577">
        <v>-0.1</v>
      </c>
      <c r="Z2577">
        <v>0</v>
      </c>
      <c r="AA2577">
        <v>0</v>
      </c>
    </row>
    <row r="2578" spans="1:27" x14ac:dyDescent="0.25">
      <c r="A2578" t="s">
        <v>374</v>
      </c>
      <c r="B2578" t="s">
        <v>375</v>
      </c>
      <c r="C2578" t="s">
        <v>20893</v>
      </c>
      <c r="D2578">
        <v>1</v>
      </c>
      <c r="E2578">
        <v>1</v>
      </c>
      <c r="F2578">
        <v>0</v>
      </c>
      <c r="G2578">
        <v>0</v>
      </c>
      <c r="H2578">
        <v>0</v>
      </c>
      <c r="I2578">
        <v>0</v>
      </c>
      <c r="J2578">
        <v>0</v>
      </c>
      <c r="K2578">
        <v>0</v>
      </c>
      <c r="L2578">
        <v>0</v>
      </c>
      <c r="M2578">
        <v>0</v>
      </c>
      <c r="N2578">
        <v>0</v>
      </c>
      <c r="O2578">
        <v>0</v>
      </c>
      <c r="P2578">
        <v>0</v>
      </c>
      <c r="Q2578">
        <v>0.2</v>
      </c>
      <c r="R2578">
        <v>0.23100000000000001</v>
      </c>
      <c r="S2578">
        <v>0.26</v>
      </c>
      <c r="T2578">
        <v>0.49099999999999999</v>
      </c>
      <c r="U2578">
        <v>0.218</v>
      </c>
      <c r="V2578">
        <v>34</v>
      </c>
      <c r="W2578">
        <v>0</v>
      </c>
      <c r="X2578">
        <v>0</v>
      </c>
      <c r="Y2578">
        <v>-0.1</v>
      </c>
      <c r="Z2578">
        <v>0</v>
      </c>
      <c r="AA2578">
        <v>0</v>
      </c>
    </row>
    <row r="2579" spans="1:27" x14ac:dyDescent="0.25">
      <c r="A2579" t="s">
        <v>1751</v>
      </c>
      <c r="B2579" t="s">
        <v>1752</v>
      </c>
      <c r="C2579" t="s">
        <v>20874</v>
      </c>
      <c r="D2579">
        <v>1</v>
      </c>
      <c r="E2579">
        <v>1</v>
      </c>
      <c r="F2579">
        <v>0</v>
      </c>
      <c r="G2579">
        <v>0</v>
      </c>
      <c r="H2579">
        <v>0</v>
      </c>
      <c r="I2579">
        <v>0</v>
      </c>
      <c r="J2579">
        <v>0</v>
      </c>
      <c r="K2579">
        <v>0</v>
      </c>
      <c r="L2579">
        <v>0</v>
      </c>
      <c r="M2579">
        <v>0</v>
      </c>
      <c r="N2579">
        <v>0</v>
      </c>
      <c r="O2579">
        <v>0</v>
      </c>
      <c r="P2579">
        <v>0</v>
      </c>
      <c r="Q2579">
        <v>0.19800000000000001</v>
      </c>
      <c r="R2579">
        <v>0.23699999999999999</v>
      </c>
      <c r="S2579">
        <v>0.248</v>
      </c>
      <c r="T2579">
        <v>0.48599999999999999</v>
      </c>
      <c r="U2579">
        <v>0.218</v>
      </c>
      <c r="V2579">
        <v>32</v>
      </c>
      <c r="W2579">
        <v>0</v>
      </c>
      <c r="X2579">
        <v>0</v>
      </c>
      <c r="Y2579">
        <v>-0.1</v>
      </c>
      <c r="Z2579">
        <v>0</v>
      </c>
      <c r="AA2579">
        <v>0</v>
      </c>
    </row>
    <row r="2580" spans="1:27" x14ac:dyDescent="0.25">
      <c r="A2580" t="s">
        <v>2336</v>
      </c>
      <c r="B2580" t="s">
        <v>2337</v>
      </c>
      <c r="C2580" t="s">
        <v>20892</v>
      </c>
      <c r="D2580">
        <v>1</v>
      </c>
      <c r="E2580">
        <v>1</v>
      </c>
      <c r="F2580">
        <v>0</v>
      </c>
      <c r="G2580">
        <v>0</v>
      </c>
      <c r="H2580">
        <v>0</v>
      </c>
      <c r="I2580">
        <v>0</v>
      </c>
      <c r="J2580">
        <v>0</v>
      </c>
      <c r="K2580">
        <v>0</v>
      </c>
      <c r="L2580">
        <v>0</v>
      </c>
      <c r="M2580">
        <v>0</v>
      </c>
      <c r="N2580">
        <v>0</v>
      </c>
      <c r="O2580">
        <v>0</v>
      </c>
      <c r="P2580">
        <v>0</v>
      </c>
      <c r="Q2580">
        <v>0.185</v>
      </c>
      <c r="R2580">
        <v>0.22600000000000001</v>
      </c>
      <c r="S2580">
        <v>0.26300000000000001</v>
      </c>
      <c r="T2580">
        <v>0.48899999999999999</v>
      </c>
      <c r="U2580">
        <v>0.217</v>
      </c>
      <c r="V2580">
        <v>31</v>
      </c>
      <c r="W2580">
        <v>0</v>
      </c>
      <c r="X2580">
        <v>0</v>
      </c>
      <c r="Y2580">
        <v>-0.1</v>
      </c>
      <c r="Z2580">
        <v>0</v>
      </c>
      <c r="AA2580">
        <v>0</v>
      </c>
    </row>
    <row r="2581" spans="1:27" x14ac:dyDescent="0.25">
      <c r="A2581" t="s">
        <v>2328</v>
      </c>
      <c r="B2581" t="s">
        <v>2329</v>
      </c>
      <c r="C2581" t="s">
        <v>20867</v>
      </c>
      <c r="D2581">
        <v>1</v>
      </c>
      <c r="E2581">
        <v>1</v>
      </c>
      <c r="F2581">
        <v>0</v>
      </c>
      <c r="G2581">
        <v>0</v>
      </c>
      <c r="H2581">
        <v>0</v>
      </c>
      <c r="I2581">
        <v>0</v>
      </c>
      <c r="J2581">
        <v>0</v>
      </c>
      <c r="K2581">
        <v>0</v>
      </c>
      <c r="L2581">
        <v>0</v>
      </c>
      <c r="M2581">
        <v>0</v>
      </c>
      <c r="N2581">
        <v>0</v>
      </c>
      <c r="O2581">
        <v>0</v>
      </c>
      <c r="P2581">
        <v>0</v>
      </c>
      <c r="Q2581">
        <v>0.184</v>
      </c>
      <c r="R2581">
        <v>0.22500000000000001</v>
      </c>
      <c r="S2581">
        <v>0.26500000000000001</v>
      </c>
      <c r="T2581">
        <v>0.49</v>
      </c>
      <c r="U2581">
        <v>0.217</v>
      </c>
      <c r="V2581">
        <v>31</v>
      </c>
      <c r="W2581">
        <v>0</v>
      </c>
      <c r="X2581">
        <v>0</v>
      </c>
      <c r="Y2581">
        <v>-0.1</v>
      </c>
      <c r="Z2581">
        <v>0</v>
      </c>
      <c r="AA2581">
        <v>0</v>
      </c>
    </row>
    <row r="2582" spans="1:27" x14ac:dyDescent="0.25">
      <c r="A2582" t="s">
        <v>1808</v>
      </c>
      <c r="B2582" t="s">
        <v>1809</v>
      </c>
      <c r="C2582" t="s">
        <v>20889</v>
      </c>
      <c r="D2582">
        <v>1</v>
      </c>
      <c r="E2582">
        <v>1</v>
      </c>
      <c r="F2582">
        <v>0</v>
      </c>
      <c r="G2582">
        <v>0</v>
      </c>
      <c r="H2582">
        <v>0</v>
      </c>
      <c r="I2582">
        <v>0</v>
      </c>
      <c r="J2582">
        <v>0</v>
      </c>
      <c r="K2582">
        <v>0</v>
      </c>
      <c r="L2582">
        <v>0</v>
      </c>
      <c r="M2582">
        <v>0</v>
      </c>
      <c r="N2582">
        <v>0</v>
      </c>
      <c r="O2582">
        <v>0</v>
      </c>
      <c r="P2582">
        <v>0</v>
      </c>
      <c r="Q2582">
        <v>0.16700000000000001</v>
      </c>
      <c r="R2582">
        <v>0.23400000000000001</v>
      </c>
      <c r="S2582">
        <v>0.246</v>
      </c>
      <c r="T2582">
        <v>0.48</v>
      </c>
      <c r="U2582">
        <v>0.217</v>
      </c>
      <c r="V2582">
        <v>35</v>
      </c>
      <c r="W2582">
        <v>0</v>
      </c>
      <c r="X2582">
        <v>0</v>
      </c>
      <c r="Y2582">
        <v>-0.1</v>
      </c>
      <c r="Z2582">
        <v>0</v>
      </c>
      <c r="AA2582">
        <v>0</v>
      </c>
    </row>
    <row r="2583" spans="1:27" x14ac:dyDescent="0.25">
      <c r="A2583" t="s">
        <v>1065</v>
      </c>
      <c r="B2583" t="s">
        <v>1066</v>
      </c>
      <c r="C2583" t="s">
        <v>20874</v>
      </c>
      <c r="D2583">
        <v>1</v>
      </c>
      <c r="E2583">
        <v>1</v>
      </c>
      <c r="F2583">
        <v>0</v>
      </c>
      <c r="G2583">
        <v>0</v>
      </c>
      <c r="H2583">
        <v>0</v>
      </c>
      <c r="I2583">
        <v>0</v>
      </c>
      <c r="J2583">
        <v>0</v>
      </c>
      <c r="K2583">
        <v>0</v>
      </c>
      <c r="L2583">
        <v>0</v>
      </c>
      <c r="M2583">
        <v>0</v>
      </c>
      <c r="N2583">
        <v>0</v>
      </c>
      <c r="O2583">
        <v>0</v>
      </c>
      <c r="P2583">
        <v>0</v>
      </c>
      <c r="Q2583">
        <v>0.192</v>
      </c>
      <c r="R2583">
        <v>0.23</v>
      </c>
      <c r="S2583">
        <v>0.25900000000000001</v>
      </c>
      <c r="T2583">
        <v>0.48899999999999999</v>
      </c>
      <c r="U2583">
        <v>0.217</v>
      </c>
      <c r="V2583">
        <v>32</v>
      </c>
      <c r="W2583">
        <v>0</v>
      </c>
      <c r="X2583">
        <v>0</v>
      </c>
      <c r="Y2583">
        <v>-0.1</v>
      </c>
      <c r="Z2583">
        <v>0</v>
      </c>
      <c r="AA2583">
        <v>0</v>
      </c>
    </row>
    <row r="2584" spans="1:27" x14ac:dyDescent="0.25">
      <c r="A2584" t="s">
        <v>2284</v>
      </c>
      <c r="B2584" t="s">
        <v>2285</v>
      </c>
      <c r="C2584" t="s">
        <v>20871</v>
      </c>
      <c r="D2584">
        <v>1</v>
      </c>
      <c r="E2584">
        <v>1</v>
      </c>
      <c r="F2584">
        <v>0</v>
      </c>
      <c r="G2584">
        <v>0</v>
      </c>
      <c r="H2584">
        <v>0</v>
      </c>
      <c r="I2584">
        <v>0</v>
      </c>
      <c r="J2584">
        <v>0</v>
      </c>
      <c r="K2584">
        <v>0</v>
      </c>
      <c r="L2584">
        <v>0</v>
      </c>
      <c r="M2584">
        <v>0</v>
      </c>
      <c r="N2584">
        <v>0</v>
      </c>
      <c r="O2584">
        <v>0</v>
      </c>
      <c r="P2584">
        <v>0</v>
      </c>
      <c r="Q2584">
        <v>0.19</v>
      </c>
      <c r="R2584">
        <v>0.22600000000000001</v>
      </c>
      <c r="S2584">
        <v>0.26500000000000001</v>
      </c>
      <c r="T2584">
        <v>0.49099999999999999</v>
      </c>
      <c r="U2584">
        <v>0.217</v>
      </c>
      <c r="V2584">
        <v>35</v>
      </c>
      <c r="W2584">
        <v>0</v>
      </c>
      <c r="X2584">
        <v>0</v>
      </c>
      <c r="Y2584">
        <v>-0.1</v>
      </c>
      <c r="Z2584">
        <v>0</v>
      </c>
      <c r="AA2584">
        <v>0</v>
      </c>
    </row>
    <row r="2585" spans="1:27" x14ac:dyDescent="0.25">
      <c r="A2585" t="s">
        <v>2310</v>
      </c>
      <c r="B2585" t="s">
        <v>2311</v>
      </c>
      <c r="C2585" t="s">
        <v>20880</v>
      </c>
      <c r="D2585">
        <v>1</v>
      </c>
      <c r="E2585">
        <v>1</v>
      </c>
      <c r="F2585">
        <v>0</v>
      </c>
      <c r="G2585">
        <v>0</v>
      </c>
      <c r="H2585">
        <v>0</v>
      </c>
      <c r="I2585">
        <v>0</v>
      </c>
      <c r="J2585">
        <v>0</v>
      </c>
      <c r="K2585">
        <v>0</v>
      </c>
      <c r="L2585">
        <v>0</v>
      </c>
      <c r="M2585">
        <v>0</v>
      </c>
      <c r="N2585">
        <v>0</v>
      </c>
      <c r="O2585">
        <v>0</v>
      </c>
      <c r="P2585">
        <v>0</v>
      </c>
      <c r="Q2585">
        <v>0.19600000000000001</v>
      </c>
      <c r="R2585">
        <v>0.23200000000000001</v>
      </c>
      <c r="S2585">
        <v>0.25600000000000001</v>
      </c>
      <c r="T2585">
        <v>0.48799999999999999</v>
      </c>
      <c r="U2585">
        <v>0.217</v>
      </c>
      <c r="V2585">
        <v>25</v>
      </c>
      <c r="W2585">
        <v>0</v>
      </c>
      <c r="X2585">
        <v>0</v>
      </c>
      <c r="Y2585">
        <v>-0.1</v>
      </c>
      <c r="Z2585">
        <v>0</v>
      </c>
      <c r="AA2585">
        <v>0</v>
      </c>
    </row>
    <row r="2586" spans="1:27" x14ac:dyDescent="0.25">
      <c r="A2586" t="s">
        <v>1310</v>
      </c>
      <c r="B2586" t="s">
        <v>1311</v>
      </c>
      <c r="C2586" t="s">
        <v>20881</v>
      </c>
      <c r="D2586">
        <v>1</v>
      </c>
      <c r="E2586">
        <v>1</v>
      </c>
      <c r="F2586">
        <v>0</v>
      </c>
      <c r="G2586">
        <v>0</v>
      </c>
      <c r="H2586">
        <v>0</v>
      </c>
      <c r="I2586">
        <v>0</v>
      </c>
      <c r="J2586">
        <v>0</v>
      </c>
      <c r="K2586">
        <v>0</v>
      </c>
      <c r="L2586">
        <v>0</v>
      </c>
      <c r="M2586">
        <v>0</v>
      </c>
      <c r="N2586">
        <v>0</v>
      </c>
      <c r="O2586">
        <v>0</v>
      </c>
      <c r="P2586">
        <v>0</v>
      </c>
      <c r="Q2586">
        <v>0.18</v>
      </c>
      <c r="R2586">
        <v>0.23</v>
      </c>
      <c r="S2586">
        <v>0.255</v>
      </c>
      <c r="T2586">
        <v>0.48499999999999999</v>
      </c>
      <c r="U2586">
        <v>0.217</v>
      </c>
      <c r="V2586">
        <v>26</v>
      </c>
      <c r="W2586">
        <v>0</v>
      </c>
      <c r="X2586">
        <v>0</v>
      </c>
      <c r="Y2586">
        <v>-0.1</v>
      </c>
      <c r="Z2586">
        <v>0</v>
      </c>
      <c r="AA2586">
        <v>0</v>
      </c>
    </row>
    <row r="2587" spans="1:27" x14ac:dyDescent="0.25">
      <c r="A2587" t="s">
        <v>1707</v>
      </c>
      <c r="B2587" t="s">
        <v>1708</v>
      </c>
      <c r="C2587" t="s">
        <v>20880</v>
      </c>
      <c r="D2587">
        <v>1</v>
      </c>
      <c r="E2587">
        <v>1</v>
      </c>
      <c r="F2587">
        <v>0</v>
      </c>
      <c r="G2587">
        <v>0</v>
      </c>
      <c r="H2587">
        <v>0</v>
      </c>
      <c r="I2587">
        <v>0</v>
      </c>
      <c r="J2587">
        <v>0</v>
      </c>
      <c r="K2587">
        <v>0</v>
      </c>
      <c r="L2587">
        <v>0</v>
      </c>
      <c r="M2587">
        <v>0</v>
      </c>
      <c r="N2587">
        <v>0</v>
      </c>
      <c r="O2587">
        <v>0</v>
      </c>
      <c r="P2587">
        <v>0</v>
      </c>
      <c r="Q2587">
        <v>0.16600000000000001</v>
      </c>
      <c r="R2587">
        <v>0.222</v>
      </c>
      <c r="S2587">
        <v>0.26400000000000001</v>
      </c>
      <c r="T2587">
        <v>0.48499999999999999</v>
      </c>
      <c r="U2587">
        <v>0.217</v>
      </c>
      <c r="V2587">
        <v>25</v>
      </c>
      <c r="W2587">
        <v>0</v>
      </c>
      <c r="X2587">
        <v>0</v>
      </c>
      <c r="Y2587">
        <v>-0.1</v>
      </c>
      <c r="Z2587">
        <v>0</v>
      </c>
      <c r="AA2587">
        <v>0</v>
      </c>
    </row>
    <row r="2588" spans="1:27" x14ac:dyDescent="0.25">
      <c r="A2588" t="s">
        <v>21478</v>
      </c>
      <c r="B2588" t="s">
        <v>21479</v>
      </c>
      <c r="C2588" t="s">
        <v>20875</v>
      </c>
      <c r="D2588">
        <v>1</v>
      </c>
      <c r="E2588">
        <v>1</v>
      </c>
      <c r="F2588">
        <v>0</v>
      </c>
      <c r="G2588">
        <v>0</v>
      </c>
      <c r="H2588">
        <v>0</v>
      </c>
      <c r="I2588">
        <v>0</v>
      </c>
      <c r="J2588">
        <v>0</v>
      </c>
      <c r="K2588">
        <v>0</v>
      </c>
      <c r="L2588">
        <v>0</v>
      </c>
      <c r="M2588">
        <v>0</v>
      </c>
      <c r="N2588">
        <v>0</v>
      </c>
      <c r="O2588">
        <v>0</v>
      </c>
      <c r="P2588">
        <v>0</v>
      </c>
      <c r="Q2588">
        <v>0.187</v>
      </c>
      <c r="R2588">
        <v>0.222</v>
      </c>
      <c r="S2588">
        <v>0.27</v>
      </c>
      <c r="T2588">
        <v>0.49099999999999999</v>
      </c>
      <c r="U2588">
        <v>0.217</v>
      </c>
      <c r="V2588">
        <v>29</v>
      </c>
      <c r="W2588">
        <v>0</v>
      </c>
      <c r="X2588">
        <v>0</v>
      </c>
      <c r="Y2588">
        <v>-0.1</v>
      </c>
      <c r="Z2588">
        <v>0</v>
      </c>
      <c r="AA2588">
        <v>0</v>
      </c>
    </row>
    <row r="2589" spans="1:27" x14ac:dyDescent="0.25">
      <c r="A2589" t="s">
        <v>21480</v>
      </c>
      <c r="B2589" t="s">
        <v>21481</v>
      </c>
      <c r="C2589" t="s">
        <v>20868</v>
      </c>
      <c r="D2589">
        <v>1</v>
      </c>
      <c r="E2589">
        <v>1</v>
      </c>
      <c r="F2589">
        <v>0</v>
      </c>
      <c r="G2589">
        <v>0</v>
      </c>
      <c r="H2589">
        <v>0</v>
      </c>
      <c r="I2589">
        <v>0</v>
      </c>
      <c r="J2589">
        <v>0</v>
      </c>
      <c r="K2589">
        <v>0</v>
      </c>
      <c r="L2589">
        <v>0</v>
      </c>
      <c r="M2589">
        <v>0</v>
      </c>
      <c r="N2589">
        <v>0</v>
      </c>
      <c r="O2589">
        <v>0</v>
      </c>
      <c r="P2589">
        <v>0</v>
      </c>
      <c r="Q2589">
        <v>0.19700000000000001</v>
      </c>
      <c r="R2589">
        <v>0.23799999999999999</v>
      </c>
      <c r="S2589">
        <v>0.246</v>
      </c>
      <c r="T2589">
        <v>0.48399999999999999</v>
      </c>
      <c r="U2589">
        <v>0.217</v>
      </c>
      <c r="V2589">
        <v>30</v>
      </c>
      <c r="W2589">
        <v>0</v>
      </c>
      <c r="X2589">
        <v>0</v>
      </c>
      <c r="Y2589">
        <v>-0.1</v>
      </c>
      <c r="Z2589">
        <v>0</v>
      </c>
      <c r="AA2589">
        <v>0</v>
      </c>
    </row>
    <row r="2590" spans="1:27" x14ac:dyDescent="0.25">
      <c r="A2590" t="s">
        <v>21482</v>
      </c>
      <c r="B2590" t="s">
        <v>21483</v>
      </c>
      <c r="C2590" t="s">
        <v>20888</v>
      </c>
      <c r="D2590">
        <v>1</v>
      </c>
      <c r="E2590">
        <v>1</v>
      </c>
      <c r="F2590">
        <v>0</v>
      </c>
      <c r="G2590">
        <v>0</v>
      </c>
      <c r="H2590">
        <v>0</v>
      </c>
      <c r="I2590">
        <v>0</v>
      </c>
      <c r="J2590">
        <v>0</v>
      </c>
      <c r="K2590">
        <v>0</v>
      </c>
      <c r="L2590">
        <v>0</v>
      </c>
      <c r="M2590">
        <v>0</v>
      </c>
      <c r="N2590">
        <v>0</v>
      </c>
      <c r="O2590">
        <v>0</v>
      </c>
      <c r="P2590">
        <v>0</v>
      </c>
      <c r="Q2590">
        <v>0.19800000000000001</v>
      </c>
      <c r="R2590">
        <v>0.23</v>
      </c>
      <c r="S2590">
        <v>0.26</v>
      </c>
      <c r="T2590">
        <v>0.48899999999999999</v>
      </c>
      <c r="U2590">
        <v>0.217</v>
      </c>
      <c r="V2590">
        <v>30</v>
      </c>
      <c r="W2590">
        <v>0</v>
      </c>
      <c r="X2590">
        <v>0</v>
      </c>
      <c r="Y2590">
        <v>-0.1</v>
      </c>
      <c r="Z2590">
        <v>0</v>
      </c>
      <c r="AA2590">
        <v>0</v>
      </c>
    </row>
    <row r="2591" spans="1:27" x14ac:dyDescent="0.25">
      <c r="A2591" t="s">
        <v>21484</v>
      </c>
      <c r="B2591" t="s">
        <v>21485</v>
      </c>
      <c r="C2591" t="s">
        <v>20870</v>
      </c>
      <c r="D2591">
        <v>1</v>
      </c>
      <c r="E2591">
        <v>1</v>
      </c>
      <c r="F2591">
        <v>0</v>
      </c>
      <c r="G2591">
        <v>0</v>
      </c>
      <c r="H2591">
        <v>0</v>
      </c>
      <c r="I2591">
        <v>0</v>
      </c>
      <c r="J2591">
        <v>0</v>
      </c>
      <c r="K2591">
        <v>0</v>
      </c>
      <c r="L2591">
        <v>0</v>
      </c>
      <c r="M2591">
        <v>0</v>
      </c>
      <c r="N2591">
        <v>0</v>
      </c>
      <c r="O2591">
        <v>0</v>
      </c>
      <c r="P2591">
        <v>0</v>
      </c>
      <c r="Q2591">
        <v>0.18099999999999999</v>
      </c>
      <c r="R2591">
        <v>0.224</v>
      </c>
      <c r="S2591">
        <v>0.26400000000000001</v>
      </c>
      <c r="T2591">
        <v>0.48799999999999999</v>
      </c>
      <c r="U2591">
        <v>0.217</v>
      </c>
      <c r="V2591">
        <v>29</v>
      </c>
      <c r="W2591">
        <v>0</v>
      </c>
      <c r="X2591">
        <v>0</v>
      </c>
      <c r="Y2591">
        <v>-0.1</v>
      </c>
      <c r="Z2591">
        <v>0</v>
      </c>
      <c r="AA2591">
        <v>0</v>
      </c>
    </row>
    <row r="2592" spans="1:27" x14ac:dyDescent="0.25">
      <c r="A2592" t="s">
        <v>1057</v>
      </c>
      <c r="B2592" t="s">
        <v>1058</v>
      </c>
      <c r="C2592" t="s">
        <v>20881</v>
      </c>
      <c r="D2592">
        <v>1</v>
      </c>
      <c r="E2592">
        <v>1</v>
      </c>
      <c r="F2592">
        <v>0</v>
      </c>
      <c r="G2592">
        <v>0</v>
      </c>
      <c r="H2592">
        <v>0</v>
      </c>
      <c r="I2592">
        <v>0</v>
      </c>
      <c r="J2592">
        <v>0</v>
      </c>
      <c r="K2592">
        <v>0</v>
      </c>
      <c r="L2592">
        <v>0</v>
      </c>
      <c r="M2592">
        <v>0</v>
      </c>
      <c r="N2592">
        <v>0</v>
      </c>
      <c r="O2592">
        <v>0</v>
      </c>
      <c r="P2592">
        <v>0</v>
      </c>
      <c r="Q2592">
        <v>0.192</v>
      </c>
      <c r="R2592">
        <v>0.224</v>
      </c>
      <c r="S2592">
        <v>0.26700000000000002</v>
      </c>
      <c r="T2592">
        <v>0.49099999999999999</v>
      </c>
      <c r="U2592">
        <v>0.217</v>
      </c>
      <c r="V2592">
        <v>26</v>
      </c>
      <c r="W2592">
        <v>0</v>
      </c>
      <c r="X2592">
        <v>0</v>
      </c>
      <c r="Y2592">
        <v>-0.1</v>
      </c>
      <c r="Z2592">
        <v>0</v>
      </c>
      <c r="AA2592">
        <v>0</v>
      </c>
    </row>
    <row r="2593" spans="1:27" x14ac:dyDescent="0.25">
      <c r="A2593" t="s">
        <v>2143</v>
      </c>
      <c r="B2593" t="s">
        <v>2144</v>
      </c>
      <c r="C2593" t="s">
        <v>20886</v>
      </c>
      <c r="D2593">
        <v>1</v>
      </c>
      <c r="E2593">
        <v>1</v>
      </c>
      <c r="F2593">
        <v>0</v>
      </c>
      <c r="G2593">
        <v>0</v>
      </c>
      <c r="H2593">
        <v>0</v>
      </c>
      <c r="I2593">
        <v>0</v>
      </c>
      <c r="J2593">
        <v>0</v>
      </c>
      <c r="K2593">
        <v>0</v>
      </c>
      <c r="L2593">
        <v>0</v>
      </c>
      <c r="M2593">
        <v>0</v>
      </c>
      <c r="N2593">
        <v>0</v>
      </c>
      <c r="O2593">
        <v>0</v>
      </c>
      <c r="P2593">
        <v>0</v>
      </c>
      <c r="Q2593">
        <v>0.17899999999999999</v>
      </c>
      <c r="R2593">
        <v>0.23</v>
      </c>
      <c r="S2593">
        <v>0.253</v>
      </c>
      <c r="T2593">
        <v>0.48299999999999998</v>
      </c>
      <c r="U2593">
        <v>0.217</v>
      </c>
      <c r="V2593">
        <v>30</v>
      </c>
      <c r="W2593">
        <v>0</v>
      </c>
      <c r="X2593">
        <v>0</v>
      </c>
      <c r="Y2593">
        <v>-0.1</v>
      </c>
      <c r="Z2593">
        <v>0</v>
      </c>
      <c r="AA2593">
        <v>0</v>
      </c>
    </row>
    <row r="2594" spans="1:27" x14ac:dyDescent="0.25">
      <c r="A2594" t="s">
        <v>1036</v>
      </c>
      <c r="B2594" t="s">
        <v>1037</v>
      </c>
      <c r="C2594" t="s">
        <v>20893</v>
      </c>
      <c r="D2594">
        <v>1</v>
      </c>
      <c r="E2594">
        <v>1</v>
      </c>
      <c r="F2594">
        <v>0</v>
      </c>
      <c r="G2594">
        <v>0</v>
      </c>
      <c r="H2594">
        <v>0</v>
      </c>
      <c r="I2594">
        <v>0</v>
      </c>
      <c r="J2594">
        <v>0</v>
      </c>
      <c r="K2594">
        <v>0</v>
      </c>
      <c r="L2594">
        <v>0</v>
      </c>
      <c r="M2594">
        <v>0</v>
      </c>
      <c r="N2594">
        <v>0</v>
      </c>
      <c r="O2594">
        <v>0</v>
      </c>
      <c r="P2594">
        <v>0</v>
      </c>
      <c r="Q2594">
        <v>0.193</v>
      </c>
      <c r="R2594">
        <v>0.22900000000000001</v>
      </c>
      <c r="S2594">
        <v>0.25900000000000001</v>
      </c>
      <c r="T2594">
        <v>0.48799999999999999</v>
      </c>
      <c r="U2594">
        <v>0.217</v>
      </c>
      <c r="V2594">
        <v>33</v>
      </c>
      <c r="W2594">
        <v>0</v>
      </c>
      <c r="X2594">
        <v>0</v>
      </c>
      <c r="Y2594">
        <v>-0.1</v>
      </c>
      <c r="Z2594">
        <v>0</v>
      </c>
      <c r="AA2594">
        <v>0</v>
      </c>
    </row>
    <row r="2595" spans="1:27" x14ac:dyDescent="0.25">
      <c r="A2595" t="s">
        <v>21486</v>
      </c>
      <c r="B2595" t="s">
        <v>21487</v>
      </c>
      <c r="C2595" t="s">
        <v>20875</v>
      </c>
      <c r="D2595">
        <v>1</v>
      </c>
      <c r="E2595">
        <v>1</v>
      </c>
      <c r="F2595">
        <v>0</v>
      </c>
      <c r="G2595">
        <v>0</v>
      </c>
      <c r="H2595">
        <v>0</v>
      </c>
      <c r="I2595">
        <v>0</v>
      </c>
      <c r="J2595">
        <v>0</v>
      </c>
      <c r="K2595">
        <v>0</v>
      </c>
      <c r="L2595">
        <v>0</v>
      </c>
      <c r="M2595">
        <v>0</v>
      </c>
      <c r="N2595">
        <v>0</v>
      </c>
      <c r="O2595">
        <v>0</v>
      </c>
      <c r="P2595">
        <v>0</v>
      </c>
      <c r="Q2595">
        <v>0.189</v>
      </c>
      <c r="R2595">
        <v>0.22800000000000001</v>
      </c>
      <c r="S2595">
        <v>0.25900000000000001</v>
      </c>
      <c r="T2595">
        <v>0.48699999999999999</v>
      </c>
      <c r="U2595">
        <v>0.217</v>
      </c>
      <c r="V2595">
        <v>29</v>
      </c>
      <c r="W2595">
        <v>0</v>
      </c>
      <c r="X2595">
        <v>0</v>
      </c>
      <c r="Y2595">
        <v>-0.1</v>
      </c>
      <c r="Z2595">
        <v>0</v>
      </c>
      <c r="AA2595">
        <v>0</v>
      </c>
    </row>
    <row r="2596" spans="1:27" x14ac:dyDescent="0.25">
      <c r="A2596" t="s">
        <v>2204</v>
      </c>
      <c r="B2596" t="s">
        <v>2205</v>
      </c>
      <c r="C2596" t="s">
        <v>20885</v>
      </c>
      <c r="D2596">
        <v>1</v>
      </c>
      <c r="E2596">
        <v>1</v>
      </c>
      <c r="F2596">
        <v>0</v>
      </c>
      <c r="G2596">
        <v>0</v>
      </c>
      <c r="H2596">
        <v>0</v>
      </c>
      <c r="I2596">
        <v>0</v>
      </c>
      <c r="J2596">
        <v>0</v>
      </c>
      <c r="K2596">
        <v>0</v>
      </c>
      <c r="L2596">
        <v>0</v>
      </c>
      <c r="M2596">
        <v>0</v>
      </c>
      <c r="N2596">
        <v>0</v>
      </c>
      <c r="O2596">
        <v>0</v>
      </c>
      <c r="P2596">
        <v>0</v>
      </c>
      <c r="Q2596">
        <v>0.2</v>
      </c>
      <c r="R2596">
        <v>0.23400000000000001</v>
      </c>
      <c r="S2596">
        <v>0.253</v>
      </c>
      <c r="T2596">
        <v>0.48699999999999999</v>
      </c>
      <c r="U2596">
        <v>0.217</v>
      </c>
      <c r="V2596">
        <v>32</v>
      </c>
      <c r="W2596">
        <v>0</v>
      </c>
      <c r="X2596">
        <v>0</v>
      </c>
      <c r="Y2596">
        <v>-0.1</v>
      </c>
      <c r="Z2596">
        <v>0</v>
      </c>
      <c r="AA2596">
        <v>0</v>
      </c>
    </row>
    <row r="2597" spans="1:27" x14ac:dyDescent="0.25">
      <c r="A2597" t="s">
        <v>21488</v>
      </c>
      <c r="B2597" t="s">
        <v>21489</v>
      </c>
      <c r="C2597" t="s">
        <v>20871</v>
      </c>
      <c r="D2597">
        <v>1</v>
      </c>
      <c r="E2597">
        <v>1</v>
      </c>
      <c r="F2597">
        <v>0</v>
      </c>
      <c r="G2597">
        <v>0</v>
      </c>
      <c r="H2597">
        <v>0</v>
      </c>
      <c r="I2597">
        <v>0</v>
      </c>
      <c r="J2597">
        <v>0</v>
      </c>
      <c r="K2597">
        <v>0</v>
      </c>
      <c r="L2597">
        <v>0</v>
      </c>
      <c r="M2597">
        <v>0</v>
      </c>
      <c r="N2597">
        <v>0</v>
      </c>
      <c r="O2597">
        <v>0</v>
      </c>
      <c r="P2597">
        <v>0</v>
      </c>
      <c r="Q2597">
        <v>0.19600000000000001</v>
      </c>
      <c r="R2597">
        <v>0.23699999999999999</v>
      </c>
      <c r="S2597">
        <v>0.246</v>
      </c>
      <c r="T2597">
        <v>0.48399999999999999</v>
      </c>
      <c r="U2597">
        <v>0.217</v>
      </c>
      <c r="V2597">
        <v>34</v>
      </c>
      <c r="W2597">
        <v>0</v>
      </c>
      <c r="X2597">
        <v>0</v>
      </c>
      <c r="Y2597">
        <v>-0.1</v>
      </c>
      <c r="Z2597">
        <v>0</v>
      </c>
      <c r="AA2597">
        <v>0</v>
      </c>
    </row>
    <row r="2598" spans="1:27" x14ac:dyDescent="0.25">
      <c r="A2598" t="s">
        <v>1578</v>
      </c>
      <c r="B2598" t="s">
        <v>1579</v>
      </c>
      <c r="C2598" t="s">
        <v>20878</v>
      </c>
      <c r="D2598">
        <v>1</v>
      </c>
      <c r="E2598">
        <v>1</v>
      </c>
      <c r="F2598">
        <v>0</v>
      </c>
      <c r="G2598">
        <v>0</v>
      </c>
      <c r="H2598">
        <v>0</v>
      </c>
      <c r="I2598">
        <v>0</v>
      </c>
      <c r="J2598">
        <v>0</v>
      </c>
      <c r="K2598">
        <v>0</v>
      </c>
      <c r="L2598">
        <v>0</v>
      </c>
      <c r="M2598">
        <v>0</v>
      </c>
      <c r="N2598">
        <v>0</v>
      </c>
      <c r="O2598">
        <v>0</v>
      </c>
      <c r="P2598">
        <v>0</v>
      </c>
      <c r="Q2598">
        <v>0.20200000000000001</v>
      </c>
      <c r="R2598">
        <v>0.23300000000000001</v>
      </c>
      <c r="S2598">
        <v>0.25700000000000001</v>
      </c>
      <c r="T2598">
        <v>0.49</v>
      </c>
      <c r="U2598">
        <v>0.217</v>
      </c>
      <c r="V2598">
        <v>30</v>
      </c>
      <c r="W2598">
        <v>0</v>
      </c>
      <c r="X2598">
        <v>0</v>
      </c>
      <c r="Y2598">
        <v>-0.1</v>
      </c>
      <c r="Z2598">
        <v>0</v>
      </c>
      <c r="AA2598">
        <v>0</v>
      </c>
    </row>
    <row r="2599" spans="1:27" x14ac:dyDescent="0.25">
      <c r="A2599" t="s">
        <v>2404</v>
      </c>
      <c r="B2599" t="s">
        <v>2405</v>
      </c>
      <c r="C2599" t="s">
        <v>20872</v>
      </c>
      <c r="D2599">
        <v>1</v>
      </c>
      <c r="E2599">
        <v>1</v>
      </c>
      <c r="F2599">
        <v>0</v>
      </c>
      <c r="G2599">
        <v>0</v>
      </c>
      <c r="H2599">
        <v>0</v>
      </c>
      <c r="I2599">
        <v>0</v>
      </c>
      <c r="J2599">
        <v>0</v>
      </c>
      <c r="K2599">
        <v>0</v>
      </c>
      <c r="L2599">
        <v>0</v>
      </c>
      <c r="M2599">
        <v>0</v>
      </c>
      <c r="N2599">
        <v>0</v>
      </c>
      <c r="O2599">
        <v>0</v>
      </c>
      <c r="P2599">
        <v>0</v>
      </c>
      <c r="Q2599">
        <v>0.19</v>
      </c>
      <c r="R2599">
        <v>0.223</v>
      </c>
      <c r="S2599">
        <v>0.26900000000000002</v>
      </c>
      <c r="T2599">
        <v>0.49199999999999999</v>
      </c>
      <c r="U2599">
        <v>0.217</v>
      </c>
      <c r="V2599">
        <v>30</v>
      </c>
      <c r="W2599">
        <v>0</v>
      </c>
      <c r="X2599">
        <v>0</v>
      </c>
      <c r="Y2599">
        <v>-0.1</v>
      </c>
      <c r="Z2599">
        <v>0</v>
      </c>
      <c r="AA2599">
        <v>0</v>
      </c>
    </row>
    <row r="2600" spans="1:27" x14ac:dyDescent="0.25">
      <c r="A2600" t="s">
        <v>1268</v>
      </c>
      <c r="B2600" t="s">
        <v>1269</v>
      </c>
      <c r="C2600" t="s">
        <v>20874</v>
      </c>
      <c r="D2600">
        <v>1</v>
      </c>
      <c r="E2600">
        <v>1</v>
      </c>
      <c r="F2600">
        <v>0</v>
      </c>
      <c r="G2600">
        <v>0</v>
      </c>
      <c r="H2600">
        <v>0</v>
      </c>
      <c r="I2600">
        <v>0</v>
      </c>
      <c r="J2600">
        <v>0</v>
      </c>
      <c r="K2600">
        <v>0</v>
      </c>
      <c r="L2600">
        <v>0</v>
      </c>
      <c r="M2600">
        <v>0</v>
      </c>
      <c r="N2600">
        <v>0</v>
      </c>
      <c r="O2600">
        <v>0</v>
      </c>
      <c r="P2600">
        <v>0</v>
      </c>
      <c r="Q2600">
        <v>0.20200000000000001</v>
      </c>
      <c r="R2600">
        <v>0.24099999999999999</v>
      </c>
      <c r="S2600">
        <v>0.24199999999999999</v>
      </c>
      <c r="T2600">
        <v>0.48299999999999998</v>
      </c>
      <c r="U2600">
        <v>0.217</v>
      </c>
      <c r="V2600">
        <v>32</v>
      </c>
      <c r="W2600">
        <v>0</v>
      </c>
      <c r="X2600">
        <v>0</v>
      </c>
      <c r="Y2600">
        <v>-0.1</v>
      </c>
      <c r="Z2600">
        <v>0</v>
      </c>
      <c r="AA2600">
        <v>0</v>
      </c>
    </row>
    <row r="2601" spans="1:27" x14ac:dyDescent="0.25">
      <c r="A2601" t="s">
        <v>2190</v>
      </c>
      <c r="B2601" t="s">
        <v>2191</v>
      </c>
      <c r="C2601" t="s">
        <v>20891</v>
      </c>
      <c r="D2601">
        <v>1</v>
      </c>
      <c r="E2601">
        <v>1</v>
      </c>
      <c r="F2601">
        <v>0</v>
      </c>
      <c r="G2601">
        <v>0</v>
      </c>
      <c r="H2601">
        <v>0</v>
      </c>
      <c r="I2601">
        <v>0</v>
      </c>
      <c r="J2601">
        <v>0</v>
      </c>
      <c r="K2601">
        <v>0</v>
      </c>
      <c r="L2601">
        <v>0</v>
      </c>
      <c r="M2601">
        <v>0</v>
      </c>
      <c r="N2601">
        <v>0</v>
      </c>
      <c r="O2601">
        <v>0</v>
      </c>
      <c r="P2601">
        <v>0</v>
      </c>
      <c r="Q2601">
        <v>0.187</v>
      </c>
      <c r="R2601">
        <v>0.223</v>
      </c>
      <c r="S2601">
        <v>0.26600000000000001</v>
      </c>
      <c r="T2601">
        <v>0.48899999999999999</v>
      </c>
      <c r="U2601">
        <v>0.217</v>
      </c>
      <c r="V2601">
        <v>35</v>
      </c>
      <c r="W2601">
        <v>0</v>
      </c>
      <c r="X2601">
        <v>0</v>
      </c>
      <c r="Y2601">
        <v>-0.1</v>
      </c>
      <c r="Z2601">
        <v>0</v>
      </c>
      <c r="AA2601">
        <v>0</v>
      </c>
    </row>
    <row r="2602" spans="1:27" x14ac:dyDescent="0.25">
      <c r="A2602" t="s">
        <v>1870</v>
      </c>
      <c r="B2602" t="s">
        <v>1871</v>
      </c>
      <c r="C2602" t="s">
        <v>20875</v>
      </c>
      <c r="D2602">
        <v>1</v>
      </c>
      <c r="E2602">
        <v>1</v>
      </c>
      <c r="F2602">
        <v>0</v>
      </c>
      <c r="G2602">
        <v>0</v>
      </c>
      <c r="H2602">
        <v>0</v>
      </c>
      <c r="I2602">
        <v>0</v>
      </c>
      <c r="J2602">
        <v>0</v>
      </c>
      <c r="K2602">
        <v>0</v>
      </c>
      <c r="L2602">
        <v>0</v>
      </c>
      <c r="M2602">
        <v>0</v>
      </c>
      <c r="N2602">
        <v>0</v>
      </c>
      <c r="O2602">
        <v>0</v>
      </c>
      <c r="P2602">
        <v>0</v>
      </c>
      <c r="Q2602">
        <v>0.17100000000000001</v>
      </c>
      <c r="R2602">
        <v>0.22800000000000001</v>
      </c>
      <c r="S2602">
        <v>0.253</v>
      </c>
      <c r="T2602">
        <v>0.48099999999999998</v>
      </c>
      <c r="U2602">
        <v>0.217</v>
      </c>
      <c r="V2602">
        <v>29</v>
      </c>
      <c r="W2602">
        <v>0</v>
      </c>
      <c r="X2602">
        <v>0</v>
      </c>
      <c r="Y2602">
        <v>-0.1</v>
      </c>
      <c r="Z2602">
        <v>0</v>
      </c>
      <c r="AA2602">
        <v>0</v>
      </c>
    </row>
    <row r="2603" spans="1:27" x14ac:dyDescent="0.25">
      <c r="A2603" t="s">
        <v>2258</v>
      </c>
      <c r="B2603" t="s">
        <v>2259</v>
      </c>
      <c r="C2603" t="s">
        <v>20874</v>
      </c>
      <c r="D2603">
        <v>1</v>
      </c>
      <c r="E2603">
        <v>1</v>
      </c>
      <c r="F2603">
        <v>0</v>
      </c>
      <c r="G2603">
        <v>0</v>
      </c>
      <c r="H2603">
        <v>0</v>
      </c>
      <c r="I2603">
        <v>0</v>
      </c>
      <c r="J2603">
        <v>0</v>
      </c>
      <c r="K2603">
        <v>0</v>
      </c>
      <c r="L2603">
        <v>0</v>
      </c>
      <c r="M2603">
        <v>0</v>
      </c>
      <c r="N2603">
        <v>0</v>
      </c>
      <c r="O2603">
        <v>0</v>
      </c>
      <c r="P2603">
        <v>0</v>
      </c>
      <c r="Q2603">
        <v>0.187</v>
      </c>
      <c r="R2603">
        <v>0.224</v>
      </c>
      <c r="S2603">
        <v>0.26500000000000001</v>
      </c>
      <c r="T2603">
        <v>0.48899999999999999</v>
      </c>
      <c r="U2603">
        <v>0.217</v>
      </c>
      <c r="V2603">
        <v>32</v>
      </c>
      <c r="W2603">
        <v>0</v>
      </c>
      <c r="X2603">
        <v>0</v>
      </c>
      <c r="Y2603">
        <v>-0.1</v>
      </c>
      <c r="Z2603">
        <v>0</v>
      </c>
      <c r="AA2603">
        <v>0</v>
      </c>
    </row>
    <row r="2604" spans="1:27" x14ac:dyDescent="0.25">
      <c r="A2604" t="s">
        <v>21490</v>
      </c>
      <c r="B2604" t="s">
        <v>21491</v>
      </c>
      <c r="C2604" t="s">
        <v>1</v>
      </c>
      <c r="D2604">
        <v>1</v>
      </c>
      <c r="E2604">
        <v>1</v>
      </c>
      <c r="F2604">
        <v>0</v>
      </c>
      <c r="G2604">
        <v>0</v>
      </c>
      <c r="H2604">
        <v>0</v>
      </c>
      <c r="I2604">
        <v>0</v>
      </c>
      <c r="J2604">
        <v>0</v>
      </c>
      <c r="K2604">
        <v>0</v>
      </c>
      <c r="L2604">
        <v>0</v>
      </c>
      <c r="M2604">
        <v>0</v>
      </c>
      <c r="N2604">
        <v>0</v>
      </c>
      <c r="O2604">
        <v>0</v>
      </c>
      <c r="P2604">
        <v>0</v>
      </c>
      <c r="Q2604">
        <v>0.186</v>
      </c>
      <c r="R2604">
        <v>0.22500000000000001</v>
      </c>
      <c r="S2604">
        <v>0.26200000000000001</v>
      </c>
      <c r="T2604">
        <v>0.48699999999999999</v>
      </c>
      <c r="U2604">
        <v>0.217</v>
      </c>
      <c r="V2604">
        <v>30</v>
      </c>
      <c r="W2604">
        <v>0</v>
      </c>
      <c r="X2604">
        <v>0</v>
      </c>
      <c r="Y2604">
        <v>-0.1</v>
      </c>
      <c r="Z2604">
        <v>0</v>
      </c>
      <c r="AA2604">
        <v>0</v>
      </c>
    </row>
    <row r="2605" spans="1:27" x14ac:dyDescent="0.25">
      <c r="A2605" t="s">
        <v>913</v>
      </c>
      <c r="B2605" t="s">
        <v>914</v>
      </c>
      <c r="C2605" t="s">
        <v>20866</v>
      </c>
      <c r="D2605">
        <v>1</v>
      </c>
      <c r="E2605">
        <v>1</v>
      </c>
      <c r="F2605">
        <v>0</v>
      </c>
      <c r="G2605">
        <v>0</v>
      </c>
      <c r="H2605">
        <v>0</v>
      </c>
      <c r="I2605">
        <v>0</v>
      </c>
      <c r="J2605">
        <v>0</v>
      </c>
      <c r="K2605">
        <v>0</v>
      </c>
      <c r="L2605">
        <v>0</v>
      </c>
      <c r="M2605">
        <v>0</v>
      </c>
      <c r="N2605">
        <v>0</v>
      </c>
      <c r="O2605">
        <v>0</v>
      </c>
      <c r="P2605">
        <v>0</v>
      </c>
      <c r="Q2605">
        <v>0.189</v>
      </c>
      <c r="R2605">
        <v>0.22500000000000001</v>
      </c>
      <c r="S2605">
        <v>0.26300000000000001</v>
      </c>
      <c r="T2605">
        <v>0.48799999999999999</v>
      </c>
      <c r="U2605">
        <v>0.216</v>
      </c>
      <c r="V2605">
        <v>30</v>
      </c>
      <c r="W2605">
        <v>0</v>
      </c>
      <c r="X2605">
        <v>0</v>
      </c>
      <c r="Y2605">
        <v>-0.1</v>
      </c>
      <c r="Z2605">
        <v>0</v>
      </c>
      <c r="AA2605">
        <v>0</v>
      </c>
    </row>
    <row r="2606" spans="1:27" x14ac:dyDescent="0.25">
      <c r="A2606" t="s">
        <v>21492</v>
      </c>
      <c r="B2606" t="s">
        <v>21493</v>
      </c>
      <c r="C2606" t="s">
        <v>20867</v>
      </c>
      <c r="D2606">
        <v>1</v>
      </c>
      <c r="E2606">
        <v>1</v>
      </c>
      <c r="F2606">
        <v>0</v>
      </c>
      <c r="G2606">
        <v>0</v>
      </c>
      <c r="H2606">
        <v>0</v>
      </c>
      <c r="I2606">
        <v>0</v>
      </c>
      <c r="J2606">
        <v>0</v>
      </c>
      <c r="K2606">
        <v>0</v>
      </c>
      <c r="L2606">
        <v>0</v>
      </c>
      <c r="M2606">
        <v>0</v>
      </c>
      <c r="N2606">
        <v>0</v>
      </c>
      <c r="O2606">
        <v>0</v>
      </c>
      <c r="P2606">
        <v>0</v>
      </c>
      <c r="Q2606">
        <v>0.187</v>
      </c>
      <c r="R2606">
        <v>0.23100000000000001</v>
      </c>
      <c r="S2606">
        <v>0.253</v>
      </c>
      <c r="T2606">
        <v>0.48399999999999999</v>
      </c>
      <c r="U2606">
        <v>0.216</v>
      </c>
      <c r="V2606">
        <v>30</v>
      </c>
      <c r="W2606">
        <v>0</v>
      </c>
      <c r="X2606">
        <v>0</v>
      </c>
      <c r="Y2606">
        <v>-0.1</v>
      </c>
      <c r="Z2606">
        <v>0</v>
      </c>
      <c r="AA2606">
        <v>0</v>
      </c>
    </row>
    <row r="2607" spans="1:27" x14ac:dyDescent="0.25">
      <c r="A2607" t="s">
        <v>978</v>
      </c>
      <c r="B2607" t="s">
        <v>979</v>
      </c>
      <c r="C2607" t="s">
        <v>20870</v>
      </c>
      <c r="D2607">
        <v>1</v>
      </c>
      <c r="E2607">
        <v>1</v>
      </c>
      <c r="F2607">
        <v>0</v>
      </c>
      <c r="G2607">
        <v>0</v>
      </c>
      <c r="H2607">
        <v>0</v>
      </c>
      <c r="I2607">
        <v>0</v>
      </c>
      <c r="J2607">
        <v>0</v>
      </c>
      <c r="K2607">
        <v>0</v>
      </c>
      <c r="L2607">
        <v>0</v>
      </c>
      <c r="M2607">
        <v>0</v>
      </c>
      <c r="N2607">
        <v>0</v>
      </c>
      <c r="O2607">
        <v>0</v>
      </c>
      <c r="P2607">
        <v>0</v>
      </c>
      <c r="Q2607">
        <v>0.186</v>
      </c>
      <c r="R2607">
        <v>0.216</v>
      </c>
      <c r="S2607">
        <v>0.27700000000000002</v>
      </c>
      <c r="T2607">
        <v>0.49199999999999999</v>
      </c>
      <c r="U2607">
        <v>0.216</v>
      </c>
      <c r="V2607">
        <v>28</v>
      </c>
      <c r="W2607">
        <v>0</v>
      </c>
      <c r="X2607">
        <v>0</v>
      </c>
      <c r="Y2607">
        <v>-0.1</v>
      </c>
      <c r="Z2607">
        <v>0</v>
      </c>
      <c r="AA2607">
        <v>0</v>
      </c>
    </row>
    <row r="2608" spans="1:27" x14ac:dyDescent="0.25">
      <c r="A2608" t="s">
        <v>1918</v>
      </c>
      <c r="B2608" t="s">
        <v>1919</v>
      </c>
      <c r="C2608" t="s">
        <v>20881</v>
      </c>
      <c r="D2608">
        <v>1</v>
      </c>
      <c r="E2608">
        <v>1</v>
      </c>
      <c r="F2608">
        <v>0</v>
      </c>
      <c r="G2608">
        <v>0</v>
      </c>
      <c r="H2608">
        <v>0</v>
      </c>
      <c r="I2608">
        <v>0</v>
      </c>
      <c r="J2608">
        <v>0</v>
      </c>
      <c r="K2608">
        <v>0</v>
      </c>
      <c r="L2608">
        <v>0</v>
      </c>
      <c r="M2608">
        <v>0</v>
      </c>
      <c r="N2608">
        <v>0</v>
      </c>
      <c r="O2608">
        <v>0</v>
      </c>
      <c r="P2608">
        <v>0</v>
      </c>
      <c r="Q2608">
        <v>0.191</v>
      </c>
      <c r="R2608">
        <v>0.222</v>
      </c>
      <c r="S2608">
        <v>0.26700000000000002</v>
      </c>
      <c r="T2608">
        <v>0.48899999999999999</v>
      </c>
      <c r="U2608">
        <v>0.216</v>
      </c>
      <c r="V2608">
        <v>25</v>
      </c>
      <c r="W2608">
        <v>0</v>
      </c>
      <c r="X2608">
        <v>0</v>
      </c>
      <c r="Y2608">
        <v>-0.1</v>
      </c>
      <c r="Z2608">
        <v>0</v>
      </c>
      <c r="AA2608">
        <v>0</v>
      </c>
    </row>
    <row r="2609" spans="1:27" x14ac:dyDescent="0.25">
      <c r="A2609" t="s">
        <v>1787</v>
      </c>
      <c r="B2609" t="s">
        <v>1788</v>
      </c>
      <c r="C2609" t="s">
        <v>20891</v>
      </c>
      <c r="D2609">
        <v>1</v>
      </c>
      <c r="E2609">
        <v>1</v>
      </c>
      <c r="F2609">
        <v>0</v>
      </c>
      <c r="G2609">
        <v>0</v>
      </c>
      <c r="H2609">
        <v>0</v>
      </c>
      <c r="I2609">
        <v>0</v>
      </c>
      <c r="J2609">
        <v>0</v>
      </c>
      <c r="K2609">
        <v>0</v>
      </c>
      <c r="L2609">
        <v>0</v>
      </c>
      <c r="M2609">
        <v>0</v>
      </c>
      <c r="N2609">
        <v>0</v>
      </c>
      <c r="O2609">
        <v>0</v>
      </c>
      <c r="P2609">
        <v>0</v>
      </c>
      <c r="Q2609">
        <v>0.19600000000000001</v>
      </c>
      <c r="R2609">
        <v>0.23699999999999999</v>
      </c>
      <c r="S2609">
        <v>0.247</v>
      </c>
      <c r="T2609">
        <v>0.48299999999999998</v>
      </c>
      <c r="U2609">
        <v>0.216</v>
      </c>
      <c r="V2609">
        <v>35</v>
      </c>
      <c r="W2609">
        <v>0</v>
      </c>
      <c r="X2609">
        <v>0</v>
      </c>
      <c r="Y2609">
        <v>-0.1</v>
      </c>
      <c r="Z2609">
        <v>0</v>
      </c>
      <c r="AA2609">
        <v>0</v>
      </c>
    </row>
    <row r="2610" spans="1:27" x14ac:dyDescent="0.25">
      <c r="A2610" t="s">
        <v>1876</v>
      </c>
      <c r="B2610" t="s">
        <v>1877</v>
      </c>
      <c r="C2610" t="s">
        <v>20875</v>
      </c>
      <c r="D2610">
        <v>1</v>
      </c>
      <c r="E2610">
        <v>1</v>
      </c>
      <c r="F2610">
        <v>0</v>
      </c>
      <c r="G2610">
        <v>0</v>
      </c>
      <c r="H2610">
        <v>0</v>
      </c>
      <c r="I2610">
        <v>0</v>
      </c>
      <c r="J2610">
        <v>0</v>
      </c>
      <c r="K2610">
        <v>0</v>
      </c>
      <c r="L2610">
        <v>0</v>
      </c>
      <c r="M2610">
        <v>0</v>
      </c>
      <c r="N2610">
        <v>0</v>
      </c>
      <c r="O2610">
        <v>0</v>
      </c>
      <c r="P2610">
        <v>0</v>
      </c>
      <c r="Q2610">
        <v>0.16600000000000001</v>
      </c>
      <c r="R2610">
        <v>0.221</v>
      </c>
      <c r="S2610">
        <v>0.26200000000000001</v>
      </c>
      <c r="T2610">
        <v>0.48299999999999998</v>
      </c>
      <c r="U2610">
        <v>0.216</v>
      </c>
      <c r="V2610">
        <v>29</v>
      </c>
      <c r="W2610">
        <v>0</v>
      </c>
      <c r="X2610">
        <v>0</v>
      </c>
      <c r="Y2610">
        <v>-0.1</v>
      </c>
      <c r="Z2610">
        <v>0</v>
      </c>
      <c r="AA2610">
        <v>0</v>
      </c>
    </row>
    <row r="2611" spans="1:27" x14ac:dyDescent="0.25">
      <c r="A2611" t="s">
        <v>576</v>
      </c>
      <c r="B2611" t="s">
        <v>577</v>
      </c>
      <c r="C2611" t="s">
        <v>20895</v>
      </c>
      <c r="D2611">
        <v>1</v>
      </c>
      <c r="E2611">
        <v>1</v>
      </c>
      <c r="F2611">
        <v>0</v>
      </c>
      <c r="G2611">
        <v>0</v>
      </c>
      <c r="H2611">
        <v>0</v>
      </c>
      <c r="I2611">
        <v>0</v>
      </c>
      <c r="J2611">
        <v>0</v>
      </c>
      <c r="K2611">
        <v>0</v>
      </c>
      <c r="L2611">
        <v>0</v>
      </c>
      <c r="M2611">
        <v>0</v>
      </c>
      <c r="N2611">
        <v>0</v>
      </c>
      <c r="O2611">
        <v>0</v>
      </c>
      <c r="P2611">
        <v>0</v>
      </c>
      <c r="Q2611">
        <v>0.19</v>
      </c>
      <c r="R2611">
        <v>0.23699999999999999</v>
      </c>
      <c r="S2611">
        <v>0.24199999999999999</v>
      </c>
      <c r="T2611">
        <v>0.47899999999999998</v>
      </c>
      <c r="U2611">
        <v>0.216</v>
      </c>
      <c r="V2611">
        <v>34</v>
      </c>
      <c r="W2611">
        <v>0</v>
      </c>
      <c r="X2611">
        <v>0</v>
      </c>
      <c r="Y2611">
        <v>-0.1</v>
      </c>
      <c r="Z2611">
        <v>0</v>
      </c>
      <c r="AA2611">
        <v>0</v>
      </c>
    </row>
    <row r="2612" spans="1:27" x14ac:dyDescent="0.25">
      <c r="A2612" t="s">
        <v>21494</v>
      </c>
      <c r="B2612" t="s">
        <v>21495</v>
      </c>
      <c r="C2612" t="s">
        <v>20890</v>
      </c>
      <c r="D2612">
        <v>1</v>
      </c>
      <c r="E2612">
        <v>1</v>
      </c>
      <c r="F2612">
        <v>0</v>
      </c>
      <c r="G2612">
        <v>0</v>
      </c>
      <c r="H2612">
        <v>0</v>
      </c>
      <c r="I2612">
        <v>0</v>
      </c>
      <c r="J2612">
        <v>0</v>
      </c>
      <c r="K2612">
        <v>0</v>
      </c>
      <c r="L2612">
        <v>0</v>
      </c>
      <c r="M2612">
        <v>0</v>
      </c>
      <c r="N2612">
        <v>0</v>
      </c>
      <c r="O2612">
        <v>0</v>
      </c>
      <c r="P2612">
        <v>0</v>
      </c>
      <c r="Q2612">
        <v>0.19600000000000001</v>
      </c>
      <c r="R2612">
        <v>0.23499999999999999</v>
      </c>
      <c r="S2612">
        <v>0.248</v>
      </c>
      <c r="T2612">
        <v>0.48299999999999998</v>
      </c>
      <c r="U2612">
        <v>0.216</v>
      </c>
      <c r="V2612">
        <v>35</v>
      </c>
      <c r="W2612">
        <v>0</v>
      </c>
      <c r="X2612">
        <v>0</v>
      </c>
      <c r="Y2612">
        <v>-0.1</v>
      </c>
      <c r="Z2612">
        <v>0</v>
      </c>
      <c r="AA2612">
        <v>0</v>
      </c>
    </row>
    <row r="2613" spans="1:27" x14ac:dyDescent="0.25">
      <c r="A2613" t="s">
        <v>21496</v>
      </c>
      <c r="B2613" t="s">
        <v>21497</v>
      </c>
      <c r="C2613" t="s">
        <v>20867</v>
      </c>
      <c r="D2613">
        <v>1</v>
      </c>
      <c r="E2613">
        <v>1</v>
      </c>
      <c r="F2613">
        <v>0</v>
      </c>
      <c r="G2613">
        <v>0</v>
      </c>
      <c r="H2613">
        <v>0</v>
      </c>
      <c r="I2613">
        <v>0</v>
      </c>
      <c r="J2613">
        <v>0</v>
      </c>
      <c r="K2613">
        <v>0</v>
      </c>
      <c r="L2613">
        <v>0</v>
      </c>
      <c r="M2613">
        <v>0</v>
      </c>
      <c r="N2613">
        <v>0</v>
      </c>
      <c r="O2613">
        <v>0</v>
      </c>
      <c r="P2613">
        <v>0</v>
      </c>
      <c r="Q2613">
        <v>0.187</v>
      </c>
      <c r="R2613">
        <v>0.23</v>
      </c>
      <c r="S2613">
        <v>0.254</v>
      </c>
      <c r="T2613">
        <v>0.48399999999999999</v>
      </c>
      <c r="U2613">
        <v>0.216</v>
      </c>
      <c r="V2613">
        <v>30</v>
      </c>
      <c r="W2613">
        <v>0</v>
      </c>
      <c r="X2613">
        <v>0</v>
      </c>
      <c r="Y2613">
        <v>-0.1</v>
      </c>
      <c r="Z2613">
        <v>0</v>
      </c>
      <c r="AA2613">
        <v>0</v>
      </c>
    </row>
    <row r="2614" spans="1:27" x14ac:dyDescent="0.25">
      <c r="A2614" t="s">
        <v>2447</v>
      </c>
      <c r="B2614" t="s">
        <v>2448</v>
      </c>
      <c r="C2614" t="s">
        <v>20877</v>
      </c>
      <c r="D2614">
        <v>1</v>
      </c>
      <c r="E2614">
        <v>1</v>
      </c>
      <c r="F2614">
        <v>0</v>
      </c>
      <c r="G2614">
        <v>0</v>
      </c>
      <c r="H2614">
        <v>0</v>
      </c>
      <c r="I2614">
        <v>0</v>
      </c>
      <c r="J2614">
        <v>0</v>
      </c>
      <c r="K2614">
        <v>0</v>
      </c>
      <c r="L2614">
        <v>0</v>
      </c>
      <c r="M2614">
        <v>0</v>
      </c>
      <c r="N2614">
        <v>0</v>
      </c>
      <c r="O2614">
        <v>0</v>
      </c>
      <c r="P2614">
        <v>0</v>
      </c>
      <c r="Q2614">
        <v>0.19400000000000001</v>
      </c>
      <c r="R2614">
        <v>0.23100000000000001</v>
      </c>
      <c r="S2614">
        <v>0.25700000000000001</v>
      </c>
      <c r="T2614">
        <v>0.48699999999999999</v>
      </c>
      <c r="U2614">
        <v>0.216</v>
      </c>
      <c r="V2614">
        <v>37</v>
      </c>
      <c r="W2614">
        <v>0</v>
      </c>
      <c r="X2614">
        <v>0</v>
      </c>
      <c r="Y2614">
        <v>-0.1</v>
      </c>
      <c r="Z2614">
        <v>0</v>
      </c>
      <c r="AA2614">
        <v>0</v>
      </c>
    </row>
    <row r="2615" spans="1:27" x14ac:dyDescent="0.25">
      <c r="A2615" t="s">
        <v>2256</v>
      </c>
      <c r="B2615" t="s">
        <v>2257</v>
      </c>
      <c r="C2615" t="s">
        <v>20885</v>
      </c>
      <c r="D2615">
        <v>1</v>
      </c>
      <c r="E2615">
        <v>1</v>
      </c>
      <c r="F2615">
        <v>0</v>
      </c>
      <c r="G2615">
        <v>0</v>
      </c>
      <c r="H2615">
        <v>0</v>
      </c>
      <c r="I2615">
        <v>0</v>
      </c>
      <c r="J2615">
        <v>0</v>
      </c>
      <c r="K2615">
        <v>0</v>
      </c>
      <c r="L2615">
        <v>0</v>
      </c>
      <c r="M2615">
        <v>0</v>
      </c>
      <c r="N2615">
        <v>0</v>
      </c>
      <c r="O2615">
        <v>0</v>
      </c>
      <c r="P2615">
        <v>0</v>
      </c>
      <c r="Q2615">
        <v>0.192</v>
      </c>
      <c r="R2615">
        <v>0.23</v>
      </c>
      <c r="S2615">
        <v>0.25600000000000001</v>
      </c>
      <c r="T2615">
        <v>0.48599999999999999</v>
      </c>
      <c r="U2615">
        <v>0.216</v>
      </c>
      <c r="V2615">
        <v>32</v>
      </c>
      <c r="W2615">
        <v>0</v>
      </c>
      <c r="X2615">
        <v>0</v>
      </c>
      <c r="Y2615">
        <v>-0.1</v>
      </c>
      <c r="Z2615">
        <v>0</v>
      </c>
      <c r="AA2615">
        <v>0</v>
      </c>
    </row>
    <row r="2616" spans="1:27" x14ac:dyDescent="0.25">
      <c r="A2616" t="s">
        <v>1161</v>
      </c>
      <c r="B2616" t="s">
        <v>1162</v>
      </c>
      <c r="C2616" t="s">
        <v>20873</v>
      </c>
      <c r="D2616">
        <v>1</v>
      </c>
      <c r="E2616">
        <v>1</v>
      </c>
      <c r="F2616">
        <v>0</v>
      </c>
      <c r="G2616">
        <v>0</v>
      </c>
      <c r="H2616">
        <v>0</v>
      </c>
      <c r="I2616">
        <v>0</v>
      </c>
      <c r="J2616">
        <v>0</v>
      </c>
      <c r="K2616">
        <v>0</v>
      </c>
      <c r="L2616">
        <v>0</v>
      </c>
      <c r="M2616">
        <v>0</v>
      </c>
      <c r="N2616">
        <v>0</v>
      </c>
      <c r="O2616">
        <v>0</v>
      </c>
      <c r="P2616">
        <v>0</v>
      </c>
      <c r="Q2616">
        <v>0.183</v>
      </c>
      <c r="R2616">
        <v>0.23</v>
      </c>
      <c r="S2616">
        <v>0.255</v>
      </c>
      <c r="T2616">
        <v>0.48499999999999999</v>
      </c>
      <c r="U2616">
        <v>0.216</v>
      </c>
      <c r="V2616">
        <v>28</v>
      </c>
      <c r="W2616">
        <v>0</v>
      </c>
      <c r="X2616">
        <v>0</v>
      </c>
      <c r="Y2616">
        <v>-0.1</v>
      </c>
      <c r="Z2616">
        <v>0</v>
      </c>
      <c r="AA2616">
        <v>0</v>
      </c>
    </row>
    <row r="2617" spans="1:27" x14ac:dyDescent="0.25">
      <c r="A2617" t="s">
        <v>21498</v>
      </c>
      <c r="B2617" t="s">
        <v>21499</v>
      </c>
      <c r="C2617" t="s">
        <v>20870</v>
      </c>
      <c r="D2617">
        <v>1</v>
      </c>
      <c r="E2617">
        <v>1</v>
      </c>
      <c r="F2617">
        <v>0</v>
      </c>
      <c r="G2617">
        <v>0</v>
      </c>
      <c r="H2617">
        <v>0</v>
      </c>
      <c r="I2617">
        <v>0</v>
      </c>
      <c r="J2617">
        <v>0</v>
      </c>
      <c r="K2617">
        <v>0</v>
      </c>
      <c r="L2617">
        <v>0</v>
      </c>
      <c r="M2617">
        <v>0</v>
      </c>
      <c r="N2617">
        <v>0</v>
      </c>
      <c r="O2617">
        <v>0</v>
      </c>
      <c r="P2617">
        <v>0</v>
      </c>
      <c r="Q2617">
        <v>0.187</v>
      </c>
      <c r="R2617">
        <v>0.22900000000000001</v>
      </c>
      <c r="S2617">
        <v>0.253</v>
      </c>
      <c r="T2617">
        <v>0.48299999999999998</v>
      </c>
      <c r="U2617">
        <v>0.216</v>
      </c>
      <c r="V2617">
        <v>28</v>
      </c>
      <c r="W2617">
        <v>0</v>
      </c>
      <c r="X2617">
        <v>0</v>
      </c>
      <c r="Y2617">
        <v>-0.1</v>
      </c>
      <c r="Z2617">
        <v>0</v>
      </c>
      <c r="AA2617">
        <v>0</v>
      </c>
    </row>
    <row r="2618" spans="1:27" x14ac:dyDescent="0.25">
      <c r="A2618" t="s">
        <v>1075</v>
      </c>
      <c r="B2618" t="s">
        <v>1076</v>
      </c>
      <c r="C2618" t="s">
        <v>1</v>
      </c>
      <c r="D2618">
        <v>1</v>
      </c>
      <c r="E2618">
        <v>1</v>
      </c>
      <c r="F2618">
        <v>0</v>
      </c>
      <c r="G2618">
        <v>0</v>
      </c>
      <c r="H2618">
        <v>0</v>
      </c>
      <c r="I2618">
        <v>0</v>
      </c>
      <c r="J2618">
        <v>0</v>
      </c>
      <c r="K2618">
        <v>0</v>
      </c>
      <c r="L2618">
        <v>0</v>
      </c>
      <c r="M2618">
        <v>0</v>
      </c>
      <c r="N2618">
        <v>0</v>
      </c>
      <c r="O2618">
        <v>0</v>
      </c>
      <c r="P2618">
        <v>0</v>
      </c>
      <c r="Q2618">
        <v>0.19600000000000001</v>
      </c>
      <c r="R2618">
        <v>0.223</v>
      </c>
      <c r="S2618">
        <v>0.26800000000000002</v>
      </c>
      <c r="T2618">
        <v>0.49099999999999999</v>
      </c>
      <c r="U2618">
        <v>0.216</v>
      </c>
      <c r="V2618">
        <v>30</v>
      </c>
      <c r="W2618">
        <v>0</v>
      </c>
      <c r="X2618">
        <v>0</v>
      </c>
      <c r="Y2618">
        <v>-0.1</v>
      </c>
      <c r="Z2618">
        <v>0</v>
      </c>
      <c r="AA2618">
        <v>0</v>
      </c>
    </row>
    <row r="2619" spans="1:27" x14ac:dyDescent="0.25">
      <c r="A2619" t="s">
        <v>492</v>
      </c>
      <c r="B2619" t="s">
        <v>493</v>
      </c>
      <c r="C2619" t="s">
        <v>20872</v>
      </c>
      <c r="D2619">
        <v>1</v>
      </c>
      <c r="E2619">
        <v>1</v>
      </c>
      <c r="F2619">
        <v>0</v>
      </c>
      <c r="G2619">
        <v>0</v>
      </c>
      <c r="H2619">
        <v>0</v>
      </c>
      <c r="I2619">
        <v>0</v>
      </c>
      <c r="J2619">
        <v>0</v>
      </c>
      <c r="K2619">
        <v>0</v>
      </c>
      <c r="L2619">
        <v>0</v>
      </c>
      <c r="M2619">
        <v>0</v>
      </c>
      <c r="N2619">
        <v>0</v>
      </c>
      <c r="O2619">
        <v>0</v>
      </c>
      <c r="P2619">
        <v>0</v>
      </c>
      <c r="Q2619">
        <v>0.182</v>
      </c>
      <c r="R2619">
        <v>0.23300000000000001</v>
      </c>
      <c r="S2619">
        <v>0.247</v>
      </c>
      <c r="T2619">
        <v>0.48</v>
      </c>
      <c r="U2619">
        <v>0.216</v>
      </c>
      <c r="V2619">
        <v>30</v>
      </c>
      <c r="W2619">
        <v>0</v>
      </c>
      <c r="X2619">
        <v>0</v>
      </c>
      <c r="Y2619">
        <v>-0.1</v>
      </c>
      <c r="Z2619">
        <v>0</v>
      </c>
      <c r="AA2619">
        <v>0</v>
      </c>
    </row>
    <row r="2620" spans="1:27" x14ac:dyDescent="0.25">
      <c r="A2620" t="s">
        <v>2509</v>
      </c>
      <c r="B2620" t="s">
        <v>2510</v>
      </c>
      <c r="C2620" t="s">
        <v>20886</v>
      </c>
      <c r="D2620">
        <v>1</v>
      </c>
      <c r="E2620">
        <v>1</v>
      </c>
      <c r="F2620">
        <v>0</v>
      </c>
      <c r="G2620">
        <v>0</v>
      </c>
      <c r="H2620">
        <v>0</v>
      </c>
      <c r="I2620">
        <v>0</v>
      </c>
      <c r="J2620">
        <v>0</v>
      </c>
      <c r="K2620">
        <v>0</v>
      </c>
      <c r="L2620">
        <v>0</v>
      </c>
      <c r="M2620">
        <v>0</v>
      </c>
      <c r="N2620">
        <v>0</v>
      </c>
      <c r="O2620">
        <v>0</v>
      </c>
      <c r="P2620">
        <v>0</v>
      </c>
      <c r="Q2620">
        <v>0.18</v>
      </c>
      <c r="R2620">
        <v>0.23100000000000001</v>
      </c>
      <c r="S2620">
        <v>0.251</v>
      </c>
      <c r="T2620">
        <v>0.48199999999999998</v>
      </c>
      <c r="U2620">
        <v>0.216</v>
      </c>
      <c r="V2620">
        <v>30</v>
      </c>
      <c r="W2620">
        <v>0</v>
      </c>
      <c r="X2620">
        <v>0</v>
      </c>
      <c r="Y2620">
        <v>-0.1</v>
      </c>
      <c r="Z2620">
        <v>0</v>
      </c>
      <c r="AA2620">
        <v>0</v>
      </c>
    </row>
    <row r="2621" spans="1:27" x14ac:dyDescent="0.25">
      <c r="A2621" t="s">
        <v>2226</v>
      </c>
      <c r="B2621" t="s">
        <v>2227</v>
      </c>
      <c r="C2621" t="s">
        <v>20885</v>
      </c>
      <c r="D2621">
        <v>1</v>
      </c>
      <c r="E2621">
        <v>1</v>
      </c>
      <c r="F2621">
        <v>0</v>
      </c>
      <c r="G2621">
        <v>0</v>
      </c>
      <c r="H2621">
        <v>0</v>
      </c>
      <c r="I2621">
        <v>0</v>
      </c>
      <c r="J2621">
        <v>0</v>
      </c>
      <c r="K2621">
        <v>0</v>
      </c>
      <c r="L2621">
        <v>0</v>
      </c>
      <c r="M2621">
        <v>0</v>
      </c>
      <c r="N2621">
        <v>0</v>
      </c>
      <c r="O2621">
        <v>0</v>
      </c>
      <c r="P2621">
        <v>0</v>
      </c>
      <c r="Q2621">
        <v>0.184</v>
      </c>
      <c r="R2621">
        <v>0.22600000000000001</v>
      </c>
      <c r="S2621">
        <v>0.26100000000000001</v>
      </c>
      <c r="T2621">
        <v>0.48699999999999999</v>
      </c>
      <c r="U2621">
        <v>0.216</v>
      </c>
      <c r="V2621">
        <v>32</v>
      </c>
      <c r="W2621">
        <v>0</v>
      </c>
      <c r="X2621">
        <v>0</v>
      </c>
      <c r="Y2621">
        <v>-0.1</v>
      </c>
      <c r="Z2621">
        <v>0</v>
      </c>
      <c r="AA2621">
        <v>0</v>
      </c>
    </row>
    <row r="2622" spans="1:27" x14ac:dyDescent="0.25">
      <c r="A2622" t="s">
        <v>1814</v>
      </c>
      <c r="B2622" t="s">
        <v>1815</v>
      </c>
      <c r="C2622" t="s">
        <v>20877</v>
      </c>
      <c r="D2622">
        <v>1</v>
      </c>
      <c r="E2622">
        <v>1</v>
      </c>
      <c r="F2622">
        <v>0</v>
      </c>
      <c r="G2622">
        <v>0</v>
      </c>
      <c r="H2622">
        <v>0</v>
      </c>
      <c r="I2622">
        <v>0</v>
      </c>
      <c r="J2622">
        <v>0</v>
      </c>
      <c r="K2622">
        <v>0</v>
      </c>
      <c r="L2622">
        <v>0</v>
      </c>
      <c r="M2622">
        <v>0</v>
      </c>
      <c r="N2622">
        <v>0</v>
      </c>
      <c r="O2622">
        <v>0</v>
      </c>
      <c r="P2622">
        <v>0</v>
      </c>
      <c r="Q2622">
        <v>0.18099999999999999</v>
      </c>
      <c r="R2622">
        <v>0.23300000000000001</v>
      </c>
      <c r="S2622">
        <v>0.245</v>
      </c>
      <c r="T2622">
        <v>0.47799999999999998</v>
      </c>
      <c r="U2622">
        <v>0.216</v>
      </c>
      <c r="V2622">
        <v>37</v>
      </c>
      <c r="W2622">
        <v>0</v>
      </c>
      <c r="X2622">
        <v>0</v>
      </c>
      <c r="Y2622">
        <v>-0.1</v>
      </c>
      <c r="Z2622">
        <v>0</v>
      </c>
      <c r="AA2622">
        <v>0</v>
      </c>
    </row>
    <row r="2623" spans="1:27" x14ac:dyDescent="0.25">
      <c r="A2623" t="s">
        <v>1822</v>
      </c>
      <c r="B2623" t="s">
        <v>1823</v>
      </c>
      <c r="C2623" t="s">
        <v>20882</v>
      </c>
      <c r="D2623">
        <v>1</v>
      </c>
      <c r="E2623">
        <v>1</v>
      </c>
      <c r="F2623">
        <v>0</v>
      </c>
      <c r="G2623">
        <v>0</v>
      </c>
      <c r="H2623">
        <v>0</v>
      </c>
      <c r="I2623">
        <v>0</v>
      </c>
      <c r="J2623">
        <v>0</v>
      </c>
      <c r="K2623">
        <v>0</v>
      </c>
      <c r="L2623">
        <v>0</v>
      </c>
      <c r="M2623">
        <v>0</v>
      </c>
      <c r="N2623">
        <v>0</v>
      </c>
      <c r="O2623">
        <v>0</v>
      </c>
      <c r="P2623">
        <v>0</v>
      </c>
      <c r="Q2623">
        <v>0.186</v>
      </c>
      <c r="R2623">
        <v>0.22700000000000001</v>
      </c>
      <c r="S2623">
        <v>0.25900000000000001</v>
      </c>
      <c r="T2623">
        <v>0.48599999999999999</v>
      </c>
      <c r="U2623">
        <v>0.216</v>
      </c>
      <c r="V2623">
        <v>27</v>
      </c>
      <c r="W2623">
        <v>0</v>
      </c>
      <c r="X2623">
        <v>0</v>
      </c>
      <c r="Y2623">
        <v>-0.1</v>
      </c>
      <c r="Z2623">
        <v>0</v>
      </c>
      <c r="AA2623">
        <v>0</v>
      </c>
    </row>
    <row r="2624" spans="1:27" x14ac:dyDescent="0.25">
      <c r="A2624" t="s">
        <v>1838</v>
      </c>
      <c r="B2624" t="s">
        <v>1839</v>
      </c>
      <c r="C2624" t="s">
        <v>20881</v>
      </c>
      <c r="D2624">
        <v>1</v>
      </c>
      <c r="E2624">
        <v>1</v>
      </c>
      <c r="F2624">
        <v>0</v>
      </c>
      <c r="G2624">
        <v>0</v>
      </c>
      <c r="H2624">
        <v>0</v>
      </c>
      <c r="I2624">
        <v>0</v>
      </c>
      <c r="J2624">
        <v>0</v>
      </c>
      <c r="K2624">
        <v>0</v>
      </c>
      <c r="L2624">
        <v>0</v>
      </c>
      <c r="M2624">
        <v>0</v>
      </c>
      <c r="N2624">
        <v>0</v>
      </c>
      <c r="O2624">
        <v>0</v>
      </c>
      <c r="P2624">
        <v>0</v>
      </c>
      <c r="Q2624">
        <v>0.17899999999999999</v>
      </c>
      <c r="R2624">
        <v>0.223</v>
      </c>
      <c r="S2624">
        <v>0.26200000000000001</v>
      </c>
      <c r="T2624">
        <v>0.48499999999999999</v>
      </c>
      <c r="U2624">
        <v>0.216</v>
      </c>
      <c r="V2624">
        <v>25</v>
      </c>
      <c r="W2624">
        <v>0</v>
      </c>
      <c r="X2624">
        <v>0</v>
      </c>
      <c r="Y2624">
        <v>-0.1</v>
      </c>
      <c r="Z2624">
        <v>0</v>
      </c>
      <c r="AA2624">
        <v>0</v>
      </c>
    </row>
    <row r="2625" spans="1:27" x14ac:dyDescent="0.25">
      <c r="A2625" t="s">
        <v>815</v>
      </c>
      <c r="B2625" t="s">
        <v>816</v>
      </c>
      <c r="C2625" t="s">
        <v>20868</v>
      </c>
      <c r="D2625">
        <v>1</v>
      </c>
      <c r="E2625">
        <v>1</v>
      </c>
      <c r="F2625">
        <v>0</v>
      </c>
      <c r="G2625">
        <v>0</v>
      </c>
      <c r="H2625">
        <v>0</v>
      </c>
      <c r="I2625">
        <v>0</v>
      </c>
      <c r="J2625">
        <v>0</v>
      </c>
      <c r="K2625">
        <v>0</v>
      </c>
      <c r="L2625">
        <v>0</v>
      </c>
      <c r="M2625">
        <v>0</v>
      </c>
      <c r="N2625">
        <v>0</v>
      </c>
      <c r="O2625">
        <v>0</v>
      </c>
      <c r="P2625">
        <v>0</v>
      </c>
      <c r="Q2625">
        <v>0.189</v>
      </c>
      <c r="R2625">
        <v>0.22900000000000001</v>
      </c>
      <c r="S2625">
        <v>0.25600000000000001</v>
      </c>
      <c r="T2625">
        <v>0.48399999999999999</v>
      </c>
      <c r="U2625">
        <v>0.216</v>
      </c>
      <c r="V2625">
        <v>29</v>
      </c>
      <c r="W2625">
        <v>0</v>
      </c>
      <c r="X2625">
        <v>0</v>
      </c>
      <c r="Y2625">
        <v>-0.1</v>
      </c>
      <c r="Z2625">
        <v>0</v>
      </c>
      <c r="AA2625">
        <v>0</v>
      </c>
    </row>
    <row r="2626" spans="1:27" x14ac:dyDescent="0.25">
      <c r="A2626" t="s">
        <v>657</v>
      </c>
      <c r="B2626" t="s">
        <v>658</v>
      </c>
      <c r="C2626" t="s">
        <v>20885</v>
      </c>
      <c r="D2626">
        <v>1</v>
      </c>
      <c r="E2626">
        <v>1</v>
      </c>
      <c r="F2626">
        <v>0</v>
      </c>
      <c r="G2626">
        <v>0</v>
      </c>
      <c r="H2626">
        <v>0</v>
      </c>
      <c r="I2626">
        <v>0</v>
      </c>
      <c r="J2626">
        <v>0</v>
      </c>
      <c r="K2626">
        <v>0</v>
      </c>
      <c r="L2626">
        <v>0</v>
      </c>
      <c r="M2626">
        <v>0</v>
      </c>
      <c r="N2626">
        <v>0</v>
      </c>
      <c r="O2626">
        <v>0</v>
      </c>
      <c r="P2626">
        <v>0</v>
      </c>
      <c r="Q2626">
        <v>0.19900000000000001</v>
      </c>
      <c r="R2626">
        <v>0.23100000000000001</v>
      </c>
      <c r="S2626">
        <v>0.255</v>
      </c>
      <c r="T2626">
        <v>0.48499999999999999</v>
      </c>
      <c r="U2626">
        <v>0.216</v>
      </c>
      <c r="V2626">
        <v>32</v>
      </c>
      <c r="W2626">
        <v>0</v>
      </c>
      <c r="X2626">
        <v>0</v>
      </c>
      <c r="Y2626">
        <v>-0.1</v>
      </c>
      <c r="Z2626">
        <v>0</v>
      </c>
      <c r="AA2626">
        <v>0</v>
      </c>
    </row>
    <row r="2627" spans="1:27" x14ac:dyDescent="0.25">
      <c r="A2627" t="s">
        <v>341</v>
      </c>
      <c r="B2627" t="s">
        <v>342</v>
      </c>
      <c r="C2627" t="s">
        <v>20889</v>
      </c>
      <c r="D2627">
        <v>1</v>
      </c>
      <c r="E2627">
        <v>1</v>
      </c>
      <c r="F2627">
        <v>0</v>
      </c>
      <c r="G2627">
        <v>0</v>
      </c>
      <c r="H2627">
        <v>0</v>
      </c>
      <c r="I2627">
        <v>0</v>
      </c>
      <c r="J2627">
        <v>0</v>
      </c>
      <c r="K2627">
        <v>0</v>
      </c>
      <c r="L2627">
        <v>0</v>
      </c>
      <c r="M2627">
        <v>0</v>
      </c>
      <c r="N2627">
        <v>0</v>
      </c>
      <c r="O2627">
        <v>0</v>
      </c>
      <c r="P2627">
        <v>0</v>
      </c>
      <c r="Q2627">
        <v>0.19400000000000001</v>
      </c>
      <c r="R2627">
        <v>0.23599999999999999</v>
      </c>
      <c r="S2627">
        <v>0.245</v>
      </c>
      <c r="T2627">
        <v>0.48099999999999998</v>
      </c>
      <c r="U2627">
        <v>0.216</v>
      </c>
      <c r="V2627">
        <v>34</v>
      </c>
      <c r="W2627">
        <v>0</v>
      </c>
      <c r="X2627">
        <v>0</v>
      </c>
      <c r="Y2627">
        <v>-0.1</v>
      </c>
      <c r="Z2627">
        <v>0</v>
      </c>
      <c r="AA2627">
        <v>0</v>
      </c>
    </row>
    <row r="2628" spans="1:27" x14ac:dyDescent="0.25">
      <c r="A2628" t="s">
        <v>21500</v>
      </c>
      <c r="B2628" t="s">
        <v>21501</v>
      </c>
      <c r="C2628" t="s">
        <v>20879</v>
      </c>
      <c r="D2628">
        <v>1</v>
      </c>
      <c r="E2628">
        <v>1</v>
      </c>
      <c r="F2628">
        <v>0</v>
      </c>
      <c r="G2628">
        <v>0</v>
      </c>
      <c r="H2628">
        <v>0</v>
      </c>
      <c r="I2628">
        <v>0</v>
      </c>
      <c r="J2628">
        <v>0</v>
      </c>
      <c r="K2628">
        <v>0</v>
      </c>
      <c r="L2628">
        <v>0</v>
      </c>
      <c r="M2628">
        <v>0</v>
      </c>
      <c r="N2628">
        <v>0</v>
      </c>
      <c r="O2628">
        <v>0</v>
      </c>
      <c r="P2628">
        <v>0</v>
      </c>
      <c r="Q2628">
        <v>0.192</v>
      </c>
      <c r="R2628">
        <v>0.223</v>
      </c>
      <c r="S2628">
        <v>0.26500000000000001</v>
      </c>
      <c r="T2628">
        <v>0.48799999999999999</v>
      </c>
      <c r="U2628">
        <v>0.216</v>
      </c>
      <c r="V2628">
        <v>13</v>
      </c>
      <c r="W2628">
        <v>0</v>
      </c>
      <c r="X2628">
        <v>0</v>
      </c>
      <c r="Y2628">
        <v>-0.1</v>
      </c>
      <c r="Z2628">
        <v>0</v>
      </c>
      <c r="AA2628">
        <v>0</v>
      </c>
    </row>
    <row r="2629" spans="1:27" x14ac:dyDescent="0.25">
      <c r="A2629" t="s">
        <v>1616</v>
      </c>
      <c r="B2629" t="s">
        <v>1617</v>
      </c>
      <c r="C2629" t="s">
        <v>20887</v>
      </c>
      <c r="D2629">
        <v>1</v>
      </c>
      <c r="E2629">
        <v>1</v>
      </c>
      <c r="F2629">
        <v>0</v>
      </c>
      <c r="G2629">
        <v>0</v>
      </c>
      <c r="H2629">
        <v>0</v>
      </c>
      <c r="I2629">
        <v>0</v>
      </c>
      <c r="J2629">
        <v>0</v>
      </c>
      <c r="K2629">
        <v>0</v>
      </c>
      <c r="L2629">
        <v>0</v>
      </c>
      <c r="M2629">
        <v>0</v>
      </c>
      <c r="N2629">
        <v>0</v>
      </c>
      <c r="O2629">
        <v>0</v>
      </c>
      <c r="P2629">
        <v>0</v>
      </c>
      <c r="Q2629">
        <v>0.19800000000000001</v>
      </c>
      <c r="R2629">
        <v>0.23599999999999999</v>
      </c>
      <c r="S2629">
        <v>0.245</v>
      </c>
      <c r="T2629">
        <v>0.48099999999999998</v>
      </c>
      <c r="U2629">
        <v>0.216</v>
      </c>
      <c r="V2629">
        <v>30</v>
      </c>
      <c r="W2629">
        <v>0</v>
      </c>
      <c r="X2629">
        <v>0</v>
      </c>
      <c r="Y2629">
        <v>-0.1</v>
      </c>
      <c r="Z2629">
        <v>0</v>
      </c>
      <c r="AA2629">
        <v>0</v>
      </c>
    </row>
    <row r="2630" spans="1:27" x14ac:dyDescent="0.25">
      <c r="A2630" t="s">
        <v>2097</v>
      </c>
      <c r="B2630" t="s">
        <v>2098</v>
      </c>
      <c r="C2630" t="s">
        <v>20884</v>
      </c>
      <c r="D2630">
        <v>1</v>
      </c>
      <c r="E2630">
        <v>1</v>
      </c>
      <c r="F2630">
        <v>0</v>
      </c>
      <c r="G2630">
        <v>0</v>
      </c>
      <c r="H2630">
        <v>0</v>
      </c>
      <c r="I2630">
        <v>0</v>
      </c>
      <c r="J2630">
        <v>0</v>
      </c>
      <c r="K2630">
        <v>0</v>
      </c>
      <c r="L2630">
        <v>0</v>
      </c>
      <c r="M2630">
        <v>0</v>
      </c>
      <c r="N2630">
        <v>0</v>
      </c>
      <c r="O2630">
        <v>0</v>
      </c>
      <c r="P2630">
        <v>0</v>
      </c>
      <c r="Q2630">
        <v>0.193</v>
      </c>
      <c r="R2630">
        <v>0.23100000000000001</v>
      </c>
      <c r="S2630">
        <v>0.251</v>
      </c>
      <c r="T2630">
        <v>0.48299999999999998</v>
      </c>
      <c r="U2630">
        <v>0.216</v>
      </c>
      <c r="V2630">
        <v>26</v>
      </c>
      <c r="W2630">
        <v>0</v>
      </c>
      <c r="X2630">
        <v>0</v>
      </c>
      <c r="Y2630">
        <v>-0.1</v>
      </c>
      <c r="Z2630">
        <v>0</v>
      </c>
      <c r="AA2630">
        <v>0</v>
      </c>
    </row>
    <row r="2631" spans="1:27" x14ac:dyDescent="0.25">
      <c r="A2631" t="s">
        <v>21502</v>
      </c>
      <c r="B2631" t="s">
        <v>21503</v>
      </c>
      <c r="C2631" t="s">
        <v>20868</v>
      </c>
      <c r="D2631">
        <v>1</v>
      </c>
      <c r="E2631">
        <v>1</v>
      </c>
      <c r="F2631">
        <v>0</v>
      </c>
      <c r="G2631">
        <v>0</v>
      </c>
      <c r="H2631">
        <v>0</v>
      </c>
      <c r="I2631">
        <v>0</v>
      </c>
      <c r="J2631">
        <v>0</v>
      </c>
      <c r="K2631">
        <v>0</v>
      </c>
      <c r="L2631">
        <v>0</v>
      </c>
      <c r="M2631">
        <v>0</v>
      </c>
      <c r="N2631">
        <v>0</v>
      </c>
      <c r="O2631">
        <v>0</v>
      </c>
      <c r="P2631">
        <v>0</v>
      </c>
      <c r="Q2631">
        <v>0.17100000000000001</v>
      </c>
      <c r="R2631">
        <v>0.21299999999999999</v>
      </c>
      <c r="S2631">
        <v>0.27400000000000002</v>
      </c>
      <c r="T2631">
        <v>0.48699999999999999</v>
      </c>
      <c r="U2631">
        <v>0.215</v>
      </c>
      <c r="V2631">
        <v>28</v>
      </c>
      <c r="W2631">
        <v>0</v>
      </c>
      <c r="X2631">
        <v>0</v>
      </c>
      <c r="Y2631">
        <v>-0.1</v>
      </c>
      <c r="Z2631">
        <v>0</v>
      </c>
      <c r="AA2631">
        <v>0</v>
      </c>
    </row>
    <row r="2632" spans="1:27" x14ac:dyDescent="0.25">
      <c r="A2632" t="s">
        <v>1024</v>
      </c>
      <c r="B2632" t="s">
        <v>1025</v>
      </c>
      <c r="C2632" t="s">
        <v>20866</v>
      </c>
      <c r="D2632">
        <v>1</v>
      </c>
      <c r="E2632">
        <v>1</v>
      </c>
      <c r="F2632">
        <v>0</v>
      </c>
      <c r="G2632">
        <v>0</v>
      </c>
      <c r="H2632">
        <v>0</v>
      </c>
      <c r="I2632">
        <v>0</v>
      </c>
      <c r="J2632">
        <v>0</v>
      </c>
      <c r="K2632">
        <v>0</v>
      </c>
      <c r="L2632">
        <v>0</v>
      </c>
      <c r="M2632">
        <v>0</v>
      </c>
      <c r="N2632">
        <v>0</v>
      </c>
      <c r="O2632">
        <v>0</v>
      </c>
      <c r="P2632">
        <v>0</v>
      </c>
      <c r="Q2632">
        <v>0.19</v>
      </c>
      <c r="R2632">
        <v>0.23599999999999999</v>
      </c>
      <c r="S2632">
        <v>0.24299999999999999</v>
      </c>
      <c r="T2632">
        <v>0.47899999999999998</v>
      </c>
      <c r="U2632">
        <v>0.215</v>
      </c>
      <c r="V2632">
        <v>29</v>
      </c>
      <c r="W2632">
        <v>0</v>
      </c>
      <c r="X2632">
        <v>0</v>
      </c>
      <c r="Y2632">
        <v>-0.1</v>
      </c>
      <c r="Z2632">
        <v>0</v>
      </c>
      <c r="AA2632">
        <v>0</v>
      </c>
    </row>
    <row r="2633" spans="1:27" x14ac:dyDescent="0.25">
      <c r="A2633" t="s">
        <v>2322</v>
      </c>
      <c r="B2633" t="s">
        <v>2323</v>
      </c>
      <c r="C2633" t="s">
        <v>20866</v>
      </c>
      <c r="D2633">
        <v>1</v>
      </c>
      <c r="E2633">
        <v>1</v>
      </c>
      <c r="F2633">
        <v>0</v>
      </c>
      <c r="G2633">
        <v>0</v>
      </c>
      <c r="H2633">
        <v>0</v>
      </c>
      <c r="I2633">
        <v>0</v>
      </c>
      <c r="J2633">
        <v>0</v>
      </c>
      <c r="K2633">
        <v>0</v>
      </c>
      <c r="L2633">
        <v>0</v>
      </c>
      <c r="M2633">
        <v>0</v>
      </c>
      <c r="N2633">
        <v>0</v>
      </c>
      <c r="O2633">
        <v>0</v>
      </c>
      <c r="P2633">
        <v>0</v>
      </c>
      <c r="Q2633">
        <v>0.186</v>
      </c>
      <c r="R2633">
        <v>0.23100000000000001</v>
      </c>
      <c r="S2633">
        <v>0.25</v>
      </c>
      <c r="T2633">
        <v>0.48099999999999998</v>
      </c>
      <c r="U2633">
        <v>0.215</v>
      </c>
      <c r="V2633">
        <v>29</v>
      </c>
      <c r="W2633">
        <v>0</v>
      </c>
      <c r="X2633">
        <v>0</v>
      </c>
      <c r="Y2633">
        <v>-0.1</v>
      </c>
      <c r="Z2633">
        <v>0</v>
      </c>
      <c r="AA2633">
        <v>0</v>
      </c>
    </row>
    <row r="2634" spans="1:27" x14ac:dyDescent="0.25">
      <c r="A2634" t="s">
        <v>1902</v>
      </c>
      <c r="B2634" t="s">
        <v>1903</v>
      </c>
      <c r="C2634" t="s">
        <v>20890</v>
      </c>
      <c r="D2634">
        <v>1</v>
      </c>
      <c r="E2634">
        <v>1</v>
      </c>
      <c r="F2634">
        <v>0</v>
      </c>
      <c r="G2634">
        <v>0</v>
      </c>
      <c r="H2634">
        <v>0</v>
      </c>
      <c r="I2634">
        <v>0</v>
      </c>
      <c r="J2634">
        <v>0</v>
      </c>
      <c r="K2634">
        <v>0</v>
      </c>
      <c r="L2634">
        <v>0</v>
      </c>
      <c r="M2634">
        <v>0</v>
      </c>
      <c r="N2634">
        <v>0</v>
      </c>
      <c r="O2634">
        <v>0</v>
      </c>
      <c r="P2634">
        <v>0</v>
      </c>
      <c r="Q2634">
        <v>0.189</v>
      </c>
      <c r="R2634">
        <v>0.23400000000000001</v>
      </c>
      <c r="S2634">
        <v>0.245</v>
      </c>
      <c r="T2634">
        <v>0.47899999999999998</v>
      </c>
      <c r="U2634">
        <v>0.215</v>
      </c>
      <c r="V2634">
        <v>35</v>
      </c>
      <c r="W2634">
        <v>0</v>
      </c>
      <c r="X2634">
        <v>0</v>
      </c>
      <c r="Y2634">
        <v>-0.1</v>
      </c>
      <c r="Z2634">
        <v>0</v>
      </c>
      <c r="AA2634">
        <v>0</v>
      </c>
    </row>
    <row r="2635" spans="1:27" x14ac:dyDescent="0.25">
      <c r="A2635" t="s">
        <v>2073</v>
      </c>
      <c r="B2635" t="s">
        <v>2074</v>
      </c>
      <c r="C2635" t="s">
        <v>20892</v>
      </c>
      <c r="D2635">
        <v>1</v>
      </c>
      <c r="E2635">
        <v>1</v>
      </c>
      <c r="F2635">
        <v>0</v>
      </c>
      <c r="G2635">
        <v>0</v>
      </c>
      <c r="H2635">
        <v>0</v>
      </c>
      <c r="I2635">
        <v>0</v>
      </c>
      <c r="J2635">
        <v>0</v>
      </c>
      <c r="K2635">
        <v>0</v>
      </c>
      <c r="L2635">
        <v>0</v>
      </c>
      <c r="M2635">
        <v>0</v>
      </c>
      <c r="N2635">
        <v>0</v>
      </c>
      <c r="O2635">
        <v>0</v>
      </c>
      <c r="P2635">
        <v>0</v>
      </c>
      <c r="Q2635">
        <v>0.17899999999999999</v>
      </c>
      <c r="R2635">
        <v>0.216</v>
      </c>
      <c r="S2635">
        <v>0.27200000000000002</v>
      </c>
      <c r="T2635">
        <v>0.48799999999999999</v>
      </c>
      <c r="U2635">
        <v>0.215</v>
      </c>
      <c r="V2635">
        <v>29</v>
      </c>
      <c r="W2635">
        <v>0</v>
      </c>
      <c r="X2635">
        <v>0</v>
      </c>
      <c r="Y2635">
        <v>-0.1</v>
      </c>
      <c r="Z2635">
        <v>0</v>
      </c>
      <c r="AA2635">
        <v>0</v>
      </c>
    </row>
    <row r="2636" spans="1:27" x14ac:dyDescent="0.25">
      <c r="A2636" t="s">
        <v>2129</v>
      </c>
      <c r="B2636" t="s">
        <v>2130</v>
      </c>
      <c r="C2636" t="s">
        <v>20873</v>
      </c>
      <c r="D2636">
        <v>1</v>
      </c>
      <c r="E2636">
        <v>1</v>
      </c>
      <c r="F2636">
        <v>0</v>
      </c>
      <c r="G2636">
        <v>0</v>
      </c>
      <c r="H2636">
        <v>0</v>
      </c>
      <c r="I2636">
        <v>0</v>
      </c>
      <c r="J2636">
        <v>0</v>
      </c>
      <c r="K2636">
        <v>0</v>
      </c>
      <c r="L2636">
        <v>0</v>
      </c>
      <c r="M2636">
        <v>0</v>
      </c>
      <c r="N2636">
        <v>0</v>
      </c>
      <c r="O2636">
        <v>0</v>
      </c>
      <c r="P2636">
        <v>0</v>
      </c>
      <c r="Q2636">
        <v>0.188</v>
      </c>
      <c r="R2636">
        <v>0.22600000000000001</v>
      </c>
      <c r="S2636">
        <v>0.25800000000000001</v>
      </c>
      <c r="T2636">
        <v>0.48399999999999999</v>
      </c>
      <c r="U2636">
        <v>0.215</v>
      </c>
      <c r="V2636">
        <v>28</v>
      </c>
      <c r="W2636">
        <v>0</v>
      </c>
      <c r="X2636">
        <v>0</v>
      </c>
      <c r="Y2636">
        <v>-0.1</v>
      </c>
      <c r="Z2636">
        <v>0</v>
      </c>
      <c r="AA2636">
        <v>0</v>
      </c>
    </row>
    <row r="2637" spans="1:27" x14ac:dyDescent="0.25">
      <c r="A2637" t="s">
        <v>2306</v>
      </c>
      <c r="B2637" t="s">
        <v>2307</v>
      </c>
      <c r="C2637" t="s">
        <v>20879</v>
      </c>
      <c r="D2637">
        <v>1</v>
      </c>
      <c r="E2637">
        <v>1</v>
      </c>
      <c r="F2637">
        <v>0</v>
      </c>
      <c r="G2637">
        <v>0</v>
      </c>
      <c r="H2637">
        <v>0</v>
      </c>
      <c r="I2637">
        <v>0</v>
      </c>
      <c r="J2637">
        <v>0</v>
      </c>
      <c r="K2637">
        <v>0</v>
      </c>
      <c r="L2637">
        <v>0</v>
      </c>
      <c r="M2637">
        <v>0</v>
      </c>
      <c r="N2637">
        <v>0</v>
      </c>
      <c r="O2637">
        <v>0</v>
      </c>
      <c r="P2637">
        <v>0</v>
      </c>
      <c r="Q2637">
        <v>0.20499999999999999</v>
      </c>
      <c r="R2637">
        <v>0.23100000000000001</v>
      </c>
      <c r="S2637">
        <v>0.25600000000000001</v>
      </c>
      <c r="T2637">
        <v>0.48599999999999999</v>
      </c>
      <c r="U2637">
        <v>0.215</v>
      </c>
      <c r="V2637">
        <v>13</v>
      </c>
      <c r="W2637">
        <v>0</v>
      </c>
      <c r="X2637">
        <v>0</v>
      </c>
      <c r="Y2637">
        <v>-0.1</v>
      </c>
      <c r="Z2637">
        <v>0</v>
      </c>
      <c r="AA2637">
        <v>0</v>
      </c>
    </row>
    <row r="2638" spans="1:27" x14ac:dyDescent="0.25">
      <c r="A2638" t="s">
        <v>21504</v>
      </c>
      <c r="B2638" t="s">
        <v>21505</v>
      </c>
      <c r="C2638" t="s">
        <v>1</v>
      </c>
      <c r="D2638">
        <v>1</v>
      </c>
      <c r="E2638">
        <v>1</v>
      </c>
      <c r="F2638">
        <v>0</v>
      </c>
      <c r="G2638">
        <v>0</v>
      </c>
      <c r="H2638">
        <v>0</v>
      </c>
      <c r="I2638">
        <v>0</v>
      </c>
      <c r="J2638">
        <v>0</v>
      </c>
      <c r="K2638">
        <v>0</v>
      </c>
      <c r="L2638">
        <v>0</v>
      </c>
      <c r="M2638">
        <v>0</v>
      </c>
      <c r="N2638">
        <v>0</v>
      </c>
      <c r="O2638">
        <v>0</v>
      </c>
      <c r="P2638">
        <v>0</v>
      </c>
      <c r="Q2638">
        <v>0.191</v>
      </c>
      <c r="R2638">
        <v>0.23599999999999999</v>
      </c>
      <c r="S2638">
        <v>0.246</v>
      </c>
      <c r="T2638">
        <v>0.48199999999999998</v>
      </c>
      <c r="U2638">
        <v>0.215</v>
      </c>
      <c r="V2638">
        <v>29</v>
      </c>
      <c r="W2638">
        <v>0</v>
      </c>
      <c r="X2638">
        <v>0</v>
      </c>
      <c r="Y2638">
        <v>-0.1</v>
      </c>
      <c r="Z2638">
        <v>0</v>
      </c>
      <c r="AA2638">
        <v>0</v>
      </c>
    </row>
    <row r="2639" spans="1:27" x14ac:dyDescent="0.25">
      <c r="A2639" t="s">
        <v>1226</v>
      </c>
      <c r="B2639" t="s">
        <v>1227</v>
      </c>
      <c r="C2639" t="s">
        <v>20890</v>
      </c>
      <c r="D2639">
        <v>1</v>
      </c>
      <c r="E2639">
        <v>1</v>
      </c>
      <c r="F2639">
        <v>0</v>
      </c>
      <c r="G2639">
        <v>0</v>
      </c>
      <c r="H2639">
        <v>0</v>
      </c>
      <c r="I2639">
        <v>0</v>
      </c>
      <c r="J2639">
        <v>0</v>
      </c>
      <c r="K2639">
        <v>0</v>
      </c>
      <c r="L2639">
        <v>0</v>
      </c>
      <c r="M2639">
        <v>0</v>
      </c>
      <c r="N2639">
        <v>0</v>
      </c>
      <c r="O2639">
        <v>0</v>
      </c>
      <c r="P2639">
        <v>0</v>
      </c>
      <c r="Q2639">
        <v>0.17699999999999999</v>
      </c>
      <c r="R2639">
        <v>0.22800000000000001</v>
      </c>
      <c r="S2639">
        <v>0.252</v>
      </c>
      <c r="T2639">
        <v>0.47899999999999998</v>
      </c>
      <c r="U2639">
        <v>0.215</v>
      </c>
      <c r="V2639">
        <v>35</v>
      </c>
      <c r="W2639">
        <v>0</v>
      </c>
      <c r="X2639">
        <v>0</v>
      </c>
      <c r="Y2639">
        <v>-0.1</v>
      </c>
      <c r="Z2639">
        <v>0</v>
      </c>
      <c r="AA2639">
        <v>0</v>
      </c>
    </row>
    <row r="2640" spans="1:27" x14ac:dyDescent="0.25">
      <c r="A2640" t="s">
        <v>21506</v>
      </c>
      <c r="B2640" t="s">
        <v>21507</v>
      </c>
      <c r="C2640" t="s">
        <v>20870</v>
      </c>
      <c r="D2640">
        <v>1</v>
      </c>
      <c r="E2640">
        <v>1</v>
      </c>
      <c r="F2640">
        <v>0</v>
      </c>
      <c r="G2640">
        <v>0</v>
      </c>
      <c r="H2640">
        <v>0</v>
      </c>
      <c r="I2640">
        <v>0</v>
      </c>
      <c r="J2640">
        <v>0</v>
      </c>
      <c r="K2640">
        <v>0</v>
      </c>
      <c r="L2640">
        <v>0</v>
      </c>
      <c r="M2640">
        <v>0</v>
      </c>
      <c r="N2640">
        <v>0</v>
      </c>
      <c r="O2640">
        <v>0</v>
      </c>
      <c r="P2640">
        <v>0</v>
      </c>
      <c r="Q2640">
        <v>0.17899999999999999</v>
      </c>
      <c r="R2640">
        <v>0.222</v>
      </c>
      <c r="S2640">
        <v>0.26400000000000001</v>
      </c>
      <c r="T2640">
        <v>0.48499999999999999</v>
      </c>
      <c r="U2640">
        <v>0.215</v>
      </c>
      <c r="V2640">
        <v>27</v>
      </c>
      <c r="W2640">
        <v>0</v>
      </c>
      <c r="X2640">
        <v>0</v>
      </c>
      <c r="Y2640">
        <v>-0.1</v>
      </c>
      <c r="Z2640">
        <v>0</v>
      </c>
      <c r="AA2640">
        <v>0</v>
      </c>
    </row>
    <row r="2641" spans="1:27" x14ac:dyDescent="0.25">
      <c r="A2641" t="s">
        <v>21508</v>
      </c>
      <c r="B2641" t="s">
        <v>21509</v>
      </c>
      <c r="C2641" t="s">
        <v>20895</v>
      </c>
      <c r="D2641">
        <v>1</v>
      </c>
      <c r="E2641">
        <v>1</v>
      </c>
      <c r="F2641">
        <v>0</v>
      </c>
      <c r="G2641">
        <v>0</v>
      </c>
      <c r="H2641">
        <v>0</v>
      </c>
      <c r="I2641">
        <v>0</v>
      </c>
      <c r="J2641">
        <v>0</v>
      </c>
      <c r="K2641">
        <v>0</v>
      </c>
      <c r="L2641">
        <v>0</v>
      </c>
      <c r="M2641">
        <v>0</v>
      </c>
      <c r="N2641">
        <v>0</v>
      </c>
      <c r="O2641">
        <v>0</v>
      </c>
      <c r="P2641">
        <v>0</v>
      </c>
      <c r="Q2641">
        <v>0.188</v>
      </c>
      <c r="R2641">
        <v>0.22800000000000001</v>
      </c>
      <c r="S2641">
        <v>0.25800000000000001</v>
      </c>
      <c r="T2641">
        <v>0.48599999999999999</v>
      </c>
      <c r="U2641">
        <v>0.215</v>
      </c>
      <c r="V2641">
        <v>33</v>
      </c>
      <c r="W2641">
        <v>0</v>
      </c>
      <c r="X2641">
        <v>0</v>
      </c>
      <c r="Y2641">
        <v>-0.1</v>
      </c>
      <c r="Z2641">
        <v>0</v>
      </c>
      <c r="AA2641">
        <v>0</v>
      </c>
    </row>
    <row r="2642" spans="1:27" x14ac:dyDescent="0.25">
      <c r="A2642" t="s">
        <v>2165</v>
      </c>
      <c r="B2642" t="s">
        <v>2166</v>
      </c>
      <c r="C2642" t="s">
        <v>20871</v>
      </c>
      <c r="D2642">
        <v>1</v>
      </c>
      <c r="E2642">
        <v>1</v>
      </c>
      <c r="F2642">
        <v>0</v>
      </c>
      <c r="G2642">
        <v>0</v>
      </c>
      <c r="H2642">
        <v>0</v>
      </c>
      <c r="I2642">
        <v>0</v>
      </c>
      <c r="J2642">
        <v>0</v>
      </c>
      <c r="K2642">
        <v>0</v>
      </c>
      <c r="L2642">
        <v>0</v>
      </c>
      <c r="M2642">
        <v>0</v>
      </c>
      <c r="N2642">
        <v>0</v>
      </c>
      <c r="O2642">
        <v>0</v>
      </c>
      <c r="P2642">
        <v>0</v>
      </c>
      <c r="Q2642">
        <v>0.19400000000000001</v>
      </c>
      <c r="R2642">
        <v>0.23499999999999999</v>
      </c>
      <c r="S2642">
        <v>0.245</v>
      </c>
      <c r="T2642">
        <v>0.48</v>
      </c>
      <c r="U2642">
        <v>0.215</v>
      </c>
      <c r="V2642">
        <v>33</v>
      </c>
      <c r="W2642">
        <v>0</v>
      </c>
      <c r="X2642">
        <v>0</v>
      </c>
      <c r="Y2642">
        <v>-0.1</v>
      </c>
      <c r="Z2642">
        <v>0</v>
      </c>
      <c r="AA2642">
        <v>0</v>
      </c>
    </row>
    <row r="2643" spans="1:27" x14ac:dyDescent="0.25">
      <c r="A2643" t="s">
        <v>2206</v>
      </c>
      <c r="B2643" t="s">
        <v>2207</v>
      </c>
      <c r="C2643" t="s">
        <v>20879</v>
      </c>
      <c r="D2643">
        <v>1</v>
      </c>
      <c r="E2643">
        <v>1</v>
      </c>
      <c r="F2643">
        <v>0</v>
      </c>
      <c r="G2643">
        <v>0</v>
      </c>
      <c r="H2643">
        <v>0</v>
      </c>
      <c r="I2643">
        <v>0</v>
      </c>
      <c r="J2643">
        <v>0</v>
      </c>
      <c r="K2643">
        <v>0</v>
      </c>
      <c r="L2643">
        <v>0</v>
      </c>
      <c r="M2643">
        <v>0</v>
      </c>
      <c r="N2643">
        <v>0</v>
      </c>
      <c r="O2643">
        <v>0</v>
      </c>
      <c r="P2643">
        <v>0</v>
      </c>
      <c r="Q2643">
        <v>0.193</v>
      </c>
      <c r="R2643">
        <v>0.22900000000000001</v>
      </c>
      <c r="S2643">
        <v>0.254</v>
      </c>
      <c r="T2643">
        <v>0.48299999999999998</v>
      </c>
      <c r="U2643">
        <v>0.215</v>
      </c>
      <c r="V2643">
        <v>13</v>
      </c>
      <c r="W2643">
        <v>0</v>
      </c>
      <c r="X2643">
        <v>0</v>
      </c>
      <c r="Y2643">
        <v>-0.1</v>
      </c>
      <c r="Z2643">
        <v>0</v>
      </c>
      <c r="AA2643">
        <v>0</v>
      </c>
    </row>
    <row r="2644" spans="1:27" x14ac:dyDescent="0.25">
      <c r="A2644" t="s">
        <v>2699</v>
      </c>
      <c r="B2644" t="s">
        <v>2700</v>
      </c>
      <c r="C2644" t="s">
        <v>20886</v>
      </c>
      <c r="D2644">
        <v>1</v>
      </c>
      <c r="E2644">
        <v>1</v>
      </c>
      <c r="F2644">
        <v>0</v>
      </c>
      <c r="G2644">
        <v>0</v>
      </c>
      <c r="H2644">
        <v>0</v>
      </c>
      <c r="I2644">
        <v>0</v>
      </c>
      <c r="J2644">
        <v>0</v>
      </c>
      <c r="K2644">
        <v>0</v>
      </c>
      <c r="L2644">
        <v>0</v>
      </c>
      <c r="M2644">
        <v>0</v>
      </c>
      <c r="N2644">
        <v>0</v>
      </c>
      <c r="O2644">
        <v>0</v>
      </c>
      <c r="P2644">
        <v>0</v>
      </c>
      <c r="Q2644">
        <v>0.184</v>
      </c>
      <c r="R2644">
        <v>0.22600000000000001</v>
      </c>
      <c r="S2644">
        <v>0.25700000000000001</v>
      </c>
      <c r="T2644">
        <v>0.48199999999999998</v>
      </c>
      <c r="U2644">
        <v>0.215</v>
      </c>
      <c r="V2644">
        <v>29</v>
      </c>
      <c r="W2644">
        <v>0</v>
      </c>
      <c r="X2644">
        <v>0</v>
      </c>
      <c r="Y2644">
        <v>-0.1</v>
      </c>
      <c r="Z2644">
        <v>0</v>
      </c>
      <c r="AA2644">
        <v>0</v>
      </c>
    </row>
    <row r="2645" spans="1:27" x14ac:dyDescent="0.25">
      <c r="A2645" t="s">
        <v>1176</v>
      </c>
      <c r="B2645" t="s">
        <v>1177</v>
      </c>
      <c r="C2645" t="s">
        <v>20869</v>
      </c>
      <c r="D2645">
        <v>1</v>
      </c>
      <c r="E2645">
        <v>1</v>
      </c>
      <c r="F2645">
        <v>0</v>
      </c>
      <c r="G2645">
        <v>0</v>
      </c>
      <c r="H2645">
        <v>0</v>
      </c>
      <c r="I2645">
        <v>0</v>
      </c>
      <c r="J2645">
        <v>0</v>
      </c>
      <c r="K2645">
        <v>0</v>
      </c>
      <c r="L2645">
        <v>0</v>
      </c>
      <c r="M2645">
        <v>0</v>
      </c>
      <c r="N2645">
        <v>0</v>
      </c>
      <c r="O2645">
        <v>0</v>
      </c>
      <c r="P2645">
        <v>0</v>
      </c>
      <c r="Q2645">
        <v>0.16800000000000001</v>
      </c>
      <c r="R2645">
        <v>0.21099999999999999</v>
      </c>
      <c r="S2645">
        <v>0.28000000000000003</v>
      </c>
      <c r="T2645">
        <v>0.49</v>
      </c>
      <c r="U2645">
        <v>0.215</v>
      </c>
      <c r="V2645">
        <v>25</v>
      </c>
      <c r="W2645">
        <v>0</v>
      </c>
      <c r="X2645">
        <v>0</v>
      </c>
      <c r="Y2645">
        <v>-0.1</v>
      </c>
      <c r="Z2645">
        <v>0</v>
      </c>
      <c r="AA2645">
        <v>0</v>
      </c>
    </row>
    <row r="2646" spans="1:27" x14ac:dyDescent="0.25">
      <c r="A2646" t="s">
        <v>2182</v>
      </c>
      <c r="B2646" t="s">
        <v>2183</v>
      </c>
      <c r="C2646" t="s">
        <v>1</v>
      </c>
      <c r="D2646">
        <v>1</v>
      </c>
      <c r="E2646">
        <v>1</v>
      </c>
      <c r="F2646">
        <v>0</v>
      </c>
      <c r="G2646">
        <v>0</v>
      </c>
      <c r="H2646">
        <v>0</v>
      </c>
      <c r="I2646">
        <v>0</v>
      </c>
      <c r="J2646">
        <v>0</v>
      </c>
      <c r="K2646">
        <v>0</v>
      </c>
      <c r="L2646">
        <v>0</v>
      </c>
      <c r="M2646">
        <v>0</v>
      </c>
      <c r="N2646">
        <v>0</v>
      </c>
      <c r="O2646">
        <v>0</v>
      </c>
      <c r="P2646">
        <v>0</v>
      </c>
      <c r="Q2646">
        <v>0.189</v>
      </c>
      <c r="R2646">
        <v>0.22800000000000001</v>
      </c>
      <c r="S2646">
        <v>0.255</v>
      </c>
      <c r="T2646">
        <v>0.48199999999999998</v>
      </c>
      <c r="U2646">
        <v>0.215</v>
      </c>
      <c r="V2646">
        <v>29</v>
      </c>
      <c r="W2646">
        <v>0</v>
      </c>
      <c r="X2646">
        <v>0</v>
      </c>
      <c r="Y2646">
        <v>-0.1</v>
      </c>
      <c r="Z2646">
        <v>0</v>
      </c>
      <c r="AA2646">
        <v>0</v>
      </c>
    </row>
    <row r="2647" spans="1:27" x14ac:dyDescent="0.25">
      <c r="A2647" t="s">
        <v>21510</v>
      </c>
      <c r="B2647" t="s">
        <v>21511</v>
      </c>
      <c r="C2647" t="s">
        <v>1</v>
      </c>
      <c r="D2647">
        <v>1</v>
      </c>
      <c r="E2647">
        <v>1</v>
      </c>
      <c r="F2647">
        <v>0</v>
      </c>
      <c r="G2647">
        <v>0</v>
      </c>
      <c r="H2647">
        <v>0</v>
      </c>
      <c r="I2647">
        <v>0</v>
      </c>
      <c r="J2647">
        <v>0</v>
      </c>
      <c r="K2647">
        <v>0</v>
      </c>
      <c r="L2647">
        <v>0</v>
      </c>
      <c r="M2647">
        <v>0</v>
      </c>
      <c r="N2647">
        <v>0</v>
      </c>
      <c r="O2647">
        <v>0</v>
      </c>
      <c r="P2647">
        <v>0</v>
      </c>
      <c r="Q2647">
        <v>0.17399999999999999</v>
      </c>
      <c r="R2647">
        <v>0.221</v>
      </c>
      <c r="S2647">
        <v>0.26500000000000001</v>
      </c>
      <c r="T2647">
        <v>0.48599999999999999</v>
      </c>
      <c r="U2647">
        <v>0.215</v>
      </c>
      <c r="V2647">
        <v>29</v>
      </c>
      <c r="W2647">
        <v>0</v>
      </c>
      <c r="X2647">
        <v>0</v>
      </c>
      <c r="Y2647">
        <v>-0.1</v>
      </c>
      <c r="Z2647">
        <v>0</v>
      </c>
      <c r="AA2647">
        <v>0</v>
      </c>
    </row>
    <row r="2648" spans="1:27" x14ac:dyDescent="0.25">
      <c r="A2648" t="s">
        <v>21512</v>
      </c>
      <c r="B2648" t="s">
        <v>21513</v>
      </c>
      <c r="C2648" t="s">
        <v>20892</v>
      </c>
      <c r="D2648">
        <v>1</v>
      </c>
      <c r="E2648">
        <v>1</v>
      </c>
      <c r="F2648">
        <v>0</v>
      </c>
      <c r="G2648">
        <v>0</v>
      </c>
      <c r="H2648">
        <v>0</v>
      </c>
      <c r="I2648">
        <v>0</v>
      </c>
      <c r="J2648">
        <v>0</v>
      </c>
      <c r="K2648">
        <v>0</v>
      </c>
      <c r="L2648">
        <v>0</v>
      </c>
      <c r="M2648">
        <v>0</v>
      </c>
      <c r="N2648">
        <v>0</v>
      </c>
      <c r="O2648">
        <v>0</v>
      </c>
      <c r="P2648">
        <v>0</v>
      </c>
      <c r="Q2648">
        <v>0.193</v>
      </c>
      <c r="R2648">
        <v>0.22800000000000001</v>
      </c>
      <c r="S2648">
        <v>0.255</v>
      </c>
      <c r="T2648">
        <v>0.48299999999999998</v>
      </c>
      <c r="U2648">
        <v>0.215</v>
      </c>
      <c r="V2648">
        <v>29</v>
      </c>
      <c r="W2648">
        <v>0</v>
      </c>
      <c r="X2648">
        <v>0</v>
      </c>
      <c r="Y2648">
        <v>-0.1</v>
      </c>
      <c r="Z2648">
        <v>0</v>
      </c>
      <c r="AA2648">
        <v>0</v>
      </c>
    </row>
    <row r="2649" spans="1:27" x14ac:dyDescent="0.25">
      <c r="A2649" t="s">
        <v>2038</v>
      </c>
      <c r="B2649" t="s">
        <v>2039</v>
      </c>
      <c r="C2649" t="s">
        <v>20877</v>
      </c>
      <c r="D2649">
        <v>1</v>
      </c>
      <c r="E2649">
        <v>1</v>
      </c>
      <c r="F2649">
        <v>0</v>
      </c>
      <c r="G2649">
        <v>0</v>
      </c>
      <c r="H2649">
        <v>0</v>
      </c>
      <c r="I2649">
        <v>0</v>
      </c>
      <c r="J2649">
        <v>0</v>
      </c>
      <c r="K2649">
        <v>0</v>
      </c>
      <c r="L2649">
        <v>0</v>
      </c>
      <c r="M2649">
        <v>0</v>
      </c>
      <c r="N2649">
        <v>0</v>
      </c>
      <c r="O2649">
        <v>0</v>
      </c>
      <c r="P2649">
        <v>0</v>
      </c>
      <c r="Q2649">
        <v>0.192</v>
      </c>
      <c r="R2649">
        <v>0.23899999999999999</v>
      </c>
      <c r="S2649">
        <v>0.23599999999999999</v>
      </c>
      <c r="T2649">
        <v>0.47599999999999998</v>
      </c>
      <c r="U2649">
        <v>0.215</v>
      </c>
      <c r="V2649">
        <v>37</v>
      </c>
      <c r="W2649">
        <v>0</v>
      </c>
      <c r="X2649">
        <v>0</v>
      </c>
      <c r="Y2649">
        <v>-0.1</v>
      </c>
      <c r="Z2649">
        <v>0</v>
      </c>
      <c r="AA2649">
        <v>0</v>
      </c>
    </row>
    <row r="2650" spans="1:27" x14ac:dyDescent="0.25">
      <c r="A2650" t="s">
        <v>2364</v>
      </c>
      <c r="B2650" t="s">
        <v>2365</v>
      </c>
      <c r="C2650" t="s">
        <v>20872</v>
      </c>
      <c r="D2650">
        <v>1</v>
      </c>
      <c r="E2650">
        <v>1</v>
      </c>
      <c r="F2650">
        <v>0</v>
      </c>
      <c r="G2650">
        <v>0</v>
      </c>
      <c r="H2650">
        <v>0</v>
      </c>
      <c r="I2650">
        <v>0</v>
      </c>
      <c r="J2650">
        <v>0</v>
      </c>
      <c r="K2650">
        <v>0</v>
      </c>
      <c r="L2650">
        <v>0</v>
      </c>
      <c r="M2650">
        <v>0</v>
      </c>
      <c r="N2650">
        <v>0</v>
      </c>
      <c r="O2650">
        <v>0</v>
      </c>
      <c r="P2650">
        <v>0</v>
      </c>
      <c r="Q2650">
        <v>0.185</v>
      </c>
      <c r="R2650">
        <v>0.22800000000000001</v>
      </c>
      <c r="S2650">
        <v>0.252</v>
      </c>
      <c r="T2650">
        <v>0.48</v>
      </c>
      <c r="U2650">
        <v>0.215</v>
      </c>
      <c r="V2650">
        <v>29</v>
      </c>
      <c r="W2650">
        <v>0</v>
      </c>
      <c r="X2650">
        <v>0</v>
      </c>
      <c r="Y2650">
        <v>-0.1</v>
      </c>
      <c r="Z2650">
        <v>0</v>
      </c>
      <c r="AA2650">
        <v>0</v>
      </c>
    </row>
    <row r="2651" spans="1:27" x14ac:dyDescent="0.25">
      <c r="A2651" t="s">
        <v>1430</v>
      </c>
      <c r="B2651" t="s">
        <v>1431</v>
      </c>
      <c r="C2651" t="s">
        <v>20884</v>
      </c>
      <c r="D2651">
        <v>1</v>
      </c>
      <c r="E2651">
        <v>1</v>
      </c>
      <c r="F2651">
        <v>0</v>
      </c>
      <c r="G2651">
        <v>0</v>
      </c>
      <c r="H2651">
        <v>0</v>
      </c>
      <c r="I2651">
        <v>0</v>
      </c>
      <c r="J2651">
        <v>0</v>
      </c>
      <c r="K2651">
        <v>0</v>
      </c>
      <c r="L2651">
        <v>0</v>
      </c>
      <c r="M2651">
        <v>0</v>
      </c>
      <c r="N2651">
        <v>0</v>
      </c>
      <c r="O2651">
        <v>0</v>
      </c>
      <c r="P2651">
        <v>0</v>
      </c>
      <c r="Q2651">
        <v>0.189</v>
      </c>
      <c r="R2651">
        <v>0.22500000000000001</v>
      </c>
      <c r="S2651">
        <v>0.25800000000000001</v>
      </c>
      <c r="T2651">
        <v>0.48299999999999998</v>
      </c>
      <c r="U2651">
        <v>0.215</v>
      </c>
      <c r="V2651">
        <v>26</v>
      </c>
      <c r="W2651">
        <v>0</v>
      </c>
      <c r="X2651">
        <v>0</v>
      </c>
      <c r="Y2651">
        <v>-0.1</v>
      </c>
      <c r="Z2651">
        <v>0</v>
      </c>
      <c r="AA2651">
        <v>0</v>
      </c>
    </row>
    <row r="2652" spans="1:27" x14ac:dyDescent="0.25">
      <c r="A2652" t="s">
        <v>2085</v>
      </c>
      <c r="B2652" t="s">
        <v>2086</v>
      </c>
      <c r="C2652" t="s">
        <v>20887</v>
      </c>
      <c r="D2652">
        <v>1</v>
      </c>
      <c r="E2652">
        <v>1</v>
      </c>
      <c r="F2652">
        <v>0</v>
      </c>
      <c r="G2652">
        <v>0</v>
      </c>
      <c r="H2652">
        <v>0</v>
      </c>
      <c r="I2652">
        <v>0</v>
      </c>
      <c r="J2652">
        <v>0</v>
      </c>
      <c r="K2652">
        <v>0</v>
      </c>
      <c r="L2652">
        <v>0</v>
      </c>
      <c r="M2652">
        <v>0</v>
      </c>
      <c r="N2652">
        <v>0</v>
      </c>
      <c r="O2652">
        <v>0</v>
      </c>
      <c r="P2652">
        <v>0</v>
      </c>
      <c r="Q2652">
        <v>0.19700000000000001</v>
      </c>
      <c r="R2652">
        <v>0.23300000000000001</v>
      </c>
      <c r="S2652">
        <v>0.249</v>
      </c>
      <c r="T2652">
        <v>0.48199999999999998</v>
      </c>
      <c r="U2652">
        <v>0.215</v>
      </c>
      <c r="V2652">
        <v>30</v>
      </c>
      <c r="W2652">
        <v>0</v>
      </c>
      <c r="X2652">
        <v>0</v>
      </c>
      <c r="Y2652">
        <v>-0.1</v>
      </c>
      <c r="Z2652">
        <v>0</v>
      </c>
      <c r="AA2652">
        <v>0</v>
      </c>
    </row>
    <row r="2653" spans="1:27" x14ac:dyDescent="0.25">
      <c r="A2653" t="s">
        <v>1852</v>
      </c>
      <c r="B2653" t="s">
        <v>1853</v>
      </c>
      <c r="C2653" t="s">
        <v>20874</v>
      </c>
      <c r="D2653">
        <v>1</v>
      </c>
      <c r="E2653">
        <v>1</v>
      </c>
      <c r="F2653">
        <v>0</v>
      </c>
      <c r="G2653">
        <v>0</v>
      </c>
      <c r="H2653">
        <v>0</v>
      </c>
      <c r="I2653">
        <v>0</v>
      </c>
      <c r="J2653">
        <v>0</v>
      </c>
      <c r="K2653">
        <v>0</v>
      </c>
      <c r="L2653">
        <v>0</v>
      </c>
      <c r="M2653">
        <v>0</v>
      </c>
      <c r="N2653">
        <v>0</v>
      </c>
      <c r="O2653">
        <v>0</v>
      </c>
      <c r="P2653">
        <v>0</v>
      </c>
      <c r="Q2653">
        <v>0.18099999999999999</v>
      </c>
      <c r="R2653">
        <v>0.23100000000000001</v>
      </c>
      <c r="S2653">
        <v>0.247</v>
      </c>
      <c r="T2653">
        <v>0.47799999999999998</v>
      </c>
      <c r="U2653">
        <v>0.215</v>
      </c>
      <c r="V2653">
        <v>30</v>
      </c>
      <c r="W2653">
        <v>0</v>
      </c>
      <c r="X2653">
        <v>0</v>
      </c>
      <c r="Y2653">
        <v>-0.1</v>
      </c>
      <c r="Z2653">
        <v>0</v>
      </c>
      <c r="AA2653">
        <v>0</v>
      </c>
    </row>
    <row r="2654" spans="1:27" x14ac:dyDescent="0.25">
      <c r="A2654" t="s">
        <v>1420</v>
      </c>
      <c r="B2654" t="s">
        <v>1421</v>
      </c>
      <c r="C2654" t="s">
        <v>20881</v>
      </c>
      <c r="D2654">
        <v>1</v>
      </c>
      <c r="E2654">
        <v>1</v>
      </c>
      <c r="F2654">
        <v>0</v>
      </c>
      <c r="G2654">
        <v>0</v>
      </c>
      <c r="H2654">
        <v>0</v>
      </c>
      <c r="I2654">
        <v>0</v>
      </c>
      <c r="J2654">
        <v>0</v>
      </c>
      <c r="K2654">
        <v>0</v>
      </c>
      <c r="L2654">
        <v>0</v>
      </c>
      <c r="M2654">
        <v>0</v>
      </c>
      <c r="N2654">
        <v>0</v>
      </c>
      <c r="O2654">
        <v>0</v>
      </c>
      <c r="P2654">
        <v>0</v>
      </c>
      <c r="Q2654">
        <v>0.193</v>
      </c>
      <c r="R2654">
        <v>0.22600000000000001</v>
      </c>
      <c r="S2654">
        <v>0.25800000000000001</v>
      </c>
      <c r="T2654">
        <v>0.48399999999999999</v>
      </c>
      <c r="U2654">
        <v>0.215</v>
      </c>
      <c r="V2654">
        <v>24</v>
      </c>
      <c r="W2654">
        <v>0</v>
      </c>
      <c r="X2654">
        <v>0</v>
      </c>
      <c r="Y2654">
        <v>-0.1</v>
      </c>
      <c r="Z2654">
        <v>0</v>
      </c>
      <c r="AA2654">
        <v>0</v>
      </c>
    </row>
    <row r="2655" spans="1:27" x14ac:dyDescent="0.25">
      <c r="A2655" t="s">
        <v>1767</v>
      </c>
      <c r="B2655" t="s">
        <v>1768</v>
      </c>
      <c r="C2655" t="s">
        <v>20883</v>
      </c>
      <c r="D2655">
        <v>1</v>
      </c>
      <c r="E2655">
        <v>1</v>
      </c>
      <c r="F2655">
        <v>0</v>
      </c>
      <c r="G2655">
        <v>0</v>
      </c>
      <c r="H2655">
        <v>0</v>
      </c>
      <c r="I2655">
        <v>0</v>
      </c>
      <c r="J2655">
        <v>0</v>
      </c>
      <c r="K2655">
        <v>0</v>
      </c>
      <c r="L2655">
        <v>0</v>
      </c>
      <c r="M2655">
        <v>0</v>
      </c>
      <c r="N2655">
        <v>0</v>
      </c>
      <c r="O2655">
        <v>0</v>
      </c>
      <c r="P2655">
        <v>0</v>
      </c>
      <c r="Q2655">
        <v>0.17</v>
      </c>
      <c r="R2655">
        <v>0.22600000000000001</v>
      </c>
      <c r="S2655">
        <v>0.25</v>
      </c>
      <c r="T2655">
        <v>0.47599999999999998</v>
      </c>
      <c r="U2655">
        <v>0.215</v>
      </c>
      <c r="V2655">
        <v>28</v>
      </c>
      <c r="W2655">
        <v>0</v>
      </c>
      <c r="X2655">
        <v>0</v>
      </c>
      <c r="Y2655">
        <v>-0.1</v>
      </c>
      <c r="Z2655">
        <v>0</v>
      </c>
      <c r="AA2655">
        <v>0</v>
      </c>
    </row>
    <row r="2656" spans="1:27" x14ac:dyDescent="0.25">
      <c r="A2656" t="s">
        <v>21514</v>
      </c>
      <c r="B2656" t="s">
        <v>21515</v>
      </c>
      <c r="C2656" t="s">
        <v>20867</v>
      </c>
      <c r="D2656">
        <v>1</v>
      </c>
      <c r="E2656">
        <v>1</v>
      </c>
      <c r="F2656">
        <v>0</v>
      </c>
      <c r="G2656">
        <v>0</v>
      </c>
      <c r="H2656">
        <v>0</v>
      </c>
      <c r="I2656">
        <v>0</v>
      </c>
      <c r="J2656">
        <v>0</v>
      </c>
      <c r="K2656">
        <v>0</v>
      </c>
      <c r="L2656">
        <v>0</v>
      </c>
      <c r="M2656">
        <v>0</v>
      </c>
      <c r="N2656">
        <v>0</v>
      </c>
      <c r="O2656">
        <v>0</v>
      </c>
      <c r="P2656">
        <v>0</v>
      </c>
      <c r="Q2656">
        <v>0.19500000000000001</v>
      </c>
      <c r="R2656">
        <v>0.221</v>
      </c>
      <c r="S2656">
        <v>0.26600000000000001</v>
      </c>
      <c r="T2656">
        <v>0.48799999999999999</v>
      </c>
      <c r="U2656">
        <v>0.215</v>
      </c>
      <c r="V2656">
        <v>29</v>
      </c>
      <c r="W2656">
        <v>0</v>
      </c>
      <c r="X2656">
        <v>0</v>
      </c>
      <c r="Y2656">
        <v>-0.1</v>
      </c>
      <c r="Z2656">
        <v>0</v>
      </c>
      <c r="AA2656">
        <v>0</v>
      </c>
    </row>
    <row r="2657" spans="1:27" x14ac:dyDescent="0.25">
      <c r="A2657" t="s">
        <v>2378</v>
      </c>
      <c r="B2657" t="s">
        <v>2379</v>
      </c>
      <c r="C2657" t="s">
        <v>20885</v>
      </c>
      <c r="D2657">
        <v>1</v>
      </c>
      <c r="E2657">
        <v>1</v>
      </c>
      <c r="F2657">
        <v>0</v>
      </c>
      <c r="G2657">
        <v>0</v>
      </c>
      <c r="H2657">
        <v>0</v>
      </c>
      <c r="I2657">
        <v>0</v>
      </c>
      <c r="J2657">
        <v>0</v>
      </c>
      <c r="K2657">
        <v>0</v>
      </c>
      <c r="L2657">
        <v>0</v>
      </c>
      <c r="M2657">
        <v>0</v>
      </c>
      <c r="N2657">
        <v>0</v>
      </c>
      <c r="O2657">
        <v>0</v>
      </c>
      <c r="P2657">
        <v>0</v>
      </c>
      <c r="Q2657">
        <v>0.188</v>
      </c>
      <c r="R2657">
        <v>0.222</v>
      </c>
      <c r="S2657">
        <v>0.26200000000000001</v>
      </c>
      <c r="T2657">
        <v>0.48399999999999999</v>
      </c>
      <c r="U2657">
        <v>0.215</v>
      </c>
      <c r="V2657">
        <v>31</v>
      </c>
      <c r="W2657">
        <v>0</v>
      </c>
      <c r="X2657">
        <v>0</v>
      </c>
      <c r="Y2657">
        <v>-0.1</v>
      </c>
      <c r="Z2657">
        <v>0</v>
      </c>
      <c r="AA2657">
        <v>0</v>
      </c>
    </row>
    <row r="2658" spans="1:27" x14ac:dyDescent="0.25">
      <c r="A2658" t="s">
        <v>1773</v>
      </c>
      <c r="B2658" t="s">
        <v>1774</v>
      </c>
      <c r="C2658" t="s">
        <v>20875</v>
      </c>
      <c r="D2658">
        <v>1</v>
      </c>
      <c r="E2658">
        <v>1</v>
      </c>
      <c r="F2658">
        <v>0</v>
      </c>
      <c r="G2658">
        <v>0</v>
      </c>
      <c r="H2658">
        <v>0</v>
      </c>
      <c r="I2658">
        <v>0</v>
      </c>
      <c r="J2658">
        <v>0</v>
      </c>
      <c r="K2658">
        <v>0</v>
      </c>
      <c r="L2658">
        <v>0</v>
      </c>
      <c r="M2658">
        <v>0</v>
      </c>
      <c r="N2658">
        <v>0</v>
      </c>
      <c r="O2658">
        <v>0</v>
      </c>
      <c r="P2658">
        <v>0</v>
      </c>
      <c r="Q2658">
        <v>0.191</v>
      </c>
      <c r="R2658">
        <v>0.222</v>
      </c>
      <c r="S2658">
        <v>0.26400000000000001</v>
      </c>
      <c r="T2658">
        <v>0.48599999999999999</v>
      </c>
      <c r="U2658">
        <v>0.215</v>
      </c>
      <c r="V2658">
        <v>28</v>
      </c>
      <c r="W2658">
        <v>0</v>
      </c>
      <c r="X2658">
        <v>0</v>
      </c>
      <c r="Y2658">
        <v>-0.1</v>
      </c>
      <c r="Z2658">
        <v>0</v>
      </c>
      <c r="AA2658">
        <v>0</v>
      </c>
    </row>
    <row r="2659" spans="1:27" x14ac:dyDescent="0.25">
      <c r="A2659" t="s">
        <v>966</v>
      </c>
      <c r="B2659" t="s">
        <v>967</v>
      </c>
      <c r="C2659" t="s">
        <v>20866</v>
      </c>
      <c r="D2659">
        <v>1</v>
      </c>
      <c r="E2659">
        <v>1</v>
      </c>
      <c r="F2659">
        <v>0</v>
      </c>
      <c r="G2659">
        <v>0</v>
      </c>
      <c r="H2659">
        <v>0</v>
      </c>
      <c r="I2659">
        <v>0</v>
      </c>
      <c r="J2659">
        <v>0</v>
      </c>
      <c r="K2659">
        <v>0</v>
      </c>
      <c r="L2659">
        <v>0</v>
      </c>
      <c r="M2659">
        <v>0</v>
      </c>
      <c r="N2659">
        <v>0</v>
      </c>
      <c r="O2659">
        <v>0</v>
      </c>
      <c r="P2659">
        <v>0</v>
      </c>
      <c r="Q2659">
        <v>0.185</v>
      </c>
      <c r="R2659">
        <v>0.22600000000000001</v>
      </c>
      <c r="S2659">
        <v>0.254</v>
      </c>
      <c r="T2659">
        <v>0.48099999999999998</v>
      </c>
      <c r="U2659">
        <v>0.214</v>
      </c>
      <c r="V2659">
        <v>28</v>
      </c>
      <c r="W2659">
        <v>0</v>
      </c>
      <c r="X2659">
        <v>0</v>
      </c>
      <c r="Y2659">
        <v>-0.1</v>
      </c>
      <c r="Z2659">
        <v>0</v>
      </c>
      <c r="AA2659">
        <v>0</v>
      </c>
    </row>
    <row r="2660" spans="1:27" x14ac:dyDescent="0.25">
      <c r="A2660" t="s">
        <v>21516</v>
      </c>
      <c r="B2660" t="s">
        <v>21517</v>
      </c>
      <c r="C2660" t="s">
        <v>20866</v>
      </c>
      <c r="D2660">
        <v>1</v>
      </c>
      <c r="E2660">
        <v>1</v>
      </c>
      <c r="F2660">
        <v>0</v>
      </c>
      <c r="G2660">
        <v>0</v>
      </c>
      <c r="H2660">
        <v>0</v>
      </c>
      <c r="I2660">
        <v>0</v>
      </c>
      <c r="J2660">
        <v>0</v>
      </c>
      <c r="K2660">
        <v>0</v>
      </c>
      <c r="L2660">
        <v>0</v>
      </c>
      <c r="M2660">
        <v>0</v>
      </c>
      <c r="N2660">
        <v>0</v>
      </c>
      <c r="O2660">
        <v>0</v>
      </c>
      <c r="P2660">
        <v>0</v>
      </c>
      <c r="Q2660">
        <v>0.2</v>
      </c>
      <c r="R2660">
        <v>0.22900000000000001</v>
      </c>
      <c r="S2660">
        <v>0.255</v>
      </c>
      <c r="T2660">
        <v>0.48399999999999999</v>
      </c>
      <c r="U2660">
        <v>0.214</v>
      </c>
      <c r="V2660">
        <v>28</v>
      </c>
      <c r="W2660">
        <v>0</v>
      </c>
      <c r="X2660">
        <v>0</v>
      </c>
      <c r="Y2660">
        <v>-0.1</v>
      </c>
      <c r="Z2660">
        <v>0</v>
      </c>
      <c r="AA2660">
        <v>0</v>
      </c>
    </row>
    <row r="2661" spans="1:27" x14ac:dyDescent="0.25">
      <c r="A2661" t="s">
        <v>1602</v>
      </c>
      <c r="B2661" t="s">
        <v>1603</v>
      </c>
      <c r="C2661" t="s">
        <v>20873</v>
      </c>
      <c r="D2661">
        <v>1</v>
      </c>
      <c r="E2661">
        <v>1</v>
      </c>
      <c r="F2661">
        <v>0</v>
      </c>
      <c r="G2661">
        <v>0</v>
      </c>
      <c r="H2661">
        <v>0</v>
      </c>
      <c r="I2661">
        <v>0</v>
      </c>
      <c r="J2661">
        <v>0</v>
      </c>
      <c r="K2661">
        <v>0</v>
      </c>
      <c r="L2661">
        <v>0</v>
      </c>
      <c r="M2661">
        <v>0</v>
      </c>
      <c r="N2661">
        <v>0</v>
      </c>
      <c r="O2661">
        <v>0</v>
      </c>
      <c r="P2661">
        <v>0</v>
      </c>
      <c r="Q2661">
        <v>0.187</v>
      </c>
      <c r="R2661">
        <v>0.22500000000000001</v>
      </c>
      <c r="S2661">
        <v>0.25700000000000001</v>
      </c>
      <c r="T2661">
        <v>0.48199999999999998</v>
      </c>
      <c r="U2661">
        <v>0.214</v>
      </c>
      <c r="V2661">
        <v>27</v>
      </c>
      <c r="W2661">
        <v>0</v>
      </c>
      <c r="X2661">
        <v>0</v>
      </c>
      <c r="Y2661">
        <v>-0.1</v>
      </c>
      <c r="Z2661">
        <v>0</v>
      </c>
      <c r="AA2661">
        <v>0</v>
      </c>
    </row>
    <row r="2662" spans="1:27" x14ac:dyDescent="0.25">
      <c r="A2662" t="s">
        <v>3039</v>
      </c>
      <c r="B2662" t="s">
        <v>3040</v>
      </c>
      <c r="C2662" t="s">
        <v>20874</v>
      </c>
      <c r="D2662">
        <v>1</v>
      </c>
      <c r="E2662">
        <v>1</v>
      </c>
      <c r="F2662">
        <v>0</v>
      </c>
      <c r="G2662">
        <v>0</v>
      </c>
      <c r="H2662">
        <v>0</v>
      </c>
      <c r="I2662">
        <v>0</v>
      </c>
      <c r="J2662">
        <v>0</v>
      </c>
      <c r="K2662">
        <v>0</v>
      </c>
      <c r="L2662">
        <v>0</v>
      </c>
      <c r="M2662">
        <v>0</v>
      </c>
      <c r="N2662">
        <v>0</v>
      </c>
      <c r="O2662">
        <v>0</v>
      </c>
      <c r="P2662">
        <v>0</v>
      </c>
      <c r="Q2662">
        <v>0.189</v>
      </c>
      <c r="R2662">
        <v>0.218</v>
      </c>
      <c r="S2662">
        <v>0.26900000000000002</v>
      </c>
      <c r="T2662">
        <v>0.48699999999999999</v>
      </c>
      <c r="U2662">
        <v>0.214</v>
      </c>
      <c r="V2662">
        <v>30</v>
      </c>
      <c r="W2662">
        <v>0</v>
      </c>
      <c r="X2662">
        <v>0</v>
      </c>
      <c r="Y2662">
        <v>-0.1</v>
      </c>
      <c r="Z2662">
        <v>0</v>
      </c>
      <c r="AA2662">
        <v>0</v>
      </c>
    </row>
    <row r="2663" spans="1:27" x14ac:dyDescent="0.25">
      <c r="A2663" t="s">
        <v>2171</v>
      </c>
      <c r="B2663" t="s">
        <v>1486</v>
      </c>
      <c r="C2663" t="s">
        <v>20867</v>
      </c>
      <c r="D2663">
        <v>1</v>
      </c>
      <c r="E2663">
        <v>1</v>
      </c>
      <c r="F2663">
        <v>0</v>
      </c>
      <c r="G2663">
        <v>0</v>
      </c>
      <c r="H2663">
        <v>0</v>
      </c>
      <c r="I2663">
        <v>0</v>
      </c>
      <c r="J2663">
        <v>0</v>
      </c>
      <c r="K2663">
        <v>0</v>
      </c>
      <c r="L2663">
        <v>0</v>
      </c>
      <c r="M2663">
        <v>0</v>
      </c>
      <c r="N2663">
        <v>0</v>
      </c>
      <c r="O2663">
        <v>0</v>
      </c>
      <c r="P2663">
        <v>0</v>
      </c>
      <c r="Q2663">
        <v>0.193</v>
      </c>
      <c r="R2663">
        <v>0.223</v>
      </c>
      <c r="S2663">
        <v>0.26300000000000001</v>
      </c>
      <c r="T2663">
        <v>0.48599999999999999</v>
      </c>
      <c r="U2663">
        <v>0.214</v>
      </c>
      <c r="V2663">
        <v>29</v>
      </c>
      <c r="W2663">
        <v>0</v>
      </c>
      <c r="X2663">
        <v>0</v>
      </c>
      <c r="Y2663">
        <v>-0.1</v>
      </c>
      <c r="Z2663">
        <v>0</v>
      </c>
      <c r="AA2663">
        <v>0</v>
      </c>
    </row>
    <row r="2664" spans="1:27" x14ac:dyDescent="0.25">
      <c r="A2664" t="s">
        <v>2119</v>
      </c>
      <c r="B2664" t="s">
        <v>2120</v>
      </c>
      <c r="C2664" t="s">
        <v>20881</v>
      </c>
      <c r="D2664">
        <v>1</v>
      </c>
      <c r="E2664">
        <v>1</v>
      </c>
      <c r="F2664">
        <v>0</v>
      </c>
      <c r="G2664">
        <v>0</v>
      </c>
      <c r="H2664">
        <v>0</v>
      </c>
      <c r="I2664">
        <v>0</v>
      </c>
      <c r="J2664">
        <v>0</v>
      </c>
      <c r="K2664">
        <v>0</v>
      </c>
      <c r="L2664">
        <v>0</v>
      </c>
      <c r="M2664">
        <v>0</v>
      </c>
      <c r="N2664">
        <v>0</v>
      </c>
      <c r="O2664">
        <v>0</v>
      </c>
      <c r="P2664">
        <v>0</v>
      </c>
      <c r="Q2664">
        <v>0.17899999999999999</v>
      </c>
      <c r="R2664">
        <v>0.21299999999999999</v>
      </c>
      <c r="S2664">
        <v>0.27600000000000002</v>
      </c>
      <c r="T2664">
        <v>0.48799999999999999</v>
      </c>
      <c r="U2664">
        <v>0.214</v>
      </c>
      <c r="V2664">
        <v>24</v>
      </c>
      <c r="W2664">
        <v>0</v>
      </c>
      <c r="X2664">
        <v>0</v>
      </c>
      <c r="Y2664">
        <v>-0.1</v>
      </c>
      <c r="Z2664">
        <v>0</v>
      </c>
      <c r="AA2664">
        <v>0</v>
      </c>
    </row>
    <row r="2665" spans="1:27" x14ac:dyDescent="0.25">
      <c r="A2665" t="s">
        <v>667</v>
      </c>
      <c r="B2665" t="s">
        <v>668</v>
      </c>
      <c r="C2665" t="s">
        <v>20895</v>
      </c>
      <c r="D2665">
        <v>1</v>
      </c>
      <c r="E2665">
        <v>1</v>
      </c>
      <c r="F2665">
        <v>0</v>
      </c>
      <c r="G2665">
        <v>0</v>
      </c>
      <c r="H2665">
        <v>0</v>
      </c>
      <c r="I2665">
        <v>0</v>
      </c>
      <c r="J2665">
        <v>0</v>
      </c>
      <c r="K2665">
        <v>0</v>
      </c>
      <c r="L2665">
        <v>0</v>
      </c>
      <c r="M2665">
        <v>0</v>
      </c>
      <c r="N2665">
        <v>0</v>
      </c>
      <c r="O2665">
        <v>0</v>
      </c>
      <c r="P2665">
        <v>0</v>
      </c>
      <c r="Q2665">
        <v>0.191</v>
      </c>
      <c r="R2665">
        <v>0.23100000000000001</v>
      </c>
      <c r="S2665">
        <v>0.25</v>
      </c>
      <c r="T2665">
        <v>0.48099999999999998</v>
      </c>
      <c r="U2665">
        <v>0.214</v>
      </c>
      <c r="V2665">
        <v>32</v>
      </c>
      <c r="W2665">
        <v>0</v>
      </c>
      <c r="X2665">
        <v>0</v>
      </c>
      <c r="Y2665">
        <v>-0.1</v>
      </c>
      <c r="Z2665">
        <v>0</v>
      </c>
      <c r="AA2665">
        <v>0</v>
      </c>
    </row>
    <row r="2666" spans="1:27" x14ac:dyDescent="0.25">
      <c r="A2666" t="s">
        <v>1360</v>
      </c>
      <c r="B2666" t="s">
        <v>1361</v>
      </c>
      <c r="C2666" t="s">
        <v>20866</v>
      </c>
      <c r="D2666">
        <v>1</v>
      </c>
      <c r="E2666">
        <v>1</v>
      </c>
      <c r="F2666">
        <v>0</v>
      </c>
      <c r="G2666">
        <v>0</v>
      </c>
      <c r="H2666">
        <v>0</v>
      </c>
      <c r="I2666">
        <v>0</v>
      </c>
      <c r="J2666">
        <v>0</v>
      </c>
      <c r="K2666">
        <v>0</v>
      </c>
      <c r="L2666">
        <v>0</v>
      </c>
      <c r="M2666">
        <v>0</v>
      </c>
      <c r="N2666">
        <v>0</v>
      </c>
      <c r="O2666">
        <v>0</v>
      </c>
      <c r="P2666">
        <v>0</v>
      </c>
      <c r="Q2666">
        <v>0.193</v>
      </c>
      <c r="R2666">
        <v>0.22700000000000001</v>
      </c>
      <c r="S2666">
        <v>0.25600000000000001</v>
      </c>
      <c r="T2666">
        <v>0.48299999999999998</v>
      </c>
      <c r="U2666">
        <v>0.214</v>
      </c>
      <c r="V2666">
        <v>28</v>
      </c>
      <c r="W2666">
        <v>0</v>
      </c>
      <c r="X2666">
        <v>0</v>
      </c>
      <c r="Y2666">
        <v>-0.1</v>
      </c>
      <c r="Z2666">
        <v>0</v>
      </c>
      <c r="AA2666">
        <v>0</v>
      </c>
    </row>
    <row r="2667" spans="1:27" x14ac:dyDescent="0.25">
      <c r="A2667" t="s">
        <v>21518</v>
      </c>
      <c r="B2667" t="s">
        <v>21519</v>
      </c>
      <c r="C2667" t="s">
        <v>1</v>
      </c>
      <c r="D2667">
        <v>1</v>
      </c>
      <c r="E2667">
        <v>1</v>
      </c>
      <c r="F2667">
        <v>0</v>
      </c>
      <c r="G2667">
        <v>0</v>
      </c>
      <c r="H2667">
        <v>0</v>
      </c>
      <c r="I2667">
        <v>0</v>
      </c>
      <c r="J2667">
        <v>0</v>
      </c>
      <c r="K2667">
        <v>0</v>
      </c>
      <c r="L2667">
        <v>0</v>
      </c>
      <c r="M2667">
        <v>0</v>
      </c>
      <c r="N2667">
        <v>0</v>
      </c>
      <c r="O2667">
        <v>0</v>
      </c>
      <c r="P2667">
        <v>0</v>
      </c>
      <c r="Q2667">
        <v>0.186</v>
      </c>
      <c r="R2667">
        <v>0.221</v>
      </c>
      <c r="S2667">
        <v>0.26300000000000001</v>
      </c>
      <c r="T2667">
        <v>0.48399999999999999</v>
      </c>
      <c r="U2667">
        <v>0.214</v>
      </c>
      <c r="V2667">
        <v>29</v>
      </c>
      <c r="W2667">
        <v>0</v>
      </c>
      <c r="X2667">
        <v>0</v>
      </c>
      <c r="Y2667">
        <v>-0.1</v>
      </c>
      <c r="Z2667">
        <v>0</v>
      </c>
      <c r="AA2667">
        <v>0</v>
      </c>
    </row>
    <row r="2668" spans="1:27" x14ac:dyDescent="0.25">
      <c r="A2668" t="s">
        <v>2816</v>
      </c>
      <c r="B2668" t="s">
        <v>2817</v>
      </c>
      <c r="C2668" t="s">
        <v>20873</v>
      </c>
      <c r="D2668">
        <v>1</v>
      </c>
      <c r="E2668">
        <v>1</v>
      </c>
      <c r="F2668">
        <v>0</v>
      </c>
      <c r="G2668">
        <v>0</v>
      </c>
      <c r="H2668">
        <v>0</v>
      </c>
      <c r="I2668">
        <v>0</v>
      </c>
      <c r="J2668">
        <v>0</v>
      </c>
      <c r="K2668">
        <v>0</v>
      </c>
      <c r="L2668">
        <v>0</v>
      </c>
      <c r="M2668">
        <v>0</v>
      </c>
      <c r="N2668">
        <v>0</v>
      </c>
      <c r="O2668">
        <v>0</v>
      </c>
      <c r="P2668">
        <v>0</v>
      </c>
      <c r="Q2668">
        <v>0.187</v>
      </c>
      <c r="R2668">
        <v>0.22600000000000001</v>
      </c>
      <c r="S2668">
        <v>0.25600000000000001</v>
      </c>
      <c r="T2668">
        <v>0.48199999999999998</v>
      </c>
      <c r="U2668">
        <v>0.214</v>
      </c>
      <c r="V2668">
        <v>27</v>
      </c>
      <c r="W2668">
        <v>0</v>
      </c>
      <c r="X2668">
        <v>0</v>
      </c>
      <c r="Y2668">
        <v>-0.1</v>
      </c>
      <c r="Z2668">
        <v>0</v>
      </c>
      <c r="AA2668">
        <v>0</v>
      </c>
    </row>
    <row r="2669" spans="1:27" x14ac:dyDescent="0.25">
      <c r="A2669" t="s">
        <v>2270</v>
      </c>
      <c r="B2669" t="s">
        <v>2271</v>
      </c>
      <c r="C2669" t="s">
        <v>20868</v>
      </c>
      <c r="D2669">
        <v>1</v>
      </c>
      <c r="E2669">
        <v>1</v>
      </c>
      <c r="F2669">
        <v>0</v>
      </c>
      <c r="G2669">
        <v>0</v>
      </c>
      <c r="H2669">
        <v>0</v>
      </c>
      <c r="I2669">
        <v>0</v>
      </c>
      <c r="J2669">
        <v>0</v>
      </c>
      <c r="K2669">
        <v>0</v>
      </c>
      <c r="L2669">
        <v>0</v>
      </c>
      <c r="M2669">
        <v>0</v>
      </c>
      <c r="N2669">
        <v>0</v>
      </c>
      <c r="O2669">
        <v>0</v>
      </c>
      <c r="P2669">
        <v>0</v>
      </c>
      <c r="Q2669">
        <v>0.189</v>
      </c>
      <c r="R2669">
        <v>0.224</v>
      </c>
      <c r="S2669">
        <v>0.25900000000000001</v>
      </c>
      <c r="T2669">
        <v>0.48299999999999998</v>
      </c>
      <c r="U2669">
        <v>0.214</v>
      </c>
      <c r="V2669">
        <v>28</v>
      </c>
      <c r="W2669">
        <v>0</v>
      </c>
      <c r="X2669">
        <v>0</v>
      </c>
      <c r="Y2669">
        <v>-0.1</v>
      </c>
      <c r="Z2669">
        <v>0</v>
      </c>
      <c r="AA2669">
        <v>0</v>
      </c>
    </row>
    <row r="2670" spans="1:27" x14ac:dyDescent="0.25">
      <c r="A2670" t="s">
        <v>968</v>
      </c>
      <c r="B2670" t="s">
        <v>969</v>
      </c>
      <c r="C2670" t="s">
        <v>20877</v>
      </c>
      <c r="D2670">
        <v>1</v>
      </c>
      <c r="E2670">
        <v>1</v>
      </c>
      <c r="F2670">
        <v>0</v>
      </c>
      <c r="G2670">
        <v>0</v>
      </c>
      <c r="H2670">
        <v>0</v>
      </c>
      <c r="I2670">
        <v>0</v>
      </c>
      <c r="J2670">
        <v>0</v>
      </c>
      <c r="K2670">
        <v>0</v>
      </c>
      <c r="L2670">
        <v>0</v>
      </c>
      <c r="M2670">
        <v>0</v>
      </c>
      <c r="N2670">
        <v>0</v>
      </c>
      <c r="O2670">
        <v>0</v>
      </c>
      <c r="P2670">
        <v>0</v>
      </c>
      <c r="Q2670">
        <v>0.19600000000000001</v>
      </c>
      <c r="R2670">
        <v>0.223</v>
      </c>
      <c r="S2670">
        <v>0.26300000000000001</v>
      </c>
      <c r="T2670">
        <v>0.48599999999999999</v>
      </c>
      <c r="U2670">
        <v>0.214</v>
      </c>
      <c r="V2670">
        <v>36</v>
      </c>
      <c r="W2670">
        <v>0</v>
      </c>
      <c r="X2670">
        <v>0</v>
      </c>
      <c r="Y2670">
        <v>-0.1</v>
      </c>
      <c r="Z2670">
        <v>0</v>
      </c>
      <c r="AA2670">
        <v>0</v>
      </c>
    </row>
    <row r="2671" spans="1:27" x14ac:dyDescent="0.25">
      <c r="A2671" t="s">
        <v>21520</v>
      </c>
      <c r="B2671" t="s">
        <v>21521</v>
      </c>
      <c r="C2671" t="s">
        <v>1</v>
      </c>
      <c r="D2671">
        <v>1</v>
      </c>
      <c r="E2671">
        <v>1</v>
      </c>
      <c r="F2671">
        <v>0</v>
      </c>
      <c r="G2671">
        <v>0</v>
      </c>
      <c r="H2671">
        <v>0</v>
      </c>
      <c r="I2671">
        <v>0</v>
      </c>
      <c r="J2671">
        <v>0</v>
      </c>
      <c r="K2671">
        <v>0</v>
      </c>
      <c r="L2671">
        <v>0</v>
      </c>
      <c r="M2671">
        <v>0</v>
      </c>
      <c r="N2671">
        <v>0</v>
      </c>
      <c r="O2671">
        <v>0</v>
      </c>
      <c r="P2671">
        <v>0</v>
      </c>
      <c r="Q2671">
        <v>0.183</v>
      </c>
      <c r="R2671">
        <v>0.22500000000000001</v>
      </c>
      <c r="S2671">
        <v>0.255</v>
      </c>
      <c r="T2671">
        <v>0.48</v>
      </c>
      <c r="U2671">
        <v>0.214</v>
      </c>
      <c r="V2671">
        <v>29</v>
      </c>
      <c r="W2671">
        <v>0</v>
      </c>
      <c r="X2671">
        <v>0</v>
      </c>
      <c r="Y2671">
        <v>-0.1</v>
      </c>
      <c r="Z2671">
        <v>0</v>
      </c>
      <c r="AA2671">
        <v>0</v>
      </c>
    </row>
    <row r="2672" spans="1:27" x14ac:dyDescent="0.25">
      <c r="A2672" t="s">
        <v>1781</v>
      </c>
      <c r="B2672" t="s">
        <v>1782</v>
      </c>
      <c r="C2672" t="s">
        <v>20870</v>
      </c>
      <c r="D2672">
        <v>1</v>
      </c>
      <c r="E2672">
        <v>1</v>
      </c>
      <c r="F2672">
        <v>0</v>
      </c>
      <c r="G2672">
        <v>0</v>
      </c>
      <c r="H2672">
        <v>0</v>
      </c>
      <c r="I2672">
        <v>0</v>
      </c>
      <c r="J2672">
        <v>0</v>
      </c>
      <c r="K2672">
        <v>0</v>
      </c>
      <c r="L2672">
        <v>0</v>
      </c>
      <c r="M2672">
        <v>0</v>
      </c>
      <c r="N2672">
        <v>0</v>
      </c>
      <c r="O2672">
        <v>0</v>
      </c>
      <c r="P2672">
        <v>0</v>
      </c>
      <c r="Q2672">
        <v>0.185</v>
      </c>
      <c r="R2672">
        <v>0.22</v>
      </c>
      <c r="S2672">
        <v>0.26600000000000001</v>
      </c>
      <c r="T2672">
        <v>0.48599999999999999</v>
      </c>
      <c r="U2672">
        <v>0.214</v>
      </c>
      <c r="V2672">
        <v>26</v>
      </c>
      <c r="W2672">
        <v>0</v>
      </c>
      <c r="X2672">
        <v>0</v>
      </c>
      <c r="Y2672">
        <v>-0.1</v>
      </c>
      <c r="Z2672">
        <v>0</v>
      </c>
      <c r="AA2672">
        <v>0</v>
      </c>
    </row>
    <row r="2673" spans="1:27" x14ac:dyDescent="0.25">
      <c r="A2673" t="s">
        <v>21522</v>
      </c>
      <c r="B2673" t="s">
        <v>21523</v>
      </c>
      <c r="C2673" t="s">
        <v>1</v>
      </c>
      <c r="D2673">
        <v>1</v>
      </c>
      <c r="E2673">
        <v>1</v>
      </c>
      <c r="F2673">
        <v>0</v>
      </c>
      <c r="G2673">
        <v>0</v>
      </c>
      <c r="H2673">
        <v>0</v>
      </c>
      <c r="I2673">
        <v>0</v>
      </c>
      <c r="J2673">
        <v>0</v>
      </c>
      <c r="K2673">
        <v>0</v>
      </c>
      <c r="L2673">
        <v>0</v>
      </c>
      <c r="M2673">
        <v>0</v>
      </c>
      <c r="N2673">
        <v>0</v>
      </c>
      <c r="O2673">
        <v>0</v>
      </c>
      <c r="P2673">
        <v>0</v>
      </c>
      <c r="Q2673">
        <v>0.19500000000000001</v>
      </c>
      <c r="R2673">
        <v>0.22800000000000001</v>
      </c>
      <c r="S2673">
        <v>0.254</v>
      </c>
      <c r="T2673">
        <v>0.48199999999999998</v>
      </c>
      <c r="U2673">
        <v>0.214</v>
      </c>
      <c r="V2673">
        <v>29</v>
      </c>
      <c r="W2673">
        <v>0</v>
      </c>
      <c r="X2673">
        <v>0</v>
      </c>
      <c r="Y2673">
        <v>-0.1</v>
      </c>
      <c r="Z2673">
        <v>0</v>
      </c>
      <c r="AA2673">
        <v>0</v>
      </c>
    </row>
    <row r="2674" spans="1:27" x14ac:dyDescent="0.25">
      <c r="A2674" t="s">
        <v>1649</v>
      </c>
      <c r="B2674" t="s">
        <v>1650</v>
      </c>
      <c r="C2674" t="s">
        <v>20877</v>
      </c>
      <c r="D2674">
        <v>1</v>
      </c>
      <c r="E2674">
        <v>1</v>
      </c>
      <c r="F2674">
        <v>0</v>
      </c>
      <c r="G2674">
        <v>0</v>
      </c>
      <c r="H2674">
        <v>0</v>
      </c>
      <c r="I2674">
        <v>0</v>
      </c>
      <c r="J2674">
        <v>0</v>
      </c>
      <c r="K2674">
        <v>0</v>
      </c>
      <c r="L2674">
        <v>0</v>
      </c>
      <c r="M2674">
        <v>0</v>
      </c>
      <c r="N2674">
        <v>0</v>
      </c>
      <c r="O2674">
        <v>0</v>
      </c>
      <c r="P2674">
        <v>0</v>
      </c>
      <c r="Q2674">
        <v>0.192</v>
      </c>
      <c r="R2674">
        <v>0.22600000000000001</v>
      </c>
      <c r="S2674">
        <v>0.25600000000000001</v>
      </c>
      <c r="T2674">
        <v>0.48199999999999998</v>
      </c>
      <c r="U2674">
        <v>0.214</v>
      </c>
      <c r="V2674">
        <v>36</v>
      </c>
      <c r="W2674">
        <v>0</v>
      </c>
      <c r="X2674">
        <v>0</v>
      </c>
      <c r="Y2674">
        <v>-0.1</v>
      </c>
      <c r="Z2674">
        <v>0</v>
      </c>
      <c r="AA2674">
        <v>0</v>
      </c>
    </row>
    <row r="2675" spans="1:27" x14ac:dyDescent="0.25">
      <c r="A2675" t="s">
        <v>21524</v>
      </c>
      <c r="B2675" t="s">
        <v>21525</v>
      </c>
      <c r="C2675" t="s">
        <v>20881</v>
      </c>
      <c r="D2675">
        <v>1</v>
      </c>
      <c r="E2675">
        <v>1</v>
      </c>
      <c r="F2675">
        <v>0</v>
      </c>
      <c r="G2675">
        <v>0</v>
      </c>
      <c r="H2675">
        <v>0</v>
      </c>
      <c r="I2675">
        <v>0</v>
      </c>
      <c r="J2675">
        <v>0</v>
      </c>
      <c r="K2675">
        <v>0</v>
      </c>
      <c r="L2675">
        <v>0</v>
      </c>
      <c r="M2675">
        <v>0</v>
      </c>
      <c r="N2675">
        <v>0</v>
      </c>
      <c r="O2675">
        <v>0</v>
      </c>
      <c r="P2675">
        <v>0</v>
      </c>
      <c r="Q2675">
        <v>0.191</v>
      </c>
      <c r="R2675">
        <v>0.222</v>
      </c>
      <c r="S2675">
        <v>0.26300000000000001</v>
      </c>
      <c r="T2675">
        <v>0.48499999999999999</v>
      </c>
      <c r="U2675">
        <v>0.214</v>
      </c>
      <c r="V2675">
        <v>24</v>
      </c>
      <c r="W2675">
        <v>0</v>
      </c>
      <c r="X2675">
        <v>0</v>
      </c>
      <c r="Y2675">
        <v>-0.1</v>
      </c>
      <c r="Z2675">
        <v>0</v>
      </c>
      <c r="AA2675">
        <v>0</v>
      </c>
    </row>
    <row r="2676" spans="1:27" x14ac:dyDescent="0.25">
      <c r="A2676" t="s">
        <v>1789</v>
      </c>
      <c r="B2676" t="s">
        <v>1790</v>
      </c>
      <c r="C2676" t="s">
        <v>20888</v>
      </c>
      <c r="D2676">
        <v>1</v>
      </c>
      <c r="E2676">
        <v>1</v>
      </c>
      <c r="F2676">
        <v>0</v>
      </c>
      <c r="G2676">
        <v>0</v>
      </c>
      <c r="H2676">
        <v>0</v>
      </c>
      <c r="I2676">
        <v>0</v>
      </c>
      <c r="J2676">
        <v>0</v>
      </c>
      <c r="K2676">
        <v>0</v>
      </c>
      <c r="L2676">
        <v>0</v>
      </c>
      <c r="M2676">
        <v>0</v>
      </c>
      <c r="N2676">
        <v>0</v>
      </c>
      <c r="O2676">
        <v>0</v>
      </c>
      <c r="P2676">
        <v>0</v>
      </c>
      <c r="Q2676">
        <v>0.19900000000000001</v>
      </c>
      <c r="R2676">
        <v>0.23400000000000001</v>
      </c>
      <c r="S2676">
        <v>0.24399999999999999</v>
      </c>
      <c r="T2676">
        <v>0.47899999999999998</v>
      </c>
      <c r="U2676">
        <v>0.214</v>
      </c>
      <c r="V2676">
        <v>28</v>
      </c>
      <c r="W2676">
        <v>0</v>
      </c>
      <c r="X2676">
        <v>0</v>
      </c>
      <c r="Y2676">
        <v>-0.1</v>
      </c>
      <c r="Z2676">
        <v>0</v>
      </c>
      <c r="AA2676">
        <v>0</v>
      </c>
    </row>
    <row r="2677" spans="1:27" x14ac:dyDescent="0.25">
      <c r="A2677" t="s">
        <v>1675</v>
      </c>
      <c r="B2677" t="s">
        <v>1676</v>
      </c>
      <c r="C2677" t="s">
        <v>20877</v>
      </c>
      <c r="D2677">
        <v>1</v>
      </c>
      <c r="E2677">
        <v>1</v>
      </c>
      <c r="F2677">
        <v>0</v>
      </c>
      <c r="G2677">
        <v>0</v>
      </c>
      <c r="H2677">
        <v>0</v>
      </c>
      <c r="I2677">
        <v>0</v>
      </c>
      <c r="J2677">
        <v>0</v>
      </c>
      <c r="K2677">
        <v>0</v>
      </c>
      <c r="L2677">
        <v>0</v>
      </c>
      <c r="M2677">
        <v>0</v>
      </c>
      <c r="N2677">
        <v>0</v>
      </c>
      <c r="O2677">
        <v>0</v>
      </c>
      <c r="P2677">
        <v>0</v>
      </c>
      <c r="Q2677">
        <v>0.2</v>
      </c>
      <c r="R2677">
        <v>0.221</v>
      </c>
      <c r="S2677">
        <v>0.26600000000000001</v>
      </c>
      <c r="T2677">
        <v>0.48699999999999999</v>
      </c>
      <c r="U2677">
        <v>0.214</v>
      </c>
      <c r="V2677">
        <v>36</v>
      </c>
      <c r="W2677">
        <v>0</v>
      </c>
      <c r="X2677">
        <v>0</v>
      </c>
      <c r="Y2677">
        <v>-0.1</v>
      </c>
      <c r="Z2677">
        <v>0</v>
      </c>
      <c r="AA2677">
        <v>0</v>
      </c>
    </row>
    <row r="2678" spans="1:27" x14ac:dyDescent="0.25">
      <c r="A2678" t="s">
        <v>2477</v>
      </c>
      <c r="B2678" t="s">
        <v>2478</v>
      </c>
      <c r="C2678" t="s">
        <v>20884</v>
      </c>
      <c r="D2678">
        <v>1</v>
      </c>
      <c r="E2678">
        <v>1</v>
      </c>
      <c r="F2678">
        <v>0</v>
      </c>
      <c r="G2678">
        <v>0</v>
      </c>
      <c r="H2678">
        <v>0</v>
      </c>
      <c r="I2678">
        <v>0</v>
      </c>
      <c r="J2678">
        <v>0</v>
      </c>
      <c r="K2678">
        <v>0</v>
      </c>
      <c r="L2678">
        <v>0</v>
      </c>
      <c r="M2678">
        <v>0</v>
      </c>
      <c r="N2678">
        <v>0</v>
      </c>
      <c r="O2678">
        <v>0</v>
      </c>
      <c r="P2678">
        <v>0</v>
      </c>
      <c r="Q2678">
        <v>0.19400000000000001</v>
      </c>
      <c r="R2678">
        <v>0.22700000000000001</v>
      </c>
      <c r="S2678">
        <v>0.254</v>
      </c>
      <c r="T2678">
        <v>0.48099999999999998</v>
      </c>
      <c r="U2678">
        <v>0.214</v>
      </c>
      <c r="V2678">
        <v>25</v>
      </c>
      <c r="W2678">
        <v>0</v>
      </c>
      <c r="X2678">
        <v>0</v>
      </c>
      <c r="Y2678">
        <v>-0.1</v>
      </c>
      <c r="Z2678">
        <v>0</v>
      </c>
      <c r="AA2678">
        <v>0</v>
      </c>
    </row>
    <row r="2679" spans="1:27" x14ac:dyDescent="0.25">
      <c r="A2679" t="s">
        <v>21526</v>
      </c>
      <c r="B2679" t="s">
        <v>21527</v>
      </c>
      <c r="C2679" t="s">
        <v>20879</v>
      </c>
      <c r="D2679">
        <v>1</v>
      </c>
      <c r="E2679">
        <v>1</v>
      </c>
      <c r="F2679">
        <v>0</v>
      </c>
      <c r="G2679">
        <v>0</v>
      </c>
      <c r="H2679">
        <v>0</v>
      </c>
      <c r="I2679">
        <v>0</v>
      </c>
      <c r="J2679">
        <v>0</v>
      </c>
      <c r="K2679">
        <v>0</v>
      </c>
      <c r="L2679">
        <v>0</v>
      </c>
      <c r="M2679">
        <v>0</v>
      </c>
      <c r="N2679">
        <v>0</v>
      </c>
      <c r="O2679">
        <v>0</v>
      </c>
      <c r="P2679">
        <v>0</v>
      </c>
      <c r="Q2679">
        <v>0.193</v>
      </c>
      <c r="R2679">
        <v>0.223</v>
      </c>
      <c r="S2679">
        <v>0.26</v>
      </c>
      <c r="T2679">
        <v>0.48299999999999998</v>
      </c>
      <c r="U2679">
        <v>0.214</v>
      </c>
      <c r="V2679">
        <v>12</v>
      </c>
      <c r="W2679">
        <v>0</v>
      </c>
      <c r="X2679">
        <v>0</v>
      </c>
      <c r="Y2679">
        <v>-0.1</v>
      </c>
      <c r="Z2679">
        <v>0</v>
      </c>
      <c r="AA2679">
        <v>0</v>
      </c>
    </row>
    <row r="2680" spans="1:27" x14ac:dyDescent="0.25">
      <c r="A2680" t="s">
        <v>21528</v>
      </c>
      <c r="B2680" t="s">
        <v>21529</v>
      </c>
      <c r="C2680" t="s">
        <v>20880</v>
      </c>
      <c r="D2680">
        <v>1</v>
      </c>
      <c r="E2680">
        <v>1</v>
      </c>
      <c r="F2680">
        <v>0</v>
      </c>
      <c r="G2680">
        <v>0</v>
      </c>
      <c r="H2680">
        <v>0</v>
      </c>
      <c r="I2680">
        <v>0</v>
      </c>
      <c r="J2680">
        <v>0</v>
      </c>
      <c r="K2680">
        <v>0</v>
      </c>
      <c r="L2680">
        <v>0</v>
      </c>
      <c r="M2680">
        <v>0</v>
      </c>
      <c r="N2680">
        <v>0</v>
      </c>
      <c r="O2680">
        <v>0</v>
      </c>
      <c r="P2680">
        <v>0</v>
      </c>
      <c r="Q2680">
        <v>0.17299999999999999</v>
      </c>
      <c r="R2680">
        <v>0.21299999999999999</v>
      </c>
      <c r="S2680">
        <v>0.27100000000000002</v>
      </c>
      <c r="T2680">
        <v>0.48399999999999999</v>
      </c>
      <c r="U2680">
        <v>0.214</v>
      </c>
      <c r="V2680">
        <v>23</v>
      </c>
      <c r="W2680">
        <v>0</v>
      </c>
      <c r="X2680">
        <v>0</v>
      </c>
      <c r="Y2680">
        <v>-0.1</v>
      </c>
      <c r="Z2680">
        <v>0</v>
      </c>
      <c r="AA2680">
        <v>0</v>
      </c>
    </row>
    <row r="2681" spans="1:27" x14ac:dyDescent="0.25">
      <c r="A2681" t="s">
        <v>1296</v>
      </c>
      <c r="B2681" t="s">
        <v>1297</v>
      </c>
      <c r="C2681" t="s">
        <v>20867</v>
      </c>
      <c r="D2681">
        <v>1</v>
      </c>
      <c r="E2681">
        <v>1</v>
      </c>
      <c r="F2681">
        <v>0</v>
      </c>
      <c r="G2681">
        <v>0</v>
      </c>
      <c r="H2681">
        <v>0</v>
      </c>
      <c r="I2681">
        <v>0</v>
      </c>
      <c r="J2681">
        <v>0</v>
      </c>
      <c r="K2681">
        <v>0</v>
      </c>
      <c r="L2681">
        <v>0</v>
      </c>
      <c r="M2681">
        <v>0</v>
      </c>
      <c r="N2681">
        <v>0</v>
      </c>
      <c r="O2681">
        <v>0</v>
      </c>
      <c r="P2681">
        <v>0</v>
      </c>
      <c r="Q2681">
        <v>0.184</v>
      </c>
      <c r="R2681">
        <v>0.22700000000000001</v>
      </c>
      <c r="S2681">
        <v>0.252</v>
      </c>
      <c r="T2681">
        <v>0.47899999999999998</v>
      </c>
      <c r="U2681">
        <v>0.214</v>
      </c>
      <c r="V2681">
        <v>28</v>
      </c>
      <c r="W2681">
        <v>0</v>
      </c>
      <c r="X2681">
        <v>0</v>
      </c>
      <c r="Y2681">
        <v>-0.1</v>
      </c>
      <c r="Z2681">
        <v>0</v>
      </c>
      <c r="AA2681">
        <v>0</v>
      </c>
    </row>
    <row r="2682" spans="1:27" x14ac:dyDescent="0.25">
      <c r="A2682" t="s">
        <v>2135</v>
      </c>
      <c r="B2682" t="s">
        <v>2136</v>
      </c>
      <c r="C2682" t="s">
        <v>20885</v>
      </c>
      <c r="D2682">
        <v>1</v>
      </c>
      <c r="E2682">
        <v>1</v>
      </c>
      <c r="F2682">
        <v>0</v>
      </c>
      <c r="G2682">
        <v>0</v>
      </c>
      <c r="H2682">
        <v>0</v>
      </c>
      <c r="I2682">
        <v>0</v>
      </c>
      <c r="J2682">
        <v>0</v>
      </c>
      <c r="K2682">
        <v>0</v>
      </c>
      <c r="L2682">
        <v>0</v>
      </c>
      <c r="M2682">
        <v>0</v>
      </c>
      <c r="N2682">
        <v>0</v>
      </c>
      <c r="O2682">
        <v>0</v>
      </c>
      <c r="P2682">
        <v>0</v>
      </c>
      <c r="Q2682">
        <v>0.17799999999999999</v>
      </c>
      <c r="R2682">
        <v>0.221</v>
      </c>
      <c r="S2682">
        <v>0.25800000000000001</v>
      </c>
      <c r="T2682">
        <v>0.48</v>
      </c>
      <c r="U2682">
        <v>0.214</v>
      </c>
      <c r="V2682">
        <v>30</v>
      </c>
      <c r="W2682">
        <v>0</v>
      </c>
      <c r="X2682">
        <v>0</v>
      </c>
      <c r="Y2682">
        <v>-0.1</v>
      </c>
      <c r="Z2682">
        <v>0</v>
      </c>
      <c r="AA2682">
        <v>0</v>
      </c>
    </row>
    <row r="2683" spans="1:27" x14ac:dyDescent="0.25">
      <c r="A2683" t="s">
        <v>2292</v>
      </c>
      <c r="B2683" t="s">
        <v>2293</v>
      </c>
      <c r="C2683" t="s">
        <v>20879</v>
      </c>
      <c r="D2683">
        <v>1</v>
      </c>
      <c r="E2683">
        <v>1</v>
      </c>
      <c r="F2683">
        <v>0</v>
      </c>
      <c r="G2683">
        <v>0</v>
      </c>
      <c r="H2683">
        <v>0</v>
      </c>
      <c r="I2683">
        <v>0</v>
      </c>
      <c r="J2683">
        <v>0</v>
      </c>
      <c r="K2683">
        <v>0</v>
      </c>
      <c r="L2683">
        <v>0</v>
      </c>
      <c r="M2683">
        <v>0</v>
      </c>
      <c r="N2683">
        <v>0</v>
      </c>
      <c r="O2683">
        <v>0</v>
      </c>
      <c r="P2683">
        <v>0</v>
      </c>
      <c r="Q2683">
        <v>0.186</v>
      </c>
      <c r="R2683">
        <v>0.217</v>
      </c>
      <c r="S2683">
        <v>0.26700000000000002</v>
      </c>
      <c r="T2683">
        <v>0.48499999999999999</v>
      </c>
      <c r="U2683">
        <v>0.214</v>
      </c>
      <c r="V2683">
        <v>12</v>
      </c>
      <c r="W2683">
        <v>0</v>
      </c>
      <c r="X2683">
        <v>0</v>
      </c>
      <c r="Y2683">
        <v>-0.1</v>
      </c>
      <c r="Z2683">
        <v>0</v>
      </c>
      <c r="AA2683">
        <v>0</v>
      </c>
    </row>
    <row r="2684" spans="1:27" x14ac:dyDescent="0.25">
      <c r="A2684" t="s">
        <v>1946</v>
      </c>
      <c r="B2684" t="s">
        <v>1947</v>
      </c>
      <c r="C2684" t="s">
        <v>20885</v>
      </c>
      <c r="D2684">
        <v>1</v>
      </c>
      <c r="E2684">
        <v>1</v>
      </c>
      <c r="F2684">
        <v>0</v>
      </c>
      <c r="G2684">
        <v>0</v>
      </c>
      <c r="H2684">
        <v>0</v>
      </c>
      <c r="I2684">
        <v>0</v>
      </c>
      <c r="J2684">
        <v>0</v>
      </c>
      <c r="K2684">
        <v>0</v>
      </c>
      <c r="L2684">
        <v>0</v>
      </c>
      <c r="M2684">
        <v>0</v>
      </c>
      <c r="N2684">
        <v>0</v>
      </c>
      <c r="O2684">
        <v>0</v>
      </c>
      <c r="P2684">
        <v>0</v>
      </c>
      <c r="Q2684">
        <v>0.183</v>
      </c>
      <c r="R2684">
        <v>0.224</v>
      </c>
      <c r="S2684">
        <v>0.25600000000000001</v>
      </c>
      <c r="T2684">
        <v>0.48</v>
      </c>
      <c r="U2684">
        <v>0.214</v>
      </c>
      <c r="V2684">
        <v>30</v>
      </c>
      <c r="W2684">
        <v>0</v>
      </c>
      <c r="X2684">
        <v>0</v>
      </c>
      <c r="Y2684">
        <v>-0.1</v>
      </c>
      <c r="Z2684">
        <v>0</v>
      </c>
      <c r="AA2684">
        <v>0</v>
      </c>
    </row>
    <row r="2685" spans="1:27" x14ac:dyDescent="0.25">
      <c r="A2685" t="s">
        <v>2184</v>
      </c>
      <c r="B2685" t="s">
        <v>2185</v>
      </c>
      <c r="C2685" t="s">
        <v>20889</v>
      </c>
      <c r="D2685">
        <v>1</v>
      </c>
      <c r="E2685">
        <v>1</v>
      </c>
      <c r="F2685">
        <v>0</v>
      </c>
      <c r="G2685">
        <v>0</v>
      </c>
      <c r="H2685">
        <v>0</v>
      </c>
      <c r="I2685">
        <v>0</v>
      </c>
      <c r="J2685">
        <v>0</v>
      </c>
      <c r="K2685">
        <v>0</v>
      </c>
      <c r="L2685">
        <v>0</v>
      </c>
      <c r="M2685">
        <v>0</v>
      </c>
      <c r="N2685">
        <v>0</v>
      </c>
      <c r="O2685">
        <v>0</v>
      </c>
      <c r="P2685">
        <v>0</v>
      </c>
      <c r="Q2685">
        <v>0.188</v>
      </c>
      <c r="R2685">
        <v>0.22800000000000001</v>
      </c>
      <c r="S2685">
        <v>0.25</v>
      </c>
      <c r="T2685">
        <v>0.47799999999999998</v>
      </c>
      <c r="U2685">
        <v>0.214</v>
      </c>
      <c r="V2685">
        <v>32</v>
      </c>
      <c r="W2685">
        <v>0</v>
      </c>
      <c r="X2685">
        <v>0</v>
      </c>
      <c r="Y2685">
        <v>-0.1</v>
      </c>
      <c r="Z2685">
        <v>0</v>
      </c>
      <c r="AA2685">
        <v>0</v>
      </c>
    </row>
    <row r="2686" spans="1:27" x14ac:dyDescent="0.25">
      <c r="A2686" t="s">
        <v>21530</v>
      </c>
      <c r="B2686" t="s">
        <v>21531</v>
      </c>
      <c r="C2686" t="s">
        <v>20891</v>
      </c>
      <c r="D2686">
        <v>1</v>
      </c>
      <c r="E2686">
        <v>1</v>
      </c>
      <c r="F2686">
        <v>0</v>
      </c>
      <c r="G2686">
        <v>0</v>
      </c>
      <c r="H2686">
        <v>0</v>
      </c>
      <c r="I2686">
        <v>0</v>
      </c>
      <c r="J2686">
        <v>0</v>
      </c>
      <c r="K2686">
        <v>0</v>
      </c>
      <c r="L2686">
        <v>0</v>
      </c>
      <c r="M2686">
        <v>0</v>
      </c>
      <c r="N2686">
        <v>0</v>
      </c>
      <c r="O2686">
        <v>0</v>
      </c>
      <c r="P2686">
        <v>0</v>
      </c>
      <c r="Q2686">
        <v>0.192</v>
      </c>
      <c r="R2686">
        <v>0.22500000000000001</v>
      </c>
      <c r="S2686">
        <v>0.25700000000000001</v>
      </c>
      <c r="T2686">
        <v>0.48199999999999998</v>
      </c>
      <c r="U2686">
        <v>0.214</v>
      </c>
      <c r="V2686">
        <v>33</v>
      </c>
      <c r="W2686">
        <v>0</v>
      </c>
      <c r="X2686">
        <v>0</v>
      </c>
      <c r="Y2686">
        <v>-0.1</v>
      </c>
      <c r="Z2686">
        <v>0</v>
      </c>
      <c r="AA2686">
        <v>0</v>
      </c>
    </row>
    <row r="2687" spans="1:27" x14ac:dyDescent="0.25">
      <c r="A2687" t="s">
        <v>1550</v>
      </c>
      <c r="B2687" t="s">
        <v>1551</v>
      </c>
      <c r="C2687" t="s">
        <v>20885</v>
      </c>
      <c r="D2687">
        <v>1</v>
      </c>
      <c r="E2687">
        <v>1</v>
      </c>
      <c r="F2687">
        <v>0</v>
      </c>
      <c r="G2687">
        <v>0</v>
      </c>
      <c r="H2687">
        <v>0</v>
      </c>
      <c r="I2687">
        <v>0</v>
      </c>
      <c r="J2687">
        <v>0</v>
      </c>
      <c r="K2687">
        <v>0</v>
      </c>
      <c r="L2687">
        <v>0</v>
      </c>
      <c r="M2687">
        <v>0</v>
      </c>
      <c r="N2687">
        <v>0</v>
      </c>
      <c r="O2687">
        <v>0</v>
      </c>
      <c r="P2687">
        <v>0</v>
      </c>
      <c r="Q2687">
        <v>0.17199999999999999</v>
      </c>
      <c r="R2687">
        <v>0.218</v>
      </c>
      <c r="S2687">
        <v>0.26100000000000001</v>
      </c>
      <c r="T2687">
        <v>0.47899999999999998</v>
      </c>
      <c r="U2687">
        <v>0.214</v>
      </c>
      <c r="V2687">
        <v>30</v>
      </c>
      <c r="W2687">
        <v>0</v>
      </c>
      <c r="X2687">
        <v>0</v>
      </c>
      <c r="Y2687">
        <v>-0.1</v>
      </c>
      <c r="Z2687">
        <v>0</v>
      </c>
      <c r="AA2687">
        <v>0</v>
      </c>
    </row>
    <row r="2688" spans="1:27" x14ac:dyDescent="0.25">
      <c r="A2688" t="s">
        <v>21532</v>
      </c>
      <c r="B2688" t="s">
        <v>21533</v>
      </c>
      <c r="C2688" t="s">
        <v>20885</v>
      </c>
      <c r="D2688">
        <v>1</v>
      </c>
      <c r="E2688">
        <v>1</v>
      </c>
      <c r="F2688">
        <v>0</v>
      </c>
      <c r="G2688">
        <v>0</v>
      </c>
      <c r="H2688">
        <v>0</v>
      </c>
      <c r="I2688">
        <v>0</v>
      </c>
      <c r="J2688">
        <v>0</v>
      </c>
      <c r="K2688">
        <v>0</v>
      </c>
      <c r="L2688">
        <v>0</v>
      </c>
      <c r="M2688">
        <v>0</v>
      </c>
      <c r="N2688">
        <v>0</v>
      </c>
      <c r="O2688">
        <v>0</v>
      </c>
      <c r="P2688">
        <v>0</v>
      </c>
      <c r="Q2688">
        <v>0.187</v>
      </c>
      <c r="R2688">
        <v>0.219</v>
      </c>
      <c r="S2688">
        <v>0.26500000000000001</v>
      </c>
      <c r="T2688">
        <v>0.48299999999999998</v>
      </c>
      <c r="U2688">
        <v>0.214</v>
      </c>
      <c r="V2688">
        <v>30</v>
      </c>
      <c r="W2688">
        <v>0</v>
      </c>
      <c r="X2688">
        <v>0</v>
      </c>
      <c r="Y2688">
        <v>-0.1</v>
      </c>
      <c r="Z2688">
        <v>0</v>
      </c>
      <c r="AA2688">
        <v>0</v>
      </c>
    </row>
    <row r="2689" spans="1:27" x14ac:dyDescent="0.25">
      <c r="A2689" t="s">
        <v>1184</v>
      </c>
      <c r="B2689" t="s">
        <v>1185</v>
      </c>
      <c r="C2689" t="s">
        <v>20870</v>
      </c>
      <c r="D2689">
        <v>1</v>
      </c>
      <c r="E2689">
        <v>1</v>
      </c>
      <c r="F2689">
        <v>0</v>
      </c>
      <c r="G2689">
        <v>0</v>
      </c>
      <c r="H2689">
        <v>0</v>
      </c>
      <c r="I2689">
        <v>0</v>
      </c>
      <c r="J2689">
        <v>0</v>
      </c>
      <c r="K2689">
        <v>0</v>
      </c>
      <c r="L2689">
        <v>0</v>
      </c>
      <c r="M2689">
        <v>0</v>
      </c>
      <c r="N2689">
        <v>0</v>
      </c>
      <c r="O2689">
        <v>0</v>
      </c>
      <c r="P2689">
        <v>0</v>
      </c>
      <c r="Q2689">
        <v>0.18</v>
      </c>
      <c r="R2689">
        <v>0.21099999999999999</v>
      </c>
      <c r="S2689">
        <v>0.27600000000000002</v>
      </c>
      <c r="T2689">
        <v>0.48699999999999999</v>
      </c>
      <c r="U2689">
        <v>0.214</v>
      </c>
      <c r="V2689">
        <v>26</v>
      </c>
      <c r="W2689">
        <v>0</v>
      </c>
      <c r="X2689">
        <v>0</v>
      </c>
      <c r="Y2689">
        <v>-0.1</v>
      </c>
      <c r="Z2689">
        <v>0</v>
      </c>
      <c r="AA2689">
        <v>0</v>
      </c>
    </row>
    <row r="2690" spans="1:27" x14ac:dyDescent="0.25">
      <c r="A2690" t="s">
        <v>2402</v>
      </c>
      <c r="B2690" t="s">
        <v>2403</v>
      </c>
      <c r="C2690" t="s">
        <v>20866</v>
      </c>
      <c r="D2690">
        <v>1</v>
      </c>
      <c r="E2690">
        <v>1</v>
      </c>
      <c r="F2690">
        <v>0</v>
      </c>
      <c r="G2690">
        <v>0</v>
      </c>
      <c r="H2690">
        <v>0</v>
      </c>
      <c r="I2690">
        <v>0</v>
      </c>
      <c r="J2690">
        <v>0</v>
      </c>
      <c r="K2690">
        <v>0</v>
      </c>
      <c r="L2690">
        <v>0</v>
      </c>
      <c r="M2690">
        <v>0</v>
      </c>
      <c r="N2690">
        <v>0</v>
      </c>
      <c r="O2690">
        <v>0</v>
      </c>
      <c r="P2690">
        <v>0</v>
      </c>
      <c r="Q2690">
        <v>0.19900000000000001</v>
      </c>
      <c r="R2690">
        <v>0.23200000000000001</v>
      </c>
      <c r="S2690">
        <v>0.247</v>
      </c>
      <c r="T2690">
        <v>0.47899999999999998</v>
      </c>
      <c r="U2690">
        <v>0.214</v>
      </c>
      <c r="V2690">
        <v>28</v>
      </c>
      <c r="W2690">
        <v>0</v>
      </c>
      <c r="X2690">
        <v>0</v>
      </c>
      <c r="Y2690">
        <v>-0.1</v>
      </c>
      <c r="Z2690">
        <v>0</v>
      </c>
      <c r="AA2690">
        <v>0</v>
      </c>
    </row>
    <row r="2691" spans="1:27" x14ac:dyDescent="0.25">
      <c r="A2691" t="s">
        <v>21534</v>
      </c>
      <c r="B2691" t="s">
        <v>21535</v>
      </c>
      <c r="C2691" t="s">
        <v>20879</v>
      </c>
      <c r="D2691">
        <v>1</v>
      </c>
      <c r="E2691">
        <v>1</v>
      </c>
      <c r="F2691">
        <v>0</v>
      </c>
      <c r="G2691">
        <v>0</v>
      </c>
      <c r="H2691">
        <v>0</v>
      </c>
      <c r="I2691">
        <v>0</v>
      </c>
      <c r="J2691">
        <v>0</v>
      </c>
      <c r="K2691">
        <v>0</v>
      </c>
      <c r="L2691">
        <v>0</v>
      </c>
      <c r="M2691">
        <v>0</v>
      </c>
      <c r="N2691">
        <v>0</v>
      </c>
      <c r="O2691">
        <v>0</v>
      </c>
      <c r="P2691">
        <v>0</v>
      </c>
      <c r="Q2691">
        <v>0.19800000000000001</v>
      </c>
      <c r="R2691">
        <v>0.22</v>
      </c>
      <c r="S2691">
        <v>0.26500000000000001</v>
      </c>
      <c r="T2691">
        <v>0.48599999999999999</v>
      </c>
      <c r="U2691">
        <v>0.21299999999999999</v>
      </c>
      <c r="V2691">
        <v>11</v>
      </c>
      <c r="W2691">
        <v>0</v>
      </c>
      <c r="X2691">
        <v>0</v>
      </c>
      <c r="Y2691">
        <v>-0.1</v>
      </c>
      <c r="Z2691">
        <v>0</v>
      </c>
      <c r="AA2691">
        <v>0</v>
      </c>
    </row>
    <row r="2692" spans="1:27" x14ac:dyDescent="0.25">
      <c r="A2692">
        <v>8848</v>
      </c>
      <c r="B2692" t="s">
        <v>2966</v>
      </c>
      <c r="C2692" t="s">
        <v>20895</v>
      </c>
      <c r="D2692">
        <v>1</v>
      </c>
      <c r="E2692">
        <v>1</v>
      </c>
      <c r="F2692">
        <v>0</v>
      </c>
      <c r="G2692">
        <v>0</v>
      </c>
      <c r="H2692">
        <v>0</v>
      </c>
      <c r="I2692">
        <v>0</v>
      </c>
      <c r="J2692">
        <v>0</v>
      </c>
      <c r="K2692">
        <v>0</v>
      </c>
      <c r="L2692">
        <v>0</v>
      </c>
      <c r="M2692">
        <v>0</v>
      </c>
      <c r="N2692">
        <v>0</v>
      </c>
      <c r="O2692">
        <v>0</v>
      </c>
      <c r="P2692">
        <v>0</v>
      </c>
      <c r="Q2692">
        <v>0.188</v>
      </c>
      <c r="R2692">
        <v>0.22</v>
      </c>
      <c r="S2692">
        <v>0.26500000000000001</v>
      </c>
      <c r="T2692">
        <v>0.48599999999999999</v>
      </c>
      <c r="U2692">
        <v>0.21299999999999999</v>
      </c>
      <c r="V2692">
        <v>32</v>
      </c>
      <c r="W2692">
        <v>0</v>
      </c>
      <c r="X2692">
        <v>0</v>
      </c>
      <c r="Y2692">
        <v>-0.1</v>
      </c>
      <c r="Z2692">
        <v>0</v>
      </c>
      <c r="AA2692">
        <v>0</v>
      </c>
    </row>
    <row r="2693" spans="1:27" x14ac:dyDescent="0.25">
      <c r="A2693" t="s">
        <v>1995</v>
      </c>
      <c r="B2693" t="s">
        <v>1996</v>
      </c>
      <c r="C2693" t="s">
        <v>20873</v>
      </c>
      <c r="D2693">
        <v>1</v>
      </c>
      <c r="E2693">
        <v>1</v>
      </c>
      <c r="F2693">
        <v>0</v>
      </c>
      <c r="G2693">
        <v>0</v>
      </c>
      <c r="H2693">
        <v>0</v>
      </c>
      <c r="I2693">
        <v>0</v>
      </c>
      <c r="J2693">
        <v>0</v>
      </c>
      <c r="K2693">
        <v>0</v>
      </c>
      <c r="L2693">
        <v>0</v>
      </c>
      <c r="M2693">
        <v>0</v>
      </c>
      <c r="N2693">
        <v>0</v>
      </c>
      <c r="O2693">
        <v>0</v>
      </c>
      <c r="P2693">
        <v>0</v>
      </c>
      <c r="Q2693">
        <v>0.17499999999999999</v>
      </c>
      <c r="R2693">
        <v>0.222</v>
      </c>
      <c r="S2693">
        <v>0.255</v>
      </c>
      <c r="T2693">
        <v>0.47799999999999998</v>
      </c>
      <c r="U2693">
        <v>0.21299999999999999</v>
      </c>
      <c r="V2693">
        <v>27</v>
      </c>
      <c r="W2693">
        <v>0</v>
      </c>
      <c r="X2693">
        <v>0</v>
      </c>
      <c r="Y2693">
        <v>-0.1</v>
      </c>
      <c r="Z2693">
        <v>0</v>
      </c>
      <c r="AA2693">
        <v>0</v>
      </c>
    </row>
    <row r="2694" spans="1:27" x14ac:dyDescent="0.25">
      <c r="A2694" t="s">
        <v>249</v>
      </c>
      <c r="B2694" t="s">
        <v>250</v>
      </c>
      <c r="C2694" t="s">
        <v>20890</v>
      </c>
      <c r="D2694">
        <v>1</v>
      </c>
      <c r="E2694">
        <v>1</v>
      </c>
      <c r="F2694">
        <v>0</v>
      </c>
      <c r="G2694">
        <v>0</v>
      </c>
      <c r="H2694">
        <v>0</v>
      </c>
      <c r="I2694">
        <v>0</v>
      </c>
      <c r="J2694">
        <v>0</v>
      </c>
      <c r="K2694">
        <v>0</v>
      </c>
      <c r="L2694">
        <v>0</v>
      </c>
      <c r="M2694">
        <v>0</v>
      </c>
      <c r="N2694">
        <v>0</v>
      </c>
      <c r="O2694">
        <v>0</v>
      </c>
      <c r="P2694">
        <v>0</v>
      </c>
      <c r="Q2694">
        <v>0.184</v>
      </c>
      <c r="R2694">
        <v>0.22500000000000001</v>
      </c>
      <c r="S2694">
        <v>0.254</v>
      </c>
      <c r="T2694">
        <v>0.47799999999999998</v>
      </c>
      <c r="U2694">
        <v>0.21299999999999999</v>
      </c>
      <c r="V2694">
        <v>34</v>
      </c>
      <c r="W2694">
        <v>0</v>
      </c>
      <c r="X2694">
        <v>0</v>
      </c>
      <c r="Y2694">
        <v>-0.1</v>
      </c>
      <c r="Z2694">
        <v>0</v>
      </c>
      <c r="AA2694">
        <v>0</v>
      </c>
    </row>
    <row r="2695" spans="1:27" x14ac:dyDescent="0.25">
      <c r="A2695" t="s">
        <v>21536</v>
      </c>
      <c r="B2695" t="s">
        <v>21537</v>
      </c>
      <c r="C2695" t="s">
        <v>20876</v>
      </c>
      <c r="D2695">
        <v>1</v>
      </c>
      <c r="E2695">
        <v>1</v>
      </c>
      <c r="F2695">
        <v>0</v>
      </c>
      <c r="G2695">
        <v>0</v>
      </c>
      <c r="H2695">
        <v>0</v>
      </c>
      <c r="I2695">
        <v>0</v>
      </c>
      <c r="J2695">
        <v>0</v>
      </c>
      <c r="K2695">
        <v>0</v>
      </c>
      <c r="L2695">
        <v>0</v>
      </c>
      <c r="M2695">
        <v>0</v>
      </c>
      <c r="N2695">
        <v>0</v>
      </c>
      <c r="O2695">
        <v>0</v>
      </c>
      <c r="P2695">
        <v>0</v>
      </c>
      <c r="Q2695">
        <v>0.186</v>
      </c>
      <c r="R2695">
        <v>0.22500000000000001</v>
      </c>
      <c r="S2695">
        <v>0.255</v>
      </c>
      <c r="T2695">
        <v>0.48</v>
      </c>
      <c r="U2695">
        <v>0.21299999999999999</v>
      </c>
      <c r="V2695">
        <v>32</v>
      </c>
      <c r="W2695">
        <v>0</v>
      </c>
      <c r="X2695">
        <v>0</v>
      </c>
      <c r="Y2695">
        <v>-0.1</v>
      </c>
      <c r="Z2695">
        <v>0</v>
      </c>
      <c r="AA2695">
        <v>0</v>
      </c>
    </row>
    <row r="2696" spans="1:27" x14ac:dyDescent="0.25">
      <c r="A2696" t="s">
        <v>2242</v>
      </c>
      <c r="B2696" t="s">
        <v>2243</v>
      </c>
      <c r="C2696" t="s">
        <v>20870</v>
      </c>
      <c r="D2696">
        <v>1</v>
      </c>
      <c r="E2696">
        <v>1</v>
      </c>
      <c r="F2696">
        <v>0</v>
      </c>
      <c r="G2696">
        <v>0</v>
      </c>
      <c r="H2696">
        <v>0</v>
      </c>
      <c r="I2696">
        <v>0</v>
      </c>
      <c r="J2696">
        <v>0</v>
      </c>
      <c r="K2696">
        <v>0</v>
      </c>
      <c r="L2696">
        <v>0</v>
      </c>
      <c r="M2696">
        <v>0</v>
      </c>
      <c r="N2696">
        <v>0</v>
      </c>
      <c r="O2696">
        <v>0</v>
      </c>
      <c r="P2696">
        <v>0</v>
      </c>
      <c r="Q2696">
        <v>0.19600000000000001</v>
      </c>
      <c r="R2696">
        <v>0.22600000000000001</v>
      </c>
      <c r="S2696">
        <v>0.255</v>
      </c>
      <c r="T2696">
        <v>0.48099999999999998</v>
      </c>
      <c r="U2696">
        <v>0.21299999999999999</v>
      </c>
      <c r="V2696">
        <v>26</v>
      </c>
      <c r="W2696">
        <v>0</v>
      </c>
      <c r="X2696">
        <v>0</v>
      </c>
      <c r="Y2696">
        <v>-0.1</v>
      </c>
      <c r="Z2696">
        <v>0</v>
      </c>
      <c r="AA2696">
        <v>0</v>
      </c>
    </row>
    <row r="2697" spans="1:27" x14ac:dyDescent="0.25">
      <c r="A2697" t="s">
        <v>21538</v>
      </c>
      <c r="B2697" t="s">
        <v>21539</v>
      </c>
      <c r="C2697" t="s">
        <v>1</v>
      </c>
      <c r="D2697">
        <v>1</v>
      </c>
      <c r="E2697">
        <v>1</v>
      </c>
      <c r="F2697">
        <v>0</v>
      </c>
      <c r="G2697">
        <v>0</v>
      </c>
      <c r="H2697">
        <v>0</v>
      </c>
      <c r="I2697">
        <v>0</v>
      </c>
      <c r="J2697">
        <v>0</v>
      </c>
      <c r="K2697">
        <v>0</v>
      </c>
      <c r="L2697">
        <v>0</v>
      </c>
      <c r="M2697">
        <v>0</v>
      </c>
      <c r="N2697">
        <v>0</v>
      </c>
      <c r="O2697">
        <v>0</v>
      </c>
      <c r="P2697">
        <v>0</v>
      </c>
      <c r="Q2697">
        <v>0.19900000000000001</v>
      </c>
      <c r="R2697">
        <v>0.22800000000000001</v>
      </c>
      <c r="S2697">
        <v>0.253</v>
      </c>
      <c r="T2697">
        <v>0.48099999999999998</v>
      </c>
      <c r="U2697">
        <v>0.21299999999999999</v>
      </c>
      <c r="V2697">
        <v>28</v>
      </c>
      <c r="W2697">
        <v>0</v>
      </c>
      <c r="X2697">
        <v>0</v>
      </c>
      <c r="Y2697">
        <v>-0.1</v>
      </c>
      <c r="Z2697">
        <v>0</v>
      </c>
      <c r="AA2697">
        <v>0</v>
      </c>
    </row>
    <row r="2698" spans="1:27" x14ac:dyDescent="0.25">
      <c r="A2698" t="s">
        <v>2455</v>
      </c>
      <c r="B2698" t="s">
        <v>2456</v>
      </c>
      <c r="C2698" t="s">
        <v>20882</v>
      </c>
      <c r="D2698">
        <v>1</v>
      </c>
      <c r="E2698">
        <v>1</v>
      </c>
      <c r="F2698">
        <v>0</v>
      </c>
      <c r="G2698">
        <v>0</v>
      </c>
      <c r="H2698">
        <v>0</v>
      </c>
      <c r="I2698">
        <v>0</v>
      </c>
      <c r="J2698">
        <v>0</v>
      </c>
      <c r="K2698">
        <v>0</v>
      </c>
      <c r="L2698">
        <v>0</v>
      </c>
      <c r="M2698">
        <v>0</v>
      </c>
      <c r="N2698">
        <v>0</v>
      </c>
      <c r="O2698">
        <v>0</v>
      </c>
      <c r="P2698">
        <v>0</v>
      </c>
      <c r="Q2698">
        <v>0.19700000000000001</v>
      </c>
      <c r="R2698">
        <v>0.22800000000000001</v>
      </c>
      <c r="S2698">
        <v>0.253</v>
      </c>
      <c r="T2698">
        <v>0.48099999999999998</v>
      </c>
      <c r="U2698">
        <v>0.21299999999999999</v>
      </c>
      <c r="V2698">
        <v>26</v>
      </c>
      <c r="W2698">
        <v>0</v>
      </c>
      <c r="X2698">
        <v>0</v>
      </c>
      <c r="Y2698">
        <v>-0.1</v>
      </c>
      <c r="Z2698">
        <v>0</v>
      </c>
      <c r="AA2698">
        <v>0</v>
      </c>
    </row>
    <row r="2699" spans="1:27" x14ac:dyDescent="0.25">
      <c r="A2699" t="s">
        <v>1655</v>
      </c>
      <c r="B2699" t="s">
        <v>1656</v>
      </c>
      <c r="C2699" t="s">
        <v>20888</v>
      </c>
      <c r="D2699">
        <v>1</v>
      </c>
      <c r="E2699">
        <v>1</v>
      </c>
      <c r="F2699">
        <v>0</v>
      </c>
      <c r="G2699">
        <v>0</v>
      </c>
      <c r="H2699">
        <v>0</v>
      </c>
      <c r="I2699">
        <v>0</v>
      </c>
      <c r="J2699">
        <v>0</v>
      </c>
      <c r="K2699">
        <v>0</v>
      </c>
      <c r="L2699">
        <v>0</v>
      </c>
      <c r="M2699">
        <v>0</v>
      </c>
      <c r="N2699">
        <v>0</v>
      </c>
      <c r="O2699">
        <v>0</v>
      </c>
      <c r="P2699">
        <v>0</v>
      </c>
      <c r="Q2699">
        <v>0.182</v>
      </c>
      <c r="R2699">
        <v>0.22500000000000001</v>
      </c>
      <c r="S2699">
        <v>0.252</v>
      </c>
      <c r="T2699">
        <v>0.47799999999999998</v>
      </c>
      <c r="U2699">
        <v>0.21299999999999999</v>
      </c>
      <c r="V2699">
        <v>27</v>
      </c>
      <c r="W2699">
        <v>0</v>
      </c>
      <c r="X2699">
        <v>0</v>
      </c>
      <c r="Y2699">
        <v>-0.1</v>
      </c>
      <c r="Z2699">
        <v>0</v>
      </c>
      <c r="AA2699">
        <v>0</v>
      </c>
    </row>
    <row r="2700" spans="1:27" x14ac:dyDescent="0.25">
      <c r="A2700" t="s">
        <v>2505</v>
      </c>
      <c r="B2700" t="s">
        <v>2506</v>
      </c>
      <c r="C2700" t="s">
        <v>20874</v>
      </c>
      <c r="D2700">
        <v>1</v>
      </c>
      <c r="E2700">
        <v>1</v>
      </c>
      <c r="F2700">
        <v>0</v>
      </c>
      <c r="G2700">
        <v>0</v>
      </c>
      <c r="H2700">
        <v>0</v>
      </c>
      <c r="I2700">
        <v>0</v>
      </c>
      <c r="J2700">
        <v>0</v>
      </c>
      <c r="K2700">
        <v>0</v>
      </c>
      <c r="L2700">
        <v>0</v>
      </c>
      <c r="M2700">
        <v>0</v>
      </c>
      <c r="N2700">
        <v>0</v>
      </c>
      <c r="O2700">
        <v>0</v>
      </c>
      <c r="P2700">
        <v>0</v>
      </c>
      <c r="Q2700">
        <v>0.186</v>
      </c>
      <c r="R2700">
        <v>0.22800000000000001</v>
      </c>
      <c r="S2700">
        <v>0.249</v>
      </c>
      <c r="T2700">
        <v>0.47799999999999998</v>
      </c>
      <c r="U2700">
        <v>0.21299999999999999</v>
      </c>
      <c r="V2700">
        <v>29</v>
      </c>
      <c r="W2700">
        <v>0</v>
      </c>
      <c r="X2700">
        <v>0</v>
      </c>
      <c r="Y2700">
        <v>-0.1</v>
      </c>
      <c r="Z2700">
        <v>0</v>
      </c>
      <c r="AA2700">
        <v>0</v>
      </c>
    </row>
    <row r="2701" spans="1:27" x14ac:dyDescent="0.25">
      <c r="A2701" t="s">
        <v>2493</v>
      </c>
      <c r="B2701" t="s">
        <v>2494</v>
      </c>
      <c r="C2701" t="s">
        <v>20873</v>
      </c>
      <c r="D2701">
        <v>1</v>
      </c>
      <c r="E2701">
        <v>1</v>
      </c>
      <c r="F2701">
        <v>0</v>
      </c>
      <c r="G2701">
        <v>0</v>
      </c>
      <c r="H2701">
        <v>0</v>
      </c>
      <c r="I2701">
        <v>0</v>
      </c>
      <c r="J2701">
        <v>0</v>
      </c>
      <c r="K2701">
        <v>0</v>
      </c>
      <c r="L2701">
        <v>0</v>
      </c>
      <c r="M2701">
        <v>0</v>
      </c>
      <c r="N2701">
        <v>0</v>
      </c>
      <c r="O2701">
        <v>0</v>
      </c>
      <c r="P2701">
        <v>0</v>
      </c>
      <c r="Q2701">
        <v>0.18</v>
      </c>
      <c r="R2701">
        <v>0.23499999999999999</v>
      </c>
      <c r="S2701">
        <v>0.23499999999999999</v>
      </c>
      <c r="T2701">
        <v>0.47</v>
      </c>
      <c r="U2701">
        <v>0.21299999999999999</v>
      </c>
      <c r="V2701">
        <v>27</v>
      </c>
      <c r="W2701">
        <v>0</v>
      </c>
      <c r="X2701">
        <v>0</v>
      </c>
      <c r="Y2701">
        <v>-0.1</v>
      </c>
      <c r="Z2701">
        <v>0</v>
      </c>
      <c r="AA2701">
        <v>0</v>
      </c>
    </row>
    <row r="2702" spans="1:27" x14ac:dyDescent="0.25">
      <c r="A2702" t="s">
        <v>1596</v>
      </c>
      <c r="B2702" t="s">
        <v>1597</v>
      </c>
      <c r="C2702" t="s">
        <v>20881</v>
      </c>
      <c r="D2702">
        <v>1</v>
      </c>
      <c r="E2702">
        <v>1</v>
      </c>
      <c r="F2702">
        <v>0</v>
      </c>
      <c r="G2702">
        <v>0</v>
      </c>
      <c r="H2702">
        <v>0</v>
      </c>
      <c r="I2702">
        <v>0</v>
      </c>
      <c r="J2702">
        <v>0</v>
      </c>
      <c r="K2702">
        <v>0</v>
      </c>
      <c r="L2702">
        <v>0</v>
      </c>
      <c r="M2702">
        <v>0</v>
      </c>
      <c r="N2702">
        <v>0</v>
      </c>
      <c r="O2702">
        <v>0</v>
      </c>
      <c r="P2702">
        <v>0</v>
      </c>
      <c r="Q2702">
        <v>0.18099999999999999</v>
      </c>
      <c r="R2702">
        <v>0.22700000000000001</v>
      </c>
      <c r="S2702">
        <v>0.248</v>
      </c>
      <c r="T2702">
        <v>0.47599999999999998</v>
      </c>
      <c r="U2702">
        <v>0.21299999999999999</v>
      </c>
      <c r="V2702">
        <v>23</v>
      </c>
      <c r="W2702">
        <v>0</v>
      </c>
      <c r="X2702">
        <v>0</v>
      </c>
      <c r="Y2702">
        <v>-0.1</v>
      </c>
      <c r="Z2702">
        <v>0</v>
      </c>
      <c r="AA2702">
        <v>0</v>
      </c>
    </row>
    <row r="2703" spans="1:27" x14ac:dyDescent="0.25">
      <c r="A2703" t="s">
        <v>1424</v>
      </c>
      <c r="B2703" t="s">
        <v>1425</v>
      </c>
      <c r="C2703" t="s">
        <v>20887</v>
      </c>
      <c r="D2703">
        <v>1</v>
      </c>
      <c r="E2703">
        <v>1</v>
      </c>
      <c r="F2703">
        <v>0</v>
      </c>
      <c r="G2703">
        <v>0</v>
      </c>
      <c r="H2703">
        <v>0</v>
      </c>
      <c r="I2703">
        <v>0</v>
      </c>
      <c r="J2703">
        <v>0</v>
      </c>
      <c r="K2703">
        <v>0</v>
      </c>
      <c r="L2703">
        <v>0</v>
      </c>
      <c r="M2703">
        <v>0</v>
      </c>
      <c r="N2703">
        <v>0</v>
      </c>
      <c r="O2703">
        <v>0</v>
      </c>
      <c r="P2703">
        <v>0</v>
      </c>
      <c r="Q2703">
        <v>0.188</v>
      </c>
      <c r="R2703">
        <v>0.22600000000000001</v>
      </c>
      <c r="S2703">
        <v>0.252</v>
      </c>
      <c r="T2703">
        <v>0.47799999999999998</v>
      </c>
      <c r="U2703">
        <v>0.21299999999999999</v>
      </c>
      <c r="V2703">
        <v>29</v>
      </c>
      <c r="W2703">
        <v>0</v>
      </c>
      <c r="X2703">
        <v>0</v>
      </c>
      <c r="Y2703">
        <v>-0.1</v>
      </c>
      <c r="Z2703">
        <v>0</v>
      </c>
      <c r="AA2703">
        <v>0</v>
      </c>
    </row>
    <row r="2704" spans="1:27" x14ac:dyDescent="0.25">
      <c r="A2704" t="s">
        <v>2017</v>
      </c>
      <c r="B2704" t="s">
        <v>2018</v>
      </c>
      <c r="C2704" t="s">
        <v>20869</v>
      </c>
      <c r="D2704">
        <v>1</v>
      </c>
      <c r="E2704">
        <v>1</v>
      </c>
      <c r="F2704">
        <v>0</v>
      </c>
      <c r="G2704">
        <v>0</v>
      </c>
      <c r="H2704">
        <v>0</v>
      </c>
      <c r="I2704">
        <v>0</v>
      </c>
      <c r="J2704">
        <v>0</v>
      </c>
      <c r="K2704">
        <v>0</v>
      </c>
      <c r="L2704">
        <v>0</v>
      </c>
      <c r="M2704">
        <v>0</v>
      </c>
      <c r="N2704">
        <v>0</v>
      </c>
      <c r="O2704">
        <v>0</v>
      </c>
      <c r="P2704">
        <v>0</v>
      </c>
      <c r="Q2704">
        <v>0.191</v>
      </c>
      <c r="R2704">
        <v>0.216</v>
      </c>
      <c r="S2704">
        <v>0.26900000000000002</v>
      </c>
      <c r="T2704">
        <v>0.48499999999999999</v>
      </c>
      <c r="U2704">
        <v>0.21299999999999999</v>
      </c>
      <c r="V2704">
        <v>24</v>
      </c>
      <c r="W2704">
        <v>0</v>
      </c>
      <c r="X2704">
        <v>0</v>
      </c>
      <c r="Y2704">
        <v>-0.1</v>
      </c>
      <c r="Z2704">
        <v>0</v>
      </c>
      <c r="AA2704">
        <v>0</v>
      </c>
    </row>
    <row r="2705" spans="1:27" x14ac:dyDescent="0.25">
      <c r="A2705" t="s">
        <v>1886</v>
      </c>
      <c r="B2705" t="s">
        <v>1887</v>
      </c>
      <c r="C2705" t="s">
        <v>20883</v>
      </c>
      <c r="D2705">
        <v>1</v>
      </c>
      <c r="E2705">
        <v>1</v>
      </c>
      <c r="F2705">
        <v>0</v>
      </c>
      <c r="G2705">
        <v>0</v>
      </c>
      <c r="H2705">
        <v>0</v>
      </c>
      <c r="I2705">
        <v>0</v>
      </c>
      <c r="J2705">
        <v>0</v>
      </c>
      <c r="K2705">
        <v>0</v>
      </c>
      <c r="L2705">
        <v>0</v>
      </c>
      <c r="M2705">
        <v>0</v>
      </c>
      <c r="N2705">
        <v>0</v>
      </c>
      <c r="O2705">
        <v>0</v>
      </c>
      <c r="P2705">
        <v>0</v>
      </c>
      <c r="Q2705">
        <v>0.17899999999999999</v>
      </c>
      <c r="R2705">
        <v>0.214</v>
      </c>
      <c r="S2705">
        <v>0.26900000000000002</v>
      </c>
      <c r="T2705">
        <v>0.48299999999999998</v>
      </c>
      <c r="U2705">
        <v>0.21299999999999999</v>
      </c>
      <c r="V2705">
        <v>27</v>
      </c>
      <c r="W2705">
        <v>0</v>
      </c>
      <c r="X2705">
        <v>0</v>
      </c>
      <c r="Y2705">
        <v>-0.1</v>
      </c>
      <c r="Z2705">
        <v>0</v>
      </c>
      <c r="AA2705">
        <v>0</v>
      </c>
    </row>
    <row r="2706" spans="1:27" x14ac:dyDescent="0.25">
      <c r="A2706" t="s">
        <v>2220</v>
      </c>
      <c r="B2706" t="s">
        <v>2221</v>
      </c>
      <c r="C2706" t="s">
        <v>20886</v>
      </c>
      <c r="D2706">
        <v>1</v>
      </c>
      <c r="E2706">
        <v>1</v>
      </c>
      <c r="F2706">
        <v>0</v>
      </c>
      <c r="G2706">
        <v>0</v>
      </c>
      <c r="H2706">
        <v>0</v>
      </c>
      <c r="I2706">
        <v>0</v>
      </c>
      <c r="J2706">
        <v>0</v>
      </c>
      <c r="K2706">
        <v>0</v>
      </c>
      <c r="L2706">
        <v>0</v>
      </c>
      <c r="M2706">
        <v>0</v>
      </c>
      <c r="N2706">
        <v>0</v>
      </c>
      <c r="O2706">
        <v>0</v>
      </c>
      <c r="P2706">
        <v>0</v>
      </c>
      <c r="Q2706">
        <v>0.182</v>
      </c>
      <c r="R2706">
        <v>0.219</v>
      </c>
      <c r="S2706">
        <v>0.26100000000000001</v>
      </c>
      <c r="T2706">
        <v>0.48</v>
      </c>
      <c r="U2706">
        <v>0.21299999999999999</v>
      </c>
      <c r="V2706">
        <v>28</v>
      </c>
      <c r="W2706">
        <v>0</v>
      </c>
      <c r="X2706">
        <v>0</v>
      </c>
      <c r="Y2706">
        <v>-0.1</v>
      </c>
      <c r="Z2706">
        <v>0</v>
      </c>
      <c r="AA2706">
        <v>0</v>
      </c>
    </row>
    <row r="2707" spans="1:27" x14ac:dyDescent="0.25">
      <c r="A2707" t="s">
        <v>2374</v>
      </c>
      <c r="B2707" t="s">
        <v>2375</v>
      </c>
      <c r="C2707" t="s">
        <v>20881</v>
      </c>
      <c r="D2707">
        <v>1</v>
      </c>
      <c r="E2707">
        <v>1</v>
      </c>
      <c r="F2707">
        <v>0</v>
      </c>
      <c r="G2707">
        <v>0</v>
      </c>
      <c r="H2707">
        <v>0</v>
      </c>
      <c r="I2707">
        <v>0</v>
      </c>
      <c r="J2707">
        <v>0</v>
      </c>
      <c r="K2707">
        <v>0</v>
      </c>
      <c r="L2707">
        <v>0</v>
      </c>
      <c r="M2707">
        <v>0</v>
      </c>
      <c r="N2707">
        <v>0</v>
      </c>
      <c r="O2707">
        <v>0</v>
      </c>
      <c r="P2707">
        <v>0</v>
      </c>
      <c r="Q2707">
        <v>0.193</v>
      </c>
      <c r="R2707">
        <v>0.22600000000000001</v>
      </c>
      <c r="S2707">
        <v>0.254</v>
      </c>
      <c r="T2707">
        <v>0.48</v>
      </c>
      <c r="U2707">
        <v>0.21299999999999999</v>
      </c>
      <c r="V2707">
        <v>23</v>
      </c>
      <c r="W2707">
        <v>0</v>
      </c>
      <c r="X2707">
        <v>0</v>
      </c>
      <c r="Y2707">
        <v>-0.1</v>
      </c>
      <c r="Z2707">
        <v>0</v>
      </c>
      <c r="AA2707">
        <v>0</v>
      </c>
    </row>
    <row r="2708" spans="1:27" x14ac:dyDescent="0.25">
      <c r="A2708" t="s">
        <v>715</v>
      </c>
      <c r="B2708" t="s">
        <v>716</v>
      </c>
      <c r="C2708" t="s">
        <v>20891</v>
      </c>
      <c r="D2708">
        <v>1</v>
      </c>
      <c r="E2708">
        <v>1</v>
      </c>
      <c r="F2708">
        <v>0</v>
      </c>
      <c r="G2708">
        <v>0</v>
      </c>
      <c r="H2708">
        <v>0</v>
      </c>
      <c r="I2708">
        <v>0</v>
      </c>
      <c r="J2708">
        <v>0</v>
      </c>
      <c r="K2708">
        <v>0</v>
      </c>
      <c r="L2708">
        <v>0</v>
      </c>
      <c r="M2708">
        <v>0</v>
      </c>
      <c r="N2708">
        <v>0</v>
      </c>
      <c r="O2708">
        <v>0</v>
      </c>
      <c r="P2708">
        <v>0</v>
      </c>
      <c r="Q2708">
        <v>0.17100000000000001</v>
      </c>
      <c r="R2708">
        <v>0.221</v>
      </c>
      <c r="S2708">
        <v>0.254</v>
      </c>
      <c r="T2708">
        <v>0.47599999999999998</v>
      </c>
      <c r="U2708">
        <v>0.21299999999999999</v>
      </c>
      <c r="V2708">
        <v>33</v>
      </c>
      <c r="W2708">
        <v>0</v>
      </c>
      <c r="X2708">
        <v>0</v>
      </c>
      <c r="Y2708">
        <v>-0.1</v>
      </c>
      <c r="Z2708">
        <v>0</v>
      </c>
      <c r="AA2708">
        <v>0</v>
      </c>
    </row>
    <row r="2709" spans="1:27" x14ac:dyDescent="0.25">
      <c r="A2709" t="s">
        <v>1142</v>
      </c>
      <c r="B2709" t="s">
        <v>1143</v>
      </c>
      <c r="C2709" t="s">
        <v>20885</v>
      </c>
      <c r="D2709">
        <v>1</v>
      </c>
      <c r="E2709">
        <v>1</v>
      </c>
      <c r="F2709">
        <v>0</v>
      </c>
      <c r="G2709">
        <v>0</v>
      </c>
      <c r="H2709">
        <v>0</v>
      </c>
      <c r="I2709">
        <v>0</v>
      </c>
      <c r="J2709">
        <v>0</v>
      </c>
      <c r="K2709">
        <v>0</v>
      </c>
      <c r="L2709">
        <v>0</v>
      </c>
      <c r="M2709">
        <v>0</v>
      </c>
      <c r="N2709">
        <v>0</v>
      </c>
      <c r="O2709">
        <v>0</v>
      </c>
      <c r="P2709">
        <v>0</v>
      </c>
      <c r="Q2709">
        <v>0.17799999999999999</v>
      </c>
      <c r="R2709">
        <v>0.221</v>
      </c>
      <c r="S2709">
        <v>0.25600000000000001</v>
      </c>
      <c r="T2709">
        <v>0.47699999999999998</v>
      </c>
      <c r="U2709">
        <v>0.21299999999999999</v>
      </c>
      <c r="V2709">
        <v>30</v>
      </c>
      <c r="W2709">
        <v>0</v>
      </c>
      <c r="X2709">
        <v>0</v>
      </c>
      <c r="Y2709">
        <v>-0.1</v>
      </c>
      <c r="Z2709">
        <v>0</v>
      </c>
      <c r="AA2709">
        <v>0</v>
      </c>
    </row>
    <row r="2710" spans="1:27" x14ac:dyDescent="0.25">
      <c r="A2710" t="s">
        <v>21540</v>
      </c>
      <c r="B2710" t="s">
        <v>21541</v>
      </c>
      <c r="C2710" t="s">
        <v>1</v>
      </c>
      <c r="D2710">
        <v>1</v>
      </c>
      <c r="E2710">
        <v>1</v>
      </c>
      <c r="F2710">
        <v>0</v>
      </c>
      <c r="G2710">
        <v>0</v>
      </c>
      <c r="H2710">
        <v>0</v>
      </c>
      <c r="I2710">
        <v>0</v>
      </c>
      <c r="J2710">
        <v>0</v>
      </c>
      <c r="K2710">
        <v>0</v>
      </c>
      <c r="L2710">
        <v>0</v>
      </c>
      <c r="M2710">
        <v>0</v>
      </c>
      <c r="N2710">
        <v>0</v>
      </c>
      <c r="O2710">
        <v>0</v>
      </c>
      <c r="P2710">
        <v>0</v>
      </c>
      <c r="Q2710">
        <v>0.18099999999999999</v>
      </c>
      <c r="R2710">
        <v>0.221</v>
      </c>
      <c r="S2710">
        <v>0.25700000000000001</v>
      </c>
      <c r="T2710">
        <v>0.47799999999999998</v>
      </c>
      <c r="U2710">
        <v>0.21299999999999999</v>
      </c>
      <c r="V2710">
        <v>28</v>
      </c>
      <c r="W2710">
        <v>0</v>
      </c>
      <c r="X2710">
        <v>0</v>
      </c>
      <c r="Y2710">
        <v>-0.1</v>
      </c>
      <c r="Z2710">
        <v>0</v>
      </c>
      <c r="AA2710">
        <v>0</v>
      </c>
    </row>
    <row r="2711" spans="1:27" x14ac:dyDescent="0.25">
      <c r="A2711" t="s">
        <v>21542</v>
      </c>
      <c r="B2711" t="s">
        <v>21543</v>
      </c>
      <c r="C2711" t="s">
        <v>20872</v>
      </c>
      <c r="D2711">
        <v>1</v>
      </c>
      <c r="E2711">
        <v>1</v>
      </c>
      <c r="F2711">
        <v>0</v>
      </c>
      <c r="G2711">
        <v>0</v>
      </c>
      <c r="H2711">
        <v>0</v>
      </c>
      <c r="I2711">
        <v>0</v>
      </c>
      <c r="J2711">
        <v>0</v>
      </c>
      <c r="K2711">
        <v>0</v>
      </c>
      <c r="L2711">
        <v>0</v>
      </c>
      <c r="M2711">
        <v>0</v>
      </c>
      <c r="N2711">
        <v>0</v>
      </c>
      <c r="O2711">
        <v>0</v>
      </c>
      <c r="P2711">
        <v>0</v>
      </c>
      <c r="Q2711">
        <v>0.185</v>
      </c>
      <c r="R2711">
        <v>0.217</v>
      </c>
      <c r="S2711">
        <v>0.26900000000000002</v>
      </c>
      <c r="T2711">
        <v>0.48599999999999999</v>
      </c>
      <c r="U2711">
        <v>0.21299999999999999</v>
      </c>
      <c r="V2711">
        <v>28</v>
      </c>
      <c r="W2711">
        <v>0</v>
      </c>
      <c r="X2711">
        <v>0</v>
      </c>
      <c r="Y2711">
        <v>-0.1</v>
      </c>
      <c r="Z2711">
        <v>0</v>
      </c>
      <c r="AA2711">
        <v>0</v>
      </c>
    </row>
    <row r="2712" spans="1:27" x14ac:dyDescent="0.25">
      <c r="A2712" t="s">
        <v>2198</v>
      </c>
      <c r="B2712" t="s">
        <v>2199</v>
      </c>
      <c r="C2712" t="s">
        <v>20885</v>
      </c>
      <c r="D2712">
        <v>1</v>
      </c>
      <c r="E2712">
        <v>1</v>
      </c>
      <c r="F2712">
        <v>0</v>
      </c>
      <c r="G2712">
        <v>0</v>
      </c>
      <c r="H2712">
        <v>0</v>
      </c>
      <c r="I2712">
        <v>0</v>
      </c>
      <c r="J2712">
        <v>0</v>
      </c>
      <c r="K2712">
        <v>0</v>
      </c>
      <c r="L2712">
        <v>0</v>
      </c>
      <c r="M2712">
        <v>0</v>
      </c>
      <c r="N2712">
        <v>0</v>
      </c>
      <c r="O2712">
        <v>0</v>
      </c>
      <c r="P2712">
        <v>0</v>
      </c>
      <c r="Q2712">
        <v>0.19</v>
      </c>
      <c r="R2712">
        <v>0.23</v>
      </c>
      <c r="S2712">
        <v>0.245</v>
      </c>
      <c r="T2712">
        <v>0.47499999999999998</v>
      </c>
      <c r="U2712">
        <v>0.21299999999999999</v>
      </c>
      <c r="V2712">
        <v>30</v>
      </c>
      <c r="W2712">
        <v>0</v>
      </c>
      <c r="X2712">
        <v>0</v>
      </c>
      <c r="Y2712">
        <v>-0.1</v>
      </c>
      <c r="Z2712">
        <v>0</v>
      </c>
      <c r="AA2712">
        <v>0</v>
      </c>
    </row>
    <row r="2713" spans="1:27" x14ac:dyDescent="0.25">
      <c r="A2713" t="s">
        <v>2619</v>
      </c>
      <c r="B2713" t="s">
        <v>2620</v>
      </c>
      <c r="C2713" t="s">
        <v>20868</v>
      </c>
      <c r="D2713">
        <v>1</v>
      </c>
      <c r="E2713">
        <v>1</v>
      </c>
      <c r="F2713">
        <v>0</v>
      </c>
      <c r="G2713">
        <v>0</v>
      </c>
      <c r="H2713">
        <v>0</v>
      </c>
      <c r="I2713">
        <v>0</v>
      </c>
      <c r="J2713">
        <v>0</v>
      </c>
      <c r="K2713">
        <v>0</v>
      </c>
      <c r="L2713">
        <v>0</v>
      </c>
      <c r="M2713">
        <v>0</v>
      </c>
      <c r="N2713">
        <v>0</v>
      </c>
      <c r="O2713">
        <v>0</v>
      </c>
      <c r="P2713">
        <v>0</v>
      </c>
      <c r="Q2713">
        <v>0.19700000000000001</v>
      </c>
      <c r="R2713">
        <v>0.223</v>
      </c>
      <c r="S2713">
        <v>0.25900000000000001</v>
      </c>
      <c r="T2713">
        <v>0.48199999999999998</v>
      </c>
      <c r="U2713">
        <v>0.21299999999999999</v>
      </c>
      <c r="V2713">
        <v>27</v>
      </c>
      <c r="W2713">
        <v>0</v>
      </c>
      <c r="X2713">
        <v>0</v>
      </c>
      <c r="Y2713">
        <v>-0.1</v>
      </c>
      <c r="Z2713">
        <v>0</v>
      </c>
      <c r="AA2713">
        <v>0</v>
      </c>
    </row>
    <row r="2714" spans="1:27" x14ac:dyDescent="0.25">
      <c r="A2714" t="s">
        <v>1836</v>
      </c>
      <c r="B2714" t="s">
        <v>1837</v>
      </c>
      <c r="C2714" t="s">
        <v>20865</v>
      </c>
      <c r="D2714">
        <v>1</v>
      </c>
      <c r="E2714">
        <v>1</v>
      </c>
      <c r="F2714">
        <v>0</v>
      </c>
      <c r="G2714">
        <v>0</v>
      </c>
      <c r="H2714">
        <v>0</v>
      </c>
      <c r="I2714">
        <v>0</v>
      </c>
      <c r="J2714">
        <v>0</v>
      </c>
      <c r="K2714">
        <v>0</v>
      </c>
      <c r="L2714">
        <v>0</v>
      </c>
      <c r="M2714">
        <v>0</v>
      </c>
      <c r="N2714">
        <v>0</v>
      </c>
      <c r="O2714">
        <v>0</v>
      </c>
      <c r="P2714">
        <v>0</v>
      </c>
      <c r="Q2714">
        <v>0.17499999999999999</v>
      </c>
      <c r="R2714">
        <v>0.21099999999999999</v>
      </c>
      <c r="S2714">
        <v>0.27100000000000002</v>
      </c>
      <c r="T2714">
        <v>0.48199999999999998</v>
      </c>
      <c r="U2714">
        <v>0.21299999999999999</v>
      </c>
      <c r="V2714">
        <v>33</v>
      </c>
      <c r="W2714">
        <v>0</v>
      </c>
      <c r="X2714">
        <v>0</v>
      </c>
      <c r="Y2714">
        <v>-0.1</v>
      </c>
      <c r="Z2714">
        <v>0</v>
      </c>
      <c r="AA2714">
        <v>0</v>
      </c>
    </row>
    <row r="2715" spans="1:27" x14ac:dyDescent="0.25">
      <c r="A2715" t="s">
        <v>2296</v>
      </c>
      <c r="B2715" t="s">
        <v>2297</v>
      </c>
      <c r="C2715" t="s">
        <v>20867</v>
      </c>
      <c r="D2715">
        <v>1</v>
      </c>
      <c r="E2715">
        <v>1</v>
      </c>
      <c r="F2715">
        <v>0</v>
      </c>
      <c r="G2715">
        <v>0</v>
      </c>
      <c r="H2715">
        <v>0</v>
      </c>
      <c r="I2715">
        <v>0</v>
      </c>
      <c r="J2715">
        <v>0</v>
      </c>
      <c r="K2715">
        <v>0</v>
      </c>
      <c r="L2715">
        <v>0</v>
      </c>
      <c r="M2715">
        <v>0</v>
      </c>
      <c r="N2715">
        <v>0</v>
      </c>
      <c r="O2715">
        <v>0</v>
      </c>
      <c r="P2715">
        <v>0</v>
      </c>
      <c r="Q2715">
        <v>0.191</v>
      </c>
      <c r="R2715">
        <v>0.23400000000000001</v>
      </c>
      <c r="S2715">
        <v>0.23799999999999999</v>
      </c>
      <c r="T2715">
        <v>0.47199999999999998</v>
      </c>
      <c r="U2715">
        <v>0.21299999999999999</v>
      </c>
      <c r="V2715">
        <v>28</v>
      </c>
      <c r="W2715">
        <v>0</v>
      </c>
      <c r="X2715">
        <v>0</v>
      </c>
      <c r="Y2715">
        <v>-0.1</v>
      </c>
      <c r="Z2715">
        <v>0</v>
      </c>
      <c r="AA2715">
        <v>0</v>
      </c>
    </row>
    <row r="2716" spans="1:27" x14ac:dyDescent="0.25">
      <c r="A2716" t="s">
        <v>1584</v>
      </c>
      <c r="B2716" t="s">
        <v>1585</v>
      </c>
      <c r="C2716" t="s">
        <v>20885</v>
      </c>
      <c r="D2716">
        <v>1</v>
      </c>
      <c r="E2716">
        <v>1</v>
      </c>
      <c r="F2716">
        <v>0</v>
      </c>
      <c r="G2716">
        <v>0</v>
      </c>
      <c r="H2716">
        <v>0</v>
      </c>
      <c r="I2716">
        <v>0</v>
      </c>
      <c r="J2716">
        <v>0</v>
      </c>
      <c r="K2716">
        <v>0</v>
      </c>
      <c r="L2716">
        <v>0</v>
      </c>
      <c r="M2716">
        <v>0</v>
      </c>
      <c r="N2716">
        <v>0</v>
      </c>
      <c r="O2716">
        <v>0</v>
      </c>
      <c r="P2716">
        <v>0</v>
      </c>
      <c r="Q2716">
        <v>0.187</v>
      </c>
      <c r="R2716">
        <v>0.21299999999999999</v>
      </c>
      <c r="S2716">
        <v>0.27100000000000002</v>
      </c>
      <c r="T2716">
        <v>0.48399999999999999</v>
      </c>
      <c r="U2716">
        <v>0.21299999999999999</v>
      </c>
      <c r="V2716">
        <v>29</v>
      </c>
      <c r="W2716">
        <v>0</v>
      </c>
      <c r="X2716">
        <v>0</v>
      </c>
      <c r="Y2716">
        <v>-0.1</v>
      </c>
      <c r="Z2716">
        <v>0</v>
      </c>
      <c r="AA2716">
        <v>0</v>
      </c>
    </row>
    <row r="2717" spans="1:27" x14ac:dyDescent="0.25">
      <c r="A2717" t="s">
        <v>319</v>
      </c>
      <c r="B2717" t="s">
        <v>320</v>
      </c>
      <c r="C2717" t="s">
        <v>20892</v>
      </c>
      <c r="D2717">
        <v>1</v>
      </c>
      <c r="E2717">
        <v>1</v>
      </c>
      <c r="F2717">
        <v>0</v>
      </c>
      <c r="G2717">
        <v>0</v>
      </c>
      <c r="H2717">
        <v>0</v>
      </c>
      <c r="I2717">
        <v>0</v>
      </c>
      <c r="J2717">
        <v>0</v>
      </c>
      <c r="K2717">
        <v>0</v>
      </c>
      <c r="L2717">
        <v>0</v>
      </c>
      <c r="M2717">
        <v>0</v>
      </c>
      <c r="N2717">
        <v>0</v>
      </c>
      <c r="O2717">
        <v>0</v>
      </c>
      <c r="P2717">
        <v>0</v>
      </c>
      <c r="Q2717">
        <v>0.193</v>
      </c>
      <c r="R2717">
        <v>0.223</v>
      </c>
      <c r="S2717">
        <v>0.25700000000000001</v>
      </c>
      <c r="T2717">
        <v>0.48</v>
      </c>
      <c r="U2717">
        <v>0.21299999999999999</v>
      </c>
      <c r="V2717">
        <v>27</v>
      </c>
      <c r="W2717">
        <v>0</v>
      </c>
      <c r="X2717">
        <v>0</v>
      </c>
      <c r="Y2717">
        <v>-0.1</v>
      </c>
      <c r="Z2717">
        <v>0</v>
      </c>
      <c r="AA2717">
        <v>0</v>
      </c>
    </row>
    <row r="2718" spans="1:27" x14ac:dyDescent="0.25">
      <c r="A2718" t="s">
        <v>2079</v>
      </c>
      <c r="B2718" t="s">
        <v>2080</v>
      </c>
      <c r="C2718" t="s">
        <v>20868</v>
      </c>
      <c r="D2718">
        <v>1</v>
      </c>
      <c r="E2718">
        <v>1</v>
      </c>
      <c r="F2718">
        <v>0</v>
      </c>
      <c r="G2718">
        <v>0</v>
      </c>
      <c r="H2718">
        <v>0</v>
      </c>
      <c r="I2718">
        <v>0</v>
      </c>
      <c r="J2718">
        <v>0</v>
      </c>
      <c r="K2718">
        <v>0</v>
      </c>
      <c r="L2718">
        <v>0</v>
      </c>
      <c r="M2718">
        <v>0</v>
      </c>
      <c r="N2718">
        <v>0</v>
      </c>
      <c r="O2718">
        <v>0</v>
      </c>
      <c r="P2718">
        <v>0</v>
      </c>
      <c r="Q2718">
        <v>0.187</v>
      </c>
      <c r="R2718">
        <v>0.221</v>
      </c>
      <c r="S2718">
        <v>0.25800000000000001</v>
      </c>
      <c r="T2718">
        <v>0.48</v>
      </c>
      <c r="U2718">
        <v>0.21299999999999999</v>
      </c>
      <c r="V2718">
        <v>26</v>
      </c>
      <c r="W2718">
        <v>0</v>
      </c>
      <c r="X2718">
        <v>0</v>
      </c>
      <c r="Y2718">
        <v>-0.1</v>
      </c>
      <c r="Z2718">
        <v>0</v>
      </c>
      <c r="AA2718">
        <v>0</v>
      </c>
    </row>
    <row r="2719" spans="1:27" x14ac:dyDescent="0.25">
      <c r="A2719" t="s">
        <v>21544</v>
      </c>
      <c r="B2719" t="s">
        <v>21545</v>
      </c>
      <c r="C2719" t="s">
        <v>20873</v>
      </c>
      <c r="D2719">
        <v>1</v>
      </c>
      <c r="E2719">
        <v>1</v>
      </c>
      <c r="F2719">
        <v>0</v>
      </c>
      <c r="G2719">
        <v>0</v>
      </c>
      <c r="H2719">
        <v>0</v>
      </c>
      <c r="I2719">
        <v>0</v>
      </c>
      <c r="J2719">
        <v>0</v>
      </c>
      <c r="K2719">
        <v>0</v>
      </c>
      <c r="L2719">
        <v>0</v>
      </c>
      <c r="M2719">
        <v>0</v>
      </c>
      <c r="N2719">
        <v>0</v>
      </c>
      <c r="O2719">
        <v>0</v>
      </c>
      <c r="P2719">
        <v>0</v>
      </c>
      <c r="Q2719">
        <v>0.19</v>
      </c>
      <c r="R2719">
        <v>0.219</v>
      </c>
      <c r="S2719">
        <v>0.26200000000000001</v>
      </c>
      <c r="T2719">
        <v>0.48099999999999998</v>
      </c>
      <c r="U2719">
        <v>0.21299999999999999</v>
      </c>
      <c r="V2719">
        <v>26</v>
      </c>
      <c r="W2719">
        <v>0</v>
      </c>
      <c r="X2719">
        <v>0</v>
      </c>
      <c r="Y2719">
        <v>-0.1</v>
      </c>
      <c r="Z2719">
        <v>0</v>
      </c>
      <c r="AA2719">
        <v>0</v>
      </c>
    </row>
    <row r="2720" spans="1:27" x14ac:dyDescent="0.25">
      <c r="A2720" t="s">
        <v>2147</v>
      </c>
      <c r="B2720" t="s">
        <v>2148</v>
      </c>
      <c r="C2720" t="s">
        <v>20887</v>
      </c>
      <c r="D2720">
        <v>1</v>
      </c>
      <c r="E2720">
        <v>1</v>
      </c>
      <c r="F2720">
        <v>0</v>
      </c>
      <c r="G2720">
        <v>0</v>
      </c>
      <c r="H2720">
        <v>0</v>
      </c>
      <c r="I2720">
        <v>0</v>
      </c>
      <c r="J2720">
        <v>0</v>
      </c>
      <c r="K2720">
        <v>0</v>
      </c>
      <c r="L2720">
        <v>0</v>
      </c>
      <c r="M2720">
        <v>0</v>
      </c>
      <c r="N2720">
        <v>0</v>
      </c>
      <c r="O2720">
        <v>0</v>
      </c>
      <c r="P2720">
        <v>0</v>
      </c>
      <c r="Q2720">
        <v>0.187</v>
      </c>
      <c r="R2720">
        <v>0.216</v>
      </c>
      <c r="S2720">
        <v>0.26800000000000002</v>
      </c>
      <c r="T2720">
        <v>0.48399999999999999</v>
      </c>
      <c r="U2720">
        <v>0.21299999999999999</v>
      </c>
      <c r="V2720">
        <v>28</v>
      </c>
      <c r="W2720">
        <v>0</v>
      </c>
      <c r="X2720">
        <v>0</v>
      </c>
      <c r="Y2720">
        <v>-0.1</v>
      </c>
      <c r="Z2720">
        <v>0</v>
      </c>
      <c r="AA2720">
        <v>0</v>
      </c>
    </row>
    <row r="2721" spans="1:27" x14ac:dyDescent="0.25">
      <c r="A2721" t="s">
        <v>21546</v>
      </c>
      <c r="B2721" t="s">
        <v>944</v>
      </c>
      <c r="C2721" t="s">
        <v>1</v>
      </c>
      <c r="D2721">
        <v>1</v>
      </c>
      <c r="E2721">
        <v>1</v>
      </c>
      <c r="F2721">
        <v>0</v>
      </c>
      <c r="G2721">
        <v>0</v>
      </c>
      <c r="H2721">
        <v>0</v>
      </c>
      <c r="I2721">
        <v>0</v>
      </c>
      <c r="J2721">
        <v>0</v>
      </c>
      <c r="K2721">
        <v>0</v>
      </c>
      <c r="L2721">
        <v>0</v>
      </c>
      <c r="M2721">
        <v>0</v>
      </c>
      <c r="N2721">
        <v>0</v>
      </c>
      <c r="O2721">
        <v>0</v>
      </c>
      <c r="P2721">
        <v>0</v>
      </c>
      <c r="Q2721">
        <v>0.193</v>
      </c>
      <c r="R2721">
        <v>0.22</v>
      </c>
      <c r="S2721">
        <v>0.26200000000000001</v>
      </c>
      <c r="T2721">
        <v>0.48199999999999998</v>
      </c>
      <c r="U2721">
        <v>0.21199999999999999</v>
      </c>
      <c r="V2721">
        <v>27</v>
      </c>
      <c r="W2721">
        <v>0</v>
      </c>
      <c r="X2721">
        <v>0</v>
      </c>
      <c r="Y2721">
        <v>-0.1</v>
      </c>
      <c r="Z2721">
        <v>0</v>
      </c>
      <c r="AA2721">
        <v>0</v>
      </c>
    </row>
    <row r="2722" spans="1:27" x14ac:dyDescent="0.25">
      <c r="A2722" t="s">
        <v>21547</v>
      </c>
      <c r="B2722" t="s">
        <v>666</v>
      </c>
      <c r="C2722" t="s">
        <v>1</v>
      </c>
      <c r="D2722">
        <v>1</v>
      </c>
      <c r="E2722">
        <v>1</v>
      </c>
      <c r="F2722">
        <v>0</v>
      </c>
      <c r="G2722">
        <v>0</v>
      </c>
      <c r="H2722">
        <v>0</v>
      </c>
      <c r="I2722">
        <v>0</v>
      </c>
      <c r="J2722">
        <v>0</v>
      </c>
      <c r="K2722">
        <v>0</v>
      </c>
      <c r="L2722">
        <v>0</v>
      </c>
      <c r="M2722">
        <v>0</v>
      </c>
      <c r="N2722">
        <v>0</v>
      </c>
      <c r="O2722">
        <v>0</v>
      </c>
      <c r="P2722">
        <v>0</v>
      </c>
      <c r="Q2722">
        <v>0.192</v>
      </c>
      <c r="R2722">
        <v>0.22800000000000001</v>
      </c>
      <c r="S2722">
        <v>0.25</v>
      </c>
      <c r="T2722">
        <v>0.47799999999999998</v>
      </c>
      <c r="U2722">
        <v>0.21199999999999999</v>
      </c>
      <c r="V2722">
        <v>27</v>
      </c>
      <c r="W2722">
        <v>0</v>
      </c>
      <c r="X2722">
        <v>0</v>
      </c>
      <c r="Y2722">
        <v>-0.1</v>
      </c>
      <c r="Z2722">
        <v>0</v>
      </c>
      <c r="AA2722">
        <v>0</v>
      </c>
    </row>
    <row r="2723" spans="1:27" x14ac:dyDescent="0.25">
      <c r="A2723" t="s">
        <v>21548</v>
      </c>
      <c r="B2723" t="s">
        <v>21549</v>
      </c>
      <c r="C2723" t="s">
        <v>1</v>
      </c>
      <c r="D2723">
        <v>1</v>
      </c>
      <c r="E2723">
        <v>1</v>
      </c>
      <c r="F2723">
        <v>0</v>
      </c>
      <c r="G2723">
        <v>0</v>
      </c>
      <c r="H2723">
        <v>0</v>
      </c>
      <c r="I2723">
        <v>0</v>
      </c>
      <c r="J2723">
        <v>0</v>
      </c>
      <c r="K2723">
        <v>0</v>
      </c>
      <c r="L2723">
        <v>0</v>
      </c>
      <c r="M2723">
        <v>0</v>
      </c>
      <c r="N2723">
        <v>0</v>
      </c>
      <c r="O2723">
        <v>0</v>
      </c>
      <c r="P2723">
        <v>0</v>
      </c>
      <c r="Q2723">
        <v>0.186</v>
      </c>
      <c r="R2723">
        <v>0.22500000000000001</v>
      </c>
      <c r="S2723">
        <v>0.252</v>
      </c>
      <c r="T2723">
        <v>0.47699999999999998</v>
      </c>
      <c r="U2723">
        <v>0.21199999999999999</v>
      </c>
      <c r="V2723">
        <v>27</v>
      </c>
      <c r="W2723">
        <v>0</v>
      </c>
      <c r="X2723">
        <v>0</v>
      </c>
      <c r="Y2723">
        <v>-0.1</v>
      </c>
      <c r="Z2723">
        <v>0</v>
      </c>
      <c r="AA2723">
        <v>0</v>
      </c>
    </row>
    <row r="2724" spans="1:27" x14ac:dyDescent="0.25">
      <c r="A2724" t="s">
        <v>1968</v>
      </c>
      <c r="B2724" t="s">
        <v>1969</v>
      </c>
      <c r="C2724" t="s">
        <v>20879</v>
      </c>
      <c r="D2724">
        <v>1</v>
      </c>
      <c r="E2724">
        <v>1</v>
      </c>
      <c r="F2724">
        <v>0</v>
      </c>
      <c r="G2724">
        <v>0</v>
      </c>
      <c r="H2724">
        <v>0</v>
      </c>
      <c r="I2724">
        <v>0</v>
      </c>
      <c r="J2724">
        <v>0</v>
      </c>
      <c r="K2724">
        <v>0</v>
      </c>
      <c r="L2724">
        <v>0</v>
      </c>
      <c r="M2724">
        <v>0</v>
      </c>
      <c r="N2724">
        <v>0</v>
      </c>
      <c r="O2724">
        <v>0</v>
      </c>
      <c r="P2724">
        <v>0</v>
      </c>
      <c r="Q2724">
        <v>0.193</v>
      </c>
      <c r="R2724">
        <v>0.22</v>
      </c>
      <c r="S2724">
        <v>0.26200000000000001</v>
      </c>
      <c r="T2724">
        <v>0.48199999999999998</v>
      </c>
      <c r="U2724">
        <v>0.21199999999999999</v>
      </c>
      <c r="V2724">
        <v>11</v>
      </c>
      <c r="W2724">
        <v>0</v>
      </c>
      <c r="X2724">
        <v>0</v>
      </c>
      <c r="Y2724">
        <v>-0.1</v>
      </c>
      <c r="Z2724">
        <v>0</v>
      </c>
      <c r="AA2724">
        <v>0</v>
      </c>
    </row>
    <row r="2725" spans="1:27" x14ac:dyDescent="0.25">
      <c r="A2725" t="s">
        <v>1912</v>
      </c>
      <c r="B2725" t="s">
        <v>1913</v>
      </c>
      <c r="C2725" t="s">
        <v>20886</v>
      </c>
      <c r="D2725">
        <v>1</v>
      </c>
      <c r="E2725">
        <v>1</v>
      </c>
      <c r="F2725">
        <v>0</v>
      </c>
      <c r="G2725">
        <v>0</v>
      </c>
      <c r="H2725">
        <v>0</v>
      </c>
      <c r="I2725">
        <v>0</v>
      </c>
      <c r="J2725">
        <v>0</v>
      </c>
      <c r="K2725">
        <v>0</v>
      </c>
      <c r="L2725">
        <v>0</v>
      </c>
      <c r="M2725">
        <v>0</v>
      </c>
      <c r="N2725">
        <v>0</v>
      </c>
      <c r="O2725">
        <v>0</v>
      </c>
      <c r="P2725">
        <v>0</v>
      </c>
      <c r="Q2725">
        <v>0.17299999999999999</v>
      </c>
      <c r="R2725">
        <v>0.23100000000000001</v>
      </c>
      <c r="S2725">
        <v>0.24</v>
      </c>
      <c r="T2725">
        <v>0.47</v>
      </c>
      <c r="U2725">
        <v>0.21199999999999999</v>
      </c>
      <c r="V2725">
        <v>27</v>
      </c>
      <c r="W2725">
        <v>0</v>
      </c>
      <c r="X2725">
        <v>0</v>
      </c>
      <c r="Y2725">
        <v>-0.1</v>
      </c>
      <c r="Z2725">
        <v>0</v>
      </c>
      <c r="AA2725">
        <v>0</v>
      </c>
    </row>
    <row r="2726" spans="1:27" x14ac:dyDescent="0.25">
      <c r="A2726" t="s">
        <v>1983</v>
      </c>
      <c r="B2726" t="s">
        <v>1984</v>
      </c>
      <c r="C2726" t="s">
        <v>20885</v>
      </c>
      <c r="D2726">
        <v>1</v>
      </c>
      <c r="E2726">
        <v>1</v>
      </c>
      <c r="F2726">
        <v>0</v>
      </c>
      <c r="G2726">
        <v>0</v>
      </c>
      <c r="H2726">
        <v>0</v>
      </c>
      <c r="I2726">
        <v>0</v>
      </c>
      <c r="J2726">
        <v>0</v>
      </c>
      <c r="K2726">
        <v>0</v>
      </c>
      <c r="L2726">
        <v>0</v>
      </c>
      <c r="M2726">
        <v>0</v>
      </c>
      <c r="N2726">
        <v>0</v>
      </c>
      <c r="O2726">
        <v>0</v>
      </c>
      <c r="P2726">
        <v>0</v>
      </c>
      <c r="Q2726">
        <v>0.17399999999999999</v>
      </c>
      <c r="R2726">
        <v>0.22500000000000001</v>
      </c>
      <c r="S2726">
        <v>0.248</v>
      </c>
      <c r="T2726">
        <v>0.47299999999999998</v>
      </c>
      <c r="U2726">
        <v>0.21199999999999999</v>
      </c>
      <c r="V2726">
        <v>29</v>
      </c>
      <c r="W2726">
        <v>0</v>
      </c>
      <c r="X2726">
        <v>0</v>
      </c>
      <c r="Y2726">
        <v>-0.1</v>
      </c>
      <c r="Z2726">
        <v>0</v>
      </c>
      <c r="AA2726">
        <v>0</v>
      </c>
    </row>
    <row r="2727" spans="1:27" x14ac:dyDescent="0.25">
      <c r="A2727" t="s">
        <v>833</v>
      </c>
      <c r="B2727" t="s">
        <v>834</v>
      </c>
      <c r="C2727" t="s">
        <v>20891</v>
      </c>
      <c r="D2727">
        <v>1</v>
      </c>
      <c r="E2727">
        <v>1</v>
      </c>
      <c r="F2727">
        <v>0</v>
      </c>
      <c r="G2727">
        <v>0</v>
      </c>
      <c r="H2727">
        <v>0</v>
      </c>
      <c r="I2727">
        <v>0</v>
      </c>
      <c r="J2727">
        <v>0</v>
      </c>
      <c r="K2727">
        <v>0</v>
      </c>
      <c r="L2727">
        <v>0</v>
      </c>
      <c r="M2727">
        <v>0</v>
      </c>
      <c r="N2727">
        <v>0</v>
      </c>
      <c r="O2727">
        <v>0</v>
      </c>
      <c r="P2727">
        <v>0</v>
      </c>
      <c r="Q2727">
        <v>0.18099999999999999</v>
      </c>
      <c r="R2727">
        <v>0.22700000000000001</v>
      </c>
      <c r="S2727">
        <v>0.247</v>
      </c>
      <c r="T2727">
        <v>0.47299999999999998</v>
      </c>
      <c r="U2727">
        <v>0.21199999999999999</v>
      </c>
      <c r="V2727">
        <v>32</v>
      </c>
      <c r="W2727">
        <v>0</v>
      </c>
      <c r="X2727">
        <v>0</v>
      </c>
      <c r="Y2727">
        <v>-0.1</v>
      </c>
      <c r="Z2727">
        <v>0</v>
      </c>
      <c r="AA2727">
        <v>0</v>
      </c>
    </row>
    <row r="2728" spans="1:27" x14ac:dyDescent="0.25">
      <c r="A2728" t="s">
        <v>21550</v>
      </c>
      <c r="B2728" t="s">
        <v>21551</v>
      </c>
      <c r="C2728" t="s">
        <v>20879</v>
      </c>
      <c r="D2728">
        <v>1</v>
      </c>
      <c r="E2728">
        <v>1</v>
      </c>
      <c r="F2728">
        <v>0</v>
      </c>
      <c r="G2728">
        <v>0</v>
      </c>
      <c r="H2728">
        <v>0</v>
      </c>
      <c r="I2728">
        <v>0</v>
      </c>
      <c r="J2728">
        <v>0</v>
      </c>
      <c r="K2728">
        <v>0</v>
      </c>
      <c r="L2728">
        <v>0</v>
      </c>
      <c r="M2728">
        <v>0</v>
      </c>
      <c r="N2728">
        <v>0</v>
      </c>
      <c r="O2728">
        <v>0</v>
      </c>
      <c r="P2728">
        <v>0</v>
      </c>
      <c r="Q2728">
        <v>0.18</v>
      </c>
      <c r="R2728">
        <v>0.23100000000000001</v>
      </c>
      <c r="S2728">
        <v>0.24099999999999999</v>
      </c>
      <c r="T2728">
        <v>0.47099999999999997</v>
      </c>
      <c r="U2728">
        <v>0.21199999999999999</v>
      </c>
      <c r="V2728">
        <v>11</v>
      </c>
      <c r="W2728">
        <v>0</v>
      </c>
      <c r="X2728">
        <v>0</v>
      </c>
      <c r="Y2728">
        <v>-0.1</v>
      </c>
      <c r="Z2728">
        <v>0</v>
      </c>
      <c r="AA2728">
        <v>0</v>
      </c>
    </row>
    <row r="2729" spans="1:27" x14ac:dyDescent="0.25">
      <c r="A2729" t="s">
        <v>21552</v>
      </c>
      <c r="B2729" t="s">
        <v>21553</v>
      </c>
      <c r="C2729" t="s">
        <v>20879</v>
      </c>
      <c r="D2729">
        <v>1</v>
      </c>
      <c r="E2729">
        <v>1</v>
      </c>
      <c r="F2729">
        <v>0</v>
      </c>
      <c r="G2729">
        <v>0</v>
      </c>
      <c r="H2729">
        <v>0</v>
      </c>
      <c r="I2729">
        <v>0</v>
      </c>
      <c r="J2729">
        <v>0</v>
      </c>
      <c r="K2729">
        <v>0</v>
      </c>
      <c r="L2729">
        <v>0</v>
      </c>
      <c r="M2729">
        <v>0</v>
      </c>
      <c r="N2729">
        <v>0</v>
      </c>
      <c r="O2729">
        <v>0</v>
      </c>
      <c r="P2729">
        <v>0</v>
      </c>
      <c r="Q2729">
        <v>0.182</v>
      </c>
      <c r="R2729">
        <v>0.221</v>
      </c>
      <c r="S2729">
        <v>0.25700000000000001</v>
      </c>
      <c r="T2729">
        <v>0.47699999999999998</v>
      </c>
      <c r="U2729">
        <v>0.21199999999999999</v>
      </c>
      <c r="V2729">
        <v>11</v>
      </c>
      <c r="W2729">
        <v>0</v>
      </c>
      <c r="X2729">
        <v>0</v>
      </c>
      <c r="Y2729">
        <v>-0.1</v>
      </c>
      <c r="Z2729">
        <v>0</v>
      </c>
      <c r="AA2729">
        <v>0</v>
      </c>
    </row>
    <row r="2730" spans="1:27" x14ac:dyDescent="0.25">
      <c r="A2730" t="s">
        <v>1864</v>
      </c>
      <c r="B2730" t="s">
        <v>1865</v>
      </c>
      <c r="C2730" t="s">
        <v>20881</v>
      </c>
      <c r="D2730">
        <v>1</v>
      </c>
      <c r="E2730">
        <v>1</v>
      </c>
      <c r="F2730">
        <v>0</v>
      </c>
      <c r="G2730">
        <v>0</v>
      </c>
      <c r="H2730">
        <v>0</v>
      </c>
      <c r="I2730">
        <v>0</v>
      </c>
      <c r="J2730">
        <v>0</v>
      </c>
      <c r="K2730">
        <v>0</v>
      </c>
      <c r="L2730">
        <v>0</v>
      </c>
      <c r="M2730">
        <v>0</v>
      </c>
      <c r="N2730">
        <v>0</v>
      </c>
      <c r="O2730">
        <v>0</v>
      </c>
      <c r="P2730">
        <v>0</v>
      </c>
      <c r="Q2730">
        <v>0.188</v>
      </c>
      <c r="R2730">
        <v>0.223</v>
      </c>
      <c r="S2730">
        <v>0.255</v>
      </c>
      <c r="T2730">
        <v>0.47799999999999998</v>
      </c>
      <c r="U2730">
        <v>0.21199999999999999</v>
      </c>
      <c r="V2730">
        <v>23</v>
      </c>
      <c r="W2730">
        <v>0</v>
      </c>
      <c r="X2730">
        <v>0</v>
      </c>
      <c r="Y2730">
        <v>-0.1</v>
      </c>
      <c r="Z2730">
        <v>0</v>
      </c>
      <c r="AA2730">
        <v>0</v>
      </c>
    </row>
    <row r="2731" spans="1:27" x14ac:dyDescent="0.25">
      <c r="A2731" t="s">
        <v>243</v>
      </c>
      <c r="B2731" t="s">
        <v>244</v>
      </c>
      <c r="C2731" t="s">
        <v>20876</v>
      </c>
      <c r="D2731">
        <v>1</v>
      </c>
      <c r="E2731">
        <v>1</v>
      </c>
      <c r="F2731">
        <v>0</v>
      </c>
      <c r="G2731">
        <v>0</v>
      </c>
      <c r="H2731">
        <v>0</v>
      </c>
      <c r="I2731">
        <v>0</v>
      </c>
      <c r="J2731">
        <v>0</v>
      </c>
      <c r="K2731">
        <v>0</v>
      </c>
      <c r="L2731">
        <v>0</v>
      </c>
      <c r="M2731">
        <v>0</v>
      </c>
      <c r="N2731">
        <v>0</v>
      </c>
      <c r="O2731">
        <v>0</v>
      </c>
      <c r="P2731">
        <v>0</v>
      </c>
      <c r="Q2731">
        <v>0.19700000000000001</v>
      </c>
      <c r="R2731">
        <v>0.22600000000000001</v>
      </c>
      <c r="S2731">
        <v>0.253</v>
      </c>
      <c r="T2731">
        <v>0.47899999999999998</v>
      </c>
      <c r="U2731">
        <v>0.21199999999999999</v>
      </c>
      <c r="V2731">
        <v>31</v>
      </c>
      <c r="W2731">
        <v>0</v>
      </c>
      <c r="X2731">
        <v>0</v>
      </c>
      <c r="Y2731">
        <v>-0.1</v>
      </c>
      <c r="Z2731">
        <v>0</v>
      </c>
      <c r="AA2731">
        <v>0</v>
      </c>
    </row>
    <row r="2732" spans="1:27" x14ac:dyDescent="0.25">
      <c r="A2732" t="s">
        <v>207</v>
      </c>
      <c r="B2732" t="s">
        <v>208</v>
      </c>
      <c r="C2732" t="s">
        <v>20867</v>
      </c>
      <c r="D2732">
        <v>1</v>
      </c>
      <c r="E2732">
        <v>1</v>
      </c>
      <c r="F2732">
        <v>0</v>
      </c>
      <c r="G2732">
        <v>0</v>
      </c>
      <c r="H2732">
        <v>0</v>
      </c>
      <c r="I2732">
        <v>0</v>
      </c>
      <c r="J2732">
        <v>0</v>
      </c>
      <c r="K2732">
        <v>0</v>
      </c>
      <c r="L2732">
        <v>0</v>
      </c>
      <c r="M2732">
        <v>0</v>
      </c>
      <c r="N2732">
        <v>0</v>
      </c>
      <c r="O2732">
        <v>0</v>
      </c>
      <c r="P2732">
        <v>0</v>
      </c>
      <c r="Q2732">
        <v>0.17399999999999999</v>
      </c>
      <c r="R2732">
        <v>0.224</v>
      </c>
      <c r="S2732">
        <v>0.25</v>
      </c>
      <c r="T2732">
        <v>0.47399999999999998</v>
      </c>
      <c r="U2732">
        <v>0.21199999999999999</v>
      </c>
      <c r="V2732">
        <v>27</v>
      </c>
      <c r="W2732">
        <v>0</v>
      </c>
      <c r="X2732">
        <v>0</v>
      </c>
      <c r="Y2732">
        <v>-0.1</v>
      </c>
      <c r="Z2732">
        <v>0</v>
      </c>
      <c r="AA2732">
        <v>0</v>
      </c>
    </row>
    <row r="2733" spans="1:27" x14ac:dyDescent="0.25">
      <c r="A2733" t="s">
        <v>1246</v>
      </c>
      <c r="B2733" t="s">
        <v>1247</v>
      </c>
      <c r="C2733" t="s">
        <v>20870</v>
      </c>
      <c r="D2733">
        <v>1</v>
      </c>
      <c r="E2733">
        <v>1</v>
      </c>
      <c r="F2733">
        <v>0</v>
      </c>
      <c r="G2733">
        <v>0</v>
      </c>
      <c r="H2733">
        <v>0</v>
      </c>
      <c r="I2733">
        <v>0</v>
      </c>
      <c r="J2733">
        <v>0</v>
      </c>
      <c r="K2733">
        <v>0</v>
      </c>
      <c r="L2733">
        <v>0</v>
      </c>
      <c r="M2733">
        <v>0</v>
      </c>
      <c r="N2733">
        <v>0</v>
      </c>
      <c r="O2733">
        <v>0</v>
      </c>
      <c r="P2733">
        <v>0</v>
      </c>
      <c r="Q2733">
        <v>0.185</v>
      </c>
      <c r="R2733">
        <v>0.219</v>
      </c>
      <c r="S2733">
        <v>0.26200000000000001</v>
      </c>
      <c r="T2733">
        <v>0.48099999999999998</v>
      </c>
      <c r="U2733">
        <v>0.21199999999999999</v>
      </c>
      <c r="V2733">
        <v>25</v>
      </c>
      <c r="W2733">
        <v>0</v>
      </c>
      <c r="X2733">
        <v>0</v>
      </c>
      <c r="Y2733">
        <v>-0.1</v>
      </c>
      <c r="Z2733">
        <v>0</v>
      </c>
      <c r="AA2733">
        <v>0</v>
      </c>
    </row>
    <row r="2734" spans="1:27" x14ac:dyDescent="0.25">
      <c r="A2734" t="s">
        <v>781</v>
      </c>
      <c r="B2734" t="s">
        <v>782</v>
      </c>
      <c r="C2734" t="s">
        <v>20865</v>
      </c>
      <c r="D2734">
        <v>1</v>
      </c>
      <c r="E2734">
        <v>1</v>
      </c>
      <c r="F2734">
        <v>0</v>
      </c>
      <c r="G2734">
        <v>0</v>
      </c>
      <c r="H2734">
        <v>0</v>
      </c>
      <c r="I2734">
        <v>0</v>
      </c>
      <c r="J2734">
        <v>0</v>
      </c>
      <c r="K2734">
        <v>0</v>
      </c>
      <c r="L2734">
        <v>0</v>
      </c>
      <c r="M2734">
        <v>0</v>
      </c>
      <c r="N2734">
        <v>0</v>
      </c>
      <c r="O2734">
        <v>0</v>
      </c>
      <c r="P2734">
        <v>0</v>
      </c>
      <c r="Q2734">
        <v>0.19600000000000001</v>
      </c>
      <c r="R2734">
        <v>0.23200000000000001</v>
      </c>
      <c r="S2734">
        <v>0.24299999999999999</v>
      </c>
      <c r="T2734">
        <v>0.47499999999999998</v>
      </c>
      <c r="U2734">
        <v>0.21199999999999999</v>
      </c>
      <c r="V2734">
        <v>32</v>
      </c>
      <c r="W2734">
        <v>0</v>
      </c>
      <c r="X2734">
        <v>0</v>
      </c>
      <c r="Y2734">
        <v>-0.1</v>
      </c>
      <c r="Z2734">
        <v>0</v>
      </c>
      <c r="AA2734">
        <v>0</v>
      </c>
    </row>
    <row r="2735" spans="1:27" x14ac:dyDescent="0.25">
      <c r="A2735" t="s">
        <v>21554</v>
      </c>
      <c r="B2735" t="s">
        <v>21555</v>
      </c>
      <c r="C2735" t="s">
        <v>20873</v>
      </c>
      <c r="D2735">
        <v>1</v>
      </c>
      <c r="E2735">
        <v>1</v>
      </c>
      <c r="F2735">
        <v>0</v>
      </c>
      <c r="G2735">
        <v>0</v>
      </c>
      <c r="H2735">
        <v>0</v>
      </c>
      <c r="I2735">
        <v>0</v>
      </c>
      <c r="J2735">
        <v>0</v>
      </c>
      <c r="K2735">
        <v>0</v>
      </c>
      <c r="L2735">
        <v>0</v>
      </c>
      <c r="M2735">
        <v>0</v>
      </c>
      <c r="N2735">
        <v>0</v>
      </c>
      <c r="O2735">
        <v>0</v>
      </c>
      <c r="P2735">
        <v>0</v>
      </c>
      <c r="Q2735">
        <v>0.186</v>
      </c>
      <c r="R2735">
        <v>0.22500000000000001</v>
      </c>
      <c r="S2735">
        <v>0.252</v>
      </c>
      <c r="T2735">
        <v>0.47599999999999998</v>
      </c>
      <c r="U2735">
        <v>0.21199999999999999</v>
      </c>
      <c r="V2735">
        <v>26</v>
      </c>
      <c r="W2735">
        <v>0</v>
      </c>
      <c r="X2735">
        <v>0</v>
      </c>
      <c r="Y2735">
        <v>-0.1</v>
      </c>
      <c r="Z2735">
        <v>0</v>
      </c>
      <c r="AA2735">
        <v>0</v>
      </c>
    </row>
    <row r="2736" spans="1:27" x14ac:dyDescent="0.25">
      <c r="A2736" t="s">
        <v>1942</v>
      </c>
      <c r="B2736" t="s">
        <v>1943</v>
      </c>
      <c r="C2736" t="s">
        <v>1</v>
      </c>
      <c r="D2736">
        <v>1</v>
      </c>
      <c r="E2736">
        <v>1</v>
      </c>
      <c r="F2736">
        <v>0</v>
      </c>
      <c r="G2736">
        <v>0</v>
      </c>
      <c r="H2736">
        <v>0</v>
      </c>
      <c r="I2736">
        <v>0</v>
      </c>
      <c r="J2736">
        <v>0</v>
      </c>
      <c r="K2736">
        <v>0</v>
      </c>
      <c r="L2736">
        <v>0</v>
      </c>
      <c r="M2736">
        <v>0</v>
      </c>
      <c r="N2736">
        <v>0</v>
      </c>
      <c r="O2736">
        <v>0</v>
      </c>
      <c r="P2736">
        <v>0</v>
      </c>
      <c r="Q2736">
        <v>0.19400000000000001</v>
      </c>
      <c r="R2736">
        <v>0.23300000000000001</v>
      </c>
      <c r="S2736">
        <v>0.23899999999999999</v>
      </c>
      <c r="T2736">
        <v>0.47299999999999998</v>
      </c>
      <c r="U2736">
        <v>0.21199999999999999</v>
      </c>
      <c r="V2736">
        <v>27</v>
      </c>
      <c r="W2736">
        <v>0</v>
      </c>
      <c r="X2736">
        <v>0</v>
      </c>
      <c r="Y2736">
        <v>-0.1</v>
      </c>
      <c r="Z2736">
        <v>0</v>
      </c>
      <c r="AA2736">
        <v>0</v>
      </c>
    </row>
    <row r="2737" spans="1:27" x14ac:dyDescent="0.25">
      <c r="A2737" t="s">
        <v>734</v>
      </c>
      <c r="B2737" t="s">
        <v>735</v>
      </c>
      <c r="C2737" t="s">
        <v>20865</v>
      </c>
      <c r="D2737">
        <v>1</v>
      </c>
      <c r="E2737">
        <v>1</v>
      </c>
      <c r="F2737">
        <v>0</v>
      </c>
      <c r="G2737">
        <v>0</v>
      </c>
      <c r="H2737">
        <v>0</v>
      </c>
      <c r="I2737">
        <v>0</v>
      </c>
      <c r="J2737">
        <v>0</v>
      </c>
      <c r="K2737">
        <v>0</v>
      </c>
      <c r="L2737">
        <v>0</v>
      </c>
      <c r="M2737">
        <v>0</v>
      </c>
      <c r="N2737">
        <v>0</v>
      </c>
      <c r="O2737">
        <v>0</v>
      </c>
      <c r="P2737">
        <v>0</v>
      </c>
      <c r="Q2737">
        <v>0.18</v>
      </c>
      <c r="R2737">
        <v>0.23499999999999999</v>
      </c>
      <c r="S2737">
        <v>0.23</v>
      </c>
      <c r="T2737">
        <v>0.46600000000000003</v>
      </c>
      <c r="U2737">
        <v>0.21199999999999999</v>
      </c>
      <c r="V2737">
        <v>32</v>
      </c>
      <c r="W2737">
        <v>0</v>
      </c>
      <c r="X2737">
        <v>0</v>
      </c>
      <c r="Y2737">
        <v>-0.1</v>
      </c>
      <c r="Z2737">
        <v>0</v>
      </c>
      <c r="AA2737">
        <v>0</v>
      </c>
    </row>
    <row r="2738" spans="1:27" x14ac:dyDescent="0.25">
      <c r="A2738" t="s">
        <v>2188</v>
      </c>
      <c r="B2738" t="s">
        <v>2189</v>
      </c>
      <c r="C2738" t="s">
        <v>20879</v>
      </c>
      <c r="D2738">
        <v>1</v>
      </c>
      <c r="E2738">
        <v>1</v>
      </c>
      <c r="F2738">
        <v>0</v>
      </c>
      <c r="G2738">
        <v>0</v>
      </c>
      <c r="H2738">
        <v>0</v>
      </c>
      <c r="I2738">
        <v>0</v>
      </c>
      <c r="J2738">
        <v>0</v>
      </c>
      <c r="K2738">
        <v>0</v>
      </c>
      <c r="L2738">
        <v>0</v>
      </c>
      <c r="M2738">
        <v>0</v>
      </c>
      <c r="N2738">
        <v>0</v>
      </c>
      <c r="O2738">
        <v>0</v>
      </c>
      <c r="P2738">
        <v>0</v>
      </c>
      <c r="Q2738">
        <v>0.183</v>
      </c>
      <c r="R2738">
        <v>0.216</v>
      </c>
      <c r="S2738">
        <v>0.26300000000000001</v>
      </c>
      <c r="T2738">
        <v>0.47899999999999998</v>
      </c>
      <c r="U2738">
        <v>0.21199999999999999</v>
      </c>
      <c r="V2738">
        <v>10</v>
      </c>
      <c r="W2738">
        <v>0</v>
      </c>
      <c r="X2738">
        <v>0</v>
      </c>
      <c r="Y2738">
        <v>-0.1</v>
      </c>
      <c r="Z2738">
        <v>0</v>
      </c>
      <c r="AA2738">
        <v>0</v>
      </c>
    </row>
    <row r="2739" spans="1:27" x14ac:dyDescent="0.25">
      <c r="A2739" t="s">
        <v>1689</v>
      </c>
      <c r="B2739" t="s">
        <v>1690</v>
      </c>
      <c r="C2739" t="s">
        <v>20883</v>
      </c>
      <c r="D2739">
        <v>1</v>
      </c>
      <c r="E2739">
        <v>1</v>
      </c>
      <c r="F2739">
        <v>0</v>
      </c>
      <c r="G2739">
        <v>0</v>
      </c>
      <c r="H2739">
        <v>0</v>
      </c>
      <c r="I2739">
        <v>0</v>
      </c>
      <c r="J2739">
        <v>0</v>
      </c>
      <c r="K2739">
        <v>0</v>
      </c>
      <c r="L2739">
        <v>0</v>
      </c>
      <c r="M2739">
        <v>0</v>
      </c>
      <c r="N2739">
        <v>0</v>
      </c>
      <c r="O2739">
        <v>0</v>
      </c>
      <c r="P2739">
        <v>0</v>
      </c>
      <c r="Q2739">
        <v>0.17100000000000001</v>
      </c>
      <c r="R2739">
        <v>0.23400000000000001</v>
      </c>
      <c r="S2739">
        <v>0.23</v>
      </c>
      <c r="T2739">
        <v>0.46400000000000002</v>
      </c>
      <c r="U2739">
        <v>0.21199999999999999</v>
      </c>
      <c r="V2739">
        <v>26</v>
      </c>
      <c r="W2739">
        <v>0</v>
      </c>
      <c r="X2739">
        <v>0</v>
      </c>
      <c r="Y2739">
        <v>-0.1</v>
      </c>
      <c r="Z2739">
        <v>0</v>
      </c>
      <c r="AA2739">
        <v>0</v>
      </c>
    </row>
    <row r="2740" spans="1:27" x14ac:dyDescent="0.25">
      <c r="A2740" t="s">
        <v>21556</v>
      </c>
      <c r="B2740" t="s">
        <v>21557</v>
      </c>
      <c r="C2740" t="s">
        <v>20872</v>
      </c>
      <c r="D2740">
        <v>1</v>
      </c>
      <c r="E2740">
        <v>1</v>
      </c>
      <c r="F2740">
        <v>0</v>
      </c>
      <c r="G2740">
        <v>0</v>
      </c>
      <c r="H2740">
        <v>0</v>
      </c>
      <c r="I2740">
        <v>0</v>
      </c>
      <c r="J2740">
        <v>0</v>
      </c>
      <c r="K2740">
        <v>0</v>
      </c>
      <c r="L2740">
        <v>0</v>
      </c>
      <c r="M2740">
        <v>0</v>
      </c>
      <c r="N2740">
        <v>0</v>
      </c>
      <c r="O2740">
        <v>0</v>
      </c>
      <c r="P2740">
        <v>0</v>
      </c>
      <c r="Q2740">
        <v>0.187</v>
      </c>
      <c r="R2740">
        <v>0.216</v>
      </c>
      <c r="S2740">
        <v>0.26500000000000001</v>
      </c>
      <c r="T2740">
        <v>0.48099999999999998</v>
      </c>
      <c r="U2740">
        <v>0.21199999999999999</v>
      </c>
      <c r="V2740">
        <v>27</v>
      </c>
      <c r="W2740">
        <v>0</v>
      </c>
      <c r="X2740">
        <v>0</v>
      </c>
      <c r="Y2740">
        <v>-0.1</v>
      </c>
      <c r="Z2740">
        <v>0</v>
      </c>
      <c r="AA2740">
        <v>0</v>
      </c>
    </row>
    <row r="2741" spans="1:27" x14ac:dyDescent="0.25">
      <c r="A2741" t="s">
        <v>2246</v>
      </c>
      <c r="B2741" t="s">
        <v>2247</v>
      </c>
      <c r="C2741" t="s">
        <v>20893</v>
      </c>
      <c r="D2741">
        <v>1</v>
      </c>
      <c r="E2741">
        <v>1</v>
      </c>
      <c r="F2741">
        <v>0</v>
      </c>
      <c r="G2741">
        <v>0</v>
      </c>
      <c r="H2741">
        <v>0</v>
      </c>
      <c r="I2741">
        <v>0</v>
      </c>
      <c r="J2741">
        <v>0</v>
      </c>
      <c r="K2741">
        <v>0</v>
      </c>
      <c r="L2741">
        <v>0</v>
      </c>
      <c r="M2741">
        <v>0</v>
      </c>
      <c r="N2741">
        <v>0</v>
      </c>
      <c r="O2741">
        <v>0</v>
      </c>
      <c r="P2741">
        <v>0</v>
      </c>
      <c r="Q2741">
        <v>0.184</v>
      </c>
      <c r="R2741">
        <v>0.22500000000000001</v>
      </c>
      <c r="S2741">
        <v>0.249</v>
      </c>
      <c r="T2741">
        <v>0.47399999999999998</v>
      </c>
      <c r="U2741">
        <v>0.21199999999999999</v>
      </c>
      <c r="V2741">
        <v>30</v>
      </c>
      <c r="W2741">
        <v>0</v>
      </c>
      <c r="X2741">
        <v>0</v>
      </c>
      <c r="Y2741">
        <v>-0.1</v>
      </c>
      <c r="Z2741">
        <v>0</v>
      </c>
      <c r="AA2741">
        <v>0</v>
      </c>
    </row>
    <row r="2742" spans="1:27" x14ac:dyDescent="0.25">
      <c r="A2742" t="s">
        <v>21558</v>
      </c>
      <c r="B2742" t="s">
        <v>21559</v>
      </c>
      <c r="C2742" t="s">
        <v>20877</v>
      </c>
      <c r="D2742">
        <v>1</v>
      </c>
      <c r="E2742">
        <v>1</v>
      </c>
      <c r="F2742">
        <v>0</v>
      </c>
      <c r="G2742">
        <v>0</v>
      </c>
      <c r="H2742">
        <v>0</v>
      </c>
      <c r="I2742">
        <v>0</v>
      </c>
      <c r="J2742">
        <v>0</v>
      </c>
      <c r="K2742">
        <v>0</v>
      </c>
      <c r="L2742">
        <v>0</v>
      </c>
      <c r="M2742">
        <v>0</v>
      </c>
      <c r="N2742">
        <v>0</v>
      </c>
      <c r="O2742">
        <v>0</v>
      </c>
      <c r="P2742">
        <v>0</v>
      </c>
      <c r="Q2742">
        <v>0.17599999999999999</v>
      </c>
      <c r="R2742">
        <v>0.22800000000000001</v>
      </c>
      <c r="S2742">
        <v>0.24199999999999999</v>
      </c>
      <c r="T2742">
        <v>0.47</v>
      </c>
      <c r="U2742">
        <v>0.21199999999999999</v>
      </c>
      <c r="V2742">
        <v>35</v>
      </c>
      <c r="W2742">
        <v>0</v>
      </c>
      <c r="X2742">
        <v>0</v>
      </c>
      <c r="Y2742">
        <v>-0.1</v>
      </c>
      <c r="Z2742">
        <v>0</v>
      </c>
      <c r="AA2742">
        <v>0</v>
      </c>
    </row>
    <row r="2743" spans="1:27" x14ac:dyDescent="0.25">
      <c r="A2743" t="s">
        <v>1067</v>
      </c>
      <c r="B2743" t="s">
        <v>1068</v>
      </c>
      <c r="C2743" t="s">
        <v>20866</v>
      </c>
      <c r="D2743">
        <v>1</v>
      </c>
      <c r="E2743">
        <v>1</v>
      </c>
      <c r="F2743">
        <v>0</v>
      </c>
      <c r="G2743">
        <v>0</v>
      </c>
      <c r="H2743">
        <v>0</v>
      </c>
      <c r="I2743">
        <v>0</v>
      </c>
      <c r="J2743">
        <v>0</v>
      </c>
      <c r="K2743">
        <v>0</v>
      </c>
      <c r="L2743">
        <v>0</v>
      </c>
      <c r="M2743">
        <v>0</v>
      </c>
      <c r="N2743">
        <v>0</v>
      </c>
      <c r="O2743">
        <v>0</v>
      </c>
      <c r="P2743">
        <v>0</v>
      </c>
      <c r="Q2743">
        <v>0.19600000000000001</v>
      </c>
      <c r="R2743">
        <v>0.222</v>
      </c>
      <c r="S2743">
        <v>0.25700000000000001</v>
      </c>
      <c r="T2743">
        <v>0.48</v>
      </c>
      <c r="U2743">
        <v>0.21199999999999999</v>
      </c>
      <c r="V2743">
        <v>27</v>
      </c>
      <c r="W2743">
        <v>0</v>
      </c>
      <c r="X2743">
        <v>0</v>
      </c>
      <c r="Y2743">
        <v>-0.1</v>
      </c>
      <c r="Z2743">
        <v>0</v>
      </c>
      <c r="AA2743">
        <v>0</v>
      </c>
    </row>
    <row r="2744" spans="1:27" x14ac:dyDescent="0.25">
      <c r="A2744" t="s">
        <v>2036</v>
      </c>
      <c r="B2744" t="s">
        <v>2037</v>
      </c>
      <c r="C2744" t="s">
        <v>20892</v>
      </c>
      <c r="D2744">
        <v>1</v>
      </c>
      <c r="E2744">
        <v>1</v>
      </c>
      <c r="F2744">
        <v>0</v>
      </c>
      <c r="G2744">
        <v>0</v>
      </c>
      <c r="H2744">
        <v>0</v>
      </c>
      <c r="I2744">
        <v>0</v>
      </c>
      <c r="J2744">
        <v>0</v>
      </c>
      <c r="K2744">
        <v>0</v>
      </c>
      <c r="L2744">
        <v>0</v>
      </c>
      <c r="M2744">
        <v>0</v>
      </c>
      <c r="N2744">
        <v>0</v>
      </c>
      <c r="O2744">
        <v>0</v>
      </c>
      <c r="P2744">
        <v>0</v>
      </c>
      <c r="Q2744">
        <v>0.183</v>
      </c>
      <c r="R2744">
        <v>0.218</v>
      </c>
      <c r="S2744">
        <v>0.26100000000000001</v>
      </c>
      <c r="T2744">
        <v>0.47899999999999998</v>
      </c>
      <c r="U2744">
        <v>0.21199999999999999</v>
      </c>
      <c r="V2744">
        <v>27</v>
      </c>
      <c r="W2744">
        <v>0</v>
      </c>
      <c r="X2744">
        <v>0</v>
      </c>
      <c r="Y2744">
        <v>-0.1</v>
      </c>
      <c r="Z2744">
        <v>0</v>
      </c>
      <c r="AA2744">
        <v>0</v>
      </c>
    </row>
    <row r="2745" spans="1:27" x14ac:dyDescent="0.25">
      <c r="A2745" t="s">
        <v>21560</v>
      </c>
      <c r="B2745" t="s">
        <v>21561</v>
      </c>
      <c r="C2745" t="s">
        <v>20883</v>
      </c>
      <c r="D2745">
        <v>1</v>
      </c>
      <c r="E2745">
        <v>1</v>
      </c>
      <c r="F2745">
        <v>0</v>
      </c>
      <c r="G2745">
        <v>0</v>
      </c>
      <c r="H2745">
        <v>0</v>
      </c>
      <c r="I2745">
        <v>0</v>
      </c>
      <c r="J2745">
        <v>0</v>
      </c>
      <c r="K2745">
        <v>0</v>
      </c>
      <c r="L2745">
        <v>0</v>
      </c>
      <c r="M2745">
        <v>0</v>
      </c>
      <c r="N2745">
        <v>0</v>
      </c>
      <c r="O2745">
        <v>0</v>
      </c>
      <c r="P2745">
        <v>0</v>
      </c>
      <c r="Q2745">
        <v>0.185</v>
      </c>
      <c r="R2745">
        <v>0.218</v>
      </c>
      <c r="S2745">
        <v>0.26</v>
      </c>
      <c r="T2745">
        <v>0.47899999999999998</v>
      </c>
      <c r="U2745">
        <v>0.21199999999999999</v>
      </c>
      <c r="V2745">
        <v>26</v>
      </c>
      <c r="W2745">
        <v>0</v>
      </c>
      <c r="X2745">
        <v>0</v>
      </c>
      <c r="Y2745">
        <v>-0.1</v>
      </c>
      <c r="Z2745">
        <v>0</v>
      </c>
      <c r="AA2745">
        <v>0</v>
      </c>
    </row>
    <row r="2746" spans="1:27" x14ac:dyDescent="0.25">
      <c r="A2746" t="s">
        <v>1733</v>
      </c>
      <c r="B2746" t="s">
        <v>1734</v>
      </c>
      <c r="C2746" t="s">
        <v>20892</v>
      </c>
      <c r="D2746">
        <v>1</v>
      </c>
      <c r="E2746">
        <v>1</v>
      </c>
      <c r="F2746">
        <v>0</v>
      </c>
      <c r="G2746">
        <v>0</v>
      </c>
      <c r="H2746">
        <v>0</v>
      </c>
      <c r="I2746">
        <v>0</v>
      </c>
      <c r="J2746">
        <v>0</v>
      </c>
      <c r="K2746">
        <v>0</v>
      </c>
      <c r="L2746">
        <v>0</v>
      </c>
      <c r="M2746">
        <v>0</v>
      </c>
      <c r="N2746">
        <v>0</v>
      </c>
      <c r="O2746">
        <v>0</v>
      </c>
      <c r="P2746">
        <v>0</v>
      </c>
      <c r="Q2746">
        <v>0.17199999999999999</v>
      </c>
      <c r="R2746">
        <v>0.224</v>
      </c>
      <c r="S2746">
        <v>0.247</v>
      </c>
      <c r="T2746">
        <v>0.47099999999999997</v>
      </c>
      <c r="U2746">
        <v>0.21199999999999999</v>
      </c>
      <c r="V2746">
        <v>27</v>
      </c>
      <c r="W2746">
        <v>0</v>
      </c>
      <c r="X2746">
        <v>0</v>
      </c>
      <c r="Y2746">
        <v>-0.1</v>
      </c>
      <c r="Z2746">
        <v>0</v>
      </c>
      <c r="AA2746">
        <v>0</v>
      </c>
    </row>
    <row r="2747" spans="1:27" x14ac:dyDescent="0.25">
      <c r="A2747" t="s">
        <v>2001</v>
      </c>
      <c r="B2747" t="s">
        <v>2002</v>
      </c>
      <c r="C2747" t="s">
        <v>20871</v>
      </c>
      <c r="D2747">
        <v>1</v>
      </c>
      <c r="E2747">
        <v>1</v>
      </c>
      <c r="F2747">
        <v>0</v>
      </c>
      <c r="G2747">
        <v>0</v>
      </c>
      <c r="H2747">
        <v>0</v>
      </c>
      <c r="I2747">
        <v>0</v>
      </c>
      <c r="J2747">
        <v>0</v>
      </c>
      <c r="K2747">
        <v>0</v>
      </c>
      <c r="L2747">
        <v>0</v>
      </c>
      <c r="M2747">
        <v>0</v>
      </c>
      <c r="N2747">
        <v>0</v>
      </c>
      <c r="O2747">
        <v>0</v>
      </c>
      <c r="P2747">
        <v>0</v>
      </c>
      <c r="Q2747">
        <v>0.19600000000000001</v>
      </c>
      <c r="R2747">
        <v>0.22900000000000001</v>
      </c>
      <c r="S2747">
        <v>0.247</v>
      </c>
      <c r="T2747">
        <v>0.47599999999999998</v>
      </c>
      <c r="U2747">
        <v>0.21199999999999999</v>
      </c>
      <c r="V2747">
        <v>31</v>
      </c>
      <c r="W2747">
        <v>0</v>
      </c>
      <c r="X2747">
        <v>0</v>
      </c>
      <c r="Y2747">
        <v>-0.1</v>
      </c>
      <c r="Z2747">
        <v>0</v>
      </c>
      <c r="AA2747">
        <v>0</v>
      </c>
    </row>
    <row r="2748" spans="1:27" x14ac:dyDescent="0.25">
      <c r="A2748" t="s">
        <v>933</v>
      </c>
      <c r="B2748" t="s">
        <v>934</v>
      </c>
      <c r="C2748" t="s">
        <v>20890</v>
      </c>
      <c r="D2748">
        <v>1</v>
      </c>
      <c r="E2748">
        <v>1</v>
      </c>
      <c r="F2748">
        <v>0</v>
      </c>
      <c r="G2748">
        <v>0</v>
      </c>
      <c r="H2748">
        <v>0</v>
      </c>
      <c r="I2748">
        <v>0</v>
      </c>
      <c r="J2748">
        <v>0</v>
      </c>
      <c r="K2748">
        <v>0</v>
      </c>
      <c r="L2748">
        <v>0</v>
      </c>
      <c r="M2748">
        <v>0</v>
      </c>
      <c r="N2748">
        <v>0</v>
      </c>
      <c r="O2748">
        <v>0</v>
      </c>
      <c r="P2748">
        <v>0</v>
      </c>
      <c r="Q2748">
        <v>0.185</v>
      </c>
      <c r="R2748">
        <v>0.22</v>
      </c>
      <c r="S2748">
        <v>0.25800000000000001</v>
      </c>
      <c r="T2748">
        <v>0.47799999999999998</v>
      </c>
      <c r="U2748">
        <v>0.21199999999999999</v>
      </c>
      <c r="V2748">
        <v>32</v>
      </c>
      <c r="W2748">
        <v>0</v>
      </c>
      <c r="X2748">
        <v>0</v>
      </c>
      <c r="Y2748">
        <v>-0.1</v>
      </c>
      <c r="Z2748">
        <v>0</v>
      </c>
      <c r="AA2748">
        <v>0</v>
      </c>
    </row>
    <row r="2749" spans="1:27" x14ac:dyDescent="0.25">
      <c r="A2749" t="s">
        <v>2561</v>
      </c>
      <c r="B2749" t="s">
        <v>2562</v>
      </c>
      <c r="C2749" t="s">
        <v>20879</v>
      </c>
      <c r="D2749">
        <v>1</v>
      </c>
      <c r="E2749">
        <v>1</v>
      </c>
      <c r="F2749">
        <v>0</v>
      </c>
      <c r="G2749">
        <v>0</v>
      </c>
      <c r="H2749">
        <v>0</v>
      </c>
      <c r="I2749">
        <v>0</v>
      </c>
      <c r="J2749">
        <v>0</v>
      </c>
      <c r="K2749">
        <v>0</v>
      </c>
      <c r="L2749">
        <v>0</v>
      </c>
      <c r="M2749">
        <v>0</v>
      </c>
      <c r="N2749">
        <v>0</v>
      </c>
      <c r="O2749">
        <v>0</v>
      </c>
      <c r="P2749">
        <v>0</v>
      </c>
      <c r="Q2749">
        <v>0.188</v>
      </c>
      <c r="R2749">
        <v>0.221</v>
      </c>
      <c r="S2749">
        <v>0.25600000000000001</v>
      </c>
      <c r="T2749">
        <v>0.47699999999999998</v>
      </c>
      <c r="U2749">
        <v>0.21199999999999999</v>
      </c>
      <c r="V2749">
        <v>10</v>
      </c>
      <c r="W2749">
        <v>0</v>
      </c>
      <c r="X2749">
        <v>0</v>
      </c>
      <c r="Y2749">
        <v>-0.1</v>
      </c>
      <c r="Z2749">
        <v>0</v>
      </c>
      <c r="AA2749">
        <v>0</v>
      </c>
    </row>
    <row r="2750" spans="1:27" x14ac:dyDescent="0.25">
      <c r="A2750" t="s">
        <v>21562</v>
      </c>
      <c r="B2750" t="s">
        <v>21563</v>
      </c>
      <c r="C2750" t="s">
        <v>1</v>
      </c>
      <c r="D2750">
        <v>1</v>
      </c>
      <c r="E2750">
        <v>1</v>
      </c>
      <c r="F2750">
        <v>0</v>
      </c>
      <c r="G2750">
        <v>0</v>
      </c>
      <c r="H2750">
        <v>0</v>
      </c>
      <c r="I2750">
        <v>0</v>
      </c>
      <c r="J2750">
        <v>0</v>
      </c>
      <c r="K2750">
        <v>0</v>
      </c>
      <c r="L2750">
        <v>0</v>
      </c>
      <c r="M2750">
        <v>0</v>
      </c>
      <c r="N2750">
        <v>0</v>
      </c>
      <c r="O2750">
        <v>0</v>
      </c>
      <c r="P2750">
        <v>0</v>
      </c>
      <c r="Q2750">
        <v>0.18099999999999999</v>
      </c>
      <c r="R2750">
        <v>0.22700000000000001</v>
      </c>
      <c r="S2750">
        <v>0.245</v>
      </c>
      <c r="T2750">
        <v>0.47199999999999998</v>
      </c>
      <c r="U2750">
        <v>0.21199999999999999</v>
      </c>
      <c r="V2750">
        <v>27</v>
      </c>
      <c r="W2750">
        <v>0</v>
      </c>
      <c r="X2750">
        <v>0</v>
      </c>
      <c r="Y2750">
        <v>-0.1</v>
      </c>
      <c r="Z2750">
        <v>0</v>
      </c>
      <c r="AA2750">
        <v>0</v>
      </c>
    </row>
    <row r="2751" spans="1:27" x14ac:dyDescent="0.25">
      <c r="A2751" t="s">
        <v>2111</v>
      </c>
      <c r="B2751" t="s">
        <v>2112</v>
      </c>
      <c r="C2751" t="s">
        <v>20885</v>
      </c>
      <c r="D2751">
        <v>1</v>
      </c>
      <c r="E2751">
        <v>1</v>
      </c>
      <c r="F2751">
        <v>0</v>
      </c>
      <c r="G2751">
        <v>0</v>
      </c>
      <c r="H2751">
        <v>0</v>
      </c>
      <c r="I2751">
        <v>0</v>
      </c>
      <c r="J2751">
        <v>0</v>
      </c>
      <c r="K2751">
        <v>0</v>
      </c>
      <c r="L2751">
        <v>0</v>
      </c>
      <c r="M2751">
        <v>0</v>
      </c>
      <c r="N2751">
        <v>0</v>
      </c>
      <c r="O2751">
        <v>0</v>
      </c>
      <c r="P2751">
        <v>0</v>
      </c>
      <c r="Q2751">
        <v>0.193</v>
      </c>
      <c r="R2751">
        <v>0.224</v>
      </c>
      <c r="S2751">
        <v>0.253</v>
      </c>
      <c r="T2751">
        <v>0.47699999999999998</v>
      </c>
      <c r="U2751">
        <v>0.21199999999999999</v>
      </c>
      <c r="V2751">
        <v>29</v>
      </c>
      <c r="W2751">
        <v>0</v>
      </c>
      <c r="X2751">
        <v>0</v>
      </c>
      <c r="Y2751">
        <v>-0.1</v>
      </c>
      <c r="Z2751">
        <v>0</v>
      </c>
      <c r="AA2751">
        <v>0</v>
      </c>
    </row>
    <row r="2752" spans="1:27" x14ac:dyDescent="0.25">
      <c r="A2752" t="s">
        <v>21564</v>
      </c>
      <c r="B2752" t="s">
        <v>21565</v>
      </c>
      <c r="C2752" t="s">
        <v>1</v>
      </c>
      <c r="D2752">
        <v>1</v>
      </c>
      <c r="E2752">
        <v>1</v>
      </c>
      <c r="F2752">
        <v>0</v>
      </c>
      <c r="G2752">
        <v>0</v>
      </c>
      <c r="H2752">
        <v>0</v>
      </c>
      <c r="I2752">
        <v>0</v>
      </c>
      <c r="J2752">
        <v>0</v>
      </c>
      <c r="K2752">
        <v>0</v>
      </c>
      <c r="L2752">
        <v>0</v>
      </c>
      <c r="M2752">
        <v>0</v>
      </c>
      <c r="N2752">
        <v>0</v>
      </c>
      <c r="O2752">
        <v>0</v>
      </c>
      <c r="P2752">
        <v>0</v>
      </c>
      <c r="Q2752">
        <v>0.182</v>
      </c>
      <c r="R2752">
        <v>0.222</v>
      </c>
      <c r="S2752">
        <v>0.255</v>
      </c>
      <c r="T2752">
        <v>0.47599999999999998</v>
      </c>
      <c r="U2752">
        <v>0.21199999999999999</v>
      </c>
      <c r="V2752">
        <v>27</v>
      </c>
      <c r="W2752">
        <v>0</v>
      </c>
      <c r="X2752">
        <v>0</v>
      </c>
      <c r="Y2752">
        <v>-0.1</v>
      </c>
      <c r="Z2752">
        <v>0</v>
      </c>
      <c r="AA2752">
        <v>0</v>
      </c>
    </row>
    <row r="2753" spans="1:27" x14ac:dyDescent="0.25">
      <c r="A2753" t="s">
        <v>21566</v>
      </c>
      <c r="B2753" t="s">
        <v>21567</v>
      </c>
      <c r="C2753" t="s">
        <v>1</v>
      </c>
      <c r="D2753">
        <v>1</v>
      </c>
      <c r="E2753">
        <v>1</v>
      </c>
      <c r="F2753">
        <v>0</v>
      </c>
      <c r="G2753">
        <v>0</v>
      </c>
      <c r="H2753">
        <v>0</v>
      </c>
      <c r="I2753">
        <v>0</v>
      </c>
      <c r="J2753">
        <v>0</v>
      </c>
      <c r="K2753">
        <v>0</v>
      </c>
      <c r="L2753">
        <v>0</v>
      </c>
      <c r="M2753">
        <v>0</v>
      </c>
      <c r="N2753">
        <v>0</v>
      </c>
      <c r="O2753">
        <v>0</v>
      </c>
      <c r="P2753">
        <v>0</v>
      </c>
      <c r="Q2753">
        <v>0.187</v>
      </c>
      <c r="R2753">
        <v>0.22600000000000001</v>
      </c>
      <c r="S2753">
        <v>0.248</v>
      </c>
      <c r="T2753">
        <v>0.47399999999999998</v>
      </c>
      <c r="U2753">
        <v>0.21199999999999999</v>
      </c>
      <c r="V2753">
        <v>27</v>
      </c>
      <c r="W2753">
        <v>0</v>
      </c>
      <c r="X2753">
        <v>0</v>
      </c>
      <c r="Y2753">
        <v>-0.1</v>
      </c>
      <c r="Z2753">
        <v>0</v>
      </c>
      <c r="AA2753">
        <v>0</v>
      </c>
    </row>
    <row r="2754" spans="1:27" x14ac:dyDescent="0.25">
      <c r="A2754" t="s">
        <v>21568</v>
      </c>
      <c r="B2754" t="s">
        <v>21569</v>
      </c>
      <c r="C2754" t="s">
        <v>20868</v>
      </c>
      <c r="D2754">
        <v>1</v>
      </c>
      <c r="E2754">
        <v>1</v>
      </c>
      <c r="F2754">
        <v>0</v>
      </c>
      <c r="G2754">
        <v>0</v>
      </c>
      <c r="H2754">
        <v>0</v>
      </c>
      <c r="I2754">
        <v>0</v>
      </c>
      <c r="J2754">
        <v>0</v>
      </c>
      <c r="K2754">
        <v>0</v>
      </c>
      <c r="L2754">
        <v>0</v>
      </c>
      <c r="M2754">
        <v>0</v>
      </c>
      <c r="N2754">
        <v>0</v>
      </c>
      <c r="O2754">
        <v>0</v>
      </c>
      <c r="P2754">
        <v>0</v>
      </c>
      <c r="Q2754">
        <v>0.17899999999999999</v>
      </c>
      <c r="R2754">
        <v>0.217</v>
      </c>
      <c r="S2754">
        <v>0.26</v>
      </c>
      <c r="T2754">
        <v>0.47799999999999998</v>
      </c>
      <c r="U2754">
        <v>0.21199999999999999</v>
      </c>
      <c r="V2754">
        <v>26</v>
      </c>
      <c r="W2754">
        <v>0</v>
      </c>
      <c r="X2754">
        <v>0</v>
      </c>
      <c r="Y2754">
        <v>-0.1</v>
      </c>
      <c r="Z2754">
        <v>0</v>
      </c>
      <c r="AA2754">
        <v>0</v>
      </c>
    </row>
    <row r="2755" spans="1:27" x14ac:dyDescent="0.25">
      <c r="A2755" t="s">
        <v>1930</v>
      </c>
      <c r="B2755" t="s">
        <v>1931</v>
      </c>
      <c r="C2755" t="s">
        <v>20867</v>
      </c>
      <c r="D2755">
        <v>1</v>
      </c>
      <c r="E2755">
        <v>1</v>
      </c>
      <c r="F2755">
        <v>0</v>
      </c>
      <c r="G2755">
        <v>0</v>
      </c>
      <c r="H2755">
        <v>0</v>
      </c>
      <c r="I2755">
        <v>0</v>
      </c>
      <c r="J2755">
        <v>0</v>
      </c>
      <c r="K2755">
        <v>0</v>
      </c>
      <c r="L2755">
        <v>0</v>
      </c>
      <c r="M2755">
        <v>0</v>
      </c>
      <c r="N2755">
        <v>0</v>
      </c>
      <c r="O2755">
        <v>0</v>
      </c>
      <c r="P2755">
        <v>0</v>
      </c>
      <c r="Q2755">
        <v>0.183</v>
      </c>
      <c r="R2755">
        <v>0.217</v>
      </c>
      <c r="S2755">
        <v>0.26100000000000001</v>
      </c>
      <c r="T2755">
        <v>0.47799999999999998</v>
      </c>
      <c r="U2755">
        <v>0.21199999999999999</v>
      </c>
      <c r="V2755">
        <v>27</v>
      </c>
      <c r="W2755">
        <v>0</v>
      </c>
      <c r="X2755">
        <v>0</v>
      </c>
      <c r="Y2755">
        <v>-0.1</v>
      </c>
      <c r="Z2755">
        <v>0</v>
      </c>
      <c r="AA2755">
        <v>0</v>
      </c>
    </row>
    <row r="2756" spans="1:27" x14ac:dyDescent="0.25">
      <c r="A2756" t="s">
        <v>21570</v>
      </c>
      <c r="B2756" t="s">
        <v>21571</v>
      </c>
      <c r="C2756" t="s">
        <v>20887</v>
      </c>
      <c r="D2756">
        <v>1</v>
      </c>
      <c r="E2756">
        <v>1</v>
      </c>
      <c r="F2756">
        <v>0</v>
      </c>
      <c r="G2756">
        <v>0</v>
      </c>
      <c r="H2756">
        <v>0</v>
      </c>
      <c r="I2756">
        <v>0</v>
      </c>
      <c r="J2756">
        <v>0</v>
      </c>
      <c r="K2756">
        <v>0</v>
      </c>
      <c r="L2756">
        <v>0</v>
      </c>
      <c r="M2756">
        <v>0</v>
      </c>
      <c r="N2756">
        <v>0</v>
      </c>
      <c r="O2756">
        <v>0</v>
      </c>
      <c r="P2756">
        <v>0</v>
      </c>
      <c r="Q2756">
        <v>0.182</v>
      </c>
      <c r="R2756">
        <v>0.22500000000000001</v>
      </c>
      <c r="S2756">
        <v>0.248</v>
      </c>
      <c r="T2756">
        <v>0.47299999999999998</v>
      </c>
      <c r="U2756">
        <v>0.21199999999999999</v>
      </c>
      <c r="V2756">
        <v>28</v>
      </c>
      <c r="W2756">
        <v>0</v>
      </c>
      <c r="X2756">
        <v>0</v>
      </c>
      <c r="Y2756">
        <v>-0.1</v>
      </c>
      <c r="Z2756">
        <v>0</v>
      </c>
      <c r="AA2756">
        <v>0</v>
      </c>
    </row>
    <row r="2757" spans="1:27" x14ac:dyDescent="0.25">
      <c r="A2757" t="s">
        <v>21572</v>
      </c>
      <c r="B2757" t="s">
        <v>21573</v>
      </c>
      <c r="C2757" t="s">
        <v>1</v>
      </c>
      <c r="D2757">
        <v>1</v>
      </c>
      <c r="E2757">
        <v>1</v>
      </c>
      <c r="F2757">
        <v>0</v>
      </c>
      <c r="G2757">
        <v>0</v>
      </c>
      <c r="H2757">
        <v>0</v>
      </c>
      <c r="I2757">
        <v>0</v>
      </c>
      <c r="J2757">
        <v>0</v>
      </c>
      <c r="K2757">
        <v>0</v>
      </c>
      <c r="L2757">
        <v>0</v>
      </c>
      <c r="M2757">
        <v>0</v>
      </c>
      <c r="N2757">
        <v>0</v>
      </c>
      <c r="O2757">
        <v>0</v>
      </c>
      <c r="P2757">
        <v>0</v>
      </c>
      <c r="Q2757">
        <v>0.192</v>
      </c>
      <c r="R2757">
        <v>0.22600000000000001</v>
      </c>
      <c r="S2757">
        <v>0.249</v>
      </c>
      <c r="T2757">
        <v>0.47499999999999998</v>
      </c>
      <c r="U2757">
        <v>0.21199999999999999</v>
      </c>
      <c r="V2757">
        <v>27</v>
      </c>
      <c r="W2757">
        <v>0</v>
      </c>
      <c r="X2757">
        <v>0</v>
      </c>
      <c r="Y2757">
        <v>-0.1</v>
      </c>
      <c r="Z2757">
        <v>0</v>
      </c>
      <c r="AA2757">
        <v>0</v>
      </c>
    </row>
    <row r="2758" spans="1:27" x14ac:dyDescent="0.25">
      <c r="A2758" t="s">
        <v>2238</v>
      </c>
      <c r="B2758" t="s">
        <v>2239</v>
      </c>
      <c r="C2758" t="s">
        <v>20890</v>
      </c>
      <c r="D2758">
        <v>1</v>
      </c>
      <c r="E2758">
        <v>1</v>
      </c>
      <c r="F2758">
        <v>0</v>
      </c>
      <c r="G2758">
        <v>0</v>
      </c>
      <c r="H2758">
        <v>0</v>
      </c>
      <c r="I2758">
        <v>0</v>
      </c>
      <c r="J2758">
        <v>0</v>
      </c>
      <c r="K2758">
        <v>0</v>
      </c>
      <c r="L2758">
        <v>0</v>
      </c>
      <c r="M2758">
        <v>0</v>
      </c>
      <c r="N2758">
        <v>0</v>
      </c>
      <c r="O2758">
        <v>0</v>
      </c>
      <c r="P2758">
        <v>0</v>
      </c>
      <c r="Q2758">
        <v>0.185</v>
      </c>
      <c r="R2758">
        <v>0.22600000000000001</v>
      </c>
      <c r="S2758">
        <v>0.248</v>
      </c>
      <c r="T2758">
        <v>0.47299999999999998</v>
      </c>
      <c r="U2758">
        <v>0.21199999999999999</v>
      </c>
      <c r="V2758">
        <v>32</v>
      </c>
      <c r="W2758">
        <v>0</v>
      </c>
      <c r="X2758">
        <v>0</v>
      </c>
      <c r="Y2758">
        <v>-0.1</v>
      </c>
      <c r="Z2758">
        <v>0</v>
      </c>
      <c r="AA2758">
        <v>0</v>
      </c>
    </row>
    <row r="2759" spans="1:27" x14ac:dyDescent="0.25">
      <c r="A2759" t="s">
        <v>21574</v>
      </c>
      <c r="B2759" t="s">
        <v>21575</v>
      </c>
      <c r="C2759" t="s">
        <v>20868</v>
      </c>
      <c r="D2759">
        <v>1</v>
      </c>
      <c r="E2759">
        <v>1</v>
      </c>
      <c r="F2759">
        <v>0</v>
      </c>
      <c r="G2759">
        <v>0</v>
      </c>
      <c r="H2759">
        <v>0</v>
      </c>
      <c r="I2759">
        <v>0</v>
      </c>
      <c r="J2759">
        <v>0</v>
      </c>
      <c r="K2759">
        <v>0</v>
      </c>
      <c r="L2759">
        <v>0</v>
      </c>
      <c r="M2759">
        <v>0</v>
      </c>
      <c r="N2759">
        <v>0</v>
      </c>
      <c r="O2759">
        <v>0</v>
      </c>
      <c r="P2759">
        <v>0</v>
      </c>
      <c r="Q2759">
        <v>0.17899999999999999</v>
      </c>
      <c r="R2759">
        <v>0.21099999999999999</v>
      </c>
      <c r="S2759">
        <v>0.27</v>
      </c>
      <c r="T2759">
        <v>0.48099999999999998</v>
      </c>
      <c r="U2759">
        <v>0.21199999999999999</v>
      </c>
      <c r="V2759">
        <v>26</v>
      </c>
      <c r="W2759">
        <v>0</v>
      </c>
      <c r="X2759">
        <v>0</v>
      </c>
      <c r="Y2759">
        <v>-0.1</v>
      </c>
      <c r="Z2759">
        <v>0</v>
      </c>
      <c r="AA2759">
        <v>0</v>
      </c>
    </row>
    <row r="2760" spans="1:27" x14ac:dyDescent="0.25">
      <c r="A2760" t="s">
        <v>1598</v>
      </c>
      <c r="B2760" t="s">
        <v>1599</v>
      </c>
      <c r="C2760" t="s">
        <v>20879</v>
      </c>
      <c r="D2760">
        <v>1</v>
      </c>
      <c r="E2760">
        <v>1</v>
      </c>
      <c r="F2760">
        <v>0</v>
      </c>
      <c r="G2760">
        <v>0</v>
      </c>
      <c r="H2760">
        <v>0</v>
      </c>
      <c r="I2760">
        <v>0</v>
      </c>
      <c r="J2760">
        <v>0</v>
      </c>
      <c r="K2760">
        <v>0</v>
      </c>
      <c r="L2760">
        <v>0</v>
      </c>
      <c r="M2760">
        <v>0</v>
      </c>
      <c r="N2760">
        <v>0</v>
      </c>
      <c r="O2760">
        <v>0</v>
      </c>
      <c r="P2760">
        <v>0</v>
      </c>
      <c r="Q2760">
        <v>0.187</v>
      </c>
      <c r="R2760">
        <v>0.217</v>
      </c>
      <c r="S2760">
        <v>0.26200000000000001</v>
      </c>
      <c r="T2760">
        <v>0.47899999999999998</v>
      </c>
      <c r="U2760">
        <v>0.21099999999999999</v>
      </c>
      <c r="V2760">
        <v>10</v>
      </c>
      <c r="W2760">
        <v>0</v>
      </c>
      <c r="X2760">
        <v>0</v>
      </c>
      <c r="Y2760">
        <v>-0.1</v>
      </c>
      <c r="Z2760">
        <v>0</v>
      </c>
      <c r="AA2760">
        <v>0</v>
      </c>
    </row>
    <row r="2761" spans="1:27" x14ac:dyDescent="0.25">
      <c r="A2761" t="s">
        <v>21576</v>
      </c>
      <c r="B2761" t="s">
        <v>21577</v>
      </c>
      <c r="C2761" t="s">
        <v>20867</v>
      </c>
      <c r="D2761">
        <v>1</v>
      </c>
      <c r="E2761">
        <v>1</v>
      </c>
      <c r="F2761">
        <v>0</v>
      </c>
      <c r="G2761">
        <v>0</v>
      </c>
      <c r="H2761">
        <v>0</v>
      </c>
      <c r="I2761">
        <v>0</v>
      </c>
      <c r="J2761">
        <v>0</v>
      </c>
      <c r="K2761">
        <v>0</v>
      </c>
      <c r="L2761">
        <v>0</v>
      </c>
      <c r="M2761">
        <v>0</v>
      </c>
      <c r="N2761">
        <v>0</v>
      </c>
      <c r="O2761">
        <v>0</v>
      </c>
      <c r="P2761">
        <v>0</v>
      </c>
      <c r="Q2761">
        <v>0.19</v>
      </c>
      <c r="R2761">
        <v>0.22700000000000001</v>
      </c>
      <c r="S2761">
        <v>0.246</v>
      </c>
      <c r="T2761">
        <v>0.47299999999999998</v>
      </c>
      <c r="U2761">
        <v>0.21099999999999999</v>
      </c>
      <c r="V2761">
        <v>27</v>
      </c>
      <c r="W2761">
        <v>0</v>
      </c>
      <c r="X2761">
        <v>0</v>
      </c>
      <c r="Y2761">
        <v>-0.1</v>
      </c>
      <c r="Z2761">
        <v>0</v>
      </c>
      <c r="AA2761">
        <v>0</v>
      </c>
    </row>
    <row r="2762" spans="1:27" x14ac:dyDescent="0.25">
      <c r="A2762" t="s">
        <v>456</v>
      </c>
      <c r="B2762" t="s">
        <v>457</v>
      </c>
      <c r="C2762" t="s">
        <v>20872</v>
      </c>
      <c r="D2762">
        <v>1</v>
      </c>
      <c r="E2762">
        <v>1</v>
      </c>
      <c r="F2762">
        <v>0</v>
      </c>
      <c r="G2762">
        <v>0</v>
      </c>
      <c r="H2762">
        <v>0</v>
      </c>
      <c r="I2762">
        <v>0</v>
      </c>
      <c r="J2762">
        <v>0</v>
      </c>
      <c r="K2762">
        <v>0</v>
      </c>
      <c r="L2762">
        <v>0</v>
      </c>
      <c r="M2762">
        <v>0</v>
      </c>
      <c r="N2762">
        <v>0</v>
      </c>
      <c r="O2762">
        <v>0</v>
      </c>
      <c r="P2762">
        <v>0</v>
      </c>
      <c r="Q2762">
        <v>0.191</v>
      </c>
      <c r="R2762">
        <v>0.222</v>
      </c>
      <c r="S2762">
        <v>0.255</v>
      </c>
      <c r="T2762">
        <v>0.47699999999999998</v>
      </c>
      <c r="U2762">
        <v>0.21099999999999999</v>
      </c>
      <c r="V2762">
        <v>27</v>
      </c>
      <c r="W2762">
        <v>0</v>
      </c>
      <c r="X2762">
        <v>0</v>
      </c>
      <c r="Y2762">
        <v>-0.1</v>
      </c>
      <c r="Z2762">
        <v>0</v>
      </c>
      <c r="AA2762">
        <v>0</v>
      </c>
    </row>
    <row r="2763" spans="1:27" x14ac:dyDescent="0.25">
      <c r="A2763" t="s">
        <v>237</v>
      </c>
      <c r="B2763" t="s">
        <v>238</v>
      </c>
      <c r="C2763" t="s">
        <v>20883</v>
      </c>
      <c r="D2763">
        <v>1</v>
      </c>
      <c r="E2763">
        <v>1</v>
      </c>
      <c r="F2763">
        <v>0</v>
      </c>
      <c r="G2763">
        <v>0</v>
      </c>
      <c r="H2763">
        <v>0</v>
      </c>
      <c r="I2763">
        <v>0</v>
      </c>
      <c r="J2763">
        <v>0</v>
      </c>
      <c r="K2763">
        <v>0</v>
      </c>
      <c r="L2763">
        <v>0</v>
      </c>
      <c r="M2763">
        <v>0</v>
      </c>
      <c r="N2763">
        <v>0</v>
      </c>
      <c r="O2763">
        <v>0</v>
      </c>
      <c r="P2763">
        <v>0</v>
      </c>
      <c r="Q2763">
        <v>0.187</v>
      </c>
      <c r="R2763">
        <v>0.22</v>
      </c>
      <c r="S2763">
        <v>0.25700000000000001</v>
      </c>
      <c r="T2763">
        <v>0.47699999999999998</v>
      </c>
      <c r="U2763">
        <v>0.21099999999999999</v>
      </c>
      <c r="V2763">
        <v>25</v>
      </c>
      <c r="W2763">
        <v>0</v>
      </c>
      <c r="X2763">
        <v>0</v>
      </c>
      <c r="Y2763">
        <v>-0.1</v>
      </c>
      <c r="Z2763">
        <v>0</v>
      </c>
      <c r="AA2763">
        <v>0</v>
      </c>
    </row>
    <row r="2764" spans="1:27" x14ac:dyDescent="0.25">
      <c r="A2764" t="s">
        <v>21578</v>
      </c>
      <c r="B2764" t="s">
        <v>21579</v>
      </c>
      <c r="C2764" t="s">
        <v>20870</v>
      </c>
      <c r="D2764">
        <v>1</v>
      </c>
      <c r="E2764">
        <v>1</v>
      </c>
      <c r="F2764">
        <v>0</v>
      </c>
      <c r="G2764">
        <v>0</v>
      </c>
      <c r="H2764">
        <v>0</v>
      </c>
      <c r="I2764">
        <v>0</v>
      </c>
      <c r="J2764">
        <v>0</v>
      </c>
      <c r="K2764">
        <v>0</v>
      </c>
      <c r="L2764">
        <v>0</v>
      </c>
      <c r="M2764">
        <v>0</v>
      </c>
      <c r="N2764">
        <v>0</v>
      </c>
      <c r="O2764">
        <v>0</v>
      </c>
      <c r="P2764">
        <v>0</v>
      </c>
      <c r="Q2764">
        <v>0.182</v>
      </c>
      <c r="R2764">
        <v>0.21</v>
      </c>
      <c r="S2764">
        <v>0.27100000000000002</v>
      </c>
      <c r="T2764">
        <v>0.48099999999999998</v>
      </c>
      <c r="U2764">
        <v>0.21099999999999999</v>
      </c>
      <c r="V2764">
        <v>24</v>
      </c>
      <c r="W2764">
        <v>0</v>
      </c>
      <c r="X2764">
        <v>0</v>
      </c>
      <c r="Y2764">
        <v>-0.1</v>
      </c>
      <c r="Z2764">
        <v>0</v>
      </c>
      <c r="AA2764">
        <v>0</v>
      </c>
    </row>
    <row r="2765" spans="1:27" x14ac:dyDescent="0.25">
      <c r="A2765" t="s">
        <v>2278</v>
      </c>
      <c r="B2765" t="s">
        <v>2279</v>
      </c>
      <c r="C2765" t="s">
        <v>20878</v>
      </c>
      <c r="D2765">
        <v>1</v>
      </c>
      <c r="E2765">
        <v>1</v>
      </c>
      <c r="F2765">
        <v>0</v>
      </c>
      <c r="G2765">
        <v>0</v>
      </c>
      <c r="H2765">
        <v>0</v>
      </c>
      <c r="I2765">
        <v>0</v>
      </c>
      <c r="J2765">
        <v>0</v>
      </c>
      <c r="K2765">
        <v>0</v>
      </c>
      <c r="L2765">
        <v>0</v>
      </c>
      <c r="M2765">
        <v>0</v>
      </c>
      <c r="N2765">
        <v>0</v>
      </c>
      <c r="O2765">
        <v>0</v>
      </c>
      <c r="P2765">
        <v>0</v>
      </c>
      <c r="Q2765">
        <v>0.187</v>
      </c>
      <c r="R2765">
        <v>0.22500000000000001</v>
      </c>
      <c r="S2765">
        <v>0.248</v>
      </c>
      <c r="T2765">
        <v>0.47299999999999998</v>
      </c>
      <c r="U2765">
        <v>0.21099999999999999</v>
      </c>
      <c r="V2765">
        <v>26</v>
      </c>
      <c r="W2765">
        <v>0</v>
      </c>
      <c r="X2765">
        <v>0</v>
      </c>
      <c r="Y2765">
        <v>-0.1</v>
      </c>
      <c r="Z2765">
        <v>0</v>
      </c>
      <c r="AA2765">
        <v>0</v>
      </c>
    </row>
    <row r="2766" spans="1:27" x14ac:dyDescent="0.25">
      <c r="A2766" t="s">
        <v>21580</v>
      </c>
      <c r="B2766" t="s">
        <v>21581</v>
      </c>
      <c r="C2766" t="s">
        <v>20883</v>
      </c>
      <c r="D2766">
        <v>1</v>
      </c>
      <c r="E2766">
        <v>1</v>
      </c>
      <c r="F2766">
        <v>0</v>
      </c>
      <c r="G2766">
        <v>0</v>
      </c>
      <c r="H2766">
        <v>0</v>
      </c>
      <c r="I2766">
        <v>0</v>
      </c>
      <c r="J2766">
        <v>0</v>
      </c>
      <c r="K2766">
        <v>0</v>
      </c>
      <c r="L2766">
        <v>0</v>
      </c>
      <c r="M2766">
        <v>0</v>
      </c>
      <c r="N2766">
        <v>0</v>
      </c>
      <c r="O2766">
        <v>0</v>
      </c>
      <c r="P2766">
        <v>0</v>
      </c>
      <c r="Q2766">
        <v>0.185</v>
      </c>
      <c r="R2766">
        <v>0.216</v>
      </c>
      <c r="S2766">
        <v>0.26500000000000001</v>
      </c>
      <c r="T2766">
        <v>0.48099999999999998</v>
      </c>
      <c r="U2766">
        <v>0.21099999999999999</v>
      </c>
      <c r="V2766">
        <v>25</v>
      </c>
      <c r="W2766">
        <v>0</v>
      </c>
      <c r="X2766">
        <v>0</v>
      </c>
      <c r="Y2766">
        <v>-0.1</v>
      </c>
      <c r="Z2766">
        <v>0</v>
      </c>
      <c r="AA2766">
        <v>0</v>
      </c>
    </row>
    <row r="2767" spans="1:27" x14ac:dyDescent="0.25">
      <c r="A2767" t="s">
        <v>2023</v>
      </c>
      <c r="B2767" t="s">
        <v>2024</v>
      </c>
      <c r="C2767" t="s">
        <v>20870</v>
      </c>
      <c r="D2767">
        <v>1</v>
      </c>
      <c r="E2767">
        <v>1</v>
      </c>
      <c r="F2767">
        <v>0</v>
      </c>
      <c r="G2767">
        <v>0</v>
      </c>
      <c r="H2767">
        <v>0</v>
      </c>
      <c r="I2767">
        <v>0</v>
      </c>
      <c r="J2767">
        <v>0</v>
      </c>
      <c r="K2767">
        <v>0</v>
      </c>
      <c r="L2767">
        <v>0</v>
      </c>
      <c r="M2767">
        <v>0</v>
      </c>
      <c r="N2767">
        <v>0</v>
      </c>
      <c r="O2767">
        <v>0</v>
      </c>
      <c r="P2767">
        <v>0</v>
      </c>
      <c r="Q2767">
        <v>0.184</v>
      </c>
      <c r="R2767">
        <v>0.223</v>
      </c>
      <c r="S2767">
        <v>0.25</v>
      </c>
      <c r="T2767">
        <v>0.47299999999999998</v>
      </c>
      <c r="U2767">
        <v>0.21099999999999999</v>
      </c>
      <c r="V2767">
        <v>24</v>
      </c>
      <c r="W2767">
        <v>0</v>
      </c>
      <c r="X2767">
        <v>0</v>
      </c>
      <c r="Y2767">
        <v>-0.1</v>
      </c>
      <c r="Z2767">
        <v>0</v>
      </c>
      <c r="AA2767">
        <v>0</v>
      </c>
    </row>
    <row r="2768" spans="1:27" x14ac:dyDescent="0.25">
      <c r="A2768" t="s">
        <v>2121</v>
      </c>
      <c r="B2768" t="s">
        <v>2122</v>
      </c>
      <c r="C2768" t="s">
        <v>20895</v>
      </c>
      <c r="D2768">
        <v>1</v>
      </c>
      <c r="E2768">
        <v>1</v>
      </c>
      <c r="F2768">
        <v>0</v>
      </c>
      <c r="G2768">
        <v>0</v>
      </c>
      <c r="H2768">
        <v>0</v>
      </c>
      <c r="I2768">
        <v>0</v>
      </c>
      <c r="J2768">
        <v>0</v>
      </c>
      <c r="K2768">
        <v>0</v>
      </c>
      <c r="L2768">
        <v>0</v>
      </c>
      <c r="M2768">
        <v>0</v>
      </c>
      <c r="N2768">
        <v>0</v>
      </c>
      <c r="O2768">
        <v>0</v>
      </c>
      <c r="P2768">
        <v>0</v>
      </c>
      <c r="Q2768">
        <v>0.188</v>
      </c>
      <c r="R2768">
        <v>0.224</v>
      </c>
      <c r="S2768">
        <v>0.25</v>
      </c>
      <c r="T2768">
        <v>0.47399999999999998</v>
      </c>
      <c r="U2768">
        <v>0.21099999999999999</v>
      </c>
      <c r="V2768">
        <v>30</v>
      </c>
      <c r="W2768">
        <v>0</v>
      </c>
      <c r="X2768">
        <v>0</v>
      </c>
      <c r="Y2768">
        <v>-0.1</v>
      </c>
      <c r="Z2768">
        <v>0</v>
      </c>
      <c r="AA2768">
        <v>0</v>
      </c>
    </row>
    <row r="2769" spans="1:27" x14ac:dyDescent="0.25">
      <c r="A2769" t="s">
        <v>2499</v>
      </c>
      <c r="B2769" t="s">
        <v>2500</v>
      </c>
      <c r="C2769" t="s">
        <v>20891</v>
      </c>
      <c r="D2769">
        <v>1</v>
      </c>
      <c r="E2769">
        <v>1</v>
      </c>
      <c r="F2769">
        <v>0</v>
      </c>
      <c r="G2769">
        <v>0</v>
      </c>
      <c r="H2769">
        <v>0</v>
      </c>
      <c r="I2769">
        <v>0</v>
      </c>
      <c r="J2769">
        <v>0</v>
      </c>
      <c r="K2769">
        <v>0</v>
      </c>
      <c r="L2769">
        <v>0</v>
      </c>
      <c r="M2769">
        <v>0</v>
      </c>
      <c r="N2769">
        <v>0</v>
      </c>
      <c r="O2769">
        <v>0</v>
      </c>
      <c r="P2769">
        <v>0</v>
      </c>
      <c r="Q2769">
        <v>0.17100000000000001</v>
      </c>
      <c r="R2769">
        <v>0.22900000000000001</v>
      </c>
      <c r="S2769">
        <v>0.23499999999999999</v>
      </c>
      <c r="T2769">
        <v>0.46500000000000002</v>
      </c>
      <c r="U2769">
        <v>0.21099999999999999</v>
      </c>
      <c r="V2769">
        <v>31</v>
      </c>
      <c r="W2769">
        <v>0</v>
      </c>
      <c r="X2769">
        <v>0</v>
      </c>
      <c r="Y2769">
        <v>-0.1</v>
      </c>
      <c r="Z2769">
        <v>0</v>
      </c>
      <c r="AA2769">
        <v>0</v>
      </c>
    </row>
    <row r="2770" spans="1:27" x14ac:dyDescent="0.25">
      <c r="A2770" t="s">
        <v>1586</v>
      </c>
      <c r="B2770" t="s">
        <v>1587</v>
      </c>
      <c r="C2770" t="s">
        <v>1</v>
      </c>
      <c r="D2770">
        <v>1</v>
      </c>
      <c r="E2770">
        <v>1</v>
      </c>
      <c r="F2770">
        <v>0</v>
      </c>
      <c r="G2770">
        <v>0</v>
      </c>
      <c r="H2770">
        <v>0</v>
      </c>
      <c r="I2770">
        <v>0</v>
      </c>
      <c r="J2770">
        <v>0</v>
      </c>
      <c r="K2770">
        <v>0</v>
      </c>
      <c r="L2770">
        <v>0</v>
      </c>
      <c r="M2770">
        <v>0</v>
      </c>
      <c r="N2770">
        <v>0</v>
      </c>
      <c r="O2770">
        <v>0</v>
      </c>
      <c r="P2770">
        <v>0</v>
      </c>
      <c r="Q2770">
        <v>0.19700000000000001</v>
      </c>
      <c r="R2770">
        <v>0.22900000000000001</v>
      </c>
      <c r="S2770">
        <v>0.24399999999999999</v>
      </c>
      <c r="T2770">
        <v>0.47299999999999998</v>
      </c>
      <c r="U2770">
        <v>0.21099999999999999</v>
      </c>
      <c r="V2770">
        <v>26</v>
      </c>
      <c r="W2770">
        <v>0</v>
      </c>
      <c r="X2770">
        <v>0</v>
      </c>
      <c r="Y2770">
        <v>-0.1</v>
      </c>
      <c r="Z2770">
        <v>0</v>
      </c>
      <c r="AA2770">
        <v>0</v>
      </c>
    </row>
    <row r="2771" spans="1:27" x14ac:dyDescent="0.25">
      <c r="A2771" t="s">
        <v>1010</v>
      </c>
      <c r="B2771" t="s">
        <v>1011</v>
      </c>
      <c r="C2771" t="s">
        <v>20895</v>
      </c>
      <c r="D2771">
        <v>1</v>
      </c>
      <c r="E2771">
        <v>1</v>
      </c>
      <c r="F2771">
        <v>0</v>
      </c>
      <c r="G2771">
        <v>0</v>
      </c>
      <c r="H2771">
        <v>0</v>
      </c>
      <c r="I2771">
        <v>0</v>
      </c>
      <c r="J2771">
        <v>0</v>
      </c>
      <c r="K2771">
        <v>0</v>
      </c>
      <c r="L2771">
        <v>0</v>
      </c>
      <c r="M2771">
        <v>0</v>
      </c>
      <c r="N2771">
        <v>0</v>
      </c>
      <c r="O2771">
        <v>0</v>
      </c>
      <c r="P2771">
        <v>0</v>
      </c>
      <c r="Q2771">
        <v>0.192</v>
      </c>
      <c r="R2771">
        <v>0.22500000000000001</v>
      </c>
      <c r="S2771">
        <v>0.249</v>
      </c>
      <c r="T2771">
        <v>0.47399999999999998</v>
      </c>
      <c r="U2771">
        <v>0.21099999999999999</v>
      </c>
      <c r="V2771">
        <v>30</v>
      </c>
      <c r="W2771">
        <v>0</v>
      </c>
      <c r="X2771">
        <v>0</v>
      </c>
      <c r="Y2771">
        <v>-0.1</v>
      </c>
      <c r="Z2771">
        <v>0</v>
      </c>
      <c r="AA2771">
        <v>0</v>
      </c>
    </row>
    <row r="2772" spans="1:27" x14ac:dyDescent="0.25">
      <c r="A2772" t="s">
        <v>21582</v>
      </c>
      <c r="B2772" t="s">
        <v>21583</v>
      </c>
      <c r="C2772" t="s">
        <v>20871</v>
      </c>
      <c r="D2772">
        <v>1</v>
      </c>
      <c r="E2772">
        <v>1</v>
      </c>
      <c r="F2772">
        <v>0</v>
      </c>
      <c r="G2772">
        <v>0</v>
      </c>
      <c r="H2772">
        <v>0</v>
      </c>
      <c r="I2772">
        <v>0</v>
      </c>
      <c r="J2772">
        <v>0</v>
      </c>
      <c r="K2772">
        <v>0</v>
      </c>
      <c r="L2772">
        <v>0</v>
      </c>
      <c r="M2772">
        <v>0</v>
      </c>
      <c r="N2772">
        <v>0</v>
      </c>
      <c r="O2772">
        <v>0</v>
      </c>
      <c r="P2772">
        <v>0</v>
      </c>
      <c r="Q2772">
        <v>0.187</v>
      </c>
      <c r="R2772">
        <v>0.22700000000000001</v>
      </c>
      <c r="S2772">
        <v>0.24399999999999999</v>
      </c>
      <c r="T2772">
        <v>0.47099999999999997</v>
      </c>
      <c r="U2772">
        <v>0.21099999999999999</v>
      </c>
      <c r="V2772">
        <v>30</v>
      </c>
      <c r="W2772">
        <v>0</v>
      </c>
      <c r="X2772">
        <v>0</v>
      </c>
      <c r="Y2772">
        <v>-0.1</v>
      </c>
      <c r="Z2772">
        <v>0</v>
      </c>
      <c r="AA2772">
        <v>0</v>
      </c>
    </row>
    <row r="2773" spans="1:27" x14ac:dyDescent="0.25">
      <c r="A2773" t="s">
        <v>1366</v>
      </c>
      <c r="B2773" t="s">
        <v>1367</v>
      </c>
      <c r="C2773" t="s">
        <v>20875</v>
      </c>
      <c r="D2773">
        <v>1</v>
      </c>
      <c r="E2773">
        <v>1</v>
      </c>
      <c r="F2773">
        <v>0</v>
      </c>
      <c r="G2773">
        <v>0</v>
      </c>
      <c r="H2773">
        <v>0</v>
      </c>
      <c r="I2773">
        <v>0</v>
      </c>
      <c r="J2773">
        <v>0</v>
      </c>
      <c r="K2773">
        <v>0</v>
      </c>
      <c r="L2773">
        <v>0</v>
      </c>
      <c r="M2773">
        <v>0</v>
      </c>
      <c r="N2773">
        <v>0</v>
      </c>
      <c r="O2773">
        <v>0</v>
      </c>
      <c r="P2773">
        <v>0</v>
      </c>
      <c r="Q2773">
        <v>0.185</v>
      </c>
      <c r="R2773">
        <v>0.22500000000000001</v>
      </c>
      <c r="S2773">
        <v>0.246</v>
      </c>
      <c r="T2773">
        <v>0.47099999999999997</v>
      </c>
      <c r="U2773">
        <v>0.21099999999999999</v>
      </c>
      <c r="V2773">
        <v>25</v>
      </c>
      <c r="W2773">
        <v>0</v>
      </c>
      <c r="X2773">
        <v>0</v>
      </c>
      <c r="Y2773">
        <v>-0.1</v>
      </c>
      <c r="Z2773">
        <v>0</v>
      </c>
      <c r="AA2773">
        <v>0</v>
      </c>
    </row>
    <row r="2774" spans="1:27" x14ac:dyDescent="0.25">
      <c r="A2774" t="s">
        <v>1446</v>
      </c>
      <c r="B2774" t="s">
        <v>1447</v>
      </c>
      <c r="C2774" t="s">
        <v>20888</v>
      </c>
      <c r="D2774">
        <v>1</v>
      </c>
      <c r="E2774">
        <v>1</v>
      </c>
      <c r="F2774">
        <v>0</v>
      </c>
      <c r="G2774">
        <v>0</v>
      </c>
      <c r="H2774">
        <v>0</v>
      </c>
      <c r="I2774">
        <v>0</v>
      </c>
      <c r="J2774">
        <v>0</v>
      </c>
      <c r="K2774">
        <v>0</v>
      </c>
      <c r="L2774">
        <v>0</v>
      </c>
      <c r="M2774">
        <v>0</v>
      </c>
      <c r="N2774">
        <v>0</v>
      </c>
      <c r="O2774">
        <v>0</v>
      </c>
      <c r="P2774">
        <v>0</v>
      </c>
      <c r="Q2774">
        <v>0.193</v>
      </c>
      <c r="R2774">
        <v>0.22500000000000001</v>
      </c>
      <c r="S2774">
        <v>0.25</v>
      </c>
      <c r="T2774">
        <v>0.47399999999999998</v>
      </c>
      <c r="U2774">
        <v>0.21099999999999999</v>
      </c>
      <c r="V2774">
        <v>25</v>
      </c>
      <c r="W2774">
        <v>0</v>
      </c>
      <c r="X2774">
        <v>0</v>
      </c>
      <c r="Y2774">
        <v>-0.1</v>
      </c>
      <c r="Z2774">
        <v>0</v>
      </c>
      <c r="AA2774">
        <v>0</v>
      </c>
    </row>
    <row r="2775" spans="1:27" x14ac:dyDescent="0.25">
      <c r="A2775" t="s">
        <v>1495</v>
      </c>
      <c r="B2775" t="s">
        <v>1496</v>
      </c>
      <c r="C2775" t="s">
        <v>20868</v>
      </c>
      <c r="D2775">
        <v>1</v>
      </c>
      <c r="E2775">
        <v>1</v>
      </c>
      <c r="F2775">
        <v>0</v>
      </c>
      <c r="G2775">
        <v>0</v>
      </c>
      <c r="H2775">
        <v>0</v>
      </c>
      <c r="I2775">
        <v>0</v>
      </c>
      <c r="J2775">
        <v>0</v>
      </c>
      <c r="K2775">
        <v>0</v>
      </c>
      <c r="L2775">
        <v>0</v>
      </c>
      <c r="M2775">
        <v>0</v>
      </c>
      <c r="N2775">
        <v>0</v>
      </c>
      <c r="O2775">
        <v>0</v>
      </c>
      <c r="P2775">
        <v>0</v>
      </c>
      <c r="Q2775">
        <v>0.188</v>
      </c>
      <c r="R2775">
        <v>0.223</v>
      </c>
      <c r="S2775">
        <v>0.252</v>
      </c>
      <c r="T2775">
        <v>0.47499999999999998</v>
      </c>
      <c r="U2775">
        <v>0.21099999999999999</v>
      </c>
      <c r="V2775">
        <v>25</v>
      </c>
      <c r="W2775">
        <v>0</v>
      </c>
      <c r="X2775">
        <v>0</v>
      </c>
      <c r="Y2775">
        <v>-0.1</v>
      </c>
      <c r="Z2775">
        <v>0</v>
      </c>
      <c r="AA2775">
        <v>0</v>
      </c>
    </row>
    <row r="2776" spans="1:27" x14ac:dyDescent="0.25">
      <c r="A2776" t="s">
        <v>1324</v>
      </c>
      <c r="B2776" t="s">
        <v>1325</v>
      </c>
      <c r="C2776" t="s">
        <v>20875</v>
      </c>
      <c r="D2776">
        <v>1</v>
      </c>
      <c r="E2776">
        <v>1</v>
      </c>
      <c r="F2776">
        <v>0</v>
      </c>
      <c r="G2776">
        <v>0</v>
      </c>
      <c r="H2776">
        <v>0</v>
      </c>
      <c r="I2776">
        <v>0</v>
      </c>
      <c r="J2776">
        <v>0</v>
      </c>
      <c r="K2776">
        <v>0</v>
      </c>
      <c r="L2776">
        <v>0</v>
      </c>
      <c r="M2776">
        <v>0</v>
      </c>
      <c r="N2776">
        <v>0</v>
      </c>
      <c r="O2776">
        <v>0</v>
      </c>
      <c r="P2776">
        <v>0</v>
      </c>
      <c r="Q2776">
        <v>0.19500000000000001</v>
      </c>
      <c r="R2776">
        <v>0.218</v>
      </c>
      <c r="S2776">
        <v>0.26200000000000001</v>
      </c>
      <c r="T2776">
        <v>0.48</v>
      </c>
      <c r="U2776">
        <v>0.21099999999999999</v>
      </c>
      <c r="V2776">
        <v>25</v>
      </c>
      <c r="W2776">
        <v>0</v>
      </c>
      <c r="X2776">
        <v>0</v>
      </c>
      <c r="Y2776">
        <v>-0.1</v>
      </c>
      <c r="Z2776">
        <v>0</v>
      </c>
      <c r="AA2776">
        <v>0</v>
      </c>
    </row>
    <row r="2777" spans="1:27" x14ac:dyDescent="0.25">
      <c r="A2777" t="s">
        <v>1519</v>
      </c>
      <c r="B2777" t="s">
        <v>1520</v>
      </c>
      <c r="C2777" t="s">
        <v>1</v>
      </c>
      <c r="D2777">
        <v>1</v>
      </c>
      <c r="E2777">
        <v>1</v>
      </c>
      <c r="F2777">
        <v>0</v>
      </c>
      <c r="G2777">
        <v>0</v>
      </c>
      <c r="H2777">
        <v>0</v>
      </c>
      <c r="I2777">
        <v>0</v>
      </c>
      <c r="J2777">
        <v>0</v>
      </c>
      <c r="K2777">
        <v>0</v>
      </c>
      <c r="L2777">
        <v>0</v>
      </c>
      <c r="M2777">
        <v>0</v>
      </c>
      <c r="N2777">
        <v>0</v>
      </c>
      <c r="O2777">
        <v>0</v>
      </c>
      <c r="P2777">
        <v>0</v>
      </c>
      <c r="Q2777">
        <v>0.17799999999999999</v>
      </c>
      <c r="R2777">
        <v>0.21299999999999999</v>
      </c>
      <c r="S2777">
        <v>0.26500000000000001</v>
      </c>
      <c r="T2777">
        <v>0.47799999999999998</v>
      </c>
      <c r="U2777">
        <v>0.21099999999999999</v>
      </c>
      <c r="V2777">
        <v>26</v>
      </c>
      <c r="W2777">
        <v>0</v>
      </c>
      <c r="X2777">
        <v>0</v>
      </c>
      <c r="Y2777">
        <v>-0.1</v>
      </c>
      <c r="Z2777">
        <v>0</v>
      </c>
      <c r="AA2777">
        <v>0</v>
      </c>
    </row>
    <row r="2778" spans="1:27" x14ac:dyDescent="0.25">
      <c r="A2778" t="s">
        <v>1904</v>
      </c>
      <c r="B2778" t="s">
        <v>1905</v>
      </c>
      <c r="C2778" t="s">
        <v>1</v>
      </c>
      <c r="D2778">
        <v>1</v>
      </c>
      <c r="E2778">
        <v>1</v>
      </c>
      <c r="F2778">
        <v>0</v>
      </c>
      <c r="G2778">
        <v>0</v>
      </c>
      <c r="H2778">
        <v>0</v>
      </c>
      <c r="I2778">
        <v>0</v>
      </c>
      <c r="J2778">
        <v>0</v>
      </c>
      <c r="K2778">
        <v>0</v>
      </c>
      <c r="L2778">
        <v>0</v>
      </c>
      <c r="M2778">
        <v>0</v>
      </c>
      <c r="N2778">
        <v>0</v>
      </c>
      <c r="O2778">
        <v>0</v>
      </c>
      <c r="P2778">
        <v>0</v>
      </c>
      <c r="Q2778">
        <v>0.186</v>
      </c>
      <c r="R2778">
        <v>0.217</v>
      </c>
      <c r="S2778">
        <v>0.26</v>
      </c>
      <c r="T2778">
        <v>0.47699999999999998</v>
      </c>
      <c r="U2778">
        <v>0.21099999999999999</v>
      </c>
      <c r="V2778">
        <v>26</v>
      </c>
      <c r="W2778">
        <v>0</v>
      </c>
      <c r="X2778">
        <v>0</v>
      </c>
      <c r="Y2778">
        <v>-0.1</v>
      </c>
      <c r="Z2778">
        <v>0</v>
      </c>
      <c r="AA2778">
        <v>0</v>
      </c>
    </row>
    <row r="2779" spans="1:27" x14ac:dyDescent="0.25">
      <c r="A2779" t="s">
        <v>2172</v>
      </c>
      <c r="B2779" t="s">
        <v>2173</v>
      </c>
      <c r="C2779" t="s">
        <v>20873</v>
      </c>
      <c r="D2779">
        <v>1</v>
      </c>
      <c r="E2779">
        <v>1</v>
      </c>
      <c r="F2779">
        <v>0</v>
      </c>
      <c r="G2779">
        <v>0</v>
      </c>
      <c r="H2779">
        <v>0</v>
      </c>
      <c r="I2779">
        <v>0</v>
      </c>
      <c r="J2779">
        <v>0</v>
      </c>
      <c r="K2779">
        <v>0</v>
      </c>
      <c r="L2779">
        <v>0</v>
      </c>
      <c r="M2779">
        <v>0</v>
      </c>
      <c r="N2779">
        <v>0</v>
      </c>
      <c r="O2779">
        <v>0</v>
      </c>
      <c r="P2779">
        <v>0</v>
      </c>
      <c r="Q2779">
        <v>0.19400000000000001</v>
      </c>
      <c r="R2779">
        <v>0.224</v>
      </c>
      <c r="S2779">
        <v>0.251</v>
      </c>
      <c r="T2779">
        <v>0.47499999999999998</v>
      </c>
      <c r="U2779">
        <v>0.21099999999999999</v>
      </c>
      <c r="V2779">
        <v>25</v>
      </c>
      <c r="W2779">
        <v>0</v>
      </c>
      <c r="X2779">
        <v>0</v>
      </c>
      <c r="Y2779">
        <v>-0.1</v>
      </c>
      <c r="Z2779">
        <v>0</v>
      </c>
      <c r="AA2779">
        <v>0</v>
      </c>
    </row>
    <row r="2780" spans="1:27" x14ac:dyDescent="0.25">
      <c r="A2780" t="s">
        <v>1222</v>
      </c>
      <c r="B2780" t="s">
        <v>1223</v>
      </c>
      <c r="C2780" t="s">
        <v>20889</v>
      </c>
      <c r="D2780">
        <v>1</v>
      </c>
      <c r="E2780">
        <v>1</v>
      </c>
      <c r="F2780">
        <v>0</v>
      </c>
      <c r="G2780">
        <v>0</v>
      </c>
      <c r="H2780">
        <v>0</v>
      </c>
      <c r="I2780">
        <v>0</v>
      </c>
      <c r="J2780">
        <v>0</v>
      </c>
      <c r="K2780">
        <v>0</v>
      </c>
      <c r="L2780">
        <v>0</v>
      </c>
      <c r="M2780">
        <v>0</v>
      </c>
      <c r="N2780">
        <v>0</v>
      </c>
      <c r="O2780">
        <v>0</v>
      </c>
      <c r="P2780">
        <v>0</v>
      </c>
      <c r="Q2780">
        <v>0.183</v>
      </c>
      <c r="R2780">
        <v>0.22800000000000001</v>
      </c>
      <c r="S2780">
        <v>0.24099999999999999</v>
      </c>
      <c r="T2780">
        <v>0.46899999999999997</v>
      </c>
      <c r="U2780">
        <v>0.21099999999999999</v>
      </c>
      <c r="V2780">
        <v>30</v>
      </c>
      <c r="W2780">
        <v>0</v>
      </c>
      <c r="X2780">
        <v>0</v>
      </c>
      <c r="Y2780">
        <v>-0.1</v>
      </c>
      <c r="Z2780">
        <v>0</v>
      </c>
      <c r="AA2780">
        <v>0</v>
      </c>
    </row>
    <row r="2781" spans="1:27" x14ac:dyDescent="0.25">
      <c r="A2781" t="s">
        <v>1438</v>
      </c>
      <c r="B2781" t="s">
        <v>1439</v>
      </c>
      <c r="C2781" t="s">
        <v>20895</v>
      </c>
      <c r="D2781">
        <v>1</v>
      </c>
      <c r="E2781">
        <v>1</v>
      </c>
      <c r="F2781">
        <v>0</v>
      </c>
      <c r="G2781">
        <v>0</v>
      </c>
      <c r="H2781">
        <v>0</v>
      </c>
      <c r="I2781">
        <v>0</v>
      </c>
      <c r="J2781">
        <v>0</v>
      </c>
      <c r="K2781">
        <v>0</v>
      </c>
      <c r="L2781">
        <v>0</v>
      </c>
      <c r="M2781">
        <v>0</v>
      </c>
      <c r="N2781">
        <v>0</v>
      </c>
      <c r="O2781">
        <v>0</v>
      </c>
      <c r="P2781">
        <v>0</v>
      </c>
      <c r="Q2781">
        <v>0.17899999999999999</v>
      </c>
      <c r="R2781">
        <v>0.221</v>
      </c>
      <c r="S2781">
        <v>0.252</v>
      </c>
      <c r="T2781">
        <v>0.47299999999999998</v>
      </c>
      <c r="U2781">
        <v>0.21099999999999999</v>
      </c>
      <c r="V2781">
        <v>30</v>
      </c>
      <c r="W2781">
        <v>0</v>
      </c>
      <c r="X2781">
        <v>0</v>
      </c>
      <c r="Y2781">
        <v>-0.1</v>
      </c>
      <c r="Z2781">
        <v>0</v>
      </c>
      <c r="AA2781">
        <v>0</v>
      </c>
    </row>
    <row r="2782" spans="1:27" x14ac:dyDescent="0.25">
      <c r="A2782" t="s">
        <v>21584</v>
      </c>
      <c r="B2782" t="s">
        <v>21585</v>
      </c>
      <c r="C2782" t="s">
        <v>20877</v>
      </c>
      <c r="D2782">
        <v>1</v>
      </c>
      <c r="E2782">
        <v>1</v>
      </c>
      <c r="F2782">
        <v>0</v>
      </c>
      <c r="G2782">
        <v>0</v>
      </c>
      <c r="H2782">
        <v>0</v>
      </c>
      <c r="I2782">
        <v>0</v>
      </c>
      <c r="J2782">
        <v>0</v>
      </c>
      <c r="K2782">
        <v>0</v>
      </c>
      <c r="L2782">
        <v>0</v>
      </c>
      <c r="M2782">
        <v>0</v>
      </c>
      <c r="N2782">
        <v>0</v>
      </c>
      <c r="O2782">
        <v>0</v>
      </c>
      <c r="P2782">
        <v>0</v>
      </c>
      <c r="Q2782">
        <v>0.189</v>
      </c>
      <c r="R2782">
        <v>0.22800000000000001</v>
      </c>
      <c r="S2782">
        <v>0.24199999999999999</v>
      </c>
      <c r="T2782">
        <v>0.47099999999999997</v>
      </c>
      <c r="U2782">
        <v>0.21099999999999999</v>
      </c>
      <c r="V2782">
        <v>34</v>
      </c>
      <c r="W2782">
        <v>0</v>
      </c>
      <c r="X2782">
        <v>0</v>
      </c>
      <c r="Y2782">
        <v>-0.1</v>
      </c>
      <c r="Z2782">
        <v>0</v>
      </c>
      <c r="AA2782">
        <v>0</v>
      </c>
    </row>
    <row r="2783" spans="1:27" x14ac:dyDescent="0.25">
      <c r="A2783" t="s">
        <v>1304</v>
      </c>
      <c r="B2783" t="s">
        <v>1305</v>
      </c>
      <c r="C2783" t="s">
        <v>20883</v>
      </c>
      <c r="D2783">
        <v>1</v>
      </c>
      <c r="E2783">
        <v>1</v>
      </c>
      <c r="F2783">
        <v>0</v>
      </c>
      <c r="G2783">
        <v>0</v>
      </c>
      <c r="H2783">
        <v>0</v>
      </c>
      <c r="I2783">
        <v>0</v>
      </c>
      <c r="J2783">
        <v>0</v>
      </c>
      <c r="K2783">
        <v>0</v>
      </c>
      <c r="L2783">
        <v>0</v>
      </c>
      <c r="M2783">
        <v>0</v>
      </c>
      <c r="N2783">
        <v>0</v>
      </c>
      <c r="O2783">
        <v>0</v>
      </c>
      <c r="P2783">
        <v>0</v>
      </c>
      <c r="Q2783">
        <v>0.17499999999999999</v>
      </c>
      <c r="R2783">
        <v>0.214</v>
      </c>
      <c r="S2783">
        <v>0.26400000000000001</v>
      </c>
      <c r="T2783">
        <v>0.47799999999999998</v>
      </c>
      <c r="U2783">
        <v>0.21099999999999999</v>
      </c>
      <c r="V2783">
        <v>25</v>
      </c>
      <c r="W2783">
        <v>0</v>
      </c>
      <c r="X2783">
        <v>0</v>
      </c>
      <c r="Y2783">
        <v>-0.1</v>
      </c>
      <c r="Z2783">
        <v>0</v>
      </c>
      <c r="AA2783">
        <v>0</v>
      </c>
    </row>
    <row r="2784" spans="1:27" x14ac:dyDescent="0.25">
      <c r="A2784" t="s">
        <v>2260</v>
      </c>
      <c r="B2784" t="s">
        <v>2261</v>
      </c>
      <c r="C2784" t="s">
        <v>20865</v>
      </c>
      <c r="D2784">
        <v>1</v>
      </c>
      <c r="E2784">
        <v>1</v>
      </c>
      <c r="F2784">
        <v>0</v>
      </c>
      <c r="G2784">
        <v>0</v>
      </c>
      <c r="H2784">
        <v>0</v>
      </c>
      <c r="I2784">
        <v>0</v>
      </c>
      <c r="J2784">
        <v>0</v>
      </c>
      <c r="K2784">
        <v>0</v>
      </c>
      <c r="L2784">
        <v>0</v>
      </c>
      <c r="M2784">
        <v>0</v>
      </c>
      <c r="N2784">
        <v>0</v>
      </c>
      <c r="O2784">
        <v>0</v>
      </c>
      <c r="P2784">
        <v>0</v>
      </c>
      <c r="Q2784">
        <v>0.19900000000000001</v>
      </c>
      <c r="R2784">
        <v>0.22500000000000001</v>
      </c>
      <c r="S2784">
        <v>0.251</v>
      </c>
      <c r="T2784">
        <v>0.47599999999999998</v>
      </c>
      <c r="U2784">
        <v>0.21099999999999999</v>
      </c>
      <c r="V2784">
        <v>31</v>
      </c>
      <c r="W2784">
        <v>0</v>
      </c>
      <c r="X2784">
        <v>0</v>
      </c>
      <c r="Y2784">
        <v>-0.1</v>
      </c>
      <c r="Z2784">
        <v>0</v>
      </c>
      <c r="AA2784">
        <v>0</v>
      </c>
    </row>
    <row r="2785" spans="1:27" x14ac:dyDescent="0.25">
      <c r="A2785" t="s">
        <v>1489</v>
      </c>
      <c r="B2785" t="s">
        <v>1490</v>
      </c>
      <c r="C2785" t="s">
        <v>20869</v>
      </c>
      <c r="D2785">
        <v>1</v>
      </c>
      <c r="E2785">
        <v>1</v>
      </c>
      <c r="F2785">
        <v>0</v>
      </c>
      <c r="G2785">
        <v>0</v>
      </c>
      <c r="H2785">
        <v>0</v>
      </c>
      <c r="I2785">
        <v>0</v>
      </c>
      <c r="J2785">
        <v>0</v>
      </c>
      <c r="K2785">
        <v>0</v>
      </c>
      <c r="L2785">
        <v>0</v>
      </c>
      <c r="M2785">
        <v>0</v>
      </c>
      <c r="N2785">
        <v>0</v>
      </c>
      <c r="O2785">
        <v>0</v>
      </c>
      <c r="P2785">
        <v>0</v>
      </c>
      <c r="Q2785">
        <v>0.184</v>
      </c>
      <c r="R2785">
        <v>0.22500000000000001</v>
      </c>
      <c r="S2785">
        <v>0.246</v>
      </c>
      <c r="T2785">
        <v>0.47099999999999997</v>
      </c>
      <c r="U2785">
        <v>0.21099999999999999</v>
      </c>
      <c r="V2785">
        <v>22</v>
      </c>
      <c r="W2785">
        <v>0</v>
      </c>
      <c r="X2785">
        <v>0</v>
      </c>
      <c r="Y2785">
        <v>-0.1</v>
      </c>
      <c r="Z2785">
        <v>0</v>
      </c>
      <c r="AA2785">
        <v>0</v>
      </c>
    </row>
    <row r="2786" spans="1:27" x14ac:dyDescent="0.25">
      <c r="A2786" t="s">
        <v>1711</v>
      </c>
      <c r="B2786" t="s">
        <v>1712</v>
      </c>
      <c r="C2786" t="s">
        <v>20889</v>
      </c>
      <c r="D2786">
        <v>1</v>
      </c>
      <c r="E2786">
        <v>1</v>
      </c>
      <c r="F2786">
        <v>0</v>
      </c>
      <c r="G2786">
        <v>0</v>
      </c>
      <c r="H2786">
        <v>0</v>
      </c>
      <c r="I2786">
        <v>0</v>
      </c>
      <c r="J2786">
        <v>0</v>
      </c>
      <c r="K2786">
        <v>0</v>
      </c>
      <c r="L2786">
        <v>0</v>
      </c>
      <c r="M2786">
        <v>0</v>
      </c>
      <c r="N2786">
        <v>0</v>
      </c>
      <c r="O2786">
        <v>0</v>
      </c>
      <c r="P2786">
        <v>0</v>
      </c>
      <c r="Q2786">
        <v>0.17899999999999999</v>
      </c>
      <c r="R2786">
        <v>0.217</v>
      </c>
      <c r="S2786">
        <v>0.25900000000000001</v>
      </c>
      <c r="T2786">
        <v>0.47499999999999998</v>
      </c>
      <c r="U2786">
        <v>0.21099999999999999</v>
      </c>
      <c r="V2786">
        <v>30</v>
      </c>
      <c r="W2786">
        <v>0</v>
      </c>
      <c r="X2786">
        <v>0</v>
      </c>
      <c r="Y2786">
        <v>-0.1</v>
      </c>
      <c r="Z2786">
        <v>0</v>
      </c>
      <c r="AA2786">
        <v>0</v>
      </c>
    </row>
    <row r="2787" spans="1:27" x14ac:dyDescent="0.25">
      <c r="A2787" t="s">
        <v>2003</v>
      </c>
      <c r="B2787" t="s">
        <v>2004</v>
      </c>
      <c r="C2787" t="s">
        <v>20885</v>
      </c>
      <c r="D2787">
        <v>1</v>
      </c>
      <c r="E2787">
        <v>1</v>
      </c>
      <c r="F2787">
        <v>0</v>
      </c>
      <c r="G2787">
        <v>0</v>
      </c>
      <c r="H2787">
        <v>0</v>
      </c>
      <c r="I2787">
        <v>0</v>
      </c>
      <c r="J2787">
        <v>0</v>
      </c>
      <c r="K2787">
        <v>0</v>
      </c>
      <c r="L2787">
        <v>0</v>
      </c>
      <c r="M2787">
        <v>0</v>
      </c>
      <c r="N2787">
        <v>0</v>
      </c>
      <c r="O2787">
        <v>0</v>
      </c>
      <c r="P2787">
        <v>0</v>
      </c>
      <c r="Q2787">
        <v>0.19400000000000001</v>
      </c>
      <c r="R2787">
        <v>0.222</v>
      </c>
      <c r="S2787">
        <v>0.253</v>
      </c>
      <c r="T2787">
        <v>0.47499999999999998</v>
      </c>
      <c r="U2787">
        <v>0.21099999999999999</v>
      </c>
      <c r="V2787">
        <v>28</v>
      </c>
      <c r="W2787">
        <v>0</v>
      </c>
      <c r="X2787">
        <v>0</v>
      </c>
      <c r="Y2787">
        <v>-0.1</v>
      </c>
      <c r="Z2787">
        <v>0</v>
      </c>
      <c r="AA2787">
        <v>0</v>
      </c>
    </row>
    <row r="2788" spans="1:27" x14ac:dyDescent="0.25">
      <c r="A2788" t="s">
        <v>1153</v>
      </c>
      <c r="B2788" t="s">
        <v>1154</v>
      </c>
      <c r="C2788" t="s">
        <v>20873</v>
      </c>
      <c r="D2788">
        <v>1</v>
      </c>
      <c r="E2788">
        <v>1</v>
      </c>
      <c r="F2788">
        <v>0</v>
      </c>
      <c r="G2788">
        <v>0</v>
      </c>
      <c r="H2788">
        <v>0</v>
      </c>
      <c r="I2788">
        <v>0</v>
      </c>
      <c r="J2788">
        <v>0</v>
      </c>
      <c r="K2788">
        <v>0</v>
      </c>
      <c r="L2788">
        <v>0</v>
      </c>
      <c r="M2788">
        <v>0</v>
      </c>
      <c r="N2788">
        <v>0</v>
      </c>
      <c r="O2788">
        <v>0</v>
      </c>
      <c r="P2788">
        <v>0</v>
      </c>
      <c r="Q2788">
        <v>0.182</v>
      </c>
      <c r="R2788">
        <v>0.22700000000000001</v>
      </c>
      <c r="S2788">
        <v>0.24199999999999999</v>
      </c>
      <c r="T2788">
        <v>0.46899999999999997</v>
      </c>
      <c r="U2788">
        <v>0.21</v>
      </c>
      <c r="V2788">
        <v>25</v>
      </c>
      <c r="W2788">
        <v>0</v>
      </c>
      <c r="X2788">
        <v>0</v>
      </c>
      <c r="Y2788">
        <v>-0.1</v>
      </c>
      <c r="Z2788">
        <v>0</v>
      </c>
      <c r="AA2788">
        <v>0</v>
      </c>
    </row>
    <row r="2789" spans="1:27" x14ac:dyDescent="0.25">
      <c r="A2789" t="s">
        <v>1651</v>
      </c>
      <c r="B2789" t="s">
        <v>1652</v>
      </c>
      <c r="C2789" t="s">
        <v>20878</v>
      </c>
      <c r="D2789">
        <v>1</v>
      </c>
      <c r="E2789">
        <v>1</v>
      </c>
      <c r="F2789">
        <v>0</v>
      </c>
      <c r="G2789">
        <v>0</v>
      </c>
      <c r="H2789">
        <v>0</v>
      </c>
      <c r="I2789">
        <v>0</v>
      </c>
      <c r="J2789">
        <v>0</v>
      </c>
      <c r="K2789">
        <v>0</v>
      </c>
      <c r="L2789">
        <v>0</v>
      </c>
      <c r="M2789">
        <v>0</v>
      </c>
      <c r="N2789">
        <v>0</v>
      </c>
      <c r="O2789">
        <v>0</v>
      </c>
      <c r="P2789">
        <v>0</v>
      </c>
      <c r="Q2789">
        <v>0.186</v>
      </c>
      <c r="R2789">
        <v>0.22600000000000001</v>
      </c>
      <c r="S2789">
        <v>0.24399999999999999</v>
      </c>
      <c r="T2789">
        <v>0.47</v>
      </c>
      <c r="U2789">
        <v>0.21</v>
      </c>
      <c r="V2789">
        <v>25</v>
      </c>
      <c r="W2789">
        <v>0</v>
      </c>
      <c r="X2789">
        <v>0</v>
      </c>
      <c r="Y2789">
        <v>-0.1</v>
      </c>
      <c r="Z2789">
        <v>0</v>
      </c>
      <c r="AA2789">
        <v>0</v>
      </c>
    </row>
    <row r="2790" spans="1:27" x14ac:dyDescent="0.25">
      <c r="A2790" t="s">
        <v>1498</v>
      </c>
      <c r="B2790" t="s">
        <v>1499</v>
      </c>
      <c r="C2790" t="s">
        <v>20883</v>
      </c>
      <c r="D2790">
        <v>1</v>
      </c>
      <c r="E2790">
        <v>1</v>
      </c>
      <c r="F2790">
        <v>0</v>
      </c>
      <c r="G2790">
        <v>0</v>
      </c>
      <c r="H2790">
        <v>0</v>
      </c>
      <c r="I2790">
        <v>0</v>
      </c>
      <c r="J2790">
        <v>0</v>
      </c>
      <c r="K2790">
        <v>0</v>
      </c>
      <c r="L2790">
        <v>0</v>
      </c>
      <c r="M2790">
        <v>0</v>
      </c>
      <c r="N2790">
        <v>0</v>
      </c>
      <c r="O2790">
        <v>0</v>
      </c>
      <c r="P2790">
        <v>0</v>
      </c>
      <c r="Q2790">
        <v>0.17100000000000001</v>
      </c>
      <c r="R2790">
        <v>0.215</v>
      </c>
      <c r="S2790">
        <v>0.25800000000000001</v>
      </c>
      <c r="T2790">
        <v>0.47299999999999998</v>
      </c>
      <c r="U2790">
        <v>0.21</v>
      </c>
      <c r="V2790">
        <v>25</v>
      </c>
      <c r="W2790">
        <v>0</v>
      </c>
      <c r="X2790">
        <v>0</v>
      </c>
      <c r="Y2790">
        <v>-0.1</v>
      </c>
      <c r="Z2790">
        <v>0</v>
      </c>
      <c r="AA2790">
        <v>0</v>
      </c>
    </row>
    <row r="2791" spans="1:27" x14ac:dyDescent="0.25">
      <c r="A2791" t="s">
        <v>21586</v>
      </c>
      <c r="B2791" t="s">
        <v>21587</v>
      </c>
      <c r="C2791" t="s">
        <v>20878</v>
      </c>
      <c r="D2791">
        <v>1</v>
      </c>
      <c r="E2791">
        <v>1</v>
      </c>
      <c r="F2791">
        <v>0</v>
      </c>
      <c r="G2791">
        <v>0</v>
      </c>
      <c r="H2791">
        <v>0</v>
      </c>
      <c r="I2791">
        <v>0</v>
      </c>
      <c r="J2791">
        <v>0</v>
      </c>
      <c r="K2791">
        <v>0</v>
      </c>
      <c r="L2791">
        <v>0</v>
      </c>
      <c r="M2791">
        <v>0</v>
      </c>
      <c r="N2791">
        <v>0</v>
      </c>
      <c r="O2791">
        <v>0</v>
      </c>
      <c r="P2791">
        <v>0</v>
      </c>
      <c r="Q2791">
        <v>0.19800000000000001</v>
      </c>
      <c r="R2791">
        <v>0.22500000000000001</v>
      </c>
      <c r="S2791">
        <v>0.25</v>
      </c>
      <c r="T2791">
        <v>0.47499999999999998</v>
      </c>
      <c r="U2791">
        <v>0.21</v>
      </c>
      <c r="V2791">
        <v>25</v>
      </c>
      <c r="W2791">
        <v>0</v>
      </c>
      <c r="X2791">
        <v>0</v>
      </c>
      <c r="Y2791">
        <v>-0.1</v>
      </c>
      <c r="Z2791">
        <v>0</v>
      </c>
      <c r="AA2791">
        <v>0</v>
      </c>
    </row>
    <row r="2792" spans="1:27" x14ac:dyDescent="0.25">
      <c r="A2792" t="s">
        <v>2012</v>
      </c>
      <c r="B2792" t="s">
        <v>2013</v>
      </c>
      <c r="C2792" t="s">
        <v>20874</v>
      </c>
      <c r="D2792">
        <v>1</v>
      </c>
      <c r="E2792">
        <v>1</v>
      </c>
      <c r="F2792">
        <v>0</v>
      </c>
      <c r="G2792">
        <v>0</v>
      </c>
      <c r="H2792">
        <v>0</v>
      </c>
      <c r="I2792">
        <v>0</v>
      </c>
      <c r="J2792">
        <v>0</v>
      </c>
      <c r="K2792">
        <v>0</v>
      </c>
      <c r="L2792">
        <v>0</v>
      </c>
      <c r="M2792">
        <v>0</v>
      </c>
      <c r="N2792">
        <v>0</v>
      </c>
      <c r="O2792">
        <v>0</v>
      </c>
      <c r="P2792">
        <v>0</v>
      </c>
      <c r="Q2792">
        <v>0.191</v>
      </c>
      <c r="R2792">
        <v>0.224</v>
      </c>
      <c r="S2792">
        <v>0.249</v>
      </c>
      <c r="T2792">
        <v>0.47299999999999998</v>
      </c>
      <c r="U2792">
        <v>0.21</v>
      </c>
      <c r="V2792">
        <v>27</v>
      </c>
      <c r="W2792">
        <v>0</v>
      </c>
      <c r="X2792">
        <v>0</v>
      </c>
      <c r="Y2792">
        <v>-0.1</v>
      </c>
      <c r="Z2792">
        <v>0</v>
      </c>
      <c r="AA2792">
        <v>0</v>
      </c>
    </row>
    <row r="2793" spans="1:27" x14ac:dyDescent="0.25">
      <c r="A2793" t="s">
        <v>626</v>
      </c>
      <c r="B2793" t="s">
        <v>627</v>
      </c>
      <c r="C2793" t="s">
        <v>20886</v>
      </c>
      <c r="D2793">
        <v>1</v>
      </c>
      <c r="E2793">
        <v>1</v>
      </c>
      <c r="F2793">
        <v>0</v>
      </c>
      <c r="G2793">
        <v>0</v>
      </c>
      <c r="H2793">
        <v>0</v>
      </c>
      <c r="I2793">
        <v>0</v>
      </c>
      <c r="J2793">
        <v>0</v>
      </c>
      <c r="K2793">
        <v>0</v>
      </c>
      <c r="L2793">
        <v>0</v>
      </c>
      <c r="M2793">
        <v>0</v>
      </c>
      <c r="N2793">
        <v>0</v>
      </c>
      <c r="O2793">
        <v>0</v>
      </c>
      <c r="P2793">
        <v>0</v>
      </c>
      <c r="Q2793">
        <v>0.19</v>
      </c>
      <c r="R2793">
        <v>0.219</v>
      </c>
      <c r="S2793">
        <v>0.25600000000000001</v>
      </c>
      <c r="T2793">
        <v>0.47599999999999998</v>
      </c>
      <c r="U2793">
        <v>0.21</v>
      </c>
      <c r="V2793">
        <v>26</v>
      </c>
      <c r="W2793">
        <v>0</v>
      </c>
      <c r="X2793">
        <v>0</v>
      </c>
      <c r="Y2793">
        <v>-0.1</v>
      </c>
      <c r="Z2793">
        <v>0</v>
      </c>
      <c r="AA2793">
        <v>0</v>
      </c>
    </row>
    <row r="2794" spans="1:27" x14ac:dyDescent="0.25">
      <c r="A2794" t="s">
        <v>21588</v>
      </c>
      <c r="B2794" t="s">
        <v>21589</v>
      </c>
      <c r="C2794" t="s">
        <v>1</v>
      </c>
      <c r="D2794">
        <v>1</v>
      </c>
      <c r="E2794">
        <v>1</v>
      </c>
      <c r="F2794">
        <v>0</v>
      </c>
      <c r="G2794">
        <v>0</v>
      </c>
      <c r="H2794">
        <v>0</v>
      </c>
      <c r="I2794">
        <v>0</v>
      </c>
      <c r="J2794">
        <v>0</v>
      </c>
      <c r="K2794">
        <v>0</v>
      </c>
      <c r="L2794">
        <v>0</v>
      </c>
      <c r="M2794">
        <v>0</v>
      </c>
      <c r="N2794">
        <v>0</v>
      </c>
      <c r="O2794">
        <v>0</v>
      </c>
      <c r="P2794">
        <v>0</v>
      </c>
      <c r="Q2794">
        <v>0.19</v>
      </c>
      <c r="R2794">
        <v>0.221</v>
      </c>
      <c r="S2794">
        <v>0.254</v>
      </c>
      <c r="T2794">
        <v>0.47499999999999998</v>
      </c>
      <c r="U2794">
        <v>0.21</v>
      </c>
      <c r="V2794">
        <v>26</v>
      </c>
      <c r="W2794">
        <v>0</v>
      </c>
      <c r="X2794">
        <v>0</v>
      </c>
      <c r="Y2794">
        <v>-0.1</v>
      </c>
      <c r="Z2794">
        <v>0</v>
      </c>
      <c r="AA2794">
        <v>0</v>
      </c>
    </row>
    <row r="2795" spans="1:27" x14ac:dyDescent="0.25">
      <c r="A2795" t="s">
        <v>21590</v>
      </c>
      <c r="B2795" t="s">
        <v>21591</v>
      </c>
      <c r="C2795" t="s">
        <v>20878</v>
      </c>
      <c r="D2795">
        <v>1</v>
      </c>
      <c r="E2795">
        <v>1</v>
      </c>
      <c r="F2795">
        <v>0</v>
      </c>
      <c r="G2795">
        <v>0</v>
      </c>
      <c r="H2795">
        <v>0</v>
      </c>
      <c r="I2795">
        <v>0</v>
      </c>
      <c r="J2795">
        <v>0</v>
      </c>
      <c r="K2795">
        <v>0</v>
      </c>
      <c r="L2795">
        <v>0</v>
      </c>
      <c r="M2795">
        <v>0</v>
      </c>
      <c r="N2795">
        <v>0</v>
      </c>
      <c r="O2795">
        <v>0</v>
      </c>
      <c r="P2795">
        <v>0</v>
      </c>
      <c r="Q2795">
        <v>0.18099999999999999</v>
      </c>
      <c r="R2795">
        <v>0.221</v>
      </c>
      <c r="S2795">
        <v>0.25</v>
      </c>
      <c r="T2795">
        <v>0.47099999999999997</v>
      </c>
      <c r="U2795">
        <v>0.21</v>
      </c>
      <c r="V2795">
        <v>25</v>
      </c>
      <c r="W2795">
        <v>0</v>
      </c>
      <c r="X2795">
        <v>0</v>
      </c>
      <c r="Y2795">
        <v>-0.1</v>
      </c>
      <c r="Z2795">
        <v>0</v>
      </c>
      <c r="AA2795">
        <v>0</v>
      </c>
    </row>
    <row r="2796" spans="1:27" x14ac:dyDescent="0.25">
      <c r="A2796" t="s">
        <v>21592</v>
      </c>
      <c r="B2796" t="s">
        <v>21593</v>
      </c>
      <c r="C2796" t="s">
        <v>20878</v>
      </c>
      <c r="D2796">
        <v>1</v>
      </c>
      <c r="E2796">
        <v>1</v>
      </c>
      <c r="F2796">
        <v>0</v>
      </c>
      <c r="G2796">
        <v>0</v>
      </c>
      <c r="H2796">
        <v>0</v>
      </c>
      <c r="I2796">
        <v>0</v>
      </c>
      <c r="J2796">
        <v>0</v>
      </c>
      <c r="K2796">
        <v>0</v>
      </c>
      <c r="L2796">
        <v>0</v>
      </c>
      <c r="M2796">
        <v>0</v>
      </c>
      <c r="N2796">
        <v>0</v>
      </c>
      <c r="O2796">
        <v>0</v>
      </c>
      <c r="P2796">
        <v>0</v>
      </c>
      <c r="Q2796">
        <v>0.187</v>
      </c>
      <c r="R2796">
        <v>0.217</v>
      </c>
      <c r="S2796">
        <v>0.25800000000000001</v>
      </c>
      <c r="T2796">
        <v>0.47499999999999998</v>
      </c>
      <c r="U2796">
        <v>0.21</v>
      </c>
      <c r="V2796">
        <v>25</v>
      </c>
      <c r="W2796">
        <v>0</v>
      </c>
      <c r="X2796">
        <v>0</v>
      </c>
      <c r="Y2796">
        <v>-0.1</v>
      </c>
      <c r="Z2796">
        <v>0</v>
      </c>
      <c r="AA2796">
        <v>0</v>
      </c>
    </row>
    <row r="2797" spans="1:27" x14ac:dyDescent="0.25">
      <c r="A2797" t="s">
        <v>1894</v>
      </c>
      <c r="B2797" t="s">
        <v>1895</v>
      </c>
      <c r="C2797" t="s">
        <v>20891</v>
      </c>
      <c r="D2797">
        <v>1</v>
      </c>
      <c r="E2797">
        <v>1</v>
      </c>
      <c r="F2797">
        <v>0</v>
      </c>
      <c r="G2797">
        <v>0</v>
      </c>
      <c r="H2797">
        <v>0</v>
      </c>
      <c r="I2797">
        <v>0</v>
      </c>
      <c r="J2797">
        <v>0</v>
      </c>
      <c r="K2797">
        <v>0</v>
      </c>
      <c r="L2797">
        <v>0</v>
      </c>
      <c r="M2797">
        <v>0</v>
      </c>
      <c r="N2797">
        <v>0</v>
      </c>
      <c r="O2797">
        <v>0</v>
      </c>
      <c r="P2797">
        <v>0</v>
      </c>
      <c r="Q2797">
        <v>0.17399999999999999</v>
      </c>
      <c r="R2797">
        <v>0.224</v>
      </c>
      <c r="S2797">
        <v>0.24299999999999999</v>
      </c>
      <c r="T2797">
        <v>0.46700000000000003</v>
      </c>
      <c r="U2797">
        <v>0.21</v>
      </c>
      <c r="V2797">
        <v>31</v>
      </c>
      <c r="W2797">
        <v>0</v>
      </c>
      <c r="X2797">
        <v>0</v>
      </c>
      <c r="Y2797">
        <v>-0.1</v>
      </c>
      <c r="Z2797">
        <v>0</v>
      </c>
      <c r="AA2797">
        <v>0</v>
      </c>
    </row>
    <row r="2798" spans="1:27" x14ac:dyDescent="0.25">
      <c r="A2798" t="s">
        <v>1804</v>
      </c>
      <c r="B2798" t="s">
        <v>1805</v>
      </c>
      <c r="C2798" t="s">
        <v>20879</v>
      </c>
      <c r="D2798">
        <v>1</v>
      </c>
      <c r="E2798">
        <v>1</v>
      </c>
      <c r="F2798">
        <v>0</v>
      </c>
      <c r="G2798">
        <v>0</v>
      </c>
      <c r="H2798">
        <v>0</v>
      </c>
      <c r="I2798">
        <v>0</v>
      </c>
      <c r="J2798">
        <v>0</v>
      </c>
      <c r="K2798">
        <v>0</v>
      </c>
      <c r="L2798">
        <v>0</v>
      </c>
      <c r="M2798">
        <v>0</v>
      </c>
      <c r="N2798">
        <v>0</v>
      </c>
      <c r="O2798">
        <v>0</v>
      </c>
      <c r="P2798">
        <v>0</v>
      </c>
      <c r="Q2798">
        <v>0.182</v>
      </c>
      <c r="R2798">
        <v>0.221</v>
      </c>
      <c r="S2798">
        <v>0.25</v>
      </c>
      <c r="T2798">
        <v>0.47099999999999997</v>
      </c>
      <c r="U2798">
        <v>0.21</v>
      </c>
      <c r="V2798">
        <v>9</v>
      </c>
      <c r="W2798">
        <v>0</v>
      </c>
      <c r="X2798">
        <v>0</v>
      </c>
      <c r="Y2798">
        <v>-0.1</v>
      </c>
      <c r="Z2798">
        <v>0</v>
      </c>
      <c r="AA2798">
        <v>0</v>
      </c>
    </row>
    <row r="2799" spans="1:27" x14ac:dyDescent="0.25">
      <c r="A2799" t="s">
        <v>21594</v>
      </c>
      <c r="B2799" t="s">
        <v>21595</v>
      </c>
      <c r="C2799" t="s">
        <v>20882</v>
      </c>
      <c r="D2799">
        <v>1</v>
      </c>
      <c r="E2799">
        <v>1</v>
      </c>
      <c r="F2799">
        <v>0</v>
      </c>
      <c r="G2799">
        <v>0</v>
      </c>
      <c r="H2799">
        <v>0</v>
      </c>
      <c r="I2799">
        <v>0</v>
      </c>
      <c r="J2799">
        <v>0</v>
      </c>
      <c r="K2799">
        <v>0</v>
      </c>
      <c r="L2799">
        <v>0</v>
      </c>
      <c r="M2799">
        <v>0</v>
      </c>
      <c r="N2799">
        <v>0</v>
      </c>
      <c r="O2799">
        <v>0</v>
      </c>
      <c r="P2799">
        <v>0</v>
      </c>
      <c r="Q2799">
        <v>0.18</v>
      </c>
      <c r="R2799">
        <v>0.21199999999999999</v>
      </c>
      <c r="S2799">
        <v>0.26500000000000001</v>
      </c>
      <c r="T2799">
        <v>0.47599999999999998</v>
      </c>
      <c r="U2799">
        <v>0.21</v>
      </c>
      <c r="V2799">
        <v>23</v>
      </c>
      <c r="W2799">
        <v>0</v>
      </c>
      <c r="X2799">
        <v>0</v>
      </c>
      <c r="Y2799">
        <v>-0.1</v>
      </c>
      <c r="Z2799">
        <v>0</v>
      </c>
      <c r="AA2799">
        <v>0</v>
      </c>
    </row>
    <row r="2800" spans="1:27" x14ac:dyDescent="0.25">
      <c r="A2800" t="s">
        <v>21596</v>
      </c>
      <c r="B2800" t="s">
        <v>21597</v>
      </c>
      <c r="C2800" t="s">
        <v>20879</v>
      </c>
      <c r="D2800">
        <v>1</v>
      </c>
      <c r="E2800">
        <v>1</v>
      </c>
      <c r="F2800">
        <v>0</v>
      </c>
      <c r="G2800">
        <v>0</v>
      </c>
      <c r="H2800">
        <v>0</v>
      </c>
      <c r="I2800">
        <v>0</v>
      </c>
      <c r="J2800">
        <v>0</v>
      </c>
      <c r="K2800">
        <v>0</v>
      </c>
      <c r="L2800">
        <v>0</v>
      </c>
      <c r="M2800">
        <v>0</v>
      </c>
      <c r="N2800">
        <v>0</v>
      </c>
      <c r="O2800">
        <v>0</v>
      </c>
      <c r="P2800">
        <v>0</v>
      </c>
      <c r="Q2800">
        <v>0.192</v>
      </c>
      <c r="R2800">
        <v>0.216</v>
      </c>
      <c r="S2800">
        <v>0.26100000000000001</v>
      </c>
      <c r="T2800">
        <v>0.47699999999999998</v>
      </c>
      <c r="U2800">
        <v>0.21</v>
      </c>
      <c r="V2800">
        <v>9</v>
      </c>
      <c r="W2800">
        <v>0</v>
      </c>
      <c r="X2800">
        <v>0</v>
      </c>
      <c r="Y2800">
        <v>-0.1</v>
      </c>
      <c r="Z2800">
        <v>0</v>
      </c>
      <c r="AA2800">
        <v>0</v>
      </c>
    </row>
    <row r="2801" spans="1:27" x14ac:dyDescent="0.25">
      <c r="A2801" t="s">
        <v>2153</v>
      </c>
      <c r="B2801" t="s">
        <v>2154</v>
      </c>
      <c r="C2801" t="s">
        <v>20888</v>
      </c>
      <c r="D2801">
        <v>1</v>
      </c>
      <c r="E2801">
        <v>1</v>
      </c>
      <c r="F2801">
        <v>0</v>
      </c>
      <c r="G2801">
        <v>0</v>
      </c>
      <c r="H2801">
        <v>0</v>
      </c>
      <c r="I2801">
        <v>0</v>
      </c>
      <c r="J2801">
        <v>0</v>
      </c>
      <c r="K2801">
        <v>0</v>
      </c>
      <c r="L2801">
        <v>0</v>
      </c>
      <c r="M2801">
        <v>0</v>
      </c>
      <c r="N2801">
        <v>0</v>
      </c>
      <c r="O2801">
        <v>0</v>
      </c>
      <c r="P2801">
        <v>0</v>
      </c>
      <c r="Q2801">
        <v>0.191</v>
      </c>
      <c r="R2801">
        <v>0.221</v>
      </c>
      <c r="S2801">
        <v>0.252</v>
      </c>
      <c r="T2801">
        <v>0.47299999999999998</v>
      </c>
      <c r="U2801">
        <v>0.21</v>
      </c>
      <c r="V2801">
        <v>25</v>
      </c>
      <c r="W2801">
        <v>0</v>
      </c>
      <c r="X2801">
        <v>0</v>
      </c>
      <c r="Y2801">
        <v>-0.1</v>
      </c>
      <c r="Z2801">
        <v>0</v>
      </c>
      <c r="AA2801">
        <v>0</v>
      </c>
    </row>
    <row r="2802" spans="1:27" x14ac:dyDescent="0.25">
      <c r="A2802" t="s">
        <v>1956</v>
      </c>
      <c r="B2802" t="s">
        <v>1957</v>
      </c>
      <c r="C2802" t="s">
        <v>20877</v>
      </c>
      <c r="D2802">
        <v>1</v>
      </c>
      <c r="E2802">
        <v>1</v>
      </c>
      <c r="F2802">
        <v>0</v>
      </c>
      <c r="G2802">
        <v>0</v>
      </c>
      <c r="H2802">
        <v>0</v>
      </c>
      <c r="I2802">
        <v>0</v>
      </c>
      <c r="J2802">
        <v>0</v>
      </c>
      <c r="K2802">
        <v>0</v>
      </c>
      <c r="L2802">
        <v>0</v>
      </c>
      <c r="M2802">
        <v>0</v>
      </c>
      <c r="N2802">
        <v>0</v>
      </c>
      <c r="O2802">
        <v>0</v>
      </c>
      <c r="P2802">
        <v>0</v>
      </c>
      <c r="Q2802">
        <v>0.19900000000000001</v>
      </c>
      <c r="R2802">
        <v>0.23</v>
      </c>
      <c r="S2802">
        <v>0.24199999999999999</v>
      </c>
      <c r="T2802">
        <v>0.47199999999999998</v>
      </c>
      <c r="U2802">
        <v>0.21</v>
      </c>
      <c r="V2802">
        <v>33</v>
      </c>
      <c r="W2802">
        <v>0</v>
      </c>
      <c r="X2802">
        <v>0</v>
      </c>
      <c r="Y2802">
        <v>-0.1</v>
      </c>
      <c r="Z2802">
        <v>0</v>
      </c>
      <c r="AA2802">
        <v>0</v>
      </c>
    </row>
    <row r="2803" spans="1:27" x14ac:dyDescent="0.25">
      <c r="A2803" t="s">
        <v>179</v>
      </c>
      <c r="B2803" t="s">
        <v>180</v>
      </c>
      <c r="C2803" t="s">
        <v>20888</v>
      </c>
      <c r="D2803">
        <v>1</v>
      </c>
      <c r="E2803">
        <v>1</v>
      </c>
      <c r="F2803">
        <v>0</v>
      </c>
      <c r="G2803">
        <v>0</v>
      </c>
      <c r="H2803">
        <v>0</v>
      </c>
      <c r="I2803">
        <v>0</v>
      </c>
      <c r="J2803">
        <v>0</v>
      </c>
      <c r="K2803">
        <v>0</v>
      </c>
      <c r="L2803">
        <v>0</v>
      </c>
      <c r="M2803">
        <v>0</v>
      </c>
      <c r="N2803">
        <v>0</v>
      </c>
      <c r="O2803">
        <v>0</v>
      </c>
      <c r="P2803">
        <v>0</v>
      </c>
      <c r="Q2803">
        <v>0.161</v>
      </c>
      <c r="R2803">
        <v>0.218</v>
      </c>
      <c r="S2803">
        <v>0.247</v>
      </c>
      <c r="T2803">
        <v>0.46600000000000003</v>
      </c>
      <c r="U2803">
        <v>0.21</v>
      </c>
      <c r="V2803">
        <v>25</v>
      </c>
      <c r="W2803">
        <v>0</v>
      </c>
      <c r="X2803">
        <v>0</v>
      </c>
      <c r="Y2803">
        <v>-0.1</v>
      </c>
      <c r="Z2803">
        <v>0</v>
      </c>
      <c r="AA2803">
        <v>0</v>
      </c>
    </row>
    <row r="2804" spans="1:27" x14ac:dyDescent="0.25">
      <c r="A2804" t="s">
        <v>1737</v>
      </c>
      <c r="B2804" t="s">
        <v>1738</v>
      </c>
      <c r="C2804" t="s">
        <v>20868</v>
      </c>
      <c r="D2804">
        <v>1</v>
      </c>
      <c r="E2804">
        <v>1</v>
      </c>
      <c r="F2804">
        <v>0</v>
      </c>
      <c r="G2804">
        <v>0</v>
      </c>
      <c r="H2804">
        <v>0</v>
      </c>
      <c r="I2804">
        <v>0</v>
      </c>
      <c r="J2804">
        <v>0</v>
      </c>
      <c r="K2804">
        <v>0</v>
      </c>
      <c r="L2804">
        <v>0</v>
      </c>
      <c r="M2804">
        <v>0</v>
      </c>
      <c r="N2804">
        <v>0</v>
      </c>
      <c r="O2804">
        <v>0</v>
      </c>
      <c r="P2804">
        <v>0</v>
      </c>
      <c r="Q2804">
        <v>0.189</v>
      </c>
      <c r="R2804">
        <v>0.218</v>
      </c>
      <c r="S2804">
        <v>0.25700000000000001</v>
      </c>
      <c r="T2804">
        <v>0.47499999999999998</v>
      </c>
      <c r="U2804">
        <v>0.21</v>
      </c>
      <c r="V2804">
        <v>25</v>
      </c>
      <c r="W2804">
        <v>0</v>
      </c>
      <c r="X2804">
        <v>0</v>
      </c>
      <c r="Y2804">
        <v>-0.1</v>
      </c>
      <c r="Z2804">
        <v>0</v>
      </c>
      <c r="AA2804">
        <v>0</v>
      </c>
    </row>
    <row r="2805" spans="1:27" x14ac:dyDescent="0.25">
      <c r="A2805" t="s">
        <v>323</v>
      </c>
      <c r="B2805" t="s">
        <v>324</v>
      </c>
      <c r="C2805" t="s">
        <v>20891</v>
      </c>
      <c r="D2805">
        <v>1</v>
      </c>
      <c r="E2805">
        <v>1</v>
      </c>
      <c r="F2805">
        <v>0</v>
      </c>
      <c r="G2805">
        <v>0</v>
      </c>
      <c r="H2805">
        <v>0</v>
      </c>
      <c r="I2805">
        <v>0</v>
      </c>
      <c r="J2805">
        <v>0</v>
      </c>
      <c r="K2805">
        <v>0</v>
      </c>
      <c r="L2805">
        <v>0</v>
      </c>
      <c r="M2805">
        <v>0</v>
      </c>
      <c r="N2805">
        <v>0</v>
      </c>
      <c r="O2805">
        <v>0</v>
      </c>
      <c r="P2805">
        <v>0</v>
      </c>
      <c r="Q2805">
        <v>0.183</v>
      </c>
      <c r="R2805">
        <v>0.219</v>
      </c>
      <c r="S2805">
        <v>0.253</v>
      </c>
      <c r="T2805">
        <v>0.47199999999999998</v>
      </c>
      <c r="U2805">
        <v>0.21</v>
      </c>
      <c r="V2805">
        <v>31</v>
      </c>
      <c r="W2805">
        <v>0</v>
      </c>
      <c r="X2805">
        <v>0</v>
      </c>
      <c r="Y2805">
        <v>-0.1</v>
      </c>
      <c r="Z2805">
        <v>0</v>
      </c>
      <c r="AA2805">
        <v>0</v>
      </c>
    </row>
    <row r="2806" spans="1:27" x14ac:dyDescent="0.25">
      <c r="A2806" t="s">
        <v>506</v>
      </c>
      <c r="B2806" t="s">
        <v>507</v>
      </c>
      <c r="C2806" t="s">
        <v>20875</v>
      </c>
      <c r="D2806">
        <v>1</v>
      </c>
      <c r="E2806">
        <v>1</v>
      </c>
      <c r="F2806">
        <v>0</v>
      </c>
      <c r="G2806">
        <v>0</v>
      </c>
      <c r="H2806">
        <v>0</v>
      </c>
      <c r="I2806">
        <v>0</v>
      </c>
      <c r="J2806">
        <v>0</v>
      </c>
      <c r="K2806">
        <v>0</v>
      </c>
      <c r="L2806">
        <v>0</v>
      </c>
      <c r="M2806">
        <v>0</v>
      </c>
      <c r="N2806">
        <v>0</v>
      </c>
      <c r="O2806">
        <v>0</v>
      </c>
      <c r="P2806">
        <v>0</v>
      </c>
      <c r="Q2806">
        <v>0.185</v>
      </c>
      <c r="R2806">
        <v>0.222</v>
      </c>
      <c r="S2806">
        <v>0.251</v>
      </c>
      <c r="T2806">
        <v>0.47199999999999998</v>
      </c>
      <c r="U2806">
        <v>0.21</v>
      </c>
      <c r="V2806">
        <v>24</v>
      </c>
      <c r="W2806">
        <v>0</v>
      </c>
      <c r="X2806">
        <v>0</v>
      </c>
      <c r="Y2806">
        <v>-0.1</v>
      </c>
      <c r="Z2806">
        <v>0</v>
      </c>
      <c r="AA2806">
        <v>0</v>
      </c>
    </row>
    <row r="2807" spans="1:27" x14ac:dyDescent="0.25">
      <c r="A2807" t="s">
        <v>21598</v>
      </c>
      <c r="B2807" t="s">
        <v>21599</v>
      </c>
      <c r="C2807" t="s">
        <v>20895</v>
      </c>
      <c r="D2807">
        <v>1</v>
      </c>
      <c r="E2807">
        <v>1</v>
      </c>
      <c r="F2807">
        <v>0</v>
      </c>
      <c r="G2807">
        <v>0</v>
      </c>
      <c r="H2807">
        <v>0</v>
      </c>
      <c r="I2807">
        <v>0</v>
      </c>
      <c r="J2807">
        <v>0</v>
      </c>
      <c r="K2807">
        <v>0</v>
      </c>
      <c r="L2807">
        <v>0</v>
      </c>
      <c r="M2807">
        <v>0</v>
      </c>
      <c r="N2807">
        <v>0</v>
      </c>
      <c r="O2807">
        <v>0</v>
      </c>
      <c r="P2807">
        <v>0</v>
      </c>
      <c r="Q2807">
        <v>0.188</v>
      </c>
      <c r="R2807">
        <v>0.22500000000000001</v>
      </c>
      <c r="S2807">
        <v>0.245</v>
      </c>
      <c r="T2807">
        <v>0.47</v>
      </c>
      <c r="U2807">
        <v>0.21</v>
      </c>
      <c r="V2807">
        <v>29</v>
      </c>
      <c r="W2807">
        <v>0</v>
      </c>
      <c r="X2807">
        <v>0</v>
      </c>
      <c r="Y2807">
        <v>-0.1</v>
      </c>
      <c r="Z2807">
        <v>0</v>
      </c>
      <c r="AA2807">
        <v>0</v>
      </c>
    </row>
    <row r="2808" spans="1:27" x14ac:dyDescent="0.25">
      <c r="A2808" t="s">
        <v>1908</v>
      </c>
      <c r="B2808" t="s">
        <v>1909</v>
      </c>
      <c r="C2808" t="s">
        <v>20865</v>
      </c>
      <c r="D2808">
        <v>1</v>
      </c>
      <c r="E2808">
        <v>1</v>
      </c>
      <c r="F2808">
        <v>0</v>
      </c>
      <c r="G2808">
        <v>0</v>
      </c>
      <c r="H2808">
        <v>0</v>
      </c>
      <c r="I2808">
        <v>0</v>
      </c>
      <c r="J2808">
        <v>0</v>
      </c>
      <c r="K2808">
        <v>0</v>
      </c>
      <c r="L2808">
        <v>0</v>
      </c>
      <c r="M2808">
        <v>0</v>
      </c>
      <c r="N2808">
        <v>0</v>
      </c>
      <c r="O2808">
        <v>0</v>
      </c>
      <c r="P2808">
        <v>0</v>
      </c>
      <c r="Q2808">
        <v>0.182</v>
      </c>
      <c r="R2808">
        <v>0.223</v>
      </c>
      <c r="S2808">
        <v>0.246</v>
      </c>
      <c r="T2808">
        <v>0.46899999999999997</v>
      </c>
      <c r="U2808">
        <v>0.21</v>
      </c>
      <c r="V2808">
        <v>31</v>
      </c>
      <c r="W2808">
        <v>0</v>
      </c>
      <c r="X2808">
        <v>0</v>
      </c>
      <c r="Y2808">
        <v>-0.1</v>
      </c>
      <c r="Z2808">
        <v>0</v>
      </c>
      <c r="AA2808">
        <v>0</v>
      </c>
    </row>
    <row r="2809" spans="1:27" x14ac:dyDescent="0.25">
      <c r="A2809" t="s">
        <v>21600</v>
      </c>
      <c r="B2809" t="s">
        <v>21601</v>
      </c>
      <c r="C2809" t="s">
        <v>20879</v>
      </c>
      <c r="D2809">
        <v>1</v>
      </c>
      <c r="E2809">
        <v>1</v>
      </c>
      <c r="F2809">
        <v>0</v>
      </c>
      <c r="G2809">
        <v>0</v>
      </c>
      <c r="H2809">
        <v>0</v>
      </c>
      <c r="I2809">
        <v>0</v>
      </c>
      <c r="J2809">
        <v>0</v>
      </c>
      <c r="K2809">
        <v>0</v>
      </c>
      <c r="L2809">
        <v>0</v>
      </c>
      <c r="M2809">
        <v>0</v>
      </c>
      <c r="N2809">
        <v>0</v>
      </c>
      <c r="O2809">
        <v>0</v>
      </c>
      <c r="P2809">
        <v>0</v>
      </c>
      <c r="Q2809">
        <v>0.183</v>
      </c>
      <c r="R2809">
        <v>0.22</v>
      </c>
      <c r="S2809">
        <v>0.251</v>
      </c>
      <c r="T2809">
        <v>0.47099999999999997</v>
      </c>
      <c r="U2809">
        <v>0.21</v>
      </c>
      <c r="V2809">
        <v>9</v>
      </c>
      <c r="W2809">
        <v>0</v>
      </c>
      <c r="X2809">
        <v>0</v>
      </c>
      <c r="Y2809">
        <v>-0.1</v>
      </c>
      <c r="Z2809">
        <v>0</v>
      </c>
      <c r="AA2809">
        <v>0</v>
      </c>
    </row>
    <row r="2810" spans="1:27" x14ac:dyDescent="0.25">
      <c r="A2810" t="s">
        <v>349</v>
      </c>
      <c r="B2810" t="s">
        <v>350</v>
      </c>
      <c r="C2810" t="s">
        <v>20877</v>
      </c>
      <c r="D2810">
        <v>1</v>
      </c>
      <c r="E2810">
        <v>1</v>
      </c>
      <c r="F2810">
        <v>0</v>
      </c>
      <c r="G2810">
        <v>0</v>
      </c>
      <c r="H2810">
        <v>0</v>
      </c>
      <c r="I2810">
        <v>0</v>
      </c>
      <c r="J2810">
        <v>0</v>
      </c>
      <c r="K2810">
        <v>0</v>
      </c>
      <c r="L2810">
        <v>0</v>
      </c>
      <c r="M2810">
        <v>0</v>
      </c>
      <c r="N2810">
        <v>0</v>
      </c>
      <c r="O2810">
        <v>0</v>
      </c>
      <c r="P2810">
        <v>0</v>
      </c>
      <c r="Q2810">
        <v>0.187</v>
      </c>
      <c r="R2810">
        <v>0.222</v>
      </c>
      <c r="S2810">
        <v>0.249</v>
      </c>
      <c r="T2810">
        <v>0.47099999999999997</v>
      </c>
      <c r="U2810">
        <v>0.21</v>
      </c>
      <c r="V2810">
        <v>33</v>
      </c>
      <c r="W2810">
        <v>0</v>
      </c>
      <c r="X2810">
        <v>0</v>
      </c>
      <c r="Y2810">
        <v>-0.1</v>
      </c>
      <c r="Z2810">
        <v>0</v>
      </c>
      <c r="AA2810">
        <v>0</v>
      </c>
    </row>
    <row r="2811" spans="1:27" x14ac:dyDescent="0.25">
      <c r="A2811" t="s">
        <v>1997</v>
      </c>
      <c r="B2811" t="s">
        <v>1998</v>
      </c>
      <c r="C2811" t="s">
        <v>20877</v>
      </c>
      <c r="D2811">
        <v>1</v>
      </c>
      <c r="E2811">
        <v>1</v>
      </c>
      <c r="F2811">
        <v>0</v>
      </c>
      <c r="G2811">
        <v>0</v>
      </c>
      <c r="H2811">
        <v>0</v>
      </c>
      <c r="I2811">
        <v>0</v>
      </c>
      <c r="J2811">
        <v>0</v>
      </c>
      <c r="K2811">
        <v>0</v>
      </c>
      <c r="L2811">
        <v>0</v>
      </c>
      <c r="M2811">
        <v>0</v>
      </c>
      <c r="N2811">
        <v>0</v>
      </c>
      <c r="O2811">
        <v>0</v>
      </c>
      <c r="P2811">
        <v>0</v>
      </c>
      <c r="Q2811">
        <v>0.17799999999999999</v>
      </c>
      <c r="R2811">
        <v>0.217</v>
      </c>
      <c r="S2811">
        <v>0.254</v>
      </c>
      <c r="T2811">
        <v>0.47099999999999997</v>
      </c>
      <c r="U2811">
        <v>0.21</v>
      </c>
      <c r="V2811">
        <v>33</v>
      </c>
      <c r="W2811">
        <v>0</v>
      </c>
      <c r="X2811">
        <v>0</v>
      </c>
      <c r="Y2811">
        <v>-0.1</v>
      </c>
      <c r="Z2811">
        <v>0</v>
      </c>
      <c r="AA2811">
        <v>0</v>
      </c>
    </row>
    <row r="2812" spans="1:27" x14ac:dyDescent="0.25">
      <c r="A2812" t="s">
        <v>1944</v>
      </c>
      <c r="B2812" t="s">
        <v>1945</v>
      </c>
      <c r="C2812" t="s">
        <v>20886</v>
      </c>
      <c r="D2812">
        <v>1</v>
      </c>
      <c r="E2812">
        <v>1</v>
      </c>
      <c r="F2812">
        <v>0</v>
      </c>
      <c r="G2812">
        <v>0</v>
      </c>
      <c r="H2812">
        <v>0</v>
      </c>
      <c r="I2812">
        <v>0</v>
      </c>
      <c r="J2812">
        <v>0</v>
      </c>
      <c r="K2812">
        <v>0</v>
      </c>
      <c r="L2812">
        <v>0</v>
      </c>
      <c r="M2812">
        <v>0</v>
      </c>
      <c r="N2812">
        <v>0</v>
      </c>
      <c r="O2812">
        <v>0</v>
      </c>
      <c r="P2812">
        <v>0</v>
      </c>
      <c r="Q2812">
        <v>0.18099999999999999</v>
      </c>
      <c r="R2812">
        <v>0.217</v>
      </c>
      <c r="S2812">
        <v>0.255</v>
      </c>
      <c r="T2812">
        <v>0.47199999999999998</v>
      </c>
      <c r="U2812">
        <v>0.21</v>
      </c>
      <c r="V2812">
        <v>25</v>
      </c>
      <c r="W2812">
        <v>0</v>
      </c>
      <c r="X2812">
        <v>0</v>
      </c>
      <c r="Y2812">
        <v>-0.1</v>
      </c>
      <c r="Z2812">
        <v>0</v>
      </c>
      <c r="AA2812">
        <v>0</v>
      </c>
    </row>
    <row r="2813" spans="1:27" x14ac:dyDescent="0.25">
      <c r="A2813" t="s">
        <v>21602</v>
      </c>
      <c r="B2813" t="s">
        <v>21603</v>
      </c>
      <c r="C2813" t="s">
        <v>20867</v>
      </c>
      <c r="D2813">
        <v>1</v>
      </c>
      <c r="E2813">
        <v>1</v>
      </c>
      <c r="F2813">
        <v>0</v>
      </c>
      <c r="G2813">
        <v>0</v>
      </c>
      <c r="H2813">
        <v>0</v>
      </c>
      <c r="I2813">
        <v>0</v>
      </c>
      <c r="J2813">
        <v>0</v>
      </c>
      <c r="K2813">
        <v>0</v>
      </c>
      <c r="L2813">
        <v>0</v>
      </c>
      <c r="M2813">
        <v>0</v>
      </c>
      <c r="N2813">
        <v>0</v>
      </c>
      <c r="O2813">
        <v>0</v>
      </c>
      <c r="P2813">
        <v>0</v>
      </c>
      <c r="Q2813">
        <v>0.17699999999999999</v>
      </c>
      <c r="R2813">
        <v>0.219</v>
      </c>
      <c r="S2813">
        <v>0.251</v>
      </c>
      <c r="T2813">
        <v>0.47</v>
      </c>
      <c r="U2813">
        <v>0.21</v>
      </c>
      <c r="V2813">
        <v>26</v>
      </c>
      <c r="W2813">
        <v>0</v>
      </c>
      <c r="X2813">
        <v>0</v>
      </c>
      <c r="Y2813">
        <v>-0.1</v>
      </c>
      <c r="Z2813">
        <v>0</v>
      </c>
      <c r="AA2813">
        <v>0</v>
      </c>
    </row>
    <row r="2814" spans="1:27" x14ac:dyDescent="0.25">
      <c r="A2814" t="s">
        <v>21604</v>
      </c>
      <c r="B2814" t="s">
        <v>21605</v>
      </c>
      <c r="C2814" t="s">
        <v>20882</v>
      </c>
      <c r="D2814">
        <v>1</v>
      </c>
      <c r="E2814">
        <v>1</v>
      </c>
      <c r="F2814">
        <v>0</v>
      </c>
      <c r="G2814">
        <v>0</v>
      </c>
      <c r="H2814">
        <v>0</v>
      </c>
      <c r="I2814">
        <v>0</v>
      </c>
      <c r="J2814">
        <v>0</v>
      </c>
      <c r="K2814">
        <v>0</v>
      </c>
      <c r="L2814">
        <v>0</v>
      </c>
      <c r="M2814">
        <v>0</v>
      </c>
      <c r="N2814">
        <v>0</v>
      </c>
      <c r="O2814">
        <v>0</v>
      </c>
      <c r="P2814">
        <v>0</v>
      </c>
      <c r="Q2814">
        <v>0.186</v>
      </c>
      <c r="R2814">
        <v>0.221</v>
      </c>
      <c r="S2814">
        <v>0.25</v>
      </c>
      <c r="T2814">
        <v>0.47099999999999997</v>
      </c>
      <c r="U2814">
        <v>0.21</v>
      </c>
      <c r="V2814">
        <v>23</v>
      </c>
      <c r="W2814">
        <v>0</v>
      </c>
      <c r="X2814">
        <v>0</v>
      </c>
      <c r="Y2814">
        <v>-0.1</v>
      </c>
      <c r="Z2814">
        <v>0</v>
      </c>
      <c r="AA2814">
        <v>0</v>
      </c>
    </row>
    <row r="2815" spans="1:27" x14ac:dyDescent="0.25">
      <c r="A2815" t="s">
        <v>1874</v>
      </c>
      <c r="B2815" t="s">
        <v>1875</v>
      </c>
      <c r="C2815" t="s">
        <v>20890</v>
      </c>
      <c r="D2815">
        <v>1</v>
      </c>
      <c r="E2815">
        <v>1</v>
      </c>
      <c r="F2815">
        <v>0</v>
      </c>
      <c r="G2815">
        <v>0</v>
      </c>
      <c r="H2815">
        <v>0</v>
      </c>
      <c r="I2815">
        <v>0</v>
      </c>
      <c r="J2815">
        <v>0</v>
      </c>
      <c r="K2815">
        <v>0</v>
      </c>
      <c r="L2815">
        <v>0</v>
      </c>
      <c r="M2815">
        <v>0</v>
      </c>
      <c r="N2815">
        <v>0</v>
      </c>
      <c r="O2815">
        <v>0</v>
      </c>
      <c r="P2815">
        <v>0</v>
      </c>
      <c r="Q2815">
        <v>0.186</v>
      </c>
      <c r="R2815">
        <v>0.22500000000000001</v>
      </c>
      <c r="S2815">
        <v>0.24399999999999999</v>
      </c>
      <c r="T2815">
        <v>0.46899999999999997</v>
      </c>
      <c r="U2815">
        <v>0.21</v>
      </c>
      <c r="V2815">
        <v>31</v>
      </c>
      <c r="W2815">
        <v>0</v>
      </c>
      <c r="X2815">
        <v>0</v>
      </c>
      <c r="Y2815">
        <v>-0.1</v>
      </c>
      <c r="Z2815">
        <v>0</v>
      </c>
      <c r="AA2815">
        <v>0</v>
      </c>
    </row>
    <row r="2816" spans="1:27" x14ac:dyDescent="0.25">
      <c r="A2816" t="s">
        <v>2368</v>
      </c>
      <c r="B2816" t="s">
        <v>2369</v>
      </c>
      <c r="C2816" t="s">
        <v>20865</v>
      </c>
      <c r="D2816">
        <v>1</v>
      </c>
      <c r="E2816">
        <v>1</v>
      </c>
      <c r="F2816">
        <v>0</v>
      </c>
      <c r="G2816">
        <v>0</v>
      </c>
      <c r="H2816">
        <v>0</v>
      </c>
      <c r="I2816">
        <v>0</v>
      </c>
      <c r="J2816">
        <v>0</v>
      </c>
      <c r="K2816">
        <v>0</v>
      </c>
      <c r="L2816">
        <v>0</v>
      </c>
      <c r="M2816">
        <v>0</v>
      </c>
      <c r="N2816">
        <v>0</v>
      </c>
      <c r="O2816">
        <v>0</v>
      </c>
      <c r="P2816">
        <v>0</v>
      </c>
      <c r="Q2816">
        <v>0.18</v>
      </c>
      <c r="R2816">
        <v>0.219</v>
      </c>
      <c r="S2816">
        <v>0.252</v>
      </c>
      <c r="T2816">
        <v>0.47099999999999997</v>
      </c>
      <c r="U2816">
        <v>0.21</v>
      </c>
      <c r="V2816">
        <v>31</v>
      </c>
      <c r="W2816">
        <v>0</v>
      </c>
      <c r="X2816">
        <v>0</v>
      </c>
      <c r="Y2816">
        <v>-0.1</v>
      </c>
      <c r="Z2816">
        <v>0</v>
      </c>
      <c r="AA2816">
        <v>0</v>
      </c>
    </row>
    <row r="2817" spans="1:27" x14ac:dyDescent="0.25">
      <c r="A2817" t="s">
        <v>21606</v>
      </c>
      <c r="B2817" t="s">
        <v>21607</v>
      </c>
      <c r="C2817" t="s">
        <v>1</v>
      </c>
      <c r="D2817">
        <v>1</v>
      </c>
      <c r="E2817">
        <v>1</v>
      </c>
      <c r="F2817">
        <v>0</v>
      </c>
      <c r="G2817">
        <v>0</v>
      </c>
      <c r="H2817">
        <v>0</v>
      </c>
      <c r="I2817">
        <v>0</v>
      </c>
      <c r="J2817">
        <v>0</v>
      </c>
      <c r="K2817">
        <v>0</v>
      </c>
      <c r="L2817">
        <v>0</v>
      </c>
      <c r="M2817">
        <v>0</v>
      </c>
      <c r="N2817">
        <v>0</v>
      </c>
      <c r="O2817">
        <v>0</v>
      </c>
      <c r="P2817">
        <v>0</v>
      </c>
      <c r="Q2817">
        <v>0.183</v>
      </c>
      <c r="R2817">
        <v>0.218</v>
      </c>
      <c r="S2817">
        <v>0.254</v>
      </c>
      <c r="T2817">
        <v>0.47199999999999998</v>
      </c>
      <c r="U2817">
        <v>0.20899999999999999</v>
      </c>
      <c r="V2817">
        <v>25</v>
      </c>
      <c r="W2817">
        <v>0</v>
      </c>
      <c r="X2817">
        <v>0</v>
      </c>
      <c r="Y2817">
        <v>-0.1</v>
      </c>
      <c r="Z2817">
        <v>0</v>
      </c>
      <c r="AA2817">
        <v>0</v>
      </c>
    </row>
    <row r="2818" spans="1:27" x14ac:dyDescent="0.25">
      <c r="A2818" t="s">
        <v>21608</v>
      </c>
      <c r="B2818" t="s">
        <v>21609</v>
      </c>
      <c r="C2818" t="s">
        <v>20889</v>
      </c>
      <c r="D2818">
        <v>1</v>
      </c>
      <c r="E2818">
        <v>1</v>
      </c>
      <c r="F2818">
        <v>0</v>
      </c>
      <c r="G2818">
        <v>0</v>
      </c>
      <c r="H2818">
        <v>0</v>
      </c>
      <c r="I2818">
        <v>0</v>
      </c>
      <c r="J2818">
        <v>0</v>
      </c>
      <c r="K2818">
        <v>0</v>
      </c>
      <c r="L2818">
        <v>0</v>
      </c>
      <c r="M2818">
        <v>0</v>
      </c>
      <c r="N2818">
        <v>0</v>
      </c>
      <c r="O2818">
        <v>0</v>
      </c>
      <c r="P2818">
        <v>0</v>
      </c>
      <c r="Q2818">
        <v>0.188</v>
      </c>
      <c r="R2818">
        <v>0.222</v>
      </c>
      <c r="S2818">
        <v>0.249</v>
      </c>
      <c r="T2818">
        <v>0.47</v>
      </c>
      <c r="U2818">
        <v>0.20899999999999999</v>
      </c>
      <c r="V2818">
        <v>29</v>
      </c>
      <c r="W2818">
        <v>0</v>
      </c>
      <c r="X2818">
        <v>0</v>
      </c>
      <c r="Y2818">
        <v>-0.1</v>
      </c>
      <c r="Z2818">
        <v>0</v>
      </c>
      <c r="AA2818">
        <v>0</v>
      </c>
    </row>
    <row r="2819" spans="1:27" x14ac:dyDescent="0.25">
      <c r="A2819" t="s">
        <v>1677</v>
      </c>
      <c r="B2819" t="s">
        <v>1678</v>
      </c>
      <c r="C2819" t="s">
        <v>20889</v>
      </c>
      <c r="D2819">
        <v>1</v>
      </c>
      <c r="E2819">
        <v>1</v>
      </c>
      <c r="F2819">
        <v>0</v>
      </c>
      <c r="G2819">
        <v>0</v>
      </c>
      <c r="H2819">
        <v>0</v>
      </c>
      <c r="I2819">
        <v>0</v>
      </c>
      <c r="J2819">
        <v>0</v>
      </c>
      <c r="K2819">
        <v>0</v>
      </c>
      <c r="L2819">
        <v>0</v>
      </c>
      <c r="M2819">
        <v>0</v>
      </c>
      <c r="N2819">
        <v>0</v>
      </c>
      <c r="O2819">
        <v>0</v>
      </c>
      <c r="P2819">
        <v>0</v>
      </c>
      <c r="Q2819">
        <v>0.18</v>
      </c>
      <c r="R2819">
        <v>0.22600000000000001</v>
      </c>
      <c r="S2819">
        <v>0.24099999999999999</v>
      </c>
      <c r="T2819">
        <v>0.46700000000000003</v>
      </c>
      <c r="U2819">
        <v>0.20899999999999999</v>
      </c>
      <c r="V2819">
        <v>29</v>
      </c>
      <c r="W2819">
        <v>0</v>
      </c>
      <c r="X2819">
        <v>0</v>
      </c>
      <c r="Y2819">
        <v>-0.1</v>
      </c>
      <c r="Z2819">
        <v>0</v>
      </c>
      <c r="AA2819">
        <v>0</v>
      </c>
    </row>
    <row r="2820" spans="1:27" x14ac:dyDescent="0.25">
      <c r="A2820" t="s">
        <v>1906</v>
      </c>
      <c r="B2820" t="s">
        <v>1907</v>
      </c>
      <c r="C2820" t="s">
        <v>20873</v>
      </c>
      <c r="D2820">
        <v>1</v>
      </c>
      <c r="E2820">
        <v>1</v>
      </c>
      <c r="F2820">
        <v>0</v>
      </c>
      <c r="G2820">
        <v>0</v>
      </c>
      <c r="H2820">
        <v>0</v>
      </c>
      <c r="I2820">
        <v>0</v>
      </c>
      <c r="J2820">
        <v>0</v>
      </c>
      <c r="K2820">
        <v>0</v>
      </c>
      <c r="L2820">
        <v>0</v>
      </c>
      <c r="M2820">
        <v>0</v>
      </c>
      <c r="N2820">
        <v>0</v>
      </c>
      <c r="O2820">
        <v>0</v>
      </c>
      <c r="P2820">
        <v>0</v>
      </c>
      <c r="Q2820">
        <v>0.19700000000000001</v>
      </c>
      <c r="R2820">
        <v>0.224</v>
      </c>
      <c r="S2820">
        <v>0.248</v>
      </c>
      <c r="T2820">
        <v>0.47199999999999998</v>
      </c>
      <c r="U2820">
        <v>0.20899999999999999</v>
      </c>
      <c r="V2820">
        <v>24</v>
      </c>
      <c r="W2820">
        <v>0</v>
      </c>
      <c r="X2820">
        <v>0</v>
      </c>
      <c r="Y2820">
        <v>-0.1</v>
      </c>
      <c r="Z2820">
        <v>0</v>
      </c>
      <c r="AA2820">
        <v>0</v>
      </c>
    </row>
    <row r="2821" spans="1:27" x14ac:dyDescent="0.25">
      <c r="A2821" t="s">
        <v>2065</v>
      </c>
      <c r="B2821" t="s">
        <v>2066</v>
      </c>
      <c r="C2821" t="s">
        <v>20865</v>
      </c>
      <c r="D2821">
        <v>1</v>
      </c>
      <c r="E2821">
        <v>1</v>
      </c>
      <c r="F2821">
        <v>0</v>
      </c>
      <c r="G2821">
        <v>0</v>
      </c>
      <c r="H2821">
        <v>0</v>
      </c>
      <c r="I2821">
        <v>0</v>
      </c>
      <c r="J2821">
        <v>0</v>
      </c>
      <c r="K2821">
        <v>0</v>
      </c>
      <c r="L2821">
        <v>0</v>
      </c>
      <c r="M2821">
        <v>0</v>
      </c>
      <c r="N2821">
        <v>0</v>
      </c>
      <c r="O2821">
        <v>0</v>
      </c>
      <c r="P2821">
        <v>0</v>
      </c>
      <c r="Q2821">
        <v>0.19700000000000001</v>
      </c>
      <c r="R2821">
        <v>0.22800000000000001</v>
      </c>
      <c r="S2821">
        <v>0.24199999999999999</v>
      </c>
      <c r="T2821">
        <v>0.47</v>
      </c>
      <c r="U2821">
        <v>0.20899999999999999</v>
      </c>
      <c r="V2821">
        <v>30</v>
      </c>
      <c r="W2821">
        <v>0</v>
      </c>
      <c r="X2821">
        <v>0</v>
      </c>
      <c r="Y2821">
        <v>-0.1</v>
      </c>
      <c r="Z2821">
        <v>0</v>
      </c>
      <c r="AA2821">
        <v>0</v>
      </c>
    </row>
    <row r="2822" spans="1:27" x14ac:dyDescent="0.25">
      <c r="A2822" t="s">
        <v>1974</v>
      </c>
      <c r="B2822" t="s">
        <v>1975</v>
      </c>
      <c r="C2822" t="s">
        <v>20877</v>
      </c>
      <c r="D2822">
        <v>1</v>
      </c>
      <c r="E2822">
        <v>1</v>
      </c>
      <c r="F2822">
        <v>0</v>
      </c>
      <c r="G2822">
        <v>0</v>
      </c>
      <c r="H2822">
        <v>0</v>
      </c>
      <c r="I2822">
        <v>0</v>
      </c>
      <c r="J2822">
        <v>0</v>
      </c>
      <c r="K2822">
        <v>0</v>
      </c>
      <c r="L2822">
        <v>0</v>
      </c>
      <c r="M2822">
        <v>0</v>
      </c>
      <c r="N2822">
        <v>0</v>
      </c>
      <c r="O2822">
        <v>0</v>
      </c>
      <c r="P2822">
        <v>0</v>
      </c>
      <c r="Q2822">
        <v>0.18</v>
      </c>
      <c r="R2822">
        <v>0.22700000000000001</v>
      </c>
      <c r="S2822">
        <v>0.23899999999999999</v>
      </c>
      <c r="T2822">
        <v>0.46600000000000003</v>
      </c>
      <c r="U2822">
        <v>0.20899999999999999</v>
      </c>
      <c r="V2822">
        <v>33</v>
      </c>
      <c r="W2822">
        <v>0</v>
      </c>
      <c r="X2822">
        <v>0</v>
      </c>
      <c r="Y2822">
        <v>-0.1</v>
      </c>
      <c r="Z2822">
        <v>0</v>
      </c>
      <c r="AA2822">
        <v>0</v>
      </c>
    </row>
    <row r="2823" spans="1:27" x14ac:dyDescent="0.25">
      <c r="A2823" t="s">
        <v>1521</v>
      </c>
      <c r="B2823" t="s">
        <v>1522</v>
      </c>
      <c r="C2823" t="s">
        <v>20869</v>
      </c>
      <c r="D2823">
        <v>1</v>
      </c>
      <c r="E2823">
        <v>1</v>
      </c>
      <c r="F2823">
        <v>0</v>
      </c>
      <c r="G2823">
        <v>0</v>
      </c>
      <c r="H2823">
        <v>0</v>
      </c>
      <c r="I2823">
        <v>0</v>
      </c>
      <c r="J2823">
        <v>0</v>
      </c>
      <c r="K2823">
        <v>0</v>
      </c>
      <c r="L2823">
        <v>0</v>
      </c>
      <c r="M2823">
        <v>0</v>
      </c>
      <c r="N2823">
        <v>0</v>
      </c>
      <c r="O2823">
        <v>0</v>
      </c>
      <c r="P2823">
        <v>0</v>
      </c>
      <c r="Q2823">
        <v>0.17100000000000001</v>
      </c>
      <c r="R2823">
        <v>0.21199999999999999</v>
      </c>
      <c r="S2823">
        <v>0.26</v>
      </c>
      <c r="T2823">
        <v>0.47199999999999998</v>
      </c>
      <c r="U2823">
        <v>0.20899999999999999</v>
      </c>
      <c r="V2823">
        <v>21</v>
      </c>
      <c r="W2823">
        <v>0</v>
      </c>
      <c r="X2823">
        <v>0</v>
      </c>
      <c r="Y2823">
        <v>-0.1</v>
      </c>
      <c r="Z2823">
        <v>0</v>
      </c>
      <c r="AA2823">
        <v>0</v>
      </c>
    </row>
    <row r="2824" spans="1:27" x14ac:dyDescent="0.25">
      <c r="A2824" t="s">
        <v>1657</v>
      </c>
      <c r="B2824" t="s">
        <v>1658</v>
      </c>
      <c r="C2824" t="s">
        <v>20887</v>
      </c>
      <c r="D2824">
        <v>1</v>
      </c>
      <c r="E2824">
        <v>1</v>
      </c>
      <c r="F2824">
        <v>0</v>
      </c>
      <c r="G2824">
        <v>0</v>
      </c>
      <c r="H2824">
        <v>0</v>
      </c>
      <c r="I2824">
        <v>0</v>
      </c>
      <c r="J2824">
        <v>0</v>
      </c>
      <c r="K2824">
        <v>0</v>
      </c>
      <c r="L2824">
        <v>0</v>
      </c>
      <c r="M2824">
        <v>0</v>
      </c>
      <c r="N2824">
        <v>0</v>
      </c>
      <c r="O2824">
        <v>0</v>
      </c>
      <c r="P2824">
        <v>0</v>
      </c>
      <c r="Q2824">
        <v>0.18</v>
      </c>
      <c r="R2824">
        <v>0.217</v>
      </c>
      <c r="S2824">
        <v>0.25600000000000001</v>
      </c>
      <c r="T2824">
        <v>0.47299999999999998</v>
      </c>
      <c r="U2824">
        <v>0.20899999999999999</v>
      </c>
      <c r="V2824">
        <v>26</v>
      </c>
      <c r="W2824">
        <v>0</v>
      </c>
      <c r="X2824">
        <v>0</v>
      </c>
      <c r="Y2824">
        <v>-0.1</v>
      </c>
      <c r="Z2824">
        <v>0</v>
      </c>
      <c r="AA2824">
        <v>0</v>
      </c>
    </row>
    <row r="2825" spans="1:27" x14ac:dyDescent="0.25">
      <c r="A2825" t="s">
        <v>1932</v>
      </c>
      <c r="B2825" t="s">
        <v>1933</v>
      </c>
      <c r="C2825" t="s">
        <v>20884</v>
      </c>
      <c r="D2825">
        <v>1</v>
      </c>
      <c r="E2825">
        <v>1</v>
      </c>
      <c r="F2825">
        <v>0</v>
      </c>
      <c r="G2825">
        <v>0</v>
      </c>
      <c r="H2825">
        <v>0</v>
      </c>
      <c r="I2825">
        <v>0</v>
      </c>
      <c r="J2825">
        <v>0</v>
      </c>
      <c r="K2825">
        <v>0</v>
      </c>
      <c r="L2825">
        <v>0</v>
      </c>
      <c r="M2825">
        <v>0</v>
      </c>
      <c r="N2825">
        <v>0</v>
      </c>
      <c r="O2825">
        <v>0</v>
      </c>
      <c r="P2825">
        <v>0</v>
      </c>
      <c r="Q2825">
        <v>0.187</v>
      </c>
      <c r="R2825">
        <v>0.23</v>
      </c>
      <c r="S2825">
        <v>0.23599999999999999</v>
      </c>
      <c r="T2825">
        <v>0.46500000000000002</v>
      </c>
      <c r="U2825">
        <v>0.20899999999999999</v>
      </c>
      <c r="V2825">
        <v>22</v>
      </c>
      <c r="W2825">
        <v>0</v>
      </c>
      <c r="X2825">
        <v>0</v>
      </c>
      <c r="Y2825">
        <v>-0.1</v>
      </c>
      <c r="Z2825">
        <v>0</v>
      </c>
      <c r="AA2825">
        <v>0</v>
      </c>
    </row>
    <row r="2826" spans="1:27" x14ac:dyDescent="0.25">
      <c r="A2826" t="s">
        <v>21610</v>
      </c>
      <c r="B2826" t="s">
        <v>21611</v>
      </c>
      <c r="C2826" t="s">
        <v>1</v>
      </c>
      <c r="D2826">
        <v>1</v>
      </c>
      <c r="E2826">
        <v>1</v>
      </c>
      <c r="F2826">
        <v>0</v>
      </c>
      <c r="G2826">
        <v>0</v>
      </c>
      <c r="H2826">
        <v>0</v>
      </c>
      <c r="I2826">
        <v>0</v>
      </c>
      <c r="J2826">
        <v>0</v>
      </c>
      <c r="K2826">
        <v>0</v>
      </c>
      <c r="L2826">
        <v>0</v>
      </c>
      <c r="M2826">
        <v>0</v>
      </c>
      <c r="N2826">
        <v>0</v>
      </c>
      <c r="O2826">
        <v>0</v>
      </c>
      <c r="P2826">
        <v>0</v>
      </c>
      <c r="Q2826">
        <v>0.185</v>
      </c>
      <c r="R2826">
        <v>0.224</v>
      </c>
      <c r="S2826">
        <v>0.24299999999999999</v>
      </c>
      <c r="T2826">
        <v>0.46800000000000003</v>
      </c>
      <c r="U2826">
        <v>0.20899999999999999</v>
      </c>
      <c r="V2826">
        <v>25</v>
      </c>
      <c r="W2826">
        <v>0</v>
      </c>
      <c r="X2826">
        <v>0</v>
      </c>
      <c r="Y2826">
        <v>-0.1</v>
      </c>
      <c r="Z2826">
        <v>0</v>
      </c>
      <c r="AA2826">
        <v>0</v>
      </c>
    </row>
    <row r="2827" spans="1:27" x14ac:dyDescent="0.25">
      <c r="A2827" t="s">
        <v>1832</v>
      </c>
      <c r="B2827" t="s">
        <v>1833</v>
      </c>
      <c r="C2827" t="s">
        <v>20877</v>
      </c>
      <c r="D2827">
        <v>1</v>
      </c>
      <c r="E2827">
        <v>1</v>
      </c>
      <c r="F2827">
        <v>0</v>
      </c>
      <c r="G2827">
        <v>0</v>
      </c>
      <c r="H2827">
        <v>0</v>
      </c>
      <c r="I2827">
        <v>0</v>
      </c>
      <c r="J2827">
        <v>0</v>
      </c>
      <c r="K2827">
        <v>0</v>
      </c>
      <c r="L2827">
        <v>0</v>
      </c>
      <c r="M2827">
        <v>0</v>
      </c>
      <c r="N2827">
        <v>0</v>
      </c>
      <c r="O2827">
        <v>0</v>
      </c>
      <c r="P2827">
        <v>0</v>
      </c>
      <c r="Q2827">
        <v>0.17699999999999999</v>
      </c>
      <c r="R2827">
        <v>0.222</v>
      </c>
      <c r="S2827">
        <v>0.245</v>
      </c>
      <c r="T2827">
        <v>0.46700000000000003</v>
      </c>
      <c r="U2827">
        <v>0.20899999999999999</v>
      </c>
      <c r="V2827">
        <v>33</v>
      </c>
      <c r="W2827">
        <v>0</v>
      </c>
      <c r="X2827">
        <v>0</v>
      </c>
      <c r="Y2827">
        <v>-0.1</v>
      </c>
      <c r="Z2827">
        <v>0</v>
      </c>
      <c r="AA2827">
        <v>0</v>
      </c>
    </row>
    <row r="2828" spans="1:27" x14ac:dyDescent="0.25">
      <c r="A2828" t="s">
        <v>2390</v>
      </c>
      <c r="B2828" t="s">
        <v>2391</v>
      </c>
      <c r="C2828" t="s">
        <v>20885</v>
      </c>
      <c r="D2828">
        <v>1</v>
      </c>
      <c r="E2828">
        <v>1</v>
      </c>
      <c r="F2828">
        <v>0</v>
      </c>
      <c r="G2828">
        <v>0</v>
      </c>
      <c r="H2828">
        <v>0</v>
      </c>
      <c r="I2828">
        <v>0</v>
      </c>
      <c r="J2828">
        <v>0</v>
      </c>
      <c r="K2828">
        <v>0</v>
      </c>
      <c r="L2828">
        <v>0</v>
      </c>
      <c r="M2828">
        <v>0</v>
      </c>
      <c r="N2828">
        <v>0</v>
      </c>
      <c r="O2828">
        <v>0</v>
      </c>
      <c r="P2828">
        <v>0</v>
      </c>
      <c r="Q2828">
        <v>0.17899999999999999</v>
      </c>
      <c r="R2828">
        <v>0.22500000000000001</v>
      </c>
      <c r="S2828">
        <v>0.23899999999999999</v>
      </c>
      <c r="T2828">
        <v>0.46500000000000002</v>
      </c>
      <c r="U2828">
        <v>0.20899999999999999</v>
      </c>
      <c r="V2828">
        <v>27</v>
      </c>
      <c r="W2828">
        <v>0</v>
      </c>
      <c r="X2828">
        <v>0</v>
      </c>
      <c r="Y2828">
        <v>-0.1</v>
      </c>
      <c r="Z2828">
        <v>0</v>
      </c>
      <c r="AA2828">
        <v>0</v>
      </c>
    </row>
    <row r="2829" spans="1:27" x14ac:dyDescent="0.25">
      <c r="A2829" t="s">
        <v>2232</v>
      </c>
      <c r="B2829" t="s">
        <v>2233</v>
      </c>
      <c r="C2829" t="s">
        <v>20885</v>
      </c>
      <c r="D2829">
        <v>1</v>
      </c>
      <c r="E2829">
        <v>1</v>
      </c>
      <c r="F2829">
        <v>0</v>
      </c>
      <c r="G2829">
        <v>0</v>
      </c>
      <c r="H2829">
        <v>0</v>
      </c>
      <c r="I2829">
        <v>0</v>
      </c>
      <c r="J2829">
        <v>0</v>
      </c>
      <c r="K2829">
        <v>0</v>
      </c>
      <c r="L2829">
        <v>0</v>
      </c>
      <c r="M2829">
        <v>0</v>
      </c>
      <c r="N2829">
        <v>0</v>
      </c>
      <c r="O2829">
        <v>0</v>
      </c>
      <c r="P2829">
        <v>0</v>
      </c>
      <c r="Q2829">
        <v>0.189</v>
      </c>
      <c r="R2829">
        <v>0.22800000000000001</v>
      </c>
      <c r="S2829">
        <v>0.23899999999999999</v>
      </c>
      <c r="T2829">
        <v>0.46600000000000003</v>
      </c>
      <c r="U2829">
        <v>0.20899999999999999</v>
      </c>
      <c r="V2829">
        <v>27</v>
      </c>
      <c r="W2829">
        <v>0</v>
      </c>
      <c r="X2829">
        <v>0</v>
      </c>
      <c r="Y2829">
        <v>-0.1</v>
      </c>
      <c r="Z2829">
        <v>0</v>
      </c>
      <c r="AA2829">
        <v>0</v>
      </c>
    </row>
    <row r="2830" spans="1:27" x14ac:dyDescent="0.25">
      <c r="A2830" t="s">
        <v>1812</v>
      </c>
      <c r="B2830" t="s">
        <v>1813</v>
      </c>
      <c r="C2830" t="s">
        <v>20883</v>
      </c>
      <c r="D2830">
        <v>1</v>
      </c>
      <c r="E2830">
        <v>1</v>
      </c>
      <c r="F2830">
        <v>0</v>
      </c>
      <c r="G2830">
        <v>0</v>
      </c>
      <c r="H2830">
        <v>0</v>
      </c>
      <c r="I2830">
        <v>0</v>
      </c>
      <c r="J2830">
        <v>0</v>
      </c>
      <c r="K2830">
        <v>0</v>
      </c>
      <c r="L2830">
        <v>0</v>
      </c>
      <c r="M2830">
        <v>0</v>
      </c>
      <c r="N2830">
        <v>0</v>
      </c>
      <c r="O2830">
        <v>0</v>
      </c>
      <c r="P2830">
        <v>0</v>
      </c>
      <c r="Q2830">
        <v>0.17699999999999999</v>
      </c>
      <c r="R2830">
        <v>0.221</v>
      </c>
      <c r="S2830">
        <v>0.246</v>
      </c>
      <c r="T2830">
        <v>0.46700000000000003</v>
      </c>
      <c r="U2830">
        <v>0.20899999999999999</v>
      </c>
      <c r="V2830">
        <v>24</v>
      </c>
      <c r="W2830">
        <v>0</v>
      </c>
      <c r="X2830">
        <v>0</v>
      </c>
      <c r="Y2830">
        <v>-0.1</v>
      </c>
      <c r="Z2830">
        <v>0</v>
      </c>
      <c r="AA2830">
        <v>0</v>
      </c>
    </row>
    <row r="2831" spans="1:27" x14ac:dyDescent="0.25">
      <c r="A2831" t="s">
        <v>21612</v>
      </c>
      <c r="B2831" t="s">
        <v>21613</v>
      </c>
      <c r="C2831" t="s">
        <v>20877</v>
      </c>
      <c r="D2831">
        <v>1</v>
      </c>
      <c r="E2831">
        <v>1</v>
      </c>
      <c r="F2831">
        <v>0</v>
      </c>
      <c r="G2831">
        <v>0</v>
      </c>
      <c r="H2831">
        <v>0</v>
      </c>
      <c r="I2831">
        <v>0</v>
      </c>
      <c r="J2831">
        <v>0</v>
      </c>
      <c r="K2831">
        <v>0</v>
      </c>
      <c r="L2831">
        <v>0</v>
      </c>
      <c r="M2831">
        <v>0</v>
      </c>
      <c r="N2831">
        <v>0</v>
      </c>
      <c r="O2831">
        <v>0</v>
      </c>
      <c r="P2831">
        <v>0</v>
      </c>
      <c r="Q2831">
        <v>0.182</v>
      </c>
      <c r="R2831">
        <v>0.219</v>
      </c>
      <c r="S2831">
        <v>0.251</v>
      </c>
      <c r="T2831">
        <v>0.47</v>
      </c>
      <c r="U2831">
        <v>0.20899999999999999</v>
      </c>
      <c r="V2831">
        <v>32</v>
      </c>
      <c r="W2831">
        <v>0</v>
      </c>
      <c r="X2831">
        <v>0</v>
      </c>
      <c r="Y2831">
        <v>-0.1</v>
      </c>
      <c r="Z2831">
        <v>0</v>
      </c>
      <c r="AA2831">
        <v>0</v>
      </c>
    </row>
    <row r="2832" spans="1:27" x14ac:dyDescent="0.25">
      <c r="A2832" t="s">
        <v>21614</v>
      </c>
      <c r="B2832" t="s">
        <v>21615</v>
      </c>
      <c r="C2832" t="s">
        <v>20887</v>
      </c>
      <c r="D2832">
        <v>1</v>
      </c>
      <c r="E2832">
        <v>1</v>
      </c>
      <c r="F2832">
        <v>0</v>
      </c>
      <c r="G2832">
        <v>0</v>
      </c>
      <c r="H2832">
        <v>0</v>
      </c>
      <c r="I2832">
        <v>0</v>
      </c>
      <c r="J2832">
        <v>0</v>
      </c>
      <c r="K2832">
        <v>0</v>
      </c>
      <c r="L2832">
        <v>0</v>
      </c>
      <c r="M2832">
        <v>0</v>
      </c>
      <c r="N2832">
        <v>0</v>
      </c>
      <c r="O2832">
        <v>0</v>
      </c>
      <c r="P2832">
        <v>0</v>
      </c>
      <c r="Q2832">
        <v>0.182</v>
      </c>
      <c r="R2832">
        <v>0.217</v>
      </c>
      <c r="S2832">
        <v>0.253</v>
      </c>
      <c r="T2832">
        <v>0.47</v>
      </c>
      <c r="U2832">
        <v>0.20899999999999999</v>
      </c>
      <c r="V2832">
        <v>26</v>
      </c>
      <c r="W2832">
        <v>0</v>
      </c>
      <c r="X2832">
        <v>0</v>
      </c>
      <c r="Y2832">
        <v>-0.1</v>
      </c>
      <c r="Z2832">
        <v>0</v>
      </c>
      <c r="AA2832">
        <v>0</v>
      </c>
    </row>
    <row r="2833" spans="1:27" x14ac:dyDescent="0.25">
      <c r="A2833" t="s">
        <v>175</v>
      </c>
      <c r="B2833" t="s">
        <v>176</v>
      </c>
      <c r="C2833" t="s">
        <v>20884</v>
      </c>
      <c r="D2833">
        <v>1</v>
      </c>
      <c r="E2833">
        <v>1</v>
      </c>
      <c r="F2833">
        <v>0</v>
      </c>
      <c r="G2833">
        <v>0</v>
      </c>
      <c r="H2833">
        <v>0</v>
      </c>
      <c r="I2833">
        <v>0</v>
      </c>
      <c r="J2833">
        <v>0</v>
      </c>
      <c r="K2833">
        <v>0</v>
      </c>
      <c r="L2833">
        <v>0</v>
      </c>
      <c r="M2833">
        <v>0</v>
      </c>
      <c r="N2833">
        <v>0</v>
      </c>
      <c r="O2833">
        <v>0</v>
      </c>
      <c r="P2833">
        <v>0</v>
      </c>
      <c r="Q2833">
        <v>0.186</v>
      </c>
      <c r="R2833">
        <v>0.224</v>
      </c>
      <c r="S2833">
        <v>0.24399999999999999</v>
      </c>
      <c r="T2833">
        <v>0.46800000000000003</v>
      </c>
      <c r="U2833">
        <v>0.20899999999999999</v>
      </c>
      <c r="V2833">
        <v>22</v>
      </c>
      <c r="W2833">
        <v>0</v>
      </c>
      <c r="X2833">
        <v>0</v>
      </c>
      <c r="Y2833">
        <v>-0.1</v>
      </c>
      <c r="Z2833">
        <v>0</v>
      </c>
      <c r="AA2833">
        <v>0</v>
      </c>
    </row>
    <row r="2834" spans="1:27" x14ac:dyDescent="0.25">
      <c r="A2834" t="s">
        <v>2029</v>
      </c>
      <c r="B2834" t="s">
        <v>2030</v>
      </c>
      <c r="C2834" t="s">
        <v>20875</v>
      </c>
      <c r="D2834">
        <v>1</v>
      </c>
      <c r="E2834">
        <v>1</v>
      </c>
      <c r="F2834">
        <v>0</v>
      </c>
      <c r="G2834">
        <v>0</v>
      </c>
      <c r="H2834">
        <v>0</v>
      </c>
      <c r="I2834">
        <v>0</v>
      </c>
      <c r="J2834">
        <v>0</v>
      </c>
      <c r="K2834">
        <v>0</v>
      </c>
      <c r="L2834">
        <v>0</v>
      </c>
      <c r="M2834">
        <v>0</v>
      </c>
      <c r="N2834">
        <v>0</v>
      </c>
      <c r="O2834">
        <v>0</v>
      </c>
      <c r="P2834">
        <v>0</v>
      </c>
      <c r="Q2834">
        <v>0.17699999999999999</v>
      </c>
      <c r="R2834">
        <v>0.218</v>
      </c>
      <c r="S2834">
        <v>0.25</v>
      </c>
      <c r="T2834">
        <v>0.46800000000000003</v>
      </c>
      <c r="U2834">
        <v>0.20899999999999999</v>
      </c>
      <c r="V2834">
        <v>24</v>
      </c>
      <c r="W2834">
        <v>0</v>
      </c>
      <c r="X2834">
        <v>0</v>
      </c>
      <c r="Y2834">
        <v>-0.1</v>
      </c>
      <c r="Z2834">
        <v>0</v>
      </c>
      <c r="AA2834">
        <v>0</v>
      </c>
    </row>
    <row r="2835" spans="1:27" x14ac:dyDescent="0.25">
      <c r="A2835" t="s">
        <v>2236</v>
      </c>
      <c r="B2835" t="s">
        <v>2237</v>
      </c>
      <c r="C2835" t="s">
        <v>20879</v>
      </c>
      <c r="D2835">
        <v>1</v>
      </c>
      <c r="E2835">
        <v>1</v>
      </c>
      <c r="F2835">
        <v>0</v>
      </c>
      <c r="G2835">
        <v>0</v>
      </c>
      <c r="H2835">
        <v>0</v>
      </c>
      <c r="I2835">
        <v>0</v>
      </c>
      <c r="J2835">
        <v>0</v>
      </c>
      <c r="K2835">
        <v>0</v>
      </c>
      <c r="L2835">
        <v>0</v>
      </c>
      <c r="M2835">
        <v>0</v>
      </c>
      <c r="N2835">
        <v>0</v>
      </c>
      <c r="O2835">
        <v>0</v>
      </c>
      <c r="P2835">
        <v>0</v>
      </c>
      <c r="Q2835">
        <v>0.2</v>
      </c>
      <c r="R2835">
        <v>0.22</v>
      </c>
      <c r="S2835">
        <v>0.25600000000000001</v>
      </c>
      <c r="T2835">
        <v>0.47499999999999998</v>
      </c>
      <c r="U2835">
        <v>0.20899999999999999</v>
      </c>
      <c r="V2835">
        <v>8</v>
      </c>
      <c r="W2835">
        <v>0</v>
      </c>
      <c r="X2835">
        <v>0</v>
      </c>
      <c r="Y2835">
        <v>-0.1</v>
      </c>
      <c r="Z2835">
        <v>0</v>
      </c>
      <c r="AA2835">
        <v>0</v>
      </c>
    </row>
    <row r="2836" spans="1:27" x14ac:dyDescent="0.25">
      <c r="A2836" t="s">
        <v>21616</v>
      </c>
      <c r="B2836" t="s">
        <v>21617</v>
      </c>
      <c r="C2836" t="s">
        <v>20881</v>
      </c>
      <c r="D2836">
        <v>1</v>
      </c>
      <c r="E2836">
        <v>1</v>
      </c>
      <c r="F2836">
        <v>0</v>
      </c>
      <c r="G2836">
        <v>0</v>
      </c>
      <c r="H2836">
        <v>0</v>
      </c>
      <c r="I2836">
        <v>0</v>
      </c>
      <c r="J2836">
        <v>0</v>
      </c>
      <c r="K2836">
        <v>0</v>
      </c>
      <c r="L2836">
        <v>0</v>
      </c>
      <c r="M2836">
        <v>0</v>
      </c>
      <c r="N2836">
        <v>0</v>
      </c>
      <c r="O2836">
        <v>0</v>
      </c>
      <c r="P2836">
        <v>0</v>
      </c>
      <c r="Q2836">
        <v>0.17399999999999999</v>
      </c>
      <c r="R2836">
        <v>0.21</v>
      </c>
      <c r="S2836">
        <v>0.26400000000000001</v>
      </c>
      <c r="T2836">
        <v>0.47399999999999998</v>
      </c>
      <c r="U2836">
        <v>0.20899999999999999</v>
      </c>
      <c r="V2836">
        <v>20</v>
      </c>
      <c r="W2836">
        <v>0</v>
      </c>
      <c r="X2836">
        <v>0</v>
      </c>
      <c r="Y2836">
        <v>-0.1</v>
      </c>
      <c r="Z2836">
        <v>0</v>
      </c>
      <c r="AA2836">
        <v>0</v>
      </c>
    </row>
    <row r="2837" spans="1:27" x14ac:dyDescent="0.25">
      <c r="A2837" t="s">
        <v>1256</v>
      </c>
      <c r="B2837" t="s">
        <v>1257</v>
      </c>
      <c r="C2837" t="s">
        <v>20878</v>
      </c>
      <c r="D2837">
        <v>1</v>
      </c>
      <c r="E2837">
        <v>1</v>
      </c>
      <c r="F2837">
        <v>0</v>
      </c>
      <c r="G2837">
        <v>0</v>
      </c>
      <c r="H2837">
        <v>0</v>
      </c>
      <c r="I2837">
        <v>0</v>
      </c>
      <c r="J2837">
        <v>0</v>
      </c>
      <c r="K2837">
        <v>0</v>
      </c>
      <c r="L2837">
        <v>0</v>
      </c>
      <c r="M2837">
        <v>0</v>
      </c>
      <c r="N2837">
        <v>0</v>
      </c>
      <c r="O2837">
        <v>0</v>
      </c>
      <c r="P2837">
        <v>0</v>
      </c>
      <c r="Q2837">
        <v>0.184</v>
      </c>
      <c r="R2837">
        <v>0.21299999999999999</v>
      </c>
      <c r="S2837">
        <v>0.26</v>
      </c>
      <c r="T2837">
        <v>0.47299999999999998</v>
      </c>
      <c r="U2837">
        <v>0.20899999999999999</v>
      </c>
      <c r="V2837">
        <v>24</v>
      </c>
      <c r="W2837">
        <v>0</v>
      </c>
      <c r="X2837">
        <v>0</v>
      </c>
      <c r="Y2837">
        <v>-0.1</v>
      </c>
      <c r="Z2837">
        <v>0</v>
      </c>
      <c r="AA2837">
        <v>0</v>
      </c>
    </row>
    <row r="2838" spans="1:27" x14ac:dyDescent="0.25">
      <c r="A2838" t="s">
        <v>1406</v>
      </c>
      <c r="B2838" t="s">
        <v>1407</v>
      </c>
      <c r="C2838" t="s">
        <v>20865</v>
      </c>
      <c r="D2838">
        <v>1</v>
      </c>
      <c r="E2838">
        <v>1</v>
      </c>
      <c r="F2838">
        <v>0</v>
      </c>
      <c r="G2838">
        <v>0</v>
      </c>
      <c r="H2838">
        <v>0</v>
      </c>
      <c r="I2838">
        <v>0</v>
      </c>
      <c r="J2838">
        <v>0</v>
      </c>
      <c r="K2838">
        <v>0</v>
      </c>
      <c r="L2838">
        <v>0</v>
      </c>
      <c r="M2838">
        <v>0</v>
      </c>
      <c r="N2838">
        <v>0</v>
      </c>
      <c r="O2838">
        <v>0</v>
      </c>
      <c r="P2838">
        <v>0</v>
      </c>
      <c r="Q2838">
        <v>0.183</v>
      </c>
      <c r="R2838">
        <v>0.222</v>
      </c>
      <c r="S2838">
        <v>0.245</v>
      </c>
      <c r="T2838">
        <v>0.46700000000000003</v>
      </c>
      <c r="U2838">
        <v>0.20899999999999999</v>
      </c>
      <c r="V2838">
        <v>30</v>
      </c>
      <c r="W2838">
        <v>0</v>
      </c>
      <c r="X2838">
        <v>0</v>
      </c>
      <c r="Y2838">
        <v>-0.1</v>
      </c>
      <c r="Z2838">
        <v>0</v>
      </c>
      <c r="AA2838">
        <v>0</v>
      </c>
    </row>
    <row r="2839" spans="1:27" x14ac:dyDescent="0.25">
      <c r="A2839" t="s">
        <v>1436</v>
      </c>
      <c r="B2839" t="s">
        <v>1437</v>
      </c>
      <c r="C2839" t="s">
        <v>20873</v>
      </c>
      <c r="D2839">
        <v>1</v>
      </c>
      <c r="E2839">
        <v>1</v>
      </c>
      <c r="F2839">
        <v>0</v>
      </c>
      <c r="G2839">
        <v>0</v>
      </c>
      <c r="H2839">
        <v>0</v>
      </c>
      <c r="I2839">
        <v>0</v>
      </c>
      <c r="J2839">
        <v>0</v>
      </c>
      <c r="K2839">
        <v>0</v>
      </c>
      <c r="L2839">
        <v>0</v>
      </c>
      <c r="M2839">
        <v>0</v>
      </c>
      <c r="N2839">
        <v>0</v>
      </c>
      <c r="O2839">
        <v>0</v>
      </c>
      <c r="P2839">
        <v>0</v>
      </c>
      <c r="Q2839">
        <v>0.185</v>
      </c>
      <c r="R2839">
        <v>0.22700000000000001</v>
      </c>
      <c r="S2839">
        <v>0.23699999999999999</v>
      </c>
      <c r="T2839">
        <v>0.46400000000000002</v>
      </c>
      <c r="U2839">
        <v>0.20899999999999999</v>
      </c>
      <c r="V2839">
        <v>23</v>
      </c>
      <c r="W2839">
        <v>0</v>
      </c>
      <c r="X2839">
        <v>0</v>
      </c>
      <c r="Y2839">
        <v>-0.1</v>
      </c>
      <c r="Z2839">
        <v>0</v>
      </c>
      <c r="AA2839">
        <v>0</v>
      </c>
    </row>
    <row r="2840" spans="1:27" x14ac:dyDescent="0.25">
      <c r="A2840" t="s">
        <v>1723</v>
      </c>
      <c r="B2840" t="s">
        <v>1724</v>
      </c>
      <c r="C2840" t="s">
        <v>20885</v>
      </c>
      <c r="D2840">
        <v>1</v>
      </c>
      <c r="E2840">
        <v>1</v>
      </c>
      <c r="F2840">
        <v>0</v>
      </c>
      <c r="G2840">
        <v>0</v>
      </c>
      <c r="H2840">
        <v>0</v>
      </c>
      <c r="I2840">
        <v>0</v>
      </c>
      <c r="J2840">
        <v>0</v>
      </c>
      <c r="K2840">
        <v>0</v>
      </c>
      <c r="L2840">
        <v>0</v>
      </c>
      <c r="M2840">
        <v>0</v>
      </c>
      <c r="N2840">
        <v>0</v>
      </c>
      <c r="O2840">
        <v>0</v>
      </c>
      <c r="P2840">
        <v>0</v>
      </c>
      <c r="Q2840">
        <v>0.17699999999999999</v>
      </c>
      <c r="R2840">
        <v>0.22700000000000001</v>
      </c>
      <c r="S2840">
        <v>0.23799999999999999</v>
      </c>
      <c r="T2840">
        <v>0.46500000000000002</v>
      </c>
      <c r="U2840">
        <v>0.20899999999999999</v>
      </c>
      <c r="V2840">
        <v>27</v>
      </c>
      <c r="W2840">
        <v>0</v>
      </c>
      <c r="X2840">
        <v>0</v>
      </c>
      <c r="Y2840">
        <v>-0.1</v>
      </c>
      <c r="Z2840">
        <v>0</v>
      </c>
      <c r="AA2840">
        <v>0</v>
      </c>
    </row>
    <row r="2841" spans="1:27" x14ac:dyDescent="0.25">
      <c r="A2841" t="s">
        <v>21618</v>
      </c>
      <c r="B2841" t="s">
        <v>21619</v>
      </c>
      <c r="C2841" t="s">
        <v>20871</v>
      </c>
      <c r="D2841">
        <v>1</v>
      </c>
      <c r="E2841">
        <v>1</v>
      </c>
      <c r="F2841">
        <v>0</v>
      </c>
      <c r="G2841">
        <v>0</v>
      </c>
      <c r="H2841">
        <v>0</v>
      </c>
      <c r="I2841">
        <v>0</v>
      </c>
      <c r="J2841">
        <v>0</v>
      </c>
      <c r="K2841">
        <v>0</v>
      </c>
      <c r="L2841">
        <v>0</v>
      </c>
      <c r="M2841">
        <v>0</v>
      </c>
      <c r="N2841">
        <v>0</v>
      </c>
      <c r="O2841">
        <v>0</v>
      </c>
      <c r="P2841">
        <v>0</v>
      </c>
      <c r="Q2841">
        <v>0.17799999999999999</v>
      </c>
      <c r="R2841">
        <v>0.218</v>
      </c>
      <c r="S2841">
        <v>0.249</v>
      </c>
      <c r="T2841">
        <v>0.46700000000000003</v>
      </c>
      <c r="U2841">
        <v>0.20899999999999999</v>
      </c>
      <c r="V2841">
        <v>29</v>
      </c>
      <c r="W2841">
        <v>0</v>
      </c>
      <c r="X2841">
        <v>0</v>
      </c>
      <c r="Y2841">
        <v>-0.1</v>
      </c>
      <c r="Z2841">
        <v>0</v>
      </c>
      <c r="AA2841">
        <v>0</v>
      </c>
    </row>
    <row r="2842" spans="1:27" x14ac:dyDescent="0.25">
      <c r="A2842" t="s">
        <v>21620</v>
      </c>
      <c r="B2842" t="s">
        <v>21621</v>
      </c>
      <c r="C2842" t="s">
        <v>20866</v>
      </c>
      <c r="D2842">
        <v>1</v>
      </c>
      <c r="E2842">
        <v>1</v>
      </c>
      <c r="F2842">
        <v>0</v>
      </c>
      <c r="G2842">
        <v>0</v>
      </c>
      <c r="H2842">
        <v>0</v>
      </c>
      <c r="I2842">
        <v>0</v>
      </c>
      <c r="J2842">
        <v>0</v>
      </c>
      <c r="K2842">
        <v>0</v>
      </c>
      <c r="L2842">
        <v>0</v>
      </c>
      <c r="M2842">
        <v>0</v>
      </c>
      <c r="N2842">
        <v>0</v>
      </c>
      <c r="O2842">
        <v>0</v>
      </c>
      <c r="P2842">
        <v>0</v>
      </c>
      <c r="Q2842">
        <v>0.191</v>
      </c>
      <c r="R2842">
        <v>0.22500000000000001</v>
      </c>
      <c r="S2842">
        <v>0.24199999999999999</v>
      </c>
      <c r="T2842">
        <v>0.46700000000000003</v>
      </c>
      <c r="U2842">
        <v>0.20899999999999999</v>
      </c>
      <c r="V2842">
        <v>24</v>
      </c>
      <c r="W2842">
        <v>0</v>
      </c>
      <c r="X2842">
        <v>0</v>
      </c>
      <c r="Y2842">
        <v>-0.1</v>
      </c>
      <c r="Z2842">
        <v>0</v>
      </c>
      <c r="AA2842">
        <v>0</v>
      </c>
    </row>
    <row r="2843" spans="1:27" x14ac:dyDescent="0.25">
      <c r="A2843" t="s">
        <v>2103</v>
      </c>
      <c r="B2843" t="s">
        <v>2104</v>
      </c>
      <c r="C2843" t="s">
        <v>20875</v>
      </c>
      <c r="D2843">
        <v>1</v>
      </c>
      <c r="E2843">
        <v>1</v>
      </c>
      <c r="F2843">
        <v>0</v>
      </c>
      <c r="G2843">
        <v>0</v>
      </c>
      <c r="H2843">
        <v>0</v>
      </c>
      <c r="I2843">
        <v>0</v>
      </c>
      <c r="J2843">
        <v>0</v>
      </c>
      <c r="K2843">
        <v>0</v>
      </c>
      <c r="L2843">
        <v>0</v>
      </c>
      <c r="M2843">
        <v>0</v>
      </c>
      <c r="N2843">
        <v>0</v>
      </c>
      <c r="O2843">
        <v>0</v>
      </c>
      <c r="P2843">
        <v>0</v>
      </c>
      <c r="Q2843">
        <v>0.17299999999999999</v>
      </c>
      <c r="R2843">
        <v>0.223</v>
      </c>
      <c r="S2843">
        <v>0.23899999999999999</v>
      </c>
      <c r="T2843">
        <v>0.46200000000000002</v>
      </c>
      <c r="U2843">
        <v>0.20899999999999999</v>
      </c>
      <c r="V2843">
        <v>23</v>
      </c>
      <c r="W2843">
        <v>0</v>
      </c>
      <c r="X2843">
        <v>0</v>
      </c>
      <c r="Y2843">
        <v>-0.1</v>
      </c>
      <c r="Z2843">
        <v>0</v>
      </c>
      <c r="AA2843">
        <v>0</v>
      </c>
    </row>
    <row r="2844" spans="1:27" x14ac:dyDescent="0.25">
      <c r="A2844" t="s">
        <v>570</v>
      </c>
      <c r="B2844" t="s">
        <v>571</v>
      </c>
      <c r="C2844" t="s">
        <v>20888</v>
      </c>
      <c r="D2844">
        <v>1</v>
      </c>
      <c r="E2844">
        <v>1</v>
      </c>
      <c r="F2844">
        <v>0</v>
      </c>
      <c r="G2844">
        <v>0</v>
      </c>
      <c r="H2844">
        <v>0</v>
      </c>
      <c r="I2844">
        <v>0</v>
      </c>
      <c r="J2844">
        <v>0</v>
      </c>
      <c r="K2844">
        <v>0</v>
      </c>
      <c r="L2844">
        <v>0</v>
      </c>
      <c r="M2844">
        <v>0</v>
      </c>
      <c r="N2844">
        <v>0</v>
      </c>
      <c r="O2844">
        <v>0</v>
      </c>
      <c r="P2844">
        <v>0</v>
      </c>
      <c r="Q2844">
        <v>0.19900000000000001</v>
      </c>
      <c r="R2844">
        <v>0.224</v>
      </c>
      <c r="S2844">
        <v>0.247</v>
      </c>
      <c r="T2844">
        <v>0.47099999999999997</v>
      </c>
      <c r="U2844">
        <v>0.20899999999999999</v>
      </c>
      <c r="V2844">
        <v>24</v>
      </c>
      <c r="W2844">
        <v>0</v>
      </c>
      <c r="X2844">
        <v>0</v>
      </c>
      <c r="Y2844">
        <v>-0.1</v>
      </c>
      <c r="Z2844">
        <v>0</v>
      </c>
      <c r="AA2844">
        <v>0</v>
      </c>
    </row>
    <row r="2845" spans="1:27" x14ac:dyDescent="0.25">
      <c r="A2845" t="s">
        <v>1846</v>
      </c>
      <c r="B2845" t="s">
        <v>1847</v>
      </c>
      <c r="C2845" t="s">
        <v>20882</v>
      </c>
      <c r="D2845">
        <v>1</v>
      </c>
      <c r="E2845">
        <v>1</v>
      </c>
      <c r="F2845">
        <v>0</v>
      </c>
      <c r="G2845">
        <v>0</v>
      </c>
      <c r="H2845">
        <v>0</v>
      </c>
      <c r="I2845">
        <v>0</v>
      </c>
      <c r="J2845">
        <v>0</v>
      </c>
      <c r="K2845">
        <v>0</v>
      </c>
      <c r="L2845">
        <v>0</v>
      </c>
      <c r="M2845">
        <v>0</v>
      </c>
      <c r="N2845">
        <v>0</v>
      </c>
      <c r="O2845">
        <v>0</v>
      </c>
      <c r="P2845">
        <v>0</v>
      </c>
      <c r="Q2845">
        <v>0.193</v>
      </c>
      <c r="R2845">
        <v>0.223</v>
      </c>
      <c r="S2845">
        <v>0.246</v>
      </c>
      <c r="T2845">
        <v>0.46899999999999997</v>
      </c>
      <c r="U2845">
        <v>0.20799999999999999</v>
      </c>
      <c r="V2845">
        <v>22</v>
      </c>
      <c r="W2845">
        <v>0</v>
      </c>
      <c r="X2845">
        <v>0</v>
      </c>
      <c r="Y2845">
        <v>-0.1</v>
      </c>
      <c r="Z2845">
        <v>0</v>
      </c>
      <c r="AA2845">
        <v>0</v>
      </c>
    </row>
    <row r="2846" spans="1:27" x14ac:dyDescent="0.25">
      <c r="A2846" t="s">
        <v>1214</v>
      </c>
      <c r="B2846" t="s">
        <v>1215</v>
      </c>
      <c r="C2846" t="s">
        <v>20869</v>
      </c>
      <c r="D2846">
        <v>1</v>
      </c>
      <c r="E2846">
        <v>1</v>
      </c>
      <c r="F2846">
        <v>0</v>
      </c>
      <c r="G2846">
        <v>0</v>
      </c>
      <c r="H2846">
        <v>0</v>
      </c>
      <c r="I2846">
        <v>0</v>
      </c>
      <c r="J2846">
        <v>0</v>
      </c>
      <c r="K2846">
        <v>0</v>
      </c>
      <c r="L2846">
        <v>0</v>
      </c>
      <c r="M2846">
        <v>0</v>
      </c>
      <c r="N2846">
        <v>0</v>
      </c>
      <c r="O2846">
        <v>0</v>
      </c>
      <c r="P2846">
        <v>0</v>
      </c>
      <c r="Q2846">
        <v>0.191</v>
      </c>
      <c r="R2846">
        <v>0.216</v>
      </c>
      <c r="S2846">
        <v>0.25800000000000001</v>
      </c>
      <c r="T2846">
        <v>0.47399999999999998</v>
      </c>
      <c r="U2846">
        <v>0.20799999999999999</v>
      </c>
      <c r="V2846">
        <v>21</v>
      </c>
      <c r="W2846">
        <v>0</v>
      </c>
      <c r="X2846">
        <v>0</v>
      </c>
      <c r="Y2846">
        <v>-0.1</v>
      </c>
      <c r="Z2846">
        <v>0</v>
      </c>
      <c r="AA2846">
        <v>0</v>
      </c>
    </row>
    <row r="2847" spans="1:27" x14ac:dyDescent="0.25">
      <c r="A2847" t="s">
        <v>21622</v>
      </c>
      <c r="B2847" t="s">
        <v>21623</v>
      </c>
      <c r="C2847" t="s">
        <v>20886</v>
      </c>
      <c r="D2847">
        <v>1</v>
      </c>
      <c r="E2847">
        <v>1</v>
      </c>
      <c r="F2847">
        <v>0</v>
      </c>
      <c r="G2847">
        <v>0</v>
      </c>
      <c r="H2847">
        <v>0</v>
      </c>
      <c r="I2847">
        <v>0</v>
      </c>
      <c r="J2847">
        <v>0</v>
      </c>
      <c r="K2847">
        <v>0</v>
      </c>
      <c r="L2847">
        <v>0</v>
      </c>
      <c r="M2847">
        <v>0</v>
      </c>
      <c r="N2847">
        <v>0</v>
      </c>
      <c r="O2847">
        <v>0</v>
      </c>
      <c r="P2847">
        <v>0</v>
      </c>
      <c r="Q2847">
        <v>0.17799999999999999</v>
      </c>
      <c r="R2847">
        <v>0.215</v>
      </c>
      <c r="S2847">
        <v>0.255</v>
      </c>
      <c r="T2847">
        <v>0.47</v>
      </c>
      <c r="U2847">
        <v>0.20799999999999999</v>
      </c>
      <c r="V2847">
        <v>24</v>
      </c>
      <c r="W2847">
        <v>0</v>
      </c>
      <c r="X2847">
        <v>0</v>
      </c>
      <c r="Y2847">
        <v>-0.1</v>
      </c>
      <c r="Z2847">
        <v>0</v>
      </c>
      <c r="AA2847">
        <v>0</v>
      </c>
    </row>
    <row r="2848" spans="1:27" x14ac:dyDescent="0.25">
      <c r="A2848" t="s">
        <v>21624</v>
      </c>
      <c r="B2848" t="s">
        <v>21625</v>
      </c>
      <c r="C2848" t="s">
        <v>1</v>
      </c>
      <c r="D2848">
        <v>1</v>
      </c>
      <c r="E2848">
        <v>1</v>
      </c>
      <c r="F2848">
        <v>0</v>
      </c>
      <c r="G2848">
        <v>0</v>
      </c>
      <c r="H2848">
        <v>0</v>
      </c>
      <c r="I2848">
        <v>0</v>
      </c>
      <c r="J2848">
        <v>0</v>
      </c>
      <c r="K2848">
        <v>0</v>
      </c>
      <c r="L2848">
        <v>0</v>
      </c>
      <c r="M2848">
        <v>0</v>
      </c>
      <c r="N2848">
        <v>0</v>
      </c>
      <c r="O2848">
        <v>0</v>
      </c>
      <c r="P2848">
        <v>0</v>
      </c>
      <c r="Q2848">
        <v>0.17799999999999999</v>
      </c>
      <c r="R2848">
        <v>0.222</v>
      </c>
      <c r="S2848">
        <v>0.24299999999999999</v>
      </c>
      <c r="T2848">
        <v>0.46500000000000002</v>
      </c>
      <c r="U2848">
        <v>0.20799999999999999</v>
      </c>
      <c r="V2848">
        <v>25</v>
      </c>
      <c r="W2848">
        <v>0</v>
      </c>
      <c r="X2848">
        <v>0</v>
      </c>
      <c r="Y2848">
        <v>-0.1</v>
      </c>
      <c r="Z2848">
        <v>0</v>
      </c>
      <c r="AA2848">
        <v>0</v>
      </c>
    </row>
    <row r="2849" spans="1:27" x14ac:dyDescent="0.25">
      <c r="A2849" t="s">
        <v>1755</v>
      </c>
      <c r="B2849" t="s">
        <v>1756</v>
      </c>
      <c r="C2849" t="s">
        <v>20884</v>
      </c>
      <c r="D2849">
        <v>1</v>
      </c>
      <c r="E2849">
        <v>1</v>
      </c>
      <c r="F2849">
        <v>0</v>
      </c>
      <c r="G2849">
        <v>0</v>
      </c>
      <c r="H2849">
        <v>0</v>
      </c>
      <c r="I2849">
        <v>0</v>
      </c>
      <c r="J2849">
        <v>0</v>
      </c>
      <c r="K2849">
        <v>0</v>
      </c>
      <c r="L2849">
        <v>0</v>
      </c>
      <c r="M2849">
        <v>0</v>
      </c>
      <c r="N2849">
        <v>0</v>
      </c>
      <c r="O2849">
        <v>0</v>
      </c>
      <c r="P2849">
        <v>0</v>
      </c>
      <c r="Q2849">
        <v>0.17599999999999999</v>
      </c>
      <c r="R2849">
        <v>0.214</v>
      </c>
      <c r="S2849">
        <v>0.255</v>
      </c>
      <c r="T2849">
        <v>0.46899999999999997</v>
      </c>
      <c r="U2849">
        <v>0.20799999999999999</v>
      </c>
      <c r="V2849">
        <v>21</v>
      </c>
      <c r="W2849">
        <v>0</v>
      </c>
      <c r="X2849">
        <v>0</v>
      </c>
      <c r="Y2849">
        <v>-0.1</v>
      </c>
      <c r="Z2849">
        <v>0</v>
      </c>
      <c r="AA2849">
        <v>0</v>
      </c>
    </row>
    <row r="2850" spans="1:27" x14ac:dyDescent="0.25">
      <c r="A2850" t="s">
        <v>2042</v>
      </c>
      <c r="B2850" t="s">
        <v>2043</v>
      </c>
      <c r="C2850" t="s">
        <v>20866</v>
      </c>
      <c r="D2850">
        <v>1</v>
      </c>
      <c r="E2850">
        <v>1</v>
      </c>
      <c r="F2850">
        <v>0</v>
      </c>
      <c r="G2850">
        <v>0</v>
      </c>
      <c r="H2850">
        <v>0</v>
      </c>
      <c r="I2850">
        <v>0</v>
      </c>
      <c r="J2850">
        <v>0</v>
      </c>
      <c r="K2850">
        <v>0</v>
      </c>
      <c r="L2850">
        <v>0</v>
      </c>
      <c r="M2850">
        <v>0</v>
      </c>
      <c r="N2850">
        <v>0</v>
      </c>
      <c r="O2850">
        <v>0</v>
      </c>
      <c r="P2850">
        <v>0</v>
      </c>
      <c r="Q2850">
        <v>0.191</v>
      </c>
      <c r="R2850">
        <v>0.22700000000000001</v>
      </c>
      <c r="S2850">
        <v>0.23899999999999999</v>
      </c>
      <c r="T2850">
        <v>0.46500000000000002</v>
      </c>
      <c r="U2850">
        <v>0.20799999999999999</v>
      </c>
      <c r="V2850">
        <v>24</v>
      </c>
      <c r="W2850">
        <v>0</v>
      </c>
      <c r="X2850">
        <v>0</v>
      </c>
      <c r="Y2850">
        <v>-0.1</v>
      </c>
      <c r="Z2850">
        <v>0</v>
      </c>
      <c r="AA2850">
        <v>0</v>
      </c>
    </row>
    <row r="2851" spans="1:27" x14ac:dyDescent="0.25">
      <c r="A2851" t="s">
        <v>1109</v>
      </c>
      <c r="B2851" t="s">
        <v>1110</v>
      </c>
      <c r="C2851" t="s">
        <v>20895</v>
      </c>
      <c r="D2851">
        <v>1</v>
      </c>
      <c r="E2851">
        <v>1</v>
      </c>
      <c r="F2851">
        <v>0</v>
      </c>
      <c r="G2851">
        <v>0</v>
      </c>
      <c r="H2851">
        <v>0</v>
      </c>
      <c r="I2851">
        <v>0</v>
      </c>
      <c r="J2851">
        <v>0</v>
      </c>
      <c r="K2851">
        <v>0</v>
      </c>
      <c r="L2851">
        <v>0</v>
      </c>
      <c r="M2851">
        <v>0</v>
      </c>
      <c r="N2851">
        <v>0</v>
      </c>
      <c r="O2851">
        <v>0</v>
      </c>
      <c r="P2851">
        <v>0</v>
      </c>
      <c r="Q2851">
        <v>0.17299999999999999</v>
      </c>
      <c r="R2851">
        <v>0.21099999999999999</v>
      </c>
      <c r="S2851">
        <v>0.26</v>
      </c>
      <c r="T2851">
        <v>0.47099999999999997</v>
      </c>
      <c r="U2851">
        <v>0.20799999999999999</v>
      </c>
      <c r="V2851">
        <v>28</v>
      </c>
      <c r="W2851">
        <v>0</v>
      </c>
      <c r="X2851">
        <v>0</v>
      </c>
      <c r="Y2851">
        <v>-0.1</v>
      </c>
      <c r="Z2851">
        <v>0</v>
      </c>
      <c r="AA2851">
        <v>0</v>
      </c>
    </row>
    <row r="2852" spans="1:27" x14ac:dyDescent="0.25">
      <c r="A2852" t="s">
        <v>1924</v>
      </c>
      <c r="B2852" t="s">
        <v>1925</v>
      </c>
      <c r="C2852" t="s">
        <v>20883</v>
      </c>
      <c r="D2852">
        <v>1</v>
      </c>
      <c r="E2852">
        <v>1</v>
      </c>
      <c r="F2852">
        <v>0</v>
      </c>
      <c r="G2852">
        <v>0</v>
      </c>
      <c r="H2852">
        <v>0</v>
      </c>
      <c r="I2852">
        <v>0</v>
      </c>
      <c r="J2852">
        <v>0</v>
      </c>
      <c r="K2852">
        <v>0</v>
      </c>
      <c r="L2852">
        <v>0</v>
      </c>
      <c r="M2852">
        <v>0</v>
      </c>
      <c r="N2852">
        <v>0</v>
      </c>
      <c r="O2852">
        <v>0</v>
      </c>
      <c r="P2852">
        <v>0</v>
      </c>
      <c r="Q2852">
        <v>0.17599999999999999</v>
      </c>
      <c r="R2852">
        <v>0.221</v>
      </c>
      <c r="S2852">
        <v>0.24299999999999999</v>
      </c>
      <c r="T2852">
        <v>0.46400000000000002</v>
      </c>
      <c r="U2852">
        <v>0.20799999999999999</v>
      </c>
      <c r="V2852">
        <v>23</v>
      </c>
      <c r="W2852">
        <v>0</v>
      </c>
      <c r="X2852">
        <v>0</v>
      </c>
      <c r="Y2852">
        <v>-0.1</v>
      </c>
      <c r="Z2852">
        <v>0</v>
      </c>
      <c r="AA2852">
        <v>0</v>
      </c>
    </row>
    <row r="2853" spans="1:27" x14ac:dyDescent="0.25">
      <c r="A2853" t="s">
        <v>1614</v>
      </c>
      <c r="B2853" t="s">
        <v>1615</v>
      </c>
      <c r="C2853" t="s">
        <v>20873</v>
      </c>
      <c r="D2853">
        <v>1</v>
      </c>
      <c r="E2853">
        <v>1</v>
      </c>
      <c r="F2853">
        <v>0</v>
      </c>
      <c r="G2853">
        <v>0</v>
      </c>
      <c r="H2853">
        <v>0</v>
      </c>
      <c r="I2853">
        <v>0</v>
      </c>
      <c r="J2853">
        <v>0</v>
      </c>
      <c r="K2853">
        <v>0</v>
      </c>
      <c r="L2853">
        <v>0</v>
      </c>
      <c r="M2853">
        <v>0</v>
      </c>
      <c r="N2853">
        <v>0</v>
      </c>
      <c r="O2853">
        <v>0</v>
      </c>
      <c r="P2853">
        <v>0</v>
      </c>
      <c r="Q2853">
        <v>0.17499999999999999</v>
      </c>
      <c r="R2853">
        <v>0.21299999999999999</v>
      </c>
      <c r="S2853">
        <v>0.25600000000000001</v>
      </c>
      <c r="T2853">
        <v>0.46899999999999997</v>
      </c>
      <c r="U2853">
        <v>0.20799999999999999</v>
      </c>
      <c r="V2853">
        <v>23</v>
      </c>
      <c r="W2853">
        <v>0</v>
      </c>
      <c r="X2853">
        <v>0</v>
      </c>
      <c r="Y2853">
        <v>-0.1</v>
      </c>
      <c r="Z2853">
        <v>0</v>
      </c>
      <c r="AA2853">
        <v>0</v>
      </c>
    </row>
    <row r="2854" spans="1:27" x14ac:dyDescent="0.25">
      <c r="A2854" t="s">
        <v>982</v>
      </c>
      <c r="B2854" t="s">
        <v>983</v>
      </c>
      <c r="C2854" t="s">
        <v>20869</v>
      </c>
      <c r="D2854">
        <v>1</v>
      </c>
      <c r="E2854">
        <v>1</v>
      </c>
      <c r="F2854">
        <v>0</v>
      </c>
      <c r="G2854">
        <v>0</v>
      </c>
      <c r="H2854">
        <v>0</v>
      </c>
      <c r="I2854">
        <v>0</v>
      </c>
      <c r="J2854">
        <v>0</v>
      </c>
      <c r="K2854">
        <v>0</v>
      </c>
      <c r="L2854">
        <v>0</v>
      </c>
      <c r="M2854">
        <v>0</v>
      </c>
      <c r="N2854">
        <v>0</v>
      </c>
      <c r="O2854">
        <v>0</v>
      </c>
      <c r="P2854">
        <v>0</v>
      </c>
      <c r="Q2854">
        <v>0.186</v>
      </c>
      <c r="R2854">
        <v>0.22900000000000001</v>
      </c>
      <c r="S2854">
        <v>0.23300000000000001</v>
      </c>
      <c r="T2854">
        <v>0.46200000000000002</v>
      </c>
      <c r="U2854">
        <v>0.20799999999999999</v>
      </c>
      <c r="V2854">
        <v>21</v>
      </c>
      <c r="W2854">
        <v>0</v>
      </c>
      <c r="X2854">
        <v>0</v>
      </c>
      <c r="Y2854">
        <v>-0.1</v>
      </c>
      <c r="Z2854">
        <v>0</v>
      </c>
      <c r="AA2854">
        <v>0</v>
      </c>
    </row>
    <row r="2855" spans="1:27" x14ac:dyDescent="0.25">
      <c r="A2855" t="s">
        <v>1653</v>
      </c>
      <c r="B2855" t="s">
        <v>1654</v>
      </c>
      <c r="C2855" t="s">
        <v>20882</v>
      </c>
      <c r="D2855">
        <v>1</v>
      </c>
      <c r="E2855">
        <v>1</v>
      </c>
      <c r="F2855">
        <v>0</v>
      </c>
      <c r="G2855">
        <v>0</v>
      </c>
      <c r="H2855">
        <v>0</v>
      </c>
      <c r="I2855">
        <v>0</v>
      </c>
      <c r="J2855">
        <v>0</v>
      </c>
      <c r="K2855">
        <v>0</v>
      </c>
      <c r="L2855">
        <v>0</v>
      </c>
      <c r="M2855">
        <v>0</v>
      </c>
      <c r="N2855">
        <v>0</v>
      </c>
      <c r="O2855">
        <v>0</v>
      </c>
      <c r="P2855">
        <v>0</v>
      </c>
      <c r="Q2855">
        <v>0.17299999999999999</v>
      </c>
      <c r="R2855">
        <v>0.218</v>
      </c>
      <c r="S2855">
        <v>0.247</v>
      </c>
      <c r="T2855">
        <v>0.46500000000000002</v>
      </c>
      <c r="U2855">
        <v>0.20799999999999999</v>
      </c>
      <c r="V2855">
        <v>22</v>
      </c>
      <c r="W2855">
        <v>0</v>
      </c>
      <c r="X2855">
        <v>0</v>
      </c>
      <c r="Y2855">
        <v>-0.1</v>
      </c>
      <c r="Z2855">
        <v>0</v>
      </c>
      <c r="AA2855">
        <v>0</v>
      </c>
    </row>
    <row r="2856" spans="1:27" x14ac:dyDescent="0.25">
      <c r="A2856" t="s">
        <v>1600</v>
      </c>
      <c r="B2856" t="s">
        <v>1601</v>
      </c>
      <c r="C2856" t="s">
        <v>20886</v>
      </c>
      <c r="D2856">
        <v>1</v>
      </c>
      <c r="E2856">
        <v>1</v>
      </c>
      <c r="F2856">
        <v>0</v>
      </c>
      <c r="G2856">
        <v>0</v>
      </c>
      <c r="H2856">
        <v>0</v>
      </c>
      <c r="I2856">
        <v>0</v>
      </c>
      <c r="J2856">
        <v>0</v>
      </c>
      <c r="K2856">
        <v>0</v>
      </c>
      <c r="L2856">
        <v>0</v>
      </c>
      <c r="M2856">
        <v>0</v>
      </c>
      <c r="N2856">
        <v>0</v>
      </c>
      <c r="O2856">
        <v>0</v>
      </c>
      <c r="P2856">
        <v>0</v>
      </c>
      <c r="Q2856">
        <v>0.17899999999999999</v>
      </c>
      <c r="R2856">
        <v>0.219</v>
      </c>
      <c r="S2856">
        <v>0.248</v>
      </c>
      <c r="T2856">
        <v>0.46700000000000003</v>
      </c>
      <c r="U2856">
        <v>0.20799999999999999</v>
      </c>
      <c r="V2856">
        <v>24</v>
      </c>
      <c r="W2856">
        <v>0</v>
      </c>
      <c r="X2856">
        <v>0</v>
      </c>
      <c r="Y2856">
        <v>-0.1</v>
      </c>
      <c r="Z2856">
        <v>0</v>
      </c>
      <c r="AA2856">
        <v>0</v>
      </c>
    </row>
    <row r="2857" spans="1:27" x14ac:dyDescent="0.25">
      <c r="A2857" t="s">
        <v>1087</v>
      </c>
      <c r="B2857" t="s">
        <v>1088</v>
      </c>
      <c r="C2857" t="s">
        <v>1</v>
      </c>
      <c r="D2857">
        <v>1</v>
      </c>
      <c r="E2857">
        <v>1</v>
      </c>
      <c r="F2857">
        <v>0</v>
      </c>
      <c r="G2857">
        <v>0</v>
      </c>
      <c r="H2857">
        <v>0</v>
      </c>
      <c r="I2857">
        <v>0</v>
      </c>
      <c r="J2857">
        <v>0</v>
      </c>
      <c r="K2857">
        <v>0</v>
      </c>
      <c r="L2857">
        <v>0</v>
      </c>
      <c r="M2857">
        <v>0</v>
      </c>
      <c r="N2857">
        <v>0</v>
      </c>
      <c r="O2857">
        <v>0</v>
      </c>
      <c r="P2857">
        <v>0</v>
      </c>
      <c r="Q2857">
        <v>0.182</v>
      </c>
      <c r="R2857">
        <v>0.217</v>
      </c>
      <c r="S2857">
        <v>0.251</v>
      </c>
      <c r="T2857">
        <v>0.46899999999999997</v>
      </c>
      <c r="U2857">
        <v>0.20799999999999999</v>
      </c>
      <c r="V2857">
        <v>24</v>
      </c>
      <c r="W2857">
        <v>0</v>
      </c>
      <c r="X2857">
        <v>0</v>
      </c>
      <c r="Y2857">
        <v>-0.1</v>
      </c>
      <c r="Z2857">
        <v>0</v>
      </c>
      <c r="AA2857">
        <v>0</v>
      </c>
    </row>
    <row r="2858" spans="1:27" x14ac:dyDescent="0.25">
      <c r="A2858" t="s">
        <v>1806</v>
      </c>
      <c r="B2858" t="s">
        <v>1807</v>
      </c>
      <c r="C2858" t="s">
        <v>20883</v>
      </c>
      <c r="D2858">
        <v>1</v>
      </c>
      <c r="E2858">
        <v>1</v>
      </c>
      <c r="F2858">
        <v>0</v>
      </c>
      <c r="G2858">
        <v>0</v>
      </c>
      <c r="H2858">
        <v>0</v>
      </c>
      <c r="I2858">
        <v>0</v>
      </c>
      <c r="J2858">
        <v>0</v>
      </c>
      <c r="K2858">
        <v>0</v>
      </c>
      <c r="L2858">
        <v>0</v>
      </c>
      <c r="M2858">
        <v>0</v>
      </c>
      <c r="N2858">
        <v>0</v>
      </c>
      <c r="O2858">
        <v>0</v>
      </c>
      <c r="P2858">
        <v>0</v>
      </c>
      <c r="Q2858">
        <v>0.17699999999999999</v>
      </c>
      <c r="R2858">
        <v>0.21199999999999999</v>
      </c>
      <c r="S2858">
        <v>0.25900000000000001</v>
      </c>
      <c r="T2858">
        <v>0.47</v>
      </c>
      <c r="U2858">
        <v>0.20799999999999999</v>
      </c>
      <c r="V2858">
        <v>23</v>
      </c>
      <c r="W2858">
        <v>0</v>
      </c>
      <c r="X2858">
        <v>0</v>
      </c>
      <c r="Y2858">
        <v>-0.1</v>
      </c>
      <c r="Z2858">
        <v>0</v>
      </c>
      <c r="AA2858">
        <v>0</v>
      </c>
    </row>
    <row r="2859" spans="1:27" x14ac:dyDescent="0.25">
      <c r="A2859" t="s">
        <v>21626</v>
      </c>
      <c r="B2859" t="s">
        <v>21627</v>
      </c>
      <c r="C2859" t="s">
        <v>20873</v>
      </c>
      <c r="D2859">
        <v>1</v>
      </c>
      <c r="E2859">
        <v>1</v>
      </c>
      <c r="F2859">
        <v>0</v>
      </c>
      <c r="G2859">
        <v>0</v>
      </c>
      <c r="H2859">
        <v>0</v>
      </c>
      <c r="I2859">
        <v>0</v>
      </c>
      <c r="J2859">
        <v>0</v>
      </c>
      <c r="K2859">
        <v>0</v>
      </c>
      <c r="L2859">
        <v>0</v>
      </c>
      <c r="M2859">
        <v>0</v>
      </c>
      <c r="N2859">
        <v>0</v>
      </c>
      <c r="O2859">
        <v>0</v>
      </c>
      <c r="P2859">
        <v>0</v>
      </c>
      <c r="Q2859">
        <v>0.17899999999999999</v>
      </c>
      <c r="R2859">
        <v>0.216</v>
      </c>
      <c r="S2859">
        <v>0.252</v>
      </c>
      <c r="T2859">
        <v>0.46800000000000003</v>
      </c>
      <c r="U2859">
        <v>0.20799999999999999</v>
      </c>
      <c r="V2859">
        <v>23</v>
      </c>
      <c r="W2859">
        <v>0</v>
      </c>
      <c r="X2859">
        <v>0</v>
      </c>
      <c r="Y2859">
        <v>-0.1</v>
      </c>
      <c r="Z2859">
        <v>0</v>
      </c>
      <c r="AA2859">
        <v>0</v>
      </c>
    </row>
    <row r="2860" spans="1:27" x14ac:dyDescent="0.25">
      <c r="A2860" t="s">
        <v>301</v>
      </c>
      <c r="B2860" t="s">
        <v>302</v>
      </c>
      <c r="C2860" t="s">
        <v>20887</v>
      </c>
      <c r="D2860">
        <v>1</v>
      </c>
      <c r="E2860">
        <v>1</v>
      </c>
      <c r="F2860">
        <v>0</v>
      </c>
      <c r="G2860">
        <v>0</v>
      </c>
      <c r="H2860">
        <v>0</v>
      </c>
      <c r="I2860">
        <v>0</v>
      </c>
      <c r="J2860">
        <v>0</v>
      </c>
      <c r="K2860">
        <v>0</v>
      </c>
      <c r="L2860">
        <v>0</v>
      </c>
      <c r="M2860">
        <v>0</v>
      </c>
      <c r="N2860">
        <v>0</v>
      </c>
      <c r="O2860">
        <v>0</v>
      </c>
      <c r="P2860">
        <v>0</v>
      </c>
      <c r="Q2860">
        <v>0.18099999999999999</v>
      </c>
      <c r="R2860">
        <v>0.218</v>
      </c>
      <c r="S2860">
        <v>0.25</v>
      </c>
      <c r="T2860">
        <v>0.46800000000000003</v>
      </c>
      <c r="U2860">
        <v>0.20799999999999999</v>
      </c>
      <c r="V2860">
        <v>25</v>
      </c>
      <c r="W2860">
        <v>0</v>
      </c>
      <c r="X2860">
        <v>0</v>
      </c>
      <c r="Y2860">
        <v>-0.1</v>
      </c>
      <c r="Z2860">
        <v>0</v>
      </c>
      <c r="AA2860">
        <v>0</v>
      </c>
    </row>
    <row r="2861" spans="1:27" x14ac:dyDescent="0.25">
      <c r="A2861" t="s">
        <v>466</v>
      </c>
      <c r="B2861" t="s">
        <v>467</v>
      </c>
      <c r="C2861" t="s">
        <v>20872</v>
      </c>
      <c r="D2861">
        <v>1</v>
      </c>
      <c r="E2861">
        <v>1</v>
      </c>
      <c r="F2861">
        <v>0</v>
      </c>
      <c r="G2861">
        <v>0</v>
      </c>
      <c r="H2861">
        <v>0</v>
      </c>
      <c r="I2861">
        <v>0</v>
      </c>
      <c r="J2861">
        <v>0</v>
      </c>
      <c r="K2861">
        <v>0</v>
      </c>
      <c r="L2861">
        <v>0</v>
      </c>
      <c r="M2861">
        <v>0</v>
      </c>
      <c r="N2861">
        <v>0</v>
      </c>
      <c r="O2861">
        <v>0</v>
      </c>
      <c r="P2861">
        <v>0</v>
      </c>
      <c r="Q2861">
        <v>0.17499999999999999</v>
      </c>
      <c r="R2861">
        <v>0.216</v>
      </c>
      <c r="S2861">
        <v>0.252</v>
      </c>
      <c r="T2861">
        <v>0.46800000000000003</v>
      </c>
      <c r="U2861">
        <v>0.20799999999999999</v>
      </c>
      <c r="V2861">
        <v>24</v>
      </c>
      <c r="W2861">
        <v>0</v>
      </c>
      <c r="X2861">
        <v>0</v>
      </c>
      <c r="Y2861">
        <v>-0.1</v>
      </c>
      <c r="Z2861">
        <v>0</v>
      </c>
      <c r="AA2861">
        <v>0</v>
      </c>
    </row>
    <row r="2862" spans="1:27" x14ac:dyDescent="0.25">
      <c r="A2862" t="s">
        <v>2061</v>
      </c>
      <c r="B2862" t="s">
        <v>2062</v>
      </c>
      <c r="C2862" t="s">
        <v>20879</v>
      </c>
      <c r="D2862">
        <v>1</v>
      </c>
      <c r="E2862">
        <v>1</v>
      </c>
      <c r="F2862">
        <v>0</v>
      </c>
      <c r="G2862">
        <v>0</v>
      </c>
      <c r="H2862">
        <v>0</v>
      </c>
      <c r="I2862">
        <v>0</v>
      </c>
      <c r="J2862">
        <v>0</v>
      </c>
      <c r="K2862">
        <v>0</v>
      </c>
      <c r="L2862">
        <v>0</v>
      </c>
      <c r="M2862">
        <v>0</v>
      </c>
      <c r="N2862">
        <v>0</v>
      </c>
      <c r="O2862">
        <v>0</v>
      </c>
      <c r="P2862">
        <v>0</v>
      </c>
      <c r="Q2862">
        <v>0.189</v>
      </c>
      <c r="R2862">
        <v>0.219</v>
      </c>
      <c r="S2862">
        <v>0.25</v>
      </c>
      <c r="T2862">
        <v>0.46899999999999997</v>
      </c>
      <c r="U2862">
        <v>0.20799999999999999</v>
      </c>
      <c r="V2862">
        <v>8</v>
      </c>
      <c r="W2862">
        <v>0</v>
      </c>
      <c r="X2862">
        <v>0</v>
      </c>
      <c r="Y2862">
        <v>-0.1</v>
      </c>
      <c r="Z2862">
        <v>0</v>
      </c>
      <c r="AA2862">
        <v>0</v>
      </c>
    </row>
    <row r="2863" spans="1:27" x14ac:dyDescent="0.25">
      <c r="A2863" t="s">
        <v>21628</v>
      </c>
      <c r="B2863" t="s">
        <v>21629</v>
      </c>
      <c r="C2863" t="s">
        <v>20889</v>
      </c>
      <c r="D2863">
        <v>1</v>
      </c>
      <c r="E2863">
        <v>1</v>
      </c>
      <c r="F2863">
        <v>0</v>
      </c>
      <c r="G2863">
        <v>0</v>
      </c>
      <c r="H2863">
        <v>0</v>
      </c>
      <c r="I2863">
        <v>0</v>
      </c>
      <c r="J2863">
        <v>0</v>
      </c>
      <c r="K2863">
        <v>0</v>
      </c>
      <c r="L2863">
        <v>0</v>
      </c>
      <c r="M2863">
        <v>0</v>
      </c>
      <c r="N2863">
        <v>0</v>
      </c>
      <c r="O2863">
        <v>0</v>
      </c>
      <c r="P2863">
        <v>0</v>
      </c>
      <c r="Q2863">
        <v>0.19400000000000001</v>
      </c>
      <c r="R2863">
        <v>0.22800000000000001</v>
      </c>
      <c r="S2863">
        <v>0.23699999999999999</v>
      </c>
      <c r="T2863">
        <v>0.46500000000000002</v>
      </c>
      <c r="U2863">
        <v>0.20799999999999999</v>
      </c>
      <c r="V2863">
        <v>28</v>
      </c>
      <c r="W2863">
        <v>0</v>
      </c>
      <c r="X2863">
        <v>0</v>
      </c>
      <c r="Y2863">
        <v>-0.1</v>
      </c>
      <c r="Z2863">
        <v>0</v>
      </c>
      <c r="AA2863">
        <v>0</v>
      </c>
    </row>
    <row r="2864" spans="1:27" x14ac:dyDescent="0.25">
      <c r="A2864" t="s">
        <v>1232</v>
      </c>
      <c r="B2864" t="s">
        <v>1233</v>
      </c>
      <c r="C2864" t="s">
        <v>20882</v>
      </c>
      <c r="D2864">
        <v>1</v>
      </c>
      <c r="E2864">
        <v>1</v>
      </c>
      <c r="F2864">
        <v>0</v>
      </c>
      <c r="G2864">
        <v>0</v>
      </c>
      <c r="H2864">
        <v>0</v>
      </c>
      <c r="I2864">
        <v>0</v>
      </c>
      <c r="J2864">
        <v>0</v>
      </c>
      <c r="K2864">
        <v>0</v>
      </c>
      <c r="L2864">
        <v>0</v>
      </c>
      <c r="M2864">
        <v>0</v>
      </c>
      <c r="N2864">
        <v>0</v>
      </c>
      <c r="O2864">
        <v>0</v>
      </c>
      <c r="P2864">
        <v>0</v>
      </c>
      <c r="Q2864">
        <v>0.17199999999999999</v>
      </c>
      <c r="R2864">
        <v>0.21199999999999999</v>
      </c>
      <c r="S2864">
        <v>0.25600000000000001</v>
      </c>
      <c r="T2864">
        <v>0.46800000000000003</v>
      </c>
      <c r="U2864">
        <v>0.20799999999999999</v>
      </c>
      <c r="V2864">
        <v>22</v>
      </c>
      <c r="W2864">
        <v>0</v>
      </c>
      <c r="X2864">
        <v>0</v>
      </c>
      <c r="Y2864">
        <v>-0.1</v>
      </c>
      <c r="Z2864">
        <v>0</v>
      </c>
      <c r="AA2864">
        <v>0</v>
      </c>
    </row>
    <row r="2865" spans="1:27" x14ac:dyDescent="0.25">
      <c r="A2865" t="s">
        <v>1916</v>
      </c>
      <c r="B2865" t="s">
        <v>1917</v>
      </c>
      <c r="C2865" t="s">
        <v>20888</v>
      </c>
      <c r="D2865">
        <v>1</v>
      </c>
      <c r="E2865">
        <v>1</v>
      </c>
      <c r="F2865">
        <v>0</v>
      </c>
      <c r="G2865">
        <v>0</v>
      </c>
      <c r="H2865">
        <v>0</v>
      </c>
      <c r="I2865">
        <v>0</v>
      </c>
      <c r="J2865">
        <v>0</v>
      </c>
      <c r="K2865">
        <v>0</v>
      </c>
      <c r="L2865">
        <v>0</v>
      </c>
      <c r="M2865">
        <v>0</v>
      </c>
      <c r="N2865">
        <v>0</v>
      </c>
      <c r="O2865">
        <v>0</v>
      </c>
      <c r="P2865">
        <v>0</v>
      </c>
      <c r="Q2865">
        <v>0.189</v>
      </c>
      <c r="R2865">
        <v>0.217</v>
      </c>
      <c r="S2865">
        <v>0.253</v>
      </c>
      <c r="T2865">
        <v>0.47</v>
      </c>
      <c r="U2865">
        <v>0.20799999999999999</v>
      </c>
      <c r="V2865">
        <v>23</v>
      </c>
      <c r="W2865">
        <v>0</v>
      </c>
      <c r="X2865">
        <v>0</v>
      </c>
      <c r="Y2865">
        <v>-0.1</v>
      </c>
      <c r="Z2865">
        <v>0</v>
      </c>
      <c r="AA2865">
        <v>0</v>
      </c>
    </row>
    <row r="2866" spans="1:27" x14ac:dyDescent="0.25">
      <c r="A2866" t="s">
        <v>1727</v>
      </c>
      <c r="B2866" t="s">
        <v>1728</v>
      </c>
      <c r="C2866" t="s">
        <v>20870</v>
      </c>
      <c r="D2866">
        <v>1</v>
      </c>
      <c r="E2866">
        <v>1</v>
      </c>
      <c r="F2866">
        <v>0</v>
      </c>
      <c r="G2866">
        <v>0</v>
      </c>
      <c r="H2866">
        <v>0</v>
      </c>
      <c r="I2866">
        <v>0</v>
      </c>
      <c r="J2866">
        <v>0</v>
      </c>
      <c r="K2866">
        <v>0</v>
      </c>
      <c r="L2866">
        <v>0</v>
      </c>
      <c r="M2866">
        <v>0</v>
      </c>
      <c r="N2866">
        <v>0</v>
      </c>
      <c r="O2866">
        <v>0</v>
      </c>
      <c r="P2866">
        <v>0</v>
      </c>
      <c r="Q2866">
        <v>0.17199999999999999</v>
      </c>
      <c r="R2866">
        <v>0.224</v>
      </c>
      <c r="S2866">
        <v>0.23599999999999999</v>
      </c>
      <c r="T2866">
        <v>0.46100000000000002</v>
      </c>
      <c r="U2866">
        <v>0.20799999999999999</v>
      </c>
      <c r="V2866">
        <v>22</v>
      </c>
      <c r="W2866">
        <v>0</v>
      </c>
      <c r="X2866">
        <v>0</v>
      </c>
      <c r="Y2866">
        <v>-0.1</v>
      </c>
      <c r="Z2866">
        <v>0</v>
      </c>
      <c r="AA2866">
        <v>0</v>
      </c>
    </row>
    <row r="2867" spans="1:27" x14ac:dyDescent="0.25">
      <c r="A2867" t="s">
        <v>1717</v>
      </c>
      <c r="B2867" t="s">
        <v>1718</v>
      </c>
      <c r="C2867" t="s">
        <v>20895</v>
      </c>
      <c r="D2867">
        <v>1</v>
      </c>
      <c r="E2867">
        <v>1</v>
      </c>
      <c r="F2867">
        <v>0</v>
      </c>
      <c r="G2867">
        <v>0</v>
      </c>
      <c r="H2867">
        <v>0</v>
      </c>
      <c r="I2867">
        <v>0</v>
      </c>
      <c r="J2867">
        <v>0</v>
      </c>
      <c r="K2867">
        <v>0</v>
      </c>
      <c r="L2867">
        <v>0</v>
      </c>
      <c r="M2867">
        <v>0</v>
      </c>
      <c r="N2867">
        <v>0</v>
      </c>
      <c r="O2867">
        <v>0</v>
      </c>
      <c r="P2867">
        <v>0</v>
      </c>
      <c r="Q2867">
        <v>0.188</v>
      </c>
      <c r="R2867">
        <v>0.22</v>
      </c>
      <c r="S2867">
        <v>0.248</v>
      </c>
      <c r="T2867">
        <v>0.46800000000000003</v>
      </c>
      <c r="U2867">
        <v>0.20799999999999999</v>
      </c>
      <c r="V2867">
        <v>28</v>
      </c>
      <c r="W2867">
        <v>0</v>
      </c>
      <c r="X2867">
        <v>0</v>
      </c>
      <c r="Y2867">
        <v>-0.1</v>
      </c>
      <c r="Z2867">
        <v>0</v>
      </c>
      <c r="AA2867">
        <v>0</v>
      </c>
    </row>
    <row r="2868" spans="1:27" x14ac:dyDescent="0.25">
      <c r="A2868" t="s">
        <v>21630</v>
      </c>
      <c r="B2868" t="s">
        <v>21631</v>
      </c>
      <c r="C2868" t="s">
        <v>20869</v>
      </c>
      <c r="D2868">
        <v>1</v>
      </c>
      <c r="E2868">
        <v>1</v>
      </c>
      <c r="F2868">
        <v>0</v>
      </c>
      <c r="G2868">
        <v>0</v>
      </c>
      <c r="H2868">
        <v>0</v>
      </c>
      <c r="I2868">
        <v>0</v>
      </c>
      <c r="J2868">
        <v>0</v>
      </c>
      <c r="K2868">
        <v>0</v>
      </c>
      <c r="L2868">
        <v>0</v>
      </c>
      <c r="M2868">
        <v>0</v>
      </c>
      <c r="N2868">
        <v>0</v>
      </c>
      <c r="O2868">
        <v>0</v>
      </c>
      <c r="P2868">
        <v>0</v>
      </c>
      <c r="Q2868">
        <v>0.17</v>
      </c>
      <c r="R2868">
        <v>0.215</v>
      </c>
      <c r="S2868">
        <v>0.25</v>
      </c>
      <c r="T2868">
        <v>0.46500000000000002</v>
      </c>
      <c r="U2868">
        <v>0.20799999999999999</v>
      </c>
      <c r="V2868">
        <v>20</v>
      </c>
      <c r="W2868">
        <v>0</v>
      </c>
      <c r="X2868">
        <v>0</v>
      </c>
      <c r="Y2868">
        <v>-0.1</v>
      </c>
      <c r="Z2868">
        <v>0</v>
      </c>
      <c r="AA2868">
        <v>0</v>
      </c>
    </row>
    <row r="2869" spans="1:27" x14ac:dyDescent="0.25">
      <c r="A2869" t="s">
        <v>21632</v>
      </c>
      <c r="B2869" t="s">
        <v>21633</v>
      </c>
      <c r="C2869" t="s">
        <v>20879</v>
      </c>
      <c r="D2869">
        <v>1</v>
      </c>
      <c r="E2869">
        <v>1</v>
      </c>
      <c r="F2869">
        <v>0</v>
      </c>
      <c r="G2869">
        <v>0</v>
      </c>
      <c r="H2869">
        <v>0</v>
      </c>
      <c r="I2869">
        <v>0</v>
      </c>
      <c r="J2869">
        <v>0</v>
      </c>
      <c r="K2869">
        <v>0</v>
      </c>
      <c r="L2869">
        <v>0</v>
      </c>
      <c r="M2869">
        <v>0</v>
      </c>
      <c r="N2869">
        <v>0</v>
      </c>
      <c r="O2869">
        <v>0</v>
      </c>
      <c r="P2869">
        <v>0</v>
      </c>
      <c r="Q2869">
        <v>0.19500000000000001</v>
      </c>
      <c r="R2869">
        <v>0.222</v>
      </c>
      <c r="S2869">
        <v>0.247</v>
      </c>
      <c r="T2869">
        <v>0.46899999999999997</v>
      </c>
      <c r="U2869">
        <v>0.20799999999999999</v>
      </c>
      <c r="V2869">
        <v>7</v>
      </c>
      <c r="W2869">
        <v>0</v>
      </c>
      <c r="X2869">
        <v>0</v>
      </c>
      <c r="Y2869">
        <v>-0.1</v>
      </c>
      <c r="Z2869">
        <v>0</v>
      </c>
      <c r="AA2869">
        <v>0</v>
      </c>
    </row>
    <row r="2870" spans="1:27" x14ac:dyDescent="0.25">
      <c r="A2870" t="s">
        <v>21634</v>
      </c>
      <c r="B2870" t="s">
        <v>21635</v>
      </c>
      <c r="C2870" t="s">
        <v>20882</v>
      </c>
      <c r="D2870">
        <v>1</v>
      </c>
      <c r="E2870">
        <v>1</v>
      </c>
      <c r="F2870">
        <v>0</v>
      </c>
      <c r="G2870">
        <v>0</v>
      </c>
      <c r="H2870">
        <v>0</v>
      </c>
      <c r="I2870">
        <v>0</v>
      </c>
      <c r="J2870">
        <v>0</v>
      </c>
      <c r="K2870">
        <v>0</v>
      </c>
      <c r="L2870">
        <v>0</v>
      </c>
      <c r="M2870">
        <v>0</v>
      </c>
      <c r="N2870">
        <v>0</v>
      </c>
      <c r="O2870">
        <v>0</v>
      </c>
      <c r="P2870">
        <v>0</v>
      </c>
      <c r="Q2870">
        <v>0.17799999999999999</v>
      </c>
      <c r="R2870">
        <v>0.222</v>
      </c>
      <c r="S2870">
        <v>0.24</v>
      </c>
      <c r="T2870">
        <v>0.46300000000000002</v>
      </c>
      <c r="U2870">
        <v>0.20799999999999999</v>
      </c>
      <c r="V2870">
        <v>22</v>
      </c>
      <c r="W2870">
        <v>0</v>
      </c>
      <c r="X2870">
        <v>0</v>
      </c>
      <c r="Y2870">
        <v>-0.1</v>
      </c>
      <c r="Z2870">
        <v>0</v>
      </c>
      <c r="AA2870">
        <v>0</v>
      </c>
    </row>
    <row r="2871" spans="1:27" x14ac:dyDescent="0.25">
      <c r="A2871" t="s">
        <v>1254</v>
      </c>
      <c r="B2871" t="s">
        <v>1255</v>
      </c>
      <c r="C2871" t="s">
        <v>20880</v>
      </c>
      <c r="D2871">
        <v>1</v>
      </c>
      <c r="E2871">
        <v>1</v>
      </c>
      <c r="F2871">
        <v>0</v>
      </c>
      <c r="G2871">
        <v>0</v>
      </c>
      <c r="H2871">
        <v>0</v>
      </c>
      <c r="I2871">
        <v>0</v>
      </c>
      <c r="J2871">
        <v>0</v>
      </c>
      <c r="K2871">
        <v>0</v>
      </c>
      <c r="L2871">
        <v>0</v>
      </c>
      <c r="M2871">
        <v>0</v>
      </c>
      <c r="N2871">
        <v>0</v>
      </c>
      <c r="O2871">
        <v>0</v>
      </c>
      <c r="P2871">
        <v>0</v>
      </c>
      <c r="Q2871">
        <v>0.18</v>
      </c>
      <c r="R2871">
        <v>0.20599999999999999</v>
      </c>
      <c r="S2871">
        <v>0.26700000000000002</v>
      </c>
      <c r="T2871">
        <v>0.47299999999999998</v>
      </c>
      <c r="U2871">
        <v>0.20799999999999999</v>
      </c>
      <c r="V2871">
        <v>18</v>
      </c>
      <c r="W2871">
        <v>0</v>
      </c>
      <c r="X2871">
        <v>0</v>
      </c>
      <c r="Y2871">
        <v>-0.1</v>
      </c>
      <c r="Z2871">
        <v>0</v>
      </c>
      <c r="AA2871">
        <v>0</v>
      </c>
    </row>
    <row r="2872" spans="1:27" x14ac:dyDescent="0.25">
      <c r="A2872" t="s">
        <v>596</v>
      </c>
      <c r="B2872" t="s">
        <v>597</v>
      </c>
      <c r="C2872" t="s">
        <v>20895</v>
      </c>
      <c r="D2872">
        <v>1</v>
      </c>
      <c r="E2872">
        <v>1</v>
      </c>
      <c r="F2872">
        <v>0</v>
      </c>
      <c r="G2872">
        <v>0</v>
      </c>
      <c r="H2872">
        <v>0</v>
      </c>
      <c r="I2872">
        <v>0</v>
      </c>
      <c r="J2872">
        <v>0</v>
      </c>
      <c r="K2872">
        <v>0</v>
      </c>
      <c r="L2872">
        <v>0</v>
      </c>
      <c r="M2872">
        <v>0</v>
      </c>
      <c r="N2872">
        <v>0</v>
      </c>
      <c r="O2872">
        <v>0</v>
      </c>
      <c r="P2872">
        <v>0</v>
      </c>
      <c r="Q2872">
        <v>0.16900000000000001</v>
      </c>
      <c r="R2872">
        <v>0.20399999999999999</v>
      </c>
      <c r="S2872">
        <v>0.26900000000000002</v>
      </c>
      <c r="T2872">
        <v>0.47299999999999998</v>
      </c>
      <c r="U2872">
        <v>0.20799999999999999</v>
      </c>
      <c r="V2872">
        <v>28</v>
      </c>
      <c r="W2872">
        <v>0</v>
      </c>
      <c r="X2872">
        <v>0</v>
      </c>
      <c r="Y2872">
        <v>-0.1</v>
      </c>
      <c r="Z2872">
        <v>0</v>
      </c>
      <c r="AA2872">
        <v>0</v>
      </c>
    </row>
    <row r="2873" spans="1:27" x14ac:dyDescent="0.25">
      <c r="A2873" t="s">
        <v>351</v>
      </c>
      <c r="B2873" t="s">
        <v>352</v>
      </c>
      <c r="C2873" t="s">
        <v>20876</v>
      </c>
      <c r="D2873">
        <v>1</v>
      </c>
      <c r="E2873">
        <v>1</v>
      </c>
      <c r="F2873">
        <v>0</v>
      </c>
      <c r="G2873">
        <v>0</v>
      </c>
      <c r="H2873">
        <v>0</v>
      </c>
      <c r="I2873">
        <v>0</v>
      </c>
      <c r="J2873">
        <v>0</v>
      </c>
      <c r="K2873">
        <v>0</v>
      </c>
      <c r="L2873">
        <v>0</v>
      </c>
      <c r="M2873">
        <v>0</v>
      </c>
      <c r="N2873">
        <v>0</v>
      </c>
      <c r="O2873">
        <v>0</v>
      </c>
      <c r="P2873">
        <v>0</v>
      </c>
      <c r="Q2873">
        <v>0.16800000000000001</v>
      </c>
      <c r="R2873">
        <v>0.22500000000000001</v>
      </c>
      <c r="S2873">
        <v>0.23100000000000001</v>
      </c>
      <c r="T2873">
        <v>0.45600000000000002</v>
      </c>
      <c r="U2873">
        <v>0.20799999999999999</v>
      </c>
      <c r="V2873">
        <v>28</v>
      </c>
      <c r="W2873">
        <v>0</v>
      </c>
      <c r="X2873">
        <v>0</v>
      </c>
      <c r="Y2873">
        <v>-0.1</v>
      </c>
      <c r="Z2873">
        <v>0</v>
      </c>
      <c r="AA2873">
        <v>0</v>
      </c>
    </row>
    <row r="2874" spans="1:27" x14ac:dyDescent="0.25">
      <c r="A2874" t="s">
        <v>21636</v>
      </c>
      <c r="B2874" t="s">
        <v>21637</v>
      </c>
      <c r="C2874" t="s">
        <v>20892</v>
      </c>
      <c r="D2874">
        <v>1</v>
      </c>
      <c r="E2874">
        <v>1</v>
      </c>
      <c r="F2874">
        <v>0</v>
      </c>
      <c r="G2874">
        <v>0</v>
      </c>
      <c r="H2874">
        <v>0</v>
      </c>
      <c r="I2874">
        <v>0</v>
      </c>
      <c r="J2874">
        <v>0</v>
      </c>
      <c r="K2874">
        <v>0</v>
      </c>
      <c r="L2874">
        <v>0</v>
      </c>
      <c r="M2874">
        <v>0</v>
      </c>
      <c r="N2874">
        <v>0</v>
      </c>
      <c r="O2874">
        <v>0</v>
      </c>
      <c r="P2874">
        <v>0</v>
      </c>
      <c r="Q2874">
        <v>0.17699999999999999</v>
      </c>
      <c r="R2874">
        <v>0.215</v>
      </c>
      <c r="S2874">
        <v>0.251</v>
      </c>
      <c r="T2874">
        <v>0.46700000000000003</v>
      </c>
      <c r="U2874">
        <v>0.20799999999999999</v>
      </c>
      <c r="V2874">
        <v>24</v>
      </c>
      <c r="W2874">
        <v>0</v>
      </c>
      <c r="X2874">
        <v>0</v>
      </c>
      <c r="Y2874">
        <v>-0.1</v>
      </c>
      <c r="Z2874">
        <v>0</v>
      </c>
      <c r="AA2874">
        <v>0</v>
      </c>
    </row>
    <row r="2875" spans="1:27" x14ac:dyDescent="0.25">
      <c r="A2875" t="s">
        <v>21638</v>
      </c>
      <c r="B2875" t="s">
        <v>21639</v>
      </c>
      <c r="C2875" t="s">
        <v>20867</v>
      </c>
      <c r="D2875">
        <v>1</v>
      </c>
      <c r="E2875">
        <v>1</v>
      </c>
      <c r="F2875">
        <v>0</v>
      </c>
      <c r="G2875">
        <v>0</v>
      </c>
      <c r="H2875">
        <v>0</v>
      </c>
      <c r="I2875">
        <v>0</v>
      </c>
      <c r="J2875">
        <v>0</v>
      </c>
      <c r="K2875">
        <v>0</v>
      </c>
      <c r="L2875">
        <v>0</v>
      </c>
      <c r="M2875">
        <v>0</v>
      </c>
      <c r="N2875">
        <v>0</v>
      </c>
      <c r="O2875">
        <v>0</v>
      </c>
      <c r="P2875">
        <v>0</v>
      </c>
      <c r="Q2875">
        <v>0.17599999999999999</v>
      </c>
      <c r="R2875">
        <v>0.20899999999999999</v>
      </c>
      <c r="S2875">
        <v>0.26200000000000001</v>
      </c>
      <c r="T2875">
        <v>0.47099999999999997</v>
      </c>
      <c r="U2875">
        <v>0.20799999999999999</v>
      </c>
      <c r="V2875">
        <v>24</v>
      </c>
      <c r="W2875">
        <v>0</v>
      </c>
      <c r="X2875">
        <v>0</v>
      </c>
      <c r="Y2875">
        <v>-0.1</v>
      </c>
      <c r="Z2875">
        <v>0</v>
      </c>
      <c r="AA2875">
        <v>0</v>
      </c>
    </row>
    <row r="2876" spans="1:27" x14ac:dyDescent="0.25">
      <c r="A2876" t="s">
        <v>1816</v>
      </c>
      <c r="B2876" t="s">
        <v>1817</v>
      </c>
      <c r="C2876" t="s">
        <v>1</v>
      </c>
      <c r="D2876">
        <v>1</v>
      </c>
      <c r="E2876">
        <v>1</v>
      </c>
      <c r="F2876">
        <v>0</v>
      </c>
      <c r="G2876">
        <v>0</v>
      </c>
      <c r="H2876">
        <v>0</v>
      </c>
      <c r="I2876">
        <v>0</v>
      </c>
      <c r="J2876">
        <v>0</v>
      </c>
      <c r="K2876">
        <v>0</v>
      </c>
      <c r="L2876">
        <v>0</v>
      </c>
      <c r="M2876">
        <v>0</v>
      </c>
      <c r="N2876">
        <v>0</v>
      </c>
      <c r="O2876">
        <v>0</v>
      </c>
      <c r="P2876">
        <v>0</v>
      </c>
      <c r="Q2876">
        <v>0.186</v>
      </c>
      <c r="R2876">
        <v>0.219</v>
      </c>
      <c r="S2876">
        <v>0.247</v>
      </c>
      <c r="T2876">
        <v>0.46600000000000003</v>
      </c>
      <c r="U2876">
        <v>0.20699999999999999</v>
      </c>
      <c r="V2876">
        <v>24</v>
      </c>
      <c r="W2876">
        <v>0</v>
      </c>
      <c r="X2876">
        <v>0</v>
      </c>
      <c r="Y2876">
        <v>-0.1</v>
      </c>
      <c r="Z2876">
        <v>0</v>
      </c>
      <c r="AA2876">
        <v>0</v>
      </c>
    </row>
    <row r="2877" spans="1:27" x14ac:dyDescent="0.25">
      <c r="A2877" t="s">
        <v>2075</v>
      </c>
      <c r="B2877" t="s">
        <v>2076</v>
      </c>
      <c r="C2877" t="s">
        <v>20890</v>
      </c>
      <c r="D2877">
        <v>1</v>
      </c>
      <c r="E2877">
        <v>1</v>
      </c>
      <c r="F2877">
        <v>0</v>
      </c>
      <c r="G2877">
        <v>0</v>
      </c>
      <c r="H2877">
        <v>0</v>
      </c>
      <c r="I2877">
        <v>0</v>
      </c>
      <c r="J2877">
        <v>0</v>
      </c>
      <c r="K2877">
        <v>0</v>
      </c>
      <c r="L2877">
        <v>0</v>
      </c>
      <c r="M2877">
        <v>0</v>
      </c>
      <c r="N2877">
        <v>0</v>
      </c>
      <c r="O2877">
        <v>0</v>
      </c>
      <c r="P2877">
        <v>0</v>
      </c>
      <c r="Q2877">
        <v>0.156</v>
      </c>
      <c r="R2877">
        <v>0.20799999999999999</v>
      </c>
      <c r="S2877">
        <v>0.255</v>
      </c>
      <c r="T2877">
        <v>0.46400000000000002</v>
      </c>
      <c r="U2877">
        <v>0.20699999999999999</v>
      </c>
      <c r="V2877">
        <v>30</v>
      </c>
      <c r="W2877">
        <v>0</v>
      </c>
      <c r="X2877">
        <v>0</v>
      </c>
      <c r="Y2877">
        <v>-0.1</v>
      </c>
      <c r="Z2877">
        <v>0</v>
      </c>
      <c r="AA2877">
        <v>0</v>
      </c>
    </row>
    <row r="2878" spans="1:27" x14ac:dyDescent="0.25">
      <c r="A2878" t="s">
        <v>1079</v>
      </c>
      <c r="B2878" t="s">
        <v>1080</v>
      </c>
      <c r="C2878" t="s">
        <v>20870</v>
      </c>
      <c r="D2878">
        <v>1</v>
      </c>
      <c r="E2878">
        <v>1</v>
      </c>
      <c r="F2878">
        <v>0</v>
      </c>
      <c r="G2878">
        <v>0</v>
      </c>
      <c r="H2878">
        <v>0</v>
      </c>
      <c r="I2878">
        <v>0</v>
      </c>
      <c r="J2878">
        <v>0</v>
      </c>
      <c r="K2878">
        <v>0</v>
      </c>
      <c r="L2878">
        <v>0</v>
      </c>
      <c r="M2878">
        <v>0</v>
      </c>
      <c r="N2878">
        <v>0</v>
      </c>
      <c r="O2878">
        <v>0</v>
      </c>
      <c r="P2878">
        <v>0</v>
      </c>
      <c r="Q2878">
        <v>0.17799999999999999</v>
      </c>
      <c r="R2878">
        <v>0.22700000000000001</v>
      </c>
      <c r="S2878">
        <v>0.23300000000000001</v>
      </c>
      <c r="T2878">
        <v>0.46</v>
      </c>
      <c r="U2878">
        <v>0.20699999999999999</v>
      </c>
      <c r="V2878">
        <v>22</v>
      </c>
      <c r="W2878">
        <v>0</v>
      </c>
      <c r="X2878">
        <v>0</v>
      </c>
      <c r="Y2878">
        <v>-0.1</v>
      </c>
      <c r="Z2878">
        <v>0</v>
      </c>
      <c r="AA2878">
        <v>0</v>
      </c>
    </row>
    <row r="2879" spans="1:27" x14ac:dyDescent="0.25">
      <c r="A2879" t="s">
        <v>21640</v>
      </c>
      <c r="B2879" t="s">
        <v>21641</v>
      </c>
      <c r="C2879" t="s">
        <v>20876</v>
      </c>
      <c r="D2879">
        <v>1</v>
      </c>
      <c r="E2879">
        <v>1</v>
      </c>
      <c r="F2879">
        <v>0</v>
      </c>
      <c r="G2879">
        <v>0</v>
      </c>
      <c r="H2879">
        <v>0</v>
      </c>
      <c r="I2879">
        <v>0</v>
      </c>
      <c r="J2879">
        <v>0</v>
      </c>
      <c r="K2879">
        <v>0</v>
      </c>
      <c r="L2879">
        <v>0</v>
      </c>
      <c r="M2879">
        <v>0</v>
      </c>
      <c r="N2879">
        <v>0</v>
      </c>
      <c r="O2879">
        <v>0</v>
      </c>
      <c r="P2879">
        <v>0</v>
      </c>
      <c r="Q2879">
        <v>0.17799999999999999</v>
      </c>
      <c r="R2879">
        <v>0.214</v>
      </c>
      <c r="S2879">
        <v>0.255</v>
      </c>
      <c r="T2879">
        <v>0.46800000000000003</v>
      </c>
      <c r="U2879">
        <v>0.20699999999999999</v>
      </c>
      <c r="V2879">
        <v>28</v>
      </c>
      <c r="W2879">
        <v>0</v>
      </c>
      <c r="X2879">
        <v>0</v>
      </c>
      <c r="Y2879">
        <v>-0.1</v>
      </c>
      <c r="Z2879">
        <v>0</v>
      </c>
      <c r="AA2879">
        <v>0</v>
      </c>
    </row>
    <row r="2880" spans="1:27" x14ac:dyDescent="0.25">
      <c r="A2880" t="s">
        <v>1643</v>
      </c>
      <c r="B2880" t="s">
        <v>1644</v>
      </c>
      <c r="C2880" t="s">
        <v>1</v>
      </c>
      <c r="D2880">
        <v>1</v>
      </c>
      <c r="E2880">
        <v>1</v>
      </c>
      <c r="F2880">
        <v>0</v>
      </c>
      <c r="G2880">
        <v>0</v>
      </c>
      <c r="H2880">
        <v>0</v>
      </c>
      <c r="I2880">
        <v>0</v>
      </c>
      <c r="J2880">
        <v>0</v>
      </c>
      <c r="K2880">
        <v>0</v>
      </c>
      <c r="L2880">
        <v>0</v>
      </c>
      <c r="M2880">
        <v>0</v>
      </c>
      <c r="N2880">
        <v>0</v>
      </c>
      <c r="O2880">
        <v>0</v>
      </c>
      <c r="P2880">
        <v>0</v>
      </c>
      <c r="Q2880">
        <v>0.187</v>
      </c>
      <c r="R2880">
        <v>0.219</v>
      </c>
      <c r="S2880">
        <v>0.248</v>
      </c>
      <c r="T2880">
        <v>0.46700000000000003</v>
      </c>
      <c r="U2880">
        <v>0.20699999999999999</v>
      </c>
      <c r="V2880">
        <v>24</v>
      </c>
      <c r="W2880">
        <v>0</v>
      </c>
      <c r="X2880">
        <v>0</v>
      </c>
      <c r="Y2880">
        <v>-0.1</v>
      </c>
      <c r="Z2880">
        <v>0</v>
      </c>
      <c r="AA2880">
        <v>0</v>
      </c>
    </row>
    <row r="2881" spans="1:27" x14ac:dyDescent="0.25">
      <c r="A2881" t="s">
        <v>21642</v>
      </c>
      <c r="B2881" t="s">
        <v>21643</v>
      </c>
      <c r="C2881" t="s">
        <v>20865</v>
      </c>
      <c r="D2881">
        <v>1</v>
      </c>
      <c r="E2881">
        <v>1</v>
      </c>
      <c r="F2881">
        <v>0</v>
      </c>
      <c r="G2881">
        <v>0</v>
      </c>
      <c r="H2881">
        <v>0</v>
      </c>
      <c r="I2881">
        <v>0</v>
      </c>
      <c r="J2881">
        <v>0</v>
      </c>
      <c r="K2881">
        <v>0</v>
      </c>
      <c r="L2881">
        <v>0</v>
      </c>
      <c r="M2881">
        <v>0</v>
      </c>
      <c r="N2881">
        <v>0</v>
      </c>
      <c r="O2881">
        <v>0</v>
      </c>
      <c r="P2881">
        <v>0</v>
      </c>
      <c r="Q2881">
        <v>0.19500000000000001</v>
      </c>
      <c r="R2881">
        <v>0.222</v>
      </c>
      <c r="S2881">
        <v>0.246</v>
      </c>
      <c r="T2881">
        <v>0.46700000000000003</v>
      </c>
      <c r="U2881">
        <v>0.20699999999999999</v>
      </c>
      <c r="V2881">
        <v>29</v>
      </c>
      <c r="W2881">
        <v>0</v>
      </c>
      <c r="X2881">
        <v>0</v>
      </c>
      <c r="Y2881">
        <v>-0.1</v>
      </c>
      <c r="Z2881">
        <v>0</v>
      </c>
      <c r="AA2881">
        <v>0</v>
      </c>
    </row>
    <row r="2882" spans="1:27" x14ac:dyDescent="0.25">
      <c r="A2882" t="s">
        <v>1948</v>
      </c>
      <c r="B2882" t="s">
        <v>1949</v>
      </c>
      <c r="C2882" t="s">
        <v>20889</v>
      </c>
      <c r="D2882">
        <v>1</v>
      </c>
      <c r="E2882">
        <v>1</v>
      </c>
      <c r="F2882">
        <v>0</v>
      </c>
      <c r="G2882">
        <v>0</v>
      </c>
      <c r="H2882">
        <v>0</v>
      </c>
      <c r="I2882">
        <v>0</v>
      </c>
      <c r="J2882">
        <v>0</v>
      </c>
      <c r="K2882">
        <v>0</v>
      </c>
      <c r="L2882">
        <v>0</v>
      </c>
      <c r="M2882">
        <v>0</v>
      </c>
      <c r="N2882">
        <v>0</v>
      </c>
      <c r="O2882">
        <v>0</v>
      </c>
      <c r="P2882">
        <v>0</v>
      </c>
      <c r="Q2882">
        <v>0.17599999999999999</v>
      </c>
      <c r="R2882">
        <v>0.22</v>
      </c>
      <c r="S2882">
        <v>0.24099999999999999</v>
      </c>
      <c r="T2882">
        <v>0.46200000000000002</v>
      </c>
      <c r="U2882">
        <v>0.20699999999999999</v>
      </c>
      <c r="V2882">
        <v>28</v>
      </c>
      <c r="W2882">
        <v>0</v>
      </c>
      <c r="X2882">
        <v>0</v>
      </c>
      <c r="Y2882">
        <v>-0.1</v>
      </c>
      <c r="Z2882">
        <v>0</v>
      </c>
      <c r="AA2882">
        <v>0</v>
      </c>
    </row>
    <row r="2883" spans="1:27" x14ac:dyDescent="0.25">
      <c r="A2883" t="s">
        <v>717</v>
      </c>
      <c r="B2883" t="s">
        <v>718</v>
      </c>
      <c r="C2883" t="s">
        <v>20885</v>
      </c>
      <c r="D2883">
        <v>1</v>
      </c>
      <c r="E2883">
        <v>1</v>
      </c>
      <c r="F2883">
        <v>0</v>
      </c>
      <c r="G2883">
        <v>0</v>
      </c>
      <c r="H2883">
        <v>0</v>
      </c>
      <c r="I2883">
        <v>0</v>
      </c>
      <c r="J2883">
        <v>0</v>
      </c>
      <c r="K2883">
        <v>0</v>
      </c>
      <c r="L2883">
        <v>0</v>
      </c>
      <c r="M2883">
        <v>0</v>
      </c>
      <c r="N2883">
        <v>0</v>
      </c>
      <c r="O2883">
        <v>0</v>
      </c>
      <c r="P2883">
        <v>0</v>
      </c>
      <c r="Q2883">
        <v>0.19400000000000001</v>
      </c>
      <c r="R2883">
        <v>0.222</v>
      </c>
      <c r="S2883">
        <v>0.245</v>
      </c>
      <c r="T2883">
        <v>0.46700000000000003</v>
      </c>
      <c r="U2883">
        <v>0.20699999999999999</v>
      </c>
      <c r="V2883">
        <v>26</v>
      </c>
      <c r="W2883">
        <v>0</v>
      </c>
      <c r="X2883">
        <v>0</v>
      </c>
      <c r="Y2883">
        <v>-0.1</v>
      </c>
      <c r="Z2883">
        <v>0</v>
      </c>
      <c r="AA2883">
        <v>0</v>
      </c>
    </row>
    <row r="2884" spans="1:27" x14ac:dyDescent="0.25">
      <c r="A2884" t="s">
        <v>671</v>
      </c>
      <c r="B2884" t="s">
        <v>672</v>
      </c>
      <c r="C2884" t="s">
        <v>20883</v>
      </c>
      <c r="D2884">
        <v>1</v>
      </c>
      <c r="E2884">
        <v>1</v>
      </c>
      <c r="F2884">
        <v>0</v>
      </c>
      <c r="G2884">
        <v>0</v>
      </c>
      <c r="H2884">
        <v>0</v>
      </c>
      <c r="I2884">
        <v>0</v>
      </c>
      <c r="J2884">
        <v>0</v>
      </c>
      <c r="K2884">
        <v>0</v>
      </c>
      <c r="L2884">
        <v>0</v>
      </c>
      <c r="M2884">
        <v>0</v>
      </c>
      <c r="N2884">
        <v>0</v>
      </c>
      <c r="O2884">
        <v>0</v>
      </c>
      <c r="P2884">
        <v>0</v>
      </c>
      <c r="Q2884">
        <v>0.185</v>
      </c>
      <c r="R2884">
        <v>0.22600000000000001</v>
      </c>
      <c r="S2884">
        <v>0.23499999999999999</v>
      </c>
      <c r="T2884">
        <v>0.46100000000000002</v>
      </c>
      <c r="U2884">
        <v>0.20699999999999999</v>
      </c>
      <c r="V2884">
        <v>23</v>
      </c>
      <c r="W2884">
        <v>0</v>
      </c>
      <c r="X2884">
        <v>0</v>
      </c>
      <c r="Y2884">
        <v>-0.1</v>
      </c>
      <c r="Z2884">
        <v>0</v>
      </c>
      <c r="AA2884">
        <v>0</v>
      </c>
    </row>
    <row r="2885" spans="1:27" x14ac:dyDescent="0.25">
      <c r="A2885" t="s">
        <v>1097</v>
      </c>
      <c r="B2885" t="s">
        <v>1098</v>
      </c>
      <c r="C2885" t="s">
        <v>20889</v>
      </c>
      <c r="D2885">
        <v>1</v>
      </c>
      <c r="E2885">
        <v>1</v>
      </c>
      <c r="F2885">
        <v>0</v>
      </c>
      <c r="G2885">
        <v>0</v>
      </c>
      <c r="H2885">
        <v>0</v>
      </c>
      <c r="I2885">
        <v>0</v>
      </c>
      <c r="J2885">
        <v>0</v>
      </c>
      <c r="K2885">
        <v>0</v>
      </c>
      <c r="L2885">
        <v>0</v>
      </c>
      <c r="M2885">
        <v>0</v>
      </c>
      <c r="N2885">
        <v>0</v>
      </c>
      <c r="O2885">
        <v>0</v>
      </c>
      <c r="P2885">
        <v>0</v>
      </c>
      <c r="Q2885">
        <v>0.188</v>
      </c>
      <c r="R2885">
        <v>0.217</v>
      </c>
      <c r="S2885">
        <v>0.252</v>
      </c>
      <c r="T2885">
        <v>0.46800000000000003</v>
      </c>
      <c r="U2885">
        <v>0.20699999999999999</v>
      </c>
      <c r="V2885">
        <v>28</v>
      </c>
      <c r="W2885">
        <v>0</v>
      </c>
      <c r="X2885">
        <v>0</v>
      </c>
      <c r="Y2885">
        <v>-0.1</v>
      </c>
      <c r="Z2885">
        <v>0</v>
      </c>
      <c r="AA2885">
        <v>0</v>
      </c>
    </row>
    <row r="2886" spans="1:27" x14ac:dyDescent="0.25">
      <c r="A2886" t="s">
        <v>1802</v>
      </c>
      <c r="B2886" t="s">
        <v>1803</v>
      </c>
      <c r="C2886" t="s">
        <v>20884</v>
      </c>
      <c r="D2886">
        <v>1</v>
      </c>
      <c r="E2886">
        <v>1</v>
      </c>
      <c r="F2886">
        <v>0</v>
      </c>
      <c r="G2886">
        <v>0</v>
      </c>
      <c r="H2886">
        <v>0</v>
      </c>
      <c r="I2886">
        <v>0</v>
      </c>
      <c r="J2886">
        <v>0</v>
      </c>
      <c r="K2886">
        <v>0</v>
      </c>
      <c r="L2886">
        <v>0</v>
      </c>
      <c r="M2886">
        <v>0</v>
      </c>
      <c r="N2886">
        <v>0</v>
      </c>
      <c r="O2886">
        <v>0</v>
      </c>
      <c r="P2886">
        <v>0</v>
      </c>
      <c r="Q2886">
        <v>0.17199999999999999</v>
      </c>
      <c r="R2886">
        <v>0.21299999999999999</v>
      </c>
      <c r="S2886">
        <v>0.252</v>
      </c>
      <c r="T2886">
        <v>0.46500000000000002</v>
      </c>
      <c r="U2886">
        <v>0.20699999999999999</v>
      </c>
      <c r="V2886">
        <v>20</v>
      </c>
      <c r="W2886">
        <v>0</v>
      </c>
      <c r="X2886">
        <v>0</v>
      </c>
      <c r="Y2886">
        <v>-0.1</v>
      </c>
      <c r="Z2886">
        <v>0</v>
      </c>
      <c r="AA2886">
        <v>0</v>
      </c>
    </row>
    <row r="2887" spans="1:27" x14ac:dyDescent="0.25">
      <c r="A2887" t="s">
        <v>21644</v>
      </c>
      <c r="B2887" t="s">
        <v>21645</v>
      </c>
      <c r="C2887" t="s">
        <v>20892</v>
      </c>
      <c r="D2887">
        <v>1</v>
      </c>
      <c r="E2887">
        <v>1</v>
      </c>
      <c r="F2887">
        <v>0</v>
      </c>
      <c r="G2887">
        <v>0</v>
      </c>
      <c r="H2887">
        <v>0</v>
      </c>
      <c r="I2887">
        <v>0</v>
      </c>
      <c r="J2887">
        <v>0</v>
      </c>
      <c r="K2887">
        <v>0</v>
      </c>
      <c r="L2887">
        <v>0</v>
      </c>
      <c r="M2887">
        <v>0</v>
      </c>
      <c r="N2887">
        <v>0</v>
      </c>
      <c r="O2887">
        <v>0</v>
      </c>
      <c r="P2887">
        <v>0</v>
      </c>
      <c r="Q2887">
        <v>0.19</v>
      </c>
      <c r="R2887">
        <v>0.218</v>
      </c>
      <c r="S2887">
        <v>0.25</v>
      </c>
      <c r="T2887">
        <v>0.46800000000000003</v>
      </c>
      <c r="U2887">
        <v>0.20699999999999999</v>
      </c>
      <c r="V2887">
        <v>24</v>
      </c>
      <c r="W2887">
        <v>0</v>
      </c>
      <c r="X2887">
        <v>0</v>
      </c>
      <c r="Y2887">
        <v>-0.1</v>
      </c>
      <c r="Z2887">
        <v>0</v>
      </c>
      <c r="AA2887">
        <v>0</v>
      </c>
    </row>
    <row r="2888" spans="1:27" x14ac:dyDescent="0.25">
      <c r="A2888" t="s">
        <v>486</v>
      </c>
      <c r="B2888" t="s">
        <v>487</v>
      </c>
      <c r="C2888" t="s">
        <v>20895</v>
      </c>
      <c r="D2888">
        <v>1</v>
      </c>
      <c r="E2888">
        <v>1</v>
      </c>
      <c r="F2888">
        <v>0</v>
      </c>
      <c r="G2888">
        <v>0</v>
      </c>
      <c r="H2888">
        <v>0</v>
      </c>
      <c r="I2888">
        <v>0</v>
      </c>
      <c r="J2888">
        <v>0</v>
      </c>
      <c r="K2888">
        <v>0</v>
      </c>
      <c r="L2888">
        <v>0</v>
      </c>
      <c r="M2888">
        <v>0</v>
      </c>
      <c r="N2888">
        <v>0</v>
      </c>
      <c r="O2888">
        <v>0</v>
      </c>
      <c r="P2888">
        <v>0</v>
      </c>
      <c r="Q2888">
        <v>0.187</v>
      </c>
      <c r="R2888">
        <v>0.214</v>
      </c>
      <c r="S2888">
        <v>0.255</v>
      </c>
      <c r="T2888">
        <v>0.47</v>
      </c>
      <c r="U2888">
        <v>0.20699999999999999</v>
      </c>
      <c r="V2888">
        <v>27</v>
      </c>
      <c r="W2888">
        <v>0</v>
      </c>
      <c r="X2888">
        <v>0</v>
      </c>
      <c r="Y2888">
        <v>-0.1</v>
      </c>
      <c r="Z2888">
        <v>0</v>
      </c>
      <c r="AA2888">
        <v>0</v>
      </c>
    </row>
    <row r="2889" spans="1:27" x14ac:dyDescent="0.25">
      <c r="A2889" t="s">
        <v>1641</v>
      </c>
      <c r="B2889" t="s">
        <v>1642</v>
      </c>
      <c r="C2889" t="s">
        <v>20879</v>
      </c>
      <c r="D2889">
        <v>1</v>
      </c>
      <c r="E2889">
        <v>1</v>
      </c>
      <c r="F2889">
        <v>0</v>
      </c>
      <c r="G2889">
        <v>0</v>
      </c>
      <c r="H2889">
        <v>0</v>
      </c>
      <c r="I2889">
        <v>0</v>
      </c>
      <c r="J2889">
        <v>0</v>
      </c>
      <c r="K2889">
        <v>0</v>
      </c>
      <c r="L2889">
        <v>0</v>
      </c>
      <c r="M2889">
        <v>0</v>
      </c>
      <c r="N2889">
        <v>0</v>
      </c>
      <c r="O2889">
        <v>0</v>
      </c>
      <c r="P2889">
        <v>0</v>
      </c>
      <c r="Q2889">
        <v>0.188</v>
      </c>
      <c r="R2889">
        <v>0.222</v>
      </c>
      <c r="S2889">
        <v>0.24299999999999999</v>
      </c>
      <c r="T2889">
        <v>0.46400000000000002</v>
      </c>
      <c r="U2889">
        <v>0.20699999999999999</v>
      </c>
      <c r="V2889">
        <v>7</v>
      </c>
      <c r="W2889">
        <v>0</v>
      </c>
      <c r="X2889">
        <v>0</v>
      </c>
      <c r="Y2889">
        <v>-0.1</v>
      </c>
      <c r="Z2889">
        <v>0</v>
      </c>
      <c r="AA2889">
        <v>0</v>
      </c>
    </row>
    <row r="2890" spans="1:27" x14ac:dyDescent="0.25">
      <c r="A2890" t="s">
        <v>2015</v>
      </c>
      <c r="B2890" t="s">
        <v>2016</v>
      </c>
      <c r="C2890" t="s">
        <v>1</v>
      </c>
      <c r="D2890">
        <v>1</v>
      </c>
      <c r="E2890">
        <v>1</v>
      </c>
      <c r="F2890">
        <v>0</v>
      </c>
      <c r="G2890">
        <v>0</v>
      </c>
      <c r="H2890">
        <v>0</v>
      </c>
      <c r="I2890">
        <v>0</v>
      </c>
      <c r="J2890">
        <v>0</v>
      </c>
      <c r="K2890">
        <v>0</v>
      </c>
      <c r="L2890">
        <v>0</v>
      </c>
      <c r="M2890">
        <v>0</v>
      </c>
      <c r="N2890">
        <v>0</v>
      </c>
      <c r="O2890">
        <v>0</v>
      </c>
      <c r="P2890">
        <v>0</v>
      </c>
      <c r="Q2890">
        <v>0.187</v>
      </c>
      <c r="R2890">
        <v>0.221</v>
      </c>
      <c r="S2890">
        <v>0.246</v>
      </c>
      <c r="T2890">
        <v>0.46700000000000003</v>
      </c>
      <c r="U2890">
        <v>0.20699999999999999</v>
      </c>
      <c r="V2890">
        <v>24</v>
      </c>
      <c r="W2890">
        <v>0</v>
      </c>
      <c r="X2890">
        <v>0</v>
      </c>
      <c r="Y2890">
        <v>-0.1</v>
      </c>
      <c r="Z2890">
        <v>0</v>
      </c>
      <c r="AA2890">
        <v>0</v>
      </c>
    </row>
    <row r="2891" spans="1:27" x14ac:dyDescent="0.25">
      <c r="A2891" t="s">
        <v>21646</v>
      </c>
      <c r="B2891" t="s">
        <v>21647</v>
      </c>
      <c r="C2891" t="s">
        <v>1</v>
      </c>
      <c r="D2891">
        <v>1</v>
      </c>
      <c r="E2891">
        <v>1</v>
      </c>
      <c r="F2891">
        <v>0</v>
      </c>
      <c r="G2891">
        <v>0</v>
      </c>
      <c r="H2891">
        <v>0</v>
      </c>
      <c r="I2891">
        <v>0</v>
      </c>
      <c r="J2891">
        <v>0</v>
      </c>
      <c r="K2891">
        <v>0</v>
      </c>
      <c r="L2891">
        <v>0</v>
      </c>
      <c r="M2891">
        <v>0</v>
      </c>
      <c r="N2891">
        <v>0</v>
      </c>
      <c r="O2891">
        <v>0</v>
      </c>
      <c r="P2891">
        <v>0</v>
      </c>
      <c r="Q2891">
        <v>0.18099999999999999</v>
      </c>
      <c r="R2891">
        <v>0.222</v>
      </c>
      <c r="S2891">
        <v>0.24</v>
      </c>
      <c r="T2891">
        <v>0.46200000000000002</v>
      </c>
      <c r="U2891">
        <v>0.20699999999999999</v>
      </c>
      <c r="V2891">
        <v>24</v>
      </c>
      <c r="W2891">
        <v>0</v>
      </c>
      <c r="X2891">
        <v>0</v>
      </c>
      <c r="Y2891">
        <v>-0.1</v>
      </c>
      <c r="Z2891">
        <v>0</v>
      </c>
      <c r="AA2891">
        <v>0</v>
      </c>
    </row>
    <row r="2892" spans="1:27" x14ac:dyDescent="0.25">
      <c r="A2892" t="s">
        <v>476</v>
      </c>
      <c r="B2892" t="s">
        <v>477</v>
      </c>
      <c r="C2892" t="s">
        <v>20885</v>
      </c>
      <c r="D2892">
        <v>1</v>
      </c>
      <c r="E2892">
        <v>1</v>
      </c>
      <c r="F2892">
        <v>0</v>
      </c>
      <c r="G2892">
        <v>0</v>
      </c>
      <c r="H2892">
        <v>0</v>
      </c>
      <c r="I2892">
        <v>0</v>
      </c>
      <c r="J2892">
        <v>0</v>
      </c>
      <c r="K2892">
        <v>0</v>
      </c>
      <c r="L2892">
        <v>0</v>
      </c>
      <c r="M2892">
        <v>0</v>
      </c>
      <c r="N2892">
        <v>0</v>
      </c>
      <c r="O2892">
        <v>0</v>
      </c>
      <c r="P2892">
        <v>0</v>
      </c>
      <c r="Q2892">
        <v>0.183</v>
      </c>
      <c r="R2892">
        <v>0.216</v>
      </c>
      <c r="S2892">
        <v>0.25</v>
      </c>
      <c r="T2892">
        <v>0.46600000000000003</v>
      </c>
      <c r="U2892">
        <v>0.20699999999999999</v>
      </c>
      <c r="V2892">
        <v>25</v>
      </c>
      <c r="W2892">
        <v>0</v>
      </c>
      <c r="X2892">
        <v>0</v>
      </c>
      <c r="Y2892">
        <v>-0.1</v>
      </c>
      <c r="Z2892">
        <v>0</v>
      </c>
      <c r="AA2892">
        <v>0</v>
      </c>
    </row>
    <row r="2893" spans="1:27" x14ac:dyDescent="0.25">
      <c r="A2893" t="s">
        <v>21648</v>
      </c>
      <c r="B2893" t="s">
        <v>21649</v>
      </c>
      <c r="C2893" t="s">
        <v>20887</v>
      </c>
      <c r="D2893">
        <v>1</v>
      </c>
      <c r="E2893">
        <v>1</v>
      </c>
      <c r="F2893">
        <v>0</v>
      </c>
      <c r="G2893">
        <v>0</v>
      </c>
      <c r="H2893">
        <v>0</v>
      </c>
      <c r="I2893">
        <v>0</v>
      </c>
      <c r="J2893">
        <v>0</v>
      </c>
      <c r="K2893">
        <v>0</v>
      </c>
      <c r="L2893">
        <v>0</v>
      </c>
      <c r="M2893">
        <v>0</v>
      </c>
      <c r="N2893">
        <v>0</v>
      </c>
      <c r="O2893">
        <v>0</v>
      </c>
      <c r="P2893">
        <v>0</v>
      </c>
      <c r="Q2893">
        <v>0.183</v>
      </c>
      <c r="R2893">
        <v>0.22600000000000001</v>
      </c>
      <c r="S2893">
        <v>0.23300000000000001</v>
      </c>
      <c r="T2893">
        <v>0.45900000000000002</v>
      </c>
      <c r="U2893">
        <v>0.20699999999999999</v>
      </c>
      <c r="V2893">
        <v>24</v>
      </c>
      <c r="W2893">
        <v>0</v>
      </c>
      <c r="X2893">
        <v>0</v>
      </c>
      <c r="Y2893">
        <v>-0.1</v>
      </c>
      <c r="Z2893">
        <v>0</v>
      </c>
      <c r="AA2893">
        <v>0</v>
      </c>
    </row>
    <row r="2894" spans="1:27" x14ac:dyDescent="0.25">
      <c r="A2894" t="s">
        <v>21650</v>
      </c>
      <c r="B2894" t="s">
        <v>21651</v>
      </c>
      <c r="C2894" t="s">
        <v>20885</v>
      </c>
      <c r="D2894">
        <v>1</v>
      </c>
      <c r="E2894">
        <v>1</v>
      </c>
      <c r="F2894">
        <v>0</v>
      </c>
      <c r="G2894">
        <v>0</v>
      </c>
      <c r="H2894">
        <v>0</v>
      </c>
      <c r="I2894">
        <v>0</v>
      </c>
      <c r="J2894">
        <v>0</v>
      </c>
      <c r="K2894">
        <v>0</v>
      </c>
      <c r="L2894">
        <v>0</v>
      </c>
      <c r="M2894">
        <v>0</v>
      </c>
      <c r="N2894">
        <v>0</v>
      </c>
      <c r="O2894">
        <v>0</v>
      </c>
      <c r="P2894">
        <v>0</v>
      </c>
      <c r="Q2894">
        <v>0.189</v>
      </c>
      <c r="R2894">
        <v>0.224</v>
      </c>
      <c r="S2894">
        <v>0.24</v>
      </c>
      <c r="T2894">
        <v>0.46300000000000002</v>
      </c>
      <c r="U2894">
        <v>0.20699999999999999</v>
      </c>
      <c r="V2894">
        <v>25</v>
      </c>
      <c r="W2894">
        <v>0</v>
      </c>
      <c r="X2894">
        <v>0</v>
      </c>
      <c r="Y2894">
        <v>-0.1</v>
      </c>
      <c r="Z2894">
        <v>0</v>
      </c>
      <c r="AA2894">
        <v>0</v>
      </c>
    </row>
    <row r="2895" spans="1:27" x14ac:dyDescent="0.25">
      <c r="A2895" t="s">
        <v>1248</v>
      </c>
      <c r="B2895" t="s">
        <v>1249</v>
      </c>
      <c r="C2895" t="s">
        <v>20868</v>
      </c>
      <c r="D2895">
        <v>1</v>
      </c>
      <c r="E2895">
        <v>1</v>
      </c>
      <c r="F2895">
        <v>0</v>
      </c>
      <c r="G2895">
        <v>0</v>
      </c>
      <c r="H2895">
        <v>0</v>
      </c>
      <c r="I2895">
        <v>0</v>
      </c>
      <c r="J2895">
        <v>0</v>
      </c>
      <c r="K2895">
        <v>0</v>
      </c>
      <c r="L2895">
        <v>0</v>
      </c>
      <c r="M2895">
        <v>0</v>
      </c>
      <c r="N2895">
        <v>0</v>
      </c>
      <c r="O2895">
        <v>0</v>
      </c>
      <c r="P2895">
        <v>0</v>
      </c>
      <c r="Q2895">
        <v>0.187</v>
      </c>
      <c r="R2895">
        <v>0.23</v>
      </c>
      <c r="S2895">
        <v>0.22900000000000001</v>
      </c>
      <c r="T2895">
        <v>0.45900000000000002</v>
      </c>
      <c r="U2895">
        <v>0.20699999999999999</v>
      </c>
      <c r="V2895">
        <v>23</v>
      </c>
      <c r="W2895">
        <v>0</v>
      </c>
      <c r="X2895">
        <v>0</v>
      </c>
      <c r="Y2895">
        <v>-0.1</v>
      </c>
      <c r="Z2895">
        <v>0</v>
      </c>
      <c r="AA2895">
        <v>0</v>
      </c>
    </row>
    <row r="2896" spans="1:27" x14ac:dyDescent="0.25">
      <c r="A2896" t="s">
        <v>21652</v>
      </c>
      <c r="B2896" t="s">
        <v>21653</v>
      </c>
      <c r="C2896" t="s">
        <v>20875</v>
      </c>
      <c r="D2896">
        <v>1</v>
      </c>
      <c r="E2896">
        <v>1</v>
      </c>
      <c r="F2896">
        <v>0</v>
      </c>
      <c r="G2896">
        <v>0</v>
      </c>
      <c r="H2896">
        <v>0</v>
      </c>
      <c r="I2896">
        <v>0</v>
      </c>
      <c r="J2896">
        <v>0</v>
      </c>
      <c r="K2896">
        <v>0</v>
      </c>
      <c r="L2896">
        <v>0</v>
      </c>
      <c r="M2896">
        <v>0</v>
      </c>
      <c r="N2896">
        <v>0</v>
      </c>
      <c r="O2896">
        <v>0</v>
      </c>
      <c r="P2896">
        <v>0</v>
      </c>
      <c r="Q2896">
        <v>0.17</v>
      </c>
      <c r="R2896">
        <v>0.223</v>
      </c>
      <c r="S2896">
        <v>0.23400000000000001</v>
      </c>
      <c r="T2896">
        <v>0.45700000000000002</v>
      </c>
      <c r="U2896">
        <v>0.20699999999999999</v>
      </c>
      <c r="V2896">
        <v>22</v>
      </c>
      <c r="W2896">
        <v>0</v>
      </c>
      <c r="X2896">
        <v>0</v>
      </c>
      <c r="Y2896">
        <v>-0.1</v>
      </c>
      <c r="Z2896">
        <v>0</v>
      </c>
      <c r="AA2896">
        <v>0</v>
      </c>
    </row>
    <row r="2897" spans="1:27" x14ac:dyDescent="0.25">
      <c r="A2897" t="s">
        <v>1840</v>
      </c>
      <c r="B2897" t="s">
        <v>1841</v>
      </c>
      <c r="C2897" t="s">
        <v>20883</v>
      </c>
      <c r="D2897">
        <v>1</v>
      </c>
      <c r="E2897">
        <v>1</v>
      </c>
      <c r="F2897">
        <v>0</v>
      </c>
      <c r="G2897">
        <v>0</v>
      </c>
      <c r="H2897">
        <v>0</v>
      </c>
      <c r="I2897">
        <v>0</v>
      </c>
      <c r="J2897">
        <v>0</v>
      </c>
      <c r="K2897">
        <v>0</v>
      </c>
      <c r="L2897">
        <v>0</v>
      </c>
      <c r="M2897">
        <v>0</v>
      </c>
      <c r="N2897">
        <v>0</v>
      </c>
      <c r="O2897">
        <v>0</v>
      </c>
      <c r="P2897">
        <v>0</v>
      </c>
      <c r="Q2897">
        <v>0.185</v>
      </c>
      <c r="R2897">
        <v>0.22</v>
      </c>
      <c r="S2897">
        <v>0.24399999999999999</v>
      </c>
      <c r="T2897">
        <v>0.46400000000000002</v>
      </c>
      <c r="U2897">
        <v>0.20699999999999999</v>
      </c>
      <c r="V2897">
        <v>22</v>
      </c>
      <c r="W2897">
        <v>0</v>
      </c>
      <c r="X2897">
        <v>0</v>
      </c>
      <c r="Y2897">
        <v>-0.1</v>
      </c>
      <c r="Z2897">
        <v>0</v>
      </c>
      <c r="AA2897">
        <v>0</v>
      </c>
    </row>
    <row r="2898" spans="1:27" x14ac:dyDescent="0.25">
      <c r="A2898" t="s">
        <v>1117</v>
      </c>
      <c r="B2898" t="s">
        <v>1118</v>
      </c>
      <c r="C2898" t="s">
        <v>20868</v>
      </c>
      <c r="D2898">
        <v>1</v>
      </c>
      <c r="E2898">
        <v>1</v>
      </c>
      <c r="F2898">
        <v>0</v>
      </c>
      <c r="G2898">
        <v>0</v>
      </c>
      <c r="H2898">
        <v>0</v>
      </c>
      <c r="I2898">
        <v>0</v>
      </c>
      <c r="J2898">
        <v>0</v>
      </c>
      <c r="K2898">
        <v>0</v>
      </c>
      <c r="L2898">
        <v>0</v>
      </c>
      <c r="M2898">
        <v>0</v>
      </c>
      <c r="N2898">
        <v>0</v>
      </c>
      <c r="O2898">
        <v>0</v>
      </c>
      <c r="P2898">
        <v>0</v>
      </c>
      <c r="Q2898">
        <v>0.19400000000000001</v>
      </c>
      <c r="R2898">
        <v>0.217</v>
      </c>
      <c r="S2898">
        <v>0.253</v>
      </c>
      <c r="T2898">
        <v>0.46899999999999997</v>
      </c>
      <c r="U2898">
        <v>0.20699999999999999</v>
      </c>
      <c r="V2898">
        <v>22</v>
      </c>
      <c r="W2898">
        <v>0</v>
      </c>
      <c r="X2898">
        <v>0</v>
      </c>
      <c r="Y2898">
        <v>-0.1</v>
      </c>
      <c r="Z2898">
        <v>0</v>
      </c>
      <c r="AA2898">
        <v>0</v>
      </c>
    </row>
    <row r="2899" spans="1:27" x14ac:dyDescent="0.25">
      <c r="A2899" t="s">
        <v>970</v>
      </c>
      <c r="B2899" t="s">
        <v>971</v>
      </c>
      <c r="C2899" t="s">
        <v>20883</v>
      </c>
      <c r="D2899">
        <v>1</v>
      </c>
      <c r="E2899">
        <v>1</v>
      </c>
      <c r="F2899">
        <v>0</v>
      </c>
      <c r="G2899">
        <v>0</v>
      </c>
      <c r="H2899">
        <v>0</v>
      </c>
      <c r="I2899">
        <v>0</v>
      </c>
      <c r="J2899">
        <v>0</v>
      </c>
      <c r="K2899">
        <v>0</v>
      </c>
      <c r="L2899">
        <v>0</v>
      </c>
      <c r="M2899">
        <v>0</v>
      </c>
      <c r="N2899">
        <v>0</v>
      </c>
      <c r="O2899">
        <v>0</v>
      </c>
      <c r="P2899">
        <v>0</v>
      </c>
      <c r="Q2899">
        <v>0.19</v>
      </c>
      <c r="R2899">
        <v>0.224</v>
      </c>
      <c r="S2899">
        <v>0.24199999999999999</v>
      </c>
      <c r="T2899">
        <v>0.46600000000000003</v>
      </c>
      <c r="U2899">
        <v>0.20699999999999999</v>
      </c>
      <c r="V2899">
        <v>22</v>
      </c>
      <c r="W2899">
        <v>0</v>
      </c>
      <c r="X2899">
        <v>0</v>
      </c>
      <c r="Y2899">
        <v>-0.1</v>
      </c>
      <c r="Z2899">
        <v>0</v>
      </c>
      <c r="AA2899">
        <v>0</v>
      </c>
    </row>
    <row r="2900" spans="1:27" x14ac:dyDescent="0.25">
      <c r="A2900" t="s">
        <v>1761</v>
      </c>
      <c r="B2900" t="s">
        <v>1762</v>
      </c>
      <c r="C2900" t="s">
        <v>20877</v>
      </c>
      <c r="D2900">
        <v>1</v>
      </c>
      <c r="E2900">
        <v>1</v>
      </c>
      <c r="F2900">
        <v>0</v>
      </c>
      <c r="G2900">
        <v>0</v>
      </c>
      <c r="H2900">
        <v>0</v>
      </c>
      <c r="I2900">
        <v>0</v>
      </c>
      <c r="J2900">
        <v>0</v>
      </c>
      <c r="K2900">
        <v>0</v>
      </c>
      <c r="L2900">
        <v>0</v>
      </c>
      <c r="M2900">
        <v>0</v>
      </c>
      <c r="N2900">
        <v>0</v>
      </c>
      <c r="O2900">
        <v>0</v>
      </c>
      <c r="P2900">
        <v>0</v>
      </c>
      <c r="Q2900">
        <v>0.191</v>
      </c>
      <c r="R2900">
        <v>0.222</v>
      </c>
      <c r="S2900">
        <v>0.24299999999999999</v>
      </c>
      <c r="T2900">
        <v>0.46500000000000002</v>
      </c>
      <c r="U2900">
        <v>0.20699999999999999</v>
      </c>
      <c r="V2900">
        <v>31</v>
      </c>
      <c r="W2900">
        <v>0</v>
      </c>
      <c r="X2900">
        <v>0</v>
      </c>
      <c r="Y2900">
        <v>-0.1</v>
      </c>
      <c r="Z2900">
        <v>0</v>
      </c>
      <c r="AA2900">
        <v>0</v>
      </c>
    </row>
    <row r="2901" spans="1:27" x14ac:dyDescent="0.25">
      <c r="A2901" t="s">
        <v>1572</v>
      </c>
      <c r="B2901" t="s">
        <v>1573</v>
      </c>
      <c r="C2901" t="s">
        <v>20885</v>
      </c>
      <c r="D2901">
        <v>1</v>
      </c>
      <c r="E2901">
        <v>1</v>
      </c>
      <c r="F2901">
        <v>0</v>
      </c>
      <c r="G2901">
        <v>0</v>
      </c>
      <c r="H2901">
        <v>0</v>
      </c>
      <c r="I2901">
        <v>0</v>
      </c>
      <c r="J2901">
        <v>0</v>
      </c>
      <c r="K2901">
        <v>0</v>
      </c>
      <c r="L2901">
        <v>0</v>
      </c>
      <c r="M2901">
        <v>0</v>
      </c>
      <c r="N2901">
        <v>0</v>
      </c>
      <c r="O2901">
        <v>0</v>
      </c>
      <c r="P2901">
        <v>0</v>
      </c>
      <c r="Q2901">
        <v>0.189</v>
      </c>
      <c r="R2901">
        <v>0.219</v>
      </c>
      <c r="S2901">
        <v>0.246</v>
      </c>
      <c r="T2901">
        <v>0.46600000000000003</v>
      </c>
      <c r="U2901">
        <v>0.20699999999999999</v>
      </c>
      <c r="V2901">
        <v>25</v>
      </c>
      <c r="W2901">
        <v>0</v>
      </c>
      <c r="X2901">
        <v>0</v>
      </c>
      <c r="Y2901">
        <v>-0.1</v>
      </c>
      <c r="Z2901">
        <v>0</v>
      </c>
      <c r="AA2901">
        <v>0</v>
      </c>
    </row>
    <row r="2902" spans="1:27" x14ac:dyDescent="0.25">
      <c r="A2902" t="s">
        <v>1882</v>
      </c>
      <c r="B2902" t="s">
        <v>1883</v>
      </c>
      <c r="C2902" t="s">
        <v>20876</v>
      </c>
      <c r="D2902">
        <v>1</v>
      </c>
      <c r="E2902">
        <v>1</v>
      </c>
      <c r="F2902">
        <v>0</v>
      </c>
      <c r="G2902">
        <v>0</v>
      </c>
      <c r="H2902">
        <v>0</v>
      </c>
      <c r="I2902">
        <v>0</v>
      </c>
      <c r="J2902">
        <v>0</v>
      </c>
      <c r="K2902">
        <v>0</v>
      </c>
      <c r="L2902">
        <v>0</v>
      </c>
      <c r="M2902">
        <v>0</v>
      </c>
      <c r="N2902">
        <v>0</v>
      </c>
      <c r="O2902">
        <v>0</v>
      </c>
      <c r="P2902">
        <v>0</v>
      </c>
      <c r="Q2902">
        <v>0.185</v>
      </c>
      <c r="R2902">
        <v>0.219</v>
      </c>
      <c r="S2902">
        <v>0.246</v>
      </c>
      <c r="T2902">
        <v>0.46500000000000002</v>
      </c>
      <c r="U2902">
        <v>0.20699999999999999</v>
      </c>
      <c r="V2902">
        <v>28</v>
      </c>
      <c r="W2902">
        <v>0</v>
      </c>
      <c r="X2902">
        <v>0</v>
      </c>
      <c r="Y2902">
        <v>-0.1</v>
      </c>
      <c r="Z2902">
        <v>0</v>
      </c>
      <c r="AA2902">
        <v>0</v>
      </c>
    </row>
    <row r="2903" spans="1:27" x14ac:dyDescent="0.25">
      <c r="A2903" t="s">
        <v>21654</v>
      </c>
      <c r="B2903" t="s">
        <v>21655</v>
      </c>
      <c r="C2903" t="s">
        <v>20888</v>
      </c>
      <c r="D2903">
        <v>1</v>
      </c>
      <c r="E2903">
        <v>1</v>
      </c>
      <c r="F2903">
        <v>0</v>
      </c>
      <c r="G2903">
        <v>0</v>
      </c>
      <c r="H2903">
        <v>0</v>
      </c>
      <c r="I2903">
        <v>0</v>
      </c>
      <c r="J2903">
        <v>0</v>
      </c>
      <c r="K2903">
        <v>0</v>
      </c>
      <c r="L2903">
        <v>0</v>
      </c>
      <c r="M2903">
        <v>0</v>
      </c>
      <c r="N2903">
        <v>0</v>
      </c>
      <c r="O2903">
        <v>0</v>
      </c>
      <c r="P2903">
        <v>0</v>
      </c>
      <c r="Q2903">
        <v>0.186</v>
      </c>
      <c r="R2903">
        <v>0.22600000000000001</v>
      </c>
      <c r="S2903">
        <v>0.23400000000000001</v>
      </c>
      <c r="T2903">
        <v>0.46</v>
      </c>
      <c r="U2903">
        <v>0.20699999999999999</v>
      </c>
      <c r="V2903">
        <v>23</v>
      </c>
      <c r="W2903">
        <v>0</v>
      </c>
      <c r="X2903">
        <v>0</v>
      </c>
      <c r="Y2903">
        <v>-0.1</v>
      </c>
      <c r="Z2903">
        <v>0</v>
      </c>
      <c r="AA2903">
        <v>0</v>
      </c>
    </row>
    <row r="2904" spans="1:27" x14ac:dyDescent="0.25">
      <c r="A2904" t="s">
        <v>1186</v>
      </c>
      <c r="B2904" t="s">
        <v>1187</v>
      </c>
      <c r="C2904" t="s">
        <v>20871</v>
      </c>
      <c r="D2904">
        <v>1</v>
      </c>
      <c r="E2904">
        <v>1</v>
      </c>
      <c r="F2904">
        <v>0</v>
      </c>
      <c r="G2904">
        <v>0</v>
      </c>
      <c r="H2904">
        <v>0</v>
      </c>
      <c r="I2904">
        <v>0</v>
      </c>
      <c r="J2904">
        <v>0</v>
      </c>
      <c r="K2904">
        <v>0</v>
      </c>
      <c r="L2904">
        <v>0</v>
      </c>
      <c r="M2904">
        <v>0</v>
      </c>
      <c r="N2904">
        <v>0</v>
      </c>
      <c r="O2904">
        <v>0</v>
      </c>
      <c r="P2904">
        <v>0</v>
      </c>
      <c r="Q2904">
        <v>0.185</v>
      </c>
      <c r="R2904">
        <v>0.223</v>
      </c>
      <c r="S2904">
        <v>0.23899999999999999</v>
      </c>
      <c r="T2904">
        <v>0.46300000000000002</v>
      </c>
      <c r="U2904">
        <v>0.20699999999999999</v>
      </c>
      <c r="V2904">
        <v>27</v>
      </c>
      <c r="W2904">
        <v>0</v>
      </c>
      <c r="X2904">
        <v>0</v>
      </c>
      <c r="Y2904">
        <v>-0.1</v>
      </c>
      <c r="Z2904">
        <v>0</v>
      </c>
      <c r="AA2904">
        <v>0</v>
      </c>
    </row>
    <row r="2905" spans="1:27" x14ac:dyDescent="0.25">
      <c r="A2905" t="s">
        <v>1928</v>
      </c>
      <c r="B2905" t="s">
        <v>1929</v>
      </c>
      <c r="C2905" t="s">
        <v>20883</v>
      </c>
      <c r="D2905">
        <v>1</v>
      </c>
      <c r="E2905">
        <v>1</v>
      </c>
      <c r="F2905">
        <v>0</v>
      </c>
      <c r="G2905">
        <v>0</v>
      </c>
      <c r="H2905">
        <v>0</v>
      </c>
      <c r="I2905">
        <v>0</v>
      </c>
      <c r="J2905">
        <v>0</v>
      </c>
      <c r="K2905">
        <v>0</v>
      </c>
      <c r="L2905">
        <v>0</v>
      </c>
      <c r="M2905">
        <v>0</v>
      </c>
      <c r="N2905">
        <v>0</v>
      </c>
      <c r="O2905">
        <v>0</v>
      </c>
      <c r="P2905">
        <v>0</v>
      </c>
      <c r="Q2905">
        <v>0.19</v>
      </c>
      <c r="R2905">
        <v>0.22500000000000001</v>
      </c>
      <c r="S2905">
        <v>0.23899999999999999</v>
      </c>
      <c r="T2905">
        <v>0.46300000000000002</v>
      </c>
      <c r="U2905">
        <v>0.20699999999999999</v>
      </c>
      <c r="V2905">
        <v>22</v>
      </c>
      <c r="W2905">
        <v>0</v>
      </c>
      <c r="X2905">
        <v>0</v>
      </c>
      <c r="Y2905">
        <v>-0.1</v>
      </c>
      <c r="Z2905">
        <v>0</v>
      </c>
      <c r="AA2905">
        <v>0</v>
      </c>
    </row>
    <row r="2906" spans="1:27" x14ac:dyDescent="0.25">
      <c r="A2906" t="s">
        <v>1476</v>
      </c>
      <c r="B2906" t="s">
        <v>1477</v>
      </c>
      <c r="C2906" t="s">
        <v>20889</v>
      </c>
      <c r="D2906">
        <v>1</v>
      </c>
      <c r="E2906">
        <v>1</v>
      </c>
      <c r="F2906">
        <v>0</v>
      </c>
      <c r="G2906">
        <v>0</v>
      </c>
      <c r="H2906">
        <v>0</v>
      </c>
      <c r="I2906">
        <v>0</v>
      </c>
      <c r="J2906">
        <v>0</v>
      </c>
      <c r="K2906">
        <v>0</v>
      </c>
      <c r="L2906">
        <v>0</v>
      </c>
      <c r="M2906">
        <v>0</v>
      </c>
      <c r="N2906">
        <v>0</v>
      </c>
      <c r="O2906">
        <v>0</v>
      </c>
      <c r="P2906">
        <v>0</v>
      </c>
      <c r="Q2906">
        <v>0.19</v>
      </c>
      <c r="R2906">
        <v>0.219</v>
      </c>
      <c r="S2906">
        <v>0.247</v>
      </c>
      <c r="T2906">
        <v>0.46600000000000003</v>
      </c>
      <c r="U2906">
        <v>0.20699999999999999</v>
      </c>
      <c r="V2906">
        <v>27</v>
      </c>
      <c r="W2906">
        <v>0</v>
      </c>
      <c r="X2906">
        <v>0</v>
      </c>
      <c r="Y2906">
        <v>-0.1</v>
      </c>
      <c r="Z2906">
        <v>0</v>
      </c>
      <c r="AA2906">
        <v>0</v>
      </c>
    </row>
    <row r="2907" spans="1:27" x14ac:dyDescent="0.25">
      <c r="A2907" t="s">
        <v>1661</v>
      </c>
      <c r="B2907" t="s">
        <v>1662</v>
      </c>
      <c r="C2907" t="s">
        <v>1</v>
      </c>
      <c r="D2907">
        <v>1</v>
      </c>
      <c r="E2907">
        <v>1</v>
      </c>
      <c r="F2907">
        <v>0</v>
      </c>
      <c r="G2907">
        <v>0</v>
      </c>
      <c r="H2907">
        <v>0</v>
      </c>
      <c r="I2907">
        <v>0</v>
      </c>
      <c r="J2907">
        <v>0</v>
      </c>
      <c r="K2907">
        <v>0</v>
      </c>
      <c r="L2907">
        <v>0</v>
      </c>
      <c r="M2907">
        <v>0</v>
      </c>
      <c r="N2907">
        <v>0</v>
      </c>
      <c r="O2907">
        <v>0</v>
      </c>
      <c r="P2907">
        <v>0</v>
      </c>
      <c r="Q2907">
        <v>0.17799999999999999</v>
      </c>
      <c r="R2907">
        <v>0.223</v>
      </c>
      <c r="S2907">
        <v>0.23699999999999999</v>
      </c>
      <c r="T2907">
        <v>0.46</v>
      </c>
      <c r="U2907">
        <v>0.20699999999999999</v>
      </c>
      <c r="V2907">
        <v>23</v>
      </c>
      <c r="W2907">
        <v>0</v>
      </c>
      <c r="X2907">
        <v>0</v>
      </c>
      <c r="Y2907">
        <v>-0.1</v>
      </c>
      <c r="Z2907">
        <v>0</v>
      </c>
      <c r="AA2907">
        <v>0</v>
      </c>
    </row>
    <row r="2908" spans="1:27" x14ac:dyDescent="0.25">
      <c r="A2908" t="s">
        <v>21656</v>
      </c>
      <c r="B2908" t="s">
        <v>21657</v>
      </c>
      <c r="C2908" t="s">
        <v>20867</v>
      </c>
      <c r="D2908">
        <v>1</v>
      </c>
      <c r="E2908">
        <v>1</v>
      </c>
      <c r="F2908">
        <v>0</v>
      </c>
      <c r="G2908">
        <v>0</v>
      </c>
      <c r="H2908">
        <v>0</v>
      </c>
      <c r="I2908">
        <v>0</v>
      </c>
      <c r="J2908">
        <v>0</v>
      </c>
      <c r="K2908">
        <v>0</v>
      </c>
      <c r="L2908">
        <v>0</v>
      </c>
      <c r="M2908">
        <v>0</v>
      </c>
      <c r="N2908">
        <v>0</v>
      </c>
      <c r="O2908">
        <v>0</v>
      </c>
      <c r="P2908">
        <v>0</v>
      </c>
      <c r="Q2908">
        <v>0.17399999999999999</v>
      </c>
      <c r="R2908">
        <v>0.217</v>
      </c>
      <c r="S2908">
        <v>0.245</v>
      </c>
      <c r="T2908">
        <v>0.46200000000000002</v>
      </c>
      <c r="U2908">
        <v>0.20699999999999999</v>
      </c>
      <c r="V2908">
        <v>23</v>
      </c>
      <c r="W2908">
        <v>0</v>
      </c>
      <c r="X2908">
        <v>0</v>
      </c>
      <c r="Y2908">
        <v>-0.1</v>
      </c>
      <c r="Z2908">
        <v>0</v>
      </c>
      <c r="AA2908">
        <v>0</v>
      </c>
    </row>
    <row r="2909" spans="1:27" x14ac:dyDescent="0.25">
      <c r="A2909" t="s">
        <v>21658</v>
      </c>
      <c r="B2909" t="s">
        <v>1484</v>
      </c>
      <c r="C2909" t="s">
        <v>20875</v>
      </c>
      <c r="D2909">
        <v>1</v>
      </c>
      <c r="E2909">
        <v>1</v>
      </c>
      <c r="F2909">
        <v>0</v>
      </c>
      <c r="G2909">
        <v>0</v>
      </c>
      <c r="H2909">
        <v>0</v>
      </c>
      <c r="I2909">
        <v>0</v>
      </c>
      <c r="J2909">
        <v>0</v>
      </c>
      <c r="K2909">
        <v>0</v>
      </c>
      <c r="L2909">
        <v>0</v>
      </c>
      <c r="M2909">
        <v>0</v>
      </c>
      <c r="N2909">
        <v>0</v>
      </c>
      <c r="O2909">
        <v>0</v>
      </c>
      <c r="P2909">
        <v>0</v>
      </c>
      <c r="Q2909">
        <v>0.184</v>
      </c>
      <c r="R2909">
        <v>0.22</v>
      </c>
      <c r="S2909">
        <v>0.24299999999999999</v>
      </c>
      <c r="T2909">
        <v>0.46300000000000002</v>
      </c>
      <c r="U2909">
        <v>0.20699999999999999</v>
      </c>
      <c r="V2909">
        <v>22</v>
      </c>
      <c r="W2909">
        <v>0</v>
      </c>
      <c r="X2909">
        <v>0</v>
      </c>
      <c r="Y2909">
        <v>-0.1</v>
      </c>
      <c r="Z2909">
        <v>0</v>
      </c>
      <c r="AA2909">
        <v>0</v>
      </c>
    </row>
    <row r="2910" spans="1:27" x14ac:dyDescent="0.25">
      <c r="A2910" t="s">
        <v>21659</v>
      </c>
      <c r="B2910" t="s">
        <v>21660</v>
      </c>
      <c r="C2910" t="s">
        <v>20892</v>
      </c>
      <c r="D2910">
        <v>1</v>
      </c>
      <c r="E2910">
        <v>1</v>
      </c>
      <c r="F2910">
        <v>0</v>
      </c>
      <c r="G2910">
        <v>0</v>
      </c>
      <c r="H2910">
        <v>0</v>
      </c>
      <c r="I2910">
        <v>0</v>
      </c>
      <c r="J2910">
        <v>0</v>
      </c>
      <c r="K2910">
        <v>0</v>
      </c>
      <c r="L2910">
        <v>0</v>
      </c>
      <c r="M2910">
        <v>0</v>
      </c>
      <c r="N2910">
        <v>0</v>
      </c>
      <c r="O2910">
        <v>0</v>
      </c>
      <c r="P2910">
        <v>0</v>
      </c>
      <c r="Q2910">
        <v>0.182</v>
      </c>
      <c r="R2910">
        <v>0.223</v>
      </c>
      <c r="S2910">
        <v>0.23699999999999999</v>
      </c>
      <c r="T2910">
        <v>0.46</v>
      </c>
      <c r="U2910">
        <v>0.20599999999999999</v>
      </c>
      <c r="V2910">
        <v>23</v>
      </c>
      <c r="W2910">
        <v>0</v>
      </c>
      <c r="X2910">
        <v>0</v>
      </c>
      <c r="Y2910">
        <v>-0.1</v>
      </c>
      <c r="Z2910">
        <v>0</v>
      </c>
      <c r="AA2910">
        <v>0</v>
      </c>
    </row>
    <row r="2911" spans="1:27" x14ac:dyDescent="0.25">
      <c r="A2911" t="s">
        <v>711</v>
      </c>
      <c r="B2911" t="s">
        <v>712</v>
      </c>
      <c r="C2911" t="s">
        <v>20869</v>
      </c>
      <c r="D2911">
        <v>1</v>
      </c>
      <c r="E2911">
        <v>1</v>
      </c>
      <c r="F2911">
        <v>0</v>
      </c>
      <c r="G2911">
        <v>0</v>
      </c>
      <c r="H2911">
        <v>0</v>
      </c>
      <c r="I2911">
        <v>0</v>
      </c>
      <c r="J2911">
        <v>0</v>
      </c>
      <c r="K2911">
        <v>0</v>
      </c>
      <c r="L2911">
        <v>0</v>
      </c>
      <c r="M2911">
        <v>0</v>
      </c>
      <c r="N2911">
        <v>0</v>
      </c>
      <c r="O2911">
        <v>0</v>
      </c>
      <c r="P2911">
        <v>0</v>
      </c>
      <c r="Q2911">
        <v>0.17799999999999999</v>
      </c>
      <c r="R2911">
        <v>0.216</v>
      </c>
      <c r="S2911">
        <v>0.249</v>
      </c>
      <c r="T2911">
        <v>0.46500000000000002</v>
      </c>
      <c r="U2911">
        <v>0.20599999999999999</v>
      </c>
      <c r="V2911">
        <v>19</v>
      </c>
      <c r="W2911">
        <v>0</v>
      </c>
      <c r="X2911">
        <v>0</v>
      </c>
      <c r="Y2911">
        <v>-0.1</v>
      </c>
      <c r="Z2911">
        <v>0</v>
      </c>
      <c r="AA2911">
        <v>0</v>
      </c>
    </row>
    <row r="2912" spans="1:27" x14ac:dyDescent="0.25">
      <c r="A2912" t="s">
        <v>2095</v>
      </c>
      <c r="B2912" t="s">
        <v>2096</v>
      </c>
      <c r="C2912" t="s">
        <v>20883</v>
      </c>
      <c r="D2912">
        <v>1</v>
      </c>
      <c r="E2912">
        <v>1</v>
      </c>
      <c r="F2912">
        <v>0</v>
      </c>
      <c r="G2912">
        <v>0</v>
      </c>
      <c r="H2912">
        <v>0</v>
      </c>
      <c r="I2912">
        <v>0</v>
      </c>
      <c r="J2912">
        <v>0</v>
      </c>
      <c r="K2912">
        <v>0</v>
      </c>
      <c r="L2912">
        <v>0</v>
      </c>
      <c r="M2912">
        <v>0</v>
      </c>
      <c r="N2912">
        <v>0</v>
      </c>
      <c r="O2912">
        <v>0</v>
      </c>
      <c r="P2912">
        <v>0</v>
      </c>
      <c r="Q2912">
        <v>0.186</v>
      </c>
      <c r="R2912">
        <v>0.215</v>
      </c>
      <c r="S2912">
        <v>0.253</v>
      </c>
      <c r="T2912">
        <v>0.46800000000000003</v>
      </c>
      <c r="U2912">
        <v>0.20599999999999999</v>
      </c>
      <c r="V2912">
        <v>22</v>
      </c>
      <c r="W2912">
        <v>0</v>
      </c>
      <c r="X2912">
        <v>0</v>
      </c>
      <c r="Y2912">
        <v>-0.1</v>
      </c>
      <c r="Z2912">
        <v>0</v>
      </c>
      <c r="AA2912">
        <v>0</v>
      </c>
    </row>
    <row r="2913" spans="1:27" x14ac:dyDescent="0.25">
      <c r="A2913" t="s">
        <v>2089</v>
      </c>
      <c r="B2913" t="s">
        <v>2090</v>
      </c>
      <c r="C2913" t="s">
        <v>1</v>
      </c>
      <c r="D2913">
        <v>1</v>
      </c>
      <c r="E2913">
        <v>1</v>
      </c>
      <c r="F2913">
        <v>0</v>
      </c>
      <c r="G2913">
        <v>0</v>
      </c>
      <c r="H2913">
        <v>0</v>
      </c>
      <c r="I2913">
        <v>0</v>
      </c>
      <c r="J2913">
        <v>0</v>
      </c>
      <c r="K2913">
        <v>0</v>
      </c>
      <c r="L2913">
        <v>0</v>
      </c>
      <c r="M2913">
        <v>0</v>
      </c>
      <c r="N2913">
        <v>0</v>
      </c>
      <c r="O2913">
        <v>0</v>
      </c>
      <c r="P2913">
        <v>0</v>
      </c>
      <c r="Q2913">
        <v>0.17399999999999999</v>
      </c>
      <c r="R2913">
        <v>0.20799999999999999</v>
      </c>
      <c r="S2913">
        <v>0.25800000000000001</v>
      </c>
      <c r="T2913">
        <v>0.46600000000000003</v>
      </c>
      <c r="U2913">
        <v>0.20599999999999999</v>
      </c>
      <c r="V2913">
        <v>23</v>
      </c>
      <c r="W2913">
        <v>0</v>
      </c>
      <c r="X2913">
        <v>0</v>
      </c>
      <c r="Y2913">
        <v>-0.1</v>
      </c>
      <c r="Z2913">
        <v>0</v>
      </c>
      <c r="AA2913">
        <v>0</v>
      </c>
    </row>
    <row r="2914" spans="1:27" x14ac:dyDescent="0.25">
      <c r="A2914" t="s">
        <v>21661</v>
      </c>
      <c r="B2914" t="s">
        <v>21662</v>
      </c>
      <c r="C2914" t="s">
        <v>20876</v>
      </c>
      <c r="D2914">
        <v>1</v>
      </c>
      <c r="E2914">
        <v>1</v>
      </c>
      <c r="F2914">
        <v>0</v>
      </c>
      <c r="G2914">
        <v>0</v>
      </c>
      <c r="H2914">
        <v>0</v>
      </c>
      <c r="I2914">
        <v>0</v>
      </c>
      <c r="J2914">
        <v>0</v>
      </c>
      <c r="K2914">
        <v>0</v>
      </c>
      <c r="L2914">
        <v>0</v>
      </c>
      <c r="M2914">
        <v>0</v>
      </c>
      <c r="N2914">
        <v>0</v>
      </c>
      <c r="O2914">
        <v>0</v>
      </c>
      <c r="P2914">
        <v>0</v>
      </c>
      <c r="Q2914">
        <v>0.17899999999999999</v>
      </c>
      <c r="R2914">
        <v>0.21299999999999999</v>
      </c>
      <c r="S2914">
        <v>0.252</v>
      </c>
      <c r="T2914">
        <v>0.46500000000000002</v>
      </c>
      <c r="U2914">
        <v>0.20599999999999999</v>
      </c>
      <c r="V2914">
        <v>27</v>
      </c>
      <c r="W2914">
        <v>0</v>
      </c>
      <c r="X2914">
        <v>0</v>
      </c>
      <c r="Y2914">
        <v>-0.1</v>
      </c>
      <c r="Z2914">
        <v>0</v>
      </c>
      <c r="AA2914">
        <v>0</v>
      </c>
    </row>
    <row r="2915" spans="1:27" x14ac:dyDescent="0.25">
      <c r="A2915" t="s">
        <v>21663</v>
      </c>
      <c r="B2915" t="s">
        <v>21664</v>
      </c>
      <c r="C2915" t="s">
        <v>20893</v>
      </c>
      <c r="D2915">
        <v>1</v>
      </c>
      <c r="E2915">
        <v>1</v>
      </c>
      <c r="F2915">
        <v>0</v>
      </c>
      <c r="G2915">
        <v>0</v>
      </c>
      <c r="H2915">
        <v>0</v>
      </c>
      <c r="I2915">
        <v>0</v>
      </c>
      <c r="J2915">
        <v>0</v>
      </c>
      <c r="K2915">
        <v>0</v>
      </c>
      <c r="L2915">
        <v>0</v>
      </c>
      <c r="M2915">
        <v>0</v>
      </c>
      <c r="N2915">
        <v>0</v>
      </c>
      <c r="O2915">
        <v>0</v>
      </c>
      <c r="P2915">
        <v>0</v>
      </c>
      <c r="Q2915">
        <v>0.17499999999999999</v>
      </c>
      <c r="R2915">
        <v>0.224</v>
      </c>
      <c r="S2915">
        <v>0.23200000000000001</v>
      </c>
      <c r="T2915">
        <v>0.45700000000000002</v>
      </c>
      <c r="U2915">
        <v>0.20599999999999999</v>
      </c>
      <c r="V2915">
        <v>26</v>
      </c>
      <c r="W2915">
        <v>0</v>
      </c>
      <c r="X2915">
        <v>0</v>
      </c>
      <c r="Y2915">
        <v>-0.1</v>
      </c>
      <c r="Z2915">
        <v>0</v>
      </c>
      <c r="AA2915">
        <v>0</v>
      </c>
    </row>
    <row r="2916" spans="1:27" x14ac:dyDescent="0.25">
      <c r="A2916" t="s">
        <v>1470</v>
      </c>
      <c r="B2916" t="s">
        <v>1471</v>
      </c>
      <c r="C2916" t="s">
        <v>1</v>
      </c>
      <c r="D2916">
        <v>1</v>
      </c>
      <c r="E2916">
        <v>1</v>
      </c>
      <c r="F2916">
        <v>0</v>
      </c>
      <c r="G2916">
        <v>0</v>
      </c>
      <c r="H2916">
        <v>0</v>
      </c>
      <c r="I2916">
        <v>0</v>
      </c>
      <c r="J2916">
        <v>0</v>
      </c>
      <c r="K2916">
        <v>0</v>
      </c>
      <c r="L2916">
        <v>0</v>
      </c>
      <c r="M2916">
        <v>0</v>
      </c>
      <c r="N2916">
        <v>0</v>
      </c>
      <c r="O2916">
        <v>0</v>
      </c>
      <c r="P2916">
        <v>0</v>
      </c>
      <c r="Q2916">
        <v>0.191</v>
      </c>
      <c r="R2916">
        <v>0.221</v>
      </c>
      <c r="S2916">
        <v>0.24199999999999999</v>
      </c>
      <c r="T2916">
        <v>0.46300000000000002</v>
      </c>
      <c r="U2916">
        <v>0.20599999999999999</v>
      </c>
      <c r="V2916">
        <v>23</v>
      </c>
      <c r="W2916">
        <v>0</v>
      </c>
      <c r="X2916">
        <v>0</v>
      </c>
      <c r="Y2916">
        <v>-0.1</v>
      </c>
      <c r="Z2916">
        <v>0</v>
      </c>
      <c r="AA2916">
        <v>0</v>
      </c>
    </row>
    <row r="2917" spans="1:27" x14ac:dyDescent="0.25">
      <c r="A2917" t="s">
        <v>723</v>
      </c>
      <c r="B2917" t="s">
        <v>724</v>
      </c>
      <c r="C2917" t="s">
        <v>20867</v>
      </c>
      <c r="D2917">
        <v>1</v>
      </c>
      <c r="E2917">
        <v>1</v>
      </c>
      <c r="F2917">
        <v>0</v>
      </c>
      <c r="G2917">
        <v>0</v>
      </c>
      <c r="H2917">
        <v>0</v>
      </c>
      <c r="I2917">
        <v>0</v>
      </c>
      <c r="J2917">
        <v>0</v>
      </c>
      <c r="K2917">
        <v>0</v>
      </c>
      <c r="L2917">
        <v>0</v>
      </c>
      <c r="M2917">
        <v>0</v>
      </c>
      <c r="N2917">
        <v>0</v>
      </c>
      <c r="O2917">
        <v>0</v>
      </c>
      <c r="P2917">
        <v>0</v>
      </c>
      <c r="Q2917">
        <v>0.19700000000000001</v>
      </c>
      <c r="R2917">
        <v>0.219</v>
      </c>
      <c r="S2917">
        <v>0.248</v>
      </c>
      <c r="T2917">
        <v>0.46700000000000003</v>
      </c>
      <c r="U2917">
        <v>0.20599999999999999</v>
      </c>
      <c r="V2917">
        <v>23</v>
      </c>
      <c r="W2917">
        <v>0</v>
      </c>
      <c r="X2917">
        <v>0</v>
      </c>
      <c r="Y2917">
        <v>-0.1</v>
      </c>
      <c r="Z2917">
        <v>0</v>
      </c>
      <c r="AA2917">
        <v>0</v>
      </c>
    </row>
    <row r="2918" spans="1:27" x14ac:dyDescent="0.25">
      <c r="A2918" t="s">
        <v>21665</v>
      </c>
      <c r="B2918" t="s">
        <v>21666</v>
      </c>
      <c r="C2918" t="s">
        <v>1</v>
      </c>
      <c r="D2918">
        <v>1</v>
      </c>
      <c r="E2918">
        <v>1</v>
      </c>
      <c r="F2918">
        <v>0</v>
      </c>
      <c r="G2918">
        <v>0</v>
      </c>
      <c r="H2918">
        <v>0</v>
      </c>
      <c r="I2918">
        <v>0</v>
      </c>
      <c r="J2918">
        <v>0</v>
      </c>
      <c r="K2918">
        <v>0</v>
      </c>
      <c r="L2918">
        <v>0</v>
      </c>
      <c r="M2918">
        <v>0</v>
      </c>
      <c r="N2918">
        <v>0</v>
      </c>
      <c r="O2918">
        <v>0</v>
      </c>
      <c r="P2918">
        <v>0</v>
      </c>
      <c r="Q2918">
        <v>0.184</v>
      </c>
      <c r="R2918">
        <v>0.221</v>
      </c>
      <c r="S2918">
        <v>0.24</v>
      </c>
      <c r="T2918">
        <v>0.46100000000000002</v>
      </c>
      <c r="U2918">
        <v>0.20599999999999999</v>
      </c>
      <c r="V2918">
        <v>23</v>
      </c>
      <c r="W2918">
        <v>0</v>
      </c>
      <c r="X2918">
        <v>0</v>
      </c>
      <c r="Y2918">
        <v>-0.1</v>
      </c>
      <c r="Z2918">
        <v>0</v>
      </c>
      <c r="AA2918">
        <v>0</v>
      </c>
    </row>
    <row r="2919" spans="1:27" x14ac:dyDescent="0.25">
      <c r="A2919" t="s">
        <v>21667</v>
      </c>
      <c r="B2919" t="s">
        <v>21668</v>
      </c>
      <c r="C2919" t="s">
        <v>20883</v>
      </c>
      <c r="D2919">
        <v>1</v>
      </c>
      <c r="E2919">
        <v>1</v>
      </c>
      <c r="F2919">
        <v>0</v>
      </c>
      <c r="G2919">
        <v>0</v>
      </c>
      <c r="H2919">
        <v>0</v>
      </c>
      <c r="I2919">
        <v>0</v>
      </c>
      <c r="J2919">
        <v>0</v>
      </c>
      <c r="K2919">
        <v>0</v>
      </c>
      <c r="L2919">
        <v>0</v>
      </c>
      <c r="M2919">
        <v>0</v>
      </c>
      <c r="N2919">
        <v>0</v>
      </c>
      <c r="O2919">
        <v>0</v>
      </c>
      <c r="P2919">
        <v>0</v>
      </c>
      <c r="Q2919">
        <v>0.17299999999999999</v>
      </c>
      <c r="R2919">
        <v>0.21099999999999999</v>
      </c>
      <c r="S2919">
        <v>0.252</v>
      </c>
      <c r="T2919">
        <v>0.46300000000000002</v>
      </c>
      <c r="U2919">
        <v>0.20599999999999999</v>
      </c>
      <c r="V2919">
        <v>22</v>
      </c>
      <c r="W2919">
        <v>0</v>
      </c>
      <c r="X2919">
        <v>0</v>
      </c>
      <c r="Y2919">
        <v>-0.1</v>
      </c>
      <c r="Z2919">
        <v>0</v>
      </c>
      <c r="AA2919">
        <v>0</v>
      </c>
    </row>
    <row r="2920" spans="1:27" x14ac:dyDescent="0.25">
      <c r="A2920" t="s">
        <v>21669</v>
      </c>
      <c r="B2920" t="s">
        <v>21670</v>
      </c>
      <c r="C2920" t="s">
        <v>20879</v>
      </c>
      <c r="D2920">
        <v>1</v>
      </c>
      <c r="E2920">
        <v>1</v>
      </c>
      <c r="F2920">
        <v>0</v>
      </c>
      <c r="G2920">
        <v>0</v>
      </c>
      <c r="H2920">
        <v>0</v>
      </c>
      <c r="I2920">
        <v>0</v>
      </c>
      <c r="J2920">
        <v>0</v>
      </c>
      <c r="K2920">
        <v>0</v>
      </c>
      <c r="L2920">
        <v>0</v>
      </c>
      <c r="M2920">
        <v>0</v>
      </c>
      <c r="N2920">
        <v>0</v>
      </c>
      <c r="O2920">
        <v>0</v>
      </c>
      <c r="P2920">
        <v>0</v>
      </c>
      <c r="Q2920">
        <v>0.19500000000000001</v>
      </c>
      <c r="R2920">
        <v>0.221</v>
      </c>
      <c r="S2920">
        <v>0.24399999999999999</v>
      </c>
      <c r="T2920">
        <v>0.46500000000000002</v>
      </c>
      <c r="U2920">
        <v>0.20599999999999999</v>
      </c>
      <c r="V2920">
        <v>6</v>
      </c>
      <c r="W2920">
        <v>0</v>
      </c>
      <c r="X2920">
        <v>0</v>
      </c>
      <c r="Y2920">
        <v>-0.1</v>
      </c>
      <c r="Z2920">
        <v>0</v>
      </c>
      <c r="AA2920">
        <v>0</v>
      </c>
    </row>
    <row r="2921" spans="1:27" x14ac:dyDescent="0.25">
      <c r="A2921" t="s">
        <v>1048</v>
      </c>
      <c r="B2921" t="s">
        <v>1049</v>
      </c>
      <c r="C2921" t="s">
        <v>20866</v>
      </c>
      <c r="D2921">
        <v>1</v>
      </c>
      <c r="E2921">
        <v>1</v>
      </c>
      <c r="F2921">
        <v>0</v>
      </c>
      <c r="G2921">
        <v>0</v>
      </c>
      <c r="H2921">
        <v>0</v>
      </c>
      <c r="I2921">
        <v>0</v>
      </c>
      <c r="J2921">
        <v>0</v>
      </c>
      <c r="K2921">
        <v>0</v>
      </c>
      <c r="L2921">
        <v>0</v>
      </c>
      <c r="M2921">
        <v>0</v>
      </c>
      <c r="N2921">
        <v>0</v>
      </c>
      <c r="O2921">
        <v>0</v>
      </c>
      <c r="P2921">
        <v>0</v>
      </c>
      <c r="Q2921">
        <v>0.19400000000000001</v>
      </c>
      <c r="R2921">
        <v>0.224</v>
      </c>
      <c r="S2921">
        <v>0.23799999999999999</v>
      </c>
      <c r="T2921">
        <v>0.46200000000000002</v>
      </c>
      <c r="U2921">
        <v>0.20599999999999999</v>
      </c>
      <c r="V2921">
        <v>23</v>
      </c>
      <c r="W2921">
        <v>0</v>
      </c>
      <c r="X2921">
        <v>0</v>
      </c>
      <c r="Y2921">
        <v>-0.1</v>
      </c>
      <c r="Z2921">
        <v>0</v>
      </c>
      <c r="AA2921">
        <v>0</v>
      </c>
    </row>
    <row r="2922" spans="1:27" x14ac:dyDescent="0.25">
      <c r="A2922" t="s">
        <v>923</v>
      </c>
      <c r="B2922" t="s">
        <v>924</v>
      </c>
      <c r="C2922" t="s">
        <v>20871</v>
      </c>
      <c r="D2922">
        <v>1</v>
      </c>
      <c r="E2922">
        <v>1</v>
      </c>
      <c r="F2922">
        <v>0</v>
      </c>
      <c r="G2922">
        <v>0</v>
      </c>
      <c r="H2922">
        <v>0</v>
      </c>
      <c r="I2922">
        <v>0</v>
      </c>
      <c r="J2922">
        <v>0</v>
      </c>
      <c r="K2922">
        <v>0</v>
      </c>
      <c r="L2922">
        <v>0</v>
      </c>
      <c r="M2922">
        <v>0</v>
      </c>
      <c r="N2922">
        <v>0</v>
      </c>
      <c r="O2922">
        <v>0</v>
      </c>
      <c r="P2922">
        <v>0</v>
      </c>
      <c r="Q2922">
        <v>0.17899999999999999</v>
      </c>
      <c r="R2922">
        <v>0.219</v>
      </c>
      <c r="S2922">
        <v>0.24399999999999999</v>
      </c>
      <c r="T2922">
        <v>0.46300000000000002</v>
      </c>
      <c r="U2922">
        <v>0.20599999999999999</v>
      </c>
      <c r="V2922">
        <v>27</v>
      </c>
      <c r="W2922">
        <v>0</v>
      </c>
      <c r="X2922">
        <v>0</v>
      </c>
      <c r="Y2922">
        <v>-0.1</v>
      </c>
      <c r="Z2922">
        <v>0</v>
      </c>
      <c r="AA2922">
        <v>0</v>
      </c>
    </row>
    <row r="2923" spans="1:27" x14ac:dyDescent="0.25">
      <c r="A2923" t="s">
        <v>21671</v>
      </c>
      <c r="B2923" t="s">
        <v>21672</v>
      </c>
      <c r="C2923" t="s">
        <v>1</v>
      </c>
      <c r="D2923">
        <v>1</v>
      </c>
      <c r="E2923">
        <v>1</v>
      </c>
      <c r="F2923">
        <v>0</v>
      </c>
      <c r="G2923">
        <v>0</v>
      </c>
      <c r="H2923">
        <v>0</v>
      </c>
      <c r="I2923">
        <v>0</v>
      </c>
      <c r="J2923">
        <v>0</v>
      </c>
      <c r="K2923">
        <v>0</v>
      </c>
      <c r="L2923">
        <v>0</v>
      </c>
      <c r="M2923">
        <v>0</v>
      </c>
      <c r="N2923">
        <v>0</v>
      </c>
      <c r="O2923">
        <v>0</v>
      </c>
      <c r="P2923">
        <v>0</v>
      </c>
      <c r="Q2923">
        <v>0.17399999999999999</v>
      </c>
      <c r="R2923">
        <v>0.20499999999999999</v>
      </c>
      <c r="S2923">
        <v>0.26200000000000001</v>
      </c>
      <c r="T2923">
        <v>0.46700000000000003</v>
      </c>
      <c r="U2923">
        <v>0.20599999999999999</v>
      </c>
      <c r="V2923">
        <v>23</v>
      </c>
      <c r="W2923">
        <v>0</v>
      </c>
      <c r="X2923">
        <v>0</v>
      </c>
      <c r="Y2923">
        <v>-0.1</v>
      </c>
      <c r="Z2923">
        <v>0</v>
      </c>
      <c r="AA2923">
        <v>0</v>
      </c>
    </row>
    <row r="2924" spans="1:27" x14ac:dyDescent="0.25">
      <c r="A2924" t="s">
        <v>105</v>
      </c>
      <c r="B2924" t="s">
        <v>106</v>
      </c>
      <c r="C2924" t="s">
        <v>20891</v>
      </c>
      <c r="D2924">
        <v>1</v>
      </c>
      <c r="E2924">
        <v>1</v>
      </c>
      <c r="F2924">
        <v>0</v>
      </c>
      <c r="G2924">
        <v>0</v>
      </c>
      <c r="H2924">
        <v>0</v>
      </c>
      <c r="I2924">
        <v>0</v>
      </c>
      <c r="J2924">
        <v>0</v>
      </c>
      <c r="K2924">
        <v>0</v>
      </c>
      <c r="L2924">
        <v>0</v>
      </c>
      <c r="M2924">
        <v>0</v>
      </c>
      <c r="N2924">
        <v>0</v>
      </c>
      <c r="O2924">
        <v>0</v>
      </c>
      <c r="P2924">
        <v>0</v>
      </c>
      <c r="Q2924">
        <v>0.187</v>
      </c>
      <c r="R2924">
        <v>0.216</v>
      </c>
      <c r="S2924">
        <v>0.249</v>
      </c>
      <c r="T2924">
        <v>0.46500000000000002</v>
      </c>
      <c r="U2924">
        <v>0.20599999999999999</v>
      </c>
      <c r="V2924">
        <v>28</v>
      </c>
      <c r="W2924">
        <v>0</v>
      </c>
      <c r="X2924">
        <v>0</v>
      </c>
      <c r="Y2924">
        <v>-0.1</v>
      </c>
      <c r="Z2924">
        <v>0</v>
      </c>
      <c r="AA2924">
        <v>0</v>
      </c>
    </row>
    <row r="2925" spans="1:27" x14ac:dyDescent="0.25">
      <c r="A2925" t="s">
        <v>21673</v>
      </c>
      <c r="B2925" t="s">
        <v>21674</v>
      </c>
      <c r="C2925" t="s">
        <v>20888</v>
      </c>
      <c r="D2925">
        <v>1</v>
      </c>
      <c r="E2925">
        <v>1</v>
      </c>
      <c r="F2925">
        <v>0</v>
      </c>
      <c r="G2925">
        <v>0</v>
      </c>
      <c r="H2925">
        <v>0</v>
      </c>
      <c r="I2925">
        <v>0</v>
      </c>
      <c r="J2925">
        <v>0</v>
      </c>
      <c r="K2925">
        <v>0</v>
      </c>
      <c r="L2925">
        <v>0</v>
      </c>
      <c r="M2925">
        <v>0</v>
      </c>
      <c r="N2925">
        <v>0</v>
      </c>
      <c r="O2925">
        <v>0</v>
      </c>
      <c r="P2925">
        <v>0</v>
      </c>
      <c r="Q2925">
        <v>0.183</v>
      </c>
      <c r="R2925">
        <v>0.218</v>
      </c>
      <c r="S2925">
        <v>0.245</v>
      </c>
      <c r="T2925">
        <v>0.46300000000000002</v>
      </c>
      <c r="U2925">
        <v>0.20599999999999999</v>
      </c>
      <c r="V2925">
        <v>22</v>
      </c>
      <c r="W2925">
        <v>0</v>
      </c>
      <c r="X2925">
        <v>0</v>
      </c>
      <c r="Y2925">
        <v>-0.1</v>
      </c>
      <c r="Z2925">
        <v>0</v>
      </c>
      <c r="AA2925">
        <v>0</v>
      </c>
    </row>
    <row r="2926" spans="1:27" x14ac:dyDescent="0.25">
      <c r="A2926" t="s">
        <v>2067</v>
      </c>
      <c r="B2926" t="s">
        <v>2068</v>
      </c>
      <c r="C2926" t="s">
        <v>20871</v>
      </c>
      <c r="D2926">
        <v>1</v>
      </c>
      <c r="E2926">
        <v>1</v>
      </c>
      <c r="F2926">
        <v>0</v>
      </c>
      <c r="G2926">
        <v>0</v>
      </c>
      <c r="H2926">
        <v>0</v>
      </c>
      <c r="I2926">
        <v>0</v>
      </c>
      <c r="J2926">
        <v>0</v>
      </c>
      <c r="K2926">
        <v>0</v>
      </c>
      <c r="L2926">
        <v>0</v>
      </c>
      <c r="M2926">
        <v>0</v>
      </c>
      <c r="N2926">
        <v>0</v>
      </c>
      <c r="O2926">
        <v>0</v>
      </c>
      <c r="P2926">
        <v>0</v>
      </c>
      <c r="Q2926">
        <v>0.185</v>
      </c>
      <c r="R2926">
        <v>0.217</v>
      </c>
      <c r="S2926">
        <v>0.246</v>
      </c>
      <c r="T2926">
        <v>0.46400000000000002</v>
      </c>
      <c r="U2926">
        <v>0.20599999999999999</v>
      </c>
      <c r="V2926">
        <v>27</v>
      </c>
      <c r="W2926">
        <v>0</v>
      </c>
      <c r="X2926">
        <v>0</v>
      </c>
      <c r="Y2926">
        <v>-0.1</v>
      </c>
      <c r="Z2926">
        <v>0</v>
      </c>
      <c r="AA2926">
        <v>0</v>
      </c>
    </row>
    <row r="2927" spans="1:27" x14ac:dyDescent="0.25">
      <c r="A2927" t="s">
        <v>1564</v>
      </c>
      <c r="B2927" t="s">
        <v>1565</v>
      </c>
      <c r="C2927" t="s">
        <v>20873</v>
      </c>
      <c r="D2927">
        <v>1</v>
      </c>
      <c r="E2927">
        <v>1</v>
      </c>
      <c r="F2927">
        <v>0</v>
      </c>
      <c r="G2927">
        <v>0</v>
      </c>
      <c r="H2927">
        <v>0</v>
      </c>
      <c r="I2927">
        <v>0</v>
      </c>
      <c r="J2927">
        <v>0</v>
      </c>
      <c r="K2927">
        <v>0</v>
      </c>
      <c r="L2927">
        <v>0</v>
      </c>
      <c r="M2927">
        <v>0</v>
      </c>
      <c r="N2927">
        <v>0</v>
      </c>
      <c r="O2927">
        <v>0</v>
      </c>
      <c r="P2927">
        <v>0</v>
      </c>
      <c r="Q2927">
        <v>0.17100000000000001</v>
      </c>
      <c r="R2927">
        <v>0.20599999999999999</v>
      </c>
      <c r="S2927">
        <v>0.25900000000000001</v>
      </c>
      <c r="T2927">
        <v>0.46600000000000003</v>
      </c>
      <c r="U2927">
        <v>0.20599999999999999</v>
      </c>
      <c r="V2927">
        <v>21</v>
      </c>
      <c r="W2927">
        <v>0</v>
      </c>
      <c r="X2927">
        <v>0</v>
      </c>
      <c r="Y2927">
        <v>-0.1</v>
      </c>
      <c r="Z2927">
        <v>0</v>
      </c>
      <c r="AA2927">
        <v>0</v>
      </c>
    </row>
    <row r="2928" spans="1:27" x14ac:dyDescent="0.25">
      <c r="A2928" t="s">
        <v>1630</v>
      </c>
      <c r="B2928" t="s">
        <v>1631</v>
      </c>
      <c r="C2928" t="s">
        <v>1</v>
      </c>
      <c r="D2928">
        <v>1</v>
      </c>
      <c r="E2928">
        <v>1</v>
      </c>
      <c r="F2928">
        <v>0</v>
      </c>
      <c r="G2928">
        <v>0</v>
      </c>
      <c r="H2928">
        <v>0</v>
      </c>
      <c r="I2928">
        <v>0</v>
      </c>
      <c r="J2928">
        <v>0</v>
      </c>
      <c r="K2928">
        <v>0</v>
      </c>
      <c r="L2928">
        <v>0</v>
      </c>
      <c r="M2928">
        <v>0</v>
      </c>
      <c r="N2928">
        <v>0</v>
      </c>
      <c r="O2928">
        <v>0</v>
      </c>
      <c r="P2928">
        <v>0</v>
      </c>
      <c r="Q2928">
        <v>0.184</v>
      </c>
      <c r="R2928">
        <v>0.216</v>
      </c>
      <c r="S2928">
        <v>0.248</v>
      </c>
      <c r="T2928">
        <v>0.46400000000000002</v>
      </c>
      <c r="U2928">
        <v>0.20599999999999999</v>
      </c>
      <c r="V2928">
        <v>23</v>
      </c>
      <c r="W2928">
        <v>0</v>
      </c>
      <c r="X2928">
        <v>0</v>
      </c>
      <c r="Y2928">
        <v>-0.1</v>
      </c>
      <c r="Z2928">
        <v>0</v>
      </c>
      <c r="AA2928">
        <v>0</v>
      </c>
    </row>
    <row r="2929" spans="1:27" x14ac:dyDescent="0.25">
      <c r="A2929" t="s">
        <v>823</v>
      </c>
      <c r="B2929" t="s">
        <v>824</v>
      </c>
      <c r="C2929" t="s">
        <v>20865</v>
      </c>
      <c r="D2929">
        <v>1</v>
      </c>
      <c r="E2929">
        <v>1</v>
      </c>
      <c r="F2929">
        <v>0</v>
      </c>
      <c r="G2929">
        <v>0</v>
      </c>
      <c r="H2929">
        <v>0</v>
      </c>
      <c r="I2929">
        <v>0</v>
      </c>
      <c r="J2929">
        <v>0</v>
      </c>
      <c r="K2929">
        <v>0</v>
      </c>
      <c r="L2929">
        <v>0</v>
      </c>
      <c r="M2929">
        <v>0</v>
      </c>
      <c r="N2929">
        <v>0</v>
      </c>
      <c r="O2929">
        <v>0</v>
      </c>
      <c r="P2929">
        <v>0</v>
      </c>
      <c r="Q2929">
        <v>0.186</v>
      </c>
      <c r="R2929">
        <v>0.21299999999999999</v>
      </c>
      <c r="S2929">
        <v>0.253</v>
      </c>
      <c r="T2929">
        <v>0.46600000000000003</v>
      </c>
      <c r="U2929">
        <v>0.20599999999999999</v>
      </c>
      <c r="V2929">
        <v>28</v>
      </c>
      <c r="W2929">
        <v>0</v>
      </c>
      <c r="X2929">
        <v>0</v>
      </c>
      <c r="Y2929">
        <v>-0.1</v>
      </c>
      <c r="Z2929">
        <v>0</v>
      </c>
      <c r="AA2929">
        <v>0</v>
      </c>
    </row>
    <row r="2930" spans="1:27" x14ac:dyDescent="0.25">
      <c r="A2930" t="s">
        <v>21675</v>
      </c>
      <c r="B2930" t="s">
        <v>21676</v>
      </c>
      <c r="C2930" t="s">
        <v>1</v>
      </c>
      <c r="D2930">
        <v>1</v>
      </c>
      <c r="E2930">
        <v>1</v>
      </c>
      <c r="F2930">
        <v>0</v>
      </c>
      <c r="G2930">
        <v>0</v>
      </c>
      <c r="H2930">
        <v>0</v>
      </c>
      <c r="I2930">
        <v>0</v>
      </c>
      <c r="J2930">
        <v>0</v>
      </c>
      <c r="K2930">
        <v>0</v>
      </c>
      <c r="L2930">
        <v>0</v>
      </c>
      <c r="M2930">
        <v>0</v>
      </c>
      <c r="N2930">
        <v>0</v>
      </c>
      <c r="O2930">
        <v>0</v>
      </c>
      <c r="P2930">
        <v>0</v>
      </c>
      <c r="Q2930">
        <v>0.184</v>
      </c>
      <c r="R2930">
        <v>0.22900000000000001</v>
      </c>
      <c r="S2930">
        <v>0.22700000000000001</v>
      </c>
      <c r="T2930">
        <v>0.45600000000000002</v>
      </c>
      <c r="U2930">
        <v>0.20599999999999999</v>
      </c>
      <c r="V2930">
        <v>23</v>
      </c>
      <c r="W2930">
        <v>0</v>
      </c>
      <c r="X2930">
        <v>0</v>
      </c>
      <c r="Y2930">
        <v>-0.1</v>
      </c>
      <c r="Z2930">
        <v>0</v>
      </c>
      <c r="AA2930">
        <v>0</v>
      </c>
    </row>
    <row r="2931" spans="1:27" x14ac:dyDescent="0.25">
      <c r="A2931" t="s">
        <v>21677</v>
      </c>
      <c r="B2931" t="s">
        <v>21678</v>
      </c>
      <c r="C2931" t="s">
        <v>20874</v>
      </c>
      <c r="D2931">
        <v>1</v>
      </c>
      <c r="E2931">
        <v>1</v>
      </c>
      <c r="F2931">
        <v>0</v>
      </c>
      <c r="G2931">
        <v>0</v>
      </c>
      <c r="H2931">
        <v>0</v>
      </c>
      <c r="I2931">
        <v>0</v>
      </c>
      <c r="J2931">
        <v>0</v>
      </c>
      <c r="K2931">
        <v>0</v>
      </c>
      <c r="L2931">
        <v>0</v>
      </c>
      <c r="M2931">
        <v>0</v>
      </c>
      <c r="N2931">
        <v>0</v>
      </c>
      <c r="O2931">
        <v>0</v>
      </c>
      <c r="P2931">
        <v>0</v>
      </c>
      <c r="Q2931">
        <v>0.184</v>
      </c>
      <c r="R2931">
        <v>0.22</v>
      </c>
      <c r="S2931">
        <v>0.24099999999999999</v>
      </c>
      <c r="T2931">
        <v>0.46200000000000002</v>
      </c>
      <c r="U2931">
        <v>0.20599999999999999</v>
      </c>
      <c r="V2931">
        <v>24</v>
      </c>
      <c r="W2931">
        <v>0</v>
      </c>
      <c r="X2931">
        <v>0</v>
      </c>
      <c r="Y2931">
        <v>-0.1</v>
      </c>
      <c r="Z2931">
        <v>0</v>
      </c>
      <c r="AA2931">
        <v>0</v>
      </c>
    </row>
    <row r="2932" spans="1:27" x14ac:dyDescent="0.25">
      <c r="A2932" t="s">
        <v>21679</v>
      </c>
      <c r="B2932" t="s">
        <v>21680</v>
      </c>
      <c r="C2932" t="s">
        <v>20876</v>
      </c>
      <c r="D2932">
        <v>1</v>
      </c>
      <c r="E2932">
        <v>1</v>
      </c>
      <c r="F2932">
        <v>0</v>
      </c>
      <c r="G2932">
        <v>0</v>
      </c>
      <c r="H2932">
        <v>0</v>
      </c>
      <c r="I2932">
        <v>0</v>
      </c>
      <c r="J2932">
        <v>0</v>
      </c>
      <c r="K2932">
        <v>0</v>
      </c>
      <c r="L2932">
        <v>0</v>
      </c>
      <c r="M2932">
        <v>0</v>
      </c>
      <c r="N2932">
        <v>0</v>
      </c>
      <c r="O2932">
        <v>0</v>
      </c>
      <c r="P2932">
        <v>0</v>
      </c>
      <c r="Q2932">
        <v>0.17499999999999999</v>
      </c>
      <c r="R2932">
        <v>0.214</v>
      </c>
      <c r="S2932">
        <v>0.249</v>
      </c>
      <c r="T2932">
        <v>0.46300000000000002</v>
      </c>
      <c r="U2932">
        <v>0.20599999999999999</v>
      </c>
      <c r="V2932">
        <v>27</v>
      </c>
      <c r="W2932">
        <v>0</v>
      </c>
      <c r="X2932">
        <v>0</v>
      </c>
      <c r="Y2932">
        <v>-0.1</v>
      </c>
      <c r="Z2932">
        <v>0</v>
      </c>
      <c r="AA2932">
        <v>0</v>
      </c>
    </row>
    <row r="2933" spans="1:27" x14ac:dyDescent="0.25">
      <c r="A2933" t="s">
        <v>1061</v>
      </c>
      <c r="B2933" t="s">
        <v>1062</v>
      </c>
      <c r="C2933" t="s">
        <v>20873</v>
      </c>
      <c r="D2933">
        <v>1</v>
      </c>
      <c r="E2933">
        <v>1</v>
      </c>
      <c r="F2933">
        <v>0</v>
      </c>
      <c r="G2933">
        <v>0</v>
      </c>
      <c r="H2933">
        <v>0</v>
      </c>
      <c r="I2933">
        <v>0</v>
      </c>
      <c r="J2933">
        <v>0</v>
      </c>
      <c r="K2933">
        <v>0</v>
      </c>
      <c r="L2933">
        <v>0</v>
      </c>
      <c r="M2933">
        <v>0</v>
      </c>
      <c r="N2933">
        <v>0</v>
      </c>
      <c r="O2933">
        <v>0</v>
      </c>
      <c r="P2933">
        <v>0</v>
      </c>
      <c r="Q2933">
        <v>0.16600000000000001</v>
      </c>
      <c r="R2933">
        <v>0.21199999999999999</v>
      </c>
      <c r="S2933">
        <v>0.25</v>
      </c>
      <c r="T2933">
        <v>0.46200000000000002</v>
      </c>
      <c r="U2933">
        <v>0.20599999999999999</v>
      </c>
      <c r="V2933">
        <v>21</v>
      </c>
      <c r="W2933">
        <v>0</v>
      </c>
      <c r="X2933">
        <v>0</v>
      </c>
      <c r="Y2933">
        <v>-0.1</v>
      </c>
      <c r="Z2933">
        <v>0</v>
      </c>
      <c r="AA2933">
        <v>0</v>
      </c>
    </row>
    <row r="2934" spans="1:27" x14ac:dyDescent="0.25">
      <c r="A2934" t="s">
        <v>21681</v>
      </c>
      <c r="B2934" t="s">
        <v>21682</v>
      </c>
      <c r="C2934" t="s">
        <v>20871</v>
      </c>
      <c r="D2934">
        <v>1</v>
      </c>
      <c r="E2934">
        <v>1</v>
      </c>
      <c r="F2934">
        <v>0</v>
      </c>
      <c r="G2934">
        <v>0</v>
      </c>
      <c r="H2934">
        <v>0</v>
      </c>
      <c r="I2934">
        <v>0</v>
      </c>
      <c r="J2934">
        <v>0</v>
      </c>
      <c r="K2934">
        <v>0</v>
      </c>
      <c r="L2934">
        <v>0</v>
      </c>
      <c r="M2934">
        <v>0</v>
      </c>
      <c r="N2934">
        <v>0</v>
      </c>
      <c r="O2934">
        <v>0</v>
      </c>
      <c r="P2934">
        <v>0</v>
      </c>
      <c r="Q2934">
        <v>0.186</v>
      </c>
      <c r="R2934">
        <v>0.22800000000000001</v>
      </c>
      <c r="S2934">
        <v>0.22900000000000001</v>
      </c>
      <c r="T2934">
        <v>0.45600000000000002</v>
      </c>
      <c r="U2934">
        <v>0.20599999999999999</v>
      </c>
      <c r="V2934">
        <v>27</v>
      </c>
      <c r="W2934">
        <v>0</v>
      </c>
      <c r="X2934">
        <v>0</v>
      </c>
      <c r="Y2934">
        <v>-0.1</v>
      </c>
      <c r="Z2934">
        <v>0</v>
      </c>
      <c r="AA2934">
        <v>0</v>
      </c>
    </row>
    <row r="2935" spans="1:27" x14ac:dyDescent="0.25">
      <c r="A2935" t="s">
        <v>21683</v>
      </c>
      <c r="B2935" t="s">
        <v>21684</v>
      </c>
      <c r="C2935" t="s">
        <v>20879</v>
      </c>
      <c r="D2935">
        <v>1</v>
      </c>
      <c r="E2935">
        <v>1</v>
      </c>
      <c r="F2935">
        <v>0</v>
      </c>
      <c r="G2935">
        <v>0</v>
      </c>
      <c r="H2935">
        <v>0</v>
      </c>
      <c r="I2935">
        <v>0</v>
      </c>
      <c r="J2935">
        <v>0</v>
      </c>
      <c r="K2935">
        <v>0</v>
      </c>
      <c r="L2935">
        <v>0</v>
      </c>
      <c r="M2935">
        <v>0</v>
      </c>
      <c r="N2935">
        <v>0</v>
      </c>
      <c r="O2935">
        <v>0</v>
      </c>
      <c r="P2935">
        <v>0</v>
      </c>
      <c r="Q2935">
        <v>0.17799999999999999</v>
      </c>
      <c r="R2935">
        <v>0.20899999999999999</v>
      </c>
      <c r="S2935">
        <v>0.25600000000000001</v>
      </c>
      <c r="T2935">
        <v>0.46500000000000002</v>
      </c>
      <c r="U2935">
        <v>0.20599999999999999</v>
      </c>
      <c r="V2935">
        <v>6</v>
      </c>
      <c r="W2935">
        <v>0</v>
      </c>
      <c r="X2935">
        <v>0</v>
      </c>
      <c r="Y2935">
        <v>-0.1</v>
      </c>
      <c r="Z2935">
        <v>0</v>
      </c>
      <c r="AA2935">
        <v>0</v>
      </c>
    </row>
    <row r="2936" spans="1:27" x14ac:dyDescent="0.25">
      <c r="A2936" t="s">
        <v>21685</v>
      </c>
      <c r="B2936" t="s">
        <v>21686</v>
      </c>
      <c r="C2936" t="s">
        <v>20891</v>
      </c>
      <c r="D2936">
        <v>1</v>
      </c>
      <c r="E2936">
        <v>1</v>
      </c>
      <c r="F2936">
        <v>0</v>
      </c>
      <c r="G2936">
        <v>0</v>
      </c>
      <c r="H2936">
        <v>0</v>
      </c>
      <c r="I2936">
        <v>0</v>
      </c>
      <c r="J2936">
        <v>0</v>
      </c>
      <c r="K2936">
        <v>0</v>
      </c>
      <c r="L2936">
        <v>0</v>
      </c>
      <c r="M2936">
        <v>0</v>
      </c>
      <c r="N2936">
        <v>0</v>
      </c>
      <c r="O2936">
        <v>0</v>
      </c>
      <c r="P2936">
        <v>0</v>
      </c>
      <c r="Q2936">
        <v>0.186</v>
      </c>
      <c r="R2936">
        <v>0.22</v>
      </c>
      <c r="S2936">
        <v>0.24099999999999999</v>
      </c>
      <c r="T2936">
        <v>0.46100000000000002</v>
      </c>
      <c r="U2936">
        <v>0.20599999999999999</v>
      </c>
      <c r="V2936">
        <v>28</v>
      </c>
      <c r="W2936">
        <v>0</v>
      </c>
      <c r="X2936">
        <v>0</v>
      </c>
      <c r="Y2936">
        <v>-0.1</v>
      </c>
      <c r="Z2936">
        <v>0</v>
      </c>
      <c r="AA2936">
        <v>0</v>
      </c>
    </row>
    <row r="2937" spans="1:27" x14ac:dyDescent="0.25">
      <c r="A2937" t="s">
        <v>21687</v>
      </c>
      <c r="B2937" t="s">
        <v>21688</v>
      </c>
      <c r="C2937" t="s">
        <v>20889</v>
      </c>
      <c r="D2937">
        <v>1</v>
      </c>
      <c r="E2937">
        <v>1</v>
      </c>
      <c r="F2937">
        <v>0</v>
      </c>
      <c r="G2937">
        <v>0</v>
      </c>
      <c r="H2937">
        <v>0</v>
      </c>
      <c r="I2937">
        <v>0</v>
      </c>
      <c r="J2937">
        <v>0</v>
      </c>
      <c r="K2937">
        <v>0</v>
      </c>
      <c r="L2937">
        <v>0</v>
      </c>
      <c r="M2937">
        <v>0</v>
      </c>
      <c r="N2937">
        <v>0</v>
      </c>
      <c r="O2937">
        <v>0</v>
      </c>
      <c r="P2937">
        <v>0</v>
      </c>
      <c r="Q2937">
        <v>0.17699999999999999</v>
      </c>
      <c r="R2937">
        <v>0.215</v>
      </c>
      <c r="S2937">
        <v>0.249</v>
      </c>
      <c r="T2937">
        <v>0.46400000000000002</v>
      </c>
      <c r="U2937">
        <v>0.20599999999999999</v>
      </c>
      <c r="V2937">
        <v>27</v>
      </c>
      <c r="W2937">
        <v>0</v>
      </c>
      <c r="X2937">
        <v>0</v>
      </c>
      <c r="Y2937">
        <v>-0.1</v>
      </c>
      <c r="Z2937">
        <v>0</v>
      </c>
      <c r="AA2937">
        <v>0</v>
      </c>
    </row>
    <row r="2938" spans="1:27" x14ac:dyDescent="0.25">
      <c r="A2938" t="s">
        <v>1204</v>
      </c>
      <c r="B2938" t="s">
        <v>1205</v>
      </c>
      <c r="C2938" t="s">
        <v>20889</v>
      </c>
      <c r="D2938">
        <v>1</v>
      </c>
      <c r="E2938">
        <v>1</v>
      </c>
      <c r="F2938">
        <v>0</v>
      </c>
      <c r="G2938">
        <v>0</v>
      </c>
      <c r="H2938">
        <v>0</v>
      </c>
      <c r="I2938">
        <v>0</v>
      </c>
      <c r="J2938">
        <v>0</v>
      </c>
      <c r="K2938">
        <v>0</v>
      </c>
      <c r="L2938">
        <v>0</v>
      </c>
      <c r="M2938">
        <v>0</v>
      </c>
      <c r="N2938">
        <v>0</v>
      </c>
      <c r="O2938">
        <v>0</v>
      </c>
      <c r="P2938">
        <v>0</v>
      </c>
      <c r="Q2938">
        <v>0.182</v>
      </c>
      <c r="R2938">
        <v>0.216</v>
      </c>
      <c r="S2938">
        <v>0.247</v>
      </c>
      <c r="T2938">
        <v>0.46300000000000002</v>
      </c>
      <c r="U2938">
        <v>0.20599999999999999</v>
      </c>
      <c r="V2938">
        <v>27</v>
      </c>
      <c r="W2938">
        <v>0</v>
      </c>
      <c r="X2938">
        <v>0</v>
      </c>
      <c r="Y2938">
        <v>-0.1</v>
      </c>
      <c r="Z2938">
        <v>0</v>
      </c>
      <c r="AA2938">
        <v>0</v>
      </c>
    </row>
    <row r="2939" spans="1:27" x14ac:dyDescent="0.25">
      <c r="A2939" t="s">
        <v>21689</v>
      </c>
      <c r="B2939" t="s">
        <v>21690</v>
      </c>
      <c r="C2939" t="s">
        <v>20869</v>
      </c>
      <c r="D2939">
        <v>1</v>
      </c>
      <c r="E2939">
        <v>1</v>
      </c>
      <c r="F2939">
        <v>0</v>
      </c>
      <c r="G2939">
        <v>0</v>
      </c>
      <c r="H2939">
        <v>0</v>
      </c>
      <c r="I2939">
        <v>0</v>
      </c>
      <c r="J2939">
        <v>0</v>
      </c>
      <c r="K2939">
        <v>0</v>
      </c>
      <c r="L2939">
        <v>0</v>
      </c>
      <c r="M2939">
        <v>0</v>
      </c>
      <c r="N2939">
        <v>0</v>
      </c>
      <c r="O2939">
        <v>0</v>
      </c>
      <c r="P2939">
        <v>0</v>
      </c>
      <c r="Q2939">
        <v>0.19</v>
      </c>
      <c r="R2939">
        <v>0.21299999999999999</v>
      </c>
      <c r="S2939">
        <v>0.254</v>
      </c>
      <c r="T2939">
        <v>0.46700000000000003</v>
      </c>
      <c r="U2939">
        <v>0.20599999999999999</v>
      </c>
      <c r="V2939">
        <v>19</v>
      </c>
      <c r="W2939">
        <v>0</v>
      </c>
      <c r="X2939">
        <v>0</v>
      </c>
      <c r="Y2939">
        <v>-0.1</v>
      </c>
      <c r="Z2939">
        <v>0</v>
      </c>
      <c r="AA2939">
        <v>0</v>
      </c>
    </row>
    <row r="2940" spans="1:27" x14ac:dyDescent="0.25">
      <c r="A2940" t="s">
        <v>1362</v>
      </c>
      <c r="B2940" t="s">
        <v>1363</v>
      </c>
      <c r="C2940" t="s">
        <v>20879</v>
      </c>
      <c r="D2940">
        <v>1</v>
      </c>
      <c r="E2940">
        <v>1</v>
      </c>
      <c r="F2940">
        <v>0</v>
      </c>
      <c r="G2940">
        <v>0</v>
      </c>
      <c r="H2940">
        <v>0</v>
      </c>
      <c r="I2940">
        <v>0</v>
      </c>
      <c r="J2940">
        <v>0</v>
      </c>
      <c r="K2940">
        <v>0</v>
      </c>
      <c r="L2940">
        <v>0</v>
      </c>
      <c r="M2940">
        <v>0</v>
      </c>
      <c r="N2940">
        <v>0</v>
      </c>
      <c r="O2940">
        <v>0</v>
      </c>
      <c r="P2940">
        <v>0</v>
      </c>
      <c r="Q2940">
        <v>0.191</v>
      </c>
      <c r="R2940">
        <v>0.21199999999999999</v>
      </c>
      <c r="S2940">
        <v>0.255</v>
      </c>
      <c r="T2940">
        <v>0.46800000000000003</v>
      </c>
      <c r="U2940">
        <v>0.20599999999999999</v>
      </c>
      <c r="V2940">
        <v>6</v>
      </c>
      <c r="W2940">
        <v>0</v>
      </c>
      <c r="X2940">
        <v>0</v>
      </c>
      <c r="Y2940">
        <v>-0.1</v>
      </c>
      <c r="Z2940">
        <v>0</v>
      </c>
      <c r="AA2940">
        <v>0</v>
      </c>
    </row>
    <row r="2941" spans="1:27" x14ac:dyDescent="0.25">
      <c r="A2941" t="s">
        <v>1270</v>
      </c>
      <c r="B2941" t="s">
        <v>1271</v>
      </c>
      <c r="C2941" t="s">
        <v>20875</v>
      </c>
      <c r="D2941">
        <v>1</v>
      </c>
      <c r="E2941">
        <v>1</v>
      </c>
      <c r="F2941">
        <v>0</v>
      </c>
      <c r="G2941">
        <v>0</v>
      </c>
      <c r="H2941">
        <v>0</v>
      </c>
      <c r="I2941">
        <v>0</v>
      </c>
      <c r="J2941">
        <v>0</v>
      </c>
      <c r="K2941">
        <v>0</v>
      </c>
      <c r="L2941">
        <v>0</v>
      </c>
      <c r="M2941">
        <v>0</v>
      </c>
      <c r="N2941">
        <v>0</v>
      </c>
      <c r="O2941">
        <v>0</v>
      </c>
      <c r="P2941">
        <v>0</v>
      </c>
      <c r="Q2941">
        <v>0.161</v>
      </c>
      <c r="R2941">
        <v>0.216</v>
      </c>
      <c r="S2941">
        <v>0.24</v>
      </c>
      <c r="T2941">
        <v>0.45600000000000002</v>
      </c>
      <c r="U2941">
        <v>0.20599999999999999</v>
      </c>
      <c r="V2941">
        <v>21</v>
      </c>
      <c r="W2941">
        <v>0</v>
      </c>
      <c r="X2941">
        <v>0</v>
      </c>
      <c r="Y2941">
        <v>-0.1</v>
      </c>
      <c r="Z2941">
        <v>0</v>
      </c>
      <c r="AA2941">
        <v>0</v>
      </c>
    </row>
    <row r="2942" spans="1:27" x14ac:dyDescent="0.25">
      <c r="A2942" t="s">
        <v>1340</v>
      </c>
      <c r="B2942" t="s">
        <v>1341</v>
      </c>
      <c r="C2942" t="s">
        <v>20865</v>
      </c>
      <c r="D2942">
        <v>1</v>
      </c>
      <c r="E2942">
        <v>1</v>
      </c>
      <c r="F2942">
        <v>0</v>
      </c>
      <c r="G2942">
        <v>0</v>
      </c>
      <c r="H2942">
        <v>0</v>
      </c>
      <c r="I2942">
        <v>0</v>
      </c>
      <c r="J2942">
        <v>0</v>
      </c>
      <c r="K2942">
        <v>0</v>
      </c>
      <c r="L2942">
        <v>0</v>
      </c>
      <c r="M2942">
        <v>0</v>
      </c>
      <c r="N2942">
        <v>0</v>
      </c>
      <c r="O2942">
        <v>0</v>
      </c>
      <c r="P2942">
        <v>0</v>
      </c>
      <c r="Q2942">
        <v>0.185</v>
      </c>
      <c r="R2942">
        <v>0.218</v>
      </c>
      <c r="S2942">
        <v>0.24299999999999999</v>
      </c>
      <c r="T2942">
        <v>0.46100000000000002</v>
      </c>
      <c r="U2942">
        <v>0.20599999999999999</v>
      </c>
      <c r="V2942">
        <v>28</v>
      </c>
      <c r="W2942">
        <v>0</v>
      </c>
      <c r="X2942">
        <v>0</v>
      </c>
      <c r="Y2942">
        <v>-0.1</v>
      </c>
      <c r="Z2942">
        <v>0</v>
      </c>
      <c r="AA2942">
        <v>0</v>
      </c>
    </row>
    <row r="2943" spans="1:27" x14ac:dyDescent="0.25">
      <c r="A2943" t="s">
        <v>21691</v>
      </c>
      <c r="B2943" t="s">
        <v>21692</v>
      </c>
      <c r="C2943" t="s">
        <v>20886</v>
      </c>
      <c r="D2943">
        <v>1</v>
      </c>
      <c r="E2943">
        <v>1</v>
      </c>
      <c r="F2943">
        <v>0</v>
      </c>
      <c r="G2943">
        <v>0</v>
      </c>
      <c r="H2943">
        <v>0</v>
      </c>
      <c r="I2943">
        <v>0</v>
      </c>
      <c r="J2943">
        <v>0</v>
      </c>
      <c r="K2943">
        <v>0</v>
      </c>
      <c r="L2943">
        <v>0</v>
      </c>
      <c r="M2943">
        <v>0</v>
      </c>
      <c r="N2943">
        <v>0</v>
      </c>
      <c r="O2943">
        <v>0</v>
      </c>
      <c r="P2943">
        <v>0</v>
      </c>
      <c r="Q2943">
        <v>0.18099999999999999</v>
      </c>
      <c r="R2943">
        <v>0.222</v>
      </c>
      <c r="S2943">
        <v>0.23499999999999999</v>
      </c>
      <c r="T2943">
        <v>0.45700000000000002</v>
      </c>
      <c r="U2943">
        <v>0.20599999999999999</v>
      </c>
      <c r="V2943">
        <v>22</v>
      </c>
      <c r="W2943">
        <v>0</v>
      </c>
      <c r="X2943">
        <v>0</v>
      </c>
      <c r="Y2943">
        <v>-0.1</v>
      </c>
      <c r="Z2943">
        <v>0</v>
      </c>
      <c r="AA2943">
        <v>0</v>
      </c>
    </row>
    <row r="2944" spans="1:27" x14ac:dyDescent="0.25">
      <c r="A2944" t="s">
        <v>592</v>
      </c>
      <c r="B2944" t="s">
        <v>593</v>
      </c>
      <c r="C2944" t="s">
        <v>20867</v>
      </c>
      <c r="D2944">
        <v>1</v>
      </c>
      <c r="E2944">
        <v>1</v>
      </c>
      <c r="F2944">
        <v>0</v>
      </c>
      <c r="G2944">
        <v>0</v>
      </c>
      <c r="H2944">
        <v>0</v>
      </c>
      <c r="I2944">
        <v>0</v>
      </c>
      <c r="J2944">
        <v>0</v>
      </c>
      <c r="K2944">
        <v>0</v>
      </c>
      <c r="L2944">
        <v>0</v>
      </c>
      <c r="M2944">
        <v>0</v>
      </c>
      <c r="N2944">
        <v>0</v>
      </c>
      <c r="O2944">
        <v>0</v>
      </c>
      <c r="P2944">
        <v>0</v>
      </c>
      <c r="Q2944">
        <v>0.185</v>
      </c>
      <c r="R2944">
        <v>0.216</v>
      </c>
      <c r="S2944">
        <v>0.246</v>
      </c>
      <c r="T2944">
        <v>0.46300000000000002</v>
      </c>
      <c r="U2944">
        <v>0.20499999999999999</v>
      </c>
      <c r="V2944">
        <v>23</v>
      </c>
      <c r="W2944">
        <v>0</v>
      </c>
      <c r="X2944">
        <v>0</v>
      </c>
      <c r="Y2944">
        <v>-0.1</v>
      </c>
      <c r="Z2944">
        <v>0</v>
      </c>
      <c r="AA2944">
        <v>0</v>
      </c>
    </row>
    <row r="2945" spans="1:27" x14ac:dyDescent="0.25">
      <c r="A2945" t="s">
        <v>1834</v>
      </c>
      <c r="B2945" t="s">
        <v>1835</v>
      </c>
      <c r="C2945" t="s">
        <v>20890</v>
      </c>
      <c r="D2945">
        <v>1</v>
      </c>
      <c r="E2945">
        <v>1</v>
      </c>
      <c r="F2945">
        <v>0</v>
      </c>
      <c r="G2945">
        <v>0</v>
      </c>
      <c r="H2945">
        <v>0</v>
      </c>
      <c r="I2945">
        <v>0</v>
      </c>
      <c r="J2945">
        <v>0</v>
      </c>
      <c r="K2945">
        <v>0</v>
      </c>
      <c r="L2945">
        <v>0</v>
      </c>
      <c r="M2945">
        <v>0</v>
      </c>
      <c r="N2945">
        <v>0</v>
      </c>
      <c r="O2945">
        <v>0</v>
      </c>
      <c r="P2945">
        <v>0</v>
      </c>
      <c r="Q2945">
        <v>0.161</v>
      </c>
      <c r="R2945">
        <v>0.221</v>
      </c>
      <c r="S2945">
        <v>0.23100000000000001</v>
      </c>
      <c r="T2945">
        <v>0.45200000000000001</v>
      </c>
      <c r="U2945">
        <v>0.20499999999999999</v>
      </c>
      <c r="V2945">
        <v>28</v>
      </c>
      <c r="W2945">
        <v>0</v>
      </c>
      <c r="X2945">
        <v>0</v>
      </c>
      <c r="Y2945">
        <v>-0.1</v>
      </c>
      <c r="Z2945">
        <v>0</v>
      </c>
      <c r="AA2945">
        <v>0</v>
      </c>
    </row>
    <row r="2946" spans="1:27" x14ac:dyDescent="0.25">
      <c r="A2946" t="s">
        <v>1244</v>
      </c>
      <c r="B2946" t="s">
        <v>1245</v>
      </c>
      <c r="C2946" t="s">
        <v>20891</v>
      </c>
      <c r="D2946">
        <v>1</v>
      </c>
      <c r="E2946">
        <v>1</v>
      </c>
      <c r="F2946">
        <v>0</v>
      </c>
      <c r="G2946">
        <v>0</v>
      </c>
      <c r="H2946">
        <v>0</v>
      </c>
      <c r="I2946">
        <v>0</v>
      </c>
      <c r="J2946">
        <v>0</v>
      </c>
      <c r="K2946">
        <v>0</v>
      </c>
      <c r="L2946">
        <v>0</v>
      </c>
      <c r="M2946">
        <v>0</v>
      </c>
      <c r="N2946">
        <v>0</v>
      </c>
      <c r="O2946">
        <v>0</v>
      </c>
      <c r="P2946">
        <v>0</v>
      </c>
      <c r="Q2946">
        <v>0.187</v>
      </c>
      <c r="R2946">
        <v>0.218</v>
      </c>
      <c r="S2946">
        <v>0.246</v>
      </c>
      <c r="T2946">
        <v>0.46500000000000002</v>
      </c>
      <c r="U2946">
        <v>0.20499999999999999</v>
      </c>
      <c r="V2946">
        <v>28</v>
      </c>
      <c r="W2946">
        <v>0</v>
      </c>
      <c r="X2946">
        <v>0</v>
      </c>
      <c r="Y2946">
        <v>-0.1</v>
      </c>
      <c r="Z2946">
        <v>0</v>
      </c>
      <c r="AA2946">
        <v>0</v>
      </c>
    </row>
    <row r="2947" spans="1:27" x14ac:dyDescent="0.25">
      <c r="A2947" t="s">
        <v>1796</v>
      </c>
      <c r="B2947" t="s">
        <v>1797</v>
      </c>
      <c r="C2947" t="s">
        <v>20874</v>
      </c>
      <c r="D2947">
        <v>1</v>
      </c>
      <c r="E2947">
        <v>1</v>
      </c>
      <c r="F2947">
        <v>0</v>
      </c>
      <c r="G2947">
        <v>0</v>
      </c>
      <c r="H2947">
        <v>0</v>
      </c>
      <c r="I2947">
        <v>0</v>
      </c>
      <c r="J2947">
        <v>0</v>
      </c>
      <c r="K2947">
        <v>0</v>
      </c>
      <c r="L2947">
        <v>0</v>
      </c>
      <c r="M2947">
        <v>0</v>
      </c>
      <c r="N2947">
        <v>0</v>
      </c>
      <c r="O2947">
        <v>0</v>
      </c>
      <c r="P2947">
        <v>0</v>
      </c>
      <c r="Q2947">
        <v>0.182</v>
      </c>
      <c r="R2947">
        <v>0.219</v>
      </c>
      <c r="S2947">
        <v>0.24299999999999999</v>
      </c>
      <c r="T2947">
        <v>0.46100000000000002</v>
      </c>
      <c r="U2947">
        <v>0.20499999999999999</v>
      </c>
      <c r="V2947">
        <v>24</v>
      </c>
      <c r="W2947">
        <v>0</v>
      </c>
      <c r="X2947">
        <v>0</v>
      </c>
      <c r="Y2947">
        <v>-0.1</v>
      </c>
      <c r="Z2947">
        <v>0</v>
      </c>
      <c r="AA2947">
        <v>0</v>
      </c>
    </row>
    <row r="2948" spans="1:27" x14ac:dyDescent="0.25">
      <c r="A2948" t="s">
        <v>1054</v>
      </c>
      <c r="B2948" t="s">
        <v>1055</v>
      </c>
      <c r="C2948" t="s">
        <v>20875</v>
      </c>
      <c r="D2948">
        <v>1</v>
      </c>
      <c r="E2948">
        <v>1</v>
      </c>
      <c r="F2948">
        <v>0</v>
      </c>
      <c r="G2948">
        <v>0</v>
      </c>
      <c r="H2948">
        <v>0</v>
      </c>
      <c r="I2948">
        <v>0</v>
      </c>
      <c r="J2948">
        <v>0</v>
      </c>
      <c r="K2948">
        <v>0</v>
      </c>
      <c r="L2948">
        <v>0</v>
      </c>
      <c r="M2948">
        <v>0</v>
      </c>
      <c r="N2948">
        <v>0</v>
      </c>
      <c r="O2948">
        <v>0</v>
      </c>
      <c r="P2948">
        <v>0</v>
      </c>
      <c r="Q2948">
        <v>0.17100000000000001</v>
      </c>
      <c r="R2948">
        <v>0.22</v>
      </c>
      <c r="S2948">
        <v>0.23699999999999999</v>
      </c>
      <c r="T2948">
        <v>0.45700000000000002</v>
      </c>
      <c r="U2948">
        <v>0.20499999999999999</v>
      </c>
      <c r="V2948">
        <v>21</v>
      </c>
      <c r="W2948">
        <v>0</v>
      </c>
      <c r="X2948">
        <v>0</v>
      </c>
      <c r="Y2948">
        <v>-0.1</v>
      </c>
      <c r="Z2948">
        <v>0</v>
      </c>
      <c r="AA2948">
        <v>0</v>
      </c>
    </row>
    <row r="2949" spans="1:27" x14ac:dyDescent="0.25">
      <c r="A2949" t="s">
        <v>1538</v>
      </c>
      <c r="B2949" t="s">
        <v>1539</v>
      </c>
      <c r="C2949" t="s">
        <v>20886</v>
      </c>
      <c r="D2949">
        <v>1</v>
      </c>
      <c r="E2949">
        <v>1</v>
      </c>
      <c r="F2949">
        <v>0</v>
      </c>
      <c r="G2949">
        <v>0</v>
      </c>
      <c r="H2949">
        <v>0</v>
      </c>
      <c r="I2949">
        <v>0</v>
      </c>
      <c r="J2949">
        <v>0</v>
      </c>
      <c r="K2949">
        <v>0</v>
      </c>
      <c r="L2949">
        <v>0</v>
      </c>
      <c r="M2949">
        <v>0</v>
      </c>
      <c r="N2949">
        <v>0</v>
      </c>
      <c r="O2949">
        <v>0</v>
      </c>
      <c r="P2949">
        <v>0</v>
      </c>
      <c r="Q2949">
        <v>0.17499999999999999</v>
      </c>
      <c r="R2949">
        <v>0.216</v>
      </c>
      <c r="S2949">
        <v>0.24299999999999999</v>
      </c>
      <c r="T2949">
        <v>0.45900000000000002</v>
      </c>
      <c r="U2949">
        <v>0.20499999999999999</v>
      </c>
      <c r="V2949">
        <v>22</v>
      </c>
      <c r="W2949">
        <v>0</v>
      </c>
      <c r="X2949">
        <v>0</v>
      </c>
      <c r="Y2949">
        <v>-0.1</v>
      </c>
      <c r="Z2949">
        <v>0</v>
      </c>
      <c r="AA2949">
        <v>0</v>
      </c>
    </row>
    <row r="2950" spans="1:27" x14ac:dyDescent="0.25">
      <c r="A2950" t="s">
        <v>21693</v>
      </c>
      <c r="B2950" t="s">
        <v>21694</v>
      </c>
      <c r="C2950" t="s">
        <v>1</v>
      </c>
      <c r="D2950">
        <v>1</v>
      </c>
      <c r="E2950">
        <v>1</v>
      </c>
      <c r="F2950">
        <v>0</v>
      </c>
      <c r="G2950">
        <v>0</v>
      </c>
      <c r="H2950">
        <v>0</v>
      </c>
      <c r="I2950">
        <v>0</v>
      </c>
      <c r="J2950">
        <v>0</v>
      </c>
      <c r="K2950">
        <v>0</v>
      </c>
      <c r="L2950">
        <v>0</v>
      </c>
      <c r="M2950">
        <v>0</v>
      </c>
      <c r="N2950">
        <v>0</v>
      </c>
      <c r="O2950">
        <v>0</v>
      </c>
      <c r="P2950">
        <v>0</v>
      </c>
      <c r="Q2950">
        <v>0.183</v>
      </c>
      <c r="R2950">
        <v>0.216</v>
      </c>
      <c r="S2950">
        <v>0.246</v>
      </c>
      <c r="T2950">
        <v>0.46200000000000002</v>
      </c>
      <c r="U2950">
        <v>0.20499999999999999</v>
      </c>
      <c r="V2950">
        <v>22</v>
      </c>
      <c r="W2950">
        <v>0</v>
      </c>
      <c r="X2950">
        <v>0</v>
      </c>
      <c r="Y2950">
        <v>-0.1</v>
      </c>
      <c r="Z2950">
        <v>0</v>
      </c>
      <c r="AA2950">
        <v>0</v>
      </c>
    </row>
    <row r="2951" spans="1:27" x14ac:dyDescent="0.25">
      <c r="A2951" t="s">
        <v>1826</v>
      </c>
      <c r="B2951" t="s">
        <v>1827</v>
      </c>
      <c r="C2951" t="s">
        <v>20895</v>
      </c>
      <c r="D2951">
        <v>1</v>
      </c>
      <c r="E2951">
        <v>1</v>
      </c>
      <c r="F2951">
        <v>0</v>
      </c>
      <c r="G2951">
        <v>0</v>
      </c>
      <c r="H2951">
        <v>0</v>
      </c>
      <c r="I2951">
        <v>0</v>
      </c>
      <c r="J2951">
        <v>0</v>
      </c>
      <c r="K2951">
        <v>0</v>
      </c>
      <c r="L2951">
        <v>0</v>
      </c>
      <c r="M2951">
        <v>0</v>
      </c>
      <c r="N2951">
        <v>0</v>
      </c>
      <c r="O2951">
        <v>0</v>
      </c>
      <c r="P2951">
        <v>0</v>
      </c>
      <c r="Q2951">
        <v>0.17899999999999999</v>
      </c>
      <c r="R2951">
        <v>0.214</v>
      </c>
      <c r="S2951">
        <v>0.248</v>
      </c>
      <c r="T2951">
        <v>0.46200000000000002</v>
      </c>
      <c r="U2951">
        <v>0.20499999999999999</v>
      </c>
      <c r="V2951">
        <v>26</v>
      </c>
      <c r="W2951">
        <v>0</v>
      </c>
      <c r="X2951">
        <v>0</v>
      </c>
      <c r="Y2951">
        <v>-0.1</v>
      </c>
      <c r="Z2951">
        <v>0</v>
      </c>
      <c r="AA2951">
        <v>0</v>
      </c>
    </row>
    <row r="2952" spans="1:27" x14ac:dyDescent="0.25">
      <c r="A2952" t="s">
        <v>659</v>
      </c>
      <c r="B2952" t="s">
        <v>660</v>
      </c>
      <c r="C2952" t="s">
        <v>20890</v>
      </c>
      <c r="D2952">
        <v>1</v>
      </c>
      <c r="E2952">
        <v>1</v>
      </c>
      <c r="F2952">
        <v>0</v>
      </c>
      <c r="G2952">
        <v>0</v>
      </c>
      <c r="H2952">
        <v>0</v>
      </c>
      <c r="I2952">
        <v>0</v>
      </c>
      <c r="J2952">
        <v>0</v>
      </c>
      <c r="K2952">
        <v>0</v>
      </c>
      <c r="L2952">
        <v>0</v>
      </c>
      <c r="M2952">
        <v>0</v>
      </c>
      <c r="N2952">
        <v>0</v>
      </c>
      <c r="O2952">
        <v>0</v>
      </c>
      <c r="P2952">
        <v>0</v>
      </c>
      <c r="Q2952">
        <v>0.186</v>
      </c>
      <c r="R2952">
        <v>0.222</v>
      </c>
      <c r="S2952">
        <v>0.23699999999999999</v>
      </c>
      <c r="T2952">
        <v>0.45900000000000002</v>
      </c>
      <c r="U2952">
        <v>0.20499999999999999</v>
      </c>
      <c r="V2952">
        <v>28</v>
      </c>
      <c r="W2952">
        <v>0</v>
      </c>
      <c r="X2952">
        <v>0</v>
      </c>
      <c r="Y2952">
        <v>-0.1</v>
      </c>
      <c r="Z2952">
        <v>0</v>
      </c>
      <c r="AA2952">
        <v>0</v>
      </c>
    </row>
    <row r="2953" spans="1:27" x14ac:dyDescent="0.25">
      <c r="A2953" t="s">
        <v>1582</v>
      </c>
      <c r="B2953" t="s">
        <v>1583</v>
      </c>
      <c r="C2953" t="s">
        <v>1</v>
      </c>
      <c r="D2953">
        <v>1</v>
      </c>
      <c r="E2953">
        <v>1</v>
      </c>
      <c r="F2953">
        <v>0</v>
      </c>
      <c r="G2953">
        <v>0</v>
      </c>
      <c r="H2953">
        <v>0</v>
      </c>
      <c r="I2953">
        <v>0</v>
      </c>
      <c r="J2953">
        <v>0</v>
      </c>
      <c r="K2953">
        <v>0</v>
      </c>
      <c r="L2953">
        <v>0</v>
      </c>
      <c r="M2953">
        <v>0</v>
      </c>
      <c r="N2953">
        <v>0</v>
      </c>
      <c r="O2953">
        <v>0</v>
      </c>
      <c r="P2953">
        <v>0</v>
      </c>
      <c r="Q2953">
        <v>0.17199999999999999</v>
      </c>
      <c r="R2953">
        <v>0.21</v>
      </c>
      <c r="S2953">
        <v>0.253</v>
      </c>
      <c r="T2953">
        <v>0.46300000000000002</v>
      </c>
      <c r="U2953">
        <v>0.20499999999999999</v>
      </c>
      <c r="V2953">
        <v>22</v>
      </c>
      <c r="W2953">
        <v>0</v>
      </c>
      <c r="X2953">
        <v>0</v>
      </c>
      <c r="Y2953">
        <v>-0.1</v>
      </c>
      <c r="Z2953">
        <v>0</v>
      </c>
      <c r="AA2953">
        <v>0</v>
      </c>
    </row>
    <row r="2954" spans="1:27" x14ac:dyDescent="0.25">
      <c r="A2954" t="s">
        <v>1410</v>
      </c>
      <c r="B2954" t="s">
        <v>1411</v>
      </c>
      <c r="C2954" t="s">
        <v>20893</v>
      </c>
      <c r="D2954">
        <v>1</v>
      </c>
      <c r="E2954">
        <v>1</v>
      </c>
      <c r="F2954">
        <v>0</v>
      </c>
      <c r="G2954">
        <v>0</v>
      </c>
      <c r="H2954">
        <v>0</v>
      </c>
      <c r="I2954">
        <v>0</v>
      </c>
      <c r="J2954">
        <v>0</v>
      </c>
      <c r="K2954">
        <v>0</v>
      </c>
      <c r="L2954">
        <v>0</v>
      </c>
      <c r="M2954">
        <v>0</v>
      </c>
      <c r="N2954">
        <v>0</v>
      </c>
      <c r="O2954">
        <v>0</v>
      </c>
      <c r="P2954">
        <v>0</v>
      </c>
      <c r="Q2954">
        <v>0.17</v>
      </c>
      <c r="R2954">
        <v>0.214</v>
      </c>
      <c r="S2954">
        <v>0.245</v>
      </c>
      <c r="T2954">
        <v>0.46</v>
      </c>
      <c r="U2954">
        <v>0.20499999999999999</v>
      </c>
      <c r="V2954">
        <v>25</v>
      </c>
      <c r="W2954">
        <v>0</v>
      </c>
      <c r="X2954">
        <v>0</v>
      </c>
      <c r="Y2954">
        <v>-0.1</v>
      </c>
      <c r="Z2954">
        <v>0</v>
      </c>
      <c r="AA2954">
        <v>0</v>
      </c>
    </row>
    <row r="2955" spans="1:27" x14ac:dyDescent="0.25">
      <c r="A2955" t="s">
        <v>2240</v>
      </c>
      <c r="B2955" t="s">
        <v>2241</v>
      </c>
      <c r="C2955" t="s">
        <v>20877</v>
      </c>
      <c r="D2955">
        <v>1</v>
      </c>
      <c r="E2955">
        <v>1</v>
      </c>
      <c r="F2955">
        <v>0</v>
      </c>
      <c r="G2955">
        <v>0</v>
      </c>
      <c r="H2955">
        <v>0</v>
      </c>
      <c r="I2955">
        <v>0</v>
      </c>
      <c r="J2955">
        <v>0</v>
      </c>
      <c r="K2955">
        <v>0</v>
      </c>
      <c r="L2955">
        <v>0</v>
      </c>
      <c r="M2955">
        <v>0</v>
      </c>
      <c r="N2955">
        <v>0</v>
      </c>
      <c r="O2955">
        <v>0</v>
      </c>
      <c r="P2955">
        <v>0</v>
      </c>
      <c r="Q2955">
        <v>0.16400000000000001</v>
      </c>
      <c r="R2955">
        <v>0.21199999999999999</v>
      </c>
      <c r="S2955">
        <v>0.247</v>
      </c>
      <c r="T2955">
        <v>0.45900000000000002</v>
      </c>
      <c r="U2955">
        <v>0.20499999999999999</v>
      </c>
      <c r="V2955">
        <v>30</v>
      </c>
      <c r="W2955">
        <v>0</v>
      </c>
      <c r="X2955">
        <v>0</v>
      </c>
      <c r="Y2955">
        <v>-0.1</v>
      </c>
      <c r="Z2955">
        <v>0</v>
      </c>
      <c r="AA2955">
        <v>0</v>
      </c>
    </row>
    <row r="2956" spans="1:27" x14ac:dyDescent="0.25">
      <c r="A2956" t="s">
        <v>21695</v>
      </c>
      <c r="B2956" t="s">
        <v>4167</v>
      </c>
      <c r="C2956" t="s">
        <v>20873</v>
      </c>
      <c r="D2956">
        <v>1</v>
      </c>
      <c r="E2956">
        <v>1</v>
      </c>
      <c r="F2956">
        <v>0</v>
      </c>
      <c r="G2956">
        <v>0</v>
      </c>
      <c r="H2956">
        <v>0</v>
      </c>
      <c r="I2956">
        <v>0</v>
      </c>
      <c r="J2956">
        <v>0</v>
      </c>
      <c r="K2956">
        <v>0</v>
      </c>
      <c r="L2956">
        <v>0</v>
      </c>
      <c r="M2956">
        <v>0</v>
      </c>
      <c r="N2956">
        <v>0</v>
      </c>
      <c r="O2956">
        <v>0</v>
      </c>
      <c r="P2956">
        <v>0</v>
      </c>
      <c r="Q2956">
        <v>0.183</v>
      </c>
      <c r="R2956">
        <v>0.215</v>
      </c>
      <c r="S2956">
        <v>0.248</v>
      </c>
      <c r="T2956">
        <v>0.46300000000000002</v>
      </c>
      <c r="U2956">
        <v>0.20499999999999999</v>
      </c>
      <c r="V2956">
        <v>21</v>
      </c>
      <c r="W2956">
        <v>0</v>
      </c>
      <c r="X2956">
        <v>0</v>
      </c>
      <c r="Y2956">
        <v>-0.1</v>
      </c>
      <c r="Z2956">
        <v>0</v>
      </c>
      <c r="AA2956">
        <v>0</v>
      </c>
    </row>
    <row r="2957" spans="1:27" x14ac:dyDescent="0.25">
      <c r="A2957" t="s">
        <v>2034</v>
      </c>
      <c r="B2957" t="s">
        <v>2035</v>
      </c>
      <c r="C2957" t="s">
        <v>20868</v>
      </c>
      <c r="D2957">
        <v>1</v>
      </c>
      <c r="E2957">
        <v>1</v>
      </c>
      <c r="F2957">
        <v>0</v>
      </c>
      <c r="G2957">
        <v>0</v>
      </c>
      <c r="H2957">
        <v>0</v>
      </c>
      <c r="I2957">
        <v>0</v>
      </c>
      <c r="J2957">
        <v>0</v>
      </c>
      <c r="K2957">
        <v>0</v>
      </c>
      <c r="L2957">
        <v>0</v>
      </c>
      <c r="M2957">
        <v>0</v>
      </c>
      <c r="N2957">
        <v>0</v>
      </c>
      <c r="O2957">
        <v>0</v>
      </c>
      <c r="P2957">
        <v>0</v>
      </c>
      <c r="Q2957">
        <v>0.17699999999999999</v>
      </c>
      <c r="R2957">
        <v>0.20899999999999999</v>
      </c>
      <c r="S2957">
        <v>0.255</v>
      </c>
      <c r="T2957">
        <v>0.46300000000000002</v>
      </c>
      <c r="U2957">
        <v>0.20499999999999999</v>
      </c>
      <c r="V2957">
        <v>21</v>
      </c>
      <c r="W2957">
        <v>0</v>
      </c>
      <c r="X2957">
        <v>0</v>
      </c>
      <c r="Y2957">
        <v>-0.1</v>
      </c>
      <c r="Z2957">
        <v>0</v>
      </c>
      <c r="AA2957">
        <v>0</v>
      </c>
    </row>
    <row r="2958" spans="1:27" x14ac:dyDescent="0.25">
      <c r="A2958" t="s">
        <v>2014</v>
      </c>
      <c r="B2958" t="s">
        <v>489</v>
      </c>
      <c r="C2958" t="s">
        <v>20882</v>
      </c>
      <c r="D2958">
        <v>1</v>
      </c>
      <c r="E2958">
        <v>1</v>
      </c>
      <c r="F2958">
        <v>0</v>
      </c>
      <c r="G2958">
        <v>0</v>
      </c>
      <c r="H2958">
        <v>0</v>
      </c>
      <c r="I2958">
        <v>0</v>
      </c>
      <c r="J2958">
        <v>0</v>
      </c>
      <c r="K2958">
        <v>0</v>
      </c>
      <c r="L2958">
        <v>0</v>
      </c>
      <c r="M2958">
        <v>0</v>
      </c>
      <c r="N2958">
        <v>0</v>
      </c>
      <c r="O2958">
        <v>0</v>
      </c>
      <c r="P2958">
        <v>0</v>
      </c>
      <c r="Q2958">
        <v>0.17899999999999999</v>
      </c>
      <c r="R2958">
        <v>0.214</v>
      </c>
      <c r="S2958">
        <v>0.247</v>
      </c>
      <c r="T2958">
        <v>0.46</v>
      </c>
      <c r="U2958">
        <v>0.20499999999999999</v>
      </c>
      <c r="V2958">
        <v>20</v>
      </c>
      <c r="W2958">
        <v>0</v>
      </c>
      <c r="X2958">
        <v>0</v>
      </c>
      <c r="Y2958">
        <v>-0.1</v>
      </c>
      <c r="Z2958">
        <v>0</v>
      </c>
      <c r="AA2958">
        <v>0</v>
      </c>
    </row>
    <row r="2959" spans="1:27" x14ac:dyDescent="0.25">
      <c r="A2959" t="s">
        <v>2009</v>
      </c>
      <c r="B2959" t="s">
        <v>1646</v>
      </c>
      <c r="C2959" t="s">
        <v>1</v>
      </c>
      <c r="D2959">
        <v>1</v>
      </c>
      <c r="E2959">
        <v>1</v>
      </c>
      <c r="F2959">
        <v>0</v>
      </c>
      <c r="G2959">
        <v>0</v>
      </c>
      <c r="H2959">
        <v>0</v>
      </c>
      <c r="I2959">
        <v>0</v>
      </c>
      <c r="J2959">
        <v>0</v>
      </c>
      <c r="K2959">
        <v>0</v>
      </c>
      <c r="L2959">
        <v>0</v>
      </c>
      <c r="M2959">
        <v>0</v>
      </c>
      <c r="N2959">
        <v>0</v>
      </c>
      <c r="O2959">
        <v>0</v>
      </c>
      <c r="P2959">
        <v>0</v>
      </c>
      <c r="Q2959">
        <v>0.18099999999999999</v>
      </c>
      <c r="R2959">
        <v>0.21299999999999999</v>
      </c>
      <c r="S2959">
        <v>0.249</v>
      </c>
      <c r="T2959">
        <v>0.46200000000000002</v>
      </c>
      <c r="U2959">
        <v>0.20499999999999999</v>
      </c>
      <c r="V2959">
        <v>22</v>
      </c>
      <c r="W2959">
        <v>0</v>
      </c>
      <c r="X2959">
        <v>0</v>
      </c>
      <c r="Y2959">
        <v>-0.1</v>
      </c>
      <c r="Z2959">
        <v>0</v>
      </c>
      <c r="AA2959">
        <v>0</v>
      </c>
    </row>
    <row r="2960" spans="1:27" x14ac:dyDescent="0.25">
      <c r="A2960" t="s">
        <v>988</v>
      </c>
      <c r="B2960" t="s">
        <v>989</v>
      </c>
      <c r="C2960" t="s">
        <v>20873</v>
      </c>
      <c r="D2960">
        <v>1</v>
      </c>
      <c r="E2960">
        <v>1</v>
      </c>
      <c r="F2960">
        <v>0</v>
      </c>
      <c r="G2960">
        <v>0</v>
      </c>
      <c r="H2960">
        <v>0</v>
      </c>
      <c r="I2960">
        <v>0</v>
      </c>
      <c r="J2960">
        <v>0</v>
      </c>
      <c r="K2960">
        <v>0</v>
      </c>
      <c r="L2960">
        <v>0</v>
      </c>
      <c r="M2960">
        <v>0</v>
      </c>
      <c r="N2960">
        <v>0</v>
      </c>
      <c r="O2960">
        <v>0</v>
      </c>
      <c r="P2960">
        <v>0</v>
      </c>
      <c r="Q2960">
        <v>0.182</v>
      </c>
      <c r="R2960">
        <v>0.21199999999999999</v>
      </c>
      <c r="S2960">
        <v>0.25</v>
      </c>
      <c r="T2960">
        <v>0.46300000000000002</v>
      </c>
      <c r="U2960">
        <v>0.20499999999999999</v>
      </c>
      <c r="V2960">
        <v>21</v>
      </c>
      <c r="W2960">
        <v>0</v>
      </c>
      <c r="X2960">
        <v>0</v>
      </c>
      <c r="Y2960">
        <v>-0.1</v>
      </c>
      <c r="Z2960">
        <v>0</v>
      </c>
      <c r="AA2960">
        <v>0</v>
      </c>
    </row>
    <row r="2961" spans="1:27" x14ac:dyDescent="0.25">
      <c r="A2961" t="s">
        <v>1671</v>
      </c>
      <c r="B2961" t="s">
        <v>1672</v>
      </c>
      <c r="C2961" t="s">
        <v>1</v>
      </c>
      <c r="D2961">
        <v>1</v>
      </c>
      <c r="E2961">
        <v>1</v>
      </c>
      <c r="F2961">
        <v>0</v>
      </c>
      <c r="G2961">
        <v>0</v>
      </c>
      <c r="H2961">
        <v>0</v>
      </c>
      <c r="I2961">
        <v>0</v>
      </c>
      <c r="J2961">
        <v>0</v>
      </c>
      <c r="K2961">
        <v>0</v>
      </c>
      <c r="L2961">
        <v>0</v>
      </c>
      <c r="M2961">
        <v>0</v>
      </c>
      <c r="N2961">
        <v>0</v>
      </c>
      <c r="O2961">
        <v>0</v>
      </c>
      <c r="P2961">
        <v>0</v>
      </c>
      <c r="Q2961">
        <v>0.186</v>
      </c>
      <c r="R2961">
        <v>0.219</v>
      </c>
      <c r="S2961">
        <v>0.24</v>
      </c>
      <c r="T2961">
        <v>0.45900000000000002</v>
      </c>
      <c r="U2961">
        <v>0.20499999999999999</v>
      </c>
      <c r="V2961">
        <v>22</v>
      </c>
      <c r="W2961">
        <v>0</v>
      </c>
      <c r="X2961">
        <v>0</v>
      </c>
      <c r="Y2961">
        <v>-0.1</v>
      </c>
      <c r="Z2961">
        <v>0</v>
      </c>
      <c r="AA2961">
        <v>0</v>
      </c>
    </row>
    <row r="2962" spans="1:27" x14ac:dyDescent="0.25">
      <c r="A2962" t="s">
        <v>1721</v>
      </c>
      <c r="B2962" t="s">
        <v>1722</v>
      </c>
      <c r="C2962" t="s">
        <v>20868</v>
      </c>
      <c r="D2962">
        <v>1</v>
      </c>
      <c r="E2962">
        <v>1</v>
      </c>
      <c r="F2962">
        <v>0</v>
      </c>
      <c r="G2962">
        <v>0</v>
      </c>
      <c r="H2962">
        <v>0</v>
      </c>
      <c r="I2962">
        <v>0</v>
      </c>
      <c r="J2962">
        <v>0</v>
      </c>
      <c r="K2962">
        <v>0</v>
      </c>
      <c r="L2962">
        <v>0</v>
      </c>
      <c r="M2962">
        <v>0</v>
      </c>
      <c r="N2962">
        <v>0</v>
      </c>
      <c r="O2962">
        <v>0</v>
      </c>
      <c r="P2962">
        <v>0</v>
      </c>
      <c r="Q2962">
        <v>0.17799999999999999</v>
      </c>
      <c r="R2962">
        <v>0.218</v>
      </c>
      <c r="S2962">
        <v>0.24199999999999999</v>
      </c>
      <c r="T2962">
        <v>0.45900000000000002</v>
      </c>
      <c r="U2962">
        <v>0.20499999999999999</v>
      </c>
      <c r="V2962">
        <v>21</v>
      </c>
      <c r="W2962">
        <v>0</v>
      </c>
      <c r="X2962">
        <v>0</v>
      </c>
      <c r="Y2962">
        <v>-0.1</v>
      </c>
      <c r="Z2962">
        <v>0</v>
      </c>
      <c r="AA2962">
        <v>0</v>
      </c>
    </row>
    <row r="2963" spans="1:27" x14ac:dyDescent="0.25">
      <c r="A2963" t="s">
        <v>1052</v>
      </c>
      <c r="B2963" t="s">
        <v>1053</v>
      </c>
      <c r="C2963" t="s">
        <v>20883</v>
      </c>
      <c r="D2963">
        <v>1</v>
      </c>
      <c r="E2963">
        <v>1</v>
      </c>
      <c r="F2963">
        <v>0</v>
      </c>
      <c r="G2963">
        <v>0</v>
      </c>
      <c r="H2963">
        <v>0</v>
      </c>
      <c r="I2963">
        <v>0</v>
      </c>
      <c r="J2963">
        <v>0</v>
      </c>
      <c r="K2963">
        <v>0</v>
      </c>
      <c r="L2963">
        <v>0</v>
      </c>
      <c r="M2963">
        <v>0</v>
      </c>
      <c r="N2963">
        <v>0</v>
      </c>
      <c r="O2963">
        <v>0</v>
      </c>
      <c r="P2963">
        <v>0</v>
      </c>
      <c r="Q2963">
        <v>0.184</v>
      </c>
      <c r="R2963">
        <v>0.215</v>
      </c>
      <c r="S2963">
        <v>0.246</v>
      </c>
      <c r="T2963">
        <v>0.46100000000000002</v>
      </c>
      <c r="U2963">
        <v>0.20499999999999999</v>
      </c>
      <c r="V2963">
        <v>21</v>
      </c>
      <c r="W2963">
        <v>0</v>
      </c>
      <c r="X2963">
        <v>0</v>
      </c>
      <c r="Y2963">
        <v>-0.1</v>
      </c>
      <c r="Z2963">
        <v>0</v>
      </c>
      <c r="AA2963">
        <v>0</v>
      </c>
    </row>
    <row r="2964" spans="1:27" x14ac:dyDescent="0.25">
      <c r="A2964" t="s">
        <v>1412</v>
      </c>
      <c r="B2964" t="s">
        <v>1413</v>
      </c>
      <c r="C2964" t="s">
        <v>20874</v>
      </c>
      <c r="D2964">
        <v>1</v>
      </c>
      <c r="E2964">
        <v>1</v>
      </c>
      <c r="F2964">
        <v>0</v>
      </c>
      <c r="G2964">
        <v>0</v>
      </c>
      <c r="H2964">
        <v>0</v>
      </c>
      <c r="I2964">
        <v>0</v>
      </c>
      <c r="J2964">
        <v>0</v>
      </c>
      <c r="K2964">
        <v>0</v>
      </c>
      <c r="L2964">
        <v>0</v>
      </c>
      <c r="M2964">
        <v>0</v>
      </c>
      <c r="N2964">
        <v>0</v>
      </c>
      <c r="O2964">
        <v>0</v>
      </c>
      <c r="P2964">
        <v>0</v>
      </c>
      <c r="Q2964">
        <v>0.184</v>
      </c>
      <c r="R2964">
        <v>0.219</v>
      </c>
      <c r="S2964">
        <v>0.24399999999999999</v>
      </c>
      <c r="T2964">
        <v>0.46300000000000002</v>
      </c>
      <c r="U2964">
        <v>0.20499999999999999</v>
      </c>
      <c r="V2964">
        <v>24</v>
      </c>
      <c r="W2964">
        <v>0</v>
      </c>
      <c r="X2964">
        <v>0</v>
      </c>
      <c r="Y2964">
        <v>-0.1</v>
      </c>
      <c r="Z2964">
        <v>0</v>
      </c>
      <c r="AA2964">
        <v>0</v>
      </c>
    </row>
    <row r="2965" spans="1:27" x14ac:dyDescent="0.25">
      <c r="A2965" t="s">
        <v>801</v>
      </c>
      <c r="B2965" t="s">
        <v>802</v>
      </c>
      <c r="C2965" t="s">
        <v>20886</v>
      </c>
      <c r="D2965">
        <v>1</v>
      </c>
      <c r="E2965">
        <v>1</v>
      </c>
      <c r="F2965">
        <v>0</v>
      </c>
      <c r="G2965">
        <v>0</v>
      </c>
      <c r="H2965">
        <v>0</v>
      </c>
      <c r="I2965">
        <v>0</v>
      </c>
      <c r="J2965">
        <v>0</v>
      </c>
      <c r="K2965">
        <v>0</v>
      </c>
      <c r="L2965">
        <v>0</v>
      </c>
      <c r="M2965">
        <v>0</v>
      </c>
      <c r="N2965">
        <v>0</v>
      </c>
      <c r="O2965">
        <v>0</v>
      </c>
      <c r="P2965">
        <v>0</v>
      </c>
      <c r="Q2965">
        <v>0.17199999999999999</v>
      </c>
      <c r="R2965">
        <v>0.22600000000000001</v>
      </c>
      <c r="S2965">
        <v>0.224</v>
      </c>
      <c r="T2965">
        <v>0.45</v>
      </c>
      <c r="U2965">
        <v>0.20499999999999999</v>
      </c>
      <c r="V2965">
        <v>22</v>
      </c>
      <c r="W2965">
        <v>0</v>
      </c>
      <c r="X2965">
        <v>0</v>
      </c>
      <c r="Y2965">
        <v>-0.1</v>
      </c>
      <c r="Z2965">
        <v>0</v>
      </c>
      <c r="AA2965">
        <v>0</v>
      </c>
    </row>
    <row r="2966" spans="1:27" x14ac:dyDescent="0.25">
      <c r="A2966" t="s">
        <v>1046</v>
      </c>
      <c r="B2966" t="s">
        <v>1047</v>
      </c>
      <c r="C2966" t="s">
        <v>20892</v>
      </c>
      <c r="D2966">
        <v>1</v>
      </c>
      <c r="E2966">
        <v>1</v>
      </c>
      <c r="F2966">
        <v>0</v>
      </c>
      <c r="G2966">
        <v>0</v>
      </c>
      <c r="H2966">
        <v>0</v>
      </c>
      <c r="I2966">
        <v>0</v>
      </c>
      <c r="J2966">
        <v>0</v>
      </c>
      <c r="K2966">
        <v>0</v>
      </c>
      <c r="L2966">
        <v>0</v>
      </c>
      <c r="M2966">
        <v>0</v>
      </c>
      <c r="N2966">
        <v>0</v>
      </c>
      <c r="O2966">
        <v>0</v>
      </c>
      <c r="P2966">
        <v>0</v>
      </c>
      <c r="Q2966">
        <v>0.19</v>
      </c>
      <c r="R2966">
        <v>0.222</v>
      </c>
      <c r="S2966">
        <v>0.23599999999999999</v>
      </c>
      <c r="T2966">
        <v>0.45800000000000002</v>
      </c>
      <c r="U2966">
        <v>0.20499999999999999</v>
      </c>
      <c r="V2966">
        <v>22</v>
      </c>
      <c r="W2966">
        <v>0</v>
      </c>
      <c r="X2966">
        <v>0</v>
      </c>
      <c r="Y2966">
        <v>-0.1</v>
      </c>
      <c r="Z2966">
        <v>0</v>
      </c>
      <c r="AA2966">
        <v>0</v>
      </c>
    </row>
    <row r="2967" spans="1:27" x14ac:dyDescent="0.25">
      <c r="A2967" t="s">
        <v>2007</v>
      </c>
      <c r="B2967" t="s">
        <v>2008</v>
      </c>
      <c r="C2967" t="s">
        <v>1</v>
      </c>
      <c r="D2967">
        <v>1</v>
      </c>
      <c r="E2967">
        <v>1</v>
      </c>
      <c r="F2967">
        <v>0</v>
      </c>
      <c r="G2967">
        <v>0</v>
      </c>
      <c r="H2967">
        <v>0</v>
      </c>
      <c r="I2967">
        <v>0</v>
      </c>
      <c r="J2967">
        <v>0</v>
      </c>
      <c r="K2967">
        <v>0</v>
      </c>
      <c r="L2967">
        <v>0</v>
      </c>
      <c r="M2967">
        <v>0</v>
      </c>
      <c r="N2967">
        <v>0</v>
      </c>
      <c r="O2967">
        <v>0</v>
      </c>
      <c r="P2967">
        <v>0</v>
      </c>
      <c r="Q2967">
        <v>0.17599999999999999</v>
      </c>
      <c r="R2967">
        <v>0.221</v>
      </c>
      <c r="S2967">
        <v>0.23400000000000001</v>
      </c>
      <c r="T2967">
        <v>0.45400000000000001</v>
      </c>
      <c r="U2967">
        <v>0.20499999999999999</v>
      </c>
      <c r="V2967">
        <v>22</v>
      </c>
      <c r="W2967">
        <v>0</v>
      </c>
      <c r="X2967">
        <v>0</v>
      </c>
      <c r="Y2967">
        <v>-0.1</v>
      </c>
      <c r="Z2967">
        <v>0</v>
      </c>
      <c r="AA2967">
        <v>0</v>
      </c>
    </row>
    <row r="2968" spans="1:27" x14ac:dyDescent="0.25">
      <c r="A2968" t="s">
        <v>1525</v>
      </c>
      <c r="B2968" t="s">
        <v>1526</v>
      </c>
      <c r="C2968" t="s">
        <v>20870</v>
      </c>
      <c r="D2968">
        <v>1</v>
      </c>
      <c r="E2968">
        <v>1</v>
      </c>
      <c r="F2968">
        <v>0</v>
      </c>
      <c r="G2968">
        <v>0</v>
      </c>
      <c r="H2968">
        <v>0</v>
      </c>
      <c r="I2968">
        <v>0</v>
      </c>
      <c r="J2968">
        <v>0</v>
      </c>
      <c r="K2968">
        <v>0</v>
      </c>
      <c r="L2968">
        <v>0</v>
      </c>
      <c r="M2968">
        <v>0</v>
      </c>
      <c r="N2968">
        <v>0</v>
      </c>
      <c r="O2968">
        <v>0</v>
      </c>
      <c r="P2968">
        <v>0</v>
      </c>
      <c r="Q2968">
        <v>0.16800000000000001</v>
      </c>
      <c r="R2968">
        <v>0.21</v>
      </c>
      <c r="S2968">
        <v>0.248</v>
      </c>
      <c r="T2968">
        <v>0.45800000000000002</v>
      </c>
      <c r="U2968">
        <v>0.20499999999999999</v>
      </c>
      <c r="V2968">
        <v>20</v>
      </c>
      <c r="W2968">
        <v>0</v>
      </c>
      <c r="X2968">
        <v>0</v>
      </c>
      <c r="Y2968">
        <v>-0.1</v>
      </c>
      <c r="Z2968">
        <v>0</v>
      </c>
      <c r="AA2968">
        <v>0</v>
      </c>
    </row>
    <row r="2969" spans="1:27" x14ac:dyDescent="0.25">
      <c r="A2969" t="s">
        <v>1320</v>
      </c>
      <c r="B2969" t="s">
        <v>1321</v>
      </c>
      <c r="C2969" t="s">
        <v>20867</v>
      </c>
      <c r="D2969">
        <v>1</v>
      </c>
      <c r="E2969">
        <v>1</v>
      </c>
      <c r="F2969">
        <v>0</v>
      </c>
      <c r="G2969">
        <v>0</v>
      </c>
      <c r="H2969">
        <v>0</v>
      </c>
      <c r="I2969">
        <v>0</v>
      </c>
      <c r="J2969">
        <v>0</v>
      </c>
      <c r="K2969">
        <v>0</v>
      </c>
      <c r="L2969">
        <v>0</v>
      </c>
      <c r="M2969">
        <v>0</v>
      </c>
      <c r="N2969">
        <v>0</v>
      </c>
      <c r="O2969">
        <v>0</v>
      </c>
      <c r="P2969">
        <v>0</v>
      </c>
      <c r="Q2969">
        <v>0.184</v>
      </c>
      <c r="R2969">
        <v>0.21299999999999999</v>
      </c>
      <c r="S2969">
        <v>0.251</v>
      </c>
      <c r="T2969">
        <v>0.46300000000000002</v>
      </c>
      <c r="U2969">
        <v>0.20499999999999999</v>
      </c>
      <c r="V2969">
        <v>22</v>
      </c>
      <c r="W2969">
        <v>0</v>
      </c>
      <c r="X2969">
        <v>0</v>
      </c>
      <c r="Y2969">
        <v>-0.1</v>
      </c>
      <c r="Z2969">
        <v>0</v>
      </c>
      <c r="AA2969">
        <v>0</v>
      </c>
    </row>
    <row r="2970" spans="1:27" x14ac:dyDescent="0.25">
      <c r="A2970" t="s">
        <v>1238</v>
      </c>
      <c r="B2970" t="s">
        <v>1239</v>
      </c>
      <c r="C2970" t="s">
        <v>20885</v>
      </c>
      <c r="D2970">
        <v>1</v>
      </c>
      <c r="E2970">
        <v>1</v>
      </c>
      <c r="F2970">
        <v>0</v>
      </c>
      <c r="G2970">
        <v>0</v>
      </c>
      <c r="H2970">
        <v>0</v>
      </c>
      <c r="I2970">
        <v>0</v>
      </c>
      <c r="J2970">
        <v>0</v>
      </c>
      <c r="K2970">
        <v>0</v>
      </c>
      <c r="L2970">
        <v>0</v>
      </c>
      <c r="M2970">
        <v>0</v>
      </c>
      <c r="N2970">
        <v>0</v>
      </c>
      <c r="O2970">
        <v>0</v>
      </c>
      <c r="P2970">
        <v>0</v>
      </c>
      <c r="Q2970">
        <v>0.185</v>
      </c>
      <c r="R2970">
        <v>0.21199999999999999</v>
      </c>
      <c r="S2970">
        <v>0.251</v>
      </c>
      <c r="T2970">
        <v>0.46300000000000002</v>
      </c>
      <c r="U2970">
        <v>0.20399999999999999</v>
      </c>
      <c r="V2970">
        <v>24</v>
      </c>
      <c r="W2970">
        <v>0</v>
      </c>
      <c r="X2970">
        <v>0</v>
      </c>
      <c r="Y2970">
        <v>-0.1</v>
      </c>
      <c r="Z2970">
        <v>0</v>
      </c>
      <c r="AA2970">
        <v>0</v>
      </c>
    </row>
    <row r="2971" spans="1:27" x14ac:dyDescent="0.25">
      <c r="A2971" t="s">
        <v>21696</v>
      </c>
      <c r="B2971" t="s">
        <v>21697</v>
      </c>
      <c r="C2971" t="s">
        <v>20878</v>
      </c>
      <c r="D2971">
        <v>1</v>
      </c>
      <c r="E2971">
        <v>1</v>
      </c>
      <c r="F2971">
        <v>0</v>
      </c>
      <c r="G2971">
        <v>0</v>
      </c>
      <c r="H2971">
        <v>0</v>
      </c>
      <c r="I2971">
        <v>0</v>
      </c>
      <c r="J2971">
        <v>0</v>
      </c>
      <c r="K2971">
        <v>0</v>
      </c>
      <c r="L2971">
        <v>0</v>
      </c>
      <c r="M2971">
        <v>0</v>
      </c>
      <c r="N2971">
        <v>0</v>
      </c>
      <c r="O2971">
        <v>0</v>
      </c>
      <c r="P2971">
        <v>0</v>
      </c>
      <c r="Q2971">
        <v>0.186</v>
      </c>
      <c r="R2971">
        <v>0.218</v>
      </c>
      <c r="S2971">
        <v>0.24099999999999999</v>
      </c>
      <c r="T2971">
        <v>0.45900000000000002</v>
      </c>
      <c r="U2971">
        <v>0.20399999999999999</v>
      </c>
      <c r="V2971">
        <v>21</v>
      </c>
      <c r="W2971">
        <v>0</v>
      </c>
      <c r="X2971">
        <v>0</v>
      </c>
      <c r="Y2971">
        <v>-0.1</v>
      </c>
      <c r="Z2971">
        <v>0</v>
      </c>
      <c r="AA2971">
        <v>0</v>
      </c>
    </row>
    <row r="2972" spans="1:27" x14ac:dyDescent="0.25">
      <c r="A2972" t="s">
        <v>1500</v>
      </c>
      <c r="B2972" t="s">
        <v>1501</v>
      </c>
      <c r="C2972" t="s">
        <v>1</v>
      </c>
      <c r="D2972">
        <v>1</v>
      </c>
      <c r="E2972">
        <v>1</v>
      </c>
      <c r="F2972">
        <v>0</v>
      </c>
      <c r="G2972">
        <v>0</v>
      </c>
      <c r="H2972">
        <v>0</v>
      </c>
      <c r="I2972">
        <v>0</v>
      </c>
      <c r="J2972">
        <v>0</v>
      </c>
      <c r="K2972">
        <v>0</v>
      </c>
      <c r="L2972">
        <v>0</v>
      </c>
      <c r="M2972">
        <v>0</v>
      </c>
      <c r="N2972">
        <v>0</v>
      </c>
      <c r="O2972">
        <v>0</v>
      </c>
      <c r="P2972">
        <v>0</v>
      </c>
      <c r="Q2972">
        <v>0.183</v>
      </c>
      <c r="R2972">
        <v>0.216</v>
      </c>
      <c r="S2972">
        <v>0.24399999999999999</v>
      </c>
      <c r="T2972">
        <v>0.46</v>
      </c>
      <c r="U2972">
        <v>0.20399999999999999</v>
      </c>
      <c r="V2972">
        <v>22</v>
      </c>
      <c r="W2972">
        <v>0</v>
      </c>
      <c r="X2972">
        <v>0</v>
      </c>
      <c r="Y2972">
        <v>-0.1</v>
      </c>
      <c r="Z2972">
        <v>0</v>
      </c>
      <c r="AA2972">
        <v>0</v>
      </c>
    </row>
    <row r="2973" spans="1:27" x14ac:dyDescent="0.25">
      <c r="A2973" t="s">
        <v>21698</v>
      </c>
      <c r="B2973" t="s">
        <v>21699</v>
      </c>
      <c r="C2973" t="s">
        <v>1</v>
      </c>
      <c r="D2973">
        <v>1</v>
      </c>
      <c r="E2973">
        <v>1</v>
      </c>
      <c r="F2973">
        <v>0</v>
      </c>
      <c r="G2973">
        <v>0</v>
      </c>
      <c r="H2973">
        <v>0</v>
      </c>
      <c r="I2973">
        <v>0</v>
      </c>
      <c r="J2973">
        <v>0</v>
      </c>
      <c r="K2973">
        <v>0</v>
      </c>
      <c r="L2973">
        <v>0</v>
      </c>
      <c r="M2973">
        <v>0</v>
      </c>
      <c r="N2973">
        <v>0</v>
      </c>
      <c r="O2973">
        <v>0</v>
      </c>
      <c r="P2973">
        <v>0</v>
      </c>
      <c r="Q2973">
        <v>0.184</v>
      </c>
      <c r="R2973">
        <v>0.215</v>
      </c>
      <c r="S2973">
        <v>0.246</v>
      </c>
      <c r="T2973">
        <v>0.46100000000000002</v>
      </c>
      <c r="U2973">
        <v>0.20399999999999999</v>
      </c>
      <c r="V2973">
        <v>22</v>
      </c>
      <c r="W2973">
        <v>0</v>
      </c>
      <c r="X2973">
        <v>0</v>
      </c>
      <c r="Y2973">
        <v>-0.1</v>
      </c>
      <c r="Z2973">
        <v>0</v>
      </c>
      <c r="AA2973">
        <v>0</v>
      </c>
    </row>
    <row r="2974" spans="1:27" x14ac:dyDescent="0.25">
      <c r="A2974" t="s">
        <v>2081</v>
      </c>
      <c r="B2974" t="s">
        <v>2082</v>
      </c>
      <c r="C2974" t="s">
        <v>20890</v>
      </c>
      <c r="D2974">
        <v>1</v>
      </c>
      <c r="E2974">
        <v>1</v>
      </c>
      <c r="F2974">
        <v>0</v>
      </c>
      <c r="G2974">
        <v>0</v>
      </c>
      <c r="H2974">
        <v>0</v>
      </c>
      <c r="I2974">
        <v>0</v>
      </c>
      <c r="J2974">
        <v>0</v>
      </c>
      <c r="K2974">
        <v>0</v>
      </c>
      <c r="L2974">
        <v>0</v>
      </c>
      <c r="M2974">
        <v>0</v>
      </c>
      <c r="N2974">
        <v>0</v>
      </c>
      <c r="O2974">
        <v>0</v>
      </c>
      <c r="P2974">
        <v>0</v>
      </c>
      <c r="Q2974">
        <v>0.16800000000000001</v>
      </c>
      <c r="R2974">
        <v>0.20599999999999999</v>
      </c>
      <c r="S2974">
        <v>0.255</v>
      </c>
      <c r="T2974">
        <v>0.46100000000000002</v>
      </c>
      <c r="U2974">
        <v>0.20399999999999999</v>
      </c>
      <c r="V2974">
        <v>27</v>
      </c>
      <c r="W2974">
        <v>0</v>
      </c>
      <c r="X2974">
        <v>0</v>
      </c>
      <c r="Y2974">
        <v>-0.1</v>
      </c>
      <c r="Z2974">
        <v>0</v>
      </c>
      <c r="AA2974">
        <v>0</v>
      </c>
    </row>
    <row r="2975" spans="1:27" x14ac:dyDescent="0.25">
      <c r="A2975" t="s">
        <v>1165</v>
      </c>
      <c r="B2975" t="s">
        <v>1166</v>
      </c>
      <c r="C2975" t="s">
        <v>20889</v>
      </c>
      <c r="D2975">
        <v>1</v>
      </c>
      <c r="E2975">
        <v>1</v>
      </c>
      <c r="F2975">
        <v>0</v>
      </c>
      <c r="G2975">
        <v>0</v>
      </c>
      <c r="H2975">
        <v>0</v>
      </c>
      <c r="I2975">
        <v>0</v>
      </c>
      <c r="J2975">
        <v>0</v>
      </c>
      <c r="K2975">
        <v>0</v>
      </c>
      <c r="L2975">
        <v>0</v>
      </c>
      <c r="M2975">
        <v>0</v>
      </c>
      <c r="N2975">
        <v>0</v>
      </c>
      <c r="O2975">
        <v>0</v>
      </c>
      <c r="P2975">
        <v>0</v>
      </c>
      <c r="Q2975">
        <v>0.17399999999999999</v>
      </c>
      <c r="R2975">
        <v>0.21099999999999999</v>
      </c>
      <c r="S2975">
        <v>0.249</v>
      </c>
      <c r="T2975">
        <v>0.45900000000000002</v>
      </c>
      <c r="U2975">
        <v>0.20399999999999999</v>
      </c>
      <c r="V2975">
        <v>26</v>
      </c>
      <c r="W2975">
        <v>0</v>
      </c>
      <c r="X2975">
        <v>0</v>
      </c>
      <c r="Y2975">
        <v>-0.1</v>
      </c>
      <c r="Z2975">
        <v>0</v>
      </c>
      <c r="AA2975">
        <v>0</v>
      </c>
    </row>
    <row r="2976" spans="1:27" x14ac:dyDescent="0.25">
      <c r="A2976" t="s">
        <v>687</v>
      </c>
      <c r="B2976" t="s">
        <v>688</v>
      </c>
      <c r="C2976" t="s">
        <v>1</v>
      </c>
      <c r="D2976">
        <v>1</v>
      </c>
      <c r="E2976">
        <v>1</v>
      </c>
      <c r="F2976">
        <v>0</v>
      </c>
      <c r="G2976">
        <v>0</v>
      </c>
      <c r="H2976">
        <v>0</v>
      </c>
      <c r="I2976">
        <v>0</v>
      </c>
      <c r="J2976">
        <v>0</v>
      </c>
      <c r="K2976">
        <v>0</v>
      </c>
      <c r="L2976">
        <v>0</v>
      </c>
      <c r="M2976">
        <v>0</v>
      </c>
      <c r="N2976">
        <v>0</v>
      </c>
      <c r="O2976">
        <v>0</v>
      </c>
      <c r="P2976">
        <v>0</v>
      </c>
      <c r="Q2976">
        <v>0.17799999999999999</v>
      </c>
      <c r="R2976">
        <v>0.21299999999999999</v>
      </c>
      <c r="S2976">
        <v>0.248</v>
      </c>
      <c r="T2976">
        <v>0.46100000000000002</v>
      </c>
      <c r="U2976">
        <v>0.20399999999999999</v>
      </c>
      <c r="V2976">
        <v>22</v>
      </c>
      <c r="W2976">
        <v>0</v>
      </c>
      <c r="X2976">
        <v>0</v>
      </c>
      <c r="Y2976">
        <v>-0.1</v>
      </c>
      <c r="Z2976">
        <v>0</v>
      </c>
      <c r="AA2976">
        <v>0</v>
      </c>
    </row>
    <row r="2977" spans="1:27" x14ac:dyDescent="0.25">
      <c r="A2977" t="s">
        <v>21700</v>
      </c>
      <c r="B2977" t="s">
        <v>21701</v>
      </c>
      <c r="C2977" t="s">
        <v>20893</v>
      </c>
      <c r="D2977">
        <v>1</v>
      </c>
      <c r="E2977">
        <v>1</v>
      </c>
      <c r="F2977">
        <v>0</v>
      </c>
      <c r="G2977">
        <v>0</v>
      </c>
      <c r="H2977">
        <v>0</v>
      </c>
      <c r="I2977">
        <v>0</v>
      </c>
      <c r="J2977">
        <v>0</v>
      </c>
      <c r="K2977">
        <v>0</v>
      </c>
      <c r="L2977">
        <v>0</v>
      </c>
      <c r="M2977">
        <v>0</v>
      </c>
      <c r="N2977">
        <v>0</v>
      </c>
      <c r="O2977">
        <v>0</v>
      </c>
      <c r="P2977">
        <v>0</v>
      </c>
      <c r="Q2977">
        <v>0.17699999999999999</v>
      </c>
      <c r="R2977">
        <v>0.21099999999999999</v>
      </c>
      <c r="S2977">
        <v>0.249</v>
      </c>
      <c r="T2977">
        <v>0.46</v>
      </c>
      <c r="U2977">
        <v>0.20399999999999999</v>
      </c>
      <c r="V2977">
        <v>25</v>
      </c>
      <c r="W2977">
        <v>0</v>
      </c>
      <c r="X2977">
        <v>0</v>
      </c>
      <c r="Y2977">
        <v>-0.1</v>
      </c>
      <c r="Z2977">
        <v>0</v>
      </c>
      <c r="AA2977">
        <v>0</v>
      </c>
    </row>
    <row r="2978" spans="1:27" x14ac:dyDescent="0.25">
      <c r="A2978" t="s">
        <v>1093</v>
      </c>
      <c r="B2978" t="s">
        <v>1094</v>
      </c>
      <c r="C2978" t="s">
        <v>20886</v>
      </c>
      <c r="D2978">
        <v>1</v>
      </c>
      <c r="E2978">
        <v>1</v>
      </c>
      <c r="F2978">
        <v>0</v>
      </c>
      <c r="G2978">
        <v>0</v>
      </c>
      <c r="H2978">
        <v>0</v>
      </c>
      <c r="I2978">
        <v>0</v>
      </c>
      <c r="J2978">
        <v>0</v>
      </c>
      <c r="K2978">
        <v>0</v>
      </c>
      <c r="L2978">
        <v>0</v>
      </c>
      <c r="M2978">
        <v>0</v>
      </c>
      <c r="N2978">
        <v>0</v>
      </c>
      <c r="O2978">
        <v>0</v>
      </c>
      <c r="P2978">
        <v>0</v>
      </c>
      <c r="Q2978">
        <v>0.16300000000000001</v>
      </c>
      <c r="R2978">
        <v>0.20699999999999999</v>
      </c>
      <c r="S2978">
        <v>0.251</v>
      </c>
      <c r="T2978">
        <v>0.45800000000000002</v>
      </c>
      <c r="U2978">
        <v>0.20399999999999999</v>
      </c>
      <c r="V2978">
        <v>21</v>
      </c>
      <c r="W2978">
        <v>0</v>
      </c>
      <c r="X2978">
        <v>0</v>
      </c>
      <c r="Y2978">
        <v>-0.1</v>
      </c>
      <c r="Z2978">
        <v>0</v>
      </c>
      <c r="AA2978">
        <v>0</v>
      </c>
    </row>
    <row r="2979" spans="1:27" x14ac:dyDescent="0.25">
      <c r="A2979" t="s">
        <v>21702</v>
      </c>
      <c r="B2979" t="s">
        <v>21703</v>
      </c>
      <c r="C2979" t="s">
        <v>20883</v>
      </c>
      <c r="D2979">
        <v>1</v>
      </c>
      <c r="E2979">
        <v>1</v>
      </c>
      <c r="F2979">
        <v>0</v>
      </c>
      <c r="G2979">
        <v>0</v>
      </c>
      <c r="H2979">
        <v>0</v>
      </c>
      <c r="I2979">
        <v>0</v>
      </c>
      <c r="J2979">
        <v>0</v>
      </c>
      <c r="K2979">
        <v>0</v>
      </c>
      <c r="L2979">
        <v>0</v>
      </c>
      <c r="M2979">
        <v>0</v>
      </c>
      <c r="N2979">
        <v>0</v>
      </c>
      <c r="O2979">
        <v>0</v>
      </c>
      <c r="P2979">
        <v>0</v>
      </c>
      <c r="Q2979">
        <v>0.17100000000000001</v>
      </c>
      <c r="R2979">
        <v>0.215</v>
      </c>
      <c r="S2979">
        <v>0.24</v>
      </c>
      <c r="T2979">
        <v>0.45500000000000002</v>
      </c>
      <c r="U2979">
        <v>0.20399999999999999</v>
      </c>
      <c r="V2979">
        <v>20</v>
      </c>
      <c r="W2979">
        <v>0</v>
      </c>
      <c r="X2979">
        <v>0</v>
      </c>
      <c r="Y2979">
        <v>-0.1</v>
      </c>
      <c r="Z2979">
        <v>0</v>
      </c>
      <c r="AA2979">
        <v>0</v>
      </c>
    </row>
    <row r="2980" spans="1:27" x14ac:dyDescent="0.25">
      <c r="A2980" t="s">
        <v>21704</v>
      </c>
      <c r="B2980" t="s">
        <v>21705</v>
      </c>
      <c r="C2980" t="s">
        <v>20883</v>
      </c>
      <c r="D2980">
        <v>1</v>
      </c>
      <c r="E2980">
        <v>1</v>
      </c>
      <c r="F2980">
        <v>0</v>
      </c>
      <c r="G2980">
        <v>0</v>
      </c>
      <c r="H2980">
        <v>0</v>
      </c>
      <c r="I2980">
        <v>0</v>
      </c>
      <c r="J2980">
        <v>0</v>
      </c>
      <c r="K2980">
        <v>0</v>
      </c>
      <c r="L2980">
        <v>0</v>
      </c>
      <c r="M2980">
        <v>0</v>
      </c>
      <c r="N2980">
        <v>0</v>
      </c>
      <c r="O2980">
        <v>0</v>
      </c>
      <c r="P2980">
        <v>0</v>
      </c>
      <c r="Q2980">
        <v>0.17399999999999999</v>
      </c>
      <c r="R2980">
        <v>0.223</v>
      </c>
      <c r="S2980">
        <v>0.22700000000000001</v>
      </c>
      <c r="T2980">
        <v>0.45</v>
      </c>
      <c r="U2980">
        <v>0.20399999999999999</v>
      </c>
      <c r="V2980">
        <v>20</v>
      </c>
      <c r="W2980">
        <v>0</v>
      </c>
      <c r="X2980">
        <v>0</v>
      </c>
      <c r="Y2980">
        <v>-0.1</v>
      </c>
      <c r="Z2980">
        <v>0</v>
      </c>
      <c r="AA2980">
        <v>0</v>
      </c>
    </row>
    <row r="2981" spans="1:27" x14ac:dyDescent="0.25">
      <c r="A2981" t="s">
        <v>1372</v>
      </c>
      <c r="B2981" t="s">
        <v>1373</v>
      </c>
      <c r="C2981" t="s">
        <v>1</v>
      </c>
      <c r="D2981">
        <v>1</v>
      </c>
      <c r="E2981">
        <v>1</v>
      </c>
      <c r="F2981">
        <v>0</v>
      </c>
      <c r="G2981">
        <v>0</v>
      </c>
      <c r="H2981">
        <v>0</v>
      </c>
      <c r="I2981">
        <v>0</v>
      </c>
      <c r="J2981">
        <v>0</v>
      </c>
      <c r="K2981">
        <v>0</v>
      </c>
      <c r="L2981">
        <v>0</v>
      </c>
      <c r="M2981">
        <v>0</v>
      </c>
      <c r="N2981">
        <v>0</v>
      </c>
      <c r="O2981">
        <v>0</v>
      </c>
      <c r="P2981">
        <v>0</v>
      </c>
      <c r="Q2981">
        <v>0.17799999999999999</v>
      </c>
      <c r="R2981">
        <v>0.217</v>
      </c>
      <c r="S2981">
        <v>0.23799999999999999</v>
      </c>
      <c r="T2981">
        <v>0.45500000000000002</v>
      </c>
      <c r="U2981">
        <v>0.20399999999999999</v>
      </c>
      <c r="V2981">
        <v>22</v>
      </c>
      <c r="W2981">
        <v>0</v>
      </c>
      <c r="X2981">
        <v>0</v>
      </c>
      <c r="Y2981">
        <v>-0.1</v>
      </c>
      <c r="Z2981">
        <v>0</v>
      </c>
      <c r="AA2981">
        <v>0</v>
      </c>
    </row>
    <row r="2982" spans="1:27" x14ac:dyDescent="0.25">
      <c r="A2982" t="s">
        <v>21706</v>
      </c>
      <c r="B2982" t="s">
        <v>21707</v>
      </c>
      <c r="C2982" t="s">
        <v>1</v>
      </c>
      <c r="D2982">
        <v>1</v>
      </c>
      <c r="E2982">
        <v>1</v>
      </c>
      <c r="F2982">
        <v>0</v>
      </c>
      <c r="G2982">
        <v>0</v>
      </c>
      <c r="H2982">
        <v>0</v>
      </c>
      <c r="I2982">
        <v>0</v>
      </c>
      <c r="J2982">
        <v>0</v>
      </c>
      <c r="K2982">
        <v>0</v>
      </c>
      <c r="L2982">
        <v>0</v>
      </c>
      <c r="M2982">
        <v>0</v>
      </c>
      <c r="N2982">
        <v>0</v>
      </c>
      <c r="O2982">
        <v>0</v>
      </c>
      <c r="P2982">
        <v>0</v>
      </c>
      <c r="Q2982">
        <v>0.17499999999999999</v>
      </c>
      <c r="R2982">
        <v>0.215</v>
      </c>
      <c r="S2982">
        <v>0.24099999999999999</v>
      </c>
      <c r="T2982">
        <v>0.45600000000000002</v>
      </c>
      <c r="U2982">
        <v>0.20399999999999999</v>
      </c>
      <c r="V2982">
        <v>22</v>
      </c>
      <c r="W2982">
        <v>0</v>
      </c>
      <c r="X2982">
        <v>0</v>
      </c>
      <c r="Y2982">
        <v>-0.1</v>
      </c>
      <c r="Z2982">
        <v>0</v>
      </c>
      <c r="AA2982">
        <v>0</v>
      </c>
    </row>
    <row r="2983" spans="1:27" x14ac:dyDescent="0.25">
      <c r="A2983" t="s">
        <v>1785</v>
      </c>
      <c r="B2983" t="s">
        <v>1786</v>
      </c>
      <c r="C2983" t="s">
        <v>20878</v>
      </c>
      <c r="D2983">
        <v>1</v>
      </c>
      <c r="E2983">
        <v>1</v>
      </c>
      <c r="F2983">
        <v>0</v>
      </c>
      <c r="G2983">
        <v>0</v>
      </c>
      <c r="H2983">
        <v>0</v>
      </c>
      <c r="I2983">
        <v>0</v>
      </c>
      <c r="J2983">
        <v>0</v>
      </c>
      <c r="K2983">
        <v>0</v>
      </c>
      <c r="L2983">
        <v>0</v>
      </c>
      <c r="M2983">
        <v>0</v>
      </c>
      <c r="N2983">
        <v>0</v>
      </c>
      <c r="O2983">
        <v>0</v>
      </c>
      <c r="P2983">
        <v>0</v>
      </c>
      <c r="Q2983">
        <v>0.186</v>
      </c>
      <c r="R2983">
        <v>0.224</v>
      </c>
      <c r="S2983">
        <v>0.23</v>
      </c>
      <c r="T2983">
        <v>0.45400000000000001</v>
      </c>
      <c r="U2983">
        <v>0.20399999999999999</v>
      </c>
      <c r="V2983">
        <v>21</v>
      </c>
      <c r="W2983">
        <v>0</v>
      </c>
      <c r="X2983">
        <v>0</v>
      </c>
      <c r="Y2983">
        <v>-0.1</v>
      </c>
      <c r="Z2983">
        <v>0</v>
      </c>
      <c r="AA2983">
        <v>0</v>
      </c>
    </row>
    <row r="2984" spans="1:27" x14ac:dyDescent="0.25">
      <c r="A2984" t="s">
        <v>21708</v>
      </c>
      <c r="B2984" t="s">
        <v>21709</v>
      </c>
      <c r="C2984" t="s">
        <v>20895</v>
      </c>
      <c r="D2984">
        <v>1</v>
      </c>
      <c r="E2984">
        <v>1</v>
      </c>
      <c r="F2984">
        <v>0</v>
      </c>
      <c r="G2984">
        <v>0</v>
      </c>
      <c r="H2984">
        <v>0</v>
      </c>
      <c r="I2984">
        <v>0</v>
      </c>
      <c r="J2984">
        <v>0</v>
      </c>
      <c r="K2984">
        <v>0</v>
      </c>
      <c r="L2984">
        <v>0</v>
      </c>
      <c r="M2984">
        <v>0</v>
      </c>
      <c r="N2984">
        <v>0</v>
      </c>
      <c r="O2984">
        <v>0</v>
      </c>
      <c r="P2984">
        <v>0</v>
      </c>
      <c r="Q2984">
        <v>0.186</v>
      </c>
      <c r="R2984">
        <v>0.221</v>
      </c>
      <c r="S2984">
        <v>0.23400000000000001</v>
      </c>
      <c r="T2984">
        <v>0.45600000000000002</v>
      </c>
      <c r="U2984">
        <v>0.20399999999999999</v>
      </c>
      <c r="V2984">
        <v>25</v>
      </c>
      <c r="W2984">
        <v>0</v>
      </c>
      <c r="X2984">
        <v>0</v>
      </c>
      <c r="Y2984">
        <v>-0.1</v>
      </c>
      <c r="Z2984">
        <v>0</v>
      </c>
      <c r="AA2984">
        <v>0</v>
      </c>
    </row>
    <row r="2985" spans="1:27" x14ac:dyDescent="0.25">
      <c r="A2985" t="s">
        <v>793</v>
      </c>
      <c r="B2985" t="s">
        <v>794</v>
      </c>
      <c r="C2985" t="s">
        <v>20869</v>
      </c>
      <c r="D2985">
        <v>1</v>
      </c>
      <c r="E2985">
        <v>1</v>
      </c>
      <c r="F2985">
        <v>0</v>
      </c>
      <c r="G2985">
        <v>0</v>
      </c>
      <c r="H2985">
        <v>0</v>
      </c>
      <c r="I2985">
        <v>0</v>
      </c>
      <c r="J2985">
        <v>0</v>
      </c>
      <c r="K2985">
        <v>0</v>
      </c>
      <c r="L2985">
        <v>0</v>
      </c>
      <c r="M2985">
        <v>0</v>
      </c>
      <c r="N2985">
        <v>0</v>
      </c>
      <c r="O2985">
        <v>0</v>
      </c>
      <c r="P2985">
        <v>0</v>
      </c>
      <c r="Q2985">
        <v>0.17699999999999999</v>
      </c>
      <c r="R2985">
        <v>0.21299999999999999</v>
      </c>
      <c r="S2985">
        <v>0.248</v>
      </c>
      <c r="T2985">
        <v>0.46100000000000002</v>
      </c>
      <c r="U2985">
        <v>0.20399999999999999</v>
      </c>
      <c r="V2985">
        <v>18</v>
      </c>
      <c r="W2985">
        <v>0</v>
      </c>
      <c r="X2985">
        <v>0</v>
      </c>
      <c r="Y2985">
        <v>-0.1</v>
      </c>
      <c r="Z2985">
        <v>0</v>
      </c>
      <c r="AA2985">
        <v>0</v>
      </c>
    </row>
    <row r="2986" spans="1:27" x14ac:dyDescent="0.25">
      <c r="A2986" t="s">
        <v>1868</v>
      </c>
      <c r="B2986" t="s">
        <v>1869</v>
      </c>
      <c r="C2986" t="s">
        <v>1</v>
      </c>
      <c r="D2986">
        <v>1</v>
      </c>
      <c r="E2986">
        <v>1</v>
      </c>
      <c r="F2986">
        <v>0</v>
      </c>
      <c r="G2986">
        <v>0</v>
      </c>
      <c r="H2986">
        <v>0</v>
      </c>
      <c r="I2986">
        <v>0</v>
      </c>
      <c r="J2986">
        <v>0</v>
      </c>
      <c r="K2986">
        <v>0</v>
      </c>
      <c r="L2986">
        <v>0</v>
      </c>
      <c r="M2986">
        <v>0</v>
      </c>
      <c r="N2986">
        <v>0</v>
      </c>
      <c r="O2986">
        <v>0</v>
      </c>
      <c r="P2986">
        <v>0</v>
      </c>
      <c r="Q2986">
        <v>0.18099999999999999</v>
      </c>
      <c r="R2986">
        <v>0.222</v>
      </c>
      <c r="S2986">
        <v>0.23</v>
      </c>
      <c r="T2986">
        <v>0.45300000000000001</v>
      </c>
      <c r="U2986">
        <v>0.20399999999999999</v>
      </c>
      <c r="V2986">
        <v>21</v>
      </c>
      <c r="W2986">
        <v>0</v>
      </c>
      <c r="X2986">
        <v>0</v>
      </c>
      <c r="Y2986">
        <v>-0.1</v>
      </c>
      <c r="Z2986">
        <v>0</v>
      </c>
      <c r="AA2986">
        <v>0</v>
      </c>
    </row>
    <row r="2987" spans="1:27" x14ac:dyDescent="0.25">
      <c r="A2987" t="s">
        <v>21710</v>
      </c>
      <c r="B2987" t="s">
        <v>21711</v>
      </c>
      <c r="C2987" t="s">
        <v>20868</v>
      </c>
      <c r="D2987">
        <v>1</v>
      </c>
      <c r="E2987">
        <v>1</v>
      </c>
      <c r="F2987">
        <v>0</v>
      </c>
      <c r="G2987">
        <v>0</v>
      </c>
      <c r="H2987">
        <v>0</v>
      </c>
      <c r="I2987">
        <v>0</v>
      </c>
      <c r="J2987">
        <v>0</v>
      </c>
      <c r="K2987">
        <v>0</v>
      </c>
      <c r="L2987">
        <v>0</v>
      </c>
      <c r="M2987">
        <v>0</v>
      </c>
      <c r="N2987">
        <v>0</v>
      </c>
      <c r="O2987">
        <v>0</v>
      </c>
      <c r="P2987">
        <v>0</v>
      </c>
      <c r="Q2987">
        <v>0.17199999999999999</v>
      </c>
      <c r="R2987">
        <v>0.21099999999999999</v>
      </c>
      <c r="S2987">
        <v>0.246</v>
      </c>
      <c r="T2987">
        <v>0.45700000000000002</v>
      </c>
      <c r="U2987">
        <v>0.20399999999999999</v>
      </c>
      <c r="V2987">
        <v>20</v>
      </c>
      <c r="W2987">
        <v>0</v>
      </c>
      <c r="X2987">
        <v>0</v>
      </c>
      <c r="Y2987">
        <v>-0.1</v>
      </c>
      <c r="Z2987">
        <v>0</v>
      </c>
      <c r="AA2987">
        <v>0</v>
      </c>
    </row>
    <row r="2988" spans="1:27" x14ac:dyDescent="0.25">
      <c r="A2988" t="s">
        <v>21712</v>
      </c>
      <c r="B2988" t="s">
        <v>21713</v>
      </c>
      <c r="C2988" t="s">
        <v>20876</v>
      </c>
      <c r="D2988">
        <v>1</v>
      </c>
      <c r="E2988">
        <v>1</v>
      </c>
      <c r="F2988">
        <v>0</v>
      </c>
      <c r="G2988">
        <v>0</v>
      </c>
      <c r="H2988">
        <v>0</v>
      </c>
      <c r="I2988">
        <v>0</v>
      </c>
      <c r="J2988">
        <v>0</v>
      </c>
      <c r="K2988">
        <v>0</v>
      </c>
      <c r="L2988">
        <v>0</v>
      </c>
      <c r="M2988">
        <v>0</v>
      </c>
      <c r="N2988">
        <v>0</v>
      </c>
      <c r="O2988">
        <v>0</v>
      </c>
      <c r="P2988">
        <v>0</v>
      </c>
      <c r="Q2988">
        <v>0.182</v>
      </c>
      <c r="R2988">
        <v>0.221</v>
      </c>
      <c r="S2988">
        <v>0.23200000000000001</v>
      </c>
      <c r="T2988">
        <v>0.45400000000000001</v>
      </c>
      <c r="U2988">
        <v>0.20399999999999999</v>
      </c>
      <c r="V2988">
        <v>26</v>
      </c>
      <c r="W2988">
        <v>0</v>
      </c>
      <c r="X2988">
        <v>0</v>
      </c>
      <c r="Y2988">
        <v>-0.1</v>
      </c>
      <c r="Z2988">
        <v>0</v>
      </c>
      <c r="AA2988">
        <v>0</v>
      </c>
    </row>
    <row r="2989" spans="1:27" x14ac:dyDescent="0.25">
      <c r="A2989" t="s">
        <v>21714</v>
      </c>
      <c r="B2989" t="s">
        <v>21715</v>
      </c>
      <c r="C2989" t="s">
        <v>20868</v>
      </c>
      <c r="D2989">
        <v>1</v>
      </c>
      <c r="E2989">
        <v>1</v>
      </c>
      <c r="F2989">
        <v>0</v>
      </c>
      <c r="G2989">
        <v>0</v>
      </c>
      <c r="H2989">
        <v>0</v>
      </c>
      <c r="I2989">
        <v>0</v>
      </c>
      <c r="J2989">
        <v>0</v>
      </c>
      <c r="K2989">
        <v>0</v>
      </c>
      <c r="L2989">
        <v>0</v>
      </c>
      <c r="M2989">
        <v>0</v>
      </c>
      <c r="N2989">
        <v>0</v>
      </c>
      <c r="O2989">
        <v>0</v>
      </c>
      <c r="P2989">
        <v>0</v>
      </c>
      <c r="Q2989">
        <v>0.18</v>
      </c>
      <c r="R2989">
        <v>0.216</v>
      </c>
      <c r="S2989">
        <v>0.24</v>
      </c>
      <c r="T2989">
        <v>0.45600000000000002</v>
      </c>
      <c r="U2989">
        <v>0.20399999999999999</v>
      </c>
      <c r="V2989">
        <v>20</v>
      </c>
      <c r="W2989">
        <v>0</v>
      </c>
      <c r="X2989">
        <v>0</v>
      </c>
      <c r="Y2989">
        <v>-0.1</v>
      </c>
      <c r="Z2989">
        <v>0</v>
      </c>
      <c r="AA2989">
        <v>0</v>
      </c>
    </row>
    <row r="2990" spans="1:27" x14ac:dyDescent="0.25">
      <c r="A2990" t="s">
        <v>1612</v>
      </c>
      <c r="B2990" t="s">
        <v>1613</v>
      </c>
      <c r="C2990" t="s">
        <v>20871</v>
      </c>
      <c r="D2990">
        <v>1</v>
      </c>
      <c r="E2990">
        <v>1</v>
      </c>
      <c r="F2990">
        <v>0</v>
      </c>
      <c r="G2990">
        <v>0</v>
      </c>
      <c r="H2990">
        <v>0</v>
      </c>
      <c r="I2990">
        <v>0</v>
      </c>
      <c r="J2990">
        <v>0</v>
      </c>
      <c r="K2990">
        <v>0</v>
      </c>
      <c r="L2990">
        <v>0</v>
      </c>
      <c r="M2990">
        <v>0</v>
      </c>
      <c r="N2990">
        <v>0</v>
      </c>
      <c r="O2990">
        <v>0</v>
      </c>
      <c r="P2990">
        <v>0</v>
      </c>
      <c r="Q2990">
        <v>0.17599999999999999</v>
      </c>
      <c r="R2990">
        <v>0.221</v>
      </c>
      <c r="S2990">
        <v>0.23100000000000001</v>
      </c>
      <c r="T2990">
        <v>0.45200000000000001</v>
      </c>
      <c r="U2990">
        <v>0.20399999999999999</v>
      </c>
      <c r="V2990">
        <v>25</v>
      </c>
      <c r="W2990">
        <v>0</v>
      </c>
      <c r="X2990">
        <v>0</v>
      </c>
      <c r="Y2990">
        <v>-0.1</v>
      </c>
      <c r="Z2990">
        <v>0</v>
      </c>
      <c r="AA2990">
        <v>0</v>
      </c>
    </row>
    <row r="2991" spans="1:27" x14ac:dyDescent="0.25">
      <c r="A2991" t="s">
        <v>21716</v>
      </c>
      <c r="B2991" t="s">
        <v>21717</v>
      </c>
      <c r="C2991" t="s">
        <v>20878</v>
      </c>
      <c r="D2991">
        <v>1</v>
      </c>
      <c r="E2991">
        <v>1</v>
      </c>
      <c r="F2991">
        <v>0</v>
      </c>
      <c r="G2991">
        <v>0</v>
      </c>
      <c r="H2991">
        <v>0</v>
      </c>
      <c r="I2991">
        <v>0</v>
      </c>
      <c r="J2991">
        <v>0</v>
      </c>
      <c r="K2991">
        <v>0</v>
      </c>
      <c r="L2991">
        <v>0</v>
      </c>
      <c r="M2991">
        <v>0</v>
      </c>
      <c r="N2991">
        <v>0</v>
      </c>
      <c r="O2991">
        <v>0</v>
      </c>
      <c r="P2991">
        <v>0</v>
      </c>
      <c r="Q2991">
        <v>0.184</v>
      </c>
      <c r="R2991">
        <v>0.217</v>
      </c>
      <c r="S2991">
        <v>0.23899999999999999</v>
      </c>
      <c r="T2991">
        <v>0.45600000000000002</v>
      </c>
      <c r="U2991">
        <v>0.20300000000000001</v>
      </c>
      <c r="V2991">
        <v>20</v>
      </c>
      <c r="W2991">
        <v>0</v>
      </c>
      <c r="X2991">
        <v>0</v>
      </c>
      <c r="Y2991">
        <v>-0.1</v>
      </c>
      <c r="Z2991">
        <v>0</v>
      </c>
      <c r="AA2991">
        <v>0</v>
      </c>
    </row>
    <row r="2992" spans="1:27" x14ac:dyDescent="0.25">
      <c r="A2992" t="s">
        <v>1170</v>
      </c>
      <c r="B2992" t="s">
        <v>1171</v>
      </c>
      <c r="C2992" t="s">
        <v>1</v>
      </c>
      <c r="D2992">
        <v>1</v>
      </c>
      <c r="E2992">
        <v>1</v>
      </c>
      <c r="F2992">
        <v>0</v>
      </c>
      <c r="G2992">
        <v>0</v>
      </c>
      <c r="H2992">
        <v>0</v>
      </c>
      <c r="I2992">
        <v>0</v>
      </c>
      <c r="J2992">
        <v>0</v>
      </c>
      <c r="K2992">
        <v>0</v>
      </c>
      <c r="L2992">
        <v>0</v>
      </c>
      <c r="M2992">
        <v>0</v>
      </c>
      <c r="N2992">
        <v>0</v>
      </c>
      <c r="O2992">
        <v>0</v>
      </c>
      <c r="P2992">
        <v>0</v>
      </c>
      <c r="Q2992">
        <v>0.185</v>
      </c>
      <c r="R2992">
        <v>0.215</v>
      </c>
      <c r="S2992">
        <v>0.24299999999999999</v>
      </c>
      <c r="T2992">
        <v>0.45800000000000002</v>
      </c>
      <c r="U2992">
        <v>0.20300000000000001</v>
      </c>
      <c r="V2992">
        <v>21</v>
      </c>
      <c r="W2992">
        <v>0</v>
      </c>
      <c r="X2992">
        <v>0</v>
      </c>
      <c r="Y2992">
        <v>-0.1</v>
      </c>
      <c r="Z2992">
        <v>0</v>
      </c>
      <c r="AA2992">
        <v>0</v>
      </c>
    </row>
    <row r="2993" spans="1:27" x14ac:dyDescent="0.25">
      <c r="A2993" t="s">
        <v>719</v>
      </c>
      <c r="B2993" t="s">
        <v>720</v>
      </c>
      <c r="C2993" t="s">
        <v>20870</v>
      </c>
      <c r="D2993">
        <v>1</v>
      </c>
      <c r="E2993">
        <v>1</v>
      </c>
      <c r="F2993">
        <v>0</v>
      </c>
      <c r="G2993">
        <v>0</v>
      </c>
      <c r="H2993">
        <v>0</v>
      </c>
      <c r="I2993">
        <v>0</v>
      </c>
      <c r="J2993">
        <v>0</v>
      </c>
      <c r="K2993">
        <v>0</v>
      </c>
      <c r="L2993">
        <v>0</v>
      </c>
      <c r="M2993">
        <v>0</v>
      </c>
      <c r="N2993">
        <v>0</v>
      </c>
      <c r="O2993">
        <v>0</v>
      </c>
      <c r="P2993">
        <v>0</v>
      </c>
      <c r="Q2993">
        <v>0.19500000000000001</v>
      </c>
      <c r="R2993">
        <v>0.216</v>
      </c>
      <c r="S2993">
        <v>0.246</v>
      </c>
      <c r="T2993">
        <v>0.46200000000000002</v>
      </c>
      <c r="U2993">
        <v>0.20300000000000001</v>
      </c>
      <c r="V2993">
        <v>19</v>
      </c>
      <c r="W2993">
        <v>0</v>
      </c>
      <c r="X2993">
        <v>0</v>
      </c>
      <c r="Y2993">
        <v>-0.1</v>
      </c>
      <c r="Z2993">
        <v>0</v>
      </c>
      <c r="AA2993">
        <v>0</v>
      </c>
    </row>
    <row r="2994" spans="1:27" x14ac:dyDescent="0.25">
      <c r="A2994" t="s">
        <v>21718</v>
      </c>
      <c r="B2994" t="s">
        <v>21719</v>
      </c>
      <c r="C2994" t="s">
        <v>20880</v>
      </c>
      <c r="D2994">
        <v>1</v>
      </c>
      <c r="E2994">
        <v>1</v>
      </c>
      <c r="F2994">
        <v>0</v>
      </c>
      <c r="G2994">
        <v>0</v>
      </c>
      <c r="H2994">
        <v>0</v>
      </c>
      <c r="I2994">
        <v>0</v>
      </c>
      <c r="J2994">
        <v>0</v>
      </c>
      <c r="K2994">
        <v>0</v>
      </c>
      <c r="L2994">
        <v>0</v>
      </c>
      <c r="M2994">
        <v>0</v>
      </c>
      <c r="N2994">
        <v>0</v>
      </c>
      <c r="O2994">
        <v>0</v>
      </c>
      <c r="P2994">
        <v>0</v>
      </c>
      <c r="Q2994">
        <v>0.17399999999999999</v>
      </c>
      <c r="R2994">
        <v>0.21299999999999999</v>
      </c>
      <c r="S2994">
        <v>0.24299999999999999</v>
      </c>
      <c r="T2994">
        <v>0.45600000000000002</v>
      </c>
      <c r="U2994">
        <v>0.20300000000000001</v>
      </c>
      <c r="V2994">
        <v>15</v>
      </c>
      <c r="W2994">
        <v>0</v>
      </c>
      <c r="X2994">
        <v>0</v>
      </c>
      <c r="Y2994">
        <v>-0.1</v>
      </c>
      <c r="Z2994">
        <v>0</v>
      </c>
      <c r="AA2994">
        <v>0</v>
      </c>
    </row>
    <row r="2995" spans="1:27" x14ac:dyDescent="0.25">
      <c r="A2995" t="s">
        <v>21720</v>
      </c>
      <c r="B2995" t="s">
        <v>21721</v>
      </c>
      <c r="C2995" t="s">
        <v>20884</v>
      </c>
      <c r="D2995">
        <v>1</v>
      </c>
      <c r="E2995">
        <v>1</v>
      </c>
      <c r="F2995">
        <v>0</v>
      </c>
      <c r="G2995">
        <v>0</v>
      </c>
      <c r="H2995">
        <v>0</v>
      </c>
      <c r="I2995">
        <v>0</v>
      </c>
      <c r="J2995">
        <v>0</v>
      </c>
      <c r="K2995">
        <v>0</v>
      </c>
      <c r="L2995">
        <v>0</v>
      </c>
      <c r="M2995">
        <v>0</v>
      </c>
      <c r="N2995">
        <v>0</v>
      </c>
      <c r="O2995">
        <v>0</v>
      </c>
      <c r="P2995">
        <v>0</v>
      </c>
      <c r="Q2995">
        <v>0.17199999999999999</v>
      </c>
      <c r="R2995">
        <v>0.217</v>
      </c>
      <c r="S2995">
        <v>0.23699999999999999</v>
      </c>
      <c r="T2995">
        <v>0.45400000000000001</v>
      </c>
      <c r="U2995">
        <v>0.20300000000000001</v>
      </c>
      <c r="V2995">
        <v>18</v>
      </c>
      <c r="W2995">
        <v>0</v>
      </c>
      <c r="X2995">
        <v>0</v>
      </c>
      <c r="Y2995">
        <v>-0.1</v>
      </c>
      <c r="Z2995">
        <v>0</v>
      </c>
      <c r="AA2995">
        <v>0</v>
      </c>
    </row>
    <row r="2996" spans="1:27" x14ac:dyDescent="0.25">
      <c r="A2996" t="s">
        <v>21722</v>
      </c>
      <c r="B2996" t="s">
        <v>21723</v>
      </c>
      <c r="C2996" t="s">
        <v>20872</v>
      </c>
      <c r="D2996">
        <v>1</v>
      </c>
      <c r="E2996">
        <v>1</v>
      </c>
      <c r="F2996">
        <v>0</v>
      </c>
      <c r="G2996">
        <v>0</v>
      </c>
      <c r="H2996">
        <v>0</v>
      </c>
      <c r="I2996">
        <v>0</v>
      </c>
      <c r="J2996">
        <v>0</v>
      </c>
      <c r="K2996">
        <v>0</v>
      </c>
      <c r="L2996">
        <v>0</v>
      </c>
      <c r="M2996">
        <v>0</v>
      </c>
      <c r="N2996">
        <v>0</v>
      </c>
      <c r="O2996">
        <v>0</v>
      </c>
      <c r="P2996">
        <v>0</v>
      </c>
      <c r="Q2996">
        <v>0.185</v>
      </c>
      <c r="R2996">
        <v>0.21199999999999999</v>
      </c>
      <c r="S2996">
        <v>0.248</v>
      </c>
      <c r="T2996">
        <v>0.46</v>
      </c>
      <c r="U2996">
        <v>0.20300000000000001</v>
      </c>
      <c r="V2996">
        <v>21</v>
      </c>
      <c r="W2996">
        <v>0</v>
      </c>
      <c r="X2996">
        <v>0</v>
      </c>
      <c r="Y2996">
        <v>-0.1</v>
      </c>
      <c r="Z2996">
        <v>0</v>
      </c>
      <c r="AA2996">
        <v>0</v>
      </c>
    </row>
    <row r="2997" spans="1:27" x14ac:dyDescent="0.25">
      <c r="A2997" t="s">
        <v>21724</v>
      </c>
      <c r="B2997" t="s">
        <v>21725</v>
      </c>
      <c r="C2997" t="s">
        <v>20876</v>
      </c>
      <c r="D2997">
        <v>1</v>
      </c>
      <c r="E2997">
        <v>1</v>
      </c>
      <c r="F2997">
        <v>0</v>
      </c>
      <c r="G2997">
        <v>0</v>
      </c>
      <c r="H2997">
        <v>0</v>
      </c>
      <c r="I2997">
        <v>0</v>
      </c>
      <c r="J2997">
        <v>0</v>
      </c>
      <c r="K2997">
        <v>0</v>
      </c>
      <c r="L2997">
        <v>0</v>
      </c>
      <c r="M2997">
        <v>0</v>
      </c>
      <c r="N2997">
        <v>0</v>
      </c>
      <c r="O2997">
        <v>0</v>
      </c>
      <c r="P2997">
        <v>0</v>
      </c>
      <c r="Q2997">
        <v>0.18099999999999999</v>
      </c>
      <c r="R2997">
        <v>0.216</v>
      </c>
      <c r="S2997">
        <v>0.24</v>
      </c>
      <c r="T2997">
        <v>0.45600000000000002</v>
      </c>
      <c r="U2997">
        <v>0.20300000000000001</v>
      </c>
      <c r="V2997">
        <v>25</v>
      </c>
      <c r="W2997">
        <v>0</v>
      </c>
      <c r="X2997">
        <v>0</v>
      </c>
      <c r="Y2997">
        <v>-0.1</v>
      </c>
      <c r="Z2997">
        <v>0</v>
      </c>
      <c r="AA2997">
        <v>0</v>
      </c>
    </row>
    <row r="2998" spans="1:27" x14ac:dyDescent="0.25">
      <c r="A2998" t="s">
        <v>21726</v>
      </c>
      <c r="B2998" t="s">
        <v>21727</v>
      </c>
      <c r="C2998" t="s">
        <v>20893</v>
      </c>
      <c r="D2998">
        <v>1</v>
      </c>
      <c r="E2998">
        <v>1</v>
      </c>
      <c r="F2998">
        <v>0</v>
      </c>
      <c r="G2998">
        <v>0</v>
      </c>
      <c r="H2998">
        <v>0</v>
      </c>
      <c r="I2998">
        <v>0</v>
      </c>
      <c r="J2998">
        <v>0</v>
      </c>
      <c r="K2998">
        <v>0</v>
      </c>
      <c r="L2998">
        <v>0</v>
      </c>
      <c r="M2998">
        <v>0</v>
      </c>
      <c r="N2998">
        <v>0</v>
      </c>
      <c r="O2998">
        <v>0</v>
      </c>
      <c r="P2998">
        <v>0</v>
      </c>
      <c r="Q2998">
        <v>0.17699999999999999</v>
      </c>
      <c r="R2998">
        <v>0.216</v>
      </c>
      <c r="S2998">
        <v>0.24</v>
      </c>
      <c r="T2998">
        <v>0.45500000000000002</v>
      </c>
      <c r="U2998">
        <v>0.20300000000000001</v>
      </c>
      <c r="V2998">
        <v>24</v>
      </c>
      <c r="W2998">
        <v>0</v>
      </c>
      <c r="X2998">
        <v>0</v>
      </c>
      <c r="Y2998">
        <v>-0.1</v>
      </c>
      <c r="Z2998">
        <v>0</v>
      </c>
      <c r="AA2998">
        <v>0</v>
      </c>
    </row>
    <row r="2999" spans="1:27" x14ac:dyDescent="0.25">
      <c r="A2999" t="s">
        <v>21728</v>
      </c>
      <c r="B2999" t="s">
        <v>21729</v>
      </c>
      <c r="C2999" t="s">
        <v>1</v>
      </c>
      <c r="D2999">
        <v>1</v>
      </c>
      <c r="E2999">
        <v>1</v>
      </c>
      <c r="F2999">
        <v>0</v>
      </c>
      <c r="G2999">
        <v>0</v>
      </c>
      <c r="H2999">
        <v>0</v>
      </c>
      <c r="I2999">
        <v>0</v>
      </c>
      <c r="J2999">
        <v>0</v>
      </c>
      <c r="K2999">
        <v>0</v>
      </c>
      <c r="L2999">
        <v>0</v>
      </c>
      <c r="M2999">
        <v>0</v>
      </c>
      <c r="N2999">
        <v>0</v>
      </c>
      <c r="O2999">
        <v>0</v>
      </c>
      <c r="P2999">
        <v>0</v>
      </c>
      <c r="Q2999">
        <v>0.17799999999999999</v>
      </c>
      <c r="R2999">
        <v>0.216</v>
      </c>
      <c r="S2999">
        <v>0.23899999999999999</v>
      </c>
      <c r="T2999">
        <v>0.45500000000000002</v>
      </c>
      <c r="U2999">
        <v>0.20300000000000001</v>
      </c>
      <c r="V2999">
        <v>21</v>
      </c>
      <c r="W2999">
        <v>0</v>
      </c>
      <c r="X2999">
        <v>0</v>
      </c>
      <c r="Y2999">
        <v>-0.1</v>
      </c>
      <c r="Z2999">
        <v>0</v>
      </c>
      <c r="AA2999">
        <v>0</v>
      </c>
    </row>
    <row r="3000" spans="1:27" x14ac:dyDescent="0.25">
      <c r="A3000" t="s">
        <v>1192</v>
      </c>
      <c r="B3000" t="s">
        <v>1193</v>
      </c>
      <c r="C3000" t="s">
        <v>1</v>
      </c>
      <c r="D3000">
        <v>1</v>
      </c>
      <c r="E3000">
        <v>1</v>
      </c>
      <c r="F3000">
        <v>0</v>
      </c>
      <c r="G3000">
        <v>0</v>
      </c>
      <c r="H3000">
        <v>0</v>
      </c>
      <c r="I3000">
        <v>0</v>
      </c>
      <c r="J3000">
        <v>0</v>
      </c>
      <c r="K3000">
        <v>0</v>
      </c>
      <c r="L3000">
        <v>0</v>
      </c>
      <c r="M3000">
        <v>0</v>
      </c>
      <c r="N3000">
        <v>0</v>
      </c>
      <c r="O3000">
        <v>0</v>
      </c>
      <c r="P3000">
        <v>0</v>
      </c>
      <c r="Q3000">
        <v>0.186</v>
      </c>
      <c r="R3000">
        <v>0.218</v>
      </c>
      <c r="S3000">
        <v>0.23799999999999999</v>
      </c>
      <c r="T3000">
        <v>0.45600000000000002</v>
      </c>
      <c r="U3000">
        <v>0.20300000000000001</v>
      </c>
      <c r="V3000">
        <v>21</v>
      </c>
      <c r="W3000">
        <v>0</v>
      </c>
      <c r="X3000">
        <v>0</v>
      </c>
      <c r="Y3000">
        <v>-0.1</v>
      </c>
      <c r="Z3000">
        <v>0</v>
      </c>
      <c r="AA3000">
        <v>0</v>
      </c>
    </row>
    <row r="3001" spans="1:27" x14ac:dyDescent="0.25">
      <c r="A3001" t="s">
        <v>1284</v>
      </c>
      <c r="B3001" t="s">
        <v>1285</v>
      </c>
      <c r="C3001" t="s">
        <v>20889</v>
      </c>
      <c r="D3001">
        <v>1</v>
      </c>
      <c r="E3001">
        <v>1</v>
      </c>
      <c r="F3001">
        <v>0</v>
      </c>
      <c r="G3001">
        <v>0</v>
      </c>
      <c r="H3001">
        <v>0</v>
      </c>
      <c r="I3001">
        <v>0</v>
      </c>
      <c r="J3001">
        <v>0</v>
      </c>
      <c r="K3001">
        <v>0</v>
      </c>
      <c r="L3001">
        <v>0</v>
      </c>
      <c r="M3001">
        <v>0</v>
      </c>
      <c r="N3001">
        <v>0</v>
      </c>
      <c r="O3001">
        <v>0</v>
      </c>
      <c r="P3001">
        <v>0</v>
      </c>
      <c r="Q3001">
        <v>0.16800000000000001</v>
      </c>
      <c r="R3001">
        <v>0.20399999999999999</v>
      </c>
      <c r="S3001">
        <v>0.25700000000000001</v>
      </c>
      <c r="T3001">
        <v>0.46100000000000002</v>
      </c>
      <c r="U3001">
        <v>0.20300000000000001</v>
      </c>
      <c r="V3001">
        <v>25</v>
      </c>
      <c r="W3001">
        <v>0</v>
      </c>
      <c r="X3001">
        <v>0</v>
      </c>
      <c r="Y3001">
        <v>-0.1</v>
      </c>
      <c r="Z3001">
        <v>0</v>
      </c>
      <c r="AA3001">
        <v>0</v>
      </c>
    </row>
    <row r="3002" spans="1:27" x14ac:dyDescent="0.25">
      <c r="A3002" t="s">
        <v>1854</v>
      </c>
      <c r="B3002" t="s">
        <v>1855</v>
      </c>
      <c r="C3002" t="s">
        <v>20892</v>
      </c>
      <c r="D3002">
        <v>1</v>
      </c>
      <c r="E3002">
        <v>1</v>
      </c>
      <c r="F3002">
        <v>0</v>
      </c>
      <c r="G3002">
        <v>0</v>
      </c>
      <c r="H3002">
        <v>0</v>
      </c>
      <c r="I3002">
        <v>0</v>
      </c>
      <c r="J3002">
        <v>0</v>
      </c>
      <c r="K3002">
        <v>0</v>
      </c>
      <c r="L3002">
        <v>0</v>
      </c>
      <c r="M3002">
        <v>0</v>
      </c>
      <c r="N3002">
        <v>0</v>
      </c>
      <c r="O3002">
        <v>0</v>
      </c>
      <c r="P3002">
        <v>0</v>
      </c>
      <c r="Q3002">
        <v>0.185</v>
      </c>
      <c r="R3002">
        <v>0.221</v>
      </c>
      <c r="S3002">
        <v>0.23200000000000001</v>
      </c>
      <c r="T3002">
        <v>0.45400000000000001</v>
      </c>
      <c r="U3002">
        <v>0.20300000000000001</v>
      </c>
      <c r="V3002">
        <v>21</v>
      </c>
      <c r="W3002">
        <v>0</v>
      </c>
      <c r="X3002">
        <v>0</v>
      </c>
      <c r="Y3002">
        <v>-0.1</v>
      </c>
      <c r="Z3002">
        <v>0</v>
      </c>
      <c r="AA3002">
        <v>0</v>
      </c>
    </row>
    <row r="3003" spans="1:27" x14ac:dyDescent="0.25">
      <c r="A3003" t="s">
        <v>1328</v>
      </c>
      <c r="B3003" t="s">
        <v>1329</v>
      </c>
      <c r="C3003" t="s">
        <v>20882</v>
      </c>
      <c r="D3003">
        <v>1</v>
      </c>
      <c r="E3003">
        <v>1</v>
      </c>
      <c r="F3003">
        <v>0</v>
      </c>
      <c r="G3003">
        <v>0</v>
      </c>
      <c r="H3003">
        <v>0</v>
      </c>
      <c r="I3003">
        <v>0</v>
      </c>
      <c r="J3003">
        <v>0</v>
      </c>
      <c r="K3003">
        <v>0</v>
      </c>
      <c r="L3003">
        <v>0</v>
      </c>
      <c r="M3003">
        <v>0</v>
      </c>
      <c r="N3003">
        <v>0</v>
      </c>
      <c r="O3003">
        <v>0</v>
      </c>
      <c r="P3003">
        <v>0</v>
      </c>
      <c r="Q3003">
        <v>0.17199999999999999</v>
      </c>
      <c r="R3003">
        <v>0.20599999999999999</v>
      </c>
      <c r="S3003">
        <v>0.254</v>
      </c>
      <c r="T3003">
        <v>0.45900000000000002</v>
      </c>
      <c r="U3003">
        <v>0.20300000000000001</v>
      </c>
      <c r="V3003">
        <v>19</v>
      </c>
      <c r="W3003">
        <v>0</v>
      </c>
      <c r="X3003">
        <v>0</v>
      </c>
      <c r="Y3003">
        <v>-0.1</v>
      </c>
      <c r="Z3003">
        <v>0</v>
      </c>
      <c r="AA3003">
        <v>0</v>
      </c>
    </row>
    <row r="3004" spans="1:27" x14ac:dyDescent="0.25">
      <c r="A3004" t="s">
        <v>21730</v>
      </c>
      <c r="B3004" t="s">
        <v>21731</v>
      </c>
      <c r="C3004" t="s">
        <v>20886</v>
      </c>
      <c r="D3004">
        <v>1</v>
      </c>
      <c r="E3004">
        <v>1</v>
      </c>
      <c r="F3004">
        <v>0</v>
      </c>
      <c r="G3004">
        <v>0</v>
      </c>
      <c r="H3004">
        <v>0</v>
      </c>
      <c r="I3004">
        <v>0</v>
      </c>
      <c r="J3004">
        <v>0</v>
      </c>
      <c r="K3004">
        <v>0</v>
      </c>
      <c r="L3004">
        <v>0</v>
      </c>
      <c r="M3004">
        <v>0</v>
      </c>
      <c r="N3004">
        <v>0</v>
      </c>
      <c r="O3004">
        <v>0</v>
      </c>
      <c r="P3004">
        <v>0</v>
      </c>
      <c r="Q3004">
        <v>0.17100000000000001</v>
      </c>
      <c r="R3004">
        <v>0.223</v>
      </c>
      <c r="S3004">
        <v>0.22500000000000001</v>
      </c>
      <c r="T3004">
        <v>0.44800000000000001</v>
      </c>
      <c r="U3004">
        <v>0.20300000000000001</v>
      </c>
      <c r="V3004">
        <v>21</v>
      </c>
      <c r="W3004">
        <v>0</v>
      </c>
      <c r="X3004">
        <v>0</v>
      </c>
      <c r="Y3004">
        <v>-0.1</v>
      </c>
      <c r="Z3004">
        <v>0</v>
      </c>
      <c r="AA3004">
        <v>0</v>
      </c>
    </row>
    <row r="3005" spans="1:27" x14ac:dyDescent="0.25">
      <c r="A3005" t="s">
        <v>343</v>
      </c>
      <c r="B3005" t="s">
        <v>344</v>
      </c>
      <c r="C3005" t="s">
        <v>20873</v>
      </c>
      <c r="D3005">
        <v>1</v>
      </c>
      <c r="E3005">
        <v>1</v>
      </c>
      <c r="F3005">
        <v>0</v>
      </c>
      <c r="G3005">
        <v>0</v>
      </c>
      <c r="H3005">
        <v>0</v>
      </c>
      <c r="I3005">
        <v>0</v>
      </c>
      <c r="J3005">
        <v>0</v>
      </c>
      <c r="K3005">
        <v>0</v>
      </c>
      <c r="L3005">
        <v>0</v>
      </c>
      <c r="M3005">
        <v>0</v>
      </c>
      <c r="N3005">
        <v>0</v>
      </c>
      <c r="O3005">
        <v>0</v>
      </c>
      <c r="P3005">
        <v>0</v>
      </c>
      <c r="Q3005">
        <v>0.185</v>
      </c>
      <c r="R3005">
        <v>0.215</v>
      </c>
      <c r="S3005">
        <v>0.24299999999999999</v>
      </c>
      <c r="T3005">
        <v>0.45800000000000002</v>
      </c>
      <c r="U3005">
        <v>0.20300000000000001</v>
      </c>
      <c r="V3005">
        <v>20</v>
      </c>
      <c r="W3005">
        <v>0</v>
      </c>
      <c r="X3005">
        <v>0</v>
      </c>
      <c r="Y3005">
        <v>-0.1</v>
      </c>
      <c r="Z3005">
        <v>0</v>
      </c>
      <c r="AA3005">
        <v>0</v>
      </c>
    </row>
    <row r="3006" spans="1:27" x14ac:dyDescent="0.25">
      <c r="A3006" t="s">
        <v>21732</v>
      </c>
      <c r="B3006" t="s">
        <v>6865</v>
      </c>
      <c r="C3006" t="s">
        <v>20879</v>
      </c>
      <c r="D3006">
        <v>1</v>
      </c>
      <c r="E3006">
        <v>1</v>
      </c>
      <c r="F3006">
        <v>0</v>
      </c>
      <c r="G3006">
        <v>0</v>
      </c>
      <c r="H3006">
        <v>0</v>
      </c>
      <c r="I3006">
        <v>0</v>
      </c>
      <c r="J3006">
        <v>0</v>
      </c>
      <c r="K3006">
        <v>0</v>
      </c>
      <c r="L3006">
        <v>0</v>
      </c>
      <c r="M3006">
        <v>0</v>
      </c>
      <c r="N3006">
        <v>0</v>
      </c>
      <c r="O3006">
        <v>0</v>
      </c>
      <c r="P3006">
        <v>0</v>
      </c>
      <c r="Q3006">
        <v>0.192</v>
      </c>
      <c r="R3006">
        <v>0.218</v>
      </c>
      <c r="S3006">
        <v>0.24</v>
      </c>
      <c r="T3006">
        <v>0.45800000000000002</v>
      </c>
      <c r="U3006">
        <v>0.20300000000000001</v>
      </c>
      <c r="V3006">
        <v>4</v>
      </c>
      <c r="W3006">
        <v>0</v>
      </c>
      <c r="X3006">
        <v>0</v>
      </c>
      <c r="Y3006">
        <v>-0.1</v>
      </c>
      <c r="Z3006">
        <v>0</v>
      </c>
      <c r="AA3006">
        <v>0</v>
      </c>
    </row>
    <row r="3007" spans="1:27" x14ac:dyDescent="0.25">
      <c r="A3007" t="s">
        <v>21733</v>
      </c>
      <c r="B3007" t="s">
        <v>8315</v>
      </c>
      <c r="C3007" t="s">
        <v>1</v>
      </c>
      <c r="D3007">
        <v>1</v>
      </c>
      <c r="E3007">
        <v>1</v>
      </c>
      <c r="F3007">
        <v>0</v>
      </c>
      <c r="G3007">
        <v>0</v>
      </c>
      <c r="H3007">
        <v>0</v>
      </c>
      <c r="I3007">
        <v>0</v>
      </c>
      <c r="J3007">
        <v>0</v>
      </c>
      <c r="K3007">
        <v>0</v>
      </c>
      <c r="L3007">
        <v>0</v>
      </c>
      <c r="M3007">
        <v>0</v>
      </c>
      <c r="N3007">
        <v>0</v>
      </c>
      <c r="O3007">
        <v>0</v>
      </c>
      <c r="P3007">
        <v>0</v>
      </c>
      <c r="Q3007">
        <v>0.186</v>
      </c>
      <c r="R3007">
        <v>0.20899999999999999</v>
      </c>
      <c r="S3007">
        <v>0.252</v>
      </c>
      <c r="T3007">
        <v>0.46100000000000002</v>
      </c>
      <c r="U3007">
        <v>0.20300000000000001</v>
      </c>
      <c r="V3007">
        <v>21</v>
      </c>
      <c r="W3007">
        <v>0</v>
      </c>
      <c r="X3007">
        <v>0</v>
      </c>
      <c r="Y3007">
        <v>-0.1</v>
      </c>
      <c r="Z3007">
        <v>0</v>
      </c>
      <c r="AA3007">
        <v>0</v>
      </c>
    </row>
    <row r="3008" spans="1:27" x14ac:dyDescent="0.25">
      <c r="A3008" t="s">
        <v>1546</v>
      </c>
      <c r="B3008" t="s">
        <v>1547</v>
      </c>
      <c r="C3008" t="s">
        <v>20889</v>
      </c>
      <c r="D3008">
        <v>1</v>
      </c>
      <c r="E3008">
        <v>1</v>
      </c>
      <c r="F3008">
        <v>0</v>
      </c>
      <c r="G3008">
        <v>0</v>
      </c>
      <c r="H3008">
        <v>0</v>
      </c>
      <c r="I3008">
        <v>0</v>
      </c>
      <c r="J3008">
        <v>0</v>
      </c>
      <c r="K3008">
        <v>0</v>
      </c>
      <c r="L3008">
        <v>0</v>
      </c>
      <c r="M3008">
        <v>0</v>
      </c>
      <c r="N3008">
        <v>0</v>
      </c>
      <c r="O3008">
        <v>0</v>
      </c>
      <c r="P3008">
        <v>0</v>
      </c>
      <c r="Q3008">
        <v>0.17699999999999999</v>
      </c>
      <c r="R3008">
        <v>0.214</v>
      </c>
      <c r="S3008">
        <v>0.24099999999999999</v>
      </c>
      <c r="T3008">
        <v>0.45500000000000002</v>
      </c>
      <c r="U3008">
        <v>0.20300000000000001</v>
      </c>
      <c r="V3008">
        <v>25</v>
      </c>
      <c r="W3008">
        <v>0</v>
      </c>
      <c r="X3008">
        <v>0</v>
      </c>
      <c r="Y3008">
        <v>-0.1</v>
      </c>
      <c r="Z3008">
        <v>0</v>
      </c>
      <c r="AA3008">
        <v>0</v>
      </c>
    </row>
    <row r="3009" spans="1:27" x14ac:dyDescent="0.25">
      <c r="A3009" t="s">
        <v>1336</v>
      </c>
      <c r="B3009" t="s">
        <v>1337</v>
      </c>
      <c r="C3009" t="s">
        <v>20889</v>
      </c>
      <c r="D3009">
        <v>1</v>
      </c>
      <c r="E3009">
        <v>1</v>
      </c>
      <c r="F3009">
        <v>0</v>
      </c>
      <c r="G3009">
        <v>0</v>
      </c>
      <c r="H3009">
        <v>0</v>
      </c>
      <c r="I3009">
        <v>0</v>
      </c>
      <c r="J3009">
        <v>0</v>
      </c>
      <c r="K3009">
        <v>0</v>
      </c>
      <c r="L3009">
        <v>0</v>
      </c>
      <c r="M3009">
        <v>0</v>
      </c>
      <c r="N3009">
        <v>0</v>
      </c>
      <c r="O3009">
        <v>0</v>
      </c>
      <c r="P3009">
        <v>0</v>
      </c>
      <c r="Q3009">
        <v>0.17899999999999999</v>
      </c>
      <c r="R3009">
        <v>0.217</v>
      </c>
      <c r="S3009">
        <v>0.23799999999999999</v>
      </c>
      <c r="T3009">
        <v>0.45400000000000001</v>
      </c>
      <c r="U3009">
        <v>0.20300000000000001</v>
      </c>
      <c r="V3009">
        <v>25</v>
      </c>
      <c r="W3009">
        <v>0</v>
      </c>
      <c r="X3009">
        <v>0</v>
      </c>
      <c r="Y3009">
        <v>-0.1</v>
      </c>
      <c r="Z3009">
        <v>0</v>
      </c>
      <c r="AA3009">
        <v>0</v>
      </c>
    </row>
    <row r="3010" spans="1:27" x14ac:dyDescent="0.25">
      <c r="A3010" t="s">
        <v>21734</v>
      </c>
      <c r="B3010" t="s">
        <v>21735</v>
      </c>
      <c r="C3010" t="s">
        <v>20886</v>
      </c>
      <c r="D3010">
        <v>1</v>
      </c>
      <c r="E3010">
        <v>1</v>
      </c>
      <c r="F3010">
        <v>0</v>
      </c>
      <c r="G3010">
        <v>0</v>
      </c>
      <c r="H3010">
        <v>0</v>
      </c>
      <c r="I3010">
        <v>0</v>
      </c>
      <c r="J3010">
        <v>0</v>
      </c>
      <c r="K3010">
        <v>0</v>
      </c>
      <c r="L3010">
        <v>0</v>
      </c>
      <c r="M3010">
        <v>0</v>
      </c>
      <c r="N3010">
        <v>0</v>
      </c>
      <c r="O3010">
        <v>0</v>
      </c>
      <c r="P3010">
        <v>0</v>
      </c>
      <c r="Q3010">
        <v>0.17799999999999999</v>
      </c>
      <c r="R3010">
        <v>0.219</v>
      </c>
      <c r="S3010">
        <v>0.23400000000000001</v>
      </c>
      <c r="T3010">
        <v>0.45300000000000001</v>
      </c>
      <c r="U3010">
        <v>0.20300000000000001</v>
      </c>
      <c r="V3010">
        <v>21</v>
      </c>
      <c r="W3010">
        <v>0</v>
      </c>
      <c r="X3010">
        <v>0</v>
      </c>
      <c r="Y3010">
        <v>-0.1</v>
      </c>
      <c r="Z3010">
        <v>0</v>
      </c>
      <c r="AA3010">
        <v>0</v>
      </c>
    </row>
    <row r="3011" spans="1:27" x14ac:dyDescent="0.25">
      <c r="A3011" t="s">
        <v>3615</v>
      </c>
      <c r="B3011" t="s">
        <v>3616</v>
      </c>
      <c r="C3011" t="s">
        <v>20891</v>
      </c>
      <c r="D3011">
        <v>1</v>
      </c>
      <c r="E3011">
        <v>1</v>
      </c>
      <c r="F3011">
        <v>0</v>
      </c>
      <c r="G3011">
        <v>0</v>
      </c>
      <c r="H3011">
        <v>0</v>
      </c>
      <c r="I3011">
        <v>0</v>
      </c>
      <c r="J3011">
        <v>0</v>
      </c>
      <c r="K3011">
        <v>0</v>
      </c>
      <c r="L3011">
        <v>0</v>
      </c>
      <c r="M3011">
        <v>0</v>
      </c>
      <c r="N3011">
        <v>0</v>
      </c>
      <c r="O3011">
        <v>0</v>
      </c>
      <c r="P3011">
        <v>0</v>
      </c>
      <c r="Q3011">
        <v>0.17399999999999999</v>
      </c>
      <c r="R3011">
        <v>0.21</v>
      </c>
      <c r="S3011">
        <v>0.247</v>
      </c>
      <c r="T3011">
        <v>0.45700000000000002</v>
      </c>
      <c r="U3011">
        <v>0.20300000000000001</v>
      </c>
      <c r="V3011">
        <v>26</v>
      </c>
      <c r="W3011">
        <v>0</v>
      </c>
      <c r="X3011">
        <v>0</v>
      </c>
      <c r="Y3011">
        <v>-0.1</v>
      </c>
      <c r="Z3011">
        <v>0</v>
      </c>
      <c r="AA3011">
        <v>0</v>
      </c>
    </row>
    <row r="3012" spans="1:27" x14ac:dyDescent="0.25">
      <c r="A3012" t="s">
        <v>813</v>
      </c>
      <c r="B3012" t="s">
        <v>814</v>
      </c>
      <c r="C3012" t="s">
        <v>20890</v>
      </c>
      <c r="D3012">
        <v>1</v>
      </c>
      <c r="E3012">
        <v>1</v>
      </c>
      <c r="F3012">
        <v>0</v>
      </c>
      <c r="G3012">
        <v>0</v>
      </c>
      <c r="H3012">
        <v>0</v>
      </c>
      <c r="I3012">
        <v>0</v>
      </c>
      <c r="J3012">
        <v>0</v>
      </c>
      <c r="K3012">
        <v>0</v>
      </c>
      <c r="L3012">
        <v>0</v>
      </c>
      <c r="M3012">
        <v>0</v>
      </c>
      <c r="N3012">
        <v>0</v>
      </c>
      <c r="O3012">
        <v>0</v>
      </c>
      <c r="P3012">
        <v>0</v>
      </c>
      <c r="Q3012">
        <v>0.16500000000000001</v>
      </c>
      <c r="R3012">
        <v>0.217</v>
      </c>
      <c r="S3012">
        <v>0.23100000000000001</v>
      </c>
      <c r="T3012">
        <v>0.44900000000000001</v>
      </c>
      <c r="U3012">
        <v>0.20300000000000001</v>
      </c>
      <c r="V3012">
        <v>26</v>
      </c>
      <c r="W3012">
        <v>0</v>
      </c>
      <c r="X3012">
        <v>0</v>
      </c>
      <c r="Y3012">
        <v>-0.1</v>
      </c>
      <c r="Z3012">
        <v>0</v>
      </c>
      <c r="AA3012">
        <v>0</v>
      </c>
    </row>
    <row r="3013" spans="1:27" x14ac:dyDescent="0.25">
      <c r="A3013" t="s">
        <v>21736</v>
      </c>
      <c r="B3013" t="s">
        <v>21737</v>
      </c>
      <c r="C3013" t="s">
        <v>20865</v>
      </c>
      <c r="D3013">
        <v>1</v>
      </c>
      <c r="E3013">
        <v>1</v>
      </c>
      <c r="F3013">
        <v>0</v>
      </c>
      <c r="G3013">
        <v>0</v>
      </c>
      <c r="H3013">
        <v>0</v>
      </c>
      <c r="I3013">
        <v>0</v>
      </c>
      <c r="J3013">
        <v>0</v>
      </c>
      <c r="K3013">
        <v>0</v>
      </c>
      <c r="L3013">
        <v>0</v>
      </c>
      <c r="M3013">
        <v>0</v>
      </c>
      <c r="N3013">
        <v>0</v>
      </c>
      <c r="O3013">
        <v>0</v>
      </c>
      <c r="P3013">
        <v>0</v>
      </c>
      <c r="Q3013">
        <v>0.17899999999999999</v>
      </c>
      <c r="R3013">
        <v>0.20699999999999999</v>
      </c>
      <c r="S3013">
        <v>0.253</v>
      </c>
      <c r="T3013">
        <v>0.46</v>
      </c>
      <c r="U3013">
        <v>0.20300000000000001</v>
      </c>
      <c r="V3013">
        <v>26</v>
      </c>
      <c r="W3013">
        <v>0</v>
      </c>
      <c r="X3013">
        <v>0</v>
      </c>
      <c r="Y3013">
        <v>-0.1</v>
      </c>
      <c r="Z3013">
        <v>0</v>
      </c>
      <c r="AA3013">
        <v>0</v>
      </c>
    </row>
    <row r="3014" spans="1:27" x14ac:dyDescent="0.25">
      <c r="A3014" t="s">
        <v>21738</v>
      </c>
      <c r="B3014" t="s">
        <v>21739</v>
      </c>
      <c r="C3014" t="s">
        <v>20876</v>
      </c>
      <c r="D3014">
        <v>1</v>
      </c>
      <c r="E3014">
        <v>1</v>
      </c>
      <c r="F3014">
        <v>0</v>
      </c>
      <c r="G3014">
        <v>0</v>
      </c>
      <c r="H3014">
        <v>0</v>
      </c>
      <c r="I3014">
        <v>0</v>
      </c>
      <c r="J3014">
        <v>0</v>
      </c>
      <c r="K3014">
        <v>0</v>
      </c>
      <c r="L3014">
        <v>0</v>
      </c>
      <c r="M3014">
        <v>0</v>
      </c>
      <c r="N3014">
        <v>0</v>
      </c>
      <c r="O3014">
        <v>0</v>
      </c>
      <c r="P3014">
        <v>0</v>
      </c>
      <c r="Q3014">
        <v>0.18</v>
      </c>
      <c r="R3014">
        <v>0.218</v>
      </c>
      <c r="S3014">
        <v>0.23499999999999999</v>
      </c>
      <c r="T3014">
        <v>0.45300000000000001</v>
      </c>
      <c r="U3014">
        <v>0.20300000000000001</v>
      </c>
      <c r="V3014">
        <v>25</v>
      </c>
      <c r="W3014">
        <v>0</v>
      </c>
      <c r="X3014">
        <v>0</v>
      </c>
      <c r="Y3014">
        <v>-0.1</v>
      </c>
      <c r="Z3014">
        <v>0</v>
      </c>
      <c r="AA3014">
        <v>0</v>
      </c>
    </row>
    <row r="3015" spans="1:27" x14ac:dyDescent="0.25">
      <c r="A3015" t="s">
        <v>779</v>
      </c>
      <c r="B3015" t="s">
        <v>780</v>
      </c>
      <c r="C3015" t="s">
        <v>20872</v>
      </c>
      <c r="D3015">
        <v>1</v>
      </c>
      <c r="E3015">
        <v>1</v>
      </c>
      <c r="F3015">
        <v>0</v>
      </c>
      <c r="G3015">
        <v>0</v>
      </c>
      <c r="H3015">
        <v>0</v>
      </c>
      <c r="I3015">
        <v>0</v>
      </c>
      <c r="J3015">
        <v>0</v>
      </c>
      <c r="K3015">
        <v>0</v>
      </c>
      <c r="L3015">
        <v>0</v>
      </c>
      <c r="M3015">
        <v>0</v>
      </c>
      <c r="N3015">
        <v>0</v>
      </c>
      <c r="O3015">
        <v>0</v>
      </c>
      <c r="P3015">
        <v>0</v>
      </c>
      <c r="Q3015">
        <v>0.16200000000000001</v>
      </c>
      <c r="R3015">
        <v>0.20799999999999999</v>
      </c>
      <c r="S3015">
        <v>0.246</v>
      </c>
      <c r="T3015">
        <v>0.45500000000000002</v>
      </c>
      <c r="U3015">
        <v>0.20300000000000001</v>
      </c>
      <c r="V3015">
        <v>21</v>
      </c>
      <c r="W3015">
        <v>0</v>
      </c>
      <c r="X3015">
        <v>0</v>
      </c>
      <c r="Y3015">
        <v>-0.1</v>
      </c>
      <c r="Z3015">
        <v>0</v>
      </c>
      <c r="AA3015">
        <v>0</v>
      </c>
    </row>
    <row r="3016" spans="1:27" x14ac:dyDescent="0.25">
      <c r="A3016" t="s">
        <v>21740</v>
      </c>
      <c r="B3016" t="s">
        <v>9651</v>
      </c>
      <c r="C3016" t="s">
        <v>20895</v>
      </c>
      <c r="D3016">
        <v>1</v>
      </c>
      <c r="E3016">
        <v>1</v>
      </c>
      <c r="F3016">
        <v>0</v>
      </c>
      <c r="G3016">
        <v>0</v>
      </c>
      <c r="H3016">
        <v>0</v>
      </c>
      <c r="I3016">
        <v>0</v>
      </c>
      <c r="J3016">
        <v>0</v>
      </c>
      <c r="K3016">
        <v>0</v>
      </c>
      <c r="L3016">
        <v>0</v>
      </c>
      <c r="M3016">
        <v>0</v>
      </c>
      <c r="N3016">
        <v>0</v>
      </c>
      <c r="O3016">
        <v>0</v>
      </c>
      <c r="P3016">
        <v>0</v>
      </c>
      <c r="Q3016">
        <v>0.18</v>
      </c>
      <c r="R3016">
        <v>0.21</v>
      </c>
      <c r="S3016">
        <v>0.25</v>
      </c>
      <c r="T3016">
        <v>0.46</v>
      </c>
      <c r="U3016">
        <v>0.20300000000000001</v>
      </c>
      <c r="V3016">
        <v>24</v>
      </c>
      <c r="W3016">
        <v>0</v>
      </c>
      <c r="X3016">
        <v>0</v>
      </c>
      <c r="Y3016">
        <v>-0.1</v>
      </c>
      <c r="Z3016">
        <v>0</v>
      </c>
      <c r="AA3016">
        <v>0</v>
      </c>
    </row>
    <row r="3017" spans="1:27" x14ac:dyDescent="0.25">
      <c r="A3017" t="s">
        <v>1972</v>
      </c>
      <c r="B3017" t="s">
        <v>1973</v>
      </c>
      <c r="C3017" t="s">
        <v>1</v>
      </c>
      <c r="D3017">
        <v>1</v>
      </c>
      <c r="E3017">
        <v>1</v>
      </c>
      <c r="F3017">
        <v>0</v>
      </c>
      <c r="G3017">
        <v>0</v>
      </c>
      <c r="H3017">
        <v>0</v>
      </c>
      <c r="I3017">
        <v>0</v>
      </c>
      <c r="J3017">
        <v>0</v>
      </c>
      <c r="K3017">
        <v>0</v>
      </c>
      <c r="L3017">
        <v>0</v>
      </c>
      <c r="M3017">
        <v>0</v>
      </c>
      <c r="N3017">
        <v>0</v>
      </c>
      <c r="O3017">
        <v>0</v>
      </c>
      <c r="P3017">
        <v>0</v>
      </c>
      <c r="Q3017">
        <v>0.17899999999999999</v>
      </c>
      <c r="R3017">
        <v>0.20899999999999999</v>
      </c>
      <c r="S3017">
        <v>0.25</v>
      </c>
      <c r="T3017">
        <v>0.45800000000000002</v>
      </c>
      <c r="U3017">
        <v>0.20300000000000001</v>
      </c>
      <c r="V3017">
        <v>21</v>
      </c>
      <c r="W3017">
        <v>0</v>
      </c>
      <c r="X3017">
        <v>0</v>
      </c>
      <c r="Y3017">
        <v>-0.1</v>
      </c>
      <c r="Z3017">
        <v>0</v>
      </c>
      <c r="AA3017">
        <v>0</v>
      </c>
    </row>
    <row r="3018" spans="1:27" x14ac:dyDescent="0.25">
      <c r="A3018" t="s">
        <v>964</v>
      </c>
      <c r="B3018" t="s">
        <v>965</v>
      </c>
      <c r="C3018" t="s">
        <v>20882</v>
      </c>
      <c r="D3018">
        <v>1</v>
      </c>
      <c r="E3018">
        <v>1</v>
      </c>
      <c r="F3018">
        <v>0</v>
      </c>
      <c r="G3018">
        <v>0</v>
      </c>
      <c r="H3018">
        <v>0</v>
      </c>
      <c r="I3018">
        <v>0</v>
      </c>
      <c r="J3018">
        <v>0</v>
      </c>
      <c r="K3018">
        <v>0</v>
      </c>
      <c r="L3018">
        <v>0</v>
      </c>
      <c r="M3018">
        <v>0</v>
      </c>
      <c r="N3018">
        <v>0</v>
      </c>
      <c r="O3018">
        <v>0</v>
      </c>
      <c r="P3018">
        <v>0</v>
      </c>
      <c r="Q3018">
        <v>0.17699999999999999</v>
      </c>
      <c r="R3018">
        <v>0.22600000000000001</v>
      </c>
      <c r="S3018">
        <v>0.22</v>
      </c>
      <c r="T3018">
        <v>0.44600000000000001</v>
      </c>
      <c r="U3018">
        <v>0.20300000000000001</v>
      </c>
      <c r="V3018">
        <v>18</v>
      </c>
      <c r="W3018">
        <v>0</v>
      </c>
      <c r="X3018">
        <v>0</v>
      </c>
      <c r="Y3018">
        <v>-0.1</v>
      </c>
      <c r="Z3018">
        <v>0</v>
      </c>
      <c r="AA3018">
        <v>0</v>
      </c>
    </row>
    <row r="3019" spans="1:27" x14ac:dyDescent="0.25">
      <c r="A3019" t="s">
        <v>21741</v>
      </c>
      <c r="B3019" t="s">
        <v>21742</v>
      </c>
      <c r="C3019" t="s">
        <v>20895</v>
      </c>
      <c r="D3019">
        <v>1</v>
      </c>
      <c r="E3019">
        <v>1</v>
      </c>
      <c r="F3019">
        <v>0</v>
      </c>
      <c r="G3019">
        <v>0</v>
      </c>
      <c r="H3019">
        <v>0</v>
      </c>
      <c r="I3019">
        <v>0</v>
      </c>
      <c r="J3019">
        <v>0</v>
      </c>
      <c r="K3019">
        <v>0</v>
      </c>
      <c r="L3019">
        <v>0</v>
      </c>
      <c r="M3019">
        <v>0</v>
      </c>
      <c r="N3019">
        <v>0</v>
      </c>
      <c r="O3019">
        <v>0</v>
      </c>
      <c r="P3019">
        <v>0</v>
      </c>
      <c r="Q3019">
        <v>0.17599999999999999</v>
      </c>
      <c r="R3019">
        <v>0.215</v>
      </c>
      <c r="S3019">
        <v>0.23899999999999999</v>
      </c>
      <c r="T3019">
        <v>0.45300000000000001</v>
      </c>
      <c r="U3019">
        <v>0.20300000000000001</v>
      </c>
      <c r="V3019">
        <v>24</v>
      </c>
      <c r="W3019">
        <v>0</v>
      </c>
      <c r="X3019">
        <v>0</v>
      </c>
      <c r="Y3019">
        <v>-0.1</v>
      </c>
      <c r="Z3019">
        <v>0</v>
      </c>
      <c r="AA3019">
        <v>0</v>
      </c>
    </row>
    <row r="3020" spans="1:27" x14ac:dyDescent="0.25">
      <c r="A3020" t="s">
        <v>21743</v>
      </c>
      <c r="B3020" t="s">
        <v>1150</v>
      </c>
      <c r="C3020" t="s">
        <v>20879</v>
      </c>
      <c r="D3020">
        <v>1</v>
      </c>
      <c r="E3020">
        <v>1</v>
      </c>
      <c r="F3020">
        <v>0</v>
      </c>
      <c r="G3020">
        <v>0</v>
      </c>
      <c r="H3020">
        <v>0</v>
      </c>
      <c r="I3020">
        <v>0</v>
      </c>
      <c r="J3020">
        <v>0</v>
      </c>
      <c r="K3020">
        <v>0</v>
      </c>
      <c r="L3020">
        <v>0</v>
      </c>
      <c r="M3020">
        <v>0</v>
      </c>
      <c r="N3020">
        <v>0</v>
      </c>
      <c r="O3020">
        <v>0</v>
      </c>
      <c r="P3020">
        <v>0</v>
      </c>
      <c r="Q3020">
        <v>0.17799999999999999</v>
      </c>
      <c r="R3020">
        <v>0.20599999999999999</v>
      </c>
      <c r="S3020">
        <v>0.254</v>
      </c>
      <c r="T3020">
        <v>0.45900000000000002</v>
      </c>
      <c r="U3020">
        <v>0.20300000000000001</v>
      </c>
      <c r="V3020">
        <v>4</v>
      </c>
      <c r="W3020">
        <v>0</v>
      </c>
      <c r="X3020">
        <v>0</v>
      </c>
      <c r="Y3020">
        <v>-0.1</v>
      </c>
      <c r="Z3020">
        <v>0</v>
      </c>
      <c r="AA3020">
        <v>0</v>
      </c>
    </row>
    <row r="3021" spans="1:27" x14ac:dyDescent="0.25">
      <c r="A3021" t="s">
        <v>163</v>
      </c>
      <c r="B3021" t="s">
        <v>164</v>
      </c>
      <c r="C3021" t="s">
        <v>20892</v>
      </c>
      <c r="D3021">
        <v>1</v>
      </c>
      <c r="E3021">
        <v>1</v>
      </c>
      <c r="F3021">
        <v>0</v>
      </c>
      <c r="G3021">
        <v>0</v>
      </c>
      <c r="H3021">
        <v>0</v>
      </c>
      <c r="I3021">
        <v>0</v>
      </c>
      <c r="J3021">
        <v>0</v>
      </c>
      <c r="K3021">
        <v>0</v>
      </c>
      <c r="L3021">
        <v>0</v>
      </c>
      <c r="M3021">
        <v>0</v>
      </c>
      <c r="N3021">
        <v>0</v>
      </c>
      <c r="O3021">
        <v>0</v>
      </c>
      <c r="P3021">
        <v>0</v>
      </c>
      <c r="Q3021">
        <v>0.184</v>
      </c>
      <c r="R3021">
        <v>0.216</v>
      </c>
      <c r="S3021">
        <v>0.23899999999999999</v>
      </c>
      <c r="T3021">
        <v>0.45500000000000002</v>
      </c>
      <c r="U3021">
        <v>0.20300000000000001</v>
      </c>
      <c r="V3021">
        <v>20</v>
      </c>
      <c r="W3021">
        <v>0</v>
      </c>
      <c r="X3021">
        <v>0</v>
      </c>
      <c r="Y3021">
        <v>-0.1</v>
      </c>
      <c r="Z3021">
        <v>0</v>
      </c>
      <c r="AA3021">
        <v>0</v>
      </c>
    </row>
    <row r="3022" spans="1:27" x14ac:dyDescent="0.25">
      <c r="A3022" t="s">
        <v>1308</v>
      </c>
      <c r="B3022" t="s">
        <v>1309</v>
      </c>
      <c r="C3022" t="s">
        <v>20875</v>
      </c>
      <c r="D3022">
        <v>1</v>
      </c>
      <c r="E3022">
        <v>1</v>
      </c>
      <c r="F3022">
        <v>0</v>
      </c>
      <c r="G3022">
        <v>0</v>
      </c>
      <c r="H3022">
        <v>0</v>
      </c>
      <c r="I3022">
        <v>0</v>
      </c>
      <c r="J3022">
        <v>0</v>
      </c>
      <c r="K3022">
        <v>0</v>
      </c>
      <c r="L3022">
        <v>0</v>
      </c>
      <c r="M3022">
        <v>0</v>
      </c>
      <c r="N3022">
        <v>0</v>
      </c>
      <c r="O3022">
        <v>0</v>
      </c>
      <c r="P3022">
        <v>0</v>
      </c>
      <c r="Q3022">
        <v>0.16500000000000001</v>
      </c>
      <c r="R3022">
        <v>0.217</v>
      </c>
      <c r="S3022">
        <v>0.23100000000000001</v>
      </c>
      <c r="T3022">
        <v>0.44800000000000001</v>
      </c>
      <c r="U3022">
        <v>0.20300000000000001</v>
      </c>
      <c r="V3022">
        <v>19</v>
      </c>
      <c r="W3022">
        <v>0</v>
      </c>
      <c r="X3022">
        <v>0</v>
      </c>
      <c r="Y3022">
        <v>-0.1</v>
      </c>
      <c r="Z3022">
        <v>0</v>
      </c>
      <c r="AA3022">
        <v>0</v>
      </c>
    </row>
    <row r="3023" spans="1:27" x14ac:dyDescent="0.25">
      <c r="A3023" t="s">
        <v>1820</v>
      </c>
      <c r="B3023" t="s">
        <v>1821</v>
      </c>
      <c r="C3023" t="s">
        <v>1</v>
      </c>
      <c r="D3023">
        <v>1</v>
      </c>
      <c r="E3023">
        <v>1</v>
      </c>
      <c r="F3023">
        <v>0</v>
      </c>
      <c r="G3023">
        <v>0</v>
      </c>
      <c r="H3023">
        <v>0</v>
      </c>
      <c r="I3023">
        <v>0</v>
      </c>
      <c r="J3023">
        <v>0</v>
      </c>
      <c r="K3023">
        <v>0</v>
      </c>
      <c r="L3023">
        <v>0</v>
      </c>
      <c r="M3023">
        <v>0</v>
      </c>
      <c r="N3023">
        <v>0</v>
      </c>
      <c r="O3023">
        <v>0</v>
      </c>
      <c r="P3023">
        <v>0</v>
      </c>
      <c r="Q3023">
        <v>0.17100000000000001</v>
      </c>
      <c r="R3023">
        <v>0.20300000000000001</v>
      </c>
      <c r="S3023">
        <v>0.255</v>
      </c>
      <c r="T3023">
        <v>0.45900000000000002</v>
      </c>
      <c r="U3023">
        <v>0.20300000000000001</v>
      </c>
      <c r="V3023">
        <v>21</v>
      </c>
      <c r="W3023">
        <v>0</v>
      </c>
      <c r="X3023">
        <v>0</v>
      </c>
      <c r="Y3023">
        <v>-0.1</v>
      </c>
      <c r="Z3023">
        <v>0</v>
      </c>
      <c r="AA3023">
        <v>0</v>
      </c>
    </row>
    <row r="3024" spans="1:27" x14ac:dyDescent="0.25">
      <c r="A3024" t="s">
        <v>21744</v>
      </c>
      <c r="B3024" t="s">
        <v>21745</v>
      </c>
      <c r="C3024" t="s">
        <v>20893</v>
      </c>
      <c r="D3024">
        <v>1</v>
      </c>
      <c r="E3024">
        <v>1</v>
      </c>
      <c r="F3024">
        <v>0</v>
      </c>
      <c r="G3024">
        <v>0</v>
      </c>
      <c r="H3024">
        <v>0</v>
      </c>
      <c r="I3024">
        <v>0</v>
      </c>
      <c r="J3024">
        <v>0</v>
      </c>
      <c r="K3024">
        <v>0</v>
      </c>
      <c r="L3024">
        <v>0</v>
      </c>
      <c r="M3024">
        <v>0</v>
      </c>
      <c r="N3024">
        <v>0</v>
      </c>
      <c r="O3024">
        <v>0</v>
      </c>
      <c r="P3024">
        <v>0</v>
      </c>
      <c r="Q3024">
        <v>0.18</v>
      </c>
      <c r="R3024">
        <v>0.219</v>
      </c>
      <c r="S3024">
        <v>0.23300000000000001</v>
      </c>
      <c r="T3024">
        <v>0.45300000000000001</v>
      </c>
      <c r="U3024">
        <v>0.20300000000000001</v>
      </c>
      <c r="V3024">
        <v>23</v>
      </c>
      <c r="W3024">
        <v>0</v>
      </c>
      <c r="X3024">
        <v>0</v>
      </c>
      <c r="Y3024">
        <v>-0.1</v>
      </c>
      <c r="Z3024">
        <v>0</v>
      </c>
      <c r="AA3024">
        <v>0</v>
      </c>
    </row>
    <row r="3025" spans="1:27" x14ac:dyDescent="0.25">
      <c r="A3025" t="s">
        <v>21746</v>
      </c>
      <c r="B3025" t="s">
        <v>21747</v>
      </c>
      <c r="C3025" t="s">
        <v>20882</v>
      </c>
      <c r="D3025">
        <v>1</v>
      </c>
      <c r="E3025">
        <v>1</v>
      </c>
      <c r="F3025">
        <v>0</v>
      </c>
      <c r="G3025">
        <v>0</v>
      </c>
      <c r="H3025">
        <v>0</v>
      </c>
      <c r="I3025">
        <v>0</v>
      </c>
      <c r="J3025">
        <v>0</v>
      </c>
      <c r="K3025">
        <v>0</v>
      </c>
      <c r="L3025">
        <v>0</v>
      </c>
      <c r="M3025">
        <v>0</v>
      </c>
      <c r="N3025">
        <v>0</v>
      </c>
      <c r="O3025">
        <v>0</v>
      </c>
      <c r="P3025">
        <v>0</v>
      </c>
      <c r="Q3025">
        <v>0.17</v>
      </c>
      <c r="R3025">
        <v>0.20699999999999999</v>
      </c>
      <c r="S3025">
        <v>0.248</v>
      </c>
      <c r="T3025">
        <v>0.45600000000000002</v>
      </c>
      <c r="U3025">
        <v>0.20300000000000001</v>
      </c>
      <c r="V3025">
        <v>18</v>
      </c>
      <c r="W3025">
        <v>0</v>
      </c>
      <c r="X3025">
        <v>0</v>
      </c>
      <c r="Y3025">
        <v>-0.1</v>
      </c>
      <c r="Z3025">
        <v>0</v>
      </c>
      <c r="AA3025">
        <v>0</v>
      </c>
    </row>
    <row r="3026" spans="1:27" x14ac:dyDescent="0.25">
      <c r="A3026" t="s">
        <v>1562</v>
      </c>
      <c r="B3026" t="s">
        <v>1563</v>
      </c>
      <c r="C3026" t="s">
        <v>1</v>
      </c>
      <c r="D3026">
        <v>1</v>
      </c>
      <c r="E3026">
        <v>1</v>
      </c>
      <c r="F3026">
        <v>0</v>
      </c>
      <c r="G3026">
        <v>0</v>
      </c>
      <c r="H3026">
        <v>0</v>
      </c>
      <c r="I3026">
        <v>0</v>
      </c>
      <c r="J3026">
        <v>0</v>
      </c>
      <c r="K3026">
        <v>0</v>
      </c>
      <c r="L3026">
        <v>0</v>
      </c>
      <c r="M3026">
        <v>0</v>
      </c>
      <c r="N3026">
        <v>0</v>
      </c>
      <c r="O3026">
        <v>0</v>
      </c>
      <c r="P3026">
        <v>0</v>
      </c>
      <c r="Q3026">
        <v>0.183</v>
      </c>
      <c r="R3026">
        <v>0.218</v>
      </c>
      <c r="S3026">
        <v>0.23499999999999999</v>
      </c>
      <c r="T3026">
        <v>0.45300000000000001</v>
      </c>
      <c r="U3026">
        <v>0.20300000000000001</v>
      </c>
      <c r="V3026">
        <v>21</v>
      </c>
      <c r="W3026">
        <v>0</v>
      </c>
      <c r="X3026">
        <v>0</v>
      </c>
      <c r="Y3026">
        <v>-0.1</v>
      </c>
      <c r="Z3026">
        <v>0</v>
      </c>
      <c r="AA3026">
        <v>0</v>
      </c>
    </row>
    <row r="3027" spans="1:27" x14ac:dyDescent="0.25">
      <c r="A3027" t="s">
        <v>2145</v>
      </c>
      <c r="B3027" t="s">
        <v>2146</v>
      </c>
      <c r="C3027" t="s">
        <v>20878</v>
      </c>
      <c r="D3027">
        <v>1</v>
      </c>
      <c r="E3027">
        <v>1</v>
      </c>
      <c r="F3027">
        <v>0</v>
      </c>
      <c r="G3027">
        <v>0</v>
      </c>
      <c r="H3027">
        <v>0</v>
      </c>
      <c r="I3027">
        <v>0</v>
      </c>
      <c r="J3027">
        <v>0</v>
      </c>
      <c r="K3027">
        <v>0</v>
      </c>
      <c r="L3027">
        <v>0</v>
      </c>
      <c r="M3027">
        <v>0</v>
      </c>
      <c r="N3027">
        <v>0</v>
      </c>
      <c r="O3027">
        <v>0</v>
      </c>
      <c r="P3027">
        <v>0</v>
      </c>
      <c r="Q3027">
        <v>0.18099999999999999</v>
      </c>
      <c r="R3027">
        <v>0.216</v>
      </c>
      <c r="S3027">
        <v>0.23699999999999999</v>
      </c>
      <c r="T3027">
        <v>0.45300000000000001</v>
      </c>
      <c r="U3027">
        <v>0.20300000000000001</v>
      </c>
      <c r="V3027">
        <v>20</v>
      </c>
      <c r="W3027">
        <v>0</v>
      </c>
      <c r="X3027">
        <v>0</v>
      </c>
      <c r="Y3027">
        <v>-0.1</v>
      </c>
      <c r="Z3027">
        <v>0</v>
      </c>
      <c r="AA3027">
        <v>0</v>
      </c>
    </row>
    <row r="3028" spans="1:27" x14ac:dyDescent="0.25">
      <c r="A3028" t="s">
        <v>1647</v>
      </c>
      <c r="B3028" t="s">
        <v>1648</v>
      </c>
      <c r="C3028" t="s">
        <v>1</v>
      </c>
      <c r="D3028">
        <v>1</v>
      </c>
      <c r="E3028">
        <v>1</v>
      </c>
      <c r="F3028">
        <v>0</v>
      </c>
      <c r="G3028">
        <v>0</v>
      </c>
      <c r="H3028">
        <v>0</v>
      </c>
      <c r="I3028">
        <v>0</v>
      </c>
      <c r="J3028">
        <v>0</v>
      </c>
      <c r="K3028">
        <v>0</v>
      </c>
      <c r="L3028">
        <v>0</v>
      </c>
      <c r="M3028">
        <v>0</v>
      </c>
      <c r="N3028">
        <v>0</v>
      </c>
      <c r="O3028">
        <v>0</v>
      </c>
      <c r="P3028">
        <v>0</v>
      </c>
      <c r="Q3028">
        <v>0.184</v>
      </c>
      <c r="R3028">
        <v>0.214</v>
      </c>
      <c r="S3028">
        <v>0.24099999999999999</v>
      </c>
      <c r="T3028">
        <v>0.45500000000000002</v>
      </c>
      <c r="U3028">
        <v>0.20300000000000001</v>
      </c>
      <c r="V3028">
        <v>21</v>
      </c>
      <c r="W3028">
        <v>0</v>
      </c>
      <c r="X3028">
        <v>0</v>
      </c>
      <c r="Y3028">
        <v>-0.1</v>
      </c>
      <c r="Z3028">
        <v>0</v>
      </c>
      <c r="AA3028">
        <v>0</v>
      </c>
    </row>
    <row r="3029" spans="1:27" x14ac:dyDescent="0.25">
      <c r="A3029" t="s">
        <v>327</v>
      </c>
      <c r="B3029" t="s">
        <v>328</v>
      </c>
      <c r="C3029" t="s">
        <v>20870</v>
      </c>
      <c r="D3029">
        <v>1</v>
      </c>
      <c r="E3029">
        <v>1</v>
      </c>
      <c r="F3029">
        <v>0</v>
      </c>
      <c r="G3029">
        <v>0</v>
      </c>
      <c r="H3029">
        <v>0</v>
      </c>
      <c r="I3029">
        <v>0</v>
      </c>
      <c r="J3029">
        <v>0</v>
      </c>
      <c r="K3029">
        <v>0</v>
      </c>
      <c r="L3029">
        <v>0</v>
      </c>
      <c r="M3029">
        <v>0</v>
      </c>
      <c r="N3029">
        <v>0</v>
      </c>
      <c r="O3029">
        <v>0</v>
      </c>
      <c r="P3029">
        <v>0</v>
      </c>
      <c r="Q3029">
        <v>0.17499999999999999</v>
      </c>
      <c r="R3029">
        <v>0.20899999999999999</v>
      </c>
      <c r="S3029">
        <v>0.248</v>
      </c>
      <c r="T3029">
        <v>0.45700000000000002</v>
      </c>
      <c r="U3029">
        <v>0.20300000000000001</v>
      </c>
      <c r="V3029">
        <v>19</v>
      </c>
      <c r="W3029">
        <v>0</v>
      </c>
      <c r="X3029">
        <v>0</v>
      </c>
      <c r="Y3029">
        <v>-0.1</v>
      </c>
      <c r="Z3029">
        <v>0</v>
      </c>
      <c r="AA3029">
        <v>0</v>
      </c>
    </row>
    <row r="3030" spans="1:27" x14ac:dyDescent="0.25">
      <c r="A3030" t="s">
        <v>1719</v>
      </c>
      <c r="B3030" t="s">
        <v>1720</v>
      </c>
      <c r="C3030" t="s">
        <v>1</v>
      </c>
      <c r="D3030">
        <v>1</v>
      </c>
      <c r="E3030">
        <v>1</v>
      </c>
      <c r="F3030">
        <v>0</v>
      </c>
      <c r="G3030">
        <v>0</v>
      </c>
      <c r="H3030">
        <v>0</v>
      </c>
      <c r="I3030">
        <v>0</v>
      </c>
      <c r="J3030">
        <v>0</v>
      </c>
      <c r="K3030">
        <v>0</v>
      </c>
      <c r="L3030">
        <v>0</v>
      </c>
      <c r="M3030">
        <v>0</v>
      </c>
      <c r="N3030">
        <v>0</v>
      </c>
      <c r="O3030">
        <v>0</v>
      </c>
      <c r="P3030">
        <v>0</v>
      </c>
      <c r="Q3030">
        <v>0.16900000000000001</v>
      </c>
      <c r="R3030">
        <v>0.20300000000000001</v>
      </c>
      <c r="S3030">
        <v>0.254</v>
      </c>
      <c r="T3030">
        <v>0.45700000000000002</v>
      </c>
      <c r="U3030">
        <v>0.20200000000000001</v>
      </c>
      <c r="V3030">
        <v>21</v>
      </c>
      <c r="W3030">
        <v>0</v>
      </c>
      <c r="X3030">
        <v>0</v>
      </c>
      <c r="Y3030">
        <v>-0.1</v>
      </c>
      <c r="Z3030">
        <v>0</v>
      </c>
      <c r="AA3030">
        <v>0</v>
      </c>
    </row>
    <row r="3031" spans="1:27" x14ac:dyDescent="0.25">
      <c r="A3031" t="s">
        <v>21748</v>
      </c>
      <c r="B3031" t="s">
        <v>21749</v>
      </c>
      <c r="C3031" t="s">
        <v>20878</v>
      </c>
      <c r="D3031">
        <v>1</v>
      </c>
      <c r="E3031">
        <v>1</v>
      </c>
      <c r="F3031">
        <v>0</v>
      </c>
      <c r="G3031">
        <v>0</v>
      </c>
      <c r="H3031">
        <v>0</v>
      </c>
      <c r="I3031">
        <v>0</v>
      </c>
      <c r="J3031">
        <v>0</v>
      </c>
      <c r="K3031">
        <v>0</v>
      </c>
      <c r="L3031">
        <v>0</v>
      </c>
      <c r="M3031">
        <v>0</v>
      </c>
      <c r="N3031">
        <v>0</v>
      </c>
      <c r="O3031">
        <v>0</v>
      </c>
      <c r="P3031">
        <v>0</v>
      </c>
      <c r="Q3031">
        <v>0.17100000000000001</v>
      </c>
      <c r="R3031">
        <v>0.20699999999999999</v>
      </c>
      <c r="S3031">
        <v>0.249</v>
      </c>
      <c r="T3031">
        <v>0.45600000000000002</v>
      </c>
      <c r="U3031">
        <v>0.20200000000000001</v>
      </c>
      <c r="V3031">
        <v>20</v>
      </c>
      <c r="W3031">
        <v>0</v>
      </c>
      <c r="X3031">
        <v>0</v>
      </c>
      <c r="Y3031">
        <v>-0.1</v>
      </c>
      <c r="Z3031">
        <v>0</v>
      </c>
      <c r="AA3031">
        <v>0</v>
      </c>
    </row>
    <row r="3032" spans="1:27" x14ac:dyDescent="0.25">
      <c r="A3032" t="s">
        <v>1735</v>
      </c>
      <c r="B3032" t="s">
        <v>1736</v>
      </c>
      <c r="C3032" t="s">
        <v>20884</v>
      </c>
      <c r="D3032">
        <v>1</v>
      </c>
      <c r="E3032">
        <v>1</v>
      </c>
      <c r="F3032">
        <v>0</v>
      </c>
      <c r="G3032">
        <v>0</v>
      </c>
      <c r="H3032">
        <v>0</v>
      </c>
      <c r="I3032">
        <v>0</v>
      </c>
      <c r="J3032">
        <v>0</v>
      </c>
      <c r="K3032">
        <v>0</v>
      </c>
      <c r="L3032">
        <v>0</v>
      </c>
      <c r="M3032">
        <v>0</v>
      </c>
      <c r="N3032">
        <v>0</v>
      </c>
      <c r="O3032">
        <v>0</v>
      </c>
      <c r="P3032">
        <v>0</v>
      </c>
      <c r="Q3032">
        <v>0.192</v>
      </c>
      <c r="R3032">
        <v>0.219</v>
      </c>
      <c r="S3032">
        <v>0.23699999999999999</v>
      </c>
      <c r="T3032">
        <v>0.45500000000000002</v>
      </c>
      <c r="U3032">
        <v>0.20200000000000001</v>
      </c>
      <c r="V3032">
        <v>17</v>
      </c>
      <c r="W3032">
        <v>0</v>
      </c>
      <c r="X3032">
        <v>0</v>
      </c>
      <c r="Y3032">
        <v>-0.1</v>
      </c>
      <c r="Z3032">
        <v>0</v>
      </c>
      <c r="AA3032">
        <v>0</v>
      </c>
    </row>
    <row r="3033" spans="1:27" x14ac:dyDescent="0.25">
      <c r="A3033" t="s">
        <v>1136</v>
      </c>
      <c r="B3033" t="s">
        <v>1137</v>
      </c>
      <c r="C3033" t="s">
        <v>20889</v>
      </c>
      <c r="D3033">
        <v>1</v>
      </c>
      <c r="E3033">
        <v>1</v>
      </c>
      <c r="F3033">
        <v>0</v>
      </c>
      <c r="G3033">
        <v>0</v>
      </c>
      <c r="H3033">
        <v>0</v>
      </c>
      <c r="I3033">
        <v>0</v>
      </c>
      <c r="J3033">
        <v>0</v>
      </c>
      <c r="K3033">
        <v>0</v>
      </c>
      <c r="L3033">
        <v>0</v>
      </c>
      <c r="M3033">
        <v>0</v>
      </c>
      <c r="N3033">
        <v>0</v>
      </c>
      <c r="O3033">
        <v>0</v>
      </c>
      <c r="P3033">
        <v>0</v>
      </c>
      <c r="Q3033">
        <v>0.16800000000000001</v>
      </c>
      <c r="R3033">
        <v>0.20699999999999999</v>
      </c>
      <c r="S3033">
        <v>0.248</v>
      </c>
      <c r="T3033">
        <v>0.45400000000000001</v>
      </c>
      <c r="U3033">
        <v>0.20200000000000001</v>
      </c>
      <c r="V3033">
        <v>24</v>
      </c>
      <c r="W3033">
        <v>0</v>
      </c>
      <c r="X3033">
        <v>0</v>
      </c>
      <c r="Y3033">
        <v>-0.1</v>
      </c>
      <c r="Z3033">
        <v>0</v>
      </c>
      <c r="AA3033">
        <v>0</v>
      </c>
    </row>
    <row r="3034" spans="1:27" x14ac:dyDescent="0.25">
      <c r="A3034" t="s">
        <v>21750</v>
      </c>
      <c r="B3034" t="s">
        <v>21751</v>
      </c>
      <c r="C3034" t="s">
        <v>20886</v>
      </c>
      <c r="D3034">
        <v>1</v>
      </c>
      <c r="E3034">
        <v>1</v>
      </c>
      <c r="F3034">
        <v>0</v>
      </c>
      <c r="G3034">
        <v>0</v>
      </c>
      <c r="H3034">
        <v>0</v>
      </c>
      <c r="I3034">
        <v>0</v>
      </c>
      <c r="J3034">
        <v>0</v>
      </c>
      <c r="K3034">
        <v>0</v>
      </c>
      <c r="L3034">
        <v>0</v>
      </c>
      <c r="M3034">
        <v>0</v>
      </c>
      <c r="N3034">
        <v>0</v>
      </c>
      <c r="O3034">
        <v>0</v>
      </c>
      <c r="P3034">
        <v>0</v>
      </c>
      <c r="Q3034">
        <v>0.17799999999999999</v>
      </c>
      <c r="R3034">
        <v>0.20899999999999999</v>
      </c>
      <c r="S3034">
        <v>0.251</v>
      </c>
      <c r="T3034">
        <v>0.45900000000000002</v>
      </c>
      <c r="U3034">
        <v>0.20200000000000001</v>
      </c>
      <c r="V3034">
        <v>20</v>
      </c>
      <c r="W3034">
        <v>0</v>
      </c>
      <c r="X3034">
        <v>0</v>
      </c>
      <c r="Y3034">
        <v>-0.1</v>
      </c>
      <c r="Z3034">
        <v>0</v>
      </c>
      <c r="AA3034">
        <v>0</v>
      </c>
    </row>
    <row r="3035" spans="1:27" x14ac:dyDescent="0.25">
      <c r="A3035" t="s">
        <v>21752</v>
      </c>
      <c r="B3035" t="s">
        <v>21753</v>
      </c>
      <c r="C3035" t="s">
        <v>1</v>
      </c>
      <c r="D3035">
        <v>1</v>
      </c>
      <c r="E3035">
        <v>1</v>
      </c>
      <c r="F3035">
        <v>0</v>
      </c>
      <c r="G3035">
        <v>0</v>
      </c>
      <c r="H3035">
        <v>0</v>
      </c>
      <c r="I3035">
        <v>0</v>
      </c>
      <c r="J3035">
        <v>0</v>
      </c>
      <c r="K3035">
        <v>0</v>
      </c>
      <c r="L3035">
        <v>0</v>
      </c>
      <c r="M3035">
        <v>0</v>
      </c>
      <c r="N3035">
        <v>0</v>
      </c>
      <c r="O3035">
        <v>0</v>
      </c>
      <c r="P3035">
        <v>0</v>
      </c>
      <c r="Q3035">
        <v>0.18</v>
      </c>
      <c r="R3035">
        <v>0.21</v>
      </c>
      <c r="S3035">
        <v>0.247</v>
      </c>
      <c r="T3035">
        <v>0.45700000000000002</v>
      </c>
      <c r="U3035">
        <v>0.20200000000000001</v>
      </c>
      <c r="V3035">
        <v>20</v>
      </c>
      <c r="W3035">
        <v>0</v>
      </c>
      <c r="X3035">
        <v>0</v>
      </c>
      <c r="Y3035">
        <v>-0.1</v>
      </c>
      <c r="Z3035">
        <v>0</v>
      </c>
      <c r="AA3035">
        <v>0</v>
      </c>
    </row>
    <row r="3036" spans="1:27" x14ac:dyDescent="0.25">
      <c r="A3036" t="s">
        <v>1434</v>
      </c>
      <c r="B3036" t="s">
        <v>1435</v>
      </c>
      <c r="C3036" t="s">
        <v>20893</v>
      </c>
      <c r="D3036">
        <v>1</v>
      </c>
      <c r="E3036">
        <v>1</v>
      </c>
      <c r="F3036">
        <v>0</v>
      </c>
      <c r="G3036">
        <v>0</v>
      </c>
      <c r="H3036">
        <v>0</v>
      </c>
      <c r="I3036">
        <v>0</v>
      </c>
      <c r="J3036">
        <v>0</v>
      </c>
      <c r="K3036">
        <v>0</v>
      </c>
      <c r="L3036">
        <v>0</v>
      </c>
      <c r="M3036">
        <v>0</v>
      </c>
      <c r="N3036">
        <v>0</v>
      </c>
      <c r="O3036">
        <v>0</v>
      </c>
      <c r="P3036">
        <v>0</v>
      </c>
      <c r="Q3036">
        <v>0.16900000000000001</v>
      </c>
      <c r="R3036">
        <v>0.215</v>
      </c>
      <c r="S3036">
        <v>0.23400000000000001</v>
      </c>
      <c r="T3036">
        <v>0.44900000000000001</v>
      </c>
      <c r="U3036">
        <v>0.20200000000000001</v>
      </c>
      <c r="V3036">
        <v>23</v>
      </c>
      <c r="W3036">
        <v>0</v>
      </c>
      <c r="X3036">
        <v>0</v>
      </c>
      <c r="Y3036">
        <v>-0.1</v>
      </c>
      <c r="Z3036">
        <v>0</v>
      </c>
      <c r="AA3036">
        <v>0</v>
      </c>
    </row>
    <row r="3037" spans="1:27" x14ac:dyDescent="0.25">
      <c r="A3037" t="s">
        <v>1527</v>
      </c>
      <c r="B3037" t="s">
        <v>1528</v>
      </c>
      <c r="C3037" t="s">
        <v>1</v>
      </c>
      <c r="D3037">
        <v>1</v>
      </c>
      <c r="E3037">
        <v>1</v>
      </c>
      <c r="F3037">
        <v>0</v>
      </c>
      <c r="G3037">
        <v>0</v>
      </c>
      <c r="H3037">
        <v>0</v>
      </c>
      <c r="I3037">
        <v>0</v>
      </c>
      <c r="J3037">
        <v>0</v>
      </c>
      <c r="K3037">
        <v>0</v>
      </c>
      <c r="L3037">
        <v>0</v>
      </c>
      <c r="M3037">
        <v>0</v>
      </c>
      <c r="N3037">
        <v>0</v>
      </c>
      <c r="O3037">
        <v>0</v>
      </c>
      <c r="P3037">
        <v>0</v>
      </c>
      <c r="Q3037">
        <v>0.183</v>
      </c>
      <c r="R3037">
        <v>0.216</v>
      </c>
      <c r="S3037">
        <v>0.23699999999999999</v>
      </c>
      <c r="T3037">
        <v>0.45300000000000001</v>
      </c>
      <c r="U3037">
        <v>0.20200000000000001</v>
      </c>
      <c r="V3037">
        <v>20</v>
      </c>
      <c r="W3037">
        <v>0</v>
      </c>
      <c r="X3037">
        <v>0</v>
      </c>
      <c r="Y3037">
        <v>-0.1</v>
      </c>
      <c r="Z3037">
        <v>0</v>
      </c>
      <c r="AA3037">
        <v>0</v>
      </c>
    </row>
    <row r="3038" spans="1:27" x14ac:dyDescent="0.25">
      <c r="A3038" t="s">
        <v>1134</v>
      </c>
      <c r="B3038" t="s">
        <v>1135</v>
      </c>
      <c r="C3038" t="s">
        <v>20889</v>
      </c>
      <c r="D3038">
        <v>1</v>
      </c>
      <c r="E3038">
        <v>1</v>
      </c>
      <c r="F3038">
        <v>0</v>
      </c>
      <c r="G3038">
        <v>0</v>
      </c>
      <c r="H3038">
        <v>0</v>
      </c>
      <c r="I3038">
        <v>0</v>
      </c>
      <c r="J3038">
        <v>0</v>
      </c>
      <c r="K3038">
        <v>0</v>
      </c>
      <c r="L3038">
        <v>0</v>
      </c>
      <c r="M3038">
        <v>0</v>
      </c>
      <c r="N3038">
        <v>0</v>
      </c>
      <c r="O3038">
        <v>0</v>
      </c>
      <c r="P3038">
        <v>0</v>
      </c>
      <c r="Q3038">
        <v>0.16900000000000001</v>
      </c>
      <c r="R3038">
        <v>0.21</v>
      </c>
      <c r="S3038">
        <v>0.24299999999999999</v>
      </c>
      <c r="T3038">
        <v>0.45300000000000001</v>
      </c>
      <c r="U3038">
        <v>0.20200000000000001</v>
      </c>
      <c r="V3038">
        <v>24</v>
      </c>
      <c r="W3038">
        <v>0</v>
      </c>
      <c r="X3038">
        <v>0</v>
      </c>
      <c r="Y3038">
        <v>-0.1</v>
      </c>
      <c r="Z3038">
        <v>0</v>
      </c>
      <c r="AA3038">
        <v>0</v>
      </c>
    </row>
    <row r="3039" spans="1:27" x14ac:dyDescent="0.25">
      <c r="A3039" t="s">
        <v>21754</v>
      </c>
      <c r="B3039" t="s">
        <v>21755</v>
      </c>
      <c r="C3039" t="s">
        <v>20869</v>
      </c>
      <c r="D3039">
        <v>1</v>
      </c>
      <c r="E3039">
        <v>1</v>
      </c>
      <c r="F3039">
        <v>0</v>
      </c>
      <c r="G3039">
        <v>0</v>
      </c>
      <c r="H3039">
        <v>0</v>
      </c>
      <c r="I3039">
        <v>0</v>
      </c>
      <c r="J3039">
        <v>0</v>
      </c>
      <c r="K3039">
        <v>0</v>
      </c>
      <c r="L3039">
        <v>0</v>
      </c>
      <c r="M3039">
        <v>0</v>
      </c>
      <c r="N3039">
        <v>0</v>
      </c>
      <c r="O3039">
        <v>0</v>
      </c>
      <c r="P3039">
        <v>0</v>
      </c>
      <c r="Q3039">
        <v>0.18099999999999999</v>
      </c>
      <c r="R3039">
        <v>0.21199999999999999</v>
      </c>
      <c r="S3039">
        <v>0.24399999999999999</v>
      </c>
      <c r="T3039">
        <v>0.45600000000000002</v>
      </c>
      <c r="U3039">
        <v>0.20200000000000001</v>
      </c>
      <c r="V3039">
        <v>16</v>
      </c>
      <c r="W3039">
        <v>0</v>
      </c>
      <c r="X3039">
        <v>0</v>
      </c>
      <c r="Y3039">
        <v>-0.1</v>
      </c>
      <c r="Z3039">
        <v>0</v>
      </c>
      <c r="AA3039">
        <v>0</v>
      </c>
    </row>
    <row r="3040" spans="1:27" x14ac:dyDescent="0.25">
      <c r="A3040" t="s">
        <v>21756</v>
      </c>
      <c r="B3040" t="s">
        <v>21757</v>
      </c>
      <c r="C3040" t="s">
        <v>20880</v>
      </c>
      <c r="D3040">
        <v>1</v>
      </c>
      <c r="E3040">
        <v>1</v>
      </c>
      <c r="F3040">
        <v>0</v>
      </c>
      <c r="G3040">
        <v>0</v>
      </c>
      <c r="H3040">
        <v>0</v>
      </c>
      <c r="I3040">
        <v>0</v>
      </c>
      <c r="J3040">
        <v>0</v>
      </c>
      <c r="K3040">
        <v>0</v>
      </c>
      <c r="L3040">
        <v>0</v>
      </c>
      <c r="M3040">
        <v>0</v>
      </c>
      <c r="N3040">
        <v>0</v>
      </c>
      <c r="O3040">
        <v>0</v>
      </c>
      <c r="P3040">
        <v>0</v>
      </c>
      <c r="Q3040">
        <v>0.17299999999999999</v>
      </c>
      <c r="R3040">
        <v>0.21099999999999999</v>
      </c>
      <c r="S3040">
        <v>0.246</v>
      </c>
      <c r="T3040">
        <v>0.45700000000000002</v>
      </c>
      <c r="U3040">
        <v>0.20200000000000001</v>
      </c>
      <c r="V3040">
        <v>14</v>
      </c>
      <c r="W3040">
        <v>0</v>
      </c>
      <c r="X3040">
        <v>0</v>
      </c>
      <c r="Y3040">
        <v>-0.1</v>
      </c>
      <c r="Z3040">
        <v>0</v>
      </c>
      <c r="AA3040">
        <v>0</v>
      </c>
    </row>
    <row r="3041" spans="1:27" x14ac:dyDescent="0.25">
      <c r="A3041" t="s">
        <v>1487</v>
      </c>
      <c r="B3041" t="s">
        <v>1488</v>
      </c>
      <c r="C3041" t="s">
        <v>20869</v>
      </c>
      <c r="D3041">
        <v>1</v>
      </c>
      <c r="E3041">
        <v>1</v>
      </c>
      <c r="F3041">
        <v>0</v>
      </c>
      <c r="G3041">
        <v>0</v>
      </c>
      <c r="H3041">
        <v>0</v>
      </c>
      <c r="I3041">
        <v>0</v>
      </c>
      <c r="J3041">
        <v>0</v>
      </c>
      <c r="K3041">
        <v>0</v>
      </c>
      <c r="L3041">
        <v>0</v>
      </c>
      <c r="M3041">
        <v>0</v>
      </c>
      <c r="N3041">
        <v>0</v>
      </c>
      <c r="O3041">
        <v>0</v>
      </c>
      <c r="P3041">
        <v>0</v>
      </c>
      <c r="Q3041">
        <v>0.18</v>
      </c>
      <c r="R3041">
        <v>0.21099999999999999</v>
      </c>
      <c r="S3041">
        <v>0.24399999999999999</v>
      </c>
      <c r="T3041">
        <v>0.45500000000000002</v>
      </c>
      <c r="U3041">
        <v>0.20200000000000001</v>
      </c>
      <c r="V3041">
        <v>16</v>
      </c>
      <c r="W3041">
        <v>0</v>
      </c>
      <c r="X3041">
        <v>0</v>
      </c>
      <c r="Y3041">
        <v>-0.1</v>
      </c>
      <c r="Z3041">
        <v>0</v>
      </c>
      <c r="AA3041">
        <v>0</v>
      </c>
    </row>
    <row r="3042" spans="1:27" x14ac:dyDescent="0.25">
      <c r="A3042" t="s">
        <v>1862</v>
      </c>
      <c r="B3042" t="s">
        <v>1863</v>
      </c>
      <c r="C3042" t="s">
        <v>20879</v>
      </c>
      <c r="D3042">
        <v>1</v>
      </c>
      <c r="E3042">
        <v>1</v>
      </c>
      <c r="F3042">
        <v>0</v>
      </c>
      <c r="G3042">
        <v>0</v>
      </c>
      <c r="H3042">
        <v>0</v>
      </c>
      <c r="I3042">
        <v>0</v>
      </c>
      <c r="J3042">
        <v>0</v>
      </c>
      <c r="K3042">
        <v>0</v>
      </c>
      <c r="L3042">
        <v>0</v>
      </c>
      <c r="M3042">
        <v>0</v>
      </c>
      <c r="N3042">
        <v>0</v>
      </c>
      <c r="O3042">
        <v>0</v>
      </c>
      <c r="P3042">
        <v>0</v>
      </c>
      <c r="Q3042">
        <v>0.189</v>
      </c>
      <c r="R3042">
        <v>0.216</v>
      </c>
      <c r="S3042">
        <v>0.23899999999999999</v>
      </c>
      <c r="T3042">
        <v>0.45500000000000002</v>
      </c>
      <c r="U3042">
        <v>0.20200000000000001</v>
      </c>
      <c r="V3042">
        <v>4</v>
      </c>
      <c r="W3042">
        <v>0</v>
      </c>
      <c r="X3042">
        <v>0</v>
      </c>
      <c r="Y3042">
        <v>-0.1</v>
      </c>
      <c r="Z3042">
        <v>0</v>
      </c>
      <c r="AA3042">
        <v>0</v>
      </c>
    </row>
    <row r="3043" spans="1:27" x14ac:dyDescent="0.25">
      <c r="A3043" t="s">
        <v>21758</v>
      </c>
      <c r="B3043" t="s">
        <v>21759</v>
      </c>
      <c r="C3043" t="s">
        <v>20890</v>
      </c>
      <c r="D3043">
        <v>1</v>
      </c>
      <c r="E3043">
        <v>1</v>
      </c>
      <c r="F3043">
        <v>0</v>
      </c>
      <c r="G3043">
        <v>0</v>
      </c>
      <c r="H3043">
        <v>0</v>
      </c>
      <c r="I3043">
        <v>0</v>
      </c>
      <c r="J3043">
        <v>0</v>
      </c>
      <c r="K3043">
        <v>0</v>
      </c>
      <c r="L3043">
        <v>0</v>
      </c>
      <c r="M3043">
        <v>0</v>
      </c>
      <c r="N3043">
        <v>0</v>
      </c>
      <c r="O3043">
        <v>0</v>
      </c>
      <c r="P3043">
        <v>0</v>
      </c>
      <c r="Q3043">
        <v>0.182</v>
      </c>
      <c r="R3043">
        <v>0.21199999999999999</v>
      </c>
      <c r="S3043">
        <v>0.24299999999999999</v>
      </c>
      <c r="T3043">
        <v>0.45500000000000002</v>
      </c>
      <c r="U3043">
        <v>0.20200000000000001</v>
      </c>
      <c r="V3043">
        <v>26</v>
      </c>
      <c r="W3043">
        <v>0</v>
      </c>
      <c r="X3043">
        <v>0</v>
      </c>
      <c r="Y3043">
        <v>-0.1</v>
      </c>
      <c r="Z3043">
        <v>0</v>
      </c>
      <c r="AA3043">
        <v>0</v>
      </c>
    </row>
    <row r="3044" spans="1:27" x14ac:dyDescent="0.25">
      <c r="A3044" t="s">
        <v>1415</v>
      </c>
      <c r="B3044" t="s">
        <v>1416</v>
      </c>
      <c r="C3044" t="s">
        <v>20890</v>
      </c>
      <c r="D3044">
        <v>1</v>
      </c>
      <c r="E3044">
        <v>1</v>
      </c>
      <c r="F3044">
        <v>0</v>
      </c>
      <c r="G3044">
        <v>0</v>
      </c>
      <c r="H3044">
        <v>0</v>
      </c>
      <c r="I3044">
        <v>0</v>
      </c>
      <c r="J3044">
        <v>0</v>
      </c>
      <c r="K3044">
        <v>0</v>
      </c>
      <c r="L3044">
        <v>0</v>
      </c>
      <c r="M3044">
        <v>0</v>
      </c>
      <c r="N3044">
        <v>0</v>
      </c>
      <c r="O3044">
        <v>0</v>
      </c>
      <c r="P3044">
        <v>0</v>
      </c>
      <c r="Q3044">
        <v>0.18</v>
      </c>
      <c r="R3044">
        <v>0.21099999999999999</v>
      </c>
      <c r="S3044">
        <v>0.24399999999999999</v>
      </c>
      <c r="T3044">
        <v>0.45500000000000002</v>
      </c>
      <c r="U3044">
        <v>0.20200000000000001</v>
      </c>
      <c r="V3044">
        <v>26</v>
      </c>
      <c r="W3044">
        <v>0</v>
      </c>
      <c r="X3044">
        <v>0</v>
      </c>
      <c r="Y3044">
        <v>-0.1</v>
      </c>
      <c r="Z3044">
        <v>0</v>
      </c>
      <c r="AA3044">
        <v>0</v>
      </c>
    </row>
    <row r="3045" spans="1:27" x14ac:dyDescent="0.25">
      <c r="A3045" t="s">
        <v>1208</v>
      </c>
      <c r="B3045" t="s">
        <v>1209</v>
      </c>
      <c r="C3045" t="s">
        <v>20882</v>
      </c>
      <c r="D3045">
        <v>1</v>
      </c>
      <c r="E3045">
        <v>1</v>
      </c>
      <c r="F3045">
        <v>0</v>
      </c>
      <c r="G3045">
        <v>0</v>
      </c>
      <c r="H3045">
        <v>0</v>
      </c>
      <c r="I3045">
        <v>0</v>
      </c>
      <c r="J3045">
        <v>0</v>
      </c>
      <c r="K3045">
        <v>0</v>
      </c>
      <c r="L3045">
        <v>0</v>
      </c>
      <c r="M3045">
        <v>0</v>
      </c>
      <c r="N3045">
        <v>0</v>
      </c>
      <c r="O3045">
        <v>0</v>
      </c>
      <c r="P3045">
        <v>0</v>
      </c>
      <c r="Q3045">
        <v>0.191</v>
      </c>
      <c r="R3045">
        <v>0.218</v>
      </c>
      <c r="S3045">
        <v>0.23599999999999999</v>
      </c>
      <c r="T3045">
        <v>0.45400000000000001</v>
      </c>
      <c r="U3045">
        <v>0.20200000000000001</v>
      </c>
      <c r="V3045">
        <v>18</v>
      </c>
      <c r="W3045">
        <v>0</v>
      </c>
      <c r="X3045">
        <v>0</v>
      </c>
      <c r="Y3045">
        <v>-0.1</v>
      </c>
      <c r="Z3045">
        <v>0</v>
      </c>
      <c r="AA3045">
        <v>0</v>
      </c>
    </row>
    <row r="3046" spans="1:27" x14ac:dyDescent="0.25">
      <c r="A3046" t="s">
        <v>1012</v>
      </c>
      <c r="B3046" t="s">
        <v>1013</v>
      </c>
      <c r="C3046" t="s">
        <v>20893</v>
      </c>
      <c r="D3046">
        <v>1</v>
      </c>
      <c r="E3046">
        <v>1</v>
      </c>
      <c r="F3046">
        <v>0</v>
      </c>
      <c r="G3046">
        <v>0</v>
      </c>
      <c r="H3046">
        <v>0</v>
      </c>
      <c r="I3046">
        <v>0</v>
      </c>
      <c r="J3046">
        <v>0</v>
      </c>
      <c r="K3046">
        <v>0</v>
      </c>
      <c r="L3046">
        <v>0</v>
      </c>
      <c r="M3046">
        <v>0</v>
      </c>
      <c r="N3046">
        <v>0</v>
      </c>
      <c r="O3046">
        <v>0</v>
      </c>
      <c r="P3046">
        <v>0</v>
      </c>
      <c r="Q3046">
        <v>0.186</v>
      </c>
      <c r="R3046">
        <v>0.214</v>
      </c>
      <c r="S3046">
        <v>0.24099999999999999</v>
      </c>
      <c r="T3046">
        <v>0.45500000000000002</v>
      </c>
      <c r="U3046">
        <v>0.20200000000000001</v>
      </c>
      <c r="V3046">
        <v>23</v>
      </c>
      <c r="W3046">
        <v>0</v>
      </c>
      <c r="X3046">
        <v>0</v>
      </c>
      <c r="Y3046">
        <v>-0.1</v>
      </c>
      <c r="Z3046">
        <v>0</v>
      </c>
      <c r="AA3046">
        <v>0</v>
      </c>
    </row>
    <row r="3047" spans="1:27" x14ac:dyDescent="0.25">
      <c r="A3047" t="s">
        <v>1938</v>
      </c>
      <c r="B3047" t="s">
        <v>1939</v>
      </c>
      <c r="C3047" t="s">
        <v>1</v>
      </c>
      <c r="D3047">
        <v>1</v>
      </c>
      <c r="E3047">
        <v>1</v>
      </c>
      <c r="F3047">
        <v>0</v>
      </c>
      <c r="G3047">
        <v>0</v>
      </c>
      <c r="H3047">
        <v>0</v>
      </c>
      <c r="I3047">
        <v>0</v>
      </c>
      <c r="J3047">
        <v>0</v>
      </c>
      <c r="K3047">
        <v>0</v>
      </c>
      <c r="L3047">
        <v>0</v>
      </c>
      <c r="M3047">
        <v>0</v>
      </c>
      <c r="N3047">
        <v>0</v>
      </c>
      <c r="O3047">
        <v>0</v>
      </c>
      <c r="P3047">
        <v>0</v>
      </c>
      <c r="Q3047">
        <v>0.17199999999999999</v>
      </c>
      <c r="R3047">
        <v>0.214</v>
      </c>
      <c r="S3047">
        <v>0.23599999999999999</v>
      </c>
      <c r="T3047">
        <v>0.45</v>
      </c>
      <c r="U3047">
        <v>0.20200000000000001</v>
      </c>
      <c r="V3047">
        <v>20</v>
      </c>
      <c r="W3047">
        <v>0</v>
      </c>
      <c r="X3047">
        <v>0</v>
      </c>
      <c r="Y3047">
        <v>-0.1</v>
      </c>
      <c r="Z3047">
        <v>0</v>
      </c>
      <c r="AA3047">
        <v>0</v>
      </c>
    </row>
    <row r="3048" spans="1:27" x14ac:dyDescent="0.25">
      <c r="A3048" t="s">
        <v>1880</v>
      </c>
      <c r="B3048" t="s">
        <v>1881</v>
      </c>
      <c r="C3048" t="s">
        <v>20879</v>
      </c>
      <c r="D3048">
        <v>1</v>
      </c>
      <c r="E3048">
        <v>1</v>
      </c>
      <c r="F3048">
        <v>0</v>
      </c>
      <c r="G3048">
        <v>0</v>
      </c>
      <c r="H3048">
        <v>0</v>
      </c>
      <c r="I3048">
        <v>0</v>
      </c>
      <c r="J3048">
        <v>0</v>
      </c>
      <c r="K3048">
        <v>0</v>
      </c>
      <c r="L3048">
        <v>0</v>
      </c>
      <c r="M3048">
        <v>0</v>
      </c>
      <c r="N3048">
        <v>0</v>
      </c>
      <c r="O3048">
        <v>0</v>
      </c>
      <c r="P3048">
        <v>0</v>
      </c>
      <c r="Q3048">
        <v>0.192</v>
      </c>
      <c r="R3048">
        <v>0.216</v>
      </c>
      <c r="S3048">
        <v>0.23899999999999999</v>
      </c>
      <c r="T3048">
        <v>0.45500000000000002</v>
      </c>
      <c r="U3048">
        <v>0.20200000000000001</v>
      </c>
      <c r="V3048">
        <v>3</v>
      </c>
      <c r="W3048">
        <v>0</v>
      </c>
      <c r="X3048">
        <v>0</v>
      </c>
      <c r="Y3048">
        <v>-0.1</v>
      </c>
      <c r="Z3048">
        <v>0</v>
      </c>
      <c r="AA3048">
        <v>0</v>
      </c>
    </row>
    <row r="3049" spans="1:27" x14ac:dyDescent="0.25">
      <c r="A3049" t="s">
        <v>1286</v>
      </c>
      <c r="B3049" t="s">
        <v>1287</v>
      </c>
      <c r="C3049" t="s">
        <v>20887</v>
      </c>
      <c r="D3049">
        <v>1</v>
      </c>
      <c r="E3049">
        <v>1</v>
      </c>
      <c r="F3049">
        <v>0</v>
      </c>
      <c r="G3049">
        <v>0</v>
      </c>
      <c r="H3049">
        <v>0</v>
      </c>
      <c r="I3049">
        <v>0</v>
      </c>
      <c r="J3049">
        <v>0</v>
      </c>
      <c r="K3049">
        <v>0</v>
      </c>
      <c r="L3049">
        <v>0</v>
      </c>
      <c r="M3049">
        <v>0</v>
      </c>
      <c r="N3049">
        <v>0</v>
      </c>
      <c r="O3049">
        <v>0</v>
      </c>
      <c r="P3049">
        <v>0</v>
      </c>
      <c r="Q3049">
        <v>0.17499999999999999</v>
      </c>
      <c r="R3049">
        <v>0.20899999999999999</v>
      </c>
      <c r="S3049">
        <v>0.248</v>
      </c>
      <c r="T3049">
        <v>0.45700000000000002</v>
      </c>
      <c r="U3049">
        <v>0.20200000000000001</v>
      </c>
      <c r="V3049">
        <v>21</v>
      </c>
      <c r="W3049">
        <v>0</v>
      </c>
      <c r="X3049">
        <v>0</v>
      </c>
      <c r="Y3049">
        <v>-0.1</v>
      </c>
      <c r="Z3049">
        <v>0</v>
      </c>
      <c r="AA3049">
        <v>0</v>
      </c>
    </row>
    <row r="3050" spans="1:27" x14ac:dyDescent="0.25">
      <c r="A3050" t="s">
        <v>368</v>
      </c>
      <c r="B3050" t="s">
        <v>369</v>
      </c>
      <c r="C3050" t="s">
        <v>20889</v>
      </c>
      <c r="D3050">
        <v>1</v>
      </c>
      <c r="E3050">
        <v>1</v>
      </c>
      <c r="F3050">
        <v>0</v>
      </c>
      <c r="G3050">
        <v>0</v>
      </c>
      <c r="H3050">
        <v>0</v>
      </c>
      <c r="I3050">
        <v>0</v>
      </c>
      <c r="J3050">
        <v>0</v>
      </c>
      <c r="K3050">
        <v>0</v>
      </c>
      <c r="L3050">
        <v>0</v>
      </c>
      <c r="M3050">
        <v>0</v>
      </c>
      <c r="N3050">
        <v>0</v>
      </c>
      <c r="O3050">
        <v>0</v>
      </c>
      <c r="P3050">
        <v>0</v>
      </c>
      <c r="Q3050">
        <v>0.18099999999999999</v>
      </c>
      <c r="R3050">
        <v>0.217</v>
      </c>
      <c r="S3050">
        <v>0.23400000000000001</v>
      </c>
      <c r="T3050">
        <v>0.45200000000000001</v>
      </c>
      <c r="U3050">
        <v>0.20200000000000001</v>
      </c>
      <c r="V3050">
        <v>24</v>
      </c>
      <c r="W3050">
        <v>0</v>
      </c>
      <c r="X3050">
        <v>0</v>
      </c>
      <c r="Y3050">
        <v>-0.1</v>
      </c>
      <c r="Z3050">
        <v>0</v>
      </c>
      <c r="AA3050">
        <v>0</v>
      </c>
    </row>
    <row r="3051" spans="1:27" x14ac:dyDescent="0.25">
      <c r="A3051" t="s">
        <v>21760</v>
      </c>
      <c r="B3051" t="s">
        <v>21761</v>
      </c>
      <c r="C3051" t="s">
        <v>1</v>
      </c>
      <c r="D3051">
        <v>1</v>
      </c>
      <c r="E3051">
        <v>1</v>
      </c>
      <c r="F3051">
        <v>0</v>
      </c>
      <c r="G3051">
        <v>0</v>
      </c>
      <c r="H3051">
        <v>0</v>
      </c>
      <c r="I3051">
        <v>0</v>
      </c>
      <c r="J3051">
        <v>0</v>
      </c>
      <c r="K3051">
        <v>0</v>
      </c>
      <c r="L3051">
        <v>0</v>
      </c>
      <c r="M3051">
        <v>0</v>
      </c>
      <c r="N3051">
        <v>0</v>
      </c>
      <c r="O3051">
        <v>0</v>
      </c>
      <c r="P3051">
        <v>0</v>
      </c>
      <c r="Q3051">
        <v>0.17299999999999999</v>
      </c>
      <c r="R3051">
        <v>0.214</v>
      </c>
      <c r="S3051">
        <v>0.23599999999999999</v>
      </c>
      <c r="T3051">
        <v>0.45</v>
      </c>
      <c r="U3051">
        <v>0.20200000000000001</v>
      </c>
      <c r="V3051">
        <v>20</v>
      </c>
      <c r="W3051">
        <v>0</v>
      </c>
      <c r="X3051">
        <v>0</v>
      </c>
      <c r="Y3051">
        <v>-0.1</v>
      </c>
      <c r="Z3051">
        <v>0</v>
      </c>
      <c r="AA3051">
        <v>0</v>
      </c>
    </row>
    <row r="3052" spans="1:27" x14ac:dyDescent="0.25">
      <c r="A3052" t="s">
        <v>889</v>
      </c>
      <c r="B3052" t="s">
        <v>890</v>
      </c>
      <c r="C3052" t="s">
        <v>1</v>
      </c>
      <c r="D3052">
        <v>1</v>
      </c>
      <c r="E3052">
        <v>1</v>
      </c>
      <c r="F3052">
        <v>0</v>
      </c>
      <c r="G3052">
        <v>0</v>
      </c>
      <c r="H3052">
        <v>0</v>
      </c>
      <c r="I3052">
        <v>0</v>
      </c>
      <c r="J3052">
        <v>0</v>
      </c>
      <c r="K3052">
        <v>0</v>
      </c>
      <c r="L3052">
        <v>0</v>
      </c>
      <c r="M3052">
        <v>0</v>
      </c>
      <c r="N3052">
        <v>0</v>
      </c>
      <c r="O3052">
        <v>0</v>
      </c>
      <c r="P3052">
        <v>0</v>
      </c>
      <c r="Q3052">
        <v>0.17699999999999999</v>
      </c>
      <c r="R3052">
        <v>0.21299999999999999</v>
      </c>
      <c r="S3052">
        <v>0.24099999999999999</v>
      </c>
      <c r="T3052">
        <v>0.45300000000000001</v>
      </c>
      <c r="U3052">
        <v>0.20200000000000001</v>
      </c>
      <c r="V3052">
        <v>20</v>
      </c>
      <c r="W3052">
        <v>0</v>
      </c>
      <c r="X3052">
        <v>0</v>
      </c>
      <c r="Y3052">
        <v>-0.1</v>
      </c>
      <c r="Z3052">
        <v>0</v>
      </c>
      <c r="AA3052">
        <v>0</v>
      </c>
    </row>
    <row r="3053" spans="1:27" x14ac:dyDescent="0.25">
      <c r="A3053" t="s">
        <v>1669</v>
      </c>
      <c r="B3053" t="s">
        <v>1670</v>
      </c>
      <c r="C3053" t="s">
        <v>20869</v>
      </c>
      <c r="D3053">
        <v>1</v>
      </c>
      <c r="E3053">
        <v>1</v>
      </c>
      <c r="F3053">
        <v>0</v>
      </c>
      <c r="G3053">
        <v>0</v>
      </c>
      <c r="H3053">
        <v>0</v>
      </c>
      <c r="I3053">
        <v>0</v>
      </c>
      <c r="J3053">
        <v>0</v>
      </c>
      <c r="K3053">
        <v>0</v>
      </c>
      <c r="L3053">
        <v>0</v>
      </c>
      <c r="M3053">
        <v>0</v>
      </c>
      <c r="N3053">
        <v>0</v>
      </c>
      <c r="O3053">
        <v>0</v>
      </c>
      <c r="P3053">
        <v>0</v>
      </c>
      <c r="Q3053">
        <v>0.184</v>
      </c>
      <c r="R3053">
        <v>0.21299999999999999</v>
      </c>
      <c r="S3053">
        <v>0.24199999999999999</v>
      </c>
      <c r="T3053">
        <v>0.45500000000000002</v>
      </c>
      <c r="U3053">
        <v>0.20200000000000001</v>
      </c>
      <c r="V3053">
        <v>16</v>
      </c>
      <c r="W3053">
        <v>0</v>
      </c>
      <c r="X3053">
        <v>0</v>
      </c>
      <c r="Y3053">
        <v>-0.1</v>
      </c>
      <c r="Z3053">
        <v>0</v>
      </c>
      <c r="AA3053">
        <v>0</v>
      </c>
    </row>
    <row r="3054" spans="1:27" x14ac:dyDescent="0.25">
      <c r="A3054" t="s">
        <v>1636</v>
      </c>
      <c r="B3054" t="s">
        <v>1637</v>
      </c>
      <c r="C3054" t="s">
        <v>20884</v>
      </c>
      <c r="D3054">
        <v>1</v>
      </c>
      <c r="E3054">
        <v>1</v>
      </c>
      <c r="F3054">
        <v>0</v>
      </c>
      <c r="G3054">
        <v>0</v>
      </c>
      <c r="H3054">
        <v>0</v>
      </c>
      <c r="I3054">
        <v>0</v>
      </c>
      <c r="J3054">
        <v>0</v>
      </c>
      <c r="K3054">
        <v>0</v>
      </c>
      <c r="L3054">
        <v>0</v>
      </c>
      <c r="M3054">
        <v>0</v>
      </c>
      <c r="N3054">
        <v>0</v>
      </c>
      <c r="O3054">
        <v>0</v>
      </c>
      <c r="P3054">
        <v>0</v>
      </c>
      <c r="Q3054">
        <v>0.17699999999999999</v>
      </c>
      <c r="R3054">
        <v>0.21299999999999999</v>
      </c>
      <c r="S3054">
        <v>0.23899999999999999</v>
      </c>
      <c r="T3054">
        <v>0.45200000000000001</v>
      </c>
      <c r="U3054">
        <v>0.20200000000000001</v>
      </c>
      <c r="V3054">
        <v>17</v>
      </c>
      <c r="W3054">
        <v>0</v>
      </c>
      <c r="X3054">
        <v>0</v>
      </c>
      <c r="Y3054">
        <v>-0.1</v>
      </c>
      <c r="Z3054">
        <v>0</v>
      </c>
      <c r="AA3054">
        <v>0</v>
      </c>
    </row>
    <row r="3055" spans="1:27" x14ac:dyDescent="0.25">
      <c r="A3055" t="s">
        <v>1515</v>
      </c>
      <c r="B3055" t="s">
        <v>1516</v>
      </c>
      <c r="C3055" t="s">
        <v>20883</v>
      </c>
      <c r="D3055">
        <v>1</v>
      </c>
      <c r="E3055">
        <v>1</v>
      </c>
      <c r="F3055">
        <v>0</v>
      </c>
      <c r="G3055">
        <v>0</v>
      </c>
      <c r="H3055">
        <v>0</v>
      </c>
      <c r="I3055">
        <v>0</v>
      </c>
      <c r="J3055">
        <v>0</v>
      </c>
      <c r="K3055">
        <v>0</v>
      </c>
      <c r="L3055">
        <v>0</v>
      </c>
      <c r="M3055">
        <v>0</v>
      </c>
      <c r="N3055">
        <v>0</v>
      </c>
      <c r="O3055">
        <v>0</v>
      </c>
      <c r="P3055">
        <v>0</v>
      </c>
      <c r="Q3055">
        <v>0.16800000000000001</v>
      </c>
      <c r="R3055">
        <v>0.214</v>
      </c>
      <c r="S3055">
        <v>0.23400000000000001</v>
      </c>
      <c r="T3055">
        <v>0.44800000000000001</v>
      </c>
      <c r="U3055">
        <v>0.20200000000000001</v>
      </c>
      <c r="V3055">
        <v>19</v>
      </c>
      <c r="W3055">
        <v>0</v>
      </c>
      <c r="X3055">
        <v>0</v>
      </c>
      <c r="Y3055">
        <v>-0.1</v>
      </c>
      <c r="Z3055">
        <v>0</v>
      </c>
      <c r="AA3055">
        <v>0</v>
      </c>
    </row>
    <row r="3056" spans="1:27" x14ac:dyDescent="0.25">
      <c r="A3056" t="s">
        <v>2107</v>
      </c>
      <c r="B3056" t="s">
        <v>2108</v>
      </c>
      <c r="C3056" t="s">
        <v>1</v>
      </c>
      <c r="D3056">
        <v>1</v>
      </c>
      <c r="E3056">
        <v>1</v>
      </c>
      <c r="F3056">
        <v>0</v>
      </c>
      <c r="G3056">
        <v>0</v>
      </c>
      <c r="H3056">
        <v>0</v>
      </c>
      <c r="I3056">
        <v>0</v>
      </c>
      <c r="J3056">
        <v>0</v>
      </c>
      <c r="K3056">
        <v>0</v>
      </c>
      <c r="L3056">
        <v>0</v>
      </c>
      <c r="M3056">
        <v>0</v>
      </c>
      <c r="N3056">
        <v>0</v>
      </c>
      <c r="O3056">
        <v>0</v>
      </c>
      <c r="P3056">
        <v>0</v>
      </c>
      <c r="Q3056">
        <v>0.18099999999999999</v>
      </c>
      <c r="R3056">
        <v>0.217</v>
      </c>
      <c r="S3056">
        <v>0.23400000000000001</v>
      </c>
      <c r="T3056">
        <v>0.45100000000000001</v>
      </c>
      <c r="U3056">
        <v>0.20200000000000001</v>
      </c>
      <c r="V3056">
        <v>20</v>
      </c>
      <c r="W3056">
        <v>0</v>
      </c>
      <c r="X3056">
        <v>0</v>
      </c>
      <c r="Y3056">
        <v>-0.1</v>
      </c>
      <c r="Z3056">
        <v>0</v>
      </c>
      <c r="AA3056">
        <v>0</v>
      </c>
    </row>
    <row r="3057" spans="1:27" x14ac:dyDescent="0.25">
      <c r="A3057" t="s">
        <v>317</v>
      </c>
      <c r="B3057" t="s">
        <v>318</v>
      </c>
      <c r="C3057" t="s">
        <v>20882</v>
      </c>
      <c r="D3057">
        <v>1</v>
      </c>
      <c r="E3057">
        <v>1</v>
      </c>
      <c r="F3057">
        <v>0</v>
      </c>
      <c r="G3057">
        <v>0</v>
      </c>
      <c r="H3057">
        <v>0</v>
      </c>
      <c r="I3057">
        <v>0</v>
      </c>
      <c r="J3057">
        <v>0</v>
      </c>
      <c r="K3057">
        <v>0</v>
      </c>
      <c r="L3057">
        <v>0</v>
      </c>
      <c r="M3057">
        <v>0</v>
      </c>
      <c r="N3057">
        <v>0</v>
      </c>
      <c r="O3057">
        <v>0</v>
      </c>
      <c r="P3057">
        <v>0</v>
      </c>
      <c r="Q3057">
        <v>0.17899999999999999</v>
      </c>
      <c r="R3057">
        <v>0.21099999999999999</v>
      </c>
      <c r="S3057">
        <v>0.24199999999999999</v>
      </c>
      <c r="T3057">
        <v>0.45400000000000001</v>
      </c>
      <c r="U3057">
        <v>0.20200000000000001</v>
      </c>
      <c r="V3057">
        <v>18</v>
      </c>
      <c r="W3057">
        <v>0</v>
      </c>
      <c r="X3057">
        <v>0</v>
      </c>
      <c r="Y3057">
        <v>-0.1</v>
      </c>
      <c r="Z3057">
        <v>0</v>
      </c>
      <c r="AA3057">
        <v>0</v>
      </c>
    </row>
    <row r="3058" spans="1:27" x14ac:dyDescent="0.25">
      <c r="A3058" t="s">
        <v>1800</v>
      </c>
      <c r="B3058" t="s">
        <v>1801</v>
      </c>
      <c r="C3058" t="s">
        <v>20868</v>
      </c>
      <c r="D3058">
        <v>1</v>
      </c>
      <c r="E3058">
        <v>1</v>
      </c>
      <c r="F3058">
        <v>0</v>
      </c>
      <c r="G3058">
        <v>0</v>
      </c>
      <c r="H3058">
        <v>0</v>
      </c>
      <c r="I3058">
        <v>0</v>
      </c>
      <c r="J3058">
        <v>0</v>
      </c>
      <c r="K3058">
        <v>0</v>
      </c>
      <c r="L3058">
        <v>0</v>
      </c>
      <c r="M3058">
        <v>0</v>
      </c>
      <c r="N3058">
        <v>0</v>
      </c>
      <c r="O3058">
        <v>0</v>
      </c>
      <c r="P3058">
        <v>0</v>
      </c>
      <c r="Q3058">
        <v>0.17699999999999999</v>
      </c>
      <c r="R3058">
        <v>0.21</v>
      </c>
      <c r="S3058">
        <v>0.24399999999999999</v>
      </c>
      <c r="T3058">
        <v>0.45400000000000001</v>
      </c>
      <c r="U3058">
        <v>0.20100000000000001</v>
      </c>
      <c r="V3058">
        <v>19</v>
      </c>
      <c r="W3058">
        <v>0</v>
      </c>
      <c r="X3058">
        <v>0</v>
      </c>
      <c r="Y3058">
        <v>-0.1</v>
      </c>
      <c r="Z3058">
        <v>0</v>
      </c>
      <c r="AA3058">
        <v>0</v>
      </c>
    </row>
    <row r="3059" spans="1:27" x14ac:dyDescent="0.25">
      <c r="A3059" t="s">
        <v>21762</v>
      </c>
      <c r="B3059" t="s">
        <v>21763</v>
      </c>
      <c r="C3059" t="s">
        <v>20892</v>
      </c>
      <c r="D3059">
        <v>1</v>
      </c>
      <c r="E3059">
        <v>1</v>
      </c>
      <c r="F3059">
        <v>0</v>
      </c>
      <c r="G3059">
        <v>0</v>
      </c>
      <c r="H3059">
        <v>0</v>
      </c>
      <c r="I3059">
        <v>0</v>
      </c>
      <c r="J3059">
        <v>0</v>
      </c>
      <c r="K3059">
        <v>0</v>
      </c>
      <c r="L3059">
        <v>0</v>
      </c>
      <c r="M3059">
        <v>0</v>
      </c>
      <c r="N3059">
        <v>0</v>
      </c>
      <c r="O3059">
        <v>0</v>
      </c>
      <c r="P3059">
        <v>0</v>
      </c>
      <c r="Q3059">
        <v>0.17100000000000001</v>
      </c>
      <c r="R3059">
        <v>0.20499999999999999</v>
      </c>
      <c r="S3059">
        <v>0.249</v>
      </c>
      <c r="T3059">
        <v>0.45400000000000001</v>
      </c>
      <c r="U3059">
        <v>0.20100000000000001</v>
      </c>
      <c r="V3059">
        <v>20</v>
      </c>
      <c r="W3059">
        <v>0</v>
      </c>
      <c r="X3059">
        <v>0</v>
      </c>
      <c r="Y3059">
        <v>-0.1</v>
      </c>
      <c r="Z3059">
        <v>0</v>
      </c>
      <c r="AA3059">
        <v>0</v>
      </c>
    </row>
    <row r="3060" spans="1:27" x14ac:dyDescent="0.25">
      <c r="A3060" t="s">
        <v>1860</v>
      </c>
      <c r="B3060" t="s">
        <v>1861</v>
      </c>
      <c r="C3060" t="s">
        <v>1</v>
      </c>
      <c r="D3060">
        <v>1</v>
      </c>
      <c r="E3060">
        <v>1</v>
      </c>
      <c r="F3060">
        <v>0</v>
      </c>
      <c r="G3060">
        <v>0</v>
      </c>
      <c r="H3060">
        <v>0</v>
      </c>
      <c r="I3060">
        <v>0</v>
      </c>
      <c r="J3060">
        <v>0</v>
      </c>
      <c r="K3060">
        <v>0</v>
      </c>
      <c r="L3060">
        <v>0</v>
      </c>
      <c r="M3060">
        <v>0</v>
      </c>
      <c r="N3060">
        <v>0</v>
      </c>
      <c r="O3060">
        <v>0</v>
      </c>
      <c r="P3060">
        <v>0</v>
      </c>
      <c r="Q3060">
        <v>0.182</v>
      </c>
      <c r="R3060">
        <v>0.219</v>
      </c>
      <c r="S3060">
        <v>0.23</v>
      </c>
      <c r="T3060">
        <v>0.44900000000000001</v>
      </c>
      <c r="U3060">
        <v>0.20100000000000001</v>
      </c>
      <c r="V3060">
        <v>20</v>
      </c>
      <c r="W3060">
        <v>0</v>
      </c>
      <c r="X3060">
        <v>0</v>
      </c>
      <c r="Y3060">
        <v>-0.1</v>
      </c>
      <c r="Z3060">
        <v>0</v>
      </c>
      <c r="AA3060">
        <v>0</v>
      </c>
    </row>
    <row r="3061" spans="1:27" x14ac:dyDescent="0.25">
      <c r="A3061" t="s">
        <v>1294</v>
      </c>
      <c r="B3061" t="s">
        <v>1295</v>
      </c>
      <c r="C3061" t="s">
        <v>1</v>
      </c>
      <c r="D3061">
        <v>1</v>
      </c>
      <c r="E3061">
        <v>1</v>
      </c>
      <c r="F3061">
        <v>0</v>
      </c>
      <c r="G3061">
        <v>0</v>
      </c>
      <c r="H3061">
        <v>0</v>
      </c>
      <c r="I3061">
        <v>0</v>
      </c>
      <c r="J3061">
        <v>0</v>
      </c>
      <c r="K3061">
        <v>0</v>
      </c>
      <c r="L3061">
        <v>0</v>
      </c>
      <c r="M3061">
        <v>0</v>
      </c>
      <c r="N3061">
        <v>0</v>
      </c>
      <c r="O3061">
        <v>0</v>
      </c>
      <c r="P3061">
        <v>0</v>
      </c>
      <c r="Q3061">
        <v>0.17199999999999999</v>
      </c>
      <c r="R3061">
        <v>0.20499999999999999</v>
      </c>
      <c r="S3061">
        <v>0.249</v>
      </c>
      <c r="T3061">
        <v>0.45500000000000002</v>
      </c>
      <c r="U3061">
        <v>0.20100000000000001</v>
      </c>
      <c r="V3061">
        <v>20</v>
      </c>
      <c r="W3061">
        <v>0</v>
      </c>
      <c r="X3061">
        <v>0</v>
      </c>
      <c r="Y3061">
        <v>-0.1</v>
      </c>
      <c r="Z3061">
        <v>0</v>
      </c>
      <c r="AA3061">
        <v>0</v>
      </c>
    </row>
    <row r="3062" spans="1:27" x14ac:dyDescent="0.25">
      <c r="A3062" t="s">
        <v>1212</v>
      </c>
      <c r="B3062" t="s">
        <v>1213</v>
      </c>
      <c r="C3062" t="s">
        <v>20876</v>
      </c>
      <c r="D3062">
        <v>1</v>
      </c>
      <c r="E3062">
        <v>1</v>
      </c>
      <c r="F3062">
        <v>0</v>
      </c>
      <c r="G3062">
        <v>0</v>
      </c>
      <c r="H3062">
        <v>0</v>
      </c>
      <c r="I3062">
        <v>0</v>
      </c>
      <c r="J3062">
        <v>0</v>
      </c>
      <c r="K3062">
        <v>0</v>
      </c>
      <c r="L3062">
        <v>0</v>
      </c>
      <c r="M3062">
        <v>0</v>
      </c>
      <c r="N3062">
        <v>0</v>
      </c>
      <c r="O3062">
        <v>0</v>
      </c>
      <c r="P3062">
        <v>0</v>
      </c>
      <c r="Q3062">
        <v>0.17100000000000001</v>
      </c>
      <c r="R3062">
        <v>0.22900000000000001</v>
      </c>
      <c r="S3062">
        <v>0.20799999999999999</v>
      </c>
      <c r="T3062">
        <v>0.438</v>
      </c>
      <c r="U3062">
        <v>0.20100000000000001</v>
      </c>
      <c r="V3062">
        <v>24</v>
      </c>
      <c r="W3062">
        <v>0</v>
      </c>
      <c r="X3062">
        <v>0</v>
      </c>
      <c r="Y3062">
        <v>-0.1</v>
      </c>
      <c r="Z3062">
        <v>0</v>
      </c>
      <c r="AA3062">
        <v>0</v>
      </c>
    </row>
    <row r="3063" spans="1:27" x14ac:dyDescent="0.25">
      <c r="A3063" t="s">
        <v>21764</v>
      </c>
      <c r="B3063" t="s">
        <v>21765</v>
      </c>
      <c r="C3063" t="s">
        <v>20890</v>
      </c>
      <c r="D3063">
        <v>1</v>
      </c>
      <c r="E3063">
        <v>1</v>
      </c>
      <c r="F3063">
        <v>0</v>
      </c>
      <c r="G3063">
        <v>0</v>
      </c>
      <c r="H3063">
        <v>0</v>
      </c>
      <c r="I3063">
        <v>0</v>
      </c>
      <c r="J3063">
        <v>0</v>
      </c>
      <c r="K3063">
        <v>0</v>
      </c>
      <c r="L3063">
        <v>0</v>
      </c>
      <c r="M3063">
        <v>0</v>
      </c>
      <c r="N3063">
        <v>0</v>
      </c>
      <c r="O3063">
        <v>0</v>
      </c>
      <c r="P3063">
        <v>0</v>
      </c>
      <c r="Q3063">
        <v>0.17899999999999999</v>
      </c>
      <c r="R3063">
        <v>0.21199999999999999</v>
      </c>
      <c r="S3063">
        <v>0.24199999999999999</v>
      </c>
      <c r="T3063">
        <v>0.45400000000000001</v>
      </c>
      <c r="U3063">
        <v>0.20100000000000001</v>
      </c>
      <c r="V3063">
        <v>25</v>
      </c>
      <c r="W3063">
        <v>0</v>
      </c>
      <c r="X3063">
        <v>0</v>
      </c>
      <c r="Y3063">
        <v>-0.1</v>
      </c>
      <c r="Z3063">
        <v>0</v>
      </c>
      <c r="AA3063">
        <v>0</v>
      </c>
    </row>
    <row r="3064" spans="1:27" x14ac:dyDescent="0.25">
      <c r="A3064" t="s">
        <v>1131</v>
      </c>
      <c r="B3064" t="s">
        <v>100</v>
      </c>
      <c r="C3064" t="s">
        <v>20888</v>
      </c>
      <c r="D3064">
        <v>1</v>
      </c>
      <c r="E3064">
        <v>1</v>
      </c>
      <c r="F3064">
        <v>0</v>
      </c>
      <c r="G3064">
        <v>0</v>
      </c>
      <c r="H3064">
        <v>0</v>
      </c>
      <c r="I3064">
        <v>0</v>
      </c>
      <c r="J3064">
        <v>0</v>
      </c>
      <c r="K3064">
        <v>0</v>
      </c>
      <c r="L3064">
        <v>0</v>
      </c>
      <c r="M3064">
        <v>0</v>
      </c>
      <c r="N3064">
        <v>0</v>
      </c>
      <c r="O3064">
        <v>0</v>
      </c>
      <c r="P3064">
        <v>0</v>
      </c>
      <c r="Q3064">
        <v>0.189</v>
      </c>
      <c r="R3064">
        <v>0.219</v>
      </c>
      <c r="S3064">
        <v>0.23200000000000001</v>
      </c>
      <c r="T3064">
        <v>0.45100000000000001</v>
      </c>
      <c r="U3064">
        <v>0.20100000000000001</v>
      </c>
      <c r="V3064">
        <v>19</v>
      </c>
      <c r="W3064">
        <v>0</v>
      </c>
      <c r="X3064">
        <v>0</v>
      </c>
      <c r="Y3064">
        <v>-0.1</v>
      </c>
      <c r="Z3064">
        <v>0</v>
      </c>
      <c r="AA3064">
        <v>0</v>
      </c>
    </row>
    <row r="3065" spans="1:27" x14ac:dyDescent="0.25">
      <c r="A3065" t="s">
        <v>1129</v>
      </c>
      <c r="B3065" t="s">
        <v>1130</v>
      </c>
      <c r="C3065" t="s">
        <v>20891</v>
      </c>
      <c r="D3065">
        <v>1</v>
      </c>
      <c r="E3065">
        <v>1</v>
      </c>
      <c r="F3065">
        <v>0</v>
      </c>
      <c r="G3065">
        <v>0</v>
      </c>
      <c r="H3065">
        <v>0</v>
      </c>
      <c r="I3065">
        <v>0</v>
      </c>
      <c r="J3065">
        <v>0</v>
      </c>
      <c r="K3065">
        <v>0</v>
      </c>
      <c r="L3065">
        <v>0</v>
      </c>
      <c r="M3065">
        <v>0</v>
      </c>
      <c r="N3065">
        <v>0</v>
      </c>
      <c r="O3065">
        <v>0</v>
      </c>
      <c r="P3065">
        <v>0</v>
      </c>
      <c r="Q3065">
        <v>0.182</v>
      </c>
      <c r="R3065">
        <v>0.21</v>
      </c>
      <c r="S3065">
        <v>0.24399999999999999</v>
      </c>
      <c r="T3065">
        <v>0.45400000000000001</v>
      </c>
      <c r="U3065">
        <v>0.20100000000000001</v>
      </c>
      <c r="V3065">
        <v>25</v>
      </c>
      <c r="W3065">
        <v>0</v>
      </c>
      <c r="X3065">
        <v>0</v>
      </c>
      <c r="Y3065">
        <v>-0.1</v>
      </c>
      <c r="Z3065">
        <v>0</v>
      </c>
      <c r="AA3065">
        <v>0</v>
      </c>
    </row>
    <row r="3066" spans="1:27" x14ac:dyDescent="0.25">
      <c r="A3066" t="s">
        <v>21766</v>
      </c>
      <c r="B3066" t="s">
        <v>21767</v>
      </c>
      <c r="C3066" t="s">
        <v>20874</v>
      </c>
      <c r="D3066">
        <v>1</v>
      </c>
      <c r="E3066">
        <v>1</v>
      </c>
      <c r="F3066">
        <v>0</v>
      </c>
      <c r="G3066">
        <v>0</v>
      </c>
      <c r="H3066">
        <v>0</v>
      </c>
      <c r="I3066">
        <v>0</v>
      </c>
      <c r="J3066">
        <v>0</v>
      </c>
      <c r="K3066">
        <v>0</v>
      </c>
      <c r="L3066">
        <v>0</v>
      </c>
      <c r="M3066">
        <v>0</v>
      </c>
      <c r="N3066">
        <v>0</v>
      </c>
      <c r="O3066">
        <v>0</v>
      </c>
      <c r="P3066">
        <v>0</v>
      </c>
      <c r="Q3066">
        <v>0.17299999999999999</v>
      </c>
      <c r="R3066">
        <v>0.20799999999999999</v>
      </c>
      <c r="S3066">
        <v>0.245</v>
      </c>
      <c r="T3066">
        <v>0.45200000000000001</v>
      </c>
      <c r="U3066">
        <v>0.20100000000000001</v>
      </c>
      <c r="V3066">
        <v>21</v>
      </c>
      <c r="W3066">
        <v>0</v>
      </c>
      <c r="X3066">
        <v>0</v>
      </c>
      <c r="Y3066">
        <v>-0.1</v>
      </c>
      <c r="Z3066">
        <v>0</v>
      </c>
      <c r="AA3066">
        <v>0</v>
      </c>
    </row>
    <row r="3067" spans="1:27" x14ac:dyDescent="0.25">
      <c r="A3067" t="s">
        <v>21768</v>
      </c>
      <c r="B3067" t="s">
        <v>21769</v>
      </c>
      <c r="C3067" t="s">
        <v>20868</v>
      </c>
      <c r="D3067">
        <v>1</v>
      </c>
      <c r="E3067">
        <v>1</v>
      </c>
      <c r="F3067">
        <v>0</v>
      </c>
      <c r="G3067">
        <v>0</v>
      </c>
      <c r="H3067">
        <v>0</v>
      </c>
      <c r="I3067">
        <v>0</v>
      </c>
      <c r="J3067">
        <v>0</v>
      </c>
      <c r="K3067">
        <v>0</v>
      </c>
      <c r="L3067">
        <v>0</v>
      </c>
      <c r="M3067">
        <v>0</v>
      </c>
      <c r="N3067">
        <v>0</v>
      </c>
      <c r="O3067">
        <v>0</v>
      </c>
      <c r="P3067">
        <v>0</v>
      </c>
      <c r="Q3067">
        <v>0.183</v>
      </c>
      <c r="R3067">
        <v>0.21</v>
      </c>
      <c r="S3067">
        <v>0.245</v>
      </c>
      <c r="T3067">
        <v>0.45400000000000001</v>
      </c>
      <c r="U3067">
        <v>0.20100000000000001</v>
      </c>
      <c r="V3067">
        <v>19</v>
      </c>
      <c r="W3067">
        <v>0</v>
      </c>
      <c r="X3067">
        <v>0</v>
      </c>
      <c r="Y3067">
        <v>-0.1</v>
      </c>
      <c r="Z3067">
        <v>0</v>
      </c>
      <c r="AA3067">
        <v>0</v>
      </c>
    </row>
    <row r="3068" spans="1:27" x14ac:dyDescent="0.25">
      <c r="A3068" t="s">
        <v>21770</v>
      </c>
      <c r="B3068" t="s">
        <v>21771</v>
      </c>
      <c r="C3068" t="s">
        <v>1</v>
      </c>
      <c r="D3068">
        <v>1</v>
      </c>
      <c r="E3068">
        <v>1</v>
      </c>
      <c r="F3068">
        <v>0</v>
      </c>
      <c r="G3068">
        <v>0</v>
      </c>
      <c r="H3068">
        <v>0</v>
      </c>
      <c r="I3068">
        <v>0</v>
      </c>
      <c r="J3068">
        <v>0</v>
      </c>
      <c r="K3068">
        <v>0</v>
      </c>
      <c r="L3068">
        <v>0</v>
      </c>
      <c r="M3068">
        <v>0</v>
      </c>
      <c r="N3068">
        <v>0</v>
      </c>
      <c r="O3068">
        <v>0</v>
      </c>
      <c r="P3068">
        <v>0</v>
      </c>
      <c r="Q3068">
        <v>0.16800000000000001</v>
      </c>
      <c r="R3068">
        <v>0.20399999999999999</v>
      </c>
      <c r="S3068">
        <v>0.249</v>
      </c>
      <c r="T3068">
        <v>0.45300000000000001</v>
      </c>
      <c r="U3068">
        <v>0.20100000000000001</v>
      </c>
      <c r="V3068">
        <v>20</v>
      </c>
      <c r="W3068">
        <v>0</v>
      </c>
      <c r="X3068">
        <v>0</v>
      </c>
      <c r="Y3068">
        <v>-0.1</v>
      </c>
      <c r="Z3068">
        <v>0</v>
      </c>
      <c r="AA3068">
        <v>0</v>
      </c>
    </row>
    <row r="3069" spans="1:27" x14ac:dyDescent="0.25">
      <c r="A3069" t="s">
        <v>21772</v>
      </c>
      <c r="B3069" t="s">
        <v>21773</v>
      </c>
      <c r="C3069" t="s">
        <v>20872</v>
      </c>
      <c r="D3069">
        <v>1</v>
      </c>
      <c r="E3069">
        <v>1</v>
      </c>
      <c r="F3069">
        <v>0</v>
      </c>
      <c r="G3069">
        <v>0</v>
      </c>
      <c r="H3069">
        <v>0</v>
      </c>
      <c r="I3069">
        <v>0</v>
      </c>
      <c r="J3069">
        <v>0</v>
      </c>
      <c r="K3069">
        <v>0</v>
      </c>
      <c r="L3069">
        <v>0</v>
      </c>
      <c r="M3069">
        <v>0</v>
      </c>
      <c r="N3069">
        <v>0</v>
      </c>
      <c r="O3069">
        <v>0</v>
      </c>
      <c r="P3069">
        <v>0</v>
      </c>
      <c r="Q3069">
        <v>0.18</v>
      </c>
      <c r="R3069">
        <v>0.219</v>
      </c>
      <c r="S3069">
        <v>0.22800000000000001</v>
      </c>
      <c r="T3069">
        <v>0.44700000000000001</v>
      </c>
      <c r="U3069">
        <v>0.20100000000000001</v>
      </c>
      <c r="V3069">
        <v>20</v>
      </c>
      <c r="W3069">
        <v>0</v>
      </c>
      <c r="X3069">
        <v>0</v>
      </c>
      <c r="Y3069">
        <v>-0.1</v>
      </c>
      <c r="Z3069">
        <v>0</v>
      </c>
      <c r="AA3069">
        <v>0</v>
      </c>
    </row>
    <row r="3070" spans="1:27" x14ac:dyDescent="0.25">
      <c r="A3070" t="s">
        <v>941</v>
      </c>
      <c r="B3070" t="s">
        <v>942</v>
      </c>
      <c r="C3070" t="s">
        <v>20867</v>
      </c>
      <c r="D3070">
        <v>1</v>
      </c>
      <c r="E3070">
        <v>1</v>
      </c>
      <c r="F3070">
        <v>0</v>
      </c>
      <c r="G3070">
        <v>0</v>
      </c>
      <c r="H3070">
        <v>0</v>
      </c>
      <c r="I3070">
        <v>0</v>
      </c>
      <c r="J3070">
        <v>0</v>
      </c>
      <c r="K3070">
        <v>0</v>
      </c>
      <c r="L3070">
        <v>0</v>
      </c>
      <c r="M3070">
        <v>0</v>
      </c>
      <c r="N3070">
        <v>0</v>
      </c>
      <c r="O3070">
        <v>0</v>
      </c>
      <c r="P3070">
        <v>0</v>
      </c>
      <c r="Q3070">
        <v>0.18</v>
      </c>
      <c r="R3070">
        <v>0.219</v>
      </c>
      <c r="S3070">
        <v>0.22900000000000001</v>
      </c>
      <c r="T3070">
        <v>0.44800000000000001</v>
      </c>
      <c r="U3070">
        <v>0.20100000000000001</v>
      </c>
      <c r="V3070">
        <v>20</v>
      </c>
      <c r="W3070">
        <v>0</v>
      </c>
      <c r="X3070">
        <v>0</v>
      </c>
      <c r="Y3070">
        <v>-0.1</v>
      </c>
      <c r="Z3070">
        <v>0</v>
      </c>
      <c r="AA3070">
        <v>0</v>
      </c>
    </row>
    <row r="3071" spans="1:27" x14ac:dyDescent="0.25">
      <c r="A3071" t="s">
        <v>819</v>
      </c>
      <c r="B3071" t="s">
        <v>820</v>
      </c>
      <c r="C3071" t="s">
        <v>20878</v>
      </c>
      <c r="D3071">
        <v>1</v>
      </c>
      <c r="E3071">
        <v>1</v>
      </c>
      <c r="F3071">
        <v>0</v>
      </c>
      <c r="G3071">
        <v>0</v>
      </c>
      <c r="H3071">
        <v>0</v>
      </c>
      <c r="I3071">
        <v>0</v>
      </c>
      <c r="J3071">
        <v>0</v>
      </c>
      <c r="K3071">
        <v>0</v>
      </c>
      <c r="L3071">
        <v>0</v>
      </c>
      <c r="M3071">
        <v>0</v>
      </c>
      <c r="N3071">
        <v>0</v>
      </c>
      <c r="O3071">
        <v>0</v>
      </c>
      <c r="P3071">
        <v>0</v>
      </c>
      <c r="Q3071">
        <v>0.18</v>
      </c>
      <c r="R3071">
        <v>0.214</v>
      </c>
      <c r="S3071">
        <v>0.23599999999999999</v>
      </c>
      <c r="T3071">
        <v>0.45</v>
      </c>
      <c r="U3071">
        <v>0.20100000000000001</v>
      </c>
      <c r="V3071">
        <v>19</v>
      </c>
      <c r="W3071">
        <v>0</v>
      </c>
      <c r="X3071">
        <v>0</v>
      </c>
      <c r="Y3071">
        <v>-0.1</v>
      </c>
      <c r="Z3071">
        <v>0</v>
      </c>
      <c r="AA3071">
        <v>0</v>
      </c>
    </row>
    <row r="3072" spans="1:27" x14ac:dyDescent="0.25">
      <c r="A3072" t="s">
        <v>21774</v>
      </c>
      <c r="B3072" t="s">
        <v>21775</v>
      </c>
      <c r="C3072" t="s">
        <v>20888</v>
      </c>
      <c r="D3072">
        <v>1</v>
      </c>
      <c r="E3072">
        <v>1</v>
      </c>
      <c r="F3072">
        <v>0</v>
      </c>
      <c r="G3072">
        <v>0</v>
      </c>
      <c r="H3072">
        <v>0</v>
      </c>
      <c r="I3072">
        <v>0</v>
      </c>
      <c r="J3072">
        <v>0</v>
      </c>
      <c r="K3072">
        <v>0</v>
      </c>
      <c r="L3072">
        <v>0</v>
      </c>
      <c r="M3072">
        <v>0</v>
      </c>
      <c r="N3072">
        <v>0</v>
      </c>
      <c r="O3072">
        <v>0</v>
      </c>
      <c r="P3072">
        <v>0</v>
      </c>
      <c r="Q3072">
        <v>0.17699999999999999</v>
      </c>
      <c r="R3072">
        <v>0.214</v>
      </c>
      <c r="S3072">
        <v>0.23799999999999999</v>
      </c>
      <c r="T3072">
        <v>0.45100000000000001</v>
      </c>
      <c r="U3072">
        <v>0.20100000000000001</v>
      </c>
      <c r="V3072">
        <v>19</v>
      </c>
      <c r="W3072">
        <v>0</v>
      </c>
      <c r="X3072">
        <v>0</v>
      </c>
      <c r="Y3072">
        <v>-0.1</v>
      </c>
      <c r="Z3072">
        <v>0</v>
      </c>
      <c r="AA3072">
        <v>0</v>
      </c>
    </row>
    <row r="3073" spans="1:27" x14ac:dyDescent="0.25">
      <c r="A3073" t="s">
        <v>21776</v>
      </c>
      <c r="B3073" t="s">
        <v>21777</v>
      </c>
      <c r="C3073" t="s">
        <v>20866</v>
      </c>
      <c r="D3073">
        <v>1</v>
      </c>
      <c r="E3073">
        <v>1</v>
      </c>
      <c r="F3073">
        <v>0</v>
      </c>
      <c r="G3073">
        <v>0</v>
      </c>
      <c r="H3073">
        <v>0</v>
      </c>
      <c r="I3073">
        <v>0</v>
      </c>
      <c r="J3073">
        <v>0</v>
      </c>
      <c r="K3073">
        <v>0</v>
      </c>
      <c r="L3073">
        <v>0</v>
      </c>
      <c r="M3073">
        <v>0</v>
      </c>
      <c r="N3073">
        <v>0</v>
      </c>
      <c r="O3073">
        <v>0</v>
      </c>
      <c r="P3073">
        <v>0</v>
      </c>
      <c r="Q3073">
        <v>0.17399999999999999</v>
      </c>
      <c r="R3073">
        <v>0.20899999999999999</v>
      </c>
      <c r="S3073">
        <v>0.24399999999999999</v>
      </c>
      <c r="T3073">
        <v>0.45300000000000001</v>
      </c>
      <c r="U3073">
        <v>0.20100000000000001</v>
      </c>
      <c r="V3073">
        <v>19</v>
      </c>
      <c r="W3073">
        <v>0</v>
      </c>
      <c r="X3073">
        <v>0</v>
      </c>
      <c r="Y3073">
        <v>-0.1</v>
      </c>
      <c r="Z3073">
        <v>0</v>
      </c>
      <c r="AA3073">
        <v>0</v>
      </c>
    </row>
    <row r="3074" spans="1:27" x14ac:dyDescent="0.25">
      <c r="A3074" t="s">
        <v>1741</v>
      </c>
      <c r="B3074" t="s">
        <v>1742</v>
      </c>
      <c r="C3074" t="s">
        <v>20885</v>
      </c>
      <c r="D3074">
        <v>1</v>
      </c>
      <c r="E3074">
        <v>1</v>
      </c>
      <c r="F3074">
        <v>0</v>
      </c>
      <c r="G3074">
        <v>0</v>
      </c>
      <c r="H3074">
        <v>0</v>
      </c>
      <c r="I3074">
        <v>0</v>
      </c>
      <c r="J3074">
        <v>0</v>
      </c>
      <c r="K3074">
        <v>0</v>
      </c>
      <c r="L3074">
        <v>0</v>
      </c>
      <c r="M3074">
        <v>0</v>
      </c>
      <c r="N3074">
        <v>0</v>
      </c>
      <c r="O3074">
        <v>0</v>
      </c>
      <c r="P3074">
        <v>0</v>
      </c>
      <c r="Q3074">
        <v>0.17299999999999999</v>
      </c>
      <c r="R3074">
        <v>0.20899999999999999</v>
      </c>
      <c r="S3074">
        <v>0.24299999999999999</v>
      </c>
      <c r="T3074">
        <v>0.45100000000000001</v>
      </c>
      <c r="U3074">
        <v>0.20100000000000001</v>
      </c>
      <c r="V3074">
        <v>21</v>
      </c>
      <c r="W3074">
        <v>0</v>
      </c>
      <c r="X3074">
        <v>0</v>
      </c>
      <c r="Y3074">
        <v>-0.1</v>
      </c>
      <c r="Z3074">
        <v>0</v>
      </c>
      <c r="AA3074">
        <v>0</v>
      </c>
    </row>
    <row r="3075" spans="1:27" x14ac:dyDescent="0.25">
      <c r="A3075" t="s">
        <v>21778</v>
      </c>
      <c r="B3075" t="s">
        <v>21779</v>
      </c>
      <c r="C3075" t="s">
        <v>1</v>
      </c>
      <c r="D3075">
        <v>1</v>
      </c>
      <c r="E3075">
        <v>1</v>
      </c>
      <c r="F3075">
        <v>0</v>
      </c>
      <c r="G3075">
        <v>0</v>
      </c>
      <c r="H3075">
        <v>0</v>
      </c>
      <c r="I3075">
        <v>0</v>
      </c>
      <c r="J3075">
        <v>0</v>
      </c>
      <c r="K3075">
        <v>0</v>
      </c>
      <c r="L3075">
        <v>0</v>
      </c>
      <c r="M3075">
        <v>0</v>
      </c>
      <c r="N3075">
        <v>0</v>
      </c>
      <c r="O3075">
        <v>0</v>
      </c>
      <c r="P3075">
        <v>0</v>
      </c>
      <c r="Q3075">
        <v>0.17599999999999999</v>
      </c>
      <c r="R3075">
        <v>0.214</v>
      </c>
      <c r="S3075">
        <v>0.23400000000000001</v>
      </c>
      <c r="T3075">
        <v>0.44900000000000001</v>
      </c>
      <c r="U3075">
        <v>0.20100000000000001</v>
      </c>
      <c r="V3075">
        <v>19</v>
      </c>
      <c r="W3075">
        <v>0</v>
      </c>
      <c r="X3075">
        <v>0</v>
      </c>
      <c r="Y3075">
        <v>-0.1</v>
      </c>
      <c r="Z3075">
        <v>0</v>
      </c>
      <c r="AA3075">
        <v>0</v>
      </c>
    </row>
    <row r="3076" spans="1:27" x14ac:dyDescent="0.25">
      <c r="A3076" t="s">
        <v>986</v>
      </c>
      <c r="B3076" t="s">
        <v>987</v>
      </c>
      <c r="C3076" t="s">
        <v>1</v>
      </c>
      <c r="D3076">
        <v>1</v>
      </c>
      <c r="E3076">
        <v>1</v>
      </c>
      <c r="F3076">
        <v>0</v>
      </c>
      <c r="G3076">
        <v>0</v>
      </c>
      <c r="H3076">
        <v>0</v>
      </c>
      <c r="I3076">
        <v>0</v>
      </c>
      <c r="J3076">
        <v>0</v>
      </c>
      <c r="K3076">
        <v>0</v>
      </c>
      <c r="L3076">
        <v>0</v>
      </c>
      <c r="M3076">
        <v>0</v>
      </c>
      <c r="N3076">
        <v>0</v>
      </c>
      <c r="O3076">
        <v>0</v>
      </c>
      <c r="P3076">
        <v>0</v>
      </c>
      <c r="Q3076">
        <v>0.184</v>
      </c>
      <c r="R3076">
        <v>0.214</v>
      </c>
      <c r="S3076">
        <v>0.23799999999999999</v>
      </c>
      <c r="T3076">
        <v>0.45200000000000001</v>
      </c>
      <c r="U3076">
        <v>0.20100000000000001</v>
      </c>
      <c r="V3076">
        <v>19</v>
      </c>
      <c r="W3076">
        <v>0</v>
      </c>
      <c r="X3076">
        <v>0</v>
      </c>
      <c r="Y3076">
        <v>-0.1</v>
      </c>
      <c r="Z3076">
        <v>0</v>
      </c>
      <c r="AA3076">
        <v>0</v>
      </c>
    </row>
    <row r="3077" spans="1:27" x14ac:dyDescent="0.25">
      <c r="A3077" t="s">
        <v>524</v>
      </c>
      <c r="B3077" t="s">
        <v>525</v>
      </c>
      <c r="C3077" t="s">
        <v>20882</v>
      </c>
      <c r="D3077">
        <v>1</v>
      </c>
      <c r="E3077">
        <v>1</v>
      </c>
      <c r="F3077">
        <v>0</v>
      </c>
      <c r="G3077">
        <v>0</v>
      </c>
      <c r="H3077">
        <v>0</v>
      </c>
      <c r="I3077">
        <v>0</v>
      </c>
      <c r="J3077">
        <v>0</v>
      </c>
      <c r="K3077">
        <v>0</v>
      </c>
      <c r="L3077">
        <v>0</v>
      </c>
      <c r="M3077">
        <v>0</v>
      </c>
      <c r="N3077">
        <v>0</v>
      </c>
      <c r="O3077">
        <v>0</v>
      </c>
      <c r="P3077">
        <v>0</v>
      </c>
      <c r="Q3077">
        <v>0.17899999999999999</v>
      </c>
      <c r="R3077">
        <v>0.21099999999999999</v>
      </c>
      <c r="S3077">
        <v>0.24</v>
      </c>
      <c r="T3077">
        <v>0.45200000000000001</v>
      </c>
      <c r="U3077">
        <v>0.20100000000000001</v>
      </c>
      <c r="V3077">
        <v>17</v>
      </c>
      <c r="W3077">
        <v>0</v>
      </c>
      <c r="X3077">
        <v>0</v>
      </c>
      <c r="Y3077">
        <v>-0.1</v>
      </c>
      <c r="Z3077">
        <v>0</v>
      </c>
      <c r="AA3077">
        <v>0</v>
      </c>
    </row>
    <row r="3078" spans="1:27" x14ac:dyDescent="0.25">
      <c r="A3078" t="s">
        <v>1552</v>
      </c>
      <c r="B3078" t="s">
        <v>1553</v>
      </c>
      <c r="C3078" t="s">
        <v>20869</v>
      </c>
      <c r="D3078">
        <v>1</v>
      </c>
      <c r="E3078">
        <v>1</v>
      </c>
      <c r="F3078">
        <v>0</v>
      </c>
      <c r="G3078">
        <v>0</v>
      </c>
      <c r="H3078">
        <v>0</v>
      </c>
      <c r="I3078">
        <v>0</v>
      </c>
      <c r="J3078">
        <v>0</v>
      </c>
      <c r="K3078">
        <v>0</v>
      </c>
      <c r="L3078">
        <v>0</v>
      </c>
      <c r="M3078">
        <v>0</v>
      </c>
      <c r="N3078">
        <v>0</v>
      </c>
      <c r="O3078">
        <v>0</v>
      </c>
      <c r="P3078">
        <v>0</v>
      </c>
      <c r="Q3078">
        <v>0.17299999999999999</v>
      </c>
      <c r="R3078">
        <v>0.20699999999999999</v>
      </c>
      <c r="S3078">
        <v>0.245</v>
      </c>
      <c r="T3078">
        <v>0.45200000000000001</v>
      </c>
      <c r="U3078">
        <v>0.20100000000000001</v>
      </c>
      <c r="V3078">
        <v>16</v>
      </c>
      <c r="W3078">
        <v>0</v>
      </c>
      <c r="X3078">
        <v>0</v>
      </c>
      <c r="Y3078">
        <v>-0.1</v>
      </c>
      <c r="Z3078">
        <v>0</v>
      </c>
      <c r="AA3078">
        <v>0</v>
      </c>
    </row>
    <row r="3079" spans="1:27" x14ac:dyDescent="0.25">
      <c r="A3079" t="s">
        <v>21780</v>
      </c>
      <c r="B3079" t="s">
        <v>21781</v>
      </c>
      <c r="C3079" t="s">
        <v>20891</v>
      </c>
      <c r="D3079">
        <v>1</v>
      </c>
      <c r="E3079">
        <v>1</v>
      </c>
      <c r="F3079">
        <v>0</v>
      </c>
      <c r="G3079">
        <v>0</v>
      </c>
      <c r="H3079">
        <v>0</v>
      </c>
      <c r="I3079">
        <v>0</v>
      </c>
      <c r="J3079">
        <v>0</v>
      </c>
      <c r="K3079">
        <v>0</v>
      </c>
      <c r="L3079">
        <v>0</v>
      </c>
      <c r="M3079">
        <v>0</v>
      </c>
      <c r="N3079">
        <v>0</v>
      </c>
      <c r="O3079">
        <v>0</v>
      </c>
      <c r="P3079">
        <v>0</v>
      </c>
      <c r="Q3079">
        <v>0.18099999999999999</v>
      </c>
      <c r="R3079">
        <v>0.219</v>
      </c>
      <c r="S3079">
        <v>0.22800000000000001</v>
      </c>
      <c r="T3079">
        <v>0.44700000000000001</v>
      </c>
      <c r="U3079">
        <v>0.20100000000000001</v>
      </c>
      <c r="V3079">
        <v>24</v>
      </c>
      <c r="W3079">
        <v>0</v>
      </c>
      <c r="X3079">
        <v>0</v>
      </c>
      <c r="Y3079">
        <v>-0.1</v>
      </c>
      <c r="Z3079">
        <v>0</v>
      </c>
      <c r="AA3079">
        <v>0</v>
      </c>
    </row>
    <row r="3080" spans="1:27" x14ac:dyDescent="0.25">
      <c r="A3080" t="s">
        <v>21782</v>
      </c>
      <c r="B3080" t="s">
        <v>21783</v>
      </c>
      <c r="C3080" t="s">
        <v>20889</v>
      </c>
      <c r="D3080">
        <v>1</v>
      </c>
      <c r="E3080">
        <v>1</v>
      </c>
      <c r="F3080">
        <v>0</v>
      </c>
      <c r="G3080">
        <v>0</v>
      </c>
      <c r="H3080">
        <v>0</v>
      </c>
      <c r="I3080">
        <v>0</v>
      </c>
      <c r="J3080">
        <v>0</v>
      </c>
      <c r="K3080">
        <v>0</v>
      </c>
      <c r="L3080">
        <v>0</v>
      </c>
      <c r="M3080">
        <v>0</v>
      </c>
      <c r="N3080">
        <v>0</v>
      </c>
      <c r="O3080">
        <v>0</v>
      </c>
      <c r="P3080">
        <v>0</v>
      </c>
      <c r="Q3080">
        <v>0.187</v>
      </c>
      <c r="R3080">
        <v>0.21099999999999999</v>
      </c>
      <c r="S3080">
        <v>0.24299999999999999</v>
      </c>
      <c r="T3080">
        <v>0.45400000000000001</v>
      </c>
      <c r="U3080">
        <v>0.20100000000000001</v>
      </c>
      <c r="V3080">
        <v>23</v>
      </c>
      <c r="W3080">
        <v>0</v>
      </c>
      <c r="X3080">
        <v>0</v>
      </c>
      <c r="Y3080">
        <v>-0.1</v>
      </c>
      <c r="Z3080">
        <v>0</v>
      </c>
      <c r="AA3080">
        <v>0</v>
      </c>
    </row>
    <row r="3081" spans="1:27" x14ac:dyDescent="0.25">
      <c r="A3081" t="s">
        <v>21784</v>
      </c>
      <c r="B3081" t="s">
        <v>21785</v>
      </c>
      <c r="C3081" t="s">
        <v>1</v>
      </c>
      <c r="D3081">
        <v>1</v>
      </c>
      <c r="E3081">
        <v>1</v>
      </c>
      <c r="F3081">
        <v>0</v>
      </c>
      <c r="G3081">
        <v>0</v>
      </c>
      <c r="H3081">
        <v>0</v>
      </c>
      <c r="I3081">
        <v>0</v>
      </c>
      <c r="J3081">
        <v>0</v>
      </c>
      <c r="K3081">
        <v>0</v>
      </c>
      <c r="L3081">
        <v>0</v>
      </c>
      <c r="M3081">
        <v>0</v>
      </c>
      <c r="N3081">
        <v>0</v>
      </c>
      <c r="O3081">
        <v>0</v>
      </c>
      <c r="P3081">
        <v>0</v>
      </c>
      <c r="Q3081">
        <v>0.17899999999999999</v>
      </c>
      <c r="R3081">
        <v>0.20699999999999999</v>
      </c>
      <c r="S3081">
        <v>0.246</v>
      </c>
      <c r="T3081">
        <v>0.45400000000000001</v>
      </c>
      <c r="U3081">
        <v>0.20100000000000001</v>
      </c>
      <c r="V3081">
        <v>19</v>
      </c>
      <c r="W3081">
        <v>0</v>
      </c>
      <c r="X3081">
        <v>0</v>
      </c>
      <c r="Y3081">
        <v>-0.1</v>
      </c>
      <c r="Z3081">
        <v>0</v>
      </c>
      <c r="AA3081">
        <v>0</v>
      </c>
    </row>
    <row r="3082" spans="1:27" x14ac:dyDescent="0.25">
      <c r="A3082" t="s">
        <v>1709</v>
      </c>
      <c r="B3082" t="s">
        <v>1710</v>
      </c>
      <c r="C3082" t="s">
        <v>1</v>
      </c>
      <c r="D3082">
        <v>1</v>
      </c>
      <c r="E3082">
        <v>1</v>
      </c>
      <c r="F3082">
        <v>0</v>
      </c>
      <c r="G3082">
        <v>0</v>
      </c>
      <c r="H3082">
        <v>0</v>
      </c>
      <c r="I3082">
        <v>0</v>
      </c>
      <c r="J3082">
        <v>0</v>
      </c>
      <c r="K3082">
        <v>0</v>
      </c>
      <c r="L3082">
        <v>0</v>
      </c>
      <c r="M3082">
        <v>0</v>
      </c>
      <c r="N3082">
        <v>0</v>
      </c>
      <c r="O3082">
        <v>0</v>
      </c>
      <c r="P3082">
        <v>0</v>
      </c>
      <c r="Q3082">
        <v>0.17799999999999999</v>
      </c>
      <c r="R3082">
        <v>0.21199999999999999</v>
      </c>
      <c r="S3082">
        <v>0.23799999999999999</v>
      </c>
      <c r="T3082">
        <v>0.45</v>
      </c>
      <c r="U3082">
        <v>0.20100000000000001</v>
      </c>
      <c r="V3082">
        <v>19</v>
      </c>
      <c r="W3082">
        <v>0</v>
      </c>
      <c r="X3082">
        <v>0</v>
      </c>
      <c r="Y3082">
        <v>-0.1</v>
      </c>
      <c r="Z3082">
        <v>0</v>
      </c>
      <c r="AA3082">
        <v>0</v>
      </c>
    </row>
    <row r="3083" spans="1:27" x14ac:dyDescent="0.25">
      <c r="A3083" t="s">
        <v>1178</v>
      </c>
      <c r="B3083" t="s">
        <v>1179</v>
      </c>
      <c r="C3083" t="s">
        <v>20869</v>
      </c>
      <c r="D3083">
        <v>1</v>
      </c>
      <c r="E3083">
        <v>1</v>
      </c>
      <c r="F3083">
        <v>0</v>
      </c>
      <c r="G3083">
        <v>0</v>
      </c>
      <c r="H3083">
        <v>0</v>
      </c>
      <c r="I3083">
        <v>0</v>
      </c>
      <c r="J3083">
        <v>0</v>
      </c>
      <c r="K3083">
        <v>0</v>
      </c>
      <c r="L3083">
        <v>0</v>
      </c>
      <c r="M3083">
        <v>0</v>
      </c>
      <c r="N3083">
        <v>0</v>
      </c>
      <c r="O3083">
        <v>0</v>
      </c>
      <c r="P3083">
        <v>0</v>
      </c>
      <c r="Q3083">
        <v>0.17599999999999999</v>
      </c>
      <c r="R3083">
        <v>0.20799999999999999</v>
      </c>
      <c r="S3083">
        <v>0.245</v>
      </c>
      <c r="T3083">
        <v>0.45200000000000001</v>
      </c>
      <c r="U3083">
        <v>0.20100000000000001</v>
      </c>
      <c r="V3083">
        <v>15</v>
      </c>
      <c r="W3083">
        <v>0</v>
      </c>
      <c r="X3083">
        <v>0</v>
      </c>
      <c r="Y3083">
        <v>-0.1</v>
      </c>
      <c r="Z3083">
        <v>0</v>
      </c>
      <c r="AA3083">
        <v>0</v>
      </c>
    </row>
    <row r="3084" spans="1:27" x14ac:dyDescent="0.25">
      <c r="A3084" t="s">
        <v>1594</v>
      </c>
      <c r="B3084" t="s">
        <v>1595</v>
      </c>
      <c r="C3084" t="s">
        <v>20870</v>
      </c>
      <c r="D3084">
        <v>1</v>
      </c>
      <c r="E3084">
        <v>1</v>
      </c>
      <c r="F3084">
        <v>0</v>
      </c>
      <c r="G3084">
        <v>0</v>
      </c>
      <c r="H3084">
        <v>0</v>
      </c>
      <c r="I3084">
        <v>0</v>
      </c>
      <c r="J3084">
        <v>0</v>
      </c>
      <c r="K3084">
        <v>0</v>
      </c>
      <c r="L3084">
        <v>0</v>
      </c>
      <c r="M3084">
        <v>0</v>
      </c>
      <c r="N3084">
        <v>0</v>
      </c>
      <c r="O3084">
        <v>0</v>
      </c>
      <c r="P3084">
        <v>0</v>
      </c>
      <c r="Q3084">
        <v>0.193</v>
      </c>
      <c r="R3084">
        <v>0.215</v>
      </c>
      <c r="S3084">
        <v>0.23899999999999999</v>
      </c>
      <c r="T3084">
        <v>0.45400000000000001</v>
      </c>
      <c r="U3084">
        <v>0.20100000000000001</v>
      </c>
      <c r="V3084">
        <v>17</v>
      </c>
      <c r="W3084">
        <v>0</v>
      </c>
      <c r="X3084">
        <v>0</v>
      </c>
      <c r="Y3084">
        <v>-0.1</v>
      </c>
      <c r="Z3084">
        <v>0</v>
      </c>
      <c r="AA3084">
        <v>0</v>
      </c>
    </row>
    <row r="3085" spans="1:27" x14ac:dyDescent="0.25">
      <c r="A3085" t="s">
        <v>1464</v>
      </c>
      <c r="B3085" t="s">
        <v>1465</v>
      </c>
      <c r="C3085" t="s">
        <v>20882</v>
      </c>
      <c r="D3085">
        <v>1</v>
      </c>
      <c r="E3085">
        <v>1</v>
      </c>
      <c r="F3085">
        <v>0</v>
      </c>
      <c r="G3085">
        <v>0</v>
      </c>
      <c r="H3085">
        <v>0</v>
      </c>
      <c r="I3085">
        <v>0</v>
      </c>
      <c r="J3085">
        <v>0</v>
      </c>
      <c r="K3085">
        <v>0</v>
      </c>
      <c r="L3085">
        <v>0</v>
      </c>
      <c r="M3085">
        <v>0</v>
      </c>
      <c r="N3085">
        <v>0</v>
      </c>
      <c r="O3085">
        <v>0</v>
      </c>
      <c r="P3085">
        <v>0</v>
      </c>
      <c r="Q3085">
        <v>0.18</v>
      </c>
      <c r="R3085">
        <v>0.219</v>
      </c>
      <c r="S3085">
        <v>0.22700000000000001</v>
      </c>
      <c r="T3085">
        <v>0.44600000000000001</v>
      </c>
      <c r="U3085">
        <v>0.20100000000000001</v>
      </c>
      <c r="V3085">
        <v>17</v>
      </c>
      <c r="W3085">
        <v>0</v>
      </c>
      <c r="X3085">
        <v>0</v>
      </c>
      <c r="Y3085">
        <v>-0.1</v>
      </c>
      <c r="Z3085">
        <v>0</v>
      </c>
      <c r="AA3085">
        <v>0</v>
      </c>
    </row>
    <row r="3086" spans="1:27" x14ac:dyDescent="0.25">
      <c r="A3086" t="s">
        <v>1830</v>
      </c>
      <c r="B3086" t="s">
        <v>1831</v>
      </c>
      <c r="C3086" t="s">
        <v>1</v>
      </c>
      <c r="D3086">
        <v>1</v>
      </c>
      <c r="E3086">
        <v>1</v>
      </c>
      <c r="F3086">
        <v>0</v>
      </c>
      <c r="G3086">
        <v>0</v>
      </c>
      <c r="H3086">
        <v>0</v>
      </c>
      <c r="I3086">
        <v>0</v>
      </c>
      <c r="J3086">
        <v>0</v>
      </c>
      <c r="K3086">
        <v>0</v>
      </c>
      <c r="L3086">
        <v>0</v>
      </c>
      <c r="M3086">
        <v>0</v>
      </c>
      <c r="N3086">
        <v>0</v>
      </c>
      <c r="O3086">
        <v>0</v>
      </c>
      <c r="P3086">
        <v>0</v>
      </c>
      <c r="Q3086">
        <v>0.17799999999999999</v>
      </c>
      <c r="R3086">
        <v>0.21</v>
      </c>
      <c r="S3086">
        <v>0.24199999999999999</v>
      </c>
      <c r="T3086">
        <v>0.45200000000000001</v>
      </c>
      <c r="U3086">
        <v>0.20100000000000001</v>
      </c>
      <c r="V3086">
        <v>19</v>
      </c>
      <c r="W3086">
        <v>0</v>
      </c>
      <c r="X3086">
        <v>0</v>
      </c>
      <c r="Y3086">
        <v>-0.1</v>
      </c>
      <c r="Z3086">
        <v>0</v>
      </c>
      <c r="AA3086">
        <v>0</v>
      </c>
    </row>
    <row r="3087" spans="1:27" x14ac:dyDescent="0.25">
      <c r="A3087" t="s">
        <v>21786</v>
      </c>
      <c r="B3087" t="s">
        <v>21787</v>
      </c>
      <c r="C3087" t="s">
        <v>20867</v>
      </c>
      <c r="D3087">
        <v>1</v>
      </c>
      <c r="E3087">
        <v>1</v>
      </c>
      <c r="F3087">
        <v>0</v>
      </c>
      <c r="G3087">
        <v>0</v>
      </c>
      <c r="H3087">
        <v>0</v>
      </c>
      <c r="I3087">
        <v>0</v>
      </c>
      <c r="J3087">
        <v>0</v>
      </c>
      <c r="K3087">
        <v>0</v>
      </c>
      <c r="L3087">
        <v>0</v>
      </c>
      <c r="M3087">
        <v>0</v>
      </c>
      <c r="N3087">
        <v>0</v>
      </c>
      <c r="O3087">
        <v>0</v>
      </c>
      <c r="P3087">
        <v>0</v>
      </c>
      <c r="Q3087">
        <v>0.17399999999999999</v>
      </c>
      <c r="R3087">
        <v>0.217</v>
      </c>
      <c r="S3087">
        <v>0.22900000000000001</v>
      </c>
      <c r="T3087">
        <v>0.44600000000000001</v>
      </c>
      <c r="U3087">
        <v>0.20100000000000001</v>
      </c>
      <c r="V3087">
        <v>19</v>
      </c>
      <c r="W3087">
        <v>0</v>
      </c>
      <c r="X3087">
        <v>0</v>
      </c>
      <c r="Y3087">
        <v>-0.1</v>
      </c>
      <c r="Z3087">
        <v>0</v>
      </c>
      <c r="AA3087">
        <v>0</v>
      </c>
    </row>
    <row r="3088" spans="1:27" x14ac:dyDescent="0.25">
      <c r="A3088" t="s">
        <v>21788</v>
      </c>
      <c r="B3088" t="s">
        <v>21789</v>
      </c>
      <c r="C3088" t="s">
        <v>20888</v>
      </c>
      <c r="D3088">
        <v>1</v>
      </c>
      <c r="E3088">
        <v>1</v>
      </c>
      <c r="F3088">
        <v>0</v>
      </c>
      <c r="G3088">
        <v>0</v>
      </c>
      <c r="H3088">
        <v>0</v>
      </c>
      <c r="I3088">
        <v>0</v>
      </c>
      <c r="J3088">
        <v>0</v>
      </c>
      <c r="K3088">
        <v>0</v>
      </c>
      <c r="L3088">
        <v>0</v>
      </c>
      <c r="M3088">
        <v>0</v>
      </c>
      <c r="N3088">
        <v>0</v>
      </c>
      <c r="O3088">
        <v>0</v>
      </c>
      <c r="P3088">
        <v>0</v>
      </c>
      <c r="Q3088">
        <v>0.17499999999999999</v>
      </c>
      <c r="R3088">
        <v>0.20799999999999999</v>
      </c>
      <c r="S3088">
        <v>0.24399999999999999</v>
      </c>
      <c r="T3088">
        <v>0.45200000000000001</v>
      </c>
      <c r="U3088">
        <v>0.20100000000000001</v>
      </c>
      <c r="V3088">
        <v>18</v>
      </c>
      <c r="W3088">
        <v>0</v>
      </c>
      <c r="X3088">
        <v>0</v>
      </c>
      <c r="Y3088">
        <v>-0.1</v>
      </c>
      <c r="Z3088">
        <v>0</v>
      </c>
      <c r="AA3088">
        <v>0</v>
      </c>
    </row>
    <row r="3089" spans="1:27" x14ac:dyDescent="0.25">
      <c r="A3089" t="s">
        <v>21790</v>
      </c>
      <c r="B3089" t="s">
        <v>21791</v>
      </c>
      <c r="C3089" t="s">
        <v>20869</v>
      </c>
      <c r="D3089">
        <v>1</v>
      </c>
      <c r="E3089">
        <v>1</v>
      </c>
      <c r="F3089">
        <v>0</v>
      </c>
      <c r="G3089">
        <v>0</v>
      </c>
      <c r="H3089">
        <v>0</v>
      </c>
      <c r="I3089">
        <v>0</v>
      </c>
      <c r="J3089">
        <v>0</v>
      </c>
      <c r="K3089">
        <v>0</v>
      </c>
      <c r="L3089">
        <v>0</v>
      </c>
      <c r="M3089">
        <v>0</v>
      </c>
      <c r="N3089">
        <v>0</v>
      </c>
      <c r="O3089">
        <v>0</v>
      </c>
      <c r="P3089">
        <v>0</v>
      </c>
      <c r="Q3089">
        <v>0.17100000000000001</v>
      </c>
      <c r="R3089">
        <v>0.21099999999999999</v>
      </c>
      <c r="S3089">
        <v>0.23699999999999999</v>
      </c>
      <c r="T3089">
        <v>0.44800000000000001</v>
      </c>
      <c r="U3089">
        <v>0.2</v>
      </c>
      <c r="V3089">
        <v>15</v>
      </c>
      <c r="W3089">
        <v>0</v>
      </c>
      <c r="X3089">
        <v>0</v>
      </c>
      <c r="Y3089">
        <v>-0.1</v>
      </c>
      <c r="Z3089">
        <v>0</v>
      </c>
      <c r="AA3089">
        <v>0</v>
      </c>
    </row>
    <row r="3090" spans="1:27" x14ac:dyDescent="0.25">
      <c r="A3090" t="s">
        <v>1006</v>
      </c>
      <c r="B3090" t="s">
        <v>1007</v>
      </c>
      <c r="C3090" t="s">
        <v>20887</v>
      </c>
      <c r="D3090">
        <v>1</v>
      </c>
      <c r="E3090">
        <v>1</v>
      </c>
      <c r="F3090">
        <v>0</v>
      </c>
      <c r="G3090">
        <v>0</v>
      </c>
      <c r="H3090">
        <v>0</v>
      </c>
      <c r="I3090">
        <v>0</v>
      </c>
      <c r="J3090">
        <v>0</v>
      </c>
      <c r="K3090">
        <v>0</v>
      </c>
      <c r="L3090">
        <v>0</v>
      </c>
      <c r="M3090">
        <v>0</v>
      </c>
      <c r="N3090">
        <v>0</v>
      </c>
      <c r="O3090">
        <v>0</v>
      </c>
      <c r="P3090">
        <v>0</v>
      </c>
      <c r="Q3090">
        <v>0.17499999999999999</v>
      </c>
      <c r="R3090">
        <v>0.215</v>
      </c>
      <c r="S3090">
        <v>0.23300000000000001</v>
      </c>
      <c r="T3090">
        <v>0.44700000000000001</v>
      </c>
      <c r="U3090">
        <v>0.2</v>
      </c>
      <c r="V3090">
        <v>20</v>
      </c>
      <c r="W3090">
        <v>0</v>
      </c>
      <c r="X3090">
        <v>0</v>
      </c>
      <c r="Y3090">
        <v>-0.1</v>
      </c>
      <c r="Z3090">
        <v>0</v>
      </c>
      <c r="AA3090">
        <v>0</v>
      </c>
    </row>
    <row r="3091" spans="1:27" x14ac:dyDescent="0.25">
      <c r="A3091" t="s">
        <v>1580</v>
      </c>
      <c r="B3091" t="s">
        <v>1581</v>
      </c>
      <c r="C3091" t="s">
        <v>20885</v>
      </c>
      <c r="D3091">
        <v>1</v>
      </c>
      <c r="E3091">
        <v>1</v>
      </c>
      <c r="F3091">
        <v>0</v>
      </c>
      <c r="G3091">
        <v>0</v>
      </c>
      <c r="H3091">
        <v>0</v>
      </c>
      <c r="I3091">
        <v>0</v>
      </c>
      <c r="J3091">
        <v>0</v>
      </c>
      <c r="K3091">
        <v>0</v>
      </c>
      <c r="L3091">
        <v>0</v>
      </c>
      <c r="M3091">
        <v>0</v>
      </c>
      <c r="N3091">
        <v>0</v>
      </c>
      <c r="O3091">
        <v>0</v>
      </c>
      <c r="P3091">
        <v>0</v>
      </c>
      <c r="Q3091">
        <v>0.16900000000000001</v>
      </c>
      <c r="R3091">
        <v>0.221</v>
      </c>
      <c r="S3091">
        <v>0.221</v>
      </c>
      <c r="T3091">
        <v>0.442</v>
      </c>
      <c r="U3091">
        <v>0.2</v>
      </c>
      <c r="V3091">
        <v>21</v>
      </c>
      <c r="W3091">
        <v>0</v>
      </c>
      <c r="X3091">
        <v>0</v>
      </c>
      <c r="Y3091">
        <v>-0.1</v>
      </c>
      <c r="Z3091">
        <v>0</v>
      </c>
      <c r="AA3091">
        <v>0</v>
      </c>
    </row>
    <row r="3092" spans="1:27" x14ac:dyDescent="0.25">
      <c r="A3092" t="s">
        <v>21792</v>
      </c>
      <c r="B3092" t="s">
        <v>21793</v>
      </c>
      <c r="C3092" t="s">
        <v>20873</v>
      </c>
      <c r="D3092">
        <v>1</v>
      </c>
      <c r="E3092">
        <v>1</v>
      </c>
      <c r="F3092">
        <v>0</v>
      </c>
      <c r="G3092">
        <v>0</v>
      </c>
      <c r="H3092">
        <v>0</v>
      </c>
      <c r="I3092">
        <v>0</v>
      </c>
      <c r="J3092">
        <v>0</v>
      </c>
      <c r="K3092">
        <v>0</v>
      </c>
      <c r="L3092">
        <v>0</v>
      </c>
      <c r="M3092">
        <v>0</v>
      </c>
      <c r="N3092">
        <v>0</v>
      </c>
      <c r="O3092">
        <v>0</v>
      </c>
      <c r="P3092">
        <v>0</v>
      </c>
      <c r="Q3092">
        <v>0.17599999999999999</v>
      </c>
      <c r="R3092">
        <v>0.20799999999999999</v>
      </c>
      <c r="S3092">
        <v>0.24399999999999999</v>
      </c>
      <c r="T3092">
        <v>0.45200000000000001</v>
      </c>
      <c r="U3092">
        <v>0.2</v>
      </c>
      <c r="V3092">
        <v>18</v>
      </c>
      <c r="W3092">
        <v>0</v>
      </c>
      <c r="X3092">
        <v>0</v>
      </c>
      <c r="Y3092">
        <v>-0.1</v>
      </c>
      <c r="Z3092">
        <v>0</v>
      </c>
      <c r="AA3092">
        <v>0</v>
      </c>
    </row>
    <row r="3093" spans="1:27" x14ac:dyDescent="0.25">
      <c r="A3093" t="s">
        <v>1622</v>
      </c>
      <c r="B3093" t="s">
        <v>1623</v>
      </c>
      <c r="C3093" t="s">
        <v>20892</v>
      </c>
      <c r="D3093">
        <v>1</v>
      </c>
      <c r="E3093">
        <v>1</v>
      </c>
      <c r="F3093">
        <v>0</v>
      </c>
      <c r="G3093">
        <v>0</v>
      </c>
      <c r="H3093">
        <v>0</v>
      </c>
      <c r="I3093">
        <v>0</v>
      </c>
      <c r="J3093">
        <v>0</v>
      </c>
      <c r="K3093">
        <v>0</v>
      </c>
      <c r="L3093">
        <v>0</v>
      </c>
      <c r="M3093">
        <v>0</v>
      </c>
      <c r="N3093">
        <v>0</v>
      </c>
      <c r="O3093">
        <v>0</v>
      </c>
      <c r="P3093">
        <v>0</v>
      </c>
      <c r="Q3093">
        <v>0.185</v>
      </c>
      <c r="R3093">
        <v>0.214</v>
      </c>
      <c r="S3093">
        <v>0.23799999999999999</v>
      </c>
      <c r="T3093">
        <v>0.45100000000000001</v>
      </c>
      <c r="U3093">
        <v>0.2</v>
      </c>
      <c r="V3093">
        <v>19</v>
      </c>
      <c r="W3093">
        <v>0</v>
      </c>
      <c r="X3093">
        <v>0</v>
      </c>
      <c r="Y3093">
        <v>-0.1</v>
      </c>
      <c r="Z3093">
        <v>0</v>
      </c>
      <c r="AA3093">
        <v>0</v>
      </c>
    </row>
    <row r="3094" spans="1:27" x14ac:dyDescent="0.25">
      <c r="A3094" t="s">
        <v>1380</v>
      </c>
      <c r="B3094" t="s">
        <v>1381</v>
      </c>
      <c r="C3094" t="s">
        <v>20870</v>
      </c>
      <c r="D3094">
        <v>1</v>
      </c>
      <c r="E3094">
        <v>1</v>
      </c>
      <c r="F3094">
        <v>0</v>
      </c>
      <c r="G3094">
        <v>0</v>
      </c>
      <c r="H3094">
        <v>0</v>
      </c>
      <c r="I3094">
        <v>0</v>
      </c>
      <c r="J3094">
        <v>0</v>
      </c>
      <c r="K3094">
        <v>0</v>
      </c>
      <c r="L3094">
        <v>0</v>
      </c>
      <c r="M3094">
        <v>0</v>
      </c>
      <c r="N3094">
        <v>0</v>
      </c>
      <c r="O3094">
        <v>0</v>
      </c>
      <c r="P3094">
        <v>0</v>
      </c>
      <c r="Q3094">
        <v>0.16700000000000001</v>
      </c>
      <c r="R3094">
        <v>0.20599999999999999</v>
      </c>
      <c r="S3094">
        <v>0.24399999999999999</v>
      </c>
      <c r="T3094">
        <v>0.45</v>
      </c>
      <c r="U3094">
        <v>0.2</v>
      </c>
      <c r="V3094">
        <v>17</v>
      </c>
      <c r="W3094">
        <v>0</v>
      </c>
      <c r="X3094">
        <v>0</v>
      </c>
      <c r="Y3094">
        <v>-0.1</v>
      </c>
      <c r="Z3094">
        <v>0</v>
      </c>
      <c r="AA3094">
        <v>0</v>
      </c>
    </row>
    <row r="3095" spans="1:27" x14ac:dyDescent="0.25">
      <c r="A3095" t="s">
        <v>1081</v>
      </c>
      <c r="B3095" t="s">
        <v>1082</v>
      </c>
      <c r="C3095" t="s">
        <v>1</v>
      </c>
      <c r="D3095">
        <v>1</v>
      </c>
      <c r="E3095">
        <v>1</v>
      </c>
      <c r="F3095">
        <v>0</v>
      </c>
      <c r="G3095">
        <v>0</v>
      </c>
      <c r="H3095">
        <v>0</v>
      </c>
      <c r="I3095">
        <v>0</v>
      </c>
      <c r="J3095">
        <v>0</v>
      </c>
      <c r="K3095">
        <v>0</v>
      </c>
      <c r="L3095">
        <v>0</v>
      </c>
      <c r="M3095">
        <v>0</v>
      </c>
      <c r="N3095">
        <v>0</v>
      </c>
      <c r="O3095">
        <v>0</v>
      </c>
      <c r="P3095">
        <v>0</v>
      </c>
      <c r="Q3095">
        <v>0.17499999999999999</v>
      </c>
      <c r="R3095">
        <v>0.21199999999999999</v>
      </c>
      <c r="S3095">
        <v>0.23599999999999999</v>
      </c>
      <c r="T3095">
        <v>0.44800000000000001</v>
      </c>
      <c r="U3095">
        <v>0.2</v>
      </c>
      <c r="V3095">
        <v>19</v>
      </c>
      <c r="W3095">
        <v>0</v>
      </c>
      <c r="X3095">
        <v>0</v>
      </c>
      <c r="Y3095">
        <v>-0.1</v>
      </c>
      <c r="Z3095">
        <v>0</v>
      </c>
      <c r="AA3095">
        <v>0</v>
      </c>
    </row>
    <row r="3096" spans="1:27" x14ac:dyDescent="0.25">
      <c r="A3096" t="s">
        <v>287</v>
      </c>
      <c r="B3096" t="s">
        <v>288</v>
      </c>
      <c r="C3096" t="s">
        <v>20895</v>
      </c>
      <c r="D3096">
        <v>1</v>
      </c>
      <c r="E3096">
        <v>1</v>
      </c>
      <c r="F3096">
        <v>0</v>
      </c>
      <c r="G3096">
        <v>0</v>
      </c>
      <c r="H3096">
        <v>0</v>
      </c>
      <c r="I3096">
        <v>0</v>
      </c>
      <c r="J3096">
        <v>0</v>
      </c>
      <c r="K3096">
        <v>0</v>
      </c>
      <c r="L3096">
        <v>0</v>
      </c>
      <c r="M3096">
        <v>0</v>
      </c>
      <c r="N3096">
        <v>0</v>
      </c>
      <c r="O3096">
        <v>0</v>
      </c>
      <c r="P3096">
        <v>0</v>
      </c>
      <c r="Q3096">
        <v>0.188</v>
      </c>
      <c r="R3096">
        <v>0.21099999999999999</v>
      </c>
      <c r="S3096">
        <v>0.24199999999999999</v>
      </c>
      <c r="T3096">
        <v>0.45300000000000001</v>
      </c>
      <c r="U3096">
        <v>0.2</v>
      </c>
      <c r="V3096">
        <v>23</v>
      </c>
      <c r="W3096">
        <v>0</v>
      </c>
      <c r="X3096">
        <v>0</v>
      </c>
      <c r="Y3096">
        <v>-0.1</v>
      </c>
      <c r="Z3096">
        <v>0</v>
      </c>
      <c r="AA3096">
        <v>0</v>
      </c>
    </row>
    <row r="3097" spans="1:27" x14ac:dyDescent="0.25">
      <c r="A3097" t="s">
        <v>1610</v>
      </c>
      <c r="B3097" t="s">
        <v>1611</v>
      </c>
      <c r="C3097" t="s">
        <v>20874</v>
      </c>
      <c r="D3097">
        <v>1</v>
      </c>
      <c r="E3097">
        <v>1</v>
      </c>
      <c r="F3097">
        <v>0</v>
      </c>
      <c r="G3097">
        <v>0</v>
      </c>
      <c r="H3097">
        <v>0</v>
      </c>
      <c r="I3097">
        <v>0</v>
      </c>
      <c r="J3097">
        <v>0</v>
      </c>
      <c r="K3097">
        <v>0</v>
      </c>
      <c r="L3097">
        <v>0</v>
      </c>
      <c r="M3097">
        <v>0</v>
      </c>
      <c r="N3097">
        <v>0</v>
      </c>
      <c r="O3097">
        <v>0</v>
      </c>
      <c r="P3097">
        <v>0</v>
      </c>
      <c r="Q3097">
        <v>0.17599999999999999</v>
      </c>
      <c r="R3097">
        <v>0.21199999999999999</v>
      </c>
      <c r="S3097">
        <v>0.23699999999999999</v>
      </c>
      <c r="T3097">
        <v>0.44900000000000001</v>
      </c>
      <c r="U3097">
        <v>0.2</v>
      </c>
      <c r="V3097">
        <v>21</v>
      </c>
      <c r="W3097">
        <v>0</v>
      </c>
      <c r="X3097">
        <v>0</v>
      </c>
      <c r="Y3097">
        <v>-0.1</v>
      </c>
      <c r="Z3097">
        <v>0</v>
      </c>
      <c r="AA3097">
        <v>0</v>
      </c>
    </row>
    <row r="3098" spans="1:27" x14ac:dyDescent="0.25">
      <c r="A3098" t="s">
        <v>751</v>
      </c>
      <c r="B3098" t="s">
        <v>752</v>
      </c>
      <c r="C3098" t="s">
        <v>20868</v>
      </c>
      <c r="D3098">
        <v>1</v>
      </c>
      <c r="E3098">
        <v>1</v>
      </c>
      <c r="F3098">
        <v>0</v>
      </c>
      <c r="G3098">
        <v>0</v>
      </c>
      <c r="H3098">
        <v>0</v>
      </c>
      <c r="I3098">
        <v>0</v>
      </c>
      <c r="J3098">
        <v>0</v>
      </c>
      <c r="K3098">
        <v>0</v>
      </c>
      <c r="L3098">
        <v>0</v>
      </c>
      <c r="M3098">
        <v>0</v>
      </c>
      <c r="N3098">
        <v>0</v>
      </c>
      <c r="O3098">
        <v>0</v>
      </c>
      <c r="P3098">
        <v>0</v>
      </c>
      <c r="Q3098">
        <v>0.17499999999999999</v>
      </c>
      <c r="R3098">
        <v>0.218</v>
      </c>
      <c r="S3098">
        <v>0.22700000000000001</v>
      </c>
      <c r="T3098">
        <v>0.44500000000000001</v>
      </c>
      <c r="U3098">
        <v>0.2</v>
      </c>
      <c r="V3098">
        <v>18</v>
      </c>
      <c r="W3098">
        <v>0</v>
      </c>
      <c r="X3098">
        <v>0</v>
      </c>
      <c r="Y3098">
        <v>-0.1</v>
      </c>
      <c r="Z3098">
        <v>0</v>
      </c>
      <c r="AA3098">
        <v>0</v>
      </c>
    </row>
    <row r="3099" spans="1:27" x14ac:dyDescent="0.25">
      <c r="A3099" t="s">
        <v>560</v>
      </c>
      <c r="B3099" t="s">
        <v>561</v>
      </c>
      <c r="C3099" t="s">
        <v>20870</v>
      </c>
      <c r="D3099">
        <v>1</v>
      </c>
      <c r="E3099">
        <v>1</v>
      </c>
      <c r="F3099">
        <v>0</v>
      </c>
      <c r="G3099">
        <v>0</v>
      </c>
      <c r="H3099">
        <v>0</v>
      </c>
      <c r="I3099">
        <v>0</v>
      </c>
      <c r="J3099">
        <v>0</v>
      </c>
      <c r="K3099">
        <v>0</v>
      </c>
      <c r="L3099">
        <v>0</v>
      </c>
      <c r="M3099">
        <v>0</v>
      </c>
      <c r="N3099">
        <v>0</v>
      </c>
      <c r="O3099">
        <v>0</v>
      </c>
      <c r="P3099">
        <v>0</v>
      </c>
      <c r="Q3099">
        <v>0.17799999999999999</v>
      </c>
      <c r="R3099">
        <v>0.20899999999999999</v>
      </c>
      <c r="S3099">
        <v>0.24299999999999999</v>
      </c>
      <c r="T3099">
        <v>0.45100000000000001</v>
      </c>
      <c r="U3099">
        <v>0.2</v>
      </c>
      <c r="V3099">
        <v>17</v>
      </c>
      <c r="W3099">
        <v>0</v>
      </c>
      <c r="X3099">
        <v>0</v>
      </c>
      <c r="Y3099">
        <v>-0.1</v>
      </c>
      <c r="Z3099">
        <v>0</v>
      </c>
      <c r="AA3099">
        <v>0</v>
      </c>
    </row>
    <row r="3100" spans="1:27" x14ac:dyDescent="0.25">
      <c r="A3100" t="s">
        <v>1236</v>
      </c>
      <c r="B3100" t="s">
        <v>1237</v>
      </c>
      <c r="C3100" t="s">
        <v>20873</v>
      </c>
      <c r="D3100">
        <v>1</v>
      </c>
      <c r="E3100">
        <v>1</v>
      </c>
      <c r="F3100">
        <v>0</v>
      </c>
      <c r="G3100">
        <v>0</v>
      </c>
      <c r="H3100">
        <v>0</v>
      </c>
      <c r="I3100">
        <v>0</v>
      </c>
      <c r="J3100">
        <v>0</v>
      </c>
      <c r="K3100">
        <v>0</v>
      </c>
      <c r="L3100">
        <v>0</v>
      </c>
      <c r="M3100">
        <v>0</v>
      </c>
      <c r="N3100">
        <v>0</v>
      </c>
      <c r="O3100">
        <v>0</v>
      </c>
      <c r="P3100">
        <v>0</v>
      </c>
      <c r="Q3100">
        <v>0.16700000000000001</v>
      </c>
      <c r="R3100">
        <v>0.20300000000000001</v>
      </c>
      <c r="S3100">
        <v>0.25</v>
      </c>
      <c r="T3100">
        <v>0.45300000000000001</v>
      </c>
      <c r="U3100">
        <v>0.2</v>
      </c>
      <c r="V3100">
        <v>18</v>
      </c>
      <c r="W3100">
        <v>0</v>
      </c>
      <c r="X3100">
        <v>0</v>
      </c>
      <c r="Y3100">
        <v>-0.1</v>
      </c>
      <c r="Z3100">
        <v>0</v>
      </c>
      <c r="AA3100">
        <v>0</v>
      </c>
    </row>
    <row r="3101" spans="1:27" x14ac:dyDescent="0.25">
      <c r="A3101" t="s">
        <v>21794</v>
      </c>
      <c r="B3101" t="s">
        <v>21795</v>
      </c>
      <c r="C3101" t="s">
        <v>20875</v>
      </c>
      <c r="D3101">
        <v>1</v>
      </c>
      <c r="E3101">
        <v>1</v>
      </c>
      <c r="F3101">
        <v>0</v>
      </c>
      <c r="G3101">
        <v>0</v>
      </c>
      <c r="H3101">
        <v>0</v>
      </c>
      <c r="I3101">
        <v>0</v>
      </c>
      <c r="J3101">
        <v>0</v>
      </c>
      <c r="K3101">
        <v>0</v>
      </c>
      <c r="L3101">
        <v>0</v>
      </c>
      <c r="M3101">
        <v>0</v>
      </c>
      <c r="N3101">
        <v>0</v>
      </c>
      <c r="O3101">
        <v>0</v>
      </c>
      <c r="P3101">
        <v>0</v>
      </c>
      <c r="Q3101">
        <v>0.183</v>
      </c>
      <c r="R3101">
        <v>0.214</v>
      </c>
      <c r="S3101">
        <v>0.23599999999999999</v>
      </c>
      <c r="T3101">
        <v>0.45</v>
      </c>
      <c r="U3101">
        <v>0.2</v>
      </c>
      <c r="V3101">
        <v>18</v>
      </c>
      <c r="W3101">
        <v>0</v>
      </c>
      <c r="X3101">
        <v>0</v>
      </c>
      <c r="Y3101">
        <v>-0.1</v>
      </c>
      <c r="Z3101">
        <v>0</v>
      </c>
      <c r="AA3101">
        <v>0</v>
      </c>
    </row>
    <row r="3102" spans="1:27" x14ac:dyDescent="0.25">
      <c r="A3102" t="s">
        <v>1398</v>
      </c>
      <c r="B3102" t="s">
        <v>1399</v>
      </c>
      <c r="C3102" t="s">
        <v>20888</v>
      </c>
      <c r="D3102">
        <v>1</v>
      </c>
      <c r="E3102">
        <v>1</v>
      </c>
      <c r="F3102">
        <v>0</v>
      </c>
      <c r="G3102">
        <v>0</v>
      </c>
      <c r="H3102">
        <v>0</v>
      </c>
      <c r="I3102">
        <v>0</v>
      </c>
      <c r="J3102">
        <v>0</v>
      </c>
      <c r="K3102">
        <v>0</v>
      </c>
      <c r="L3102">
        <v>0</v>
      </c>
      <c r="M3102">
        <v>0</v>
      </c>
      <c r="N3102">
        <v>0</v>
      </c>
      <c r="O3102">
        <v>0</v>
      </c>
      <c r="P3102">
        <v>0</v>
      </c>
      <c r="Q3102">
        <v>0.17</v>
      </c>
      <c r="R3102">
        <v>0.21199999999999999</v>
      </c>
      <c r="S3102">
        <v>0.23499999999999999</v>
      </c>
      <c r="T3102">
        <v>0.44700000000000001</v>
      </c>
      <c r="U3102">
        <v>0.2</v>
      </c>
      <c r="V3102">
        <v>18</v>
      </c>
      <c r="W3102">
        <v>0</v>
      </c>
      <c r="X3102">
        <v>0</v>
      </c>
      <c r="Y3102">
        <v>-0.1</v>
      </c>
      <c r="Z3102">
        <v>0</v>
      </c>
      <c r="AA3102">
        <v>0</v>
      </c>
    </row>
    <row r="3103" spans="1:27" x14ac:dyDescent="0.25">
      <c r="A3103" t="s">
        <v>21796</v>
      </c>
      <c r="B3103" t="s">
        <v>21797</v>
      </c>
      <c r="C3103" t="s">
        <v>20891</v>
      </c>
      <c r="D3103">
        <v>1</v>
      </c>
      <c r="E3103">
        <v>1</v>
      </c>
      <c r="F3103">
        <v>0</v>
      </c>
      <c r="G3103">
        <v>0</v>
      </c>
      <c r="H3103">
        <v>0</v>
      </c>
      <c r="I3103">
        <v>0</v>
      </c>
      <c r="J3103">
        <v>0</v>
      </c>
      <c r="K3103">
        <v>0</v>
      </c>
      <c r="L3103">
        <v>0</v>
      </c>
      <c r="M3103">
        <v>0</v>
      </c>
      <c r="N3103">
        <v>0</v>
      </c>
      <c r="O3103">
        <v>0</v>
      </c>
      <c r="P3103">
        <v>0</v>
      </c>
      <c r="Q3103">
        <v>0.17199999999999999</v>
      </c>
      <c r="R3103">
        <v>0.217</v>
      </c>
      <c r="S3103">
        <v>0.22600000000000001</v>
      </c>
      <c r="T3103">
        <v>0.443</v>
      </c>
      <c r="U3103">
        <v>0.2</v>
      </c>
      <c r="V3103">
        <v>24</v>
      </c>
      <c r="W3103">
        <v>0</v>
      </c>
      <c r="X3103">
        <v>0</v>
      </c>
      <c r="Y3103">
        <v>-0.1</v>
      </c>
      <c r="Z3103">
        <v>0</v>
      </c>
      <c r="AA3103">
        <v>0</v>
      </c>
    </row>
    <row r="3104" spans="1:27" x14ac:dyDescent="0.25">
      <c r="A3104" t="s">
        <v>526</v>
      </c>
      <c r="B3104" t="s">
        <v>527</v>
      </c>
      <c r="C3104" t="s">
        <v>20890</v>
      </c>
      <c r="D3104">
        <v>1</v>
      </c>
      <c r="E3104">
        <v>1</v>
      </c>
      <c r="F3104">
        <v>0</v>
      </c>
      <c r="G3104">
        <v>0</v>
      </c>
      <c r="H3104">
        <v>0</v>
      </c>
      <c r="I3104">
        <v>0</v>
      </c>
      <c r="J3104">
        <v>0</v>
      </c>
      <c r="K3104">
        <v>0</v>
      </c>
      <c r="L3104">
        <v>0</v>
      </c>
      <c r="M3104">
        <v>0</v>
      </c>
      <c r="N3104">
        <v>0</v>
      </c>
      <c r="O3104">
        <v>0</v>
      </c>
      <c r="P3104">
        <v>0</v>
      </c>
      <c r="Q3104">
        <v>0.16400000000000001</v>
      </c>
      <c r="R3104">
        <v>0.20599999999999999</v>
      </c>
      <c r="S3104">
        <v>0.24299999999999999</v>
      </c>
      <c r="T3104">
        <v>0.44800000000000001</v>
      </c>
      <c r="U3104">
        <v>0.2</v>
      </c>
      <c r="V3104">
        <v>25</v>
      </c>
      <c r="W3104">
        <v>0</v>
      </c>
      <c r="X3104">
        <v>0</v>
      </c>
      <c r="Y3104">
        <v>-0.1</v>
      </c>
      <c r="Z3104">
        <v>0</v>
      </c>
      <c r="AA3104">
        <v>0</v>
      </c>
    </row>
    <row r="3105" spans="1:27" x14ac:dyDescent="0.25">
      <c r="A3105" t="s">
        <v>1378</v>
      </c>
      <c r="B3105" t="s">
        <v>1379</v>
      </c>
      <c r="C3105" t="s">
        <v>20893</v>
      </c>
      <c r="D3105">
        <v>1</v>
      </c>
      <c r="E3105">
        <v>1</v>
      </c>
      <c r="F3105">
        <v>0</v>
      </c>
      <c r="G3105">
        <v>0</v>
      </c>
      <c r="H3105">
        <v>0</v>
      </c>
      <c r="I3105">
        <v>0</v>
      </c>
      <c r="J3105">
        <v>0</v>
      </c>
      <c r="K3105">
        <v>0</v>
      </c>
      <c r="L3105">
        <v>0</v>
      </c>
      <c r="M3105">
        <v>0</v>
      </c>
      <c r="N3105">
        <v>0</v>
      </c>
      <c r="O3105">
        <v>0</v>
      </c>
      <c r="P3105">
        <v>0</v>
      </c>
      <c r="Q3105">
        <v>0.182</v>
      </c>
      <c r="R3105">
        <v>0.20499999999999999</v>
      </c>
      <c r="S3105">
        <v>0.25</v>
      </c>
      <c r="T3105">
        <v>0.45500000000000002</v>
      </c>
      <c r="U3105">
        <v>0.2</v>
      </c>
      <c r="V3105">
        <v>22</v>
      </c>
      <c r="W3105">
        <v>0</v>
      </c>
      <c r="X3105">
        <v>0</v>
      </c>
      <c r="Y3105">
        <v>-0.1</v>
      </c>
      <c r="Z3105">
        <v>0</v>
      </c>
      <c r="AA3105">
        <v>0</v>
      </c>
    </row>
    <row r="3106" spans="1:27" x14ac:dyDescent="0.25">
      <c r="A3106" t="s">
        <v>21798</v>
      </c>
      <c r="B3106" t="s">
        <v>21799</v>
      </c>
      <c r="C3106" t="s">
        <v>1</v>
      </c>
      <c r="D3106">
        <v>1</v>
      </c>
      <c r="E3106">
        <v>1</v>
      </c>
      <c r="F3106">
        <v>0</v>
      </c>
      <c r="G3106">
        <v>0</v>
      </c>
      <c r="H3106">
        <v>0</v>
      </c>
      <c r="I3106">
        <v>0</v>
      </c>
      <c r="J3106">
        <v>0</v>
      </c>
      <c r="K3106">
        <v>0</v>
      </c>
      <c r="L3106">
        <v>0</v>
      </c>
      <c r="M3106">
        <v>0</v>
      </c>
      <c r="N3106">
        <v>0</v>
      </c>
      <c r="O3106">
        <v>0</v>
      </c>
      <c r="P3106">
        <v>0</v>
      </c>
      <c r="Q3106">
        <v>0.184</v>
      </c>
      <c r="R3106">
        <v>0.219</v>
      </c>
      <c r="S3106">
        <v>0.22800000000000001</v>
      </c>
      <c r="T3106">
        <v>0.44700000000000001</v>
      </c>
      <c r="U3106">
        <v>0.2</v>
      </c>
      <c r="V3106">
        <v>19</v>
      </c>
      <c r="W3106">
        <v>0</v>
      </c>
      <c r="X3106">
        <v>0</v>
      </c>
      <c r="Y3106">
        <v>-0.1</v>
      </c>
      <c r="Z3106">
        <v>0</v>
      </c>
      <c r="AA3106">
        <v>0</v>
      </c>
    </row>
    <row r="3107" spans="1:27" x14ac:dyDescent="0.25">
      <c r="A3107" t="s">
        <v>1531</v>
      </c>
      <c r="B3107" t="s">
        <v>1532</v>
      </c>
      <c r="C3107" t="s">
        <v>1</v>
      </c>
      <c r="D3107">
        <v>1</v>
      </c>
      <c r="E3107">
        <v>1</v>
      </c>
      <c r="F3107">
        <v>0</v>
      </c>
      <c r="G3107">
        <v>0</v>
      </c>
      <c r="H3107">
        <v>0</v>
      </c>
      <c r="I3107">
        <v>0</v>
      </c>
      <c r="J3107">
        <v>0</v>
      </c>
      <c r="K3107">
        <v>0</v>
      </c>
      <c r="L3107">
        <v>0</v>
      </c>
      <c r="M3107">
        <v>0</v>
      </c>
      <c r="N3107">
        <v>0</v>
      </c>
      <c r="O3107">
        <v>0</v>
      </c>
      <c r="P3107">
        <v>0</v>
      </c>
      <c r="Q3107">
        <v>0.185</v>
      </c>
      <c r="R3107">
        <v>0.21099999999999999</v>
      </c>
      <c r="S3107">
        <v>0.24099999999999999</v>
      </c>
      <c r="T3107">
        <v>0.45200000000000001</v>
      </c>
      <c r="U3107">
        <v>0.2</v>
      </c>
      <c r="V3107">
        <v>19</v>
      </c>
      <c r="W3107">
        <v>0</v>
      </c>
      <c r="X3107">
        <v>0</v>
      </c>
      <c r="Y3107">
        <v>-0.1</v>
      </c>
      <c r="Z3107">
        <v>0</v>
      </c>
      <c r="AA3107">
        <v>0</v>
      </c>
    </row>
    <row r="3108" spans="1:27" x14ac:dyDescent="0.25">
      <c r="A3108" t="s">
        <v>21800</v>
      </c>
      <c r="B3108" t="s">
        <v>100</v>
      </c>
      <c r="C3108" t="s">
        <v>1</v>
      </c>
      <c r="D3108">
        <v>1</v>
      </c>
      <c r="E3108">
        <v>1</v>
      </c>
      <c r="F3108">
        <v>0</v>
      </c>
      <c r="G3108">
        <v>0</v>
      </c>
      <c r="H3108">
        <v>0</v>
      </c>
      <c r="I3108">
        <v>0</v>
      </c>
      <c r="J3108">
        <v>0</v>
      </c>
      <c r="K3108">
        <v>0</v>
      </c>
      <c r="L3108">
        <v>0</v>
      </c>
      <c r="M3108">
        <v>0</v>
      </c>
      <c r="N3108">
        <v>0</v>
      </c>
      <c r="O3108">
        <v>0</v>
      </c>
      <c r="P3108">
        <v>0</v>
      </c>
      <c r="Q3108">
        <v>0.17299999999999999</v>
      </c>
      <c r="R3108">
        <v>0.20300000000000001</v>
      </c>
      <c r="S3108">
        <v>0.25</v>
      </c>
      <c r="T3108">
        <v>0.45300000000000001</v>
      </c>
      <c r="U3108">
        <v>0.2</v>
      </c>
      <c r="V3108">
        <v>19</v>
      </c>
      <c r="W3108">
        <v>0</v>
      </c>
      <c r="X3108">
        <v>0</v>
      </c>
      <c r="Y3108">
        <v>-0.1</v>
      </c>
      <c r="Z3108">
        <v>0</v>
      </c>
      <c r="AA3108">
        <v>0</v>
      </c>
    </row>
    <row r="3109" spans="1:27" x14ac:dyDescent="0.25">
      <c r="A3109" t="s">
        <v>21801</v>
      </c>
      <c r="B3109" t="s">
        <v>21802</v>
      </c>
      <c r="C3109" t="s">
        <v>1</v>
      </c>
      <c r="D3109">
        <v>1</v>
      </c>
      <c r="E3109">
        <v>1</v>
      </c>
      <c r="F3109">
        <v>0</v>
      </c>
      <c r="G3109">
        <v>0</v>
      </c>
      <c r="H3109">
        <v>0</v>
      </c>
      <c r="I3109">
        <v>0</v>
      </c>
      <c r="J3109">
        <v>0</v>
      </c>
      <c r="K3109">
        <v>0</v>
      </c>
      <c r="L3109">
        <v>0</v>
      </c>
      <c r="M3109">
        <v>0</v>
      </c>
      <c r="N3109">
        <v>0</v>
      </c>
      <c r="O3109">
        <v>0</v>
      </c>
      <c r="P3109">
        <v>0</v>
      </c>
      <c r="Q3109">
        <v>0.17599999999999999</v>
      </c>
      <c r="R3109">
        <v>0.20200000000000001</v>
      </c>
      <c r="S3109">
        <v>0.252</v>
      </c>
      <c r="T3109">
        <v>0.45400000000000001</v>
      </c>
      <c r="U3109">
        <v>0.2</v>
      </c>
      <c r="V3109">
        <v>19</v>
      </c>
      <c r="W3109">
        <v>0</v>
      </c>
      <c r="X3109">
        <v>0</v>
      </c>
      <c r="Y3109">
        <v>-0.1</v>
      </c>
      <c r="Z3109">
        <v>0</v>
      </c>
      <c r="AA3109">
        <v>0</v>
      </c>
    </row>
    <row r="3110" spans="1:27" x14ac:dyDescent="0.25">
      <c r="A3110" t="s">
        <v>1981</v>
      </c>
      <c r="B3110" t="s">
        <v>1982</v>
      </c>
      <c r="C3110" t="s">
        <v>20877</v>
      </c>
      <c r="D3110">
        <v>1</v>
      </c>
      <c r="E3110">
        <v>1</v>
      </c>
      <c r="F3110">
        <v>0</v>
      </c>
      <c r="G3110">
        <v>0</v>
      </c>
      <c r="H3110">
        <v>0</v>
      </c>
      <c r="I3110">
        <v>0</v>
      </c>
      <c r="J3110">
        <v>0</v>
      </c>
      <c r="K3110">
        <v>0</v>
      </c>
      <c r="L3110">
        <v>0</v>
      </c>
      <c r="M3110">
        <v>0</v>
      </c>
      <c r="N3110">
        <v>0</v>
      </c>
      <c r="O3110">
        <v>0</v>
      </c>
      <c r="P3110">
        <v>0</v>
      </c>
      <c r="Q3110">
        <v>0.17799999999999999</v>
      </c>
      <c r="R3110">
        <v>0.216</v>
      </c>
      <c r="S3110">
        <v>0.23</v>
      </c>
      <c r="T3110">
        <v>0.44600000000000001</v>
      </c>
      <c r="U3110">
        <v>0.2</v>
      </c>
      <c r="V3110">
        <v>26</v>
      </c>
      <c r="W3110">
        <v>0</v>
      </c>
      <c r="X3110">
        <v>0</v>
      </c>
      <c r="Y3110">
        <v>-0.1</v>
      </c>
      <c r="Z3110">
        <v>0</v>
      </c>
      <c r="AA3110">
        <v>0</v>
      </c>
    </row>
    <row r="3111" spans="1:27" x14ac:dyDescent="0.25">
      <c r="A3111" t="s">
        <v>21803</v>
      </c>
      <c r="B3111" t="s">
        <v>21804</v>
      </c>
      <c r="C3111" t="s">
        <v>20869</v>
      </c>
      <c r="D3111">
        <v>1</v>
      </c>
      <c r="E3111">
        <v>1</v>
      </c>
      <c r="F3111">
        <v>0</v>
      </c>
      <c r="G3111">
        <v>0</v>
      </c>
      <c r="H3111">
        <v>0</v>
      </c>
      <c r="I3111">
        <v>0</v>
      </c>
      <c r="J3111">
        <v>0</v>
      </c>
      <c r="K3111">
        <v>0</v>
      </c>
      <c r="L3111">
        <v>0</v>
      </c>
      <c r="M3111">
        <v>0</v>
      </c>
      <c r="N3111">
        <v>0</v>
      </c>
      <c r="O3111">
        <v>0</v>
      </c>
      <c r="P3111">
        <v>0</v>
      </c>
      <c r="Q3111">
        <v>0.17499999999999999</v>
      </c>
      <c r="R3111">
        <v>0.20799999999999999</v>
      </c>
      <c r="S3111">
        <v>0.24199999999999999</v>
      </c>
      <c r="T3111">
        <v>0.45</v>
      </c>
      <c r="U3111">
        <v>0.2</v>
      </c>
      <c r="V3111">
        <v>15</v>
      </c>
      <c r="W3111">
        <v>0</v>
      </c>
      <c r="X3111">
        <v>0</v>
      </c>
      <c r="Y3111">
        <v>-0.1</v>
      </c>
      <c r="Z3111">
        <v>0</v>
      </c>
      <c r="AA3111">
        <v>0</v>
      </c>
    </row>
    <row r="3112" spans="1:27" x14ac:dyDescent="0.25">
      <c r="A3112" t="s">
        <v>21805</v>
      </c>
      <c r="B3112" t="s">
        <v>21806</v>
      </c>
      <c r="C3112" t="s">
        <v>1</v>
      </c>
      <c r="D3112">
        <v>1</v>
      </c>
      <c r="E3112">
        <v>1</v>
      </c>
      <c r="F3112">
        <v>0</v>
      </c>
      <c r="G3112">
        <v>0</v>
      </c>
      <c r="H3112">
        <v>0</v>
      </c>
      <c r="I3112">
        <v>0</v>
      </c>
      <c r="J3112">
        <v>0</v>
      </c>
      <c r="K3112">
        <v>0</v>
      </c>
      <c r="L3112">
        <v>0</v>
      </c>
      <c r="M3112">
        <v>0</v>
      </c>
      <c r="N3112">
        <v>0</v>
      </c>
      <c r="O3112">
        <v>0</v>
      </c>
      <c r="P3112">
        <v>0</v>
      </c>
      <c r="Q3112">
        <v>0.17799999999999999</v>
      </c>
      <c r="R3112">
        <v>0.20399999999999999</v>
      </c>
      <c r="S3112">
        <v>0.25</v>
      </c>
      <c r="T3112">
        <v>0.45400000000000001</v>
      </c>
      <c r="U3112">
        <v>0.2</v>
      </c>
      <c r="V3112">
        <v>19</v>
      </c>
      <c r="W3112">
        <v>0</v>
      </c>
      <c r="X3112">
        <v>0</v>
      </c>
      <c r="Y3112">
        <v>-0.1</v>
      </c>
      <c r="Z3112">
        <v>0</v>
      </c>
      <c r="AA3112">
        <v>0</v>
      </c>
    </row>
    <row r="3113" spans="1:27" x14ac:dyDescent="0.25">
      <c r="A3113" t="s">
        <v>21807</v>
      </c>
      <c r="B3113" t="s">
        <v>21808</v>
      </c>
      <c r="C3113" t="s">
        <v>20888</v>
      </c>
      <c r="D3113">
        <v>1</v>
      </c>
      <c r="E3113">
        <v>1</v>
      </c>
      <c r="F3113">
        <v>0</v>
      </c>
      <c r="G3113">
        <v>0</v>
      </c>
      <c r="H3113">
        <v>0</v>
      </c>
      <c r="I3113">
        <v>0</v>
      </c>
      <c r="J3113">
        <v>0</v>
      </c>
      <c r="K3113">
        <v>0</v>
      </c>
      <c r="L3113">
        <v>0</v>
      </c>
      <c r="M3113">
        <v>0</v>
      </c>
      <c r="N3113">
        <v>0</v>
      </c>
      <c r="O3113">
        <v>0</v>
      </c>
      <c r="P3113">
        <v>0</v>
      </c>
      <c r="Q3113">
        <v>0.17399999999999999</v>
      </c>
      <c r="R3113">
        <v>0.21299999999999999</v>
      </c>
      <c r="S3113">
        <v>0.23400000000000001</v>
      </c>
      <c r="T3113">
        <v>0.44700000000000001</v>
      </c>
      <c r="U3113">
        <v>0.2</v>
      </c>
      <c r="V3113">
        <v>18</v>
      </c>
      <c r="W3113">
        <v>0</v>
      </c>
      <c r="X3113">
        <v>0</v>
      </c>
      <c r="Y3113">
        <v>-0.1</v>
      </c>
      <c r="Z3113">
        <v>0</v>
      </c>
      <c r="AA3113">
        <v>0</v>
      </c>
    </row>
    <row r="3114" spans="1:27" x14ac:dyDescent="0.25">
      <c r="A3114" t="s">
        <v>21809</v>
      </c>
      <c r="B3114" t="s">
        <v>21810</v>
      </c>
      <c r="C3114" t="s">
        <v>20865</v>
      </c>
      <c r="D3114">
        <v>1</v>
      </c>
      <c r="E3114">
        <v>1</v>
      </c>
      <c r="F3114">
        <v>0</v>
      </c>
      <c r="G3114">
        <v>0</v>
      </c>
      <c r="H3114">
        <v>0</v>
      </c>
      <c r="I3114">
        <v>0</v>
      </c>
      <c r="J3114">
        <v>0</v>
      </c>
      <c r="K3114">
        <v>0</v>
      </c>
      <c r="L3114">
        <v>0</v>
      </c>
      <c r="M3114">
        <v>0</v>
      </c>
      <c r="N3114">
        <v>0</v>
      </c>
      <c r="O3114">
        <v>0</v>
      </c>
      <c r="P3114">
        <v>0</v>
      </c>
      <c r="Q3114">
        <v>0.16900000000000001</v>
      </c>
      <c r="R3114">
        <v>0.20699999999999999</v>
      </c>
      <c r="S3114">
        <v>0.24099999999999999</v>
      </c>
      <c r="T3114">
        <v>0.44800000000000001</v>
      </c>
      <c r="U3114">
        <v>0.2</v>
      </c>
      <c r="V3114">
        <v>24</v>
      </c>
      <c r="W3114">
        <v>0</v>
      </c>
      <c r="X3114">
        <v>0</v>
      </c>
      <c r="Y3114">
        <v>-0.1</v>
      </c>
      <c r="Z3114">
        <v>0</v>
      </c>
      <c r="AA3114">
        <v>0</v>
      </c>
    </row>
    <row r="3115" spans="1:27" x14ac:dyDescent="0.25">
      <c r="A3115" t="s">
        <v>1432</v>
      </c>
      <c r="B3115" t="s">
        <v>1433</v>
      </c>
      <c r="C3115" t="s">
        <v>1</v>
      </c>
      <c r="D3115">
        <v>1</v>
      </c>
      <c r="E3115">
        <v>1</v>
      </c>
      <c r="F3115">
        <v>0</v>
      </c>
      <c r="G3115">
        <v>0</v>
      </c>
      <c r="H3115">
        <v>0</v>
      </c>
      <c r="I3115">
        <v>0</v>
      </c>
      <c r="J3115">
        <v>0</v>
      </c>
      <c r="K3115">
        <v>0</v>
      </c>
      <c r="L3115">
        <v>0</v>
      </c>
      <c r="M3115">
        <v>0</v>
      </c>
      <c r="N3115">
        <v>0</v>
      </c>
      <c r="O3115">
        <v>0</v>
      </c>
      <c r="P3115">
        <v>0</v>
      </c>
      <c r="Q3115">
        <v>0.16900000000000001</v>
      </c>
      <c r="R3115">
        <v>0.20699999999999999</v>
      </c>
      <c r="S3115">
        <v>0.24199999999999999</v>
      </c>
      <c r="T3115">
        <v>0.44900000000000001</v>
      </c>
      <c r="U3115">
        <v>0.2</v>
      </c>
      <c r="V3115">
        <v>19</v>
      </c>
      <c r="W3115">
        <v>0</v>
      </c>
      <c r="X3115">
        <v>0</v>
      </c>
      <c r="Y3115">
        <v>-0.1</v>
      </c>
      <c r="Z3115">
        <v>0</v>
      </c>
      <c r="AA3115">
        <v>0</v>
      </c>
    </row>
    <row r="3116" spans="1:27" x14ac:dyDescent="0.25">
      <c r="A3116" t="s">
        <v>21811</v>
      </c>
      <c r="B3116" t="s">
        <v>21812</v>
      </c>
      <c r="C3116" t="s">
        <v>20875</v>
      </c>
      <c r="D3116">
        <v>1</v>
      </c>
      <c r="E3116">
        <v>1</v>
      </c>
      <c r="F3116">
        <v>0</v>
      </c>
      <c r="G3116">
        <v>0</v>
      </c>
      <c r="H3116">
        <v>0</v>
      </c>
      <c r="I3116">
        <v>0</v>
      </c>
      <c r="J3116">
        <v>0</v>
      </c>
      <c r="K3116">
        <v>0</v>
      </c>
      <c r="L3116">
        <v>0</v>
      </c>
      <c r="M3116">
        <v>0</v>
      </c>
      <c r="N3116">
        <v>0</v>
      </c>
      <c r="O3116">
        <v>0</v>
      </c>
      <c r="P3116">
        <v>0</v>
      </c>
      <c r="Q3116">
        <v>0.17100000000000001</v>
      </c>
      <c r="R3116">
        <v>0.19900000000000001</v>
      </c>
      <c r="S3116">
        <v>0.254</v>
      </c>
      <c r="T3116">
        <v>0.45300000000000001</v>
      </c>
      <c r="U3116">
        <v>0.2</v>
      </c>
      <c r="V3116">
        <v>17</v>
      </c>
      <c r="W3116">
        <v>0</v>
      </c>
      <c r="X3116">
        <v>0</v>
      </c>
      <c r="Y3116">
        <v>-0.1</v>
      </c>
      <c r="Z3116">
        <v>0</v>
      </c>
      <c r="AA3116">
        <v>0</v>
      </c>
    </row>
    <row r="3117" spans="1:27" x14ac:dyDescent="0.25">
      <c r="A3117" t="s">
        <v>1533</v>
      </c>
      <c r="B3117" t="s">
        <v>1534</v>
      </c>
      <c r="C3117" t="s">
        <v>1</v>
      </c>
      <c r="D3117">
        <v>1</v>
      </c>
      <c r="E3117">
        <v>1</v>
      </c>
      <c r="F3117">
        <v>0</v>
      </c>
      <c r="G3117">
        <v>0</v>
      </c>
      <c r="H3117">
        <v>0</v>
      </c>
      <c r="I3117">
        <v>0</v>
      </c>
      <c r="J3117">
        <v>0</v>
      </c>
      <c r="K3117">
        <v>0</v>
      </c>
      <c r="L3117">
        <v>0</v>
      </c>
      <c r="M3117">
        <v>0</v>
      </c>
      <c r="N3117">
        <v>0</v>
      </c>
      <c r="O3117">
        <v>0</v>
      </c>
      <c r="P3117">
        <v>0</v>
      </c>
      <c r="Q3117">
        <v>0.17299999999999999</v>
      </c>
      <c r="R3117">
        <v>0.20499999999999999</v>
      </c>
      <c r="S3117">
        <v>0.245</v>
      </c>
      <c r="T3117">
        <v>0.45</v>
      </c>
      <c r="U3117">
        <v>0.2</v>
      </c>
      <c r="V3117">
        <v>19</v>
      </c>
      <c r="W3117">
        <v>0</v>
      </c>
      <c r="X3117">
        <v>0</v>
      </c>
      <c r="Y3117">
        <v>-0.1</v>
      </c>
      <c r="Z3117">
        <v>0</v>
      </c>
      <c r="AA3117">
        <v>0</v>
      </c>
    </row>
    <row r="3118" spans="1:27" x14ac:dyDescent="0.25">
      <c r="A3118" t="s">
        <v>1695</v>
      </c>
      <c r="B3118" t="s">
        <v>1696</v>
      </c>
      <c r="C3118" t="s">
        <v>1</v>
      </c>
      <c r="D3118">
        <v>1</v>
      </c>
      <c r="E3118">
        <v>1</v>
      </c>
      <c r="F3118">
        <v>0</v>
      </c>
      <c r="G3118">
        <v>0</v>
      </c>
      <c r="H3118">
        <v>0</v>
      </c>
      <c r="I3118">
        <v>0</v>
      </c>
      <c r="J3118">
        <v>0</v>
      </c>
      <c r="K3118">
        <v>0</v>
      </c>
      <c r="L3118">
        <v>0</v>
      </c>
      <c r="M3118">
        <v>0</v>
      </c>
      <c r="N3118">
        <v>0</v>
      </c>
      <c r="O3118">
        <v>0</v>
      </c>
      <c r="P3118">
        <v>0</v>
      </c>
      <c r="Q3118">
        <v>0.185</v>
      </c>
      <c r="R3118">
        <v>0.21</v>
      </c>
      <c r="S3118">
        <v>0.24</v>
      </c>
      <c r="T3118">
        <v>0.45100000000000001</v>
      </c>
      <c r="U3118">
        <v>0.2</v>
      </c>
      <c r="V3118">
        <v>19</v>
      </c>
      <c r="W3118">
        <v>0</v>
      </c>
      <c r="X3118">
        <v>0</v>
      </c>
      <c r="Y3118">
        <v>-0.1</v>
      </c>
      <c r="Z3118">
        <v>0</v>
      </c>
      <c r="AA3118">
        <v>0</v>
      </c>
    </row>
    <row r="3119" spans="1:27" x14ac:dyDescent="0.25">
      <c r="A3119" t="s">
        <v>1960</v>
      </c>
      <c r="B3119" t="s">
        <v>1961</v>
      </c>
      <c r="C3119" t="s">
        <v>1</v>
      </c>
      <c r="D3119">
        <v>1</v>
      </c>
      <c r="E3119">
        <v>1</v>
      </c>
      <c r="F3119">
        <v>0</v>
      </c>
      <c r="G3119">
        <v>0</v>
      </c>
      <c r="H3119">
        <v>0</v>
      </c>
      <c r="I3119">
        <v>0</v>
      </c>
      <c r="J3119">
        <v>0</v>
      </c>
      <c r="K3119">
        <v>0</v>
      </c>
      <c r="L3119">
        <v>0</v>
      </c>
      <c r="M3119">
        <v>0</v>
      </c>
      <c r="N3119">
        <v>0</v>
      </c>
      <c r="O3119">
        <v>0</v>
      </c>
      <c r="P3119">
        <v>0</v>
      </c>
      <c r="Q3119">
        <v>0.17399999999999999</v>
      </c>
      <c r="R3119">
        <v>0.21299999999999999</v>
      </c>
      <c r="S3119">
        <v>0.23300000000000001</v>
      </c>
      <c r="T3119">
        <v>0.44600000000000001</v>
      </c>
      <c r="U3119">
        <v>0.2</v>
      </c>
      <c r="V3119">
        <v>19</v>
      </c>
      <c r="W3119">
        <v>0</v>
      </c>
      <c r="X3119">
        <v>0</v>
      </c>
      <c r="Y3119">
        <v>-0.1</v>
      </c>
      <c r="Z3119">
        <v>0</v>
      </c>
      <c r="AA3119">
        <v>0</v>
      </c>
    </row>
    <row r="3120" spans="1:27" x14ac:dyDescent="0.25">
      <c r="A3120" t="s">
        <v>1818</v>
      </c>
      <c r="B3120" t="s">
        <v>1819</v>
      </c>
      <c r="C3120" t="s">
        <v>20878</v>
      </c>
      <c r="D3120">
        <v>1</v>
      </c>
      <c r="E3120">
        <v>1</v>
      </c>
      <c r="F3120">
        <v>0</v>
      </c>
      <c r="G3120">
        <v>0</v>
      </c>
      <c r="H3120">
        <v>0</v>
      </c>
      <c r="I3120">
        <v>0</v>
      </c>
      <c r="J3120">
        <v>0</v>
      </c>
      <c r="K3120">
        <v>0</v>
      </c>
      <c r="L3120">
        <v>0</v>
      </c>
      <c r="M3120">
        <v>0</v>
      </c>
      <c r="N3120">
        <v>0</v>
      </c>
      <c r="O3120">
        <v>0</v>
      </c>
      <c r="P3120">
        <v>0</v>
      </c>
      <c r="Q3120">
        <v>0.183</v>
      </c>
      <c r="R3120">
        <v>0.215</v>
      </c>
      <c r="S3120">
        <v>0.23300000000000001</v>
      </c>
      <c r="T3120">
        <v>0.44800000000000001</v>
      </c>
      <c r="U3120">
        <v>0.2</v>
      </c>
      <c r="V3120">
        <v>18</v>
      </c>
      <c r="W3120">
        <v>0</v>
      </c>
      <c r="X3120">
        <v>0</v>
      </c>
      <c r="Y3120">
        <v>-0.1</v>
      </c>
      <c r="Z3120">
        <v>0</v>
      </c>
      <c r="AA3120">
        <v>0</v>
      </c>
    </row>
    <row r="3121" spans="1:27" x14ac:dyDescent="0.25">
      <c r="A3121" t="s">
        <v>21813</v>
      </c>
      <c r="B3121" t="s">
        <v>21814</v>
      </c>
      <c r="C3121" t="s">
        <v>20865</v>
      </c>
      <c r="D3121">
        <v>1</v>
      </c>
      <c r="E3121">
        <v>1</v>
      </c>
      <c r="F3121">
        <v>0</v>
      </c>
      <c r="G3121">
        <v>0</v>
      </c>
      <c r="H3121">
        <v>0</v>
      </c>
      <c r="I3121">
        <v>0</v>
      </c>
      <c r="J3121">
        <v>0</v>
      </c>
      <c r="K3121">
        <v>0</v>
      </c>
      <c r="L3121">
        <v>0</v>
      </c>
      <c r="M3121">
        <v>0</v>
      </c>
      <c r="N3121">
        <v>0</v>
      </c>
      <c r="O3121">
        <v>0</v>
      </c>
      <c r="P3121">
        <v>0</v>
      </c>
      <c r="Q3121">
        <v>0.16800000000000001</v>
      </c>
      <c r="R3121">
        <v>0.20699999999999999</v>
      </c>
      <c r="S3121">
        <v>0.24</v>
      </c>
      <c r="T3121">
        <v>0.44700000000000001</v>
      </c>
      <c r="U3121">
        <v>0.2</v>
      </c>
      <c r="V3121">
        <v>24</v>
      </c>
      <c r="W3121">
        <v>0</v>
      </c>
      <c r="X3121">
        <v>0</v>
      </c>
      <c r="Y3121">
        <v>-0.1</v>
      </c>
      <c r="Z3121">
        <v>0</v>
      </c>
      <c r="AA3121">
        <v>0</v>
      </c>
    </row>
    <row r="3122" spans="1:27" x14ac:dyDescent="0.25">
      <c r="A3122" t="s">
        <v>1188</v>
      </c>
      <c r="B3122" t="s">
        <v>1189</v>
      </c>
      <c r="C3122" t="s">
        <v>20880</v>
      </c>
      <c r="D3122">
        <v>1</v>
      </c>
      <c r="E3122">
        <v>1</v>
      </c>
      <c r="F3122">
        <v>0</v>
      </c>
      <c r="G3122">
        <v>0</v>
      </c>
      <c r="H3122">
        <v>0</v>
      </c>
      <c r="I3122">
        <v>0</v>
      </c>
      <c r="J3122">
        <v>0</v>
      </c>
      <c r="K3122">
        <v>0</v>
      </c>
      <c r="L3122">
        <v>0</v>
      </c>
      <c r="M3122">
        <v>0</v>
      </c>
      <c r="N3122">
        <v>0</v>
      </c>
      <c r="O3122">
        <v>0</v>
      </c>
      <c r="P3122">
        <v>0</v>
      </c>
      <c r="Q3122">
        <v>0.17499999999999999</v>
      </c>
      <c r="R3122">
        <v>0.20399999999999999</v>
      </c>
      <c r="S3122">
        <v>0.248</v>
      </c>
      <c r="T3122">
        <v>0.45200000000000001</v>
      </c>
      <c r="U3122">
        <v>0.2</v>
      </c>
      <c r="V3122">
        <v>13</v>
      </c>
      <c r="W3122">
        <v>0</v>
      </c>
      <c r="X3122">
        <v>0</v>
      </c>
      <c r="Y3122">
        <v>-0.1</v>
      </c>
      <c r="Z3122">
        <v>0</v>
      </c>
      <c r="AA3122">
        <v>0</v>
      </c>
    </row>
    <row r="3123" spans="1:27" x14ac:dyDescent="0.25">
      <c r="A3123" t="s">
        <v>21815</v>
      </c>
      <c r="B3123" t="s">
        <v>21816</v>
      </c>
      <c r="C3123" t="s">
        <v>20874</v>
      </c>
      <c r="D3123">
        <v>1</v>
      </c>
      <c r="E3123">
        <v>1</v>
      </c>
      <c r="F3123">
        <v>0</v>
      </c>
      <c r="G3123">
        <v>0</v>
      </c>
      <c r="H3123">
        <v>0</v>
      </c>
      <c r="I3123">
        <v>0</v>
      </c>
      <c r="J3123">
        <v>0</v>
      </c>
      <c r="K3123">
        <v>0</v>
      </c>
      <c r="L3123">
        <v>0</v>
      </c>
      <c r="M3123">
        <v>0</v>
      </c>
      <c r="N3123">
        <v>0</v>
      </c>
      <c r="O3123">
        <v>0</v>
      </c>
      <c r="P3123">
        <v>0</v>
      </c>
      <c r="Q3123">
        <v>0.17599999999999999</v>
      </c>
      <c r="R3123">
        <v>0.20399999999999999</v>
      </c>
      <c r="S3123">
        <v>0.248</v>
      </c>
      <c r="T3123">
        <v>0.45200000000000001</v>
      </c>
      <c r="U3123">
        <v>0.2</v>
      </c>
      <c r="V3123">
        <v>20</v>
      </c>
      <c r="W3123">
        <v>0</v>
      </c>
      <c r="X3123">
        <v>0</v>
      </c>
      <c r="Y3123">
        <v>-0.1</v>
      </c>
      <c r="Z3123">
        <v>0</v>
      </c>
      <c r="AA3123">
        <v>0</v>
      </c>
    </row>
    <row r="3124" spans="1:27" x14ac:dyDescent="0.25">
      <c r="A3124" t="s">
        <v>21817</v>
      </c>
      <c r="B3124" t="s">
        <v>21818</v>
      </c>
      <c r="C3124" t="s">
        <v>20888</v>
      </c>
      <c r="D3124">
        <v>1</v>
      </c>
      <c r="E3124">
        <v>1</v>
      </c>
      <c r="F3124">
        <v>0</v>
      </c>
      <c r="G3124">
        <v>0</v>
      </c>
      <c r="H3124">
        <v>0</v>
      </c>
      <c r="I3124">
        <v>0</v>
      </c>
      <c r="J3124">
        <v>0</v>
      </c>
      <c r="K3124">
        <v>0</v>
      </c>
      <c r="L3124">
        <v>0</v>
      </c>
      <c r="M3124">
        <v>0</v>
      </c>
      <c r="N3124">
        <v>0</v>
      </c>
      <c r="O3124">
        <v>0</v>
      </c>
      <c r="P3124">
        <v>0</v>
      </c>
      <c r="Q3124">
        <v>0.17599999999999999</v>
      </c>
      <c r="R3124">
        <v>0.21299999999999999</v>
      </c>
      <c r="S3124">
        <v>0.23300000000000001</v>
      </c>
      <c r="T3124">
        <v>0.44600000000000001</v>
      </c>
      <c r="U3124">
        <v>0.19900000000000001</v>
      </c>
      <c r="V3124">
        <v>18</v>
      </c>
      <c r="W3124">
        <v>0</v>
      </c>
      <c r="X3124">
        <v>0</v>
      </c>
      <c r="Y3124">
        <v>-0.1</v>
      </c>
      <c r="Z3124">
        <v>0</v>
      </c>
      <c r="AA3124">
        <v>0</v>
      </c>
    </row>
    <row r="3125" spans="1:27" x14ac:dyDescent="0.25">
      <c r="A3125" t="s">
        <v>747</v>
      </c>
      <c r="B3125" t="s">
        <v>748</v>
      </c>
      <c r="C3125" t="s">
        <v>20886</v>
      </c>
      <c r="D3125">
        <v>1</v>
      </c>
      <c r="E3125">
        <v>1</v>
      </c>
      <c r="F3125">
        <v>0</v>
      </c>
      <c r="G3125">
        <v>0</v>
      </c>
      <c r="H3125">
        <v>0</v>
      </c>
      <c r="I3125">
        <v>0</v>
      </c>
      <c r="J3125">
        <v>0</v>
      </c>
      <c r="K3125">
        <v>0</v>
      </c>
      <c r="L3125">
        <v>0</v>
      </c>
      <c r="M3125">
        <v>0</v>
      </c>
      <c r="N3125">
        <v>0</v>
      </c>
      <c r="O3125">
        <v>0</v>
      </c>
      <c r="P3125">
        <v>0</v>
      </c>
      <c r="Q3125">
        <v>0.16300000000000001</v>
      </c>
      <c r="R3125">
        <v>0.20300000000000001</v>
      </c>
      <c r="S3125">
        <v>0.248</v>
      </c>
      <c r="T3125">
        <v>0.45100000000000001</v>
      </c>
      <c r="U3125">
        <v>0.19900000000000001</v>
      </c>
      <c r="V3125">
        <v>18</v>
      </c>
      <c r="W3125">
        <v>0</v>
      </c>
      <c r="X3125">
        <v>0</v>
      </c>
      <c r="Y3125">
        <v>-0.1</v>
      </c>
      <c r="Z3125">
        <v>0</v>
      </c>
      <c r="AA3125">
        <v>0</v>
      </c>
    </row>
    <row r="3126" spans="1:27" x14ac:dyDescent="0.25">
      <c r="A3126" t="s">
        <v>21819</v>
      </c>
      <c r="B3126" t="s">
        <v>21820</v>
      </c>
      <c r="C3126" t="s">
        <v>1</v>
      </c>
      <c r="D3126">
        <v>1</v>
      </c>
      <c r="E3126">
        <v>1</v>
      </c>
      <c r="F3126">
        <v>0</v>
      </c>
      <c r="G3126">
        <v>0</v>
      </c>
      <c r="H3126">
        <v>0</v>
      </c>
      <c r="I3126">
        <v>0</v>
      </c>
      <c r="J3126">
        <v>0</v>
      </c>
      <c r="K3126">
        <v>0</v>
      </c>
      <c r="L3126">
        <v>0</v>
      </c>
      <c r="M3126">
        <v>0</v>
      </c>
      <c r="N3126">
        <v>0</v>
      </c>
      <c r="O3126">
        <v>0</v>
      </c>
      <c r="P3126">
        <v>0</v>
      </c>
      <c r="Q3126">
        <v>0.187</v>
      </c>
      <c r="R3126">
        <v>0.214</v>
      </c>
      <c r="S3126">
        <v>0.23400000000000001</v>
      </c>
      <c r="T3126">
        <v>0.44900000000000001</v>
      </c>
      <c r="U3126">
        <v>0.19900000000000001</v>
      </c>
      <c r="V3126">
        <v>18</v>
      </c>
      <c r="W3126">
        <v>0</v>
      </c>
      <c r="X3126">
        <v>0</v>
      </c>
      <c r="Y3126">
        <v>-0.1</v>
      </c>
      <c r="Z3126">
        <v>0</v>
      </c>
      <c r="AA3126">
        <v>0</v>
      </c>
    </row>
    <row r="3127" spans="1:27" x14ac:dyDescent="0.25">
      <c r="A3127" t="s">
        <v>5940</v>
      </c>
      <c r="B3127" t="s">
        <v>5941</v>
      </c>
      <c r="C3127" t="s">
        <v>1</v>
      </c>
      <c r="D3127">
        <v>1</v>
      </c>
      <c r="E3127">
        <v>1</v>
      </c>
      <c r="F3127">
        <v>0</v>
      </c>
      <c r="G3127">
        <v>0</v>
      </c>
      <c r="H3127">
        <v>0</v>
      </c>
      <c r="I3127">
        <v>0</v>
      </c>
      <c r="J3127">
        <v>0</v>
      </c>
      <c r="K3127">
        <v>0</v>
      </c>
      <c r="L3127">
        <v>0</v>
      </c>
      <c r="M3127">
        <v>0</v>
      </c>
      <c r="N3127">
        <v>0</v>
      </c>
      <c r="O3127">
        <v>0</v>
      </c>
      <c r="P3127">
        <v>0</v>
      </c>
      <c r="Q3127">
        <v>0.17199999999999999</v>
      </c>
      <c r="R3127">
        <v>0.20899999999999999</v>
      </c>
      <c r="S3127">
        <v>0.23899999999999999</v>
      </c>
      <c r="T3127">
        <v>0.44800000000000001</v>
      </c>
      <c r="U3127">
        <v>0.19900000000000001</v>
      </c>
      <c r="V3127">
        <v>18</v>
      </c>
      <c r="W3127">
        <v>0</v>
      </c>
      <c r="X3127">
        <v>0</v>
      </c>
      <c r="Y3127">
        <v>-0.1</v>
      </c>
      <c r="Z3127">
        <v>0</v>
      </c>
      <c r="AA3127">
        <v>0</v>
      </c>
    </row>
    <row r="3128" spans="1:27" x14ac:dyDescent="0.25">
      <c r="A3128" t="s">
        <v>1168</v>
      </c>
      <c r="B3128" t="s">
        <v>1169</v>
      </c>
      <c r="C3128" t="s">
        <v>20876</v>
      </c>
      <c r="D3128">
        <v>1</v>
      </c>
      <c r="E3128">
        <v>1</v>
      </c>
      <c r="F3128">
        <v>0</v>
      </c>
      <c r="G3128">
        <v>0</v>
      </c>
      <c r="H3128">
        <v>0</v>
      </c>
      <c r="I3128">
        <v>0</v>
      </c>
      <c r="J3128">
        <v>0</v>
      </c>
      <c r="K3128">
        <v>0</v>
      </c>
      <c r="L3128">
        <v>0</v>
      </c>
      <c r="M3128">
        <v>0</v>
      </c>
      <c r="N3128">
        <v>0</v>
      </c>
      <c r="O3128">
        <v>0</v>
      </c>
      <c r="P3128">
        <v>0</v>
      </c>
      <c r="Q3128">
        <v>0.17499999999999999</v>
      </c>
      <c r="R3128">
        <v>0.21199999999999999</v>
      </c>
      <c r="S3128">
        <v>0.23499999999999999</v>
      </c>
      <c r="T3128">
        <v>0.44700000000000001</v>
      </c>
      <c r="U3128">
        <v>0.19900000000000001</v>
      </c>
      <c r="V3128">
        <v>23</v>
      </c>
      <c r="W3128">
        <v>0</v>
      </c>
      <c r="X3128">
        <v>0</v>
      </c>
      <c r="Y3128">
        <v>-0.1</v>
      </c>
      <c r="Z3128">
        <v>0</v>
      </c>
      <c r="AA3128">
        <v>0</v>
      </c>
    </row>
    <row r="3129" spans="1:27" x14ac:dyDescent="0.25">
      <c r="A3129" t="s">
        <v>21821</v>
      </c>
      <c r="B3129" t="s">
        <v>21822</v>
      </c>
      <c r="C3129" t="s">
        <v>20881</v>
      </c>
      <c r="D3129">
        <v>1</v>
      </c>
      <c r="E3129">
        <v>1</v>
      </c>
      <c r="F3129">
        <v>0</v>
      </c>
      <c r="G3129">
        <v>0</v>
      </c>
      <c r="H3129">
        <v>0</v>
      </c>
      <c r="I3129">
        <v>0</v>
      </c>
      <c r="J3129">
        <v>0</v>
      </c>
      <c r="K3129">
        <v>0</v>
      </c>
      <c r="L3129">
        <v>0</v>
      </c>
      <c r="M3129">
        <v>0</v>
      </c>
      <c r="N3129">
        <v>0</v>
      </c>
      <c r="O3129">
        <v>0</v>
      </c>
      <c r="P3129">
        <v>0</v>
      </c>
      <c r="Q3129">
        <v>0.183</v>
      </c>
      <c r="R3129">
        <v>0.215</v>
      </c>
      <c r="S3129">
        <v>0.23400000000000001</v>
      </c>
      <c r="T3129">
        <v>0.44800000000000001</v>
      </c>
      <c r="U3129">
        <v>0.19900000000000001</v>
      </c>
      <c r="V3129">
        <v>14</v>
      </c>
      <c r="W3129">
        <v>0</v>
      </c>
      <c r="X3129">
        <v>0</v>
      </c>
      <c r="Y3129">
        <v>-0.1</v>
      </c>
      <c r="Z3129">
        <v>0</v>
      </c>
      <c r="AA3129">
        <v>0</v>
      </c>
    </row>
    <row r="3130" spans="1:27" x14ac:dyDescent="0.25">
      <c r="A3130" t="s">
        <v>1234</v>
      </c>
      <c r="B3130" t="s">
        <v>1235</v>
      </c>
      <c r="C3130" t="s">
        <v>20893</v>
      </c>
      <c r="D3130">
        <v>1</v>
      </c>
      <c r="E3130">
        <v>1</v>
      </c>
      <c r="F3130">
        <v>0</v>
      </c>
      <c r="G3130">
        <v>0</v>
      </c>
      <c r="H3130">
        <v>0</v>
      </c>
      <c r="I3130">
        <v>0</v>
      </c>
      <c r="J3130">
        <v>0</v>
      </c>
      <c r="K3130">
        <v>0</v>
      </c>
      <c r="L3130">
        <v>0</v>
      </c>
      <c r="M3130">
        <v>0</v>
      </c>
      <c r="N3130">
        <v>0</v>
      </c>
      <c r="O3130">
        <v>0</v>
      </c>
      <c r="P3130">
        <v>0</v>
      </c>
      <c r="Q3130">
        <v>0.17399999999999999</v>
      </c>
      <c r="R3130">
        <v>0.217</v>
      </c>
      <c r="S3130">
        <v>0.22600000000000001</v>
      </c>
      <c r="T3130">
        <v>0.443</v>
      </c>
      <c r="U3130">
        <v>0.19900000000000001</v>
      </c>
      <c r="V3130">
        <v>21</v>
      </c>
      <c r="W3130">
        <v>0</v>
      </c>
      <c r="X3130">
        <v>0</v>
      </c>
      <c r="Y3130">
        <v>-0.1</v>
      </c>
      <c r="Z3130">
        <v>0</v>
      </c>
      <c r="AA3130">
        <v>0</v>
      </c>
    </row>
    <row r="3131" spans="1:27" x14ac:dyDescent="0.25">
      <c r="A3131" t="s">
        <v>440</v>
      </c>
      <c r="B3131" t="s">
        <v>441</v>
      </c>
      <c r="C3131" t="s">
        <v>20890</v>
      </c>
      <c r="D3131">
        <v>1</v>
      </c>
      <c r="E3131">
        <v>1</v>
      </c>
      <c r="F3131">
        <v>0</v>
      </c>
      <c r="G3131">
        <v>0</v>
      </c>
      <c r="H3131">
        <v>0</v>
      </c>
      <c r="I3131">
        <v>0</v>
      </c>
      <c r="J3131">
        <v>0</v>
      </c>
      <c r="K3131">
        <v>0</v>
      </c>
      <c r="L3131">
        <v>0</v>
      </c>
      <c r="M3131">
        <v>0</v>
      </c>
      <c r="N3131">
        <v>0</v>
      </c>
      <c r="O3131">
        <v>0</v>
      </c>
      <c r="P3131">
        <v>0</v>
      </c>
      <c r="Q3131">
        <v>0.16300000000000001</v>
      </c>
      <c r="R3131">
        <v>0.20300000000000001</v>
      </c>
      <c r="S3131">
        <v>0.246</v>
      </c>
      <c r="T3131">
        <v>0.44900000000000001</v>
      </c>
      <c r="U3131">
        <v>0.19900000000000001</v>
      </c>
      <c r="V3131">
        <v>24</v>
      </c>
      <c r="W3131">
        <v>0</v>
      </c>
      <c r="X3131">
        <v>0</v>
      </c>
      <c r="Y3131">
        <v>-0.1</v>
      </c>
      <c r="Z3131">
        <v>0</v>
      </c>
      <c r="AA3131">
        <v>0</v>
      </c>
    </row>
    <row r="3132" spans="1:27" x14ac:dyDescent="0.25">
      <c r="A3132" t="s">
        <v>21823</v>
      </c>
      <c r="B3132" t="s">
        <v>21824</v>
      </c>
      <c r="C3132" t="s">
        <v>20886</v>
      </c>
      <c r="D3132">
        <v>1</v>
      </c>
      <c r="E3132">
        <v>1</v>
      </c>
      <c r="F3132">
        <v>0</v>
      </c>
      <c r="G3132">
        <v>0</v>
      </c>
      <c r="H3132">
        <v>0</v>
      </c>
      <c r="I3132">
        <v>0</v>
      </c>
      <c r="J3132">
        <v>0</v>
      </c>
      <c r="K3132">
        <v>0</v>
      </c>
      <c r="L3132">
        <v>0</v>
      </c>
      <c r="M3132">
        <v>0</v>
      </c>
      <c r="N3132">
        <v>0</v>
      </c>
      <c r="O3132">
        <v>0</v>
      </c>
      <c r="P3132">
        <v>0</v>
      </c>
      <c r="Q3132">
        <v>0.16500000000000001</v>
      </c>
      <c r="R3132">
        <v>0.21099999999999999</v>
      </c>
      <c r="S3132">
        <v>0.23300000000000001</v>
      </c>
      <c r="T3132">
        <v>0.44400000000000001</v>
      </c>
      <c r="U3132">
        <v>0.19900000000000001</v>
      </c>
      <c r="V3132">
        <v>18</v>
      </c>
      <c r="W3132">
        <v>0</v>
      </c>
      <c r="X3132">
        <v>0</v>
      </c>
      <c r="Y3132">
        <v>-0.1</v>
      </c>
      <c r="Z3132">
        <v>0</v>
      </c>
      <c r="AA3132">
        <v>0</v>
      </c>
    </row>
    <row r="3133" spans="1:27" x14ac:dyDescent="0.25">
      <c r="A3133" t="s">
        <v>1230</v>
      </c>
      <c r="B3133" t="s">
        <v>1231</v>
      </c>
      <c r="C3133" t="s">
        <v>20890</v>
      </c>
      <c r="D3133">
        <v>1</v>
      </c>
      <c r="E3133">
        <v>1</v>
      </c>
      <c r="F3133">
        <v>0</v>
      </c>
      <c r="G3133">
        <v>0</v>
      </c>
      <c r="H3133">
        <v>0</v>
      </c>
      <c r="I3133">
        <v>0</v>
      </c>
      <c r="J3133">
        <v>0</v>
      </c>
      <c r="K3133">
        <v>0</v>
      </c>
      <c r="L3133">
        <v>0</v>
      </c>
      <c r="M3133">
        <v>0</v>
      </c>
      <c r="N3133">
        <v>0</v>
      </c>
      <c r="O3133">
        <v>0</v>
      </c>
      <c r="P3133">
        <v>0</v>
      </c>
      <c r="Q3133">
        <v>0.17799999999999999</v>
      </c>
      <c r="R3133">
        <v>0.21199999999999999</v>
      </c>
      <c r="S3133">
        <v>0.23499999999999999</v>
      </c>
      <c r="T3133">
        <v>0.44700000000000001</v>
      </c>
      <c r="U3133">
        <v>0.19900000000000001</v>
      </c>
      <c r="V3133">
        <v>24</v>
      </c>
      <c r="W3133">
        <v>0</v>
      </c>
      <c r="X3133">
        <v>0</v>
      </c>
      <c r="Y3133">
        <v>-0.1</v>
      </c>
      <c r="Z3133">
        <v>0</v>
      </c>
      <c r="AA3133">
        <v>0</v>
      </c>
    </row>
    <row r="3134" spans="1:27" x14ac:dyDescent="0.25">
      <c r="A3134" t="s">
        <v>21825</v>
      </c>
      <c r="B3134" t="s">
        <v>21826</v>
      </c>
      <c r="C3134" t="s">
        <v>20873</v>
      </c>
      <c r="D3134">
        <v>1</v>
      </c>
      <c r="E3134">
        <v>1</v>
      </c>
      <c r="F3134">
        <v>0</v>
      </c>
      <c r="G3134">
        <v>0</v>
      </c>
      <c r="H3134">
        <v>0</v>
      </c>
      <c r="I3134">
        <v>0</v>
      </c>
      <c r="J3134">
        <v>0</v>
      </c>
      <c r="K3134">
        <v>0</v>
      </c>
      <c r="L3134">
        <v>0</v>
      </c>
      <c r="M3134">
        <v>0</v>
      </c>
      <c r="N3134">
        <v>0</v>
      </c>
      <c r="O3134">
        <v>0</v>
      </c>
      <c r="P3134">
        <v>0</v>
      </c>
      <c r="Q3134">
        <v>0.16900000000000001</v>
      </c>
      <c r="R3134">
        <v>0.20499999999999999</v>
      </c>
      <c r="S3134">
        <v>0.24199999999999999</v>
      </c>
      <c r="T3134">
        <v>0.44800000000000001</v>
      </c>
      <c r="U3134">
        <v>0.19900000000000001</v>
      </c>
      <c r="V3134">
        <v>17</v>
      </c>
      <c r="W3134">
        <v>0</v>
      </c>
      <c r="X3134">
        <v>0</v>
      </c>
      <c r="Y3134">
        <v>-0.1</v>
      </c>
      <c r="Z3134">
        <v>0</v>
      </c>
      <c r="AA3134">
        <v>0</v>
      </c>
    </row>
    <row r="3135" spans="1:27" x14ac:dyDescent="0.25">
      <c r="A3135" t="s">
        <v>1540</v>
      </c>
      <c r="B3135" t="s">
        <v>1541</v>
      </c>
      <c r="C3135" t="s">
        <v>20871</v>
      </c>
      <c r="D3135">
        <v>1</v>
      </c>
      <c r="E3135">
        <v>1</v>
      </c>
      <c r="F3135">
        <v>0</v>
      </c>
      <c r="G3135">
        <v>0</v>
      </c>
      <c r="H3135">
        <v>0</v>
      </c>
      <c r="I3135">
        <v>0</v>
      </c>
      <c r="J3135">
        <v>0</v>
      </c>
      <c r="K3135">
        <v>0</v>
      </c>
      <c r="L3135">
        <v>0</v>
      </c>
      <c r="M3135">
        <v>0</v>
      </c>
      <c r="N3135">
        <v>0</v>
      </c>
      <c r="O3135">
        <v>0</v>
      </c>
      <c r="P3135">
        <v>0</v>
      </c>
      <c r="Q3135">
        <v>0.182</v>
      </c>
      <c r="R3135">
        <v>0.215</v>
      </c>
      <c r="S3135">
        <v>0.23300000000000001</v>
      </c>
      <c r="T3135">
        <v>0.44800000000000001</v>
      </c>
      <c r="U3135">
        <v>0.19900000000000001</v>
      </c>
      <c r="V3135">
        <v>22</v>
      </c>
      <c r="W3135">
        <v>0</v>
      </c>
      <c r="X3135">
        <v>0</v>
      </c>
      <c r="Y3135">
        <v>-0.1</v>
      </c>
      <c r="Z3135">
        <v>0</v>
      </c>
      <c r="AA3135">
        <v>0</v>
      </c>
    </row>
    <row r="3136" spans="1:27" x14ac:dyDescent="0.25">
      <c r="A3136" t="s">
        <v>1517</v>
      </c>
      <c r="B3136" t="s">
        <v>1518</v>
      </c>
      <c r="C3136" t="s">
        <v>1</v>
      </c>
      <c r="D3136">
        <v>1</v>
      </c>
      <c r="E3136">
        <v>1</v>
      </c>
      <c r="F3136">
        <v>0</v>
      </c>
      <c r="G3136">
        <v>0</v>
      </c>
      <c r="H3136">
        <v>0</v>
      </c>
      <c r="I3136">
        <v>0</v>
      </c>
      <c r="J3136">
        <v>0</v>
      </c>
      <c r="K3136">
        <v>0</v>
      </c>
      <c r="L3136">
        <v>0</v>
      </c>
      <c r="M3136">
        <v>0</v>
      </c>
      <c r="N3136">
        <v>0</v>
      </c>
      <c r="O3136">
        <v>0</v>
      </c>
      <c r="P3136">
        <v>0</v>
      </c>
      <c r="Q3136">
        <v>0.17199999999999999</v>
      </c>
      <c r="R3136">
        <v>0.214</v>
      </c>
      <c r="S3136">
        <v>0.22800000000000001</v>
      </c>
      <c r="T3136">
        <v>0.443</v>
      </c>
      <c r="U3136">
        <v>0.19900000000000001</v>
      </c>
      <c r="V3136">
        <v>18</v>
      </c>
      <c r="W3136">
        <v>0</v>
      </c>
      <c r="X3136">
        <v>0</v>
      </c>
      <c r="Y3136">
        <v>-0.1</v>
      </c>
      <c r="Z3136">
        <v>0</v>
      </c>
      <c r="AA3136">
        <v>0</v>
      </c>
    </row>
    <row r="3137" spans="1:27" x14ac:dyDescent="0.25">
      <c r="A3137" t="s">
        <v>422</v>
      </c>
      <c r="B3137" t="s">
        <v>423</v>
      </c>
      <c r="C3137" t="s">
        <v>20869</v>
      </c>
      <c r="D3137">
        <v>1</v>
      </c>
      <c r="E3137">
        <v>1</v>
      </c>
      <c r="F3137">
        <v>0</v>
      </c>
      <c r="G3137">
        <v>0</v>
      </c>
      <c r="H3137">
        <v>0</v>
      </c>
      <c r="I3137">
        <v>0</v>
      </c>
      <c r="J3137">
        <v>0</v>
      </c>
      <c r="K3137">
        <v>0</v>
      </c>
      <c r="L3137">
        <v>0</v>
      </c>
      <c r="M3137">
        <v>0</v>
      </c>
      <c r="N3137">
        <v>0</v>
      </c>
      <c r="O3137">
        <v>0</v>
      </c>
      <c r="P3137">
        <v>0</v>
      </c>
      <c r="Q3137">
        <v>0.17499999999999999</v>
      </c>
      <c r="R3137">
        <v>0.21</v>
      </c>
      <c r="S3137">
        <v>0.23699999999999999</v>
      </c>
      <c r="T3137">
        <v>0.44700000000000001</v>
      </c>
      <c r="U3137">
        <v>0.19900000000000001</v>
      </c>
      <c r="V3137">
        <v>14</v>
      </c>
      <c r="W3137">
        <v>0</v>
      </c>
      <c r="X3137">
        <v>0</v>
      </c>
      <c r="Y3137">
        <v>-0.1</v>
      </c>
      <c r="Z3137">
        <v>0</v>
      </c>
      <c r="AA3137">
        <v>0</v>
      </c>
    </row>
    <row r="3138" spans="1:27" x14ac:dyDescent="0.25">
      <c r="A3138" t="s">
        <v>847</v>
      </c>
      <c r="B3138" t="s">
        <v>848</v>
      </c>
      <c r="C3138" t="s">
        <v>20884</v>
      </c>
      <c r="D3138">
        <v>1</v>
      </c>
      <c r="E3138">
        <v>1</v>
      </c>
      <c r="F3138">
        <v>0</v>
      </c>
      <c r="G3138">
        <v>0</v>
      </c>
      <c r="H3138">
        <v>0</v>
      </c>
      <c r="I3138">
        <v>0</v>
      </c>
      <c r="J3138">
        <v>0</v>
      </c>
      <c r="K3138">
        <v>0</v>
      </c>
      <c r="L3138">
        <v>0</v>
      </c>
      <c r="M3138">
        <v>0</v>
      </c>
      <c r="N3138">
        <v>0</v>
      </c>
      <c r="O3138">
        <v>0</v>
      </c>
      <c r="P3138">
        <v>0</v>
      </c>
      <c r="Q3138">
        <v>0.186</v>
      </c>
      <c r="R3138">
        <v>0.21299999999999999</v>
      </c>
      <c r="S3138">
        <v>0.23499999999999999</v>
      </c>
      <c r="T3138">
        <v>0.44800000000000001</v>
      </c>
      <c r="U3138">
        <v>0.19900000000000001</v>
      </c>
      <c r="V3138">
        <v>15</v>
      </c>
      <c r="W3138">
        <v>0</v>
      </c>
      <c r="X3138">
        <v>0</v>
      </c>
      <c r="Y3138">
        <v>-0.1</v>
      </c>
      <c r="Z3138">
        <v>0</v>
      </c>
      <c r="AA3138">
        <v>0</v>
      </c>
    </row>
    <row r="3139" spans="1:27" x14ac:dyDescent="0.25">
      <c r="A3139" t="s">
        <v>378</v>
      </c>
      <c r="B3139" t="s">
        <v>379</v>
      </c>
      <c r="C3139" t="s">
        <v>20865</v>
      </c>
      <c r="D3139">
        <v>1</v>
      </c>
      <c r="E3139">
        <v>1</v>
      </c>
      <c r="F3139">
        <v>0</v>
      </c>
      <c r="G3139">
        <v>0</v>
      </c>
      <c r="H3139">
        <v>0</v>
      </c>
      <c r="I3139">
        <v>0</v>
      </c>
      <c r="J3139">
        <v>0</v>
      </c>
      <c r="K3139">
        <v>0</v>
      </c>
      <c r="L3139">
        <v>0</v>
      </c>
      <c r="M3139">
        <v>0</v>
      </c>
      <c r="N3139">
        <v>0</v>
      </c>
      <c r="O3139">
        <v>0</v>
      </c>
      <c r="P3139">
        <v>0</v>
      </c>
      <c r="Q3139">
        <v>0.17100000000000001</v>
      </c>
      <c r="R3139">
        <v>0.20699999999999999</v>
      </c>
      <c r="S3139">
        <v>0.23899999999999999</v>
      </c>
      <c r="T3139">
        <v>0.44600000000000001</v>
      </c>
      <c r="U3139">
        <v>0.19900000000000001</v>
      </c>
      <c r="V3139">
        <v>23</v>
      </c>
      <c r="W3139">
        <v>0</v>
      </c>
      <c r="X3139">
        <v>0</v>
      </c>
      <c r="Y3139">
        <v>-0.1</v>
      </c>
      <c r="Z3139">
        <v>0</v>
      </c>
      <c r="AA3139">
        <v>0</v>
      </c>
    </row>
    <row r="3140" spans="1:27" x14ac:dyDescent="0.25">
      <c r="A3140" t="s">
        <v>21827</v>
      </c>
      <c r="B3140" t="s">
        <v>21828</v>
      </c>
      <c r="C3140" t="s">
        <v>20871</v>
      </c>
      <c r="D3140">
        <v>1</v>
      </c>
      <c r="E3140">
        <v>1</v>
      </c>
      <c r="F3140">
        <v>0</v>
      </c>
      <c r="G3140">
        <v>0</v>
      </c>
      <c r="H3140">
        <v>0</v>
      </c>
      <c r="I3140">
        <v>0</v>
      </c>
      <c r="J3140">
        <v>0</v>
      </c>
      <c r="K3140">
        <v>0</v>
      </c>
      <c r="L3140">
        <v>0</v>
      </c>
      <c r="M3140">
        <v>0</v>
      </c>
      <c r="N3140">
        <v>0</v>
      </c>
      <c r="O3140">
        <v>0</v>
      </c>
      <c r="P3140">
        <v>0</v>
      </c>
      <c r="Q3140">
        <v>0.17799999999999999</v>
      </c>
      <c r="R3140">
        <v>0.214</v>
      </c>
      <c r="S3140">
        <v>0.23</v>
      </c>
      <c r="T3140">
        <v>0.44400000000000001</v>
      </c>
      <c r="U3140">
        <v>0.19900000000000001</v>
      </c>
      <c r="V3140">
        <v>22</v>
      </c>
      <c r="W3140">
        <v>0</v>
      </c>
      <c r="X3140">
        <v>0</v>
      </c>
      <c r="Y3140">
        <v>-0.1</v>
      </c>
      <c r="Z3140">
        <v>0</v>
      </c>
      <c r="AA3140">
        <v>0</v>
      </c>
    </row>
    <row r="3141" spans="1:27" x14ac:dyDescent="0.25">
      <c r="A3141" t="s">
        <v>21829</v>
      </c>
      <c r="B3141" t="s">
        <v>21830</v>
      </c>
      <c r="C3141" t="s">
        <v>1</v>
      </c>
      <c r="D3141">
        <v>1</v>
      </c>
      <c r="E3141">
        <v>1</v>
      </c>
      <c r="F3141">
        <v>0</v>
      </c>
      <c r="G3141">
        <v>0</v>
      </c>
      <c r="H3141">
        <v>0</v>
      </c>
      <c r="I3141">
        <v>0</v>
      </c>
      <c r="J3141">
        <v>0</v>
      </c>
      <c r="K3141">
        <v>0</v>
      </c>
      <c r="L3141">
        <v>0</v>
      </c>
      <c r="M3141">
        <v>0</v>
      </c>
      <c r="N3141">
        <v>0</v>
      </c>
      <c r="O3141">
        <v>0</v>
      </c>
      <c r="P3141">
        <v>0</v>
      </c>
      <c r="Q3141">
        <v>0.18</v>
      </c>
      <c r="R3141">
        <v>0.214</v>
      </c>
      <c r="S3141">
        <v>0.23200000000000001</v>
      </c>
      <c r="T3141">
        <v>0.44600000000000001</v>
      </c>
      <c r="U3141">
        <v>0.19900000000000001</v>
      </c>
      <c r="V3141">
        <v>18</v>
      </c>
      <c r="W3141">
        <v>0</v>
      </c>
      <c r="X3141">
        <v>0</v>
      </c>
      <c r="Y3141">
        <v>-0.1</v>
      </c>
      <c r="Z3141">
        <v>0</v>
      </c>
      <c r="AA3141">
        <v>0</v>
      </c>
    </row>
    <row r="3142" spans="1:27" x14ac:dyDescent="0.25">
      <c r="A3142" t="s">
        <v>960</v>
      </c>
      <c r="B3142" t="s">
        <v>961</v>
      </c>
      <c r="C3142" t="s">
        <v>20889</v>
      </c>
      <c r="D3142">
        <v>1</v>
      </c>
      <c r="E3142">
        <v>1</v>
      </c>
      <c r="F3142">
        <v>0</v>
      </c>
      <c r="G3142">
        <v>0</v>
      </c>
      <c r="H3142">
        <v>0</v>
      </c>
      <c r="I3142">
        <v>0</v>
      </c>
      <c r="J3142">
        <v>0</v>
      </c>
      <c r="K3142">
        <v>0</v>
      </c>
      <c r="L3142">
        <v>0</v>
      </c>
      <c r="M3142">
        <v>0</v>
      </c>
      <c r="N3142">
        <v>0</v>
      </c>
      <c r="O3142">
        <v>0</v>
      </c>
      <c r="P3142">
        <v>0</v>
      </c>
      <c r="Q3142">
        <v>0.189</v>
      </c>
      <c r="R3142">
        <v>0.215</v>
      </c>
      <c r="S3142">
        <v>0.23200000000000001</v>
      </c>
      <c r="T3142">
        <v>0.44700000000000001</v>
      </c>
      <c r="U3142">
        <v>0.19900000000000001</v>
      </c>
      <c r="V3142">
        <v>22</v>
      </c>
      <c r="W3142">
        <v>0</v>
      </c>
      <c r="X3142">
        <v>0</v>
      </c>
      <c r="Y3142">
        <v>-0.1</v>
      </c>
      <c r="Z3142">
        <v>0</v>
      </c>
      <c r="AA3142">
        <v>0</v>
      </c>
    </row>
    <row r="3143" spans="1:27" x14ac:dyDescent="0.25">
      <c r="A3143" t="s">
        <v>21831</v>
      </c>
      <c r="B3143" t="s">
        <v>21832</v>
      </c>
      <c r="C3143" t="s">
        <v>20895</v>
      </c>
      <c r="D3143">
        <v>1</v>
      </c>
      <c r="E3143">
        <v>1</v>
      </c>
      <c r="F3143">
        <v>0</v>
      </c>
      <c r="G3143">
        <v>0</v>
      </c>
      <c r="H3143">
        <v>0</v>
      </c>
      <c r="I3143">
        <v>0</v>
      </c>
      <c r="J3143">
        <v>0</v>
      </c>
      <c r="K3143">
        <v>0</v>
      </c>
      <c r="L3143">
        <v>0</v>
      </c>
      <c r="M3143">
        <v>0</v>
      </c>
      <c r="N3143">
        <v>0</v>
      </c>
      <c r="O3143">
        <v>0</v>
      </c>
      <c r="P3143">
        <v>0</v>
      </c>
      <c r="Q3143">
        <v>0.17499999999999999</v>
      </c>
      <c r="R3143">
        <v>0.214</v>
      </c>
      <c r="S3143">
        <v>0.23</v>
      </c>
      <c r="T3143">
        <v>0.443</v>
      </c>
      <c r="U3143">
        <v>0.19900000000000001</v>
      </c>
      <c r="V3143">
        <v>22</v>
      </c>
      <c r="W3143">
        <v>0</v>
      </c>
      <c r="X3143">
        <v>0</v>
      </c>
      <c r="Y3143">
        <v>-0.1</v>
      </c>
      <c r="Z3143">
        <v>0</v>
      </c>
      <c r="AA3143">
        <v>0</v>
      </c>
    </row>
    <row r="3144" spans="1:27" x14ac:dyDescent="0.25">
      <c r="A3144" t="s">
        <v>21833</v>
      </c>
      <c r="B3144" t="s">
        <v>21834</v>
      </c>
      <c r="C3144" t="s">
        <v>1</v>
      </c>
      <c r="D3144">
        <v>1</v>
      </c>
      <c r="E3144">
        <v>1</v>
      </c>
      <c r="F3144">
        <v>0</v>
      </c>
      <c r="G3144">
        <v>0</v>
      </c>
      <c r="H3144">
        <v>0</v>
      </c>
      <c r="I3144">
        <v>0</v>
      </c>
      <c r="J3144">
        <v>0</v>
      </c>
      <c r="K3144">
        <v>0</v>
      </c>
      <c r="L3144">
        <v>0</v>
      </c>
      <c r="M3144">
        <v>0</v>
      </c>
      <c r="N3144">
        <v>0</v>
      </c>
      <c r="O3144">
        <v>0</v>
      </c>
      <c r="P3144">
        <v>0</v>
      </c>
      <c r="Q3144">
        <v>0.17399999999999999</v>
      </c>
      <c r="R3144">
        <v>0.20399999999999999</v>
      </c>
      <c r="S3144">
        <v>0.246</v>
      </c>
      <c r="T3144">
        <v>0.45</v>
      </c>
      <c r="U3144">
        <v>0.19900000000000001</v>
      </c>
      <c r="V3144">
        <v>18</v>
      </c>
      <c r="W3144">
        <v>0</v>
      </c>
      <c r="X3144">
        <v>0</v>
      </c>
      <c r="Y3144">
        <v>-0.1</v>
      </c>
      <c r="Z3144">
        <v>0</v>
      </c>
      <c r="AA3144">
        <v>0</v>
      </c>
    </row>
    <row r="3145" spans="1:27" x14ac:dyDescent="0.25">
      <c r="A3145" t="s">
        <v>1456</v>
      </c>
      <c r="B3145" t="s">
        <v>1457</v>
      </c>
      <c r="C3145" t="s">
        <v>1</v>
      </c>
      <c r="D3145">
        <v>1</v>
      </c>
      <c r="E3145">
        <v>1</v>
      </c>
      <c r="F3145">
        <v>0</v>
      </c>
      <c r="G3145">
        <v>0</v>
      </c>
      <c r="H3145">
        <v>0</v>
      </c>
      <c r="I3145">
        <v>0</v>
      </c>
      <c r="J3145">
        <v>0</v>
      </c>
      <c r="K3145">
        <v>0</v>
      </c>
      <c r="L3145">
        <v>0</v>
      </c>
      <c r="M3145">
        <v>0</v>
      </c>
      <c r="N3145">
        <v>0</v>
      </c>
      <c r="O3145">
        <v>0</v>
      </c>
      <c r="P3145">
        <v>0</v>
      </c>
      <c r="Q3145">
        <v>0.183</v>
      </c>
      <c r="R3145">
        <v>0.216</v>
      </c>
      <c r="S3145">
        <v>0.22800000000000001</v>
      </c>
      <c r="T3145">
        <v>0.44400000000000001</v>
      </c>
      <c r="U3145">
        <v>0.19900000000000001</v>
      </c>
      <c r="V3145">
        <v>18</v>
      </c>
      <c r="W3145">
        <v>0</v>
      </c>
      <c r="X3145">
        <v>0</v>
      </c>
      <c r="Y3145">
        <v>-0.1</v>
      </c>
      <c r="Z3145">
        <v>0</v>
      </c>
      <c r="AA3145">
        <v>0</v>
      </c>
    </row>
    <row r="3146" spans="1:27" x14ac:dyDescent="0.25">
      <c r="A3146" t="s">
        <v>21835</v>
      </c>
      <c r="B3146" t="s">
        <v>21836</v>
      </c>
      <c r="C3146" t="s">
        <v>1</v>
      </c>
      <c r="D3146">
        <v>1</v>
      </c>
      <c r="E3146">
        <v>1</v>
      </c>
      <c r="F3146">
        <v>0</v>
      </c>
      <c r="G3146">
        <v>0</v>
      </c>
      <c r="H3146">
        <v>0</v>
      </c>
      <c r="I3146">
        <v>0</v>
      </c>
      <c r="J3146">
        <v>0</v>
      </c>
      <c r="K3146">
        <v>0</v>
      </c>
      <c r="L3146">
        <v>0</v>
      </c>
      <c r="M3146">
        <v>0</v>
      </c>
      <c r="N3146">
        <v>0</v>
      </c>
      <c r="O3146">
        <v>0</v>
      </c>
      <c r="P3146">
        <v>0</v>
      </c>
      <c r="Q3146">
        <v>0.182</v>
      </c>
      <c r="R3146">
        <v>0.20799999999999999</v>
      </c>
      <c r="S3146">
        <v>0.24099999999999999</v>
      </c>
      <c r="T3146">
        <v>0.44900000000000001</v>
      </c>
      <c r="U3146">
        <v>0.19900000000000001</v>
      </c>
      <c r="V3146">
        <v>18</v>
      </c>
      <c r="W3146">
        <v>0</v>
      </c>
      <c r="X3146">
        <v>0</v>
      </c>
      <c r="Y3146">
        <v>-0.1</v>
      </c>
      <c r="Z3146">
        <v>0</v>
      </c>
      <c r="AA3146">
        <v>0</v>
      </c>
    </row>
    <row r="3147" spans="1:27" x14ac:dyDescent="0.25">
      <c r="A3147" t="s">
        <v>1606</v>
      </c>
      <c r="B3147" t="s">
        <v>1607</v>
      </c>
      <c r="C3147" t="s">
        <v>20879</v>
      </c>
      <c r="D3147">
        <v>1</v>
      </c>
      <c r="E3147">
        <v>1</v>
      </c>
      <c r="F3147">
        <v>0</v>
      </c>
      <c r="G3147">
        <v>0</v>
      </c>
      <c r="H3147">
        <v>0</v>
      </c>
      <c r="I3147">
        <v>0</v>
      </c>
      <c r="J3147">
        <v>0</v>
      </c>
      <c r="K3147">
        <v>0</v>
      </c>
      <c r="L3147">
        <v>0</v>
      </c>
      <c r="M3147">
        <v>0</v>
      </c>
      <c r="N3147">
        <v>0</v>
      </c>
      <c r="O3147">
        <v>0</v>
      </c>
      <c r="P3147">
        <v>0</v>
      </c>
      <c r="Q3147">
        <v>0.183</v>
      </c>
      <c r="R3147">
        <v>0.21199999999999999</v>
      </c>
      <c r="S3147">
        <v>0.23400000000000001</v>
      </c>
      <c r="T3147">
        <v>0.44700000000000001</v>
      </c>
      <c r="U3147">
        <v>0.19900000000000001</v>
      </c>
      <c r="V3147">
        <v>1</v>
      </c>
      <c r="W3147">
        <v>0</v>
      </c>
      <c r="X3147">
        <v>0</v>
      </c>
      <c r="Y3147">
        <v>-0.1</v>
      </c>
      <c r="Z3147">
        <v>0</v>
      </c>
      <c r="AA3147">
        <v>0</v>
      </c>
    </row>
    <row r="3148" spans="1:27" x14ac:dyDescent="0.25">
      <c r="A3148" t="s">
        <v>1206</v>
      </c>
      <c r="B3148" t="s">
        <v>1207</v>
      </c>
      <c r="C3148" t="s">
        <v>1</v>
      </c>
      <c r="D3148">
        <v>1</v>
      </c>
      <c r="E3148">
        <v>1</v>
      </c>
      <c r="F3148">
        <v>0</v>
      </c>
      <c r="G3148">
        <v>0</v>
      </c>
      <c r="H3148">
        <v>0</v>
      </c>
      <c r="I3148">
        <v>0</v>
      </c>
      <c r="J3148">
        <v>0</v>
      </c>
      <c r="K3148">
        <v>0</v>
      </c>
      <c r="L3148">
        <v>0</v>
      </c>
      <c r="M3148">
        <v>0</v>
      </c>
      <c r="N3148">
        <v>0</v>
      </c>
      <c r="O3148">
        <v>0</v>
      </c>
      <c r="P3148">
        <v>0</v>
      </c>
      <c r="Q3148">
        <v>0.17199999999999999</v>
      </c>
      <c r="R3148">
        <v>0.20599999999999999</v>
      </c>
      <c r="S3148">
        <v>0.24399999999999999</v>
      </c>
      <c r="T3148">
        <v>0.45</v>
      </c>
      <c r="U3148">
        <v>0.19900000000000001</v>
      </c>
      <c r="V3148">
        <v>18</v>
      </c>
      <c r="W3148">
        <v>0</v>
      </c>
      <c r="X3148">
        <v>0</v>
      </c>
      <c r="Y3148">
        <v>-0.1</v>
      </c>
      <c r="Z3148">
        <v>0</v>
      </c>
      <c r="AA3148">
        <v>0</v>
      </c>
    </row>
    <row r="3149" spans="1:27" x14ac:dyDescent="0.25">
      <c r="A3149" t="s">
        <v>1729</v>
      </c>
      <c r="B3149" t="s">
        <v>1730</v>
      </c>
      <c r="C3149" t="s">
        <v>1</v>
      </c>
      <c r="D3149">
        <v>1</v>
      </c>
      <c r="E3149">
        <v>1</v>
      </c>
      <c r="F3149">
        <v>0</v>
      </c>
      <c r="G3149">
        <v>0</v>
      </c>
      <c r="H3149">
        <v>0</v>
      </c>
      <c r="I3149">
        <v>0</v>
      </c>
      <c r="J3149">
        <v>0</v>
      </c>
      <c r="K3149">
        <v>0</v>
      </c>
      <c r="L3149">
        <v>0</v>
      </c>
      <c r="M3149">
        <v>0</v>
      </c>
      <c r="N3149">
        <v>0</v>
      </c>
      <c r="O3149">
        <v>0</v>
      </c>
      <c r="P3149">
        <v>0</v>
      </c>
      <c r="Q3149">
        <v>0.17199999999999999</v>
      </c>
      <c r="R3149">
        <v>0.20399999999999999</v>
      </c>
      <c r="S3149">
        <v>0.24399999999999999</v>
      </c>
      <c r="T3149">
        <v>0.44800000000000001</v>
      </c>
      <c r="U3149">
        <v>0.19900000000000001</v>
      </c>
      <c r="V3149">
        <v>18</v>
      </c>
      <c r="W3149">
        <v>0</v>
      </c>
      <c r="X3149">
        <v>0</v>
      </c>
      <c r="Y3149">
        <v>-0.1</v>
      </c>
      <c r="Z3149">
        <v>0</v>
      </c>
      <c r="AA3149">
        <v>0</v>
      </c>
    </row>
    <row r="3150" spans="1:27" x14ac:dyDescent="0.25">
      <c r="A3150" t="s">
        <v>283</v>
      </c>
      <c r="B3150" t="s">
        <v>284</v>
      </c>
      <c r="C3150" t="s">
        <v>20876</v>
      </c>
      <c r="D3150">
        <v>1</v>
      </c>
      <c r="E3150">
        <v>1</v>
      </c>
      <c r="F3150">
        <v>0</v>
      </c>
      <c r="G3150">
        <v>0</v>
      </c>
      <c r="H3150">
        <v>0</v>
      </c>
      <c r="I3150">
        <v>0</v>
      </c>
      <c r="J3150">
        <v>0</v>
      </c>
      <c r="K3150">
        <v>0</v>
      </c>
      <c r="L3150">
        <v>0</v>
      </c>
      <c r="M3150">
        <v>0</v>
      </c>
      <c r="N3150">
        <v>0</v>
      </c>
      <c r="O3150">
        <v>0</v>
      </c>
      <c r="P3150">
        <v>0</v>
      </c>
      <c r="Q3150">
        <v>0.157</v>
      </c>
      <c r="R3150">
        <v>0.19600000000000001</v>
      </c>
      <c r="S3150">
        <v>0.253</v>
      </c>
      <c r="T3150">
        <v>0.44800000000000001</v>
      </c>
      <c r="U3150">
        <v>0.19900000000000001</v>
      </c>
      <c r="V3150">
        <v>22</v>
      </c>
      <c r="W3150">
        <v>0</v>
      </c>
      <c r="X3150">
        <v>0</v>
      </c>
      <c r="Y3150">
        <v>-0.1</v>
      </c>
      <c r="Z3150">
        <v>0</v>
      </c>
      <c r="AA3150">
        <v>0</v>
      </c>
    </row>
    <row r="3151" spans="1:27" x14ac:dyDescent="0.25">
      <c r="A3151" t="s">
        <v>21837</v>
      </c>
      <c r="B3151" t="s">
        <v>21838</v>
      </c>
      <c r="C3151" t="s">
        <v>1</v>
      </c>
      <c r="D3151">
        <v>1</v>
      </c>
      <c r="E3151">
        <v>1</v>
      </c>
      <c r="F3151">
        <v>0</v>
      </c>
      <c r="G3151">
        <v>0</v>
      </c>
      <c r="H3151">
        <v>0</v>
      </c>
      <c r="I3151">
        <v>0</v>
      </c>
      <c r="J3151">
        <v>0</v>
      </c>
      <c r="K3151">
        <v>0</v>
      </c>
      <c r="L3151">
        <v>0</v>
      </c>
      <c r="M3151">
        <v>0</v>
      </c>
      <c r="N3151">
        <v>0</v>
      </c>
      <c r="O3151">
        <v>0</v>
      </c>
      <c r="P3151">
        <v>0</v>
      </c>
      <c r="Q3151">
        <v>0.16800000000000001</v>
      </c>
      <c r="R3151">
        <v>0.20899999999999999</v>
      </c>
      <c r="S3151">
        <v>0.23599999999999999</v>
      </c>
      <c r="T3151">
        <v>0.44500000000000001</v>
      </c>
      <c r="U3151">
        <v>0.19900000000000001</v>
      </c>
      <c r="V3151">
        <v>18</v>
      </c>
      <c r="W3151">
        <v>0</v>
      </c>
      <c r="X3151">
        <v>0</v>
      </c>
      <c r="Y3151">
        <v>-0.1</v>
      </c>
      <c r="Z3151">
        <v>0</v>
      </c>
      <c r="AA3151">
        <v>0</v>
      </c>
    </row>
    <row r="3152" spans="1:27" x14ac:dyDescent="0.25">
      <c r="A3152" t="s">
        <v>811</v>
      </c>
      <c r="B3152" t="s">
        <v>812</v>
      </c>
      <c r="C3152" t="s">
        <v>1</v>
      </c>
      <c r="D3152">
        <v>1</v>
      </c>
      <c r="E3152">
        <v>1</v>
      </c>
      <c r="F3152">
        <v>0</v>
      </c>
      <c r="G3152">
        <v>0</v>
      </c>
      <c r="H3152">
        <v>0</v>
      </c>
      <c r="I3152">
        <v>0</v>
      </c>
      <c r="J3152">
        <v>0</v>
      </c>
      <c r="K3152">
        <v>0</v>
      </c>
      <c r="L3152">
        <v>0</v>
      </c>
      <c r="M3152">
        <v>0</v>
      </c>
      <c r="N3152">
        <v>0</v>
      </c>
      <c r="O3152">
        <v>0</v>
      </c>
      <c r="P3152">
        <v>0</v>
      </c>
      <c r="Q3152">
        <v>0.17199999999999999</v>
      </c>
      <c r="R3152">
        <v>0.20699999999999999</v>
      </c>
      <c r="S3152">
        <v>0.24</v>
      </c>
      <c r="T3152">
        <v>0.44700000000000001</v>
      </c>
      <c r="U3152">
        <v>0.19900000000000001</v>
      </c>
      <c r="V3152">
        <v>18</v>
      </c>
      <c r="W3152">
        <v>0</v>
      </c>
      <c r="X3152">
        <v>0</v>
      </c>
      <c r="Y3152">
        <v>-0.1</v>
      </c>
      <c r="Z3152">
        <v>0</v>
      </c>
      <c r="AA3152">
        <v>0</v>
      </c>
    </row>
    <row r="3153" spans="1:27" x14ac:dyDescent="0.25">
      <c r="A3153" t="s">
        <v>1414</v>
      </c>
      <c r="B3153" t="s">
        <v>975</v>
      </c>
      <c r="C3153" t="s">
        <v>20888</v>
      </c>
      <c r="D3153">
        <v>1</v>
      </c>
      <c r="E3153">
        <v>1</v>
      </c>
      <c r="F3153">
        <v>0</v>
      </c>
      <c r="G3153">
        <v>0</v>
      </c>
      <c r="H3153">
        <v>0</v>
      </c>
      <c r="I3153">
        <v>0</v>
      </c>
      <c r="J3153">
        <v>0</v>
      </c>
      <c r="K3153">
        <v>0</v>
      </c>
      <c r="L3153">
        <v>0</v>
      </c>
      <c r="M3153">
        <v>0</v>
      </c>
      <c r="N3153">
        <v>0</v>
      </c>
      <c r="O3153">
        <v>0</v>
      </c>
      <c r="P3153">
        <v>0</v>
      </c>
      <c r="Q3153">
        <v>0.192</v>
      </c>
      <c r="R3153">
        <v>0.215</v>
      </c>
      <c r="S3153">
        <v>0.23200000000000001</v>
      </c>
      <c r="T3153">
        <v>0.44700000000000001</v>
      </c>
      <c r="U3153">
        <v>0.19900000000000001</v>
      </c>
      <c r="V3153">
        <v>17</v>
      </c>
      <c r="W3153">
        <v>0</v>
      </c>
      <c r="X3153">
        <v>0</v>
      </c>
      <c r="Y3153">
        <v>-0.1</v>
      </c>
      <c r="Z3153">
        <v>0</v>
      </c>
      <c r="AA3153">
        <v>0</v>
      </c>
    </row>
    <row r="3154" spans="1:27" x14ac:dyDescent="0.25">
      <c r="A3154" t="s">
        <v>21839</v>
      </c>
      <c r="B3154" t="s">
        <v>21840</v>
      </c>
      <c r="C3154" t="s">
        <v>20869</v>
      </c>
      <c r="D3154">
        <v>1</v>
      </c>
      <c r="E3154">
        <v>1</v>
      </c>
      <c r="F3154">
        <v>0</v>
      </c>
      <c r="G3154">
        <v>0</v>
      </c>
      <c r="H3154">
        <v>0</v>
      </c>
      <c r="I3154">
        <v>0</v>
      </c>
      <c r="J3154">
        <v>0</v>
      </c>
      <c r="K3154">
        <v>0</v>
      </c>
      <c r="L3154">
        <v>0</v>
      </c>
      <c r="M3154">
        <v>0</v>
      </c>
      <c r="N3154">
        <v>0</v>
      </c>
      <c r="O3154">
        <v>0</v>
      </c>
      <c r="P3154">
        <v>0</v>
      </c>
      <c r="Q3154">
        <v>0.161</v>
      </c>
      <c r="R3154">
        <v>0.20399999999999999</v>
      </c>
      <c r="S3154">
        <v>0.24</v>
      </c>
      <c r="T3154">
        <v>0.44400000000000001</v>
      </c>
      <c r="U3154">
        <v>0.19900000000000001</v>
      </c>
      <c r="V3154">
        <v>14</v>
      </c>
      <c r="W3154">
        <v>0</v>
      </c>
      <c r="X3154">
        <v>0</v>
      </c>
      <c r="Y3154">
        <v>-0.1</v>
      </c>
      <c r="Z3154">
        <v>0</v>
      </c>
      <c r="AA3154">
        <v>0</v>
      </c>
    </row>
    <row r="3155" spans="1:27" x14ac:dyDescent="0.25">
      <c r="A3155" t="s">
        <v>863</v>
      </c>
      <c r="B3155" t="s">
        <v>864</v>
      </c>
      <c r="C3155" t="s">
        <v>20883</v>
      </c>
      <c r="D3155">
        <v>1</v>
      </c>
      <c r="E3155">
        <v>1</v>
      </c>
      <c r="F3155">
        <v>0</v>
      </c>
      <c r="G3155">
        <v>0</v>
      </c>
      <c r="H3155">
        <v>0</v>
      </c>
      <c r="I3155">
        <v>0</v>
      </c>
      <c r="J3155">
        <v>0</v>
      </c>
      <c r="K3155">
        <v>0</v>
      </c>
      <c r="L3155">
        <v>0</v>
      </c>
      <c r="M3155">
        <v>0</v>
      </c>
      <c r="N3155">
        <v>0</v>
      </c>
      <c r="O3155">
        <v>0</v>
      </c>
      <c r="P3155">
        <v>0</v>
      </c>
      <c r="Q3155">
        <v>0.18099999999999999</v>
      </c>
      <c r="R3155">
        <v>0.20799999999999999</v>
      </c>
      <c r="S3155">
        <v>0.24</v>
      </c>
      <c r="T3155">
        <v>0.44800000000000001</v>
      </c>
      <c r="U3155">
        <v>0.19900000000000001</v>
      </c>
      <c r="V3155">
        <v>17</v>
      </c>
      <c r="W3155">
        <v>0</v>
      </c>
      <c r="X3155">
        <v>0</v>
      </c>
      <c r="Y3155">
        <v>-0.1</v>
      </c>
      <c r="Z3155">
        <v>0</v>
      </c>
      <c r="AA3155">
        <v>0</v>
      </c>
    </row>
    <row r="3156" spans="1:27" x14ac:dyDescent="0.25">
      <c r="A3156" t="s">
        <v>271</v>
      </c>
      <c r="B3156" t="s">
        <v>272</v>
      </c>
      <c r="C3156" t="s">
        <v>20890</v>
      </c>
      <c r="D3156">
        <v>1</v>
      </c>
      <c r="E3156">
        <v>1</v>
      </c>
      <c r="F3156">
        <v>0</v>
      </c>
      <c r="G3156">
        <v>0</v>
      </c>
      <c r="H3156">
        <v>0</v>
      </c>
      <c r="I3156">
        <v>0</v>
      </c>
      <c r="J3156">
        <v>0</v>
      </c>
      <c r="K3156">
        <v>0</v>
      </c>
      <c r="L3156">
        <v>0</v>
      </c>
      <c r="M3156">
        <v>0</v>
      </c>
      <c r="N3156">
        <v>0</v>
      </c>
      <c r="O3156">
        <v>0</v>
      </c>
      <c r="P3156">
        <v>0</v>
      </c>
      <c r="Q3156">
        <v>0.184</v>
      </c>
      <c r="R3156">
        <v>0.21299999999999999</v>
      </c>
      <c r="S3156">
        <v>0.23400000000000001</v>
      </c>
      <c r="T3156">
        <v>0.44700000000000001</v>
      </c>
      <c r="U3156">
        <v>0.19900000000000001</v>
      </c>
      <c r="V3156">
        <v>23</v>
      </c>
      <c r="W3156">
        <v>0</v>
      </c>
      <c r="X3156">
        <v>0</v>
      </c>
      <c r="Y3156">
        <v>-0.1</v>
      </c>
      <c r="Z3156">
        <v>0</v>
      </c>
      <c r="AA3156">
        <v>0</v>
      </c>
    </row>
    <row r="3157" spans="1:27" x14ac:dyDescent="0.25">
      <c r="A3157" t="s">
        <v>1699</v>
      </c>
      <c r="B3157" t="s">
        <v>1700</v>
      </c>
      <c r="C3157" t="s">
        <v>20866</v>
      </c>
      <c r="D3157">
        <v>1</v>
      </c>
      <c r="E3157">
        <v>1</v>
      </c>
      <c r="F3157">
        <v>0</v>
      </c>
      <c r="G3157">
        <v>0</v>
      </c>
      <c r="H3157">
        <v>0</v>
      </c>
      <c r="I3157">
        <v>0</v>
      </c>
      <c r="J3157">
        <v>0</v>
      </c>
      <c r="K3157">
        <v>0</v>
      </c>
      <c r="L3157">
        <v>0</v>
      </c>
      <c r="M3157">
        <v>0</v>
      </c>
      <c r="N3157">
        <v>0</v>
      </c>
      <c r="O3157">
        <v>0</v>
      </c>
      <c r="P3157">
        <v>0</v>
      </c>
      <c r="Q3157">
        <v>0.16900000000000001</v>
      </c>
      <c r="R3157">
        <v>0.20200000000000001</v>
      </c>
      <c r="S3157">
        <v>0.246</v>
      </c>
      <c r="T3157">
        <v>0.44800000000000001</v>
      </c>
      <c r="U3157">
        <v>0.19900000000000001</v>
      </c>
      <c r="V3157">
        <v>18</v>
      </c>
      <c r="W3157">
        <v>0</v>
      </c>
      <c r="X3157">
        <v>0</v>
      </c>
      <c r="Y3157">
        <v>-0.1</v>
      </c>
      <c r="Z3157">
        <v>0</v>
      </c>
      <c r="AA3157">
        <v>0</v>
      </c>
    </row>
    <row r="3158" spans="1:27" x14ac:dyDescent="0.25">
      <c r="A3158" t="s">
        <v>259</v>
      </c>
      <c r="B3158" t="s">
        <v>260</v>
      </c>
      <c r="C3158" t="s">
        <v>20881</v>
      </c>
      <c r="D3158">
        <v>1</v>
      </c>
      <c r="E3158">
        <v>1</v>
      </c>
      <c r="F3158">
        <v>0</v>
      </c>
      <c r="G3158">
        <v>0</v>
      </c>
      <c r="H3158">
        <v>0</v>
      </c>
      <c r="I3158">
        <v>0</v>
      </c>
      <c r="J3158">
        <v>0</v>
      </c>
      <c r="K3158">
        <v>0</v>
      </c>
      <c r="L3158">
        <v>0</v>
      </c>
      <c r="M3158">
        <v>0</v>
      </c>
      <c r="N3158">
        <v>0</v>
      </c>
      <c r="O3158">
        <v>0</v>
      </c>
      <c r="P3158">
        <v>0</v>
      </c>
      <c r="Q3158">
        <v>0.17599999999999999</v>
      </c>
      <c r="R3158">
        <v>0.20899999999999999</v>
      </c>
      <c r="S3158">
        <v>0.23599999999999999</v>
      </c>
      <c r="T3158">
        <v>0.44600000000000001</v>
      </c>
      <c r="U3158">
        <v>0.19900000000000001</v>
      </c>
      <c r="V3158">
        <v>13</v>
      </c>
      <c r="W3158">
        <v>0</v>
      </c>
      <c r="X3158">
        <v>0</v>
      </c>
      <c r="Y3158">
        <v>-0.1</v>
      </c>
      <c r="Z3158">
        <v>0</v>
      </c>
      <c r="AA3158">
        <v>0</v>
      </c>
    </row>
    <row r="3159" spans="1:27" x14ac:dyDescent="0.25">
      <c r="A3159" t="s">
        <v>2730</v>
      </c>
      <c r="B3159" t="s">
        <v>2731</v>
      </c>
      <c r="C3159" t="s">
        <v>20891</v>
      </c>
      <c r="D3159">
        <v>1</v>
      </c>
      <c r="E3159">
        <v>1</v>
      </c>
      <c r="F3159">
        <v>0</v>
      </c>
      <c r="G3159">
        <v>0</v>
      </c>
      <c r="H3159">
        <v>0</v>
      </c>
      <c r="I3159">
        <v>0</v>
      </c>
      <c r="J3159">
        <v>0</v>
      </c>
      <c r="K3159">
        <v>0</v>
      </c>
      <c r="L3159">
        <v>0</v>
      </c>
      <c r="M3159">
        <v>0</v>
      </c>
      <c r="N3159">
        <v>0</v>
      </c>
      <c r="O3159">
        <v>0</v>
      </c>
      <c r="P3159">
        <v>0</v>
      </c>
      <c r="Q3159">
        <v>0.17699999999999999</v>
      </c>
      <c r="R3159">
        <v>0.21199999999999999</v>
      </c>
      <c r="S3159">
        <v>0.23200000000000001</v>
      </c>
      <c r="T3159">
        <v>0.44400000000000001</v>
      </c>
      <c r="U3159">
        <v>0.19900000000000001</v>
      </c>
      <c r="V3159">
        <v>23</v>
      </c>
      <c r="W3159">
        <v>0</v>
      </c>
      <c r="X3159">
        <v>0</v>
      </c>
      <c r="Y3159">
        <v>-0.1</v>
      </c>
      <c r="Z3159">
        <v>0</v>
      </c>
      <c r="AA3159">
        <v>0</v>
      </c>
    </row>
    <row r="3160" spans="1:27" x14ac:dyDescent="0.25">
      <c r="A3160" t="s">
        <v>21841</v>
      </c>
      <c r="B3160" t="s">
        <v>21842</v>
      </c>
      <c r="C3160" t="s">
        <v>20880</v>
      </c>
      <c r="D3160">
        <v>1</v>
      </c>
      <c r="E3160">
        <v>1</v>
      </c>
      <c r="F3160">
        <v>0</v>
      </c>
      <c r="G3160">
        <v>0</v>
      </c>
      <c r="H3160">
        <v>0</v>
      </c>
      <c r="I3160">
        <v>0</v>
      </c>
      <c r="J3160">
        <v>0</v>
      </c>
      <c r="K3160">
        <v>0</v>
      </c>
      <c r="L3160">
        <v>0</v>
      </c>
      <c r="M3160">
        <v>0</v>
      </c>
      <c r="N3160">
        <v>0</v>
      </c>
      <c r="O3160">
        <v>0</v>
      </c>
      <c r="P3160">
        <v>0</v>
      </c>
      <c r="Q3160">
        <v>0.17299999999999999</v>
      </c>
      <c r="R3160">
        <v>0.21</v>
      </c>
      <c r="S3160">
        <v>0.23799999999999999</v>
      </c>
      <c r="T3160">
        <v>0.44800000000000001</v>
      </c>
      <c r="U3160">
        <v>0.19900000000000001</v>
      </c>
      <c r="V3160">
        <v>12</v>
      </c>
      <c r="W3160">
        <v>0</v>
      </c>
      <c r="X3160">
        <v>0</v>
      </c>
      <c r="Y3160">
        <v>-0.1</v>
      </c>
      <c r="Z3160">
        <v>0</v>
      </c>
      <c r="AA3160">
        <v>0</v>
      </c>
    </row>
    <row r="3161" spans="1:27" x14ac:dyDescent="0.25">
      <c r="A3161" t="s">
        <v>931</v>
      </c>
      <c r="B3161" t="s">
        <v>932</v>
      </c>
      <c r="C3161" t="s">
        <v>20879</v>
      </c>
      <c r="D3161">
        <v>1</v>
      </c>
      <c r="E3161">
        <v>1</v>
      </c>
      <c r="F3161">
        <v>0</v>
      </c>
      <c r="G3161">
        <v>0</v>
      </c>
      <c r="H3161">
        <v>0</v>
      </c>
      <c r="I3161">
        <v>0</v>
      </c>
      <c r="J3161">
        <v>0</v>
      </c>
      <c r="K3161">
        <v>0</v>
      </c>
      <c r="L3161">
        <v>0</v>
      </c>
      <c r="M3161">
        <v>0</v>
      </c>
      <c r="N3161">
        <v>0</v>
      </c>
      <c r="O3161">
        <v>0</v>
      </c>
      <c r="P3161">
        <v>0</v>
      </c>
      <c r="Q3161">
        <v>0.17100000000000001</v>
      </c>
      <c r="R3161">
        <v>0.20899999999999999</v>
      </c>
      <c r="S3161">
        <v>0.23499999999999999</v>
      </c>
      <c r="T3161">
        <v>0.44400000000000001</v>
      </c>
      <c r="U3161">
        <v>0.19800000000000001</v>
      </c>
      <c r="V3161">
        <v>1</v>
      </c>
      <c r="W3161">
        <v>0</v>
      </c>
      <c r="X3161">
        <v>0</v>
      </c>
      <c r="Y3161">
        <v>-0.1</v>
      </c>
      <c r="Z3161">
        <v>0</v>
      </c>
      <c r="AA3161">
        <v>0</v>
      </c>
    </row>
    <row r="3162" spans="1:27" x14ac:dyDescent="0.25">
      <c r="A3162" t="s">
        <v>1194</v>
      </c>
      <c r="B3162" t="s">
        <v>1195</v>
      </c>
      <c r="C3162" t="s">
        <v>1</v>
      </c>
      <c r="D3162">
        <v>1</v>
      </c>
      <c r="E3162">
        <v>1</v>
      </c>
      <c r="F3162">
        <v>0</v>
      </c>
      <c r="G3162">
        <v>0</v>
      </c>
      <c r="H3162">
        <v>0</v>
      </c>
      <c r="I3162">
        <v>0</v>
      </c>
      <c r="J3162">
        <v>0</v>
      </c>
      <c r="K3162">
        <v>0</v>
      </c>
      <c r="L3162">
        <v>0</v>
      </c>
      <c r="M3162">
        <v>0</v>
      </c>
      <c r="N3162">
        <v>0</v>
      </c>
      <c r="O3162">
        <v>0</v>
      </c>
      <c r="P3162">
        <v>0</v>
      </c>
      <c r="Q3162">
        <v>0.16600000000000001</v>
      </c>
      <c r="R3162">
        <v>0.21199999999999999</v>
      </c>
      <c r="S3162">
        <v>0.22900000000000001</v>
      </c>
      <c r="T3162">
        <v>0.44</v>
      </c>
      <c r="U3162">
        <v>0.19800000000000001</v>
      </c>
      <c r="V3162">
        <v>18</v>
      </c>
      <c r="W3162">
        <v>0</v>
      </c>
      <c r="X3162">
        <v>0</v>
      </c>
      <c r="Y3162">
        <v>-0.1</v>
      </c>
      <c r="Z3162">
        <v>0</v>
      </c>
      <c r="AA3162">
        <v>0</v>
      </c>
    </row>
    <row r="3163" spans="1:27" x14ac:dyDescent="0.25">
      <c r="A3163" t="s">
        <v>1502</v>
      </c>
      <c r="B3163" t="s">
        <v>1503</v>
      </c>
      <c r="C3163" t="s">
        <v>20882</v>
      </c>
      <c r="D3163">
        <v>1</v>
      </c>
      <c r="E3163">
        <v>1</v>
      </c>
      <c r="F3163">
        <v>0</v>
      </c>
      <c r="G3163">
        <v>0</v>
      </c>
      <c r="H3163">
        <v>0</v>
      </c>
      <c r="I3163">
        <v>0</v>
      </c>
      <c r="J3163">
        <v>0</v>
      </c>
      <c r="K3163">
        <v>0</v>
      </c>
      <c r="L3163">
        <v>0</v>
      </c>
      <c r="M3163">
        <v>0</v>
      </c>
      <c r="N3163">
        <v>0</v>
      </c>
      <c r="O3163">
        <v>0</v>
      </c>
      <c r="P3163">
        <v>0</v>
      </c>
      <c r="Q3163">
        <v>0.17799999999999999</v>
      </c>
      <c r="R3163">
        <v>0.21</v>
      </c>
      <c r="S3163">
        <v>0.23699999999999999</v>
      </c>
      <c r="T3163">
        <v>0.44600000000000001</v>
      </c>
      <c r="U3163">
        <v>0.19800000000000001</v>
      </c>
      <c r="V3163">
        <v>15</v>
      </c>
      <c r="W3163">
        <v>0</v>
      </c>
      <c r="X3163">
        <v>0</v>
      </c>
      <c r="Y3163">
        <v>-0.1</v>
      </c>
      <c r="Z3163">
        <v>0</v>
      </c>
      <c r="AA3163">
        <v>0</v>
      </c>
    </row>
    <row r="3164" spans="1:27" x14ac:dyDescent="0.25">
      <c r="A3164" t="s">
        <v>21843</v>
      </c>
      <c r="B3164" t="s">
        <v>21844</v>
      </c>
      <c r="C3164" t="s">
        <v>1</v>
      </c>
      <c r="D3164">
        <v>1</v>
      </c>
      <c r="E3164">
        <v>1</v>
      </c>
      <c r="F3164">
        <v>0</v>
      </c>
      <c r="G3164">
        <v>0</v>
      </c>
      <c r="H3164">
        <v>0</v>
      </c>
      <c r="I3164">
        <v>0</v>
      </c>
      <c r="J3164">
        <v>0</v>
      </c>
      <c r="K3164">
        <v>0</v>
      </c>
      <c r="L3164">
        <v>0</v>
      </c>
      <c r="M3164">
        <v>0</v>
      </c>
      <c r="N3164">
        <v>0</v>
      </c>
      <c r="O3164">
        <v>0</v>
      </c>
      <c r="P3164">
        <v>0</v>
      </c>
      <c r="Q3164">
        <v>0.183</v>
      </c>
      <c r="R3164">
        <v>0.216</v>
      </c>
      <c r="S3164">
        <v>0.22700000000000001</v>
      </c>
      <c r="T3164">
        <v>0.443</v>
      </c>
      <c r="U3164">
        <v>0.19800000000000001</v>
      </c>
      <c r="V3164">
        <v>18</v>
      </c>
      <c r="W3164">
        <v>0</v>
      </c>
      <c r="X3164">
        <v>0</v>
      </c>
      <c r="Y3164">
        <v>-0.1</v>
      </c>
      <c r="Z3164">
        <v>0</v>
      </c>
      <c r="AA3164">
        <v>0</v>
      </c>
    </row>
    <row r="3165" spans="1:27" x14ac:dyDescent="0.25">
      <c r="A3165" t="s">
        <v>21845</v>
      </c>
      <c r="B3165" t="s">
        <v>21846</v>
      </c>
      <c r="C3165" t="s">
        <v>20871</v>
      </c>
      <c r="D3165">
        <v>1</v>
      </c>
      <c r="E3165">
        <v>1</v>
      </c>
      <c r="F3165">
        <v>0</v>
      </c>
      <c r="G3165">
        <v>0</v>
      </c>
      <c r="H3165">
        <v>0</v>
      </c>
      <c r="I3165">
        <v>0</v>
      </c>
      <c r="J3165">
        <v>0</v>
      </c>
      <c r="K3165">
        <v>0</v>
      </c>
      <c r="L3165">
        <v>0</v>
      </c>
      <c r="M3165">
        <v>0</v>
      </c>
      <c r="N3165">
        <v>0</v>
      </c>
      <c r="O3165">
        <v>0</v>
      </c>
      <c r="P3165">
        <v>0</v>
      </c>
      <c r="Q3165">
        <v>0.17499999999999999</v>
      </c>
      <c r="R3165">
        <v>0.216</v>
      </c>
      <c r="S3165">
        <v>0.22600000000000001</v>
      </c>
      <c r="T3165">
        <v>0.442</v>
      </c>
      <c r="U3165">
        <v>0.19800000000000001</v>
      </c>
      <c r="V3165">
        <v>22</v>
      </c>
      <c r="W3165">
        <v>0</v>
      </c>
      <c r="X3165">
        <v>0</v>
      </c>
      <c r="Y3165">
        <v>-0.1</v>
      </c>
      <c r="Z3165">
        <v>0</v>
      </c>
      <c r="AA3165">
        <v>0</v>
      </c>
    </row>
    <row r="3166" spans="1:27" x14ac:dyDescent="0.25">
      <c r="A3166" t="s">
        <v>1560</v>
      </c>
      <c r="B3166" t="s">
        <v>1561</v>
      </c>
      <c r="C3166" t="s">
        <v>1</v>
      </c>
      <c r="D3166">
        <v>1</v>
      </c>
      <c r="E3166">
        <v>1</v>
      </c>
      <c r="F3166">
        <v>0</v>
      </c>
      <c r="G3166">
        <v>0</v>
      </c>
      <c r="H3166">
        <v>0</v>
      </c>
      <c r="I3166">
        <v>0</v>
      </c>
      <c r="J3166">
        <v>0</v>
      </c>
      <c r="K3166">
        <v>0</v>
      </c>
      <c r="L3166">
        <v>0</v>
      </c>
      <c r="M3166">
        <v>0</v>
      </c>
      <c r="N3166">
        <v>0</v>
      </c>
      <c r="O3166">
        <v>0</v>
      </c>
      <c r="P3166">
        <v>0</v>
      </c>
      <c r="Q3166">
        <v>0.183</v>
      </c>
      <c r="R3166">
        <v>0.21299999999999999</v>
      </c>
      <c r="S3166">
        <v>0.23200000000000001</v>
      </c>
      <c r="T3166">
        <v>0.44500000000000001</v>
      </c>
      <c r="U3166">
        <v>0.19800000000000001</v>
      </c>
      <c r="V3166">
        <v>18</v>
      </c>
      <c r="W3166">
        <v>0</v>
      </c>
      <c r="X3166">
        <v>0</v>
      </c>
      <c r="Y3166">
        <v>-0.1</v>
      </c>
      <c r="Z3166">
        <v>0</v>
      </c>
      <c r="AA3166">
        <v>0</v>
      </c>
    </row>
    <row r="3167" spans="1:27" x14ac:dyDescent="0.25">
      <c r="A3167" t="s">
        <v>21847</v>
      </c>
      <c r="B3167" t="s">
        <v>21848</v>
      </c>
      <c r="C3167" t="s">
        <v>1</v>
      </c>
      <c r="D3167">
        <v>1</v>
      </c>
      <c r="E3167">
        <v>1</v>
      </c>
      <c r="F3167">
        <v>0</v>
      </c>
      <c r="G3167">
        <v>0</v>
      </c>
      <c r="H3167">
        <v>0</v>
      </c>
      <c r="I3167">
        <v>0</v>
      </c>
      <c r="J3167">
        <v>0</v>
      </c>
      <c r="K3167">
        <v>0</v>
      </c>
      <c r="L3167">
        <v>0</v>
      </c>
      <c r="M3167">
        <v>0</v>
      </c>
      <c r="N3167">
        <v>0</v>
      </c>
      <c r="O3167">
        <v>0</v>
      </c>
      <c r="P3167">
        <v>0</v>
      </c>
      <c r="Q3167">
        <v>0.17499999999999999</v>
      </c>
      <c r="R3167">
        <v>0.20799999999999999</v>
      </c>
      <c r="S3167">
        <v>0.23899999999999999</v>
      </c>
      <c r="T3167">
        <v>0.44700000000000001</v>
      </c>
      <c r="U3167">
        <v>0.19800000000000001</v>
      </c>
      <c r="V3167">
        <v>18</v>
      </c>
      <c r="W3167">
        <v>0</v>
      </c>
      <c r="X3167">
        <v>0</v>
      </c>
      <c r="Y3167">
        <v>-0.1</v>
      </c>
      <c r="Z3167">
        <v>0</v>
      </c>
      <c r="AA3167">
        <v>0</v>
      </c>
    </row>
    <row r="3168" spans="1:27" x14ac:dyDescent="0.25">
      <c r="A3168" t="s">
        <v>1693</v>
      </c>
      <c r="B3168" t="s">
        <v>1694</v>
      </c>
      <c r="C3168" t="s">
        <v>20869</v>
      </c>
      <c r="D3168">
        <v>1</v>
      </c>
      <c r="E3168">
        <v>1</v>
      </c>
      <c r="F3168">
        <v>0</v>
      </c>
      <c r="G3168">
        <v>0</v>
      </c>
      <c r="H3168">
        <v>0</v>
      </c>
      <c r="I3168">
        <v>0</v>
      </c>
      <c r="J3168">
        <v>0</v>
      </c>
      <c r="K3168">
        <v>0</v>
      </c>
      <c r="L3168">
        <v>0</v>
      </c>
      <c r="M3168">
        <v>0</v>
      </c>
      <c r="N3168">
        <v>0</v>
      </c>
      <c r="O3168">
        <v>0</v>
      </c>
      <c r="P3168">
        <v>0</v>
      </c>
      <c r="Q3168">
        <v>0.161</v>
      </c>
      <c r="R3168">
        <v>0.19600000000000001</v>
      </c>
      <c r="S3168">
        <v>0.252</v>
      </c>
      <c r="T3168">
        <v>0.44800000000000001</v>
      </c>
      <c r="U3168">
        <v>0.19800000000000001</v>
      </c>
      <c r="V3168">
        <v>14</v>
      </c>
      <c r="W3168">
        <v>0</v>
      </c>
      <c r="X3168">
        <v>0</v>
      </c>
      <c r="Y3168">
        <v>-0.1</v>
      </c>
      <c r="Z3168">
        <v>0</v>
      </c>
      <c r="AA3168">
        <v>0</v>
      </c>
    </row>
    <row r="3169" spans="1:27" x14ac:dyDescent="0.25">
      <c r="A3169" t="s">
        <v>21849</v>
      </c>
      <c r="B3169" t="s">
        <v>21850</v>
      </c>
      <c r="C3169" t="s">
        <v>1</v>
      </c>
      <c r="D3169">
        <v>1</v>
      </c>
      <c r="E3169">
        <v>1</v>
      </c>
      <c r="F3169">
        <v>0</v>
      </c>
      <c r="G3169">
        <v>0</v>
      </c>
      <c r="H3169">
        <v>0</v>
      </c>
      <c r="I3169">
        <v>0</v>
      </c>
      <c r="J3169">
        <v>0</v>
      </c>
      <c r="K3169">
        <v>0</v>
      </c>
      <c r="L3169">
        <v>0</v>
      </c>
      <c r="M3169">
        <v>0</v>
      </c>
      <c r="N3169">
        <v>0</v>
      </c>
      <c r="O3169">
        <v>0</v>
      </c>
      <c r="P3169">
        <v>0</v>
      </c>
      <c r="Q3169">
        <v>0.17799999999999999</v>
      </c>
      <c r="R3169">
        <v>0.20799999999999999</v>
      </c>
      <c r="S3169">
        <v>0.23899999999999999</v>
      </c>
      <c r="T3169">
        <v>0.44600000000000001</v>
      </c>
      <c r="U3169">
        <v>0.19800000000000001</v>
      </c>
      <c r="V3169">
        <v>18</v>
      </c>
      <c r="W3169">
        <v>0</v>
      </c>
      <c r="X3169">
        <v>0</v>
      </c>
      <c r="Y3169">
        <v>-0.1</v>
      </c>
      <c r="Z3169">
        <v>0</v>
      </c>
      <c r="AA3169">
        <v>0</v>
      </c>
    </row>
    <row r="3170" spans="1:27" x14ac:dyDescent="0.25">
      <c r="A3170" t="s">
        <v>1144</v>
      </c>
      <c r="B3170" t="s">
        <v>1145</v>
      </c>
      <c r="C3170" t="s">
        <v>20887</v>
      </c>
      <c r="D3170">
        <v>1</v>
      </c>
      <c r="E3170">
        <v>1</v>
      </c>
      <c r="F3170">
        <v>0</v>
      </c>
      <c r="G3170">
        <v>0</v>
      </c>
      <c r="H3170">
        <v>0</v>
      </c>
      <c r="I3170">
        <v>0</v>
      </c>
      <c r="J3170">
        <v>0</v>
      </c>
      <c r="K3170">
        <v>0</v>
      </c>
      <c r="L3170">
        <v>0</v>
      </c>
      <c r="M3170">
        <v>0</v>
      </c>
      <c r="N3170">
        <v>0</v>
      </c>
      <c r="O3170">
        <v>0</v>
      </c>
      <c r="P3170">
        <v>0</v>
      </c>
      <c r="Q3170">
        <v>0.157</v>
      </c>
      <c r="R3170">
        <v>0.21199999999999999</v>
      </c>
      <c r="S3170">
        <v>0.22500000000000001</v>
      </c>
      <c r="T3170">
        <v>0.437</v>
      </c>
      <c r="U3170">
        <v>0.19800000000000001</v>
      </c>
      <c r="V3170">
        <v>18</v>
      </c>
      <c r="W3170">
        <v>0</v>
      </c>
      <c r="X3170">
        <v>0</v>
      </c>
      <c r="Y3170">
        <v>-0.1</v>
      </c>
      <c r="Z3170">
        <v>0</v>
      </c>
      <c r="AA3170">
        <v>0</v>
      </c>
    </row>
    <row r="3171" spans="1:27" x14ac:dyDescent="0.25">
      <c r="A3171" t="s">
        <v>1408</v>
      </c>
      <c r="B3171" t="s">
        <v>1409</v>
      </c>
      <c r="C3171" t="s">
        <v>20875</v>
      </c>
      <c r="D3171">
        <v>1</v>
      </c>
      <c r="E3171">
        <v>1</v>
      </c>
      <c r="F3171">
        <v>0</v>
      </c>
      <c r="G3171">
        <v>0</v>
      </c>
      <c r="H3171">
        <v>0</v>
      </c>
      <c r="I3171">
        <v>0</v>
      </c>
      <c r="J3171">
        <v>0</v>
      </c>
      <c r="K3171">
        <v>0</v>
      </c>
      <c r="L3171">
        <v>0</v>
      </c>
      <c r="M3171">
        <v>0</v>
      </c>
      <c r="N3171">
        <v>0</v>
      </c>
      <c r="O3171">
        <v>0</v>
      </c>
      <c r="P3171">
        <v>0</v>
      </c>
      <c r="Q3171">
        <v>0.17899999999999999</v>
      </c>
      <c r="R3171">
        <v>0.218</v>
      </c>
      <c r="S3171">
        <v>0.222</v>
      </c>
      <c r="T3171">
        <v>0.44</v>
      </c>
      <c r="U3171">
        <v>0.19800000000000001</v>
      </c>
      <c r="V3171">
        <v>16</v>
      </c>
      <c r="W3171">
        <v>0</v>
      </c>
      <c r="X3171">
        <v>0</v>
      </c>
      <c r="Y3171">
        <v>-0.1</v>
      </c>
      <c r="Z3171">
        <v>0</v>
      </c>
      <c r="AA3171">
        <v>0</v>
      </c>
    </row>
    <row r="3172" spans="1:27" x14ac:dyDescent="0.25">
      <c r="A3172" t="s">
        <v>1624</v>
      </c>
      <c r="B3172" t="s">
        <v>1625</v>
      </c>
      <c r="C3172" t="s">
        <v>20883</v>
      </c>
      <c r="D3172">
        <v>1</v>
      </c>
      <c r="E3172">
        <v>1</v>
      </c>
      <c r="F3172">
        <v>0</v>
      </c>
      <c r="G3172">
        <v>0</v>
      </c>
      <c r="H3172">
        <v>0</v>
      </c>
      <c r="I3172">
        <v>0</v>
      </c>
      <c r="J3172">
        <v>0</v>
      </c>
      <c r="K3172">
        <v>0</v>
      </c>
      <c r="L3172">
        <v>0</v>
      </c>
      <c r="M3172">
        <v>0</v>
      </c>
      <c r="N3172">
        <v>0</v>
      </c>
      <c r="O3172">
        <v>0</v>
      </c>
      <c r="P3172">
        <v>0</v>
      </c>
      <c r="Q3172">
        <v>0.183</v>
      </c>
      <c r="R3172">
        <v>0.214</v>
      </c>
      <c r="S3172">
        <v>0.23100000000000001</v>
      </c>
      <c r="T3172">
        <v>0.44500000000000001</v>
      </c>
      <c r="U3172">
        <v>0.19800000000000001</v>
      </c>
      <c r="V3172">
        <v>16</v>
      </c>
      <c r="W3172">
        <v>0</v>
      </c>
      <c r="X3172">
        <v>0</v>
      </c>
      <c r="Y3172">
        <v>-0.1</v>
      </c>
      <c r="Z3172">
        <v>0</v>
      </c>
      <c r="AA3172">
        <v>0</v>
      </c>
    </row>
    <row r="3173" spans="1:27" x14ac:dyDescent="0.25">
      <c r="A3173" t="s">
        <v>21851</v>
      </c>
      <c r="B3173" t="s">
        <v>21852</v>
      </c>
      <c r="C3173" t="s">
        <v>20875</v>
      </c>
      <c r="D3173">
        <v>1</v>
      </c>
      <c r="E3173">
        <v>1</v>
      </c>
      <c r="F3173">
        <v>0</v>
      </c>
      <c r="G3173">
        <v>0</v>
      </c>
      <c r="H3173">
        <v>0</v>
      </c>
      <c r="I3173">
        <v>0</v>
      </c>
      <c r="J3173">
        <v>0</v>
      </c>
      <c r="K3173">
        <v>0</v>
      </c>
      <c r="L3173">
        <v>0</v>
      </c>
      <c r="M3173">
        <v>0</v>
      </c>
      <c r="N3173">
        <v>0</v>
      </c>
      <c r="O3173">
        <v>0</v>
      </c>
      <c r="P3173">
        <v>0</v>
      </c>
      <c r="Q3173">
        <v>0.16900000000000001</v>
      </c>
      <c r="R3173">
        <v>0.20100000000000001</v>
      </c>
      <c r="S3173">
        <v>0.246</v>
      </c>
      <c r="T3173">
        <v>0.44700000000000001</v>
      </c>
      <c r="U3173">
        <v>0.19800000000000001</v>
      </c>
      <c r="V3173">
        <v>16</v>
      </c>
      <c r="W3173">
        <v>0</v>
      </c>
      <c r="X3173">
        <v>0</v>
      </c>
      <c r="Y3173">
        <v>-0.1</v>
      </c>
      <c r="Z3173">
        <v>0</v>
      </c>
      <c r="AA3173">
        <v>0</v>
      </c>
    </row>
    <row r="3174" spans="1:27" x14ac:dyDescent="0.25">
      <c r="A3174" t="s">
        <v>1376</v>
      </c>
      <c r="B3174" t="s">
        <v>1154</v>
      </c>
      <c r="C3174" t="s">
        <v>1</v>
      </c>
      <c r="D3174">
        <v>1</v>
      </c>
      <c r="E3174">
        <v>1</v>
      </c>
      <c r="F3174">
        <v>0</v>
      </c>
      <c r="G3174">
        <v>0</v>
      </c>
      <c r="H3174">
        <v>0</v>
      </c>
      <c r="I3174">
        <v>0</v>
      </c>
      <c r="J3174">
        <v>0</v>
      </c>
      <c r="K3174">
        <v>0</v>
      </c>
      <c r="L3174">
        <v>0</v>
      </c>
      <c r="M3174">
        <v>0</v>
      </c>
      <c r="N3174">
        <v>0</v>
      </c>
      <c r="O3174">
        <v>0</v>
      </c>
      <c r="P3174">
        <v>0</v>
      </c>
      <c r="Q3174">
        <v>0.16900000000000001</v>
      </c>
      <c r="R3174">
        <v>0.21199999999999999</v>
      </c>
      <c r="S3174">
        <v>0.22800000000000001</v>
      </c>
      <c r="T3174">
        <v>0.44</v>
      </c>
      <c r="U3174">
        <v>0.19800000000000001</v>
      </c>
      <c r="V3174">
        <v>18</v>
      </c>
      <c r="W3174">
        <v>0</v>
      </c>
      <c r="X3174">
        <v>0</v>
      </c>
      <c r="Y3174">
        <v>-0.1</v>
      </c>
      <c r="Z3174">
        <v>0</v>
      </c>
      <c r="AA3174">
        <v>0</v>
      </c>
    </row>
    <row r="3175" spans="1:27" x14ac:dyDescent="0.25">
      <c r="A3175" t="s">
        <v>1350</v>
      </c>
      <c r="B3175" t="s">
        <v>1351</v>
      </c>
      <c r="C3175" t="s">
        <v>20877</v>
      </c>
      <c r="D3175">
        <v>1</v>
      </c>
      <c r="E3175">
        <v>1</v>
      </c>
      <c r="F3175">
        <v>0</v>
      </c>
      <c r="G3175">
        <v>0</v>
      </c>
      <c r="H3175">
        <v>0</v>
      </c>
      <c r="I3175">
        <v>0</v>
      </c>
      <c r="J3175">
        <v>0</v>
      </c>
      <c r="K3175">
        <v>0</v>
      </c>
      <c r="L3175">
        <v>0</v>
      </c>
      <c r="M3175">
        <v>0</v>
      </c>
      <c r="N3175">
        <v>0</v>
      </c>
      <c r="O3175">
        <v>0</v>
      </c>
      <c r="P3175">
        <v>0</v>
      </c>
      <c r="Q3175">
        <v>0.16400000000000001</v>
      </c>
      <c r="R3175">
        <v>0.21199999999999999</v>
      </c>
      <c r="S3175">
        <v>0.22600000000000001</v>
      </c>
      <c r="T3175">
        <v>0.438</v>
      </c>
      <c r="U3175">
        <v>0.19800000000000001</v>
      </c>
      <c r="V3175">
        <v>25</v>
      </c>
      <c r="W3175">
        <v>0</v>
      </c>
      <c r="X3175">
        <v>0</v>
      </c>
      <c r="Y3175">
        <v>-0.1</v>
      </c>
      <c r="Z3175">
        <v>0</v>
      </c>
      <c r="AA3175">
        <v>0</v>
      </c>
    </row>
    <row r="3176" spans="1:27" x14ac:dyDescent="0.25">
      <c r="A3176" t="s">
        <v>21853</v>
      </c>
      <c r="B3176" t="s">
        <v>21854</v>
      </c>
      <c r="C3176" t="s">
        <v>20865</v>
      </c>
      <c r="D3176">
        <v>1</v>
      </c>
      <c r="E3176">
        <v>1</v>
      </c>
      <c r="F3176">
        <v>0</v>
      </c>
      <c r="G3176">
        <v>0</v>
      </c>
      <c r="H3176">
        <v>0</v>
      </c>
      <c r="I3176">
        <v>0</v>
      </c>
      <c r="J3176">
        <v>0</v>
      </c>
      <c r="K3176">
        <v>0</v>
      </c>
      <c r="L3176">
        <v>0</v>
      </c>
      <c r="M3176">
        <v>0</v>
      </c>
      <c r="N3176">
        <v>0</v>
      </c>
      <c r="O3176">
        <v>0</v>
      </c>
      <c r="P3176">
        <v>0</v>
      </c>
      <c r="Q3176">
        <v>0.16800000000000001</v>
      </c>
      <c r="R3176">
        <v>0.20799999999999999</v>
      </c>
      <c r="S3176">
        <v>0.23400000000000001</v>
      </c>
      <c r="T3176">
        <v>0.442</v>
      </c>
      <c r="U3176">
        <v>0.19800000000000001</v>
      </c>
      <c r="V3176">
        <v>23</v>
      </c>
      <c r="W3176">
        <v>0</v>
      </c>
      <c r="X3176">
        <v>0</v>
      </c>
      <c r="Y3176">
        <v>-0.1</v>
      </c>
      <c r="Z3176">
        <v>0</v>
      </c>
      <c r="AA3176">
        <v>0</v>
      </c>
    </row>
    <row r="3177" spans="1:27" x14ac:dyDescent="0.25">
      <c r="A3177" t="s">
        <v>21855</v>
      </c>
      <c r="B3177" t="s">
        <v>21856</v>
      </c>
      <c r="C3177" t="s">
        <v>1</v>
      </c>
      <c r="D3177">
        <v>1</v>
      </c>
      <c r="E3177">
        <v>1</v>
      </c>
      <c r="F3177">
        <v>0</v>
      </c>
      <c r="G3177">
        <v>0</v>
      </c>
      <c r="H3177">
        <v>0</v>
      </c>
      <c r="I3177">
        <v>0</v>
      </c>
      <c r="J3177">
        <v>0</v>
      </c>
      <c r="K3177">
        <v>0</v>
      </c>
      <c r="L3177">
        <v>0</v>
      </c>
      <c r="M3177">
        <v>0</v>
      </c>
      <c r="N3177">
        <v>0</v>
      </c>
      <c r="O3177">
        <v>0</v>
      </c>
      <c r="P3177">
        <v>0</v>
      </c>
      <c r="Q3177">
        <v>0.17399999999999999</v>
      </c>
      <c r="R3177">
        <v>0.20799999999999999</v>
      </c>
      <c r="S3177">
        <v>0.23699999999999999</v>
      </c>
      <c r="T3177">
        <v>0.44500000000000001</v>
      </c>
      <c r="U3177">
        <v>0.19800000000000001</v>
      </c>
      <c r="V3177">
        <v>18</v>
      </c>
      <c r="W3177">
        <v>0</v>
      </c>
      <c r="X3177">
        <v>0</v>
      </c>
      <c r="Y3177">
        <v>-0.1</v>
      </c>
      <c r="Z3177">
        <v>0</v>
      </c>
      <c r="AA3177">
        <v>0</v>
      </c>
    </row>
    <row r="3178" spans="1:27" x14ac:dyDescent="0.25">
      <c r="A3178" t="s">
        <v>21857</v>
      </c>
      <c r="B3178" t="s">
        <v>21858</v>
      </c>
      <c r="C3178" t="s">
        <v>20877</v>
      </c>
      <c r="D3178">
        <v>1</v>
      </c>
      <c r="E3178">
        <v>1</v>
      </c>
      <c r="F3178">
        <v>0</v>
      </c>
      <c r="G3178">
        <v>0</v>
      </c>
      <c r="H3178">
        <v>0</v>
      </c>
      <c r="I3178">
        <v>0</v>
      </c>
      <c r="J3178">
        <v>0</v>
      </c>
      <c r="K3178">
        <v>0</v>
      </c>
      <c r="L3178">
        <v>0</v>
      </c>
      <c r="M3178">
        <v>0</v>
      </c>
      <c r="N3178">
        <v>0</v>
      </c>
      <c r="O3178">
        <v>0</v>
      </c>
      <c r="P3178">
        <v>0</v>
      </c>
      <c r="Q3178">
        <v>0.185</v>
      </c>
      <c r="R3178">
        <v>0.20799999999999999</v>
      </c>
      <c r="S3178">
        <v>0.24</v>
      </c>
      <c r="T3178">
        <v>0.44800000000000001</v>
      </c>
      <c r="U3178">
        <v>0.19800000000000001</v>
      </c>
      <c r="V3178">
        <v>25</v>
      </c>
      <c r="W3178">
        <v>0</v>
      </c>
      <c r="X3178">
        <v>0</v>
      </c>
      <c r="Y3178">
        <v>-0.1</v>
      </c>
      <c r="Z3178">
        <v>0</v>
      </c>
      <c r="AA3178">
        <v>0</v>
      </c>
    </row>
    <row r="3179" spans="1:27" x14ac:dyDescent="0.25">
      <c r="A3179" t="s">
        <v>1113</v>
      </c>
      <c r="B3179" t="s">
        <v>1114</v>
      </c>
      <c r="C3179" t="s">
        <v>20883</v>
      </c>
      <c r="D3179">
        <v>1</v>
      </c>
      <c r="E3179">
        <v>1</v>
      </c>
      <c r="F3179">
        <v>0</v>
      </c>
      <c r="G3179">
        <v>0</v>
      </c>
      <c r="H3179">
        <v>0</v>
      </c>
      <c r="I3179">
        <v>0</v>
      </c>
      <c r="J3179">
        <v>0</v>
      </c>
      <c r="K3179">
        <v>0</v>
      </c>
      <c r="L3179">
        <v>0</v>
      </c>
      <c r="M3179">
        <v>0</v>
      </c>
      <c r="N3179">
        <v>0</v>
      </c>
      <c r="O3179">
        <v>0</v>
      </c>
      <c r="P3179">
        <v>0</v>
      </c>
      <c r="Q3179">
        <v>0.17599999999999999</v>
      </c>
      <c r="R3179">
        <v>0.20799999999999999</v>
      </c>
      <c r="S3179">
        <v>0.23799999999999999</v>
      </c>
      <c r="T3179">
        <v>0.44600000000000001</v>
      </c>
      <c r="U3179">
        <v>0.19800000000000001</v>
      </c>
      <c r="V3179">
        <v>16</v>
      </c>
      <c r="W3179">
        <v>0</v>
      </c>
      <c r="X3179">
        <v>0</v>
      </c>
      <c r="Y3179">
        <v>-0.1</v>
      </c>
      <c r="Z3179">
        <v>0</v>
      </c>
      <c r="AA3179">
        <v>0</v>
      </c>
    </row>
    <row r="3180" spans="1:27" x14ac:dyDescent="0.25">
      <c r="A3180" t="s">
        <v>1210</v>
      </c>
      <c r="B3180" t="s">
        <v>1211</v>
      </c>
      <c r="C3180" t="s">
        <v>20870</v>
      </c>
      <c r="D3180">
        <v>1</v>
      </c>
      <c r="E3180">
        <v>1</v>
      </c>
      <c r="F3180">
        <v>0</v>
      </c>
      <c r="G3180">
        <v>0</v>
      </c>
      <c r="H3180">
        <v>0</v>
      </c>
      <c r="I3180">
        <v>0</v>
      </c>
      <c r="J3180">
        <v>0</v>
      </c>
      <c r="K3180">
        <v>0</v>
      </c>
      <c r="L3180">
        <v>0</v>
      </c>
      <c r="M3180">
        <v>0</v>
      </c>
      <c r="N3180">
        <v>0</v>
      </c>
      <c r="O3180">
        <v>0</v>
      </c>
      <c r="P3180">
        <v>0</v>
      </c>
      <c r="Q3180">
        <v>0.16900000000000001</v>
      </c>
      <c r="R3180">
        <v>0.20200000000000001</v>
      </c>
      <c r="S3180">
        <v>0.245</v>
      </c>
      <c r="T3180">
        <v>0.44700000000000001</v>
      </c>
      <c r="U3180">
        <v>0.19800000000000001</v>
      </c>
      <c r="V3180">
        <v>15</v>
      </c>
      <c r="W3180">
        <v>0</v>
      </c>
      <c r="X3180">
        <v>0</v>
      </c>
      <c r="Y3180">
        <v>-0.1</v>
      </c>
      <c r="Z3180">
        <v>0</v>
      </c>
      <c r="AA3180">
        <v>0</v>
      </c>
    </row>
    <row r="3181" spans="1:27" x14ac:dyDescent="0.25">
      <c r="A3181" t="s">
        <v>644</v>
      </c>
      <c r="B3181" t="s">
        <v>645</v>
      </c>
      <c r="C3181" t="s">
        <v>20866</v>
      </c>
      <c r="D3181">
        <v>1</v>
      </c>
      <c r="E3181">
        <v>1</v>
      </c>
      <c r="F3181">
        <v>0</v>
      </c>
      <c r="G3181">
        <v>0</v>
      </c>
      <c r="H3181">
        <v>0</v>
      </c>
      <c r="I3181">
        <v>0</v>
      </c>
      <c r="J3181">
        <v>0</v>
      </c>
      <c r="K3181">
        <v>0</v>
      </c>
      <c r="L3181">
        <v>0</v>
      </c>
      <c r="M3181">
        <v>0</v>
      </c>
      <c r="N3181">
        <v>0</v>
      </c>
      <c r="O3181">
        <v>0</v>
      </c>
      <c r="P3181">
        <v>0</v>
      </c>
      <c r="Q3181">
        <v>0.17899999999999999</v>
      </c>
      <c r="R3181">
        <v>0.21099999999999999</v>
      </c>
      <c r="S3181">
        <v>0.23300000000000001</v>
      </c>
      <c r="T3181">
        <v>0.44400000000000001</v>
      </c>
      <c r="U3181">
        <v>0.19800000000000001</v>
      </c>
      <c r="V3181">
        <v>17</v>
      </c>
      <c r="W3181">
        <v>0</v>
      </c>
      <c r="X3181">
        <v>0</v>
      </c>
      <c r="Y3181">
        <v>-0.1</v>
      </c>
      <c r="Z3181">
        <v>0</v>
      </c>
      <c r="AA3181">
        <v>0</v>
      </c>
    </row>
    <row r="3182" spans="1:27" x14ac:dyDescent="0.25">
      <c r="A3182" t="s">
        <v>21859</v>
      </c>
      <c r="B3182" t="s">
        <v>21860</v>
      </c>
      <c r="C3182" t="s">
        <v>1</v>
      </c>
      <c r="D3182">
        <v>1</v>
      </c>
      <c r="E3182">
        <v>1</v>
      </c>
      <c r="F3182">
        <v>0</v>
      </c>
      <c r="G3182">
        <v>0</v>
      </c>
      <c r="H3182">
        <v>0</v>
      </c>
      <c r="I3182">
        <v>0</v>
      </c>
      <c r="J3182">
        <v>0</v>
      </c>
      <c r="K3182">
        <v>0</v>
      </c>
      <c r="L3182">
        <v>0</v>
      </c>
      <c r="M3182">
        <v>0</v>
      </c>
      <c r="N3182">
        <v>0</v>
      </c>
      <c r="O3182">
        <v>0</v>
      </c>
      <c r="P3182">
        <v>0</v>
      </c>
      <c r="Q3182">
        <v>0.17899999999999999</v>
      </c>
      <c r="R3182">
        <v>0.20699999999999999</v>
      </c>
      <c r="S3182">
        <v>0.23899999999999999</v>
      </c>
      <c r="T3182">
        <v>0.44600000000000001</v>
      </c>
      <c r="U3182">
        <v>0.19800000000000001</v>
      </c>
      <c r="V3182">
        <v>17</v>
      </c>
      <c r="W3182">
        <v>0</v>
      </c>
      <c r="X3182">
        <v>0</v>
      </c>
      <c r="Y3182">
        <v>-0.1</v>
      </c>
      <c r="Z3182">
        <v>0</v>
      </c>
      <c r="AA3182">
        <v>0</v>
      </c>
    </row>
    <row r="3183" spans="1:27" x14ac:dyDescent="0.25">
      <c r="A3183" t="s">
        <v>21861</v>
      </c>
      <c r="B3183" t="s">
        <v>21862</v>
      </c>
      <c r="C3183" t="s">
        <v>20875</v>
      </c>
      <c r="D3183">
        <v>1</v>
      </c>
      <c r="E3183">
        <v>1</v>
      </c>
      <c r="F3183">
        <v>0</v>
      </c>
      <c r="G3183">
        <v>0</v>
      </c>
      <c r="H3183">
        <v>0</v>
      </c>
      <c r="I3183">
        <v>0</v>
      </c>
      <c r="J3183">
        <v>0</v>
      </c>
      <c r="K3183">
        <v>0</v>
      </c>
      <c r="L3183">
        <v>0</v>
      </c>
      <c r="M3183">
        <v>0</v>
      </c>
      <c r="N3183">
        <v>0</v>
      </c>
      <c r="O3183">
        <v>0</v>
      </c>
      <c r="P3183">
        <v>0</v>
      </c>
      <c r="Q3183">
        <v>0.16600000000000001</v>
      </c>
      <c r="R3183">
        <v>0.20899999999999999</v>
      </c>
      <c r="S3183">
        <v>0.23200000000000001</v>
      </c>
      <c r="T3183">
        <v>0.441</v>
      </c>
      <c r="U3183">
        <v>0.19800000000000001</v>
      </c>
      <c r="V3183">
        <v>16</v>
      </c>
      <c r="W3183">
        <v>0</v>
      </c>
      <c r="X3183">
        <v>0</v>
      </c>
      <c r="Y3183">
        <v>-0.1</v>
      </c>
      <c r="Z3183">
        <v>0</v>
      </c>
      <c r="AA3183">
        <v>0</v>
      </c>
    </row>
    <row r="3184" spans="1:27" x14ac:dyDescent="0.25">
      <c r="A3184" t="s">
        <v>2167</v>
      </c>
      <c r="B3184" t="s">
        <v>2168</v>
      </c>
      <c r="C3184" t="s">
        <v>20886</v>
      </c>
      <c r="D3184">
        <v>1</v>
      </c>
      <c r="E3184">
        <v>1</v>
      </c>
      <c r="F3184">
        <v>0</v>
      </c>
      <c r="G3184">
        <v>0</v>
      </c>
      <c r="H3184">
        <v>0</v>
      </c>
      <c r="I3184">
        <v>0</v>
      </c>
      <c r="J3184">
        <v>0</v>
      </c>
      <c r="K3184">
        <v>0</v>
      </c>
      <c r="L3184">
        <v>0</v>
      </c>
      <c r="M3184">
        <v>0</v>
      </c>
      <c r="N3184">
        <v>0</v>
      </c>
      <c r="O3184">
        <v>0</v>
      </c>
      <c r="P3184">
        <v>0</v>
      </c>
      <c r="Q3184">
        <v>0.17299999999999999</v>
      </c>
      <c r="R3184">
        <v>0.20699999999999999</v>
      </c>
      <c r="S3184">
        <v>0.23599999999999999</v>
      </c>
      <c r="T3184">
        <v>0.44400000000000001</v>
      </c>
      <c r="U3184">
        <v>0.19800000000000001</v>
      </c>
      <c r="V3184">
        <v>17</v>
      </c>
      <c r="W3184">
        <v>0</v>
      </c>
      <c r="X3184">
        <v>0</v>
      </c>
      <c r="Y3184">
        <v>-0.1</v>
      </c>
      <c r="Z3184">
        <v>0</v>
      </c>
      <c r="AA3184">
        <v>0</v>
      </c>
    </row>
    <row r="3185" spans="1:27" x14ac:dyDescent="0.25">
      <c r="A3185" t="s">
        <v>757</v>
      </c>
      <c r="B3185" t="s">
        <v>758</v>
      </c>
      <c r="C3185" t="s">
        <v>20885</v>
      </c>
      <c r="D3185">
        <v>1</v>
      </c>
      <c r="E3185">
        <v>1</v>
      </c>
      <c r="F3185">
        <v>0</v>
      </c>
      <c r="G3185">
        <v>0</v>
      </c>
      <c r="H3185">
        <v>0</v>
      </c>
      <c r="I3185">
        <v>0</v>
      </c>
      <c r="J3185">
        <v>0</v>
      </c>
      <c r="K3185">
        <v>0</v>
      </c>
      <c r="L3185">
        <v>0</v>
      </c>
      <c r="M3185">
        <v>0</v>
      </c>
      <c r="N3185">
        <v>0</v>
      </c>
      <c r="O3185">
        <v>0</v>
      </c>
      <c r="P3185">
        <v>0</v>
      </c>
      <c r="Q3185">
        <v>0.183</v>
      </c>
      <c r="R3185">
        <v>0.21099999999999999</v>
      </c>
      <c r="S3185">
        <v>0.23400000000000001</v>
      </c>
      <c r="T3185">
        <v>0.44500000000000001</v>
      </c>
      <c r="U3185">
        <v>0.19800000000000001</v>
      </c>
      <c r="V3185">
        <v>19</v>
      </c>
      <c r="W3185">
        <v>0</v>
      </c>
      <c r="X3185">
        <v>0</v>
      </c>
      <c r="Y3185">
        <v>-0.1</v>
      </c>
      <c r="Z3185">
        <v>0</v>
      </c>
      <c r="AA3185">
        <v>0</v>
      </c>
    </row>
    <row r="3186" spans="1:27" x14ac:dyDescent="0.25">
      <c r="A3186" t="s">
        <v>980</v>
      </c>
      <c r="B3186" t="s">
        <v>981</v>
      </c>
      <c r="C3186" t="s">
        <v>20879</v>
      </c>
      <c r="D3186">
        <v>1</v>
      </c>
      <c r="E3186">
        <v>1</v>
      </c>
      <c r="F3186">
        <v>0</v>
      </c>
      <c r="G3186">
        <v>0</v>
      </c>
      <c r="H3186">
        <v>0</v>
      </c>
      <c r="I3186">
        <v>0</v>
      </c>
      <c r="J3186">
        <v>0</v>
      </c>
      <c r="K3186">
        <v>0</v>
      </c>
      <c r="L3186">
        <v>0</v>
      </c>
      <c r="M3186">
        <v>0</v>
      </c>
      <c r="N3186">
        <v>0</v>
      </c>
      <c r="O3186">
        <v>0</v>
      </c>
      <c r="P3186">
        <v>0</v>
      </c>
      <c r="Q3186">
        <v>0.184</v>
      </c>
      <c r="R3186">
        <v>0.214</v>
      </c>
      <c r="S3186">
        <v>0.23</v>
      </c>
      <c r="T3186">
        <v>0.443</v>
      </c>
      <c r="U3186">
        <v>0.19800000000000001</v>
      </c>
      <c r="V3186">
        <v>1</v>
      </c>
      <c r="W3186">
        <v>0</v>
      </c>
      <c r="X3186">
        <v>0</v>
      </c>
      <c r="Y3186">
        <v>-0.1</v>
      </c>
      <c r="Z3186">
        <v>0</v>
      </c>
      <c r="AA3186">
        <v>0</v>
      </c>
    </row>
    <row r="3187" spans="1:27" x14ac:dyDescent="0.25">
      <c r="A3187" t="s">
        <v>235</v>
      </c>
      <c r="B3187" t="s">
        <v>236</v>
      </c>
      <c r="C3187" t="s">
        <v>20890</v>
      </c>
      <c r="D3187">
        <v>1</v>
      </c>
      <c r="E3187">
        <v>1</v>
      </c>
      <c r="F3187">
        <v>0</v>
      </c>
      <c r="G3187">
        <v>0</v>
      </c>
      <c r="H3187">
        <v>0</v>
      </c>
      <c r="I3187">
        <v>0</v>
      </c>
      <c r="J3187">
        <v>0</v>
      </c>
      <c r="K3187">
        <v>0</v>
      </c>
      <c r="L3187">
        <v>0</v>
      </c>
      <c r="M3187">
        <v>0</v>
      </c>
      <c r="N3187">
        <v>0</v>
      </c>
      <c r="O3187">
        <v>0</v>
      </c>
      <c r="P3187">
        <v>0</v>
      </c>
      <c r="Q3187">
        <v>0.16800000000000001</v>
      </c>
      <c r="R3187">
        <v>0.20699999999999999</v>
      </c>
      <c r="S3187">
        <v>0.23599999999999999</v>
      </c>
      <c r="T3187">
        <v>0.442</v>
      </c>
      <c r="U3187">
        <v>0.19800000000000001</v>
      </c>
      <c r="V3187">
        <v>23</v>
      </c>
      <c r="W3187">
        <v>0</v>
      </c>
      <c r="X3187">
        <v>0</v>
      </c>
      <c r="Y3187">
        <v>-0.1</v>
      </c>
      <c r="Z3187">
        <v>0</v>
      </c>
      <c r="AA3187">
        <v>0</v>
      </c>
    </row>
    <row r="3188" spans="1:27" x14ac:dyDescent="0.25">
      <c r="A3188" t="s">
        <v>935</v>
      </c>
      <c r="B3188" t="s">
        <v>936</v>
      </c>
      <c r="C3188" t="s">
        <v>1</v>
      </c>
      <c r="D3188">
        <v>1</v>
      </c>
      <c r="E3188">
        <v>1</v>
      </c>
      <c r="F3188">
        <v>0</v>
      </c>
      <c r="G3188">
        <v>0</v>
      </c>
      <c r="H3188">
        <v>0</v>
      </c>
      <c r="I3188">
        <v>0</v>
      </c>
      <c r="J3188">
        <v>0</v>
      </c>
      <c r="K3188">
        <v>0</v>
      </c>
      <c r="L3188">
        <v>0</v>
      </c>
      <c r="M3188">
        <v>0</v>
      </c>
      <c r="N3188">
        <v>0</v>
      </c>
      <c r="O3188">
        <v>0</v>
      </c>
      <c r="P3188">
        <v>0</v>
      </c>
      <c r="Q3188">
        <v>0.16900000000000001</v>
      </c>
      <c r="R3188">
        <v>0.20100000000000001</v>
      </c>
      <c r="S3188">
        <v>0.245</v>
      </c>
      <c r="T3188">
        <v>0.44600000000000001</v>
      </c>
      <c r="U3188">
        <v>0.19800000000000001</v>
      </c>
      <c r="V3188">
        <v>17</v>
      </c>
      <c r="W3188">
        <v>0</v>
      </c>
      <c r="X3188">
        <v>0</v>
      </c>
      <c r="Y3188">
        <v>-0.1</v>
      </c>
      <c r="Z3188">
        <v>0</v>
      </c>
      <c r="AA3188">
        <v>0</v>
      </c>
    </row>
    <row r="3189" spans="1:27" x14ac:dyDescent="0.25">
      <c r="A3189" t="s">
        <v>21863</v>
      </c>
      <c r="B3189" t="s">
        <v>21864</v>
      </c>
      <c r="C3189" t="s">
        <v>20892</v>
      </c>
      <c r="D3189">
        <v>1</v>
      </c>
      <c r="E3189">
        <v>1</v>
      </c>
      <c r="F3189">
        <v>0</v>
      </c>
      <c r="G3189">
        <v>0</v>
      </c>
      <c r="H3189">
        <v>0</v>
      </c>
      <c r="I3189">
        <v>0</v>
      </c>
      <c r="J3189">
        <v>0</v>
      </c>
      <c r="K3189">
        <v>0</v>
      </c>
      <c r="L3189">
        <v>0</v>
      </c>
      <c r="M3189">
        <v>0</v>
      </c>
      <c r="N3189">
        <v>0</v>
      </c>
      <c r="O3189">
        <v>0</v>
      </c>
      <c r="P3189">
        <v>0</v>
      </c>
      <c r="Q3189">
        <v>0.17299999999999999</v>
      </c>
      <c r="R3189">
        <v>0.214</v>
      </c>
      <c r="S3189">
        <v>0.22500000000000001</v>
      </c>
      <c r="T3189">
        <v>0.439</v>
      </c>
      <c r="U3189">
        <v>0.19800000000000001</v>
      </c>
      <c r="V3189">
        <v>17</v>
      </c>
      <c r="W3189">
        <v>0</v>
      </c>
      <c r="X3189">
        <v>0</v>
      </c>
      <c r="Y3189">
        <v>-0.1</v>
      </c>
      <c r="Z3189">
        <v>0</v>
      </c>
      <c r="AA3189">
        <v>0</v>
      </c>
    </row>
    <row r="3190" spans="1:27" x14ac:dyDescent="0.25">
      <c r="A3190" t="s">
        <v>669</v>
      </c>
      <c r="B3190" t="s">
        <v>670</v>
      </c>
      <c r="C3190" t="s">
        <v>20886</v>
      </c>
      <c r="D3190">
        <v>1</v>
      </c>
      <c r="E3190">
        <v>1</v>
      </c>
      <c r="F3190">
        <v>0</v>
      </c>
      <c r="G3190">
        <v>0</v>
      </c>
      <c r="H3190">
        <v>0</v>
      </c>
      <c r="I3190">
        <v>0</v>
      </c>
      <c r="J3190">
        <v>0</v>
      </c>
      <c r="K3190">
        <v>0</v>
      </c>
      <c r="L3190">
        <v>0</v>
      </c>
      <c r="M3190">
        <v>0</v>
      </c>
      <c r="N3190">
        <v>0</v>
      </c>
      <c r="O3190">
        <v>0</v>
      </c>
      <c r="P3190">
        <v>0</v>
      </c>
      <c r="Q3190">
        <v>0.17599999999999999</v>
      </c>
      <c r="R3190">
        <v>0.20799999999999999</v>
      </c>
      <c r="S3190">
        <v>0.23599999999999999</v>
      </c>
      <c r="T3190">
        <v>0.44400000000000001</v>
      </c>
      <c r="U3190">
        <v>0.19800000000000001</v>
      </c>
      <c r="V3190">
        <v>17</v>
      </c>
      <c r="W3190">
        <v>0</v>
      </c>
      <c r="X3190">
        <v>0</v>
      </c>
      <c r="Y3190">
        <v>-0.1</v>
      </c>
      <c r="Z3190">
        <v>0</v>
      </c>
      <c r="AA3190">
        <v>0</v>
      </c>
    </row>
    <row r="3191" spans="1:27" x14ac:dyDescent="0.25">
      <c r="A3191" t="s">
        <v>1558</v>
      </c>
      <c r="B3191" t="s">
        <v>1559</v>
      </c>
      <c r="C3191" t="s">
        <v>1</v>
      </c>
      <c r="D3191">
        <v>1</v>
      </c>
      <c r="E3191">
        <v>1</v>
      </c>
      <c r="F3191">
        <v>0</v>
      </c>
      <c r="G3191">
        <v>0</v>
      </c>
      <c r="H3191">
        <v>0</v>
      </c>
      <c r="I3191">
        <v>0</v>
      </c>
      <c r="J3191">
        <v>0</v>
      </c>
      <c r="K3191">
        <v>0</v>
      </c>
      <c r="L3191">
        <v>0</v>
      </c>
      <c r="M3191">
        <v>0</v>
      </c>
      <c r="N3191">
        <v>0</v>
      </c>
      <c r="O3191">
        <v>0</v>
      </c>
      <c r="P3191">
        <v>0</v>
      </c>
      <c r="Q3191">
        <v>0.17799999999999999</v>
      </c>
      <c r="R3191">
        <v>0.20899999999999999</v>
      </c>
      <c r="S3191">
        <v>0.23499999999999999</v>
      </c>
      <c r="T3191">
        <v>0.44400000000000001</v>
      </c>
      <c r="U3191">
        <v>0.19800000000000001</v>
      </c>
      <c r="V3191">
        <v>17</v>
      </c>
      <c r="W3191">
        <v>0</v>
      </c>
      <c r="X3191">
        <v>0</v>
      </c>
      <c r="Y3191">
        <v>-0.1</v>
      </c>
      <c r="Z3191">
        <v>0</v>
      </c>
      <c r="AA3191">
        <v>0</v>
      </c>
    </row>
    <row r="3192" spans="1:27" x14ac:dyDescent="0.25">
      <c r="A3192" t="s">
        <v>21865</v>
      </c>
      <c r="B3192" t="s">
        <v>21866</v>
      </c>
      <c r="C3192" t="s">
        <v>20873</v>
      </c>
      <c r="D3192">
        <v>1</v>
      </c>
      <c r="E3192">
        <v>1</v>
      </c>
      <c r="F3192">
        <v>0</v>
      </c>
      <c r="G3192">
        <v>0</v>
      </c>
      <c r="H3192">
        <v>0</v>
      </c>
      <c r="I3192">
        <v>0</v>
      </c>
      <c r="J3192">
        <v>0</v>
      </c>
      <c r="K3192">
        <v>0</v>
      </c>
      <c r="L3192">
        <v>0</v>
      </c>
      <c r="M3192">
        <v>0</v>
      </c>
      <c r="N3192">
        <v>0</v>
      </c>
      <c r="O3192">
        <v>0</v>
      </c>
      <c r="P3192">
        <v>0</v>
      </c>
      <c r="Q3192">
        <v>0.18</v>
      </c>
      <c r="R3192">
        <v>0.21199999999999999</v>
      </c>
      <c r="S3192">
        <v>0.23</v>
      </c>
      <c r="T3192">
        <v>0.442</v>
      </c>
      <c r="U3192">
        <v>0.19800000000000001</v>
      </c>
      <c r="V3192">
        <v>16</v>
      </c>
      <c r="W3192">
        <v>0</v>
      </c>
      <c r="X3192">
        <v>0</v>
      </c>
      <c r="Y3192">
        <v>-0.1</v>
      </c>
      <c r="Z3192">
        <v>0</v>
      </c>
      <c r="AA3192">
        <v>0</v>
      </c>
    </row>
    <row r="3193" spans="1:27" x14ac:dyDescent="0.25">
      <c r="A3193" t="s">
        <v>1119</v>
      </c>
      <c r="B3193" t="s">
        <v>1120</v>
      </c>
      <c r="C3193" t="s">
        <v>20889</v>
      </c>
      <c r="D3193">
        <v>1</v>
      </c>
      <c r="E3193">
        <v>1</v>
      </c>
      <c r="F3193">
        <v>0</v>
      </c>
      <c r="G3193">
        <v>0</v>
      </c>
      <c r="H3193">
        <v>0</v>
      </c>
      <c r="I3193">
        <v>0</v>
      </c>
      <c r="J3193">
        <v>0</v>
      </c>
      <c r="K3193">
        <v>0</v>
      </c>
      <c r="L3193">
        <v>0</v>
      </c>
      <c r="M3193">
        <v>0</v>
      </c>
      <c r="N3193">
        <v>0</v>
      </c>
      <c r="O3193">
        <v>0</v>
      </c>
      <c r="P3193">
        <v>0</v>
      </c>
      <c r="Q3193">
        <v>0.16300000000000001</v>
      </c>
      <c r="R3193">
        <v>0.20899999999999999</v>
      </c>
      <c r="S3193">
        <v>0.23</v>
      </c>
      <c r="T3193">
        <v>0.439</v>
      </c>
      <c r="U3193">
        <v>0.19800000000000001</v>
      </c>
      <c r="V3193">
        <v>21</v>
      </c>
      <c r="W3193">
        <v>0</v>
      </c>
      <c r="X3193">
        <v>0</v>
      </c>
      <c r="Y3193">
        <v>-0.1</v>
      </c>
      <c r="Z3193">
        <v>0</v>
      </c>
      <c r="AA3193">
        <v>0</v>
      </c>
    </row>
    <row r="3194" spans="1:27" x14ac:dyDescent="0.25">
      <c r="A3194" t="s">
        <v>634</v>
      </c>
      <c r="B3194" t="s">
        <v>635</v>
      </c>
      <c r="C3194" t="s">
        <v>20887</v>
      </c>
      <c r="D3194">
        <v>1</v>
      </c>
      <c r="E3194">
        <v>1</v>
      </c>
      <c r="F3194">
        <v>0</v>
      </c>
      <c r="G3194">
        <v>0</v>
      </c>
      <c r="H3194">
        <v>0</v>
      </c>
      <c r="I3194">
        <v>0</v>
      </c>
      <c r="J3194">
        <v>0</v>
      </c>
      <c r="K3194">
        <v>0</v>
      </c>
      <c r="L3194">
        <v>0</v>
      </c>
      <c r="M3194">
        <v>0</v>
      </c>
      <c r="N3194">
        <v>0</v>
      </c>
      <c r="O3194">
        <v>0</v>
      </c>
      <c r="P3194">
        <v>0</v>
      </c>
      <c r="Q3194">
        <v>0.158</v>
      </c>
      <c r="R3194">
        <v>0.20799999999999999</v>
      </c>
      <c r="S3194">
        <v>0.22900000000000001</v>
      </c>
      <c r="T3194">
        <v>0.437</v>
      </c>
      <c r="U3194">
        <v>0.19700000000000001</v>
      </c>
      <c r="V3194">
        <v>18</v>
      </c>
      <c r="W3194">
        <v>0</v>
      </c>
      <c r="X3194">
        <v>0</v>
      </c>
      <c r="Y3194">
        <v>-0.1</v>
      </c>
      <c r="Z3194">
        <v>0</v>
      </c>
      <c r="AA3194">
        <v>0</v>
      </c>
    </row>
    <row r="3195" spans="1:27" x14ac:dyDescent="0.25">
      <c r="A3195" t="s">
        <v>21867</v>
      </c>
      <c r="B3195" t="s">
        <v>21868</v>
      </c>
      <c r="C3195" t="s">
        <v>20865</v>
      </c>
      <c r="D3195">
        <v>1</v>
      </c>
      <c r="E3195">
        <v>1</v>
      </c>
      <c r="F3195">
        <v>0</v>
      </c>
      <c r="G3195">
        <v>0</v>
      </c>
      <c r="H3195">
        <v>0</v>
      </c>
      <c r="I3195">
        <v>0</v>
      </c>
      <c r="J3195">
        <v>0</v>
      </c>
      <c r="K3195">
        <v>0</v>
      </c>
      <c r="L3195">
        <v>0</v>
      </c>
      <c r="M3195">
        <v>0</v>
      </c>
      <c r="N3195">
        <v>0</v>
      </c>
      <c r="O3195">
        <v>0</v>
      </c>
      <c r="P3195">
        <v>0</v>
      </c>
      <c r="Q3195">
        <v>0.17699999999999999</v>
      </c>
      <c r="R3195">
        <v>0.21</v>
      </c>
      <c r="S3195">
        <v>0.23300000000000001</v>
      </c>
      <c r="T3195">
        <v>0.443</v>
      </c>
      <c r="U3195">
        <v>0.19700000000000001</v>
      </c>
      <c r="V3195">
        <v>22</v>
      </c>
      <c r="W3195">
        <v>0</v>
      </c>
      <c r="X3195">
        <v>0</v>
      </c>
      <c r="Y3195">
        <v>-0.1</v>
      </c>
      <c r="Z3195">
        <v>0</v>
      </c>
      <c r="AA3195">
        <v>0</v>
      </c>
    </row>
    <row r="3196" spans="1:27" x14ac:dyDescent="0.25">
      <c r="A3196" t="s">
        <v>1008</v>
      </c>
      <c r="B3196" t="s">
        <v>1009</v>
      </c>
      <c r="C3196" t="s">
        <v>20886</v>
      </c>
      <c r="D3196">
        <v>1</v>
      </c>
      <c r="E3196">
        <v>1</v>
      </c>
      <c r="F3196">
        <v>0</v>
      </c>
      <c r="G3196">
        <v>0</v>
      </c>
      <c r="H3196">
        <v>0</v>
      </c>
      <c r="I3196">
        <v>0</v>
      </c>
      <c r="J3196">
        <v>0</v>
      </c>
      <c r="K3196">
        <v>0</v>
      </c>
      <c r="L3196">
        <v>0</v>
      </c>
      <c r="M3196">
        <v>0</v>
      </c>
      <c r="N3196">
        <v>0</v>
      </c>
      <c r="O3196">
        <v>0</v>
      </c>
      <c r="P3196">
        <v>0</v>
      </c>
      <c r="Q3196">
        <v>0.18</v>
      </c>
      <c r="R3196">
        <v>0.21099999999999999</v>
      </c>
      <c r="S3196">
        <v>0.23300000000000001</v>
      </c>
      <c r="T3196">
        <v>0.44400000000000001</v>
      </c>
      <c r="U3196">
        <v>0.19700000000000001</v>
      </c>
      <c r="V3196">
        <v>17</v>
      </c>
      <c r="W3196">
        <v>0</v>
      </c>
      <c r="X3196">
        <v>0</v>
      </c>
      <c r="Y3196">
        <v>-0.1</v>
      </c>
      <c r="Z3196">
        <v>0</v>
      </c>
      <c r="AA3196">
        <v>0</v>
      </c>
    </row>
    <row r="3197" spans="1:27" x14ac:dyDescent="0.25">
      <c r="A3197" t="s">
        <v>21869</v>
      </c>
      <c r="B3197" t="s">
        <v>21870</v>
      </c>
      <c r="C3197" t="s">
        <v>20874</v>
      </c>
      <c r="D3197">
        <v>1</v>
      </c>
      <c r="E3197">
        <v>1</v>
      </c>
      <c r="F3197">
        <v>0</v>
      </c>
      <c r="G3197">
        <v>0</v>
      </c>
      <c r="H3197">
        <v>0</v>
      </c>
      <c r="I3197">
        <v>0</v>
      </c>
      <c r="J3197">
        <v>0</v>
      </c>
      <c r="K3197">
        <v>0</v>
      </c>
      <c r="L3197">
        <v>0</v>
      </c>
      <c r="M3197">
        <v>0</v>
      </c>
      <c r="N3197">
        <v>0</v>
      </c>
      <c r="O3197">
        <v>0</v>
      </c>
      <c r="P3197">
        <v>0</v>
      </c>
      <c r="Q3197">
        <v>0.17</v>
      </c>
      <c r="R3197">
        <v>0.20300000000000001</v>
      </c>
      <c r="S3197">
        <v>0.24199999999999999</v>
      </c>
      <c r="T3197">
        <v>0.44500000000000001</v>
      </c>
      <c r="U3197">
        <v>0.19700000000000001</v>
      </c>
      <c r="V3197">
        <v>18</v>
      </c>
      <c r="W3197">
        <v>0</v>
      </c>
      <c r="X3197">
        <v>0</v>
      </c>
      <c r="Y3197">
        <v>-0.1</v>
      </c>
      <c r="Z3197">
        <v>0</v>
      </c>
      <c r="AA3197">
        <v>0</v>
      </c>
    </row>
    <row r="3198" spans="1:27" x14ac:dyDescent="0.25">
      <c r="A3198" t="s">
        <v>1645</v>
      </c>
      <c r="B3198" t="s">
        <v>1646</v>
      </c>
      <c r="C3198" t="s">
        <v>20890</v>
      </c>
      <c r="D3198">
        <v>1</v>
      </c>
      <c r="E3198">
        <v>1</v>
      </c>
      <c r="F3198">
        <v>0</v>
      </c>
      <c r="G3198">
        <v>0</v>
      </c>
      <c r="H3198">
        <v>0</v>
      </c>
      <c r="I3198">
        <v>0</v>
      </c>
      <c r="J3198">
        <v>0</v>
      </c>
      <c r="K3198">
        <v>0</v>
      </c>
      <c r="L3198">
        <v>0</v>
      </c>
      <c r="M3198">
        <v>0</v>
      </c>
      <c r="N3198">
        <v>0</v>
      </c>
      <c r="O3198">
        <v>0</v>
      </c>
      <c r="P3198">
        <v>0</v>
      </c>
      <c r="Q3198">
        <v>0.17199999999999999</v>
      </c>
      <c r="R3198">
        <v>0.20699999999999999</v>
      </c>
      <c r="S3198">
        <v>0.23499999999999999</v>
      </c>
      <c r="T3198">
        <v>0.442</v>
      </c>
      <c r="U3198">
        <v>0.19700000000000001</v>
      </c>
      <c r="V3198">
        <v>23</v>
      </c>
      <c r="W3198">
        <v>0</v>
      </c>
      <c r="X3198">
        <v>0</v>
      </c>
      <c r="Y3198">
        <v>-0.1</v>
      </c>
      <c r="Z3198">
        <v>0</v>
      </c>
      <c r="AA3198">
        <v>0</v>
      </c>
    </row>
    <row r="3199" spans="1:27" x14ac:dyDescent="0.25">
      <c r="A3199" t="s">
        <v>472</v>
      </c>
      <c r="B3199" t="s">
        <v>473</v>
      </c>
      <c r="C3199" t="s">
        <v>20871</v>
      </c>
      <c r="D3199">
        <v>1</v>
      </c>
      <c r="E3199">
        <v>1</v>
      </c>
      <c r="F3199">
        <v>0</v>
      </c>
      <c r="G3199">
        <v>0</v>
      </c>
      <c r="H3199">
        <v>0</v>
      </c>
      <c r="I3199">
        <v>0</v>
      </c>
      <c r="J3199">
        <v>0</v>
      </c>
      <c r="K3199">
        <v>0</v>
      </c>
      <c r="L3199">
        <v>0</v>
      </c>
      <c r="M3199">
        <v>0</v>
      </c>
      <c r="N3199">
        <v>0</v>
      </c>
      <c r="O3199">
        <v>0</v>
      </c>
      <c r="P3199">
        <v>0</v>
      </c>
      <c r="Q3199">
        <v>0.184</v>
      </c>
      <c r="R3199">
        <v>0.214</v>
      </c>
      <c r="S3199">
        <v>0.22800000000000001</v>
      </c>
      <c r="T3199">
        <v>0.442</v>
      </c>
      <c r="U3199">
        <v>0.19700000000000001</v>
      </c>
      <c r="V3199">
        <v>21</v>
      </c>
      <c r="W3199">
        <v>0</v>
      </c>
      <c r="X3199">
        <v>0</v>
      </c>
      <c r="Y3199">
        <v>-0.1</v>
      </c>
      <c r="Z3199">
        <v>0</v>
      </c>
      <c r="AA3199">
        <v>0</v>
      </c>
    </row>
    <row r="3200" spans="1:27" x14ac:dyDescent="0.25">
      <c r="A3200" t="s">
        <v>21871</v>
      </c>
      <c r="B3200" t="s">
        <v>21872</v>
      </c>
      <c r="C3200" t="s">
        <v>1</v>
      </c>
      <c r="D3200">
        <v>1</v>
      </c>
      <c r="E3200">
        <v>1</v>
      </c>
      <c r="F3200">
        <v>0</v>
      </c>
      <c r="G3200">
        <v>0</v>
      </c>
      <c r="H3200">
        <v>0</v>
      </c>
      <c r="I3200">
        <v>0</v>
      </c>
      <c r="J3200">
        <v>0</v>
      </c>
      <c r="K3200">
        <v>0</v>
      </c>
      <c r="L3200">
        <v>0</v>
      </c>
      <c r="M3200">
        <v>0</v>
      </c>
      <c r="N3200">
        <v>0</v>
      </c>
      <c r="O3200">
        <v>0</v>
      </c>
      <c r="P3200">
        <v>0</v>
      </c>
      <c r="Q3200">
        <v>0.17299999999999999</v>
      </c>
      <c r="R3200">
        <v>0.20899999999999999</v>
      </c>
      <c r="S3200">
        <v>0.23300000000000001</v>
      </c>
      <c r="T3200">
        <v>0.442</v>
      </c>
      <c r="U3200">
        <v>0.19700000000000001</v>
      </c>
      <c r="V3200">
        <v>17</v>
      </c>
      <c r="W3200">
        <v>0</v>
      </c>
      <c r="X3200">
        <v>0</v>
      </c>
      <c r="Y3200">
        <v>-0.1</v>
      </c>
      <c r="Z3200">
        <v>0</v>
      </c>
      <c r="AA3200">
        <v>0</v>
      </c>
    </row>
    <row r="3201" spans="1:27" x14ac:dyDescent="0.25">
      <c r="A3201" t="s">
        <v>21873</v>
      </c>
      <c r="B3201" t="s">
        <v>21874</v>
      </c>
      <c r="C3201" t="s">
        <v>20881</v>
      </c>
      <c r="D3201">
        <v>1</v>
      </c>
      <c r="E3201">
        <v>1</v>
      </c>
      <c r="F3201">
        <v>0</v>
      </c>
      <c r="G3201">
        <v>0</v>
      </c>
      <c r="H3201">
        <v>0</v>
      </c>
      <c r="I3201">
        <v>0</v>
      </c>
      <c r="J3201">
        <v>0</v>
      </c>
      <c r="K3201">
        <v>0</v>
      </c>
      <c r="L3201">
        <v>0</v>
      </c>
      <c r="M3201">
        <v>0</v>
      </c>
      <c r="N3201">
        <v>0</v>
      </c>
      <c r="O3201">
        <v>0</v>
      </c>
      <c r="P3201">
        <v>0</v>
      </c>
      <c r="Q3201">
        <v>0.16700000000000001</v>
      </c>
      <c r="R3201">
        <v>0.20499999999999999</v>
      </c>
      <c r="S3201">
        <v>0.23699999999999999</v>
      </c>
      <c r="T3201">
        <v>0.442</v>
      </c>
      <c r="U3201">
        <v>0.19700000000000001</v>
      </c>
      <c r="V3201">
        <v>12</v>
      </c>
      <c r="W3201">
        <v>0</v>
      </c>
      <c r="X3201">
        <v>0</v>
      </c>
      <c r="Y3201">
        <v>-0.1</v>
      </c>
      <c r="Z3201">
        <v>0</v>
      </c>
      <c r="AA3201">
        <v>0</v>
      </c>
    </row>
    <row r="3202" spans="1:27" x14ac:dyDescent="0.25">
      <c r="A3202" t="s">
        <v>21875</v>
      </c>
      <c r="B3202" t="s">
        <v>21876</v>
      </c>
      <c r="C3202" t="s">
        <v>20875</v>
      </c>
      <c r="D3202">
        <v>1</v>
      </c>
      <c r="E3202">
        <v>1</v>
      </c>
      <c r="F3202">
        <v>0</v>
      </c>
      <c r="G3202">
        <v>0</v>
      </c>
      <c r="H3202">
        <v>0</v>
      </c>
      <c r="I3202">
        <v>0</v>
      </c>
      <c r="J3202">
        <v>0</v>
      </c>
      <c r="K3202">
        <v>0</v>
      </c>
      <c r="L3202">
        <v>0</v>
      </c>
      <c r="M3202">
        <v>0</v>
      </c>
      <c r="N3202">
        <v>0</v>
      </c>
      <c r="O3202">
        <v>0</v>
      </c>
      <c r="P3202">
        <v>0</v>
      </c>
      <c r="Q3202">
        <v>0.17199999999999999</v>
      </c>
      <c r="R3202">
        <v>0.219</v>
      </c>
      <c r="S3202">
        <v>0.215</v>
      </c>
      <c r="T3202">
        <v>0.434</v>
      </c>
      <c r="U3202">
        <v>0.19700000000000001</v>
      </c>
      <c r="V3202">
        <v>16</v>
      </c>
      <c r="W3202">
        <v>0</v>
      </c>
      <c r="X3202">
        <v>0</v>
      </c>
      <c r="Y3202">
        <v>-0.1</v>
      </c>
      <c r="Z3202">
        <v>0</v>
      </c>
      <c r="AA3202">
        <v>0</v>
      </c>
    </row>
    <row r="3203" spans="1:27" x14ac:dyDescent="0.25">
      <c r="A3203" t="s">
        <v>21877</v>
      </c>
      <c r="B3203" t="s">
        <v>21878</v>
      </c>
      <c r="C3203" t="s">
        <v>1</v>
      </c>
      <c r="D3203">
        <v>1</v>
      </c>
      <c r="E3203">
        <v>1</v>
      </c>
      <c r="F3203">
        <v>0</v>
      </c>
      <c r="G3203">
        <v>0</v>
      </c>
      <c r="H3203">
        <v>0</v>
      </c>
      <c r="I3203">
        <v>0</v>
      </c>
      <c r="J3203">
        <v>0</v>
      </c>
      <c r="K3203">
        <v>0</v>
      </c>
      <c r="L3203">
        <v>0</v>
      </c>
      <c r="M3203">
        <v>0</v>
      </c>
      <c r="N3203">
        <v>0</v>
      </c>
      <c r="O3203">
        <v>0</v>
      </c>
      <c r="P3203">
        <v>0</v>
      </c>
      <c r="Q3203">
        <v>0.17499999999999999</v>
      </c>
      <c r="R3203">
        <v>0.20499999999999999</v>
      </c>
      <c r="S3203">
        <v>0.23899999999999999</v>
      </c>
      <c r="T3203">
        <v>0.44400000000000001</v>
      </c>
      <c r="U3203">
        <v>0.19700000000000001</v>
      </c>
      <c r="V3203">
        <v>17</v>
      </c>
      <c r="W3203">
        <v>0</v>
      </c>
      <c r="X3203">
        <v>0</v>
      </c>
      <c r="Y3203">
        <v>-0.1</v>
      </c>
      <c r="Z3203">
        <v>0</v>
      </c>
      <c r="AA3203">
        <v>0</v>
      </c>
    </row>
    <row r="3204" spans="1:27" x14ac:dyDescent="0.25">
      <c r="A3204" t="s">
        <v>21879</v>
      </c>
      <c r="B3204" t="s">
        <v>21880</v>
      </c>
      <c r="C3204" t="s">
        <v>20877</v>
      </c>
      <c r="D3204">
        <v>1</v>
      </c>
      <c r="E3204">
        <v>1</v>
      </c>
      <c r="F3204">
        <v>0</v>
      </c>
      <c r="G3204">
        <v>0</v>
      </c>
      <c r="H3204">
        <v>0</v>
      </c>
      <c r="I3204">
        <v>0</v>
      </c>
      <c r="J3204">
        <v>0</v>
      </c>
      <c r="K3204">
        <v>0</v>
      </c>
      <c r="L3204">
        <v>0</v>
      </c>
      <c r="M3204">
        <v>0</v>
      </c>
      <c r="N3204">
        <v>0</v>
      </c>
      <c r="O3204">
        <v>0</v>
      </c>
      <c r="P3204">
        <v>0</v>
      </c>
      <c r="Q3204">
        <v>0.16700000000000001</v>
      </c>
      <c r="R3204">
        <v>0.19900000000000001</v>
      </c>
      <c r="S3204">
        <v>0.247</v>
      </c>
      <c r="T3204">
        <v>0.44600000000000001</v>
      </c>
      <c r="U3204">
        <v>0.19700000000000001</v>
      </c>
      <c r="V3204">
        <v>24</v>
      </c>
      <c r="W3204">
        <v>0</v>
      </c>
      <c r="X3204">
        <v>0</v>
      </c>
      <c r="Y3204">
        <v>-0.1</v>
      </c>
      <c r="Z3204">
        <v>0</v>
      </c>
      <c r="AA3204">
        <v>0</v>
      </c>
    </row>
    <row r="3205" spans="1:27" x14ac:dyDescent="0.25">
      <c r="A3205" t="s">
        <v>454</v>
      </c>
      <c r="B3205" t="s">
        <v>455</v>
      </c>
      <c r="C3205" t="s">
        <v>20878</v>
      </c>
      <c r="D3205">
        <v>1</v>
      </c>
      <c r="E3205">
        <v>1</v>
      </c>
      <c r="F3205">
        <v>0</v>
      </c>
      <c r="G3205">
        <v>0</v>
      </c>
      <c r="H3205">
        <v>0</v>
      </c>
      <c r="I3205">
        <v>0</v>
      </c>
      <c r="J3205">
        <v>0</v>
      </c>
      <c r="K3205">
        <v>0</v>
      </c>
      <c r="L3205">
        <v>0</v>
      </c>
      <c r="M3205">
        <v>0</v>
      </c>
      <c r="N3205">
        <v>0</v>
      </c>
      <c r="O3205">
        <v>0</v>
      </c>
      <c r="P3205">
        <v>0</v>
      </c>
      <c r="Q3205">
        <v>0.17699999999999999</v>
      </c>
      <c r="R3205">
        <v>0.20699999999999999</v>
      </c>
      <c r="S3205">
        <v>0.23699999999999999</v>
      </c>
      <c r="T3205">
        <v>0.44400000000000001</v>
      </c>
      <c r="U3205">
        <v>0.19700000000000001</v>
      </c>
      <c r="V3205">
        <v>16</v>
      </c>
      <c r="W3205">
        <v>0</v>
      </c>
      <c r="X3205">
        <v>0</v>
      </c>
      <c r="Y3205">
        <v>-0.1</v>
      </c>
      <c r="Z3205">
        <v>0</v>
      </c>
      <c r="AA3205">
        <v>0</v>
      </c>
    </row>
    <row r="3206" spans="1:27" x14ac:dyDescent="0.25">
      <c r="A3206" t="s">
        <v>127</v>
      </c>
      <c r="B3206" t="s">
        <v>128</v>
      </c>
      <c r="C3206" t="s">
        <v>20875</v>
      </c>
      <c r="D3206">
        <v>1</v>
      </c>
      <c r="E3206">
        <v>1</v>
      </c>
      <c r="F3206">
        <v>0</v>
      </c>
      <c r="G3206">
        <v>0</v>
      </c>
      <c r="H3206">
        <v>0</v>
      </c>
      <c r="I3206">
        <v>0</v>
      </c>
      <c r="J3206">
        <v>0</v>
      </c>
      <c r="K3206">
        <v>0</v>
      </c>
      <c r="L3206">
        <v>0</v>
      </c>
      <c r="M3206">
        <v>0</v>
      </c>
      <c r="N3206">
        <v>0</v>
      </c>
      <c r="O3206">
        <v>0</v>
      </c>
      <c r="P3206">
        <v>0</v>
      </c>
      <c r="Q3206">
        <v>0.16300000000000001</v>
      </c>
      <c r="R3206">
        <v>0.20799999999999999</v>
      </c>
      <c r="S3206">
        <v>0.23200000000000001</v>
      </c>
      <c r="T3206">
        <v>0.44</v>
      </c>
      <c r="U3206">
        <v>0.19700000000000001</v>
      </c>
      <c r="V3206">
        <v>15</v>
      </c>
      <c r="W3206">
        <v>0</v>
      </c>
      <c r="X3206">
        <v>0</v>
      </c>
      <c r="Y3206">
        <v>-0.1</v>
      </c>
      <c r="Z3206">
        <v>0</v>
      </c>
      <c r="AA3206">
        <v>0</v>
      </c>
    </row>
    <row r="3207" spans="1:27" x14ac:dyDescent="0.25">
      <c r="A3207" t="s">
        <v>1777</v>
      </c>
      <c r="B3207" t="s">
        <v>1778</v>
      </c>
      <c r="C3207" t="s">
        <v>1</v>
      </c>
      <c r="D3207">
        <v>1</v>
      </c>
      <c r="E3207">
        <v>1</v>
      </c>
      <c r="F3207">
        <v>0</v>
      </c>
      <c r="G3207">
        <v>0</v>
      </c>
      <c r="H3207">
        <v>0</v>
      </c>
      <c r="I3207">
        <v>0</v>
      </c>
      <c r="J3207">
        <v>0</v>
      </c>
      <c r="K3207">
        <v>0</v>
      </c>
      <c r="L3207">
        <v>0</v>
      </c>
      <c r="M3207">
        <v>0</v>
      </c>
      <c r="N3207">
        <v>0</v>
      </c>
      <c r="O3207">
        <v>0</v>
      </c>
      <c r="P3207">
        <v>0</v>
      </c>
      <c r="Q3207">
        <v>0.17399999999999999</v>
      </c>
      <c r="R3207">
        <v>0.20200000000000001</v>
      </c>
      <c r="S3207">
        <v>0.24299999999999999</v>
      </c>
      <c r="T3207">
        <v>0.44600000000000001</v>
      </c>
      <c r="U3207">
        <v>0.19700000000000001</v>
      </c>
      <c r="V3207">
        <v>17</v>
      </c>
      <c r="W3207">
        <v>0</v>
      </c>
      <c r="X3207">
        <v>0</v>
      </c>
      <c r="Y3207">
        <v>-0.1</v>
      </c>
      <c r="Z3207">
        <v>0</v>
      </c>
      <c r="AA3207">
        <v>0</v>
      </c>
    </row>
    <row r="3208" spans="1:27" x14ac:dyDescent="0.25">
      <c r="A3208" t="s">
        <v>875</v>
      </c>
      <c r="B3208" t="s">
        <v>876</v>
      </c>
      <c r="C3208" t="s">
        <v>20887</v>
      </c>
      <c r="D3208">
        <v>1</v>
      </c>
      <c r="E3208">
        <v>1</v>
      </c>
      <c r="F3208">
        <v>0</v>
      </c>
      <c r="G3208">
        <v>0</v>
      </c>
      <c r="H3208">
        <v>0</v>
      </c>
      <c r="I3208">
        <v>0</v>
      </c>
      <c r="J3208">
        <v>0</v>
      </c>
      <c r="K3208">
        <v>0</v>
      </c>
      <c r="L3208">
        <v>0</v>
      </c>
      <c r="M3208">
        <v>0</v>
      </c>
      <c r="N3208">
        <v>0</v>
      </c>
      <c r="O3208">
        <v>0</v>
      </c>
      <c r="P3208">
        <v>0</v>
      </c>
      <c r="Q3208">
        <v>0.17399999999999999</v>
      </c>
      <c r="R3208">
        <v>0.20599999999999999</v>
      </c>
      <c r="S3208">
        <v>0.23699999999999999</v>
      </c>
      <c r="T3208">
        <v>0.443</v>
      </c>
      <c r="U3208">
        <v>0.19700000000000001</v>
      </c>
      <c r="V3208">
        <v>17</v>
      </c>
      <c r="W3208">
        <v>0</v>
      </c>
      <c r="X3208">
        <v>0</v>
      </c>
      <c r="Y3208">
        <v>-0.1</v>
      </c>
      <c r="Z3208">
        <v>0</v>
      </c>
      <c r="AA3208">
        <v>0</v>
      </c>
    </row>
    <row r="3209" spans="1:27" x14ac:dyDescent="0.25">
      <c r="A3209" t="s">
        <v>1364</v>
      </c>
      <c r="B3209" t="s">
        <v>1365</v>
      </c>
      <c r="C3209" t="s">
        <v>1</v>
      </c>
      <c r="D3209">
        <v>1</v>
      </c>
      <c r="E3209">
        <v>1</v>
      </c>
      <c r="F3209">
        <v>0</v>
      </c>
      <c r="G3209">
        <v>0</v>
      </c>
      <c r="H3209">
        <v>0</v>
      </c>
      <c r="I3209">
        <v>0</v>
      </c>
      <c r="J3209">
        <v>0</v>
      </c>
      <c r="K3209">
        <v>0</v>
      </c>
      <c r="L3209">
        <v>0</v>
      </c>
      <c r="M3209">
        <v>0</v>
      </c>
      <c r="N3209">
        <v>0</v>
      </c>
      <c r="O3209">
        <v>0</v>
      </c>
      <c r="P3209">
        <v>0</v>
      </c>
      <c r="Q3209">
        <v>0.17899999999999999</v>
      </c>
      <c r="R3209">
        <v>0.20899999999999999</v>
      </c>
      <c r="S3209">
        <v>0.23300000000000001</v>
      </c>
      <c r="T3209">
        <v>0.442</v>
      </c>
      <c r="U3209">
        <v>0.19700000000000001</v>
      </c>
      <c r="V3209">
        <v>17</v>
      </c>
      <c r="W3209">
        <v>0</v>
      </c>
      <c r="X3209">
        <v>0</v>
      </c>
      <c r="Y3209">
        <v>-0.1</v>
      </c>
      <c r="Z3209">
        <v>0</v>
      </c>
      <c r="AA3209">
        <v>0</v>
      </c>
    </row>
    <row r="3210" spans="1:27" x14ac:dyDescent="0.25">
      <c r="A3210" t="s">
        <v>939</v>
      </c>
      <c r="B3210" t="s">
        <v>940</v>
      </c>
      <c r="C3210" t="s">
        <v>20877</v>
      </c>
      <c r="D3210">
        <v>1</v>
      </c>
      <c r="E3210">
        <v>1</v>
      </c>
      <c r="F3210">
        <v>0</v>
      </c>
      <c r="G3210">
        <v>0</v>
      </c>
      <c r="H3210">
        <v>0</v>
      </c>
      <c r="I3210">
        <v>0</v>
      </c>
      <c r="J3210">
        <v>0</v>
      </c>
      <c r="K3210">
        <v>0</v>
      </c>
      <c r="L3210">
        <v>0</v>
      </c>
      <c r="M3210">
        <v>0</v>
      </c>
      <c r="N3210">
        <v>0</v>
      </c>
      <c r="O3210">
        <v>0</v>
      </c>
      <c r="P3210">
        <v>0</v>
      </c>
      <c r="Q3210">
        <v>0.16200000000000001</v>
      </c>
      <c r="R3210">
        <v>0.21099999999999999</v>
      </c>
      <c r="S3210">
        <v>0.224</v>
      </c>
      <c r="T3210">
        <v>0.436</v>
      </c>
      <c r="U3210">
        <v>0.19700000000000001</v>
      </c>
      <c r="V3210">
        <v>24</v>
      </c>
      <c r="W3210">
        <v>0</v>
      </c>
      <c r="X3210">
        <v>0</v>
      </c>
      <c r="Y3210">
        <v>-0.1</v>
      </c>
      <c r="Z3210">
        <v>0</v>
      </c>
      <c r="AA3210">
        <v>0</v>
      </c>
    </row>
    <row r="3211" spans="1:27" x14ac:dyDescent="0.25">
      <c r="A3211" t="s">
        <v>1346</v>
      </c>
      <c r="B3211" t="s">
        <v>1347</v>
      </c>
      <c r="C3211" t="s">
        <v>20878</v>
      </c>
      <c r="D3211">
        <v>1</v>
      </c>
      <c r="E3211">
        <v>1</v>
      </c>
      <c r="F3211">
        <v>0</v>
      </c>
      <c r="G3211">
        <v>0</v>
      </c>
      <c r="H3211">
        <v>0</v>
      </c>
      <c r="I3211">
        <v>0</v>
      </c>
      <c r="J3211">
        <v>0</v>
      </c>
      <c r="K3211">
        <v>0</v>
      </c>
      <c r="L3211">
        <v>0</v>
      </c>
      <c r="M3211">
        <v>0</v>
      </c>
      <c r="N3211">
        <v>0</v>
      </c>
      <c r="O3211">
        <v>0</v>
      </c>
      <c r="P3211">
        <v>0</v>
      </c>
      <c r="Q3211">
        <v>0.161</v>
      </c>
      <c r="R3211">
        <v>0.21299999999999999</v>
      </c>
      <c r="S3211">
        <v>0.221</v>
      </c>
      <c r="T3211">
        <v>0.434</v>
      </c>
      <c r="U3211">
        <v>0.19700000000000001</v>
      </c>
      <c r="V3211">
        <v>16</v>
      </c>
      <c r="W3211">
        <v>0</v>
      </c>
      <c r="X3211">
        <v>0</v>
      </c>
      <c r="Y3211">
        <v>-0.1</v>
      </c>
      <c r="Z3211">
        <v>0</v>
      </c>
      <c r="AA3211">
        <v>0</v>
      </c>
    </row>
    <row r="3212" spans="1:27" x14ac:dyDescent="0.25">
      <c r="A3212" t="s">
        <v>21881</v>
      </c>
      <c r="B3212" t="s">
        <v>21882</v>
      </c>
      <c r="C3212" t="s">
        <v>20866</v>
      </c>
      <c r="D3212">
        <v>1</v>
      </c>
      <c r="E3212">
        <v>1</v>
      </c>
      <c r="F3212">
        <v>0</v>
      </c>
      <c r="G3212">
        <v>0</v>
      </c>
      <c r="H3212">
        <v>0</v>
      </c>
      <c r="I3212">
        <v>0</v>
      </c>
      <c r="J3212">
        <v>0</v>
      </c>
      <c r="K3212">
        <v>0</v>
      </c>
      <c r="L3212">
        <v>0</v>
      </c>
      <c r="M3212">
        <v>0</v>
      </c>
      <c r="N3212">
        <v>0</v>
      </c>
      <c r="O3212">
        <v>0</v>
      </c>
      <c r="P3212">
        <v>0</v>
      </c>
      <c r="Q3212">
        <v>0.17199999999999999</v>
      </c>
      <c r="R3212">
        <v>0.21099999999999999</v>
      </c>
      <c r="S3212">
        <v>0.23</v>
      </c>
      <c r="T3212">
        <v>0.441</v>
      </c>
      <c r="U3212">
        <v>0.19700000000000001</v>
      </c>
      <c r="V3212">
        <v>16</v>
      </c>
      <c r="W3212">
        <v>0</v>
      </c>
      <c r="X3212">
        <v>0</v>
      </c>
      <c r="Y3212">
        <v>-0.1</v>
      </c>
      <c r="Z3212">
        <v>0</v>
      </c>
      <c r="AA3212">
        <v>0</v>
      </c>
    </row>
    <row r="3213" spans="1:27" x14ac:dyDescent="0.25">
      <c r="A3213" t="s">
        <v>21883</v>
      </c>
      <c r="B3213" t="s">
        <v>21884</v>
      </c>
      <c r="C3213" t="s">
        <v>20874</v>
      </c>
      <c r="D3213">
        <v>1</v>
      </c>
      <c r="E3213">
        <v>1</v>
      </c>
      <c r="F3213">
        <v>0</v>
      </c>
      <c r="G3213">
        <v>0</v>
      </c>
      <c r="H3213">
        <v>0</v>
      </c>
      <c r="I3213">
        <v>0</v>
      </c>
      <c r="J3213">
        <v>0</v>
      </c>
      <c r="K3213">
        <v>0</v>
      </c>
      <c r="L3213">
        <v>0</v>
      </c>
      <c r="M3213">
        <v>0</v>
      </c>
      <c r="N3213">
        <v>0</v>
      </c>
      <c r="O3213">
        <v>0</v>
      </c>
      <c r="P3213">
        <v>0</v>
      </c>
      <c r="Q3213">
        <v>0.16700000000000001</v>
      </c>
      <c r="R3213">
        <v>0.20699999999999999</v>
      </c>
      <c r="S3213">
        <v>0.23300000000000001</v>
      </c>
      <c r="T3213">
        <v>0.44</v>
      </c>
      <c r="U3213">
        <v>0.19700000000000001</v>
      </c>
      <c r="V3213">
        <v>18</v>
      </c>
      <c r="W3213">
        <v>0</v>
      </c>
      <c r="X3213">
        <v>0</v>
      </c>
      <c r="Y3213">
        <v>-0.1</v>
      </c>
      <c r="Z3213">
        <v>0</v>
      </c>
      <c r="AA3213">
        <v>0</v>
      </c>
    </row>
    <row r="3214" spans="1:27" x14ac:dyDescent="0.25">
      <c r="A3214" t="s">
        <v>1384</v>
      </c>
      <c r="B3214" t="s">
        <v>1385</v>
      </c>
      <c r="C3214" t="s">
        <v>20873</v>
      </c>
      <c r="D3214">
        <v>1</v>
      </c>
      <c r="E3214">
        <v>1</v>
      </c>
      <c r="F3214">
        <v>0</v>
      </c>
      <c r="G3214">
        <v>0</v>
      </c>
      <c r="H3214">
        <v>0</v>
      </c>
      <c r="I3214">
        <v>0</v>
      </c>
      <c r="J3214">
        <v>0</v>
      </c>
      <c r="K3214">
        <v>0</v>
      </c>
      <c r="L3214">
        <v>0</v>
      </c>
      <c r="M3214">
        <v>0</v>
      </c>
      <c r="N3214">
        <v>0</v>
      </c>
      <c r="O3214">
        <v>0</v>
      </c>
      <c r="P3214">
        <v>0</v>
      </c>
      <c r="Q3214">
        <v>0.16900000000000001</v>
      </c>
      <c r="R3214">
        <v>0.20899999999999999</v>
      </c>
      <c r="S3214">
        <v>0.23</v>
      </c>
      <c r="T3214">
        <v>0.439</v>
      </c>
      <c r="U3214">
        <v>0.19700000000000001</v>
      </c>
      <c r="V3214">
        <v>15</v>
      </c>
      <c r="W3214">
        <v>0</v>
      </c>
      <c r="X3214">
        <v>0</v>
      </c>
      <c r="Y3214">
        <v>-0.1</v>
      </c>
      <c r="Z3214">
        <v>0</v>
      </c>
      <c r="AA3214">
        <v>0</v>
      </c>
    </row>
    <row r="3215" spans="1:27" x14ac:dyDescent="0.25">
      <c r="A3215" t="s">
        <v>21885</v>
      </c>
      <c r="B3215" t="s">
        <v>21886</v>
      </c>
      <c r="C3215" t="s">
        <v>20887</v>
      </c>
      <c r="D3215">
        <v>1</v>
      </c>
      <c r="E3215">
        <v>1</v>
      </c>
      <c r="F3215">
        <v>0</v>
      </c>
      <c r="G3215">
        <v>0</v>
      </c>
      <c r="H3215">
        <v>0</v>
      </c>
      <c r="I3215">
        <v>0</v>
      </c>
      <c r="J3215">
        <v>0</v>
      </c>
      <c r="K3215">
        <v>0</v>
      </c>
      <c r="L3215">
        <v>0</v>
      </c>
      <c r="M3215">
        <v>0</v>
      </c>
      <c r="N3215">
        <v>0</v>
      </c>
      <c r="O3215">
        <v>0</v>
      </c>
      <c r="P3215">
        <v>0</v>
      </c>
      <c r="Q3215">
        <v>0.18099999999999999</v>
      </c>
      <c r="R3215">
        <v>0.20499999999999999</v>
      </c>
      <c r="S3215">
        <v>0.24099999999999999</v>
      </c>
      <c r="T3215">
        <v>0.44600000000000001</v>
      </c>
      <c r="U3215">
        <v>0.19700000000000001</v>
      </c>
      <c r="V3215">
        <v>17</v>
      </c>
      <c r="W3215">
        <v>0</v>
      </c>
      <c r="X3215">
        <v>0</v>
      </c>
      <c r="Y3215">
        <v>-0.1</v>
      </c>
      <c r="Z3215">
        <v>0</v>
      </c>
      <c r="AA3215">
        <v>0</v>
      </c>
    </row>
    <row r="3216" spans="1:27" x14ac:dyDescent="0.25">
      <c r="A3216" t="s">
        <v>21887</v>
      </c>
      <c r="B3216" t="s">
        <v>21888</v>
      </c>
      <c r="C3216" t="s">
        <v>20886</v>
      </c>
      <c r="D3216">
        <v>1</v>
      </c>
      <c r="E3216">
        <v>1</v>
      </c>
      <c r="F3216">
        <v>0</v>
      </c>
      <c r="G3216">
        <v>0</v>
      </c>
      <c r="H3216">
        <v>0</v>
      </c>
      <c r="I3216">
        <v>0</v>
      </c>
      <c r="J3216">
        <v>0</v>
      </c>
      <c r="K3216">
        <v>0</v>
      </c>
      <c r="L3216">
        <v>0</v>
      </c>
      <c r="M3216">
        <v>0</v>
      </c>
      <c r="N3216">
        <v>0</v>
      </c>
      <c r="O3216">
        <v>0</v>
      </c>
      <c r="P3216">
        <v>0</v>
      </c>
      <c r="Q3216">
        <v>0.17100000000000001</v>
      </c>
      <c r="R3216">
        <v>0.20599999999999999</v>
      </c>
      <c r="S3216">
        <v>0.23799999999999999</v>
      </c>
      <c r="T3216">
        <v>0.44500000000000001</v>
      </c>
      <c r="U3216">
        <v>0.19700000000000001</v>
      </c>
      <c r="V3216">
        <v>17</v>
      </c>
      <c r="W3216">
        <v>0</v>
      </c>
      <c r="X3216">
        <v>0</v>
      </c>
      <c r="Y3216">
        <v>-0.1</v>
      </c>
      <c r="Z3216">
        <v>0</v>
      </c>
      <c r="AA3216">
        <v>0</v>
      </c>
    </row>
    <row r="3217" spans="1:27" x14ac:dyDescent="0.25">
      <c r="A3217" t="s">
        <v>1250</v>
      </c>
      <c r="B3217" t="s">
        <v>1251</v>
      </c>
      <c r="C3217" t="s">
        <v>20866</v>
      </c>
      <c r="D3217">
        <v>1</v>
      </c>
      <c r="E3217">
        <v>1</v>
      </c>
      <c r="F3217">
        <v>0</v>
      </c>
      <c r="G3217">
        <v>0</v>
      </c>
      <c r="H3217">
        <v>0</v>
      </c>
      <c r="I3217">
        <v>0</v>
      </c>
      <c r="J3217">
        <v>0</v>
      </c>
      <c r="K3217">
        <v>0</v>
      </c>
      <c r="L3217">
        <v>0</v>
      </c>
      <c r="M3217">
        <v>0</v>
      </c>
      <c r="N3217">
        <v>0</v>
      </c>
      <c r="O3217">
        <v>0</v>
      </c>
      <c r="P3217">
        <v>0</v>
      </c>
      <c r="Q3217">
        <v>0.16800000000000001</v>
      </c>
      <c r="R3217">
        <v>0.20699999999999999</v>
      </c>
      <c r="S3217">
        <v>0.23300000000000001</v>
      </c>
      <c r="T3217">
        <v>0.44</v>
      </c>
      <c r="U3217">
        <v>0.19700000000000001</v>
      </c>
      <c r="V3217">
        <v>16</v>
      </c>
      <c r="W3217">
        <v>0</v>
      </c>
      <c r="X3217">
        <v>0</v>
      </c>
      <c r="Y3217">
        <v>-0.1</v>
      </c>
      <c r="Z3217">
        <v>0</v>
      </c>
      <c r="AA3217">
        <v>0</v>
      </c>
    </row>
    <row r="3218" spans="1:27" x14ac:dyDescent="0.25">
      <c r="A3218" t="s">
        <v>21889</v>
      </c>
      <c r="B3218" t="s">
        <v>21890</v>
      </c>
      <c r="C3218" t="s">
        <v>20878</v>
      </c>
      <c r="D3218">
        <v>1</v>
      </c>
      <c r="E3218">
        <v>1</v>
      </c>
      <c r="F3218">
        <v>0</v>
      </c>
      <c r="G3218">
        <v>0</v>
      </c>
      <c r="H3218">
        <v>0</v>
      </c>
      <c r="I3218">
        <v>0</v>
      </c>
      <c r="J3218">
        <v>0</v>
      </c>
      <c r="K3218">
        <v>0</v>
      </c>
      <c r="L3218">
        <v>0</v>
      </c>
      <c r="M3218">
        <v>0</v>
      </c>
      <c r="N3218">
        <v>0</v>
      </c>
      <c r="O3218">
        <v>0</v>
      </c>
      <c r="P3218">
        <v>0</v>
      </c>
      <c r="Q3218">
        <v>0.17499999999999999</v>
      </c>
      <c r="R3218">
        <v>0.217</v>
      </c>
      <c r="S3218">
        <v>0.219</v>
      </c>
      <c r="T3218">
        <v>0.437</v>
      </c>
      <c r="U3218">
        <v>0.19700000000000001</v>
      </c>
      <c r="V3218">
        <v>16</v>
      </c>
      <c r="W3218">
        <v>0</v>
      </c>
      <c r="X3218">
        <v>0</v>
      </c>
      <c r="Y3218">
        <v>-0.1</v>
      </c>
      <c r="Z3218">
        <v>0</v>
      </c>
      <c r="AA3218">
        <v>0</v>
      </c>
    </row>
    <row r="3219" spans="1:27" x14ac:dyDescent="0.25">
      <c r="A3219" t="s">
        <v>1298</v>
      </c>
      <c r="B3219" t="s">
        <v>1299</v>
      </c>
      <c r="C3219" t="s">
        <v>20874</v>
      </c>
      <c r="D3219">
        <v>1</v>
      </c>
      <c r="E3219">
        <v>1</v>
      </c>
      <c r="F3219">
        <v>0</v>
      </c>
      <c r="G3219">
        <v>0</v>
      </c>
      <c r="H3219">
        <v>0</v>
      </c>
      <c r="I3219">
        <v>0</v>
      </c>
      <c r="J3219">
        <v>0</v>
      </c>
      <c r="K3219">
        <v>0</v>
      </c>
      <c r="L3219">
        <v>0</v>
      </c>
      <c r="M3219">
        <v>0</v>
      </c>
      <c r="N3219">
        <v>0</v>
      </c>
      <c r="O3219">
        <v>0</v>
      </c>
      <c r="P3219">
        <v>0</v>
      </c>
      <c r="Q3219">
        <v>0.17699999999999999</v>
      </c>
      <c r="R3219">
        <v>0.21</v>
      </c>
      <c r="S3219">
        <v>0.23100000000000001</v>
      </c>
      <c r="T3219">
        <v>0.441</v>
      </c>
      <c r="U3219">
        <v>0.19700000000000001</v>
      </c>
      <c r="V3219">
        <v>18</v>
      </c>
      <c r="W3219">
        <v>0</v>
      </c>
      <c r="X3219">
        <v>0</v>
      </c>
      <c r="Y3219">
        <v>-0.1</v>
      </c>
      <c r="Z3219">
        <v>0</v>
      </c>
      <c r="AA3219">
        <v>0</v>
      </c>
    </row>
    <row r="3220" spans="1:27" x14ac:dyDescent="0.25">
      <c r="A3220" t="s">
        <v>21891</v>
      </c>
      <c r="B3220" t="s">
        <v>828</v>
      </c>
      <c r="C3220" t="s">
        <v>1</v>
      </c>
      <c r="D3220">
        <v>1</v>
      </c>
      <c r="E3220">
        <v>1</v>
      </c>
      <c r="F3220">
        <v>0</v>
      </c>
      <c r="G3220">
        <v>0</v>
      </c>
      <c r="H3220">
        <v>0</v>
      </c>
      <c r="I3220">
        <v>0</v>
      </c>
      <c r="J3220">
        <v>0</v>
      </c>
      <c r="K3220">
        <v>0</v>
      </c>
      <c r="L3220">
        <v>0</v>
      </c>
      <c r="M3220">
        <v>0</v>
      </c>
      <c r="N3220">
        <v>0</v>
      </c>
      <c r="O3220">
        <v>0</v>
      </c>
      <c r="P3220">
        <v>0</v>
      </c>
      <c r="Q3220">
        <v>0.17299999999999999</v>
      </c>
      <c r="R3220">
        <v>0.20599999999999999</v>
      </c>
      <c r="S3220">
        <v>0.23599999999999999</v>
      </c>
      <c r="T3220">
        <v>0.442</v>
      </c>
      <c r="U3220">
        <v>0.19700000000000001</v>
      </c>
      <c r="V3220">
        <v>17</v>
      </c>
      <c r="W3220">
        <v>0</v>
      </c>
      <c r="X3220">
        <v>0</v>
      </c>
      <c r="Y3220">
        <v>-0.1</v>
      </c>
      <c r="Z3220">
        <v>0</v>
      </c>
      <c r="AA3220">
        <v>0</v>
      </c>
    </row>
    <row r="3221" spans="1:27" x14ac:dyDescent="0.25">
      <c r="A3221" t="s">
        <v>958</v>
      </c>
      <c r="B3221" t="s">
        <v>959</v>
      </c>
      <c r="C3221" t="s">
        <v>20884</v>
      </c>
      <c r="D3221">
        <v>1</v>
      </c>
      <c r="E3221">
        <v>1</v>
      </c>
      <c r="F3221">
        <v>0</v>
      </c>
      <c r="G3221">
        <v>0</v>
      </c>
      <c r="H3221">
        <v>0</v>
      </c>
      <c r="I3221">
        <v>0</v>
      </c>
      <c r="J3221">
        <v>0</v>
      </c>
      <c r="K3221">
        <v>0</v>
      </c>
      <c r="L3221">
        <v>0</v>
      </c>
      <c r="M3221">
        <v>0</v>
      </c>
      <c r="N3221">
        <v>0</v>
      </c>
      <c r="O3221">
        <v>0</v>
      </c>
      <c r="P3221">
        <v>0</v>
      </c>
      <c r="Q3221">
        <v>0.17699999999999999</v>
      </c>
      <c r="R3221">
        <v>0.219</v>
      </c>
      <c r="S3221">
        <v>0.216</v>
      </c>
      <c r="T3221">
        <v>0.435</v>
      </c>
      <c r="U3221">
        <v>0.19700000000000001</v>
      </c>
      <c r="V3221">
        <v>13</v>
      </c>
      <c r="W3221">
        <v>0</v>
      </c>
      <c r="X3221">
        <v>0</v>
      </c>
      <c r="Y3221">
        <v>-0.1</v>
      </c>
      <c r="Z3221">
        <v>0</v>
      </c>
      <c r="AA3221">
        <v>0</v>
      </c>
    </row>
    <row r="3222" spans="1:27" x14ac:dyDescent="0.25">
      <c r="A3222" t="s">
        <v>396</v>
      </c>
      <c r="B3222" t="s">
        <v>397</v>
      </c>
      <c r="C3222" t="s">
        <v>20890</v>
      </c>
      <c r="D3222">
        <v>1</v>
      </c>
      <c r="E3222">
        <v>1</v>
      </c>
      <c r="F3222">
        <v>0</v>
      </c>
      <c r="G3222">
        <v>0</v>
      </c>
      <c r="H3222">
        <v>0</v>
      </c>
      <c r="I3222">
        <v>0</v>
      </c>
      <c r="J3222">
        <v>0</v>
      </c>
      <c r="K3222">
        <v>0</v>
      </c>
      <c r="L3222">
        <v>0</v>
      </c>
      <c r="M3222">
        <v>0</v>
      </c>
      <c r="N3222">
        <v>0</v>
      </c>
      <c r="O3222">
        <v>0</v>
      </c>
      <c r="P3222">
        <v>0</v>
      </c>
      <c r="Q3222">
        <v>0.17599999999999999</v>
      </c>
      <c r="R3222">
        <v>0.20499999999999999</v>
      </c>
      <c r="S3222">
        <v>0.24099999999999999</v>
      </c>
      <c r="T3222">
        <v>0.44600000000000001</v>
      </c>
      <c r="U3222">
        <v>0.19700000000000001</v>
      </c>
      <c r="V3222">
        <v>22</v>
      </c>
      <c r="W3222">
        <v>0</v>
      </c>
      <c r="X3222">
        <v>0</v>
      </c>
      <c r="Y3222">
        <v>-0.1</v>
      </c>
      <c r="Z3222">
        <v>0</v>
      </c>
      <c r="AA3222">
        <v>0</v>
      </c>
    </row>
    <row r="3223" spans="1:27" x14ac:dyDescent="0.25">
      <c r="A3223" t="s">
        <v>21892</v>
      </c>
      <c r="B3223" t="s">
        <v>21893</v>
      </c>
      <c r="C3223" t="s">
        <v>20886</v>
      </c>
      <c r="D3223">
        <v>1</v>
      </c>
      <c r="E3223">
        <v>1</v>
      </c>
      <c r="F3223">
        <v>0</v>
      </c>
      <c r="G3223">
        <v>0</v>
      </c>
      <c r="H3223">
        <v>0</v>
      </c>
      <c r="I3223">
        <v>0</v>
      </c>
      <c r="J3223">
        <v>0</v>
      </c>
      <c r="K3223">
        <v>0</v>
      </c>
      <c r="L3223">
        <v>0</v>
      </c>
      <c r="M3223">
        <v>0</v>
      </c>
      <c r="N3223">
        <v>0</v>
      </c>
      <c r="O3223">
        <v>0</v>
      </c>
      <c r="P3223">
        <v>0</v>
      </c>
      <c r="Q3223">
        <v>0.16600000000000001</v>
      </c>
      <c r="R3223">
        <v>0.20399999999999999</v>
      </c>
      <c r="S3223">
        <v>0.23699999999999999</v>
      </c>
      <c r="T3223">
        <v>0.441</v>
      </c>
      <c r="U3223">
        <v>0.19700000000000001</v>
      </c>
      <c r="V3223">
        <v>16</v>
      </c>
      <c r="W3223">
        <v>0</v>
      </c>
      <c r="X3223">
        <v>0</v>
      </c>
      <c r="Y3223">
        <v>-0.1</v>
      </c>
      <c r="Z3223">
        <v>0</v>
      </c>
      <c r="AA3223">
        <v>0</v>
      </c>
    </row>
    <row r="3224" spans="1:27" x14ac:dyDescent="0.25">
      <c r="A3224" t="s">
        <v>21894</v>
      </c>
      <c r="B3224" t="s">
        <v>21895</v>
      </c>
      <c r="C3224" t="s">
        <v>20887</v>
      </c>
      <c r="D3224">
        <v>1</v>
      </c>
      <c r="E3224">
        <v>1</v>
      </c>
      <c r="F3224">
        <v>0</v>
      </c>
      <c r="G3224">
        <v>0</v>
      </c>
      <c r="H3224">
        <v>0</v>
      </c>
      <c r="I3224">
        <v>0</v>
      </c>
      <c r="J3224">
        <v>0</v>
      </c>
      <c r="K3224">
        <v>0</v>
      </c>
      <c r="L3224">
        <v>0</v>
      </c>
      <c r="M3224">
        <v>0</v>
      </c>
      <c r="N3224">
        <v>0</v>
      </c>
      <c r="O3224">
        <v>0</v>
      </c>
      <c r="P3224">
        <v>0</v>
      </c>
      <c r="Q3224">
        <v>0.17499999999999999</v>
      </c>
      <c r="R3224">
        <v>0.20399999999999999</v>
      </c>
      <c r="S3224">
        <v>0.23899999999999999</v>
      </c>
      <c r="T3224">
        <v>0.44400000000000001</v>
      </c>
      <c r="U3224">
        <v>0.19700000000000001</v>
      </c>
      <c r="V3224">
        <v>17</v>
      </c>
      <c r="W3224">
        <v>0</v>
      </c>
      <c r="X3224">
        <v>0</v>
      </c>
      <c r="Y3224">
        <v>-0.1</v>
      </c>
      <c r="Z3224">
        <v>0</v>
      </c>
      <c r="AA3224">
        <v>0</v>
      </c>
    </row>
    <row r="3225" spans="1:27" x14ac:dyDescent="0.25">
      <c r="A3225" t="s">
        <v>21896</v>
      </c>
      <c r="B3225" t="s">
        <v>21897</v>
      </c>
      <c r="C3225" t="s">
        <v>20885</v>
      </c>
      <c r="D3225">
        <v>1</v>
      </c>
      <c r="E3225">
        <v>1</v>
      </c>
      <c r="F3225">
        <v>0</v>
      </c>
      <c r="G3225">
        <v>0</v>
      </c>
      <c r="H3225">
        <v>0</v>
      </c>
      <c r="I3225">
        <v>0</v>
      </c>
      <c r="J3225">
        <v>0</v>
      </c>
      <c r="K3225">
        <v>0</v>
      </c>
      <c r="L3225">
        <v>0</v>
      </c>
      <c r="M3225">
        <v>0</v>
      </c>
      <c r="N3225">
        <v>0</v>
      </c>
      <c r="O3225">
        <v>0</v>
      </c>
      <c r="P3225">
        <v>0</v>
      </c>
      <c r="Q3225">
        <v>0.17100000000000001</v>
      </c>
      <c r="R3225">
        <v>0.20399999999999999</v>
      </c>
      <c r="S3225">
        <v>0.23899999999999999</v>
      </c>
      <c r="T3225">
        <v>0.443</v>
      </c>
      <c r="U3225">
        <v>0.19700000000000001</v>
      </c>
      <c r="V3225">
        <v>18</v>
      </c>
      <c r="W3225">
        <v>0</v>
      </c>
      <c r="X3225">
        <v>0</v>
      </c>
      <c r="Y3225">
        <v>-0.1</v>
      </c>
      <c r="Z3225">
        <v>0</v>
      </c>
      <c r="AA3225">
        <v>0</v>
      </c>
    </row>
    <row r="3226" spans="1:27" x14ac:dyDescent="0.25">
      <c r="A3226" t="s">
        <v>488</v>
      </c>
      <c r="B3226" t="s">
        <v>489</v>
      </c>
      <c r="C3226" t="s">
        <v>20874</v>
      </c>
      <c r="D3226">
        <v>1</v>
      </c>
      <c r="E3226">
        <v>1</v>
      </c>
      <c r="F3226">
        <v>0</v>
      </c>
      <c r="G3226">
        <v>0</v>
      </c>
      <c r="H3226">
        <v>0</v>
      </c>
      <c r="I3226">
        <v>0</v>
      </c>
      <c r="J3226">
        <v>0</v>
      </c>
      <c r="K3226">
        <v>0</v>
      </c>
      <c r="L3226">
        <v>0</v>
      </c>
      <c r="M3226">
        <v>0</v>
      </c>
      <c r="N3226">
        <v>0</v>
      </c>
      <c r="O3226">
        <v>0</v>
      </c>
      <c r="P3226">
        <v>0</v>
      </c>
      <c r="Q3226">
        <v>0.158</v>
      </c>
      <c r="R3226">
        <v>0.20799999999999999</v>
      </c>
      <c r="S3226">
        <v>0.22700000000000001</v>
      </c>
      <c r="T3226">
        <v>0.435</v>
      </c>
      <c r="U3226">
        <v>0.19700000000000001</v>
      </c>
      <c r="V3226">
        <v>18</v>
      </c>
      <c r="W3226">
        <v>0</v>
      </c>
      <c r="X3226">
        <v>0</v>
      </c>
      <c r="Y3226">
        <v>-0.1</v>
      </c>
      <c r="Z3226">
        <v>0</v>
      </c>
      <c r="AA3226">
        <v>0</v>
      </c>
    </row>
    <row r="3227" spans="1:27" x14ac:dyDescent="0.25">
      <c r="A3227" t="s">
        <v>21898</v>
      </c>
      <c r="B3227" t="s">
        <v>21899</v>
      </c>
      <c r="C3227" t="s">
        <v>20869</v>
      </c>
      <c r="D3227">
        <v>1</v>
      </c>
      <c r="E3227">
        <v>1</v>
      </c>
      <c r="F3227">
        <v>0</v>
      </c>
      <c r="G3227">
        <v>0</v>
      </c>
      <c r="H3227">
        <v>0</v>
      </c>
      <c r="I3227">
        <v>0</v>
      </c>
      <c r="J3227">
        <v>0</v>
      </c>
      <c r="K3227">
        <v>0</v>
      </c>
      <c r="L3227">
        <v>0</v>
      </c>
      <c r="M3227">
        <v>0</v>
      </c>
      <c r="N3227">
        <v>0</v>
      </c>
      <c r="O3227">
        <v>0</v>
      </c>
      <c r="P3227">
        <v>0</v>
      </c>
      <c r="Q3227">
        <v>0.17499999999999999</v>
      </c>
      <c r="R3227">
        <v>0.20399999999999999</v>
      </c>
      <c r="S3227">
        <v>0.24</v>
      </c>
      <c r="T3227">
        <v>0.44400000000000001</v>
      </c>
      <c r="U3227">
        <v>0.19700000000000001</v>
      </c>
      <c r="V3227">
        <v>13</v>
      </c>
      <c r="W3227">
        <v>0</v>
      </c>
      <c r="X3227">
        <v>0</v>
      </c>
      <c r="Y3227">
        <v>-0.1</v>
      </c>
      <c r="Z3227">
        <v>0</v>
      </c>
      <c r="AA3227">
        <v>0</v>
      </c>
    </row>
    <row r="3228" spans="1:27" x14ac:dyDescent="0.25">
      <c r="A3228" t="s">
        <v>21900</v>
      </c>
      <c r="B3228" t="s">
        <v>21901</v>
      </c>
      <c r="C3228" t="s">
        <v>20875</v>
      </c>
      <c r="D3228">
        <v>1</v>
      </c>
      <c r="E3228">
        <v>1</v>
      </c>
      <c r="F3228">
        <v>0</v>
      </c>
      <c r="G3228">
        <v>0</v>
      </c>
      <c r="H3228">
        <v>0</v>
      </c>
      <c r="I3228">
        <v>0</v>
      </c>
      <c r="J3228">
        <v>0</v>
      </c>
      <c r="K3228">
        <v>0</v>
      </c>
      <c r="L3228">
        <v>0</v>
      </c>
      <c r="M3228">
        <v>0</v>
      </c>
      <c r="N3228">
        <v>0</v>
      </c>
      <c r="O3228">
        <v>0</v>
      </c>
      <c r="P3228">
        <v>0</v>
      </c>
      <c r="Q3228">
        <v>0.17100000000000001</v>
      </c>
      <c r="R3228">
        <v>0.20799999999999999</v>
      </c>
      <c r="S3228">
        <v>0.23200000000000001</v>
      </c>
      <c r="T3228">
        <v>0.44</v>
      </c>
      <c r="U3228">
        <v>0.19700000000000001</v>
      </c>
      <c r="V3228">
        <v>15</v>
      </c>
      <c r="W3228">
        <v>0</v>
      </c>
      <c r="X3228">
        <v>0</v>
      </c>
      <c r="Y3228">
        <v>-0.1</v>
      </c>
      <c r="Z3228">
        <v>0</v>
      </c>
      <c r="AA3228">
        <v>0</v>
      </c>
    </row>
    <row r="3229" spans="1:27" x14ac:dyDescent="0.25">
      <c r="A3229" t="s">
        <v>1252</v>
      </c>
      <c r="B3229" t="s">
        <v>1253</v>
      </c>
      <c r="C3229" t="s">
        <v>20884</v>
      </c>
      <c r="D3229">
        <v>1</v>
      </c>
      <c r="E3229">
        <v>1</v>
      </c>
      <c r="F3229">
        <v>0</v>
      </c>
      <c r="G3229">
        <v>0</v>
      </c>
      <c r="H3229">
        <v>0</v>
      </c>
      <c r="I3229">
        <v>0</v>
      </c>
      <c r="J3229">
        <v>0</v>
      </c>
      <c r="K3229">
        <v>0</v>
      </c>
      <c r="L3229">
        <v>0</v>
      </c>
      <c r="M3229">
        <v>0</v>
      </c>
      <c r="N3229">
        <v>0</v>
      </c>
      <c r="O3229">
        <v>0</v>
      </c>
      <c r="P3229">
        <v>0</v>
      </c>
      <c r="Q3229">
        <v>0.16700000000000001</v>
      </c>
      <c r="R3229">
        <v>0.21099999999999999</v>
      </c>
      <c r="S3229">
        <v>0.22700000000000001</v>
      </c>
      <c r="T3229">
        <v>0.438</v>
      </c>
      <c r="U3229">
        <v>0.19700000000000001</v>
      </c>
      <c r="V3229">
        <v>13</v>
      </c>
      <c r="W3229">
        <v>0</v>
      </c>
      <c r="X3229">
        <v>0</v>
      </c>
      <c r="Y3229">
        <v>-0.1</v>
      </c>
      <c r="Z3229">
        <v>0</v>
      </c>
      <c r="AA3229">
        <v>0</v>
      </c>
    </row>
    <row r="3230" spans="1:27" x14ac:dyDescent="0.25">
      <c r="A3230" t="s">
        <v>721</v>
      </c>
      <c r="B3230" t="s">
        <v>722</v>
      </c>
      <c r="C3230" t="s">
        <v>20873</v>
      </c>
      <c r="D3230">
        <v>1</v>
      </c>
      <c r="E3230">
        <v>1</v>
      </c>
      <c r="F3230">
        <v>0</v>
      </c>
      <c r="G3230">
        <v>0</v>
      </c>
      <c r="H3230">
        <v>0</v>
      </c>
      <c r="I3230">
        <v>0</v>
      </c>
      <c r="J3230">
        <v>0</v>
      </c>
      <c r="K3230">
        <v>0</v>
      </c>
      <c r="L3230">
        <v>0</v>
      </c>
      <c r="M3230">
        <v>0</v>
      </c>
      <c r="N3230">
        <v>0</v>
      </c>
      <c r="O3230">
        <v>0</v>
      </c>
      <c r="P3230">
        <v>0</v>
      </c>
      <c r="Q3230">
        <v>0.158</v>
      </c>
      <c r="R3230">
        <v>0.20399999999999999</v>
      </c>
      <c r="S3230">
        <v>0.23599999999999999</v>
      </c>
      <c r="T3230">
        <v>0.44</v>
      </c>
      <c r="U3230">
        <v>0.19700000000000001</v>
      </c>
      <c r="V3230">
        <v>15</v>
      </c>
      <c r="W3230">
        <v>0</v>
      </c>
      <c r="X3230">
        <v>0</v>
      </c>
      <c r="Y3230">
        <v>-0.1</v>
      </c>
      <c r="Z3230">
        <v>0</v>
      </c>
      <c r="AA3230">
        <v>0</v>
      </c>
    </row>
    <row r="3231" spans="1:27" x14ac:dyDescent="0.25">
      <c r="A3231" t="s">
        <v>384</v>
      </c>
      <c r="B3231" t="s">
        <v>385</v>
      </c>
      <c r="C3231" t="s">
        <v>20870</v>
      </c>
      <c r="D3231">
        <v>1</v>
      </c>
      <c r="E3231">
        <v>1</v>
      </c>
      <c r="F3231">
        <v>0</v>
      </c>
      <c r="G3231">
        <v>0</v>
      </c>
      <c r="H3231">
        <v>0</v>
      </c>
      <c r="I3231">
        <v>0</v>
      </c>
      <c r="J3231">
        <v>0</v>
      </c>
      <c r="K3231">
        <v>0</v>
      </c>
      <c r="L3231">
        <v>0</v>
      </c>
      <c r="M3231">
        <v>0</v>
      </c>
      <c r="N3231">
        <v>0</v>
      </c>
      <c r="O3231">
        <v>0</v>
      </c>
      <c r="P3231">
        <v>0</v>
      </c>
      <c r="Q3231">
        <v>0.17</v>
      </c>
      <c r="R3231">
        <v>0.20499999999999999</v>
      </c>
      <c r="S3231">
        <v>0.23599999999999999</v>
      </c>
      <c r="T3231">
        <v>0.441</v>
      </c>
      <c r="U3231">
        <v>0.19700000000000001</v>
      </c>
      <c r="V3231">
        <v>14</v>
      </c>
      <c r="W3231">
        <v>0</v>
      </c>
      <c r="X3231">
        <v>0</v>
      </c>
      <c r="Y3231">
        <v>-0.1</v>
      </c>
      <c r="Z3231">
        <v>0</v>
      </c>
      <c r="AA3231">
        <v>0</v>
      </c>
    </row>
    <row r="3232" spans="1:27" x14ac:dyDescent="0.25">
      <c r="A3232" t="s">
        <v>21902</v>
      </c>
      <c r="B3232" t="s">
        <v>21903</v>
      </c>
      <c r="C3232" t="s">
        <v>1</v>
      </c>
      <c r="D3232">
        <v>1</v>
      </c>
      <c r="E3232">
        <v>1</v>
      </c>
      <c r="F3232">
        <v>0</v>
      </c>
      <c r="G3232">
        <v>0</v>
      </c>
      <c r="H3232">
        <v>0</v>
      </c>
      <c r="I3232">
        <v>0</v>
      </c>
      <c r="J3232">
        <v>0</v>
      </c>
      <c r="K3232">
        <v>0</v>
      </c>
      <c r="L3232">
        <v>0</v>
      </c>
      <c r="M3232">
        <v>0</v>
      </c>
      <c r="N3232">
        <v>0</v>
      </c>
      <c r="O3232">
        <v>0</v>
      </c>
      <c r="P3232">
        <v>0</v>
      </c>
      <c r="Q3232">
        <v>0.17399999999999999</v>
      </c>
      <c r="R3232">
        <v>0.20200000000000001</v>
      </c>
      <c r="S3232">
        <v>0.24199999999999999</v>
      </c>
      <c r="T3232">
        <v>0.44400000000000001</v>
      </c>
      <c r="U3232">
        <v>0.19700000000000001</v>
      </c>
      <c r="V3232">
        <v>16</v>
      </c>
      <c r="W3232">
        <v>0</v>
      </c>
      <c r="X3232">
        <v>0</v>
      </c>
      <c r="Y3232">
        <v>-0.1</v>
      </c>
      <c r="Z3232">
        <v>0</v>
      </c>
      <c r="AA3232">
        <v>0</v>
      </c>
    </row>
    <row r="3233" spans="1:27" x14ac:dyDescent="0.25">
      <c r="A3233" t="s">
        <v>464</v>
      </c>
      <c r="B3233" t="s">
        <v>465</v>
      </c>
      <c r="C3233" t="s">
        <v>20873</v>
      </c>
      <c r="D3233">
        <v>1</v>
      </c>
      <c r="E3233">
        <v>1</v>
      </c>
      <c r="F3233">
        <v>0</v>
      </c>
      <c r="G3233">
        <v>0</v>
      </c>
      <c r="H3233">
        <v>0</v>
      </c>
      <c r="I3233">
        <v>0</v>
      </c>
      <c r="J3233">
        <v>0</v>
      </c>
      <c r="K3233">
        <v>0</v>
      </c>
      <c r="L3233">
        <v>0</v>
      </c>
      <c r="M3233">
        <v>0</v>
      </c>
      <c r="N3233">
        <v>0</v>
      </c>
      <c r="O3233">
        <v>0</v>
      </c>
      <c r="P3233">
        <v>0</v>
      </c>
      <c r="Q3233">
        <v>0.17599999999999999</v>
      </c>
      <c r="R3233">
        <v>0.20300000000000001</v>
      </c>
      <c r="S3233">
        <v>0.24199999999999999</v>
      </c>
      <c r="T3233">
        <v>0.44500000000000001</v>
      </c>
      <c r="U3233">
        <v>0.19700000000000001</v>
      </c>
      <c r="V3233">
        <v>15</v>
      </c>
      <c r="W3233">
        <v>0</v>
      </c>
      <c r="X3233">
        <v>0</v>
      </c>
      <c r="Y3233">
        <v>-0.1</v>
      </c>
      <c r="Z3233">
        <v>0</v>
      </c>
      <c r="AA3233">
        <v>0</v>
      </c>
    </row>
    <row r="3234" spans="1:27" x14ac:dyDescent="0.25">
      <c r="A3234" t="s">
        <v>21904</v>
      </c>
      <c r="B3234" t="s">
        <v>21905</v>
      </c>
      <c r="C3234" t="s">
        <v>20873</v>
      </c>
      <c r="D3234">
        <v>1</v>
      </c>
      <c r="E3234">
        <v>1</v>
      </c>
      <c r="F3234">
        <v>0</v>
      </c>
      <c r="G3234">
        <v>0</v>
      </c>
      <c r="H3234">
        <v>0</v>
      </c>
      <c r="I3234">
        <v>0</v>
      </c>
      <c r="J3234">
        <v>0</v>
      </c>
      <c r="K3234">
        <v>0</v>
      </c>
      <c r="L3234">
        <v>0</v>
      </c>
      <c r="M3234">
        <v>0</v>
      </c>
      <c r="N3234">
        <v>0</v>
      </c>
      <c r="O3234">
        <v>0</v>
      </c>
      <c r="P3234">
        <v>0</v>
      </c>
      <c r="Q3234">
        <v>0.17100000000000001</v>
      </c>
      <c r="R3234">
        <v>0.20699999999999999</v>
      </c>
      <c r="S3234">
        <v>0.23499999999999999</v>
      </c>
      <c r="T3234">
        <v>0.442</v>
      </c>
      <c r="U3234">
        <v>0.19700000000000001</v>
      </c>
      <c r="V3234">
        <v>15</v>
      </c>
      <c r="W3234">
        <v>0</v>
      </c>
      <c r="X3234">
        <v>0</v>
      </c>
      <c r="Y3234">
        <v>-0.1</v>
      </c>
      <c r="Z3234">
        <v>0</v>
      </c>
      <c r="AA3234">
        <v>0</v>
      </c>
    </row>
    <row r="3235" spans="1:27" x14ac:dyDescent="0.25">
      <c r="A3235" t="s">
        <v>365</v>
      </c>
      <c r="B3235" t="s">
        <v>366</v>
      </c>
      <c r="C3235" t="s">
        <v>20889</v>
      </c>
      <c r="D3235">
        <v>1</v>
      </c>
      <c r="E3235">
        <v>1</v>
      </c>
      <c r="F3235">
        <v>0</v>
      </c>
      <c r="G3235">
        <v>0</v>
      </c>
      <c r="H3235">
        <v>0</v>
      </c>
      <c r="I3235">
        <v>0</v>
      </c>
      <c r="J3235">
        <v>0</v>
      </c>
      <c r="K3235">
        <v>0</v>
      </c>
      <c r="L3235">
        <v>0</v>
      </c>
      <c r="M3235">
        <v>0</v>
      </c>
      <c r="N3235">
        <v>0</v>
      </c>
      <c r="O3235">
        <v>0</v>
      </c>
      <c r="P3235">
        <v>0</v>
      </c>
      <c r="Q3235">
        <v>0.17299999999999999</v>
      </c>
      <c r="R3235">
        <v>0.216</v>
      </c>
      <c r="S3235">
        <v>0.218</v>
      </c>
      <c r="T3235">
        <v>0.434</v>
      </c>
      <c r="U3235">
        <v>0.19600000000000001</v>
      </c>
      <c r="V3235">
        <v>20</v>
      </c>
      <c r="W3235">
        <v>0</v>
      </c>
      <c r="X3235">
        <v>0</v>
      </c>
      <c r="Y3235">
        <v>-0.1</v>
      </c>
      <c r="Z3235">
        <v>0</v>
      </c>
      <c r="AA3235">
        <v>0</v>
      </c>
    </row>
    <row r="3236" spans="1:27" x14ac:dyDescent="0.25">
      <c r="A3236" t="s">
        <v>945</v>
      </c>
      <c r="B3236" t="s">
        <v>946</v>
      </c>
      <c r="C3236" t="s">
        <v>20882</v>
      </c>
      <c r="D3236">
        <v>1</v>
      </c>
      <c r="E3236">
        <v>1</v>
      </c>
      <c r="F3236">
        <v>0</v>
      </c>
      <c r="G3236">
        <v>0</v>
      </c>
      <c r="H3236">
        <v>0</v>
      </c>
      <c r="I3236">
        <v>0</v>
      </c>
      <c r="J3236">
        <v>0</v>
      </c>
      <c r="K3236">
        <v>0</v>
      </c>
      <c r="L3236">
        <v>0</v>
      </c>
      <c r="M3236">
        <v>0</v>
      </c>
      <c r="N3236">
        <v>0</v>
      </c>
      <c r="O3236">
        <v>0</v>
      </c>
      <c r="P3236">
        <v>0</v>
      </c>
      <c r="Q3236">
        <v>0.17100000000000001</v>
      </c>
      <c r="R3236">
        <v>0.216</v>
      </c>
      <c r="S3236">
        <v>0.217</v>
      </c>
      <c r="T3236">
        <v>0.434</v>
      </c>
      <c r="U3236">
        <v>0.19600000000000001</v>
      </c>
      <c r="V3236">
        <v>14</v>
      </c>
      <c r="W3236">
        <v>0</v>
      </c>
      <c r="X3236">
        <v>0</v>
      </c>
      <c r="Y3236">
        <v>-0.1</v>
      </c>
      <c r="Z3236">
        <v>0</v>
      </c>
      <c r="AA3236">
        <v>0</v>
      </c>
    </row>
    <row r="3237" spans="1:27" x14ac:dyDescent="0.25">
      <c r="A3237" t="s">
        <v>21906</v>
      </c>
      <c r="B3237" t="s">
        <v>21907</v>
      </c>
      <c r="C3237" t="s">
        <v>20881</v>
      </c>
      <c r="D3237">
        <v>1</v>
      </c>
      <c r="E3237">
        <v>1</v>
      </c>
      <c r="F3237">
        <v>0</v>
      </c>
      <c r="G3237">
        <v>0</v>
      </c>
      <c r="H3237">
        <v>0</v>
      </c>
      <c r="I3237">
        <v>0</v>
      </c>
      <c r="J3237">
        <v>0</v>
      </c>
      <c r="K3237">
        <v>0</v>
      </c>
      <c r="L3237">
        <v>0</v>
      </c>
      <c r="M3237">
        <v>0</v>
      </c>
      <c r="N3237">
        <v>0</v>
      </c>
      <c r="O3237">
        <v>0</v>
      </c>
      <c r="P3237">
        <v>0</v>
      </c>
      <c r="Q3237">
        <v>0.18</v>
      </c>
      <c r="R3237">
        <v>0.216</v>
      </c>
      <c r="S3237">
        <v>0.221</v>
      </c>
      <c r="T3237">
        <v>0.437</v>
      </c>
      <c r="U3237">
        <v>0.19600000000000001</v>
      </c>
      <c r="V3237">
        <v>12</v>
      </c>
      <c r="W3237">
        <v>0</v>
      </c>
      <c r="X3237">
        <v>0</v>
      </c>
      <c r="Y3237">
        <v>-0.1</v>
      </c>
      <c r="Z3237">
        <v>0</v>
      </c>
      <c r="AA3237">
        <v>0</v>
      </c>
    </row>
    <row r="3238" spans="1:27" x14ac:dyDescent="0.25">
      <c r="A3238" t="s">
        <v>468</v>
      </c>
      <c r="B3238" t="s">
        <v>469</v>
      </c>
      <c r="C3238" t="s">
        <v>1</v>
      </c>
      <c r="D3238">
        <v>1</v>
      </c>
      <c r="E3238">
        <v>1</v>
      </c>
      <c r="F3238">
        <v>0</v>
      </c>
      <c r="G3238">
        <v>0</v>
      </c>
      <c r="H3238">
        <v>0</v>
      </c>
      <c r="I3238">
        <v>0</v>
      </c>
      <c r="J3238">
        <v>0</v>
      </c>
      <c r="K3238">
        <v>0</v>
      </c>
      <c r="L3238">
        <v>0</v>
      </c>
      <c r="M3238">
        <v>0</v>
      </c>
      <c r="N3238">
        <v>0</v>
      </c>
      <c r="O3238">
        <v>0</v>
      </c>
      <c r="P3238">
        <v>0</v>
      </c>
      <c r="Q3238">
        <v>0.17599999999999999</v>
      </c>
      <c r="R3238">
        <v>0.215</v>
      </c>
      <c r="S3238">
        <v>0.221</v>
      </c>
      <c r="T3238">
        <v>0.436</v>
      </c>
      <c r="U3238">
        <v>0.19600000000000001</v>
      </c>
      <c r="V3238">
        <v>16</v>
      </c>
      <c r="W3238">
        <v>0</v>
      </c>
      <c r="X3238">
        <v>0</v>
      </c>
      <c r="Y3238">
        <v>-0.1</v>
      </c>
      <c r="Z3238">
        <v>0</v>
      </c>
      <c r="AA3238">
        <v>0</v>
      </c>
    </row>
    <row r="3239" spans="1:27" x14ac:dyDescent="0.25">
      <c r="A3239" t="s">
        <v>21908</v>
      </c>
      <c r="B3239" t="s">
        <v>21909</v>
      </c>
      <c r="C3239" t="s">
        <v>20877</v>
      </c>
      <c r="D3239">
        <v>1</v>
      </c>
      <c r="E3239">
        <v>1</v>
      </c>
      <c r="F3239">
        <v>0</v>
      </c>
      <c r="G3239">
        <v>0</v>
      </c>
      <c r="H3239">
        <v>0</v>
      </c>
      <c r="I3239">
        <v>0</v>
      </c>
      <c r="J3239">
        <v>0</v>
      </c>
      <c r="K3239">
        <v>0</v>
      </c>
      <c r="L3239">
        <v>0</v>
      </c>
      <c r="M3239">
        <v>0</v>
      </c>
      <c r="N3239">
        <v>0</v>
      </c>
      <c r="O3239">
        <v>0</v>
      </c>
      <c r="P3239">
        <v>0</v>
      </c>
      <c r="Q3239">
        <v>0.17199999999999999</v>
      </c>
      <c r="R3239">
        <v>0.214</v>
      </c>
      <c r="S3239">
        <v>0.221</v>
      </c>
      <c r="T3239">
        <v>0.435</v>
      </c>
      <c r="U3239">
        <v>0.19600000000000001</v>
      </c>
      <c r="V3239">
        <v>24</v>
      </c>
      <c r="W3239">
        <v>0</v>
      </c>
      <c r="X3239">
        <v>0</v>
      </c>
      <c r="Y3239">
        <v>-0.1</v>
      </c>
      <c r="Z3239">
        <v>0</v>
      </c>
      <c r="AA3239">
        <v>0</v>
      </c>
    </row>
    <row r="3240" spans="1:27" x14ac:dyDescent="0.25">
      <c r="A3240" t="s">
        <v>21910</v>
      </c>
      <c r="B3240" t="s">
        <v>21911</v>
      </c>
      <c r="C3240" t="s">
        <v>20887</v>
      </c>
      <c r="D3240">
        <v>1</v>
      </c>
      <c r="E3240">
        <v>1</v>
      </c>
      <c r="F3240">
        <v>0</v>
      </c>
      <c r="G3240">
        <v>0</v>
      </c>
      <c r="H3240">
        <v>0</v>
      </c>
      <c r="I3240">
        <v>0</v>
      </c>
      <c r="J3240">
        <v>0</v>
      </c>
      <c r="K3240">
        <v>0</v>
      </c>
      <c r="L3240">
        <v>0</v>
      </c>
      <c r="M3240">
        <v>0</v>
      </c>
      <c r="N3240">
        <v>0</v>
      </c>
      <c r="O3240">
        <v>0</v>
      </c>
      <c r="P3240">
        <v>0</v>
      </c>
      <c r="Q3240">
        <v>0.16800000000000001</v>
      </c>
      <c r="R3240">
        <v>0.20399999999999999</v>
      </c>
      <c r="S3240">
        <v>0.23599999999999999</v>
      </c>
      <c r="T3240">
        <v>0.441</v>
      </c>
      <c r="U3240">
        <v>0.19600000000000001</v>
      </c>
      <c r="V3240">
        <v>17</v>
      </c>
      <c r="W3240">
        <v>0</v>
      </c>
      <c r="X3240">
        <v>0</v>
      </c>
      <c r="Y3240">
        <v>-0.1</v>
      </c>
      <c r="Z3240">
        <v>0</v>
      </c>
      <c r="AA3240">
        <v>0</v>
      </c>
    </row>
    <row r="3241" spans="1:27" x14ac:dyDescent="0.25">
      <c r="A3241" t="s">
        <v>1174</v>
      </c>
      <c r="B3241" t="s">
        <v>1175</v>
      </c>
      <c r="C3241" t="s">
        <v>20878</v>
      </c>
      <c r="D3241">
        <v>1</v>
      </c>
      <c r="E3241">
        <v>1</v>
      </c>
      <c r="F3241">
        <v>0</v>
      </c>
      <c r="G3241">
        <v>0</v>
      </c>
      <c r="H3241">
        <v>0</v>
      </c>
      <c r="I3241">
        <v>0</v>
      </c>
      <c r="J3241">
        <v>0</v>
      </c>
      <c r="K3241">
        <v>0</v>
      </c>
      <c r="L3241">
        <v>0</v>
      </c>
      <c r="M3241">
        <v>0</v>
      </c>
      <c r="N3241">
        <v>0</v>
      </c>
      <c r="O3241">
        <v>0</v>
      </c>
      <c r="P3241">
        <v>0</v>
      </c>
      <c r="Q3241">
        <v>0.17299999999999999</v>
      </c>
      <c r="R3241">
        <v>0.20599999999999999</v>
      </c>
      <c r="S3241">
        <v>0.23699999999999999</v>
      </c>
      <c r="T3241">
        <v>0.443</v>
      </c>
      <c r="U3241">
        <v>0.19600000000000001</v>
      </c>
      <c r="V3241">
        <v>16</v>
      </c>
      <c r="W3241">
        <v>0</v>
      </c>
      <c r="X3241">
        <v>0</v>
      </c>
      <c r="Y3241">
        <v>-0.1</v>
      </c>
      <c r="Z3241">
        <v>0</v>
      </c>
      <c r="AA3241">
        <v>0</v>
      </c>
    </row>
    <row r="3242" spans="1:27" x14ac:dyDescent="0.25">
      <c r="A3242" t="s">
        <v>1059</v>
      </c>
      <c r="B3242" t="s">
        <v>1060</v>
      </c>
      <c r="C3242" t="s">
        <v>20884</v>
      </c>
      <c r="D3242">
        <v>1</v>
      </c>
      <c r="E3242">
        <v>1</v>
      </c>
      <c r="F3242">
        <v>0</v>
      </c>
      <c r="G3242">
        <v>0</v>
      </c>
      <c r="H3242">
        <v>0</v>
      </c>
      <c r="I3242">
        <v>0</v>
      </c>
      <c r="J3242">
        <v>0</v>
      </c>
      <c r="K3242">
        <v>0</v>
      </c>
      <c r="L3242">
        <v>0</v>
      </c>
      <c r="M3242">
        <v>0</v>
      </c>
      <c r="N3242">
        <v>0</v>
      </c>
      <c r="O3242">
        <v>0</v>
      </c>
      <c r="P3242">
        <v>0</v>
      </c>
      <c r="Q3242">
        <v>0.16600000000000001</v>
      </c>
      <c r="R3242">
        <v>0.2</v>
      </c>
      <c r="S3242">
        <v>0.24199999999999999</v>
      </c>
      <c r="T3242">
        <v>0.442</v>
      </c>
      <c r="U3242">
        <v>0.19600000000000001</v>
      </c>
      <c r="V3242">
        <v>13</v>
      </c>
      <c r="W3242">
        <v>0</v>
      </c>
      <c r="X3242">
        <v>0</v>
      </c>
      <c r="Y3242">
        <v>-0.1</v>
      </c>
      <c r="Z3242">
        <v>0</v>
      </c>
      <c r="AA3242">
        <v>0</v>
      </c>
    </row>
    <row r="3243" spans="1:27" x14ac:dyDescent="0.25">
      <c r="A3243" t="s">
        <v>438</v>
      </c>
      <c r="B3243" t="s">
        <v>439</v>
      </c>
      <c r="C3243" t="s">
        <v>20872</v>
      </c>
      <c r="D3243">
        <v>1</v>
      </c>
      <c r="E3243">
        <v>1</v>
      </c>
      <c r="F3243">
        <v>0</v>
      </c>
      <c r="G3243">
        <v>0</v>
      </c>
      <c r="H3243">
        <v>0</v>
      </c>
      <c r="I3243">
        <v>0</v>
      </c>
      <c r="J3243">
        <v>0</v>
      </c>
      <c r="K3243">
        <v>0</v>
      </c>
      <c r="L3243">
        <v>0</v>
      </c>
      <c r="M3243">
        <v>0</v>
      </c>
      <c r="N3243">
        <v>0</v>
      </c>
      <c r="O3243">
        <v>0</v>
      </c>
      <c r="P3243">
        <v>0</v>
      </c>
      <c r="Q3243">
        <v>0.185</v>
      </c>
      <c r="R3243">
        <v>0.21099999999999999</v>
      </c>
      <c r="S3243">
        <v>0.23100000000000001</v>
      </c>
      <c r="T3243">
        <v>0.442</v>
      </c>
      <c r="U3243">
        <v>0.19600000000000001</v>
      </c>
      <c r="V3243">
        <v>16</v>
      </c>
      <c r="W3243">
        <v>0</v>
      </c>
      <c r="X3243">
        <v>0</v>
      </c>
      <c r="Y3243">
        <v>-0.1</v>
      </c>
      <c r="Z3243">
        <v>0</v>
      </c>
      <c r="AA3243">
        <v>0</v>
      </c>
    </row>
    <row r="3244" spans="1:27" x14ac:dyDescent="0.25">
      <c r="A3244" t="s">
        <v>1548</v>
      </c>
      <c r="B3244" t="s">
        <v>1549</v>
      </c>
      <c r="C3244" t="s">
        <v>1</v>
      </c>
      <c r="D3244">
        <v>1</v>
      </c>
      <c r="E3244">
        <v>1</v>
      </c>
      <c r="F3244">
        <v>0</v>
      </c>
      <c r="G3244">
        <v>0</v>
      </c>
      <c r="H3244">
        <v>0</v>
      </c>
      <c r="I3244">
        <v>0</v>
      </c>
      <c r="J3244">
        <v>0</v>
      </c>
      <c r="K3244">
        <v>0</v>
      </c>
      <c r="L3244">
        <v>0</v>
      </c>
      <c r="M3244">
        <v>0</v>
      </c>
      <c r="N3244">
        <v>0</v>
      </c>
      <c r="O3244">
        <v>0</v>
      </c>
      <c r="P3244">
        <v>0</v>
      </c>
      <c r="Q3244">
        <v>0.185</v>
      </c>
      <c r="R3244">
        <v>0.21199999999999999</v>
      </c>
      <c r="S3244">
        <v>0.22900000000000001</v>
      </c>
      <c r="T3244">
        <v>0.441</v>
      </c>
      <c r="U3244">
        <v>0.19600000000000001</v>
      </c>
      <c r="V3244">
        <v>16</v>
      </c>
      <c r="W3244">
        <v>0</v>
      </c>
      <c r="X3244">
        <v>0</v>
      </c>
      <c r="Y3244">
        <v>-0.1</v>
      </c>
      <c r="Z3244">
        <v>0</v>
      </c>
      <c r="AA3244">
        <v>0</v>
      </c>
    </row>
    <row r="3245" spans="1:27" x14ac:dyDescent="0.25">
      <c r="A3245" t="s">
        <v>1639</v>
      </c>
      <c r="B3245" t="s">
        <v>1640</v>
      </c>
      <c r="C3245" t="s">
        <v>1</v>
      </c>
      <c r="D3245">
        <v>1</v>
      </c>
      <c r="E3245">
        <v>1</v>
      </c>
      <c r="F3245">
        <v>0</v>
      </c>
      <c r="G3245">
        <v>0</v>
      </c>
      <c r="H3245">
        <v>0</v>
      </c>
      <c r="I3245">
        <v>0</v>
      </c>
      <c r="J3245">
        <v>0</v>
      </c>
      <c r="K3245">
        <v>0</v>
      </c>
      <c r="L3245">
        <v>0</v>
      </c>
      <c r="M3245">
        <v>0</v>
      </c>
      <c r="N3245">
        <v>0</v>
      </c>
      <c r="O3245">
        <v>0</v>
      </c>
      <c r="P3245">
        <v>0</v>
      </c>
      <c r="Q3245">
        <v>0.17</v>
      </c>
      <c r="R3245">
        <v>0.20300000000000001</v>
      </c>
      <c r="S3245">
        <v>0.23899999999999999</v>
      </c>
      <c r="T3245">
        <v>0.442</v>
      </c>
      <c r="U3245">
        <v>0.19600000000000001</v>
      </c>
      <c r="V3245">
        <v>16</v>
      </c>
      <c r="W3245">
        <v>0</v>
      </c>
      <c r="X3245">
        <v>0</v>
      </c>
      <c r="Y3245">
        <v>-0.1</v>
      </c>
      <c r="Z3245">
        <v>0</v>
      </c>
      <c r="AA3245">
        <v>0</v>
      </c>
    </row>
    <row r="3246" spans="1:27" x14ac:dyDescent="0.25">
      <c r="A3246" t="s">
        <v>925</v>
      </c>
      <c r="B3246" t="s">
        <v>926</v>
      </c>
      <c r="C3246" t="s">
        <v>20886</v>
      </c>
      <c r="D3246">
        <v>1</v>
      </c>
      <c r="E3246">
        <v>1</v>
      </c>
      <c r="F3246">
        <v>0</v>
      </c>
      <c r="G3246">
        <v>0</v>
      </c>
      <c r="H3246">
        <v>0</v>
      </c>
      <c r="I3246">
        <v>0</v>
      </c>
      <c r="J3246">
        <v>0</v>
      </c>
      <c r="K3246">
        <v>0</v>
      </c>
      <c r="L3246">
        <v>0</v>
      </c>
      <c r="M3246">
        <v>0</v>
      </c>
      <c r="N3246">
        <v>0</v>
      </c>
      <c r="O3246">
        <v>0</v>
      </c>
      <c r="P3246">
        <v>0</v>
      </c>
      <c r="Q3246">
        <v>0.17199999999999999</v>
      </c>
      <c r="R3246">
        <v>0.20899999999999999</v>
      </c>
      <c r="S3246">
        <v>0.23</v>
      </c>
      <c r="T3246">
        <v>0.438</v>
      </c>
      <c r="U3246">
        <v>0.19600000000000001</v>
      </c>
      <c r="V3246">
        <v>16</v>
      </c>
      <c r="W3246">
        <v>0</v>
      </c>
      <c r="X3246">
        <v>0</v>
      </c>
      <c r="Y3246">
        <v>-0.1</v>
      </c>
      <c r="Z3246">
        <v>0</v>
      </c>
      <c r="AA3246">
        <v>0</v>
      </c>
    </row>
    <row r="3247" spans="1:27" x14ac:dyDescent="0.25">
      <c r="A3247" t="s">
        <v>857</v>
      </c>
      <c r="B3247" t="s">
        <v>858</v>
      </c>
      <c r="C3247" t="s">
        <v>20886</v>
      </c>
      <c r="D3247">
        <v>1</v>
      </c>
      <c r="E3247">
        <v>1</v>
      </c>
      <c r="F3247">
        <v>0</v>
      </c>
      <c r="G3247">
        <v>0</v>
      </c>
      <c r="H3247">
        <v>0</v>
      </c>
      <c r="I3247">
        <v>0</v>
      </c>
      <c r="J3247">
        <v>0</v>
      </c>
      <c r="K3247">
        <v>0</v>
      </c>
      <c r="L3247">
        <v>0</v>
      </c>
      <c r="M3247">
        <v>0</v>
      </c>
      <c r="N3247">
        <v>0</v>
      </c>
      <c r="O3247">
        <v>0</v>
      </c>
      <c r="P3247">
        <v>0</v>
      </c>
      <c r="Q3247">
        <v>0.16400000000000001</v>
      </c>
      <c r="R3247">
        <v>0.20599999999999999</v>
      </c>
      <c r="S3247">
        <v>0.23200000000000001</v>
      </c>
      <c r="T3247">
        <v>0.438</v>
      </c>
      <c r="U3247">
        <v>0.19600000000000001</v>
      </c>
      <c r="V3247">
        <v>16</v>
      </c>
      <c r="W3247">
        <v>0</v>
      </c>
      <c r="X3247">
        <v>0</v>
      </c>
      <c r="Y3247">
        <v>-0.1</v>
      </c>
      <c r="Z3247">
        <v>0</v>
      </c>
      <c r="AA3247">
        <v>0</v>
      </c>
    </row>
    <row r="3248" spans="1:27" x14ac:dyDescent="0.25">
      <c r="A3248" t="s">
        <v>21912</v>
      </c>
      <c r="B3248" t="s">
        <v>21913</v>
      </c>
      <c r="C3248" t="s">
        <v>20881</v>
      </c>
      <c r="D3248">
        <v>1</v>
      </c>
      <c r="E3248">
        <v>1</v>
      </c>
      <c r="F3248">
        <v>0</v>
      </c>
      <c r="G3248">
        <v>0</v>
      </c>
      <c r="H3248">
        <v>0</v>
      </c>
      <c r="I3248">
        <v>0</v>
      </c>
      <c r="J3248">
        <v>0</v>
      </c>
      <c r="K3248">
        <v>0</v>
      </c>
      <c r="L3248">
        <v>0</v>
      </c>
      <c r="M3248">
        <v>0</v>
      </c>
      <c r="N3248">
        <v>0</v>
      </c>
      <c r="O3248">
        <v>0</v>
      </c>
      <c r="P3248">
        <v>0</v>
      </c>
      <c r="Q3248">
        <v>0.17</v>
      </c>
      <c r="R3248">
        <v>0.20499999999999999</v>
      </c>
      <c r="S3248">
        <v>0.23599999999999999</v>
      </c>
      <c r="T3248">
        <v>0.44</v>
      </c>
      <c r="U3248">
        <v>0.19600000000000001</v>
      </c>
      <c r="V3248">
        <v>12</v>
      </c>
      <c r="W3248">
        <v>0</v>
      </c>
      <c r="X3248">
        <v>0</v>
      </c>
      <c r="Y3248">
        <v>-0.1</v>
      </c>
      <c r="Z3248">
        <v>0</v>
      </c>
      <c r="AA3248">
        <v>0</v>
      </c>
    </row>
    <row r="3249" spans="1:27" x14ac:dyDescent="0.25">
      <c r="A3249" t="s">
        <v>21914</v>
      </c>
      <c r="B3249" t="s">
        <v>9332</v>
      </c>
      <c r="C3249" t="s">
        <v>1</v>
      </c>
      <c r="D3249">
        <v>1</v>
      </c>
      <c r="E3249">
        <v>1</v>
      </c>
      <c r="F3249">
        <v>0</v>
      </c>
      <c r="G3249">
        <v>0</v>
      </c>
      <c r="H3249">
        <v>0</v>
      </c>
      <c r="I3249">
        <v>0</v>
      </c>
      <c r="J3249">
        <v>0</v>
      </c>
      <c r="K3249">
        <v>0</v>
      </c>
      <c r="L3249">
        <v>0</v>
      </c>
      <c r="M3249">
        <v>0</v>
      </c>
      <c r="N3249">
        <v>0</v>
      </c>
      <c r="O3249">
        <v>0</v>
      </c>
      <c r="P3249">
        <v>0</v>
      </c>
      <c r="Q3249">
        <v>0.17399999999999999</v>
      </c>
      <c r="R3249">
        <v>0.20899999999999999</v>
      </c>
      <c r="S3249">
        <v>0.23200000000000001</v>
      </c>
      <c r="T3249">
        <v>0.44</v>
      </c>
      <c r="U3249">
        <v>0.19600000000000001</v>
      </c>
      <c r="V3249">
        <v>16</v>
      </c>
      <c r="W3249">
        <v>0</v>
      </c>
      <c r="X3249">
        <v>0</v>
      </c>
      <c r="Y3249">
        <v>-0.1</v>
      </c>
      <c r="Z3249">
        <v>0</v>
      </c>
      <c r="AA3249">
        <v>0</v>
      </c>
    </row>
    <row r="3250" spans="1:27" x14ac:dyDescent="0.25">
      <c r="A3250" t="s">
        <v>21915</v>
      </c>
      <c r="B3250" t="s">
        <v>21916</v>
      </c>
      <c r="C3250" t="s">
        <v>20890</v>
      </c>
      <c r="D3250">
        <v>1</v>
      </c>
      <c r="E3250">
        <v>1</v>
      </c>
      <c r="F3250">
        <v>0</v>
      </c>
      <c r="G3250">
        <v>0</v>
      </c>
      <c r="H3250">
        <v>0</v>
      </c>
      <c r="I3250">
        <v>0</v>
      </c>
      <c r="J3250">
        <v>0</v>
      </c>
      <c r="K3250">
        <v>0</v>
      </c>
      <c r="L3250">
        <v>0</v>
      </c>
      <c r="M3250">
        <v>0</v>
      </c>
      <c r="N3250">
        <v>0</v>
      </c>
      <c r="O3250">
        <v>0</v>
      </c>
      <c r="P3250">
        <v>0</v>
      </c>
      <c r="Q3250">
        <v>0.17899999999999999</v>
      </c>
      <c r="R3250">
        <v>0.215</v>
      </c>
      <c r="S3250">
        <v>0.222</v>
      </c>
      <c r="T3250">
        <v>0.436</v>
      </c>
      <c r="U3250">
        <v>0.19600000000000001</v>
      </c>
      <c r="V3250">
        <v>22</v>
      </c>
      <c r="W3250">
        <v>0</v>
      </c>
      <c r="X3250">
        <v>0</v>
      </c>
      <c r="Y3250">
        <v>-0.1</v>
      </c>
      <c r="Z3250">
        <v>0</v>
      </c>
      <c r="AA3250">
        <v>0</v>
      </c>
    </row>
    <row r="3251" spans="1:27" x14ac:dyDescent="0.25">
      <c r="A3251" t="s">
        <v>21917</v>
      </c>
      <c r="B3251" t="s">
        <v>21918</v>
      </c>
      <c r="C3251" t="s">
        <v>20884</v>
      </c>
      <c r="D3251">
        <v>1</v>
      </c>
      <c r="E3251">
        <v>1</v>
      </c>
      <c r="F3251">
        <v>0</v>
      </c>
      <c r="G3251">
        <v>0</v>
      </c>
      <c r="H3251">
        <v>0</v>
      </c>
      <c r="I3251">
        <v>0</v>
      </c>
      <c r="J3251">
        <v>0</v>
      </c>
      <c r="K3251">
        <v>0</v>
      </c>
      <c r="L3251">
        <v>0</v>
      </c>
      <c r="M3251">
        <v>0</v>
      </c>
      <c r="N3251">
        <v>0</v>
      </c>
      <c r="O3251">
        <v>0</v>
      </c>
      <c r="P3251">
        <v>0</v>
      </c>
      <c r="Q3251">
        <v>0.17199999999999999</v>
      </c>
      <c r="R3251">
        <v>0.21199999999999999</v>
      </c>
      <c r="S3251">
        <v>0.224</v>
      </c>
      <c r="T3251">
        <v>0.436</v>
      </c>
      <c r="U3251">
        <v>0.19600000000000001</v>
      </c>
      <c r="V3251">
        <v>13</v>
      </c>
      <c r="W3251">
        <v>0</v>
      </c>
      <c r="X3251">
        <v>0</v>
      </c>
      <c r="Y3251">
        <v>-0.1</v>
      </c>
      <c r="Z3251">
        <v>0</v>
      </c>
      <c r="AA3251">
        <v>0</v>
      </c>
    </row>
    <row r="3252" spans="1:27" x14ac:dyDescent="0.25">
      <c r="A3252" t="s">
        <v>1417</v>
      </c>
      <c r="B3252" t="s">
        <v>1418</v>
      </c>
      <c r="C3252" t="s">
        <v>20884</v>
      </c>
      <c r="D3252">
        <v>1</v>
      </c>
      <c r="E3252">
        <v>1</v>
      </c>
      <c r="F3252">
        <v>0</v>
      </c>
      <c r="G3252">
        <v>0</v>
      </c>
      <c r="H3252">
        <v>0</v>
      </c>
      <c r="I3252">
        <v>0</v>
      </c>
      <c r="J3252">
        <v>0</v>
      </c>
      <c r="K3252">
        <v>0</v>
      </c>
      <c r="L3252">
        <v>0</v>
      </c>
      <c r="M3252">
        <v>0</v>
      </c>
      <c r="N3252">
        <v>0</v>
      </c>
      <c r="O3252">
        <v>0</v>
      </c>
      <c r="P3252">
        <v>0</v>
      </c>
      <c r="Q3252">
        <v>0.16700000000000001</v>
      </c>
      <c r="R3252">
        <v>0.20699999999999999</v>
      </c>
      <c r="S3252">
        <v>0.23100000000000001</v>
      </c>
      <c r="T3252">
        <v>0.438</v>
      </c>
      <c r="U3252">
        <v>0.19600000000000001</v>
      </c>
      <c r="V3252">
        <v>13</v>
      </c>
      <c r="W3252">
        <v>0</v>
      </c>
      <c r="X3252">
        <v>0</v>
      </c>
      <c r="Y3252">
        <v>-0.1</v>
      </c>
      <c r="Z3252">
        <v>0</v>
      </c>
      <c r="AA3252">
        <v>0</v>
      </c>
    </row>
    <row r="3253" spans="1:27" x14ac:dyDescent="0.25">
      <c r="A3253" t="s">
        <v>1338</v>
      </c>
      <c r="B3253" t="s">
        <v>1339</v>
      </c>
      <c r="C3253" t="s">
        <v>20869</v>
      </c>
      <c r="D3253">
        <v>1</v>
      </c>
      <c r="E3253">
        <v>1</v>
      </c>
      <c r="F3253">
        <v>0</v>
      </c>
      <c r="G3253">
        <v>0</v>
      </c>
      <c r="H3253">
        <v>0</v>
      </c>
      <c r="I3253">
        <v>0</v>
      </c>
      <c r="J3253">
        <v>0</v>
      </c>
      <c r="K3253">
        <v>0</v>
      </c>
      <c r="L3253">
        <v>0</v>
      </c>
      <c r="M3253">
        <v>0</v>
      </c>
      <c r="N3253">
        <v>0</v>
      </c>
      <c r="O3253">
        <v>0</v>
      </c>
      <c r="P3253">
        <v>0</v>
      </c>
      <c r="Q3253">
        <v>0.17199999999999999</v>
      </c>
      <c r="R3253">
        <v>0.21</v>
      </c>
      <c r="S3253">
        <v>0.22700000000000001</v>
      </c>
      <c r="T3253">
        <v>0.437</v>
      </c>
      <c r="U3253">
        <v>0.19600000000000001</v>
      </c>
      <c r="V3253">
        <v>12</v>
      </c>
      <c r="W3253">
        <v>0</v>
      </c>
      <c r="X3253">
        <v>0</v>
      </c>
      <c r="Y3253">
        <v>-0.1</v>
      </c>
      <c r="Z3253">
        <v>0</v>
      </c>
      <c r="AA3253">
        <v>0</v>
      </c>
    </row>
    <row r="3254" spans="1:27" x14ac:dyDescent="0.25">
      <c r="A3254" t="s">
        <v>976</v>
      </c>
      <c r="B3254" t="s">
        <v>977</v>
      </c>
      <c r="C3254" t="s">
        <v>20868</v>
      </c>
      <c r="D3254">
        <v>1</v>
      </c>
      <c r="E3254">
        <v>1</v>
      </c>
      <c r="F3254">
        <v>0</v>
      </c>
      <c r="G3254">
        <v>0</v>
      </c>
      <c r="H3254">
        <v>0</v>
      </c>
      <c r="I3254">
        <v>0</v>
      </c>
      <c r="J3254">
        <v>0</v>
      </c>
      <c r="K3254">
        <v>0</v>
      </c>
      <c r="L3254">
        <v>0</v>
      </c>
      <c r="M3254">
        <v>0</v>
      </c>
      <c r="N3254">
        <v>0</v>
      </c>
      <c r="O3254">
        <v>0</v>
      </c>
      <c r="P3254">
        <v>0</v>
      </c>
      <c r="Q3254">
        <v>0.16600000000000001</v>
      </c>
      <c r="R3254">
        <v>0.2</v>
      </c>
      <c r="S3254">
        <v>0.24099999999999999</v>
      </c>
      <c r="T3254">
        <v>0.441</v>
      </c>
      <c r="U3254">
        <v>0.19600000000000001</v>
      </c>
      <c r="V3254">
        <v>15</v>
      </c>
      <c r="W3254">
        <v>0</v>
      </c>
      <c r="X3254">
        <v>0</v>
      </c>
      <c r="Y3254">
        <v>-0.1</v>
      </c>
      <c r="Z3254">
        <v>0</v>
      </c>
      <c r="AA3254">
        <v>0</v>
      </c>
    </row>
    <row r="3255" spans="1:27" x14ac:dyDescent="0.25">
      <c r="A3255" t="s">
        <v>829</v>
      </c>
      <c r="B3255" t="s">
        <v>830</v>
      </c>
      <c r="C3255" t="s">
        <v>20884</v>
      </c>
      <c r="D3255">
        <v>1</v>
      </c>
      <c r="E3255">
        <v>1</v>
      </c>
      <c r="F3255">
        <v>0</v>
      </c>
      <c r="G3255">
        <v>0</v>
      </c>
      <c r="H3255">
        <v>0</v>
      </c>
      <c r="I3255">
        <v>0</v>
      </c>
      <c r="J3255">
        <v>0</v>
      </c>
      <c r="K3255">
        <v>0</v>
      </c>
      <c r="L3255">
        <v>0</v>
      </c>
      <c r="M3255">
        <v>0</v>
      </c>
      <c r="N3255">
        <v>0</v>
      </c>
      <c r="O3255">
        <v>0</v>
      </c>
      <c r="P3255">
        <v>0</v>
      </c>
      <c r="Q3255">
        <v>0.17</v>
      </c>
      <c r="R3255">
        <v>0.2</v>
      </c>
      <c r="S3255">
        <v>0.24199999999999999</v>
      </c>
      <c r="T3255">
        <v>0.442</v>
      </c>
      <c r="U3255">
        <v>0.19600000000000001</v>
      </c>
      <c r="V3255">
        <v>13</v>
      </c>
      <c r="W3255">
        <v>0</v>
      </c>
      <c r="X3255">
        <v>0</v>
      </c>
      <c r="Y3255">
        <v>-0.1</v>
      </c>
      <c r="Z3255">
        <v>0</v>
      </c>
      <c r="AA3255">
        <v>0</v>
      </c>
    </row>
    <row r="3256" spans="1:27" x14ac:dyDescent="0.25">
      <c r="A3256" t="s">
        <v>484</v>
      </c>
      <c r="B3256" t="s">
        <v>485</v>
      </c>
      <c r="C3256" t="s">
        <v>1</v>
      </c>
      <c r="D3256">
        <v>1</v>
      </c>
      <c r="E3256">
        <v>1</v>
      </c>
      <c r="F3256">
        <v>0</v>
      </c>
      <c r="G3256">
        <v>0</v>
      </c>
      <c r="H3256">
        <v>0</v>
      </c>
      <c r="I3256">
        <v>0</v>
      </c>
      <c r="J3256">
        <v>0</v>
      </c>
      <c r="K3256">
        <v>0</v>
      </c>
      <c r="L3256">
        <v>0</v>
      </c>
      <c r="M3256">
        <v>0</v>
      </c>
      <c r="N3256">
        <v>0</v>
      </c>
      <c r="O3256">
        <v>0</v>
      </c>
      <c r="P3256">
        <v>0</v>
      </c>
      <c r="Q3256">
        <v>0.184</v>
      </c>
      <c r="R3256">
        <v>0.21099999999999999</v>
      </c>
      <c r="S3256">
        <v>0.22900000000000001</v>
      </c>
      <c r="T3256">
        <v>0.44</v>
      </c>
      <c r="U3256">
        <v>0.19600000000000001</v>
      </c>
      <c r="V3256">
        <v>16</v>
      </c>
      <c r="W3256">
        <v>0</v>
      </c>
      <c r="X3256">
        <v>0</v>
      </c>
      <c r="Y3256">
        <v>-0.1</v>
      </c>
      <c r="Z3256">
        <v>0</v>
      </c>
      <c r="AA3256">
        <v>0</v>
      </c>
    </row>
    <row r="3257" spans="1:27" x14ac:dyDescent="0.25">
      <c r="A3257" t="s">
        <v>21919</v>
      </c>
      <c r="B3257" t="s">
        <v>21920</v>
      </c>
      <c r="C3257" t="s">
        <v>1</v>
      </c>
      <c r="D3257">
        <v>1</v>
      </c>
      <c r="E3257">
        <v>1</v>
      </c>
      <c r="F3257">
        <v>0</v>
      </c>
      <c r="G3257">
        <v>0</v>
      </c>
      <c r="H3257">
        <v>0</v>
      </c>
      <c r="I3257">
        <v>0</v>
      </c>
      <c r="J3257">
        <v>0</v>
      </c>
      <c r="K3257">
        <v>0</v>
      </c>
      <c r="L3257">
        <v>0</v>
      </c>
      <c r="M3257">
        <v>0</v>
      </c>
      <c r="N3257">
        <v>0</v>
      </c>
      <c r="O3257">
        <v>0</v>
      </c>
      <c r="P3257">
        <v>0</v>
      </c>
      <c r="Q3257">
        <v>0.17899999999999999</v>
      </c>
      <c r="R3257">
        <v>0.215</v>
      </c>
      <c r="S3257">
        <v>0.223</v>
      </c>
      <c r="T3257">
        <v>0.438</v>
      </c>
      <c r="U3257">
        <v>0.19600000000000001</v>
      </c>
      <c r="V3257">
        <v>16</v>
      </c>
      <c r="W3257">
        <v>0</v>
      </c>
      <c r="X3257">
        <v>0</v>
      </c>
      <c r="Y3257">
        <v>-0.1</v>
      </c>
      <c r="Z3257">
        <v>0</v>
      </c>
      <c r="AA3257">
        <v>0</v>
      </c>
    </row>
    <row r="3258" spans="1:27" x14ac:dyDescent="0.25">
      <c r="A3258" t="s">
        <v>21921</v>
      </c>
      <c r="B3258" t="s">
        <v>21922</v>
      </c>
      <c r="C3258" t="s">
        <v>20889</v>
      </c>
      <c r="D3258">
        <v>1</v>
      </c>
      <c r="E3258">
        <v>1</v>
      </c>
      <c r="F3258">
        <v>0</v>
      </c>
      <c r="G3258">
        <v>0</v>
      </c>
      <c r="H3258">
        <v>0</v>
      </c>
      <c r="I3258">
        <v>0</v>
      </c>
      <c r="J3258">
        <v>0</v>
      </c>
      <c r="K3258">
        <v>0</v>
      </c>
      <c r="L3258">
        <v>0</v>
      </c>
      <c r="M3258">
        <v>0</v>
      </c>
      <c r="N3258">
        <v>0</v>
      </c>
      <c r="O3258">
        <v>0</v>
      </c>
      <c r="P3258">
        <v>0</v>
      </c>
      <c r="Q3258">
        <v>0.188</v>
      </c>
      <c r="R3258">
        <v>0.20899999999999999</v>
      </c>
      <c r="S3258">
        <v>0.23300000000000001</v>
      </c>
      <c r="T3258">
        <v>0.443</v>
      </c>
      <c r="U3258">
        <v>0.19600000000000001</v>
      </c>
      <c r="V3258">
        <v>20</v>
      </c>
      <c r="W3258">
        <v>0</v>
      </c>
      <c r="X3258">
        <v>0</v>
      </c>
      <c r="Y3258">
        <v>-0.1</v>
      </c>
      <c r="Z3258">
        <v>0</v>
      </c>
      <c r="AA3258">
        <v>0</v>
      </c>
    </row>
    <row r="3259" spans="1:27" x14ac:dyDescent="0.25">
      <c r="A3259" t="s">
        <v>21923</v>
      </c>
      <c r="B3259" t="s">
        <v>21924</v>
      </c>
      <c r="C3259" t="s">
        <v>20882</v>
      </c>
      <c r="D3259">
        <v>1</v>
      </c>
      <c r="E3259">
        <v>1</v>
      </c>
      <c r="F3259">
        <v>0</v>
      </c>
      <c r="G3259">
        <v>0</v>
      </c>
      <c r="H3259">
        <v>0</v>
      </c>
      <c r="I3259">
        <v>0</v>
      </c>
      <c r="J3259">
        <v>0</v>
      </c>
      <c r="K3259">
        <v>0</v>
      </c>
      <c r="L3259">
        <v>0</v>
      </c>
      <c r="M3259">
        <v>0</v>
      </c>
      <c r="N3259">
        <v>0</v>
      </c>
      <c r="O3259">
        <v>0</v>
      </c>
      <c r="P3259">
        <v>0</v>
      </c>
      <c r="Q3259">
        <v>0.17799999999999999</v>
      </c>
      <c r="R3259">
        <v>0.21099999999999999</v>
      </c>
      <c r="S3259">
        <v>0.22900000000000001</v>
      </c>
      <c r="T3259">
        <v>0.44</v>
      </c>
      <c r="U3259">
        <v>0.19600000000000001</v>
      </c>
      <c r="V3259">
        <v>14</v>
      </c>
      <c r="W3259">
        <v>0</v>
      </c>
      <c r="X3259">
        <v>0</v>
      </c>
      <c r="Y3259">
        <v>-0.1</v>
      </c>
      <c r="Z3259">
        <v>0</v>
      </c>
      <c r="AA3259">
        <v>0</v>
      </c>
    </row>
    <row r="3260" spans="1:27" x14ac:dyDescent="0.25">
      <c r="A3260" t="s">
        <v>1513</v>
      </c>
      <c r="B3260" t="s">
        <v>1514</v>
      </c>
      <c r="C3260" t="s">
        <v>20890</v>
      </c>
      <c r="D3260">
        <v>1</v>
      </c>
      <c r="E3260">
        <v>1</v>
      </c>
      <c r="F3260">
        <v>0</v>
      </c>
      <c r="G3260">
        <v>0</v>
      </c>
      <c r="H3260">
        <v>0</v>
      </c>
      <c r="I3260">
        <v>0</v>
      </c>
      <c r="J3260">
        <v>0</v>
      </c>
      <c r="K3260">
        <v>0</v>
      </c>
      <c r="L3260">
        <v>0</v>
      </c>
      <c r="M3260">
        <v>0</v>
      </c>
      <c r="N3260">
        <v>0</v>
      </c>
      <c r="O3260">
        <v>0</v>
      </c>
      <c r="P3260">
        <v>0</v>
      </c>
      <c r="Q3260">
        <v>0.17100000000000001</v>
      </c>
      <c r="R3260">
        <v>0.20599999999999999</v>
      </c>
      <c r="S3260">
        <v>0.23300000000000001</v>
      </c>
      <c r="T3260">
        <v>0.44</v>
      </c>
      <c r="U3260">
        <v>0.19600000000000001</v>
      </c>
      <c r="V3260">
        <v>22</v>
      </c>
      <c r="W3260">
        <v>0</v>
      </c>
      <c r="X3260">
        <v>0</v>
      </c>
      <c r="Y3260">
        <v>-0.1</v>
      </c>
      <c r="Z3260">
        <v>0</v>
      </c>
      <c r="AA3260">
        <v>0</v>
      </c>
    </row>
    <row r="3261" spans="1:27" x14ac:dyDescent="0.25">
      <c r="A3261" t="s">
        <v>21925</v>
      </c>
      <c r="B3261" t="s">
        <v>21926</v>
      </c>
      <c r="C3261" t="s">
        <v>1</v>
      </c>
      <c r="D3261">
        <v>1</v>
      </c>
      <c r="E3261">
        <v>1</v>
      </c>
      <c r="F3261">
        <v>0</v>
      </c>
      <c r="G3261">
        <v>0</v>
      </c>
      <c r="H3261">
        <v>0</v>
      </c>
      <c r="I3261">
        <v>0</v>
      </c>
      <c r="J3261">
        <v>0</v>
      </c>
      <c r="K3261">
        <v>0</v>
      </c>
      <c r="L3261">
        <v>0</v>
      </c>
      <c r="M3261">
        <v>0</v>
      </c>
      <c r="N3261">
        <v>0</v>
      </c>
      <c r="O3261">
        <v>0</v>
      </c>
      <c r="P3261">
        <v>0</v>
      </c>
      <c r="Q3261">
        <v>0.17199999999999999</v>
      </c>
      <c r="R3261">
        <v>0.20699999999999999</v>
      </c>
      <c r="S3261">
        <v>0.23499999999999999</v>
      </c>
      <c r="T3261">
        <v>0.441</v>
      </c>
      <c r="U3261">
        <v>0.19600000000000001</v>
      </c>
      <c r="V3261">
        <v>16</v>
      </c>
      <c r="W3261">
        <v>0</v>
      </c>
      <c r="X3261">
        <v>0</v>
      </c>
      <c r="Y3261">
        <v>-0.1</v>
      </c>
      <c r="Z3261">
        <v>0</v>
      </c>
      <c r="AA3261">
        <v>0</v>
      </c>
    </row>
    <row r="3262" spans="1:27" x14ac:dyDescent="0.25">
      <c r="A3262" t="s">
        <v>21927</v>
      </c>
      <c r="B3262" t="s">
        <v>21928</v>
      </c>
      <c r="C3262" t="s">
        <v>20883</v>
      </c>
      <c r="D3262">
        <v>1</v>
      </c>
      <c r="E3262">
        <v>1</v>
      </c>
      <c r="F3262">
        <v>0</v>
      </c>
      <c r="G3262">
        <v>0</v>
      </c>
      <c r="H3262">
        <v>0</v>
      </c>
      <c r="I3262">
        <v>0</v>
      </c>
      <c r="J3262">
        <v>0</v>
      </c>
      <c r="K3262">
        <v>0</v>
      </c>
      <c r="L3262">
        <v>0</v>
      </c>
      <c r="M3262">
        <v>0</v>
      </c>
      <c r="N3262">
        <v>0</v>
      </c>
      <c r="O3262">
        <v>0</v>
      </c>
      <c r="P3262">
        <v>0</v>
      </c>
      <c r="Q3262">
        <v>0.16300000000000001</v>
      </c>
      <c r="R3262">
        <v>0.21</v>
      </c>
      <c r="S3262">
        <v>0.22500000000000001</v>
      </c>
      <c r="T3262">
        <v>0.434</v>
      </c>
      <c r="U3262">
        <v>0.19600000000000001</v>
      </c>
      <c r="V3262">
        <v>15</v>
      </c>
      <c r="W3262">
        <v>0</v>
      </c>
      <c r="X3262">
        <v>0</v>
      </c>
      <c r="Y3262">
        <v>-0.1</v>
      </c>
      <c r="Z3262">
        <v>0</v>
      </c>
      <c r="AA3262">
        <v>0</v>
      </c>
    </row>
    <row r="3263" spans="1:27" x14ac:dyDescent="0.25">
      <c r="A3263" t="s">
        <v>21929</v>
      </c>
      <c r="B3263" t="s">
        <v>21930</v>
      </c>
      <c r="C3263" t="s">
        <v>20884</v>
      </c>
      <c r="D3263">
        <v>1</v>
      </c>
      <c r="E3263">
        <v>1</v>
      </c>
      <c r="F3263">
        <v>0</v>
      </c>
      <c r="G3263">
        <v>0</v>
      </c>
      <c r="H3263">
        <v>0</v>
      </c>
      <c r="I3263">
        <v>0</v>
      </c>
      <c r="J3263">
        <v>0</v>
      </c>
      <c r="K3263">
        <v>0</v>
      </c>
      <c r="L3263">
        <v>0</v>
      </c>
      <c r="M3263">
        <v>0</v>
      </c>
      <c r="N3263">
        <v>0</v>
      </c>
      <c r="O3263">
        <v>0</v>
      </c>
      <c r="P3263">
        <v>0</v>
      </c>
      <c r="Q3263">
        <v>0.183</v>
      </c>
      <c r="R3263">
        <v>0.20799999999999999</v>
      </c>
      <c r="S3263">
        <v>0.23400000000000001</v>
      </c>
      <c r="T3263">
        <v>0.442</v>
      </c>
      <c r="U3263">
        <v>0.19600000000000001</v>
      </c>
      <c r="V3263">
        <v>13</v>
      </c>
      <c r="W3263">
        <v>0</v>
      </c>
      <c r="X3263">
        <v>0</v>
      </c>
      <c r="Y3263">
        <v>-0.1</v>
      </c>
      <c r="Z3263">
        <v>0</v>
      </c>
      <c r="AA3263">
        <v>0</v>
      </c>
    </row>
    <row r="3264" spans="1:27" x14ac:dyDescent="0.25">
      <c r="A3264" t="s">
        <v>21931</v>
      </c>
      <c r="B3264" t="s">
        <v>21932</v>
      </c>
      <c r="C3264" t="s">
        <v>20865</v>
      </c>
      <c r="D3264">
        <v>1</v>
      </c>
      <c r="E3264">
        <v>1</v>
      </c>
      <c r="F3264">
        <v>0</v>
      </c>
      <c r="G3264">
        <v>0</v>
      </c>
      <c r="H3264">
        <v>0</v>
      </c>
      <c r="I3264">
        <v>0</v>
      </c>
      <c r="J3264">
        <v>0</v>
      </c>
      <c r="K3264">
        <v>0</v>
      </c>
      <c r="L3264">
        <v>0</v>
      </c>
      <c r="M3264">
        <v>0</v>
      </c>
      <c r="N3264">
        <v>0</v>
      </c>
      <c r="O3264">
        <v>0</v>
      </c>
      <c r="P3264">
        <v>0</v>
      </c>
      <c r="Q3264">
        <v>0.16700000000000001</v>
      </c>
      <c r="R3264">
        <v>0.21099999999999999</v>
      </c>
      <c r="S3264">
        <v>0.223</v>
      </c>
      <c r="T3264">
        <v>0.434</v>
      </c>
      <c r="U3264">
        <v>0.19600000000000001</v>
      </c>
      <c r="V3264">
        <v>21</v>
      </c>
      <c r="W3264">
        <v>0</v>
      </c>
      <c r="X3264">
        <v>0</v>
      </c>
      <c r="Y3264">
        <v>-0.1</v>
      </c>
      <c r="Z3264">
        <v>0</v>
      </c>
      <c r="AA3264">
        <v>0</v>
      </c>
    </row>
    <row r="3265" spans="1:27" x14ac:dyDescent="0.25">
      <c r="A3265" t="s">
        <v>21933</v>
      </c>
      <c r="B3265" t="s">
        <v>2707</v>
      </c>
      <c r="C3265" t="s">
        <v>1</v>
      </c>
      <c r="D3265">
        <v>1</v>
      </c>
      <c r="E3265">
        <v>1</v>
      </c>
      <c r="F3265">
        <v>0</v>
      </c>
      <c r="G3265">
        <v>0</v>
      </c>
      <c r="H3265">
        <v>0</v>
      </c>
      <c r="I3265">
        <v>0</v>
      </c>
      <c r="J3265">
        <v>0</v>
      </c>
      <c r="K3265">
        <v>0</v>
      </c>
      <c r="L3265">
        <v>0</v>
      </c>
      <c r="M3265">
        <v>0</v>
      </c>
      <c r="N3265">
        <v>0</v>
      </c>
      <c r="O3265">
        <v>0</v>
      </c>
      <c r="P3265">
        <v>0</v>
      </c>
      <c r="Q3265">
        <v>0.16900000000000001</v>
      </c>
      <c r="R3265">
        <v>0.21</v>
      </c>
      <c r="S3265">
        <v>0.224</v>
      </c>
      <c r="T3265">
        <v>0.435</v>
      </c>
      <c r="U3265">
        <v>0.19600000000000001</v>
      </c>
      <c r="V3265">
        <v>16</v>
      </c>
      <c r="W3265">
        <v>0</v>
      </c>
      <c r="X3265">
        <v>0</v>
      </c>
      <c r="Y3265">
        <v>-0.1</v>
      </c>
      <c r="Z3265">
        <v>0</v>
      </c>
      <c r="AA3265">
        <v>0</v>
      </c>
    </row>
    <row r="3266" spans="1:27" x14ac:dyDescent="0.25">
      <c r="A3266" t="s">
        <v>839</v>
      </c>
      <c r="B3266" t="s">
        <v>840</v>
      </c>
      <c r="C3266" t="s">
        <v>20895</v>
      </c>
      <c r="D3266">
        <v>1</v>
      </c>
      <c r="E3266">
        <v>1</v>
      </c>
      <c r="F3266">
        <v>0</v>
      </c>
      <c r="G3266">
        <v>0</v>
      </c>
      <c r="H3266">
        <v>0</v>
      </c>
      <c r="I3266">
        <v>0</v>
      </c>
      <c r="J3266">
        <v>0</v>
      </c>
      <c r="K3266">
        <v>0</v>
      </c>
      <c r="L3266">
        <v>0</v>
      </c>
      <c r="M3266">
        <v>0</v>
      </c>
      <c r="N3266">
        <v>0</v>
      </c>
      <c r="O3266">
        <v>0</v>
      </c>
      <c r="P3266">
        <v>0</v>
      </c>
      <c r="Q3266">
        <v>0.16300000000000001</v>
      </c>
      <c r="R3266">
        <v>0.20100000000000001</v>
      </c>
      <c r="S3266">
        <v>0.24099999999999999</v>
      </c>
      <c r="T3266">
        <v>0.442</v>
      </c>
      <c r="U3266">
        <v>0.19600000000000001</v>
      </c>
      <c r="V3266">
        <v>19</v>
      </c>
      <c r="W3266">
        <v>0</v>
      </c>
      <c r="X3266">
        <v>0</v>
      </c>
      <c r="Y3266">
        <v>-0.1</v>
      </c>
      <c r="Z3266">
        <v>0</v>
      </c>
      <c r="AA3266">
        <v>0</v>
      </c>
    </row>
    <row r="3267" spans="1:27" x14ac:dyDescent="0.25">
      <c r="A3267" t="s">
        <v>41</v>
      </c>
      <c r="B3267" t="s">
        <v>42</v>
      </c>
      <c r="C3267" t="s">
        <v>20883</v>
      </c>
      <c r="D3267">
        <v>1</v>
      </c>
      <c r="E3267">
        <v>1</v>
      </c>
      <c r="F3267">
        <v>0</v>
      </c>
      <c r="G3267">
        <v>0</v>
      </c>
      <c r="H3267">
        <v>0</v>
      </c>
      <c r="I3267">
        <v>0</v>
      </c>
      <c r="J3267">
        <v>0</v>
      </c>
      <c r="K3267">
        <v>0</v>
      </c>
      <c r="L3267">
        <v>0</v>
      </c>
      <c r="M3267">
        <v>0</v>
      </c>
      <c r="N3267">
        <v>0</v>
      </c>
      <c r="O3267">
        <v>0</v>
      </c>
      <c r="P3267">
        <v>0</v>
      </c>
      <c r="Q3267">
        <v>0.16500000000000001</v>
      </c>
      <c r="R3267">
        <v>0.19700000000000001</v>
      </c>
      <c r="S3267">
        <v>0.245</v>
      </c>
      <c r="T3267">
        <v>0.442</v>
      </c>
      <c r="U3267">
        <v>0.19600000000000001</v>
      </c>
      <c r="V3267">
        <v>15</v>
      </c>
      <c r="W3267">
        <v>0</v>
      </c>
      <c r="X3267">
        <v>0</v>
      </c>
      <c r="Y3267">
        <v>-0.1</v>
      </c>
      <c r="Z3267">
        <v>0</v>
      </c>
      <c r="AA3267">
        <v>0</v>
      </c>
    </row>
    <row r="3268" spans="1:27" x14ac:dyDescent="0.25">
      <c r="A3268" t="s">
        <v>1202</v>
      </c>
      <c r="B3268" t="s">
        <v>1203</v>
      </c>
      <c r="C3268" t="s">
        <v>20878</v>
      </c>
      <c r="D3268">
        <v>1</v>
      </c>
      <c r="E3268">
        <v>1</v>
      </c>
      <c r="F3268">
        <v>0</v>
      </c>
      <c r="G3268">
        <v>0</v>
      </c>
      <c r="H3268">
        <v>0</v>
      </c>
      <c r="I3268">
        <v>0</v>
      </c>
      <c r="J3268">
        <v>0</v>
      </c>
      <c r="K3268">
        <v>0</v>
      </c>
      <c r="L3268">
        <v>0</v>
      </c>
      <c r="M3268">
        <v>0</v>
      </c>
      <c r="N3268">
        <v>0</v>
      </c>
      <c r="O3268">
        <v>0</v>
      </c>
      <c r="P3268">
        <v>0</v>
      </c>
      <c r="Q3268">
        <v>0.17499999999999999</v>
      </c>
      <c r="R3268">
        <v>0.215</v>
      </c>
      <c r="S3268">
        <v>0.219</v>
      </c>
      <c r="T3268">
        <v>0.434</v>
      </c>
      <c r="U3268">
        <v>0.19600000000000001</v>
      </c>
      <c r="V3268">
        <v>15</v>
      </c>
      <c r="W3268">
        <v>0</v>
      </c>
      <c r="X3268">
        <v>0</v>
      </c>
      <c r="Y3268">
        <v>-0.1</v>
      </c>
      <c r="Z3268">
        <v>0</v>
      </c>
      <c r="AA3268">
        <v>0</v>
      </c>
    </row>
    <row r="3269" spans="1:27" x14ac:dyDescent="0.25">
      <c r="A3269" t="s">
        <v>879</v>
      </c>
      <c r="B3269" t="s">
        <v>880</v>
      </c>
      <c r="C3269" t="s">
        <v>20875</v>
      </c>
      <c r="D3269">
        <v>1</v>
      </c>
      <c r="E3269">
        <v>1</v>
      </c>
      <c r="F3269">
        <v>0</v>
      </c>
      <c r="G3269">
        <v>0</v>
      </c>
      <c r="H3269">
        <v>0</v>
      </c>
      <c r="I3269">
        <v>0</v>
      </c>
      <c r="J3269">
        <v>0</v>
      </c>
      <c r="K3269">
        <v>0</v>
      </c>
      <c r="L3269">
        <v>0</v>
      </c>
      <c r="M3269">
        <v>0</v>
      </c>
      <c r="N3269">
        <v>0</v>
      </c>
      <c r="O3269">
        <v>0</v>
      </c>
      <c r="P3269">
        <v>0</v>
      </c>
      <c r="Q3269">
        <v>0.17799999999999999</v>
      </c>
      <c r="R3269">
        <v>0.214</v>
      </c>
      <c r="S3269">
        <v>0.222</v>
      </c>
      <c r="T3269">
        <v>0.436</v>
      </c>
      <c r="U3269">
        <v>0.19600000000000001</v>
      </c>
      <c r="V3269">
        <v>14</v>
      </c>
      <c r="W3269">
        <v>0</v>
      </c>
      <c r="X3269">
        <v>0</v>
      </c>
      <c r="Y3269">
        <v>-0.1</v>
      </c>
      <c r="Z3269">
        <v>0</v>
      </c>
      <c r="AA3269">
        <v>0</v>
      </c>
    </row>
    <row r="3270" spans="1:27" x14ac:dyDescent="0.25">
      <c r="A3270" t="s">
        <v>181</v>
      </c>
      <c r="B3270" t="s">
        <v>182</v>
      </c>
      <c r="C3270" t="s">
        <v>1</v>
      </c>
      <c r="D3270">
        <v>1</v>
      </c>
      <c r="E3270">
        <v>1</v>
      </c>
      <c r="F3270">
        <v>0</v>
      </c>
      <c r="G3270">
        <v>0</v>
      </c>
      <c r="H3270">
        <v>0</v>
      </c>
      <c r="I3270">
        <v>0</v>
      </c>
      <c r="J3270">
        <v>0</v>
      </c>
      <c r="K3270">
        <v>0</v>
      </c>
      <c r="L3270">
        <v>0</v>
      </c>
      <c r="M3270">
        <v>0</v>
      </c>
      <c r="N3270">
        <v>0</v>
      </c>
      <c r="O3270">
        <v>0</v>
      </c>
      <c r="P3270">
        <v>0</v>
      </c>
      <c r="Q3270">
        <v>0.184</v>
      </c>
      <c r="R3270">
        <v>0.20899999999999999</v>
      </c>
      <c r="S3270">
        <v>0.23100000000000001</v>
      </c>
      <c r="T3270">
        <v>0.44</v>
      </c>
      <c r="U3270">
        <v>0.19600000000000001</v>
      </c>
      <c r="V3270">
        <v>16</v>
      </c>
      <c r="W3270">
        <v>0</v>
      </c>
      <c r="X3270">
        <v>0</v>
      </c>
      <c r="Y3270">
        <v>-0.1</v>
      </c>
      <c r="Z3270">
        <v>0</v>
      </c>
      <c r="AA3270">
        <v>0</v>
      </c>
    </row>
    <row r="3271" spans="1:27" x14ac:dyDescent="0.25">
      <c r="A3271" t="s">
        <v>21934</v>
      </c>
      <c r="B3271" t="s">
        <v>21935</v>
      </c>
      <c r="C3271" t="s">
        <v>20888</v>
      </c>
      <c r="D3271">
        <v>1</v>
      </c>
      <c r="E3271">
        <v>1</v>
      </c>
      <c r="F3271">
        <v>0</v>
      </c>
      <c r="G3271">
        <v>0</v>
      </c>
      <c r="H3271">
        <v>0</v>
      </c>
      <c r="I3271">
        <v>0</v>
      </c>
      <c r="J3271">
        <v>0</v>
      </c>
      <c r="K3271">
        <v>0</v>
      </c>
      <c r="L3271">
        <v>0</v>
      </c>
      <c r="M3271">
        <v>0</v>
      </c>
      <c r="N3271">
        <v>0</v>
      </c>
      <c r="O3271">
        <v>0</v>
      </c>
      <c r="P3271">
        <v>0</v>
      </c>
      <c r="Q3271">
        <v>0.17399999999999999</v>
      </c>
      <c r="R3271">
        <v>0.20899999999999999</v>
      </c>
      <c r="S3271">
        <v>0.22900000000000001</v>
      </c>
      <c r="T3271">
        <v>0.438</v>
      </c>
      <c r="U3271">
        <v>0.19500000000000001</v>
      </c>
      <c r="V3271">
        <v>15</v>
      </c>
      <c r="W3271">
        <v>0</v>
      </c>
      <c r="X3271">
        <v>0</v>
      </c>
      <c r="Y3271">
        <v>-0.1</v>
      </c>
      <c r="Z3271">
        <v>0</v>
      </c>
      <c r="AA3271">
        <v>0</v>
      </c>
    </row>
    <row r="3272" spans="1:27" x14ac:dyDescent="0.25">
      <c r="A3272" t="s">
        <v>837</v>
      </c>
      <c r="B3272" t="s">
        <v>838</v>
      </c>
      <c r="C3272" t="s">
        <v>20881</v>
      </c>
      <c r="D3272">
        <v>1</v>
      </c>
      <c r="E3272">
        <v>1</v>
      </c>
      <c r="F3272">
        <v>0</v>
      </c>
      <c r="G3272">
        <v>0</v>
      </c>
      <c r="H3272">
        <v>0</v>
      </c>
      <c r="I3272">
        <v>0</v>
      </c>
      <c r="J3272">
        <v>0</v>
      </c>
      <c r="K3272">
        <v>0</v>
      </c>
      <c r="L3272">
        <v>0</v>
      </c>
      <c r="M3272">
        <v>0</v>
      </c>
      <c r="N3272">
        <v>0</v>
      </c>
      <c r="O3272">
        <v>0</v>
      </c>
      <c r="P3272">
        <v>0</v>
      </c>
      <c r="Q3272">
        <v>0.17799999999999999</v>
      </c>
      <c r="R3272">
        <v>0.21</v>
      </c>
      <c r="S3272">
        <v>0.22800000000000001</v>
      </c>
      <c r="T3272">
        <v>0.438</v>
      </c>
      <c r="U3272">
        <v>0.19500000000000001</v>
      </c>
      <c r="V3272">
        <v>11</v>
      </c>
      <c r="W3272">
        <v>0</v>
      </c>
      <c r="X3272">
        <v>0</v>
      </c>
      <c r="Y3272">
        <v>-0.1</v>
      </c>
      <c r="Z3272">
        <v>0</v>
      </c>
      <c r="AA3272">
        <v>0</v>
      </c>
    </row>
    <row r="3273" spans="1:27" x14ac:dyDescent="0.25">
      <c r="A3273" t="s">
        <v>1038</v>
      </c>
      <c r="B3273" t="s">
        <v>1039</v>
      </c>
      <c r="C3273" t="s">
        <v>1</v>
      </c>
      <c r="D3273">
        <v>1</v>
      </c>
      <c r="E3273">
        <v>1</v>
      </c>
      <c r="F3273">
        <v>0</v>
      </c>
      <c r="G3273">
        <v>0</v>
      </c>
      <c r="H3273">
        <v>0</v>
      </c>
      <c r="I3273">
        <v>0</v>
      </c>
      <c r="J3273">
        <v>0</v>
      </c>
      <c r="K3273">
        <v>0</v>
      </c>
      <c r="L3273">
        <v>0</v>
      </c>
      <c r="M3273">
        <v>0</v>
      </c>
      <c r="N3273">
        <v>0</v>
      </c>
      <c r="O3273">
        <v>0</v>
      </c>
      <c r="P3273">
        <v>0</v>
      </c>
      <c r="Q3273">
        <v>0.18</v>
      </c>
      <c r="R3273">
        <v>0.20899999999999999</v>
      </c>
      <c r="S3273">
        <v>0.23200000000000001</v>
      </c>
      <c r="T3273">
        <v>0.44</v>
      </c>
      <c r="U3273">
        <v>0.19500000000000001</v>
      </c>
      <c r="V3273">
        <v>16</v>
      </c>
      <c r="W3273">
        <v>0</v>
      </c>
      <c r="X3273">
        <v>0</v>
      </c>
      <c r="Y3273">
        <v>-0.1</v>
      </c>
      <c r="Z3273">
        <v>0</v>
      </c>
      <c r="AA3273">
        <v>0</v>
      </c>
    </row>
    <row r="3274" spans="1:27" x14ac:dyDescent="0.25">
      <c r="A3274" t="s">
        <v>21936</v>
      </c>
      <c r="B3274" t="s">
        <v>21937</v>
      </c>
      <c r="C3274" t="s">
        <v>20891</v>
      </c>
      <c r="D3274">
        <v>1</v>
      </c>
      <c r="E3274">
        <v>1</v>
      </c>
      <c r="F3274">
        <v>0</v>
      </c>
      <c r="G3274">
        <v>0</v>
      </c>
      <c r="H3274">
        <v>0</v>
      </c>
      <c r="I3274">
        <v>0</v>
      </c>
      <c r="J3274">
        <v>0</v>
      </c>
      <c r="K3274">
        <v>0</v>
      </c>
      <c r="L3274">
        <v>0</v>
      </c>
      <c r="M3274">
        <v>0</v>
      </c>
      <c r="N3274">
        <v>0</v>
      </c>
      <c r="O3274">
        <v>0</v>
      </c>
      <c r="P3274">
        <v>0</v>
      </c>
      <c r="Q3274">
        <v>0.17299999999999999</v>
      </c>
      <c r="R3274">
        <v>0.217</v>
      </c>
      <c r="S3274">
        <v>0.214</v>
      </c>
      <c r="T3274">
        <v>0.43099999999999999</v>
      </c>
      <c r="U3274">
        <v>0.19500000000000001</v>
      </c>
      <c r="V3274">
        <v>21</v>
      </c>
      <c r="W3274">
        <v>0</v>
      </c>
      <c r="X3274">
        <v>0</v>
      </c>
      <c r="Y3274">
        <v>-0.1</v>
      </c>
      <c r="Z3274">
        <v>0</v>
      </c>
      <c r="AA3274">
        <v>0</v>
      </c>
    </row>
    <row r="3275" spans="1:27" x14ac:dyDescent="0.25">
      <c r="A3275" t="s">
        <v>21938</v>
      </c>
      <c r="B3275" t="s">
        <v>21939</v>
      </c>
      <c r="C3275" t="s">
        <v>20893</v>
      </c>
      <c r="D3275">
        <v>1</v>
      </c>
      <c r="E3275">
        <v>1</v>
      </c>
      <c r="F3275">
        <v>0</v>
      </c>
      <c r="G3275">
        <v>0</v>
      </c>
      <c r="H3275">
        <v>0</v>
      </c>
      <c r="I3275">
        <v>0</v>
      </c>
      <c r="J3275">
        <v>0</v>
      </c>
      <c r="K3275">
        <v>0</v>
      </c>
      <c r="L3275">
        <v>0</v>
      </c>
      <c r="M3275">
        <v>0</v>
      </c>
      <c r="N3275">
        <v>0</v>
      </c>
      <c r="O3275">
        <v>0</v>
      </c>
      <c r="P3275">
        <v>0</v>
      </c>
      <c r="Q3275">
        <v>0.16600000000000001</v>
      </c>
      <c r="R3275">
        <v>0.20699999999999999</v>
      </c>
      <c r="S3275">
        <v>0.22700000000000001</v>
      </c>
      <c r="T3275">
        <v>0.435</v>
      </c>
      <c r="U3275">
        <v>0.19500000000000001</v>
      </c>
      <c r="V3275">
        <v>18</v>
      </c>
      <c r="W3275">
        <v>0</v>
      </c>
      <c r="X3275">
        <v>0</v>
      </c>
      <c r="Y3275">
        <v>-0.1</v>
      </c>
      <c r="Z3275">
        <v>0</v>
      </c>
      <c r="AA3275">
        <v>0</v>
      </c>
    </row>
    <row r="3276" spans="1:27" x14ac:dyDescent="0.25">
      <c r="A3276" t="s">
        <v>881</v>
      </c>
      <c r="B3276" t="s">
        <v>882</v>
      </c>
      <c r="C3276" t="s">
        <v>20867</v>
      </c>
      <c r="D3276">
        <v>1</v>
      </c>
      <c r="E3276">
        <v>1</v>
      </c>
      <c r="F3276">
        <v>0</v>
      </c>
      <c r="G3276">
        <v>0</v>
      </c>
      <c r="H3276">
        <v>0</v>
      </c>
      <c r="I3276">
        <v>0</v>
      </c>
      <c r="J3276">
        <v>0</v>
      </c>
      <c r="K3276">
        <v>0</v>
      </c>
      <c r="L3276">
        <v>0</v>
      </c>
      <c r="M3276">
        <v>0</v>
      </c>
      <c r="N3276">
        <v>0</v>
      </c>
      <c r="O3276">
        <v>0</v>
      </c>
      <c r="P3276">
        <v>0</v>
      </c>
      <c r="Q3276">
        <v>0.16800000000000001</v>
      </c>
      <c r="R3276">
        <v>0.20399999999999999</v>
      </c>
      <c r="S3276">
        <v>0.23300000000000001</v>
      </c>
      <c r="T3276">
        <v>0.437</v>
      </c>
      <c r="U3276">
        <v>0.19500000000000001</v>
      </c>
      <c r="V3276">
        <v>16</v>
      </c>
      <c r="W3276">
        <v>0</v>
      </c>
      <c r="X3276">
        <v>0</v>
      </c>
      <c r="Y3276">
        <v>-0.1</v>
      </c>
      <c r="Z3276">
        <v>0</v>
      </c>
      <c r="AA3276">
        <v>0</v>
      </c>
    </row>
    <row r="3277" spans="1:27" x14ac:dyDescent="0.25">
      <c r="A3277" t="s">
        <v>21940</v>
      </c>
      <c r="B3277" t="s">
        <v>21941</v>
      </c>
      <c r="C3277" t="s">
        <v>20875</v>
      </c>
      <c r="D3277">
        <v>1</v>
      </c>
      <c r="E3277">
        <v>1</v>
      </c>
      <c r="F3277">
        <v>0</v>
      </c>
      <c r="G3277">
        <v>0</v>
      </c>
      <c r="H3277">
        <v>0</v>
      </c>
      <c r="I3277">
        <v>0</v>
      </c>
      <c r="J3277">
        <v>0</v>
      </c>
      <c r="K3277">
        <v>0</v>
      </c>
      <c r="L3277">
        <v>0</v>
      </c>
      <c r="M3277">
        <v>0</v>
      </c>
      <c r="N3277">
        <v>0</v>
      </c>
      <c r="O3277">
        <v>0</v>
      </c>
      <c r="P3277">
        <v>0</v>
      </c>
      <c r="Q3277">
        <v>0.17199999999999999</v>
      </c>
      <c r="R3277">
        <v>0.20599999999999999</v>
      </c>
      <c r="S3277">
        <v>0.23</v>
      </c>
      <c r="T3277">
        <v>0.437</v>
      </c>
      <c r="U3277">
        <v>0.19500000000000001</v>
      </c>
      <c r="V3277">
        <v>14</v>
      </c>
      <c r="W3277">
        <v>0</v>
      </c>
      <c r="X3277">
        <v>0</v>
      </c>
      <c r="Y3277">
        <v>-0.1</v>
      </c>
      <c r="Z3277">
        <v>0</v>
      </c>
      <c r="AA3277">
        <v>0</v>
      </c>
    </row>
    <row r="3278" spans="1:27" x14ac:dyDescent="0.25">
      <c r="A3278" t="s">
        <v>21942</v>
      </c>
      <c r="B3278" t="s">
        <v>21943</v>
      </c>
      <c r="C3278" t="s">
        <v>1</v>
      </c>
      <c r="D3278">
        <v>1</v>
      </c>
      <c r="E3278">
        <v>1</v>
      </c>
      <c r="F3278">
        <v>0</v>
      </c>
      <c r="G3278">
        <v>0</v>
      </c>
      <c r="H3278">
        <v>0</v>
      </c>
      <c r="I3278">
        <v>0</v>
      </c>
      <c r="J3278">
        <v>0</v>
      </c>
      <c r="K3278">
        <v>0</v>
      </c>
      <c r="L3278">
        <v>0</v>
      </c>
      <c r="M3278">
        <v>0</v>
      </c>
      <c r="N3278">
        <v>0</v>
      </c>
      <c r="O3278">
        <v>0</v>
      </c>
      <c r="P3278">
        <v>0</v>
      </c>
      <c r="Q3278">
        <v>0.16800000000000001</v>
      </c>
      <c r="R3278">
        <v>0.20200000000000001</v>
      </c>
      <c r="S3278">
        <v>0.23599999999999999</v>
      </c>
      <c r="T3278">
        <v>0.438</v>
      </c>
      <c r="U3278">
        <v>0.19500000000000001</v>
      </c>
      <c r="V3278">
        <v>15</v>
      </c>
      <c r="W3278">
        <v>0</v>
      </c>
      <c r="X3278">
        <v>0</v>
      </c>
      <c r="Y3278">
        <v>-0.1</v>
      </c>
      <c r="Z3278">
        <v>0</v>
      </c>
      <c r="AA3278">
        <v>0</v>
      </c>
    </row>
    <row r="3279" spans="1:27" x14ac:dyDescent="0.25">
      <c r="A3279" t="s">
        <v>773</v>
      </c>
      <c r="B3279" t="s">
        <v>774</v>
      </c>
      <c r="C3279" t="s">
        <v>20881</v>
      </c>
      <c r="D3279">
        <v>1</v>
      </c>
      <c r="E3279">
        <v>1</v>
      </c>
      <c r="F3279">
        <v>0</v>
      </c>
      <c r="G3279">
        <v>0</v>
      </c>
      <c r="H3279">
        <v>0</v>
      </c>
      <c r="I3279">
        <v>0</v>
      </c>
      <c r="J3279">
        <v>0</v>
      </c>
      <c r="K3279">
        <v>0</v>
      </c>
      <c r="L3279">
        <v>0</v>
      </c>
      <c r="M3279">
        <v>0</v>
      </c>
      <c r="N3279">
        <v>0</v>
      </c>
      <c r="O3279">
        <v>0</v>
      </c>
      <c r="P3279">
        <v>0</v>
      </c>
      <c r="Q3279">
        <v>0.17199999999999999</v>
      </c>
      <c r="R3279">
        <v>0.21099999999999999</v>
      </c>
      <c r="S3279">
        <v>0.222</v>
      </c>
      <c r="T3279">
        <v>0.434</v>
      </c>
      <c r="U3279">
        <v>0.19500000000000001</v>
      </c>
      <c r="V3279">
        <v>11</v>
      </c>
      <c r="W3279">
        <v>0</v>
      </c>
      <c r="X3279">
        <v>0</v>
      </c>
      <c r="Y3279">
        <v>-0.1</v>
      </c>
      <c r="Z3279">
        <v>0</v>
      </c>
      <c r="AA3279">
        <v>0</v>
      </c>
    </row>
    <row r="3280" spans="1:27" x14ac:dyDescent="0.25">
      <c r="A3280" t="s">
        <v>871</v>
      </c>
      <c r="B3280" t="s">
        <v>872</v>
      </c>
      <c r="C3280" t="s">
        <v>20868</v>
      </c>
      <c r="D3280">
        <v>1</v>
      </c>
      <c r="E3280">
        <v>1</v>
      </c>
      <c r="F3280">
        <v>0</v>
      </c>
      <c r="G3280">
        <v>0</v>
      </c>
      <c r="H3280">
        <v>0</v>
      </c>
      <c r="I3280">
        <v>0</v>
      </c>
      <c r="J3280">
        <v>0</v>
      </c>
      <c r="K3280">
        <v>0</v>
      </c>
      <c r="L3280">
        <v>0</v>
      </c>
      <c r="M3280">
        <v>0</v>
      </c>
      <c r="N3280">
        <v>0</v>
      </c>
      <c r="O3280">
        <v>0</v>
      </c>
      <c r="P3280">
        <v>0</v>
      </c>
      <c r="Q3280">
        <v>0.17100000000000001</v>
      </c>
      <c r="R3280">
        <v>0.21099999999999999</v>
      </c>
      <c r="S3280">
        <v>0.222</v>
      </c>
      <c r="T3280">
        <v>0.433</v>
      </c>
      <c r="U3280">
        <v>0.19500000000000001</v>
      </c>
      <c r="V3280">
        <v>14</v>
      </c>
      <c r="W3280">
        <v>0</v>
      </c>
      <c r="X3280">
        <v>0</v>
      </c>
      <c r="Y3280">
        <v>-0.1</v>
      </c>
      <c r="Z3280">
        <v>0</v>
      </c>
      <c r="AA3280">
        <v>0</v>
      </c>
    </row>
    <row r="3281" spans="1:27" x14ac:dyDescent="0.25">
      <c r="A3281" t="s">
        <v>21944</v>
      </c>
      <c r="B3281" t="s">
        <v>21945</v>
      </c>
      <c r="C3281" t="s">
        <v>20888</v>
      </c>
      <c r="D3281">
        <v>1</v>
      </c>
      <c r="E3281">
        <v>1</v>
      </c>
      <c r="F3281">
        <v>0</v>
      </c>
      <c r="G3281">
        <v>0</v>
      </c>
      <c r="H3281">
        <v>0</v>
      </c>
      <c r="I3281">
        <v>0</v>
      </c>
      <c r="J3281">
        <v>0</v>
      </c>
      <c r="K3281">
        <v>0</v>
      </c>
      <c r="L3281">
        <v>0</v>
      </c>
      <c r="M3281">
        <v>0</v>
      </c>
      <c r="N3281">
        <v>0</v>
      </c>
      <c r="O3281">
        <v>0</v>
      </c>
      <c r="P3281">
        <v>0</v>
      </c>
      <c r="Q3281">
        <v>0.17499999999999999</v>
      </c>
      <c r="R3281">
        <v>0.20799999999999999</v>
      </c>
      <c r="S3281">
        <v>0.23</v>
      </c>
      <c r="T3281">
        <v>0.438</v>
      </c>
      <c r="U3281">
        <v>0.19500000000000001</v>
      </c>
      <c r="V3281">
        <v>15</v>
      </c>
      <c r="W3281">
        <v>0</v>
      </c>
      <c r="X3281">
        <v>0</v>
      </c>
      <c r="Y3281">
        <v>-0.1</v>
      </c>
      <c r="Z3281">
        <v>0</v>
      </c>
      <c r="AA3281">
        <v>0</v>
      </c>
    </row>
    <row r="3282" spans="1:27" x14ac:dyDescent="0.25">
      <c r="A3282" t="s">
        <v>21946</v>
      </c>
      <c r="B3282" t="s">
        <v>21947</v>
      </c>
      <c r="C3282" t="s">
        <v>20895</v>
      </c>
      <c r="D3282">
        <v>1</v>
      </c>
      <c r="E3282">
        <v>1</v>
      </c>
      <c r="F3282">
        <v>0</v>
      </c>
      <c r="G3282">
        <v>0</v>
      </c>
      <c r="H3282">
        <v>0</v>
      </c>
      <c r="I3282">
        <v>0</v>
      </c>
      <c r="J3282">
        <v>0</v>
      </c>
      <c r="K3282">
        <v>0</v>
      </c>
      <c r="L3282">
        <v>0</v>
      </c>
      <c r="M3282">
        <v>0</v>
      </c>
      <c r="N3282">
        <v>0</v>
      </c>
      <c r="O3282">
        <v>0</v>
      </c>
      <c r="P3282">
        <v>0</v>
      </c>
      <c r="Q3282">
        <v>0.16900000000000001</v>
      </c>
      <c r="R3282">
        <v>0.20499999999999999</v>
      </c>
      <c r="S3282">
        <v>0.23200000000000001</v>
      </c>
      <c r="T3282">
        <v>0.438</v>
      </c>
      <c r="U3282">
        <v>0.19500000000000001</v>
      </c>
      <c r="V3282">
        <v>19</v>
      </c>
      <c r="W3282">
        <v>0</v>
      </c>
      <c r="X3282">
        <v>0</v>
      </c>
      <c r="Y3282">
        <v>-0.1</v>
      </c>
      <c r="Z3282">
        <v>0</v>
      </c>
      <c r="AA3282">
        <v>0</v>
      </c>
    </row>
    <row r="3283" spans="1:27" x14ac:dyDescent="0.25">
      <c r="A3283" t="s">
        <v>21948</v>
      </c>
      <c r="B3283" t="s">
        <v>21949</v>
      </c>
      <c r="C3283" t="s">
        <v>1</v>
      </c>
      <c r="D3283">
        <v>1</v>
      </c>
      <c r="E3283">
        <v>1</v>
      </c>
      <c r="F3283">
        <v>0</v>
      </c>
      <c r="G3283">
        <v>0</v>
      </c>
      <c r="H3283">
        <v>0</v>
      </c>
      <c r="I3283">
        <v>0</v>
      </c>
      <c r="J3283">
        <v>0</v>
      </c>
      <c r="K3283">
        <v>0</v>
      </c>
      <c r="L3283">
        <v>0</v>
      </c>
      <c r="M3283">
        <v>0</v>
      </c>
      <c r="N3283">
        <v>0</v>
      </c>
      <c r="O3283">
        <v>0</v>
      </c>
      <c r="P3283">
        <v>0</v>
      </c>
      <c r="Q3283">
        <v>0.17100000000000001</v>
      </c>
      <c r="R3283">
        <v>0.2</v>
      </c>
      <c r="S3283">
        <v>0.24</v>
      </c>
      <c r="T3283">
        <v>0.44</v>
      </c>
      <c r="U3283">
        <v>0.19500000000000001</v>
      </c>
      <c r="V3283">
        <v>15</v>
      </c>
      <c r="W3283">
        <v>0</v>
      </c>
      <c r="X3283">
        <v>0</v>
      </c>
      <c r="Y3283">
        <v>-0.1</v>
      </c>
      <c r="Z3283">
        <v>0</v>
      </c>
      <c r="AA3283">
        <v>0</v>
      </c>
    </row>
    <row r="3284" spans="1:27" x14ac:dyDescent="0.25">
      <c r="A3284" t="s">
        <v>893</v>
      </c>
      <c r="B3284" t="s">
        <v>894</v>
      </c>
      <c r="C3284" t="s">
        <v>20874</v>
      </c>
      <c r="D3284">
        <v>1</v>
      </c>
      <c r="E3284">
        <v>1</v>
      </c>
      <c r="F3284">
        <v>0</v>
      </c>
      <c r="G3284">
        <v>0</v>
      </c>
      <c r="H3284">
        <v>0</v>
      </c>
      <c r="I3284">
        <v>0</v>
      </c>
      <c r="J3284">
        <v>0</v>
      </c>
      <c r="K3284">
        <v>0</v>
      </c>
      <c r="L3284">
        <v>0</v>
      </c>
      <c r="M3284">
        <v>0</v>
      </c>
      <c r="N3284">
        <v>0</v>
      </c>
      <c r="O3284">
        <v>0</v>
      </c>
      <c r="P3284">
        <v>0</v>
      </c>
      <c r="Q3284">
        <v>0.18099999999999999</v>
      </c>
      <c r="R3284">
        <v>0.21099999999999999</v>
      </c>
      <c r="S3284">
        <v>0.22600000000000001</v>
      </c>
      <c r="T3284">
        <v>0.437</v>
      </c>
      <c r="U3284">
        <v>0.19500000000000001</v>
      </c>
      <c r="V3284">
        <v>17</v>
      </c>
      <c r="W3284">
        <v>0</v>
      </c>
      <c r="X3284">
        <v>0</v>
      </c>
      <c r="Y3284">
        <v>-0.1</v>
      </c>
      <c r="Z3284">
        <v>0</v>
      </c>
      <c r="AA3284">
        <v>0</v>
      </c>
    </row>
    <row r="3285" spans="1:27" x14ac:dyDescent="0.25">
      <c r="A3285" t="s">
        <v>21950</v>
      </c>
      <c r="B3285" t="s">
        <v>21951</v>
      </c>
      <c r="C3285" t="s">
        <v>20893</v>
      </c>
      <c r="D3285">
        <v>1</v>
      </c>
      <c r="E3285">
        <v>1</v>
      </c>
      <c r="F3285">
        <v>0</v>
      </c>
      <c r="G3285">
        <v>0</v>
      </c>
      <c r="H3285">
        <v>0</v>
      </c>
      <c r="I3285">
        <v>0</v>
      </c>
      <c r="J3285">
        <v>0</v>
      </c>
      <c r="K3285">
        <v>0</v>
      </c>
      <c r="L3285">
        <v>0</v>
      </c>
      <c r="M3285">
        <v>0</v>
      </c>
      <c r="N3285">
        <v>0</v>
      </c>
      <c r="O3285">
        <v>0</v>
      </c>
      <c r="P3285">
        <v>0</v>
      </c>
      <c r="Q3285">
        <v>0.17499999999999999</v>
      </c>
      <c r="R3285">
        <v>0.21</v>
      </c>
      <c r="S3285">
        <v>0.22500000000000001</v>
      </c>
      <c r="T3285">
        <v>0.435</v>
      </c>
      <c r="U3285">
        <v>0.19500000000000001</v>
      </c>
      <c r="V3285">
        <v>18</v>
      </c>
      <c r="W3285">
        <v>0</v>
      </c>
      <c r="X3285">
        <v>0</v>
      </c>
      <c r="Y3285">
        <v>-0.1</v>
      </c>
      <c r="Z3285">
        <v>0</v>
      </c>
      <c r="AA3285">
        <v>0</v>
      </c>
    </row>
    <row r="3286" spans="1:27" x14ac:dyDescent="0.25">
      <c r="A3286" t="s">
        <v>763</v>
      </c>
      <c r="B3286" t="s">
        <v>764</v>
      </c>
      <c r="C3286" t="s">
        <v>20890</v>
      </c>
      <c r="D3286">
        <v>1</v>
      </c>
      <c r="E3286">
        <v>1</v>
      </c>
      <c r="F3286">
        <v>0</v>
      </c>
      <c r="G3286">
        <v>0</v>
      </c>
      <c r="H3286">
        <v>0</v>
      </c>
      <c r="I3286">
        <v>0</v>
      </c>
      <c r="J3286">
        <v>0</v>
      </c>
      <c r="K3286">
        <v>0</v>
      </c>
      <c r="L3286">
        <v>0</v>
      </c>
      <c r="M3286">
        <v>0</v>
      </c>
      <c r="N3286">
        <v>0</v>
      </c>
      <c r="O3286">
        <v>0</v>
      </c>
      <c r="P3286">
        <v>0</v>
      </c>
      <c r="Q3286">
        <v>0.17299999999999999</v>
      </c>
      <c r="R3286">
        <v>0.20599999999999999</v>
      </c>
      <c r="S3286">
        <v>0.23300000000000001</v>
      </c>
      <c r="T3286">
        <v>0.439</v>
      </c>
      <c r="U3286">
        <v>0.19500000000000001</v>
      </c>
      <c r="V3286">
        <v>21</v>
      </c>
      <c r="W3286">
        <v>0</v>
      </c>
      <c r="X3286">
        <v>0</v>
      </c>
      <c r="Y3286">
        <v>-0.1</v>
      </c>
      <c r="Z3286">
        <v>0</v>
      </c>
      <c r="AA3286">
        <v>0</v>
      </c>
    </row>
    <row r="3287" spans="1:27" x14ac:dyDescent="0.25">
      <c r="A3287" t="s">
        <v>21952</v>
      </c>
      <c r="B3287" t="s">
        <v>21953</v>
      </c>
      <c r="C3287" t="s">
        <v>20895</v>
      </c>
      <c r="D3287">
        <v>1</v>
      </c>
      <c r="E3287">
        <v>1</v>
      </c>
      <c r="F3287">
        <v>0</v>
      </c>
      <c r="G3287">
        <v>0</v>
      </c>
      <c r="H3287">
        <v>0</v>
      </c>
      <c r="I3287">
        <v>0</v>
      </c>
      <c r="J3287">
        <v>0</v>
      </c>
      <c r="K3287">
        <v>0</v>
      </c>
      <c r="L3287">
        <v>0</v>
      </c>
      <c r="M3287">
        <v>0</v>
      </c>
      <c r="N3287">
        <v>0</v>
      </c>
      <c r="O3287">
        <v>0</v>
      </c>
      <c r="P3287">
        <v>0</v>
      </c>
      <c r="Q3287">
        <v>0.183</v>
      </c>
      <c r="R3287">
        <v>0.21099999999999999</v>
      </c>
      <c r="S3287">
        <v>0.22600000000000001</v>
      </c>
      <c r="T3287">
        <v>0.437</v>
      </c>
      <c r="U3287">
        <v>0.19500000000000001</v>
      </c>
      <c r="V3287">
        <v>19</v>
      </c>
      <c r="W3287">
        <v>0</v>
      </c>
      <c r="X3287">
        <v>0</v>
      </c>
      <c r="Y3287">
        <v>-0.1</v>
      </c>
      <c r="Z3287">
        <v>0</v>
      </c>
      <c r="AA3287">
        <v>0</v>
      </c>
    </row>
    <row r="3288" spans="1:27" x14ac:dyDescent="0.25">
      <c r="A3288" t="s">
        <v>1151</v>
      </c>
      <c r="B3288" t="s">
        <v>1152</v>
      </c>
      <c r="C3288" t="s">
        <v>1</v>
      </c>
      <c r="D3288">
        <v>1</v>
      </c>
      <c r="E3288">
        <v>1</v>
      </c>
      <c r="F3288">
        <v>0</v>
      </c>
      <c r="G3288">
        <v>0</v>
      </c>
      <c r="H3288">
        <v>0</v>
      </c>
      <c r="I3288">
        <v>0</v>
      </c>
      <c r="J3288">
        <v>0</v>
      </c>
      <c r="K3288">
        <v>0</v>
      </c>
      <c r="L3288">
        <v>0</v>
      </c>
      <c r="M3288">
        <v>0</v>
      </c>
      <c r="N3288">
        <v>0</v>
      </c>
      <c r="O3288">
        <v>0</v>
      </c>
      <c r="P3288">
        <v>0</v>
      </c>
      <c r="Q3288">
        <v>0.17199999999999999</v>
      </c>
      <c r="R3288">
        <v>0.21</v>
      </c>
      <c r="S3288">
        <v>0.22600000000000001</v>
      </c>
      <c r="T3288">
        <v>0.437</v>
      </c>
      <c r="U3288">
        <v>0.19500000000000001</v>
      </c>
      <c r="V3288">
        <v>15</v>
      </c>
      <c r="W3288">
        <v>0</v>
      </c>
      <c r="X3288">
        <v>0</v>
      </c>
      <c r="Y3288">
        <v>-0.1</v>
      </c>
      <c r="Z3288">
        <v>0</v>
      </c>
      <c r="AA3288">
        <v>0</v>
      </c>
    </row>
    <row r="3289" spans="1:27" x14ac:dyDescent="0.25">
      <c r="A3289" t="s">
        <v>1240</v>
      </c>
      <c r="B3289" t="s">
        <v>1241</v>
      </c>
      <c r="C3289" t="s">
        <v>1</v>
      </c>
      <c r="D3289">
        <v>1</v>
      </c>
      <c r="E3289">
        <v>1</v>
      </c>
      <c r="F3289">
        <v>0</v>
      </c>
      <c r="G3289">
        <v>0</v>
      </c>
      <c r="H3289">
        <v>0</v>
      </c>
      <c r="I3289">
        <v>0</v>
      </c>
      <c r="J3289">
        <v>0</v>
      </c>
      <c r="K3289">
        <v>0</v>
      </c>
      <c r="L3289">
        <v>0</v>
      </c>
      <c r="M3289">
        <v>0</v>
      </c>
      <c r="N3289">
        <v>0</v>
      </c>
      <c r="O3289">
        <v>0</v>
      </c>
      <c r="P3289">
        <v>0</v>
      </c>
      <c r="Q3289">
        <v>0.17199999999999999</v>
      </c>
      <c r="R3289">
        <v>0.20599999999999999</v>
      </c>
      <c r="S3289">
        <v>0.23100000000000001</v>
      </c>
      <c r="T3289">
        <v>0.437</v>
      </c>
      <c r="U3289">
        <v>0.19500000000000001</v>
      </c>
      <c r="V3289">
        <v>15</v>
      </c>
      <c r="W3289">
        <v>0</v>
      </c>
      <c r="X3289">
        <v>0</v>
      </c>
      <c r="Y3289">
        <v>-0.1</v>
      </c>
      <c r="Z3289">
        <v>0</v>
      </c>
      <c r="AA3289">
        <v>0</v>
      </c>
    </row>
    <row r="3290" spans="1:27" x14ac:dyDescent="0.25">
      <c r="A3290" t="s">
        <v>990</v>
      </c>
      <c r="B3290" t="s">
        <v>991</v>
      </c>
      <c r="C3290" t="s">
        <v>20888</v>
      </c>
      <c r="D3290">
        <v>1</v>
      </c>
      <c r="E3290">
        <v>1</v>
      </c>
      <c r="F3290">
        <v>0</v>
      </c>
      <c r="G3290">
        <v>0</v>
      </c>
      <c r="H3290">
        <v>0</v>
      </c>
      <c r="I3290">
        <v>0</v>
      </c>
      <c r="J3290">
        <v>0</v>
      </c>
      <c r="K3290">
        <v>0</v>
      </c>
      <c r="L3290">
        <v>0</v>
      </c>
      <c r="M3290">
        <v>0</v>
      </c>
      <c r="N3290">
        <v>0</v>
      </c>
      <c r="O3290">
        <v>0</v>
      </c>
      <c r="P3290">
        <v>0</v>
      </c>
      <c r="Q3290">
        <v>0.18099999999999999</v>
      </c>
      <c r="R3290">
        <v>0.214</v>
      </c>
      <c r="S3290">
        <v>0.22</v>
      </c>
      <c r="T3290">
        <v>0.434</v>
      </c>
      <c r="U3290">
        <v>0.19500000000000001</v>
      </c>
      <c r="V3290">
        <v>14</v>
      </c>
      <c r="W3290">
        <v>0</v>
      </c>
      <c r="X3290">
        <v>0</v>
      </c>
      <c r="Y3290">
        <v>-0.1</v>
      </c>
      <c r="Z3290">
        <v>0</v>
      </c>
      <c r="AA3290">
        <v>0</v>
      </c>
    </row>
    <row r="3291" spans="1:27" x14ac:dyDescent="0.25">
      <c r="A3291" t="s">
        <v>21954</v>
      </c>
      <c r="B3291" t="s">
        <v>21955</v>
      </c>
      <c r="C3291" t="s">
        <v>20879</v>
      </c>
      <c r="D3291">
        <v>1</v>
      </c>
      <c r="E3291">
        <v>1</v>
      </c>
      <c r="F3291">
        <v>0</v>
      </c>
      <c r="G3291">
        <v>0</v>
      </c>
      <c r="H3291">
        <v>0</v>
      </c>
      <c r="I3291">
        <v>0</v>
      </c>
      <c r="J3291">
        <v>0</v>
      </c>
      <c r="K3291">
        <v>0</v>
      </c>
      <c r="L3291">
        <v>0</v>
      </c>
      <c r="M3291">
        <v>0</v>
      </c>
      <c r="N3291">
        <v>0</v>
      </c>
      <c r="O3291">
        <v>0</v>
      </c>
      <c r="P3291">
        <v>0</v>
      </c>
      <c r="Q3291">
        <v>0.17899999999999999</v>
      </c>
      <c r="R3291">
        <v>0.20699999999999999</v>
      </c>
      <c r="S3291">
        <v>0.23200000000000001</v>
      </c>
      <c r="T3291">
        <v>0.439</v>
      </c>
      <c r="U3291">
        <v>0.19500000000000001</v>
      </c>
      <c r="V3291">
        <v>-1</v>
      </c>
      <c r="W3291">
        <v>0</v>
      </c>
      <c r="X3291">
        <v>0</v>
      </c>
      <c r="Y3291">
        <v>-0.1</v>
      </c>
      <c r="Z3291">
        <v>0</v>
      </c>
      <c r="AA3291">
        <v>0</v>
      </c>
    </row>
    <row r="3292" spans="1:27" x14ac:dyDescent="0.25">
      <c r="A3292" t="s">
        <v>1458</v>
      </c>
      <c r="B3292" t="s">
        <v>1459</v>
      </c>
      <c r="C3292" t="s">
        <v>20889</v>
      </c>
      <c r="D3292">
        <v>1</v>
      </c>
      <c r="E3292">
        <v>1</v>
      </c>
      <c r="F3292">
        <v>0</v>
      </c>
      <c r="G3292">
        <v>0</v>
      </c>
      <c r="H3292">
        <v>0</v>
      </c>
      <c r="I3292">
        <v>0</v>
      </c>
      <c r="J3292">
        <v>0</v>
      </c>
      <c r="K3292">
        <v>0</v>
      </c>
      <c r="L3292">
        <v>0</v>
      </c>
      <c r="M3292">
        <v>0</v>
      </c>
      <c r="N3292">
        <v>0</v>
      </c>
      <c r="O3292">
        <v>0</v>
      </c>
      <c r="P3292">
        <v>0</v>
      </c>
      <c r="Q3292">
        <v>0.16800000000000001</v>
      </c>
      <c r="R3292">
        <v>0.20200000000000001</v>
      </c>
      <c r="S3292">
        <v>0.23499999999999999</v>
      </c>
      <c r="T3292">
        <v>0.437</v>
      </c>
      <c r="U3292">
        <v>0.19500000000000001</v>
      </c>
      <c r="V3292">
        <v>19</v>
      </c>
      <c r="W3292">
        <v>0</v>
      </c>
      <c r="X3292">
        <v>0</v>
      </c>
      <c r="Y3292">
        <v>-0.1</v>
      </c>
      <c r="Z3292">
        <v>0</v>
      </c>
      <c r="AA3292">
        <v>0</v>
      </c>
    </row>
    <row r="3293" spans="1:27" x14ac:dyDescent="0.25">
      <c r="A3293" t="s">
        <v>21956</v>
      </c>
      <c r="B3293" t="s">
        <v>21957</v>
      </c>
      <c r="C3293" t="s">
        <v>20874</v>
      </c>
      <c r="D3293">
        <v>1</v>
      </c>
      <c r="E3293">
        <v>1</v>
      </c>
      <c r="F3293">
        <v>0</v>
      </c>
      <c r="G3293">
        <v>0</v>
      </c>
      <c r="H3293">
        <v>0</v>
      </c>
      <c r="I3293">
        <v>0</v>
      </c>
      <c r="J3293">
        <v>0</v>
      </c>
      <c r="K3293">
        <v>0</v>
      </c>
      <c r="L3293">
        <v>0</v>
      </c>
      <c r="M3293">
        <v>0</v>
      </c>
      <c r="N3293">
        <v>0</v>
      </c>
      <c r="O3293">
        <v>0</v>
      </c>
      <c r="P3293">
        <v>0</v>
      </c>
      <c r="Q3293">
        <v>0.17299999999999999</v>
      </c>
      <c r="R3293">
        <v>0.20499999999999999</v>
      </c>
      <c r="S3293">
        <v>0.23200000000000001</v>
      </c>
      <c r="T3293">
        <v>0.437</v>
      </c>
      <c r="U3293">
        <v>0.19500000000000001</v>
      </c>
      <c r="V3293">
        <v>17</v>
      </c>
      <c r="W3293">
        <v>0</v>
      </c>
      <c r="X3293">
        <v>0</v>
      </c>
      <c r="Y3293">
        <v>-0.1</v>
      </c>
      <c r="Z3293">
        <v>0</v>
      </c>
      <c r="AA3293">
        <v>0</v>
      </c>
    </row>
    <row r="3294" spans="1:27" x14ac:dyDescent="0.25">
      <c r="A3294" t="s">
        <v>1121</v>
      </c>
      <c r="B3294" t="s">
        <v>1122</v>
      </c>
      <c r="C3294" t="s">
        <v>1</v>
      </c>
      <c r="D3294">
        <v>1</v>
      </c>
      <c r="E3294">
        <v>1</v>
      </c>
      <c r="F3294">
        <v>0</v>
      </c>
      <c r="G3294">
        <v>0</v>
      </c>
      <c r="H3294">
        <v>0</v>
      </c>
      <c r="I3294">
        <v>0</v>
      </c>
      <c r="J3294">
        <v>0</v>
      </c>
      <c r="K3294">
        <v>0</v>
      </c>
      <c r="L3294">
        <v>0</v>
      </c>
      <c r="M3294">
        <v>0</v>
      </c>
      <c r="N3294">
        <v>0</v>
      </c>
      <c r="O3294">
        <v>0</v>
      </c>
      <c r="P3294">
        <v>0</v>
      </c>
      <c r="Q3294">
        <v>0.17199999999999999</v>
      </c>
      <c r="R3294">
        <v>0.20499999999999999</v>
      </c>
      <c r="S3294">
        <v>0.23200000000000001</v>
      </c>
      <c r="T3294">
        <v>0.437</v>
      </c>
      <c r="U3294">
        <v>0.19500000000000001</v>
      </c>
      <c r="V3294">
        <v>15</v>
      </c>
      <c r="W3294">
        <v>0</v>
      </c>
      <c r="X3294">
        <v>0</v>
      </c>
      <c r="Y3294">
        <v>-0.1</v>
      </c>
      <c r="Z3294">
        <v>0</v>
      </c>
      <c r="AA3294">
        <v>0</v>
      </c>
    </row>
    <row r="3295" spans="1:27" x14ac:dyDescent="0.25">
      <c r="A3295" t="s">
        <v>632</v>
      </c>
      <c r="B3295" t="s">
        <v>633</v>
      </c>
      <c r="C3295" t="s">
        <v>20867</v>
      </c>
      <c r="D3295">
        <v>1</v>
      </c>
      <c r="E3295">
        <v>1</v>
      </c>
      <c r="F3295">
        <v>0</v>
      </c>
      <c r="G3295">
        <v>0</v>
      </c>
      <c r="H3295">
        <v>0</v>
      </c>
      <c r="I3295">
        <v>0</v>
      </c>
      <c r="J3295">
        <v>0</v>
      </c>
      <c r="K3295">
        <v>0</v>
      </c>
      <c r="L3295">
        <v>0</v>
      </c>
      <c r="M3295">
        <v>0</v>
      </c>
      <c r="N3295">
        <v>0</v>
      </c>
      <c r="O3295">
        <v>0</v>
      </c>
      <c r="P3295">
        <v>0</v>
      </c>
      <c r="Q3295">
        <v>0.17899999999999999</v>
      </c>
      <c r="R3295">
        <v>0.20899999999999999</v>
      </c>
      <c r="S3295">
        <v>0.22800000000000001</v>
      </c>
      <c r="T3295">
        <v>0.437</v>
      </c>
      <c r="U3295">
        <v>0.19500000000000001</v>
      </c>
      <c r="V3295">
        <v>15</v>
      </c>
      <c r="W3295">
        <v>0</v>
      </c>
      <c r="X3295">
        <v>0</v>
      </c>
      <c r="Y3295">
        <v>-0.1</v>
      </c>
      <c r="Z3295">
        <v>0</v>
      </c>
      <c r="AA3295">
        <v>0</v>
      </c>
    </row>
    <row r="3296" spans="1:27" x14ac:dyDescent="0.25">
      <c r="A3296" t="s">
        <v>21958</v>
      </c>
      <c r="B3296" t="s">
        <v>21959</v>
      </c>
      <c r="C3296" t="s">
        <v>20889</v>
      </c>
      <c r="D3296">
        <v>1</v>
      </c>
      <c r="E3296">
        <v>1</v>
      </c>
      <c r="F3296">
        <v>0</v>
      </c>
      <c r="G3296">
        <v>0</v>
      </c>
      <c r="H3296">
        <v>0</v>
      </c>
      <c r="I3296">
        <v>0</v>
      </c>
      <c r="J3296">
        <v>0</v>
      </c>
      <c r="K3296">
        <v>0</v>
      </c>
      <c r="L3296">
        <v>0</v>
      </c>
      <c r="M3296">
        <v>0</v>
      </c>
      <c r="N3296">
        <v>0</v>
      </c>
      <c r="O3296">
        <v>0</v>
      </c>
      <c r="P3296">
        <v>0</v>
      </c>
      <c r="Q3296">
        <v>0.17</v>
      </c>
      <c r="R3296">
        <v>0.2</v>
      </c>
      <c r="S3296">
        <v>0.23899999999999999</v>
      </c>
      <c r="T3296">
        <v>0.439</v>
      </c>
      <c r="U3296">
        <v>0.19500000000000001</v>
      </c>
      <c r="V3296">
        <v>19</v>
      </c>
      <c r="W3296">
        <v>0</v>
      </c>
      <c r="X3296">
        <v>0</v>
      </c>
      <c r="Y3296">
        <v>-0.1</v>
      </c>
      <c r="Z3296">
        <v>0</v>
      </c>
      <c r="AA3296">
        <v>0</v>
      </c>
    </row>
    <row r="3297" spans="1:27" x14ac:dyDescent="0.25">
      <c r="A3297" t="s">
        <v>1028</v>
      </c>
      <c r="B3297" t="s">
        <v>1029</v>
      </c>
      <c r="C3297" t="s">
        <v>20886</v>
      </c>
      <c r="D3297">
        <v>1</v>
      </c>
      <c r="E3297">
        <v>1</v>
      </c>
      <c r="F3297">
        <v>0</v>
      </c>
      <c r="G3297">
        <v>0</v>
      </c>
      <c r="H3297">
        <v>0</v>
      </c>
      <c r="I3297">
        <v>0</v>
      </c>
      <c r="J3297">
        <v>0</v>
      </c>
      <c r="K3297">
        <v>0</v>
      </c>
      <c r="L3297">
        <v>0</v>
      </c>
      <c r="M3297">
        <v>0</v>
      </c>
      <c r="N3297">
        <v>0</v>
      </c>
      <c r="O3297">
        <v>0</v>
      </c>
      <c r="P3297">
        <v>0</v>
      </c>
      <c r="Q3297">
        <v>0.17899999999999999</v>
      </c>
      <c r="R3297">
        <v>0.20799999999999999</v>
      </c>
      <c r="S3297">
        <v>0.23100000000000001</v>
      </c>
      <c r="T3297">
        <v>0.438</v>
      </c>
      <c r="U3297">
        <v>0.19500000000000001</v>
      </c>
      <c r="V3297">
        <v>15</v>
      </c>
      <c r="W3297">
        <v>0</v>
      </c>
      <c r="X3297">
        <v>0</v>
      </c>
      <c r="Y3297">
        <v>-0.1</v>
      </c>
      <c r="Z3297">
        <v>0</v>
      </c>
      <c r="AA3297">
        <v>0</v>
      </c>
    </row>
    <row r="3298" spans="1:27" x14ac:dyDescent="0.25">
      <c r="A3298" t="s">
        <v>1620</v>
      </c>
      <c r="B3298" t="s">
        <v>1621</v>
      </c>
      <c r="C3298" t="s">
        <v>1</v>
      </c>
      <c r="D3298">
        <v>1</v>
      </c>
      <c r="E3298">
        <v>1</v>
      </c>
      <c r="F3298">
        <v>0</v>
      </c>
      <c r="G3298">
        <v>0</v>
      </c>
      <c r="H3298">
        <v>0</v>
      </c>
      <c r="I3298">
        <v>0</v>
      </c>
      <c r="J3298">
        <v>0</v>
      </c>
      <c r="K3298">
        <v>0</v>
      </c>
      <c r="L3298">
        <v>0</v>
      </c>
      <c r="M3298">
        <v>0</v>
      </c>
      <c r="N3298">
        <v>0</v>
      </c>
      <c r="O3298">
        <v>0</v>
      </c>
      <c r="P3298">
        <v>0</v>
      </c>
      <c r="Q3298">
        <v>0.17199999999999999</v>
      </c>
      <c r="R3298">
        <v>0.20599999999999999</v>
      </c>
      <c r="S3298">
        <v>0.23</v>
      </c>
      <c r="T3298">
        <v>0.436</v>
      </c>
      <c r="U3298">
        <v>0.19500000000000001</v>
      </c>
      <c r="V3298">
        <v>15</v>
      </c>
      <c r="W3298">
        <v>0</v>
      </c>
      <c r="X3298">
        <v>0</v>
      </c>
      <c r="Y3298">
        <v>-0.1</v>
      </c>
      <c r="Z3298">
        <v>0</v>
      </c>
      <c r="AA3298">
        <v>0</v>
      </c>
    </row>
    <row r="3299" spans="1:27" x14ac:dyDescent="0.25">
      <c r="A3299" t="s">
        <v>1478</v>
      </c>
      <c r="B3299" t="s">
        <v>1479</v>
      </c>
      <c r="C3299" t="s">
        <v>20886</v>
      </c>
      <c r="D3299">
        <v>1</v>
      </c>
      <c r="E3299">
        <v>1</v>
      </c>
      <c r="F3299">
        <v>0</v>
      </c>
      <c r="G3299">
        <v>0</v>
      </c>
      <c r="H3299">
        <v>0</v>
      </c>
      <c r="I3299">
        <v>0</v>
      </c>
      <c r="J3299">
        <v>0</v>
      </c>
      <c r="K3299">
        <v>0</v>
      </c>
      <c r="L3299">
        <v>0</v>
      </c>
      <c r="M3299">
        <v>0</v>
      </c>
      <c r="N3299">
        <v>0</v>
      </c>
      <c r="O3299">
        <v>0</v>
      </c>
      <c r="P3299">
        <v>0</v>
      </c>
      <c r="Q3299">
        <v>0.17199999999999999</v>
      </c>
      <c r="R3299">
        <v>0.20100000000000001</v>
      </c>
      <c r="S3299">
        <v>0.23799999999999999</v>
      </c>
      <c r="T3299">
        <v>0.439</v>
      </c>
      <c r="U3299">
        <v>0.19500000000000001</v>
      </c>
      <c r="V3299">
        <v>15</v>
      </c>
      <c r="W3299">
        <v>0</v>
      </c>
      <c r="X3299">
        <v>0</v>
      </c>
      <c r="Y3299">
        <v>-0.1</v>
      </c>
      <c r="Z3299">
        <v>0</v>
      </c>
      <c r="AA3299">
        <v>0</v>
      </c>
    </row>
    <row r="3300" spans="1:27" x14ac:dyDescent="0.25">
      <c r="A3300" t="s">
        <v>21960</v>
      </c>
      <c r="B3300" t="s">
        <v>2486</v>
      </c>
      <c r="C3300" t="s">
        <v>1</v>
      </c>
      <c r="D3300">
        <v>1</v>
      </c>
      <c r="E3300">
        <v>1</v>
      </c>
      <c r="F3300">
        <v>0</v>
      </c>
      <c r="G3300">
        <v>0</v>
      </c>
      <c r="H3300">
        <v>0</v>
      </c>
      <c r="I3300">
        <v>0</v>
      </c>
      <c r="J3300">
        <v>0</v>
      </c>
      <c r="K3300">
        <v>0</v>
      </c>
      <c r="L3300">
        <v>0</v>
      </c>
      <c r="M3300">
        <v>0</v>
      </c>
      <c r="N3300">
        <v>0</v>
      </c>
      <c r="O3300">
        <v>0</v>
      </c>
      <c r="P3300">
        <v>0</v>
      </c>
      <c r="Q3300">
        <v>0.17100000000000001</v>
      </c>
      <c r="R3300">
        <v>0.20200000000000001</v>
      </c>
      <c r="S3300">
        <v>0.23599999999999999</v>
      </c>
      <c r="T3300">
        <v>0.438</v>
      </c>
      <c r="U3300">
        <v>0.19400000000000001</v>
      </c>
      <c r="V3300">
        <v>15</v>
      </c>
      <c r="W3300">
        <v>0</v>
      </c>
      <c r="X3300">
        <v>0</v>
      </c>
      <c r="Y3300">
        <v>-0.1</v>
      </c>
      <c r="Z3300">
        <v>0</v>
      </c>
      <c r="AA3300">
        <v>0</v>
      </c>
    </row>
    <row r="3301" spans="1:27" x14ac:dyDescent="0.25">
      <c r="A3301" t="s">
        <v>783</v>
      </c>
      <c r="B3301" t="s">
        <v>784</v>
      </c>
      <c r="C3301" t="s">
        <v>20888</v>
      </c>
      <c r="D3301">
        <v>1</v>
      </c>
      <c r="E3301">
        <v>1</v>
      </c>
      <c r="F3301">
        <v>0</v>
      </c>
      <c r="G3301">
        <v>0</v>
      </c>
      <c r="H3301">
        <v>0</v>
      </c>
      <c r="I3301">
        <v>0</v>
      </c>
      <c r="J3301">
        <v>0</v>
      </c>
      <c r="K3301">
        <v>0</v>
      </c>
      <c r="L3301">
        <v>0</v>
      </c>
      <c r="M3301">
        <v>0</v>
      </c>
      <c r="N3301">
        <v>0</v>
      </c>
      <c r="O3301">
        <v>0</v>
      </c>
      <c r="P3301">
        <v>0</v>
      </c>
      <c r="Q3301">
        <v>0.17</v>
      </c>
      <c r="R3301">
        <v>0.2</v>
      </c>
      <c r="S3301">
        <v>0.23899999999999999</v>
      </c>
      <c r="T3301">
        <v>0.439</v>
      </c>
      <c r="U3301">
        <v>0.19400000000000001</v>
      </c>
      <c r="V3301">
        <v>14</v>
      </c>
      <c r="W3301">
        <v>0</v>
      </c>
      <c r="X3301">
        <v>0</v>
      </c>
      <c r="Y3301">
        <v>-0.1</v>
      </c>
      <c r="Z3301">
        <v>0</v>
      </c>
      <c r="AA3301">
        <v>0</v>
      </c>
    </row>
    <row r="3302" spans="1:27" x14ac:dyDescent="0.25">
      <c r="A3302" t="s">
        <v>1288</v>
      </c>
      <c r="B3302" t="s">
        <v>1289</v>
      </c>
      <c r="C3302" t="s">
        <v>1</v>
      </c>
      <c r="D3302">
        <v>1</v>
      </c>
      <c r="E3302">
        <v>1</v>
      </c>
      <c r="F3302">
        <v>0</v>
      </c>
      <c r="G3302">
        <v>0</v>
      </c>
      <c r="H3302">
        <v>0</v>
      </c>
      <c r="I3302">
        <v>0</v>
      </c>
      <c r="J3302">
        <v>0</v>
      </c>
      <c r="K3302">
        <v>0</v>
      </c>
      <c r="L3302">
        <v>0</v>
      </c>
      <c r="M3302">
        <v>0</v>
      </c>
      <c r="N3302">
        <v>0</v>
      </c>
      <c r="O3302">
        <v>0</v>
      </c>
      <c r="P3302">
        <v>0</v>
      </c>
      <c r="Q3302">
        <v>0.17699999999999999</v>
      </c>
      <c r="R3302">
        <v>0.20200000000000001</v>
      </c>
      <c r="S3302">
        <v>0.23699999999999999</v>
      </c>
      <c r="T3302">
        <v>0.439</v>
      </c>
      <c r="U3302">
        <v>0.19400000000000001</v>
      </c>
      <c r="V3302">
        <v>15</v>
      </c>
      <c r="W3302">
        <v>0</v>
      </c>
      <c r="X3302">
        <v>0</v>
      </c>
      <c r="Y3302">
        <v>-0.1</v>
      </c>
      <c r="Z3302">
        <v>0</v>
      </c>
      <c r="AA3302">
        <v>0</v>
      </c>
    </row>
    <row r="3303" spans="1:27" x14ac:dyDescent="0.25">
      <c r="A3303" t="s">
        <v>1138</v>
      </c>
      <c r="B3303" t="s">
        <v>1139</v>
      </c>
      <c r="C3303" t="s">
        <v>20872</v>
      </c>
      <c r="D3303">
        <v>1</v>
      </c>
      <c r="E3303">
        <v>1</v>
      </c>
      <c r="F3303">
        <v>0</v>
      </c>
      <c r="G3303">
        <v>0</v>
      </c>
      <c r="H3303">
        <v>0</v>
      </c>
      <c r="I3303">
        <v>0</v>
      </c>
      <c r="J3303">
        <v>0</v>
      </c>
      <c r="K3303">
        <v>0</v>
      </c>
      <c r="L3303">
        <v>0</v>
      </c>
      <c r="M3303">
        <v>0</v>
      </c>
      <c r="N3303">
        <v>0</v>
      </c>
      <c r="O3303">
        <v>0</v>
      </c>
      <c r="P3303">
        <v>0</v>
      </c>
      <c r="Q3303">
        <v>0.17</v>
      </c>
      <c r="R3303">
        <v>0.20799999999999999</v>
      </c>
      <c r="S3303">
        <v>0.22500000000000001</v>
      </c>
      <c r="T3303">
        <v>0.433</v>
      </c>
      <c r="U3303">
        <v>0.19400000000000001</v>
      </c>
      <c r="V3303">
        <v>15</v>
      </c>
      <c r="W3303">
        <v>0</v>
      </c>
      <c r="X3303">
        <v>0</v>
      </c>
      <c r="Y3303">
        <v>-0.1</v>
      </c>
      <c r="Z3303">
        <v>0</v>
      </c>
      <c r="AA3303">
        <v>0</v>
      </c>
    </row>
    <row r="3304" spans="1:27" x14ac:dyDescent="0.25">
      <c r="A3304" t="s">
        <v>740</v>
      </c>
      <c r="B3304" t="s">
        <v>741</v>
      </c>
      <c r="C3304" t="s">
        <v>1</v>
      </c>
      <c r="D3304">
        <v>1</v>
      </c>
      <c r="E3304">
        <v>1</v>
      </c>
      <c r="F3304">
        <v>0</v>
      </c>
      <c r="G3304">
        <v>0</v>
      </c>
      <c r="H3304">
        <v>0</v>
      </c>
      <c r="I3304">
        <v>0</v>
      </c>
      <c r="J3304">
        <v>0</v>
      </c>
      <c r="K3304">
        <v>0</v>
      </c>
      <c r="L3304">
        <v>0</v>
      </c>
      <c r="M3304">
        <v>0</v>
      </c>
      <c r="N3304">
        <v>0</v>
      </c>
      <c r="O3304">
        <v>0</v>
      </c>
      <c r="P3304">
        <v>0</v>
      </c>
      <c r="Q3304">
        <v>0.17199999999999999</v>
      </c>
      <c r="R3304">
        <v>0.20200000000000001</v>
      </c>
      <c r="S3304">
        <v>0.23499999999999999</v>
      </c>
      <c r="T3304">
        <v>0.437</v>
      </c>
      <c r="U3304">
        <v>0.19400000000000001</v>
      </c>
      <c r="V3304">
        <v>15</v>
      </c>
      <c r="W3304">
        <v>0</v>
      </c>
      <c r="X3304">
        <v>0</v>
      </c>
      <c r="Y3304">
        <v>-0.1</v>
      </c>
      <c r="Z3304">
        <v>0</v>
      </c>
      <c r="AA3304">
        <v>0</v>
      </c>
    </row>
    <row r="3305" spans="1:27" x14ac:dyDescent="0.25">
      <c r="A3305" t="s">
        <v>21961</v>
      </c>
      <c r="B3305" t="s">
        <v>21962</v>
      </c>
      <c r="C3305" t="s">
        <v>1</v>
      </c>
      <c r="D3305">
        <v>1</v>
      </c>
      <c r="E3305">
        <v>1</v>
      </c>
      <c r="F3305">
        <v>0</v>
      </c>
      <c r="G3305">
        <v>0</v>
      </c>
      <c r="H3305">
        <v>0</v>
      </c>
      <c r="I3305">
        <v>0</v>
      </c>
      <c r="J3305">
        <v>0</v>
      </c>
      <c r="K3305">
        <v>0</v>
      </c>
      <c r="L3305">
        <v>0</v>
      </c>
      <c r="M3305">
        <v>0</v>
      </c>
      <c r="N3305">
        <v>0</v>
      </c>
      <c r="O3305">
        <v>0</v>
      </c>
      <c r="P3305">
        <v>0</v>
      </c>
      <c r="Q3305">
        <v>0.18</v>
      </c>
      <c r="R3305">
        <v>0.21199999999999999</v>
      </c>
      <c r="S3305">
        <v>0.222</v>
      </c>
      <c r="T3305">
        <v>0.434</v>
      </c>
      <c r="U3305">
        <v>0.19400000000000001</v>
      </c>
      <c r="V3305">
        <v>15</v>
      </c>
      <c r="W3305">
        <v>0</v>
      </c>
      <c r="X3305">
        <v>0</v>
      </c>
      <c r="Y3305">
        <v>-0.1</v>
      </c>
      <c r="Z3305">
        <v>0</v>
      </c>
      <c r="AA3305">
        <v>0</v>
      </c>
    </row>
    <row r="3306" spans="1:27" x14ac:dyDescent="0.25">
      <c r="A3306" t="s">
        <v>21963</v>
      </c>
      <c r="B3306" t="s">
        <v>21964</v>
      </c>
      <c r="C3306" t="s">
        <v>1</v>
      </c>
      <c r="D3306">
        <v>1</v>
      </c>
      <c r="E3306">
        <v>1</v>
      </c>
      <c r="F3306">
        <v>0</v>
      </c>
      <c r="G3306">
        <v>0</v>
      </c>
      <c r="H3306">
        <v>0</v>
      </c>
      <c r="I3306">
        <v>0</v>
      </c>
      <c r="J3306">
        <v>0</v>
      </c>
      <c r="K3306">
        <v>0</v>
      </c>
      <c r="L3306">
        <v>0</v>
      </c>
      <c r="M3306">
        <v>0</v>
      </c>
      <c r="N3306">
        <v>0</v>
      </c>
      <c r="O3306">
        <v>0</v>
      </c>
      <c r="P3306">
        <v>0</v>
      </c>
      <c r="Q3306">
        <v>0.158</v>
      </c>
      <c r="R3306">
        <v>0.19600000000000001</v>
      </c>
      <c r="S3306">
        <v>0.24099999999999999</v>
      </c>
      <c r="T3306">
        <v>0.437</v>
      </c>
      <c r="U3306">
        <v>0.19400000000000001</v>
      </c>
      <c r="V3306">
        <v>15</v>
      </c>
      <c r="W3306">
        <v>0</v>
      </c>
      <c r="X3306">
        <v>0</v>
      </c>
      <c r="Y3306">
        <v>-0.1</v>
      </c>
      <c r="Z3306">
        <v>0</v>
      </c>
      <c r="AA3306">
        <v>0</v>
      </c>
    </row>
    <row r="3307" spans="1:27" x14ac:dyDescent="0.25">
      <c r="A3307" t="s">
        <v>827</v>
      </c>
      <c r="B3307" t="s">
        <v>828</v>
      </c>
      <c r="C3307" t="s">
        <v>20895</v>
      </c>
      <c r="D3307">
        <v>1</v>
      </c>
      <c r="E3307">
        <v>1</v>
      </c>
      <c r="F3307">
        <v>0</v>
      </c>
      <c r="G3307">
        <v>0</v>
      </c>
      <c r="H3307">
        <v>0</v>
      </c>
      <c r="I3307">
        <v>0</v>
      </c>
      <c r="J3307">
        <v>0</v>
      </c>
      <c r="K3307">
        <v>0</v>
      </c>
      <c r="L3307">
        <v>0</v>
      </c>
      <c r="M3307">
        <v>0</v>
      </c>
      <c r="N3307">
        <v>0</v>
      </c>
      <c r="O3307">
        <v>0</v>
      </c>
      <c r="P3307">
        <v>0</v>
      </c>
      <c r="Q3307">
        <v>0.16900000000000001</v>
      </c>
      <c r="R3307">
        <v>0.20200000000000001</v>
      </c>
      <c r="S3307">
        <v>0.23499999999999999</v>
      </c>
      <c r="T3307">
        <v>0.436</v>
      </c>
      <c r="U3307">
        <v>0.19400000000000001</v>
      </c>
      <c r="V3307">
        <v>18</v>
      </c>
      <c r="W3307">
        <v>0</v>
      </c>
      <c r="X3307">
        <v>0</v>
      </c>
      <c r="Y3307">
        <v>-0.1</v>
      </c>
      <c r="Z3307">
        <v>0</v>
      </c>
      <c r="AA3307">
        <v>0</v>
      </c>
    </row>
    <row r="3308" spans="1:27" x14ac:dyDescent="0.25">
      <c r="A3308" t="s">
        <v>1282</v>
      </c>
      <c r="B3308" t="s">
        <v>1283</v>
      </c>
      <c r="C3308" t="s">
        <v>1</v>
      </c>
      <c r="D3308">
        <v>1</v>
      </c>
      <c r="E3308">
        <v>1</v>
      </c>
      <c r="F3308">
        <v>0</v>
      </c>
      <c r="G3308">
        <v>0</v>
      </c>
      <c r="H3308">
        <v>0</v>
      </c>
      <c r="I3308">
        <v>0</v>
      </c>
      <c r="J3308">
        <v>0</v>
      </c>
      <c r="K3308">
        <v>0</v>
      </c>
      <c r="L3308">
        <v>0</v>
      </c>
      <c r="M3308">
        <v>0</v>
      </c>
      <c r="N3308">
        <v>0</v>
      </c>
      <c r="O3308">
        <v>0</v>
      </c>
      <c r="P3308">
        <v>0</v>
      </c>
      <c r="Q3308">
        <v>0.16200000000000001</v>
      </c>
      <c r="R3308">
        <v>0.20300000000000001</v>
      </c>
      <c r="S3308">
        <v>0.23</v>
      </c>
      <c r="T3308">
        <v>0.433</v>
      </c>
      <c r="U3308">
        <v>0.19400000000000001</v>
      </c>
      <c r="V3308">
        <v>15</v>
      </c>
      <c r="W3308">
        <v>0</v>
      </c>
      <c r="X3308">
        <v>0</v>
      </c>
      <c r="Y3308">
        <v>-0.1</v>
      </c>
      <c r="Z3308">
        <v>0</v>
      </c>
      <c r="AA3308">
        <v>0</v>
      </c>
    </row>
    <row r="3309" spans="1:27" x14ac:dyDescent="0.25">
      <c r="A3309" t="s">
        <v>21965</v>
      </c>
      <c r="B3309" t="s">
        <v>21966</v>
      </c>
      <c r="C3309" t="s">
        <v>20895</v>
      </c>
      <c r="D3309">
        <v>1</v>
      </c>
      <c r="E3309">
        <v>1</v>
      </c>
      <c r="F3309">
        <v>0</v>
      </c>
      <c r="G3309">
        <v>0</v>
      </c>
      <c r="H3309">
        <v>0</v>
      </c>
      <c r="I3309">
        <v>0</v>
      </c>
      <c r="J3309">
        <v>0</v>
      </c>
      <c r="K3309">
        <v>0</v>
      </c>
      <c r="L3309">
        <v>0</v>
      </c>
      <c r="M3309">
        <v>0</v>
      </c>
      <c r="N3309">
        <v>0</v>
      </c>
      <c r="O3309">
        <v>0</v>
      </c>
      <c r="P3309">
        <v>0</v>
      </c>
      <c r="Q3309">
        <v>0.17199999999999999</v>
      </c>
      <c r="R3309">
        <v>0.20100000000000001</v>
      </c>
      <c r="S3309">
        <v>0.23799999999999999</v>
      </c>
      <c r="T3309">
        <v>0.439</v>
      </c>
      <c r="U3309">
        <v>0.19400000000000001</v>
      </c>
      <c r="V3309">
        <v>18</v>
      </c>
      <c r="W3309">
        <v>0</v>
      </c>
      <c r="X3309">
        <v>0</v>
      </c>
      <c r="Y3309">
        <v>-0.1</v>
      </c>
      <c r="Z3309">
        <v>0</v>
      </c>
      <c r="AA3309">
        <v>0</v>
      </c>
    </row>
    <row r="3310" spans="1:27" x14ac:dyDescent="0.25">
      <c r="A3310" t="s">
        <v>21967</v>
      </c>
      <c r="B3310" t="s">
        <v>21968</v>
      </c>
      <c r="C3310" t="s">
        <v>1</v>
      </c>
      <c r="D3310">
        <v>1</v>
      </c>
      <c r="E3310">
        <v>1</v>
      </c>
      <c r="F3310">
        <v>0</v>
      </c>
      <c r="G3310">
        <v>0</v>
      </c>
      <c r="H3310">
        <v>0</v>
      </c>
      <c r="I3310">
        <v>0</v>
      </c>
      <c r="J3310">
        <v>0</v>
      </c>
      <c r="K3310">
        <v>0</v>
      </c>
      <c r="L3310">
        <v>0</v>
      </c>
      <c r="M3310">
        <v>0</v>
      </c>
      <c r="N3310">
        <v>0</v>
      </c>
      <c r="O3310">
        <v>0</v>
      </c>
      <c r="P3310">
        <v>0</v>
      </c>
      <c r="Q3310">
        <v>0.17599999999999999</v>
      </c>
      <c r="R3310">
        <v>0.21</v>
      </c>
      <c r="S3310">
        <v>0.223</v>
      </c>
      <c r="T3310">
        <v>0.433</v>
      </c>
      <c r="U3310">
        <v>0.19400000000000001</v>
      </c>
      <c r="V3310">
        <v>15</v>
      </c>
      <c r="W3310">
        <v>0</v>
      </c>
      <c r="X3310">
        <v>0</v>
      </c>
      <c r="Y3310">
        <v>-0.1</v>
      </c>
      <c r="Z3310">
        <v>0</v>
      </c>
      <c r="AA3310">
        <v>0</v>
      </c>
    </row>
    <row r="3311" spans="1:27" x14ac:dyDescent="0.25">
      <c r="A3311" t="s">
        <v>673</v>
      </c>
      <c r="B3311" t="s">
        <v>674</v>
      </c>
      <c r="C3311" t="s">
        <v>20876</v>
      </c>
      <c r="D3311">
        <v>1</v>
      </c>
      <c r="E3311">
        <v>1</v>
      </c>
      <c r="F3311">
        <v>0</v>
      </c>
      <c r="G3311">
        <v>0</v>
      </c>
      <c r="H3311">
        <v>0</v>
      </c>
      <c r="I3311">
        <v>0</v>
      </c>
      <c r="J3311">
        <v>0</v>
      </c>
      <c r="K3311">
        <v>0</v>
      </c>
      <c r="L3311">
        <v>0</v>
      </c>
      <c r="M3311">
        <v>0</v>
      </c>
      <c r="N3311">
        <v>0</v>
      </c>
      <c r="O3311">
        <v>0</v>
      </c>
      <c r="P3311">
        <v>0</v>
      </c>
      <c r="Q3311">
        <v>0.17399999999999999</v>
      </c>
      <c r="R3311">
        <v>0.19800000000000001</v>
      </c>
      <c r="S3311">
        <v>0.24199999999999999</v>
      </c>
      <c r="T3311">
        <v>0.44</v>
      </c>
      <c r="U3311">
        <v>0.19400000000000001</v>
      </c>
      <c r="V3311">
        <v>19</v>
      </c>
      <c r="W3311">
        <v>0</v>
      </c>
      <c r="X3311">
        <v>0</v>
      </c>
      <c r="Y3311">
        <v>-0.1</v>
      </c>
      <c r="Z3311">
        <v>0</v>
      </c>
      <c r="AA3311">
        <v>0</v>
      </c>
    </row>
    <row r="3312" spans="1:27" x14ac:dyDescent="0.25">
      <c r="A3312" t="s">
        <v>81</v>
      </c>
      <c r="B3312" t="s">
        <v>82</v>
      </c>
      <c r="C3312" t="s">
        <v>20867</v>
      </c>
      <c r="D3312">
        <v>1</v>
      </c>
      <c r="E3312">
        <v>1</v>
      </c>
      <c r="F3312">
        <v>0</v>
      </c>
      <c r="G3312">
        <v>0</v>
      </c>
      <c r="H3312">
        <v>0</v>
      </c>
      <c r="I3312">
        <v>0</v>
      </c>
      <c r="J3312">
        <v>0</v>
      </c>
      <c r="K3312">
        <v>0</v>
      </c>
      <c r="L3312">
        <v>0</v>
      </c>
      <c r="M3312">
        <v>0</v>
      </c>
      <c r="N3312">
        <v>0</v>
      </c>
      <c r="O3312">
        <v>0</v>
      </c>
      <c r="P3312">
        <v>0</v>
      </c>
      <c r="Q3312">
        <v>0.17100000000000001</v>
      </c>
      <c r="R3312">
        <v>0.20399999999999999</v>
      </c>
      <c r="S3312">
        <v>0.23</v>
      </c>
      <c r="T3312">
        <v>0.435</v>
      </c>
      <c r="U3312">
        <v>0.19400000000000001</v>
      </c>
      <c r="V3312">
        <v>15</v>
      </c>
      <c r="W3312">
        <v>0</v>
      </c>
      <c r="X3312">
        <v>0</v>
      </c>
      <c r="Y3312">
        <v>-0.1</v>
      </c>
      <c r="Z3312">
        <v>0</v>
      </c>
      <c r="AA3312">
        <v>0</v>
      </c>
    </row>
    <row r="3313" spans="1:27" x14ac:dyDescent="0.25">
      <c r="A3313" t="s">
        <v>1392</v>
      </c>
      <c r="B3313" t="s">
        <v>1393</v>
      </c>
      <c r="C3313" t="s">
        <v>1</v>
      </c>
      <c r="D3313">
        <v>1</v>
      </c>
      <c r="E3313">
        <v>1</v>
      </c>
      <c r="F3313">
        <v>0</v>
      </c>
      <c r="G3313">
        <v>0</v>
      </c>
      <c r="H3313">
        <v>0</v>
      </c>
      <c r="I3313">
        <v>0</v>
      </c>
      <c r="J3313">
        <v>0</v>
      </c>
      <c r="K3313">
        <v>0</v>
      </c>
      <c r="L3313">
        <v>0</v>
      </c>
      <c r="M3313">
        <v>0</v>
      </c>
      <c r="N3313">
        <v>0</v>
      </c>
      <c r="O3313">
        <v>0</v>
      </c>
      <c r="P3313">
        <v>0</v>
      </c>
      <c r="Q3313">
        <v>0.17599999999999999</v>
      </c>
      <c r="R3313">
        <v>0.21299999999999999</v>
      </c>
      <c r="S3313">
        <v>0.218</v>
      </c>
      <c r="T3313">
        <v>0.43099999999999999</v>
      </c>
      <c r="U3313">
        <v>0.19400000000000001</v>
      </c>
      <c r="V3313">
        <v>15</v>
      </c>
      <c r="W3313">
        <v>0</v>
      </c>
      <c r="X3313">
        <v>0</v>
      </c>
      <c r="Y3313">
        <v>-0.1</v>
      </c>
      <c r="Z3313">
        <v>0</v>
      </c>
      <c r="AA3313">
        <v>0</v>
      </c>
    </row>
    <row r="3314" spans="1:27" x14ac:dyDescent="0.25">
      <c r="A3314" t="s">
        <v>502</v>
      </c>
      <c r="B3314" t="s">
        <v>503</v>
      </c>
      <c r="C3314" t="s">
        <v>20888</v>
      </c>
      <c r="D3314">
        <v>1</v>
      </c>
      <c r="E3314">
        <v>1</v>
      </c>
      <c r="F3314">
        <v>0</v>
      </c>
      <c r="G3314">
        <v>0</v>
      </c>
      <c r="H3314">
        <v>0</v>
      </c>
      <c r="I3314">
        <v>0</v>
      </c>
      <c r="J3314">
        <v>0</v>
      </c>
      <c r="K3314">
        <v>0</v>
      </c>
      <c r="L3314">
        <v>0</v>
      </c>
      <c r="M3314">
        <v>0</v>
      </c>
      <c r="N3314">
        <v>0</v>
      </c>
      <c r="O3314">
        <v>0</v>
      </c>
      <c r="P3314">
        <v>0</v>
      </c>
      <c r="Q3314">
        <v>0.17100000000000001</v>
      </c>
      <c r="R3314">
        <v>0.20699999999999999</v>
      </c>
      <c r="S3314">
        <v>0.22700000000000001</v>
      </c>
      <c r="T3314">
        <v>0.434</v>
      </c>
      <c r="U3314">
        <v>0.19400000000000001</v>
      </c>
      <c r="V3314">
        <v>14</v>
      </c>
      <c r="W3314">
        <v>0</v>
      </c>
      <c r="X3314">
        <v>0</v>
      </c>
      <c r="Y3314">
        <v>-0.1</v>
      </c>
      <c r="Z3314">
        <v>0</v>
      </c>
      <c r="AA3314">
        <v>0</v>
      </c>
    </row>
    <row r="3315" spans="1:27" x14ac:dyDescent="0.25">
      <c r="A3315" t="s">
        <v>21969</v>
      </c>
      <c r="B3315" t="s">
        <v>21970</v>
      </c>
      <c r="C3315" t="s">
        <v>20868</v>
      </c>
      <c r="D3315">
        <v>1</v>
      </c>
      <c r="E3315">
        <v>1</v>
      </c>
      <c r="F3315">
        <v>0</v>
      </c>
      <c r="G3315">
        <v>0</v>
      </c>
      <c r="H3315">
        <v>0</v>
      </c>
      <c r="I3315">
        <v>0</v>
      </c>
      <c r="J3315">
        <v>0</v>
      </c>
      <c r="K3315">
        <v>0</v>
      </c>
      <c r="L3315">
        <v>0</v>
      </c>
      <c r="M3315">
        <v>0</v>
      </c>
      <c r="N3315">
        <v>0</v>
      </c>
      <c r="O3315">
        <v>0</v>
      </c>
      <c r="P3315">
        <v>0</v>
      </c>
      <c r="Q3315">
        <v>0.17599999999999999</v>
      </c>
      <c r="R3315">
        <v>0.20399999999999999</v>
      </c>
      <c r="S3315">
        <v>0.23200000000000001</v>
      </c>
      <c r="T3315">
        <v>0.436</v>
      </c>
      <c r="U3315">
        <v>0.19400000000000001</v>
      </c>
      <c r="V3315">
        <v>14</v>
      </c>
      <c r="W3315">
        <v>0</v>
      </c>
      <c r="X3315">
        <v>0</v>
      </c>
      <c r="Y3315">
        <v>-0.1</v>
      </c>
      <c r="Z3315">
        <v>0</v>
      </c>
      <c r="AA3315">
        <v>0</v>
      </c>
    </row>
    <row r="3316" spans="1:27" x14ac:dyDescent="0.25">
      <c r="A3316" t="s">
        <v>21971</v>
      </c>
      <c r="B3316" t="s">
        <v>21972</v>
      </c>
      <c r="C3316" t="s">
        <v>20884</v>
      </c>
      <c r="D3316">
        <v>1</v>
      </c>
      <c r="E3316">
        <v>1</v>
      </c>
      <c r="F3316">
        <v>0</v>
      </c>
      <c r="G3316">
        <v>0</v>
      </c>
      <c r="H3316">
        <v>0</v>
      </c>
      <c r="I3316">
        <v>0</v>
      </c>
      <c r="J3316">
        <v>0</v>
      </c>
      <c r="K3316">
        <v>0</v>
      </c>
      <c r="L3316">
        <v>0</v>
      </c>
      <c r="M3316">
        <v>0</v>
      </c>
      <c r="N3316">
        <v>0</v>
      </c>
      <c r="O3316">
        <v>0</v>
      </c>
      <c r="P3316">
        <v>0</v>
      </c>
      <c r="Q3316">
        <v>0.16500000000000001</v>
      </c>
      <c r="R3316">
        <v>0.20200000000000001</v>
      </c>
      <c r="S3316">
        <v>0.23300000000000001</v>
      </c>
      <c r="T3316">
        <v>0.435</v>
      </c>
      <c r="U3316">
        <v>0.19400000000000001</v>
      </c>
      <c r="V3316">
        <v>11</v>
      </c>
      <c r="W3316">
        <v>0</v>
      </c>
      <c r="X3316">
        <v>0</v>
      </c>
      <c r="Y3316">
        <v>-0.1</v>
      </c>
      <c r="Z3316">
        <v>0</v>
      </c>
      <c r="AA3316">
        <v>0</v>
      </c>
    </row>
    <row r="3317" spans="1:27" x14ac:dyDescent="0.25">
      <c r="A3317" t="s">
        <v>21973</v>
      </c>
      <c r="B3317" t="s">
        <v>21974</v>
      </c>
      <c r="C3317" t="s">
        <v>20888</v>
      </c>
      <c r="D3317">
        <v>1</v>
      </c>
      <c r="E3317">
        <v>1</v>
      </c>
      <c r="F3317">
        <v>0</v>
      </c>
      <c r="G3317">
        <v>0</v>
      </c>
      <c r="H3317">
        <v>0</v>
      </c>
      <c r="I3317">
        <v>0</v>
      </c>
      <c r="J3317">
        <v>0</v>
      </c>
      <c r="K3317">
        <v>0</v>
      </c>
      <c r="L3317">
        <v>0</v>
      </c>
      <c r="M3317">
        <v>0</v>
      </c>
      <c r="N3317">
        <v>0</v>
      </c>
      <c r="O3317">
        <v>0</v>
      </c>
      <c r="P3317">
        <v>0</v>
      </c>
      <c r="Q3317">
        <v>0.17499999999999999</v>
      </c>
      <c r="R3317">
        <v>0.21199999999999999</v>
      </c>
      <c r="S3317">
        <v>0.219</v>
      </c>
      <c r="T3317">
        <v>0.43099999999999999</v>
      </c>
      <c r="U3317">
        <v>0.19400000000000001</v>
      </c>
      <c r="V3317">
        <v>14</v>
      </c>
      <c r="W3317">
        <v>0</v>
      </c>
      <c r="X3317">
        <v>0</v>
      </c>
      <c r="Y3317">
        <v>-0.1</v>
      </c>
      <c r="Z3317">
        <v>0</v>
      </c>
      <c r="AA3317">
        <v>0</v>
      </c>
    </row>
    <row r="3318" spans="1:27" x14ac:dyDescent="0.25">
      <c r="A3318" t="s">
        <v>1266</v>
      </c>
      <c r="B3318" t="s">
        <v>1267</v>
      </c>
      <c r="C3318" t="s">
        <v>1</v>
      </c>
      <c r="D3318">
        <v>1</v>
      </c>
      <c r="E3318">
        <v>1</v>
      </c>
      <c r="F3318">
        <v>0</v>
      </c>
      <c r="G3318">
        <v>0</v>
      </c>
      <c r="H3318">
        <v>0</v>
      </c>
      <c r="I3318">
        <v>0</v>
      </c>
      <c r="J3318">
        <v>0</v>
      </c>
      <c r="K3318">
        <v>0</v>
      </c>
      <c r="L3318">
        <v>0</v>
      </c>
      <c r="M3318">
        <v>0</v>
      </c>
      <c r="N3318">
        <v>0</v>
      </c>
      <c r="O3318">
        <v>0</v>
      </c>
      <c r="P3318">
        <v>0</v>
      </c>
      <c r="Q3318">
        <v>0.16900000000000001</v>
      </c>
      <c r="R3318">
        <v>0.20100000000000001</v>
      </c>
      <c r="S3318">
        <v>0.23400000000000001</v>
      </c>
      <c r="T3318">
        <v>0.435</v>
      </c>
      <c r="U3318">
        <v>0.19400000000000001</v>
      </c>
      <c r="V3318">
        <v>15</v>
      </c>
      <c r="W3318">
        <v>0</v>
      </c>
      <c r="X3318">
        <v>0</v>
      </c>
      <c r="Y3318">
        <v>-0.1</v>
      </c>
      <c r="Z3318">
        <v>0</v>
      </c>
      <c r="AA3318">
        <v>0</v>
      </c>
    </row>
    <row r="3319" spans="1:27" x14ac:dyDescent="0.25">
      <c r="A3319" t="s">
        <v>1190</v>
      </c>
      <c r="B3319" t="s">
        <v>1191</v>
      </c>
      <c r="C3319" t="s">
        <v>1</v>
      </c>
      <c r="D3319">
        <v>1</v>
      </c>
      <c r="E3319">
        <v>1</v>
      </c>
      <c r="F3319">
        <v>0</v>
      </c>
      <c r="G3319">
        <v>0</v>
      </c>
      <c r="H3319">
        <v>0</v>
      </c>
      <c r="I3319">
        <v>0</v>
      </c>
      <c r="J3319">
        <v>0</v>
      </c>
      <c r="K3319">
        <v>0</v>
      </c>
      <c r="L3319">
        <v>0</v>
      </c>
      <c r="M3319">
        <v>0</v>
      </c>
      <c r="N3319">
        <v>0</v>
      </c>
      <c r="O3319">
        <v>0</v>
      </c>
      <c r="P3319">
        <v>0</v>
      </c>
      <c r="Q3319">
        <v>0.16900000000000001</v>
      </c>
      <c r="R3319">
        <v>0.215</v>
      </c>
      <c r="S3319">
        <v>0.21199999999999999</v>
      </c>
      <c r="T3319">
        <v>0.42699999999999999</v>
      </c>
      <c r="U3319">
        <v>0.19400000000000001</v>
      </c>
      <c r="V3319">
        <v>15</v>
      </c>
      <c r="W3319">
        <v>0</v>
      </c>
      <c r="X3319">
        <v>0</v>
      </c>
      <c r="Y3319">
        <v>-0.1</v>
      </c>
      <c r="Z3319">
        <v>0</v>
      </c>
      <c r="AA3319">
        <v>0</v>
      </c>
    </row>
    <row r="3320" spans="1:27" x14ac:dyDescent="0.25">
      <c r="A3320" t="s">
        <v>1775</v>
      </c>
      <c r="B3320" t="s">
        <v>1776</v>
      </c>
      <c r="C3320" t="s">
        <v>20874</v>
      </c>
      <c r="D3320">
        <v>1</v>
      </c>
      <c r="E3320">
        <v>1</v>
      </c>
      <c r="F3320">
        <v>0</v>
      </c>
      <c r="G3320">
        <v>0</v>
      </c>
      <c r="H3320">
        <v>0</v>
      </c>
      <c r="I3320">
        <v>0</v>
      </c>
      <c r="J3320">
        <v>0</v>
      </c>
      <c r="K3320">
        <v>0</v>
      </c>
      <c r="L3320">
        <v>0</v>
      </c>
      <c r="M3320">
        <v>0</v>
      </c>
      <c r="N3320">
        <v>0</v>
      </c>
      <c r="O3320">
        <v>0</v>
      </c>
      <c r="P3320">
        <v>0</v>
      </c>
      <c r="Q3320">
        <v>0.16800000000000001</v>
      </c>
      <c r="R3320">
        <v>0.20300000000000001</v>
      </c>
      <c r="S3320">
        <v>0.23200000000000001</v>
      </c>
      <c r="T3320">
        <v>0.435</v>
      </c>
      <c r="U3320">
        <v>0.19400000000000001</v>
      </c>
      <c r="V3320">
        <v>16</v>
      </c>
      <c r="W3320">
        <v>0</v>
      </c>
      <c r="X3320">
        <v>0</v>
      </c>
      <c r="Y3320">
        <v>-0.1</v>
      </c>
      <c r="Z3320">
        <v>0</v>
      </c>
      <c r="AA3320">
        <v>0</v>
      </c>
    </row>
    <row r="3321" spans="1:27" x14ac:dyDescent="0.25">
      <c r="A3321" t="s">
        <v>21975</v>
      </c>
      <c r="B3321" t="s">
        <v>21976</v>
      </c>
      <c r="C3321" t="s">
        <v>1</v>
      </c>
      <c r="D3321">
        <v>1</v>
      </c>
      <c r="E3321">
        <v>1</v>
      </c>
      <c r="F3321">
        <v>0</v>
      </c>
      <c r="G3321">
        <v>0</v>
      </c>
      <c r="H3321">
        <v>0</v>
      </c>
      <c r="I3321">
        <v>0</v>
      </c>
      <c r="J3321">
        <v>0</v>
      </c>
      <c r="K3321">
        <v>0</v>
      </c>
      <c r="L3321">
        <v>0</v>
      </c>
      <c r="M3321">
        <v>0</v>
      </c>
      <c r="N3321">
        <v>0</v>
      </c>
      <c r="O3321">
        <v>0</v>
      </c>
      <c r="P3321">
        <v>0</v>
      </c>
      <c r="Q3321">
        <v>0.17799999999999999</v>
      </c>
      <c r="R3321">
        <v>0.20599999999999999</v>
      </c>
      <c r="S3321">
        <v>0.23</v>
      </c>
      <c r="T3321">
        <v>0.436</v>
      </c>
      <c r="U3321">
        <v>0.19400000000000001</v>
      </c>
      <c r="V3321">
        <v>15</v>
      </c>
      <c r="W3321">
        <v>0</v>
      </c>
      <c r="X3321">
        <v>0</v>
      </c>
      <c r="Y3321">
        <v>-0.1</v>
      </c>
      <c r="Z3321">
        <v>0</v>
      </c>
      <c r="AA3321">
        <v>0</v>
      </c>
    </row>
    <row r="3322" spans="1:27" x14ac:dyDescent="0.25">
      <c r="A3322" t="s">
        <v>21977</v>
      </c>
      <c r="B3322" t="s">
        <v>21978</v>
      </c>
      <c r="C3322" t="s">
        <v>20866</v>
      </c>
      <c r="D3322">
        <v>1</v>
      </c>
      <c r="E3322">
        <v>1</v>
      </c>
      <c r="F3322">
        <v>0</v>
      </c>
      <c r="G3322">
        <v>0</v>
      </c>
      <c r="H3322">
        <v>0</v>
      </c>
      <c r="I3322">
        <v>0</v>
      </c>
      <c r="J3322">
        <v>0</v>
      </c>
      <c r="K3322">
        <v>0</v>
      </c>
      <c r="L3322">
        <v>0</v>
      </c>
      <c r="M3322">
        <v>0</v>
      </c>
      <c r="N3322">
        <v>0</v>
      </c>
      <c r="O3322">
        <v>0</v>
      </c>
      <c r="P3322">
        <v>0</v>
      </c>
      <c r="Q3322">
        <v>0.17799999999999999</v>
      </c>
      <c r="R3322">
        <v>0.20499999999999999</v>
      </c>
      <c r="S3322">
        <v>0.23200000000000001</v>
      </c>
      <c r="T3322">
        <v>0.436</v>
      </c>
      <c r="U3322">
        <v>0.19400000000000001</v>
      </c>
      <c r="V3322">
        <v>14</v>
      </c>
      <c r="W3322">
        <v>0</v>
      </c>
      <c r="X3322">
        <v>0</v>
      </c>
      <c r="Y3322">
        <v>-0.1</v>
      </c>
      <c r="Z3322">
        <v>0</v>
      </c>
      <c r="AA3322">
        <v>0</v>
      </c>
    </row>
    <row r="3323" spans="1:27" x14ac:dyDescent="0.25">
      <c r="A3323" t="s">
        <v>21979</v>
      </c>
      <c r="B3323" t="s">
        <v>21980</v>
      </c>
      <c r="C3323" t="s">
        <v>20873</v>
      </c>
      <c r="D3323">
        <v>1</v>
      </c>
      <c r="E3323">
        <v>1</v>
      </c>
      <c r="F3323">
        <v>0</v>
      </c>
      <c r="G3323">
        <v>0</v>
      </c>
      <c r="H3323">
        <v>0</v>
      </c>
      <c r="I3323">
        <v>0</v>
      </c>
      <c r="J3323">
        <v>0</v>
      </c>
      <c r="K3323">
        <v>0</v>
      </c>
      <c r="L3323">
        <v>0</v>
      </c>
      <c r="M3323">
        <v>0</v>
      </c>
      <c r="N3323">
        <v>0</v>
      </c>
      <c r="O3323">
        <v>0</v>
      </c>
      <c r="P3323">
        <v>0</v>
      </c>
      <c r="Q3323">
        <v>0.16200000000000001</v>
      </c>
      <c r="R3323">
        <v>0.19900000000000001</v>
      </c>
      <c r="S3323">
        <v>0.23599999999999999</v>
      </c>
      <c r="T3323">
        <v>0.435</v>
      </c>
      <c r="U3323">
        <v>0.19400000000000001</v>
      </c>
      <c r="V3323">
        <v>13</v>
      </c>
      <c r="W3323">
        <v>0</v>
      </c>
      <c r="X3323">
        <v>0</v>
      </c>
      <c r="Y3323">
        <v>-0.1</v>
      </c>
      <c r="Z3323">
        <v>0</v>
      </c>
      <c r="AA3323">
        <v>0</v>
      </c>
    </row>
    <row r="3324" spans="1:27" x14ac:dyDescent="0.25">
      <c r="A3324" t="s">
        <v>21981</v>
      </c>
      <c r="B3324" t="s">
        <v>21982</v>
      </c>
      <c r="C3324" t="s">
        <v>1</v>
      </c>
      <c r="D3324">
        <v>1</v>
      </c>
      <c r="E3324">
        <v>1</v>
      </c>
      <c r="F3324">
        <v>0</v>
      </c>
      <c r="G3324">
        <v>0</v>
      </c>
      <c r="H3324">
        <v>0</v>
      </c>
      <c r="I3324">
        <v>0</v>
      </c>
      <c r="J3324">
        <v>0</v>
      </c>
      <c r="K3324">
        <v>0</v>
      </c>
      <c r="L3324">
        <v>0</v>
      </c>
      <c r="M3324">
        <v>0</v>
      </c>
      <c r="N3324">
        <v>0</v>
      </c>
      <c r="O3324">
        <v>0</v>
      </c>
      <c r="P3324">
        <v>0</v>
      </c>
      <c r="Q3324">
        <v>0.16600000000000001</v>
      </c>
      <c r="R3324">
        <v>0.20100000000000001</v>
      </c>
      <c r="S3324">
        <v>0.23400000000000001</v>
      </c>
      <c r="T3324">
        <v>0.435</v>
      </c>
      <c r="U3324">
        <v>0.19400000000000001</v>
      </c>
      <c r="V3324">
        <v>14</v>
      </c>
      <c r="W3324">
        <v>0</v>
      </c>
      <c r="X3324">
        <v>0</v>
      </c>
      <c r="Y3324">
        <v>-0.1</v>
      </c>
      <c r="Z3324">
        <v>0</v>
      </c>
      <c r="AA3324">
        <v>0</v>
      </c>
    </row>
    <row r="3325" spans="1:27" x14ac:dyDescent="0.25">
      <c r="A3325" t="s">
        <v>901</v>
      </c>
      <c r="B3325" t="s">
        <v>902</v>
      </c>
      <c r="C3325" t="s">
        <v>1</v>
      </c>
      <c r="D3325">
        <v>1</v>
      </c>
      <c r="E3325">
        <v>1</v>
      </c>
      <c r="F3325">
        <v>0</v>
      </c>
      <c r="G3325">
        <v>0</v>
      </c>
      <c r="H3325">
        <v>0</v>
      </c>
      <c r="I3325">
        <v>0</v>
      </c>
      <c r="J3325">
        <v>0</v>
      </c>
      <c r="K3325">
        <v>0</v>
      </c>
      <c r="L3325">
        <v>0</v>
      </c>
      <c r="M3325">
        <v>0</v>
      </c>
      <c r="N3325">
        <v>0</v>
      </c>
      <c r="O3325">
        <v>0</v>
      </c>
      <c r="P3325">
        <v>0</v>
      </c>
      <c r="Q3325">
        <v>0.16500000000000001</v>
      </c>
      <c r="R3325">
        <v>0.20699999999999999</v>
      </c>
      <c r="S3325">
        <v>0.223</v>
      </c>
      <c r="T3325">
        <v>0.43</v>
      </c>
      <c r="U3325">
        <v>0.19400000000000001</v>
      </c>
      <c r="V3325">
        <v>14</v>
      </c>
      <c r="W3325">
        <v>0</v>
      </c>
      <c r="X3325">
        <v>0</v>
      </c>
      <c r="Y3325">
        <v>-0.1</v>
      </c>
      <c r="Z3325">
        <v>0</v>
      </c>
      <c r="AA3325">
        <v>0</v>
      </c>
    </row>
    <row r="3326" spans="1:27" x14ac:dyDescent="0.25">
      <c r="A3326" t="s">
        <v>21983</v>
      </c>
      <c r="B3326" t="s">
        <v>21984</v>
      </c>
      <c r="C3326" t="s">
        <v>20874</v>
      </c>
      <c r="D3326">
        <v>1</v>
      </c>
      <c r="E3326">
        <v>1</v>
      </c>
      <c r="F3326">
        <v>0</v>
      </c>
      <c r="G3326">
        <v>0</v>
      </c>
      <c r="H3326">
        <v>0</v>
      </c>
      <c r="I3326">
        <v>0</v>
      </c>
      <c r="J3326">
        <v>0</v>
      </c>
      <c r="K3326">
        <v>0</v>
      </c>
      <c r="L3326">
        <v>0</v>
      </c>
      <c r="M3326">
        <v>0</v>
      </c>
      <c r="N3326">
        <v>0</v>
      </c>
      <c r="O3326">
        <v>0</v>
      </c>
      <c r="P3326">
        <v>0</v>
      </c>
      <c r="Q3326">
        <v>0.17899999999999999</v>
      </c>
      <c r="R3326">
        <v>0.21099999999999999</v>
      </c>
      <c r="S3326">
        <v>0.222</v>
      </c>
      <c r="T3326">
        <v>0.433</v>
      </c>
      <c r="U3326">
        <v>0.19400000000000001</v>
      </c>
      <c r="V3326">
        <v>16</v>
      </c>
      <c r="W3326">
        <v>0</v>
      </c>
      <c r="X3326">
        <v>0</v>
      </c>
      <c r="Y3326">
        <v>-0.1</v>
      </c>
      <c r="Z3326">
        <v>0</v>
      </c>
      <c r="AA3326">
        <v>0</v>
      </c>
    </row>
    <row r="3327" spans="1:27" x14ac:dyDescent="0.25">
      <c r="A3327" t="s">
        <v>1348</v>
      </c>
      <c r="B3327" t="s">
        <v>1349</v>
      </c>
      <c r="C3327" t="s">
        <v>20869</v>
      </c>
      <c r="D3327">
        <v>1</v>
      </c>
      <c r="E3327">
        <v>1</v>
      </c>
      <c r="F3327">
        <v>0</v>
      </c>
      <c r="G3327">
        <v>0</v>
      </c>
      <c r="H3327">
        <v>0</v>
      </c>
      <c r="I3327">
        <v>0</v>
      </c>
      <c r="J3327">
        <v>0</v>
      </c>
      <c r="K3327">
        <v>0</v>
      </c>
      <c r="L3327">
        <v>0</v>
      </c>
      <c r="M3327">
        <v>0</v>
      </c>
      <c r="N3327">
        <v>0</v>
      </c>
      <c r="O3327">
        <v>0</v>
      </c>
      <c r="P3327">
        <v>0</v>
      </c>
      <c r="Q3327">
        <v>0.17100000000000001</v>
      </c>
      <c r="R3327">
        <v>0.20300000000000001</v>
      </c>
      <c r="S3327">
        <v>0.23200000000000001</v>
      </c>
      <c r="T3327">
        <v>0.435</v>
      </c>
      <c r="U3327">
        <v>0.19400000000000001</v>
      </c>
      <c r="V3327">
        <v>11</v>
      </c>
      <c r="W3327">
        <v>0</v>
      </c>
      <c r="X3327">
        <v>0</v>
      </c>
      <c r="Y3327">
        <v>-0.1</v>
      </c>
      <c r="Z3327">
        <v>0</v>
      </c>
      <c r="AA3327">
        <v>0</v>
      </c>
    </row>
    <row r="3328" spans="1:27" x14ac:dyDescent="0.25">
      <c r="A3328" t="s">
        <v>1228</v>
      </c>
      <c r="B3328" t="s">
        <v>1229</v>
      </c>
      <c r="C3328" t="s">
        <v>20869</v>
      </c>
      <c r="D3328">
        <v>1</v>
      </c>
      <c r="E3328">
        <v>1</v>
      </c>
      <c r="F3328">
        <v>0</v>
      </c>
      <c r="G3328">
        <v>0</v>
      </c>
      <c r="H3328">
        <v>0</v>
      </c>
      <c r="I3328">
        <v>0</v>
      </c>
      <c r="J3328">
        <v>0</v>
      </c>
      <c r="K3328">
        <v>0</v>
      </c>
      <c r="L3328">
        <v>0</v>
      </c>
      <c r="M3328">
        <v>0</v>
      </c>
      <c r="N3328">
        <v>0</v>
      </c>
      <c r="O3328">
        <v>0</v>
      </c>
      <c r="P3328">
        <v>0</v>
      </c>
      <c r="Q3328">
        <v>0.16900000000000001</v>
      </c>
      <c r="R3328">
        <v>0.20300000000000001</v>
      </c>
      <c r="S3328">
        <v>0.23100000000000001</v>
      </c>
      <c r="T3328">
        <v>0.434</v>
      </c>
      <c r="U3328">
        <v>0.19400000000000001</v>
      </c>
      <c r="V3328">
        <v>11</v>
      </c>
      <c r="W3328">
        <v>0</v>
      </c>
      <c r="X3328">
        <v>0</v>
      </c>
      <c r="Y3328">
        <v>-0.1</v>
      </c>
      <c r="Z3328">
        <v>0</v>
      </c>
      <c r="AA3328">
        <v>0</v>
      </c>
    </row>
    <row r="3329" spans="1:27" x14ac:dyDescent="0.25">
      <c r="A3329" t="s">
        <v>335</v>
      </c>
      <c r="B3329" t="s">
        <v>336</v>
      </c>
      <c r="C3329" t="s">
        <v>20886</v>
      </c>
      <c r="D3329">
        <v>1</v>
      </c>
      <c r="E3329">
        <v>1</v>
      </c>
      <c r="F3329">
        <v>0</v>
      </c>
      <c r="G3329">
        <v>0</v>
      </c>
      <c r="H3329">
        <v>0</v>
      </c>
      <c r="I3329">
        <v>0</v>
      </c>
      <c r="J3329">
        <v>0</v>
      </c>
      <c r="K3329">
        <v>0</v>
      </c>
      <c r="L3329">
        <v>0</v>
      </c>
      <c r="M3329">
        <v>0</v>
      </c>
      <c r="N3329">
        <v>0</v>
      </c>
      <c r="O3329">
        <v>0</v>
      </c>
      <c r="P3329">
        <v>0</v>
      </c>
      <c r="Q3329">
        <v>0.16900000000000001</v>
      </c>
      <c r="R3329">
        <v>0.21</v>
      </c>
      <c r="S3329">
        <v>0.22</v>
      </c>
      <c r="T3329">
        <v>0.43</v>
      </c>
      <c r="U3329">
        <v>0.19400000000000001</v>
      </c>
      <c r="V3329">
        <v>14</v>
      </c>
      <c r="W3329">
        <v>0</v>
      </c>
      <c r="X3329">
        <v>0</v>
      </c>
      <c r="Y3329">
        <v>-0.1</v>
      </c>
      <c r="Z3329">
        <v>0</v>
      </c>
      <c r="AA3329">
        <v>0</v>
      </c>
    </row>
    <row r="3330" spans="1:27" x14ac:dyDescent="0.25">
      <c r="A3330" t="s">
        <v>21985</v>
      </c>
      <c r="B3330" t="s">
        <v>21986</v>
      </c>
      <c r="C3330" t="s">
        <v>20887</v>
      </c>
      <c r="D3330">
        <v>1</v>
      </c>
      <c r="E3330">
        <v>1</v>
      </c>
      <c r="F3330">
        <v>0</v>
      </c>
      <c r="G3330">
        <v>0</v>
      </c>
      <c r="H3330">
        <v>0</v>
      </c>
      <c r="I3330">
        <v>0</v>
      </c>
      <c r="J3330">
        <v>0</v>
      </c>
      <c r="K3330">
        <v>0</v>
      </c>
      <c r="L3330">
        <v>0</v>
      </c>
      <c r="M3330">
        <v>0</v>
      </c>
      <c r="N3330">
        <v>0</v>
      </c>
      <c r="O3330">
        <v>0</v>
      </c>
      <c r="P3330">
        <v>0</v>
      </c>
      <c r="Q3330">
        <v>0.184</v>
      </c>
      <c r="R3330">
        <v>0.20699999999999999</v>
      </c>
      <c r="S3330">
        <v>0.22900000000000001</v>
      </c>
      <c r="T3330">
        <v>0.437</v>
      </c>
      <c r="U3330">
        <v>0.19400000000000001</v>
      </c>
      <c r="V3330">
        <v>15</v>
      </c>
      <c r="W3330">
        <v>0</v>
      </c>
      <c r="X3330">
        <v>0</v>
      </c>
      <c r="Y3330">
        <v>-0.1</v>
      </c>
      <c r="Z3330">
        <v>0</v>
      </c>
      <c r="AA3330">
        <v>0</v>
      </c>
    </row>
    <row r="3331" spans="1:27" x14ac:dyDescent="0.25">
      <c r="A3331" t="s">
        <v>1374</v>
      </c>
      <c r="B3331" t="s">
        <v>1375</v>
      </c>
      <c r="C3331" t="s">
        <v>20874</v>
      </c>
      <c r="D3331">
        <v>1</v>
      </c>
      <c r="E3331">
        <v>1</v>
      </c>
      <c r="F3331">
        <v>0</v>
      </c>
      <c r="G3331">
        <v>0</v>
      </c>
      <c r="H3331">
        <v>0</v>
      </c>
      <c r="I3331">
        <v>0</v>
      </c>
      <c r="J3331">
        <v>0</v>
      </c>
      <c r="K3331">
        <v>0</v>
      </c>
      <c r="L3331">
        <v>0</v>
      </c>
      <c r="M3331">
        <v>0</v>
      </c>
      <c r="N3331">
        <v>0</v>
      </c>
      <c r="O3331">
        <v>0</v>
      </c>
      <c r="P3331">
        <v>0</v>
      </c>
      <c r="Q3331">
        <v>0.183</v>
      </c>
      <c r="R3331">
        <v>0.20899999999999999</v>
      </c>
      <c r="S3331">
        <v>0.22600000000000001</v>
      </c>
      <c r="T3331">
        <v>0.435</v>
      </c>
      <c r="U3331">
        <v>0.19400000000000001</v>
      </c>
      <c r="V3331">
        <v>16</v>
      </c>
      <c r="W3331">
        <v>0</v>
      </c>
      <c r="X3331">
        <v>0</v>
      </c>
      <c r="Y3331">
        <v>-0.1</v>
      </c>
      <c r="Z3331">
        <v>0</v>
      </c>
      <c r="AA3331">
        <v>0</v>
      </c>
    </row>
    <row r="3332" spans="1:27" x14ac:dyDescent="0.25">
      <c r="A3332" t="s">
        <v>21987</v>
      </c>
      <c r="B3332" t="s">
        <v>21988</v>
      </c>
      <c r="C3332" t="s">
        <v>20893</v>
      </c>
      <c r="D3332">
        <v>1</v>
      </c>
      <c r="E3332">
        <v>1</v>
      </c>
      <c r="F3332">
        <v>0</v>
      </c>
      <c r="G3332">
        <v>0</v>
      </c>
      <c r="H3332">
        <v>0</v>
      </c>
      <c r="I3332">
        <v>0</v>
      </c>
      <c r="J3332">
        <v>0</v>
      </c>
      <c r="K3332">
        <v>0</v>
      </c>
      <c r="L3332">
        <v>0</v>
      </c>
      <c r="M3332">
        <v>0</v>
      </c>
      <c r="N3332">
        <v>0</v>
      </c>
      <c r="O3332">
        <v>0</v>
      </c>
      <c r="P3332">
        <v>0</v>
      </c>
      <c r="Q3332">
        <v>0.16200000000000001</v>
      </c>
      <c r="R3332">
        <v>0.20499999999999999</v>
      </c>
      <c r="S3332">
        <v>0.22600000000000001</v>
      </c>
      <c r="T3332">
        <v>0.43099999999999999</v>
      </c>
      <c r="U3332">
        <v>0.193</v>
      </c>
      <c r="V3332">
        <v>17</v>
      </c>
      <c r="W3332">
        <v>0</v>
      </c>
      <c r="X3332">
        <v>0</v>
      </c>
      <c r="Y3332">
        <v>-0.1</v>
      </c>
      <c r="Z3332">
        <v>0</v>
      </c>
      <c r="AA3332">
        <v>0</v>
      </c>
    </row>
    <row r="3333" spans="1:27" x14ac:dyDescent="0.25">
      <c r="A3333" t="s">
        <v>21989</v>
      </c>
      <c r="B3333" t="s">
        <v>21990</v>
      </c>
      <c r="C3333" t="s">
        <v>20883</v>
      </c>
      <c r="D3333">
        <v>1</v>
      </c>
      <c r="E3333">
        <v>1</v>
      </c>
      <c r="F3333">
        <v>0</v>
      </c>
      <c r="G3333">
        <v>0</v>
      </c>
      <c r="H3333">
        <v>0</v>
      </c>
      <c r="I3333">
        <v>0</v>
      </c>
      <c r="J3333">
        <v>0</v>
      </c>
      <c r="K3333">
        <v>0</v>
      </c>
      <c r="L3333">
        <v>0</v>
      </c>
      <c r="M3333">
        <v>0</v>
      </c>
      <c r="N3333">
        <v>0</v>
      </c>
      <c r="O3333">
        <v>0</v>
      </c>
      <c r="P3333">
        <v>0</v>
      </c>
      <c r="Q3333">
        <v>0.17</v>
      </c>
      <c r="R3333">
        <v>0.20300000000000001</v>
      </c>
      <c r="S3333">
        <v>0.23200000000000001</v>
      </c>
      <c r="T3333">
        <v>0.435</v>
      </c>
      <c r="U3333">
        <v>0.193</v>
      </c>
      <c r="V3333">
        <v>13</v>
      </c>
      <c r="W3333">
        <v>0</v>
      </c>
      <c r="X3333">
        <v>0</v>
      </c>
      <c r="Y3333">
        <v>-0.1</v>
      </c>
      <c r="Z3333">
        <v>0</v>
      </c>
      <c r="AA3333">
        <v>0</v>
      </c>
    </row>
    <row r="3334" spans="1:27" x14ac:dyDescent="0.25">
      <c r="A3334" t="s">
        <v>21991</v>
      </c>
      <c r="B3334" t="s">
        <v>21992</v>
      </c>
      <c r="C3334" t="s">
        <v>1</v>
      </c>
      <c r="D3334">
        <v>1</v>
      </c>
      <c r="E3334">
        <v>1</v>
      </c>
      <c r="F3334">
        <v>0</v>
      </c>
      <c r="G3334">
        <v>0</v>
      </c>
      <c r="H3334">
        <v>0</v>
      </c>
      <c r="I3334">
        <v>0</v>
      </c>
      <c r="J3334">
        <v>0</v>
      </c>
      <c r="K3334">
        <v>0</v>
      </c>
      <c r="L3334">
        <v>0</v>
      </c>
      <c r="M3334">
        <v>0</v>
      </c>
      <c r="N3334">
        <v>0</v>
      </c>
      <c r="O3334">
        <v>0</v>
      </c>
      <c r="P3334">
        <v>0</v>
      </c>
      <c r="Q3334">
        <v>0.17100000000000001</v>
      </c>
      <c r="R3334">
        <v>0.20300000000000001</v>
      </c>
      <c r="S3334">
        <v>0.23200000000000001</v>
      </c>
      <c r="T3334">
        <v>0.435</v>
      </c>
      <c r="U3334">
        <v>0.193</v>
      </c>
      <c r="V3334">
        <v>14</v>
      </c>
      <c r="W3334">
        <v>0</v>
      </c>
      <c r="X3334">
        <v>0</v>
      </c>
      <c r="Y3334">
        <v>-0.1</v>
      </c>
      <c r="Z3334">
        <v>0</v>
      </c>
      <c r="AA3334">
        <v>0</v>
      </c>
    </row>
    <row r="3335" spans="1:27" x14ac:dyDescent="0.25">
      <c r="A3335" t="s">
        <v>21993</v>
      </c>
      <c r="B3335" t="s">
        <v>21994</v>
      </c>
      <c r="C3335" t="s">
        <v>1</v>
      </c>
      <c r="D3335">
        <v>1</v>
      </c>
      <c r="E3335">
        <v>1</v>
      </c>
      <c r="F3335">
        <v>0</v>
      </c>
      <c r="G3335">
        <v>0</v>
      </c>
      <c r="H3335">
        <v>0</v>
      </c>
      <c r="I3335">
        <v>0</v>
      </c>
      <c r="J3335">
        <v>0</v>
      </c>
      <c r="K3335">
        <v>0</v>
      </c>
      <c r="L3335">
        <v>0</v>
      </c>
      <c r="M3335">
        <v>0</v>
      </c>
      <c r="N3335">
        <v>0</v>
      </c>
      <c r="O3335">
        <v>0</v>
      </c>
      <c r="P3335">
        <v>0</v>
      </c>
      <c r="Q3335">
        <v>0.16400000000000001</v>
      </c>
      <c r="R3335">
        <v>0.20399999999999999</v>
      </c>
      <c r="S3335">
        <v>0.22800000000000001</v>
      </c>
      <c r="T3335">
        <v>0.432</v>
      </c>
      <c r="U3335">
        <v>0.193</v>
      </c>
      <c r="V3335">
        <v>14</v>
      </c>
      <c r="W3335">
        <v>0</v>
      </c>
      <c r="X3335">
        <v>0</v>
      </c>
      <c r="Y3335">
        <v>-0.1</v>
      </c>
      <c r="Z3335">
        <v>0</v>
      </c>
      <c r="AA3335">
        <v>0</v>
      </c>
    </row>
    <row r="3336" spans="1:27" x14ac:dyDescent="0.25">
      <c r="A3336" t="s">
        <v>661</v>
      </c>
      <c r="B3336" t="s">
        <v>662</v>
      </c>
      <c r="C3336" t="s">
        <v>20889</v>
      </c>
      <c r="D3336">
        <v>1</v>
      </c>
      <c r="E3336">
        <v>1</v>
      </c>
      <c r="F3336">
        <v>0</v>
      </c>
      <c r="G3336">
        <v>0</v>
      </c>
      <c r="H3336">
        <v>0</v>
      </c>
      <c r="I3336">
        <v>0</v>
      </c>
      <c r="J3336">
        <v>0</v>
      </c>
      <c r="K3336">
        <v>0</v>
      </c>
      <c r="L3336">
        <v>0</v>
      </c>
      <c r="M3336">
        <v>0</v>
      </c>
      <c r="N3336">
        <v>0</v>
      </c>
      <c r="O3336">
        <v>0</v>
      </c>
      <c r="P3336">
        <v>0</v>
      </c>
      <c r="Q3336">
        <v>0.16</v>
      </c>
      <c r="R3336">
        <v>0.20300000000000001</v>
      </c>
      <c r="S3336">
        <v>0.22800000000000001</v>
      </c>
      <c r="T3336">
        <v>0.43</v>
      </c>
      <c r="U3336">
        <v>0.193</v>
      </c>
      <c r="V3336">
        <v>18</v>
      </c>
      <c r="W3336">
        <v>0</v>
      </c>
      <c r="X3336">
        <v>0</v>
      </c>
      <c r="Y3336">
        <v>-0.1</v>
      </c>
      <c r="Z3336">
        <v>0</v>
      </c>
      <c r="AA3336">
        <v>0</v>
      </c>
    </row>
    <row r="3337" spans="1:27" x14ac:dyDescent="0.25">
      <c r="A3337" t="s">
        <v>21995</v>
      </c>
      <c r="B3337" t="s">
        <v>21996</v>
      </c>
      <c r="C3337" t="s">
        <v>1</v>
      </c>
      <c r="D3337">
        <v>1</v>
      </c>
      <c r="E3337">
        <v>1</v>
      </c>
      <c r="F3337">
        <v>0</v>
      </c>
      <c r="G3337">
        <v>0</v>
      </c>
      <c r="H3337">
        <v>0</v>
      </c>
      <c r="I3337">
        <v>0</v>
      </c>
      <c r="J3337">
        <v>0</v>
      </c>
      <c r="K3337">
        <v>0</v>
      </c>
      <c r="L3337">
        <v>0</v>
      </c>
      <c r="M3337">
        <v>0</v>
      </c>
      <c r="N3337">
        <v>0</v>
      </c>
      <c r="O3337">
        <v>0</v>
      </c>
      <c r="P3337">
        <v>0</v>
      </c>
      <c r="Q3337">
        <v>0.16700000000000001</v>
      </c>
      <c r="R3337">
        <v>0.20399999999999999</v>
      </c>
      <c r="S3337">
        <v>0.22700000000000001</v>
      </c>
      <c r="T3337">
        <v>0.43099999999999999</v>
      </c>
      <c r="U3337">
        <v>0.193</v>
      </c>
      <c r="V3337">
        <v>14</v>
      </c>
      <c r="W3337">
        <v>0</v>
      </c>
      <c r="X3337">
        <v>0</v>
      </c>
      <c r="Y3337">
        <v>-0.1</v>
      </c>
      <c r="Z3337">
        <v>0</v>
      </c>
      <c r="AA3337">
        <v>0</v>
      </c>
    </row>
    <row r="3338" spans="1:27" x14ac:dyDescent="0.25">
      <c r="A3338" t="s">
        <v>552</v>
      </c>
      <c r="B3338" t="s">
        <v>553</v>
      </c>
      <c r="C3338" t="s">
        <v>20870</v>
      </c>
      <c r="D3338">
        <v>1</v>
      </c>
      <c r="E3338">
        <v>1</v>
      </c>
      <c r="F3338">
        <v>0</v>
      </c>
      <c r="G3338">
        <v>0</v>
      </c>
      <c r="H3338">
        <v>0</v>
      </c>
      <c r="I3338">
        <v>0</v>
      </c>
      <c r="J3338">
        <v>0</v>
      </c>
      <c r="K3338">
        <v>0</v>
      </c>
      <c r="L3338">
        <v>0</v>
      </c>
      <c r="M3338">
        <v>0</v>
      </c>
      <c r="N3338">
        <v>0</v>
      </c>
      <c r="O3338">
        <v>0</v>
      </c>
      <c r="P3338">
        <v>0</v>
      </c>
      <c r="Q3338">
        <v>0.16800000000000001</v>
      </c>
      <c r="R3338">
        <v>0.2</v>
      </c>
      <c r="S3338">
        <v>0.23499999999999999</v>
      </c>
      <c r="T3338">
        <v>0.435</v>
      </c>
      <c r="U3338">
        <v>0.193</v>
      </c>
      <c r="V3338">
        <v>12</v>
      </c>
      <c r="W3338">
        <v>0</v>
      </c>
      <c r="X3338">
        <v>0</v>
      </c>
      <c r="Y3338">
        <v>-0.1</v>
      </c>
      <c r="Z3338">
        <v>0</v>
      </c>
      <c r="AA3338">
        <v>0</v>
      </c>
    </row>
    <row r="3339" spans="1:27" x14ac:dyDescent="0.25">
      <c r="A3339" t="s">
        <v>21997</v>
      </c>
      <c r="B3339" t="s">
        <v>21998</v>
      </c>
      <c r="C3339" t="s">
        <v>20890</v>
      </c>
      <c r="D3339">
        <v>1</v>
      </c>
      <c r="E3339">
        <v>1</v>
      </c>
      <c r="F3339">
        <v>0</v>
      </c>
      <c r="G3339">
        <v>0</v>
      </c>
      <c r="H3339">
        <v>0</v>
      </c>
      <c r="I3339">
        <v>0</v>
      </c>
      <c r="J3339">
        <v>0</v>
      </c>
      <c r="K3339">
        <v>0</v>
      </c>
      <c r="L3339">
        <v>0</v>
      </c>
      <c r="M3339">
        <v>0</v>
      </c>
      <c r="N3339">
        <v>0</v>
      </c>
      <c r="O3339">
        <v>0</v>
      </c>
      <c r="P3339">
        <v>0</v>
      </c>
      <c r="Q3339">
        <v>0.16900000000000001</v>
      </c>
      <c r="R3339">
        <v>0.20599999999999999</v>
      </c>
      <c r="S3339">
        <v>0.22600000000000001</v>
      </c>
      <c r="T3339">
        <v>0.432</v>
      </c>
      <c r="U3339">
        <v>0.193</v>
      </c>
      <c r="V3339">
        <v>20</v>
      </c>
      <c r="W3339">
        <v>0</v>
      </c>
      <c r="X3339">
        <v>0</v>
      </c>
      <c r="Y3339">
        <v>-0.1</v>
      </c>
      <c r="Z3339">
        <v>0</v>
      </c>
      <c r="AA3339">
        <v>0</v>
      </c>
    </row>
    <row r="3340" spans="1:27" x14ac:dyDescent="0.25">
      <c r="A3340" t="s">
        <v>21999</v>
      </c>
      <c r="B3340" t="s">
        <v>22000</v>
      </c>
      <c r="C3340" t="s">
        <v>20895</v>
      </c>
      <c r="D3340">
        <v>1</v>
      </c>
      <c r="E3340">
        <v>1</v>
      </c>
      <c r="F3340">
        <v>0</v>
      </c>
      <c r="G3340">
        <v>0</v>
      </c>
      <c r="H3340">
        <v>0</v>
      </c>
      <c r="I3340">
        <v>0</v>
      </c>
      <c r="J3340">
        <v>0</v>
      </c>
      <c r="K3340">
        <v>0</v>
      </c>
      <c r="L3340">
        <v>0</v>
      </c>
      <c r="M3340">
        <v>0</v>
      </c>
      <c r="N3340">
        <v>0</v>
      </c>
      <c r="O3340">
        <v>0</v>
      </c>
      <c r="P3340">
        <v>0</v>
      </c>
      <c r="Q3340">
        <v>0.161</v>
      </c>
      <c r="R3340">
        <v>0.20799999999999999</v>
      </c>
      <c r="S3340">
        <v>0.219</v>
      </c>
      <c r="T3340">
        <v>0.42699999999999999</v>
      </c>
      <c r="U3340">
        <v>0.193</v>
      </c>
      <c r="V3340">
        <v>18</v>
      </c>
      <c r="W3340">
        <v>0</v>
      </c>
      <c r="X3340">
        <v>0</v>
      </c>
      <c r="Y3340">
        <v>-0.1</v>
      </c>
      <c r="Z3340">
        <v>0</v>
      </c>
      <c r="AA3340">
        <v>0</v>
      </c>
    </row>
    <row r="3341" spans="1:27" x14ac:dyDescent="0.25">
      <c r="A3341" t="s">
        <v>504</v>
      </c>
      <c r="B3341" t="s">
        <v>505</v>
      </c>
      <c r="C3341" t="s">
        <v>20884</v>
      </c>
      <c r="D3341">
        <v>1</v>
      </c>
      <c r="E3341">
        <v>1</v>
      </c>
      <c r="F3341">
        <v>0</v>
      </c>
      <c r="G3341">
        <v>0</v>
      </c>
      <c r="H3341">
        <v>0</v>
      </c>
      <c r="I3341">
        <v>0</v>
      </c>
      <c r="J3341">
        <v>0</v>
      </c>
      <c r="K3341">
        <v>0</v>
      </c>
      <c r="L3341">
        <v>0</v>
      </c>
      <c r="M3341">
        <v>0</v>
      </c>
      <c r="N3341">
        <v>0</v>
      </c>
      <c r="O3341">
        <v>0</v>
      </c>
      <c r="P3341">
        <v>0</v>
      </c>
      <c r="Q3341">
        <v>0.16700000000000001</v>
      </c>
      <c r="R3341">
        <v>0.20100000000000001</v>
      </c>
      <c r="S3341">
        <v>0.23300000000000001</v>
      </c>
      <c r="T3341">
        <v>0.434</v>
      </c>
      <c r="U3341">
        <v>0.193</v>
      </c>
      <c r="V3341">
        <v>11</v>
      </c>
      <c r="W3341">
        <v>0</v>
      </c>
      <c r="X3341">
        <v>0</v>
      </c>
      <c r="Y3341">
        <v>-0.1</v>
      </c>
      <c r="Z3341">
        <v>0</v>
      </c>
      <c r="AA3341">
        <v>0</v>
      </c>
    </row>
    <row r="3342" spans="1:27" x14ac:dyDescent="0.25">
      <c r="A3342" t="s">
        <v>22001</v>
      </c>
      <c r="B3342" t="s">
        <v>22002</v>
      </c>
      <c r="C3342" t="s">
        <v>1</v>
      </c>
      <c r="D3342">
        <v>1</v>
      </c>
      <c r="E3342">
        <v>1</v>
      </c>
      <c r="F3342">
        <v>0</v>
      </c>
      <c r="G3342">
        <v>0</v>
      </c>
      <c r="H3342">
        <v>0</v>
      </c>
      <c r="I3342">
        <v>0</v>
      </c>
      <c r="J3342">
        <v>0</v>
      </c>
      <c r="K3342">
        <v>0</v>
      </c>
      <c r="L3342">
        <v>0</v>
      </c>
      <c r="M3342">
        <v>0</v>
      </c>
      <c r="N3342">
        <v>0</v>
      </c>
      <c r="O3342">
        <v>0</v>
      </c>
      <c r="P3342">
        <v>0</v>
      </c>
      <c r="Q3342">
        <v>0.16800000000000001</v>
      </c>
      <c r="R3342">
        <v>0.2</v>
      </c>
      <c r="S3342">
        <v>0.23599999999999999</v>
      </c>
      <c r="T3342">
        <v>0.436</v>
      </c>
      <c r="U3342">
        <v>0.193</v>
      </c>
      <c r="V3342">
        <v>14</v>
      </c>
      <c r="W3342">
        <v>0</v>
      </c>
      <c r="X3342">
        <v>0</v>
      </c>
      <c r="Y3342">
        <v>-0.1</v>
      </c>
      <c r="Z3342">
        <v>0</v>
      </c>
      <c r="AA3342">
        <v>0</v>
      </c>
    </row>
    <row r="3343" spans="1:27" x14ac:dyDescent="0.25">
      <c r="A3343" t="s">
        <v>233</v>
      </c>
      <c r="B3343" t="s">
        <v>234</v>
      </c>
      <c r="C3343" t="s">
        <v>20892</v>
      </c>
      <c r="D3343">
        <v>1</v>
      </c>
      <c r="E3343">
        <v>1</v>
      </c>
      <c r="F3343">
        <v>0</v>
      </c>
      <c r="G3343">
        <v>0</v>
      </c>
      <c r="H3343">
        <v>0</v>
      </c>
      <c r="I3343">
        <v>0</v>
      </c>
      <c r="J3343">
        <v>0</v>
      </c>
      <c r="K3343">
        <v>0</v>
      </c>
      <c r="L3343">
        <v>0</v>
      </c>
      <c r="M3343">
        <v>0</v>
      </c>
      <c r="N3343">
        <v>0</v>
      </c>
      <c r="O3343">
        <v>0</v>
      </c>
      <c r="P3343">
        <v>0</v>
      </c>
      <c r="Q3343">
        <v>0.155</v>
      </c>
      <c r="R3343">
        <v>0.191</v>
      </c>
      <c r="S3343">
        <v>0.24399999999999999</v>
      </c>
      <c r="T3343">
        <v>0.436</v>
      </c>
      <c r="U3343">
        <v>0.193</v>
      </c>
      <c r="V3343">
        <v>14</v>
      </c>
      <c r="W3343">
        <v>0</v>
      </c>
      <c r="X3343">
        <v>0</v>
      </c>
      <c r="Y3343">
        <v>-0.1</v>
      </c>
      <c r="Z3343">
        <v>0</v>
      </c>
      <c r="AA3343">
        <v>0</v>
      </c>
    </row>
    <row r="3344" spans="1:27" x14ac:dyDescent="0.25">
      <c r="A3344" t="s">
        <v>22003</v>
      </c>
      <c r="B3344" t="s">
        <v>22004</v>
      </c>
      <c r="C3344" t="s">
        <v>20875</v>
      </c>
      <c r="D3344">
        <v>1</v>
      </c>
      <c r="E3344">
        <v>1</v>
      </c>
      <c r="F3344">
        <v>0</v>
      </c>
      <c r="G3344">
        <v>0</v>
      </c>
      <c r="H3344">
        <v>0</v>
      </c>
      <c r="I3344">
        <v>0</v>
      </c>
      <c r="J3344">
        <v>0</v>
      </c>
      <c r="K3344">
        <v>0</v>
      </c>
      <c r="L3344">
        <v>0</v>
      </c>
      <c r="M3344">
        <v>0</v>
      </c>
      <c r="N3344">
        <v>0</v>
      </c>
      <c r="O3344">
        <v>0</v>
      </c>
      <c r="P3344">
        <v>0</v>
      </c>
      <c r="Q3344">
        <v>0.16800000000000001</v>
      </c>
      <c r="R3344">
        <v>0.20499999999999999</v>
      </c>
      <c r="S3344">
        <v>0.22700000000000001</v>
      </c>
      <c r="T3344">
        <v>0.432</v>
      </c>
      <c r="U3344">
        <v>0.193</v>
      </c>
      <c r="V3344">
        <v>13</v>
      </c>
      <c r="W3344">
        <v>0</v>
      </c>
      <c r="X3344">
        <v>0</v>
      </c>
      <c r="Y3344">
        <v>-0.1</v>
      </c>
      <c r="Z3344">
        <v>0</v>
      </c>
      <c r="AA3344">
        <v>0</v>
      </c>
    </row>
    <row r="3345" spans="1:27" x14ac:dyDescent="0.25">
      <c r="A3345" t="s">
        <v>22005</v>
      </c>
      <c r="B3345" t="s">
        <v>22006</v>
      </c>
      <c r="C3345" t="s">
        <v>1</v>
      </c>
      <c r="D3345">
        <v>1</v>
      </c>
      <c r="E3345">
        <v>1</v>
      </c>
      <c r="F3345">
        <v>0</v>
      </c>
      <c r="G3345">
        <v>0</v>
      </c>
      <c r="H3345">
        <v>0</v>
      </c>
      <c r="I3345">
        <v>0</v>
      </c>
      <c r="J3345">
        <v>0</v>
      </c>
      <c r="K3345">
        <v>0</v>
      </c>
      <c r="L3345">
        <v>0</v>
      </c>
      <c r="M3345">
        <v>0</v>
      </c>
      <c r="N3345">
        <v>0</v>
      </c>
      <c r="O3345">
        <v>0</v>
      </c>
      <c r="P3345">
        <v>0</v>
      </c>
      <c r="Q3345">
        <v>0.16800000000000001</v>
      </c>
      <c r="R3345">
        <v>0.19600000000000001</v>
      </c>
      <c r="S3345">
        <v>0.24</v>
      </c>
      <c r="T3345">
        <v>0.437</v>
      </c>
      <c r="U3345">
        <v>0.193</v>
      </c>
      <c r="V3345">
        <v>14</v>
      </c>
      <c r="W3345">
        <v>0</v>
      </c>
      <c r="X3345">
        <v>0</v>
      </c>
      <c r="Y3345">
        <v>-0.1</v>
      </c>
      <c r="Z3345">
        <v>0</v>
      </c>
      <c r="AA3345">
        <v>0</v>
      </c>
    </row>
    <row r="3346" spans="1:27" x14ac:dyDescent="0.25">
      <c r="A3346" t="s">
        <v>685</v>
      </c>
      <c r="B3346" t="s">
        <v>686</v>
      </c>
      <c r="C3346" t="s">
        <v>20895</v>
      </c>
      <c r="D3346">
        <v>1</v>
      </c>
      <c r="E3346">
        <v>1</v>
      </c>
      <c r="F3346">
        <v>0</v>
      </c>
      <c r="G3346">
        <v>0</v>
      </c>
      <c r="H3346">
        <v>0</v>
      </c>
      <c r="I3346">
        <v>0</v>
      </c>
      <c r="J3346">
        <v>0</v>
      </c>
      <c r="K3346">
        <v>0</v>
      </c>
      <c r="L3346">
        <v>0</v>
      </c>
      <c r="M3346">
        <v>0</v>
      </c>
      <c r="N3346">
        <v>0</v>
      </c>
      <c r="O3346">
        <v>0</v>
      </c>
      <c r="P3346">
        <v>0</v>
      </c>
      <c r="Q3346">
        <v>0.17399999999999999</v>
      </c>
      <c r="R3346">
        <v>0.20300000000000001</v>
      </c>
      <c r="S3346">
        <v>0.23400000000000001</v>
      </c>
      <c r="T3346">
        <v>0.436</v>
      </c>
      <c r="U3346">
        <v>0.193</v>
      </c>
      <c r="V3346">
        <v>18</v>
      </c>
      <c r="W3346">
        <v>0</v>
      </c>
      <c r="X3346">
        <v>0</v>
      </c>
      <c r="Y3346">
        <v>-0.1</v>
      </c>
      <c r="Z3346">
        <v>0</v>
      </c>
      <c r="AA3346">
        <v>0</v>
      </c>
    </row>
    <row r="3347" spans="1:27" x14ac:dyDescent="0.25">
      <c r="A3347" t="s">
        <v>22007</v>
      </c>
      <c r="B3347" t="s">
        <v>22008</v>
      </c>
      <c r="C3347" t="s">
        <v>20893</v>
      </c>
      <c r="D3347">
        <v>1</v>
      </c>
      <c r="E3347">
        <v>1</v>
      </c>
      <c r="F3347">
        <v>0</v>
      </c>
      <c r="G3347">
        <v>0</v>
      </c>
      <c r="H3347">
        <v>0</v>
      </c>
      <c r="I3347">
        <v>0</v>
      </c>
      <c r="J3347">
        <v>0</v>
      </c>
      <c r="K3347">
        <v>0</v>
      </c>
      <c r="L3347">
        <v>0</v>
      </c>
      <c r="M3347">
        <v>0</v>
      </c>
      <c r="N3347">
        <v>0</v>
      </c>
      <c r="O3347">
        <v>0</v>
      </c>
      <c r="P3347">
        <v>0</v>
      </c>
      <c r="Q3347">
        <v>0.17899999999999999</v>
      </c>
      <c r="R3347">
        <v>0.21099999999999999</v>
      </c>
      <c r="S3347">
        <v>0.219</v>
      </c>
      <c r="T3347">
        <v>0.43099999999999999</v>
      </c>
      <c r="U3347">
        <v>0.193</v>
      </c>
      <c r="V3347">
        <v>17</v>
      </c>
      <c r="W3347">
        <v>0</v>
      </c>
      <c r="X3347">
        <v>0</v>
      </c>
      <c r="Y3347">
        <v>-0.1</v>
      </c>
      <c r="Z3347">
        <v>0</v>
      </c>
      <c r="AA3347">
        <v>0</v>
      </c>
    </row>
    <row r="3348" spans="1:27" x14ac:dyDescent="0.25">
      <c r="A3348" t="s">
        <v>22009</v>
      </c>
      <c r="B3348" t="s">
        <v>22010</v>
      </c>
      <c r="C3348" t="s">
        <v>20869</v>
      </c>
      <c r="D3348">
        <v>1</v>
      </c>
      <c r="E3348">
        <v>1</v>
      </c>
      <c r="F3348">
        <v>0</v>
      </c>
      <c r="G3348">
        <v>0</v>
      </c>
      <c r="H3348">
        <v>0</v>
      </c>
      <c r="I3348">
        <v>0</v>
      </c>
      <c r="J3348">
        <v>0</v>
      </c>
      <c r="K3348">
        <v>0</v>
      </c>
      <c r="L3348">
        <v>0</v>
      </c>
      <c r="M3348">
        <v>0</v>
      </c>
      <c r="N3348">
        <v>0</v>
      </c>
      <c r="O3348">
        <v>0</v>
      </c>
      <c r="P3348">
        <v>0</v>
      </c>
      <c r="Q3348">
        <v>0.16600000000000001</v>
      </c>
      <c r="R3348">
        <v>0.20499999999999999</v>
      </c>
      <c r="S3348">
        <v>0.22600000000000001</v>
      </c>
      <c r="T3348">
        <v>0.43099999999999999</v>
      </c>
      <c r="U3348">
        <v>0.193</v>
      </c>
      <c r="V3348">
        <v>10</v>
      </c>
      <c r="W3348">
        <v>0</v>
      </c>
      <c r="X3348">
        <v>0</v>
      </c>
      <c r="Y3348">
        <v>-0.1</v>
      </c>
      <c r="Z3348">
        <v>0</v>
      </c>
      <c r="AA3348">
        <v>0</v>
      </c>
    </row>
    <row r="3349" spans="1:27" x14ac:dyDescent="0.25">
      <c r="A3349" t="s">
        <v>22011</v>
      </c>
      <c r="B3349" t="s">
        <v>22012</v>
      </c>
      <c r="C3349" t="s">
        <v>20872</v>
      </c>
      <c r="D3349">
        <v>1</v>
      </c>
      <c r="E3349">
        <v>1</v>
      </c>
      <c r="F3349">
        <v>0</v>
      </c>
      <c r="G3349">
        <v>0</v>
      </c>
      <c r="H3349">
        <v>0</v>
      </c>
      <c r="I3349">
        <v>0</v>
      </c>
      <c r="J3349">
        <v>0</v>
      </c>
      <c r="K3349">
        <v>0</v>
      </c>
      <c r="L3349">
        <v>0</v>
      </c>
      <c r="M3349">
        <v>0</v>
      </c>
      <c r="N3349">
        <v>0</v>
      </c>
      <c r="O3349">
        <v>0</v>
      </c>
      <c r="P3349">
        <v>0</v>
      </c>
      <c r="Q3349">
        <v>0.16400000000000001</v>
      </c>
      <c r="R3349">
        <v>0.20799999999999999</v>
      </c>
      <c r="S3349">
        <v>0.22</v>
      </c>
      <c r="T3349">
        <v>0.42799999999999999</v>
      </c>
      <c r="U3349">
        <v>0.193</v>
      </c>
      <c r="V3349">
        <v>14</v>
      </c>
      <c r="W3349">
        <v>0</v>
      </c>
      <c r="X3349">
        <v>0</v>
      </c>
      <c r="Y3349">
        <v>-0.1</v>
      </c>
      <c r="Z3349">
        <v>0</v>
      </c>
      <c r="AA3349">
        <v>0</v>
      </c>
    </row>
    <row r="3350" spans="1:27" x14ac:dyDescent="0.25">
      <c r="A3350" t="s">
        <v>22013</v>
      </c>
      <c r="B3350" t="s">
        <v>22014</v>
      </c>
      <c r="C3350" t="s">
        <v>20895</v>
      </c>
      <c r="D3350">
        <v>1</v>
      </c>
      <c r="E3350">
        <v>1</v>
      </c>
      <c r="F3350">
        <v>0</v>
      </c>
      <c r="G3350">
        <v>0</v>
      </c>
      <c r="H3350">
        <v>0</v>
      </c>
      <c r="I3350">
        <v>0</v>
      </c>
      <c r="J3350">
        <v>0</v>
      </c>
      <c r="K3350">
        <v>0</v>
      </c>
      <c r="L3350">
        <v>0</v>
      </c>
      <c r="M3350">
        <v>0</v>
      </c>
      <c r="N3350">
        <v>0</v>
      </c>
      <c r="O3350">
        <v>0</v>
      </c>
      <c r="P3350">
        <v>0</v>
      </c>
      <c r="Q3350">
        <v>0.17199999999999999</v>
      </c>
      <c r="R3350">
        <v>0.20100000000000001</v>
      </c>
      <c r="S3350">
        <v>0.23300000000000001</v>
      </c>
      <c r="T3350">
        <v>0.434</v>
      </c>
      <c r="U3350">
        <v>0.193</v>
      </c>
      <c r="V3350">
        <v>18</v>
      </c>
      <c r="W3350">
        <v>0</v>
      </c>
      <c r="X3350">
        <v>0</v>
      </c>
      <c r="Y3350">
        <v>-0.1</v>
      </c>
      <c r="Z3350">
        <v>0</v>
      </c>
      <c r="AA3350">
        <v>0</v>
      </c>
    </row>
    <row r="3351" spans="1:27" x14ac:dyDescent="0.25">
      <c r="A3351" t="s">
        <v>1101</v>
      </c>
      <c r="B3351" t="s">
        <v>1102</v>
      </c>
      <c r="C3351" t="s">
        <v>20869</v>
      </c>
      <c r="D3351">
        <v>1</v>
      </c>
      <c r="E3351">
        <v>1</v>
      </c>
      <c r="F3351">
        <v>0</v>
      </c>
      <c r="G3351">
        <v>0</v>
      </c>
      <c r="H3351">
        <v>0</v>
      </c>
      <c r="I3351">
        <v>0</v>
      </c>
      <c r="J3351">
        <v>0</v>
      </c>
      <c r="K3351">
        <v>0</v>
      </c>
      <c r="L3351">
        <v>0</v>
      </c>
      <c r="M3351">
        <v>0</v>
      </c>
      <c r="N3351">
        <v>0</v>
      </c>
      <c r="O3351">
        <v>0</v>
      </c>
      <c r="P3351">
        <v>0</v>
      </c>
      <c r="Q3351">
        <v>0.16600000000000001</v>
      </c>
      <c r="R3351">
        <v>0.20899999999999999</v>
      </c>
      <c r="S3351">
        <v>0.218</v>
      </c>
      <c r="T3351">
        <v>0.42699999999999999</v>
      </c>
      <c r="U3351">
        <v>0.193</v>
      </c>
      <c r="V3351">
        <v>10</v>
      </c>
      <c r="W3351">
        <v>0</v>
      </c>
      <c r="X3351">
        <v>0</v>
      </c>
      <c r="Y3351">
        <v>-0.1</v>
      </c>
      <c r="Z3351">
        <v>0</v>
      </c>
      <c r="AA3351">
        <v>0</v>
      </c>
    </row>
    <row r="3352" spans="1:27" x14ac:dyDescent="0.25">
      <c r="A3352" t="s">
        <v>1396</v>
      </c>
      <c r="B3352" t="s">
        <v>1397</v>
      </c>
      <c r="C3352" t="s">
        <v>20886</v>
      </c>
      <c r="D3352">
        <v>1</v>
      </c>
      <c r="E3352">
        <v>1</v>
      </c>
      <c r="F3352">
        <v>0</v>
      </c>
      <c r="G3352">
        <v>0</v>
      </c>
      <c r="H3352">
        <v>0</v>
      </c>
      <c r="I3352">
        <v>0</v>
      </c>
      <c r="J3352">
        <v>0</v>
      </c>
      <c r="K3352">
        <v>0</v>
      </c>
      <c r="L3352">
        <v>0</v>
      </c>
      <c r="M3352">
        <v>0</v>
      </c>
      <c r="N3352">
        <v>0</v>
      </c>
      <c r="O3352">
        <v>0</v>
      </c>
      <c r="P3352">
        <v>0</v>
      </c>
      <c r="Q3352">
        <v>0.16500000000000001</v>
      </c>
      <c r="R3352">
        <v>0.19900000000000001</v>
      </c>
      <c r="S3352">
        <v>0.23499999999999999</v>
      </c>
      <c r="T3352">
        <v>0.434</v>
      </c>
      <c r="U3352">
        <v>0.193</v>
      </c>
      <c r="V3352">
        <v>14</v>
      </c>
      <c r="W3352">
        <v>0</v>
      </c>
      <c r="X3352">
        <v>0</v>
      </c>
      <c r="Y3352">
        <v>-0.1</v>
      </c>
      <c r="Z3352">
        <v>0</v>
      </c>
      <c r="AA3352">
        <v>0</v>
      </c>
    </row>
    <row r="3353" spans="1:27" x14ac:dyDescent="0.25">
      <c r="A3353" t="s">
        <v>956</v>
      </c>
      <c r="B3353" t="s">
        <v>957</v>
      </c>
      <c r="C3353" t="s">
        <v>1</v>
      </c>
      <c r="D3353">
        <v>1</v>
      </c>
      <c r="E3353">
        <v>1</v>
      </c>
      <c r="F3353">
        <v>0</v>
      </c>
      <c r="G3353">
        <v>0</v>
      </c>
      <c r="H3353">
        <v>0</v>
      </c>
      <c r="I3353">
        <v>0</v>
      </c>
      <c r="J3353">
        <v>0</v>
      </c>
      <c r="K3353">
        <v>0</v>
      </c>
      <c r="L3353">
        <v>0</v>
      </c>
      <c r="M3353">
        <v>0</v>
      </c>
      <c r="N3353">
        <v>0</v>
      </c>
      <c r="O3353">
        <v>0</v>
      </c>
      <c r="P3353">
        <v>0</v>
      </c>
      <c r="Q3353">
        <v>0.17</v>
      </c>
      <c r="R3353">
        <v>0.2</v>
      </c>
      <c r="S3353">
        <v>0.23400000000000001</v>
      </c>
      <c r="T3353">
        <v>0.434</v>
      </c>
      <c r="U3353">
        <v>0.193</v>
      </c>
      <c r="V3353">
        <v>14</v>
      </c>
      <c r="W3353">
        <v>0</v>
      </c>
      <c r="X3353">
        <v>0</v>
      </c>
      <c r="Y3353">
        <v>-0.1</v>
      </c>
      <c r="Z3353">
        <v>0</v>
      </c>
      <c r="AA3353">
        <v>0</v>
      </c>
    </row>
    <row r="3354" spans="1:27" x14ac:dyDescent="0.25">
      <c r="A3354" t="s">
        <v>498</v>
      </c>
      <c r="B3354" t="s">
        <v>499</v>
      </c>
      <c r="C3354" t="s">
        <v>20886</v>
      </c>
      <c r="D3354">
        <v>1</v>
      </c>
      <c r="E3354">
        <v>1</v>
      </c>
      <c r="F3354">
        <v>0</v>
      </c>
      <c r="G3354">
        <v>0</v>
      </c>
      <c r="H3354">
        <v>0</v>
      </c>
      <c r="I3354">
        <v>0</v>
      </c>
      <c r="J3354">
        <v>0</v>
      </c>
      <c r="K3354">
        <v>0</v>
      </c>
      <c r="L3354">
        <v>0</v>
      </c>
      <c r="M3354">
        <v>0</v>
      </c>
      <c r="N3354">
        <v>0</v>
      </c>
      <c r="O3354">
        <v>0</v>
      </c>
      <c r="P3354">
        <v>0</v>
      </c>
      <c r="Q3354">
        <v>0.161</v>
      </c>
      <c r="R3354">
        <v>0.20599999999999999</v>
      </c>
      <c r="S3354">
        <v>0.222</v>
      </c>
      <c r="T3354">
        <v>0.42799999999999999</v>
      </c>
      <c r="U3354">
        <v>0.193</v>
      </c>
      <c r="V3354">
        <v>14</v>
      </c>
      <c r="W3354">
        <v>0</v>
      </c>
      <c r="X3354">
        <v>0</v>
      </c>
      <c r="Y3354">
        <v>-0.1</v>
      </c>
      <c r="Z3354">
        <v>0</v>
      </c>
      <c r="AA3354">
        <v>0</v>
      </c>
    </row>
    <row r="3355" spans="1:27" x14ac:dyDescent="0.25">
      <c r="A3355" t="s">
        <v>1306</v>
      </c>
      <c r="B3355" t="s">
        <v>1307</v>
      </c>
      <c r="C3355" t="s">
        <v>20888</v>
      </c>
      <c r="D3355">
        <v>1</v>
      </c>
      <c r="E3355">
        <v>1</v>
      </c>
      <c r="F3355">
        <v>0</v>
      </c>
      <c r="G3355">
        <v>0</v>
      </c>
      <c r="H3355">
        <v>0</v>
      </c>
      <c r="I3355">
        <v>0</v>
      </c>
      <c r="J3355">
        <v>0</v>
      </c>
      <c r="K3355">
        <v>0</v>
      </c>
      <c r="L3355">
        <v>0</v>
      </c>
      <c r="M3355">
        <v>0</v>
      </c>
      <c r="N3355">
        <v>0</v>
      </c>
      <c r="O3355">
        <v>0</v>
      </c>
      <c r="P3355">
        <v>0</v>
      </c>
      <c r="Q3355">
        <v>0.17</v>
      </c>
      <c r="R3355">
        <v>0.20599999999999999</v>
      </c>
      <c r="S3355">
        <v>0.224</v>
      </c>
      <c r="T3355">
        <v>0.43</v>
      </c>
      <c r="U3355">
        <v>0.193</v>
      </c>
      <c r="V3355">
        <v>13</v>
      </c>
      <c r="W3355">
        <v>0</v>
      </c>
      <c r="X3355">
        <v>0</v>
      </c>
      <c r="Y3355">
        <v>-0.1</v>
      </c>
      <c r="Z3355">
        <v>0</v>
      </c>
      <c r="AA3355">
        <v>0</v>
      </c>
    </row>
    <row r="3356" spans="1:27" x14ac:dyDescent="0.25">
      <c r="A3356" t="s">
        <v>697</v>
      </c>
      <c r="B3356" t="s">
        <v>698</v>
      </c>
      <c r="C3356" t="s">
        <v>20880</v>
      </c>
      <c r="D3356">
        <v>1</v>
      </c>
      <c r="E3356">
        <v>1</v>
      </c>
      <c r="F3356">
        <v>0</v>
      </c>
      <c r="G3356">
        <v>0</v>
      </c>
      <c r="H3356">
        <v>0</v>
      </c>
      <c r="I3356">
        <v>0</v>
      </c>
      <c r="J3356">
        <v>0</v>
      </c>
      <c r="K3356">
        <v>0</v>
      </c>
      <c r="L3356">
        <v>0</v>
      </c>
      <c r="M3356">
        <v>0</v>
      </c>
      <c r="N3356">
        <v>0</v>
      </c>
      <c r="O3356">
        <v>0</v>
      </c>
      <c r="P3356">
        <v>0</v>
      </c>
      <c r="Q3356">
        <v>0.17599999999999999</v>
      </c>
      <c r="R3356">
        <v>0.21</v>
      </c>
      <c r="S3356">
        <v>0.221</v>
      </c>
      <c r="T3356">
        <v>0.43099999999999999</v>
      </c>
      <c r="U3356">
        <v>0.193</v>
      </c>
      <c r="V3356">
        <v>8</v>
      </c>
      <c r="W3356">
        <v>0</v>
      </c>
      <c r="X3356">
        <v>0</v>
      </c>
      <c r="Y3356">
        <v>-0.1</v>
      </c>
      <c r="Z3356">
        <v>0</v>
      </c>
      <c r="AA3356">
        <v>0</v>
      </c>
    </row>
    <row r="3357" spans="1:27" x14ac:dyDescent="0.25">
      <c r="A3357" t="s">
        <v>22015</v>
      </c>
      <c r="B3357" t="s">
        <v>22016</v>
      </c>
      <c r="C3357" t="s">
        <v>20876</v>
      </c>
      <c r="D3357">
        <v>1</v>
      </c>
      <c r="E3357">
        <v>1</v>
      </c>
      <c r="F3357">
        <v>0</v>
      </c>
      <c r="G3357">
        <v>0</v>
      </c>
      <c r="H3357">
        <v>0</v>
      </c>
      <c r="I3357">
        <v>0</v>
      </c>
      <c r="J3357">
        <v>0</v>
      </c>
      <c r="K3357">
        <v>0</v>
      </c>
      <c r="L3357">
        <v>0</v>
      </c>
      <c r="M3357">
        <v>0</v>
      </c>
      <c r="N3357">
        <v>0</v>
      </c>
      <c r="O3357">
        <v>0</v>
      </c>
      <c r="P3357">
        <v>0</v>
      </c>
      <c r="Q3357">
        <v>0.16200000000000001</v>
      </c>
      <c r="R3357">
        <v>0.19800000000000001</v>
      </c>
      <c r="S3357">
        <v>0.23499999999999999</v>
      </c>
      <c r="T3357">
        <v>0.433</v>
      </c>
      <c r="U3357">
        <v>0.193</v>
      </c>
      <c r="V3357">
        <v>18</v>
      </c>
      <c r="W3357">
        <v>0</v>
      </c>
      <c r="X3357">
        <v>0</v>
      </c>
      <c r="Y3357">
        <v>-0.1</v>
      </c>
      <c r="Z3357">
        <v>0</v>
      </c>
      <c r="AA3357">
        <v>0</v>
      </c>
    </row>
    <row r="3358" spans="1:27" x14ac:dyDescent="0.25">
      <c r="A3358" t="s">
        <v>869</v>
      </c>
      <c r="B3358" t="s">
        <v>870</v>
      </c>
      <c r="C3358" t="s">
        <v>20886</v>
      </c>
      <c r="D3358">
        <v>1</v>
      </c>
      <c r="E3358">
        <v>1</v>
      </c>
      <c r="F3358">
        <v>0</v>
      </c>
      <c r="G3358">
        <v>0</v>
      </c>
      <c r="H3358">
        <v>0</v>
      </c>
      <c r="I3358">
        <v>0</v>
      </c>
      <c r="J3358">
        <v>0</v>
      </c>
      <c r="K3358">
        <v>0</v>
      </c>
      <c r="L3358">
        <v>0</v>
      </c>
      <c r="M3358">
        <v>0</v>
      </c>
      <c r="N3358">
        <v>0</v>
      </c>
      <c r="O3358">
        <v>0</v>
      </c>
      <c r="P3358">
        <v>0</v>
      </c>
      <c r="Q3358">
        <v>0.16400000000000001</v>
      </c>
      <c r="R3358">
        <v>0.20100000000000001</v>
      </c>
      <c r="S3358">
        <v>0.23100000000000001</v>
      </c>
      <c r="T3358">
        <v>0.432</v>
      </c>
      <c r="U3358">
        <v>0.193</v>
      </c>
      <c r="V3358">
        <v>14</v>
      </c>
      <c r="W3358">
        <v>0</v>
      </c>
      <c r="X3358">
        <v>0</v>
      </c>
      <c r="Y3358">
        <v>-0.1</v>
      </c>
      <c r="Z3358">
        <v>0</v>
      </c>
      <c r="AA3358">
        <v>0</v>
      </c>
    </row>
    <row r="3359" spans="1:27" x14ac:dyDescent="0.25">
      <c r="A3359" t="s">
        <v>1014</v>
      </c>
      <c r="B3359" t="s">
        <v>1015</v>
      </c>
      <c r="C3359" t="s">
        <v>20874</v>
      </c>
      <c r="D3359">
        <v>1</v>
      </c>
      <c r="E3359">
        <v>1</v>
      </c>
      <c r="F3359">
        <v>0</v>
      </c>
      <c r="G3359">
        <v>0</v>
      </c>
      <c r="H3359">
        <v>0</v>
      </c>
      <c r="I3359">
        <v>0</v>
      </c>
      <c r="J3359">
        <v>0</v>
      </c>
      <c r="K3359">
        <v>0</v>
      </c>
      <c r="L3359">
        <v>0</v>
      </c>
      <c r="M3359">
        <v>0</v>
      </c>
      <c r="N3359">
        <v>0</v>
      </c>
      <c r="O3359">
        <v>0</v>
      </c>
      <c r="P3359">
        <v>0</v>
      </c>
      <c r="Q3359">
        <v>0.17599999999999999</v>
      </c>
      <c r="R3359">
        <v>0.20100000000000001</v>
      </c>
      <c r="S3359">
        <v>0.23400000000000001</v>
      </c>
      <c r="T3359">
        <v>0.435</v>
      </c>
      <c r="U3359">
        <v>0.193</v>
      </c>
      <c r="V3359">
        <v>15</v>
      </c>
      <c r="W3359">
        <v>0</v>
      </c>
      <c r="X3359">
        <v>0</v>
      </c>
      <c r="Y3359">
        <v>-0.1</v>
      </c>
      <c r="Z3359">
        <v>0</v>
      </c>
      <c r="AA3359">
        <v>0</v>
      </c>
    </row>
    <row r="3360" spans="1:27" x14ac:dyDescent="0.25">
      <c r="A3360" t="s">
        <v>297</v>
      </c>
      <c r="B3360" t="s">
        <v>298</v>
      </c>
      <c r="C3360" t="s">
        <v>20887</v>
      </c>
      <c r="D3360">
        <v>1</v>
      </c>
      <c r="E3360">
        <v>1</v>
      </c>
      <c r="F3360">
        <v>0</v>
      </c>
      <c r="G3360">
        <v>0</v>
      </c>
      <c r="H3360">
        <v>0</v>
      </c>
      <c r="I3360">
        <v>0</v>
      </c>
      <c r="J3360">
        <v>0</v>
      </c>
      <c r="K3360">
        <v>0</v>
      </c>
      <c r="L3360">
        <v>0</v>
      </c>
      <c r="M3360">
        <v>0</v>
      </c>
      <c r="N3360">
        <v>0</v>
      </c>
      <c r="O3360">
        <v>0</v>
      </c>
      <c r="P3360">
        <v>0</v>
      </c>
      <c r="Q3360">
        <v>0.17299999999999999</v>
      </c>
      <c r="R3360">
        <v>0.21</v>
      </c>
      <c r="S3360">
        <v>0.219</v>
      </c>
      <c r="T3360">
        <v>0.42899999999999999</v>
      </c>
      <c r="U3360">
        <v>0.193</v>
      </c>
      <c r="V3360">
        <v>14</v>
      </c>
      <c r="W3360">
        <v>0</v>
      </c>
      <c r="X3360">
        <v>0</v>
      </c>
      <c r="Y3360">
        <v>-0.1</v>
      </c>
      <c r="Z3360">
        <v>0</v>
      </c>
      <c r="AA3360">
        <v>0</v>
      </c>
    </row>
    <row r="3361" spans="1:27" x14ac:dyDescent="0.25">
      <c r="A3361" t="s">
        <v>22017</v>
      </c>
      <c r="B3361" t="s">
        <v>22018</v>
      </c>
      <c r="C3361" t="s">
        <v>1</v>
      </c>
      <c r="D3361">
        <v>1</v>
      </c>
      <c r="E3361">
        <v>1</v>
      </c>
      <c r="F3361">
        <v>0</v>
      </c>
      <c r="G3361">
        <v>0</v>
      </c>
      <c r="H3361">
        <v>0</v>
      </c>
      <c r="I3361">
        <v>0</v>
      </c>
      <c r="J3361">
        <v>0</v>
      </c>
      <c r="K3361">
        <v>0</v>
      </c>
      <c r="L3361">
        <v>0</v>
      </c>
      <c r="M3361">
        <v>0</v>
      </c>
      <c r="N3361">
        <v>0</v>
      </c>
      <c r="O3361">
        <v>0</v>
      </c>
      <c r="P3361">
        <v>0</v>
      </c>
      <c r="Q3361">
        <v>0.16900000000000001</v>
      </c>
      <c r="R3361">
        <v>0.2</v>
      </c>
      <c r="S3361">
        <v>0.23400000000000001</v>
      </c>
      <c r="T3361">
        <v>0.434</v>
      </c>
      <c r="U3361">
        <v>0.193</v>
      </c>
      <c r="V3361">
        <v>14</v>
      </c>
      <c r="W3361">
        <v>0</v>
      </c>
      <c r="X3361">
        <v>0</v>
      </c>
      <c r="Y3361">
        <v>-0.1</v>
      </c>
      <c r="Z3361">
        <v>0</v>
      </c>
      <c r="AA3361">
        <v>0</v>
      </c>
    </row>
    <row r="3362" spans="1:27" x14ac:dyDescent="0.25">
      <c r="A3362" t="s">
        <v>22019</v>
      </c>
      <c r="B3362" t="s">
        <v>22020</v>
      </c>
      <c r="C3362" t="s">
        <v>1</v>
      </c>
      <c r="D3362">
        <v>1</v>
      </c>
      <c r="E3362">
        <v>1</v>
      </c>
      <c r="F3362">
        <v>0</v>
      </c>
      <c r="G3362">
        <v>0</v>
      </c>
      <c r="H3362">
        <v>0</v>
      </c>
      <c r="I3362">
        <v>0</v>
      </c>
      <c r="J3362">
        <v>0</v>
      </c>
      <c r="K3362">
        <v>0</v>
      </c>
      <c r="L3362">
        <v>0</v>
      </c>
      <c r="M3362">
        <v>0</v>
      </c>
      <c r="N3362">
        <v>0</v>
      </c>
      <c r="O3362">
        <v>0</v>
      </c>
      <c r="P3362">
        <v>0</v>
      </c>
      <c r="Q3362">
        <v>0.161</v>
      </c>
      <c r="R3362">
        <v>0.20100000000000001</v>
      </c>
      <c r="S3362">
        <v>0.23100000000000001</v>
      </c>
      <c r="T3362">
        <v>0.433</v>
      </c>
      <c r="U3362">
        <v>0.193</v>
      </c>
      <c r="V3362">
        <v>14</v>
      </c>
      <c r="W3362">
        <v>0</v>
      </c>
      <c r="X3362">
        <v>0</v>
      </c>
      <c r="Y3362">
        <v>-0.1</v>
      </c>
      <c r="Z3362">
        <v>0</v>
      </c>
      <c r="AA3362">
        <v>0</v>
      </c>
    </row>
    <row r="3363" spans="1:27" x14ac:dyDescent="0.25">
      <c r="A3363" t="s">
        <v>22021</v>
      </c>
      <c r="B3363" t="s">
        <v>22022</v>
      </c>
      <c r="C3363" t="s">
        <v>20884</v>
      </c>
      <c r="D3363">
        <v>1</v>
      </c>
      <c r="E3363">
        <v>1</v>
      </c>
      <c r="F3363">
        <v>0</v>
      </c>
      <c r="G3363">
        <v>0</v>
      </c>
      <c r="H3363">
        <v>0</v>
      </c>
      <c r="I3363">
        <v>0</v>
      </c>
      <c r="J3363">
        <v>0</v>
      </c>
      <c r="K3363">
        <v>0</v>
      </c>
      <c r="L3363">
        <v>0</v>
      </c>
      <c r="M3363">
        <v>0</v>
      </c>
      <c r="N3363">
        <v>0</v>
      </c>
      <c r="O3363">
        <v>0</v>
      </c>
      <c r="P3363">
        <v>0</v>
      </c>
      <c r="Q3363">
        <v>0.17799999999999999</v>
      </c>
      <c r="R3363">
        <v>0.20899999999999999</v>
      </c>
      <c r="S3363">
        <v>0.221</v>
      </c>
      <c r="T3363">
        <v>0.43</v>
      </c>
      <c r="U3363">
        <v>0.193</v>
      </c>
      <c r="V3363">
        <v>10</v>
      </c>
      <c r="W3363">
        <v>0</v>
      </c>
      <c r="X3363">
        <v>0</v>
      </c>
      <c r="Y3363">
        <v>-0.1</v>
      </c>
      <c r="Z3363">
        <v>0</v>
      </c>
      <c r="AA3363">
        <v>0</v>
      </c>
    </row>
    <row r="3364" spans="1:27" x14ac:dyDescent="0.25">
      <c r="A3364" t="s">
        <v>1745</v>
      </c>
      <c r="B3364" t="s">
        <v>1746</v>
      </c>
      <c r="C3364" t="s">
        <v>20870</v>
      </c>
      <c r="D3364">
        <v>1</v>
      </c>
      <c r="E3364">
        <v>1</v>
      </c>
      <c r="F3364">
        <v>0</v>
      </c>
      <c r="G3364">
        <v>0</v>
      </c>
      <c r="H3364">
        <v>0</v>
      </c>
      <c r="I3364">
        <v>0</v>
      </c>
      <c r="J3364">
        <v>0</v>
      </c>
      <c r="K3364">
        <v>0</v>
      </c>
      <c r="L3364">
        <v>0</v>
      </c>
      <c r="M3364">
        <v>0</v>
      </c>
      <c r="N3364">
        <v>0</v>
      </c>
      <c r="O3364">
        <v>0</v>
      </c>
      <c r="P3364">
        <v>0</v>
      </c>
      <c r="Q3364">
        <v>0.16600000000000001</v>
      </c>
      <c r="R3364">
        <v>0.19400000000000001</v>
      </c>
      <c r="S3364">
        <v>0.24199999999999999</v>
      </c>
      <c r="T3364">
        <v>0.436</v>
      </c>
      <c r="U3364">
        <v>0.193</v>
      </c>
      <c r="V3364">
        <v>12</v>
      </c>
      <c r="W3364">
        <v>0</v>
      </c>
      <c r="X3364">
        <v>0</v>
      </c>
      <c r="Y3364">
        <v>-0.1</v>
      </c>
      <c r="Z3364">
        <v>0</v>
      </c>
      <c r="AA3364">
        <v>0</v>
      </c>
    </row>
    <row r="3365" spans="1:27" x14ac:dyDescent="0.25">
      <c r="A3365" t="s">
        <v>962</v>
      </c>
      <c r="B3365" t="s">
        <v>963</v>
      </c>
      <c r="C3365" t="s">
        <v>20885</v>
      </c>
      <c r="D3365">
        <v>1</v>
      </c>
      <c r="E3365">
        <v>1</v>
      </c>
      <c r="F3365">
        <v>0</v>
      </c>
      <c r="G3365">
        <v>0</v>
      </c>
      <c r="H3365">
        <v>0</v>
      </c>
      <c r="I3365">
        <v>0</v>
      </c>
      <c r="J3365">
        <v>0</v>
      </c>
      <c r="K3365">
        <v>0</v>
      </c>
      <c r="L3365">
        <v>0</v>
      </c>
      <c r="M3365">
        <v>0</v>
      </c>
      <c r="N3365">
        <v>0</v>
      </c>
      <c r="O3365">
        <v>0</v>
      </c>
      <c r="P3365">
        <v>0</v>
      </c>
      <c r="Q3365">
        <v>0.17899999999999999</v>
      </c>
      <c r="R3365">
        <v>0.20899999999999999</v>
      </c>
      <c r="S3365">
        <v>0.221</v>
      </c>
      <c r="T3365">
        <v>0.43099999999999999</v>
      </c>
      <c r="U3365">
        <v>0.193</v>
      </c>
      <c r="V3365">
        <v>16</v>
      </c>
      <c r="W3365">
        <v>0</v>
      </c>
      <c r="X3365">
        <v>0</v>
      </c>
      <c r="Y3365">
        <v>-0.1</v>
      </c>
      <c r="Z3365">
        <v>0</v>
      </c>
      <c r="AA3365">
        <v>0</v>
      </c>
    </row>
    <row r="3366" spans="1:27" x14ac:dyDescent="0.25">
      <c r="A3366" t="s">
        <v>22023</v>
      </c>
      <c r="B3366" t="s">
        <v>22024</v>
      </c>
      <c r="C3366" t="s">
        <v>20869</v>
      </c>
      <c r="D3366">
        <v>1</v>
      </c>
      <c r="E3366">
        <v>1</v>
      </c>
      <c r="F3366">
        <v>0</v>
      </c>
      <c r="G3366">
        <v>0</v>
      </c>
      <c r="H3366">
        <v>0</v>
      </c>
      <c r="I3366">
        <v>0</v>
      </c>
      <c r="J3366">
        <v>0</v>
      </c>
      <c r="K3366">
        <v>0</v>
      </c>
      <c r="L3366">
        <v>0</v>
      </c>
      <c r="M3366">
        <v>0</v>
      </c>
      <c r="N3366">
        <v>0</v>
      </c>
      <c r="O3366">
        <v>0</v>
      </c>
      <c r="P3366">
        <v>0</v>
      </c>
      <c r="Q3366">
        <v>0.17100000000000001</v>
      </c>
      <c r="R3366">
        <v>0.20100000000000001</v>
      </c>
      <c r="S3366">
        <v>0.23300000000000001</v>
      </c>
      <c r="T3366">
        <v>0.433</v>
      </c>
      <c r="U3366">
        <v>0.193</v>
      </c>
      <c r="V3366">
        <v>10</v>
      </c>
      <c r="W3366">
        <v>0</v>
      </c>
      <c r="X3366">
        <v>0</v>
      </c>
      <c r="Y3366">
        <v>-0.1</v>
      </c>
      <c r="Z3366">
        <v>0</v>
      </c>
      <c r="AA3366">
        <v>0</v>
      </c>
    </row>
    <row r="3367" spans="1:27" x14ac:dyDescent="0.25">
      <c r="A3367" t="s">
        <v>22025</v>
      </c>
      <c r="B3367" t="s">
        <v>22026</v>
      </c>
      <c r="C3367" t="s">
        <v>1</v>
      </c>
      <c r="D3367">
        <v>1</v>
      </c>
      <c r="E3367">
        <v>1</v>
      </c>
      <c r="F3367">
        <v>0</v>
      </c>
      <c r="G3367">
        <v>0</v>
      </c>
      <c r="H3367">
        <v>0</v>
      </c>
      <c r="I3367">
        <v>0</v>
      </c>
      <c r="J3367">
        <v>0</v>
      </c>
      <c r="K3367">
        <v>0</v>
      </c>
      <c r="L3367">
        <v>0</v>
      </c>
      <c r="M3367">
        <v>0</v>
      </c>
      <c r="N3367">
        <v>0</v>
      </c>
      <c r="O3367">
        <v>0</v>
      </c>
      <c r="P3367">
        <v>0</v>
      </c>
      <c r="Q3367">
        <v>0.16800000000000001</v>
      </c>
      <c r="R3367">
        <v>0.20100000000000001</v>
      </c>
      <c r="S3367">
        <v>0.23100000000000001</v>
      </c>
      <c r="T3367">
        <v>0.432</v>
      </c>
      <c r="U3367">
        <v>0.192</v>
      </c>
      <c r="V3367">
        <v>14</v>
      </c>
      <c r="W3367">
        <v>0</v>
      </c>
      <c r="X3367">
        <v>0</v>
      </c>
      <c r="Y3367">
        <v>-0.1</v>
      </c>
      <c r="Z3367">
        <v>0</v>
      </c>
      <c r="AA3367">
        <v>0</v>
      </c>
    </row>
    <row r="3368" spans="1:27" x14ac:dyDescent="0.25">
      <c r="A3368" t="s">
        <v>540</v>
      </c>
      <c r="B3368" t="s">
        <v>541</v>
      </c>
      <c r="C3368" t="s">
        <v>20866</v>
      </c>
      <c r="D3368">
        <v>1</v>
      </c>
      <c r="E3368">
        <v>1</v>
      </c>
      <c r="F3368">
        <v>0</v>
      </c>
      <c r="G3368">
        <v>0</v>
      </c>
      <c r="H3368">
        <v>0</v>
      </c>
      <c r="I3368">
        <v>0</v>
      </c>
      <c r="J3368">
        <v>0</v>
      </c>
      <c r="K3368">
        <v>0</v>
      </c>
      <c r="L3368">
        <v>0</v>
      </c>
      <c r="M3368">
        <v>0</v>
      </c>
      <c r="N3368">
        <v>0</v>
      </c>
      <c r="O3368">
        <v>0</v>
      </c>
      <c r="P3368">
        <v>0</v>
      </c>
      <c r="Q3368">
        <v>0.17799999999999999</v>
      </c>
      <c r="R3368">
        <v>0.20499999999999999</v>
      </c>
      <c r="S3368">
        <v>0.22800000000000001</v>
      </c>
      <c r="T3368">
        <v>0.433</v>
      </c>
      <c r="U3368">
        <v>0.192</v>
      </c>
      <c r="V3368">
        <v>13</v>
      </c>
      <c r="W3368">
        <v>0</v>
      </c>
      <c r="X3368">
        <v>0</v>
      </c>
      <c r="Y3368">
        <v>-0.1</v>
      </c>
      <c r="Z3368">
        <v>0</v>
      </c>
      <c r="AA3368">
        <v>0</v>
      </c>
    </row>
    <row r="3369" spans="1:27" x14ac:dyDescent="0.25">
      <c r="A3369" t="s">
        <v>1016</v>
      </c>
      <c r="B3369" t="s">
        <v>1017</v>
      </c>
      <c r="C3369" t="s">
        <v>20888</v>
      </c>
      <c r="D3369">
        <v>1</v>
      </c>
      <c r="E3369">
        <v>1</v>
      </c>
      <c r="F3369">
        <v>0</v>
      </c>
      <c r="G3369">
        <v>0</v>
      </c>
      <c r="H3369">
        <v>0</v>
      </c>
      <c r="I3369">
        <v>0</v>
      </c>
      <c r="J3369">
        <v>0</v>
      </c>
      <c r="K3369">
        <v>0</v>
      </c>
      <c r="L3369">
        <v>0</v>
      </c>
      <c r="M3369">
        <v>0</v>
      </c>
      <c r="N3369">
        <v>0</v>
      </c>
      <c r="O3369">
        <v>0</v>
      </c>
      <c r="P3369">
        <v>0</v>
      </c>
      <c r="Q3369">
        <v>0.17100000000000001</v>
      </c>
      <c r="R3369">
        <v>0.20200000000000001</v>
      </c>
      <c r="S3369">
        <v>0.23</v>
      </c>
      <c r="T3369">
        <v>0.432</v>
      </c>
      <c r="U3369">
        <v>0.192</v>
      </c>
      <c r="V3369">
        <v>13</v>
      </c>
      <c r="W3369">
        <v>0</v>
      </c>
      <c r="X3369">
        <v>0</v>
      </c>
      <c r="Y3369">
        <v>-0.1</v>
      </c>
      <c r="Z3369">
        <v>0</v>
      </c>
      <c r="AA3369">
        <v>0</v>
      </c>
    </row>
    <row r="3370" spans="1:27" x14ac:dyDescent="0.25">
      <c r="A3370" t="s">
        <v>1334</v>
      </c>
      <c r="B3370" t="s">
        <v>1335</v>
      </c>
      <c r="C3370" t="s">
        <v>1</v>
      </c>
      <c r="D3370">
        <v>1</v>
      </c>
      <c r="E3370">
        <v>1</v>
      </c>
      <c r="F3370">
        <v>0</v>
      </c>
      <c r="G3370">
        <v>0</v>
      </c>
      <c r="H3370">
        <v>0</v>
      </c>
      <c r="I3370">
        <v>0</v>
      </c>
      <c r="J3370">
        <v>0</v>
      </c>
      <c r="K3370">
        <v>0</v>
      </c>
      <c r="L3370">
        <v>0</v>
      </c>
      <c r="M3370">
        <v>0</v>
      </c>
      <c r="N3370">
        <v>0</v>
      </c>
      <c r="O3370">
        <v>0</v>
      </c>
      <c r="P3370">
        <v>0</v>
      </c>
      <c r="Q3370">
        <v>0.17499999999999999</v>
      </c>
      <c r="R3370">
        <v>0.20899999999999999</v>
      </c>
      <c r="S3370">
        <v>0.221</v>
      </c>
      <c r="T3370">
        <v>0.43</v>
      </c>
      <c r="U3370">
        <v>0.192</v>
      </c>
      <c r="V3370">
        <v>14</v>
      </c>
      <c r="W3370">
        <v>0</v>
      </c>
      <c r="X3370">
        <v>0</v>
      </c>
      <c r="Y3370">
        <v>-0.1</v>
      </c>
      <c r="Z3370">
        <v>0</v>
      </c>
      <c r="AA3370">
        <v>0</v>
      </c>
    </row>
    <row r="3371" spans="1:27" x14ac:dyDescent="0.25">
      <c r="A3371" t="s">
        <v>1570</v>
      </c>
      <c r="B3371" t="s">
        <v>1571</v>
      </c>
      <c r="C3371" t="s">
        <v>20890</v>
      </c>
      <c r="D3371">
        <v>1</v>
      </c>
      <c r="E3371">
        <v>1</v>
      </c>
      <c r="F3371">
        <v>0</v>
      </c>
      <c r="G3371">
        <v>0</v>
      </c>
      <c r="H3371">
        <v>0</v>
      </c>
      <c r="I3371">
        <v>0</v>
      </c>
      <c r="J3371">
        <v>0</v>
      </c>
      <c r="K3371">
        <v>0</v>
      </c>
      <c r="L3371">
        <v>0</v>
      </c>
      <c r="M3371">
        <v>0</v>
      </c>
      <c r="N3371">
        <v>0</v>
      </c>
      <c r="O3371">
        <v>0</v>
      </c>
      <c r="P3371">
        <v>0</v>
      </c>
      <c r="Q3371">
        <v>0.16900000000000001</v>
      </c>
      <c r="R3371">
        <v>0.20100000000000001</v>
      </c>
      <c r="S3371">
        <v>0.23100000000000001</v>
      </c>
      <c r="T3371">
        <v>0.432</v>
      </c>
      <c r="U3371">
        <v>0.192</v>
      </c>
      <c r="V3371">
        <v>19</v>
      </c>
      <c r="W3371">
        <v>0</v>
      </c>
      <c r="X3371">
        <v>0</v>
      </c>
      <c r="Y3371">
        <v>-0.1</v>
      </c>
      <c r="Z3371">
        <v>0</v>
      </c>
      <c r="AA3371">
        <v>0</v>
      </c>
    </row>
    <row r="3372" spans="1:27" x14ac:dyDescent="0.25">
      <c r="A3372" t="s">
        <v>1042</v>
      </c>
      <c r="B3372" t="s">
        <v>1043</v>
      </c>
      <c r="C3372" t="s">
        <v>20893</v>
      </c>
      <c r="D3372">
        <v>1</v>
      </c>
      <c r="E3372">
        <v>1</v>
      </c>
      <c r="F3372">
        <v>0</v>
      </c>
      <c r="G3372">
        <v>0</v>
      </c>
      <c r="H3372">
        <v>0</v>
      </c>
      <c r="I3372">
        <v>0</v>
      </c>
      <c r="J3372">
        <v>0</v>
      </c>
      <c r="K3372">
        <v>0</v>
      </c>
      <c r="L3372">
        <v>0</v>
      </c>
      <c r="M3372">
        <v>0</v>
      </c>
      <c r="N3372">
        <v>0</v>
      </c>
      <c r="O3372">
        <v>0</v>
      </c>
      <c r="P3372">
        <v>0</v>
      </c>
      <c r="Q3372">
        <v>0.16300000000000001</v>
      </c>
      <c r="R3372">
        <v>0.20799999999999999</v>
      </c>
      <c r="S3372">
        <v>0.218</v>
      </c>
      <c r="T3372">
        <v>0.42599999999999999</v>
      </c>
      <c r="U3372">
        <v>0.192</v>
      </c>
      <c r="V3372">
        <v>16</v>
      </c>
      <c r="W3372">
        <v>0</v>
      </c>
      <c r="X3372">
        <v>0</v>
      </c>
      <c r="Y3372">
        <v>-0.1</v>
      </c>
      <c r="Z3372">
        <v>0</v>
      </c>
      <c r="AA3372">
        <v>0</v>
      </c>
    </row>
    <row r="3373" spans="1:27" x14ac:dyDescent="0.25">
      <c r="A3373" t="s">
        <v>22027</v>
      </c>
      <c r="B3373" t="s">
        <v>22028</v>
      </c>
      <c r="C3373" t="s">
        <v>20891</v>
      </c>
      <c r="D3373">
        <v>1</v>
      </c>
      <c r="E3373">
        <v>1</v>
      </c>
      <c r="F3373">
        <v>0</v>
      </c>
      <c r="G3373">
        <v>0</v>
      </c>
      <c r="H3373">
        <v>0</v>
      </c>
      <c r="I3373">
        <v>0</v>
      </c>
      <c r="J3373">
        <v>0</v>
      </c>
      <c r="K3373">
        <v>0</v>
      </c>
      <c r="L3373">
        <v>0</v>
      </c>
      <c r="M3373">
        <v>0</v>
      </c>
      <c r="N3373">
        <v>0</v>
      </c>
      <c r="O3373">
        <v>0</v>
      </c>
      <c r="P3373">
        <v>0</v>
      </c>
      <c r="Q3373">
        <v>0.16300000000000001</v>
      </c>
      <c r="R3373">
        <v>0.21</v>
      </c>
      <c r="S3373">
        <v>0.21299999999999999</v>
      </c>
      <c r="T3373">
        <v>0.42399999999999999</v>
      </c>
      <c r="U3373">
        <v>0.192</v>
      </c>
      <c r="V3373">
        <v>19</v>
      </c>
      <c r="W3373">
        <v>0</v>
      </c>
      <c r="X3373">
        <v>0</v>
      </c>
      <c r="Y3373">
        <v>-0.1</v>
      </c>
      <c r="Z3373">
        <v>0</v>
      </c>
      <c r="AA3373">
        <v>0</v>
      </c>
    </row>
    <row r="3374" spans="1:27" x14ac:dyDescent="0.25">
      <c r="A3374" t="s">
        <v>293</v>
      </c>
      <c r="B3374" t="s">
        <v>294</v>
      </c>
      <c r="C3374" t="s">
        <v>20865</v>
      </c>
      <c r="D3374">
        <v>1</v>
      </c>
      <c r="E3374">
        <v>1</v>
      </c>
      <c r="F3374">
        <v>0</v>
      </c>
      <c r="G3374">
        <v>0</v>
      </c>
      <c r="H3374">
        <v>0</v>
      </c>
      <c r="I3374">
        <v>0</v>
      </c>
      <c r="J3374">
        <v>0</v>
      </c>
      <c r="K3374">
        <v>0</v>
      </c>
      <c r="L3374">
        <v>0</v>
      </c>
      <c r="M3374">
        <v>0</v>
      </c>
      <c r="N3374">
        <v>0</v>
      </c>
      <c r="O3374">
        <v>0</v>
      </c>
      <c r="P3374">
        <v>0</v>
      </c>
      <c r="Q3374">
        <v>0.161</v>
      </c>
      <c r="R3374">
        <v>0.20200000000000001</v>
      </c>
      <c r="S3374">
        <v>0.22800000000000001</v>
      </c>
      <c r="T3374">
        <v>0.42899999999999999</v>
      </c>
      <c r="U3374">
        <v>0.192</v>
      </c>
      <c r="V3374">
        <v>19</v>
      </c>
      <c r="W3374">
        <v>0</v>
      </c>
      <c r="X3374">
        <v>0</v>
      </c>
      <c r="Y3374">
        <v>-0.1</v>
      </c>
      <c r="Z3374">
        <v>0</v>
      </c>
      <c r="AA3374">
        <v>0</v>
      </c>
    </row>
    <row r="3375" spans="1:27" x14ac:dyDescent="0.25">
      <c r="A3375" t="s">
        <v>849</v>
      </c>
      <c r="B3375" t="s">
        <v>850</v>
      </c>
      <c r="C3375" t="s">
        <v>20895</v>
      </c>
      <c r="D3375">
        <v>1</v>
      </c>
      <c r="E3375">
        <v>1</v>
      </c>
      <c r="F3375">
        <v>0</v>
      </c>
      <c r="G3375">
        <v>0</v>
      </c>
      <c r="H3375">
        <v>0</v>
      </c>
      <c r="I3375">
        <v>0</v>
      </c>
      <c r="J3375">
        <v>0</v>
      </c>
      <c r="K3375">
        <v>0</v>
      </c>
      <c r="L3375">
        <v>0</v>
      </c>
      <c r="M3375">
        <v>0</v>
      </c>
      <c r="N3375">
        <v>0</v>
      </c>
      <c r="O3375">
        <v>0</v>
      </c>
      <c r="P3375">
        <v>0</v>
      </c>
      <c r="Q3375">
        <v>0.17199999999999999</v>
      </c>
      <c r="R3375">
        <v>0.19700000000000001</v>
      </c>
      <c r="S3375">
        <v>0.23899999999999999</v>
      </c>
      <c r="T3375">
        <v>0.436</v>
      </c>
      <c r="U3375">
        <v>0.192</v>
      </c>
      <c r="V3375">
        <v>17</v>
      </c>
      <c r="W3375">
        <v>0</v>
      </c>
      <c r="X3375">
        <v>0</v>
      </c>
      <c r="Y3375">
        <v>-0.1</v>
      </c>
      <c r="Z3375">
        <v>0</v>
      </c>
      <c r="AA3375">
        <v>0</v>
      </c>
    </row>
    <row r="3376" spans="1:27" x14ac:dyDescent="0.25">
      <c r="A3376" t="s">
        <v>22029</v>
      </c>
      <c r="B3376" t="s">
        <v>22030</v>
      </c>
      <c r="C3376" t="s">
        <v>1</v>
      </c>
      <c r="D3376">
        <v>1</v>
      </c>
      <c r="E3376">
        <v>1</v>
      </c>
      <c r="F3376">
        <v>0</v>
      </c>
      <c r="G3376">
        <v>0</v>
      </c>
      <c r="H3376">
        <v>0</v>
      </c>
      <c r="I3376">
        <v>0</v>
      </c>
      <c r="J3376">
        <v>0</v>
      </c>
      <c r="K3376">
        <v>0</v>
      </c>
      <c r="L3376">
        <v>0</v>
      </c>
      <c r="M3376">
        <v>0</v>
      </c>
      <c r="N3376">
        <v>0</v>
      </c>
      <c r="O3376">
        <v>0</v>
      </c>
      <c r="P3376">
        <v>0</v>
      </c>
      <c r="Q3376">
        <v>0.16</v>
      </c>
      <c r="R3376">
        <v>0.19900000000000001</v>
      </c>
      <c r="S3376">
        <v>0.23100000000000001</v>
      </c>
      <c r="T3376">
        <v>0.43</v>
      </c>
      <c r="U3376">
        <v>0.192</v>
      </c>
      <c r="V3376">
        <v>14</v>
      </c>
      <c r="W3376">
        <v>0</v>
      </c>
      <c r="X3376">
        <v>0</v>
      </c>
      <c r="Y3376">
        <v>-0.1</v>
      </c>
      <c r="Z3376">
        <v>0</v>
      </c>
      <c r="AA3376">
        <v>0</v>
      </c>
    </row>
    <row r="3377" spans="1:27" x14ac:dyDescent="0.25">
      <c r="A3377" t="s">
        <v>1460</v>
      </c>
      <c r="B3377" t="s">
        <v>1461</v>
      </c>
      <c r="C3377" t="s">
        <v>20878</v>
      </c>
      <c r="D3377">
        <v>1</v>
      </c>
      <c r="E3377">
        <v>1</v>
      </c>
      <c r="F3377">
        <v>0</v>
      </c>
      <c r="G3377">
        <v>0</v>
      </c>
      <c r="H3377">
        <v>0</v>
      </c>
      <c r="I3377">
        <v>0</v>
      </c>
      <c r="J3377">
        <v>0</v>
      </c>
      <c r="K3377">
        <v>0</v>
      </c>
      <c r="L3377">
        <v>0</v>
      </c>
      <c r="M3377">
        <v>0</v>
      </c>
      <c r="N3377">
        <v>0</v>
      </c>
      <c r="O3377">
        <v>0</v>
      </c>
      <c r="P3377">
        <v>0</v>
      </c>
      <c r="Q3377">
        <v>0.161</v>
      </c>
      <c r="R3377">
        <v>0.19900000000000001</v>
      </c>
      <c r="S3377">
        <v>0.23200000000000001</v>
      </c>
      <c r="T3377">
        <v>0.43099999999999999</v>
      </c>
      <c r="U3377">
        <v>0.192</v>
      </c>
      <c r="V3377">
        <v>13</v>
      </c>
      <c r="W3377">
        <v>0</v>
      </c>
      <c r="X3377">
        <v>0</v>
      </c>
      <c r="Y3377">
        <v>-0.1</v>
      </c>
      <c r="Z3377">
        <v>0</v>
      </c>
      <c r="AA3377">
        <v>0</v>
      </c>
    </row>
    <row r="3378" spans="1:27" x14ac:dyDescent="0.25">
      <c r="A3378" t="s">
        <v>679</v>
      </c>
      <c r="B3378" t="s">
        <v>680</v>
      </c>
      <c r="C3378" t="s">
        <v>20882</v>
      </c>
      <c r="D3378">
        <v>1</v>
      </c>
      <c r="E3378">
        <v>1</v>
      </c>
      <c r="F3378">
        <v>0</v>
      </c>
      <c r="G3378">
        <v>0</v>
      </c>
      <c r="H3378">
        <v>0</v>
      </c>
      <c r="I3378">
        <v>0</v>
      </c>
      <c r="J3378">
        <v>0</v>
      </c>
      <c r="K3378">
        <v>0</v>
      </c>
      <c r="L3378">
        <v>0</v>
      </c>
      <c r="M3378">
        <v>0</v>
      </c>
      <c r="N3378">
        <v>0</v>
      </c>
      <c r="O3378">
        <v>0</v>
      </c>
      <c r="P3378">
        <v>0</v>
      </c>
      <c r="Q3378">
        <v>0.17499999999999999</v>
      </c>
      <c r="R3378">
        <v>0.20399999999999999</v>
      </c>
      <c r="S3378">
        <v>0.22900000000000001</v>
      </c>
      <c r="T3378">
        <v>0.433</v>
      </c>
      <c r="U3378">
        <v>0.192</v>
      </c>
      <c r="V3378">
        <v>11</v>
      </c>
      <c r="W3378">
        <v>0</v>
      </c>
      <c r="X3378">
        <v>0</v>
      </c>
      <c r="Y3378">
        <v>-0.1</v>
      </c>
      <c r="Z3378">
        <v>0</v>
      </c>
      <c r="AA3378">
        <v>0</v>
      </c>
    </row>
    <row r="3379" spans="1:27" x14ac:dyDescent="0.25">
      <c r="A3379" t="s">
        <v>867</v>
      </c>
      <c r="B3379" t="s">
        <v>868</v>
      </c>
      <c r="C3379" t="s">
        <v>20872</v>
      </c>
      <c r="D3379">
        <v>1</v>
      </c>
      <c r="E3379">
        <v>1</v>
      </c>
      <c r="F3379">
        <v>0</v>
      </c>
      <c r="G3379">
        <v>0</v>
      </c>
      <c r="H3379">
        <v>0</v>
      </c>
      <c r="I3379">
        <v>0</v>
      </c>
      <c r="J3379">
        <v>0</v>
      </c>
      <c r="K3379">
        <v>0</v>
      </c>
      <c r="L3379">
        <v>0</v>
      </c>
      <c r="M3379">
        <v>0</v>
      </c>
      <c r="N3379">
        <v>0</v>
      </c>
      <c r="O3379">
        <v>0</v>
      </c>
      <c r="P3379">
        <v>0</v>
      </c>
      <c r="Q3379">
        <v>0.16900000000000001</v>
      </c>
      <c r="R3379">
        <v>0.20100000000000001</v>
      </c>
      <c r="S3379">
        <v>0.23</v>
      </c>
      <c r="T3379">
        <v>0.43099999999999999</v>
      </c>
      <c r="U3379">
        <v>0.192</v>
      </c>
      <c r="V3379">
        <v>14</v>
      </c>
      <c r="W3379">
        <v>0</v>
      </c>
      <c r="X3379">
        <v>0</v>
      </c>
      <c r="Y3379">
        <v>-0.1</v>
      </c>
      <c r="Z3379">
        <v>0</v>
      </c>
      <c r="AA3379">
        <v>0</v>
      </c>
    </row>
    <row r="3380" spans="1:27" x14ac:dyDescent="0.25">
      <c r="A3380" t="s">
        <v>22031</v>
      </c>
      <c r="B3380" t="s">
        <v>22032</v>
      </c>
      <c r="C3380" t="s">
        <v>1</v>
      </c>
      <c r="D3380">
        <v>1</v>
      </c>
      <c r="E3380">
        <v>1</v>
      </c>
      <c r="F3380">
        <v>0</v>
      </c>
      <c r="G3380">
        <v>0</v>
      </c>
      <c r="H3380">
        <v>0</v>
      </c>
      <c r="I3380">
        <v>0</v>
      </c>
      <c r="J3380">
        <v>0</v>
      </c>
      <c r="K3380">
        <v>0</v>
      </c>
      <c r="L3380">
        <v>0</v>
      </c>
      <c r="M3380">
        <v>0</v>
      </c>
      <c r="N3380">
        <v>0</v>
      </c>
      <c r="O3380">
        <v>0</v>
      </c>
      <c r="P3380">
        <v>0</v>
      </c>
      <c r="Q3380">
        <v>0.16</v>
      </c>
      <c r="R3380">
        <v>0.20399999999999999</v>
      </c>
      <c r="S3380">
        <v>0.223</v>
      </c>
      <c r="T3380">
        <v>0.42699999999999999</v>
      </c>
      <c r="U3380">
        <v>0.192</v>
      </c>
      <c r="V3380">
        <v>13</v>
      </c>
      <c r="W3380">
        <v>0</v>
      </c>
      <c r="X3380">
        <v>0</v>
      </c>
      <c r="Y3380">
        <v>-0.1</v>
      </c>
      <c r="Z3380">
        <v>0</v>
      </c>
      <c r="AA3380">
        <v>0</v>
      </c>
    </row>
    <row r="3381" spans="1:27" x14ac:dyDescent="0.25">
      <c r="A3381" t="s">
        <v>22033</v>
      </c>
      <c r="B3381" t="s">
        <v>22034</v>
      </c>
      <c r="C3381" t="s">
        <v>1</v>
      </c>
      <c r="D3381">
        <v>1</v>
      </c>
      <c r="E3381">
        <v>1</v>
      </c>
      <c r="F3381">
        <v>0</v>
      </c>
      <c r="G3381">
        <v>0</v>
      </c>
      <c r="H3381">
        <v>0</v>
      </c>
      <c r="I3381">
        <v>0</v>
      </c>
      <c r="J3381">
        <v>0</v>
      </c>
      <c r="K3381">
        <v>0</v>
      </c>
      <c r="L3381">
        <v>0</v>
      </c>
      <c r="M3381">
        <v>0</v>
      </c>
      <c r="N3381">
        <v>0</v>
      </c>
      <c r="O3381">
        <v>0</v>
      </c>
      <c r="P3381">
        <v>0</v>
      </c>
      <c r="Q3381">
        <v>0.183</v>
      </c>
      <c r="R3381">
        <v>0.20799999999999999</v>
      </c>
      <c r="S3381">
        <v>0.22500000000000001</v>
      </c>
      <c r="T3381">
        <v>0.433</v>
      </c>
      <c r="U3381">
        <v>0.192</v>
      </c>
      <c r="V3381">
        <v>13</v>
      </c>
      <c r="W3381">
        <v>0</v>
      </c>
      <c r="X3381">
        <v>0</v>
      </c>
      <c r="Y3381">
        <v>-0.1</v>
      </c>
      <c r="Z3381">
        <v>0</v>
      </c>
      <c r="AA3381">
        <v>0</v>
      </c>
    </row>
    <row r="3382" spans="1:27" x14ac:dyDescent="0.25">
      <c r="A3382" t="s">
        <v>22035</v>
      </c>
      <c r="B3382" t="s">
        <v>22036</v>
      </c>
      <c r="C3382" t="s">
        <v>1</v>
      </c>
      <c r="D3382">
        <v>1</v>
      </c>
      <c r="E3382">
        <v>1</v>
      </c>
      <c r="F3382">
        <v>0</v>
      </c>
      <c r="G3382">
        <v>0</v>
      </c>
      <c r="H3382">
        <v>0</v>
      </c>
      <c r="I3382">
        <v>0</v>
      </c>
      <c r="J3382">
        <v>0</v>
      </c>
      <c r="K3382">
        <v>0</v>
      </c>
      <c r="L3382">
        <v>0</v>
      </c>
      <c r="M3382">
        <v>0</v>
      </c>
      <c r="N3382">
        <v>0</v>
      </c>
      <c r="O3382">
        <v>0</v>
      </c>
      <c r="P3382">
        <v>0</v>
      </c>
      <c r="Q3382">
        <v>0.17100000000000001</v>
      </c>
      <c r="R3382">
        <v>0.20399999999999999</v>
      </c>
      <c r="S3382">
        <v>0.22800000000000001</v>
      </c>
      <c r="T3382">
        <v>0.43099999999999999</v>
      </c>
      <c r="U3382">
        <v>0.192</v>
      </c>
      <c r="V3382">
        <v>13</v>
      </c>
      <c r="W3382">
        <v>0</v>
      </c>
      <c r="X3382">
        <v>0</v>
      </c>
      <c r="Y3382">
        <v>-0.1</v>
      </c>
      <c r="Z3382">
        <v>0</v>
      </c>
      <c r="AA3382">
        <v>0</v>
      </c>
    </row>
    <row r="3383" spans="1:27" x14ac:dyDescent="0.25">
      <c r="A3383" t="s">
        <v>917</v>
      </c>
      <c r="B3383" t="s">
        <v>918</v>
      </c>
      <c r="C3383" t="s">
        <v>1</v>
      </c>
      <c r="D3383">
        <v>1</v>
      </c>
      <c r="E3383">
        <v>1</v>
      </c>
      <c r="F3383">
        <v>0</v>
      </c>
      <c r="G3383">
        <v>0</v>
      </c>
      <c r="H3383">
        <v>0</v>
      </c>
      <c r="I3383">
        <v>0</v>
      </c>
      <c r="J3383">
        <v>0</v>
      </c>
      <c r="K3383">
        <v>0</v>
      </c>
      <c r="L3383">
        <v>0</v>
      </c>
      <c r="M3383">
        <v>0</v>
      </c>
      <c r="N3383">
        <v>0</v>
      </c>
      <c r="O3383">
        <v>0</v>
      </c>
      <c r="P3383">
        <v>0</v>
      </c>
      <c r="Q3383">
        <v>0.17</v>
      </c>
      <c r="R3383">
        <v>0.20200000000000001</v>
      </c>
      <c r="S3383">
        <v>0.22900000000000001</v>
      </c>
      <c r="T3383">
        <v>0.43099999999999999</v>
      </c>
      <c r="U3383">
        <v>0.192</v>
      </c>
      <c r="V3383">
        <v>13</v>
      </c>
      <c r="W3383">
        <v>0</v>
      </c>
      <c r="X3383">
        <v>0</v>
      </c>
      <c r="Y3383">
        <v>-0.1</v>
      </c>
      <c r="Z3383">
        <v>0</v>
      </c>
      <c r="AA3383">
        <v>0</v>
      </c>
    </row>
    <row r="3384" spans="1:27" x14ac:dyDescent="0.25">
      <c r="A3384" t="s">
        <v>809</v>
      </c>
      <c r="B3384" t="s">
        <v>810</v>
      </c>
      <c r="C3384" t="s">
        <v>1</v>
      </c>
      <c r="D3384">
        <v>1</v>
      </c>
      <c r="E3384">
        <v>1</v>
      </c>
      <c r="F3384">
        <v>0</v>
      </c>
      <c r="G3384">
        <v>0</v>
      </c>
      <c r="H3384">
        <v>0</v>
      </c>
      <c r="I3384">
        <v>0</v>
      </c>
      <c r="J3384">
        <v>0</v>
      </c>
      <c r="K3384">
        <v>0</v>
      </c>
      <c r="L3384">
        <v>0</v>
      </c>
      <c r="M3384">
        <v>0</v>
      </c>
      <c r="N3384">
        <v>0</v>
      </c>
      <c r="O3384">
        <v>0</v>
      </c>
      <c r="P3384">
        <v>0</v>
      </c>
      <c r="Q3384">
        <v>0.16200000000000001</v>
      </c>
      <c r="R3384">
        <v>0.20399999999999999</v>
      </c>
      <c r="S3384">
        <v>0.223</v>
      </c>
      <c r="T3384">
        <v>0.42699999999999999</v>
      </c>
      <c r="U3384">
        <v>0.192</v>
      </c>
      <c r="V3384">
        <v>13</v>
      </c>
      <c r="W3384">
        <v>0</v>
      </c>
      <c r="X3384">
        <v>0</v>
      </c>
      <c r="Y3384">
        <v>-0.1</v>
      </c>
      <c r="Z3384">
        <v>0</v>
      </c>
      <c r="AA3384">
        <v>0</v>
      </c>
    </row>
    <row r="3385" spans="1:27" x14ac:dyDescent="0.25">
      <c r="A3385" t="s">
        <v>444</v>
      </c>
      <c r="B3385" t="s">
        <v>445</v>
      </c>
      <c r="C3385" t="s">
        <v>1</v>
      </c>
      <c r="D3385">
        <v>1</v>
      </c>
      <c r="E3385">
        <v>1</v>
      </c>
      <c r="F3385">
        <v>0</v>
      </c>
      <c r="G3385">
        <v>0</v>
      </c>
      <c r="H3385">
        <v>0</v>
      </c>
      <c r="I3385">
        <v>0</v>
      </c>
      <c r="J3385">
        <v>0</v>
      </c>
      <c r="K3385">
        <v>0</v>
      </c>
      <c r="L3385">
        <v>0</v>
      </c>
      <c r="M3385">
        <v>0</v>
      </c>
      <c r="N3385">
        <v>0</v>
      </c>
      <c r="O3385">
        <v>0</v>
      </c>
      <c r="P3385">
        <v>0</v>
      </c>
      <c r="Q3385">
        <v>0.17599999999999999</v>
      </c>
      <c r="R3385">
        <v>0.21199999999999999</v>
      </c>
      <c r="S3385">
        <v>0.215</v>
      </c>
      <c r="T3385">
        <v>0.42799999999999999</v>
      </c>
      <c r="U3385">
        <v>0.192</v>
      </c>
      <c r="V3385">
        <v>13</v>
      </c>
      <c r="W3385">
        <v>0</v>
      </c>
      <c r="X3385">
        <v>0</v>
      </c>
      <c r="Y3385">
        <v>-0.1</v>
      </c>
      <c r="Z3385">
        <v>0</v>
      </c>
      <c r="AA3385">
        <v>0</v>
      </c>
    </row>
    <row r="3386" spans="1:27" x14ac:dyDescent="0.25">
      <c r="A3386" t="s">
        <v>22037</v>
      </c>
      <c r="B3386" t="s">
        <v>860</v>
      </c>
      <c r="C3386" t="s">
        <v>20869</v>
      </c>
      <c r="D3386">
        <v>1</v>
      </c>
      <c r="E3386">
        <v>1</v>
      </c>
      <c r="F3386">
        <v>0</v>
      </c>
      <c r="G3386">
        <v>0</v>
      </c>
      <c r="H3386">
        <v>0</v>
      </c>
      <c r="I3386">
        <v>0</v>
      </c>
      <c r="J3386">
        <v>0</v>
      </c>
      <c r="K3386">
        <v>0</v>
      </c>
      <c r="L3386">
        <v>0</v>
      </c>
      <c r="M3386">
        <v>0</v>
      </c>
      <c r="N3386">
        <v>0</v>
      </c>
      <c r="O3386">
        <v>0</v>
      </c>
      <c r="P3386">
        <v>0</v>
      </c>
      <c r="Q3386">
        <v>0.16600000000000001</v>
      </c>
      <c r="R3386">
        <v>0.20599999999999999</v>
      </c>
      <c r="S3386">
        <v>0.221</v>
      </c>
      <c r="T3386">
        <v>0.42699999999999999</v>
      </c>
      <c r="U3386">
        <v>0.192</v>
      </c>
      <c r="V3386">
        <v>9</v>
      </c>
      <c r="W3386">
        <v>0</v>
      </c>
      <c r="X3386">
        <v>0</v>
      </c>
      <c r="Y3386">
        <v>-0.1</v>
      </c>
      <c r="Z3386">
        <v>0</v>
      </c>
      <c r="AA3386">
        <v>0</v>
      </c>
    </row>
    <row r="3387" spans="1:27" x14ac:dyDescent="0.25">
      <c r="A3387" t="s">
        <v>85</v>
      </c>
      <c r="B3387" t="s">
        <v>86</v>
      </c>
      <c r="C3387" t="s">
        <v>20890</v>
      </c>
      <c r="D3387">
        <v>1</v>
      </c>
      <c r="E3387">
        <v>1</v>
      </c>
      <c r="F3387">
        <v>0</v>
      </c>
      <c r="G3387">
        <v>0</v>
      </c>
      <c r="H3387">
        <v>0</v>
      </c>
      <c r="I3387">
        <v>0</v>
      </c>
      <c r="J3387">
        <v>0</v>
      </c>
      <c r="K3387">
        <v>0</v>
      </c>
      <c r="L3387">
        <v>0</v>
      </c>
      <c r="M3387">
        <v>0</v>
      </c>
      <c r="N3387">
        <v>0</v>
      </c>
      <c r="O3387">
        <v>0</v>
      </c>
      <c r="P3387">
        <v>0</v>
      </c>
      <c r="Q3387">
        <v>0.17</v>
      </c>
      <c r="R3387">
        <v>0.20499999999999999</v>
      </c>
      <c r="S3387">
        <v>0.224</v>
      </c>
      <c r="T3387">
        <v>0.42899999999999999</v>
      </c>
      <c r="U3387">
        <v>0.192</v>
      </c>
      <c r="V3387">
        <v>19</v>
      </c>
      <c r="W3387">
        <v>0</v>
      </c>
      <c r="X3387">
        <v>0</v>
      </c>
      <c r="Y3387">
        <v>-0.1</v>
      </c>
      <c r="Z3387">
        <v>0</v>
      </c>
      <c r="AA3387">
        <v>0</v>
      </c>
    </row>
    <row r="3388" spans="1:27" x14ac:dyDescent="0.25">
      <c r="A3388" t="s">
        <v>22038</v>
      </c>
      <c r="B3388" t="s">
        <v>22039</v>
      </c>
      <c r="C3388" t="s">
        <v>20873</v>
      </c>
      <c r="D3388">
        <v>1</v>
      </c>
      <c r="E3388">
        <v>1</v>
      </c>
      <c r="F3388">
        <v>0</v>
      </c>
      <c r="G3388">
        <v>0</v>
      </c>
      <c r="H3388">
        <v>0</v>
      </c>
      <c r="I3388">
        <v>0</v>
      </c>
      <c r="J3388">
        <v>0</v>
      </c>
      <c r="K3388">
        <v>0</v>
      </c>
      <c r="L3388">
        <v>0</v>
      </c>
      <c r="M3388">
        <v>0</v>
      </c>
      <c r="N3388">
        <v>0</v>
      </c>
      <c r="O3388">
        <v>0</v>
      </c>
      <c r="P3388">
        <v>0</v>
      </c>
      <c r="Q3388">
        <v>0.16900000000000001</v>
      </c>
      <c r="R3388">
        <v>0.20100000000000001</v>
      </c>
      <c r="S3388">
        <v>0.22900000000000001</v>
      </c>
      <c r="T3388">
        <v>0.43099999999999999</v>
      </c>
      <c r="U3388">
        <v>0.192</v>
      </c>
      <c r="V3388">
        <v>12</v>
      </c>
      <c r="W3388">
        <v>0</v>
      </c>
      <c r="X3388">
        <v>0</v>
      </c>
      <c r="Y3388">
        <v>-0.1</v>
      </c>
      <c r="Z3388">
        <v>0</v>
      </c>
      <c r="AA3388">
        <v>0</v>
      </c>
    </row>
    <row r="3389" spans="1:27" x14ac:dyDescent="0.25">
      <c r="A3389" t="s">
        <v>522</v>
      </c>
      <c r="B3389" t="s">
        <v>523</v>
      </c>
      <c r="C3389" t="s">
        <v>1</v>
      </c>
      <c r="D3389">
        <v>1</v>
      </c>
      <c r="E3389">
        <v>1</v>
      </c>
      <c r="F3389">
        <v>0</v>
      </c>
      <c r="G3389">
        <v>0</v>
      </c>
      <c r="H3389">
        <v>0</v>
      </c>
      <c r="I3389">
        <v>0</v>
      </c>
      <c r="J3389">
        <v>0</v>
      </c>
      <c r="K3389">
        <v>0</v>
      </c>
      <c r="L3389">
        <v>0</v>
      </c>
      <c r="M3389">
        <v>0</v>
      </c>
      <c r="N3389">
        <v>0</v>
      </c>
      <c r="O3389">
        <v>0</v>
      </c>
      <c r="P3389">
        <v>0</v>
      </c>
      <c r="Q3389">
        <v>0.17699999999999999</v>
      </c>
      <c r="R3389">
        <v>0.20799999999999999</v>
      </c>
      <c r="S3389">
        <v>0.221</v>
      </c>
      <c r="T3389">
        <v>0.42899999999999999</v>
      </c>
      <c r="U3389">
        <v>0.192</v>
      </c>
      <c r="V3389">
        <v>13</v>
      </c>
      <c r="W3389">
        <v>0</v>
      </c>
      <c r="X3389">
        <v>0</v>
      </c>
      <c r="Y3389">
        <v>-0.1</v>
      </c>
      <c r="Z3389">
        <v>0</v>
      </c>
      <c r="AA3389">
        <v>0</v>
      </c>
    </row>
    <row r="3390" spans="1:27" x14ac:dyDescent="0.25">
      <c r="A3390" t="s">
        <v>1264</v>
      </c>
      <c r="B3390" t="s">
        <v>1265</v>
      </c>
      <c r="C3390" t="s">
        <v>20890</v>
      </c>
      <c r="D3390">
        <v>1</v>
      </c>
      <c r="E3390">
        <v>1</v>
      </c>
      <c r="F3390">
        <v>0</v>
      </c>
      <c r="G3390">
        <v>0</v>
      </c>
      <c r="H3390">
        <v>0</v>
      </c>
      <c r="I3390">
        <v>0</v>
      </c>
      <c r="J3390">
        <v>0</v>
      </c>
      <c r="K3390">
        <v>0</v>
      </c>
      <c r="L3390">
        <v>0</v>
      </c>
      <c r="M3390">
        <v>0</v>
      </c>
      <c r="N3390">
        <v>0</v>
      </c>
      <c r="O3390">
        <v>0</v>
      </c>
      <c r="P3390">
        <v>0</v>
      </c>
      <c r="Q3390">
        <v>0.16800000000000001</v>
      </c>
      <c r="R3390">
        <v>0.20399999999999999</v>
      </c>
      <c r="S3390">
        <v>0.22700000000000001</v>
      </c>
      <c r="T3390">
        <v>0.43099999999999999</v>
      </c>
      <c r="U3390">
        <v>0.192</v>
      </c>
      <c r="V3390">
        <v>19</v>
      </c>
      <c r="W3390">
        <v>0</v>
      </c>
      <c r="X3390">
        <v>0</v>
      </c>
      <c r="Y3390">
        <v>-0.1</v>
      </c>
      <c r="Z3390">
        <v>0</v>
      </c>
      <c r="AA3390">
        <v>0</v>
      </c>
    </row>
    <row r="3391" spans="1:27" x14ac:dyDescent="0.25">
      <c r="A3391" t="s">
        <v>22040</v>
      </c>
      <c r="B3391" t="s">
        <v>22041</v>
      </c>
      <c r="C3391" t="s">
        <v>20895</v>
      </c>
      <c r="D3391">
        <v>1</v>
      </c>
      <c r="E3391">
        <v>1</v>
      </c>
      <c r="F3391">
        <v>0</v>
      </c>
      <c r="G3391">
        <v>0</v>
      </c>
      <c r="H3391">
        <v>0</v>
      </c>
      <c r="I3391">
        <v>0</v>
      </c>
      <c r="J3391">
        <v>0</v>
      </c>
      <c r="K3391">
        <v>0</v>
      </c>
      <c r="L3391">
        <v>0</v>
      </c>
      <c r="M3391">
        <v>0</v>
      </c>
      <c r="N3391">
        <v>0</v>
      </c>
      <c r="O3391">
        <v>0</v>
      </c>
      <c r="P3391">
        <v>0</v>
      </c>
      <c r="Q3391">
        <v>0.17</v>
      </c>
      <c r="R3391">
        <v>0.19600000000000001</v>
      </c>
      <c r="S3391">
        <v>0.24</v>
      </c>
      <c r="T3391">
        <v>0.436</v>
      </c>
      <c r="U3391">
        <v>0.192</v>
      </c>
      <c r="V3391">
        <v>17</v>
      </c>
      <c r="W3391">
        <v>0</v>
      </c>
      <c r="X3391">
        <v>0</v>
      </c>
      <c r="Y3391">
        <v>-0.1</v>
      </c>
      <c r="Z3391">
        <v>0</v>
      </c>
      <c r="AA3391">
        <v>0</v>
      </c>
    </row>
    <row r="3392" spans="1:27" x14ac:dyDescent="0.25">
      <c r="A3392" t="s">
        <v>22042</v>
      </c>
      <c r="B3392" t="s">
        <v>22043</v>
      </c>
      <c r="C3392" t="s">
        <v>20881</v>
      </c>
      <c r="D3392">
        <v>1</v>
      </c>
      <c r="E3392">
        <v>1</v>
      </c>
      <c r="F3392">
        <v>0</v>
      </c>
      <c r="G3392">
        <v>0</v>
      </c>
      <c r="H3392">
        <v>0</v>
      </c>
      <c r="I3392">
        <v>0</v>
      </c>
      <c r="J3392">
        <v>0</v>
      </c>
      <c r="K3392">
        <v>0</v>
      </c>
      <c r="L3392">
        <v>0</v>
      </c>
      <c r="M3392">
        <v>0</v>
      </c>
      <c r="N3392">
        <v>0</v>
      </c>
      <c r="O3392">
        <v>0</v>
      </c>
      <c r="P3392">
        <v>0</v>
      </c>
      <c r="Q3392">
        <v>0.161</v>
      </c>
      <c r="R3392">
        <v>0.20200000000000001</v>
      </c>
      <c r="S3392">
        <v>0.22600000000000001</v>
      </c>
      <c r="T3392">
        <v>0.42799999999999999</v>
      </c>
      <c r="U3392">
        <v>0.192</v>
      </c>
      <c r="V3392">
        <v>9</v>
      </c>
      <c r="W3392">
        <v>0</v>
      </c>
      <c r="X3392">
        <v>0</v>
      </c>
      <c r="Y3392">
        <v>-0.1</v>
      </c>
      <c r="Z3392">
        <v>0</v>
      </c>
      <c r="AA3392">
        <v>0</v>
      </c>
    </row>
    <row r="3393" spans="1:27" x14ac:dyDescent="0.25">
      <c r="A3393" t="s">
        <v>22044</v>
      </c>
      <c r="B3393" t="s">
        <v>22045</v>
      </c>
      <c r="C3393" t="s">
        <v>20890</v>
      </c>
      <c r="D3393">
        <v>1</v>
      </c>
      <c r="E3393">
        <v>1</v>
      </c>
      <c r="F3393">
        <v>0</v>
      </c>
      <c r="G3393">
        <v>0</v>
      </c>
      <c r="H3393">
        <v>0</v>
      </c>
      <c r="I3393">
        <v>0</v>
      </c>
      <c r="J3393">
        <v>0</v>
      </c>
      <c r="K3393">
        <v>0</v>
      </c>
      <c r="L3393">
        <v>0</v>
      </c>
      <c r="M3393">
        <v>0</v>
      </c>
      <c r="N3393">
        <v>0</v>
      </c>
      <c r="O3393">
        <v>0</v>
      </c>
      <c r="P3393">
        <v>0</v>
      </c>
      <c r="Q3393">
        <v>0.159</v>
      </c>
      <c r="R3393">
        <v>0.19400000000000001</v>
      </c>
      <c r="S3393">
        <v>0.23799999999999999</v>
      </c>
      <c r="T3393">
        <v>0.432</v>
      </c>
      <c r="U3393">
        <v>0.192</v>
      </c>
      <c r="V3393">
        <v>19</v>
      </c>
      <c r="W3393">
        <v>0</v>
      </c>
      <c r="X3393">
        <v>0</v>
      </c>
      <c r="Y3393">
        <v>-0.1</v>
      </c>
      <c r="Z3393">
        <v>0</v>
      </c>
      <c r="AA3393">
        <v>0</v>
      </c>
    </row>
    <row r="3394" spans="1:27" x14ac:dyDescent="0.25">
      <c r="A3394" t="s">
        <v>22046</v>
      </c>
      <c r="B3394" t="s">
        <v>22047</v>
      </c>
      <c r="C3394" t="s">
        <v>20878</v>
      </c>
      <c r="D3394">
        <v>1</v>
      </c>
      <c r="E3394">
        <v>1</v>
      </c>
      <c r="F3394">
        <v>0</v>
      </c>
      <c r="G3394">
        <v>0</v>
      </c>
      <c r="H3394">
        <v>0</v>
      </c>
      <c r="I3394">
        <v>0</v>
      </c>
      <c r="J3394">
        <v>0</v>
      </c>
      <c r="K3394">
        <v>0</v>
      </c>
      <c r="L3394">
        <v>0</v>
      </c>
      <c r="M3394">
        <v>0</v>
      </c>
      <c r="N3394">
        <v>0</v>
      </c>
      <c r="O3394">
        <v>0</v>
      </c>
      <c r="P3394">
        <v>0</v>
      </c>
      <c r="Q3394">
        <v>0.17399999999999999</v>
      </c>
      <c r="R3394">
        <v>0.20599999999999999</v>
      </c>
      <c r="S3394">
        <v>0.222</v>
      </c>
      <c r="T3394">
        <v>0.42899999999999999</v>
      </c>
      <c r="U3394">
        <v>0.192</v>
      </c>
      <c r="V3394">
        <v>12</v>
      </c>
      <c r="W3394">
        <v>0</v>
      </c>
      <c r="X3394">
        <v>0</v>
      </c>
      <c r="Y3394">
        <v>-0.1</v>
      </c>
      <c r="Z3394">
        <v>0</v>
      </c>
      <c r="AA3394">
        <v>0</v>
      </c>
    </row>
    <row r="3395" spans="1:27" x14ac:dyDescent="0.25">
      <c r="A3395" t="s">
        <v>1258</v>
      </c>
      <c r="B3395" t="s">
        <v>1259</v>
      </c>
      <c r="C3395" t="s">
        <v>20888</v>
      </c>
      <c r="D3395">
        <v>1</v>
      </c>
      <c r="E3395">
        <v>1</v>
      </c>
      <c r="F3395">
        <v>0</v>
      </c>
      <c r="G3395">
        <v>0</v>
      </c>
      <c r="H3395">
        <v>0</v>
      </c>
      <c r="I3395">
        <v>0</v>
      </c>
      <c r="J3395">
        <v>0</v>
      </c>
      <c r="K3395">
        <v>0</v>
      </c>
      <c r="L3395">
        <v>0</v>
      </c>
      <c r="M3395">
        <v>0</v>
      </c>
      <c r="N3395">
        <v>0</v>
      </c>
      <c r="O3395">
        <v>0</v>
      </c>
      <c r="P3395">
        <v>0</v>
      </c>
      <c r="Q3395">
        <v>0.17199999999999999</v>
      </c>
      <c r="R3395">
        <v>0.20200000000000001</v>
      </c>
      <c r="S3395">
        <v>0.22800000000000001</v>
      </c>
      <c r="T3395">
        <v>0.43099999999999999</v>
      </c>
      <c r="U3395">
        <v>0.192</v>
      </c>
      <c r="V3395">
        <v>12</v>
      </c>
      <c r="W3395">
        <v>0</v>
      </c>
      <c r="X3395">
        <v>0</v>
      </c>
      <c r="Y3395">
        <v>-0.1</v>
      </c>
      <c r="Z3395">
        <v>0</v>
      </c>
      <c r="AA3395">
        <v>0</v>
      </c>
    </row>
    <row r="3396" spans="1:27" x14ac:dyDescent="0.25">
      <c r="A3396" t="s">
        <v>22048</v>
      </c>
      <c r="B3396" t="s">
        <v>22049</v>
      </c>
      <c r="C3396" t="s">
        <v>20886</v>
      </c>
      <c r="D3396">
        <v>1</v>
      </c>
      <c r="E3396">
        <v>1</v>
      </c>
      <c r="F3396">
        <v>0</v>
      </c>
      <c r="G3396">
        <v>0</v>
      </c>
      <c r="H3396">
        <v>0</v>
      </c>
      <c r="I3396">
        <v>0</v>
      </c>
      <c r="J3396">
        <v>0</v>
      </c>
      <c r="K3396">
        <v>0</v>
      </c>
      <c r="L3396">
        <v>0</v>
      </c>
      <c r="M3396">
        <v>0</v>
      </c>
      <c r="N3396">
        <v>0</v>
      </c>
      <c r="O3396">
        <v>0</v>
      </c>
      <c r="P3396">
        <v>0</v>
      </c>
      <c r="Q3396">
        <v>0.16400000000000001</v>
      </c>
      <c r="R3396">
        <v>0.20300000000000001</v>
      </c>
      <c r="S3396">
        <v>0.22500000000000001</v>
      </c>
      <c r="T3396">
        <v>0.42799999999999999</v>
      </c>
      <c r="U3396">
        <v>0.192</v>
      </c>
      <c r="V3396">
        <v>13</v>
      </c>
      <c r="W3396">
        <v>0</v>
      </c>
      <c r="X3396">
        <v>0</v>
      </c>
      <c r="Y3396">
        <v>-0.1</v>
      </c>
      <c r="Z3396">
        <v>0</v>
      </c>
      <c r="AA3396">
        <v>0</v>
      </c>
    </row>
    <row r="3397" spans="1:27" x14ac:dyDescent="0.25">
      <c r="A3397" t="s">
        <v>1099</v>
      </c>
      <c r="B3397" t="s">
        <v>1100</v>
      </c>
      <c r="C3397" t="s">
        <v>20878</v>
      </c>
      <c r="D3397">
        <v>1</v>
      </c>
      <c r="E3397">
        <v>1</v>
      </c>
      <c r="F3397">
        <v>0</v>
      </c>
      <c r="G3397">
        <v>0</v>
      </c>
      <c r="H3397">
        <v>0</v>
      </c>
      <c r="I3397">
        <v>0</v>
      </c>
      <c r="J3397">
        <v>0</v>
      </c>
      <c r="K3397">
        <v>0</v>
      </c>
      <c r="L3397">
        <v>0</v>
      </c>
      <c r="M3397">
        <v>0</v>
      </c>
      <c r="N3397">
        <v>0</v>
      </c>
      <c r="O3397">
        <v>0</v>
      </c>
      <c r="P3397">
        <v>0</v>
      </c>
      <c r="Q3397">
        <v>0.17100000000000001</v>
      </c>
      <c r="R3397">
        <v>0.20399999999999999</v>
      </c>
      <c r="S3397">
        <v>0.22600000000000001</v>
      </c>
      <c r="T3397">
        <v>0.43</v>
      </c>
      <c r="U3397">
        <v>0.192</v>
      </c>
      <c r="V3397">
        <v>12</v>
      </c>
      <c r="W3397">
        <v>0</v>
      </c>
      <c r="X3397">
        <v>0</v>
      </c>
      <c r="Y3397">
        <v>-0.1</v>
      </c>
      <c r="Z3397">
        <v>0</v>
      </c>
      <c r="AA3397">
        <v>0</v>
      </c>
    </row>
    <row r="3398" spans="1:27" x14ac:dyDescent="0.25">
      <c r="A3398" t="s">
        <v>22050</v>
      </c>
      <c r="B3398" t="s">
        <v>22051</v>
      </c>
      <c r="C3398" t="s">
        <v>20885</v>
      </c>
      <c r="D3398">
        <v>1</v>
      </c>
      <c r="E3398">
        <v>1</v>
      </c>
      <c r="F3398">
        <v>0</v>
      </c>
      <c r="G3398">
        <v>0</v>
      </c>
      <c r="H3398">
        <v>0</v>
      </c>
      <c r="I3398">
        <v>0</v>
      </c>
      <c r="J3398">
        <v>0</v>
      </c>
      <c r="K3398">
        <v>0</v>
      </c>
      <c r="L3398">
        <v>0</v>
      </c>
      <c r="M3398">
        <v>0</v>
      </c>
      <c r="N3398">
        <v>0</v>
      </c>
      <c r="O3398">
        <v>0</v>
      </c>
      <c r="P3398">
        <v>0</v>
      </c>
      <c r="Q3398">
        <v>0.16700000000000001</v>
      </c>
      <c r="R3398">
        <v>0.20499999999999999</v>
      </c>
      <c r="S3398">
        <v>0.224</v>
      </c>
      <c r="T3398">
        <v>0.42899999999999999</v>
      </c>
      <c r="U3398">
        <v>0.192</v>
      </c>
      <c r="V3398">
        <v>15</v>
      </c>
      <c r="W3398">
        <v>0</v>
      </c>
      <c r="X3398">
        <v>0</v>
      </c>
      <c r="Y3398">
        <v>-0.1</v>
      </c>
      <c r="Z3398">
        <v>0</v>
      </c>
      <c r="AA3398">
        <v>0</v>
      </c>
    </row>
    <row r="3399" spans="1:27" x14ac:dyDescent="0.25">
      <c r="A3399" t="s">
        <v>22052</v>
      </c>
      <c r="B3399" t="s">
        <v>22053</v>
      </c>
      <c r="C3399" t="s">
        <v>20882</v>
      </c>
      <c r="D3399">
        <v>1</v>
      </c>
      <c r="E3399">
        <v>1</v>
      </c>
      <c r="F3399">
        <v>0</v>
      </c>
      <c r="G3399">
        <v>0</v>
      </c>
      <c r="H3399">
        <v>0</v>
      </c>
      <c r="I3399">
        <v>0</v>
      </c>
      <c r="J3399">
        <v>0</v>
      </c>
      <c r="K3399">
        <v>0</v>
      </c>
      <c r="L3399">
        <v>0</v>
      </c>
      <c r="M3399">
        <v>0</v>
      </c>
      <c r="N3399">
        <v>0</v>
      </c>
      <c r="O3399">
        <v>0</v>
      </c>
      <c r="P3399">
        <v>0</v>
      </c>
      <c r="Q3399">
        <v>0.16800000000000001</v>
      </c>
      <c r="R3399">
        <v>0.20300000000000001</v>
      </c>
      <c r="S3399">
        <v>0.22700000000000001</v>
      </c>
      <c r="T3399">
        <v>0.43</v>
      </c>
      <c r="U3399">
        <v>0.192</v>
      </c>
      <c r="V3399">
        <v>11</v>
      </c>
      <c r="W3399">
        <v>0</v>
      </c>
      <c r="X3399">
        <v>0</v>
      </c>
      <c r="Y3399">
        <v>-0.1</v>
      </c>
      <c r="Z3399">
        <v>0</v>
      </c>
      <c r="AA3399">
        <v>0</v>
      </c>
    </row>
    <row r="3400" spans="1:27" x14ac:dyDescent="0.25">
      <c r="A3400" t="s">
        <v>612</v>
      </c>
      <c r="B3400" t="s">
        <v>613</v>
      </c>
      <c r="C3400" t="s">
        <v>20869</v>
      </c>
      <c r="D3400">
        <v>1</v>
      </c>
      <c r="E3400">
        <v>1</v>
      </c>
      <c r="F3400">
        <v>0</v>
      </c>
      <c r="G3400">
        <v>0</v>
      </c>
      <c r="H3400">
        <v>0</v>
      </c>
      <c r="I3400">
        <v>0</v>
      </c>
      <c r="J3400">
        <v>0</v>
      </c>
      <c r="K3400">
        <v>0</v>
      </c>
      <c r="L3400">
        <v>0</v>
      </c>
      <c r="M3400">
        <v>0</v>
      </c>
      <c r="N3400">
        <v>0</v>
      </c>
      <c r="O3400">
        <v>0</v>
      </c>
      <c r="P3400">
        <v>0</v>
      </c>
      <c r="Q3400">
        <v>0.17199999999999999</v>
      </c>
      <c r="R3400">
        <v>0.20200000000000001</v>
      </c>
      <c r="S3400">
        <v>0.22900000000000001</v>
      </c>
      <c r="T3400">
        <v>0.43099999999999999</v>
      </c>
      <c r="U3400">
        <v>0.192</v>
      </c>
      <c r="V3400">
        <v>9</v>
      </c>
      <c r="W3400">
        <v>0</v>
      </c>
      <c r="X3400">
        <v>0</v>
      </c>
      <c r="Y3400">
        <v>-0.1</v>
      </c>
      <c r="Z3400">
        <v>0</v>
      </c>
      <c r="AA3400">
        <v>0</v>
      </c>
    </row>
    <row r="3401" spans="1:27" x14ac:dyDescent="0.25">
      <c r="A3401" t="s">
        <v>22054</v>
      </c>
      <c r="B3401" t="s">
        <v>22055</v>
      </c>
      <c r="C3401" t="s">
        <v>20870</v>
      </c>
      <c r="D3401">
        <v>1</v>
      </c>
      <c r="E3401">
        <v>1</v>
      </c>
      <c r="F3401">
        <v>0</v>
      </c>
      <c r="G3401">
        <v>0</v>
      </c>
      <c r="H3401">
        <v>0</v>
      </c>
      <c r="I3401">
        <v>0</v>
      </c>
      <c r="J3401">
        <v>0</v>
      </c>
      <c r="K3401">
        <v>0</v>
      </c>
      <c r="L3401">
        <v>0</v>
      </c>
      <c r="M3401">
        <v>0</v>
      </c>
      <c r="N3401">
        <v>0</v>
      </c>
      <c r="O3401">
        <v>0</v>
      </c>
      <c r="P3401">
        <v>0</v>
      </c>
      <c r="Q3401">
        <v>0.17</v>
      </c>
      <c r="R3401">
        <v>0.20200000000000001</v>
      </c>
      <c r="S3401">
        <v>0.22900000000000001</v>
      </c>
      <c r="T3401">
        <v>0.43</v>
      </c>
      <c r="U3401">
        <v>0.192</v>
      </c>
      <c r="V3401">
        <v>11</v>
      </c>
      <c r="W3401">
        <v>0</v>
      </c>
      <c r="X3401">
        <v>0</v>
      </c>
      <c r="Y3401">
        <v>-0.1</v>
      </c>
      <c r="Z3401">
        <v>0</v>
      </c>
      <c r="AA3401">
        <v>0</v>
      </c>
    </row>
    <row r="3402" spans="1:27" x14ac:dyDescent="0.25">
      <c r="A3402" t="s">
        <v>22056</v>
      </c>
      <c r="B3402" t="s">
        <v>22057</v>
      </c>
      <c r="C3402" t="s">
        <v>20889</v>
      </c>
      <c r="D3402">
        <v>1</v>
      </c>
      <c r="E3402">
        <v>1</v>
      </c>
      <c r="F3402">
        <v>0</v>
      </c>
      <c r="G3402">
        <v>0</v>
      </c>
      <c r="H3402">
        <v>0</v>
      </c>
      <c r="I3402">
        <v>0</v>
      </c>
      <c r="J3402">
        <v>0</v>
      </c>
      <c r="K3402">
        <v>0</v>
      </c>
      <c r="L3402">
        <v>0</v>
      </c>
      <c r="M3402">
        <v>0</v>
      </c>
      <c r="N3402">
        <v>0</v>
      </c>
      <c r="O3402">
        <v>0</v>
      </c>
      <c r="P3402">
        <v>0</v>
      </c>
      <c r="Q3402">
        <v>0.18</v>
      </c>
      <c r="R3402">
        <v>0.20899999999999999</v>
      </c>
      <c r="S3402">
        <v>0.221</v>
      </c>
      <c r="T3402">
        <v>0.43</v>
      </c>
      <c r="U3402">
        <v>0.192</v>
      </c>
      <c r="V3402">
        <v>17</v>
      </c>
      <c r="W3402">
        <v>0</v>
      </c>
      <c r="X3402">
        <v>0</v>
      </c>
      <c r="Y3402">
        <v>-0.1</v>
      </c>
      <c r="Z3402">
        <v>0</v>
      </c>
      <c r="AA3402">
        <v>0</v>
      </c>
    </row>
    <row r="3403" spans="1:27" x14ac:dyDescent="0.25">
      <c r="A3403" t="s">
        <v>1180</v>
      </c>
      <c r="B3403" t="s">
        <v>1181</v>
      </c>
      <c r="C3403" t="s">
        <v>20882</v>
      </c>
      <c r="D3403">
        <v>1</v>
      </c>
      <c r="E3403">
        <v>1</v>
      </c>
      <c r="F3403">
        <v>0</v>
      </c>
      <c r="G3403">
        <v>0</v>
      </c>
      <c r="H3403">
        <v>0</v>
      </c>
      <c r="I3403">
        <v>0</v>
      </c>
      <c r="J3403">
        <v>0</v>
      </c>
      <c r="K3403">
        <v>0</v>
      </c>
      <c r="L3403">
        <v>0</v>
      </c>
      <c r="M3403">
        <v>0</v>
      </c>
      <c r="N3403">
        <v>0</v>
      </c>
      <c r="O3403">
        <v>0</v>
      </c>
      <c r="P3403">
        <v>0</v>
      </c>
      <c r="Q3403">
        <v>0.16300000000000001</v>
      </c>
      <c r="R3403">
        <v>0.20300000000000001</v>
      </c>
      <c r="S3403">
        <v>0.224</v>
      </c>
      <c r="T3403">
        <v>0.42599999999999999</v>
      </c>
      <c r="U3403">
        <v>0.192</v>
      </c>
      <c r="V3403">
        <v>11</v>
      </c>
      <c r="W3403">
        <v>0</v>
      </c>
      <c r="X3403">
        <v>0</v>
      </c>
      <c r="Y3403">
        <v>-0.1</v>
      </c>
      <c r="Z3403">
        <v>0</v>
      </c>
      <c r="AA3403">
        <v>0</v>
      </c>
    </row>
    <row r="3404" spans="1:27" x14ac:dyDescent="0.25">
      <c r="A3404" t="s">
        <v>1155</v>
      </c>
      <c r="B3404" t="s">
        <v>1156</v>
      </c>
      <c r="C3404" t="s">
        <v>20869</v>
      </c>
      <c r="D3404">
        <v>1</v>
      </c>
      <c r="E3404">
        <v>1</v>
      </c>
      <c r="F3404">
        <v>0</v>
      </c>
      <c r="G3404">
        <v>0</v>
      </c>
      <c r="H3404">
        <v>0</v>
      </c>
      <c r="I3404">
        <v>0</v>
      </c>
      <c r="J3404">
        <v>0</v>
      </c>
      <c r="K3404">
        <v>0</v>
      </c>
      <c r="L3404">
        <v>0</v>
      </c>
      <c r="M3404">
        <v>0</v>
      </c>
      <c r="N3404">
        <v>0</v>
      </c>
      <c r="O3404">
        <v>0</v>
      </c>
      <c r="P3404">
        <v>0</v>
      </c>
      <c r="Q3404">
        <v>0.16700000000000001</v>
      </c>
      <c r="R3404">
        <v>0.19800000000000001</v>
      </c>
      <c r="S3404">
        <v>0.23400000000000001</v>
      </c>
      <c r="T3404">
        <v>0.432</v>
      </c>
      <c r="U3404">
        <v>0.192</v>
      </c>
      <c r="V3404">
        <v>9</v>
      </c>
      <c r="W3404">
        <v>0</v>
      </c>
      <c r="X3404">
        <v>0</v>
      </c>
      <c r="Y3404">
        <v>-0.1</v>
      </c>
      <c r="Z3404">
        <v>0</v>
      </c>
      <c r="AA3404">
        <v>0</v>
      </c>
    </row>
    <row r="3405" spans="1:27" x14ac:dyDescent="0.25">
      <c r="A3405" t="s">
        <v>22058</v>
      </c>
      <c r="B3405" t="s">
        <v>22059</v>
      </c>
      <c r="C3405" t="s">
        <v>20878</v>
      </c>
      <c r="D3405">
        <v>1</v>
      </c>
      <c r="E3405">
        <v>1</v>
      </c>
      <c r="F3405">
        <v>0</v>
      </c>
      <c r="G3405">
        <v>0</v>
      </c>
      <c r="H3405">
        <v>0</v>
      </c>
      <c r="I3405">
        <v>0</v>
      </c>
      <c r="J3405">
        <v>0</v>
      </c>
      <c r="K3405">
        <v>0</v>
      </c>
      <c r="L3405">
        <v>0</v>
      </c>
      <c r="M3405">
        <v>0</v>
      </c>
      <c r="N3405">
        <v>0</v>
      </c>
      <c r="O3405">
        <v>0</v>
      </c>
      <c r="P3405">
        <v>0</v>
      </c>
      <c r="Q3405">
        <v>0.16600000000000001</v>
      </c>
      <c r="R3405">
        <v>0.20200000000000001</v>
      </c>
      <c r="S3405">
        <v>0.22600000000000001</v>
      </c>
      <c r="T3405">
        <v>0.42799999999999999</v>
      </c>
      <c r="U3405">
        <v>0.192</v>
      </c>
      <c r="V3405">
        <v>12</v>
      </c>
      <c r="W3405">
        <v>0</v>
      </c>
      <c r="X3405">
        <v>0</v>
      </c>
      <c r="Y3405">
        <v>-0.1</v>
      </c>
      <c r="Z3405">
        <v>0</v>
      </c>
      <c r="AA3405">
        <v>0</v>
      </c>
    </row>
    <row r="3406" spans="1:27" x14ac:dyDescent="0.25">
      <c r="A3406" t="s">
        <v>1452</v>
      </c>
      <c r="B3406" t="s">
        <v>1453</v>
      </c>
      <c r="C3406" t="s">
        <v>20884</v>
      </c>
      <c r="D3406">
        <v>1</v>
      </c>
      <c r="E3406">
        <v>1</v>
      </c>
      <c r="F3406">
        <v>0</v>
      </c>
      <c r="G3406">
        <v>0</v>
      </c>
      <c r="H3406">
        <v>0</v>
      </c>
      <c r="I3406">
        <v>0</v>
      </c>
      <c r="J3406">
        <v>0</v>
      </c>
      <c r="K3406">
        <v>0</v>
      </c>
      <c r="L3406">
        <v>0</v>
      </c>
      <c r="M3406">
        <v>0</v>
      </c>
      <c r="N3406">
        <v>0</v>
      </c>
      <c r="O3406">
        <v>0</v>
      </c>
      <c r="P3406">
        <v>0</v>
      </c>
      <c r="Q3406">
        <v>0.155</v>
      </c>
      <c r="R3406">
        <v>0.20300000000000001</v>
      </c>
      <c r="S3406">
        <v>0.22</v>
      </c>
      <c r="T3406">
        <v>0.42299999999999999</v>
      </c>
      <c r="U3406">
        <v>0.192</v>
      </c>
      <c r="V3406">
        <v>10</v>
      </c>
      <c r="W3406">
        <v>0</v>
      </c>
      <c r="X3406">
        <v>0</v>
      </c>
      <c r="Y3406">
        <v>-0.1</v>
      </c>
      <c r="Z3406">
        <v>0</v>
      </c>
      <c r="AA3406">
        <v>0</v>
      </c>
    </row>
    <row r="3407" spans="1:27" x14ac:dyDescent="0.25">
      <c r="A3407" t="s">
        <v>22060</v>
      </c>
      <c r="B3407" t="s">
        <v>22061</v>
      </c>
      <c r="C3407" t="s">
        <v>1</v>
      </c>
      <c r="D3407">
        <v>1</v>
      </c>
      <c r="E3407">
        <v>1</v>
      </c>
      <c r="F3407">
        <v>0</v>
      </c>
      <c r="G3407">
        <v>0</v>
      </c>
      <c r="H3407">
        <v>0</v>
      </c>
      <c r="I3407">
        <v>0</v>
      </c>
      <c r="J3407">
        <v>0</v>
      </c>
      <c r="K3407">
        <v>0</v>
      </c>
      <c r="L3407">
        <v>0</v>
      </c>
      <c r="M3407">
        <v>0</v>
      </c>
      <c r="N3407">
        <v>0</v>
      </c>
      <c r="O3407">
        <v>0</v>
      </c>
      <c r="P3407">
        <v>0</v>
      </c>
      <c r="Q3407">
        <v>0.17699999999999999</v>
      </c>
      <c r="R3407">
        <v>0.20799999999999999</v>
      </c>
      <c r="S3407">
        <v>0.219</v>
      </c>
      <c r="T3407">
        <v>0.42799999999999999</v>
      </c>
      <c r="U3407">
        <v>0.191</v>
      </c>
      <c r="V3407">
        <v>13</v>
      </c>
      <c r="W3407">
        <v>0</v>
      </c>
      <c r="X3407">
        <v>0</v>
      </c>
      <c r="Y3407">
        <v>-0.1</v>
      </c>
      <c r="Z3407">
        <v>0</v>
      </c>
      <c r="AA3407">
        <v>0</v>
      </c>
    </row>
    <row r="3408" spans="1:27" x14ac:dyDescent="0.25">
      <c r="A3408" t="s">
        <v>22062</v>
      </c>
      <c r="B3408" t="s">
        <v>22063</v>
      </c>
      <c r="C3408" t="s">
        <v>20883</v>
      </c>
      <c r="D3408">
        <v>1</v>
      </c>
      <c r="E3408">
        <v>1</v>
      </c>
      <c r="F3408">
        <v>0</v>
      </c>
      <c r="G3408">
        <v>0</v>
      </c>
      <c r="H3408">
        <v>0</v>
      </c>
      <c r="I3408">
        <v>0</v>
      </c>
      <c r="J3408">
        <v>0</v>
      </c>
      <c r="K3408">
        <v>0</v>
      </c>
      <c r="L3408">
        <v>0</v>
      </c>
      <c r="M3408">
        <v>0</v>
      </c>
      <c r="N3408">
        <v>0</v>
      </c>
      <c r="O3408">
        <v>0</v>
      </c>
      <c r="P3408">
        <v>0</v>
      </c>
      <c r="Q3408">
        <v>0.16</v>
      </c>
      <c r="R3408">
        <v>0.19900000000000001</v>
      </c>
      <c r="S3408">
        <v>0.23</v>
      </c>
      <c r="T3408">
        <v>0.42799999999999999</v>
      </c>
      <c r="U3408">
        <v>0.191</v>
      </c>
      <c r="V3408">
        <v>12</v>
      </c>
      <c r="W3408">
        <v>0</v>
      </c>
      <c r="X3408">
        <v>0</v>
      </c>
      <c r="Y3408">
        <v>-0.1</v>
      </c>
      <c r="Z3408">
        <v>0</v>
      </c>
      <c r="AA3408">
        <v>0</v>
      </c>
    </row>
    <row r="3409" spans="1:27" x14ac:dyDescent="0.25">
      <c r="A3409" t="s">
        <v>598</v>
      </c>
      <c r="B3409" t="s">
        <v>599</v>
      </c>
      <c r="C3409" t="s">
        <v>1</v>
      </c>
      <c r="D3409">
        <v>1</v>
      </c>
      <c r="E3409">
        <v>1</v>
      </c>
      <c r="F3409">
        <v>0</v>
      </c>
      <c r="G3409">
        <v>0</v>
      </c>
      <c r="H3409">
        <v>0</v>
      </c>
      <c r="I3409">
        <v>0</v>
      </c>
      <c r="J3409">
        <v>0</v>
      </c>
      <c r="K3409">
        <v>0</v>
      </c>
      <c r="L3409">
        <v>0</v>
      </c>
      <c r="M3409">
        <v>0</v>
      </c>
      <c r="N3409">
        <v>0</v>
      </c>
      <c r="O3409">
        <v>0</v>
      </c>
      <c r="P3409">
        <v>0</v>
      </c>
      <c r="Q3409">
        <v>0.16600000000000001</v>
      </c>
      <c r="R3409">
        <v>0.20499999999999999</v>
      </c>
      <c r="S3409">
        <v>0.222</v>
      </c>
      <c r="T3409">
        <v>0.42699999999999999</v>
      </c>
      <c r="U3409">
        <v>0.191</v>
      </c>
      <c r="V3409">
        <v>13</v>
      </c>
      <c r="W3409">
        <v>0</v>
      </c>
      <c r="X3409">
        <v>0</v>
      </c>
      <c r="Y3409">
        <v>-0.1</v>
      </c>
      <c r="Z3409">
        <v>0</v>
      </c>
      <c r="AA3409">
        <v>0</v>
      </c>
    </row>
    <row r="3410" spans="1:27" x14ac:dyDescent="0.25">
      <c r="A3410" t="s">
        <v>22064</v>
      </c>
      <c r="B3410" t="s">
        <v>22065</v>
      </c>
      <c r="C3410" t="s">
        <v>20895</v>
      </c>
      <c r="D3410">
        <v>1</v>
      </c>
      <c r="E3410">
        <v>1</v>
      </c>
      <c r="F3410">
        <v>0</v>
      </c>
      <c r="G3410">
        <v>0</v>
      </c>
      <c r="H3410">
        <v>0</v>
      </c>
      <c r="I3410">
        <v>0</v>
      </c>
      <c r="J3410">
        <v>0</v>
      </c>
      <c r="K3410">
        <v>0</v>
      </c>
      <c r="L3410">
        <v>0</v>
      </c>
      <c r="M3410">
        <v>0</v>
      </c>
      <c r="N3410">
        <v>0</v>
      </c>
      <c r="O3410">
        <v>0</v>
      </c>
      <c r="P3410">
        <v>0</v>
      </c>
      <c r="Q3410">
        <v>0.17299999999999999</v>
      </c>
      <c r="R3410">
        <v>0.20899999999999999</v>
      </c>
      <c r="S3410">
        <v>0.216</v>
      </c>
      <c r="T3410">
        <v>0.42599999999999999</v>
      </c>
      <c r="U3410">
        <v>0.191</v>
      </c>
      <c r="V3410">
        <v>17</v>
      </c>
      <c r="W3410">
        <v>0</v>
      </c>
      <c r="X3410">
        <v>0</v>
      </c>
      <c r="Y3410">
        <v>-0.1</v>
      </c>
      <c r="Z3410">
        <v>0</v>
      </c>
      <c r="AA3410">
        <v>0</v>
      </c>
    </row>
    <row r="3411" spans="1:27" x14ac:dyDescent="0.25">
      <c r="A3411" t="s">
        <v>821</v>
      </c>
      <c r="B3411" t="s">
        <v>822</v>
      </c>
      <c r="C3411" t="s">
        <v>20880</v>
      </c>
      <c r="D3411">
        <v>1</v>
      </c>
      <c r="E3411">
        <v>1</v>
      </c>
      <c r="F3411">
        <v>0</v>
      </c>
      <c r="G3411">
        <v>0</v>
      </c>
      <c r="H3411">
        <v>0</v>
      </c>
      <c r="I3411">
        <v>0</v>
      </c>
      <c r="J3411">
        <v>0</v>
      </c>
      <c r="K3411">
        <v>0</v>
      </c>
      <c r="L3411">
        <v>0</v>
      </c>
      <c r="M3411">
        <v>0</v>
      </c>
      <c r="N3411">
        <v>0</v>
      </c>
      <c r="O3411">
        <v>0</v>
      </c>
      <c r="P3411">
        <v>0</v>
      </c>
      <c r="Q3411">
        <v>0.17299999999999999</v>
      </c>
      <c r="R3411">
        <v>0.20499999999999999</v>
      </c>
      <c r="S3411">
        <v>0.223</v>
      </c>
      <c r="T3411">
        <v>0.42799999999999999</v>
      </c>
      <c r="U3411">
        <v>0.191</v>
      </c>
      <c r="V3411">
        <v>7</v>
      </c>
      <c r="W3411">
        <v>0</v>
      </c>
      <c r="X3411">
        <v>0</v>
      </c>
      <c r="Y3411">
        <v>-0.1</v>
      </c>
      <c r="Z3411">
        <v>0</v>
      </c>
      <c r="AA3411">
        <v>0</v>
      </c>
    </row>
    <row r="3412" spans="1:27" x14ac:dyDescent="0.25">
      <c r="A3412" t="s">
        <v>22066</v>
      </c>
      <c r="B3412" t="s">
        <v>22067</v>
      </c>
      <c r="C3412" t="s">
        <v>20888</v>
      </c>
      <c r="D3412">
        <v>1</v>
      </c>
      <c r="E3412">
        <v>1</v>
      </c>
      <c r="F3412">
        <v>0</v>
      </c>
      <c r="G3412">
        <v>0</v>
      </c>
      <c r="H3412">
        <v>0</v>
      </c>
      <c r="I3412">
        <v>0</v>
      </c>
      <c r="J3412">
        <v>0</v>
      </c>
      <c r="K3412">
        <v>0</v>
      </c>
      <c r="L3412">
        <v>0</v>
      </c>
      <c r="M3412">
        <v>0</v>
      </c>
      <c r="N3412">
        <v>0</v>
      </c>
      <c r="O3412">
        <v>0</v>
      </c>
      <c r="P3412">
        <v>0</v>
      </c>
      <c r="Q3412">
        <v>0.17100000000000001</v>
      </c>
      <c r="R3412">
        <v>0.20699999999999999</v>
      </c>
      <c r="S3412">
        <v>0.219</v>
      </c>
      <c r="T3412">
        <v>0.42599999999999999</v>
      </c>
      <c r="U3412">
        <v>0.191</v>
      </c>
      <c r="V3412">
        <v>12</v>
      </c>
      <c r="W3412">
        <v>0</v>
      </c>
      <c r="X3412">
        <v>0</v>
      </c>
      <c r="Y3412">
        <v>-0.1</v>
      </c>
      <c r="Z3412">
        <v>0</v>
      </c>
      <c r="AA3412">
        <v>0</v>
      </c>
    </row>
    <row r="3413" spans="1:27" x14ac:dyDescent="0.25">
      <c r="A3413" t="s">
        <v>1590</v>
      </c>
      <c r="B3413" t="s">
        <v>1591</v>
      </c>
      <c r="C3413" t="s">
        <v>20871</v>
      </c>
      <c r="D3413">
        <v>1</v>
      </c>
      <c r="E3413">
        <v>1</v>
      </c>
      <c r="F3413">
        <v>0</v>
      </c>
      <c r="G3413">
        <v>0</v>
      </c>
      <c r="H3413">
        <v>0</v>
      </c>
      <c r="I3413">
        <v>0</v>
      </c>
      <c r="J3413">
        <v>0</v>
      </c>
      <c r="K3413">
        <v>0</v>
      </c>
      <c r="L3413">
        <v>0</v>
      </c>
      <c r="M3413">
        <v>0</v>
      </c>
      <c r="N3413">
        <v>0</v>
      </c>
      <c r="O3413">
        <v>0</v>
      </c>
      <c r="P3413">
        <v>0</v>
      </c>
      <c r="Q3413">
        <v>0.17</v>
      </c>
      <c r="R3413">
        <v>0.20300000000000001</v>
      </c>
      <c r="S3413">
        <v>0.22600000000000001</v>
      </c>
      <c r="T3413">
        <v>0.42799999999999999</v>
      </c>
      <c r="U3413">
        <v>0.191</v>
      </c>
      <c r="V3413">
        <v>17</v>
      </c>
      <c r="W3413">
        <v>0</v>
      </c>
      <c r="X3413">
        <v>0</v>
      </c>
      <c r="Y3413">
        <v>-0.1</v>
      </c>
      <c r="Z3413">
        <v>0</v>
      </c>
      <c r="AA3413">
        <v>0</v>
      </c>
    </row>
    <row r="3414" spans="1:27" x14ac:dyDescent="0.25">
      <c r="A3414" t="s">
        <v>241</v>
      </c>
      <c r="B3414" t="s">
        <v>242</v>
      </c>
      <c r="C3414" t="s">
        <v>20890</v>
      </c>
      <c r="D3414">
        <v>1</v>
      </c>
      <c r="E3414">
        <v>1</v>
      </c>
      <c r="F3414">
        <v>0</v>
      </c>
      <c r="G3414">
        <v>0</v>
      </c>
      <c r="H3414">
        <v>0</v>
      </c>
      <c r="I3414">
        <v>0</v>
      </c>
      <c r="J3414">
        <v>0</v>
      </c>
      <c r="K3414">
        <v>0</v>
      </c>
      <c r="L3414">
        <v>0</v>
      </c>
      <c r="M3414">
        <v>0</v>
      </c>
      <c r="N3414">
        <v>0</v>
      </c>
      <c r="O3414">
        <v>0</v>
      </c>
      <c r="P3414">
        <v>0</v>
      </c>
      <c r="Q3414">
        <v>0.159</v>
      </c>
      <c r="R3414">
        <v>0.20699999999999999</v>
      </c>
      <c r="S3414">
        <v>0.216</v>
      </c>
      <c r="T3414">
        <v>0.42199999999999999</v>
      </c>
      <c r="U3414">
        <v>0.191</v>
      </c>
      <c r="V3414">
        <v>18</v>
      </c>
      <c r="W3414">
        <v>0</v>
      </c>
      <c r="X3414">
        <v>0</v>
      </c>
      <c r="Y3414">
        <v>-0.1</v>
      </c>
      <c r="Z3414">
        <v>0</v>
      </c>
      <c r="AA3414">
        <v>0</v>
      </c>
    </row>
    <row r="3415" spans="1:27" x14ac:dyDescent="0.25">
      <c r="A3415" t="s">
        <v>22068</v>
      </c>
      <c r="B3415" t="s">
        <v>22069</v>
      </c>
      <c r="C3415" t="s">
        <v>20866</v>
      </c>
      <c r="D3415">
        <v>1</v>
      </c>
      <c r="E3415">
        <v>1</v>
      </c>
      <c r="F3415">
        <v>0</v>
      </c>
      <c r="G3415">
        <v>0</v>
      </c>
      <c r="H3415">
        <v>0</v>
      </c>
      <c r="I3415">
        <v>0</v>
      </c>
      <c r="J3415">
        <v>0</v>
      </c>
      <c r="K3415">
        <v>0</v>
      </c>
      <c r="L3415">
        <v>0</v>
      </c>
      <c r="M3415">
        <v>0</v>
      </c>
      <c r="N3415">
        <v>0</v>
      </c>
      <c r="O3415">
        <v>0</v>
      </c>
      <c r="P3415">
        <v>0</v>
      </c>
      <c r="Q3415">
        <v>0.17199999999999999</v>
      </c>
      <c r="R3415">
        <v>0.20799999999999999</v>
      </c>
      <c r="S3415">
        <v>0.217</v>
      </c>
      <c r="T3415">
        <v>0.42599999999999999</v>
      </c>
      <c r="U3415">
        <v>0.191</v>
      </c>
      <c r="V3415">
        <v>12</v>
      </c>
      <c r="W3415">
        <v>0</v>
      </c>
      <c r="X3415">
        <v>0</v>
      </c>
      <c r="Y3415">
        <v>-0.1</v>
      </c>
      <c r="Z3415">
        <v>0</v>
      </c>
      <c r="AA3415">
        <v>0</v>
      </c>
    </row>
    <row r="3416" spans="1:27" x14ac:dyDescent="0.25">
      <c r="A3416" t="s">
        <v>953</v>
      </c>
      <c r="B3416" t="s">
        <v>501</v>
      </c>
      <c r="C3416" t="s">
        <v>20868</v>
      </c>
      <c r="D3416">
        <v>1</v>
      </c>
      <c r="E3416">
        <v>1</v>
      </c>
      <c r="F3416">
        <v>0</v>
      </c>
      <c r="G3416">
        <v>0</v>
      </c>
      <c r="H3416">
        <v>0</v>
      </c>
      <c r="I3416">
        <v>0</v>
      </c>
      <c r="J3416">
        <v>0</v>
      </c>
      <c r="K3416">
        <v>0</v>
      </c>
      <c r="L3416">
        <v>0</v>
      </c>
      <c r="M3416">
        <v>0</v>
      </c>
      <c r="N3416">
        <v>0</v>
      </c>
      <c r="O3416">
        <v>0</v>
      </c>
      <c r="P3416">
        <v>0</v>
      </c>
      <c r="Q3416">
        <v>0.17</v>
      </c>
      <c r="R3416">
        <v>0.20200000000000001</v>
      </c>
      <c r="S3416">
        <v>0.22700000000000001</v>
      </c>
      <c r="T3416">
        <v>0.42899999999999999</v>
      </c>
      <c r="U3416">
        <v>0.191</v>
      </c>
      <c r="V3416">
        <v>12</v>
      </c>
      <c r="W3416">
        <v>0</v>
      </c>
      <c r="X3416">
        <v>0</v>
      </c>
      <c r="Y3416">
        <v>-0.1</v>
      </c>
      <c r="Z3416">
        <v>0</v>
      </c>
      <c r="AA3416">
        <v>0</v>
      </c>
    </row>
    <row r="3417" spans="1:27" x14ac:dyDescent="0.25">
      <c r="A3417" t="s">
        <v>22070</v>
      </c>
      <c r="B3417" t="s">
        <v>22071</v>
      </c>
      <c r="C3417" t="s">
        <v>20876</v>
      </c>
      <c r="D3417">
        <v>1</v>
      </c>
      <c r="E3417">
        <v>1</v>
      </c>
      <c r="F3417">
        <v>0</v>
      </c>
      <c r="G3417">
        <v>0</v>
      </c>
      <c r="H3417">
        <v>0</v>
      </c>
      <c r="I3417">
        <v>0</v>
      </c>
      <c r="J3417">
        <v>0</v>
      </c>
      <c r="K3417">
        <v>0</v>
      </c>
      <c r="L3417">
        <v>0</v>
      </c>
      <c r="M3417">
        <v>0</v>
      </c>
      <c r="N3417">
        <v>0</v>
      </c>
      <c r="O3417">
        <v>0</v>
      </c>
      <c r="P3417">
        <v>0</v>
      </c>
      <c r="Q3417">
        <v>0.17799999999999999</v>
      </c>
      <c r="R3417">
        <v>0.20899999999999999</v>
      </c>
      <c r="S3417">
        <v>0.223</v>
      </c>
      <c r="T3417">
        <v>0.43099999999999999</v>
      </c>
      <c r="U3417">
        <v>0.191</v>
      </c>
      <c r="V3417">
        <v>17</v>
      </c>
      <c r="W3417">
        <v>0</v>
      </c>
      <c r="X3417">
        <v>0</v>
      </c>
      <c r="Y3417">
        <v>-0.1</v>
      </c>
      <c r="Z3417">
        <v>0</v>
      </c>
      <c r="AA3417">
        <v>0</v>
      </c>
    </row>
    <row r="3418" spans="1:27" x14ac:dyDescent="0.25">
      <c r="A3418" t="s">
        <v>1272</v>
      </c>
      <c r="B3418" t="s">
        <v>1273</v>
      </c>
      <c r="C3418" t="s">
        <v>20868</v>
      </c>
      <c r="D3418">
        <v>1</v>
      </c>
      <c r="E3418">
        <v>1</v>
      </c>
      <c r="F3418">
        <v>0</v>
      </c>
      <c r="G3418">
        <v>0</v>
      </c>
      <c r="H3418">
        <v>0</v>
      </c>
      <c r="I3418">
        <v>0</v>
      </c>
      <c r="J3418">
        <v>0</v>
      </c>
      <c r="K3418">
        <v>0</v>
      </c>
      <c r="L3418">
        <v>0</v>
      </c>
      <c r="M3418">
        <v>0</v>
      </c>
      <c r="N3418">
        <v>0</v>
      </c>
      <c r="O3418">
        <v>0</v>
      </c>
      <c r="P3418">
        <v>0</v>
      </c>
      <c r="Q3418">
        <v>0.16200000000000001</v>
      </c>
      <c r="R3418">
        <v>0.20599999999999999</v>
      </c>
      <c r="S3418">
        <v>0.217</v>
      </c>
      <c r="T3418">
        <v>0.42299999999999999</v>
      </c>
      <c r="U3418">
        <v>0.191</v>
      </c>
      <c r="V3418">
        <v>12</v>
      </c>
      <c r="W3418">
        <v>0</v>
      </c>
      <c r="X3418">
        <v>0</v>
      </c>
      <c r="Y3418">
        <v>-0.1</v>
      </c>
      <c r="Z3418">
        <v>0</v>
      </c>
      <c r="AA3418">
        <v>0</v>
      </c>
    </row>
    <row r="3419" spans="1:27" x14ac:dyDescent="0.25">
      <c r="A3419" t="s">
        <v>845</v>
      </c>
      <c r="B3419" t="s">
        <v>846</v>
      </c>
      <c r="C3419" t="s">
        <v>1</v>
      </c>
      <c r="D3419">
        <v>1</v>
      </c>
      <c r="E3419">
        <v>1</v>
      </c>
      <c r="F3419">
        <v>0</v>
      </c>
      <c r="G3419">
        <v>0</v>
      </c>
      <c r="H3419">
        <v>0</v>
      </c>
      <c r="I3419">
        <v>0</v>
      </c>
      <c r="J3419">
        <v>0</v>
      </c>
      <c r="K3419">
        <v>0</v>
      </c>
      <c r="L3419">
        <v>0</v>
      </c>
      <c r="M3419">
        <v>0</v>
      </c>
      <c r="N3419">
        <v>0</v>
      </c>
      <c r="O3419">
        <v>0</v>
      </c>
      <c r="P3419">
        <v>0</v>
      </c>
      <c r="Q3419">
        <v>0.17299999999999999</v>
      </c>
      <c r="R3419">
        <v>0.20200000000000001</v>
      </c>
      <c r="S3419">
        <v>0.22700000000000001</v>
      </c>
      <c r="T3419">
        <v>0.42899999999999999</v>
      </c>
      <c r="U3419">
        <v>0.191</v>
      </c>
      <c r="V3419">
        <v>13</v>
      </c>
      <c r="W3419">
        <v>0</v>
      </c>
      <c r="X3419">
        <v>0</v>
      </c>
      <c r="Y3419">
        <v>-0.1</v>
      </c>
      <c r="Z3419">
        <v>0</v>
      </c>
      <c r="AA3419">
        <v>0</v>
      </c>
    </row>
    <row r="3420" spans="1:27" x14ac:dyDescent="0.25">
      <c r="A3420" t="s">
        <v>22072</v>
      </c>
      <c r="B3420" t="s">
        <v>22073</v>
      </c>
      <c r="C3420" t="s">
        <v>1</v>
      </c>
      <c r="D3420">
        <v>1</v>
      </c>
      <c r="E3420">
        <v>1</v>
      </c>
      <c r="F3420">
        <v>0</v>
      </c>
      <c r="G3420">
        <v>0</v>
      </c>
      <c r="H3420">
        <v>0</v>
      </c>
      <c r="I3420">
        <v>0</v>
      </c>
      <c r="J3420">
        <v>0</v>
      </c>
      <c r="K3420">
        <v>0</v>
      </c>
      <c r="L3420">
        <v>0</v>
      </c>
      <c r="M3420">
        <v>0</v>
      </c>
      <c r="N3420">
        <v>0</v>
      </c>
      <c r="O3420">
        <v>0</v>
      </c>
      <c r="P3420">
        <v>0</v>
      </c>
      <c r="Q3420">
        <v>0.17399999999999999</v>
      </c>
      <c r="R3420">
        <v>0.20300000000000001</v>
      </c>
      <c r="S3420">
        <v>0.22600000000000001</v>
      </c>
      <c r="T3420">
        <v>0.42899999999999999</v>
      </c>
      <c r="U3420">
        <v>0.191</v>
      </c>
      <c r="V3420">
        <v>13</v>
      </c>
      <c r="W3420">
        <v>0</v>
      </c>
      <c r="X3420">
        <v>0</v>
      </c>
      <c r="Y3420">
        <v>-0.1</v>
      </c>
      <c r="Z3420">
        <v>0</v>
      </c>
      <c r="AA3420">
        <v>0</v>
      </c>
    </row>
    <row r="3421" spans="1:27" x14ac:dyDescent="0.25">
      <c r="A3421" t="s">
        <v>1592</v>
      </c>
      <c r="B3421" t="s">
        <v>1593</v>
      </c>
      <c r="C3421" t="s">
        <v>20869</v>
      </c>
      <c r="D3421">
        <v>1</v>
      </c>
      <c r="E3421">
        <v>1</v>
      </c>
      <c r="F3421">
        <v>0</v>
      </c>
      <c r="G3421">
        <v>0</v>
      </c>
      <c r="H3421">
        <v>0</v>
      </c>
      <c r="I3421">
        <v>0</v>
      </c>
      <c r="J3421">
        <v>0</v>
      </c>
      <c r="K3421">
        <v>0</v>
      </c>
      <c r="L3421">
        <v>0</v>
      </c>
      <c r="M3421">
        <v>0</v>
      </c>
      <c r="N3421">
        <v>0</v>
      </c>
      <c r="O3421">
        <v>0</v>
      </c>
      <c r="P3421">
        <v>0</v>
      </c>
      <c r="Q3421">
        <v>0.17</v>
      </c>
      <c r="R3421">
        <v>0.19900000000000001</v>
      </c>
      <c r="S3421">
        <v>0.23200000000000001</v>
      </c>
      <c r="T3421">
        <v>0.43099999999999999</v>
      </c>
      <c r="U3421">
        <v>0.191</v>
      </c>
      <c r="V3421">
        <v>9</v>
      </c>
      <c r="W3421">
        <v>0</v>
      </c>
      <c r="X3421">
        <v>0</v>
      </c>
      <c r="Y3421">
        <v>-0.1</v>
      </c>
      <c r="Z3421">
        <v>0</v>
      </c>
      <c r="AA3421">
        <v>0</v>
      </c>
    </row>
    <row r="3422" spans="1:27" x14ac:dyDescent="0.25">
      <c r="A3422" t="s">
        <v>22074</v>
      </c>
      <c r="B3422" t="s">
        <v>22075</v>
      </c>
      <c r="C3422" t="s">
        <v>20891</v>
      </c>
      <c r="D3422">
        <v>1</v>
      </c>
      <c r="E3422">
        <v>1</v>
      </c>
      <c r="F3422">
        <v>0</v>
      </c>
      <c r="G3422">
        <v>0</v>
      </c>
      <c r="H3422">
        <v>0</v>
      </c>
      <c r="I3422">
        <v>0</v>
      </c>
      <c r="J3422">
        <v>0</v>
      </c>
      <c r="K3422">
        <v>0</v>
      </c>
      <c r="L3422">
        <v>0</v>
      </c>
      <c r="M3422">
        <v>0</v>
      </c>
      <c r="N3422">
        <v>0</v>
      </c>
      <c r="O3422">
        <v>0</v>
      </c>
      <c r="P3422">
        <v>0</v>
      </c>
      <c r="Q3422">
        <v>0.159</v>
      </c>
      <c r="R3422">
        <v>0.20599999999999999</v>
      </c>
      <c r="S3422">
        <v>0.216</v>
      </c>
      <c r="T3422">
        <v>0.42199999999999999</v>
      </c>
      <c r="U3422">
        <v>0.191</v>
      </c>
      <c r="V3422">
        <v>18</v>
      </c>
      <c r="W3422">
        <v>0</v>
      </c>
      <c r="X3422">
        <v>0</v>
      </c>
      <c r="Y3422">
        <v>-0.1</v>
      </c>
      <c r="Z3422">
        <v>0</v>
      </c>
      <c r="AA3422">
        <v>0</v>
      </c>
    </row>
    <row r="3423" spans="1:27" x14ac:dyDescent="0.25">
      <c r="A3423" t="s">
        <v>677</v>
      </c>
      <c r="B3423" t="s">
        <v>678</v>
      </c>
      <c r="C3423" t="s">
        <v>20886</v>
      </c>
      <c r="D3423">
        <v>1</v>
      </c>
      <c r="E3423">
        <v>1</v>
      </c>
      <c r="F3423">
        <v>0</v>
      </c>
      <c r="G3423">
        <v>0</v>
      </c>
      <c r="H3423">
        <v>0</v>
      </c>
      <c r="I3423">
        <v>0</v>
      </c>
      <c r="J3423">
        <v>0</v>
      </c>
      <c r="K3423">
        <v>0</v>
      </c>
      <c r="L3423">
        <v>0</v>
      </c>
      <c r="M3423">
        <v>0</v>
      </c>
      <c r="N3423">
        <v>0</v>
      </c>
      <c r="O3423">
        <v>0</v>
      </c>
      <c r="P3423">
        <v>0</v>
      </c>
      <c r="Q3423">
        <v>0.16</v>
      </c>
      <c r="R3423">
        <v>0.187</v>
      </c>
      <c r="S3423">
        <v>0.247</v>
      </c>
      <c r="T3423">
        <v>0.435</v>
      </c>
      <c r="U3423">
        <v>0.191</v>
      </c>
      <c r="V3423">
        <v>13</v>
      </c>
      <c r="W3423">
        <v>0</v>
      </c>
      <c r="X3423">
        <v>0</v>
      </c>
      <c r="Y3423">
        <v>-0.1</v>
      </c>
      <c r="Z3423">
        <v>0</v>
      </c>
      <c r="AA3423">
        <v>0</v>
      </c>
    </row>
    <row r="3424" spans="1:27" x14ac:dyDescent="0.25">
      <c r="A3424" t="s">
        <v>799</v>
      </c>
      <c r="B3424" t="s">
        <v>800</v>
      </c>
      <c r="C3424" t="s">
        <v>1</v>
      </c>
      <c r="D3424">
        <v>1</v>
      </c>
      <c r="E3424">
        <v>1</v>
      </c>
      <c r="F3424">
        <v>0</v>
      </c>
      <c r="G3424">
        <v>0</v>
      </c>
      <c r="H3424">
        <v>0</v>
      </c>
      <c r="I3424">
        <v>0</v>
      </c>
      <c r="J3424">
        <v>0</v>
      </c>
      <c r="K3424">
        <v>0</v>
      </c>
      <c r="L3424">
        <v>0</v>
      </c>
      <c r="M3424">
        <v>0</v>
      </c>
      <c r="N3424">
        <v>0</v>
      </c>
      <c r="O3424">
        <v>0</v>
      </c>
      <c r="P3424">
        <v>0</v>
      </c>
      <c r="Q3424">
        <v>0.17599999999999999</v>
      </c>
      <c r="R3424">
        <v>0.20200000000000001</v>
      </c>
      <c r="S3424">
        <v>0.22800000000000001</v>
      </c>
      <c r="T3424">
        <v>0.43</v>
      </c>
      <c r="U3424">
        <v>0.191</v>
      </c>
      <c r="V3424">
        <v>13</v>
      </c>
      <c r="W3424">
        <v>0</v>
      </c>
      <c r="X3424">
        <v>0</v>
      </c>
      <c r="Y3424">
        <v>-0.1</v>
      </c>
      <c r="Z3424">
        <v>0</v>
      </c>
      <c r="AA3424">
        <v>0</v>
      </c>
    </row>
    <row r="3425" spans="1:27" x14ac:dyDescent="0.25">
      <c r="A3425" t="s">
        <v>885</v>
      </c>
      <c r="B3425" t="s">
        <v>886</v>
      </c>
      <c r="C3425" t="s">
        <v>1</v>
      </c>
      <c r="D3425">
        <v>1</v>
      </c>
      <c r="E3425">
        <v>1</v>
      </c>
      <c r="F3425">
        <v>0</v>
      </c>
      <c r="G3425">
        <v>0</v>
      </c>
      <c r="H3425">
        <v>0</v>
      </c>
      <c r="I3425">
        <v>0</v>
      </c>
      <c r="J3425">
        <v>0</v>
      </c>
      <c r="K3425">
        <v>0</v>
      </c>
      <c r="L3425">
        <v>0</v>
      </c>
      <c r="M3425">
        <v>0</v>
      </c>
      <c r="N3425">
        <v>0</v>
      </c>
      <c r="O3425">
        <v>0</v>
      </c>
      <c r="P3425">
        <v>0</v>
      </c>
      <c r="Q3425">
        <v>0.16400000000000001</v>
      </c>
      <c r="R3425">
        <v>0.20100000000000001</v>
      </c>
      <c r="S3425">
        <v>0.22800000000000001</v>
      </c>
      <c r="T3425">
        <v>0.42799999999999999</v>
      </c>
      <c r="U3425">
        <v>0.191</v>
      </c>
      <c r="V3425">
        <v>13</v>
      </c>
      <c r="W3425">
        <v>0</v>
      </c>
      <c r="X3425">
        <v>0</v>
      </c>
      <c r="Y3425">
        <v>-0.1</v>
      </c>
      <c r="Z3425">
        <v>0</v>
      </c>
      <c r="AA3425">
        <v>0</v>
      </c>
    </row>
    <row r="3426" spans="1:27" x14ac:dyDescent="0.25">
      <c r="A3426" t="s">
        <v>22076</v>
      </c>
      <c r="B3426" t="s">
        <v>22077</v>
      </c>
      <c r="C3426" t="s">
        <v>1</v>
      </c>
      <c r="D3426">
        <v>1</v>
      </c>
      <c r="E3426">
        <v>1</v>
      </c>
      <c r="F3426">
        <v>0</v>
      </c>
      <c r="G3426">
        <v>0</v>
      </c>
      <c r="H3426">
        <v>0</v>
      </c>
      <c r="I3426">
        <v>0</v>
      </c>
      <c r="J3426">
        <v>0</v>
      </c>
      <c r="K3426">
        <v>0</v>
      </c>
      <c r="L3426">
        <v>0</v>
      </c>
      <c r="M3426">
        <v>0</v>
      </c>
      <c r="N3426">
        <v>0</v>
      </c>
      <c r="O3426">
        <v>0</v>
      </c>
      <c r="P3426">
        <v>0</v>
      </c>
      <c r="Q3426">
        <v>0.16900000000000001</v>
      </c>
      <c r="R3426">
        <v>0.20599999999999999</v>
      </c>
      <c r="S3426">
        <v>0.219</v>
      </c>
      <c r="T3426">
        <v>0.42499999999999999</v>
      </c>
      <c r="U3426">
        <v>0.191</v>
      </c>
      <c r="V3426">
        <v>13</v>
      </c>
      <c r="W3426">
        <v>0</v>
      </c>
      <c r="X3426">
        <v>0</v>
      </c>
      <c r="Y3426">
        <v>-0.1</v>
      </c>
      <c r="Z3426">
        <v>0</v>
      </c>
      <c r="AA3426">
        <v>0</v>
      </c>
    </row>
    <row r="3427" spans="1:27" x14ac:dyDescent="0.25">
      <c r="A3427" t="s">
        <v>22078</v>
      </c>
      <c r="B3427" t="s">
        <v>22079</v>
      </c>
      <c r="C3427" t="s">
        <v>20895</v>
      </c>
      <c r="D3427">
        <v>1</v>
      </c>
      <c r="E3427">
        <v>1</v>
      </c>
      <c r="F3427">
        <v>0</v>
      </c>
      <c r="G3427">
        <v>0</v>
      </c>
      <c r="H3427">
        <v>0</v>
      </c>
      <c r="I3427">
        <v>0</v>
      </c>
      <c r="J3427">
        <v>0</v>
      </c>
      <c r="K3427">
        <v>0</v>
      </c>
      <c r="L3427">
        <v>0</v>
      </c>
      <c r="M3427">
        <v>0</v>
      </c>
      <c r="N3427">
        <v>0</v>
      </c>
      <c r="O3427">
        <v>0</v>
      </c>
      <c r="P3427">
        <v>0</v>
      </c>
      <c r="Q3427">
        <v>0.17799999999999999</v>
      </c>
      <c r="R3427">
        <v>0.20899999999999999</v>
      </c>
      <c r="S3427">
        <v>0.217</v>
      </c>
      <c r="T3427">
        <v>0.42599999999999999</v>
      </c>
      <c r="U3427">
        <v>0.191</v>
      </c>
      <c r="V3427">
        <v>16</v>
      </c>
      <c r="W3427">
        <v>0</v>
      </c>
      <c r="X3427">
        <v>0</v>
      </c>
      <c r="Y3427">
        <v>-0.1</v>
      </c>
      <c r="Z3427">
        <v>0</v>
      </c>
      <c r="AA3427">
        <v>0</v>
      </c>
    </row>
    <row r="3428" spans="1:27" x14ac:dyDescent="0.25">
      <c r="A3428" t="s">
        <v>927</v>
      </c>
      <c r="B3428" t="s">
        <v>928</v>
      </c>
      <c r="C3428" t="s">
        <v>20870</v>
      </c>
      <c r="D3428">
        <v>1</v>
      </c>
      <c r="E3428">
        <v>1</v>
      </c>
      <c r="F3428">
        <v>0</v>
      </c>
      <c r="G3428">
        <v>0</v>
      </c>
      <c r="H3428">
        <v>0</v>
      </c>
      <c r="I3428">
        <v>0</v>
      </c>
      <c r="J3428">
        <v>0</v>
      </c>
      <c r="K3428">
        <v>0</v>
      </c>
      <c r="L3428">
        <v>0</v>
      </c>
      <c r="M3428">
        <v>0</v>
      </c>
      <c r="N3428">
        <v>0</v>
      </c>
      <c r="O3428">
        <v>0</v>
      </c>
      <c r="P3428">
        <v>0</v>
      </c>
      <c r="Q3428">
        <v>0.17399999999999999</v>
      </c>
      <c r="R3428">
        <v>0.21</v>
      </c>
      <c r="S3428">
        <v>0.215</v>
      </c>
      <c r="T3428">
        <v>0.42499999999999999</v>
      </c>
      <c r="U3428">
        <v>0.191</v>
      </c>
      <c r="V3428">
        <v>11</v>
      </c>
      <c r="W3428">
        <v>0</v>
      </c>
      <c r="X3428">
        <v>0</v>
      </c>
      <c r="Y3428">
        <v>-0.1</v>
      </c>
      <c r="Z3428">
        <v>0</v>
      </c>
      <c r="AA3428">
        <v>0</v>
      </c>
    </row>
    <row r="3429" spans="1:27" x14ac:dyDescent="0.25">
      <c r="A3429" t="s">
        <v>22080</v>
      </c>
      <c r="B3429" t="s">
        <v>102</v>
      </c>
      <c r="C3429" t="s">
        <v>1</v>
      </c>
      <c r="D3429">
        <v>1</v>
      </c>
      <c r="E3429">
        <v>1</v>
      </c>
      <c r="F3429">
        <v>0</v>
      </c>
      <c r="G3429">
        <v>0</v>
      </c>
      <c r="H3429">
        <v>0</v>
      </c>
      <c r="I3429">
        <v>0</v>
      </c>
      <c r="J3429">
        <v>0</v>
      </c>
      <c r="K3429">
        <v>0</v>
      </c>
      <c r="L3429">
        <v>0</v>
      </c>
      <c r="M3429">
        <v>0</v>
      </c>
      <c r="N3429">
        <v>0</v>
      </c>
      <c r="O3429">
        <v>0</v>
      </c>
      <c r="P3429">
        <v>0</v>
      </c>
      <c r="Q3429">
        <v>0.16900000000000001</v>
      </c>
      <c r="R3429">
        <v>0.20499999999999999</v>
      </c>
      <c r="S3429">
        <v>0.221</v>
      </c>
      <c r="T3429">
        <v>0.42599999999999999</v>
      </c>
      <c r="U3429">
        <v>0.191</v>
      </c>
      <c r="V3429">
        <v>13</v>
      </c>
      <c r="W3429">
        <v>0</v>
      </c>
      <c r="X3429">
        <v>0</v>
      </c>
      <c r="Y3429">
        <v>-0.1</v>
      </c>
      <c r="Z3429">
        <v>0</v>
      </c>
      <c r="AA3429">
        <v>0</v>
      </c>
    </row>
    <row r="3430" spans="1:27" x14ac:dyDescent="0.25">
      <c r="A3430" t="s">
        <v>22081</v>
      </c>
      <c r="B3430" t="s">
        <v>22082</v>
      </c>
      <c r="C3430" t="s">
        <v>1</v>
      </c>
      <c r="D3430">
        <v>1</v>
      </c>
      <c r="E3430">
        <v>1</v>
      </c>
      <c r="F3430">
        <v>0</v>
      </c>
      <c r="G3430">
        <v>0</v>
      </c>
      <c r="H3430">
        <v>0</v>
      </c>
      <c r="I3430">
        <v>0</v>
      </c>
      <c r="J3430">
        <v>0</v>
      </c>
      <c r="K3430">
        <v>0</v>
      </c>
      <c r="L3430">
        <v>0</v>
      </c>
      <c r="M3430">
        <v>0</v>
      </c>
      <c r="N3430">
        <v>0</v>
      </c>
      <c r="O3430">
        <v>0</v>
      </c>
      <c r="P3430">
        <v>0</v>
      </c>
      <c r="Q3430">
        <v>0.16400000000000001</v>
      </c>
      <c r="R3430">
        <v>0.2</v>
      </c>
      <c r="S3430">
        <v>0.22700000000000001</v>
      </c>
      <c r="T3430">
        <v>0.42699999999999999</v>
      </c>
      <c r="U3430">
        <v>0.191</v>
      </c>
      <c r="V3430">
        <v>13</v>
      </c>
      <c r="W3430">
        <v>0</v>
      </c>
      <c r="X3430">
        <v>0</v>
      </c>
      <c r="Y3430">
        <v>-0.1</v>
      </c>
      <c r="Z3430">
        <v>0</v>
      </c>
      <c r="AA3430">
        <v>0</v>
      </c>
    </row>
    <row r="3431" spans="1:27" x14ac:dyDescent="0.25">
      <c r="A3431" t="s">
        <v>1312</v>
      </c>
      <c r="B3431" t="s">
        <v>1313</v>
      </c>
      <c r="C3431" t="s">
        <v>1</v>
      </c>
      <c r="D3431">
        <v>1</v>
      </c>
      <c r="E3431">
        <v>1</v>
      </c>
      <c r="F3431">
        <v>0</v>
      </c>
      <c r="G3431">
        <v>0</v>
      </c>
      <c r="H3431">
        <v>0</v>
      </c>
      <c r="I3431">
        <v>0</v>
      </c>
      <c r="J3431">
        <v>0</v>
      </c>
      <c r="K3431">
        <v>0</v>
      </c>
      <c r="L3431">
        <v>0</v>
      </c>
      <c r="M3431">
        <v>0</v>
      </c>
      <c r="N3431">
        <v>0</v>
      </c>
      <c r="O3431">
        <v>0</v>
      </c>
      <c r="P3431">
        <v>0</v>
      </c>
      <c r="Q3431">
        <v>0.17599999999999999</v>
      </c>
      <c r="R3431">
        <v>0.20399999999999999</v>
      </c>
      <c r="S3431">
        <v>0.224</v>
      </c>
      <c r="T3431">
        <v>0.42799999999999999</v>
      </c>
      <c r="U3431">
        <v>0.191</v>
      </c>
      <c r="V3431">
        <v>13</v>
      </c>
      <c r="W3431">
        <v>0</v>
      </c>
      <c r="X3431">
        <v>0</v>
      </c>
      <c r="Y3431">
        <v>-0.1</v>
      </c>
      <c r="Z3431">
        <v>0</v>
      </c>
      <c r="AA3431">
        <v>0</v>
      </c>
    </row>
    <row r="3432" spans="1:27" x14ac:dyDescent="0.25">
      <c r="A3432" t="s">
        <v>1342</v>
      </c>
      <c r="B3432" t="s">
        <v>1343</v>
      </c>
      <c r="C3432" t="s">
        <v>20893</v>
      </c>
      <c r="D3432">
        <v>1</v>
      </c>
      <c r="E3432">
        <v>1</v>
      </c>
      <c r="F3432">
        <v>0</v>
      </c>
      <c r="G3432">
        <v>0</v>
      </c>
      <c r="H3432">
        <v>0</v>
      </c>
      <c r="I3432">
        <v>0</v>
      </c>
      <c r="J3432">
        <v>0</v>
      </c>
      <c r="K3432">
        <v>0</v>
      </c>
      <c r="L3432">
        <v>0</v>
      </c>
      <c r="M3432">
        <v>0</v>
      </c>
      <c r="N3432">
        <v>0</v>
      </c>
      <c r="O3432">
        <v>0</v>
      </c>
      <c r="P3432">
        <v>0</v>
      </c>
      <c r="Q3432">
        <v>0.16500000000000001</v>
      </c>
      <c r="R3432">
        <v>0.20300000000000001</v>
      </c>
      <c r="S3432">
        <v>0.223</v>
      </c>
      <c r="T3432">
        <v>0.42499999999999999</v>
      </c>
      <c r="U3432">
        <v>0.191</v>
      </c>
      <c r="V3432">
        <v>15</v>
      </c>
      <c r="W3432">
        <v>0</v>
      </c>
      <c r="X3432">
        <v>0</v>
      </c>
      <c r="Y3432">
        <v>-0.1</v>
      </c>
      <c r="Z3432">
        <v>0</v>
      </c>
      <c r="AA3432">
        <v>0</v>
      </c>
    </row>
    <row r="3433" spans="1:27" x14ac:dyDescent="0.25">
      <c r="A3433" t="s">
        <v>22083</v>
      </c>
      <c r="B3433" t="s">
        <v>22084</v>
      </c>
      <c r="C3433" t="s">
        <v>1</v>
      </c>
      <c r="D3433">
        <v>1</v>
      </c>
      <c r="E3433">
        <v>1</v>
      </c>
      <c r="F3433">
        <v>0</v>
      </c>
      <c r="G3433">
        <v>0</v>
      </c>
      <c r="H3433">
        <v>0</v>
      </c>
      <c r="I3433">
        <v>0</v>
      </c>
      <c r="J3433">
        <v>0</v>
      </c>
      <c r="K3433">
        <v>0</v>
      </c>
      <c r="L3433">
        <v>0</v>
      </c>
      <c r="M3433">
        <v>0</v>
      </c>
      <c r="N3433">
        <v>0</v>
      </c>
      <c r="O3433">
        <v>0</v>
      </c>
      <c r="P3433">
        <v>0</v>
      </c>
      <c r="Q3433">
        <v>0.17</v>
      </c>
      <c r="R3433">
        <v>0.20100000000000001</v>
      </c>
      <c r="S3433">
        <v>0.22700000000000001</v>
      </c>
      <c r="T3433">
        <v>0.42799999999999999</v>
      </c>
      <c r="U3433">
        <v>0.191</v>
      </c>
      <c r="V3433">
        <v>13</v>
      </c>
      <c r="W3433">
        <v>0</v>
      </c>
      <c r="X3433">
        <v>0</v>
      </c>
      <c r="Y3433">
        <v>-0.1</v>
      </c>
      <c r="Z3433">
        <v>0</v>
      </c>
      <c r="AA3433">
        <v>0</v>
      </c>
    </row>
    <row r="3434" spans="1:27" x14ac:dyDescent="0.25">
      <c r="A3434" t="s">
        <v>572</v>
      </c>
      <c r="B3434" t="s">
        <v>573</v>
      </c>
      <c r="C3434" t="s">
        <v>20882</v>
      </c>
      <c r="D3434">
        <v>1</v>
      </c>
      <c r="E3434">
        <v>1</v>
      </c>
      <c r="F3434">
        <v>0</v>
      </c>
      <c r="G3434">
        <v>0</v>
      </c>
      <c r="H3434">
        <v>0</v>
      </c>
      <c r="I3434">
        <v>0</v>
      </c>
      <c r="J3434">
        <v>0</v>
      </c>
      <c r="K3434">
        <v>0</v>
      </c>
      <c r="L3434">
        <v>0</v>
      </c>
      <c r="M3434">
        <v>0</v>
      </c>
      <c r="N3434">
        <v>0</v>
      </c>
      <c r="O3434">
        <v>0</v>
      </c>
      <c r="P3434">
        <v>0</v>
      </c>
      <c r="Q3434">
        <v>0.17899999999999999</v>
      </c>
      <c r="R3434">
        <v>0.20100000000000001</v>
      </c>
      <c r="S3434">
        <v>0.23100000000000001</v>
      </c>
      <c r="T3434">
        <v>0.432</v>
      </c>
      <c r="U3434">
        <v>0.191</v>
      </c>
      <c r="V3434">
        <v>10</v>
      </c>
      <c r="W3434">
        <v>0</v>
      </c>
      <c r="X3434">
        <v>0</v>
      </c>
      <c r="Y3434">
        <v>-0.1</v>
      </c>
      <c r="Z3434">
        <v>0</v>
      </c>
      <c r="AA3434">
        <v>0</v>
      </c>
    </row>
    <row r="3435" spans="1:27" x14ac:dyDescent="0.25">
      <c r="A3435" t="s">
        <v>1196</v>
      </c>
      <c r="B3435" t="s">
        <v>1197</v>
      </c>
      <c r="C3435" t="s">
        <v>20873</v>
      </c>
      <c r="D3435">
        <v>1</v>
      </c>
      <c r="E3435">
        <v>1</v>
      </c>
      <c r="F3435">
        <v>0</v>
      </c>
      <c r="G3435">
        <v>0</v>
      </c>
      <c r="H3435">
        <v>0</v>
      </c>
      <c r="I3435">
        <v>0</v>
      </c>
      <c r="J3435">
        <v>0</v>
      </c>
      <c r="K3435">
        <v>0</v>
      </c>
      <c r="L3435">
        <v>0</v>
      </c>
      <c r="M3435">
        <v>0</v>
      </c>
      <c r="N3435">
        <v>0</v>
      </c>
      <c r="O3435">
        <v>0</v>
      </c>
      <c r="P3435">
        <v>0</v>
      </c>
      <c r="Q3435">
        <v>0.16500000000000001</v>
      </c>
      <c r="R3435">
        <v>0.20100000000000001</v>
      </c>
      <c r="S3435">
        <v>0.22600000000000001</v>
      </c>
      <c r="T3435">
        <v>0.42699999999999999</v>
      </c>
      <c r="U3435">
        <v>0.191</v>
      </c>
      <c r="V3435">
        <v>11</v>
      </c>
      <c r="W3435">
        <v>0</v>
      </c>
      <c r="X3435">
        <v>0</v>
      </c>
      <c r="Y3435">
        <v>-0.1</v>
      </c>
      <c r="Z3435">
        <v>0</v>
      </c>
      <c r="AA3435">
        <v>0</v>
      </c>
    </row>
    <row r="3436" spans="1:27" x14ac:dyDescent="0.25">
      <c r="A3436" t="s">
        <v>22085</v>
      </c>
      <c r="B3436" t="s">
        <v>22086</v>
      </c>
      <c r="C3436" t="s">
        <v>1</v>
      </c>
      <c r="D3436">
        <v>1</v>
      </c>
      <c r="E3436">
        <v>1</v>
      </c>
      <c r="F3436">
        <v>0</v>
      </c>
      <c r="G3436">
        <v>0</v>
      </c>
      <c r="H3436">
        <v>0</v>
      </c>
      <c r="I3436">
        <v>0</v>
      </c>
      <c r="J3436">
        <v>0</v>
      </c>
      <c r="K3436">
        <v>0</v>
      </c>
      <c r="L3436">
        <v>0</v>
      </c>
      <c r="M3436">
        <v>0</v>
      </c>
      <c r="N3436">
        <v>0</v>
      </c>
      <c r="O3436">
        <v>0</v>
      </c>
      <c r="P3436">
        <v>0</v>
      </c>
      <c r="Q3436">
        <v>0.17299999999999999</v>
      </c>
      <c r="R3436">
        <v>0.20699999999999999</v>
      </c>
      <c r="S3436">
        <v>0.221</v>
      </c>
      <c r="T3436">
        <v>0.42799999999999999</v>
      </c>
      <c r="U3436">
        <v>0.191</v>
      </c>
      <c r="V3436">
        <v>12</v>
      </c>
      <c r="W3436">
        <v>0</v>
      </c>
      <c r="X3436">
        <v>0</v>
      </c>
      <c r="Y3436">
        <v>-0.1</v>
      </c>
      <c r="Z3436">
        <v>0</v>
      </c>
      <c r="AA3436">
        <v>0</v>
      </c>
    </row>
    <row r="3437" spans="1:27" x14ac:dyDescent="0.25">
      <c r="A3437" t="s">
        <v>1146</v>
      </c>
      <c r="B3437" t="s">
        <v>1147</v>
      </c>
      <c r="C3437" t="s">
        <v>20889</v>
      </c>
      <c r="D3437">
        <v>1</v>
      </c>
      <c r="E3437">
        <v>1</v>
      </c>
      <c r="F3437">
        <v>0</v>
      </c>
      <c r="G3437">
        <v>0</v>
      </c>
      <c r="H3437">
        <v>0</v>
      </c>
      <c r="I3437">
        <v>0</v>
      </c>
      <c r="J3437">
        <v>0</v>
      </c>
      <c r="K3437">
        <v>0</v>
      </c>
      <c r="L3437">
        <v>0</v>
      </c>
      <c r="M3437">
        <v>0</v>
      </c>
      <c r="N3437">
        <v>0</v>
      </c>
      <c r="O3437">
        <v>0</v>
      </c>
      <c r="P3437">
        <v>0</v>
      </c>
      <c r="Q3437">
        <v>0.17299999999999999</v>
      </c>
      <c r="R3437">
        <v>0.20300000000000001</v>
      </c>
      <c r="S3437">
        <v>0.224</v>
      </c>
      <c r="T3437">
        <v>0.42799999999999999</v>
      </c>
      <c r="U3437">
        <v>0.191</v>
      </c>
      <c r="V3437">
        <v>16</v>
      </c>
      <c r="W3437">
        <v>0</v>
      </c>
      <c r="X3437">
        <v>0</v>
      </c>
      <c r="Y3437">
        <v>-0.1</v>
      </c>
      <c r="Z3437">
        <v>0</v>
      </c>
      <c r="AA3437">
        <v>0</v>
      </c>
    </row>
    <row r="3438" spans="1:27" x14ac:dyDescent="0.25">
      <c r="A3438" t="s">
        <v>22087</v>
      </c>
      <c r="B3438" t="s">
        <v>22088</v>
      </c>
      <c r="C3438" t="s">
        <v>20885</v>
      </c>
      <c r="D3438">
        <v>1</v>
      </c>
      <c r="E3438">
        <v>1</v>
      </c>
      <c r="F3438">
        <v>0</v>
      </c>
      <c r="G3438">
        <v>0</v>
      </c>
      <c r="H3438">
        <v>0</v>
      </c>
      <c r="I3438">
        <v>0</v>
      </c>
      <c r="J3438">
        <v>0</v>
      </c>
      <c r="K3438">
        <v>0</v>
      </c>
      <c r="L3438">
        <v>0</v>
      </c>
      <c r="M3438">
        <v>0</v>
      </c>
      <c r="N3438">
        <v>0</v>
      </c>
      <c r="O3438">
        <v>0</v>
      </c>
      <c r="P3438">
        <v>0</v>
      </c>
      <c r="Q3438">
        <v>0.16600000000000001</v>
      </c>
      <c r="R3438">
        <v>0.20799999999999999</v>
      </c>
      <c r="S3438">
        <v>0.214</v>
      </c>
      <c r="T3438">
        <v>0.42199999999999999</v>
      </c>
      <c r="U3438">
        <v>0.191</v>
      </c>
      <c r="V3438">
        <v>14</v>
      </c>
      <c r="W3438">
        <v>0</v>
      </c>
      <c r="X3438">
        <v>0</v>
      </c>
      <c r="Y3438">
        <v>-0.1</v>
      </c>
      <c r="Z3438">
        <v>0</v>
      </c>
      <c r="AA3438">
        <v>0</v>
      </c>
    </row>
    <row r="3439" spans="1:27" x14ac:dyDescent="0.25">
      <c r="A3439" t="s">
        <v>16983</v>
      </c>
      <c r="B3439" t="s">
        <v>16982</v>
      </c>
      <c r="C3439" t="s">
        <v>20889</v>
      </c>
      <c r="D3439">
        <v>1</v>
      </c>
      <c r="E3439">
        <v>1</v>
      </c>
      <c r="F3439">
        <v>0</v>
      </c>
      <c r="G3439">
        <v>0</v>
      </c>
      <c r="H3439">
        <v>0</v>
      </c>
      <c r="I3439">
        <v>0</v>
      </c>
      <c r="J3439">
        <v>0</v>
      </c>
      <c r="K3439">
        <v>0</v>
      </c>
      <c r="L3439">
        <v>0</v>
      </c>
      <c r="M3439">
        <v>0</v>
      </c>
      <c r="N3439">
        <v>0</v>
      </c>
      <c r="O3439">
        <v>0</v>
      </c>
      <c r="P3439">
        <v>0</v>
      </c>
      <c r="Q3439">
        <v>0.158</v>
      </c>
      <c r="R3439">
        <v>0.2</v>
      </c>
      <c r="S3439">
        <v>0.22500000000000001</v>
      </c>
      <c r="T3439">
        <v>0.42399999999999999</v>
      </c>
      <c r="U3439">
        <v>0.191</v>
      </c>
      <c r="V3439">
        <v>16</v>
      </c>
      <c r="W3439">
        <v>0</v>
      </c>
      <c r="X3439">
        <v>0</v>
      </c>
      <c r="Y3439">
        <v>-0.1</v>
      </c>
      <c r="Z3439">
        <v>0</v>
      </c>
      <c r="AA3439">
        <v>0</v>
      </c>
    </row>
    <row r="3440" spans="1:27" x14ac:dyDescent="0.25">
      <c r="A3440" t="s">
        <v>22089</v>
      </c>
      <c r="B3440" t="s">
        <v>22090</v>
      </c>
      <c r="C3440" t="s">
        <v>20870</v>
      </c>
      <c r="D3440">
        <v>1</v>
      </c>
      <c r="E3440">
        <v>1</v>
      </c>
      <c r="F3440">
        <v>0</v>
      </c>
      <c r="G3440">
        <v>0</v>
      </c>
      <c r="H3440">
        <v>0</v>
      </c>
      <c r="I3440">
        <v>0</v>
      </c>
      <c r="J3440">
        <v>0</v>
      </c>
      <c r="K3440">
        <v>0</v>
      </c>
      <c r="L3440">
        <v>0</v>
      </c>
      <c r="M3440">
        <v>0</v>
      </c>
      <c r="N3440">
        <v>0</v>
      </c>
      <c r="O3440">
        <v>0</v>
      </c>
      <c r="P3440">
        <v>0</v>
      </c>
      <c r="Q3440">
        <v>0.161</v>
      </c>
      <c r="R3440">
        <v>0.19900000000000001</v>
      </c>
      <c r="S3440">
        <v>0.22700000000000001</v>
      </c>
      <c r="T3440">
        <v>0.42599999999999999</v>
      </c>
      <c r="U3440">
        <v>0.191</v>
      </c>
      <c r="V3440">
        <v>10</v>
      </c>
      <c r="W3440">
        <v>0</v>
      </c>
      <c r="X3440">
        <v>0</v>
      </c>
      <c r="Y3440">
        <v>-0.1</v>
      </c>
      <c r="Z3440">
        <v>0</v>
      </c>
      <c r="AA3440">
        <v>0</v>
      </c>
    </row>
    <row r="3441" spans="1:27" x14ac:dyDescent="0.25">
      <c r="A3441" t="s">
        <v>22091</v>
      </c>
      <c r="B3441" t="s">
        <v>22092</v>
      </c>
      <c r="C3441" t="s">
        <v>20867</v>
      </c>
      <c r="D3441">
        <v>1</v>
      </c>
      <c r="E3441">
        <v>1</v>
      </c>
      <c r="F3441">
        <v>0</v>
      </c>
      <c r="G3441">
        <v>0</v>
      </c>
      <c r="H3441">
        <v>0</v>
      </c>
      <c r="I3441">
        <v>0</v>
      </c>
      <c r="J3441">
        <v>0</v>
      </c>
      <c r="K3441">
        <v>0</v>
      </c>
      <c r="L3441">
        <v>0</v>
      </c>
      <c r="M3441">
        <v>0</v>
      </c>
      <c r="N3441">
        <v>0</v>
      </c>
      <c r="O3441">
        <v>0</v>
      </c>
      <c r="P3441">
        <v>0</v>
      </c>
      <c r="Q3441">
        <v>0.16200000000000001</v>
      </c>
      <c r="R3441">
        <v>0.19600000000000001</v>
      </c>
      <c r="S3441">
        <v>0.23300000000000001</v>
      </c>
      <c r="T3441">
        <v>0.43</v>
      </c>
      <c r="U3441">
        <v>0.191</v>
      </c>
      <c r="V3441">
        <v>13</v>
      </c>
      <c r="W3441">
        <v>0</v>
      </c>
      <c r="X3441">
        <v>0</v>
      </c>
      <c r="Y3441">
        <v>-0.1</v>
      </c>
      <c r="Z3441">
        <v>0</v>
      </c>
      <c r="AA3441">
        <v>0</v>
      </c>
    </row>
    <row r="3442" spans="1:27" x14ac:dyDescent="0.25">
      <c r="A3442" t="s">
        <v>771</v>
      </c>
      <c r="B3442" t="s">
        <v>772</v>
      </c>
      <c r="C3442" t="s">
        <v>20875</v>
      </c>
      <c r="D3442">
        <v>1</v>
      </c>
      <c r="E3442">
        <v>1</v>
      </c>
      <c r="F3442">
        <v>0</v>
      </c>
      <c r="G3442">
        <v>0</v>
      </c>
      <c r="H3442">
        <v>0</v>
      </c>
      <c r="I3442">
        <v>0</v>
      </c>
      <c r="J3442">
        <v>0</v>
      </c>
      <c r="K3442">
        <v>0</v>
      </c>
      <c r="L3442">
        <v>0</v>
      </c>
      <c r="M3442">
        <v>0</v>
      </c>
      <c r="N3442">
        <v>0</v>
      </c>
      <c r="O3442">
        <v>0</v>
      </c>
      <c r="P3442">
        <v>0</v>
      </c>
      <c r="Q3442">
        <v>0.17199999999999999</v>
      </c>
      <c r="R3442">
        <v>0.19600000000000001</v>
      </c>
      <c r="S3442">
        <v>0.23599999999999999</v>
      </c>
      <c r="T3442">
        <v>0.432</v>
      </c>
      <c r="U3442">
        <v>0.191</v>
      </c>
      <c r="V3442">
        <v>11</v>
      </c>
      <c r="W3442">
        <v>0</v>
      </c>
      <c r="X3442">
        <v>0</v>
      </c>
      <c r="Y3442">
        <v>-0.1</v>
      </c>
      <c r="Z3442">
        <v>0</v>
      </c>
      <c r="AA3442">
        <v>0</v>
      </c>
    </row>
    <row r="3443" spans="1:27" x14ac:dyDescent="0.25">
      <c r="A3443" t="s">
        <v>624</v>
      </c>
      <c r="B3443" t="s">
        <v>625</v>
      </c>
      <c r="C3443" t="s">
        <v>20869</v>
      </c>
      <c r="D3443">
        <v>1</v>
      </c>
      <c r="E3443">
        <v>1</v>
      </c>
      <c r="F3443">
        <v>0</v>
      </c>
      <c r="G3443">
        <v>0</v>
      </c>
      <c r="H3443">
        <v>0</v>
      </c>
      <c r="I3443">
        <v>0</v>
      </c>
      <c r="J3443">
        <v>0</v>
      </c>
      <c r="K3443">
        <v>0</v>
      </c>
      <c r="L3443">
        <v>0</v>
      </c>
      <c r="M3443">
        <v>0</v>
      </c>
      <c r="N3443">
        <v>0</v>
      </c>
      <c r="O3443">
        <v>0</v>
      </c>
      <c r="P3443">
        <v>0</v>
      </c>
      <c r="Q3443">
        <v>0.17299999999999999</v>
      </c>
      <c r="R3443">
        <v>0.20399999999999999</v>
      </c>
      <c r="S3443">
        <v>0.223</v>
      </c>
      <c r="T3443">
        <v>0.42699999999999999</v>
      </c>
      <c r="U3443">
        <v>0.191</v>
      </c>
      <c r="V3443">
        <v>9</v>
      </c>
      <c r="W3443">
        <v>0</v>
      </c>
      <c r="X3443">
        <v>0</v>
      </c>
      <c r="Y3443">
        <v>-0.1</v>
      </c>
      <c r="Z3443">
        <v>0</v>
      </c>
      <c r="AA3443">
        <v>0</v>
      </c>
    </row>
    <row r="3444" spans="1:27" x14ac:dyDescent="0.25">
      <c r="A3444" t="s">
        <v>22093</v>
      </c>
      <c r="B3444" t="s">
        <v>22094</v>
      </c>
      <c r="C3444" t="s">
        <v>20874</v>
      </c>
      <c r="D3444">
        <v>1</v>
      </c>
      <c r="E3444">
        <v>1</v>
      </c>
      <c r="F3444">
        <v>0</v>
      </c>
      <c r="G3444">
        <v>0</v>
      </c>
      <c r="H3444">
        <v>0</v>
      </c>
      <c r="I3444">
        <v>0</v>
      </c>
      <c r="J3444">
        <v>0</v>
      </c>
      <c r="K3444">
        <v>0</v>
      </c>
      <c r="L3444">
        <v>0</v>
      </c>
      <c r="M3444">
        <v>0</v>
      </c>
      <c r="N3444">
        <v>0</v>
      </c>
      <c r="O3444">
        <v>0</v>
      </c>
      <c r="P3444">
        <v>0</v>
      </c>
      <c r="Q3444">
        <v>0.159</v>
      </c>
      <c r="R3444">
        <v>0.19500000000000001</v>
      </c>
      <c r="S3444">
        <v>0.23400000000000001</v>
      </c>
      <c r="T3444">
        <v>0.42899999999999999</v>
      </c>
      <c r="U3444">
        <v>0.191</v>
      </c>
      <c r="V3444">
        <v>14</v>
      </c>
      <c r="W3444">
        <v>0</v>
      </c>
      <c r="X3444">
        <v>0</v>
      </c>
      <c r="Y3444">
        <v>-0.1</v>
      </c>
      <c r="Z3444">
        <v>0</v>
      </c>
      <c r="AA3444">
        <v>0</v>
      </c>
    </row>
    <row r="3445" spans="1:27" x14ac:dyDescent="0.25">
      <c r="A3445" t="s">
        <v>620</v>
      </c>
      <c r="B3445" t="s">
        <v>621</v>
      </c>
      <c r="C3445" t="s">
        <v>20890</v>
      </c>
      <c r="D3445">
        <v>1</v>
      </c>
      <c r="E3445">
        <v>1</v>
      </c>
      <c r="F3445">
        <v>0</v>
      </c>
      <c r="G3445">
        <v>0</v>
      </c>
      <c r="H3445">
        <v>0</v>
      </c>
      <c r="I3445">
        <v>0</v>
      </c>
      <c r="J3445">
        <v>0</v>
      </c>
      <c r="K3445">
        <v>0</v>
      </c>
      <c r="L3445">
        <v>0</v>
      </c>
      <c r="M3445">
        <v>0</v>
      </c>
      <c r="N3445">
        <v>0</v>
      </c>
      <c r="O3445">
        <v>0</v>
      </c>
      <c r="P3445">
        <v>0</v>
      </c>
      <c r="Q3445">
        <v>0.17899999999999999</v>
      </c>
      <c r="R3445">
        <v>0.20499999999999999</v>
      </c>
      <c r="S3445">
        <v>0.224</v>
      </c>
      <c r="T3445">
        <v>0.42799999999999999</v>
      </c>
      <c r="U3445">
        <v>0.191</v>
      </c>
      <c r="V3445">
        <v>18</v>
      </c>
      <c r="W3445">
        <v>0</v>
      </c>
      <c r="X3445">
        <v>0</v>
      </c>
      <c r="Y3445">
        <v>-0.1</v>
      </c>
      <c r="Z3445">
        <v>0</v>
      </c>
      <c r="AA3445">
        <v>0</v>
      </c>
    </row>
    <row r="3446" spans="1:27" x14ac:dyDescent="0.25">
      <c r="A3446" t="s">
        <v>695</v>
      </c>
      <c r="B3446" t="s">
        <v>696</v>
      </c>
      <c r="C3446" t="s">
        <v>20870</v>
      </c>
      <c r="D3446">
        <v>1</v>
      </c>
      <c r="E3446">
        <v>1</v>
      </c>
      <c r="F3446">
        <v>0</v>
      </c>
      <c r="G3446">
        <v>0</v>
      </c>
      <c r="H3446">
        <v>0</v>
      </c>
      <c r="I3446">
        <v>0</v>
      </c>
      <c r="J3446">
        <v>0</v>
      </c>
      <c r="K3446">
        <v>0</v>
      </c>
      <c r="L3446">
        <v>0</v>
      </c>
      <c r="M3446">
        <v>0</v>
      </c>
      <c r="N3446">
        <v>0</v>
      </c>
      <c r="O3446">
        <v>0</v>
      </c>
      <c r="P3446">
        <v>0</v>
      </c>
      <c r="Q3446">
        <v>0.16600000000000001</v>
      </c>
      <c r="R3446">
        <v>0.20200000000000001</v>
      </c>
      <c r="S3446">
        <v>0.22500000000000001</v>
      </c>
      <c r="T3446">
        <v>0.42699999999999999</v>
      </c>
      <c r="U3446">
        <v>0.191</v>
      </c>
      <c r="V3446">
        <v>10</v>
      </c>
      <c r="W3446">
        <v>0</v>
      </c>
      <c r="X3446">
        <v>0</v>
      </c>
      <c r="Y3446">
        <v>-0.1</v>
      </c>
      <c r="Z3446">
        <v>0</v>
      </c>
      <c r="AA3446">
        <v>0</v>
      </c>
    </row>
    <row r="3447" spans="1:27" x14ac:dyDescent="0.25">
      <c r="A3447" t="s">
        <v>22095</v>
      </c>
      <c r="B3447" t="s">
        <v>21717</v>
      </c>
      <c r="C3447" t="s">
        <v>1</v>
      </c>
      <c r="D3447">
        <v>1</v>
      </c>
      <c r="E3447">
        <v>1</v>
      </c>
      <c r="F3447">
        <v>0</v>
      </c>
      <c r="G3447">
        <v>0</v>
      </c>
      <c r="H3447">
        <v>0</v>
      </c>
      <c r="I3447">
        <v>0</v>
      </c>
      <c r="J3447">
        <v>0</v>
      </c>
      <c r="K3447">
        <v>0</v>
      </c>
      <c r="L3447">
        <v>0</v>
      </c>
      <c r="M3447">
        <v>0</v>
      </c>
      <c r="N3447">
        <v>0</v>
      </c>
      <c r="O3447">
        <v>0</v>
      </c>
      <c r="P3447">
        <v>0</v>
      </c>
      <c r="Q3447">
        <v>0.17599999999999999</v>
      </c>
      <c r="R3447">
        <v>0.20200000000000001</v>
      </c>
      <c r="S3447">
        <v>0.22800000000000001</v>
      </c>
      <c r="T3447">
        <v>0.43</v>
      </c>
      <c r="U3447">
        <v>0.191</v>
      </c>
      <c r="V3447">
        <v>12</v>
      </c>
      <c r="W3447">
        <v>0</v>
      </c>
      <c r="X3447">
        <v>0</v>
      </c>
      <c r="Y3447">
        <v>-0.1</v>
      </c>
      <c r="Z3447">
        <v>0</v>
      </c>
      <c r="AA3447">
        <v>0</v>
      </c>
    </row>
    <row r="3448" spans="1:27" x14ac:dyDescent="0.25">
      <c r="A3448" t="s">
        <v>795</v>
      </c>
      <c r="B3448" t="s">
        <v>796</v>
      </c>
      <c r="C3448" t="s">
        <v>20875</v>
      </c>
      <c r="D3448">
        <v>1</v>
      </c>
      <c r="E3448">
        <v>1</v>
      </c>
      <c r="F3448">
        <v>0</v>
      </c>
      <c r="G3448">
        <v>0</v>
      </c>
      <c r="H3448">
        <v>0</v>
      </c>
      <c r="I3448">
        <v>0</v>
      </c>
      <c r="J3448">
        <v>0</v>
      </c>
      <c r="K3448">
        <v>0</v>
      </c>
      <c r="L3448">
        <v>0</v>
      </c>
      <c r="M3448">
        <v>0</v>
      </c>
      <c r="N3448">
        <v>0</v>
      </c>
      <c r="O3448">
        <v>0</v>
      </c>
      <c r="P3448">
        <v>0</v>
      </c>
      <c r="Q3448">
        <v>0.16300000000000001</v>
      </c>
      <c r="R3448">
        <v>0.19600000000000001</v>
      </c>
      <c r="S3448">
        <v>0.23200000000000001</v>
      </c>
      <c r="T3448">
        <v>0.42799999999999999</v>
      </c>
      <c r="U3448">
        <v>0.191</v>
      </c>
      <c r="V3448">
        <v>11</v>
      </c>
      <c r="W3448">
        <v>0</v>
      </c>
      <c r="X3448">
        <v>0</v>
      </c>
      <c r="Y3448">
        <v>-0.1</v>
      </c>
      <c r="Z3448">
        <v>0</v>
      </c>
      <c r="AA3448">
        <v>0</v>
      </c>
    </row>
    <row r="3449" spans="1:27" x14ac:dyDescent="0.25">
      <c r="A3449" t="s">
        <v>22096</v>
      </c>
      <c r="B3449" t="s">
        <v>22097</v>
      </c>
      <c r="C3449" t="s">
        <v>20885</v>
      </c>
      <c r="D3449">
        <v>1</v>
      </c>
      <c r="E3449">
        <v>1</v>
      </c>
      <c r="F3449">
        <v>0</v>
      </c>
      <c r="G3449">
        <v>0</v>
      </c>
      <c r="H3449">
        <v>0</v>
      </c>
      <c r="I3449">
        <v>0</v>
      </c>
      <c r="J3449">
        <v>0</v>
      </c>
      <c r="K3449">
        <v>0</v>
      </c>
      <c r="L3449">
        <v>0</v>
      </c>
      <c r="M3449">
        <v>0</v>
      </c>
      <c r="N3449">
        <v>0</v>
      </c>
      <c r="O3449">
        <v>0</v>
      </c>
      <c r="P3449">
        <v>0</v>
      </c>
      <c r="Q3449">
        <v>0.16200000000000001</v>
      </c>
      <c r="R3449">
        <v>0.2</v>
      </c>
      <c r="S3449">
        <v>0.22800000000000001</v>
      </c>
      <c r="T3449">
        <v>0.42799999999999999</v>
      </c>
      <c r="U3449">
        <v>0.191</v>
      </c>
      <c r="V3449">
        <v>14</v>
      </c>
      <c r="W3449">
        <v>0</v>
      </c>
      <c r="X3449">
        <v>0</v>
      </c>
      <c r="Y3449">
        <v>-0.1</v>
      </c>
      <c r="Z3449">
        <v>0</v>
      </c>
      <c r="AA3449">
        <v>0</v>
      </c>
    </row>
    <row r="3450" spans="1:27" x14ac:dyDescent="0.25">
      <c r="A3450" t="s">
        <v>897</v>
      </c>
      <c r="B3450" t="s">
        <v>898</v>
      </c>
      <c r="C3450" t="s">
        <v>1</v>
      </c>
      <c r="D3450">
        <v>1</v>
      </c>
      <c r="E3450">
        <v>1</v>
      </c>
      <c r="F3450">
        <v>0</v>
      </c>
      <c r="G3450">
        <v>0</v>
      </c>
      <c r="H3450">
        <v>0</v>
      </c>
      <c r="I3450">
        <v>0</v>
      </c>
      <c r="J3450">
        <v>0</v>
      </c>
      <c r="K3450">
        <v>0</v>
      </c>
      <c r="L3450">
        <v>0</v>
      </c>
      <c r="M3450">
        <v>0</v>
      </c>
      <c r="N3450">
        <v>0</v>
      </c>
      <c r="O3450">
        <v>0</v>
      </c>
      <c r="P3450">
        <v>0</v>
      </c>
      <c r="Q3450">
        <v>0.16500000000000001</v>
      </c>
      <c r="R3450">
        <v>0.20300000000000001</v>
      </c>
      <c r="S3450">
        <v>0.221</v>
      </c>
      <c r="T3450">
        <v>0.42399999999999999</v>
      </c>
      <c r="U3450">
        <v>0.19</v>
      </c>
      <c r="V3450">
        <v>12</v>
      </c>
      <c r="W3450">
        <v>0</v>
      </c>
      <c r="X3450">
        <v>0</v>
      </c>
      <c r="Y3450">
        <v>-0.1</v>
      </c>
      <c r="Z3450">
        <v>0</v>
      </c>
      <c r="AA3450">
        <v>0</v>
      </c>
    </row>
    <row r="3451" spans="1:27" x14ac:dyDescent="0.25">
      <c r="A3451" t="s">
        <v>1318</v>
      </c>
      <c r="B3451" t="s">
        <v>1319</v>
      </c>
      <c r="C3451" t="s">
        <v>20890</v>
      </c>
      <c r="D3451">
        <v>1</v>
      </c>
      <c r="E3451">
        <v>1</v>
      </c>
      <c r="F3451">
        <v>0</v>
      </c>
      <c r="G3451">
        <v>0</v>
      </c>
      <c r="H3451">
        <v>0</v>
      </c>
      <c r="I3451">
        <v>0</v>
      </c>
      <c r="J3451">
        <v>0</v>
      </c>
      <c r="K3451">
        <v>0</v>
      </c>
      <c r="L3451">
        <v>0</v>
      </c>
      <c r="M3451">
        <v>0</v>
      </c>
      <c r="N3451">
        <v>0</v>
      </c>
      <c r="O3451">
        <v>0</v>
      </c>
      <c r="P3451">
        <v>0</v>
      </c>
      <c r="Q3451">
        <v>0.16800000000000001</v>
      </c>
      <c r="R3451">
        <v>0.20399999999999999</v>
      </c>
      <c r="S3451">
        <v>0.222</v>
      </c>
      <c r="T3451">
        <v>0.42599999999999999</v>
      </c>
      <c r="U3451">
        <v>0.19</v>
      </c>
      <c r="V3451">
        <v>18</v>
      </c>
      <c r="W3451">
        <v>0</v>
      </c>
      <c r="X3451">
        <v>0</v>
      </c>
      <c r="Y3451">
        <v>-0.1</v>
      </c>
      <c r="Z3451">
        <v>0</v>
      </c>
      <c r="AA3451">
        <v>0</v>
      </c>
    </row>
    <row r="3452" spans="1:27" x14ac:dyDescent="0.25">
      <c r="A3452" t="s">
        <v>22098</v>
      </c>
      <c r="B3452" t="s">
        <v>22099</v>
      </c>
      <c r="C3452" t="s">
        <v>20895</v>
      </c>
      <c r="D3452">
        <v>1</v>
      </c>
      <c r="E3452">
        <v>1</v>
      </c>
      <c r="F3452">
        <v>0</v>
      </c>
      <c r="G3452">
        <v>0</v>
      </c>
      <c r="H3452">
        <v>0</v>
      </c>
      <c r="I3452">
        <v>0</v>
      </c>
      <c r="J3452">
        <v>0</v>
      </c>
      <c r="K3452">
        <v>0</v>
      </c>
      <c r="L3452">
        <v>0</v>
      </c>
      <c r="M3452">
        <v>0</v>
      </c>
      <c r="N3452">
        <v>0</v>
      </c>
      <c r="O3452">
        <v>0</v>
      </c>
      <c r="P3452">
        <v>0</v>
      </c>
      <c r="Q3452">
        <v>0.16700000000000001</v>
      </c>
      <c r="R3452">
        <v>0.19800000000000001</v>
      </c>
      <c r="S3452">
        <v>0.23</v>
      </c>
      <c r="T3452">
        <v>0.42799999999999999</v>
      </c>
      <c r="U3452">
        <v>0.19</v>
      </c>
      <c r="V3452">
        <v>16</v>
      </c>
      <c r="W3452">
        <v>0</v>
      </c>
      <c r="X3452">
        <v>0</v>
      </c>
      <c r="Y3452">
        <v>-0.1</v>
      </c>
      <c r="Z3452">
        <v>0</v>
      </c>
      <c r="AA3452">
        <v>0</v>
      </c>
    </row>
    <row r="3453" spans="1:27" x14ac:dyDescent="0.25">
      <c r="A3453" t="s">
        <v>1157</v>
      </c>
      <c r="B3453" t="s">
        <v>1158</v>
      </c>
      <c r="C3453" t="s">
        <v>20870</v>
      </c>
      <c r="D3453">
        <v>1</v>
      </c>
      <c r="E3453">
        <v>1</v>
      </c>
      <c r="F3453">
        <v>0</v>
      </c>
      <c r="G3453">
        <v>0</v>
      </c>
      <c r="H3453">
        <v>0</v>
      </c>
      <c r="I3453">
        <v>0</v>
      </c>
      <c r="J3453">
        <v>0</v>
      </c>
      <c r="K3453">
        <v>0</v>
      </c>
      <c r="L3453">
        <v>0</v>
      </c>
      <c r="M3453">
        <v>0</v>
      </c>
      <c r="N3453">
        <v>0</v>
      </c>
      <c r="O3453">
        <v>0</v>
      </c>
      <c r="P3453">
        <v>0</v>
      </c>
      <c r="Q3453">
        <v>0.16500000000000001</v>
      </c>
      <c r="R3453">
        <v>0.19400000000000001</v>
      </c>
      <c r="S3453">
        <v>0.23599999999999999</v>
      </c>
      <c r="T3453">
        <v>0.43</v>
      </c>
      <c r="U3453">
        <v>0.19</v>
      </c>
      <c r="V3453">
        <v>10</v>
      </c>
      <c r="W3453">
        <v>0</v>
      </c>
      <c r="X3453">
        <v>0</v>
      </c>
      <c r="Y3453">
        <v>-0.1</v>
      </c>
      <c r="Z3453">
        <v>0</v>
      </c>
      <c r="AA3453">
        <v>0</v>
      </c>
    </row>
    <row r="3454" spans="1:27" x14ac:dyDescent="0.25">
      <c r="A3454" t="s">
        <v>22100</v>
      </c>
      <c r="B3454" t="s">
        <v>22101</v>
      </c>
      <c r="C3454" t="s">
        <v>20886</v>
      </c>
      <c r="D3454">
        <v>1</v>
      </c>
      <c r="E3454">
        <v>1</v>
      </c>
      <c r="F3454">
        <v>0</v>
      </c>
      <c r="G3454">
        <v>0</v>
      </c>
      <c r="H3454">
        <v>0</v>
      </c>
      <c r="I3454">
        <v>0</v>
      </c>
      <c r="J3454">
        <v>0</v>
      </c>
      <c r="K3454">
        <v>0</v>
      </c>
      <c r="L3454">
        <v>0</v>
      </c>
      <c r="M3454">
        <v>0</v>
      </c>
      <c r="N3454">
        <v>0</v>
      </c>
      <c r="O3454">
        <v>0</v>
      </c>
      <c r="P3454">
        <v>0</v>
      </c>
      <c r="Q3454">
        <v>0.16300000000000001</v>
      </c>
      <c r="R3454">
        <v>0.20100000000000001</v>
      </c>
      <c r="S3454">
        <v>0.223</v>
      </c>
      <c r="T3454">
        <v>0.42499999999999999</v>
      </c>
      <c r="U3454">
        <v>0.19</v>
      </c>
      <c r="V3454">
        <v>12</v>
      </c>
      <c r="W3454">
        <v>0</v>
      </c>
      <c r="X3454">
        <v>0</v>
      </c>
      <c r="Y3454">
        <v>-0.1</v>
      </c>
      <c r="Z3454">
        <v>0</v>
      </c>
      <c r="AA3454">
        <v>0</v>
      </c>
    </row>
    <row r="3455" spans="1:27" x14ac:dyDescent="0.25">
      <c r="A3455" t="s">
        <v>22102</v>
      </c>
      <c r="B3455" t="s">
        <v>22103</v>
      </c>
      <c r="C3455" t="s">
        <v>20893</v>
      </c>
      <c r="D3455">
        <v>1</v>
      </c>
      <c r="E3455">
        <v>1</v>
      </c>
      <c r="F3455">
        <v>0</v>
      </c>
      <c r="G3455">
        <v>0</v>
      </c>
      <c r="H3455">
        <v>0</v>
      </c>
      <c r="I3455">
        <v>0</v>
      </c>
      <c r="J3455">
        <v>0</v>
      </c>
      <c r="K3455">
        <v>0</v>
      </c>
      <c r="L3455">
        <v>0</v>
      </c>
      <c r="M3455">
        <v>0</v>
      </c>
      <c r="N3455">
        <v>0</v>
      </c>
      <c r="O3455">
        <v>0</v>
      </c>
      <c r="P3455">
        <v>0</v>
      </c>
      <c r="Q3455">
        <v>0.16600000000000001</v>
      </c>
      <c r="R3455">
        <v>0.20300000000000001</v>
      </c>
      <c r="S3455">
        <v>0.22</v>
      </c>
      <c r="T3455">
        <v>0.42399999999999999</v>
      </c>
      <c r="U3455">
        <v>0.19</v>
      </c>
      <c r="V3455">
        <v>15</v>
      </c>
      <c r="W3455">
        <v>0</v>
      </c>
      <c r="X3455">
        <v>0</v>
      </c>
      <c r="Y3455">
        <v>-0.1</v>
      </c>
      <c r="Z3455">
        <v>0</v>
      </c>
      <c r="AA3455">
        <v>0</v>
      </c>
    </row>
    <row r="3456" spans="1:27" x14ac:dyDescent="0.25">
      <c r="A3456" t="s">
        <v>22104</v>
      </c>
      <c r="B3456" t="s">
        <v>22105</v>
      </c>
      <c r="C3456" t="s">
        <v>20886</v>
      </c>
      <c r="D3456">
        <v>1</v>
      </c>
      <c r="E3456">
        <v>1</v>
      </c>
      <c r="F3456">
        <v>0</v>
      </c>
      <c r="G3456">
        <v>0</v>
      </c>
      <c r="H3456">
        <v>0</v>
      </c>
      <c r="I3456">
        <v>0</v>
      </c>
      <c r="J3456">
        <v>0</v>
      </c>
      <c r="K3456">
        <v>0</v>
      </c>
      <c r="L3456">
        <v>0</v>
      </c>
      <c r="M3456">
        <v>0</v>
      </c>
      <c r="N3456">
        <v>0</v>
      </c>
      <c r="O3456">
        <v>0</v>
      </c>
      <c r="P3456">
        <v>0</v>
      </c>
      <c r="Q3456">
        <v>0.16200000000000001</v>
      </c>
      <c r="R3456">
        <v>0.2</v>
      </c>
      <c r="S3456">
        <v>0.22500000000000001</v>
      </c>
      <c r="T3456">
        <v>0.42599999999999999</v>
      </c>
      <c r="U3456">
        <v>0.19</v>
      </c>
      <c r="V3456">
        <v>12</v>
      </c>
      <c r="W3456">
        <v>0</v>
      </c>
      <c r="X3456">
        <v>0</v>
      </c>
      <c r="Y3456">
        <v>-0.1</v>
      </c>
      <c r="Z3456">
        <v>0</v>
      </c>
      <c r="AA3456">
        <v>0</v>
      </c>
    </row>
    <row r="3457" spans="1:27" x14ac:dyDescent="0.25">
      <c r="A3457" t="s">
        <v>1077</v>
      </c>
      <c r="B3457" t="s">
        <v>1078</v>
      </c>
      <c r="C3457" t="s">
        <v>20871</v>
      </c>
      <c r="D3457">
        <v>1</v>
      </c>
      <c r="E3457">
        <v>1</v>
      </c>
      <c r="F3457">
        <v>0</v>
      </c>
      <c r="G3457">
        <v>0</v>
      </c>
      <c r="H3457">
        <v>0</v>
      </c>
      <c r="I3457">
        <v>0</v>
      </c>
      <c r="J3457">
        <v>0</v>
      </c>
      <c r="K3457">
        <v>0</v>
      </c>
      <c r="L3457">
        <v>0</v>
      </c>
      <c r="M3457">
        <v>0</v>
      </c>
      <c r="N3457">
        <v>0</v>
      </c>
      <c r="O3457">
        <v>0</v>
      </c>
      <c r="P3457">
        <v>0</v>
      </c>
      <c r="Q3457">
        <v>0.17199999999999999</v>
      </c>
      <c r="R3457">
        <v>0.20200000000000001</v>
      </c>
      <c r="S3457">
        <v>0.22600000000000001</v>
      </c>
      <c r="T3457">
        <v>0.42799999999999999</v>
      </c>
      <c r="U3457">
        <v>0.19</v>
      </c>
      <c r="V3457">
        <v>16</v>
      </c>
      <c r="W3457">
        <v>0</v>
      </c>
      <c r="X3457">
        <v>0</v>
      </c>
      <c r="Y3457">
        <v>-0.1</v>
      </c>
      <c r="Z3457">
        <v>0</v>
      </c>
      <c r="AA3457">
        <v>0</v>
      </c>
    </row>
    <row r="3458" spans="1:27" x14ac:dyDescent="0.25">
      <c r="A3458" t="s">
        <v>566</v>
      </c>
      <c r="B3458" t="s">
        <v>567</v>
      </c>
      <c r="C3458" t="s">
        <v>20876</v>
      </c>
      <c r="D3458">
        <v>1</v>
      </c>
      <c r="E3458">
        <v>1</v>
      </c>
      <c r="F3458">
        <v>0</v>
      </c>
      <c r="G3458">
        <v>0</v>
      </c>
      <c r="H3458">
        <v>0</v>
      </c>
      <c r="I3458">
        <v>0</v>
      </c>
      <c r="J3458">
        <v>0</v>
      </c>
      <c r="K3458">
        <v>0</v>
      </c>
      <c r="L3458">
        <v>0</v>
      </c>
      <c r="M3458">
        <v>0</v>
      </c>
      <c r="N3458">
        <v>0</v>
      </c>
      <c r="O3458">
        <v>0</v>
      </c>
      <c r="P3458">
        <v>0</v>
      </c>
      <c r="Q3458">
        <v>0.159</v>
      </c>
      <c r="R3458">
        <v>0.2</v>
      </c>
      <c r="S3458">
        <v>0.223</v>
      </c>
      <c r="T3458">
        <v>0.42299999999999999</v>
      </c>
      <c r="U3458">
        <v>0.19</v>
      </c>
      <c r="V3458">
        <v>16</v>
      </c>
      <c r="W3458">
        <v>0</v>
      </c>
      <c r="X3458">
        <v>0</v>
      </c>
      <c r="Y3458">
        <v>-0.1</v>
      </c>
      <c r="Z3458">
        <v>0</v>
      </c>
      <c r="AA3458">
        <v>0</v>
      </c>
    </row>
    <row r="3459" spans="1:27" x14ac:dyDescent="0.25">
      <c r="A3459" t="s">
        <v>1506</v>
      </c>
      <c r="B3459" t="s">
        <v>1507</v>
      </c>
      <c r="C3459" t="s">
        <v>1</v>
      </c>
      <c r="D3459">
        <v>1</v>
      </c>
      <c r="E3459">
        <v>1</v>
      </c>
      <c r="F3459">
        <v>0</v>
      </c>
      <c r="G3459">
        <v>0</v>
      </c>
      <c r="H3459">
        <v>0</v>
      </c>
      <c r="I3459">
        <v>0</v>
      </c>
      <c r="J3459">
        <v>0</v>
      </c>
      <c r="K3459">
        <v>0</v>
      </c>
      <c r="L3459">
        <v>0</v>
      </c>
      <c r="M3459">
        <v>0</v>
      </c>
      <c r="N3459">
        <v>0</v>
      </c>
      <c r="O3459">
        <v>0</v>
      </c>
      <c r="P3459">
        <v>0</v>
      </c>
      <c r="Q3459">
        <v>0.17100000000000001</v>
      </c>
      <c r="R3459">
        <v>0.19900000000000001</v>
      </c>
      <c r="S3459">
        <v>0.22800000000000001</v>
      </c>
      <c r="T3459">
        <v>0.42799999999999999</v>
      </c>
      <c r="U3459">
        <v>0.19</v>
      </c>
      <c r="V3459">
        <v>12</v>
      </c>
      <c r="W3459">
        <v>0</v>
      </c>
      <c r="X3459">
        <v>0</v>
      </c>
      <c r="Y3459">
        <v>-0.1</v>
      </c>
      <c r="Z3459">
        <v>0</v>
      </c>
      <c r="AA3459">
        <v>0</v>
      </c>
    </row>
    <row r="3460" spans="1:27" x14ac:dyDescent="0.25">
      <c r="A3460" t="s">
        <v>22106</v>
      </c>
      <c r="B3460" t="s">
        <v>22107</v>
      </c>
      <c r="C3460" t="s">
        <v>20877</v>
      </c>
      <c r="D3460">
        <v>1</v>
      </c>
      <c r="E3460">
        <v>1</v>
      </c>
      <c r="F3460">
        <v>0</v>
      </c>
      <c r="G3460">
        <v>0</v>
      </c>
      <c r="H3460">
        <v>0</v>
      </c>
      <c r="I3460">
        <v>0</v>
      </c>
      <c r="J3460">
        <v>0</v>
      </c>
      <c r="K3460">
        <v>0</v>
      </c>
      <c r="L3460">
        <v>0</v>
      </c>
      <c r="M3460">
        <v>0</v>
      </c>
      <c r="N3460">
        <v>0</v>
      </c>
      <c r="O3460">
        <v>0</v>
      </c>
      <c r="P3460">
        <v>0</v>
      </c>
      <c r="Q3460">
        <v>0.16700000000000001</v>
      </c>
      <c r="R3460">
        <v>0.20100000000000001</v>
      </c>
      <c r="S3460">
        <v>0.22800000000000001</v>
      </c>
      <c r="T3460">
        <v>0.42899999999999999</v>
      </c>
      <c r="U3460">
        <v>0.19</v>
      </c>
      <c r="V3460">
        <v>20</v>
      </c>
      <c r="W3460">
        <v>0</v>
      </c>
      <c r="X3460">
        <v>0</v>
      </c>
      <c r="Y3460">
        <v>-0.1</v>
      </c>
      <c r="Z3460">
        <v>0</v>
      </c>
      <c r="AA3460">
        <v>0</v>
      </c>
    </row>
    <row r="3461" spans="1:27" x14ac:dyDescent="0.25">
      <c r="A3461" t="s">
        <v>683</v>
      </c>
      <c r="B3461" t="s">
        <v>684</v>
      </c>
      <c r="C3461" t="s">
        <v>1</v>
      </c>
      <c r="D3461">
        <v>1</v>
      </c>
      <c r="E3461">
        <v>1</v>
      </c>
      <c r="F3461">
        <v>0</v>
      </c>
      <c r="G3461">
        <v>0</v>
      </c>
      <c r="H3461">
        <v>0</v>
      </c>
      <c r="I3461">
        <v>0</v>
      </c>
      <c r="J3461">
        <v>0</v>
      </c>
      <c r="K3461">
        <v>0</v>
      </c>
      <c r="L3461">
        <v>0</v>
      </c>
      <c r="M3461">
        <v>0</v>
      </c>
      <c r="N3461">
        <v>0</v>
      </c>
      <c r="O3461">
        <v>0</v>
      </c>
      <c r="P3461">
        <v>0</v>
      </c>
      <c r="Q3461">
        <v>0.16700000000000001</v>
      </c>
      <c r="R3461">
        <v>0.19600000000000001</v>
      </c>
      <c r="S3461">
        <v>0.23300000000000001</v>
      </c>
      <c r="T3461">
        <v>0.42899999999999999</v>
      </c>
      <c r="U3461">
        <v>0.19</v>
      </c>
      <c r="V3461">
        <v>12</v>
      </c>
      <c r="W3461">
        <v>0</v>
      </c>
      <c r="X3461">
        <v>0</v>
      </c>
      <c r="Y3461">
        <v>-0.1</v>
      </c>
      <c r="Z3461">
        <v>0</v>
      </c>
      <c r="AA3461">
        <v>0</v>
      </c>
    </row>
    <row r="3462" spans="1:27" x14ac:dyDescent="0.25">
      <c r="A3462" t="s">
        <v>267</v>
      </c>
      <c r="B3462" t="s">
        <v>268</v>
      </c>
      <c r="C3462" t="s">
        <v>20867</v>
      </c>
      <c r="D3462">
        <v>1</v>
      </c>
      <c r="E3462">
        <v>1</v>
      </c>
      <c r="F3462">
        <v>0</v>
      </c>
      <c r="G3462">
        <v>0</v>
      </c>
      <c r="H3462">
        <v>0</v>
      </c>
      <c r="I3462">
        <v>0</v>
      </c>
      <c r="J3462">
        <v>0</v>
      </c>
      <c r="K3462">
        <v>0</v>
      </c>
      <c r="L3462">
        <v>0</v>
      </c>
      <c r="M3462">
        <v>0</v>
      </c>
      <c r="N3462">
        <v>0</v>
      </c>
      <c r="O3462">
        <v>0</v>
      </c>
      <c r="P3462">
        <v>0</v>
      </c>
      <c r="Q3462">
        <v>0.16500000000000001</v>
      </c>
      <c r="R3462">
        <v>0.19800000000000001</v>
      </c>
      <c r="S3462">
        <v>0.22900000000000001</v>
      </c>
      <c r="T3462">
        <v>0.42699999999999999</v>
      </c>
      <c r="U3462">
        <v>0.19</v>
      </c>
      <c r="V3462">
        <v>12</v>
      </c>
      <c r="W3462">
        <v>0</v>
      </c>
      <c r="X3462">
        <v>0</v>
      </c>
      <c r="Y3462">
        <v>-0.1</v>
      </c>
      <c r="Z3462">
        <v>0</v>
      </c>
      <c r="AA3462">
        <v>0</v>
      </c>
    </row>
    <row r="3463" spans="1:27" x14ac:dyDescent="0.25">
      <c r="A3463" t="s">
        <v>22108</v>
      </c>
      <c r="B3463" t="s">
        <v>22109</v>
      </c>
      <c r="C3463" t="s">
        <v>1</v>
      </c>
      <c r="D3463">
        <v>1</v>
      </c>
      <c r="E3463">
        <v>1</v>
      </c>
      <c r="F3463">
        <v>0</v>
      </c>
      <c r="G3463">
        <v>0</v>
      </c>
      <c r="H3463">
        <v>0</v>
      </c>
      <c r="I3463">
        <v>0</v>
      </c>
      <c r="J3463">
        <v>0</v>
      </c>
      <c r="K3463">
        <v>0</v>
      </c>
      <c r="L3463">
        <v>0</v>
      </c>
      <c r="M3463">
        <v>0</v>
      </c>
      <c r="N3463">
        <v>0</v>
      </c>
      <c r="O3463">
        <v>0</v>
      </c>
      <c r="P3463">
        <v>0</v>
      </c>
      <c r="Q3463">
        <v>0.16200000000000001</v>
      </c>
      <c r="R3463">
        <v>0.19900000000000001</v>
      </c>
      <c r="S3463">
        <v>0.22600000000000001</v>
      </c>
      <c r="T3463">
        <v>0.42499999999999999</v>
      </c>
      <c r="U3463">
        <v>0.19</v>
      </c>
      <c r="V3463">
        <v>12</v>
      </c>
      <c r="W3463">
        <v>0</v>
      </c>
      <c r="X3463">
        <v>0</v>
      </c>
      <c r="Y3463">
        <v>-0.1</v>
      </c>
      <c r="Z3463">
        <v>0</v>
      </c>
      <c r="AA3463">
        <v>0</v>
      </c>
    </row>
    <row r="3464" spans="1:27" x14ac:dyDescent="0.25">
      <c r="A3464" t="s">
        <v>22110</v>
      </c>
      <c r="B3464" t="s">
        <v>6568</v>
      </c>
      <c r="C3464" t="s">
        <v>1</v>
      </c>
      <c r="D3464">
        <v>1</v>
      </c>
      <c r="E3464">
        <v>1</v>
      </c>
      <c r="F3464">
        <v>0</v>
      </c>
      <c r="G3464">
        <v>0</v>
      </c>
      <c r="H3464">
        <v>0</v>
      </c>
      <c r="I3464">
        <v>0</v>
      </c>
      <c r="J3464">
        <v>0</v>
      </c>
      <c r="K3464">
        <v>0</v>
      </c>
      <c r="L3464">
        <v>0</v>
      </c>
      <c r="M3464">
        <v>0</v>
      </c>
      <c r="N3464">
        <v>0</v>
      </c>
      <c r="O3464">
        <v>0</v>
      </c>
      <c r="P3464">
        <v>0</v>
      </c>
      <c r="Q3464">
        <v>0.17699999999999999</v>
      </c>
      <c r="R3464">
        <v>0.20300000000000001</v>
      </c>
      <c r="S3464">
        <v>0.224</v>
      </c>
      <c r="T3464">
        <v>0.42699999999999999</v>
      </c>
      <c r="U3464">
        <v>0.19</v>
      </c>
      <c r="V3464">
        <v>12</v>
      </c>
      <c r="W3464">
        <v>0</v>
      </c>
      <c r="X3464">
        <v>0</v>
      </c>
      <c r="Y3464">
        <v>-0.1</v>
      </c>
      <c r="Z3464">
        <v>0</v>
      </c>
      <c r="AA3464">
        <v>0</v>
      </c>
    </row>
    <row r="3465" spans="1:27" x14ac:dyDescent="0.25">
      <c r="A3465" t="s">
        <v>1140</v>
      </c>
      <c r="B3465" t="s">
        <v>1141</v>
      </c>
      <c r="C3465" t="s">
        <v>1</v>
      </c>
      <c r="D3465">
        <v>1</v>
      </c>
      <c r="E3465">
        <v>1</v>
      </c>
      <c r="F3465">
        <v>0</v>
      </c>
      <c r="G3465">
        <v>0</v>
      </c>
      <c r="H3465">
        <v>0</v>
      </c>
      <c r="I3465">
        <v>0</v>
      </c>
      <c r="J3465">
        <v>0</v>
      </c>
      <c r="K3465">
        <v>0</v>
      </c>
      <c r="L3465">
        <v>0</v>
      </c>
      <c r="M3465">
        <v>0</v>
      </c>
      <c r="N3465">
        <v>0</v>
      </c>
      <c r="O3465">
        <v>0</v>
      </c>
      <c r="P3465">
        <v>0</v>
      </c>
      <c r="Q3465">
        <v>0.17</v>
      </c>
      <c r="R3465">
        <v>0.20100000000000001</v>
      </c>
      <c r="S3465">
        <v>0.22500000000000001</v>
      </c>
      <c r="T3465">
        <v>0.42599999999999999</v>
      </c>
      <c r="U3465">
        <v>0.19</v>
      </c>
      <c r="V3465">
        <v>12</v>
      </c>
      <c r="W3465">
        <v>0</v>
      </c>
      <c r="X3465">
        <v>0</v>
      </c>
      <c r="Y3465">
        <v>-0.1</v>
      </c>
      <c r="Z3465">
        <v>0</v>
      </c>
      <c r="AA3465">
        <v>0</v>
      </c>
    </row>
    <row r="3466" spans="1:27" x14ac:dyDescent="0.25">
      <c r="A3466" t="s">
        <v>22111</v>
      </c>
      <c r="B3466" t="s">
        <v>22112</v>
      </c>
      <c r="C3466" t="s">
        <v>20892</v>
      </c>
      <c r="D3466">
        <v>1</v>
      </c>
      <c r="E3466">
        <v>1</v>
      </c>
      <c r="F3466">
        <v>0</v>
      </c>
      <c r="G3466">
        <v>0</v>
      </c>
      <c r="H3466">
        <v>0</v>
      </c>
      <c r="I3466">
        <v>0</v>
      </c>
      <c r="J3466">
        <v>0</v>
      </c>
      <c r="K3466">
        <v>0</v>
      </c>
      <c r="L3466">
        <v>0</v>
      </c>
      <c r="M3466">
        <v>0</v>
      </c>
      <c r="N3466">
        <v>0</v>
      </c>
      <c r="O3466">
        <v>0</v>
      </c>
      <c r="P3466">
        <v>0</v>
      </c>
      <c r="Q3466">
        <v>0.17199999999999999</v>
      </c>
      <c r="R3466">
        <v>0.19600000000000001</v>
      </c>
      <c r="S3466">
        <v>0.23300000000000001</v>
      </c>
      <c r="T3466">
        <v>0.42899999999999999</v>
      </c>
      <c r="U3466">
        <v>0.19</v>
      </c>
      <c r="V3466">
        <v>12</v>
      </c>
      <c r="W3466">
        <v>0</v>
      </c>
      <c r="X3466">
        <v>0</v>
      </c>
      <c r="Y3466">
        <v>-0.1</v>
      </c>
      <c r="Z3466">
        <v>0</v>
      </c>
      <c r="AA3466">
        <v>0</v>
      </c>
    </row>
    <row r="3467" spans="1:27" x14ac:dyDescent="0.25">
      <c r="A3467" t="s">
        <v>490</v>
      </c>
      <c r="B3467" t="s">
        <v>491</v>
      </c>
      <c r="C3467" t="s">
        <v>20890</v>
      </c>
      <c r="D3467">
        <v>1</v>
      </c>
      <c r="E3467">
        <v>1</v>
      </c>
      <c r="F3467">
        <v>0</v>
      </c>
      <c r="G3467">
        <v>0</v>
      </c>
      <c r="H3467">
        <v>0</v>
      </c>
      <c r="I3467">
        <v>0</v>
      </c>
      <c r="J3467">
        <v>0</v>
      </c>
      <c r="K3467">
        <v>0</v>
      </c>
      <c r="L3467">
        <v>0</v>
      </c>
      <c r="M3467">
        <v>0</v>
      </c>
      <c r="N3467">
        <v>0</v>
      </c>
      <c r="O3467">
        <v>0</v>
      </c>
      <c r="P3467">
        <v>0</v>
      </c>
      <c r="Q3467">
        <v>0.17299999999999999</v>
      </c>
      <c r="R3467">
        <v>0.20699999999999999</v>
      </c>
      <c r="S3467">
        <v>0.216</v>
      </c>
      <c r="T3467">
        <v>0.42299999999999999</v>
      </c>
      <c r="U3467">
        <v>0.19</v>
      </c>
      <c r="V3467">
        <v>18</v>
      </c>
      <c r="W3467">
        <v>0</v>
      </c>
      <c r="X3467">
        <v>0</v>
      </c>
      <c r="Y3467">
        <v>-0.1</v>
      </c>
      <c r="Z3467">
        <v>0</v>
      </c>
      <c r="AA3467">
        <v>0</v>
      </c>
    </row>
    <row r="3468" spans="1:27" x14ac:dyDescent="0.25">
      <c r="A3468" t="s">
        <v>22113</v>
      </c>
      <c r="B3468" t="s">
        <v>22114</v>
      </c>
      <c r="C3468" t="s">
        <v>20876</v>
      </c>
      <c r="D3468">
        <v>1</v>
      </c>
      <c r="E3468">
        <v>1</v>
      </c>
      <c r="F3468">
        <v>0</v>
      </c>
      <c r="G3468">
        <v>0</v>
      </c>
      <c r="H3468">
        <v>0</v>
      </c>
      <c r="I3468">
        <v>0</v>
      </c>
      <c r="J3468">
        <v>0</v>
      </c>
      <c r="K3468">
        <v>0</v>
      </c>
      <c r="L3468">
        <v>0</v>
      </c>
      <c r="M3468">
        <v>0</v>
      </c>
      <c r="N3468">
        <v>0</v>
      </c>
      <c r="O3468">
        <v>0</v>
      </c>
      <c r="P3468">
        <v>0</v>
      </c>
      <c r="Q3468">
        <v>0.16800000000000001</v>
      </c>
      <c r="R3468">
        <v>0.2</v>
      </c>
      <c r="S3468">
        <v>0.22600000000000001</v>
      </c>
      <c r="T3468">
        <v>0.42599999999999999</v>
      </c>
      <c r="U3468">
        <v>0.19</v>
      </c>
      <c r="V3468">
        <v>16</v>
      </c>
      <c r="W3468">
        <v>0</v>
      </c>
      <c r="X3468">
        <v>0</v>
      </c>
      <c r="Y3468">
        <v>-0.1</v>
      </c>
      <c r="Z3468">
        <v>0</v>
      </c>
      <c r="AA3468">
        <v>0</v>
      </c>
    </row>
    <row r="3469" spans="1:27" x14ac:dyDescent="0.25">
      <c r="A3469" t="s">
        <v>22115</v>
      </c>
      <c r="B3469" t="s">
        <v>22116</v>
      </c>
      <c r="C3469" t="s">
        <v>20876</v>
      </c>
      <c r="D3469">
        <v>1</v>
      </c>
      <c r="E3469">
        <v>1</v>
      </c>
      <c r="F3469">
        <v>0</v>
      </c>
      <c r="G3469">
        <v>0</v>
      </c>
      <c r="H3469">
        <v>0</v>
      </c>
      <c r="I3469">
        <v>0</v>
      </c>
      <c r="J3469">
        <v>0</v>
      </c>
      <c r="K3469">
        <v>0</v>
      </c>
      <c r="L3469">
        <v>0</v>
      </c>
      <c r="M3469">
        <v>0</v>
      </c>
      <c r="N3469">
        <v>0</v>
      </c>
      <c r="O3469">
        <v>0</v>
      </c>
      <c r="P3469">
        <v>0</v>
      </c>
      <c r="Q3469">
        <v>0.16</v>
      </c>
      <c r="R3469">
        <v>0.191</v>
      </c>
      <c r="S3469">
        <v>0.23699999999999999</v>
      </c>
      <c r="T3469">
        <v>0.42799999999999999</v>
      </c>
      <c r="U3469">
        <v>0.19</v>
      </c>
      <c r="V3469">
        <v>16</v>
      </c>
      <c r="W3469">
        <v>0</v>
      </c>
      <c r="X3469">
        <v>0</v>
      </c>
      <c r="Y3469">
        <v>-0.1</v>
      </c>
      <c r="Z3469">
        <v>0</v>
      </c>
      <c r="AA3469">
        <v>0</v>
      </c>
    </row>
    <row r="3470" spans="1:27" x14ac:dyDescent="0.25">
      <c r="A3470" t="s">
        <v>22117</v>
      </c>
      <c r="B3470" t="s">
        <v>22118</v>
      </c>
      <c r="C3470" t="s">
        <v>20876</v>
      </c>
      <c r="D3470">
        <v>1</v>
      </c>
      <c r="E3470">
        <v>1</v>
      </c>
      <c r="F3470">
        <v>0</v>
      </c>
      <c r="G3470">
        <v>0</v>
      </c>
      <c r="H3470">
        <v>0</v>
      </c>
      <c r="I3470">
        <v>0</v>
      </c>
      <c r="J3470">
        <v>0</v>
      </c>
      <c r="K3470">
        <v>0</v>
      </c>
      <c r="L3470">
        <v>0</v>
      </c>
      <c r="M3470">
        <v>0</v>
      </c>
      <c r="N3470">
        <v>0</v>
      </c>
      <c r="O3470">
        <v>0</v>
      </c>
      <c r="P3470">
        <v>0</v>
      </c>
      <c r="Q3470">
        <v>0.16300000000000001</v>
      </c>
      <c r="R3470">
        <v>0.19700000000000001</v>
      </c>
      <c r="S3470">
        <v>0.22900000000000001</v>
      </c>
      <c r="T3470">
        <v>0.42599999999999999</v>
      </c>
      <c r="U3470">
        <v>0.19</v>
      </c>
      <c r="V3470">
        <v>16</v>
      </c>
      <c r="W3470">
        <v>0</v>
      </c>
      <c r="X3470">
        <v>0</v>
      </c>
      <c r="Y3470">
        <v>-0.1</v>
      </c>
      <c r="Z3470">
        <v>0</v>
      </c>
      <c r="AA3470">
        <v>0</v>
      </c>
    </row>
    <row r="3471" spans="1:27" x14ac:dyDescent="0.25">
      <c r="A3471" t="s">
        <v>1356</v>
      </c>
      <c r="B3471" t="s">
        <v>1357</v>
      </c>
      <c r="C3471" t="s">
        <v>20869</v>
      </c>
      <c r="D3471">
        <v>1</v>
      </c>
      <c r="E3471">
        <v>1</v>
      </c>
      <c r="F3471">
        <v>0</v>
      </c>
      <c r="G3471">
        <v>0</v>
      </c>
      <c r="H3471">
        <v>0</v>
      </c>
      <c r="I3471">
        <v>0</v>
      </c>
      <c r="J3471">
        <v>0</v>
      </c>
      <c r="K3471">
        <v>0</v>
      </c>
      <c r="L3471">
        <v>0</v>
      </c>
      <c r="M3471">
        <v>0</v>
      </c>
      <c r="N3471">
        <v>0</v>
      </c>
      <c r="O3471">
        <v>0</v>
      </c>
      <c r="P3471">
        <v>0</v>
      </c>
      <c r="Q3471">
        <v>0.17199999999999999</v>
      </c>
      <c r="R3471">
        <v>0.20699999999999999</v>
      </c>
      <c r="S3471">
        <v>0.216</v>
      </c>
      <c r="T3471">
        <v>0.42199999999999999</v>
      </c>
      <c r="U3471">
        <v>0.19</v>
      </c>
      <c r="V3471">
        <v>8</v>
      </c>
      <c r="W3471">
        <v>0</v>
      </c>
      <c r="X3471">
        <v>0</v>
      </c>
      <c r="Y3471">
        <v>-0.1</v>
      </c>
      <c r="Z3471">
        <v>0</v>
      </c>
      <c r="AA3471">
        <v>0</v>
      </c>
    </row>
    <row r="3472" spans="1:27" x14ac:dyDescent="0.25">
      <c r="A3472" t="s">
        <v>22119</v>
      </c>
      <c r="B3472" t="s">
        <v>22120</v>
      </c>
      <c r="C3472" t="s">
        <v>20883</v>
      </c>
      <c r="D3472">
        <v>1</v>
      </c>
      <c r="E3472">
        <v>1</v>
      </c>
      <c r="F3472">
        <v>0</v>
      </c>
      <c r="G3472">
        <v>0</v>
      </c>
      <c r="H3472">
        <v>0</v>
      </c>
      <c r="I3472">
        <v>0</v>
      </c>
      <c r="J3472">
        <v>0</v>
      </c>
      <c r="K3472">
        <v>0</v>
      </c>
      <c r="L3472">
        <v>0</v>
      </c>
      <c r="M3472">
        <v>0</v>
      </c>
      <c r="N3472">
        <v>0</v>
      </c>
      <c r="O3472">
        <v>0</v>
      </c>
      <c r="P3472">
        <v>0</v>
      </c>
      <c r="Q3472">
        <v>0.158</v>
      </c>
      <c r="R3472">
        <v>0.19400000000000001</v>
      </c>
      <c r="S3472">
        <v>0.23200000000000001</v>
      </c>
      <c r="T3472">
        <v>0.42599999999999999</v>
      </c>
      <c r="U3472">
        <v>0.19</v>
      </c>
      <c r="V3472">
        <v>10</v>
      </c>
      <c r="W3472">
        <v>0</v>
      </c>
      <c r="X3472">
        <v>0</v>
      </c>
      <c r="Y3472">
        <v>-0.1</v>
      </c>
      <c r="Z3472">
        <v>0</v>
      </c>
      <c r="AA3472">
        <v>0</v>
      </c>
    </row>
    <row r="3473" spans="1:27" x14ac:dyDescent="0.25">
      <c r="A3473" t="s">
        <v>22121</v>
      </c>
      <c r="B3473" t="s">
        <v>22122</v>
      </c>
      <c r="C3473" t="s">
        <v>20872</v>
      </c>
      <c r="D3473">
        <v>1</v>
      </c>
      <c r="E3473">
        <v>1</v>
      </c>
      <c r="F3473">
        <v>0</v>
      </c>
      <c r="G3473">
        <v>0</v>
      </c>
      <c r="H3473">
        <v>0</v>
      </c>
      <c r="I3473">
        <v>0</v>
      </c>
      <c r="J3473">
        <v>0</v>
      </c>
      <c r="K3473">
        <v>0</v>
      </c>
      <c r="L3473">
        <v>0</v>
      </c>
      <c r="M3473">
        <v>0</v>
      </c>
      <c r="N3473">
        <v>0</v>
      </c>
      <c r="O3473">
        <v>0</v>
      </c>
      <c r="P3473">
        <v>0</v>
      </c>
      <c r="Q3473">
        <v>0.17499999999999999</v>
      </c>
      <c r="R3473">
        <v>0.20499999999999999</v>
      </c>
      <c r="S3473">
        <v>0.219</v>
      </c>
      <c r="T3473">
        <v>0.42399999999999999</v>
      </c>
      <c r="U3473">
        <v>0.19</v>
      </c>
      <c r="V3473">
        <v>12</v>
      </c>
      <c r="W3473">
        <v>0</v>
      </c>
      <c r="X3473">
        <v>0</v>
      </c>
      <c r="Y3473">
        <v>-0.1</v>
      </c>
      <c r="Z3473">
        <v>0</v>
      </c>
      <c r="AA3473">
        <v>0</v>
      </c>
    </row>
    <row r="3474" spans="1:27" x14ac:dyDescent="0.25">
      <c r="A3474" t="s">
        <v>1529</v>
      </c>
      <c r="B3474" t="s">
        <v>1530</v>
      </c>
      <c r="C3474" t="s">
        <v>1</v>
      </c>
      <c r="D3474">
        <v>1</v>
      </c>
      <c r="E3474">
        <v>1</v>
      </c>
      <c r="F3474">
        <v>0</v>
      </c>
      <c r="G3474">
        <v>0</v>
      </c>
      <c r="H3474">
        <v>0</v>
      </c>
      <c r="I3474">
        <v>0</v>
      </c>
      <c r="J3474">
        <v>0</v>
      </c>
      <c r="K3474">
        <v>0</v>
      </c>
      <c r="L3474">
        <v>0</v>
      </c>
      <c r="M3474">
        <v>0</v>
      </c>
      <c r="N3474">
        <v>0</v>
      </c>
      <c r="O3474">
        <v>0</v>
      </c>
      <c r="P3474">
        <v>0</v>
      </c>
      <c r="Q3474">
        <v>0.16900000000000001</v>
      </c>
      <c r="R3474">
        <v>0.20200000000000001</v>
      </c>
      <c r="S3474">
        <v>0.222</v>
      </c>
      <c r="T3474">
        <v>0.42399999999999999</v>
      </c>
      <c r="U3474">
        <v>0.19</v>
      </c>
      <c r="V3474">
        <v>12</v>
      </c>
      <c r="W3474">
        <v>0</v>
      </c>
      <c r="X3474">
        <v>0</v>
      </c>
      <c r="Y3474">
        <v>-0.1</v>
      </c>
      <c r="Z3474">
        <v>0</v>
      </c>
      <c r="AA3474">
        <v>0</v>
      </c>
    </row>
    <row r="3475" spans="1:27" x14ac:dyDescent="0.25">
      <c r="A3475" t="s">
        <v>1316</v>
      </c>
      <c r="B3475" t="s">
        <v>1317</v>
      </c>
      <c r="C3475" t="s">
        <v>20884</v>
      </c>
      <c r="D3475">
        <v>1</v>
      </c>
      <c r="E3475">
        <v>1</v>
      </c>
      <c r="F3475">
        <v>0</v>
      </c>
      <c r="G3475">
        <v>0</v>
      </c>
      <c r="H3475">
        <v>0</v>
      </c>
      <c r="I3475">
        <v>0</v>
      </c>
      <c r="J3475">
        <v>0</v>
      </c>
      <c r="K3475">
        <v>0</v>
      </c>
      <c r="L3475">
        <v>0</v>
      </c>
      <c r="M3475">
        <v>0</v>
      </c>
      <c r="N3475">
        <v>0</v>
      </c>
      <c r="O3475">
        <v>0</v>
      </c>
      <c r="P3475">
        <v>0</v>
      </c>
      <c r="Q3475">
        <v>0.16500000000000001</v>
      </c>
      <c r="R3475">
        <v>0.192</v>
      </c>
      <c r="S3475">
        <v>0.23699999999999999</v>
      </c>
      <c r="T3475">
        <v>0.42899999999999999</v>
      </c>
      <c r="U3475">
        <v>0.19</v>
      </c>
      <c r="V3475">
        <v>8</v>
      </c>
      <c r="W3475">
        <v>0</v>
      </c>
      <c r="X3475">
        <v>0</v>
      </c>
      <c r="Y3475">
        <v>-0.1</v>
      </c>
      <c r="Z3475">
        <v>0</v>
      </c>
      <c r="AA3475">
        <v>0</v>
      </c>
    </row>
    <row r="3476" spans="1:27" x14ac:dyDescent="0.25">
      <c r="A3476" t="s">
        <v>0</v>
      </c>
      <c r="B3476" t="s">
        <v>2</v>
      </c>
      <c r="C3476" t="s">
        <v>20891</v>
      </c>
      <c r="D3476">
        <v>1</v>
      </c>
      <c r="E3476">
        <v>1</v>
      </c>
      <c r="F3476">
        <v>0</v>
      </c>
      <c r="G3476">
        <v>0</v>
      </c>
      <c r="H3476">
        <v>0</v>
      </c>
      <c r="I3476">
        <v>0</v>
      </c>
      <c r="J3476">
        <v>0</v>
      </c>
      <c r="K3476">
        <v>0</v>
      </c>
      <c r="L3476">
        <v>0</v>
      </c>
      <c r="M3476">
        <v>0</v>
      </c>
      <c r="N3476">
        <v>0</v>
      </c>
      <c r="O3476">
        <v>0</v>
      </c>
      <c r="P3476">
        <v>0</v>
      </c>
      <c r="Q3476">
        <v>0.16800000000000001</v>
      </c>
      <c r="R3476">
        <v>0.20200000000000001</v>
      </c>
      <c r="S3476">
        <v>0.221</v>
      </c>
      <c r="T3476">
        <v>0.42399999999999999</v>
      </c>
      <c r="U3476">
        <v>0.19</v>
      </c>
      <c r="V3476">
        <v>17</v>
      </c>
      <c r="W3476">
        <v>0</v>
      </c>
      <c r="X3476">
        <v>0</v>
      </c>
      <c r="Y3476">
        <v>-0.1</v>
      </c>
      <c r="Z3476">
        <v>0</v>
      </c>
      <c r="AA3476">
        <v>0</v>
      </c>
    </row>
    <row r="3477" spans="1:27" x14ac:dyDescent="0.25">
      <c r="A3477" t="s">
        <v>398</v>
      </c>
      <c r="B3477" t="s">
        <v>399</v>
      </c>
      <c r="C3477" t="s">
        <v>1</v>
      </c>
      <c r="D3477">
        <v>1</v>
      </c>
      <c r="E3477">
        <v>1</v>
      </c>
      <c r="F3477">
        <v>0</v>
      </c>
      <c r="G3477">
        <v>0</v>
      </c>
      <c r="H3477">
        <v>0</v>
      </c>
      <c r="I3477">
        <v>0</v>
      </c>
      <c r="J3477">
        <v>0</v>
      </c>
      <c r="K3477">
        <v>0</v>
      </c>
      <c r="L3477">
        <v>0</v>
      </c>
      <c r="M3477">
        <v>0</v>
      </c>
      <c r="N3477">
        <v>0</v>
      </c>
      <c r="O3477">
        <v>0</v>
      </c>
      <c r="P3477">
        <v>0</v>
      </c>
      <c r="Q3477">
        <v>0.151</v>
      </c>
      <c r="R3477">
        <v>0.193</v>
      </c>
      <c r="S3477">
        <v>0.23</v>
      </c>
      <c r="T3477">
        <v>0.42299999999999999</v>
      </c>
      <c r="U3477">
        <v>0.189</v>
      </c>
      <c r="V3477">
        <v>12</v>
      </c>
      <c r="W3477">
        <v>0</v>
      </c>
      <c r="X3477">
        <v>0</v>
      </c>
      <c r="Y3477">
        <v>-0.1</v>
      </c>
      <c r="Z3477">
        <v>0</v>
      </c>
      <c r="AA3477">
        <v>0</v>
      </c>
    </row>
    <row r="3478" spans="1:27" x14ac:dyDescent="0.25">
      <c r="A3478" t="s">
        <v>22123</v>
      </c>
      <c r="B3478" t="s">
        <v>22124</v>
      </c>
      <c r="C3478" t="s">
        <v>1</v>
      </c>
      <c r="D3478">
        <v>1</v>
      </c>
      <c r="E3478">
        <v>1</v>
      </c>
      <c r="F3478">
        <v>0</v>
      </c>
      <c r="G3478">
        <v>0</v>
      </c>
      <c r="H3478">
        <v>0</v>
      </c>
      <c r="I3478">
        <v>0</v>
      </c>
      <c r="J3478">
        <v>0</v>
      </c>
      <c r="K3478">
        <v>0</v>
      </c>
      <c r="L3478">
        <v>0</v>
      </c>
      <c r="M3478">
        <v>0</v>
      </c>
      <c r="N3478">
        <v>0</v>
      </c>
      <c r="O3478">
        <v>0</v>
      </c>
      <c r="P3478">
        <v>0</v>
      </c>
      <c r="Q3478">
        <v>0.17100000000000001</v>
      </c>
      <c r="R3478">
        <v>0.20399999999999999</v>
      </c>
      <c r="S3478">
        <v>0.219</v>
      </c>
      <c r="T3478">
        <v>0.42399999999999999</v>
      </c>
      <c r="U3478">
        <v>0.189</v>
      </c>
      <c r="V3478">
        <v>12</v>
      </c>
      <c r="W3478">
        <v>0</v>
      </c>
      <c r="X3478">
        <v>0</v>
      </c>
      <c r="Y3478">
        <v>-0.1</v>
      </c>
      <c r="Z3478">
        <v>0</v>
      </c>
      <c r="AA3478">
        <v>0</v>
      </c>
    </row>
    <row r="3479" spans="1:27" x14ac:dyDescent="0.25">
      <c r="A3479" t="s">
        <v>883</v>
      </c>
      <c r="B3479" t="s">
        <v>884</v>
      </c>
      <c r="C3479" t="s">
        <v>1</v>
      </c>
      <c r="D3479">
        <v>1</v>
      </c>
      <c r="E3479">
        <v>1</v>
      </c>
      <c r="F3479">
        <v>0</v>
      </c>
      <c r="G3479">
        <v>0</v>
      </c>
      <c r="H3479">
        <v>0</v>
      </c>
      <c r="I3479">
        <v>0</v>
      </c>
      <c r="J3479">
        <v>0</v>
      </c>
      <c r="K3479">
        <v>0</v>
      </c>
      <c r="L3479">
        <v>0</v>
      </c>
      <c r="M3479">
        <v>0</v>
      </c>
      <c r="N3479">
        <v>0</v>
      </c>
      <c r="O3479">
        <v>0</v>
      </c>
      <c r="P3479">
        <v>0</v>
      </c>
      <c r="Q3479">
        <v>0.16700000000000001</v>
      </c>
      <c r="R3479">
        <v>0.19900000000000001</v>
      </c>
      <c r="S3479">
        <v>0.22600000000000001</v>
      </c>
      <c r="T3479">
        <v>0.42499999999999999</v>
      </c>
      <c r="U3479">
        <v>0.189</v>
      </c>
      <c r="V3479">
        <v>12</v>
      </c>
      <c r="W3479">
        <v>0</v>
      </c>
      <c r="X3479">
        <v>0</v>
      </c>
      <c r="Y3479">
        <v>-0.1</v>
      </c>
      <c r="Z3479">
        <v>0</v>
      </c>
      <c r="AA3479">
        <v>0</v>
      </c>
    </row>
    <row r="3480" spans="1:27" x14ac:dyDescent="0.25">
      <c r="A3480" t="s">
        <v>359</v>
      </c>
      <c r="B3480" t="s">
        <v>360</v>
      </c>
      <c r="C3480" t="s">
        <v>20875</v>
      </c>
      <c r="D3480">
        <v>1</v>
      </c>
      <c r="E3480">
        <v>1</v>
      </c>
      <c r="F3480">
        <v>0</v>
      </c>
      <c r="G3480">
        <v>0</v>
      </c>
      <c r="H3480">
        <v>0</v>
      </c>
      <c r="I3480">
        <v>0</v>
      </c>
      <c r="J3480">
        <v>0</v>
      </c>
      <c r="K3480">
        <v>0</v>
      </c>
      <c r="L3480">
        <v>0</v>
      </c>
      <c r="M3480">
        <v>0</v>
      </c>
      <c r="N3480">
        <v>0</v>
      </c>
      <c r="O3480">
        <v>0</v>
      </c>
      <c r="P3480">
        <v>0</v>
      </c>
      <c r="Q3480">
        <v>0.16200000000000001</v>
      </c>
      <c r="R3480">
        <v>0.20499999999999999</v>
      </c>
      <c r="S3480">
        <v>0.215</v>
      </c>
      <c r="T3480">
        <v>0.42</v>
      </c>
      <c r="U3480">
        <v>0.189</v>
      </c>
      <c r="V3480">
        <v>10</v>
      </c>
      <c r="W3480">
        <v>0</v>
      </c>
      <c r="X3480">
        <v>0</v>
      </c>
      <c r="Y3480">
        <v>-0.1</v>
      </c>
      <c r="Z3480">
        <v>0</v>
      </c>
      <c r="AA3480">
        <v>0</v>
      </c>
    </row>
    <row r="3481" spans="1:27" x14ac:dyDescent="0.25">
      <c r="A3481" t="s">
        <v>996</v>
      </c>
      <c r="B3481" t="s">
        <v>997</v>
      </c>
      <c r="C3481" t="s">
        <v>20885</v>
      </c>
      <c r="D3481">
        <v>1</v>
      </c>
      <c r="E3481">
        <v>1</v>
      </c>
      <c r="F3481">
        <v>0</v>
      </c>
      <c r="G3481">
        <v>0</v>
      </c>
      <c r="H3481">
        <v>0</v>
      </c>
      <c r="I3481">
        <v>0</v>
      </c>
      <c r="J3481">
        <v>0</v>
      </c>
      <c r="K3481">
        <v>0</v>
      </c>
      <c r="L3481">
        <v>0</v>
      </c>
      <c r="M3481">
        <v>0</v>
      </c>
      <c r="N3481">
        <v>0</v>
      </c>
      <c r="O3481">
        <v>0</v>
      </c>
      <c r="P3481">
        <v>0</v>
      </c>
      <c r="Q3481">
        <v>0.16700000000000001</v>
      </c>
      <c r="R3481">
        <v>0.19800000000000001</v>
      </c>
      <c r="S3481">
        <v>0.22700000000000001</v>
      </c>
      <c r="T3481">
        <v>0.42499999999999999</v>
      </c>
      <c r="U3481">
        <v>0.189</v>
      </c>
      <c r="V3481">
        <v>13</v>
      </c>
      <c r="W3481">
        <v>0</v>
      </c>
      <c r="X3481">
        <v>0</v>
      </c>
      <c r="Y3481">
        <v>-0.1</v>
      </c>
      <c r="Z3481">
        <v>0</v>
      </c>
      <c r="AA3481">
        <v>0</v>
      </c>
    </row>
    <row r="3482" spans="1:27" x14ac:dyDescent="0.25">
      <c r="A3482" t="s">
        <v>1050</v>
      </c>
      <c r="B3482" t="s">
        <v>1051</v>
      </c>
      <c r="C3482" t="s">
        <v>20867</v>
      </c>
      <c r="D3482">
        <v>1</v>
      </c>
      <c r="E3482">
        <v>1</v>
      </c>
      <c r="F3482">
        <v>0</v>
      </c>
      <c r="G3482">
        <v>0</v>
      </c>
      <c r="H3482">
        <v>0</v>
      </c>
      <c r="I3482">
        <v>0</v>
      </c>
      <c r="J3482">
        <v>0</v>
      </c>
      <c r="K3482">
        <v>0</v>
      </c>
      <c r="L3482">
        <v>0</v>
      </c>
      <c r="M3482">
        <v>0</v>
      </c>
      <c r="N3482">
        <v>0</v>
      </c>
      <c r="O3482">
        <v>0</v>
      </c>
      <c r="P3482">
        <v>0</v>
      </c>
      <c r="Q3482">
        <v>0.17</v>
      </c>
      <c r="R3482">
        <v>0.20200000000000001</v>
      </c>
      <c r="S3482">
        <v>0.221</v>
      </c>
      <c r="T3482">
        <v>0.42399999999999999</v>
      </c>
      <c r="U3482">
        <v>0.189</v>
      </c>
      <c r="V3482">
        <v>12</v>
      </c>
      <c r="W3482">
        <v>0</v>
      </c>
      <c r="X3482">
        <v>0</v>
      </c>
      <c r="Y3482">
        <v>-0.1</v>
      </c>
      <c r="Z3482">
        <v>0</v>
      </c>
      <c r="AA3482">
        <v>0</v>
      </c>
    </row>
    <row r="3483" spans="1:27" x14ac:dyDescent="0.25">
      <c r="A3483" t="s">
        <v>1292</v>
      </c>
      <c r="B3483" t="s">
        <v>1293</v>
      </c>
      <c r="C3483" t="s">
        <v>20866</v>
      </c>
      <c r="D3483">
        <v>1</v>
      </c>
      <c r="E3483">
        <v>1</v>
      </c>
      <c r="F3483">
        <v>0</v>
      </c>
      <c r="G3483">
        <v>0</v>
      </c>
      <c r="H3483">
        <v>0</v>
      </c>
      <c r="I3483">
        <v>0</v>
      </c>
      <c r="J3483">
        <v>0</v>
      </c>
      <c r="K3483">
        <v>0</v>
      </c>
      <c r="L3483">
        <v>0</v>
      </c>
      <c r="M3483">
        <v>0</v>
      </c>
      <c r="N3483">
        <v>0</v>
      </c>
      <c r="O3483">
        <v>0</v>
      </c>
      <c r="P3483">
        <v>0</v>
      </c>
      <c r="Q3483">
        <v>0.17</v>
      </c>
      <c r="R3483">
        <v>0.2</v>
      </c>
      <c r="S3483">
        <v>0.22500000000000001</v>
      </c>
      <c r="T3483">
        <v>0.42499999999999999</v>
      </c>
      <c r="U3483">
        <v>0.189</v>
      </c>
      <c r="V3483">
        <v>11</v>
      </c>
      <c r="W3483">
        <v>0</v>
      </c>
      <c r="X3483">
        <v>0</v>
      </c>
      <c r="Y3483">
        <v>-0.1</v>
      </c>
      <c r="Z3483">
        <v>0</v>
      </c>
      <c r="AA3483">
        <v>0</v>
      </c>
    </row>
    <row r="3484" spans="1:27" x14ac:dyDescent="0.25">
      <c r="A3484" t="s">
        <v>22125</v>
      </c>
      <c r="B3484" t="s">
        <v>22126</v>
      </c>
      <c r="C3484" t="s">
        <v>20888</v>
      </c>
      <c r="D3484">
        <v>1</v>
      </c>
      <c r="E3484">
        <v>1</v>
      </c>
      <c r="F3484">
        <v>0</v>
      </c>
      <c r="G3484">
        <v>0</v>
      </c>
      <c r="H3484">
        <v>0</v>
      </c>
      <c r="I3484">
        <v>0</v>
      </c>
      <c r="J3484">
        <v>0</v>
      </c>
      <c r="K3484">
        <v>0</v>
      </c>
      <c r="L3484">
        <v>0</v>
      </c>
      <c r="M3484">
        <v>0</v>
      </c>
      <c r="N3484">
        <v>0</v>
      </c>
      <c r="O3484">
        <v>0</v>
      </c>
      <c r="P3484">
        <v>0</v>
      </c>
      <c r="Q3484">
        <v>0.17699999999999999</v>
      </c>
      <c r="R3484">
        <v>0.20499999999999999</v>
      </c>
      <c r="S3484">
        <v>0.22</v>
      </c>
      <c r="T3484">
        <v>0.42399999999999999</v>
      </c>
      <c r="U3484">
        <v>0.189</v>
      </c>
      <c r="V3484">
        <v>11</v>
      </c>
      <c r="W3484">
        <v>0</v>
      </c>
      <c r="X3484">
        <v>0</v>
      </c>
      <c r="Y3484">
        <v>-0.1</v>
      </c>
      <c r="Z3484">
        <v>0</v>
      </c>
      <c r="AA3484">
        <v>0</v>
      </c>
    </row>
    <row r="3485" spans="1:27" x14ac:dyDescent="0.25">
      <c r="A3485" t="s">
        <v>22127</v>
      </c>
      <c r="B3485" t="s">
        <v>22128</v>
      </c>
      <c r="C3485" t="s">
        <v>20895</v>
      </c>
      <c r="D3485">
        <v>1</v>
      </c>
      <c r="E3485">
        <v>1</v>
      </c>
      <c r="F3485">
        <v>0</v>
      </c>
      <c r="G3485">
        <v>0</v>
      </c>
      <c r="H3485">
        <v>0</v>
      </c>
      <c r="I3485">
        <v>0</v>
      </c>
      <c r="J3485">
        <v>0</v>
      </c>
      <c r="K3485">
        <v>0</v>
      </c>
      <c r="L3485">
        <v>0</v>
      </c>
      <c r="M3485">
        <v>0</v>
      </c>
      <c r="N3485">
        <v>0</v>
      </c>
      <c r="O3485">
        <v>0</v>
      </c>
      <c r="P3485">
        <v>0</v>
      </c>
      <c r="Q3485">
        <v>0.16800000000000001</v>
      </c>
      <c r="R3485">
        <v>0.20100000000000001</v>
      </c>
      <c r="S3485">
        <v>0.224</v>
      </c>
      <c r="T3485">
        <v>0.42399999999999999</v>
      </c>
      <c r="U3485">
        <v>0.189</v>
      </c>
      <c r="V3485">
        <v>15</v>
      </c>
      <c r="W3485">
        <v>0</v>
      </c>
      <c r="X3485">
        <v>0</v>
      </c>
      <c r="Y3485">
        <v>-0.1</v>
      </c>
      <c r="Z3485">
        <v>0</v>
      </c>
      <c r="AA3485">
        <v>0</v>
      </c>
    </row>
    <row r="3486" spans="1:27" x14ac:dyDescent="0.25">
      <c r="A3486" t="s">
        <v>22129</v>
      </c>
      <c r="B3486" t="s">
        <v>22130</v>
      </c>
      <c r="C3486" t="s">
        <v>20874</v>
      </c>
      <c r="D3486">
        <v>1</v>
      </c>
      <c r="E3486">
        <v>1</v>
      </c>
      <c r="F3486">
        <v>0</v>
      </c>
      <c r="G3486">
        <v>0</v>
      </c>
      <c r="H3486">
        <v>0</v>
      </c>
      <c r="I3486">
        <v>0</v>
      </c>
      <c r="J3486">
        <v>0</v>
      </c>
      <c r="K3486">
        <v>0</v>
      </c>
      <c r="L3486">
        <v>0</v>
      </c>
      <c r="M3486">
        <v>0</v>
      </c>
      <c r="N3486">
        <v>0</v>
      </c>
      <c r="O3486">
        <v>0</v>
      </c>
      <c r="P3486">
        <v>0</v>
      </c>
      <c r="Q3486">
        <v>0.16800000000000001</v>
      </c>
      <c r="R3486">
        <v>0.19600000000000001</v>
      </c>
      <c r="S3486">
        <v>0.23100000000000001</v>
      </c>
      <c r="T3486">
        <v>0.42699999999999999</v>
      </c>
      <c r="U3486">
        <v>0.189</v>
      </c>
      <c r="V3486">
        <v>13</v>
      </c>
      <c r="W3486">
        <v>0</v>
      </c>
      <c r="X3486">
        <v>0</v>
      </c>
      <c r="Y3486">
        <v>-0.1</v>
      </c>
      <c r="Z3486">
        <v>0</v>
      </c>
      <c r="AA3486">
        <v>0</v>
      </c>
    </row>
    <row r="3487" spans="1:27" x14ac:dyDescent="0.25">
      <c r="A3487" t="s">
        <v>22131</v>
      </c>
      <c r="B3487" t="s">
        <v>22132</v>
      </c>
      <c r="C3487" t="s">
        <v>20882</v>
      </c>
      <c r="D3487">
        <v>1</v>
      </c>
      <c r="E3487">
        <v>1</v>
      </c>
      <c r="F3487">
        <v>0</v>
      </c>
      <c r="G3487">
        <v>0</v>
      </c>
      <c r="H3487">
        <v>0</v>
      </c>
      <c r="I3487">
        <v>0</v>
      </c>
      <c r="J3487">
        <v>0</v>
      </c>
      <c r="K3487">
        <v>0</v>
      </c>
      <c r="L3487">
        <v>0</v>
      </c>
      <c r="M3487">
        <v>0</v>
      </c>
      <c r="N3487">
        <v>0</v>
      </c>
      <c r="O3487">
        <v>0</v>
      </c>
      <c r="P3487">
        <v>0</v>
      </c>
      <c r="Q3487">
        <v>0.17699999999999999</v>
      </c>
      <c r="R3487">
        <v>0.20399999999999999</v>
      </c>
      <c r="S3487">
        <v>0.222</v>
      </c>
      <c r="T3487">
        <v>0.42599999999999999</v>
      </c>
      <c r="U3487">
        <v>0.189</v>
      </c>
      <c r="V3487">
        <v>9</v>
      </c>
      <c r="W3487">
        <v>0</v>
      </c>
      <c r="X3487">
        <v>0</v>
      </c>
      <c r="Y3487">
        <v>-0.1</v>
      </c>
      <c r="Z3487">
        <v>0</v>
      </c>
      <c r="AA3487">
        <v>0</v>
      </c>
    </row>
    <row r="3488" spans="1:27" x14ac:dyDescent="0.25">
      <c r="A3488" t="s">
        <v>494</v>
      </c>
      <c r="B3488" t="s">
        <v>495</v>
      </c>
      <c r="C3488" t="s">
        <v>20884</v>
      </c>
      <c r="D3488">
        <v>1</v>
      </c>
      <c r="E3488">
        <v>1</v>
      </c>
      <c r="F3488">
        <v>0</v>
      </c>
      <c r="G3488">
        <v>0</v>
      </c>
      <c r="H3488">
        <v>0</v>
      </c>
      <c r="I3488">
        <v>0</v>
      </c>
      <c r="J3488">
        <v>0</v>
      </c>
      <c r="K3488">
        <v>0</v>
      </c>
      <c r="L3488">
        <v>0</v>
      </c>
      <c r="M3488">
        <v>0</v>
      </c>
      <c r="N3488">
        <v>0</v>
      </c>
      <c r="O3488">
        <v>0</v>
      </c>
      <c r="P3488">
        <v>0</v>
      </c>
      <c r="Q3488">
        <v>0.161</v>
      </c>
      <c r="R3488">
        <v>0.19900000000000001</v>
      </c>
      <c r="S3488">
        <v>0.223</v>
      </c>
      <c r="T3488">
        <v>0.42199999999999999</v>
      </c>
      <c r="U3488">
        <v>0.189</v>
      </c>
      <c r="V3488">
        <v>8</v>
      </c>
      <c r="W3488">
        <v>0</v>
      </c>
      <c r="X3488">
        <v>0</v>
      </c>
      <c r="Y3488">
        <v>-0.1</v>
      </c>
      <c r="Z3488">
        <v>0</v>
      </c>
      <c r="AA3488">
        <v>0</v>
      </c>
    </row>
    <row r="3489" spans="1:27" x14ac:dyDescent="0.25">
      <c r="A3489" t="s">
        <v>22133</v>
      </c>
      <c r="B3489" t="s">
        <v>22134</v>
      </c>
      <c r="C3489" t="s">
        <v>20869</v>
      </c>
      <c r="D3489">
        <v>1</v>
      </c>
      <c r="E3489">
        <v>1</v>
      </c>
      <c r="F3489">
        <v>0</v>
      </c>
      <c r="G3489">
        <v>0</v>
      </c>
      <c r="H3489">
        <v>0</v>
      </c>
      <c r="I3489">
        <v>0</v>
      </c>
      <c r="J3489">
        <v>0</v>
      </c>
      <c r="K3489">
        <v>0</v>
      </c>
      <c r="L3489">
        <v>0</v>
      </c>
      <c r="M3489">
        <v>0</v>
      </c>
      <c r="N3489">
        <v>0</v>
      </c>
      <c r="O3489">
        <v>0</v>
      </c>
      <c r="P3489">
        <v>0</v>
      </c>
      <c r="Q3489">
        <v>0.16600000000000001</v>
      </c>
      <c r="R3489">
        <v>0.19600000000000001</v>
      </c>
      <c r="S3489">
        <v>0.23</v>
      </c>
      <c r="T3489">
        <v>0.42599999999999999</v>
      </c>
      <c r="U3489">
        <v>0.189</v>
      </c>
      <c r="V3489">
        <v>8</v>
      </c>
      <c r="W3489">
        <v>0</v>
      </c>
      <c r="X3489">
        <v>0</v>
      </c>
      <c r="Y3489">
        <v>-0.1</v>
      </c>
      <c r="Z3489">
        <v>0</v>
      </c>
      <c r="AA3489">
        <v>0</v>
      </c>
    </row>
    <row r="3490" spans="1:27" x14ac:dyDescent="0.25">
      <c r="A3490" t="s">
        <v>89</v>
      </c>
      <c r="B3490" t="s">
        <v>90</v>
      </c>
      <c r="C3490" t="s">
        <v>20889</v>
      </c>
      <c r="D3490">
        <v>1</v>
      </c>
      <c r="E3490">
        <v>1</v>
      </c>
      <c r="F3490">
        <v>0</v>
      </c>
      <c r="G3490">
        <v>0</v>
      </c>
      <c r="H3490">
        <v>0</v>
      </c>
      <c r="I3490">
        <v>0</v>
      </c>
      <c r="J3490">
        <v>0</v>
      </c>
      <c r="K3490">
        <v>0</v>
      </c>
      <c r="L3490">
        <v>0</v>
      </c>
      <c r="M3490">
        <v>0</v>
      </c>
      <c r="N3490">
        <v>0</v>
      </c>
      <c r="O3490">
        <v>0</v>
      </c>
      <c r="P3490">
        <v>0</v>
      </c>
      <c r="Q3490">
        <v>0.16</v>
      </c>
      <c r="R3490">
        <v>0.193</v>
      </c>
      <c r="S3490">
        <v>0.23300000000000001</v>
      </c>
      <c r="T3490">
        <v>0.42599999999999999</v>
      </c>
      <c r="U3490">
        <v>0.189</v>
      </c>
      <c r="V3490">
        <v>15</v>
      </c>
      <c r="W3490">
        <v>0</v>
      </c>
      <c r="X3490">
        <v>0</v>
      </c>
      <c r="Y3490">
        <v>-0.1</v>
      </c>
      <c r="Z3490">
        <v>0</v>
      </c>
      <c r="AA3490">
        <v>0</v>
      </c>
    </row>
    <row r="3491" spans="1:27" x14ac:dyDescent="0.25">
      <c r="A3491" t="s">
        <v>22135</v>
      </c>
      <c r="B3491" t="s">
        <v>22136</v>
      </c>
      <c r="C3491" t="s">
        <v>20886</v>
      </c>
      <c r="D3491">
        <v>1</v>
      </c>
      <c r="E3491">
        <v>1</v>
      </c>
      <c r="F3491">
        <v>0</v>
      </c>
      <c r="G3491">
        <v>0</v>
      </c>
      <c r="H3491">
        <v>0</v>
      </c>
      <c r="I3491">
        <v>0</v>
      </c>
      <c r="J3491">
        <v>0</v>
      </c>
      <c r="K3491">
        <v>0</v>
      </c>
      <c r="L3491">
        <v>0</v>
      </c>
      <c r="M3491">
        <v>0</v>
      </c>
      <c r="N3491">
        <v>0</v>
      </c>
      <c r="O3491">
        <v>0</v>
      </c>
      <c r="P3491">
        <v>0</v>
      </c>
      <c r="Q3491">
        <v>0.17100000000000001</v>
      </c>
      <c r="R3491">
        <v>0.20200000000000001</v>
      </c>
      <c r="S3491">
        <v>0.222</v>
      </c>
      <c r="T3491">
        <v>0.42399999999999999</v>
      </c>
      <c r="U3491">
        <v>0.189</v>
      </c>
      <c r="V3491">
        <v>11</v>
      </c>
      <c r="W3491">
        <v>0</v>
      </c>
      <c r="X3491">
        <v>0</v>
      </c>
      <c r="Y3491">
        <v>-0.1</v>
      </c>
      <c r="Z3491">
        <v>0</v>
      </c>
      <c r="AA3491">
        <v>0</v>
      </c>
    </row>
    <row r="3492" spans="1:27" x14ac:dyDescent="0.25">
      <c r="A3492" t="s">
        <v>22137</v>
      </c>
      <c r="B3492" t="s">
        <v>22138</v>
      </c>
      <c r="C3492" t="s">
        <v>20884</v>
      </c>
      <c r="D3492">
        <v>1</v>
      </c>
      <c r="E3492">
        <v>1</v>
      </c>
      <c r="F3492">
        <v>0</v>
      </c>
      <c r="G3492">
        <v>0</v>
      </c>
      <c r="H3492">
        <v>0</v>
      </c>
      <c r="I3492">
        <v>0</v>
      </c>
      <c r="J3492">
        <v>0</v>
      </c>
      <c r="K3492">
        <v>0</v>
      </c>
      <c r="L3492">
        <v>0</v>
      </c>
      <c r="M3492">
        <v>0</v>
      </c>
      <c r="N3492">
        <v>0</v>
      </c>
      <c r="O3492">
        <v>0</v>
      </c>
      <c r="P3492">
        <v>0</v>
      </c>
      <c r="Q3492">
        <v>0.16700000000000001</v>
      </c>
      <c r="R3492">
        <v>0.19500000000000001</v>
      </c>
      <c r="S3492">
        <v>0.23200000000000001</v>
      </c>
      <c r="T3492">
        <v>0.42699999999999999</v>
      </c>
      <c r="U3492">
        <v>0.189</v>
      </c>
      <c r="V3492">
        <v>8</v>
      </c>
      <c r="W3492">
        <v>0</v>
      </c>
      <c r="X3492">
        <v>0</v>
      </c>
      <c r="Y3492">
        <v>-0.1</v>
      </c>
      <c r="Z3492">
        <v>0</v>
      </c>
      <c r="AA3492">
        <v>0</v>
      </c>
    </row>
    <row r="3493" spans="1:27" x14ac:dyDescent="0.25">
      <c r="A3493" t="s">
        <v>755</v>
      </c>
      <c r="B3493" t="s">
        <v>756</v>
      </c>
      <c r="C3493" t="s">
        <v>20881</v>
      </c>
      <c r="D3493">
        <v>1</v>
      </c>
      <c r="E3493">
        <v>1</v>
      </c>
      <c r="F3493">
        <v>0</v>
      </c>
      <c r="G3493">
        <v>0</v>
      </c>
      <c r="H3493">
        <v>0</v>
      </c>
      <c r="I3493">
        <v>0</v>
      </c>
      <c r="J3493">
        <v>0</v>
      </c>
      <c r="K3493">
        <v>0</v>
      </c>
      <c r="L3493">
        <v>0</v>
      </c>
      <c r="M3493">
        <v>0</v>
      </c>
      <c r="N3493">
        <v>0</v>
      </c>
      <c r="O3493">
        <v>0</v>
      </c>
      <c r="P3493">
        <v>0</v>
      </c>
      <c r="Q3493">
        <v>0.16600000000000001</v>
      </c>
      <c r="R3493">
        <v>0.20499999999999999</v>
      </c>
      <c r="S3493">
        <v>0.214</v>
      </c>
      <c r="T3493">
        <v>0.42</v>
      </c>
      <c r="U3493">
        <v>0.189</v>
      </c>
      <c r="V3493">
        <v>7</v>
      </c>
      <c r="W3493">
        <v>0</v>
      </c>
      <c r="X3493">
        <v>0</v>
      </c>
      <c r="Y3493">
        <v>-0.1</v>
      </c>
      <c r="Z3493">
        <v>0</v>
      </c>
      <c r="AA3493">
        <v>0</v>
      </c>
    </row>
    <row r="3494" spans="1:27" x14ac:dyDescent="0.25">
      <c r="A3494" t="s">
        <v>22139</v>
      </c>
      <c r="B3494" t="s">
        <v>22140</v>
      </c>
      <c r="C3494" t="s">
        <v>20886</v>
      </c>
      <c r="D3494">
        <v>1</v>
      </c>
      <c r="E3494">
        <v>1</v>
      </c>
      <c r="F3494">
        <v>0</v>
      </c>
      <c r="G3494">
        <v>0</v>
      </c>
      <c r="H3494">
        <v>0</v>
      </c>
      <c r="I3494">
        <v>0</v>
      </c>
      <c r="J3494">
        <v>0</v>
      </c>
      <c r="K3494">
        <v>0</v>
      </c>
      <c r="L3494">
        <v>0</v>
      </c>
      <c r="M3494">
        <v>0</v>
      </c>
      <c r="N3494">
        <v>0</v>
      </c>
      <c r="O3494">
        <v>0</v>
      </c>
      <c r="P3494">
        <v>0</v>
      </c>
      <c r="Q3494">
        <v>0.156</v>
      </c>
      <c r="R3494">
        <v>0.19700000000000001</v>
      </c>
      <c r="S3494">
        <v>0.22500000000000001</v>
      </c>
      <c r="T3494">
        <v>0.42199999999999999</v>
      </c>
      <c r="U3494">
        <v>0.189</v>
      </c>
      <c r="V3494">
        <v>11</v>
      </c>
      <c r="W3494">
        <v>0</v>
      </c>
      <c r="X3494">
        <v>0</v>
      </c>
      <c r="Y3494">
        <v>-0.1</v>
      </c>
      <c r="Z3494">
        <v>0</v>
      </c>
      <c r="AA3494">
        <v>0</v>
      </c>
    </row>
    <row r="3495" spans="1:27" x14ac:dyDescent="0.25">
      <c r="A3495" t="s">
        <v>1030</v>
      </c>
      <c r="B3495" t="s">
        <v>1031</v>
      </c>
      <c r="C3495" t="s">
        <v>20873</v>
      </c>
      <c r="D3495">
        <v>1</v>
      </c>
      <c r="E3495">
        <v>1</v>
      </c>
      <c r="F3495">
        <v>0</v>
      </c>
      <c r="G3495">
        <v>0</v>
      </c>
      <c r="H3495">
        <v>0</v>
      </c>
      <c r="I3495">
        <v>0</v>
      </c>
      <c r="J3495">
        <v>0</v>
      </c>
      <c r="K3495">
        <v>0</v>
      </c>
      <c r="L3495">
        <v>0</v>
      </c>
      <c r="M3495">
        <v>0</v>
      </c>
      <c r="N3495">
        <v>0</v>
      </c>
      <c r="O3495">
        <v>0</v>
      </c>
      <c r="P3495">
        <v>0</v>
      </c>
      <c r="Q3495">
        <v>0.16300000000000001</v>
      </c>
      <c r="R3495">
        <v>0.19400000000000001</v>
      </c>
      <c r="S3495">
        <v>0.23300000000000001</v>
      </c>
      <c r="T3495">
        <v>0.42599999999999999</v>
      </c>
      <c r="U3495">
        <v>0.189</v>
      </c>
      <c r="V3495">
        <v>10</v>
      </c>
      <c r="W3495">
        <v>0</v>
      </c>
      <c r="X3495">
        <v>0</v>
      </c>
      <c r="Y3495">
        <v>-0.1</v>
      </c>
      <c r="Z3495">
        <v>0</v>
      </c>
      <c r="AA3495">
        <v>0</v>
      </c>
    </row>
    <row r="3496" spans="1:27" x14ac:dyDescent="0.25">
      <c r="A3496" t="s">
        <v>22141</v>
      </c>
      <c r="B3496" t="s">
        <v>22142</v>
      </c>
      <c r="C3496" t="s">
        <v>20878</v>
      </c>
      <c r="D3496">
        <v>1</v>
      </c>
      <c r="E3496">
        <v>1</v>
      </c>
      <c r="F3496">
        <v>0</v>
      </c>
      <c r="G3496">
        <v>0</v>
      </c>
      <c r="H3496">
        <v>0</v>
      </c>
      <c r="I3496">
        <v>0</v>
      </c>
      <c r="J3496">
        <v>0</v>
      </c>
      <c r="K3496">
        <v>0</v>
      </c>
      <c r="L3496">
        <v>0</v>
      </c>
      <c r="M3496">
        <v>0</v>
      </c>
      <c r="N3496">
        <v>0</v>
      </c>
      <c r="O3496">
        <v>0</v>
      </c>
      <c r="P3496">
        <v>0</v>
      </c>
      <c r="Q3496">
        <v>0.16500000000000001</v>
      </c>
      <c r="R3496">
        <v>0.20100000000000001</v>
      </c>
      <c r="S3496">
        <v>0.22</v>
      </c>
      <c r="T3496">
        <v>0.42199999999999999</v>
      </c>
      <c r="U3496">
        <v>0.189</v>
      </c>
      <c r="V3496">
        <v>11</v>
      </c>
      <c r="W3496">
        <v>0</v>
      </c>
      <c r="X3496">
        <v>0</v>
      </c>
      <c r="Y3496">
        <v>-0.1</v>
      </c>
      <c r="Z3496">
        <v>0</v>
      </c>
      <c r="AA3496">
        <v>0</v>
      </c>
    </row>
    <row r="3497" spans="1:27" x14ac:dyDescent="0.25">
      <c r="A3497" t="s">
        <v>22143</v>
      </c>
      <c r="B3497" t="s">
        <v>22144</v>
      </c>
      <c r="C3497" t="s">
        <v>20865</v>
      </c>
      <c r="D3497">
        <v>1</v>
      </c>
      <c r="E3497">
        <v>1</v>
      </c>
      <c r="F3497">
        <v>0</v>
      </c>
      <c r="G3497">
        <v>0</v>
      </c>
      <c r="H3497">
        <v>0</v>
      </c>
      <c r="I3497">
        <v>0</v>
      </c>
      <c r="J3497">
        <v>0</v>
      </c>
      <c r="K3497">
        <v>0</v>
      </c>
      <c r="L3497">
        <v>0</v>
      </c>
      <c r="M3497">
        <v>0</v>
      </c>
      <c r="N3497">
        <v>0</v>
      </c>
      <c r="O3497">
        <v>0</v>
      </c>
      <c r="P3497">
        <v>0</v>
      </c>
      <c r="Q3497">
        <v>0.16400000000000001</v>
      </c>
      <c r="R3497">
        <v>0.19600000000000001</v>
      </c>
      <c r="S3497">
        <v>0.23100000000000001</v>
      </c>
      <c r="T3497">
        <v>0.42599999999999999</v>
      </c>
      <c r="U3497">
        <v>0.189</v>
      </c>
      <c r="V3497">
        <v>17</v>
      </c>
      <c r="W3497">
        <v>0</v>
      </c>
      <c r="X3497">
        <v>0</v>
      </c>
      <c r="Y3497">
        <v>-0.1</v>
      </c>
      <c r="Z3497">
        <v>0</v>
      </c>
      <c r="AA3497">
        <v>0</v>
      </c>
    </row>
    <row r="3498" spans="1:27" x14ac:dyDescent="0.25">
      <c r="A3498" t="s">
        <v>22145</v>
      </c>
      <c r="B3498" t="s">
        <v>22146</v>
      </c>
      <c r="C3498" t="s">
        <v>20873</v>
      </c>
      <c r="D3498">
        <v>1</v>
      </c>
      <c r="E3498">
        <v>1</v>
      </c>
      <c r="F3498">
        <v>0</v>
      </c>
      <c r="G3498">
        <v>0</v>
      </c>
      <c r="H3498">
        <v>0</v>
      </c>
      <c r="I3498">
        <v>0</v>
      </c>
      <c r="J3498">
        <v>0</v>
      </c>
      <c r="K3498">
        <v>0</v>
      </c>
      <c r="L3498">
        <v>0</v>
      </c>
      <c r="M3498">
        <v>0</v>
      </c>
      <c r="N3498">
        <v>0</v>
      </c>
      <c r="O3498">
        <v>0</v>
      </c>
      <c r="P3498">
        <v>0</v>
      </c>
      <c r="Q3498">
        <v>0.17299999999999999</v>
      </c>
      <c r="R3498">
        <v>0.20499999999999999</v>
      </c>
      <c r="S3498">
        <v>0.217</v>
      </c>
      <c r="T3498">
        <v>0.42199999999999999</v>
      </c>
      <c r="U3498">
        <v>0.189</v>
      </c>
      <c r="V3498">
        <v>10</v>
      </c>
      <c r="W3498">
        <v>0</v>
      </c>
      <c r="X3498">
        <v>0</v>
      </c>
      <c r="Y3498">
        <v>-0.1</v>
      </c>
      <c r="Z3498">
        <v>0</v>
      </c>
      <c r="AA3498">
        <v>0</v>
      </c>
    </row>
    <row r="3499" spans="1:27" x14ac:dyDescent="0.25">
      <c r="A3499" t="s">
        <v>22147</v>
      </c>
      <c r="B3499" t="s">
        <v>22148</v>
      </c>
      <c r="C3499" t="s">
        <v>1</v>
      </c>
      <c r="D3499">
        <v>1</v>
      </c>
      <c r="E3499">
        <v>1</v>
      </c>
      <c r="F3499">
        <v>0</v>
      </c>
      <c r="G3499">
        <v>0</v>
      </c>
      <c r="H3499">
        <v>0</v>
      </c>
      <c r="I3499">
        <v>0</v>
      </c>
      <c r="J3499">
        <v>0</v>
      </c>
      <c r="K3499">
        <v>0</v>
      </c>
      <c r="L3499">
        <v>0</v>
      </c>
      <c r="M3499">
        <v>0</v>
      </c>
      <c r="N3499">
        <v>0</v>
      </c>
      <c r="O3499">
        <v>0</v>
      </c>
      <c r="P3499">
        <v>0</v>
      </c>
      <c r="Q3499">
        <v>0.16700000000000001</v>
      </c>
      <c r="R3499">
        <v>0.19700000000000001</v>
      </c>
      <c r="S3499">
        <v>0.22900000000000001</v>
      </c>
      <c r="T3499">
        <v>0.42499999999999999</v>
      </c>
      <c r="U3499">
        <v>0.189</v>
      </c>
      <c r="V3499">
        <v>11</v>
      </c>
      <c r="W3499">
        <v>0</v>
      </c>
      <c r="X3499">
        <v>0</v>
      </c>
      <c r="Y3499">
        <v>-0.1</v>
      </c>
      <c r="Z3499">
        <v>0</v>
      </c>
      <c r="AA3499">
        <v>0</v>
      </c>
    </row>
    <row r="3500" spans="1:27" x14ac:dyDescent="0.25">
      <c r="A3500" t="s">
        <v>22149</v>
      </c>
      <c r="B3500" t="s">
        <v>22150</v>
      </c>
      <c r="C3500" t="s">
        <v>20877</v>
      </c>
      <c r="D3500">
        <v>1</v>
      </c>
      <c r="E3500">
        <v>1</v>
      </c>
      <c r="F3500">
        <v>0</v>
      </c>
      <c r="G3500">
        <v>0</v>
      </c>
      <c r="H3500">
        <v>0</v>
      </c>
      <c r="I3500">
        <v>0</v>
      </c>
      <c r="J3500">
        <v>0</v>
      </c>
      <c r="K3500">
        <v>0</v>
      </c>
      <c r="L3500">
        <v>0</v>
      </c>
      <c r="M3500">
        <v>0</v>
      </c>
      <c r="N3500">
        <v>0</v>
      </c>
      <c r="O3500">
        <v>0</v>
      </c>
      <c r="P3500">
        <v>0</v>
      </c>
      <c r="Q3500">
        <v>0.16300000000000001</v>
      </c>
      <c r="R3500">
        <v>0.19900000000000001</v>
      </c>
      <c r="S3500">
        <v>0.223</v>
      </c>
      <c r="T3500">
        <v>0.42199999999999999</v>
      </c>
      <c r="U3500">
        <v>0.189</v>
      </c>
      <c r="V3500">
        <v>19</v>
      </c>
      <c r="W3500">
        <v>0</v>
      </c>
      <c r="X3500">
        <v>0</v>
      </c>
      <c r="Y3500">
        <v>-0.1</v>
      </c>
      <c r="Z3500">
        <v>0</v>
      </c>
      <c r="AA3500">
        <v>0</v>
      </c>
    </row>
    <row r="3501" spans="1:27" x14ac:dyDescent="0.25">
      <c r="A3501" t="s">
        <v>992</v>
      </c>
      <c r="B3501" t="s">
        <v>993</v>
      </c>
      <c r="C3501" t="s">
        <v>20895</v>
      </c>
      <c r="D3501">
        <v>1</v>
      </c>
      <c r="E3501">
        <v>1</v>
      </c>
      <c r="F3501">
        <v>0</v>
      </c>
      <c r="G3501">
        <v>0</v>
      </c>
      <c r="H3501">
        <v>0</v>
      </c>
      <c r="I3501">
        <v>0</v>
      </c>
      <c r="J3501">
        <v>0</v>
      </c>
      <c r="K3501">
        <v>0</v>
      </c>
      <c r="L3501">
        <v>0</v>
      </c>
      <c r="M3501">
        <v>0</v>
      </c>
      <c r="N3501">
        <v>0</v>
      </c>
      <c r="O3501">
        <v>0</v>
      </c>
      <c r="P3501">
        <v>0</v>
      </c>
      <c r="Q3501">
        <v>0.17</v>
      </c>
      <c r="R3501">
        <v>0.20100000000000001</v>
      </c>
      <c r="S3501">
        <v>0.223</v>
      </c>
      <c r="T3501">
        <v>0.42399999999999999</v>
      </c>
      <c r="U3501">
        <v>0.189</v>
      </c>
      <c r="V3501">
        <v>15</v>
      </c>
      <c r="W3501">
        <v>0</v>
      </c>
      <c r="X3501">
        <v>0</v>
      </c>
      <c r="Y3501">
        <v>-0.1</v>
      </c>
      <c r="Z3501">
        <v>0</v>
      </c>
      <c r="AA3501">
        <v>0</v>
      </c>
    </row>
    <row r="3502" spans="1:27" x14ac:dyDescent="0.25">
      <c r="A3502" t="s">
        <v>895</v>
      </c>
      <c r="B3502" t="s">
        <v>896</v>
      </c>
      <c r="C3502" t="s">
        <v>20885</v>
      </c>
      <c r="D3502">
        <v>1</v>
      </c>
      <c r="E3502">
        <v>1</v>
      </c>
      <c r="F3502">
        <v>0</v>
      </c>
      <c r="G3502">
        <v>0</v>
      </c>
      <c r="H3502">
        <v>0</v>
      </c>
      <c r="I3502">
        <v>0</v>
      </c>
      <c r="J3502">
        <v>0</v>
      </c>
      <c r="K3502">
        <v>0</v>
      </c>
      <c r="L3502">
        <v>0</v>
      </c>
      <c r="M3502">
        <v>0</v>
      </c>
      <c r="N3502">
        <v>0</v>
      </c>
      <c r="O3502">
        <v>0</v>
      </c>
      <c r="P3502">
        <v>0</v>
      </c>
      <c r="Q3502">
        <v>0.16700000000000001</v>
      </c>
      <c r="R3502">
        <v>0.192</v>
      </c>
      <c r="S3502">
        <v>0.23599999999999999</v>
      </c>
      <c r="T3502">
        <v>0.42799999999999999</v>
      </c>
      <c r="U3502">
        <v>0.189</v>
      </c>
      <c r="V3502">
        <v>13</v>
      </c>
      <c r="W3502">
        <v>0</v>
      </c>
      <c r="X3502">
        <v>0</v>
      </c>
      <c r="Y3502">
        <v>-0.1</v>
      </c>
      <c r="Z3502">
        <v>0</v>
      </c>
      <c r="AA3502">
        <v>0</v>
      </c>
    </row>
    <row r="3503" spans="1:27" x14ac:dyDescent="0.25">
      <c r="A3503" t="s">
        <v>911</v>
      </c>
      <c r="B3503" t="s">
        <v>912</v>
      </c>
      <c r="C3503" t="s">
        <v>1</v>
      </c>
      <c r="D3503">
        <v>1</v>
      </c>
      <c r="E3503">
        <v>1</v>
      </c>
      <c r="F3503">
        <v>0</v>
      </c>
      <c r="G3503">
        <v>0</v>
      </c>
      <c r="H3503">
        <v>0</v>
      </c>
      <c r="I3503">
        <v>0</v>
      </c>
      <c r="J3503">
        <v>0</v>
      </c>
      <c r="K3503">
        <v>0</v>
      </c>
      <c r="L3503">
        <v>0</v>
      </c>
      <c r="M3503">
        <v>0</v>
      </c>
      <c r="N3503">
        <v>0</v>
      </c>
      <c r="O3503">
        <v>0</v>
      </c>
      <c r="P3503">
        <v>0</v>
      </c>
      <c r="Q3503">
        <v>0.16900000000000001</v>
      </c>
      <c r="R3503">
        <v>0.2</v>
      </c>
      <c r="S3503">
        <v>0.224</v>
      </c>
      <c r="T3503">
        <v>0.42399999999999999</v>
      </c>
      <c r="U3503">
        <v>0.189</v>
      </c>
      <c r="V3503">
        <v>11</v>
      </c>
      <c r="W3503">
        <v>0</v>
      </c>
      <c r="X3503">
        <v>0</v>
      </c>
      <c r="Y3503">
        <v>-0.1</v>
      </c>
      <c r="Z3503">
        <v>0</v>
      </c>
      <c r="AA3503">
        <v>0</v>
      </c>
    </row>
    <row r="3504" spans="1:27" x14ac:dyDescent="0.25">
      <c r="A3504" t="s">
        <v>22151</v>
      </c>
      <c r="B3504" t="s">
        <v>22152</v>
      </c>
      <c r="C3504" t="s">
        <v>20877</v>
      </c>
      <c r="D3504">
        <v>1</v>
      </c>
      <c r="E3504">
        <v>1</v>
      </c>
      <c r="F3504">
        <v>0</v>
      </c>
      <c r="G3504">
        <v>0</v>
      </c>
      <c r="H3504">
        <v>0</v>
      </c>
      <c r="I3504">
        <v>0</v>
      </c>
      <c r="J3504">
        <v>0</v>
      </c>
      <c r="K3504">
        <v>0</v>
      </c>
      <c r="L3504">
        <v>0</v>
      </c>
      <c r="M3504">
        <v>0</v>
      </c>
      <c r="N3504">
        <v>0</v>
      </c>
      <c r="O3504">
        <v>0</v>
      </c>
      <c r="P3504">
        <v>0</v>
      </c>
      <c r="Q3504">
        <v>0.16800000000000001</v>
      </c>
      <c r="R3504">
        <v>0.19600000000000001</v>
      </c>
      <c r="S3504">
        <v>0.23200000000000001</v>
      </c>
      <c r="T3504">
        <v>0.42799999999999999</v>
      </c>
      <c r="U3504">
        <v>0.189</v>
      </c>
      <c r="V3504">
        <v>19</v>
      </c>
      <c r="W3504">
        <v>0</v>
      </c>
      <c r="X3504">
        <v>0</v>
      </c>
      <c r="Y3504">
        <v>-0.1</v>
      </c>
      <c r="Z3504">
        <v>0</v>
      </c>
      <c r="AA3504">
        <v>0</v>
      </c>
    </row>
    <row r="3505" spans="1:27" x14ac:dyDescent="0.25">
      <c r="A3505" t="s">
        <v>22153</v>
      </c>
      <c r="B3505" t="s">
        <v>22154</v>
      </c>
      <c r="C3505" t="s">
        <v>20874</v>
      </c>
      <c r="D3505">
        <v>1</v>
      </c>
      <c r="E3505">
        <v>1</v>
      </c>
      <c r="F3505">
        <v>0</v>
      </c>
      <c r="G3505">
        <v>0</v>
      </c>
      <c r="H3505">
        <v>0</v>
      </c>
      <c r="I3505">
        <v>0</v>
      </c>
      <c r="J3505">
        <v>0</v>
      </c>
      <c r="K3505">
        <v>0</v>
      </c>
      <c r="L3505">
        <v>0</v>
      </c>
      <c r="M3505">
        <v>0</v>
      </c>
      <c r="N3505">
        <v>0</v>
      </c>
      <c r="O3505">
        <v>0</v>
      </c>
      <c r="P3505">
        <v>0</v>
      </c>
      <c r="Q3505">
        <v>0.16200000000000001</v>
      </c>
      <c r="R3505">
        <v>0.19400000000000001</v>
      </c>
      <c r="S3505">
        <v>0.23</v>
      </c>
      <c r="T3505">
        <v>0.42499999999999999</v>
      </c>
      <c r="U3505">
        <v>0.189</v>
      </c>
      <c r="V3505">
        <v>13</v>
      </c>
      <c r="W3505">
        <v>0</v>
      </c>
      <c r="X3505">
        <v>0</v>
      </c>
      <c r="Y3505">
        <v>-0.1</v>
      </c>
      <c r="Z3505">
        <v>0</v>
      </c>
      <c r="AA3505">
        <v>0</v>
      </c>
    </row>
    <row r="3506" spans="1:27" x14ac:dyDescent="0.25">
      <c r="A3506" t="s">
        <v>22155</v>
      </c>
      <c r="B3506" t="s">
        <v>22156</v>
      </c>
      <c r="C3506" t="s">
        <v>1</v>
      </c>
      <c r="D3506">
        <v>1</v>
      </c>
      <c r="E3506">
        <v>1</v>
      </c>
      <c r="F3506">
        <v>0</v>
      </c>
      <c r="G3506">
        <v>0</v>
      </c>
      <c r="H3506">
        <v>0</v>
      </c>
      <c r="I3506">
        <v>0</v>
      </c>
      <c r="J3506">
        <v>0</v>
      </c>
      <c r="K3506">
        <v>0</v>
      </c>
      <c r="L3506">
        <v>0</v>
      </c>
      <c r="M3506">
        <v>0</v>
      </c>
      <c r="N3506">
        <v>0</v>
      </c>
      <c r="O3506">
        <v>0</v>
      </c>
      <c r="P3506">
        <v>0</v>
      </c>
      <c r="Q3506">
        <v>0.16500000000000001</v>
      </c>
      <c r="R3506">
        <v>0.20399999999999999</v>
      </c>
      <c r="S3506">
        <v>0.215</v>
      </c>
      <c r="T3506">
        <v>0.41899999999999998</v>
      </c>
      <c r="U3506">
        <v>0.189</v>
      </c>
      <c r="V3506">
        <v>11</v>
      </c>
      <c r="W3506">
        <v>0</v>
      </c>
      <c r="X3506">
        <v>0</v>
      </c>
      <c r="Y3506">
        <v>-0.1</v>
      </c>
      <c r="Z3506">
        <v>0</v>
      </c>
      <c r="AA3506">
        <v>0</v>
      </c>
    </row>
    <row r="3507" spans="1:27" x14ac:dyDescent="0.25">
      <c r="A3507" t="s">
        <v>22157</v>
      </c>
      <c r="B3507" t="s">
        <v>22158</v>
      </c>
      <c r="C3507" t="s">
        <v>20871</v>
      </c>
      <c r="D3507">
        <v>1</v>
      </c>
      <c r="E3507">
        <v>1</v>
      </c>
      <c r="F3507">
        <v>0</v>
      </c>
      <c r="G3507">
        <v>0</v>
      </c>
      <c r="H3507">
        <v>0</v>
      </c>
      <c r="I3507">
        <v>0</v>
      </c>
      <c r="J3507">
        <v>0</v>
      </c>
      <c r="K3507">
        <v>0</v>
      </c>
      <c r="L3507">
        <v>0</v>
      </c>
      <c r="M3507">
        <v>0</v>
      </c>
      <c r="N3507">
        <v>0</v>
      </c>
      <c r="O3507">
        <v>0</v>
      </c>
      <c r="P3507">
        <v>0</v>
      </c>
      <c r="Q3507">
        <v>0.17100000000000001</v>
      </c>
      <c r="R3507">
        <v>0.2</v>
      </c>
      <c r="S3507">
        <v>0.224</v>
      </c>
      <c r="T3507">
        <v>0.42399999999999999</v>
      </c>
      <c r="U3507">
        <v>0.189</v>
      </c>
      <c r="V3507">
        <v>15</v>
      </c>
      <c r="W3507">
        <v>0</v>
      </c>
      <c r="X3507">
        <v>0</v>
      </c>
      <c r="Y3507">
        <v>-0.1</v>
      </c>
      <c r="Z3507">
        <v>0</v>
      </c>
      <c r="AA3507">
        <v>0</v>
      </c>
    </row>
    <row r="3508" spans="1:27" x14ac:dyDescent="0.25">
      <c r="A3508" t="s">
        <v>22159</v>
      </c>
      <c r="B3508" t="s">
        <v>22160</v>
      </c>
      <c r="C3508" t="s">
        <v>20872</v>
      </c>
      <c r="D3508">
        <v>1</v>
      </c>
      <c r="E3508">
        <v>1</v>
      </c>
      <c r="F3508">
        <v>0</v>
      </c>
      <c r="G3508">
        <v>0</v>
      </c>
      <c r="H3508">
        <v>0</v>
      </c>
      <c r="I3508">
        <v>0</v>
      </c>
      <c r="J3508">
        <v>0</v>
      </c>
      <c r="K3508">
        <v>0</v>
      </c>
      <c r="L3508">
        <v>0</v>
      </c>
      <c r="M3508">
        <v>0</v>
      </c>
      <c r="N3508">
        <v>0</v>
      </c>
      <c r="O3508">
        <v>0</v>
      </c>
      <c r="P3508">
        <v>0</v>
      </c>
      <c r="Q3508">
        <v>0.16400000000000001</v>
      </c>
      <c r="R3508">
        <v>0.19500000000000001</v>
      </c>
      <c r="S3508">
        <v>0.23</v>
      </c>
      <c r="T3508">
        <v>0.42499999999999999</v>
      </c>
      <c r="U3508">
        <v>0.189</v>
      </c>
      <c r="V3508">
        <v>11</v>
      </c>
      <c r="W3508">
        <v>0</v>
      </c>
      <c r="X3508">
        <v>0</v>
      </c>
      <c r="Y3508">
        <v>-0.1</v>
      </c>
      <c r="Z3508">
        <v>0</v>
      </c>
      <c r="AA3508">
        <v>0</v>
      </c>
    </row>
    <row r="3509" spans="1:27" x14ac:dyDescent="0.25">
      <c r="A3509" t="s">
        <v>22161</v>
      </c>
      <c r="B3509" t="s">
        <v>22162</v>
      </c>
      <c r="C3509" t="s">
        <v>1</v>
      </c>
      <c r="D3509">
        <v>1</v>
      </c>
      <c r="E3509">
        <v>1</v>
      </c>
      <c r="F3509">
        <v>0</v>
      </c>
      <c r="G3509">
        <v>0</v>
      </c>
      <c r="H3509">
        <v>0</v>
      </c>
      <c r="I3509">
        <v>0</v>
      </c>
      <c r="J3509">
        <v>0</v>
      </c>
      <c r="K3509">
        <v>0</v>
      </c>
      <c r="L3509">
        <v>0</v>
      </c>
      <c r="M3509">
        <v>0</v>
      </c>
      <c r="N3509">
        <v>0</v>
      </c>
      <c r="O3509">
        <v>0</v>
      </c>
      <c r="P3509">
        <v>0</v>
      </c>
      <c r="Q3509">
        <v>0.16700000000000001</v>
      </c>
      <c r="R3509">
        <v>0.19900000000000001</v>
      </c>
      <c r="S3509">
        <v>0.224</v>
      </c>
      <c r="T3509">
        <v>0.42299999999999999</v>
      </c>
      <c r="U3509">
        <v>0.189</v>
      </c>
      <c r="V3509">
        <v>11</v>
      </c>
      <c r="W3509">
        <v>0</v>
      </c>
      <c r="X3509">
        <v>0</v>
      </c>
      <c r="Y3509">
        <v>-0.1</v>
      </c>
      <c r="Z3509">
        <v>0</v>
      </c>
      <c r="AA3509">
        <v>0</v>
      </c>
    </row>
    <row r="3510" spans="1:27" x14ac:dyDescent="0.25">
      <c r="A3510" t="s">
        <v>775</v>
      </c>
      <c r="B3510" t="s">
        <v>776</v>
      </c>
      <c r="C3510" t="s">
        <v>20886</v>
      </c>
      <c r="D3510">
        <v>1</v>
      </c>
      <c r="E3510">
        <v>1</v>
      </c>
      <c r="F3510">
        <v>0</v>
      </c>
      <c r="G3510">
        <v>0</v>
      </c>
      <c r="H3510">
        <v>0</v>
      </c>
      <c r="I3510">
        <v>0</v>
      </c>
      <c r="J3510">
        <v>0</v>
      </c>
      <c r="K3510">
        <v>0</v>
      </c>
      <c r="L3510">
        <v>0</v>
      </c>
      <c r="M3510">
        <v>0</v>
      </c>
      <c r="N3510">
        <v>0</v>
      </c>
      <c r="O3510">
        <v>0</v>
      </c>
      <c r="P3510">
        <v>0</v>
      </c>
      <c r="Q3510">
        <v>0.16700000000000001</v>
      </c>
      <c r="R3510">
        <v>0.20300000000000001</v>
      </c>
      <c r="S3510">
        <v>0.217</v>
      </c>
      <c r="T3510">
        <v>0.42</v>
      </c>
      <c r="U3510">
        <v>0.189</v>
      </c>
      <c r="V3510">
        <v>11</v>
      </c>
      <c r="W3510">
        <v>0</v>
      </c>
      <c r="X3510">
        <v>0</v>
      </c>
      <c r="Y3510">
        <v>-0.1</v>
      </c>
      <c r="Z3510">
        <v>0</v>
      </c>
      <c r="AA3510">
        <v>0</v>
      </c>
    </row>
    <row r="3511" spans="1:27" x14ac:dyDescent="0.25">
      <c r="A3511" t="s">
        <v>22163</v>
      </c>
      <c r="B3511" t="s">
        <v>22164</v>
      </c>
      <c r="C3511" t="s">
        <v>1</v>
      </c>
      <c r="D3511">
        <v>1</v>
      </c>
      <c r="E3511">
        <v>1</v>
      </c>
      <c r="F3511">
        <v>0</v>
      </c>
      <c r="G3511">
        <v>0</v>
      </c>
      <c r="H3511">
        <v>0</v>
      </c>
      <c r="I3511">
        <v>0</v>
      </c>
      <c r="J3511">
        <v>0</v>
      </c>
      <c r="K3511">
        <v>0</v>
      </c>
      <c r="L3511">
        <v>0</v>
      </c>
      <c r="M3511">
        <v>0</v>
      </c>
      <c r="N3511">
        <v>0</v>
      </c>
      <c r="O3511">
        <v>0</v>
      </c>
      <c r="P3511">
        <v>0</v>
      </c>
      <c r="Q3511">
        <v>0.17399999999999999</v>
      </c>
      <c r="R3511">
        <v>0.20499999999999999</v>
      </c>
      <c r="S3511">
        <v>0.219</v>
      </c>
      <c r="T3511">
        <v>0.42399999999999999</v>
      </c>
      <c r="U3511">
        <v>0.189</v>
      </c>
      <c r="V3511">
        <v>11</v>
      </c>
      <c r="W3511">
        <v>0</v>
      </c>
      <c r="X3511">
        <v>0</v>
      </c>
      <c r="Y3511">
        <v>-0.1</v>
      </c>
      <c r="Z3511">
        <v>0</v>
      </c>
      <c r="AA3511">
        <v>0</v>
      </c>
    </row>
    <row r="3512" spans="1:27" x14ac:dyDescent="0.25">
      <c r="A3512" t="s">
        <v>22165</v>
      </c>
      <c r="B3512" t="s">
        <v>22166</v>
      </c>
      <c r="C3512" t="s">
        <v>20873</v>
      </c>
      <c r="D3512">
        <v>1</v>
      </c>
      <c r="E3512">
        <v>1</v>
      </c>
      <c r="F3512">
        <v>0</v>
      </c>
      <c r="G3512">
        <v>0</v>
      </c>
      <c r="H3512">
        <v>0</v>
      </c>
      <c r="I3512">
        <v>0</v>
      </c>
      <c r="J3512">
        <v>0</v>
      </c>
      <c r="K3512">
        <v>0</v>
      </c>
      <c r="L3512">
        <v>0</v>
      </c>
      <c r="M3512">
        <v>0</v>
      </c>
      <c r="N3512">
        <v>0</v>
      </c>
      <c r="O3512">
        <v>0</v>
      </c>
      <c r="P3512">
        <v>0</v>
      </c>
      <c r="Q3512">
        <v>0.17699999999999999</v>
      </c>
      <c r="R3512">
        <v>0.20499999999999999</v>
      </c>
      <c r="S3512">
        <v>0.22</v>
      </c>
      <c r="T3512">
        <v>0.42499999999999999</v>
      </c>
      <c r="U3512">
        <v>0.189</v>
      </c>
      <c r="V3512">
        <v>10</v>
      </c>
      <c r="W3512">
        <v>0</v>
      </c>
      <c r="X3512">
        <v>0</v>
      </c>
      <c r="Y3512">
        <v>-0.1</v>
      </c>
      <c r="Z3512">
        <v>0</v>
      </c>
      <c r="AA3512">
        <v>0</v>
      </c>
    </row>
    <row r="3513" spans="1:27" x14ac:dyDescent="0.25">
      <c r="A3513" t="s">
        <v>753</v>
      </c>
      <c r="B3513" t="s">
        <v>754</v>
      </c>
      <c r="C3513" t="s">
        <v>20884</v>
      </c>
      <c r="D3513">
        <v>1</v>
      </c>
      <c r="E3513">
        <v>1</v>
      </c>
      <c r="F3513">
        <v>0</v>
      </c>
      <c r="G3513">
        <v>0</v>
      </c>
      <c r="H3513">
        <v>0</v>
      </c>
      <c r="I3513">
        <v>0</v>
      </c>
      <c r="J3513">
        <v>0</v>
      </c>
      <c r="K3513">
        <v>0</v>
      </c>
      <c r="L3513">
        <v>0</v>
      </c>
      <c r="M3513">
        <v>0</v>
      </c>
      <c r="N3513">
        <v>0</v>
      </c>
      <c r="O3513">
        <v>0</v>
      </c>
      <c r="P3513">
        <v>0</v>
      </c>
      <c r="Q3513">
        <v>0.17199999999999999</v>
      </c>
      <c r="R3513">
        <v>0.20399999999999999</v>
      </c>
      <c r="S3513">
        <v>0.217</v>
      </c>
      <c r="T3513">
        <v>0.42199999999999999</v>
      </c>
      <c r="U3513">
        <v>0.189</v>
      </c>
      <c r="V3513">
        <v>8</v>
      </c>
      <c r="W3513">
        <v>0</v>
      </c>
      <c r="X3513">
        <v>0</v>
      </c>
      <c r="Y3513">
        <v>-0.1</v>
      </c>
      <c r="Z3513">
        <v>0</v>
      </c>
      <c r="AA3513">
        <v>0</v>
      </c>
    </row>
    <row r="3514" spans="1:27" x14ac:dyDescent="0.25">
      <c r="A3514" t="s">
        <v>22167</v>
      </c>
      <c r="B3514" t="s">
        <v>8433</v>
      </c>
      <c r="C3514" t="s">
        <v>20889</v>
      </c>
      <c r="D3514">
        <v>1</v>
      </c>
      <c r="E3514">
        <v>1</v>
      </c>
      <c r="F3514">
        <v>0</v>
      </c>
      <c r="G3514">
        <v>0</v>
      </c>
      <c r="H3514">
        <v>0</v>
      </c>
      <c r="I3514">
        <v>0</v>
      </c>
      <c r="J3514">
        <v>0</v>
      </c>
      <c r="K3514">
        <v>0</v>
      </c>
      <c r="L3514">
        <v>0</v>
      </c>
      <c r="M3514">
        <v>0</v>
      </c>
      <c r="N3514">
        <v>0</v>
      </c>
      <c r="O3514">
        <v>0</v>
      </c>
      <c r="P3514">
        <v>0</v>
      </c>
      <c r="Q3514">
        <v>0.16500000000000001</v>
      </c>
      <c r="R3514">
        <v>0.20300000000000001</v>
      </c>
      <c r="S3514">
        <v>0.221</v>
      </c>
      <c r="T3514">
        <v>0.42399999999999999</v>
      </c>
      <c r="U3514">
        <v>0.189</v>
      </c>
      <c r="V3514">
        <v>15</v>
      </c>
      <c r="W3514">
        <v>0</v>
      </c>
      <c r="X3514">
        <v>0</v>
      </c>
      <c r="Y3514">
        <v>-0.1</v>
      </c>
      <c r="Z3514">
        <v>0</v>
      </c>
      <c r="AA3514">
        <v>0</v>
      </c>
    </row>
    <row r="3515" spans="1:27" x14ac:dyDescent="0.25">
      <c r="A3515" t="s">
        <v>22168</v>
      </c>
      <c r="B3515" t="s">
        <v>22169</v>
      </c>
      <c r="C3515" t="s">
        <v>20875</v>
      </c>
      <c r="D3515">
        <v>1</v>
      </c>
      <c r="E3515">
        <v>1</v>
      </c>
      <c r="F3515">
        <v>0</v>
      </c>
      <c r="G3515">
        <v>0</v>
      </c>
      <c r="H3515">
        <v>0</v>
      </c>
      <c r="I3515">
        <v>0</v>
      </c>
      <c r="J3515">
        <v>0</v>
      </c>
      <c r="K3515">
        <v>0</v>
      </c>
      <c r="L3515">
        <v>0</v>
      </c>
      <c r="M3515">
        <v>0</v>
      </c>
      <c r="N3515">
        <v>0</v>
      </c>
      <c r="O3515">
        <v>0</v>
      </c>
      <c r="P3515">
        <v>0</v>
      </c>
      <c r="Q3515">
        <v>0.16200000000000001</v>
      </c>
      <c r="R3515">
        <v>0.21</v>
      </c>
      <c r="S3515">
        <v>0.20300000000000001</v>
      </c>
      <c r="T3515">
        <v>0.41399999999999998</v>
      </c>
      <c r="U3515">
        <v>0.189</v>
      </c>
      <c r="V3515">
        <v>10</v>
      </c>
      <c r="W3515">
        <v>0</v>
      </c>
      <c r="X3515">
        <v>0</v>
      </c>
      <c r="Y3515">
        <v>-0.1</v>
      </c>
      <c r="Z3515">
        <v>0</v>
      </c>
      <c r="AA3515">
        <v>0</v>
      </c>
    </row>
    <row r="3516" spans="1:27" x14ac:dyDescent="0.25">
      <c r="A3516" t="s">
        <v>22170</v>
      </c>
      <c r="B3516" t="s">
        <v>22171</v>
      </c>
      <c r="C3516" t="s">
        <v>20868</v>
      </c>
      <c r="D3516">
        <v>1</v>
      </c>
      <c r="E3516">
        <v>1</v>
      </c>
      <c r="F3516">
        <v>0</v>
      </c>
      <c r="G3516">
        <v>0</v>
      </c>
      <c r="H3516">
        <v>0</v>
      </c>
      <c r="I3516">
        <v>0</v>
      </c>
      <c r="J3516">
        <v>0</v>
      </c>
      <c r="K3516">
        <v>0</v>
      </c>
      <c r="L3516">
        <v>0</v>
      </c>
      <c r="M3516">
        <v>0</v>
      </c>
      <c r="N3516">
        <v>0</v>
      </c>
      <c r="O3516">
        <v>0</v>
      </c>
      <c r="P3516">
        <v>0</v>
      </c>
      <c r="Q3516">
        <v>0.17199999999999999</v>
      </c>
      <c r="R3516">
        <v>0.20399999999999999</v>
      </c>
      <c r="S3516">
        <v>0.218</v>
      </c>
      <c r="T3516">
        <v>0.42199999999999999</v>
      </c>
      <c r="U3516">
        <v>0.189</v>
      </c>
      <c r="V3516">
        <v>10</v>
      </c>
      <c r="W3516">
        <v>0</v>
      </c>
      <c r="X3516">
        <v>0</v>
      </c>
      <c r="Y3516">
        <v>-0.1</v>
      </c>
      <c r="Z3516">
        <v>0</v>
      </c>
      <c r="AA3516">
        <v>0</v>
      </c>
    </row>
    <row r="3517" spans="1:27" x14ac:dyDescent="0.25">
      <c r="A3517" t="s">
        <v>1260</v>
      </c>
      <c r="B3517" t="s">
        <v>1261</v>
      </c>
      <c r="C3517" t="s">
        <v>1</v>
      </c>
      <c r="D3517">
        <v>1</v>
      </c>
      <c r="E3517">
        <v>1</v>
      </c>
      <c r="F3517">
        <v>0</v>
      </c>
      <c r="G3517">
        <v>0</v>
      </c>
      <c r="H3517">
        <v>0</v>
      </c>
      <c r="I3517">
        <v>0</v>
      </c>
      <c r="J3517">
        <v>0</v>
      </c>
      <c r="K3517">
        <v>0</v>
      </c>
      <c r="L3517">
        <v>0</v>
      </c>
      <c r="M3517">
        <v>0</v>
      </c>
      <c r="N3517">
        <v>0</v>
      </c>
      <c r="O3517">
        <v>0</v>
      </c>
      <c r="P3517">
        <v>0</v>
      </c>
      <c r="Q3517">
        <v>0.16600000000000001</v>
      </c>
      <c r="R3517">
        <v>0.19700000000000001</v>
      </c>
      <c r="S3517">
        <v>0.22700000000000001</v>
      </c>
      <c r="T3517">
        <v>0.42399999999999999</v>
      </c>
      <c r="U3517">
        <v>0.189</v>
      </c>
      <c r="V3517">
        <v>11</v>
      </c>
      <c r="W3517">
        <v>0</v>
      </c>
      <c r="X3517">
        <v>0</v>
      </c>
      <c r="Y3517">
        <v>-0.1</v>
      </c>
      <c r="Z3517">
        <v>0</v>
      </c>
      <c r="AA3517">
        <v>0</v>
      </c>
    </row>
    <row r="3518" spans="1:27" x14ac:dyDescent="0.25">
      <c r="A3518" t="s">
        <v>339</v>
      </c>
      <c r="B3518" t="s">
        <v>340</v>
      </c>
      <c r="C3518" t="s">
        <v>20893</v>
      </c>
      <c r="D3518">
        <v>1</v>
      </c>
      <c r="E3518">
        <v>1</v>
      </c>
      <c r="F3518">
        <v>0</v>
      </c>
      <c r="G3518">
        <v>0</v>
      </c>
      <c r="H3518">
        <v>0</v>
      </c>
      <c r="I3518">
        <v>0</v>
      </c>
      <c r="J3518">
        <v>0</v>
      </c>
      <c r="K3518">
        <v>0</v>
      </c>
      <c r="L3518">
        <v>0</v>
      </c>
      <c r="M3518">
        <v>0</v>
      </c>
      <c r="N3518">
        <v>0</v>
      </c>
      <c r="O3518">
        <v>0</v>
      </c>
      <c r="P3518">
        <v>0</v>
      </c>
      <c r="Q3518">
        <v>0.16700000000000001</v>
      </c>
      <c r="R3518">
        <v>0.19800000000000001</v>
      </c>
      <c r="S3518">
        <v>0.22600000000000001</v>
      </c>
      <c r="T3518">
        <v>0.42399999999999999</v>
      </c>
      <c r="U3518">
        <v>0.189</v>
      </c>
      <c r="V3518">
        <v>14</v>
      </c>
      <c r="W3518">
        <v>0</v>
      </c>
      <c r="X3518">
        <v>0</v>
      </c>
      <c r="Y3518">
        <v>-0.1</v>
      </c>
      <c r="Z3518">
        <v>0</v>
      </c>
      <c r="AA3518">
        <v>0</v>
      </c>
    </row>
    <row r="3519" spans="1:27" x14ac:dyDescent="0.25">
      <c r="A3519" t="s">
        <v>22172</v>
      </c>
      <c r="B3519" t="s">
        <v>22173</v>
      </c>
      <c r="C3519" t="s">
        <v>20889</v>
      </c>
      <c r="D3519">
        <v>1</v>
      </c>
      <c r="E3519">
        <v>1</v>
      </c>
      <c r="F3519">
        <v>0</v>
      </c>
      <c r="G3519">
        <v>0</v>
      </c>
      <c r="H3519">
        <v>0</v>
      </c>
      <c r="I3519">
        <v>0</v>
      </c>
      <c r="J3519">
        <v>0</v>
      </c>
      <c r="K3519">
        <v>0</v>
      </c>
      <c r="L3519">
        <v>0</v>
      </c>
      <c r="M3519">
        <v>0</v>
      </c>
      <c r="N3519">
        <v>0</v>
      </c>
      <c r="O3519">
        <v>0</v>
      </c>
      <c r="P3519">
        <v>0</v>
      </c>
      <c r="Q3519">
        <v>0.17599999999999999</v>
      </c>
      <c r="R3519">
        <v>0.20100000000000001</v>
      </c>
      <c r="S3519">
        <v>0.224</v>
      </c>
      <c r="T3519">
        <v>0.42499999999999999</v>
      </c>
      <c r="U3519">
        <v>0.189</v>
      </c>
      <c r="V3519">
        <v>15</v>
      </c>
      <c r="W3519">
        <v>0</v>
      </c>
      <c r="X3519">
        <v>0</v>
      </c>
      <c r="Y3519">
        <v>-0.1</v>
      </c>
      <c r="Z3519">
        <v>0</v>
      </c>
      <c r="AA3519">
        <v>0</v>
      </c>
    </row>
    <row r="3520" spans="1:27" x14ac:dyDescent="0.25">
      <c r="A3520" t="s">
        <v>675</v>
      </c>
      <c r="B3520" t="s">
        <v>676</v>
      </c>
      <c r="C3520" t="s">
        <v>20895</v>
      </c>
      <c r="D3520">
        <v>1</v>
      </c>
      <c r="E3520">
        <v>1</v>
      </c>
      <c r="F3520">
        <v>0</v>
      </c>
      <c r="G3520">
        <v>0</v>
      </c>
      <c r="H3520">
        <v>0</v>
      </c>
      <c r="I3520">
        <v>0</v>
      </c>
      <c r="J3520">
        <v>0</v>
      </c>
      <c r="K3520">
        <v>0</v>
      </c>
      <c r="L3520">
        <v>0</v>
      </c>
      <c r="M3520">
        <v>0</v>
      </c>
      <c r="N3520">
        <v>0</v>
      </c>
      <c r="O3520">
        <v>0</v>
      </c>
      <c r="P3520">
        <v>0</v>
      </c>
      <c r="Q3520">
        <v>0.17100000000000001</v>
      </c>
      <c r="R3520">
        <v>0.20399999999999999</v>
      </c>
      <c r="S3520">
        <v>0.217</v>
      </c>
      <c r="T3520">
        <v>0.42099999999999999</v>
      </c>
      <c r="U3520">
        <v>0.189</v>
      </c>
      <c r="V3520">
        <v>15</v>
      </c>
      <c r="W3520">
        <v>0</v>
      </c>
      <c r="X3520">
        <v>0</v>
      </c>
      <c r="Y3520">
        <v>-0.1</v>
      </c>
      <c r="Z3520">
        <v>0</v>
      </c>
      <c r="AA3520">
        <v>0</v>
      </c>
    </row>
    <row r="3521" spans="1:27" x14ac:dyDescent="0.25">
      <c r="A3521" t="s">
        <v>22174</v>
      </c>
      <c r="B3521" t="s">
        <v>22175</v>
      </c>
      <c r="C3521" t="s">
        <v>20877</v>
      </c>
      <c r="D3521">
        <v>1</v>
      </c>
      <c r="E3521">
        <v>1</v>
      </c>
      <c r="F3521">
        <v>0</v>
      </c>
      <c r="G3521">
        <v>0</v>
      </c>
      <c r="H3521">
        <v>0</v>
      </c>
      <c r="I3521">
        <v>0</v>
      </c>
      <c r="J3521">
        <v>0</v>
      </c>
      <c r="K3521">
        <v>0</v>
      </c>
      <c r="L3521">
        <v>0</v>
      </c>
      <c r="M3521">
        <v>0</v>
      </c>
      <c r="N3521">
        <v>0</v>
      </c>
      <c r="O3521">
        <v>0</v>
      </c>
      <c r="P3521">
        <v>0</v>
      </c>
      <c r="Q3521">
        <v>0.16800000000000001</v>
      </c>
      <c r="R3521">
        <v>0.19400000000000001</v>
      </c>
      <c r="S3521">
        <v>0.23200000000000001</v>
      </c>
      <c r="T3521">
        <v>0.42599999999999999</v>
      </c>
      <c r="U3521">
        <v>0.189</v>
      </c>
      <c r="V3521">
        <v>19</v>
      </c>
      <c r="W3521">
        <v>0</v>
      </c>
      <c r="X3521">
        <v>0</v>
      </c>
      <c r="Y3521">
        <v>-0.1</v>
      </c>
      <c r="Z3521">
        <v>0</v>
      </c>
      <c r="AA3521">
        <v>0</v>
      </c>
    </row>
    <row r="3522" spans="1:27" x14ac:dyDescent="0.25">
      <c r="A3522" t="s">
        <v>357</v>
      </c>
      <c r="B3522" t="s">
        <v>358</v>
      </c>
      <c r="C3522" t="s">
        <v>20892</v>
      </c>
      <c r="D3522">
        <v>1</v>
      </c>
      <c r="E3522">
        <v>1</v>
      </c>
      <c r="F3522">
        <v>0</v>
      </c>
      <c r="G3522">
        <v>0</v>
      </c>
      <c r="H3522">
        <v>0</v>
      </c>
      <c r="I3522">
        <v>0</v>
      </c>
      <c r="J3522">
        <v>0</v>
      </c>
      <c r="K3522">
        <v>0</v>
      </c>
      <c r="L3522">
        <v>0</v>
      </c>
      <c r="M3522">
        <v>0</v>
      </c>
      <c r="N3522">
        <v>0</v>
      </c>
      <c r="O3522">
        <v>0</v>
      </c>
      <c r="P3522">
        <v>0</v>
      </c>
      <c r="Q3522">
        <v>0.16500000000000001</v>
      </c>
      <c r="R3522">
        <v>0.2</v>
      </c>
      <c r="S3522">
        <v>0.224</v>
      </c>
      <c r="T3522">
        <v>0.42399999999999999</v>
      </c>
      <c r="U3522">
        <v>0.189</v>
      </c>
      <c r="V3522">
        <v>11</v>
      </c>
      <c r="W3522">
        <v>0</v>
      </c>
      <c r="X3522">
        <v>0</v>
      </c>
      <c r="Y3522">
        <v>-0.1</v>
      </c>
      <c r="Z3522">
        <v>0</v>
      </c>
      <c r="AA3522">
        <v>0</v>
      </c>
    </row>
    <row r="3523" spans="1:27" x14ac:dyDescent="0.25">
      <c r="A3523" t="s">
        <v>1069</v>
      </c>
      <c r="B3523" t="s">
        <v>1070</v>
      </c>
      <c r="C3523" t="s">
        <v>20895</v>
      </c>
      <c r="D3523">
        <v>1</v>
      </c>
      <c r="E3523">
        <v>1</v>
      </c>
      <c r="F3523">
        <v>0</v>
      </c>
      <c r="G3523">
        <v>0</v>
      </c>
      <c r="H3523">
        <v>0</v>
      </c>
      <c r="I3523">
        <v>0</v>
      </c>
      <c r="J3523">
        <v>0</v>
      </c>
      <c r="K3523">
        <v>0</v>
      </c>
      <c r="L3523">
        <v>0</v>
      </c>
      <c r="M3523">
        <v>0</v>
      </c>
      <c r="N3523">
        <v>0</v>
      </c>
      <c r="O3523">
        <v>0</v>
      </c>
      <c r="P3523">
        <v>0</v>
      </c>
      <c r="Q3523">
        <v>0.18</v>
      </c>
      <c r="R3523">
        <v>0.20499999999999999</v>
      </c>
      <c r="S3523">
        <v>0.218</v>
      </c>
      <c r="T3523">
        <v>0.42299999999999999</v>
      </c>
      <c r="U3523">
        <v>0.189</v>
      </c>
      <c r="V3523">
        <v>15</v>
      </c>
      <c r="W3523">
        <v>0</v>
      </c>
      <c r="X3523">
        <v>0</v>
      </c>
      <c r="Y3523">
        <v>-0.1</v>
      </c>
      <c r="Z3523">
        <v>0</v>
      </c>
      <c r="AA3523">
        <v>0</v>
      </c>
    </row>
    <row r="3524" spans="1:27" x14ac:dyDescent="0.25">
      <c r="A3524" t="s">
        <v>1216</v>
      </c>
      <c r="B3524" t="s">
        <v>1217</v>
      </c>
      <c r="C3524" t="s">
        <v>20891</v>
      </c>
      <c r="D3524">
        <v>1</v>
      </c>
      <c r="E3524">
        <v>1</v>
      </c>
      <c r="F3524">
        <v>0</v>
      </c>
      <c r="G3524">
        <v>0</v>
      </c>
      <c r="H3524">
        <v>0</v>
      </c>
      <c r="I3524">
        <v>0</v>
      </c>
      <c r="J3524">
        <v>0</v>
      </c>
      <c r="K3524">
        <v>0</v>
      </c>
      <c r="L3524">
        <v>0</v>
      </c>
      <c r="M3524">
        <v>0</v>
      </c>
      <c r="N3524">
        <v>0</v>
      </c>
      <c r="O3524">
        <v>0</v>
      </c>
      <c r="P3524">
        <v>0</v>
      </c>
      <c r="Q3524">
        <v>0.16600000000000001</v>
      </c>
      <c r="R3524">
        <v>0.19700000000000001</v>
      </c>
      <c r="S3524">
        <v>0.22700000000000001</v>
      </c>
      <c r="T3524">
        <v>0.42399999999999999</v>
      </c>
      <c r="U3524">
        <v>0.189</v>
      </c>
      <c r="V3524">
        <v>16</v>
      </c>
      <c r="W3524">
        <v>0</v>
      </c>
      <c r="X3524">
        <v>0</v>
      </c>
      <c r="Y3524">
        <v>-0.1</v>
      </c>
      <c r="Z3524">
        <v>0</v>
      </c>
      <c r="AA3524">
        <v>0</v>
      </c>
    </row>
    <row r="3525" spans="1:27" x14ac:dyDescent="0.25">
      <c r="A3525" t="s">
        <v>663</v>
      </c>
      <c r="B3525" t="s">
        <v>664</v>
      </c>
      <c r="C3525" t="s">
        <v>20869</v>
      </c>
      <c r="D3525">
        <v>1</v>
      </c>
      <c r="E3525">
        <v>1</v>
      </c>
      <c r="F3525">
        <v>0</v>
      </c>
      <c r="G3525">
        <v>0</v>
      </c>
      <c r="H3525">
        <v>0</v>
      </c>
      <c r="I3525">
        <v>0</v>
      </c>
      <c r="J3525">
        <v>0</v>
      </c>
      <c r="K3525">
        <v>0</v>
      </c>
      <c r="L3525">
        <v>0</v>
      </c>
      <c r="M3525">
        <v>0</v>
      </c>
      <c r="N3525">
        <v>0</v>
      </c>
      <c r="O3525">
        <v>0</v>
      </c>
      <c r="P3525">
        <v>0</v>
      </c>
      <c r="Q3525">
        <v>0.16900000000000001</v>
      </c>
      <c r="R3525">
        <v>0.20499999999999999</v>
      </c>
      <c r="S3525">
        <v>0.215</v>
      </c>
      <c r="T3525">
        <v>0.42</v>
      </c>
      <c r="U3525">
        <v>0.189</v>
      </c>
      <c r="V3525">
        <v>7</v>
      </c>
      <c r="W3525">
        <v>0</v>
      </c>
      <c r="X3525">
        <v>0</v>
      </c>
      <c r="Y3525">
        <v>-0.1</v>
      </c>
      <c r="Z3525">
        <v>0</v>
      </c>
      <c r="AA3525">
        <v>0</v>
      </c>
    </row>
    <row r="3526" spans="1:27" x14ac:dyDescent="0.25">
      <c r="A3526" t="s">
        <v>22176</v>
      </c>
      <c r="B3526" t="s">
        <v>22177</v>
      </c>
      <c r="C3526" t="s">
        <v>20867</v>
      </c>
      <c r="D3526">
        <v>1</v>
      </c>
      <c r="E3526">
        <v>1</v>
      </c>
      <c r="F3526">
        <v>0</v>
      </c>
      <c r="G3526">
        <v>0</v>
      </c>
      <c r="H3526">
        <v>0</v>
      </c>
      <c r="I3526">
        <v>0</v>
      </c>
      <c r="J3526">
        <v>0</v>
      </c>
      <c r="K3526">
        <v>0</v>
      </c>
      <c r="L3526">
        <v>0</v>
      </c>
      <c r="M3526">
        <v>0</v>
      </c>
      <c r="N3526">
        <v>0</v>
      </c>
      <c r="O3526">
        <v>0</v>
      </c>
      <c r="P3526">
        <v>0</v>
      </c>
      <c r="Q3526">
        <v>0.17299999999999999</v>
      </c>
      <c r="R3526">
        <v>0.20699999999999999</v>
      </c>
      <c r="S3526">
        <v>0.21299999999999999</v>
      </c>
      <c r="T3526">
        <v>0.42</v>
      </c>
      <c r="U3526">
        <v>0.189</v>
      </c>
      <c r="V3526">
        <v>11</v>
      </c>
      <c r="W3526">
        <v>0</v>
      </c>
      <c r="X3526">
        <v>0</v>
      </c>
      <c r="Y3526">
        <v>-0.1</v>
      </c>
      <c r="Z3526">
        <v>0</v>
      </c>
      <c r="AA3526">
        <v>0</v>
      </c>
    </row>
    <row r="3527" spans="1:27" x14ac:dyDescent="0.25">
      <c r="A3527" t="s">
        <v>1390</v>
      </c>
      <c r="B3527" t="s">
        <v>1391</v>
      </c>
      <c r="C3527" t="s">
        <v>20869</v>
      </c>
      <c r="D3527">
        <v>1</v>
      </c>
      <c r="E3527">
        <v>1</v>
      </c>
      <c r="F3527">
        <v>0</v>
      </c>
      <c r="G3527">
        <v>0</v>
      </c>
      <c r="H3527">
        <v>0</v>
      </c>
      <c r="I3527">
        <v>0</v>
      </c>
      <c r="J3527">
        <v>0</v>
      </c>
      <c r="K3527">
        <v>0</v>
      </c>
      <c r="L3527">
        <v>0</v>
      </c>
      <c r="M3527">
        <v>0</v>
      </c>
      <c r="N3527">
        <v>0</v>
      </c>
      <c r="O3527">
        <v>0</v>
      </c>
      <c r="P3527">
        <v>0</v>
      </c>
      <c r="Q3527">
        <v>0.16500000000000001</v>
      </c>
      <c r="R3527">
        <v>0.20300000000000001</v>
      </c>
      <c r="S3527">
        <v>0.215</v>
      </c>
      <c r="T3527">
        <v>0.41899999999999998</v>
      </c>
      <c r="U3527">
        <v>0.189</v>
      </c>
      <c r="V3527">
        <v>7</v>
      </c>
      <c r="W3527">
        <v>0</v>
      </c>
      <c r="X3527">
        <v>0</v>
      </c>
      <c r="Y3527">
        <v>-0.1</v>
      </c>
      <c r="Z3527">
        <v>0</v>
      </c>
      <c r="AA3527">
        <v>0</v>
      </c>
    </row>
    <row r="3528" spans="1:27" x14ac:dyDescent="0.25">
      <c r="A3528" t="s">
        <v>22178</v>
      </c>
      <c r="B3528" t="s">
        <v>5381</v>
      </c>
      <c r="C3528" t="s">
        <v>20895</v>
      </c>
      <c r="D3528">
        <v>1</v>
      </c>
      <c r="E3528">
        <v>1</v>
      </c>
      <c r="F3528">
        <v>0</v>
      </c>
      <c r="G3528">
        <v>0</v>
      </c>
      <c r="H3528">
        <v>0</v>
      </c>
      <c r="I3528">
        <v>0</v>
      </c>
      <c r="J3528">
        <v>0</v>
      </c>
      <c r="K3528">
        <v>0</v>
      </c>
      <c r="L3528">
        <v>0</v>
      </c>
      <c r="M3528">
        <v>0</v>
      </c>
      <c r="N3528">
        <v>0</v>
      </c>
      <c r="O3528">
        <v>0</v>
      </c>
      <c r="P3528">
        <v>0</v>
      </c>
      <c r="Q3528">
        <v>0.16500000000000001</v>
      </c>
      <c r="R3528">
        <v>0.19700000000000001</v>
      </c>
      <c r="S3528">
        <v>0.22700000000000001</v>
      </c>
      <c r="T3528">
        <v>0.42299999999999999</v>
      </c>
      <c r="U3528">
        <v>0.188</v>
      </c>
      <c r="V3528">
        <v>15</v>
      </c>
      <c r="W3528">
        <v>0</v>
      </c>
      <c r="X3528">
        <v>0</v>
      </c>
      <c r="Y3528">
        <v>-0.1</v>
      </c>
      <c r="Z3528">
        <v>0</v>
      </c>
      <c r="AA3528">
        <v>0</v>
      </c>
    </row>
    <row r="3529" spans="1:27" x14ac:dyDescent="0.25">
      <c r="A3529" t="s">
        <v>22179</v>
      </c>
      <c r="B3529" t="s">
        <v>22180</v>
      </c>
      <c r="C3529" t="s">
        <v>1</v>
      </c>
      <c r="D3529">
        <v>1</v>
      </c>
      <c r="E3529">
        <v>1</v>
      </c>
      <c r="F3529">
        <v>0</v>
      </c>
      <c r="G3529">
        <v>0</v>
      </c>
      <c r="H3529">
        <v>0</v>
      </c>
      <c r="I3529">
        <v>0</v>
      </c>
      <c r="J3529">
        <v>0</v>
      </c>
      <c r="K3529">
        <v>0</v>
      </c>
      <c r="L3529">
        <v>0</v>
      </c>
      <c r="M3529">
        <v>0</v>
      </c>
      <c r="N3529">
        <v>0</v>
      </c>
      <c r="O3529">
        <v>0</v>
      </c>
      <c r="P3529">
        <v>0</v>
      </c>
      <c r="Q3529">
        <v>0.17100000000000001</v>
      </c>
      <c r="R3529">
        <v>0.20699999999999999</v>
      </c>
      <c r="S3529">
        <v>0.21299999999999999</v>
      </c>
      <c r="T3529">
        <v>0.42</v>
      </c>
      <c r="U3529">
        <v>0.188</v>
      </c>
      <c r="V3529">
        <v>11</v>
      </c>
      <c r="W3529">
        <v>0</v>
      </c>
      <c r="X3529">
        <v>0</v>
      </c>
      <c r="Y3529">
        <v>-0.1</v>
      </c>
      <c r="Z3529">
        <v>0</v>
      </c>
      <c r="AA3529">
        <v>0</v>
      </c>
    </row>
    <row r="3530" spans="1:27" x14ac:dyDescent="0.25">
      <c r="A3530" t="s">
        <v>22181</v>
      </c>
      <c r="B3530" t="s">
        <v>22182</v>
      </c>
      <c r="C3530" t="s">
        <v>20870</v>
      </c>
      <c r="D3530">
        <v>1</v>
      </c>
      <c r="E3530">
        <v>1</v>
      </c>
      <c r="F3530">
        <v>0</v>
      </c>
      <c r="G3530">
        <v>0</v>
      </c>
      <c r="H3530">
        <v>0</v>
      </c>
      <c r="I3530">
        <v>0</v>
      </c>
      <c r="J3530">
        <v>0</v>
      </c>
      <c r="K3530">
        <v>0</v>
      </c>
      <c r="L3530">
        <v>0</v>
      </c>
      <c r="M3530">
        <v>0</v>
      </c>
      <c r="N3530">
        <v>0</v>
      </c>
      <c r="O3530">
        <v>0</v>
      </c>
      <c r="P3530">
        <v>0</v>
      </c>
      <c r="Q3530">
        <v>0.16200000000000001</v>
      </c>
      <c r="R3530">
        <v>0.19500000000000001</v>
      </c>
      <c r="S3530">
        <v>0.22900000000000001</v>
      </c>
      <c r="T3530">
        <v>0.42399999999999999</v>
      </c>
      <c r="U3530">
        <v>0.188</v>
      </c>
      <c r="V3530">
        <v>9</v>
      </c>
      <c r="W3530">
        <v>0</v>
      </c>
      <c r="X3530">
        <v>0</v>
      </c>
      <c r="Y3530">
        <v>-0.1</v>
      </c>
      <c r="Z3530">
        <v>0</v>
      </c>
      <c r="AA3530">
        <v>0</v>
      </c>
    </row>
    <row r="3531" spans="1:27" x14ac:dyDescent="0.25">
      <c r="A3531" t="s">
        <v>22183</v>
      </c>
      <c r="B3531" t="s">
        <v>22184</v>
      </c>
      <c r="C3531" t="s">
        <v>1</v>
      </c>
      <c r="D3531">
        <v>1</v>
      </c>
      <c r="E3531">
        <v>1</v>
      </c>
      <c r="F3531">
        <v>0</v>
      </c>
      <c r="G3531">
        <v>0</v>
      </c>
      <c r="H3531">
        <v>0</v>
      </c>
      <c r="I3531">
        <v>0</v>
      </c>
      <c r="J3531">
        <v>0</v>
      </c>
      <c r="K3531">
        <v>0</v>
      </c>
      <c r="L3531">
        <v>0</v>
      </c>
      <c r="M3531">
        <v>0</v>
      </c>
      <c r="N3531">
        <v>0</v>
      </c>
      <c r="O3531">
        <v>0</v>
      </c>
      <c r="P3531">
        <v>0</v>
      </c>
      <c r="Q3531">
        <v>0.16500000000000001</v>
      </c>
      <c r="R3531">
        <v>0.2</v>
      </c>
      <c r="S3531">
        <v>0.222</v>
      </c>
      <c r="T3531">
        <v>0.42199999999999999</v>
      </c>
      <c r="U3531">
        <v>0.188</v>
      </c>
      <c r="V3531">
        <v>11</v>
      </c>
      <c r="W3531">
        <v>0</v>
      </c>
      <c r="X3531">
        <v>0</v>
      </c>
      <c r="Y3531">
        <v>-0.1</v>
      </c>
      <c r="Z3531">
        <v>0</v>
      </c>
      <c r="AA3531">
        <v>0</v>
      </c>
    </row>
    <row r="3532" spans="1:27" x14ac:dyDescent="0.25">
      <c r="A3532" t="s">
        <v>1554</v>
      </c>
      <c r="B3532" t="s">
        <v>1555</v>
      </c>
      <c r="C3532" t="s">
        <v>20890</v>
      </c>
      <c r="D3532">
        <v>1</v>
      </c>
      <c r="E3532">
        <v>1</v>
      </c>
      <c r="F3532">
        <v>0</v>
      </c>
      <c r="G3532">
        <v>0</v>
      </c>
      <c r="H3532">
        <v>0</v>
      </c>
      <c r="I3532">
        <v>0</v>
      </c>
      <c r="J3532">
        <v>0</v>
      </c>
      <c r="K3532">
        <v>0</v>
      </c>
      <c r="L3532">
        <v>0</v>
      </c>
      <c r="M3532">
        <v>0</v>
      </c>
      <c r="N3532">
        <v>0</v>
      </c>
      <c r="O3532">
        <v>0</v>
      </c>
      <c r="P3532">
        <v>0</v>
      </c>
      <c r="Q3532">
        <v>0.16800000000000001</v>
      </c>
      <c r="R3532">
        <v>0.20200000000000001</v>
      </c>
      <c r="S3532">
        <v>0.219</v>
      </c>
      <c r="T3532">
        <v>0.42199999999999999</v>
      </c>
      <c r="U3532">
        <v>0.188</v>
      </c>
      <c r="V3532">
        <v>16</v>
      </c>
      <c r="W3532">
        <v>0</v>
      </c>
      <c r="X3532">
        <v>0</v>
      </c>
      <c r="Y3532">
        <v>-0.1</v>
      </c>
      <c r="Z3532">
        <v>0</v>
      </c>
      <c r="AA3532">
        <v>0</v>
      </c>
    </row>
    <row r="3533" spans="1:27" x14ac:dyDescent="0.25">
      <c r="A3533" t="s">
        <v>275</v>
      </c>
      <c r="B3533" t="s">
        <v>276</v>
      </c>
      <c r="C3533" t="s">
        <v>20869</v>
      </c>
      <c r="D3533">
        <v>1</v>
      </c>
      <c r="E3533">
        <v>1</v>
      </c>
      <c r="F3533">
        <v>0</v>
      </c>
      <c r="G3533">
        <v>0</v>
      </c>
      <c r="H3533">
        <v>0</v>
      </c>
      <c r="I3533">
        <v>0</v>
      </c>
      <c r="J3533">
        <v>0</v>
      </c>
      <c r="K3533">
        <v>0</v>
      </c>
      <c r="L3533">
        <v>0</v>
      </c>
      <c r="M3533">
        <v>0</v>
      </c>
      <c r="N3533">
        <v>0</v>
      </c>
      <c r="O3533">
        <v>0</v>
      </c>
      <c r="P3533">
        <v>0</v>
      </c>
      <c r="Q3533">
        <v>0.17399999999999999</v>
      </c>
      <c r="R3533">
        <v>0.20599999999999999</v>
      </c>
      <c r="S3533">
        <v>0.216</v>
      </c>
      <c r="T3533">
        <v>0.42199999999999999</v>
      </c>
      <c r="U3533">
        <v>0.188</v>
      </c>
      <c r="V3533">
        <v>7</v>
      </c>
      <c r="W3533">
        <v>0</v>
      </c>
      <c r="X3533">
        <v>0</v>
      </c>
      <c r="Y3533">
        <v>-0.1</v>
      </c>
      <c r="Z3533">
        <v>0</v>
      </c>
      <c r="AA3533">
        <v>0</v>
      </c>
    </row>
    <row r="3534" spans="1:27" x14ac:dyDescent="0.25">
      <c r="A3534" t="s">
        <v>22185</v>
      </c>
      <c r="B3534" t="s">
        <v>22186</v>
      </c>
      <c r="C3534" t="s">
        <v>1</v>
      </c>
      <c r="D3534">
        <v>1</v>
      </c>
      <c r="E3534">
        <v>1</v>
      </c>
      <c r="F3534">
        <v>0</v>
      </c>
      <c r="G3534">
        <v>0</v>
      </c>
      <c r="H3534">
        <v>0</v>
      </c>
      <c r="I3534">
        <v>0</v>
      </c>
      <c r="J3534">
        <v>0</v>
      </c>
      <c r="K3534">
        <v>0</v>
      </c>
      <c r="L3534">
        <v>0</v>
      </c>
      <c r="M3534">
        <v>0</v>
      </c>
      <c r="N3534">
        <v>0</v>
      </c>
      <c r="O3534">
        <v>0</v>
      </c>
      <c r="P3534">
        <v>0</v>
      </c>
      <c r="Q3534">
        <v>0.16600000000000001</v>
      </c>
      <c r="R3534">
        <v>0.20399999999999999</v>
      </c>
      <c r="S3534">
        <v>0.215</v>
      </c>
      <c r="T3534">
        <v>0.41899999999999998</v>
      </c>
      <c r="U3534">
        <v>0.188</v>
      </c>
      <c r="V3534">
        <v>11</v>
      </c>
      <c r="W3534">
        <v>0</v>
      </c>
      <c r="X3534">
        <v>0</v>
      </c>
      <c r="Y3534">
        <v>-0.1</v>
      </c>
      <c r="Z3534">
        <v>0</v>
      </c>
      <c r="AA3534">
        <v>0</v>
      </c>
    </row>
    <row r="3535" spans="1:27" x14ac:dyDescent="0.25">
      <c r="A3535" t="s">
        <v>994</v>
      </c>
      <c r="B3535" t="s">
        <v>995</v>
      </c>
      <c r="C3535" t="s">
        <v>20878</v>
      </c>
      <c r="D3535">
        <v>1</v>
      </c>
      <c r="E3535">
        <v>1</v>
      </c>
      <c r="F3535">
        <v>0</v>
      </c>
      <c r="G3535">
        <v>0</v>
      </c>
      <c r="H3535">
        <v>0</v>
      </c>
      <c r="I3535">
        <v>0</v>
      </c>
      <c r="J3535">
        <v>0</v>
      </c>
      <c r="K3535">
        <v>0</v>
      </c>
      <c r="L3535">
        <v>0</v>
      </c>
      <c r="M3535">
        <v>0</v>
      </c>
      <c r="N3535">
        <v>0</v>
      </c>
      <c r="O3535">
        <v>0</v>
      </c>
      <c r="P3535">
        <v>0</v>
      </c>
      <c r="Q3535">
        <v>0.16900000000000001</v>
      </c>
      <c r="R3535">
        <v>0.20300000000000001</v>
      </c>
      <c r="S3535">
        <v>0.217</v>
      </c>
      <c r="T3535">
        <v>0.42</v>
      </c>
      <c r="U3535">
        <v>0.188</v>
      </c>
      <c r="V3535">
        <v>10</v>
      </c>
      <c r="W3535">
        <v>0</v>
      </c>
      <c r="X3535">
        <v>0</v>
      </c>
      <c r="Y3535">
        <v>-0.1</v>
      </c>
      <c r="Z3535">
        <v>0</v>
      </c>
      <c r="AA3535">
        <v>0</v>
      </c>
    </row>
    <row r="3536" spans="1:27" x14ac:dyDescent="0.25">
      <c r="A3536" t="s">
        <v>805</v>
      </c>
      <c r="B3536" t="s">
        <v>806</v>
      </c>
      <c r="C3536" t="s">
        <v>20884</v>
      </c>
      <c r="D3536">
        <v>1</v>
      </c>
      <c r="E3536">
        <v>1</v>
      </c>
      <c r="F3536">
        <v>0</v>
      </c>
      <c r="G3536">
        <v>0</v>
      </c>
      <c r="H3536">
        <v>0</v>
      </c>
      <c r="I3536">
        <v>0</v>
      </c>
      <c r="J3536">
        <v>0</v>
      </c>
      <c r="K3536">
        <v>0</v>
      </c>
      <c r="L3536">
        <v>0</v>
      </c>
      <c r="M3536">
        <v>0</v>
      </c>
      <c r="N3536">
        <v>0</v>
      </c>
      <c r="O3536">
        <v>0</v>
      </c>
      <c r="P3536">
        <v>0</v>
      </c>
      <c r="Q3536">
        <v>0.16800000000000001</v>
      </c>
      <c r="R3536">
        <v>0.19500000000000001</v>
      </c>
      <c r="S3536">
        <v>0.22900000000000001</v>
      </c>
      <c r="T3536">
        <v>0.42399999999999999</v>
      </c>
      <c r="U3536">
        <v>0.188</v>
      </c>
      <c r="V3536">
        <v>7</v>
      </c>
      <c r="W3536">
        <v>0</v>
      </c>
      <c r="X3536">
        <v>0</v>
      </c>
      <c r="Y3536">
        <v>-0.1</v>
      </c>
      <c r="Z3536">
        <v>0</v>
      </c>
      <c r="AA3536">
        <v>0</v>
      </c>
    </row>
    <row r="3537" spans="1:27" x14ac:dyDescent="0.25">
      <c r="A3537" t="s">
        <v>736</v>
      </c>
      <c r="B3537" t="s">
        <v>737</v>
      </c>
      <c r="C3537" t="s">
        <v>1</v>
      </c>
      <c r="D3537">
        <v>1</v>
      </c>
      <c r="E3537">
        <v>1</v>
      </c>
      <c r="F3537">
        <v>0</v>
      </c>
      <c r="G3537">
        <v>0</v>
      </c>
      <c r="H3537">
        <v>0</v>
      </c>
      <c r="I3537">
        <v>0</v>
      </c>
      <c r="J3537">
        <v>0</v>
      </c>
      <c r="K3537">
        <v>0</v>
      </c>
      <c r="L3537">
        <v>0</v>
      </c>
      <c r="M3537">
        <v>0</v>
      </c>
      <c r="N3537">
        <v>0</v>
      </c>
      <c r="O3537">
        <v>0</v>
      </c>
      <c r="P3537">
        <v>0</v>
      </c>
      <c r="Q3537">
        <v>0.17799999999999999</v>
      </c>
      <c r="R3537">
        <v>0.20499999999999999</v>
      </c>
      <c r="S3537">
        <v>0.217</v>
      </c>
      <c r="T3537">
        <v>0.42199999999999999</v>
      </c>
      <c r="U3537">
        <v>0.188</v>
      </c>
      <c r="V3537">
        <v>11</v>
      </c>
      <c r="W3537">
        <v>0</v>
      </c>
      <c r="X3537">
        <v>0</v>
      </c>
      <c r="Y3537">
        <v>-0.1</v>
      </c>
      <c r="Z3537">
        <v>0</v>
      </c>
      <c r="AA3537">
        <v>0</v>
      </c>
    </row>
    <row r="3538" spans="1:27" x14ac:dyDescent="0.25">
      <c r="A3538" t="s">
        <v>22187</v>
      </c>
      <c r="B3538" t="s">
        <v>22188</v>
      </c>
      <c r="C3538" t="s">
        <v>20880</v>
      </c>
      <c r="D3538">
        <v>1</v>
      </c>
      <c r="E3538">
        <v>1</v>
      </c>
      <c r="F3538">
        <v>0</v>
      </c>
      <c r="G3538">
        <v>0</v>
      </c>
      <c r="H3538">
        <v>0</v>
      </c>
      <c r="I3538">
        <v>0</v>
      </c>
      <c r="J3538">
        <v>0</v>
      </c>
      <c r="K3538">
        <v>0</v>
      </c>
      <c r="L3538">
        <v>0</v>
      </c>
      <c r="M3538">
        <v>0</v>
      </c>
      <c r="N3538">
        <v>0</v>
      </c>
      <c r="O3538">
        <v>0</v>
      </c>
      <c r="P3538">
        <v>0</v>
      </c>
      <c r="Q3538">
        <v>0.16200000000000001</v>
      </c>
      <c r="R3538">
        <v>0.20200000000000001</v>
      </c>
      <c r="S3538">
        <v>0.216</v>
      </c>
      <c r="T3538">
        <v>0.41799999999999998</v>
      </c>
      <c r="U3538">
        <v>0.188</v>
      </c>
      <c r="V3538">
        <v>5</v>
      </c>
      <c r="W3538">
        <v>0</v>
      </c>
      <c r="X3538">
        <v>0</v>
      </c>
      <c r="Y3538">
        <v>-0.1</v>
      </c>
      <c r="Z3538">
        <v>0</v>
      </c>
      <c r="AA3538">
        <v>0</v>
      </c>
    </row>
    <row r="3539" spans="1:27" x14ac:dyDescent="0.25">
      <c r="A3539" t="s">
        <v>891</v>
      </c>
      <c r="B3539" t="s">
        <v>892</v>
      </c>
      <c r="C3539" t="s">
        <v>20875</v>
      </c>
      <c r="D3539">
        <v>1</v>
      </c>
      <c r="E3539">
        <v>1</v>
      </c>
      <c r="F3539">
        <v>0</v>
      </c>
      <c r="G3539">
        <v>0</v>
      </c>
      <c r="H3539">
        <v>0</v>
      </c>
      <c r="I3539">
        <v>0</v>
      </c>
      <c r="J3539">
        <v>0</v>
      </c>
      <c r="K3539">
        <v>0</v>
      </c>
      <c r="L3539">
        <v>0</v>
      </c>
      <c r="M3539">
        <v>0</v>
      </c>
      <c r="N3539">
        <v>0</v>
      </c>
      <c r="O3539">
        <v>0</v>
      </c>
      <c r="P3539">
        <v>0</v>
      </c>
      <c r="Q3539">
        <v>0.16400000000000001</v>
      </c>
      <c r="R3539">
        <v>0.2</v>
      </c>
      <c r="S3539">
        <v>0.219</v>
      </c>
      <c r="T3539">
        <v>0.42</v>
      </c>
      <c r="U3539">
        <v>0.188</v>
      </c>
      <c r="V3539">
        <v>9</v>
      </c>
      <c r="W3539">
        <v>0</v>
      </c>
      <c r="X3539">
        <v>0</v>
      </c>
      <c r="Y3539">
        <v>-0.1</v>
      </c>
      <c r="Z3539">
        <v>0</v>
      </c>
      <c r="AA3539">
        <v>0</v>
      </c>
    </row>
    <row r="3540" spans="1:27" x14ac:dyDescent="0.25">
      <c r="A3540" t="s">
        <v>1020</v>
      </c>
      <c r="B3540" t="s">
        <v>1021</v>
      </c>
      <c r="C3540" t="s">
        <v>1</v>
      </c>
      <c r="D3540">
        <v>1</v>
      </c>
      <c r="E3540">
        <v>1</v>
      </c>
      <c r="F3540">
        <v>0</v>
      </c>
      <c r="G3540">
        <v>0</v>
      </c>
      <c r="H3540">
        <v>0</v>
      </c>
      <c r="I3540">
        <v>0</v>
      </c>
      <c r="J3540">
        <v>0</v>
      </c>
      <c r="K3540">
        <v>0</v>
      </c>
      <c r="L3540">
        <v>0</v>
      </c>
      <c r="M3540">
        <v>0</v>
      </c>
      <c r="N3540">
        <v>0</v>
      </c>
      <c r="O3540">
        <v>0</v>
      </c>
      <c r="P3540">
        <v>0</v>
      </c>
      <c r="Q3540">
        <v>0.158</v>
      </c>
      <c r="R3540">
        <v>0.193</v>
      </c>
      <c r="S3540">
        <v>0.23</v>
      </c>
      <c r="T3540">
        <v>0.42299999999999999</v>
      </c>
      <c r="U3540">
        <v>0.188</v>
      </c>
      <c r="V3540">
        <v>11</v>
      </c>
      <c r="W3540">
        <v>0</v>
      </c>
      <c r="X3540">
        <v>0</v>
      </c>
      <c r="Y3540">
        <v>-0.1</v>
      </c>
      <c r="Z3540">
        <v>0</v>
      </c>
      <c r="AA3540">
        <v>0</v>
      </c>
    </row>
    <row r="3541" spans="1:27" x14ac:dyDescent="0.25">
      <c r="A3541" t="s">
        <v>22189</v>
      </c>
      <c r="B3541" t="s">
        <v>22190</v>
      </c>
      <c r="C3541" t="s">
        <v>20869</v>
      </c>
      <c r="D3541">
        <v>1</v>
      </c>
      <c r="E3541">
        <v>1</v>
      </c>
      <c r="F3541">
        <v>0</v>
      </c>
      <c r="G3541">
        <v>0</v>
      </c>
      <c r="H3541">
        <v>0</v>
      </c>
      <c r="I3541">
        <v>0</v>
      </c>
      <c r="J3541">
        <v>0</v>
      </c>
      <c r="K3541">
        <v>0</v>
      </c>
      <c r="L3541">
        <v>0</v>
      </c>
      <c r="M3541">
        <v>0</v>
      </c>
      <c r="N3541">
        <v>0</v>
      </c>
      <c r="O3541">
        <v>0</v>
      </c>
      <c r="P3541">
        <v>0</v>
      </c>
      <c r="Q3541">
        <v>0.161</v>
      </c>
      <c r="R3541">
        <v>0.20100000000000001</v>
      </c>
      <c r="S3541">
        <v>0.218</v>
      </c>
      <c r="T3541">
        <v>0.41799999999999998</v>
      </c>
      <c r="U3541">
        <v>0.188</v>
      </c>
      <c r="V3541">
        <v>7</v>
      </c>
      <c r="W3541">
        <v>0</v>
      </c>
      <c r="X3541">
        <v>0</v>
      </c>
      <c r="Y3541">
        <v>-0.1</v>
      </c>
      <c r="Z3541">
        <v>0</v>
      </c>
      <c r="AA3541">
        <v>0</v>
      </c>
    </row>
    <row r="3542" spans="1:27" x14ac:dyDescent="0.25">
      <c r="A3542" t="s">
        <v>22191</v>
      </c>
      <c r="B3542" t="s">
        <v>22192</v>
      </c>
      <c r="C3542" t="s">
        <v>1</v>
      </c>
      <c r="D3542">
        <v>1</v>
      </c>
      <c r="E3542">
        <v>1</v>
      </c>
      <c r="F3542">
        <v>0</v>
      </c>
      <c r="G3542">
        <v>0</v>
      </c>
      <c r="H3542">
        <v>0</v>
      </c>
      <c r="I3542">
        <v>0</v>
      </c>
      <c r="J3542">
        <v>0</v>
      </c>
      <c r="K3542">
        <v>0</v>
      </c>
      <c r="L3542">
        <v>0</v>
      </c>
      <c r="M3542">
        <v>0</v>
      </c>
      <c r="N3542">
        <v>0</v>
      </c>
      <c r="O3542">
        <v>0</v>
      </c>
      <c r="P3542">
        <v>0</v>
      </c>
      <c r="Q3542">
        <v>0.16700000000000001</v>
      </c>
      <c r="R3542">
        <v>0.19900000000000001</v>
      </c>
      <c r="S3542">
        <v>0.223</v>
      </c>
      <c r="T3542">
        <v>0.42199999999999999</v>
      </c>
      <c r="U3542">
        <v>0.188</v>
      </c>
      <c r="V3542">
        <v>11</v>
      </c>
      <c r="W3542">
        <v>0</v>
      </c>
      <c r="X3542">
        <v>0</v>
      </c>
      <c r="Y3542">
        <v>-0.1</v>
      </c>
      <c r="Z3542">
        <v>0</v>
      </c>
      <c r="AA3542">
        <v>0</v>
      </c>
    </row>
    <row r="3543" spans="1:27" x14ac:dyDescent="0.25">
      <c r="A3543" t="s">
        <v>887</v>
      </c>
      <c r="B3543" t="s">
        <v>888</v>
      </c>
      <c r="C3543" t="s">
        <v>1</v>
      </c>
      <c r="D3543">
        <v>1</v>
      </c>
      <c r="E3543">
        <v>1</v>
      </c>
      <c r="F3543">
        <v>0</v>
      </c>
      <c r="G3543">
        <v>0</v>
      </c>
      <c r="H3543">
        <v>0</v>
      </c>
      <c r="I3543">
        <v>0</v>
      </c>
      <c r="J3543">
        <v>0</v>
      </c>
      <c r="K3543">
        <v>0</v>
      </c>
      <c r="L3543">
        <v>0</v>
      </c>
      <c r="M3543">
        <v>0</v>
      </c>
      <c r="N3543">
        <v>0</v>
      </c>
      <c r="O3543">
        <v>0</v>
      </c>
      <c r="P3543">
        <v>0</v>
      </c>
      <c r="Q3543">
        <v>0.16400000000000001</v>
      </c>
      <c r="R3543">
        <v>0.19700000000000001</v>
      </c>
      <c r="S3543">
        <v>0.22500000000000001</v>
      </c>
      <c r="T3543">
        <v>0.42199999999999999</v>
      </c>
      <c r="U3543">
        <v>0.188</v>
      </c>
      <c r="V3543">
        <v>11</v>
      </c>
      <c r="W3543">
        <v>0</v>
      </c>
      <c r="X3543">
        <v>0</v>
      </c>
      <c r="Y3543">
        <v>-0.1</v>
      </c>
      <c r="Z3543">
        <v>0</v>
      </c>
      <c r="AA3543">
        <v>0</v>
      </c>
    </row>
    <row r="3544" spans="1:27" x14ac:dyDescent="0.25">
      <c r="A3544" t="s">
        <v>22193</v>
      </c>
      <c r="B3544" t="s">
        <v>364</v>
      </c>
      <c r="C3544" t="s">
        <v>20885</v>
      </c>
      <c r="D3544">
        <v>1</v>
      </c>
      <c r="E3544">
        <v>1</v>
      </c>
      <c r="F3544">
        <v>0</v>
      </c>
      <c r="G3544">
        <v>0</v>
      </c>
      <c r="H3544">
        <v>0</v>
      </c>
      <c r="I3544">
        <v>0</v>
      </c>
      <c r="J3544">
        <v>0</v>
      </c>
      <c r="K3544">
        <v>0</v>
      </c>
      <c r="L3544">
        <v>0</v>
      </c>
      <c r="M3544">
        <v>0</v>
      </c>
      <c r="N3544">
        <v>0</v>
      </c>
      <c r="O3544">
        <v>0</v>
      </c>
      <c r="P3544">
        <v>0</v>
      </c>
      <c r="Q3544">
        <v>0.161</v>
      </c>
      <c r="R3544">
        <v>0.19400000000000001</v>
      </c>
      <c r="S3544">
        <v>0.22900000000000001</v>
      </c>
      <c r="T3544">
        <v>0.42299999999999999</v>
      </c>
      <c r="U3544">
        <v>0.188</v>
      </c>
      <c r="V3544">
        <v>13</v>
      </c>
      <c r="W3544">
        <v>0</v>
      </c>
      <c r="X3544">
        <v>0</v>
      </c>
      <c r="Y3544">
        <v>-0.1</v>
      </c>
      <c r="Z3544">
        <v>0</v>
      </c>
      <c r="AA3544">
        <v>0</v>
      </c>
    </row>
    <row r="3545" spans="1:27" x14ac:dyDescent="0.25">
      <c r="A3545" t="s">
        <v>974</v>
      </c>
      <c r="B3545" t="s">
        <v>975</v>
      </c>
      <c r="C3545" t="s">
        <v>1</v>
      </c>
      <c r="D3545">
        <v>1</v>
      </c>
      <c r="E3545">
        <v>1</v>
      </c>
      <c r="F3545">
        <v>0</v>
      </c>
      <c r="G3545">
        <v>0</v>
      </c>
      <c r="H3545">
        <v>0</v>
      </c>
      <c r="I3545">
        <v>0</v>
      </c>
      <c r="J3545">
        <v>0</v>
      </c>
      <c r="K3545">
        <v>0</v>
      </c>
      <c r="L3545">
        <v>0</v>
      </c>
      <c r="M3545">
        <v>0</v>
      </c>
      <c r="N3545">
        <v>0</v>
      </c>
      <c r="O3545">
        <v>0</v>
      </c>
      <c r="P3545">
        <v>0</v>
      </c>
      <c r="Q3545">
        <v>0.158</v>
      </c>
      <c r="R3545">
        <v>0.19600000000000001</v>
      </c>
      <c r="S3545">
        <v>0.22600000000000001</v>
      </c>
      <c r="T3545">
        <v>0.42199999999999999</v>
      </c>
      <c r="U3545">
        <v>0.188</v>
      </c>
      <c r="V3545">
        <v>11</v>
      </c>
      <c r="W3545">
        <v>0</v>
      </c>
      <c r="X3545">
        <v>0</v>
      </c>
      <c r="Y3545">
        <v>-0.1</v>
      </c>
      <c r="Z3545">
        <v>0</v>
      </c>
      <c r="AA3545">
        <v>0</v>
      </c>
    </row>
    <row r="3546" spans="1:27" x14ac:dyDescent="0.25">
      <c r="A3546" t="s">
        <v>1032</v>
      </c>
      <c r="B3546" t="s">
        <v>1033</v>
      </c>
      <c r="C3546" t="s">
        <v>1</v>
      </c>
      <c r="D3546">
        <v>1</v>
      </c>
      <c r="E3546">
        <v>1</v>
      </c>
      <c r="F3546">
        <v>0</v>
      </c>
      <c r="G3546">
        <v>0</v>
      </c>
      <c r="H3546">
        <v>0</v>
      </c>
      <c r="I3546">
        <v>0</v>
      </c>
      <c r="J3546">
        <v>0</v>
      </c>
      <c r="K3546">
        <v>0</v>
      </c>
      <c r="L3546">
        <v>0</v>
      </c>
      <c r="M3546">
        <v>0</v>
      </c>
      <c r="N3546">
        <v>0</v>
      </c>
      <c r="O3546">
        <v>0</v>
      </c>
      <c r="P3546">
        <v>0</v>
      </c>
      <c r="Q3546">
        <v>0.16900000000000001</v>
      </c>
      <c r="R3546">
        <v>0.19900000000000001</v>
      </c>
      <c r="S3546">
        <v>0.223</v>
      </c>
      <c r="T3546">
        <v>0.42199999999999999</v>
      </c>
      <c r="U3546">
        <v>0.188</v>
      </c>
      <c r="V3546">
        <v>11</v>
      </c>
      <c r="W3546">
        <v>0</v>
      </c>
      <c r="X3546">
        <v>0</v>
      </c>
      <c r="Y3546">
        <v>-0.1</v>
      </c>
      <c r="Z3546">
        <v>0</v>
      </c>
      <c r="AA3546">
        <v>0</v>
      </c>
    </row>
    <row r="3547" spans="1:27" x14ac:dyDescent="0.25">
      <c r="A3547" t="s">
        <v>71</v>
      </c>
      <c r="B3547" t="s">
        <v>72</v>
      </c>
      <c r="C3547" t="s">
        <v>20874</v>
      </c>
      <c r="D3547">
        <v>1</v>
      </c>
      <c r="E3547">
        <v>1</v>
      </c>
      <c r="F3547">
        <v>0</v>
      </c>
      <c r="G3547">
        <v>0</v>
      </c>
      <c r="H3547">
        <v>0</v>
      </c>
      <c r="I3547">
        <v>0</v>
      </c>
      <c r="J3547">
        <v>0</v>
      </c>
      <c r="K3547">
        <v>0</v>
      </c>
      <c r="L3547">
        <v>0</v>
      </c>
      <c r="M3547">
        <v>0</v>
      </c>
      <c r="N3547">
        <v>0</v>
      </c>
      <c r="O3547">
        <v>0</v>
      </c>
      <c r="P3547">
        <v>0</v>
      </c>
      <c r="Q3547">
        <v>0.154</v>
      </c>
      <c r="R3547">
        <v>0.19700000000000001</v>
      </c>
      <c r="S3547">
        <v>0.222</v>
      </c>
      <c r="T3547">
        <v>0.41799999999999998</v>
      </c>
      <c r="U3547">
        <v>0.188</v>
      </c>
      <c r="V3547">
        <v>12</v>
      </c>
      <c r="W3547">
        <v>0</v>
      </c>
      <c r="X3547">
        <v>0</v>
      </c>
      <c r="Y3547">
        <v>-0.1</v>
      </c>
      <c r="Z3547">
        <v>0</v>
      </c>
      <c r="AA3547">
        <v>0</v>
      </c>
    </row>
    <row r="3548" spans="1:27" x14ac:dyDescent="0.25">
      <c r="A3548" t="s">
        <v>1040</v>
      </c>
      <c r="B3548" t="s">
        <v>1041</v>
      </c>
      <c r="C3548" t="s">
        <v>20893</v>
      </c>
      <c r="D3548">
        <v>1</v>
      </c>
      <c r="E3548">
        <v>1</v>
      </c>
      <c r="F3548">
        <v>0</v>
      </c>
      <c r="G3548">
        <v>0</v>
      </c>
      <c r="H3548">
        <v>0</v>
      </c>
      <c r="I3548">
        <v>0</v>
      </c>
      <c r="J3548">
        <v>0</v>
      </c>
      <c r="K3548">
        <v>0</v>
      </c>
      <c r="L3548">
        <v>0</v>
      </c>
      <c r="M3548">
        <v>0</v>
      </c>
      <c r="N3548">
        <v>0</v>
      </c>
      <c r="O3548">
        <v>0</v>
      </c>
      <c r="P3548">
        <v>0</v>
      </c>
      <c r="Q3548">
        <v>0.16200000000000001</v>
      </c>
      <c r="R3548">
        <v>0.2</v>
      </c>
      <c r="S3548">
        <v>0.218</v>
      </c>
      <c r="T3548">
        <v>0.41799999999999998</v>
      </c>
      <c r="U3548">
        <v>0.188</v>
      </c>
      <c r="V3548">
        <v>13</v>
      </c>
      <c r="W3548">
        <v>0</v>
      </c>
      <c r="X3548">
        <v>0</v>
      </c>
      <c r="Y3548">
        <v>-0.1</v>
      </c>
      <c r="Z3548">
        <v>0</v>
      </c>
      <c r="AA3548">
        <v>0</v>
      </c>
    </row>
    <row r="3549" spans="1:27" x14ac:dyDescent="0.25">
      <c r="A3549" t="s">
        <v>929</v>
      </c>
      <c r="B3549" t="s">
        <v>930</v>
      </c>
      <c r="C3549" t="s">
        <v>1</v>
      </c>
      <c r="D3549">
        <v>1</v>
      </c>
      <c r="E3549">
        <v>1</v>
      </c>
      <c r="F3549">
        <v>0</v>
      </c>
      <c r="G3549">
        <v>0</v>
      </c>
      <c r="H3549">
        <v>0</v>
      </c>
      <c r="I3549">
        <v>0</v>
      </c>
      <c r="J3549">
        <v>0</v>
      </c>
      <c r="K3549">
        <v>0</v>
      </c>
      <c r="L3549">
        <v>0</v>
      </c>
      <c r="M3549">
        <v>0</v>
      </c>
      <c r="N3549">
        <v>0</v>
      </c>
      <c r="O3549">
        <v>0</v>
      </c>
      <c r="P3549">
        <v>0</v>
      </c>
      <c r="Q3549">
        <v>0.16200000000000001</v>
      </c>
      <c r="R3549">
        <v>0.2</v>
      </c>
      <c r="S3549">
        <v>0.219</v>
      </c>
      <c r="T3549">
        <v>0.41899999999999998</v>
      </c>
      <c r="U3549">
        <v>0.188</v>
      </c>
      <c r="V3549">
        <v>11</v>
      </c>
      <c r="W3549">
        <v>0</v>
      </c>
      <c r="X3549">
        <v>0</v>
      </c>
      <c r="Y3549">
        <v>-0.1</v>
      </c>
      <c r="Z3549">
        <v>0</v>
      </c>
      <c r="AA3549">
        <v>0</v>
      </c>
    </row>
    <row r="3550" spans="1:27" x14ac:dyDescent="0.25">
      <c r="A3550" t="s">
        <v>729</v>
      </c>
      <c r="B3550" t="s">
        <v>730</v>
      </c>
      <c r="C3550" t="s">
        <v>20870</v>
      </c>
      <c r="D3550">
        <v>1</v>
      </c>
      <c r="E3550">
        <v>1</v>
      </c>
      <c r="F3550">
        <v>0</v>
      </c>
      <c r="G3550">
        <v>0</v>
      </c>
      <c r="H3550">
        <v>0</v>
      </c>
      <c r="I3550">
        <v>0</v>
      </c>
      <c r="J3550">
        <v>0</v>
      </c>
      <c r="K3550">
        <v>0</v>
      </c>
      <c r="L3550">
        <v>0</v>
      </c>
      <c r="M3550">
        <v>0</v>
      </c>
      <c r="N3550">
        <v>0</v>
      </c>
      <c r="O3550">
        <v>0</v>
      </c>
      <c r="P3550">
        <v>0</v>
      </c>
      <c r="Q3550">
        <v>0.16200000000000001</v>
      </c>
      <c r="R3550">
        <v>0.191</v>
      </c>
      <c r="S3550">
        <v>0.23300000000000001</v>
      </c>
      <c r="T3550">
        <v>0.42399999999999999</v>
      </c>
      <c r="U3550">
        <v>0.188</v>
      </c>
      <c r="V3550">
        <v>9</v>
      </c>
      <c r="W3550">
        <v>0</v>
      </c>
      <c r="X3550">
        <v>0</v>
      </c>
      <c r="Y3550">
        <v>-0.1</v>
      </c>
      <c r="Z3550">
        <v>0</v>
      </c>
      <c r="AA3550">
        <v>0</v>
      </c>
    </row>
    <row r="3551" spans="1:27" x14ac:dyDescent="0.25">
      <c r="A3551" t="s">
        <v>22194</v>
      </c>
      <c r="B3551" t="s">
        <v>22195</v>
      </c>
      <c r="C3551" t="s">
        <v>20881</v>
      </c>
      <c r="D3551">
        <v>1</v>
      </c>
      <c r="E3551">
        <v>1</v>
      </c>
      <c r="F3551">
        <v>0</v>
      </c>
      <c r="G3551">
        <v>0</v>
      </c>
      <c r="H3551">
        <v>0</v>
      </c>
      <c r="I3551">
        <v>0</v>
      </c>
      <c r="J3551">
        <v>0</v>
      </c>
      <c r="K3551">
        <v>0</v>
      </c>
      <c r="L3551">
        <v>0</v>
      </c>
      <c r="M3551">
        <v>0</v>
      </c>
      <c r="N3551">
        <v>0</v>
      </c>
      <c r="O3551">
        <v>0</v>
      </c>
      <c r="P3551">
        <v>0</v>
      </c>
      <c r="Q3551">
        <v>0.157</v>
      </c>
      <c r="R3551">
        <v>0.19800000000000001</v>
      </c>
      <c r="S3551">
        <v>0.221</v>
      </c>
      <c r="T3551">
        <v>0.41899999999999998</v>
      </c>
      <c r="U3551">
        <v>0.188</v>
      </c>
      <c r="V3551">
        <v>6</v>
      </c>
      <c r="W3551">
        <v>0</v>
      </c>
      <c r="X3551">
        <v>0</v>
      </c>
      <c r="Y3551">
        <v>-0.1</v>
      </c>
      <c r="Z3551">
        <v>0</v>
      </c>
      <c r="AA3551">
        <v>0</v>
      </c>
    </row>
    <row r="3552" spans="1:27" x14ac:dyDescent="0.25">
      <c r="A3552" t="s">
        <v>1394</v>
      </c>
      <c r="B3552" t="s">
        <v>1395</v>
      </c>
      <c r="C3552" t="s">
        <v>20879</v>
      </c>
      <c r="D3552">
        <v>1</v>
      </c>
      <c r="E3552">
        <v>1</v>
      </c>
      <c r="F3552">
        <v>0</v>
      </c>
      <c r="G3552">
        <v>0</v>
      </c>
      <c r="H3552">
        <v>0</v>
      </c>
      <c r="I3552">
        <v>0</v>
      </c>
      <c r="J3552">
        <v>0</v>
      </c>
      <c r="K3552">
        <v>0</v>
      </c>
      <c r="L3552">
        <v>0</v>
      </c>
      <c r="M3552">
        <v>0</v>
      </c>
      <c r="N3552">
        <v>0</v>
      </c>
      <c r="O3552">
        <v>0</v>
      </c>
      <c r="P3552">
        <v>0</v>
      </c>
      <c r="Q3552">
        <v>0.16300000000000001</v>
      </c>
      <c r="R3552">
        <v>0.19700000000000001</v>
      </c>
      <c r="S3552">
        <v>0.224</v>
      </c>
      <c r="T3552">
        <v>0.42099999999999999</v>
      </c>
      <c r="U3552">
        <v>0.188</v>
      </c>
      <c r="V3552">
        <v>-6</v>
      </c>
      <c r="W3552">
        <v>0</v>
      </c>
      <c r="X3552">
        <v>0</v>
      </c>
      <c r="Y3552">
        <v>-0.1</v>
      </c>
      <c r="Z3552">
        <v>0</v>
      </c>
      <c r="AA3552">
        <v>0</v>
      </c>
    </row>
    <row r="3553" spans="1:27" x14ac:dyDescent="0.25">
      <c r="A3553" t="s">
        <v>622</v>
      </c>
      <c r="B3553" t="s">
        <v>623</v>
      </c>
      <c r="C3553" t="s">
        <v>20891</v>
      </c>
      <c r="D3553">
        <v>1</v>
      </c>
      <c r="E3553">
        <v>1</v>
      </c>
      <c r="F3553">
        <v>0</v>
      </c>
      <c r="G3553">
        <v>0</v>
      </c>
      <c r="H3553">
        <v>0</v>
      </c>
      <c r="I3553">
        <v>0</v>
      </c>
      <c r="J3553">
        <v>0</v>
      </c>
      <c r="K3553">
        <v>0</v>
      </c>
      <c r="L3553">
        <v>0</v>
      </c>
      <c r="M3553">
        <v>0</v>
      </c>
      <c r="N3553">
        <v>0</v>
      </c>
      <c r="O3553">
        <v>0</v>
      </c>
      <c r="P3553">
        <v>0</v>
      </c>
      <c r="Q3553">
        <v>0.17</v>
      </c>
      <c r="R3553">
        <v>0.20300000000000001</v>
      </c>
      <c r="S3553">
        <v>0.218</v>
      </c>
      <c r="T3553">
        <v>0.42099999999999999</v>
      </c>
      <c r="U3553">
        <v>0.188</v>
      </c>
      <c r="V3553">
        <v>16</v>
      </c>
      <c r="W3553">
        <v>0</v>
      </c>
      <c r="X3553">
        <v>0</v>
      </c>
      <c r="Y3553">
        <v>-0.1</v>
      </c>
      <c r="Z3553">
        <v>0</v>
      </c>
      <c r="AA3553">
        <v>0</v>
      </c>
    </row>
    <row r="3554" spans="1:27" x14ac:dyDescent="0.25">
      <c r="A3554" t="s">
        <v>22196</v>
      </c>
      <c r="B3554" t="s">
        <v>22197</v>
      </c>
      <c r="C3554" t="s">
        <v>20865</v>
      </c>
      <c r="D3554">
        <v>1</v>
      </c>
      <c r="E3554">
        <v>1</v>
      </c>
      <c r="F3554">
        <v>0</v>
      </c>
      <c r="G3554">
        <v>0</v>
      </c>
      <c r="H3554">
        <v>0</v>
      </c>
      <c r="I3554">
        <v>0</v>
      </c>
      <c r="J3554">
        <v>0</v>
      </c>
      <c r="K3554">
        <v>0</v>
      </c>
      <c r="L3554">
        <v>0</v>
      </c>
      <c r="M3554">
        <v>0</v>
      </c>
      <c r="N3554">
        <v>0</v>
      </c>
      <c r="O3554">
        <v>0</v>
      </c>
      <c r="P3554">
        <v>0</v>
      </c>
      <c r="Q3554">
        <v>0.16700000000000001</v>
      </c>
      <c r="R3554">
        <v>0.19800000000000001</v>
      </c>
      <c r="S3554">
        <v>0.223</v>
      </c>
      <c r="T3554">
        <v>0.42199999999999999</v>
      </c>
      <c r="U3554">
        <v>0.188</v>
      </c>
      <c r="V3554">
        <v>16</v>
      </c>
      <c r="W3554">
        <v>0</v>
      </c>
      <c r="X3554">
        <v>0</v>
      </c>
      <c r="Y3554">
        <v>-0.1</v>
      </c>
      <c r="Z3554">
        <v>0</v>
      </c>
      <c r="AA3554">
        <v>0</v>
      </c>
    </row>
    <row r="3555" spans="1:27" x14ac:dyDescent="0.25">
      <c r="A3555" t="s">
        <v>709</v>
      </c>
      <c r="B3555" t="s">
        <v>710</v>
      </c>
      <c r="C3555" t="s">
        <v>20875</v>
      </c>
      <c r="D3555">
        <v>1</v>
      </c>
      <c r="E3555">
        <v>1</v>
      </c>
      <c r="F3555">
        <v>0</v>
      </c>
      <c r="G3555">
        <v>0</v>
      </c>
      <c r="H3555">
        <v>0</v>
      </c>
      <c r="I3555">
        <v>0</v>
      </c>
      <c r="J3555">
        <v>0</v>
      </c>
      <c r="K3555">
        <v>0</v>
      </c>
      <c r="L3555">
        <v>0</v>
      </c>
      <c r="M3555">
        <v>0</v>
      </c>
      <c r="N3555">
        <v>0</v>
      </c>
      <c r="O3555">
        <v>0</v>
      </c>
      <c r="P3555">
        <v>0</v>
      </c>
      <c r="Q3555">
        <v>0.157</v>
      </c>
      <c r="R3555">
        <v>0.19600000000000001</v>
      </c>
      <c r="S3555">
        <v>0.223</v>
      </c>
      <c r="T3555">
        <v>0.41899999999999998</v>
      </c>
      <c r="U3555">
        <v>0.188</v>
      </c>
      <c r="V3555">
        <v>9</v>
      </c>
      <c r="W3555">
        <v>0</v>
      </c>
      <c r="X3555">
        <v>0</v>
      </c>
      <c r="Y3555">
        <v>-0.1</v>
      </c>
      <c r="Z3555">
        <v>0</v>
      </c>
      <c r="AA3555">
        <v>0</v>
      </c>
    </row>
    <row r="3556" spans="1:27" x14ac:dyDescent="0.25">
      <c r="A3556" t="s">
        <v>22198</v>
      </c>
      <c r="B3556" t="s">
        <v>22199</v>
      </c>
      <c r="C3556" t="s">
        <v>1</v>
      </c>
      <c r="D3556">
        <v>1</v>
      </c>
      <c r="E3556">
        <v>1</v>
      </c>
      <c r="F3556">
        <v>0</v>
      </c>
      <c r="G3556">
        <v>0</v>
      </c>
      <c r="H3556">
        <v>0</v>
      </c>
      <c r="I3556">
        <v>0</v>
      </c>
      <c r="J3556">
        <v>0</v>
      </c>
      <c r="K3556">
        <v>0</v>
      </c>
      <c r="L3556">
        <v>0</v>
      </c>
      <c r="M3556">
        <v>0</v>
      </c>
      <c r="N3556">
        <v>0</v>
      </c>
      <c r="O3556">
        <v>0</v>
      </c>
      <c r="P3556">
        <v>0</v>
      </c>
      <c r="Q3556">
        <v>0.16900000000000001</v>
      </c>
      <c r="R3556">
        <v>0.2</v>
      </c>
      <c r="S3556">
        <v>0.22</v>
      </c>
      <c r="T3556">
        <v>0.42099999999999999</v>
      </c>
      <c r="U3556">
        <v>0.188</v>
      </c>
      <c r="V3556">
        <v>11</v>
      </c>
      <c r="W3556">
        <v>0</v>
      </c>
      <c r="X3556">
        <v>0</v>
      </c>
      <c r="Y3556">
        <v>-0.1</v>
      </c>
      <c r="Z3556">
        <v>0</v>
      </c>
      <c r="AA3556">
        <v>0</v>
      </c>
    </row>
    <row r="3557" spans="1:27" x14ac:dyDescent="0.25">
      <c r="A3557" t="s">
        <v>640</v>
      </c>
      <c r="B3557" t="s">
        <v>641</v>
      </c>
      <c r="C3557" t="s">
        <v>20884</v>
      </c>
      <c r="D3557">
        <v>1</v>
      </c>
      <c r="E3557">
        <v>1</v>
      </c>
      <c r="F3557">
        <v>0</v>
      </c>
      <c r="G3557">
        <v>0</v>
      </c>
      <c r="H3557">
        <v>0</v>
      </c>
      <c r="I3557">
        <v>0</v>
      </c>
      <c r="J3557">
        <v>0</v>
      </c>
      <c r="K3557">
        <v>0</v>
      </c>
      <c r="L3557">
        <v>0</v>
      </c>
      <c r="M3557">
        <v>0</v>
      </c>
      <c r="N3557">
        <v>0</v>
      </c>
      <c r="O3557">
        <v>0</v>
      </c>
      <c r="P3557">
        <v>0</v>
      </c>
      <c r="Q3557">
        <v>0.157</v>
      </c>
      <c r="R3557">
        <v>0.19500000000000001</v>
      </c>
      <c r="S3557">
        <v>0.22500000000000001</v>
      </c>
      <c r="T3557">
        <v>0.42</v>
      </c>
      <c r="U3557">
        <v>0.188</v>
      </c>
      <c r="V3557">
        <v>7</v>
      </c>
      <c r="W3557">
        <v>0</v>
      </c>
      <c r="X3557">
        <v>0</v>
      </c>
      <c r="Y3557">
        <v>-0.1</v>
      </c>
      <c r="Z3557">
        <v>0</v>
      </c>
      <c r="AA3557">
        <v>0</v>
      </c>
    </row>
    <row r="3558" spans="1:27" x14ac:dyDescent="0.25">
      <c r="A3558" t="s">
        <v>1004</v>
      </c>
      <c r="B3558" t="s">
        <v>1005</v>
      </c>
      <c r="C3558" t="s">
        <v>1</v>
      </c>
      <c r="D3558">
        <v>1</v>
      </c>
      <c r="E3558">
        <v>1</v>
      </c>
      <c r="F3558">
        <v>0</v>
      </c>
      <c r="G3558">
        <v>0</v>
      </c>
      <c r="H3558">
        <v>0</v>
      </c>
      <c r="I3558">
        <v>0</v>
      </c>
      <c r="J3558">
        <v>0</v>
      </c>
      <c r="K3558">
        <v>0</v>
      </c>
      <c r="L3558">
        <v>0</v>
      </c>
      <c r="M3558">
        <v>0</v>
      </c>
      <c r="N3558">
        <v>0</v>
      </c>
      <c r="O3558">
        <v>0</v>
      </c>
      <c r="P3558">
        <v>0</v>
      </c>
      <c r="Q3558">
        <v>0.17299999999999999</v>
      </c>
      <c r="R3558">
        <v>0.20599999999999999</v>
      </c>
      <c r="S3558">
        <v>0.21199999999999999</v>
      </c>
      <c r="T3558">
        <v>0.41799999999999998</v>
      </c>
      <c r="U3558">
        <v>0.188</v>
      </c>
      <c r="V3558">
        <v>10</v>
      </c>
      <c r="W3558">
        <v>0</v>
      </c>
      <c r="X3558">
        <v>0</v>
      </c>
      <c r="Y3558">
        <v>-0.1</v>
      </c>
      <c r="Z3558">
        <v>0</v>
      </c>
      <c r="AA3558">
        <v>0</v>
      </c>
    </row>
    <row r="3559" spans="1:27" x14ac:dyDescent="0.25">
      <c r="A3559" t="s">
        <v>22200</v>
      </c>
      <c r="B3559" t="s">
        <v>22201</v>
      </c>
      <c r="C3559" t="s">
        <v>20876</v>
      </c>
      <c r="D3559">
        <v>1</v>
      </c>
      <c r="E3559">
        <v>1</v>
      </c>
      <c r="F3559">
        <v>0</v>
      </c>
      <c r="G3559">
        <v>0</v>
      </c>
      <c r="H3559">
        <v>0</v>
      </c>
      <c r="I3559">
        <v>0</v>
      </c>
      <c r="J3559">
        <v>0</v>
      </c>
      <c r="K3559">
        <v>0</v>
      </c>
      <c r="L3559">
        <v>0</v>
      </c>
      <c r="M3559">
        <v>0</v>
      </c>
      <c r="N3559">
        <v>0</v>
      </c>
      <c r="O3559">
        <v>0</v>
      </c>
      <c r="P3559">
        <v>0</v>
      </c>
      <c r="Q3559">
        <v>0.16500000000000001</v>
      </c>
      <c r="R3559">
        <v>0.2</v>
      </c>
      <c r="S3559">
        <v>0.22</v>
      </c>
      <c r="T3559">
        <v>0.42</v>
      </c>
      <c r="U3559">
        <v>0.188</v>
      </c>
      <c r="V3559">
        <v>15</v>
      </c>
      <c r="W3559">
        <v>0</v>
      </c>
      <c r="X3559">
        <v>0</v>
      </c>
      <c r="Y3559">
        <v>-0.1</v>
      </c>
      <c r="Z3559">
        <v>0</v>
      </c>
      <c r="AA3559">
        <v>0</v>
      </c>
    </row>
    <row r="3560" spans="1:27" x14ac:dyDescent="0.25">
      <c r="A3560" t="s">
        <v>1544</v>
      </c>
      <c r="B3560" t="s">
        <v>1545</v>
      </c>
      <c r="C3560" t="s">
        <v>1</v>
      </c>
      <c r="D3560">
        <v>1</v>
      </c>
      <c r="E3560">
        <v>1</v>
      </c>
      <c r="F3560">
        <v>0</v>
      </c>
      <c r="G3560">
        <v>0</v>
      </c>
      <c r="H3560">
        <v>0</v>
      </c>
      <c r="I3560">
        <v>0</v>
      </c>
      <c r="J3560">
        <v>0</v>
      </c>
      <c r="K3560">
        <v>0</v>
      </c>
      <c r="L3560">
        <v>0</v>
      </c>
      <c r="M3560">
        <v>0</v>
      </c>
      <c r="N3560">
        <v>0</v>
      </c>
      <c r="O3560">
        <v>0</v>
      </c>
      <c r="P3560">
        <v>0</v>
      </c>
      <c r="Q3560">
        <v>0.17</v>
      </c>
      <c r="R3560">
        <v>0.19500000000000001</v>
      </c>
      <c r="S3560">
        <v>0.22900000000000001</v>
      </c>
      <c r="T3560">
        <v>0.42399999999999999</v>
      </c>
      <c r="U3560">
        <v>0.188</v>
      </c>
      <c r="V3560">
        <v>10</v>
      </c>
      <c r="W3560">
        <v>0</v>
      </c>
      <c r="X3560">
        <v>0</v>
      </c>
      <c r="Y3560">
        <v>-0.1</v>
      </c>
      <c r="Z3560">
        <v>0</v>
      </c>
      <c r="AA3560">
        <v>0</v>
      </c>
    </row>
    <row r="3561" spans="1:27" x14ac:dyDescent="0.25">
      <c r="A3561" t="s">
        <v>22202</v>
      </c>
      <c r="B3561" t="s">
        <v>22203</v>
      </c>
      <c r="C3561" t="s">
        <v>20867</v>
      </c>
      <c r="D3561">
        <v>1</v>
      </c>
      <c r="E3561">
        <v>1</v>
      </c>
      <c r="F3561">
        <v>0</v>
      </c>
      <c r="G3561">
        <v>0</v>
      </c>
      <c r="H3561">
        <v>0</v>
      </c>
      <c r="I3561">
        <v>0</v>
      </c>
      <c r="J3561">
        <v>0</v>
      </c>
      <c r="K3561">
        <v>0</v>
      </c>
      <c r="L3561">
        <v>0</v>
      </c>
      <c r="M3561">
        <v>0</v>
      </c>
      <c r="N3561">
        <v>0</v>
      </c>
      <c r="O3561">
        <v>0</v>
      </c>
      <c r="P3561">
        <v>0</v>
      </c>
      <c r="Q3561">
        <v>0.17299999999999999</v>
      </c>
      <c r="R3561">
        <v>0.20599999999999999</v>
      </c>
      <c r="S3561">
        <v>0.21199999999999999</v>
      </c>
      <c r="T3561">
        <v>0.41799999999999998</v>
      </c>
      <c r="U3561">
        <v>0.188</v>
      </c>
      <c r="V3561">
        <v>11</v>
      </c>
      <c r="W3561">
        <v>0</v>
      </c>
      <c r="X3561">
        <v>0</v>
      </c>
      <c r="Y3561">
        <v>-0.1</v>
      </c>
      <c r="Z3561">
        <v>0</v>
      </c>
      <c r="AA3561">
        <v>0</v>
      </c>
    </row>
    <row r="3562" spans="1:27" x14ac:dyDescent="0.25">
      <c r="A3562" t="s">
        <v>22204</v>
      </c>
      <c r="B3562" t="s">
        <v>22205</v>
      </c>
      <c r="C3562" t="s">
        <v>1</v>
      </c>
      <c r="D3562">
        <v>1</v>
      </c>
      <c r="E3562">
        <v>1</v>
      </c>
      <c r="F3562">
        <v>0</v>
      </c>
      <c r="G3562">
        <v>0</v>
      </c>
      <c r="H3562">
        <v>0</v>
      </c>
      <c r="I3562">
        <v>0</v>
      </c>
      <c r="J3562">
        <v>0</v>
      </c>
      <c r="K3562">
        <v>0</v>
      </c>
      <c r="L3562">
        <v>0</v>
      </c>
      <c r="M3562">
        <v>0</v>
      </c>
      <c r="N3562">
        <v>0</v>
      </c>
      <c r="O3562">
        <v>0</v>
      </c>
      <c r="P3562">
        <v>0</v>
      </c>
      <c r="Q3562">
        <v>0.16600000000000001</v>
      </c>
      <c r="R3562">
        <v>0.19600000000000001</v>
      </c>
      <c r="S3562">
        <v>0.22500000000000001</v>
      </c>
      <c r="T3562">
        <v>0.42199999999999999</v>
      </c>
      <c r="U3562">
        <v>0.188</v>
      </c>
      <c r="V3562">
        <v>10</v>
      </c>
      <c r="W3562">
        <v>0</v>
      </c>
      <c r="X3562">
        <v>0</v>
      </c>
      <c r="Y3562">
        <v>-0.1</v>
      </c>
      <c r="Z3562">
        <v>0</v>
      </c>
      <c r="AA3562">
        <v>0</v>
      </c>
    </row>
    <row r="3563" spans="1:27" x14ac:dyDescent="0.25">
      <c r="A3563" t="s">
        <v>777</v>
      </c>
      <c r="B3563" t="s">
        <v>778</v>
      </c>
      <c r="C3563" t="s">
        <v>20892</v>
      </c>
      <c r="D3563">
        <v>1</v>
      </c>
      <c r="E3563">
        <v>1</v>
      </c>
      <c r="F3563">
        <v>0</v>
      </c>
      <c r="G3563">
        <v>0</v>
      </c>
      <c r="H3563">
        <v>0</v>
      </c>
      <c r="I3563">
        <v>0</v>
      </c>
      <c r="J3563">
        <v>0</v>
      </c>
      <c r="K3563">
        <v>0</v>
      </c>
      <c r="L3563">
        <v>0</v>
      </c>
      <c r="M3563">
        <v>0</v>
      </c>
      <c r="N3563">
        <v>0</v>
      </c>
      <c r="O3563">
        <v>0</v>
      </c>
      <c r="P3563">
        <v>0</v>
      </c>
      <c r="Q3563">
        <v>0.16600000000000001</v>
      </c>
      <c r="R3563">
        <v>0.20399999999999999</v>
      </c>
      <c r="S3563">
        <v>0.21199999999999999</v>
      </c>
      <c r="T3563">
        <v>0.41699999999999998</v>
      </c>
      <c r="U3563">
        <v>0.188</v>
      </c>
      <c r="V3563">
        <v>10</v>
      </c>
      <c r="W3563">
        <v>0</v>
      </c>
      <c r="X3563">
        <v>0</v>
      </c>
      <c r="Y3563">
        <v>-0.1</v>
      </c>
      <c r="Z3563">
        <v>0</v>
      </c>
      <c r="AA3563">
        <v>0</v>
      </c>
    </row>
    <row r="3564" spans="1:27" x14ac:dyDescent="0.25">
      <c r="A3564" t="s">
        <v>681</v>
      </c>
      <c r="B3564" t="s">
        <v>682</v>
      </c>
      <c r="C3564" t="s">
        <v>20893</v>
      </c>
      <c r="D3564">
        <v>1</v>
      </c>
      <c r="E3564">
        <v>1</v>
      </c>
      <c r="F3564">
        <v>0</v>
      </c>
      <c r="G3564">
        <v>0</v>
      </c>
      <c r="H3564">
        <v>0</v>
      </c>
      <c r="I3564">
        <v>0</v>
      </c>
      <c r="J3564">
        <v>0</v>
      </c>
      <c r="K3564">
        <v>0</v>
      </c>
      <c r="L3564">
        <v>0</v>
      </c>
      <c r="M3564">
        <v>0</v>
      </c>
      <c r="N3564">
        <v>0</v>
      </c>
      <c r="O3564">
        <v>0</v>
      </c>
      <c r="P3564">
        <v>0</v>
      </c>
      <c r="Q3564">
        <v>0.151</v>
      </c>
      <c r="R3564">
        <v>0.19700000000000001</v>
      </c>
      <c r="S3564">
        <v>0.219</v>
      </c>
      <c r="T3564">
        <v>0.41599999999999998</v>
      </c>
      <c r="U3564">
        <v>0.188</v>
      </c>
      <c r="V3564">
        <v>13</v>
      </c>
      <c r="W3564">
        <v>0</v>
      </c>
      <c r="X3564">
        <v>0</v>
      </c>
      <c r="Y3564">
        <v>-0.1</v>
      </c>
      <c r="Z3564">
        <v>0</v>
      </c>
      <c r="AA3564">
        <v>0</v>
      </c>
    </row>
    <row r="3565" spans="1:27" x14ac:dyDescent="0.25">
      <c r="A3565" t="s">
        <v>650</v>
      </c>
      <c r="B3565" t="s">
        <v>651</v>
      </c>
      <c r="C3565" t="s">
        <v>20895</v>
      </c>
      <c r="D3565">
        <v>1</v>
      </c>
      <c r="E3565">
        <v>1</v>
      </c>
      <c r="F3565">
        <v>0</v>
      </c>
      <c r="G3565">
        <v>0</v>
      </c>
      <c r="H3565">
        <v>0</v>
      </c>
      <c r="I3565">
        <v>0</v>
      </c>
      <c r="J3565">
        <v>0</v>
      </c>
      <c r="K3565">
        <v>0</v>
      </c>
      <c r="L3565">
        <v>0</v>
      </c>
      <c r="M3565">
        <v>0</v>
      </c>
      <c r="N3565">
        <v>0</v>
      </c>
      <c r="O3565">
        <v>0</v>
      </c>
      <c r="P3565">
        <v>0</v>
      </c>
      <c r="Q3565">
        <v>0.16900000000000001</v>
      </c>
      <c r="R3565">
        <v>0.19500000000000001</v>
      </c>
      <c r="S3565">
        <v>0.22800000000000001</v>
      </c>
      <c r="T3565">
        <v>0.42299999999999999</v>
      </c>
      <c r="U3565">
        <v>0.188</v>
      </c>
      <c r="V3565">
        <v>14</v>
      </c>
      <c r="W3565">
        <v>0</v>
      </c>
      <c r="X3565">
        <v>0</v>
      </c>
      <c r="Y3565">
        <v>-0.1</v>
      </c>
      <c r="Z3565">
        <v>0</v>
      </c>
      <c r="AA3565">
        <v>0</v>
      </c>
    </row>
    <row r="3566" spans="1:27" x14ac:dyDescent="0.25">
      <c r="A3566" t="s">
        <v>22206</v>
      </c>
      <c r="B3566" t="s">
        <v>22207</v>
      </c>
      <c r="C3566" t="s">
        <v>20872</v>
      </c>
      <c r="D3566">
        <v>1</v>
      </c>
      <c r="E3566">
        <v>1</v>
      </c>
      <c r="F3566">
        <v>0</v>
      </c>
      <c r="G3566">
        <v>0</v>
      </c>
      <c r="H3566">
        <v>0</v>
      </c>
      <c r="I3566">
        <v>0</v>
      </c>
      <c r="J3566">
        <v>0</v>
      </c>
      <c r="K3566">
        <v>0</v>
      </c>
      <c r="L3566">
        <v>0</v>
      </c>
      <c r="M3566">
        <v>0</v>
      </c>
      <c r="N3566">
        <v>0</v>
      </c>
      <c r="O3566">
        <v>0</v>
      </c>
      <c r="P3566">
        <v>0</v>
      </c>
      <c r="Q3566">
        <v>0.16800000000000001</v>
      </c>
      <c r="R3566">
        <v>0.20100000000000001</v>
      </c>
      <c r="S3566">
        <v>0.219</v>
      </c>
      <c r="T3566">
        <v>0.42</v>
      </c>
      <c r="U3566">
        <v>0.188</v>
      </c>
      <c r="V3566">
        <v>10</v>
      </c>
      <c r="W3566">
        <v>0</v>
      </c>
      <c r="X3566">
        <v>0</v>
      </c>
      <c r="Y3566">
        <v>-0.1</v>
      </c>
      <c r="Z3566">
        <v>0</v>
      </c>
      <c r="AA3566">
        <v>0</v>
      </c>
    </row>
    <row r="3567" spans="1:27" x14ac:dyDescent="0.25">
      <c r="A3567" t="s">
        <v>426</v>
      </c>
      <c r="B3567" t="s">
        <v>427</v>
      </c>
      <c r="C3567" t="s">
        <v>20890</v>
      </c>
      <c r="D3567">
        <v>1</v>
      </c>
      <c r="E3567">
        <v>1</v>
      </c>
      <c r="F3567">
        <v>0</v>
      </c>
      <c r="G3567">
        <v>0</v>
      </c>
      <c r="H3567">
        <v>0</v>
      </c>
      <c r="I3567">
        <v>0</v>
      </c>
      <c r="J3567">
        <v>0</v>
      </c>
      <c r="K3567">
        <v>0</v>
      </c>
      <c r="L3567">
        <v>0</v>
      </c>
      <c r="M3567">
        <v>0</v>
      </c>
      <c r="N3567">
        <v>0</v>
      </c>
      <c r="O3567">
        <v>0</v>
      </c>
      <c r="P3567">
        <v>0</v>
      </c>
      <c r="Q3567">
        <v>0.16</v>
      </c>
      <c r="R3567">
        <v>0.19400000000000001</v>
      </c>
      <c r="S3567">
        <v>0.22600000000000001</v>
      </c>
      <c r="T3567">
        <v>0.42099999999999999</v>
      </c>
      <c r="U3567">
        <v>0.188</v>
      </c>
      <c r="V3567">
        <v>16</v>
      </c>
      <c r="W3567">
        <v>0</v>
      </c>
      <c r="X3567">
        <v>0</v>
      </c>
      <c r="Y3567">
        <v>-0.1</v>
      </c>
      <c r="Z3567">
        <v>0</v>
      </c>
      <c r="AA3567">
        <v>0</v>
      </c>
    </row>
    <row r="3568" spans="1:27" x14ac:dyDescent="0.25">
      <c r="A3568" t="s">
        <v>22208</v>
      </c>
      <c r="B3568" t="s">
        <v>22209</v>
      </c>
      <c r="C3568" t="s">
        <v>20867</v>
      </c>
      <c r="D3568">
        <v>1</v>
      </c>
      <c r="E3568">
        <v>1</v>
      </c>
      <c r="F3568">
        <v>0</v>
      </c>
      <c r="G3568">
        <v>0</v>
      </c>
      <c r="H3568">
        <v>0</v>
      </c>
      <c r="I3568">
        <v>0</v>
      </c>
      <c r="J3568">
        <v>0</v>
      </c>
      <c r="K3568">
        <v>0</v>
      </c>
      <c r="L3568">
        <v>0</v>
      </c>
      <c r="M3568">
        <v>0</v>
      </c>
      <c r="N3568">
        <v>0</v>
      </c>
      <c r="O3568">
        <v>0</v>
      </c>
      <c r="P3568">
        <v>0</v>
      </c>
      <c r="Q3568">
        <v>0.16700000000000001</v>
      </c>
      <c r="R3568">
        <v>0.20100000000000001</v>
      </c>
      <c r="S3568">
        <v>0.219</v>
      </c>
      <c r="T3568">
        <v>0.41899999999999998</v>
      </c>
      <c r="U3568">
        <v>0.188</v>
      </c>
      <c r="V3568">
        <v>11</v>
      </c>
      <c r="W3568">
        <v>0</v>
      </c>
      <c r="X3568">
        <v>0</v>
      </c>
      <c r="Y3568">
        <v>-0.1</v>
      </c>
      <c r="Z3568">
        <v>0</v>
      </c>
      <c r="AA3568">
        <v>0</v>
      </c>
    </row>
    <row r="3569" spans="1:27" x14ac:dyDescent="0.25">
      <c r="A3569" t="s">
        <v>749</v>
      </c>
      <c r="B3569" t="s">
        <v>750</v>
      </c>
      <c r="C3569" t="s">
        <v>1</v>
      </c>
      <c r="D3569">
        <v>1</v>
      </c>
      <c r="E3569">
        <v>1</v>
      </c>
      <c r="F3569">
        <v>0</v>
      </c>
      <c r="G3569">
        <v>0</v>
      </c>
      <c r="H3569">
        <v>0</v>
      </c>
      <c r="I3569">
        <v>0</v>
      </c>
      <c r="J3569">
        <v>0</v>
      </c>
      <c r="K3569">
        <v>0</v>
      </c>
      <c r="L3569">
        <v>0</v>
      </c>
      <c r="M3569">
        <v>0</v>
      </c>
      <c r="N3569">
        <v>0</v>
      </c>
      <c r="O3569">
        <v>0</v>
      </c>
      <c r="P3569">
        <v>0</v>
      </c>
      <c r="Q3569">
        <v>0.16900000000000001</v>
      </c>
      <c r="R3569">
        <v>0.19600000000000001</v>
      </c>
      <c r="S3569">
        <v>0.22700000000000001</v>
      </c>
      <c r="T3569">
        <v>0.42299999999999999</v>
      </c>
      <c r="U3569">
        <v>0.188</v>
      </c>
      <c r="V3569">
        <v>10</v>
      </c>
      <c r="W3569">
        <v>0</v>
      </c>
      <c r="X3569">
        <v>0</v>
      </c>
      <c r="Y3569">
        <v>-0.1</v>
      </c>
      <c r="Z3569">
        <v>0</v>
      </c>
      <c r="AA3569">
        <v>0</v>
      </c>
    </row>
    <row r="3570" spans="1:27" x14ac:dyDescent="0.25">
      <c r="A3570" t="s">
        <v>22210</v>
      </c>
      <c r="B3570" t="s">
        <v>22211</v>
      </c>
      <c r="C3570" t="s">
        <v>1</v>
      </c>
      <c r="D3570">
        <v>1</v>
      </c>
      <c r="E3570">
        <v>1</v>
      </c>
      <c r="F3570">
        <v>0</v>
      </c>
      <c r="G3570">
        <v>0</v>
      </c>
      <c r="H3570">
        <v>0</v>
      </c>
      <c r="I3570">
        <v>0</v>
      </c>
      <c r="J3570">
        <v>0</v>
      </c>
      <c r="K3570">
        <v>0</v>
      </c>
      <c r="L3570">
        <v>0</v>
      </c>
      <c r="M3570">
        <v>0</v>
      </c>
      <c r="N3570">
        <v>0</v>
      </c>
      <c r="O3570">
        <v>0</v>
      </c>
      <c r="P3570">
        <v>0</v>
      </c>
      <c r="Q3570">
        <v>0.16600000000000001</v>
      </c>
      <c r="R3570">
        <v>0.19600000000000001</v>
      </c>
      <c r="S3570">
        <v>0.22600000000000001</v>
      </c>
      <c r="T3570">
        <v>0.42199999999999999</v>
      </c>
      <c r="U3570">
        <v>0.188</v>
      </c>
      <c r="V3570">
        <v>10</v>
      </c>
      <c r="W3570">
        <v>0</v>
      </c>
      <c r="X3570">
        <v>0</v>
      </c>
      <c r="Y3570">
        <v>-0.1</v>
      </c>
      <c r="Z3570">
        <v>0</v>
      </c>
      <c r="AA3570">
        <v>0</v>
      </c>
    </row>
    <row r="3571" spans="1:27" x14ac:dyDescent="0.25">
      <c r="A3571" t="s">
        <v>209</v>
      </c>
      <c r="B3571" t="s">
        <v>210</v>
      </c>
      <c r="C3571" t="s">
        <v>20869</v>
      </c>
      <c r="D3571">
        <v>1</v>
      </c>
      <c r="E3571">
        <v>1</v>
      </c>
      <c r="F3571">
        <v>0</v>
      </c>
      <c r="G3571">
        <v>0</v>
      </c>
      <c r="H3571">
        <v>0</v>
      </c>
      <c r="I3571">
        <v>0</v>
      </c>
      <c r="J3571">
        <v>0</v>
      </c>
      <c r="K3571">
        <v>0</v>
      </c>
      <c r="L3571">
        <v>0</v>
      </c>
      <c r="M3571">
        <v>0</v>
      </c>
      <c r="N3571">
        <v>0</v>
      </c>
      <c r="O3571">
        <v>0</v>
      </c>
      <c r="P3571">
        <v>0</v>
      </c>
      <c r="Q3571">
        <v>0.16500000000000001</v>
      </c>
      <c r="R3571">
        <v>0.19400000000000001</v>
      </c>
      <c r="S3571">
        <v>0.22800000000000001</v>
      </c>
      <c r="T3571">
        <v>0.42199999999999999</v>
      </c>
      <c r="U3571">
        <v>0.188</v>
      </c>
      <c r="V3571">
        <v>6</v>
      </c>
      <c r="W3571">
        <v>0</v>
      </c>
      <c r="X3571">
        <v>0</v>
      </c>
      <c r="Y3571">
        <v>-0.1</v>
      </c>
      <c r="Z3571">
        <v>0</v>
      </c>
      <c r="AA3571">
        <v>0</v>
      </c>
    </row>
    <row r="3572" spans="1:27" x14ac:dyDescent="0.25">
      <c r="A3572" t="s">
        <v>187</v>
      </c>
      <c r="B3572" t="s">
        <v>188</v>
      </c>
      <c r="C3572" t="s">
        <v>1</v>
      </c>
      <c r="D3572">
        <v>1</v>
      </c>
      <c r="E3572">
        <v>1</v>
      </c>
      <c r="F3572">
        <v>0</v>
      </c>
      <c r="G3572">
        <v>0</v>
      </c>
      <c r="H3572">
        <v>0</v>
      </c>
      <c r="I3572">
        <v>0</v>
      </c>
      <c r="J3572">
        <v>0</v>
      </c>
      <c r="K3572">
        <v>0</v>
      </c>
      <c r="L3572">
        <v>0</v>
      </c>
      <c r="M3572">
        <v>0</v>
      </c>
      <c r="N3572">
        <v>0</v>
      </c>
      <c r="O3572">
        <v>0</v>
      </c>
      <c r="P3572">
        <v>0</v>
      </c>
      <c r="Q3572">
        <v>0.17199999999999999</v>
      </c>
      <c r="R3572">
        <v>0.20200000000000001</v>
      </c>
      <c r="S3572">
        <v>0.218</v>
      </c>
      <c r="T3572">
        <v>0.42</v>
      </c>
      <c r="U3572">
        <v>0.188</v>
      </c>
      <c r="V3572">
        <v>10</v>
      </c>
      <c r="W3572">
        <v>0</v>
      </c>
      <c r="X3572">
        <v>0</v>
      </c>
      <c r="Y3572">
        <v>-0.1</v>
      </c>
      <c r="Z3572">
        <v>0</v>
      </c>
      <c r="AA3572">
        <v>0</v>
      </c>
    </row>
    <row r="3573" spans="1:27" x14ac:dyDescent="0.25">
      <c r="A3573" t="s">
        <v>853</v>
      </c>
      <c r="B3573" t="s">
        <v>854</v>
      </c>
      <c r="C3573" t="s">
        <v>20895</v>
      </c>
      <c r="D3573">
        <v>1</v>
      </c>
      <c r="E3573">
        <v>1</v>
      </c>
      <c r="F3573">
        <v>0</v>
      </c>
      <c r="G3573">
        <v>0</v>
      </c>
      <c r="H3573">
        <v>0</v>
      </c>
      <c r="I3573">
        <v>0</v>
      </c>
      <c r="J3573">
        <v>0</v>
      </c>
      <c r="K3573">
        <v>0</v>
      </c>
      <c r="L3573">
        <v>0</v>
      </c>
      <c r="M3573">
        <v>0</v>
      </c>
      <c r="N3573">
        <v>0</v>
      </c>
      <c r="O3573">
        <v>0</v>
      </c>
      <c r="P3573">
        <v>0</v>
      </c>
      <c r="Q3573">
        <v>0.17199999999999999</v>
      </c>
      <c r="R3573">
        <v>0.20699999999999999</v>
      </c>
      <c r="S3573">
        <v>0.21</v>
      </c>
      <c r="T3573">
        <v>0.41599999999999998</v>
      </c>
      <c r="U3573">
        <v>0.187</v>
      </c>
      <c r="V3573">
        <v>14</v>
      </c>
      <c r="W3573">
        <v>0</v>
      </c>
      <c r="X3573">
        <v>0</v>
      </c>
      <c r="Y3573">
        <v>-0.1</v>
      </c>
      <c r="Z3573">
        <v>0</v>
      </c>
      <c r="AA3573">
        <v>0</v>
      </c>
    </row>
    <row r="3574" spans="1:27" x14ac:dyDescent="0.25">
      <c r="A3574" t="s">
        <v>22212</v>
      </c>
      <c r="B3574" t="s">
        <v>22213</v>
      </c>
      <c r="C3574" t="s">
        <v>1</v>
      </c>
      <c r="D3574">
        <v>1</v>
      </c>
      <c r="E3574">
        <v>1</v>
      </c>
      <c r="F3574">
        <v>0</v>
      </c>
      <c r="G3574">
        <v>0</v>
      </c>
      <c r="H3574">
        <v>0</v>
      </c>
      <c r="I3574">
        <v>0</v>
      </c>
      <c r="J3574">
        <v>0</v>
      </c>
      <c r="K3574">
        <v>0</v>
      </c>
      <c r="L3574">
        <v>0</v>
      </c>
      <c r="M3574">
        <v>0</v>
      </c>
      <c r="N3574">
        <v>0</v>
      </c>
      <c r="O3574">
        <v>0</v>
      </c>
      <c r="P3574">
        <v>0</v>
      </c>
      <c r="Q3574">
        <v>0.17199999999999999</v>
      </c>
      <c r="R3574">
        <v>0.20599999999999999</v>
      </c>
      <c r="S3574">
        <v>0.21</v>
      </c>
      <c r="T3574">
        <v>0.41699999999999998</v>
      </c>
      <c r="U3574">
        <v>0.187</v>
      </c>
      <c r="V3574">
        <v>10</v>
      </c>
      <c r="W3574">
        <v>0</v>
      </c>
      <c r="X3574">
        <v>0</v>
      </c>
      <c r="Y3574">
        <v>-0.1</v>
      </c>
      <c r="Z3574">
        <v>0</v>
      </c>
      <c r="AA3574">
        <v>0</v>
      </c>
    </row>
    <row r="3575" spans="1:27" x14ac:dyDescent="0.25">
      <c r="A3575" t="s">
        <v>22214</v>
      </c>
      <c r="B3575" t="s">
        <v>22215</v>
      </c>
      <c r="C3575" t="s">
        <v>20895</v>
      </c>
      <c r="D3575">
        <v>1</v>
      </c>
      <c r="E3575">
        <v>1</v>
      </c>
      <c r="F3575">
        <v>0</v>
      </c>
      <c r="G3575">
        <v>0</v>
      </c>
      <c r="H3575">
        <v>0</v>
      </c>
      <c r="I3575">
        <v>0</v>
      </c>
      <c r="J3575">
        <v>0</v>
      </c>
      <c r="K3575">
        <v>0</v>
      </c>
      <c r="L3575">
        <v>0</v>
      </c>
      <c r="M3575">
        <v>0</v>
      </c>
      <c r="N3575">
        <v>0</v>
      </c>
      <c r="O3575">
        <v>0</v>
      </c>
      <c r="P3575">
        <v>0</v>
      </c>
      <c r="Q3575">
        <v>0.16400000000000001</v>
      </c>
      <c r="R3575">
        <v>0.20499999999999999</v>
      </c>
      <c r="S3575">
        <v>0.21</v>
      </c>
      <c r="T3575">
        <v>0.41499999999999998</v>
      </c>
      <c r="U3575">
        <v>0.187</v>
      </c>
      <c r="V3575">
        <v>14</v>
      </c>
      <c r="W3575">
        <v>0</v>
      </c>
      <c r="X3575">
        <v>0</v>
      </c>
      <c r="Y3575">
        <v>-0.1</v>
      </c>
      <c r="Z3575">
        <v>0</v>
      </c>
      <c r="AA3575">
        <v>0</v>
      </c>
    </row>
    <row r="3576" spans="1:27" x14ac:dyDescent="0.25">
      <c r="A3576" t="s">
        <v>761</v>
      </c>
      <c r="B3576" t="s">
        <v>762</v>
      </c>
      <c r="C3576" t="s">
        <v>1</v>
      </c>
      <c r="D3576">
        <v>1</v>
      </c>
      <c r="E3576">
        <v>1</v>
      </c>
      <c r="F3576">
        <v>0</v>
      </c>
      <c r="G3576">
        <v>0</v>
      </c>
      <c r="H3576">
        <v>0</v>
      </c>
      <c r="I3576">
        <v>0</v>
      </c>
      <c r="J3576">
        <v>0</v>
      </c>
      <c r="K3576">
        <v>0</v>
      </c>
      <c r="L3576">
        <v>0</v>
      </c>
      <c r="M3576">
        <v>0</v>
      </c>
      <c r="N3576">
        <v>0</v>
      </c>
      <c r="O3576">
        <v>0</v>
      </c>
      <c r="P3576">
        <v>0</v>
      </c>
      <c r="Q3576">
        <v>0.16500000000000001</v>
      </c>
      <c r="R3576">
        <v>0.19600000000000001</v>
      </c>
      <c r="S3576">
        <v>0.22500000000000001</v>
      </c>
      <c r="T3576">
        <v>0.42099999999999999</v>
      </c>
      <c r="U3576">
        <v>0.187</v>
      </c>
      <c r="V3576">
        <v>10</v>
      </c>
      <c r="W3576">
        <v>0</v>
      </c>
      <c r="X3576">
        <v>0</v>
      </c>
      <c r="Y3576">
        <v>-0.1</v>
      </c>
      <c r="Z3576">
        <v>0</v>
      </c>
      <c r="AA3576">
        <v>0</v>
      </c>
    </row>
    <row r="3577" spans="1:27" x14ac:dyDescent="0.25">
      <c r="A3577" t="s">
        <v>841</v>
      </c>
      <c r="B3577" t="s">
        <v>842</v>
      </c>
      <c r="C3577" t="s">
        <v>20884</v>
      </c>
      <c r="D3577">
        <v>1</v>
      </c>
      <c r="E3577">
        <v>1</v>
      </c>
      <c r="F3577">
        <v>0</v>
      </c>
      <c r="G3577">
        <v>0</v>
      </c>
      <c r="H3577">
        <v>0</v>
      </c>
      <c r="I3577">
        <v>0</v>
      </c>
      <c r="J3577">
        <v>0</v>
      </c>
      <c r="K3577">
        <v>0</v>
      </c>
      <c r="L3577">
        <v>0</v>
      </c>
      <c r="M3577">
        <v>0</v>
      </c>
      <c r="N3577">
        <v>0</v>
      </c>
      <c r="O3577">
        <v>0</v>
      </c>
      <c r="P3577">
        <v>0</v>
      </c>
      <c r="Q3577">
        <v>0.16900000000000001</v>
      </c>
      <c r="R3577">
        <v>0.20200000000000001</v>
      </c>
      <c r="S3577">
        <v>0.216</v>
      </c>
      <c r="T3577">
        <v>0.41799999999999998</v>
      </c>
      <c r="U3577">
        <v>0.187</v>
      </c>
      <c r="V3577">
        <v>7</v>
      </c>
      <c r="W3577">
        <v>0</v>
      </c>
      <c r="X3577">
        <v>0</v>
      </c>
      <c r="Y3577">
        <v>-0.1</v>
      </c>
      <c r="Z3577">
        <v>0</v>
      </c>
      <c r="AA3577">
        <v>0</v>
      </c>
    </row>
    <row r="3578" spans="1:27" x14ac:dyDescent="0.25">
      <c r="A3578" t="s">
        <v>22216</v>
      </c>
      <c r="B3578" t="s">
        <v>22217</v>
      </c>
      <c r="C3578" t="s">
        <v>1</v>
      </c>
      <c r="D3578">
        <v>1</v>
      </c>
      <c r="E3578">
        <v>1</v>
      </c>
      <c r="F3578">
        <v>0</v>
      </c>
      <c r="G3578">
        <v>0</v>
      </c>
      <c r="H3578">
        <v>0</v>
      </c>
      <c r="I3578">
        <v>0</v>
      </c>
      <c r="J3578">
        <v>0</v>
      </c>
      <c r="K3578">
        <v>0</v>
      </c>
      <c r="L3578">
        <v>0</v>
      </c>
      <c r="M3578">
        <v>0</v>
      </c>
      <c r="N3578">
        <v>0</v>
      </c>
      <c r="O3578">
        <v>0</v>
      </c>
      <c r="P3578">
        <v>0</v>
      </c>
      <c r="Q3578">
        <v>0.16200000000000001</v>
      </c>
      <c r="R3578">
        <v>0.19900000000000001</v>
      </c>
      <c r="S3578">
        <v>0.219</v>
      </c>
      <c r="T3578">
        <v>0.41799999999999998</v>
      </c>
      <c r="U3578">
        <v>0.187</v>
      </c>
      <c r="V3578">
        <v>10</v>
      </c>
      <c r="W3578">
        <v>0</v>
      </c>
      <c r="X3578">
        <v>0</v>
      </c>
      <c r="Y3578">
        <v>-0.1</v>
      </c>
      <c r="Z3578">
        <v>0</v>
      </c>
      <c r="AA3578">
        <v>0</v>
      </c>
    </row>
    <row r="3579" spans="1:27" x14ac:dyDescent="0.25">
      <c r="A3579" t="s">
        <v>22218</v>
      </c>
      <c r="B3579" t="s">
        <v>22219</v>
      </c>
      <c r="C3579" t="s">
        <v>1</v>
      </c>
      <c r="D3579">
        <v>1</v>
      </c>
      <c r="E3579">
        <v>1</v>
      </c>
      <c r="F3579">
        <v>0</v>
      </c>
      <c r="G3579">
        <v>0</v>
      </c>
      <c r="H3579">
        <v>0</v>
      </c>
      <c r="I3579">
        <v>0</v>
      </c>
      <c r="J3579">
        <v>0</v>
      </c>
      <c r="K3579">
        <v>0</v>
      </c>
      <c r="L3579">
        <v>0</v>
      </c>
      <c r="M3579">
        <v>0</v>
      </c>
      <c r="N3579">
        <v>0</v>
      </c>
      <c r="O3579">
        <v>0</v>
      </c>
      <c r="P3579">
        <v>0</v>
      </c>
      <c r="Q3579">
        <v>0.156</v>
      </c>
      <c r="R3579">
        <v>0.20300000000000001</v>
      </c>
      <c r="S3579">
        <v>0.20899999999999999</v>
      </c>
      <c r="T3579">
        <v>0.41199999999999998</v>
      </c>
      <c r="U3579">
        <v>0.187</v>
      </c>
      <c r="V3579">
        <v>10</v>
      </c>
      <c r="W3579">
        <v>0</v>
      </c>
      <c r="X3579">
        <v>0</v>
      </c>
      <c r="Y3579">
        <v>-0.1</v>
      </c>
      <c r="Z3579">
        <v>0</v>
      </c>
      <c r="AA3579">
        <v>0</v>
      </c>
    </row>
    <row r="3580" spans="1:27" x14ac:dyDescent="0.25">
      <c r="A3580" t="s">
        <v>949</v>
      </c>
      <c r="B3580" t="s">
        <v>950</v>
      </c>
      <c r="C3580" t="s">
        <v>1</v>
      </c>
      <c r="D3580">
        <v>1</v>
      </c>
      <c r="E3580">
        <v>1</v>
      </c>
      <c r="F3580">
        <v>0</v>
      </c>
      <c r="G3580">
        <v>0</v>
      </c>
      <c r="H3580">
        <v>0</v>
      </c>
      <c r="I3580">
        <v>0</v>
      </c>
      <c r="J3580">
        <v>0</v>
      </c>
      <c r="K3580">
        <v>0</v>
      </c>
      <c r="L3580">
        <v>0</v>
      </c>
      <c r="M3580">
        <v>0</v>
      </c>
      <c r="N3580">
        <v>0</v>
      </c>
      <c r="O3580">
        <v>0</v>
      </c>
      <c r="P3580">
        <v>0</v>
      </c>
      <c r="Q3580">
        <v>0.16</v>
      </c>
      <c r="R3580">
        <v>0.19400000000000001</v>
      </c>
      <c r="S3580">
        <v>0.22500000000000001</v>
      </c>
      <c r="T3580">
        <v>0.42</v>
      </c>
      <c r="U3580">
        <v>0.187</v>
      </c>
      <c r="V3580">
        <v>10</v>
      </c>
      <c r="W3580">
        <v>0</v>
      </c>
      <c r="X3580">
        <v>0</v>
      </c>
      <c r="Y3580">
        <v>-0.1</v>
      </c>
      <c r="Z3580">
        <v>0</v>
      </c>
      <c r="AA3580">
        <v>0</v>
      </c>
    </row>
    <row r="3581" spans="1:27" x14ac:dyDescent="0.25">
      <c r="A3581" t="s">
        <v>247</v>
      </c>
      <c r="B3581" t="s">
        <v>248</v>
      </c>
      <c r="C3581" t="s">
        <v>20884</v>
      </c>
      <c r="D3581">
        <v>1</v>
      </c>
      <c r="E3581">
        <v>1</v>
      </c>
      <c r="F3581">
        <v>0</v>
      </c>
      <c r="G3581">
        <v>0</v>
      </c>
      <c r="H3581">
        <v>0</v>
      </c>
      <c r="I3581">
        <v>0</v>
      </c>
      <c r="J3581">
        <v>0</v>
      </c>
      <c r="K3581">
        <v>0</v>
      </c>
      <c r="L3581">
        <v>0</v>
      </c>
      <c r="M3581">
        <v>0</v>
      </c>
      <c r="N3581">
        <v>0</v>
      </c>
      <c r="O3581">
        <v>0</v>
      </c>
      <c r="P3581">
        <v>0</v>
      </c>
      <c r="Q3581">
        <v>0.16200000000000001</v>
      </c>
      <c r="R3581">
        <v>0.19600000000000001</v>
      </c>
      <c r="S3581">
        <v>0.224</v>
      </c>
      <c r="T3581">
        <v>0.42</v>
      </c>
      <c r="U3581">
        <v>0.187</v>
      </c>
      <c r="V3581">
        <v>7</v>
      </c>
      <c r="W3581">
        <v>0</v>
      </c>
      <c r="X3581">
        <v>0</v>
      </c>
      <c r="Y3581">
        <v>-0.1</v>
      </c>
      <c r="Z3581">
        <v>0</v>
      </c>
      <c r="AA3581">
        <v>0</v>
      </c>
    </row>
    <row r="3582" spans="1:27" x14ac:dyDescent="0.25">
      <c r="A3582" t="s">
        <v>69</v>
      </c>
      <c r="B3582" t="s">
        <v>70</v>
      </c>
      <c r="C3582" t="s">
        <v>20884</v>
      </c>
      <c r="D3582">
        <v>1</v>
      </c>
      <c r="E3582">
        <v>1</v>
      </c>
      <c r="F3582">
        <v>0</v>
      </c>
      <c r="G3582">
        <v>0</v>
      </c>
      <c r="H3582">
        <v>0</v>
      </c>
      <c r="I3582">
        <v>0</v>
      </c>
      <c r="J3582">
        <v>0</v>
      </c>
      <c r="K3582">
        <v>0</v>
      </c>
      <c r="L3582">
        <v>0</v>
      </c>
      <c r="M3582">
        <v>0</v>
      </c>
      <c r="N3582">
        <v>0</v>
      </c>
      <c r="O3582">
        <v>0</v>
      </c>
      <c r="P3582">
        <v>0</v>
      </c>
      <c r="Q3582">
        <v>0.161</v>
      </c>
      <c r="R3582">
        <v>0.19600000000000001</v>
      </c>
      <c r="S3582">
        <v>0.223</v>
      </c>
      <c r="T3582">
        <v>0.41899999999999998</v>
      </c>
      <c r="U3582">
        <v>0.187</v>
      </c>
      <c r="V3582">
        <v>7</v>
      </c>
      <c r="W3582">
        <v>0</v>
      </c>
      <c r="X3582">
        <v>0</v>
      </c>
      <c r="Y3582">
        <v>-0.1</v>
      </c>
      <c r="Z3582">
        <v>0</v>
      </c>
      <c r="AA3582">
        <v>0</v>
      </c>
    </row>
    <row r="3583" spans="1:27" x14ac:dyDescent="0.25">
      <c r="A3583" t="s">
        <v>22220</v>
      </c>
      <c r="B3583" t="s">
        <v>22221</v>
      </c>
      <c r="C3583" t="s">
        <v>20882</v>
      </c>
      <c r="D3583">
        <v>1</v>
      </c>
      <c r="E3583">
        <v>1</v>
      </c>
      <c r="F3583">
        <v>0</v>
      </c>
      <c r="G3583">
        <v>0</v>
      </c>
      <c r="H3583">
        <v>0</v>
      </c>
      <c r="I3583">
        <v>0</v>
      </c>
      <c r="J3583">
        <v>0</v>
      </c>
      <c r="K3583">
        <v>0</v>
      </c>
      <c r="L3583">
        <v>0</v>
      </c>
      <c r="M3583">
        <v>0</v>
      </c>
      <c r="N3583">
        <v>0</v>
      </c>
      <c r="O3583">
        <v>0</v>
      </c>
      <c r="P3583">
        <v>0</v>
      </c>
      <c r="Q3583">
        <v>0.16</v>
      </c>
      <c r="R3583">
        <v>0.19400000000000001</v>
      </c>
      <c r="S3583">
        <v>0.22800000000000001</v>
      </c>
      <c r="T3583">
        <v>0.42099999999999999</v>
      </c>
      <c r="U3583">
        <v>0.187</v>
      </c>
      <c r="V3583">
        <v>8</v>
      </c>
      <c r="W3583">
        <v>0</v>
      </c>
      <c r="X3583">
        <v>0</v>
      </c>
      <c r="Y3583">
        <v>-0.1</v>
      </c>
      <c r="Z3583">
        <v>0</v>
      </c>
      <c r="AA3583">
        <v>0</v>
      </c>
    </row>
    <row r="3584" spans="1:27" x14ac:dyDescent="0.25">
      <c r="A3584" t="s">
        <v>22222</v>
      </c>
      <c r="B3584" t="s">
        <v>22223</v>
      </c>
      <c r="C3584" t="s">
        <v>20881</v>
      </c>
      <c r="D3584">
        <v>1</v>
      </c>
      <c r="E3584">
        <v>1</v>
      </c>
      <c r="F3584">
        <v>0</v>
      </c>
      <c r="G3584">
        <v>0</v>
      </c>
      <c r="H3584">
        <v>0</v>
      </c>
      <c r="I3584">
        <v>0</v>
      </c>
      <c r="J3584">
        <v>0</v>
      </c>
      <c r="K3584">
        <v>0</v>
      </c>
      <c r="L3584">
        <v>0</v>
      </c>
      <c r="M3584">
        <v>0</v>
      </c>
      <c r="N3584">
        <v>0</v>
      </c>
      <c r="O3584">
        <v>0</v>
      </c>
      <c r="P3584">
        <v>0</v>
      </c>
      <c r="Q3584">
        <v>0.16200000000000001</v>
      </c>
      <c r="R3584">
        <v>0.20100000000000001</v>
      </c>
      <c r="S3584">
        <v>0.217</v>
      </c>
      <c r="T3584">
        <v>0.41699999999999998</v>
      </c>
      <c r="U3584">
        <v>0.187</v>
      </c>
      <c r="V3584">
        <v>5</v>
      </c>
      <c r="W3584">
        <v>0</v>
      </c>
      <c r="X3584">
        <v>0</v>
      </c>
      <c r="Y3584">
        <v>-0.1</v>
      </c>
      <c r="Z3584">
        <v>0</v>
      </c>
      <c r="AA3584">
        <v>0</v>
      </c>
    </row>
    <row r="3585" spans="1:27" x14ac:dyDescent="0.25">
      <c r="A3585" t="s">
        <v>738</v>
      </c>
      <c r="B3585" t="s">
        <v>739</v>
      </c>
      <c r="C3585" t="s">
        <v>20876</v>
      </c>
      <c r="D3585">
        <v>1</v>
      </c>
      <c r="E3585">
        <v>1</v>
      </c>
      <c r="F3585">
        <v>0</v>
      </c>
      <c r="G3585">
        <v>0</v>
      </c>
      <c r="H3585">
        <v>0</v>
      </c>
      <c r="I3585">
        <v>0</v>
      </c>
      <c r="J3585">
        <v>0</v>
      </c>
      <c r="K3585">
        <v>0</v>
      </c>
      <c r="L3585">
        <v>0</v>
      </c>
      <c r="M3585">
        <v>0</v>
      </c>
      <c r="N3585">
        <v>0</v>
      </c>
      <c r="O3585">
        <v>0</v>
      </c>
      <c r="P3585">
        <v>0</v>
      </c>
      <c r="Q3585">
        <v>0.161</v>
      </c>
      <c r="R3585">
        <v>0.193</v>
      </c>
      <c r="S3585">
        <v>0.22800000000000001</v>
      </c>
      <c r="T3585">
        <v>0.42099999999999999</v>
      </c>
      <c r="U3585">
        <v>0.187</v>
      </c>
      <c r="V3585">
        <v>14</v>
      </c>
      <c r="W3585">
        <v>0</v>
      </c>
      <c r="X3585">
        <v>0</v>
      </c>
      <c r="Y3585">
        <v>-0.1</v>
      </c>
      <c r="Z3585">
        <v>0</v>
      </c>
      <c r="AA3585">
        <v>0</v>
      </c>
    </row>
    <row r="3586" spans="1:27" x14ac:dyDescent="0.25">
      <c r="A3586" t="s">
        <v>628</v>
      </c>
      <c r="B3586" t="s">
        <v>629</v>
      </c>
      <c r="C3586" t="s">
        <v>20886</v>
      </c>
      <c r="D3586">
        <v>1</v>
      </c>
      <c r="E3586">
        <v>1</v>
      </c>
      <c r="F3586">
        <v>0</v>
      </c>
      <c r="G3586">
        <v>0</v>
      </c>
      <c r="H3586">
        <v>0</v>
      </c>
      <c r="I3586">
        <v>0</v>
      </c>
      <c r="J3586">
        <v>0</v>
      </c>
      <c r="K3586">
        <v>0</v>
      </c>
      <c r="L3586">
        <v>0</v>
      </c>
      <c r="M3586">
        <v>0</v>
      </c>
      <c r="N3586">
        <v>0</v>
      </c>
      <c r="O3586">
        <v>0</v>
      </c>
      <c r="P3586">
        <v>0</v>
      </c>
      <c r="Q3586">
        <v>0.17</v>
      </c>
      <c r="R3586">
        <v>0.19600000000000001</v>
      </c>
      <c r="S3586">
        <v>0.22700000000000001</v>
      </c>
      <c r="T3586">
        <v>0.42299999999999999</v>
      </c>
      <c r="U3586">
        <v>0.187</v>
      </c>
      <c r="V3586">
        <v>10</v>
      </c>
      <c r="W3586">
        <v>0</v>
      </c>
      <c r="X3586">
        <v>0</v>
      </c>
      <c r="Y3586">
        <v>-0.1</v>
      </c>
      <c r="Z3586">
        <v>0</v>
      </c>
      <c r="AA3586">
        <v>0</v>
      </c>
    </row>
    <row r="3587" spans="1:27" x14ac:dyDescent="0.25">
      <c r="A3587" t="s">
        <v>22224</v>
      </c>
      <c r="B3587" t="s">
        <v>22225</v>
      </c>
      <c r="C3587" t="s">
        <v>20878</v>
      </c>
      <c r="D3587">
        <v>1</v>
      </c>
      <c r="E3587">
        <v>1</v>
      </c>
      <c r="F3587">
        <v>0</v>
      </c>
      <c r="G3587">
        <v>0</v>
      </c>
      <c r="H3587">
        <v>0</v>
      </c>
      <c r="I3587">
        <v>0</v>
      </c>
      <c r="J3587">
        <v>0</v>
      </c>
      <c r="K3587">
        <v>0</v>
      </c>
      <c r="L3587">
        <v>0</v>
      </c>
      <c r="M3587">
        <v>0</v>
      </c>
      <c r="N3587">
        <v>0</v>
      </c>
      <c r="O3587">
        <v>0</v>
      </c>
      <c r="P3587">
        <v>0</v>
      </c>
      <c r="Q3587">
        <v>0.16500000000000001</v>
      </c>
      <c r="R3587">
        <v>0.19800000000000001</v>
      </c>
      <c r="S3587">
        <v>0.223</v>
      </c>
      <c r="T3587">
        <v>0.42</v>
      </c>
      <c r="U3587">
        <v>0.187</v>
      </c>
      <c r="V3587">
        <v>9</v>
      </c>
      <c r="W3587">
        <v>0</v>
      </c>
      <c r="X3587">
        <v>0</v>
      </c>
      <c r="Y3587">
        <v>-0.1</v>
      </c>
      <c r="Z3587">
        <v>0</v>
      </c>
      <c r="AA3587">
        <v>0</v>
      </c>
    </row>
    <row r="3588" spans="1:27" x14ac:dyDescent="0.25">
      <c r="A3588" t="s">
        <v>1018</v>
      </c>
      <c r="B3588" t="s">
        <v>1019</v>
      </c>
      <c r="C3588" t="s">
        <v>20873</v>
      </c>
      <c r="D3588">
        <v>1</v>
      </c>
      <c r="E3588">
        <v>1</v>
      </c>
      <c r="F3588">
        <v>0</v>
      </c>
      <c r="G3588">
        <v>0</v>
      </c>
      <c r="H3588">
        <v>0</v>
      </c>
      <c r="I3588">
        <v>0</v>
      </c>
      <c r="J3588">
        <v>0</v>
      </c>
      <c r="K3588">
        <v>0</v>
      </c>
      <c r="L3588">
        <v>0</v>
      </c>
      <c r="M3588">
        <v>0</v>
      </c>
      <c r="N3588">
        <v>0</v>
      </c>
      <c r="O3588">
        <v>0</v>
      </c>
      <c r="P3588">
        <v>0</v>
      </c>
      <c r="Q3588">
        <v>0.16700000000000001</v>
      </c>
      <c r="R3588">
        <v>0.19900000000000001</v>
      </c>
      <c r="S3588">
        <v>0.219</v>
      </c>
      <c r="T3588">
        <v>0.41799999999999998</v>
      </c>
      <c r="U3588">
        <v>0.187</v>
      </c>
      <c r="V3588">
        <v>8</v>
      </c>
      <c r="W3588">
        <v>0</v>
      </c>
      <c r="X3588">
        <v>0</v>
      </c>
      <c r="Y3588">
        <v>-0.1</v>
      </c>
      <c r="Z3588">
        <v>0</v>
      </c>
      <c r="AA3588">
        <v>0</v>
      </c>
    </row>
    <row r="3589" spans="1:27" x14ac:dyDescent="0.25">
      <c r="A3589" t="s">
        <v>608</v>
      </c>
      <c r="B3589" t="s">
        <v>609</v>
      </c>
      <c r="C3589" t="s">
        <v>20890</v>
      </c>
      <c r="D3589">
        <v>1</v>
      </c>
      <c r="E3589">
        <v>1</v>
      </c>
      <c r="F3589">
        <v>0</v>
      </c>
      <c r="G3589">
        <v>0</v>
      </c>
      <c r="H3589">
        <v>0</v>
      </c>
      <c r="I3589">
        <v>0</v>
      </c>
      <c r="J3589">
        <v>0</v>
      </c>
      <c r="K3589">
        <v>0</v>
      </c>
      <c r="L3589">
        <v>0</v>
      </c>
      <c r="M3589">
        <v>0</v>
      </c>
      <c r="N3589">
        <v>0</v>
      </c>
      <c r="O3589">
        <v>0</v>
      </c>
      <c r="P3589">
        <v>0</v>
      </c>
      <c r="Q3589">
        <v>0.159</v>
      </c>
      <c r="R3589">
        <v>0.192</v>
      </c>
      <c r="S3589">
        <v>0.22800000000000001</v>
      </c>
      <c r="T3589">
        <v>0.42</v>
      </c>
      <c r="U3589">
        <v>0.187</v>
      </c>
      <c r="V3589">
        <v>15</v>
      </c>
      <c r="W3589">
        <v>0</v>
      </c>
      <c r="X3589">
        <v>0</v>
      </c>
      <c r="Y3589">
        <v>-0.1</v>
      </c>
      <c r="Z3589">
        <v>0</v>
      </c>
      <c r="AA3589">
        <v>0</v>
      </c>
    </row>
    <row r="3590" spans="1:27" x14ac:dyDescent="0.25">
      <c r="A3590" t="s">
        <v>22226</v>
      </c>
      <c r="B3590" t="s">
        <v>22227</v>
      </c>
      <c r="C3590" t="s">
        <v>20883</v>
      </c>
      <c r="D3590">
        <v>1</v>
      </c>
      <c r="E3590">
        <v>1</v>
      </c>
      <c r="F3590">
        <v>0</v>
      </c>
      <c r="G3590">
        <v>0</v>
      </c>
      <c r="H3590">
        <v>0</v>
      </c>
      <c r="I3590">
        <v>0</v>
      </c>
      <c r="J3590">
        <v>0</v>
      </c>
      <c r="K3590">
        <v>0</v>
      </c>
      <c r="L3590">
        <v>0</v>
      </c>
      <c r="M3590">
        <v>0</v>
      </c>
      <c r="N3590">
        <v>0</v>
      </c>
      <c r="O3590">
        <v>0</v>
      </c>
      <c r="P3590">
        <v>0</v>
      </c>
      <c r="Q3590">
        <v>0.16</v>
      </c>
      <c r="R3590">
        <v>0.20200000000000001</v>
      </c>
      <c r="S3590">
        <v>0.21199999999999999</v>
      </c>
      <c r="T3590">
        <v>0.41299999999999998</v>
      </c>
      <c r="U3590">
        <v>0.187</v>
      </c>
      <c r="V3590">
        <v>9</v>
      </c>
      <c r="W3590">
        <v>0</v>
      </c>
      <c r="X3590">
        <v>0</v>
      </c>
      <c r="Y3590">
        <v>-0.1</v>
      </c>
      <c r="Z3590">
        <v>0</v>
      </c>
      <c r="AA3590">
        <v>0</v>
      </c>
    </row>
    <row r="3591" spans="1:27" x14ac:dyDescent="0.25">
      <c r="A3591" t="s">
        <v>984</v>
      </c>
      <c r="B3591" t="s">
        <v>985</v>
      </c>
      <c r="C3591" t="s">
        <v>20877</v>
      </c>
      <c r="D3591">
        <v>1</v>
      </c>
      <c r="E3591">
        <v>1</v>
      </c>
      <c r="F3591">
        <v>0</v>
      </c>
      <c r="G3591">
        <v>0</v>
      </c>
      <c r="H3591">
        <v>0</v>
      </c>
      <c r="I3591">
        <v>0</v>
      </c>
      <c r="J3591">
        <v>0</v>
      </c>
      <c r="K3591">
        <v>0</v>
      </c>
      <c r="L3591">
        <v>0</v>
      </c>
      <c r="M3591">
        <v>0</v>
      </c>
      <c r="N3591">
        <v>0</v>
      </c>
      <c r="O3591">
        <v>0</v>
      </c>
      <c r="P3591">
        <v>0</v>
      </c>
      <c r="Q3591">
        <v>0.16600000000000001</v>
      </c>
      <c r="R3591">
        <v>0.19800000000000001</v>
      </c>
      <c r="S3591">
        <v>0.221</v>
      </c>
      <c r="T3591">
        <v>0.41899999999999998</v>
      </c>
      <c r="U3591">
        <v>0.187</v>
      </c>
      <c r="V3591">
        <v>17</v>
      </c>
      <c r="W3591">
        <v>0</v>
      </c>
      <c r="X3591">
        <v>0</v>
      </c>
      <c r="Y3591">
        <v>-0.1</v>
      </c>
      <c r="Z3591">
        <v>0</v>
      </c>
      <c r="AA3591">
        <v>0</v>
      </c>
    </row>
    <row r="3592" spans="1:27" x14ac:dyDescent="0.25">
      <c r="A3592" t="s">
        <v>22228</v>
      </c>
      <c r="B3592" t="s">
        <v>2024</v>
      </c>
      <c r="C3592" t="s">
        <v>20873</v>
      </c>
      <c r="D3592">
        <v>1</v>
      </c>
      <c r="E3592">
        <v>1</v>
      </c>
      <c r="F3592">
        <v>0</v>
      </c>
      <c r="G3592">
        <v>0</v>
      </c>
      <c r="H3592">
        <v>0</v>
      </c>
      <c r="I3592">
        <v>0</v>
      </c>
      <c r="J3592">
        <v>0</v>
      </c>
      <c r="K3592">
        <v>0</v>
      </c>
      <c r="L3592">
        <v>0</v>
      </c>
      <c r="M3592">
        <v>0</v>
      </c>
      <c r="N3592">
        <v>0</v>
      </c>
      <c r="O3592">
        <v>0</v>
      </c>
      <c r="P3592">
        <v>0</v>
      </c>
      <c r="Q3592">
        <v>0.16400000000000001</v>
      </c>
      <c r="R3592">
        <v>0.2</v>
      </c>
      <c r="S3592">
        <v>0.217</v>
      </c>
      <c r="T3592">
        <v>0.41599999999999998</v>
      </c>
      <c r="U3592">
        <v>0.187</v>
      </c>
      <c r="V3592">
        <v>8</v>
      </c>
      <c r="W3592">
        <v>0</v>
      </c>
      <c r="X3592">
        <v>0</v>
      </c>
      <c r="Y3592">
        <v>-0.1</v>
      </c>
      <c r="Z3592">
        <v>0</v>
      </c>
      <c r="AA3592">
        <v>0</v>
      </c>
    </row>
    <row r="3593" spans="1:27" x14ac:dyDescent="0.25">
      <c r="A3593" t="s">
        <v>22229</v>
      </c>
      <c r="B3593" t="s">
        <v>22230</v>
      </c>
      <c r="C3593" t="s">
        <v>1</v>
      </c>
      <c r="D3593">
        <v>1</v>
      </c>
      <c r="E3593">
        <v>1</v>
      </c>
      <c r="F3593">
        <v>0</v>
      </c>
      <c r="G3593">
        <v>0</v>
      </c>
      <c r="H3593">
        <v>0</v>
      </c>
      <c r="I3593">
        <v>0</v>
      </c>
      <c r="J3593">
        <v>0</v>
      </c>
      <c r="K3593">
        <v>0</v>
      </c>
      <c r="L3593">
        <v>0</v>
      </c>
      <c r="M3593">
        <v>0</v>
      </c>
      <c r="N3593">
        <v>0</v>
      </c>
      <c r="O3593">
        <v>0</v>
      </c>
      <c r="P3593">
        <v>0</v>
      </c>
      <c r="Q3593">
        <v>0.16</v>
      </c>
      <c r="R3593">
        <v>0.19500000000000001</v>
      </c>
      <c r="S3593">
        <v>0.223</v>
      </c>
      <c r="T3593">
        <v>0.41799999999999998</v>
      </c>
      <c r="U3593">
        <v>0.187</v>
      </c>
      <c r="V3593">
        <v>10</v>
      </c>
      <c r="W3593">
        <v>0</v>
      </c>
      <c r="X3593">
        <v>0</v>
      </c>
      <c r="Y3593">
        <v>-0.1</v>
      </c>
      <c r="Z3593">
        <v>0</v>
      </c>
      <c r="AA3593">
        <v>0</v>
      </c>
    </row>
    <row r="3594" spans="1:27" x14ac:dyDescent="0.25">
      <c r="A3594" t="s">
        <v>22231</v>
      </c>
      <c r="B3594" t="s">
        <v>22232</v>
      </c>
      <c r="C3594" t="s">
        <v>20891</v>
      </c>
      <c r="D3594">
        <v>1</v>
      </c>
      <c r="E3594">
        <v>1</v>
      </c>
      <c r="F3594">
        <v>0</v>
      </c>
      <c r="G3594">
        <v>0</v>
      </c>
      <c r="H3594">
        <v>0</v>
      </c>
      <c r="I3594">
        <v>0</v>
      </c>
      <c r="J3594">
        <v>0</v>
      </c>
      <c r="K3594">
        <v>0</v>
      </c>
      <c r="L3594">
        <v>0</v>
      </c>
      <c r="M3594">
        <v>0</v>
      </c>
      <c r="N3594">
        <v>0</v>
      </c>
      <c r="O3594">
        <v>0</v>
      </c>
      <c r="P3594">
        <v>0</v>
      </c>
      <c r="Q3594">
        <v>0.16300000000000001</v>
      </c>
      <c r="R3594">
        <v>0.2</v>
      </c>
      <c r="S3594">
        <v>0.217</v>
      </c>
      <c r="T3594">
        <v>0.41599999999999998</v>
      </c>
      <c r="U3594">
        <v>0.187</v>
      </c>
      <c r="V3594">
        <v>15</v>
      </c>
      <c r="W3594">
        <v>0</v>
      </c>
      <c r="X3594">
        <v>0</v>
      </c>
      <c r="Y3594">
        <v>-0.1</v>
      </c>
      <c r="Z3594">
        <v>0</v>
      </c>
      <c r="AA3594">
        <v>0</v>
      </c>
    </row>
    <row r="3595" spans="1:27" x14ac:dyDescent="0.25">
      <c r="A3595" t="s">
        <v>915</v>
      </c>
      <c r="B3595" t="s">
        <v>916</v>
      </c>
      <c r="C3595" t="s">
        <v>20884</v>
      </c>
      <c r="D3595">
        <v>1</v>
      </c>
      <c r="E3595">
        <v>1</v>
      </c>
      <c r="F3595">
        <v>0</v>
      </c>
      <c r="G3595">
        <v>0</v>
      </c>
      <c r="H3595">
        <v>0</v>
      </c>
      <c r="I3595">
        <v>0</v>
      </c>
      <c r="J3595">
        <v>0</v>
      </c>
      <c r="K3595">
        <v>0</v>
      </c>
      <c r="L3595">
        <v>0</v>
      </c>
      <c r="M3595">
        <v>0</v>
      </c>
      <c r="N3595">
        <v>0</v>
      </c>
      <c r="O3595">
        <v>0</v>
      </c>
      <c r="P3595">
        <v>0</v>
      </c>
      <c r="Q3595">
        <v>0.17100000000000001</v>
      </c>
      <c r="R3595">
        <v>0.20300000000000001</v>
      </c>
      <c r="S3595">
        <v>0.21299999999999999</v>
      </c>
      <c r="T3595">
        <v>0.41699999999999998</v>
      </c>
      <c r="U3595">
        <v>0.187</v>
      </c>
      <c r="V3595">
        <v>6</v>
      </c>
      <c r="W3595">
        <v>0</v>
      </c>
      <c r="X3595">
        <v>0</v>
      </c>
      <c r="Y3595">
        <v>-0.1</v>
      </c>
      <c r="Z3595">
        <v>0</v>
      </c>
      <c r="AA3595">
        <v>0</v>
      </c>
    </row>
    <row r="3596" spans="1:27" x14ac:dyDescent="0.25">
      <c r="A3596" t="s">
        <v>22233</v>
      </c>
      <c r="B3596" t="s">
        <v>22234</v>
      </c>
      <c r="C3596" t="s">
        <v>20888</v>
      </c>
      <c r="D3596">
        <v>1</v>
      </c>
      <c r="E3596">
        <v>1</v>
      </c>
      <c r="F3596">
        <v>0</v>
      </c>
      <c r="G3596">
        <v>0</v>
      </c>
      <c r="H3596">
        <v>0</v>
      </c>
      <c r="I3596">
        <v>0</v>
      </c>
      <c r="J3596">
        <v>0</v>
      </c>
      <c r="K3596">
        <v>0</v>
      </c>
      <c r="L3596">
        <v>0</v>
      </c>
      <c r="M3596">
        <v>0</v>
      </c>
      <c r="N3596">
        <v>0</v>
      </c>
      <c r="O3596">
        <v>0</v>
      </c>
      <c r="P3596">
        <v>0</v>
      </c>
      <c r="Q3596">
        <v>0.161</v>
      </c>
      <c r="R3596">
        <v>0.193</v>
      </c>
      <c r="S3596">
        <v>0.22700000000000001</v>
      </c>
      <c r="T3596">
        <v>0.42</v>
      </c>
      <c r="U3596">
        <v>0.187</v>
      </c>
      <c r="V3596">
        <v>9</v>
      </c>
      <c r="W3596">
        <v>0</v>
      </c>
      <c r="X3596">
        <v>0</v>
      </c>
      <c r="Y3596">
        <v>-0.1</v>
      </c>
      <c r="Z3596">
        <v>0</v>
      </c>
      <c r="AA3596">
        <v>0</v>
      </c>
    </row>
    <row r="3597" spans="1:27" x14ac:dyDescent="0.25">
      <c r="A3597" t="s">
        <v>22235</v>
      </c>
      <c r="B3597" t="s">
        <v>22236</v>
      </c>
      <c r="C3597" t="s">
        <v>1</v>
      </c>
      <c r="D3597">
        <v>1</v>
      </c>
      <c r="E3597">
        <v>1</v>
      </c>
      <c r="F3597">
        <v>0</v>
      </c>
      <c r="G3597">
        <v>0</v>
      </c>
      <c r="H3597">
        <v>0</v>
      </c>
      <c r="I3597">
        <v>0</v>
      </c>
      <c r="J3597">
        <v>0</v>
      </c>
      <c r="K3597">
        <v>0</v>
      </c>
      <c r="L3597">
        <v>0</v>
      </c>
      <c r="M3597">
        <v>0</v>
      </c>
      <c r="N3597">
        <v>0</v>
      </c>
      <c r="O3597">
        <v>0</v>
      </c>
      <c r="P3597">
        <v>0</v>
      </c>
      <c r="Q3597">
        <v>0.17299999999999999</v>
      </c>
      <c r="R3597">
        <v>0.20300000000000001</v>
      </c>
      <c r="S3597">
        <v>0.214</v>
      </c>
      <c r="T3597">
        <v>0.41699999999999998</v>
      </c>
      <c r="U3597">
        <v>0.187</v>
      </c>
      <c r="V3597">
        <v>10</v>
      </c>
      <c r="W3597">
        <v>0</v>
      </c>
      <c r="X3597">
        <v>0</v>
      </c>
      <c r="Y3597">
        <v>-0.1</v>
      </c>
      <c r="Z3597">
        <v>0</v>
      </c>
      <c r="AA3597">
        <v>0</v>
      </c>
    </row>
    <row r="3598" spans="1:27" x14ac:dyDescent="0.25">
      <c r="A3598" t="s">
        <v>745</v>
      </c>
      <c r="B3598" t="s">
        <v>746</v>
      </c>
      <c r="C3598" t="s">
        <v>1</v>
      </c>
      <c r="D3598">
        <v>1</v>
      </c>
      <c r="E3598">
        <v>1</v>
      </c>
      <c r="F3598">
        <v>0</v>
      </c>
      <c r="G3598">
        <v>0</v>
      </c>
      <c r="H3598">
        <v>0</v>
      </c>
      <c r="I3598">
        <v>0</v>
      </c>
      <c r="J3598">
        <v>0</v>
      </c>
      <c r="K3598">
        <v>0</v>
      </c>
      <c r="L3598">
        <v>0</v>
      </c>
      <c r="M3598">
        <v>0</v>
      </c>
      <c r="N3598">
        <v>0</v>
      </c>
      <c r="O3598">
        <v>0</v>
      </c>
      <c r="P3598">
        <v>0</v>
      </c>
      <c r="Q3598">
        <v>0.16500000000000001</v>
      </c>
      <c r="R3598">
        <v>0.20300000000000001</v>
      </c>
      <c r="S3598">
        <v>0.21099999999999999</v>
      </c>
      <c r="T3598">
        <v>0.41399999999999998</v>
      </c>
      <c r="U3598">
        <v>0.187</v>
      </c>
      <c r="V3598">
        <v>10</v>
      </c>
      <c r="W3598">
        <v>0</v>
      </c>
      <c r="X3598">
        <v>0</v>
      </c>
      <c r="Y3598">
        <v>-0.1</v>
      </c>
      <c r="Z3598">
        <v>0</v>
      </c>
      <c r="AA3598">
        <v>0</v>
      </c>
    </row>
    <row r="3599" spans="1:27" x14ac:dyDescent="0.25">
      <c r="A3599" t="s">
        <v>616</v>
      </c>
      <c r="B3599" t="s">
        <v>617</v>
      </c>
      <c r="C3599" t="s">
        <v>20877</v>
      </c>
      <c r="D3599">
        <v>1</v>
      </c>
      <c r="E3599">
        <v>1</v>
      </c>
      <c r="F3599">
        <v>0</v>
      </c>
      <c r="G3599">
        <v>0</v>
      </c>
      <c r="H3599">
        <v>0</v>
      </c>
      <c r="I3599">
        <v>0</v>
      </c>
      <c r="J3599">
        <v>0</v>
      </c>
      <c r="K3599">
        <v>0</v>
      </c>
      <c r="L3599">
        <v>0</v>
      </c>
      <c r="M3599">
        <v>0</v>
      </c>
      <c r="N3599">
        <v>0</v>
      </c>
      <c r="O3599">
        <v>0</v>
      </c>
      <c r="P3599">
        <v>0</v>
      </c>
      <c r="Q3599">
        <v>0.156</v>
      </c>
      <c r="R3599">
        <v>0.19500000000000001</v>
      </c>
      <c r="S3599">
        <v>0.221</v>
      </c>
      <c r="T3599">
        <v>0.41599999999999998</v>
      </c>
      <c r="U3599">
        <v>0.187</v>
      </c>
      <c r="V3599">
        <v>17</v>
      </c>
      <c r="W3599">
        <v>0</v>
      </c>
      <c r="X3599">
        <v>0</v>
      </c>
      <c r="Y3599">
        <v>-0.1</v>
      </c>
      <c r="Z3599">
        <v>0</v>
      </c>
      <c r="AA3599">
        <v>0</v>
      </c>
    </row>
    <row r="3600" spans="1:27" x14ac:dyDescent="0.25">
      <c r="A3600" t="s">
        <v>199</v>
      </c>
      <c r="B3600" t="s">
        <v>200</v>
      </c>
      <c r="C3600" t="s">
        <v>20892</v>
      </c>
      <c r="D3600">
        <v>1</v>
      </c>
      <c r="E3600">
        <v>1</v>
      </c>
      <c r="F3600">
        <v>0</v>
      </c>
      <c r="G3600">
        <v>0</v>
      </c>
      <c r="H3600">
        <v>0</v>
      </c>
      <c r="I3600">
        <v>0</v>
      </c>
      <c r="J3600">
        <v>0</v>
      </c>
      <c r="K3600">
        <v>0</v>
      </c>
      <c r="L3600">
        <v>0</v>
      </c>
      <c r="M3600">
        <v>0</v>
      </c>
      <c r="N3600">
        <v>0</v>
      </c>
      <c r="O3600">
        <v>0</v>
      </c>
      <c r="P3600">
        <v>0</v>
      </c>
      <c r="Q3600">
        <v>0.155</v>
      </c>
      <c r="R3600">
        <v>0.193</v>
      </c>
      <c r="S3600">
        <v>0.22500000000000001</v>
      </c>
      <c r="T3600">
        <v>0.41699999999999998</v>
      </c>
      <c r="U3600">
        <v>0.187</v>
      </c>
      <c r="V3600">
        <v>10</v>
      </c>
      <c r="W3600">
        <v>0</v>
      </c>
      <c r="X3600">
        <v>0</v>
      </c>
      <c r="Y3600">
        <v>-0.1</v>
      </c>
      <c r="Z3600">
        <v>0</v>
      </c>
      <c r="AA3600">
        <v>0</v>
      </c>
    </row>
    <row r="3601" spans="1:27" x14ac:dyDescent="0.25">
      <c r="A3601" t="s">
        <v>22237</v>
      </c>
      <c r="B3601" t="s">
        <v>22238</v>
      </c>
      <c r="C3601" t="s">
        <v>1</v>
      </c>
      <c r="D3601">
        <v>1</v>
      </c>
      <c r="E3601">
        <v>1</v>
      </c>
      <c r="F3601">
        <v>0</v>
      </c>
      <c r="G3601">
        <v>0</v>
      </c>
      <c r="H3601">
        <v>0</v>
      </c>
      <c r="I3601">
        <v>0</v>
      </c>
      <c r="J3601">
        <v>0</v>
      </c>
      <c r="K3601">
        <v>0</v>
      </c>
      <c r="L3601">
        <v>0</v>
      </c>
      <c r="M3601">
        <v>0</v>
      </c>
      <c r="N3601">
        <v>0</v>
      </c>
      <c r="O3601">
        <v>0</v>
      </c>
      <c r="P3601">
        <v>0</v>
      </c>
      <c r="Q3601">
        <v>0.157</v>
      </c>
      <c r="R3601">
        <v>0.19400000000000001</v>
      </c>
      <c r="S3601">
        <v>0.223</v>
      </c>
      <c r="T3601">
        <v>0.41699999999999998</v>
      </c>
      <c r="U3601">
        <v>0.187</v>
      </c>
      <c r="V3601">
        <v>10</v>
      </c>
      <c r="W3601">
        <v>0</v>
      </c>
      <c r="X3601">
        <v>0</v>
      </c>
      <c r="Y3601">
        <v>-0.1</v>
      </c>
      <c r="Z3601">
        <v>0</v>
      </c>
      <c r="AA3601">
        <v>0</v>
      </c>
    </row>
    <row r="3602" spans="1:27" x14ac:dyDescent="0.25">
      <c r="A3602" t="s">
        <v>22239</v>
      </c>
      <c r="B3602" t="s">
        <v>22240</v>
      </c>
      <c r="C3602" t="s">
        <v>20874</v>
      </c>
      <c r="D3602">
        <v>1</v>
      </c>
      <c r="E3602">
        <v>1</v>
      </c>
      <c r="F3602">
        <v>0</v>
      </c>
      <c r="G3602">
        <v>0</v>
      </c>
      <c r="H3602">
        <v>0</v>
      </c>
      <c r="I3602">
        <v>0</v>
      </c>
      <c r="J3602">
        <v>0</v>
      </c>
      <c r="K3602">
        <v>0</v>
      </c>
      <c r="L3602">
        <v>0</v>
      </c>
      <c r="M3602">
        <v>0</v>
      </c>
      <c r="N3602">
        <v>0</v>
      </c>
      <c r="O3602">
        <v>0</v>
      </c>
      <c r="P3602">
        <v>0</v>
      </c>
      <c r="Q3602">
        <v>0.16</v>
      </c>
      <c r="R3602">
        <v>0.193</v>
      </c>
      <c r="S3602">
        <v>0.22600000000000001</v>
      </c>
      <c r="T3602">
        <v>0.41899999999999998</v>
      </c>
      <c r="U3602">
        <v>0.187</v>
      </c>
      <c r="V3602">
        <v>11</v>
      </c>
      <c r="W3602">
        <v>0</v>
      </c>
      <c r="X3602">
        <v>0</v>
      </c>
      <c r="Y3602">
        <v>-0.1</v>
      </c>
      <c r="Z3602">
        <v>0</v>
      </c>
      <c r="AA3602">
        <v>0</v>
      </c>
    </row>
    <row r="3603" spans="1:27" x14ac:dyDescent="0.25">
      <c r="A3603" t="s">
        <v>1354</v>
      </c>
      <c r="B3603" t="s">
        <v>1355</v>
      </c>
      <c r="C3603" t="s">
        <v>20874</v>
      </c>
      <c r="D3603">
        <v>1</v>
      </c>
      <c r="E3603">
        <v>1</v>
      </c>
      <c r="F3603">
        <v>0</v>
      </c>
      <c r="G3603">
        <v>0</v>
      </c>
      <c r="H3603">
        <v>0</v>
      </c>
      <c r="I3603">
        <v>0</v>
      </c>
      <c r="J3603">
        <v>0</v>
      </c>
      <c r="K3603">
        <v>0</v>
      </c>
      <c r="L3603">
        <v>0</v>
      </c>
      <c r="M3603">
        <v>0</v>
      </c>
      <c r="N3603">
        <v>0</v>
      </c>
      <c r="O3603">
        <v>0</v>
      </c>
      <c r="P3603">
        <v>0</v>
      </c>
      <c r="Q3603">
        <v>0.16300000000000001</v>
      </c>
      <c r="R3603">
        <v>0.20100000000000001</v>
      </c>
      <c r="S3603">
        <v>0.214</v>
      </c>
      <c r="T3603">
        <v>0.41499999999999998</v>
      </c>
      <c r="U3603">
        <v>0.187</v>
      </c>
      <c r="V3603">
        <v>11</v>
      </c>
      <c r="W3603">
        <v>0</v>
      </c>
      <c r="X3603">
        <v>0</v>
      </c>
      <c r="Y3603">
        <v>-0.1</v>
      </c>
      <c r="Z3603">
        <v>0</v>
      </c>
      <c r="AA3603">
        <v>0</v>
      </c>
    </row>
    <row r="3604" spans="1:27" x14ac:dyDescent="0.25">
      <c r="A3604" t="s">
        <v>22241</v>
      </c>
      <c r="B3604" t="s">
        <v>22242</v>
      </c>
      <c r="C3604" t="s">
        <v>1</v>
      </c>
      <c r="D3604">
        <v>1</v>
      </c>
      <c r="E3604">
        <v>1</v>
      </c>
      <c r="F3604">
        <v>0</v>
      </c>
      <c r="G3604">
        <v>0</v>
      </c>
      <c r="H3604">
        <v>0</v>
      </c>
      <c r="I3604">
        <v>0</v>
      </c>
      <c r="J3604">
        <v>0</v>
      </c>
      <c r="K3604">
        <v>0</v>
      </c>
      <c r="L3604">
        <v>0</v>
      </c>
      <c r="M3604">
        <v>0</v>
      </c>
      <c r="N3604">
        <v>0</v>
      </c>
      <c r="O3604">
        <v>0</v>
      </c>
      <c r="P3604">
        <v>0</v>
      </c>
      <c r="Q3604">
        <v>0.16500000000000001</v>
      </c>
      <c r="R3604">
        <v>0.20200000000000001</v>
      </c>
      <c r="S3604">
        <v>0.21199999999999999</v>
      </c>
      <c r="T3604">
        <v>0.41499999999999998</v>
      </c>
      <c r="U3604">
        <v>0.187</v>
      </c>
      <c r="V3604">
        <v>10</v>
      </c>
      <c r="W3604">
        <v>0</v>
      </c>
      <c r="X3604">
        <v>0</v>
      </c>
      <c r="Y3604">
        <v>-0.1</v>
      </c>
      <c r="Z3604">
        <v>0</v>
      </c>
      <c r="AA3604">
        <v>0</v>
      </c>
    </row>
    <row r="3605" spans="1:27" x14ac:dyDescent="0.25">
      <c r="A3605" t="s">
        <v>588</v>
      </c>
      <c r="B3605" t="s">
        <v>589</v>
      </c>
      <c r="C3605" t="s">
        <v>1</v>
      </c>
      <c r="D3605">
        <v>1</v>
      </c>
      <c r="E3605">
        <v>1</v>
      </c>
      <c r="F3605">
        <v>0</v>
      </c>
      <c r="G3605">
        <v>0</v>
      </c>
      <c r="H3605">
        <v>0</v>
      </c>
      <c r="I3605">
        <v>0</v>
      </c>
      <c r="J3605">
        <v>0</v>
      </c>
      <c r="K3605">
        <v>0</v>
      </c>
      <c r="L3605">
        <v>0</v>
      </c>
      <c r="M3605">
        <v>0</v>
      </c>
      <c r="N3605">
        <v>0</v>
      </c>
      <c r="O3605">
        <v>0</v>
      </c>
      <c r="P3605">
        <v>0</v>
      </c>
      <c r="Q3605">
        <v>0.17</v>
      </c>
      <c r="R3605">
        <v>0.20300000000000001</v>
      </c>
      <c r="S3605">
        <v>0.214</v>
      </c>
      <c r="T3605">
        <v>0.41599999999999998</v>
      </c>
      <c r="U3605">
        <v>0.187</v>
      </c>
      <c r="V3605">
        <v>10</v>
      </c>
      <c r="W3605">
        <v>0</v>
      </c>
      <c r="X3605">
        <v>0</v>
      </c>
      <c r="Y3605">
        <v>-0.1</v>
      </c>
      <c r="Z3605">
        <v>0</v>
      </c>
      <c r="AA3605">
        <v>0</v>
      </c>
    </row>
    <row r="3606" spans="1:27" x14ac:dyDescent="0.25">
      <c r="A3606" t="s">
        <v>578</v>
      </c>
      <c r="B3606" t="s">
        <v>579</v>
      </c>
      <c r="C3606" t="s">
        <v>1</v>
      </c>
      <c r="D3606">
        <v>1</v>
      </c>
      <c r="E3606">
        <v>1</v>
      </c>
      <c r="F3606">
        <v>0</v>
      </c>
      <c r="G3606">
        <v>0</v>
      </c>
      <c r="H3606">
        <v>0</v>
      </c>
      <c r="I3606">
        <v>0</v>
      </c>
      <c r="J3606">
        <v>0</v>
      </c>
      <c r="K3606">
        <v>0</v>
      </c>
      <c r="L3606">
        <v>0</v>
      </c>
      <c r="M3606">
        <v>0</v>
      </c>
      <c r="N3606">
        <v>0</v>
      </c>
      <c r="O3606">
        <v>0</v>
      </c>
      <c r="P3606">
        <v>0</v>
      </c>
      <c r="Q3606">
        <v>0.16</v>
      </c>
      <c r="R3606">
        <v>0.191</v>
      </c>
      <c r="S3606">
        <v>0.23</v>
      </c>
      <c r="T3606">
        <v>0.42</v>
      </c>
      <c r="U3606">
        <v>0.187</v>
      </c>
      <c r="V3606">
        <v>10</v>
      </c>
      <c r="W3606">
        <v>0</v>
      </c>
      <c r="X3606">
        <v>0</v>
      </c>
      <c r="Y3606">
        <v>-0.1</v>
      </c>
      <c r="Z3606">
        <v>0</v>
      </c>
      <c r="AA3606">
        <v>0</v>
      </c>
    </row>
    <row r="3607" spans="1:27" x14ac:dyDescent="0.25">
      <c r="A3607" t="s">
        <v>22243</v>
      </c>
      <c r="B3607" t="s">
        <v>22244</v>
      </c>
      <c r="C3607" t="s">
        <v>20884</v>
      </c>
      <c r="D3607">
        <v>1</v>
      </c>
      <c r="E3607">
        <v>1</v>
      </c>
      <c r="F3607">
        <v>0</v>
      </c>
      <c r="G3607">
        <v>0</v>
      </c>
      <c r="H3607">
        <v>0</v>
      </c>
      <c r="I3607">
        <v>0</v>
      </c>
      <c r="J3607">
        <v>0</v>
      </c>
      <c r="K3607">
        <v>0</v>
      </c>
      <c r="L3607">
        <v>0</v>
      </c>
      <c r="M3607">
        <v>0</v>
      </c>
      <c r="N3607">
        <v>0</v>
      </c>
      <c r="O3607">
        <v>0</v>
      </c>
      <c r="P3607">
        <v>0</v>
      </c>
      <c r="Q3607">
        <v>0.158</v>
      </c>
      <c r="R3607">
        <v>0.193</v>
      </c>
      <c r="S3607">
        <v>0.22500000000000001</v>
      </c>
      <c r="T3607">
        <v>0.41799999999999998</v>
      </c>
      <c r="U3607">
        <v>0.187</v>
      </c>
      <c r="V3607">
        <v>6</v>
      </c>
      <c r="W3607">
        <v>0</v>
      </c>
      <c r="X3607">
        <v>0</v>
      </c>
      <c r="Y3607">
        <v>-0.1</v>
      </c>
      <c r="Z3607">
        <v>0</v>
      </c>
      <c r="AA3607">
        <v>0</v>
      </c>
    </row>
    <row r="3608" spans="1:27" x14ac:dyDescent="0.25">
      <c r="A3608" t="s">
        <v>831</v>
      </c>
      <c r="B3608" t="s">
        <v>832</v>
      </c>
      <c r="C3608" t="s">
        <v>1</v>
      </c>
      <c r="D3608">
        <v>1</v>
      </c>
      <c r="E3608">
        <v>1</v>
      </c>
      <c r="F3608">
        <v>0</v>
      </c>
      <c r="G3608">
        <v>0</v>
      </c>
      <c r="H3608">
        <v>0</v>
      </c>
      <c r="I3608">
        <v>0</v>
      </c>
      <c r="J3608">
        <v>0</v>
      </c>
      <c r="K3608">
        <v>0</v>
      </c>
      <c r="L3608">
        <v>0</v>
      </c>
      <c r="M3608">
        <v>0</v>
      </c>
      <c r="N3608">
        <v>0</v>
      </c>
      <c r="O3608">
        <v>0</v>
      </c>
      <c r="P3608">
        <v>0</v>
      </c>
      <c r="Q3608">
        <v>0.17199999999999999</v>
      </c>
      <c r="R3608">
        <v>0.19900000000000001</v>
      </c>
      <c r="S3608">
        <v>0.22</v>
      </c>
      <c r="T3608">
        <v>0.41899999999999998</v>
      </c>
      <c r="U3608">
        <v>0.186</v>
      </c>
      <c r="V3608">
        <v>10</v>
      </c>
      <c r="W3608">
        <v>0</v>
      </c>
      <c r="X3608">
        <v>0</v>
      </c>
      <c r="Y3608">
        <v>-0.1</v>
      </c>
      <c r="Z3608">
        <v>0</v>
      </c>
      <c r="AA3608">
        <v>0</v>
      </c>
    </row>
    <row r="3609" spans="1:27" x14ac:dyDescent="0.25">
      <c r="A3609" t="s">
        <v>277</v>
      </c>
      <c r="B3609" t="s">
        <v>278</v>
      </c>
      <c r="C3609" t="s">
        <v>20895</v>
      </c>
      <c r="D3609">
        <v>1</v>
      </c>
      <c r="E3609">
        <v>1</v>
      </c>
      <c r="F3609">
        <v>0</v>
      </c>
      <c r="G3609">
        <v>0</v>
      </c>
      <c r="H3609">
        <v>0</v>
      </c>
      <c r="I3609">
        <v>0</v>
      </c>
      <c r="J3609">
        <v>0</v>
      </c>
      <c r="K3609">
        <v>0</v>
      </c>
      <c r="L3609">
        <v>0</v>
      </c>
      <c r="M3609">
        <v>0</v>
      </c>
      <c r="N3609">
        <v>0</v>
      </c>
      <c r="O3609">
        <v>0</v>
      </c>
      <c r="P3609">
        <v>0</v>
      </c>
      <c r="Q3609">
        <v>0.16700000000000001</v>
      </c>
      <c r="R3609">
        <v>0.20200000000000001</v>
      </c>
      <c r="S3609">
        <v>0.21299999999999999</v>
      </c>
      <c r="T3609">
        <v>0.41499999999999998</v>
      </c>
      <c r="U3609">
        <v>0.186</v>
      </c>
      <c r="V3609">
        <v>13</v>
      </c>
      <c r="W3609">
        <v>0</v>
      </c>
      <c r="X3609">
        <v>0</v>
      </c>
      <c r="Y3609">
        <v>-0.1</v>
      </c>
      <c r="Z3609">
        <v>0</v>
      </c>
      <c r="AA3609">
        <v>0</v>
      </c>
    </row>
    <row r="3610" spans="1:27" x14ac:dyDescent="0.25">
      <c r="A3610" t="s">
        <v>22245</v>
      </c>
      <c r="B3610" t="s">
        <v>22246</v>
      </c>
      <c r="C3610" t="s">
        <v>20886</v>
      </c>
      <c r="D3610">
        <v>1</v>
      </c>
      <c r="E3610">
        <v>1</v>
      </c>
      <c r="F3610">
        <v>0</v>
      </c>
      <c r="G3610">
        <v>0</v>
      </c>
      <c r="H3610">
        <v>0</v>
      </c>
      <c r="I3610">
        <v>0</v>
      </c>
      <c r="J3610">
        <v>0</v>
      </c>
      <c r="K3610">
        <v>0</v>
      </c>
      <c r="L3610">
        <v>0</v>
      </c>
      <c r="M3610">
        <v>0</v>
      </c>
      <c r="N3610">
        <v>0</v>
      </c>
      <c r="O3610">
        <v>0</v>
      </c>
      <c r="P3610">
        <v>0</v>
      </c>
      <c r="Q3610">
        <v>0.16500000000000001</v>
      </c>
      <c r="R3610">
        <v>0.19400000000000001</v>
      </c>
      <c r="S3610">
        <v>0.22600000000000001</v>
      </c>
      <c r="T3610">
        <v>0.41899999999999998</v>
      </c>
      <c r="U3610">
        <v>0.186</v>
      </c>
      <c r="V3610">
        <v>9</v>
      </c>
      <c r="W3610">
        <v>0</v>
      </c>
      <c r="X3610">
        <v>0</v>
      </c>
      <c r="Y3610">
        <v>-0.1</v>
      </c>
      <c r="Z3610">
        <v>0</v>
      </c>
      <c r="AA3610">
        <v>0</v>
      </c>
    </row>
    <row r="3611" spans="1:27" x14ac:dyDescent="0.25">
      <c r="A3611" t="s">
        <v>22247</v>
      </c>
      <c r="B3611" t="s">
        <v>22248</v>
      </c>
      <c r="C3611" t="s">
        <v>20876</v>
      </c>
      <c r="D3611">
        <v>1</v>
      </c>
      <c r="E3611">
        <v>1</v>
      </c>
      <c r="F3611">
        <v>0</v>
      </c>
      <c r="G3611">
        <v>0</v>
      </c>
      <c r="H3611">
        <v>0</v>
      </c>
      <c r="I3611">
        <v>0</v>
      </c>
      <c r="J3611">
        <v>0</v>
      </c>
      <c r="K3611">
        <v>0</v>
      </c>
      <c r="L3611">
        <v>0</v>
      </c>
      <c r="M3611">
        <v>0</v>
      </c>
      <c r="N3611">
        <v>0</v>
      </c>
      <c r="O3611">
        <v>0</v>
      </c>
      <c r="P3611">
        <v>0</v>
      </c>
      <c r="Q3611">
        <v>0.16800000000000001</v>
      </c>
      <c r="R3611">
        <v>0.2</v>
      </c>
      <c r="S3611">
        <v>0.217</v>
      </c>
      <c r="T3611">
        <v>0.41699999999999998</v>
      </c>
      <c r="U3611">
        <v>0.186</v>
      </c>
      <c r="V3611">
        <v>14</v>
      </c>
      <c r="W3611">
        <v>0</v>
      </c>
      <c r="X3611">
        <v>0</v>
      </c>
      <c r="Y3611">
        <v>-0.1</v>
      </c>
      <c r="Z3611">
        <v>0</v>
      </c>
      <c r="AA3611">
        <v>0</v>
      </c>
    </row>
    <row r="3612" spans="1:27" x14ac:dyDescent="0.25">
      <c r="A3612" t="s">
        <v>22249</v>
      </c>
      <c r="B3612" t="s">
        <v>10679</v>
      </c>
      <c r="C3612" t="s">
        <v>1</v>
      </c>
      <c r="D3612">
        <v>1</v>
      </c>
      <c r="E3612">
        <v>1</v>
      </c>
      <c r="F3612">
        <v>0</v>
      </c>
      <c r="G3612">
        <v>0</v>
      </c>
      <c r="H3612">
        <v>0</v>
      </c>
      <c r="I3612">
        <v>0</v>
      </c>
      <c r="J3612">
        <v>0</v>
      </c>
      <c r="K3612">
        <v>0</v>
      </c>
      <c r="L3612">
        <v>0</v>
      </c>
      <c r="M3612">
        <v>0</v>
      </c>
      <c r="N3612">
        <v>0</v>
      </c>
      <c r="O3612">
        <v>0</v>
      </c>
      <c r="P3612">
        <v>0</v>
      </c>
      <c r="Q3612">
        <v>0.157</v>
      </c>
      <c r="R3612">
        <v>0.20399999999999999</v>
      </c>
      <c r="S3612">
        <v>0.20799999999999999</v>
      </c>
      <c r="T3612">
        <v>0.41199999999999998</v>
      </c>
      <c r="U3612">
        <v>0.186</v>
      </c>
      <c r="V3612">
        <v>9</v>
      </c>
      <c r="W3612">
        <v>0</v>
      </c>
      <c r="X3612">
        <v>0</v>
      </c>
      <c r="Y3612">
        <v>-0.1</v>
      </c>
      <c r="Z3612">
        <v>0</v>
      </c>
      <c r="AA3612">
        <v>0</v>
      </c>
    </row>
    <row r="3613" spans="1:27" x14ac:dyDescent="0.25">
      <c r="A3613" t="s">
        <v>22250</v>
      </c>
      <c r="B3613" t="s">
        <v>22251</v>
      </c>
      <c r="C3613" t="s">
        <v>20882</v>
      </c>
      <c r="D3613">
        <v>1</v>
      </c>
      <c r="E3613">
        <v>1</v>
      </c>
      <c r="F3613">
        <v>0</v>
      </c>
      <c r="G3613">
        <v>0</v>
      </c>
      <c r="H3613">
        <v>0</v>
      </c>
      <c r="I3613">
        <v>0</v>
      </c>
      <c r="J3613">
        <v>0</v>
      </c>
      <c r="K3613">
        <v>0</v>
      </c>
      <c r="L3613">
        <v>0</v>
      </c>
      <c r="M3613">
        <v>0</v>
      </c>
      <c r="N3613">
        <v>0</v>
      </c>
      <c r="O3613">
        <v>0</v>
      </c>
      <c r="P3613">
        <v>0</v>
      </c>
      <c r="Q3613">
        <v>0.17100000000000001</v>
      </c>
      <c r="R3613">
        <v>0.19600000000000001</v>
      </c>
      <c r="S3613">
        <v>0.224</v>
      </c>
      <c r="T3613">
        <v>0.42</v>
      </c>
      <c r="U3613">
        <v>0.186</v>
      </c>
      <c r="V3613">
        <v>7</v>
      </c>
      <c r="W3613">
        <v>0</v>
      </c>
      <c r="X3613">
        <v>0</v>
      </c>
      <c r="Y3613">
        <v>-0.1</v>
      </c>
      <c r="Z3613">
        <v>0</v>
      </c>
      <c r="AA3613">
        <v>0</v>
      </c>
    </row>
    <row r="3614" spans="1:27" x14ac:dyDescent="0.25">
      <c r="A3614" t="s">
        <v>185</v>
      </c>
      <c r="B3614" t="s">
        <v>186</v>
      </c>
      <c r="C3614" t="s">
        <v>1</v>
      </c>
      <c r="D3614">
        <v>1</v>
      </c>
      <c r="E3614">
        <v>1</v>
      </c>
      <c r="F3614">
        <v>0</v>
      </c>
      <c r="G3614">
        <v>0</v>
      </c>
      <c r="H3614">
        <v>0</v>
      </c>
      <c r="I3614">
        <v>0</v>
      </c>
      <c r="J3614">
        <v>0</v>
      </c>
      <c r="K3614">
        <v>0</v>
      </c>
      <c r="L3614">
        <v>0</v>
      </c>
      <c r="M3614">
        <v>0</v>
      </c>
      <c r="N3614">
        <v>0</v>
      </c>
      <c r="O3614">
        <v>0</v>
      </c>
      <c r="P3614">
        <v>0</v>
      </c>
      <c r="Q3614">
        <v>0.161</v>
      </c>
      <c r="R3614">
        <v>0.188</v>
      </c>
      <c r="S3614">
        <v>0.23300000000000001</v>
      </c>
      <c r="T3614">
        <v>0.42099999999999999</v>
      </c>
      <c r="U3614">
        <v>0.186</v>
      </c>
      <c r="V3614">
        <v>9</v>
      </c>
      <c r="W3614">
        <v>0</v>
      </c>
      <c r="X3614">
        <v>0</v>
      </c>
      <c r="Y3614">
        <v>-0.1</v>
      </c>
      <c r="Z3614">
        <v>0</v>
      </c>
      <c r="AA3614">
        <v>0</v>
      </c>
    </row>
    <row r="3615" spans="1:27" x14ac:dyDescent="0.25">
      <c r="A3615" t="s">
        <v>22252</v>
      </c>
      <c r="B3615" t="s">
        <v>22253</v>
      </c>
      <c r="C3615" t="s">
        <v>20885</v>
      </c>
      <c r="D3615">
        <v>1</v>
      </c>
      <c r="E3615">
        <v>1</v>
      </c>
      <c r="F3615">
        <v>0</v>
      </c>
      <c r="G3615">
        <v>0</v>
      </c>
      <c r="H3615">
        <v>0</v>
      </c>
      <c r="I3615">
        <v>0</v>
      </c>
      <c r="J3615">
        <v>0</v>
      </c>
      <c r="K3615">
        <v>0</v>
      </c>
      <c r="L3615">
        <v>0</v>
      </c>
      <c r="M3615">
        <v>0</v>
      </c>
      <c r="N3615">
        <v>0</v>
      </c>
      <c r="O3615">
        <v>0</v>
      </c>
      <c r="P3615">
        <v>0</v>
      </c>
      <c r="Q3615">
        <v>0.16200000000000001</v>
      </c>
      <c r="R3615">
        <v>0.19500000000000001</v>
      </c>
      <c r="S3615">
        <v>0.223</v>
      </c>
      <c r="T3615">
        <v>0.41799999999999998</v>
      </c>
      <c r="U3615">
        <v>0.186</v>
      </c>
      <c r="V3615">
        <v>11</v>
      </c>
      <c r="W3615">
        <v>0</v>
      </c>
      <c r="X3615">
        <v>0</v>
      </c>
      <c r="Y3615">
        <v>-0.1</v>
      </c>
      <c r="Z3615">
        <v>0</v>
      </c>
      <c r="AA3615">
        <v>0</v>
      </c>
    </row>
    <row r="3616" spans="1:27" x14ac:dyDescent="0.25">
      <c r="A3616" t="s">
        <v>22254</v>
      </c>
      <c r="B3616" t="s">
        <v>22255</v>
      </c>
      <c r="C3616" t="s">
        <v>20888</v>
      </c>
      <c r="D3616">
        <v>1</v>
      </c>
      <c r="E3616">
        <v>1</v>
      </c>
      <c r="F3616">
        <v>0</v>
      </c>
      <c r="G3616">
        <v>0</v>
      </c>
      <c r="H3616">
        <v>0</v>
      </c>
      <c r="I3616">
        <v>0</v>
      </c>
      <c r="J3616">
        <v>0</v>
      </c>
      <c r="K3616">
        <v>0</v>
      </c>
      <c r="L3616">
        <v>0</v>
      </c>
      <c r="M3616">
        <v>0</v>
      </c>
      <c r="N3616">
        <v>0</v>
      </c>
      <c r="O3616">
        <v>0</v>
      </c>
      <c r="P3616">
        <v>0</v>
      </c>
      <c r="Q3616">
        <v>0.157</v>
      </c>
      <c r="R3616">
        <v>0.19700000000000001</v>
      </c>
      <c r="S3616">
        <v>0.218</v>
      </c>
      <c r="T3616">
        <v>0.41499999999999998</v>
      </c>
      <c r="U3616">
        <v>0.186</v>
      </c>
      <c r="V3616">
        <v>9</v>
      </c>
      <c r="W3616">
        <v>0</v>
      </c>
      <c r="X3616">
        <v>0</v>
      </c>
      <c r="Y3616">
        <v>-0.1</v>
      </c>
      <c r="Z3616">
        <v>0</v>
      </c>
      <c r="AA3616">
        <v>0</v>
      </c>
    </row>
    <row r="3617" spans="1:27" x14ac:dyDescent="0.25">
      <c r="A3617" t="s">
        <v>22256</v>
      </c>
      <c r="B3617" t="s">
        <v>22257</v>
      </c>
      <c r="C3617" t="s">
        <v>20867</v>
      </c>
      <c r="D3617">
        <v>1</v>
      </c>
      <c r="E3617">
        <v>1</v>
      </c>
      <c r="F3617">
        <v>0</v>
      </c>
      <c r="G3617">
        <v>0</v>
      </c>
      <c r="H3617">
        <v>0</v>
      </c>
      <c r="I3617">
        <v>0</v>
      </c>
      <c r="J3617">
        <v>0</v>
      </c>
      <c r="K3617">
        <v>0</v>
      </c>
      <c r="L3617">
        <v>0</v>
      </c>
      <c r="M3617">
        <v>0</v>
      </c>
      <c r="N3617">
        <v>0</v>
      </c>
      <c r="O3617">
        <v>0</v>
      </c>
      <c r="P3617">
        <v>0</v>
      </c>
      <c r="Q3617">
        <v>0.16800000000000001</v>
      </c>
      <c r="R3617">
        <v>0.19700000000000001</v>
      </c>
      <c r="S3617">
        <v>0.221</v>
      </c>
      <c r="T3617">
        <v>0.41799999999999998</v>
      </c>
      <c r="U3617">
        <v>0.186</v>
      </c>
      <c r="V3617">
        <v>10</v>
      </c>
      <c r="W3617">
        <v>0</v>
      </c>
      <c r="X3617">
        <v>0</v>
      </c>
      <c r="Y3617">
        <v>-0.1</v>
      </c>
      <c r="Z3617">
        <v>0</v>
      </c>
      <c r="AA3617">
        <v>0</v>
      </c>
    </row>
    <row r="3618" spans="1:27" x14ac:dyDescent="0.25">
      <c r="A3618" t="s">
        <v>22258</v>
      </c>
      <c r="B3618" t="s">
        <v>22259</v>
      </c>
      <c r="C3618" t="s">
        <v>1</v>
      </c>
      <c r="D3618">
        <v>1</v>
      </c>
      <c r="E3618">
        <v>1</v>
      </c>
      <c r="F3618">
        <v>0</v>
      </c>
      <c r="G3618">
        <v>0</v>
      </c>
      <c r="H3618">
        <v>0</v>
      </c>
      <c r="I3618">
        <v>0</v>
      </c>
      <c r="J3618">
        <v>0</v>
      </c>
      <c r="K3618">
        <v>0</v>
      </c>
      <c r="L3618">
        <v>0</v>
      </c>
      <c r="M3618">
        <v>0</v>
      </c>
      <c r="N3618">
        <v>0</v>
      </c>
      <c r="O3618">
        <v>0</v>
      </c>
      <c r="P3618">
        <v>0</v>
      </c>
      <c r="Q3618">
        <v>0.158</v>
      </c>
      <c r="R3618">
        <v>0.2</v>
      </c>
      <c r="S3618">
        <v>0.21299999999999999</v>
      </c>
      <c r="T3618">
        <v>0.41299999999999998</v>
      </c>
      <c r="U3618">
        <v>0.186</v>
      </c>
      <c r="V3618">
        <v>9</v>
      </c>
      <c r="W3618">
        <v>0</v>
      </c>
      <c r="X3618">
        <v>0</v>
      </c>
      <c r="Y3618">
        <v>-0.1</v>
      </c>
      <c r="Z3618">
        <v>0</v>
      </c>
      <c r="AA3618">
        <v>0</v>
      </c>
    </row>
    <row r="3619" spans="1:27" x14ac:dyDescent="0.25">
      <c r="A3619" t="s">
        <v>705</v>
      </c>
      <c r="B3619" t="s">
        <v>706</v>
      </c>
      <c r="C3619" t="s">
        <v>1</v>
      </c>
      <c r="D3619">
        <v>1</v>
      </c>
      <c r="E3619">
        <v>1</v>
      </c>
      <c r="F3619">
        <v>0</v>
      </c>
      <c r="G3619">
        <v>0</v>
      </c>
      <c r="H3619">
        <v>0</v>
      </c>
      <c r="I3619">
        <v>0</v>
      </c>
      <c r="J3619">
        <v>0</v>
      </c>
      <c r="K3619">
        <v>0</v>
      </c>
      <c r="L3619">
        <v>0</v>
      </c>
      <c r="M3619">
        <v>0</v>
      </c>
      <c r="N3619">
        <v>0</v>
      </c>
      <c r="O3619">
        <v>0</v>
      </c>
      <c r="P3619">
        <v>0</v>
      </c>
      <c r="Q3619">
        <v>0.16400000000000001</v>
      </c>
      <c r="R3619">
        <v>0.19900000000000001</v>
      </c>
      <c r="S3619">
        <v>0.217</v>
      </c>
      <c r="T3619">
        <v>0.41599999999999998</v>
      </c>
      <c r="U3619">
        <v>0.186</v>
      </c>
      <c r="V3619">
        <v>9</v>
      </c>
      <c r="W3619">
        <v>0</v>
      </c>
      <c r="X3619">
        <v>0</v>
      </c>
      <c r="Y3619">
        <v>-0.1</v>
      </c>
      <c r="Z3619">
        <v>0</v>
      </c>
      <c r="AA3619">
        <v>0</v>
      </c>
    </row>
    <row r="3620" spans="1:27" x14ac:dyDescent="0.25">
      <c r="A3620" t="s">
        <v>167</v>
      </c>
      <c r="B3620" t="s">
        <v>168</v>
      </c>
      <c r="C3620" t="s">
        <v>20869</v>
      </c>
      <c r="D3620">
        <v>1</v>
      </c>
      <c r="E3620">
        <v>1</v>
      </c>
      <c r="F3620">
        <v>0</v>
      </c>
      <c r="G3620">
        <v>0</v>
      </c>
      <c r="H3620">
        <v>0</v>
      </c>
      <c r="I3620">
        <v>0</v>
      </c>
      <c r="J3620">
        <v>0</v>
      </c>
      <c r="K3620">
        <v>0</v>
      </c>
      <c r="L3620">
        <v>0</v>
      </c>
      <c r="M3620">
        <v>0</v>
      </c>
      <c r="N3620">
        <v>0</v>
      </c>
      <c r="O3620">
        <v>0</v>
      </c>
      <c r="P3620">
        <v>0</v>
      </c>
      <c r="Q3620">
        <v>0.157</v>
      </c>
      <c r="R3620">
        <v>0.193</v>
      </c>
      <c r="S3620">
        <v>0.224</v>
      </c>
      <c r="T3620">
        <v>0.41699999999999998</v>
      </c>
      <c r="U3620">
        <v>0.186</v>
      </c>
      <c r="V3620">
        <v>5</v>
      </c>
      <c r="W3620">
        <v>0</v>
      </c>
      <c r="X3620">
        <v>0</v>
      </c>
      <c r="Y3620">
        <v>-0.1</v>
      </c>
      <c r="Z3620">
        <v>0</v>
      </c>
      <c r="AA3620">
        <v>0</v>
      </c>
    </row>
    <row r="3621" spans="1:27" x14ac:dyDescent="0.25">
      <c r="A3621" t="s">
        <v>22260</v>
      </c>
      <c r="B3621" t="s">
        <v>22261</v>
      </c>
      <c r="C3621" t="s">
        <v>20872</v>
      </c>
      <c r="D3621">
        <v>1</v>
      </c>
      <c r="E3621">
        <v>1</v>
      </c>
      <c r="F3621">
        <v>0</v>
      </c>
      <c r="G3621">
        <v>0</v>
      </c>
      <c r="H3621">
        <v>0</v>
      </c>
      <c r="I3621">
        <v>0</v>
      </c>
      <c r="J3621">
        <v>0</v>
      </c>
      <c r="K3621">
        <v>0</v>
      </c>
      <c r="L3621">
        <v>0</v>
      </c>
      <c r="M3621">
        <v>0</v>
      </c>
      <c r="N3621">
        <v>0</v>
      </c>
      <c r="O3621">
        <v>0</v>
      </c>
      <c r="P3621">
        <v>0</v>
      </c>
      <c r="Q3621">
        <v>0.16700000000000001</v>
      </c>
      <c r="R3621">
        <v>0.20100000000000001</v>
      </c>
      <c r="S3621">
        <v>0.21299999999999999</v>
      </c>
      <c r="T3621">
        <v>0.41399999999999998</v>
      </c>
      <c r="U3621">
        <v>0.186</v>
      </c>
      <c r="V3621">
        <v>9</v>
      </c>
      <c r="W3621">
        <v>0</v>
      </c>
      <c r="X3621">
        <v>0</v>
      </c>
      <c r="Y3621">
        <v>-0.1</v>
      </c>
      <c r="Z3621">
        <v>0</v>
      </c>
      <c r="AA3621">
        <v>0</v>
      </c>
    </row>
    <row r="3622" spans="1:27" x14ac:dyDescent="0.25">
      <c r="A3622" t="s">
        <v>759</v>
      </c>
      <c r="B3622" t="s">
        <v>760</v>
      </c>
      <c r="C3622" t="s">
        <v>20872</v>
      </c>
      <c r="D3622">
        <v>1</v>
      </c>
      <c r="E3622">
        <v>1</v>
      </c>
      <c r="F3622">
        <v>0</v>
      </c>
      <c r="G3622">
        <v>0</v>
      </c>
      <c r="H3622">
        <v>0</v>
      </c>
      <c r="I3622">
        <v>0</v>
      </c>
      <c r="J3622">
        <v>0</v>
      </c>
      <c r="K3622">
        <v>0</v>
      </c>
      <c r="L3622">
        <v>0</v>
      </c>
      <c r="M3622">
        <v>0</v>
      </c>
      <c r="N3622">
        <v>0</v>
      </c>
      <c r="O3622">
        <v>0</v>
      </c>
      <c r="P3622">
        <v>0</v>
      </c>
      <c r="Q3622">
        <v>0.16</v>
      </c>
      <c r="R3622">
        <v>0.20100000000000001</v>
      </c>
      <c r="S3622">
        <v>0.21099999999999999</v>
      </c>
      <c r="T3622">
        <v>0.41199999999999998</v>
      </c>
      <c r="U3622">
        <v>0.186</v>
      </c>
      <c r="V3622">
        <v>9</v>
      </c>
      <c r="W3622">
        <v>0</v>
      </c>
      <c r="X3622">
        <v>0</v>
      </c>
      <c r="Y3622">
        <v>-0.1</v>
      </c>
      <c r="Z3622">
        <v>0</v>
      </c>
      <c r="AA3622">
        <v>0</v>
      </c>
    </row>
    <row r="3623" spans="1:27" x14ac:dyDescent="0.25">
      <c r="A3623" t="s">
        <v>861</v>
      </c>
      <c r="B3623" t="s">
        <v>862</v>
      </c>
      <c r="C3623" t="s">
        <v>20878</v>
      </c>
      <c r="D3623">
        <v>1</v>
      </c>
      <c r="E3623">
        <v>1</v>
      </c>
      <c r="F3623">
        <v>0</v>
      </c>
      <c r="G3623">
        <v>0</v>
      </c>
      <c r="H3623">
        <v>0</v>
      </c>
      <c r="I3623">
        <v>0</v>
      </c>
      <c r="J3623">
        <v>0</v>
      </c>
      <c r="K3623">
        <v>0</v>
      </c>
      <c r="L3623">
        <v>0</v>
      </c>
      <c r="M3623">
        <v>0</v>
      </c>
      <c r="N3623">
        <v>0</v>
      </c>
      <c r="O3623">
        <v>0</v>
      </c>
      <c r="P3623">
        <v>0</v>
      </c>
      <c r="Q3623">
        <v>0.16700000000000001</v>
      </c>
      <c r="R3623">
        <v>0.20300000000000001</v>
      </c>
      <c r="S3623">
        <v>0.21099999999999999</v>
      </c>
      <c r="T3623">
        <v>0.41399999999999998</v>
      </c>
      <c r="U3623">
        <v>0.186</v>
      </c>
      <c r="V3623">
        <v>8</v>
      </c>
      <c r="W3623">
        <v>0</v>
      </c>
      <c r="X3623">
        <v>0</v>
      </c>
      <c r="Y3623">
        <v>-0.1</v>
      </c>
      <c r="Z3623">
        <v>0</v>
      </c>
      <c r="AA3623">
        <v>0</v>
      </c>
    </row>
    <row r="3624" spans="1:27" x14ac:dyDescent="0.25">
      <c r="A3624" t="s">
        <v>546</v>
      </c>
      <c r="B3624" t="s">
        <v>547</v>
      </c>
      <c r="C3624" t="s">
        <v>1</v>
      </c>
      <c r="D3624">
        <v>1</v>
      </c>
      <c r="E3624">
        <v>1</v>
      </c>
      <c r="F3624">
        <v>0</v>
      </c>
      <c r="G3624">
        <v>0</v>
      </c>
      <c r="H3624">
        <v>0</v>
      </c>
      <c r="I3624">
        <v>0</v>
      </c>
      <c r="J3624">
        <v>0</v>
      </c>
      <c r="K3624">
        <v>0</v>
      </c>
      <c r="L3624">
        <v>0</v>
      </c>
      <c r="M3624">
        <v>0</v>
      </c>
      <c r="N3624">
        <v>0</v>
      </c>
      <c r="O3624">
        <v>0</v>
      </c>
      <c r="P3624">
        <v>0</v>
      </c>
      <c r="Q3624">
        <v>0.161</v>
      </c>
      <c r="R3624">
        <v>0.20599999999999999</v>
      </c>
      <c r="S3624">
        <v>0.20300000000000001</v>
      </c>
      <c r="T3624">
        <v>0.40899999999999997</v>
      </c>
      <c r="U3624">
        <v>0.186</v>
      </c>
      <c r="V3624">
        <v>9</v>
      </c>
      <c r="W3624">
        <v>0</v>
      </c>
      <c r="X3624">
        <v>0</v>
      </c>
      <c r="Y3624">
        <v>-0.1</v>
      </c>
      <c r="Z3624">
        <v>0</v>
      </c>
      <c r="AA3624">
        <v>0</v>
      </c>
    </row>
    <row r="3625" spans="1:27" x14ac:dyDescent="0.25">
      <c r="A3625" t="s">
        <v>907</v>
      </c>
      <c r="B3625" t="s">
        <v>908</v>
      </c>
      <c r="C3625" t="s">
        <v>1</v>
      </c>
      <c r="D3625">
        <v>1</v>
      </c>
      <c r="E3625">
        <v>1</v>
      </c>
      <c r="F3625">
        <v>0</v>
      </c>
      <c r="G3625">
        <v>0</v>
      </c>
      <c r="H3625">
        <v>0</v>
      </c>
      <c r="I3625">
        <v>0</v>
      </c>
      <c r="J3625">
        <v>0</v>
      </c>
      <c r="K3625">
        <v>0</v>
      </c>
      <c r="L3625">
        <v>0</v>
      </c>
      <c r="M3625">
        <v>0</v>
      </c>
      <c r="N3625">
        <v>0</v>
      </c>
      <c r="O3625">
        <v>0</v>
      </c>
      <c r="P3625">
        <v>0</v>
      </c>
      <c r="Q3625">
        <v>0.16200000000000001</v>
      </c>
      <c r="R3625">
        <v>0.2</v>
      </c>
      <c r="S3625">
        <v>0.21299999999999999</v>
      </c>
      <c r="T3625">
        <v>0.41299999999999998</v>
      </c>
      <c r="U3625">
        <v>0.186</v>
      </c>
      <c r="V3625">
        <v>9</v>
      </c>
      <c r="W3625">
        <v>0</v>
      </c>
      <c r="X3625">
        <v>0</v>
      </c>
      <c r="Y3625">
        <v>-0.1</v>
      </c>
      <c r="Z3625">
        <v>0</v>
      </c>
      <c r="AA3625">
        <v>0</v>
      </c>
    </row>
    <row r="3626" spans="1:27" x14ac:dyDescent="0.25">
      <c r="A3626" t="s">
        <v>22262</v>
      </c>
      <c r="B3626" t="s">
        <v>22263</v>
      </c>
      <c r="C3626" t="s">
        <v>20879</v>
      </c>
      <c r="D3626">
        <v>1</v>
      </c>
      <c r="E3626">
        <v>1</v>
      </c>
      <c r="F3626">
        <v>0</v>
      </c>
      <c r="G3626">
        <v>0</v>
      </c>
      <c r="H3626">
        <v>0</v>
      </c>
      <c r="I3626">
        <v>0</v>
      </c>
      <c r="J3626">
        <v>0</v>
      </c>
      <c r="K3626">
        <v>0</v>
      </c>
      <c r="L3626">
        <v>0</v>
      </c>
      <c r="M3626">
        <v>0</v>
      </c>
      <c r="N3626">
        <v>0</v>
      </c>
      <c r="O3626">
        <v>0</v>
      </c>
      <c r="P3626">
        <v>0</v>
      </c>
      <c r="Q3626">
        <v>0.16600000000000001</v>
      </c>
      <c r="R3626">
        <v>0.193</v>
      </c>
      <c r="S3626">
        <v>0.22600000000000001</v>
      </c>
      <c r="T3626">
        <v>0.41899999999999998</v>
      </c>
      <c r="U3626">
        <v>0.186</v>
      </c>
      <c r="V3626">
        <v>-7</v>
      </c>
      <c r="W3626">
        <v>0</v>
      </c>
      <c r="X3626">
        <v>0</v>
      </c>
      <c r="Y3626">
        <v>-0.1</v>
      </c>
      <c r="Z3626">
        <v>0</v>
      </c>
      <c r="AA3626">
        <v>0</v>
      </c>
    </row>
    <row r="3627" spans="1:27" x14ac:dyDescent="0.25">
      <c r="A3627" t="s">
        <v>22264</v>
      </c>
      <c r="B3627" t="s">
        <v>22265</v>
      </c>
      <c r="C3627" t="s">
        <v>20878</v>
      </c>
      <c r="D3627">
        <v>1</v>
      </c>
      <c r="E3627">
        <v>1</v>
      </c>
      <c r="F3627">
        <v>0</v>
      </c>
      <c r="G3627">
        <v>0</v>
      </c>
      <c r="H3627">
        <v>0</v>
      </c>
      <c r="I3627">
        <v>0</v>
      </c>
      <c r="J3627">
        <v>0</v>
      </c>
      <c r="K3627">
        <v>0</v>
      </c>
      <c r="L3627">
        <v>0</v>
      </c>
      <c r="M3627">
        <v>0</v>
      </c>
      <c r="N3627">
        <v>0</v>
      </c>
      <c r="O3627">
        <v>0</v>
      </c>
      <c r="P3627">
        <v>0</v>
      </c>
      <c r="Q3627">
        <v>0.16600000000000001</v>
      </c>
      <c r="R3627">
        <v>0.2</v>
      </c>
      <c r="S3627">
        <v>0.217</v>
      </c>
      <c r="T3627">
        <v>0.41699999999999998</v>
      </c>
      <c r="U3627">
        <v>0.186</v>
      </c>
      <c r="V3627">
        <v>8</v>
      </c>
      <c r="W3627">
        <v>0</v>
      </c>
      <c r="X3627">
        <v>0</v>
      </c>
      <c r="Y3627">
        <v>-0.1</v>
      </c>
      <c r="Z3627">
        <v>0</v>
      </c>
      <c r="AA3627">
        <v>0</v>
      </c>
    </row>
    <row r="3628" spans="1:27" x14ac:dyDescent="0.25">
      <c r="A3628" t="s">
        <v>903</v>
      </c>
      <c r="B3628" t="s">
        <v>904</v>
      </c>
      <c r="C3628" t="s">
        <v>20895</v>
      </c>
      <c r="D3628">
        <v>1</v>
      </c>
      <c r="E3628">
        <v>1</v>
      </c>
      <c r="F3628">
        <v>0</v>
      </c>
      <c r="G3628">
        <v>0</v>
      </c>
      <c r="H3628">
        <v>0</v>
      </c>
      <c r="I3628">
        <v>0</v>
      </c>
      <c r="J3628">
        <v>0</v>
      </c>
      <c r="K3628">
        <v>0</v>
      </c>
      <c r="L3628">
        <v>0</v>
      </c>
      <c r="M3628">
        <v>0</v>
      </c>
      <c r="N3628">
        <v>0</v>
      </c>
      <c r="O3628">
        <v>0</v>
      </c>
      <c r="P3628">
        <v>0</v>
      </c>
      <c r="Q3628">
        <v>0.16500000000000001</v>
      </c>
      <c r="R3628">
        <v>0.19900000000000001</v>
      </c>
      <c r="S3628">
        <v>0.215</v>
      </c>
      <c r="T3628">
        <v>0.41499999999999998</v>
      </c>
      <c r="U3628">
        <v>0.186</v>
      </c>
      <c r="V3628">
        <v>13</v>
      </c>
      <c r="W3628">
        <v>0</v>
      </c>
      <c r="X3628">
        <v>0</v>
      </c>
      <c r="Y3628">
        <v>-0.1</v>
      </c>
      <c r="Z3628">
        <v>0</v>
      </c>
      <c r="AA3628">
        <v>0</v>
      </c>
    </row>
    <row r="3629" spans="1:27" x14ac:dyDescent="0.25">
      <c r="A3629" t="s">
        <v>22266</v>
      </c>
      <c r="B3629" t="s">
        <v>22267</v>
      </c>
      <c r="C3629" t="s">
        <v>1</v>
      </c>
      <c r="D3629">
        <v>1</v>
      </c>
      <c r="E3629">
        <v>1</v>
      </c>
      <c r="F3629">
        <v>0</v>
      </c>
      <c r="G3629">
        <v>0</v>
      </c>
      <c r="H3629">
        <v>0</v>
      </c>
      <c r="I3629">
        <v>0</v>
      </c>
      <c r="J3629">
        <v>0</v>
      </c>
      <c r="K3629">
        <v>0</v>
      </c>
      <c r="L3629">
        <v>0</v>
      </c>
      <c r="M3629">
        <v>0</v>
      </c>
      <c r="N3629">
        <v>0</v>
      </c>
      <c r="O3629">
        <v>0</v>
      </c>
      <c r="P3629">
        <v>0</v>
      </c>
      <c r="Q3629">
        <v>0.16200000000000001</v>
      </c>
      <c r="R3629">
        <v>0.193</v>
      </c>
      <c r="S3629">
        <v>0.224</v>
      </c>
      <c r="T3629">
        <v>0.41799999999999998</v>
      </c>
      <c r="U3629">
        <v>0.186</v>
      </c>
      <c r="V3629">
        <v>9</v>
      </c>
      <c r="W3629">
        <v>0</v>
      </c>
      <c r="X3629">
        <v>0</v>
      </c>
      <c r="Y3629">
        <v>-0.1</v>
      </c>
      <c r="Z3629">
        <v>0</v>
      </c>
      <c r="AA3629">
        <v>0</v>
      </c>
    </row>
    <row r="3630" spans="1:27" x14ac:dyDescent="0.25">
      <c r="A3630" t="s">
        <v>325</v>
      </c>
      <c r="B3630" t="s">
        <v>326</v>
      </c>
      <c r="C3630" t="s">
        <v>1</v>
      </c>
      <c r="D3630">
        <v>1</v>
      </c>
      <c r="E3630">
        <v>1</v>
      </c>
      <c r="F3630">
        <v>0</v>
      </c>
      <c r="G3630">
        <v>0</v>
      </c>
      <c r="H3630">
        <v>0</v>
      </c>
      <c r="I3630">
        <v>0</v>
      </c>
      <c r="J3630">
        <v>0</v>
      </c>
      <c r="K3630">
        <v>0</v>
      </c>
      <c r="L3630">
        <v>0</v>
      </c>
      <c r="M3630">
        <v>0</v>
      </c>
      <c r="N3630">
        <v>0</v>
      </c>
      <c r="O3630">
        <v>0</v>
      </c>
      <c r="P3630">
        <v>0</v>
      </c>
      <c r="Q3630">
        <v>0.17299999999999999</v>
      </c>
      <c r="R3630">
        <v>0.2</v>
      </c>
      <c r="S3630">
        <v>0.216</v>
      </c>
      <c r="T3630">
        <v>0.41699999999999998</v>
      </c>
      <c r="U3630">
        <v>0.186</v>
      </c>
      <c r="V3630">
        <v>9</v>
      </c>
      <c r="W3630">
        <v>0</v>
      </c>
      <c r="X3630">
        <v>0</v>
      </c>
      <c r="Y3630">
        <v>-0.1</v>
      </c>
      <c r="Z3630">
        <v>0</v>
      </c>
      <c r="AA3630">
        <v>0</v>
      </c>
    </row>
    <row r="3631" spans="1:27" x14ac:dyDescent="0.25">
      <c r="A3631" t="s">
        <v>22268</v>
      </c>
      <c r="B3631" t="s">
        <v>22269</v>
      </c>
      <c r="C3631" t="s">
        <v>20870</v>
      </c>
      <c r="D3631">
        <v>1</v>
      </c>
      <c r="E3631">
        <v>1</v>
      </c>
      <c r="F3631">
        <v>0</v>
      </c>
      <c r="G3631">
        <v>0</v>
      </c>
      <c r="H3631">
        <v>0</v>
      </c>
      <c r="I3631">
        <v>0</v>
      </c>
      <c r="J3631">
        <v>0</v>
      </c>
      <c r="K3631">
        <v>0</v>
      </c>
      <c r="L3631">
        <v>0</v>
      </c>
      <c r="M3631">
        <v>0</v>
      </c>
      <c r="N3631">
        <v>0</v>
      </c>
      <c r="O3631">
        <v>0</v>
      </c>
      <c r="P3631">
        <v>0</v>
      </c>
      <c r="Q3631">
        <v>0.16300000000000001</v>
      </c>
      <c r="R3631">
        <v>0.193</v>
      </c>
      <c r="S3631">
        <v>0.22600000000000001</v>
      </c>
      <c r="T3631">
        <v>0.41899999999999998</v>
      </c>
      <c r="U3631">
        <v>0.186</v>
      </c>
      <c r="V3631">
        <v>7</v>
      </c>
      <c r="W3631">
        <v>0</v>
      </c>
      <c r="X3631">
        <v>0</v>
      </c>
      <c r="Y3631">
        <v>-0.1</v>
      </c>
      <c r="Z3631">
        <v>0</v>
      </c>
      <c r="AA3631">
        <v>0</v>
      </c>
    </row>
    <row r="3632" spans="1:27" x14ac:dyDescent="0.25">
      <c r="A3632" t="s">
        <v>22270</v>
      </c>
      <c r="B3632" t="s">
        <v>22271</v>
      </c>
      <c r="C3632" t="s">
        <v>20893</v>
      </c>
      <c r="D3632">
        <v>1</v>
      </c>
      <c r="E3632">
        <v>1</v>
      </c>
      <c r="F3632">
        <v>0</v>
      </c>
      <c r="G3632">
        <v>0</v>
      </c>
      <c r="H3632">
        <v>0</v>
      </c>
      <c r="I3632">
        <v>0</v>
      </c>
      <c r="J3632">
        <v>0</v>
      </c>
      <c r="K3632">
        <v>0</v>
      </c>
      <c r="L3632">
        <v>0</v>
      </c>
      <c r="M3632">
        <v>0</v>
      </c>
      <c r="N3632">
        <v>0</v>
      </c>
      <c r="O3632">
        <v>0</v>
      </c>
      <c r="P3632">
        <v>0</v>
      </c>
      <c r="Q3632">
        <v>0.16200000000000001</v>
      </c>
      <c r="R3632">
        <v>0.20399999999999999</v>
      </c>
      <c r="S3632">
        <v>0.20799999999999999</v>
      </c>
      <c r="T3632">
        <v>0.41199999999999998</v>
      </c>
      <c r="U3632">
        <v>0.186</v>
      </c>
      <c r="V3632">
        <v>12</v>
      </c>
      <c r="W3632">
        <v>0</v>
      </c>
      <c r="X3632">
        <v>0</v>
      </c>
      <c r="Y3632">
        <v>-0.1</v>
      </c>
      <c r="Z3632">
        <v>0</v>
      </c>
      <c r="AA3632">
        <v>0</v>
      </c>
    </row>
    <row r="3633" spans="1:27" x14ac:dyDescent="0.25">
      <c r="A3633" t="s">
        <v>482</v>
      </c>
      <c r="B3633" t="s">
        <v>483</v>
      </c>
      <c r="C3633" t="s">
        <v>1</v>
      </c>
      <c r="D3633">
        <v>1</v>
      </c>
      <c r="E3633">
        <v>1</v>
      </c>
      <c r="F3633">
        <v>0</v>
      </c>
      <c r="G3633">
        <v>0</v>
      </c>
      <c r="H3633">
        <v>0</v>
      </c>
      <c r="I3633">
        <v>0</v>
      </c>
      <c r="J3633">
        <v>0</v>
      </c>
      <c r="K3633">
        <v>0</v>
      </c>
      <c r="L3633">
        <v>0</v>
      </c>
      <c r="M3633">
        <v>0</v>
      </c>
      <c r="N3633">
        <v>0</v>
      </c>
      <c r="O3633">
        <v>0</v>
      </c>
      <c r="P3633">
        <v>0</v>
      </c>
      <c r="Q3633">
        <v>0.16300000000000001</v>
      </c>
      <c r="R3633">
        <v>0.19400000000000001</v>
      </c>
      <c r="S3633">
        <v>0.222</v>
      </c>
      <c r="T3633">
        <v>0.41699999999999998</v>
      </c>
      <c r="U3633">
        <v>0.186</v>
      </c>
      <c r="V3633">
        <v>9</v>
      </c>
      <c r="W3633">
        <v>0</v>
      </c>
      <c r="X3633">
        <v>0</v>
      </c>
      <c r="Y3633">
        <v>-0.1</v>
      </c>
      <c r="Z3633">
        <v>0</v>
      </c>
      <c r="AA3633">
        <v>0</v>
      </c>
    </row>
    <row r="3634" spans="1:27" x14ac:dyDescent="0.25">
      <c r="A3634" t="s">
        <v>315</v>
      </c>
      <c r="B3634" t="s">
        <v>316</v>
      </c>
      <c r="C3634" t="s">
        <v>20895</v>
      </c>
      <c r="D3634">
        <v>1</v>
      </c>
      <c r="E3634">
        <v>1</v>
      </c>
      <c r="F3634">
        <v>0</v>
      </c>
      <c r="G3634">
        <v>0</v>
      </c>
      <c r="H3634">
        <v>0</v>
      </c>
      <c r="I3634">
        <v>0</v>
      </c>
      <c r="J3634">
        <v>0</v>
      </c>
      <c r="K3634">
        <v>0</v>
      </c>
      <c r="L3634">
        <v>0</v>
      </c>
      <c r="M3634">
        <v>0</v>
      </c>
      <c r="N3634">
        <v>0</v>
      </c>
      <c r="O3634">
        <v>0</v>
      </c>
      <c r="P3634">
        <v>0</v>
      </c>
      <c r="Q3634">
        <v>0.16300000000000001</v>
      </c>
      <c r="R3634">
        <v>0.19800000000000001</v>
      </c>
      <c r="S3634">
        <v>0.216</v>
      </c>
      <c r="T3634">
        <v>0.41399999999999998</v>
      </c>
      <c r="U3634">
        <v>0.186</v>
      </c>
      <c r="V3634">
        <v>13</v>
      </c>
      <c r="W3634">
        <v>0</v>
      </c>
      <c r="X3634">
        <v>0</v>
      </c>
      <c r="Y3634">
        <v>-0.1</v>
      </c>
      <c r="Z3634">
        <v>0</v>
      </c>
      <c r="AA3634">
        <v>0</v>
      </c>
    </row>
    <row r="3635" spans="1:27" x14ac:dyDescent="0.25">
      <c r="A3635" t="s">
        <v>22272</v>
      </c>
      <c r="B3635" t="s">
        <v>22273</v>
      </c>
      <c r="C3635" t="s">
        <v>1</v>
      </c>
      <c r="D3635">
        <v>1</v>
      </c>
      <c r="E3635">
        <v>1</v>
      </c>
      <c r="F3635">
        <v>0</v>
      </c>
      <c r="G3635">
        <v>0</v>
      </c>
      <c r="H3635">
        <v>0</v>
      </c>
      <c r="I3635">
        <v>0</v>
      </c>
      <c r="J3635">
        <v>0</v>
      </c>
      <c r="K3635">
        <v>0</v>
      </c>
      <c r="L3635">
        <v>0</v>
      </c>
      <c r="M3635">
        <v>0</v>
      </c>
      <c r="N3635">
        <v>0</v>
      </c>
      <c r="O3635">
        <v>0</v>
      </c>
      <c r="P3635">
        <v>0</v>
      </c>
      <c r="Q3635">
        <v>0.16300000000000001</v>
      </c>
      <c r="R3635">
        <v>0.20499999999999999</v>
      </c>
      <c r="S3635">
        <v>0.20399999999999999</v>
      </c>
      <c r="T3635">
        <v>0.40899999999999997</v>
      </c>
      <c r="U3635">
        <v>0.186</v>
      </c>
      <c r="V3635">
        <v>9</v>
      </c>
      <c r="W3635">
        <v>0</v>
      </c>
      <c r="X3635">
        <v>0</v>
      </c>
      <c r="Y3635">
        <v>-0.1</v>
      </c>
      <c r="Z3635">
        <v>0</v>
      </c>
      <c r="AA3635">
        <v>0</v>
      </c>
    </row>
    <row r="3636" spans="1:27" x14ac:dyDescent="0.25">
      <c r="A3636" t="s">
        <v>22274</v>
      </c>
      <c r="B3636" t="s">
        <v>22275</v>
      </c>
      <c r="C3636" t="s">
        <v>1</v>
      </c>
      <c r="D3636">
        <v>1</v>
      </c>
      <c r="E3636">
        <v>1</v>
      </c>
      <c r="F3636">
        <v>0</v>
      </c>
      <c r="G3636">
        <v>0</v>
      </c>
      <c r="H3636">
        <v>0</v>
      </c>
      <c r="I3636">
        <v>0</v>
      </c>
      <c r="J3636">
        <v>0</v>
      </c>
      <c r="K3636">
        <v>0</v>
      </c>
      <c r="L3636">
        <v>0</v>
      </c>
      <c r="M3636">
        <v>0</v>
      </c>
      <c r="N3636">
        <v>0</v>
      </c>
      <c r="O3636">
        <v>0</v>
      </c>
      <c r="P3636">
        <v>0</v>
      </c>
      <c r="Q3636">
        <v>0.158</v>
      </c>
      <c r="R3636">
        <v>0.189</v>
      </c>
      <c r="S3636">
        <v>0.23</v>
      </c>
      <c r="T3636">
        <v>0.41799999999999998</v>
      </c>
      <c r="U3636">
        <v>0.186</v>
      </c>
      <c r="V3636">
        <v>9</v>
      </c>
      <c r="W3636">
        <v>0</v>
      </c>
      <c r="X3636">
        <v>0</v>
      </c>
      <c r="Y3636">
        <v>-0.1</v>
      </c>
      <c r="Z3636">
        <v>0</v>
      </c>
      <c r="AA3636">
        <v>0</v>
      </c>
    </row>
    <row r="3637" spans="1:27" x14ac:dyDescent="0.25">
      <c r="A3637" t="s">
        <v>743</v>
      </c>
      <c r="B3637" t="s">
        <v>744</v>
      </c>
      <c r="C3637" t="s">
        <v>20886</v>
      </c>
      <c r="D3637">
        <v>1</v>
      </c>
      <c r="E3637">
        <v>1</v>
      </c>
      <c r="F3637">
        <v>0</v>
      </c>
      <c r="G3637">
        <v>0</v>
      </c>
      <c r="H3637">
        <v>0</v>
      </c>
      <c r="I3637">
        <v>0</v>
      </c>
      <c r="J3637">
        <v>0</v>
      </c>
      <c r="K3637">
        <v>0</v>
      </c>
      <c r="L3637">
        <v>0</v>
      </c>
      <c r="M3637">
        <v>0</v>
      </c>
      <c r="N3637">
        <v>0</v>
      </c>
      <c r="O3637">
        <v>0</v>
      </c>
      <c r="P3637">
        <v>0</v>
      </c>
      <c r="Q3637">
        <v>0.156</v>
      </c>
      <c r="R3637">
        <v>0.192</v>
      </c>
      <c r="S3637">
        <v>0.22600000000000001</v>
      </c>
      <c r="T3637">
        <v>0.41699999999999998</v>
      </c>
      <c r="U3637">
        <v>0.186</v>
      </c>
      <c r="V3637">
        <v>9</v>
      </c>
      <c r="W3637">
        <v>0</v>
      </c>
      <c r="X3637">
        <v>0</v>
      </c>
      <c r="Y3637">
        <v>-0.1</v>
      </c>
      <c r="Z3637">
        <v>0</v>
      </c>
      <c r="AA3637">
        <v>0</v>
      </c>
    </row>
    <row r="3638" spans="1:27" x14ac:dyDescent="0.25">
      <c r="A3638" t="s">
        <v>261</v>
      </c>
      <c r="B3638" t="s">
        <v>262</v>
      </c>
      <c r="C3638" t="s">
        <v>20865</v>
      </c>
      <c r="D3638">
        <v>1</v>
      </c>
      <c r="E3638">
        <v>1</v>
      </c>
      <c r="F3638">
        <v>0</v>
      </c>
      <c r="G3638">
        <v>0</v>
      </c>
      <c r="H3638">
        <v>0</v>
      </c>
      <c r="I3638">
        <v>0</v>
      </c>
      <c r="J3638">
        <v>0</v>
      </c>
      <c r="K3638">
        <v>0</v>
      </c>
      <c r="L3638">
        <v>0</v>
      </c>
      <c r="M3638">
        <v>0</v>
      </c>
      <c r="N3638">
        <v>0</v>
      </c>
      <c r="O3638">
        <v>0</v>
      </c>
      <c r="P3638">
        <v>0</v>
      </c>
      <c r="Q3638">
        <v>0.154</v>
      </c>
      <c r="R3638">
        <v>0.19600000000000001</v>
      </c>
      <c r="S3638">
        <v>0.216</v>
      </c>
      <c r="T3638">
        <v>0.41199999999999998</v>
      </c>
      <c r="U3638">
        <v>0.186</v>
      </c>
      <c r="V3638">
        <v>14</v>
      </c>
      <c r="W3638">
        <v>0</v>
      </c>
      <c r="X3638">
        <v>0</v>
      </c>
      <c r="Y3638">
        <v>-0.1</v>
      </c>
      <c r="Z3638">
        <v>0</v>
      </c>
      <c r="AA3638">
        <v>0</v>
      </c>
    </row>
    <row r="3639" spans="1:27" x14ac:dyDescent="0.25">
      <c r="A3639" t="s">
        <v>580</v>
      </c>
      <c r="B3639" t="s">
        <v>581</v>
      </c>
      <c r="C3639" t="s">
        <v>20874</v>
      </c>
      <c r="D3639">
        <v>1</v>
      </c>
      <c r="E3639">
        <v>1</v>
      </c>
      <c r="F3639">
        <v>0</v>
      </c>
      <c r="G3639">
        <v>0</v>
      </c>
      <c r="H3639">
        <v>0</v>
      </c>
      <c r="I3639">
        <v>0</v>
      </c>
      <c r="J3639">
        <v>0</v>
      </c>
      <c r="K3639">
        <v>0</v>
      </c>
      <c r="L3639">
        <v>0</v>
      </c>
      <c r="M3639">
        <v>0</v>
      </c>
      <c r="N3639">
        <v>0</v>
      </c>
      <c r="O3639">
        <v>0</v>
      </c>
      <c r="P3639">
        <v>0</v>
      </c>
      <c r="Q3639">
        <v>0.16800000000000001</v>
      </c>
      <c r="R3639">
        <v>0.20399999999999999</v>
      </c>
      <c r="S3639">
        <v>0.20799999999999999</v>
      </c>
      <c r="T3639">
        <v>0.41199999999999998</v>
      </c>
      <c r="U3639">
        <v>0.186</v>
      </c>
      <c r="V3639">
        <v>10</v>
      </c>
      <c r="W3639">
        <v>0</v>
      </c>
      <c r="X3639">
        <v>0</v>
      </c>
      <c r="Y3639">
        <v>-0.1</v>
      </c>
      <c r="Z3639">
        <v>0</v>
      </c>
      <c r="AA3639">
        <v>0</v>
      </c>
    </row>
    <row r="3640" spans="1:27" x14ac:dyDescent="0.25">
      <c r="A3640" t="s">
        <v>215</v>
      </c>
      <c r="B3640" t="s">
        <v>216</v>
      </c>
      <c r="C3640" t="s">
        <v>1</v>
      </c>
      <c r="D3640">
        <v>1</v>
      </c>
      <c r="E3640">
        <v>1</v>
      </c>
      <c r="F3640">
        <v>0</v>
      </c>
      <c r="G3640">
        <v>0</v>
      </c>
      <c r="H3640">
        <v>0</v>
      </c>
      <c r="I3640">
        <v>0</v>
      </c>
      <c r="J3640">
        <v>0</v>
      </c>
      <c r="K3640">
        <v>0</v>
      </c>
      <c r="L3640">
        <v>0</v>
      </c>
      <c r="M3640">
        <v>0</v>
      </c>
      <c r="N3640">
        <v>0</v>
      </c>
      <c r="O3640">
        <v>0</v>
      </c>
      <c r="P3640">
        <v>0</v>
      </c>
      <c r="Q3640">
        <v>0.16200000000000001</v>
      </c>
      <c r="R3640">
        <v>0.19</v>
      </c>
      <c r="S3640">
        <v>0.22900000000000001</v>
      </c>
      <c r="T3640">
        <v>0.41899999999999998</v>
      </c>
      <c r="U3640">
        <v>0.186</v>
      </c>
      <c r="V3640">
        <v>9</v>
      </c>
      <c r="W3640">
        <v>0</v>
      </c>
      <c r="X3640">
        <v>0</v>
      </c>
      <c r="Y3640">
        <v>-0.1</v>
      </c>
      <c r="Z3640">
        <v>0</v>
      </c>
      <c r="AA3640">
        <v>0</v>
      </c>
    </row>
    <row r="3641" spans="1:27" x14ac:dyDescent="0.25">
      <c r="A3641" t="s">
        <v>22276</v>
      </c>
      <c r="B3641" t="s">
        <v>22277</v>
      </c>
      <c r="C3641" t="s">
        <v>20890</v>
      </c>
      <c r="D3641">
        <v>1</v>
      </c>
      <c r="E3641">
        <v>1</v>
      </c>
      <c r="F3641">
        <v>0</v>
      </c>
      <c r="G3641">
        <v>0</v>
      </c>
      <c r="H3641">
        <v>0</v>
      </c>
      <c r="I3641">
        <v>0</v>
      </c>
      <c r="J3641">
        <v>0</v>
      </c>
      <c r="K3641">
        <v>0</v>
      </c>
      <c r="L3641">
        <v>0</v>
      </c>
      <c r="M3641">
        <v>0</v>
      </c>
      <c r="N3641">
        <v>0</v>
      </c>
      <c r="O3641">
        <v>0</v>
      </c>
      <c r="P3641">
        <v>0</v>
      </c>
      <c r="Q3641">
        <v>0.16600000000000001</v>
      </c>
      <c r="R3641">
        <v>0.193</v>
      </c>
      <c r="S3641">
        <v>0.22600000000000001</v>
      </c>
      <c r="T3641">
        <v>0.41899999999999998</v>
      </c>
      <c r="U3641">
        <v>0.186</v>
      </c>
      <c r="V3641">
        <v>15</v>
      </c>
      <c r="W3641">
        <v>0</v>
      </c>
      <c r="X3641">
        <v>0</v>
      </c>
      <c r="Y3641">
        <v>-0.1</v>
      </c>
      <c r="Z3641">
        <v>0</v>
      </c>
      <c r="AA3641">
        <v>0</v>
      </c>
    </row>
    <row r="3642" spans="1:27" x14ac:dyDescent="0.25">
      <c r="A3642" t="s">
        <v>648</v>
      </c>
      <c r="B3642" t="s">
        <v>649</v>
      </c>
      <c r="C3642" t="s">
        <v>1</v>
      </c>
      <c r="D3642">
        <v>1</v>
      </c>
      <c r="E3642">
        <v>1</v>
      </c>
      <c r="F3642">
        <v>0</v>
      </c>
      <c r="G3642">
        <v>0</v>
      </c>
      <c r="H3642">
        <v>0</v>
      </c>
      <c r="I3642">
        <v>0</v>
      </c>
      <c r="J3642">
        <v>0</v>
      </c>
      <c r="K3642">
        <v>0</v>
      </c>
      <c r="L3642">
        <v>0</v>
      </c>
      <c r="M3642">
        <v>0</v>
      </c>
      <c r="N3642">
        <v>0</v>
      </c>
      <c r="O3642">
        <v>0</v>
      </c>
      <c r="P3642">
        <v>0</v>
      </c>
      <c r="Q3642">
        <v>0.16</v>
      </c>
      <c r="R3642">
        <v>0.19700000000000001</v>
      </c>
      <c r="S3642">
        <v>0.217</v>
      </c>
      <c r="T3642">
        <v>0.41299999999999998</v>
      </c>
      <c r="U3642">
        <v>0.185</v>
      </c>
      <c r="V3642">
        <v>9</v>
      </c>
      <c r="W3642">
        <v>0</v>
      </c>
      <c r="X3642">
        <v>0</v>
      </c>
      <c r="Y3642">
        <v>-0.1</v>
      </c>
      <c r="Z3642">
        <v>0</v>
      </c>
      <c r="AA3642">
        <v>0</v>
      </c>
    </row>
    <row r="3643" spans="1:27" x14ac:dyDescent="0.25">
      <c r="A3643" t="s">
        <v>582</v>
      </c>
      <c r="B3643" t="s">
        <v>583</v>
      </c>
      <c r="C3643" t="s">
        <v>1</v>
      </c>
      <c r="D3643">
        <v>1</v>
      </c>
      <c r="E3643">
        <v>1</v>
      </c>
      <c r="F3643">
        <v>0</v>
      </c>
      <c r="G3643">
        <v>0</v>
      </c>
      <c r="H3643">
        <v>0</v>
      </c>
      <c r="I3643">
        <v>0</v>
      </c>
      <c r="J3643">
        <v>0</v>
      </c>
      <c r="K3643">
        <v>0</v>
      </c>
      <c r="L3643">
        <v>0</v>
      </c>
      <c r="M3643">
        <v>0</v>
      </c>
      <c r="N3643">
        <v>0</v>
      </c>
      <c r="O3643">
        <v>0</v>
      </c>
      <c r="P3643">
        <v>0</v>
      </c>
      <c r="Q3643">
        <v>0.16800000000000001</v>
      </c>
      <c r="R3643">
        <v>0.19700000000000001</v>
      </c>
      <c r="S3643">
        <v>0.218</v>
      </c>
      <c r="T3643">
        <v>0.41599999999999998</v>
      </c>
      <c r="U3643">
        <v>0.185</v>
      </c>
      <c r="V3643">
        <v>9</v>
      </c>
      <c r="W3643">
        <v>0</v>
      </c>
      <c r="X3643">
        <v>0</v>
      </c>
      <c r="Y3643">
        <v>-0.1</v>
      </c>
      <c r="Z3643">
        <v>0</v>
      </c>
      <c r="AA3643">
        <v>0</v>
      </c>
    </row>
    <row r="3644" spans="1:27" x14ac:dyDescent="0.25">
      <c r="A3644" t="s">
        <v>817</v>
      </c>
      <c r="B3644" t="s">
        <v>818</v>
      </c>
      <c r="C3644" t="s">
        <v>20889</v>
      </c>
      <c r="D3644">
        <v>1</v>
      </c>
      <c r="E3644">
        <v>1</v>
      </c>
      <c r="F3644">
        <v>0</v>
      </c>
      <c r="G3644">
        <v>0</v>
      </c>
      <c r="H3644">
        <v>0</v>
      </c>
      <c r="I3644">
        <v>0</v>
      </c>
      <c r="J3644">
        <v>0</v>
      </c>
      <c r="K3644">
        <v>0</v>
      </c>
      <c r="L3644">
        <v>0</v>
      </c>
      <c r="M3644">
        <v>0</v>
      </c>
      <c r="N3644">
        <v>0</v>
      </c>
      <c r="O3644">
        <v>0</v>
      </c>
      <c r="P3644">
        <v>0</v>
      </c>
      <c r="Q3644">
        <v>0.158</v>
      </c>
      <c r="R3644">
        <v>0.19400000000000001</v>
      </c>
      <c r="S3644">
        <v>0.222</v>
      </c>
      <c r="T3644">
        <v>0.41599999999999998</v>
      </c>
      <c r="U3644">
        <v>0.185</v>
      </c>
      <c r="V3644">
        <v>13</v>
      </c>
      <c r="W3644">
        <v>0</v>
      </c>
      <c r="X3644">
        <v>0</v>
      </c>
      <c r="Y3644">
        <v>-0.1</v>
      </c>
      <c r="Z3644">
        <v>0</v>
      </c>
      <c r="AA3644">
        <v>0</v>
      </c>
    </row>
    <row r="3645" spans="1:27" x14ac:dyDescent="0.25">
      <c r="A3645" t="s">
        <v>22278</v>
      </c>
      <c r="B3645" t="s">
        <v>22279</v>
      </c>
      <c r="C3645" t="s">
        <v>20889</v>
      </c>
      <c r="D3645">
        <v>1</v>
      </c>
      <c r="E3645">
        <v>1</v>
      </c>
      <c r="F3645">
        <v>0</v>
      </c>
      <c r="G3645">
        <v>0</v>
      </c>
      <c r="H3645">
        <v>0</v>
      </c>
      <c r="I3645">
        <v>0</v>
      </c>
      <c r="J3645">
        <v>0</v>
      </c>
      <c r="K3645">
        <v>0</v>
      </c>
      <c r="L3645">
        <v>0</v>
      </c>
      <c r="M3645">
        <v>0</v>
      </c>
      <c r="N3645">
        <v>0</v>
      </c>
      <c r="O3645">
        <v>0</v>
      </c>
      <c r="P3645">
        <v>0</v>
      </c>
      <c r="Q3645">
        <v>0.159</v>
      </c>
      <c r="R3645">
        <v>0.193</v>
      </c>
      <c r="S3645">
        <v>0.222</v>
      </c>
      <c r="T3645">
        <v>0.41499999999999998</v>
      </c>
      <c r="U3645">
        <v>0.185</v>
      </c>
      <c r="V3645">
        <v>13</v>
      </c>
      <c r="W3645">
        <v>0</v>
      </c>
      <c r="X3645">
        <v>0</v>
      </c>
      <c r="Y3645">
        <v>-0.1</v>
      </c>
      <c r="Z3645">
        <v>0</v>
      </c>
      <c r="AA3645">
        <v>0</v>
      </c>
    </row>
    <row r="3646" spans="1:27" x14ac:dyDescent="0.25">
      <c r="A3646" t="s">
        <v>22280</v>
      </c>
      <c r="B3646" t="s">
        <v>22281</v>
      </c>
      <c r="C3646" t="s">
        <v>20870</v>
      </c>
      <c r="D3646">
        <v>1</v>
      </c>
      <c r="E3646">
        <v>1</v>
      </c>
      <c r="F3646">
        <v>0</v>
      </c>
      <c r="G3646">
        <v>0</v>
      </c>
      <c r="H3646">
        <v>0</v>
      </c>
      <c r="I3646">
        <v>0</v>
      </c>
      <c r="J3646">
        <v>0</v>
      </c>
      <c r="K3646">
        <v>0</v>
      </c>
      <c r="L3646">
        <v>0</v>
      </c>
      <c r="M3646">
        <v>0</v>
      </c>
      <c r="N3646">
        <v>0</v>
      </c>
      <c r="O3646">
        <v>0</v>
      </c>
      <c r="P3646">
        <v>0</v>
      </c>
      <c r="Q3646">
        <v>0.16200000000000001</v>
      </c>
      <c r="R3646">
        <v>0.19600000000000001</v>
      </c>
      <c r="S3646">
        <v>0.218</v>
      </c>
      <c r="T3646">
        <v>0.41399999999999998</v>
      </c>
      <c r="U3646">
        <v>0.185</v>
      </c>
      <c r="V3646">
        <v>7</v>
      </c>
      <c r="W3646">
        <v>0</v>
      </c>
      <c r="X3646">
        <v>0</v>
      </c>
      <c r="Y3646">
        <v>-0.1</v>
      </c>
      <c r="Z3646">
        <v>0</v>
      </c>
      <c r="AA3646">
        <v>0</v>
      </c>
    </row>
    <row r="3647" spans="1:27" x14ac:dyDescent="0.25">
      <c r="A3647" t="s">
        <v>91</v>
      </c>
      <c r="B3647" t="s">
        <v>92</v>
      </c>
      <c r="C3647" t="s">
        <v>20876</v>
      </c>
      <c r="D3647">
        <v>1</v>
      </c>
      <c r="E3647">
        <v>1</v>
      </c>
      <c r="F3647">
        <v>0</v>
      </c>
      <c r="G3647">
        <v>0</v>
      </c>
      <c r="H3647">
        <v>0</v>
      </c>
      <c r="I3647">
        <v>0</v>
      </c>
      <c r="J3647">
        <v>0</v>
      </c>
      <c r="K3647">
        <v>0</v>
      </c>
      <c r="L3647">
        <v>0</v>
      </c>
      <c r="M3647">
        <v>0</v>
      </c>
      <c r="N3647">
        <v>0</v>
      </c>
      <c r="O3647">
        <v>0</v>
      </c>
      <c r="P3647">
        <v>0</v>
      </c>
      <c r="Q3647">
        <v>0.16800000000000001</v>
      </c>
      <c r="R3647">
        <v>0.19600000000000001</v>
      </c>
      <c r="S3647">
        <v>0.22</v>
      </c>
      <c r="T3647">
        <v>0.41599999999999998</v>
      </c>
      <c r="U3647">
        <v>0.185</v>
      </c>
      <c r="V3647">
        <v>13</v>
      </c>
      <c r="W3647">
        <v>0</v>
      </c>
      <c r="X3647">
        <v>0</v>
      </c>
      <c r="Y3647">
        <v>-0.1</v>
      </c>
      <c r="Z3647">
        <v>0</v>
      </c>
      <c r="AA3647">
        <v>0</v>
      </c>
    </row>
    <row r="3648" spans="1:27" x14ac:dyDescent="0.25">
      <c r="A3648" t="s">
        <v>22282</v>
      </c>
      <c r="B3648" t="s">
        <v>22283</v>
      </c>
      <c r="C3648" t="s">
        <v>20895</v>
      </c>
      <c r="D3648">
        <v>1</v>
      </c>
      <c r="E3648">
        <v>1</v>
      </c>
      <c r="F3648">
        <v>0</v>
      </c>
      <c r="G3648">
        <v>0</v>
      </c>
      <c r="H3648">
        <v>0</v>
      </c>
      <c r="I3648">
        <v>0</v>
      </c>
      <c r="J3648">
        <v>0</v>
      </c>
      <c r="K3648">
        <v>0</v>
      </c>
      <c r="L3648">
        <v>0</v>
      </c>
      <c r="M3648">
        <v>0</v>
      </c>
      <c r="N3648">
        <v>0</v>
      </c>
      <c r="O3648">
        <v>0</v>
      </c>
      <c r="P3648">
        <v>0</v>
      </c>
      <c r="Q3648">
        <v>0.16</v>
      </c>
      <c r="R3648">
        <v>0.20599999999999999</v>
      </c>
      <c r="S3648">
        <v>0.20200000000000001</v>
      </c>
      <c r="T3648">
        <v>0.40799999999999997</v>
      </c>
      <c r="U3648">
        <v>0.185</v>
      </c>
      <c r="V3648">
        <v>12</v>
      </c>
      <c r="W3648">
        <v>0</v>
      </c>
      <c r="X3648">
        <v>0</v>
      </c>
      <c r="Y3648">
        <v>-0.1</v>
      </c>
      <c r="Z3648">
        <v>0</v>
      </c>
      <c r="AA3648">
        <v>0</v>
      </c>
    </row>
    <row r="3649" spans="1:27" x14ac:dyDescent="0.25">
      <c r="A3649" t="s">
        <v>22284</v>
      </c>
      <c r="B3649" t="s">
        <v>22285</v>
      </c>
      <c r="C3649" t="s">
        <v>20872</v>
      </c>
      <c r="D3649">
        <v>1</v>
      </c>
      <c r="E3649">
        <v>1</v>
      </c>
      <c r="F3649">
        <v>0</v>
      </c>
      <c r="G3649">
        <v>0</v>
      </c>
      <c r="H3649">
        <v>0</v>
      </c>
      <c r="I3649">
        <v>0</v>
      </c>
      <c r="J3649">
        <v>0</v>
      </c>
      <c r="K3649">
        <v>0</v>
      </c>
      <c r="L3649">
        <v>0</v>
      </c>
      <c r="M3649">
        <v>0</v>
      </c>
      <c r="N3649">
        <v>0</v>
      </c>
      <c r="O3649">
        <v>0</v>
      </c>
      <c r="P3649">
        <v>0</v>
      </c>
      <c r="Q3649">
        <v>0.159</v>
      </c>
      <c r="R3649">
        <v>0.19900000000000001</v>
      </c>
      <c r="S3649">
        <v>0.21199999999999999</v>
      </c>
      <c r="T3649">
        <v>0.41099999999999998</v>
      </c>
      <c r="U3649">
        <v>0.185</v>
      </c>
      <c r="V3649">
        <v>9</v>
      </c>
      <c r="W3649">
        <v>0</v>
      </c>
      <c r="X3649">
        <v>0</v>
      </c>
      <c r="Y3649">
        <v>-0.1</v>
      </c>
      <c r="Z3649">
        <v>0</v>
      </c>
      <c r="AA3649">
        <v>0</v>
      </c>
    </row>
    <row r="3650" spans="1:27" x14ac:dyDescent="0.25">
      <c r="A3650" t="s">
        <v>22286</v>
      </c>
      <c r="B3650" t="s">
        <v>22287</v>
      </c>
      <c r="C3650" t="s">
        <v>20877</v>
      </c>
      <c r="D3650">
        <v>1</v>
      </c>
      <c r="E3650">
        <v>1</v>
      </c>
      <c r="F3650">
        <v>0</v>
      </c>
      <c r="G3650">
        <v>0</v>
      </c>
      <c r="H3650">
        <v>0</v>
      </c>
      <c r="I3650">
        <v>0</v>
      </c>
      <c r="J3650">
        <v>0</v>
      </c>
      <c r="K3650">
        <v>0</v>
      </c>
      <c r="L3650">
        <v>0</v>
      </c>
      <c r="M3650">
        <v>0</v>
      </c>
      <c r="N3650">
        <v>0</v>
      </c>
      <c r="O3650">
        <v>0</v>
      </c>
      <c r="P3650">
        <v>0</v>
      </c>
      <c r="Q3650">
        <v>0.16400000000000001</v>
      </c>
      <c r="R3650">
        <v>0.193</v>
      </c>
      <c r="S3650">
        <v>0.22500000000000001</v>
      </c>
      <c r="T3650">
        <v>0.41699999999999998</v>
      </c>
      <c r="U3650">
        <v>0.185</v>
      </c>
      <c r="V3650">
        <v>16</v>
      </c>
      <c r="W3650">
        <v>0</v>
      </c>
      <c r="X3650">
        <v>0</v>
      </c>
      <c r="Y3650">
        <v>-0.1</v>
      </c>
      <c r="Z3650">
        <v>0</v>
      </c>
      <c r="AA3650">
        <v>0</v>
      </c>
    </row>
    <row r="3651" spans="1:27" x14ac:dyDescent="0.25">
      <c r="A3651" t="s">
        <v>22288</v>
      </c>
      <c r="B3651" t="s">
        <v>22289</v>
      </c>
      <c r="C3651" t="s">
        <v>20893</v>
      </c>
      <c r="D3651">
        <v>1</v>
      </c>
      <c r="E3651">
        <v>1</v>
      </c>
      <c r="F3651">
        <v>0</v>
      </c>
      <c r="G3651">
        <v>0</v>
      </c>
      <c r="H3651">
        <v>0</v>
      </c>
      <c r="I3651">
        <v>0</v>
      </c>
      <c r="J3651">
        <v>0</v>
      </c>
      <c r="K3651">
        <v>0</v>
      </c>
      <c r="L3651">
        <v>0</v>
      </c>
      <c r="M3651">
        <v>0</v>
      </c>
      <c r="N3651">
        <v>0</v>
      </c>
      <c r="O3651">
        <v>0</v>
      </c>
      <c r="P3651">
        <v>0</v>
      </c>
      <c r="Q3651">
        <v>0.156</v>
      </c>
      <c r="R3651">
        <v>0.192</v>
      </c>
      <c r="S3651">
        <v>0.222</v>
      </c>
      <c r="T3651">
        <v>0.41399999999999998</v>
      </c>
      <c r="U3651">
        <v>0.185</v>
      </c>
      <c r="V3651">
        <v>12</v>
      </c>
      <c r="W3651">
        <v>0</v>
      </c>
      <c r="X3651">
        <v>0</v>
      </c>
      <c r="Y3651">
        <v>-0.1</v>
      </c>
      <c r="Z3651">
        <v>0</v>
      </c>
      <c r="AA3651">
        <v>0</v>
      </c>
    </row>
    <row r="3652" spans="1:27" x14ac:dyDescent="0.25">
      <c r="A3652" t="s">
        <v>22290</v>
      </c>
      <c r="B3652" t="s">
        <v>22291</v>
      </c>
      <c r="C3652" t="s">
        <v>1</v>
      </c>
      <c r="D3652">
        <v>1</v>
      </c>
      <c r="E3652">
        <v>1</v>
      </c>
      <c r="F3652">
        <v>0</v>
      </c>
      <c r="G3652">
        <v>0</v>
      </c>
      <c r="H3652">
        <v>0</v>
      </c>
      <c r="I3652">
        <v>0</v>
      </c>
      <c r="J3652">
        <v>0</v>
      </c>
      <c r="K3652">
        <v>0</v>
      </c>
      <c r="L3652">
        <v>0</v>
      </c>
      <c r="M3652">
        <v>0</v>
      </c>
      <c r="N3652">
        <v>0</v>
      </c>
      <c r="O3652">
        <v>0</v>
      </c>
      <c r="P3652">
        <v>0</v>
      </c>
      <c r="Q3652">
        <v>0.155</v>
      </c>
      <c r="R3652">
        <v>0.188</v>
      </c>
      <c r="S3652">
        <v>0.22900000000000001</v>
      </c>
      <c r="T3652">
        <v>0.41699999999999998</v>
      </c>
      <c r="U3652">
        <v>0.185</v>
      </c>
      <c r="V3652">
        <v>9</v>
      </c>
      <c r="W3652">
        <v>0</v>
      </c>
      <c r="X3652">
        <v>0</v>
      </c>
      <c r="Y3652">
        <v>-0.1</v>
      </c>
      <c r="Z3652">
        <v>0</v>
      </c>
      <c r="AA3652">
        <v>0</v>
      </c>
    </row>
    <row r="3653" spans="1:27" x14ac:dyDescent="0.25">
      <c r="A3653" t="s">
        <v>22292</v>
      </c>
      <c r="B3653" t="s">
        <v>22293</v>
      </c>
      <c r="C3653" t="s">
        <v>20870</v>
      </c>
      <c r="D3653">
        <v>1</v>
      </c>
      <c r="E3653">
        <v>1</v>
      </c>
      <c r="F3653">
        <v>0</v>
      </c>
      <c r="G3653">
        <v>0</v>
      </c>
      <c r="H3653">
        <v>0</v>
      </c>
      <c r="I3653">
        <v>0</v>
      </c>
      <c r="J3653">
        <v>0</v>
      </c>
      <c r="K3653">
        <v>0</v>
      </c>
      <c r="L3653">
        <v>0</v>
      </c>
      <c r="M3653">
        <v>0</v>
      </c>
      <c r="N3653">
        <v>0</v>
      </c>
      <c r="O3653">
        <v>0</v>
      </c>
      <c r="P3653">
        <v>0</v>
      </c>
      <c r="Q3653">
        <v>0.157</v>
      </c>
      <c r="R3653">
        <v>0.192</v>
      </c>
      <c r="S3653">
        <v>0.223</v>
      </c>
      <c r="T3653">
        <v>0.41499999999999998</v>
      </c>
      <c r="U3653">
        <v>0.185</v>
      </c>
      <c r="V3653">
        <v>7</v>
      </c>
      <c r="W3653">
        <v>0</v>
      </c>
      <c r="X3653">
        <v>0</v>
      </c>
      <c r="Y3653">
        <v>-0.1</v>
      </c>
      <c r="Z3653">
        <v>0</v>
      </c>
      <c r="AA3653">
        <v>0</v>
      </c>
    </row>
    <row r="3654" spans="1:27" x14ac:dyDescent="0.25">
      <c r="A3654" t="s">
        <v>769</v>
      </c>
      <c r="B3654" t="s">
        <v>770</v>
      </c>
      <c r="C3654" t="s">
        <v>1</v>
      </c>
      <c r="D3654">
        <v>1</v>
      </c>
      <c r="E3654">
        <v>1</v>
      </c>
      <c r="F3654">
        <v>0</v>
      </c>
      <c r="G3654">
        <v>0</v>
      </c>
      <c r="H3654">
        <v>0</v>
      </c>
      <c r="I3654">
        <v>0</v>
      </c>
      <c r="J3654">
        <v>0</v>
      </c>
      <c r="K3654">
        <v>0</v>
      </c>
      <c r="L3654">
        <v>0</v>
      </c>
      <c r="M3654">
        <v>0</v>
      </c>
      <c r="N3654">
        <v>0</v>
      </c>
      <c r="O3654">
        <v>0</v>
      </c>
      <c r="P3654">
        <v>0</v>
      </c>
      <c r="Q3654">
        <v>0.161</v>
      </c>
      <c r="R3654">
        <v>0.19800000000000001</v>
      </c>
      <c r="S3654">
        <v>0.214</v>
      </c>
      <c r="T3654">
        <v>0.41199999999999998</v>
      </c>
      <c r="U3654">
        <v>0.185</v>
      </c>
      <c r="V3654">
        <v>9</v>
      </c>
      <c r="W3654">
        <v>0</v>
      </c>
      <c r="X3654">
        <v>0</v>
      </c>
      <c r="Y3654">
        <v>-0.1</v>
      </c>
      <c r="Z3654">
        <v>0</v>
      </c>
      <c r="AA3654">
        <v>0</v>
      </c>
    </row>
    <row r="3655" spans="1:27" x14ac:dyDescent="0.25">
      <c r="A3655" t="s">
        <v>22294</v>
      </c>
      <c r="B3655" t="s">
        <v>22295</v>
      </c>
      <c r="C3655" t="s">
        <v>1</v>
      </c>
      <c r="D3655">
        <v>1</v>
      </c>
      <c r="E3655">
        <v>1</v>
      </c>
      <c r="F3655">
        <v>0</v>
      </c>
      <c r="G3655">
        <v>0</v>
      </c>
      <c r="H3655">
        <v>0</v>
      </c>
      <c r="I3655">
        <v>0</v>
      </c>
      <c r="J3655">
        <v>0</v>
      </c>
      <c r="K3655">
        <v>0</v>
      </c>
      <c r="L3655">
        <v>0</v>
      </c>
      <c r="M3655">
        <v>0</v>
      </c>
      <c r="N3655">
        <v>0</v>
      </c>
      <c r="O3655">
        <v>0</v>
      </c>
      <c r="P3655">
        <v>0</v>
      </c>
      <c r="Q3655">
        <v>0.17</v>
      </c>
      <c r="R3655">
        <v>0.20100000000000001</v>
      </c>
      <c r="S3655">
        <v>0.21199999999999999</v>
      </c>
      <c r="T3655">
        <v>0.41299999999999998</v>
      </c>
      <c r="U3655">
        <v>0.185</v>
      </c>
      <c r="V3655">
        <v>9</v>
      </c>
      <c r="W3655">
        <v>0</v>
      </c>
      <c r="X3655">
        <v>0</v>
      </c>
      <c r="Y3655">
        <v>-0.1</v>
      </c>
      <c r="Z3655">
        <v>0</v>
      </c>
      <c r="AA3655">
        <v>0</v>
      </c>
    </row>
    <row r="3656" spans="1:27" x14ac:dyDescent="0.25">
      <c r="A3656" t="s">
        <v>998</v>
      </c>
      <c r="B3656" t="s">
        <v>999</v>
      </c>
      <c r="C3656" t="s">
        <v>20893</v>
      </c>
      <c r="D3656">
        <v>1</v>
      </c>
      <c r="E3656">
        <v>1</v>
      </c>
      <c r="F3656">
        <v>0</v>
      </c>
      <c r="G3656">
        <v>0</v>
      </c>
      <c r="H3656">
        <v>0</v>
      </c>
      <c r="I3656">
        <v>0</v>
      </c>
      <c r="J3656">
        <v>0</v>
      </c>
      <c r="K3656">
        <v>0</v>
      </c>
      <c r="L3656">
        <v>0</v>
      </c>
      <c r="M3656">
        <v>0</v>
      </c>
      <c r="N3656">
        <v>0</v>
      </c>
      <c r="O3656">
        <v>0</v>
      </c>
      <c r="P3656">
        <v>0</v>
      </c>
      <c r="Q3656">
        <v>0.161</v>
      </c>
      <c r="R3656">
        <v>0.19700000000000001</v>
      </c>
      <c r="S3656">
        <v>0.216</v>
      </c>
      <c r="T3656">
        <v>0.41299999999999998</v>
      </c>
      <c r="U3656">
        <v>0.185</v>
      </c>
      <c r="V3656">
        <v>11</v>
      </c>
      <c r="W3656">
        <v>0</v>
      </c>
      <c r="X3656">
        <v>0</v>
      </c>
      <c r="Y3656">
        <v>-0.1</v>
      </c>
      <c r="Z3656">
        <v>0</v>
      </c>
      <c r="AA3656">
        <v>0</v>
      </c>
    </row>
    <row r="3657" spans="1:27" x14ac:dyDescent="0.25">
      <c r="A3657" t="s">
        <v>604</v>
      </c>
      <c r="B3657" t="s">
        <v>605</v>
      </c>
      <c r="C3657" t="s">
        <v>1</v>
      </c>
      <c r="D3657">
        <v>1</v>
      </c>
      <c r="E3657">
        <v>1</v>
      </c>
      <c r="F3657">
        <v>0</v>
      </c>
      <c r="G3657">
        <v>0</v>
      </c>
      <c r="H3657">
        <v>0</v>
      </c>
      <c r="I3657">
        <v>0</v>
      </c>
      <c r="J3657">
        <v>0</v>
      </c>
      <c r="K3657">
        <v>0</v>
      </c>
      <c r="L3657">
        <v>0</v>
      </c>
      <c r="M3657">
        <v>0</v>
      </c>
      <c r="N3657">
        <v>0</v>
      </c>
      <c r="O3657">
        <v>0</v>
      </c>
      <c r="P3657">
        <v>0</v>
      </c>
      <c r="Q3657">
        <v>0.16500000000000001</v>
      </c>
      <c r="R3657">
        <v>0.20200000000000001</v>
      </c>
      <c r="S3657">
        <v>0.20899999999999999</v>
      </c>
      <c r="T3657">
        <v>0.41099999999999998</v>
      </c>
      <c r="U3657">
        <v>0.185</v>
      </c>
      <c r="V3657">
        <v>9</v>
      </c>
      <c r="W3657">
        <v>0</v>
      </c>
      <c r="X3657">
        <v>0</v>
      </c>
      <c r="Y3657">
        <v>-0.1</v>
      </c>
      <c r="Z3657">
        <v>0</v>
      </c>
      <c r="AA3657">
        <v>0</v>
      </c>
    </row>
    <row r="3658" spans="1:27" x14ac:dyDescent="0.25">
      <c r="A3658" t="s">
        <v>22296</v>
      </c>
      <c r="B3658" t="s">
        <v>22297</v>
      </c>
      <c r="C3658" t="s">
        <v>20865</v>
      </c>
      <c r="D3658">
        <v>1</v>
      </c>
      <c r="E3658">
        <v>1</v>
      </c>
      <c r="F3658">
        <v>0</v>
      </c>
      <c r="G3658">
        <v>0</v>
      </c>
      <c r="H3658">
        <v>0</v>
      </c>
      <c r="I3658">
        <v>0</v>
      </c>
      <c r="J3658">
        <v>0</v>
      </c>
      <c r="K3658">
        <v>0</v>
      </c>
      <c r="L3658">
        <v>0</v>
      </c>
      <c r="M3658">
        <v>0</v>
      </c>
      <c r="N3658">
        <v>0</v>
      </c>
      <c r="O3658">
        <v>0</v>
      </c>
      <c r="P3658">
        <v>0</v>
      </c>
      <c r="Q3658">
        <v>0.16400000000000001</v>
      </c>
      <c r="R3658">
        <v>0.19400000000000001</v>
      </c>
      <c r="S3658">
        <v>0.221</v>
      </c>
      <c r="T3658">
        <v>0.41499999999999998</v>
      </c>
      <c r="U3658">
        <v>0.185</v>
      </c>
      <c r="V3658">
        <v>14</v>
      </c>
      <c r="W3658">
        <v>0</v>
      </c>
      <c r="X3658">
        <v>0</v>
      </c>
      <c r="Y3658">
        <v>-0.1</v>
      </c>
      <c r="Z3658">
        <v>0</v>
      </c>
      <c r="AA3658">
        <v>0</v>
      </c>
    </row>
    <row r="3659" spans="1:27" x14ac:dyDescent="0.25">
      <c r="A3659" t="s">
        <v>22298</v>
      </c>
      <c r="B3659" t="s">
        <v>22299</v>
      </c>
      <c r="C3659" t="s">
        <v>1</v>
      </c>
      <c r="D3659">
        <v>1</v>
      </c>
      <c r="E3659">
        <v>1</v>
      </c>
      <c r="F3659">
        <v>0</v>
      </c>
      <c r="G3659">
        <v>0</v>
      </c>
      <c r="H3659">
        <v>0</v>
      </c>
      <c r="I3659">
        <v>0</v>
      </c>
      <c r="J3659">
        <v>0</v>
      </c>
      <c r="K3659">
        <v>0</v>
      </c>
      <c r="L3659">
        <v>0</v>
      </c>
      <c r="M3659">
        <v>0</v>
      </c>
      <c r="N3659">
        <v>0</v>
      </c>
      <c r="O3659">
        <v>0</v>
      </c>
      <c r="P3659">
        <v>0</v>
      </c>
      <c r="Q3659">
        <v>0.161</v>
      </c>
      <c r="R3659">
        <v>0.193</v>
      </c>
      <c r="S3659">
        <v>0.223</v>
      </c>
      <c r="T3659">
        <v>0.41499999999999998</v>
      </c>
      <c r="U3659">
        <v>0.185</v>
      </c>
      <c r="V3659">
        <v>9</v>
      </c>
      <c r="W3659">
        <v>0</v>
      </c>
      <c r="X3659">
        <v>0</v>
      </c>
      <c r="Y3659">
        <v>-0.1</v>
      </c>
      <c r="Z3659">
        <v>0</v>
      </c>
      <c r="AA3659">
        <v>0</v>
      </c>
    </row>
    <row r="3660" spans="1:27" x14ac:dyDescent="0.25">
      <c r="A3660" t="s">
        <v>22300</v>
      </c>
      <c r="B3660" t="s">
        <v>22301</v>
      </c>
      <c r="C3660" t="s">
        <v>20874</v>
      </c>
      <c r="D3660">
        <v>1</v>
      </c>
      <c r="E3660">
        <v>1</v>
      </c>
      <c r="F3660">
        <v>0</v>
      </c>
      <c r="G3660">
        <v>0</v>
      </c>
      <c r="H3660">
        <v>0</v>
      </c>
      <c r="I3660">
        <v>0</v>
      </c>
      <c r="J3660">
        <v>0</v>
      </c>
      <c r="K3660">
        <v>0</v>
      </c>
      <c r="L3660">
        <v>0</v>
      </c>
      <c r="M3660">
        <v>0</v>
      </c>
      <c r="N3660">
        <v>0</v>
      </c>
      <c r="O3660">
        <v>0</v>
      </c>
      <c r="P3660">
        <v>0</v>
      </c>
      <c r="Q3660">
        <v>0.158</v>
      </c>
      <c r="R3660">
        <v>0.19500000000000001</v>
      </c>
      <c r="S3660">
        <v>0.218</v>
      </c>
      <c r="T3660">
        <v>0.41299999999999998</v>
      </c>
      <c r="U3660">
        <v>0.185</v>
      </c>
      <c r="V3660">
        <v>10</v>
      </c>
      <c r="W3660">
        <v>0</v>
      </c>
      <c r="X3660">
        <v>0</v>
      </c>
      <c r="Y3660">
        <v>-0.1</v>
      </c>
      <c r="Z3660">
        <v>0</v>
      </c>
      <c r="AA3660">
        <v>0</v>
      </c>
    </row>
    <row r="3661" spans="1:27" x14ac:dyDescent="0.25">
      <c r="A3661" t="s">
        <v>937</v>
      </c>
      <c r="B3661" t="s">
        <v>938</v>
      </c>
      <c r="C3661" t="s">
        <v>20874</v>
      </c>
      <c r="D3661">
        <v>1</v>
      </c>
      <c r="E3661">
        <v>1</v>
      </c>
      <c r="F3661">
        <v>0</v>
      </c>
      <c r="G3661">
        <v>0</v>
      </c>
      <c r="H3661">
        <v>0</v>
      </c>
      <c r="I3661">
        <v>0</v>
      </c>
      <c r="J3661">
        <v>0</v>
      </c>
      <c r="K3661">
        <v>0</v>
      </c>
      <c r="L3661">
        <v>0</v>
      </c>
      <c r="M3661">
        <v>0</v>
      </c>
      <c r="N3661">
        <v>0</v>
      </c>
      <c r="O3661">
        <v>0</v>
      </c>
      <c r="P3661">
        <v>0</v>
      </c>
      <c r="Q3661">
        <v>0.16900000000000001</v>
      </c>
      <c r="R3661">
        <v>0.20300000000000001</v>
      </c>
      <c r="S3661">
        <v>0.20799999999999999</v>
      </c>
      <c r="T3661">
        <v>0.41099999999999998</v>
      </c>
      <c r="U3661">
        <v>0.185</v>
      </c>
      <c r="V3661">
        <v>10</v>
      </c>
      <c r="W3661">
        <v>0</v>
      </c>
      <c r="X3661">
        <v>0</v>
      </c>
      <c r="Y3661">
        <v>-0.1</v>
      </c>
      <c r="Z3661">
        <v>0</v>
      </c>
      <c r="AA3661">
        <v>0</v>
      </c>
    </row>
    <row r="3662" spans="1:27" x14ac:dyDescent="0.25">
      <c r="A3662" t="s">
        <v>372</v>
      </c>
      <c r="B3662" t="s">
        <v>373</v>
      </c>
      <c r="C3662" t="s">
        <v>1</v>
      </c>
      <c r="D3662">
        <v>1</v>
      </c>
      <c r="E3662">
        <v>1</v>
      </c>
      <c r="F3662">
        <v>0</v>
      </c>
      <c r="G3662">
        <v>0</v>
      </c>
      <c r="H3662">
        <v>0</v>
      </c>
      <c r="I3662">
        <v>0</v>
      </c>
      <c r="J3662">
        <v>0</v>
      </c>
      <c r="K3662">
        <v>0</v>
      </c>
      <c r="L3662">
        <v>0</v>
      </c>
      <c r="M3662">
        <v>0</v>
      </c>
      <c r="N3662">
        <v>0</v>
      </c>
      <c r="O3662">
        <v>0</v>
      </c>
      <c r="P3662">
        <v>0</v>
      </c>
      <c r="Q3662">
        <v>0.16700000000000001</v>
      </c>
      <c r="R3662">
        <v>0.19400000000000001</v>
      </c>
      <c r="S3662">
        <v>0.223</v>
      </c>
      <c r="T3662">
        <v>0.41599999999999998</v>
      </c>
      <c r="U3662">
        <v>0.185</v>
      </c>
      <c r="V3662">
        <v>8</v>
      </c>
      <c r="W3662">
        <v>0</v>
      </c>
      <c r="X3662">
        <v>0</v>
      </c>
      <c r="Y3662">
        <v>-0.1</v>
      </c>
      <c r="Z3662">
        <v>0</v>
      </c>
      <c r="AA3662">
        <v>0</v>
      </c>
    </row>
    <row r="3663" spans="1:27" x14ac:dyDescent="0.25">
      <c r="A3663" t="s">
        <v>22302</v>
      </c>
      <c r="B3663" t="s">
        <v>22303</v>
      </c>
      <c r="C3663" t="s">
        <v>1</v>
      </c>
      <c r="D3663">
        <v>1</v>
      </c>
      <c r="E3663">
        <v>1</v>
      </c>
      <c r="F3663">
        <v>0</v>
      </c>
      <c r="G3663">
        <v>0</v>
      </c>
      <c r="H3663">
        <v>0</v>
      </c>
      <c r="I3663">
        <v>0</v>
      </c>
      <c r="J3663">
        <v>0</v>
      </c>
      <c r="K3663">
        <v>0</v>
      </c>
      <c r="L3663">
        <v>0</v>
      </c>
      <c r="M3663">
        <v>0</v>
      </c>
      <c r="N3663">
        <v>0</v>
      </c>
      <c r="O3663">
        <v>0</v>
      </c>
      <c r="P3663">
        <v>0</v>
      </c>
      <c r="Q3663">
        <v>0.16200000000000001</v>
      </c>
      <c r="R3663">
        <v>0.2</v>
      </c>
      <c r="S3663">
        <v>0.21099999999999999</v>
      </c>
      <c r="T3663">
        <v>0.41</v>
      </c>
      <c r="U3663">
        <v>0.185</v>
      </c>
      <c r="V3663">
        <v>8</v>
      </c>
      <c r="W3663">
        <v>0</v>
      </c>
      <c r="X3663">
        <v>0</v>
      </c>
      <c r="Y3663">
        <v>-0.1</v>
      </c>
      <c r="Z3663">
        <v>0</v>
      </c>
      <c r="AA3663">
        <v>0</v>
      </c>
    </row>
    <row r="3664" spans="1:27" x14ac:dyDescent="0.25">
      <c r="A3664" t="s">
        <v>787</v>
      </c>
      <c r="B3664" t="s">
        <v>788</v>
      </c>
      <c r="C3664" t="s">
        <v>1</v>
      </c>
      <c r="D3664">
        <v>1</v>
      </c>
      <c r="E3664">
        <v>1</v>
      </c>
      <c r="F3664">
        <v>0</v>
      </c>
      <c r="G3664">
        <v>0</v>
      </c>
      <c r="H3664">
        <v>0</v>
      </c>
      <c r="I3664">
        <v>0</v>
      </c>
      <c r="J3664">
        <v>0</v>
      </c>
      <c r="K3664">
        <v>0</v>
      </c>
      <c r="L3664">
        <v>0</v>
      </c>
      <c r="M3664">
        <v>0</v>
      </c>
      <c r="N3664">
        <v>0</v>
      </c>
      <c r="O3664">
        <v>0</v>
      </c>
      <c r="P3664">
        <v>0</v>
      </c>
      <c r="Q3664">
        <v>0.16400000000000001</v>
      </c>
      <c r="R3664">
        <v>0.191</v>
      </c>
      <c r="S3664">
        <v>0.22500000000000001</v>
      </c>
      <c r="T3664">
        <v>0.41599999999999998</v>
      </c>
      <c r="U3664">
        <v>0.185</v>
      </c>
      <c r="V3664">
        <v>8</v>
      </c>
      <c r="W3664">
        <v>0</v>
      </c>
      <c r="X3664">
        <v>0</v>
      </c>
      <c r="Y3664">
        <v>-0.1</v>
      </c>
      <c r="Z3664">
        <v>0</v>
      </c>
      <c r="AA3664">
        <v>0</v>
      </c>
    </row>
    <row r="3665" spans="1:27" x14ac:dyDescent="0.25">
      <c r="A3665" t="s">
        <v>22304</v>
      </c>
      <c r="B3665" t="s">
        <v>22305</v>
      </c>
      <c r="C3665" t="s">
        <v>20886</v>
      </c>
      <c r="D3665">
        <v>1</v>
      </c>
      <c r="E3665">
        <v>1</v>
      </c>
      <c r="F3665">
        <v>0</v>
      </c>
      <c r="G3665">
        <v>0</v>
      </c>
      <c r="H3665">
        <v>0</v>
      </c>
      <c r="I3665">
        <v>0</v>
      </c>
      <c r="J3665">
        <v>0</v>
      </c>
      <c r="K3665">
        <v>0</v>
      </c>
      <c r="L3665">
        <v>0</v>
      </c>
      <c r="M3665">
        <v>0</v>
      </c>
      <c r="N3665">
        <v>0</v>
      </c>
      <c r="O3665">
        <v>0</v>
      </c>
      <c r="P3665">
        <v>0</v>
      </c>
      <c r="Q3665">
        <v>0.157</v>
      </c>
      <c r="R3665">
        <v>0.193</v>
      </c>
      <c r="S3665">
        <v>0.221</v>
      </c>
      <c r="T3665">
        <v>0.41299999999999998</v>
      </c>
      <c r="U3665">
        <v>0.185</v>
      </c>
      <c r="V3665">
        <v>8</v>
      </c>
      <c r="W3665">
        <v>0</v>
      </c>
      <c r="X3665">
        <v>0</v>
      </c>
      <c r="Y3665">
        <v>-0.1</v>
      </c>
      <c r="Z3665">
        <v>0</v>
      </c>
      <c r="AA3665">
        <v>0</v>
      </c>
    </row>
    <row r="3666" spans="1:27" x14ac:dyDescent="0.25">
      <c r="A3666" t="s">
        <v>610</v>
      </c>
      <c r="B3666" t="s">
        <v>611</v>
      </c>
      <c r="C3666" t="s">
        <v>1</v>
      </c>
      <c r="D3666">
        <v>1</v>
      </c>
      <c r="E3666">
        <v>1</v>
      </c>
      <c r="F3666">
        <v>0</v>
      </c>
      <c r="G3666">
        <v>0</v>
      </c>
      <c r="H3666">
        <v>0</v>
      </c>
      <c r="I3666">
        <v>0</v>
      </c>
      <c r="J3666">
        <v>0</v>
      </c>
      <c r="K3666">
        <v>0</v>
      </c>
      <c r="L3666">
        <v>0</v>
      </c>
      <c r="M3666">
        <v>0</v>
      </c>
      <c r="N3666">
        <v>0</v>
      </c>
      <c r="O3666">
        <v>0</v>
      </c>
      <c r="P3666">
        <v>0</v>
      </c>
      <c r="Q3666">
        <v>0.17100000000000001</v>
      </c>
      <c r="R3666">
        <v>0.19800000000000001</v>
      </c>
      <c r="S3666">
        <v>0.218</v>
      </c>
      <c r="T3666">
        <v>0.41499999999999998</v>
      </c>
      <c r="U3666">
        <v>0.185</v>
      </c>
      <c r="V3666">
        <v>8</v>
      </c>
      <c r="W3666">
        <v>0</v>
      </c>
      <c r="X3666">
        <v>0</v>
      </c>
      <c r="Y3666">
        <v>-0.1</v>
      </c>
      <c r="Z3666">
        <v>0</v>
      </c>
      <c r="AA3666">
        <v>0</v>
      </c>
    </row>
    <row r="3667" spans="1:27" x14ac:dyDescent="0.25">
      <c r="A3667" t="s">
        <v>22306</v>
      </c>
      <c r="B3667" t="s">
        <v>22307</v>
      </c>
      <c r="C3667" t="s">
        <v>20873</v>
      </c>
      <c r="D3667">
        <v>1</v>
      </c>
      <c r="E3667">
        <v>1</v>
      </c>
      <c r="F3667">
        <v>0</v>
      </c>
      <c r="G3667">
        <v>0</v>
      </c>
      <c r="H3667">
        <v>0</v>
      </c>
      <c r="I3667">
        <v>0</v>
      </c>
      <c r="J3667">
        <v>0</v>
      </c>
      <c r="K3667">
        <v>0</v>
      </c>
      <c r="L3667">
        <v>0</v>
      </c>
      <c r="M3667">
        <v>0</v>
      </c>
      <c r="N3667">
        <v>0</v>
      </c>
      <c r="O3667">
        <v>0</v>
      </c>
      <c r="P3667">
        <v>0</v>
      </c>
      <c r="Q3667">
        <v>0.16</v>
      </c>
      <c r="R3667">
        <v>0.19800000000000001</v>
      </c>
      <c r="S3667">
        <v>0.214</v>
      </c>
      <c r="T3667">
        <v>0.41199999999999998</v>
      </c>
      <c r="U3667">
        <v>0.185</v>
      </c>
      <c r="V3667">
        <v>7</v>
      </c>
      <c r="W3667">
        <v>0</v>
      </c>
      <c r="X3667">
        <v>0</v>
      </c>
      <c r="Y3667">
        <v>-0.1</v>
      </c>
      <c r="Z3667">
        <v>0</v>
      </c>
      <c r="AA3667">
        <v>0</v>
      </c>
    </row>
    <row r="3668" spans="1:27" x14ac:dyDescent="0.25">
      <c r="A3668" t="s">
        <v>725</v>
      </c>
      <c r="B3668" t="s">
        <v>726</v>
      </c>
      <c r="C3668" t="s">
        <v>20886</v>
      </c>
      <c r="D3668">
        <v>1</v>
      </c>
      <c r="E3668">
        <v>1</v>
      </c>
      <c r="F3668">
        <v>0</v>
      </c>
      <c r="G3668">
        <v>0</v>
      </c>
      <c r="H3668">
        <v>0</v>
      </c>
      <c r="I3668">
        <v>0</v>
      </c>
      <c r="J3668">
        <v>0</v>
      </c>
      <c r="K3668">
        <v>0</v>
      </c>
      <c r="L3668">
        <v>0</v>
      </c>
      <c r="M3668">
        <v>0</v>
      </c>
      <c r="N3668">
        <v>0</v>
      </c>
      <c r="O3668">
        <v>0</v>
      </c>
      <c r="P3668">
        <v>0</v>
      </c>
      <c r="Q3668">
        <v>0.16</v>
      </c>
      <c r="R3668">
        <v>0.19500000000000001</v>
      </c>
      <c r="S3668">
        <v>0.218</v>
      </c>
      <c r="T3668">
        <v>0.41199999999999998</v>
      </c>
      <c r="U3668">
        <v>0.185</v>
      </c>
      <c r="V3668">
        <v>8</v>
      </c>
      <c r="W3668">
        <v>0</v>
      </c>
      <c r="X3668">
        <v>0</v>
      </c>
      <c r="Y3668">
        <v>-0.1</v>
      </c>
      <c r="Z3668">
        <v>0</v>
      </c>
      <c r="AA3668">
        <v>0</v>
      </c>
    </row>
    <row r="3669" spans="1:27" x14ac:dyDescent="0.25">
      <c r="A3669" t="s">
        <v>390</v>
      </c>
      <c r="B3669" t="s">
        <v>391</v>
      </c>
      <c r="C3669" t="s">
        <v>1</v>
      </c>
      <c r="D3669">
        <v>1</v>
      </c>
      <c r="E3669">
        <v>1</v>
      </c>
      <c r="F3669">
        <v>0</v>
      </c>
      <c r="G3669">
        <v>0</v>
      </c>
      <c r="H3669">
        <v>0</v>
      </c>
      <c r="I3669">
        <v>0</v>
      </c>
      <c r="J3669">
        <v>0</v>
      </c>
      <c r="K3669">
        <v>0</v>
      </c>
      <c r="L3669">
        <v>0</v>
      </c>
      <c r="M3669">
        <v>0</v>
      </c>
      <c r="N3669">
        <v>0</v>
      </c>
      <c r="O3669">
        <v>0</v>
      </c>
      <c r="P3669">
        <v>0</v>
      </c>
      <c r="Q3669">
        <v>0.155</v>
      </c>
      <c r="R3669">
        <v>0.19800000000000001</v>
      </c>
      <c r="S3669">
        <v>0.21099999999999999</v>
      </c>
      <c r="T3669">
        <v>0.40899999999999997</v>
      </c>
      <c r="U3669">
        <v>0.185</v>
      </c>
      <c r="V3669">
        <v>8</v>
      </c>
      <c r="W3669">
        <v>0</v>
      </c>
      <c r="X3669">
        <v>0</v>
      </c>
      <c r="Y3669">
        <v>-0.1</v>
      </c>
      <c r="Z3669">
        <v>0</v>
      </c>
      <c r="AA3669">
        <v>0</v>
      </c>
    </row>
    <row r="3670" spans="1:27" x14ac:dyDescent="0.25">
      <c r="A3670" t="s">
        <v>22308</v>
      </c>
      <c r="B3670" t="s">
        <v>22309</v>
      </c>
      <c r="C3670" t="s">
        <v>20890</v>
      </c>
      <c r="D3670">
        <v>1</v>
      </c>
      <c r="E3670">
        <v>1</v>
      </c>
      <c r="F3670">
        <v>0</v>
      </c>
      <c r="G3670">
        <v>0</v>
      </c>
      <c r="H3670">
        <v>0</v>
      </c>
      <c r="I3670">
        <v>0</v>
      </c>
      <c r="J3670">
        <v>0</v>
      </c>
      <c r="K3670">
        <v>0</v>
      </c>
      <c r="L3670">
        <v>0</v>
      </c>
      <c r="M3670">
        <v>0</v>
      </c>
      <c r="N3670">
        <v>0</v>
      </c>
      <c r="O3670">
        <v>0</v>
      </c>
      <c r="P3670">
        <v>0</v>
      </c>
      <c r="Q3670">
        <v>0.16200000000000001</v>
      </c>
      <c r="R3670">
        <v>0.19400000000000001</v>
      </c>
      <c r="S3670">
        <v>0.22</v>
      </c>
      <c r="T3670">
        <v>0.41399999999999998</v>
      </c>
      <c r="U3670">
        <v>0.185</v>
      </c>
      <c r="V3670">
        <v>14</v>
      </c>
      <c r="W3670">
        <v>0</v>
      </c>
      <c r="X3670">
        <v>0</v>
      </c>
      <c r="Y3670">
        <v>-0.1</v>
      </c>
      <c r="Z3670">
        <v>0</v>
      </c>
      <c r="AA3670">
        <v>0</v>
      </c>
    </row>
    <row r="3671" spans="1:27" x14ac:dyDescent="0.25">
      <c r="A3671" t="s">
        <v>347</v>
      </c>
      <c r="B3671" t="s">
        <v>348</v>
      </c>
      <c r="C3671" t="s">
        <v>1</v>
      </c>
      <c r="D3671">
        <v>1</v>
      </c>
      <c r="E3671">
        <v>1</v>
      </c>
      <c r="F3671">
        <v>0</v>
      </c>
      <c r="G3671">
        <v>0</v>
      </c>
      <c r="H3671">
        <v>0</v>
      </c>
      <c r="I3671">
        <v>0</v>
      </c>
      <c r="J3671">
        <v>0</v>
      </c>
      <c r="K3671">
        <v>0</v>
      </c>
      <c r="L3671">
        <v>0</v>
      </c>
      <c r="M3671">
        <v>0</v>
      </c>
      <c r="N3671">
        <v>0</v>
      </c>
      <c r="O3671">
        <v>0</v>
      </c>
      <c r="P3671">
        <v>0</v>
      </c>
      <c r="Q3671">
        <v>0.157</v>
      </c>
      <c r="R3671">
        <v>0.192</v>
      </c>
      <c r="S3671">
        <v>0.223</v>
      </c>
      <c r="T3671">
        <v>0.41399999999999998</v>
      </c>
      <c r="U3671">
        <v>0.185</v>
      </c>
      <c r="V3671">
        <v>8</v>
      </c>
      <c r="W3671">
        <v>0</v>
      </c>
      <c r="X3671">
        <v>0</v>
      </c>
      <c r="Y3671">
        <v>-0.1</v>
      </c>
      <c r="Z3671">
        <v>0</v>
      </c>
      <c r="AA3671">
        <v>0</v>
      </c>
    </row>
    <row r="3672" spans="1:27" x14ac:dyDescent="0.25">
      <c r="A3672" t="s">
        <v>1330</v>
      </c>
      <c r="B3672" t="s">
        <v>1331</v>
      </c>
      <c r="C3672" t="s">
        <v>20876</v>
      </c>
      <c r="D3672">
        <v>1</v>
      </c>
      <c r="E3672">
        <v>1</v>
      </c>
      <c r="F3672">
        <v>0</v>
      </c>
      <c r="G3672">
        <v>0</v>
      </c>
      <c r="H3672">
        <v>0</v>
      </c>
      <c r="I3672">
        <v>0</v>
      </c>
      <c r="J3672">
        <v>0</v>
      </c>
      <c r="K3672">
        <v>0</v>
      </c>
      <c r="L3672">
        <v>0</v>
      </c>
      <c r="M3672">
        <v>0</v>
      </c>
      <c r="N3672">
        <v>0</v>
      </c>
      <c r="O3672">
        <v>0</v>
      </c>
      <c r="P3672">
        <v>0</v>
      </c>
      <c r="Q3672">
        <v>0.161</v>
      </c>
      <c r="R3672">
        <v>0.20300000000000001</v>
      </c>
      <c r="S3672">
        <v>0.20499999999999999</v>
      </c>
      <c r="T3672">
        <v>0.40799999999999997</v>
      </c>
      <c r="U3672">
        <v>0.185</v>
      </c>
      <c r="V3672">
        <v>12</v>
      </c>
      <c r="W3672">
        <v>0</v>
      </c>
      <c r="X3672">
        <v>0</v>
      </c>
      <c r="Y3672">
        <v>-0.1</v>
      </c>
      <c r="Z3672">
        <v>0</v>
      </c>
      <c r="AA3672">
        <v>0</v>
      </c>
    </row>
    <row r="3673" spans="1:27" x14ac:dyDescent="0.25">
      <c r="A3673" t="s">
        <v>239</v>
      </c>
      <c r="B3673" t="s">
        <v>240</v>
      </c>
      <c r="C3673" t="s">
        <v>20889</v>
      </c>
      <c r="D3673">
        <v>1</v>
      </c>
      <c r="E3673">
        <v>1</v>
      </c>
      <c r="F3673">
        <v>0</v>
      </c>
      <c r="G3673">
        <v>0</v>
      </c>
      <c r="H3673">
        <v>0</v>
      </c>
      <c r="I3673">
        <v>0</v>
      </c>
      <c r="J3673">
        <v>0</v>
      </c>
      <c r="K3673">
        <v>0</v>
      </c>
      <c r="L3673">
        <v>0</v>
      </c>
      <c r="M3673">
        <v>0</v>
      </c>
      <c r="N3673">
        <v>0</v>
      </c>
      <c r="O3673">
        <v>0</v>
      </c>
      <c r="P3673">
        <v>0</v>
      </c>
      <c r="Q3673">
        <v>0.155</v>
      </c>
      <c r="R3673">
        <v>0.19</v>
      </c>
      <c r="S3673">
        <v>0.223</v>
      </c>
      <c r="T3673">
        <v>0.41299999999999998</v>
      </c>
      <c r="U3673">
        <v>0.185</v>
      </c>
      <c r="V3673">
        <v>12</v>
      </c>
      <c r="W3673">
        <v>0</v>
      </c>
      <c r="X3673">
        <v>0</v>
      </c>
      <c r="Y3673">
        <v>-0.1</v>
      </c>
      <c r="Z3673">
        <v>0</v>
      </c>
      <c r="AA3673">
        <v>0</v>
      </c>
    </row>
    <row r="3674" spans="1:27" x14ac:dyDescent="0.25">
      <c r="A3674" t="s">
        <v>22310</v>
      </c>
      <c r="B3674" t="s">
        <v>22311</v>
      </c>
      <c r="C3674" t="s">
        <v>20892</v>
      </c>
      <c r="D3674">
        <v>1</v>
      </c>
      <c r="E3674">
        <v>1</v>
      </c>
      <c r="F3674">
        <v>0</v>
      </c>
      <c r="G3674">
        <v>0</v>
      </c>
      <c r="H3674">
        <v>0</v>
      </c>
      <c r="I3674">
        <v>0</v>
      </c>
      <c r="J3674">
        <v>0</v>
      </c>
      <c r="K3674">
        <v>0</v>
      </c>
      <c r="L3674">
        <v>0</v>
      </c>
      <c r="M3674">
        <v>0</v>
      </c>
      <c r="N3674">
        <v>0</v>
      </c>
      <c r="O3674">
        <v>0</v>
      </c>
      <c r="P3674">
        <v>0</v>
      </c>
      <c r="Q3674">
        <v>0.16300000000000001</v>
      </c>
      <c r="R3674">
        <v>0.189</v>
      </c>
      <c r="S3674">
        <v>0.22700000000000001</v>
      </c>
      <c r="T3674">
        <v>0.41599999999999998</v>
      </c>
      <c r="U3674">
        <v>0.185</v>
      </c>
      <c r="V3674">
        <v>8</v>
      </c>
      <c r="W3674">
        <v>0</v>
      </c>
      <c r="X3674">
        <v>0</v>
      </c>
      <c r="Y3674">
        <v>-0.1</v>
      </c>
      <c r="Z3674">
        <v>0</v>
      </c>
      <c r="AA3674">
        <v>0</v>
      </c>
    </row>
    <row r="3675" spans="1:27" x14ac:dyDescent="0.25">
      <c r="A3675" t="s">
        <v>496</v>
      </c>
      <c r="B3675" t="s">
        <v>497</v>
      </c>
      <c r="C3675" t="s">
        <v>20873</v>
      </c>
      <c r="D3675">
        <v>1</v>
      </c>
      <c r="E3675">
        <v>1</v>
      </c>
      <c r="F3675">
        <v>0</v>
      </c>
      <c r="G3675">
        <v>0</v>
      </c>
      <c r="H3675">
        <v>0</v>
      </c>
      <c r="I3675">
        <v>0</v>
      </c>
      <c r="J3675">
        <v>0</v>
      </c>
      <c r="K3675">
        <v>0</v>
      </c>
      <c r="L3675">
        <v>0</v>
      </c>
      <c r="M3675">
        <v>0</v>
      </c>
      <c r="N3675">
        <v>0</v>
      </c>
      <c r="O3675">
        <v>0</v>
      </c>
      <c r="P3675">
        <v>0</v>
      </c>
      <c r="Q3675">
        <v>0.16800000000000001</v>
      </c>
      <c r="R3675">
        <v>0.19900000000000001</v>
      </c>
      <c r="S3675">
        <v>0.21299999999999999</v>
      </c>
      <c r="T3675">
        <v>0.41199999999999998</v>
      </c>
      <c r="U3675">
        <v>0.185</v>
      </c>
      <c r="V3675">
        <v>7</v>
      </c>
      <c r="W3675">
        <v>0</v>
      </c>
      <c r="X3675">
        <v>0</v>
      </c>
      <c r="Y3675">
        <v>-0.1</v>
      </c>
      <c r="Z3675">
        <v>0</v>
      </c>
      <c r="AA3675">
        <v>0</v>
      </c>
    </row>
    <row r="3676" spans="1:27" x14ac:dyDescent="0.25">
      <c r="A3676" t="s">
        <v>855</v>
      </c>
      <c r="B3676" t="s">
        <v>856</v>
      </c>
      <c r="C3676" t="s">
        <v>1</v>
      </c>
      <c r="D3676">
        <v>1</v>
      </c>
      <c r="E3676">
        <v>1</v>
      </c>
      <c r="F3676">
        <v>0</v>
      </c>
      <c r="G3676">
        <v>0</v>
      </c>
      <c r="H3676">
        <v>0</v>
      </c>
      <c r="I3676">
        <v>0</v>
      </c>
      <c r="J3676">
        <v>0</v>
      </c>
      <c r="K3676">
        <v>0</v>
      </c>
      <c r="L3676">
        <v>0</v>
      </c>
      <c r="M3676">
        <v>0</v>
      </c>
      <c r="N3676">
        <v>0</v>
      </c>
      <c r="O3676">
        <v>0</v>
      </c>
      <c r="P3676">
        <v>0</v>
      </c>
      <c r="Q3676">
        <v>0.16600000000000001</v>
      </c>
      <c r="R3676">
        <v>0.19400000000000001</v>
      </c>
      <c r="S3676">
        <v>0.221</v>
      </c>
      <c r="T3676">
        <v>0.41499999999999998</v>
      </c>
      <c r="U3676">
        <v>0.184</v>
      </c>
      <c r="V3676">
        <v>8</v>
      </c>
      <c r="W3676">
        <v>0</v>
      </c>
      <c r="X3676">
        <v>0</v>
      </c>
      <c r="Y3676">
        <v>-0.1</v>
      </c>
      <c r="Z3676">
        <v>0</v>
      </c>
      <c r="AA3676">
        <v>0</v>
      </c>
    </row>
    <row r="3677" spans="1:27" x14ac:dyDescent="0.25">
      <c r="A3677" t="s">
        <v>530</v>
      </c>
      <c r="B3677" t="s">
        <v>531</v>
      </c>
      <c r="C3677" t="s">
        <v>20873</v>
      </c>
      <c r="D3677">
        <v>1</v>
      </c>
      <c r="E3677">
        <v>1</v>
      </c>
      <c r="F3677">
        <v>0</v>
      </c>
      <c r="G3677">
        <v>0</v>
      </c>
      <c r="H3677">
        <v>0</v>
      </c>
      <c r="I3677">
        <v>0</v>
      </c>
      <c r="J3677">
        <v>0</v>
      </c>
      <c r="K3677">
        <v>0</v>
      </c>
      <c r="L3677">
        <v>0</v>
      </c>
      <c r="M3677">
        <v>0</v>
      </c>
      <c r="N3677">
        <v>0</v>
      </c>
      <c r="O3677">
        <v>0</v>
      </c>
      <c r="P3677">
        <v>0</v>
      </c>
      <c r="Q3677">
        <v>0.157</v>
      </c>
      <c r="R3677">
        <v>0.189</v>
      </c>
      <c r="S3677">
        <v>0.22700000000000001</v>
      </c>
      <c r="T3677">
        <v>0.41499999999999998</v>
      </c>
      <c r="U3677">
        <v>0.184</v>
      </c>
      <c r="V3677">
        <v>7</v>
      </c>
      <c r="W3677">
        <v>0</v>
      </c>
      <c r="X3677">
        <v>0</v>
      </c>
      <c r="Y3677">
        <v>-0.1</v>
      </c>
      <c r="Z3677">
        <v>0</v>
      </c>
      <c r="AA3677">
        <v>0</v>
      </c>
    </row>
    <row r="3678" spans="1:27" x14ac:dyDescent="0.25">
      <c r="A3678" t="s">
        <v>1107</v>
      </c>
      <c r="B3678" t="s">
        <v>1108</v>
      </c>
      <c r="C3678" t="s">
        <v>20865</v>
      </c>
      <c r="D3678">
        <v>1</v>
      </c>
      <c r="E3678">
        <v>1</v>
      </c>
      <c r="F3678">
        <v>0</v>
      </c>
      <c r="G3678">
        <v>0</v>
      </c>
      <c r="H3678">
        <v>0</v>
      </c>
      <c r="I3678">
        <v>0</v>
      </c>
      <c r="J3678">
        <v>0</v>
      </c>
      <c r="K3678">
        <v>0</v>
      </c>
      <c r="L3678">
        <v>0</v>
      </c>
      <c r="M3678">
        <v>0</v>
      </c>
      <c r="N3678">
        <v>0</v>
      </c>
      <c r="O3678">
        <v>0</v>
      </c>
      <c r="P3678">
        <v>0</v>
      </c>
      <c r="Q3678">
        <v>0.16800000000000001</v>
      </c>
      <c r="R3678">
        <v>0.20499999999999999</v>
      </c>
      <c r="S3678">
        <v>0.20399999999999999</v>
      </c>
      <c r="T3678">
        <v>0.40799999999999997</v>
      </c>
      <c r="U3678">
        <v>0.184</v>
      </c>
      <c r="V3678">
        <v>13</v>
      </c>
      <c r="W3678">
        <v>0</v>
      </c>
      <c r="X3678">
        <v>0</v>
      </c>
      <c r="Y3678">
        <v>-0.1</v>
      </c>
      <c r="Z3678">
        <v>0</v>
      </c>
      <c r="AA3678">
        <v>0</v>
      </c>
    </row>
    <row r="3679" spans="1:27" x14ac:dyDescent="0.25">
      <c r="A3679" t="s">
        <v>568</v>
      </c>
      <c r="B3679" t="s">
        <v>569</v>
      </c>
      <c r="C3679" t="s">
        <v>20895</v>
      </c>
      <c r="D3679">
        <v>1</v>
      </c>
      <c r="E3679">
        <v>1</v>
      </c>
      <c r="F3679">
        <v>0</v>
      </c>
      <c r="G3679">
        <v>0</v>
      </c>
      <c r="H3679">
        <v>0</v>
      </c>
      <c r="I3679">
        <v>0</v>
      </c>
      <c r="J3679">
        <v>0</v>
      </c>
      <c r="K3679">
        <v>0</v>
      </c>
      <c r="L3679">
        <v>0</v>
      </c>
      <c r="M3679">
        <v>0</v>
      </c>
      <c r="N3679">
        <v>0</v>
      </c>
      <c r="O3679">
        <v>0</v>
      </c>
      <c r="P3679">
        <v>0</v>
      </c>
      <c r="Q3679">
        <v>0.16400000000000001</v>
      </c>
      <c r="R3679">
        <v>0.189</v>
      </c>
      <c r="S3679">
        <v>0.22800000000000001</v>
      </c>
      <c r="T3679">
        <v>0.41699999999999998</v>
      </c>
      <c r="U3679">
        <v>0.184</v>
      </c>
      <c r="V3679">
        <v>12</v>
      </c>
      <c r="W3679">
        <v>0</v>
      </c>
      <c r="X3679">
        <v>0</v>
      </c>
      <c r="Y3679">
        <v>-0.1</v>
      </c>
      <c r="Z3679">
        <v>0</v>
      </c>
      <c r="AA3679">
        <v>0</v>
      </c>
    </row>
    <row r="3680" spans="1:27" x14ac:dyDescent="0.25">
      <c r="A3680" t="s">
        <v>22312</v>
      </c>
      <c r="B3680" t="s">
        <v>22313</v>
      </c>
      <c r="C3680" t="s">
        <v>1</v>
      </c>
      <c r="D3680">
        <v>1</v>
      </c>
      <c r="E3680">
        <v>1</v>
      </c>
      <c r="F3680">
        <v>0</v>
      </c>
      <c r="G3680">
        <v>0</v>
      </c>
      <c r="H3680">
        <v>0</v>
      </c>
      <c r="I3680">
        <v>0</v>
      </c>
      <c r="J3680">
        <v>0</v>
      </c>
      <c r="K3680">
        <v>0</v>
      </c>
      <c r="L3680">
        <v>0</v>
      </c>
      <c r="M3680">
        <v>0</v>
      </c>
      <c r="N3680">
        <v>0</v>
      </c>
      <c r="O3680">
        <v>0</v>
      </c>
      <c r="P3680">
        <v>0</v>
      </c>
      <c r="Q3680">
        <v>0.17100000000000001</v>
      </c>
      <c r="R3680">
        <v>0.19900000000000001</v>
      </c>
      <c r="S3680">
        <v>0.21299999999999999</v>
      </c>
      <c r="T3680">
        <v>0.41299999999999998</v>
      </c>
      <c r="U3680">
        <v>0.184</v>
      </c>
      <c r="V3680">
        <v>8</v>
      </c>
      <c r="W3680">
        <v>0</v>
      </c>
      <c r="X3680">
        <v>0</v>
      </c>
      <c r="Y3680">
        <v>-0.1</v>
      </c>
      <c r="Z3680">
        <v>0</v>
      </c>
      <c r="AA3680">
        <v>0</v>
      </c>
    </row>
    <row r="3681" spans="1:27" x14ac:dyDescent="0.25">
      <c r="A3681" t="s">
        <v>22314</v>
      </c>
      <c r="B3681" t="s">
        <v>22315</v>
      </c>
      <c r="C3681" t="s">
        <v>20873</v>
      </c>
      <c r="D3681">
        <v>1</v>
      </c>
      <c r="E3681">
        <v>1</v>
      </c>
      <c r="F3681">
        <v>0</v>
      </c>
      <c r="G3681">
        <v>0</v>
      </c>
      <c r="H3681">
        <v>0</v>
      </c>
      <c r="I3681">
        <v>0</v>
      </c>
      <c r="J3681">
        <v>0</v>
      </c>
      <c r="K3681">
        <v>0</v>
      </c>
      <c r="L3681">
        <v>0</v>
      </c>
      <c r="M3681">
        <v>0</v>
      </c>
      <c r="N3681">
        <v>0</v>
      </c>
      <c r="O3681">
        <v>0</v>
      </c>
      <c r="P3681">
        <v>0</v>
      </c>
      <c r="Q3681">
        <v>0.16</v>
      </c>
      <c r="R3681">
        <v>0.192</v>
      </c>
      <c r="S3681">
        <v>0.221</v>
      </c>
      <c r="T3681">
        <v>0.41299999999999998</v>
      </c>
      <c r="U3681">
        <v>0.184</v>
      </c>
      <c r="V3681">
        <v>7</v>
      </c>
      <c r="W3681">
        <v>0</v>
      </c>
      <c r="X3681">
        <v>0</v>
      </c>
      <c r="Y3681">
        <v>-0.1</v>
      </c>
      <c r="Z3681">
        <v>0</v>
      </c>
      <c r="AA3681">
        <v>0</v>
      </c>
    </row>
    <row r="3682" spans="1:27" x14ac:dyDescent="0.25">
      <c r="A3682" t="s">
        <v>22316</v>
      </c>
      <c r="B3682" t="s">
        <v>22317</v>
      </c>
      <c r="C3682" t="s">
        <v>20865</v>
      </c>
      <c r="D3682">
        <v>1</v>
      </c>
      <c r="E3682">
        <v>1</v>
      </c>
      <c r="F3682">
        <v>0</v>
      </c>
      <c r="G3682">
        <v>0</v>
      </c>
      <c r="H3682">
        <v>0</v>
      </c>
      <c r="I3682">
        <v>0</v>
      </c>
      <c r="J3682">
        <v>0</v>
      </c>
      <c r="K3682">
        <v>0</v>
      </c>
      <c r="L3682">
        <v>0</v>
      </c>
      <c r="M3682">
        <v>0</v>
      </c>
      <c r="N3682">
        <v>0</v>
      </c>
      <c r="O3682">
        <v>0</v>
      </c>
      <c r="P3682">
        <v>0</v>
      </c>
      <c r="Q3682">
        <v>0.16500000000000001</v>
      </c>
      <c r="R3682">
        <v>0.19600000000000001</v>
      </c>
      <c r="S3682">
        <v>0.217</v>
      </c>
      <c r="T3682">
        <v>0.41299999999999998</v>
      </c>
      <c r="U3682">
        <v>0.184</v>
      </c>
      <c r="V3682">
        <v>13</v>
      </c>
      <c r="W3682">
        <v>0</v>
      </c>
      <c r="X3682">
        <v>0</v>
      </c>
      <c r="Y3682">
        <v>-0.1</v>
      </c>
      <c r="Z3682">
        <v>0</v>
      </c>
      <c r="AA3682">
        <v>0</v>
      </c>
    </row>
    <row r="3683" spans="1:27" x14ac:dyDescent="0.25">
      <c r="A3683" t="s">
        <v>22318</v>
      </c>
      <c r="B3683" t="s">
        <v>22319</v>
      </c>
      <c r="C3683" t="s">
        <v>20890</v>
      </c>
      <c r="D3683">
        <v>1</v>
      </c>
      <c r="E3683">
        <v>1</v>
      </c>
      <c r="F3683">
        <v>0</v>
      </c>
      <c r="G3683">
        <v>0</v>
      </c>
      <c r="H3683">
        <v>0</v>
      </c>
      <c r="I3683">
        <v>0</v>
      </c>
      <c r="J3683">
        <v>0</v>
      </c>
      <c r="K3683">
        <v>0</v>
      </c>
      <c r="L3683">
        <v>0</v>
      </c>
      <c r="M3683">
        <v>0</v>
      </c>
      <c r="N3683">
        <v>0</v>
      </c>
      <c r="O3683">
        <v>0</v>
      </c>
      <c r="P3683">
        <v>0</v>
      </c>
      <c r="Q3683">
        <v>0.156</v>
      </c>
      <c r="R3683">
        <v>0.186</v>
      </c>
      <c r="S3683">
        <v>0.23</v>
      </c>
      <c r="T3683">
        <v>0.41599999999999998</v>
      </c>
      <c r="U3683">
        <v>0.184</v>
      </c>
      <c r="V3683">
        <v>14</v>
      </c>
      <c r="W3683">
        <v>0</v>
      </c>
      <c r="X3683">
        <v>0</v>
      </c>
      <c r="Y3683">
        <v>-0.1</v>
      </c>
      <c r="Z3683">
        <v>0</v>
      </c>
      <c r="AA3683">
        <v>0</v>
      </c>
    </row>
    <row r="3684" spans="1:27" x14ac:dyDescent="0.25">
      <c r="A3684" t="s">
        <v>121</v>
      </c>
      <c r="B3684" t="s">
        <v>122</v>
      </c>
      <c r="C3684" t="s">
        <v>20884</v>
      </c>
      <c r="D3684">
        <v>1</v>
      </c>
      <c r="E3684">
        <v>1</v>
      </c>
      <c r="F3684">
        <v>0</v>
      </c>
      <c r="G3684">
        <v>0</v>
      </c>
      <c r="H3684">
        <v>0</v>
      </c>
      <c r="I3684">
        <v>0</v>
      </c>
      <c r="J3684">
        <v>0</v>
      </c>
      <c r="K3684">
        <v>0</v>
      </c>
      <c r="L3684">
        <v>0</v>
      </c>
      <c r="M3684">
        <v>0</v>
      </c>
      <c r="N3684">
        <v>0</v>
      </c>
      <c r="O3684">
        <v>0</v>
      </c>
      <c r="P3684">
        <v>0</v>
      </c>
      <c r="Q3684">
        <v>0.16300000000000001</v>
      </c>
      <c r="R3684">
        <v>0.19600000000000001</v>
      </c>
      <c r="S3684">
        <v>0.216</v>
      </c>
      <c r="T3684">
        <v>0.41199999999999998</v>
      </c>
      <c r="U3684">
        <v>0.184</v>
      </c>
      <c r="V3684">
        <v>5</v>
      </c>
      <c r="W3684">
        <v>0</v>
      </c>
      <c r="X3684">
        <v>0</v>
      </c>
      <c r="Y3684">
        <v>-0.1</v>
      </c>
      <c r="Z3684">
        <v>0</v>
      </c>
      <c r="AA3684">
        <v>0</v>
      </c>
    </row>
    <row r="3685" spans="1:27" x14ac:dyDescent="0.25">
      <c r="A3685" t="s">
        <v>22320</v>
      </c>
      <c r="B3685" t="s">
        <v>22321</v>
      </c>
      <c r="C3685" t="s">
        <v>20889</v>
      </c>
      <c r="D3685">
        <v>1</v>
      </c>
      <c r="E3685">
        <v>1</v>
      </c>
      <c r="F3685">
        <v>0</v>
      </c>
      <c r="G3685">
        <v>0</v>
      </c>
      <c r="H3685">
        <v>0</v>
      </c>
      <c r="I3685">
        <v>0</v>
      </c>
      <c r="J3685">
        <v>0</v>
      </c>
      <c r="K3685">
        <v>0</v>
      </c>
      <c r="L3685">
        <v>0</v>
      </c>
      <c r="M3685">
        <v>0</v>
      </c>
      <c r="N3685">
        <v>0</v>
      </c>
      <c r="O3685">
        <v>0</v>
      </c>
      <c r="P3685">
        <v>0</v>
      </c>
      <c r="Q3685">
        <v>0.157</v>
      </c>
      <c r="R3685">
        <v>0.19</v>
      </c>
      <c r="S3685">
        <v>0.223</v>
      </c>
      <c r="T3685">
        <v>0.41299999999999998</v>
      </c>
      <c r="U3685">
        <v>0.184</v>
      </c>
      <c r="V3685">
        <v>12</v>
      </c>
      <c r="W3685">
        <v>0</v>
      </c>
      <c r="X3685">
        <v>0</v>
      </c>
      <c r="Y3685">
        <v>-0.1</v>
      </c>
      <c r="Z3685">
        <v>0</v>
      </c>
      <c r="AA3685">
        <v>0</v>
      </c>
    </row>
    <row r="3686" spans="1:27" x14ac:dyDescent="0.25">
      <c r="A3686" t="s">
        <v>693</v>
      </c>
      <c r="B3686" t="s">
        <v>694</v>
      </c>
      <c r="C3686" t="s">
        <v>20870</v>
      </c>
      <c r="D3686">
        <v>1</v>
      </c>
      <c r="E3686">
        <v>1</v>
      </c>
      <c r="F3686">
        <v>0</v>
      </c>
      <c r="G3686">
        <v>0</v>
      </c>
      <c r="H3686">
        <v>0</v>
      </c>
      <c r="I3686">
        <v>0</v>
      </c>
      <c r="J3686">
        <v>0</v>
      </c>
      <c r="K3686">
        <v>0</v>
      </c>
      <c r="L3686">
        <v>0</v>
      </c>
      <c r="M3686">
        <v>0</v>
      </c>
      <c r="N3686">
        <v>0</v>
      </c>
      <c r="O3686">
        <v>0</v>
      </c>
      <c r="P3686">
        <v>0</v>
      </c>
      <c r="Q3686">
        <v>0.156</v>
      </c>
      <c r="R3686">
        <v>0.191</v>
      </c>
      <c r="S3686">
        <v>0.222</v>
      </c>
      <c r="T3686">
        <v>0.41299999999999998</v>
      </c>
      <c r="U3686">
        <v>0.184</v>
      </c>
      <c r="V3686">
        <v>6</v>
      </c>
      <c r="W3686">
        <v>0</v>
      </c>
      <c r="X3686">
        <v>0</v>
      </c>
      <c r="Y3686">
        <v>-0.1</v>
      </c>
      <c r="Z3686">
        <v>0</v>
      </c>
      <c r="AA3686">
        <v>0</v>
      </c>
    </row>
    <row r="3687" spans="1:27" x14ac:dyDescent="0.25">
      <c r="A3687" t="s">
        <v>22322</v>
      </c>
      <c r="B3687" t="s">
        <v>22323</v>
      </c>
      <c r="C3687" t="s">
        <v>1</v>
      </c>
      <c r="D3687">
        <v>1</v>
      </c>
      <c r="E3687">
        <v>1</v>
      </c>
      <c r="F3687">
        <v>0</v>
      </c>
      <c r="G3687">
        <v>0</v>
      </c>
      <c r="H3687">
        <v>0</v>
      </c>
      <c r="I3687">
        <v>0</v>
      </c>
      <c r="J3687">
        <v>0</v>
      </c>
      <c r="K3687">
        <v>0</v>
      </c>
      <c r="L3687">
        <v>0</v>
      </c>
      <c r="M3687">
        <v>0</v>
      </c>
      <c r="N3687">
        <v>0</v>
      </c>
      <c r="O3687">
        <v>0</v>
      </c>
      <c r="P3687">
        <v>0</v>
      </c>
      <c r="Q3687">
        <v>0.16500000000000001</v>
      </c>
      <c r="R3687">
        <v>0.19400000000000001</v>
      </c>
      <c r="S3687">
        <v>0.219</v>
      </c>
      <c r="T3687">
        <v>0.41299999999999998</v>
      </c>
      <c r="U3687">
        <v>0.184</v>
      </c>
      <c r="V3687">
        <v>8</v>
      </c>
      <c r="W3687">
        <v>0</v>
      </c>
      <c r="X3687">
        <v>0</v>
      </c>
      <c r="Y3687">
        <v>-0.1</v>
      </c>
      <c r="Z3687">
        <v>0</v>
      </c>
      <c r="AA3687">
        <v>0</v>
      </c>
    </row>
    <row r="3688" spans="1:27" x14ac:dyDescent="0.25">
      <c r="A3688" t="s">
        <v>865</v>
      </c>
      <c r="B3688" t="s">
        <v>866</v>
      </c>
      <c r="C3688" t="s">
        <v>20884</v>
      </c>
      <c r="D3688">
        <v>1</v>
      </c>
      <c r="E3688">
        <v>1</v>
      </c>
      <c r="F3688">
        <v>0</v>
      </c>
      <c r="G3688">
        <v>0</v>
      </c>
      <c r="H3688">
        <v>0</v>
      </c>
      <c r="I3688">
        <v>0</v>
      </c>
      <c r="J3688">
        <v>0</v>
      </c>
      <c r="K3688">
        <v>0</v>
      </c>
      <c r="L3688">
        <v>0</v>
      </c>
      <c r="M3688">
        <v>0</v>
      </c>
      <c r="N3688">
        <v>0</v>
      </c>
      <c r="O3688">
        <v>0</v>
      </c>
      <c r="P3688">
        <v>0</v>
      </c>
      <c r="Q3688">
        <v>0.158</v>
      </c>
      <c r="R3688">
        <v>0.19600000000000001</v>
      </c>
      <c r="S3688">
        <v>0.214</v>
      </c>
      <c r="T3688">
        <v>0.41</v>
      </c>
      <c r="U3688">
        <v>0.184</v>
      </c>
      <c r="V3688">
        <v>5</v>
      </c>
      <c r="W3688">
        <v>0</v>
      </c>
      <c r="X3688">
        <v>0</v>
      </c>
      <c r="Y3688">
        <v>-0.1</v>
      </c>
      <c r="Z3688">
        <v>0</v>
      </c>
      <c r="AA3688">
        <v>0</v>
      </c>
    </row>
    <row r="3689" spans="1:27" x14ac:dyDescent="0.25">
      <c r="A3689" t="s">
        <v>22324</v>
      </c>
      <c r="B3689" t="s">
        <v>22325</v>
      </c>
      <c r="C3689" t="s">
        <v>20875</v>
      </c>
      <c r="D3689">
        <v>1</v>
      </c>
      <c r="E3689">
        <v>1</v>
      </c>
      <c r="F3689">
        <v>0</v>
      </c>
      <c r="G3689">
        <v>0</v>
      </c>
      <c r="H3689">
        <v>0</v>
      </c>
      <c r="I3689">
        <v>0</v>
      </c>
      <c r="J3689">
        <v>0</v>
      </c>
      <c r="K3689">
        <v>0</v>
      </c>
      <c r="L3689">
        <v>0</v>
      </c>
      <c r="M3689">
        <v>0</v>
      </c>
      <c r="N3689">
        <v>0</v>
      </c>
      <c r="O3689">
        <v>0</v>
      </c>
      <c r="P3689">
        <v>0</v>
      </c>
      <c r="Q3689">
        <v>0.16800000000000001</v>
      </c>
      <c r="R3689">
        <v>0.20100000000000001</v>
      </c>
      <c r="S3689">
        <v>0.21</v>
      </c>
      <c r="T3689">
        <v>0.41099999999999998</v>
      </c>
      <c r="U3689">
        <v>0.184</v>
      </c>
      <c r="V3689">
        <v>7</v>
      </c>
      <c r="W3689">
        <v>0</v>
      </c>
      <c r="X3689">
        <v>0</v>
      </c>
      <c r="Y3689">
        <v>-0.1</v>
      </c>
      <c r="Z3689">
        <v>0</v>
      </c>
      <c r="AA3689">
        <v>0</v>
      </c>
    </row>
    <row r="3690" spans="1:27" x14ac:dyDescent="0.25">
      <c r="A3690" t="s">
        <v>22326</v>
      </c>
      <c r="B3690" t="s">
        <v>22327</v>
      </c>
      <c r="C3690" t="s">
        <v>20886</v>
      </c>
      <c r="D3690">
        <v>1</v>
      </c>
      <c r="E3690">
        <v>1</v>
      </c>
      <c r="F3690">
        <v>0</v>
      </c>
      <c r="G3690">
        <v>0</v>
      </c>
      <c r="H3690">
        <v>0</v>
      </c>
      <c r="I3690">
        <v>0</v>
      </c>
      <c r="J3690">
        <v>0</v>
      </c>
      <c r="K3690">
        <v>0</v>
      </c>
      <c r="L3690">
        <v>0</v>
      </c>
      <c r="M3690">
        <v>0</v>
      </c>
      <c r="N3690">
        <v>0</v>
      </c>
      <c r="O3690">
        <v>0</v>
      </c>
      <c r="P3690">
        <v>0</v>
      </c>
      <c r="Q3690">
        <v>0.16</v>
      </c>
      <c r="R3690">
        <v>0.192</v>
      </c>
      <c r="S3690">
        <v>0.222</v>
      </c>
      <c r="T3690">
        <v>0.41499999999999998</v>
      </c>
      <c r="U3690">
        <v>0.184</v>
      </c>
      <c r="V3690">
        <v>8</v>
      </c>
      <c r="W3690">
        <v>0</v>
      </c>
      <c r="X3690">
        <v>0</v>
      </c>
      <c r="Y3690">
        <v>-0.1</v>
      </c>
      <c r="Z3690">
        <v>0</v>
      </c>
      <c r="AA3690">
        <v>0</v>
      </c>
    </row>
    <row r="3691" spans="1:27" x14ac:dyDescent="0.25">
      <c r="A3691" t="s">
        <v>141</v>
      </c>
      <c r="B3691" t="s">
        <v>142</v>
      </c>
      <c r="C3691" t="s">
        <v>20875</v>
      </c>
      <c r="D3691">
        <v>1</v>
      </c>
      <c r="E3691">
        <v>1</v>
      </c>
      <c r="F3691">
        <v>0</v>
      </c>
      <c r="G3691">
        <v>0</v>
      </c>
      <c r="H3691">
        <v>0</v>
      </c>
      <c r="I3691">
        <v>0</v>
      </c>
      <c r="J3691">
        <v>0</v>
      </c>
      <c r="K3691">
        <v>0</v>
      </c>
      <c r="L3691">
        <v>0</v>
      </c>
      <c r="M3691">
        <v>0</v>
      </c>
      <c r="N3691">
        <v>0</v>
      </c>
      <c r="O3691">
        <v>0</v>
      </c>
      <c r="P3691">
        <v>0</v>
      </c>
      <c r="Q3691">
        <v>0.16800000000000001</v>
      </c>
      <c r="R3691">
        <v>0.19600000000000001</v>
      </c>
      <c r="S3691">
        <v>0.217</v>
      </c>
      <c r="T3691">
        <v>0.41299999999999998</v>
      </c>
      <c r="U3691">
        <v>0.184</v>
      </c>
      <c r="V3691">
        <v>7</v>
      </c>
      <c r="W3691">
        <v>0</v>
      </c>
      <c r="X3691">
        <v>0</v>
      </c>
      <c r="Y3691">
        <v>-0.1</v>
      </c>
      <c r="Z3691">
        <v>0</v>
      </c>
      <c r="AA3691">
        <v>0</v>
      </c>
    </row>
    <row r="3692" spans="1:27" x14ac:dyDescent="0.25">
      <c r="A3692" t="s">
        <v>22328</v>
      </c>
      <c r="B3692" t="s">
        <v>22329</v>
      </c>
      <c r="C3692" t="s">
        <v>20886</v>
      </c>
      <c r="D3692">
        <v>1</v>
      </c>
      <c r="E3692">
        <v>1</v>
      </c>
      <c r="F3692">
        <v>0</v>
      </c>
      <c r="G3692">
        <v>0</v>
      </c>
      <c r="H3692">
        <v>0</v>
      </c>
      <c r="I3692">
        <v>0</v>
      </c>
      <c r="J3692">
        <v>0</v>
      </c>
      <c r="K3692">
        <v>0</v>
      </c>
      <c r="L3692">
        <v>0</v>
      </c>
      <c r="M3692">
        <v>0</v>
      </c>
      <c r="N3692">
        <v>0</v>
      </c>
      <c r="O3692">
        <v>0</v>
      </c>
      <c r="P3692">
        <v>0</v>
      </c>
      <c r="Q3692">
        <v>0.156</v>
      </c>
      <c r="R3692">
        <v>0.19400000000000001</v>
      </c>
      <c r="S3692">
        <v>0.217</v>
      </c>
      <c r="T3692">
        <v>0.41</v>
      </c>
      <c r="U3692">
        <v>0.184</v>
      </c>
      <c r="V3692">
        <v>8</v>
      </c>
      <c r="W3692">
        <v>0</v>
      </c>
      <c r="X3692">
        <v>0</v>
      </c>
      <c r="Y3692">
        <v>-0.1</v>
      </c>
      <c r="Z3692">
        <v>0</v>
      </c>
      <c r="AA3692">
        <v>0</v>
      </c>
    </row>
    <row r="3693" spans="1:27" x14ac:dyDescent="0.25">
      <c r="A3693" t="s">
        <v>630</v>
      </c>
      <c r="B3693" t="s">
        <v>631</v>
      </c>
      <c r="C3693" t="s">
        <v>1</v>
      </c>
      <c r="D3693">
        <v>1</v>
      </c>
      <c r="E3693">
        <v>1</v>
      </c>
      <c r="F3693">
        <v>0</v>
      </c>
      <c r="G3693">
        <v>0</v>
      </c>
      <c r="H3693">
        <v>0</v>
      </c>
      <c r="I3693">
        <v>0</v>
      </c>
      <c r="J3693">
        <v>0</v>
      </c>
      <c r="K3693">
        <v>0</v>
      </c>
      <c r="L3693">
        <v>0</v>
      </c>
      <c r="M3693">
        <v>0</v>
      </c>
      <c r="N3693">
        <v>0</v>
      </c>
      <c r="O3693">
        <v>0</v>
      </c>
      <c r="P3693">
        <v>0</v>
      </c>
      <c r="Q3693">
        <v>0.16700000000000001</v>
      </c>
      <c r="R3693">
        <v>0.20200000000000001</v>
      </c>
      <c r="S3693">
        <v>0.20699999999999999</v>
      </c>
      <c r="T3693">
        <v>0.40899999999999997</v>
      </c>
      <c r="U3693">
        <v>0.184</v>
      </c>
      <c r="V3693">
        <v>8</v>
      </c>
      <c r="W3693">
        <v>0</v>
      </c>
      <c r="X3693">
        <v>0</v>
      </c>
      <c r="Y3693">
        <v>-0.1</v>
      </c>
      <c r="Z3693">
        <v>0</v>
      </c>
      <c r="AA3693">
        <v>0</v>
      </c>
    </row>
    <row r="3694" spans="1:27" x14ac:dyDescent="0.25">
      <c r="A3694" t="s">
        <v>727</v>
      </c>
      <c r="B3694" t="s">
        <v>728</v>
      </c>
      <c r="C3694" t="s">
        <v>1</v>
      </c>
      <c r="D3694">
        <v>1</v>
      </c>
      <c r="E3694">
        <v>1</v>
      </c>
      <c r="F3694">
        <v>0</v>
      </c>
      <c r="G3694">
        <v>0</v>
      </c>
      <c r="H3694">
        <v>0</v>
      </c>
      <c r="I3694">
        <v>0</v>
      </c>
      <c r="J3694">
        <v>0</v>
      </c>
      <c r="K3694">
        <v>0</v>
      </c>
      <c r="L3694">
        <v>0</v>
      </c>
      <c r="M3694">
        <v>0</v>
      </c>
      <c r="N3694">
        <v>0</v>
      </c>
      <c r="O3694">
        <v>0</v>
      </c>
      <c r="P3694">
        <v>0</v>
      </c>
      <c r="Q3694">
        <v>0.159</v>
      </c>
      <c r="R3694">
        <v>0.19400000000000001</v>
      </c>
      <c r="S3694">
        <v>0.219</v>
      </c>
      <c r="T3694">
        <v>0.41299999999999998</v>
      </c>
      <c r="U3694">
        <v>0.184</v>
      </c>
      <c r="V3694">
        <v>8</v>
      </c>
      <c r="W3694">
        <v>0</v>
      </c>
      <c r="X3694">
        <v>0</v>
      </c>
      <c r="Y3694">
        <v>-0.1</v>
      </c>
      <c r="Z3694">
        <v>0</v>
      </c>
      <c r="AA3694">
        <v>0</v>
      </c>
    </row>
    <row r="3695" spans="1:27" x14ac:dyDescent="0.25">
      <c r="A3695" t="s">
        <v>528</v>
      </c>
      <c r="B3695" t="s">
        <v>529</v>
      </c>
      <c r="C3695" t="s">
        <v>20878</v>
      </c>
      <c r="D3695">
        <v>1</v>
      </c>
      <c r="E3695">
        <v>1</v>
      </c>
      <c r="F3695">
        <v>0</v>
      </c>
      <c r="G3695">
        <v>0</v>
      </c>
      <c r="H3695">
        <v>0</v>
      </c>
      <c r="I3695">
        <v>0</v>
      </c>
      <c r="J3695">
        <v>0</v>
      </c>
      <c r="K3695">
        <v>0</v>
      </c>
      <c r="L3695">
        <v>0</v>
      </c>
      <c r="M3695">
        <v>0</v>
      </c>
      <c r="N3695">
        <v>0</v>
      </c>
      <c r="O3695">
        <v>0</v>
      </c>
      <c r="P3695">
        <v>0</v>
      </c>
      <c r="Q3695">
        <v>0.17100000000000001</v>
      </c>
      <c r="R3695">
        <v>0.20100000000000001</v>
      </c>
      <c r="S3695">
        <v>0.21199999999999999</v>
      </c>
      <c r="T3695">
        <v>0.41199999999999998</v>
      </c>
      <c r="U3695">
        <v>0.184</v>
      </c>
      <c r="V3695">
        <v>7</v>
      </c>
      <c r="W3695">
        <v>0</v>
      </c>
      <c r="X3695">
        <v>0</v>
      </c>
      <c r="Y3695">
        <v>-0.1</v>
      </c>
      <c r="Z3695">
        <v>0</v>
      </c>
      <c r="AA3695">
        <v>0</v>
      </c>
    </row>
    <row r="3696" spans="1:27" x14ac:dyDescent="0.25">
      <c r="A3696" t="s">
        <v>1083</v>
      </c>
      <c r="B3696" t="s">
        <v>1084</v>
      </c>
      <c r="C3696" t="s">
        <v>20888</v>
      </c>
      <c r="D3696">
        <v>1</v>
      </c>
      <c r="E3696">
        <v>1</v>
      </c>
      <c r="F3696">
        <v>0</v>
      </c>
      <c r="G3696">
        <v>0</v>
      </c>
      <c r="H3696">
        <v>0</v>
      </c>
      <c r="I3696">
        <v>0</v>
      </c>
      <c r="J3696">
        <v>0</v>
      </c>
      <c r="K3696">
        <v>0</v>
      </c>
      <c r="L3696">
        <v>0</v>
      </c>
      <c r="M3696">
        <v>0</v>
      </c>
      <c r="N3696">
        <v>0</v>
      </c>
      <c r="O3696">
        <v>0</v>
      </c>
      <c r="P3696">
        <v>0</v>
      </c>
      <c r="Q3696">
        <v>0.156</v>
      </c>
      <c r="R3696">
        <v>0.19</v>
      </c>
      <c r="S3696">
        <v>0.224</v>
      </c>
      <c r="T3696">
        <v>0.41399999999999998</v>
      </c>
      <c r="U3696">
        <v>0.184</v>
      </c>
      <c r="V3696">
        <v>7</v>
      </c>
      <c r="W3696">
        <v>0</v>
      </c>
      <c r="X3696">
        <v>0</v>
      </c>
      <c r="Y3696">
        <v>-0.1</v>
      </c>
      <c r="Z3696">
        <v>0</v>
      </c>
      <c r="AA3696">
        <v>0</v>
      </c>
    </row>
    <row r="3697" spans="1:27" x14ac:dyDescent="0.25">
      <c r="A3697" t="s">
        <v>789</v>
      </c>
      <c r="B3697" t="s">
        <v>790</v>
      </c>
      <c r="C3697" t="s">
        <v>20887</v>
      </c>
      <c r="D3697">
        <v>1</v>
      </c>
      <c r="E3697">
        <v>1</v>
      </c>
      <c r="F3697">
        <v>0</v>
      </c>
      <c r="G3697">
        <v>0</v>
      </c>
      <c r="H3697">
        <v>0</v>
      </c>
      <c r="I3697">
        <v>0</v>
      </c>
      <c r="J3697">
        <v>0</v>
      </c>
      <c r="K3697">
        <v>0</v>
      </c>
      <c r="L3697">
        <v>0</v>
      </c>
      <c r="M3697">
        <v>0</v>
      </c>
      <c r="N3697">
        <v>0</v>
      </c>
      <c r="O3697">
        <v>0</v>
      </c>
      <c r="P3697">
        <v>0</v>
      </c>
      <c r="Q3697">
        <v>0.16</v>
      </c>
      <c r="R3697">
        <v>0.19900000000000001</v>
      </c>
      <c r="S3697">
        <v>0.20799999999999999</v>
      </c>
      <c r="T3697">
        <v>0.40799999999999997</v>
      </c>
      <c r="U3697">
        <v>0.184</v>
      </c>
      <c r="V3697">
        <v>8</v>
      </c>
      <c r="W3697">
        <v>0</v>
      </c>
      <c r="X3697">
        <v>0</v>
      </c>
      <c r="Y3697">
        <v>-0.1</v>
      </c>
      <c r="Z3697">
        <v>0</v>
      </c>
      <c r="AA3697">
        <v>0</v>
      </c>
    </row>
    <row r="3698" spans="1:27" x14ac:dyDescent="0.25">
      <c r="A3698" t="s">
        <v>1115</v>
      </c>
      <c r="B3698" t="s">
        <v>1116</v>
      </c>
      <c r="C3698" t="s">
        <v>1</v>
      </c>
      <c r="D3698">
        <v>1</v>
      </c>
      <c r="E3698">
        <v>1</v>
      </c>
      <c r="F3698">
        <v>0</v>
      </c>
      <c r="G3698">
        <v>0</v>
      </c>
      <c r="H3698">
        <v>0</v>
      </c>
      <c r="I3698">
        <v>0</v>
      </c>
      <c r="J3698">
        <v>0</v>
      </c>
      <c r="K3698">
        <v>0</v>
      </c>
      <c r="L3698">
        <v>0</v>
      </c>
      <c r="M3698">
        <v>0</v>
      </c>
      <c r="N3698">
        <v>0</v>
      </c>
      <c r="O3698">
        <v>0</v>
      </c>
      <c r="P3698">
        <v>0</v>
      </c>
      <c r="Q3698">
        <v>0.157</v>
      </c>
      <c r="R3698">
        <v>0.191</v>
      </c>
      <c r="S3698">
        <v>0.222</v>
      </c>
      <c r="T3698">
        <v>0.41299999999999998</v>
      </c>
      <c r="U3698">
        <v>0.184</v>
      </c>
      <c r="V3698">
        <v>8</v>
      </c>
      <c r="W3698">
        <v>0</v>
      </c>
      <c r="X3698">
        <v>0</v>
      </c>
      <c r="Y3698">
        <v>-0.1</v>
      </c>
      <c r="Z3698">
        <v>0</v>
      </c>
      <c r="AA3698">
        <v>0</v>
      </c>
    </row>
    <row r="3699" spans="1:27" x14ac:dyDescent="0.25">
      <c r="A3699" t="s">
        <v>22330</v>
      </c>
      <c r="B3699" t="s">
        <v>22331</v>
      </c>
      <c r="C3699" t="s">
        <v>20884</v>
      </c>
      <c r="D3699">
        <v>1</v>
      </c>
      <c r="E3699">
        <v>1</v>
      </c>
      <c r="F3699">
        <v>0</v>
      </c>
      <c r="G3699">
        <v>0</v>
      </c>
      <c r="H3699">
        <v>0</v>
      </c>
      <c r="I3699">
        <v>0</v>
      </c>
      <c r="J3699">
        <v>0</v>
      </c>
      <c r="K3699">
        <v>0</v>
      </c>
      <c r="L3699">
        <v>0</v>
      </c>
      <c r="M3699">
        <v>0</v>
      </c>
      <c r="N3699">
        <v>0</v>
      </c>
      <c r="O3699">
        <v>0</v>
      </c>
      <c r="P3699">
        <v>0</v>
      </c>
      <c r="Q3699">
        <v>0.16700000000000001</v>
      </c>
      <c r="R3699">
        <v>0.2</v>
      </c>
      <c r="S3699">
        <v>0.20899999999999999</v>
      </c>
      <c r="T3699">
        <v>0.40899999999999997</v>
      </c>
      <c r="U3699">
        <v>0.184</v>
      </c>
      <c r="V3699">
        <v>4</v>
      </c>
      <c r="W3699">
        <v>0</v>
      </c>
      <c r="X3699">
        <v>0</v>
      </c>
      <c r="Y3699">
        <v>-0.1</v>
      </c>
      <c r="Z3699">
        <v>0</v>
      </c>
      <c r="AA3699">
        <v>0</v>
      </c>
    </row>
    <row r="3700" spans="1:27" x14ac:dyDescent="0.25">
      <c r="A3700" t="s">
        <v>851</v>
      </c>
      <c r="B3700" t="s">
        <v>852</v>
      </c>
      <c r="C3700" t="s">
        <v>20888</v>
      </c>
      <c r="D3700">
        <v>1</v>
      </c>
      <c r="E3700">
        <v>1</v>
      </c>
      <c r="F3700">
        <v>0</v>
      </c>
      <c r="G3700">
        <v>0</v>
      </c>
      <c r="H3700">
        <v>0</v>
      </c>
      <c r="I3700">
        <v>0</v>
      </c>
      <c r="J3700">
        <v>0</v>
      </c>
      <c r="K3700">
        <v>0</v>
      </c>
      <c r="L3700">
        <v>0</v>
      </c>
      <c r="M3700">
        <v>0</v>
      </c>
      <c r="N3700">
        <v>0</v>
      </c>
      <c r="O3700">
        <v>0</v>
      </c>
      <c r="P3700">
        <v>0</v>
      </c>
      <c r="Q3700">
        <v>0.16600000000000001</v>
      </c>
      <c r="R3700">
        <v>0.19800000000000001</v>
      </c>
      <c r="S3700">
        <v>0.21199999999999999</v>
      </c>
      <c r="T3700">
        <v>0.41</v>
      </c>
      <c r="U3700">
        <v>0.184</v>
      </c>
      <c r="V3700">
        <v>7</v>
      </c>
      <c r="W3700">
        <v>0</v>
      </c>
      <c r="X3700">
        <v>0</v>
      </c>
      <c r="Y3700">
        <v>-0.1</v>
      </c>
      <c r="Z3700">
        <v>0</v>
      </c>
      <c r="AA3700">
        <v>0</v>
      </c>
    </row>
    <row r="3701" spans="1:27" x14ac:dyDescent="0.25">
      <c r="A3701" t="s">
        <v>22332</v>
      </c>
      <c r="B3701" t="s">
        <v>22333</v>
      </c>
      <c r="C3701" t="s">
        <v>20895</v>
      </c>
      <c r="D3701">
        <v>1</v>
      </c>
      <c r="E3701">
        <v>1</v>
      </c>
      <c r="F3701">
        <v>0</v>
      </c>
      <c r="G3701">
        <v>0</v>
      </c>
      <c r="H3701">
        <v>0</v>
      </c>
      <c r="I3701">
        <v>0</v>
      </c>
      <c r="J3701">
        <v>0</v>
      </c>
      <c r="K3701">
        <v>0</v>
      </c>
      <c r="L3701">
        <v>0</v>
      </c>
      <c r="M3701">
        <v>0</v>
      </c>
      <c r="N3701">
        <v>0</v>
      </c>
      <c r="O3701">
        <v>0</v>
      </c>
      <c r="P3701">
        <v>0</v>
      </c>
      <c r="Q3701">
        <v>0.157</v>
      </c>
      <c r="R3701">
        <v>0.193</v>
      </c>
      <c r="S3701">
        <v>0.22</v>
      </c>
      <c r="T3701">
        <v>0.41199999999999998</v>
      </c>
      <c r="U3701">
        <v>0.184</v>
      </c>
      <c r="V3701">
        <v>11</v>
      </c>
      <c r="W3701">
        <v>0</v>
      </c>
      <c r="X3701">
        <v>0</v>
      </c>
      <c r="Y3701">
        <v>-0.1</v>
      </c>
      <c r="Z3701">
        <v>0</v>
      </c>
      <c r="AA3701">
        <v>0</v>
      </c>
    </row>
    <row r="3702" spans="1:27" x14ac:dyDescent="0.25">
      <c r="A3702" t="s">
        <v>22334</v>
      </c>
      <c r="B3702" t="s">
        <v>22335</v>
      </c>
      <c r="C3702" t="s">
        <v>1</v>
      </c>
      <c r="D3702">
        <v>1</v>
      </c>
      <c r="E3702">
        <v>1</v>
      </c>
      <c r="F3702">
        <v>0</v>
      </c>
      <c r="G3702">
        <v>0</v>
      </c>
      <c r="H3702">
        <v>0</v>
      </c>
      <c r="I3702">
        <v>0</v>
      </c>
      <c r="J3702">
        <v>0</v>
      </c>
      <c r="K3702">
        <v>0</v>
      </c>
      <c r="L3702">
        <v>0</v>
      </c>
      <c r="M3702">
        <v>0</v>
      </c>
      <c r="N3702">
        <v>0</v>
      </c>
      <c r="O3702">
        <v>0</v>
      </c>
      <c r="P3702">
        <v>0</v>
      </c>
      <c r="Q3702">
        <v>0.16700000000000001</v>
      </c>
      <c r="R3702">
        <v>0.19900000000000001</v>
      </c>
      <c r="S3702">
        <v>0.21099999999999999</v>
      </c>
      <c r="T3702">
        <v>0.41</v>
      </c>
      <c r="U3702">
        <v>0.184</v>
      </c>
      <c r="V3702">
        <v>8</v>
      </c>
      <c r="W3702">
        <v>0</v>
      </c>
      <c r="X3702">
        <v>0</v>
      </c>
      <c r="Y3702">
        <v>-0.1</v>
      </c>
      <c r="Z3702">
        <v>0</v>
      </c>
      <c r="AA3702">
        <v>0</v>
      </c>
    </row>
    <row r="3703" spans="1:27" x14ac:dyDescent="0.25">
      <c r="A3703" t="s">
        <v>22336</v>
      </c>
      <c r="B3703" t="s">
        <v>22337</v>
      </c>
      <c r="C3703" t="s">
        <v>20869</v>
      </c>
      <c r="D3703">
        <v>1</v>
      </c>
      <c r="E3703">
        <v>1</v>
      </c>
      <c r="F3703">
        <v>0</v>
      </c>
      <c r="G3703">
        <v>0</v>
      </c>
      <c r="H3703">
        <v>0</v>
      </c>
      <c r="I3703">
        <v>0</v>
      </c>
      <c r="J3703">
        <v>0</v>
      </c>
      <c r="K3703">
        <v>0</v>
      </c>
      <c r="L3703">
        <v>0</v>
      </c>
      <c r="M3703">
        <v>0</v>
      </c>
      <c r="N3703">
        <v>0</v>
      </c>
      <c r="O3703">
        <v>0</v>
      </c>
      <c r="P3703">
        <v>0</v>
      </c>
      <c r="Q3703">
        <v>0.16400000000000001</v>
      </c>
      <c r="R3703">
        <v>0.2</v>
      </c>
      <c r="S3703">
        <v>0.20899999999999999</v>
      </c>
      <c r="T3703">
        <v>0.40899999999999997</v>
      </c>
      <c r="U3703">
        <v>0.184</v>
      </c>
      <c r="V3703">
        <v>4</v>
      </c>
      <c r="W3703">
        <v>0</v>
      </c>
      <c r="X3703">
        <v>0</v>
      </c>
      <c r="Y3703">
        <v>-0.1</v>
      </c>
      <c r="Z3703">
        <v>0</v>
      </c>
      <c r="AA3703">
        <v>0</v>
      </c>
    </row>
    <row r="3704" spans="1:27" x14ac:dyDescent="0.25">
      <c r="A3704" t="s">
        <v>22338</v>
      </c>
      <c r="B3704" t="s">
        <v>22339</v>
      </c>
      <c r="C3704" t="s">
        <v>20882</v>
      </c>
      <c r="D3704">
        <v>1</v>
      </c>
      <c r="E3704">
        <v>1</v>
      </c>
      <c r="F3704">
        <v>0</v>
      </c>
      <c r="G3704">
        <v>0</v>
      </c>
      <c r="H3704">
        <v>0</v>
      </c>
      <c r="I3704">
        <v>0</v>
      </c>
      <c r="J3704">
        <v>0</v>
      </c>
      <c r="K3704">
        <v>0</v>
      </c>
      <c r="L3704">
        <v>0</v>
      </c>
      <c r="M3704">
        <v>0</v>
      </c>
      <c r="N3704">
        <v>0</v>
      </c>
      <c r="O3704">
        <v>0</v>
      </c>
      <c r="P3704">
        <v>0</v>
      </c>
      <c r="Q3704">
        <v>0.159</v>
      </c>
      <c r="R3704">
        <v>0.193</v>
      </c>
      <c r="S3704">
        <v>0.218</v>
      </c>
      <c r="T3704">
        <v>0.41099999999999998</v>
      </c>
      <c r="U3704">
        <v>0.184</v>
      </c>
      <c r="V3704">
        <v>5</v>
      </c>
      <c r="W3704">
        <v>0</v>
      </c>
      <c r="X3704">
        <v>0</v>
      </c>
      <c r="Y3704">
        <v>-0.1</v>
      </c>
      <c r="Z3704">
        <v>0</v>
      </c>
      <c r="AA3704">
        <v>0</v>
      </c>
    </row>
    <row r="3705" spans="1:27" x14ac:dyDescent="0.25">
      <c r="A3705" t="s">
        <v>22340</v>
      </c>
      <c r="B3705" t="s">
        <v>22341</v>
      </c>
      <c r="C3705" t="s">
        <v>20886</v>
      </c>
      <c r="D3705">
        <v>1</v>
      </c>
      <c r="E3705">
        <v>1</v>
      </c>
      <c r="F3705">
        <v>0</v>
      </c>
      <c r="G3705">
        <v>0</v>
      </c>
      <c r="H3705">
        <v>0</v>
      </c>
      <c r="I3705">
        <v>0</v>
      </c>
      <c r="J3705">
        <v>0</v>
      </c>
      <c r="K3705">
        <v>0</v>
      </c>
      <c r="L3705">
        <v>0</v>
      </c>
      <c r="M3705">
        <v>0</v>
      </c>
      <c r="N3705">
        <v>0</v>
      </c>
      <c r="O3705">
        <v>0</v>
      </c>
      <c r="P3705">
        <v>0</v>
      </c>
      <c r="Q3705">
        <v>0.16800000000000001</v>
      </c>
      <c r="R3705">
        <v>0.19700000000000001</v>
      </c>
      <c r="S3705">
        <v>0.214</v>
      </c>
      <c r="T3705">
        <v>0.41099999999999998</v>
      </c>
      <c r="U3705">
        <v>0.184</v>
      </c>
      <c r="V3705">
        <v>8</v>
      </c>
      <c r="W3705">
        <v>0</v>
      </c>
      <c r="X3705">
        <v>0</v>
      </c>
      <c r="Y3705">
        <v>-0.1</v>
      </c>
      <c r="Z3705">
        <v>0</v>
      </c>
      <c r="AA3705">
        <v>0</v>
      </c>
    </row>
    <row r="3706" spans="1:27" x14ac:dyDescent="0.25">
      <c r="A3706" t="s">
        <v>22342</v>
      </c>
      <c r="B3706" t="s">
        <v>22343</v>
      </c>
      <c r="C3706" t="s">
        <v>1</v>
      </c>
      <c r="D3706">
        <v>1</v>
      </c>
      <c r="E3706">
        <v>1</v>
      </c>
      <c r="F3706">
        <v>0</v>
      </c>
      <c r="G3706">
        <v>0</v>
      </c>
      <c r="H3706">
        <v>0</v>
      </c>
      <c r="I3706">
        <v>0</v>
      </c>
      <c r="J3706">
        <v>0</v>
      </c>
      <c r="K3706">
        <v>0</v>
      </c>
      <c r="L3706">
        <v>0</v>
      </c>
      <c r="M3706">
        <v>0</v>
      </c>
      <c r="N3706">
        <v>0</v>
      </c>
      <c r="O3706">
        <v>0</v>
      </c>
      <c r="P3706">
        <v>0</v>
      </c>
      <c r="Q3706">
        <v>0.158</v>
      </c>
      <c r="R3706">
        <v>0.187</v>
      </c>
      <c r="S3706">
        <v>0.23100000000000001</v>
      </c>
      <c r="T3706">
        <v>0.41699999999999998</v>
      </c>
      <c r="U3706">
        <v>0.184</v>
      </c>
      <c r="V3706">
        <v>8</v>
      </c>
      <c r="W3706">
        <v>0</v>
      </c>
      <c r="X3706">
        <v>0</v>
      </c>
      <c r="Y3706">
        <v>-0.1</v>
      </c>
      <c r="Z3706">
        <v>0</v>
      </c>
      <c r="AA3706">
        <v>0</v>
      </c>
    </row>
    <row r="3707" spans="1:27" x14ac:dyDescent="0.25">
      <c r="A3707" t="s">
        <v>22344</v>
      </c>
      <c r="B3707" t="s">
        <v>22345</v>
      </c>
      <c r="C3707" t="s">
        <v>20889</v>
      </c>
      <c r="D3707">
        <v>1</v>
      </c>
      <c r="E3707">
        <v>1</v>
      </c>
      <c r="F3707">
        <v>0</v>
      </c>
      <c r="G3707">
        <v>0</v>
      </c>
      <c r="H3707">
        <v>0</v>
      </c>
      <c r="I3707">
        <v>0</v>
      </c>
      <c r="J3707">
        <v>0</v>
      </c>
      <c r="K3707">
        <v>0</v>
      </c>
      <c r="L3707">
        <v>0</v>
      </c>
      <c r="M3707">
        <v>0</v>
      </c>
      <c r="N3707">
        <v>0</v>
      </c>
      <c r="O3707">
        <v>0</v>
      </c>
      <c r="P3707">
        <v>0</v>
      </c>
      <c r="Q3707">
        <v>0.158</v>
      </c>
      <c r="R3707">
        <v>0.188</v>
      </c>
      <c r="S3707">
        <v>0.22600000000000001</v>
      </c>
      <c r="T3707">
        <v>0.41399999999999998</v>
      </c>
      <c r="U3707">
        <v>0.184</v>
      </c>
      <c r="V3707">
        <v>12</v>
      </c>
      <c r="W3707">
        <v>0</v>
      </c>
      <c r="X3707">
        <v>0</v>
      </c>
      <c r="Y3707">
        <v>-0.1</v>
      </c>
      <c r="Z3707">
        <v>0</v>
      </c>
      <c r="AA3707">
        <v>0</v>
      </c>
    </row>
    <row r="3708" spans="1:27" x14ac:dyDescent="0.25">
      <c r="A3708" t="s">
        <v>22346</v>
      </c>
      <c r="B3708" t="s">
        <v>22347</v>
      </c>
      <c r="C3708" t="s">
        <v>20865</v>
      </c>
      <c r="D3708">
        <v>1</v>
      </c>
      <c r="E3708">
        <v>1</v>
      </c>
      <c r="F3708">
        <v>0</v>
      </c>
      <c r="G3708">
        <v>0</v>
      </c>
      <c r="H3708">
        <v>0</v>
      </c>
      <c r="I3708">
        <v>0</v>
      </c>
      <c r="J3708">
        <v>0</v>
      </c>
      <c r="K3708">
        <v>0</v>
      </c>
      <c r="L3708">
        <v>0</v>
      </c>
      <c r="M3708">
        <v>0</v>
      </c>
      <c r="N3708">
        <v>0</v>
      </c>
      <c r="O3708">
        <v>0</v>
      </c>
      <c r="P3708">
        <v>0</v>
      </c>
      <c r="Q3708">
        <v>0.16900000000000001</v>
      </c>
      <c r="R3708">
        <v>0.20100000000000001</v>
      </c>
      <c r="S3708">
        <v>0.20799999999999999</v>
      </c>
      <c r="T3708">
        <v>0.40899999999999997</v>
      </c>
      <c r="U3708">
        <v>0.184</v>
      </c>
      <c r="V3708">
        <v>13</v>
      </c>
      <c r="W3708">
        <v>0</v>
      </c>
      <c r="X3708">
        <v>0</v>
      </c>
      <c r="Y3708">
        <v>-0.1</v>
      </c>
      <c r="Z3708">
        <v>0</v>
      </c>
      <c r="AA3708">
        <v>0</v>
      </c>
    </row>
    <row r="3709" spans="1:27" x14ac:dyDescent="0.25">
      <c r="A3709" t="s">
        <v>22348</v>
      </c>
      <c r="B3709" t="s">
        <v>22349</v>
      </c>
      <c r="C3709" t="s">
        <v>20880</v>
      </c>
      <c r="D3709">
        <v>1</v>
      </c>
      <c r="E3709">
        <v>1</v>
      </c>
      <c r="F3709">
        <v>0</v>
      </c>
      <c r="G3709">
        <v>0</v>
      </c>
      <c r="H3709">
        <v>0</v>
      </c>
      <c r="I3709">
        <v>0</v>
      </c>
      <c r="J3709">
        <v>0</v>
      </c>
      <c r="K3709">
        <v>0</v>
      </c>
      <c r="L3709">
        <v>0</v>
      </c>
      <c r="M3709">
        <v>0</v>
      </c>
      <c r="N3709">
        <v>0</v>
      </c>
      <c r="O3709">
        <v>0</v>
      </c>
      <c r="P3709">
        <v>0</v>
      </c>
      <c r="Q3709">
        <v>0.153</v>
      </c>
      <c r="R3709">
        <v>0.191</v>
      </c>
      <c r="S3709">
        <v>0.22</v>
      </c>
      <c r="T3709">
        <v>0.41</v>
      </c>
      <c r="U3709">
        <v>0.184</v>
      </c>
      <c r="V3709">
        <v>2</v>
      </c>
      <c r="W3709">
        <v>0</v>
      </c>
      <c r="X3709">
        <v>0</v>
      </c>
      <c r="Y3709">
        <v>-0.1</v>
      </c>
      <c r="Z3709">
        <v>0</v>
      </c>
      <c r="AA3709">
        <v>0</v>
      </c>
    </row>
    <row r="3710" spans="1:27" x14ac:dyDescent="0.25">
      <c r="A3710" t="s">
        <v>22350</v>
      </c>
      <c r="B3710" t="s">
        <v>22351</v>
      </c>
      <c r="C3710" t="s">
        <v>1</v>
      </c>
      <c r="D3710">
        <v>1</v>
      </c>
      <c r="E3710">
        <v>1</v>
      </c>
      <c r="F3710">
        <v>0</v>
      </c>
      <c r="G3710">
        <v>0</v>
      </c>
      <c r="H3710">
        <v>0</v>
      </c>
      <c r="I3710">
        <v>0</v>
      </c>
      <c r="J3710">
        <v>0</v>
      </c>
      <c r="K3710">
        <v>0</v>
      </c>
      <c r="L3710">
        <v>0</v>
      </c>
      <c r="M3710">
        <v>0</v>
      </c>
      <c r="N3710">
        <v>0</v>
      </c>
      <c r="O3710">
        <v>0</v>
      </c>
      <c r="P3710">
        <v>0</v>
      </c>
      <c r="Q3710">
        <v>0.158</v>
      </c>
      <c r="R3710">
        <v>0.187</v>
      </c>
      <c r="S3710">
        <v>0.22700000000000001</v>
      </c>
      <c r="T3710">
        <v>0.41399999999999998</v>
      </c>
      <c r="U3710">
        <v>0.184</v>
      </c>
      <c r="V3710">
        <v>8</v>
      </c>
      <c r="W3710">
        <v>0</v>
      </c>
      <c r="X3710">
        <v>0</v>
      </c>
      <c r="Y3710">
        <v>-0.1</v>
      </c>
      <c r="Z3710">
        <v>0</v>
      </c>
      <c r="AA3710">
        <v>0</v>
      </c>
    </row>
    <row r="3711" spans="1:27" x14ac:dyDescent="0.25">
      <c r="A3711" t="s">
        <v>22352</v>
      </c>
      <c r="B3711" t="s">
        <v>22353</v>
      </c>
      <c r="C3711" t="s">
        <v>1</v>
      </c>
      <c r="D3711">
        <v>1</v>
      </c>
      <c r="E3711">
        <v>1</v>
      </c>
      <c r="F3711">
        <v>0</v>
      </c>
      <c r="G3711">
        <v>0</v>
      </c>
      <c r="H3711">
        <v>0</v>
      </c>
      <c r="I3711">
        <v>0</v>
      </c>
      <c r="J3711">
        <v>0</v>
      </c>
      <c r="K3711">
        <v>0</v>
      </c>
      <c r="L3711">
        <v>0</v>
      </c>
      <c r="M3711">
        <v>0</v>
      </c>
      <c r="N3711">
        <v>0</v>
      </c>
      <c r="O3711">
        <v>0</v>
      </c>
      <c r="P3711">
        <v>0</v>
      </c>
      <c r="Q3711">
        <v>0.16400000000000001</v>
      </c>
      <c r="R3711">
        <v>0.19500000000000001</v>
      </c>
      <c r="S3711">
        <v>0.218</v>
      </c>
      <c r="T3711">
        <v>0.41299999999999998</v>
      </c>
      <c r="U3711">
        <v>0.184</v>
      </c>
      <c r="V3711">
        <v>8</v>
      </c>
      <c r="W3711">
        <v>0</v>
      </c>
      <c r="X3711">
        <v>0</v>
      </c>
      <c r="Y3711">
        <v>-0.1</v>
      </c>
      <c r="Z3711">
        <v>0</v>
      </c>
      <c r="AA3711">
        <v>0</v>
      </c>
    </row>
    <row r="3712" spans="1:27" x14ac:dyDescent="0.25">
      <c r="A3712" t="s">
        <v>22354</v>
      </c>
      <c r="B3712" t="s">
        <v>22355</v>
      </c>
      <c r="C3712" t="s">
        <v>20874</v>
      </c>
      <c r="D3712">
        <v>1</v>
      </c>
      <c r="E3712">
        <v>1</v>
      </c>
      <c r="F3712">
        <v>0</v>
      </c>
      <c r="G3712">
        <v>0</v>
      </c>
      <c r="H3712">
        <v>0</v>
      </c>
      <c r="I3712">
        <v>0</v>
      </c>
      <c r="J3712">
        <v>0</v>
      </c>
      <c r="K3712">
        <v>0</v>
      </c>
      <c r="L3712">
        <v>0</v>
      </c>
      <c r="M3712">
        <v>0</v>
      </c>
      <c r="N3712">
        <v>0</v>
      </c>
      <c r="O3712">
        <v>0</v>
      </c>
      <c r="P3712">
        <v>0</v>
      </c>
      <c r="Q3712">
        <v>0.16400000000000001</v>
      </c>
      <c r="R3712">
        <v>0.19400000000000001</v>
      </c>
      <c r="S3712">
        <v>0.218</v>
      </c>
      <c r="T3712">
        <v>0.41199999999999998</v>
      </c>
      <c r="U3712">
        <v>0.184</v>
      </c>
      <c r="V3712">
        <v>9</v>
      </c>
      <c r="W3712">
        <v>0</v>
      </c>
      <c r="X3712">
        <v>0</v>
      </c>
      <c r="Y3712">
        <v>-0.1</v>
      </c>
      <c r="Z3712">
        <v>0</v>
      </c>
      <c r="AA3712">
        <v>0</v>
      </c>
    </row>
    <row r="3713" spans="1:27" x14ac:dyDescent="0.25">
      <c r="A3713" t="s">
        <v>22356</v>
      </c>
      <c r="B3713" t="s">
        <v>22357</v>
      </c>
      <c r="C3713" t="s">
        <v>20876</v>
      </c>
      <c r="D3713">
        <v>1</v>
      </c>
      <c r="E3713">
        <v>1</v>
      </c>
      <c r="F3713">
        <v>0</v>
      </c>
      <c r="G3713">
        <v>0</v>
      </c>
      <c r="H3713">
        <v>0</v>
      </c>
      <c r="I3713">
        <v>0</v>
      </c>
      <c r="J3713">
        <v>0</v>
      </c>
      <c r="K3713">
        <v>0</v>
      </c>
      <c r="L3713">
        <v>0</v>
      </c>
      <c r="M3713">
        <v>0</v>
      </c>
      <c r="N3713">
        <v>0</v>
      </c>
      <c r="O3713">
        <v>0</v>
      </c>
      <c r="P3713">
        <v>0</v>
      </c>
      <c r="Q3713">
        <v>0.154</v>
      </c>
      <c r="R3713">
        <v>0.183</v>
      </c>
      <c r="S3713">
        <v>0.23300000000000001</v>
      </c>
      <c r="T3713">
        <v>0.41599999999999998</v>
      </c>
      <c r="U3713">
        <v>0.184</v>
      </c>
      <c r="V3713">
        <v>12</v>
      </c>
      <c r="W3713">
        <v>0</v>
      </c>
      <c r="X3713">
        <v>0</v>
      </c>
      <c r="Y3713">
        <v>-0.1</v>
      </c>
      <c r="Z3713">
        <v>0</v>
      </c>
      <c r="AA3713">
        <v>0</v>
      </c>
    </row>
    <row r="3714" spans="1:27" x14ac:dyDescent="0.25">
      <c r="A3714" t="s">
        <v>22358</v>
      </c>
      <c r="B3714" t="s">
        <v>22359</v>
      </c>
      <c r="C3714" t="s">
        <v>1</v>
      </c>
      <c r="D3714">
        <v>1</v>
      </c>
      <c r="E3714">
        <v>1</v>
      </c>
      <c r="F3714">
        <v>0</v>
      </c>
      <c r="G3714">
        <v>0</v>
      </c>
      <c r="H3714">
        <v>0</v>
      </c>
      <c r="I3714">
        <v>0</v>
      </c>
      <c r="J3714">
        <v>0</v>
      </c>
      <c r="K3714">
        <v>0</v>
      </c>
      <c r="L3714">
        <v>0</v>
      </c>
      <c r="M3714">
        <v>0</v>
      </c>
      <c r="N3714">
        <v>0</v>
      </c>
      <c r="O3714">
        <v>0</v>
      </c>
      <c r="P3714">
        <v>0</v>
      </c>
      <c r="Q3714">
        <v>0.17199999999999999</v>
      </c>
      <c r="R3714">
        <v>0.2</v>
      </c>
      <c r="S3714">
        <v>0.21099999999999999</v>
      </c>
      <c r="T3714">
        <v>0.41099999999999998</v>
      </c>
      <c r="U3714">
        <v>0.184</v>
      </c>
      <c r="V3714">
        <v>8</v>
      </c>
      <c r="W3714">
        <v>0</v>
      </c>
      <c r="X3714">
        <v>0</v>
      </c>
      <c r="Y3714">
        <v>-0.1</v>
      </c>
      <c r="Z3714">
        <v>0</v>
      </c>
      <c r="AA3714">
        <v>0</v>
      </c>
    </row>
    <row r="3715" spans="1:27" x14ac:dyDescent="0.25">
      <c r="A3715" t="s">
        <v>22360</v>
      </c>
      <c r="B3715" t="s">
        <v>22361</v>
      </c>
      <c r="C3715" t="s">
        <v>20867</v>
      </c>
      <c r="D3715">
        <v>1</v>
      </c>
      <c r="E3715">
        <v>1</v>
      </c>
      <c r="F3715">
        <v>0</v>
      </c>
      <c r="G3715">
        <v>0</v>
      </c>
      <c r="H3715">
        <v>0</v>
      </c>
      <c r="I3715">
        <v>0</v>
      </c>
      <c r="J3715">
        <v>0</v>
      </c>
      <c r="K3715">
        <v>0</v>
      </c>
      <c r="L3715">
        <v>0</v>
      </c>
      <c r="M3715">
        <v>0</v>
      </c>
      <c r="N3715">
        <v>0</v>
      </c>
      <c r="O3715">
        <v>0</v>
      </c>
      <c r="P3715">
        <v>0</v>
      </c>
      <c r="Q3715">
        <v>0.17100000000000001</v>
      </c>
      <c r="R3715">
        <v>0.192</v>
      </c>
      <c r="S3715">
        <v>0.224</v>
      </c>
      <c r="T3715">
        <v>0.41599999999999998</v>
      </c>
      <c r="U3715">
        <v>0.184</v>
      </c>
      <c r="V3715">
        <v>8</v>
      </c>
      <c r="W3715">
        <v>0</v>
      </c>
      <c r="X3715">
        <v>0</v>
      </c>
      <c r="Y3715">
        <v>-0.1</v>
      </c>
      <c r="Z3715">
        <v>0</v>
      </c>
      <c r="AA3715">
        <v>0</v>
      </c>
    </row>
    <row r="3716" spans="1:27" x14ac:dyDescent="0.25">
      <c r="A3716" t="s">
        <v>532</v>
      </c>
      <c r="B3716" t="s">
        <v>533</v>
      </c>
      <c r="C3716" t="s">
        <v>20874</v>
      </c>
      <c r="D3716">
        <v>1</v>
      </c>
      <c r="E3716">
        <v>1</v>
      </c>
      <c r="F3716">
        <v>0</v>
      </c>
      <c r="G3716">
        <v>0</v>
      </c>
      <c r="H3716">
        <v>0</v>
      </c>
      <c r="I3716">
        <v>0</v>
      </c>
      <c r="J3716">
        <v>0</v>
      </c>
      <c r="K3716">
        <v>0</v>
      </c>
      <c r="L3716">
        <v>0</v>
      </c>
      <c r="M3716">
        <v>0</v>
      </c>
      <c r="N3716">
        <v>0</v>
      </c>
      <c r="O3716">
        <v>0</v>
      </c>
      <c r="P3716">
        <v>0</v>
      </c>
      <c r="Q3716">
        <v>0.159</v>
      </c>
      <c r="R3716">
        <v>0.193</v>
      </c>
      <c r="S3716">
        <v>0.217</v>
      </c>
      <c r="T3716">
        <v>0.41</v>
      </c>
      <c r="U3716">
        <v>0.184</v>
      </c>
      <c r="V3716">
        <v>9</v>
      </c>
      <c r="W3716">
        <v>0</v>
      </c>
      <c r="X3716">
        <v>0</v>
      </c>
      <c r="Y3716">
        <v>-0.1</v>
      </c>
      <c r="Z3716">
        <v>0</v>
      </c>
      <c r="AA3716">
        <v>0</v>
      </c>
    </row>
    <row r="3717" spans="1:27" x14ac:dyDescent="0.25">
      <c r="A3717" t="s">
        <v>586</v>
      </c>
      <c r="B3717" t="s">
        <v>587</v>
      </c>
      <c r="C3717" t="s">
        <v>1</v>
      </c>
      <c r="D3717">
        <v>1</v>
      </c>
      <c r="E3717">
        <v>1</v>
      </c>
      <c r="F3717">
        <v>0</v>
      </c>
      <c r="G3717">
        <v>0</v>
      </c>
      <c r="H3717">
        <v>0</v>
      </c>
      <c r="I3717">
        <v>0</v>
      </c>
      <c r="J3717">
        <v>0</v>
      </c>
      <c r="K3717">
        <v>0</v>
      </c>
      <c r="L3717">
        <v>0</v>
      </c>
      <c r="M3717">
        <v>0</v>
      </c>
      <c r="N3717">
        <v>0</v>
      </c>
      <c r="O3717">
        <v>0</v>
      </c>
      <c r="P3717">
        <v>0</v>
      </c>
      <c r="Q3717">
        <v>0.16600000000000001</v>
      </c>
      <c r="R3717">
        <v>0.193</v>
      </c>
      <c r="S3717">
        <v>0.221</v>
      </c>
      <c r="T3717">
        <v>0.41399999999999998</v>
      </c>
      <c r="U3717">
        <v>0.184</v>
      </c>
      <c r="V3717">
        <v>8</v>
      </c>
      <c r="W3717">
        <v>0</v>
      </c>
      <c r="X3717">
        <v>0</v>
      </c>
      <c r="Y3717">
        <v>-0.1</v>
      </c>
      <c r="Z3717">
        <v>0</v>
      </c>
      <c r="AA3717">
        <v>0</v>
      </c>
    </row>
    <row r="3718" spans="1:27" x14ac:dyDescent="0.25">
      <c r="A3718" t="s">
        <v>412</v>
      </c>
      <c r="B3718" t="s">
        <v>413</v>
      </c>
      <c r="C3718" t="s">
        <v>20890</v>
      </c>
      <c r="D3718">
        <v>1</v>
      </c>
      <c r="E3718">
        <v>1</v>
      </c>
      <c r="F3718">
        <v>0</v>
      </c>
      <c r="G3718">
        <v>0</v>
      </c>
      <c r="H3718">
        <v>0</v>
      </c>
      <c r="I3718">
        <v>0</v>
      </c>
      <c r="J3718">
        <v>0</v>
      </c>
      <c r="K3718">
        <v>0</v>
      </c>
      <c r="L3718">
        <v>0</v>
      </c>
      <c r="M3718">
        <v>0</v>
      </c>
      <c r="N3718">
        <v>0</v>
      </c>
      <c r="O3718">
        <v>0</v>
      </c>
      <c r="P3718">
        <v>0</v>
      </c>
      <c r="Q3718">
        <v>0.161</v>
      </c>
      <c r="R3718">
        <v>0.19800000000000001</v>
      </c>
      <c r="S3718">
        <v>0.21099999999999999</v>
      </c>
      <c r="T3718">
        <v>0.40899999999999997</v>
      </c>
      <c r="U3718">
        <v>0.184</v>
      </c>
      <c r="V3718">
        <v>13</v>
      </c>
      <c r="W3718">
        <v>0</v>
      </c>
      <c r="X3718">
        <v>0</v>
      </c>
      <c r="Y3718">
        <v>-0.1</v>
      </c>
      <c r="Z3718">
        <v>0</v>
      </c>
      <c r="AA3718">
        <v>0</v>
      </c>
    </row>
    <row r="3719" spans="1:27" x14ac:dyDescent="0.25">
      <c r="A3719" t="s">
        <v>22362</v>
      </c>
      <c r="B3719" t="s">
        <v>22363</v>
      </c>
      <c r="C3719" t="s">
        <v>1</v>
      </c>
      <c r="D3719">
        <v>1</v>
      </c>
      <c r="E3719">
        <v>1</v>
      </c>
      <c r="F3719">
        <v>0</v>
      </c>
      <c r="G3719">
        <v>0</v>
      </c>
      <c r="H3719">
        <v>0</v>
      </c>
      <c r="I3719">
        <v>0</v>
      </c>
      <c r="J3719">
        <v>0</v>
      </c>
      <c r="K3719">
        <v>0</v>
      </c>
      <c r="L3719">
        <v>0</v>
      </c>
      <c r="M3719">
        <v>0</v>
      </c>
      <c r="N3719">
        <v>0</v>
      </c>
      <c r="O3719">
        <v>0</v>
      </c>
      <c r="P3719">
        <v>0</v>
      </c>
      <c r="Q3719">
        <v>0.17100000000000001</v>
      </c>
      <c r="R3719">
        <v>0.19600000000000001</v>
      </c>
      <c r="S3719">
        <v>0.217</v>
      </c>
      <c r="T3719">
        <v>0.41299999999999998</v>
      </c>
      <c r="U3719">
        <v>0.183</v>
      </c>
      <c r="V3719">
        <v>7</v>
      </c>
      <c r="W3719">
        <v>0</v>
      </c>
      <c r="X3719">
        <v>0</v>
      </c>
      <c r="Y3719">
        <v>-0.1</v>
      </c>
      <c r="Z3719">
        <v>0</v>
      </c>
      <c r="AA3719">
        <v>0</v>
      </c>
    </row>
    <row r="3720" spans="1:27" x14ac:dyDescent="0.25">
      <c r="A3720" t="s">
        <v>380</v>
      </c>
      <c r="B3720" t="s">
        <v>381</v>
      </c>
      <c r="C3720" t="s">
        <v>20890</v>
      </c>
      <c r="D3720">
        <v>1</v>
      </c>
      <c r="E3720">
        <v>1</v>
      </c>
      <c r="F3720">
        <v>0</v>
      </c>
      <c r="G3720">
        <v>0</v>
      </c>
      <c r="H3720">
        <v>0</v>
      </c>
      <c r="I3720">
        <v>0</v>
      </c>
      <c r="J3720">
        <v>0</v>
      </c>
      <c r="K3720">
        <v>0</v>
      </c>
      <c r="L3720">
        <v>0</v>
      </c>
      <c r="M3720">
        <v>0</v>
      </c>
      <c r="N3720">
        <v>0</v>
      </c>
      <c r="O3720">
        <v>0</v>
      </c>
      <c r="P3720">
        <v>0</v>
      </c>
      <c r="Q3720">
        <v>0.158</v>
      </c>
      <c r="R3720">
        <v>0.19500000000000001</v>
      </c>
      <c r="S3720">
        <v>0.215</v>
      </c>
      <c r="T3720">
        <v>0.41</v>
      </c>
      <c r="U3720">
        <v>0.183</v>
      </c>
      <c r="V3720">
        <v>13</v>
      </c>
      <c r="W3720">
        <v>0</v>
      </c>
      <c r="X3720">
        <v>0</v>
      </c>
      <c r="Y3720">
        <v>-0.1</v>
      </c>
      <c r="Z3720">
        <v>0</v>
      </c>
      <c r="AA3720">
        <v>0</v>
      </c>
    </row>
    <row r="3721" spans="1:27" x14ac:dyDescent="0.25">
      <c r="A3721" t="s">
        <v>699</v>
      </c>
      <c r="B3721" t="s">
        <v>700</v>
      </c>
      <c r="C3721" t="s">
        <v>20869</v>
      </c>
      <c r="D3721">
        <v>1</v>
      </c>
      <c r="E3721">
        <v>1</v>
      </c>
      <c r="F3721">
        <v>0</v>
      </c>
      <c r="G3721">
        <v>0</v>
      </c>
      <c r="H3721">
        <v>0</v>
      </c>
      <c r="I3721">
        <v>0</v>
      </c>
      <c r="J3721">
        <v>0</v>
      </c>
      <c r="K3721">
        <v>0</v>
      </c>
      <c r="L3721">
        <v>0</v>
      </c>
      <c r="M3721">
        <v>0</v>
      </c>
      <c r="N3721">
        <v>0</v>
      </c>
      <c r="O3721">
        <v>0</v>
      </c>
      <c r="P3721">
        <v>0</v>
      </c>
      <c r="Q3721">
        <v>0.16900000000000001</v>
      </c>
      <c r="R3721">
        <v>0.19800000000000001</v>
      </c>
      <c r="S3721">
        <v>0.21299999999999999</v>
      </c>
      <c r="T3721">
        <v>0.41099999999999998</v>
      </c>
      <c r="U3721">
        <v>0.183</v>
      </c>
      <c r="V3721">
        <v>4</v>
      </c>
      <c r="W3721">
        <v>0</v>
      </c>
      <c r="X3721">
        <v>0</v>
      </c>
      <c r="Y3721">
        <v>-0.1</v>
      </c>
      <c r="Z3721">
        <v>0</v>
      </c>
      <c r="AA3721">
        <v>0</v>
      </c>
    </row>
    <row r="3722" spans="1:27" x14ac:dyDescent="0.25">
      <c r="A3722" t="s">
        <v>22364</v>
      </c>
      <c r="B3722" t="s">
        <v>22365</v>
      </c>
      <c r="C3722" t="s">
        <v>20869</v>
      </c>
      <c r="D3722">
        <v>1</v>
      </c>
      <c r="E3722">
        <v>1</v>
      </c>
      <c r="F3722">
        <v>0</v>
      </c>
      <c r="G3722">
        <v>0</v>
      </c>
      <c r="H3722">
        <v>0</v>
      </c>
      <c r="I3722">
        <v>0</v>
      </c>
      <c r="J3722">
        <v>0</v>
      </c>
      <c r="K3722">
        <v>0</v>
      </c>
      <c r="L3722">
        <v>0</v>
      </c>
      <c r="M3722">
        <v>0</v>
      </c>
      <c r="N3722">
        <v>0</v>
      </c>
      <c r="O3722">
        <v>0</v>
      </c>
      <c r="P3722">
        <v>0</v>
      </c>
      <c r="Q3722">
        <v>0.158</v>
      </c>
      <c r="R3722">
        <v>0.19500000000000001</v>
      </c>
      <c r="S3722">
        <v>0.214</v>
      </c>
      <c r="T3722">
        <v>0.40899999999999997</v>
      </c>
      <c r="U3722">
        <v>0.183</v>
      </c>
      <c r="V3722">
        <v>4</v>
      </c>
      <c r="W3722">
        <v>0</v>
      </c>
      <c r="X3722">
        <v>0</v>
      </c>
      <c r="Y3722">
        <v>-0.1</v>
      </c>
      <c r="Z3722">
        <v>0</v>
      </c>
      <c r="AA3722">
        <v>0</v>
      </c>
    </row>
    <row r="3723" spans="1:27" x14ac:dyDescent="0.25">
      <c r="A3723" t="s">
        <v>1163</v>
      </c>
      <c r="B3723" t="s">
        <v>1164</v>
      </c>
      <c r="C3723" t="s">
        <v>20890</v>
      </c>
      <c r="D3723">
        <v>1</v>
      </c>
      <c r="E3723">
        <v>1</v>
      </c>
      <c r="F3723">
        <v>0</v>
      </c>
      <c r="G3723">
        <v>0</v>
      </c>
      <c r="H3723">
        <v>0</v>
      </c>
      <c r="I3723">
        <v>0</v>
      </c>
      <c r="J3723">
        <v>0</v>
      </c>
      <c r="K3723">
        <v>0</v>
      </c>
      <c r="L3723">
        <v>0</v>
      </c>
      <c r="M3723">
        <v>0</v>
      </c>
      <c r="N3723">
        <v>0</v>
      </c>
      <c r="O3723">
        <v>0</v>
      </c>
      <c r="P3723">
        <v>0</v>
      </c>
      <c r="Q3723">
        <v>0.154</v>
      </c>
      <c r="R3723">
        <v>0.19</v>
      </c>
      <c r="S3723">
        <v>0.221</v>
      </c>
      <c r="T3723">
        <v>0.41099999999999998</v>
      </c>
      <c r="U3723">
        <v>0.183</v>
      </c>
      <c r="V3723">
        <v>13</v>
      </c>
      <c r="W3723">
        <v>0</v>
      </c>
      <c r="X3723">
        <v>0</v>
      </c>
      <c r="Y3723">
        <v>-0.1</v>
      </c>
      <c r="Z3723">
        <v>0</v>
      </c>
      <c r="AA3723">
        <v>0</v>
      </c>
    </row>
    <row r="3724" spans="1:27" x14ac:dyDescent="0.25">
      <c r="A3724" t="s">
        <v>22366</v>
      </c>
      <c r="B3724" t="s">
        <v>22367</v>
      </c>
      <c r="C3724" t="s">
        <v>20887</v>
      </c>
      <c r="D3724">
        <v>1</v>
      </c>
      <c r="E3724">
        <v>1</v>
      </c>
      <c r="F3724">
        <v>0</v>
      </c>
      <c r="G3724">
        <v>0</v>
      </c>
      <c r="H3724">
        <v>0</v>
      </c>
      <c r="I3724">
        <v>0</v>
      </c>
      <c r="J3724">
        <v>0</v>
      </c>
      <c r="K3724">
        <v>0</v>
      </c>
      <c r="L3724">
        <v>0</v>
      </c>
      <c r="M3724">
        <v>0</v>
      </c>
      <c r="N3724">
        <v>0</v>
      </c>
      <c r="O3724">
        <v>0</v>
      </c>
      <c r="P3724">
        <v>0</v>
      </c>
      <c r="Q3724">
        <v>0.17399999999999999</v>
      </c>
      <c r="R3724">
        <v>0.19900000000000001</v>
      </c>
      <c r="S3724">
        <v>0.21299999999999999</v>
      </c>
      <c r="T3724">
        <v>0.41199999999999998</v>
      </c>
      <c r="U3724">
        <v>0.183</v>
      </c>
      <c r="V3724">
        <v>8</v>
      </c>
      <c r="W3724">
        <v>0</v>
      </c>
      <c r="X3724">
        <v>0</v>
      </c>
      <c r="Y3724">
        <v>-0.1</v>
      </c>
      <c r="Z3724">
        <v>0</v>
      </c>
      <c r="AA3724">
        <v>0</v>
      </c>
    </row>
    <row r="3725" spans="1:27" x14ac:dyDescent="0.25">
      <c r="A3725" t="s">
        <v>919</v>
      </c>
      <c r="B3725" t="s">
        <v>920</v>
      </c>
      <c r="C3725" t="s">
        <v>1</v>
      </c>
      <c r="D3725">
        <v>1</v>
      </c>
      <c r="E3725">
        <v>1</v>
      </c>
      <c r="F3725">
        <v>0</v>
      </c>
      <c r="G3725">
        <v>0</v>
      </c>
      <c r="H3725">
        <v>0</v>
      </c>
      <c r="I3725">
        <v>0</v>
      </c>
      <c r="J3725">
        <v>0</v>
      </c>
      <c r="K3725">
        <v>0</v>
      </c>
      <c r="L3725">
        <v>0</v>
      </c>
      <c r="M3725">
        <v>0</v>
      </c>
      <c r="N3725">
        <v>0</v>
      </c>
      <c r="O3725">
        <v>0</v>
      </c>
      <c r="P3725">
        <v>0</v>
      </c>
      <c r="Q3725">
        <v>0.16200000000000001</v>
      </c>
      <c r="R3725">
        <v>0.19700000000000001</v>
      </c>
      <c r="S3725">
        <v>0.21199999999999999</v>
      </c>
      <c r="T3725">
        <v>0.40799999999999997</v>
      </c>
      <c r="U3725">
        <v>0.183</v>
      </c>
      <c r="V3725">
        <v>7</v>
      </c>
      <c r="W3725">
        <v>0</v>
      </c>
      <c r="X3725">
        <v>0</v>
      </c>
      <c r="Y3725">
        <v>-0.1</v>
      </c>
      <c r="Z3725">
        <v>0</v>
      </c>
      <c r="AA3725">
        <v>0</v>
      </c>
    </row>
    <row r="3726" spans="1:27" x14ac:dyDescent="0.25">
      <c r="A3726" t="s">
        <v>22368</v>
      </c>
      <c r="B3726" t="s">
        <v>22369</v>
      </c>
      <c r="C3726" t="s">
        <v>1</v>
      </c>
      <c r="D3726">
        <v>1</v>
      </c>
      <c r="E3726">
        <v>1</v>
      </c>
      <c r="F3726">
        <v>0</v>
      </c>
      <c r="G3726">
        <v>0</v>
      </c>
      <c r="H3726">
        <v>0</v>
      </c>
      <c r="I3726">
        <v>0</v>
      </c>
      <c r="J3726">
        <v>0</v>
      </c>
      <c r="K3726">
        <v>0</v>
      </c>
      <c r="L3726">
        <v>0</v>
      </c>
      <c r="M3726">
        <v>0</v>
      </c>
      <c r="N3726">
        <v>0</v>
      </c>
      <c r="O3726">
        <v>0</v>
      </c>
      <c r="P3726">
        <v>0</v>
      </c>
      <c r="Q3726">
        <v>0.156</v>
      </c>
      <c r="R3726">
        <v>0.193</v>
      </c>
      <c r="S3726">
        <v>0.216</v>
      </c>
      <c r="T3726">
        <v>0.40899999999999997</v>
      </c>
      <c r="U3726">
        <v>0.183</v>
      </c>
      <c r="V3726">
        <v>7</v>
      </c>
      <c r="W3726">
        <v>0</v>
      </c>
      <c r="X3726">
        <v>0</v>
      </c>
      <c r="Y3726">
        <v>-0.1</v>
      </c>
      <c r="Z3726">
        <v>0</v>
      </c>
      <c r="AA3726">
        <v>0</v>
      </c>
    </row>
    <row r="3727" spans="1:27" x14ac:dyDescent="0.25">
      <c r="A3727" t="s">
        <v>245</v>
      </c>
      <c r="B3727" t="s">
        <v>246</v>
      </c>
      <c r="C3727" t="s">
        <v>20883</v>
      </c>
      <c r="D3727">
        <v>1</v>
      </c>
      <c r="E3727">
        <v>1</v>
      </c>
      <c r="F3727">
        <v>0</v>
      </c>
      <c r="G3727">
        <v>0</v>
      </c>
      <c r="H3727">
        <v>0</v>
      </c>
      <c r="I3727">
        <v>0</v>
      </c>
      <c r="J3727">
        <v>0</v>
      </c>
      <c r="K3727">
        <v>0</v>
      </c>
      <c r="L3727">
        <v>0</v>
      </c>
      <c r="M3727">
        <v>0</v>
      </c>
      <c r="N3727">
        <v>0</v>
      </c>
      <c r="O3727">
        <v>0</v>
      </c>
      <c r="P3727">
        <v>0</v>
      </c>
      <c r="Q3727">
        <v>0.151</v>
      </c>
      <c r="R3727">
        <v>0.191</v>
      </c>
      <c r="S3727">
        <v>0.219</v>
      </c>
      <c r="T3727">
        <v>0.41</v>
      </c>
      <c r="U3727">
        <v>0.183</v>
      </c>
      <c r="V3727">
        <v>6</v>
      </c>
      <c r="W3727">
        <v>0</v>
      </c>
      <c r="X3727">
        <v>0</v>
      </c>
      <c r="Y3727">
        <v>-0.1</v>
      </c>
      <c r="Z3727">
        <v>0</v>
      </c>
      <c r="AA3727">
        <v>0</v>
      </c>
    </row>
    <row r="3728" spans="1:27" x14ac:dyDescent="0.25">
      <c r="A3728" t="s">
        <v>22370</v>
      </c>
      <c r="B3728" t="s">
        <v>22371</v>
      </c>
      <c r="C3728" t="s">
        <v>1</v>
      </c>
      <c r="D3728">
        <v>1</v>
      </c>
      <c r="E3728">
        <v>1</v>
      </c>
      <c r="F3728">
        <v>0</v>
      </c>
      <c r="G3728">
        <v>0</v>
      </c>
      <c r="H3728">
        <v>0</v>
      </c>
      <c r="I3728">
        <v>0</v>
      </c>
      <c r="J3728">
        <v>0</v>
      </c>
      <c r="K3728">
        <v>0</v>
      </c>
      <c r="L3728">
        <v>0</v>
      </c>
      <c r="M3728">
        <v>0</v>
      </c>
      <c r="N3728">
        <v>0</v>
      </c>
      <c r="O3728">
        <v>0</v>
      </c>
      <c r="P3728">
        <v>0</v>
      </c>
      <c r="Q3728">
        <v>0.156</v>
      </c>
      <c r="R3728">
        <v>0.185</v>
      </c>
      <c r="S3728">
        <v>0.22900000000000001</v>
      </c>
      <c r="T3728">
        <v>0.41399999999999998</v>
      </c>
      <c r="U3728">
        <v>0.183</v>
      </c>
      <c r="V3728">
        <v>7</v>
      </c>
      <c r="W3728">
        <v>0</v>
      </c>
      <c r="X3728">
        <v>0</v>
      </c>
      <c r="Y3728">
        <v>-0.1</v>
      </c>
      <c r="Z3728">
        <v>0</v>
      </c>
      <c r="AA3728">
        <v>0</v>
      </c>
    </row>
    <row r="3729" spans="1:27" x14ac:dyDescent="0.25">
      <c r="A3729" t="s">
        <v>1314</v>
      </c>
      <c r="B3729" t="s">
        <v>1315</v>
      </c>
      <c r="C3729" t="s">
        <v>20890</v>
      </c>
      <c r="D3729">
        <v>1</v>
      </c>
      <c r="E3729">
        <v>1</v>
      </c>
      <c r="F3729">
        <v>0</v>
      </c>
      <c r="G3729">
        <v>0</v>
      </c>
      <c r="H3729">
        <v>0</v>
      </c>
      <c r="I3729">
        <v>0</v>
      </c>
      <c r="J3729">
        <v>0</v>
      </c>
      <c r="K3729">
        <v>0</v>
      </c>
      <c r="L3729">
        <v>0</v>
      </c>
      <c r="M3729">
        <v>0</v>
      </c>
      <c r="N3729">
        <v>0</v>
      </c>
      <c r="O3729">
        <v>0</v>
      </c>
      <c r="P3729">
        <v>0</v>
      </c>
      <c r="Q3729">
        <v>0.156</v>
      </c>
      <c r="R3729">
        <v>0.19400000000000001</v>
      </c>
      <c r="S3729">
        <v>0.214</v>
      </c>
      <c r="T3729">
        <v>0.40799999999999997</v>
      </c>
      <c r="U3729">
        <v>0.183</v>
      </c>
      <c r="V3729">
        <v>13</v>
      </c>
      <c r="W3729">
        <v>0</v>
      </c>
      <c r="X3729">
        <v>0</v>
      </c>
      <c r="Y3729">
        <v>-0.1</v>
      </c>
      <c r="Z3729">
        <v>0</v>
      </c>
      <c r="AA3729">
        <v>0</v>
      </c>
    </row>
    <row r="3730" spans="1:27" x14ac:dyDescent="0.25">
      <c r="A3730" t="s">
        <v>434</v>
      </c>
      <c r="B3730" t="s">
        <v>435</v>
      </c>
      <c r="C3730" t="s">
        <v>1</v>
      </c>
      <c r="D3730">
        <v>1</v>
      </c>
      <c r="E3730">
        <v>1</v>
      </c>
      <c r="F3730">
        <v>0</v>
      </c>
      <c r="G3730">
        <v>0</v>
      </c>
      <c r="H3730">
        <v>0</v>
      </c>
      <c r="I3730">
        <v>0</v>
      </c>
      <c r="J3730">
        <v>0</v>
      </c>
      <c r="K3730">
        <v>0</v>
      </c>
      <c r="L3730">
        <v>0</v>
      </c>
      <c r="M3730">
        <v>0</v>
      </c>
      <c r="N3730">
        <v>0</v>
      </c>
      <c r="O3730">
        <v>0</v>
      </c>
      <c r="P3730">
        <v>0</v>
      </c>
      <c r="Q3730">
        <v>0.156</v>
      </c>
      <c r="R3730">
        <v>0.19400000000000001</v>
      </c>
      <c r="S3730">
        <v>0.21299999999999999</v>
      </c>
      <c r="T3730">
        <v>0.40799999999999997</v>
      </c>
      <c r="U3730">
        <v>0.183</v>
      </c>
      <c r="V3730">
        <v>7</v>
      </c>
      <c r="W3730">
        <v>0</v>
      </c>
      <c r="X3730">
        <v>0</v>
      </c>
      <c r="Y3730">
        <v>-0.1</v>
      </c>
      <c r="Z3730">
        <v>0</v>
      </c>
      <c r="AA3730">
        <v>0</v>
      </c>
    </row>
    <row r="3731" spans="1:27" x14ac:dyDescent="0.25">
      <c r="A3731" t="s">
        <v>899</v>
      </c>
      <c r="B3731" t="s">
        <v>900</v>
      </c>
      <c r="C3731" t="s">
        <v>20870</v>
      </c>
      <c r="D3731">
        <v>1</v>
      </c>
      <c r="E3731">
        <v>1</v>
      </c>
      <c r="F3731">
        <v>0</v>
      </c>
      <c r="G3731">
        <v>0</v>
      </c>
      <c r="H3731">
        <v>0</v>
      </c>
      <c r="I3731">
        <v>0</v>
      </c>
      <c r="J3731">
        <v>0</v>
      </c>
      <c r="K3731">
        <v>0</v>
      </c>
      <c r="L3731">
        <v>0</v>
      </c>
      <c r="M3731">
        <v>0</v>
      </c>
      <c r="N3731">
        <v>0</v>
      </c>
      <c r="O3731">
        <v>0</v>
      </c>
      <c r="P3731">
        <v>0</v>
      </c>
      <c r="Q3731">
        <v>0.156</v>
      </c>
      <c r="R3731">
        <v>0.192</v>
      </c>
      <c r="S3731">
        <v>0.218</v>
      </c>
      <c r="T3731">
        <v>0.41</v>
      </c>
      <c r="U3731">
        <v>0.183</v>
      </c>
      <c r="V3731">
        <v>5</v>
      </c>
      <c r="W3731">
        <v>0</v>
      </c>
      <c r="X3731">
        <v>0</v>
      </c>
      <c r="Y3731">
        <v>-0.1</v>
      </c>
      <c r="Z3731">
        <v>0</v>
      </c>
      <c r="AA3731">
        <v>0</v>
      </c>
    </row>
    <row r="3732" spans="1:27" x14ac:dyDescent="0.25">
      <c r="A3732" t="s">
        <v>22372</v>
      </c>
      <c r="B3732" t="s">
        <v>22373</v>
      </c>
      <c r="C3732" t="s">
        <v>20886</v>
      </c>
      <c r="D3732">
        <v>1</v>
      </c>
      <c r="E3732">
        <v>1</v>
      </c>
      <c r="F3732">
        <v>0</v>
      </c>
      <c r="G3732">
        <v>0</v>
      </c>
      <c r="H3732">
        <v>0</v>
      </c>
      <c r="I3732">
        <v>0</v>
      </c>
      <c r="J3732">
        <v>0</v>
      </c>
      <c r="K3732">
        <v>0</v>
      </c>
      <c r="L3732">
        <v>0</v>
      </c>
      <c r="M3732">
        <v>0</v>
      </c>
      <c r="N3732">
        <v>0</v>
      </c>
      <c r="O3732">
        <v>0</v>
      </c>
      <c r="P3732">
        <v>0</v>
      </c>
      <c r="Q3732">
        <v>0.155</v>
      </c>
      <c r="R3732">
        <v>0.19800000000000001</v>
      </c>
      <c r="S3732">
        <v>0.20699999999999999</v>
      </c>
      <c r="T3732">
        <v>0.40500000000000003</v>
      </c>
      <c r="U3732">
        <v>0.183</v>
      </c>
      <c r="V3732">
        <v>7</v>
      </c>
      <c r="W3732">
        <v>0</v>
      </c>
      <c r="X3732">
        <v>0</v>
      </c>
      <c r="Y3732">
        <v>-0.1</v>
      </c>
      <c r="Z3732">
        <v>0</v>
      </c>
      <c r="AA3732">
        <v>0</v>
      </c>
    </row>
    <row r="3733" spans="1:27" x14ac:dyDescent="0.25">
      <c r="A3733" t="s">
        <v>22374</v>
      </c>
      <c r="B3733" t="s">
        <v>22375</v>
      </c>
      <c r="C3733" t="s">
        <v>20886</v>
      </c>
      <c r="D3733">
        <v>1</v>
      </c>
      <c r="E3733">
        <v>1</v>
      </c>
      <c r="F3733">
        <v>0</v>
      </c>
      <c r="G3733">
        <v>0</v>
      </c>
      <c r="H3733">
        <v>0</v>
      </c>
      <c r="I3733">
        <v>0</v>
      </c>
      <c r="J3733">
        <v>0</v>
      </c>
      <c r="K3733">
        <v>0</v>
      </c>
      <c r="L3733">
        <v>0</v>
      </c>
      <c r="M3733">
        <v>0</v>
      </c>
      <c r="N3733">
        <v>0</v>
      </c>
      <c r="O3733">
        <v>0</v>
      </c>
      <c r="P3733">
        <v>0</v>
      </c>
      <c r="Q3733">
        <v>0.157</v>
      </c>
      <c r="R3733">
        <v>0.20499999999999999</v>
      </c>
      <c r="S3733">
        <v>0.19500000000000001</v>
      </c>
      <c r="T3733">
        <v>0.4</v>
      </c>
      <c r="U3733">
        <v>0.183</v>
      </c>
      <c r="V3733">
        <v>7</v>
      </c>
      <c r="W3733">
        <v>0</v>
      </c>
      <c r="X3733">
        <v>0</v>
      </c>
      <c r="Y3733">
        <v>-0.1</v>
      </c>
      <c r="Z3733">
        <v>0</v>
      </c>
      <c r="AA3733">
        <v>0</v>
      </c>
    </row>
    <row r="3734" spans="1:27" x14ac:dyDescent="0.25">
      <c r="A3734" t="s">
        <v>22376</v>
      </c>
      <c r="B3734" t="s">
        <v>22377</v>
      </c>
      <c r="C3734" t="s">
        <v>20866</v>
      </c>
      <c r="D3734">
        <v>1</v>
      </c>
      <c r="E3734">
        <v>1</v>
      </c>
      <c r="F3734">
        <v>0</v>
      </c>
      <c r="G3734">
        <v>0</v>
      </c>
      <c r="H3734">
        <v>0</v>
      </c>
      <c r="I3734">
        <v>0</v>
      </c>
      <c r="J3734">
        <v>0</v>
      </c>
      <c r="K3734">
        <v>0</v>
      </c>
      <c r="L3734">
        <v>0</v>
      </c>
      <c r="M3734">
        <v>0</v>
      </c>
      <c r="N3734">
        <v>0</v>
      </c>
      <c r="O3734">
        <v>0</v>
      </c>
      <c r="P3734">
        <v>0</v>
      </c>
      <c r="Q3734">
        <v>0.157</v>
      </c>
      <c r="R3734">
        <v>0.2</v>
      </c>
      <c r="S3734">
        <v>0.20300000000000001</v>
      </c>
      <c r="T3734">
        <v>0.40300000000000002</v>
      </c>
      <c r="U3734">
        <v>0.183</v>
      </c>
      <c r="V3734">
        <v>7</v>
      </c>
      <c r="W3734">
        <v>0</v>
      </c>
      <c r="X3734">
        <v>0</v>
      </c>
      <c r="Y3734">
        <v>-0.1</v>
      </c>
      <c r="Z3734">
        <v>0</v>
      </c>
      <c r="AA3734">
        <v>0</v>
      </c>
    </row>
    <row r="3735" spans="1:27" x14ac:dyDescent="0.25">
      <c r="A3735" t="s">
        <v>257</v>
      </c>
      <c r="B3735" t="s">
        <v>258</v>
      </c>
      <c r="C3735" t="s">
        <v>20870</v>
      </c>
      <c r="D3735">
        <v>1</v>
      </c>
      <c r="E3735">
        <v>1</v>
      </c>
      <c r="F3735">
        <v>0</v>
      </c>
      <c r="G3735">
        <v>0</v>
      </c>
      <c r="H3735">
        <v>0</v>
      </c>
      <c r="I3735">
        <v>0</v>
      </c>
      <c r="J3735">
        <v>0</v>
      </c>
      <c r="K3735">
        <v>0</v>
      </c>
      <c r="L3735">
        <v>0</v>
      </c>
      <c r="M3735">
        <v>0</v>
      </c>
      <c r="N3735">
        <v>0</v>
      </c>
      <c r="O3735">
        <v>0</v>
      </c>
      <c r="P3735">
        <v>0</v>
      </c>
      <c r="Q3735">
        <v>0.161</v>
      </c>
      <c r="R3735">
        <v>0.189</v>
      </c>
      <c r="S3735">
        <v>0.223</v>
      </c>
      <c r="T3735">
        <v>0.41299999999999998</v>
      </c>
      <c r="U3735">
        <v>0.183</v>
      </c>
      <c r="V3735">
        <v>5</v>
      </c>
      <c r="W3735">
        <v>0</v>
      </c>
      <c r="X3735">
        <v>0</v>
      </c>
      <c r="Y3735">
        <v>-0.1</v>
      </c>
      <c r="Z3735">
        <v>0</v>
      </c>
      <c r="AA3735">
        <v>0</v>
      </c>
    </row>
    <row r="3736" spans="1:27" x14ac:dyDescent="0.25">
      <c r="A3736" t="s">
        <v>470</v>
      </c>
      <c r="B3736" t="s">
        <v>471</v>
      </c>
      <c r="C3736" t="s">
        <v>1</v>
      </c>
      <c r="D3736">
        <v>1</v>
      </c>
      <c r="E3736">
        <v>1</v>
      </c>
      <c r="F3736">
        <v>0</v>
      </c>
      <c r="G3736">
        <v>0</v>
      </c>
      <c r="H3736">
        <v>0</v>
      </c>
      <c r="I3736">
        <v>0</v>
      </c>
      <c r="J3736">
        <v>0</v>
      </c>
      <c r="K3736">
        <v>0</v>
      </c>
      <c r="L3736">
        <v>0</v>
      </c>
      <c r="M3736">
        <v>0</v>
      </c>
      <c r="N3736">
        <v>0</v>
      </c>
      <c r="O3736">
        <v>0</v>
      </c>
      <c r="P3736">
        <v>0</v>
      </c>
      <c r="Q3736">
        <v>0.17199999999999999</v>
      </c>
      <c r="R3736">
        <v>0.19900000000000001</v>
      </c>
      <c r="S3736">
        <v>0.21199999999999999</v>
      </c>
      <c r="T3736">
        <v>0.41</v>
      </c>
      <c r="U3736">
        <v>0.183</v>
      </c>
      <c r="V3736">
        <v>7</v>
      </c>
      <c r="W3736">
        <v>0</v>
      </c>
      <c r="X3736">
        <v>0</v>
      </c>
      <c r="Y3736">
        <v>-0.1</v>
      </c>
      <c r="Z3736">
        <v>0</v>
      </c>
      <c r="AA3736">
        <v>0</v>
      </c>
    </row>
    <row r="3737" spans="1:27" x14ac:dyDescent="0.25">
      <c r="A3737" t="s">
        <v>155</v>
      </c>
      <c r="B3737" t="s">
        <v>156</v>
      </c>
      <c r="C3737" t="s">
        <v>20890</v>
      </c>
      <c r="D3737">
        <v>1</v>
      </c>
      <c r="E3737">
        <v>1</v>
      </c>
      <c r="F3737">
        <v>0</v>
      </c>
      <c r="G3737">
        <v>0</v>
      </c>
      <c r="H3737">
        <v>0</v>
      </c>
      <c r="I3737">
        <v>0</v>
      </c>
      <c r="J3737">
        <v>0</v>
      </c>
      <c r="K3737">
        <v>0</v>
      </c>
      <c r="L3737">
        <v>0</v>
      </c>
      <c r="M3737">
        <v>0</v>
      </c>
      <c r="N3737">
        <v>0</v>
      </c>
      <c r="O3737">
        <v>0</v>
      </c>
      <c r="P3737">
        <v>0</v>
      </c>
      <c r="Q3737">
        <v>0.159</v>
      </c>
      <c r="R3737">
        <v>0.193</v>
      </c>
      <c r="S3737">
        <v>0.216</v>
      </c>
      <c r="T3737">
        <v>0.40899999999999997</v>
      </c>
      <c r="U3737">
        <v>0.183</v>
      </c>
      <c r="V3737">
        <v>13</v>
      </c>
      <c r="W3737">
        <v>0</v>
      </c>
      <c r="X3737">
        <v>0</v>
      </c>
      <c r="Y3737">
        <v>-0.1</v>
      </c>
      <c r="Z3737">
        <v>0</v>
      </c>
      <c r="AA3737">
        <v>0</v>
      </c>
    </row>
    <row r="3738" spans="1:27" x14ac:dyDescent="0.25">
      <c r="A3738" t="s">
        <v>22378</v>
      </c>
      <c r="B3738" t="s">
        <v>22379</v>
      </c>
      <c r="C3738" t="s">
        <v>20887</v>
      </c>
      <c r="D3738">
        <v>1</v>
      </c>
      <c r="E3738">
        <v>1</v>
      </c>
      <c r="F3738">
        <v>0</v>
      </c>
      <c r="G3738">
        <v>0</v>
      </c>
      <c r="H3738">
        <v>0</v>
      </c>
      <c r="I3738">
        <v>0</v>
      </c>
      <c r="J3738">
        <v>0</v>
      </c>
      <c r="K3738">
        <v>0</v>
      </c>
      <c r="L3738">
        <v>0</v>
      </c>
      <c r="M3738">
        <v>0</v>
      </c>
      <c r="N3738">
        <v>0</v>
      </c>
      <c r="O3738">
        <v>0</v>
      </c>
      <c r="P3738">
        <v>0</v>
      </c>
      <c r="Q3738">
        <v>0.156</v>
      </c>
      <c r="R3738">
        <v>0.19900000000000001</v>
      </c>
      <c r="S3738">
        <v>0.20599999999999999</v>
      </c>
      <c r="T3738">
        <v>0.40400000000000003</v>
      </c>
      <c r="U3738">
        <v>0.183</v>
      </c>
      <c r="V3738">
        <v>8</v>
      </c>
      <c r="W3738">
        <v>0</v>
      </c>
      <c r="X3738">
        <v>0</v>
      </c>
      <c r="Y3738">
        <v>-0.1</v>
      </c>
      <c r="Z3738">
        <v>0</v>
      </c>
      <c r="AA3738">
        <v>0</v>
      </c>
    </row>
    <row r="3739" spans="1:27" x14ac:dyDescent="0.25">
      <c r="A3739" t="s">
        <v>859</v>
      </c>
      <c r="B3739" t="s">
        <v>860</v>
      </c>
      <c r="C3739" t="s">
        <v>20865</v>
      </c>
      <c r="D3739">
        <v>1</v>
      </c>
      <c r="E3739">
        <v>1</v>
      </c>
      <c r="F3739">
        <v>0</v>
      </c>
      <c r="G3739">
        <v>0</v>
      </c>
      <c r="H3739">
        <v>0</v>
      </c>
      <c r="I3739">
        <v>0</v>
      </c>
      <c r="J3739">
        <v>0</v>
      </c>
      <c r="K3739">
        <v>0</v>
      </c>
      <c r="L3739">
        <v>0</v>
      </c>
      <c r="M3739">
        <v>0</v>
      </c>
      <c r="N3739">
        <v>0</v>
      </c>
      <c r="O3739">
        <v>0</v>
      </c>
      <c r="P3739">
        <v>0</v>
      </c>
      <c r="Q3739">
        <v>0.16300000000000001</v>
      </c>
      <c r="R3739">
        <v>0.19600000000000001</v>
      </c>
      <c r="S3739">
        <v>0.21199999999999999</v>
      </c>
      <c r="T3739">
        <v>0.40799999999999997</v>
      </c>
      <c r="U3739">
        <v>0.183</v>
      </c>
      <c r="V3739">
        <v>12</v>
      </c>
      <c r="W3739">
        <v>0</v>
      </c>
      <c r="X3739">
        <v>0</v>
      </c>
      <c r="Y3739">
        <v>-0.1</v>
      </c>
      <c r="Z3739">
        <v>0</v>
      </c>
      <c r="AA3739">
        <v>0</v>
      </c>
    </row>
    <row r="3740" spans="1:27" x14ac:dyDescent="0.25">
      <c r="A3740" t="s">
        <v>22380</v>
      </c>
      <c r="B3740" t="s">
        <v>22381</v>
      </c>
      <c r="C3740" t="s">
        <v>20869</v>
      </c>
      <c r="D3740">
        <v>1</v>
      </c>
      <c r="E3740">
        <v>1</v>
      </c>
      <c r="F3740">
        <v>0</v>
      </c>
      <c r="G3740">
        <v>0</v>
      </c>
      <c r="H3740">
        <v>0</v>
      </c>
      <c r="I3740">
        <v>0</v>
      </c>
      <c r="J3740">
        <v>0</v>
      </c>
      <c r="K3740">
        <v>0</v>
      </c>
      <c r="L3740">
        <v>0</v>
      </c>
      <c r="M3740">
        <v>0</v>
      </c>
      <c r="N3740">
        <v>0</v>
      </c>
      <c r="O3740">
        <v>0</v>
      </c>
      <c r="P3740">
        <v>0</v>
      </c>
      <c r="Q3740">
        <v>0.16</v>
      </c>
      <c r="R3740">
        <v>0.193</v>
      </c>
      <c r="S3740">
        <v>0.217</v>
      </c>
      <c r="T3740">
        <v>0.41</v>
      </c>
      <c r="U3740">
        <v>0.183</v>
      </c>
      <c r="V3740">
        <v>3</v>
      </c>
      <c r="W3740">
        <v>0</v>
      </c>
      <c r="X3740">
        <v>0</v>
      </c>
      <c r="Y3740">
        <v>-0.1</v>
      </c>
      <c r="Z3740">
        <v>0</v>
      </c>
      <c r="AA3740">
        <v>0</v>
      </c>
    </row>
    <row r="3741" spans="1:27" x14ac:dyDescent="0.25">
      <c r="A3741" t="s">
        <v>22382</v>
      </c>
      <c r="B3741" t="s">
        <v>22383</v>
      </c>
      <c r="C3741" t="s">
        <v>20885</v>
      </c>
      <c r="D3741">
        <v>1</v>
      </c>
      <c r="E3741">
        <v>1</v>
      </c>
      <c r="F3741">
        <v>0</v>
      </c>
      <c r="G3741">
        <v>0</v>
      </c>
      <c r="H3741">
        <v>0</v>
      </c>
      <c r="I3741">
        <v>0</v>
      </c>
      <c r="J3741">
        <v>0</v>
      </c>
      <c r="K3741">
        <v>0</v>
      </c>
      <c r="L3741">
        <v>0</v>
      </c>
      <c r="M3741">
        <v>0</v>
      </c>
      <c r="N3741">
        <v>0</v>
      </c>
      <c r="O3741">
        <v>0</v>
      </c>
      <c r="P3741">
        <v>0</v>
      </c>
      <c r="Q3741">
        <v>0.152</v>
      </c>
      <c r="R3741">
        <v>0.19700000000000001</v>
      </c>
      <c r="S3741">
        <v>0.20699999999999999</v>
      </c>
      <c r="T3741">
        <v>0.40400000000000003</v>
      </c>
      <c r="U3741">
        <v>0.183</v>
      </c>
      <c r="V3741">
        <v>9</v>
      </c>
      <c r="W3741">
        <v>0</v>
      </c>
      <c r="X3741">
        <v>0</v>
      </c>
      <c r="Y3741">
        <v>-0.1</v>
      </c>
      <c r="Z3741">
        <v>0</v>
      </c>
      <c r="AA3741">
        <v>0</v>
      </c>
    </row>
    <row r="3742" spans="1:27" x14ac:dyDescent="0.25">
      <c r="A3742" t="s">
        <v>665</v>
      </c>
      <c r="B3742" t="s">
        <v>666</v>
      </c>
      <c r="C3742" t="s">
        <v>1</v>
      </c>
      <c r="D3742">
        <v>1</v>
      </c>
      <c r="E3742">
        <v>1</v>
      </c>
      <c r="F3742">
        <v>0</v>
      </c>
      <c r="G3742">
        <v>0</v>
      </c>
      <c r="H3742">
        <v>0</v>
      </c>
      <c r="I3742">
        <v>0</v>
      </c>
      <c r="J3742">
        <v>0</v>
      </c>
      <c r="K3742">
        <v>0</v>
      </c>
      <c r="L3742">
        <v>0</v>
      </c>
      <c r="M3742">
        <v>0</v>
      </c>
      <c r="N3742">
        <v>0</v>
      </c>
      <c r="O3742">
        <v>0</v>
      </c>
      <c r="P3742">
        <v>0</v>
      </c>
      <c r="Q3742">
        <v>0.17100000000000001</v>
      </c>
      <c r="R3742">
        <v>0.19900000000000001</v>
      </c>
      <c r="S3742">
        <v>0.21099999999999999</v>
      </c>
      <c r="T3742">
        <v>0.40899999999999997</v>
      </c>
      <c r="U3742">
        <v>0.183</v>
      </c>
      <c r="V3742">
        <v>7</v>
      </c>
      <c r="W3742">
        <v>0</v>
      </c>
      <c r="X3742">
        <v>0</v>
      </c>
      <c r="Y3742">
        <v>-0.1</v>
      </c>
      <c r="Z3742">
        <v>0</v>
      </c>
      <c r="AA3742">
        <v>0</v>
      </c>
    </row>
    <row r="3743" spans="1:27" x14ac:dyDescent="0.25">
      <c r="A3743" t="s">
        <v>205</v>
      </c>
      <c r="B3743" t="s">
        <v>206</v>
      </c>
      <c r="C3743" t="s">
        <v>1</v>
      </c>
      <c r="D3743">
        <v>1</v>
      </c>
      <c r="E3743">
        <v>1</v>
      </c>
      <c r="F3743">
        <v>0</v>
      </c>
      <c r="G3743">
        <v>0</v>
      </c>
      <c r="H3743">
        <v>0</v>
      </c>
      <c r="I3743">
        <v>0</v>
      </c>
      <c r="J3743">
        <v>0</v>
      </c>
      <c r="K3743">
        <v>0</v>
      </c>
      <c r="L3743">
        <v>0</v>
      </c>
      <c r="M3743">
        <v>0</v>
      </c>
      <c r="N3743">
        <v>0</v>
      </c>
      <c r="O3743">
        <v>0</v>
      </c>
      <c r="P3743">
        <v>0</v>
      </c>
      <c r="Q3743">
        <v>0.153</v>
      </c>
      <c r="R3743">
        <v>0.189</v>
      </c>
      <c r="S3743">
        <v>0.22</v>
      </c>
      <c r="T3743">
        <v>0.40899999999999997</v>
      </c>
      <c r="U3743">
        <v>0.183</v>
      </c>
      <c r="V3743">
        <v>7</v>
      </c>
      <c r="W3743">
        <v>0</v>
      </c>
      <c r="X3743">
        <v>0</v>
      </c>
      <c r="Y3743">
        <v>-0.1</v>
      </c>
      <c r="Z3743">
        <v>0</v>
      </c>
      <c r="AA3743">
        <v>0</v>
      </c>
    </row>
    <row r="3744" spans="1:27" x14ac:dyDescent="0.25">
      <c r="A3744" t="s">
        <v>22384</v>
      </c>
      <c r="B3744" t="s">
        <v>22385</v>
      </c>
      <c r="C3744" t="s">
        <v>20871</v>
      </c>
      <c r="D3744">
        <v>1</v>
      </c>
      <c r="E3744">
        <v>1</v>
      </c>
      <c r="F3744">
        <v>0</v>
      </c>
      <c r="G3744">
        <v>0</v>
      </c>
      <c r="H3744">
        <v>0</v>
      </c>
      <c r="I3744">
        <v>0</v>
      </c>
      <c r="J3744">
        <v>0</v>
      </c>
      <c r="K3744">
        <v>0</v>
      </c>
      <c r="L3744">
        <v>0</v>
      </c>
      <c r="M3744">
        <v>0</v>
      </c>
      <c r="N3744">
        <v>0</v>
      </c>
      <c r="O3744">
        <v>0</v>
      </c>
      <c r="P3744">
        <v>0</v>
      </c>
      <c r="Q3744">
        <v>0.16</v>
      </c>
      <c r="R3744">
        <v>0.20200000000000001</v>
      </c>
      <c r="S3744">
        <v>0.20100000000000001</v>
      </c>
      <c r="T3744">
        <v>0.40300000000000002</v>
      </c>
      <c r="U3744">
        <v>0.183</v>
      </c>
      <c r="V3744">
        <v>11</v>
      </c>
      <c r="W3744">
        <v>0</v>
      </c>
      <c r="X3744">
        <v>0</v>
      </c>
      <c r="Y3744">
        <v>-0.1</v>
      </c>
      <c r="Z3744">
        <v>0</v>
      </c>
      <c r="AA3744">
        <v>0</v>
      </c>
    </row>
    <row r="3745" spans="1:27" x14ac:dyDescent="0.25">
      <c r="A3745" t="s">
        <v>22386</v>
      </c>
      <c r="B3745" t="s">
        <v>1167</v>
      </c>
      <c r="C3745" t="s">
        <v>20874</v>
      </c>
      <c r="D3745">
        <v>1</v>
      </c>
      <c r="E3745">
        <v>1</v>
      </c>
      <c r="F3745">
        <v>0</v>
      </c>
      <c r="G3745">
        <v>0</v>
      </c>
      <c r="H3745">
        <v>0</v>
      </c>
      <c r="I3745">
        <v>0</v>
      </c>
      <c r="J3745">
        <v>0</v>
      </c>
      <c r="K3745">
        <v>0</v>
      </c>
      <c r="L3745">
        <v>0</v>
      </c>
      <c r="M3745">
        <v>0</v>
      </c>
      <c r="N3745">
        <v>0</v>
      </c>
      <c r="O3745">
        <v>0</v>
      </c>
      <c r="P3745">
        <v>0</v>
      </c>
      <c r="Q3745">
        <v>0.16300000000000001</v>
      </c>
      <c r="R3745">
        <v>0.19600000000000001</v>
      </c>
      <c r="S3745">
        <v>0.21299999999999999</v>
      </c>
      <c r="T3745">
        <v>0.40799999999999997</v>
      </c>
      <c r="U3745">
        <v>0.183</v>
      </c>
      <c r="V3745">
        <v>9</v>
      </c>
      <c r="W3745">
        <v>0</v>
      </c>
      <c r="X3745">
        <v>0</v>
      </c>
      <c r="Y3745">
        <v>-0.1</v>
      </c>
      <c r="Z3745">
        <v>0</v>
      </c>
      <c r="AA3745">
        <v>0</v>
      </c>
    </row>
    <row r="3746" spans="1:27" x14ac:dyDescent="0.25">
      <c r="A3746" t="s">
        <v>428</v>
      </c>
      <c r="B3746" t="s">
        <v>429</v>
      </c>
      <c r="C3746" t="s">
        <v>20895</v>
      </c>
      <c r="D3746">
        <v>1</v>
      </c>
      <c r="E3746">
        <v>1</v>
      </c>
      <c r="F3746">
        <v>0</v>
      </c>
      <c r="G3746">
        <v>0</v>
      </c>
      <c r="H3746">
        <v>0</v>
      </c>
      <c r="I3746">
        <v>0</v>
      </c>
      <c r="J3746">
        <v>0</v>
      </c>
      <c r="K3746">
        <v>0</v>
      </c>
      <c r="L3746">
        <v>0</v>
      </c>
      <c r="M3746">
        <v>0</v>
      </c>
      <c r="N3746">
        <v>0</v>
      </c>
      <c r="O3746">
        <v>0</v>
      </c>
      <c r="P3746">
        <v>0</v>
      </c>
      <c r="Q3746">
        <v>0.16400000000000001</v>
      </c>
      <c r="R3746">
        <v>0.19700000000000001</v>
      </c>
      <c r="S3746">
        <v>0.21</v>
      </c>
      <c r="T3746">
        <v>0.40799999999999997</v>
      </c>
      <c r="U3746">
        <v>0.183</v>
      </c>
      <c r="V3746">
        <v>11</v>
      </c>
      <c r="W3746">
        <v>0</v>
      </c>
      <c r="X3746">
        <v>0</v>
      </c>
      <c r="Y3746">
        <v>-0.1</v>
      </c>
      <c r="Z3746">
        <v>0</v>
      </c>
      <c r="AA3746">
        <v>0</v>
      </c>
    </row>
    <row r="3747" spans="1:27" x14ac:dyDescent="0.25">
      <c r="A3747" t="s">
        <v>480</v>
      </c>
      <c r="B3747" t="s">
        <v>481</v>
      </c>
      <c r="C3747" t="s">
        <v>20890</v>
      </c>
      <c r="D3747">
        <v>1</v>
      </c>
      <c r="E3747">
        <v>1</v>
      </c>
      <c r="F3747">
        <v>0</v>
      </c>
      <c r="G3747">
        <v>0</v>
      </c>
      <c r="H3747">
        <v>0</v>
      </c>
      <c r="I3747">
        <v>0</v>
      </c>
      <c r="J3747">
        <v>0</v>
      </c>
      <c r="K3747">
        <v>0</v>
      </c>
      <c r="L3747">
        <v>0</v>
      </c>
      <c r="M3747">
        <v>0</v>
      </c>
      <c r="N3747">
        <v>0</v>
      </c>
      <c r="O3747">
        <v>0</v>
      </c>
      <c r="P3747">
        <v>0</v>
      </c>
      <c r="Q3747">
        <v>0.16600000000000001</v>
      </c>
      <c r="R3747">
        <v>0.19900000000000001</v>
      </c>
      <c r="S3747">
        <v>0.20799999999999999</v>
      </c>
      <c r="T3747">
        <v>0.40699999999999997</v>
      </c>
      <c r="U3747">
        <v>0.183</v>
      </c>
      <c r="V3747">
        <v>13</v>
      </c>
      <c r="W3747">
        <v>0</v>
      </c>
      <c r="X3747">
        <v>0</v>
      </c>
      <c r="Y3747">
        <v>-0.1</v>
      </c>
      <c r="Z3747">
        <v>0</v>
      </c>
      <c r="AA3747">
        <v>0</v>
      </c>
    </row>
    <row r="3748" spans="1:27" x14ac:dyDescent="0.25">
      <c r="A3748" t="s">
        <v>825</v>
      </c>
      <c r="B3748" t="s">
        <v>826</v>
      </c>
      <c r="C3748" t="s">
        <v>20885</v>
      </c>
      <c r="D3748">
        <v>1</v>
      </c>
      <c r="E3748">
        <v>1</v>
      </c>
      <c r="F3748">
        <v>0</v>
      </c>
      <c r="G3748">
        <v>0</v>
      </c>
      <c r="H3748">
        <v>0</v>
      </c>
      <c r="I3748">
        <v>0</v>
      </c>
      <c r="J3748">
        <v>0</v>
      </c>
      <c r="K3748">
        <v>0</v>
      </c>
      <c r="L3748">
        <v>0</v>
      </c>
      <c r="M3748">
        <v>0</v>
      </c>
      <c r="N3748">
        <v>0</v>
      </c>
      <c r="O3748">
        <v>0</v>
      </c>
      <c r="P3748">
        <v>0</v>
      </c>
      <c r="Q3748">
        <v>0.16500000000000001</v>
      </c>
      <c r="R3748">
        <v>0.19400000000000001</v>
      </c>
      <c r="S3748">
        <v>0.216</v>
      </c>
      <c r="T3748">
        <v>0.41</v>
      </c>
      <c r="U3748">
        <v>0.183</v>
      </c>
      <c r="V3748">
        <v>9</v>
      </c>
      <c r="W3748">
        <v>0</v>
      </c>
      <c r="X3748">
        <v>0</v>
      </c>
      <c r="Y3748">
        <v>-0.1</v>
      </c>
      <c r="Z3748">
        <v>0</v>
      </c>
      <c r="AA3748">
        <v>0</v>
      </c>
    </row>
    <row r="3749" spans="1:27" x14ac:dyDescent="0.25">
      <c r="A3749" t="s">
        <v>22387</v>
      </c>
      <c r="B3749" t="s">
        <v>22388</v>
      </c>
      <c r="C3749" t="s">
        <v>20886</v>
      </c>
      <c r="D3749">
        <v>1</v>
      </c>
      <c r="E3749">
        <v>1</v>
      </c>
      <c r="F3749">
        <v>0</v>
      </c>
      <c r="G3749">
        <v>0</v>
      </c>
      <c r="H3749">
        <v>0</v>
      </c>
      <c r="I3749">
        <v>0</v>
      </c>
      <c r="J3749">
        <v>0</v>
      </c>
      <c r="K3749">
        <v>0</v>
      </c>
      <c r="L3749">
        <v>0</v>
      </c>
      <c r="M3749">
        <v>0</v>
      </c>
      <c r="N3749">
        <v>0</v>
      </c>
      <c r="O3749">
        <v>0</v>
      </c>
      <c r="P3749">
        <v>0</v>
      </c>
      <c r="Q3749">
        <v>0.157</v>
      </c>
      <c r="R3749">
        <v>0.19600000000000001</v>
      </c>
      <c r="S3749">
        <v>0.21099999999999999</v>
      </c>
      <c r="T3749">
        <v>0.40600000000000003</v>
      </c>
      <c r="U3749">
        <v>0.183</v>
      </c>
      <c r="V3749">
        <v>7</v>
      </c>
      <c r="W3749">
        <v>0</v>
      </c>
      <c r="X3749">
        <v>0</v>
      </c>
      <c r="Y3749">
        <v>-0.1</v>
      </c>
      <c r="Z3749">
        <v>0</v>
      </c>
      <c r="AA3749">
        <v>0</v>
      </c>
    </row>
    <row r="3750" spans="1:27" x14ac:dyDescent="0.25">
      <c r="A3750" t="s">
        <v>183</v>
      </c>
      <c r="B3750" t="s">
        <v>184</v>
      </c>
      <c r="C3750" t="s">
        <v>20895</v>
      </c>
      <c r="D3750">
        <v>1</v>
      </c>
      <c r="E3750">
        <v>1</v>
      </c>
      <c r="F3750">
        <v>0</v>
      </c>
      <c r="G3750">
        <v>0</v>
      </c>
      <c r="H3750">
        <v>0</v>
      </c>
      <c r="I3750">
        <v>0</v>
      </c>
      <c r="J3750">
        <v>0</v>
      </c>
      <c r="K3750">
        <v>0</v>
      </c>
      <c r="L3750">
        <v>0</v>
      </c>
      <c r="M3750">
        <v>0</v>
      </c>
      <c r="N3750">
        <v>0</v>
      </c>
      <c r="O3750">
        <v>0</v>
      </c>
      <c r="P3750">
        <v>0</v>
      </c>
      <c r="Q3750">
        <v>0.16300000000000001</v>
      </c>
      <c r="R3750">
        <v>0.19600000000000001</v>
      </c>
      <c r="S3750">
        <v>0.21299999999999999</v>
      </c>
      <c r="T3750">
        <v>0.40799999999999997</v>
      </c>
      <c r="U3750">
        <v>0.183</v>
      </c>
      <c r="V3750">
        <v>11</v>
      </c>
      <c r="W3750">
        <v>0</v>
      </c>
      <c r="X3750">
        <v>0</v>
      </c>
      <c r="Y3750">
        <v>-0.1</v>
      </c>
      <c r="Z3750">
        <v>0</v>
      </c>
      <c r="AA3750">
        <v>0</v>
      </c>
    </row>
    <row r="3751" spans="1:27" x14ac:dyDescent="0.25">
      <c r="A3751" t="s">
        <v>22389</v>
      </c>
      <c r="B3751" t="s">
        <v>22390</v>
      </c>
      <c r="C3751" t="s">
        <v>20877</v>
      </c>
      <c r="D3751">
        <v>1</v>
      </c>
      <c r="E3751">
        <v>1</v>
      </c>
      <c r="F3751">
        <v>0</v>
      </c>
      <c r="G3751">
        <v>0</v>
      </c>
      <c r="H3751">
        <v>0</v>
      </c>
      <c r="I3751">
        <v>0</v>
      </c>
      <c r="J3751">
        <v>0</v>
      </c>
      <c r="K3751">
        <v>0</v>
      </c>
      <c r="L3751">
        <v>0</v>
      </c>
      <c r="M3751">
        <v>0</v>
      </c>
      <c r="N3751">
        <v>0</v>
      </c>
      <c r="O3751">
        <v>0</v>
      </c>
      <c r="P3751">
        <v>0</v>
      </c>
      <c r="Q3751">
        <v>0.14899999999999999</v>
      </c>
      <c r="R3751">
        <v>0.19900000000000001</v>
      </c>
      <c r="S3751">
        <v>0.20200000000000001</v>
      </c>
      <c r="T3751">
        <v>0.40100000000000002</v>
      </c>
      <c r="U3751">
        <v>0.183</v>
      </c>
      <c r="V3751">
        <v>14</v>
      </c>
      <c r="W3751">
        <v>0</v>
      </c>
      <c r="X3751">
        <v>0</v>
      </c>
      <c r="Y3751">
        <v>-0.1</v>
      </c>
      <c r="Z3751">
        <v>0</v>
      </c>
      <c r="AA3751">
        <v>0</v>
      </c>
    </row>
    <row r="3752" spans="1:27" x14ac:dyDescent="0.25">
      <c r="A3752" t="s">
        <v>22391</v>
      </c>
      <c r="B3752" t="s">
        <v>22392</v>
      </c>
      <c r="C3752" t="s">
        <v>20876</v>
      </c>
      <c r="D3752">
        <v>1</v>
      </c>
      <c r="E3752">
        <v>1</v>
      </c>
      <c r="F3752">
        <v>0</v>
      </c>
      <c r="G3752">
        <v>0</v>
      </c>
      <c r="H3752">
        <v>0</v>
      </c>
      <c r="I3752">
        <v>0</v>
      </c>
      <c r="J3752">
        <v>0</v>
      </c>
      <c r="K3752">
        <v>0</v>
      </c>
      <c r="L3752">
        <v>0</v>
      </c>
      <c r="M3752">
        <v>0</v>
      </c>
      <c r="N3752">
        <v>0</v>
      </c>
      <c r="O3752">
        <v>0</v>
      </c>
      <c r="P3752">
        <v>0</v>
      </c>
      <c r="Q3752">
        <v>0.16800000000000001</v>
      </c>
      <c r="R3752">
        <v>0.19400000000000001</v>
      </c>
      <c r="S3752">
        <v>0.217</v>
      </c>
      <c r="T3752">
        <v>0.41099999999999998</v>
      </c>
      <c r="U3752">
        <v>0.183</v>
      </c>
      <c r="V3752">
        <v>11</v>
      </c>
      <c r="W3752">
        <v>0</v>
      </c>
      <c r="X3752">
        <v>0</v>
      </c>
      <c r="Y3752">
        <v>-0.1</v>
      </c>
      <c r="Z3752">
        <v>0</v>
      </c>
      <c r="AA3752">
        <v>0</v>
      </c>
    </row>
    <row r="3753" spans="1:27" x14ac:dyDescent="0.25">
      <c r="A3753" t="s">
        <v>22393</v>
      </c>
      <c r="B3753" t="s">
        <v>22394</v>
      </c>
      <c r="C3753" t="s">
        <v>20886</v>
      </c>
      <c r="D3753">
        <v>1</v>
      </c>
      <c r="E3753">
        <v>1</v>
      </c>
      <c r="F3753">
        <v>0</v>
      </c>
      <c r="G3753">
        <v>0</v>
      </c>
      <c r="H3753">
        <v>0</v>
      </c>
      <c r="I3753">
        <v>0</v>
      </c>
      <c r="J3753">
        <v>0</v>
      </c>
      <c r="K3753">
        <v>0</v>
      </c>
      <c r="L3753">
        <v>0</v>
      </c>
      <c r="M3753">
        <v>0</v>
      </c>
      <c r="N3753">
        <v>0</v>
      </c>
      <c r="O3753">
        <v>0</v>
      </c>
      <c r="P3753">
        <v>0</v>
      </c>
      <c r="Q3753">
        <v>0.157</v>
      </c>
      <c r="R3753">
        <v>0.19500000000000001</v>
      </c>
      <c r="S3753">
        <v>0.21299999999999999</v>
      </c>
      <c r="T3753">
        <v>0.40799999999999997</v>
      </c>
      <c r="U3753">
        <v>0.183</v>
      </c>
      <c r="V3753">
        <v>7</v>
      </c>
      <c r="W3753">
        <v>0</v>
      </c>
      <c r="X3753">
        <v>0</v>
      </c>
      <c r="Y3753">
        <v>-0.1</v>
      </c>
      <c r="Z3753">
        <v>0</v>
      </c>
      <c r="AA3753">
        <v>0</v>
      </c>
    </row>
    <row r="3754" spans="1:27" x14ac:dyDescent="0.25">
      <c r="A3754" t="s">
        <v>22395</v>
      </c>
      <c r="B3754" t="s">
        <v>22396</v>
      </c>
      <c r="C3754" t="s">
        <v>20873</v>
      </c>
      <c r="D3754">
        <v>1</v>
      </c>
      <c r="E3754">
        <v>1</v>
      </c>
      <c r="F3754">
        <v>0</v>
      </c>
      <c r="G3754">
        <v>0</v>
      </c>
      <c r="H3754">
        <v>0</v>
      </c>
      <c r="I3754">
        <v>0</v>
      </c>
      <c r="J3754">
        <v>0</v>
      </c>
      <c r="K3754">
        <v>0</v>
      </c>
      <c r="L3754">
        <v>0</v>
      </c>
      <c r="M3754">
        <v>0</v>
      </c>
      <c r="N3754">
        <v>0</v>
      </c>
      <c r="O3754">
        <v>0</v>
      </c>
      <c r="P3754">
        <v>0</v>
      </c>
      <c r="Q3754">
        <v>0.158</v>
      </c>
      <c r="R3754">
        <v>0.193</v>
      </c>
      <c r="S3754">
        <v>0.215</v>
      </c>
      <c r="T3754">
        <v>0.40799999999999997</v>
      </c>
      <c r="U3754">
        <v>0.183</v>
      </c>
      <c r="V3754">
        <v>5</v>
      </c>
      <c r="W3754">
        <v>0</v>
      </c>
      <c r="X3754">
        <v>0</v>
      </c>
      <c r="Y3754">
        <v>-0.1</v>
      </c>
      <c r="Z3754">
        <v>0</v>
      </c>
      <c r="AA3754">
        <v>0</v>
      </c>
    </row>
    <row r="3755" spans="1:27" x14ac:dyDescent="0.25">
      <c r="A3755" t="s">
        <v>791</v>
      </c>
      <c r="B3755" t="s">
        <v>792</v>
      </c>
      <c r="C3755" t="s">
        <v>1</v>
      </c>
      <c r="D3755">
        <v>1</v>
      </c>
      <c r="E3755">
        <v>1</v>
      </c>
      <c r="F3755">
        <v>0</v>
      </c>
      <c r="G3755">
        <v>0</v>
      </c>
      <c r="H3755">
        <v>0</v>
      </c>
      <c r="I3755">
        <v>0</v>
      </c>
      <c r="J3755">
        <v>0</v>
      </c>
      <c r="K3755">
        <v>0</v>
      </c>
      <c r="L3755">
        <v>0</v>
      </c>
      <c r="M3755">
        <v>0</v>
      </c>
      <c r="N3755">
        <v>0</v>
      </c>
      <c r="O3755">
        <v>0</v>
      </c>
      <c r="P3755">
        <v>0</v>
      </c>
      <c r="Q3755">
        <v>0.16300000000000001</v>
      </c>
      <c r="R3755">
        <v>0.192</v>
      </c>
      <c r="S3755">
        <v>0.219</v>
      </c>
      <c r="T3755">
        <v>0.41</v>
      </c>
      <c r="U3755">
        <v>0.183</v>
      </c>
      <c r="V3755">
        <v>7</v>
      </c>
      <c r="W3755">
        <v>0</v>
      </c>
      <c r="X3755">
        <v>0</v>
      </c>
      <c r="Y3755">
        <v>-0.1</v>
      </c>
      <c r="Z3755">
        <v>0</v>
      </c>
      <c r="AA3755">
        <v>0</v>
      </c>
    </row>
    <row r="3756" spans="1:27" x14ac:dyDescent="0.25">
      <c r="A3756" t="s">
        <v>145</v>
      </c>
      <c r="B3756" t="s">
        <v>146</v>
      </c>
      <c r="C3756" t="s">
        <v>1</v>
      </c>
      <c r="D3756">
        <v>1</v>
      </c>
      <c r="E3756">
        <v>1</v>
      </c>
      <c r="F3756">
        <v>0</v>
      </c>
      <c r="G3756">
        <v>0</v>
      </c>
      <c r="H3756">
        <v>0</v>
      </c>
      <c r="I3756">
        <v>0</v>
      </c>
      <c r="J3756">
        <v>0</v>
      </c>
      <c r="K3756">
        <v>0</v>
      </c>
      <c r="L3756">
        <v>0</v>
      </c>
      <c r="M3756">
        <v>0</v>
      </c>
      <c r="N3756">
        <v>0</v>
      </c>
      <c r="O3756">
        <v>0</v>
      </c>
      <c r="P3756">
        <v>0</v>
      </c>
      <c r="Q3756">
        <v>0.17</v>
      </c>
      <c r="R3756">
        <v>0.19800000000000001</v>
      </c>
      <c r="S3756">
        <v>0.21099999999999999</v>
      </c>
      <c r="T3756">
        <v>0.40899999999999997</v>
      </c>
      <c r="U3756">
        <v>0.183</v>
      </c>
      <c r="V3756">
        <v>7</v>
      </c>
      <c r="W3756">
        <v>0</v>
      </c>
      <c r="X3756">
        <v>0</v>
      </c>
      <c r="Y3756">
        <v>-0.1</v>
      </c>
      <c r="Z3756">
        <v>0</v>
      </c>
      <c r="AA3756">
        <v>0</v>
      </c>
    </row>
    <row r="3757" spans="1:27" x14ac:dyDescent="0.25">
      <c r="A3757" t="s">
        <v>77</v>
      </c>
      <c r="B3757" t="s">
        <v>78</v>
      </c>
      <c r="C3757" t="s">
        <v>20874</v>
      </c>
      <c r="D3757">
        <v>1</v>
      </c>
      <c r="E3757">
        <v>1</v>
      </c>
      <c r="F3757">
        <v>0</v>
      </c>
      <c r="G3757">
        <v>0</v>
      </c>
      <c r="H3757">
        <v>0</v>
      </c>
      <c r="I3757">
        <v>0</v>
      </c>
      <c r="J3757">
        <v>0</v>
      </c>
      <c r="K3757">
        <v>0</v>
      </c>
      <c r="L3757">
        <v>0</v>
      </c>
      <c r="M3757">
        <v>0</v>
      </c>
      <c r="N3757">
        <v>0</v>
      </c>
      <c r="O3757">
        <v>0</v>
      </c>
      <c r="P3757">
        <v>0</v>
      </c>
      <c r="Q3757">
        <v>0.153</v>
      </c>
      <c r="R3757">
        <v>0.19500000000000001</v>
      </c>
      <c r="S3757">
        <v>0.20899999999999999</v>
      </c>
      <c r="T3757">
        <v>0.40400000000000003</v>
      </c>
      <c r="U3757">
        <v>0.183</v>
      </c>
      <c r="V3757">
        <v>8</v>
      </c>
      <c r="W3757">
        <v>0</v>
      </c>
      <c r="X3757">
        <v>0</v>
      </c>
      <c r="Y3757">
        <v>-0.1</v>
      </c>
      <c r="Z3757">
        <v>0</v>
      </c>
      <c r="AA3757">
        <v>0</v>
      </c>
    </row>
    <row r="3758" spans="1:27" x14ac:dyDescent="0.25">
      <c r="A3758" t="s">
        <v>22397</v>
      </c>
      <c r="B3758" t="s">
        <v>22398</v>
      </c>
      <c r="C3758" t="s">
        <v>20876</v>
      </c>
      <c r="D3758">
        <v>1</v>
      </c>
      <c r="E3758">
        <v>1</v>
      </c>
      <c r="F3758">
        <v>0</v>
      </c>
      <c r="G3758">
        <v>0</v>
      </c>
      <c r="H3758">
        <v>0</v>
      </c>
      <c r="I3758">
        <v>0</v>
      </c>
      <c r="J3758">
        <v>0</v>
      </c>
      <c r="K3758">
        <v>0</v>
      </c>
      <c r="L3758">
        <v>0</v>
      </c>
      <c r="M3758">
        <v>0</v>
      </c>
      <c r="N3758">
        <v>0</v>
      </c>
      <c r="O3758">
        <v>0</v>
      </c>
      <c r="P3758">
        <v>0</v>
      </c>
      <c r="Q3758">
        <v>0.16600000000000001</v>
      </c>
      <c r="R3758">
        <v>0.2</v>
      </c>
      <c r="S3758">
        <v>0.20699999999999999</v>
      </c>
      <c r="T3758">
        <v>0.40699999999999997</v>
      </c>
      <c r="U3758">
        <v>0.183</v>
      </c>
      <c r="V3758">
        <v>11</v>
      </c>
      <c r="W3758">
        <v>0</v>
      </c>
      <c r="X3758">
        <v>0</v>
      </c>
      <c r="Y3758">
        <v>-0.1</v>
      </c>
      <c r="Z3758">
        <v>0</v>
      </c>
      <c r="AA3758">
        <v>0</v>
      </c>
    </row>
    <row r="3759" spans="1:27" x14ac:dyDescent="0.25">
      <c r="A3759" t="s">
        <v>22399</v>
      </c>
      <c r="B3759" t="s">
        <v>22400</v>
      </c>
      <c r="C3759" t="s">
        <v>20886</v>
      </c>
      <c r="D3759">
        <v>1</v>
      </c>
      <c r="E3759">
        <v>1</v>
      </c>
      <c r="F3759">
        <v>0</v>
      </c>
      <c r="G3759">
        <v>0</v>
      </c>
      <c r="H3759">
        <v>0</v>
      </c>
      <c r="I3759">
        <v>0</v>
      </c>
      <c r="J3759">
        <v>0</v>
      </c>
      <c r="K3759">
        <v>0</v>
      </c>
      <c r="L3759">
        <v>0</v>
      </c>
      <c r="M3759">
        <v>0</v>
      </c>
      <c r="N3759">
        <v>0</v>
      </c>
      <c r="O3759">
        <v>0</v>
      </c>
      <c r="P3759">
        <v>0</v>
      </c>
      <c r="Q3759">
        <v>0.16600000000000001</v>
      </c>
      <c r="R3759">
        <v>0.19900000000000001</v>
      </c>
      <c r="S3759">
        <v>0.20699999999999999</v>
      </c>
      <c r="T3759">
        <v>0.40600000000000003</v>
      </c>
      <c r="U3759">
        <v>0.183</v>
      </c>
      <c r="V3759">
        <v>7</v>
      </c>
      <c r="W3759">
        <v>0</v>
      </c>
      <c r="X3759">
        <v>0</v>
      </c>
      <c r="Y3759">
        <v>-0.1</v>
      </c>
      <c r="Z3759">
        <v>0</v>
      </c>
      <c r="AA3759">
        <v>0</v>
      </c>
    </row>
    <row r="3760" spans="1:27" x14ac:dyDescent="0.25">
      <c r="A3760" t="s">
        <v>29</v>
      </c>
      <c r="B3760" t="s">
        <v>30</v>
      </c>
      <c r="C3760" t="s">
        <v>20895</v>
      </c>
      <c r="D3760">
        <v>1</v>
      </c>
      <c r="E3760">
        <v>1</v>
      </c>
      <c r="F3760">
        <v>0</v>
      </c>
      <c r="G3760">
        <v>0</v>
      </c>
      <c r="H3760">
        <v>0</v>
      </c>
      <c r="I3760">
        <v>0</v>
      </c>
      <c r="J3760">
        <v>0</v>
      </c>
      <c r="K3760">
        <v>0</v>
      </c>
      <c r="L3760">
        <v>0</v>
      </c>
      <c r="M3760">
        <v>0</v>
      </c>
      <c r="N3760">
        <v>0</v>
      </c>
      <c r="O3760">
        <v>0</v>
      </c>
      <c r="P3760">
        <v>0</v>
      </c>
      <c r="Q3760">
        <v>0.16700000000000001</v>
      </c>
      <c r="R3760">
        <v>0.19700000000000001</v>
      </c>
      <c r="S3760">
        <v>0.21099999999999999</v>
      </c>
      <c r="T3760">
        <v>0.40799999999999997</v>
      </c>
      <c r="U3760">
        <v>0.183</v>
      </c>
      <c r="V3760">
        <v>10</v>
      </c>
      <c r="W3760">
        <v>0</v>
      </c>
      <c r="X3760">
        <v>0</v>
      </c>
      <c r="Y3760">
        <v>-0.1</v>
      </c>
      <c r="Z3760">
        <v>0</v>
      </c>
      <c r="AA3760">
        <v>0</v>
      </c>
    </row>
    <row r="3761" spans="1:27" x14ac:dyDescent="0.25">
      <c r="A3761" t="s">
        <v>22401</v>
      </c>
      <c r="B3761" t="s">
        <v>22402</v>
      </c>
      <c r="C3761" t="s">
        <v>20895</v>
      </c>
      <c r="D3761">
        <v>1</v>
      </c>
      <c r="E3761">
        <v>1</v>
      </c>
      <c r="F3761">
        <v>0</v>
      </c>
      <c r="G3761">
        <v>0</v>
      </c>
      <c r="H3761">
        <v>0</v>
      </c>
      <c r="I3761">
        <v>0</v>
      </c>
      <c r="J3761">
        <v>0</v>
      </c>
      <c r="K3761">
        <v>0</v>
      </c>
      <c r="L3761">
        <v>0</v>
      </c>
      <c r="M3761">
        <v>0</v>
      </c>
      <c r="N3761">
        <v>0</v>
      </c>
      <c r="O3761">
        <v>0</v>
      </c>
      <c r="P3761">
        <v>0</v>
      </c>
      <c r="Q3761">
        <v>0.161</v>
      </c>
      <c r="R3761">
        <v>0.191</v>
      </c>
      <c r="S3761">
        <v>0.219</v>
      </c>
      <c r="T3761">
        <v>0.41</v>
      </c>
      <c r="U3761">
        <v>0.183</v>
      </c>
      <c r="V3761">
        <v>10</v>
      </c>
      <c r="W3761">
        <v>0</v>
      </c>
      <c r="X3761">
        <v>0</v>
      </c>
      <c r="Y3761">
        <v>-0.1</v>
      </c>
      <c r="Z3761">
        <v>0</v>
      </c>
      <c r="AA3761">
        <v>0</v>
      </c>
    </row>
    <row r="3762" spans="1:27" x14ac:dyDescent="0.25">
      <c r="A3762" t="s">
        <v>22403</v>
      </c>
      <c r="B3762" t="s">
        <v>22404</v>
      </c>
      <c r="C3762" t="s">
        <v>20885</v>
      </c>
      <c r="D3762">
        <v>1</v>
      </c>
      <c r="E3762">
        <v>1</v>
      </c>
      <c r="F3762">
        <v>0</v>
      </c>
      <c r="G3762">
        <v>0</v>
      </c>
      <c r="H3762">
        <v>0</v>
      </c>
      <c r="I3762">
        <v>0</v>
      </c>
      <c r="J3762">
        <v>0</v>
      </c>
      <c r="K3762">
        <v>0</v>
      </c>
      <c r="L3762">
        <v>0</v>
      </c>
      <c r="M3762">
        <v>0</v>
      </c>
      <c r="N3762">
        <v>0</v>
      </c>
      <c r="O3762">
        <v>0</v>
      </c>
      <c r="P3762">
        <v>0</v>
      </c>
      <c r="Q3762">
        <v>0.155</v>
      </c>
      <c r="R3762">
        <v>0.187</v>
      </c>
      <c r="S3762">
        <v>0.224</v>
      </c>
      <c r="T3762">
        <v>0.41099999999999998</v>
      </c>
      <c r="U3762">
        <v>0.183</v>
      </c>
      <c r="V3762">
        <v>9</v>
      </c>
      <c r="W3762">
        <v>0</v>
      </c>
      <c r="X3762">
        <v>0</v>
      </c>
      <c r="Y3762">
        <v>-0.1</v>
      </c>
      <c r="Z3762">
        <v>0</v>
      </c>
      <c r="AA3762">
        <v>0</v>
      </c>
    </row>
    <row r="3763" spans="1:27" x14ac:dyDescent="0.25">
      <c r="A3763" t="s">
        <v>217</v>
      </c>
      <c r="B3763" t="s">
        <v>218</v>
      </c>
      <c r="C3763" t="s">
        <v>1</v>
      </c>
      <c r="D3763">
        <v>1</v>
      </c>
      <c r="E3763">
        <v>1</v>
      </c>
      <c r="F3763">
        <v>0</v>
      </c>
      <c r="G3763">
        <v>0</v>
      </c>
      <c r="H3763">
        <v>0</v>
      </c>
      <c r="I3763">
        <v>0</v>
      </c>
      <c r="J3763">
        <v>0</v>
      </c>
      <c r="K3763">
        <v>0</v>
      </c>
      <c r="L3763">
        <v>0</v>
      </c>
      <c r="M3763">
        <v>0</v>
      </c>
      <c r="N3763">
        <v>0</v>
      </c>
      <c r="O3763">
        <v>0</v>
      </c>
      <c r="P3763">
        <v>0</v>
      </c>
      <c r="Q3763">
        <v>0.14899999999999999</v>
      </c>
      <c r="R3763">
        <v>0.19500000000000001</v>
      </c>
      <c r="S3763">
        <v>0.20699999999999999</v>
      </c>
      <c r="T3763">
        <v>0.40200000000000002</v>
      </c>
      <c r="U3763">
        <v>0.182</v>
      </c>
      <c r="V3763">
        <v>7</v>
      </c>
      <c r="W3763">
        <v>0</v>
      </c>
      <c r="X3763">
        <v>0</v>
      </c>
      <c r="Y3763">
        <v>-0.1</v>
      </c>
      <c r="Z3763">
        <v>0</v>
      </c>
      <c r="AA3763">
        <v>0</v>
      </c>
    </row>
    <row r="3764" spans="1:27" x14ac:dyDescent="0.25">
      <c r="A3764" t="s">
        <v>22405</v>
      </c>
      <c r="B3764" t="s">
        <v>22406</v>
      </c>
      <c r="C3764" t="s">
        <v>1</v>
      </c>
      <c r="D3764">
        <v>1</v>
      </c>
      <c r="E3764">
        <v>1</v>
      </c>
      <c r="F3764">
        <v>0</v>
      </c>
      <c r="G3764">
        <v>0</v>
      </c>
      <c r="H3764">
        <v>0</v>
      </c>
      <c r="I3764">
        <v>0</v>
      </c>
      <c r="J3764">
        <v>0</v>
      </c>
      <c r="K3764">
        <v>0</v>
      </c>
      <c r="L3764">
        <v>0</v>
      </c>
      <c r="M3764">
        <v>0</v>
      </c>
      <c r="N3764">
        <v>0</v>
      </c>
      <c r="O3764">
        <v>0</v>
      </c>
      <c r="P3764">
        <v>0</v>
      </c>
      <c r="Q3764">
        <v>0.154</v>
      </c>
      <c r="R3764">
        <v>0.19400000000000001</v>
      </c>
      <c r="S3764">
        <v>0.21099999999999999</v>
      </c>
      <c r="T3764">
        <v>0.40500000000000003</v>
      </c>
      <c r="U3764">
        <v>0.182</v>
      </c>
      <c r="V3764">
        <v>7</v>
      </c>
      <c r="W3764">
        <v>0</v>
      </c>
      <c r="X3764">
        <v>0</v>
      </c>
      <c r="Y3764">
        <v>-0.1</v>
      </c>
      <c r="Z3764">
        <v>0</v>
      </c>
      <c r="AA3764">
        <v>0</v>
      </c>
    </row>
    <row r="3765" spans="1:27" x14ac:dyDescent="0.25">
      <c r="A3765" t="s">
        <v>442</v>
      </c>
      <c r="B3765" t="s">
        <v>443</v>
      </c>
      <c r="C3765" t="s">
        <v>1</v>
      </c>
      <c r="D3765">
        <v>1</v>
      </c>
      <c r="E3765">
        <v>1</v>
      </c>
      <c r="F3765">
        <v>0</v>
      </c>
      <c r="G3765">
        <v>0</v>
      </c>
      <c r="H3765">
        <v>0</v>
      </c>
      <c r="I3765">
        <v>0</v>
      </c>
      <c r="J3765">
        <v>0</v>
      </c>
      <c r="K3765">
        <v>0</v>
      </c>
      <c r="L3765">
        <v>0</v>
      </c>
      <c r="M3765">
        <v>0</v>
      </c>
      <c r="N3765">
        <v>0</v>
      </c>
      <c r="O3765">
        <v>0</v>
      </c>
      <c r="P3765">
        <v>0</v>
      </c>
      <c r="Q3765">
        <v>0.156</v>
      </c>
      <c r="R3765">
        <v>0.19</v>
      </c>
      <c r="S3765">
        <v>0.217</v>
      </c>
      <c r="T3765">
        <v>0.40799999999999997</v>
      </c>
      <c r="U3765">
        <v>0.182</v>
      </c>
      <c r="V3765">
        <v>7</v>
      </c>
      <c r="W3765">
        <v>0</v>
      </c>
      <c r="X3765">
        <v>0</v>
      </c>
      <c r="Y3765">
        <v>-0.1</v>
      </c>
      <c r="Z3765">
        <v>0</v>
      </c>
      <c r="AA3765">
        <v>0</v>
      </c>
    </row>
    <row r="3766" spans="1:27" x14ac:dyDescent="0.25">
      <c r="A3766" t="s">
        <v>115</v>
      </c>
      <c r="B3766" t="s">
        <v>116</v>
      </c>
      <c r="C3766" t="s">
        <v>20887</v>
      </c>
      <c r="D3766">
        <v>1</v>
      </c>
      <c r="E3766">
        <v>1</v>
      </c>
      <c r="F3766">
        <v>0</v>
      </c>
      <c r="G3766">
        <v>0</v>
      </c>
      <c r="H3766">
        <v>0</v>
      </c>
      <c r="I3766">
        <v>0</v>
      </c>
      <c r="J3766">
        <v>0</v>
      </c>
      <c r="K3766">
        <v>0</v>
      </c>
      <c r="L3766">
        <v>0</v>
      </c>
      <c r="M3766">
        <v>0</v>
      </c>
      <c r="N3766">
        <v>0</v>
      </c>
      <c r="O3766">
        <v>0</v>
      </c>
      <c r="P3766">
        <v>0</v>
      </c>
      <c r="Q3766">
        <v>0.159</v>
      </c>
      <c r="R3766">
        <v>0.19500000000000001</v>
      </c>
      <c r="S3766">
        <v>0.21099999999999999</v>
      </c>
      <c r="T3766">
        <v>0.40600000000000003</v>
      </c>
      <c r="U3766">
        <v>0.182</v>
      </c>
      <c r="V3766">
        <v>7</v>
      </c>
      <c r="W3766">
        <v>0</v>
      </c>
      <c r="X3766">
        <v>0</v>
      </c>
      <c r="Y3766">
        <v>-0.1</v>
      </c>
      <c r="Z3766">
        <v>0</v>
      </c>
      <c r="AA3766">
        <v>0</v>
      </c>
    </row>
    <row r="3767" spans="1:27" x14ac:dyDescent="0.25">
      <c r="A3767" t="s">
        <v>269</v>
      </c>
      <c r="B3767" t="s">
        <v>270</v>
      </c>
      <c r="C3767" t="s">
        <v>20884</v>
      </c>
      <c r="D3767">
        <v>1</v>
      </c>
      <c r="E3767">
        <v>1</v>
      </c>
      <c r="F3767">
        <v>0</v>
      </c>
      <c r="G3767">
        <v>0</v>
      </c>
      <c r="H3767">
        <v>0</v>
      </c>
      <c r="I3767">
        <v>0</v>
      </c>
      <c r="J3767">
        <v>0</v>
      </c>
      <c r="K3767">
        <v>0</v>
      </c>
      <c r="L3767">
        <v>0</v>
      </c>
      <c r="M3767">
        <v>0</v>
      </c>
      <c r="N3767">
        <v>0</v>
      </c>
      <c r="O3767">
        <v>0</v>
      </c>
      <c r="P3767">
        <v>0</v>
      </c>
      <c r="Q3767">
        <v>0.153</v>
      </c>
      <c r="R3767">
        <v>0.189</v>
      </c>
      <c r="S3767">
        <v>0.219</v>
      </c>
      <c r="T3767">
        <v>0.40799999999999997</v>
      </c>
      <c r="U3767">
        <v>0.182</v>
      </c>
      <c r="V3767">
        <v>3</v>
      </c>
      <c r="W3767">
        <v>0</v>
      </c>
      <c r="X3767">
        <v>0</v>
      </c>
      <c r="Y3767">
        <v>-0.1</v>
      </c>
      <c r="Z3767">
        <v>0</v>
      </c>
      <c r="AA3767">
        <v>0</v>
      </c>
    </row>
    <row r="3768" spans="1:27" x14ac:dyDescent="0.25">
      <c r="A3768" t="s">
        <v>574</v>
      </c>
      <c r="B3768" t="s">
        <v>575</v>
      </c>
      <c r="C3768" t="s">
        <v>20876</v>
      </c>
      <c r="D3768">
        <v>1</v>
      </c>
      <c r="E3768">
        <v>1</v>
      </c>
      <c r="F3768">
        <v>0</v>
      </c>
      <c r="G3768">
        <v>0</v>
      </c>
      <c r="H3768">
        <v>0</v>
      </c>
      <c r="I3768">
        <v>0</v>
      </c>
      <c r="J3768">
        <v>0</v>
      </c>
      <c r="K3768">
        <v>0</v>
      </c>
      <c r="L3768">
        <v>0</v>
      </c>
      <c r="M3768">
        <v>0</v>
      </c>
      <c r="N3768">
        <v>0</v>
      </c>
      <c r="O3768">
        <v>0</v>
      </c>
      <c r="P3768">
        <v>0</v>
      </c>
      <c r="Q3768">
        <v>0.14699999999999999</v>
      </c>
      <c r="R3768">
        <v>0.18099999999999999</v>
      </c>
      <c r="S3768">
        <v>0.22900000000000001</v>
      </c>
      <c r="T3768">
        <v>0.41</v>
      </c>
      <c r="U3768">
        <v>0.182</v>
      </c>
      <c r="V3768">
        <v>11</v>
      </c>
      <c r="W3768">
        <v>0</v>
      </c>
      <c r="X3768">
        <v>0</v>
      </c>
      <c r="Y3768">
        <v>-0.1</v>
      </c>
      <c r="Z3768">
        <v>0</v>
      </c>
      <c r="AA3768">
        <v>0</v>
      </c>
    </row>
    <row r="3769" spans="1:27" x14ac:dyDescent="0.25">
      <c r="A3769" t="s">
        <v>22407</v>
      </c>
      <c r="B3769" t="s">
        <v>22408</v>
      </c>
      <c r="C3769" t="s">
        <v>1</v>
      </c>
      <c r="D3769">
        <v>1</v>
      </c>
      <c r="E3769">
        <v>1</v>
      </c>
      <c r="F3769">
        <v>0</v>
      </c>
      <c r="G3769">
        <v>0</v>
      </c>
      <c r="H3769">
        <v>0</v>
      </c>
      <c r="I3769">
        <v>0</v>
      </c>
      <c r="J3769">
        <v>0</v>
      </c>
      <c r="K3769">
        <v>0</v>
      </c>
      <c r="L3769">
        <v>0</v>
      </c>
      <c r="M3769">
        <v>0</v>
      </c>
      <c r="N3769">
        <v>0</v>
      </c>
      <c r="O3769">
        <v>0</v>
      </c>
      <c r="P3769">
        <v>0</v>
      </c>
      <c r="Q3769">
        <v>0.161</v>
      </c>
      <c r="R3769">
        <v>0.19500000000000001</v>
      </c>
      <c r="S3769">
        <v>0.21099999999999999</v>
      </c>
      <c r="T3769">
        <v>0.40600000000000003</v>
      </c>
      <c r="U3769">
        <v>0.182</v>
      </c>
      <c r="V3769">
        <v>7</v>
      </c>
      <c r="W3769">
        <v>0</v>
      </c>
      <c r="X3769">
        <v>0</v>
      </c>
      <c r="Y3769">
        <v>-0.1</v>
      </c>
      <c r="Z3769">
        <v>0</v>
      </c>
      <c r="AA3769">
        <v>0</v>
      </c>
    </row>
    <row r="3770" spans="1:27" x14ac:dyDescent="0.25">
      <c r="A3770" t="s">
        <v>22409</v>
      </c>
      <c r="B3770" t="s">
        <v>22410</v>
      </c>
      <c r="C3770" t="s">
        <v>1</v>
      </c>
      <c r="D3770">
        <v>1</v>
      </c>
      <c r="E3770">
        <v>1</v>
      </c>
      <c r="F3770">
        <v>0</v>
      </c>
      <c r="G3770">
        <v>0</v>
      </c>
      <c r="H3770">
        <v>0</v>
      </c>
      <c r="I3770">
        <v>0</v>
      </c>
      <c r="J3770">
        <v>0</v>
      </c>
      <c r="K3770">
        <v>0</v>
      </c>
      <c r="L3770">
        <v>0</v>
      </c>
      <c r="M3770">
        <v>0</v>
      </c>
      <c r="N3770">
        <v>0</v>
      </c>
      <c r="O3770">
        <v>0</v>
      </c>
      <c r="P3770">
        <v>0</v>
      </c>
      <c r="Q3770">
        <v>0.17</v>
      </c>
      <c r="R3770">
        <v>0.19900000000000001</v>
      </c>
      <c r="S3770">
        <v>0.20799999999999999</v>
      </c>
      <c r="T3770">
        <v>0.40699999999999997</v>
      </c>
      <c r="U3770">
        <v>0.182</v>
      </c>
      <c r="V3770">
        <v>7</v>
      </c>
      <c r="W3770">
        <v>0</v>
      </c>
      <c r="X3770">
        <v>0</v>
      </c>
      <c r="Y3770">
        <v>-0.1</v>
      </c>
      <c r="Z3770">
        <v>0</v>
      </c>
      <c r="AA3770">
        <v>0</v>
      </c>
    </row>
    <row r="3771" spans="1:27" x14ac:dyDescent="0.25">
      <c r="A3771" t="s">
        <v>404</v>
      </c>
      <c r="B3771" t="s">
        <v>405</v>
      </c>
      <c r="C3771" t="s">
        <v>20875</v>
      </c>
      <c r="D3771">
        <v>1</v>
      </c>
      <c r="E3771">
        <v>1</v>
      </c>
      <c r="F3771">
        <v>0</v>
      </c>
      <c r="G3771">
        <v>0</v>
      </c>
      <c r="H3771">
        <v>0</v>
      </c>
      <c r="I3771">
        <v>0</v>
      </c>
      <c r="J3771">
        <v>0</v>
      </c>
      <c r="K3771">
        <v>0</v>
      </c>
      <c r="L3771">
        <v>0</v>
      </c>
      <c r="M3771">
        <v>0</v>
      </c>
      <c r="N3771">
        <v>0</v>
      </c>
      <c r="O3771">
        <v>0</v>
      </c>
      <c r="P3771">
        <v>0</v>
      </c>
      <c r="Q3771">
        <v>0.16500000000000001</v>
      </c>
      <c r="R3771">
        <v>0.19600000000000001</v>
      </c>
      <c r="S3771">
        <v>0.21</v>
      </c>
      <c r="T3771">
        <v>0.40699999999999997</v>
      </c>
      <c r="U3771">
        <v>0.182</v>
      </c>
      <c r="V3771">
        <v>5</v>
      </c>
      <c r="W3771">
        <v>0</v>
      </c>
      <c r="X3771">
        <v>0</v>
      </c>
      <c r="Y3771">
        <v>-0.1</v>
      </c>
      <c r="Z3771">
        <v>0</v>
      </c>
      <c r="AA3771">
        <v>0</v>
      </c>
    </row>
    <row r="3772" spans="1:27" x14ac:dyDescent="0.25">
      <c r="A3772" t="s">
        <v>305</v>
      </c>
      <c r="B3772" t="s">
        <v>306</v>
      </c>
      <c r="C3772" t="s">
        <v>20876</v>
      </c>
      <c r="D3772">
        <v>1</v>
      </c>
      <c r="E3772">
        <v>1</v>
      </c>
      <c r="F3772">
        <v>0</v>
      </c>
      <c r="G3772">
        <v>0</v>
      </c>
      <c r="H3772">
        <v>0</v>
      </c>
      <c r="I3772">
        <v>0</v>
      </c>
      <c r="J3772">
        <v>0</v>
      </c>
      <c r="K3772">
        <v>0</v>
      </c>
      <c r="L3772">
        <v>0</v>
      </c>
      <c r="M3772">
        <v>0</v>
      </c>
      <c r="N3772">
        <v>0</v>
      </c>
      <c r="O3772">
        <v>0</v>
      </c>
      <c r="P3772">
        <v>0</v>
      </c>
      <c r="Q3772">
        <v>0.159</v>
      </c>
      <c r="R3772">
        <v>0.191</v>
      </c>
      <c r="S3772">
        <v>0.218</v>
      </c>
      <c r="T3772">
        <v>0.40799999999999997</v>
      </c>
      <c r="U3772">
        <v>0.182</v>
      </c>
      <c r="V3772">
        <v>11</v>
      </c>
      <c r="W3772">
        <v>0</v>
      </c>
      <c r="X3772">
        <v>0</v>
      </c>
      <c r="Y3772">
        <v>-0.1</v>
      </c>
      <c r="Z3772">
        <v>0</v>
      </c>
      <c r="AA3772">
        <v>0</v>
      </c>
    </row>
    <row r="3773" spans="1:27" x14ac:dyDescent="0.25">
      <c r="A3773" t="s">
        <v>406</v>
      </c>
      <c r="B3773" t="s">
        <v>407</v>
      </c>
      <c r="C3773" t="s">
        <v>1</v>
      </c>
      <c r="D3773">
        <v>1</v>
      </c>
      <c r="E3773">
        <v>1</v>
      </c>
      <c r="F3773">
        <v>0</v>
      </c>
      <c r="G3773">
        <v>0</v>
      </c>
      <c r="H3773">
        <v>0</v>
      </c>
      <c r="I3773">
        <v>0</v>
      </c>
      <c r="J3773">
        <v>0</v>
      </c>
      <c r="K3773">
        <v>0</v>
      </c>
      <c r="L3773">
        <v>0</v>
      </c>
      <c r="M3773">
        <v>0</v>
      </c>
      <c r="N3773">
        <v>0</v>
      </c>
      <c r="O3773">
        <v>0</v>
      </c>
      <c r="P3773">
        <v>0</v>
      </c>
      <c r="Q3773">
        <v>0.159</v>
      </c>
      <c r="R3773">
        <v>0.193</v>
      </c>
      <c r="S3773">
        <v>0.215</v>
      </c>
      <c r="T3773">
        <v>0.40799999999999997</v>
      </c>
      <c r="U3773">
        <v>0.182</v>
      </c>
      <c r="V3773">
        <v>7</v>
      </c>
      <c r="W3773">
        <v>0</v>
      </c>
      <c r="X3773">
        <v>0</v>
      </c>
      <c r="Y3773">
        <v>-0.1</v>
      </c>
      <c r="Z3773">
        <v>0</v>
      </c>
      <c r="AA3773">
        <v>0</v>
      </c>
    </row>
    <row r="3774" spans="1:27" x14ac:dyDescent="0.25">
      <c r="A3774" t="s">
        <v>646</v>
      </c>
      <c r="B3774" t="s">
        <v>647</v>
      </c>
      <c r="C3774" t="s">
        <v>20890</v>
      </c>
      <c r="D3774">
        <v>1</v>
      </c>
      <c r="E3774">
        <v>1</v>
      </c>
      <c r="F3774">
        <v>0</v>
      </c>
      <c r="G3774">
        <v>0</v>
      </c>
      <c r="H3774">
        <v>0</v>
      </c>
      <c r="I3774">
        <v>0</v>
      </c>
      <c r="J3774">
        <v>0</v>
      </c>
      <c r="K3774">
        <v>0</v>
      </c>
      <c r="L3774">
        <v>0</v>
      </c>
      <c r="M3774">
        <v>0</v>
      </c>
      <c r="N3774">
        <v>0</v>
      </c>
      <c r="O3774">
        <v>0</v>
      </c>
      <c r="P3774">
        <v>0</v>
      </c>
      <c r="Q3774">
        <v>0.16300000000000001</v>
      </c>
      <c r="R3774">
        <v>0.193</v>
      </c>
      <c r="S3774">
        <v>0.215</v>
      </c>
      <c r="T3774">
        <v>0.40799999999999997</v>
      </c>
      <c r="U3774">
        <v>0.182</v>
      </c>
      <c r="V3774">
        <v>12</v>
      </c>
      <c r="W3774">
        <v>0</v>
      </c>
      <c r="X3774">
        <v>0</v>
      </c>
      <c r="Y3774">
        <v>-0.1</v>
      </c>
      <c r="Z3774">
        <v>0</v>
      </c>
      <c r="AA3774">
        <v>0</v>
      </c>
    </row>
    <row r="3775" spans="1:27" x14ac:dyDescent="0.25">
      <c r="A3775" t="s">
        <v>22411</v>
      </c>
      <c r="B3775" t="s">
        <v>22412</v>
      </c>
      <c r="C3775" t="s">
        <v>1</v>
      </c>
      <c r="D3775">
        <v>1</v>
      </c>
      <c r="E3775">
        <v>1</v>
      </c>
      <c r="F3775">
        <v>0</v>
      </c>
      <c r="G3775">
        <v>0</v>
      </c>
      <c r="H3775">
        <v>0</v>
      </c>
      <c r="I3775">
        <v>0</v>
      </c>
      <c r="J3775">
        <v>0</v>
      </c>
      <c r="K3775">
        <v>0</v>
      </c>
      <c r="L3775">
        <v>0</v>
      </c>
      <c r="M3775">
        <v>0</v>
      </c>
      <c r="N3775">
        <v>0</v>
      </c>
      <c r="O3775">
        <v>0</v>
      </c>
      <c r="P3775">
        <v>0</v>
      </c>
      <c r="Q3775">
        <v>0.155</v>
      </c>
      <c r="R3775">
        <v>0.192</v>
      </c>
      <c r="S3775">
        <v>0.21299999999999999</v>
      </c>
      <c r="T3775">
        <v>0.40600000000000003</v>
      </c>
      <c r="U3775">
        <v>0.182</v>
      </c>
      <c r="V3775">
        <v>7</v>
      </c>
      <c r="W3775">
        <v>0</v>
      </c>
      <c r="X3775">
        <v>0</v>
      </c>
      <c r="Y3775">
        <v>-0.1</v>
      </c>
      <c r="Z3775">
        <v>0</v>
      </c>
      <c r="AA3775">
        <v>0</v>
      </c>
    </row>
    <row r="3776" spans="1:27" x14ac:dyDescent="0.25">
      <c r="A3776" t="s">
        <v>602</v>
      </c>
      <c r="B3776" t="s">
        <v>603</v>
      </c>
      <c r="C3776" t="s">
        <v>1</v>
      </c>
      <c r="D3776">
        <v>1</v>
      </c>
      <c r="E3776">
        <v>1</v>
      </c>
      <c r="F3776">
        <v>0</v>
      </c>
      <c r="G3776">
        <v>0</v>
      </c>
      <c r="H3776">
        <v>0</v>
      </c>
      <c r="I3776">
        <v>0</v>
      </c>
      <c r="J3776">
        <v>0</v>
      </c>
      <c r="K3776">
        <v>0</v>
      </c>
      <c r="L3776">
        <v>0</v>
      </c>
      <c r="M3776">
        <v>0</v>
      </c>
      <c r="N3776">
        <v>0</v>
      </c>
      <c r="O3776">
        <v>0</v>
      </c>
      <c r="P3776">
        <v>0</v>
      </c>
      <c r="Q3776">
        <v>0.16500000000000001</v>
      </c>
      <c r="R3776">
        <v>0.192</v>
      </c>
      <c r="S3776">
        <v>0.218</v>
      </c>
      <c r="T3776">
        <v>0.40899999999999997</v>
      </c>
      <c r="U3776">
        <v>0.182</v>
      </c>
      <c r="V3776">
        <v>6</v>
      </c>
      <c r="W3776">
        <v>0</v>
      </c>
      <c r="X3776">
        <v>0</v>
      </c>
      <c r="Y3776">
        <v>-0.1</v>
      </c>
      <c r="Z3776">
        <v>0</v>
      </c>
      <c r="AA3776">
        <v>0</v>
      </c>
    </row>
    <row r="3777" spans="1:27" x14ac:dyDescent="0.25">
      <c r="A3777" t="s">
        <v>534</v>
      </c>
      <c r="B3777" t="s">
        <v>535</v>
      </c>
      <c r="C3777" t="s">
        <v>20865</v>
      </c>
      <c r="D3777">
        <v>1</v>
      </c>
      <c r="E3777">
        <v>1</v>
      </c>
      <c r="F3777">
        <v>0</v>
      </c>
      <c r="G3777">
        <v>0</v>
      </c>
      <c r="H3777">
        <v>0</v>
      </c>
      <c r="I3777">
        <v>0</v>
      </c>
      <c r="J3777">
        <v>0</v>
      </c>
      <c r="K3777">
        <v>0</v>
      </c>
      <c r="L3777">
        <v>0</v>
      </c>
      <c r="M3777">
        <v>0</v>
      </c>
      <c r="N3777">
        <v>0</v>
      </c>
      <c r="O3777">
        <v>0</v>
      </c>
      <c r="P3777">
        <v>0</v>
      </c>
      <c r="Q3777">
        <v>0.16400000000000001</v>
      </c>
      <c r="R3777">
        <v>0.193</v>
      </c>
      <c r="S3777">
        <v>0.215</v>
      </c>
      <c r="T3777">
        <v>0.40799999999999997</v>
      </c>
      <c r="U3777">
        <v>0.182</v>
      </c>
      <c r="V3777">
        <v>12</v>
      </c>
      <c r="W3777">
        <v>0</v>
      </c>
      <c r="X3777">
        <v>0</v>
      </c>
      <c r="Y3777">
        <v>-0.1</v>
      </c>
      <c r="Z3777">
        <v>0</v>
      </c>
      <c r="AA3777">
        <v>0</v>
      </c>
    </row>
    <row r="3778" spans="1:27" x14ac:dyDescent="0.25">
      <c r="A3778" t="s">
        <v>22413</v>
      </c>
      <c r="B3778" t="s">
        <v>22414</v>
      </c>
      <c r="C3778" t="s">
        <v>20890</v>
      </c>
      <c r="D3778">
        <v>1</v>
      </c>
      <c r="E3778">
        <v>1</v>
      </c>
      <c r="F3778">
        <v>0</v>
      </c>
      <c r="G3778">
        <v>0</v>
      </c>
      <c r="H3778">
        <v>0</v>
      </c>
      <c r="I3778">
        <v>0</v>
      </c>
      <c r="J3778">
        <v>0</v>
      </c>
      <c r="K3778">
        <v>0</v>
      </c>
      <c r="L3778">
        <v>0</v>
      </c>
      <c r="M3778">
        <v>0</v>
      </c>
      <c r="N3778">
        <v>0</v>
      </c>
      <c r="O3778">
        <v>0</v>
      </c>
      <c r="P3778">
        <v>0</v>
      </c>
      <c r="Q3778">
        <v>0.16800000000000001</v>
      </c>
      <c r="R3778">
        <v>0.19800000000000001</v>
      </c>
      <c r="S3778">
        <v>0.20799999999999999</v>
      </c>
      <c r="T3778">
        <v>0.40600000000000003</v>
      </c>
      <c r="U3778">
        <v>0.182</v>
      </c>
      <c r="V3778">
        <v>12</v>
      </c>
      <c r="W3778">
        <v>0</v>
      </c>
      <c r="X3778">
        <v>0</v>
      </c>
      <c r="Y3778">
        <v>-0.1</v>
      </c>
      <c r="Z3778">
        <v>0</v>
      </c>
      <c r="AA3778">
        <v>0</v>
      </c>
    </row>
    <row r="3779" spans="1:27" x14ac:dyDescent="0.25">
      <c r="A3779" t="s">
        <v>618</v>
      </c>
      <c r="B3779" t="s">
        <v>619</v>
      </c>
      <c r="C3779" t="s">
        <v>1</v>
      </c>
      <c r="D3779">
        <v>1</v>
      </c>
      <c r="E3779">
        <v>1</v>
      </c>
      <c r="F3779">
        <v>0</v>
      </c>
      <c r="G3779">
        <v>0</v>
      </c>
      <c r="H3779">
        <v>0</v>
      </c>
      <c r="I3779">
        <v>0</v>
      </c>
      <c r="J3779">
        <v>0</v>
      </c>
      <c r="K3779">
        <v>0</v>
      </c>
      <c r="L3779">
        <v>0</v>
      </c>
      <c r="M3779">
        <v>0</v>
      </c>
      <c r="N3779">
        <v>0</v>
      </c>
      <c r="O3779">
        <v>0</v>
      </c>
      <c r="P3779">
        <v>0</v>
      </c>
      <c r="Q3779">
        <v>0.16</v>
      </c>
      <c r="R3779">
        <v>0.192</v>
      </c>
      <c r="S3779">
        <v>0.216</v>
      </c>
      <c r="T3779">
        <v>0.40799999999999997</v>
      </c>
      <c r="U3779">
        <v>0.182</v>
      </c>
      <c r="V3779">
        <v>6</v>
      </c>
      <c r="W3779">
        <v>0</v>
      </c>
      <c r="X3779">
        <v>0</v>
      </c>
      <c r="Y3779">
        <v>-0.1</v>
      </c>
      <c r="Z3779">
        <v>0</v>
      </c>
      <c r="AA3779">
        <v>0</v>
      </c>
    </row>
    <row r="3780" spans="1:27" x14ac:dyDescent="0.25">
      <c r="A3780" t="s">
        <v>22415</v>
      </c>
      <c r="B3780" t="s">
        <v>22416</v>
      </c>
      <c r="C3780" t="s">
        <v>20890</v>
      </c>
      <c r="D3780">
        <v>1</v>
      </c>
      <c r="E3780">
        <v>1</v>
      </c>
      <c r="F3780">
        <v>0</v>
      </c>
      <c r="G3780">
        <v>0</v>
      </c>
      <c r="H3780">
        <v>0</v>
      </c>
      <c r="I3780">
        <v>0</v>
      </c>
      <c r="J3780">
        <v>0</v>
      </c>
      <c r="K3780">
        <v>0</v>
      </c>
      <c r="L3780">
        <v>0</v>
      </c>
      <c r="M3780">
        <v>0</v>
      </c>
      <c r="N3780">
        <v>0</v>
      </c>
      <c r="O3780">
        <v>0</v>
      </c>
      <c r="P3780">
        <v>0</v>
      </c>
      <c r="Q3780">
        <v>0.158</v>
      </c>
      <c r="R3780">
        <v>0.189</v>
      </c>
      <c r="S3780">
        <v>0.221</v>
      </c>
      <c r="T3780">
        <v>0.41</v>
      </c>
      <c r="U3780">
        <v>0.182</v>
      </c>
      <c r="V3780">
        <v>12</v>
      </c>
      <c r="W3780">
        <v>0</v>
      </c>
      <c r="X3780">
        <v>0</v>
      </c>
      <c r="Y3780">
        <v>-0.1</v>
      </c>
      <c r="Z3780">
        <v>0</v>
      </c>
      <c r="AA3780">
        <v>0</v>
      </c>
    </row>
    <row r="3781" spans="1:27" x14ac:dyDescent="0.25">
      <c r="A3781" t="s">
        <v>22417</v>
      </c>
      <c r="B3781" t="s">
        <v>22418</v>
      </c>
      <c r="C3781" t="s">
        <v>20873</v>
      </c>
      <c r="D3781">
        <v>1</v>
      </c>
      <c r="E3781">
        <v>1</v>
      </c>
      <c r="F3781">
        <v>0</v>
      </c>
      <c r="G3781">
        <v>0</v>
      </c>
      <c r="H3781">
        <v>0</v>
      </c>
      <c r="I3781">
        <v>0</v>
      </c>
      <c r="J3781">
        <v>0</v>
      </c>
      <c r="K3781">
        <v>0</v>
      </c>
      <c r="L3781">
        <v>0</v>
      </c>
      <c r="M3781">
        <v>0</v>
      </c>
      <c r="N3781">
        <v>0</v>
      </c>
      <c r="O3781">
        <v>0</v>
      </c>
      <c r="P3781">
        <v>0</v>
      </c>
      <c r="Q3781">
        <v>0.156</v>
      </c>
      <c r="R3781">
        <v>0.19700000000000001</v>
      </c>
      <c r="S3781">
        <v>0.20599999999999999</v>
      </c>
      <c r="T3781">
        <v>0.40200000000000002</v>
      </c>
      <c r="U3781">
        <v>0.182</v>
      </c>
      <c r="V3781">
        <v>5</v>
      </c>
      <c r="W3781">
        <v>0</v>
      </c>
      <c r="X3781">
        <v>0</v>
      </c>
      <c r="Y3781">
        <v>-0.1</v>
      </c>
      <c r="Z3781">
        <v>0</v>
      </c>
      <c r="AA3781">
        <v>0</v>
      </c>
    </row>
    <row r="3782" spans="1:27" x14ac:dyDescent="0.25">
      <c r="A3782" t="s">
        <v>22419</v>
      </c>
      <c r="B3782" t="s">
        <v>22420</v>
      </c>
      <c r="C3782" t="s">
        <v>20877</v>
      </c>
      <c r="D3782">
        <v>1</v>
      </c>
      <c r="E3782">
        <v>1</v>
      </c>
      <c r="F3782">
        <v>0</v>
      </c>
      <c r="G3782">
        <v>0</v>
      </c>
      <c r="H3782">
        <v>0</v>
      </c>
      <c r="I3782">
        <v>0</v>
      </c>
      <c r="J3782">
        <v>0</v>
      </c>
      <c r="K3782">
        <v>0</v>
      </c>
      <c r="L3782">
        <v>0</v>
      </c>
      <c r="M3782">
        <v>0</v>
      </c>
      <c r="N3782">
        <v>0</v>
      </c>
      <c r="O3782">
        <v>0</v>
      </c>
      <c r="P3782">
        <v>0</v>
      </c>
      <c r="Q3782">
        <v>0.17100000000000001</v>
      </c>
      <c r="R3782">
        <v>0.19700000000000001</v>
      </c>
      <c r="S3782">
        <v>0.21099999999999999</v>
      </c>
      <c r="T3782">
        <v>0.40799999999999997</v>
      </c>
      <c r="U3782">
        <v>0.182</v>
      </c>
      <c r="V3782">
        <v>14</v>
      </c>
      <c r="W3782">
        <v>0</v>
      </c>
      <c r="X3782">
        <v>0</v>
      </c>
      <c r="Y3782">
        <v>-0.1</v>
      </c>
      <c r="Z3782">
        <v>0</v>
      </c>
      <c r="AA3782">
        <v>0</v>
      </c>
    </row>
    <row r="3783" spans="1:27" x14ac:dyDescent="0.25">
      <c r="A3783" t="s">
        <v>22421</v>
      </c>
      <c r="B3783" t="s">
        <v>22422</v>
      </c>
      <c r="C3783" t="s">
        <v>20889</v>
      </c>
      <c r="D3783">
        <v>1</v>
      </c>
      <c r="E3783">
        <v>1</v>
      </c>
      <c r="F3783">
        <v>0</v>
      </c>
      <c r="G3783">
        <v>0</v>
      </c>
      <c r="H3783">
        <v>0</v>
      </c>
      <c r="I3783">
        <v>0</v>
      </c>
      <c r="J3783">
        <v>0</v>
      </c>
      <c r="K3783">
        <v>0</v>
      </c>
      <c r="L3783">
        <v>0</v>
      </c>
      <c r="M3783">
        <v>0</v>
      </c>
      <c r="N3783">
        <v>0</v>
      </c>
      <c r="O3783">
        <v>0</v>
      </c>
      <c r="P3783">
        <v>0</v>
      </c>
      <c r="Q3783">
        <v>0.157</v>
      </c>
      <c r="R3783">
        <v>0.19900000000000001</v>
      </c>
      <c r="S3783">
        <v>0.20300000000000001</v>
      </c>
      <c r="T3783">
        <v>0.40200000000000002</v>
      </c>
      <c r="U3783">
        <v>0.182</v>
      </c>
      <c r="V3783">
        <v>10</v>
      </c>
      <c r="W3783">
        <v>0</v>
      </c>
      <c r="X3783">
        <v>0</v>
      </c>
      <c r="Y3783">
        <v>-0.1</v>
      </c>
      <c r="Z3783">
        <v>0</v>
      </c>
      <c r="AA3783">
        <v>0</v>
      </c>
    </row>
    <row r="3784" spans="1:27" x14ac:dyDescent="0.25">
      <c r="A3784" t="s">
        <v>22423</v>
      </c>
      <c r="B3784" t="s">
        <v>22424</v>
      </c>
      <c r="C3784" t="s">
        <v>1</v>
      </c>
      <c r="D3784">
        <v>1</v>
      </c>
      <c r="E3784">
        <v>1</v>
      </c>
      <c r="F3784">
        <v>0</v>
      </c>
      <c r="G3784">
        <v>0</v>
      </c>
      <c r="H3784">
        <v>0</v>
      </c>
      <c r="I3784">
        <v>0</v>
      </c>
      <c r="J3784">
        <v>0</v>
      </c>
      <c r="K3784">
        <v>0</v>
      </c>
      <c r="L3784">
        <v>0</v>
      </c>
      <c r="M3784">
        <v>0</v>
      </c>
      <c r="N3784">
        <v>0</v>
      </c>
      <c r="O3784">
        <v>0</v>
      </c>
      <c r="P3784">
        <v>0</v>
      </c>
      <c r="Q3784">
        <v>0.17</v>
      </c>
      <c r="R3784">
        <v>0.19700000000000001</v>
      </c>
      <c r="S3784">
        <v>0.21</v>
      </c>
      <c r="T3784">
        <v>0.40699999999999997</v>
      </c>
      <c r="U3784">
        <v>0.182</v>
      </c>
      <c r="V3784">
        <v>6</v>
      </c>
      <c r="W3784">
        <v>0</v>
      </c>
      <c r="X3784">
        <v>0</v>
      </c>
      <c r="Y3784">
        <v>-0.1</v>
      </c>
      <c r="Z3784">
        <v>0</v>
      </c>
      <c r="AA3784">
        <v>0</v>
      </c>
    </row>
    <row r="3785" spans="1:27" x14ac:dyDescent="0.25">
      <c r="A3785" t="s">
        <v>299</v>
      </c>
      <c r="B3785" t="s">
        <v>300</v>
      </c>
      <c r="C3785" t="s">
        <v>20885</v>
      </c>
      <c r="D3785">
        <v>1</v>
      </c>
      <c r="E3785">
        <v>1</v>
      </c>
      <c r="F3785">
        <v>0</v>
      </c>
      <c r="G3785">
        <v>0</v>
      </c>
      <c r="H3785">
        <v>0</v>
      </c>
      <c r="I3785">
        <v>0</v>
      </c>
      <c r="J3785">
        <v>0</v>
      </c>
      <c r="K3785">
        <v>0</v>
      </c>
      <c r="L3785">
        <v>0</v>
      </c>
      <c r="M3785">
        <v>0</v>
      </c>
      <c r="N3785">
        <v>0</v>
      </c>
      <c r="O3785">
        <v>0</v>
      </c>
      <c r="P3785">
        <v>0</v>
      </c>
      <c r="Q3785">
        <v>0.16300000000000001</v>
      </c>
      <c r="R3785">
        <v>0.193</v>
      </c>
      <c r="S3785">
        <v>0.214</v>
      </c>
      <c r="T3785">
        <v>0.40699999999999997</v>
      </c>
      <c r="U3785">
        <v>0.182</v>
      </c>
      <c r="V3785">
        <v>8</v>
      </c>
      <c r="W3785">
        <v>0</v>
      </c>
      <c r="X3785">
        <v>0</v>
      </c>
      <c r="Y3785">
        <v>-0.1</v>
      </c>
      <c r="Z3785">
        <v>0</v>
      </c>
      <c r="AA3785">
        <v>0</v>
      </c>
    </row>
    <row r="3786" spans="1:27" x14ac:dyDescent="0.25">
      <c r="A3786" t="s">
        <v>22425</v>
      </c>
      <c r="B3786" t="s">
        <v>22426</v>
      </c>
      <c r="C3786" t="s">
        <v>20870</v>
      </c>
      <c r="D3786">
        <v>1</v>
      </c>
      <c r="E3786">
        <v>1</v>
      </c>
      <c r="F3786">
        <v>0</v>
      </c>
      <c r="G3786">
        <v>0</v>
      </c>
      <c r="H3786">
        <v>0</v>
      </c>
      <c r="I3786">
        <v>0</v>
      </c>
      <c r="J3786">
        <v>0</v>
      </c>
      <c r="K3786">
        <v>0</v>
      </c>
      <c r="L3786">
        <v>0</v>
      </c>
      <c r="M3786">
        <v>0</v>
      </c>
      <c r="N3786">
        <v>0</v>
      </c>
      <c r="O3786">
        <v>0</v>
      </c>
      <c r="P3786">
        <v>0</v>
      </c>
      <c r="Q3786">
        <v>0.158</v>
      </c>
      <c r="R3786">
        <v>0.19400000000000001</v>
      </c>
      <c r="S3786">
        <v>0.21099999999999999</v>
      </c>
      <c r="T3786">
        <v>0.40400000000000003</v>
      </c>
      <c r="U3786">
        <v>0.182</v>
      </c>
      <c r="V3786">
        <v>4</v>
      </c>
      <c r="W3786">
        <v>0</v>
      </c>
      <c r="X3786">
        <v>0</v>
      </c>
      <c r="Y3786">
        <v>-0.1</v>
      </c>
      <c r="Z3786">
        <v>0</v>
      </c>
      <c r="AA3786">
        <v>0</v>
      </c>
    </row>
    <row r="3787" spans="1:27" x14ac:dyDescent="0.25">
      <c r="A3787" t="s">
        <v>22427</v>
      </c>
      <c r="B3787" t="s">
        <v>22428</v>
      </c>
      <c r="C3787" t="s">
        <v>1</v>
      </c>
      <c r="D3787">
        <v>1</v>
      </c>
      <c r="E3787">
        <v>1</v>
      </c>
      <c r="F3787">
        <v>0</v>
      </c>
      <c r="G3787">
        <v>0</v>
      </c>
      <c r="H3787">
        <v>0</v>
      </c>
      <c r="I3787">
        <v>0</v>
      </c>
      <c r="J3787">
        <v>0</v>
      </c>
      <c r="K3787">
        <v>0</v>
      </c>
      <c r="L3787">
        <v>0</v>
      </c>
      <c r="M3787">
        <v>0</v>
      </c>
      <c r="N3787">
        <v>0</v>
      </c>
      <c r="O3787">
        <v>0</v>
      </c>
      <c r="P3787">
        <v>0</v>
      </c>
      <c r="Q3787">
        <v>0.16</v>
      </c>
      <c r="R3787">
        <v>0.191</v>
      </c>
      <c r="S3787">
        <v>0.215</v>
      </c>
      <c r="T3787">
        <v>0.40600000000000003</v>
      </c>
      <c r="U3787">
        <v>0.182</v>
      </c>
      <c r="V3787">
        <v>6</v>
      </c>
      <c r="W3787">
        <v>0</v>
      </c>
      <c r="X3787">
        <v>0</v>
      </c>
      <c r="Y3787">
        <v>-0.1</v>
      </c>
      <c r="Z3787">
        <v>0</v>
      </c>
      <c r="AA3787">
        <v>0</v>
      </c>
    </row>
    <row r="3788" spans="1:27" x14ac:dyDescent="0.25">
      <c r="A3788" t="s">
        <v>921</v>
      </c>
      <c r="B3788" t="s">
        <v>922</v>
      </c>
      <c r="C3788" t="s">
        <v>20873</v>
      </c>
      <c r="D3788">
        <v>1</v>
      </c>
      <c r="E3788">
        <v>1</v>
      </c>
      <c r="F3788">
        <v>0</v>
      </c>
      <c r="G3788">
        <v>0</v>
      </c>
      <c r="H3788">
        <v>0</v>
      </c>
      <c r="I3788">
        <v>0</v>
      </c>
      <c r="J3788">
        <v>0</v>
      </c>
      <c r="K3788">
        <v>0</v>
      </c>
      <c r="L3788">
        <v>0</v>
      </c>
      <c r="M3788">
        <v>0</v>
      </c>
      <c r="N3788">
        <v>0</v>
      </c>
      <c r="O3788">
        <v>0</v>
      </c>
      <c r="P3788">
        <v>0</v>
      </c>
      <c r="Q3788">
        <v>0.154</v>
      </c>
      <c r="R3788">
        <v>0.187</v>
      </c>
      <c r="S3788">
        <v>0.221</v>
      </c>
      <c r="T3788">
        <v>0.40699999999999997</v>
      </c>
      <c r="U3788">
        <v>0.182</v>
      </c>
      <c r="V3788">
        <v>5</v>
      </c>
      <c r="W3788">
        <v>0</v>
      </c>
      <c r="X3788">
        <v>0</v>
      </c>
      <c r="Y3788">
        <v>-0.1</v>
      </c>
      <c r="Z3788">
        <v>0</v>
      </c>
      <c r="AA3788">
        <v>0</v>
      </c>
    </row>
    <row r="3789" spans="1:27" x14ac:dyDescent="0.25">
      <c r="A3789" t="s">
        <v>554</v>
      </c>
      <c r="B3789" t="s">
        <v>555</v>
      </c>
      <c r="C3789" t="s">
        <v>20890</v>
      </c>
      <c r="D3789">
        <v>1</v>
      </c>
      <c r="E3789">
        <v>1</v>
      </c>
      <c r="F3789">
        <v>0</v>
      </c>
      <c r="G3789">
        <v>0</v>
      </c>
      <c r="H3789">
        <v>0</v>
      </c>
      <c r="I3789">
        <v>0</v>
      </c>
      <c r="J3789">
        <v>0</v>
      </c>
      <c r="K3789">
        <v>0</v>
      </c>
      <c r="L3789">
        <v>0</v>
      </c>
      <c r="M3789">
        <v>0</v>
      </c>
      <c r="N3789">
        <v>0</v>
      </c>
      <c r="O3789">
        <v>0</v>
      </c>
      <c r="P3789">
        <v>0</v>
      </c>
      <c r="Q3789">
        <v>0.16900000000000001</v>
      </c>
      <c r="R3789">
        <v>0.19400000000000001</v>
      </c>
      <c r="S3789">
        <v>0.214</v>
      </c>
      <c r="T3789">
        <v>0.40799999999999997</v>
      </c>
      <c r="U3789">
        <v>0.182</v>
      </c>
      <c r="V3789">
        <v>12</v>
      </c>
      <c r="W3789">
        <v>0</v>
      </c>
      <c r="X3789">
        <v>0</v>
      </c>
      <c r="Y3789">
        <v>-0.1</v>
      </c>
      <c r="Z3789">
        <v>0</v>
      </c>
      <c r="AA3789">
        <v>0</v>
      </c>
    </row>
    <row r="3790" spans="1:27" x14ac:dyDescent="0.25">
      <c r="A3790" t="s">
        <v>45</v>
      </c>
      <c r="B3790" t="s">
        <v>46</v>
      </c>
      <c r="C3790" t="s">
        <v>1</v>
      </c>
      <c r="D3790">
        <v>1</v>
      </c>
      <c r="E3790">
        <v>1</v>
      </c>
      <c r="F3790">
        <v>0</v>
      </c>
      <c r="G3790">
        <v>0</v>
      </c>
      <c r="H3790">
        <v>0</v>
      </c>
      <c r="I3790">
        <v>0</v>
      </c>
      <c r="J3790">
        <v>0</v>
      </c>
      <c r="K3790">
        <v>0</v>
      </c>
      <c r="L3790">
        <v>0</v>
      </c>
      <c r="M3790">
        <v>0</v>
      </c>
      <c r="N3790">
        <v>0</v>
      </c>
      <c r="O3790">
        <v>0</v>
      </c>
      <c r="P3790">
        <v>0</v>
      </c>
      <c r="Q3790">
        <v>0.16600000000000001</v>
      </c>
      <c r="R3790">
        <v>0.19500000000000001</v>
      </c>
      <c r="S3790">
        <v>0.21199999999999999</v>
      </c>
      <c r="T3790">
        <v>0.40600000000000003</v>
      </c>
      <c r="U3790">
        <v>0.18099999999999999</v>
      </c>
      <c r="V3790">
        <v>6</v>
      </c>
      <c r="W3790">
        <v>0</v>
      </c>
      <c r="X3790">
        <v>0</v>
      </c>
      <c r="Y3790">
        <v>-0.1</v>
      </c>
      <c r="Z3790">
        <v>0</v>
      </c>
      <c r="AA3790">
        <v>0</v>
      </c>
    </row>
    <row r="3791" spans="1:27" x14ac:dyDescent="0.25">
      <c r="A3791" t="s">
        <v>22429</v>
      </c>
      <c r="B3791" t="s">
        <v>22430</v>
      </c>
      <c r="C3791" t="s">
        <v>20869</v>
      </c>
      <c r="D3791">
        <v>1</v>
      </c>
      <c r="E3791">
        <v>1</v>
      </c>
      <c r="F3791">
        <v>0</v>
      </c>
      <c r="G3791">
        <v>0</v>
      </c>
      <c r="H3791">
        <v>0</v>
      </c>
      <c r="I3791">
        <v>0</v>
      </c>
      <c r="J3791">
        <v>0</v>
      </c>
      <c r="K3791">
        <v>0</v>
      </c>
      <c r="L3791">
        <v>0</v>
      </c>
      <c r="M3791">
        <v>0</v>
      </c>
      <c r="N3791">
        <v>0</v>
      </c>
      <c r="O3791">
        <v>0</v>
      </c>
      <c r="P3791">
        <v>0</v>
      </c>
      <c r="Q3791">
        <v>0.155</v>
      </c>
      <c r="R3791">
        <v>0.191</v>
      </c>
      <c r="S3791">
        <v>0.214</v>
      </c>
      <c r="T3791">
        <v>0.40500000000000003</v>
      </c>
      <c r="U3791">
        <v>0.18099999999999999</v>
      </c>
      <c r="V3791">
        <v>2</v>
      </c>
      <c r="W3791">
        <v>0</v>
      </c>
      <c r="X3791">
        <v>0</v>
      </c>
      <c r="Y3791">
        <v>-0.1</v>
      </c>
      <c r="Z3791">
        <v>0</v>
      </c>
      <c r="AA3791">
        <v>0</v>
      </c>
    </row>
    <row r="3792" spans="1:27" x14ac:dyDescent="0.25">
      <c r="A3792" t="s">
        <v>22431</v>
      </c>
      <c r="B3792" t="s">
        <v>22432</v>
      </c>
      <c r="C3792" t="s">
        <v>20887</v>
      </c>
      <c r="D3792">
        <v>1</v>
      </c>
      <c r="E3792">
        <v>1</v>
      </c>
      <c r="F3792">
        <v>0</v>
      </c>
      <c r="G3792">
        <v>0</v>
      </c>
      <c r="H3792">
        <v>0</v>
      </c>
      <c r="I3792">
        <v>0</v>
      </c>
      <c r="J3792">
        <v>0</v>
      </c>
      <c r="K3792">
        <v>0</v>
      </c>
      <c r="L3792">
        <v>0</v>
      </c>
      <c r="M3792">
        <v>0</v>
      </c>
      <c r="N3792">
        <v>0</v>
      </c>
      <c r="O3792">
        <v>0</v>
      </c>
      <c r="P3792">
        <v>0</v>
      </c>
      <c r="Q3792">
        <v>0.157</v>
      </c>
      <c r="R3792">
        <v>0.19</v>
      </c>
      <c r="S3792">
        <v>0.216</v>
      </c>
      <c r="T3792">
        <v>0.40600000000000003</v>
      </c>
      <c r="U3792">
        <v>0.18099999999999999</v>
      </c>
      <c r="V3792">
        <v>7</v>
      </c>
      <c r="W3792">
        <v>0</v>
      </c>
      <c r="X3792">
        <v>0</v>
      </c>
      <c r="Y3792">
        <v>-0.1</v>
      </c>
      <c r="Z3792">
        <v>0</v>
      </c>
      <c r="AA3792">
        <v>0</v>
      </c>
    </row>
    <row r="3793" spans="1:27" x14ac:dyDescent="0.25">
      <c r="A3793" t="s">
        <v>943</v>
      </c>
      <c r="B3793" t="s">
        <v>944</v>
      </c>
      <c r="C3793" t="s">
        <v>20895</v>
      </c>
      <c r="D3793">
        <v>1</v>
      </c>
      <c r="E3793">
        <v>1</v>
      </c>
      <c r="F3793">
        <v>0</v>
      </c>
      <c r="G3793">
        <v>0</v>
      </c>
      <c r="H3793">
        <v>0</v>
      </c>
      <c r="I3793">
        <v>0</v>
      </c>
      <c r="J3793">
        <v>0</v>
      </c>
      <c r="K3793">
        <v>0</v>
      </c>
      <c r="L3793">
        <v>0</v>
      </c>
      <c r="M3793">
        <v>0</v>
      </c>
      <c r="N3793">
        <v>0</v>
      </c>
      <c r="O3793">
        <v>0</v>
      </c>
      <c r="P3793">
        <v>0</v>
      </c>
      <c r="Q3793">
        <v>0.151</v>
      </c>
      <c r="R3793">
        <v>0.19</v>
      </c>
      <c r="S3793">
        <v>0.214</v>
      </c>
      <c r="T3793">
        <v>0.40400000000000003</v>
      </c>
      <c r="U3793">
        <v>0.18099999999999999</v>
      </c>
      <c r="V3793">
        <v>10</v>
      </c>
      <c r="W3793">
        <v>0</v>
      </c>
      <c r="X3793">
        <v>0</v>
      </c>
      <c r="Y3793">
        <v>-0.1</v>
      </c>
      <c r="Z3793">
        <v>0</v>
      </c>
      <c r="AA3793">
        <v>0</v>
      </c>
    </row>
    <row r="3794" spans="1:27" x14ac:dyDescent="0.25">
      <c r="A3794" t="s">
        <v>436</v>
      </c>
      <c r="B3794" t="s">
        <v>437</v>
      </c>
      <c r="C3794" t="s">
        <v>20885</v>
      </c>
      <c r="D3794">
        <v>1</v>
      </c>
      <c r="E3794">
        <v>1</v>
      </c>
      <c r="F3794">
        <v>0</v>
      </c>
      <c r="G3794">
        <v>0</v>
      </c>
      <c r="H3794">
        <v>0</v>
      </c>
      <c r="I3794">
        <v>0</v>
      </c>
      <c r="J3794">
        <v>0</v>
      </c>
      <c r="K3794">
        <v>0</v>
      </c>
      <c r="L3794">
        <v>0</v>
      </c>
      <c r="M3794">
        <v>0</v>
      </c>
      <c r="N3794">
        <v>0</v>
      </c>
      <c r="O3794">
        <v>0</v>
      </c>
      <c r="P3794">
        <v>0</v>
      </c>
      <c r="Q3794">
        <v>0.159</v>
      </c>
      <c r="R3794">
        <v>0.19700000000000001</v>
      </c>
      <c r="S3794">
        <v>0.20499999999999999</v>
      </c>
      <c r="T3794">
        <v>0.40200000000000002</v>
      </c>
      <c r="U3794">
        <v>0.18099999999999999</v>
      </c>
      <c r="V3794">
        <v>8</v>
      </c>
      <c r="W3794">
        <v>0</v>
      </c>
      <c r="X3794">
        <v>0</v>
      </c>
      <c r="Y3794">
        <v>-0.1</v>
      </c>
      <c r="Z3794">
        <v>0</v>
      </c>
      <c r="AA3794">
        <v>0</v>
      </c>
    </row>
    <row r="3795" spans="1:27" x14ac:dyDescent="0.25">
      <c r="A3795" t="s">
        <v>22433</v>
      </c>
      <c r="B3795" t="s">
        <v>22434</v>
      </c>
      <c r="C3795" t="s">
        <v>20873</v>
      </c>
      <c r="D3795">
        <v>1</v>
      </c>
      <c r="E3795">
        <v>1</v>
      </c>
      <c r="F3795">
        <v>0</v>
      </c>
      <c r="G3795">
        <v>0</v>
      </c>
      <c r="H3795">
        <v>0</v>
      </c>
      <c r="I3795">
        <v>0</v>
      </c>
      <c r="J3795">
        <v>0</v>
      </c>
      <c r="K3795">
        <v>0</v>
      </c>
      <c r="L3795">
        <v>0</v>
      </c>
      <c r="M3795">
        <v>0</v>
      </c>
      <c r="N3795">
        <v>0</v>
      </c>
      <c r="O3795">
        <v>0</v>
      </c>
      <c r="P3795">
        <v>0</v>
      </c>
      <c r="Q3795">
        <v>0.155</v>
      </c>
      <c r="R3795">
        <v>0.192</v>
      </c>
      <c r="S3795">
        <v>0.21199999999999999</v>
      </c>
      <c r="T3795">
        <v>0.40400000000000003</v>
      </c>
      <c r="U3795">
        <v>0.18099999999999999</v>
      </c>
      <c r="V3795">
        <v>4</v>
      </c>
      <c r="W3795">
        <v>0</v>
      </c>
      <c r="X3795">
        <v>0</v>
      </c>
      <c r="Y3795">
        <v>-0.1</v>
      </c>
      <c r="Z3795">
        <v>0</v>
      </c>
      <c r="AA3795">
        <v>0</v>
      </c>
    </row>
    <row r="3796" spans="1:27" x14ac:dyDescent="0.25">
      <c r="A3796" t="s">
        <v>355</v>
      </c>
      <c r="B3796" t="s">
        <v>356</v>
      </c>
      <c r="C3796" t="s">
        <v>20895</v>
      </c>
      <c r="D3796">
        <v>1</v>
      </c>
      <c r="E3796">
        <v>1</v>
      </c>
      <c r="F3796">
        <v>0</v>
      </c>
      <c r="G3796">
        <v>0</v>
      </c>
      <c r="H3796">
        <v>0</v>
      </c>
      <c r="I3796">
        <v>0</v>
      </c>
      <c r="J3796">
        <v>0</v>
      </c>
      <c r="K3796">
        <v>0</v>
      </c>
      <c r="L3796">
        <v>0</v>
      </c>
      <c r="M3796">
        <v>0</v>
      </c>
      <c r="N3796">
        <v>0</v>
      </c>
      <c r="O3796">
        <v>0</v>
      </c>
      <c r="P3796">
        <v>0</v>
      </c>
      <c r="Q3796">
        <v>0.154</v>
      </c>
      <c r="R3796">
        <v>0.186</v>
      </c>
      <c r="S3796">
        <v>0.222</v>
      </c>
      <c r="T3796">
        <v>0.40799999999999997</v>
      </c>
      <c r="U3796">
        <v>0.18099999999999999</v>
      </c>
      <c r="V3796">
        <v>9</v>
      </c>
      <c r="W3796">
        <v>0</v>
      </c>
      <c r="X3796">
        <v>0</v>
      </c>
      <c r="Y3796">
        <v>-0.1</v>
      </c>
      <c r="Z3796">
        <v>0</v>
      </c>
      <c r="AA3796">
        <v>0</v>
      </c>
    </row>
    <row r="3797" spans="1:27" x14ac:dyDescent="0.25">
      <c r="A3797" t="s">
        <v>22435</v>
      </c>
      <c r="B3797" t="s">
        <v>22436</v>
      </c>
      <c r="C3797" t="s">
        <v>20883</v>
      </c>
      <c r="D3797">
        <v>1</v>
      </c>
      <c r="E3797">
        <v>1</v>
      </c>
      <c r="F3797">
        <v>0</v>
      </c>
      <c r="G3797">
        <v>0</v>
      </c>
      <c r="H3797">
        <v>0</v>
      </c>
      <c r="I3797">
        <v>0</v>
      </c>
      <c r="J3797">
        <v>0</v>
      </c>
      <c r="K3797">
        <v>0</v>
      </c>
      <c r="L3797">
        <v>0</v>
      </c>
      <c r="M3797">
        <v>0</v>
      </c>
      <c r="N3797">
        <v>0</v>
      </c>
      <c r="O3797">
        <v>0</v>
      </c>
      <c r="P3797">
        <v>0</v>
      </c>
      <c r="Q3797">
        <v>0.16800000000000001</v>
      </c>
      <c r="R3797">
        <v>0.19800000000000001</v>
      </c>
      <c r="S3797">
        <v>0.20899999999999999</v>
      </c>
      <c r="T3797">
        <v>0.40699999999999997</v>
      </c>
      <c r="U3797">
        <v>0.18099999999999999</v>
      </c>
      <c r="V3797">
        <v>5</v>
      </c>
      <c r="W3797">
        <v>0</v>
      </c>
      <c r="X3797">
        <v>0</v>
      </c>
      <c r="Y3797">
        <v>-0.1</v>
      </c>
      <c r="Z3797">
        <v>0</v>
      </c>
      <c r="AA3797">
        <v>0</v>
      </c>
    </row>
    <row r="3798" spans="1:27" x14ac:dyDescent="0.25">
      <c r="A3798" t="s">
        <v>22437</v>
      </c>
      <c r="B3798" t="s">
        <v>22438</v>
      </c>
      <c r="C3798" t="s">
        <v>20875</v>
      </c>
      <c r="D3798">
        <v>1</v>
      </c>
      <c r="E3798">
        <v>1</v>
      </c>
      <c r="F3798">
        <v>0</v>
      </c>
      <c r="G3798">
        <v>0</v>
      </c>
      <c r="H3798">
        <v>0</v>
      </c>
      <c r="I3798">
        <v>0</v>
      </c>
      <c r="J3798">
        <v>0</v>
      </c>
      <c r="K3798">
        <v>0</v>
      </c>
      <c r="L3798">
        <v>0</v>
      </c>
      <c r="M3798">
        <v>0</v>
      </c>
      <c r="N3798">
        <v>0</v>
      </c>
      <c r="O3798">
        <v>0</v>
      </c>
      <c r="P3798">
        <v>0</v>
      </c>
      <c r="Q3798">
        <v>0.16600000000000001</v>
      </c>
      <c r="R3798">
        <v>0.193</v>
      </c>
      <c r="S3798">
        <v>0.21299999999999999</v>
      </c>
      <c r="T3798">
        <v>0.40600000000000003</v>
      </c>
      <c r="U3798">
        <v>0.18099999999999999</v>
      </c>
      <c r="V3798">
        <v>4</v>
      </c>
      <c r="W3798">
        <v>0</v>
      </c>
      <c r="X3798">
        <v>0</v>
      </c>
      <c r="Y3798">
        <v>-0.1</v>
      </c>
      <c r="Z3798">
        <v>0</v>
      </c>
      <c r="AA3798">
        <v>0</v>
      </c>
    </row>
    <row r="3799" spans="1:27" x14ac:dyDescent="0.25">
      <c r="A3799" t="s">
        <v>22439</v>
      </c>
      <c r="B3799" t="s">
        <v>22440</v>
      </c>
      <c r="C3799" t="s">
        <v>20870</v>
      </c>
      <c r="D3799">
        <v>1</v>
      </c>
      <c r="E3799">
        <v>1</v>
      </c>
      <c r="F3799">
        <v>0</v>
      </c>
      <c r="G3799">
        <v>0</v>
      </c>
      <c r="H3799">
        <v>0</v>
      </c>
      <c r="I3799">
        <v>0</v>
      </c>
      <c r="J3799">
        <v>0</v>
      </c>
      <c r="K3799">
        <v>0</v>
      </c>
      <c r="L3799">
        <v>0</v>
      </c>
      <c r="M3799">
        <v>0</v>
      </c>
      <c r="N3799">
        <v>0</v>
      </c>
      <c r="O3799">
        <v>0</v>
      </c>
      <c r="P3799">
        <v>0</v>
      </c>
      <c r="Q3799">
        <v>0.153</v>
      </c>
      <c r="R3799">
        <v>0.18099999999999999</v>
      </c>
      <c r="S3799">
        <v>0.22900000000000001</v>
      </c>
      <c r="T3799">
        <v>0.41099999999999998</v>
      </c>
      <c r="U3799">
        <v>0.18099999999999999</v>
      </c>
      <c r="V3799">
        <v>4</v>
      </c>
      <c r="W3799">
        <v>0</v>
      </c>
      <c r="X3799">
        <v>0</v>
      </c>
      <c r="Y3799">
        <v>-0.1</v>
      </c>
      <c r="Z3799">
        <v>0</v>
      </c>
      <c r="AA3799">
        <v>0</v>
      </c>
    </row>
    <row r="3800" spans="1:27" x14ac:dyDescent="0.25">
      <c r="A3800" t="s">
        <v>22441</v>
      </c>
      <c r="B3800" t="s">
        <v>22442</v>
      </c>
      <c r="C3800" t="s">
        <v>1</v>
      </c>
      <c r="D3800">
        <v>1</v>
      </c>
      <c r="E3800">
        <v>1</v>
      </c>
      <c r="F3800">
        <v>0</v>
      </c>
      <c r="G3800">
        <v>0</v>
      </c>
      <c r="H3800">
        <v>0</v>
      </c>
      <c r="I3800">
        <v>0</v>
      </c>
      <c r="J3800">
        <v>0</v>
      </c>
      <c r="K3800">
        <v>0</v>
      </c>
      <c r="L3800">
        <v>0</v>
      </c>
      <c r="M3800">
        <v>0</v>
      </c>
      <c r="N3800">
        <v>0</v>
      </c>
      <c r="O3800">
        <v>0</v>
      </c>
      <c r="P3800">
        <v>0</v>
      </c>
      <c r="Q3800">
        <v>0.16200000000000001</v>
      </c>
      <c r="R3800">
        <v>0.193</v>
      </c>
      <c r="S3800">
        <v>0.21299999999999999</v>
      </c>
      <c r="T3800">
        <v>0.40600000000000003</v>
      </c>
      <c r="U3800">
        <v>0.18099999999999999</v>
      </c>
      <c r="V3800">
        <v>6</v>
      </c>
      <c r="W3800">
        <v>0</v>
      </c>
      <c r="X3800">
        <v>0</v>
      </c>
      <c r="Y3800">
        <v>-0.1</v>
      </c>
      <c r="Z3800">
        <v>0</v>
      </c>
      <c r="AA3800">
        <v>0</v>
      </c>
    </row>
    <row r="3801" spans="1:27" x14ac:dyDescent="0.25">
      <c r="A3801" t="s">
        <v>311</v>
      </c>
      <c r="B3801" t="s">
        <v>312</v>
      </c>
      <c r="C3801" t="s">
        <v>20890</v>
      </c>
      <c r="D3801">
        <v>1</v>
      </c>
      <c r="E3801">
        <v>1</v>
      </c>
      <c r="F3801">
        <v>0</v>
      </c>
      <c r="G3801">
        <v>0</v>
      </c>
      <c r="H3801">
        <v>0</v>
      </c>
      <c r="I3801">
        <v>0</v>
      </c>
      <c r="J3801">
        <v>0</v>
      </c>
      <c r="K3801">
        <v>0</v>
      </c>
      <c r="L3801">
        <v>0</v>
      </c>
      <c r="M3801">
        <v>0</v>
      </c>
      <c r="N3801">
        <v>0</v>
      </c>
      <c r="O3801">
        <v>0</v>
      </c>
      <c r="P3801">
        <v>0</v>
      </c>
      <c r="Q3801">
        <v>0.153</v>
      </c>
      <c r="R3801">
        <v>0.185</v>
      </c>
      <c r="S3801">
        <v>0.222</v>
      </c>
      <c r="T3801">
        <v>0.40699999999999997</v>
      </c>
      <c r="U3801">
        <v>0.18099999999999999</v>
      </c>
      <c r="V3801">
        <v>11</v>
      </c>
      <c r="W3801">
        <v>0</v>
      </c>
      <c r="X3801">
        <v>0</v>
      </c>
      <c r="Y3801">
        <v>-0.1</v>
      </c>
      <c r="Z3801">
        <v>0</v>
      </c>
      <c r="AA3801">
        <v>0</v>
      </c>
    </row>
    <row r="3802" spans="1:27" x14ac:dyDescent="0.25">
      <c r="A3802" t="s">
        <v>22443</v>
      </c>
      <c r="B3802" t="s">
        <v>22444</v>
      </c>
      <c r="C3802" t="s">
        <v>20884</v>
      </c>
      <c r="D3802">
        <v>1</v>
      </c>
      <c r="E3802">
        <v>1</v>
      </c>
      <c r="F3802">
        <v>0</v>
      </c>
      <c r="G3802">
        <v>0</v>
      </c>
      <c r="H3802">
        <v>0</v>
      </c>
      <c r="I3802">
        <v>0</v>
      </c>
      <c r="J3802">
        <v>0</v>
      </c>
      <c r="K3802">
        <v>0</v>
      </c>
      <c r="L3802">
        <v>0</v>
      </c>
      <c r="M3802">
        <v>0</v>
      </c>
      <c r="N3802">
        <v>0</v>
      </c>
      <c r="O3802">
        <v>0</v>
      </c>
      <c r="P3802">
        <v>0</v>
      </c>
      <c r="Q3802">
        <v>0.157</v>
      </c>
      <c r="R3802">
        <v>0.187</v>
      </c>
      <c r="S3802">
        <v>0.219</v>
      </c>
      <c r="T3802">
        <v>0.40600000000000003</v>
      </c>
      <c r="U3802">
        <v>0.18099999999999999</v>
      </c>
      <c r="V3802">
        <v>3</v>
      </c>
      <c r="W3802">
        <v>0</v>
      </c>
      <c r="X3802">
        <v>0</v>
      </c>
      <c r="Y3802">
        <v>-0.1</v>
      </c>
      <c r="Z3802">
        <v>0</v>
      </c>
      <c r="AA3802">
        <v>0</v>
      </c>
    </row>
    <row r="3803" spans="1:27" x14ac:dyDescent="0.25">
      <c r="A3803" t="s">
        <v>22445</v>
      </c>
      <c r="B3803" t="s">
        <v>22446</v>
      </c>
      <c r="C3803" t="s">
        <v>20865</v>
      </c>
      <c r="D3803">
        <v>1</v>
      </c>
      <c r="E3803">
        <v>1</v>
      </c>
      <c r="F3803">
        <v>0</v>
      </c>
      <c r="G3803">
        <v>0</v>
      </c>
      <c r="H3803">
        <v>0</v>
      </c>
      <c r="I3803">
        <v>0</v>
      </c>
      <c r="J3803">
        <v>0</v>
      </c>
      <c r="K3803">
        <v>0</v>
      </c>
      <c r="L3803">
        <v>0</v>
      </c>
      <c r="M3803">
        <v>0</v>
      </c>
      <c r="N3803">
        <v>0</v>
      </c>
      <c r="O3803">
        <v>0</v>
      </c>
      <c r="P3803">
        <v>0</v>
      </c>
      <c r="Q3803">
        <v>0.16200000000000001</v>
      </c>
      <c r="R3803">
        <v>0.19900000000000001</v>
      </c>
      <c r="S3803">
        <v>0.20399999999999999</v>
      </c>
      <c r="T3803">
        <v>0.40300000000000002</v>
      </c>
      <c r="U3803">
        <v>0.18099999999999999</v>
      </c>
      <c r="V3803">
        <v>11</v>
      </c>
      <c r="W3803">
        <v>0</v>
      </c>
      <c r="X3803">
        <v>0</v>
      </c>
      <c r="Y3803">
        <v>-0.1</v>
      </c>
      <c r="Z3803">
        <v>0</v>
      </c>
      <c r="AA3803">
        <v>0</v>
      </c>
    </row>
    <row r="3804" spans="1:27" x14ac:dyDescent="0.25">
      <c r="A3804" t="s">
        <v>22447</v>
      </c>
      <c r="B3804" t="s">
        <v>22448</v>
      </c>
      <c r="C3804" t="s">
        <v>20875</v>
      </c>
      <c r="D3804">
        <v>1</v>
      </c>
      <c r="E3804">
        <v>1</v>
      </c>
      <c r="F3804">
        <v>0</v>
      </c>
      <c r="G3804">
        <v>0</v>
      </c>
      <c r="H3804">
        <v>0</v>
      </c>
      <c r="I3804">
        <v>0</v>
      </c>
      <c r="J3804">
        <v>0</v>
      </c>
      <c r="K3804">
        <v>0</v>
      </c>
      <c r="L3804">
        <v>0</v>
      </c>
      <c r="M3804">
        <v>0</v>
      </c>
      <c r="N3804">
        <v>0</v>
      </c>
      <c r="O3804">
        <v>0</v>
      </c>
      <c r="P3804">
        <v>0</v>
      </c>
      <c r="Q3804">
        <v>0.157</v>
      </c>
      <c r="R3804">
        <v>0.192</v>
      </c>
      <c r="S3804">
        <v>0.21299999999999999</v>
      </c>
      <c r="T3804">
        <v>0.40500000000000003</v>
      </c>
      <c r="U3804">
        <v>0.18099999999999999</v>
      </c>
      <c r="V3804">
        <v>4</v>
      </c>
      <c r="W3804">
        <v>0</v>
      </c>
      <c r="X3804">
        <v>0</v>
      </c>
      <c r="Y3804">
        <v>-0.1</v>
      </c>
      <c r="Z3804">
        <v>0</v>
      </c>
      <c r="AA3804">
        <v>0</v>
      </c>
    </row>
    <row r="3805" spans="1:27" x14ac:dyDescent="0.25">
      <c r="A3805" t="s">
        <v>22449</v>
      </c>
      <c r="B3805" t="s">
        <v>22450</v>
      </c>
      <c r="C3805" t="s">
        <v>20885</v>
      </c>
      <c r="D3805">
        <v>1</v>
      </c>
      <c r="E3805">
        <v>1</v>
      </c>
      <c r="F3805">
        <v>0</v>
      </c>
      <c r="G3805">
        <v>0</v>
      </c>
      <c r="H3805">
        <v>0</v>
      </c>
      <c r="I3805">
        <v>0</v>
      </c>
      <c r="J3805">
        <v>0</v>
      </c>
      <c r="K3805">
        <v>0</v>
      </c>
      <c r="L3805">
        <v>0</v>
      </c>
      <c r="M3805">
        <v>0</v>
      </c>
      <c r="N3805">
        <v>0</v>
      </c>
      <c r="O3805">
        <v>0</v>
      </c>
      <c r="P3805">
        <v>0</v>
      </c>
      <c r="Q3805">
        <v>0.16200000000000001</v>
      </c>
      <c r="R3805">
        <v>0.19600000000000001</v>
      </c>
      <c r="S3805">
        <v>0.20699999999999999</v>
      </c>
      <c r="T3805">
        <v>0.40300000000000002</v>
      </c>
      <c r="U3805">
        <v>0.18099999999999999</v>
      </c>
      <c r="V3805">
        <v>8</v>
      </c>
      <c r="W3805">
        <v>0</v>
      </c>
      <c r="X3805">
        <v>0</v>
      </c>
      <c r="Y3805">
        <v>-0.1</v>
      </c>
      <c r="Z3805">
        <v>0</v>
      </c>
      <c r="AA3805">
        <v>0</v>
      </c>
    </row>
    <row r="3806" spans="1:27" x14ac:dyDescent="0.25">
      <c r="A3806" t="s">
        <v>191</v>
      </c>
      <c r="B3806" t="s">
        <v>192</v>
      </c>
      <c r="C3806" t="s">
        <v>20893</v>
      </c>
      <c r="D3806">
        <v>1</v>
      </c>
      <c r="E3806">
        <v>1</v>
      </c>
      <c r="F3806">
        <v>0</v>
      </c>
      <c r="G3806">
        <v>0</v>
      </c>
      <c r="H3806">
        <v>0</v>
      </c>
      <c r="I3806">
        <v>0</v>
      </c>
      <c r="J3806">
        <v>0</v>
      </c>
      <c r="K3806">
        <v>0</v>
      </c>
      <c r="L3806">
        <v>0</v>
      </c>
      <c r="M3806">
        <v>0</v>
      </c>
      <c r="N3806">
        <v>0</v>
      </c>
      <c r="O3806">
        <v>0</v>
      </c>
      <c r="P3806">
        <v>0</v>
      </c>
      <c r="Q3806">
        <v>0.152</v>
      </c>
      <c r="R3806">
        <v>0.189</v>
      </c>
      <c r="S3806">
        <v>0.215</v>
      </c>
      <c r="T3806">
        <v>0.40400000000000003</v>
      </c>
      <c r="U3806">
        <v>0.18099999999999999</v>
      </c>
      <c r="V3806">
        <v>9</v>
      </c>
      <c r="W3806">
        <v>0</v>
      </c>
      <c r="X3806">
        <v>0</v>
      </c>
      <c r="Y3806">
        <v>-0.1</v>
      </c>
      <c r="Z3806">
        <v>0</v>
      </c>
      <c r="AA3806">
        <v>0</v>
      </c>
    </row>
    <row r="3807" spans="1:27" x14ac:dyDescent="0.25">
      <c r="A3807" t="s">
        <v>458</v>
      </c>
      <c r="B3807" t="s">
        <v>459</v>
      </c>
      <c r="C3807" t="s">
        <v>1</v>
      </c>
      <c r="D3807">
        <v>1</v>
      </c>
      <c r="E3807">
        <v>1</v>
      </c>
      <c r="F3807">
        <v>0</v>
      </c>
      <c r="G3807">
        <v>0</v>
      </c>
      <c r="H3807">
        <v>0</v>
      </c>
      <c r="I3807">
        <v>0</v>
      </c>
      <c r="J3807">
        <v>0</v>
      </c>
      <c r="K3807">
        <v>0</v>
      </c>
      <c r="L3807">
        <v>0</v>
      </c>
      <c r="M3807">
        <v>0</v>
      </c>
      <c r="N3807">
        <v>0</v>
      </c>
      <c r="O3807">
        <v>0</v>
      </c>
      <c r="P3807">
        <v>0</v>
      </c>
      <c r="Q3807">
        <v>0.155</v>
      </c>
      <c r="R3807">
        <v>0.192</v>
      </c>
      <c r="S3807">
        <v>0.21099999999999999</v>
      </c>
      <c r="T3807">
        <v>0.40300000000000002</v>
      </c>
      <c r="U3807">
        <v>0.18099999999999999</v>
      </c>
      <c r="V3807">
        <v>6</v>
      </c>
      <c r="W3807">
        <v>0</v>
      </c>
      <c r="X3807">
        <v>0</v>
      </c>
      <c r="Y3807">
        <v>-0.1</v>
      </c>
      <c r="Z3807">
        <v>0</v>
      </c>
      <c r="AA3807">
        <v>0</v>
      </c>
    </row>
    <row r="3808" spans="1:27" x14ac:dyDescent="0.25">
      <c r="A3808" t="s">
        <v>22451</v>
      </c>
      <c r="B3808" t="s">
        <v>22452</v>
      </c>
      <c r="C3808" t="s">
        <v>20880</v>
      </c>
      <c r="D3808">
        <v>1</v>
      </c>
      <c r="E3808">
        <v>1</v>
      </c>
      <c r="F3808">
        <v>0</v>
      </c>
      <c r="G3808">
        <v>0</v>
      </c>
      <c r="H3808">
        <v>0</v>
      </c>
      <c r="I3808">
        <v>0</v>
      </c>
      <c r="J3808">
        <v>0</v>
      </c>
      <c r="K3808">
        <v>0</v>
      </c>
      <c r="L3808">
        <v>0</v>
      </c>
      <c r="M3808">
        <v>0</v>
      </c>
      <c r="N3808">
        <v>0</v>
      </c>
      <c r="O3808">
        <v>0</v>
      </c>
      <c r="P3808">
        <v>0</v>
      </c>
      <c r="Q3808">
        <v>0.158</v>
      </c>
      <c r="R3808">
        <v>0.188</v>
      </c>
      <c r="S3808">
        <v>0.218</v>
      </c>
      <c r="T3808">
        <v>0.40600000000000003</v>
      </c>
      <c r="U3808">
        <v>0.18099999999999999</v>
      </c>
      <c r="V3808">
        <v>0</v>
      </c>
      <c r="W3808">
        <v>0</v>
      </c>
      <c r="X3808">
        <v>0</v>
      </c>
      <c r="Y3808">
        <v>-0.1</v>
      </c>
      <c r="Z3808">
        <v>0</v>
      </c>
      <c r="AA3808">
        <v>0</v>
      </c>
    </row>
    <row r="3809" spans="1:27" x14ac:dyDescent="0.25">
      <c r="A3809" t="s">
        <v>22453</v>
      </c>
      <c r="B3809" t="s">
        <v>22454</v>
      </c>
      <c r="C3809" t="s">
        <v>20895</v>
      </c>
      <c r="D3809">
        <v>1</v>
      </c>
      <c r="E3809">
        <v>1</v>
      </c>
      <c r="F3809">
        <v>0</v>
      </c>
      <c r="G3809">
        <v>0</v>
      </c>
      <c r="H3809">
        <v>0</v>
      </c>
      <c r="I3809">
        <v>0</v>
      </c>
      <c r="J3809">
        <v>0</v>
      </c>
      <c r="K3809">
        <v>0</v>
      </c>
      <c r="L3809">
        <v>0</v>
      </c>
      <c r="M3809">
        <v>0</v>
      </c>
      <c r="N3809">
        <v>0</v>
      </c>
      <c r="O3809">
        <v>0</v>
      </c>
      <c r="P3809">
        <v>0</v>
      </c>
      <c r="Q3809">
        <v>0.156</v>
      </c>
      <c r="R3809">
        <v>0.189</v>
      </c>
      <c r="S3809">
        <v>0.216</v>
      </c>
      <c r="T3809">
        <v>0.40500000000000003</v>
      </c>
      <c r="U3809">
        <v>0.18099999999999999</v>
      </c>
      <c r="V3809">
        <v>9</v>
      </c>
      <c r="W3809">
        <v>0</v>
      </c>
      <c r="X3809">
        <v>0</v>
      </c>
      <c r="Y3809">
        <v>-0.1</v>
      </c>
      <c r="Z3809">
        <v>0</v>
      </c>
      <c r="AA3809">
        <v>0</v>
      </c>
    </row>
    <row r="3810" spans="1:27" x14ac:dyDescent="0.25">
      <c r="A3810" t="s">
        <v>22455</v>
      </c>
      <c r="B3810" t="s">
        <v>22456</v>
      </c>
      <c r="C3810" t="s">
        <v>20885</v>
      </c>
      <c r="D3810">
        <v>1</v>
      </c>
      <c r="E3810">
        <v>1</v>
      </c>
      <c r="F3810">
        <v>0</v>
      </c>
      <c r="G3810">
        <v>0</v>
      </c>
      <c r="H3810">
        <v>0</v>
      </c>
      <c r="I3810">
        <v>0</v>
      </c>
      <c r="J3810">
        <v>0</v>
      </c>
      <c r="K3810">
        <v>0</v>
      </c>
      <c r="L3810">
        <v>0</v>
      </c>
      <c r="M3810">
        <v>0</v>
      </c>
      <c r="N3810">
        <v>0</v>
      </c>
      <c r="O3810">
        <v>0</v>
      </c>
      <c r="P3810">
        <v>0</v>
      </c>
      <c r="Q3810">
        <v>0.151</v>
      </c>
      <c r="R3810">
        <v>0.186</v>
      </c>
      <c r="S3810">
        <v>0.219</v>
      </c>
      <c r="T3810">
        <v>0.40600000000000003</v>
      </c>
      <c r="U3810">
        <v>0.18099999999999999</v>
      </c>
      <c r="V3810">
        <v>8</v>
      </c>
      <c r="W3810">
        <v>0</v>
      </c>
      <c r="X3810">
        <v>0</v>
      </c>
      <c r="Y3810">
        <v>-0.1</v>
      </c>
      <c r="Z3810">
        <v>0</v>
      </c>
      <c r="AA3810">
        <v>0</v>
      </c>
    </row>
    <row r="3811" spans="1:27" x14ac:dyDescent="0.25">
      <c r="A3811" t="s">
        <v>22457</v>
      </c>
      <c r="B3811" t="s">
        <v>22458</v>
      </c>
      <c r="C3811" t="s">
        <v>1</v>
      </c>
      <c r="D3811">
        <v>1</v>
      </c>
      <c r="E3811">
        <v>1</v>
      </c>
      <c r="F3811">
        <v>0</v>
      </c>
      <c r="G3811">
        <v>0</v>
      </c>
      <c r="H3811">
        <v>0</v>
      </c>
      <c r="I3811">
        <v>0</v>
      </c>
      <c r="J3811">
        <v>0</v>
      </c>
      <c r="K3811">
        <v>0</v>
      </c>
      <c r="L3811">
        <v>0</v>
      </c>
      <c r="M3811">
        <v>0</v>
      </c>
      <c r="N3811">
        <v>0</v>
      </c>
      <c r="O3811">
        <v>0</v>
      </c>
      <c r="P3811">
        <v>0</v>
      </c>
      <c r="Q3811">
        <v>0.16</v>
      </c>
      <c r="R3811">
        <v>0.19</v>
      </c>
      <c r="S3811">
        <v>0.216</v>
      </c>
      <c r="T3811">
        <v>0.40600000000000003</v>
      </c>
      <c r="U3811">
        <v>0.18099999999999999</v>
      </c>
      <c r="V3811">
        <v>6</v>
      </c>
      <c r="W3811">
        <v>0</v>
      </c>
      <c r="X3811">
        <v>0</v>
      </c>
      <c r="Y3811">
        <v>-0.1</v>
      </c>
      <c r="Z3811">
        <v>0</v>
      </c>
      <c r="AA3811">
        <v>0</v>
      </c>
    </row>
    <row r="3812" spans="1:27" x14ac:dyDescent="0.25">
      <c r="A3812" t="s">
        <v>370</v>
      </c>
      <c r="B3812" t="s">
        <v>371</v>
      </c>
      <c r="C3812" t="s">
        <v>20888</v>
      </c>
      <c r="D3812">
        <v>1</v>
      </c>
      <c r="E3812">
        <v>1</v>
      </c>
      <c r="F3812">
        <v>0</v>
      </c>
      <c r="G3812">
        <v>0</v>
      </c>
      <c r="H3812">
        <v>0</v>
      </c>
      <c r="I3812">
        <v>0</v>
      </c>
      <c r="J3812">
        <v>0</v>
      </c>
      <c r="K3812">
        <v>0</v>
      </c>
      <c r="L3812">
        <v>0</v>
      </c>
      <c r="M3812">
        <v>0</v>
      </c>
      <c r="N3812">
        <v>0</v>
      </c>
      <c r="O3812">
        <v>0</v>
      </c>
      <c r="P3812">
        <v>0</v>
      </c>
      <c r="Q3812">
        <v>0.16200000000000001</v>
      </c>
      <c r="R3812">
        <v>0.19400000000000001</v>
      </c>
      <c r="S3812">
        <v>0.21</v>
      </c>
      <c r="T3812">
        <v>0.40300000000000002</v>
      </c>
      <c r="U3812">
        <v>0.18099999999999999</v>
      </c>
      <c r="V3812">
        <v>5</v>
      </c>
      <c r="W3812">
        <v>0</v>
      </c>
      <c r="X3812">
        <v>0</v>
      </c>
      <c r="Y3812">
        <v>-0.1</v>
      </c>
      <c r="Z3812">
        <v>0</v>
      </c>
      <c r="AA3812">
        <v>0</v>
      </c>
    </row>
    <row r="3813" spans="1:27" x14ac:dyDescent="0.25">
      <c r="A3813" t="s">
        <v>289</v>
      </c>
      <c r="B3813" t="s">
        <v>290</v>
      </c>
      <c r="C3813" t="s">
        <v>1</v>
      </c>
      <c r="D3813">
        <v>1</v>
      </c>
      <c r="E3813">
        <v>1</v>
      </c>
      <c r="F3813">
        <v>0</v>
      </c>
      <c r="G3813">
        <v>0</v>
      </c>
      <c r="H3813">
        <v>0</v>
      </c>
      <c r="I3813">
        <v>0</v>
      </c>
      <c r="J3813">
        <v>0</v>
      </c>
      <c r="K3813">
        <v>0</v>
      </c>
      <c r="L3813">
        <v>0</v>
      </c>
      <c r="M3813">
        <v>0</v>
      </c>
      <c r="N3813">
        <v>0</v>
      </c>
      <c r="O3813">
        <v>0</v>
      </c>
      <c r="P3813">
        <v>0</v>
      </c>
      <c r="Q3813">
        <v>0.155</v>
      </c>
      <c r="R3813">
        <v>0.19400000000000001</v>
      </c>
      <c r="S3813">
        <v>0.20699999999999999</v>
      </c>
      <c r="T3813">
        <v>0.40100000000000002</v>
      </c>
      <c r="U3813">
        <v>0.18099999999999999</v>
      </c>
      <c r="V3813">
        <v>6</v>
      </c>
      <c r="W3813">
        <v>0</v>
      </c>
      <c r="X3813">
        <v>0</v>
      </c>
      <c r="Y3813">
        <v>-0.1</v>
      </c>
      <c r="Z3813">
        <v>0</v>
      </c>
      <c r="AA3813">
        <v>0</v>
      </c>
    </row>
    <row r="3814" spans="1:27" x14ac:dyDescent="0.25">
      <c r="A3814" t="s">
        <v>109</v>
      </c>
      <c r="B3814" t="s">
        <v>110</v>
      </c>
      <c r="C3814" t="s">
        <v>20865</v>
      </c>
      <c r="D3814">
        <v>1</v>
      </c>
      <c r="E3814">
        <v>1</v>
      </c>
      <c r="F3814">
        <v>0</v>
      </c>
      <c r="G3814">
        <v>0</v>
      </c>
      <c r="H3814">
        <v>0</v>
      </c>
      <c r="I3814">
        <v>0</v>
      </c>
      <c r="J3814">
        <v>0</v>
      </c>
      <c r="K3814">
        <v>0</v>
      </c>
      <c r="L3814">
        <v>0</v>
      </c>
      <c r="M3814">
        <v>0</v>
      </c>
      <c r="N3814">
        <v>0</v>
      </c>
      <c r="O3814">
        <v>0</v>
      </c>
      <c r="P3814">
        <v>0</v>
      </c>
      <c r="Q3814">
        <v>0.16300000000000001</v>
      </c>
      <c r="R3814">
        <v>0.2</v>
      </c>
      <c r="S3814">
        <v>0.19900000000000001</v>
      </c>
      <c r="T3814">
        <v>0.39900000000000002</v>
      </c>
      <c r="U3814">
        <v>0.18099999999999999</v>
      </c>
      <c r="V3814">
        <v>11</v>
      </c>
      <c r="W3814">
        <v>0</v>
      </c>
      <c r="X3814">
        <v>0</v>
      </c>
      <c r="Y3814">
        <v>-0.1</v>
      </c>
      <c r="Z3814">
        <v>0</v>
      </c>
      <c r="AA3814">
        <v>0</v>
      </c>
    </row>
    <row r="3815" spans="1:27" x14ac:dyDescent="0.25">
      <c r="A3815" t="s">
        <v>22459</v>
      </c>
      <c r="B3815" t="s">
        <v>22460</v>
      </c>
      <c r="C3815" t="s">
        <v>20893</v>
      </c>
      <c r="D3815">
        <v>1</v>
      </c>
      <c r="E3815">
        <v>1</v>
      </c>
      <c r="F3815">
        <v>0</v>
      </c>
      <c r="G3815">
        <v>0</v>
      </c>
      <c r="H3815">
        <v>0</v>
      </c>
      <c r="I3815">
        <v>0</v>
      </c>
      <c r="J3815">
        <v>0</v>
      </c>
      <c r="K3815">
        <v>0</v>
      </c>
      <c r="L3815">
        <v>0</v>
      </c>
      <c r="M3815">
        <v>0</v>
      </c>
      <c r="N3815">
        <v>0</v>
      </c>
      <c r="O3815">
        <v>0</v>
      </c>
      <c r="P3815">
        <v>0</v>
      </c>
      <c r="Q3815">
        <v>0.152</v>
      </c>
      <c r="R3815">
        <v>0.188</v>
      </c>
      <c r="S3815">
        <v>0.215</v>
      </c>
      <c r="T3815">
        <v>0.40300000000000002</v>
      </c>
      <c r="U3815">
        <v>0.18099999999999999</v>
      </c>
      <c r="V3815">
        <v>8</v>
      </c>
      <c r="W3815">
        <v>0</v>
      </c>
      <c r="X3815">
        <v>0</v>
      </c>
      <c r="Y3815">
        <v>-0.1</v>
      </c>
      <c r="Z3815">
        <v>0</v>
      </c>
      <c r="AA3815">
        <v>0</v>
      </c>
    </row>
    <row r="3816" spans="1:27" x14ac:dyDescent="0.25">
      <c r="A3816" t="s">
        <v>22461</v>
      </c>
      <c r="B3816" t="s">
        <v>22462</v>
      </c>
      <c r="C3816" t="s">
        <v>20875</v>
      </c>
      <c r="D3816">
        <v>1</v>
      </c>
      <c r="E3816">
        <v>1</v>
      </c>
      <c r="F3816">
        <v>0</v>
      </c>
      <c r="G3816">
        <v>0</v>
      </c>
      <c r="H3816">
        <v>0</v>
      </c>
      <c r="I3816">
        <v>0</v>
      </c>
      <c r="J3816">
        <v>0</v>
      </c>
      <c r="K3816">
        <v>0</v>
      </c>
      <c r="L3816">
        <v>0</v>
      </c>
      <c r="M3816">
        <v>0</v>
      </c>
      <c r="N3816">
        <v>0</v>
      </c>
      <c r="O3816">
        <v>0</v>
      </c>
      <c r="P3816">
        <v>0</v>
      </c>
      <c r="Q3816">
        <v>0.16</v>
      </c>
      <c r="R3816">
        <v>0.192</v>
      </c>
      <c r="S3816">
        <v>0.21199999999999999</v>
      </c>
      <c r="T3816">
        <v>0.40400000000000003</v>
      </c>
      <c r="U3816">
        <v>0.18099999999999999</v>
      </c>
      <c r="V3816">
        <v>4</v>
      </c>
      <c r="W3816">
        <v>0</v>
      </c>
      <c r="X3816">
        <v>0</v>
      </c>
      <c r="Y3816">
        <v>-0.1</v>
      </c>
      <c r="Z3816">
        <v>0</v>
      </c>
      <c r="AA3816">
        <v>0</v>
      </c>
    </row>
    <row r="3817" spans="1:27" x14ac:dyDescent="0.25">
      <c r="A3817" t="s">
        <v>22463</v>
      </c>
      <c r="B3817" t="s">
        <v>22464</v>
      </c>
      <c r="C3817" t="s">
        <v>1</v>
      </c>
      <c r="D3817">
        <v>1</v>
      </c>
      <c r="E3817">
        <v>1</v>
      </c>
      <c r="F3817">
        <v>0</v>
      </c>
      <c r="G3817">
        <v>0</v>
      </c>
      <c r="H3817">
        <v>0</v>
      </c>
      <c r="I3817">
        <v>0</v>
      </c>
      <c r="J3817">
        <v>0</v>
      </c>
      <c r="K3817">
        <v>0</v>
      </c>
      <c r="L3817">
        <v>0</v>
      </c>
      <c r="M3817">
        <v>0</v>
      </c>
      <c r="N3817">
        <v>0</v>
      </c>
      <c r="O3817">
        <v>0</v>
      </c>
      <c r="P3817">
        <v>0</v>
      </c>
      <c r="Q3817">
        <v>0.16500000000000001</v>
      </c>
      <c r="R3817">
        <v>0.19500000000000001</v>
      </c>
      <c r="S3817">
        <v>0.20899999999999999</v>
      </c>
      <c r="T3817">
        <v>0.40300000000000002</v>
      </c>
      <c r="U3817">
        <v>0.18099999999999999</v>
      </c>
      <c r="V3817">
        <v>5</v>
      </c>
      <c r="W3817">
        <v>0</v>
      </c>
      <c r="X3817">
        <v>0</v>
      </c>
      <c r="Y3817">
        <v>-0.1</v>
      </c>
      <c r="Z3817">
        <v>0</v>
      </c>
      <c r="AA3817">
        <v>0</v>
      </c>
    </row>
    <row r="3818" spans="1:27" x14ac:dyDescent="0.25">
      <c r="A3818" t="s">
        <v>22465</v>
      </c>
      <c r="B3818" t="s">
        <v>22466</v>
      </c>
      <c r="C3818" t="s">
        <v>1</v>
      </c>
      <c r="D3818">
        <v>1</v>
      </c>
      <c r="E3818">
        <v>1</v>
      </c>
      <c r="F3818">
        <v>0</v>
      </c>
      <c r="G3818">
        <v>0</v>
      </c>
      <c r="H3818">
        <v>0</v>
      </c>
      <c r="I3818">
        <v>0</v>
      </c>
      <c r="J3818">
        <v>0</v>
      </c>
      <c r="K3818">
        <v>0</v>
      </c>
      <c r="L3818">
        <v>0</v>
      </c>
      <c r="M3818">
        <v>0</v>
      </c>
      <c r="N3818">
        <v>0</v>
      </c>
      <c r="O3818">
        <v>0</v>
      </c>
      <c r="P3818">
        <v>0</v>
      </c>
      <c r="Q3818">
        <v>0.156</v>
      </c>
      <c r="R3818">
        <v>0.191</v>
      </c>
      <c r="S3818">
        <v>0.21099999999999999</v>
      </c>
      <c r="T3818">
        <v>0.40200000000000002</v>
      </c>
      <c r="U3818">
        <v>0.18099999999999999</v>
      </c>
      <c r="V3818">
        <v>5</v>
      </c>
      <c r="W3818">
        <v>0</v>
      </c>
      <c r="X3818">
        <v>0</v>
      </c>
      <c r="Y3818">
        <v>-0.1</v>
      </c>
      <c r="Z3818">
        <v>0</v>
      </c>
      <c r="AA3818">
        <v>0</v>
      </c>
    </row>
    <row r="3819" spans="1:27" x14ac:dyDescent="0.25">
      <c r="A3819" t="s">
        <v>22467</v>
      </c>
      <c r="B3819" t="s">
        <v>22468</v>
      </c>
      <c r="C3819" t="s">
        <v>20869</v>
      </c>
      <c r="D3819">
        <v>1</v>
      </c>
      <c r="E3819">
        <v>1</v>
      </c>
      <c r="F3819">
        <v>0</v>
      </c>
      <c r="G3819">
        <v>0</v>
      </c>
      <c r="H3819">
        <v>0</v>
      </c>
      <c r="I3819">
        <v>0</v>
      </c>
      <c r="J3819">
        <v>0</v>
      </c>
      <c r="K3819">
        <v>0</v>
      </c>
      <c r="L3819">
        <v>0</v>
      </c>
      <c r="M3819">
        <v>0</v>
      </c>
      <c r="N3819">
        <v>0</v>
      </c>
      <c r="O3819">
        <v>0</v>
      </c>
      <c r="P3819">
        <v>0</v>
      </c>
      <c r="Q3819">
        <v>0.16600000000000001</v>
      </c>
      <c r="R3819">
        <v>0.192</v>
      </c>
      <c r="S3819">
        <v>0.21299999999999999</v>
      </c>
      <c r="T3819">
        <v>0.40500000000000003</v>
      </c>
      <c r="U3819">
        <v>0.18099999999999999</v>
      </c>
      <c r="V3819">
        <v>2</v>
      </c>
      <c r="W3819">
        <v>0</v>
      </c>
      <c r="X3819">
        <v>0</v>
      </c>
      <c r="Y3819">
        <v>-0.1</v>
      </c>
      <c r="Z3819">
        <v>0</v>
      </c>
      <c r="AA3819">
        <v>0</v>
      </c>
    </row>
    <row r="3820" spans="1:27" x14ac:dyDescent="0.25">
      <c r="A3820" t="s">
        <v>22469</v>
      </c>
      <c r="B3820" t="s">
        <v>22470</v>
      </c>
      <c r="C3820" t="s">
        <v>20877</v>
      </c>
      <c r="D3820">
        <v>1</v>
      </c>
      <c r="E3820">
        <v>1</v>
      </c>
      <c r="F3820">
        <v>0</v>
      </c>
      <c r="G3820">
        <v>0</v>
      </c>
      <c r="H3820">
        <v>0</v>
      </c>
      <c r="I3820">
        <v>0</v>
      </c>
      <c r="J3820">
        <v>0</v>
      </c>
      <c r="K3820">
        <v>0</v>
      </c>
      <c r="L3820">
        <v>0</v>
      </c>
      <c r="M3820">
        <v>0</v>
      </c>
      <c r="N3820">
        <v>0</v>
      </c>
      <c r="O3820">
        <v>0</v>
      </c>
      <c r="P3820">
        <v>0</v>
      </c>
      <c r="Q3820">
        <v>0.16700000000000001</v>
      </c>
      <c r="R3820">
        <v>0.19700000000000001</v>
      </c>
      <c r="S3820">
        <v>0.20499999999999999</v>
      </c>
      <c r="T3820">
        <v>0.40300000000000002</v>
      </c>
      <c r="U3820">
        <v>0.18099999999999999</v>
      </c>
      <c r="V3820">
        <v>13</v>
      </c>
      <c r="W3820">
        <v>0</v>
      </c>
      <c r="X3820">
        <v>0</v>
      </c>
      <c r="Y3820">
        <v>-0.1</v>
      </c>
      <c r="Z3820">
        <v>0</v>
      </c>
      <c r="AA3820">
        <v>0</v>
      </c>
    </row>
    <row r="3821" spans="1:27" x14ac:dyDescent="0.25">
      <c r="A3821" t="s">
        <v>22471</v>
      </c>
      <c r="B3821" t="s">
        <v>22472</v>
      </c>
      <c r="C3821" t="s">
        <v>20873</v>
      </c>
      <c r="D3821">
        <v>1</v>
      </c>
      <c r="E3821">
        <v>1</v>
      </c>
      <c r="F3821">
        <v>0</v>
      </c>
      <c r="G3821">
        <v>0</v>
      </c>
      <c r="H3821">
        <v>0</v>
      </c>
      <c r="I3821">
        <v>0</v>
      </c>
      <c r="J3821">
        <v>0</v>
      </c>
      <c r="K3821">
        <v>0</v>
      </c>
      <c r="L3821">
        <v>0</v>
      </c>
      <c r="M3821">
        <v>0</v>
      </c>
      <c r="N3821">
        <v>0</v>
      </c>
      <c r="O3821">
        <v>0</v>
      </c>
      <c r="P3821">
        <v>0</v>
      </c>
      <c r="Q3821">
        <v>0.161</v>
      </c>
      <c r="R3821">
        <v>0.188</v>
      </c>
      <c r="S3821">
        <v>0.219</v>
      </c>
      <c r="T3821">
        <v>0.40699999999999997</v>
      </c>
      <c r="U3821">
        <v>0.18</v>
      </c>
      <c r="V3821">
        <v>4</v>
      </c>
      <c r="W3821">
        <v>0</v>
      </c>
      <c r="X3821">
        <v>0</v>
      </c>
      <c r="Y3821">
        <v>-0.1</v>
      </c>
      <c r="Z3821">
        <v>0</v>
      </c>
      <c r="AA3821">
        <v>0</v>
      </c>
    </row>
    <row r="3822" spans="1:27" x14ac:dyDescent="0.25">
      <c r="A3822" t="s">
        <v>22473</v>
      </c>
      <c r="B3822" t="s">
        <v>22474</v>
      </c>
      <c r="C3822" t="s">
        <v>1</v>
      </c>
      <c r="D3822">
        <v>1</v>
      </c>
      <c r="E3822">
        <v>1</v>
      </c>
      <c r="F3822">
        <v>0</v>
      </c>
      <c r="G3822">
        <v>0</v>
      </c>
      <c r="H3822">
        <v>0</v>
      </c>
      <c r="I3822">
        <v>0</v>
      </c>
      <c r="J3822">
        <v>0</v>
      </c>
      <c r="K3822">
        <v>0</v>
      </c>
      <c r="L3822">
        <v>0</v>
      </c>
      <c r="M3822">
        <v>0</v>
      </c>
      <c r="N3822">
        <v>0</v>
      </c>
      <c r="O3822">
        <v>0</v>
      </c>
      <c r="P3822">
        <v>0</v>
      </c>
      <c r="Q3822">
        <v>0.151</v>
      </c>
      <c r="R3822">
        <v>0.19500000000000001</v>
      </c>
      <c r="S3822">
        <v>0.20200000000000001</v>
      </c>
      <c r="T3822">
        <v>0.39700000000000002</v>
      </c>
      <c r="U3822">
        <v>0.18</v>
      </c>
      <c r="V3822">
        <v>5</v>
      </c>
      <c r="W3822">
        <v>0</v>
      </c>
      <c r="X3822">
        <v>0</v>
      </c>
      <c r="Y3822">
        <v>-0.1</v>
      </c>
      <c r="Z3822">
        <v>0</v>
      </c>
      <c r="AA3822">
        <v>0</v>
      </c>
    </row>
    <row r="3823" spans="1:27" x14ac:dyDescent="0.25">
      <c r="A3823" t="s">
        <v>22475</v>
      </c>
      <c r="B3823" t="s">
        <v>22476</v>
      </c>
      <c r="C3823" t="s">
        <v>20878</v>
      </c>
      <c r="D3823">
        <v>1</v>
      </c>
      <c r="E3823">
        <v>1</v>
      </c>
      <c r="F3823">
        <v>0</v>
      </c>
      <c r="G3823">
        <v>0</v>
      </c>
      <c r="H3823">
        <v>0</v>
      </c>
      <c r="I3823">
        <v>0</v>
      </c>
      <c r="J3823">
        <v>0</v>
      </c>
      <c r="K3823">
        <v>0</v>
      </c>
      <c r="L3823">
        <v>0</v>
      </c>
      <c r="M3823">
        <v>0</v>
      </c>
      <c r="N3823">
        <v>0</v>
      </c>
      <c r="O3823">
        <v>0</v>
      </c>
      <c r="P3823">
        <v>0</v>
      </c>
      <c r="Q3823">
        <v>0.156</v>
      </c>
      <c r="R3823">
        <v>0.19</v>
      </c>
      <c r="S3823">
        <v>0.214</v>
      </c>
      <c r="T3823">
        <v>0.40300000000000002</v>
      </c>
      <c r="U3823">
        <v>0.18</v>
      </c>
      <c r="V3823">
        <v>5</v>
      </c>
      <c r="W3823">
        <v>0</v>
      </c>
      <c r="X3823">
        <v>0</v>
      </c>
      <c r="Y3823">
        <v>-0.1</v>
      </c>
      <c r="Z3823">
        <v>0</v>
      </c>
      <c r="AA3823">
        <v>0</v>
      </c>
    </row>
    <row r="3824" spans="1:27" x14ac:dyDescent="0.25">
      <c r="A3824" t="s">
        <v>22477</v>
      </c>
      <c r="B3824" t="s">
        <v>22478</v>
      </c>
      <c r="C3824" t="s">
        <v>20875</v>
      </c>
      <c r="D3824">
        <v>1</v>
      </c>
      <c r="E3824">
        <v>1</v>
      </c>
      <c r="F3824">
        <v>0</v>
      </c>
      <c r="G3824">
        <v>0</v>
      </c>
      <c r="H3824">
        <v>0</v>
      </c>
      <c r="I3824">
        <v>0</v>
      </c>
      <c r="J3824">
        <v>0</v>
      </c>
      <c r="K3824">
        <v>0</v>
      </c>
      <c r="L3824">
        <v>0</v>
      </c>
      <c r="M3824">
        <v>0</v>
      </c>
      <c r="N3824">
        <v>0</v>
      </c>
      <c r="O3824">
        <v>0</v>
      </c>
      <c r="P3824">
        <v>0</v>
      </c>
      <c r="Q3824">
        <v>0.157</v>
      </c>
      <c r="R3824">
        <v>0.186</v>
      </c>
      <c r="S3824">
        <v>0.219</v>
      </c>
      <c r="T3824">
        <v>0.40500000000000003</v>
      </c>
      <c r="U3824">
        <v>0.18</v>
      </c>
      <c r="V3824">
        <v>4</v>
      </c>
      <c r="W3824">
        <v>0</v>
      </c>
      <c r="X3824">
        <v>0</v>
      </c>
      <c r="Y3824">
        <v>-0.1</v>
      </c>
      <c r="Z3824">
        <v>0</v>
      </c>
      <c r="AA3824">
        <v>0</v>
      </c>
    </row>
    <row r="3825" spans="1:27" x14ac:dyDescent="0.25">
      <c r="A3825" t="s">
        <v>221</v>
      </c>
      <c r="B3825" t="s">
        <v>222</v>
      </c>
      <c r="C3825" t="s">
        <v>20891</v>
      </c>
      <c r="D3825">
        <v>1</v>
      </c>
      <c r="E3825">
        <v>1</v>
      </c>
      <c r="F3825">
        <v>0</v>
      </c>
      <c r="G3825">
        <v>0</v>
      </c>
      <c r="H3825">
        <v>0</v>
      </c>
      <c r="I3825">
        <v>0</v>
      </c>
      <c r="J3825">
        <v>0</v>
      </c>
      <c r="K3825">
        <v>0</v>
      </c>
      <c r="L3825">
        <v>0</v>
      </c>
      <c r="M3825">
        <v>0</v>
      </c>
      <c r="N3825">
        <v>0</v>
      </c>
      <c r="O3825">
        <v>0</v>
      </c>
      <c r="P3825">
        <v>0</v>
      </c>
      <c r="Q3825">
        <v>0.16200000000000001</v>
      </c>
      <c r="R3825">
        <v>0.191</v>
      </c>
      <c r="S3825">
        <v>0.21299999999999999</v>
      </c>
      <c r="T3825">
        <v>0.40400000000000003</v>
      </c>
      <c r="U3825">
        <v>0.18</v>
      </c>
      <c r="V3825">
        <v>10</v>
      </c>
      <c r="W3825">
        <v>0</v>
      </c>
      <c r="X3825">
        <v>0</v>
      </c>
      <c r="Y3825">
        <v>-0.1</v>
      </c>
      <c r="Z3825">
        <v>0</v>
      </c>
      <c r="AA3825">
        <v>0</v>
      </c>
    </row>
    <row r="3826" spans="1:27" x14ac:dyDescent="0.25">
      <c r="A3826" t="s">
        <v>446</v>
      </c>
      <c r="B3826" t="s">
        <v>447</v>
      </c>
      <c r="C3826" t="s">
        <v>20891</v>
      </c>
      <c r="D3826">
        <v>1</v>
      </c>
      <c r="E3826">
        <v>1</v>
      </c>
      <c r="F3826">
        <v>0</v>
      </c>
      <c r="G3826">
        <v>0</v>
      </c>
      <c r="H3826">
        <v>0</v>
      </c>
      <c r="I3826">
        <v>0</v>
      </c>
      <c r="J3826">
        <v>0</v>
      </c>
      <c r="K3826">
        <v>0</v>
      </c>
      <c r="L3826">
        <v>0</v>
      </c>
      <c r="M3826">
        <v>0</v>
      </c>
      <c r="N3826">
        <v>0</v>
      </c>
      <c r="O3826">
        <v>0</v>
      </c>
      <c r="P3826">
        <v>0</v>
      </c>
      <c r="Q3826">
        <v>0.156</v>
      </c>
      <c r="R3826">
        <v>0.19400000000000001</v>
      </c>
      <c r="S3826">
        <v>0.20599999999999999</v>
      </c>
      <c r="T3826">
        <v>0.4</v>
      </c>
      <c r="U3826">
        <v>0.18</v>
      </c>
      <c r="V3826">
        <v>10</v>
      </c>
      <c r="W3826">
        <v>0</v>
      </c>
      <c r="X3826">
        <v>0</v>
      </c>
      <c r="Y3826">
        <v>-0.1</v>
      </c>
      <c r="Z3826">
        <v>0</v>
      </c>
      <c r="AA3826">
        <v>0</v>
      </c>
    </row>
    <row r="3827" spans="1:27" x14ac:dyDescent="0.25">
      <c r="A3827" t="s">
        <v>22479</v>
      </c>
      <c r="B3827" t="s">
        <v>22480</v>
      </c>
      <c r="C3827" t="s">
        <v>20886</v>
      </c>
      <c r="D3827">
        <v>1</v>
      </c>
      <c r="E3827">
        <v>1</v>
      </c>
      <c r="F3827">
        <v>0</v>
      </c>
      <c r="G3827">
        <v>0</v>
      </c>
      <c r="H3827">
        <v>0</v>
      </c>
      <c r="I3827">
        <v>0</v>
      </c>
      <c r="J3827">
        <v>0</v>
      </c>
      <c r="K3827">
        <v>0</v>
      </c>
      <c r="L3827">
        <v>0</v>
      </c>
      <c r="M3827">
        <v>0</v>
      </c>
      <c r="N3827">
        <v>0</v>
      </c>
      <c r="O3827">
        <v>0</v>
      </c>
      <c r="P3827">
        <v>0</v>
      </c>
      <c r="Q3827">
        <v>0.154</v>
      </c>
      <c r="R3827">
        <v>0.192</v>
      </c>
      <c r="S3827">
        <v>0.21</v>
      </c>
      <c r="T3827">
        <v>0.40200000000000002</v>
      </c>
      <c r="U3827">
        <v>0.18</v>
      </c>
      <c r="V3827">
        <v>5</v>
      </c>
      <c r="W3827">
        <v>0</v>
      </c>
      <c r="X3827">
        <v>0</v>
      </c>
      <c r="Y3827">
        <v>-0.1</v>
      </c>
      <c r="Z3827">
        <v>0</v>
      </c>
      <c r="AA3827">
        <v>0</v>
      </c>
    </row>
    <row r="3828" spans="1:27" x14ac:dyDescent="0.25">
      <c r="A3828" t="s">
        <v>642</v>
      </c>
      <c r="B3828" t="s">
        <v>643</v>
      </c>
      <c r="C3828" t="s">
        <v>20874</v>
      </c>
      <c r="D3828">
        <v>1</v>
      </c>
      <c r="E3828">
        <v>1</v>
      </c>
      <c r="F3828">
        <v>0</v>
      </c>
      <c r="G3828">
        <v>0</v>
      </c>
      <c r="H3828">
        <v>0</v>
      </c>
      <c r="I3828">
        <v>0</v>
      </c>
      <c r="J3828">
        <v>0</v>
      </c>
      <c r="K3828">
        <v>0</v>
      </c>
      <c r="L3828">
        <v>0</v>
      </c>
      <c r="M3828">
        <v>0</v>
      </c>
      <c r="N3828">
        <v>0</v>
      </c>
      <c r="O3828">
        <v>0</v>
      </c>
      <c r="P3828">
        <v>0</v>
      </c>
      <c r="Q3828">
        <v>0.157</v>
      </c>
      <c r="R3828">
        <v>0.191</v>
      </c>
      <c r="S3828">
        <v>0.21199999999999999</v>
      </c>
      <c r="T3828">
        <v>0.40200000000000002</v>
      </c>
      <c r="U3828">
        <v>0.18</v>
      </c>
      <c r="V3828">
        <v>7</v>
      </c>
      <c r="W3828">
        <v>0</v>
      </c>
      <c r="X3828">
        <v>0</v>
      </c>
      <c r="Y3828">
        <v>-0.1</v>
      </c>
      <c r="Z3828">
        <v>0</v>
      </c>
      <c r="AA3828">
        <v>0</v>
      </c>
    </row>
    <row r="3829" spans="1:27" x14ac:dyDescent="0.25">
      <c r="A3829" t="s">
        <v>361</v>
      </c>
      <c r="B3829" t="s">
        <v>362</v>
      </c>
      <c r="C3829" t="s">
        <v>20887</v>
      </c>
      <c r="D3829">
        <v>1</v>
      </c>
      <c r="E3829">
        <v>1</v>
      </c>
      <c r="F3829">
        <v>0</v>
      </c>
      <c r="G3829">
        <v>0</v>
      </c>
      <c r="H3829">
        <v>0</v>
      </c>
      <c r="I3829">
        <v>0</v>
      </c>
      <c r="J3829">
        <v>0</v>
      </c>
      <c r="K3829">
        <v>0</v>
      </c>
      <c r="L3829">
        <v>0</v>
      </c>
      <c r="M3829">
        <v>0</v>
      </c>
      <c r="N3829">
        <v>0</v>
      </c>
      <c r="O3829">
        <v>0</v>
      </c>
      <c r="P3829">
        <v>0</v>
      </c>
      <c r="Q3829">
        <v>0.155</v>
      </c>
      <c r="R3829">
        <v>0.192</v>
      </c>
      <c r="S3829">
        <v>0.20799999999999999</v>
      </c>
      <c r="T3829">
        <v>0.4</v>
      </c>
      <c r="U3829">
        <v>0.18</v>
      </c>
      <c r="V3829">
        <v>6</v>
      </c>
      <c r="W3829">
        <v>0</v>
      </c>
      <c r="X3829">
        <v>0</v>
      </c>
      <c r="Y3829">
        <v>-0.1</v>
      </c>
      <c r="Z3829">
        <v>0</v>
      </c>
      <c r="AA3829">
        <v>0</v>
      </c>
    </row>
    <row r="3830" spans="1:27" x14ac:dyDescent="0.25">
      <c r="A3830" t="s">
        <v>22481</v>
      </c>
      <c r="B3830" t="s">
        <v>22482</v>
      </c>
      <c r="C3830" t="s">
        <v>1</v>
      </c>
      <c r="D3830">
        <v>1</v>
      </c>
      <c r="E3830">
        <v>1</v>
      </c>
      <c r="F3830">
        <v>0</v>
      </c>
      <c r="G3830">
        <v>0</v>
      </c>
      <c r="H3830">
        <v>0</v>
      </c>
      <c r="I3830">
        <v>0</v>
      </c>
      <c r="J3830">
        <v>0</v>
      </c>
      <c r="K3830">
        <v>0</v>
      </c>
      <c r="L3830">
        <v>0</v>
      </c>
      <c r="M3830">
        <v>0</v>
      </c>
      <c r="N3830">
        <v>0</v>
      </c>
      <c r="O3830">
        <v>0</v>
      </c>
      <c r="P3830">
        <v>0</v>
      </c>
      <c r="Q3830">
        <v>0.16200000000000001</v>
      </c>
      <c r="R3830">
        <v>0.193</v>
      </c>
      <c r="S3830">
        <v>0.21</v>
      </c>
      <c r="T3830">
        <v>0.40400000000000003</v>
      </c>
      <c r="U3830">
        <v>0.18</v>
      </c>
      <c r="V3830">
        <v>5</v>
      </c>
      <c r="W3830">
        <v>0</v>
      </c>
      <c r="X3830">
        <v>0</v>
      </c>
      <c r="Y3830">
        <v>-0.1</v>
      </c>
      <c r="Z3830">
        <v>0</v>
      </c>
      <c r="AA3830">
        <v>0</v>
      </c>
    </row>
    <row r="3831" spans="1:27" x14ac:dyDescent="0.25">
      <c r="A3831" t="s">
        <v>22483</v>
      </c>
      <c r="B3831" t="s">
        <v>22484</v>
      </c>
      <c r="C3831" t="s">
        <v>20886</v>
      </c>
      <c r="D3831">
        <v>1</v>
      </c>
      <c r="E3831">
        <v>1</v>
      </c>
      <c r="F3831">
        <v>0</v>
      </c>
      <c r="G3831">
        <v>0</v>
      </c>
      <c r="H3831">
        <v>0</v>
      </c>
      <c r="I3831">
        <v>0</v>
      </c>
      <c r="J3831">
        <v>0</v>
      </c>
      <c r="K3831">
        <v>0</v>
      </c>
      <c r="L3831">
        <v>0</v>
      </c>
      <c r="M3831">
        <v>0</v>
      </c>
      <c r="N3831">
        <v>0</v>
      </c>
      <c r="O3831">
        <v>0</v>
      </c>
      <c r="P3831">
        <v>0</v>
      </c>
      <c r="Q3831">
        <v>0.156</v>
      </c>
      <c r="R3831">
        <v>0.189</v>
      </c>
      <c r="S3831">
        <v>0.21299999999999999</v>
      </c>
      <c r="T3831">
        <v>0.40300000000000002</v>
      </c>
      <c r="U3831">
        <v>0.18</v>
      </c>
      <c r="V3831">
        <v>5</v>
      </c>
      <c r="W3831">
        <v>0</v>
      </c>
      <c r="X3831">
        <v>0</v>
      </c>
      <c r="Y3831">
        <v>-0.1</v>
      </c>
      <c r="Z3831">
        <v>0</v>
      </c>
      <c r="AA3831">
        <v>0</v>
      </c>
    </row>
    <row r="3832" spans="1:27" x14ac:dyDescent="0.25">
      <c r="A3832" t="s">
        <v>22485</v>
      </c>
      <c r="B3832" t="s">
        <v>22486</v>
      </c>
      <c r="C3832" t="s">
        <v>20865</v>
      </c>
      <c r="D3832">
        <v>1</v>
      </c>
      <c r="E3832">
        <v>1</v>
      </c>
      <c r="F3832">
        <v>0</v>
      </c>
      <c r="G3832">
        <v>0</v>
      </c>
      <c r="H3832">
        <v>0</v>
      </c>
      <c r="I3832">
        <v>0</v>
      </c>
      <c r="J3832">
        <v>0</v>
      </c>
      <c r="K3832">
        <v>0</v>
      </c>
      <c r="L3832">
        <v>0</v>
      </c>
      <c r="M3832">
        <v>0</v>
      </c>
      <c r="N3832">
        <v>0</v>
      </c>
      <c r="O3832">
        <v>0</v>
      </c>
      <c r="P3832">
        <v>0</v>
      </c>
      <c r="Q3832">
        <v>0.16</v>
      </c>
      <c r="R3832">
        <v>0.19700000000000001</v>
      </c>
      <c r="S3832">
        <v>0.20100000000000001</v>
      </c>
      <c r="T3832">
        <v>0.39900000000000002</v>
      </c>
      <c r="U3832">
        <v>0.18</v>
      </c>
      <c r="V3832">
        <v>10</v>
      </c>
      <c r="W3832">
        <v>0</v>
      </c>
      <c r="X3832">
        <v>0</v>
      </c>
      <c r="Y3832">
        <v>-0.1</v>
      </c>
      <c r="Z3832">
        <v>0</v>
      </c>
      <c r="AA3832">
        <v>0</v>
      </c>
    </row>
    <row r="3833" spans="1:27" x14ac:dyDescent="0.25">
      <c r="A3833" t="s">
        <v>22487</v>
      </c>
      <c r="B3833" t="s">
        <v>22488</v>
      </c>
      <c r="C3833" t="s">
        <v>1</v>
      </c>
      <c r="D3833">
        <v>1</v>
      </c>
      <c r="E3833">
        <v>1</v>
      </c>
      <c r="F3833">
        <v>0</v>
      </c>
      <c r="G3833">
        <v>0</v>
      </c>
      <c r="H3833">
        <v>0</v>
      </c>
      <c r="I3833">
        <v>0</v>
      </c>
      <c r="J3833">
        <v>0</v>
      </c>
      <c r="K3833">
        <v>0</v>
      </c>
      <c r="L3833">
        <v>0</v>
      </c>
      <c r="M3833">
        <v>0</v>
      </c>
      <c r="N3833">
        <v>0</v>
      </c>
      <c r="O3833">
        <v>0</v>
      </c>
      <c r="P3833">
        <v>0</v>
      </c>
      <c r="Q3833">
        <v>0.161</v>
      </c>
      <c r="R3833">
        <v>0.186</v>
      </c>
      <c r="S3833">
        <v>0.221</v>
      </c>
      <c r="T3833">
        <v>0.40699999999999997</v>
      </c>
      <c r="U3833">
        <v>0.18</v>
      </c>
      <c r="V3833">
        <v>5</v>
      </c>
      <c r="W3833">
        <v>0</v>
      </c>
      <c r="X3833">
        <v>0</v>
      </c>
      <c r="Y3833">
        <v>-0.1</v>
      </c>
      <c r="Z3833">
        <v>0</v>
      </c>
      <c r="AA3833">
        <v>0</v>
      </c>
    </row>
    <row r="3834" spans="1:27" x14ac:dyDescent="0.25">
      <c r="A3834" t="s">
        <v>22489</v>
      </c>
      <c r="B3834" t="s">
        <v>22490</v>
      </c>
      <c r="C3834" t="s">
        <v>20889</v>
      </c>
      <c r="D3834">
        <v>1</v>
      </c>
      <c r="E3834">
        <v>1</v>
      </c>
      <c r="F3834">
        <v>0</v>
      </c>
      <c r="G3834">
        <v>0</v>
      </c>
      <c r="H3834">
        <v>0</v>
      </c>
      <c r="I3834">
        <v>0</v>
      </c>
      <c r="J3834">
        <v>0</v>
      </c>
      <c r="K3834">
        <v>0</v>
      </c>
      <c r="L3834">
        <v>0</v>
      </c>
      <c r="M3834">
        <v>0</v>
      </c>
      <c r="N3834">
        <v>0</v>
      </c>
      <c r="O3834">
        <v>0</v>
      </c>
      <c r="P3834">
        <v>0</v>
      </c>
      <c r="Q3834">
        <v>0.16300000000000001</v>
      </c>
      <c r="R3834">
        <v>0.19500000000000001</v>
      </c>
      <c r="S3834">
        <v>0.20599999999999999</v>
      </c>
      <c r="T3834">
        <v>0.40100000000000002</v>
      </c>
      <c r="U3834">
        <v>0.18</v>
      </c>
      <c r="V3834">
        <v>9</v>
      </c>
      <c r="W3834">
        <v>0</v>
      </c>
      <c r="X3834">
        <v>0</v>
      </c>
      <c r="Y3834">
        <v>-0.1</v>
      </c>
      <c r="Z3834">
        <v>0</v>
      </c>
      <c r="AA3834">
        <v>0</v>
      </c>
    </row>
    <row r="3835" spans="1:27" x14ac:dyDescent="0.25">
      <c r="A3835" t="s">
        <v>707</v>
      </c>
      <c r="B3835" t="s">
        <v>708</v>
      </c>
      <c r="C3835" t="s">
        <v>20890</v>
      </c>
      <c r="D3835">
        <v>1</v>
      </c>
      <c r="E3835">
        <v>1</v>
      </c>
      <c r="F3835">
        <v>0</v>
      </c>
      <c r="G3835">
        <v>0</v>
      </c>
      <c r="H3835">
        <v>0</v>
      </c>
      <c r="I3835">
        <v>0</v>
      </c>
      <c r="J3835">
        <v>0</v>
      </c>
      <c r="K3835">
        <v>0</v>
      </c>
      <c r="L3835">
        <v>0</v>
      </c>
      <c r="M3835">
        <v>0</v>
      </c>
      <c r="N3835">
        <v>0</v>
      </c>
      <c r="O3835">
        <v>0</v>
      </c>
      <c r="P3835">
        <v>0</v>
      </c>
      <c r="Q3835">
        <v>0.16500000000000001</v>
      </c>
      <c r="R3835">
        <v>0.19600000000000001</v>
      </c>
      <c r="S3835">
        <v>0.20499999999999999</v>
      </c>
      <c r="T3835">
        <v>0.40100000000000002</v>
      </c>
      <c r="U3835">
        <v>0.18</v>
      </c>
      <c r="V3835">
        <v>11</v>
      </c>
      <c r="W3835">
        <v>0</v>
      </c>
      <c r="X3835">
        <v>0</v>
      </c>
      <c r="Y3835">
        <v>-0.1</v>
      </c>
      <c r="Z3835">
        <v>0</v>
      </c>
      <c r="AA3835">
        <v>0</v>
      </c>
    </row>
    <row r="3836" spans="1:27" x14ac:dyDescent="0.25">
      <c r="A3836" t="s">
        <v>22491</v>
      </c>
      <c r="B3836" t="s">
        <v>22492</v>
      </c>
      <c r="C3836" t="s">
        <v>20886</v>
      </c>
      <c r="D3836">
        <v>1</v>
      </c>
      <c r="E3836">
        <v>1</v>
      </c>
      <c r="F3836">
        <v>0</v>
      </c>
      <c r="G3836">
        <v>0</v>
      </c>
      <c r="H3836">
        <v>0</v>
      </c>
      <c r="I3836">
        <v>0</v>
      </c>
      <c r="J3836">
        <v>0</v>
      </c>
      <c r="K3836">
        <v>0</v>
      </c>
      <c r="L3836">
        <v>0</v>
      </c>
      <c r="M3836">
        <v>0</v>
      </c>
      <c r="N3836">
        <v>0</v>
      </c>
      <c r="O3836">
        <v>0</v>
      </c>
      <c r="P3836">
        <v>0</v>
      </c>
      <c r="Q3836">
        <v>0.157</v>
      </c>
      <c r="R3836">
        <v>0.19700000000000001</v>
      </c>
      <c r="S3836">
        <v>0.20100000000000001</v>
      </c>
      <c r="T3836">
        <v>0.39700000000000002</v>
      </c>
      <c r="U3836">
        <v>0.18</v>
      </c>
      <c r="V3836">
        <v>5</v>
      </c>
      <c r="W3836">
        <v>0</v>
      </c>
      <c r="X3836">
        <v>0</v>
      </c>
      <c r="Y3836">
        <v>-0.1</v>
      </c>
      <c r="Z3836">
        <v>0</v>
      </c>
      <c r="AA3836">
        <v>0</v>
      </c>
    </row>
    <row r="3837" spans="1:27" x14ac:dyDescent="0.25">
      <c r="A3837" t="s">
        <v>22493</v>
      </c>
      <c r="B3837" t="s">
        <v>22494</v>
      </c>
      <c r="C3837" t="s">
        <v>20870</v>
      </c>
      <c r="D3837">
        <v>1</v>
      </c>
      <c r="E3837">
        <v>1</v>
      </c>
      <c r="F3837">
        <v>0</v>
      </c>
      <c r="G3837">
        <v>0</v>
      </c>
      <c r="H3837">
        <v>0</v>
      </c>
      <c r="I3837">
        <v>0</v>
      </c>
      <c r="J3837">
        <v>0</v>
      </c>
      <c r="K3837">
        <v>0</v>
      </c>
      <c r="L3837">
        <v>0</v>
      </c>
      <c r="M3837">
        <v>0</v>
      </c>
      <c r="N3837">
        <v>0</v>
      </c>
      <c r="O3837">
        <v>0</v>
      </c>
      <c r="P3837">
        <v>0</v>
      </c>
      <c r="Q3837">
        <v>0.16400000000000001</v>
      </c>
      <c r="R3837">
        <v>0.193</v>
      </c>
      <c r="S3837">
        <v>0.20899999999999999</v>
      </c>
      <c r="T3837">
        <v>0.40200000000000002</v>
      </c>
      <c r="U3837">
        <v>0.18</v>
      </c>
      <c r="V3837">
        <v>3</v>
      </c>
      <c r="W3837">
        <v>0</v>
      </c>
      <c r="X3837">
        <v>0</v>
      </c>
      <c r="Y3837">
        <v>-0.1</v>
      </c>
      <c r="Z3837">
        <v>0</v>
      </c>
      <c r="AA3837">
        <v>0</v>
      </c>
    </row>
    <row r="3838" spans="1:27" x14ac:dyDescent="0.25">
      <c r="A3838" t="s">
        <v>382</v>
      </c>
      <c r="B3838" t="s">
        <v>383</v>
      </c>
      <c r="C3838" t="s">
        <v>20886</v>
      </c>
      <c r="D3838">
        <v>1</v>
      </c>
      <c r="E3838">
        <v>1</v>
      </c>
      <c r="F3838">
        <v>0</v>
      </c>
      <c r="G3838">
        <v>0</v>
      </c>
      <c r="H3838">
        <v>0</v>
      </c>
      <c r="I3838">
        <v>0</v>
      </c>
      <c r="J3838">
        <v>0</v>
      </c>
      <c r="K3838">
        <v>0</v>
      </c>
      <c r="L3838">
        <v>0</v>
      </c>
      <c r="M3838">
        <v>0</v>
      </c>
      <c r="N3838">
        <v>0</v>
      </c>
      <c r="O3838">
        <v>0</v>
      </c>
      <c r="P3838">
        <v>0</v>
      </c>
      <c r="Q3838">
        <v>0.16400000000000001</v>
      </c>
      <c r="R3838">
        <v>0.19500000000000001</v>
      </c>
      <c r="S3838">
        <v>0.20599999999999999</v>
      </c>
      <c r="T3838">
        <v>0.40100000000000002</v>
      </c>
      <c r="U3838">
        <v>0.18</v>
      </c>
      <c r="V3838">
        <v>5</v>
      </c>
      <c r="W3838">
        <v>0</v>
      </c>
      <c r="X3838">
        <v>0</v>
      </c>
      <c r="Y3838">
        <v>-0.1</v>
      </c>
      <c r="Z3838">
        <v>0</v>
      </c>
      <c r="AA3838">
        <v>0</v>
      </c>
    </row>
    <row r="3839" spans="1:27" x14ac:dyDescent="0.25">
      <c r="A3839" t="s">
        <v>1220</v>
      </c>
      <c r="B3839" t="s">
        <v>1221</v>
      </c>
      <c r="C3839" t="s">
        <v>20895</v>
      </c>
      <c r="D3839">
        <v>1</v>
      </c>
      <c r="E3839">
        <v>1</v>
      </c>
      <c r="F3839">
        <v>0</v>
      </c>
      <c r="G3839">
        <v>0</v>
      </c>
      <c r="H3839">
        <v>0</v>
      </c>
      <c r="I3839">
        <v>0</v>
      </c>
      <c r="J3839">
        <v>0</v>
      </c>
      <c r="K3839">
        <v>0</v>
      </c>
      <c r="L3839">
        <v>0</v>
      </c>
      <c r="M3839">
        <v>0</v>
      </c>
      <c r="N3839">
        <v>0</v>
      </c>
      <c r="O3839">
        <v>0</v>
      </c>
      <c r="P3839">
        <v>0</v>
      </c>
      <c r="Q3839">
        <v>0.15</v>
      </c>
      <c r="R3839">
        <v>0.185</v>
      </c>
      <c r="S3839">
        <v>0.216</v>
      </c>
      <c r="T3839">
        <v>0.40200000000000002</v>
      </c>
      <c r="U3839">
        <v>0.18</v>
      </c>
      <c r="V3839">
        <v>8</v>
      </c>
      <c r="W3839">
        <v>0</v>
      </c>
      <c r="X3839">
        <v>0</v>
      </c>
      <c r="Y3839">
        <v>-0.1</v>
      </c>
      <c r="Z3839">
        <v>0</v>
      </c>
      <c r="AA3839">
        <v>0</v>
      </c>
    </row>
    <row r="3840" spans="1:27" x14ac:dyDescent="0.25">
      <c r="A3840" t="s">
        <v>1509</v>
      </c>
      <c r="B3840" t="s">
        <v>1510</v>
      </c>
      <c r="C3840" t="s">
        <v>20885</v>
      </c>
      <c r="D3840">
        <v>1</v>
      </c>
      <c r="E3840">
        <v>1</v>
      </c>
      <c r="F3840">
        <v>0</v>
      </c>
      <c r="G3840">
        <v>0</v>
      </c>
      <c r="H3840">
        <v>0</v>
      </c>
      <c r="I3840">
        <v>0</v>
      </c>
      <c r="J3840">
        <v>0</v>
      </c>
      <c r="K3840">
        <v>0</v>
      </c>
      <c r="L3840">
        <v>0</v>
      </c>
      <c r="M3840">
        <v>0</v>
      </c>
      <c r="N3840">
        <v>0</v>
      </c>
      <c r="O3840">
        <v>0</v>
      </c>
      <c r="P3840">
        <v>0</v>
      </c>
      <c r="Q3840">
        <v>0.153</v>
      </c>
      <c r="R3840">
        <v>0.192</v>
      </c>
      <c r="S3840">
        <v>0.20599999999999999</v>
      </c>
      <c r="T3840">
        <v>0.39800000000000002</v>
      </c>
      <c r="U3840">
        <v>0.18</v>
      </c>
      <c r="V3840">
        <v>7</v>
      </c>
      <c r="W3840">
        <v>0</v>
      </c>
      <c r="X3840">
        <v>0</v>
      </c>
      <c r="Y3840">
        <v>-0.1</v>
      </c>
      <c r="Z3840">
        <v>0</v>
      </c>
      <c r="AA3840">
        <v>0</v>
      </c>
    </row>
    <row r="3841" spans="1:27" x14ac:dyDescent="0.25">
      <c r="A3841" t="s">
        <v>22495</v>
      </c>
      <c r="B3841" t="s">
        <v>22496</v>
      </c>
      <c r="C3841" t="s">
        <v>20873</v>
      </c>
      <c r="D3841">
        <v>1</v>
      </c>
      <c r="E3841">
        <v>1</v>
      </c>
      <c r="F3841">
        <v>0</v>
      </c>
      <c r="G3841">
        <v>0</v>
      </c>
      <c r="H3841">
        <v>0</v>
      </c>
      <c r="I3841">
        <v>0</v>
      </c>
      <c r="J3841">
        <v>0</v>
      </c>
      <c r="K3841">
        <v>0</v>
      </c>
      <c r="L3841">
        <v>0</v>
      </c>
      <c r="M3841">
        <v>0</v>
      </c>
      <c r="N3841">
        <v>0</v>
      </c>
      <c r="O3841">
        <v>0</v>
      </c>
      <c r="P3841">
        <v>0</v>
      </c>
      <c r="Q3841">
        <v>0.157</v>
      </c>
      <c r="R3841">
        <v>0.193</v>
      </c>
      <c r="S3841">
        <v>0.20599999999999999</v>
      </c>
      <c r="T3841">
        <v>0.39900000000000002</v>
      </c>
      <c r="U3841">
        <v>0.18</v>
      </c>
      <c r="V3841">
        <v>3</v>
      </c>
      <c r="W3841">
        <v>0</v>
      </c>
      <c r="X3841">
        <v>0</v>
      </c>
      <c r="Y3841">
        <v>-0.1</v>
      </c>
      <c r="Z3841">
        <v>0</v>
      </c>
      <c r="AA3841">
        <v>0</v>
      </c>
    </row>
    <row r="3842" spans="1:27" x14ac:dyDescent="0.25">
      <c r="A3842" t="s">
        <v>113</v>
      </c>
      <c r="B3842" t="s">
        <v>114</v>
      </c>
      <c r="C3842" t="s">
        <v>20870</v>
      </c>
      <c r="D3842">
        <v>1</v>
      </c>
      <c r="E3842">
        <v>1</v>
      </c>
      <c r="F3842">
        <v>0</v>
      </c>
      <c r="G3842">
        <v>0</v>
      </c>
      <c r="H3842">
        <v>0</v>
      </c>
      <c r="I3842">
        <v>0</v>
      </c>
      <c r="J3842">
        <v>0</v>
      </c>
      <c r="K3842">
        <v>0</v>
      </c>
      <c r="L3842">
        <v>0</v>
      </c>
      <c r="M3842">
        <v>0</v>
      </c>
      <c r="N3842">
        <v>0</v>
      </c>
      <c r="O3842">
        <v>0</v>
      </c>
      <c r="P3842">
        <v>0</v>
      </c>
      <c r="Q3842">
        <v>0.16200000000000001</v>
      </c>
      <c r="R3842">
        <v>0.19600000000000001</v>
      </c>
      <c r="S3842">
        <v>0.20300000000000001</v>
      </c>
      <c r="T3842">
        <v>0.39900000000000002</v>
      </c>
      <c r="U3842">
        <v>0.18</v>
      </c>
      <c r="V3842">
        <v>3</v>
      </c>
      <c r="W3842">
        <v>0</v>
      </c>
      <c r="X3842">
        <v>0</v>
      </c>
      <c r="Y3842">
        <v>-0.1</v>
      </c>
      <c r="Z3842">
        <v>0</v>
      </c>
      <c r="AA3842">
        <v>0</v>
      </c>
    </row>
    <row r="3843" spans="1:27" x14ac:dyDescent="0.25">
      <c r="A3843" t="s">
        <v>701</v>
      </c>
      <c r="B3843" t="s">
        <v>702</v>
      </c>
      <c r="C3843" t="s">
        <v>20876</v>
      </c>
      <c r="D3843">
        <v>1</v>
      </c>
      <c r="E3843">
        <v>1</v>
      </c>
      <c r="F3843">
        <v>0</v>
      </c>
      <c r="G3843">
        <v>0</v>
      </c>
      <c r="H3843">
        <v>0</v>
      </c>
      <c r="I3843">
        <v>0</v>
      </c>
      <c r="J3843">
        <v>0</v>
      </c>
      <c r="K3843">
        <v>0</v>
      </c>
      <c r="L3843">
        <v>0</v>
      </c>
      <c r="M3843">
        <v>0</v>
      </c>
      <c r="N3843">
        <v>0</v>
      </c>
      <c r="O3843">
        <v>0</v>
      </c>
      <c r="P3843">
        <v>0</v>
      </c>
      <c r="Q3843">
        <v>0.156</v>
      </c>
      <c r="R3843">
        <v>0.191</v>
      </c>
      <c r="S3843">
        <v>0.21</v>
      </c>
      <c r="T3843">
        <v>0.4</v>
      </c>
      <c r="U3843">
        <v>0.18</v>
      </c>
      <c r="V3843">
        <v>9</v>
      </c>
      <c r="W3843">
        <v>0</v>
      </c>
      <c r="X3843">
        <v>0</v>
      </c>
      <c r="Y3843">
        <v>-0.1</v>
      </c>
      <c r="Z3843">
        <v>0</v>
      </c>
      <c r="AA3843">
        <v>0</v>
      </c>
    </row>
    <row r="3844" spans="1:27" x14ac:dyDescent="0.25">
      <c r="A3844" t="s">
        <v>22497</v>
      </c>
      <c r="B3844" t="s">
        <v>22498</v>
      </c>
      <c r="C3844" t="s">
        <v>20881</v>
      </c>
      <c r="D3844">
        <v>1</v>
      </c>
      <c r="E3844">
        <v>1</v>
      </c>
      <c r="F3844">
        <v>0</v>
      </c>
      <c r="G3844">
        <v>0</v>
      </c>
      <c r="H3844">
        <v>0</v>
      </c>
      <c r="I3844">
        <v>0</v>
      </c>
      <c r="J3844">
        <v>0</v>
      </c>
      <c r="K3844">
        <v>0</v>
      </c>
      <c r="L3844">
        <v>0</v>
      </c>
      <c r="M3844">
        <v>0</v>
      </c>
      <c r="N3844">
        <v>0</v>
      </c>
      <c r="O3844">
        <v>0</v>
      </c>
      <c r="P3844">
        <v>0</v>
      </c>
      <c r="Q3844">
        <v>0.16</v>
      </c>
      <c r="R3844">
        <v>0.19</v>
      </c>
      <c r="S3844">
        <v>0.21299999999999999</v>
      </c>
      <c r="T3844">
        <v>0.40300000000000002</v>
      </c>
      <c r="U3844">
        <v>0.18</v>
      </c>
      <c r="V3844">
        <v>0</v>
      </c>
      <c r="W3844">
        <v>0</v>
      </c>
      <c r="X3844">
        <v>0</v>
      </c>
      <c r="Y3844">
        <v>-0.1</v>
      </c>
      <c r="Z3844">
        <v>0</v>
      </c>
      <c r="AA3844">
        <v>0</v>
      </c>
    </row>
    <row r="3845" spans="1:27" x14ac:dyDescent="0.25">
      <c r="A3845" t="s">
        <v>550</v>
      </c>
      <c r="B3845" t="s">
        <v>551</v>
      </c>
      <c r="C3845" t="s">
        <v>20878</v>
      </c>
      <c r="D3845">
        <v>1</v>
      </c>
      <c r="E3845">
        <v>1</v>
      </c>
      <c r="F3845">
        <v>0</v>
      </c>
      <c r="G3845">
        <v>0</v>
      </c>
      <c r="H3845">
        <v>0</v>
      </c>
      <c r="I3845">
        <v>0</v>
      </c>
      <c r="J3845">
        <v>0</v>
      </c>
      <c r="K3845">
        <v>0</v>
      </c>
      <c r="L3845">
        <v>0</v>
      </c>
      <c r="M3845">
        <v>0</v>
      </c>
      <c r="N3845">
        <v>0</v>
      </c>
      <c r="O3845">
        <v>0</v>
      </c>
      <c r="P3845">
        <v>0</v>
      </c>
      <c r="Q3845">
        <v>0.161</v>
      </c>
      <c r="R3845">
        <v>0.189</v>
      </c>
      <c r="S3845">
        <v>0.215</v>
      </c>
      <c r="T3845">
        <v>0.40400000000000003</v>
      </c>
      <c r="U3845">
        <v>0.18</v>
      </c>
      <c r="V3845">
        <v>4</v>
      </c>
      <c r="W3845">
        <v>0</v>
      </c>
      <c r="X3845">
        <v>0</v>
      </c>
      <c r="Y3845">
        <v>-0.1</v>
      </c>
      <c r="Z3845">
        <v>0</v>
      </c>
      <c r="AA3845">
        <v>0</v>
      </c>
    </row>
    <row r="3846" spans="1:27" x14ac:dyDescent="0.25">
      <c r="A3846" t="s">
        <v>22499</v>
      </c>
      <c r="B3846" t="s">
        <v>22500</v>
      </c>
      <c r="C3846" t="s">
        <v>1</v>
      </c>
      <c r="D3846">
        <v>1</v>
      </c>
      <c r="E3846">
        <v>1</v>
      </c>
      <c r="F3846">
        <v>0</v>
      </c>
      <c r="G3846">
        <v>0</v>
      </c>
      <c r="H3846">
        <v>0</v>
      </c>
      <c r="I3846">
        <v>0</v>
      </c>
      <c r="J3846">
        <v>0</v>
      </c>
      <c r="K3846">
        <v>0</v>
      </c>
      <c r="L3846">
        <v>0</v>
      </c>
      <c r="M3846">
        <v>0</v>
      </c>
      <c r="N3846">
        <v>0</v>
      </c>
      <c r="O3846">
        <v>0</v>
      </c>
      <c r="P3846">
        <v>0</v>
      </c>
      <c r="Q3846">
        <v>0.153</v>
      </c>
      <c r="R3846">
        <v>0.192</v>
      </c>
      <c r="S3846">
        <v>0.20599999999999999</v>
      </c>
      <c r="T3846">
        <v>0.39900000000000002</v>
      </c>
      <c r="U3846">
        <v>0.18</v>
      </c>
      <c r="V3846">
        <v>5</v>
      </c>
      <c r="W3846">
        <v>0</v>
      </c>
      <c r="X3846">
        <v>0</v>
      </c>
      <c r="Y3846">
        <v>-0.1</v>
      </c>
      <c r="Z3846">
        <v>0</v>
      </c>
      <c r="AA3846">
        <v>0</v>
      </c>
    </row>
    <row r="3847" spans="1:27" x14ac:dyDescent="0.25">
      <c r="A3847" t="s">
        <v>474</v>
      </c>
      <c r="B3847" t="s">
        <v>475</v>
      </c>
      <c r="C3847" t="s">
        <v>1</v>
      </c>
      <c r="D3847">
        <v>1</v>
      </c>
      <c r="E3847">
        <v>1</v>
      </c>
      <c r="F3847">
        <v>0</v>
      </c>
      <c r="G3847">
        <v>0</v>
      </c>
      <c r="H3847">
        <v>0</v>
      </c>
      <c r="I3847">
        <v>0</v>
      </c>
      <c r="J3847">
        <v>0</v>
      </c>
      <c r="K3847">
        <v>0</v>
      </c>
      <c r="L3847">
        <v>0</v>
      </c>
      <c r="M3847">
        <v>0</v>
      </c>
      <c r="N3847">
        <v>0</v>
      </c>
      <c r="O3847">
        <v>0</v>
      </c>
      <c r="P3847">
        <v>0</v>
      </c>
      <c r="Q3847">
        <v>0.153</v>
      </c>
      <c r="R3847">
        <v>0.19</v>
      </c>
      <c r="S3847">
        <v>0.21</v>
      </c>
      <c r="T3847">
        <v>0.4</v>
      </c>
      <c r="U3847">
        <v>0.18</v>
      </c>
      <c r="V3847">
        <v>5</v>
      </c>
      <c r="W3847">
        <v>0</v>
      </c>
      <c r="X3847">
        <v>0</v>
      </c>
      <c r="Y3847">
        <v>-0.1</v>
      </c>
      <c r="Z3847">
        <v>0</v>
      </c>
      <c r="AA3847">
        <v>0</v>
      </c>
    </row>
    <row r="3848" spans="1:27" x14ac:dyDescent="0.25">
      <c r="A3848" t="s">
        <v>22501</v>
      </c>
      <c r="B3848" t="s">
        <v>22502</v>
      </c>
      <c r="C3848" t="s">
        <v>1</v>
      </c>
      <c r="D3848">
        <v>1</v>
      </c>
      <c r="E3848">
        <v>1</v>
      </c>
      <c r="F3848">
        <v>0</v>
      </c>
      <c r="G3848">
        <v>0</v>
      </c>
      <c r="H3848">
        <v>0</v>
      </c>
      <c r="I3848">
        <v>0</v>
      </c>
      <c r="J3848">
        <v>0</v>
      </c>
      <c r="K3848">
        <v>0</v>
      </c>
      <c r="L3848">
        <v>0</v>
      </c>
      <c r="M3848">
        <v>0</v>
      </c>
      <c r="N3848">
        <v>0</v>
      </c>
      <c r="O3848">
        <v>0</v>
      </c>
      <c r="P3848">
        <v>0</v>
      </c>
      <c r="Q3848">
        <v>0.159</v>
      </c>
      <c r="R3848">
        <v>0.188</v>
      </c>
      <c r="S3848">
        <v>0.216</v>
      </c>
      <c r="T3848">
        <v>0.40400000000000003</v>
      </c>
      <c r="U3848">
        <v>0.18</v>
      </c>
      <c r="V3848">
        <v>5</v>
      </c>
      <c r="W3848">
        <v>0</v>
      </c>
      <c r="X3848">
        <v>0</v>
      </c>
      <c r="Y3848">
        <v>-0.1</v>
      </c>
      <c r="Z3848">
        <v>0</v>
      </c>
      <c r="AA3848">
        <v>0</v>
      </c>
    </row>
    <row r="3849" spans="1:27" x14ac:dyDescent="0.25">
      <c r="A3849" t="s">
        <v>22503</v>
      </c>
      <c r="B3849" t="s">
        <v>22504</v>
      </c>
      <c r="C3849" t="s">
        <v>20880</v>
      </c>
      <c r="D3849">
        <v>1</v>
      </c>
      <c r="E3849">
        <v>1</v>
      </c>
      <c r="F3849">
        <v>0</v>
      </c>
      <c r="G3849">
        <v>0</v>
      </c>
      <c r="H3849">
        <v>0</v>
      </c>
      <c r="I3849">
        <v>0</v>
      </c>
      <c r="J3849">
        <v>0</v>
      </c>
      <c r="K3849">
        <v>0</v>
      </c>
      <c r="L3849">
        <v>0</v>
      </c>
      <c r="M3849">
        <v>0</v>
      </c>
      <c r="N3849">
        <v>0</v>
      </c>
      <c r="O3849">
        <v>0</v>
      </c>
      <c r="P3849">
        <v>0</v>
      </c>
      <c r="Q3849">
        <v>0.158</v>
      </c>
      <c r="R3849">
        <v>0.19700000000000001</v>
      </c>
      <c r="S3849">
        <v>0.2</v>
      </c>
      <c r="T3849">
        <v>0.39700000000000002</v>
      </c>
      <c r="U3849">
        <v>0.18</v>
      </c>
      <c r="V3849">
        <v>-1</v>
      </c>
      <c r="W3849">
        <v>0</v>
      </c>
      <c r="X3849">
        <v>0</v>
      </c>
      <c r="Y3849">
        <v>-0.1</v>
      </c>
      <c r="Z3849">
        <v>0</v>
      </c>
      <c r="AA3849">
        <v>0</v>
      </c>
    </row>
    <row r="3850" spans="1:27" x14ac:dyDescent="0.25">
      <c r="A3850" t="s">
        <v>273</v>
      </c>
      <c r="B3850" t="s">
        <v>274</v>
      </c>
      <c r="C3850" t="s">
        <v>1</v>
      </c>
      <c r="D3850">
        <v>1</v>
      </c>
      <c r="E3850">
        <v>1</v>
      </c>
      <c r="F3850">
        <v>0</v>
      </c>
      <c r="G3850">
        <v>0</v>
      </c>
      <c r="H3850">
        <v>0</v>
      </c>
      <c r="I3850">
        <v>0</v>
      </c>
      <c r="J3850">
        <v>0</v>
      </c>
      <c r="K3850">
        <v>0</v>
      </c>
      <c r="L3850">
        <v>0</v>
      </c>
      <c r="M3850">
        <v>0</v>
      </c>
      <c r="N3850">
        <v>0</v>
      </c>
      <c r="O3850">
        <v>0</v>
      </c>
      <c r="P3850">
        <v>0</v>
      </c>
      <c r="Q3850">
        <v>0.16400000000000001</v>
      </c>
      <c r="R3850">
        <v>0.193</v>
      </c>
      <c r="S3850">
        <v>0.20799999999999999</v>
      </c>
      <c r="T3850">
        <v>0.40100000000000002</v>
      </c>
      <c r="U3850">
        <v>0.17899999999999999</v>
      </c>
      <c r="V3850">
        <v>5</v>
      </c>
      <c r="W3850">
        <v>0</v>
      </c>
      <c r="X3850">
        <v>0</v>
      </c>
      <c r="Y3850">
        <v>-0.1</v>
      </c>
      <c r="Z3850">
        <v>0</v>
      </c>
      <c r="AA3850">
        <v>0</v>
      </c>
    </row>
    <row r="3851" spans="1:27" x14ac:dyDescent="0.25">
      <c r="A3851" t="s">
        <v>22505</v>
      </c>
      <c r="B3851" t="s">
        <v>22506</v>
      </c>
      <c r="C3851" t="s">
        <v>20886</v>
      </c>
      <c r="D3851">
        <v>1</v>
      </c>
      <c r="E3851">
        <v>1</v>
      </c>
      <c r="F3851">
        <v>0</v>
      </c>
      <c r="G3851">
        <v>0</v>
      </c>
      <c r="H3851">
        <v>0</v>
      </c>
      <c r="I3851">
        <v>0</v>
      </c>
      <c r="J3851">
        <v>0</v>
      </c>
      <c r="K3851">
        <v>0</v>
      </c>
      <c r="L3851">
        <v>0</v>
      </c>
      <c r="M3851">
        <v>0</v>
      </c>
      <c r="N3851">
        <v>0</v>
      </c>
      <c r="O3851">
        <v>0</v>
      </c>
      <c r="P3851">
        <v>0</v>
      </c>
      <c r="Q3851">
        <v>0.14799999999999999</v>
      </c>
      <c r="R3851">
        <v>0.191</v>
      </c>
      <c r="S3851">
        <v>0.20599999999999999</v>
      </c>
      <c r="T3851">
        <v>0.39700000000000002</v>
      </c>
      <c r="U3851">
        <v>0.17899999999999999</v>
      </c>
      <c r="V3851">
        <v>4</v>
      </c>
      <c r="W3851">
        <v>0</v>
      </c>
      <c r="X3851">
        <v>0</v>
      </c>
      <c r="Y3851">
        <v>-0.1</v>
      </c>
      <c r="Z3851">
        <v>0</v>
      </c>
      <c r="AA3851">
        <v>0</v>
      </c>
    </row>
    <row r="3852" spans="1:27" x14ac:dyDescent="0.25">
      <c r="A3852" t="s">
        <v>22507</v>
      </c>
      <c r="B3852" t="s">
        <v>22508</v>
      </c>
      <c r="C3852" t="s">
        <v>20895</v>
      </c>
      <c r="D3852">
        <v>1</v>
      </c>
      <c r="E3852">
        <v>1</v>
      </c>
      <c r="F3852">
        <v>0</v>
      </c>
      <c r="G3852">
        <v>0</v>
      </c>
      <c r="H3852">
        <v>0</v>
      </c>
      <c r="I3852">
        <v>0</v>
      </c>
      <c r="J3852">
        <v>0</v>
      </c>
      <c r="K3852">
        <v>0</v>
      </c>
      <c r="L3852">
        <v>0</v>
      </c>
      <c r="M3852">
        <v>0</v>
      </c>
      <c r="N3852">
        <v>0</v>
      </c>
      <c r="O3852">
        <v>0</v>
      </c>
      <c r="P3852">
        <v>0</v>
      </c>
      <c r="Q3852">
        <v>0.16</v>
      </c>
      <c r="R3852">
        <v>0.186</v>
      </c>
      <c r="S3852">
        <v>0.218</v>
      </c>
      <c r="T3852">
        <v>0.40400000000000003</v>
      </c>
      <c r="U3852">
        <v>0.17899999999999999</v>
      </c>
      <c r="V3852">
        <v>8</v>
      </c>
      <c r="W3852">
        <v>0</v>
      </c>
      <c r="X3852">
        <v>0</v>
      </c>
      <c r="Y3852">
        <v>-0.1</v>
      </c>
      <c r="Z3852">
        <v>0</v>
      </c>
      <c r="AA3852">
        <v>0</v>
      </c>
    </row>
    <row r="3853" spans="1:27" x14ac:dyDescent="0.25">
      <c r="A3853" t="s">
        <v>22509</v>
      </c>
      <c r="B3853" t="s">
        <v>22510</v>
      </c>
      <c r="C3853" t="s">
        <v>1</v>
      </c>
      <c r="D3853">
        <v>1</v>
      </c>
      <c r="E3853">
        <v>1</v>
      </c>
      <c r="F3853">
        <v>0</v>
      </c>
      <c r="G3853">
        <v>0</v>
      </c>
      <c r="H3853">
        <v>0</v>
      </c>
      <c r="I3853">
        <v>0</v>
      </c>
      <c r="J3853">
        <v>0</v>
      </c>
      <c r="K3853">
        <v>0</v>
      </c>
      <c r="L3853">
        <v>0</v>
      </c>
      <c r="M3853">
        <v>0</v>
      </c>
      <c r="N3853">
        <v>0</v>
      </c>
      <c r="O3853">
        <v>0</v>
      </c>
      <c r="P3853">
        <v>0</v>
      </c>
      <c r="Q3853">
        <v>0.155</v>
      </c>
      <c r="R3853">
        <v>0.186</v>
      </c>
      <c r="S3853">
        <v>0.216</v>
      </c>
      <c r="T3853">
        <v>0.40200000000000002</v>
      </c>
      <c r="U3853">
        <v>0.17899999999999999</v>
      </c>
      <c r="V3853">
        <v>5</v>
      </c>
      <c r="W3853">
        <v>0</v>
      </c>
      <c r="X3853">
        <v>0</v>
      </c>
      <c r="Y3853">
        <v>-0.1</v>
      </c>
      <c r="Z3853">
        <v>0</v>
      </c>
      <c r="AA3853">
        <v>0</v>
      </c>
    </row>
    <row r="3854" spans="1:27" x14ac:dyDescent="0.25">
      <c r="A3854" t="s">
        <v>22511</v>
      </c>
      <c r="B3854" t="s">
        <v>22512</v>
      </c>
      <c r="C3854" t="s">
        <v>20876</v>
      </c>
      <c r="D3854">
        <v>1</v>
      </c>
      <c r="E3854">
        <v>1</v>
      </c>
      <c r="F3854">
        <v>0</v>
      </c>
      <c r="G3854">
        <v>0</v>
      </c>
      <c r="H3854">
        <v>0</v>
      </c>
      <c r="I3854">
        <v>0</v>
      </c>
      <c r="J3854">
        <v>0</v>
      </c>
      <c r="K3854">
        <v>0</v>
      </c>
      <c r="L3854">
        <v>0</v>
      </c>
      <c r="M3854">
        <v>0</v>
      </c>
      <c r="N3854">
        <v>0</v>
      </c>
      <c r="O3854">
        <v>0</v>
      </c>
      <c r="P3854">
        <v>0</v>
      </c>
      <c r="Q3854">
        <v>0.155</v>
      </c>
      <c r="R3854">
        <v>0.188</v>
      </c>
      <c r="S3854">
        <v>0.21299999999999999</v>
      </c>
      <c r="T3854">
        <v>0.40100000000000002</v>
      </c>
      <c r="U3854">
        <v>0.17899999999999999</v>
      </c>
      <c r="V3854">
        <v>9</v>
      </c>
      <c r="W3854">
        <v>0</v>
      </c>
      <c r="X3854">
        <v>0</v>
      </c>
      <c r="Y3854">
        <v>-0.1</v>
      </c>
      <c r="Z3854">
        <v>0</v>
      </c>
      <c r="AA3854">
        <v>0</v>
      </c>
    </row>
    <row r="3855" spans="1:27" x14ac:dyDescent="0.25">
      <c r="A3855" t="s">
        <v>197</v>
      </c>
      <c r="B3855" t="s">
        <v>198</v>
      </c>
      <c r="C3855" t="s">
        <v>20880</v>
      </c>
      <c r="D3855">
        <v>1</v>
      </c>
      <c r="E3855">
        <v>1</v>
      </c>
      <c r="F3855">
        <v>0</v>
      </c>
      <c r="G3855">
        <v>0</v>
      </c>
      <c r="H3855">
        <v>0</v>
      </c>
      <c r="I3855">
        <v>0</v>
      </c>
      <c r="J3855">
        <v>0</v>
      </c>
      <c r="K3855">
        <v>0</v>
      </c>
      <c r="L3855">
        <v>0</v>
      </c>
      <c r="M3855">
        <v>0</v>
      </c>
      <c r="N3855">
        <v>0</v>
      </c>
      <c r="O3855">
        <v>0</v>
      </c>
      <c r="P3855">
        <v>0</v>
      </c>
      <c r="Q3855">
        <v>0.155</v>
      </c>
      <c r="R3855">
        <v>0.185</v>
      </c>
      <c r="S3855">
        <v>0.218</v>
      </c>
      <c r="T3855">
        <v>0.40300000000000002</v>
      </c>
      <c r="U3855">
        <v>0.17899999999999999</v>
      </c>
      <c r="V3855">
        <v>-1</v>
      </c>
      <c r="W3855">
        <v>0</v>
      </c>
      <c r="X3855">
        <v>0</v>
      </c>
      <c r="Y3855">
        <v>-0.1</v>
      </c>
      <c r="Z3855">
        <v>0</v>
      </c>
      <c r="AA3855">
        <v>0</v>
      </c>
    </row>
    <row r="3856" spans="1:27" x14ac:dyDescent="0.25">
      <c r="A3856" t="s">
        <v>22513</v>
      </c>
      <c r="B3856" t="s">
        <v>22514</v>
      </c>
      <c r="C3856" t="s">
        <v>20870</v>
      </c>
      <c r="D3856">
        <v>1</v>
      </c>
      <c r="E3856">
        <v>1</v>
      </c>
      <c r="F3856">
        <v>0</v>
      </c>
      <c r="G3856">
        <v>0</v>
      </c>
      <c r="H3856">
        <v>0</v>
      </c>
      <c r="I3856">
        <v>0</v>
      </c>
      <c r="J3856">
        <v>0</v>
      </c>
      <c r="K3856">
        <v>0</v>
      </c>
      <c r="L3856">
        <v>0</v>
      </c>
      <c r="M3856">
        <v>0</v>
      </c>
      <c r="N3856">
        <v>0</v>
      </c>
      <c r="O3856">
        <v>0</v>
      </c>
      <c r="P3856">
        <v>0</v>
      </c>
      <c r="Q3856">
        <v>0.152</v>
      </c>
      <c r="R3856">
        <v>0.19</v>
      </c>
      <c r="S3856">
        <v>0.20899999999999999</v>
      </c>
      <c r="T3856">
        <v>0.39800000000000002</v>
      </c>
      <c r="U3856">
        <v>0.17899999999999999</v>
      </c>
      <c r="V3856">
        <v>3</v>
      </c>
      <c r="W3856">
        <v>0</v>
      </c>
      <c r="X3856">
        <v>0</v>
      </c>
      <c r="Y3856">
        <v>-0.1</v>
      </c>
      <c r="Z3856">
        <v>0</v>
      </c>
      <c r="AA3856">
        <v>0</v>
      </c>
    </row>
    <row r="3857" spans="1:27" x14ac:dyDescent="0.25">
      <c r="A3857" t="s">
        <v>22515</v>
      </c>
      <c r="B3857" t="s">
        <v>22516</v>
      </c>
      <c r="C3857" t="s">
        <v>20877</v>
      </c>
      <c r="D3857">
        <v>1</v>
      </c>
      <c r="E3857">
        <v>1</v>
      </c>
      <c r="F3857">
        <v>0</v>
      </c>
      <c r="G3857">
        <v>0</v>
      </c>
      <c r="H3857">
        <v>0</v>
      </c>
      <c r="I3857">
        <v>0</v>
      </c>
      <c r="J3857">
        <v>0</v>
      </c>
      <c r="K3857">
        <v>0</v>
      </c>
      <c r="L3857">
        <v>0</v>
      </c>
      <c r="M3857">
        <v>0</v>
      </c>
      <c r="N3857">
        <v>0</v>
      </c>
      <c r="O3857">
        <v>0</v>
      </c>
      <c r="P3857">
        <v>0</v>
      </c>
      <c r="Q3857">
        <v>0.161</v>
      </c>
      <c r="R3857">
        <v>0.193</v>
      </c>
      <c r="S3857">
        <v>0.20699999999999999</v>
      </c>
      <c r="T3857">
        <v>0.4</v>
      </c>
      <c r="U3857">
        <v>0.17899999999999999</v>
      </c>
      <c r="V3857">
        <v>12</v>
      </c>
      <c r="W3857">
        <v>0</v>
      </c>
      <c r="X3857">
        <v>0</v>
      </c>
      <c r="Y3857">
        <v>-0.1</v>
      </c>
      <c r="Z3857">
        <v>0</v>
      </c>
      <c r="AA3857">
        <v>0</v>
      </c>
    </row>
    <row r="3858" spans="1:27" x14ac:dyDescent="0.25">
      <c r="A3858" t="s">
        <v>22517</v>
      </c>
      <c r="B3858" t="s">
        <v>22518</v>
      </c>
      <c r="C3858" t="s">
        <v>1</v>
      </c>
      <c r="D3858">
        <v>1</v>
      </c>
      <c r="E3858">
        <v>1</v>
      </c>
      <c r="F3858">
        <v>0</v>
      </c>
      <c r="G3858">
        <v>0</v>
      </c>
      <c r="H3858">
        <v>0</v>
      </c>
      <c r="I3858">
        <v>0</v>
      </c>
      <c r="J3858">
        <v>0</v>
      </c>
      <c r="K3858">
        <v>0</v>
      </c>
      <c r="L3858">
        <v>0</v>
      </c>
      <c r="M3858">
        <v>0</v>
      </c>
      <c r="N3858">
        <v>0</v>
      </c>
      <c r="O3858">
        <v>0</v>
      </c>
      <c r="P3858">
        <v>0</v>
      </c>
      <c r="Q3858">
        <v>0.16200000000000001</v>
      </c>
      <c r="R3858">
        <v>0.191</v>
      </c>
      <c r="S3858">
        <v>0.21</v>
      </c>
      <c r="T3858">
        <v>0.40100000000000002</v>
      </c>
      <c r="U3858">
        <v>0.17899999999999999</v>
      </c>
      <c r="V3858">
        <v>5</v>
      </c>
      <c r="W3858">
        <v>0</v>
      </c>
      <c r="X3858">
        <v>0</v>
      </c>
      <c r="Y3858">
        <v>-0.1</v>
      </c>
      <c r="Z3858">
        <v>0</v>
      </c>
      <c r="AA3858">
        <v>0</v>
      </c>
    </row>
    <row r="3859" spans="1:27" x14ac:dyDescent="0.25">
      <c r="A3859" t="s">
        <v>173</v>
      </c>
      <c r="B3859" t="s">
        <v>174</v>
      </c>
      <c r="C3859" t="s">
        <v>20865</v>
      </c>
      <c r="D3859">
        <v>1</v>
      </c>
      <c r="E3859">
        <v>1</v>
      </c>
      <c r="F3859">
        <v>0</v>
      </c>
      <c r="G3859">
        <v>0</v>
      </c>
      <c r="H3859">
        <v>0</v>
      </c>
      <c r="I3859">
        <v>0</v>
      </c>
      <c r="J3859">
        <v>0</v>
      </c>
      <c r="K3859">
        <v>0</v>
      </c>
      <c r="L3859">
        <v>0</v>
      </c>
      <c r="M3859">
        <v>0</v>
      </c>
      <c r="N3859">
        <v>0</v>
      </c>
      <c r="O3859">
        <v>0</v>
      </c>
      <c r="P3859">
        <v>0</v>
      </c>
      <c r="Q3859">
        <v>0.16200000000000001</v>
      </c>
      <c r="R3859">
        <v>0.19800000000000001</v>
      </c>
      <c r="S3859">
        <v>0.19800000000000001</v>
      </c>
      <c r="T3859">
        <v>0.39600000000000002</v>
      </c>
      <c r="U3859">
        <v>0.17899999999999999</v>
      </c>
      <c r="V3859">
        <v>10</v>
      </c>
      <c r="W3859">
        <v>0</v>
      </c>
      <c r="X3859">
        <v>0</v>
      </c>
      <c r="Y3859">
        <v>-0.1</v>
      </c>
      <c r="Z3859">
        <v>0</v>
      </c>
      <c r="AA3859">
        <v>0</v>
      </c>
    </row>
    <row r="3860" spans="1:27" x14ac:dyDescent="0.25">
      <c r="A3860" t="s">
        <v>416</v>
      </c>
      <c r="B3860" t="s">
        <v>417</v>
      </c>
      <c r="C3860" t="s">
        <v>20876</v>
      </c>
      <c r="D3860">
        <v>1</v>
      </c>
      <c r="E3860">
        <v>1</v>
      </c>
      <c r="F3860">
        <v>0</v>
      </c>
      <c r="G3860">
        <v>0</v>
      </c>
      <c r="H3860">
        <v>0</v>
      </c>
      <c r="I3860">
        <v>0</v>
      </c>
      <c r="J3860">
        <v>0</v>
      </c>
      <c r="K3860">
        <v>0</v>
      </c>
      <c r="L3860">
        <v>0</v>
      </c>
      <c r="M3860">
        <v>0</v>
      </c>
      <c r="N3860">
        <v>0</v>
      </c>
      <c r="O3860">
        <v>0</v>
      </c>
      <c r="P3860">
        <v>0</v>
      </c>
      <c r="Q3860">
        <v>0.157</v>
      </c>
      <c r="R3860">
        <v>0.187</v>
      </c>
      <c r="S3860">
        <v>0.216</v>
      </c>
      <c r="T3860">
        <v>0.40300000000000002</v>
      </c>
      <c r="U3860">
        <v>0.17899999999999999</v>
      </c>
      <c r="V3860">
        <v>9</v>
      </c>
      <c r="W3860">
        <v>0</v>
      </c>
      <c r="X3860">
        <v>0</v>
      </c>
      <c r="Y3860">
        <v>-0.1</v>
      </c>
      <c r="Z3860">
        <v>0</v>
      </c>
      <c r="AA3860">
        <v>0</v>
      </c>
    </row>
    <row r="3861" spans="1:27" x14ac:dyDescent="0.25">
      <c r="A3861" t="s">
        <v>22519</v>
      </c>
      <c r="B3861" t="s">
        <v>22520</v>
      </c>
      <c r="C3861" t="s">
        <v>1</v>
      </c>
      <c r="D3861">
        <v>1</v>
      </c>
      <c r="E3861">
        <v>1</v>
      </c>
      <c r="F3861">
        <v>0</v>
      </c>
      <c r="G3861">
        <v>0</v>
      </c>
      <c r="H3861">
        <v>0</v>
      </c>
      <c r="I3861">
        <v>0</v>
      </c>
      <c r="J3861">
        <v>0</v>
      </c>
      <c r="K3861">
        <v>0</v>
      </c>
      <c r="L3861">
        <v>0</v>
      </c>
      <c r="M3861">
        <v>0</v>
      </c>
      <c r="N3861">
        <v>0</v>
      </c>
      <c r="O3861">
        <v>0</v>
      </c>
      <c r="P3861">
        <v>0</v>
      </c>
      <c r="Q3861">
        <v>0.156</v>
      </c>
      <c r="R3861">
        <v>0.19</v>
      </c>
      <c r="S3861">
        <v>0.20899999999999999</v>
      </c>
      <c r="T3861">
        <v>0.39900000000000002</v>
      </c>
      <c r="U3861">
        <v>0.17899999999999999</v>
      </c>
      <c r="V3861">
        <v>5</v>
      </c>
      <c r="W3861">
        <v>0</v>
      </c>
      <c r="X3861">
        <v>0</v>
      </c>
      <c r="Y3861">
        <v>-0.1</v>
      </c>
      <c r="Z3861">
        <v>0</v>
      </c>
      <c r="AA3861">
        <v>0</v>
      </c>
    </row>
    <row r="3862" spans="1:27" x14ac:dyDescent="0.25">
      <c r="A3862" t="s">
        <v>87</v>
      </c>
      <c r="B3862" t="s">
        <v>88</v>
      </c>
      <c r="C3862" t="s">
        <v>20884</v>
      </c>
      <c r="D3862">
        <v>1</v>
      </c>
      <c r="E3862">
        <v>1</v>
      </c>
      <c r="F3862">
        <v>0</v>
      </c>
      <c r="G3862">
        <v>0</v>
      </c>
      <c r="H3862">
        <v>0</v>
      </c>
      <c r="I3862">
        <v>0</v>
      </c>
      <c r="J3862">
        <v>0</v>
      </c>
      <c r="K3862">
        <v>0</v>
      </c>
      <c r="L3862">
        <v>0</v>
      </c>
      <c r="M3862">
        <v>0</v>
      </c>
      <c r="N3862">
        <v>0</v>
      </c>
      <c r="O3862">
        <v>0</v>
      </c>
      <c r="P3862">
        <v>0</v>
      </c>
      <c r="Q3862">
        <v>0.16300000000000001</v>
      </c>
      <c r="R3862">
        <v>0.187</v>
      </c>
      <c r="S3862">
        <v>0.217</v>
      </c>
      <c r="T3862">
        <v>0.40400000000000003</v>
      </c>
      <c r="U3862">
        <v>0.17899999999999999</v>
      </c>
      <c r="V3862">
        <v>1</v>
      </c>
      <c r="W3862">
        <v>0</v>
      </c>
      <c r="X3862">
        <v>0</v>
      </c>
      <c r="Y3862">
        <v>-0.1</v>
      </c>
      <c r="Z3862">
        <v>0</v>
      </c>
      <c r="AA3862">
        <v>0</v>
      </c>
    </row>
    <row r="3863" spans="1:27" x14ac:dyDescent="0.25">
      <c r="A3863" t="s">
        <v>129</v>
      </c>
      <c r="B3863" t="s">
        <v>130</v>
      </c>
      <c r="C3863" t="s">
        <v>20889</v>
      </c>
      <c r="D3863">
        <v>1</v>
      </c>
      <c r="E3863">
        <v>1</v>
      </c>
      <c r="F3863">
        <v>0</v>
      </c>
      <c r="G3863">
        <v>0</v>
      </c>
      <c r="H3863">
        <v>0</v>
      </c>
      <c r="I3863">
        <v>0</v>
      </c>
      <c r="J3863">
        <v>0</v>
      </c>
      <c r="K3863">
        <v>0</v>
      </c>
      <c r="L3863">
        <v>0</v>
      </c>
      <c r="M3863">
        <v>0</v>
      </c>
      <c r="N3863">
        <v>0</v>
      </c>
      <c r="O3863">
        <v>0</v>
      </c>
      <c r="P3863">
        <v>0</v>
      </c>
      <c r="Q3863">
        <v>0.153</v>
      </c>
      <c r="R3863">
        <v>0.186</v>
      </c>
      <c r="S3863">
        <v>0.215</v>
      </c>
      <c r="T3863">
        <v>0.40100000000000002</v>
      </c>
      <c r="U3863">
        <v>0.17899999999999999</v>
      </c>
      <c r="V3863">
        <v>8</v>
      </c>
      <c r="W3863">
        <v>0</v>
      </c>
      <c r="X3863">
        <v>0</v>
      </c>
      <c r="Y3863">
        <v>-0.1</v>
      </c>
      <c r="Z3863">
        <v>0</v>
      </c>
      <c r="AA3863">
        <v>0</v>
      </c>
    </row>
    <row r="3864" spans="1:27" x14ac:dyDescent="0.25">
      <c r="A3864" t="s">
        <v>22521</v>
      </c>
      <c r="B3864" t="s">
        <v>22522</v>
      </c>
      <c r="C3864" t="s">
        <v>1</v>
      </c>
      <c r="D3864">
        <v>1</v>
      </c>
      <c r="E3864">
        <v>1</v>
      </c>
      <c r="F3864">
        <v>0</v>
      </c>
      <c r="G3864">
        <v>0</v>
      </c>
      <c r="H3864">
        <v>0</v>
      </c>
      <c r="I3864">
        <v>0</v>
      </c>
      <c r="J3864">
        <v>0</v>
      </c>
      <c r="K3864">
        <v>0</v>
      </c>
      <c r="L3864">
        <v>0</v>
      </c>
      <c r="M3864">
        <v>0</v>
      </c>
      <c r="N3864">
        <v>0</v>
      </c>
      <c r="O3864">
        <v>0</v>
      </c>
      <c r="P3864">
        <v>0</v>
      </c>
      <c r="Q3864">
        <v>0.16500000000000001</v>
      </c>
      <c r="R3864">
        <v>0.19500000000000001</v>
      </c>
      <c r="S3864">
        <v>0.20499999999999999</v>
      </c>
      <c r="T3864">
        <v>0.4</v>
      </c>
      <c r="U3864">
        <v>0.17899999999999999</v>
      </c>
      <c r="V3864">
        <v>4</v>
      </c>
      <c r="W3864">
        <v>0</v>
      </c>
      <c r="X3864">
        <v>0</v>
      </c>
      <c r="Y3864">
        <v>-0.1</v>
      </c>
      <c r="Z3864">
        <v>0</v>
      </c>
      <c r="AA3864">
        <v>0</v>
      </c>
    </row>
    <row r="3865" spans="1:27" x14ac:dyDescent="0.25">
      <c r="A3865" t="s">
        <v>520</v>
      </c>
      <c r="B3865" t="s">
        <v>521</v>
      </c>
      <c r="C3865" t="s">
        <v>20895</v>
      </c>
      <c r="D3865">
        <v>1</v>
      </c>
      <c r="E3865">
        <v>1</v>
      </c>
      <c r="F3865">
        <v>0</v>
      </c>
      <c r="G3865">
        <v>0</v>
      </c>
      <c r="H3865">
        <v>0</v>
      </c>
      <c r="I3865">
        <v>0</v>
      </c>
      <c r="J3865">
        <v>0</v>
      </c>
      <c r="K3865">
        <v>0</v>
      </c>
      <c r="L3865">
        <v>0</v>
      </c>
      <c r="M3865">
        <v>0</v>
      </c>
      <c r="N3865">
        <v>0</v>
      </c>
      <c r="O3865">
        <v>0</v>
      </c>
      <c r="P3865">
        <v>0</v>
      </c>
      <c r="Q3865">
        <v>0.157</v>
      </c>
      <c r="R3865">
        <v>0.185</v>
      </c>
      <c r="S3865">
        <v>0.218</v>
      </c>
      <c r="T3865">
        <v>0.40300000000000002</v>
      </c>
      <c r="U3865">
        <v>0.17899999999999999</v>
      </c>
      <c r="V3865">
        <v>8</v>
      </c>
      <c r="W3865">
        <v>0</v>
      </c>
      <c r="X3865">
        <v>0</v>
      </c>
      <c r="Y3865">
        <v>-0.1</v>
      </c>
      <c r="Z3865">
        <v>0</v>
      </c>
      <c r="AA3865">
        <v>0</v>
      </c>
    </row>
    <row r="3866" spans="1:27" x14ac:dyDescent="0.25">
      <c r="A3866" t="s">
        <v>22523</v>
      </c>
      <c r="B3866" t="s">
        <v>22524</v>
      </c>
      <c r="C3866" t="s">
        <v>20895</v>
      </c>
      <c r="D3866">
        <v>1</v>
      </c>
      <c r="E3866">
        <v>1</v>
      </c>
      <c r="F3866">
        <v>0</v>
      </c>
      <c r="G3866">
        <v>0</v>
      </c>
      <c r="H3866">
        <v>0</v>
      </c>
      <c r="I3866">
        <v>0</v>
      </c>
      <c r="J3866">
        <v>0</v>
      </c>
      <c r="K3866">
        <v>0</v>
      </c>
      <c r="L3866">
        <v>0</v>
      </c>
      <c r="M3866">
        <v>0</v>
      </c>
      <c r="N3866">
        <v>0</v>
      </c>
      <c r="O3866">
        <v>0</v>
      </c>
      <c r="P3866">
        <v>0</v>
      </c>
      <c r="Q3866">
        <v>0.155</v>
      </c>
      <c r="R3866">
        <v>0.185</v>
      </c>
      <c r="S3866">
        <v>0.218</v>
      </c>
      <c r="T3866">
        <v>0.40300000000000002</v>
      </c>
      <c r="U3866">
        <v>0.17899999999999999</v>
      </c>
      <c r="V3866">
        <v>8</v>
      </c>
      <c r="W3866">
        <v>0</v>
      </c>
      <c r="X3866">
        <v>0</v>
      </c>
      <c r="Y3866">
        <v>-0.1</v>
      </c>
      <c r="Z3866">
        <v>0</v>
      </c>
      <c r="AA3866">
        <v>0</v>
      </c>
    </row>
    <row r="3867" spans="1:27" x14ac:dyDescent="0.25">
      <c r="A3867" t="s">
        <v>22525</v>
      </c>
      <c r="B3867" t="s">
        <v>22526</v>
      </c>
      <c r="C3867" t="s">
        <v>20886</v>
      </c>
      <c r="D3867">
        <v>1</v>
      </c>
      <c r="E3867">
        <v>1</v>
      </c>
      <c r="F3867">
        <v>0</v>
      </c>
      <c r="G3867">
        <v>0</v>
      </c>
      <c r="H3867">
        <v>0</v>
      </c>
      <c r="I3867">
        <v>0</v>
      </c>
      <c r="J3867">
        <v>0</v>
      </c>
      <c r="K3867">
        <v>0</v>
      </c>
      <c r="L3867">
        <v>0</v>
      </c>
      <c r="M3867">
        <v>0</v>
      </c>
      <c r="N3867">
        <v>0</v>
      </c>
      <c r="O3867">
        <v>0</v>
      </c>
      <c r="P3867">
        <v>0</v>
      </c>
      <c r="Q3867">
        <v>0.159</v>
      </c>
      <c r="R3867">
        <v>0.19600000000000001</v>
      </c>
      <c r="S3867">
        <v>0.2</v>
      </c>
      <c r="T3867">
        <v>0.39600000000000002</v>
      </c>
      <c r="U3867">
        <v>0.17899999999999999</v>
      </c>
      <c r="V3867">
        <v>4</v>
      </c>
      <c r="W3867">
        <v>0</v>
      </c>
      <c r="X3867">
        <v>0</v>
      </c>
      <c r="Y3867">
        <v>-0.1</v>
      </c>
      <c r="Z3867">
        <v>0</v>
      </c>
      <c r="AA3867">
        <v>0</v>
      </c>
    </row>
    <row r="3868" spans="1:27" x14ac:dyDescent="0.25">
      <c r="A3868" t="s">
        <v>22527</v>
      </c>
      <c r="B3868" t="s">
        <v>22528</v>
      </c>
      <c r="C3868" t="s">
        <v>20889</v>
      </c>
      <c r="D3868">
        <v>1</v>
      </c>
      <c r="E3868">
        <v>1</v>
      </c>
      <c r="F3868">
        <v>0</v>
      </c>
      <c r="G3868">
        <v>0</v>
      </c>
      <c r="H3868">
        <v>0</v>
      </c>
      <c r="I3868">
        <v>0</v>
      </c>
      <c r="J3868">
        <v>0</v>
      </c>
      <c r="K3868">
        <v>0</v>
      </c>
      <c r="L3868">
        <v>0</v>
      </c>
      <c r="M3868">
        <v>0</v>
      </c>
      <c r="N3868">
        <v>0</v>
      </c>
      <c r="O3868">
        <v>0</v>
      </c>
      <c r="P3868">
        <v>0</v>
      </c>
      <c r="Q3868">
        <v>0.153</v>
      </c>
      <c r="R3868">
        <v>0.19</v>
      </c>
      <c r="S3868">
        <v>0.21199999999999999</v>
      </c>
      <c r="T3868">
        <v>0.40200000000000002</v>
      </c>
      <c r="U3868">
        <v>0.17899999999999999</v>
      </c>
      <c r="V3868">
        <v>8</v>
      </c>
      <c r="W3868">
        <v>0</v>
      </c>
      <c r="X3868">
        <v>0</v>
      </c>
      <c r="Y3868">
        <v>-0.1</v>
      </c>
      <c r="Z3868">
        <v>0</v>
      </c>
      <c r="AA3868">
        <v>0</v>
      </c>
    </row>
    <row r="3869" spans="1:27" x14ac:dyDescent="0.25">
      <c r="A3869" t="s">
        <v>22529</v>
      </c>
      <c r="B3869" t="s">
        <v>22530</v>
      </c>
      <c r="C3869" t="s">
        <v>20886</v>
      </c>
      <c r="D3869">
        <v>1</v>
      </c>
      <c r="E3869">
        <v>1</v>
      </c>
      <c r="F3869">
        <v>0</v>
      </c>
      <c r="G3869">
        <v>0</v>
      </c>
      <c r="H3869">
        <v>0</v>
      </c>
      <c r="I3869">
        <v>0</v>
      </c>
      <c r="J3869">
        <v>0</v>
      </c>
      <c r="K3869">
        <v>0</v>
      </c>
      <c r="L3869">
        <v>0</v>
      </c>
      <c r="M3869">
        <v>0</v>
      </c>
      <c r="N3869">
        <v>0</v>
      </c>
      <c r="O3869">
        <v>0</v>
      </c>
      <c r="P3869">
        <v>0</v>
      </c>
      <c r="Q3869">
        <v>0.14599999999999999</v>
      </c>
      <c r="R3869">
        <v>0.186</v>
      </c>
      <c r="S3869">
        <v>0.21199999999999999</v>
      </c>
      <c r="T3869">
        <v>0.39800000000000002</v>
      </c>
      <c r="U3869">
        <v>0.17899999999999999</v>
      </c>
      <c r="V3869">
        <v>4</v>
      </c>
      <c r="W3869">
        <v>0</v>
      </c>
      <c r="X3869">
        <v>0</v>
      </c>
      <c r="Y3869">
        <v>-0.1</v>
      </c>
      <c r="Z3869">
        <v>0</v>
      </c>
      <c r="AA3869">
        <v>0</v>
      </c>
    </row>
    <row r="3870" spans="1:27" x14ac:dyDescent="0.25">
      <c r="A3870" t="s">
        <v>418</v>
      </c>
      <c r="B3870" t="s">
        <v>419</v>
      </c>
      <c r="C3870" t="s">
        <v>20865</v>
      </c>
      <c r="D3870">
        <v>1</v>
      </c>
      <c r="E3870">
        <v>1</v>
      </c>
      <c r="F3870">
        <v>0</v>
      </c>
      <c r="G3870">
        <v>0</v>
      </c>
      <c r="H3870">
        <v>0</v>
      </c>
      <c r="I3870">
        <v>0</v>
      </c>
      <c r="J3870">
        <v>0</v>
      </c>
      <c r="K3870">
        <v>0</v>
      </c>
      <c r="L3870">
        <v>0</v>
      </c>
      <c r="M3870">
        <v>0</v>
      </c>
      <c r="N3870">
        <v>0</v>
      </c>
      <c r="O3870">
        <v>0</v>
      </c>
      <c r="P3870">
        <v>0</v>
      </c>
      <c r="Q3870">
        <v>0.152</v>
      </c>
      <c r="R3870">
        <v>0.19</v>
      </c>
      <c r="S3870">
        <v>0.20799999999999999</v>
      </c>
      <c r="T3870">
        <v>0.39800000000000002</v>
      </c>
      <c r="U3870">
        <v>0.17899999999999999</v>
      </c>
      <c r="V3870">
        <v>10</v>
      </c>
      <c r="W3870">
        <v>0</v>
      </c>
      <c r="X3870">
        <v>0</v>
      </c>
      <c r="Y3870">
        <v>-0.1</v>
      </c>
      <c r="Z3870">
        <v>0</v>
      </c>
      <c r="AA3870">
        <v>0</v>
      </c>
    </row>
    <row r="3871" spans="1:27" x14ac:dyDescent="0.25">
      <c r="A3871" t="s">
        <v>22531</v>
      </c>
      <c r="B3871" t="s">
        <v>22532</v>
      </c>
      <c r="C3871" t="s">
        <v>1</v>
      </c>
      <c r="D3871">
        <v>1</v>
      </c>
      <c r="E3871">
        <v>1</v>
      </c>
      <c r="F3871">
        <v>0</v>
      </c>
      <c r="G3871">
        <v>0</v>
      </c>
      <c r="H3871">
        <v>0</v>
      </c>
      <c r="I3871">
        <v>0</v>
      </c>
      <c r="J3871">
        <v>0</v>
      </c>
      <c r="K3871">
        <v>0</v>
      </c>
      <c r="L3871">
        <v>0</v>
      </c>
      <c r="M3871">
        <v>0</v>
      </c>
      <c r="N3871">
        <v>0</v>
      </c>
      <c r="O3871">
        <v>0</v>
      </c>
      <c r="P3871">
        <v>0</v>
      </c>
      <c r="Q3871">
        <v>0.158</v>
      </c>
      <c r="R3871">
        <v>0.193</v>
      </c>
      <c r="S3871">
        <v>0.20499999999999999</v>
      </c>
      <c r="T3871">
        <v>0.39800000000000002</v>
      </c>
      <c r="U3871">
        <v>0.17899999999999999</v>
      </c>
      <c r="V3871">
        <v>4</v>
      </c>
      <c r="W3871">
        <v>0</v>
      </c>
      <c r="X3871">
        <v>0</v>
      </c>
      <c r="Y3871">
        <v>-0.1</v>
      </c>
      <c r="Z3871">
        <v>0</v>
      </c>
      <c r="AA3871">
        <v>0</v>
      </c>
    </row>
    <row r="3872" spans="1:27" x14ac:dyDescent="0.25">
      <c r="A3872" t="s">
        <v>22533</v>
      </c>
      <c r="B3872" t="s">
        <v>22534</v>
      </c>
      <c r="C3872" t="s">
        <v>20876</v>
      </c>
      <c r="D3872">
        <v>1</v>
      </c>
      <c r="E3872">
        <v>1</v>
      </c>
      <c r="F3872">
        <v>0</v>
      </c>
      <c r="G3872">
        <v>0</v>
      </c>
      <c r="H3872">
        <v>0</v>
      </c>
      <c r="I3872">
        <v>0</v>
      </c>
      <c r="J3872">
        <v>0</v>
      </c>
      <c r="K3872">
        <v>0</v>
      </c>
      <c r="L3872">
        <v>0</v>
      </c>
      <c r="M3872">
        <v>0</v>
      </c>
      <c r="N3872">
        <v>0</v>
      </c>
      <c r="O3872">
        <v>0</v>
      </c>
      <c r="P3872">
        <v>0</v>
      </c>
      <c r="Q3872">
        <v>0.159</v>
      </c>
      <c r="R3872">
        <v>0.188</v>
      </c>
      <c r="S3872">
        <v>0.214</v>
      </c>
      <c r="T3872">
        <v>0.40100000000000002</v>
      </c>
      <c r="U3872">
        <v>0.17899999999999999</v>
      </c>
      <c r="V3872">
        <v>9</v>
      </c>
      <c r="W3872">
        <v>0</v>
      </c>
      <c r="X3872">
        <v>0</v>
      </c>
      <c r="Y3872">
        <v>-0.1</v>
      </c>
      <c r="Z3872">
        <v>0</v>
      </c>
      <c r="AA3872">
        <v>0</v>
      </c>
    </row>
    <row r="3873" spans="1:27" x14ac:dyDescent="0.25">
      <c r="A3873" t="s">
        <v>22535</v>
      </c>
      <c r="B3873" t="s">
        <v>22536</v>
      </c>
      <c r="C3873" t="s">
        <v>20890</v>
      </c>
      <c r="D3873">
        <v>1</v>
      </c>
      <c r="E3873">
        <v>1</v>
      </c>
      <c r="F3873">
        <v>0</v>
      </c>
      <c r="G3873">
        <v>0</v>
      </c>
      <c r="H3873">
        <v>0</v>
      </c>
      <c r="I3873">
        <v>0</v>
      </c>
      <c r="J3873">
        <v>0</v>
      </c>
      <c r="K3873">
        <v>0</v>
      </c>
      <c r="L3873">
        <v>0</v>
      </c>
      <c r="M3873">
        <v>0</v>
      </c>
      <c r="N3873">
        <v>0</v>
      </c>
      <c r="O3873">
        <v>0</v>
      </c>
      <c r="P3873">
        <v>0</v>
      </c>
      <c r="Q3873">
        <v>0.16800000000000001</v>
      </c>
      <c r="R3873">
        <v>0.192</v>
      </c>
      <c r="S3873">
        <v>0.20899999999999999</v>
      </c>
      <c r="T3873">
        <v>0.40200000000000002</v>
      </c>
      <c r="U3873">
        <v>0.17899999999999999</v>
      </c>
      <c r="V3873">
        <v>10</v>
      </c>
      <c r="W3873">
        <v>0</v>
      </c>
      <c r="X3873">
        <v>0</v>
      </c>
      <c r="Y3873">
        <v>-0.1</v>
      </c>
      <c r="Z3873">
        <v>0</v>
      </c>
      <c r="AA3873">
        <v>0</v>
      </c>
    </row>
    <row r="3874" spans="1:27" x14ac:dyDescent="0.25">
      <c r="A3874" t="s">
        <v>153</v>
      </c>
      <c r="B3874" t="s">
        <v>154</v>
      </c>
      <c r="C3874" t="s">
        <v>20895</v>
      </c>
      <c r="D3874">
        <v>1</v>
      </c>
      <c r="E3874">
        <v>1</v>
      </c>
      <c r="F3874">
        <v>0</v>
      </c>
      <c r="G3874">
        <v>0</v>
      </c>
      <c r="H3874">
        <v>0</v>
      </c>
      <c r="I3874">
        <v>0</v>
      </c>
      <c r="J3874">
        <v>0</v>
      </c>
      <c r="K3874">
        <v>0</v>
      </c>
      <c r="L3874">
        <v>0</v>
      </c>
      <c r="M3874">
        <v>0</v>
      </c>
      <c r="N3874">
        <v>0</v>
      </c>
      <c r="O3874">
        <v>0</v>
      </c>
      <c r="P3874">
        <v>0</v>
      </c>
      <c r="Q3874">
        <v>0.154</v>
      </c>
      <c r="R3874">
        <v>0.185</v>
      </c>
      <c r="S3874">
        <v>0.217</v>
      </c>
      <c r="T3874">
        <v>0.40200000000000002</v>
      </c>
      <c r="U3874">
        <v>0.17899999999999999</v>
      </c>
      <c r="V3874">
        <v>8</v>
      </c>
      <c r="W3874">
        <v>0</v>
      </c>
      <c r="X3874">
        <v>0</v>
      </c>
      <c r="Y3874">
        <v>-0.1</v>
      </c>
      <c r="Z3874">
        <v>0</v>
      </c>
      <c r="AA3874">
        <v>0</v>
      </c>
    </row>
    <row r="3875" spans="1:27" x14ac:dyDescent="0.25">
      <c r="A3875" t="s">
        <v>147</v>
      </c>
      <c r="B3875" t="s">
        <v>148</v>
      </c>
      <c r="C3875" t="s">
        <v>1</v>
      </c>
      <c r="D3875">
        <v>1</v>
      </c>
      <c r="E3875">
        <v>1</v>
      </c>
      <c r="F3875">
        <v>0</v>
      </c>
      <c r="G3875">
        <v>0</v>
      </c>
      <c r="H3875">
        <v>0</v>
      </c>
      <c r="I3875">
        <v>0</v>
      </c>
      <c r="J3875">
        <v>0</v>
      </c>
      <c r="K3875">
        <v>0</v>
      </c>
      <c r="L3875">
        <v>0</v>
      </c>
      <c r="M3875">
        <v>0</v>
      </c>
      <c r="N3875">
        <v>0</v>
      </c>
      <c r="O3875">
        <v>0</v>
      </c>
      <c r="P3875">
        <v>0</v>
      </c>
      <c r="Q3875">
        <v>0.158</v>
      </c>
      <c r="R3875">
        <v>0.184</v>
      </c>
      <c r="S3875">
        <v>0.219</v>
      </c>
      <c r="T3875">
        <v>0.40300000000000002</v>
      </c>
      <c r="U3875">
        <v>0.17899999999999999</v>
      </c>
      <c r="V3875">
        <v>4</v>
      </c>
      <c r="W3875">
        <v>0</v>
      </c>
      <c r="X3875">
        <v>0</v>
      </c>
      <c r="Y3875">
        <v>-0.1</v>
      </c>
      <c r="Z3875">
        <v>0</v>
      </c>
      <c r="AA3875">
        <v>0</v>
      </c>
    </row>
    <row r="3876" spans="1:27" x14ac:dyDescent="0.25">
      <c r="A3876" t="s">
        <v>22537</v>
      </c>
      <c r="B3876" t="s">
        <v>22538</v>
      </c>
      <c r="C3876" t="s">
        <v>20875</v>
      </c>
      <c r="D3876">
        <v>1</v>
      </c>
      <c r="E3876">
        <v>1</v>
      </c>
      <c r="F3876">
        <v>0</v>
      </c>
      <c r="G3876">
        <v>0</v>
      </c>
      <c r="H3876">
        <v>0</v>
      </c>
      <c r="I3876">
        <v>0</v>
      </c>
      <c r="J3876">
        <v>0</v>
      </c>
      <c r="K3876">
        <v>0</v>
      </c>
      <c r="L3876">
        <v>0</v>
      </c>
      <c r="M3876">
        <v>0</v>
      </c>
      <c r="N3876">
        <v>0</v>
      </c>
      <c r="O3876">
        <v>0</v>
      </c>
      <c r="P3876">
        <v>0</v>
      </c>
      <c r="Q3876">
        <v>0.15</v>
      </c>
      <c r="R3876">
        <v>0.185</v>
      </c>
      <c r="S3876">
        <v>0.214</v>
      </c>
      <c r="T3876">
        <v>0.39900000000000002</v>
      </c>
      <c r="U3876">
        <v>0.17899999999999999</v>
      </c>
      <c r="V3876">
        <v>3</v>
      </c>
      <c r="W3876">
        <v>0</v>
      </c>
      <c r="X3876">
        <v>0</v>
      </c>
      <c r="Y3876">
        <v>-0.1</v>
      </c>
      <c r="Z3876">
        <v>0</v>
      </c>
      <c r="AA3876">
        <v>0</v>
      </c>
    </row>
    <row r="3877" spans="1:27" x14ac:dyDescent="0.25">
      <c r="A3877" t="s">
        <v>22539</v>
      </c>
      <c r="B3877" t="s">
        <v>22540</v>
      </c>
      <c r="C3877" t="s">
        <v>20869</v>
      </c>
      <c r="D3877">
        <v>1</v>
      </c>
      <c r="E3877">
        <v>1</v>
      </c>
      <c r="F3877">
        <v>0</v>
      </c>
      <c r="G3877">
        <v>0</v>
      </c>
      <c r="H3877">
        <v>0</v>
      </c>
      <c r="I3877">
        <v>0</v>
      </c>
      <c r="J3877">
        <v>0</v>
      </c>
      <c r="K3877">
        <v>0</v>
      </c>
      <c r="L3877">
        <v>0</v>
      </c>
      <c r="M3877">
        <v>0</v>
      </c>
      <c r="N3877">
        <v>0</v>
      </c>
      <c r="O3877">
        <v>0</v>
      </c>
      <c r="P3877">
        <v>0</v>
      </c>
      <c r="Q3877">
        <v>0.152</v>
      </c>
      <c r="R3877">
        <v>0.18</v>
      </c>
      <c r="S3877">
        <v>0.222</v>
      </c>
      <c r="T3877">
        <v>0.40300000000000002</v>
      </c>
      <c r="U3877">
        <v>0.17799999999999999</v>
      </c>
      <c r="V3877">
        <v>0</v>
      </c>
      <c r="W3877">
        <v>0</v>
      </c>
      <c r="X3877">
        <v>0</v>
      </c>
      <c r="Y3877">
        <v>-0.1</v>
      </c>
      <c r="Z3877">
        <v>0</v>
      </c>
      <c r="AA3877">
        <v>0</v>
      </c>
    </row>
    <row r="3878" spans="1:27" x14ac:dyDescent="0.25">
      <c r="A3878" t="s">
        <v>478</v>
      </c>
      <c r="B3878" t="s">
        <v>479</v>
      </c>
      <c r="C3878" t="s">
        <v>20891</v>
      </c>
      <c r="D3878">
        <v>1</v>
      </c>
      <c r="E3878">
        <v>1</v>
      </c>
      <c r="F3878">
        <v>0</v>
      </c>
      <c r="G3878">
        <v>0</v>
      </c>
      <c r="H3878">
        <v>0</v>
      </c>
      <c r="I3878">
        <v>0</v>
      </c>
      <c r="J3878">
        <v>0</v>
      </c>
      <c r="K3878">
        <v>0</v>
      </c>
      <c r="L3878">
        <v>0</v>
      </c>
      <c r="M3878">
        <v>0</v>
      </c>
      <c r="N3878">
        <v>0</v>
      </c>
      <c r="O3878">
        <v>0</v>
      </c>
      <c r="P3878">
        <v>0</v>
      </c>
      <c r="Q3878">
        <v>0.14899999999999999</v>
      </c>
      <c r="R3878">
        <v>0.193</v>
      </c>
      <c r="S3878">
        <v>0.2</v>
      </c>
      <c r="T3878">
        <v>0.39300000000000002</v>
      </c>
      <c r="U3878">
        <v>0.17799999999999999</v>
      </c>
      <c r="V3878">
        <v>9</v>
      </c>
      <c r="W3878">
        <v>0</v>
      </c>
      <c r="X3878">
        <v>0</v>
      </c>
      <c r="Y3878">
        <v>-0.1</v>
      </c>
      <c r="Z3878">
        <v>0</v>
      </c>
      <c r="AA3878">
        <v>0</v>
      </c>
    </row>
    <row r="3879" spans="1:27" x14ac:dyDescent="0.25">
      <c r="A3879" t="s">
        <v>590</v>
      </c>
      <c r="B3879" t="s">
        <v>591</v>
      </c>
      <c r="C3879" t="s">
        <v>1</v>
      </c>
      <c r="D3879">
        <v>1</v>
      </c>
      <c r="E3879">
        <v>1</v>
      </c>
      <c r="F3879">
        <v>0</v>
      </c>
      <c r="G3879">
        <v>0</v>
      </c>
      <c r="H3879">
        <v>0</v>
      </c>
      <c r="I3879">
        <v>0</v>
      </c>
      <c r="J3879">
        <v>0</v>
      </c>
      <c r="K3879">
        <v>0</v>
      </c>
      <c r="L3879">
        <v>0</v>
      </c>
      <c r="M3879">
        <v>0</v>
      </c>
      <c r="N3879">
        <v>0</v>
      </c>
      <c r="O3879">
        <v>0</v>
      </c>
      <c r="P3879">
        <v>0</v>
      </c>
      <c r="Q3879">
        <v>0.155</v>
      </c>
      <c r="R3879">
        <v>0.189</v>
      </c>
      <c r="S3879">
        <v>0.20899999999999999</v>
      </c>
      <c r="T3879">
        <v>0.39800000000000002</v>
      </c>
      <c r="U3879">
        <v>0.17799999999999999</v>
      </c>
      <c r="V3879">
        <v>4</v>
      </c>
      <c r="W3879">
        <v>0</v>
      </c>
      <c r="X3879">
        <v>0</v>
      </c>
      <c r="Y3879">
        <v>-0.1</v>
      </c>
      <c r="Z3879">
        <v>0</v>
      </c>
      <c r="AA3879">
        <v>0</v>
      </c>
    </row>
    <row r="3880" spans="1:27" x14ac:dyDescent="0.25">
      <c r="A3880" t="s">
        <v>22541</v>
      </c>
      <c r="B3880" t="s">
        <v>22542</v>
      </c>
      <c r="C3880" t="s">
        <v>1</v>
      </c>
      <c r="D3880">
        <v>1</v>
      </c>
      <c r="E3880">
        <v>1</v>
      </c>
      <c r="F3880">
        <v>0</v>
      </c>
      <c r="G3880">
        <v>0</v>
      </c>
      <c r="H3880">
        <v>0</v>
      </c>
      <c r="I3880">
        <v>0</v>
      </c>
      <c r="J3880">
        <v>0</v>
      </c>
      <c r="K3880">
        <v>0</v>
      </c>
      <c r="L3880">
        <v>0</v>
      </c>
      <c r="M3880">
        <v>0</v>
      </c>
      <c r="N3880">
        <v>0</v>
      </c>
      <c r="O3880">
        <v>0</v>
      </c>
      <c r="P3880">
        <v>0</v>
      </c>
      <c r="Q3880">
        <v>0.157</v>
      </c>
      <c r="R3880">
        <v>0.19700000000000001</v>
      </c>
      <c r="S3880">
        <v>0.19600000000000001</v>
      </c>
      <c r="T3880">
        <v>0.39300000000000002</v>
      </c>
      <c r="U3880">
        <v>0.17799999999999999</v>
      </c>
      <c r="V3880">
        <v>4</v>
      </c>
      <c r="W3880">
        <v>0</v>
      </c>
      <c r="X3880">
        <v>0</v>
      </c>
      <c r="Y3880">
        <v>-0.1</v>
      </c>
      <c r="Z3880">
        <v>0</v>
      </c>
      <c r="AA3880">
        <v>0</v>
      </c>
    </row>
    <row r="3881" spans="1:27" x14ac:dyDescent="0.25">
      <c r="A3881" t="s">
        <v>22543</v>
      </c>
      <c r="B3881" t="s">
        <v>22544</v>
      </c>
      <c r="C3881" t="s">
        <v>1</v>
      </c>
      <c r="D3881">
        <v>1</v>
      </c>
      <c r="E3881">
        <v>1</v>
      </c>
      <c r="F3881">
        <v>0</v>
      </c>
      <c r="G3881">
        <v>0</v>
      </c>
      <c r="H3881">
        <v>0</v>
      </c>
      <c r="I3881">
        <v>0</v>
      </c>
      <c r="J3881">
        <v>0</v>
      </c>
      <c r="K3881">
        <v>0</v>
      </c>
      <c r="L3881">
        <v>0</v>
      </c>
      <c r="M3881">
        <v>0</v>
      </c>
      <c r="N3881">
        <v>0</v>
      </c>
      <c r="O3881">
        <v>0</v>
      </c>
      <c r="P3881">
        <v>0</v>
      </c>
      <c r="Q3881">
        <v>0.14599999999999999</v>
      </c>
      <c r="R3881">
        <v>0.184</v>
      </c>
      <c r="S3881">
        <v>0.21299999999999999</v>
      </c>
      <c r="T3881">
        <v>0.39700000000000002</v>
      </c>
      <c r="U3881">
        <v>0.17799999999999999</v>
      </c>
      <c r="V3881">
        <v>4</v>
      </c>
      <c r="W3881">
        <v>0</v>
      </c>
      <c r="X3881">
        <v>0</v>
      </c>
      <c r="Y3881">
        <v>-0.1</v>
      </c>
      <c r="Z3881">
        <v>0</v>
      </c>
      <c r="AA3881">
        <v>0</v>
      </c>
    </row>
    <row r="3882" spans="1:27" x14ac:dyDescent="0.25">
      <c r="A3882" t="s">
        <v>22545</v>
      </c>
      <c r="B3882" t="s">
        <v>22546</v>
      </c>
      <c r="C3882" t="s">
        <v>20873</v>
      </c>
      <c r="D3882">
        <v>1</v>
      </c>
      <c r="E3882">
        <v>1</v>
      </c>
      <c r="F3882">
        <v>0</v>
      </c>
      <c r="G3882">
        <v>0</v>
      </c>
      <c r="H3882">
        <v>0</v>
      </c>
      <c r="I3882">
        <v>0</v>
      </c>
      <c r="J3882">
        <v>0</v>
      </c>
      <c r="K3882">
        <v>0</v>
      </c>
      <c r="L3882">
        <v>0</v>
      </c>
      <c r="M3882">
        <v>0</v>
      </c>
      <c r="N3882">
        <v>0</v>
      </c>
      <c r="O3882">
        <v>0</v>
      </c>
      <c r="P3882">
        <v>0</v>
      </c>
      <c r="Q3882">
        <v>0.154</v>
      </c>
      <c r="R3882">
        <v>0.186</v>
      </c>
      <c r="S3882">
        <v>0.21199999999999999</v>
      </c>
      <c r="T3882">
        <v>0.39900000000000002</v>
      </c>
      <c r="U3882">
        <v>0.17799999999999999</v>
      </c>
      <c r="V3882">
        <v>2</v>
      </c>
      <c r="W3882">
        <v>0</v>
      </c>
      <c r="X3882">
        <v>0</v>
      </c>
      <c r="Y3882">
        <v>-0.1</v>
      </c>
      <c r="Z3882">
        <v>0</v>
      </c>
      <c r="AA3882">
        <v>0</v>
      </c>
    </row>
    <row r="3883" spans="1:27" x14ac:dyDescent="0.25">
      <c r="A3883" t="s">
        <v>424</v>
      </c>
      <c r="B3883" t="s">
        <v>425</v>
      </c>
      <c r="C3883" t="s">
        <v>20871</v>
      </c>
      <c r="D3883">
        <v>1</v>
      </c>
      <c r="E3883">
        <v>1</v>
      </c>
      <c r="F3883">
        <v>0</v>
      </c>
      <c r="G3883">
        <v>0</v>
      </c>
      <c r="H3883">
        <v>0</v>
      </c>
      <c r="I3883">
        <v>0</v>
      </c>
      <c r="J3883">
        <v>0</v>
      </c>
      <c r="K3883">
        <v>0</v>
      </c>
      <c r="L3883">
        <v>0</v>
      </c>
      <c r="M3883">
        <v>0</v>
      </c>
      <c r="N3883">
        <v>0</v>
      </c>
      <c r="O3883">
        <v>0</v>
      </c>
      <c r="P3883">
        <v>0</v>
      </c>
      <c r="Q3883">
        <v>0.154</v>
      </c>
      <c r="R3883">
        <v>0.188</v>
      </c>
      <c r="S3883">
        <v>0.20899999999999999</v>
      </c>
      <c r="T3883">
        <v>0.39700000000000002</v>
      </c>
      <c r="U3883">
        <v>0.17799999999999999</v>
      </c>
      <c r="V3883">
        <v>8</v>
      </c>
      <c r="W3883">
        <v>0</v>
      </c>
      <c r="X3883">
        <v>0</v>
      </c>
      <c r="Y3883">
        <v>-0.1</v>
      </c>
      <c r="Z3883">
        <v>0</v>
      </c>
      <c r="AA3883">
        <v>0</v>
      </c>
    </row>
    <row r="3884" spans="1:27" x14ac:dyDescent="0.25">
      <c r="A3884" t="s">
        <v>195</v>
      </c>
      <c r="B3884" t="s">
        <v>196</v>
      </c>
      <c r="C3884" t="s">
        <v>20873</v>
      </c>
      <c r="D3884">
        <v>1</v>
      </c>
      <c r="E3884">
        <v>1</v>
      </c>
      <c r="F3884">
        <v>0</v>
      </c>
      <c r="G3884">
        <v>0</v>
      </c>
      <c r="H3884">
        <v>0</v>
      </c>
      <c r="I3884">
        <v>0</v>
      </c>
      <c r="J3884">
        <v>0</v>
      </c>
      <c r="K3884">
        <v>0</v>
      </c>
      <c r="L3884">
        <v>0</v>
      </c>
      <c r="M3884">
        <v>0</v>
      </c>
      <c r="N3884">
        <v>0</v>
      </c>
      <c r="O3884">
        <v>0</v>
      </c>
      <c r="P3884">
        <v>0</v>
      </c>
      <c r="Q3884">
        <v>0.159</v>
      </c>
      <c r="R3884">
        <v>0.19600000000000001</v>
      </c>
      <c r="S3884">
        <v>0.19800000000000001</v>
      </c>
      <c r="T3884">
        <v>0.39400000000000002</v>
      </c>
      <c r="U3884">
        <v>0.17799999999999999</v>
      </c>
      <c r="V3884">
        <v>2</v>
      </c>
      <c r="W3884">
        <v>0</v>
      </c>
      <c r="X3884">
        <v>0</v>
      </c>
      <c r="Y3884">
        <v>-0.1</v>
      </c>
      <c r="Z3884">
        <v>0</v>
      </c>
      <c r="AA3884">
        <v>0</v>
      </c>
    </row>
    <row r="3885" spans="1:27" x14ac:dyDescent="0.25">
      <c r="A3885" t="s">
        <v>22547</v>
      </c>
      <c r="B3885" t="s">
        <v>22548</v>
      </c>
      <c r="C3885" t="s">
        <v>20886</v>
      </c>
      <c r="D3885">
        <v>1</v>
      </c>
      <c r="E3885">
        <v>1</v>
      </c>
      <c r="F3885">
        <v>0</v>
      </c>
      <c r="G3885">
        <v>0</v>
      </c>
      <c r="H3885">
        <v>0</v>
      </c>
      <c r="I3885">
        <v>0</v>
      </c>
      <c r="J3885">
        <v>0</v>
      </c>
      <c r="K3885">
        <v>0</v>
      </c>
      <c r="L3885">
        <v>0</v>
      </c>
      <c r="M3885">
        <v>0</v>
      </c>
      <c r="N3885">
        <v>0</v>
      </c>
      <c r="O3885">
        <v>0</v>
      </c>
      <c r="P3885">
        <v>0</v>
      </c>
      <c r="Q3885">
        <v>0.16</v>
      </c>
      <c r="R3885">
        <v>0.19</v>
      </c>
      <c r="S3885">
        <v>0.20799999999999999</v>
      </c>
      <c r="T3885">
        <v>0.39800000000000002</v>
      </c>
      <c r="U3885">
        <v>0.17799999999999999</v>
      </c>
      <c r="V3885">
        <v>3</v>
      </c>
      <c r="W3885">
        <v>0</v>
      </c>
      <c r="X3885">
        <v>0</v>
      </c>
      <c r="Y3885">
        <v>-0.1</v>
      </c>
      <c r="Z3885">
        <v>0</v>
      </c>
      <c r="AA3885">
        <v>0</v>
      </c>
    </row>
    <row r="3886" spans="1:27" x14ac:dyDescent="0.25">
      <c r="A3886" t="s">
        <v>337</v>
      </c>
      <c r="B3886" t="s">
        <v>338</v>
      </c>
      <c r="C3886" t="s">
        <v>20888</v>
      </c>
      <c r="D3886">
        <v>1</v>
      </c>
      <c r="E3886">
        <v>1</v>
      </c>
      <c r="F3886">
        <v>0</v>
      </c>
      <c r="G3886">
        <v>0</v>
      </c>
      <c r="H3886">
        <v>0</v>
      </c>
      <c r="I3886">
        <v>0</v>
      </c>
      <c r="J3886">
        <v>0</v>
      </c>
      <c r="K3886">
        <v>0</v>
      </c>
      <c r="L3886">
        <v>0</v>
      </c>
      <c r="M3886">
        <v>0</v>
      </c>
      <c r="N3886">
        <v>0</v>
      </c>
      <c r="O3886">
        <v>0</v>
      </c>
      <c r="P3886">
        <v>0</v>
      </c>
      <c r="Q3886">
        <v>0.156</v>
      </c>
      <c r="R3886">
        <v>0.19</v>
      </c>
      <c r="S3886">
        <v>0.20699999999999999</v>
      </c>
      <c r="T3886">
        <v>0.39700000000000002</v>
      </c>
      <c r="U3886">
        <v>0.17799999999999999</v>
      </c>
      <c r="V3886">
        <v>3</v>
      </c>
      <c r="W3886">
        <v>0</v>
      </c>
      <c r="X3886">
        <v>0</v>
      </c>
      <c r="Y3886">
        <v>-0.1</v>
      </c>
      <c r="Z3886">
        <v>0</v>
      </c>
      <c r="AA3886">
        <v>0</v>
      </c>
    </row>
    <row r="3887" spans="1:27" x14ac:dyDescent="0.25">
      <c r="A3887" t="s">
        <v>22549</v>
      </c>
      <c r="B3887" t="s">
        <v>22550</v>
      </c>
      <c r="C3887" t="s">
        <v>20876</v>
      </c>
      <c r="D3887">
        <v>1</v>
      </c>
      <c r="E3887">
        <v>1</v>
      </c>
      <c r="F3887">
        <v>0</v>
      </c>
      <c r="G3887">
        <v>0</v>
      </c>
      <c r="H3887">
        <v>0</v>
      </c>
      <c r="I3887">
        <v>0</v>
      </c>
      <c r="J3887">
        <v>0</v>
      </c>
      <c r="K3887">
        <v>0</v>
      </c>
      <c r="L3887">
        <v>0</v>
      </c>
      <c r="M3887">
        <v>0</v>
      </c>
      <c r="N3887">
        <v>0</v>
      </c>
      <c r="O3887">
        <v>0</v>
      </c>
      <c r="P3887">
        <v>0</v>
      </c>
      <c r="Q3887">
        <v>0.152</v>
      </c>
      <c r="R3887">
        <v>0.186</v>
      </c>
      <c r="S3887">
        <v>0.21099999999999999</v>
      </c>
      <c r="T3887">
        <v>0.39700000000000002</v>
      </c>
      <c r="U3887">
        <v>0.17799999999999999</v>
      </c>
      <c r="V3887">
        <v>8</v>
      </c>
      <c r="W3887">
        <v>0</v>
      </c>
      <c r="X3887">
        <v>0</v>
      </c>
      <c r="Y3887">
        <v>-0.1</v>
      </c>
      <c r="Z3887">
        <v>0</v>
      </c>
      <c r="AA3887">
        <v>0</v>
      </c>
    </row>
    <row r="3888" spans="1:27" x14ac:dyDescent="0.25">
      <c r="A3888" t="s">
        <v>211</v>
      </c>
      <c r="B3888" t="s">
        <v>212</v>
      </c>
      <c r="C3888" t="s">
        <v>1</v>
      </c>
      <c r="D3888">
        <v>1</v>
      </c>
      <c r="E3888">
        <v>1</v>
      </c>
      <c r="F3888">
        <v>0</v>
      </c>
      <c r="G3888">
        <v>0</v>
      </c>
      <c r="H3888">
        <v>0</v>
      </c>
      <c r="I3888">
        <v>0</v>
      </c>
      <c r="J3888">
        <v>0</v>
      </c>
      <c r="K3888">
        <v>0</v>
      </c>
      <c r="L3888">
        <v>0</v>
      </c>
      <c r="M3888">
        <v>0</v>
      </c>
      <c r="N3888">
        <v>0</v>
      </c>
      <c r="O3888">
        <v>0</v>
      </c>
      <c r="P3888">
        <v>0</v>
      </c>
      <c r="Q3888">
        <v>0.15</v>
      </c>
      <c r="R3888">
        <v>0.182</v>
      </c>
      <c r="S3888">
        <v>0.217</v>
      </c>
      <c r="T3888">
        <v>0.39900000000000002</v>
      </c>
      <c r="U3888">
        <v>0.17799999999999999</v>
      </c>
      <c r="V3888">
        <v>4</v>
      </c>
      <c r="W3888">
        <v>0</v>
      </c>
      <c r="X3888">
        <v>0</v>
      </c>
      <c r="Y3888">
        <v>-0.1</v>
      </c>
      <c r="Z3888">
        <v>0</v>
      </c>
      <c r="AA3888">
        <v>0</v>
      </c>
    </row>
    <row r="3889" spans="1:27" x14ac:dyDescent="0.25">
      <c r="A3889" t="s">
        <v>414</v>
      </c>
      <c r="B3889" t="s">
        <v>415</v>
      </c>
      <c r="C3889" t="s">
        <v>20884</v>
      </c>
      <c r="D3889">
        <v>1</v>
      </c>
      <c r="E3889">
        <v>1</v>
      </c>
      <c r="F3889">
        <v>0</v>
      </c>
      <c r="G3889">
        <v>0</v>
      </c>
      <c r="H3889">
        <v>0</v>
      </c>
      <c r="I3889">
        <v>0</v>
      </c>
      <c r="J3889">
        <v>0</v>
      </c>
      <c r="K3889">
        <v>0</v>
      </c>
      <c r="L3889">
        <v>0</v>
      </c>
      <c r="M3889">
        <v>0</v>
      </c>
      <c r="N3889">
        <v>0</v>
      </c>
      <c r="O3889">
        <v>0</v>
      </c>
      <c r="P3889">
        <v>0</v>
      </c>
      <c r="Q3889">
        <v>0.155</v>
      </c>
      <c r="R3889">
        <v>0.192</v>
      </c>
      <c r="S3889">
        <v>0.20200000000000001</v>
      </c>
      <c r="T3889">
        <v>0.39400000000000002</v>
      </c>
      <c r="U3889">
        <v>0.17799999999999999</v>
      </c>
      <c r="V3889">
        <v>0</v>
      </c>
      <c r="W3889">
        <v>0</v>
      </c>
      <c r="X3889">
        <v>0</v>
      </c>
      <c r="Y3889">
        <v>-0.1</v>
      </c>
      <c r="Z3889">
        <v>0</v>
      </c>
      <c r="AA3889">
        <v>0</v>
      </c>
    </row>
    <row r="3890" spans="1:27" x14ac:dyDescent="0.25">
      <c r="A3890" t="s">
        <v>22551</v>
      </c>
      <c r="B3890" t="s">
        <v>3466</v>
      </c>
      <c r="C3890" t="s">
        <v>20893</v>
      </c>
      <c r="D3890">
        <v>1</v>
      </c>
      <c r="E3890">
        <v>1</v>
      </c>
      <c r="F3890">
        <v>0</v>
      </c>
      <c r="G3890">
        <v>0</v>
      </c>
      <c r="H3890">
        <v>0</v>
      </c>
      <c r="I3890">
        <v>0</v>
      </c>
      <c r="J3890">
        <v>0</v>
      </c>
      <c r="K3890">
        <v>0</v>
      </c>
      <c r="L3890">
        <v>0</v>
      </c>
      <c r="M3890">
        <v>0</v>
      </c>
      <c r="N3890">
        <v>0</v>
      </c>
      <c r="O3890">
        <v>0</v>
      </c>
      <c r="P3890">
        <v>0</v>
      </c>
      <c r="Q3890">
        <v>0.16600000000000001</v>
      </c>
      <c r="R3890">
        <v>0.19400000000000001</v>
      </c>
      <c r="S3890">
        <v>0.20300000000000001</v>
      </c>
      <c r="T3890">
        <v>0.39700000000000002</v>
      </c>
      <c r="U3890">
        <v>0.17799999999999999</v>
      </c>
      <c r="V3890">
        <v>6</v>
      </c>
      <c r="W3890">
        <v>0</v>
      </c>
      <c r="X3890">
        <v>0</v>
      </c>
      <c r="Y3890">
        <v>-0.1</v>
      </c>
      <c r="Z3890">
        <v>0</v>
      </c>
      <c r="AA3890">
        <v>0</v>
      </c>
    </row>
    <row r="3891" spans="1:27" x14ac:dyDescent="0.25">
      <c r="A3891" t="s">
        <v>333</v>
      </c>
      <c r="B3891" t="s">
        <v>334</v>
      </c>
      <c r="C3891" t="s">
        <v>20887</v>
      </c>
      <c r="D3891">
        <v>1</v>
      </c>
      <c r="E3891">
        <v>1</v>
      </c>
      <c r="F3891">
        <v>0</v>
      </c>
      <c r="G3891">
        <v>0</v>
      </c>
      <c r="H3891">
        <v>0</v>
      </c>
      <c r="I3891">
        <v>0</v>
      </c>
      <c r="J3891">
        <v>0</v>
      </c>
      <c r="K3891">
        <v>0</v>
      </c>
      <c r="L3891">
        <v>0</v>
      </c>
      <c r="M3891">
        <v>0</v>
      </c>
      <c r="N3891">
        <v>0</v>
      </c>
      <c r="O3891">
        <v>0</v>
      </c>
      <c r="P3891">
        <v>0</v>
      </c>
      <c r="Q3891">
        <v>0.157</v>
      </c>
      <c r="R3891">
        <v>0.189</v>
      </c>
      <c r="S3891">
        <v>0.20699999999999999</v>
      </c>
      <c r="T3891">
        <v>0.39600000000000002</v>
      </c>
      <c r="U3891">
        <v>0.17799999999999999</v>
      </c>
      <c r="V3891">
        <v>4</v>
      </c>
      <c r="W3891">
        <v>0</v>
      </c>
      <c r="X3891">
        <v>0</v>
      </c>
      <c r="Y3891">
        <v>-0.1</v>
      </c>
      <c r="Z3891">
        <v>0</v>
      </c>
      <c r="AA3891">
        <v>0</v>
      </c>
    </row>
    <row r="3892" spans="1:27" x14ac:dyDescent="0.25">
      <c r="A3892" t="s">
        <v>22552</v>
      </c>
      <c r="B3892" t="s">
        <v>22553</v>
      </c>
      <c r="C3892" t="s">
        <v>20884</v>
      </c>
      <c r="D3892">
        <v>1</v>
      </c>
      <c r="E3892">
        <v>1</v>
      </c>
      <c r="F3892">
        <v>0</v>
      </c>
      <c r="G3892">
        <v>0</v>
      </c>
      <c r="H3892">
        <v>0</v>
      </c>
      <c r="I3892">
        <v>0</v>
      </c>
      <c r="J3892">
        <v>0</v>
      </c>
      <c r="K3892">
        <v>0</v>
      </c>
      <c r="L3892">
        <v>0</v>
      </c>
      <c r="M3892">
        <v>0</v>
      </c>
      <c r="N3892">
        <v>0</v>
      </c>
      <c r="O3892">
        <v>0</v>
      </c>
      <c r="P3892">
        <v>0</v>
      </c>
      <c r="Q3892">
        <v>0.16300000000000001</v>
      </c>
      <c r="R3892">
        <v>0.19</v>
      </c>
      <c r="S3892">
        <v>0.20799999999999999</v>
      </c>
      <c r="T3892">
        <v>0.39800000000000002</v>
      </c>
      <c r="U3892">
        <v>0.17799999999999999</v>
      </c>
      <c r="V3892">
        <v>0</v>
      </c>
      <c r="W3892">
        <v>0</v>
      </c>
      <c r="X3892">
        <v>0</v>
      </c>
      <c r="Y3892">
        <v>-0.1</v>
      </c>
      <c r="Z3892">
        <v>0</v>
      </c>
      <c r="AA3892">
        <v>0</v>
      </c>
    </row>
    <row r="3893" spans="1:27" x14ac:dyDescent="0.25">
      <c r="A3893" t="s">
        <v>151</v>
      </c>
      <c r="B3893" t="s">
        <v>152</v>
      </c>
      <c r="C3893" t="s">
        <v>20889</v>
      </c>
      <c r="D3893">
        <v>1</v>
      </c>
      <c r="E3893">
        <v>1</v>
      </c>
      <c r="F3893">
        <v>0</v>
      </c>
      <c r="G3893">
        <v>0</v>
      </c>
      <c r="H3893">
        <v>0</v>
      </c>
      <c r="I3893">
        <v>0</v>
      </c>
      <c r="J3893">
        <v>0</v>
      </c>
      <c r="K3893">
        <v>0</v>
      </c>
      <c r="L3893">
        <v>0</v>
      </c>
      <c r="M3893">
        <v>0</v>
      </c>
      <c r="N3893">
        <v>0</v>
      </c>
      <c r="O3893">
        <v>0</v>
      </c>
      <c r="P3893">
        <v>0</v>
      </c>
      <c r="Q3893">
        <v>0.16</v>
      </c>
      <c r="R3893">
        <v>0.19500000000000001</v>
      </c>
      <c r="S3893">
        <v>0.19800000000000001</v>
      </c>
      <c r="T3893">
        <v>0.39300000000000002</v>
      </c>
      <c r="U3893">
        <v>0.17699999999999999</v>
      </c>
      <c r="V3893">
        <v>7</v>
      </c>
      <c r="W3893">
        <v>0</v>
      </c>
      <c r="X3893">
        <v>0</v>
      </c>
      <c r="Y3893">
        <v>-0.1</v>
      </c>
      <c r="Z3893">
        <v>0</v>
      </c>
      <c r="AA3893">
        <v>0</v>
      </c>
    </row>
    <row r="3894" spans="1:27" x14ac:dyDescent="0.25">
      <c r="A3894" t="s">
        <v>22554</v>
      </c>
      <c r="B3894" t="s">
        <v>22555</v>
      </c>
      <c r="C3894" t="s">
        <v>20878</v>
      </c>
      <c r="D3894">
        <v>1</v>
      </c>
      <c r="E3894">
        <v>1</v>
      </c>
      <c r="F3894">
        <v>0</v>
      </c>
      <c r="G3894">
        <v>0</v>
      </c>
      <c r="H3894">
        <v>0</v>
      </c>
      <c r="I3894">
        <v>0</v>
      </c>
      <c r="J3894">
        <v>0</v>
      </c>
      <c r="K3894">
        <v>0</v>
      </c>
      <c r="L3894">
        <v>0</v>
      </c>
      <c r="M3894">
        <v>0</v>
      </c>
      <c r="N3894">
        <v>0</v>
      </c>
      <c r="O3894">
        <v>0</v>
      </c>
      <c r="P3894">
        <v>0</v>
      </c>
      <c r="Q3894">
        <v>0.161</v>
      </c>
      <c r="R3894">
        <v>0.193</v>
      </c>
      <c r="S3894">
        <v>0.20200000000000001</v>
      </c>
      <c r="T3894">
        <v>0.39500000000000002</v>
      </c>
      <c r="U3894">
        <v>0.17699999999999999</v>
      </c>
      <c r="V3894">
        <v>2</v>
      </c>
      <c r="W3894">
        <v>0</v>
      </c>
      <c r="X3894">
        <v>0</v>
      </c>
      <c r="Y3894">
        <v>-0.1</v>
      </c>
      <c r="Z3894">
        <v>0</v>
      </c>
      <c r="AA3894">
        <v>0</v>
      </c>
    </row>
    <row r="3895" spans="1:27" x14ac:dyDescent="0.25">
      <c r="A3895" t="s">
        <v>767</v>
      </c>
      <c r="B3895" t="s">
        <v>768</v>
      </c>
      <c r="C3895" t="s">
        <v>20888</v>
      </c>
      <c r="D3895">
        <v>1</v>
      </c>
      <c r="E3895">
        <v>1</v>
      </c>
      <c r="F3895">
        <v>0</v>
      </c>
      <c r="G3895">
        <v>0</v>
      </c>
      <c r="H3895">
        <v>0</v>
      </c>
      <c r="I3895">
        <v>0</v>
      </c>
      <c r="J3895">
        <v>0</v>
      </c>
      <c r="K3895">
        <v>0</v>
      </c>
      <c r="L3895">
        <v>0</v>
      </c>
      <c r="M3895">
        <v>0</v>
      </c>
      <c r="N3895">
        <v>0</v>
      </c>
      <c r="O3895">
        <v>0</v>
      </c>
      <c r="P3895">
        <v>0</v>
      </c>
      <c r="Q3895">
        <v>0.153</v>
      </c>
      <c r="R3895">
        <v>0.189</v>
      </c>
      <c r="S3895">
        <v>0.20599999999999999</v>
      </c>
      <c r="T3895">
        <v>0.39500000000000002</v>
      </c>
      <c r="U3895">
        <v>0.17699999999999999</v>
      </c>
      <c r="V3895">
        <v>2</v>
      </c>
      <c r="W3895">
        <v>0</v>
      </c>
      <c r="X3895">
        <v>0</v>
      </c>
      <c r="Y3895">
        <v>-0.1</v>
      </c>
      <c r="Z3895">
        <v>0</v>
      </c>
      <c r="AA3895">
        <v>0</v>
      </c>
    </row>
    <row r="3896" spans="1:27" x14ac:dyDescent="0.25">
      <c r="A3896" t="s">
        <v>22556</v>
      </c>
      <c r="B3896" t="s">
        <v>22557</v>
      </c>
      <c r="C3896" t="s">
        <v>20895</v>
      </c>
      <c r="D3896">
        <v>1</v>
      </c>
      <c r="E3896">
        <v>1</v>
      </c>
      <c r="F3896">
        <v>0</v>
      </c>
      <c r="G3896">
        <v>0</v>
      </c>
      <c r="H3896">
        <v>0</v>
      </c>
      <c r="I3896">
        <v>0</v>
      </c>
      <c r="J3896">
        <v>0</v>
      </c>
      <c r="K3896">
        <v>0</v>
      </c>
      <c r="L3896">
        <v>0</v>
      </c>
      <c r="M3896">
        <v>0</v>
      </c>
      <c r="N3896">
        <v>0</v>
      </c>
      <c r="O3896">
        <v>0</v>
      </c>
      <c r="P3896">
        <v>0</v>
      </c>
      <c r="Q3896">
        <v>0.16200000000000001</v>
      </c>
      <c r="R3896">
        <v>0.19400000000000001</v>
      </c>
      <c r="S3896">
        <v>0.2</v>
      </c>
      <c r="T3896">
        <v>0.39400000000000002</v>
      </c>
      <c r="U3896">
        <v>0.17699999999999999</v>
      </c>
      <c r="V3896">
        <v>7</v>
      </c>
      <c r="W3896">
        <v>0</v>
      </c>
      <c r="X3896">
        <v>0</v>
      </c>
      <c r="Y3896">
        <v>-0.1</v>
      </c>
      <c r="Z3896">
        <v>0</v>
      </c>
      <c r="AA3896">
        <v>0</v>
      </c>
    </row>
    <row r="3897" spans="1:27" x14ac:dyDescent="0.25">
      <c r="A3897" t="s">
        <v>516</v>
      </c>
      <c r="B3897" t="s">
        <v>517</v>
      </c>
      <c r="C3897" t="s">
        <v>20886</v>
      </c>
      <c r="D3897">
        <v>1</v>
      </c>
      <c r="E3897">
        <v>1</v>
      </c>
      <c r="F3897">
        <v>0</v>
      </c>
      <c r="G3897">
        <v>0</v>
      </c>
      <c r="H3897">
        <v>0</v>
      </c>
      <c r="I3897">
        <v>0</v>
      </c>
      <c r="J3897">
        <v>0</v>
      </c>
      <c r="K3897">
        <v>0</v>
      </c>
      <c r="L3897">
        <v>0</v>
      </c>
      <c r="M3897">
        <v>0</v>
      </c>
      <c r="N3897">
        <v>0</v>
      </c>
      <c r="O3897">
        <v>0</v>
      </c>
      <c r="P3897">
        <v>0</v>
      </c>
      <c r="Q3897">
        <v>0.151</v>
      </c>
      <c r="R3897">
        <v>0.188</v>
      </c>
      <c r="S3897">
        <v>0.20499999999999999</v>
      </c>
      <c r="T3897">
        <v>0.39400000000000002</v>
      </c>
      <c r="U3897">
        <v>0.17699999999999999</v>
      </c>
      <c r="V3897">
        <v>3</v>
      </c>
      <c r="W3897">
        <v>0</v>
      </c>
      <c r="X3897">
        <v>0</v>
      </c>
      <c r="Y3897">
        <v>-0.1</v>
      </c>
      <c r="Z3897">
        <v>0</v>
      </c>
      <c r="AA3897">
        <v>0</v>
      </c>
    </row>
    <row r="3898" spans="1:27" x14ac:dyDescent="0.25">
      <c r="A3898" t="s">
        <v>291</v>
      </c>
      <c r="B3898" t="s">
        <v>292</v>
      </c>
      <c r="C3898" t="s">
        <v>20890</v>
      </c>
      <c r="D3898">
        <v>1</v>
      </c>
      <c r="E3898">
        <v>1</v>
      </c>
      <c r="F3898">
        <v>0</v>
      </c>
      <c r="G3898">
        <v>0</v>
      </c>
      <c r="H3898">
        <v>0</v>
      </c>
      <c r="I3898">
        <v>0</v>
      </c>
      <c r="J3898">
        <v>0</v>
      </c>
      <c r="K3898">
        <v>0</v>
      </c>
      <c r="L3898">
        <v>0</v>
      </c>
      <c r="M3898">
        <v>0</v>
      </c>
      <c r="N3898">
        <v>0</v>
      </c>
      <c r="O3898">
        <v>0</v>
      </c>
      <c r="P3898">
        <v>0</v>
      </c>
      <c r="Q3898">
        <v>0.159</v>
      </c>
      <c r="R3898">
        <v>0.19500000000000001</v>
      </c>
      <c r="S3898">
        <v>0.19600000000000001</v>
      </c>
      <c r="T3898">
        <v>0.39200000000000002</v>
      </c>
      <c r="U3898">
        <v>0.17699999999999999</v>
      </c>
      <c r="V3898">
        <v>9</v>
      </c>
      <c r="W3898">
        <v>0</v>
      </c>
      <c r="X3898">
        <v>0</v>
      </c>
      <c r="Y3898">
        <v>-0.1</v>
      </c>
      <c r="Z3898">
        <v>0</v>
      </c>
      <c r="AA3898">
        <v>0</v>
      </c>
    </row>
    <row r="3899" spans="1:27" x14ac:dyDescent="0.25">
      <c r="A3899" t="s">
        <v>548</v>
      </c>
      <c r="B3899" t="s">
        <v>549</v>
      </c>
      <c r="C3899" t="s">
        <v>20873</v>
      </c>
      <c r="D3899">
        <v>1</v>
      </c>
      <c r="E3899">
        <v>1</v>
      </c>
      <c r="F3899">
        <v>0</v>
      </c>
      <c r="G3899">
        <v>0</v>
      </c>
      <c r="H3899">
        <v>0</v>
      </c>
      <c r="I3899">
        <v>0</v>
      </c>
      <c r="J3899">
        <v>0</v>
      </c>
      <c r="K3899">
        <v>0</v>
      </c>
      <c r="L3899">
        <v>0</v>
      </c>
      <c r="M3899">
        <v>0</v>
      </c>
      <c r="N3899">
        <v>0</v>
      </c>
      <c r="O3899">
        <v>0</v>
      </c>
      <c r="P3899">
        <v>0</v>
      </c>
      <c r="Q3899">
        <v>0.157</v>
      </c>
      <c r="R3899">
        <v>0.186</v>
      </c>
      <c r="S3899">
        <v>0.21099999999999999</v>
      </c>
      <c r="T3899">
        <v>0.39700000000000002</v>
      </c>
      <c r="U3899">
        <v>0.17699999999999999</v>
      </c>
      <c r="V3899">
        <v>2</v>
      </c>
      <c r="W3899">
        <v>0</v>
      </c>
      <c r="X3899">
        <v>0</v>
      </c>
      <c r="Y3899">
        <v>-0.1</v>
      </c>
      <c r="Z3899">
        <v>0</v>
      </c>
      <c r="AA3899">
        <v>0</v>
      </c>
    </row>
    <row r="3900" spans="1:27" x14ac:dyDescent="0.25">
      <c r="A3900" t="s">
        <v>353</v>
      </c>
      <c r="B3900" t="s">
        <v>354</v>
      </c>
      <c r="C3900" t="s">
        <v>20890</v>
      </c>
      <c r="D3900">
        <v>1</v>
      </c>
      <c r="E3900">
        <v>1</v>
      </c>
      <c r="F3900">
        <v>0</v>
      </c>
      <c r="G3900">
        <v>0</v>
      </c>
      <c r="H3900">
        <v>0</v>
      </c>
      <c r="I3900">
        <v>0</v>
      </c>
      <c r="J3900">
        <v>0</v>
      </c>
      <c r="K3900">
        <v>0</v>
      </c>
      <c r="L3900">
        <v>0</v>
      </c>
      <c r="M3900">
        <v>0</v>
      </c>
      <c r="N3900">
        <v>0</v>
      </c>
      <c r="O3900">
        <v>0</v>
      </c>
      <c r="P3900">
        <v>0</v>
      </c>
      <c r="Q3900">
        <v>0.16300000000000001</v>
      </c>
      <c r="R3900">
        <v>0.191</v>
      </c>
      <c r="S3900">
        <v>0.20399999999999999</v>
      </c>
      <c r="T3900">
        <v>0.39600000000000002</v>
      </c>
      <c r="U3900">
        <v>0.17699999999999999</v>
      </c>
      <c r="V3900">
        <v>9</v>
      </c>
      <c r="W3900">
        <v>0</v>
      </c>
      <c r="X3900">
        <v>0</v>
      </c>
      <c r="Y3900">
        <v>-0.1</v>
      </c>
      <c r="Z3900">
        <v>0</v>
      </c>
      <c r="AA3900">
        <v>0</v>
      </c>
    </row>
    <row r="3901" spans="1:27" x14ac:dyDescent="0.25">
      <c r="A3901" t="s">
        <v>22558</v>
      </c>
      <c r="B3901" t="s">
        <v>22559</v>
      </c>
      <c r="C3901" t="s">
        <v>1</v>
      </c>
      <c r="D3901">
        <v>1</v>
      </c>
      <c r="E3901">
        <v>1</v>
      </c>
      <c r="F3901">
        <v>0</v>
      </c>
      <c r="G3901">
        <v>0</v>
      </c>
      <c r="H3901">
        <v>0</v>
      </c>
      <c r="I3901">
        <v>0</v>
      </c>
      <c r="J3901">
        <v>0</v>
      </c>
      <c r="K3901">
        <v>0</v>
      </c>
      <c r="L3901">
        <v>0</v>
      </c>
      <c r="M3901">
        <v>0</v>
      </c>
      <c r="N3901">
        <v>0</v>
      </c>
      <c r="O3901">
        <v>0</v>
      </c>
      <c r="P3901">
        <v>0</v>
      </c>
      <c r="Q3901">
        <v>0.158</v>
      </c>
      <c r="R3901">
        <v>0.191</v>
      </c>
      <c r="S3901">
        <v>0.20300000000000001</v>
      </c>
      <c r="T3901">
        <v>0.39400000000000002</v>
      </c>
      <c r="U3901">
        <v>0.17699999999999999</v>
      </c>
      <c r="V3901">
        <v>3</v>
      </c>
      <c r="W3901">
        <v>0</v>
      </c>
      <c r="X3901">
        <v>0</v>
      </c>
      <c r="Y3901">
        <v>-0.1</v>
      </c>
      <c r="Z3901">
        <v>0</v>
      </c>
      <c r="AA3901">
        <v>0</v>
      </c>
    </row>
    <row r="3902" spans="1:27" x14ac:dyDescent="0.25">
      <c r="A3902" t="s">
        <v>22560</v>
      </c>
      <c r="B3902" t="s">
        <v>22561</v>
      </c>
      <c r="C3902" t="s">
        <v>20883</v>
      </c>
      <c r="D3902">
        <v>1</v>
      </c>
      <c r="E3902">
        <v>1</v>
      </c>
      <c r="F3902">
        <v>0</v>
      </c>
      <c r="G3902">
        <v>0</v>
      </c>
      <c r="H3902">
        <v>0</v>
      </c>
      <c r="I3902">
        <v>0</v>
      </c>
      <c r="J3902">
        <v>0</v>
      </c>
      <c r="K3902">
        <v>0</v>
      </c>
      <c r="L3902">
        <v>0</v>
      </c>
      <c r="M3902">
        <v>0</v>
      </c>
      <c r="N3902">
        <v>0</v>
      </c>
      <c r="O3902">
        <v>0</v>
      </c>
      <c r="P3902">
        <v>0</v>
      </c>
      <c r="Q3902">
        <v>0.16</v>
      </c>
      <c r="R3902">
        <v>0.191</v>
      </c>
      <c r="S3902">
        <v>0.20399999999999999</v>
      </c>
      <c r="T3902">
        <v>0.39500000000000002</v>
      </c>
      <c r="U3902">
        <v>0.17699999999999999</v>
      </c>
      <c r="V3902">
        <v>2</v>
      </c>
      <c r="W3902">
        <v>0</v>
      </c>
      <c r="X3902">
        <v>0</v>
      </c>
      <c r="Y3902">
        <v>-0.1</v>
      </c>
      <c r="Z3902">
        <v>0</v>
      </c>
      <c r="AA3902">
        <v>0</v>
      </c>
    </row>
    <row r="3903" spans="1:27" x14ac:dyDescent="0.25">
      <c r="A3903" t="s">
        <v>331</v>
      </c>
      <c r="B3903" t="s">
        <v>332</v>
      </c>
      <c r="C3903" t="s">
        <v>20885</v>
      </c>
      <c r="D3903">
        <v>1</v>
      </c>
      <c r="E3903">
        <v>1</v>
      </c>
      <c r="F3903">
        <v>0</v>
      </c>
      <c r="G3903">
        <v>0</v>
      </c>
      <c r="H3903">
        <v>0</v>
      </c>
      <c r="I3903">
        <v>0</v>
      </c>
      <c r="J3903">
        <v>0</v>
      </c>
      <c r="K3903">
        <v>0</v>
      </c>
      <c r="L3903">
        <v>0</v>
      </c>
      <c r="M3903">
        <v>0</v>
      </c>
      <c r="N3903">
        <v>0</v>
      </c>
      <c r="O3903">
        <v>0</v>
      </c>
      <c r="P3903">
        <v>0</v>
      </c>
      <c r="Q3903">
        <v>0.156</v>
      </c>
      <c r="R3903">
        <v>0.189</v>
      </c>
      <c r="S3903">
        <v>0.20499999999999999</v>
      </c>
      <c r="T3903">
        <v>0.39400000000000002</v>
      </c>
      <c r="U3903">
        <v>0.17699999999999999</v>
      </c>
      <c r="V3903">
        <v>5</v>
      </c>
      <c r="W3903">
        <v>0</v>
      </c>
      <c r="X3903">
        <v>0</v>
      </c>
      <c r="Y3903">
        <v>-0.1</v>
      </c>
      <c r="Z3903">
        <v>0</v>
      </c>
      <c r="AA3903">
        <v>0</v>
      </c>
    </row>
    <row r="3904" spans="1:27" x14ac:dyDescent="0.25">
      <c r="A3904" t="s">
        <v>22562</v>
      </c>
      <c r="B3904" t="s">
        <v>22563</v>
      </c>
      <c r="C3904" t="s">
        <v>20876</v>
      </c>
      <c r="D3904">
        <v>1</v>
      </c>
      <c r="E3904">
        <v>1</v>
      </c>
      <c r="F3904">
        <v>0</v>
      </c>
      <c r="G3904">
        <v>0</v>
      </c>
      <c r="H3904">
        <v>0</v>
      </c>
      <c r="I3904">
        <v>0</v>
      </c>
      <c r="J3904">
        <v>0</v>
      </c>
      <c r="K3904">
        <v>0</v>
      </c>
      <c r="L3904">
        <v>0</v>
      </c>
      <c r="M3904">
        <v>0</v>
      </c>
      <c r="N3904">
        <v>0</v>
      </c>
      <c r="O3904">
        <v>0</v>
      </c>
      <c r="P3904">
        <v>0</v>
      </c>
      <c r="Q3904">
        <v>0.14899999999999999</v>
      </c>
      <c r="R3904">
        <v>0.186</v>
      </c>
      <c r="S3904">
        <v>0.20699999999999999</v>
      </c>
      <c r="T3904">
        <v>0.39300000000000002</v>
      </c>
      <c r="U3904">
        <v>0.17699999999999999</v>
      </c>
      <c r="V3904">
        <v>7</v>
      </c>
      <c r="W3904">
        <v>0</v>
      </c>
      <c r="X3904">
        <v>0</v>
      </c>
      <c r="Y3904">
        <v>-0.1</v>
      </c>
      <c r="Z3904">
        <v>0</v>
      </c>
      <c r="AA3904">
        <v>0</v>
      </c>
    </row>
    <row r="3905" spans="1:27" x14ac:dyDescent="0.25">
      <c r="A3905" t="s">
        <v>689</v>
      </c>
      <c r="B3905" t="s">
        <v>690</v>
      </c>
      <c r="C3905" t="s">
        <v>20874</v>
      </c>
      <c r="D3905">
        <v>1</v>
      </c>
      <c r="E3905">
        <v>1</v>
      </c>
      <c r="F3905">
        <v>0</v>
      </c>
      <c r="G3905">
        <v>0</v>
      </c>
      <c r="H3905">
        <v>0</v>
      </c>
      <c r="I3905">
        <v>0</v>
      </c>
      <c r="J3905">
        <v>0</v>
      </c>
      <c r="K3905">
        <v>0</v>
      </c>
      <c r="L3905">
        <v>0</v>
      </c>
      <c r="M3905">
        <v>0</v>
      </c>
      <c r="N3905">
        <v>0</v>
      </c>
      <c r="O3905">
        <v>0</v>
      </c>
      <c r="P3905">
        <v>0</v>
      </c>
      <c r="Q3905">
        <v>0.14899999999999999</v>
      </c>
      <c r="R3905">
        <v>0.187</v>
      </c>
      <c r="S3905">
        <v>0.20499999999999999</v>
      </c>
      <c r="T3905">
        <v>0.39200000000000002</v>
      </c>
      <c r="U3905">
        <v>0.17699999999999999</v>
      </c>
      <c r="V3905">
        <v>4</v>
      </c>
      <c r="W3905">
        <v>0</v>
      </c>
      <c r="X3905">
        <v>0</v>
      </c>
      <c r="Y3905">
        <v>-0.1</v>
      </c>
      <c r="Z3905">
        <v>0</v>
      </c>
      <c r="AA3905">
        <v>0</v>
      </c>
    </row>
    <row r="3906" spans="1:27" x14ac:dyDescent="0.25">
      <c r="A3906" t="s">
        <v>139</v>
      </c>
      <c r="B3906" t="s">
        <v>140</v>
      </c>
      <c r="C3906" t="s">
        <v>20874</v>
      </c>
      <c r="D3906">
        <v>1</v>
      </c>
      <c r="E3906">
        <v>1</v>
      </c>
      <c r="F3906">
        <v>0</v>
      </c>
      <c r="G3906">
        <v>0</v>
      </c>
      <c r="H3906">
        <v>0</v>
      </c>
      <c r="I3906">
        <v>0</v>
      </c>
      <c r="J3906">
        <v>0</v>
      </c>
      <c r="K3906">
        <v>0</v>
      </c>
      <c r="L3906">
        <v>0</v>
      </c>
      <c r="M3906">
        <v>0</v>
      </c>
      <c r="N3906">
        <v>0</v>
      </c>
      <c r="O3906">
        <v>0</v>
      </c>
      <c r="P3906">
        <v>0</v>
      </c>
      <c r="Q3906">
        <v>0.14899999999999999</v>
      </c>
      <c r="R3906">
        <v>0.186</v>
      </c>
      <c r="S3906">
        <v>0.20699999999999999</v>
      </c>
      <c r="T3906">
        <v>0.39300000000000002</v>
      </c>
      <c r="U3906">
        <v>0.17699999999999999</v>
      </c>
      <c r="V3906">
        <v>4</v>
      </c>
      <c r="W3906">
        <v>0</v>
      </c>
      <c r="X3906">
        <v>0</v>
      </c>
      <c r="Y3906">
        <v>-0.1</v>
      </c>
      <c r="Z3906">
        <v>0</v>
      </c>
      <c r="AA3906">
        <v>0</v>
      </c>
    </row>
    <row r="3907" spans="1:27" x14ac:dyDescent="0.25">
      <c r="A3907" t="s">
        <v>22564</v>
      </c>
      <c r="B3907" t="s">
        <v>48</v>
      </c>
      <c r="C3907" t="s">
        <v>1</v>
      </c>
      <c r="D3907">
        <v>1</v>
      </c>
      <c r="E3907">
        <v>1</v>
      </c>
      <c r="F3907">
        <v>0</v>
      </c>
      <c r="G3907">
        <v>0</v>
      </c>
      <c r="H3907">
        <v>0</v>
      </c>
      <c r="I3907">
        <v>0</v>
      </c>
      <c r="J3907">
        <v>0</v>
      </c>
      <c r="K3907">
        <v>0</v>
      </c>
      <c r="L3907">
        <v>0</v>
      </c>
      <c r="M3907">
        <v>0</v>
      </c>
      <c r="N3907">
        <v>0</v>
      </c>
      <c r="O3907">
        <v>0</v>
      </c>
      <c r="P3907">
        <v>0</v>
      </c>
      <c r="Q3907">
        <v>0.14899999999999999</v>
      </c>
      <c r="R3907">
        <v>0.19600000000000001</v>
      </c>
      <c r="S3907">
        <v>0.191</v>
      </c>
      <c r="T3907">
        <v>0.38700000000000001</v>
      </c>
      <c r="U3907">
        <v>0.17699999999999999</v>
      </c>
      <c r="V3907">
        <v>3</v>
      </c>
      <c r="W3907">
        <v>0</v>
      </c>
      <c r="X3907">
        <v>0</v>
      </c>
      <c r="Y3907">
        <v>-0.1</v>
      </c>
      <c r="Z3907">
        <v>0</v>
      </c>
      <c r="AA3907">
        <v>0</v>
      </c>
    </row>
    <row r="3908" spans="1:27" x14ac:dyDescent="0.25">
      <c r="A3908" t="s">
        <v>22565</v>
      </c>
      <c r="B3908" t="s">
        <v>22566</v>
      </c>
      <c r="C3908" t="s">
        <v>20886</v>
      </c>
      <c r="D3908">
        <v>1</v>
      </c>
      <c r="E3908">
        <v>1</v>
      </c>
      <c r="F3908">
        <v>0</v>
      </c>
      <c r="G3908">
        <v>0</v>
      </c>
      <c r="H3908">
        <v>0</v>
      </c>
      <c r="I3908">
        <v>0</v>
      </c>
      <c r="J3908">
        <v>0</v>
      </c>
      <c r="K3908">
        <v>0</v>
      </c>
      <c r="L3908">
        <v>0</v>
      </c>
      <c r="M3908">
        <v>0</v>
      </c>
      <c r="N3908">
        <v>0</v>
      </c>
      <c r="O3908">
        <v>0</v>
      </c>
      <c r="P3908">
        <v>0</v>
      </c>
      <c r="Q3908">
        <v>0.14699999999999999</v>
      </c>
      <c r="R3908">
        <v>0.184</v>
      </c>
      <c r="S3908">
        <v>0.20899999999999999</v>
      </c>
      <c r="T3908">
        <v>0.39300000000000002</v>
      </c>
      <c r="U3908">
        <v>0.17599999999999999</v>
      </c>
      <c r="V3908">
        <v>2</v>
      </c>
      <c r="W3908">
        <v>0</v>
      </c>
      <c r="X3908">
        <v>0</v>
      </c>
      <c r="Y3908">
        <v>-0.1</v>
      </c>
      <c r="Z3908">
        <v>0</v>
      </c>
      <c r="AA3908">
        <v>0</v>
      </c>
    </row>
    <row r="3909" spans="1:27" x14ac:dyDescent="0.25">
      <c r="A3909" t="s">
        <v>22567</v>
      </c>
      <c r="B3909" t="s">
        <v>22568</v>
      </c>
      <c r="C3909" t="s">
        <v>20889</v>
      </c>
      <c r="D3909">
        <v>1</v>
      </c>
      <c r="E3909">
        <v>1</v>
      </c>
      <c r="F3909">
        <v>0</v>
      </c>
      <c r="G3909">
        <v>0</v>
      </c>
      <c r="H3909">
        <v>0</v>
      </c>
      <c r="I3909">
        <v>0</v>
      </c>
      <c r="J3909">
        <v>0</v>
      </c>
      <c r="K3909">
        <v>0</v>
      </c>
      <c r="L3909">
        <v>0</v>
      </c>
      <c r="M3909">
        <v>0</v>
      </c>
      <c r="N3909">
        <v>0</v>
      </c>
      <c r="O3909">
        <v>0</v>
      </c>
      <c r="P3909">
        <v>0</v>
      </c>
      <c r="Q3909">
        <v>0.157</v>
      </c>
      <c r="R3909">
        <v>0.187</v>
      </c>
      <c r="S3909">
        <v>0.20799999999999999</v>
      </c>
      <c r="T3909">
        <v>0.39500000000000002</v>
      </c>
      <c r="U3909">
        <v>0.17599999999999999</v>
      </c>
      <c r="V3909">
        <v>6</v>
      </c>
      <c r="W3909">
        <v>0</v>
      </c>
      <c r="X3909">
        <v>0</v>
      </c>
      <c r="Y3909">
        <v>-0.1</v>
      </c>
      <c r="Z3909">
        <v>0</v>
      </c>
      <c r="AA3909">
        <v>0</v>
      </c>
    </row>
    <row r="3910" spans="1:27" x14ac:dyDescent="0.25">
      <c r="A3910" t="s">
        <v>22569</v>
      </c>
      <c r="B3910" t="s">
        <v>22570</v>
      </c>
      <c r="C3910" t="s">
        <v>20886</v>
      </c>
      <c r="D3910">
        <v>1</v>
      </c>
      <c r="E3910">
        <v>1</v>
      </c>
      <c r="F3910">
        <v>0</v>
      </c>
      <c r="G3910">
        <v>0</v>
      </c>
      <c r="H3910">
        <v>0</v>
      </c>
      <c r="I3910">
        <v>0</v>
      </c>
      <c r="J3910">
        <v>0</v>
      </c>
      <c r="K3910">
        <v>0</v>
      </c>
      <c r="L3910">
        <v>0</v>
      </c>
      <c r="M3910">
        <v>0</v>
      </c>
      <c r="N3910">
        <v>0</v>
      </c>
      <c r="O3910">
        <v>0</v>
      </c>
      <c r="P3910">
        <v>0</v>
      </c>
      <c r="Q3910">
        <v>0.14199999999999999</v>
      </c>
      <c r="R3910">
        <v>0.192</v>
      </c>
      <c r="S3910">
        <v>0.19400000000000001</v>
      </c>
      <c r="T3910">
        <v>0.38600000000000001</v>
      </c>
      <c r="U3910">
        <v>0.17599999999999999</v>
      </c>
      <c r="V3910">
        <v>2</v>
      </c>
      <c r="W3910">
        <v>0</v>
      </c>
      <c r="X3910">
        <v>0</v>
      </c>
      <c r="Y3910">
        <v>-0.1</v>
      </c>
      <c r="Z3910">
        <v>0</v>
      </c>
      <c r="AA3910">
        <v>0</v>
      </c>
    </row>
    <row r="3911" spans="1:27" x14ac:dyDescent="0.25">
      <c r="A3911" t="s">
        <v>251</v>
      </c>
      <c r="B3911" t="s">
        <v>252</v>
      </c>
      <c r="C3911" t="s">
        <v>20890</v>
      </c>
      <c r="D3911">
        <v>1</v>
      </c>
      <c r="E3911">
        <v>1</v>
      </c>
      <c r="F3911">
        <v>0</v>
      </c>
      <c r="G3911">
        <v>0</v>
      </c>
      <c r="H3911">
        <v>0</v>
      </c>
      <c r="I3911">
        <v>0</v>
      </c>
      <c r="J3911">
        <v>0</v>
      </c>
      <c r="K3911">
        <v>0</v>
      </c>
      <c r="L3911">
        <v>0</v>
      </c>
      <c r="M3911">
        <v>0</v>
      </c>
      <c r="N3911">
        <v>0</v>
      </c>
      <c r="O3911">
        <v>0</v>
      </c>
      <c r="P3911">
        <v>0</v>
      </c>
      <c r="Q3911">
        <v>0.15</v>
      </c>
      <c r="R3911">
        <v>0.188</v>
      </c>
      <c r="S3911">
        <v>0.20300000000000001</v>
      </c>
      <c r="T3911">
        <v>0.39100000000000001</v>
      </c>
      <c r="U3911">
        <v>0.17599999999999999</v>
      </c>
      <c r="V3911">
        <v>8</v>
      </c>
      <c r="W3911">
        <v>0</v>
      </c>
      <c r="X3911">
        <v>0</v>
      </c>
      <c r="Y3911">
        <v>-0.1</v>
      </c>
      <c r="Z3911">
        <v>0</v>
      </c>
      <c r="AA3911">
        <v>0</v>
      </c>
    </row>
    <row r="3912" spans="1:27" x14ac:dyDescent="0.25">
      <c r="A3912" t="s">
        <v>159</v>
      </c>
      <c r="B3912" t="s">
        <v>160</v>
      </c>
      <c r="C3912" t="s">
        <v>20889</v>
      </c>
      <c r="D3912">
        <v>1</v>
      </c>
      <c r="E3912">
        <v>1</v>
      </c>
      <c r="F3912">
        <v>0</v>
      </c>
      <c r="G3912">
        <v>0</v>
      </c>
      <c r="H3912">
        <v>0</v>
      </c>
      <c r="I3912">
        <v>0</v>
      </c>
      <c r="J3912">
        <v>0</v>
      </c>
      <c r="K3912">
        <v>0</v>
      </c>
      <c r="L3912">
        <v>0</v>
      </c>
      <c r="M3912">
        <v>0</v>
      </c>
      <c r="N3912">
        <v>0</v>
      </c>
      <c r="O3912">
        <v>0</v>
      </c>
      <c r="P3912">
        <v>0</v>
      </c>
      <c r="Q3912">
        <v>0.159</v>
      </c>
      <c r="R3912">
        <v>0.19500000000000001</v>
      </c>
      <c r="S3912">
        <v>0.19600000000000001</v>
      </c>
      <c r="T3912">
        <v>0.39</v>
      </c>
      <c r="U3912">
        <v>0.17599999999999999</v>
      </c>
      <c r="V3912">
        <v>6</v>
      </c>
      <c r="W3912">
        <v>0</v>
      </c>
      <c r="X3912">
        <v>0</v>
      </c>
      <c r="Y3912">
        <v>-0.1</v>
      </c>
      <c r="Z3912">
        <v>0</v>
      </c>
      <c r="AA3912">
        <v>0</v>
      </c>
    </row>
    <row r="3913" spans="1:27" x14ac:dyDescent="0.25">
      <c r="A3913" t="s">
        <v>22571</v>
      </c>
      <c r="B3913" t="s">
        <v>9313</v>
      </c>
      <c r="C3913" t="s">
        <v>20886</v>
      </c>
      <c r="D3913">
        <v>1</v>
      </c>
      <c r="E3913">
        <v>1</v>
      </c>
      <c r="F3913">
        <v>0</v>
      </c>
      <c r="G3913">
        <v>0</v>
      </c>
      <c r="H3913">
        <v>0</v>
      </c>
      <c r="I3913">
        <v>0</v>
      </c>
      <c r="J3913">
        <v>0</v>
      </c>
      <c r="K3913">
        <v>0</v>
      </c>
      <c r="L3913">
        <v>0</v>
      </c>
      <c r="M3913">
        <v>0</v>
      </c>
      <c r="N3913">
        <v>0</v>
      </c>
      <c r="O3913">
        <v>0</v>
      </c>
      <c r="P3913">
        <v>0</v>
      </c>
      <c r="Q3913">
        <v>0.151</v>
      </c>
      <c r="R3913">
        <v>0.184</v>
      </c>
      <c r="S3913">
        <v>0.20899999999999999</v>
      </c>
      <c r="T3913">
        <v>0.39300000000000002</v>
      </c>
      <c r="U3913">
        <v>0.17599999999999999</v>
      </c>
      <c r="V3913">
        <v>2</v>
      </c>
      <c r="W3913">
        <v>0</v>
      </c>
      <c r="X3913">
        <v>0</v>
      </c>
      <c r="Y3913">
        <v>-0.1</v>
      </c>
      <c r="Z3913">
        <v>0</v>
      </c>
      <c r="AA3913">
        <v>0</v>
      </c>
    </row>
    <row r="3914" spans="1:27" x14ac:dyDescent="0.25">
      <c r="A3914" t="s">
        <v>22572</v>
      </c>
      <c r="B3914" t="s">
        <v>22573</v>
      </c>
      <c r="C3914" t="s">
        <v>1</v>
      </c>
      <c r="D3914">
        <v>1</v>
      </c>
      <c r="E3914">
        <v>1</v>
      </c>
      <c r="F3914">
        <v>0</v>
      </c>
      <c r="G3914">
        <v>0</v>
      </c>
      <c r="H3914">
        <v>0</v>
      </c>
      <c r="I3914">
        <v>0</v>
      </c>
      <c r="J3914">
        <v>0</v>
      </c>
      <c r="K3914">
        <v>0</v>
      </c>
      <c r="L3914">
        <v>0</v>
      </c>
      <c r="M3914">
        <v>0</v>
      </c>
      <c r="N3914">
        <v>0</v>
      </c>
      <c r="O3914">
        <v>0</v>
      </c>
      <c r="P3914">
        <v>0</v>
      </c>
      <c r="Q3914">
        <v>0.153</v>
      </c>
      <c r="R3914">
        <v>0.186</v>
      </c>
      <c r="S3914">
        <v>0.20699999999999999</v>
      </c>
      <c r="T3914">
        <v>0.39300000000000002</v>
      </c>
      <c r="U3914">
        <v>0.17599999999999999</v>
      </c>
      <c r="V3914">
        <v>2</v>
      </c>
      <c r="W3914">
        <v>0</v>
      </c>
      <c r="X3914">
        <v>0</v>
      </c>
      <c r="Y3914">
        <v>-0.1</v>
      </c>
      <c r="Z3914">
        <v>0</v>
      </c>
      <c r="AA3914">
        <v>0</v>
      </c>
    </row>
    <row r="3915" spans="1:27" x14ac:dyDescent="0.25">
      <c r="A3915" t="s">
        <v>51</v>
      </c>
      <c r="B3915" t="s">
        <v>52</v>
      </c>
      <c r="C3915" t="s">
        <v>20875</v>
      </c>
      <c r="D3915">
        <v>1</v>
      </c>
      <c r="E3915">
        <v>1</v>
      </c>
      <c r="F3915">
        <v>0</v>
      </c>
      <c r="G3915">
        <v>0</v>
      </c>
      <c r="H3915">
        <v>0</v>
      </c>
      <c r="I3915">
        <v>0</v>
      </c>
      <c r="J3915">
        <v>0</v>
      </c>
      <c r="K3915">
        <v>0</v>
      </c>
      <c r="L3915">
        <v>0</v>
      </c>
      <c r="M3915">
        <v>0</v>
      </c>
      <c r="N3915">
        <v>0</v>
      </c>
      <c r="O3915">
        <v>0</v>
      </c>
      <c r="P3915">
        <v>0</v>
      </c>
      <c r="Q3915">
        <v>0.151</v>
      </c>
      <c r="R3915">
        <v>0.183</v>
      </c>
      <c r="S3915">
        <v>0.21299999999999999</v>
      </c>
      <c r="T3915">
        <v>0.39600000000000002</v>
      </c>
      <c r="U3915">
        <v>0.17599999999999999</v>
      </c>
      <c r="V3915">
        <v>1</v>
      </c>
      <c r="W3915">
        <v>0</v>
      </c>
      <c r="X3915">
        <v>0</v>
      </c>
      <c r="Y3915">
        <v>-0.1</v>
      </c>
      <c r="Z3915">
        <v>0</v>
      </c>
      <c r="AA3915">
        <v>0</v>
      </c>
    </row>
    <row r="3916" spans="1:27" x14ac:dyDescent="0.25">
      <c r="A3916" t="s">
        <v>22574</v>
      </c>
      <c r="B3916" t="s">
        <v>22575</v>
      </c>
      <c r="C3916" t="s">
        <v>20895</v>
      </c>
      <c r="D3916">
        <v>1</v>
      </c>
      <c r="E3916">
        <v>1</v>
      </c>
      <c r="F3916">
        <v>0</v>
      </c>
      <c r="G3916">
        <v>0</v>
      </c>
      <c r="H3916">
        <v>0</v>
      </c>
      <c r="I3916">
        <v>0</v>
      </c>
      <c r="J3916">
        <v>0</v>
      </c>
      <c r="K3916">
        <v>0</v>
      </c>
      <c r="L3916">
        <v>0</v>
      </c>
      <c r="M3916">
        <v>0</v>
      </c>
      <c r="N3916">
        <v>0</v>
      </c>
      <c r="O3916">
        <v>0</v>
      </c>
      <c r="P3916">
        <v>0</v>
      </c>
      <c r="Q3916">
        <v>0.152</v>
      </c>
      <c r="R3916">
        <v>0.183</v>
      </c>
      <c r="S3916">
        <v>0.21199999999999999</v>
      </c>
      <c r="T3916">
        <v>0.39500000000000002</v>
      </c>
      <c r="U3916">
        <v>0.17599999999999999</v>
      </c>
      <c r="V3916">
        <v>6</v>
      </c>
      <c r="W3916">
        <v>0</v>
      </c>
      <c r="X3916">
        <v>0</v>
      </c>
      <c r="Y3916">
        <v>-0.1</v>
      </c>
      <c r="Z3916">
        <v>0</v>
      </c>
      <c r="AA3916">
        <v>0</v>
      </c>
    </row>
    <row r="3917" spans="1:27" x14ac:dyDescent="0.25">
      <c r="A3917" t="s">
        <v>367</v>
      </c>
      <c r="B3917" t="s">
        <v>98</v>
      </c>
      <c r="C3917" t="s">
        <v>20893</v>
      </c>
      <c r="D3917">
        <v>1</v>
      </c>
      <c r="E3917">
        <v>1</v>
      </c>
      <c r="F3917">
        <v>0</v>
      </c>
      <c r="G3917">
        <v>0</v>
      </c>
      <c r="H3917">
        <v>0</v>
      </c>
      <c r="I3917">
        <v>0</v>
      </c>
      <c r="J3917">
        <v>0</v>
      </c>
      <c r="K3917">
        <v>0</v>
      </c>
      <c r="L3917">
        <v>0</v>
      </c>
      <c r="M3917">
        <v>0</v>
      </c>
      <c r="N3917">
        <v>0</v>
      </c>
      <c r="O3917">
        <v>0</v>
      </c>
      <c r="P3917">
        <v>0</v>
      </c>
      <c r="Q3917">
        <v>0.154</v>
      </c>
      <c r="R3917">
        <v>0.189</v>
      </c>
      <c r="S3917">
        <v>0.20200000000000001</v>
      </c>
      <c r="T3917">
        <v>0.39100000000000001</v>
      </c>
      <c r="U3917">
        <v>0.17599999999999999</v>
      </c>
      <c r="V3917">
        <v>5</v>
      </c>
      <c r="W3917">
        <v>0</v>
      </c>
      <c r="X3917">
        <v>0</v>
      </c>
      <c r="Y3917">
        <v>-0.1</v>
      </c>
      <c r="Z3917">
        <v>0</v>
      </c>
      <c r="AA3917">
        <v>0</v>
      </c>
    </row>
    <row r="3918" spans="1:27" x14ac:dyDescent="0.25">
      <c r="A3918" t="s">
        <v>652</v>
      </c>
      <c r="B3918" t="s">
        <v>653</v>
      </c>
      <c r="C3918" t="s">
        <v>20891</v>
      </c>
      <c r="D3918">
        <v>1</v>
      </c>
      <c r="E3918">
        <v>1</v>
      </c>
      <c r="F3918">
        <v>0</v>
      </c>
      <c r="G3918">
        <v>0</v>
      </c>
      <c r="H3918">
        <v>0</v>
      </c>
      <c r="I3918">
        <v>0</v>
      </c>
      <c r="J3918">
        <v>0</v>
      </c>
      <c r="K3918">
        <v>0</v>
      </c>
      <c r="L3918">
        <v>0</v>
      </c>
      <c r="M3918">
        <v>0</v>
      </c>
      <c r="N3918">
        <v>0</v>
      </c>
      <c r="O3918">
        <v>0</v>
      </c>
      <c r="P3918">
        <v>0</v>
      </c>
      <c r="Q3918">
        <v>0.14199999999999999</v>
      </c>
      <c r="R3918">
        <v>0.182</v>
      </c>
      <c r="S3918">
        <v>0.21199999999999999</v>
      </c>
      <c r="T3918">
        <v>0.39400000000000002</v>
      </c>
      <c r="U3918">
        <v>0.17599999999999999</v>
      </c>
      <c r="V3918">
        <v>7</v>
      </c>
      <c r="W3918">
        <v>0</v>
      </c>
      <c r="X3918">
        <v>0</v>
      </c>
      <c r="Y3918">
        <v>-0.1</v>
      </c>
      <c r="Z3918">
        <v>0</v>
      </c>
      <c r="AA3918">
        <v>0</v>
      </c>
    </row>
    <row r="3919" spans="1:27" x14ac:dyDescent="0.25">
      <c r="A3919" t="s">
        <v>22576</v>
      </c>
      <c r="B3919" t="s">
        <v>654</v>
      </c>
      <c r="C3919" t="s">
        <v>1</v>
      </c>
      <c r="D3919">
        <v>1</v>
      </c>
      <c r="E3919">
        <v>1</v>
      </c>
      <c r="F3919">
        <v>0</v>
      </c>
      <c r="G3919">
        <v>0</v>
      </c>
      <c r="H3919">
        <v>0</v>
      </c>
      <c r="I3919">
        <v>0</v>
      </c>
      <c r="J3919">
        <v>0</v>
      </c>
      <c r="K3919">
        <v>0</v>
      </c>
      <c r="L3919">
        <v>0</v>
      </c>
      <c r="M3919">
        <v>0</v>
      </c>
      <c r="N3919">
        <v>0</v>
      </c>
      <c r="O3919">
        <v>0</v>
      </c>
      <c r="P3919">
        <v>0</v>
      </c>
      <c r="Q3919">
        <v>0.14699999999999999</v>
      </c>
      <c r="R3919">
        <v>0.184</v>
      </c>
      <c r="S3919">
        <v>0.20799999999999999</v>
      </c>
      <c r="T3919">
        <v>0.39200000000000002</v>
      </c>
      <c r="U3919">
        <v>0.17599999999999999</v>
      </c>
      <c r="V3919">
        <v>2</v>
      </c>
      <c r="W3919">
        <v>0</v>
      </c>
      <c r="X3919">
        <v>0</v>
      </c>
      <c r="Y3919">
        <v>-0.1</v>
      </c>
      <c r="Z3919">
        <v>0</v>
      </c>
      <c r="AA3919">
        <v>0</v>
      </c>
    </row>
    <row r="3920" spans="1:27" x14ac:dyDescent="0.25">
      <c r="A3920" t="s">
        <v>201</v>
      </c>
      <c r="B3920" t="s">
        <v>202</v>
      </c>
      <c r="C3920" t="s">
        <v>1</v>
      </c>
      <c r="D3920">
        <v>1</v>
      </c>
      <c r="E3920">
        <v>1</v>
      </c>
      <c r="F3920">
        <v>0</v>
      </c>
      <c r="G3920">
        <v>0</v>
      </c>
      <c r="H3920">
        <v>0</v>
      </c>
      <c r="I3920">
        <v>0</v>
      </c>
      <c r="J3920">
        <v>0</v>
      </c>
      <c r="K3920">
        <v>0</v>
      </c>
      <c r="L3920">
        <v>0</v>
      </c>
      <c r="M3920">
        <v>0</v>
      </c>
      <c r="N3920">
        <v>0</v>
      </c>
      <c r="O3920">
        <v>0</v>
      </c>
      <c r="P3920">
        <v>0</v>
      </c>
      <c r="Q3920">
        <v>0.157</v>
      </c>
      <c r="R3920">
        <v>0.191</v>
      </c>
      <c r="S3920">
        <v>0.2</v>
      </c>
      <c r="T3920">
        <v>0.39100000000000001</v>
      </c>
      <c r="U3920">
        <v>0.17599999999999999</v>
      </c>
      <c r="V3920">
        <v>2</v>
      </c>
      <c r="W3920">
        <v>0</v>
      </c>
      <c r="X3920">
        <v>0</v>
      </c>
      <c r="Y3920">
        <v>-0.1</v>
      </c>
      <c r="Z3920">
        <v>0</v>
      </c>
      <c r="AA3920">
        <v>0</v>
      </c>
    </row>
    <row r="3921" spans="1:27" x14ac:dyDescent="0.25">
      <c r="A3921" t="s">
        <v>22577</v>
      </c>
      <c r="B3921" t="s">
        <v>22578</v>
      </c>
      <c r="C3921" t="s">
        <v>20865</v>
      </c>
      <c r="D3921">
        <v>1</v>
      </c>
      <c r="E3921">
        <v>1</v>
      </c>
      <c r="F3921">
        <v>0</v>
      </c>
      <c r="G3921">
        <v>0</v>
      </c>
      <c r="H3921">
        <v>0</v>
      </c>
      <c r="I3921">
        <v>0</v>
      </c>
      <c r="J3921">
        <v>0</v>
      </c>
      <c r="K3921">
        <v>0</v>
      </c>
      <c r="L3921">
        <v>0</v>
      </c>
      <c r="M3921">
        <v>0</v>
      </c>
      <c r="N3921">
        <v>0</v>
      </c>
      <c r="O3921">
        <v>0</v>
      </c>
      <c r="P3921">
        <v>0</v>
      </c>
      <c r="Q3921">
        <v>0.153</v>
      </c>
      <c r="R3921">
        <v>0.19400000000000001</v>
      </c>
      <c r="S3921">
        <v>0.193</v>
      </c>
      <c r="T3921">
        <v>0.38600000000000001</v>
      </c>
      <c r="U3921">
        <v>0.17599999999999999</v>
      </c>
      <c r="V3921">
        <v>7</v>
      </c>
      <c r="W3921">
        <v>0</v>
      </c>
      <c r="X3921">
        <v>0</v>
      </c>
      <c r="Y3921">
        <v>-0.1</v>
      </c>
      <c r="Z3921">
        <v>0</v>
      </c>
      <c r="AA3921">
        <v>0</v>
      </c>
    </row>
    <row r="3922" spans="1:27" x14ac:dyDescent="0.25">
      <c r="A3922" t="s">
        <v>22579</v>
      </c>
      <c r="B3922" t="s">
        <v>22580</v>
      </c>
      <c r="C3922" t="s">
        <v>20875</v>
      </c>
      <c r="D3922">
        <v>1</v>
      </c>
      <c r="E3922">
        <v>1</v>
      </c>
      <c r="F3922">
        <v>0</v>
      </c>
      <c r="G3922">
        <v>0</v>
      </c>
      <c r="H3922">
        <v>0</v>
      </c>
      <c r="I3922">
        <v>0</v>
      </c>
      <c r="J3922">
        <v>0</v>
      </c>
      <c r="K3922">
        <v>0</v>
      </c>
      <c r="L3922">
        <v>0</v>
      </c>
      <c r="M3922">
        <v>0</v>
      </c>
      <c r="N3922">
        <v>0</v>
      </c>
      <c r="O3922">
        <v>0</v>
      </c>
      <c r="P3922">
        <v>0</v>
      </c>
      <c r="Q3922">
        <v>0.159</v>
      </c>
      <c r="R3922">
        <v>0.188</v>
      </c>
      <c r="S3922">
        <v>0.20399999999999999</v>
      </c>
      <c r="T3922">
        <v>0.39300000000000002</v>
      </c>
      <c r="U3922">
        <v>0.17599999999999999</v>
      </c>
      <c r="V3922">
        <v>1</v>
      </c>
      <c r="W3922">
        <v>0</v>
      </c>
      <c r="X3922">
        <v>0</v>
      </c>
      <c r="Y3922">
        <v>-0.1</v>
      </c>
      <c r="Z3922">
        <v>0</v>
      </c>
      <c r="AA3922">
        <v>0</v>
      </c>
    </row>
    <row r="3923" spans="1:27" x14ac:dyDescent="0.25">
      <c r="A3923" t="s">
        <v>22581</v>
      </c>
      <c r="B3923" t="s">
        <v>22582</v>
      </c>
      <c r="C3923" t="s">
        <v>1</v>
      </c>
      <c r="D3923">
        <v>1</v>
      </c>
      <c r="E3923">
        <v>1</v>
      </c>
      <c r="F3923">
        <v>0</v>
      </c>
      <c r="G3923">
        <v>0</v>
      </c>
      <c r="H3923">
        <v>0</v>
      </c>
      <c r="I3923">
        <v>0</v>
      </c>
      <c r="J3923">
        <v>0</v>
      </c>
      <c r="K3923">
        <v>0</v>
      </c>
      <c r="L3923">
        <v>0</v>
      </c>
      <c r="M3923">
        <v>0</v>
      </c>
      <c r="N3923">
        <v>0</v>
      </c>
      <c r="O3923">
        <v>0</v>
      </c>
      <c r="P3923">
        <v>0</v>
      </c>
      <c r="Q3923">
        <v>0.161</v>
      </c>
      <c r="R3923">
        <v>0.191</v>
      </c>
      <c r="S3923">
        <v>0.2</v>
      </c>
      <c r="T3923">
        <v>0.39100000000000001</v>
      </c>
      <c r="U3923">
        <v>0.17599999999999999</v>
      </c>
      <c r="V3923">
        <v>2</v>
      </c>
      <c r="W3923">
        <v>0</v>
      </c>
      <c r="X3923">
        <v>0</v>
      </c>
      <c r="Y3923">
        <v>-0.1</v>
      </c>
      <c r="Z3923">
        <v>0</v>
      </c>
      <c r="AA3923">
        <v>0</v>
      </c>
    </row>
    <row r="3924" spans="1:27" x14ac:dyDescent="0.25">
      <c r="A3924" t="s">
        <v>131</v>
      </c>
      <c r="B3924" t="s">
        <v>132</v>
      </c>
      <c r="C3924" t="s">
        <v>20885</v>
      </c>
      <c r="D3924">
        <v>1</v>
      </c>
      <c r="E3924">
        <v>1</v>
      </c>
      <c r="F3924">
        <v>0</v>
      </c>
      <c r="G3924">
        <v>0</v>
      </c>
      <c r="H3924">
        <v>0</v>
      </c>
      <c r="I3924">
        <v>0</v>
      </c>
      <c r="J3924">
        <v>0</v>
      </c>
      <c r="K3924">
        <v>0</v>
      </c>
      <c r="L3924">
        <v>0</v>
      </c>
      <c r="M3924">
        <v>0</v>
      </c>
      <c r="N3924">
        <v>0</v>
      </c>
      <c r="O3924">
        <v>0</v>
      </c>
      <c r="P3924">
        <v>0</v>
      </c>
      <c r="Q3924">
        <v>0.15</v>
      </c>
      <c r="R3924">
        <v>0.189</v>
      </c>
      <c r="S3924">
        <v>0.2</v>
      </c>
      <c r="T3924">
        <v>0.39</v>
      </c>
      <c r="U3924">
        <v>0.17599999999999999</v>
      </c>
      <c r="V3924">
        <v>4</v>
      </c>
      <c r="W3924">
        <v>0</v>
      </c>
      <c r="X3924">
        <v>0</v>
      </c>
      <c r="Y3924">
        <v>-0.1</v>
      </c>
      <c r="Z3924">
        <v>0</v>
      </c>
      <c r="AA3924">
        <v>0</v>
      </c>
    </row>
    <row r="3925" spans="1:27" x14ac:dyDescent="0.25">
      <c r="A3925" t="s">
        <v>22583</v>
      </c>
      <c r="B3925" t="s">
        <v>22584</v>
      </c>
      <c r="C3925" t="s">
        <v>20895</v>
      </c>
      <c r="D3925">
        <v>1</v>
      </c>
      <c r="E3925">
        <v>1</v>
      </c>
      <c r="F3925">
        <v>0</v>
      </c>
      <c r="G3925">
        <v>0</v>
      </c>
      <c r="H3925">
        <v>0</v>
      </c>
      <c r="I3925">
        <v>0</v>
      </c>
      <c r="J3925">
        <v>0</v>
      </c>
      <c r="K3925">
        <v>0</v>
      </c>
      <c r="L3925">
        <v>0</v>
      </c>
      <c r="M3925">
        <v>0</v>
      </c>
      <c r="N3925">
        <v>0</v>
      </c>
      <c r="O3925">
        <v>0</v>
      </c>
      <c r="P3925">
        <v>0</v>
      </c>
      <c r="Q3925">
        <v>0.14899999999999999</v>
      </c>
      <c r="R3925">
        <v>0.189</v>
      </c>
      <c r="S3925">
        <v>0.2</v>
      </c>
      <c r="T3925">
        <v>0.38900000000000001</v>
      </c>
      <c r="U3925">
        <v>0.17599999999999999</v>
      </c>
      <c r="V3925">
        <v>6</v>
      </c>
      <c r="W3925">
        <v>0</v>
      </c>
      <c r="X3925">
        <v>0</v>
      </c>
      <c r="Y3925">
        <v>-0.1</v>
      </c>
      <c r="Z3925">
        <v>0</v>
      </c>
      <c r="AA3925">
        <v>0</v>
      </c>
    </row>
    <row r="3926" spans="1:27" x14ac:dyDescent="0.25">
      <c r="A3926" t="s">
        <v>165</v>
      </c>
      <c r="B3926" t="s">
        <v>166</v>
      </c>
      <c r="C3926" t="s">
        <v>20889</v>
      </c>
      <c r="D3926">
        <v>1</v>
      </c>
      <c r="E3926">
        <v>1</v>
      </c>
      <c r="F3926">
        <v>0</v>
      </c>
      <c r="G3926">
        <v>0</v>
      </c>
      <c r="H3926">
        <v>0</v>
      </c>
      <c r="I3926">
        <v>0</v>
      </c>
      <c r="J3926">
        <v>0</v>
      </c>
      <c r="K3926">
        <v>0</v>
      </c>
      <c r="L3926">
        <v>0</v>
      </c>
      <c r="M3926">
        <v>0</v>
      </c>
      <c r="N3926">
        <v>0</v>
      </c>
      <c r="O3926">
        <v>0</v>
      </c>
      <c r="P3926">
        <v>0</v>
      </c>
      <c r="Q3926">
        <v>0.153</v>
      </c>
      <c r="R3926">
        <v>0.182</v>
      </c>
      <c r="S3926">
        <v>0.21199999999999999</v>
      </c>
      <c r="T3926">
        <v>0.39400000000000002</v>
      </c>
      <c r="U3926">
        <v>0.17599999999999999</v>
      </c>
      <c r="V3926">
        <v>6</v>
      </c>
      <c r="W3926">
        <v>0</v>
      </c>
      <c r="X3926">
        <v>0</v>
      </c>
      <c r="Y3926">
        <v>-0.1</v>
      </c>
      <c r="Z3926">
        <v>0</v>
      </c>
      <c r="AA3926">
        <v>0</v>
      </c>
    </row>
    <row r="3927" spans="1:27" x14ac:dyDescent="0.25">
      <c r="A3927" t="s">
        <v>394</v>
      </c>
      <c r="B3927" t="s">
        <v>395</v>
      </c>
      <c r="C3927" t="s">
        <v>20865</v>
      </c>
      <c r="D3927">
        <v>1</v>
      </c>
      <c r="E3927">
        <v>1</v>
      </c>
      <c r="F3927">
        <v>0</v>
      </c>
      <c r="G3927">
        <v>0</v>
      </c>
      <c r="H3927">
        <v>0</v>
      </c>
      <c r="I3927">
        <v>0</v>
      </c>
      <c r="J3927">
        <v>0</v>
      </c>
      <c r="K3927">
        <v>0</v>
      </c>
      <c r="L3927">
        <v>0</v>
      </c>
      <c r="M3927">
        <v>0</v>
      </c>
      <c r="N3927">
        <v>0</v>
      </c>
      <c r="O3927">
        <v>0</v>
      </c>
      <c r="P3927">
        <v>0</v>
      </c>
      <c r="Q3927">
        <v>0.156</v>
      </c>
      <c r="R3927">
        <v>0.187</v>
      </c>
      <c r="S3927">
        <v>0.20499999999999999</v>
      </c>
      <c r="T3927">
        <v>0.39200000000000002</v>
      </c>
      <c r="U3927">
        <v>0.17599999999999999</v>
      </c>
      <c r="V3927">
        <v>7</v>
      </c>
      <c r="W3927">
        <v>0</v>
      </c>
      <c r="X3927">
        <v>0</v>
      </c>
      <c r="Y3927">
        <v>-0.1</v>
      </c>
      <c r="Z3927">
        <v>0</v>
      </c>
      <c r="AA3927">
        <v>0</v>
      </c>
    </row>
    <row r="3928" spans="1:27" x14ac:dyDescent="0.25">
      <c r="A3928" t="s">
        <v>22585</v>
      </c>
      <c r="B3928" t="s">
        <v>22586</v>
      </c>
      <c r="C3928" t="s">
        <v>1</v>
      </c>
      <c r="D3928">
        <v>1</v>
      </c>
      <c r="E3928">
        <v>1</v>
      </c>
      <c r="F3928">
        <v>0</v>
      </c>
      <c r="G3928">
        <v>0</v>
      </c>
      <c r="H3928">
        <v>0</v>
      </c>
      <c r="I3928">
        <v>0</v>
      </c>
      <c r="J3928">
        <v>0</v>
      </c>
      <c r="K3928">
        <v>0</v>
      </c>
      <c r="L3928">
        <v>0</v>
      </c>
      <c r="M3928">
        <v>0</v>
      </c>
      <c r="N3928">
        <v>0</v>
      </c>
      <c r="O3928">
        <v>0</v>
      </c>
      <c r="P3928">
        <v>0</v>
      </c>
      <c r="Q3928">
        <v>0.16</v>
      </c>
      <c r="R3928">
        <v>0.193</v>
      </c>
      <c r="S3928">
        <v>0.19700000000000001</v>
      </c>
      <c r="T3928">
        <v>0.39</v>
      </c>
      <c r="U3928">
        <v>0.17499999999999999</v>
      </c>
      <c r="V3928">
        <v>2</v>
      </c>
      <c r="W3928">
        <v>0</v>
      </c>
      <c r="X3928">
        <v>0</v>
      </c>
      <c r="Y3928">
        <v>-0.1</v>
      </c>
      <c r="Z3928">
        <v>0</v>
      </c>
      <c r="AA3928">
        <v>0</v>
      </c>
    </row>
    <row r="3929" spans="1:27" x14ac:dyDescent="0.25">
      <c r="A3929" t="s">
        <v>22587</v>
      </c>
      <c r="B3929" t="s">
        <v>22588</v>
      </c>
      <c r="C3929" t="s">
        <v>1</v>
      </c>
      <c r="D3929">
        <v>1</v>
      </c>
      <c r="E3929">
        <v>1</v>
      </c>
      <c r="F3929">
        <v>0</v>
      </c>
      <c r="G3929">
        <v>0</v>
      </c>
      <c r="H3929">
        <v>0</v>
      </c>
      <c r="I3929">
        <v>0</v>
      </c>
      <c r="J3929">
        <v>0</v>
      </c>
      <c r="K3929">
        <v>0</v>
      </c>
      <c r="L3929">
        <v>0</v>
      </c>
      <c r="M3929">
        <v>0</v>
      </c>
      <c r="N3929">
        <v>0</v>
      </c>
      <c r="O3929">
        <v>0</v>
      </c>
      <c r="P3929">
        <v>0</v>
      </c>
      <c r="Q3929">
        <v>0.14799999999999999</v>
      </c>
      <c r="R3929">
        <v>0.187</v>
      </c>
      <c r="S3929">
        <v>0.20200000000000001</v>
      </c>
      <c r="T3929">
        <v>0.38900000000000001</v>
      </c>
      <c r="U3929">
        <v>0.17499999999999999</v>
      </c>
      <c r="V3929">
        <v>2</v>
      </c>
      <c r="W3929">
        <v>0</v>
      </c>
      <c r="X3929">
        <v>0</v>
      </c>
      <c r="Y3929">
        <v>-0.1</v>
      </c>
      <c r="Z3929">
        <v>0</v>
      </c>
      <c r="AA3929">
        <v>0</v>
      </c>
    </row>
    <row r="3930" spans="1:27" x14ac:dyDescent="0.25">
      <c r="A3930" t="s">
        <v>37</v>
      </c>
      <c r="B3930" t="s">
        <v>38</v>
      </c>
      <c r="C3930" t="s">
        <v>1</v>
      </c>
      <c r="D3930">
        <v>1</v>
      </c>
      <c r="E3930">
        <v>1</v>
      </c>
      <c r="F3930">
        <v>0</v>
      </c>
      <c r="G3930">
        <v>0</v>
      </c>
      <c r="H3930">
        <v>0</v>
      </c>
      <c r="I3930">
        <v>0</v>
      </c>
      <c r="J3930">
        <v>0</v>
      </c>
      <c r="K3930">
        <v>0</v>
      </c>
      <c r="L3930">
        <v>0</v>
      </c>
      <c r="M3930">
        <v>0</v>
      </c>
      <c r="N3930">
        <v>0</v>
      </c>
      <c r="O3930">
        <v>0</v>
      </c>
      <c r="P3930">
        <v>0</v>
      </c>
      <c r="Q3930">
        <v>0.161</v>
      </c>
      <c r="R3930">
        <v>0.187</v>
      </c>
      <c r="S3930">
        <v>0.20499999999999999</v>
      </c>
      <c r="T3930">
        <v>0.39200000000000002</v>
      </c>
      <c r="U3930">
        <v>0.17499999999999999</v>
      </c>
      <c r="V3930">
        <v>2</v>
      </c>
      <c r="W3930">
        <v>0</v>
      </c>
      <c r="X3930">
        <v>0</v>
      </c>
      <c r="Y3930">
        <v>-0.1</v>
      </c>
      <c r="Z3930">
        <v>0</v>
      </c>
      <c r="AA3930">
        <v>0</v>
      </c>
    </row>
    <row r="3931" spans="1:27" x14ac:dyDescent="0.25">
      <c r="A3931" t="s">
        <v>35</v>
      </c>
      <c r="B3931" t="s">
        <v>36</v>
      </c>
      <c r="C3931" t="s">
        <v>20880</v>
      </c>
      <c r="D3931">
        <v>1</v>
      </c>
      <c r="E3931">
        <v>1</v>
      </c>
      <c r="F3931">
        <v>0</v>
      </c>
      <c r="G3931">
        <v>0</v>
      </c>
      <c r="H3931">
        <v>0</v>
      </c>
      <c r="I3931">
        <v>0</v>
      </c>
      <c r="J3931">
        <v>0</v>
      </c>
      <c r="K3931">
        <v>0</v>
      </c>
      <c r="L3931">
        <v>0</v>
      </c>
      <c r="M3931">
        <v>0</v>
      </c>
      <c r="N3931">
        <v>0</v>
      </c>
      <c r="O3931">
        <v>0</v>
      </c>
      <c r="P3931">
        <v>0</v>
      </c>
      <c r="Q3931">
        <v>0.14899999999999999</v>
      </c>
      <c r="R3931">
        <v>0.183</v>
      </c>
      <c r="S3931">
        <v>0.20799999999999999</v>
      </c>
      <c r="T3931">
        <v>0.39100000000000001</v>
      </c>
      <c r="U3931">
        <v>0.17499999999999999</v>
      </c>
      <c r="V3931">
        <v>-4</v>
      </c>
      <c r="W3931">
        <v>0</v>
      </c>
      <c r="X3931">
        <v>0</v>
      </c>
      <c r="Y3931">
        <v>-0.1</v>
      </c>
      <c r="Z3931">
        <v>0</v>
      </c>
      <c r="AA3931">
        <v>0</v>
      </c>
    </row>
    <row r="3932" spans="1:27" x14ac:dyDescent="0.25">
      <c r="A3932" t="s">
        <v>363</v>
      </c>
      <c r="B3932" t="s">
        <v>364</v>
      </c>
      <c r="C3932" t="s">
        <v>1</v>
      </c>
      <c r="D3932">
        <v>1</v>
      </c>
      <c r="E3932">
        <v>1</v>
      </c>
      <c r="F3932">
        <v>0</v>
      </c>
      <c r="G3932">
        <v>0</v>
      </c>
      <c r="H3932">
        <v>0</v>
      </c>
      <c r="I3932">
        <v>0</v>
      </c>
      <c r="J3932">
        <v>0</v>
      </c>
      <c r="K3932">
        <v>0</v>
      </c>
      <c r="L3932">
        <v>0</v>
      </c>
      <c r="M3932">
        <v>0</v>
      </c>
      <c r="N3932">
        <v>0</v>
      </c>
      <c r="O3932">
        <v>0</v>
      </c>
      <c r="P3932">
        <v>0</v>
      </c>
      <c r="Q3932">
        <v>0.156</v>
      </c>
      <c r="R3932">
        <v>0.186</v>
      </c>
      <c r="S3932">
        <v>0.20599999999999999</v>
      </c>
      <c r="T3932">
        <v>0.39200000000000002</v>
      </c>
      <c r="U3932">
        <v>0.17499999999999999</v>
      </c>
      <c r="V3932">
        <v>2</v>
      </c>
      <c r="W3932">
        <v>0</v>
      </c>
      <c r="X3932">
        <v>0</v>
      </c>
      <c r="Y3932">
        <v>-0.1</v>
      </c>
      <c r="Z3932">
        <v>0</v>
      </c>
      <c r="AA3932">
        <v>0</v>
      </c>
    </row>
    <row r="3933" spans="1:27" x14ac:dyDescent="0.25">
      <c r="A3933" t="s">
        <v>22589</v>
      </c>
      <c r="B3933" t="s">
        <v>22590</v>
      </c>
      <c r="C3933" t="s">
        <v>1</v>
      </c>
      <c r="D3933">
        <v>1</v>
      </c>
      <c r="E3933">
        <v>1</v>
      </c>
      <c r="F3933">
        <v>0</v>
      </c>
      <c r="G3933">
        <v>0</v>
      </c>
      <c r="H3933">
        <v>0</v>
      </c>
      <c r="I3933">
        <v>0</v>
      </c>
      <c r="J3933">
        <v>0</v>
      </c>
      <c r="K3933">
        <v>0</v>
      </c>
      <c r="L3933">
        <v>0</v>
      </c>
      <c r="M3933">
        <v>0</v>
      </c>
      <c r="N3933">
        <v>0</v>
      </c>
      <c r="O3933">
        <v>0</v>
      </c>
      <c r="P3933">
        <v>0</v>
      </c>
      <c r="Q3933">
        <v>0.157</v>
      </c>
      <c r="R3933">
        <v>0.193</v>
      </c>
      <c r="S3933">
        <v>0.19600000000000001</v>
      </c>
      <c r="T3933">
        <v>0.38900000000000001</v>
      </c>
      <c r="U3933">
        <v>0.17499999999999999</v>
      </c>
      <c r="V3933">
        <v>2</v>
      </c>
      <c r="W3933">
        <v>0</v>
      </c>
      <c r="X3933">
        <v>0</v>
      </c>
      <c r="Y3933">
        <v>-0.1</v>
      </c>
      <c r="Z3933">
        <v>0</v>
      </c>
      <c r="AA3933">
        <v>0</v>
      </c>
    </row>
    <row r="3934" spans="1:27" x14ac:dyDescent="0.25">
      <c r="A3934" t="s">
        <v>22591</v>
      </c>
      <c r="B3934" t="s">
        <v>22592</v>
      </c>
      <c r="C3934" t="s">
        <v>20870</v>
      </c>
      <c r="D3934">
        <v>1</v>
      </c>
      <c r="E3934">
        <v>1</v>
      </c>
      <c r="F3934">
        <v>0</v>
      </c>
      <c r="G3934">
        <v>0</v>
      </c>
      <c r="H3934">
        <v>0</v>
      </c>
      <c r="I3934">
        <v>0</v>
      </c>
      <c r="J3934">
        <v>0</v>
      </c>
      <c r="K3934">
        <v>0</v>
      </c>
      <c r="L3934">
        <v>0</v>
      </c>
      <c r="M3934">
        <v>0</v>
      </c>
      <c r="N3934">
        <v>0</v>
      </c>
      <c r="O3934">
        <v>0</v>
      </c>
      <c r="P3934">
        <v>0</v>
      </c>
      <c r="Q3934">
        <v>0.154</v>
      </c>
      <c r="R3934">
        <v>0.184</v>
      </c>
      <c r="S3934">
        <v>0.21</v>
      </c>
      <c r="T3934">
        <v>0.39400000000000002</v>
      </c>
      <c r="U3934">
        <v>0.17499999999999999</v>
      </c>
      <c r="V3934">
        <v>0</v>
      </c>
      <c r="W3934">
        <v>0</v>
      </c>
      <c r="X3934">
        <v>0</v>
      </c>
      <c r="Y3934">
        <v>-0.1</v>
      </c>
      <c r="Z3934">
        <v>0</v>
      </c>
      <c r="AA3934">
        <v>0</v>
      </c>
    </row>
    <row r="3935" spans="1:27" x14ac:dyDescent="0.25">
      <c r="A3935" t="s">
        <v>61</v>
      </c>
      <c r="B3935" t="s">
        <v>62</v>
      </c>
      <c r="C3935" t="s">
        <v>1</v>
      </c>
      <c r="D3935">
        <v>1</v>
      </c>
      <c r="E3935">
        <v>1</v>
      </c>
      <c r="F3935">
        <v>0</v>
      </c>
      <c r="G3935">
        <v>0</v>
      </c>
      <c r="H3935">
        <v>0</v>
      </c>
      <c r="I3935">
        <v>0</v>
      </c>
      <c r="J3935">
        <v>0</v>
      </c>
      <c r="K3935">
        <v>0</v>
      </c>
      <c r="L3935">
        <v>0</v>
      </c>
      <c r="M3935">
        <v>0</v>
      </c>
      <c r="N3935">
        <v>0</v>
      </c>
      <c r="O3935">
        <v>0</v>
      </c>
      <c r="P3935">
        <v>0</v>
      </c>
      <c r="Q3935">
        <v>0.154</v>
      </c>
      <c r="R3935">
        <v>0.192</v>
      </c>
      <c r="S3935">
        <v>0.19500000000000001</v>
      </c>
      <c r="T3935">
        <v>0.38600000000000001</v>
      </c>
      <c r="U3935">
        <v>0.17499999999999999</v>
      </c>
      <c r="V3935">
        <v>2</v>
      </c>
      <c r="W3935">
        <v>0</v>
      </c>
      <c r="X3935">
        <v>0</v>
      </c>
      <c r="Y3935">
        <v>-0.1</v>
      </c>
      <c r="Z3935">
        <v>0</v>
      </c>
      <c r="AA3935">
        <v>0</v>
      </c>
    </row>
    <row r="3936" spans="1:27" x14ac:dyDescent="0.25">
      <c r="A3936" t="s">
        <v>22593</v>
      </c>
      <c r="B3936" t="s">
        <v>22594</v>
      </c>
      <c r="C3936" t="s">
        <v>20876</v>
      </c>
      <c r="D3936">
        <v>1</v>
      </c>
      <c r="E3936">
        <v>1</v>
      </c>
      <c r="F3936">
        <v>0</v>
      </c>
      <c r="G3936">
        <v>0</v>
      </c>
      <c r="H3936">
        <v>0</v>
      </c>
      <c r="I3936">
        <v>0</v>
      </c>
      <c r="J3936">
        <v>0</v>
      </c>
      <c r="K3936">
        <v>0</v>
      </c>
      <c r="L3936">
        <v>0</v>
      </c>
      <c r="M3936">
        <v>0</v>
      </c>
      <c r="N3936">
        <v>0</v>
      </c>
      <c r="O3936">
        <v>0</v>
      </c>
      <c r="P3936">
        <v>0</v>
      </c>
      <c r="Q3936">
        <v>0.158</v>
      </c>
      <c r="R3936">
        <v>0.186</v>
      </c>
      <c r="S3936">
        <v>0.20599999999999999</v>
      </c>
      <c r="T3936">
        <v>0.39200000000000002</v>
      </c>
      <c r="U3936">
        <v>0.17499999999999999</v>
      </c>
      <c r="V3936">
        <v>6</v>
      </c>
      <c r="W3936">
        <v>0</v>
      </c>
      <c r="X3936">
        <v>0</v>
      </c>
      <c r="Y3936">
        <v>-0.1</v>
      </c>
      <c r="Z3936">
        <v>0</v>
      </c>
      <c r="AA3936">
        <v>0</v>
      </c>
    </row>
    <row r="3937" spans="1:27" x14ac:dyDescent="0.25">
      <c r="A3937" t="s">
        <v>22595</v>
      </c>
      <c r="B3937" t="s">
        <v>22596</v>
      </c>
      <c r="C3937" t="s">
        <v>1</v>
      </c>
      <c r="D3937">
        <v>1</v>
      </c>
      <c r="E3937">
        <v>1</v>
      </c>
      <c r="F3937">
        <v>0</v>
      </c>
      <c r="G3937">
        <v>0</v>
      </c>
      <c r="H3937">
        <v>0</v>
      </c>
      <c r="I3937">
        <v>0</v>
      </c>
      <c r="J3937">
        <v>0</v>
      </c>
      <c r="K3937">
        <v>0</v>
      </c>
      <c r="L3937">
        <v>0</v>
      </c>
      <c r="M3937">
        <v>0</v>
      </c>
      <c r="N3937">
        <v>0</v>
      </c>
      <c r="O3937">
        <v>0</v>
      </c>
      <c r="P3937">
        <v>0</v>
      </c>
      <c r="Q3937">
        <v>0.157</v>
      </c>
      <c r="R3937">
        <v>0.192</v>
      </c>
      <c r="S3937">
        <v>0.19700000000000001</v>
      </c>
      <c r="T3937">
        <v>0.38800000000000001</v>
      </c>
      <c r="U3937">
        <v>0.17499999999999999</v>
      </c>
      <c r="V3937">
        <v>2</v>
      </c>
      <c r="W3937">
        <v>0</v>
      </c>
      <c r="X3937">
        <v>0</v>
      </c>
      <c r="Y3937">
        <v>-0.1</v>
      </c>
      <c r="Z3937">
        <v>0</v>
      </c>
      <c r="AA3937">
        <v>0</v>
      </c>
    </row>
    <row r="3938" spans="1:27" x14ac:dyDescent="0.25">
      <c r="A3938" t="s">
        <v>135</v>
      </c>
      <c r="B3938" t="s">
        <v>136</v>
      </c>
      <c r="C3938" t="s">
        <v>1</v>
      </c>
      <c r="D3938">
        <v>1</v>
      </c>
      <c r="E3938">
        <v>1</v>
      </c>
      <c r="F3938">
        <v>0</v>
      </c>
      <c r="G3938">
        <v>0</v>
      </c>
      <c r="H3938">
        <v>0</v>
      </c>
      <c r="I3938">
        <v>0</v>
      </c>
      <c r="J3938">
        <v>0</v>
      </c>
      <c r="K3938">
        <v>0</v>
      </c>
      <c r="L3938">
        <v>0</v>
      </c>
      <c r="M3938">
        <v>0</v>
      </c>
      <c r="N3938">
        <v>0</v>
      </c>
      <c r="O3938">
        <v>0</v>
      </c>
      <c r="P3938">
        <v>0</v>
      </c>
      <c r="Q3938">
        <v>0.153</v>
      </c>
      <c r="R3938">
        <v>0.19500000000000001</v>
      </c>
      <c r="S3938">
        <v>0.188</v>
      </c>
      <c r="T3938">
        <v>0.38300000000000001</v>
      </c>
      <c r="U3938">
        <v>0.17499999999999999</v>
      </c>
      <c r="V3938">
        <v>2</v>
      </c>
      <c r="W3938">
        <v>0</v>
      </c>
      <c r="X3938">
        <v>0</v>
      </c>
      <c r="Y3938">
        <v>-0.1</v>
      </c>
      <c r="Z3938">
        <v>0</v>
      </c>
      <c r="AA3938">
        <v>0</v>
      </c>
    </row>
    <row r="3939" spans="1:27" x14ac:dyDescent="0.25">
      <c r="A3939" t="s">
        <v>22597</v>
      </c>
      <c r="B3939" t="s">
        <v>22598</v>
      </c>
      <c r="C3939" t="s">
        <v>20865</v>
      </c>
      <c r="D3939">
        <v>1</v>
      </c>
      <c r="E3939">
        <v>1</v>
      </c>
      <c r="F3939">
        <v>0</v>
      </c>
      <c r="G3939">
        <v>0</v>
      </c>
      <c r="H3939">
        <v>0</v>
      </c>
      <c r="I3939">
        <v>0</v>
      </c>
      <c r="J3939">
        <v>0</v>
      </c>
      <c r="K3939">
        <v>0</v>
      </c>
      <c r="L3939">
        <v>0</v>
      </c>
      <c r="M3939">
        <v>0</v>
      </c>
      <c r="N3939">
        <v>0</v>
      </c>
      <c r="O3939">
        <v>0</v>
      </c>
      <c r="P3939">
        <v>0</v>
      </c>
      <c r="Q3939">
        <v>0.155</v>
      </c>
      <c r="R3939">
        <v>0.186</v>
      </c>
      <c r="S3939">
        <v>0.20399999999999999</v>
      </c>
      <c r="T3939">
        <v>0.39</v>
      </c>
      <c r="U3939">
        <v>0.17499999999999999</v>
      </c>
      <c r="V3939">
        <v>7</v>
      </c>
      <c r="W3939">
        <v>0</v>
      </c>
      <c r="X3939">
        <v>0</v>
      </c>
      <c r="Y3939">
        <v>-0.1</v>
      </c>
      <c r="Z3939">
        <v>0</v>
      </c>
      <c r="AA3939">
        <v>0</v>
      </c>
    </row>
    <row r="3940" spans="1:27" x14ac:dyDescent="0.25">
      <c r="A3940" t="s">
        <v>536</v>
      </c>
      <c r="B3940" t="s">
        <v>537</v>
      </c>
      <c r="C3940" t="s">
        <v>20873</v>
      </c>
      <c r="D3940">
        <v>1</v>
      </c>
      <c r="E3940">
        <v>1</v>
      </c>
      <c r="F3940">
        <v>0</v>
      </c>
      <c r="G3940">
        <v>0</v>
      </c>
      <c r="H3940">
        <v>0</v>
      </c>
      <c r="I3940">
        <v>0</v>
      </c>
      <c r="J3940">
        <v>0</v>
      </c>
      <c r="K3940">
        <v>0</v>
      </c>
      <c r="L3940">
        <v>0</v>
      </c>
      <c r="M3940">
        <v>0</v>
      </c>
      <c r="N3940">
        <v>0</v>
      </c>
      <c r="O3940">
        <v>0</v>
      </c>
      <c r="P3940">
        <v>0</v>
      </c>
      <c r="Q3940">
        <v>0.15</v>
      </c>
      <c r="R3940">
        <v>0.187</v>
      </c>
      <c r="S3940">
        <v>0.20100000000000001</v>
      </c>
      <c r="T3940">
        <v>0.38800000000000001</v>
      </c>
      <c r="U3940">
        <v>0.17499999999999999</v>
      </c>
      <c r="V3940">
        <v>0</v>
      </c>
      <c r="W3940">
        <v>0</v>
      </c>
      <c r="X3940">
        <v>0</v>
      </c>
      <c r="Y3940">
        <v>-0.1</v>
      </c>
      <c r="Z3940">
        <v>0</v>
      </c>
      <c r="AA3940">
        <v>0</v>
      </c>
    </row>
    <row r="3941" spans="1:27" x14ac:dyDescent="0.25">
      <c r="A3941" t="s">
        <v>189</v>
      </c>
      <c r="B3941" t="s">
        <v>190</v>
      </c>
      <c r="C3941" t="s">
        <v>20889</v>
      </c>
      <c r="D3941">
        <v>1</v>
      </c>
      <c r="E3941">
        <v>1</v>
      </c>
      <c r="F3941">
        <v>0</v>
      </c>
      <c r="G3941">
        <v>0</v>
      </c>
      <c r="H3941">
        <v>0</v>
      </c>
      <c r="I3941">
        <v>0</v>
      </c>
      <c r="J3941">
        <v>0</v>
      </c>
      <c r="K3941">
        <v>0</v>
      </c>
      <c r="L3941">
        <v>0</v>
      </c>
      <c r="M3941">
        <v>0</v>
      </c>
      <c r="N3941">
        <v>0</v>
      </c>
      <c r="O3941">
        <v>0</v>
      </c>
      <c r="P3941">
        <v>0</v>
      </c>
      <c r="Q3941">
        <v>0.15</v>
      </c>
      <c r="R3941">
        <v>0.18099999999999999</v>
      </c>
      <c r="S3941">
        <v>0.21099999999999999</v>
      </c>
      <c r="T3941">
        <v>0.39200000000000002</v>
      </c>
      <c r="U3941">
        <v>0.17499999999999999</v>
      </c>
      <c r="V3941">
        <v>5</v>
      </c>
      <c r="W3941">
        <v>0</v>
      </c>
      <c r="X3941">
        <v>0</v>
      </c>
      <c r="Y3941">
        <v>-0.1</v>
      </c>
      <c r="Z3941">
        <v>0</v>
      </c>
      <c r="AA3941">
        <v>0</v>
      </c>
    </row>
    <row r="3942" spans="1:27" x14ac:dyDescent="0.25">
      <c r="A3942" t="s">
        <v>137</v>
      </c>
      <c r="B3942" t="s">
        <v>138</v>
      </c>
      <c r="C3942" t="s">
        <v>20890</v>
      </c>
      <c r="D3942">
        <v>1</v>
      </c>
      <c r="E3942">
        <v>1</v>
      </c>
      <c r="F3942">
        <v>0</v>
      </c>
      <c r="G3942">
        <v>0</v>
      </c>
      <c r="H3942">
        <v>0</v>
      </c>
      <c r="I3942">
        <v>0</v>
      </c>
      <c r="J3942">
        <v>0</v>
      </c>
      <c r="K3942">
        <v>0</v>
      </c>
      <c r="L3942">
        <v>0</v>
      </c>
      <c r="M3942">
        <v>0</v>
      </c>
      <c r="N3942">
        <v>0</v>
      </c>
      <c r="O3942">
        <v>0</v>
      </c>
      <c r="P3942">
        <v>0</v>
      </c>
      <c r="Q3942">
        <v>0.156</v>
      </c>
      <c r="R3942">
        <v>0.186</v>
      </c>
      <c r="S3942">
        <v>0.20499999999999999</v>
      </c>
      <c r="T3942">
        <v>0.39100000000000001</v>
      </c>
      <c r="U3942">
        <v>0.17499999999999999</v>
      </c>
      <c r="V3942">
        <v>7</v>
      </c>
      <c r="W3942">
        <v>0</v>
      </c>
      <c r="X3942">
        <v>0</v>
      </c>
      <c r="Y3942">
        <v>-0.1</v>
      </c>
      <c r="Z3942">
        <v>0</v>
      </c>
      <c r="AA3942">
        <v>0</v>
      </c>
    </row>
    <row r="3943" spans="1:27" x14ac:dyDescent="0.25">
      <c r="A3943" t="s">
        <v>22599</v>
      </c>
      <c r="B3943" t="s">
        <v>22600</v>
      </c>
      <c r="C3943" t="s">
        <v>20869</v>
      </c>
      <c r="D3943">
        <v>1</v>
      </c>
      <c r="E3943">
        <v>1</v>
      </c>
      <c r="F3943">
        <v>0</v>
      </c>
      <c r="G3943">
        <v>0</v>
      </c>
      <c r="H3943">
        <v>0</v>
      </c>
      <c r="I3943">
        <v>0</v>
      </c>
      <c r="J3943">
        <v>0</v>
      </c>
      <c r="K3943">
        <v>0</v>
      </c>
      <c r="L3943">
        <v>0</v>
      </c>
      <c r="M3943">
        <v>0</v>
      </c>
      <c r="N3943">
        <v>0</v>
      </c>
      <c r="O3943">
        <v>0</v>
      </c>
      <c r="P3943">
        <v>0</v>
      </c>
      <c r="Q3943">
        <v>0.152</v>
      </c>
      <c r="R3943">
        <v>0.185</v>
      </c>
      <c r="S3943">
        <v>0.20499999999999999</v>
      </c>
      <c r="T3943">
        <v>0.38900000000000001</v>
      </c>
      <c r="U3943">
        <v>0.17499999999999999</v>
      </c>
      <c r="V3943">
        <v>-2</v>
      </c>
      <c r="W3943">
        <v>0</v>
      </c>
      <c r="X3943">
        <v>0</v>
      </c>
      <c r="Y3943">
        <v>-0.1</v>
      </c>
      <c r="Z3943">
        <v>0</v>
      </c>
      <c r="AA3943">
        <v>0</v>
      </c>
    </row>
    <row r="3944" spans="1:27" x14ac:dyDescent="0.25">
      <c r="A3944" t="s">
        <v>22601</v>
      </c>
      <c r="B3944" t="s">
        <v>22602</v>
      </c>
      <c r="C3944" t="s">
        <v>20873</v>
      </c>
      <c r="D3944">
        <v>1</v>
      </c>
      <c r="E3944">
        <v>1</v>
      </c>
      <c r="F3944">
        <v>0</v>
      </c>
      <c r="G3944">
        <v>0</v>
      </c>
      <c r="H3944">
        <v>0</v>
      </c>
      <c r="I3944">
        <v>0</v>
      </c>
      <c r="J3944">
        <v>0</v>
      </c>
      <c r="K3944">
        <v>0</v>
      </c>
      <c r="L3944">
        <v>0</v>
      </c>
      <c r="M3944">
        <v>0</v>
      </c>
      <c r="N3944">
        <v>0</v>
      </c>
      <c r="O3944">
        <v>0</v>
      </c>
      <c r="P3944">
        <v>0</v>
      </c>
      <c r="Q3944">
        <v>0.158</v>
      </c>
      <c r="R3944">
        <v>0.188</v>
      </c>
      <c r="S3944">
        <v>0.20100000000000001</v>
      </c>
      <c r="T3944">
        <v>0.39</v>
      </c>
      <c r="U3944">
        <v>0.17499999999999999</v>
      </c>
      <c r="V3944">
        <v>0</v>
      </c>
      <c r="W3944">
        <v>0</v>
      </c>
      <c r="X3944">
        <v>0</v>
      </c>
      <c r="Y3944">
        <v>-0.1</v>
      </c>
      <c r="Z3944">
        <v>0</v>
      </c>
      <c r="AA3944">
        <v>0</v>
      </c>
    </row>
    <row r="3945" spans="1:27" x14ac:dyDescent="0.25">
      <c r="A3945" t="s">
        <v>22603</v>
      </c>
      <c r="B3945" t="s">
        <v>22604</v>
      </c>
      <c r="C3945" t="s">
        <v>20869</v>
      </c>
      <c r="D3945">
        <v>1</v>
      </c>
      <c r="E3945">
        <v>1</v>
      </c>
      <c r="F3945">
        <v>0</v>
      </c>
      <c r="G3945">
        <v>0</v>
      </c>
      <c r="H3945">
        <v>0</v>
      </c>
      <c r="I3945">
        <v>0</v>
      </c>
      <c r="J3945">
        <v>0</v>
      </c>
      <c r="K3945">
        <v>0</v>
      </c>
      <c r="L3945">
        <v>0</v>
      </c>
      <c r="M3945">
        <v>0</v>
      </c>
      <c r="N3945">
        <v>0</v>
      </c>
      <c r="O3945">
        <v>0</v>
      </c>
      <c r="P3945">
        <v>0</v>
      </c>
      <c r="Q3945">
        <v>0.15</v>
      </c>
      <c r="R3945">
        <v>0.188</v>
      </c>
      <c r="S3945">
        <v>0.19800000000000001</v>
      </c>
      <c r="T3945">
        <v>0.38600000000000001</v>
      </c>
      <c r="U3945">
        <v>0.17499999999999999</v>
      </c>
      <c r="V3945">
        <v>-2</v>
      </c>
      <c r="W3945">
        <v>0</v>
      </c>
      <c r="X3945">
        <v>0</v>
      </c>
      <c r="Y3945">
        <v>-0.1</v>
      </c>
      <c r="Z3945">
        <v>0</v>
      </c>
      <c r="AA3945">
        <v>0</v>
      </c>
    </row>
    <row r="3946" spans="1:27" x14ac:dyDescent="0.25">
      <c r="A3946" t="s">
        <v>101</v>
      </c>
      <c r="B3946" t="s">
        <v>102</v>
      </c>
      <c r="C3946" t="s">
        <v>20873</v>
      </c>
      <c r="D3946">
        <v>1</v>
      </c>
      <c r="E3946">
        <v>1</v>
      </c>
      <c r="F3946">
        <v>0</v>
      </c>
      <c r="G3946">
        <v>0</v>
      </c>
      <c r="H3946">
        <v>0</v>
      </c>
      <c r="I3946">
        <v>0</v>
      </c>
      <c r="J3946">
        <v>0</v>
      </c>
      <c r="K3946">
        <v>0</v>
      </c>
      <c r="L3946">
        <v>0</v>
      </c>
      <c r="M3946">
        <v>0</v>
      </c>
      <c r="N3946">
        <v>0</v>
      </c>
      <c r="O3946">
        <v>0</v>
      </c>
      <c r="P3946">
        <v>0</v>
      </c>
      <c r="Q3946">
        <v>0.14799999999999999</v>
      </c>
      <c r="R3946">
        <v>0.18</v>
      </c>
      <c r="S3946">
        <v>0.21099999999999999</v>
      </c>
      <c r="T3946">
        <v>0.39100000000000001</v>
      </c>
      <c r="U3946">
        <v>0.17499999999999999</v>
      </c>
      <c r="V3946">
        <v>0</v>
      </c>
      <c r="W3946">
        <v>0</v>
      </c>
      <c r="X3946">
        <v>0</v>
      </c>
      <c r="Y3946">
        <v>-0.1</v>
      </c>
      <c r="Z3946">
        <v>0</v>
      </c>
      <c r="AA3946">
        <v>0</v>
      </c>
    </row>
    <row r="3947" spans="1:27" x14ac:dyDescent="0.25">
      <c r="A3947" t="s">
        <v>22605</v>
      </c>
      <c r="B3947" t="s">
        <v>22606</v>
      </c>
      <c r="C3947" t="s">
        <v>1</v>
      </c>
      <c r="D3947">
        <v>1</v>
      </c>
      <c r="E3947">
        <v>1</v>
      </c>
      <c r="F3947">
        <v>0</v>
      </c>
      <c r="G3947">
        <v>0</v>
      </c>
      <c r="H3947">
        <v>0</v>
      </c>
      <c r="I3947">
        <v>0</v>
      </c>
      <c r="J3947">
        <v>0</v>
      </c>
      <c r="K3947">
        <v>0</v>
      </c>
      <c r="L3947">
        <v>0</v>
      </c>
      <c r="M3947">
        <v>0</v>
      </c>
      <c r="N3947">
        <v>0</v>
      </c>
      <c r="O3947">
        <v>0</v>
      </c>
      <c r="P3947">
        <v>0</v>
      </c>
      <c r="Q3947">
        <v>0.14899999999999999</v>
      </c>
      <c r="R3947">
        <v>0.187</v>
      </c>
      <c r="S3947">
        <v>0.19900000000000001</v>
      </c>
      <c r="T3947">
        <v>0.38600000000000001</v>
      </c>
      <c r="U3947">
        <v>0.17399999999999999</v>
      </c>
      <c r="V3947">
        <v>1</v>
      </c>
      <c r="W3947">
        <v>0</v>
      </c>
      <c r="X3947">
        <v>0</v>
      </c>
      <c r="Y3947">
        <v>-0.1</v>
      </c>
      <c r="Z3947">
        <v>0</v>
      </c>
      <c r="AA3947">
        <v>0</v>
      </c>
    </row>
    <row r="3948" spans="1:27" x14ac:dyDescent="0.25">
      <c r="A3948" t="s">
        <v>22607</v>
      </c>
      <c r="B3948" t="s">
        <v>22608</v>
      </c>
      <c r="C3948" t="s">
        <v>20886</v>
      </c>
      <c r="D3948">
        <v>1</v>
      </c>
      <c r="E3948">
        <v>1</v>
      </c>
      <c r="F3948">
        <v>0</v>
      </c>
      <c r="G3948">
        <v>0</v>
      </c>
      <c r="H3948">
        <v>0</v>
      </c>
      <c r="I3948">
        <v>0</v>
      </c>
      <c r="J3948">
        <v>0</v>
      </c>
      <c r="K3948">
        <v>0</v>
      </c>
      <c r="L3948">
        <v>0</v>
      </c>
      <c r="M3948">
        <v>0</v>
      </c>
      <c r="N3948">
        <v>0</v>
      </c>
      <c r="O3948">
        <v>0</v>
      </c>
      <c r="P3948">
        <v>0</v>
      </c>
      <c r="Q3948">
        <v>0.14899999999999999</v>
      </c>
      <c r="R3948">
        <v>0.18099999999999999</v>
      </c>
      <c r="S3948">
        <v>0.21</v>
      </c>
      <c r="T3948">
        <v>0.39100000000000001</v>
      </c>
      <c r="U3948">
        <v>0.17399999999999999</v>
      </c>
      <c r="V3948">
        <v>1</v>
      </c>
      <c r="W3948">
        <v>0</v>
      </c>
      <c r="X3948">
        <v>0</v>
      </c>
      <c r="Y3948">
        <v>-0.1</v>
      </c>
      <c r="Z3948">
        <v>0</v>
      </c>
      <c r="AA3948">
        <v>0</v>
      </c>
    </row>
    <row r="3949" spans="1:27" x14ac:dyDescent="0.25">
      <c r="A3949" t="s">
        <v>22609</v>
      </c>
      <c r="B3949" t="s">
        <v>22610</v>
      </c>
      <c r="C3949" t="s">
        <v>1</v>
      </c>
      <c r="D3949">
        <v>1</v>
      </c>
      <c r="E3949">
        <v>1</v>
      </c>
      <c r="F3949">
        <v>0</v>
      </c>
      <c r="G3949">
        <v>0</v>
      </c>
      <c r="H3949">
        <v>0</v>
      </c>
      <c r="I3949">
        <v>0</v>
      </c>
      <c r="J3949">
        <v>0</v>
      </c>
      <c r="K3949">
        <v>0</v>
      </c>
      <c r="L3949">
        <v>0</v>
      </c>
      <c r="M3949">
        <v>0</v>
      </c>
      <c r="N3949">
        <v>0</v>
      </c>
      <c r="O3949">
        <v>0</v>
      </c>
      <c r="P3949">
        <v>0</v>
      </c>
      <c r="Q3949">
        <v>0.152</v>
      </c>
      <c r="R3949">
        <v>0.183</v>
      </c>
      <c r="S3949">
        <v>0.20799999999999999</v>
      </c>
      <c r="T3949">
        <v>0.39</v>
      </c>
      <c r="U3949">
        <v>0.17399999999999999</v>
      </c>
      <c r="V3949">
        <v>1</v>
      </c>
      <c r="W3949">
        <v>0</v>
      </c>
      <c r="X3949">
        <v>0</v>
      </c>
      <c r="Y3949">
        <v>-0.1</v>
      </c>
      <c r="Z3949">
        <v>0</v>
      </c>
      <c r="AA3949">
        <v>0</v>
      </c>
    </row>
    <row r="3950" spans="1:27" x14ac:dyDescent="0.25">
      <c r="A3950" t="s">
        <v>22611</v>
      </c>
      <c r="B3950" t="s">
        <v>22612</v>
      </c>
      <c r="C3950" t="s">
        <v>20889</v>
      </c>
      <c r="D3950">
        <v>1</v>
      </c>
      <c r="E3950">
        <v>1</v>
      </c>
      <c r="F3950">
        <v>0</v>
      </c>
      <c r="G3950">
        <v>0</v>
      </c>
      <c r="H3950">
        <v>0</v>
      </c>
      <c r="I3950">
        <v>0</v>
      </c>
      <c r="J3950">
        <v>0</v>
      </c>
      <c r="K3950">
        <v>0</v>
      </c>
      <c r="L3950">
        <v>0</v>
      </c>
      <c r="M3950">
        <v>0</v>
      </c>
      <c r="N3950">
        <v>0</v>
      </c>
      <c r="O3950">
        <v>0</v>
      </c>
      <c r="P3950">
        <v>0</v>
      </c>
      <c r="Q3950">
        <v>0.152</v>
      </c>
      <c r="R3950">
        <v>0.185</v>
      </c>
      <c r="S3950">
        <v>0.20399999999999999</v>
      </c>
      <c r="T3950">
        <v>0.38900000000000001</v>
      </c>
      <c r="U3950">
        <v>0.17399999999999999</v>
      </c>
      <c r="V3950">
        <v>5</v>
      </c>
      <c r="W3950">
        <v>0</v>
      </c>
      <c r="X3950">
        <v>0</v>
      </c>
      <c r="Y3950">
        <v>-0.1</v>
      </c>
      <c r="Z3950">
        <v>0</v>
      </c>
      <c r="AA3950">
        <v>0</v>
      </c>
    </row>
    <row r="3951" spans="1:27" x14ac:dyDescent="0.25">
      <c r="A3951" t="s">
        <v>169</v>
      </c>
      <c r="B3951" t="s">
        <v>170</v>
      </c>
      <c r="C3951" t="s">
        <v>20886</v>
      </c>
      <c r="D3951">
        <v>1</v>
      </c>
      <c r="E3951">
        <v>1</v>
      </c>
      <c r="F3951">
        <v>0</v>
      </c>
      <c r="G3951">
        <v>0</v>
      </c>
      <c r="H3951">
        <v>0</v>
      </c>
      <c r="I3951">
        <v>0</v>
      </c>
      <c r="J3951">
        <v>0</v>
      </c>
      <c r="K3951">
        <v>0</v>
      </c>
      <c r="L3951">
        <v>0</v>
      </c>
      <c r="M3951">
        <v>0</v>
      </c>
      <c r="N3951">
        <v>0</v>
      </c>
      <c r="O3951">
        <v>0</v>
      </c>
      <c r="P3951">
        <v>0</v>
      </c>
      <c r="Q3951">
        <v>0.154</v>
      </c>
      <c r="R3951">
        <v>0.189</v>
      </c>
      <c r="S3951">
        <v>0.19800000000000001</v>
      </c>
      <c r="T3951">
        <v>0.38700000000000001</v>
      </c>
      <c r="U3951">
        <v>0.17399999999999999</v>
      </c>
      <c r="V3951">
        <v>1</v>
      </c>
      <c r="W3951">
        <v>0</v>
      </c>
      <c r="X3951">
        <v>0</v>
      </c>
      <c r="Y3951">
        <v>-0.1</v>
      </c>
      <c r="Z3951">
        <v>0</v>
      </c>
      <c r="AA3951">
        <v>0</v>
      </c>
    </row>
    <row r="3952" spans="1:27" x14ac:dyDescent="0.25">
      <c r="A3952" t="s">
        <v>22613</v>
      </c>
      <c r="B3952" t="s">
        <v>22614</v>
      </c>
      <c r="C3952" t="s">
        <v>20876</v>
      </c>
      <c r="D3952">
        <v>1</v>
      </c>
      <c r="E3952">
        <v>1</v>
      </c>
      <c r="F3952">
        <v>0</v>
      </c>
      <c r="G3952">
        <v>0</v>
      </c>
      <c r="H3952">
        <v>0</v>
      </c>
      <c r="I3952">
        <v>0</v>
      </c>
      <c r="J3952">
        <v>0</v>
      </c>
      <c r="K3952">
        <v>0</v>
      </c>
      <c r="L3952">
        <v>0</v>
      </c>
      <c r="M3952">
        <v>0</v>
      </c>
      <c r="N3952">
        <v>0</v>
      </c>
      <c r="O3952">
        <v>0</v>
      </c>
      <c r="P3952">
        <v>0</v>
      </c>
      <c r="Q3952">
        <v>0.159</v>
      </c>
      <c r="R3952">
        <v>0.19</v>
      </c>
      <c r="S3952">
        <v>0.19700000000000001</v>
      </c>
      <c r="T3952">
        <v>0.38700000000000001</v>
      </c>
      <c r="U3952">
        <v>0.17399999999999999</v>
      </c>
      <c r="V3952">
        <v>5</v>
      </c>
      <c r="W3952">
        <v>0</v>
      </c>
      <c r="X3952">
        <v>0</v>
      </c>
      <c r="Y3952">
        <v>-0.1</v>
      </c>
      <c r="Z3952">
        <v>0</v>
      </c>
      <c r="AA3952">
        <v>0</v>
      </c>
    </row>
    <row r="3953" spans="1:27" x14ac:dyDescent="0.25">
      <c r="A3953" t="s">
        <v>797</v>
      </c>
      <c r="B3953" t="s">
        <v>798</v>
      </c>
      <c r="C3953" t="s">
        <v>20877</v>
      </c>
      <c r="D3953">
        <v>1</v>
      </c>
      <c r="E3953">
        <v>1</v>
      </c>
      <c r="F3953">
        <v>0</v>
      </c>
      <c r="G3953">
        <v>0</v>
      </c>
      <c r="H3953">
        <v>0</v>
      </c>
      <c r="I3953">
        <v>0</v>
      </c>
      <c r="J3953">
        <v>0</v>
      </c>
      <c r="K3953">
        <v>0</v>
      </c>
      <c r="L3953">
        <v>0</v>
      </c>
      <c r="M3953">
        <v>0</v>
      </c>
      <c r="N3953">
        <v>0</v>
      </c>
      <c r="O3953">
        <v>0</v>
      </c>
      <c r="P3953">
        <v>0</v>
      </c>
      <c r="Q3953">
        <v>0.14799999999999999</v>
      </c>
      <c r="R3953">
        <v>0.17599999999999999</v>
      </c>
      <c r="S3953">
        <v>0.216</v>
      </c>
      <c r="T3953">
        <v>0.39300000000000002</v>
      </c>
      <c r="U3953">
        <v>0.17399999999999999</v>
      </c>
      <c r="V3953">
        <v>9</v>
      </c>
      <c r="W3953">
        <v>0</v>
      </c>
      <c r="X3953">
        <v>0</v>
      </c>
      <c r="Y3953">
        <v>-0.1</v>
      </c>
      <c r="Z3953">
        <v>0</v>
      </c>
      <c r="AA3953">
        <v>0</v>
      </c>
    </row>
    <row r="3954" spans="1:27" x14ac:dyDescent="0.25">
      <c r="A3954" t="s">
        <v>123</v>
      </c>
      <c r="B3954" t="s">
        <v>124</v>
      </c>
      <c r="C3954" t="s">
        <v>20890</v>
      </c>
      <c r="D3954">
        <v>1</v>
      </c>
      <c r="E3954">
        <v>1</v>
      </c>
      <c r="F3954">
        <v>0</v>
      </c>
      <c r="G3954">
        <v>0</v>
      </c>
      <c r="H3954">
        <v>0</v>
      </c>
      <c r="I3954">
        <v>0</v>
      </c>
      <c r="J3954">
        <v>0</v>
      </c>
      <c r="K3954">
        <v>0</v>
      </c>
      <c r="L3954">
        <v>0</v>
      </c>
      <c r="M3954">
        <v>0</v>
      </c>
      <c r="N3954">
        <v>0</v>
      </c>
      <c r="O3954">
        <v>0</v>
      </c>
      <c r="P3954">
        <v>0</v>
      </c>
      <c r="Q3954">
        <v>0.152</v>
      </c>
      <c r="R3954">
        <v>0.184</v>
      </c>
      <c r="S3954">
        <v>0.20399999999999999</v>
      </c>
      <c r="T3954">
        <v>0.38800000000000001</v>
      </c>
      <c r="U3954">
        <v>0.17399999999999999</v>
      </c>
      <c r="V3954">
        <v>7</v>
      </c>
      <c r="W3954">
        <v>0</v>
      </c>
      <c r="X3954">
        <v>0</v>
      </c>
      <c r="Y3954">
        <v>-0.1</v>
      </c>
      <c r="Z3954">
        <v>0</v>
      </c>
      <c r="AA3954">
        <v>0</v>
      </c>
    </row>
    <row r="3955" spans="1:27" x14ac:dyDescent="0.25">
      <c r="A3955" t="s">
        <v>22615</v>
      </c>
      <c r="B3955" t="s">
        <v>22616</v>
      </c>
      <c r="C3955" t="s">
        <v>20876</v>
      </c>
      <c r="D3955">
        <v>1</v>
      </c>
      <c r="E3955">
        <v>1</v>
      </c>
      <c r="F3955">
        <v>0</v>
      </c>
      <c r="G3955">
        <v>0</v>
      </c>
      <c r="H3955">
        <v>0</v>
      </c>
      <c r="I3955">
        <v>0</v>
      </c>
      <c r="J3955">
        <v>0</v>
      </c>
      <c r="K3955">
        <v>0</v>
      </c>
      <c r="L3955">
        <v>0</v>
      </c>
      <c r="M3955">
        <v>0</v>
      </c>
      <c r="N3955">
        <v>0</v>
      </c>
      <c r="O3955">
        <v>0</v>
      </c>
      <c r="P3955">
        <v>0</v>
      </c>
      <c r="Q3955">
        <v>0.151</v>
      </c>
      <c r="R3955">
        <v>0.18099999999999999</v>
      </c>
      <c r="S3955">
        <v>0.21</v>
      </c>
      <c r="T3955">
        <v>0.39100000000000001</v>
      </c>
      <c r="U3955">
        <v>0.17399999999999999</v>
      </c>
      <c r="V3955">
        <v>5</v>
      </c>
      <c r="W3955">
        <v>0</v>
      </c>
      <c r="X3955">
        <v>0</v>
      </c>
      <c r="Y3955">
        <v>-0.1</v>
      </c>
      <c r="Z3955">
        <v>0</v>
      </c>
      <c r="AA3955">
        <v>0</v>
      </c>
    </row>
    <row r="3956" spans="1:27" x14ac:dyDescent="0.25">
      <c r="A3956" t="s">
        <v>265</v>
      </c>
      <c r="B3956" t="s">
        <v>266</v>
      </c>
      <c r="C3956" t="s">
        <v>1</v>
      </c>
      <c r="D3956">
        <v>1</v>
      </c>
      <c r="E3956">
        <v>1</v>
      </c>
      <c r="F3956">
        <v>0</v>
      </c>
      <c r="G3956">
        <v>0</v>
      </c>
      <c r="H3956">
        <v>0</v>
      </c>
      <c r="I3956">
        <v>0</v>
      </c>
      <c r="J3956">
        <v>0</v>
      </c>
      <c r="K3956">
        <v>0</v>
      </c>
      <c r="L3956">
        <v>0</v>
      </c>
      <c r="M3956">
        <v>0</v>
      </c>
      <c r="N3956">
        <v>0</v>
      </c>
      <c r="O3956">
        <v>0</v>
      </c>
      <c r="P3956">
        <v>0</v>
      </c>
      <c r="Q3956">
        <v>0.152</v>
      </c>
      <c r="R3956">
        <v>0.191</v>
      </c>
      <c r="S3956">
        <v>0.191</v>
      </c>
      <c r="T3956">
        <v>0.38300000000000001</v>
      </c>
      <c r="U3956">
        <v>0.17399999999999999</v>
      </c>
      <c r="V3956">
        <v>1</v>
      </c>
      <c r="W3956">
        <v>0</v>
      </c>
      <c r="X3956">
        <v>0</v>
      </c>
      <c r="Y3956">
        <v>-0.1</v>
      </c>
      <c r="Z3956">
        <v>0</v>
      </c>
      <c r="AA3956">
        <v>0</v>
      </c>
    </row>
    <row r="3957" spans="1:27" x14ac:dyDescent="0.25">
      <c r="A3957" t="s">
        <v>75</v>
      </c>
      <c r="B3957" t="s">
        <v>76</v>
      </c>
      <c r="C3957" t="s">
        <v>1</v>
      </c>
      <c r="D3957">
        <v>1</v>
      </c>
      <c r="E3957">
        <v>1</v>
      </c>
      <c r="F3957">
        <v>0</v>
      </c>
      <c r="G3957">
        <v>0</v>
      </c>
      <c r="H3957">
        <v>0</v>
      </c>
      <c r="I3957">
        <v>0</v>
      </c>
      <c r="J3957">
        <v>0</v>
      </c>
      <c r="K3957">
        <v>0</v>
      </c>
      <c r="L3957">
        <v>0</v>
      </c>
      <c r="M3957">
        <v>0</v>
      </c>
      <c r="N3957">
        <v>0</v>
      </c>
      <c r="O3957">
        <v>0</v>
      </c>
      <c r="P3957">
        <v>0</v>
      </c>
      <c r="Q3957">
        <v>0.154</v>
      </c>
      <c r="R3957">
        <v>0.185</v>
      </c>
      <c r="S3957">
        <v>0.20499999999999999</v>
      </c>
      <c r="T3957">
        <v>0.39</v>
      </c>
      <c r="U3957">
        <v>0.17399999999999999</v>
      </c>
      <c r="V3957">
        <v>1</v>
      </c>
      <c r="W3957">
        <v>0</v>
      </c>
      <c r="X3957">
        <v>0</v>
      </c>
      <c r="Y3957">
        <v>-0.1</v>
      </c>
      <c r="Z3957">
        <v>0</v>
      </c>
      <c r="AA3957">
        <v>0</v>
      </c>
    </row>
    <row r="3958" spans="1:27" x14ac:dyDescent="0.25">
      <c r="A3958" t="s">
        <v>22617</v>
      </c>
      <c r="B3958" t="s">
        <v>22618</v>
      </c>
      <c r="C3958" t="s">
        <v>1</v>
      </c>
      <c r="D3958">
        <v>1</v>
      </c>
      <c r="E3958">
        <v>1</v>
      </c>
      <c r="F3958">
        <v>0</v>
      </c>
      <c r="G3958">
        <v>0</v>
      </c>
      <c r="H3958">
        <v>0</v>
      </c>
      <c r="I3958">
        <v>0</v>
      </c>
      <c r="J3958">
        <v>0</v>
      </c>
      <c r="K3958">
        <v>0</v>
      </c>
      <c r="L3958">
        <v>0</v>
      </c>
      <c r="M3958">
        <v>0</v>
      </c>
      <c r="N3958">
        <v>0</v>
      </c>
      <c r="O3958">
        <v>0</v>
      </c>
      <c r="P3958">
        <v>0</v>
      </c>
      <c r="Q3958">
        <v>0.15</v>
      </c>
      <c r="R3958">
        <v>0.185</v>
      </c>
      <c r="S3958">
        <v>0.20100000000000001</v>
      </c>
      <c r="T3958">
        <v>0.38600000000000001</v>
      </c>
      <c r="U3958">
        <v>0.17399999999999999</v>
      </c>
      <c r="V3958">
        <v>1</v>
      </c>
      <c r="W3958">
        <v>0</v>
      </c>
      <c r="X3958">
        <v>0</v>
      </c>
      <c r="Y3958">
        <v>-0.1</v>
      </c>
      <c r="Z3958">
        <v>0</v>
      </c>
      <c r="AA3958">
        <v>0</v>
      </c>
    </row>
    <row r="3959" spans="1:27" x14ac:dyDescent="0.25">
      <c r="A3959" t="s">
        <v>119</v>
      </c>
      <c r="B3959" t="s">
        <v>120</v>
      </c>
      <c r="C3959" t="s">
        <v>20870</v>
      </c>
      <c r="D3959">
        <v>1</v>
      </c>
      <c r="E3959">
        <v>1</v>
      </c>
      <c r="F3959">
        <v>0</v>
      </c>
      <c r="G3959">
        <v>0</v>
      </c>
      <c r="H3959">
        <v>0</v>
      </c>
      <c r="I3959">
        <v>0</v>
      </c>
      <c r="J3959">
        <v>0</v>
      </c>
      <c r="K3959">
        <v>0</v>
      </c>
      <c r="L3959">
        <v>0</v>
      </c>
      <c r="M3959">
        <v>0</v>
      </c>
      <c r="N3959">
        <v>0</v>
      </c>
      <c r="O3959">
        <v>0</v>
      </c>
      <c r="P3959">
        <v>0</v>
      </c>
      <c r="Q3959">
        <v>0.14799999999999999</v>
      </c>
      <c r="R3959">
        <v>0.17799999999999999</v>
      </c>
      <c r="S3959">
        <v>0.21099999999999999</v>
      </c>
      <c r="T3959">
        <v>0.38900000000000001</v>
      </c>
      <c r="U3959">
        <v>0.17399999999999999</v>
      </c>
      <c r="V3959">
        <v>-1</v>
      </c>
      <c r="W3959">
        <v>0</v>
      </c>
      <c r="X3959">
        <v>0</v>
      </c>
      <c r="Y3959">
        <v>-0.1</v>
      </c>
      <c r="Z3959">
        <v>0</v>
      </c>
      <c r="AA3959">
        <v>0</v>
      </c>
    </row>
    <row r="3960" spans="1:27" x14ac:dyDescent="0.25">
      <c r="A3960" t="s">
        <v>22619</v>
      </c>
      <c r="B3960" t="s">
        <v>22620</v>
      </c>
      <c r="C3960" t="s">
        <v>1</v>
      </c>
      <c r="D3960">
        <v>1</v>
      </c>
      <c r="E3960">
        <v>1</v>
      </c>
      <c r="F3960">
        <v>0</v>
      </c>
      <c r="G3960">
        <v>0</v>
      </c>
      <c r="H3960">
        <v>0</v>
      </c>
      <c r="I3960">
        <v>0</v>
      </c>
      <c r="J3960">
        <v>0</v>
      </c>
      <c r="K3960">
        <v>0</v>
      </c>
      <c r="L3960">
        <v>0</v>
      </c>
      <c r="M3960">
        <v>0</v>
      </c>
      <c r="N3960">
        <v>0</v>
      </c>
      <c r="O3960">
        <v>0</v>
      </c>
      <c r="P3960">
        <v>0</v>
      </c>
      <c r="Q3960">
        <v>0.154</v>
      </c>
      <c r="R3960">
        <v>0.182</v>
      </c>
      <c r="S3960">
        <v>0.20699999999999999</v>
      </c>
      <c r="T3960">
        <v>0.38900000000000001</v>
      </c>
      <c r="U3960">
        <v>0.17399999999999999</v>
      </c>
      <c r="V3960">
        <v>1</v>
      </c>
      <c r="W3960">
        <v>0</v>
      </c>
      <c r="X3960">
        <v>0</v>
      </c>
      <c r="Y3960">
        <v>-0.1</v>
      </c>
      <c r="Z3960">
        <v>0</v>
      </c>
      <c r="AA3960">
        <v>0</v>
      </c>
    </row>
    <row r="3961" spans="1:27" x14ac:dyDescent="0.25">
      <c r="A3961" t="s">
        <v>177</v>
      </c>
      <c r="B3961" t="s">
        <v>178</v>
      </c>
      <c r="C3961" t="s">
        <v>20886</v>
      </c>
      <c r="D3961">
        <v>1</v>
      </c>
      <c r="E3961">
        <v>1</v>
      </c>
      <c r="F3961">
        <v>0</v>
      </c>
      <c r="G3961">
        <v>0</v>
      </c>
      <c r="H3961">
        <v>0</v>
      </c>
      <c r="I3961">
        <v>0</v>
      </c>
      <c r="J3961">
        <v>0</v>
      </c>
      <c r="K3961">
        <v>0</v>
      </c>
      <c r="L3961">
        <v>0</v>
      </c>
      <c r="M3961">
        <v>0</v>
      </c>
      <c r="N3961">
        <v>0</v>
      </c>
      <c r="O3961">
        <v>0</v>
      </c>
      <c r="P3961">
        <v>0</v>
      </c>
      <c r="Q3961">
        <v>0.156</v>
      </c>
      <c r="R3961">
        <v>0.189</v>
      </c>
      <c r="S3961">
        <v>0.19600000000000001</v>
      </c>
      <c r="T3961">
        <v>0.38500000000000001</v>
      </c>
      <c r="U3961">
        <v>0.17399999999999999</v>
      </c>
      <c r="V3961">
        <v>0</v>
      </c>
      <c r="W3961">
        <v>0</v>
      </c>
      <c r="X3961">
        <v>0</v>
      </c>
      <c r="Y3961">
        <v>-0.1</v>
      </c>
      <c r="Z3961">
        <v>0</v>
      </c>
      <c r="AA3961">
        <v>0</v>
      </c>
    </row>
    <row r="3962" spans="1:27" x14ac:dyDescent="0.25">
      <c r="A3962" t="s">
        <v>281</v>
      </c>
      <c r="B3962" t="s">
        <v>282</v>
      </c>
      <c r="C3962" t="s">
        <v>20865</v>
      </c>
      <c r="D3962">
        <v>1</v>
      </c>
      <c r="E3962">
        <v>1</v>
      </c>
      <c r="F3962">
        <v>0</v>
      </c>
      <c r="G3962">
        <v>0</v>
      </c>
      <c r="H3962">
        <v>0</v>
      </c>
      <c r="I3962">
        <v>0</v>
      </c>
      <c r="J3962">
        <v>0</v>
      </c>
      <c r="K3962">
        <v>0</v>
      </c>
      <c r="L3962">
        <v>0</v>
      </c>
      <c r="M3962">
        <v>0</v>
      </c>
      <c r="N3962">
        <v>0</v>
      </c>
      <c r="O3962">
        <v>0</v>
      </c>
      <c r="P3962">
        <v>0</v>
      </c>
      <c r="Q3962">
        <v>0.161</v>
      </c>
      <c r="R3962">
        <v>0.189</v>
      </c>
      <c r="S3962">
        <v>0.19900000000000001</v>
      </c>
      <c r="T3962">
        <v>0.38800000000000001</v>
      </c>
      <c r="U3962">
        <v>0.17299999999999999</v>
      </c>
      <c r="V3962">
        <v>6</v>
      </c>
      <c r="W3962">
        <v>0</v>
      </c>
      <c r="X3962">
        <v>0</v>
      </c>
      <c r="Y3962">
        <v>-0.1</v>
      </c>
      <c r="Z3962">
        <v>0</v>
      </c>
      <c r="AA3962">
        <v>0</v>
      </c>
    </row>
    <row r="3963" spans="1:27" x14ac:dyDescent="0.25">
      <c r="A3963" t="s">
        <v>22621</v>
      </c>
      <c r="B3963" t="s">
        <v>22622</v>
      </c>
      <c r="C3963" t="s">
        <v>1</v>
      </c>
      <c r="D3963">
        <v>1</v>
      </c>
      <c r="E3963">
        <v>1</v>
      </c>
      <c r="F3963">
        <v>0</v>
      </c>
      <c r="G3963">
        <v>0</v>
      </c>
      <c r="H3963">
        <v>0</v>
      </c>
      <c r="I3963">
        <v>0</v>
      </c>
      <c r="J3963">
        <v>0</v>
      </c>
      <c r="K3963">
        <v>0</v>
      </c>
      <c r="L3963">
        <v>0</v>
      </c>
      <c r="M3963">
        <v>0</v>
      </c>
      <c r="N3963">
        <v>0</v>
      </c>
      <c r="O3963">
        <v>0</v>
      </c>
      <c r="P3963">
        <v>0</v>
      </c>
      <c r="Q3963">
        <v>0.157</v>
      </c>
      <c r="R3963">
        <v>0.189</v>
      </c>
      <c r="S3963">
        <v>0.19500000000000001</v>
      </c>
      <c r="T3963">
        <v>0.38400000000000001</v>
      </c>
      <c r="U3963">
        <v>0.17299999999999999</v>
      </c>
      <c r="V3963">
        <v>0</v>
      </c>
      <c r="W3963">
        <v>0</v>
      </c>
      <c r="X3963">
        <v>0</v>
      </c>
      <c r="Y3963">
        <v>-0.1</v>
      </c>
      <c r="Z3963">
        <v>0</v>
      </c>
      <c r="AA3963">
        <v>0</v>
      </c>
    </row>
    <row r="3964" spans="1:27" x14ac:dyDescent="0.25">
      <c r="A3964" t="s">
        <v>22623</v>
      </c>
      <c r="B3964" t="s">
        <v>22624</v>
      </c>
      <c r="C3964" t="s">
        <v>20890</v>
      </c>
      <c r="D3964">
        <v>1</v>
      </c>
      <c r="E3964">
        <v>1</v>
      </c>
      <c r="F3964">
        <v>0</v>
      </c>
      <c r="G3964">
        <v>0</v>
      </c>
      <c r="H3964">
        <v>0</v>
      </c>
      <c r="I3964">
        <v>0</v>
      </c>
      <c r="J3964">
        <v>0</v>
      </c>
      <c r="K3964">
        <v>0</v>
      </c>
      <c r="L3964">
        <v>0</v>
      </c>
      <c r="M3964">
        <v>0</v>
      </c>
      <c r="N3964">
        <v>0</v>
      </c>
      <c r="O3964">
        <v>0</v>
      </c>
      <c r="P3964">
        <v>0</v>
      </c>
      <c r="Q3964">
        <v>0.14799999999999999</v>
      </c>
      <c r="R3964">
        <v>0.189</v>
      </c>
      <c r="S3964">
        <v>0.193</v>
      </c>
      <c r="T3964">
        <v>0.38100000000000001</v>
      </c>
      <c r="U3964">
        <v>0.17299999999999999</v>
      </c>
      <c r="V3964">
        <v>6</v>
      </c>
      <c r="W3964">
        <v>0</v>
      </c>
      <c r="X3964">
        <v>0</v>
      </c>
      <c r="Y3964">
        <v>-0.1</v>
      </c>
      <c r="Z3964">
        <v>0</v>
      </c>
      <c r="AA3964">
        <v>0</v>
      </c>
    </row>
    <row r="3965" spans="1:27" x14ac:dyDescent="0.25">
      <c r="A3965" t="s">
        <v>171</v>
      </c>
      <c r="B3965" t="s">
        <v>172</v>
      </c>
      <c r="C3965" t="s">
        <v>20885</v>
      </c>
      <c r="D3965">
        <v>1</v>
      </c>
      <c r="E3965">
        <v>1</v>
      </c>
      <c r="F3965">
        <v>0</v>
      </c>
      <c r="G3965">
        <v>0</v>
      </c>
      <c r="H3965">
        <v>0</v>
      </c>
      <c r="I3965">
        <v>0</v>
      </c>
      <c r="J3965">
        <v>0</v>
      </c>
      <c r="K3965">
        <v>0</v>
      </c>
      <c r="L3965">
        <v>0</v>
      </c>
      <c r="M3965">
        <v>0</v>
      </c>
      <c r="N3965">
        <v>0</v>
      </c>
      <c r="O3965">
        <v>0</v>
      </c>
      <c r="P3965">
        <v>0</v>
      </c>
      <c r="Q3965">
        <v>0.158</v>
      </c>
      <c r="R3965">
        <v>0.185</v>
      </c>
      <c r="S3965">
        <v>0.20300000000000001</v>
      </c>
      <c r="T3965">
        <v>0.38800000000000001</v>
      </c>
      <c r="U3965">
        <v>0.17299999999999999</v>
      </c>
      <c r="V3965">
        <v>2</v>
      </c>
      <c r="W3965">
        <v>0</v>
      </c>
      <c r="X3965">
        <v>0</v>
      </c>
      <c r="Y3965">
        <v>-0.1</v>
      </c>
      <c r="Z3965">
        <v>0</v>
      </c>
      <c r="AA3965">
        <v>0</v>
      </c>
    </row>
    <row r="3966" spans="1:27" x14ac:dyDescent="0.25">
      <c r="A3966" t="s">
        <v>562</v>
      </c>
      <c r="B3966" t="s">
        <v>563</v>
      </c>
      <c r="C3966" t="s">
        <v>1</v>
      </c>
      <c r="D3966">
        <v>1</v>
      </c>
      <c r="E3966">
        <v>1</v>
      </c>
      <c r="F3966">
        <v>0</v>
      </c>
      <c r="G3966">
        <v>0</v>
      </c>
      <c r="H3966">
        <v>0</v>
      </c>
      <c r="I3966">
        <v>0</v>
      </c>
      <c r="J3966">
        <v>0</v>
      </c>
      <c r="K3966">
        <v>0</v>
      </c>
      <c r="L3966">
        <v>0</v>
      </c>
      <c r="M3966">
        <v>0</v>
      </c>
      <c r="N3966">
        <v>0</v>
      </c>
      <c r="O3966">
        <v>0</v>
      </c>
      <c r="P3966">
        <v>0</v>
      </c>
      <c r="Q3966">
        <v>0.152</v>
      </c>
      <c r="R3966">
        <v>0.183</v>
      </c>
      <c r="S3966">
        <v>0.20300000000000001</v>
      </c>
      <c r="T3966">
        <v>0.38600000000000001</v>
      </c>
      <c r="U3966">
        <v>0.17299999999999999</v>
      </c>
      <c r="V3966">
        <v>0</v>
      </c>
      <c r="W3966">
        <v>0</v>
      </c>
      <c r="X3966">
        <v>0</v>
      </c>
      <c r="Y3966">
        <v>-0.1</v>
      </c>
      <c r="Z3966">
        <v>0</v>
      </c>
      <c r="AA3966">
        <v>0</v>
      </c>
    </row>
    <row r="3967" spans="1:27" x14ac:dyDescent="0.25">
      <c r="A3967" t="s">
        <v>22625</v>
      </c>
      <c r="B3967" t="s">
        <v>22626</v>
      </c>
      <c r="C3967" t="s">
        <v>1</v>
      </c>
      <c r="D3967">
        <v>1</v>
      </c>
      <c r="E3967">
        <v>1</v>
      </c>
      <c r="F3967">
        <v>0</v>
      </c>
      <c r="G3967">
        <v>0</v>
      </c>
      <c r="H3967">
        <v>0</v>
      </c>
      <c r="I3967">
        <v>0</v>
      </c>
      <c r="J3967">
        <v>0</v>
      </c>
      <c r="K3967">
        <v>0</v>
      </c>
      <c r="L3967">
        <v>0</v>
      </c>
      <c r="M3967">
        <v>0</v>
      </c>
      <c r="N3967">
        <v>0</v>
      </c>
      <c r="O3967">
        <v>0</v>
      </c>
      <c r="P3967">
        <v>0</v>
      </c>
      <c r="Q3967">
        <v>0.14199999999999999</v>
      </c>
      <c r="R3967">
        <v>0.184</v>
      </c>
      <c r="S3967">
        <v>0.19900000000000001</v>
      </c>
      <c r="T3967">
        <v>0.38300000000000001</v>
      </c>
      <c r="U3967">
        <v>0.17299999999999999</v>
      </c>
      <c r="V3967">
        <v>0</v>
      </c>
      <c r="W3967">
        <v>0</v>
      </c>
      <c r="X3967">
        <v>0</v>
      </c>
      <c r="Y3967">
        <v>-0.1</v>
      </c>
      <c r="Z3967">
        <v>0</v>
      </c>
      <c r="AA3967">
        <v>0</v>
      </c>
    </row>
    <row r="3968" spans="1:27" x14ac:dyDescent="0.25">
      <c r="A3968" t="s">
        <v>22627</v>
      </c>
      <c r="B3968" t="s">
        <v>22628</v>
      </c>
      <c r="C3968" t="s">
        <v>20895</v>
      </c>
      <c r="D3968">
        <v>1</v>
      </c>
      <c r="E3968">
        <v>1</v>
      </c>
      <c r="F3968">
        <v>0</v>
      </c>
      <c r="G3968">
        <v>0</v>
      </c>
      <c r="H3968">
        <v>0</v>
      </c>
      <c r="I3968">
        <v>0</v>
      </c>
      <c r="J3968">
        <v>0</v>
      </c>
      <c r="K3968">
        <v>0</v>
      </c>
      <c r="L3968">
        <v>0</v>
      </c>
      <c r="M3968">
        <v>0</v>
      </c>
      <c r="N3968">
        <v>0</v>
      </c>
      <c r="O3968">
        <v>0</v>
      </c>
      <c r="P3968">
        <v>0</v>
      </c>
      <c r="Q3968">
        <v>0.152</v>
      </c>
      <c r="R3968">
        <v>0.186</v>
      </c>
      <c r="S3968">
        <v>0.20100000000000001</v>
      </c>
      <c r="T3968">
        <v>0.38800000000000001</v>
      </c>
      <c r="U3968">
        <v>0.17299999999999999</v>
      </c>
      <c r="V3968">
        <v>4</v>
      </c>
      <c r="W3968">
        <v>0</v>
      </c>
      <c r="X3968">
        <v>0</v>
      </c>
      <c r="Y3968">
        <v>-0.1</v>
      </c>
      <c r="Z3968">
        <v>0</v>
      </c>
      <c r="AA3968">
        <v>0</v>
      </c>
    </row>
    <row r="3969" spans="1:27" x14ac:dyDescent="0.25">
      <c r="A3969" t="s">
        <v>22629</v>
      </c>
      <c r="B3969" t="s">
        <v>22630</v>
      </c>
      <c r="C3969" t="s">
        <v>1</v>
      </c>
      <c r="D3969">
        <v>1</v>
      </c>
      <c r="E3969">
        <v>1</v>
      </c>
      <c r="F3969">
        <v>0</v>
      </c>
      <c r="G3969">
        <v>0</v>
      </c>
      <c r="H3969">
        <v>0</v>
      </c>
      <c r="I3969">
        <v>0</v>
      </c>
      <c r="J3969">
        <v>0</v>
      </c>
      <c r="K3969">
        <v>0</v>
      </c>
      <c r="L3969">
        <v>0</v>
      </c>
      <c r="M3969">
        <v>0</v>
      </c>
      <c r="N3969">
        <v>0</v>
      </c>
      <c r="O3969">
        <v>0</v>
      </c>
      <c r="P3969">
        <v>0</v>
      </c>
      <c r="Q3969">
        <v>0.154</v>
      </c>
      <c r="R3969">
        <v>0.186</v>
      </c>
      <c r="S3969">
        <v>0.19800000000000001</v>
      </c>
      <c r="T3969">
        <v>0.38500000000000001</v>
      </c>
      <c r="U3969">
        <v>0.17299999999999999</v>
      </c>
      <c r="V3969">
        <v>0</v>
      </c>
      <c r="W3969">
        <v>0</v>
      </c>
      <c r="X3969">
        <v>0</v>
      </c>
      <c r="Y3969">
        <v>-0.1</v>
      </c>
      <c r="Z3969">
        <v>0</v>
      </c>
      <c r="AA3969">
        <v>0</v>
      </c>
    </row>
    <row r="3970" spans="1:27" x14ac:dyDescent="0.25">
      <c r="A3970" t="s">
        <v>22631</v>
      </c>
      <c r="B3970" t="s">
        <v>48</v>
      </c>
      <c r="C3970" t="s">
        <v>1</v>
      </c>
      <c r="D3970">
        <v>1</v>
      </c>
      <c r="E3970">
        <v>1</v>
      </c>
      <c r="F3970">
        <v>0</v>
      </c>
      <c r="G3970">
        <v>0</v>
      </c>
      <c r="H3970">
        <v>0</v>
      </c>
      <c r="I3970">
        <v>0</v>
      </c>
      <c r="J3970">
        <v>0</v>
      </c>
      <c r="K3970">
        <v>0</v>
      </c>
      <c r="L3970">
        <v>0</v>
      </c>
      <c r="M3970">
        <v>0</v>
      </c>
      <c r="N3970">
        <v>0</v>
      </c>
      <c r="O3970">
        <v>0</v>
      </c>
      <c r="P3970">
        <v>0</v>
      </c>
      <c r="Q3970">
        <v>0.152</v>
      </c>
      <c r="R3970">
        <v>0.183</v>
      </c>
      <c r="S3970">
        <v>0.20399999999999999</v>
      </c>
      <c r="T3970">
        <v>0.38700000000000001</v>
      </c>
      <c r="U3970">
        <v>0.17299999999999999</v>
      </c>
      <c r="V3970">
        <v>0</v>
      </c>
      <c r="W3970">
        <v>0</v>
      </c>
      <c r="X3970">
        <v>0</v>
      </c>
      <c r="Y3970">
        <v>-0.1</v>
      </c>
      <c r="Z3970">
        <v>0</v>
      </c>
      <c r="AA3970">
        <v>0</v>
      </c>
    </row>
    <row r="3971" spans="1:27" x14ac:dyDescent="0.25">
      <c r="A3971" t="s">
        <v>55</v>
      </c>
      <c r="B3971" t="s">
        <v>56</v>
      </c>
      <c r="C3971" t="s">
        <v>20865</v>
      </c>
      <c r="D3971">
        <v>1</v>
      </c>
      <c r="E3971">
        <v>1</v>
      </c>
      <c r="F3971">
        <v>0</v>
      </c>
      <c r="G3971">
        <v>0</v>
      </c>
      <c r="H3971">
        <v>0</v>
      </c>
      <c r="I3971">
        <v>0</v>
      </c>
      <c r="J3971">
        <v>0</v>
      </c>
      <c r="K3971">
        <v>0</v>
      </c>
      <c r="L3971">
        <v>0</v>
      </c>
      <c r="M3971">
        <v>0</v>
      </c>
      <c r="N3971">
        <v>0</v>
      </c>
      <c r="O3971">
        <v>0</v>
      </c>
      <c r="P3971">
        <v>0</v>
      </c>
      <c r="Q3971">
        <v>0.14799999999999999</v>
      </c>
      <c r="R3971">
        <v>0.186</v>
      </c>
      <c r="S3971">
        <v>0.19600000000000001</v>
      </c>
      <c r="T3971">
        <v>0.38200000000000001</v>
      </c>
      <c r="U3971">
        <v>0.17299999999999999</v>
      </c>
      <c r="V3971">
        <v>5</v>
      </c>
      <c r="W3971">
        <v>0</v>
      </c>
      <c r="X3971">
        <v>0</v>
      </c>
      <c r="Y3971">
        <v>-0.1</v>
      </c>
      <c r="Z3971">
        <v>0</v>
      </c>
      <c r="AA3971">
        <v>0</v>
      </c>
    </row>
    <row r="3972" spans="1:27" x14ac:dyDescent="0.25">
      <c r="A3972" t="s">
        <v>22632</v>
      </c>
      <c r="B3972" t="s">
        <v>22633</v>
      </c>
      <c r="C3972" t="s">
        <v>1</v>
      </c>
      <c r="D3972">
        <v>1</v>
      </c>
      <c r="E3972">
        <v>1</v>
      </c>
      <c r="F3972">
        <v>0</v>
      </c>
      <c r="G3972">
        <v>0</v>
      </c>
      <c r="H3972">
        <v>0</v>
      </c>
      <c r="I3972">
        <v>0</v>
      </c>
      <c r="J3972">
        <v>0</v>
      </c>
      <c r="K3972">
        <v>0</v>
      </c>
      <c r="L3972">
        <v>0</v>
      </c>
      <c r="M3972">
        <v>0</v>
      </c>
      <c r="N3972">
        <v>0</v>
      </c>
      <c r="O3972">
        <v>0</v>
      </c>
      <c r="P3972">
        <v>0</v>
      </c>
      <c r="Q3972">
        <v>0.151</v>
      </c>
      <c r="R3972">
        <v>0.19</v>
      </c>
      <c r="S3972">
        <v>0.19</v>
      </c>
      <c r="T3972">
        <v>0.38100000000000001</v>
      </c>
      <c r="U3972">
        <v>0.17299999999999999</v>
      </c>
      <c r="V3972">
        <v>0</v>
      </c>
      <c r="W3972">
        <v>0</v>
      </c>
      <c r="X3972">
        <v>0</v>
      </c>
      <c r="Y3972">
        <v>-0.1</v>
      </c>
      <c r="Z3972">
        <v>0</v>
      </c>
      <c r="AA3972">
        <v>0</v>
      </c>
    </row>
    <row r="3973" spans="1:27" x14ac:dyDescent="0.25">
      <c r="A3973" t="s">
        <v>22634</v>
      </c>
      <c r="B3973" t="s">
        <v>22635</v>
      </c>
      <c r="C3973" t="s">
        <v>20895</v>
      </c>
      <c r="D3973">
        <v>1</v>
      </c>
      <c r="E3973">
        <v>1</v>
      </c>
      <c r="F3973">
        <v>0</v>
      </c>
      <c r="G3973">
        <v>0</v>
      </c>
      <c r="H3973">
        <v>0</v>
      </c>
      <c r="I3973">
        <v>0</v>
      </c>
      <c r="J3973">
        <v>0</v>
      </c>
      <c r="K3973">
        <v>0</v>
      </c>
      <c r="L3973">
        <v>0</v>
      </c>
      <c r="M3973">
        <v>0</v>
      </c>
      <c r="N3973">
        <v>0</v>
      </c>
      <c r="O3973">
        <v>0</v>
      </c>
      <c r="P3973">
        <v>0</v>
      </c>
      <c r="Q3973">
        <v>0.155</v>
      </c>
      <c r="R3973">
        <v>0.189</v>
      </c>
      <c r="S3973">
        <v>0.193</v>
      </c>
      <c r="T3973">
        <v>0.38200000000000001</v>
      </c>
      <c r="U3973">
        <v>0.17299999999999999</v>
      </c>
      <c r="V3973">
        <v>4</v>
      </c>
      <c r="W3973">
        <v>0</v>
      </c>
      <c r="X3973">
        <v>0</v>
      </c>
      <c r="Y3973">
        <v>-0.1</v>
      </c>
      <c r="Z3973">
        <v>0</v>
      </c>
      <c r="AA3973">
        <v>0</v>
      </c>
    </row>
    <row r="3974" spans="1:27" x14ac:dyDescent="0.25">
      <c r="A3974" t="s">
        <v>22636</v>
      </c>
      <c r="B3974" t="s">
        <v>22637</v>
      </c>
      <c r="C3974" t="s">
        <v>20871</v>
      </c>
      <c r="D3974">
        <v>1</v>
      </c>
      <c r="E3974">
        <v>1</v>
      </c>
      <c r="F3974">
        <v>0</v>
      </c>
      <c r="G3974">
        <v>0</v>
      </c>
      <c r="H3974">
        <v>0</v>
      </c>
      <c r="I3974">
        <v>0</v>
      </c>
      <c r="J3974">
        <v>0</v>
      </c>
      <c r="K3974">
        <v>0</v>
      </c>
      <c r="L3974">
        <v>0</v>
      </c>
      <c r="M3974">
        <v>0</v>
      </c>
      <c r="N3974">
        <v>0</v>
      </c>
      <c r="O3974">
        <v>0</v>
      </c>
      <c r="P3974">
        <v>0</v>
      </c>
      <c r="Q3974">
        <v>0.152</v>
      </c>
      <c r="R3974">
        <v>0.18099999999999999</v>
      </c>
      <c r="S3974">
        <v>0.20499999999999999</v>
      </c>
      <c r="T3974">
        <v>0.38600000000000001</v>
      </c>
      <c r="U3974">
        <v>0.17299999999999999</v>
      </c>
      <c r="V3974">
        <v>4</v>
      </c>
      <c r="W3974">
        <v>0</v>
      </c>
      <c r="X3974">
        <v>0</v>
      </c>
      <c r="Y3974">
        <v>-0.1</v>
      </c>
      <c r="Z3974">
        <v>0</v>
      </c>
      <c r="AA3974">
        <v>0</v>
      </c>
    </row>
    <row r="3975" spans="1:27" x14ac:dyDescent="0.25">
      <c r="A3975" t="s">
        <v>22638</v>
      </c>
      <c r="B3975" t="s">
        <v>22639</v>
      </c>
      <c r="C3975" t="s">
        <v>20890</v>
      </c>
      <c r="D3975">
        <v>1</v>
      </c>
      <c r="E3975">
        <v>1</v>
      </c>
      <c r="F3975">
        <v>0</v>
      </c>
      <c r="G3975">
        <v>0</v>
      </c>
      <c r="H3975">
        <v>0</v>
      </c>
      <c r="I3975">
        <v>0</v>
      </c>
      <c r="J3975">
        <v>0</v>
      </c>
      <c r="K3975">
        <v>0</v>
      </c>
      <c r="L3975">
        <v>0</v>
      </c>
      <c r="M3975">
        <v>0</v>
      </c>
      <c r="N3975">
        <v>0</v>
      </c>
      <c r="O3975">
        <v>0</v>
      </c>
      <c r="P3975">
        <v>0</v>
      </c>
      <c r="Q3975">
        <v>0.14299999999999999</v>
      </c>
      <c r="R3975">
        <v>0.183</v>
      </c>
      <c r="S3975">
        <v>0.2</v>
      </c>
      <c r="T3975">
        <v>0.38300000000000001</v>
      </c>
      <c r="U3975">
        <v>0.17199999999999999</v>
      </c>
      <c r="V3975">
        <v>6</v>
      </c>
      <c r="W3975">
        <v>0</v>
      </c>
      <c r="X3975">
        <v>0</v>
      </c>
      <c r="Y3975">
        <v>-0.1</v>
      </c>
      <c r="Z3975">
        <v>0</v>
      </c>
      <c r="AA3975">
        <v>0</v>
      </c>
    </row>
    <row r="3976" spans="1:27" x14ac:dyDescent="0.25">
      <c r="A3976" t="s">
        <v>22640</v>
      </c>
      <c r="B3976" t="s">
        <v>22641</v>
      </c>
      <c r="C3976" t="s">
        <v>20870</v>
      </c>
      <c r="D3976">
        <v>1</v>
      </c>
      <c r="E3976">
        <v>1</v>
      </c>
      <c r="F3976">
        <v>0</v>
      </c>
      <c r="G3976">
        <v>0</v>
      </c>
      <c r="H3976">
        <v>0</v>
      </c>
      <c r="I3976">
        <v>0</v>
      </c>
      <c r="J3976">
        <v>0</v>
      </c>
      <c r="K3976">
        <v>0</v>
      </c>
      <c r="L3976">
        <v>0</v>
      </c>
      <c r="M3976">
        <v>0</v>
      </c>
      <c r="N3976">
        <v>0</v>
      </c>
      <c r="O3976">
        <v>0</v>
      </c>
      <c r="P3976">
        <v>0</v>
      </c>
      <c r="Q3976">
        <v>0.14599999999999999</v>
      </c>
      <c r="R3976">
        <v>0.17699999999999999</v>
      </c>
      <c r="S3976">
        <v>0.21</v>
      </c>
      <c r="T3976">
        <v>0.38600000000000001</v>
      </c>
      <c r="U3976">
        <v>0.17199999999999999</v>
      </c>
      <c r="V3976">
        <v>-2</v>
      </c>
      <c r="W3976">
        <v>0</v>
      </c>
      <c r="X3976">
        <v>0</v>
      </c>
      <c r="Y3976">
        <v>-0.1</v>
      </c>
      <c r="Z3976">
        <v>0</v>
      </c>
      <c r="AA3976">
        <v>0</v>
      </c>
    </row>
    <row r="3977" spans="1:27" x14ac:dyDescent="0.25">
      <c r="A3977" t="s">
        <v>93</v>
      </c>
      <c r="B3977" t="s">
        <v>94</v>
      </c>
      <c r="C3977" t="s">
        <v>20890</v>
      </c>
      <c r="D3977">
        <v>1</v>
      </c>
      <c r="E3977">
        <v>1</v>
      </c>
      <c r="F3977">
        <v>0</v>
      </c>
      <c r="G3977">
        <v>0</v>
      </c>
      <c r="H3977">
        <v>0</v>
      </c>
      <c r="I3977">
        <v>0</v>
      </c>
      <c r="J3977">
        <v>0</v>
      </c>
      <c r="K3977">
        <v>0</v>
      </c>
      <c r="L3977">
        <v>0</v>
      </c>
      <c r="M3977">
        <v>0</v>
      </c>
      <c r="N3977">
        <v>0</v>
      </c>
      <c r="O3977">
        <v>0</v>
      </c>
      <c r="P3977">
        <v>0</v>
      </c>
      <c r="Q3977">
        <v>0.154</v>
      </c>
      <c r="R3977">
        <v>0.188</v>
      </c>
      <c r="S3977">
        <v>0.19500000000000001</v>
      </c>
      <c r="T3977">
        <v>0.38300000000000001</v>
      </c>
      <c r="U3977">
        <v>0.17199999999999999</v>
      </c>
      <c r="V3977">
        <v>5</v>
      </c>
      <c r="W3977">
        <v>0</v>
      </c>
      <c r="X3977">
        <v>0</v>
      </c>
      <c r="Y3977">
        <v>-0.1</v>
      </c>
      <c r="Z3977">
        <v>0</v>
      </c>
      <c r="AA3977">
        <v>0</v>
      </c>
    </row>
    <row r="3978" spans="1:27" x14ac:dyDescent="0.25">
      <c r="A3978" t="s">
        <v>22642</v>
      </c>
      <c r="B3978" t="s">
        <v>22643</v>
      </c>
      <c r="C3978" t="s">
        <v>20886</v>
      </c>
      <c r="D3978">
        <v>1</v>
      </c>
      <c r="E3978">
        <v>1</v>
      </c>
      <c r="F3978">
        <v>0</v>
      </c>
      <c r="G3978">
        <v>0</v>
      </c>
      <c r="H3978">
        <v>0</v>
      </c>
      <c r="I3978">
        <v>0</v>
      </c>
      <c r="J3978">
        <v>0</v>
      </c>
      <c r="K3978">
        <v>0</v>
      </c>
      <c r="L3978">
        <v>0</v>
      </c>
      <c r="M3978">
        <v>0</v>
      </c>
      <c r="N3978">
        <v>0</v>
      </c>
      <c r="O3978">
        <v>0</v>
      </c>
      <c r="P3978">
        <v>0</v>
      </c>
      <c r="Q3978">
        <v>0.15</v>
      </c>
      <c r="R3978">
        <v>0.184</v>
      </c>
      <c r="S3978">
        <v>0.19900000000000001</v>
      </c>
      <c r="T3978">
        <v>0.38300000000000001</v>
      </c>
      <c r="U3978">
        <v>0.17199999999999999</v>
      </c>
      <c r="V3978">
        <v>0</v>
      </c>
      <c r="W3978">
        <v>0</v>
      </c>
      <c r="X3978">
        <v>0</v>
      </c>
      <c r="Y3978">
        <v>-0.1</v>
      </c>
      <c r="Z3978">
        <v>0</v>
      </c>
      <c r="AA3978">
        <v>0</v>
      </c>
    </row>
    <row r="3979" spans="1:27" x14ac:dyDescent="0.25">
      <c r="A3979" t="s">
        <v>22644</v>
      </c>
      <c r="B3979" t="s">
        <v>22645</v>
      </c>
      <c r="C3979" t="s">
        <v>20874</v>
      </c>
      <c r="D3979">
        <v>1</v>
      </c>
      <c r="E3979">
        <v>1</v>
      </c>
      <c r="F3979">
        <v>0</v>
      </c>
      <c r="G3979">
        <v>0</v>
      </c>
      <c r="H3979">
        <v>0</v>
      </c>
      <c r="I3979">
        <v>0</v>
      </c>
      <c r="J3979">
        <v>0</v>
      </c>
      <c r="K3979">
        <v>0</v>
      </c>
      <c r="L3979">
        <v>0</v>
      </c>
      <c r="M3979">
        <v>0</v>
      </c>
      <c r="N3979">
        <v>0</v>
      </c>
      <c r="O3979">
        <v>0</v>
      </c>
      <c r="P3979">
        <v>0</v>
      </c>
      <c r="Q3979">
        <v>0.161</v>
      </c>
      <c r="R3979">
        <v>0.186</v>
      </c>
      <c r="S3979">
        <v>0.19900000000000001</v>
      </c>
      <c r="T3979">
        <v>0.38500000000000001</v>
      </c>
      <c r="U3979">
        <v>0.17199999999999999</v>
      </c>
      <c r="V3979">
        <v>1</v>
      </c>
      <c r="W3979">
        <v>0</v>
      </c>
      <c r="X3979">
        <v>0</v>
      </c>
      <c r="Y3979">
        <v>-0.1</v>
      </c>
      <c r="Z3979">
        <v>0</v>
      </c>
      <c r="AA3979">
        <v>0</v>
      </c>
    </row>
    <row r="3980" spans="1:27" x14ac:dyDescent="0.25">
      <c r="A3980" t="s">
        <v>22646</v>
      </c>
      <c r="B3980" t="s">
        <v>22647</v>
      </c>
      <c r="C3980" t="s">
        <v>20892</v>
      </c>
      <c r="D3980">
        <v>1</v>
      </c>
      <c r="E3980">
        <v>1</v>
      </c>
      <c r="F3980">
        <v>0</v>
      </c>
      <c r="G3980">
        <v>0</v>
      </c>
      <c r="H3980">
        <v>0</v>
      </c>
      <c r="I3980">
        <v>0</v>
      </c>
      <c r="J3980">
        <v>0</v>
      </c>
      <c r="K3980">
        <v>0</v>
      </c>
      <c r="L3980">
        <v>0</v>
      </c>
      <c r="M3980">
        <v>0</v>
      </c>
      <c r="N3980">
        <v>0</v>
      </c>
      <c r="O3980">
        <v>0</v>
      </c>
      <c r="P3980">
        <v>0</v>
      </c>
      <c r="Q3980">
        <v>0.155</v>
      </c>
      <c r="R3980">
        <v>0.187</v>
      </c>
      <c r="S3980">
        <v>0.19500000000000001</v>
      </c>
      <c r="T3980">
        <v>0.38200000000000001</v>
      </c>
      <c r="U3980">
        <v>0.17199999999999999</v>
      </c>
      <c r="V3980">
        <v>-1</v>
      </c>
      <c r="W3980">
        <v>0</v>
      </c>
      <c r="X3980">
        <v>0</v>
      </c>
      <c r="Y3980">
        <v>-0.1</v>
      </c>
      <c r="Z3980">
        <v>0</v>
      </c>
      <c r="AA3980">
        <v>0</v>
      </c>
    </row>
    <row r="3981" spans="1:27" x14ac:dyDescent="0.25">
      <c r="A3981" t="s">
        <v>22648</v>
      </c>
      <c r="B3981" t="s">
        <v>22649</v>
      </c>
      <c r="C3981" t="s">
        <v>1</v>
      </c>
      <c r="D3981">
        <v>1</v>
      </c>
      <c r="E3981">
        <v>1</v>
      </c>
      <c r="F3981">
        <v>0</v>
      </c>
      <c r="G3981">
        <v>0</v>
      </c>
      <c r="H3981">
        <v>0</v>
      </c>
      <c r="I3981">
        <v>0</v>
      </c>
      <c r="J3981">
        <v>0</v>
      </c>
      <c r="K3981">
        <v>0</v>
      </c>
      <c r="L3981">
        <v>0</v>
      </c>
      <c r="M3981">
        <v>0</v>
      </c>
      <c r="N3981">
        <v>0</v>
      </c>
      <c r="O3981">
        <v>0</v>
      </c>
      <c r="P3981">
        <v>0</v>
      </c>
      <c r="Q3981">
        <v>0.14899999999999999</v>
      </c>
      <c r="R3981">
        <v>0.184</v>
      </c>
      <c r="S3981">
        <v>0.19700000000000001</v>
      </c>
      <c r="T3981">
        <v>0.38100000000000001</v>
      </c>
      <c r="U3981">
        <v>0.17199999999999999</v>
      </c>
      <c r="V3981">
        <v>-1</v>
      </c>
      <c r="W3981">
        <v>0</v>
      </c>
      <c r="X3981">
        <v>0</v>
      </c>
      <c r="Y3981">
        <v>-0.1</v>
      </c>
      <c r="Z3981">
        <v>0</v>
      </c>
      <c r="AA3981">
        <v>0</v>
      </c>
    </row>
    <row r="3982" spans="1:27" x14ac:dyDescent="0.25">
      <c r="A3982" t="s">
        <v>22650</v>
      </c>
      <c r="B3982" t="s">
        <v>22651</v>
      </c>
      <c r="C3982" t="s">
        <v>20882</v>
      </c>
      <c r="D3982">
        <v>1</v>
      </c>
      <c r="E3982">
        <v>1</v>
      </c>
      <c r="F3982">
        <v>0</v>
      </c>
      <c r="G3982">
        <v>0</v>
      </c>
      <c r="H3982">
        <v>0</v>
      </c>
      <c r="I3982">
        <v>0</v>
      </c>
      <c r="J3982">
        <v>0</v>
      </c>
      <c r="K3982">
        <v>0</v>
      </c>
      <c r="L3982">
        <v>0</v>
      </c>
      <c r="M3982">
        <v>0</v>
      </c>
      <c r="N3982">
        <v>0</v>
      </c>
      <c r="O3982">
        <v>0</v>
      </c>
      <c r="P3982">
        <v>0</v>
      </c>
      <c r="Q3982">
        <v>0.151</v>
      </c>
      <c r="R3982">
        <v>0.17599999999999999</v>
      </c>
      <c r="S3982">
        <v>0.21099999999999999</v>
      </c>
      <c r="T3982">
        <v>0.38700000000000001</v>
      </c>
      <c r="U3982">
        <v>0.17100000000000001</v>
      </c>
      <c r="V3982">
        <v>-3</v>
      </c>
      <c r="W3982">
        <v>0</v>
      </c>
      <c r="X3982">
        <v>0</v>
      </c>
      <c r="Y3982">
        <v>-0.1</v>
      </c>
      <c r="Z3982">
        <v>0</v>
      </c>
      <c r="AA3982">
        <v>0</v>
      </c>
    </row>
    <row r="3983" spans="1:27" x14ac:dyDescent="0.25">
      <c r="A3983" t="s">
        <v>22652</v>
      </c>
      <c r="B3983" t="s">
        <v>22653</v>
      </c>
      <c r="C3983" t="s">
        <v>20881</v>
      </c>
      <c r="D3983">
        <v>1</v>
      </c>
      <c r="E3983">
        <v>1</v>
      </c>
      <c r="F3983">
        <v>0</v>
      </c>
      <c r="G3983">
        <v>0</v>
      </c>
      <c r="H3983">
        <v>0</v>
      </c>
      <c r="I3983">
        <v>0</v>
      </c>
      <c r="J3983">
        <v>0</v>
      </c>
      <c r="K3983">
        <v>0</v>
      </c>
      <c r="L3983">
        <v>0</v>
      </c>
      <c r="M3983">
        <v>0</v>
      </c>
      <c r="N3983">
        <v>0</v>
      </c>
      <c r="O3983">
        <v>0</v>
      </c>
      <c r="P3983">
        <v>0</v>
      </c>
      <c r="Q3983">
        <v>0.14399999999999999</v>
      </c>
      <c r="R3983">
        <v>0.183</v>
      </c>
      <c r="S3983">
        <v>0.19600000000000001</v>
      </c>
      <c r="T3983">
        <v>0.379</v>
      </c>
      <c r="U3983">
        <v>0.17100000000000001</v>
      </c>
      <c r="V3983">
        <v>-5</v>
      </c>
      <c r="W3983">
        <v>0</v>
      </c>
      <c r="X3983">
        <v>0</v>
      </c>
      <c r="Y3983">
        <v>-0.1</v>
      </c>
      <c r="Z3983">
        <v>0</v>
      </c>
      <c r="AA3983">
        <v>0</v>
      </c>
    </row>
    <row r="3984" spans="1:27" x14ac:dyDescent="0.25">
      <c r="A3984" t="s">
        <v>22654</v>
      </c>
      <c r="B3984" t="s">
        <v>22655</v>
      </c>
      <c r="C3984" t="s">
        <v>20886</v>
      </c>
      <c r="D3984">
        <v>1</v>
      </c>
      <c r="E3984">
        <v>1</v>
      </c>
      <c r="F3984">
        <v>0</v>
      </c>
      <c r="G3984">
        <v>0</v>
      </c>
      <c r="H3984">
        <v>0</v>
      </c>
      <c r="I3984">
        <v>0</v>
      </c>
      <c r="J3984">
        <v>0</v>
      </c>
      <c r="K3984">
        <v>0</v>
      </c>
      <c r="L3984">
        <v>0</v>
      </c>
      <c r="M3984">
        <v>0</v>
      </c>
      <c r="N3984">
        <v>0</v>
      </c>
      <c r="O3984">
        <v>0</v>
      </c>
      <c r="P3984">
        <v>0</v>
      </c>
      <c r="Q3984">
        <v>0.153</v>
      </c>
      <c r="R3984">
        <v>0.184</v>
      </c>
      <c r="S3984">
        <v>0.19700000000000001</v>
      </c>
      <c r="T3984">
        <v>0.38100000000000001</v>
      </c>
      <c r="U3984">
        <v>0.17100000000000001</v>
      </c>
      <c r="V3984">
        <v>-1</v>
      </c>
      <c r="W3984">
        <v>0</v>
      </c>
      <c r="X3984">
        <v>0</v>
      </c>
      <c r="Y3984">
        <v>-0.1</v>
      </c>
      <c r="Z3984">
        <v>0</v>
      </c>
      <c r="AA3984">
        <v>0</v>
      </c>
    </row>
    <row r="3985" spans="1:27" x14ac:dyDescent="0.25">
      <c r="A3985" t="s">
        <v>22656</v>
      </c>
      <c r="B3985" t="s">
        <v>22657</v>
      </c>
      <c r="C3985" t="s">
        <v>1</v>
      </c>
      <c r="D3985">
        <v>1</v>
      </c>
      <c r="E3985">
        <v>1</v>
      </c>
      <c r="F3985">
        <v>0</v>
      </c>
      <c r="G3985">
        <v>0</v>
      </c>
      <c r="H3985">
        <v>0</v>
      </c>
      <c r="I3985">
        <v>0</v>
      </c>
      <c r="J3985">
        <v>0</v>
      </c>
      <c r="K3985">
        <v>0</v>
      </c>
      <c r="L3985">
        <v>0</v>
      </c>
      <c r="M3985">
        <v>0</v>
      </c>
      <c r="N3985">
        <v>0</v>
      </c>
      <c r="O3985">
        <v>0</v>
      </c>
      <c r="P3985">
        <v>0</v>
      </c>
      <c r="Q3985">
        <v>0.14699999999999999</v>
      </c>
      <c r="R3985">
        <v>0.17899999999999999</v>
      </c>
      <c r="S3985">
        <v>0.20399999999999999</v>
      </c>
      <c r="T3985">
        <v>0.38300000000000001</v>
      </c>
      <c r="U3985">
        <v>0.17100000000000001</v>
      </c>
      <c r="V3985">
        <v>-1</v>
      </c>
      <c r="W3985">
        <v>0</v>
      </c>
      <c r="X3985">
        <v>0</v>
      </c>
      <c r="Y3985">
        <v>-0.1</v>
      </c>
      <c r="Z3985">
        <v>0</v>
      </c>
      <c r="AA3985">
        <v>0</v>
      </c>
    </row>
    <row r="3986" spans="1:27" x14ac:dyDescent="0.25">
      <c r="A3986" t="s">
        <v>22658</v>
      </c>
      <c r="B3986" t="s">
        <v>22659</v>
      </c>
      <c r="C3986" t="s">
        <v>20886</v>
      </c>
      <c r="D3986">
        <v>1</v>
      </c>
      <c r="E3986">
        <v>1</v>
      </c>
      <c r="F3986">
        <v>0</v>
      </c>
      <c r="G3986">
        <v>0</v>
      </c>
      <c r="H3986">
        <v>0</v>
      </c>
      <c r="I3986">
        <v>0</v>
      </c>
      <c r="J3986">
        <v>0</v>
      </c>
      <c r="K3986">
        <v>0</v>
      </c>
      <c r="L3986">
        <v>0</v>
      </c>
      <c r="M3986">
        <v>0</v>
      </c>
      <c r="N3986">
        <v>0</v>
      </c>
      <c r="O3986">
        <v>0</v>
      </c>
      <c r="P3986">
        <v>0</v>
      </c>
      <c r="Q3986">
        <v>0.14899999999999999</v>
      </c>
      <c r="R3986">
        <v>0.187</v>
      </c>
      <c r="S3986">
        <v>0.19</v>
      </c>
      <c r="T3986">
        <v>0.377</v>
      </c>
      <c r="U3986">
        <v>0.17100000000000001</v>
      </c>
      <c r="V3986">
        <v>-1</v>
      </c>
      <c r="W3986">
        <v>0</v>
      </c>
      <c r="X3986">
        <v>0</v>
      </c>
      <c r="Y3986">
        <v>-0.1</v>
      </c>
      <c r="Z3986">
        <v>0</v>
      </c>
      <c r="AA3986">
        <v>0</v>
      </c>
    </row>
    <row r="3987" spans="1:27" x14ac:dyDescent="0.25">
      <c r="A3987" t="s">
        <v>22660</v>
      </c>
      <c r="B3987" t="s">
        <v>22661</v>
      </c>
      <c r="C3987" t="s">
        <v>20889</v>
      </c>
      <c r="D3987">
        <v>1</v>
      </c>
      <c r="E3987">
        <v>1</v>
      </c>
      <c r="F3987">
        <v>0</v>
      </c>
      <c r="G3987">
        <v>0</v>
      </c>
      <c r="H3987">
        <v>0</v>
      </c>
      <c r="I3987">
        <v>0</v>
      </c>
      <c r="J3987">
        <v>0</v>
      </c>
      <c r="K3987">
        <v>0</v>
      </c>
      <c r="L3987">
        <v>0</v>
      </c>
      <c r="M3987">
        <v>0</v>
      </c>
      <c r="N3987">
        <v>0</v>
      </c>
      <c r="O3987">
        <v>0</v>
      </c>
      <c r="P3987">
        <v>0</v>
      </c>
      <c r="Q3987">
        <v>0.14799999999999999</v>
      </c>
      <c r="R3987">
        <v>0.17399999999999999</v>
      </c>
      <c r="S3987">
        <v>0.21099999999999999</v>
      </c>
      <c r="T3987">
        <v>0.38500000000000001</v>
      </c>
      <c r="U3987">
        <v>0.17100000000000001</v>
      </c>
      <c r="V3987">
        <v>3</v>
      </c>
      <c r="W3987">
        <v>0</v>
      </c>
      <c r="X3987">
        <v>0</v>
      </c>
      <c r="Y3987">
        <v>-0.1</v>
      </c>
      <c r="Z3987">
        <v>0</v>
      </c>
      <c r="AA3987">
        <v>0</v>
      </c>
    </row>
    <row r="3988" spans="1:27" x14ac:dyDescent="0.25">
      <c r="A3988" t="s">
        <v>22662</v>
      </c>
      <c r="B3988" t="s">
        <v>22663</v>
      </c>
      <c r="C3988" t="s">
        <v>20890</v>
      </c>
      <c r="D3988">
        <v>1</v>
      </c>
      <c r="E3988">
        <v>1</v>
      </c>
      <c r="F3988">
        <v>0</v>
      </c>
      <c r="G3988">
        <v>0</v>
      </c>
      <c r="H3988">
        <v>0</v>
      </c>
      <c r="I3988">
        <v>0</v>
      </c>
      <c r="J3988">
        <v>0</v>
      </c>
      <c r="K3988">
        <v>0</v>
      </c>
      <c r="L3988">
        <v>0</v>
      </c>
      <c r="M3988">
        <v>0</v>
      </c>
      <c r="N3988">
        <v>0</v>
      </c>
      <c r="O3988">
        <v>0</v>
      </c>
      <c r="P3988">
        <v>0</v>
      </c>
      <c r="Q3988">
        <v>0.14699999999999999</v>
      </c>
      <c r="R3988">
        <v>0.18099999999999999</v>
      </c>
      <c r="S3988">
        <v>0.19800000000000001</v>
      </c>
      <c r="T3988">
        <v>0.38</v>
      </c>
      <c r="U3988">
        <v>0.17</v>
      </c>
      <c r="V3988">
        <v>4</v>
      </c>
      <c r="W3988">
        <v>0</v>
      </c>
      <c r="X3988">
        <v>0</v>
      </c>
      <c r="Y3988">
        <v>-0.1</v>
      </c>
      <c r="Z3988">
        <v>0</v>
      </c>
      <c r="AA3988">
        <v>0</v>
      </c>
    </row>
    <row r="3989" spans="1:27" x14ac:dyDescent="0.25">
      <c r="A3989" t="s">
        <v>22664</v>
      </c>
      <c r="B3989" t="s">
        <v>22665</v>
      </c>
      <c r="C3989" t="s">
        <v>20895</v>
      </c>
      <c r="D3989">
        <v>1</v>
      </c>
      <c r="E3989">
        <v>1</v>
      </c>
      <c r="F3989">
        <v>0</v>
      </c>
      <c r="G3989">
        <v>0</v>
      </c>
      <c r="H3989">
        <v>0</v>
      </c>
      <c r="I3989">
        <v>0</v>
      </c>
      <c r="J3989">
        <v>0</v>
      </c>
      <c r="K3989">
        <v>0</v>
      </c>
      <c r="L3989">
        <v>0</v>
      </c>
      <c r="M3989">
        <v>0</v>
      </c>
      <c r="N3989">
        <v>0</v>
      </c>
      <c r="O3989">
        <v>0</v>
      </c>
      <c r="P3989">
        <v>0</v>
      </c>
      <c r="Q3989">
        <v>0.14699999999999999</v>
      </c>
      <c r="R3989">
        <v>0.17899999999999999</v>
      </c>
      <c r="S3989">
        <v>0.20200000000000001</v>
      </c>
      <c r="T3989">
        <v>0.38</v>
      </c>
      <c r="U3989">
        <v>0.17</v>
      </c>
      <c r="V3989">
        <v>2</v>
      </c>
      <c r="W3989">
        <v>0</v>
      </c>
      <c r="X3989">
        <v>0</v>
      </c>
      <c r="Y3989">
        <v>-0.1</v>
      </c>
      <c r="Z3989">
        <v>0</v>
      </c>
      <c r="AA3989">
        <v>0</v>
      </c>
    </row>
    <row r="3990" spans="1:27" x14ac:dyDescent="0.25">
      <c r="A3990" t="s">
        <v>22666</v>
      </c>
      <c r="B3990" t="s">
        <v>22667</v>
      </c>
      <c r="C3990" t="s">
        <v>20895</v>
      </c>
      <c r="D3990">
        <v>1</v>
      </c>
      <c r="E3990">
        <v>1</v>
      </c>
      <c r="F3990">
        <v>0</v>
      </c>
      <c r="G3990">
        <v>0</v>
      </c>
      <c r="H3990">
        <v>0</v>
      </c>
      <c r="I3990">
        <v>0</v>
      </c>
      <c r="J3990">
        <v>0</v>
      </c>
      <c r="K3990">
        <v>0</v>
      </c>
      <c r="L3990">
        <v>0</v>
      </c>
      <c r="M3990">
        <v>0</v>
      </c>
      <c r="N3990">
        <v>0</v>
      </c>
      <c r="O3990">
        <v>0</v>
      </c>
      <c r="P3990">
        <v>0</v>
      </c>
      <c r="Q3990">
        <v>0.15</v>
      </c>
      <c r="R3990">
        <v>0.17899999999999999</v>
      </c>
      <c r="S3990">
        <v>0.20300000000000001</v>
      </c>
      <c r="T3990">
        <v>0.38100000000000001</v>
      </c>
      <c r="U3990">
        <v>0.17</v>
      </c>
      <c r="V3990">
        <v>2</v>
      </c>
      <c r="W3990">
        <v>0</v>
      </c>
      <c r="X3990">
        <v>0</v>
      </c>
      <c r="Y3990">
        <v>-0.1</v>
      </c>
      <c r="Z3990">
        <v>0</v>
      </c>
      <c r="AA3990">
        <v>0</v>
      </c>
    </row>
    <row r="3991" spans="1:27" x14ac:dyDescent="0.25">
      <c r="A3991" t="s">
        <v>22668</v>
      </c>
      <c r="B3991" t="s">
        <v>22669</v>
      </c>
      <c r="C3991" t="s">
        <v>20886</v>
      </c>
      <c r="D3991">
        <v>1</v>
      </c>
      <c r="E3991">
        <v>1</v>
      </c>
      <c r="F3991">
        <v>0</v>
      </c>
      <c r="G3991">
        <v>0</v>
      </c>
      <c r="H3991">
        <v>0</v>
      </c>
      <c r="I3991">
        <v>0</v>
      </c>
      <c r="J3991">
        <v>0</v>
      </c>
      <c r="K3991">
        <v>0</v>
      </c>
      <c r="L3991">
        <v>0</v>
      </c>
      <c r="M3991">
        <v>0</v>
      </c>
      <c r="N3991">
        <v>0</v>
      </c>
      <c r="O3991">
        <v>0</v>
      </c>
      <c r="P3991">
        <v>0</v>
      </c>
      <c r="Q3991">
        <v>0.14199999999999999</v>
      </c>
      <c r="R3991">
        <v>0.184</v>
      </c>
      <c r="S3991">
        <v>0.19</v>
      </c>
      <c r="T3991">
        <v>0.374</v>
      </c>
      <c r="U3991">
        <v>0.17</v>
      </c>
      <c r="V3991">
        <v>-2</v>
      </c>
      <c r="W3991">
        <v>0</v>
      </c>
      <c r="X3991">
        <v>0</v>
      </c>
      <c r="Y3991">
        <v>-0.1</v>
      </c>
      <c r="Z3991">
        <v>0</v>
      </c>
      <c r="AA3991">
        <v>0</v>
      </c>
    </row>
    <row r="3992" spans="1:27" x14ac:dyDescent="0.25">
      <c r="A3992" t="s">
        <v>213</v>
      </c>
      <c r="B3992" t="s">
        <v>214</v>
      </c>
      <c r="C3992" t="s">
        <v>1</v>
      </c>
      <c r="D3992">
        <v>1</v>
      </c>
      <c r="E3992">
        <v>1</v>
      </c>
      <c r="F3992">
        <v>0</v>
      </c>
      <c r="G3992">
        <v>0</v>
      </c>
      <c r="H3992">
        <v>0</v>
      </c>
      <c r="I3992">
        <v>0</v>
      </c>
      <c r="J3992">
        <v>0</v>
      </c>
      <c r="K3992">
        <v>0</v>
      </c>
      <c r="L3992">
        <v>0</v>
      </c>
      <c r="M3992">
        <v>0</v>
      </c>
      <c r="N3992">
        <v>0</v>
      </c>
      <c r="O3992">
        <v>0</v>
      </c>
      <c r="P3992">
        <v>0</v>
      </c>
      <c r="Q3992">
        <v>0.156</v>
      </c>
      <c r="R3992">
        <v>0.183</v>
      </c>
      <c r="S3992">
        <v>0.19700000000000001</v>
      </c>
      <c r="T3992">
        <v>0.38</v>
      </c>
      <c r="U3992">
        <v>0.17</v>
      </c>
      <c r="V3992">
        <v>-2</v>
      </c>
      <c r="W3992">
        <v>0</v>
      </c>
      <c r="X3992">
        <v>0</v>
      </c>
      <c r="Y3992">
        <v>-0.1</v>
      </c>
      <c r="Z3992">
        <v>0</v>
      </c>
      <c r="AA3992">
        <v>0</v>
      </c>
    </row>
    <row r="3993" spans="1:27" x14ac:dyDescent="0.25">
      <c r="A3993" t="s">
        <v>9</v>
      </c>
      <c r="B3993" t="s">
        <v>10</v>
      </c>
      <c r="C3993" t="s">
        <v>20890</v>
      </c>
      <c r="D3993">
        <v>1</v>
      </c>
      <c r="E3993">
        <v>1</v>
      </c>
      <c r="F3993">
        <v>0</v>
      </c>
      <c r="G3993">
        <v>0</v>
      </c>
      <c r="H3993">
        <v>0</v>
      </c>
      <c r="I3993">
        <v>0</v>
      </c>
      <c r="J3993">
        <v>0</v>
      </c>
      <c r="K3993">
        <v>0</v>
      </c>
      <c r="L3993">
        <v>0</v>
      </c>
      <c r="M3993">
        <v>0</v>
      </c>
      <c r="N3993">
        <v>0</v>
      </c>
      <c r="O3993">
        <v>0</v>
      </c>
      <c r="P3993">
        <v>0</v>
      </c>
      <c r="Q3993">
        <v>0.14899999999999999</v>
      </c>
      <c r="R3993">
        <v>0.185</v>
      </c>
      <c r="S3993">
        <v>0.191</v>
      </c>
      <c r="T3993">
        <v>0.376</v>
      </c>
      <c r="U3993">
        <v>0.17</v>
      </c>
      <c r="V3993">
        <v>4</v>
      </c>
      <c r="W3993">
        <v>0</v>
      </c>
      <c r="X3993">
        <v>0</v>
      </c>
      <c r="Y3993">
        <v>-0.1</v>
      </c>
      <c r="Z3993">
        <v>0</v>
      </c>
      <c r="AA3993">
        <v>0</v>
      </c>
    </row>
    <row r="3994" spans="1:27" x14ac:dyDescent="0.25">
      <c r="A3994" t="s">
        <v>22670</v>
      </c>
      <c r="B3994" t="s">
        <v>22671</v>
      </c>
      <c r="C3994" t="s">
        <v>20888</v>
      </c>
      <c r="D3994">
        <v>1</v>
      </c>
      <c r="E3994">
        <v>1</v>
      </c>
      <c r="F3994">
        <v>0</v>
      </c>
      <c r="G3994">
        <v>0</v>
      </c>
      <c r="H3994">
        <v>0</v>
      </c>
      <c r="I3994">
        <v>0</v>
      </c>
      <c r="J3994">
        <v>0</v>
      </c>
      <c r="K3994">
        <v>0</v>
      </c>
      <c r="L3994">
        <v>0</v>
      </c>
      <c r="M3994">
        <v>0</v>
      </c>
      <c r="N3994">
        <v>0</v>
      </c>
      <c r="O3994">
        <v>0</v>
      </c>
      <c r="P3994">
        <v>0</v>
      </c>
      <c r="Q3994">
        <v>0.14699999999999999</v>
      </c>
      <c r="R3994">
        <v>0.183</v>
      </c>
      <c r="S3994">
        <v>0.19600000000000001</v>
      </c>
      <c r="T3994">
        <v>0.378</v>
      </c>
      <c r="U3994">
        <v>0.17</v>
      </c>
      <c r="V3994">
        <v>-3</v>
      </c>
      <c r="W3994">
        <v>0</v>
      </c>
      <c r="X3994">
        <v>0</v>
      </c>
      <c r="Y3994">
        <v>-0.1</v>
      </c>
      <c r="Z3994">
        <v>0</v>
      </c>
      <c r="AA3994">
        <v>0</v>
      </c>
    </row>
    <row r="3995" spans="1:27" x14ac:dyDescent="0.25">
      <c r="A3995" t="s">
        <v>143</v>
      </c>
      <c r="B3995" t="s">
        <v>144</v>
      </c>
      <c r="C3995" t="s">
        <v>1</v>
      </c>
      <c r="D3995">
        <v>1</v>
      </c>
      <c r="E3995">
        <v>1</v>
      </c>
      <c r="F3995">
        <v>0</v>
      </c>
      <c r="G3995">
        <v>0</v>
      </c>
      <c r="H3995">
        <v>0</v>
      </c>
      <c r="I3995">
        <v>0</v>
      </c>
      <c r="J3995">
        <v>0</v>
      </c>
      <c r="K3995">
        <v>0</v>
      </c>
      <c r="L3995">
        <v>0</v>
      </c>
      <c r="M3995">
        <v>0</v>
      </c>
      <c r="N3995">
        <v>0</v>
      </c>
      <c r="O3995">
        <v>0</v>
      </c>
      <c r="P3995">
        <v>0</v>
      </c>
      <c r="Q3995">
        <v>0.14399999999999999</v>
      </c>
      <c r="R3995">
        <v>0.182</v>
      </c>
      <c r="S3995">
        <v>0.19600000000000001</v>
      </c>
      <c r="T3995">
        <v>0.378</v>
      </c>
      <c r="U3995">
        <v>0.17</v>
      </c>
      <c r="V3995">
        <v>-2</v>
      </c>
      <c r="W3995">
        <v>0</v>
      </c>
      <c r="X3995">
        <v>0</v>
      </c>
      <c r="Y3995">
        <v>-0.1</v>
      </c>
      <c r="Z3995">
        <v>0</v>
      </c>
      <c r="AA3995">
        <v>0</v>
      </c>
    </row>
    <row r="3996" spans="1:27" x14ac:dyDescent="0.25">
      <c r="A3996" t="s">
        <v>125</v>
      </c>
      <c r="B3996" t="s">
        <v>126</v>
      </c>
      <c r="C3996" t="s">
        <v>20870</v>
      </c>
      <c r="D3996">
        <v>1</v>
      </c>
      <c r="E3996">
        <v>1</v>
      </c>
      <c r="F3996">
        <v>0</v>
      </c>
      <c r="G3996">
        <v>0</v>
      </c>
      <c r="H3996">
        <v>0</v>
      </c>
      <c r="I3996">
        <v>0</v>
      </c>
      <c r="J3996">
        <v>0</v>
      </c>
      <c r="K3996">
        <v>0</v>
      </c>
      <c r="L3996">
        <v>0</v>
      </c>
      <c r="M3996">
        <v>0</v>
      </c>
      <c r="N3996">
        <v>0</v>
      </c>
      <c r="O3996">
        <v>0</v>
      </c>
      <c r="P3996">
        <v>0</v>
      </c>
      <c r="Q3996">
        <v>0.156</v>
      </c>
      <c r="R3996">
        <v>0.184</v>
      </c>
      <c r="S3996">
        <v>0.19500000000000001</v>
      </c>
      <c r="T3996">
        <v>0.379</v>
      </c>
      <c r="U3996">
        <v>0.17</v>
      </c>
      <c r="V3996">
        <v>-4</v>
      </c>
      <c r="W3996">
        <v>0</v>
      </c>
      <c r="X3996">
        <v>0</v>
      </c>
      <c r="Y3996">
        <v>-0.1</v>
      </c>
      <c r="Z3996">
        <v>0</v>
      </c>
      <c r="AA3996">
        <v>0</v>
      </c>
    </row>
    <row r="3997" spans="1:27" x14ac:dyDescent="0.25">
      <c r="A3997" t="s">
        <v>7</v>
      </c>
      <c r="B3997" t="s">
        <v>8</v>
      </c>
      <c r="C3997" t="s">
        <v>20885</v>
      </c>
      <c r="D3997">
        <v>1</v>
      </c>
      <c r="E3997">
        <v>1</v>
      </c>
      <c r="F3997">
        <v>0</v>
      </c>
      <c r="G3997">
        <v>0</v>
      </c>
      <c r="H3997">
        <v>0</v>
      </c>
      <c r="I3997">
        <v>0</v>
      </c>
      <c r="J3997">
        <v>0</v>
      </c>
      <c r="K3997">
        <v>0</v>
      </c>
      <c r="L3997">
        <v>0</v>
      </c>
      <c r="M3997">
        <v>0</v>
      </c>
      <c r="N3997">
        <v>0</v>
      </c>
      <c r="O3997">
        <v>0</v>
      </c>
      <c r="P3997">
        <v>0</v>
      </c>
      <c r="Q3997">
        <v>0.157</v>
      </c>
      <c r="R3997">
        <v>0.184</v>
      </c>
      <c r="S3997">
        <v>0.19400000000000001</v>
      </c>
      <c r="T3997">
        <v>0.379</v>
      </c>
      <c r="U3997">
        <v>0.17</v>
      </c>
      <c r="V3997">
        <v>0</v>
      </c>
      <c r="W3997">
        <v>0</v>
      </c>
      <c r="X3997">
        <v>0</v>
      </c>
      <c r="Y3997">
        <v>-0.1</v>
      </c>
      <c r="Z3997">
        <v>0</v>
      </c>
      <c r="AA3997">
        <v>0</v>
      </c>
    </row>
    <row r="3998" spans="1:27" x14ac:dyDescent="0.25">
      <c r="A3998" t="s">
        <v>22672</v>
      </c>
      <c r="B3998" t="s">
        <v>22673</v>
      </c>
      <c r="C3998" t="s">
        <v>20890</v>
      </c>
      <c r="D3998">
        <v>1</v>
      </c>
      <c r="E3998">
        <v>1</v>
      </c>
      <c r="F3998">
        <v>0</v>
      </c>
      <c r="G3998">
        <v>0</v>
      </c>
      <c r="H3998">
        <v>0</v>
      </c>
      <c r="I3998">
        <v>0</v>
      </c>
      <c r="J3998">
        <v>0</v>
      </c>
      <c r="K3998">
        <v>0</v>
      </c>
      <c r="L3998">
        <v>0</v>
      </c>
      <c r="M3998">
        <v>0</v>
      </c>
      <c r="N3998">
        <v>0</v>
      </c>
      <c r="O3998">
        <v>0</v>
      </c>
      <c r="P3998">
        <v>0</v>
      </c>
      <c r="Q3998">
        <v>0.13</v>
      </c>
      <c r="R3998">
        <v>0.18</v>
      </c>
      <c r="S3998">
        <v>0.19</v>
      </c>
      <c r="T3998">
        <v>0.371</v>
      </c>
      <c r="U3998">
        <v>0.17</v>
      </c>
      <c r="V3998">
        <v>4</v>
      </c>
      <c r="W3998">
        <v>0</v>
      </c>
      <c r="X3998">
        <v>0</v>
      </c>
      <c r="Y3998">
        <v>-0.1</v>
      </c>
      <c r="Z3998">
        <v>0</v>
      </c>
      <c r="AA3998">
        <v>0</v>
      </c>
    </row>
    <row r="3999" spans="1:27" x14ac:dyDescent="0.25">
      <c r="A3999" t="s">
        <v>103</v>
      </c>
      <c r="B3999" t="s">
        <v>104</v>
      </c>
      <c r="C3999" t="s">
        <v>20871</v>
      </c>
      <c r="D3999">
        <v>1</v>
      </c>
      <c r="E3999">
        <v>1</v>
      </c>
      <c r="F3999">
        <v>0</v>
      </c>
      <c r="G3999">
        <v>0</v>
      </c>
      <c r="H3999">
        <v>0</v>
      </c>
      <c r="I3999">
        <v>0</v>
      </c>
      <c r="J3999">
        <v>0</v>
      </c>
      <c r="K3999">
        <v>0</v>
      </c>
      <c r="L3999">
        <v>0</v>
      </c>
      <c r="M3999">
        <v>0</v>
      </c>
      <c r="N3999">
        <v>0</v>
      </c>
      <c r="O3999">
        <v>0</v>
      </c>
      <c r="P3999">
        <v>0</v>
      </c>
      <c r="Q3999">
        <v>0.152</v>
      </c>
      <c r="R3999">
        <v>0.18099999999999999</v>
      </c>
      <c r="S3999">
        <v>0.19700000000000001</v>
      </c>
      <c r="T3999">
        <v>0.378</v>
      </c>
      <c r="U3999">
        <v>0.16900000000000001</v>
      </c>
      <c r="V3999">
        <v>2</v>
      </c>
      <c r="W3999">
        <v>0</v>
      </c>
      <c r="X3999">
        <v>0</v>
      </c>
      <c r="Y3999">
        <v>-0.1</v>
      </c>
      <c r="Z3999">
        <v>0</v>
      </c>
      <c r="AA3999">
        <v>0</v>
      </c>
    </row>
    <row r="4000" spans="1:27" x14ac:dyDescent="0.25">
      <c r="A4000" t="s">
        <v>22674</v>
      </c>
      <c r="B4000" t="s">
        <v>22675</v>
      </c>
      <c r="C4000" t="s">
        <v>1</v>
      </c>
      <c r="D4000">
        <v>1</v>
      </c>
      <c r="E4000">
        <v>1</v>
      </c>
      <c r="F4000">
        <v>0</v>
      </c>
      <c r="G4000">
        <v>0</v>
      </c>
      <c r="H4000">
        <v>0</v>
      </c>
      <c r="I4000">
        <v>0</v>
      </c>
      <c r="J4000">
        <v>0</v>
      </c>
      <c r="K4000">
        <v>0</v>
      </c>
      <c r="L4000">
        <v>0</v>
      </c>
      <c r="M4000">
        <v>0</v>
      </c>
      <c r="N4000">
        <v>0</v>
      </c>
      <c r="O4000">
        <v>0</v>
      </c>
      <c r="P4000">
        <v>0</v>
      </c>
      <c r="Q4000">
        <v>0.152</v>
      </c>
      <c r="R4000">
        <v>0.183</v>
      </c>
      <c r="S4000">
        <v>0.193</v>
      </c>
      <c r="T4000">
        <v>0.376</v>
      </c>
      <c r="U4000">
        <v>0.16900000000000001</v>
      </c>
      <c r="V4000">
        <v>-2</v>
      </c>
      <c r="W4000">
        <v>0</v>
      </c>
      <c r="X4000">
        <v>0</v>
      </c>
      <c r="Y4000">
        <v>-0.1</v>
      </c>
      <c r="Z4000">
        <v>0</v>
      </c>
      <c r="AA4000">
        <v>0</v>
      </c>
    </row>
    <row r="4001" spans="1:27" x14ac:dyDescent="0.25">
      <c r="A4001" t="s">
        <v>22676</v>
      </c>
      <c r="B4001" t="s">
        <v>22677</v>
      </c>
      <c r="C4001" t="s">
        <v>20889</v>
      </c>
      <c r="D4001">
        <v>1</v>
      </c>
      <c r="E4001">
        <v>1</v>
      </c>
      <c r="F4001">
        <v>0</v>
      </c>
      <c r="G4001">
        <v>0</v>
      </c>
      <c r="H4001">
        <v>0</v>
      </c>
      <c r="I4001">
        <v>0</v>
      </c>
      <c r="J4001">
        <v>0</v>
      </c>
      <c r="K4001">
        <v>0</v>
      </c>
      <c r="L4001">
        <v>0</v>
      </c>
      <c r="M4001">
        <v>0</v>
      </c>
      <c r="N4001">
        <v>0</v>
      </c>
      <c r="O4001">
        <v>0</v>
      </c>
      <c r="P4001">
        <v>0</v>
      </c>
      <c r="Q4001">
        <v>0.152</v>
      </c>
      <c r="R4001">
        <v>0.17699999999999999</v>
      </c>
      <c r="S4001">
        <v>0.20399999999999999</v>
      </c>
      <c r="T4001">
        <v>0.38100000000000001</v>
      </c>
      <c r="U4001">
        <v>0.16900000000000001</v>
      </c>
      <c r="V4001">
        <v>1</v>
      </c>
      <c r="W4001">
        <v>0</v>
      </c>
      <c r="X4001">
        <v>0</v>
      </c>
      <c r="Y4001">
        <v>-0.1</v>
      </c>
      <c r="Z4001">
        <v>0</v>
      </c>
      <c r="AA4001">
        <v>0</v>
      </c>
    </row>
    <row r="4002" spans="1:27" x14ac:dyDescent="0.25">
      <c r="A4002" t="s">
        <v>22678</v>
      </c>
      <c r="B4002" t="s">
        <v>22679</v>
      </c>
      <c r="C4002" t="s">
        <v>1</v>
      </c>
      <c r="D4002">
        <v>1</v>
      </c>
      <c r="E4002">
        <v>1</v>
      </c>
      <c r="F4002">
        <v>0</v>
      </c>
      <c r="G4002">
        <v>0</v>
      </c>
      <c r="H4002">
        <v>0</v>
      </c>
      <c r="I4002">
        <v>0</v>
      </c>
      <c r="J4002">
        <v>0</v>
      </c>
      <c r="K4002">
        <v>0</v>
      </c>
      <c r="L4002">
        <v>0</v>
      </c>
      <c r="M4002">
        <v>0</v>
      </c>
      <c r="N4002">
        <v>0</v>
      </c>
      <c r="O4002">
        <v>0</v>
      </c>
      <c r="P4002">
        <v>0</v>
      </c>
      <c r="Q4002">
        <v>0.14199999999999999</v>
      </c>
      <c r="R4002">
        <v>0.191</v>
      </c>
      <c r="S4002">
        <v>0.17599999999999999</v>
      </c>
      <c r="T4002">
        <v>0.36699999999999999</v>
      </c>
      <c r="U4002">
        <v>0.16900000000000001</v>
      </c>
      <c r="V4002">
        <v>-3</v>
      </c>
      <c r="W4002">
        <v>0</v>
      </c>
      <c r="X4002">
        <v>0</v>
      </c>
      <c r="Y4002">
        <v>-0.1</v>
      </c>
      <c r="Z4002">
        <v>0</v>
      </c>
      <c r="AA4002">
        <v>0</v>
      </c>
    </row>
    <row r="4003" spans="1:27" x14ac:dyDescent="0.25">
      <c r="A4003" t="s">
        <v>22680</v>
      </c>
      <c r="B4003" t="s">
        <v>22681</v>
      </c>
      <c r="C4003" t="s">
        <v>1</v>
      </c>
      <c r="D4003">
        <v>1</v>
      </c>
      <c r="E4003">
        <v>1</v>
      </c>
      <c r="F4003">
        <v>0</v>
      </c>
      <c r="G4003">
        <v>0</v>
      </c>
      <c r="H4003">
        <v>0</v>
      </c>
      <c r="I4003">
        <v>0</v>
      </c>
      <c r="J4003">
        <v>0</v>
      </c>
      <c r="K4003">
        <v>0</v>
      </c>
      <c r="L4003">
        <v>0</v>
      </c>
      <c r="M4003">
        <v>0</v>
      </c>
      <c r="N4003">
        <v>0</v>
      </c>
      <c r="O4003">
        <v>0</v>
      </c>
      <c r="P4003">
        <v>0</v>
      </c>
      <c r="Q4003">
        <v>0.14299999999999999</v>
      </c>
      <c r="R4003">
        <v>0.17899999999999999</v>
      </c>
      <c r="S4003">
        <v>0.19500000000000001</v>
      </c>
      <c r="T4003">
        <v>0.374</v>
      </c>
      <c r="U4003">
        <v>0.16900000000000001</v>
      </c>
      <c r="V4003">
        <v>-3</v>
      </c>
      <c r="W4003">
        <v>0</v>
      </c>
      <c r="X4003">
        <v>0</v>
      </c>
      <c r="Y4003">
        <v>-0.1</v>
      </c>
      <c r="Z4003">
        <v>0</v>
      </c>
      <c r="AA4003">
        <v>0</v>
      </c>
    </row>
    <row r="4004" spans="1:27" x14ac:dyDescent="0.25">
      <c r="A4004" t="s">
        <v>22682</v>
      </c>
      <c r="B4004" t="s">
        <v>22683</v>
      </c>
      <c r="C4004" t="s">
        <v>20888</v>
      </c>
      <c r="D4004">
        <v>1</v>
      </c>
      <c r="E4004">
        <v>1</v>
      </c>
      <c r="F4004">
        <v>0</v>
      </c>
      <c r="G4004">
        <v>0</v>
      </c>
      <c r="H4004">
        <v>0</v>
      </c>
      <c r="I4004">
        <v>0</v>
      </c>
      <c r="J4004">
        <v>0</v>
      </c>
      <c r="K4004">
        <v>0</v>
      </c>
      <c r="L4004">
        <v>0</v>
      </c>
      <c r="M4004">
        <v>0</v>
      </c>
      <c r="N4004">
        <v>0</v>
      </c>
      <c r="O4004">
        <v>0</v>
      </c>
      <c r="P4004">
        <v>0</v>
      </c>
      <c r="Q4004">
        <v>0.151</v>
      </c>
      <c r="R4004">
        <v>0.183</v>
      </c>
      <c r="S4004">
        <v>0.193</v>
      </c>
      <c r="T4004">
        <v>0.376</v>
      </c>
      <c r="U4004">
        <v>0.16900000000000001</v>
      </c>
      <c r="V4004">
        <v>-4</v>
      </c>
      <c r="W4004">
        <v>0</v>
      </c>
      <c r="X4004">
        <v>0</v>
      </c>
      <c r="Y4004">
        <v>-0.1</v>
      </c>
      <c r="Z4004">
        <v>0</v>
      </c>
      <c r="AA4004">
        <v>0</v>
      </c>
    </row>
    <row r="4005" spans="1:27" x14ac:dyDescent="0.25">
      <c r="A4005" t="s">
        <v>22684</v>
      </c>
      <c r="B4005" t="s">
        <v>22685</v>
      </c>
      <c r="C4005" t="s">
        <v>20895</v>
      </c>
      <c r="D4005">
        <v>1</v>
      </c>
      <c r="E4005">
        <v>1</v>
      </c>
      <c r="F4005">
        <v>0</v>
      </c>
      <c r="G4005">
        <v>0</v>
      </c>
      <c r="H4005">
        <v>0</v>
      </c>
      <c r="I4005">
        <v>0</v>
      </c>
      <c r="J4005">
        <v>0</v>
      </c>
      <c r="K4005">
        <v>0</v>
      </c>
      <c r="L4005">
        <v>0</v>
      </c>
      <c r="M4005">
        <v>0</v>
      </c>
      <c r="N4005">
        <v>0</v>
      </c>
      <c r="O4005">
        <v>0</v>
      </c>
      <c r="P4005">
        <v>0</v>
      </c>
      <c r="Q4005">
        <v>0.154</v>
      </c>
      <c r="R4005">
        <v>0.182</v>
      </c>
      <c r="S4005">
        <v>0.193</v>
      </c>
      <c r="T4005">
        <v>0.376</v>
      </c>
      <c r="U4005">
        <v>0.16900000000000001</v>
      </c>
      <c r="V4005">
        <v>1</v>
      </c>
      <c r="W4005">
        <v>0</v>
      </c>
      <c r="X4005">
        <v>0</v>
      </c>
      <c r="Y4005">
        <v>-0.1</v>
      </c>
      <c r="Z4005">
        <v>0</v>
      </c>
      <c r="AA4005">
        <v>0</v>
      </c>
    </row>
    <row r="4006" spans="1:27" x14ac:dyDescent="0.25">
      <c r="A4006" t="s">
        <v>25</v>
      </c>
      <c r="B4006" t="s">
        <v>26</v>
      </c>
      <c r="C4006" t="s">
        <v>20877</v>
      </c>
      <c r="D4006">
        <v>1</v>
      </c>
      <c r="E4006">
        <v>1</v>
      </c>
      <c r="F4006">
        <v>0</v>
      </c>
      <c r="G4006">
        <v>0</v>
      </c>
      <c r="H4006">
        <v>0</v>
      </c>
      <c r="I4006">
        <v>0</v>
      </c>
      <c r="J4006">
        <v>0</v>
      </c>
      <c r="K4006">
        <v>0</v>
      </c>
      <c r="L4006">
        <v>0</v>
      </c>
      <c r="M4006">
        <v>0</v>
      </c>
      <c r="N4006">
        <v>0</v>
      </c>
      <c r="O4006">
        <v>0</v>
      </c>
      <c r="P4006">
        <v>0</v>
      </c>
      <c r="Q4006">
        <v>0.14099999999999999</v>
      </c>
      <c r="R4006">
        <v>0.17799999999999999</v>
      </c>
      <c r="S4006">
        <v>0.19600000000000001</v>
      </c>
      <c r="T4006">
        <v>0.374</v>
      </c>
      <c r="U4006">
        <v>0.16900000000000001</v>
      </c>
      <c r="V4006">
        <v>5</v>
      </c>
      <c r="W4006">
        <v>0</v>
      </c>
      <c r="X4006">
        <v>0</v>
      </c>
      <c r="Y4006">
        <v>-0.1</v>
      </c>
      <c r="Z4006">
        <v>0</v>
      </c>
      <c r="AA4006">
        <v>0</v>
      </c>
    </row>
    <row r="4007" spans="1:27" x14ac:dyDescent="0.25">
      <c r="A4007" t="s">
        <v>11</v>
      </c>
      <c r="B4007" t="s">
        <v>12</v>
      </c>
      <c r="C4007" t="s">
        <v>20890</v>
      </c>
      <c r="D4007">
        <v>1</v>
      </c>
      <c r="E4007">
        <v>1</v>
      </c>
      <c r="F4007">
        <v>0</v>
      </c>
      <c r="G4007">
        <v>0</v>
      </c>
      <c r="H4007">
        <v>0</v>
      </c>
      <c r="I4007">
        <v>0</v>
      </c>
      <c r="J4007">
        <v>0</v>
      </c>
      <c r="K4007">
        <v>0</v>
      </c>
      <c r="L4007">
        <v>0</v>
      </c>
      <c r="M4007">
        <v>0</v>
      </c>
      <c r="N4007">
        <v>0</v>
      </c>
      <c r="O4007">
        <v>0</v>
      </c>
      <c r="P4007">
        <v>0</v>
      </c>
      <c r="Q4007">
        <v>0.13500000000000001</v>
      </c>
      <c r="R4007">
        <v>0.17599999999999999</v>
      </c>
      <c r="S4007">
        <v>0.19700000000000001</v>
      </c>
      <c r="T4007">
        <v>0.373</v>
      </c>
      <c r="U4007">
        <v>0.16800000000000001</v>
      </c>
      <c r="V4007">
        <v>3</v>
      </c>
      <c r="W4007">
        <v>0</v>
      </c>
      <c r="X4007">
        <v>0</v>
      </c>
      <c r="Y4007">
        <v>-0.1</v>
      </c>
      <c r="Z4007">
        <v>0</v>
      </c>
      <c r="AA4007">
        <v>0</v>
      </c>
    </row>
    <row r="4008" spans="1:27" x14ac:dyDescent="0.25">
      <c r="A4008" t="s">
        <v>22686</v>
      </c>
      <c r="B4008" t="s">
        <v>22687</v>
      </c>
      <c r="C4008" t="s">
        <v>1</v>
      </c>
      <c r="D4008">
        <v>1</v>
      </c>
      <c r="E4008">
        <v>1</v>
      </c>
      <c r="F4008">
        <v>0</v>
      </c>
      <c r="G4008">
        <v>0</v>
      </c>
      <c r="H4008">
        <v>0</v>
      </c>
      <c r="I4008">
        <v>0</v>
      </c>
      <c r="J4008">
        <v>0</v>
      </c>
      <c r="K4008">
        <v>0</v>
      </c>
      <c r="L4008">
        <v>0</v>
      </c>
      <c r="M4008">
        <v>0</v>
      </c>
      <c r="N4008">
        <v>0</v>
      </c>
      <c r="O4008">
        <v>0</v>
      </c>
      <c r="P4008">
        <v>0</v>
      </c>
      <c r="Q4008">
        <v>0.152</v>
      </c>
      <c r="R4008">
        <v>0.184</v>
      </c>
      <c r="S4008">
        <v>0.19</v>
      </c>
      <c r="T4008">
        <v>0.374</v>
      </c>
      <c r="U4008">
        <v>0.16800000000000001</v>
      </c>
      <c r="V4008">
        <v>-3</v>
      </c>
      <c r="W4008">
        <v>0</v>
      </c>
      <c r="X4008">
        <v>0</v>
      </c>
      <c r="Y4008">
        <v>-0.1</v>
      </c>
      <c r="Z4008">
        <v>0</v>
      </c>
      <c r="AA4008">
        <v>0</v>
      </c>
    </row>
    <row r="4009" spans="1:27" x14ac:dyDescent="0.25">
      <c r="A4009" t="s">
        <v>22688</v>
      </c>
      <c r="B4009" t="s">
        <v>22689</v>
      </c>
      <c r="C4009" t="s">
        <v>20886</v>
      </c>
      <c r="D4009">
        <v>1</v>
      </c>
      <c r="E4009">
        <v>1</v>
      </c>
      <c r="F4009">
        <v>0</v>
      </c>
      <c r="G4009">
        <v>0</v>
      </c>
      <c r="H4009">
        <v>0</v>
      </c>
      <c r="I4009">
        <v>0</v>
      </c>
      <c r="J4009">
        <v>0</v>
      </c>
      <c r="K4009">
        <v>0</v>
      </c>
      <c r="L4009">
        <v>0</v>
      </c>
      <c r="M4009">
        <v>0</v>
      </c>
      <c r="N4009">
        <v>0</v>
      </c>
      <c r="O4009">
        <v>0</v>
      </c>
      <c r="P4009">
        <v>0</v>
      </c>
      <c r="Q4009">
        <v>0.151</v>
      </c>
      <c r="R4009">
        <v>0.182</v>
      </c>
      <c r="S4009">
        <v>0.192</v>
      </c>
      <c r="T4009">
        <v>0.374</v>
      </c>
      <c r="U4009">
        <v>0.16800000000000001</v>
      </c>
      <c r="V4009">
        <v>-3</v>
      </c>
      <c r="W4009">
        <v>0</v>
      </c>
      <c r="X4009">
        <v>0</v>
      </c>
      <c r="Y4009">
        <v>-0.1</v>
      </c>
      <c r="Z4009">
        <v>0</v>
      </c>
      <c r="AA4009">
        <v>0</v>
      </c>
    </row>
    <row r="4010" spans="1:27" x14ac:dyDescent="0.25">
      <c r="A4010" t="s">
        <v>22690</v>
      </c>
      <c r="B4010" t="s">
        <v>22691</v>
      </c>
      <c r="C4010" t="s">
        <v>1</v>
      </c>
      <c r="D4010">
        <v>1</v>
      </c>
      <c r="E4010">
        <v>1</v>
      </c>
      <c r="F4010">
        <v>0</v>
      </c>
      <c r="G4010">
        <v>0</v>
      </c>
      <c r="H4010">
        <v>0</v>
      </c>
      <c r="I4010">
        <v>0</v>
      </c>
      <c r="J4010">
        <v>0</v>
      </c>
      <c r="K4010">
        <v>0</v>
      </c>
      <c r="L4010">
        <v>0</v>
      </c>
      <c r="M4010">
        <v>0</v>
      </c>
      <c r="N4010">
        <v>0</v>
      </c>
      <c r="O4010">
        <v>0</v>
      </c>
      <c r="P4010">
        <v>0</v>
      </c>
      <c r="Q4010">
        <v>0.14899999999999999</v>
      </c>
      <c r="R4010">
        <v>0.17899999999999999</v>
      </c>
      <c r="S4010">
        <v>0.19600000000000001</v>
      </c>
      <c r="T4010">
        <v>0.375</v>
      </c>
      <c r="U4010">
        <v>0.16800000000000001</v>
      </c>
      <c r="V4010">
        <v>-3</v>
      </c>
      <c r="W4010">
        <v>0</v>
      </c>
      <c r="X4010">
        <v>0</v>
      </c>
      <c r="Y4010">
        <v>-0.1</v>
      </c>
      <c r="Z4010">
        <v>0</v>
      </c>
      <c r="AA4010">
        <v>0</v>
      </c>
    </row>
    <row r="4011" spans="1:27" x14ac:dyDescent="0.25">
      <c r="A4011" t="s">
        <v>22692</v>
      </c>
      <c r="B4011" t="s">
        <v>22693</v>
      </c>
      <c r="C4011" t="s">
        <v>20890</v>
      </c>
      <c r="D4011">
        <v>1</v>
      </c>
      <c r="E4011">
        <v>1</v>
      </c>
      <c r="F4011">
        <v>0</v>
      </c>
      <c r="G4011">
        <v>0</v>
      </c>
      <c r="H4011">
        <v>0</v>
      </c>
      <c r="I4011">
        <v>0</v>
      </c>
      <c r="J4011">
        <v>0</v>
      </c>
      <c r="K4011">
        <v>0</v>
      </c>
      <c r="L4011">
        <v>0</v>
      </c>
      <c r="M4011">
        <v>0</v>
      </c>
      <c r="N4011">
        <v>0</v>
      </c>
      <c r="O4011">
        <v>0</v>
      </c>
      <c r="P4011">
        <v>0</v>
      </c>
      <c r="Q4011">
        <v>0.152</v>
      </c>
      <c r="R4011">
        <v>0.183</v>
      </c>
      <c r="S4011">
        <v>0.191</v>
      </c>
      <c r="T4011">
        <v>0.374</v>
      </c>
      <c r="U4011">
        <v>0.16800000000000001</v>
      </c>
      <c r="V4011">
        <v>3</v>
      </c>
      <c r="W4011">
        <v>0</v>
      </c>
      <c r="X4011">
        <v>0</v>
      </c>
      <c r="Y4011">
        <v>-0.1</v>
      </c>
      <c r="Z4011">
        <v>0</v>
      </c>
      <c r="AA4011">
        <v>0</v>
      </c>
    </row>
    <row r="4012" spans="1:27" x14ac:dyDescent="0.25">
      <c r="A4012" t="s">
        <v>219</v>
      </c>
      <c r="B4012" t="s">
        <v>220</v>
      </c>
      <c r="C4012" t="s">
        <v>20889</v>
      </c>
      <c r="D4012">
        <v>1</v>
      </c>
      <c r="E4012">
        <v>1</v>
      </c>
      <c r="F4012">
        <v>0</v>
      </c>
      <c r="G4012">
        <v>0</v>
      </c>
      <c r="H4012">
        <v>0</v>
      </c>
      <c r="I4012">
        <v>0</v>
      </c>
      <c r="J4012">
        <v>0</v>
      </c>
      <c r="K4012">
        <v>0</v>
      </c>
      <c r="L4012">
        <v>0</v>
      </c>
      <c r="M4012">
        <v>0</v>
      </c>
      <c r="N4012">
        <v>0</v>
      </c>
      <c r="O4012">
        <v>0</v>
      </c>
      <c r="P4012">
        <v>0</v>
      </c>
      <c r="Q4012">
        <v>0.14199999999999999</v>
      </c>
      <c r="R4012">
        <v>0.17499999999999999</v>
      </c>
      <c r="S4012">
        <v>0.19900000000000001</v>
      </c>
      <c r="T4012">
        <v>0.374</v>
      </c>
      <c r="U4012">
        <v>0.16800000000000001</v>
      </c>
      <c r="V4012">
        <v>1</v>
      </c>
      <c r="W4012">
        <v>0</v>
      </c>
      <c r="X4012">
        <v>0</v>
      </c>
      <c r="Y4012">
        <v>-0.1</v>
      </c>
      <c r="Z4012">
        <v>0</v>
      </c>
      <c r="AA4012">
        <v>0</v>
      </c>
    </row>
    <row r="4013" spans="1:27" x14ac:dyDescent="0.25">
      <c r="A4013" t="s">
        <v>376</v>
      </c>
      <c r="B4013" t="s">
        <v>377</v>
      </c>
      <c r="C4013" t="s">
        <v>20890</v>
      </c>
      <c r="D4013">
        <v>1</v>
      </c>
      <c r="E4013">
        <v>1</v>
      </c>
      <c r="F4013">
        <v>0</v>
      </c>
      <c r="G4013">
        <v>0</v>
      </c>
      <c r="H4013">
        <v>0</v>
      </c>
      <c r="I4013">
        <v>0</v>
      </c>
      <c r="J4013">
        <v>0</v>
      </c>
      <c r="K4013">
        <v>0</v>
      </c>
      <c r="L4013">
        <v>0</v>
      </c>
      <c r="M4013">
        <v>0</v>
      </c>
      <c r="N4013">
        <v>0</v>
      </c>
      <c r="O4013">
        <v>0</v>
      </c>
      <c r="P4013">
        <v>0</v>
      </c>
      <c r="Q4013">
        <v>0.14299999999999999</v>
      </c>
      <c r="R4013">
        <v>0.188</v>
      </c>
      <c r="S4013">
        <v>0.17599999999999999</v>
      </c>
      <c r="T4013">
        <v>0.36399999999999999</v>
      </c>
      <c r="U4013">
        <v>0.16700000000000001</v>
      </c>
      <c r="V4013">
        <v>2</v>
      </c>
      <c r="W4013">
        <v>0</v>
      </c>
      <c r="X4013">
        <v>0</v>
      </c>
      <c r="Y4013">
        <v>-0.1</v>
      </c>
      <c r="Z4013">
        <v>0</v>
      </c>
      <c r="AA4013">
        <v>0</v>
      </c>
    </row>
    <row r="4014" spans="1:27" x14ac:dyDescent="0.25">
      <c r="A4014" t="s">
        <v>27</v>
      </c>
      <c r="B4014" t="s">
        <v>28</v>
      </c>
      <c r="C4014" t="s">
        <v>1</v>
      </c>
      <c r="D4014">
        <v>1</v>
      </c>
      <c r="E4014">
        <v>1</v>
      </c>
      <c r="F4014">
        <v>0</v>
      </c>
      <c r="G4014">
        <v>0</v>
      </c>
      <c r="H4014">
        <v>0</v>
      </c>
      <c r="I4014">
        <v>0</v>
      </c>
      <c r="J4014">
        <v>0</v>
      </c>
      <c r="K4014">
        <v>0</v>
      </c>
      <c r="L4014">
        <v>0</v>
      </c>
      <c r="M4014">
        <v>0</v>
      </c>
      <c r="N4014">
        <v>0</v>
      </c>
      <c r="O4014">
        <v>0</v>
      </c>
      <c r="P4014">
        <v>0</v>
      </c>
      <c r="Q4014">
        <v>0.14599999999999999</v>
      </c>
      <c r="R4014">
        <v>0.17699999999999999</v>
      </c>
      <c r="S4014">
        <v>0.19500000000000001</v>
      </c>
      <c r="T4014">
        <v>0.372</v>
      </c>
      <c r="U4014">
        <v>0.16700000000000001</v>
      </c>
      <c r="V4014">
        <v>-4</v>
      </c>
      <c r="W4014">
        <v>0</v>
      </c>
      <c r="X4014">
        <v>0</v>
      </c>
      <c r="Y4014">
        <v>-0.1</v>
      </c>
      <c r="Z4014">
        <v>0</v>
      </c>
      <c r="AA4014">
        <v>0</v>
      </c>
    </row>
    <row r="4015" spans="1:27" x14ac:dyDescent="0.25">
      <c r="A4015" t="s">
        <v>49</v>
      </c>
      <c r="B4015" t="s">
        <v>50</v>
      </c>
      <c r="C4015" t="s">
        <v>20865</v>
      </c>
      <c r="D4015">
        <v>1</v>
      </c>
      <c r="E4015">
        <v>1</v>
      </c>
      <c r="F4015">
        <v>0</v>
      </c>
      <c r="G4015">
        <v>0</v>
      </c>
      <c r="H4015">
        <v>0</v>
      </c>
      <c r="I4015">
        <v>0</v>
      </c>
      <c r="J4015">
        <v>0</v>
      </c>
      <c r="K4015">
        <v>0</v>
      </c>
      <c r="L4015">
        <v>0</v>
      </c>
      <c r="M4015">
        <v>0</v>
      </c>
      <c r="N4015">
        <v>0</v>
      </c>
      <c r="O4015">
        <v>0</v>
      </c>
      <c r="P4015">
        <v>0</v>
      </c>
      <c r="Q4015">
        <v>0.14199999999999999</v>
      </c>
      <c r="R4015">
        <v>0.17899999999999999</v>
      </c>
      <c r="S4015">
        <v>0.192</v>
      </c>
      <c r="T4015">
        <v>0.372</v>
      </c>
      <c r="U4015">
        <v>0.16700000000000001</v>
      </c>
      <c r="V4015">
        <v>1</v>
      </c>
      <c r="W4015">
        <v>0</v>
      </c>
      <c r="X4015">
        <v>0</v>
      </c>
      <c r="Y4015">
        <v>-0.1</v>
      </c>
      <c r="Z4015">
        <v>0</v>
      </c>
      <c r="AA4015">
        <v>0</v>
      </c>
    </row>
    <row r="4016" spans="1:27" x14ac:dyDescent="0.25">
      <c r="A4016" t="s">
        <v>67</v>
      </c>
      <c r="B4016" t="s">
        <v>68</v>
      </c>
      <c r="C4016" t="s">
        <v>1</v>
      </c>
      <c r="D4016">
        <v>1</v>
      </c>
      <c r="E4016">
        <v>1</v>
      </c>
      <c r="F4016">
        <v>0</v>
      </c>
      <c r="G4016">
        <v>0</v>
      </c>
      <c r="H4016">
        <v>0</v>
      </c>
      <c r="I4016">
        <v>0</v>
      </c>
      <c r="J4016">
        <v>0</v>
      </c>
      <c r="K4016">
        <v>0</v>
      </c>
      <c r="L4016">
        <v>0</v>
      </c>
      <c r="M4016">
        <v>0</v>
      </c>
      <c r="N4016">
        <v>0</v>
      </c>
      <c r="O4016">
        <v>0</v>
      </c>
      <c r="P4016">
        <v>0</v>
      </c>
      <c r="Q4016">
        <v>0.14000000000000001</v>
      </c>
      <c r="R4016">
        <v>0.17899999999999999</v>
      </c>
      <c r="S4016">
        <v>0.189</v>
      </c>
      <c r="T4016">
        <v>0.36799999999999999</v>
      </c>
      <c r="U4016">
        <v>0.16700000000000001</v>
      </c>
      <c r="V4016">
        <v>-4</v>
      </c>
      <c r="W4016">
        <v>0</v>
      </c>
      <c r="X4016">
        <v>0</v>
      </c>
      <c r="Y4016">
        <v>-0.1</v>
      </c>
      <c r="Z4016">
        <v>0</v>
      </c>
      <c r="AA4016">
        <v>0</v>
      </c>
    </row>
    <row r="4017" spans="1:27" x14ac:dyDescent="0.25">
      <c r="A4017" t="s">
        <v>22694</v>
      </c>
      <c r="B4017" t="s">
        <v>22695</v>
      </c>
      <c r="C4017" t="s">
        <v>1</v>
      </c>
      <c r="D4017">
        <v>1</v>
      </c>
      <c r="E4017">
        <v>1</v>
      </c>
      <c r="F4017">
        <v>0</v>
      </c>
      <c r="G4017">
        <v>0</v>
      </c>
      <c r="H4017">
        <v>0</v>
      </c>
      <c r="I4017">
        <v>0</v>
      </c>
      <c r="J4017">
        <v>0</v>
      </c>
      <c r="K4017">
        <v>0</v>
      </c>
      <c r="L4017">
        <v>0</v>
      </c>
      <c r="M4017">
        <v>0</v>
      </c>
      <c r="N4017">
        <v>0</v>
      </c>
      <c r="O4017">
        <v>0</v>
      </c>
      <c r="P4017">
        <v>0</v>
      </c>
      <c r="Q4017">
        <v>0.14199999999999999</v>
      </c>
      <c r="R4017">
        <v>0.17399999999999999</v>
      </c>
      <c r="S4017">
        <v>0.19700000000000001</v>
      </c>
      <c r="T4017">
        <v>0.371</v>
      </c>
      <c r="U4017">
        <v>0.16600000000000001</v>
      </c>
      <c r="V4017">
        <v>-4</v>
      </c>
      <c r="W4017">
        <v>0</v>
      </c>
      <c r="X4017">
        <v>0</v>
      </c>
      <c r="Y4017">
        <v>-0.1</v>
      </c>
      <c r="Z4017">
        <v>0</v>
      </c>
      <c r="AA4017">
        <v>0</v>
      </c>
    </row>
    <row r="4018" spans="1:27" x14ac:dyDescent="0.25">
      <c r="A4018" t="s">
        <v>43</v>
      </c>
      <c r="B4018" t="s">
        <v>44</v>
      </c>
      <c r="C4018" t="s">
        <v>1</v>
      </c>
      <c r="D4018">
        <v>1</v>
      </c>
      <c r="E4018">
        <v>1</v>
      </c>
      <c r="F4018">
        <v>0</v>
      </c>
      <c r="G4018">
        <v>0</v>
      </c>
      <c r="H4018">
        <v>0</v>
      </c>
      <c r="I4018">
        <v>0</v>
      </c>
      <c r="J4018">
        <v>0</v>
      </c>
      <c r="K4018">
        <v>0</v>
      </c>
      <c r="L4018">
        <v>0</v>
      </c>
      <c r="M4018">
        <v>0</v>
      </c>
      <c r="N4018">
        <v>0</v>
      </c>
      <c r="O4018">
        <v>0</v>
      </c>
      <c r="P4018">
        <v>0</v>
      </c>
      <c r="Q4018">
        <v>0.155</v>
      </c>
      <c r="R4018">
        <v>0.17799999999999999</v>
      </c>
      <c r="S4018">
        <v>0.19400000000000001</v>
      </c>
      <c r="T4018">
        <v>0.372</v>
      </c>
      <c r="U4018">
        <v>0.16600000000000001</v>
      </c>
      <c r="V4018">
        <v>-4</v>
      </c>
      <c r="W4018">
        <v>0</v>
      </c>
      <c r="X4018">
        <v>0</v>
      </c>
      <c r="Y4018">
        <v>-0.1</v>
      </c>
      <c r="Z4018">
        <v>0</v>
      </c>
      <c r="AA4018">
        <v>0</v>
      </c>
    </row>
    <row r="4019" spans="1:27" x14ac:dyDescent="0.25">
      <c r="A4019" t="s">
        <v>133</v>
      </c>
      <c r="B4019" t="s">
        <v>134</v>
      </c>
      <c r="C4019" t="s">
        <v>20890</v>
      </c>
      <c r="D4019">
        <v>1</v>
      </c>
      <c r="E4019">
        <v>1</v>
      </c>
      <c r="F4019">
        <v>0</v>
      </c>
      <c r="G4019">
        <v>0</v>
      </c>
      <c r="H4019">
        <v>0</v>
      </c>
      <c r="I4019">
        <v>0</v>
      </c>
      <c r="J4019">
        <v>0</v>
      </c>
      <c r="K4019">
        <v>0</v>
      </c>
      <c r="L4019">
        <v>0</v>
      </c>
      <c r="M4019">
        <v>0</v>
      </c>
      <c r="N4019">
        <v>0</v>
      </c>
      <c r="O4019">
        <v>0</v>
      </c>
      <c r="P4019">
        <v>0</v>
      </c>
      <c r="Q4019">
        <v>0.14499999999999999</v>
      </c>
      <c r="R4019">
        <v>0.17899999999999999</v>
      </c>
      <c r="S4019">
        <v>0.189</v>
      </c>
      <c r="T4019">
        <v>0.36799999999999999</v>
      </c>
      <c r="U4019">
        <v>0.16600000000000001</v>
      </c>
      <c r="V4019">
        <v>1</v>
      </c>
      <c r="W4019">
        <v>0</v>
      </c>
      <c r="X4019">
        <v>0</v>
      </c>
      <c r="Y4019">
        <v>-0.1</v>
      </c>
      <c r="Z4019">
        <v>0</v>
      </c>
      <c r="AA4019">
        <v>0</v>
      </c>
    </row>
    <row r="4020" spans="1:27" x14ac:dyDescent="0.25">
      <c r="A4020" t="s">
        <v>22696</v>
      </c>
      <c r="B4020" t="s">
        <v>22697</v>
      </c>
      <c r="C4020" t="s">
        <v>20875</v>
      </c>
      <c r="D4020">
        <v>1</v>
      </c>
      <c r="E4020">
        <v>1</v>
      </c>
      <c r="F4020">
        <v>0</v>
      </c>
      <c r="G4020">
        <v>0</v>
      </c>
      <c r="H4020">
        <v>0</v>
      </c>
      <c r="I4020">
        <v>0</v>
      </c>
      <c r="J4020">
        <v>0</v>
      </c>
      <c r="K4020">
        <v>0</v>
      </c>
      <c r="L4020">
        <v>0</v>
      </c>
      <c r="M4020">
        <v>0</v>
      </c>
      <c r="N4020">
        <v>0</v>
      </c>
      <c r="O4020">
        <v>0</v>
      </c>
      <c r="P4020">
        <v>0</v>
      </c>
      <c r="Q4020">
        <v>0.13900000000000001</v>
      </c>
      <c r="R4020">
        <v>0.17399999999999999</v>
      </c>
      <c r="S4020">
        <v>0.193</v>
      </c>
      <c r="T4020">
        <v>0.36699999999999999</v>
      </c>
      <c r="U4020">
        <v>0.16600000000000001</v>
      </c>
      <c r="V4020">
        <v>-6</v>
      </c>
      <c r="W4020">
        <v>0</v>
      </c>
      <c r="X4020">
        <v>0</v>
      </c>
      <c r="Y4020">
        <v>-0.1</v>
      </c>
      <c r="Z4020">
        <v>0</v>
      </c>
      <c r="AA4020">
        <v>0</v>
      </c>
    </row>
    <row r="4021" spans="1:27" x14ac:dyDescent="0.25">
      <c r="A4021" t="s">
        <v>17</v>
      </c>
      <c r="B4021" t="s">
        <v>18</v>
      </c>
      <c r="C4021" t="s">
        <v>1</v>
      </c>
      <c r="D4021">
        <v>1</v>
      </c>
      <c r="E4021">
        <v>1</v>
      </c>
      <c r="F4021">
        <v>0</v>
      </c>
      <c r="G4021">
        <v>0</v>
      </c>
      <c r="H4021">
        <v>0</v>
      </c>
      <c r="I4021">
        <v>0</v>
      </c>
      <c r="J4021">
        <v>0</v>
      </c>
      <c r="K4021">
        <v>0</v>
      </c>
      <c r="L4021">
        <v>0</v>
      </c>
      <c r="M4021">
        <v>0</v>
      </c>
      <c r="N4021">
        <v>0</v>
      </c>
      <c r="O4021">
        <v>0</v>
      </c>
      <c r="P4021">
        <v>0</v>
      </c>
      <c r="Q4021">
        <v>0.14799999999999999</v>
      </c>
      <c r="R4021">
        <v>0.182</v>
      </c>
      <c r="S4021">
        <v>0.183</v>
      </c>
      <c r="T4021">
        <v>0.36499999999999999</v>
      </c>
      <c r="U4021">
        <v>0.16500000000000001</v>
      </c>
      <c r="V4021">
        <v>-5</v>
      </c>
      <c r="W4021">
        <v>0</v>
      </c>
      <c r="X4021">
        <v>0</v>
      </c>
      <c r="Y4021">
        <v>-0.1</v>
      </c>
      <c r="Z4021">
        <v>0</v>
      </c>
      <c r="AA4021">
        <v>0</v>
      </c>
    </row>
    <row r="4022" spans="1:27" x14ac:dyDescent="0.25">
      <c r="A4022" t="s">
        <v>22698</v>
      </c>
      <c r="B4022" t="s">
        <v>22699</v>
      </c>
      <c r="C4022" t="s">
        <v>20889</v>
      </c>
      <c r="D4022">
        <v>1</v>
      </c>
      <c r="E4022">
        <v>1</v>
      </c>
      <c r="F4022">
        <v>0</v>
      </c>
      <c r="G4022">
        <v>0</v>
      </c>
      <c r="H4022">
        <v>0</v>
      </c>
      <c r="I4022">
        <v>0</v>
      </c>
      <c r="J4022">
        <v>0</v>
      </c>
      <c r="K4022">
        <v>0</v>
      </c>
      <c r="L4022">
        <v>0</v>
      </c>
      <c r="M4022">
        <v>0</v>
      </c>
      <c r="N4022">
        <v>0</v>
      </c>
      <c r="O4022">
        <v>0</v>
      </c>
      <c r="P4022">
        <v>0</v>
      </c>
      <c r="Q4022">
        <v>0.13900000000000001</v>
      </c>
      <c r="R4022">
        <v>0.17100000000000001</v>
      </c>
      <c r="S4022">
        <v>0.19900000000000001</v>
      </c>
      <c r="T4022">
        <v>0.37</v>
      </c>
      <c r="U4022">
        <v>0.16500000000000001</v>
      </c>
      <c r="V4022">
        <v>-1</v>
      </c>
      <c r="W4022">
        <v>0</v>
      </c>
      <c r="X4022">
        <v>0</v>
      </c>
      <c r="Y4022">
        <v>-0.1</v>
      </c>
      <c r="Z4022">
        <v>0</v>
      </c>
      <c r="AA4022">
        <v>0</v>
      </c>
    </row>
    <row r="4023" spans="1:27" x14ac:dyDescent="0.25">
      <c r="A4023" t="s">
        <v>22700</v>
      </c>
      <c r="B4023" t="s">
        <v>22701</v>
      </c>
      <c r="C4023" t="s">
        <v>20895</v>
      </c>
      <c r="D4023">
        <v>1</v>
      </c>
      <c r="E4023">
        <v>1</v>
      </c>
      <c r="F4023">
        <v>0</v>
      </c>
      <c r="G4023">
        <v>0</v>
      </c>
      <c r="H4023">
        <v>0</v>
      </c>
      <c r="I4023">
        <v>0</v>
      </c>
      <c r="J4023">
        <v>0</v>
      </c>
      <c r="K4023">
        <v>0</v>
      </c>
      <c r="L4023">
        <v>0</v>
      </c>
      <c r="M4023">
        <v>0</v>
      </c>
      <c r="N4023">
        <v>0</v>
      </c>
      <c r="O4023">
        <v>0</v>
      </c>
      <c r="P4023">
        <v>0</v>
      </c>
      <c r="Q4023">
        <v>0.13900000000000001</v>
      </c>
      <c r="R4023">
        <v>0.17299999999999999</v>
      </c>
      <c r="S4023">
        <v>0.19500000000000001</v>
      </c>
      <c r="T4023">
        <v>0.36699999999999999</v>
      </c>
      <c r="U4023">
        <v>0.16500000000000001</v>
      </c>
      <c r="V4023">
        <v>-2</v>
      </c>
      <c r="W4023">
        <v>0</v>
      </c>
      <c r="X4023">
        <v>0</v>
      </c>
      <c r="Y4023">
        <v>-0.1</v>
      </c>
      <c r="Z4023">
        <v>0</v>
      </c>
      <c r="AA4023">
        <v>0</v>
      </c>
    </row>
    <row r="4024" spans="1:27" x14ac:dyDescent="0.25">
      <c r="A4024" t="s">
        <v>22702</v>
      </c>
      <c r="B4024" t="s">
        <v>22703</v>
      </c>
      <c r="C4024" t="s">
        <v>1</v>
      </c>
      <c r="D4024">
        <v>1</v>
      </c>
      <c r="E4024">
        <v>1</v>
      </c>
      <c r="F4024">
        <v>0</v>
      </c>
      <c r="G4024">
        <v>0</v>
      </c>
      <c r="H4024">
        <v>0</v>
      </c>
      <c r="I4024">
        <v>0</v>
      </c>
      <c r="J4024">
        <v>0</v>
      </c>
      <c r="K4024">
        <v>0</v>
      </c>
      <c r="L4024">
        <v>0</v>
      </c>
      <c r="M4024">
        <v>0</v>
      </c>
      <c r="N4024">
        <v>0</v>
      </c>
      <c r="O4024">
        <v>0</v>
      </c>
      <c r="P4024">
        <v>0</v>
      </c>
      <c r="Q4024">
        <v>0.13200000000000001</v>
      </c>
      <c r="R4024">
        <v>0.17299999999999999</v>
      </c>
      <c r="S4024">
        <v>0.191</v>
      </c>
      <c r="T4024">
        <v>0.36399999999999999</v>
      </c>
      <c r="U4024">
        <v>0.16500000000000001</v>
      </c>
      <c r="V4024">
        <v>-5</v>
      </c>
      <c r="W4024">
        <v>0</v>
      </c>
      <c r="X4024">
        <v>0</v>
      </c>
      <c r="Y4024">
        <v>-0.1</v>
      </c>
      <c r="Z4024">
        <v>0</v>
      </c>
      <c r="AA4024">
        <v>0</v>
      </c>
    </row>
    <row r="4025" spans="1:27" x14ac:dyDescent="0.25">
      <c r="A4025" t="s">
        <v>22704</v>
      </c>
      <c r="B4025" t="s">
        <v>22705</v>
      </c>
      <c r="C4025" t="s">
        <v>1</v>
      </c>
      <c r="D4025">
        <v>1</v>
      </c>
      <c r="E4025">
        <v>1</v>
      </c>
      <c r="F4025">
        <v>0</v>
      </c>
      <c r="G4025">
        <v>0</v>
      </c>
      <c r="H4025">
        <v>0</v>
      </c>
      <c r="I4025">
        <v>0</v>
      </c>
      <c r="J4025">
        <v>0</v>
      </c>
      <c r="K4025">
        <v>0</v>
      </c>
      <c r="L4025">
        <v>0</v>
      </c>
      <c r="M4025">
        <v>0</v>
      </c>
      <c r="N4025">
        <v>0</v>
      </c>
      <c r="O4025">
        <v>0</v>
      </c>
      <c r="P4025">
        <v>0</v>
      </c>
      <c r="Q4025">
        <v>0.154</v>
      </c>
      <c r="R4025">
        <v>0.17799999999999999</v>
      </c>
      <c r="S4025">
        <v>0.19</v>
      </c>
      <c r="T4025">
        <v>0.36899999999999999</v>
      </c>
      <c r="U4025">
        <v>0.16500000000000001</v>
      </c>
      <c r="V4025">
        <v>-5</v>
      </c>
      <c r="W4025">
        <v>0</v>
      </c>
      <c r="X4025">
        <v>0</v>
      </c>
      <c r="Y4025">
        <v>-0.1</v>
      </c>
      <c r="Z4025">
        <v>0</v>
      </c>
      <c r="AA4025">
        <v>0</v>
      </c>
    </row>
    <row r="4026" spans="1:27" x14ac:dyDescent="0.25">
      <c r="A4026" t="s">
        <v>22706</v>
      </c>
      <c r="B4026" t="s">
        <v>22707</v>
      </c>
      <c r="C4026" t="s">
        <v>1</v>
      </c>
      <c r="D4026">
        <v>1</v>
      </c>
      <c r="E4026">
        <v>1</v>
      </c>
      <c r="F4026">
        <v>0</v>
      </c>
      <c r="G4026">
        <v>0</v>
      </c>
      <c r="H4026">
        <v>0</v>
      </c>
      <c r="I4026">
        <v>0</v>
      </c>
      <c r="J4026">
        <v>0</v>
      </c>
      <c r="K4026">
        <v>0</v>
      </c>
      <c r="L4026">
        <v>0</v>
      </c>
      <c r="M4026">
        <v>0</v>
      </c>
      <c r="N4026">
        <v>0</v>
      </c>
      <c r="O4026">
        <v>0</v>
      </c>
      <c r="P4026">
        <v>0</v>
      </c>
      <c r="Q4026">
        <v>0.13800000000000001</v>
      </c>
      <c r="R4026">
        <v>0.17499999999999999</v>
      </c>
      <c r="S4026">
        <v>0.189</v>
      </c>
      <c r="T4026">
        <v>0.36399999999999999</v>
      </c>
      <c r="U4026">
        <v>0.16500000000000001</v>
      </c>
      <c r="V4026">
        <v>-5</v>
      </c>
      <c r="W4026">
        <v>0</v>
      </c>
      <c r="X4026">
        <v>0</v>
      </c>
      <c r="Y4026">
        <v>-0.1</v>
      </c>
      <c r="Z4026">
        <v>0</v>
      </c>
      <c r="AA4026">
        <v>0</v>
      </c>
    </row>
    <row r="4027" spans="1:27" x14ac:dyDescent="0.25">
      <c r="A4027" t="s">
        <v>22708</v>
      </c>
      <c r="B4027" t="s">
        <v>22709</v>
      </c>
      <c r="C4027" t="s">
        <v>20874</v>
      </c>
      <c r="D4027">
        <v>1</v>
      </c>
      <c r="E4027">
        <v>1</v>
      </c>
      <c r="F4027">
        <v>0</v>
      </c>
      <c r="G4027">
        <v>0</v>
      </c>
      <c r="H4027">
        <v>0</v>
      </c>
      <c r="I4027">
        <v>0</v>
      </c>
      <c r="J4027">
        <v>0</v>
      </c>
      <c r="K4027">
        <v>0</v>
      </c>
      <c r="L4027">
        <v>0</v>
      </c>
      <c r="M4027">
        <v>0</v>
      </c>
      <c r="N4027">
        <v>0</v>
      </c>
      <c r="O4027">
        <v>0</v>
      </c>
      <c r="P4027">
        <v>0</v>
      </c>
      <c r="Q4027">
        <v>0.14299999999999999</v>
      </c>
      <c r="R4027">
        <v>0.17599999999999999</v>
      </c>
      <c r="S4027">
        <v>0.19</v>
      </c>
      <c r="T4027">
        <v>0.36599999999999999</v>
      </c>
      <c r="U4027">
        <v>0.16400000000000001</v>
      </c>
      <c r="V4027">
        <v>-4</v>
      </c>
      <c r="W4027">
        <v>0</v>
      </c>
      <c r="X4027">
        <v>0</v>
      </c>
      <c r="Y4027">
        <v>-0.1</v>
      </c>
      <c r="Z4027">
        <v>0</v>
      </c>
      <c r="AA4027">
        <v>0</v>
      </c>
    </row>
    <row r="4028" spans="1:27" x14ac:dyDescent="0.25">
      <c r="A4028" t="s">
        <v>22710</v>
      </c>
      <c r="B4028" t="s">
        <v>22711</v>
      </c>
      <c r="C4028" t="s">
        <v>20865</v>
      </c>
      <c r="D4028">
        <v>1</v>
      </c>
      <c r="E4028">
        <v>1</v>
      </c>
      <c r="F4028">
        <v>0</v>
      </c>
      <c r="G4028">
        <v>0</v>
      </c>
      <c r="H4028">
        <v>0</v>
      </c>
      <c r="I4028">
        <v>0</v>
      </c>
      <c r="J4028">
        <v>0</v>
      </c>
      <c r="K4028">
        <v>0</v>
      </c>
      <c r="L4028">
        <v>0</v>
      </c>
      <c r="M4028">
        <v>0</v>
      </c>
      <c r="N4028">
        <v>0</v>
      </c>
      <c r="O4028">
        <v>0</v>
      </c>
      <c r="P4028">
        <v>0</v>
      </c>
      <c r="Q4028">
        <v>0.153</v>
      </c>
      <c r="R4028">
        <v>0.17799999999999999</v>
      </c>
      <c r="S4028">
        <v>0.188</v>
      </c>
      <c r="T4028">
        <v>0.36599999999999999</v>
      </c>
      <c r="U4028">
        <v>0.16400000000000001</v>
      </c>
      <c r="V4028">
        <v>-1</v>
      </c>
      <c r="W4028">
        <v>0</v>
      </c>
      <c r="X4028">
        <v>0</v>
      </c>
      <c r="Y4028">
        <v>-0.1</v>
      </c>
      <c r="Z4028">
        <v>0</v>
      </c>
      <c r="AA4028">
        <v>0</v>
      </c>
    </row>
    <row r="4029" spans="1:27" x14ac:dyDescent="0.25">
      <c r="A4029" t="s">
        <v>31</v>
      </c>
      <c r="B4029" t="s">
        <v>32</v>
      </c>
      <c r="C4029" t="s">
        <v>20876</v>
      </c>
      <c r="D4029">
        <v>1</v>
      </c>
      <c r="E4029">
        <v>1</v>
      </c>
      <c r="F4029">
        <v>0</v>
      </c>
      <c r="G4029">
        <v>0</v>
      </c>
      <c r="H4029">
        <v>0</v>
      </c>
      <c r="I4029">
        <v>0</v>
      </c>
      <c r="J4029">
        <v>0</v>
      </c>
      <c r="K4029">
        <v>0</v>
      </c>
      <c r="L4029">
        <v>0</v>
      </c>
      <c r="M4029">
        <v>0</v>
      </c>
      <c r="N4029">
        <v>0</v>
      </c>
      <c r="O4029">
        <v>0</v>
      </c>
      <c r="P4029">
        <v>0</v>
      </c>
      <c r="Q4029">
        <v>0.14899999999999999</v>
      </c>
      <c r="R4029">
        <v>0.17799999999999999</v>
      </c>
      <c r="S4029">
        <v>0.186</v>
      </c>
      <c r="T4029">
        <v>0.36499999999999999</v>
      </c>
      <c r="U4029">
        <v>0.16400000000000001</v>
      </c>
      <c r="V4029">
        <v>-2</v>
      </c>
      <c r="W4029">
        <v>0</v>
      </c>
      <c r="X4029">
        <v>0</v>
      </c>
      <c r="Y4029">
        <v>-0.1</v>
      </c>
      <c r="Z4029">
        <v>0</v>
      </c>
      <c r="AA4029">
        <v>0</v>
      </c>
    </row>
    <row r="4030" spans="1:27" x14ac:dyDescent="0.25">
      <c r="A4030" t="s">
        <v>22712</v>
      </c>
      <c r="B4030" t="s">
        <v>22713</v>
      </c>
      <c r="C4030" t="s">
        <v>20886</v>
      </c>
      <c r="D4030">
        <v>1</v>
      </c>
      <c r="E4030">
        <v>1</v>
      </c>
      <c r="F4030">
        <v>0</v>
      </c>
      <c r="G4030">
        <v>0</v>
      </c>
      <c r="H4030">
        <v>0</v>
      </c>
      <c r="I4030">
        <v>0</v>
      </c>
      <c r="J4030">
        <v>0</v>
      </c>
      <c r="K4030">
        <v>0</v>
      </c>
      <c r="L4030">
        <v>0</v>
      </c>
      <c r="M4030">
        <v>0</v>
      </c>
      <c r="N4030">
        <v>0</v>
      </c>
      <c r="O4030">
        <v>0</v>
      </c>
      <c r="P4030">
        <v>0</v>
      </c>
      <c r="Q4030">
        <v>0.13100000000000001</v>
      </c>
      <c r="R4030">
        <v>0.16600000000000001</v>
      </c>
      <c r="S4030">
        <v>0.2</v>
      </c>
      <c r="T4030">
        <v>0.36599999999999999</v>
      </c>
      <c r="U4030">
        <v>0.16400000000000001</v>
      </c>
      <c r="V4030">
        <v>-6</v>
      </c>
      <c r="W4030">
        <v>0</v>
      </c>
      <c r="X4030">
        <v>0</v>
      </c>
      <c r="Y4030">
        <v>-0.1</v>
      </c>
      <c r="Z4030">
        <v>0</v>
      </c>
      <c r="AA4030">
        <v>0</v>
      </c>
    </row>
    <row r="4031" spans="1:27" x14ac:dyDescent="0.25">
      <c r="A4031" t="s">
        <v>22714</v>
      </c>
      <c r="B4031" t="s">
        <v>22715</v>
      </c>
      <c r="C4031" t="s">
        <v>20884</v>
      </c>
      <c r="D4031">
        <v>1</v>
      </c>
      <c r="E4031">
        <v>1</v>
      </c>
      <c r="F4031">
        <v>0</v>
      </c>
      <c r="G4031">
        <v>0</v>
      </c>
      <c r="H4031">
        <v>0</v>
      </c>
      <c r="I4031">
        <v>0</v>
      </c>
      <c r="J4031">
        <v>0</v>
      </c>
      <c r="K4031">
        <v>0</v>
      </c>
      <c r="L4031">
        <v>0</v>
      </c>
      <c r="M4031">
        <v>0</v>
      </c>
      <c r="N4031">
        <v>0</v>
      </c>
      <c r="O4031">
        <v>0</v>
      </c>
      <c r="P4031">
        <v>0</v>
      </c>
      <c r="Q4031">
        <v>0.13800000000000001</v>
      </c>
      <c r="R4031">
        <v>0.17499999999999999</v>
      </c>
      <c r="S4031">
        <v>0.184</v>
      </c>
      <c r="T4031">
        <v>0.36</v>
      </c>
      <c r="U4031">
        <v>0.16300000000000001</v>
      </c>
      <c r="V4031">
        <v>-10</v>
      </c>
      <c r="W4031">
        <v>0</v>
      </c>
      <c r="X4031">
        <v>0</v>
      </c>
      <c r="Y4031">
        <v>-0.1</v>
      </c>
      <c r="Z4031">
        <v>0</v>
      </c>
      <c r="AA4031">
        <v>0</v>
      </c>
    </row>
    <row r="4032" spans="1:27" x14ac:dyDescent="0.25">
      <c r="A4032" t="s">
        <v>22716</v>
      </c>
      <c r="B4032" t="s">
        <v>22717</v>
      </c>
      <c r="C4032" t="s">
        <v>1</v>
      </c>
      <c r="D4032">
        <v>1</v>
      </c>
      <c r="E4032">
        <v>1</v>
      </c>
      <c r="F4032">
        <v>0</v>
      </c>
      <c r="G4032">
        <v>0</v>
      </c>
      <c r="H4032">
        <v>0</v>
      </c>
      <c r="I4032">
        <v>0</v>
      </c>
      <c r="J4032">
        <v>0</v>
      </c>
      <c r="K4032">
        <v>0</v>
      </c>
      <c r="L4032">
        <v>0</v>
      </c>
      <c r="M4032">
        <v>0</v>
      </c>
      <c r="N4032">
        <v>0</v>
      </c>
      <c r="O4032">
        <v>0</v>
      </c>
      <c r="P4032">
        <v>0</v>
      </c>
      <c r="Q4032">
        <v>0.14199999999999999</v>
      </c>
      <c r="R4032">
        <v>0.17100000000000001</v>
      </c>
      <c r="S4032">
        <v>0.193</v>
      </c>
      <c r="T4032">
        <v>0.36399999999999999</v>
      </c>
      <c r="U4032">
        <v>0.16300000000000001</v>
      </c>
      <c r="V4032">
        <v>-7</v>
      </c>
      <c r="W4032">
        <v>0</v>
      </c>
      <c r="X4032">
        <v>0</v>
      </c>
      <c r="Y4032">
        <v>-0.1</v>
      </c>
      <c r="Z4032">
        <v>0</v>
      </c>
      <c r="AA4032">
        <v>0</v>
      </c>
    </row>
    <row r="4033" spans="1:29" x14ac:dyDescent="0.25">
      <c r="A4033" t="s">
        <v>22718</v>
      </c>
      <c r="B4033" t="s">
        <v>22719</v>
      </c>
      <c r="C4033" t="s">
        <v>20890</v>
      </c>
      <c r="D4033">
        <v>1</v>
      </c>
      <c r="E4033">
        <v>1</v>
      </c>
      <c r="F4033">
        <v>0</v>
      </c>
      <c r="G4033">
        <v>0</v>
      </c>
      <c r="H4033">
        <v>0</v>
      </c>
      <c r="I4033">
        <v>0</v>
      </c>
      <c r="J4033">
        <v>0</v>
      </c>
      <c r="K4033">
        <v>0</v>
      </c>
      <c r="L4033">
        <v>0</v>
      </c>
      <c r="M4033">
        <v>0</v>
      </c>
      <c r="N4033">
        <v>0</v>
      </c>
      <c r="O4033">
        <v>0</v>
      </c>
      <c r="P4033">
        <v>0</v>
      </c>
      <c r="Q4033">
        <v>0.14099999999999999</v>
      </c>
      <c r="R4033">
        <v>0.17199999999999999</v>
      </c>
      <c r="S4033">
        <v>0.192</v>
      </c>
      <c r="T4033">
        <v>0.36399999999999999</v>
      </c>
      <c r="U4033">
        <v>0.16300000000000001</v>
      </c>
      <c r="V4033">
        <v>-1</v>
      </c>
      <c r="W4033">
        <v>0</v>
      </c>
      <c r="X4033">
        <v>0</v>
      </c>
      <c r="Y4033">
        <v>-0.1</v>
      </c>
      <c r="Z4033">
        <v>0</v>
      </c>
      <c r="AA4033">
        <v>0</v>
      </c>
    </row>
    <row r="4034" spans="1:29" x14ac:dyDescent="0.25">
      <c r="A4034" t="s">
        <v>22720</v>
      </c>
      <c r="B4034" t="s">
        <v>22721</v>
      </c>
      <c r="C4034" t="s">
        <v>20867</v>
      </c>
      <c r="D4034">
        <v>1</v>
      </c>
      <c r="E4034">
        <v>1</v>
      </c>
      <c r="F4034">
        <v>0</v>
      </c>
      <c r="G4034">
        <v>0</v>
      </c>
      <c r="H4034">
        <v>0</v>
      </c>
      <c r="I4034">
        <v>0</v>
      </c>
      <c r="J4034">
        <v>0</v>
      </c>
      <c r="K4034">
        <v>0</v>
      </c>
      <c r="L4034">
        <v>0</v>
      </c>
      <c r="M4034">
        <v>0</v>
      </c>
      <c r="N4034">
        <v>0</v>
      </c>
      <c r="O4034">
        <v>0</v>
      </c>
      <c r="P4034">
        <v>0</v>
      </c>
      <c r="Q4034">
        <v>0.14000000000000001</v>
      </c>
      <c r="R4034">
        <v>0.17299999999999999</v>
      </c>
      <c r="S4034">
        <v>0.189</v>
      </c>
      <c r="T4034">
        <v>0.36199999999999999</v>
      </c>
      <c r="U4034">
        <v>0.16300000000000001</v>
      </c>
      <c r="V4034">
        <v>-6</v>
      </c>
      <c r="W4034">
        <v>0</v>
      </c>
      <c r="X4034">
        <v>0</v>
      </c>
      <c r="Y4034">
        <v>-0.1</v>
      </c>
      <c r="Z4034">
        <v>0</v>
      </c>
      <c r="AA4034">
        <v>0</v>
      </c>
    </row>
    <row r="4035" spans="1:29" x14ac:dyDescent="0.25">
      <c r="A4035" t="s">
        <v>65</v>
      </c>
      <c r="B4035" t="s">
        <v>66</v>
      </c>
      <c r="C4035" t="s">
        <v>20874</v>
      </c>
      <c r="D4035">
        <v>1</v>
      </c>
      <c r="E4035">
        <v>1</v>
      </c>
      <c r="F4035">
        <v>0</v>
      </c>
      <c r="G4035">
        <v>0</v>
      </c>
      <c r="H4035">
        <v>0</v>
      </c>
      <c r="I4035">
        <v>0</v>
      </c>
      <c r="J4035">
        <v>0</v>
      </c>
      <c r="K4035">
        <v>0</v>
      </c>
      <c r="L4035">
        <v>0</v>
      </c>
      <c r="M4035">
        <v>0</v>
      </c>
      <c r="N4035">
        <v>0</v>
      </c>
      <c r="O4035">
        <v>0</v>
      </c>
      <c r="P4035">
        <v>0</v>
      </c>
      <c r="Q4035">
        <v>0.13600000000000001</v>
      </c>
      <c r="R4035">
        <v>0.17399999999999999</v>
      </c>
      <c r="S4035">
        <v>0.184</v>
      </c>
      <c r="T4035">
        <v>0.35799999999999998</v>
      </c>
      <c r="U4035">
        <v>0.16300000000000001</v>
      </c>
      <c r="V4035">
        <v>-5</v>
      </c>
      <c r="W4035">
        <v>0</v>
      </c>
      <c r="X4035">
        <v>0</v>
      </c>
      <c r="Y4035">
        <v>-0.1</v>
      </c>
      <c r="Z4035">
        <v>0</v>
      </c>
      <c r="AA4035">
        <v>0</v>
      </c>
    </row>
    <row r="4036" spans="1:29" x14ac:dyDescent="0.25">
      <c r="A4036" t="s">
        <v>22722</v>
      </c>
      <c r="B4036" t="s">
        <v>22723</v>
      </c>
      <c r="C4036" t="s">
        <v>20884</v>
      </c>
      <c r="D4036">
        <v>1</v>
      </c>
      <c r="E4036">
        <v>1</v>
      </c>
      <c r="F4036">
        <v>0</v>
      </c>
      <c r="G4036">
        <v>0</v>
      </c>
      <c r="H4036">
        <v>0</v>
      </c>
      <c r="I4036">
        <v>0</v>
      </c>
      <c r="J4036">
        <v>0</v>
      </c>
      <c r="K4036">
        <v>0</v>
      </c>
      <c r="L4036">
        <v>0</v>
      </c>
      <c r="M4036">
        <v>0</v>
      </c>
      <c r="N4036">
        <v>0</v>
      </c>
      <c r="O4036">
        <v>0</v>
      </c>
      <c r="P4036">
        <v>0</v>
      </c>
      <c r="Q4036">
        <v>0.14099999999999999</v>
      </c>
      <c r="R4036">
        <v>0.17799999999999999</v>
      </c>
      <c r="S4036">
        <v>0.17899999999999999</v>
      </c>
      <c r="T4036">
        <v>0.35699999999999998</v>
      </c>
      <c r="U4036">
        <v>0.16200000000000001</v>
      </c>
      <c r="V4036">
        <v>-10</v>
      </c>
      <c r="W4036">
        <v>0</v>
      </c>
      <c r="X4036">
        <v>0</v>
      </c>
      <c r="Y4036">
        <v>-0.1</v>
      </c>
      <c r="Z4036">
        <v>0</v>
      </c>
      <c r="AA4036">
        <v>0</v>
      </c>
    </row>
    <row r="4037" spans="1:29" x14ac:dyDescent="0.25">
      <c r="A4037" t="s">
        <v>63</v>
      </c>
      <c r="B4037" t="s">
        <v>64</v>
      </c>
      <c r="C4037" t="s">
        <v>20895</v>
      </c>
      <c r="D4037">
        <v>1</v>
      </c>
      <c r="E4037">
        <v>1</v>
      </c>
      <c r="F4037">
        <v>0</v>
      </c>
      <c r="G4037">
        <v>0</v>
      </c>
      <c r="H4037">
        <v>0</v>
      </c>
      <c r="I4037">
        <v>0</v>
      </c>
      <c r="J4037">
        <v>0</v>
      </c>
      <c r="K4037">
        <v>0</v>
      </c>
      <c r="L4037">
        <v>0</v>
      </c>
      <c r="M4037">
        <v>0</v>
      </c>
      <c r="N4037">
        <v>0</v>
      </c>
      <c r="O4037">
        <v>0</v>
      </c>
      <c r="P4037">
        <v>0</v>
      </c>
      <c r="Q4037">
        <v>0.13500000000000001</v>
      </c>
      <c r="R4037">
        <v>0.16700000000000001</v>
      </c>
      <c r="S4037">
        <v>0.193</v>
      </c>
      <c r="T4037">
        <v>0.36</v>
      </c>
      <c r="U4037">
        <v>0.16200000000000001</v>
      </c>
      <c r="V4037">
        <v>-4</v>
      </c>
      <c r="W4037">
        <v>0</v>
      </c>
      <c r="X4037">
        <v>0</v>
      </c>
      <c r="Y4037">
        <v>-0.1</v>
      </c>
      <c r="Z4037">
        <v>0</v>
      </c>
      <c r="AA4037">
        <v>0</v>
      </c>
    </row>
    <row r="4038" spans="1:29" x14ac:dyDescent="0.25">
      <c r="A4038" t="s">
        <v>21</v>
      </c>
      <c r="B4038" t="s">
        <v>22</v>
      </c>
      <c r="C4038" t="s">
        <v>20890</v>
      </c>
      <c r="D4038">
        <v>1</v>
      </c>
      <c r="E4038">
        <v>1</v>
      </c>
      <c r="F4038">
        <v>0</v>
      </c>
      <c r="G4038">
        <v>0</v>
      </c>
      <c r="H4038">
        <v>0</v>
      </c>
      <c r="I4038">
        <v>0</v>
      </c>
      <c r="J4038">
        <v>0</v>
      </c>
      <c r="K4038">
        <v>0</v>
      </c>
      <c r="L4038">
        <v>0</v>
      </c>
      <c r="M4038">
        <v>0</v>
      </c>
      <c r="N4038">
        <v>0</v>
      </c>
      <c r="O4038">
        <v>0</v>
      </c>
      <c r="P4038">
        <v>0</v>
      </c>
      <c r="Q4038">
        <v>0.13400000000000001</v>
      </c>
      <c r="R4038">
        <v>0.17</v>
      </c>
      <c r="S4038">
        <v>0.186</v>
      </c>
      <c r="T4038">
        <v>0.35699999999999998</v>
      </c>
      <c r="U4038">
        <v>0.161</v>
      </c>
      <c r="V4038">
        <v>-2</v>
      </c>
      <c r="W4038">
        <v>0</v>
      </c>
      <c r="X4038">
        <v>0</v>
      </c>
      <c r="Y4038">
        <v>-0.1</v>
      </c>
      <c r="Z4038">
        <v>0</v>
      </c>
      <c r="AA4038">
        <v>0</v>
      </c>
    </row>
    <row r="4039" spans="1:29" x14ac:dyDescent="0.25">
      <c r="A4039" t="s">
        <v>22724</v>
      </c>
      <c r="B4039" t="s">
        <v>22725</v>
      </c>
      <c r="C4039" t="s">
        <v>20890</v>
      </c>
      <c r="D4039">
        <v>1</v>
      </c>
      <c r="E4039">
        <v>1</v>
      </c>
      <c r="F4039">
        <v>0</v>
      </c>
      <c r="G4039">
        <v>0</v>
      </c>
      <c r="H4039">
        <v>0</v>
      </c>
      <c r="I4039">
        <v>0</v>
      </c>
      <c r="J4039">
        <v>0</v>
      </c>
      <c r="K4039">
        <v>0</v>
      </c>
      <c r="L4039">
        <v>0</v>
      </c>
      <c r="M4039">
        <v>0</v>
      </c>
      <c r="N4039">
        <v>0</v>
      </c>
      <c r="O4039">
        <v>0</v>
      </c>
      <c r="P4039">
        <v>0</v>
      </c>
      <c r="Q4039">
        <v>0.14099999999999999</v>
      </c>
      <c r="R4039">
        <v>0.17799999999999999</v>
      </c>
      <c r="S4039">
        <v>0.17699999999999999</v>
      </c>
      <c r="T4039">
        <v>0.35499999999999998</v>
      </c>
      <c r="U4039">
        <v>0.161</v>
      </c>
      <c r="V4039">
        <v>-2</v>
      </c>
      <c r="W4039">
        <v>0</v>
      </c>
      <c r="X4039">
        <v>0</v>
      </c>
      <c r="Y4039">
        <v>-0.1</v>
      </c>
      <c r="Z4039">
        <v>0</v>
      </c>
      <c r="AA4039">
        <v>0</v>
      </c>
    </row>
    <row r="4040" spans="1:29" x14ac:dyDescent="0.25">
      <c r="A4040" t="s">
        <v>59</v>
      </c>
      <c r="B4040" t="s">
        <v>60</v>
      </c>
      <c r="C4040" t="s">
        <v>20874</v>
      </c>
      <c r="D4040">
        <v>1</v>
      </c>
      <c r="E4040">
        <v>1</v>
      </c>
      <c r="F4040">
        <v>0</v>
      </c>
      <c r="G4040">
        <v>0</v>
      </c>
      <c r="H4040">
        <v>0</v>
      </c>
      <c r="I4040">
        <v>0</v>
      </c>
      <c r="J4040">
        <v>0</v>
      </c>
      <c r="K4040">
        <v>0</v>
      </c>
      <c r="L4040">
        <v>0</v>
      </c>
      <c r="M4040">
        <v>0</v>
      </c>
      <c r="N4040">
        <v>0</v>
      </c>
      <c r="O4040">
        <v>0</v>
      </c>
      <c r="P4040">
        <v>0</v>
      </c>
      <c r="Q4040">
        <v>0.13800000000000001</v>
      </c>
      <c r="R4040">
        <v>0.16900000000000001</v>
      </c>
      <c r="S4040">
        <v>0.188</v>
      </c>
      <c r="T4040">
        <v>0.35699999999999998</v>
      </c>
      <c r="U4040">
        <v>0.161</v>
      </c>
      <c r="V4040">
        <v>-7</v>
      </c>
      <c r="W4040">
        <v>0</v>
      </c>
      <c r="X4040">
        <v>0</v>
      </c>
      <c r="Y4040">
        <v>-0.1</v>
      </c>
      <c r="Z4040">
        <v>0</v>
      </c>
      <c r="AA4040">
        <v>0</v>
      </c>
    </row>
    <row r="4041" spans="1:29" x14ac:dyDescent="0.25">
      <c r="A4041" t="s">
        <v>22726</v>
      </c>
      <c r="B4041" t="s">
        <v>22727</v>
      </c>
      <c r="C4041" t="s">
        <v>20890</v>
      </c>
      <c r="D4041">
        <v>1</v>
      </c>
      <c r="E4041">
        <v>1</v>
      </c>
      <c r="F4041">
        <v>0</v>
      </c>
      <c r="G4041">
        <v>0</v>
      </c>
      <c r="H4041">
        <v>0</v>
      </c>
      <c r="I4041">
        <v>0</v>
      </c>
      <c r="J4041">
        <v>0</v>
      </c>
      <c r="K4041">
        <v>0</v>
      </c>
      <c r="L4041">
        <v>0</v>
      </c>
      <c r="M4041">
        <v>0</v>
      </c>
      <c r="N4041">
        <v>0</v>
      </c>
      <c r="O4041">
        <v>0</v>
      </c>
      <c r="P4041">
        <v>0</v>
      </c>
      <c r="Q4041">
        <v>0.13800000000000001</v>
      </c>
      <c r="R4041">
        <v>0.16800000000000001</v>
      </c>
      <c r="S4041">
        <v>0.189</v>
      </c>
      <c r="T4041">
        <v>0.35699999999999998</v>
      </c>
      <c r="U4041">
        <v>0.16</v>
      </c>
      <c r="V4041">
        <v>-3</v>
      </c>
      <c r="W4041">
        <v>0</v>
      </c>
      <c r="X4041">
        <v>0</v>
      </c>
      <c r="Y4041">
        <v>-0.1</v>
      </c>
      <c r="Z4041">
        <v>0</v>
      </c>
      <c r="AA4041">
        <v>0</v>
      </c>
    </row>
    <row r="4042" spans="1:29" x14ac:dyDescent="0.25">
      <c r="A4042" t="s">
        <v>22728</v>
      </c>
      <c r="B4042" t="s">
        <v>22729</v>
      </c>
      <c r="C4042" t="s">
        <v>20875</v>
      </c>
      <c r="D4042">
        <v>1</v>
      </c>
      <c r="E4042">
        <v>1</v>
      </c>
      <c r="F4042">
        <v>0</v>
      </c>
      <c r="G4042">
        <v>0</v>
      </c>
      <c r="H4042">
        <v>0</v>
      </c>
      <c r="I4042">
        <v>0</v>
      </c>
      <c r="J4042">
        <v>0</v>
      </c>
      <c r="K4042">
        <v>0</v>
      </c>
      <c r="L4042">
        <v>0</v>
      </c>
      <c r="M4042">
        <v>0</v>
      </c>
      <c r="N4042">
        <v>0</v>
      </c>
      <c r="O4042">
        <v>0</v>
      </c>
      <c r="P4042">
        <v>0</v>
      </c>
      <c r="Q4042">
        <v>0.14499999999999999</v>
      </c>
      <c r="R4042">
        <v>0.17399999999999999</v>
      </c>
      <c r="S4042">
        <v>0.18099999999999999</v>
      </c>
      <c r="T4042">
        <v>0.35499999999999998</v>
      </c>
      <c r="U4042">
        <v>0.16</v>
      </c>
      <c r="V4042">
        <v>-10</v>
      </c>
      <c r="W4042">
        <v>0</v>
      </c>
      <c r="X4042">
        <v>0</v>
      </c>
      <c r="Y4042">
        <v>-0.1</v>
      </c>
      <c r="Z4042">
        <v>0</v>
      </c>
      <c r="AA4042">
        <v>0</v>
      </c>
    </row>
    <row r="4043" spans="1:29" x14ac:dyDescent="0.25">
      <c r="A4043" t="s">
        <v>22730</v>
      </c>
      <c r="B4043" t="s">
        <v>22731</v>
      </c>
      <c r="C4043" t="s">
        <v>1</v>
      </c>
      <c r="D4043">
        <v>1</v>
      </c>
      <c r="E4043">
        <v>1</v>
      </c>
      <c r="F4043">
        <v>0</v>
      </c>
      <c r="G4043">
        <v>0</v>
      </c>
      <c r="H4043">
        <v>0</v>
      </c>
      <c r="I4043">
        <v>0</v>
      </c>
      <c r="J4043">
        <v>0</v>
      </c>
      <c r="K4043">
        <v>0</v>
      </c>
      <c r="L4043">
        <v>0</v>
      </c>
      <c r="M4043">
        <v>0</v>
      </c>
      <c r="N4043">
        <v>0</v>
      </c>
      <c r="O4043">
        <v>0</v>
      </c>
      <c r="P4043">
        <v>0</v>
      </c>
      <c r="Q4043">
        <v>0.13</v>
      </c>
      <c r="R4043">
        <v>0.161</v>
      </c>
      <c r="S4043">
        <v>0.187</v>
      </c>
      <c r="T4043">
        <v>0.34899999999999998</v>
      </c>
      <c r="U4043">
        <v>0.156</v>
      </c>
      <c r="V4043">
        <v>-11</v>
      </c>
      <c r="W4043">
        <v>0</v>
      </c>
      <c r="X4043">
        <v>0</v>
      </c>
      <c r="Y4043">
        <v>-0.1</v>
      </c>
      <c r="Z4043">
        <v>0</v>
      </c>
      <c r="AA4043">
        <v>0</v>
      </c>
    </row>
    <row r="4044" spans="1:29" x14ac:dyDescent="0.25">
      <c r="A4044" t="s">
        <v>5</v>
      </c>
      <c r="B4044" t="s">
        <v>6</v>
      </c>
      <c r="C4044" t="s">
        <v>1</v>
      </c>
      <c r="D4044">
        <v>1</v>
      </c>
      <c r="E4044">
        <v>1</v>
      </c>
      <c r="F4044">
        <v>0</v>
      </c>
      <c r="G4044">
        <v>0</v>
      </c>
      <c r="H4044">
        <v>0</v>
      </c>
      <c r="I4044">
        <v>0</v>
      </c>
      <c r="J4044">
        <v>0</v>
      </c>
      <c r="K4044">
        <v>0</v>
      </c>
      <c r="L4044">
        <v>0</v>
      </c>
      <c r="M4044">
        <v>0</v>
      </c>
      <c r="N4044">
        <v>0</v>
      </c>
      <c r="O4044">
        <v>0</v>
      </c>
      <c r="P4044">
        <v>0</v>
      </c>
      <c r="Q4044">
        <v>0.13200000000000001</v>
      </c>
      <c r="R4044">
        <v>0.17100000000000001</v>
      </c>
      <c r="S4044">
        <v>0.17199999999999999</v>
      </c>
      <c r="T4044">
        <v>0.34300000000000003</v>
      </c>
      <c r="U4044">
        <v>0.156</v>
      </c>
      <c r="V4044">
        <v>-11</v>
      </c>
      <c r="W4044">
        <v>0</v>
      </c>
      <c r="X4044">
        <v>0</v>
      </c>
      <c r="Y4044">
        <v>-0.1</v>
      </c>
      <c r="Z4044">
        <v>0</v>
      </c>
      <c r="AA4044">
        <v>0</v>
      </c>
    </row>
    <row r="4045" spans="1:29" x14ac:dyDescent="0.25">
      <c r="A4045" t="s">
        <v>22732</v>
      </c>
      <c r="B4045" t="s">
        <v>22733</v>
      </c>
      <c r="C4045" t="s">
        <v>20873</v>
      </c>
      <c r="D4045">
        <v>1</v>
      </c>
      <c r="E4045">
        <v>1</v>
      </c>
      <c r="F4045">
        <v>0</v>
      </c>
      <c r="G4045">
        <v>0</v>
      </c>
      <c r="H4045">
        <v>0</v>
      </c>
      <c r="I4045">
        <v>0</v>
      </c>
      <c r="J4045">
        <v>0</v>
      </c>
      <c r="K4045">
        <v>0</v>
      </c>
      <c r="L4045">
        <v>0</v>
      </c>
      <c r="M4045">
        <v>0</v>
      </c>
      <c r="N4045">
        <v>0</v>
      </c>
      <c r="O4045">
        <v>0</v>
      </c>
      <c r="P4045">
        <v>0</v>
      </c>
      <c r="Q4045">
        <v>0.127</v>
      </c>
      <c r="R4045">
        <v>0.16300000000000001</v>
      </c>
      <c r="S4045">
        <v>0.17699999999999999</v>
      </c>
      <c r="T4045">
        <v>0.34</v>
      </c>
      <c r="U4045">
        <v>0.154</v>
      </c>
      <c r="V4045">
        <v>-15</v>
      </c>
      <c r="W4045">
        <v>0</v>
      </c>
      <c r="X4045">
        <v>0</v>
      </c>
      <c r="Y4045">
        <v>-0.1</v>
      </c>
      <c r="Z4045">
        <v>0</v>
      </c>
      <c r="AA4045">
        <v>0</v>
      </c>
    </row>
    <row r="4046" spans="1:29" x14ac:dyDescent="0.25">
      <c r="A4046" t="s">
        <v>22734</v>
      </c>
      <c r="B4046" t="s">
        <v>22735</v>
      </c>
      <c r="C4046" t="s">
        <v>1</v>
      </c>
      <c r="D4046">
        <v>1</v>
      </c>
      <c r="E4046">
        <v>1</v>
      </c>
      <c r="F4046">
        <v>0</v>
      </c>
      <c r="G4046">
        <v>0</v>
      </c>
      <c r="H4046">
        <v>0</v>
      </c>
      <c r="I4046">
        <v>0</v>
      </c>
      <c r="J4046">
        <v>0</v>
      </c>
      <c r="K4046">
        <v>0</v>
      </c>
      <c r="L4046">
        <v>0</v>
      </c>
      <c r="M4046">
        <v>0</v>
      </c>
      <c r="N4046">
        <v>0</v>
      </c>
      <c r="O4046">
        <v>0</v>
      </c>
      <c r="P4046">
        <v>0</v>
      </c>
      <c r="Q4046">
        <v>0.129</v>
      </c>
      <c r="R4046">
        <v>0.158</v>
      </c>
      <c r="S4046">
        <v>0.16200000000000001</v>
      </c>
      <c r="T4046">
        <v>0.32</v>
      </c>
      <c r="U4046">
        <v>0.14499999999999999</v>
      </c>
      <c r="V4046">
        <v>-19</v>
      </c>
      <c r="W4046">
        <v>0</v>
      </c>
      <c r="X4046">
        <v>0</v>
      </c>
      <c r="Y4046">
        <v>-0.1</v>
      </c>
      <c r="Z4046">
        <v>0</v>
      </c>
      <c r="AA4046">
        <v>0</v>
      </c>
    </row>
    <row r="4047" spans="1:29" x14ac:dyDescent="0.25">
      <c r="A4047" t="s">
        <v>55</v>
      </c>
      <c r="B4047" t="s">
        <v>56</v>
      </c>
      <c r="C4047">
        <v>1</v>
      </c>
      <c r="D4047">
        <v>1</v>
      </c>
      <c r="E4047">
        <v>0</v>
      </c>
      <c r="F4047">
        <v>0</v>
      </c>
      <c r="G4047">
        <v>0</v>
      </c>
      <c r="H4047">
        <v>0</v>
      </c>
      <c r="I4047">
        <v>0</v>
      </c>
      <c r="J4047">
        <v>0</v>
      </c>
      <c r="K4047">
        <v>0</v>
      </c>
      <c r="L4047">
        <v>0</v>
      </c>
      <c r="M4047">
        <v>0</v>
      </c>
      <c r="N4047">
        <v>0</v>
      </c>
      <c r="O4047">
        <v>0</v>
      </c>
      <c r="P4047" t="s">
        <v>1</v>
      </c>
      <c r="Q4047">
        <v>0.13700000000000001</v>
      </c>
      <c r="R4047">
        <v>0.16900000000000001</v>
      </c>
      <c r="S4047">
        <v>0.184</v>
      </c>
      <c r="T4047">
        <v>0.35299999999999998</v>
      </c>
      <c r="U4047">
        <v>0.161</v>
      </c>
      <c r="V4047" t="s">
        <v>1</v>
      </c>
      <c r="W4047">
        <v>-1</v>
      </c>
      <c r="X4047">
        <v>0</v>
      </c>
      <c r="Y4047">
        <v>0</v>
      </c>
      <c r="Z4047" t="s">
        <v>1</v>
      </c>
      <c r="AA4047">
        <v>-0.1</v>
      </c>
      <c r="AB4047">
        <v>0</v>
      </c>
      <c r="AC4047">
        <v>0</v>
      </c>
    </row>
    <row r="4048" spans="1:29" x14ac:dyDescent="0.25">
      <c r="A4048" t="s">
        <v>35</v>
      </c>
      <c r="B4048" t="s">
        <v>36</v>
      </c>
      <c r="C4048">
        <v>1</v>
      </c>
      <c r="D4048">
        <v>1</v>
      </c>
      <c r="E4048">
        <v>0</v>
      </c>
      <c r="F4048">
        <v>0</v>
      </c>
      <c r="G4048">
        <v>0</v>
      </c>
      <c r="H4048">
        <v>0</v>
      </c>
      <c r="I4048">
        <v>0</v>
      </c>
      <c r="J4048">
        <v>0</v>
      </c>
      <c r="K4048">
        <v>0</v>
      </c>
      <c r="L4048">
        <v>0</v>
      </c>
      <c r="M4048">
        <v>0</v>
      </c>
      <c r="N4048">
        <v>0</v>
      </c>
      <c r="O4048">
        <v>0</v>
      </c>
      <c r="P4048" t="s">
        <v>1</v>
      </c>
      <c r="Q4048">
        <v>0.13600000000000001</v>
      </c>
      <c r="R4048">
        <v>0.16700000000000001</v>
      </c>
      <c r="S4048">
        <v>0.186</v>
      </c>
      <c r="T4048">
        <v>0.35299999999999998</v>
      </c>
      <c r="U4048">
        <v>0.161</v>
      </c>
      <c r="V4048" t="s">
        <v>1</v>
      </c>
      <c r="W4048">
        <v>-12</v>
      </c>
      <c r="X4048">
        <v>0</v>
      </c>
      <c r="Y4048">
        <v>0</v>
      </c>
      <c r="Z4048" t="s">
        <v>1</v>
      </c>
      <c r="AA4048">
        <v>-0.1</v>
      </c>
      <c r="AB4048">
        <v>0</v>
      </c>
      <c r="AC4048">
        <v>0</v>
      </c>
    </row>
    <row r="4049" spans="1:29" x14ac:dyDescent="0.25">
      <c r="A4049" t="s">
        <v>65</v>
      </c>
      <c r="B4049" t="s">
        <v>66</v>
      </c>
      <c r="C4049">
        <v>1</v>
      </c>
      <c r="D4049">
        <v>1</v>
      </c>
      <c r="E4049">
        <v>0</v>
      </c>
      <c r="F4049">
        <v>0</v>
      </c>
      <c r="G4049">
        <v>0</v>
      </c>
      <c r="H4049">
        <v>0</v>
      </c>
      <c r="I4049">
        <v>0</v>
      </c>
      <c r="J4049">
        <v>0</v>
      </c>
      <c r="K4049">
        <v>0</v>
      </c>
      <c r="L4049">
        <v>0</v>
      </c>
      <c r="M4049">
        <v>0</v>
      </c>
      <c r="N4049">
        <v>0</v>
      </c>
      <c r="O4049">
        <v>0</v>
      </c>
      <c r="P4049" t="s">
        <v>1</v>
      </c>
      <c r="Q4049">
        <v>0.13300000000000001</v>
      </c>
      <c r="R4049">
        <v>0.17</v>
      </c>
      <c r="S4049">
        <v>0.17799999999999999</v>
      </c>
      <c r="T4049">
        <v>0.34899999999999998</v>
      </c>
      <c r="U4049">
        <v>0.161</v>
      </c>
      <c r="V4049" t="s">
        <v>1</v>
      </c>
      <c r="W4049">
        <v>-5</v>
      </c>
      <c r="X4049">
        <v>0</v>
      </c>
      <c r="Y4049">
        <v>0</v>
      </c>
      <c r="Z4049" t="s">
        <v>1</v>
      </c>
      <c r="AA4049">
        <v>-0.1</v>
      </c>
      <c r="AB4049">
        <v>0</v>
      </c>
      <c r="AC4049">
        <v>0</v>
      </c>
    </row>
    <row r="4050" spans="1:29" x14ac:dyDescent="0.25">
      <c r="A4050" t="s">
        <v>49</v>
      </c>
      <c r="B4050" t="s">
        <v>50</v>
      </c>
      <c r="C4050">
        <v>1</v>
      </c>
      <c r="D4050">
        <v>1</v>
      </c>
      <c r="E4050">
        <v>0</v>
      </c>
      <c r="F4050">
        <v>0</v>
      </c>
      <c r="G4050">
        <v>0</v>
      </c>
      <c r="H4050">
        <v>0</v>
      </c>
      <c r="I4050">
        <v>0</v>
      </c>
      <c r="J4050">
        <v>0</v>
      </c>
      <c r="K4050">
        <v>0</v>
      </c>
      <c r="L4050">
        <v>0</v>
      </c>
      <c r="M4050">
        <v>0</v>
      </c>
      <c r="N4050">
        <v>0</v>
      </c>
      <c r="O4050">
        <v>0</v>
      </c>
      <c r="P4050" t="s">
        <v>1</v>
      </c>
      <c r="Q4050">
        <v>0.13500000000000001</v>
      </c>
      <c r="R4050">
        <v>0.16900000000000001</v>
      </c>
      <c r="S4050">
        <v>0.18</v>
      </c>
      <c r="T4050">
        <v>0.34899999999999998</v>
      </c>
      <c r="U4050">
        <v>0.16</v>
      </c>
      <c r="V4050" t="s">
        <v>1</v>
      </c>
      <c r="W4050">
        <v>-2</v>
      </c>
      <c r="X4050">
        <v>0</v>
      </c>
      <c r="Y4050">
        <v>0</v>
      </c>
      <c r="Z4050" t="s">
        <v>1</v>
      </c>
      <c r="AA4050">
        <v>-0.1</v>
      </c>
      <c r="AB4050">
        <v>0</v>
      </c>
      <c r="AC4050">
        <v>0</v>
      </c>
    </row>
    <row r="4051" spans="1:29" x14ac:dyDescent="0.25">
      <c r="A4051" t="s">
        <v>39</v>
      </c>
      <c r="B4051" t="s">
        <v>40</v>
      </c>
      <c r="C4051">
        <v>1</v>
      </c>
      <c r="D4051">
        <v>1</v>
      </c>
      <c r="E4051">
        <v>0</v>
      </c>
      <c r="F4051">
        <v>0</v>
      </c>
      <c r="G4051">
        <v>0</v>
      </c>
      <c r="H4051">
        <v>0</v>
      </c>
      <c r="I4051">
        <v>0</v>
      </c>
      <c r="J4051">
        <v>0</v>
      </c>
      <c r="K4051">
        <v>0</v>
      </c>
      <c r="L4051">
        <v>0</v>
      </c>
      <c r="M4051">
        <v>0</v>
      </c>
      <c r="N4051">
        <v>0</v>
      </c>
      <c r="O4051">
        <v>0</v>
      </c>
      <c r="P4051" t="s">
        <v>1</v>
      </c>
      <c r="Q4051">
        <v>0.13400000000000001</v>
      </c>
      <c r="R4051">
        <v>0.16900000000000001</v>
      </c>
      <c r="S4051">
        <v>0.17899999999999999</v>
      </c>
      <c r="T4051">
        <v>0.34799999999999998</v>
      </c>
      <c r="U4051">
        <v>0.16</v>
      </c>
      <c r="V4051" t="s">
        <v>1</v>
      </c>
      <c r="W4051">
        <v>-2</v>
      </c>
      <c r="X4051">
        <v>0</v>
      </c>
      <c r="Y4051">
        <v>0</v>
      </c>
      <c r="Z4051" t="s">
        <v>1</v>
      </c>
      <c r="AA4051">
        <v>-0.1</v>
      </c>
      <c r="AB4051">
        <v>0</v>
      </c>
      <c r="AC4051">
        <v>0</v>
      </c>
    </row>
    <row r="4052" spans="1:29" x14ac:dyDescent="0.25">
      <c r="A4052" t="s">
        <v>11</v>
      </c>
      <c r="B4052" t="s">
        <v>12</v>
      </c>
      <c r="C4052">
        <v>1</v>
      </c>
      <c r="D4052">
        <v>1</v>
      </c>
      <c r="E4052">
        <v>0</v>
      </c>
      <c r="F4052">
        <v>0</v>
      </c>
      <c r="G4052">
        <v>0</v>
      </c>
      <c r="H4052">
        <v>0</v>
      </c>
      <c r="I4052">
        <v>0</v>
      </c>
      <c r="J4052">
        <v>0</v>
      </c>
      <c r="K4052">
        <v>0</v>
      </c>
      <c r="L4052">
        <v>0</v>
      </c>
      <c r="M4052">
        <v>0</v>
      </c>
      <c r="N4052">
        <v>0</v>
      </c>
      <c r="O4052">
        <v>0</v>
      </c>
      <c r="P4052" t="s">
        <v>1</v>
      </c>
      <c r="Q4052">
        <v>0.125</v>
      </c>
      <c r="R4052">
        <v>0.161</v>
      </c>
      <c r="S4052">
        <v>0.187</v>
      </c>
      <c r="T4052">
        <v>0.34799999999999998</v>
      </c>
      <c r="U4052">
        <v>0.159</v>
      </c>
      <c r="V4052" t="s">
        <v>1</v>
      </c>
      <c r="W4052">
        <v>-2</v>
      </c>
      <c r="X4052">
        <v>0</v>
      </c>
      <c r="Y4052">
        <v>0</v>
      </c>
      <c r="Z4052" t="s">
        <v>1</v>
      </c>
      <c r="AA4052">
        <v>-0.1</v>
      </c>
      <c r="AB4052">
        <v>0</v>
      </c>
      <c r="AC4052">
        <v>0</v>
      </c>
    </row>
    <row r="4053" spans="1:29" x14ac:dyDescent="0.25">
      <c r="A4053" t="s">
        <v>7</v>
      </c>
      <c r="B4053" t="s">
        <v>8</v>
      </c>
      <c r="C4053">
        <v>1</v>
      </c>
      <c r="D4053">
        <v>1</v>
      </c>
      <c r="E4053">
        <v>0</v>
      </c>
      <c r="F4053">
        <v>0</v>
      </c>
      <c r="G4053">
        <v>0</v>
      </c>
      <c r="H4053">
        <v>0</v>
      </c>
      <c r="I4053">
        <v>0</v>
      </c>
      <c r="J4053">
        <v>0</v>
      </c>
      <c r="K4053">
        <v>0</v>
      </c>
      <c r="L4053">
        <v>0</v>
      </c>
      <c r="M4053">
        <v>0</v>
      </c>
      <c r="N4053">
        <v>0</v>
      </c>
      <c r="O4053">
        <v>0</v>
      </c>
      <c r="P4053" t="s">
        <v>1</v>
      </c>
      <c r="Q4053">
        <v>0.14199999999999999</v>
      </c>
      <c r="R4053">
        <v>0.16800000000000001</v>
      </c>
      <c r="S4053">
        <v>0.17799999999999999</v>
      </c>
      <c r="T4053">
        <v>0.34699999999999998</v>
      </c>
      <c r="U4053">
        <v>0.158</v>
      </c>
      <c r="V4053" t="s">
        <v>1</v>
      </c>
      <c r="W4053">
        <v>-6</v>
      </c>
      <c r="X4053">
        <v>0</v>
      </c>
      <c r="Y4053">
        <v>0</v>
      </c>
      <c r="Z4053" t="s">
        <v>1</v>
      </c>
      <c r="AA4053">
        <v>-0.1</v>
      </c>
      <c r="AB4053">
        <v>0</v>
      </c>
      <c r="AC4053">
        <v>0</v>
      </c>
    </row>
    <row r="4054" spans="1:29" x14ac:dyDescent="0.25">
      <c r="A4054" t="s">
        <v>9</v>
      </c>
      <c r="B4054" t="s">
        <v>10</v>
      </c>
      <c r="C4054">
        <v>1</v>
      </c>
      <c r="D4054">
        <v>1</v>
      </c>
      <c r="E4054">
        <v>0</v>
      </c>
      <c r="F4054">
        <v>0</v>
      </c>
      <c r="G4054">
        <v>0</v>
      </c>
      <c r="H4054">
        <v>0</v>
      </c>
      <c r="I4054">
        <v>0</v>
      </c>
      <c r="J4054">
        <v>0</v>
      </c>
      <c r="K4054">
        <v>0</v>
      </c>
      <c r="L4054">
        <v>0</v>
      </c>
      <c r="M4054">
        <v>0</v>
      </c>
      <c r="N4054">
        <v>0</v>
      </c>
      <c r="O4054">
        <v>0</v>
      </c>
      <c r="P4054" t="s">
        <v>1</v>
      </c>
      <c r="Q4054">
        <v>0.13400000000000001</v>
      </c>
      <c r="R4054">
        <v>0.17100000000000001</v>
      </c>
      <c r="S4054">
        <v>0.17100000000000001</v>
      </c>
      <c r="T4054">
        <v>0.34200000000000003</v>
      </c>
      <c r="U4054">
        <v>0.158</v>
      </c>
      <c r="V4054" t="s">
        <v>1</v>
      </c>
      <c r="W4054">
        <v>-3</v>
      </c>
      <c r="X4054">
        <v>0</v>
      </c>
      <c r="Y4054">
        <v>0</v>
      </c>
      <c r="Z4054" t="s">
        <v>1</v>
      </c>
      <c r="AA4054">
        <v>-0.1</v>
      </c>
      <c r="AB4054">
        <v>0</v>
      </c>
      <c r="AC4054">
        <v>0</v>
      </c>
    </row>
    <row r="4055" spans="1:29" x14ac:dyDescent="0.25">
      <c r="A4055" t="s">
        <v>27</v>
      </c>
      <c r="B4055" t="s">
        <v>28</v>
      </c>
      <c r="C4055">
        <v>1</v>
      </c>
      <c r="D4055">
        <v>1</v>
      </c>
      <c r="E4055">
        <v>0</v>
      </c>
      <c r="F4055">
        <v>0</v>
      </c>
      <c r="G4055">
        <v>0</v>
      </c>
      <c r="H4055">
        <v>0</v>
      </c>
      <c r="I4055">
        <v>0</v>
      </c>
      <c r="J4055">
        <v>0</v>
      </c>
      <c r="K4055">
        <v>0</v>
      </c>
      <c r="L4055">
        <v>0</v>
      </c>
      <c r="M4055">
        <v>0</v>
      </c>
      <c r="N4055">
        <v>0</v>
      </c>
      <c r="O4055">
        <v>0</v>
      </c>
      <c r="P4055" t="s">
        <v>1</v>
      </c>
      <c r="Q4055">
        <v>0.13800000000000001</v>
      </c>
      <c r="R4055">
        <v>0.16500000000000001</v>
      </c>
      <c r="S4055">
        <v>0.182</v>
      </c>
      <c r="T4055">
        <v>0.34799999999999998</v>
      </c>
      <c r="U4055">
        <v>0.158</v>
      </c>
      <c r="V4055" t="s">
        <v>1</v>
      </c>
      <c r="W4055">
        <v>-9</v>
      </c>
      <c r="X4055">
        <v>0</v>
      </c>
      <c r="Y4055">
        <v>0</v>
      </c>
      <c r="Z4055" t="s">
        <v>1</v>
      </c>
      <c r="AA4055">
        <v>-0.1</v>
      </c>
      <c r="AB4055">
        <v>0</v>
      </c>
      <c r="AC4055">
        <v>0</v>
      </c>
    </row>
    <row r="4056" spans="1:29" x14ac:dyDescent="0.25">
      <c r="A4056" t="s">
        <v>21</v>
      </c>
      <c r="B4056" t="s">
        <v>22</v>
      </c>
      <c r="C4056">
        <v>1</v>
      </c>
      <c r="D4056">
        <v>1</v>
      </c>
      <c r="E4056">
        <v>0</v>
      </c>
      <c r="F4056">
        <v>0</v>
      </c>
      <c r="G4056">
        <v>0</v>
      </c>
      <c r="H4056">
        <v>0</v>
      </c>
      <c r="I4056">
        <v>0</v>
      </c>
      <c r="J4056">
        <v>0</v>
      </c>
      <c r="K4056">
        <v>0</v>
      </c>
      <c r="L4056">
        <v>0</v>
      </c>
      <c r="M4056">
        <v>0</v>
      </c>
      <c r="N4056">
        <v>0</v>
      </c>
      <c r="O4056">
        <v>0</v>
      </c>
      <c r="P4056" t="s">
        <v>1</v>
      </c>
      <c r="Q4056">
        <v>0.13200000000000001</v>
      </c>
      <c r="R4056">
        <v>0.16400000000000001</v>
      </c>
      <c r="S4056">
        <v>0.18</v>
      </c>
      <c r="T4056">
        <v>0.34399999999999997</v>
      </c>
      <c r="U4056">
        <v>0.157</v>
      </c>
      <c r="V4056" t="s">
        <v>1</v>
      </c>
      <c r="W4056">
        <v>-4</v>
      </c>
      <c r="X4056">
        <v>0</v>
      </c>
      <c r="Y4056">
        <v>0</v>
      </c>
      <c r="Z4056" t="s">
        <v>1</v>
      </c>
      <c r="AA4056">
        <v>-0.1</v>
      </c>
      <c r="AB4056">
        <v>0</v>
      </c>
      <c r="AC4056">
        <v>0</v>
      </c>
    </row>
    <row r="4057" spans="1:29" x14ac:dyDescent="0.25">
      <c r="A4057" t="s">
        <v>19</v>
      </c>
      <c r="B4057" t="s">
        <v>20</v>
      </c>
      <c r="C4057">
        <v>1</v>
      </c>
      <c r="D4057">
        <v>1</v>
      </c>
      <c r="E4057">
        <v>0</v>
      </c>
      <c r="F4057">
        <v>0</v>
      </c>
      <c r="G4057">
        <v>0</v>
      </c>
      <c r="H4057">
        <v>0</v>
      </c>
      <c r="I4057">
        <v>0</v>
      </c>
      <c r="J4057">
        <v>0</v>
      </c>
      <c r="K4057">
        <v>0</v>
      </c>
      <c r="L4057">
        <v>0</v>
      </c>
      <c r="M4057">
        <v>0</v>
      </c>
      <c r="N4057">
        <v>0</v>
      </c>
      <c r="O4057">
        <v>0</v>
      </c>
      <c r="P4057" t="s">
        <v>1</v>
      </c>
      <c r="Q4057">
        <v>0.13500000000000001</v>
      </c>
      <c r="R4057">
        <v>0.16500000000000001</v>
      </c>
      <c r="S4057">
        <v>0.17899999999999999</v>
      </c>
      <c r="T4057">
        <v>0.34399999999999997</v>
      </c>
      <c r="U4057">
        <v>0.157</v>
      </c>
      <c r="V4057" t="s">
        <v>1</v>
      </c>
      <c r="W4057">
        <v>-4</v>
      </c>
      <c r="X4057">
        <v>0</v>
      </c>
      <c r="Y4057">
        <v>0</v>
      </c>
      <c r="Z4057" t="s">
        <v>1</v>
      </c>
      <c r="AA4057">
        <v>-0.1</v>
      </c>
      <c r="AB4057">
        <v>0</v>
      </c>
      <c r="AC4057">
        <v>0</v>
      </c>
    </row>
    <row r="4058" spans="1:29" x14ac:dyDescent="0.25">
      <c r="A4058" t="s">
        <v>23</v>
      </c>
      <c r="B4058" t="s">
        <v>24</v>
      </c>
      <c r="C4058">
        <v>1</v>
      </c>
      <c r="D4058">
        <v>1</v>
      </c>
      <c r="E4058">
        <v>0</v>
      </c>
      <c r="F4058">
        <v>0</v>
      </c>
      <c r="G4058">
        <v>0</v>
      </c>
      <c r="H4058">
        <v>0</v>
      </c>
      <c r="I4058">
        <v>0</v>
      </c>
      <c r="J4058">
        <v>0</v>
      </c>
      <c r="K4058">
        <v>0</v>
      </c>
      <c r="L4058">
        <v>0</v>
      </c>
      <c r="M4058">
        <v>0</v>
      </c>
      <c r="N4058">
        <v>0</v>
      </c>
      <c r="O4058">
        <v>0</v>
      </c>
      <c r="P4058" t="s">
        <v>1</v>
      </c>
      <c r="Q4058">
        <v>0.13800000000000001</v>
      </c>
      <c r="R4058">
        <v>0.16700000000000001</v>
      </c>
      <c r="S4058">
        <v>0.17499999999999999</v>
      </c>
      <c r="T4058">
        <v>0.34200000000000003</v>
      </c>
      <c r="U4058">
        <v>0.156</v>
      </c>
      <c r="V4058" t="s">
        <v>1</v>
      </c>
      <c r="W4058">
        <v>-4</v>
      </c>
      <c r="X4058">
        <v>0</v>
      </c>
      <c r="Y4058">
        <v>0</v>
      </c>
      <c r="Z4058" t="s">
        <v>1</v>
      </c>
      <c r="AA4058">
        <v>-0.1</v>
      </c>
      <c r="AB4058">
        <v>0</v>
      </c>
      <c r="AC4058">
        <v>0</v>
      </c>
    </row>
    <row r="4059" spans="1:29" x14ac:dyDescent="0.25">
      <c r="A4059" t="s">
        <v>17</v>
      </c>
      <c r="B4059" t="s">
        <v>18</v>
      </c>
      <c r="C4059">
        <v>1</v>
      </c>
      <c r="D4059">
        <v>1</v>
      </c>
      <c r="E4059">
        <v>0</v>
      </c>
      <c r="F4059">
        <v>0</v>
      </c>
      <c r="G4059">
        <v>0</v>
      </c>
      <c r="H4059">
        <v>0</v>
      </c>
      <c r="I4059">
        <v>0</v>
      </c>
      <c r="J4059">
        <v>0</v>
      </c>
      <c r="K4059">
        <v>0</v>
      </c>
      <c r="L4059">
        <v>0</v>
      </c>
      <c r="M4059">
        <v>0</v>
      </c>
      <c r="N4059">
        <v>0</v>
      </c>
      <c r="O4059">
        <v>0</v>
      </c>
      <c r="P4059" t="s">
        <v>1</v>
      </c>
      <c r="Q4059">
        <v>0.13600000000000001</v>
      </c>
      <c r="R4059">
        <v>0.16900000000000001</v>
      </c>
      <c r="S4059">
        <v>0.16900000000000001</v>
      </c>
      <c r="T4059">
        <v>0.33800000000000002</v>
      </c>
      <c r="U4059">
        <v>0.156</v>
      </c>
      <c r="V4059" t="s">
        <v>1</v>
      </c>
      <c r="W4059">
        <v>-10</v>
      </c>
      <c r="X4059">
        <v>0</v>
      </c>
      <c r="Y4059">
        <v>0</v>
      </c>
      <c r="Z4059" t="s">
        <v>1</v>
      </c>
      <c r="AA4059">
        <v>-0.1</v>
      </c>
      <c r="AB4059">
        <v>0</v>
      </c>
      <c r="AC4059">
        <v>0</v>
      </c>
    </row>
    <row r="4060" spans="1:29" x14ac:dyDescent="0.25">
      <c r="A4060" t="s">
        <v>5</v>
      </c>
      <c r="B4060" t="s">
        <v>6</v>
      </c>
      <c r="C4060">
        <v>1</v>
      </c>
      <c r="D4060">
        <v>1</v>
      </c>
      <c r="E4060">
        <v>0</v>
      </c>
      <c r="F4060">
        <v>0</v>
      </c>
      <c r="G4060">
        <v>0</v>
      </c>
      <c r="H4060">
        <v>0</v>
      </c>
      <c r="I4060">
        <v>0</v>
      </c>
      <c r="J4060">
        <v>0</v>
      </c>
      <c r="K4060">
        <v>0</v>
      </c>
      <c r="L4060">
        <v>0</v>
      </c>
      <c r="M4060">
        <v>0</v>
      </c>
      <c r="N4060">
        <v>0</v>
      </c>
      <c r="O4060">
        <v>0</v>
      </c>
      <c r="P4060" t="s">
        <v>1</v>
      </c>
      <c r="Q4060">
        <v>0.13</v>
      </c>
      <c r="R4060">
        <v>0.16600000000000001</v>
      </c>
      <c r="S4060">
        <v>0.17100000000000001</v>
      </c>
      <c r="T4060">
        <v>0.33700000000000002</v>
      </c>
      <c r="U4060">
        <v>0.155</v>
      </c>
      <c r="V4060" t="s">
        <v>1</v>
      </c>
      <c r="W4060">
        <v>-10</v>
      </c>
      <c r="X4060">
        <v>0</v>
      </c>
      <c r="Y4060">
        <v>0</v>
      </c>
      <c r="Z4060" t="s">
        <v>1</v>
      </c>
      <c r="AA4060">
        <v>-0.1</v>
      </c>
      <c r="AB4060">
        <v>0</v>
      </c>
      <c r="AC4060">
        <v>0</v>
      </c>
    </row>
    <row r="4061" spans="1:29" x14ac:dyDescent="0.25">
      <c r="A4061" t="s">
        <v>3</v>
      </c>
      <c r="B4061" t="s">
        <v>4</v>
      </c>
      <c r="C4061">
        <v>1</v>
      </c>
      <c r="D4061">
        <v>1</v>
      </c>
      <c r="E4061">
        <v>0</v>
      </c>
      <c r="F4061">
        <v>0</v>
      </c>
      <c r="G4061">
        <v>0</v>
      </c>
      <c r="H4061">
        <v>0</v>
      </c>
      <c r="I4061">
        <v>0</v>
      </c>
      <c r="J4061">
        <v>0</v>
      </c>
      <c r="K4061">
        <v>0</v>
      </c>
      <c r="L4061">
        <v>0</v>
      </c>
      <c r="M4061">
        <v>0</v>
      </c>
      <c r="N4061">
        <v>0</v>
      </c>
      <c r="O4061">
        <v>0</v>
      </c>
      <c r="P4061" t="s">
        <v>1</v>
      </c>
      <c r="Q4061">
        <v>0.126</v>
      </c>
      <c r="R4061">
        <v>0.154</v>
      </c>
      <c r="S4061">
        <v>0.188</v>
      </c>
      <c r="T4061">
        <v>0.34200000000000003</v>
      </c>
      <c r="U4061">
        <v>0.155</v>
      </c>
      <c r="V4061" t="s">
        <v>1</v>
      </c>
      <c r="W4061">
        <v>-5</v>
      </c>
      <c r="X4061">
        <v>0</v>
      </c>
      <c r="Y4061">
        <v>0</v>
      </c>
      <c r="Z4061" t="s">
        <v>1</v>
      </c>
      <c r="AA4061">
        <v>-0.1</v>
      </c>
      <c r="AB4061">
        <v>0</v>
      </c>
      <c r="AC4061">
        <v>0</v>
      </c>
    </row>
    <row r="4062" spans="1:29" x14ac:dyDescent="0.25">
      <c r="A4062" t="s">
        <v>13</v>
      </c>
      <c r="B4062" t="s">
        <v>14</v>
      </c>
      <c r="C4062">
        <v>1</v>
      </c>
      <c r="D4062">
        <v>1</v>
      </c>
      <c r="E4062">
        <v>0</v>
      </c>
      <c r="F4062">
        <v>0</v>
      </c>
      <c r="G4062">
        <v>0</v>
      </c>
      <c r="H4062">
        <v>0</v>
      </c>
      <c r="I4062">
        <v>0</v>
      </c>
      <c r="J4062">
        <v>0</v>
      </c>
      <c r="K4062">
        <v>0</v>
      </c>
      <c r="L4062">
        <v>0</v>
      </c>
      <c r="M4062">
        <v>0</v>
      </c>
      <c r="N4062">
        <v>0</v>
      </c>
      <c r="O4062">
        <v>0</v>
      </c>
      <c r="P4062" t="s">
        <v>1</v>
      </c>
      <c r="Q4062">
        <v>0.13200000000000001</v>
      </c>
      <c r="R4062">
        <v>0.16300000000000001</v>
      </c>
      <c r="S4062">
        <v>0.17599999999999999</v>
      </c>
      <c r="T4062">
        <v>0.33900000000000002</v>
      </c>
      <c r="U4062">
        <v>0.155</v>
      </c>
      <c r="V4062" t="s">
        <v>1</v>
      </c>
      <c r="W4062">
        <v>-13</v>
      </c>
      <c r="X4062">
        <v>0</v>
      </c>
      <c r="Y4062">
        <v>0</v>
      </c>
      <c r="Z4062" t="s">
        <v>1</v>
      </c>
      <c r="AA4062">
        <v>-0.1</v>
      </c>
      <c r="AB4062">
        <v>0</v>
      </c>
      <c r="AC4062">
        <v>0</v>
      </c>
    </row>
    <row r="4063" spans="1:29" x14ac:dyDescent="0.25">
      <c r="A4063" t="s">
        <v>15</v>
      </c>
      <c r="B4063" t="s">
        <v>16</v>
      </c>
      <c r="C4063">
        <v>1</v>
      </c>
      <c r="D4063">
        <v>1</v>
      </c>
      <c r="E4063">
        <v>0</v>
      </c>
      <c r="F4063">
        <v>0</v>
      </c>
      <c r="G4063">
        <v>0</v>
      </c>
      <c r="H4063">
        <v>0</v>
      </c>
      <c r="I4063">
        <v>0</v>
      </c>
      <c r="J4063">
        <v>0</v>
      </c>
      <c r="K4063">
        <v>0</v>
      </c>
      <c r="L4063">
        <v>0</v>
      </c>
      <c r="M4063">
        <v>0</v>
      </c>
      <c r="N4063">
        <v>0</v>
      </c>
      <c r="O4063">
        <v>0</v>
      </c>
      <c r="P4063" t="s">
        <v>1</v>
      </c>
      <c r="Q4063">
        <v>0.129</v>
      </c>
      <c r="R4063">
        <v>0.16200000000000001</v>
      </c>
      <c r="S4063">
        <v>0.17399999999999999</v>
      </c>
      <c r="T4063">
        <v>0.33500000000000002</v>
      </c>
      <c r="U4063">
        <v>0.154</v>
      </c>
      <c r="V4063" t="s">
        <v>1</v>
      </c>
      <c r="W4063">
        <v>-6</v>
      </c>
      <c r="X4063">
        <v>0</v>
      </c>
      <c r="Y4063">
        <v>0</v>
      </c>
      <c r="Z4063" t="s">
        <v>1</v>
      </c>
      <c r="AA4063">
        <v>-0.1</v>
      </c>
      <c r="AB4063">
        <v>0</v>
      </c>
      <c r="AC4063">
        <v>0</v>
      </c>
    </row>
    <row r="4064" spans="1:29" x14ac:dyDescent="0.25">
      <c r="A4064" t="s">
        <v>0</v>
      </c>
      <c r="B4064" t="s">
        <v>2</v>
      </c>
      <c r="C4064">
        <v>1</v>
      </c>
      <c r="D4064">
        <v>1</v>
      </c>
      <c r="E4064">
        <v>0</v>
      </c>
      <c r="F4064">
        <v>0</v>
      </c>
      <c r="G4064">
        <v>0</v>
      </c>
      <c r="H4064">
        <v>0</v>
      </c>
      <c r="I4064">
        <v>0</v>
      </c>
      <c r="J4064">
        <v>0</v>
      </c>
      <c r="K4064">
        <v>0</v>
      </c>
      <c r="L4064">
        <v>0</v>
      </c>
      <c r="M4064">
        <v>0</v>
      </c>
      <c r="N4064">
        <v>0</v>
      </c>
      <c r="O4064">
        <v>0</v>
      </c>
      <c r="P4064" t="s">
        <v>1</v>
      </c>
      <c r="Q4064">
        <v>0.13300000000000001</v>
      </c>
      <c r="R4064">
        <v>0.161</v>
      </c>
      <c r="S4064">
        <v>0.17199999999999999</v>
      </c>
      <c r="T4064">
        <v>0.33300000000000002</v>
      </c>
      <c r="U4064">
        <v>0.152</v>
      </c>
      <c r="V4064" t="s">
        <v>1</v>
      </c>
      <c r="W4064">
        <v>-7</v>
      </c>
      <c r="X4064">
        <v>0</v>
      </c>
      <c r="Y4064">
        <v>0</v>
      </c>
      <c r="Z4064" t="s">
        <v>1</v>
      </c>
      <c r="AA4064">
        <v>-0.1</v>
      </c>
      <c r="AB4064">
        <v>0</v>
      </c>
      <c r="AC4064">
        <v>0</v>
      </c>
    </row>
    <row r="4065" spans="1:29" x14ac:dyDescent="0.25">
      <c r="A4065" t="s">
        <v>606</v>
      </c>
      <c r="B4065" t="s">
        <v>607</v>
      </c>
      <c r="C4065">
        <v>1</v>
      </c>
      <c r="D4065">
        <v>1</v>
      </c>
      <c r="E4065">
        <v>0</v>
      </c>
      <c r="F4065">
        <v>0</v>
      </c>
      <c r="G4065">
        <v>0</v>
      </c>
      <c r="H4065">
        <v>0</v>
      </c>
      <c r="I4065">
        <v>0</v>
      </c>
      <c r="J4065">
        <v>0</v>
      </c>
      <c r="K4065">
        <v>0</v>
      </c>
      <c r="L4065">
        <v>0</v>
      </c>
      <c r="M4065">
        <v>0</v>
      </c>
      <c r="N4065">
        <v>0</v>
      </c>
      <c r="O4065">
        <v>0</v>
      </c>
      <c r="P4065" t="s">
        <v>1</v>
      </c>
      <c r="Q4065">
        <v>0.17699999999999999</v>
      </c>
      <c r="R4065">
        <v>0.20499999999999999</v>
      </c>
      <c r="S4065">
        <v>0.22700000000000001</v>
      </c>
      <c r="T4065">
        <v>0.432</v>
      </c>
      <c r="U4065">
        <v>0.19500000000000001</v>
      </c>
      <c r="V4065" t="s">
        <v>1</v>
      </c>
      <c r="W4065">
        <v>18</v>
      </c>
      <c r="X4065">
        <v>0</v>
      </c>
      <c r="Y4065">
        <v>0</v>
      </c>
      <c r="Z4065" t="s">
        <v>1</v>
      </c>
      <c r="AA4065">
        <v>-0.1</v>
      </c>
      <c r="AB4065">
        <v>0</v>
      </c>
      <c r="AC4065">
        <v>0</v>
      </c>
    </row>
    <row r="4066" spans="1:29" x14ac:dyDescent="0.25">
      <c r="A4066" t="s">
        <v>604</v>
      </c>
      <c r="B4066" t="s">
        <v>605</v>
      </c>
      <c r="C4066">
        <v>1</v>
      </c>
      <c r="D4066">
        <v>1</v>
      </c>
      <c r="E4066">
        <v>0</v>
      </c>
      <c r="F4066">
        <v>0</v>
      </c>
      <c r="G4066">
        <v>0</v>
      </c>
      <c r="H4066">
        <v>0</v>
      </c>
      <c r="I4066">
        <v>0</v>
      </c>
      <c r="J4066">
        <v>0</v>
      </c>
      <c r="K4066">
        <v>0</v>
      </c>
      <c r="L4066">
        <v>0</v>
      </c>
      <c r="M4066">
        <v>0</v>
      </c>
      <c r="N4066">
        <v>0</v>
      </c>
      <c r="O4066">
        <v>0</v>
      </c>
      <c r="P4066" t="s">
        <v>1</v>
      </c>
      <c r="Q4066">
        <v>0.16900000000000001</v>
      </c>
      <c r="R4066">
        <v>0.21099999999999999</v>
      </c>
      <c r="S4066">
        <v>0.215</v>
      </c>
      <c r="T4066">
        <v>0.42599999999999999</v>
      </c>
      <c r="U4066">
        <v>0.19500000000000001</v>
      </c>
      <c r="V4066" t="s">
        <v>1</v>
      </c>
      <c r="W4066">
        <v>17</v>
      </c>
      <c r="X4066">
        <v>0</v>
      </c>
      <c r="Y4066">
        <v>0</v>
      </c>
      <c r="Z4066" t="s">
        <v>1</v>
      </c>
      <c r="AA4066">
        <v>-0.1</v>
      </c>
      <c r="AB4066">
        <v>0</v>
      </c>
      <c r="AC4066">
        <v>0</v>
      </c>
    </row>
    <row r="4067" spans="1:29" x14ac:dyDescent="0.25">
      <c r="A4067" t="s">
        <v>602</v>
      </c>
      <c r="B4067" t="s">
        <v>603</v>
      </c>
      <c r="C4067">
        <v>1</v>
      </c>
      <c r="D4067">
        <v>1</v>
      </c>
      <c r="E4067">
        <v>0</v>
      </c>
      <c r="F4067">
        <v>0</v>
      </c>
      <c r="G4067">
        <v>0</v>
      </c>
      <c r="H4067">
        <v>0</v>
      </c>
      <c r="I4067">
        <v>0</v>
      </c>
      <c r="J4067">
        <v>0</v>
      </c>
      <c r="K4067">
        <v>0</v>
      </c>
      <c r="L4067">
        <v>0</v>
      </c>
      <c r="M4067">
        <v>0</v>
      </c>
      <c r="N4067">
        <v>0</v>
      </c>
      <c r="O4067">
        <v>0</v>
      </c>
      <c r="P4067" t="s">
        <v>1</v>
      </c>
      <c r="Q4067">
        <v>0.17499999999999999</v>
      </c>
      <c r="R4067">
        <v>0.20200000000000001</v>
      </c>
      <c r="S4067">
        <v>0.22900000000000001</v>
      </c>
      <c r="T4067">
        <v>0.432</v>
      </c>
      <c r="U4067">
        <v>0.19500000000000001</v>
      </c>
      <c r="V4067" t="s">
        <v>1</v>
      </c>
      <c r="W4067">
        <v>17</v>
      </c>
      <c r="X4067">
        <v>0</v>
      </c>
      <c r="Y4067">
        <v>0</v>
      </c>
      <c r="Z4067" t="s">
        <v>1</v>
      </c>
      <c r="AA4067">
        <v>-0.1</v>
      </c>
      <c r="AB4067">
        <v>0</v>
      </c>
      <c r="AC4067">
        <v>0</v>
      </c>
    </row>
    <row r="4068" spans="1:29" x14ac:dyDescent="0.25">
      <c r="A4068" t="s">
        <v>600</v>
      </c>
      <c r="B4068" t="s">
        <v>601</v>
      </c>
      <c r="C4068">
        <v>1</v>
      </c>
      <c r="D4068">
        <v>1</v>
      </c>
      <c r="E4068">
        <v>0</v>
      </c>
      <c r="F4068">
        <v>0</v>
      </c>
      <c r="G4068">
        <v>0</v>
      </c>
      <c r="H4068">
        <v>0</v>
      </c>
      <c r="I4068">
        <v>0</v>
      </c>
      <c r="J4068">
        <v>0</v>
      </c>
      <c r="K4068">
        <v>0</v>
      </c>
      <c r="L4068">
        <v>0</v>
      </c>
      <c r="M4068">
        <v>0</v>
      </c>
      <c r="N4068">
        <v>0</v>
      </c>
      <c r="O4068">
        <v>0</v>
      </c>
      <c r="P4068" t="s">
        <v>1</v>
      </c>
      <c r="Q4068">
        <v>0.16</v>
      </c>
      <c r="R4068">
        <v>0.192</v>
      </c>
      <c r="S4068">
        <v>0.24099999999999999</v>
      </c>
      <c r="T4068">
        <v>0.433</v>
      </c>
      <c r="U4068">
        <v>0.19500000000000001</v>
      </c>
      <c r="V4068" t="s">
        <v>1</v>
      </c>
      <c r="W4068">
        <v>20</v>
      </c>
      <c r="X4068">
        <v>0</v>
      </c>
      <c r="Y4068">
        <v>0</v>
      </c>
      <c r="Z4068" t="s">
        <v>1</v>
      </c>
      <c r="AA4068">
        <v>-0.1</v>
      </c>
      <c r="AB4068">
        <v>0</v>
      </c>
      <c r="AC4068">
        <v>0</v>
      </c>
    </row>
    <row r="4069" spans="1:29" x14ac:dyDescent="0.25">
      <c r="A4069" t="s">
        <v>598</v>
      </c>
      <c r="B4069" t="s">
        <v>599</v>
      </c>
      <c r="C4069">
        <v>1</v>
      </c>
      <c r="D4069">
        <v>1</v>
      </c>
      <c r="E4069">
        <v>0</v>
      </c>
      <c r="F4069">
        <v>0</v>
      </c>
      <c r="G4069">
        <v>0</v>
      </c>
      <c r="H4069">
        <v>0</v>
      </c>
      <c r="I4069">
        <v>0</v>
      </c>
      <c r="J4069">
        <v>0</v>
      </c>
      <c r="K4069">
        <v>0</v>
      </c>
      <c r="L4069">
        <v>0</v>
      </c>
      <c r="M4069">
        <v>0</v>
      </c>
      <c r="N4069">
        <v>0</v>
      </c>
      <c r="O4069">
        <v>0</v>
      </c>
      <c r="P4069" t="s">
        <v>1</v>
      </c>
      <c r="Q4069">
        <v>0.16700000000000001</v>
      </c>
      <c r="R4069">
        <v>0.20599999999999999</v>
      </c>
      <c r="S4069">
        <v>0.222</v>
      </c>
      <c r="T4069">
        <v>0.42799999999999999</v>
      </c>
      <c r="U4069">
        <v>0.19500000000000001</v>
      </c>
      <c r="V4069" t="s">
        <v>1</v>
      </c>
      <c r="W4069">
        <v>17</v>
      </c>
      <c r="X4069">
        <v>0</v>
      </c>
      <c r="Y4069">
        <v>0</v>
      </c>
      <c r="Z4069" t="s">
        <v>1</v>
      </c>
      <c r="AA4069">
        <v>-0.1</v>
      </c>
      <c r="AB4069">
        <v>0</v>
      </c>
      <c r="AC4069">
        <v>0</v>
      </c>
    </row>
    <row r="4070" spans="1:29" x14ac:dyDescent="0.25">
      <c r="A4070" t="s">
        <v>596</v>
      </c>
      <c r="B4070" t="s">
        <v>597</v>
      </c>
      <c r="C4070">
        <v>1</v>
      </c>
      <c r="D4070">
        <v>1</v>
      </c>
      <c r="E4070">
        <v>0</v>
      </c>
      <c r="F4070">
        <v>0</v>
      </c>
      <c r="G4070">
        <v>0</v>
      </c>
      <c r="H4070">
        <v>0</v>
      </c>
      <c r="I4070">
        <v>0</v>
      </c>
      <c r="J4070">
        <v>0</v>
      </c>
      <c r="K4070">
        <v>0</v>
      </c>
      <c r="L4070">
        <v>0</v>
      </c>
      <c r="M4070">
        <v>0</v>
      </c>
      <c r="N4070">
        <v>0</v>
      </c>
      <c r="O4070">
        <v>0</v>
      </c>
      <c r="P4070" t="s">
        <v>1</v>
      </c>
      <c r="Q4070">
        <v>0.161</v>
      </c>
      <c r="R4070">
        <v>0.192</v>
      </c>
      <c r="S4070">
        <v>0.24199999999999999</v>
      </c>
      <c r="T4070">
        <v>0.434</v>
      </c>
      <c r="U4070">
        <v>0.19500000000000001</v>
      </c>
      <c r="V4070" t="s">
        <v>1</v>
      </c>
      <c r="W4070">
        <v>22</v>
      </c>
      <c r="X4070">
        <v>0</v>
      </c>
      <c r="Y4070">
        <v>0</v>
      </c>
      <c r="Z4070" t="s">
        <v>1</v>
      </c>
      <c r="AA4070">
        <v>-0.1</v>
      </c>
      <c r="AB4070">
        <v>0</v>
      </c>
      <c r="AC4070">
        <v>0</v>
      </c>
    </row>
    <row r="4071" spans="1:29" x14ac:dyDescent="0.25">
      <c r="A4071" t="s">
        <v>594</v>
      </c>
      <c r="B4071" t="s">
        <v>595</v>
      </c>
      <c r="C4071">
        <v>1</v>
      </c>
      <c r="D4071">
        <v>1</v>
      </c>
      <c r="E4071">
        <v>0</v>
      </c>
      <c r="F4071">
        <v>0</v>
      </c>
      <c r="G4071">
        <v>0</v>
      </c>
      <c r="H4071">
        <v>0</v>
      </c>
      <c r="I4071">
        <v>0</v>
      </c>
      <c r="J4071">
        <v>0</v>
      </c>
      <c r="K4071">
        <v>0</v>
      </c>
      <c r="L4071">
        <v>0</v>
      </c>
      <c r="M4071">
        <v>0</v>
      </c>
      <c r="N4071">
        <v>0</v>
      </c>
      <c r="O4071">
        <v>0</v>
      </c>
      <c r="P4071" t="s">
        <v>1</v>
      </c>
      <c r="Q4071">
        <v>0.16700000000000001</v>
      </c>
      <c r="R4071">
        <v>0.2</v>
      </c>
      <c r="S4071">
        <v>0.23</v>
      </c>
      <c r="T4071">
        <v>0.43</v>
      </c>
      <c r="U4071">
        <v>0.19500000000000001</v>
      </c>
      <c r="V4071" t="s">
        <v>1</v>
      </c>
      <c r="W4071">
        <v>18</v>
      </c>
      <c r="X4071">
        <v>0</v>
      </c>
      <c r="Y4071">
        <v>0</v>
      </c>
      <c r="Z4071" t="s">
        <v>1</v>
      </c>
      <c r="AA4071">
        <v>-0.1</v>
      </c>
      <c r="AB4071">
        <v>0</v>
      </c>
      <c r="AC4071">
        <v>0</v>
      </c>
    </row>
    <row r="4072" spans="1:29" x14ac:dyDescent="0.25">
      <c r="A4072" t="s">
        <v>592</v>
      </c>
      <c r="B4072" t="s">
        <v>593</v>
      </c>
      <c r="C4072">
        <v>1</v>
      </c>
      <c r="D4072">
        <v>1</v>
      </c>
      <c r="E4072">
        <v>0</v>
      </c>
      <c r="F4072">
        <v>0</v>
      </c>
      <c r="G4072">
        <v>0</v>
      </c>
      <c r="H4072">
        <v>0</v>
      </c>
      <c r="I4072">
        <v>0</v>
      </c>
      <c r="J4072">
        <v>0</v>
      </c>
      <c r="K4072">
        <v>0</v>
      </c>
      <c r="L4072">
        <v>0</v>
      </c>
      <c r="M4072">
        <v>0</v>
      </c>
      <c r="N4072">
        <v>0</v>
      </c>
      <c r="O4072">
        <v>0</v>
      </c>
      <c r="P4072" t="s">
        <v>1</v>
      </c>
      <c r="Q4072">
        <v>0.17100000000000001</v>
      </c>
      <c r="R4072">
        <v>0.20399999999999999</v>
      </c>
      <c r="S4072">
        <v>0.22600000000000001</v>
      </c>
      <c r="T4072">
        <v>0.43</v>
      </c>
      <c r="U4072">
        <v>0.19500000000000001</v>
      </c>
      <c r="V4072" t="s">
        <v>1</v>
      </c>
      <c r="W4072">
        <v>16</v>
      </c>
      <c r="X4072">
        <v>0</v>
      </c>
      <c r="Y4072">
        <v>0</v>
      </c>
      <c r="Z4072" t="s">
        <v>1</v>
      </c>
      <c r="AA4072">
        <v>-0.1</v>
      </c>
      <c r="AB4072">
        <v>0</v>
      </c>
      <c r="AC4072">
        <v>0</v>
      </c>
    </row>
    <row r="4073" spans="1:29" x14ac:dyDescent="0.25">
      <c r="A4073" t="s">
        <v>590</v>
      </c>
      <c r="B4073" t="s">
        <v>591</v>
      </c>
      <c r="C4073">
        <v>1</v>
      </c>
      <c r="D4073">
        <v>1</v>
      </c>
      <c r="E4073">
        <v>0</v>
      </c>
      <c r="F4073">
        <v>0</v>
      </c>
      <c r="G4073">
        <v>0</v>
      </c>
      <c r="H4073">
        <v>0</v>
      </c>
      <c r="I4073">
        <v>0</v>
      </c>
      <c r="J4073">
        <v>0</v>
      </c>
      <c r="K4073">
        <v>0</v>
      </c>
      <c r="L4073">
        <v>0</v>
      </c>
      <c r="M4073">
        <v>0</v>
      </c>
      <c r="N4073">
        <v>0</v>
      </c>
      <c r="O4073">
        <v>0</v>
      </c>
      <c r="P4073" t="s">
        <v>1</v>
      </c>
      <c r="Q4073">
        <v>0.16900000000000001</v>
      </c>
      <c r="R4073">
        <v>0.20399999999999999</v>
      </c>
      <c r="S4073">
        <v>0.22500000000000001</v>
      </c>
      <c r="T4073">
        <v>0.42899999999999999</v>
      </c>
      <c r="U4073">
        <v>0.19500000000000001</v>
      </c>
      <c r="V4073" t="s">
        <v>1</v>
      </c>
      <c r="W4073">
        <v>17</v>
      </c>
      <c r="X4073">
        <v>0</v>
      </c>
      <c r="Y4073">
        <v>0</v>
      </c>
      <c r="Z4073" t="s">
        <v>1</v>
      </c>
      <c r="AA4073">
        <v>-0.1</v>
      </c>
      <c r="AB4073">
        <v>0</v>
      </c>
      <c r="AC4073">
        <v>0</v>
      </c>
    </row>
    <row r="4074" spans="1:29" x14ac:dyDescent="0.25">
      <c r="A4074" t="s">
        <v>588</v>
      </c>
      <c r="B4074" t="s">
        <v>589</v>
      </c>
      <c r="C4074">
        <v>1</v>
      </c>
      <c r="D4074">
        <v>1</v>
      </c>
      <c r="E4074">
        <v>0</v>
      </c>
      <c r="F4074">
        <v>0</v>
      </c>
      <c r="G4074">
        <v>0</v>
      </c>
      <c r="H4074">
        <v>0</v>
      </c>
      <c r="I4074">
        <v>0</v>
      </c>
      <c r="J4074">
        <v>0</v>
      </c>
      <c r="K4074">
        <v>0</v>
      </c>
      <c r="L4074">
        <v>0</v>
      </c>
      <c r="M4074">
        <v>0</v>
      </c>
      <c r="N4074">
        <v>0</v>
      </c>
      <c r="O4074">
        <v>0</v>
      </c>
      <c r="P4074" t="s">
        <v>1</v>
      </c>
      <c r="Q4074">
        <v>0.17499999999999999</v>
      </c>
      <c r="R4074">
        <v>0.21</v>
      </c>
      <c r="S4074">
        <v>0.217</v>
      </c>
      <c r="T4074">
        <v>0.42699999999999999</v>
      </c>
      <c r="U4074">
        <v>0.19500000000000001</v>
      </c>
      <c r="V4074" t="s">
        <v>1</v>
      </c>
      <c r="W4074">
        <v>17</v>
      </c>
      <c r="X4074">
        <v>0</v>
      </c>
      <c r="Y4074">
        <v>0</v>
      </c>
      <c r="Z4074" t="s">
        <v>1</v>
      </c>
      <c r="AA4074">
        <v>-0.1</v>
      </c>
      <c r="AB4074">
        <v>0</v>
      </c>
      <c r="AC4074">
        <v>0</v>
      </c>
    </row>
    <row r="4075" spans="1:29" x14ac:dyDescent="0.25">
      <c r="A4075" t="s">
        <v>586</v>
      </c>
      <c r="B4075" t="s">
        <v>587</v>
      </c>
      <c r="C4075">
        <v>1</v>
      </c>
      <c r="D4075">
        <v>1</v>
      </c>
      <c r="E4075">
        <v>0</v>
      </c>
      <c r="F4075">
        <v>0</v>
      </c>
      <c r="G4075">
        <v>0</v>
      </c>
      <c r="H4075">
        <v>0</v>
      </c>
      <c r="I4075">
        <v>0</v>
      </c>
      <c r="J4075">
        <v>0</v>
      </c>
      <c r="K4075">
        <v>0</v>
      </c>
      <c r="L4075">
        <v>0</v>
      </c>
      <c r="M4075">
        <v>0</v>
      </c>
      <c r="N4075">
        <v>0</v>
      </c>
      <c r="O4075">
        <v>0</v>
      </c>
      <c r="P4075" t="s">
        <v>1</v>
      </c>
      <c r="Q4075">
        <v>0.17299999999999999</v>
      </c>
      <c r="R4075">
        <v>0.20100000000000001</v>
      </c>
      <c r="S4075">
        <v>0.23200000000000001</v>
      </c>
      <c r="T4075">
        <v>0.432</v>
      </c>
      <c r="U4075">
        <v>0.19500000000000001</v>
      </c>
      <c r="V4075" t="s">
        <v>1</v>
      </c>
      <c r="W4075">
        <v>17</v>
      </c>
      <c r="X4075">
        <v>0</v>
      </c>
      <c r="Y4075">
        <v>0</v>
      </c>
      <c r="Z4075" t="s">
        <v>1</v>
      </c>
      <c r="AA4075">
        <v>-0.1</v>
      </c>
      <c r="AB4075">
        <v>0</v>
      </c>
      <c r="AC4075">
        <v>0</v>
      </c>
    </row>
    <row r="4076" spans="1:29" x14ac:dyDescent="0.25">
      <c r="A4076" t="s">
        <v>584</v>
      </c>
      <c r="B4076" t="s">
        <v>585</v>
      </c>
      <c r="C4076">
        <v>1</v>
      </c>
      <c r="D4076">
        <v>1</v>
      </c>
      <c r="E4076">
        <v>0</v>
      </c>
      <c r="F4076">
        <v>0</v>
      </c>
      <c r="G4076">
        <v>0</v>
      </c>
      <c r="H4076">
        <v>0</v>
      </c>
      <c r="I4076">
        <v>0</v>
      </c>
      <c r="J4076">
        <v>0</v>
      </c>
      <c r="K4076">
        <v>0</v>
      </c>
      <c r="L4076">
        <v>0</v>
      </c>
      <c r="M4076">
        <v>0</v>
      </c>
      <c r="N4076">
        <v>0</v>
      </c>
      <c r="O4076">
        <v>0</v>
      </c>
      <c r="P4076" t="s">
        <v>1</v>
      </c>
      <c r="Q4076">
        <v>0.17100000000000001</v>
      </c>
      <c r="R4076">
        <v>0.20499999999999999</v>
      </c>
      <c r="S4076">
        <v>0.224</v>
      </c>
      <c r="T4076">
        <v>0.42899999999999999</v>
      </c>
      <c r="U4076">
        <v>0.19400000000000001</v>
      </c>
      <c r="V4076" t="s">
        <v>1</v>
      </c>
      <c r="W4076">
        <v>17</v>
      </c>
      <c r="X4076">
        <v>0</v>
      </c>
      <c r="Y4076">
        <v>0</v>
      </c>
      <c r="Z4076" t="s">
        <v>1</v>
      </c>
      <c r="AA4076">
        <v>-0.1</v>
      </c>
      <c r="AB4076">
        <v>0</v>
      </c>
      <c r="AC4076">
        <v>0</v>
      </c>
    </row>
    <row r="4077" spans="1:29" x14ac:dyDescent="0.25">
      <c r="A4077" t="s">
        <v>582</v>
      </c>
      <c r="B4077" t="s">
        <v>583</v>
      </c>
      <c r="C4077">
        <v>1</v>
      </c>
      <c r="D4077">
        <v>1</v>
      </c>
      <c r="E4077">
        <v>0</v>
      </c>
      <c r="F4077">
        <v>0</v>
      </c>
      <c r="G4077">
        <v>0</v>
      </c>
      <c r="H4077">
        <v>0</v>
      </c>
      <c r="I4077">
        <v>0</v>
      </c>
      <c r="J4077">
        <v>0</v>
      </c>
      <c r="K4077">
        <v>0</v>
      </c>
      <c r="L4077">
        <v>0</v>
      </c>
      <c r="M4077">
        <v>0</v>
      </c>
      <c r="N4077">
        <v>0</v>
      </c>
      <c r="O4077">
        <v>0</v>
      </c>
      <c r="P4077" t="s">
        <v>1</v>
      </c>
      <c r="Q4077">
        <v>0.17399999999999999</v>
      </c>
      <c r="R4077">
        <v>0.20300000000000001</v>
      </c>
      <c r="S4077">
        <v>0.22700000000000001</v>
      </c>
      <c r="T4077">
        <v>0.43</v>
      </c>
      <c r="U4077">
        <v>0.19400000000000001</v>
      </c>
      <c r="V4077" t="s">
        <v>1</v>
      </c>
      <c r="W4077">
        <v>17</v>
      </c>
      <c r="X4077">
        <v>0</v>
      </c>
      <c r="Y4077">
        <v>0</v>
      </c>
      <c r="Z4077" t="s">
        <v>1</v>
      </c>
      <c r="AA4077">
        <v>-0.1</v>
      </c>
      <c r="AB4077">
        <v>0</v>
      </c>
      <c r="AC4077">
        <v>0</v>
      </c>
    </row>
    <row r="4078" spans="1:29" x14ac:dyDescent="0.25">
      <c r="A4078" t="s">
        <v>580</v>
      </c>
      <c r="B4078" t="s">
        <v>581</v>
      </c>
      <c r="C4078">
        <v>1</v>
      </c>
      <c r="D4078">
        <v>1</v>
      </c>
      <c r="E4078">
        <v>0</v>
      </c>
      <c r="F4078">
        <v>0</v>
      </c>
      <c r="G4078">
        <v>0</v>
      </c>
      <c r="H4078">
        <v>0</v>
      </c>
      <c r="I4078">
        <v>0</v>
      </c>
      <c r="J4078">
        <v>0</v>
      </c>
      <c r="K4078">
        <v>0</v>
      </c>
      <c r="L4078">
        <v>0</v>
      </c>
      <c r="M4078">
        <v>0</v>
      </c>
      <c r="N4078">
        <v>0</v>
      </c>
      <c r="O4078">
        <v>0</v>
      </c>
      <c r="P4078" t="s">
        <v>1</v>
      </c>
      <c r="Q4078">
        <v>0.17399999999999999</v>
      </c>
      <c r="R4078">
        <v>0.21</v>
      </c>
      <c r="S4078">
        <v>0.216</v>
      </c>
      <c r="T4078">
        <v>0.42599999999999999</v>
      </c>
      <c r="U4078">
        <v>0.19400000000000001</v>
      </c>
      <c r="V4078" t="s">
        <v>1</v>
      </c>
      <c r="W4078">
        <v>18</v>
      </c>
      <c r="X4078">
        <v>0</v>
      </c>
      <c r="Y4078">
        <v>0</v>
      </c>
      <c r="Z4078" t="s">
        <v>1</v>
      </c>
      <c r="AA4078">
        <v>-0.1</v>
      </c>
      <c r="AB4078">
        <v>0</v>
      </c>
      <c r="AC4078">
        <v>0</v>
      </c>
    </row>
    <row r="4079" spans="1:29" x14ac:dyDescent="0.25">
      <c r="A4079" t="s">
        <v>578</v>
      </c>
      <c r="B4079" t="s">
        <v>579</v>
      </c>
      <c r="C4079">
        <v>1</v>
      </c>
      <c r="D4079">
        <v>1</v>
      </c>
      <c r="E4079">
        <v>0</v>
      </c>
      <c r="F4079">
        <v>0</v>
      </c>
      <c r="G4079">
        <v>0</v>
      </c>
      <c r="H4079">
        <v>0</v>
      </c>
      <c r="I4079">
        <v>0</v>
      </c>
      <c r="J4079">
        <v>0</v>
      </c>
      <c r="K4079">
        <v>0</v>
      </c>
      <c r="L4079">
        <v>0</v>
      </c>
      <c r="M4079">
        <v>0</v>
      </c>
      <c r="N4079">
        <v>0</v>
      </c>
      <c r="O4079">
        <v>0</v>
      </c>
      <c r="P4079" t="s">
        <v>1</v>
      </c>
      <c r="Q4079">
        <v>0.16400000000000001</v>
      </c>
      <c r="R4079">
        <v>0.19700000000000001</v>
      </c>
      <c r="S4079">
        <v>0.23300000000000001</v>
      </c>
      <c r="T4079">
        <v>0.43</v>
      </c>
      <c r="U4079">
        <v>0.19400000000000001</v>
      </c>
      <c r="V4079" t="s">
        <v>1</v>
      </c>
      <c r="W4079">
        <v>17</v>
      </c>
      <c r="X4079">
        <v>0</v>
      </c>
      <c r="Y4079">
        <v>0</v>
      </c>
      <c r="Z4079" t="s">
        <v>1</v>
      </c>
      <c r="AA4079">
        <v>-0.1</v>
      </c>
      <c r="AB4079">
        <v>0</v>
      </c>
      <c r="AC4079">
        <v>0</v>
      </c>
    </row>
    <row r="4080" spans="1:29" x14ac:dyDescent="0.25">
      <c r="A4080" t="s">
        <v>576</v>
      </c>
      <c r="B4080" t="s">
        <v>577</v>
      </c>
      <c r="C4080">
        <v>1</v>
      </c>
      <c r="D4080">
        <v>1</v>
      </c>
      <c r="E4080">
        <v>0</v>
      </c>
      <c r="F4080">
        <v>0</v>
      </c>
      <c r="G4080">
        <v>0</v>
      </c>
      <c r="H4080">
        <v>0</v>
      </c>
      <c r="I4080">
        <v>0</v>
      </c>
      <c r="J4080">
        <v>0</v>
      </c>
      <c r="K4080">
        <v>0</v>
      </c>
      <c r="L4080">
        <v>0</v>
      </c>
      <c r="M4080">
        <v>0</v>
      </c>
      <c r="N4080">
        <v>0</v>
      </c>
      <c r="O4080">
        <v>0</v>
      </c>
      <c r="P4080" t="s">
        <v>1</v>
      </c>
      <c r="Q4080">
        <v>0.16900000000000001</v>
      </c>
      <c r="R4080">
        <v>0.21099999999999999</v>
      </c>
      <c r="S4080">
        <v>0.21299999999999999</v>
      </c>
      <c r="T4080">
        <v>0.42399999999999999</v>
      </c>
      <c r="U4080">
        <v>0.19400000000000001</v>
      </c>
      <c r="V4080" t="s">
        <v>1</v>
      </c>
      <c r="W4080">
        <v>22</v>
      </c>
      <c r="X4080">
        <v>0</v>
      </c>
      <c r="Y4080">
        <v>0</v>
      </c>
      <c r="Z4080" t="s">
        <v>1</v>
      </c>
      <c r="AA4080">
        <v>-0.1</v>
      </c>
      <c r="AB4080">
        <v>0</v>
      </c>
      <c r="AC4080">
        <v>0</v>
      </c>
    </row>
    <row r="4081" spans="1:29" x14ac:dyDescent="0.25">
      <c r="A4081" t="s">
        <v>574</v>
      </c>
      <c r="B4081" t="s">
        <v>575</v>
      </c>
      <c r="C4081">
        <v>1</v>
      </c>
      <c r="D4081">
        <v>1</v>
      </c>
      <c r="E4081">
        <v>0</v>
      </c>
      <c r="F4081">
        <v>0</v>
      </c>
      <c r="G4081">
        <v>0</v>
      </c>
      <c r="H4081">
        <v>0</v>
      </c>
      <c r="I4081">
        <v>0</v>
      </c>
      <c r="J4081">
        <v>0</v>
      </c>
      <c r="K4081">
        <v>0</v>
      </c>
      <c r="L4081">
        <v>0</v>
      </c>
      <c r="M4081">
        <v>0</v>
      </c>
      <c r="N4081">
        <v>0</v>
      </c>
      <c r="O4081">
        <v>0</v>
      </c>
      <c r="P4081" t="s">
        <v>1</v>
      </c>
      <c r="Q4081">
        <v>0.154</v>
      </c>
      <c r="R4081">
        <v>0.193</v>
      </c>
      <c r="S4081">
        <v>0.23599999999999999</v>
      </c>
      <c r="T4081">
        <v>0.42899999999999999</v>
      </c>
      <c r="U4081">
        <v>0.19400000000000001</v>
      </c>
      <c r="V4081" t="s">
        <v>1</v>
      </c>
      <c r="W4081">
        <v>21</v>
      </c>
      <c r="X4081">
        <v>0</v>
      </c>
      <c r="Y4081">
        <v>0</v>
      </c>
      <c r="Z4081" t="s">
        <v>1</v>
      </c>
      <c r="AA4081">
        <v>-0.1</v>
      </c>
      <c r="AB4081">
        <v>0</v>
      </c>
      <c r="AC4081">
        <v>0</v>
      </c>
    </row>
    <row r="4082" spans="1:29" x14ac:dyDescent="0.25">
      <c r="A4082" t="s">
        <v>572</v>
      </c>
      <c r="B4082" t="s">
        <v>573</v>
      </c>
      <c r="C4082">
        <v>1</v>
      </c>
      <c r="D4082">
        <v>1</v>
      </c>
      <c r="E4082">
        <v>0</v>
      </c>
      <c r="F4082">
        <v>0</v>
      </c>
      <c r="G4082">
        <v>0</v>
      </c>
      <c r="H4082">
        <v>0</v>
      </c>
      <c r="I4082">
        <v>0</v>
      </c>
      <c r="J4082">
        <v>0</v>
      </c>
      <c r="K4082">
        <v>0</v>
      </c>
      <c r="L4082">
        <v>0</v>
      </c>
      <c r="M4082">
        <v>0</v>
      </c>
      <c r="N4082">
        <v>0</v>
      </c>
      <c r="O4082">
        <v>0</v>
      </c>
      <c r="P4082" t="s">
        <v>1</v>
      </c>
      <c r="Q4082">
        <v>0.18099999999999999</v>
      </c>
      <c r="R4082">
        <v>0.20799999999999999</v>
      </c>
      <c r="S4082">
        <v>0.223</v>
      </c>
      <c r="T4082">
        <v>0.43</v>
      </c>
      <c r="U4082">
        <v>0.19400000000000001</v>
      </c>
      <c r="V4082" t="s">
        <v>1</v>
      </c>
      <c r="W4082">
        <v>17</v>
      </c>
      <c r="X4082">
        <v>0</v>
      </c>
      <c r="Y4082">
        <v>0</v>
      </c>
      <c r="Z4082" t="s">
        <v>1</v>
      </c>
      <c r="AA4082">
        <v>-0.1</v>
      </c>
      <c r="AB4082">
        <v>0</v>
      </c>
      <c r="AC4082">
        <v>0</v>
      </c>
    </row>
    <row r="4083" spans="1:29" x14ac:dyDescent="0.25">
      <c r="A4083" t="s">
        <v>570</v>
      </c>
      <c r="B4083" t="s">
        <v>571</v>
      </c>
      <c r="C4083">
        <v>1</v>
      </c>
      <c r="D4083">
        <v>1</v>
      </c>
      <c r="E4083">
        <v>0</v>
      </c>
      <c r="F4083">
        <v>0</v>
      </c>
      <c r="G4083">
        <v>0</v>
      </c>
      <c r="H4083">
        <v>0</v>
      </c>
      <c r="I4083">
        <v>0</v>
      </c>
      <c r="J4083">
        <v>0</v>
      </c>
      <c r="K4083">
        <v>0</v>
      </c>
      <c r="L4083">
        <v>0</v>
      </c>
      <c r="M4083">
        <v>0</v>
      </c>
      <c r="N4083">
        <v>0</v>
      </c>
      <c r="O4083">
        <v>0</v>
      </c>
      <c r="P4083" t="s">
        <v>1</v>
      </c>
      <c r="Q4083">
        <v>0.183</v>
      </c>
      <c r="R4083">
        <v>0.20699999999999999</v>
      </c>
      <c r="S4083">
        <v>0.22500000000000001</v>
      </c>
      <c r="T4083">
        <v>0.432</v>
      </c>
      <c r="U4083">
        <v>0.19400000000000001</v>
      </c>
      <c r="V4083" t="s">
        <v>1</v>
      </c>
      <c r="W4083">
        <v>16</v>
      </c>
      <c r="X4083">
        <v>0</v>
      </c>
      <c r="Y4083">
        <v>0</v>
      </c>
      <c r="Z4083" t="s">
        <v>1</v>
      </c>
      <c r="AA4083">
        <v>-0.1</v>
      </c>
      <c r="AB4083">
        <v>0</v>
      </c>
      <c r="AC4083">
        <v>0</v>
      </c>
    </row>
    <row r="4084" spans="1:29" x14ac:dyDescent="0.25">
      <c r="A4084" t="s">
        <v>568</v>
      </c>
      <c r="B4084" t="s">
        <v>569</v>
      </c>
      <c r="C4084">
        <v>1</v>
      </c>
      <c r="D4084">
        <v>1</v>
      </c>
      <c r="E4084">
        <v>0</v>
      </c>
      <c r="F4084">
        <v>0</v>
      </c>
      <c r="G4084">
        <v>0</v>
      </c>
      <c r="H4084">
        <v>0</v>
      </c>
      <c r="I4084">
        <v>0</v>
      </c>
      <c r="J4084">
        <v>0</v>
      </c>
      <c r="K4084">
        <v>0</v>
      </c>
      <c r="L4084">
        <v>0</v>
      </c>
      <c r="M4084">
        <v>0</v>
      </c>
      <c r="N4084">
        <v>0</v>
      </c>
      <c r="O4084">
        <v>0</v>
      </c>
      <c r="P4084" t="s">
        <v>1</v>
      </c>
      <c r="Q4084">
        <v>0.17299999999999999</v>
      </c>
      <c r="R4084">
        <v>0.19900000000000001</v>
      </c>
      <c r="S4084">
        <v>0.23400000000000001</v>
      </c>
      <c r="T4084">
        <v>0.432</v>
      </c>
      <c r="U4084">
        <v>0.19400000000000001</v>
      </c>
      <c r="V4084" t="s">
        <v>1</v>
      </c>
      <c r="W4084">
        <v>22</v>
      </c>
      <c r="X4084">
        <v>0</v>
      </c>
      <c r="Y4084">
        <v>0</v>
      </c>
      <c r="Z4084" t="s">
        <v>1</v>
      </c>
      <c r="AA4084">
        <v>-0.1</v>
      </c>
      <c r="AB4084">
        <v>0</v>
      </c>
      <c r="AC4084">
        <v>0</v>
      </c>
    </row>
    <row r="4085" spans="1:29" x14ac:dyDescent="0.25">
      <c r="A4085" t="s">
        <v>566</v>
      </c>
      <c r="B4085" t="s">
        <v>567</v>
      </c>
      <c r="C4085">
        <v>1</v>
      </c>
      <c r="D4085">
        <v>1</v>
      </c>
      <c r="E4085">
        <v>0</v>
      </c>
      <c r="F4085">
        <v>0</v>
      </c>
      <c r="G4085">
        <v>0</v>
      </c>
      <c r="H4085">
        <v>0</v>
      </c>
      <c r="I4085">
        <v>0</v>
      </c>
      <c r="J4085">
        <v>0</v>
      </c>
      <c r="K4085">
        <v>0</v>
      </c>
      <c r="L4085">
        <v>0</v>
      </c>
      <c r="M4085">
        <v>0</v>
      </c>
      <c r="N4085">
        <v>0</v>
      </c>
      <c r="O4085">
        <v>0</v>
      </c>
      <c r="P4085" t="s">
        <v>1</v>
      </c>
      <c r="Q4085">
        <v>0.16400000000000001</v>
      </c>
      <c r="R4085">
        <v>0.20300000000000001</v>
      </c>
      <c r="S4085">
        <v>0.223</v>
      </c>
      <c r="T4085">
        <v>0.42599999999999999</v>
      </c>
      <c r="U4085">
        <v>0.19400000000000001</v>
      </c>
      <c r="V4085" t="s">
        <v>1</v>
      </c>
      <c r="W4085">
        <v>21</v>
      </c>
      <c r="X4085">
        <v>0</v>
      </c>
      <c r="Y4085">
        <v>0</v>
      </c>
      <c r="Z4085" t="s">
        <v>1</v>
      </c>
      <c r="AA4085">
        <v>-0.1</v>
      </c>
      <c r="AB4085">
        <v>0</v>
      </c>
      <c r="AC4085">
        <v>0</v>
      </c>
    </row>
    <row r="4086" spans="1:29" x14ac:dyDescent="0.25">
      <c r="A4086" t="s">
        <v>564</v>
      </c>
      <c r="B4086" t="s">
        <v>565</v>
      </c>
      <c r="C4086">
        <v>1</v>
      </c>
      <c r="D4086">
        <v>1</v>
      </c>
      <c r="E4086">
        <v>0</v>
      </c>
      <c r="F4086">
        <v>0</v>
      </c>
      <c r="G4086">
        <v>0</v>
      </c>
      <c r="H4086">
        <v>0</v>
      </c>
      <c r="I4086">
        <v>0</v>
      </c>
      <c r="J4086">
        <v>0</v>
      </c>
      <c r="K4086">
        <v>0</v>
      </c>
      <c r="L4086">
        <v>0</v>
      </c>
      <c r="M4086">
        <v>0</v>
      </c>
      <c r="N4086">
        <v>0</v>
      </c>
      <c r="O4086">
        <v>0</v>
      </c>
      <c r="P4086" t="s">
        <v>1</v>
      </c>
      <c r="Q4086">
        <v>0.17699999999999999</v>
      </c>
      <c r="R4086">
        <v>0.20799999999999999</v>
      </c>
      <c r="S4086">
        <v>0.22</v>
      </c>
      <c r="T4086">
        <v>0.42799999999999999</v>
      </c>
      <c r="U4086">
        <v>0.19400000000000001</v>
      </c>
      <c r="V4086" t="s">
        <v>1</v>
      </c>
      <c r="W4086">
        <v>14</v>
      </c>
      <c r="X4086">
        <v>0</v>
      </c>
      <c r="Y4086">
        <v>0</v>
      </c>
      <c r="Z4086" t="s">
        <v>1</v>
      </c>
      <c r="AA4086">
        <v>-0.1</v>
      </c>
      <c r="AB4086">
        <v>0</v>
      </c>
      <c r="AC4086">
        <v>0</v>
      </c>
    </row>
    <row r="4087" spans="1:29" x14ac:dyDescent="0.25">
      <c r="A4087" t="s">
        <v>562</v>
      </c>
      <c r="B4087" t="s">
        <v>563</v>
      </c>
      <c r="C4087">
        <v>1</v>
      </c>
      <c r="D4087">
        <v>1</v>
      </c>
      <c r="E4087">
        <v>0</v>
      </c>
      <c r="F4087">
        <v>0</v>
      </c>
      <c r="G4087">
        <v>0</v>
      </c>
      <c r="H4087">
        <v>0</v>
      </c>
      <c r="I4087">
        <v>0</v>
      </c>
      <c r="J4087">
        <v>0</v>
      </c>
      <c r="K4087">
        <v>0</v>
      </c>
      <c r="L4087">
        <v>0</v>
      </c>
      <c r="M4087">
        <v>0</v>
      </c>
      <c r="N4087">
        <v>0</v>
      </c>
      <c r="O4087">
        <v>0</v>
      </c>
      <c r="P4087" t="s">
        <v>1</v>
      </c>
      <c r="Q4087">
        <v>0.16900000000000001</v>
      </c>
      <c r="R4087">
        <v>0.20100000000000001</v>
      </c>
      <c r="S4087">
        <v>0.22900000000000001</v>
      </c>
      <c r="T4087">
        <v>0.42899999999999999</v>
      </c>
      <c r="U4087">
        <v>0.19400000000000001</v>
      </c>
      <c r="V4087" t="s">
        <v>1</v>
      </c>
      <c r="W4087">
        <v>17</v>
      </c>
      <c r="X4087">
        <v>0</v>
      </c>
      <c r="Y4087">
        <v>0</v>
      </c>
      <c r="Z4087" t="s">
        <v>1</v>
      </c>
      <c r="AA4087">
        <v>-0.1</v>
      </c>
      <c r="AB4087">
        <v>0</v>
      </c>
      <c r="AC4087">
        <v>0</v>
      </c>
    </row>
    <row r="4088" spans="1:29" x14ac:dyDescent="0.25">
      <c r="A4088" t="s">
        <v>560</v>
      </c>
      <c r="B4088" t="s">
        <v>561</v>
      </c>
      <c r="C4088">
        <v>1</v>
      </c>
      <c r="D4088">
        <v>1</v>
      </c>
      <c r="E4088">
        <v>0</v>
      </c>
      <c r="F4088">
        <v>0</v>
      </c>
      <c r="G4088">
        <v>0</v>
      </c>
      <c r="H4088">
        <v>0</v>
      </c>
      <c r="I4088">
        <v>0</v>
      </c>
      <c r="J4088">
        <v>0</v>
      </c>
      <c r="K4088">
        <v>0</v>
      </c>
      <c r="L4088">
        <v>0</v>
      </c>
      <c r="M4088">
        <v>0</v>
      </c>
      <c r="N4088">
        <v>0</v>
      </c>
      <c r="O4088">
        <v>0</v>
      </c>
      <c r="P4088" t="s">
        <v>1</v>
      </c>
      <c r="Q4088">
        <v>0.17599999999999999</v>
      </c>
      <c r="R4088">
        <v>0.20499999999999999</v>
      </c>
      <c r="S4088">
        <v>0.22500000000000001</v>
      </c>
      <c r="T4088">
        <v>0.42899999999999999</v>
      </c>
      <c r="U4088">
        <v>0.19400000000000001</v>
      </c>
      <c r="V4088" t="s">
        <v>1</v>
      </c>
      <c r="W4088">
        <v>15</v>
      </c>
      <c r="X4088">
        <v>0</v>
      </c>
      <c r="Y4088">
        <v>0</v>
      </c>
      <c r="Z4088" t="s">
        <v>1</v>
      </c>
      <c r="AA4088">
        <v>-0.1</v>
      </c>
      <c r="AB4088">
        <v>0</v>
      </c>
      <c r="AC4088">
        <v>0</v>
      </c>
    </row>
    <row r="4089" spans="1:29" x14ac:dyDescent="0.25">
      <c r="A4089" t="s">
        <v>558</v>
      </c>
      <c r="B4089" t="s">
        <v>559</v>
      </c>
      <c r="C4089">
        <v>1</v>
      </c>
      <c r="D4089">
        <v>1</v>
      </c>
      <c r="E4089">
        <v>0</v>
      </c>
      <c r="F4089">
        <v>0</v>
      </c>
      <c r="G4089">
        <v>0</v>
      </c>
      <c r="H4089">
        <v>0</v>
      </c>
      <c r="I4089">
        <v>0</v>
      </c>
      <c r="J4089">
        <v>0</v>
      </c>
      <c r="K4089">
        <v>0</v>
      </c>
      <c r="L4089">
        <v>0</v>
      </c>
      <c r="M4089">
        <v>0</v>
      </c>
      <c r="N4089">
        <v>0</v>
      </c>
      <c r="O4089">
        <v>0</v>
      </c>
      <c r="P4089" t="s">
        <v>1</v>
      </c>
      <c r="Q4089">
        <v>0.16600000000000001</v>
      </c>
      <c r="R4089">
        <v>0.20399999999999999</v>
      </c>
      <c r="S4089">
        <v>0.223</v>
      </c>
      <c r="T4089">
        <v>0.42699999999999999</v>
      </c>
      <c r="U4089">
        <v>0.19400000000000001</v>
      </c>
      <c r="V4089" t="s">
        <v>1</v>
      </c>
      <c r="W4089">
        <v>17</v>
      </c>
      <c r="X4089">
        <v>0</v>
      </c>
      <c r="Y4089">
        <v>0</v>
      </c>
      <c r="Z4089" t="s">
        <v>1</v>
      </c>
      <c r="AA4089">
        <v>-0.1</v>
      </c>
      <c r="AB4089">
        <v>0</v>
      </c>
      <c r="AC4089">
        <v>0</v>
      </c>
    </row>
    <row r="4090" spans="1:29" x14ac:dyDescent="0.25">
      <c r="A4090" t="s">
        <v>556</v>
      </c>
      <c r="B4090" t="s">
        <v>557</v>
      </c>
      <c r="C4090">
        <v>1</v>
      </c>
      <c r="D4090">
        <v>1</v>
      </c>
      <c r="E4090">
        <v>0</v>
      </c>
      <c r="F4090">
        <v>0</v>
      </c>
      <c r="G4090">
        <v>0</v>
      </c>
      <c r="H4090">
        <v>0</v>
      </c>
      <c r="I4090">
        <v>0</v>
      </c>
      <c r="J4090">
        <v>0</v>
      </c>
      <c r="K4090">
        <v>0</v>
      </c>
      <c r="L4090">
        <v>0</v>
      </c>
      <c r="M4090">
        <v>0</v>
      </c>
      <c r="N4090">
        <v>0</v>
      </c>
      <c r="O4090">
        <v>0</v>
      </c>
      <c r="P4090" t="s">
        <v>1</v>
      </c>
      <c r="Q4090">
        <v>0.17699999999999999</v>
      </c>
      <c r="R4090">
        <v>0.20699999999999999</v>
      </c>
      <c r="S4090">
        <v>0.221</v>
      </c>
      <c r="T4090">
        <v>0.42799999999999999</v>
      </c>
      <c r="U4090">
        <v>0.19400000000000001</v>
      </c>
      <c r="V4090" t="s">
        <v>1</v>
      </c>
      <c r="W4090">
        <v>20</v>
      </c>
      <c r="X4090">
        <v>0</v>
      </c>
      <c r="Y4090">
        <v>0</v>
      </c>
      <c r="Z4090" t="s">
        <v>1</v>
      </c>
      <c r="AA4090">
        <v>-0.1</v>
      </c>
      <c r="AB4090">
        <v>0</v>
      </c>
      <c r="AC4090">
        <v>0</v>
      </c>
    </row>
    <row r="4091" spans="1:29" x14ac:dyDescent="0.25">
      <c r="A4091" t="s">
        <v>554</v>
      </c>
      <c r="B4091" t="s">
        <v>555</v>
      </c>
      <c r="C4091">
        <v>1</v>
      </c>
      <c r="D4091">
        <v>1</v>
      </c>
      <c r="E4091">
        <v>0</v>
      </c>
      <c r="F4091">
        <v>0</v>
      </c>
      <c r="G4091">
        <v>0</v>
      </c>
      <c r="H4091">
        <v>0</v>
      </c>
      <c r="I4091">
        <v>0</v>
      </c>
      <c r="J4091">
        <v>0</v>
      </c>
      <c r="K4091">
        <v>0</v>
      </c>
      <c r="L4091">
        <v>0</v>
      </c>
      <c r="M4091">
        <v>0</v>
      </c>
      <c r="N4091">
        <v>0</v>
      </c>
      <c r="O4091">
        <v>0</v>
      </c>
      <c r="P4091" t="s">
        <v>1</v>
      </c>
      <c r="Q4091">
        <v>0.17899999999999999</v>
      </c>
      <c r="R4091">
        <v>0.20499999999999999</v>
      </c>
      <c r="S4091">
        <v>0.22700000000000001</v>
      </c>
      <c r="T4091">
        <v>0.432</v>
      </c>
      <c r="U4091">
        <v>0.19400000000000001</v>
      </c>
      <c r="V4091" t="s">
        <v>1</v>
      </c>
      <c r="W4091">
        <v>21</v>
      </c>
      <c r="X4091">
        <v>0</v>
      </c>
      <c r="Y4091">
        <v>0</v>
      </c>
      <c r="Z4091" t="s">
        <v>1</v>
      </c>
      <c r="AA4091">
        <v>-0.1</v>
      </c>
      <c r="AB4091">
        <v>0</v>
      </c>
      <c r="AC4091">
        <v>0</v>
      </c>
    </row>
    <row r="4092" spans="1:29" x14ac:dyDescent="0.25">
      <c r="A4092" t="s">
        <v>552</v>
      </c>
      <c r="B4092" t="s">
        <v>553</v>
      </c>
      <c r="C4092">
        <v>1</v>
      </c>
      <c r="D4092">
        <v>1</v>
      </c>
      <c r="E4092">
        <v>0</v>
      </c>
      <c r="F4092">
        <v>0</v>
      </c>
      <c r="G4092">
        <v>0</v>
      </c>
      <c r="H4092">
        <v>0</v>
      </c>
      <c r="I4092">
        <v>0</v>
      </c>
      <c r="J4092">
        <v>0</v>
      </c>
      <c r="K4092">
        <v>0</v>
      </c>
      <c r="L4092">
        <v>0</v>
      </c>
      <c r="M4092">
        <v>0</v>
      </c>
      <c r="N4092">
        <v>0</v>
      </c>
      <c r="O4092">
        <v>0</v>
      </c>
      <c r="P4092" t="s">
        <v>1</v>
      </c>
      <c r="Q4092">
        <v>0.16600000000000001</v>
      </c>
      <c r="R4092">
        <v>0.19600000000000001</v>
      </c>
      <c r="S4092">
        <v>0.23499999999999999</v>
      </c>
      <c r="T4092">
        <v>0.43099999999999999</v>
      </c>
      <c r="U4092">
        <v>0.19400000000000001</v>
      </c>
      <c r="V4092" t="s">
        <v>1</v>
      </c>
      <c r="W4092">
        <v>15</v>
      </c>
      <c r="X4092">
        <v>0</v>
      </c>
      <c r="Y4092">
        <v>0</v>
      </c>
      <c r="Z4092" t="s">
        <v>1</v>
      </c>
      <c r="AA4092">
        <v>-0.1</v>
      </c>
      <c r="AB4092">
        <v>0</v>
      </c>
      <c r="AC4092">
        <v>0</v>
      </c>
    </row>
    <row r="4093" spans="1:29" x14ac:dyDescent="0.25">
      <c r="A4093" t="s">
        <v>550</v>
      </c>
      <c r="B4093" t="s">
        <v>551</v>
      </c>
      <c r="C4093">
        <v>1</v>
      </c>
      <c r="D4093">
        <v>1</v>
      </c>
      <c r="E4093">
        <v>0</v>
      </c>
      <c r="F4093">
        <v>0</v>
      </c>
      <c r="G4093">
        <v>0</v>
      </c>
      <c r="H4093">
        <v>0</v>
      </c>
      <c r="I4093">
        <v>0</v>
      </c>
      <c r="J4093">
        <v>0</v>
      </c>
      <c r="K4093">
        <v>0</v>
      </c>
      <c r="L4093">
        <v>0</v>
      </c>
      <c r="M4093">
        <v>0</v>
      </c>
      <c r="N4093">
        <v>0</v>
      </c>
      <c r="O4093">
        <v>0</v>
      </c>
      <c r="P4093" t="s">
        <v>1</v>
      </c>
      <c r="Q4093">
        <v>0.17299999999999999</v>
      </c>
      <c r="R4093">
        <v>0.20100000000000001</v>
      </c>
      <c r="S4093">
        <v>0.23</v>
      </c>
      <c r="T4093">
        <v>0.43099999999999999</v>
      </c>
      <c r="U4093">
        <v>0.19400000000000001</v>
      </c>
      <c r="V4093" t="s">
        <v>1</v>
      </c>
      <c r="W4093">
        <v>16</v>
      </c>
      <c r="X4093">
        <v>0</v>
      </c>
      <c r="Y4093">
        <v>0</v>
      </c>
      <c r="Z4093" t="s">
        <v>1</v>
      </c>
      <c r="AA4093">
        <v>-0.1</v>
      </c>
      <c r="AB4093">
        <v>0</v>
      </c>
      <c r="AC4093">
        <v>0</v>
      </c>
    </row>
    <row r="4094" spans="1:29" x14ac:dyDescent="0.25">
      <c r="A4094" t="s">
        <v>548</v>
      </c>
      <c r="B4094" t="s">
        <v>549</v>
      </c>
      <c r="C4094">
        <v>1</v>
      </c>
      <c r="D4094">
        <v>1</v>
      </c>
      <c r="E4094">
        <v>0</v>
      </c>
      <c r="F4094">
        <v>0</v>
      </c>
      <c r="G4094">
        <v>0</v>
      </c>
      <c r="H4094">
        <v>0</v>
      </c>
      <c r="I4094">
        <v>0</v>
      </c>
      <c r="J4094">
        <v>0</v>
      </c>
      <c r="K4094">
        <v>0</v>
      </c>
      <c r="L4094">
        <v>0</v>
      </c>
      <c r="M4094">
        <v>0</v>
      </c>
      <c r="N4094">
        <v>0</v>
      </c>
      <c r="O4094">
        <v>0</v>
      </c>
      <c r="P4094" t="s">
        <v>1</v>
      </c>
      <c r="Q4094">
        <v>0.17199999999999999</v>
      </c>
      <c r="R4094">
        <v>0.20200000000000001</v>
      </c>
      <c r="S4094">
        <v>0.22700000000000001</v>
      </c>
      <c r="T4094">
        <v>0.42899999999999999</v>
      </c>
      <c r="U4094">
        <v>0.19400000000000001</v>
      </c>
      <c r="V4094" t="s">
        <v>1</v>
      </c>
      <c r="W4094">
        <v>14</v>
      </c>
      <c r="X4094">
        <v>0</v>
      </c>
      <c r="Y4094">
        <v>0</v>
      </c>
      <c r="Z4094" t="s">
        <v>1</v>
      </c>
      <c r="AA4094">
        <v>-0.1</v>
      </c>
      <c r="AB4094">
        <v>0</v>
      </c>
      <c r="AC4094">
        <v>0</v>
      </c>
    </row>
    <row r="4095" spans="1:29" x14ac:dyDescent="0.25">
      <c r="A4095" t="s">
        <v>546</v>
      </c>
      <c r="B4095" t="s">
        <v>547</v>
      </c>
      <c r="C4095">
        <v>1</v>
      </c>
      <c r="D4095">
        <v>1</v>
      </c>
      <c r="E4095">
        <v>0</v>
      </c>
      <c r="F4095">
        <v>0</v>
      </c>
      <c r="G4095">
        <v>0</v>
      </c>
      <c r="H4095">
        <v>0</v>
      </c>
      <c r="I4095">
        <v>0</v>
      </c>
      <c r="J4095">
        <v>0</v>
      </c>
      <c r="K4095">
        <v>0</v>
      </c>
      <c r="L4095">
        <v>0</v>
      </c>
      <c r="M4095">
        <v>0</v>
      </c>
      <c r="N4095">
        <v>0</v>
      </c>
      <c r="O4095">
        <v>0</v>
      </c>
      <c r="P4095" t="s">
        <v>1</v>
      </c>
      <c r="Q4095">
        <v>0.16700000000000001</v>
      </c>
      <c r="R4095">
        <v>0.21099999999999999</v>
      </c>
      <c r="S4095">
        <v>0.21099999999999999</v>
      </c>
      <c r="T4095">
        <v>0.42299999999999999</v>
      </c>
      <c r="U4095">
        <v>0.19400000000000001</v>
      </c>
      <c r="V4095" t="s">
        <v>1</v>
      </c>
      <c r="W4095">
        <v>16</v>
      </c>
      <c r="X4095">
        <v>0</v>
      </c>
      <c r="Y4095">
        <v>0</v>
      </c>
      <c r="Z4095" t="s">
        <v>1</v>
      </c>
      <c r="AA4095">
        <v>-0.1</v>
      </c>
      <c r="AB4095">
        <v>0</v>
      </c>
      <c r="AC4095">
        <v>0</v>
      </c>
    </row>
    <row r="4096" spans="1:29" x14ac:dyDescent="0.25">
      <c r="A4096" t="s">
        <v>544</v>
      </c>
      <c r="B4096" t="s">
        <v>545</v>
      </c>
      <c r="C4096">
        <v>1</v>
      </c>
      <c r="D4096">
        <v>1</v>
      </c>
      <c r="E4096">
        <v>0</v>
      </c>
      <c r="F4096">
        <v>0</v>
      </c>
      <c r="G4096">
        <v>0</v>
      </c>
      <c r="H4096">
        <v>0</v>
      </c>
      <c r="I4096">
        <v>0</v>
      </c>
      <c r="J4096">
        <v>0</v>
      </c>
      <c r="K4096">
        <v>0</v>
      </c>
      <c r="L4096">
        <v>0</v>
      </c>
      <c r="M4096">
        <v>0</v>
      </c>
      <c r="N4096">
        <v>0</v>
      </c>
      <c r="O4096">
        <v>0</v>
      </c>
      <c r="P4096" t="s">
        <v>1</v>
      </c>
      <c r="Q4096">
        <v>0.16700000000000001</v>
      </c>
      <c r="R4096">
        <v>0.20200000000000001</v>
      </c>
      <c r="S4096">
        <v>0.22500000000000001</v>
      </c>
      <c r="T4096">
        <v>0.42699999999999999</v>
      </c>
      <c r="U4096">
        <v>0.19400000000000001</v>
      </c>
      <c r="V4096" t="s">
        <v>1</v>
      </c>
      <c r="W4096">
        <v>14</v>
      </c>
      <c r="X4096">
        <v>0</v>
      </c>
      <c r="Y4096">
        <v>0</v>
      </c>
      <c r="Z4096" t="s">
        <v>1</v>
      </c>
      <c r="AA4096">
        <v>-0.1</v>
      </c>
      <c r="AB4096">
        <v>0</v>
      </c>
      <c r="AC4096">
        <v>0</v>
      </c>
    </row>
    <row r="4097" spans="1:29" x14ac:dyDescent="0.25">
      <c r="A4097" t="s">
        <v>542</v>
      </c>
      <c r="B4097" t="s">
        <v>543</v>
      </c>
      <c r="C4097">
        <v>1</v>
      </c>
      <c r="D4097">
        <v>1</v>
      </c>
      <c r="E4097">
        <v>0</v>
      </c>
      <c r="F4097">
        <v>0</v>
      </c>
      <c r="G4097">
        <v>0</v>
      </c>
      <c r="H4097">
        <v>0</v>
      </c>
      <c r="I4097">
        <v>0</v>
      </c>
      <c r="J4097">
        <v>0</v>
      </c>
      <c r="K4097">
        <v>0</v>
      </c>
      <c r="L4097">
        <v>0</v>
      </c>
      <c r="M4097">
        <v>0</v>
      </c>
      <c r="N4097">
        <v>0</v>
      </c>
      <c r="O4097">
        <v>0</v>
      </c>
      <c r="P4097" t="s">
        <v>1</v>
      </c>
      <c r="Q4097">
        <v>0.17</v>
      </c>
      <c r="R4097">
        <v>0.20300000000000001</v>
      </c>
      <c r="S4097">
        <v>0.22600000000000001</v>
      </c>
      <c r="T4097">
        <v>0.42899999999999999</v>
      </c>
      <c r="U4097">
        <v>0.19400000000000001</v>
      </c>
      <c r="V4097" t="s">
        <v>1</v>
      </c>
      <c r="W4097">
        <v>20</v>
      </c>
      <c r="X4097">
        <v>0</v>
      </c>
      <c r="Y4097">
        <v>0</v>
      </c>
      <c r="Z4097" t="s">
        <v>1</v>
      </c>
      <c r="AA4097">
        <v>-0.1</v>
      </c>
      <c r="AB4097">
        <v>0</v>
      </c>
      <c r="AC4097">
        <v>0</v>
      </c>
    </row>
    <row r="4098" spans="1:29" x14ac:dyDescent="0.25">
      <c r="A4098" t="s">
        <v>540</v>
      </c>
      <c r="B4098" t="s">
        <v>541</v>
      </c>
      <c r="C4098">
        <v>1</v>
      </c>
      <c r="D4098">
        <v>1</v>
      </c>
      <c r="E4098">
        <v>0</v>
      </c>
      <c r="F4098">
        <v>0</v>
      </c>
      <c r="G4098">
        <v>0</v>
      </c>
      <c r="H4098">
        <v>0</v>
      </c>
      <c r="I4098">
        <v>0</v>
      </c>
      <c r="J4098">
        <v>0</v>
      </c>
      <c r="K4098">
        <v>0</v>
      </c>
      <c r="L4098">
        <v>0</v>
      </c>
      <c r="M4098">
        <v>0</v>
      </c>
      <c r="N4098">
        <v>0</v>
      </c>
      <c r="O4098">
        <v>0</v>
      </c>
      <c r="P4098" t="s">
        <v>1</v>
      </c>
      <c r="Q4098">
        <v>0.17799999999999999</v>
      </c>
      <c r="R4098">
        <v>0.20599999999999999</v>
      </c>
      <c r="S4098">
        <v>0.223</v>
      </c>
      <c r="T4098">
        <v>0.42899999999999999</v>
      </c>
      <c r="U4098">
        <v>0.19400000000000001</v>
      </c>
      <c r="V4098" t="s">
        <v>1</v>
      </c>
      <c r="W4098">
        <v>16</v>
      </c>
      <c r="X4098">
        <v>0</v>
      </c>
      <c r="Y4098">
        <v>0</v>
      </c>
      <c r="Z4098" t="s">
        <v>1</v>
      </c>
      <c r="AA4098">
        <v>-0.1</v>
      </c>
      <c r="AB4098">
        <v>0</v>
      </c>
      <c r="AC4098">
        <v>0</v>
      </c>
    </row>
    <row r="4099" spans="1:29" x14ac:dyDescent="0.25">
      <c r="A4099" t="s">
        <v>538</v>
      </c>
      <c r="B4099" t="s">
        <v>539</v>
      </c>
      <c r="C4099">
        <v>1</v>
      </c>
      <c r="D4099">
        <v>1</v>
      </c>
      <c r="E4099">
        <v>0</v>
      </c>
      <c r="F4099">
        <v>0</v>
      </c>
      <c r="G4099">
        <v>0</v>
      </c>
      <c r="H4099">
        <v>0</v>
      </c>
      <c r="I4099">
        <v>0</v>
      </c>
      <c r="J4099">
        <v>0</v>
      </c>
      <c r="K4099">
        <v>0</v>
      </c>
      <c r="L4099">
        <v>0</v>
      </c>
      <c r="M4099">
        <v>0</v>
      </c>
      <c r="N4099">
        <v>0</v>
      </c>
      <c r="O4099">
        <v>0</v>
      </c>
      <c r="P4099" t="s">
        <v>1</v>
      </c>
      <c r="Q4099">
        <v>0.17899999999999999</v>
      </c>
      <c r="R4099">
        <v>0.20899999999999999</v>
      </c>
      <c r="S4099">
        <v>0.219</v>
      </c>
      <c r="T4099">
        <v>0.42799999999999999</v>
      </c>
      <c r="U4099">
        <v>0.19400000000000001</v>
      </c>
      <c r="V4099" t="s">
        <v>1</v>
      </c>
      <c r="W4099">
        <v>20</v>
      </c>
      <c r="X4099">
        <v>0</v>
      </c>
      <c r="Y4099">
        <v>0</v>
      </c>
      <c r="Z4099" t="s">
        <v>1</v>
      </c>
      <c r="AA4099">
        <v>-0.1</v>
      </c>
      <c r="AB4099">
        <v>0</v>
      </c>
      <c r="AC4099">
        <v>0</v>
      </c>
    </row>
    <row r="4100" spans="1:29" x14ac:dyDescent="0.25">
      <c r="A4100" t="s">
        <v>536</v>
      </c>
      <c r="B4100" t="s">
        <v>537</v>
      </c>
      <c r="C4100">
        <v>1</v>
      </c>
      <c r="D4100">
        <v>1</v>
      </c>
      <c r="E4100">
        <v>0</v>
      </c>
      <c r="F4100">
        <v>0</v>
      </c>
      <c r="G4100">
        <v>0</v>
      </c>
      <c r="H4100">
        <v>0</v>
      </c>
      <c r="I4100">
        <v>0</v>
      </c>
      <c r="J4100">
        <v>0</v>
      </c>
      <c r="K4100">
        <v>0</v>
      </c>
      <c r="L4100">
        <v>0</v>
      </c>
      <c r="M4100">
        <v>0</v>
      </c>
      <c r="N4100">
        <v>0</v>
      </c>
      <c r="O4100">
        <v>0</v>
      </c>
      <c r="P4100" t="s">
        <v>1</v>
      </c>
      <c r="Q4100">
        <v>0.16400000000000001</v>
      </c>
      <c r="R4100">
        <v>0.20399999999999999</v>
      </c>
      <c r="S4100">
        <v>0.222</v>
      </c>
      <c r="T4100">
        <v>0.42499999999999999</v>
      </c>
      <c r="U4100">
        <v>0.19400000000000001</v>
      </c>
      <c r="V4100" t="s">
        <v>1</v>
      </c>
      <c r="W4100">
        <v>14</v>
      </c>
      <c r="X4100">
        <v>0</v>
      </c>
      <c r="Y4100">
        <v>0</v>
      </c>
      <c r="Z4100" t="s">
        <v>1</v>
      </c>
      <c r="AA4100">
        <v>-0.1</v>
      </c>
      <c r="AB4100">
        <v>0</v>
      </c>
      <c r="AC4100">
        <v>0</v>
      </c>
    </row>
    <row r="4101" spans="1:29" x14ac:dyDescent="0.25">
      <c r="A4101" t="s">
        <v>534</v>
      </c>
      <c r="B4101" t="s">
        <v>535</v>
      </c>
      <c r="C4101">
        <v>1</v>
      </c>
      <c r="D4101">
        <v>1</v>
      </c>
      <c r="E4101">
        <v>0</v>
      </c>
      <c r="F4101">
        <v>0</v>
      </c>
      <c r="G4101">
        <v>0</v>
      </c>
      <c r="H4101">
        <v>0</v>
      </c>
      <c r="I4101">
        <v>0</v>
      </c>
      <c r="J4101">
        <v>0</v>
      </c>
      <c r="K4101">
        <v>0</v>
      </c>
      <c r="L4101">
        <v>0</v>
      </c>
      <c r="M4101">
        <v>0</v>
      </c>
      <c r="N4101">
        <v>0</v>
      </c>
      <c r="O4101">
        <v>0</v>
      </c>
      <c r="P4101" t="s">
        <v>1</v>
      </c>
      <c r="Q4101">
        <v>0.17299999999999999</v>
      </c>
      <c r="R4101">
        <v>0.20300000000000001</v>
      </c>
      <c r="S4101">
        <v>0.22700000000000001</v>
      </c>
      <c r="T4101">
        <v>0.43</v>
      </c>
      <c r="U4101">
        <v>0.19400000000000001</v>
      </c>
      <c r="V4101" t="s">
        <v>1</v>
      </c>
      <c r="W4101">
        <v>22</v>
      </c>
      <c r="X4101">
        <v>0</v>
      </c>
      <c r="Y4101">
        <v>0</v>
      </c>
      <c r="Z4101" t="s">
        <v>1</v>
      </c>
      <c r="AA4101">
        <v>-0.1</v>
      </c>
      <c r="AB4101">
        <v>0</v>
      </c>
      <c r="AC4101">
        <v>0</v>
      </c>
    </row>
    <row r="4102" spans="1:29" x14ac:dyDescent="0.25">
      <c r="A4102" t="s">
        <v>532</v>
      </c>
      <c r="B4102" t="s">
        <v>533</v>
      </c>
      <c r="C4102">
        <v>1</v>
      </c>
      <c r="D4102">
        <v>1</v>
      </c>
      <c r="E4102">
        <v>0</v>
      </c>
      <c r="F4102">
        <v>0</v>
      </c>
      <c r="G4102">
        <v>0</v>
      </c>
      <c r="H4102">
        <v>0</v>
      </c>
      <c r="I4102">
        <v>0</v>
      </c>
      <c r="J4102">
        <v>0</v>
      </c>
      <c r="K4102">
        <v>0</v>
      </c>
      <c r="L4102">
        <v>0</v>
      </c>
      <c r="M4102">
        <v>0</v>
      </c>
      <c r="N4102">
        <v>0</v>
      </c>
      <c r="O4102">
        <v>0</v>
      </c>
      <c r="P4102" t="s">
        <v>1</v>
      </c>
      <c r="Q4102">
        <v>0.16800000000000001</v>
      </c>
      <c r="R4102">
        <v>0.20399999999999999</v>
      </c>
      <c r="S4102">
        <v>0.223</v>
      </c>
      <c r="T4102">
        <v>0.42699999999999999</v>
      </c>
      <c r="U4102">
        <v>0.19400000000000001</v>
      </c>
      <c r="V4102" t="s">
        <v>1</v>
      </c>
      <c r="W4102">
        <v>17</v>
      </c>
      <c r="X4102">
        <v>0</v>
      </c>
      <c r="Y4102">
        <v>0</v>
      </c>
      <c r="Z4102" t="s">
        <v>1</v>
      </c>
      <c r="AA4102">
        <v>-0.1</v>
      </c>
      <c r="AB4102">
        <v>0</v>
      </c>
      <c r="AC4102">
        <v>0</v>
      </c>
    </row>
    <row r="4103" spans="1:29" x14ac:dyDescent="0.25">
      <c r="A4103" t="s">
        <v>530</v>
      </c>
      <c r="B4103" t="s">
        <v>531</v>
      </c>
      <c r="C4103">
        <v>1</v>
      </c>
      <c r="D4103">
        <v>1</v>
      </c>
      <c r="E4103">
        <v>0</v>
      </c>
      <c r="F4103">
        <v>0</v>
      </c>
      <c r="G4103">
        <v>0</v>
      </c>
      <c r="H4103">
        <v>0</v>
      </c>
      <c r="I4103">
        <v>0</v>
      </c>
      <c r="J4103">
        <v>0</v>
      </c>
      <c r="K4103">
        <v>0</v>
      </c>
      <c r="L4103">
        <v>0</v>
      </c>
      <c r="M4103">
        <v>0</v>
      </c>
      <c r="N4103">
        <v>0</v>
      </c>
      <c r="O4103">
        <v>0</v>
      </c>
      <c r="P4103" t="s">
        <v>1</v>
      </c>
      <c r="Q4103">
        <v>0.16400000000000001</v>
      </c>
      <c r="R4103">
        <v>0.19800000000000001</v>
      </c>
      <c r="S4103">
        <v>0.23</v>
      </c>
      <c r="T4103">
        <v>0.42799999999999999</v>
      </c>
      <c r="U4103">
        <v>0.19400000000000001</v>
      </c>
      <c r="V4103" t="s">
        <v>1</v>
      </c>
      <c r="W4103">
        <v>14</v>
      </c>
      <c r="X4103">
        <v>0</v>
      </c>
      <c r="Y4103">
        <v>0</v>
      </c>
      <c r="Z4103" t="s">
        <v>1</v>
      </c>
      <c r="AA4103">
        <v>-0.1</v>
      </c>
      <c r="AB4103">
        <v>0</v>
      </c>
      <c r="AC4103">
        <v>0</v>
      </c>
    </row>
    <row r="4104" spans="1:29" x14ac:dyDescent="0.25">
      <c r="A4104" t="s">
        <v>528</v>
      </c>
      <c r="B4104" t="s">
        <v>529</v>
      </c>
      <c r="C4104">
        <v>1</v>
      </c>
      <c r="D4104">
        <v>1</v>
      </c>
      <c r="E4104">
        <v>0</v>
      </c>
      <c r="F4104">
        <v>0</v>
      </c>
      <c r="G4104">
        <v>0</v>
      </c>
      <c r="H4104">
        <v>0</v>
      </c>
      <c r="I4104">
        <v>0</v>
      </c>
      <c r="J4104">
        <v>0</v>
      </c>
      <c r="K4104">
        <v>0</v>
      </c>
      <c r="L4104">
        <v>0</v>
      </c>
      <c r="M4104">
        <v>0</v>
      </c>
      <c r="N4104">
        <v>0</v>
      </c>
      <c r="O4104">
        <v>0</v>
      </c>
      <c r="P4104" t="s">
        <v>1</v>
      </c>
      <c r="Q4104">
        <v>0.17799999999999999</v>
      </c>
      <c r="R4104">
        <v>0.20699999999999999</v>
      </c>
      <c r="S4104">
        <v>0.221</v>
      </c>
      <c r="T4104">
        <v>0.42799999999999999</v>
      </c>
      <c r="U4104">
        <v>0.19400000000000001</v>
      </c>
      <c r="V4104" t="s">
        <v>1</v>
      </c>
      <c r="W4104">
        <v>16</v>
      </c>
      <c r="X4104">
        <v>0</v>
      </c>
      <c r="Y4104">
        <v>0</v>
      </c>
      <c r="Z4104" t="s">
        <v>1</v>
      </c>
      <c r="AA4104">
        <v>-0.1</v>
      </c>
      <c r="AB4104">
        <v>0</v>
      </c>
      <c r="AC4104">
        <v>0</v>
      </c>
    </row>
    <row r="4105" spans="1:29" x14ac:dyDescent="0.25">
      <c r="A4105" t="s">
        <v>526</v>
      </c>
      <c r="B4105" t="s">
        <v>527</v>
      </c>
      <c r="C4105">
        <v>1</v>
      </c>
      <c r="D4105">
        <v>1</v>
      </c>
      <c r="E4105">
        <v>0</v>
      </c>
      <c r="F4105">
        <v>0</v>
      </c>
      <c r="G4105">
        <v>0</v>
      </c>
      <c r="H4105">
        <v>0</v>
      </c>
      <c r="I4105">
        <v>0</v>
      </c>
      <c r="J4105">
        <v>0</v>
      </c>
      <c r="K4105">
        <v>0</v>
      </c>
      <c r="L4105">
        <v>0</v>
      </c>
      <c r="M4105">
        <v>0</v>
      </c>
      <c r="N4105">
        <v>0</v>
      </c>
      <c r="O4105">
        <v>0</v>
      </c>
      <c r="P4105" t="s">
        <v>1</v>
      </c>
      <c r="Q4105">
        <v>0.16900000000000001</v>
      </c>
      <c r="R4105">
        <v>0.20300000000000001</v>
      </c>
      <c r="S4105">
        <v>0.22500000000000001</v>
      </c>
      <c r="T4105">
        <v>0.42699999999999999</v>
      </c>
      <c r="U4105">
        <v>0.19400000000000001</v>
      </c>
      <c r="V4105" t="s">
        <v>1</v>
      </c>
      <c r="W4105">
        <v>21</v>
      </c>
      <c r="X4105">
        <v>0</v>
      </c>
      <c r="Y4105">
        <v>0</v>
      </c>
      <c r="Z4105" t="s">
        <v>1</v>
      </c>
      <c r="AA4105">
        <v>-0.1</v>
      </c>
      <c r="AB4105">
        <v>0</v>
      </c>
      <c r="AC4105">
        <v>0</v>
      </c>
    </row>
    <row r="4106" spans="1:29" x14ac:dyDescent="0.25">
      <c r="A4106" t="s">
        <v>524</v>
      </c>
      <c r="B4106" t="s">
        <v>525</v>
      </c>
      <c r="C4106">
        <v>1</v>
      </c>
      <c r="D4106">
        <v>1</v>
      </c>
      <c r="E4106">
        <v>0</v>
      </c>
      <c r="F4106">
        <v>0</v>
      </c>
      <c r="G4106">
        <v>0</v>
      </c>
      <c r="H4106">
        <v>0</v>
      </c>
      <c r="I4106">
        <v>0</v>
      </c>
      <c r="J4106">
        <v>0</v>
      </c>
      <c r="K4106">
        <v>0</v>
      </c>
      <c r="L4106">
        <v>0</v>
      </c>
      <c r="M4106">
        <v>0</v>
      </c>
      <c r="N4106">
        <v>0</v>
      </c>
      <c r="O4106">
        <v>0</v>
      </c>
      <c r="P4106" t="s">
        <v>1</v>
      </c>
      <c r="Q4106">
        <v>0.17199999999999999</v>
      </c>
      <c r="R4106">
        <v>0.20499999999999999</v>
      </c>
      <c r="S4106">
        <v>0.223</v>
      </c>
      <c r="T4106">
        <v>0.42699999999999999</v>
      </c>
      <c r="U4106">
        <v>0.19400000000000001</v>
      </c>
      <c r="V4106" t="s">
        <v>1</v>
      </c>
      <c r="W4106">
        <v>16</v>
      </c>
      <c r="X4106">
        <v>0</v>
      </c>
      <c r="Y4106">
        <v>0</v>
      </c>
      <c r="Z4106" t="s">
        <v>1</v>
      </c>
      <c r="AA4106">
        <v>-0.1</v>
      </c>
      <c r="AB4106">
        <v>0</v>
      </c>
      <c r="AC4106">
        <v>0</v>
      </c>
    </row>
    <row r="4107" spans="1:29" x14ac:dyDescent="0.25">
      <c r="A4107" t="s">
        <v>522</v>
      </c>
      <c r="B4107" t="s">
        <v>523</v>
      </c>
      <c r="C4107">
        <v>1</v>
      </c>
      <c r="D4107">
        <v>1</v>
      </c>
      <c r="E4107">
        <v>0</v>
      </c>
      <c r="F4107">
        <v>0</v>
      </c>
      <c r="G4107">
        <v>0</v>
      </c>
      <c r="H4107">
        <v>0</v>
      </c>
      <c r="I4107">
        <v>0</v>
      </c>
      <c r="J4107">
        <v>0</v>
      </c>
      <c r="K4107">
        <v>0</v>
      </c>
      <c r="L4107">
        <v>0</v>
      </c>
      <c r="M4107">
        <v>0</v>
      </c>
      <c r="N4107">
        <v>0</v>
      </c>
      <c r="O4107">
        <v>0</v>
      </c>
      <c r="P4107" t="s">
        <v>1</v>
      </c>
      <c r="Q4107">
        <v>0.17499999999999999</v>
      </c>
      <c r="R4107">
        <v>0.20799999999999999</v>
      </c>
      <c r="S4107">
        <v>0.218</v>
      </c>
      <c r="T4107">
        <v>0.42599999999999999</v>
      </c>
      <c r="U4107">
        <v>0.19400000000000001</v>
      </c>
      <c r="V4107" t="s">
        <v>1</v>
      </c>
      <c r="W4107">
        <v>16</v>
      </c>
      <c r="X4107">
        <v>0</v>
      </c>
      <c r="Y4107">
        <v>0</v>
      </c>
      <c r="Z4107" t="s">
        <v>1</v>
      </c>
      <c r="AA4107">
        <v>-0.1</v>
      </c>
      <c r="AB4107">
        <v>0</v>
      </c>
      <c r="AC4107">
        <v>0</v>
      </c>
    </row>
    <row r="4108" spans="1:29" x14ac:dyDescent="0.25">
      <c r="A4108" t="s">
        <v>520</v>
      </c>
      <c r="B4108" t="s">
        <v>521</v>
      </c>
      <c r="C4108">
        <v>1</v>
      </c>
      <c r="D4108">
        <v>1</v>
      </c>
      <c r="E4108">
        <v>0</v>
      </c>
      <c r="F4108">
        <v>0</v>
      </c>
      <c r="G4108">
        <v>0</v>
      </c>
      <c r="H4108">
        <v>0</v>
      </c>
      <c r="I4108">
        <v>0</v>
      </c>
      <c r="J4108">
        <v>0</v>
      </c>
      <c r="K4108">
        <v>0</v>
      </c>
      <c r="L4108">
        <v>0</v>
      </c>
      <c r="M4108">
        <v>0</v>
      </c>
      <c r="N4108">
        <v>0</v>
      </c>
      <c r="O4108">
        <v>0</v>
      </c>
      <c r="P4108" t="s">
        <v>1</v>
      </c>
      <c r="Q4108">
        <v>0.17199999999999999</v>
      </c>
      <c r="R4108">
        <v>0.19800000000000001</v>
      </c>
      <c r="S4108">
        <v>0.23300000000000001</v>
      </c>
      <c r="T4108">
        <v>0.43099999999999999</v>
      </c>
      <c r="U4108">
        <v>0.19400000000000001</v>
      </c>
      <c r="V4108" t="s">
        <v>1</v>
      </c>
      <c r="W4108">
        <v>22</v>
      </c>
      <c r="X4108">
        <v>0</v>
      </c>
      <c r="Y4108">
        <v>0</v>
      </c>
      <c r="Z4108" t="s">
        <v>1</v>
      </c>
      <c r="AA4108">
        <v>-0.1</v>
      </c>
      <c r="AB4108">
        <v>0</v>
      </c>
      <c r="AC4108">
        <v>0</v>
      </c>
    </row>
    <row r="4109" spans="1:29" x14ac:dyDescent="0.25">
      <c r="A4109" t="s">
        <v>518</v>
      </c>
      <c r="B4109" t="s">
        <v>519</v>
      </c>
      <c r="C4109">
        <v>1</v>
      </c>
      <c r="D4109">
        <v>1</v>
      </c>
      <c r="E4109">
        <v>0</v>
      </c>
      <c r="F4109">
        <v>0</v>
      </c>
      <c r="G4109">
        <v>0</v>
      </c>
      <c r="H4109">
        <v>0</v>
      </c>
      <c r="I4109">
        <v>0</v>
      </c>
      <c r="J4109">
        <v>0</v>
      </c>
      <c r="K4109">
        <v>0</v>
      </c>
      <c r="L4109">
        <v>0</v>
      </c>
      <c r="M4109">
        <v>0</v>
      </c>
      <c r="N4109">
        <v>0</v>
      </c>
      <c r="O4109">
        <v>0</v>
      </c>
      <c r="P4109" t="s">
        <v>1</v>
      </c>
      <c r="Q4109">
        <v>0.16200000000000001</v>
      </c>
      <c r="R4109">
        <v>0.20899999999999999</v>
      </c>
      <c r="S4109">
        <v>0.21299999999999999</v>
      </c>
      <c r="T4109">
        <v>0.42199999999999999</v>
      </c>
      <c r="U4109">
        <v>0.19400000000000001</v>
      </c>
      <c r="V4109" t="s">
        <v>1</v>
      </c>
      <c r="W4109">
        <v>19</v>
      </c>
      <c r="X4109">
        <v>0</v>
      </c>
      <c r="Y4109">
        <v>0</v>
      </c>
      <c r="Z4109" t="s">
        <v>1</v>
      </c>
      <c r="AA4109">
        <v>-0.1</v>
      </c>
      <c r="AB4109">
        <v>0</v>
      </c>
      <c r="AC4109">
        <v>0</v>
      </c>
    </row>
    <row r="4110" spans="1:29" x14ac:dyDescent="0.25">
      <c r="A4110" t="s">
        <v>516</v>
      </c>
      <c r="B4110" t="s">
        <v>517</v>
      </c>
      <c r="C4110">
        <v>1</v>
      </c>
      <c r="D4110">
        <v>1</v>
      </c>
      <c r="E4110">
        <v>0</v>
      </c>
      <c r="F4110">
        <v>0</v>
      </c>
      <c r="G4110">
        <v>0</v>
      </c>
      <c r="H4110">
        <v>0</v>
      </c>
      <c r="I4110">
        <v>0</v>
      </c>
      <c r="J4110">
        <v>0</v>
      </c>
      <c r="K4110">
        <v>0</v>
      </c>
      <c r="L4110">
        <v>0</v>
      </c>
      <c r="M4110">
        <v>0</v>
      </c>
      <c r="N4110">
        <v>0</v>
      </c>
      <c r="O4110">
        <v>0</v>
      </c>
      <c r="P4110" t="s">
        <v>1</v>
      </c>
      <c r="Q4110">
        <v>0.16400000000000001</v>
      </c>
      <c r="R4110">
        <v>0.20300000000000001</v>
      </c>
      <c r="S4110">
        <v>0.222</v>
      </c>
      <c r="T4110">
        <v>0.42499999999999999</v>
      </c>
      <c r="U4110">
        <v>0.19400000000000001</v>
      </c>
      <c r="V4110" t="s">
        <v>1</v>
      </c>
      <c r="W4110">
        <v>17</v>
      </c>
      <c r="X4110">
        <v>0</v>
      </c>
      <c r="Y4110">
        <v>0</v>
      </c>
      <c r="Z4110" t="s">
        <v>1</v>
      </c>
      <c r="AA4110">
        <v>-0.1</v>
      </c>
      <c r="AB4110">
        <v>0</v>
      </c>
      <c r="AC4110">
        <v>0</v>
      </c>
    </row>
    <row r="4111" spans="1:29" x14ac:dyDescent="0.25">
      <c r="A4111" t="s">
        <v>514</v>
      </c>
      <c r="B4111" t="s">
        <v>515</v>
      </c>
      <c r="C4111">
        <v>1</v>
      </c>
      <c r="D4111">
        <v>1</v>
      </c>
      <c r="E4111">
        <v>0</v>
      </c>
      <c r="F4111">
        <v>0</v>
      </c>
      <c r="G4111">
        <v>0</v>
      </c>
      <c r="H4111">
        <v>0</v>
      </c>
      <c r="I4111">
        <v>0</v>
      </c>
      <c r="J4111">
        <v>0</v>
      </c>
      <c r="K4111">
        <v>0</v>
      </c>
      <c r="L4111">
        <v>0</v>
      </c>
      <c r="M4111">
        <v>0</v>
      </c>
      <c r="N4111">
        <v>0</v>
      </c>
      <c r="O4111">
        <v>0</v>
      </c>
      <c r="P4111" t="s">
        <v>1</v>
      </c>
      <c r="Q4111">
        <v>0.17</v>
      </c>
      <c r="R4111">
        <v>0.20899999999999999</v>
      </c>
      <c r="S4111">
        <v>0.215</v>
      </c>
      <c r="T4111">
        <v>0.42399999999999999</v>
      </c>
      <c r="U4111">
        <v>0.19400000000000001</v>
      </c>
      <c r="V4111" t="s">
        <v>1</v>
      </c>
      <c r="W4111">
        <v>16</v>
      </c>
      <c r="X4111">
        <v>0</v>
      </c>
      <c r="Y4111">
        <v>0</v>
      </c>
      <c r="Z4111" t="s">
        <v>1</v>
      </c>
      <c r="AA4111">
        <v>-0.1</v>
      </c>
      <c r="AB4111">
        <v>0</v>
      </c>
      <c r="AC4111">
        <v>0</v>
      </c>
    </row>
    <row r="4112" spans="1:29" x14ac:dyDescent="0.25">
      <c r="A4112" t="s">
        <v>512</v>
      </c>
      <c r="B4112" t="s">
        <v>513</v>
      </c>
      <c r="C4112">
        <v>1</v>
      </c>
      <c r="D4112">
        <v>1</v>
      </c>
      <c r="E4112">
        <v>0</v>
      </c>
      <c r="F4112">
        <v>0</v>
      </c>
      <c r="G4112">
        <v>0</v>
      </c>
      <c r="H4112">
        <v>0</v>
      </c>
      <c r="I4112">
        <v>0</v>
      </c>
      <c r="J4112">
        <v>0</v>
      </c>
      <c r="K4112">
        <v>0</v>
      </c>
      <c r="L4112">
        <v>0</v>
      </c>
      <c r="M4112">
        <v>0</v>
      </c>
      <c r="N4112">
        <v>0</v>
      </c>
      <c r="O4112">
        <v>0</v>
      </c>
      <c r="P4112" t="s">
        <v>1</v>
      </c>
      <c r="Q4112">
        <v>0.17100000000000001</v>
      </c>
      <c r="R4112">
        <v>0.19900000000000001</v>
      </c>
      <c r="S4112">
        <v>0.23100000000000001</v>
      </c>
      <c r="T4112">
        <v>0.43</v>
      </c>
      <c r="U4112">
        <v>0.19400000000000001</v>
      </c>
      <c r="V4112" t="s">
        <v>1</v>
      </c>
      <c r="W4112">
        <v>22</v>
      </c>
      <c r="X4112">
        <v>0</v>
      </c>
      <c r="Y4112">
        <v>0</v>
      </c>
      <c r="Z4112" t="s">
        <v>1</v>
      </c>
      <c r="AA4112">
        <v>-0.1</v>
      </c>
      <c r="AB4112">
        <v>0</v>
      </c>
      <c r="AC4112">
        <v>0</v>
      </c>
    </row>
    <row r="4113" spans="1:29" x14ac:dyDescent="0.25">
      <c r="A4113" t="s">
        <v>510</v>
      </c>
      <c r="B4113" t="s">
        <v>511</v>
      </c>
      <c r="C4113">
        <v>1</v>
      </c>
      <c r="D4113">
        <v>1</v>
      </c>
      <c r="E4113">
        <v>0</v>
      </c>
      <c r="F4113">
        <v>0</v>
      </c>
      <c r="G4113">
        <v>0</v>
      </c>
      <c r="H4113">
        <v>0</v>
      </c>
      <c r="I4113">
        <v>0</v>
      </c>
      <c r="J4113">
        <v>0</v>
      </c>
      <c r="K4113">
        <v>0</v>
      </c>
      <c r="L4113">
        <v>0</v>
      </c>
      <c r="M4113">
        <v>0</v>
      </c>
      <c r="N4113">
        <v>0</v>
      </c>
      <c r="O4113">
        <v>0</v>
      </c>
      <c r="P4113" t="s">
        <v>1</v>
      </c>
      <c r="Q4113">
        <v>0.16900000000000001</v>
      </c>
      <c r="R4113">
        <v>0.19900000000000001</v>
      </c>
      <c r="S4113">
        <v>0.23</v>
      </c>
      <c r="T4113">
        <v>0.42899999999999999</v>
      </c>
      <c r="U4113">
        <v>0.19400000000000001</v>
      </c>
      <c r="V4113" t="s">
        <v>1</v>
      </c>
      <c r="W4113">
        <v>16</v>
      </c>
      <c r="X4113">
        <v>0</v>
      </c>
      <c r="Y4113">
        <v>0</v>
      </c>
      <c r="Z4113" t="s">
        <v>1</v>
      </c>
      <c r="AA4113">
        <v>-0.1</v>
      </c>
      <c r="AB4113">
        <v>0</v>
      </c>
      <c r="AC4113">
        <v>0</v>
      </c>
    </row>
    <row r="4114" spans="1:29" x14ac:dyDescent="0.25">
      <c r="A4114" t="s">
        <v>508</v>
      </c>
      <c r="B4114" t="s">
        <v>509</v>
      </c>
      <c r="C4114">
        <v>1</v>
      </c>
      <c r="D4114">
        <v>1</v>
      </c>
      <c r="E4114">
        <v>0</v>
      </c>
      <c r="F4114">
        <v>0</v>
      </c>
      <c r="G4114">
        <v>0</v>
      </c>
      <c r="H4114">
        <v>0</v>
      </c>
      <c r="I4114">
        <v>0</v>
      </c>
      <c r="J4114">
        <v>0</v>
      </c>
      <c r="K4114">
        <v>0</v>
      </c>
      <c r="L4114">
        <v>0</v>
      </c>
      <c r="M4114">
        <v>0</v>
      </c>
      <c r="N4114">
        <v>0</v>
      </c>
      <c r="O4114">
        <v>0</v>
      </c>
      <c r="P4114" t="s">
        <v>1</v>
      </c>
      <c r="Q4114">
        <v>0.16900000000000001</v>
      </c>
      <c r="R4114">
        <v>0.20499999999999999</v>
      </c>
      <c r="S4114">
        <v>0.221</v>
      </c>
      <c r="T4114">
        <v>0.42599999999999999</v>
      </c>
      <c r="U4114">
        <v>0.19400000000000001</v>
      </c>
      <c r="V4114" t="s">
        <v>1</v>
      </c>
      <c r="W4114">
        <v>14</v>
      </c>
      <c r="X4114">
        <v>0</v>
      </c>
      <c r="Y4114">
        <v>0</v>
      </c>
      <c r="Z4114" t="s">
        <v>1</v>
      </c>
      <c r="AA4114">
        <v>-0.1</v>
      </c>
      <c r="AB4114">
        <v>0</v>
      </c>
      <c r="AC4114">
        <v>0</v>
      </c>
    </row>
    <row r="4115" spans="1:29" x14ac:dyDescent="0.25">
      <c r="A4115" t="s">
        <v>506</v>
      </c>
      <c r="B4115" t="s">
        <v>507</v>
      </c>
      <c r="C4115">
        <v>1</v>
      </c>
      <c r="D4115">
        <v>1</v>
      </c>
      <c r="E4115">
        <v>0</v>
      </c>
      <c r="F4115">
        <v>0</v>
      </c>
      <c r="G4115">
        <v>0</v>
      </c>
      <c r="H4115">
        <v>0</v>
      </c>
      <c r="I4115">
        <v>0</v>
      </c>
      <c r="J4115">
        <v>0</v>
      </c>
      <c r="K4115">
        <v>0</v>
      </c>
      <c r="L4115">
        <v>0</v>
      </c>
      <c r="M4115">
        <v>0</v>
      </c>
      <c r="N4115">
        <v>0</v>
      </c>
      <c r="O4115">
        <v>0</v>
      </c>
      <c r="P4115" t="s">
        <v>1</v>
      </c>
      <c r="Q4115">
        <v>0.16900000000000001</v>
      </c>
      <c r="R4115">
        <v>0.19800000000000001</v>
      </c>
      <c r="S4115">
        <v>0.23100000000000001</v>
      </c>
      <c r="T4115">
        <v>0.42899999999999999</v>
      </c>
      <c r="U4115">
        <v>0.19400000000000001</v>
      </c>
      <c r="V4115" t="s">
        <v>1</v>
      </c>
      <c r="W4115">
        <v>13</v>
      </c>
      <c r="X4115">
        <v>0</v>
      </c>
      <c r="Y4115">
        <v>0</v>
      </c>
      <c r="Z4115" t="s">
        <v>1</v>
      </c>
      <c r="AA4115">
        <v>-0.1</v>
      </c>
      <c r="AB4115">
        <v>0</v>
      </c>
      <c r="AC4115">
        <v>0</v>
      </c>
    </row>
    <row r="4116" spans="1:29" x14ac:dyDescent="0.25">
      <c r="A4116" t="s">
        <v>504</v>
      </c>
      <c r="B4116" t="s">
        <v>505</v>
      </c>
      <c r="C4116">
        <v>1</v>
      </c>
      <c r="D4116">
        <v>1</v>
      </c>
      <c r="E4116">
        <v>0</v>
      </c>
      <c r="F4116">
        <v>0</v>
      </c>
      <c r="G4116">
        <v>0</v>
      </c>
      <c r="H4116">
        <v>0</v>
      </c>
      <c r="I4116">
        <v>0</v>
      </c>
      <c r="J4116">
        <v>0</v>
      </c>
      <c r="K4116">
        <v>0</v>
      </c>
      <c r="L4116">
        <v>0</v>
      </c>
      <c r="M4116">
        <v>0</v>
      </c>
      <c r="N4116">
        <v>0</v>
      </c>
      <c r="O4116">
        <v>0</v>
      </c>
      <c r="P4116" t="s">
        <v>1</v>
      </c>
      <c r="Q4116">
        <v>0.16700000000000001</v>
      </c>
      <c r="R4116">
        <v>0.19900000000000001</v>
      </c>
      <c r="S4116">
        <v>0.22900000000000001</v>
      </c>
      <c r="T4116">
        <v>0.42799999999999999</v>
      </c>
      <c r="U4116">
        <v>0.19400000000000001</v>
      </c>
      <c r="V4116" t="s">
        <v>1</v>
      </c>
      <c r="W4116">
        <v>14</v>
      </c>
      <c r="X4116">
        <v>0</v>
      </c>
      <c r="Y4116">
        <v>0</v>
      </c>
      <c r="Z4116" t="s">
        <v>1</v>
      </c>
      <c r="AA4116">
        <v>-0.1</v>
      </c>
      <c r="AB4116">
        <v>0</v>
      </c>
      <c r="AC4116">
        <v>0</v>
      </c>
    </row>
    <row r="4117" spans="1:29" x14ac:dyDescent="0.25">
      <c r="A4117" t="s">
        <v>502</v>
      </c>
      <c r="B4117" t="s">
        <v>503</v>
      </c>
      <c r="C4117">
        <v>1</v>
      </c>
      <c r="D4117">
        <v>1</v>
      </c>
      <c r="E4117">
        <v>0</v>
      </c>
      <c r="F4117">
        <v>0</v>
      </c>
      <c r="G4117">
        <v>0</v>
      </c>
      <c r="H4117">
        <v>0</v>
      </c>
      <c r="I4117">
        <v>0</v>
      </c>
      <c r="J4117">
        <v>0</v>
      </c>
      <c r="K4117">
        <v>0</v>
      </c>
      <c r="L4117">
        <v>0</v>
      </c>
      <c r="M4117">
        <v>0</v>
      </c>
      <c r="N4117">
        <v>0</v>
      </c>
      <c r="O4117">
        <v>0</v>
      </c>
      <c r="P4117" t="s">
        <v>1</v>
      </c>
      <c r="Q4117">
        <v>0.16400000000000001</v>
      </c>
      <c r="R4117">
        <v>0.20499999999999999</v>
      </c>
      <c r="S4117">
        <v>0.221</v>
      </c>
      <c r="T4117">
        <v>0.42599999999999999</v>
      </c>
      <c r="U4117">
        <v>0.19400000000000001</v>
      </c>
      <c r="V4117" t="s">
        <v>1</v>
      </c>
      <c r="W4117">
        <v>16</v>
      </c>
      <c r="X4117">
        <v>0</v>
      </c>
      <c r="Y4117">
        <v>0</v>
      </c>
      <c r="Z4117" t="s">
        <v>1</v>
      </c>
      <c r="AA4117">
        <v>-0.1</v>
      </c>
      <c r="AB4117">
        <v>0</v>
      </c>
      <c r="AC4117">
        <v>0</v>
      </c>
    </row>
    <row r="4118" spans="1:29" x14ac:dyDescent="0.25">
      <c r="A4118" t="s">
        <v>500</v>
      </c>
      <c r="B4118" t="s">
        <v>501</v>
      </c>
      <c r="C4118">
        <v>1</v>
      </c>
      <c r="D4118">
        <v>1</v>
      </c>
      <c r="E4118">
        <v>0</v>
      </c>
      <c r="F4118">
        <v>0</v>
      </c>
      <c r="G4118">
        <v>0</v>
      </c>
      <c r="H4118">
        <v>0</v>
      </c>
      <c r="I4118">
        <v>0</v>
      </c>
      <c r="J4118">
        <v>0</v>
      </c>
      <c r="K4118">
        <v>0</v>
      </c>
      <c r="L4118">
        <v>0</v>
      </c>
      <c r="M4118">
        <v>0</v>
      </c>
      <c r="N4118">
        <v>0</v>
      </c>
      <c r="O4118">
        <v>0</v>
      </c>
      <c r="P4118" t="s">
        <v>1</v>
      </c>
      <c r="Q4118">
        <v>0.17299999999999999</v>
      </c>
      <c r="R4118">
        <v>0.20599999999999999</v>
      </c>
      <c r="S4118">
        <v>0.221</v>
      </c>
      <c r="T4118">
        <v>0.42599999999999999</v>
      </c>
      <c r="U4118">
        <v>0.19400000000000001</v>
      </c>
      <c r="V4118" t="s">
        <v>1</v>
      </c>
      <c r="W4118">
        <v>16</v>
      </c>
      <c r="X4118">
        <v>0</v>
      </c>
      <c r="Y4118">
        <v>0</v>
      </c>
      <c r="Z4118" t="s">
        <v>1</v>
      </c>
      <c r="AA4118">
        <v>-0.1</v>
      </c>
      <c r="AB4118">
        <v>0</v>
      </c>
      <c r="AC4118">
        <v>0</v>
      </c>
    </row>
    <row r="4119" spans="1:29" x14ac:dyDescent="0.25">
      <c r="A4119" t="s">
        <v>498</v>
      </c>
      <c r="B4119" t="s">
        <v>499</v>
      </c>
      <c r="C4119">
        <v>1</v>
      </c>
      <c r="D4119">
        <v>1</v>
      </c>
      <c r="E4119">
        <v>0</v>
      </c>
      <c r="F4119">
        <v>0</v>
      </c>
      <c r="G4119">
        <v>0</v>
      </c>
      <c r="H4119">
        <v>0</v>
      </c>
      <c r="I4119">
        <v>0</v>
      </c>
      <c r="J4119">
        <v>0</v>
      </c>
      <c r="K4119">
        <v>0</v>
      </c>
      <c r="L4119">
        <v>0</v>
      </c>
      <c r="M4119">
        <v>0</v>
      </c>
      <c r="N4119">
        <v>0</v>
      </c>
      <c r="O4119">
        <v>0</v>
      </c>
      <c r="P4119" t="s">
        <v>1</v>
      </c>
      <c r="Q4119">
        <v>0.16700000000000001</v>
      </c>
      <c r="R4119">
        <v>0.20200000000000001</v>
      </c>
      <c r="S4119">
        <v>0.22500000000000001</v>
      </c>
      <c r="T4119">
        <v>0.42699999999999999</v>
      </c>
      <c r="U4119">
        <v>0.193</v>
      </c>
      <c r="V4119" t="s">
        <v>1</v>
      </c>
      <c r="W4119">
        <v>17</v>
      </c>
      <c r="X4119">
        <v>0</v>
      </c>
      <c r="Y4119">
        <v>0</v>
      </c>
      <c r="Z4119" t="s">
        <v>1</v>
      </c>
      <c r="AA4119">
        <v>-0.1</v>
      </c>
      <c r="AB4119">
        <v>0</v>
      </c>
      <c r="AC4119">
        <v>0</v>
      </c>
    </row>
    <row r="4120" spans="1:29" x14ac:dyDescent="0.25">
      <c r="A4120" t="s">
        <v>496</v>
      </c>
      <c r="B4120" t="s">
        <v>497</v>
      </c>
      <c r="C4120">
        <v>1</v>
      </c>
      <c r="D4120">
        <v>1</v>
      </c>
      <c r="E4120">
        <v>0</v>
      </c>
      <c r="F4120">
        <v>0</v>
      </c>
      <c r="G4120">
        <v>0</v>
      </c>
      <c r="H4120">
        <v>0</v>
      </c>
      <c r="I4120">
        <v>0</v>
      </c>
      <c r="J4120">
        <v>0</v>
      </c>
      <c r="K4120">
        <v>0</v>
      </c>
      <c r="L4120">
        <v>0</v>
      </c>
      <c r="M4120">
        <v>0</v>
      </c>
      <c r="N4120">
        <v>0</v>
      </c>
      <c r="O4120">
        <v>0</v>
      </c>
      <c r="P4120" t="s">
        <v>1</v>
      </c>
      <c r="Q4120">
        <v>0.17499999999999999</v>
      </c>
      <c r="R4120">
        <v>0.20799999999999999</v>
      </c>
      <c r="S4120">
        <v>0.218</v>
      </c>
      <c r="T4120">
        <v>0.42599999999999999</v>
      </c>
      <c r="U4120">
        <v>0.193</v>
      </c>
      <c r="V4120" t="s">
        <v>1</v>
      </c>
      <c r="W4120">
        <v>13</v>
      </c>
      <c r="X4120">
        <v>0</v>
      </c>
      <c r="Y4120">
        <v>0</v>
      </c>
      <c r="Z4120" t="s">
        <v>1</v>
      </c>
      <c r="AA4120">
        <v>-0.1</v>
      </c>
      <c r="AB4120">
        <v>0</v>
      </c>
      <c r="AC4120">
        <v>0</v>
      </c>
    </row>
    <row r="4121" spans="1:29" x14ac:dyDescent="0.25">
      <c r="A4121" t="s">
        <v>494</v>
      </c>
      <c r="B4121" t="s">
        <v>495</v>
      </c>
      <c r="C4121">
        <v>1</v>
      </c>
      <c r="D4121">
        <v>1</v>
      </c>
      <c r="E4121">
        <v>0</v>
      </c>
      <c r="F4121">
        <v>0</v>
      </c>
      <c r="G4121">
        <v>0</v>
      </c>
      <c r="H4121">
        <v>0</v>
      </c>
      <c r="I4121">
        <v>0</v>
      </c>
      <c r="J4121">
        <v>0</v>
      </c>
      <c r="K4121">
        <v>0</v>
      </c>
      <c r="L4121">
        <v>0</v>
      </c>
      <c r="M4121">
        <v>0</v>
      </c>
      <c r="N4121">
        <v>0</v>
      </c>
      <c r="O4121">
        <v>0</v>
      </c>
      <c r="P4121" t="s">
        <v>1</v>
      </c>
      <c r="Q4121">
        <v>0.16300000000000001</v>
      </c>
      <c r="R4121">
        <v>0.19800000000000001</v>
      </c>
      <c r="S4121">
        <v>0.22900000000000001</v>
      </c>
      <c r="T4121">
        <v>0.42699999999999999</v>
      </c>
      <c r="U4121">
        <v>0.193</v>
      </c>
      <c r="V4121" t="s">
        <v>1</v>
      </c>
      <c r="W4121">
        <v>14</v>
      </c>
      <c r="X4121">
        <v>0</v>
      </c>
      <c r="Y4121">
        <v>0</v>
      </c>
      <c r="Z4121" t="s">
        <v>1</v>
      </c>
      <c r="AA4121">
        <v>-0.1</v>
      </c>
      <c r="AB4121">
        <v>0</v>
      </c>
      <c r="AC4121">
        <v>0</v>
      </c>
    </row>
    <row r="4122" spans="1:29" x14ac:dyDescent="0.25">
      <c r="A4122" t="s">
        <v>492</v>
      </c>
      <c r="B4122" t="s">
        <v>493</v>
      </c>
      <c r="C4122">
        <v>1</v>
      </c>
      <c r="D4122">
        <v>1</v>
      </c>
      <c r="E4122">
        <v>0</v>
      </c>
      <c r="F4122">
        <v>0</v>
      </c>
      <c r="G4122">
        <v>0</v>
      </c>
      <c r="H4122">
        <v>0</v>
      </c>
      <c r="I4122">
        <v>0</v>
      </c>
      <c r="J4122">
        <v>0</v>
      </c>
      <c r="K4122">
        <v>0</v>
      </c>
      <c r="L4122">
        <v>0</v>
      </c>
      <c r="M4122">
        <v>0</v>
      </c>
      <c r="N4122">
        <v>0</v>
      </c>
      <c r="O4122">
        <v>0</v>
      </c>
      <c r="P4122" t="s">
        <v>1</v>
      </c>
      <c r="Q4122">
        <v>0.16500000000000001</v>
      </c>
      <c r="R4122">
        <v>0.20699999999999999</v>
      </c>
      <c r="S4122">
        <v>0.217</v>
      </c>
      <c r="T4122">
        <v>0.42399999999999999</v>
      </c>
      <c r="U4122">
        <v>0.193</v>
      </c>
      <c r="V4122" t="s">
        <v>1</v>
      </c>
      <c r="W4122">
        <v>16</v>
      </c>
      <c r="X4122">
        <v>0</v>
      </c>
      <c r="Y4122">
        <v>0</v>
      </c>
      <c r="Z4122" t="s">
        <v>1</v>
      </c>
      <c r="AA4122">
        <v>-0.1</v>
      </c>
      <c r="AB4122">
        <v>0</v>
      </c>
      <c r="AC4122">
        <v>0</v>
      </c>
    </row>
    <row r="4123" spans="1:29" x14ac:dyDescent="0.25">
      <c r="A4123" t="s">
        <v>490</v>
      </c>
      <c r="B4123" t="s">
        <v>491</v>
      </c>
      <c r="C4123">
        <v>1</v>
      </c>
      <c r="D4123">
        <v>1</v>
      </c>
      <c r="E4123">
        <v>0</v>
      </c>
      <c r="F4123">
        <v>0</v>
      </c>
      <c r="G4123">
        <v>0</v>
      </c>
      <c r="H4123">
        <v>0</v>
      </c>
      <c r="I4123">
        <v>0</v>
      </c>
      <c r="J4123">
        <v>0</v>
      </c>
      <c r="K4123">
        <v>0</v>
      </c>
      <c r="L4123">
        <v>0</v>
      </c>
      <c r="M4123">
        <v>0</v>
      </c>
      <c r="N4123">
        <v>0</v>
      </c>
      <c r="O4123">
        <v>0</v>
      </c>
      <c r="P4123" t="s">
        <v>1</v>
      </c>
      <c r="Q4123">
        <v>0.17199999999999999</v>
      </c>
      <c r="R4123">
        <v>0.20699999999999999</v>
      </c>
      <c r="S4123">
        <v>0.217</v>
      </c>
      <c r="T4123">
        <v>0.42399999999999999</v>
      </c>
      <c r="U4123">
        <v>0.193</v>
      </c>
      <c r="V4123" t="s">
        <v>1</v>
      </c>
      <c r="W4123">
        <v>21</v>
      </c>
      <c r="X4123">
        <v>0</v>
      </c>
      <c r="Y4123">
        <v>0</v>
      </c>
      <c r="Z4123" t="s">
        <v>1</v>
      </c>
      <c r="AA4123">
        <v>-0.1</v>
      </c>
      <c r="AB4123">
        <v>0</v>
      </c>
      <c r="AC4123">
        <v>0</v>
      </c>
    </row>
    <row r="4124" spans="1:29" x14ac:dyDescent="0.25">
      <c r="A4124" t="s">
        <v>488</v>
      </c>
      <c r="B4124" t="s">
        <v>489</v>
      </c>
      <c r="C4124">
        <v>1</v>
      </c>
      <c r="D4124">
        <v>1</v>
      </c>
      <c r="E4124">
        <v>0</v>
      </c>
      <c r="F4124">
        <v>0</v>
      </c>
      <c r="G4124">
        <v>0</v>
      </c>
      <c r="H4124">
        <v>0</v>
      </c>
      <c r="I4124">
        <v>0</v>
      </c>
      <c r="J4124">
        <v>0</v>
      </c>
      <c r="K4124">
        <v>0</v>
      </c>
      <c r="L4124">
        <v>0</v>
      </c>
      <c r="M4124">
        <v>0</v>
      </c>
      <c r="N4124">
        <v>0</v>
      </c>
      <c r="O4124">
        <v>0</v>
      </c>
      <c r="P4124" t="s">
        <v>1</v>
      </c>
      <c r="Q4124">
        <v>0.16200000000000001</v>
      </c>
      <c r="R4124">
        <v>0.20499999999999999</v>
      </c>
      <c r="S4124">
        <v>0.217</v>
      </c>
      <c r="T4124">
        <v>0.42199999999999999</v>
      </c>
      <c r="U4124">
        <v>0.193</v>
      </c>
      <c r="V4124" t="s">
        <v>1</v>
      </c>
      <c r="W4124">
        <v>17</v>
      </c>
      <c r="X4124">
        <v>0</v>
      </c>
      <c r="Y4124">
        <v>0</v>
      </c>
      <c r="Z4124" t="s">
        <v>1</v>
      </c>
      <c r="AA4124">
        <v>-0.1</v>
      </c>
      <c r="AB4124">
        <v>0</v>
      </c>
      <c r="AC4124">
        <v>0</v>
      </c>
    </row>
    <row r="4125" spans="1:29" x14ac:dyDescent="0.25">
      <c r="A4125" t="s">
        <v>486</v>
      </c>
      <c r="B4125" t="s">
        <v>487</v>
      </c>
      <c r="C4125">
        <v>1</v>
      </c>
      <c r="D4125">
        <v>1</v>
      </c>
      <c r="E4125">
        <v>0</v>
      </c>
      <c r="F4125">
        <v>0</v>
      </c>
      <c r="G4125">
        <v>0</v>
      </c>
      <c r="H4125">
        <v>0</v>
      </c>
      <c r="I4125">
        <v>0</v>
      </c>
      <c r="J4125">
        <v>0</v>
      </c>
      <c r="K4125">
        <v>0</v>
      </c>
      <c r="L4125">
        <v>0</v>
      </c>
      <c r="M4125">
        <v>0</v>
      </c>
      <c r="N4125">
        <v>0</v>
      </c>
      <c r="O4125">
        <v>0</v>
      </c>
      <c r="P4125" t="s">
        <v>1</v>
      </c>
      <c r="Q4125">
        <v>0.17199999999999999</v>
      </c>
      <c r="R4125">
        <v>0.20599999999999999</v>
      </c>
      <c r="S4125">
        <v>0.22</v>
      </c>
      <c r="T4125">
        <v>0.42599999999999999</v>
      </c>
      <c r="U4125">
        <v>0.193</v>
      </c>
      <c r="V4125" t="s">
        <v>1</v>
      </c>
      <c r="W4125">
        <v>21</v>
      </c>
      <c r="X4125">
        <v>0</v>
      </c>
      <c r="Y4125">
        <v>0</v>
      </c>
      <c r="Z4125" t="s">
        <v>1</v>
      </c>
      <c r="AA4125">
        <v>-0.1</v>
      </c>
      <c r="AB4125">
        <v>0</v>
      </c>
      <c r="AC4125">
        <v>0</v>
      </c>
    </row>
    <row r="4126" spans="1:29" x14ac:dyDescent="0.25">
      <c r="A4126" t="s">
        <v>484</v>
      </c>
      <c r="B4126" t="s">
        <v>485</v>
      </c>
      <c r="C4126">
        <v>1</v>
      </c>
      <c r="D4126">
        <v>1</v>
      </c>
      <c r="E4126">
        <v>0</v>
      </c>
      <c r="F4126">
        <v>0</v>
      </c>
      <c r="G4126">
        <v>0</v>
      </c>
      <c r="H4126">
        <v>0</v>
      </c>
      <c r="I4126">
        <v>0</v>
      </c>
      <c r="J4126">
        <v>0</v>
      </c>
      <c r="K4126">
        <v>0</v>
      </c>
      <c r="L4126">
        <v>0</v>
      </c>
      <c r="M4126">
        <v>0</v>
      </c>
      <c r="N4126">
        <v>0</v>
      </c>
      <c r="O4126">
        <v>0</v>
      </c>
      <c r="P4126" t="s">
        <v>1</v>
      </c>
      <c r="Q4126">
        <v>0.17299999999999999</v>
      </c>
      <c r="R4126">
        <v>0.20200000000000001</v>
      </c>
      <c r="S4126">
        <v>0.22600000000000001</v>
      </c>
      <c r="T4126">
        <v>0.42799999999999999</v>
      </c>
      <c r="U4126">
        <v>0.193</v>
      </c>
      <c r="V4126" t="s">
        <v>1</v>
      </c>
      <c r="W4126">
        <v>16</v>
      </c>
      <c r="X4126">
        <v>0</v>
      </c>
      <c r="Y4126">
        <v>0</v>
      </c>
      <c r="Z4126" t="s">
        <v>1</v>
      </c>
      <c r="AA4126">
        <v>-0.1</v>
      </c>
      <c r="AB4126">
        <v>0</v>
      </c>
      <c r="AC4126">
        <v>0</v>
      </c>
    </row>
    <row r="4127" spans="1:29" x14ac:dyDescent="0.25">
      <c r="A4127" t="s">
        <v>482</v>
      </c>
      <c r="B4127" t="s">
        <v>483</v>
      </c>
      <c r="C4127">
        <v>1</v>
      </c>
      <c r="D4127">
        <v>1</v>
      </c>
      <c r="E4127">
        <v>0</v>
      </c>
      <c r="F4127">
        <v>0</v>
      </c>
      <c r="G4127">
        <v>0</v>
      </c>
      <c r="H4127">
        <v>0</v>
      </c>
      <c r="I4127">
        <v>0</v>
      </c>
      <c r="J4127">
        <v>0</v>
      </c>
      <c r="K4127">
        <v>0</v>
      </c>
      <c r="L4127">
        <v>0</v>
      </c>
      <c r="M4127">
        <v>0</v>
      </c>
      <c r="N4127">
        <v>0</v>
      </c>
      <c r="O4127">
        <v>0</v>
      </c>
      <c r="P4127" t="s">
        <v>1</v>
      </c>
      <c r="Q4127">
        <v>0.16700000000000001</v>
      </c>
      <c r="R4127">
        <v>0.20200000000000001</v>
      </c>
      <c r="S4127">
        <v>0.22500000000000001</v>
      </c>
      <c r="T4127">
        <v>0.42699999999999999</v>
      </c>
      <c r="U4127">
        <v>0.193</v>
      </c>
      <c r="V4127" t="s">
        <v>1</v>
      </c>
      <c r="W4127">
        <v>16</v>
      </c>
      <c r="X4127">
        <v>0</v>
      </c>
      <c r="Y4127">
        <v>0</v>
      </c>
      <c r="Z4127" t="s">
        <v>1</v>
      </c>
      <c r="AA4127">
        <v>-0.1</v>
      </c>
      <c r="AB4127">
        <v>0</v>
      </c>
      <c r="AC4127">
        <v>0</v>
      </c>
    </row>
    <row r="4128" spans="1:29" x14ac:dyDescent="0.25">
      <c r="A4128" t="s">
        <v>480</v>
      </c>
      <c r="B4128" t="s">
        <v>481</v>
      </c>
      <c r="C4128">
        <v>1</v>
      </c>
      <c r="D4128">
        <v>1</v>
      </c>
      <c r="E4128">
        <v>0</v>
      </c>
      <c r="F4128">
        <v>0</v>
      </c>
      <c r="G4128">
        <v>0</v>
      </c>
      <c r="H4128">
        <v>0</v>
      </c>
      <c r="I4128">
        <v>0</v>
      </c>
      <c r="J4128">
        <v>0</v>
      </c>
      <c r="K4128">
        <v>0</v>
      </c>
      <c r="L4128">
        <v>0</v>
      </c>
      <c r="M4128">
        <v>0</v>
      </c>
      <c r="N4128">
        <v>0</v>
      </c>
      <c r="O4128">
        <v>0</v>
      </c>
      <c r="P4128" t="s">
        <v>1</v>
      </c>
      <c r="Q4128">
        <v>0.17299999999999999</v>
      </c>
      <c r="R4128">
        <v>0.20799999999999999</v>
      </c>
      <c r="S4128">
        <v>0.216</v>
      </c>
      <c r="T4128">
        <v>0.42399999999999999</v>
      </c>
      <c r="U4128">
        <v>0.193</v>
      </c>
      <c r="V4128" t="s">
        <v>1</v>
      </c>
      <c r="W4128">
        <v>21</v>
      </c>
      <c r="X4128">
        <v>0</v>
      </c>
      <c r="Y4128">
        <v>0</v>
      </c>
      <c r="Z4128" t="s">
        <v>1</v>
      </c>
      <c r="AA4128">
        <v>-0.1</v>
      </c>
      <c r="AB4128">
        <v>0</v>
      </c>
      <c r="AC4128">
        <v>0</v>
      </c>
    </row>
    <row r="4129" spans="1:29" x14ac:dyDescent="0.25">
      <c r="A4129" t="s">
        <v>478</v>
      </c>
      <c r="B4129" t="s">
        <v>479</v>
      </c>
      <c r="C4129">
        <v>1</v>
      </c>
      <c r="D4129">
        <v>1</v>
      </c>
      <c r="E4129">
        <v>0</v>
      </c>
      <c r="F4129">
        <v>0</v>
      </c>
      <c r="G4129">
        <v>0</v>
      </c>
      <c r="H4129">
        <v>0</v>
      </c>
      <c r="I4129">
        <v>0</v>
      </c>
      <c r="J4129">
        <v>0</v>
      </c>
      <c r="K4129">
        <v>0</v>
      </c>
      <c r="L4129">
        <v>0</v>
      </c>
      <c r="M4129">
        <v>0</v>
      </c>
      <c r="N4129">
        <v>0</v>
      </c>
      <c r="O4129">
        <v>0</v>
      </c>
      <c r="P4129" t="s">
        <v>1</v>
      </c>
      <c r="Q4129">
        <v>0.16300000000000001</v>
      </c>
      <c r="R4129">
        <v>0.20300000000000001</v>
      </c>
      <c r="S4129">
        <v>0.22</v>
      </c>
      <c r="T4129">
        <v>0.42299999999999999</v>
      </c>
      <c r="U4129">
        <v>0.193</v>
      </c>
      <c r="V4129" t="s">
        <v>1</v>
      </c>
      <c r="W4129">
        <v>16</v>
      </c>
      <c r="X4129">
        <v>0</v>
      </c>
      <c r="Y4129">
        <v>0</v>
      </c>
      <c r="Z4129" t="s">
        <v>1</v>
      </c>
      <c r="AA4129">
        <v>-0.1</v>
      </c>
      <c r="AB4129">
        <v>0</v>
      </c>
      <c r="AC4129">
        <v>0</v>
      </c>
    </row>
    <row r="4130" spans="1:29" x14ac:dyDescent="0.25">
      <c r="A4130" t="s">
        <v>476</v>
      </c>
      <c r="B4130" t="s">
        <v>477</v>
      </c>
      <c r="C4130">
        <v>1</v>
      </c>
      <c r="D4130">
        <v>1</v>
      </c>
      <c r="E4130">
        <v>0</v>
      </c>
      <c r="F4130">
        <v>0</v>
      </c>
      <c r="G4130">
        <v>0</v>
      </c>
      <c r="H4130">
        <v>0</v>
      </c>
      <c r="I4130">
        <v>0</v>
      </c>
      <c r="J4130">
        <v>0</v>
      </c>
      <c r="K4130">
        <v>0</v>
      </c>
      <c r="L4130">
        <v>0</v>
      </c>
      <c r="M4130">
        <v>0</v>
      </c>
      <c r="N4130">
        <v>0</v>
      </c>
      <c r="O4130">
        <v>0</v>
      </c>
      <c r="P4130" t="s">
        <v>1</v>
      </c>
      <c r="Q4130">
        <v>0.16900000000000001</v>
      </c>
      <c r="R4130">
        <v>0.19800000000000001</v>
      </c>
      <c r="S4130">
        <v>0.23</v>
      </c>
      <c r="T4130">
        <v>0.42799999999999999</v>
      </c>
      <c r="U4130">
        <v>0.193</v>
      </c>
      <c r="V4130" t="s">
        <v>1</v>
      </c>
      <c r="W4130">
        <v>18</v>
      </c>
      <c r="X4130">
        <v>0</v>
      </c>
      <c r="Y4130">
        <v>0</v>
      </c>
      <c r="Z4130" t="s">
        <v>1</v>
      </c>
      <c r="AA4130">
        <v>-0.1</v>
      </c>
      <c r="AB4130">
        <v>0</v>
      </c>
      <c r="AC4130">
        <v>0</v>
      </c>
    </row>
    <row r="4131" spans="1:29" x14ac:dyDescent="0.25">
      <c r="A4131" t="s">
        <v>474</v>
      </c>
      <c r="B4131" t="s">
        <v>475</v>
      </c>
      <c r="C4131">
        <v>1</v>
      </c>
      <c r="D4131">
        <v>1</v>
      </c>
      <c r="E4131">
        <v>0</v>
      </c>
      <c r="F4131">
        <v>0</v>
      </c>
      <c r="G4131">
        <v>0</v>
      </c>
      <c r="H4131">
        <v>0</v>
      </c>
      <c r="I4131">
        <v>0</v>
      </c>
      <c r="J4131">
        <v>0</v>
      </c>
      <c r="K4131">
        <v>0</v>
      </c>
      <c r="L4131">
        <v>0</v>
      </c>
      <c r="M4131">
        <v>0</v>
      </c>
      <c r="N4131">
        <v>0</v>
      </c>
      <c r="O4131">
        <v>0</v>
      </c>
      <c r="P4131" t="s">
        <v>1</v>
      </c>
      <c r="Q4131">
        <v>0.161</v>
      </c>
      <c r="R4131">
        <v>0.20200000000000001</v>
      </c>
      <c r="S4131">
        <v>0.221</v>
      </c>
      <c r="T4131">
        <v>0.42299999999999999</v>
      </c>
      <c r="U4131">
        <v>0.193</v>
      </c>
      <c r="V4131" t="s">
        <v>1</v>
      </c>
      <c r="W4131">
        <v>16</v>
      </c>
      <c r="X4131">
        <v>0</v>
      </c>
      <c r="Y4131">
        <v>0</v>
      </c>
      <c r="Z4131" t="s">
        <v>1</v>
      </c>
      <c r="AA4131">
        <v>-0.1</v>
      </c>
      <c r="AB4131">
        <v>0</v>
      </c>
      <c r="AC4131">
        <v>0</v>
      </c>
    </row>
    <row r="4132" spans="1:29" x14ac:dyDescent="0.25">
      <c r="A4132" t="s">
        <v>472</v>
      </c>
      <c r="B4132" t="s">
        <v>473</v>
      </c>
      <c r="C4132">
        <v>1</v>
      </c>
      <c r="D4132">
        <v>1</v>
      </c>
      <c r="E4132">
        <v>0</v>
      </c>
      <c r="F4132">
        <v>0</v>
      </c>
      <c r="G4132">
        <v>0</v>
      </c>
      <c r="H4132">
        <v>0</v>
      </c>
      <c r="I4132">
        <v>0</v>
      </c>
      <c r="J4132">
        <v>0</v>
      </c>
      <c r="K4132">
        <v>0</v>
      </c>
      <c r="L4132">
        <v>0</v>
      </c>
      <c r="M4132">
        <v>0</v>
      </c>
      <c r="N4132">
        <v>0</v>
      </c>
      <c r="O4132">
        <v>0</v>
      </c>
      <c r="P4132" t="s">
        <v>1</v>
      </c>
      <c r="Q4132">
        <v>0.18</v>
      </c>
      <c r="R4132">
        <v>0.20599999999999999</v>
      </c>
      <c r="S4132">
        <v>0.221</v>
      </c>
      <c r="T4132">
        <v>0.42699999999999999</v>
      </c>
      <c r="U4132">
        <v>0.193</v>
      </c>
      <c r="V4132" t="s">
        <v>1</v>
      </c>
      <c r="W4132">
        <v>19</v>
      </c>
      <c r="X4132">
        <v>0</v>
      </c>
      <c r="Y4132">
        <v>0</v>
      </c>
      <c r="Z4132" t="s">
        <v>1</v>
      </c>
      <c r="AA4132">
        <v>-0.1</v>
      </c>
      <c r="AB4132">
        <v>0</v>
      </c>
      <c r="AC4132">
        <v>0</v>
      </c>
    </row>
    <row r="4133" spans="1:29" x14ac:dyDescent="0.25">
      <c r="A4133" t="s">
        <v>470</v>
      </c>
      <c r="B4133" t="s">
        <v>471</v>
      </c>
      <c r="C4133">
        <v>1</v>
      </c>
      <c r="D4133">
        <v>1</v>
      </c>
      <c r="E4133">
        <v>0</v>
      </c>
      <c r="F4133">
        <v>0</v>
      </c>
      <c r="G4133">
        <v>0</v>
      </c>
      <c r="H4133">
        <v>0</v>
      </c>
      <c r="I4133">
        <v>0</v>
      </c>
      <c r="J4133">
        <v>0</v>
      </c>
      <c r="K4133">
        <v>0</v>
      </c>
      <c r="L4133">
        <v>0</v>
      </c>
      <c r="M4133">
        <v>0</v>
      </c>
      <c r="N4133">
        <v>0</v>
      </c>
      <c r="O4133">
        <v>0</v>
      </c>
      <c r="P4133" t="s">
        <v>1</v>
      </c>
      <c r="Q4133">
        <v>0.17799999999999999</v>
      </c>
      <c r="R4133">
        <v>0.20499999999999999</v>
      </c>
      <c r="S4133">
        <v>0.222</v>
      </c>
      <c r="T4133">
        <v>0.42699999999999999</v>
      </c>
      <c r="U4133">
        <v>0.193</v>
      </c>
      <c r="V4133" t="s">
        <v>1</v>
      </c>
      <c r="W4133">
        <v>16</v>
      </c>
      <c r="X4133">
        <v>0</v>
      </c>
      <c r="Y4133">
        <v>0</v>
      </c>
      <c r="Z4133" t="s">
        <v>1</v>
      </c>
      <c r="AA4133">
        <v>-0.1</v>
      </c>
      <c r="AB4133">
        <v>0</v>
      </c>
      <c r="AC4133">
        <v>0</v>
      </c>
    </row>
    <row r="4134" spans="1:29" x14ac:dyDescent="0.25">
      <c r="A4134" t="s">
        <v>468</v>
      </c>
      <c r="B4134" t="s">
        <v>469</v>
      </c>
      <c r="C4134">
        <v>1</v>
      </c>
      <c r="D4134">
        <v>1</v>
      </c>
      <c r="E4134">
        <v>0</v>
      </c>
      <c r="F4134">
        <v>0</v>
      </c>
      <c r="G4134">
        <v>0</v>
      </c>
      <c r="H4134">
        <v>0</v>
      </c>
      <c r="I4134">
        <v>0</v>
      </c>
      <c r="J4134">
        <v>0</v>
      </c>
      <c r="K4134">
        <v>0</v>
      </c>
      <c r="L4134">
        <v>0</v>
      </c>
      <c r="M4134">
        <v>0</v>
      </c>
      <c r="N4134">
        <v>0</v>
      </c>
      <c r="O4134">
        <v>0</v>
      </c>
      <c r="P4134" t="s">
        <v>1</v>
      </c>
      <c r="Q4134">
        <v>0.17399999999999999</v>
      </c>
      <c r="R4134">
        <v>0.20899999999999999</v>
      </c>
      <c r="S4134">
        <v>0.214</v>
      </c>
      <c r="T4134">
        <v>0.42299999999999999</v>
      </c>
      <c r="U4134">
        <v>0.193</v>
      </c>
      <c r="V4134" t="s">
        <v>1</v>
      </c>
      <c r="W4134">
        <v>19</v>
      </c>
      <c r="X4134">
        <v>0</v>
      </c>
      <c r="Y4134">
        <v>0</v>
      </c>
      <c r="Z4134" t="s">
        <v>1</v>
      </c>
      <c r="AA4134">
        <v>-0.1</v>
      </c>
      <c r="AB4134">
        <v>0</v>
      </c>
      <c r="AC4134">
        <v>0</v>
      </c>
    </row>
    <row r="4135" spans="1:29" x14ac:dyDescent="0.25">
      <c r="A4135" t="s">
        <v>466</v>
      </c>
      <c r="B4135" t="s">
        <v>467</v>
      </c>
      <c r="C4135">
        <v>1</v>
      </c>
      <c r="D4135">
        <v>1</v>
      </c>
      <c r="E4135">
        <v>0</v>
      </c>
      <c r="F4135">
        <v>0</v>
      </c>
      <c r="G4135">
        <v>0</v>
      </c>
      <c r="H4135">
        <v>0</v>
      </c>
      <c r="I4135">
        <v>0</v>
      </c>
      <c r="J4135">
        <v>0</v>
      </c>
      <c r="K4135">
        <v>0</v>
      </c>
      <c r="L4135">
        <v>0</v>
      </c>
      <c r="M4135">
        <v>0</v>
      </c>
      <c r="N4135">
        <v>0</v>
      </c>
      <c r="O4135">
        <v>0</v>
      </c>
      <c r="P4135" t="s">
        <v>1</v>
      </c>
      <c r="Q4135">
        <v>0.16600000000000001</v>
      </c>
      <c r="R4135">
        <v>0.2</v>
      </c>
      <c r="S4135">
        <v>0.22700000000000001</v>
      </c>
      <c r="T4135">
        <v>0.42699999999999999</v>
      </c>
      <c r="U4135">
        <v>0.193</v>
      </c>
      <c r="V4135" t="s">
        <v>1</v>
      </c>
      <c r="W4135">
        <v>14</v>
      </c>
      <c r="X4135">
        <v>0</v>
      </c>
      <c r="Y4135">
        <v>0</v>
      </c>
      <c r="Z4135" t="s">
        <v>1</v>
      </c>
      <c r="AA4135">
        <v>-0.1</v>
      </c>
      <c r="AB4135">
        <v>0</v>
      </c>
      <c r="AC4135">
        <v>0</v>
      </c>
    </row>
    <row r="4136" spans="1:29" x14ac:dyDescent="0.25">
      <c r="A4136" t="s">
        <v>464</v>
      </c>
      <c r="B4136" t="s">
        <v>465</v>
      </c>
      <c r="C4136">
        <v>1</v>
      </c>
      <c r="D4136">
        <v>1</v>
      </c>
      <c r="E4136">
        <v>0</v>
      </c>
      <c r="F4136">
        <v>0</v>
      </c>
      <c r="G4136">
        <v>0</v>
      </c>
      <c r="H4136">
        <v>0</v>
      </c>
      <c r="I4136">
        <v>0</v>
      </c>
      <c r="J4136">
        <v>0</v>
      </c>
      <c r="K4136">
        <v>0</v>
      </c>
      <c r="L4136">
        <v>0</v>
      </c>
      <c r="M4136">
        <v>0</v>
      </c>
      <c r="N4136">
        <v>0</v>
      </c>
      <c r="O4136">
        <v>0</v>
      </c>
      <c r="P4136" t="s">
        <v>1</v>
      </c>
      <c r="Q4136">
        <v>0.17100000000000001</v>
      </c>
      <c r="R4136">
        <v>0.19800000000000001</v>
      </c>
      <c r="S4136">
        <v>0.23</v>
      </c>
      <c r="T4136">
        <v>0.42899999999999999</v>
      </c>
      <c r="U4136">
        <v>0.193</v>
      </c>
      <c r="V4136" t="s">
        <v>1</v>
      </c>
      <c r="W4136">
        <v>13</v>
      </c>
      <c r="X4136">
        <v>0</v>
      </c>
      <c r="Y4136">
        <v>0</v>
      </c>
      <c r="Z4136" t="s">
        <v>1</v>
      </c>
      <c r="AA4136">
        <v>-0.1</v>
      </c>
      <c r="AB4136">
        <v>0</v>
      </c>
      <c r="AC4136">
        <v>0</v>
      </c>
    </row>
    <row r="4137" spans="1:29" x14ac:dyDescent="0.25">
      <c r="A4137" t="s">
        <v>462</v>
      </c>
      <c r="B4137" t="s">
        <v>463</v>
      </c>
      <c r="C4137">
        <v>1</v>
      </c>
      <c r="D4137">
        <v>1</v>
      </c>
      <c r="E4137">
        <v>0</v>
      </c>
      <c r="F4137">
        <v>0</v>
      </c>
      <c r="G4137">
        <v>0</v>
      </c>
      <c r="H4137">
        <v>0</v>
      </c>
      <c r="I4137">
        <v>0</v>
      </c>
      <c r="J4137">
        <v>0</v>
      </c>
      <c r="K4137">
        <v>0</v>
      </c>
      <c r="L4137">
        <v>0</v>
      </c>
      <c r="M4137">
        <v>0</v>
      </c>
      <c r="N4137">
        <v>0</v>
      </c>
      <c r="O4137">
        <v>0</v>
      </c>
      <c r="P4137" t="s">
        <v>1</v>
      </c>
      <c r="Q4137">
        <v>0.16300000000000001</v>
      </c>
      <c r="R4137">
        <v>0.19800000000000001</v>
      </c>
      <c r="S4137">
        <v>0.22700000000000001</v>
      </c>
      <c r="T4137">
        <v>0.42499999999999999</v>
      </c>
      <c r="U4137">
        <v>0.193</v>
      </c>
      <c r="V4137" t="s">
        <v>1</v>
      </c>
      <c r="W4137">
        <v>20</v>
      </c>
      <c r="X4137">
        <v>0</v>
      </c>
      <c r="Y4137">
        <v>0</v>
      </c>
      <c r="Z4137" t="s">
        <v>1</v>
      </c>
      <c r="AA4137">
        <v>-0.1</v>
      </c>
      <c r="AB4137">
        <v>0</v>
      </c>
      <c r="AC4137">
        <v>0</v>
      </c>
    </row>
    <row r="4138" spans="1:29" x14ac:dyDescent="0.25">
      <c r="A4138" t="s">
        <v>460</v>
      </c>
      <c r="B4138" t="s">
        <v>461</v>
      </c>
      <c r="C4138">
        <v>1</v>
      </c>
      <c r="D4138">
        <v>1</v>
      </c>
      <c r="E4138">
        <v>0</v>
      </c>
      <c r="F4138">
        <v>0</v>
      </c>
      <c r="G4138">
        <v>0</v>
      </c>
      <c r="H4138">
        <v>0</v>
      </c>
      <c r="I4138">
        <v>0</v>
      </c>
      <c r="J4138">
        <v>0</v>
      </c>
      <c r="K4138">
        <v>0</v>
      </c>
      <c r="L4138">
        <v>0</v>
      </c>
      <c r="M4138">
        <v>0</v>
      </c>
      <c r="N4138">
        <v>0</v>
      </c>
      <c r="O4138">
        <v>0</v>
      </c>
      <c r="P4138" t="s">
        <v>1</v>
      </c>
      <c r="Q4138">
        <v>0.17199999999999999</v>
      </c>
      <c r="R4138">
        <v>0.20100000000000001</v>
      </c>
      <c r="S4138">
        <v>0.22600000000000001</v>
      </c>
      <c r="T4138">
        <v>0.42699999999999999</v>
      </c>
      <c r="U4138">
        <v>0.193</v>
      </c>
      <c r="V4138" t="s">
        <v>1</v>
      </c>
      <c r="W4138">
        <v>19</v>
      </c>
      <c r="X4138">
        <v>0</v>
      </c>
      <c r="Y4138">
        <v>0</v>
      </c>
      <c r="Z4138" t="s">
        <v>1</v>
      </c>
      <c r="AA4138">
        <v>-0.1</v>
      </c>
      <c r="AB4138">
        <v>0</v>
      </c>
      <c r="AC4138">
        <v>0</v>
      </c>
    </row>
    <row r="4139" spans="1:29" x14ac:dyDescent="0.25">
      <c r="A4139" t="s">
        <v>458</v>
      </c>
      <c r="B4139" t="s">
        <v>459</v>
      </c>
      <c r="C4139">
        <v>1</v>
      </c>
      <c r="D4139">
        <v>1</v>
      </c>
      <c r="E4139">
        <v>0</v>
      </c>
      <c r="F4139">
        <v>0</v>
      </c>
      <c r="G4139">
        <v>0</v>
      </c>
      <c r="H4139">
        <v>0</v>
      </c>
      <c r="I4139">
        <v>0</v>
      </c>
      <c r="J4139">
        <v>0</v>
      </c>
      <c r="K4139">
        <v>0</v>
      </c>
      <c r="L4139">
        <v>0</v>
      </c>
      <c r="M4139">
        <v>0</v>
      </c>
      <c r="N4139">
        <v>0</v>
      </c>
      <c r="O4139">
        <v>0</v>
      </c>
      <c r="P4139" t="s">
        <v>1</v>
      </c>
      <c r="Q4139">
        <v>0.16500000000000001</v>
      </c>
      <c r="R4139">
        <v>0.20200000000000001</v>
      </c>
      <c r="S4139">
        <v>0.222</v>
      </c>
      <c r="T4139">
        <v>0.42399999999999999</v>
      </c>
      <c r="U4139">
        <v>0.193</v>
      </c>
      <c r="V4139" t="s">
        <v>1</v>
      </c>
      <c r="W4139">
        <v>16</v>
      </c>
      <c r="X4139">
        <v>0</v>
      </c>
      <c r="Y4139">
        <v>0</v>
      </c>
      <c r="Z4139" t="s">
        <v>1</v>
      </c>
      <c r="AA4139">
        <v>-0.1</v>
      </c>
      <c r="AB4139">
        <v>0</v>
      </c>
      <c r="AC4139">
        <v>0</v>
      </c>
    </row>
    <row r="4140" spans="1:29" x14ac:dyDescent="0.25">
      <c r="A4140" t="s">
        <v>456</v>
      </c>
      <c r="B4140" t="s">
        <v>457</v>
      </c>
      <c r="C4140">
        <v>1</v>
      </c>
      <c r="D4140">
        <v>1</v>
      </c>
      <c r="E4140">
        <v>0</v>
      </c>
      <c r="F4140">
        <v>0</v>
      </c>
      <c r="G4140">
        <v>0</v>
      </c>
      <c r="H4140">
        <v>0</v>
      </c>
      <c r="I4140">
        <v>0</v>
      </c>
      <c r="J4140">
        <v>0</v>
      </c>
      <c r="K4140">
        <v>0</v>
      </c>
      <c r="L4140">
        <v>0</v>
      </c>
      <c r="M4140">
        <v>0</v>
      </c>
      <c r="N4140">
        <v>0</v>
      </c>
      <c r="O4140">
        <v>0</v>
      </c>
      <c r="P4140" t="s">
        <v>1</v>
      </c>
      <c r="Q4140">
        <v>0.17199999999999999</v>
      </c>
      <c r="R4140">
        <v>0.20200000000000001</v>
      </c>
      <c r="S4140">
        <v>0.224</v>
      </c>
      <c r="T4140">
        <v>0.42599999999999999</v>
      </c>
      <c r="U4140">
        <v>0.193</v>
      </c>
      <c r="V4140" t="s">
        <v>1</v>
      </c>
      <c r="W4140">
        <v>14</v>
      </c>
      <c r="X4140">
        <v>0</v>
      </c>
      <c r="Y4140">
        <v>0</v>
      </c>
      <c r="Z4140" t="s">
        <v>1</v>
      </c>
      <c r="AA4140">
        <v>-0.1</v>
      </c>
      <c r="AB4140">
        <v>0</v>
      </c>
      <c r="AC4140">
        <v>0</v>
      </c>
    </row>
    <row r="4141" spans="1:29" x14ac:dyDescent="0.25">
      <c r="A4141" t="s">
        <v>454</v>
      </c>
      <c r="B4141" t="s">
        <v>455</v>
      </c>
      <c r="C4141">
        <v>1</v>
      </c>
      <c r="D4141">
        <v>1</v>
      </c>
      <c r="E4141">
        <v>0</v>
      </c>
      <c r="F4141">
        <v>0</v>
      </c>
      <c r="G4141">
        <v>0</v>
      </c>
      <c r="H4141">
        <v>0</v>
      </c>
      <c r="I4141">
        <v>0</v>
      </c>
      <c r="J4141">
        <v>0</v>
      </c>
      <c r="K4141">
        <v>0</v>
      </c>
      <c r="L4141">
        <v>0</v>
      </c>
      <c r="M4141">
        <v>0</v>
      </c>
      <c r="N4141">
        <v>0</v>
      </c>
      <c r="O4141">
        <v>0</v>
      </c>
      <c r="P4141" t="s">
        <v>1</v>
      </c>
      <c r="Q4141">
        <v>0.16600000000000001</v>
      </c>
      <c r="R4141">
        <v>0.2</v>
      </c>
      <c r="S4141">
        <v>0.22600000000000001</v>
      </c>
      <c r="T4141">
        <v>0.42599999999999999</v>
      </c>
      <c r="U4141">
        <v>0.193</v>
      </c>
      <c r="V4141" t="s">
        <v>1</v>
      </c>
      <c r="W4141">
        <v>15</v>
      </c>
      <c r="X4141">
        <v>0</v>
      </c>
      <c r="Y4141">
        <v>0</v>
      </c>
      <c r="Z4141" t="s">
        <v>1</v>
      </c>
      <c r="AA4141">
        <v>-0.1</v>
      </c>
      <c r="AB4141">
        <v>0</v>
      </c>
      <c r="AC4141">
        <v>0</v>
      </c>
    </row>
    <row r="4142" spans="1:29" x14ac:dyDescent="0.25">
      <c r="A4142" t="s">
        <v>452</v>
      </c>
      <c r="B4142" t="s">
        <v>453</v>
      </c>
      <c r="C4142">
        <v>1</v>
      </c>
      <c r="D4142">
        <v>1</v>
      </c>
      <c r="E4142">
        <v>0</v>
      </c>
      <c r="F4142">
        <v>0</v>
      </c>
      <c r="G4142">
        <v>0</v>
      </c>
      <c r="H4142">
        <v>0</v>
      </c>
      <c r="I4142">
        <v>0</v>
      </c>
      <c r="J4142">
        <v>0</v>
      </c>
      <c r="K4142">
        <v>0</v>
      </c>
      <c r="L4142">
        <v>0</v>
      </c>
      <c r="M4142">
        <v>0</v>
      </c>
      <c r="N4142">
        <v>0</v>
      </c>
      <c r="O4142">
        <v>0</v>
      </c>
      <c r="P4142" t="s">
        <v>1</v>
      </c>
      <c r="Q4142">
        <v>0.16</v>
      </c>
      <c r="R4142">
        <v>0.20200000000000001</v>
      </c>
      <c r="S4142">
        <v>0.221</v>
      </c>
      <c r="T4142">
        <v>0.42299999999999999</v>
      </c>
      <c r="U4142">
        <v>0.193</v>
      </c>
      <c r="V4142" t="s">
        <v>1</v>
      </c>
      <c r="W4142">
        <v>15</v>
      </c>
      <c r="X4142">
        <v>0</v>
      </c>
      <c r="Y4142">
        <v>0</v>
      </c>
      <c r="Z4142" t="s">
        <v>1</v>
      </c>
      <c r="AA4142">
        <v>-0.1</v>
      </c>
      <c r="AB4142">
        <v>0</v>
      </c>
      <c r="AC4142">
        <v>0</v>
      </c>
    </row>
    <row r="4143" spans="1:29" x14ac:dyDescent="0.25">
      <c r="A4143" t="s">
        <v>450</v>
      </c>
      <c r="B4143" t="s">
        <v>451</v>
      </c>
      <c r="C4143">
        <v>1</v>
      </c>
      <c r="D4143">
        <v>1</v>
      </c>
      <c r="E4143">
        <v>0</v>
      </c>
      <c r="F4143">
        <v>0</v>
      </c>
      <c r="G4143">
        <v>0</v>
      </c>
      <c r="H4143">
        <v>0</v>
      </c>
      <c r="I4143">
        <v>0</v>
      </c>
      <c r="J4143">
        <v>0</v>
      </c>
      <c r="K4143">
        <v>0</v>
      </c>
      <c r="L4143">
        <v>0</v>
      </c>
      <c r="M4143">
        <v>0</v>
      </c>
      <c r="N4143">
        <v>0</v>
      </c>
      <c r="O4143">
        <v>0</v>
      </c>
      <c r="P4143" t="s">
        <v>1</v>
      </c>
      <c r="Q4143">
        <v>0.17899999999999999</v>
      </c>
      <c r="R4143">
        <v>0.20399999999999999</v>
      </c>
      <c r="S4143">
        <v>0.224</v>
      </c>
      <c r="T4143">
        <v>0.42699999999999999</v>
      </c>
      <c r="U4143">
        <v>0.193</v>
      </c>
      <c r="V4143" t="s">
        <v>1</v>
      </c>
      <c r="W4143">
        <v>16</v>
      </c>
      <c r="X4143">
        <v>0</v>
      </c>
      <c r="Y4143">
        <v>0</v>
      </c>
      <c r="Z4143" t="s">
        <v>1</v>
      </c>
      <c r="AA4143">
        <v>-0.1</v>
      </c>
      <c r="AB4143">
        <v>0</v>
      </c>
      <c r="AC4143">
        <v>0</v>
      </c>
    </row>
    <row r="4144" spans="1:29" x14ac:dyDescent="0.25">
      <c r="A4144" t="s">
        <v>448</v>
      </c>
      <c r="B4144" t="s">
        <v>449</v>
      </c>
      <c r="C4144">
        <v>1</v>
      </c>
      <c r="D4144">
        <v>1</v>
      </c>
      <c r="E4144">
        <v>0</v>
      </c>
      <c r="F4144">
        <v>0</v>
      </c>
      <c r="G4144">
        <v>0</v>
      </c>
      <c r="H4144">
        <v>0</v>
      </c>
      <c r="I4144">
        <v>0</v>
      </c>
      <c r="J4144">
        <v>0</v>
      </c>
      <c r="K4144">
        <v>0</v>
      </c>
      <c r="L4144">
        <v>0</v>
      </c>
      <c r="M4144">
        <v>0</v>
      </c>
      <c r="N4144">
        <v>0</v>
      </c>
      <c r="O4144">
        <v>0</v>
      </c>
      <c r="P4144" t="s">
        <v>1</v>
      </c>
      <c r="Q4144">
        <v>0.16800000000000001</v>
      </c>
      <c r="R4144">
        <v>0.19600000000000001</v>
      </c>
      <c r="S4144">
        <v>0.23200000000000001</v>
      </c>
      <c r="T4144">
        <v>0.42799999999999999</v>
      </c>
      <c r="U4144">
        <v>0.193</v>
      </c>
      <c r="V4144" t="s">
        <v>1</v>
      </c>
      <c r="W4144">
        <v>16</v>
      </c>
      <c r="X4144">
        <v>0</v>
      </c>
      <c r="Y4144">
        <v>0</v>
      </c>
      <c r="Z4144" t="s">
        <v>1</v>
      </c>
      <c r="AA4144">
        <v>-0.1</v>
      </c>
      <c r="AB4144">
        <v>0</v>
      </c>
      <c r="AC4144">
        <v>0</v>
      </c>
    </row>
    <row r="4145" spans="1:29" x14ac:dyDescent="0.25">
      <c r="A4145" t="s">
        <v>446</v>
      </c>
      <c r="B4145" t="s">
        <v>447</v>
      </c>
      <c r="C4145">
        <v>1</v>
      </c>
      <c r="D4145">
        <v>1</v>
      </c>
      <c r="E4145">
        <v>0</v>
      </c>
      <c r="F4145">
        <v>0</v>
      </c>
      <c r="G4145">
        <v>0</v>
      </c>
      <c r="H4145">
        <v>0</v>
      </c>
      <c r="I4145">
        <v>0</v>
      </c>
      <c r="J4145">
        <v>0</v>
      </c>
      <c r="K4145">
        <v>0</v>
      </c>
      <c r="L4145">
        <v>0</v>
      </c>
      <c r="M4145">
        <v>0</v>
      </c>
      <c r="N4145">
        <v>0</v>
      </c>
      <c r="O4145">
        <v>0</v>
      </c>
      <c r="P4145" t="s">
        <v>1</v>
      </c>
      <c r="Q4145">
        <v>0.16900000000000001</v>
      </c>
      <c r="R4145">
        <v>0.20100000000000001</v>
      </c>
      <c r="S4145">
        <v>0.224</v>
      </c>
      <c r="T4145">
        <v>0.42499999999999999</v>
      </c>
      <c r="U4145">
        <v>0.193</v>
      </c>
      <c r="V4145" t="s">
        <v>1</v>
      </c>
      <c r="W4145">
        <v>21</v>
      </c>
      <c r="X4145">
        <v>0</v>
      </c>
      <c r="Y4145">
        <v>0</v>
      </c>
      <c r="Z4145" t="s">
        <v>1</v>
      </c>
      <c r="AA4145">
        <v>-0.1</v>
      </c>
      <c r="AB4145">
        <v>0</v>
      </c>
      <c r="AC4145">
        <v>0</v>
      </c>
    </row>
    <row r="4146" spans="1:29" x14ac:dyDescent="0.25">
      <c r="A4146" t="s">
        <v>444</v>
      </c>
      <c r="B4146" t="s">
        <v>445</v>
      </c>
      <c r="C4146">
        <v>1</v>
      </c>
      <c r="D4146">
        <v>1</v>
      </c>
      <c r="E4146">
        <v>0</v>
      </c>
      <c r="F4146">
        <v>0</v>
      </c>
      <c r="G4146">
        <v>0</v>
      </c>
      <c r="H4146">
        <v>0</v>
      </c>
      <c r="I4146">
        <v>0</v>
      </c>
      <c r="J4146">
        <v>0</v>
      </c>
      <c r="K4146">
        <v>0</v>
      </c>
      <c r="L4146">
        <v>0</v>
      </c>
      <c r="M4146">
        <v>0</v>
      </c>
      <c r="N4146">
        <v>0</v>
      </c>
      <c r="O4146">
        <v>0</v>
      </c>
      <c r="P4146" t="s">
        <v>1</v>
      </c>
      <c r="Q4146">
        <v>0.17</v>
      </c>
      <c r="R4146">
        <v>0.21</v>
      </c>
      <c r="S4146">
        <v>0.21199999999999999</v>
      </c>
      <c r="T4146">
        <v>0.42199999999999999</v>
      </c>
      <c r="U4146">
        <v>0.193</v>
      </c>
      <c r="V4146" t="s">
        <v>1</v>
      </c>
      <c r="W4146">
        <v>15</v>
      </c>
      <c r="X4146">
        <v>0</v>
      </c>
      <c r="Y4146">
        <v>0</v>
      </c>
      <c r="Z4146" t="s">
        <v>1</v>
      </c>
      <c r="AA4146">
        <v>-0.1</v>
      </c>
      <c r="AB4146">
        <v>0</v>
      </c>
      <c r="AC4146">
        <v>0</v>
      </c>
    </row>
    <row r="4147" spans="1:29" x14ac:dyDescent="0.25">
      <c r="A4147" t="s">
        <v>442</v>
      </c>
      <c r="B4147" t="s">
        <v>443</v>
      </c>
      <c r="C4147">
        <v>1</v>
      </c>
      <c r="D4147">
        <v>1</v>
      </c>
      <c r="E4147">
        <v>0</v>
      </c>
      <c r="F4147">
        <v>0</v>
      </c>
      <c r="G4147">
        <v>0</v>
      </c>
      <c r="H4147">
        <v>0</v>
      </c>
      <c r="I4147">
        <v>0</v>
      </c>
      <c r="J4147">
        <v>0</v>
      </c>
      <c r="K4147">
        <v>0</v>
      </c>
      <c r="L4147">
        <v>0</v>
      </c>
      <c r="M4147">
        <v>0</v>
      </c>
      <c r="N4147">
        <v>0</v>
      </c>
      <c r="O4147">
        <v>0</v>
      </c>
      <c r="P4147" t="s">
        <v>1</v>
      </c>
      <c r="Q4147">
        <v>0.16300000000000001</v>
      </c>
      <c r="R4147">
        <v>0.20200000000000001</v>
      </c>
      <c r="S4147">
        <v>0.222</v>
      </c>
      <c r="T4147">
        <v>0.42399999999999999</v>
      </c>
      <c r="U4147">
        <v>0.192</v>
      </c>
      <c r="V4147" t="s">
        <v>1</v>
      </c>
      <c r="W4147">
        <v>15</v>
      </c>
      <c r="X4147">
        <v>0</v>
      </c>
      <c r="Y4147">
        <v>0</v>
      </c>
      <c r="Z4147" t="s">
        <v>1</v>
      </c>
      <c r="AA4147">
        <v>-0.1</v>
      </c>
      <c r="AB4147">
        <v>0</v>
      </c>
      <c r="AC4147">
        <v>0</v>
      </c>
    </row>
    <row r="4148" spans="1:29" x14ac:dyDescent="0.25">
      <c r="A4148" t="s">
        <v>440</v>
      </c>
      <c r="B4148" t="s">
        <v>441</v>
      </c>
      <c r="C4148">
        <v>1</v>
      </c>
      <c r="D4148">
        <v>1</v>
      </c>
      <c r="E4148">
        <v>0</v>
      </c>
      <c r="F4148">
        <v>0</v>
      </c>
      <c r="G4148">
        <v>0</v>
      </c>
      <c r="H4148">
        <v>0</v>
      </c>
      <c r="I4148">
        <v>0</v>
      </c>
      <c r="J4148">
        <v>0</v>
      </c>
      <c r="K4148">
        <v>0</v>
      </c>
      <c r="L4148">
        <v>0</v>
      </c>
      <c r="M4148">
        <v>0</v>
      </c>
      <c r="N4148">
        <v>0</v>
      </c>
      <c r="O4148">
        <v>0</v>
      </c>
      <c r="P4148" t="s">
        <v>1</v>
      </c>
      <c r="Q4148">
        <v>0.156</v>
      </c>
      <c r="R4148">
        <v>0.193</v>
      </c>
      <c r="S4148">
        <v>0.23200000000000001</v>
      </c>
      <c r="T4148">
        <v>0.42499999999999999</v>
      </c>
      <c r="U4148">
        <v>0.192</v>
      </c>
      <c r="V4148" t="s">
        <v>1</v>
      </c>
      <c r="W4148">
        <v>20</v>
      </c>
      <c r="X4148">
        <v>0</v>
      </c>
      <c r="Y4148">
        <v>0</v>
      </c>
      <c r="Z4148" t="s">
        <v>1</v>
      </c>
      <c r="AA4148">
        <v>-0.1</v>
      </c>
      <c r="AB4148">
        <v>0</v>
      </c>
      <c r="AC4148">
        <v>0</v>
      </c>
    </row>
    <row r="4149" spans="1:29" x14ac:dyDescent="0.25">
      <c r="A4149" t="s">
        <v>438</v>
      </c>
      <c r="B4149" t="s">
        <v>439</v>
      </c>
      <c r="C4149">
        <v>1</v>
      </c>
      <c r="D4149">
        <v>1</v>
      </c>
      <c r="E4149">
        <v>0</v>
      </c>
      <c r="F4149">
        <v>0</v>
      </c>
      <c r="G4149">
        <v>0</v>
      </c>
      <c r="H4149">
        <v>0</v>
      </c>
      <c r="I4149">
        <v>0</v>
      </c>
      <c r="J4149">
        <v>0</v>
      </c>
      <c r="K4149">
        <v>0</v>
      </c>
      <c r="L4149">
        <v>0</v>
      </c>
      <c r="M4149">
        <v>0</v>
      </c>
      <c r="N4149">
        <v>0</v>
      </c>
      <c r="O4149">
        <v>0</v>
      </c>
      <c r="P4149" t="s">
        <v>1</v>
      </c>
      <c r="Q4149">
        <v>0.17699999999999999</v>
      </c>
      <c r="R4149">
        <v>0.20399999999999999</v>
      </c>
      <c r="S4149">
        <v>0.222</v>
      </c>
      <c r="T4149">
        <v>0.42599999999999999</v>
      </c>
      <c r="U4149">
        <v>0.192</v>
      </c>
      <c r="V4149" t="s">
        <v>1</v>
      </c>
      <c r="W4149">
        <v>15</v>
      </c>
      <c r="X4149">
        <v>0</v>
      </c>
      <c r="Y4149">
        <v>0</v>
      </c>
      <c r="Z4149" t="s">
        <v>1</v>
      </c>
      <c r="AA4149">
        <v>-0.1</v>
      </c>
      <c r="AB4149">
        <v>0</v>
      </c>
      <c r="AC4149">
        <v>0</v>
      </c>
    </row>
    <row r="4150" spans="1:29" x14ac:dyDescent="0.25">
      <c r="A4150" t="s">
        <v>436</v>
      </c>
      <c r="B4150" t="s">
        <v>437</v>
      </c>
      <c r="C4150">
        <v>1</v>
      </c>
      <c r="D4150">
        <v>1</v>
      </c>
      <c r="E4150">
        <v>0</v>
      </c>
      <c r="F4150">
        <v>0</v>
      </c>
      <c r="G4150">
        <v>0</v>
      </c>
      <c r="H4150">
        <v>0</v>
      </c>
      <c r="I4150">
        <v>0</v>
      </c>
      <c r="J4150">
        <v>0</v>
      </c>
      <c r="K4150">
        <v>0</v>
      </c>
      <c r="L4150">
        <v>0</v>
      </c>
      <c r="M4150">
        <v>0</v>
      </c>
      <c r="N4150">
        <v>0</v>
      </c>
      <c r="O4150">
        <v>0</v>
      </c>
      <c r="P4150" t="s">
        <v>1</v>
      </c>
      <c r="Q4150">
        <v>0.17</v>
      </c>
      <c r="R4150">
        <v>0.20399999999999999</v>
      </c>
      <c r="S4150">
        <v>0.219</v>
      </c>
      <c r="T4150">
        <v>0.42299999999999999</v>
      </c>
      <c r="U4150">
        <v>0.192</v>
      </c>
      <c r="V4150" t="s">
        <v>1</v>
      </c>
      <c r="W4150">
        <v>17</v>
      </c>
      <c r="X4150">
        <v>0</v>
      </c>
      <c r="Y4150">
        <v>0</v>
      </c>
      <c r="Z4150" t="s">
        <v>1</v>
      </c>
      <c r="AA4150">
        <v>-0.1</v>
      </c>
      <c r="AB4150">
        <v>0</v>
      </c>
      <c r="AC4150">
        <v>0</v>
      </c>
    </row>
    <row r="4151" spans="1:29" x14ac:dyDescent="0.25">
      <c r="A4151" t="s">
        <v>434</v>
      </c>
      <c r="B4151" t="s">
        <v>435</v>
      </c>
      <c r="C4151">
        <v>1</v>
      </c>
      <c r="D4151">
        <v>1</v>
      </c>
      <c r="E4151">
        <v>0</v>
      </c>
      <c r="F4151">
        <v>0</v>
      </c>
      <c r="G4151">
        <v>0</v>
      </c>
      <c r="H4151">
        <v>0</v>
      </c>
      <c r="I4151">
        <v>0</v>
      </c>
      <c r="J4151">
        <v>0</v>
      </c>
      <c r="K4151">
        <v>0</v>
      </c>
      <c r="L4151">
        <v>0</v>
      </c>
      <c r="M4151">
        <v>0</v>
      </c>
      <c r="N4151">
        <v>0</v>
      </c>
      <c r="O4151">
        <v>0</v>
      </c>
      <c r="P4151" t="s">
        <v>1</v>
      </c>
      <c r="Q4151">
        <v>0.16600000000000001</v>
      </c>
      <c r="R4151">
        <v>0.20200000000000001</v>
      </c>
      <c r="S4151">
        <v>0.223</v>
      </c>
      <c r="T4151">
        <v>0.42399999999999999</v>
      </c>
      <c r="U4151">
        <v>0.192</v>
      </c>
      <c r="V4151" t="s">
        <v>1</v>
      </c>
      <c r="W4151">
        <v>15</v>
      </c>
      <c r="X4151">
        <v>0</v>
      </c>
      <c r="Y4151">
        <v>0</v>
      </c>
      <c r="Z4151" t="s">
        <v>1</v>
      </c>
      <c r="AA4151">
        <v>-0.1</v>
      </c>
      <c r="AB4151">
        <v>0</v>
      </c>
      <c r="AC4151">
        <v>0</v>
      </c>
    </row>
    <row r="4152" spans="1:29" x14ac:dyDescent="0.25">
      <c r="A4152" t="s">
        <v>432</v>
      </c>
      <c r="B4152" t="s">
        <v>433</v>
      </c>
      <c r="C4152">
        <v>1</v>
      </c>
      <c r="D4152">
        <v>1</v>
      </c>
      <c r="E4152">
        <v>0</v>
      </c>
      <c r="F4152">
        <v>0</v>
      </c>
      <c r="G4152">
        <v>0</v>
      </c>
      <c r="H4152">
        <v>0</v>
      </c>
      <c r="I4152">
        <v>0</v>
      </c>
      <c r="J4152">
        <v>0</v>
      </c>
      <c r="K4152">
        <v>0</v>
      </c>
      <c r="L4152">
        <v>0</v>
      </c>
      <c r="M4152">
        <v>0</v>
      </c>
      <c r="N4152">
        <v>0</v>
      </c>
      <c r="O4152">
        <v>0</v>
      </c>
      <c r="P4152" t="s">
        <v>1</v>
      </c>
      <c r="Q4152">
        <v>0.16400000000000001</v>
      </c>
      <c r="R4152">
        <v>0.19900000000000001</v>
      </c>
      <c r="S4152">
        <v>0.22500000000000001</v>
      </c>
      <c r="T4152">
        <v>0.42399999999999999</v>
      </c>
      <c r="U4152">
        <v>0.192</v>
      </c>
      <c r="V4152" t="s">
        <v>1</v>
      </c>
      <c r="W4152">
        <v>21</v>
      </c>
      <c r="X4152">
        <v>0</v>
      </c>
      <c r="Y4152">
        <v>0</v>
      </c>
      <c r="Z4152" t="s">
        <v>1</v>
      </c>
      <c r="AA4152">
        <v>-0.1</v>
      </c>
      <c r="AB4152">
        <v>0</v>
      </c>
      <c r="AC4152">
        <v>0</v>
      </c>
    </row>
    <row r="4153" spans="1:29" x14ac:dyDescent="0.25">
      <c r="A4153" t="s">
        <v>430</v>
      </c>
      <c r="B4153" t="s">
        <v>431</v>
      </c>
      <c r="C4153">
        <v>1</v>
      </c>
      <c r="D4153">
        <v>1</v>
      </c>
      <c r="E4153">
        <v>0</v>
      </c>
      <c r="F4153">
        <v>0</v>
      </c>
      <c r="G4153">
        <v>0</v>
      </c>
      <c r="H4153">
        <v>0</v>
      </c>
      <c r="I4153">
        <v>0</v>
      </c>
      <c r="J4153">
        <v>0</v>
      </c>
      <c r="K4153">
        <v>0</v>
      </c>
      <c r="L4153">
        <v>0</v>
      </c>
      <c r="M4153">
        <v>0</v>
      </c>
      <c r="N4153">
        <v>0</v>
      </c>
      <c r="O4153">
        <v>0</v>
      </c>
      <c r="P4153" t="s">
        <v>1</v>
      </c>
      <c r="Q4153">
        <v>0.16200000000000001</v>
      </c>
      <c r="R4153">
        <v>0.19600000000000001</v>
      </c>
      <c r="S4153">
        <v>0.23</v>
      </c>
      <c r="T4153">
        <v>0.42599999999999999</v>
      </c>
      <c r="U4153">
        <v>0.192</v>
      </c>
      <c r="V4153" t="s">
        <v>1</v>
      </c>
      <c r="W4153">
        <v>21</v>
      </c>
      <c r="X4153">
        <v>0</v>
      </c>
      <c r="Y4153">
        <v>0</v>
      </c>
      <c r="Z4153" t="s">
        <v>1</v>
      </c>
      <c r="AA4153">
        <v>-0.1</v>
      </c>
      <c r="AB4153">
        <v>0</v>
      </c>
      <c r="AC4153">
        <v>0</v>
      </c>
    </row>
    <row r="4154" spans="1:29" x14ac:dyDescent="0.25">
      <c r="A4154" t="s">
        <v>428</v>
      </c>
      <c r="B4154" t="s">
        <v>429</v>
      </c>
      <c r="C4154">
        <v>1</v>
      </c>
      <c r="D4154">
        <v>1</v>
      </c>
      <c r="E4154">
        <v>0</v>
      </c>
      <c r="F4154">
        <v>0</v>
      </c>
      <c r="G4154">
        <v>0</v>
      </c>
      <c r="H4154">
        <v>0</v>
      </c>
      <c r="I4154">
        <v>0</v>
      </c>
      <c r="J4154">
        <v>0</v>
      </c>
      <c r="K4154">
        <v>0</v>
      </c>
      <c r="L4154">
        <v>0</v>
      </c>
      <c r="M4154">
        <v>0</v>
      </c>
      <c r="N4154">
        <v>0</v>
      </c>
      <c r="O4154">
        <v>0</v>
      </c>
      <c r="P4154" t="s">
        <v>1</v>
      </c>
      <c r="Q4154">
        <v>0.17</v>
      </c>
      <c r="R4154">
        <v>0.20599999999999999</v>
      </c>
      <c r="S4154">
        <v>0.216</v>
      </c>
      <c r="T4154">
        <v>0.42199999999999999</v>
      </c>
      <c r="U4154">
        <v>0.192</v>
      </c>
      <c r="V4154" t="s">
        <v>1</v>
      </c>
      <c r="W4154">
        <v>21</v>
      </c>
      <c r="X4154">
        <v>0</v>
      </c>
      <c r="Y4154">
        <v>0</v>
      </c>
      <c r="Z4154" t="s">
        <v>1</v>
      </c>
      <c r="AA4154">
        <v>-0.1</v>
      </c>
      <c r="AB4154">
        <v>0</v>
      </c>
      <c r="AC4154">
        <v>0</v>
      </c>
    </row>
    <row r="4155" spans="1:29" x14ac:dyDescent="0.25">
      <c r="A4155" t="s">
        <v>426</v>
      </c>
      <c r="B4155" t="s">
        <v>427</v>
      </c>
      <c r="C4155">
        <v>1</v>
      </c>
      <c r="D4155">
        <v>1</v>
      </c>
      <c r="E4155">
        <v>0</v>
      </c>
      <c r="F4155">
        <v>0</v>
      </c>
      <c r="G4155">
        <v>0</v>
      </c>
      <c r="H4155">
        <v>0</v>
      </c>
      <c r="I4155">
        <v>0</v>
      </c>
      <c r="J4155">
        <v>0</v>
      </c>
      <c r="K4155">
        <v>0</v>
      </c>
      <c r="L4155">
        <v>0</v>
      </c>
      <c r="M4155">
        <v>0</v>
      </c>
      <c r="N4155">
        <v>0</v>
      </c>
      <c r="O4155">
        <v>0</v>
      </c>
      <c r="P4155" t="s">
        <v>1</v>
      </c>
      <c r="Q4155">
        <v>0.16500000000000001</v>
      </c>
      <c r="R4155">
        <v>0.20100000000000001</v>
      </c>
      <c r="S4155">
        <v>0.222</v>
      </c>
      <c r="T4155">
        <v>0.42299999999999999</v>
      </c>
      <c r="U4155">
        <v>0.192</v>
      </c>
      <c r="V4155" t="s">
        <v>1</v>
      </c>
      <c r="W4155">
        <v>20</v>
      </c>
      <c r="X4155">
        <v>0</v>
      </c>
      <c r="Y4155">
        <v>0</v>
      </c>
      <c r="Z4155" t="s">
        <v>1</v>
      </c>
      <c r="AA4155">
        <v>-0.1</v>
      </c>
      <c r="AB4155">
        <v>0</v>
      </c>
      <c r="AC4155">
        <v>0</v>
      </c>
    </row>
    <row r="4156" spans="1:29" x14ac:dyDescent="0.25">
      <c r="A4156" t="s">
        <v>424</v>
      </c>
      <c r="B4156" t="s">
        <v>425</v>
      </c>
      <c r="C4156">
        <v>1</v>
      </c>
      <c r="D4156">
        <v>1</v>
      </c>
      <c r="E4156">
        <v>0</v>
      </c>
      <c r="F4156">
        <v>0</v>
      </c>
      <c r="G4156">
        <v>0</v>
      </c>
      <c r="H4156">
        <v>0</v>
      </c>
      <c r="I4156">
        <v>0</v>
      </c>
      <c r="J4156">
        <v>0</v>
      </c>
      <c r="K4156">
        <v>0</v>
      </c>
      <c r="L4156">
        <v>0</v>
      </c>
      <c r="M4156">
        <v>0</v>
      </c>
      <c r="N4156">
        <v>0</v>
      </c>
      <c r="O4156">
        <v>0</v>
      </c>
      <c r="P4156" t="s">
        <v>1</v>
      </c>
      <c r="Q4156">
        <v>0.16600000000000001</v>
      </c>
      <c r="R4156">
        <v>0.19900000000000001</v>
      </c>
      <c r="S4156">
        <v>0.22600000000000001</v>
      </c>
      <c r="T4156">
        <v>0.42499999999999999</v>
      </c>
      <c r="U4156">
        <v>0.192</v>
      </c>
      <c r="V4156" t="s">
        <v>1</v>
      </c>
      <c r="W4156">
        <v>18</v>
      </c>
      <c r="X4156">
        <v>0</v>
      </c>
      <c r="Y4156">
        <v>0</v>
      </c>
      <c r="Z4156" t="s">
        <v>1</v>
      </c>
      <c r="AA4156">
        <v>-0.1</v>
      </c>
      <c r="AB4156">
        <v>0</v>
      </c>
      <c r="AC4156">
        <v>0</v>
      </c>
    </row>
    <row r="4157" spans="1:29" x14ac:dyDescent="0.25">
      <c r="A4157" t="s">
        <v>422</v>
      </c>
      <c r="B4157" t="s">
        <v>423</v>
      </c>
      <c r="C4157">
        <v>1</v>
      </c>
      <c r="D4157">
        <v>1</v>
      </c>
      <c r="E4157">
        <v>0</v>
      </c>
      <c r="F4157">
        <v>0</v>
      </c>
      <c r="G4157">
        <v>0</v>
      </c>
      <c r="H4157">
        <v>0</v>
      </c>
      <c r="I4157">
        <v>0</v>
      </c>
      <c r="J4157">
        <v>0</v>
      </c>
      <c r="K4157">
        <v>0</v>
      </c>
      <c r="L4157">
        <v>0</v>
      </c>
      <c r="M4157">
        <v>0</v>
      </c>
      <c r="N4157">
        <v>0</v>
      </c>
      <c r="O4157">
        <v>0</v>
      </c>
      <c r="P4157" t="s">
        <v>1</v>
      </c>
      <c r="Q4157">
        <v>0.16800000000000001</v>
      </c>
      <c r="R4157">
        <v>0.20100000000000001</v>
      </c>
      <c r="S4157">
        <v>0.222</v>
      </c>
      <c r="T4157">
        <v>0.42399999999999999</v>
      </c>
      <c r="U4157">
        <v>0.192</v>
      </c>
      <c r="V4157" t="s">
        <v>1</v>
      </c>
      <c r="W4157">
        <v>11</v>
      </c>
      <c r="X4157">
        <v>0</v>
      </c>
      <c r="Y4157">
        <v>0</v>
      </c>
      <c r="Z4157" t="s">
        <v>1</v>
      </c>
      <c r="AA4157">
        <v>-0.1</v>
      </c>
      <c r="AB4157">
        <v>0</v>
      </c>
      <c r="AC4157">
        <v>0</v>
      </c>
    </row>
    <row r="4158" spans="1:29" x14ac:dyDescent="0.25">
      <c r="A4158" t="s">
        <v>420</v>
      </c>
      <c r="B4158" t="s">
        <v>421</v>
      </c>
      <c r="C4158">
        <v>1</v>
      </c>
      <c r="D4158">
        <v>1</v>
      </c>
      <c r="E4158">
        <v>0</v>
      </c>
      <c r="F4158">
        <v>0</v>
      </c>
      <c r="G4158">
        <v>0</v>
      </c>
      <c r="H4158">
        <v>0</v>
      </c>
      <c r="I4158">
        <v>0</v>
      </c>
      <c r="J4158">
        <v>0</v>
      </c>
      <c r="K4158">
        <v>0</v>
      </c>
      <c r="L4158">
        <v>0</v>
      </c>
      <c r="M4158">
        <v>0</v>
      </c>
      <c r="N4158">
        <v>0</v>
      </c>
      <c r="O4158">
        <v>0</v>
      </c>
      <c r="P4158" t="s">
        <v>1</v>
      </c>
      <c r="Q4158">
        <v>0.17</v>
      </c>
      <c r="R4158">
        <v>0.20399999999999999</v>
      </c>
      <c r="S4158">
        <v>0.218</v>
      </c>
      <c r="T4158">
        <v>0.42299999999999999</v>
      </c>
      <c r="U4158">
        <v>0.192</v>
      </c>
      <c r="V4158" t="s">
        <v>1</v>
      </c>
      <c r="W4158">
        <v>16</v>
      </c>
      <c r="X4158">
        <v>0</v>
      </c>
      <c r="Y4158">
        <v>0</v>
      </c>
      <c r="Z4158" t="s">
        <v>1</v>
      </c>
      <c r="AA4158">
        <v>-0.1</v>
      </c>
      <c r="AB4158">
        <v>0</v>
      </c>
      <c r="AC4158">
        <v>0</v>
      </c>
    </row>
    <row r="4159" spans="1:29" x14ac:dyDescent="0.25">
      <c r="A4159" t="s">
        <v>418</v>
      </c>
      <c r="B4159" t="s">
        <v>419</v>
      </c>
      <c r="C4159">
        <v>1</v>
      </c>
      <c r="D4159">
        <v>1</v>
      </c>
      <c r="E4159">
        <v>0</v>
      </c>
      <c r="F4159">
        <v>0</v>
      </c>
      <c r="G4159">
        <v>0</v>
      </c>
      <c r="H4159">
        <v>0</v>
      </c>
      <c r="I4159">
        <v>0</v>
      </c>
      <c r="J4159">
        <v>0</v>
      </c>
      <c r="K4159">
        <v>0</v>
      </c>
      <c r="L4159">
        <v>0</v>
      </c>
      <c r="M4159">
        <v>0</v>
      </c>
      <c r="N4159">
        <v>0</v>
      </c>
      <c r="O4159">
        <v>0</v>
      </c>
      <c r="P4159" t="s">
        <v>1</v>
      </c>
      <c r="Q4159">
        <v>0.16700000000000001</v>
      </c>
      <c r="R4159">
        <v>0.20100000000000001</v>
      </c>
      <c r="S4159">
        <v>0.222</v>
      </c>
      <c r="T4159">
        <v>0.42299999999999999</v>
      </c>
      <c r="U4159">
        <v>0.192</v>
      </c>
      <c r="V4159" t="s">
        <v>1</v>
      </c>
      <c r="W4159">
        <v>20</v>
      </c>
      <c r="X4159">
        <v>0</v>
      </c>
      <c r="Y4159">
        <v>0</v>
      </c>
      <c r="Z4159" t="s">
        <v>1</v>
      </c>
      <c r="AA4159">
        <v>-0.1</v>
      </c>
      <c r="AB4159">
        <v>0</v>
      </c>
      <c r="AC4159">
        <v>0</v>
      </c>
    </row>
    <row r="4160" spans="1:29" x14ac:dyDescent="0.25">
      <c r="A4160" t="s">
        <v>416</v>
      </c>
      <c r="B4160" t="s">
        <v>417</v>
      </c>
      <c r="C4160">
        <v>1</v>
      </c>
      <c r="D4160">
        <v>1</v>
      </c>
      <c r="E4160">
        <v>0</v>
      </c>
      <c r="F4160">
        <v>0</v>
      </c>
      <c r="G4160">
        <v>0</v>
      </c>
      <c r="H4160">
        <v>0</v>
      </c>
      <c r="I4160">
        <v>0</v>
      </c>
      <c r="J4160">
        <v>0</v>
      </c>
      <c r="K4160">
        <v>0</v>
      </c>
      <c r="L4160">
        <v>0</v>
      </c>
      <c r="M4160">
        <v>0</v>
      </c>
      <c r="N4160">
        <v>0</v>
      </c>
      <c r="O4160">
        <v>0</v>
      </c>
      <c r="P4160" t="s">
        <v>1</v>
      </c>
      <c r="Q4160">
        <v>0.16600000000000001</v>
      </c>
      <c r="R4160">
        <v>0.19800000000000001</v>
      </c>
      <c r="S4160">
        <v>0.22800000000000001</v>
      </c>
      <c r="T4160">
        <v>0.42599999999999999</v>
      </c>
      <c r="U4160">
        <v>0.192</v>
      </c>
      <c r="V4160" t="s">
        <v>1</v>
      </c>
      <c r="W4160">
        <v>19</v>
      </c>
      <c r="X4160">
        <v>0</v>
      </c>
      <c r="Y4160">
        <v>0</v>
      </c>
      <c r="Z4160" t="s">
        <v>1</v>
      </c>
      <c r="AA4160">
        <v>-0.1</v>
      </c>
      <c r="AB4160">
        <v>0</v>
      </c>
      <c r="AC4160">
        <v>0</v>
      </c>
    </row>
    <row r="4161" spans="1:29" x14ac:dyDescent="0.25">
      <c r="A4161" t="s">
        <v>414</v>
      </c>
      <c r="B4161" t="s">
        <v>415</v>
      </c>
      <c r="C4161">
        <v>1</v>
      </c>
      <c r="D4161">
        <v>1</v>
      </c>
      <c r="E4161">
        <v>0</v>
      </c>
      <c r="F4161">
        <v>0</v>
      </c>
      <c r="G4161">
        <v>0</v>
      </c>
      <c r="H4161">
        <v>0</v>
      </c>
      <c r="I4161">
        <v>0</v>
      </c>
      <c r="J4161">
        <v>0</v>
      </c>
      <c r="K4161">
        <v>0</v>
      </c>
      <c r="L4161">
        <v>0</v>
      </c>
      <c r="M4161">
        <v>0</v>
      </c>
      <c r="N4161">
        <v>0</v>
      </c>
      <c r="O4161">
        <v>0</v>
      </c>
      <c r="P4161" t="s">
        <v>1</v>
      </c>
      <c r="Q4161">
        <v>0.16800000000000001</v>
      </c>
      <c r="R4161">
        <v>0.20399999999999999</v>
      </c>
      <c r="S4161">
        <v>0.218</v>
      </c>
      <c r="T4161">
        <v>0.42199999999999999</v>
      </c>
      <c r="U4161">
        <v>0.192</v>
      </c>
      <c r="V4161" t="s">
        <v>1</v>
      </c>
      <c r="W4161">
        <v>13</v>
      </c>
      <c r="X4161">
        <v>0</v>
      </c>
      <c r="Y4161">
        <v>0</v>
      </c>
      <c r="Z4161" t="s">
        <v>1</v>
      </c>
      <c r="AA4161">
        <v>-0.1</v>
      </c>
      <c r="AB4161">
        <v>0</v>
      </c>
      <c r="AC4161">
        <v>0</v>
      </c>
    </row>
    <row r="4162" spans="1:29" x14ac:dyDescent="0.25">
      <c r="A4162" t="s">
        <v>412</v>
      </c>
      <c r="B4162" t="s">
        <v>413</v>
      </c>
      <c r="C4162">
        <v>1</v>
      </c>
      <c r="D4162">
        <v>1</v>
      </c>
      <c r="E4162">
        <v>0</v>
      </c>
      <c r="F4162">
        <v>0</v>
      </c>
      <c r="G4162">
        <v>0</v>
      </c>
      <c r="H4162">
        <v>0</v>
      </c>
      <c r="I4162">
        <v>0</v>
      </c>
      <c r="J4162">
        <v>0</v>
      </c>
      <c r="K4162">
        <v>0</v>
      </c>
      <c r="L4162">
        <v>0</v>
      </c>
      <c r="M4162">
        <v>0</v>
      </c>
      <c r="N4162">
        <v>0</v>
      </c>
      <c r="O4162">
        <v>0</v>
      </c>
      <c r="P4162" t="s">
        <v>1</v>
      </c>
      <c r="Q4162">
        <v>0.16700000000000001</v>
      </c>
      <c r="R4162">
        <v>0.20100000000000001</v>
      </c>
      <c r="S4162">
        <v>0.222</v>
      </c>
      <c r="T4162">
        <v>0.42299999999999999</v>
      </c>
      <c r="U4162">
        <v>0.192</v>
      </c>
      <c r="V4162" t="s">
        <v>1</v>
      </c>
      <c r="W4162">
        <v>20</v>
      </c>
      <c r="X4162">
        <v>0</v>
      </c>
      <c r="Y4162">
        <v>0</v>
      </c>
      <c r="Z4162" t="s">
        <v>1</v>
      </c>
      <c r="AA4162">
        <v>-0.1</v>
      </c>
      <c r="AB4162">
        <v>0</v>
      </c>
      <c r="AC4162">
        <v>0</v>
      </c>
    </row>
    <row r="4163" spans="1:29" x14ac:dyDescent="0.25">
      <c r="A4163" t="s">
        <v>410</v>
      </c>
      <c r="B4163" t="s">
        <v>411</v>
      </c>
      <c r="C4163">
        <v>1</v>
      </c>
      <c r="D4163">
        <v>1</v>
      </c>
      <c r="E4163">
        <v>0</v>
      </c>
      <c r="F4163">
        <v>0</v>
      </c>
      <c r="G4163">
        <v>0</v>
      </c>
      <c r="H4163">
        <v>0</v>
      </c>
      <c r="I4163">
        <v>0</v>
      </c>
      <c r="J4163">
        <v>0</v>
      </c>
      <c r="K4163">
        <v>0</v>
      </c>
      <c r="L4163">
        <v>0</v>
      </c>
      <c r="M4163">
        <v>0</v>
      </c>
      <c r="N4163">
        <v>0</v>
      </c>
      <c r="O4163">
        <v>0</v>
      </c>
      <c r="P4163" t="s">
        <v>1</v>
      </c>
      <c r="Q4163">
        <v>0.161</v>
      </c>
      <c r="R4163">
        <v>0.192</v>
      </c>
      <c r="S4163">
        <v>0.23400000000000001</v>
      </c>
      <c r="T4163">
        <v>0.42599999999999999</v>
      </c>
      <c r="U4163">
        <v>0.192</v>
      </c>
      <c r="V4163" t="s">
        <v>1</v>
      </c>
      <c r="W4163">
        <v>20</v>
      </c>
      <c r="X4163">
        <v>0</v>
      </c>
      <c r="Y4163">
        <v>0</v>
      </c>
      <c r="Z4163" t="s">
        <v>1</v>
      </c>
      <c r="AA4163">
        <v>-0.1</v>
      </c>
      <c r="AB4163">
        <v>0</v>
      </c>
      <c r="AC4163">
        <v>0</v>
      </c>
    </row>
    <row r="4164" spans="1:29" x14ac:dyDescent="0.25">
      <c r="A4164" t="s">
        <v>408</v>
      </c>
      <c r="B4164" t="s">
        <v>409</v>
      </c>
      <c r="C4164">
        <v>1</v>
      </c>
      <c r="D4164">
        <v>1</v>
      </c>
      <c r="E4164">
        <v>0</v>
      </c>
      <c r="F4164">
        <v>0</v>
      </c>
      <c r="G4164">
        <v>0</v>
      </c>
      <c r="H4164">
        <v>0</v>
      </c>
      <c r="I4164">
        <v>0</v>
      </c>
      <c r="J4164">
        <v>0</v>
      </c>
      <c r="K4164">
        <v>0</v>
      </c>
      <c r="L4164">
        <v>0</v>
      </c>
      <c r="M4164">
        <v>0</v>
      </c>
      <c r="N4164">
        <v>0</v>
      </c>
      <c r="O4164">
        <v>0</v>
      </c>
      <c r="P4164" t="s">
        <v>1</v>
      </c>
      <c r="Q4164">
        <v>0.17399999999999999</v>
      </c>
      <c r="R4164">
        <v>0.20200000000000001</v>
      </c>
      <c r="S4164">
        <v>0.222</v>
      </c>
      <c r="T4164">
        <v>0.42499999999999999</v>
      </c>
      <c r="U4164">
        <v>0.192</v>
      </c>
      <c r="V4164" t="s">
        <v>1</v>
      </c>
      <c r="W4164">
        <v>13</v>
      </c>
      <c r="X4164">
        <v>0</v>
      </c>
      <c r="Y4164">
        <v>0</v>
      </c>
      <c r="Z4164" t="s">
        <v>1</v>
      </c>
      <c r="AA4164">
        <v>-0.1</v>
      </c>
      <c r="AB4164">
        <v>0</v>
      </c>
      <c r="AC4164">
        <v>0</v>
      </c>
    </row>
    <row r="4165" spans="1:29" x14ac:dyDescent="0.25">
      <c r="A4165" t="s">
        <v>406</v>
      </c>
      <c r="B4165" t="s">
        <v>407</v>
      </c>
      <c r="C4165">
        <v>1</v>
      </c>
      <c r="D4165">
        <v>1</v>
      </c>
      <c r="E4165">
        <v>0</v>
      </c>
      <c r="F4165">
        <v>0</v>
      </c>
      <c r="G4165">
        <v>0</v>
      </c>
      <c r="H4165">
        <v>0</v>
      </c>
      <c r="I4165">
        <v>0</v>
      </c>
      <c r="J4165">
        <v>0</v>
      </c>
      <c r="K4165">
        <v>0</v>
      </c>
      <c r="L4165">
        <v>0</v>
      </c>
      <c r="M4165">
        <v>0</v>
      </c>
      <c r="N4165">
        <v>0</v>
      </c>
      <c r="O4165">
        <v>0</v>
      </c>
      <c r="P4165" t="s">
        <v>1</v>
      </c>
      <c r="Q4165">
        <v>0.16700000000000001</v>
      </c>
      <c r="R4165">
        <v>0.19900000000000001</v>
      </c>
      <c r="S4165">
        <v>0.224</v>
      </c>
      <c r="T4165">
        <v>0.42399999999999999</v>
      </c>
      <c r="U4165">
        <v>0.192</v>
      </c>
      <c r="V4165" t="s">
        <v>1</v>
      </c>
      <c r="W4165">
        <v>15</v>
      </c>
      <c r="X4165">
        <v>0</v>
      </c>
      <c r="Y4165">
        <v>0</v>
      </c>
      <c r="Z4165" t="s">
        <v>1</v>
      </c>
      <c r="AA4165">
        <v>-0.1</v>
      </c>
      <c r="AB4165">
        <v>0</v>
      </c>
      <c r="AC4165">
        <v>0</v>
      </c>
    </row>
    <row r="4166" spans="1:29" x14ac:dyDescent="0.25">
      <c r="A4166" t="s">
        <v>404</v>
      </c>
      <c r="B4166" t="s">
        <v>405</v>
      </c>
      <c r="C4166">
        <v>1</v>
      </c>
      <c r="D4166">
        <v>1</v>
      </c>
      <c r="E4166">
        <v>0</v>
      </c>
      <c r="F4166">
        <v>0</v>
      </c>
      <c r="G4166">
        <v>0</v>
      </c>
      <c r="H4166">
        <v>0</v>
      </c>
      <c r="I4166">
        <v>0</v>
      </c>
      <c r="J4166">
        <v>0</v>
      </c>
      <c r="K4166">
        <v>0</v>
      </c>
      <c r="L4166">
        <v>0</v>
      </c>
      <c r="M4166">
        <v>0</v>
      </c>
      <c r="N4166">
        <v>0</v>
      </c>
      <c r="O4166">
        <v>0</v>
      </c>
      <c r="P4166" t="s">
        <v>1</v>
      </c>
      <c r="Q4166">
        <v>0.17299999999999999</v>
      </c>
      <c r="R4166">
        <v>0.20499999999999999</v>
      </c>
      <c r="S4166">
        <v>0.216</v>
      </c>
      <c r="T4166">
        <v>0.42199999999999999</v>
      </c>
      <c r="U4166">
        <v>0.192</v>
      </c>
      <c r="V4166" t="s">
        <v>1</v>
      </c>
      <c r="W4166">
        <v>12</v>
      </c>
      <c r="X4166">
        <v>0</v>
      </c>
      <c r="Y4166">
        <v>0</v>
      </c>
      <c r="Z4166" t="s">
        <v>1</v>
      </c>
      <c r="AA4166">
        <v>-0.1</v>
      </c>
      <c r="AB4166">
        <v>0</v>
      </c>
      <c r="AC4166">
        <v>0</v>
      </c>
    </row>
    <row r="4167" spans="1:29" x14ac:dyDescent="0.25">
      <c r="A4167" t="s">
        <v>402</v>
      </c>
      <c r="B4167" t="s">
        <v>403</v>
      </c>
      <c r="C4167">
        <v>1</v>
      </c>
      <c r="D4167">
        <v>1</v>
      </c>
      <c r="E4167">
        <v>0</v>
      </c>
      <c r="F4167">
        <v>0</v>
      </c>
      <c r="G4167">
        <v>0</v>
      </c>
      <c r="H4167">
        <v>0</v>
      </c>
      <c r="I4167">
        <v>0</v>
      </c>
      <c r="J4167">
        <v>0</v>
      </c>
      <c r="K4167">
        <v>0</v>
      </c>
      <c r="L4167">
        <v>0</v>
      </c>
      <c r="M4167">
        <v>0</v>
      </c>
      <c r="N4167">
        <v>0</v>
      </c>
      <c r="O4167">
        <v>0</v>
      </c>
      <c r="P4167" t="s">
        <v>1</v>
      </c>
      <c r="Q4167">
        <v>0.159</v>
      </c>
      <c r="R4167">
        <v>0.19900000000000001</v>
      </c>
      <c r="S4167">
        <v>0.224</v>
      </c>
      <c r="T4167">
        <v>0.42199999999999999</v>
      </c>
      <c r="U4167">
        <v>0.192</v>
      </c>
      <c r="V4167" t="s">
        <v>1</v>
      </c>
      <c r="W4167">
        <v>12</v>
      </c>
      <c r="X4167">
        <v>0</v>
      </c>
      <c r="Y4167">
        <v>0</v>
      </c>
      <c r="Z4167" t="s">
        <v>1</v>
      </c>
      <c r="AA4167">
        <v>-0.1</v>
      </c>
      <c r="AB4167">
        <v>0</v>
      </c>
      <c r="AC4167">
        <v>0</v>
      </c>
    </row>
    <row r="4168" spans="1:29" x14ac:dyDescent="0.25">
      <c r="A4168" t="s">
        <v>400</v>
      </c>
      <c r="B4168" t="s">
        <v>401</v>
      </c>
      <c r="C4168">
        <v>1</v>
      </c>
      <c r="D4168">
        <v>1</v>
      </c>
      <c r="E4168">
        <v>0</v>
      </c>
      <c r="F4168">
        <v>0</v>
      </c>
      <c r="G4168">
        <v>0</v>
      </c>
      <c r="H4168">
        <v>0</v>
      </c>
      <c r="I4168">
        <v>0</v>
      </c>
      <c r="J4168">
        <v>0</v>
      </c>
      <c r="K4168">
        <v>0</v>
      </c>
      <c r="L4168">
        <v>0</v>
      </c>
      <c r="M4168">
        <v>0</v>
      </c>
      <c r="N4168">
        <v>0</v>
      </c>
      <c r="O4168">
        <v>0</v>
      </c>
      <c r="P4168" t="s">
        <v>1</v>
      </c>
      <c r="Q4168">
        <v>0.17199999999999999</v>
      </c>
      <c r="R4168">
        <v>0.20799999999999999</v>
      </c>
      <c r="S4168">
        <v>0.21299999999999999</v>
      </c>
      <c r="T4168">
        <v>0.42</v>
      </c>
      <c r="U4168">
        <v>0.192</v>
      </c>
      <c r="V4168" t="s">
        <v>1</v>
      </c>
      <c r="W4168">
        <v>15</v>
      </c>
      <c r="X4168">
        <v>0</v>
      </c>
      <c r="Y4168">
        <v>0</v>
      </c>
      <c r="Z4168" t="s">
        <v>1</v>
      </c>
      <c r="AA4168">
        <v>-0.1</v>
      </c>
      <c r="AB4168">
        <v>0</v>
      </c>
      <c r="AC4168">
        <v>0</v>
      </c>
    </row>
    <row r="4169" spans="1:29" x14ac:dyDescent="0.25">
      <c r="A4169" t="s">
        <v>398</v>
      </c>
      <c r="B4169" t="s">
        <v>399</v>
      </c>
      <c r="C4169">
        <v>1</v>
      </c>
      <c r="D4169">
        <v>1</v>
      </c>
      <c r="E4169">
        <v>0</v>
      </c>
      <c r="F4169">
        <v>0</v>
      </c>
      <c r="G4169">
        <v>0</v>
      </c>
      <c r="H4169">
        <v>0</v>
      </c>
      <c r="I4169">
        <v>0</v>
      </c>
      <c r="J4169">
        <v>0</v>
      </c>
      <c r="K4169">
        <v>0</v>
      </c>
      <c r="L4169">
        <v>0</v>
      </c>
      <c r="M4169">
        <v>0</v>
      </c>
      <c r="N4169">
        <v>0</v>
      </c>
      <c r="O4169">
        <v>0</v>
      </c>
      <c r="P4169" t="s">
        <v>1</v>
      </c>
      <c r="Q4169">
        <v>0.154</v>
      </c>
      <c r="R4169">
        <v>0.19500000000000001</v>
      </c>
      <c r="S4169">
        <v>0.22500000000000001</v>
      </c>
      <c r="T4169">
        <v>0.42099999999999999</v>
      </c>
      <c r="U4169">
        <v>0.192</v>
      </c>
      <c r="V4169" t="s">
        <v>1</v>
      </c>
      <c r="W4169">
        <v>15</v>
      </c>
      <c r="X4169">
        <v>0</v>
      </c>
      <c r="Y4169">
        <v>0</v>
      </c>
      <c r="Z4169" t="s">
        <v>1</v>
      </c>
      <c r="AA4169">
        <v>-0.1</v>
      </c>
      <c r="AB4169">
        <v>0</v>
      </c>
      <c r="AC4169">
        <v>0</v>
      </c>
    </row>
    <row r="4170" spans="1:29" x14ac:dyDescent="0.25">
      <c r="A4170" t="s">
        <v>396</v>
      </c>
      <c r="B4170" t="s">
        <v>397</v>
      </c>
      <c r="C4170">
        <v>1</v>
      </c>
      <c r="D4170">
        <v>1</v>
      </c>
      <c r="E4170">
        <v>0</v>
      </c>
      <c r="F4170">
        <v>0</v>
      </c>
      <c r="G4170">
        <v>0</v>
      </c>
      <c r="H4170">
        <v>0</v>
      </c>
      <c r="I4170">
        <v>0</v>
      </c>
      <c r="J4170">
        <v>0</v>
      </c>
      <c r="K4170">
        <v>0</v>
      </c>
      <c r="L4170">
        <v>0</v>
      </c>
      <c r="M4170">
        <v>0</v>
      </c>
      <c r="N4170">
        <v>0</v>
      </c>
      <c r="O4170">
        <v>0</v>
      </c>
      <c r="P4170" t="s">
        <v>1</v>
      </c>
      <c r="Q4170">
        <v>0.17100000000000001</v>
      </c>
      <c r="R4170">
        <v>0.20300000000000001</v>
      </c>
      <c r="S4170">
        <v>0.221</v>
      </c>
      <c r="T4170">
        <v>0.42399999999999999</v>
      </c>
      <c r="U4170">
        <v>0.192</v>
      </c>
      <c r="V4170" t="s">
        <v>1</v>
      </c>
      <c r="W4170">
        <v>20</v>
      </c>
      <c r="X4170">
        <v>0</v>
      </c>
      <c r="Y4170">
        <v>0</v>
      </c>
      <c r="Z4170" t="s">
        <v>1</v>
      </c>
      <c r="AA4170">
        <v>-0.1</v>
      </c>
      <c r="AB4170">
        <v>0</v>
      </c>
      <c r="AC4170">
        <v>0</v>
      </c>
    </row>
    <row r="4171" spans="1:29" x14ac:dyDescent="0.25">
      <c r="A4171" t="s">
        <v>394</v>
      </c>
      <c r="B4171" t="s">
        <v>395</v>
      </c>
      <c r="C4171">
        <v>1</v>
      </c>
      <c r="D4171">
        <v>1</v>
      </c>
      <c r="E4171">
        <v>0</v>
      </c>
      <c r="F4171">
        <v>0</v>
      </c>
      <c r="G4171">
        <v>0</v>
      </c>
      <c r="H4171">
        <v>0</v>
      </c>
      <c r="I4171">
        <v>0</v>
      </c>
      <c r="J4171">
        <v>0</v>
      </c>
      <c r="K4171">
        <v>0</v>
      </c>
      <c r="L4171">
        <v>0</v>
      </c>
      <c r="M4171">
        <v>0</v>
      </c>
      <c r="N4171">
        <v>0</v>
      </c>
      <c r="O4171">
        <v>0</v>
      </c>
      <c r="P4171" t="s">
        <v>1</v>
      </c>
      <c r="Q4171">
        <v>0.16900000000000001</v>
      </c>
      <c r="R4171">
        <v>0.20200000000000001</v>
      </c>
      <c r="S4171">
        <v>0.221</v>
      </c>
      <c r="T4171">
        <v>0.42299999999999999</v>
      </c>
      <c r="U4171">
        <v>0.192</v>
      </c>
      <c r="V4171" t="s">
        <v>1</v>
      </c>
      <c r="W4171">
        <v>20</v>
      </c>
      <c r="X4171">
        <v>0</v>
      </c>
      <c r="Y4171">
        <v>0</v>
      </c>
      <c r="Z4171" t="s">
        <v>1</v>
      </c>
      <c r="AA4171">
        <v>-0.1</v>
      </c>
      <c r="AB4171">
        <v>0</v>
      </c>
      <c r="AC4171">
        <v>0</v>
      </c>
    </row>
    <row r="4172" spans="1:29" x14ac:dyDescent="0.25">
      <c r="A4172" t="s">
        <v>392</v>
      </c>
      <c r="B4172" t="s">
        <v>393</v>
      </c>
      <c r="C4172">
        <v>1</v>
      </c>
      <c r="D4172">
        <v>1</v>
      </c>
      <c r="E4172">
        <v>0</v>
      </c>
      <c r="F4172">
        <v>0</v>
      </c>
      <c r="G4172">
        <v>0</v>
      </c>
      <c r="H4172">
        <v>0</v>
      </c>
      <c r="I4172">
        <v>0</v>
      </c>
      <c r="J4172">
        <v>0</v>
      </c>
      <c r="K4172">
        <v>0</v>
      </c>
      <c r="L4172">
        <v>0</v>
      </c>
      <c r="M4172">
        <v>0</v>
      </c>
      <c r="N4172">
        <v>0</v>
      </c>
      <c r="O4172">
        <v>0</v>
      </c>
      <c r="P4172" t="s">
        <v>1</v>
      </c>
      <c r="Q4172">
        <v>0.16</v>
      </c>
      <c r="R4172">
        <v>0.2</v>
      </c>
      <c r="S4172">
        <v>0.22</v>
      </c>
      <c r="T4172">
        <v>0.42</v>
      </c>
      <c r="U4172">
        <v>0.192</v>
      </c>
      <c r="V4172" t="s">
        <v>1</v>
      </c>
      <c r="W4172">
        <v>20</v>
      </c>
      <c r="X4172">
        <v>0</v>
      </c>
      <c r="Y4172">
        <v>0</v>
      </c>
      <c r="Z4172" t="s">
        <v>1</v>
      </c>
      <c r="AA4172">
        <v>-0.1</v>
      </c>
      <c r="AB4172">
        <v>0</v>
      </c>
      <c r="AC4172">
        <v>0</v>
      </c>
    </row>
    <row r="4173" spans="1:29" x14ac:dyDescent="0.25">
      <c r="A4173" t="s">
        <v>390</v>
      </c>
      <c r="B4173" t="s">
        <v>391</v>
      </c>
      <c r="C4173">
        <v>1</v>
      </c>
      <c r="D4173">
        <v>1</v>
      </c>
      <c r="E4173">
        <v>0</v>
      </c>
      <c r="F4173">
        <v>0</v>
      </c>
      <c r="G4173">
        <v>0</v>
      </c>
      <c r="H4173">
        <v>0</v>
      </c>
      <c r="I4173">
        <v>0</v>
      </c>
      <c r="J4173">
        <v>0</v>
      </c>
      <c r="K4173">
        <v>0</v>
      </c>
      <c r="L4173">
        <v>0</v>
      </c>
      <c r="M4173">
        <v>0</v>
      </c>
      <c r="N4173">
        <v>0</v>
      </c>
      <c r="O4173">
        <v>0</v>
      </c>
      <c r="P4173" t="s">
        <v>1</v>
      </c>
      <c r="Q4173">
        <v>0.16800000000000001</v>
      </c>
      <c r="R4173">
        <v>0.20599999999999999</v>
      </c>
      <c r="S4173">
        <v>0.214</v>
      </c>
      <c r="T4173">
        <v>0.41899999999999998</v>
      </c>
      <c r="U4173">
        <v>0.192</v>
      </c>
      <c r="V4173" t="s">
        <v>1</v>
      </c>
      <c r="W4173">
        <v>15</v>
      </c>
      <c r="X4173">
        <v>0</v>
      </c>
      <c r="Y4173">
        <v>0</v>
      </c>
      <c r="Z4173" t="s">
        <v>1</v>
      </c>
      <c r="AA4173">
        <v>-0.1</v>
      </c>
      <c r="AB4173">
        <v>0</v>
      </c>
      <c r="AC4173">
        <v>0</v>
      </c>
    </row>
    <row r="4174" spans="1:29" x14ac:dyDescent="0.25">
      <c r="A4174" t="s">
        <v>388</v>
      </c>
      <c r="B4174" t="s">
        <v>389</v>
      </c>
      <c r="C4174">
        <v>1</v>
      </c>
      <c r="D4174">
        <v>1</v>
      </c>
      <c r="E4174">
        <v>0</v>
      </c>
      <c r="F4174">
        <v>0</v>
      </c>
      <c r="G4174">
        <v>0</v>
      </c>
      <c r="H4174">
        <v>0</v>
      </c>
      <c r="I4174">
        <v>0</v>
      </c>
      <c r="J4174">
        <v>0</v>
      </c>
      <c r="K4174">
        <v>0</v>
      </c>
      <c r="L4174">
        <v>0</v>
      </c>
      <c r="M4174">
        <v>0</v>
      </c>
      <c r="N4174">
        <v>0</v>
      </c>
      <c r="O4174">
        <v>0</v>
      </c>
      <c r="P4174" t="s">
        <v>1</v>
      </c>
      <c r="Q4174">
        <v>0.16600000000000001</v>
      </c>
      <c r="R4174">
        <v>0.19900000000000001</v>
      </c>
      <c r="S4174">
        <v>0.224</v>
      </c>
      <c r="T4174">
        <v>0.42299999999999999</v>
      </c>
      <c r="U4174">
        <v>0.192</v>
      </c>
      <c r="V4174" t="s">
        <v>1</v>
      </c>
      <c r="W4174">
        <v>14</v>
      </c>
      <c r="X4174">
        <v>0</v>
      </c>
      <c r="Y4174">
        <v>0</v>
      </c>
      <c r="Z4174" t="s">
        <v>1</v>
      </c>
      <c r="AA4174">
        <v>-0.1</v>
      </c>
      <c r="AB4174">
        <v>0</v>
      </c>
      <c r="AC4174">
        <v>0</v>
      </c>
    </row>
    <row r="4175" spans="1:29" x14ac:dyDescent="0.25">
      <c r="A4175" t="s">
        <v>386</v>
      </c>
      <c r="B4175" t="s">
        <v>387</v>
      </c>
      <c r="C4175">
        <v>1</v>
      </c>
      <c r="D4175">
        <v>1</v>
      </c>
      <c r="E4175">
        <v>0</v>
      </c>
      <c r="F4175">
        <v>0</v>
      </c>
      <c r="G4175">
        <v>0</v>
      </c>
      <c r="H4175">
        <v>0</v>
      </c>
      <c r="I4175">
        <v>0</v>
      </c>
      <c r="J4175">
        <v>0</v>
      </c>
      <c r="K4175">
        <v>0</v>
      </c>
      <c r="L4175">
        <v>0</v>
      </c>
      <c r="M4175">
        <v>0</v>
      </c>
      <c r="N4175">
        <v>0</v>
      </c>
      <c r="O4175">
        <v>0</v>
      </c>
      <c r="P4175" t="s">
        <v>1</v>
      </c>
      <c r="Q4175">
        <v>0.17100000000000001</v>
      </c>
      <c r="R4175">
        <v>0.20699999999999999</v>
      </c>
      <c r="S4175">
        <v>0.21299999999999999</v>
      </c>
      <c r="T4175">
        <v>0.42</v>
      </c>
      <c r="U4175">
        <v>0.192</v>
      </c>
      <c r="V4175" t="s">
        <v>1</v>
      </c>
      <c r="W4175">
        <v>12</v>
      </c>
      <c r="X4175">
        <v>0</v>
      </c>
      <c r="Y4175">
        <v>0</v>
      </c>
      <c r="Z4175" t="s">
        <v>1</v>
      </c>
      <c r="AA4175">
        <v>-0.1</v>
      </c>
      <c r="AB4175">
        <v>0</v>
      </c>
      <c r="AC4175">
        <v>0</v>
      </c>
    </row>
    <row r="4176" spans="1:29" x14ac:dyDescent="0.25">
      <c r="A4176" t="s">
        <v>384</v>
      </c>
      <c r="B4176" t="s">
        <v>385</v>
      </c>
      <c r="C4176">
        <v>1</v>
      </c>
      <c r="D4176">
        <v>1</v>
      </c>
      <c r="E4176">
        <v>0</v>
      </c>
      <c r="F4176">
        <v>0</v>
      </c>
      <c r="G4176">
        <v>0</v>
      </c>
      <c r="H4176">
        <v>0</v>
      </c>
      <c r="I4176">
        <v>0</v>
      </c>
      <c r="J4176">
        <v>0</v>
      </c>
      <c r="K4176">
        <v>0</v>
      </c>
      <c r="L4176">
        <v>0</v>
      </c>
      <c r="M4176">
        <v>0</v>
      </c>
      <c r="N4176">
        <v>0</v>
      </c>
      <c r="O4176">
        <v>0</v>
      </c>
      <c r="P4176" t="s">
        <v>1</v>
      </c>
      <c r="Q4176">
        <v>0.16900000000000001</v>
      </c>
      <c r="R4176">
        <v>0.20100000000000001</v>
      </c>
      <c r="S4176">
        <v>0.221</v>
      </c>
      <c r="T4176">
        <v>0.42199999999999999</v>
      </c>
      <c r="U4176">
        <v>0.191</v>
      </c>
      <c r="V4176" t="s">
        <v>1</v>
      </c>
      <c r="W4176">
        <v>15</v>
      </c>
      <c r="X4176">
        <v>0</v>
      </c>
      <c r="Y4176">
        <v>0</v>
      </c>
      <c r="Z4176" t="s">
        <v>1</v>
      </c>
      <c r="AA4176">
        <v>-0.1</v>
      </c>
      <c r="AB4176">
        <v>0</v>
      </c>
      <c r="AC4176">
        <v>0</v>
      </c>
    </row>
    <row r="4177" spans="1:29" x14ac:dyDescent="0.25">
      <c r="A4177" t="s">
        <v>382</v>
      </c>
      <c r="B4177" t="s">
        <v>383</v>
      </c>
      <c r="C4177">
        <v>1</v>
      </c>
      <c r="D4177">
        <v>1</v>
      </c>
      <c r="E4177">
        <v>0</v>
      </c>
      <c r="F4177">
        <v>0</v>
      </c>
      <c r="G4177">
        <v>0</v>
      </c>
      <c r="H4177">
        <v>0</v>
      </c>
      <c r="I4177">
        <v>0</v>
      </c>
      <c r="J4177">
        <v>0</v>
      </c>
      <c r="K4177">
        <v>0</v>
      </c>
      <c r="L4177">
        <v>0</v>
      </c>
      <c r="M4177">
        <v>0</v>
      </c>
      <c r="N4177">
        <v>0</v>
      </c>
      <c r="O4177">
        <v>0</v>
      </c>
      <c r="P4177" t="s">
        <v>1</v>
      </c>
      <c r="Q4177">
        <v>0.17499999999999999</v>
      </c>
      <c r="R4177">
        <v>0.20499999999999999</v>
      </c>
      <c r="S4177">
        <v>0.217</v>
      </c>
      <c r="T4177">
        <v>0.42199999999999999</v>
      </c>
      <c r="U4177">
        <v>0.191</v>
      </c>
      <c r="V4177" t="s">
        <v>1</v>
      </c>
      <c r="W4177">
        <v>15</v>
      </c>
      <c r="X4177">
        <v>0</v>
      </c>
      <c r="Y4177">
        <v>0</v>
      </c>
      <c r="Z4177" t="s">
        <v>1</v>
      </c>
      <c r="AA4177">
        <v>-0.1</v>
      </c>
      <c r="AB4177">
        <v>0</v>
      </c>
      <c r="AC4177">
        <v>0</v>
      </c>
    </row>
    <row r="4178" spans="1:29" x14ac:dyDescent="0.25">
      <c r="A4178" t="s">
        <v>380</v>
      </c>
      <c r="B4178" t="s">
        <v>381</v>
      </c>
      <c r="C4178">
        <v>1</v>
      </c>
      <c r="D4178">
        <v>1</v>
      </c>
      <c r="E4178">
        <v>0</v>
      </c>
      <c r="F4178">
        <v>0</v>
      </c>
      <c r="G4178">
        <v>0</v>
      </c>
      <c r="H4178">
        <v>0</v>
      </c>
      <c r="I4178">
        <v>0</v>
      </c>
      <c r="J4178">
        <v>0</v>
      </c>
      <c r="K4178">
        <v>0</v>
      </c>
      <c r="L4178">
        <v>0</v>
      </c>
      <c r="M4178">
        <v>0</v>
      </c>
      <c r="N4178">
        <v>0</v>
      </c>
      <c r="O4178">
        <v>0</v>
      </c>
      <c r="P4178" t="s">
        <v>1</v>
      </c>
      <c r="Q4178">
        <v>0.16400000000000001</v>
      </c>
      <c r="R4178">
        <v>0.20200000000000001</v>
      </c>
      <c r="S4178">
        <v>0.218</v>
      </c>
      <c r="T4178">
        <v>0.42</v>
      </c>
      <c r="U4178">
        <v>0.191</v>
      </c>
      <c r="V4178" t="s">
        <v>1</v>
      </c>
      <c r="W4178">
        <v>20</v>
      </c>
      <c r="X4178">
        <v>0</v>
      </c>
      <c r="Y4178">
        <v>0</v>
      </c>
      <c r="Z4178" t="s">
        <v>1</v>
      </c>
      <c r="AA4178">
        <v>-0.1</v>
      </c>
      <c r="AB4178">
        <v>0</v>
      </c>
      <c r="AC4178">
        <v>0</v>
      </c>
    </row>
    <row r="4179" spans="1:29" x14ac:dyDescent="0.25">
      <c r="A4179" t="s">
        <v>378</v>
      </c>
      <c r="B4179" t="s">
        <v>379</v>
      </c>
      <c r="C4179">
        <v>1</v>
      </c>
      <c r="D4179">
        <v>1</v>
      </c>
      <c r="E4179">
        <v>0</v>
      </c>
      <c r="F4179">
        <v>0</v>
      </c>
      <c r="G4179">
        <v>0</v>
      </c>
      <c r="H4179">
        <v>0</v>
      </c>
      <c r="I4179">
        <v>0</v>
      </c>
      <c r="J4179">
        <v>0</v>
      </c>
      <c r="K4179">
        <v>0</v>
      </c>
      <c r="L4179">
        <v>0</v>
      </c>
      <c r="M4179">
        <v>0</v>
      </c>
      <c r="N4179">
        <v>0</v>
      </c>
      <c r="O4179">
        <v>0</v>
      </c>
      <c r="P4179" t="s">
        <v>1</v>
      </c>
      <c r="Q4179">
        <v>0.16700000000000001</v>
      </c>
      <c r="R4179">
        <v>0.19700000000000001</v>
      </c>
      <c r="S4179">
        <v>0.22800000000000001</v>
      </c>
      <c r="T4179">
        <v>0.42499999999999999</v>
      </c>
      <c r="U4179">
        <v>0.191</v>
      </c>
      <c r="V4179" t="s">
        <v>1</v>
      </c>
      <c r="W4179">
        <v>20</v>
      </c>
      <c r="X4179">
        <v>0</v>
      </c>
      <c r="Y4179">
        <v>0</v>
      </c>
      <c r="Z4179" t="s">
        <v>1</v>
      </c>
      <c r="AA4179">
        <v>-0.1</v>
      </c>
      <c r="AB4179">
        <v>0</v>
      </c>
      <c r="AC4179">
        <v>0</v>
      </c>
    </row>
    <row r="4180" spans="1:29" x14ac:dyDescent="0.25">
      <c r="A4180" t="s">
        <v>376</v>
      </c>
      <c r="B4180" t="s">
        <v>377</v>
      </c>
      <c r="C4180">
        <v>1</v>
      </c>
      <c r="D4180">
        <v>1</v>
      </c>
      <c r="E4180">
        <v>0</v>
      </c>
      <c r="F4180">
        <v>0</v>
      </c>
      <c r="G4180">
        <v>0</v>
      </c>
      <c r="H4180">
        <v>0</v>
      </c>
      <c r="I4180">
        <v>0</v>
      </c>
      <c r="J4180">
        <v>0</v>
      </c>
      <c r="K4180">
        <v>0</v>
      </c>
      <c r="L4180">
        <v>0</v>
      </c>
      <c r="M4180">
        <v>0</v>
      </c>
      <c r="N4180">
        <v>0</v>
      </c>
      <c r="O4180">
        <v>0</v>
      </c>
      <c r="P4180" t="s">
        <v>1</v>
      </c>
      <c r="Q4180">
        <v>0.16600000000000001</v>
      </c>
      <c r="R4180">
        <v>0.21099999999999999</v>
      </c>
      <c r="S4180">
        <v>0.20399999999999999</v>
      </c>
      <c r="T4180">
        <v>0.41499999999999998</v>
      </c>
      <c r="U4180">
        <v>0.191</v>
      </c>
      <c r="V4180" t="s">
        <v>1</v>
      </c>
      <c r="W4180">
        <v>20</v>
      </c>
      <c r="X4180">
        <v>0</v>
      </c>
      <c r="Y4180">
        <v>0</v>
      </c>
      <c r="Z4180" t="s">
        <v>1</v>
      </c>
      <c r="AA4180">
        <v>-0.1</v>
      </c>
      <c r="AB4180">
        <v>0</v>
      </c>
      <c r="AC4180">
        <v>0</v>
      </c>
    </row>
    <row r="4181" spans="1:29" x14ac:dyDescent="0.25">
      <c r="A4181" t="s">
        <v>374</v>
      </c>
      <c r="B4181" t="s">
        <v>375</v>
      </c>
      <c r="C4181">
        <v>1</v>
      </c>
      <c r="D4181">
        <v>1</v>
      </c>
      <c r="E4181">
        <v>0</v>
      </c>
      <c r="F4181">
        <v>0</v>
      </c>
      <c r="G4181">
        <v>0</v>
      </c>
      <c r="H4181">
        <v>0</v>
      </c>
      <c r="I4181">
        <v>0</v>
      </c>
      <c r="J4181">
        <v>0</v>
      </c>
      <c r="K4181">
        <v>0</v>
      </c>
      <c r="L4181">
        <v>0</v>
      </c>
      <c r="M4181">
        <v>0</v>
      </c>
      <c r="N4181">
        <v>0</v>
      </c>
      <c r="O4181">
        <v>0</v>
      </c>
      <c r="P4181" t="s">
        <v>1</v>
      </c>
      <c r="Q4181">
        <v>0.17599999999999999</v>
      </c>
      <c r="R4181">
        <v>0.20499999999999999</v>
      </c>
      <c r="S4181">
        <v>0.218</v>
      </c>
      <c r="T4181">
        <v>0.42399999999999999</v>
      </c>
      <c r="U4181">
        <v>0.191</v>
      </c>
      <c r="V4181" t="s">
        <v>1</v>
      </c>
      <c r="W4181">
        <v>18</v>
      </c>
      <c r="X4181">
        <v>0</v>
      </c>
      <c r="Y4181">
        <v>0</v>
      </c>
      <c r="Z4181" t="s">
        <v>1</v>
      </c>
      <c r="AA4181">
        <v>-0.1</v>
      </c>
      <c r="AB4181">
        <v>0</v>
      </c>
      <c r="AC4181">
        <v>0</v>
      </c>
    </row>
    <row r="4182" spans="1:29" x14ac:dyDescent="0.25">
      <c r="A4182" t="s">
        <v>372</v>
      </c>
      <c r="B4182" t="s">
        <v>373</v>
      </c>
      <c r="C4182">
        <v>1</v>
      </c>
      <c r="D4182">
        <v>1</v>
      </c>
      <c r="E4182">
        <v>0</v>
      </c>
      <c r="F4182">
        <v>0</v>
      </c>
      <c r="G4182">
        <v>0</v>
      </c>
      <c r="H4182">
        <v>0</v>
      </c>
      <c r="I4182">
        <v>0</v>
      </c>
      <c r="J4182">
        <v>0</v>
      </c>
      <c r="K4182">
        <v>0</v>
      </c>
      <c r="L4182">
        <v>0</v>
      </c>
      <c r="M4182">
        <v>0</v>
      </c>
      <c r="N4182">
        <v>0</v>
      </c>
      <c r="O4182">
        <v>0</v>
      </c>
      <c r="P4182" t="s">
        <v>1</v>
      </c>
      <c r="Q4182">
        <v>0.17100000000000001</v>
      </c>
      <c r="R4182">
        <v>0.19900000000000001</v>
      </c>
      <c r="S4182">
        <v>0.22500000000000001</v>
      </c>
      <c r="T4182">
        <v>0.42399999999999999</v>
      </c>
      <c r="U4182">
        <v>0.191</v>
      </c>
      <c r="V4182" t="s">
        <v>1</v>
      </c>
      <c r="W4182">
        <v>15</v>
      </c>
      <c r="X4182">
        <v>0</v>
      </c>
      <c r="Y4182">
        <v>0</v>
      </c>
      <c r="Z4182" t="s">
        <v>1</v>
      </c>
      <c r="AA4182">
        <v>-0.1</v>
      </c>
      <c r="AB4182">
        <v>0</v>
      </c>
      <c r="AC4182">
        <v>0</v>
      </c>
    </row>
    <row r="4183" spans="1:29" x14ac:dyDescent="0.25">
      <c r="A4183" t="s">
        <v>370</v>
      </c>
      <c r="B4183" t="s">
        <v>371</v>
      </c>
      <c r="C4183">
        <v>1</v>
      </c>
      <c r="D4183">
        <v>1</v>
      </c>
      <c r="E4183">
        <v>0</v>
      </c>
      <c r="F4183">
        <v>0</v>
      </c>
      <c r="G4183">
        <v>0</v>
      </c>
      <c r="H4183">
        <v>0</v>
      </c>
      <c r="I4183">
        <v>0</v>
      </c>
      <c r="J4183">
        <v>0</v>
      </c>
      <c r="K4183">
        <v>0</v>
      </c>
      <c r="L4183">
        <v>0</v>
      </c>
      <c r="M4183">
        <v>0</v>
      </c>
      <c r="N4183">
        <v>0</v>
      </c>
      <c r="O4183">
        <v>0</v>
      </c>
      <c r="P4183" t="s">
        <v>1</v>
      </c>
      <c r="Q4183">
        <v>0.16600000000000001</v>
      </c>
      <c r="R4183">
        <v>0.20200000000000001</v>
      </c>
      <c r="S4183">
        <v>0.219</v>
      </c>
      <c r="T4183">
        <v>0.42099999999999999</v>
      </c>
      <c r="U4183">
        <v>0.191</v>
      </c>
      <c r="V4183" t="s">
        <v>1</v>
      </c>
      <c r="W4183">
        <v>14</v>
      </c>
      <c r="X4183">
        <v>0</v>
      </c>
      <c r="Y4183">
        <v>0</v>
      </c>
      <c r="Z4183" t="s">
        <v>1</v>
      </c>
      <c r="AA4183">
        <v>-0.1</v>
      </c>
      <c r="AB4183">
        <v>0</v>
      </c>
      <c r="AC4183">
        <v>0</v>
      </c>
    </row>
    <row r="4184" spans="1:29" x14ac:dyDescent="0.25">
      <c r="A4184" t="s">
        <v>368</v>
      </c>
      <c r="B4184" t="s">
        <v>369</v>
      </c>
      <c r="C4184">
        <v>1</v>
      </c>
      <c r="D4184">
        <v>1</v>
      </c>
      <c r="E4184">
        <v>0</v>
      </c>
      <c r="F4184">
        <v>0</v>
      </c>
      <c r="G4184">
        <v>0</v>
      </c>
      <c r="H4184">
        <v>0</v>
      </c>
      <c r="I4184">
        <v>0</v>
      </c>
      <c r="J4184">
        <v>0</v>
      </c>
      <c r="K4184">
        <v>0</v>
      </c>
      <c r="L4184">
        <v>0</v>
      </c>
      <c r="M4184">
        <v>0</v>
      </c>
      <c r="N4184">
        <v>0</v>
      </c>
      <c r="O4184">
        <v>0</v>
      </c>
      <c r="P4184" t="s">
        <v>1</v>
      </c>
      <c r="Q4184">
        <v>0.16500000000000001</v>
      </c>
      <c r="R4184">
        <v>0.20699999999999999</v>
      </c>
      <c r="S4184">
        <v>0.21099999999999999</v>
      </c>
      <c r="T4184">
        <v>0.41699999999999998</v>
      </c>
      <c r="U4184">
        <v>0.191</v>
      </c>
      <c r="V4184" t="s">
        <v>1</v>
      </c>
      <c r="W4184">
        <v>18</v>
      </c>
      <c r="X4184">
        <v>0</v>
      </c>
      <c r="Y4184">
        <v>0</v>
      </c>
      <c r="Z4184" t="s">
        <v>1</v>
      </c>
      <c r="AA4184">
        <v>-0.1</v>
      </c>
      <c r="AB4184">
        <v>0</v>
      </c>
      <c r="AC4184">
        <v>0</v>
      </c>
    </row>
    <row r="4185" spans="1:29" x14ac:dyDescent="0.25">
      <c r="A4185" t="s">
        <v>367</v>
      </c>
      <c r="B4185" t="s">
        <v>98</v>
      </c>
      <c r="C4185">
        <v>1</v>
      </c>
      <c r="D4185">
        <v>1</v>
      </c>
      <c r="E4185">
        <v>0</v>
      </c>
      <c r="F4185">
        <v>0</v>
      </c>
      <c r="G4185">
        <v>0</v>
      </c>
      <c r="H4185">
        <v>0</v>
      </c>
      <c r="I4185">
        <v>0</v>
      </c>
      <c r="J4185">
        <v>0</v>
      </c>
      <c r="K4185">
        <v>0</v>
      </c>
      <c r="L4185">
        <v>0</v>
      </c>
      <c r="M4185">
        <v>0</v>
      </c>
      <c r="N4185">
        <v>0</v>
      </c>
      <c r="O4185">
        <v>0</v>
      </c>
      <c r="P4185" t="s">
        <v>1</v>
      </c>
      <c r="Q4185">
        <v>0.17100000000000001</v>
      </c>
      <c r="R4185">
        <v>0.20300000000000001</v>
      </c>
      <c r="S4185">
        <v>0.219</v>
      </c>
      <c r="T4185">
        <v>0.42199999999999999</v>
      </c>
      <c r="U4185">
        <v>0.191</v>
      </c>
      <c r="V4185" t="s">
        <v>1</v>
      </c>
      <c r="W4185">
        <v>15</v>
      </c>
      <c r="X4185">
        <v>0</v>
      </c>
      <c r="Y4185">
        <v>0</v>
      </c>
      <c r="Z4185" t="s">
        <v>1</v>
      </c>
      <c r="AA4185">
        <v>-0.1</v>
      </c>
      <c r="AB4185">
        <v>0</v>
      </c>
      <c r="AC4185">
        <v>0</v>
      </c>
    </row>
    <row r="4186" spans="1:29" x14ac:dyDescent="0.25">
      <c r="A4186" t="s">
        <v>365</v>
      </c>
      <c r="B4186" t="s">
        <v>366</v>
      </c>
      <c r="C4186">
        <v>1</v>
      </c>
      <c r="D4186">
        <v>1</v>
      </c>
      <c r="E4186">
        <v>0</v>
      </c>
      <c r="F4186">
        <v>0</v>
      </c>
      <c r="G4186">
        <v>0</v>
      </c>
      <c r="H4186">
        <v>0</v>
      </c>
      <c r="I4186">
        <v>0</v>
      </c>
      <c r="J4186">
        <v>0</v>
      </c>
      <c r="K4186">
        <v>0</v>
      </c>
      <c r="L4186">
        <v>0</v>
      </c>
      <c r="M4186">
        <v>0</v>
      </c>
      <c r="N4186">
        <v>0</v>
      </c>
      <c r="O4186">
        <v>0</v>
      </c>
      <c r="P4186" t="s">
        <v>1</v>
      </c>
      <c r="Q4186">
        <v>0.17199999999999999</v>
      </c>
      <c r="R4186">
        <v>0.20499999999999999</v>
      </c>
      <c r="S4186">
        <v>0.215</v>
      </c>
      <c r="T4186">
        <v>0.42</v>
      </c>
      <c r="U4186">
        <v>0.191</v>
      </c>
      <c r="V4186" t="s">
        <v>1</v>
      </c>
      <c r="W4186">
        <v>18</v>
      </c>
      <c r="X4186">
        <v>0</v>
      </c>
      <c r="Y4186">
        <v>0</v>
      </c>
      <c r="Z4186" t="s">
        <v>1</v>
      </c>
      <c r="AA4186">
        <v>-0.1</v>
      </c>
      <c r="AB4186">
        <v>0</v>
      </c>
      <c r="AC4186">
        <v>0</v>
      </c>
    </row>
    <row r="4187" spans="1:29" x14ac:dyDescent="0.25">
      <c r="A4187" t="s">
        <v>363</v>
      </c>
      <c r="B4187" t="s">
        <v>364</v>
      </c>
      <c r="C4187">
        <v>1</v>
      </c>
      <c r="D4187">
        <v>1</v>
      </c>
      <c r="E4187">
        <v>0</v>
      </c>
      <c r="F4187">
        <v>0</v>
      </c>
      <c r="G4187">
        <v>0</v>
      </c>
      <c r="H4187">
        <v>0</v>
      </c>
      <c r="I4187">
        <v>0</v>
      </c>
      <c r="J4187">
        <v>0</v>
      </c>
      <c r="K4187">
        <v>0</v>
      </c>
      <c r="L4187">
        <v>0</v>
      </c>
      <c r="M4187">
        <v>0</v>
      </c>
      <c r="N4187">
        <v>0</v>
      </c>
      <c r="O4187">
        <v>0</v>
      </c>
      <c r="P4187" t="s">
        <v>1</v>
      </c>
      <c r="Q4187">
        <v>0.16600000000000001</v>
      </c>
      <c r="R4187">
        <v>0.20100000000000001</v>
      </c>
      <c r="S4187">
        <v>0.219</v>
      </c>
      <c r="T4187">
        <v>0.42</v>
      </c>
      <c r="U4187">
        <v>0.191</v>
      </c>
      <c r="V4187" t="s">
        <v>1</v>
      </c>
      <c r="W4187">
        <v>14</v>
      </c>
      <c r="X4187">
        <v>0</v>
      </c>
      <c r="Y4187">
        <v>0</v>
      </c>
      <c r="Z4187" t="s">
        <v>1</v>
      </c>
      <c r="AA4187">
        <v>-0.1</v>
      </c>
      <c r="AB4187">
        <v>0</v>
      </c>
      <c r="AC4187">
        <v>0</v>
      </c>
    </row>
    <row r="4188" spans="1:29" x14ac:dyDescent="0.25">
      <c r="A4188" t="s">
        <v>361</v>
      </c>
      <c r="B4188" t="s">
        <v>362</v>
      </c>
      <c r="C4188">
        <v>1</v>
      </c>
      <c r="D4188">
        <v>1</v>
      </c>
      <c r="E4188">
        <v>0</v>
      </c>
      <c r="F4188">
        <v>0</v>
      </c>
      <c r="G4188">
        <v>0</v>
      </c>
      <c r="H4188">
        <v>0</v>
      </c>
      <c r="I4188">
        <v>0</v>
      </c>
      <c r="J4188">
        <v>0</v>
      </c>
      <c r="K4188">
        <v>0</v>
      </c>
      <c r="L4188">
        <v>0</v>
      </c>
      <c r="M4188">
        <v>0</v>
      </c>
      <c r="N4188">
        <v>0</v>
      </c>
      <c r="O4188">
        <v>0</v>
      </c>
      <c r="P4188" t="s">
        <v>1</v>
      </c>
      <c r="Q4188">
        <v>0.16600000000000001</v>
      </c>
      <c r="R4188">
        <v>0.20100000000000001</v>
      </c>
      <c r="S4188">
        <v>0.219</v>
      </c>
      <c r="T4188">
        <v>0.42</v>
      </c>
      <c r="U4188">
        <v>0.191</v>
      </c>
      <c r="V4188" t="s">
        <v>1</v>
      </c>
      <c r="W4188">
        <v>17</v>
      </c>
      <c r="X4188">
        <v>0</v>
      </c>
      <c r="Y4188">
        <v>0</v>
      </c>
      <c r="Z4188" t="s">
        <v>1</v>
      </c>
      <c r="AA4188">
        <v>-0.1</v>
      </c>
      <c r="AB4188">
        <v>0</v>
      </c>
      <c r="AC4188">
        <v>0</v>
      </c>
    </row>
    <row r="4189" spans="1:29" x14ac:dyDescent="0.25">
      <c r="A4189" t="s">
        <v>359</v>
      </c>
      <c r="B4189" t="s">
        <v>360</v>
      </c>
      <c r="C4189">
        <v>1</v>
      </c>
      <c r="D4189">
        <v>1</v>
      </c>
      <c r="E4189">
        <v>0</v>
      </c>
      <c r="F4189">
        <v>0</v>
      </c>
      <c r="G4189">
        <v>0</v>
      </c>
      <c r="H4189">
        <v>0</v>
      </c>
      <c r="I4189">
        <v>0</v>
      </c>
      <c r="J4189">
        <v>0</v>
      </c>
      <c r="K4189">
        <v>0</v>
      </c>
      <c r="L4189">
        <v>0</v>
      </c>
      <c r="M4189">
        <v>0</v>
      </c>
      <c r="N4189">
        <v>0</v>
      </c>
      <c r="O4189">
        <v>0</v>
      </c>
      <c r="P4189" t="s">
        <v>1</v>
      </c>
      <c r="Q4189">
        <v>0.16200000000000001</v>
      </c>
      <c r="R4189">
        <v>0.20100000000000001</v>
      </c>
      <c r="S4189">
        <v>0.218</v>
      </c>
      <c r="T4189">
        <v>0.41899999999999998</v>
      </c>
      <c r="U4189">
        <v>0.191</v>
      </c>
      <c r="V4189" t="s">
        <v>1</v>
      </c>
      <c r="W4189">
        <v>11</v>
      </c>
      <c r="X4189">
        <v>0</v>
      </c>
      <c r="Y4189">
        <v>0</v>
      </c>
      <c r="Z4189" t="s">
        <v>1</v>
      </c>
      <c r="AA4189">
        <v>-0.1</v>
      </c>
      <c r="AB4189">
        <v>0</v>
      </c>
      <c r="AC4189">
        <v>0</v>
      </c>
    </row>
    <row r="4190" spans="1:29" x14ac:dyDescent="0.25">
      <c r="A4190" t="s">
        <v>357</v>
      </c>
      <c r="B4190" t="s">
        <v>358</v>
      </c>
      <c r="C4190">
        <v>1</v>
      </c>
      <c r="D4190">
        <v>1</v>
      </c>
      <c r="E4190">
        <v>0</v>
      </c>
      <c r="F4190">
        <v>0</v>
      </c>
      <c r="G4190">
        <v>0</v>
      </c>
      <c r="H4190">
        <v>0</v>
      </c>
      <c r="I4190">
        <v>0</v>
      </c>
      <c r="J4190">
        <v>0</v>
      </c>
      <c r="K4190">
        <v>0</v>
      </c>
      <c r="L4190">
        <v>0</v>
      </c>
      <c r="M4190">
        <v>0</v>
      </c>
      <c r="N4190">
        <v>0</v>
      </c>
      <c r="O4190">
        <v>0</v>
      </c>
      <c r="P4190" t="s">
        <v>1</v>
      </c>
      <c r="Q4190">
        <v>0.16600000000000001</v>
      </c>
      <c r="R4190">
        <v>0.19800000000000001</v>
      </c>
      <c r="S4190">
        <v>0.224</v>
      </c>
      <c r="T4190">
        <v>0.42199999999999999</v>
      </c>
      <c r="U4190">
        <v>0.191</v>
      </c>
      <c r="V4190" t="s">
        <v>1</v>
      </c>
      <c r="W4190">
        <v>14</v>
      </c>
      <c r="X4190">
        <v>0</v>
      </c>
      <c r="Y4190">
        <v>0</v>
      </c>
      <c r="Z4190" t="s">
        <v>1</v>
      </c>
      <c r="AA4190">
        <v>-0.1</v>
      </c>
      <c r="AB4190">
        <v>0</v>
      </c>
      <c r="AC4190">
        <v>0</v>
      </c>
    </row>
    <row r="4191" spans="1:29" x14ac:dyDescent="0.25">
      <c r="A4191" t="s">
        <v>355</v>
      </c>
      <c r="B4191" t="s">
        <v>356</v>
      </c>
      <c r="C4191">
        <v>1</v>
      </c>
      <c r="D4191">
        <v>1</v>
      </c>
      <c r="E4191">
        <v>0</v>
      </c>
      <c r="F4191">
        <v>0</v>
      </c>
      <c r="G4191">
        <v>0</v>
      </c>
      <c r="H4191">
        <v>0</v>
      </c>
      <c r="I4191">
        <v>0</v>
      </c>
      <c r="J4191">
        <v>0</v>
      </c>
      <c r="K4191">
        <v>0</v>
      </c>
      <c r="L4191">
        <v>0</v>
      </c>
      <c r="M4191">
        <v>0</v>
      </c>
      <c r="N4191">
        <v>0</v>
      </c>
      <c r="O4191">
        <v>0</v>
      </c>
      <c r="P4191" t="s">
        <v>1</v>
      </c>
      <c r="Q4191">
        <v>0.161</v>
      </c>
      <c r="R4191">
        <v>0.19500000000000001</v>
      </c>
      <c r="S4191">
        <v>0.22800000000000001</v>
      </c>
      <c r="T4191">
        <v>0.42299999999999999</v>
      </c>
      <c r="U4191">
        <v>0.191</v>
      </c>
      <c r="V4191" t="s">
        <v>1</v>
      </c>
      <c r="W4191">
        <v>20</v>
      </c>
      <c r="X4191">
        <v>0</v>
      </c>
      <c r="Y4191">
        <v>0</v>
      </c>
      <c r="Z4191" t="s">
        <v>1</v>
      </c>
      <c r="AA4191">
        <v>-0.1</v>
      </c>
      <c r="AB4191">
        <v>0</v>
      </c>
      <c r="AC4191">
        <v>0</v>
      </c>
    </row>
    <row r="4192" spans="1:29" x14ac:dyDescent="0.25">
      <c r="A4192" t="s">
        <v>353</v>
      </c>
      <c r="B4192" t="s">
        <v>354</v>
      </c>
      <c r="C4192">
        <v>1</v>
      </c>
      <c r="D4192">
        <v>1</v>
      </c>
      <c r="E4192">
        <v>0</v>
      </c>
      <c r="F4192">
        <v>0</v>
      </c>
      <c r="G4192">
        <v>0</v>
      </c>
      <c r="H4192">
        <v>0</v>
      </c>
      <c r="I4192">
        <v>0</v>
      </c>
      <c r="J4192">
        <v>0</v>
      </c>
      <c r="K4192">
        <v>0</v>
      </c>
      <c r="L4192">
        <v>0</v>
      </c>
      <c r="M4192">
        <v>0</v>
      </c>
      <c r="N4192">
        <v>0</v>
      </c>
      <c r="O4192">
        <v>0</v>
      </c>
      <c r="P4192" t="s">
        <v>1</v>
      </c>
      <c r="Q4192">
        <v>0.17399999999999999</v>
      </c>
      <c r="R4192">
        <v>0.20499999999999999</v>
      </c>
      <c r="S4192">
        <v>0.215</v>
      </c>
      <c r="T4192">
        <v>0.42</v>
      </c>
      <c r="U4192">
        <v>0.191</v>
      </c>
      <c r="V4192" t="s">
        <v>1</v>
      </c>
      <c r="W4192">
        <v>19</v>
      </c>
      <c r="X4192">
        <v>0</v>
      </c>
      <c r="Y4192">
        <v>0</v>
      </c>
      <c r="Z4192" t="s">
        <v>1</v>
      </c>
      <c r="AA4192">
        <v>-0.1</v>
      </c>
      <c r="AB4192">
        <v>0</v>
      </c>
      <c r="AC4192">
        <v>0</v>
      </c>
    </row>
    <row r="4193" spans="1:29" x14ac:dyDescent="0.25">
      <c r="A4193" t="s">
        <v>351</v>
      </c>
      <c r="B4193" t="s">
        <v>352</v>
      </c>
      <c r="C4193">
        <v>1</v>
      </c>
      <c r="D4193">
        <v>1</v>
      </c>
      <c r="E4193">
        <v>0</v>
      </c>
      <c r="F4193">
        <v>0</v>
      </c>
      <c r="G4193">
        <v>0</v>
      </c>
      <c r="H4193">
        <v>0</v>
      </c>
      <c r="I4193">
        <v>0</v>
      </c>
      <c r="J4193">
        <v>0</v>
      </c>
      <c r="K4193">
        <v>0</v>
      </c>
      <c r="L4193">
        <v>0</v>
      </c>
      <c r="M4193">
        <v>0</v>
      </c>
      <c r="N4193">
        <v>0</v>
      </c>
      <c r="O4193">
        <v>0</v>
      </c>
      <c r="P4193" t="s">
        <v>1</v>
      </c>
      <c r="Q4193">
        <v>0.16300000000000001</v>
      </c>
      <c r="R4193">
        <v>0.20100000000000001</v>
      </c>
      <c r="S4193">
        <v>0.217</v>
      </c>
      <c r="T4193">
        <v>0.41799999999999998</v>
      </c>
      <c r="U4193">
        <v>0.191</v>
      </c>
      <c r="V4193" t="s">
        <v>1</v>
      </c>
      <c r="W4193">
        <v>18</v>
      </c>
      <c r="X4193">
        <v>0</v>
      </c>
      <c r="Y4193">
        <v>0</v>
      </c>
      <c r="Z4193" t="s">
        <v>1</v>
      </c>
      <c r="AA4193">
        <v>-0.1</v>
      </c>
      <c r="AB4193">
        <v>0</v>
      </c>
      <c r="AC4193">
        <v>0</v>
      </c>
    </row>
    <row r="4194" spans="1:29" x14ac:dyDescent="0.25">
      <c r="A4194" t="s">
        <v>349</v>
      </c>
      <c r="B4194" t="s">
        <v>350</v>
      </c>
      <c r="C4194">
        <v>1</v>
      </c>
      <c r="D4194">
        <v>1</v>
      </c>
      <c r="E4194">
        <v>0</v>
      </c>
      <c r="F4194">
        <v>0</v>
      </c>
      <c r="G4194">
        <v>0</v>
      </c>
      <c r="H4194">
        <v>0</v>
      </c>
      <c r="I4194">
        <v>0</v>
      </c>
      <c r="J4194">
        <v>0</v>
      </c>
      <c r="K4194">
        <v>0</v>
      </c>
      <c r="L4194">
        <v>0</v>
      </c>
      <c r="M4194">
        <v>0</v>
      </c>
      <c r="N4194">
        <v>0</v>
      </c>
      <c r="O4194">
        <v>0</v>
      </c>
      <c r="P4194" t="s">
        <v>1</v>
      </c>
      <c r="Q4194">
        <v>0.16900000000000001</v>
      </c>
      <c r="R4194">
        <v>0.19900000000000001</v>
      </c>
      <c r="S4194">
        <v>0.223</v>
      </c>
      <c r="T4194">
        <v>0.42199999999999999</v>
      </c>
      <c r="U4194">
        <v>0.191</v>
      </c>
      <c r="V4194" t="s">
        <v>1</v>
      </c>
      <c r="W4194">
        <v>21</v>
      </c>
      <c r="X4194">
        <v>0</v>
      </c>
      <c r="Y4194">
        <v>0</v>
      </c>
      <c r="Z4194" t="s">
        <v>1</v>
      </c>
      <c r="AA4194">
        <v>-0.1</v>
      </c>
      <c r="AB4194">
        <v>0</v>
      </c>
      <c r="AC4194">
        <v>0</v>
      </c>
    </row>
    <row r="4195" spans="1:29" x14ac:dyDescent="0.25">
      <c r="A4195" t="s">
        <v>347</v>
      </c>
      <c r="B4195" t="s">
        <v>348</v>
      </c>
      <c r="C4195">
        <v>1</v>
      </c>
      <c r="D4195">
        <v>1</v>
      </c>
      <c r="E4195">
        <v>0</v>
      </c>
      <c r="F4195">
        <v>0</v>
      </c>
      <c r="G4195">
        <v>0</v>
      </c>
      <c r="H4195">
        <v>0</v>
      </c>
      <c r="I4195">
        <v>0</v>
      </c>
      <c r="J4195">
        <v>0</v>
      </c>
      <c r="K4195">
        <v>0</v>
      </c>
      <c r="L4195">
        <v>0</v>
      </c>
      <c r="M4195">
        <v>0</v>
      </c>
      <c r="N4195">
        <v>0</v>
      </c>
      <c r="O4195">
        <v>0</v>
      </c>
      <c r="P4195" t="s">
        <v>1</v>
      </c>
      <c r="Q4195">
        <v>0.16300000000000001</v>
      </c>
      <c r="R4195">
        <v>0.19800000000000001</v>
      </c>
      <c r="S4195">
        <v>0.222</v>
      </c>
      <c r="T4195">
        <v>0.42</v>
      </c>
      <c r="U4195">
        <v>0.191</v>
      </c>
      <c r="V4195" t="s">
        <v>1</v>
      </c>
      <c r="W4195">
        <v>14</v>
      </c>
      <c r="X4195">
        <v>0</v>
      </c>
      <c r="Y4195">
        <v>0</v>
      </c>
      <c r="Z4195" t="s">
        <v>1</v>
      </c>
      <c r="AA4195">
        <v>-0.1</v>
      </c>
      <c r="AB4195">
        <v>0</v>
      </c>
      <c r="AC4195">
        <v>0</v>
      </c>
    </row>
    <row r="4196" spans="1:29" x14ac:dyDescent="0.25">
      <c r="A4196" t="s">
        <v>345</v>
      </c>
      <c r="B4196" t="s">
        <v>346</v>
      </c>
      <c r="C4196">
        <v>1</v>
      </c>
      <c r="D4196">
        <v>1</v>
      </c>
      <c r="E4196">
        <v>0</v>
      </c>
      <c r="F4196">
        <v>0</v>
      </c>
      <c r="G4196">
        <v>0</v>
      </c>
      <c r="H4196">
        <v>0</v>
      </c>
      <c r="I4196">
        <v>0</v>
      </c>
      <c r="J4196">
        <v>0</v>
      </c>
      <c r="K4196">
        <v>0</v>
      </c>
      <c r="L4196">
        <v>0</v>
      </c>
      <c r="M4196">
        <v>0</v>
      </c>
      <c r="N4196">
        <v>0</v>
      </c>
      <c r="O4196">
        <v>0</v>
      </c>
      <c r="P4196" t="s">
        <v>1</v>
      </c>
      <c r="Q4196">
        <v>0.16200000000000001</v>
      </c>
      <c r="R4196">
        <v>0.19700000000000001</v>
      </c>
      <c r="S4196">
        <v>0.223</v>
      </c>
      <c r="T4196">
        <v>0.42</v>
      </c>
      <c r="U4196">
        <v>0.191</v>
      </c>
      <c r="V4196" t="s">
        <v>1</v>
      </c>
      <c r="W4196">
        <v>10</v>
      </c>
      <c r="X4196">
        <v>0</v>
      </c>
      <c r="Y4196">
        <v>0</v>
      </c>
      <c r="Z4196" t="s">
        <v>1</v>
      </c>
      <c r="AA4196">
        <v>-0.1</v>
      </c>
      <c r="AB4196">
        <v>0</v>
      </c>
      <c r="AC4196">
        <v>0</v>
      </c>
    </row>
    <row r="4197" spans="1:29" x14ac:dyDescent="0.25">
      <c r="A4197" t="s">
        <v>343</v>
      </c>
      <c r="B4197" t="s">
        <v>344</v>
      </c>
      <c r="C4197">
        <v>1</v>
      </c>
      <c r="D4197">
        <v>1</v>
      </c>
      <c r="E4197">
        <v>0</v>
      </c>
      <c r="F4197">
        <v>0</v>
      </c>
      <c r="G4197">
        <v>0</v>
      </c>
      <c r="H4197">
        <v>0</v>
      </c>
      <c r="I4197">
        <v>0</v>
      </c>
      <c r="J4197">
        <v>0</v>
      </c>
      <c r="K4197">
        <v>0</v>
      </c>
      <c r="L4197">
        <v>0</v>
      </c>
      <c r="M4197">
        <v>0</v>
      </c>
      <c r="N4197">
        <v>0</v>
      </c>
      <c r="O4197">
        <v>0</v>
      </c>
      <c r="P4197" t="s">
        <v>1</v>
      </c>
      <c r="Q4197">
        <v>0.17499999999999999</v>
      </c>
      <c r="R4197">
        <v>0.20300000000000001</v>
      </c>
      <c r="S4197">
        <v>0.218</v>
      </c>
      <c r="T4197">
        <v>0.42099999999999999</v>
      </c>
      <c r="U4197">
        <v>0.191</v>
      </c>
      <c r="V4197" t="s">
        <v>1</v>
      </c>
      <c r="W4197">
        <v>11</v>
      </c>
      <c r="X4197">
        <v>0</v>
      </c>
      <c r="Y4197">
        <v>0</v>
      </c>
      <c r="Z4197" t="s">
        <v>1</v>
      </c>
      <c r="AA4197">
        <v>-0.1</v>
      </c>
      <c r="AB4197">
        <v>0</v>
      </c>
      <c r="AC4197">
        <v>0</v>
      </c>
    </row>
    <row r="4198" spans="1:29" x14ac:dyDescent="0.25">
      <c r="A4198" t="s">
        <v>341</v>
      </c>
      <c r="B4198" t="s">
        <v>342</v>
      </c>
      <c r="C4198">
        <v>1</v>
      </c>
      <c r="D4198">
        <v>1</v>
      </c>
      <c r="E4198">
        <v>0</v>
      </c>
      <c r="F4198">
        <v>0</v>
      </c>
      <c r="G4198">
        <v>0</v>
      </c>
      <c r="H4198">
        <v>0</v>
      </c>
      <c r="I4198">
        <v>0</v>
      </c>
      <c r="J4198">
        <v>0</v>
      </c>
      <c r="K4198">
        <v>0</v>
      </c>
      <c r="L4198">
        <v>0</v>
      </c>
      <c r="M4198">
        <v>0</v>
      </c>
      <c r="N4198">
        <v>0</v>
      </c>
      <c r="O4198">
        <v>0</v>
      </c>
      <c r="P4198" t="s">
        <v>1</v>
      </c>
      <c r="Q4198">
        <v>0.16700000000000001</v>
      </c>
      <c r="R4198">
        <v>0.20699999999999999</v>
      </c>
      <c r="S4198">
        <v>0.21</v>
      </c>
      <c r="T4198">
        <v>0.41599999999999998</v>
      </c>
      <c r="U4198">
        <v>0.191</v>
      </c>
      <c r="V4198" t="s">
        <v>1</v>
      </c>
      <c r="W4198">
        <v>17</v>
      </c>
      <c r="X4198">
        <v>0</v>
      </c>
      <c r="Y4198">
        <v>0</v>
      </c>
      <c r="Z4198" t="s">
        <v>1</v>
      </c>
      <c r="AA4198">
        <v>-0.1</v>
      </c>
      <c r="AB4198">
        <v>0</v>
      </c>
      <c r="AC4198">
        <v>0</v>
      </c>
    </row>
    <row r="4199" spans="1:29" x14ac:dyDescent="0.25">
      <c r="A4199" t="s">
        <v>339</v>
      </c>
      <c r="B4199" t="s">
        <v>340</v>
      </c>
      <c r="C4199">
        <v>1</v>
      </c>
      <c r="D4199">
        <v>1</v>
      </c>
      <c r="E4199">
        <v>0</v>
      </c>
      <c r="F4199">
        <v>0</v>
      </c>
      <c r="G4199">
        <v>0</v>
      </c>
      <c r="H4199">
        <v>0</v>
      </c>
      <c r="I4199">
        <v>0</v>
      </c>
      <c r="J4199">
        <v>0</v>
      </c>
      <c r="K4199">
        <v>0</v>
      </c>
      <c r="L4199">
        <v>0</v>
      </c>
      <c r="M4199">
        <v>0</v>
      </c>
      <c r="N4199">
        <v>0</v>
      </c>
      <c r="O4199">
        <v>0</v>
      </c>
      <c r="P4199" t="s">
        <v>1</v>
      </c>
      <c r="Q4199">
        <v>0.16600000000000001</v>
      </c>
      <c r="R4199">
        <v>0.19800000000000001</v>
      </c>
      <c r="S4199">
        <v>0.223</v>
      </c>
      <c r="T4199">
        <v>0.42099999999999999</v>
      </c>
      <c r="U4199">
        <v>0.191</v>
      </c>
      <c r="V4199" t="s">
        <v>1</v>
      </c>
      <c r="W4199">
        <v>14</v>
      </c>
      <c r="X4199">
        <v>0</v>
      </c>
      <c r="Y4199">
        <v>0</v>
      </c>
      <c r="Z4199" t="s">
        <v>1</v>
      </c>
      <c r="AA4199">
        <v>-0.1</v>
      </c>
      <c r="AB4199">
        <v>0</v>
      </c>
      <c r="AC4199">
        <v>0</v>
      </c>
    </row>
    <row r="4200" spans="1:29" x14ac:dyDescent="0.25">
      <c r="A4200" t="s">
        <v>337</v>
      </c>
      <c r="B4200" t="s">
        <v>338</v>
      </c>
      <c r="C4200">
        <v>1</v>
      </c>
      <c r="D4200">
        <v>1</v>
      </c>
      <c r="E4200">
        <v>0</v>
      </c>
      <c r="F4200">
        <v>0</v>
      </c>
      <c r="G4200">
        <v>0</v>
      </c>
      <c r="H4200">
        <v>0</v>
      </c>
      <c r="I4200">
        <v>0</v>
      </c>
      <c r="J4200">
        <v>0</v>
      </c>
      <c r="K4200">
        <v>0</v>
      </c>
      <c r="L4200">
        <v>0</v>
      </c>
      <c r="M4200">
        <v>0</v>
      </c>
      <c r="N4200">
        <v>0</v>
      </c>
      <c r="O4200">
        <v>0</v>
      </c>
      <c r="P4200" t="s">
        <v>1</v>
      </c>
      <c r="Q4200">
        <v>0.16700000000000001</v>
      </c>
      <c r="R4200">
        <v>0.19900000000000001</v>
      </c>
      <c r="S4200">
        <v>0.222</v>
      </c>
      <c r="T4200">
        <v>0.42099999999999999</v>
      </c>
      <c r="U4200">
        <v>0.19</v>
      </c>
      <c r="V4200" t="s">
        <v>1</v>
      </c>
      <c r="W4200">
        <v>13</v>
      </c>
      <c r="X4200">
        <v>0</v>
      </c>
      <c r="Y4200">
        <v>0</v>
      </c>
      <c r="Z4200" t="s">
        <v>1</v>
      </c>
      <c r="AA4200">
        <v>-0.1</v>
      </c>
      <c r="AB4200">
        <v>0</v>
      </c>
      <c r="AC4200">
        <v>0</v>
      </c>
    </row>
    <row r="4201" spans="1:29" x14ac:dyDescent="0.25">
      <c r="A4201" t="s">
        <v>335</v>
      </c>
      <c r="B4201" t="s">
        <v>336</v>
      </c>
      <c r="C4201">
        <v>1</v>
      </c>
      <c r="D4201">
        <v>1</v>
      </c>
      <c r="E4201">
        <v>0</v>
      </c>
      <c r="F4201">
        <v>0</v>
      </c>
      <c r="G4201">
        <v>0</v>
      </c>
      <c r="H4201">
        <v>0</v>
      </c>
      <c r="I4201">
        <v>0</v>
      </c>
      <c r="J4201">
        <v>0</v>
      </c>
      <c r="K4201">
        <v>0</v>
      </c>
      <c r="L4201">
        <v>0</v>
      </c>
      <c r="M4201">
        <v>0</v>
      </c>
      <c r="N4201">
        <v>0</v>
      </c>
      <c r="O4201">
        <v>0</v>
      </c>
      <c r="P4201" t="s">
        <v>1</v>
      </c>
      <c r="Q4201">
        <v>0.16800000000000001</v>
      </c>
      <c r="R4201">
        <v>0.20399999999999999</v>
      </c>
      <c r="S4201">
        <v>0.215</v>
      </c>
      <c r="T4201">
        <v>0.41899999999999998</v>
      </c>
      <c r="U4201">
        <v>0.19</v>
      </c>
      <c r="V4201" t="s">
        <v>1</v>
      </c>
      <c r="W4201">
        <v>15</v>
      </c>
      <c r="X4201">
        <v>0</v>
      </c>
      <c r="Y4201">
        <v>0</v>
      </c>
      <c r="Z4201" t="s">
        <v>1</v>
      </c>
      <c r="AA4201">
        <v>-0.1</v>
      </c>
      <c r="AB4201">
        <v>0</v>
      </c>
      <c r="AC4201">
        <v>0</v>
      </c>
    </row>
    <row r="4202" spans="1:29" x14ac:dyDescent="0.25">
      <c r="A4202" t="s">
        <v>333</v>
      </c>
      <c r="B4202" t="s">
        <v>334</v>
      </c>
      <c r="C4202">
        <v>1</v>
      </c>
      <c r="D4202">
        <v>1</v>
      </c>
      <c r="E4202">
        <v>0</v>
      </c>
      <c r="F4202">
        <v>0</v>
      </c>
      <c r="G4202">
        <v>0</v>
      </c>
      <c r="H4202">
        <v>0</v>
      </c>
      <c r="I4202">
        <v>0</v>
      </c>
      <c r="J4202">
        <v>0</v>
      </c>
      <c r="K4202">
        <v>0</v>
      </c>
      <c r="L4202">
        <v>0</v>
      </c>
      <c r="M4202">
        <v>0</v>
      </c>
      <c r="N4202">
        <v>0</v>
      </c>
      <c r="O4202">
        <v>0</v>
      </c>
      <c r="P4202" t="s">
        <v>1</v>
      </c>
      <c r="Q4202">
        <v>0.16900000000000001</v>
      </c>
      <c r="R4202">
        <v>0.20200000000000001</v>
      </c>
      <c r="S4202">
        <v>0.217</v>
      </c>
      <c r="T4202">
        <v>0.41899999999999998</v>
      </c>
      <c r="U4202">
        <v>0.19</v>
      </c>
      <c r="V4202" t="s">
        <v>1</v>
      </c>
      <c r="W4202">
        <v>17</v>
      </c>
      <c r="X4202">
        <v>0</v>
      </c>
      <c r="Y4202">
        <v>0</v>
      </c>
      <c r="Z4202" t="s">
        <v>1</v>
      </c>
      <c r="AA4202">
        <v>-0.1</v>
      </c>
      <c r="AB4202">
        <v>0</v>
      </c>
      <c r="AC4202">
        <v>0</v>
      </c>
    </row>
    <row r="4203" spans="1:29" x14ac:dyDescent="0.25">
      <c r="A4203" t="s">
        <v>331</v>
      </c>
      <c r="B4203" t="s">
        <v>332</v>
      </c>
      <c r="C4203">
        <v>1</v>
      </c>
      <c r="D4203">
        <v>1</v>
      </c>
      <c r="E4203">
        <v>0</v>
      </c>
      <c r="F4203">
        <v>0</v>
      </c>
      <c r="G4203">
        <v>0</v>
      </c>
      <c r="H4203">
        <v>0</v>
      </c>
      <c r="I4203">
        <v>0</v>
      </c>
      <c r="J4203">
        <v>0</v>
      </c>
      <c r="K4203">
        <v>0</v>
      </c>
      <c r="L4203">
        <v>0</v>
      </c>
      <c r="M4203">
        <v>0</v>
      </c>
      <c r="N4203">
        <v>0</v>
      </c>
      <c r="O4203">
        <v>0</v>
      </c>
      <c r="P4203" t="s">
        <v>1</v>
      </c>
      <c r="Q4203">
        <v>0.16600000000000001</v>
      </c>
      <c r="R4203">
        <v>0.2</v>
      </c>
      <c r="S4203">
        <v>0.22</v>
      </c>
      <c r="T4203">
        <v>0.42</v>
      </c>
      <c r="U4203">
        <v>0.19</v>
      </c>
      <c r="V4203" t="s">
        <v>1</v>
      </c>
      <c r="W4203">
        <v>16</v>
      </c>
      <c r="X4203">
        <v>0</v>
      </c>
      <c r="Y4203">
        <v>0</v>
      </c>
      <c r="Z4203" t="s">
        <v>1</v>
      </c>
      <c r="AA4203">
        <v>-0.1</v>
      </c>
      <c r="AB4203">
        <v>0</v>
      </c>
      <c r="AC4203">
        <v>0</v>
      </c>
    </row>
    <row r="4204" spans="1:29" x14ac:dyDescent="0.25">
      <c r="A4204" t="s">
        <v>329</v>
      </c>
      <c r="B4204" t="s">
        <v>330</v>
      </c>
      <c r="C4204">
        <v>1</v>
      </c>
      <c r="D4204">
        <v>1</v>
      </c>
      <c r="E4204">
        <v>0</v>
      </c>
      <c r="F4204">
        <v>0</v>
      </c>
      <c r="G4204">
        <v>0</v>
      </c>
      <c r="H4204">
        <v>0</v>
      </c>
      <c r="I4204">
        <v>0</v>
      </c>
      <c r="J4204">
        <v>0</v>
      </c>
      <c r="K4204">
        <v>0</v>
      </c>
      <c r="L4204">
        <v>0</v>
      </c>
      <c r="M4204">
        <v>0</v>
      </c>
      <c r="N4204">
        <v>0</v>
      </c>
      <c r="O4204">
        <v>0</v>
      </c>
      <c r="P4204" t="s">
        <v>1</v>
      </c>
      <c r="Q4204">
        <v>0.16200000000000001</v>
      </c>
      <c r="R4204">
        <v>0.19900000000000001</v>
      </c>
      <c r="S4204">
        <v>0.22</v>
      </c>
      <c r="T4204">
        <v>0.41899999999999998</v>
      </c>
      <c r="U4204">
        <v>0.19</v>
      </c>
      <c r="V4204" t="s">
        <v>1</v>
      </c>
      <c r="W4204">
        <v>13</v>
      </c>
      <c r="X4204">
        <v>0</v>
      </c>
      <c r="Y4204">
        <v>0</v>
      </c>
      <c r="Z4204" t="s">
        <v>1</v>
      </c>
      <c r="AA4204">
        <v>-0.1</v>
      </c>
      <c r="AB4204">
        <v>0</v>
      </c>
      <c r="AC4204">
        <v>0</v>
      </c>
    </row>
    <row r="4205" spans="1:29" x14ac:dyDescent="0.25">
      <c r="A4205" t="s">
        <v>327</v>
      </c>
      <c r="B4205" t="s">
        <v>328</v>
      </c>
      <c r="C4205">
        <v>1</v>
      </c>
      <c r="D4205">
        <v>1</v>
      </c>
      <c r="E4205">
        <v>0</v>
      </c>
      <c r="F4205">
        <v>0</v>
      </c>
      <c r="G4205">
        <v>0</v>
      </c>
      <c r="H4205">
        <v>0</v>
      </c>
      <c r="I4205">
        <v>0</v>
      </c>
      <c r="J4205">
        <v>0</v>
      </c>
      <c r="K4205">
        <v>0</v>
      </c>
      <c r="L4205">
        <v>0</v>
      </c>
      <c r="M4205">
        <v>0</v>
      </c>
      <c r="N4205">
        <v>0</v>
      </c>
      <c r="O4205">
        <v>0</v>
      </c>
      <c r="P4205" t="s">
        <v>1</v>
      </c>
      <c r="Q4205">
        <v>0.161</v>
      </c>
      <c r="R4205">
        <v>0.19400000000000001</v>
      </c>
      <c r="S4205">
        <v>0.22500000000000001</v>
      </c>
      <c r="T4205">
        <v>0.41899999999999998</v>
      </c>
      <c r="U4205">
        <v>0.19</v>
      </c>
      <c r="V4205" t="s">
        <v>1</v>
      </c>
      <c r="W4205">
        <v>12</v>
      </c>
      <c r="X4205">
        <v>0</v>
      </c>
      <c r="Y4205">
        <v>0</v>
      </c>
      <c r="Z4205" t="s">
        <v>1</v>
      </c>
      <c r="AA4205">
        <v>-0.1</v>
      </c>
      <c r="AB4205">
        <v>0</v>
      </c>
      <c r="AC4205">
        <v>0</v>
      </c>
    </row>
    <row r="4206" spans="1:29" x14ac:dyDescent="0.25">
      <c r="A4206" t="s">
        <v>325</v>
      </c>
      <c r="B4206" t="s">
        <v>326</v>
      </c>
      <c r="C4206">
        <v>1</v>
      </c>
      <c r="D4206">
        <v>1</v>
      </c>
      <c r="E4206">
        <v>0</v>
      </c>
      <c r="F4206">
        <v>0</v>
      </c>
      <c r="G4206">
        <v>0</v>
      </c>
      <c r="H4206">
        <v>0</v>
      </c>
      <c r="I4206">
        <v>0</v>
      </c>
      <c r="J4206">
        <v>0</v>
      </c>
      <c r="K4206">
        <v>0</v>
      </c>
      <c r="L4206">
        <v>0</v>
      </c>
      <c r="M4206">
        <v>0</v>
      </c>
      <c r="N4206">
        <v>0</v>
      </c>
      <c r="O4206">
        <v>0</v>
      </c>
      <c r="P4206" t="s">
        <v>1</v>
      </c>
      <c r="Q4206">
        <v>0.17499999999999999</v>
      </c>
      <c r="R4206">
        <v>0.20200000000000001</v>
      </c>
      <c r="S4206">
        <v>0.219</v>
      </c>
      <c r="T4206">
        <v>0.42</v>
      </c>
      <c r="U4206">
        <v>0.19</v>
      </c>
      <c r="V4206" t="s">
        <v>1</v>
      </c>
      <c r="W4206">
        <v>14</v>
      </c>
      <c r="X4206">
        <v>0</v>
      </c>
      <c r="Y4206">
        <v>0</v>
      </c>
      <c r="Z4206" t="s">
        <v>1</v>
      </c>
      <c r="AA4206">
        <v>-0.1</v>
      </c>
      <c r="AB4206">
        <v>0</v>
      </c>
      <c r="AC4206">
        <v>0</v>
      </c>
    </row>
    <row r="4207" spans="1:29" x14ac:dyDescent="0.25">
      <c r="A4207" t="s">
        <v>323</v>
      </c>
      <c r="B4207" t="s">
        <v>324</v>
      </c>
      <c r="C4207">
        <v>1</v>
      </c>
      <c r="D4207">
        <v>1</v>
      </c>
      <c r="E4207">
        <v>0</v>
      </c>
      <c r="F4207">
        <v>0</v>
      </c>
      <c r="G4207">
        <v>0</v>
      </c>
      <c r="H4207">
        <v>0</v>
      </c>
      <c r="I4207">
        <v>0</v>
      </c>
      <c r="J4207">
        <v>0</v>
      </c>
      <c r="K4207">
        <v>0</v>
      </c>
      <c r="L4207">
        <v>0</v>
      </c>
      <c r="M4207">
        <v>0</v>
      </c>
      <c r="N4207">
        <v>0</v>
      </c>
      <c r="O4207">
        <v>0</v>
      </c>
      <c r="P4207" t="s">
        <v>1</v>
      </c>
      <c r="Q4207">
        <v>0.16700000000000001</v>
      </c>
      <c r="R4207">
        <v>0.2</v>
      </c>
      <c r="S4207">
        <v>0.218</v>
      </c>
      <c r="T4207">
        <v>0.41799999999999998</v>
      </c>
      <c r="U4207">
        <v>0.19</v>
      </c>
      <c r="V4207" t="s">
        <v>1</v>
      </c>
      <c r="W4207">
        <v>19</v>
      </c>
      <c r="X4207">
        <v>0</v>
      </c>
      <c r="Y4207">
        <v>0</v>
      </c>
      <c r="Z4207" t="s">
        <v>1</v>
      </c>
      <c r="AA4207">
        <v>-0.1</v>
      </c>
      <c r="AB4207">
        <v>0</v>
      </c>
      <c r="AC4207">
        <v>0</v>
      </c>
    </row>
    <row r="4208" spans="1:29" x14ac:dyDescent="0.25">
      <c r="A4208" t="s">
        <v>321</v>
      </c>
      <c r="B4208" t="s">
        <v>322</v>
      </c>
      <c r="C4208">
        <v>1</v>
      </c>
      <c r="D4208">
        <v>1</v>
      </c>
      <c r="E4208">
        <v>0</v>
      </c>
      <c r="F4208">
        <v>0</v>
      </c>
      <c r="G4208">
        <v>0</v>
      </c>
      <c r="H4208">
        <v>0</v>
      </c>
      <c r="I4208">
        <v>0</v>
      </c>
      <c r="J4208">
        <v>0</v>
      </c>
      <c r="K4208">
        <v>0</v>
      </c>
      <c r="L4208">
        <v>0</v>
      </c>
      <c r="M4208">
        <v>0</v>
      </c>
      <c r="N4208">
        <v>0</v>
      </c>
      <c r="O4208">
        <v>0</v>
      </c>
      <c r="P4208" t="s">
        <v>1</v>
      </c>
      <c r="Q4208">
        <v>0.161</v>
      </c>
      <c r="R4208">
        <v>0.19700000000000001</v>
      </c>
      <c r="S4208">
        <v>0.221</v>
      </c>
      <c r="T4208">
        <v>0.41799999999999998</v>
      </c>
      <c r="U4208">
        <v>0.19</v>
      </c>
      <c r="V4208" t="s">
        <v>1</v>
      </c>
      <c r="W4208">
        <v>10</v>
      </c>
      <c r="X4208">
        <v>0</v>
      </c>
      <c r="Y4208">
        <v>0</v>
      </c>
      <c r="Z4208" t="s">
        <v>1</v>
      </c>
      <c r="AA4208">
        <v>-0.1</v>
      </c>
      <c r="AB4208">
        <v>0</v>
      </c>
      <c r="AC4208">
        <v>0</v>
      </c>
    </row>
    <row r="4209" spans="1:29" x14ac:dyDescent="0.25">
      <c r="A4209" t="s">
        <v>319</v>
      </c>
      <c r="B4209" t="s">
        <v>320</v>
      </c>
      <c r="C4209">
        <v>1</v>
      </c>
      <c r="D4209">
        <v>1</v>
      </c>
      <c r="E4209">
        <v>0</v>
      </c>
      <c r="F4209">
        <v>0</v>
      </c>
      <c r="G4209">
        <v>0</v>
      </c>
      <c r="H4209">
        <v>0</v>
      </c>
      <c r="I4209">
        <v>0</v>
      </c>
      <c r="J4209">
        <v>0</v>
      </c>
      <c r="K4209">
        <v>0</v>
      </c>
      <c r="L4209">
        <v>0</v>
      </c>
      <c r="M4209">
        <v>0</v>
      </c>
      <c r="N4209">
        <v>0</v>
      </c>
      <c r="O4209">
        <v>0</v>
      </c>
      <c r="P4209" t="s">
        <v>1</v>
      </c>
      <c r="Q4209">
        <v>0.17399999999999999</v>
      </c>
      <c r="R4209">
        <v>0.19800000000000001</v>
      </c>
      <c r="S4209">
        <v>0.224</v>
      </c>
      <c r="T4209">
        <v>0.42199999999999999</v>
      </c>
      <c r="U4209">
        <v>0.19</v>
      </c>
      <c r="V4209" t="s">
        <v>1</v>
      </c>
      <c r="W4209">
        <v>14</v>
      </c>
      <c r="X4209">
        <v>0</v>
      </c>
      <c r="Y4209">
        <v>0</v>
      </c>
      <c r="Z4209" t="s">
        <v>1</v>
      </c>
      <c r="AA4209">
        <v>-0.1</v>
      </c>
      <c r="AB4209">
        <v>0</v>
      </c>
      <c r="AC4209">
        <v>0</v>
      </c>
    </row>
    <row r="4210" spans="1:29" x14ac:dyDescent="0.25">
      <c r="A4210" t="s">
        <v>317</v>
      </c>
      <c r="B4210" t="s">
        <v>318</v>
      </c>
      <c r="C4210">
        <v>1</v>
      </c>
      <c r="D4210">
        <v>1</v>
      </c>
      <c r="E4210">
        <v>0</v>
      </c>
      <c r="F4210">
        <v>0</v>
      </c>
      <c r="G4210">
        <v>0</v>
      </c>
      <c r="H4210">
        <v>0</v>
      </c>
      <c r="I4210">
        <v>0</v>
      </c>
      <c r="J4210">
        <v>0</v>
      </c>
      <c r="K4210">
        <v>0</v>
      </c>
      <c r="L4210">
        <v>0</v>
      </c>
      <c r="M4210">
        <v>0</v>
      </c>
      <c r="N4210">
        <v>0</v>
      </c>
      <c r="O4210">
        <v>0</v>
      </c>
      <c r="P4210" t="s">
        <v>1</v>
      </c>
      <c r="Q4210">
        <v>0.16600000000000001</v>
      </c>
      <c r="R4210">
        <v>0.19800000000000001</v>
      </c>
      <c r="S4210">
        <v>0.221</v>
      </c>
      <c r="T4210">
        <v>0.41899999999999998</v>
      </c>
      <c r="U4210">
        <v>0.19</v>
      </c>
      <c r="V4210" t="s">
        <v>1</v>
      </c>
      <c r="W4210">
        <v>12</v>
      </c>
      <c r="X4210">
        <v>0</v>
      </c>
      <c r="Y4210">
        <v>0</v>
      </c>
      <c r="Z4210" t="s">
        <v>1</v>
      </c>
      <c r="AA4210">
        <v>-0.1</v>
      </c>
      <c r="AB4210">
        <v>0</v>
      </c>
      <c r="AC4210">
        <v>0</v>
      </c>
    </row>
    <row r="4211" spans="1:29" x14ac:dyDescent="0.25">
      <c r="A4211" t="s">
        <v>315</v>
      </c>
      <c r="B4211" t="s">
        <v>316</v>
      </c>
      <c r="C4211">
        <v>1</v>
      </c>
      <c r="D4211">
        <v>1</v>
      </c>
      <c r="E4211">
        <v>0</v>
      </c>
      <c r="F4211">
        <v>0</v>
      </c>
      <c r="G4211">
        <v>0</v>
      </c>
      <c r="H4211">
        <v>0</v>
      </c>
      <c r="I4211">
        <v>0</v>
      </c>
      <c r="J4211">
        <v>0</v>
      </c>
      <c r="K4211">
        <v>0</v>
      </c>
      <c r="L4211">
        <v>0</v>
      </c>
      <c r="M4211">
        <v>0</v>
      </c>
      <c r="N4211">
        <v>0</v>
      </c>
      <c r="O4211">
        <v>0</v>
      </c>
      <c r="P4211" t="s">
        <v>1</v>
      </c>
      <c r="Q4211">
        <v>0.16400000000000001</v>
      </c>
      <c r="R4211">
        <v>0.2</v>
      </c>
      <c r="S4211">
        <v>0.216</v>
      </c>
      <c r="T4211">
        <v>0.41699999999999998</v>
      </c>
      <c r="U4211">
        <v>0.19</v>
      </c>
      <c r="V4211" t="s">
        <v>1</v>
      </c>
      <c r="W4211">
        <v>19</v>
      </c>
      <c r="X4211">
        <v>0</v>
      </c>
      <c r="Y4211">
        <v>0</v>
      </c>
      <c r="Z4211" t="s">
        <v>1</v>
      </c>
      <c r="AA4211">
        <v>-0.1</v>
      </c>
      <c r="AB4211">
        <v>0</v>
      </c>
      <c r="AC4211">
        <v>0</v>
      </c>
    </row>
    <row r="4212" spans="1:29" x14ac:dyDescent="0.25">
      <c r="A4212" t="s">
        <v>313</v>
      </c>
      <c r="B4212" t="s">
        <v>314</v>
      </c>
      <c r="C4212">
        <v>1</v>
      </c>
      <c r="D4212">
        <v>1</v>
      </c>
      <c r="E4212">
        <v>0</v>
      </c>
      <c r="F4212">
        <v>0</v>
      </c>
      <c r="G4212">
        <v>0</v>
      </c>
      <c r="H4212">
        <v>0</v>
      </c>
      <c r="I4212">
        <v>0</v>
      </c>
      <c r="J4212">
        <v>0</v>
      </c>
      <c r="K4212">
        <v>0</v>
      </c>
      <c r="L4212">
        <v>0</v>
      </c>
      <c r="M4212">
        <v>0</v>
      </c>
      <c r="N4212">
        <v>0</v>
      </c>
      <c r="O4212">
        <v>0</v>
      </c>
      <c r="P4212" t="s">
        <v>1</v>
      </c>
      <c r="Q4212">
        <v>0.16300000000000001</v>
      </c>
      <c r="R4212">
        <v>0.193</v>
      </c>
      <c r="S4212">
        <v>0.22800000000000001</v>
      </c>
      <c r="T4212">
        <v>0.42099999999999999</v>
      </c>
      <c r="U4212">
        <v>0.19</v>
      </c>
      <c r="V4212" t="s">
        <v>1</v>
      </c>
      <c r="W4212">
        <v>14</v>
      </c>
      <c r="X4212">
        <v>0</v>
      </c>
      <c r="Y4212">
        <v>0</v>
      </c>
      <c r="Z4212" t="s">
        <v>1</v>
      </c>
      <c r="AA4212">
        <v>-0.1</v>
      </c>
      <c r="AB4212">
        <v>0</v>
      </c>
      <c r="AC4212">
        <v>0</v>
      </c>
    </row>
    <row r="4213" spans="1:29" x14ac:dyDescent="0.25">
      <c r="A4213" t="s">
        <v>311</v>
      </c>
      <c r="B4213" t="s">
        <v>312</v>
      </c>
      <c r="C4213">
        <v>1</v>
      </c>
      <c r="D4213">
        <v>1</v>
      </c>
      <c r="E4213">
        <v>0</v>
      </c>
      <c r="F4213">
        <v>0</v>
      </c>
      <c r="G4213">
        <v>0</v>
      </c>
      <c r="H4213">
        <v>0</v>
      </c>
      <c r="I4213">
        <v>0</v>
      </c>
      <c r="J4213">
        <v>0</v>
      </c>
      <c r="K4213">
        <v>0</v>
      </c>
      <c r="L4213">
        <v>0</v>
      </c>
      <c r="M4213">
        <v>0</v>
      </c>
      <c r="N4213">
        <v>0</v>
      </c>
      <c r="O4213">
        <v>0</v>
      </c>
      <c r="P4213" t="s">
        <v>1</v>
      </c>
      <c r="Q4213">
        <v>0.158</v>
      </c>
      <c r="R4213">
        <v>0.19500000000000001</v>
      </c>
      <c r="S4213">
        <v>0.222</v>
      </c>
      <c r="T4213">
        <v>0.41699999999999998</v>
      </c>
      <c r="U4213">
        <v>0.19</v>
      </c>
      <c r="V4213" t="s">
        <v>1</v>
      </c>
      <c r="W4213">
        <v>18</v>
      </c>
      <c r="X4213">
        <v>0</v>
      </c>
      <c r="Y4213">
        <v>0</v>
      </c>
      <c r="Z4213" t="s">
        <v>1</v>
      </c>
      <c r="AA4213">
        <v>-0.1</v>
      </c>
      <c r="AB4213">
        <v>0</v>
      </c>
      <c r="AC4213">
        <v>0</v>
      </c>
    </row>
    <row r="4214" spans="1:29" x14ac:dyDescent="0.25">
      <c r="A4214" t="s">
        <v>309</v>
      </c>
      <c r="B4214" t="s">
        <v>310</v>
      </c>
      <c r="C4214">
        <v>1</v>
      </c>
      <c r="D4214">
        <v>1</v>
      </c>
      <c r="E4214">
        <v>0</v>
      </c>
      <c r="F4214">
        <v>0</v>
      </c>
      <c r="G4214">
        <v>0</v>
      </c>
      <c r="H4214">
        <v>0</v>
      </c>
      <c r="I4214">
        <v>0</v>
      </c>
      <c r="J4214">
        <v>0</v>
      </c>
      <c r="K4214">
        <v>0</v>
      </c>
      <c r="L4214">
        <v>0</v>
      </c>
      <c r="M4214">
        <v>0</v>
      </c>
      <c r="N4214">
        <v>0</v>
      </c>
      <c r="O4214">
        <v>0</v>
      </c>
      <c r="P4214" t="s">
        <v>1</v>
      </c>
      <c r="Q4214">
        <v>0.158</v>
      </c>
      <c r="R4214">
        <v>0.19500000000000001</v>
      </c>
      <c r="S4214">
        <v>0.222</v>
      </c>
      <c r="T4214">
        <v>0.41699999999999998</v>
      </c>
      <c r="U4214">
        <v>0.19</v>
      </c>
      <c r="V4214" t="s">
        <v>1</v>
      </c>
      <c r="W4214">
        <v>13</v>
      </c>
      <c r="X4214">
        <v>0</v>
      </c>
      <c r="Y4214">
        <v>0</v>
      </c>
      <c r="Z4214" t="s">
        <v>1</v>
      </c>
      <c r="AA4214">
        <v>-0.1</v>
      </c>
      <c r="AB4214">
        <v>0</v>
      </c>
      <c r="AC4214">
        <v>0</v>
      </c>
    </row>
    <row r="4215" spans="1:29" x14ac:dyDescent="0.25">
      <c r="A4215" t="s">
        <v>307</v>
      </c>
      <c r="B4215" t="s">
        <v>308</v>
      </c>
      <c r="C4215">
        <v>1</v>
      </c>
      <c r="D4215">
        <v>1</v>
      </c>
      <c r="E4215">
        <v>0</v>
      </c>
      <c r="F4215">
        <v>0</v>
      </c>
      <c r="G4215">
        <v>0</v>
      </c>
      <c r="H4215">
        <v>0</v>
      </c>
      <c r="I4215">
        <v>0</v>
      </c>
      <c r="J4215">
        <v>0</v>
      </c>
      <c r="K4215">
        <v>0</v>
      </c>
      <c r="L4215">
        <v>0</v>
      </c>
      <c r="M4215">
        <v>0</v>
      </c>
      <c r="N4215">
        <v>0</v>
      </c>
      <c r="O4215">
        <v>0</v>
      </c>
      <c r="P4215" t="s">
        <v>1</v>
      </c>
      <c r="Q4215">
        <v>0.157</v>
      </c>
      <c r="R4215">
        <v>0.192</v>
      </c>
      <c r="S4215">
        <v>0.22600000000000001</v>
      </c>
      <c r="T4215">
        <v>0.41799999999999998</v>
      </c>
      <c r="U4215">
        <v>0.19</v>
      </c>
      <c r="V4215" t="s">
        <v>1</v>
      </c>
      <c r="W4215">
        <v>17</v>
      </c>
      <c r="X4215">
        <v>0</v>
      </c>
      <c r="Y4215">
        <v>0</v>
      </c>
      <c r="Z4215" t="s">
        <v>1</v>
      </c>
      <c r="AA4215">
        <v>-0.1</v>
      </c>
      <c r="AB4215">
        <v>0</v>
      </c>
      <c r="AC4215">
        <v>0</v>
      </c>
    </row>
    <row r="4216" spans="1:29" x14ac:dyDescent="0.25">
      <c r="A4216" t="s">
        <v>305</v>
      </c>
      <c r="B4216" t="s">
        <v>306</v>
      </c>
      <c r="C4216">
        <v>1</v>
      </c>
      <c r="D4216">
        <v>1</v>
      </c>
      <c r="E4216">
        <v>0</v>
      </c>
      <c r="F4216">
        <v>0</v>
      </c>
      <c r="G4216">
        <v>0</v>
      </c>
      <c r="H4216">
        <v>0</v>
      </c>
      <c r="I4216">
        <v>0</v>
      </c>
      <c r="J4216">
        <v>0</v>
      </c>
      <c r="K4216">
        <v>0</v>
      </c>
      <c r="L4216">
        <v>0</v>
      </c>
      <c r="M4216">
        <v>0</v>
      </c>
      <c r="N4216">
        <v>0</v>
      </c>
      <c r="O4216">
        <v>0</v>
      </c>
      <c r="P4216" t="s">
        <v>1</v>
      </c>
      <c r="Q4216">
        <v>0.16200000000000001</v>
      </c>
      <c r="R4216">
        <v>0.19600000000000001</v>
      </c>
      <c r="S4216">
        <v>0.222</v>
      </c>
      <c r="T4216">
        <v>0.41799999999999998</v>
      </c>
      <c r="U4216">
        <v>0.19</v>
      </c>
      <c r="V4216" t="s">
        <v>1</v>
      </c>
      <c r="W4216">
        <v>17</v>
      </c>
      <c r="X4216">
        <v>0</v>
      </c>
      <c r="Y4216">
        <v>0</v>
      </c>
      <c r="Z4216" t="s">
        <v>1</v>
      </c>
      <c r="AA4216">
        <v>-0.1</v>
      </c>
      <c r="AB4216">
        <v>0</v>
      </c>
      <c r="AC4216">
        <v>0</v>
      </c>
    </row>
    <row r="4217" spans="1:29" x14ac:dyDescent="0.25">
      <c r="A4217" t="s">
        <v>303</v>
      </c>
      <c r="B4217" t="s">
        <v>304</v>
      </c>
      <c r="C4217">
        <v>1</v>
      </c>
      <c r="D4217">
        <v>1</v>
      </c>
      <c r="E4217">
        <v>0</v>
      </c>
      <c r="F4217">
        <v>0</v>
      </c>
      <c r="G4217">
        <v>0</v>
      </c>
      <c r="H4217">
        <v>0</v>
      </c>
      <c r="I4217">
        <v>0</v>
      </c>
      <c r="J4217">
        <v>0</v>
      </c>
      <c r="K4217">
        <v>0</v>
      </c>
      <c r="L4217">
        <v>0</v>
      </c>
      <c r="M4217">
        <v>0</v>
      </c>
      <c r="N4217">
        <v>0</v>
      </c>
      <c r="O4217">
        <v>0</v>
      </c>
      <c r="P4217" t="s">
        <v>1</v>
      </c>
      <c r="Q4217">
        <v>0.16500000000000001</v>
      </c>
      <c r="R4217">
        <v>0.19500000000000001</v>
      </c>
      <c r="S4217">
        <v>0.224</v>
      </c>
      <c r="T4217">
        <v>0.42</v>
      </c>
      <c r="U4217">
        <v>0.189</v>
      </c>
      <c r="V4217" t="s">
        <v>1</v>
      </c>
      <c r="W4217">
        <v>18</v>
      </c>
      <c r="X4217">
        <v>0</v>
      </c>
      <c r="Y4217">
        <v>0</v>
      </c>
      <c r="Z4217" t="s">
        <v>1</v>
      </c>
      <c r="AA4217">
        <v>-0.1</v>
      </c>
      <c r="AB4217">
        <v>0</v>
      </c>
      <c r="AC4217">
        <v>0</v>
      </c>
    </row>
    <row r="4218" spans="1:29" x14ac:dyDescent="0.25">
      <c r="A4218" t="s">
        <v>301</v>
      </c>
      <c r="B4218" t="s">
        <v>302</v>
      </c>
      <c r="C4218">
        <v>1</v>
      </c>
      <c r="D4218">
        <v>1</v>
      </c>
      <c r="E4218">
        <v>0</v>
      </c>
      <c r="F4218">
        <v>0</v>
      </c>
      <c r="G4218">
        <v>0</v>
      </c>
      <c r="H4218">
        <v>0</v>
      </c>
      <c r="I4218">
        <v>0</v>
      </c>
      <c r="J4218">
        <v>0</v>
      </c>
      <c r="K4218">
        <v>0</v>
      </c>
      <c r="L4218">
        <v>0</v>
      </c>
      <c r="M4218">
        <v>0</v>
      </c>
      <c r="N4218">
        <v>0</v>
      </c>
      <c r="O4218">
        <v>0</v>
      </c>
      <c r="P4218" t="s">
        <v>1</v>
      </c>
      <c r="Q4218">
        <v>0.16500000000000001</v>
      </c>
      <c r="R4218">
        <v>0.19800000000000001</v>
      </c>
      <c r="S4218">
        <v>0.22</v>
      </c>
      <c r="T4218">
        <v>0.41799999999999998</v>
      </c>
      <c r="U4218">
        <v>0.189</v>
      </c>
      <c r="V4218" t="s">
        <v>1</v>
      </c>
      <c r="W4218">
        <v>16</v>
      </c>
      <c r="X4218">
        <v>0</v>
      </c>
      <c r="Y4218">
        <v>0</v>
      </c>
      <c r="Z4218" t="s">
        <v>1</v>
      </c>
      <c r="AA4218">
        <v>-0.1</v>
      </c>
      <c r="AB4218">
        <v>0</v>
      </c>
      <c r="AC4218">
        <v>0</v>
      </c>
    </row>
    <row r="4219" spans="1:29" x14ac:dyDescent="0.25">
      <c r="A4219" t="s">
        <v>299</v>
      </c>
      <c r="B4219" t="s">
        <v>300</v>
      </c>
      <c r="C4219">
        <v>1</v>
      </c>
      <c r="D4219">
        <v>1</v>
      </c>
      <c r="E4219">
        <v>0</v>
      </c>
      <c r="F4219">
        <v>0</v>
      </c>
      <c r="G4219">
        <v>0</v>
      </c>
      <c r="H4219">
        <v>0</v>
      </c>
      <c r="I4219">
        <v>0</v>
      </c>
      <c r="J4219">
        <v>0</v>
      </c>
      <c r="K4219">
        <v>0</v>
      </c>
      <c r="L4219">
        <v>0</v>
      </c>
      <c r="M4219">
        <v>0</v>
      </c>
      <c r="N4219">
        <v>0</v>
      </c>
      <c r="O4219">
        <v>0</v>
      </c>
      <c r="P4219" t="s">
        <v>1</v>
      </c>
      <c r="Q4219">
        <v>0.17100000000000001</v>
      </c>
      <c r="R4219">
        <v>0.19900000000000001</v>
      </c>
      <c r="S4219">
        <v>0.22</v>
      </c>
      <c r="T4219">
        <v>0.41899999999999998</v>
      </c>
      <c r="U4219">
        <v>0.189</v>
      </c>
      <c r="V4219" t="s">
        <v>1</v>
      </c>
      <c r="W4219">
        <v>15</v>
      </c>
      <c r="X4219">
        <v>0</v>
      </c>
      <c r="Y4219">
        <v>0</v>
      </c>
      <c r="Z4219" t="s">
        <v>1</v>
      </c>
      <c r="AA4219">
        <v>-0.1</v>
      </c>
      <c r="AB4219">
        <v>0</v>
      </c>
      <c r="AC4219">
        <v>0</v>
      </c>
    </row>
    <row r="4220" spans="1:29" x14ac:dyDescent="0.25">
      <c r="A4220" t="s">
        <v>297</v>
      </c>
      <c r="B4220" t="s">
        <v>298</v>
      </c>
      <c r="C4220">
        <v>1</v>
      </c>
      <c r="D4220">
        <v>1</v>
      </c>
      <c r="E4220">
        <v>0</v>
      </c>
      <c r="F4220">
        <v>0</v>
      </c>
      <c r="G4220">
        <v>0</v>
      </c>
      <c r="H4220">
        <v>0</v>
      </c>
      <c r="I4220">
        <v>0</v>
      </c>
      <c r="J4220">
        <v>0</v>
      </c>
      <c r="K4220">
        <v>0</v>
      </c>
      <c r="L4220">
        <v>0</v>
      </c>
      <c r="M4220">
        <v>0</v>
      </c>
      <c r="N4220">
        <v>0</v>
      </c>
      <c r="O4220">
        <v>0</v>
      </c>
      <c r="P4220" t="s">
        <v>1</v>
      </c>
      <c r="Q4220">
        <v>0.17199999999999999</v>
      </c>
      <c r="R4220">
        <v>0.20200000000000001</v>
      </c>
      <c r="S4220">
        <v>0.216</v>
      </c>
      <c r="T4220">
        <v>0.41699999999999998</v>
      </c>
      <c r="U4220">
        <v>0.189</v>
      </c>
      <c r="V4220" t="s">
        <v>1</v>
      </c>
      <c r="W4220">
        <v>16</v>
      </c>
      <c r="X4220">
        <v>0</v>
      </c>
      <c r="Y4220">
        <v>0</v>
      </c>
      <c r="Z4220" t="s">
        <v>1</v>
      </c>
      <c r="AA4220">
        <v>-0.1</v>
      </c>
      <c r="AB4220">
        <v>0</v>
      </c>
      <c r="AC4220">
        <v>0</v>
      </c>
    </row>
    <row r="4221" spans="1:29" x14ac:dyDescent="0.25">
      <c r="A4221" t="s">
        <v>295</v>
      </c>
      <c r="B4221" t="s">
        <v>296</v>
      </c>
      <c r="C4221">
        <v>1</v>
      </c>
      <c r="D4221">
        <v>1</v>
      </c>
      <c r="E4221">
        <v>0</v>
      </c>
      <c r="F4221">
        <v>0</v>
      </c>
      <c r="G4221">
        <v>0</v>
      </c>
      <c r="H4221">
        <v>0</v>
      </c>
      <c r="I4221">
        <v>0</v>
      </c>
      <c r="J4221">
        <v>0</v>
      </c>
      <c r="K4221">
        <v>0</v>
      </c>
      <c r="L4221">
        <v>0</v>
      </c>
      <c r="M4221">
        <v>0</v>
      </c>
      <c r="N4221">
        <v>0</v>
      </c>
      <c r="O4221">
        <v>0</v>
      </c>
      <c r="P4221" t="s">
        <v>1</v>
      </c>
      <c r="Q4221">
        <v>0.16200000000000001</v>
      </c>
      <c r="R4221">
        <v>0.19800000000000001</v>
      </c>
      <c r="S4221">
        <v>0.218</v>
      </c>
      <c r="T4221">
        <v>0.41599999999999998</v>
      </c>
      <c r="U4221">
        <v>0.189</v>
      </c>
      <c r="V4221" t="s">
        <v>1</v>
      </c>
      <c r="W4221">
        <v>12</v>
      </c>
      <c r="X4221">
        <v>0</v>
      </c>
      <c r="Y4221">
        <v>0</v>
      </c>
      <c r="Z4221" t="s">
        <v>1</v>
      </c>
      <c r="AA4221">
        <v>-0.1</v>
      </c>
      <c r="AB4221">
        <v>0</v>
      </c>
      <c r="AC4221">
        <v>0</v>
      </c>
    </row>
    <row r="4222" spans="1:29" x14ac:dyDescent="0.25">
      <c r="A4222" t="s">
        <v>293</v>
      </c>
      <c r="B4222" t="s">
        <v>294</v>
      </c>
      <c r="C4222">
        <v>1</v>
      </c>
      <c r="D4222">
        <v>1</v>
      </c>
      <c r="E4222">
        <v>0</v>
      </c>
      <c r="F4222">
        <v>0</v>
      </c>
      <c r="G4222">
        <v>0</v>
      </c>
      <c r="H4222">
        <v>0</v>
      </c>
      <c r="I4222">
        <v>0</v>
      </c>
      <c r="J4222">
        <v>0</v>
      </c>
      <c r="K4222">
        <v>0</v>
      </c>
      <c r="L4222">
        <v>0</v>
      </c>
      <c r="M4222">
        <v>0</v>
      </c>
      <c r="N4222">
        <v>0</v>
      </c>
      <c r="O4222">
        <v>0</v>
      </c>
      <c r="P4222" t="s">
        <v>1</v>
      </c>
      <c r="Q4222">
        <v>0.158</v>
      </c>
      <c r="R4222">
        <v>0.19700000000000001</v>
      </c>
      <c r="S4222">
        <v>0.219</v>
      </c>
      <c r="T4222">
        <v>0.41599999999999998</v>
      </c>
      <c r="U4222">
        <v>0.189</v>
      </c>
      <c r="V4222" t="s">
        <v>1</v>
      </c>
      <c r="W4222">
        <v>18</v>
      </c>
      <c r="X4222">
        <v>0</v>
      </c>
      <c r="Y4222">
        <v>0</v>
      </c>
      <c r="Z4222" t="s">
        <v>1</v>
      </c>
      <c r="AA4222">
        <v>-0.1</v>
      </c>
      <c r="AB4222">
        <v>0</v>
      </c>
      <c r="AC4222">
        <v>0</v>
      </c>
    </row>
    <row r="4223" spans="1:29" x14ac:dyDescent="0.25">
      <c r="A4223" t="s">
        <v>291</v>
      </c>
      <c r="B4223" t="s">
        <v>292</v>
      </c>
      <c r="C4223">
        <v>1</v>
      </c>
      <c r="D4223">
        <v>1</v>
      </c>
      <c r="E4223">
        <v>0</v>
      </c>
      <c r="F4223">
        <v>0</v>
      </c>
      <c r="G4223">
        <v>0</v>
      </c>
      <c r="H4223">
        <v>0</v>
      </c>
      <c r="I4223">
        <v>0</v>
      </c>
      <c r="J4223">
        <v>0</v>
      </c>
      <c r="K4223">
        <v>0</v>
      </c>
      <c r="L4223">
        <v>0</v>
      </c>
      <c r="M4223">
        <v>0</v>
      </c>
      <c r="N4223">
        <v>0</v>
      </c>
      <c r="O4223">
        <v>0</v>
      </c>
      <c r="P4223" t="s">
        <v>1</v>
      </c>
      <c r="Q4223">
        <v>0.16800000000000001</v>
      </c>
      <c r="R4223">
        <v>0.20499999999999999</v>
      </c>
      <c r="S4223">
        <v>0.21</v>
      </c>
      <c r="T4223">
        <v>0.41399999999999998</v>
      </c>
      <c r="U4223">
        <v>0.189</v>
      </c>
      <c r="V4223" t="s">
        <v>1</v>
      </c>
      <c r="W4223">
        <v>18</v>
      </c>
      <c r="X4223">
        <v>0</v>
      </c>
      <c r="Y4223">
        <v>0</v>
      </c>
      <c r="Z4223" t="s">
        <v>1</v>
      </c>
      <c r="AA4223">
        <v>-0.1</v>
      </c>
      <c r="AB4223">
        <v>0</v>
      </c>
      <c r="AC4223">
        <v>0</v>
      </c>
    </row>
    <row r="4224" spans="1:29" x14ac:dyDescent="0.25">
      <c r="A4224" t="s">
        <v>289</v>
      </c>
      <c r="B4224" t="s">
        <v>290</v>
      </c>
      <c r="C4224">
        <v>1</v>
      </c>
      <c r="D4224">
        <v>1</v>
      </c>
      <c r="E4224">
        <v>0</v>
      </c>
      <c r="F4224">
        <v>0</v>
      </c>
      <c r="G4224">
        <v>0</v>
      </c>
      <c r="H4224">
        <v>0</v>
      </c>
      <c r="I4224">
        <v>0</v>
      </c>
      <c r="J4224">
        <v>0</v>
      </c>
      <c r="K4224">
        <v>0</v>
      </c>
      <c r="L4224">
        <v>0</v>
      </c>
      <c r="M4224">
        <v>0</v>
      </c>
      <c r="N4224">
        <v>0</v>
      </c>
      <c r="O4224">
        <v>0</v>
      </c>
      <c r="P4224" t="s">
        <v>1</v>
      </c>
      <c r="Q4224">
        <v>0.16200000000000001</v>
      </c>
      <c r="R4224">
        <v>0.19700000000000001</v>
      </c>
      <c r="S4224">
        <v>0.217</v>
      </c>
      <c r="T4224">
        <v>0.41499999999999998</v>
      </c>
      <c r="U4224">
        <v>0.189</v>
      </c>
      <c r="V4224" t="s">
        <v>1</v>
      </c>
      <c r="W4224">
        <v>13</v>
      </c>
      <c r="X4224">
        <v>0</v>
      </c>
      <c r="Y4224">
        <v>0</v>
      </c>
      <c r="Z4224" t="s">
        <v>1</v>
      </c>
      <c r="AA4224">
        <v>-0.1</v>
      </c>
      <c r="AB4224">
        <v>0</v>
      </c>
      <c r="AC4224">
        <v>0</v>
      </c>
    </row>
    <row r="4225" spans="1:29" x14ac:dyDescent="0.25">
      <c r="A4225" t="s">
        <v>287</v>
      </c>
      <c r="B4225" t="s">
        <v>288</v>
      </c>
      <c r="C4225">
        <v>1</v>
      </c>
      <c r="D4225">
        <v>1</v>
      </c>
      <c r="E4225">
        <v>0</v>
      </c>
      <c r="F4225">
        <v>0</v>
      </c>
      <c r="G4225">
        <v>0</v>
      </c>
      <c r="H4225">
        <v>0</v>
      </c>
      <c r="I4225">
        <v>0</v>
      </c>
      <c r="J4225">
        <v>0</v>
      </c>
      <c r="K4225">
        <v>0</v>
      </c>
      <c r="L4225">
        <v>0</v>
      </c>
      <c r="M4225">
        <v>0</v>
      </c>
      <c r="N4225">
        <v>0</v>
      </c>
      <c r="O4225">
        <v>0</v>
      </c>
      <c r="P4225" t="s">
        <v>1</v>
      </c>
      <c r="Q4225">
        <v>0.16500000000000001</v>
      </c>
      <c r="R4225">
        <v>0.19800000000000001</v>
      </c>
      <c r="S4225">
        <v>0.218</v>
      </c>
      <c r="T4225">
        <v>0.41599999999999998</v>
      </c>
      <c r="U4225">
        <v>0.189</v>
      </c>
      <c r="V4225" t="s">
        <v>1</v>
      </c>
      <c r="W4225">
        <v>18</v>
      </c>
      <c r="X4225">
        <v>0</v>
      </c>
      <c r="Y4225">
        <v>0</v>
      </c>
      <c r="Z4225" t="s">
        <v>1</v>
      </c>
      <c r="AA4225">
        <v>-0.1</v>
      </c>
      <c r="AB4225">
        <v>0</v>
      </c>
      <c r="AC4225">
        <v>0</v>
      </c>
    </row>
    <row r="4226" spans="1:29" x14ac:dyDescent="0.25">
      <c r="A4226" t="s">
        <v>285</v>
      </c>
      <c r="B4226" t="s">
        <v>286</v>
      </c>
      <c r="C4226">
        <v>1</v>
      </c>
      <c r="D4226">
        <v>1</v>
      </c>
      <c r="E4226">
        <v>0</v>
      </c>
      <c r="F4226">
        <v>0</v>
      </c>
      <c r="G4226">
        <v>0</v>
      </c>
      <c r="H4226">
        <v>0</v>
      </c>
      <c r="I4226">
        <v>0</v>
      </c>
      <c r="J4226">
        <v>0</v>
      </c>
      <c r="K4226">
        <v>0</v>
      </c>
      <c r="L4226">
        <v>0</v>
      </c>
      <c r="M4226">
        <v>0</v>
      </c>
      <c r="N4226">
        <v>0</v>
      </c>
      <c r="O4226">
        <v>0</v>
      </c>
      <c r="P4226" t="s">
        <v>1</v>
      </c>
      <c r="Q4226">
        <v>0.16600000000000001</v>
      </c>
      <c r="R4226">
        <v>0.19800000000000001</v>
      </c>
      <c r="S4226">
        <v>0.219</v>
      </c>
      <c r="T4226">
        <v>0.41599999999999998</v>
      </c>
      <c r="U4226">
        <v>0.188</v>
      </c>
      <c r="V4226" t="s">
        <v>1</v>
      </c>
      <c r="W4226">
        <v>18</v>
      </c>
      <c r="X4226">
        <v>0</v>
      </c>
      <c r="Y4226">
        <v>0</v>
      </c>
      <c r="Z4226" t="s">
        <v>1</v>
      </c>
      <c r="AA4226">
        <v>-0.1</v>
      </c>
      <c r="AB4226">
        <v>0</v>
      </c>
      <c r="AC4226">
        <v>0</v>
      </c>
    </row>
    <row r="4227" spans="1:29" x14ac:dyDescent="0.25">
      <c r="A4227" t="s">
        <v>283</v>
      </c>
      <c r="B4227" t="s">
        <v>284</v>
      </c>
      <c r="C4227">
        <v>1</v>
      </c>
      <c r="D4227">
        <v>1</v>
      </c>
      <c r="E4227">
        <v>0</v>
      </c>
      <c r="F4227">
        <v>0</v>
      </c>
      <c r="G4227">
        <v>0</v>
      </c>
      <c r="H4227">
        <v>0</v>
      </c>
      <c r="I4227">
        <v>0</v>
      </c>
      <c r="J4227">
        <v>0</v>
      </c>
      <c r="K4227">
        <v>0</v>
      </c>
      <c r="L4227">
        <v>0</v>
      </c>
      <c r="M4227">
        <v>0</v>
      </c>
      <c r="N4227">
        <v>0</v>
      </c>
      <c r="O4227">
        <v>0</v>
      </c>
      <c r="P4227" t="s">
        <v>1</v>
      </c>
      <c r="Q4227">
        <v>0.151</v>
      </c>
      <c r="R4227">
        <v>0.189</v>
      </c>
      <c r="S4227">
        <v>0.22800000000000001</v>
      </c>
      <c r="T4227">
        <v>0.41699999999999998</v>
      </c>
      <c r="U4227">
        <v>0.188</v>
      </c>
      <c r="V4227" t="s">
        <v>1</v>
      </c>
      <c r="W4227">
        <v>17</v>
      </c>
      <c r="X4227">
        <v>0</v>
      </c>
      <c r="Y4227">
        <v>0</v>
      </c>
      <c r="Z4227" t="s">
        <v>1</v>
      </c>
      <c r="AA4227">
        <v>-0.1</v>
      </c>
      <c r="AB4227">
        <v>0</v>
      </c>
      <c r="AC4227">
        <v>0</v>
      </c>
    </row>
    <row r="4228" spans="1:29" x14ac:dyDescent="0.25">
      <c r="A4228" t="s">
        <v>281</v>
      </c>
      <c r="B4228" t="s">
        <v>282</v>
      </c>
      <c r="C4228">
        <v>1</v>
      </c>
      <c r="D4228">
        <v>1</v>
      </c>
      <c r="E4228">
        <v>0</v>
      </c>
      <c r="F4228">
        <v>0</v>
      </c>
      <c r="G4228">
        <v>0</v>
      </c>
      <c r="H4228">
        <v>0</v>
      </c>
      <c r="I4228">
        <v>0</v>
      </c>
      <c r="J4228">
        <v>0</v>
      </c>
      <c r="K4228">
        <v>0</v>
      </c>
      <c r="L4228">
        <v>0</v>
      </c>
      <c r="M4228">
        <v>0</v>
      </c>
      <c r="N4228">
        <v>0</v>
      </c>
      <c r="O4228">
        <v>0</v>
      </c>
      <c r="P4228" t="s">
        <v>1</v>
      </c>
      <c r="Q4228">
        <v>0.17599999999999999</v>
      </c>
      <c r="R4228">
        <v>0.20100000000000001</v>
      </c>
      <c r="S4228">
        <v>0.216</v>
      </c>
      <c r="T4228">
        <v>0.41699999999999998</v>
      </c>
      <c r="U4228">
        <v>0.188</v>
      </c>
      <c r="V4228" t="s">
        <v>1</v>
      </c>
      <c r="W4228">
        <v>18</v>
      </c>
      <c r="X4228">
        <v>0</v>
      </c>
      <c r="Y4228">
        <v>0</v>
      </c>
      <c r="Z4228" t="s">
        <v>1</v>
      </c>
      <c r="AA4228">
        <v>-0.1</v>
      </c>
      <c r="AB4228">
        <v>0</v>
      </c>
      <c r="AC4228">
        <v>0</v>
      </c>
    </row>
    <row r="4229" spans="1:29" x14ac:dyDescent="0.25">
      <c r="A4229" t="s">
        <v>279</v>
      </c>
      <c r="B4229" t="s">
        <v>280</v>
      </c>
      <c r="C4229">
        <v>1</v>
      </c>
      <c r="D4229">
        <v>1</v>
      </c>
      <c r="E4229">
        <v>0</v>
      </c>
      <c r="F4229">
        <v>0</v>
      </c>
      <c r="G4229">
        <v>0</v>
      </c>
      <c r="H4229">
        <v>0</v>
      </c>
      <c r="I4229">
        <v>0</v>
      </c>
      <c r="J4229">
        <v>0</v>
      </c>
      <c r="K4229">
        <v>0</v>
      </c>
      <c r="L4229">
        <v>0</v>
      </c>
      <c r="M4229">
        <v>0</v>
      </c>
      <c r="N4229">
        <v>0</v>
      </c>
      <c r="O4229">
        <v>0</v>
      </c>
      <c r="P4229" t="s">
        <v>1</v>
      </c>
      <c r="Q4229">
        <v>0.157</v>
      </c>
      <c r="R4229">
        <v>0.19800000000000001</v>
      </c>
      <c r="S4229">
        <v>0.216</v>
      </c>
      <c r="T4229">
        <v>0.41399999999999998</v>
      </c>
      <c r="U4229">
        <v>0.188</v>
      </c>
      <c r="V4229" t="s">
        <v>1</v>
      </c>
      <c r="W4229">
        <v>13</v>
      </c>
      <c r="X4229">
        <v>0</v>
      </c>
      <c r="Y4229">
        <v>0</v>
      </c>
      <c r="Z4229" t="s">
        <v>1</v>
      </c>
      <c r="AA4229">
        <v>-0.1</v>
      </c>
      <c r="AB4229">
        <v>0</v>
      </c>
      <c r="AC4229">
        <v>0</v>
      </c>
    </row>
    <row r="4230" spans="1:29" x14ac:dyDescent="0.25">
      <c r="A4230" t="s">
        <v>277</v>
      </c>
      <c r="B4230" t="s">
        <v>278</v>
      </c>
      <c r="C4230">
        <v>1</v>
      </c>
      <c r="D4230">
        <v>1</v>
      </c>
      <c r="E4230">
        <v>0</v>
      </c>
      <c r="F4230">
        <v>0</v>
      </c>
      <c r="G4230">
        <v>0</v>
      </c>
      <c r="H4230">
        <v>0</v>
      </c>
      <c r="I4230">
        <v>0</v>
      </c>
      <c r="J4230">
        <v>0</v>
      </c>
      <c r="K4230">
        <v>0</v>
      </c>
      <c r="L4230">
        <v>0</v>
      </c>
      <c r="M4230">
        <v>0</v>
      </c>
      <c r="N4230">
        <v>0</v>
      </c>
      <c r="O4230">
        <v>0</v>
      </c>
      <c r="P4230" t="s">
        <v>1</v>
      </c>
      <c r="Q4230">
        <v>0.16800000000000001</v>
      </c>
      <c r="R4230">
        <v>0.20300000000000001</v>
      </c>
      <c r="S4230">
        <v>0.21</v>
      </c>
      <c r="T4230">
        <v>0.41299999999999998</v>
      </c>
      <c r="U4230">
        <v>0.188</v>
      </c>
      <c r="V4230" t="s">
        <v>1</v>
      </c>
      <c r="W4230">
        <v>18</v>
      </c>
      <c r="X4230">
        <v>0</v>
      </c>
      <c r="Y4230">
        <v>0</v>
      </c>
      <c r="Z4230" t="s">
        <v>1</v>
      </c>
      <c r="AA4230">
        <v>-0.1</v>
      </c>
      <c r="AB4230">
        <v>0</v>
      </c>
      <c r="AC4230">
        <v>0</v>
      </c>
    </row>
    <row r="4231" spans="1:29" x14ac:dyDescent="0.25">
      <c r="A4231" t="s">
        <v>275</v>
      </c>
      <c r="B4231" t="s">
        <v>276</v>
      </c>
      <c r="C4231">
        <v>1</v>
      </c>
      <c r="D4231">
        <v>1</v>
      </c>
      <c r="E4231">
        <v>0</v>
      </c>
      <c r="F4231">
        <v>0</v>
      </c>
      <c r="G4231">
        <v>0</v>
      </c>
      <c r="H4231">
        <v>0</v>
      </c>
      <c r="I4231">
        <v>0</v>
      </c>
      <c r="J4231">
        <v>0</v>
      </c>
      <c r="K4231">
        <v>0</v>
      </c>
      <c r="L4231">
        <v>0</v>
      </c>
      <c r="M4231">
        <v>0</v>
      </c>
      <c r="N4231">
        <v>0</v>
      </c>
      <c r="O4231">
        <v>0</v>
      </c>
      <c r="P4231" t="s">
        <v>1</v>
      </c>
      <c r="Q4231">
        <v>0.17100000000000001</v>
      </c>
      <c r="R4231">
        <v>0.20100000000000001</v>
      </c>
      <c r="S4231">
        <v>0.215</v>
      </c>
      <c r="T4231">
        <v>0.41599999999999998</v>
      </c>
      <c r="U4231">
        <v>0.188</v>
      </c>
      <c r="V4231" t="s">
        <v>1</v>
      </c>
      <c r="W4231">
        <v>9</v>
      </c>
      <c r="X4231">
        <v>0</v>
      </c>
      <c r="Y4231">
        <v>0</v>
      </c>
      <c r="Z4231" t="s">
        <v>1</v>
      </c>
      <c r="AA4231">
        <v>-0.1</v>
      </c>
      <c r="AB4231">
        <v>0</v>
      </c>
      <c r="AC4231">
        <v>0</v>
      </c>
    </row>
    <row r="4232" spans="1:29" x14ac:dyDescent="0.25">
      <c r="A4232" t="s">
        <v>273</v>
      </c>
      <c r="B4232" t="s">
        <v>274</v>
      </c>
      <c r="C4232">
        <v>1</v>
      </c>
      <c r="D4232">
        <v>1</v>
      </c>
      <c r="E4232">
        <v>0</v>
      </c>
      <c r="F4232">
        <v>0</v>
      </c>
      <c r="G4232">
        <v>0</v>
      </c>
      <c r="H4232">
        <v>0</v>
      </c>
      <c r="I4232">
        <v>0</v>
      </c>
      <c r="J4232">
        <v>0</v>
      </c>
      <c r="K4232">
        <v>0</v>
      </c>
      <c r="L4232">
        <v>0</v>
      </c>
      <c r="M4232">
        <v>0</v>
      </c>
      <c r="N4232">
        <v>0</v>
      </c>
      <c r="O4232">
        <v>0</v>
      </c>
      <c r="P4232" t="s">
        <v>1</v>
      </c>
      <c r="Q4232">
        <v>0.17100000000000001</v>
      </c>
      <c r="R4232">
        <v>0.20200000000000001</v>
      </c>
      <c r="S4232">
        <v>0.214</v>
      </c>
      <c r="T4232">
        <v>0.41499999999999998</v>
      </c>
      <c r="U4232">
        <v>0.188</v>
      </c>
      <c r="V4232" t="s">
        <v>1</v>
      </c>
      <c r="W4232">
        <v>13</v>
      </c>
      <c r="X4232">
        <v>0</v>
      </c>
      <c r="Y4232">
        <v>0</v>
      </c>
      <c r="Z4232" t="s">
        <v>1</v>
      </c>
      <c r="AA4232">
        <v>-0.1</v>
      </c>
      <c r="AB4232">
        <v>0</v>
      </c>
      <c r="AC4232">
        <v>0</v>
      </c>
    </row>
    <row r="4233" spans="1:29" x14ac:dyDescent="0.25">
      <c r="A4233" t="s">
        <v>271</v>
      </c>
      <c r="B4233" t="s">
        <v>272</v>
      </c>
      <c r="C4233">
        <v>1</v>
      </c>
      <c r="D4233">
        <v>1</v>
      </c>
      <c r="E4233">
        <v>0</v>
      </c>
      <c r="F4233">
        <v>0</v>
      </c>
      <c r="G4233">
        <v>0</v>
      </c>
      <c r="H4233">
        <v>0</v>
      </c>
      <c r="I4233">
        <v>0</v>
      </c>
      <c r="J4233">
        <v>0</v>
      </c>
      <c r="K4233">
        <v>0</v>
      </c>
      <c r="L4233">
        <v>0</v>
      </c>
      <c r="M4233">
        <v>0</v>
      </c>
      <c r="N4233">
        <v>0</v>
      </c>
      <c r="O4233">
        <v>0</v>
      </c>
      <c r="P4233" t="s">
        <v>1</v>
      </c>
      <c r="Q4233">
        <v>0.17100000000000001</v>
      </c>
      <c r="R4233">
        <v>0.20100000000000001</v>
      </c>
      <c r="S4233">
        <v>0.215</v>
      </c>
      <c r="T4233">
        <v>0.41599999999999998</v>
      </c>
      <c r="U4233">
        <v>0.188</v>
      </c>
      <c r="V4233" t="s">
        <v>1</v>
      </c>
      <c r="W4233">
        <v>18</v>
      </c>
      <c r="X4233">
        <v>0</v>
      </c>
      <c r="Y4233">
        <v>0</v>
      </c>
      <c r="Z4233" t="s">
        <v>1</v>
      </c>
      <c r="AA4233">
        <v>-0.1</v>
      </c>
      <c r="AB4233">
        <v>0</v>
      </c>
      <c r="AC4233">
        <v>0</v>
      </c>
    </row>
    <row r="4234" spans="1:29" x14ac:dyDescent="0.25">
      <c r="A4234" t="s">
        <v>269</v>
      </c>
      <c r="B4234" t="s">
        <v>270</v>
      </c>
      <c r="C4234">
        <v>1</v>
      </c>
      <c r="D4234">
        <v>1</v>
      </c>
      <c r="E4234">
        <v>0</v>
      </c>
      <c r="F4234">
        <v>0</v>
      </c>
      <c r="G4234">
        <v>0</v>
      </c>
      <c r="H4234">
        <v>0</v>
      </c>
      <c r="I4234">
        <v>0</v>
      </c>
      <c r="J4234">
        <v>0</v>
      </c>
      <c r="K4234">
        <v>0</v>
      </c>
      <c r="L4234">
        <v>0</v>
      </c>
      <c r="M4234">
        <v>0</v>
      </c>
      <c r="N4234">
        <v>0</v>
      </c>
      <c r="O4234">
        <v>0</v>
      </c>
      <c r="P4234" t="s">
        <v>1</v>
      </c>
      <c r="Q4234">
        <v>0.158</v>
      </c>
      <c r="R4234">
        <v>0.19500000000000001</v>
      </c>
      <c r="S4234">
        <v>0.22</v>
      </c>
      <c r="T4234">
        <v>0.41399999999999998</v>
      </c>
      <c r="U4234">
        <v>0.188</v>
      </c>
      <c r="V4234" t="s">
        <v>1</v>
      </c>
      <c r="W4234">
        <v>10</v>
      </c>
      <c r="X4234">
        <v>0</v>
      </c>
      <c r="Y4234">
        <v>0</v>
      </c>
      <c r="Z4234" t="s">
        <v>1</v>
      </c>
      <c r="AA4234">
        <v>-0.1</v>
      </c>
      <c r="AB4234">
        <v>0</v>
      </c>
      <c r="AC4234">
        <v>0</v>
      </c>
    </row>
    <row r="4235" spans="1:29" x14ac:dyDescent="0.25">
      <c r="A4235" t="s">
        <v>267</v>
      </c>
      <c r="B4235" t="s">
        <v>268</v>
      </c>
      <c r="C4235">
        <v>1</v>
      </c>
      <c r="D4235">
        <v>1</v>
      </c>
      <c r="E4235">
        <v>0</v>
      </c>
      <c r="F4235">
        <v>0</v>
      </c>
      <c r="G4235">
        <v>0</v>
      </c>
      <c r="H4235">
        <v>0</v>
      </c>
      <c r="I4235">
        <v>0</v>
      </c>
      <c r="J4235">
        <v>0</v>
      </c>
      <c r="K4235">
        <v>0</v>
      </c>
      <c r="L4235">
        <v>0</v>
      </c>
      <c r="M4235">
        <v>0</v>
      </c>
      <c r="N4235">
        <v>0</v>
      </c>
      <c r="O4235">
        <v>0</v>
      </c>
      <c r="P4235" t="s">
        <v>1</v>
      </c>
      <c r="Q4235">
        <v>0.161</v>
      </c>
      <c r="R4235">
        <v>0.19700000000000001</v>
      </c>
      <c r="S4235">
        <v>0.217</v>
      </c>
      <c r="T4235">
        <v>0.41399999999999998</v>
      </c>
      <c r="U4235">
        <v>0.188</v>
      </c>
      <c r="V4235" t="s">
        <v>1</v>
      </c>
      <c r="W4235">
        <v>13</v>
      </c>
      <c r="X4235">
        <v>0</v>
      </c>
      <c r="Y4235">
        <v>0</v>
      </c>
      <c r="Z4235" t="s">
        <v>1</v>
      </c>
      <c r="AA4235">
        <v>-0.1</v>
      </c>
      <c r="AB4235">
        <v>0</v>
      </c>
      <c r="AC4235">
        <v>0</v>
      </c>
    </row>
    <row r="4236" spans="1:29" x14ac:dyDescent="0.25">
      <c r="A4236" t="s">
        <v>265</v>
      </c>
      <c r="B4236" t="s">
        <v>266</v>
      </c>
      <c r="C4236">
        <v>1</v>
      </c>
      <c r="D4236">
        <v>1</v>
      </c>
      <c r="E4236">
        <v>0</v>
      </c>
      <c r="F4236">
        <v>0</v>
      </c>
      <c r="G4236">
        <v>0</v>
      </c>
      <c r="H4236">
        <v>0</v>
      </c>
      <c r="I4236">
        <v>0</v>
      </c>
      <c r="J4236">
        <v>0</v>
      </c>
      <c r="K4236">
        <v>0</v>
      </c>
      <c r="L4236">
        <v>0</v>
      </c>
      <c r="M4236">
        <v>0</v>
      </c>
      <c r="N4236">
        <v>0</v>
      </c>
      <c r="O4236">
        <v>0</v>
      </c>
      <c r="P4236" t="s">
        <v>1</v>
      </c>
      <c r="Q4236">
        <v>0.16200000000000001</v>
      </c>
      <c r="R4236">
        <v>0.20599999999999999</v>
      </c>
      <c r="S4236">
        <v>0.20200000000000001</v>
      </c>
      <c r="T4236">
        <v>0.40899999999999997</v>
      </c>
      <c r="U4236">
        <v>0.188</v>
      </c>
      <c r="V4236" t="s">
        <v>1</v>
      </c>
      <c r="W4236">
        <v>13</v>
      </c>
      <c r="X4236">
        <v>0</v>
      </c>
      <c r="Y4236">
        <v>0</v>
      </c>
      <c r="Z4236" t="s">
        <v>1</v>
      </c>
      <c r="AA4236">
        <v>-0.1</v>
      </c>
      <c r="AB4236">
        <v>0</v>
      </c>
      <c r="AC4236">
        <v>0</v>
      </c>
    </row>
    <row r="4237" spans="1:29" x14ac:dyDescent="0.25">
      <c r="A4237" t="s">
        <v>263</v>
      </c>
      <c r="B4237" t="s">
        <v>264</v>
      </c>
      <c r="C4237">
        <v>1</v>
      </c>
      <c r="D4237">
        <v>1</v>
      </c>
      <c r="E4237">
        <v>0</v>
      </c>
      <c r="F4237">
        <v>0</v>
      </c>
      <c r="G4237">
        <v>0</v>
      </c>
      <c r="H4237">
        <v>0</v>
      </c>
      <c r="I4237">
        <v>0</v>
      </c>
      <c r="J4237">
        <v>0</v>
      </c>
      <c r="K4237">
        <v>0</v>
      </c>
      <c r="L4237">
        <v>0</v>
      </c>
      <c r="M4237">
        <v>0</v>
      </c>
      <c r="N4237">
        <v>0</v>
      </c>
      <c r="O4237">
        <v>0</v>
      </c>
      <c r="P4237" t="s">
        <v>1</v>
      </c>
      <c r="Q4237">
        <v>0.161</v>
      </c>
      <c r="R4237">
        <v>0.19900000000000001</v>
      </c>
      <c r="S4237">
        <v>0.216</v>
      </c>
      <c r="T4237">
        <v>0.41499999999999998</v>
      </c>
      <c r="U4237">
        <v>0.188</v>
      </c>
      <c r="V4237" t="s">
        <v>1</v>
      </c>
      <c r="W4237">
        <v>18</v>
      </c>
      <c r="X4237">
        <v>0</v>
      </c>
      <c r="Y4237">
        <v>0</v>
      </c>
      <c r="Z4237" t="s">
        <v>1</v>
      </c>
      <c r="AA4237">
        <v>-0.1</v>
      </c>
      <c r="AB4237">
        <v>0</v>
      </c>
      <c r="AC4237">
        <v>0</v>
      </c>
    </row>
    <row r="4238" spans="1:29" x14ac:dyDescent="0.25">
      <c r="A4238" t="s">
        <v>261</v>
      </c>
      <c r="B4238" t="s">
        <v>262</v>
      </c>
      <c r="C4238">
        <v>1</v>
      </c>
      <c r="D4238">
        <v>1</v>
      </c>
      <c r="E4238">
        <v>0</v>
      </c>
      <c r="F4238">
        <v>0</v>
      </c>
      <c r="G4238">
        <v>0</v>
      </c>
      <c r="H4238">
        <v>0</v>
      </c>
      <c r="I4238">
        <v>0</v>
      </c>
      <c r="J4238">
        <v>0</v>
      </c>
      <c r="K4238">
        <v>0</v>
      </c>
      <c r="L4238">
        <v>0</v>
      </c>
      <c r="M4238">
        <v>0</v>
      </c>
      <c r="N4238">
        <v>0</v>
      </c>
      <c r="O4238">
        <v>0</v>
      </c>
      <c r="P4238" t="s">
        <v>1</v>
      </c>
      <c r="Q4238">
        <v>0.155</v>
      </c>
      <c r="R4238">
        <v>0.19700000000000001</v>
      </c>
      <c r="S4238">
        <v>0.214</v>
      </c>
      <c r="T4238">
        <v>0.41099999999999998</v>
      </c>
      <c r="U4238">
        <v>0.188</v>
      </c>
      <c r="V4238" t="s">
        <v>1</v>
      </c>
      <c r="W4238">
        <v>18</v>
      </c>
      <c r="X4238">
        <v>0</v>
      </c>
      <c r="Y4238">
        <v>0</v>
      </c>
      <c r="Z4238" t="s">
        <v>1</v>
      </c>
      <c r="AA4238">
        <v>-0.1</v>
      </c>
      <c r="AB4238">
        <v>0</v>
      </c>
      <c r="AC4238">
        <v>0</v>
      </c>
    </row>
    <row r="4239" spans="1:29" x14ac:dyDescent="0.25">
      <c r="A4239" t="s">
        <v>259</v>
      </c>
      <c r="B4239" t="s">
        <v>260</v>
      </c>
      <c r="C4239">
        <v>1</v>
      </c>
      <c r="D4239">
        <v>1</v>
      </c>
      <c r="E4239">
        <v>0</v>
      </c>
      <c r="F4239">
        <v>0</v>
      </c>
      <c r="G4239">
        <v>0</v>
      </c>
      <c r="H4239">
        <v>0</v>
      </c>
      <c r="I4239">
        <v>0</v>
      </c>
      <c r="J4239">
        <v>0</v>
      </c>
      <c r="K4239">
        <v>0</v>
      </c>
      <c r="L4239">
        <v>0</v>
      </c>
      <c r="M4239">
        <v>0</v>
      </c>
      <c r="N4239">
        <v>0</v>
      </c>
      <c r="O4239">
        <v>0</v>
      </c>
      <c r="P4239" t="s">
        <v>1</v>
      </c>
      <c r="Q4239">
        <v>0.16600000000000001</v>
      </c>
      <c r="R4239">
        <v>0.19900000000000001</v>
      </c>
      <c r="S4239">
        <v>0.216</v>
      </c>
      <c r="T4239">
        <v>0.41399999999999998</v>
      </c>
      <c r="U4239">
        <v>0.188</v>
      </c>
      <c r="V4239" t="s">
        <v>1</v>
      </c>
      <c r="W4239">
        <v>9</v>
      </c>
      <c r="X4239">
        <v>0</v>
      </c>
      <c r="Y4239">
        <v>0</v>
      </c>
      <c r="Z4239" t="s">
        <v>1</v>
      </c>
      <c r="AA4239">
        <v>-0.1</v>
      </c>
      <c r="AB4239">
        <v>0</v>
      </c>
      <c r="AC4239">
        <v>0</v>
      </c>
    </row>
    <row r="4240" spans="1:29" x14ac:dyDescent="0.25">
      <c r="A4240" t="s">
        <v>257</v>
      </c>
      <c r="B4240" t="s">
        <v>258</v>
      </c>
      <c r="C4240">
        <v>1</v>
      </c>
      <c r="D4240">
        <v>1</v>
      </c>
      <c r="E4240">
        <v>0</v>
      </c>
      <c r="F4240">
        <v>0</v>
      </c>
      <c r="G4240">
        <v>0</v>
      </c>
      <c r="H4240">
        <v>0</v>
      </c>
      <c r="I4240">
        <v>0</v>
      </c>
      <c r="J4240">
        <v>0</v>
      </c>
      <c r="K4240">
        <v>0</v>
      </c>
      <c r="L4240">
        <v>0</v>
      </c>
      <c r="M4240">
        <v>0</v>
      </c>
      <c r="N4240">
        <v>0</v>
      </c>
      <c r="O4240">
        <v>0</v>
      </c>
      <c r="P4240" t="s">
        <v>1</v>
      </c>
      <c r="Q4240">
        <v>0.16500000000000001</v>
      </c>
      <c r="R4240">
        <v>0.193</v>
      </c>
      <c r="S4240">
        <v>0.224</v>
      </c>
      <c r="T4240">
        <v>0.41699999999999998</v>
      </c>
      <c r="U4240">
        <v>0.188</v>
      </c>
      <c r="V4240" t="s">
        <v>1</v>
      </c>
      <c r="W4240">
        <v>11</v>
      </c>
      <c r="X4240">
        <v>0</v>
      </c>
      <c r="Y4240">
        <v>0</v>
      </c>
      <c r="Z4240" t="s">
        <v>1</v>
      </c>
      <c r="AA4240">
        <v>-0.1</v>
      </c>
      <c r="AB4240">
        <v>0</v>
      </c>
      <c r="AC4240">
        <v>0</v>
      </c>
    </row>
    <row r="4241" spans="1:29" x14ac:dyDescent="0.25">
      <c r="A4241" t="s">
        <v>255</v>
      </c>
      <c r="B4241" t="s">
        <v>256</v>
      </c>
      <c r="C4241">
        <v>1</v>
      </c>
      <c r="D4241">
        <v>1</v>
      </c>
      <c r="E4241">
        <v>0</v>
      </c>
      <c r="F4241">
        <v>0</v>
      </c>
      <c r="G4241">
        <v>0</v>
      </c>
      <c r="H4241">
        <v>0</v>
      </c>
      <c r="I4241">
        <v>0</v>
      </c>
      <c r="J4241">
        <v>0</v>
      </c>
      <c r="K4241">
        <v>0</v>
      </c>
      <c r="L4241">
        <v>0</v>
      </c>
      <c r="M4241">
        <v>0</v>
      </c>
      <c r="N4241">
        <v>0</v>
      </c>
      <c r="O4241">
        <v>0</v>
      </c>
      <c r="P4241" t="s">
        <v>1</v>
      </c>
      <c r="Q4241">
        <v>0.161</v>
      </c>
      <c r="R4241">
        <v>0.192</v>
      </c>
      <c r="S4241">
        <v>0.22500000000000001</v>
      </c>
      <c r="T4241">
        <v>0.41599999999999998</v>
      </c>
      <c r="U4241">
        <v>0.188</v>
      </c>
      <c r="V4241" t="s">
        <v>1</v>
      </c>
      <c r="W4241">
        <v>9</v>
      </c>
      <c r="X4241">
        <v>0</v>
      </c>
      <c r="Y4241">
        <v>0</v>
      </c>
      <c r="Z4241" t="s">
        <v>1</v>
      </c>
      <c r="AA4241">
        <v>-0.1</v>
      </c>
      <c r="AB4241">
        <v>0</v>
      </c>
      <c r="AC4241">
        <v>0</v>
      </c>
    </row>
    <row r="4242" spans="1:29" x14ac:dyDescent="0.25">
      <c r="A4242" t="s">
        <v>253</v>
      </c>
      <c r="B4242" t="s">
        <v>254</v>
      </c>
      <c r="C4242">
        <v>1</v>
      </c>
      <c r="D4242">
        <v>1</v>
      </c>
      <c r="E4242">
        <v>0</v>
      </c>
      <c r="F4242">
        <v>0</v>
      </c>
      <c r="G4242">
        <v>0</v>
      </c>
      <c r="H4242">
        <v>0</v>
      </c>
      <c r="I4242">
        <v>0</v>
      </c>
      <c r="J4242">
        <v>0</v>
      </c>
      <c r="K4242">
        <v>0</v>
      </c>
      <c r="L4242">
        <v>0</v>
      </c>
      <c r="M4242">
        <v>0</v>
      </c>
      <c r="N4242">
        <v>0</v>
      </c>
      <c r="O4242">
        <v>0</v>
      </c>
      <c r="P4242" t="s">
        <v>1</v>
      </c>
      <c r="Q4242">
        <v>0.16600000000000001</v>
      </c>
      <c r="R4242">
        <v>0.19600000000000001</v>
      </c>
      <c r="S4242">
        <v>0.219</v>
      </c>
      <c r="T4242">
        <v>0.41499999999999998</v>
      </c>
      <c r="U4242">
        <v>0.188</v>
      </c>
      <c r="V4242" t="s">
        <v>1</v>
      </c>
      <c r="W4242">
        <v>12</v>
      </c>
      <c r="X4242">
        <v>0</v>
      </c>
      <c r="Y4242">
        <v>0</v>
      </c>
      <c r="Z4242" t="s">
        <v>1</v>
      </c>
      <c r="AA4242">
        <v>-0.1</v>
      </c>
      <c r="AB4242">
        <v>0</v>
      </c>
      <c r="AC4242">
        <v>0</v>
      </c>
    </row>
    <row r="4243" spans="1:29" x14ac:dyDescent="0.25">
      <c r="A4243" t="s">
        <v>251</v>
      </c>
      <c r="B4243" t="s">
        <v>252</v>
      </c>
      <c r="C4243">
        <v>1</v>
      </c>
      <c r="D4243">
        <v>1</v>
      </c>
      <c r="E4243">
        <v>0</v>
      </c>
      <c r="F4243">
        <v>0</v>
      </c>
      <c r="G4243">
        <v>0</v>
      </c>
      <c r="H4243">
        <v>0</v>
      </c>
      <c r="I4243">
        <v>0</v>
      </c>
      <c r="J4243">
        <v>0</v>
      </c>
      <c r="K4243">
        <v>0</v>
      </c>
      <c r="L4243">
        <v>0</v>
      </c>
      <c r="M4243">
        <v>0</v>
      </c>
      <c r="N4243">
        <v>0</v>
      </c>
      <c r="O4243">
        <v>0</v>
      </c>
      <c r="P4243" t="s">
        <v>1</v>
      </c>
      <c r="Q4243">
        <v>0.161</v>
      </c>
      <c r="R4243">
        <v>0.19900000000000001</v>
      </c>
      <c r="S4243">
        <v>0.21299999999999999</v>
      </c>
      <c r="T4243">
        <v>0.41199999999999998</v>
      </c>
      <c r="U4243">
        <v>0.188</v>
      </c>
      <c r="V4243" t="s">
        <v>1</v>
      </c>
      <c r="W4243">
        <v>17</v>
      </c>
      <c r="X4243">
        <v>0</v>
      </c>
      <c r="Y4243">
        <v>0</v>
      </c>
      <c r="Z4243" t="s">
        <v>1</v>
      </c>
      <c r="AA4243">
        <v>-0.1</v>
      </c>
      <c r="AB4243">
        <v>0</v>
      </c>
      <c r="AC4243">
        <v>0</v>
      </c>
    </row>
    <row r="4244" spans="1:29" x14ac:dyDescent="0.25">
      <c r="A4244" t="s">
        <v>249</v>
      </c>
      <c r="B4244" t="s">
        <v>250</v>
      </c>
      <c r="C4244">
        <v>1</v>
      </c>
      <c r="D4244">
        <v>1</v>
      </c>
      <c r="E4244">
        <v>0</v>
      </c>
      <c r="F4244">
        <v>0</v>
      </c>
      <c r="G4244">
        <v>0</v>
      </c>
      <c r="H4244">
        <v>0</v>
      </c>
      <c r="I4244">
        <v>0</v>
      </c>
      <c r="J4244">
        <v>0</v>
      </c>
      <c r="K4244">
        <v>0</v>
      </c>
      <c r="L4244">
        <v>0</v>
      </c>
      <c r="M4244">
        <v>0</v>
      </c>
      <c r="N4244">
        <v>0</v>
      </c>
      <c r="O4244">
        <v>0</v>
      </c>
      <c r="P4244" t="s">
        <v>1</v>
      </c>
      <c r="Q4244">
        <v>0.16600000000000001</v>
      </c>
      <c r="R4244">
        <v>0.19600000000000001</v>
      </c>
      <c r="S4244">
        <v>0.219</v>
      </c>
      <c r="T4244">
        <v>0.41499999999999998</v>
      </c>
      <c r="U4244">
        <v>0.188</v>
      </c>
      <c r="V4244" t="s">
        <v>1</v>
      </c>
      <c r="W4244">
        <v>17</v>
      </c>
      <c r="X4244">
        <v>0</v>
      </c>
      <c r="Y4244">
        <v>0</v>
      </c>
      <c r="Z4244" t="s">
        <v>1</v>
      </c>
      <c r="AA4244">
        <v>-0.1</v>
      </c>
      <c r="AB4244">
        <v>0</v>
      </c>
      <c r="AC4244">
        <v>0</v>
      </c>
    </row>
    <row r="4245" spans="1:29" x14ac:dyDescent="0.25">
      <c r="A4245" t="s">
        <v>247</v>
      </c>
      <c r="B4245" t="s">
        <v>248</v>
      </c>
      <c r="C4245">
        <v>1</v>
      </c>
      <c r="D4245">
        <v>1</v>
      </c>
      <c r="E4245">
        <v>0</v>
      </c>
      <c r="F4245">
        <v>0</v>
      </c>
      <c r="G4245">
        <v>0</v>
      </c>
      <c r="H4245">
        <v>0</v>
      </c>
      <c r="I4245">
        <v>0</v>
      </c>
      <c r="J4245">
        <v>0</v>
      </c>
      <c r="K4245">
        <v>0</v>
      </c>
      <c r="L4245">
        <v>0</v>
      </c>
      <c r="M4245">
        <v>0</v>
      </c>
      <c r="N4245">
        <v>0</v>
      </c>
      <c r="O4245">
        <v>0</v>
      </c>
      <c r="P4245" t="s">
        <v>1</v>
      </c>
      <c r="Q4245">
        <v>0.17</v>
      </c>
      <c r="R4245">
        <v>0.19800000000000001</v>
      </c>
      <c r="S4245">
        <v>0.217</v>
      </c>
      <c r="T4245">
        <v>0.41499999999999998</v>
      </c>
      <c r="U4245">
        <v>0.188</v>
      </c>
      <c r="V4245" t="s">
        <v>1</v>
      </c>
      <c r="W4245">
        <v>10</v>
      </c>
      <c r="X4245">
        <v>0</v>
      </c>
      <c r="Y4245">
        <v>0</v>
      </c>
      <c r="Z4245" t="s">
        <v>1</v>
      </c>
      <c r="AA4245">
        <v>-0.1</v>
      </c>
      <c r="AB4245">
        <v>0</v>
      </c>
      <c r="AC4245">
        <v>0</v>
      </c>
    </row>
    <row r="4246" spans="1:29" x14ac:dyDescent="0.25">
      <c r="A4246" t="s">
        <v>245</v>
      </c>
      <c r="B4246" t="s">
        <v>246</v>
      </c>
      <c r="C4246">
        <v>1</v>
      </c>
      <c r="D4246">
        <v>1</v>
      </c>
      <c r="E4246">
        <v>0</v>
      </c>
      <c r="F4246">
        <v>0</v>
      </c>
      <c r="G4246">
        <v>0</v>
      </c>
      <c r="H4246">
        <v>0</v>
      </c>
      <c r="I4246">
        <v>0</v>
      </c>
      <c r="J4246">
        <v>0</v>
      </c>
      <c r="K4246">
        <v>0</v>
      </c>
      <c r="L4246">
        <v>0</v>
      </c>
      <c r="M4246">
        <v>0</v>
      </c>
      <c r="N4246">
        <v>0</v>
      </c>
      <c r="O4246">
        <v>0</v>
      </c>
      <c r="P4246" t="s">
        <v>1</v>
      </c>
      <c r="Q4246">
        <v>0.155</v>
      </c>
      <c r="R4246">
        <v>0.19600000000000001</v>
      </c>
      <c r="S4246">
        <v>0.216</v>
      </c>
      <c r="T4246">
        <v>0.41099999999999998</v>
      </c>
      <c r="U4246">
        <v>0.188</v>
      </c>
      <c r="V4246" t="s">
        <v>1</v>
      </c>
      <c r="W4246">
        <v>12</v>
      </c>
      <c r="X4246">
        <v>0</v>
      </c>
      <c r="Y4246">
        <v>0</v>
      </c>
      <c r="Z4246" t="s">
        <v>1</v>
      </c>
      <c r="AA4246">
        <v>-0.1</v>
      </c>
      <c r="AB4246">
        <v>0</v>
      </c>
      <c r="AC4246">
        <v>0</v>
      </c>
    </row>
    <row r="4247" spans="1:29" x14ac:dyDescent="0.25">
      <c r="A4247" t="s">
        <v>243</v>
      </c>
      <c r="B4247" t="s">
        <v>244</v>
      </c>
      <c r="C4247">
        <v>1</v>
      </c>
      <c r="D4247">
        <v>1</v>
      </c>
      <c r="E4247">
        <v>0</v>
      </c>
      <c r="F4247">
        <v>0</v>
      </c>
      <c r="G4247">
        <v>0</v>
      </c>
      <c r="H4247">
        <v>0</v>
      </c>
      <c r="I4247">
        <v>0</v>
      </c>
      <c r="J4247">
        <v>0</v>
      </c>
      <c r="K4247">
        <v>0</v>
      </c>
      <c r="L4247">
        <v>0</v>
      </c>
      <c r="M4247">
        <v>0</v>
      </c>
      <c r="N4247">
        <v>0</v>
      </c>
      <c r="O4247">
        <v>0</v>
      </c>
      <c r="P4247" t="s">
        <v>1</v>
      </c>
      <c r="Q4247">
        <v>0.17399999999999999</v>
      </c>
      <c r="R4247">
        <v>0.19900000000000001</v>
      </c>
      <c r="S4247">
        <v>0.217</v>
      </c>
      <c r="T4247">
        <v>0.41599999999999998</v>
      </c>
      <c r="U4247">
        <v>0.188</v>
      </c>
      <c r="V4247" t="s">
        <v>1</v>
      </c>
      <c r="W4247">
        <v>16</v>
      </c>
      <c r="X4247">
        <v>0</v>
      </c>
      <c r="Y4247">
        <v>0</v>
      </c>
      <c r="Z4247" t="s">
        <v>1</v>
      </c>
      <c r="AA4247">
        <v>-0.1</v>
      </c>
      <c r="AB4247">
        <v>0</v>
      </c>
      <c r="AC4247">
        <v>0</v>
      </c>
    </row>
    <row r="4248" spans="1:29" x14ac:dyDescent="0.25">
      <c r="A4248" t="s">
        <v>241</v>
      </c>
      <c r="B4248" t="s">
        <v>242</v>
      </c>
      <c r="C4248">
        <v>1</v>
      </c>
      <c r="D4248">
        <v>1</v>
      </c>
      <c r="E4248">
        <v>0</v>
      </c>
      <c r="F4248">
        <v>0</v>
      </c>
      <c r="G4248">
        <v>0</v>
      </c>
      <c r="H4248">
        <v>0</v>
      </c>
      <c r="I4248">
        <v>0</v>
      </c>
      <c r="J4248">
        <v>0</v>
      </c>
      <c r="K4248">
        <v>0</v>
      </c>
      <c r="L4248">
        <v>0</v>
      </c>
      <c r="M4248">
        <v>0</v>
      </c>
      <c r="N4248">
        <v>0</v>
      </c>
      <c r="O4248">
        <v>0</v>
      </c>
      <c r="P4248" t="s">
        <v>1</v>
      </c>
      <c r="Q4248">
        <v>0.16500000000000001</v>
      </c>
      <c r="R4248">
        <v>0.20300000000000001</v>
      </c>
      <c r="S4248">
        <v>0.20799999999999999</v>
      </c>
      <c r="T4248">
        <v>0.41099999999999998</v>
      </c>
      <c r="U4248">
        <v>0.188</v>
      </c>
      <c r="V4248" t="s">
        <v>1</v>
      </c>
      <c r="W4248">
        <v>17</v>
      </c>
      <c r="X4248">
        <v>0</v>
      </c>
      <c r="Y4248">
        <v>0</v>
      </c>
      <c r="Z4248" t="s">
        <v>1</v>
      </c>
      <c r="AA4248">
        <v>-0.1</v>
      </c>
      <c r="AB4248">
        <v>0</v>
      </c>
      <c r="AC4248">
        <v>0</v>
      </c>
    </row>
    <row r="4249" spans="1:29" x14ac:dyDescent="0.25">
      <c r="A4249" t="s">
        <v>239</v>
      </c>
      <c r="B4249" t="s">
        <v>240</v>
      </c>
      <c r="C4249">
        <v>1</v>
      </c>
      <c r="D4249">
        <v>1</v>
      </c>
      <c r="E4249">
        <v>0</v>
      </c>
      <c r="F4249">
        <v>0</v>
      </c>
      <c r="G4249">
        <v>0</v>
      </c>
      <c r="H4249">
        <v>0</v>
      </c>
      <c r="I4249">
        <v>0</v>
      </c>
      <c r="J4249">
        <v>0</v>
      </c>
      <c r="K4249">
        <v>0</v>
      </c>
      <c r="L4249">
        <v>0</v>
      </c>
      <c r="M4249">
        <v>0</v>
      </c>
      <c r="N4249">
        <v>0</v>
      </c>
      <c r="O4249">
        <v>0</v>
      </c>
      <c r="P4249" t="s">
        <v>1</v>
      </c>
      <c r="Q4249">
        <v>0.158</v>
      </c>
      <c r="R4249">
        <v>0.193</v>
      </c>
      <c r="S4249">
        <v>0.22</v>
      </c>
      <c r="T4249">
        <v>0.41299999999999998</v>
      </c>
      <c r="U4249">
        <v>0.188</v>
      </c>
      <c r="V4249" t="s">
        <v>1</v>
      </c>
      <c r="W4249">
        <v>15</v>
      </c>
      <c r="X4249">
        <v>0</v>
      </c>
      <c r="Y4249">
        <v>0</v>
      </c>
      <c r="Z4249" t="s">
        <v>1</v>
      </c>
      <c r="AA4249">
        <v>-0.1</v>
      </c>
      <c r="AB4249">
        <v>0</v>
      </c>
      <c r="AC4249">
        <v>0</v>
      </c>
    </row>
    <row r="4250" spans="1:29" x14ac:dyDescent="0.25">
      <c r="A4250" t="s">
        <v>237</v>
      </c>
      <c r="B4250" t="s">
        <v>238</v>
      </c>
      <c r="C4250">
        <v>1</v>
      </c>
      <c r="D4250">
        <v>1</v>
      </c>
      <c r="E4250">
        <v>0</v>
      </c>
      <c r="F4250">
        <v>0</v>
      </c>
      <c r="G4250">
        <v>0</v>
      </c>
      <c r="H4250">
        <v>0</v>
      </c>
      <c r="I4250">
        <v>0</v>
      </c>
      <c r="J4250">
        <v>0</v>
      </c>
      <c r="K4250">
        <v>0</v>
      </c>
      <c r="L4250">
        <v>0</v>
      </c>
      <c r="M4250">
        <v>0</v>
      </c>
      <c r="N4250">
        <v>0</v>
      </c>
      <c r="O4250">
        <v>0</v>
      </c>
      <c r="P4250" t="s">
        <v>1</v>
      </c>
      <c r="Q4250">
        <v>0.16800000000000001</v>
      </c>
      <c r="R4250">
        <v>0.19900000000000001</v>
      </c>
      <c r="S4250">
        <v>0.214</v>
      </c>
      <c r="T4250">
        <v>0.41299999999999998</v>
      </c>
      <c r="U4250">
        <v>0.187</v>
      </c>
      <c r="V4250" t="s">
        <v>1</v>
      </c>
      <c r="W4250">
        <v>12</v>
      </c>
      <c r="X4250">
        <v>0</v>
      </c>
      <c r="Y4250">
        <v>0</v>
      </c>
      <c r="Z4250" t="s">
        <v>1</v>
      </c>
      <c r="AA4250">
        <v>-0.1</v>
      </c>
      <c r="AB4250">
        <v>0</v>
      </c>
      <c r="AC4250">
        <v>0</v>
      </c>
    </row>
    <row r="4251" spans="1:29" x14ac:dyDescent="0.25">
      <c r="A4251" t="s">
        <v>235</v>
      </c>
      <c r="B4251" t="s">
        <v>236</v>
      </c>
      <c r="C4251">
        <v>1</v>
      </c>
      <c r="D4251">
        <v>1</v>
      </c>
      <c r="E4251">
        <v>0</v>
      </c>
      <c r="F4251">
        <v>0</v>
      </c>
      <c r="G4251">
        <v>0</v>
      </c>
      <c r="H4251">
        <v>0</v>
      </c>
      <c r="I4251">
        <v>0</v>
      </c>
      <c r="J4251">
        <v>0</v>
      </c>
      <c r="K4251">
        <v>0</v>
      </c>
      <c r="L4251">
        <v>0</v>
      </c>
      <c r="M4251">
        <v>0</v>
      </c>
      <c r="N4251">
        <v>0</v>
      </c>
      <c r="O4251">
        <v>0</v>
      </c>
      <c r="P4251" t="s">
        <v>1</v>
      </c>
      <c r="Q4251">
        <v>0.16</v>
      </c>
      <c r="R4251">
        <v>0.19700000000000001</v>
      </c>
      <c r="S4251">
        <v>0.215</v>
      </c>
      <c r="T4251">
        <v>0.41099999999999998</v>
      </c>
      <c r="U4251">
        <v>0.187</v>
      </c>
      <c r="V4251" t="s">
        <v>1</v>
      </c>
      <c r="W4251">
        <v>17</v>
      </c>
      <c r="X4251">
        <v>0</v>
      </c>
      <c r="Y4251">
        <v>0</v>
      </c>
      <c r="Z4251" t="s">
        <v>1</v>
      </c>
      <c r="AA4251">
        <v>-0.1</v>
      </c>
      <c r="AB4251">
        <v>0</v>
      </c>
      <c r="AC4251">
        <v>0</v>
      </c>
    </row>
    <row r="4252" spans="1:29" x14ac:dyDescent="0.25">
      <c r="A4252" t="s">
        <v>233</v>
      </c>
      <c r="B4252" t="s">
        <v>234</v>
      </c>
      <c r="C4252">
        <v>1</v>
      </c>
      <c r="D4252">
        <v>1</v>
      </c>
      <c r="E4252">
        <v>0</v>
      </c>
      <c r="F4252">
        <v>0</v>
      </c>
      <c r="G4252">
        <v>0</v>
      </c>
      <c r="H4252">
        <v>0</v>
      </c>
      <c r="I4252">
        <v>0</v>
      </c>
      <c r="J4252">
        <v>0</v>
      </c>
      <c r="K4252">
        <v>0</v>
      </c>
      <c r="L4252">
        <v>0</v>
      </c>
      <c r="M4252">
        <v>0</v>
      </c>
      <c r="N4252">
        <v>0</v>
      </c>
      <c r="O4252">
        <v>0</v>
      </c>
      <c r="P4252" t="s">
        <v>1</v>
      </c>
      <c r="Q4252">
        <v>0.14899999999999999</v>
      </c>
      <c r="R4252">
        <v>0.19</v>
      </c>
      <c r="S4252">
        <v>0.222</v>
      </c>
      <c r="T4252">
        <v>0.41199999999999998</v>
      </c>
      <c r="U4252">
        <v>0.187</v>
      </c>
      <c r="V4252" t="s">
        <v>1</v>
      </c>
      <c r="W4252">
        <v>12</v>
      </c>
      <c r="X4252">
        <v>0</v>
      </c>
      <c r="Y4252">
        <v>0</v>
      </c>
      <c r="Z4252" t="s">
        <v>1</v>
      </c>
      <c r="AA4252">
        <v>-0.1</v>
      </c>
      <c r="AB4252">
        <v>0</v>
      </c>
      <c r="AC4252">
        <v>0</v>
      </c>
    </row>
    <row r="4253" spans="1:29" x14ac:dyDescent="0.25">
      <c r="A4253" t="s">
        <v>231</v>
      </c>
      <c r="B4253" t="s">
        <v>232</v>
      </c>
      <c r="C4253">
        <v>1</v>
      </c>
      <c r="D4253">
        <v>1</v>
      </c>
      <c r="E4253">
        <v>0</v>
      </c>
      <c r="F4253">
        <v>0</v>
      </c>
      <c r="G4253">
        <v>0</v>
      </c>
      <c r="H4253">
        <v>0</v>
      </c>
      <c r="I4253">
        <v>0</v>
      </c>
      <c r="J4253">
        <v>0</v>
      </c>
      <c r="K4253">
        <v>0</v>
      </c>
      <c r="L4253">
        <v>0</v>
      </c>
      <c r="M4253">
        <v>0</v>
      </c>
      <c r="N4253">
        <v>0</v>
      </c>
      <c r="O4253">
        <v>0</v>
      </c>
      <c r="P4253" t="s">
        <v>1</v>
      </c>
      <c r="Q4253">
        <v>0.16800000000000001</v>
      </c>
      <c r="R4253">
        <v>0.20300000000000001</v>
      </c>
      <c r="S4253">
        <v>0.20699999999999999</v>
      </c>
      <c r="T4253">
        <v>0.41</v>
      </c>
      <c r="U4253">
        <v>0.187</v>
      </c>
      <c r="V4253" t="s">
        <v>1</v>
      </c>
      <c r="W4253">
        <v>17</v>
      </c>
      <c r="X4253">
        <v>0</v>
      </c>
      <c r="Y4253">
        <v>0</v>
      </c>
      <c r="Z4253" t="s">
        <v>1</v>
      </c>
      <c r="AA4253">
        <v>-0.1</v>
      </c>
      <c r="AB4253">
        <v>0</v>
      </c>
      <c r="AC4253">
        <v>0</v>
      </c>
    </row>
    <row r="4254" spans="1:29" x14ac:dyDescent="0.25">
      <c r="A4254" t="s">
        <v>229</v>
      </c>
      <c r="B4254" t="s">
        <v>230</v>
      </c>
      <c r="C4254">
        <v>1</v>
      </c>
      <c r="D4254">
        <v>1</v>
      </c>
      <c r="E4254">
        <v>0</v>
      </c>
      <c r="F4254">
        <v>0</v>
      </c>
      <c r="G4254">
        <v>0</v>
      </c>
      <c r="H4254">
        <v>0</v>
      </c>
      <c r="I4254">
        <v>0</v>
      </c>
      <c r="J4254">
        <v>0</v>
      </c>
      <c r="K4254">
        <v>0</v>
      </c>
      <c r="L4254">
        <v>0</v>
      </c>
      <c r="M4254">
        <v>0</v>
      </c>
      <c r="N4254">
        <v>0</v>
      </c>
      <c r="O4254">
        <v>0</v>
      </c>
      <c r="P4254" t="s">
        <v>1</v>
      </c>
      <c r="Q4254">
        <v>0.16</v>
      </c>
      <c r="R4254">
        <v>0.19500000000000001</v>
      </c>
      <c r="S4254">
        <v>0.216</v>
      </c>
      <c r="T4254">
        <v>0.41199999999999998</v>
      </c>
      <c r="U4254">
        <v>0.187</v>
      </c>
      <c r="V4254" t="s">
        <v>1</v>
      </c>
      <c r="W4254">
        <v>13</v>
      </c>
      <c r="X4254">
        <v>0</v>
      </c>
      <c r="Y4254">
        <v>0</v>
      </c>
      <c r="Z4254" t="s">
        <v>1</v>
      </c>
      <c r="AA4254">
        <v>-0.1</v>
      </c>
      <c r="AB4254">
        <v>0</v>
      </c>
      <c r="AC4254">
        <v>0</v>
      </c>
    </row>
    <row r="4255" spans="1:29" x14ac:dyDescent="0.25">
      <c r="A4255" t="s">
        <v>227</v>
      </c>
      <c r="B4255" t="s">
        <v>228</v>
      </c>
      <c r="C4255">
        <v>1</v>
      </c>
      <c r="D4255">
        <v>1</v>
      </c>
      <c r="E4255">
        <v>0</v>
      </c>
      <c r="F4255">
        <v>0</v>
      </c>
      <c r="G4255">
        <v>0</v>
      </c>
      <c r="H4255">
        <v>0</v>
      </c>
      <c r="I4255">
        <v>0</v>
      </c>
      <c r="J4255">
        <v>0</v>
      </c>
      <c r="K4255">
        <v>0</v>
      </c>
      <c r="L4255">
        <v>0</v>
      </c>
      <c r="M4255">
        <v>0</v>
      </c>
      <c r="N4255">
        <v>0</v>
      </c>
      <c r="O4255">
        <v>0</v>
      </c>
      <c r="P4255" t="s">
        <v>1</v>
      </c>
      <c r="Q4255">
        <v>0.16400000000000001</v>
      </c>
      <c r="R4255">
        <v>0.19900000000000001</v>
      </c>
      <c r="S4255">
        <v>0.21199999999999999</v>
      </c>
      <c r="T4255">
        <v>0.41099999999999998</v>
      </c>
      <c r="U4255">
        <v>0.187</v>
      </c>
      <c r="V4255" t="s">
        <v>1</v>
      </c>
      <c r="W4255">
        <v>9</v>
      </c>
      <c r="X4255">
        <v>0</v>
      </c>
      <c r="Y4255">
        <v>0</v>
      </c>
      <c r="Z4255" t="s">
        <v>1</v>
      </c>
      <c r="AA4255">
        <v>-0.1</v>
      </c>
      <c r="AB4255">
        <v>0</v>
      </c>
      <c r="AC4255">
        <v>0</v>
      </c>
    </row>
    <row r="4256" spans="1:29" x14ac:dyDescent="0.25">
      <c r="A4256" t="s">
        <v>225</v>
      </c>
      <c r="B4256" t="s">
        <v>226</v>
      </c>
      <c r="C4256">
        <v>1</v>
      </c>
      <c r="D4256">
        <v>1</v>
      </c>
      <c r="E4256">
        <v>0</v>
      </c>
      <c r="F4256">
        <v>0</v>
      </c>
      <c r="G4256">
        <v>0</v>
      </c>
      <c r="H4256">
        <v>0</v>
      </c>
      <c r="I4256">
        <v>0</v>
      </c>
      <c r="J4256">
        <v>0</v>
      </c>
      <c r="K4256">
        <v>0</v>
      </c>
      <c r="L4256">
        <v>0</v>
      </c>
      <c r="M4256">
        <v>0</v>
      </c>
      <c r="N4256">
        <v>0</v>
      </c>
      <c r="O4256">
        <v>0</v>
      </c>
      <c r="P4256" t="s">
        <v>1</v>
      </c>
      <c r="Q4256">
        <v>0.16700000000000001</v>
      </c>
      <c r="R4256">
        <v>0.20300000000000001</v>
      </c>
      <c r="S4256">
        <v>0.20599999999999999</v>
      </c>
      <c r="T4256">
        <v>0.40899999999999997</v>
      </c>
      <c r="U4256">
        <v>0.187</v>
      </c>
      <c r="V4256" t="s">
        <v>1</v>
      </c>
      <c r="W4256">
        <v>18</v>
      </c>
      <c r="X4256">
        <v>0</v>
      </c>
      <c r="Y4256">
        <v>0</v>
      </c>
      <c r="Z4256" t="s">
        <v>1</v>
      </c>
      <c r="AA4256">
        <v>-0.1</v>
      </c>
      <c r="AB4256">
        <v>0</v>
      </c>
      <c r="AC4256">
        <v>0</v>
      </c>
    </row>
    <row r="4257" spans="1:29" x14ac:dyDescent="0.25">
      <c r="A4257" t="s">
        <v>223</v>
      </c>
      <c r="B4257" t="s">
        <v>224</v>
      </c>
      <c r="C4257">
        <v>1</v>
      </c>
      <c r="D4257">
        <v>1</v>
      </c>
      <c r="E4257">
        <v>0</v>
      </c>
      <c r="F4257">
        <v>0</v>
      </c>
      <c r="G4257">
        <v>0</v>
      </c>
      <c r="H4257">
        <v>0</v>
      </c>
      <c r="I4257">
        <v>0</v>
      </c>
      <c r="J4257">
        <v>0</v>
      </c>
      <c r="K4257">
        <v>0</v>
      </c>
      <c r="L4257">
        <v>0</v>
      </c>
      <c r="M4257">
        <v>0</v>
      </c>
      <c r="N4257">
        <v>0</v>
      </c>
      <c r="O4257">
        <v>0</v>
      </c>
      <c r="P4257" t="s">
        <v>1</v>
      </c>
      <c r="Q4257">
        <v>0.16200000000000001</v>
      </c>
      <c r="R4257">
        <v>0.19800000000000001</v>
      </c>
      <c r="S4257">
        <v>0.21299999999999999</v>
      </c>
      <c r="T4257">
        <v>0.41099999999999998</v>
      </c>
      <c r="U4257">
        <v>0.187</v>
      </c>
      <c r="V4257" t="s">
        <v>1</v>
      </c>
      <c r="W4257">
        <v>17</v>
      </c>
      <c r="X4257">
        <v>0</v>
      </c>
      <c r="Y4257">
        <v>0</v>
      </c>
      <c r="Z4257" t="s">
        <v>1</v>
      </c>
      <c r="AA4257">
        <v>-0.1</v>
      </c>
      <c r="AB4257">
        <v>0</v>
      </c>
      <c r="AC4257">
        <v>0</v>
      </c>
    </row>
    <row r="4258" spans="1:29" x14ac:dyDescent="0.25">
      <c r="A4258" t="s">
        <v>221</v>
      </c>
      <c r="B4258" t="s">
        <v>222</v>
      </c>
      <c r="C4258">
        <v>1</v>
      </c>
      <c r="D4258">
        <v>1</v>
      </c>
      <c r="E4258">
        <v>0</v>
      </c>
      <c r="F4258">
        <v>0</v>
      </c>
      <c r="G4258">
        <v>0</v>
      </c>
      <c r="H4258">
        <v>0</v>
      </c>
      <c r="I4258">
        <v>0</v>
      </c>
      <c r="J4258">
        <v>0</v>
      </c>
      <c r="K4258">
        <v>0</v>
      </c>
      <c r="L4258">
        <v>0</v>
      </c>
      <c r="M4258">
        <v>0</v>
      </c>
      <c r="N4258">
        <v>0</v>
      </c>
      <c r="O4258">
        <v>0</v>
      </c>
      <c r="P4258" t="s">
        <v>1</v>
      </c>
      <c r="Q4258">
        <v>0.16700000000000001</v>
      </c>
      <c r="R4258">
        <v>0.19600000000000001</v>
      </c>
      <c r="S4258">
        <v>0.217</v>
      </c>
      <c r="T4258">
        <v>0.41299999999999998</v>
      </c>
      <c r="U4258">
        <v>0.187</v>
      </c>
      <c r="V4258" t="s">
        <v>1</v>
      </c>
      <c r="W4258">
        <v>17</v>
      </c>
      <c r="X4258">
        <v>0</v>
      </c>
      <c r="Y4258">
        <v>0</v>
      </c>
      <c r="Z4258" t="s">
        <v>1</v>
      </c>
      <c r="AA4258">
        <v>-0.1</v>
      </c>
      <c r="AB4258">
        <v>0</v>
      </c>
      <c r="AC4258">
        <v>0</v>
      </c>
    </row>
    <row r="4259" spans="1:29" x14ac:dyDescent="0.25">
      <c r="A4259" t="s">
        <v>219</v>
      </c>
      <c r="B4259" t="s">
        <v>220</v>
      </c>
      <c r="C4259">
        <v>1</v>
      </c>
      <c r="D4259">
        <v>1</v>
      </c>
      <c r="E4259">
        <v>0</v>
      </c>
      <c r="F4259">
        <v>0</v>
      </c>
      <c r="G4259">
        <v>0</v>
      </c>
      <c r="H4259">
        <v>0</v>
      </c>
      <c r="I4259">
        <v>0</v>
      </c>
      <c r="J4259">
        <v>0</v>
      </c>
      <c r="K4259">
        <v>0</v>
      </c>
      <c r="L4259">
        <v>0</v>
      </c>
      <c r="M4259">
        <v>0</v>
      </c>
      <c r="N4259">
        <v>0</v>
      </c>
      <c r="O4259">
        <v>0</v>
      </c>
      <c r="P4259" t="s">
        <v>1</v>
      </c>
      <c r="Q4259">
        <v>0.158</v>
      </c>
      <c r="R4259">
        <v>0.19400000000000001</v>
      </c>
      <c r="S4259">
        <v>0.217</v>
      </c>
      <c r="T4259">
        <v>0.41099999999999998</v>
      </c>
      <c r="U4259">
        <v>0.187</v>
      </c>
      <c r="V4259" t="s">
        <v>1</v>
      </c>
      <c r="W4259">
        <v>15</v>
      </c>
      <c r="X4259">
        <v>0</v>
      </c>
      <c r="Y4259">
        <v>0</v>
      </c>
      <c r="Z4259" t="s">
        <v>1</v>
      </c>
      <c r="AA4259">
        <v>-0.1</v>
      </c>
      <c r="AB4259">
        <v>0</v>
      </c>
      <c r="AC4259">
        <v>0</v>
      </c>
    </row>
    <row r="4260" spans="1:29" x14ac:dyDescent="0.25">
      <c r="A4260" t="s">
        <v>217</v>
      </c>
      <c r="B4260" t="s">
        <v>218</v>
      </c>
      <c r="C4260">
        <v>1</v>
      </c>
      <c r="D4260">
        <v>1</v>
      </c>
      <c r="E4260">
        <v>0</v>
      </c>
      <c r="F4260">
        <v>0</v>
      </c>
      <c r="G4260">
        <v>0</v>
      </c>
      <c r="H4260">
        <v>0</v>
      </c>
      <c r="I4260">
        <v>0</v>
      </c>
      <c r="J4260">
        <v>0</v>
      </c>
      <c r="K4260">
        <v>0</v>
      </c>
      <c r="L4260">
        <v>0</v>
      </c>
      <c r="M4260">
        <v>0</v>
      </c>
      <c r="N4260">
        <v>0</v>
      </c>
      <c r="O4260">
        <v>0</v>
      </c>
      <c r="P4260" t="s">
        <v>1</v>
      </c>
      <c r="Q4260">
        <v>0.154</v>
      </c>
      <c r="R4260">
        <v>0.19400000000000001</v>
      </c>
      <c r="S4260">
        <v>0.215</v>
      </c>
      <c r="T4260">
        <v>0.40899999999999997</v>
      </c>
      <c r="U4260">
        <v>0.187</v>
      </c>
      <c r="V4260" t="s">
        <v>1</v>
      </c>
      <c r="W4260">
        <v>12</v>
      </c>
      <c r="X4260">
        <v>0</v>
      </c>
      <c r="Y4260">
        <v>0</v>
      </c>
      <c r="Z4260" t="s">
        <v>1</v>
      </c>
      <c r="AA4260">
        <v>-0.1</v>
      </c>
      <c r="AB4260">
        <v>0</v>
      </c>
      <c r="AC4260">
        <v>0</v>
      </c>
    </row>
    <row r="4261" spans="1:29" x14ac:dyDescent="0.25">
      <c r="A4261" t="s">
        <v>215</v>
      </c>
      <c r="B4261" t="s">
        <v>216</v>
      </c>
      <c r="C4261">
        <v>1</v>
      </c>
      <c r="D4261">
        <v>1</v>
      </c>
      <c r="E4261">
        <v>0</v>
      </c>
      <c r="F4261">
        <v>0</v>
      </c>
      <c r="G4261">
        <v>0</v>
      </c>
      <c r="H4261">
        <v>0</v>
      </c>
      <c r="I4261">
        <v>0</v>
      </c>
      <c r="J4261">
        <v>0</v>
      </c>
      <c r="K4261">
        <v>0</v>
      </c>
      <c r="L4261">
        <v>0</v>
      </c>
      <c r="M4261">
        <v>0</v>
      </c>
      <c r="N4261">
        <v>0</v>
      </c>
      <c r="O4261">
        <v>0</v>
      </c>
      <c r="P4261" t="s">
        <v>1</v>
      </c>
      <c r="Q4261">
        <v>0.16400000000000001</v>
      </c>
      <c r="R4261">
        <v>0.19400000000000001</v>
      </c>
      <c r="S4261">
        <v>0.219</v>
      </c>
      <c r="T4261">
        <v>0.41299999999999998</v>
      </c>
      <c r="U4261">
        <v>0.187</v>
      </c>
      <c r="V4261" t="s">
        <v>1</v>
      </c>
      <c r="W4261">
        <v>12</v>
      </c>
      <c r="X4261">
        <v>0</v>
      </c>
      <c r="Y4261">
        <v>0</v>
      </c>
      <c r="Z4261" t="s">
        <v>1</v>
      </c>
      <c r="AA4261">
        <v>-0.1</v>
      </c>
      <c r="AB4261">
        <v>0</v>
      </c>
      <c r="AC4261">
        <v>0</v>
      </c>
    </row>
    <row r="4262" spans="1:29" x14ac:dyDescent="0.25">
      <c r="A4262" t="s">
        <v>213</v>
      </c>
      <c r="B4262" t="s">
        <v>214</v>
      </c>
      <c r="C4262">
        <v>1</v>
      </c>
      <c r="D4262">
        <v>1</v>
      </c>
      <c r="E4262">
        <v>0</v>
      </c>
      <c r="F4262">
        <v>0</v>
      </c>
      <c r="G4262">
        <v>0</v>
      </c>
      <c r="H4262">
        <v>0</v>
      </c>
      <c r="I4262">
        <v>0</v>
      </c>
      <c r="J4262">
        <v>0</v>
      </c>
      <c r="K4262">
        <v>0</v>
      </c>
      <c r="L4262">
        <v>0</v>
      </c>
      <c r="M4262">
        <v>0</v>
      </c>
      <c r="N4262">
        <v>0</v>
      </c>
      <c r="O4262">
        <v>0</v>
      </c>
      <c r="P4262" t="s">
        <v>1</v>
      </c>
      <c r="Q4262">
        <v>0.17299999999999999</v>
      </c>
      <c r="R4262">
        <v>0.19900000000000001</v>
      </c>
      <c r="S4262">
        <v>0.215</v>
      </c>
      <c r="T4262">
        <v>0.41399999999999998</v>
      </c>
      <c r="U4262">
        <v>0.187</v>
      </c>
      <c r="V4262" t="s">
        <v>1</v>
      </c>
      <c r="W4262">
        <v>11</v>
      </c>
      <c r="X4262">
        <v>0</v>
      </c>
      <c r="Y4262">
        <v>0</v>
      </c>
      <c r="Z4262" t="s">
        <v>1</v>
      </c>
      <c r="AA4262">
        <v>-0.1</v>
      </c>
      <c r="AB4262">
        <v>0</v>
      </c>
      <c r="AC4262">
        <v>0</v>
      </c>
    </row>
    <row r="4263" spans="1:29" x14ac:dyDescent="0.25">
      <c r="A4263" t="s">
        <v>211</v>
      </c>
      <c r="B4263" t="s">
        <v>212</v>
      </c>
      <c r="C4263">
        <v>1</v>
      </c>
      <c r="D4263">
        <v>1</v>
      </c>
      <c r="E4263">
        <v>0</v>
      </c>
      <c r="F4263">
        <v>0</v>
      </c>
      <c r="G4263">
        <v>0</v>
      </c>
      <c r="H4263">
        <v>0</v>
      </c>
      <c r="I4263">
        <v>0</v>
      </c>
      <c r="J4263">
        <v>0</v>
      </c>
      <c r="K4263">
        <v>0</v>
      </c>
      <c r="L4263">
        <v>0</v>
      </c>
      <c r="M4263">
        <v>0</v>
      </c>
      <c r="N4263">
        <v>0</v>
      </c>
      <c r="O4263">
        <v>0</v>
      </c>
      <c r="P4263" t="s">
        <v>1</v>
      </c>
      <c r="Q4263">
        <v>0.157</v>
      </c>
      <c r="R4263">
        <v>0.189</v>
      </c>
      <c r="S4263">
        <v>0.22500000000000001</v>
      </c>
      <c r="T4263">
        <v>0.41299999999999998</v>
      </c>
      <c r="U4263">
        <v>0.187</v>
      </c>
      <c r="V4263" t="s">
        <v>1</v>
      </c>
      <c r="W4263">
        <v>11</v>
      </c>
      <c r="X4263">
        <v>0</v>
      </c>
      <c r="Y4263">
        <v>0</v>
      </c>
      <c r="Z4263" t="s">
        <v>1</v>
      </c>
      <c r="AA4263">
        <v>-0.1</v>
      </c>
      <c r="AB4263">
        <v>0</v>
      </c>
      <c r="AC4263">
        <v>0</v>
      </c>
    </row>
    <row r="4264" spans="1:29" x14ac:dyDescent="0.25">
      <c r="A4264" t="s">
        <v>209</v>
      </c>
      <c r="B4264" t="s">
        <v>210</v>
      </c>
      <c r="C4264">
        <v>1</v>
      </c>
      <c r="D4264">
        <v>1</v>
      </c>
      <c r="E4264">
        <v>0</v>
      </c>
      <c r="F4264">
        <v>0</v>
      </c>
      <c r="G4264">
        <v>0</v>
      </c>
      <c r="H4264">
        <v>0</v>
      </c>
      <c r="I4264">
        <v>0</v>
      </c>
      <c r="J4264">
        <v>0</v>
      </c>
      <c r="K4264">
        <v>0</v>
      </c>
      <c r="L4264">
        <v>0</v>
      </c>
      <c r="M4264">
        <v>0</v>
      </c>
      <c r="N4264">
        <v>0</v>
      </c>
      <c r="O4264">
        <v>0</v>
      </c>
      <c r="P4264" t="s">
        <v>1</v>
      </c>
      <c r="Q4264">
        <v>0.17299999999999999</v>
      </c>
      <c r="R4264">
        <v>0.19900000000000001</v>
      </c>
      <c r="S4264">
        <v>0.214</v>
      </c>
      <c r="T4264">
        <v>0.41299999999999998</v>
      </c>
      <c r="U4264">
        <v>0.187</v>
      </c>
      <c r="V4264" t="s">
        <v>1</v>
      </c>
      <c r="W4264">
        <v>8</v>
      </c>
      <c r="X4264">
        <v>0</v>
      </c>
      <c r="Y4264">
        <v>0</v>
      </c>
      <c r="Z4264" t="s">
        <v>1</v>
      </c>
      <c r="AA4264">
        <v>-0.1</v>
      </c>
      <c r="AB4264">
        <v>0</v>
      </c>
      <c r="AC4264">
        <v>0</v>
      </c>
    </row>
    <row r="4265" spans="1:29" x14ac:dyDescent="0.25">
      <c r="A4265" t="s">
        <v>207</v>
      </c>
      <c r="B4265" t="s">
        <v>208</v>
      </c>
      <c r="C4265">
        <v>1</v>
      </c>
      <c r="D4265">
        <v>1</v>
      </c>
      <c r="E4265">
        <v>0</v>
      </c>
      <c r="F4265">
        <v>0</v>
      </c>
      <c r="G4265">
        <v>0</v>
      </c>
      <c r="H4265">
        <v>0</v>
      </c>
      <c r="I4265">
        <v>0</v>
      </c>
      <c r="J4265">
        <v>0</v>
      </c>
      <c r="K4265">
        <v>0</v>
      </c>
      <c r="L4265">
        <v>0</v>
      </c>
      <c r="M4265">
        <v>0</v>
      </c>
      <c r="N4265">
        <v>0</v>
      </c>
      <c r="O4265">
        <v>0</v>
      </c>
      <c r="P4265" t="s">
        <v>1</v>
      </c>
      <c r="Q4265">
        <v>0.16</v>
      </c>
      <c r="R4265">
        <v>0.19700000000000001</v>
      </c>
      <c r="S4265">
        <v>0.214</v>
      </c>
      <c r="T4265">
        <v>0.41099999999999998</v>
      </c>
      <c r="U4265">
        <v>0.187</v>
      </c>
      <c r="V4265" t="s">
        <v>1</v>
      </c>
      <c r="W4265">
        <v>11</v>
      </c>
      <c r="X4265">
        <v>0</v>
      </c>
      <c r="Y4265">
        <v>0</v>
      </c>
      <c r="Z4265" t="s">
        <v>1</v>
      </c>
      <c r="AA4265">
        <v>-0.1</v>
      </c>
      <c r="AB4265">
        <v>0</v>
      </c>
      <c r="AC4265">
        <v>0</v>
      </c>
    </row>
    <row r="4266" spans="1:29" x14ac:dyDescent="0.25">
      <c r="A4266" t="s">
        <v>205</v>
      </c>
      <c r="B4266" t="s">
        <v>206</v>
      </c>
      <c r="C4266">
        <v>1</v>
      </c>
      <c r="D4266">
        <v>1</v>
      </c>
      <c r="E4266">
        <v>0</v>
      </c>
      <c r="F4266">
        <v>0</v>
      </c>
      <c r="G4266">
        <v>0</v>
      </c>
      <c r="H4266">
        <v>0</v>
      </c>
      <c r="I4266">
        <v>0</v>
      </c>
      <c r="J4266">
        <v>0</v>
      </c>
      <c r="K4266">
        <v>0</v>
      </c>
      <c r="L4266">
        <v>0</v>
      </c>
      <c r="M4266">
        <v>0</v>
      </c>
      <c r="N4266">
        <v>0</v>
      </c>
      <c r="O4266">
        <v>0</v>
      </c>
      <c r="P4266" t="s">
        <v>1</v>
      </c>
      <c r="Q4266">
        <v>0.155</v>
      </c>
      <c r="R4266">
        <v>0.193</v>
      </c>
      <c r="S4266">
        <v>0.217</v>
      </c>
      <c r="T4266">
        <v>0.41</v>
      </c>
      <c r="U4266">
        <v>0.187</v>
      </c>
      <c r="V4266" t="s">
        <v>1</v>
      </c>
      <c r="W4266">
        <v>11</v>
      </c>
      <c r="X4266">
        <v>0</v>
      </c>
      <c r="Y4266">
        <v>0</v>
      </c>
      <c r="Z4266" t="s">
        <v>1</v>
      </c>
      <c r="AA4266">
        <v>-0.1</v>
      </c>
      <c r="AB4266">
        <v>0</v>
      </c>
      <c r="AC4266">
        <v>0</v>
      </c>
    </row>
    <row r="4267" spans="1:29" x14ac:dyDescent="0.25">
      <c r="A4267" t="s">
        <v>203</v>
      </c>
      <c r="B4267" t="s">
        <v>204</v>
      </c>
      <c r="C4267">
        <v>1</v>
      </c>
      <c r="D4267">
        <v>1</v>
      </c>
      <c r="E4267">
        <v>0</v>
      </c>
      <c r="F4267">
        <v>0</v>
      </c>
      <c r="G4267">
        <v>0</v>
      </c>
      <c r="H4267">
        <v>0</v>
      </c>
      <c r="I4267">
        <v>0</v>
      </c>
      <c r="J4267">
        <v>0</v>
      </c>
      <c r="K4267">
        <v>0</v>
      </c>
      <c r="L4267">
        <v>0</v>
      </c>
      <c r="M4267">
        <v>0</v>
      </c>
      <c r="N4267">
        <v>0</v>
      </c>
      <c r="O4267">
        <v>0</v>
      </c>
      <c r="P4267" t="s">
        <v>1</v>
      </c>
      <c r="Q4267">
        <v>0.155</v>
      </c>
      <c r="R4267">
        <v>0.19900000000000001</v>
      </c>
      <c r="S4267">
        <v>0.20699999999999999</v>
      </c>
      <c r="T4267">
        <v>0.40600000000000003</v>
      </c>
      <c r="U4267">
        <v>0.187</v>
      </c>
      <c r="V4267" t="s">
        <v>1</v>
      </c>
      <c r="W4267">
        <v>8</v>
      </c>
      <c r="X4267">
        <v>0</v>
      </c>
      <c r="Y4267">
        <v>0</v>
      </c>
      <c r="Z4267" t="s">
        <v>1</v>
      </c>
      <c r="AA4267">
        <v>-0.1</v>
      </c>
      <c r="AB4267">
        <v>0</v>
      </c>
      <c r="AC4267">
        <v>0</v>
      </c>
    </row>
    <row r="4268" spans="1:29" x14ac:dyDescent="0.25">
      <c r="A4268" t="s">
        <v>201</v>
      </c>
      <c r="B4268" t="s">
        <v>202</v>
      </c>
      <c r="C4268">
        <v>1</v>
      </c>
      <c r="D4268">
        <v>1</v>
      </c>
      <c r="E4268">
        <v>0</v>
      </c>
      <c r="F4268">
        <v>0</v>
      </c>
      <c r="G4268">
        <v>0</v>
      </c>
      <c r="H4268">
        <v>0</v>
      </c>
      <c r="I4268">
        <v>0</v>
      </c>
      <c r="J4268">
        <v>0</v>
      </c>
      <c r="K4268">
        <v>0</v>
      </c>
      <c r="L4268">
        <v>0</v>
      </c>
      <c r="M4268">
        <v>0</v>
      </c>
      <c r="N4268">
        <v>0</v>
      </c>
      <c r="O4268">
        <v>0</v>
      </c>
      <c r="P4268" t="s">
        <v>1</v>
      </c>
      <c r="Q4268">
        <v>0.16700000000000001</v>
      </c>
      <c r="R4268">
        <v>0.2</v>
      </c>
      <c r="S4268">
        <v>0.21</v>
      </c>
      <c r="T4268">
        <v>0.41</v>
      </c>
      <c r="U4268">
        <v>0.187</v>
      </c>
      <c r="V4268" t="s">
        <v>1</v>
      </c>
      <c r="W4268">
        <v>11</v>
      </c>
      <c r="X4268">
        <v>0</v>
      </c>
      <c r="Y4268">
        <v>0</v>
      </c>
      <c r="Z4268" t="s">
        <v>1</v>
      </c>
      <c r="AA4268">
        <v>-0.1</v>
      </c>
      <c r="AB4268">
        <v>0</v>
      </c>
      <c r="AC4268">
        <v>0</v>
      </c>
    </row>
    <row r="4269" spans="1:29" x14ac:dyDescent="0.25">
      <c r="A4269" t="s">
        <v>199</v>
      </c>
      <c r="B4269" t="s">
        <v>200</v>
      </c>
      <c r="C4269">
        <v>1</v>
      </c>
      <c r="D4269">
        <v>1</v>
      </c>
      <c r="E4269">
        <v>0</v>
      </c>
      <c r="F4269">
        <v>0</v>
      </c>
      <c r="G4269">
        <v>0</v>
      </c>
      <c r="H4269">
        <v>0</v>
      </c>
      <c r="I4269">
        <v>0</v>
      </c>
      <c r="J4269">
        <v>0</v>
      </c>
      <c r="K4269">
        <v>0</v>
      </c>
      <c r="L4269">
        <v>0</v>
      </c>
      <c r="M4269">
        <v>0</v>
      </c>
      <c r="N4269">
        <v>0</v>
      </c>
      <c r="O4269">
        <v>0</v>
      </c>
      <c r="P4269" t="s">
        <v>1</v>
      </c>
      <c r="Q4269">
        <v>0.154</v>
      </c>
      <c r="R4269">
        <v>0.187</v>
      </c>
      <c r="S4269">
        <v>0.22500000000000001</v>
      </c>
      <c r="T4269">
        <v>0.41199999999999998</v>
      </c>
      <c r="U4269">
        <v>0.187</v>
      </c>
      <c r="V4269" t="s">
        <v>1</v>
      </c>
      <c r="W4269">
        <v>12</v>
      </c>
      <c r="X4269">
        <v>0</v>
      </c>
      <c r="Y4269">
        <v>0</v>
      </c>
      <c r="Z4269" t="s">
        <v>1</v>
      </c>
      <c r="AA4269">
        <v>-0.1</v>
      </c>
      <c r="AB4269">
        <v>0</v>
      </c>
      <c r="AC4269">
        <v>0</v>
      </c>
    </row>
    <row r="4270" spans="1:29" x14ac:dyDescent="0.25">
      <c r="A4270" t="s">
        <v>197</v>
      </c>
      <c r="B4270" t="s">
        <v>198</v>
      </c>
      <c r="C4270">
        <v>1</v>
      </c>
      <c r="D4270">
        <v>1</v>
      </c>
      <c r="E4270">
        <v>0</v>
      </c>
      <c r="F4270">
        <v>0</v>
      </c>
      <c r="G4270">
        <v>0</v>
      </c>
      <c r="H4270">
        <v>0</v>
      </c>
      <c r="I4270">
        <v>0</v>
      </c>
      <c r="J4270">
        <v>0</v>
      </c>
      <c r="K4270">
        <v>0</v>
      </c>
      <c r="L4270">
        <v>0</v>
      </c>
      <c r="M4270">
        <v>0</v>
      </c>
      <c r="N4270">
        <v>0</v>
      </c>
      <c r="O4270">
        <v>0</v>
      </c>
      <c r="P4270" t="s">
        <v>1</v>
      </c>
      <c r="Q4270">
        <v>0.159</v>
      </c>
      <c r="R4270">
        <v>0.191</v>
      </c>
      <c r="S4270">
        <v>0.221</v>
      </c>
      <c r="T4270">
        <v>0.41199999999999998</v>
      </c>
      <c r="U4270">
        <v>0.187</v>
      </c>
      <c r="V4270" t="s">
        <v>1</v>
      </c>
      <c r="W4270">
        <v>6</v>
      </c>
      <c r="X4270">
        <v>0</v>
      </c>
      <c r="Y4270">
        <v>0</v>
      </c>
      <c r="Z4270" t="s">
        <v>1</v>
      </c>
      <c r="AA4270">
        <v>-0.1</v>
      </c>
      <c r="AB4270">
        <v>0</v>
      </c>
      <c r="AC4270">
        <v>0</v>
      </c>
    </row>
    <row r="4271" spans="1:29" x14ac:dyDescent="0.25">
      <c r="A4271" t="s">
        <v>195</v>
      </c>
      <c r="B4271" t="s">
        <v>196</v>
      </c>
      <c r="C4271">
        <v>1</v>
      </c>
      <c r="D4271">
        <v>1</v>
      </c>
      <c r="E4271">
        <v>0</v>
      </c>
      <c r="F4271">
        <v>0</v>
      </c>
      <c r="G4271">
        <v>0</v>
      </c>
      <c r="H4271">
        <v>0</v>
      </c>
      <c r="I4271">
        <v>0</v>
      </c>
      <c r="J4271">
        <v>0</v>
      </c>
      <c r="K4271">
        <v>0</v>
      </c>
      <c r="L4271">
        <v>0</v>
      </c>
      <c r="M4271">
        <v>0</v>
      </c>
      <c r="N4271">
        <v>0</v>
      </c>
      <c r="O4271">
        <v>0</v>
      </c>
      <c r="P4271" t="s">
        <v>1</v>
      </c>
      <c r="Q4271">
        <v>0.16500000000000001</v>
      </c>
      <c r="R4271">
        <v>0.20100000000000001</v>
      </c>
      <c r="S4271">
        <v>0.20799999999999999</v>
      </c>
      <c r="T4271">
        <v>0.40899999999999997</v>
      </c>
      <c r="U4271">
        <v>0.186</v>
      </c>
      <c r="V4271" t="s">
        <v>1</v>
      </c>
      <c r="W4271">
        <v>9</v>
      </c>
      <c r="X4271">
        <v>0</v>
      </c>
      <c r="Y4271">
        <v>0</v>
      </c>
      <c r="Z4271" t="s">
        <v>1</v>
      </c>
      <c r="AA4271">
        <v>-0.1</v>
      </c>
      <c r="AB4271">
        <v>0</v>
      </c>
      <c r="AC4271">
        <v>0</v>
      </c>
    </row>
    <row r="4272" spans="1:29" x14ac:dyDescent="0.25">
      <c r="A4272" t="s">
        <v>193</v>
      </c>
      <c r="B4272" t="s">
        <v>194</v>
      </c>
      <c r="C4272">
        <v>1</v>
      </c>
      <c r="D4272">
        <v>1</v>
      </c>
      <c r="E4272">
        <v>0</v>
      </c>
      <c r="F4272">
        <v>0</v>
      </c>
      <c r="G4272">
        <v>0</v>
      </c>
      <c r="H4272">
        <v>0</v>
      </c>
      <c r="I4272">
        <v>0</v>
      </c>
      <c r="J4272">
        <v>0</v>
      </c>
      <c r="K4272">
        <v>0</v>
      </c>
      <c r="L4272">
        <v>0</v>
      </c>
      <c r="M4272">
        <v>0</v>
      </c>
      <c r="N4272">
        <v>0</v>
      </c>
      <c r="O4272">
        <v>0</v>
      </c>
      <c r="P4272" t="s">
        <v>1</v>
      </c>
      <c r="Q4272">
        <v>0.161</v>
      </c>
      <c r="R4272">
        <v>0.19500000000000001</v>
      </c>
      <c r="S4272">
        <v>0.216</v>
      </c>
      <c r="T4272">
        <v>0.41099999999999998</v>
      </c>
      <c r="U4272">
        <v>0.186</v>
      </c>
      <c r="V4272" t="s">
        <v>1</v>
      </c>
      <c r="W4272">
        <v>6</v>
      </c>
      <c r="X4272">
        <v>0</v>
      </c>
      <c r="Y4272">
        <v>0</v>
      </c>
      <c r="Z4272" t="s">
        <v>1</v>
      </c>
      <c r="AA4272">
        <v>-0.1</v>
      </c>
      <c r="AB4272">
        <v>0</v>
      </c>
      <c r="AC4272">
        <v>0</v>
      </c>
    </row>
    <row r="4273" spans="1:29" x14ac:dyDescent="0.25">
      <c r="A4273" t="s">
        <v>191</v>
      </c>
      <c r="B4273" t="s">
        <v>192</v>
      </c>
      <c r="C4273">
        <v>1</v>
      </c>
      <c r="D4273">
        <v>1</v>
      </c>
      <c r="E4273">
        <v>0</v>
      </c>
      <c r="F4273">
        <v>0</v>
      </c>
      <c r="G4273">
        <v>0</v>
      </c>
      <c r="H4273">
        <v>0</v>
      </c>
      <c r="I4273">
        <v>0</v>
      </c>
      <c r="J4273">
        <v>0</v>
      </c>
      <c r="K4273">
        <v>0</v>
      </c>
      <c r="L4273">
        <v>0</v>
      </c>
      <c r="M4273">
        <v>0</v>
      </c>
      <c r="N4273">
        <v>0</v>
      </c>
      <c r="O4273">
        <v>0</v>
      </c>
      <c r="P4273" t="s">
        <v>1</v>
      </c>
      <c r="Q4273">
        <v>0.158</v>
      </c>
      <c r="R4273">
        <v>0.193</v>
      </c>
      <c r="S4273">
        <v>0.217</v>
      </c>
      <c r="T4273">
        <v>0.41</v>
      </c>
      <c r="U4273">
        <v>0.186</v>
      </c>
      <c r="V4273" t="s">
        <v>1</v>
      </c>
      <c r="W4273">
        <v>14</v>
      </c>
      <c r="X4273">
        <v>0</v>
      </c>
      <c r="Y4273">
        <v>0</v>
      </c>
      <c r="Z4273" t="s">
        <v>1</v>
      </c>
      <c r="AA4273">
        <v>-0.1</v>
      </c>
      <c r="AB4273">
        <v>0</v>
      </c>
      <c r="AC4273">
        <v>0</v>
      </c>
    </row>
    <row r="4274" spans="1:29" x14ac:dyDescent="0.25">
      <c r="A4274" t="s">
        <v>189</v>
      </c>
      <c r="B4274" t="s">
        <v>190</v>
      </c>
      <c r="C4274">
        <v>1</v>
      </c>
      <c r="D4274">
        <v>1</v>
      </c>
      <c r="E4274">
        <v>0</v>
      </c>
      <c r="F4274">
        <v>0</v>
      </c>
      <c r="G4274">
        <v>0</v>
      </c>
      <c r="H4274">
        <v>0</v>
      </c>
      <c r="I4274">
        <v>0</v>
      </c>
      <c r="J4274">
        <v>0</v>
      </c>
      <c r="K4274">
        <v>0</v>
      </c>
      <c r="L4274">
        <v>0</v>
      </c>
      <c r="M4274">
        <v>0</v>
      </c>
      <c r="N4274">
        <v>0</v>
      </c>
      <c r="O4274">
        <v>0</v>
      </c>
      <c r="P4274" t="s">
        <v>1</v>
      </c>
      <c r="Q4274">
        <v>0.161</v>
      </c>
      <c r="R4274">
        <v>0.193</v>
      </c>
      <c r="S4274">
        <v>0.218</v>
      </c>
      <c r="T4274">
        <v>0.41099999999999998</v>
      </c>
      <c r="U4274">
        <v>0.186</v>
      </c>
      <c r="V4274" t="s">
        <v>1</v>
      </c>
      <c r="W4274">
        <v>14</v>
      </c>
      <c r="X4274">
        <v>0</v>
      </c>
      <c r="Y4274">
        <v>0</v>
      </c>
      <c r="Z4274" t="s">
        <v>1</v>
      </c>
      <c r="AA4274">
        <v>-0.1</v>
      </c>
      <c r="AB4274">
        <v>0</v>
      </c>
      <c r="AC4274">
        <v>0</v>
      </c>
    </row>
    <row r="4275" spans="1:29" x14ac:dyDescent="0.25">
      <c r="A4275" t="s">
        <v>187</v>
      </c>
      <c r="B4275" t="s">
        <v>188</v>
      </c>
      <c r="C4275">
        <v>1</v>
      </c>
      <c r="D4275">
        <v>1</v>
      </c>
      <c r="E4275">
        <v>0</v>
      </c>
      <c r="F4275">
        <v>0</v>
      </c>
      <c r="G4275">
        <v>0</v>
      </c>
      <c r="H4275">
        <v>0</v>
      </c>
      <c r="I4275">
        <v>0</v>
      </c>
      <c r="J4275">
        <v>0</v>
      </c>
      <c r="K4275">
        <v>0</v>
      </c>
      <c r="L4275">
        <v>0</v>
      </c>
      <c r="M4275">
        <v>0</v>
      </c>
      <c r="N4275">
        <v>0</v>
      </c>
      <c r="O4275">
        <v>0</v>
      </c>
      <c r="P4275" t="s">
        <v>1</v>
      </c>
      <c r="Q4275">
        <v>0.16900000000000001</v>
      </c>
      <c r="R4275">
        <v>0.19600000000000001</v>
      </c>
      <c r="S4275">
        <v>0.216</v>
      </c>
      <c r="T4275">
        <v>0.41199999999999998</v>
      </c>
      <c r="U4275">
        <v>0.186</v>
      </c>
      <c r="V4275" t="s">
        <v>1</v>
      </c>
      <c r="W4275">
        <v>11</v>
      </c>
      <c r="X4275">
        <v>0</v>
      </c>
      <c r="Y4275">
        <v>0</v>
      </c>
      <c r="Z4275" t="s">
        <v>1</v>
      </c>
      <c r="AA4275">
        <v>-0.1</v>
      </c>
      <c r="AB4275">
        <v>0</v>
      </c>
      <c r="AC4275">
        <v>0</v>
      </c>
    </row>
    <row r="4276" spans="1:29" x14ac:dyDescent="0.25">
      <c r="A4276" t="s">
        <v>185</v>
      </c>
      <c r="B4276" t="s">
        <v>186</v>
      </c>
      <c r="C4276">
        <v>1</v>
      </c>
      <c r="D4276">
        <v>1</v>
      </c>
      <c r="E4276">
        <v>0</v>
      </c>
      <c r="F4276">
        <v>0</v>
      </c>
      <c r="G4276">
        <v>0</v>
      </c>
      <c r="H4276">
        <v>0</v>
      </c>
      <c r="I4276">
        <v>0</v>
      </c>
      <c r="J4276">
        <v>0</v>
      </c>
      <c r="K4276">
        <v>0</v>
      </c>
      <c r="L4276">
        <v>0</v>
      </c>
      <c r="M4276">
        <v>0</v>
      </c>
      <c r="N4276">
        <v>0</v>
      </c>
      <c r="O4276">
        <v>0</v>
      </c>
      <c r="P4276" t="s">
        <v>1</v>
      </c>
      <c r="Q4276">
        <v>0.161</v>
      </c>
      <c r="R4276">
        <v>0.193</v>
      </c>
      <c r="S4276">
        <v>0.218</v>
      </c>
      <c r="T4276">
        <v>0.41099999999999998</v>
      </c>
      <c r="U4276">
        <v>0.186</v>
      </c>
      <c r="V4276" t="s">
        <v>1</v>
      </c>
      <c r="W4276">
        <v>10</v>
      </c>
      <c r="X4276">
        <v>0</v>
      </c>
      <c r="Y4276">
        <v>0</v>
      </c>
      <c r="Z4276" t="s">
        <v>1</v>
      </c>
      <c r="AA4276">
        <v>-0.1</v>
      </c>
      <c r="AB4276">
        <v>0</v>
      </c>
      <c r="AC4276">
        <v>0</v>
      </c>
    </row>
    <row r="4277" spans="1:29" x14ac:dyDescent="0.25">
      <c r="A4277" t="s">
        <v>183</v>
      </c>
      <c r="B4277" t="s">
        <v>184</v>
      </c>
      <c r="C4277">
        <v>1</v>
      </c>
      <c r="D4277">
        <v>1</v>
      </c>
      <c r="E4277">
        <v>0</v>
      </c>
      <c r="F4277">
        <v>0</v>
      </c>
      <c r="G4277">
        <v>0</v>
      </c>
      <c r="H4277">
        <v>0</v>
      </c>
      <c r="I4277">
        <v>0</v>
      </c>
      <c r="J4277">
        <v>0</v>
      </c>
      <c r="K4277">
        <v>0</v>
      </c>
      <c r="L4277">
        <v>0</v>
      </c>
      <c r="M4277">
        <v>0</v>
      </c>
      <c r="N4277">
        <v>0</v>
      </c>
      <c r="O4277">
        <v>0</v>
      </c>
      <c r="P4277" t="s">
        <v>1</v>
      </c>
      <c r="Q4277">
        <v>0.16400000000000001</v>
      </c>
      <c r="R4277">
        <v>0.19700000000000001</v>
      </c>
      <c r="S4277">
        <v>0.21299999999999999</v>
      </c>
      <c r="T4277">
        <v>0.41</v>
      </c>
      <c r="U4277">
        <v>0.186</v>
      </c>
      <c r="V4277" t="s">
        <v>1</v>
      </c>
      <c r="W4277">
        <v>16</v>
      </c>
      <c r="X4277">
        <v>0</v>
      </c>
      <c r="Y4277">
        <v>0</v>
      </c>
      <c r="Z4277" t="s">
        <v>1</v>
      </c>
      <c r="AA4277">
        <v>-0.1</v>
      </c>
      <c r="AB4277">
        <v>0</v>
      </c>
      <c r="AC4277">
        <v>0</v>
      </c>
    </row>
    <row r="4278" spans="1:29" x14ac:dyDescent="0.25">
      <c r="A4278" t="s">
        <v>181</v>
      </c>
      <c r="B4278" t="s">
        <v>182</v>
      </c>
      <c r="C4278">
        <v>1</v>
      </c>
      <c r="D4278">
        <v>1</v>
      </c>
      <c r="E4278">
        <v>0</v>
      </c>
      <c r="F4278">
        <v>0</v>
      </c>
      <c r="G4278">
        <v>0</v>
      </c>
      <c r="H4278">
        <v>0</v>
      </c>
      <c r="I4278">
        <v>0</v>
      </c>
      <c r="J4278">
        <v>0</v>
      </c>
      <c r="K4278">
        <v>0</v>
      </c>
      <c r="L4278">
        <v>0</v>
      </c>
      <c r="M4278">
        <v>0</v>
      </c>
      <c r="N4278">
        <v>0</v>
      </c>
      <c r="O4278">
        <v>0</v>
      </c>
      <c r="P4278" t="s">
        <v>1</v>
      </c>
      <c r="Q4278">
        <v>0.17</v>
      </c>
      <c r="R4278">
        <v>0.19800000000000001</v>
      </c>
      <c r="S4278">
        <v>0.214</v>
      </c>
      <c r="T4278">
        <v>0.41199999999999998</v>
      </c>
      <c r="U4278">
        <v>0.186</v>
      </c>
      <c r="V4278" t="s">
        <v>1</v>
      </c>
      <c r="W4278">
        <v>11</v>
      </c>
      <c r="X4278">
        <v>0</v>
      </c>
      <c r="Y4278">
        <v>0</v>
      </c>
      <c r="Z4278" t="s">
        <v>1</v>
      </c>
      <c r="AA4278">
        <v>-0.1</v>
      </c>
      <c r="AB4278">
        <v>0</v>
      </c>
      <c r="AC4278">
        <v>0</v>
      </c>
    </row>
    <row r="4279" spans="1:29" x14ac:dyDescent="0.25">
      <c r="A4279" t="s">
        <v>179</v>
      </c>
      <c r="B4279" t="s">
        <v>180</v>
      </c>
      <c r="C4279">
        <v>1</v>
      </c>
      <c r="D4279">
        <v>1</v>
      </c>
      <c r="E4279">
        <v>0</v>
      </c>
      <c r="F4279">
        <v>0</v>
      </c>
      <c r="G4279">
        <v>0</v>
      </c>
      <c r="H4279">
        <v>0</v>
      </c>
      <c r="I4279">
        <v>0</v>
      </c>
      <c r="J4279">
        <v>0</v>
      </c>
      <c r="K4279">
        <v>0</v>
      </c>
      <c r="L4279">
        <v>0</v>
      </c>
      <c r="M4279">
        <v>0</v>
      </c>
      <c r="N4279">
        <v>0</v>
      </c>
      <c r="O4279">
        <v>0</v>
      </c>
      <c r="P4279" t="s">
        <v>1</v>
      </c>
      <c r="Q4279">
        <v>0.153</v>
      </c>
      <c r="R4279">
        <v>0.19400000000000001</v>
      </c>
      <c r="S4279">
        <v>0.214</v>
      </c>
      <c r="T4279">
        <v>0.40799999999999997</v>
      </c>
      <c r="U4279">
        <v>0.186</v>
      </c>
      <c r="V4279" t="s">
        <v>1</v>
      </c>
      <c r="W4279">
        <v>10</v>
      </c>
      <c r="X4279">
        <v>0</v>
      </c>
      <c r="Y4279">
        <v>0</v>
      </c>
      <c r="Z4279" t="s">
        <v>1</v>
      </c>
      <c r="AA4279">
        <v>-0.1</v>
      </c>
      <c r="AB4279">
        <v>0</v>
      </c>
      <c r="AC4279">
        <v>0</v>
      </c>
    </row>
    <row r="4280" spans="1:29" x14ac:dyDescent="0.25">
      <c r="A4280" t="s">
        <v>177</v>
      </c>
      <c r="B4280" t="s">
        <v>178</v>
      </c>
      <c r="C4280">
        <v>1</v>
      </c>
      <c r="D4280">
        <v>1</v>
      </c>
      <c r="E4280">
        <v>0</v>
      </c>
      <c r="F4280">
        <v>0</v>
      </c>
      <c r="G4280">
        <v>0</v>
      </c>
      <c r="H4280">
        <v>0</v>
      </c>
      <c r="I4280">
        <v>0</v>
      </c>
      <c r="J4280">
        <v>0</v>
      </c>
      <c r="K4280">
        <v>0</v>
      </c>
      <c r="L4280">
        <v>0</v>
      </c>
      <c r="M4280">
        <v>0</v>
      </c>
      <c r="N4280">
        <v>0</v>
      </c>
      <c r="O4280">
        <v>0</v>
      </c>
      <c r="P4280" t="s">
        <v>1</v>
      </c>
      <c r="Q4280">
        <v>0.16500000000000001</v>
      </c>
      <c r="R4280">
        <v>0.20200000000000001</v>
      </c>
      <c r="S4280">
        <v>0.20399999999999999</v>
      </c>
      <c r="T4280">
        <v>0.40699999999999997</v>
      </c>
      <c r="U4280">
        <v>0.186</v>
      </c>
      <c r="V4280" t="s">
        <v>1</v>
      </c>
      <c r="W4280">
        <v>11</v>
      </c>
      <c r="X4280">
        <v>0</v>
      </c>
      <c r="Y4280">
        <v>0</v>
      </c>
      <c r="Z4280" t="s">
        <v>1</v>
      </c>
      <c r="AA4280">
        <v>-0.1</v>
      </c>
      <c r="AB4280">
        <v>0</v>
      </c>
      <c r="AC4280">
        <v>0</v>
      </c>
    </row>
    <row r="4281" spans="1:29" x14ac:dyDescent="0.25">
      <c r="A4281" t="s">
        <v>175</v>
      </c>
      <c r="B4281" t="s">
        <v>176</v>
      </c>
      <c r="C4281">
        <v>1</v>
      </c>
      <c r="D4281">
        <v>1</v>
      </c>
      <c r="E4281">
        <v>0</v>
      </c>
      <c r="F4281">
        <v>0</v>
      </c>
      <c r="G4281">
        <v>0</v>
      </c>
      <c r="H4281">
        <v>0</v>
      </c>
      <c r="I4281">
        <v>0</v>
      </c>
      <c r="J4281">
        <v>0</v>
      </c>
      <c r="K4281">
        <v>0</v>
      </c>
      <c r="L4281">
        <v>0</v>
      </c>
      <c r="M4281">
        <v>0</v>
      </c>
      <c r="N4281">
        <v>0</v>
      </c>
      <c r="O4281">
        <v>0</v>
      </c>
      <c r="P4281" t="s">
        <v>1</v>
      </c>
      <c r="Q4281">
        <v>0.16</v>
      </c>
      <c r="R4281">
        <v>0.19500000000000001</v>
      </c>
      <c r="S4281">
        <v>0.214</v>
      </c>
      <c r="T4281">
        <v>0.40899999999999997</v>
      </c>
      <c r="U4281">
        <v>0.186</v>
      </c>
      <c r="V4281" t="s">
        <v>1</v>
      </c>
      <c r="W4281">
        <v>8</v>
      </c>
      <c r="X4281">
        <v>0</v>
      </c>
      <c r="Y4281">
        <v>0</v>
      </c>
      <c r="Z4281" t="s">
        <v>1</v>
      </c>
      <c r="AA4281">
        <v>-0.1</v>
      </c>
      <c r="AB4281">
        <v>0</v>
      </c>
      <c r="AC4281">
        <v>0</v>
      </c>
    </row>
    <row r="4282" spans="1:29" x14ac:dyDescent="0.25">
      <c r="A4282" t="s">
        <v>173</v>
      </c>
      <c r="B4282" t="s">
        <v>174</v>
      </c>
      <c r="C4282">
        <v>1</v>
      </c>
      <c r="D4282">
        <v>1</v>
      </c>
      <c r="E4282">
        <v>0</v>
      </c>
      <c r="F4282">
        <v>0</v>
      </c>
      <c r="G4282">
        <v>0</v>
      </c>
      <c r="H4282">
        <v>0</v>
      </c>
      <c r="I4282">
        <v>0</v>
      </c>
      <c r="J4282">
        <v>0</v>
      </c>
      <c r="K4282">
        <v>0</v>
      </c>
      <c r="L4282">
        <v>0</v>
      </c>
      <c r="M4282">
        <v>0</v>
      </c>
      <c r="N4282">
        <v>0</v>
      </c>
      <c r="O4282">
        <v>0</v>
      </c>
      <c r="P4282" t="s">
        <v>1</v>
      </c>
      <c r="Q4282">
        <v>0.16600000000000001</v>
      </c>
      <c r="R4282">
        <v>0.20100000000000001</v>
      </c>
      <c r="S4282">
        <v>0.20599999999999999</v>
      </c>
      <c r="T4282">
        <v>0.40699999999999997</v>
      </c>
      <c r="U4282">
        <v>0.186</v>
      </c>
      <c r="V4282" t="s">
        <v>1</v>
      </c>
      <c r="W4282">
        <v>16</v>
      </c>
      <c r="X4282">
        <v>0</v>
      </c>
      <c r="Y4282">
        <v>0</v>
      </c>
      <c r="Z4282" t="s">
        <v>1</v>
      </c>
      <c r="AA4282">
        <v>-0.1</v>
      </c>
      <c r="AB4282">
        <v>0</v>
      </c>
      <c r="AC4282">
        <v>0</v>
      </c>
    </row>
    <row r="4283" spans="1:29" x14ac:dyDescent="0.25">
      <c r="A4283" t="s">
        <v>171</v>
      </c>
      <c r="B4283" t="s">
        <v>172</v>
      </c>
      <c r="C4283">
        <v>1</v>
      </c>
      <c r="D4283">
        <v>1</v>
      </c>
      <c r="E4283">
        <v>0</v>
      </c>
      <c r="F4283">
        <v>0</v>
      </c>
      <c r="G4283">
        <v>0</v>
      </c>
      <c r="H4283">
        <v>0</v>
      </c>
      <c r="I4283">
        <v>0</v>
      </c>
      <c r="J4283">
        <v>0</v>
      </c>
      <c r="K4283">
        <v>0</v>
      </c>
      <c r="L4283">
        <v>0</v>
      </c>
      <c r="M4283">
        <v>0</v>
      </c>
      <c r="N4283">
        <v>0</v>
      </c>
      <c r="O4283">
        <v>0</v>
      </c>
      <c r="P4283" t="s">
        <v>1</v>
      </c>
      <c r="Q4283">
        <v>0.16900000000000001</v>
      </c>
      <c r="R4283">
        <v>0.19500000000000001</v>
      </c>
      <c r="S4283">
        <v>0.217</v>
      </c>
      <c r="T4283">
        <v>0.41199999999999998</v>
      </c>
      <c r="U4283">
        <v>0.186</v>
      </c>
      <c r="V4283" t="s">
        <v>1</v>
      </c>
      <c r="W4283">
        <v>13</v>
      </c>
      <c r="X4283">
        <v>0</v>
      </c>
      <c r="Y4283">
        <v>0</v>
      </c>
      <c r="Z4283" t="s">
        <v>1</v>
      </c>
      <c r="AA4283">
        <v>-0.1</v>
      </c>
      <c r="AB4283">
        <v>0</v>
      </c>
      <c r="AC4283">
        <v>0</v>
      </c>
    </row>
    <row r="4284" spans="1:29" x14ac:dyDescent="0.25">
      <c r="A4284" t="s">
        <v>169</v>
      </c>
      <c r="B4284" t="s">
        <v>170</v>
      </c>
      <c r="C4284">
        <v>1</v>
      </c>
      <c r="D4284">
        <v>1</v>
      </c>
      <c r="E4284">
        <v>0</v>
      </c>
      <c r="F4284">
        <v>0</v>
      </c>
      <c r="G4284">
        <v>0</v>
      </c>
      <c r="H4284">
        <v>0</v>
      </c>
      <c r="I4284">
        <v>0</v>
      </c>
      <c r="J4284">
        <v>0</v>
      </c>
      <c r="K4284">
        <v>0</v>
      </c>
      <c r="L4284">
        <v>0</v>
      </c>
      <c r="M4284">
        <v>0</v>
      </c>
      <c r="N4284">
        <v>0</v>
      </c>
      <c r="O4284">
        <v>0</v>
      </c>
      <c r="P4284" t="s">
        <v>1</v>
      </c>
      <c r="Q4284">
        <v>0.161</v>
      </c>
      <c r="R4284">
        <v>0.2</v>
      </c>
      <c r="S4284">
        <v>0.20599999999999999</v>
      </c>
      <c r="T4284">
        <v>0.40600000000000003</v>
      </c>
      <c r="U4284">
        <v>0.186</v>
      </c>
      <c r="V4284" t="s">
        <v>1</v>
      </c>
      <c r="W4284">
        <v>11</v>
      </c>
      <c r="X4284">
        <v>0</v>
      </c>
      <c r="Y4284">
        <v>0</v>
      </c>
      <c r="Z4284" t="s">
        <v>1</v>
      </c>
      <c r="AA4284">
        <v>-0.1</v>
      </c>
      <c r="AB4284">
        <v>0</v>
      </c>
      <c r="AC4284">
        <v>0</v>
      </c>
    </row>
    <row r="4285" spans="1:29" x14ac:dyDescent="0.25">
      <c r="A4285" t="s">
        <v>167</v>
      </c>
      <c r="B4285" t="s">
        <v>168</v>
      </c>
      <c r="C4285">
        <v>1</v>
      </c>
      <c r="D4285">
        <v>1</v>
      </c>
      <c r="E4285">
        <v>0</v>
      </c>
      <c r="F4285">
        <v>0</v>
      </c>
      <c r="G4285">
        <v>0</v>
      </c>
      <c r="H4285">
        <v>0</v>
      </c>
      <c r="I4285">
        <v>0</v>
      </c>
      <c r="J4285">
        <v>0</v>
      </c>
      <c r="K4285">
        <v>0</v>
      </c>
      <c r="L4285">
        <v>0</v>
      </c>
      <c r="M4285">
        <v>0</v>
      </c>
      <c r="N4285">
        <v>0</v>
      </c>
      <c r="O4285">
        <v>0</v>
      </c>
      <c r="P4285" t="s">
        <v>1</v>
      </c>
      <c r="Q4285">
        <v>0.16</v>
      </c>
      <c r="R4285">
        <v>0.192</v>
      </c>
      <c r="S4285">
        <v>0.217</v>
      </c>
      <c r="T4285">
        <v>0.40899999999999997</v>
      </c>
      <c r="U4285">
        <v>0.186</v>
      </c>
      <c r="V4285" t="s">
        <v>1</v>
      </c>
      <c r="W4285">
        <v>7</v>
      </c>
      <c r="X4285">
        <v>0</v>
      </c>
      <c r="Y4285">
        <v>0</v>
      </c>
      <c r="Z4285" t="s">
        <v>1</v>
      </c>
      <c r="AA4285">
        <v>-0.1</v>
      </c>
      <c r="AB4285">
        <v>0</v>
      </c>
      <c r="AC4285">
        <v>0</v>
      </c>
    </row>
    <row r="4286" spans="1:29" x14ac:dyDescent="0.25">
      <c r="A4286" t="s">
        <v>165</v>
      </c>
      <c r="B4286" t="s">
        <v>166</v>
      </c>
      <c r="C4286">
        <v>1</v>
      </c>
      <c r="D4286">
        <v>1</v>
      </c>
      <c r="E4286">
        <v>0</v>
      </c>
      <c r="F4286">
        <v>0</v>
      </c>
      <c r="G4286">
        <v>0</v>
      </c>
      <c r="H4286">
        <v>0</v>
      </c>
      <c r="I4286">
        <v>0</v>
      </c>
      <c r="J4286">
        <v>0</v>
      </c>
      <c r="K4286">
        <v>0</v>
      </c>
      <c r="L4286">
        <v>0</v>
      </c>
      <c r="M4286">
        <v>0</v>
      </c>
      <c r="N4286">
        <v>0</v>
      </c>
      <c r="O4286">
        <v>0</v>
      </c>
      <c r="P4286" t="s">
        <v>1</v>
      </c>
      <c r="Q4286">
        <v>0.161</v>
      </c>
      <c r="R4286">
        <v>0.192</v>
      </c>
      <c r="S4286">
        <v>0.219</v>
      </c>
      <c r="T4286">
        <v>0.41</v>
      </c>
      <c r="U4286">
        <v>0.186</v>
      </c>
      <c r="V4286" t="s">
        <v>1</v>
      </c>
      <c r="W4286">
        <v>14</v>
      </c>
      <c r="X4286">
        <v>0</v>
      </c>
      <c r="Y4286">
        <v>0</v>
      </c>
      <c r="Z4286" t="s">
        <v>1</v>
      </c>
      <c r="AA4286">
        <v>-0.1</v>
      </c>
      <c r="AB4286">
        <v>0</v>
      </c>
      <c r="AC4286">
        <v>0</v>
      </c>
    </row>
    <row r="4287" spans="1:29" x14ac:dyDescent="0.25">
      <c r="A4287" t="s">
        <v>163</v>
      </c>
      <c r="B4287" t="s">
        <v>164</v>
      </c>
      <c r="C4287">
        <v>1</v>
      </c>
      <c r="D4287">
        <v>1</v>
      </c>
      <c r="E4287">
        <v>0</v>
      </c>
      <c r="F4287">
        <v>0</v>
      </c>
      <c r="G4287">
        <v>0</v>
      </c>
      <c r="H4287">
        <v>0</v>
      </c>
      <c r="I4287">
        <v>0</v>
      </c>
      <c r="J4287">
        <v>0</v>
      </c>
      <c r="K4287">
        <v>0</v>
      </c>
      <c r="L4287">
        <v>0</v>
      </c>
      <c r="M4287">
        <v>0</v>
      </c>
      <c r="N4287">
        <v>0</v>
      </c>
      <c r="O4287">
        <v>0</v>
      </c>
      <c r="P4287" t="s">
        <v>1</v>
      </c>
      <c r="Q4287">
        <v>0.17</v>
      </c>
      <c r="R4287">
        <v>0.19800000000000001</v>
      </c>
      <c r="S4287">
        <v>0.21199999999999999</v>
      </c>
      <c r="T4287">
        <v>0.40899999999999997</v>
      </c>
      <c r="U4287">
        <v>0.185</v>
      </c>
      <c r="V4287" t="s">
        <v>1</v>
      </c>
      <c r="W4287">
        <v>11</v>
      </c>
      <c r="X4287">
        <v>0</v>
      </c>
      <c r="Y4287">
        <v>0</v>
      </c>
      <c r="Z4287" t="s">
        <v>1</v>
      </c>
      <c r="AA4287">
        <v>-0.1</v>
      </c>
      <c r="AB4287">
        <v>0</v>
      </c>
      <c r="AC4287">
        <v>0</v>
      </c>
    </row>
    <row r="4288" spans="1:29" x14ac:dyDescent="0.25">
      <c r="A4288" t="s">
        <v>161</v>
      </c>
      <c r="B4288" t="s">
        <v>162</v>
      </c>
      <c r="C4288">
        <v>1</v>
      </c>
      <c r="D4288">
        <v>1</v>
      </c>
      <c r="E4288">
        <v>0</v>
      </c>
      <c r="F4288">
        <v>0</v>
      </c>
      <c r="G4288">
        <v>0</v>
      </c>
      <c r="H4288">
        <v>0</v>
      </c>
      <c r="I4288">
        <v>0</v>
      </c>
      <c r="J4288">
        <v>0</v>
      </c>
      <c r="K4288">
        <v>0</v>
      </c>
      <c r="L4288">
        <v>0</v>
      </c>
      <c r="M4288">
        <v>0</v>
      </c>
      <c r="N4288">
        <v>0</v>
      </c>
      <c r="O4288">
        <v>0</v>
      </c>
      <c r="P4288" t="s">
        <v>1</v>
      </c>
      <c r="Q4288">
        <v>0.158</v>
      </c>
      <c r="R4288">
        <v>0.191</v>
      </c>
      <c r="S4288">
        <v>0.218</v>
      </c>
      <c r="T4288">
        <v>0.40899999999999997</v>
      </c>
      <c r="U4288">
        <v>0.185</v>
      </c>
      <c r="V4288" t="s">
        <v>1</v>
      </c>
      <c r="W4288">
        <v>7</v>
      </c>
      <c r="X4288">
        <v>0</v>
      </c>
      <c r="Y4288">
        <v>0</v>
      </c>
      <c r="Z4288" t="s">
        <v>1</v>
      </c>
      <c r="AA4288">
        <v>-0.1</v>
      </c>
      <c r="AB4288">
        <v>0</v>
      </c>
      <c r="AC4288">
        <v>0</v>
      </c>
    </row>
    <row r="4289" spans="1:29" x14ac:dyDescent="0.25">
      <c r="A4289" t="s">
        <v>159</v>
      </c>
      <c r="B4289" t="s">
        <v>160</v>
      </c>
      <c r="C4289">
        <v>1</v>
      </c>
      <c r="D4289">
        <v>1</v>
      </c>
      <c r="E4289">
        <v>0</v>
      </c>
      <c r="F4289">
        <v>0</v>
      </c>
      <c r="G4289">
        <v>0</v>
      </c>
      <c r="H4289">
        <v>0</v>
      </c>
      <c r="I4289">
        <v>0</v>
      </c>
      <c r="J4289">
        <v>0</v>
      </c>
      <c r="K4289">
        <v>0</v>
      </c>
      <c r="L4289">
        <v>0</v>
      </c>
      <c r="M4289">
        <v>0</v>
      </c>
      <c r="N4289">
        <v>0</v>
      </c>
      <c r="O4289">
        <v>0</v>
      </c>
      <c r="P4289" t="s">
        <v>1</v>
      </c>
      <c r="Q4289">
        <v>0.16600000000000001</v>
      </c>
      <c r="R4289">
        <v>0.20100000000000001</v>
      </c>
      <c r="S4289">
        <v>0.20399999999999999</v>
      </c>
      <c r="T4289">
        <v>0.40500000000000003</v>
      </c>
      <c r="U4289">
        <v>0.185</v>
      </c>
      <c r="V4289" t="s">
        <v>1</v>
      </c>
      <c r="W4289">
        <v>14</v>
      </c>
      <c r="X4289">
        <v>0</v>
      </c>
      <c r="Y4289">
        <v>0</v>
      </c>
      <c r="Z4289" t="s">
        <v>1</v>
      </c>
      <c r="AA4289">
        <v>-0.1</v>
      </c>
      <c r="AB4289">
        <v>0</v>
      </c>
      <c r="AC4289">
        <v>0</v>
      </c>
    </row>
    <row r="4290" spans="1:29" x14ac:dyDescent="0.25">
      <c r="A4290" t="s">
        <v>157</v>
      </c>
      <c r="B4290" t="s">
        <v>158</v>
      </c>
      <c r="C4290">
        <v>1</v>
      </c>
      <c r="D4290">
        <v>1</v>
      </c>
      <c r="E4290">
        <v>0</v>
      </c>
      <c r="F4290">
        <v>0</v>
      </c>
      <c r="G4290">
        <v>0</v>
      </c>
      <c r="H4290">
        <v>0</v>
      </c>
      <c r="I4290">
        <v>0</v>
      </c>
      <c r="J4290">
        <v>0</v>
      </c>
      <c r="K4290">
        <v>0</v>
      </c>
      <c r="L4290">
        <v>0</v>
      </c>
      <c r="M4290">
        <v>0</v>
      </c>
      <c r="N4290">
        <v>0</v>
      </c>
      <c r="O4290">
        <v>0</v>
      </c>
      <c r="P4290" t="s">
        <v>1</v>
      </c>
      <c r="Q4290">
        <v>0.15</v>
      </c>
      <c r="R4290">
        <v>0.191</v>
      </c>
      <c r="S4290">
        <v>0.215</v>
      </c>
      <c r="T4290">
        <v>0.40500000000000003</v>
      </c>
      <c r="U4290">
        <v>0.185</v>
      </c>
      <c r="V4290" t="s">
        <v>1</v>
      </c>
      <c r="W4290">
        <v>9</v>
      </c>
      <c r="X4290">
        <v>0</v>
      </c>
      <c r="Y4290">
        <v>0</v>
      </c>
      <c r="Z4290" t="s">
        <v>1</v>
      </c>
      <c r="AA4290">
        <v>-0.1</v>
      </c>
      <c r="AB4290">
        <v>0</v>
      </c>
      <c r="AC4290">
        <v>0</v>
      </c>
    </row>
    <row r="4291" spans="1:29" x14ac:dyDescent="0.25">
      <c r="A4291" t="s">
        <v>155</v>
      </c>
      <c r="B4291" t="s">
        <v>156</v>
      </c>
      <c r="C4291">
        <v>1</v>
      </c>
      <c r="D4291">
        <v>1</v>
      </c>
      <c r="E4291">
        <v>0</v>
      </c>
      <c r="F4291">
        <v>0</v>
      </c>
      <c r="G4291">
        <v>0</v>
      </c>
      <c r="H4291">
        <v>0</v>
      </c>
      <c r="I4291">
        <v>0</v>
      </c>
      <c r="J4291">
        <v>0</v>
      </c>
      <c r="K4291">
        <v>0</v>
      </c>
      <c r="L4291">
        <v>0</v>
      </c>
      <c r="M4291">
        <v>0</v>
      </c>
      <c r="N4291">
        <v>0</v>
      </c>
      <c r="O4291">
        <v>0</v>
      </c>
      <c r="P4291" t="s">
        <v>1</v>
      </c>
      <c r="Q4291">
        <v>0.159</v>
      </c>
      <c r="R4291">
        <v>0.19700000000000001</v>
      </c>
      <c r="S4291">
        <v>0.20799999999999999</v>
      </c>
      <c r="T4291">
        <v>0.40500000000000003</v>
      </c>
      <c r="U4291">
        <v>0.185</v>
      </c>
      <c r="V4291" t="s">
        <v>1</v>
      </c>
      <c r="W4291">
        <v>15</v>
      </c>
      <c r="X4291">
        <v>0</v>
      </c>
      <c r="Y4291">
        <v>0</v>
      </c>
      <c r="Z4291" t="s">
        <v>1</v>
      </c>
      <c r="AA4291">
        <v>-0.1</v>
      </c>
      <c r="AB4291">
        <v>0</v>
      </c>
      <c r="AC4291">
        <v>0</v>
      </c>
    </row>
    <row r="4292" spans="1:29" x14ac:dyDescent="0.25">
      <c r="A4292" t="s">
        <v>153</v>
      </c>
      <c r="B4292" t="s">
        <v>154</v>
      </c>
      <c r="C4292">
        <v>1</v>
      </c>
      <c r="D4292">
        <v>1</v>
      </c>
      <c r="E4292">
        <v>0</v>
      </c>
      <c r="F4292">
        <v>0</v>
      </c>
      <c r="G4292">
        <v>0</v>
      </c>
      <c r="H4292">
        <v>0</v>
      </c>
      <c r="I4292">
        <v>0</v>
      </c>
      <c r="J4292">
        <v>0</v>
      </c>
      <c r="K4292">
        <v>0</v>
      </c>
      <c r="L4292">
        <v>0</v>
      </c>
      <c r="M4292">
        <v>0</v>
      </c>
      <c r="N4292">
        <v>0</v>
      </c>
      <c r="O4292">
        <v>0</v>
      </c>
      <c r="P4292" t="s">
        <v>1</v>
      </c>
      <c r="Q4292">
        <v>0.158</v>
      </c>
      <c r="R4292">
        <v>0.191</v>
      </c>
      <c r="S4292">
        <v>0.216</v>
      </c>
      <c r="T4292">
        <v>0.40699999999999997</v>
      </c>
      <c r="U4292">
        <v>0.185</v>
      </c>
      <c r="V4292" t="s">
        <v>1</v>
      </c>
      <c r="W4292">
        <v>15</v>
      </c>
      <c r="X4292">
        <v>0</v>
      </c>
      <c r="Y4292">
        <v>0</v>
      </c>
      <c r="Z4292" t="s">
        <v>1</v>
      </c>
      <c r="AA4292">
        <v>-0.1</v>
      </c>
      <c r="AB4292">
        <v>0</v>
      </c>
      <c r="AC4292">
        <v>0</v>
      </c>
    </row>
    <row r="4293" spans="1:29" x14ac:dyDescent="0.25">
      <c r="A4293" t="s">
        <v>151</v>
      </c>
      <c r="B4293" t="s">
        <v>152</v>
      </c>
      <c r="C4293">
        <v>1</v>
      </c>
      <c r="D4293">
        <v>1</v>
      </c>
      <c r="E4293">
        <v>0</v>
      </c>
      <c r="F4293">
        <v>0</v>
      </c>
      <c r="G4293">
        <v>0</v>
      </c>
      <c r="H4293">
        <v>0</v>
      </c>
      <c r="I4293">
        <v>0</v>
      </c>
      <c r="J4293">
        <v>0</v>
      </c>
      <c r="K4293">
        <v>0</v>
      </c>
      <c r="L4293">
        <v>0</v>
      </c>
      <c r="M4293">
        <v>0</v>
      </c>
      <c r="N4293">
        <v>0</v>
      </c>
      <c r="O4293">
        <v>0</v>
      </c>
      <c r="P4293" t="s">
        <v>1</v>
      </c>
      <c r="Q4293">
        <v>0.16600000000000001</v>
      </c>
      <c r="R4293">
        <v>0.19900000000000001</v>
      </c>
      <c r="S4293">
        <v>0.20599999999999999</v>
      </c>
      <c r="T4293">
        <v>0.40500000000000003</v>
      </c>
      <c r="U4293">
        <v>0.185</v>
      </c>
      <c r="V4293" t="s">
        <v>1</v>
      </c>
      <c r="W4293">
        <v>13</v>
      </c>
      <c r="X4293">
        <v>0</v>
      </c>
      <c r="Y4293">
        <v>0</v>
      </c>
      <c r="Z4293" t="s">
        <v>1</v>
      </c>
      <c r="AA4293">
        <v>-0.1</v>
      </c>
      <c r="AB4293">
        <v>0</v>
      </c>
      <c r="AC4293">
        <v>0</v>
      </c>
    </row>
    <row r="4294" spans="1:29" x14ac:dyDescent="0.25">
      <c r="A4294" t="s">
        <v>149</v>
      </c>
      <c r="B4294" t="s">
        <v>150</v>
      </c>
      <c r="C4294">
        <v>1</v>
      </c>
      <c r="D4294">
        <v>1</v>
      </c>
      <c r="E4294">
        <v>0</v>
      </c>
      <c r="F4294">
        <v>0</v>
      </c>
      <c r="G4294">
        <v>0</v>
      </c>
      <c r="H4294">
        <v>0</v>
      </c>
      <c r="I4294">
        <v>0</v>
      </c>
      <c r="J4294">
        <v>0</v>
      </c>
      <c r="K4294">
        <v>0</v>
      </c>
      <c r="L4294">
        <v>0</v>
      </c>
      <c r="M4294">
        <v>0</v>
      </c>
      <c r="N4294">
        <v>0</v>
      </c>
      <c r="O4294">
        <v>0</v>
      </c>
      <c r="P4294" t="s">
        <v>1</v>
      </c>
      <c r="Q4294">
        <v>0.16</v>
      </c>
      <c r="R4294">
        <v>0.193</v>
      </c>
      <c r="S4294">
        <v>0.21299999999999999</v>
      </c>
      <c r="T4294">
        <v>0.40600000000000003</v>
      </c>
      <c r="U4294">
        <v>0.185</v>
      </c>
      <c r="V4294" t="s">
        <v>1</v>
      </c>
      <c r="W4294">
        <v>13</v>
      </c>
      <c r="X4294">
        <v>0</v>
      </c>
      <c r="Y4294">
        <v>0</v>
      </c>
      <c r="Z4294" t="s">
        <v>1</v>
      </c>
      <c r="AA4294">
        <v>-0.1</v>
      </c>
      <c r="AB4294">
        <v>0</v>
      </c>
      <c r="AC4294">
        <v>0</v>
      </c>
    </row>
    <row r="4295" spans="1:29" x14ac:dyDescent="0.25">
      <c r="A4295" t="s">
        <v>147</v>
      </c>
      <c r="B4295" t="s">
        <v>148</v>
      </c>
      <c r="C4295">
        <v>1</v>
      </c>
      <c r="D4295">
        <v>1</v>
      </c>
      <c r="E4295">
        <v>0</v>
      </c>
      <c r="F4295">
        <v>0</v>
      </c>
      <c r="G4295">
        <v>0</v>
      </c>
      <c r="H4295">
        <v>0</v>
      </c>
      <c r="I4295">
        <v>0</v>
      </c>
      <c r="J4295">
        <v>0</v>
      </c>
      <c r="K4295">
        <v>0</v>
      </c>
      <c r="L4295">
        <v>0</v>
      </c>
      <c r="M4295">
        <v>0</v>
      </c>
      <c r="N4295">
        <v>0</v>
      </c>
      <c r="O4295">
        <v>0</v>
      </c>
      <c r="P4295" t="s">
        <v>1</v>
      </c>
      <c r="Q4295">
        <v>0.16200000000000001</v>
      </c>
      <c r="R4295">
        <v>0.188</v>
      </c>
      <c r="S4295">
        <v>0.221</v>
      </c>
      <c r="T4295">
        <v>0.40899999999999997</v>
      </c>
      <c r="U4295">
        <v>0.184</v>
      </c>
      <c r="V4295" t="s">
        <v>1</v>
      </c>
      <c r="W4295">
        <v>10</v>
      </c>
      <c r="X4295">
        <v>0</v>
      </c>
      <c r="Y4295">
        <v>0</v>
      </c>
      <c r="Z4295" t="s">
        <v>1</v>
      </c>
      <c r="AA4295">
        <v>-0.1</v>
      </c>
      <c r="AB4295">
        <v>0</v>
      </c>
      <c r="AC4295">
        <v>0</v>
      </c>
    </row>
    <row r="4296" spans="1:29" x14ac:dyDescent="0.25">
      <c r="A4296" t="s">
        <v>145</v>
      </c>
      <c r="B4296" t="s">
        <v>146</v>
      </c>
      <c r="C4296">
        <v>1</v>
      </c>
      <c r="D4296">
        <v>1</v>
      </c>
      <c r="E4296">
        <v>0</v>
      </c>
      <c r="F4296">
        <v>0</v>
      </c>
      <c r="G4296">
        <v>0</v>
      </c>
      <c r="H4296">
        <v>0</v>
      </c>
      <c r="I4296">
        <v>0</v>
      </c>
      <c r="J4296">
        <v>0</v>
      </c>
      <c r="K4296">
        <v>0</v>
      </c>
      <c r="L4296">
        <v>0</v>
      </c>
      <c r="M4296">
        <v>0</v>
      </c>
      <c r="N4296">
        <v>0</v>
      </c>
      <c r="O4296">
        <v>0</v>
      </c>
      <c r="P4296" t="s">
        <v>1</v>
      </c>
      <c r="Q4296">
        <v>0.16900000000000001</v>
      </c>
      <c r="R4296">
        <v>0.19500000000000001</v>
      </c>
      <c r="S4296">
        <v>0.21099999999999999</v>
      </c>
      <c r="T4296">
        <v>0.40699999999999997</v>
      </c>
      <c r="U4296">
        <v>0.184</v>
      </c>
      <c r="V4296" t="s">
        <v>1</v>
      </c>
      <c r="W4296">
        <v>10</v>
      </c>
      <c r="X4296">
        <v>0</v>
      </c>
      <c r="Y4296">
        <v>0</v>
      </c>
      <c r="Z4296" t="s">
        <v>1</v>
      </c>
      <c r="AA4296">
        <v>-0.1</v>
      </c>
      <c r="AB4296">
        <v>0</v>
      </c>
      <c r="AC4296">
        <v>0</v>
      </c>
    </row>
    <row r="4297" spans="1:29" x14ac:dyDescent="0.25">
      <c r="A4297" t="s">
        <v>143</v>
      </c>
      <c r="B4297" t="s">
        <v>144</v>
      </c>
      <c r="C4297">
        <v>1</v>
      </c>
      <c r="D4297">
        <v>1</v>
      </c>
      <c r="E4297">
        <v>0</v>
      </c>
      <c r="F4297">
        <v>0</v>
      </c>
      <c r="G4297">
        <v>0</v>
      </c>
      <c r="H4297">
        <v>0</v>
      </c>
      <c r="I4297">
        <v>0</v>
      </c>
      <c r="J4297">
        <v>0</v>
      </c>
      <c r="K4297">
        <v>0</v>
      </c>
      <c r="L4297">
        <v>0</v>
      </c>
      <c r="M4297">
        <v>0</v>
      </c>
      <c r="N4297">
        <v>0</v>
      </c>
      <c r="O4297">
        <v>0</v>
      </c>
      <c r="P4297" t="s">
        <v>1</v>
      </c>
      <c r="Q4297">
        <v>0.157</v>
      </c>
      <c r="R4297">
        <v>0.19400000000000001</v>
      </c>
      <c r="S4297">
        <v>0.20899999999999999</v>
      </c>
      <c r="T4297">
        <v>0.40300000000000002</v>
      </c>
      <c r="U4297">
        <v>0.184</v>
      </c>
      <c r="V4297" t="s">
        <v>1</v>
      </c>
      <c r="W4297">
        <v>9</v>
      </c>
      <c r="X4297">
        <v>0</v>
      </c>
      <c r="Y4297">
        <v>0</v>
      </c>
      <c r="Z4297" t="s">
        <v>1</v>
      </c>
      <c r="AA4297">
        <v>-0.1</v>
      </c>
      <c r="AB4297">
        <v>0</v>
      </c>
      <c r="AC4297">
        <v>0</v>
      </c>
    </row>
    <row r="4298" spans="1:29" x14ac:dyDescent="0.25">
      <c r="A4298" t="s">
        <v>141</v>
      </c>
      <c r="B4298" t="s">
        <v>142</v>
      </c>
      <c r="C4298">
        <v>1</v>
      </c>
      <c r="D4298">
        <v>1</v>
      </c>
      <c r="E4298">
        <v>0</v>
      </c>
      <c r="F4298">
        <v>0</v>
      </c>
      <c r="G4298">
        <v>0</v>
      </c>
      <c r="H4298">
        <v>0</v>
      </c>
      <c r="I4298">
        <v>0</v>
      </c>
      <c r="J4298">
        <v>0</v>
      </c>
      <c r="K4298">
        <v>0</v>
      </c>
      <c r="L4298">
        <v>0</v>
      </c>
      <c r="M4298">
        <v>0</v>
      </c>
      <c r="N4298">
        <v>0</v>
      </c>
      <c r="O4298">
        <v>0</v>
      </c>
      <c r="P4298" t="s">
        <v>1</v>
      </c>
      <c r="Q4298">
        <v>0.161</v>
      </c>
      <c r="R4298">
        <v>0.19700000000000001</v>
      </c>
      <c r="S4298">
        <v>0.20599999999999999</v>
      </c>
      <c r="T4298">
        <v>0.40400000000000003</v>
      </c>
      <c r="U4298">
        <v>0.184</v>
      </c>
      <c r="V4298" t="s">
        <v>1</v>
      </c>
      <c r="W4298">
        <v>6</v>
      </c>
      <c r="X4298">
        <v>0</v>
      </c>
      <c r="Y4298">
        <v>0</v>
      </c>
      <c r="Z4298" t="s">
        <v>1</v>
      </c>
      <c r="AA4298">
        <v>-0.1</v>
      </c>
      <c r="AB4298">
        <v>0</v>
      </c>
      <c r="AC4298">
        <v>0</v>
      </c>
    </row>
    <row r="4299" spans="1:29" x14ac:dyDescent="0.25">
      <c r="A4299" t="s">
        <v>139</v>
      </c>
      <c r="B4299" t="s">
        <v>140</v>
      </c>
      <c r="C4299">
        <v>1</v>
      </c>
      <c r="D4299">
        <v>1</v>
      </c>
      <c r="E4299">
        <v>0</v>
      </c>
      <c r="F4299">
        <v>0</v>
      </c>
      <c r="G4299">
        <v>0</v>
      </c>
      <c r="H4299">
        <v>0</v>
      </c>
      <c r="I4299">
        <v>0</v>
      </c>
      <c r="J4299">
        <v>0</v>
      </c>
      <c r="K4299">
        <v>0</v>
      </c>
      <c r="L4299">
        <v>0</v>
      </c>
      <c r="M4299">
        <v>0</v>
      </c>
      <c r="N4299">
        <v>0</v>
      </c>
      <c r="O4299">
        <v>0</v>
      </c>
      <c r="P4299" t="s">
        <v>1</v>
      </c>
      <c r="Q4299">
        <v>0.153</v>
      </c>
      <c r="R4299">
        <v>0.193</v>
      </c>
      <c r="S4299">
        <v>0.20899999999999999</v>
      </c>
      <c r="T4299">
        <v>0.40200000000000002</v>
      </c>
      <c r="U4299">
        <v>0.184</v>
      </c>
      <c r="V4299" t="s">
        <v>1</v>
      </c>
      <c r="W4299">
        <v>10</v>
      </c>
      <c r="X4299">
        <v>0</v>
      </c>
      <c r="Y4299">
        <v>0</v>
      </c>
      <c r="Z4299" t="s">
        <v>1</v>
      </c>
      <c r="AA4299">
        <v>-0.1</v>
      </c>
      <c r="AB4299">
        <v>0</v>
      </c>
      <c r="AC4299">
        <v>0</v>
      </c>
    </row>
    <row r="4300" spans="1:29" x14ac:dyDescent="0.25">
      <c r="A4300" t="s">
        <v>137</v>
      </c>
      <c r="B4300" t="s">
        <v>138</v>
      </c>
      <c r="C4300">
        <v>1</v>
      </c>
      <c r="D4300">
        <v>1</v>
      </c>
      <c r="E4300">
        <v>0</v>
      </c>
      <c r="F4300">
        <v>0</v>
      </c>
      <c r="G4300">
        <v>0</v>
      </c>
      <c r="H4300">
        <v>0</v>
      </c>
      <c r="I4300">
        <v>0</v>
      </c>
      <c r="J4300">
        <v>0</v>
      </c>
      <c r="K4300">
        <v>0</v>
      </c>
      <c r="L4300">
        <v>0</v>
      </c>
      <c r="M4300">
        <v>0</v>
      </c>
      <c r="N4300">
        <v>0</v>
      </c>
      <c r="O4300">
        <v>0</v>
      </c>
      <c r="P4300" t="s">
        <v>1</v>
      </c>
      <c r="Q4300">
        <v>0.16</v>
      </c>
      <c r="R4300">
        <v>0.19400000000000001</v>
      </c>
      <c r="S4300">
        <v>0.20899999999999999</v>
      </c>
      <c r="T4300">
        <v>0.40300000000000002</v>
      </c>
      <c r="U4300">
        <v>0.184</v>
      </c>
      <c r="V4300" t="s">
        <v>1</v>
      </c>
      <c r="W4300">
        <v>14</v>
      </c>
      <c r="X4300">
        <v>0</v>
      </c>
      <c r="Y4300">
        <v>0</v>
      </c>
      <c r="Z4300" t="s">
        <v>1</v>
      </c>
      <c r="AA4300">
        <v>-0.1</v>
      </c>
      <c r="AB4300">
        <v>0</v>
      </c>
      <c r="AC4300">
        <v>0</v>
      </c>
    </row>
    <row r="4301" spans="1:29" x14ac:dyDescent="0.25">
      <c r="A4301" t="s">
        <v>135</v>
      </c>
      <c r="B4301" t="s">
        <v>136</v>
      </c>
      <c r="C4301">
        <v>1</v>
      </c>
      <c r="D4301">
        <v>1</v>
      </c>
      <c r="E4301">
        <v>0</v>
      </c>
      <c r="F4301">
        <v>0</v>
      </c>
      <c r="G4301">
        <v>0</v>
      </c>
      <c r="H4301">
        <v>0</v>
      </c>
      <c r="I4301">
        <v>0</v>
      </c>
      <c r="J4301">
        <v>0</v>
      </c>
      <c r="K4301">
        <v>0</v>
      </c>
      <c r="L4301">
        <v>0</v>
      </c>
      <c r="M4301">
        <v>0</v>
      </c>
      <c r="N4301">
        <v>0</v>
      </c>
      <c r="O4301">
        <v>0</v>
      </c>
      <c r="P4301" t="s">
        <v>1</v>
      </c>
      <c r="Q4301">
        <v>0.159</v>
      </c>
      <c r="R4301">
        <v>0.20100000000000001</v>
      </c>
      <c r="S4301">
        <v>0.19800000000000001</v>
      </c>
      <c r="T4301">
        <v>0.39900000000000002</v>
      </c>
      <c r="U4301">
        <v>0.184</v>
      </c>
      <c r="V4301" t="s">
        <v>1</v>
      </c>
      <c r="W4301">
        <v>9</v>
      </c>
      <c r="X4301">
        <v>0</v>
      </c>
      <c r="Y4301">
        <v>0</v>
      </c>
      <c r="Z4301" t="s">
        <v>1</v>
      </c>
      <c r="AA4301">
        <v>-0.1</v>
      </c>
      <c r="AB4301">
        <v>0</v>
      </c>
      <c r="AC4301">
        <v>0</v>
      </c>
    </row>
    <row r="4302" spans="1:29" x14ac:dyDescent="0.25">
      <c r="A4302" t="s">
        <v>133</v>
      </c>
      <c r="B4302" t="s">
        <v>134</v>
      </c>
      <c r="C4302">
        <v>1</v>
      </c>
      <c r="D4302">
        <v>1</v>
      </c>
      <c r="E4302">
        <v>0</v>
      </c>
      <c r="F4302">
        <v>0</v>
      </c>
      <c r="G4302">
        <v>0</v>
      </c>
      <c r="H4302">
        <v>0</v>
      </c>
      <c r="I4302">
        <v>0</v>
      </c>
      <c r="J4302">
        <v>0</v>
      </c>
      <c r="K4302">
        <v>0</v>
      </c>
      <c r="L4302">
        <v>0</v>
      </c>
      <c r="M4302">
        <v>0</v>
      </c>
      <c r="N4302">
        <v>0</v>
      </c>
      <c r="O4302">
        <v>0</v>
      </c>
      <c r="P4302" t="s">
        <v>1</v>
      </c>
      <c r="Q4302">
        <v>0.16200000000000001</v>
      </c>
      <c r="R4302">
        <v>0.19400000000000001</v>
      </c>
      <c r="S4302">
        <v>0.21099999999999999</v>
      </c>
      <c r="T4302">
        <v>0.40400000000000003</v>
      </c>
      <c r="U4302">
        <v>0.184</v>
      </c>
      <c r="V4302" t="s">
        <v>1</v>
      </c>
      <c r="W4302">
        <v>14</v>
      </c>
      <c r="X4302">
        <v>0</v>
      </c>
      <c r="Y4302">
        <v>0</v>
      </c>
      <c r="Z4302" t="s">
        <v>1</v>
      </c>
      <c r="AA4302">
        <v>-0.1</v>
      </c>
      <c r="AB4302">
        <v>0</v>
      </c>
      <c r="AC4302">
        <v>0</v>
      </c>
    </row>
    <row r="4303" spans="1:29" x14ac:dyDescent="0.25">
      <c r="A4303" t="s">
        <v>131</v>
      </c>
      <c r="B4303" t="s">
        <v>132</v>
      </c>
      <c r="C4303">
        <v>1</v>
      </c>
      <c r="D4303">
        <v>1</v>
      </c>
      <c r="E4303">
        <v>0</v>
      </c>
      <c r="F4303">
        <v>0</v>
      </c>
      <c r="G4303">
        <v>0</v>
      </c>
      <c r="H4303">
        <v>0</v>
      </c>
      <c r="I4303">
        <v>0</v>
      </c>
      <c r="J4303">
        <v>0</v>
      </c>
      <c r="K4303">
        <v>0</v>
      </c>
      <c r="L4303">
        <v>0</v>
      </c>
      <c r="M4303">
        <v>0</v>
      </c>
      <c r="N4303">
        <v>0</v>
      </c>
      <c r="O4303">
        <v>0</v>
      </c>
      <c r="P4303" t="s">
        <v>1</v>
      </c>
      <c r="Q4303">
        <v>0.157</v>
      </c>
      <c r="R4303">
        <v>0.19400000000000001</v>
      </c>
      <c r="S4303">
        <v>0.20799999999999999</v>
      </c>
      <c r="T4303">
        <v>0.40200000000000002</v>
      </c>
      <c r="U4303">
        <v>0.184</v>
      </c>
      <c r="V4303" t="s">
        <v>1</v>
      </c>
      <c r="W4303">
        <v>11</v>
      </c>
      <c r="X4303">
        <v>0</v>
      </c>
      <c r="Y4303">
        <v>0</v>
      </c>
      <c r="Z4303" t="s">
        <v>1</v>
      </c>
      <c r="AA4303">
        <v>-0.1</v>
      </c>
      <c r="AB4303">
        <v>0</v>
      </c>
      <c r="AC4303">
        <v>0</v>
      </c>
    </row>
    <row r="4304" spans="1:29" x14ac:dyDescent="0.25">
      <c r="A4304" t="s">
        <v>129</v>
      </c>
      <c r="B4304" t="s">
        <v>130</v>
      </c>
      <c r="C4304">
        <v>1</v>
      </c>
      <c r="D4304">
        <v>1</v>
      </c>
      <c r="E4304">
        <v>0</v>
      </c>
      <c r="F4304">
        <v>0</v>
      </c>
      <c r="G4304">
        <v>0</v>
      </c>
      <c r="H4304">
        <v>0</v>
      </c>
      <c r="I4304">
        <v>0</v>
      </c>
      <c r="J4304">
        <v>0</v>
      </c>
      <c r="K4304">
        <v>0</v>
      </c>
      <c r="L4304">
        <v>0</v>
      </c>
      <c r="M4304">
        <v>0</v>
      </c>
      <c r="N4304">
        <v>0</v>
      </c>
      <c r="O4304">
        <v>0</v>
      </c>
      <c r="P4304" t="s">
        <v>1</v>
      </c>
      <c r="Q4304">
        <v>0.152</v>
      </c>
      <c r="R4304">
        <v>0.191</v>
      </c>
      <c r="S4304">
        <v>0.21199999999999999</v>
      </c>
      <c r="T4304">
        <v>0.40300000000000002</v>
      </c>
      <c r="U4304">
        <v>0.183</v>
      </c>
      <c r="V4304" t="s">
        <v>1</v>
      </c>
      <c r="W4304">
        <v>12</v>
      </c>
      <c r="X4304">
        <v>0</v>
      </c>
      <c r="Y4304">
        <v>0</v>
      </c>
      <c r="Z4304" t="s">
        <v>1</v>
      </c>
      <c r="AA4304">
        <v>-0.1</v>
      </c>
      <c r="AB4304">
        <v>0</v>
      </c>
      <c r="AC4304">
        <v>0</v>
      </c>
    </row>
    <row r="4305" spans="1:29" x14ac:dyDescent="0.25">
      <c r="A4305" t="s">
        <v>127</v>
      </c>
      <c r="B4305" t="s">
        <v>128</v>
      </c>
      <c r="C4305">
        <v>1</v>
      </c>
      <c r="D4305">
        <v>1</v>
      </c>
      <c r="E4305">
        <v>0</v>
      </c>
      <c r="F4305">
        <v>0</v>
      </c>
      <c r="G4305">
        <v>0</v>
      </c>
      <c r="H4305">
        <v>0</v>
      </c>
      <c r="I4305">
        <v>0</v>
      </c>
      <c r="J4305">
        <v>0</v>
      </c>
      <c r="K4305">
        <v>0</v>
      </c>
      <c r="L4305">
        <v>0</v>
      </c>
      <c r="M4305">
        <v>0</v>
      </c>
      <c r="N4305">
        <v>0</v>
      </c>
      <c r="O4305">
        <v>0</v>
      </c>
      <c r="P4305" t="s">
        <v>1</v>
      </c>
      <c r="Q4305">
        <v>0.14699999999999999</v>
      </c>
      <c r="R4305">
        <v>0.191</v>
      </c>
      <c r="S4305">
        <v>0.21099999999999999</v>
      </c>
      <c r="T4305">
        <v>0.40200000000000002</v>
      </c>
      <c r="U4305">
        <v>0.183</v>
      </c>
      <c r="V4305" t="s">
        <v>1</v>
      </c>
      <c r="W4305">
        <v>6</v>
      </c>
      <c r="X4305">
        <v>0</v>
      </c>
      <c r="Y4305">
        <v>0</v>
      </c>
      <c r="Z4305" t="s">
        <v>1</v>
      </c>
      <c r="AA4305">
        <v>-0.1</v>
      </c>
      <c r="AB4305">
        <v>0</v>
      </c>
      <c r="AC4305">
        <v>0</v>
      </c>
    </row>
    <row r="4306" spans="1:29" x14ac:dyDescent="0.25">
      <c r="A4306" t="s">
        <v>125</v>
      </c>
      <c r="B4306" t="s">
        <v>126</v>
      </c>
      <c r="C4306">
        <v>1</v>
      </c>
      <c r="D4306">
        <v>1</v>
      </c>
      <c r="E4306">
        <v>0</v>
      </c>
      <c r="F4306">
        <v>0</v>
      </c>
      <c r="G4306">
        <v>0</v>
      </c>
      <c r="H4306">
        <v>0</v>
      </c>
      <c r="I4306">
        <v>0</v>
      </c>
      <c r="J4306">
        <v>0</v>
      </c>
      <c r="K4306">
        <v>0</v>
      </c>
      <c r="L4306">
        <v>0</v>
      </c>
      <c r="M4306">
        <v>0</v>
      </c>
      <c r="N4306">
        <v>0</v>
      </c>
      <c r="O4306">
        <v>0</v>
      </c>
      <c r="P4306" t="s">
        <v>1</v>
      </c>
      <c r="Q4306">
        <v>0.16600000000000001</v>
      </c>
      <c r="R4306">
        <v>0.19500000000000001</v>
      </c>
      <c r="S4306">
        <v>0.20899999999999999</v>
      </c>
      <c r="T4306">
        <v>0.40400000000000003</v>
      </c>
      <c r="U4306">
        <v>0.183</v>
      </c>
      <c r="V4306" t="s">
        <v>1</v>
      </c>
      <c r="W4306">
        <v>8</v>
      </c>
      <c r="X4306">
        <v>0</v>
      </c>
      <c r="Y4306">
        <v>0</v>
      </c>
      <c r="Z4306" t="s">
        <v>1</v>
      </c>
      <c r="AA4306">
        <v>-0.1</v>
      </c>
      <c r="AB4306">
        <v>0</v>
      </c>
      <c r="AC4306">
        <v>0</v>
      </c>
    </row>
    <row r="4307" spans="1:29" x14ac:dyDescent="0.25">
      <c r="A4307" t="s">
        <v>123</v>
      </c>
      <c r="B4307" t="s">
        <v>124</v>
      </c>
      <c r="C4307">
        <v>1</v>
      </c>
      <c r="D4307">
        <v>1</v>
      </c>
      <c r="E4307">
        <v>0</v>
      </c>
      <c r="F4307">
        <v>0</v>
      </c>
      <c r="G4307">
        <v>0</v>
      </c>
      <c r="H4307">
        <v>0</v>
      </c>
      <c r="I4307">
        <v>0</v>
      </c>
      <c r="J4307">
        <v>0</v>
      </c>
      <c r="K4307">
        <v>0</v>
      </c>
      <c r="L4307">
        <v>0</v>
      </c>
      <c r="M4307">
        <v>0</v>
      </c>
      <c r="N4307">
        <v>0</v>
      </c>
      <c r="O4307">
        <v>0</v>
      </c>
      <c r="P4307" t="s">
        <v>1</v>
      </c>
      <c r="Q4307">
        <v>0.157</v>
      </c>
      <c r="R4307">
        <v>0.193</v>
      </c>
      <c r="S4307">
        <v>0.20899999999999999</v>
      </c>
      <c r="T4307">
        <v>0.40200000000000002</v>
      </c>
      <c r="U4307">
        <v>0.183</v>
      </c>
      <c r="V4307" t="s">
        <v>1</v>
      </c>
      <c r="W4307">
        <v>14</v>
      </c>
      <c r="X4307">
        <v>0</v>
      </c>
      <c r="Y4307">
        <v>0</v>
      </c>
      <c r="Z4307" t="s">
        <v>1</v>
      </c>
      <c r="AA4307">
        <v>-0.1</v>
      </c>
      <c r="AB4307">
        <v>0</v>
      </c>
      <c r="AC4307">
        <v>0</v>
      </c>
    </row>
    <row r="4308" spans="1:29" x14ac:dyDescent="0.25">
      <c r="A4308" t="s">
        <v>121</v>
      </c>
      <c r="B4308" t="s">
        <v>122</v>
      </c>
      <c r="C4308">
        <v>1</v>
      </c>
      <c r="D4308">
        <v>1</v>
      </c>
      <c r="E4308">
        <v>0</v>
      </c>
      <c r="F4308">
        <v>0</v>
      </c>
      <c r="G4308">
        <v>0</v>
      </c>
      <c r="H4308">
        <v>0</v>
      </c>
      <c r="I4308">
        <v>0</v>
      </c>
      <c r="J4308">
        <v>0</v>
      </c>
      <c r="K4308">
        <v>0</v>
      </c>
      <c r="L4308">
        <v>0</v>
      </c>
      <c r="M4308">
        <v>0</v>
      </c>
      <c r="N4308">
        <v>0</v>
      </c>
      <c r="O4308">
        <v>0</v>
      </c>
      <c r="P4308" t="s">
        <v>1</v>
      </c>
      <c r="Q4308">
        <v>0.16300000000000001</v>
      </c>
      <c r="R4308">
        <v>0.19500000000000001</v>
      </c>
      <c r="S4308">
        <v>0.20699999999999999</v>
      </c>
      <c r="T4308">
        <v>0.40300000000000002</v>
      </c>
      <c r="U4308">
        <v>0.183</v>
      </c>
      <c r="V4308" t="s">
        <v>1</v>
      </c>
      <c r="W4308">
        <v>7</v>
      </c>
      <c r="X4308">
        <v>0</v>
      </c>
      <c r="Y4308">
        <v>0</v>
      </c>
      <c r="Z4308" t="s">
        <v>1</v>
      </c>
      <c r="AA4308">
        <v>-0.1</v>
      </c>
      <c r="AB4308">
        <v>0</v>
      </c>
      <c r="AC4308">
        <v>0</v>
      </c>
    </row>
    <row r="4309" spans="1:29" x14ac:dyDescent="0.25">
      <c r="A4309" t="s">
        <v>119</v>
      </c>
      <c r="B4309" t="s">
        <v>120</v>
      </c>
      <c r="C4309">
        <v>1</v>
      </c>
      <c r="D4309">
        <v>1</v>
      </c>
      <c r="E4309">
        <v>0</v>
      </c>
      <c r="F4309">
        <v>0</v>
      </c>
      <c r="G4309">
        <v>0</v>
      </c>
      <c r="H4309">
        <v>0</v>
      </c>
      <c r="I4309">
        <v>0</v>
      </c>
      <c r="J4309">
        <v>0</v>
      </c>
      <c r="K4309">
        <v>0</v>
      </c>
      <c r="L4309">
        <v>0</v>
      </c>
      <c r="M4309">
        <v>0</v>
      </c>
      <c r="N4309">
        <v>0</v>
      </c>
      <c r="O4309">
        <v>0</v>
      </c>
      <c r="P4309" t="s">
        <v>1</v>
      </c>
      <c r="Q4309">
        <v>0.156</v>
      </c>
      <c r="R4309">
        <v>0.189</v>
      </c>
      <c r="S4309">
        <v>0.214</v>
      </c>
      <c r="T4309">
        <v>0.40300000000000002</v>
      </c>
      <c r="U4309">
        <v>0.183</v>
      </c>
      <c r="V4309" t="s">
        <v>1</v>
      </c>
      <c r="W4309">
        <v>8</v>
      </c>
      <c r="X4309">
        <v>0</v>
      </c>
      <c r="Y4309">
        <v>0</v>
      </c>
      <c r="Z4309" t="s">
        <v>1</v>
      </c>
      <c r="AA4309">
        <v>-0.1</v>
      </c>
      <c r="AB4309">
        <v>0</v>
      </c>
      <c r="AC4309">
        <v>0</v>
      </c>
    </row>
    <row r="4310" spans="1:29" x14ac:dyDescent="0.25">
      <c r="A4310" t="s">
        <v>117</v>
      </c>
      <c r="B4310" t="s">
        <v>118</v>
      </c>
      <c r="C4310">
        <v>1</v>
      </c>
      <c r="D4310">
        <v>1</v>
      </c>
      <c r="E4310">
        <v>0</v>
      </c>
      <c r="F4310">
        <v>0</v>
      </c>
      <c r="G4310">
        <v>0</v>
      </c>
      <c r="H4310">
        <v>0</v>
      </c>
      <c r="I4310">
        <v>0</v>
      </c>
      <c r="J4310">
        <v>0</v>
      </c>
      <c r="K4310">
        <v>0</v>
      </c>
      <c r="L4310">
        <v>0</v>
      </c>
      <c r="M4310">
        <v>0</v>
      </c>
      <c r="N4310">
        <v>0</v>
      </c>
      <c r="O4310">
        <v>0</v>
      </c>
      <c r="P4310" t="s">
        <v>1</v>
      </c>
      <c r="Q4310">
        <v>0.16400000000000001</v>
      </c>
      <c r="R4310">
        <v>0.19600000000000001</v>
      </c>
      <c r="S4310">
        <v>0.20599999999999999</v>
      </c>
      <c r="T4310">
        <v>0.40200000000000002</v>
      </c>
      <c r="U4310">
        <v>0.183</v>
      </c>
      <c r="V4310" t="s">
        <v>1</v>
      </c>
      <c r="W4310">
        <v>8</v>
      </c>
      <c r="X4310">
        <v>0</v>
      </c>
      <c r="Y4310">
        <v>0</v>
      </c>
      <c r="Z4310" t="s">
        <v>1</v>
      </c>
      <c r="AA4310">
        <v>-0.1</v>
      </c>
      <c r="AB4310">
        <v>0</v>
      </c>
      <c r="AC4310">
        <v>0</v>
      </c>
    </row>
    <row r="4311" spans="1:29" x14ac:dyDescent="0.25">
      <c r="A4311" t="s">
        <v>115</v>
      </c>
      <c r="B4311" t="s">
        <v>116</v>
      </c>
      <c r="C4311">
        <v>1</v>
      </c>
      <c r="D4311">
        <v>1</v>
      </c>
      <c r="E4311">
        <v>0</v>
      </c>
      <c r="F4311">
        <v>0</v>
      </c>
      <c r="G4311">
        <v>0</v>
      </c>
      <c r="H4311">
        <v>0</v>
      </c>
      <c r="I4311">
        <v>0</v>
      </c>
      <c r="J4311">
        <v>0</v>
      </c>
      <c r="K4311">
        <v>0</v>
      </c>
      <c r="L4311">
        <v>0</v>
      </c>
      <c r="M4311">
        <v>0</v>
      </c>
      <c r="N4311">
        <v>0</v>
      </c>
      <c r="O4311">
        <v>0</v>
      </c>
      <c r="P4311" t="s">
        <v>1</v>
      </c>
      <c r="Q4311">
        <v>0.159</v>
      </c>
      <c r="R4311">
        <v>0.19500000000000001</v>
      </c>
      <c r="S4311">
        <v>0.20599999999999999</v>
      </c>
      <c r="T4311">
        <v>0.40100000000000002</v>
      </c>
      <c r="U4311">
        <v>0.183</v>
      </c>
      <c r="V4311" t="s">
        <v>1</v>
      </c>
      <c r="W4311">
        <v>12</v>
      </c>
      <c r="X4311">
        <v>0</v>
      </c>
      <c r="Y4311">
        <v>0</v>
      </c>
      <c r="Z4311" t="s">
        <v>1</v>
      </c>
      <c r="AA4311">
        <v>-0.1</v>
      </c>
      <c r="AB4311">
        <v>0</v>
      </c>
      <c r="AC4311">
        <v>0</v>
      </c>
    </row>
    <row r="4312" spans="1:29" x14ac:dyDescent="0.25">
      <c r="A4312" t="s">
        <v>113</v>
      </c>
      <c r="B4312" t="s">
        <v>114</v>
      </c>
      <c r="C4312">
        <v>1</v>
      </c>
      <c r="D4312">
        <v>1</v>
      </c>
      <c r="E4312">
        <v>0</v>
      </c>
      <c r="F4312">
        <v>0</v>
      </c>
      <c r="G4312">
        <v>0</v>
      </c>
      <c r="H4312">
        <v>0</v>
      </c>
      <c r="I4312">
        <v>0</v>
      </c>
      <c r="J4312">
        <v>0</v>
      </c>
      <c r="K4312">
        <v>0</v>
      </c>
      <c r="L4312">
        <v>0</v>
      </c>
      <c r="M4312">
        <v>0</v>
      </c>
      <c r="N4312">
        <v>0</v>
      </c>
      <c r="O4312">
        <v>0</v>
      </c>
      <c r="P4312" t="s">
        <v>1</v>
      </c>
      <c r="Q4312">
        <v>0.16400000000000001</v>
      </c>
      <c r="R4312">
        <v>0.19400000000000001</v>
      </c>
      <c r="S4312">
        <v>0.20899999999999999</v>
      </c>
      <c r="T4312">
        <v>0.40300000000000002</v>
      </c>
      <c r="U4312">
        <v>0.183</v>
      </c>
      <c r="V4312" t="s">
        <v>1</v>
      </c>
      <c r="W4312">
        <v>8</v>
      </c>
      <c r="X4312">
        <v>0</v>
      </c>
      <c r="Y4312">
        <v>0</v>
      </c>
      <c r="Z4312" t="s">
        <v>1</v>
      </c>
      <c r="AA4312">
        <v>-0.1</v>
      </c>
      <c r="AB4312">
        <v>0</v>
      </c>
      <c r="AC4312">
        <v>0</v>
      </c>
    </row>
    <row r="4313" spans="1:29" x14ac:dyDescent="0.25">
      <c r="A4313" t="s">
        <v>111</v>
      </c>
      <c r="B4313" t="s">
        <v>112</v>
      </c>
      <c r="C4313">
        <v>1</v>
      </c>
      <c r="D4313">
        <v>1</v>
      </c>
      <c r="E4313">
        <v>0</v>
      </c>
      <c r="F4313">
        <v>0</v>
      </c>
      <c r="G4313">
        <v>0</v>
      </c>
      <c r="H4313">
        <v>0</v>
      </c>
      <c r="I4313">
        <v>0</v>
      </c>
      <c r="J4313">
        <v>0</v>
      </c>
      <c r="K4313">
        <v>0</v>
      </c>
      <c r="L4313">
        <v>0</v>
      </c>
      <c r="M4313">
        <v>0</v>
      </c>
      <c r="N4313">
        <v>0</v>
      </c>
      <c r="O4313">
        <v>0</v>
      </c>
      <c r="P4313" t="s">
        <v>1</v>
      </c>
      <c r="Q4313">
        <v>0.16500000000000001</v>
      </c>
      <c r="R4313">
        <v>0.19700000000000001</v>
      </c>
      <c r="S4313">
        <v>0.20399999999999999</v>
      </c>
      <c r="T4313">
        <v>0.40100000000000002</v>
      </c>
      <c r="U4313">
        <v>0.183</v>
      </c>
      <c r="V4313" t="s">
        <v>1</v>
      </c>
      <c r="W4313">
        <v>12</v>
      </c>
      <c r="X4313">
        <v>0</v>
      </c>
      <c r="Y4313">
        <v>0</v>
      </c>
      <c r="Z4313" t="s">
        <v>1</v>
      </c>
      <c r="AA4313">
        <v>-0.1</v>
      </c>
      <c r="AB4313">
        <v>0</v>
      </c>
      <c r="AC4313">
        <v>0</v>
      </c>
    </row>
    <row r="4314" spans="1:29" x14ac:dyDescent="0.25">
      <c r="A4314" t="s">
        <v>109</v>
      </c>
      <c r="B4314" t="s">
        <v>110</v>
      </c>
      <c r="C4314">
        <v>1</v>
      </c>
      <c r="D4314">
        <v>1</v>
      </c>
      <c r="E4314">
        <v>0</v>
      </c>
      <c r="F4314">
        <v>0</v>
      </c>
      <c r="G4314">
        <v>0</v>
      </c>
      <c r="H4314">
        <v>0</v>
      </c>
      <c r="I4314">
        <v>0</v>
      </c>
      <c r="J4314">
        <v>0</v>
      </c>
      <c r="K4314">
        <v>0</v>
      </c>
      <c r="L4314">
        <v>0</v>
      </c>
      <c r="M4314">
        <v>0</v>
      </c>
      <c r="N4314">
        <v>0</v>
      </c>
      <c r="O4314">
        <v>0</v>
      </c>
      <c r="P4314" t="s">
        <v>1</v>
      </c>
      <c r="Q4314">
        <v>0.161</v>
      </c>
      <c r="R4314">
        <v>0.19900000000000001</v>
      </c>
      <c r="S4314">
        <v>0.19900000000000001</v>
      </c>
      <c r="T4314">
        <v>0.39800000000000002</v>
      </c>
      <c r="U4314">
        <v>0.183</v>
      </c>
      <c r="V4314" t="s">
        <v>1</v>
      </c>
      <c r="W4314">
        <v>14</v>
      </c>
      <c r="X4314">
        <v>0</v>
      </c>
      <c r="Y4314">
        <v>0</v>
      </c>
      <c r="Z4314" t="s">
        <v>1</v>
      </c>
      <c r="AA4314">
        <v>-0.1</v>
      </c>
      <c r="AB4314">
        <v>0</v>
      </c>
      <c r="AC4314">
        <v>0</v>
      </c>
    </row>
    <row r="4315" spans="1:29" x14ac:dyDescent="0.25">
      <c r="A4315" t="s">
        <v>107</v>
      </c>
      <c r="B4315" t="s">
        <v>108</v>
      </c>
      <c r="C4315">
        <v>1</v>
      </c>
      <c r="D4315">
        <v>1</v>
      </c>
      <c r="E4315">
        <v>0</v>
      </c>
      <c r="F4315">
        <v>0</v>
      </c>
      <c r="G4315">
        <v>0</v>
      </c>
      <c r="H4315">
        <v>0</v>
      </c>
      <c r="I4315">
        <v>0</v>
      </c>
      <c r="J4315">
        <v>0</v>
      </c>
      <c r="K4315">
        <v>0</v>
      </c>
      <c r="L4315">
        <v>0</v>
      </c>
      <c r="M4315">
        <v>0</v>
      </c>
      <c r="N4315">
        <v>0</v>
      </c>
      <c r="O4315">
        <v>0</v>
      </c>
      <c r="P4315" t="s">
        <v>1</v>
      </c>
      <c r="Q4315">
        <v>0.156</v>
      </c>
      <c r="R4315">
        <v>0.191</v>
      </c>
      <c r="S4315">
        <v>0.21</v>
      </c>
      <c r="T4315">
        <v>0.40100000000000002</v>
      </c>
      <c r="U4315">
        <v>0.183</v>
      </c>
      <c r="V4315" t="s">
        <v>1</v>
      </c>
      <c r="W4315">
        <v>11</v>
      </c>
      <c r="X4315">
        <v>0</v>
      </c>
      <c r="Y4315">
        <v>0</v>
      </c>
      <c r="Z4315" t="s">
        <v>1</v>
      </c>
      <c r="AA4315">
        <v>-0.1</v>
      </c>
      <c r="AB4315">
        <v>0</v>
      </c>
      <c r="AC4315">
        <v>0</v>
      </c>
    </row>
    <row r="4316" spans="1:29" x14ac:dyDescent="0.25">
      <c r="A4316" t="s">
        <v>105</v>
      </c>
      <c r="B4316" t="s">
        <v>106</v>
      </c>
      <c r="C4316">
        <v>1</v>
      </c>
      <c r="D4316">
        <v>1</v>
      </c>
      <c r="E4316">
        <v>0</v>
      </c>
      <c r="F4316">
        <v>0</v>
      </c>
      <c r="G4316">
        <v>0</v>
      </c>
      <c r="H4316">
        <v>0</v>
      </c>
      <c r="I4316">
        <v>0</v>
      </c>
      <c r="J4316">
        <v>0</v>
      </c>
      <c r="K4316">
        <v>0</v>
      </c>
      <c r="L4316">
        <v>0</v>
      </c>
      <c r="M4316">
        <v>0</v>
      </c>
      <c r="N4316">
        <v>0</v>
      </c>
      <c r="O4316">
        <v>0</v>
      </c>
      <c r="P4316" t="s">
        <v>1</v>
      </c>
      <c r="Q4316">
        <v>0.16300000000000001</v>
      </c>
      <c r="R4316">
        <v>0.19600000000000001</v>
      </c>
      <c r="S4316">
        <v>0.20499999999999999</v>
      </c>
      <c r="T4316">
        <v>0.40100000000000002</v>
      </c>
      <c r="U4316">
        <v>0.183</v>
      </c>
      <c r="V4316" t="s">
        <v>1</v>
      </c>
      <c r="W4316">
        <v>14</v>
      </c>
      <c r="X4316">
        <v>0</v>
      </c>
      <c r="Y4316">
        <v>0</v>
      </c>
      <c r="Z4316" t="s">
        <v>1</v>
      </c>
      <c r="AA4316">
        <v>-0.1</v>
      </c>
      <c r="AB4316">
        <v>0</v>
      </c>
      <c r="AC4316">
        <v>0</v>
      </c>
    </row>
    <row r="4317" spans="1:29" x14ac:dyDescent="0.25">
      <c r="A4317" t="s">
        <v>103</v>
      </c>
      <c r="B4317" t="s">
        <v>104</v>
      </c>
      <c r="C4317">
        <v>1</v>
      </c>
      <c r="D4317">
        <v>1</v>
      </c>
      <c r="E4317">
        <v>0</v>
      </c>
      <c r="F4317">
        <v>0</v>
      </c>
      <c r="G4317">
        <v>0</v>
      </c>
      <c r="H4317">
        <v>0</v>
      </c>
      <c r="I4317">
        <v>0</v>
      </c>
      <c r="J4317">
        <v>0</v>
      </c>
      <c r="K4317">
        <v>0</v>
      </c>
      <c r="L4317">
        <v>0</v>
      </c>
      <c r="M4317">
        <v>0</v>
      </c>
      <c r="N4317">
        <v>0</v>
      </c>
      <c r="O4317">
        <v>0</v>
      </c>
      <c r="P4317" t="s">
        <v>1</v>
      </c>
      <c r="Q4317">
        <v>0.16500000000000001</v>
      </c>
      <c r="R4317">
        <v>0.192</v>
      </c>
      <c r="S4317">
        <v>0.21199999999999999</v>
      </c>
      <c r="T4317">
        <v>0.40400000000000003</v>
      </c>
      <c r="U4317">
        <v>0.183</v>
      </c>
      <c r="V4317" t="s">
        <v>1</v>
      </c>
      <c r="W4317">
        <v>12</v>
      </c>
      <c r="X4317">
        <v>0</v>
      </c>
      <c r="Y4317">
        <v>0</v>
      </c>
      <c r="Z4317" t="s">
        <v>1</v>
      </c>
      <c r="AA4317">
        <v>-0.1</v>
      </c>
      <c r="AB4317">
        <v>0</v>
      </c>
      <c r="AC4317">
        <v>0</v>
      </c>
    </row>
    <row r="4318" spans="1:29" x14ac:dyDescent="0.25">
      <c r="A4318" t="s">
        <v>101</v>
      </c>
      <c r="B4318" t="s">
        <v>102</v>
      </c>
      <c r="C4318">
        <v>1</v>
      </c>
      <c r="D4318">
        <v>1</v>
      </c>
      <c r="E4318">
        <v>0</v>
      </c>
      <c r="F4318">
        <v>0</v>
      </c>
      <c r="G4318">
        <v>0</v>
      </c>
      <c r="H4318">
        <v>0</v>
      </c>
      <c r="I4318">
        <v>0</v>
      </c>
      <c r="J4318">
        <v>0</v>
      </c>
      <c r="K4318">
        <v>0</v>
      </c>
      <c r="L4318">
        <v>0</v>
      </c>
      <c r="M4318">
        <v>0</v>
      </c>
      <c r="N4318">
        <v>0</v>
      </c>
      <c r="O4318">
        <v>0</v>
      </c>
      <c r="P4318" t="s">
        <v>1</v>
      </c>
      <c r="Q4318">
        <v>0.156</v>
      </c>
      <c r="R4318">
        <v>0.186</v>
      </c>
      <c r="S4318">
        <v>0.217</v>
      </c>
      <c r="T4318">
        <v>0.40400000000000003</v>
      </c>
      <c r="U4318">
        <v>0.183</v>
      </c>
      <c r="V4318" t="s">
        <v>1</v>
      </c>
      <c r="W4318">
        <v>6</v>
      </c>
      <c r="X4318">
        <v>0</v>
      </c>
      <c r="Y4318">
        <v>0</v>
      </c>
      <c r="Z4318" t="s">
        <v>1</v>
      </c>
      <c r="AA4318">
        <v>-0.1</v>
      </c>
      <c r="AB4318">
        <v>0</v>
      </c>
      <c r="AC4318">
        <v>0</v>
      </c>
    </row>
    <row r="4319" spans="1:29" x14ac:dyDescent="0.25">
      <c r="A4319" t="s">
        <v>99</v>
      </c>
      <c r="B4319" t="s">
        <v>100</v>
      </c>
      <c r="C4319">
        <v>1</v>
      </c>
      <c r="D4319">
        <v>1</v>
      </c>
      <c r="E4319">
        <v>0</v>
      </c>
      <c r="F4319">
        <v>0</v>
      </c>
      <c r="G4319">
        <v>0</v>
      </c>
      <c r="H4319">
        <v>0</v>
      </c>
      <c r="I4319">
        <v>0</v>
      </c>
      <c r="J4319">
        <v>0</v>
      </c>
      <c r="K4319">
        <v>0</v>
      </c>
      <c r="L4319">
        <v>0</v>
      </c>
      <c r="M4319">
        <v>0</v>
      </c>
      <c r="N4319">
        <v>0</v>
      </c>
      <c r="O4319">
        <v>0</v>
      </c>
      <c r="P4319" t="s">
        <v>1</v>
      </c>
      <c r="Q4319">
        <v>0.159</v>
      </c>
      <c r="R4319">
        <v>0.19500000000000001</v>
      </c>
      <c r="S4319">
        <v>0.20399999999999999</v>
      </c>
      <c r="T4319">
        <v>0.39900000000000002</v>
      </c>
      <c r="U4319">
        <v>0.182</v>
      </c>
      <c r="V4319" t="s">
        <v>1</v>
      </c>
      <c r="W4319">
        <v>14</v>
      </c>
      <c r="X4319">
        <v>0</v>
      </c>
      <c r="Y4319">
        <v>0</v>
      </c>
      <c r="Z4319" t="s">
        <v>1</v>
      </c>
      <c r="AA4319">
        <v>-0.1</v>
      </c>
      <c r="AB4319">
        <v>0</v>
      </c>
      <c r="AC4319">
        <v>0</v>
      </c>
    </row>
    <row r="4320" spans="1:29" x14ac:dyDescent="0.25">
      <c r="A4320" t="s">
        <v>97</v>
      </c>
      <c r="B4320" t="s">
        <v>98</v>
      </c>
      <c r="C4320">
        <v>1</v>
      </c>
      <c r="D4320">
        <v>1</v>
      </c>
      <c r="E4320">
        <v>0</v>
      </c>
      <c r="F4320">
        <v>0</v>
      </c>
      <c r="G4320">
        <v>0</v>
      </c>
      <c r="H4320">
        <v>0</v>
      </c>
      <c r="I4320">
        <v>0</v>
      </c>
      <c r="J4320">
        <v>0</v>
      </c>
      <c r="K4320">
        <v>0</v>
      </c>
      <c r="L4320">
        <v>0</v>
      </c>
      <c r="M4320">
        <v>0</v>
      </c>
      <c r="N4320">
        <v>0</v>
      </c>
      <c r="O4320">
        <v>0</v>
      </c>
      <c r="P4320" t="s">
        <v>1</v>
      </c>
      <c r="Q4320">
        <v>0.153</v>
      </c>
      <c r="R4320">
        <v>0.19</v>
      </c>
      <c r="S4320">
        <v>0.20899999999999999</v>
      </c>
      <c r="T4320">
        <v>0.39900000000000002</v>
      </c>
      <c r="U4320">
        <v>0.182</v>
      </c>
      <c r="V4320" t="s">
        <v>1</v>
      </c>
      <c r="W4320">
        <v>13</v>
      </c>
      <c r="X4320">
        <v>0</v>
      </c>
      <c r="Y4320">
        <v>0</v>
      </c>
      <c r="Z4320" t="s">
        <v>1</v>
      </c>
      <c r="AA4320">
        <v>-0.1</v>
      </c>
      <c r="AB4320">
        <v>0</v>
      </c>
      <c r="AC4320">
        <v>0</v>
      </c>
    </row>
    <row r="4321" spans="1:29" x14ac:dyDescent="0.25">
      <c r="A4321" t="s">
        <v>95</v>
      </c>
      <c r="B4321" t="s">
        <v>96</v>
      </c>
      <c r="C4321">
        <v>1</v>
      </c>
      <c r="D4321">
        <v>1</v>
      </c>
      <c r="E4321">
        <v>0</v>
      </c>
      <c r="F4321">
        <v>0</v>
      </c>
      <c r="G4321">
        <v>0</v>
      </c>
      <c r="H4321">
        <v>0</v>
      </c>
      <c r="I4321">
        <v>0</v>
      </c>
      <c r="J4321">
        <v>0</v>
      </c>
      <c r="K4321">
        <v>0</v>
      </c>
      <c r="L4321">
        <v>0</v>
      </c>
      <c r="M4321">
        <v>0</v>
      </c>
      <c r="N4321">
        <v>0</v>
      </c>
      <c r="O4321">
        <v>0</v>
      </c>
      <c r="P4321" t="s">
        <v>1</v>
      </c>
      <c r="Q4321">
        <v>0.153</v>
      </c>
      <c r="R4321">
        <v>0.192</v>
      </c>
      <c r="S4321">
        <v>0.20499999999999999</v>
      </c>
      <c r="T4321">
        <v>0.39700000000000002</v>
      </c>
      <c r="U4321">
        <v>0.182</v>
      </c>
      <c r="V4321" t="s">
        <v>1</v>
      </c>
      <c r="W4321">
        <v>13</v>
      </c>
      <c r="X4321">
        <v>0</v>
      </c>
      <c r="Y4321">
        <v>0</v>
      </c>
      <c r="Z4321" t="s">
        <v>1</v>
      </c>
      <c r="AA4321">
        <v>-0.1</v>
      </c>
      <c r="AB4321">
        <v>0</v>
      </c>
      <c r="AC4321">
        <v>0</v>
      </c>
    </row>
    <row r="4322" spans="1:29" x14ac:dyDescent="0.25">
      <c r="A4322" t="s">
        <v>93</v>
      </c>
      <c r="B4322" t="s">
        <v>94</v>
      </c>
      <c r="C4322">
        <v>1</v>
      </c>
      <c r="D4322">
        <v>1</v>
      </c>
      <c r="E4322">
        <v>0</v>
      </c>
      <c r="F4322">
        <v>0</v>
      </c>
      <c r="G4322">
        <v>0</v>
      </c>
      <c r="H4322">
        <v>0</v>
      </c>
      <c r="I4322">
        <v>0</v>
      </c>
      <c r="J4322">
        <v>0</v>
      </c>
      <c r="K4322">
        <v>0</v>
      </c>
      <c r="L4322">
        <v>0</v>
      </c>
      <c r="M4322">
        <v>0</v>
      </c>
      <c r="N4322">
        <v>0</v>
      </c>
      <c r="O4322">
        <v>0</v>
      </c>
      <c r="P4322" t="s">
        <v>1</v>
      </c>
      <c r="Q4322">
        <v>0.159</v>
      </c>
      <c r="R4322">
        <v>0.19400000000000001</v>
      </c>
      <c r="S4322">
        <v>0.20399999999999999</v>
      </c>
      <c r="T4322">
        <v>0.39800000000000002</v>
      </c>
      <c r="U4322">
        <v>0.182</v>
      </c>
      <c r="V4322" t="s">
        <v>1</v>
      </c>
      <c r="W4322">
        <v>13</v>
      </c>
      <c r="X4322">
        <v>0</v>
      </c>
      <c r="Y4322">
        <v>0</v>
      </c>
      <c r="Z4322" t="s">
        <v>1</v>
      </c>
      <c r="AA4322">
        <v>-0.1</v>
      </c>
      <c r="AB4322">
        <v>0</v>
      </c>
      <c r="AC4322">
        <v>0</v>
      </c>
    </row>
    <row r="4323" spans="1:29" x14ac:dyDescent="0.25">
      <c r="A4323" t="s">
        <v>91</v>
      </c>
      <c r="B4323" t="s">
        <v>92</v>
      </c>
      <c r="C4323">
        <v>1</v>
      </c>
      <c r="D4323">
        <v>1</v>
      </c>
      <c r="E4323">
        <v>0</v>
      </c>
      <c r="F4323">
        <v>0</v>
      </c>
      <c r="G4323">
        <v>0</v>
      </c>
      <c r="H4323">
        <v>0</v>
      </c>
      <c r="I4323">
        <v>0</v>
      </c>
      <c r="J4323">
        <v>0</v>
      </c>
      <c r="K4323">
        <v>0</v>
      </c>
      <c r="L4323">
        <v>0</v>
      </c>
      <c r="M4323">
        <v>0</v>
      </c>
      <c r="N4323">
        <v>0</v>
      </c>
      <c r="O4323">
        <v>0</v>
      </c>
      <c r="P4323" t="s">
        <v>1</v>
      </c>
      <c r="Q4323">
        <v>0.16200000000000001</v>
      </c>
      <c r="R4323">
        <v>0.19</v>
      </c>
      <c r="S4323">
        <v>0.21099999999999999</v>
      </c>
      <c r="T4323">
        <v>0.40100000000000002</v>
      </c>
      <c r="U4323">
        <v>0.182</v>
      </c>
      <c r="V4323" t="s">
        <v>1</v>
      </c>
      <c r="W4323">
        <v>12</v>
      </c>
      <c r="X4323">
        <v>0</v>
      </c>
      <c r="Y4323">
        <v>0</v>
      </c>
      <c r="Z4323" t="s">
        <v>1</v>
      </c>
      <c r="AA4323">
        <v>-0.1</v>
      </c>
      <c r="AB4323">
        <v>0</v>
      </c>
      <c r="AC4323">
        <v>0</v>
      </c>
    </row>
    <row r="4324" spans="1:29" x14ac:dyDescent="0.25">
      <c r="A4324" t="s">
        <v>89</v>
      </c>
      <c r="B4324" t="s">
        <v>90</v>
      </c>
      <c r="C4324">
        <v>1</v>
      </c>
      <c r="D4324">
        <v>1</v>
      </c>
      <c r="E4324">
        <v>0</v>
      </c>
      <c r="F4324">
        <v>0</v>
      </c>
      <c r="G4324">
        <v>0</v>
      </c>
      <c r="H4324">
        <v>0</v>
      </c>
      <c r="I4324">
        <v>0</v>
      </c>
      <c r="J4324">
        <v>0</v>
      </c>
      <c r="K4324">
        <v>0</v>
      </c>
      <c r="L4324">
        <v>0</v>
      </c>
      <c r="M4324">
        <v>0</v>
      </c>
      <c r="N4324">
        <v>0</v>
      </c>
      <c r="O4324">
        <v>0</v>
      </c>
      <c r="P4324" t="s">
        <v>1</v>
      </c>
      <c r="Q4324">
        <v>0.153</v>
      </c>
      <c r="R4324">
        <v>0.183</v>
      </c>
      <c r="S4324">
        <v>0.219</v>
      </c>
      <c r="T4324">
        <v>0.40200000000000002</v>
      </c>
      <c r="U4324">
        <v>0.18099999999999999</v>
      </c>
      <c r="V4324" t="s">
        <v>1</v>
      </c>
      <c r="W4324">
        <v>11</v>
      </c>
      <c r="X4324">
        <v>0</v>
      </c>
      <c r="Y4324">
        <v>0</v>
      </c>
      <c r="Z4324" t="s">
        <v>1</v>
      </c>
      <c r="AA4324">
        <v>-0.1</v>
      </c>
      <c r="AB4324">
        <v>0</v>
      </c>
      <c r="AC4324">
        <v>0</v>
      </c>
    </row>
    <row r="4325" spans="1:29" x14ac:dyDescent="0.25">
      <c r="A4325" t="s">
        <v>87</v>
      </c>
      <c r="B4325" t="s">
        <v>88</v>
      </c>
      <c r="C4325">
        <v>1</v>
      </c>
      <c r="D4325">
        <v>1</v>
      </c>
      <c r="E4325">
        <v>0</v>
      </c>
      <c r="F4325">
        <v>0</v>
      </c>
      <c r="G4325">
        <v>0</v>
      </c>
      <c r="H4325">
        <v>0</v>
      </c>
      <c r="I4325">
        <v>0</v>
      </c>
      <c r="J4325">
        <v>0</v>
      </c>
      <c r="K4325">
        <v>0</v>
      </c>
      <c r="L4325">
        <v>0</v>
      </c>
      <c r="M4325">
        <v>0</v>
      </c>
      <c r="N4325">
        <v>0</v>
      </c>
      <c r="O4325">
        <v>0</v>
      </c>
      <c r="P4325" t="s">
        <v>1</v>
      </c>
      <c r="Q4325">
        <v>0.16200000000000001</v>
      </c>
      <c r="R4325">
        <v>0.193</v>
      </c>
      <c r="S4325">
        <v>0.20699999999999999</v>
      </c>
      <c r="T4325">
        <v>0.4</v>
      </c>
      <c r="U4325">
        <v>0.18099999999999999</v>
      </c>
      <c r="V4325" t="s">
        <v>1</v>
      </c>
      <c r="W4325">
        <v>5</v>
      </c>
      <c r="X4325">
        <v>0</v>
      </c>
      <c r="Y4325">
        <v>0</v>
      </c>
      <c r="Z4325" t="s">
        <v>1</v>
      </c>
      <c r="AA4325">
        <v>-0.1</v>
      </c>
      <c r="AB4325">
        <v>0</v>
      </c>
      <c r="AC4325">
        <v>0</v>
      </c>
    </row>
    <row r="4326" spans="1:29" x14ac:dyDescent="0.25">
      <c r="A4326" t="s">
        <v>85</v>
      </c>
      <c r="B4326" t="s">
        <v>86</v>
      </c>
      <c r="C4326">
        <v>1</v>
      </c>
      <c r="D4326">
        <v>1</v>
      </c>
      <c r="E4326">
        <v>0</v>
      </c>
      <c r="F4326">
        <v>0</v>
      </c>
      <c r="G4326">
        <v>0</v>
      </c>
      <c r="H4326">
        <v>0</v>
      </c>
      <c r="I4326">
        <v>0</v>
      </c>
      <c r="J4326">
        <v>0</v>
      </c>
      <c r="K4326">
        <v>0</v>
      </c>
      <c r="L4326">
        <v>0</v>
      </c>
      <c r="M4326">
        <v>0</v>
      </c>
      <c r="N4326">
        <v>0</v>
      </c>
      <c r="O4326">
        <v>0</v>
      </c>
      <c r="P4326" t="s">
        <v>1</v>
      </c>
      <c r="Q4326">
        <v>0.16500000000000001</v>
      </c>
      <c r="R4326">
        <v>0.19400000000000001</v>
      </c>
      <c r="S4326">
        <v>0.20499999999999999</v>
      </c>
      <c r="T4326">
        <v>0.39900000000000002</v>
      </c>
      <c r="U4326">
        <v>0.18099999999999999</v>
      </c>
      <c r="V4326" t="s">
        <v>1</v>
      </c>
      <c r="W4326">
        <v>13</v>
      </c>
      <c r="X4326">
        <v>0</v>
      </c>
      <c r="Y4326">
        <v>0</v>
      </c>
      <c r="Z4326" t="s">
        <v>1</v>
      </c>
      <c r="AA4326">
        <v>-0.1</v>
      </c>
      <c r="AB4326">
        <v>0</v>
      </c>
      <c r="AC4326">
        <v>0</v>
      </c>
    </row>
    <row r="4327" spans="1:29" x14ac:dyDescent="0.25">
      <c r="A4327" t="s">
        <v>83</v>
      </c>
      <c r="B4327" t="s">
        <v>84</v>
      </c>
      <c r="C4327">
        <v>1</v>
      </c>
      <c r="D4327">
        <v>1</v>
      </c>
      <c r="E4327">
        <v>0</v>
      </c>
      <c r="F4327">
        <v>0</v>
      </c>
      <c r="G4327">
        <v>0</v>
      </c>
      <c r="H4327">
        <v>0</v>
      </c>
      <c r="I4327">
        <v>0</v>
      </c>
      <c r="J4327">
        <v>0</v>
      </c>
      <c r="K4327">
        <v>0</v>
      </c>
      <c r="L4327">
        <v>0</v>
      </c>
      <c r="M4327">
        <v>0</v>
      </c>
      <c r="N4327">
        <v>0</v>
      </c>
      <c r="O4327">
        <v>0</v>
      </c>
      <c r="P4327" t="s">
        <v>1</v>
      </c>
      <c r="Q4327">
        <v>0.16</v>
      </c>
      <c r="R4327">
        <v>0.19500000000000001</v>
      </c>
      <c r="S4327">
        <v>0.20200000000000001</v>
      </c>
      <c r="T4327">
        <v>0.39600000000000002</v>
      </c>
      <c r="U4327">
        <v>0.18099999999999999</v>
      </c>
      <c r="V4327" t="s">
        <v>1</v>
      </c>
      <c r="W4327">
        <v>8</v>
      </c>
      <c r="X4327">
        <v>0</v>
      </c>
      <c r="Y4327">
        <v>0</v>
      </c>
      <c r="Z4327" t="s">
        <v>1</v>
      </c>
      <c r="AA4327">
        <v>-0.1</v>
      </c>
      <c r="AB4327">
        <v>0</v>
      </c>
      <c r="AC4327">
        <v>0</v>
      </c>
    </row>
    <row r="4328" spans="1:29" x14ac:dyDescent="0.25">
      <c r="A4328" t="s">
        <v>81</v>
      </c>
      <c r="B4328" t="s">
        <v>82</v>
      </c>
      <c r="C4328">
        <v>1</v>
      </c>
      <c r="D4328">
        <v>1</v>
      </c>
      <c r="E4328">
        <v>0</v>
      </c>
      <c r="F4328">
        <v>0</v>
      </c>
      <c r="G4328">
        <v>0</v>
      </c>
      <c r="H4328">
        <v>0</v>
      </c>
      <c r="I4328">
        <v>0</v>
      </c>
      <c r="J4328">
        <v>0</v>
      </c>
      <c r="K4328">
        <v>0</v>
      </c>
      <c r="L4328">
        <v>0</v>
      </c>
      <c r="M4328">
        <v>0</v>
      </c>
      <c r="N4328">
        <v>0</v>
      </c>
      <c r="O4328">
        <v>0</v>
      </c>
      <c r="P4328" t="s">
        <v>1</v>
      </c>
      <c r="Q4328">
        <v>0.156</v>
      </c>
      <c r="R4328">
        <v>0.19</v>
      </c>
      <c r="S4328">
        <v>0.20799999999999999</v>
      </c>
      <c r="T4328">
        <v>0.39800000000000002</v>
      </c>
      <c r="U4328">
        <v>0.18099999999999999</v>
      </c>
      <c r="V4328" t="s">
        <v>1</v>
      </c>
      <c r="W4328">
        <v>7</v>
      </c>
      <c r="X4328">
        <v>0</v>
      </c>
      <c r="Y4328">
        <v>0</v>
      </c>
      <c r="Z4328" t="s">
        <v>1</v>
      </c>
      <c r="AA4328">
        <v>-0.1</v>
      </c>
      <c r="AB4328">
        <v>0</v>
      </c>
      <c r="AC4328">
        <v>0</v>
      </c>
    </row>
    <row r="4329" spans="1:29" x14ac:dyDescent="0.25">
      <c r="A4329" t="s">
        <v>79</v>
      </c>
      <c r="B4329" t="s">
        <v>80</v>
      </c>
      <c r="C4329">
        <v>1</v>
      </c>
      <c r="D4329">
        <v>1</v>
      </c>
      <c r="E4329">
        <v>0</v>
      </c>
      <c r="F4329">
        <v>0</v>
      </c>
      <c r="G4329">
        <v>0</v>
      </c>
      <c r="H4329">
        <v>0</v>
      </c>
      <c r="I4329">
        <v>0</v>
      </c>
      <c r="J4329">
        <v>0</v>
      </c>
      <c r="K4329">
        <v>0</v>
      </c>
      <c r="L4329">
        <v>0</v>
      </c>
      <c r="M4329">
        <v>0</v>
      </c>
      <c r="N4329">
        <v>0</v>
      </c>
      <c r="O4329">
        <v>0</v>
      </c>
      <c r="P4329" t="s">
        <v>1</v>
      </c>
      <c r="Q4329">
        <v>0.16300000000000001</v>
      </c>
      <c r="R4329">
        <v>0.192</v>
      </c>
      <c r="S4329">
        <v>0.20799999999999999</v>
      </c>
      <c r="T4329">
        <v>0.4</v>
      </c>
      <c r="U4329">
        <v>0.18099999999999999</v>
      </c>
      <c r="V4329" t="s">
        <v>1</v>
      </c>
      <c r="W4329">
        <v>7</v>
      </c>
      <c r="X4329">
        <v>0</v>
      </c>
      <c r="Y4329">
        <v>0</v>
      </c>
      <c r="Z4329" t="s">
        <v>1</v>
      </c>
      <c r="AA4329">
        <v>-0.1</v>
      </c>
      <c r="AB4329">
        <v>0</v>
      </c>
      <c r="AC4329">
        <v>0</v>
      </c>
    </row>
    <row r="4330" spans="1:29" x14ac:dyDescent="0.25">
      <c r="A4330" t="s">
        <v>77</v>
      </c>
      <c r="B4330" t="s">
        <v>78</v>
      </c>
      <c r="C4330">
        <v>1</v>
      </c>
      <c r="D4330">
        <v>1</v>
      </c>
      <c r="E4330">
        <v>0</v>
      </c>
      <c r="F4330">
        <v>0</v>
      </c>
      <c r="G4330">
        <v>0</v>
      </c>
      <c r="H4330">
        <v>0</v>
      </c>
      <c r="I4330">
        <v>0</v>
      </c>
      <c r="J4330">
        <v>0</v>
      </c>
      <c r="K4330">
        <v>0</v>
      </c>
      <c r="L4330">
        <v>0</v>
      </c>
      <c r="M4330">
        <v>0</v>
      </c>
      <c r="N4330">
        <v>0</v>
      </c>
      <c r="O4330">
        <v>0</v>
      </c>
      <c r="P4330" t="s">
        <v>1</v>
      </c>
      <c r="Q4330">
        <v>0.152</v>
      </c>
      <c r="R4330">
        <v>0.192</v>
      </c>
      <c r="S4330">
        <v>0.20300000000000001</v>
      </c>
      <c r="T4330">
        <v>0.39500000000000002</v>
      </c>
      <c r="U4330">
        <v>0.18099999999999999</v>
      </c>
      <c r="V4330" t="s">
        <v>1</v>
      </c>
      <c r="W4330">
        <v>8</v>
      </c>
      <c r="X4330">
        <v>0</v>
      </c>
      <c r="Y4330">
        <v>0</v>
      </c>
      <c r="Z4330" t="s">
        <v>1</v>
      </c>
      <c r="AA4330">
        <v>-0.1</v>
      </c>
      <c r="AB4330">
        <v>0</v>
      </c>
      <c r="AC4330">
        <v>0</v>
      </c>
    </row>
    <row r="4331" spans="1:29" x14ac:dyDescent="0.25">
      <c r="A4331" t="s">
        <v>75</v>
      </c>
      <c r="B4331" t="s">
        <v>76</v>
      </c>
      <c r="C4331">
        <v>1</v>
      </c>
      <c r="D4331">
        <v>1</v>
      </c>
      <c r="E4331">
        <v>0</v>
      </c>
      <c r="F4331">
        <v>0</v>
      </c>
      <c r="G4331">
        <v>0</v>
      </c>
      <c r="H4331">
        <v>0</v>
      </c>
      <c r="I4331">
        <v>0</v>
      </c>
      <c r="J4331">
        <v>0</v>
      </c>
      <c r="K4331">
        <v>0</v>
      </c>
      <c r="L4331">
        <v>0</v>
      </c>
      <c r="M4331">
        <v>0</v>
      </c>
      <c r="N4331">
        <v>0</v>
      </c>
      <c r="O4331">
        <v>0</v>
      </c>
      <c r="P4331" t="s">
        <v>1</v>
      </c>
      <c r="Q4331">
        <v>0.161</v>
      </c>
      <c r="R4331">
        <v>0.189</v>
      </c>
      <c r="S4331">
        <v>0.21099999999999999</v>
      </c>
      <c r="T4331">
        <v>0.4</v>
      </c>
      <c r="U4331">
        <v>0.18099999999999999</v>
      </c>
      <c r="V4331" t="s">
        <v>1</v>
      </c>
      <c r="W4331">
        <v>7</v>
      </c>
      <c r="X4331">
        <v>0</v>
      </c>
      <c r="Y4331">
        <v>0</v>
      </c>
      <c r="Z4331" t="s">
        <v>1</v>
      </c>
      <c r="AA4331">
        <v>-0.1</v>
      </c>
      <c r="AB4331">
        <v>0</v>
      </c>
      <c r="AC4331">
        <v>0</v>
      </c>
    </row>
    <row r="4332" spans="1:29" x14ac:dyDescent="0.25">
      <c r="A4332" t="s">
        <v>73</v>
      </c>
      <c r="B4332" t="s">
        <v>74</v>
      </c>
      <c r="C4332">
        <v>1</v>
      </c>
      <c r="D4332">
        <v>1</v>
      </c>
      <c r="E4332">
        <v>0</v>
      </c>
      <c r="F4332">
        <v>0</v>
      </c>
      <c r="G4332">
        <v>0</v>
      </c>
      <c r="H4332">
        <v>0</v>
      </c>
      <c r="I4332">
        <v>0</v>
      </c>
      <c r="J4332">
        <v>0</v>
      </c>
      <c r="K4332">
        <v>0</v>
      </c>
      <c r="L4332">
        <v>0</v>
      </c>
      <c r="M4332">
        <v>0</v>
      </c>
      <c r="N4332">
        <v>0</v>
      </c>
      <c r="O4332">
        <v>0</v>
      </c>
      <c r="P4332" t="s">
        <v>1</v>
      </c>
      <c r="Q4332">
        <v>0.153</v>
      </c>
      <c r="R4332">
        <v>0.191</v>
      </c>
      <c r="S4332">
        <v>0.20499999999999999</v>
      </c>
      <c r="T4332">
        <v>0.39600000000000002</v>
      </c>
      <c r="U4332">
        <v>0.18099999999999999</v>
      </c>
      <c r="V4332" t="s">
        <v>1</v>
      </c>
      <c r="W4332">
        <v>7</v>
      </c>
      <c r="X4332">
        <v>0</v>
      </c>
      <c r="Y4332">
        <v>0</v>
      </c>
      <c r="Z4332" t="s">
        <v>1</v>
      </c>
      <c r="AA4332">
        <v>-0.1</v>
      </c>
      <c r="AB4332">
        <v>0</v>
      </c>
      <c r="AC4332">
        <v>0</v>
      </c>
    </row>
    <row r="4333" spans="1:29" x14ac:dyDescent="0.25">
      <c r="A4333" t="s">
        <v>71</v>
      </c>
      <c r="B4333" t="s">
        <v>72</v>
      </c>
      <c r="C4333">
        <v>1</v>
      </c>
      <c r="D4333">
        <v>1</v>
      </c>
      <c r="E4333">
        <v>0</v>
      </c>
      <c r="F4333">
        <v>0</v>
      </c>
      <c r="G4333">
        <v>0</v>
      </c>
      <c r="H4333">
        <v>0</v>
      </c>
      <c r="I4333">
        <v>0</v>
      </c>
      <c r="J4333">
        <v>0</v>
      </c>
      <c r="K4333">
        <v>0</v>
      </c>
      <c r="L4333">
        <v>0</v>
      </c>
      <c r="M4333">
        <v>0</v>
      </c>
      <c r="N4333">
        <v>0</v>
      </c>
      <c r="O4333">
        <v>0</v>
      </c>
      <c r="P4333" t="s">
        <v>1</v>
      </c>
      <c r="Q4333">
        <v>0.151</v>
      </c>
      <c r="R4333">
        <v>0.19</v>
      </c>
      <c r="S4333">
        <v>0.20399999999999999</v>
      </c>
      <c r="T4333">
        <v>0.39500000000000002</v>
      </c>
      <c r="U4333">
        <v>0.18099999999999999</v>
      </c>
      <c r="V4333" t="s">
        <v>1</v>
      </c>
      <c r="W4333">
        <v>8</v>
      </c>
      <c r="X4333">
        <v>0</v>
      </c>
      <c r="Y4333">
        <v>0</v>
      </c>
      <c r="Z4333" t="s">
        <v>1</v>
      </c>
      <c r="AA4333">
        <v>-0.1</v>
      </c>
      <c r="AB4333">
        <v>0</v>
      </c>
      <c r="AC4333">
        <v>0</v>
      </c>
    </row>
    <row r="4334" spans="1:29" x14ac:dyDescent="0.25">
      <c r="A4334" t="s">
        <v>69</v>
      </c>
      <c r="B4334" t="s">
        <v>70</v>
      </c>
      <c r="C4334">
        <v>1</v>
      </c>
      <c r="D4334">
        <v>1</v>
      </c>
      <c r="E4334">
        <v>0</v>
      </c>
      <c r="F4334">
        <v>0</v>
      </c>
      <c r="G4334">
        <v>0</v>
      </c>
      <c r="H4334">
        <v>0</v>
      </c>
      <c r="I4334">
        <v>0</v>
      </c>
      <c r="J4334">
        <v>0</v>
      </c>
      <c r="K4334">
        <v>0</v>
      </c>
      <c r="L4334">
        <v>0</v>
      </c>
      <c r="M4334">
        <v>0</v>
      </c>
      <c r="N4334">
        <v>0</v>
      </c>
      <c r="O4334">
        <v>0</v>
      </c>
      <c r="P4334" t="s">
        <v>1</v>
      </c>
      <c r="Q4334">
        <v>0.16200000000000001</v>
      </c>
      <c r="R4334">
        <v>0.19</v>
      </c>
      <c r="S4334">
        <v>0.20899999999999999</v>
      </c>
      <c r="T4334">
        <v>0.39900000000000002</v>
      </c>
      <c r="U4334">
        <v>0.18099999999999999</v>
      </c>
      <c r="V4334" t="s">
        <v>1</v>
      </c>
      <c r="W4334">
        <v>5</v>
      </c>
      <c r="X4334">
        <v>0</v>
      </c>
      <c r="Y4334">
        <v>0</v>
      </c>
      <c r="Z4334" t="s">
        <v>1</v>
      </c>
      <c r="AA4334">
        <v>-0.1</v>
      </c>
      <c r="AB4334">
        <v>0</v>
      </c>
      <c r="AC4334">
        <v>0</v>
      </c>
    </row>
    <row r="4335" spans="1:29" x14ac:dyDescent="0.25">
      <c r="A4335" t="s">
        <v>67</v>
      </c>
      <c r="B4335" t="s">
        <v>68</v>
      </c>
      <c r="C4335">
        <v>1</v>
      </c>
      <c r="D4335">
        <v>1</v>
      </c>
      <c r="E4335">
        <v>0</v>
      </c>
      <c r="F4335">
        <v>0</v>
      </c>
      <c r="G4335">
        <v>0</v>
      </c>
      <c r="H4335">
        <v>0</v>
      </c>
      <c r="I4335">
        <v>0</v>
      </c>
      <c r="J4335">
        <v>0</v>
      </c>
      <c r="K4335">
        <v>0</v>
      </c>
      <c r="L4335">
        <v>0</v>
      </c>
      <c r="M4335">
        <v>0</v>
      </c>
      <c r="N4335">
        <v>0</v>
      </c>
      <c r="O4335">
        <v>0</v>
      </c>
      <c r="P4335" t="s">
        <v>1</v>
      </c>
      <c r="Q4335">
        <v>0.151</v>
      </c>
      <c r="R4335">
        <v>0.193</v>
      </c>
      <c r="S4335">
        <v>0.20100000000000001</v>
      </c>
      <c r="T4335">
        <v>0.39400000000000002</v>
      </c>
      <c r="U4335">
        <v>0.18</v>
      </c>
      <c r="V4335" t="s">
        <v>1</v>
      </c>
      <c r="W4335">
        <v>7</v>
      </c>
      <c r="X4335">
        <v>0</v>
      </c>
      <c r="Y4335">
        <v>0</v>
      </c>
      <c r="Z4335" t="s">
        <v>1</v>
      </c>
      <c r="AA4335">
        <v>-0.1</v>
      </c>
      <c r="AB4335">
        <v>0</v>
      </c>
      <c r="AC4335">
        <v>0</v>
      </c>
    </row>
    <row r="4336" spans="1:29" x14ac:dyDescent="0.25">
      <c r="A4336" t="s">
        <v>65</v>
      </c>
      <c r="B4336" t="s">
        <v>66</v>
      </c>
      <c r="C4336">
        <v>1</v>
      </c>
      <c r="D4336">
        <v>1</v>
      </c>
      <c r="E4336">
        <v>0</v>
      </c>
      <c r="F4336">
        <v>0</v>
      </c>
      <c r="G4336">
        <v>0</v>
      </c>
      <c r="H4336">
        <v>0</v>
      </c>
      <c r="I4336">
        <v>0</v>
      </c>
      <c r="J4336">
        <v>0</v>
      </c>
      <c r="K4336">
        <v>0</v>
      </c>
      <c r="L4336">
        <v>0</v>
      </c>
      <c r="M4336">
        <v>0</v>
      </c>
      <c r="N4336">
        <v>0</v>
      </c>
      <c r="O4336">
        <v>0</v>
      </c>
      <c r="P4336" t="s">
        <v>1</v>
      </c>
      <c r="Q4336">
        <v>0.151</v>
      </c>
      <c r="R4336">
        <v>0.191</v>
      </c>
      <c r="S4336">
        <v>0.20200000000000001</v>
      </c>
      <c r="T4336">
        <v>0.39300000000000002</v>
      </c>
      <c r="U4336">
        <v>0.18</v>
      </c>
      <c r="V4336" t="s">
        <v>1</v>
      </c>
      <c r="W4336">
        <v>8</v>
      </c>
      <c r="X4336">
        <v>0</v>
      </c>
      <c r="Y4336">
        <v>0</v>
      </c>
      <c r="Z4336" t="s">
        <v>1</v>
      </c>
      <c r="AA4336">
        <v>-0.1</v>
      </c>
      <c r="AB4336">
        <v>0</v>
      </c>
      <c r="AC4336">
        <v>0</v>
      </c>
    </row>
    <row r="4337" spans="1:29" x14ac:dyDescent="0.25">
      <c r="A4337" t="s">
        <v>63</v>
      </c>
      <c r="B4337" t="s">
        <v>64</v>
      </c>
      <c r="C4337">
        <v>1</v>
      </c>
      <c r="D4337">
        <v>1</v>
      </c>
      <c r="E4337">
        <v>0</v>
      </c>
      <c r="F4337">
        <v>0</v>
      </c>
      <c r="G4337">
        <v>0</v>
      </c>
      <c r="H4337">
        <v>0</v>
      </c>
      <c r="I4337">
        <v>0</v>
      </c>
      <c r="J4337">
        <v>0</v>
      </c>
      <c r="K4337">
        <v>0</v>
      </c>
      <c r="L4337">
        <v>0</v>
      </c>
      <c r="M4337">
        <v>0</v>
      </c>
      <c r="N4337">
        <v>0</v>
      </c>
      <c r="O4337">
        <v>0</v>
      </c>
      <c r="P4337" t="s">
        <v>1</v>
      </c>
      <c r="Q4337">
        <v>0.151</v>
      </c>
      <c r="R4337">
        <v>0.182</v>
      </c>
      <c r="S4337">
        <v>0.218</v>
      </c>
      <c r="T4337">
        <v>0.4</v>
      </c>
      <c r="U4337">
        <v>0.18</v>
      </c>
      <c r="V4337" t="s">
        <v>1</v>
      </c>
      <c r="W4337">
        <v>12</v>
      </c>
      <c r="X4337">
        <v>0</v>
      </c>
      <c r="Y4337">
        <v>0</v>
      </c>
      <c r="Z4337" t="s">
        <v>1</v>
      </c>
      <c r="AA4337">
        <v>-0.1</v>
      </c>
      <c r="AB4337">
        <v>0</v>
      </c>
      <c r="AC4337">
        <v>0</v>
      </c>
    </row>
    <row r="4338" spans="1:29" x14ac:dyDescent="0.25">
      <c r="A4338" t="s">
        <v>61</v>
      </c>
      <c r="B4338" t="s">
        <v>62</v>
      </c>
      <c r="C4338">
        <v>1</v>
      </c>
      <c r="D4338">
        <v>1</v>
      </c>
      <c r="E4338">
        <v>0</v>
      </c>
      <c r="F4338">
        <v>0</v>
      </c>
      <c r="G4338">
        <v>0</v>
      </c>
      <c r="H4338">
        <v>0</v>
      </c>
      <c r="I4338">
        <v>0</v>
      </c>
      <c r="J4338">
        <v>0</v>
      </c>
      <c r="K4338">
        <v>0</v>
      </c>
      <c r="L4338">
        <v>0</v>
      </c>
      <c r="M4338">
        <v>0</v>
      </c>
      <c r="N4338">
        <v>0</v>
      </c>
      <c r="O4338">
        <v>0</v>
      </c>
      <c r="P4338" t="s">
        <v>1</v>
      </c>
      <c r="Q4338">
        <v>0.155</v>
      </c>
      <c r="R4338">
        <v>0.19700000000000001</v>
      </c>
      <c r="S4338">
        <v>0.19500000000000001</v>
      </c>
      <c r="T4338">
        <v>0.39100000000000001</v>
      </c>
      <c r="U4338">
        <v>0.18</v>
      </c>
      <c r="V4338" t="s">
        <v>1</v>
      </c>
      <c r="W4338">
        <v>7</v>
      </c>
      <c r="X4338">
        <v>0</v>
      </c>
      <c r="Y4338">
        <v>0</v>
      </c>
      <c r="Z4338" t="s">
        <v>1</v>
      </c>
      <c r="AA4338">
        <v>-0.1</v>
      </c>
      <c r="AB4338">
        <v>0</v>
      </c>
      <c r="AC4338">
        <v>0</v>
      </c>
    </row>
    <row r="4339" spans="1:29" x14ac:dyDescent="0.25">
      <c r="A4339" t="s">
        <v>59</v>
      </c>
      <c r="B4339" t="s">
        <v>60</v>
      </c>
      <c r="C4339">
        <v>1</v>
      </c>
      <c r="D4339">
        <v>1</v>
      </c>
      <c r="E4339">
        <v>0</v>
      </c>
      <c r="F4339">
        <v>0</v>
      </c>
      <c r="G4339">
        <v>0</v>
      </c>
      <c r="H4339">
        <v>0</v>
      </c>
      <c r="I4339">
        <v>0</v>
      </c>
      <c r="J4339">
        <v>0</v>
      </c>
      <c r="K4339">
        <v>0</v>
      </c>
      <c r="L4339">
        <v>0</v>
      </c>
      <c r="M4339">
        <v>0</v>
      </c>
      <c r="N4339">
        <v>0</v>
      </c>
      <c r="O4339">
        <v>0</v>
      </c>
      <c r="P4339" t="s">
        <v>1</v>
      </c>
      <c r="Q4339">
        <v>0.155</v>
      </c>
      <c r="R4339">
        <v>0.189</v>
      </c>
      <c r="S4339">
        <v>0.20699999999999999</v>
      </c>
      <c r="T4339">
        <v>0.39600000000000002</v>
      </c>
      <c r="U4339">
        <v>0.18</v>
      </c>
      <c r="V4339" t="s">
        <v>1</v>
      </c>
      <c r="W4339">
        <v>8</v>
      </c>
      <c r="X4339">
        <v>0</v>
      </c>
      <c r="Y4339">
        <v>0</v>
      </c>
      <c r="Z4339" t="s">
        <v>1</v>
      </c>
      <c r="AA4339">
        <v>-0.1</v>
      </c>
      <c r="AB4339">
        <v>0</v>
      </c>
      <c r="AC4339">
        <v>0</v>
      </c>
    </row>
    <row r="4340" spans="1:29" x14ac:dyDescent="0.25">
      <c r="A4340" t="s">
        <v>57</v>
      </c>
      <c r="B4340" t="s">
        <v>58</v>
      </c>
      <c r="C4340">
        <v>1</v>
      </c>
      <c r="D4340">
        <v>1</v>
      </c>
      <c r="E4340">
        <v>0</v>
      </c>
      <c r="F4340">
        <v>0</v>
      </c>
      <c r="G4340">
        <v>0</v>
      </c>
      <c r="H4340">
        <v>0</v>
      </c>
      <c r="I4340">
        <v>0</v>
      </c>
      <c r="J4340">
        <v>0</v>
      </c>
      <c r="K4340">
        <v>0</v>
      </c>
      <c r="L4340">
        <v>0</v>
      </c>
      <c r="M4340">
        <v>0</v>
      </c>
      <c r="N4340">
        <v>0</v>
      </c>
      <c r="O4340">
        <v>0</v>
      </c>
      <c r="P4340" t="s">
        <v>1</v>
      </c>
      <c r="Q4340">
        <v>0.15</v>
      </c>
      <c r="R4340">
        <v>0.187</v>
      </c>
      <c r="S4340">
        <v>0.20699999999999999</v>
      </c>
      <c r="T4340">
        <v>0.39400000000000002</v>
      </c>
      <c r="U4340">
        <v>0.18</v>
      </c>
      <c r="V4340" t="s">
        <v>1</v>
      </c>
      <c r="W4340">
        <v>6</v>
      </c>
      <c r="X4340">
        <v>0</v>
      </c>
      <c r="Y4340">
        <v>0</v>
      </c>
      <c r="Z4340" t="s">
        <v>1</v>
      </c>
      <c r="AA4340">
        <v>-0.1</v>
      </c>
      <c r="AB4340">
        <v>0</v>
      </c>
      <c r="AC4340">
        <v>0</v>
      </c>
    </row>
    <row r="4341" spans="1:29" x14ac:dyDescent="0.25">
      <c r="A4341" t="s">
        <v>55</v>
      </c>
      <c r="B4341" t="s">
        <v>56</v>
      </c>
      <c r="C4341">
        <v>1</v>
      </c>
      <c r="D4341">
        <v>1</v>
      </c>
      <c r="E4341">
        <v>0</v>
      </c>
      <c r="F4341">
        <v>0</v>
      </c>
      <c r="G4341">
        <v>0</v>
      </c>
      <c r="H4341">
        <v>0</v>
      </c>
      <c r="I4341">
        <v>0</v>
      </c>
      <c r="J4341">
        <v>0</v>
      </c>
      <c r="K4341">
        <v>0</v>
      </c>
      <c r="L4341">
        <v>0</v>
      </c>
      <c r="M4341">
        <v>0</v>
      </c>
      <c r="N4341">
        <v>0</v>
      </c>
      <c r="O4341">
        <v>0</v>
      </c>
      <c r="P4341" t="s">
        <v>1</v>
      </c>
      <c r="Q4341">
        <v>0.155</v>
      </c>
      <c r="R4341">
        <v>0.188</v>
      </c>
      <c r="S4341">
        <v>0.20599999999999999</v>
      </c>
      <c r="T4341">
        <v>0.39400000000000002</v>
      </c>
      <c r="U4341">
        <v>0.17899999999999999</v>
      </c>
      <c r="V4341" t="s">
        <v>1</v>
      </c>
      <c r="W4341">
        <v>12</v>
      </c>
      <c r="X4341">
        <v>0</v>
      </c>
      <c r="Y4341">
        <v>0</v>
      </c>
      <c r="Z4341" t="s">
        <v>1</v>
      </c>
      <c r="AA4341">
        <v>-0.1</v>
      </c>
      <c r="AB4341">
        <v>0</v>
      </c>
      <c r="AC4341">
        <v>0</v>
      </c>
    </row>
    <row r="4342" spans="1:29" x14ac:dyDescent="0.25">
      <c r="A4342" t="s">
        <v>53</v>
      </c>
      <c r="B4342" t="s">
        <v>54</v>
      </c>
      <c r="C4342">
        <v>1</v>
      </c>
      <c r="D4342">
        <v>1</v>
      </c>
      <c r="E4342">
        <v>0</v>
      </c>
      <c r="F4342">
        <v>0</v>
      </c>
      <c r="G4342">
        <v>0</v>
      </c>
      <c r="H4342">
        <v>0</v>
      </c>
      <c r="I4342">
        <v>0</v>
      </c>
      <c r="J4342">
        <v>0</v>
      </c>
      <c r="K4342">
        <v>0</v>
      </c>
      <c r="L4342">
        <v>0</v>
      </c>
      <c r="M4342">
        <v>0</v>
      </c>
      <c r="N4342">
        <v>0</v>
      </c>
      <c r="O4342">
        <v>0</v>
      </c>
      <c r="P4342" t="s">
        <v>1</v>
      </c>
      <c r="Q4342">
        <v>0.157</v>
      </c>
      <c r="R4342">
        <v>0.185</v>
      </c>
      <c r="S4342">
        <v>0.21199999999999999</v>
      </c>
      <c r="T4342">
        <v>0.39700000000000002</v>
      </c>
      <c r="U4342">
        <v>0.17899999999999999</v>
      </c>
      <c r="V4342" t="s">
        <v>1</v>
      </c>
      <c r="W4342">
        <v>10</v>
      </c>
      <c r="X4342">
        <v>0</v>
      </c>
      <c r="Y4342">
        <v>0</v>
      </c>
      <c r="Z4342" t="s">
        <v>1</v>
      </c>
      <c r="AA4342">
        <v>-0.1</v>
      </c>
      <c r="AB4342">
        <v>0</v>
      </c>
      <c r="AC4342">
        <v>0</v>
      </c>
    </row>
    <row r="4343" spans="1:29" x14ac:dyDescent="0.25">
      <c r="A4343" t="s">
        <v>51</v>
      </c>
      <c r="B4343" t="s">
        <v>52</v>
      </c>
      <c r="C4343">
        <v>1</v>
      </c>
      <c r="D4343">
        <v>1</v>
      </c>
      <c r="E4343">
        <v>0</v>
      </c>
      <c r="F4343">
        <v>0</v>
      </c>
      <c r="G4343">
        <v>0</v>
      </c>
      <c r="H4343">
        <v>0</v>
      </c>
      <c r="I4343">
        <v>0</v>
      </c>
      <c r="J4343">
        <v>0</v>
      </c>
      <c r="K4343">
        <v>0</v>
      </c>
      <c r="L4343">
        <v>0</v>
      </c>
      <c r="M4343">
        <v>0</v>
      </c>
      <c r="N4343">
        <v>0</v>
      </c>
      <c r="O4343">
        <v>0</v>
      </c>
      <c r="P4343" t="s">
        <v>1</v>
      </c>
      <c r="Q4343">
        <v>0.15</v>
      </c>
      <c r="R4343">
        <v>0.182</v>
      </c>
      <c r="S4343">
        <v>0.21299999999999999</v>
      </c>
      <c r="T4343">
        <v>0.39400000000000002</v>
      </c>
      <c r="U4343">
        <v>0.17899999999999999</v>
      </c>
      <c r="V4343" t="s">
        <v>1</v>
      </c>
      <c r="W4343">
        <v>3</v>
      </c>
      <c r="X4343">
        <v>0</v>
      </c>
      <c r="Y4343">
        <v>0</v>
      </c>
      <c r="Z4343" t="s">
        <v>1</v>
      </c>
      <c r="AA4343">
        <v>-0.1</v>
      </c>
      <c r="AB4343">
        <v>0</v>
      </c>
      <c r="AC4343">
        <v>0</v>
      </c>
    </row>
    <row r="4344" spans="1:29" x14ac:dyDescent="0.25">
      <c r="A4344" t="s">
        <v>49</v>
      </c>
      <c r="B4344" t="s">
        <v>50</v>
      </c>
      <c r="C4344">
        <v>1</v>
      </c>
      <c r="D4344">
        <v>1</v>
      </c>
      <c r="E4344">
        <v>0</v>
      </c>
      <c r="F4344">
        <v>0</v>
      </c>
      <c r="G4344">
        <v>0</v>
      </c>
      <c r="H4344">
        <v>0</v>
      </c>
      <c r="I4344">
        <v>0</v>
      </c>
      <c r="J4344">
        <v>0</v>
      </c>
      <c r="K4344">
        <v>0</v>
      </c>
      <c r="L4344">
        <v>0</v>
      </c>
      <c r="M4344">
        <v>0</v>
      </c>
      <c r="N4344">
        <v>0</v>
      </c>
      <c r="O4344">
        <v>0</v>
      </c>
      <c r="P4344" t="s">
        <v>1</v>
      </c>
      <c r="Q4344">
        <v>0.153</v>
      </c>
      <c r="R4344">
        <v>0.188</v>
      </c>
      <c r="S4344">
        <v>0.20399999999999999</v>
      </c>
      <c r="T4344">
        <v>0.39200000000000002</v>
      </c>
      <c r="U4344">
        <v>0.17899999999999999</v>
      </c>
      <c r="V4344" t="s">
        <v>1</v>
      </c>
      <c r="W4344">
        <v>11</v>
      </c>
      <c r="X4344">
        <v>0</v>
      </c>
      <c r="Y4344">
        <v>0</v>
      </c>
      <c r="Z4344" t="s">
        <v>1</v>
      </c>
      <c r="AA4344">
        <v>-0.1</v>
      </c>
      <c r="AB4344">
        <v>0</v>
      </c>
      <c r="AC4344">
        <v>0</v>
      </c>
    </row>
    <row r="4345" spans="1:29" x14ac:dyDescent="0.25">
      <c r="A4345" t="s">
        <v>47</v>
      </c>
      <c r="B4345" t="s">
        <v>48</v>
      </c>
      <c r="C4345">
        <v>1</v>
      </c>
      <c r="D4345">
        <v>1</v>
      </c>
      <c r="E4345">
        <v>0</v>
      </c>
      <c r="F4345">
        <v>0</v>
      </c>
      <c r="G4345">
        <v>0</v>
      </c>
      <c r="H4345">
        <v>0</v>
      </c>
      <c r="I4345">
        <v>0</v>
      </c>
      <c r="J4345">
        <v>0</v>
      </c>
      <c r="K4345">
        <v>0</v>
      </c>
      <c r="L4345">
        <v>0</v>
      </c>
      <c r="M4345">
        <v>0</v>
      </c>
      <c r="N4345">
        <v>0</v>
      </c>
      <c r="O4345">
        <v>0</v>
      </c>
      <c r="P4345" t="s">
        <v>1</v>
      </c>
      <c r="Q4345">
        <v>0.152</v>
      </c>
      <c r="R4345">
        <v>0.184</v>
      </c>
      <c r="S4345">
        <v>0.20899999999999999</v>
      </c>
      <c r="T4345">
        <v>0.39300000000000002</v>
      </c>
      <c r="U4345">
        <v>0.17899999999999999</v>
      </c>
      <c r="V4345" t="s">
        <v>1</v>
      </c>
      <c r="W4345">
        <v>6</v>
      </c>
      <c r="X4345">
        <v>0</v>
      </c>
      <c r="Y4345">
        <v>0</v>
      </c>
      <c r="Z4345" t="s">
        <v>1</v>
      </c>
      <c r="AA4345">
        <v>-0.1</v>
      </c>
      <c r="AB4345">
        <v>0</v>
      </c>
      <c r="AC4345">
        <v>0</v>
      </c>
    </row>
    <row r="4346" spans="1:29" x14ac:dyDescent="0.25">
      <c r="A4346" t="s">
        <v>45</v>
      </c>
      <c r="B4346" t="s">
        <v>46</v>
      </c>
      <c r="C4346">
        <v>1</v>
      </c>
      <c r="D4346">
        <v>1</v>
      </c>
      <c r="E4346">
        <v>0</v>
      </c>
      <c r="F4346">
        <v>0</v>
      </c>
      <c r="G4346">
        <v>0</v>
      </c>
      <c r="H4346">
        <v>0</v>
      </c>
      <c r="I4346">
        <v>0</v>
      </c>
      <c r="J4346">
        <v>0</v>
      </c>
      <c r="K4346">
        <v>0</v>
      </c>
      <c r="L4346">
        <v>0</v>
      </c>
      <c r="M4346">
        <v>0</v>
      </c>
      <c r="N4346">
        <v>0</v>
      </c>
      <c r="O4346">
        <v>0</v>
      </c>
      <c r="P4346" t="s">
        <v>1</v>
      </c>
      <c r="Q4346">
        <v>0.161</v>
      </c>
      <c r="R4346">
        <v>0.188</v>
      </c>
      <c r="S4346">
        <v>0.20499999999999999</v>
      </c>
      <c r="T4346">
        <v>0.39400000000000002</v>
      </c>
      <c r="U4346">
        <v>0.17799999999999999</v>
      </c>
      <c r="V4346" t="s">
        <v>1</v>
      </c>
      <c r="W4346">
        <v>6</v>
      </c>
      <c r="X4346">
        <v>0</v>
      </c>
      <c r="Y4346">
        <v>0</v>
      </c>
      <c r="Z4346" t="s">
        <v>1</v>
      </c>
      <c r="AA4346">
        <v>-0.1</v>
      </c>
      <c r="AB4346">
        <v>0</v>
      </c>
      <c r="AC4346">
        <v>0</v>
      </c>
    </row>
    <row r="4347" spans="1:29" x14ac:dyDescent="0.25">
      <c r="A4347" t="s">
        <v>43</v>
      </c>
      <c r="B4347" t="s">
        <v>44</v>
      </c>
      <c r="C4347">
        <v>1</v>
      </c>
      <c r="D4347">
        <v>1</v>
      </c>
      <c r="E4347">
        <v>0</v>
      </c>
      <c r="F4347">
        <v>0</v>
      </c>
      <c r="G4347">
        <v>0</v>
      </c>
      <c r="H4347">
        <v>0</v>
      </c>
      <c r="I4347">
        <v>0</v>
      </c>
      <c r="J4347">
        <v>0</v>
      </c>
      <c r="K4347">
        <v>0</v>
      </c>
      <c r="L4347">
        <v>0</v>
      </c>
      <c r="M4347">
        <v>0</v>
      </c>
      <c r="N4347">
        <v>0</v>
      </c>
      <c r="O4347">
        <v>0</v>
      </c>
      <c r="P4347" t="s">
        <v>1</v>
      </c>
      <c r="Q4347">
        <v>0.161</v>
      </c>
      <c r="R4347">
        <v>0.188</v>
      </c>
      <c r="S4347">
        <v>0.20499999999999999</v>
      </c>
      <c r="T4347">
        <v>0.39300000000000002</v>
      </c>
      <c r="U4347">
        <v>0.17799999999999999</v>
      </c>
      <c r="V4347" t="s">
        <v>1</v>
      </c>
      <c r="W4347">
        <v>5</v>
      </c>
      <c r="X4347">
        <v>0</v>
      </c>
      <c r="Y4347">
        <v>0</v>
      </c>
      <c r="Z4347" t="s">
        <v>1</v>
      </c>
      <c r="AA4347">
        <v>-0.1</v>
      </c>
      <c r="AB4347">
        <v>0</v>
      </c>
      <c r="AC4347">
        <v>0</v>
      </c>
    </row>
    <row r="4348" spans="1:29" x14ac:dyDescent="0.25">
      <c r="A4348" t="s">
        <v>41</v>
      </c>
      <c r="B4348" t="s">
        <v>42</v>
      </c>
      <c r="C4348">
        <v>1</v>
      </c>
      <c r="D4348">
        <v>1</v>
      </c>
      <c r="E4348">
        <v>0</v>
      </c>
      <c r="F4348">
        <v>0</v>
      </c>
      <c r="G4348">
        <v>0</v>
      </c>
      <c r="H4348">
        <v>0</v>
      </c>
      <c r="I4348">
        <v>0</v>
      </c>
      <c r="J4348">
        <v>0</v>
      </c>
      <c r="K4348">
        <v>0</v>
      </c>
      <c r="L4348">
        <v>0</v>
      </c>
      <c r="M4348">
        <v>0</v>
      </c>
      <c r="N4348">
        <v>0</v>
      </c>
      <c r="O4348">
        <v>0</v>
      </c>
      <c r="P4348" t="s">
        <v>1</v>
      </c>
      <c r="Q4348">
        <v>0.14799999999999999</v>
      </c>
      <c r="R4348">
        <v>0.182</v>
      </c>
      <c r="S4348">
        <v>0.20799999999999999</v>
      </c>
      <c r="T4348">
        <v>0.39</v>
      </c>
      <c r="U4348">
        <v>0.17799999999999999</v>
      </c>
      <c r="V4348" t="s">
        <v>1</v>
      </c>
      <c r="W4348">
        <v>3</v>
      </c>
      <c r="X4348">
        <v>0</v>
      </c>
      <c r="Y4348">
        <v>0</v>
      </c>
      <c r="Z4348" t="s">
        <v>1</v>
      </c>
      <c r="AA4348">
        <v>-0.1</v>
      </c>
      <c r="AB4348">
        <v>0</v>
      </c>
      <c r="AC4348">
        <v>0</v>
      </c>
    </row>
    <row r="4349" spans="1:29" x14ac:dyDescent="0.25">
      <c r="A4349" t="s">
        <v>39</v>
      </c>
      <c r="B4349" t="s">
        <v>40</v>
      </c>
      <c r="C4349">
        <v>1</v>
      </c>
      <c r="D4349">
        <v>1</v>
      </c>
      <c r="E4349">
        <v>0</v>
      </c>
      <c r="F4349">
        <v>0</v>
      </c>
      <c r="G4349">
        <v>0</v>
      </c>
      <c r="H4349">
        <v>0</v>
      </c>
      <c r="I4349">
        <v>0</v>
      </c>
      <c r="J4349">
        <v>0</v>
      </c>
      <c r="K4349">
        <v>0</v>
      </c>
      <c r="L4349">
        <v>0</v>
      </c>
      <c r="M4349">
        <v>0</v>
      </c>
      <c r="N4349">
        <v>0</v>
      </c>
      <c r="O4349">
        <v>0</v>
      </c>
      <c r="P4349" t="s">
        <v>1</v>
      </c>
      <c r="Q4349">
        <v>0.151</v>
      </c>
      <c r="R4349">
        <v>0.188</v>
      </c>
      <c r="S4349">
        <v>0.20100000000000001</v>
      </c>
      <c r="T4349">
        <v>0.38800000000000001</v>
      </c>
      <c r="U4349">
        <v>0.17699999999999999</v>
      </c>
      <c r="V4349" t="s">
        <v>1</v>
      </c>
      <c r="W4349">
        <v>10</v>
      </c>
      <c r="X4349">
        <v>0</v>
      </c>
      <c r="Y4349">
        <v>0</v>
      </c>
      <c r="Z4349" t="s">
        <v>1</v>
      </c>
      <c r="AA4349">
        <v>-0.1</v>
      </c>
      <c r="AB4349">
        <v>0</v>
      </c>
      <c r="AC4349">
        <v>0</v>
      </c>
    </row>
    <row r="4350" spans="1:29" x14ac:dyDescent="0.25">
      <c r="A4350" t="s">
        <v>37</v>
      </c>
      <c r="B4350" t="s">
        <v>38</v>
      </c>
      <c r="C4350">
        <v>1</v>
      </c>
      <c r="D4350">
        <v>1</v>
      </c>
      <c r="E4350">
        <v>0</v>
      </c>
      <c r="F4350">
        <v>0</v>
      </c>
      <c r="G4350">
        <v>0</v>
      </c>
      <c r="H4350">
        <v>0</v>
      </c>
      <c r="I4350">
        <v>0</v>
      </c>
      <c r="J4350">
        <v>0</v>
      </c>
      <c r="K4350">
        <v>0</v>
      </c>
      <c r="L4350">
        <v>0</v>
      </c>
      <c r="M4350">
        <v>0</v>
      </c>
      <c r="N4350">
        <v>0</v>
      </c>
      <c r="O4350">
        <v>0</v>
      </c>
      <c r="P4350" t="s">
        <v>1</v>
      </c>
      <c r="Q4350">
        <v>0.161</v>
      </c>
      <c r="R4350">
        <v>0.189</v>
      </c>
      <c r="S4350">
        <v>0.20100000000000001</v>
      </c>
      <c r="T4350">
        <v>0.39</v>
      </c>
      <c r="U4350">
        <v>0.17699999999999999</v>
      </c>
      <c r="V4350" t="s">
        <v>1</v>
      </c>
      <c r="W4350">
        <v>5</v>
      </c>
      <c r="X4350">
        <v>0</v>
      </c>
      <c r="Y4350">
        <v>0</v>
      </c>
      <c r="Z4350" t="s">
        <v>1</v>
      </c>
      <c r="AA4350">
        <v>-0.1</v>
      </c>
      <c r="AB4350">
        <v>0</v>
      </c>
      <c r="AC4350">
        <v>0</v>
      </c>
    </row>
    <row r="4351" spans="1:29" x14ac:dyDescent="0.25">
      <c r="A4351" t="s">
        <v>35</v>
      </c>
      <c r="B4351" t="s">
        <v>36</v>
      </c>
      <c r="C4351">
        <v>1</v>
      </c>
      <c r="D4351">
        <v>1</v>
      </c>
      <c r="E4351">
        <v>0</v>
      </c>
      <c r="F4351">
        <v>0</v>
      </c>
      <c r="G4351">
        <v>0</v>
      </c>
      <c r="H4351">
        <v>0</v>
      </c>
      <c r="I4351">
        <v>0</v>
      </c>
      <c r="J4351">
        <v>0</v>
      </c>
      <c r="K4351">
        <v>0</v>
      </c>
      <c r="L4351">
        <v>0</v>
      </c>
      <c r="M4351">
        <v>0</v>
      </c>
      <c r="N4351">
        <v>0</v>
      </c>
      <c r="O4351">
        <v>0</v>
      </c>
      <c r="P4351" t="s">
        <v>1</v>
      </c>
      <c r="Q4351">
        <v>0.151</v>
      </c>
      <c r="R4351">
        <v>0.184</v>
      </c>
      <c r="S4351">
        <v>0.20499999999999999</v>
      </c>
      <c r="T4351">
        <v>0.38900000000000001</v>
      </c>
      <c r="U4351">
        <v>0.17699999999999999</v>
      </c>
      <c r="V4351" t="s">
        <v>1</v>
      </c>
      <c r="W4351">
        <v>-1</v>
      </c>
      <c r="X4351">
        <v>0</v>
      </c>
      <c r="Y4351">
        <v>0</v>
      </c>
      <c r="Z4351" t="s">
        <v>1</v>
      </c>
      <c r="AA4351">
        <v>-0.1</v>
      </c>
      <c r="AB4351">
        <v>0</v>
      </c>
      <c r="AC4351">
        <v>0</v>
      </c>
    </row>
    <row r="4352" spans="1:29" x14ac:dyDescent="0.25">
      <c r="A4352" t="s">
        <v>33</v>
      </c>
      <c r="B4352" t="s">
        <v>34</v>
      </c>
      <c r="C4352">
        <v>1</v>
      </c>
      <c r="D4352">
        <v>1</v>
      </c>
      <c r="E4352">
        <v>0</v>
      </c>
      <c r="F4352">
        <v>0</v>
      </c>
      <c r="G4352">
        <v>0</v>
      </c>
      <c r="H4352">
        <v>0</v>
      </c>
      <c r="I4352">
        <v>0</v>
      </c>
      <c r="J4352">
        <v>0</v>
      </c>
      <c r="K4352">
        <v>0</v>
      </c>
      <c r="L4352">
        <v>0</v>
      </c>
      <c r="M4352">
        <v>0</v>
      </c>
      <c r="N4352">
        <v>0</v>
      </c>
      <c r="O4352">
        <v>0</v>
      </c>
      <c r="P4352" t="s">
        <v>1</v>
      </c>
      <c r="Q4352">
        <v>0.15</v>
      </c>
      <c r="R4352">
        <v>0.17799999999999999</v>
      </c>
      <c r="S4352">
        <v>0.214</v>
      </c>
      <c r="T4352">
        <v>0.39200000000000002</v>
      </c>
      <c r="U4352">
        <v>0.17699999999999999</v>
      </c>
      <c r="V4352" t="s">
        <v>1</v>
      </c>
      <c r="W4352">
        <v>7</v>
      </c>
      <c r="X4352">
        <v>0</v>
      </c>
      <c r="Y4352">
        <v>0</v>
      </c>
      <c r="Z4352" t="s">
        <v>1</v>
      </c>
      <c r="AA4352">
        <v>-0.1</v>
      </c>
      <c r="AB4352">
        <v>0</v>
      </c>
      <c r="AC4352">
        <v>0</v>
      </c>
    </row>
    <row r="4353" spans="1:29" x14ac:dyDescent="0.25">
      <c r="A4353" t="s">
        <v>31</v>
      </c>
      <c r="B4353" t="s">
        <v>32</v>
      </c>
      <c r="C4353">
        <v>1</v>
      </c>
      <c r="D4353">
        <v>1</v>
      </c>
      <c r="E4353">
        <v>0</v>
      </c>
      <c r="F4353">
        <v>0</v>
      </c>
      <c r="G4353">
        <v>0</v>
      </c>
      <c r="H4353">
        <v>0</v>
      </c>
      <c r="I4353">
        <v>0</v>
      </c>
      <c r="J4353">
        <v>0</v>
      </c>
      <c r="K4353">
        <v>0</v>
      </c>
      <c r="L4353">
        <v>0</v>
      </c>
      <c r="M4353">
        <v>0</v>
      </c>
      <c r="N4353">
        <v>0</v>
      </c>
      <c r="O4353">
        <v>0</v>
      </c>
      <c r="P4353" t="s">
        <v>1</v>
      </c>
      <c r="Q4353">
        <v>0.161</v>
      </c>
      <c r="R4353">
        <v>0.188</v>
      </c>
      <c r="S4353">
        <v>0.20100000000000001</v>
      </c>
      <c r="T4353">
        <v>0.38900000000000001</v>
      </c>
      <c r="U4353">
        <v>0.17699999999999999</v>
      </c>
      <c r="V4353" t="s">
        <v>1</v>
      </c>
      <c r="W4353">
        <v>9</v>
      </c>
      <c r="X4353">
        <v>0</v>
      </c>
      <c r="Y4353">
        <v>0</v>
      </c>
      <c r="Z4353" t="s">
        <v>1</v>
      </c>
      <c r="AA4353">
        <v>-0.1</v>
      </c>
      <c r="AB4353">
        <v>0</v>
      </c>
      <c r="AC4353">
        <v>0</v>
      </c>
    </row>
    <row r="4354" spans="1:29" x14ac:dyDescent="0.25">
      <c r="A4354" t="s">
        <v>29</v>
      </c>
      <c r="B4354" t="s">
        <v>30</v>
      </c>
      <c r="C4354">
        <v>1</v>
      </c>
      <c r="D4354">
        <v>1</v>
      </c>
      <c r="E4354">
        <v>0</v>
      </c>
      <c r="F4354">
        <v>0</v>
      </c>
      <c r="G4354">
        <v>0</v>
      </c>
      <c r="H4354">
        <v>0</v>
      </c>
      <c r="I4354">
        <v>0</v>
      </c>
      <c r="J4354">
        <v>0</v>
      </c>
      <c r="K4354">
        <v>0</v>
      </c>
      <c r="L4354">
        <v>0</v>
      </c>
      <c r="M4354">
        <v>0</v>
      </c>
      <c r="N4354">
        <v>0</v>
      </c>
      <c r="O4354">
        <v>0</v>
      </c>
      <c r="P4354" t="s">
        <v>1</v>
      </c>
      <c r="Q4354">
        <v>0.16</v>
      </c>
      <c r="R4354">
        <v>0.188</v>
      </c>
      <c r="S4354">
        <v>0.20100000000000001</v>
      </c>
      <c r="T4354">
        <v>0.38900000000000001</v>
      </c>
      <c r="U4354">
        <v>0.17699999999999999</v>
      </c>
      <c r="V4354" t="s">
        <v>1</v>
      </c>
      <c r="W4354">
        <v>10</v>
      </c>
      <c r="X4354">
        <v>0</v>
      </c>
      <c r="Y4354">
        <v>0</v>
      </c>
      <c r="Z4354" t="s">
        <v>1</v>
      </c>
      <c r="AA4354">
        <v>-0.1</v>
      </c>
      <c r="AB4354">
        <v>0</v>
      </c>
      <c r="AC4354">
        <v>0</v>
      </c>
    </row>
    <row r="4355" spans="1:29" x14ac:dyDescent="0.25">
      <c r="A4355" t="s">
        <v>27</v>
      </c>
      <c r="B4355" t="s">
        <v>28</v>
      </c>
      <c r="C4355">
        <v>1</v>
      </c>
      <c r="D4355">
        <v>1</v>
      </c>
      <c r="E4355">
        <v>0</v>
      </c>
      <c r="F4355">
        <v>0</v>
      </c>
      <c r="G4355">
        <v>0</v>
      </c>
      <c r="H4355">
        <v>0</v>
      </c>
      <c r="I4355">
        <v>0</v>
      </c>
      <c r="J4355">
        <v>0</v>
      </c>
      <c r="K4355">
        <v>0</v>
      </c>
      <c r="L4355">
        <v>0</v>
      </c>
      <c r="M4355">
        <v>0</v>
      </c>
      <c r="N4355">
        <v>0</v>
      </c>
      <c r="O4355">
        <v>0</v>
      </c>
      <c r="P4355" t="s">
        <v>1</v>
      </c>
      <c r="Q4355">
        <v>0.156</v>
      </c>
      <c r="R4355">
        <v>0.185</v>
      </c>
      <c r="S4355">
        <v>0.20499999999999999</v>
      </c>
      <c r="T4355">
        <v>0.39</v>
      </c>
      <c r="U4355">
        <v>0.17599999999999999</v>
      </c>
      <c r="V4355" t="s">
        <v>1</v>
      </c>
      <c r="W4355">
        <v>4</v>
      </c>
      <c r="X4355">
        <v>0</v>
      </c>
      <c r="Y4355">
        <v>0</v>
      </c>
      <c r="Z4355" t="s">
        <v>1</v>
      </c>
      <c r="AA4355">
        <v>-0.1</v>
      </c>
      <c r="AB4355">
        <v>0</v>
      </c>
      <c r="AC4355">
        <v>0</v>
      </c>
    </row>
    <row r="4356" spans="1:29" x14ac:dyDescent="0.25">
      <c r="A4356" t="s">
        <v>25</v>
      </c>
      <c r="B4356" t="s">
        <v>26</v>
      </c>
      <c r="C4356">
        <v>1</v>
      </c>
      <c r="D4356">
        <v>1</v>
      </c>
      <c r="E4356">
        <v>0</v>
      </c>
      <c r="F4356">
        <v>0</v>
      </c>
      <c r="G4356">
        <v>0</v>
      </c>
      <c r="H4356">
        <v>0</v>
      </c>
      <c r="I4356">
        <v>0</v>
      </c>
      <c r="J4356">
        <v>0</v>
      </c>
      <c r="K4356">
        <v>0</v>
      </c>
      <c r="L4356">
        <v>0</v>
      </c>
      <c r="M4356">
        <v>0</v>
      </c>
      <c r="N4356">
        <v>0</v>
      </c>
      <c r="O4356">
        <v>0</v>
      </c>
      <c r="P4356" t="s">
        <v>1</v>
      </c>
      <c r="Q4356">
        <v>0.14899999999999999</v>
      </c>
      <c r="R4356">
        <v>0.187</v>
      </c>
      <c r="S4356">
        <v>0.19900000000000001</v>
      </c>
      <c r="T4356">
        <v>0.38600000000000001</v>
      </c>
      <c r="U4356">
        <v>0.17599999999999999</v>
      </c>
      <c r="V4356" t="s">
        <v>1</v>
      </c>
      <c r="W4356">
        <v>11</v>
      </c>
      <c r="X4356">
        <v>0</v>
      </c>
      <c r="Y4356">
        <v>0</v>
      </c>
      <c r="Z4356" t="s">
        <v>1</v>
      </c>
      <c r="AA4356">
        <v>-0.1</v>
      </c>
      <c r="AB4356">
        <v>0</v>
      </c>
      <c r="AC4356">
        <v>0</v>
      </c>
    </row>
    <row r="4357" spans="1:29" x14ac:dyDescent="0.25">
      <c r="A4357" t="s">
        <v>23</v>
      </c>
      <c r="B4357" t="s">
        <v>24</v>
      </c>
      <c r="C4357">
        <v>1</v>
      </c>
      <c r="D4357">
        <v>1</v>
      </c>
      <c r="E4357">
        <v>0</v>
      </c>
      <c r="F4357">
        <v>0</v>
      </c>
      <c r="G4357">
        <v>0</v>
      </c>
      <c r="H4357">
        <v>0</v>
      </c>
      <c r="I4357">
        <v>0</v>
      </c>
      <c r="J4357">
        <v>0</v>
      </c>
      <c r="K4357">
        <v>0</v>
      </c>
      <c r="L4357">
        <v>0</v>
      </c>
      <c r="M4357">
        <v>0</v>
      </c>
      <c r="N4357">
        <v>0</v>
      </c>
      <c r="O4357">
        <v>0</v>
      </c>
      <c r="P4357" t="s">
        <v>1</v>
      </c>
      <c r="Q4357">
        <v>0.158</v>
      </c>
      <c r="R4357">
        <v>0.188</v>
      </c>
      <c r="S4357">
        <v>0.19900000000000001</v>
      </c>
      <c r="T4357">
        <v>0.38700000000000001</v>
      </c>
      <c r="U4357">
        <v>0.17599999999999999</v>
      </c>
      <c r="V4357" t="s">
        <v>1</v>
      </c>
      <c r="W4357">
        <v>9</v>
      </c>
      <c r="X4357">
        <v>0</v>
      </c>
      <c r="Y4357">
        <v>0</v>
      </c>
      <c r="Z4357" t="s">
        <v>1</v>
      </c>
      <c r="AA4357">
        <v>-0.1</v>
      </c>
      <c r="AB4357">
        <v>0</v>
      </c>
      <c r="AC4357">
        <v>0</v>
      </c>
    </row>
    <row r="4358" spans="1:29" x14ac:dyDescent="0.25">
      <c r="A4358" t="s">
        <v>21</v>
      </c>
      <c r="B4358" t="s">
        <v>22</v>
      </c>
      <c r="C4358">
        <v>1</v>
      </c>
      <c r="D4358">
        <v>1</v>
      </c>
      <c r="E4358">
        <v>0</v>
      </c>
      <c r="F4358">
        <v>0</v>
      </c>
      <c r="G4358">
        <v>0</v>
      </c>
      <c r="H4358">
        <v>0</v>
      </c>
      <c r="I4358">
        <v>0</v>
      </c>
      <c r="J4358">
        <v>0</v>
      </c>
      <c r="K4358">
        <v>0</v>
      </c>
      <c r="L4358">
        <v>0</v>
      </c>
      <c r="M4358">
        <v>0</v>
      </c>
      <c r="N4358">
        <v>0</v>
      </c>
      <c r="O4358">
        <v>0</v>
      </c>
      <c r="P4358" t="s">
        <v>1</v>
      </c>
      <c r="Q4358">
        <v>0.14699999999999999</v>
      </c>
      <c r="R4358">
        <v>0.182</v>
      </c>
      <c r="S4358">
        <v>0.20100000000000001</v>
      </c>
      <c r="T4358">
        <v>0.38300000000000001</v>
      </c>
      <c r="U4358">
        <v>0.17499999999999999</v>
      </c>
      <c r="V4358" t="s">
        <v>1</v>
      </c>
      <c r="W4358">
        <v>8</v>
      </c>
      <c r="X4358">
        <v>0</v>
      </c>
      <c r="Y4358">
        <v>0</v>
      </c>
      <c r="Z4358" t="s">
        <v>1</v>
      </c>
      <c r="AA4358">
        <v>-0.1</v>
      </c>
      <c r="AB4358">
        <v>0</v>
      </c>
      <c r="AC4358">
        <v>0</v>
      </c>
    </row>
    <row r="4359" spans="1:29" x14ac:dyDescent="0.25">
      <c r="A4359" t="s">
        <v>19</v>
      </c>
      <c r="B4359" t="s">
        <v>20</v>
      </c>
      <c r="C4359">
        <v>1</v>
      </c>
      <c r="D4359">
        <v>1</v>
      </c>
      <c r="E4359">
        <v>0</v>
      </c>
      <c r="F4359">
        <v>0</v>
      </c>
      <c r="G4359">
        <v>0</v>
      </c>
      <c r="H4359">
        <v>0</v>
      </c>
      <c r="I4359">
        <v>0</v>
      </c>
      <c r="J4359">
        <v>0</v>
      </c>
      <c r="K4359">
        <v>0</v>
      </c>
      <c r="L4359">
        <v>0</v>
      </c>
      <c r="M4359">
        <v>0</v>
      </c>
      <c r="N4359">
        <v>0</v>
      </c>
      <c r="O4359">
        <v>0</v>
      </c>
      <c r="P4359" t="s">
        <v>1</v>
      </c>
      <c r="Q4359">
        <v>0.152</v>
      </c>
      <c r="R4359">
        <v>0.183</v>
      </c>
      <c r="S4359">
        <v>0.20100000000000001</v>
      </c>
      <c r="T4359">
        <v>0.38400000000000001</v>
      </c>
      <c r="U4359">
        <v>0.17499999999999999</v>
      </c>
      <c r="V4359" t="s">
        <v>1</v>
      </c>
      <c r="W4359">
        <v>8</v>
      </c>
      <c r="X4359">
        <v>0</v>
      </c>
      <c r="Y4359">
        <v>0</v>
      </c>
      <c r="Z4359" t="s">
        <v>1</v>
      </c>
      <c r="AA4359">
        <v>-0.1</v>
      </c>
      <c r="AB4359">
        <v>0</v>
      </c>
      <c r="AC4359">
        <v>0</v>
      </c>
    </row>
    <row r="4360" spans="1:29" x14ac:dyDescent="0.25">
      <c r="A4360" t="s">
        <v>17</v>
      </c>
      <c r="B4360" t="s">
        <v>18</v>
      </c>
      <c r="C4360">
        <v>1</v>
      </c>
      <c r="D4360">
        <v>1</v>
      </c>
      <c r="E4360">
        <v>0</v>
      </c>
      <c r="F4360">
        <v>0</v>
      </c>
      <c r="G4360">
        <v>0</v>
      </c>
      <c r="H4360">
        <v>0</v>
      </c>
      <c r="I4360">
        <v>0</v>
      </c>
      <c r="J4360">
        <v>0</v>
      </c>
      <c r="K4360">
        <v>0</v>
      </c>
      <c r="L4360">
        <v>0</v>
      </c>
      <c r="M4360">
        <v>0</v>
      </c>
      <c r="N4360">
        <v>0</v>
      </c>
      <c r="O4360">
        <v>0</v>
      </c>
      <c r="P4360" t="s">
        <v>1</v>
      </c>
      <c r="Q4360">
        <v>0.152</v>
      </c>
      <c r="R4360">
        <v>0.187</v>
      </c>
      <c r="S4360">
        <v>0.189</v>
      </c>
      <c r="T4360">
        <v>0.376</v>
      </c>
      <c r="U4360">
        <v>0.17299999999999999</v>
      </c>
      <c r="V4360" t="s">
        <v>1</v>
      </c>
      <c r="W4360">
        <v>2</v>
      </c>
      <c r="X4360">
        <v>0</v>
      </c>
      <c r="Y4360">
        <v>0</v>
      </c>
      <c r="Z4360" t="s">
        <v>1</v>
      </c>
      <c r="AA4360">
        <v>-0.1</v>
      </c>
      <c r="AB4360">
        <v>0</v>
      </c>
      <c r="AC4360">
        <v>0</v>
      </c>
    </row>
    <row r="4361" spans="1:29" x14ac:dyDescent="0.25">
      <c r="A4361" t="s">
        <v>15</v>
      </c>
      <c r="B4361" t="s">
        <v>16</v>
      </c>
      <c r="C4361">
        <v>1</v>
      </c>
      <c r="D4361">
        <v>1</v>
      </c>
      <c r="E4361">
        <v>0</v>
      </c>
      <c r="F4361">
        <v>0</v>
      </c>
      <c r="G4361">
        <v>0</v>
      </c>
      <c r="H4361">
        <v>0</v>
      </c>
      <c r="I4361">
        <v>0</v>
      </c>
      <c r="J4361">
        <v>0</v>
      </c>
      <c r="K4361">
        <v>0</v>
      </c>
      <c r="L4361">
        <v>0</v>
      </c>
      <c r="M4361">
        <v>0</v>
      </c>
      <c r="N4361">
        <v>0</v>
      </c>
      <c r="O4361">
        <v>0</v>
      </c>
      <c r="P4361" t="s">
        <v>1</v>
      </c>
      <c r="Q4361">
        <v>0.14499999999999999</v>
      </c>
      <c r="R4361">
        <v>0.18099999999999999</v>
      </c>
      <c r="S4361">
        <v>0.19600000000000001</v>
      </c>
      <c r="T4361">
        <v>0.377</v>
      </c>
      <c r="U4361">
        <v>0.17199999999999999</v>
      </c>
      <c r="V4361" t="s">
        <v>1</v>
      </c>
      <c r="W4361">
        <v>7</v>
      </c>
      <c r="X4361">
        <v>0</v>
      </c>
      <c r="Y4361">
        <v>0</v>
      </c>
      <c r="Z4361" t="s">
        <v>1</v>
      </c>
      <c r="AA4361">
        <v>-0.1</v>
      </c>
      <c r="AB4361">
        <v>0</v>
      </c>
      <c r="AC4361">
        <v>0</v>
      </c>
    </row>
    <row r="4362" spans="1:29" x14ac:dyDescent="0.25">
      <c r="A4362" t="s">
        <v>13</v>
      </c>
      <c r="B4362" t="s">
        <v>14</v>
      </c>
      <c r="C4362">
        <v>1</v>
      </c>
      <c r="D4362">
        <v>1</v>
      </c>
      <c r="E4362">
        <v>0</v>
      </c>
      <c r="F4362">
        <v>0</v>
      </c>
      <c r="G4362">
        <v>0</v>
      </c>
      <c r="H4362">
        <v>0</v>
      </c>
      <c r="I4362">
        <v>0</v>
      </c>
      <c r="J4362">
        <v>0</v>
      </c>
      <c r="K4362">
        <v>0</v>
      </c>
      <c r="L4362">
        <v>0</v>
      </c>
      <c r="M4362">
        <v>0</v>
      </c>
      <c r="N4362">
        <v>0</v>
      </c>
      <c r="O4362">
        <v>0</v>
      </c>
      <c r="P4362" t="s">
        <v>1</v>
      </c>
      <c r="Q4362">
        <v>0.14799999999999999</v>
      </c>
      <c r="R4362">
        <v>0.18</v>
      </c>
      <c r="S4362">
        <v>0.19800000000000001</v>
      </c>
      <c r="T4362">
        <v>0.378</v>
      </c>
      <c r="U4362">
        <v>0.17199999999999999</v>
      </c>
      <c r="V4362" t="s">
        <v>1</v>
      </c>
      <c r="W4362">
        <v>0</v>
      </c>
      <c r="X4362">
        <v>0</v>
      </c>
      <c r="Y4362">
        <v>0</v>
      </c>
      <c r="Z4362" t="s">
        <v>1</v>
      </c>
      <c r="AA4362">
        <v>-0.1</v>
      </c>
      <c r="AB4362">
        <v>0</v>
      </c>
      <c r="AC4362">
        <v>0</v>
      </c>
    </row>
    <row r="4363" spans="1:29" x14ac:dyDescent="0.25">
      <c r="A4363" t="s">
        <v>11</v>
      </c>
      <c r="B4363" t="s">
        <v>12</v>
      </c>
      <c r="C4363">
        <v>1</v>
      </c>
      <c r="D4363">
        <v>1</v>
      </c>
      <c r="E4363">
        <v>0</v>
      </c>
      <c r="F4363">
        <v>0</v>
      </c>
      <c r="G4363">
        <v>0</v>
      </c>
      <c r="H4363">
        <v>0</v>
      </c>
      <c r="I4363">
        <v>0</v>
      </c>
      <c r="J4363">
        <v>0</v>
      </c>
      <c r="K4363">
        <v>0</v>
      </c>
      <c r="L4363">
        <v>0</v>
      </c>
      <c r="M4363">
        <v>0</v>
      </c>
      <c r="N4363">
        <v>0</v>
      </c>
      <c r="O4363">
        <v>0</v>
      </c>
      <c r="P4363" t="s">
        <v>1</v>
      </c>
      <c r="Q4363">
        <v>0.13800000000000001</v>
      </c>
      <c r="R4363">
        <v>0.17699999999999999</v>
      </c>
      <c r="S4363">
        <v>0.2</v>
      </c>
      <c r="T4363">
        <v>0.377</v>
      </c>
      <c r="U4363">
        <v>0.17199999999999999</v>
      </c>
      <c r="V4363" t="s">
        <v>1</v>
      </c>
      <c r="W4363">
        <v>7</v>
      </c>
      <c r="X4363">
        <v>0</v>
      </c>
      <c r="Y4363">
        <v>0</v>
      </c>
      <c r="Z4363" t="s">
        <v>1</v>
      </c>
      <c r="AA4363">
        <v>-0.1</v>
      </c>
      <c r="AB4363">
        <v>0</v>
      </c>
      <c r="AC4363">
        <v>0</v>
      </c>
    </row>
    <row r="4364" spans="1:29" x14ac:dyDescent="0.25">
      <c r="A4364" t="s">
        <v>9</v>
      </c>
      <c r="B4364" t="s">
        <v>10</v>
      </c>
      <c r="C4364">
        <v>1</v>
      </c>
      <c r="D4364">
        <v>1</v>
      </c>
      <c r="E4364">
        <v>0</v>
      </c>
      <c r="F4364">
        <v>0</v>
      </c>
      <c r="G4364">
        <v>0</v>
      </c>
      <c r="H4364">
        <v>0</v>
      </c>
      <c r="I4364">
        <v>0</v>
      </c>
      <c r="J4364">
        <v>0</v>
      </c>
      <c r="K4364">
        <v>0</v>
      </c>
      <c r="L4364">
        <v>0</v>
      </c>
      <c r="M4364">
        <v>0</v>
      </c>
      <c r="N4364">
        <v>0</v>
      </c>
      <c r="O4364">
        <v>0</v>
      </c>
      <c r="P4364" t="s">
        <v>1</v>
      </c>
      <c r="Q4364">
        <v>0.14799999999999999</v>
      </c>
      <c r="R4364">
        <v>0.186</v>
      </c>
      <c r="S4364">
        <v>0.187</v>
      </c>
      <c r="T4364">
        <v>0.373</v>
      </c>
      <c r="U4364">
        <v>0.17199999999999999</v>
      </c>
      <c r="V4364" t="s">
        <v>1</v>
      </c>
      <c r="W4364">
        <v>6</v>
      </c>
      <c r="X4364">
        <v>0</v>
      </c>
      <c r="Y4364">
        <v>0</v>
      </c>
      <c r="Z4364" t="s">
        <v>1</v>
      </c>
      <c r="AA4364">
        <v>-0.1</v>
      </c>
      <c r="AB4364">
        <v>0</v>
      </c>
      <c r="AC4364">
        <v>0</v>
      </c>
    </row>
    <row r="4365" spans="1:29" x14ac:dyDescent="0.25">
      <c r="A4365" t="s">
        <v>7</v>
      </c>
      <c r="B4365" t="s">
        <v>8</v>
      </c>
      <c r="C4365">
        <v>1</v>
      </c>
      <c r="D4365">
        <v>1</v>
      </c>
      <c r="E4365">
        <v>0</v>
      </c>
      <c r="F4365">
        <v>0</v>
      </c>
      <c r="G4365">
        <v>0</v>
      </c>
      <c r="H4365">
        <v>0</v>
      </c>
      <c r="I4365">
        <v>0</v>
      </c>
      <c r="J4365">
        <v>0</v>
      </c>
      <c r="K4365">
        <v>0</v>
      </c>
      <c r="L4365">
        <v>0</v>
      </c>
      <c r="M4365">
        <v>0</v>
      </c>
      <c r="N4365">
        <v>0</v>
      </c>
      <c r="O4365">
        <v>0</v>
      </c>
      <c r="P4365" t="s">
        <v>1</v>
      </c>
      <c r="Q4365">
        <v>0.155</v>
      </c>
      <c r="R4365">
        <v>0.183</v>
      </c>
      <c r="S4365">
        <v>0.19500000000000001</v>
      </c>
      <c r="T4365">
        <v>0.377</v>
      </c>
      <c r="U4365">
        <v>0.17100000000000001</v>
      </c>
      <c r="V4365" t="s">
        <v>1</v>
      </c>
      <c r="W4365">
        <v>3</v>
      </c>
      <c r="X4365">
        <v>0</v>
      </c>
      <c r="Y4365">
        <v>0</v>
      </c>
      <c r="Z4365" t="s">
        <v>1</v>
      </c>
      <c r="AA4365">
        <v>-0.1</v>
      </c>
      <c r="AB4365">
        <v>0</v>
      </c>
      <c r="AC4365">
        <v>0</v>
      </c>
    </row>
    <row r="4366" spans="1:29" x14ac:dyDescent="0.25">
      <c r="A4366" t="s">
        <v>5</v>
      </c>
      <c r="B4366" t="s">
        <v>6</v>
      </c>
      <c r="C4366">
        <v>1</v>
      </c>
      <c r="D4366">
        <v>1</v>
      </c>
      <c r="E4366">
        <v>0</v>
      </c>
      <c r="F4366">
        <v>0</v>
      </c>
      <c r="G4366">
        <v>0</v>
      </c>
      <c r="H4366">
        <v>0</v>
      </c>
      <c r="I4366">
        <v>0</v>
      </c>
      <c r="J4366">
        <v>0</v>
      </c>
      <c r="K4366">
        <v>0</v>
      </c>
      <c r="L4366">
        <v>0</v>
      </c>
      <c r="M4366">
        <v>0</v>
      </c>
      <c r="N4366">
        <v>0</v>
      </c>
      <c r="O4366">
        <v>0</v>
      </c>
      <c r="P4366" t="s">
        <v>1</v>
      </c>
      <c r="Q4366">
        <v>0.14299999999999999</v>
      </c>
      <c r="R4366">
        <v>0.183</v>
      </c>
      <c r="S4366">
        <v>0.185</v>
      </c>
      <c r="T4366">
        <v>0.36799999999999999</v>
      </c>
      <c r="U4366">
        <v>0.16900000000000001</v>
      </c>
      <c r="V4366" t="s">
        <v>1</v>
      </c>
      <c r="W4366">
        <v>-1</v>
      </c>
      <c r="X4366">
        <v>0</v>
      </c>
      <c r="Y4366">
        <v>0</v>
      </c>
      <c r="Z4366" t="s">
        <v>1</v>
      </c>
      <c r="AA4366">
        <v>-0.1</v>
      </c>
      <c r="AB4366">
        <v>0</v>
      </c>
      <c r="AC4366">
        <v>0</v>
      </c>
    </row>
    <row r="4367" spans="1:29" x14ac:dyDescent="0.25">
      <c r="A4367" t="s">
        <v>3</v>
      </c>
      <c r="B4367" t="s">
        <v>4</v>
      </c>
      <c r="C4367">
        <v>1</v>
      </c>
      <c r="D4367">
        <v>1</v>
      </c>
      <c r="E4367">
        <v>0</v>
      </c>
      <c r="F4367">
        <v>0</v>
      </c>
      <c r="G4367">
        <v>0</v>
      </c>
      <c r="H4367">
        <v>0</v>
      </c>
      <c r="I4367">
        <v>0</v>
      </c>
      <c r="J4367">
        <v>0</v>
      </c>
      <c r="K4367">
        <v>0</v>
      </c>
      <c r="L4367">
        <v>0</v>
      </c>
      <c r="M4367">
        <v>0</v>
      </c>
      <c r="N4367">
        <v>0</v>
      </c>
      <c r="O4367">
        <v>0</v>
      </c>
      <c r="P4367" t="s">
        <v>1</v>
      </c>
      <c r="Q4367">
        <v>0.13800000000000001</v>
      </c>
      <c r="R4367">
        <v>0.16600000000000001</v>
      </c>
      <c r="S4367">
        <v>0.20200000000000001</v>
      </c>
      <c r="T4367">
        <v>0.36899999999999999</v>
      </c>
      <c r="U4367">
        <v>0.16700000000000001</v>
      </c>
      <c r="V4367" t="s">
        <v>1</v>
      </c>
      <c r="W4367">
        <v>3</v>
      </c>
      <c r="X4367">
        <v>0</v>
      </c>
      <c r="Y4367">
        <v>0</v>
      </c>
      <c r="Z4367" t="s">
        <v>1</v>
      </c>
      <c r="AA4367">
        <v>-0.1</v>
      </c>
      <c r="AB4367">
        <v>0</v>
      </c>
      <c r="AC4367">
        <v>0</v>
      </c>
    </row>
    <row r="4368" spans="1:29" x14ac:dyDescent="0.25">
      <c r="A4368" t="s">
        <v>0</v>
      </c>
      <c r="B4368" t="s">
        <v>2</v>
      </c>
      <c r="C4368">
        <v>1</v>
      </c>
      <c r="D4368">
        <v>1</v>
      </c>
      <c r="E4368">
        <v>0</v>
      </c>
      <c r="F4368">
        <v>0</v>
      </c>
      <c r="G4368">
        <v>0</v>
      </c>
      <c r="H4368">
        <v>0</v>
      </c>
      <c r="I4368">
        <v>0</v>
      </c>
      <c r="J4368">
        <v>0</v>
      </c>
      <c r="K4368">
        <v>0</v>
      </c>
      <c r="L4368">
        <v>0</v>
      </c>
      <c r="M4368">
        <v>0</v>
      </c>
      <c r="N4368">
        <v>0</v>
      </c>
      <c r="O4368">
        <v>0</v>
      </c>
      <c r="P4368" t="s">
        <v>1</v>
      </c>
      <c r="Q4368">
        <v>0.14399999999999999</v>
      </c>
      <c r="R4368">
        <v>0.17399999999999999</v>
      </c>
      <c r="S4368">
        <v>0.184</v>
      </c>
      <c r="T4368">
        <v>0.35799999999999998</v>
      </c>
      <c r="U4368">
        <v>0.16300000000000001</v>
      </c>
      <c r="V4368" t="s">
        <v>1</v>
      </c>
      <c r="W4368">
        <v>1</v>
      </c>
      <c r="X4368">
        <v>0</v>
      </c>
      <c r="Y4368">
        <v>0</v>
      </c>
      <c r="Z4368" t="s">
        <v>1</v>
      </c>
      <c r="AA4368">
        <v>-0.1</v>
      </c>
      <c r="AB4368">
        <v>0</v>
      </c>
      <c r="AC4368">
        <v>0</v>
      </c>
    </row>
  </sheetData>
  <pageMargins left="0.7" right="0.7" top="0.75" bottom="0.75" header="0.3" footer="0.3"/>
  <pageSetup orientation="portrait" horizontalDpi="1200" verticalDpi="12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189B7"/>
  </sheetPr>
  <dimension ref="A1:U3982"/>
  <sheetViews>
    <sheetView workbookViewId="0">
      <pane xSplit="2" ySplit="1" topLeftCell="C2" activePane="bottomRight" state="frozen"/>
      <selection pane="topRight" activeCell="C1" sqref="C1"/>
      <selection pane="bottomLeft" activeCell="A2" sqref="A2"/>
      <selection pane="bottomRight" activeCell="O12" sqref="O12"/>
    </sheetView>
  </sheetViews>
  <sheetFormatPr defaultRowHeight="15" x14ac:dyDescent="0.25"/>
  <cols>
    <col min="1" max="1" width="10.42578125" customWidth="1"/>
    <col min="20" max="20" width="11.5703125" customWidth="1"/>
  </cols>
  <sheetData>
    <row r="1" spans="1:21" x14ac:dyDescent="0.25">
      <c r="A1" t="s">
        <v>5685</v>
      </c>
      <c r="B1" t="s">
        <v>5710</v>
      </c>
      <c r="C1" t="s">
        <v>20862</v>
      </c>
      <c r="D1" t="s">
        <v>10959</v>
      </c>
      <c r="E1" t="s">
        <v>10958</v>
      </c>
      <c r="F1" t="s">
        <v>10957</v>
      </c>
      <c r="G1" t="s">
        <v>10956</v>
      </c>
      <c r="H1" t="s">
        <v>10955</v>
      </c>
      <c r="I1" t="s">
        <v>10954</v>
      </c>
      <c r="J1" t="s">
        <v>10953</v>
      </c>
      <c r="K1" t="s">
        <v>5707</v>
      </c>
      <c r="L1" t="s">
        <v>10952</v>
      </c>
      <c r="M1" t="s">
        <v>5704</v>
      </c>
      <c r="N1" t="s">
        <v>5700</v>
      </c>
      <c r="O1" t="s">
        <v>5701</v>
      </c>
      <c r="P1" t="s">
        <v>10951</v>
      </c>
      <c r="Q1" t="s">
        <v>10950</v>
      </c>
      <c r="R1" t="s">
        <v>10949</v>
      </c>
      <c r="S1" t="s">
        <v>10948</v>
      </c>
      <c r="T1" t="s">
        <v>5686</v>
      </c>
      <c r="U1" t="s">
        <v>10947</v>
      </c>
    </row>
    <row r="2" spans="1:21" x14ac:dyDescent="0.25">
      <c r="A2">
        <v>2036</v>
      </c>
      <c r="B2" t="s">
        <v>10941</v>
      </c>
      <c r="C2" t="s">
        <v>20876</v>
      </c>
      <c r="D2">
        <v>17</v>
      </c>
      <c r="E2">
        <v>7</v>
      </c>
      <c r="F2">
        <v>2.08</v>
      </c>
      <c r="G2">
        <v>32</v>
      </c>
      <c r="H2">
        <v>32</v>
      </c>
      <c r="I2">
        <v>0</v>
      </c>
      <c r="J2">
        <v>217</v>
      </c>
      <c r="K2">
        <v>163</v>
      </c>
      <c r="L2">
        <v>50</v>
      </c>
      <c r="M2">
        <v>16</v>
      </c>
      <c r="N2">
        <v>269</v>
      </c>
      <c r="O2">
        <v>44</v>
      </c>
      <c r="P2">
        <v>0.95</v>
      </c>
      <c r="Q2">
        <v>11.13</v>
      </c>
      <c r="R2">
        <v>1.81</v>
      </c>
      <c r="S2">
        <v>2.27</v>
      </c>
      <c r="T2">
        <v>7.4</v>
      </c>
      <c r="U2">
        <v>7.5</v>
      </c>
    </row>
    <row r="3" spans="1:21" x14ac:dyDescent="0.25">
      <c r="A3">
        <v>12803</v>
      </c>
      <c r="B3" t="s">
        <v>10932</v>
      </c>
      <c r="C3" t="s">
        <v>20867</v>
      </c>
      <c r="D3">
        <v>4</v>
      </c>
      <c r="E3">
        <v>3</v>
      </c>
      <c r="F3">
        <v>2.52</v>
      </c>
      <c r="G3">
        <v>0</v>
      </c>
      <c r="H3">
        <v>65</v>
      </c>
      <c r="I3">
        <v>28</v>
      </c>
      <c r="J3">
        <v>65</v>
      </c>
      <c r="K3">
        <v>45</v>
      </c>
      <c r="L3">
        <v>18</v>
      </c>
      <c r="M3">
        <v>4</v>
      </c>
      <c r="N3">
        <v>89</v>
      </c>
      <c r="O3">
        <v>24</v>
      </c>
      <c r="P3">
        <v>1.05</v>
      </c>
      <c r="Q3">
        <v>12.34</v>
      </c>
      <c r="R3">
        <v>3.26</v>
      </c>
      <c r="S3">
        <v>2.4500000000000002</v>
      </c>
      <c r="T3">
        <v>1.2</v>
      </c>
      <c r="U3">
        <v>1.2</v>
      </c>
    </row>
    <row r="4" spans="1:21" x14ac:dyDescent="0.25">
      <c r="A4">
        <v>6785</v>
      </c>
      <c r="B4" t="s">
        <v>10942</v>
      </c>
      <c r="C4" t="s">
        <v>20883</v>
      </c>
      <c r="D4">
        <v>4</v>
      </c>
      <c r="E4">
        <v>2</v>
      </c>
      <c r="F4">
        <v>2.39</v>
      </c>
      <c r="G4">
        <v>0</v>
      </c>
      <c r="H4">
        <v>65</v>
      </c>
      <c r="I4">
        <v>6</v>
      </c>
      <c r="J4">
        <v>65</v>
      </c>
      <c r="K4">
        <v>44</v>
      </c>
      <c r="L4">
        <v>17</v>
      </c>
      <c r="M4">
        <v>5</v>
      </c>
      <c r="N4">
        <v>92</v>
      </c>
      <c r="O4">
        <v>22</v>
      </c>
      <c r="P4">
        <v>1.02</v>
      </c>
      <c r="Q4">
        <v>12.68</v>
      </c>
      <c r="R4">
        <v>3.04</v>
      </c>
      <c r="S4">
        <v>2.4500000000000002</v>
      </c>
      <c r="T4">
        <v>1.5</v>
      </c>
      <c r="U4">
        <v>1.5</v>
      </c>
    </row>
    <row r="5" spans="1:21" x14ac:dyDescent="0.25">
      <c r="A5">
        <v>10233</v>
      </c>
      <c r="B5" t="s">
        <v>10946</v>
      </c>
      <c r="C5" t="s">
        <v>20883</v>
      </c>
      <c r="D5">
        <v>4</v>
      </c>
      <c r="E5">
        <v>2</v>
      </c>
      <c r="F5">
        <v>2.2200000000000002</v>
      </c>
      <c r="G5">
        <v>0</v>
      </c>
      <c r="H5">
        <v>65</v>
      </c>
      <c r="I5">
        <v>28</v>
      </c>
      <c r="J5">
        <v>65</v>
      </c>
      <c r="K5">
        <v>39</v>
      </c>
      <c r="L5">
        <v>16</v>
      </c>
      <c r="M5">
        <v>5</v>
      </c>
      <c r="N5">
        <v>101</v>
      </c>
      <c r="O5">
        <v>28</v>
      </c>
      <c r="P5">
        <v>1.03</v>
      </c>
      <c r="Q5">
        <v>14</v>
      </c>
      <c r="R5">
        <v>3.86</v>
      </c>
      <c r="S5">
        <v>2.4700000000000002</v>
      </c>
      <c r="T5">
        <v>1.4</v>
      </c>
      <c r="U5">
        <v>1.6</v>
      </c>
    </row>
    <row r="6" spans="1:21" x14ac:dyDescent="0.25">
      <c r="A6">
        <v>6216</v>
      </c>
      <c r="B6" t="s">
        <v>10926</v>
      </c>
      <c r="C6" t="s">
        <v>20883</v>
      </c>
      <c r="D6">
        <v>3</v>
      </c>
      <c r="E6">
        <v>2</v>
      </c>
      <c r="F6">
        <v>2.5499999999999998</v>
      </c>
      <c r="G6">
        <v>0</v>
      </c>
      <c r="H6">
        <v>55</v>
      </c>
      <c r="I6">
        <v>3</v>
      </c>
      <c r="J6">
        <v>55</v>
      </c>
      <c r="K6">
        <v>37</v>
      </c>
      <c r="L6">
        <v>16</v>
      </c>
      <c r="M6">
        <v>4</v>
      </c>
      <c r="N6">
        <v>78</v>
      </c>
      <c r="O6">
        <v>22</v>
      </c>
      <c r="P6">
        <v>1.06</v>
      </c>
      <c r="Q6">
        <v>12.84</v>
      </c>
      <c r="R6">
        <v>3.55</v>
      </c>
      <c r="S6">
        <v>2.52</v>
      </c>
      <c r="T6">
        <v>1.2</v>
      </c>
      <c r="U6">
        <v>1.2</v>
      </c>
    </row>
    <row r="7" spans="1:21" x14ac:dyDescent="0.25">
      <c r="A7">
        <v>3096</v>
      </c>
      <c r="B7" t="s">
        <v>10944</v>
      </c>
      <c r="C7" t="s">
        <v>20876</v>
      </c>
      <c r="D7">
        <v>4</v>
      </c>
      <c r="E7">
        <v>3</v>
      </c>
      <c r="F7">
        <v>2.4300000000000002</v>
      </c>
      <c r="G7">
        <v>0</v>
      </c>
      <c r="H7">
        <v>65</v>
      </c>
      <c r="I7">
        <v>28</v>
      </c>
      <c r="J7">
        <v>65</v>
      </c>
      <c r="K7">
        <v>47</v>
      </c>
      <c r="L7">
        <v>18</v>
      </c>
      <c r="M7">
        <v>6</v>
      </c>
      <c r="N7">
        <v>84</v>
      </c>
      <c r="O7">
        <v>17</v>
      </c>
      <c r="P7">
        <v>0.99</v>
      </c>
      <c r="Q7">
        <v>11.65</v>
      </c>
      <c r="R7">
        <v>2.4</v>
      </c>
      <c r="S7">
        <v>2.62</v>
      </c>
      <c r="T7">
        <v>1.2</v>
      </c>
      <c r="U7">
        <v>1.2</v>
      </c>
    </row>
    <row r="8" spans="1:21" x14ac:dyDescent="0.25">
      <c r="A8">
        <v>6655</v>
      </c>
      <c r="B8" t="s">
        <v>10945</v>
      </c>
      <c r="C8" t="s">
        <v>20881</v>
      </c>
      <c r="D8">
        <v>4</v>
      </c>
      <c r="E8">
        <v>2</v>
      </c>
      <c r="F8">
        <v>2.63</v>
      </c>
      <c r="G8">
        <v>0</v>
      </c>
      <c r="H8">
        <v>65</v>
      </c>
      <c r="I8">
        <v>28</v>
      </c>
      <c r="J8">
        <v>65</v>
      </c>
      <c r="K8">
        <v>47</v>
      </c>
      <c r="L8">
        <v>19</v>
      </c>
      <c r="M8">
        <v>5</v>
      </c>
      <c r="N8">
        <v>86</v>
      </c>
      <c r="O8">
        <v>24</v>
      </c>
      <c r="P8">
        <v>1.0900000000000001</v>
      </c>
      <c r="Q8">
        <v>11.85</v>
      </c>
      <c r="R8">
        <v>3.34</v>
      </c>
      <c r="S8">
        <v>2.67</v>
      </c>
      <c r="T8">
        <v>1.2</v>
      </c>
      <c r="U8">
        <v>1.4</v>
      </c>
    </row>
    <row r="9" spans="1:21" x14ac:dyDescent="0.25">
      <c r="A9">
        <v>11530</v>
      </c>
      <c r="B9" t="s">
        <v>1913</v>
      </c>
      <c r="C9" t="s">
        <v>20867</v>
      </c>
      <c r="D9">
        <v>12</v>
      </c>
      <c r="E9">
        <v>8</v>
      </c>
      <c r="F9">
        <v>2.77</v>
      </c>
      <c r="G9">
        <v>29</v>
      </c>
      <c r="H9">
        <v>29</v>
      </c>
      <c r="I9">
        <v>0</v>
      </c>
      <c r="J9">
        <v>181</v>
      </c>
      <c r="K9">
        <v>144</v>
      </c>
      <c r="L9">
        <v>56</v>
      </c>
      <c r="M9">
        <v>14</v>
      </c>
      <c r="N9">
        <v>214</v>
      </c>
      <c r="O9">
        <v>51</v>
      </c>
      <c r="P9">
        <v>1.07</v>
      </c>
      <c r="Q9">
        <v>10.63</v>
      </c>
      <c r="R9">
        <v>2.5099999999999998</v>
      </c>
      <c r="S9">
        <v>2.69</v>
      </c>
      <c r="T9">
        <v>4.9000000000000004</v>
      </c>
      <c r="U9">
        <v>4.5999999999999996</v>
      </c>
    </row>
    <row r="10" spans="1:21" x14ac:dyDescent="0.25">
      <c r="A10">
        <v>3240</v>
      </c>
      <c r="B10" t="s">
        <v>10868</v>
      </c>
      <c r="C10" t="s">
        <v>20882</v>
      </c>
      <c r="D10">
        <v>4</v>
      </c>
      <c r="E10">
        <v>3</v>
      </c>
      <c r="F10">
        <v>2.5</v>
      </c>
      <c r="G10">
        <v>0</v>
      </c>
      <c r="H10">
        <v>65</v>
      </c>
      <c r="I10">
        <v>28</v>
      </c>
      <c r="J10">
        <v>65</v>
      </c>
      <c r="K10">
        <v>53</v>
      </c>
      <c r="L10">
        <v>18</v>
      </c>
      <c r="M10">
        <v>4</v>
      </c>
      <c r="N10">
        <v>71</v>
      </c>
      <c r="O10">
        <v>21</v>
      </c>
      <c r="P10">
        <v>1.1399999999999999</v>
      </c>
      <c r="Q10">
        <v>9.83</v>
      </c>
      <c r="R10">
        <v>2.84</v>
      </c>
      <c r="S10">
        <v>2.69</v>
      </c>
      <c r="T10">
        <v>1.3</v>
      </c>
      <c r="U10">
        <v>1.3</v>
      </c>
    </row>
    <row r="11" spans="1:21" x14ac:dyDescent="0.25">
      <c r="A11">
        <v>3137</v>
      </c>
      <c r="B11" t="s">
        <v>10915</v>
      </c>
      <c r="C11" t="s">
        <v>20866</v>
      </c>
      <c r="D11">
        <v>15</v>
      </c>
      <c r="E11">
        <v>8</v>
      </c>
      <c r="F11">
        <v>2.71</v>
      </c>
      <c r="G11">
        <v>32</v>
      </c>
      <c r="H11">
        <v>32</v>
      </c>
      <c r="I11">
        <v>0</v>
      </c>
      <c r="J11">
        <v>212</v>
      </c>
      <c r="K11">
        <v>171</v>
      </c>
      <c r="L11">
        <v>64</v>
      </c>
      <c r="M11">
        <v>21</v>
      </c>
      <c r="N11">
        <v>253</v>
      </c>
      <c r="O11">
        <v>45</v>
      </c>
      <c r="P11">
        <v>1.02</v>
      </c>
      <c r="Q11">
        <v>10.78</v>
      </c>
      <c r="R11">
        <v>1.9</v>
      </c>
      <c r="S11">
        <v>2.77</v>
      </c>
      <c r="T11">
        <v>5.6</v>
      </c>
      <c r="U11">
        <v>5.8</v>
      </c>
    </row>
    <row r="12" spans="1:21" x14ac:dyDescent="0.25">
      <c r="A12">
        <v>10131</v>
      </c>
      <c r="B12" t="s">
        <v>10930</v>
      </c>
      <c r="C12" t="s">
        <v>20866</v>
      </c>
      <c r="D12">
        <v>13</v>
      </c>
      <c r="E12">
        <v>9</v>
      </c>
      <c r="F12">
        <v>2.94</v>
      </c>
      <c r="G12">
        <v>31</v>
      </c>
      <c r="H12">
        <v>31</v>
      </c>
      <c r="I12">
        <v>0</v>
      </c>
      <c r="J12">
        <v>185</v>
      </c>
      <c r="K12">
        <v>156</v>
      </c>
      <c r="L12">
        <v>60</v>
      </c>
      <c r="M12">
        <v>17</v>
      </c>
      <c r="N12">
        <v>210</v>
      </c>
      <c r="O12">
        <v>42</v>
      </c>
      <c r="P12">
        <v>1.07</v>
      </c>
      <c r="Q12">
        <v>10.23</v>
      </c>
      <c r="R12">
        <v>2.0299999999999998</v>
      </c>
      <c r="S12">
        <v>2.81</v>
      </c>
      <c r="T12">
        <v>4.8</v>
      </c>
      <c r="U12">
        <v>4.4000000000000004</v>
      </c>
    </row>
    <row r="13" spans="1:21" x14ac:dyDescent="0.25">
      <c r="A13">
        <v>7836</v>
      </c>
      <c r="B13" t="s">
        <v>10939</v>
      </c>
      <c r="C13" t="s">
        <v>20877</v>
      </c>
      <c r="D13">
        <v>3</v>
      </c>
      <c r="E13">
        <v>2</v>
      </c>
      <c r="F13">
        <v>2.67</v>
      </c>
      <c r="G13">
        <v>0</v>
      </c>
      <c r="H13">
        <v>55</v>
      </c>
      <c r="I13">
        <v>3</v>
      </c>
      <c r="J13">
        <v>55</v>
      </c>
      <c r="K13">
        <v>44</v>
      </c>
      <c r="L13">
        <v>16</v>
      </c>
      <c r="M13">
        <v>4</v>
      </c>
      <c r="N13">
        <v>61</v>
      </c>
      <c r="O13">
        <v>15</v>
      </c>
      <c r="P13">
        <v>1.08</v>
      </c>
      <c r="Q13">
        <v>9.93</v>
      </c>
      <c r="R13">
        <v>2.44</v>
      </c>
      <c r="S13">
        <v>2.87</v>
      </c>
      <c r="T13">
        <v>0.7</v>
      </c>
      <c r="U13">
        <v>0.7</v>
      </c>
    </row>
    <row r="14" spans="1:21" x14ac:dyDescent="0.25">
      <c r="A14">
        <v>10603</v>
      </c>
      <c r="B14" t="s">
        <v>10917</v>
      </c>
      <c r="C14" t="s">
        <v>20875</v>
      </c>
      <c r="D14">
        <v>15</v>
      </c>
      <c r="E14">
        <v>9</v>
      </c>
      <c r="F14">
        <v>2.83</v>
      </c>
      <c r="G14">
        <v>32</v>
      </c>
      <c r="H14">
        <v>32</v>
      </c>
      <c r="I14">
        <v>0</v>
      </c>
      <c r="J14">
        <v>210</v>
      </c>
      <c r="K14">
        <v>169</v>
      </c>
      <c r="L14">
        <v>66</v>
      </c>
      <c r="M14">
        <v>22</v>
      </c>
      <c r="N14">
        <v>256</v>
      </c>
      <c r="O14">
        <v>48</v>
      </c>
      <c r="P14">
        <v>1.03</v>
      </c>
      <c r="Q14">
        <v>10.97</v>
      </c>
      <c r="R14">
        <v>2.0499999999999998</v>
      </c>
      <c r="S14">
        <v>2.88</v>
      </c>
      <c r="T14">
        <v>5.9</v>
      </c>
      <c r="U14">
        <v>6</v>
      </c>
    </row>
    <row r="15" spans="1:21" x14ac:dyDescent="0.25">
      <c r="A15">
        <v>10745</v>
      </c>
      <c r="B15" t="s">
        <v>10921</v>
      </c>
      <c r="C15" t="s">
        <v>20885</v>
      </c>
      <c r="D15">
        <v>4</v>
      </c>
      <c r="E15">
        <v>3</v>
      </c>
      <c r="F15">
        <v>2.85</v>
      </c>
      <c r="G15">
        <v>0</v>
      </c>
      <c r="H15">
        <v>65</v>
      </c>
      <c r="I15">
        <v>28</v>
      </c>
      <c r="J15">
        <v>65</v>
      </c>
      <c r="K15">
        <v>50</v>
      </c>
      <c r="L15">
        <v>21</v>
      </c>
      <c r="M15">
        <v>5</v>
      </c>
      <c r="N15">
        <v>80</v>
      </c>
      <c r="O15">
        <v>25</v>
      </c>
      <c r="P15">
        <v>1.1499999999999999</v>
      </c>
      <c r="Q15">
        <v>11.09</v>
      </c>
      <c r="R15">
        <v>3.48</v>
      </c>
      <c r="S15">
        <v>2.91</v>
      </c>
      <c r="T15">
        <v>0.9</v>
      </c>
      <c r="U15">
        <v>0.8</v>
      </c>
    </row>
    <row r="16" spans="1:21" x14ac:dyDescent="0.25">
      <c r="A16">
        <v>8241</v>
      </c>
      <c r="B16" t="s">
        <v>10935</v>
      </c>
      <c r="C16" t="s">
        <v>20875</v>
      </c>
      <c r="D16">
        <v>3</v>
      </c>
      <c r="E16">
        <v>3</v>
      </c>
      <c r="F16">
        <v>2.98</v>
      </c>
      <c r="G16">
        <v>0</v>
      </c>
      <c r="H16">
        <v>65</v>
      </c>
      <c r="I16">
        <v>28</v>
      </c>
      <c r="J16">
        <v>65</v>
      </c>
      <c r="K16">
        <v>52</v>
      </c>
      <c r="L16">
        <v>22</v>
      </c>
      <c r="M16">
        <v>6</v>
      </c>
      <c r="N16">
        <v>80</v>
      </c>
      <c r="O16">
        <v>20</v>
      </c>
      <c r="P16">
        <v>1.1100000000000001</v>
      </c>
      <c r="Q16">
        <v>11.02</v>
      </c>
      <c r="R16">
        <v>2.83</v>
      </c>
      <c r="S16">
        <v>2.92</v>
      </c>
      <c r="T16">
        <v>1.1000000000000001</v>
      </c>
      <c r="U16">
        <v>1</v>
      </c>
    </row>
    <row r="17" spans="1:21" x14ac:dyDescent="0.25">
      <c r="A17">
        <v>8048</v>
      </c>
      <c r="B17" t="s">
        <v>10905</v>
      </c>
      <c r="C17" t="s">
        <v>20884</v>
      </c>
      <c r="D17">
        <v>3</v>
      </c>
      <c r="E17">
        <v>3</v>
      </c>
      <c r="F17">
        <v>2.92</v>
      </c>
      <c r="G17">
        <v>0</v>
      </c>
      <c r="H17">
        <v>65</v>
      </c>
      <c r="I17">
        <v>28</v>
      </c>
      <c r="J17">
        <v>65</v>
      </c>
      <c r="K17">
        <v>50</v>
      </c>
      <c r="L17">
        <v>21</v>
      </c>
      <c r="M17">
        <v>6</v>
      </c>
      <c r="N17">
        <v>83</v>
      </c>
      <c r="O17">
        <v>24</v>
      </c>
      <c r="P17">
        <v>1.1399999999999999</v>
      </c>
      <c r="Q17">
        <v>11.56</v>
      </c>
      <c r="R17">
        <v>3.29</v>
      </c>
      <c r="S17">
        <v>2.93</v>
      </c>
      <c r="T17">
        <v>1</v>
      </c>
      <c r="U17">
        <v>1</v>
      </c>
    </row>
    <row r="18" spans="1:21" x14ac:dyDescent="0.25">
      <c r="A18">
        <v>4153</v>
      </c>
      <c r="B18" t="s">
        <v>10822</v>
      </c>
      <c r="C18" t="s">
        <v>20872</v>
      </c>
      <c r="D18">
        <v>15</v>
      </c>
      <c r="E18">
        <v>8</v>
      </c>
      <c r="F18">
        <v>2.95</v>
      </c>
      <c r="G18">
        <v>32</v>
      </c>
      <c r="H18">
        <v>32</v>
      </c>
      <c r="I18">
        <v>0</v>
      </c>
      <c r="J18">
        <v>208</v>
      </c>
      <c r="K18">
        <v>176</v>
      </c>
      <c r="L18">
        <v>68</v>
      </c>
      <c r="M18">
        <v>16</v>
      </c>
      <c r="N18">
        <v>219</v>
      </c>
      <c r="O18">
        <v>56</v>
      </c>
      <c r="P18">
        <v>1.1200000000000001</v>
      </c>
      <c r="Q18">
        <v>9.48</v>
      </c>
      <c r="R18">
        <v>2.44</v>
      </c>
      <c r="S18">
        <v>2.93</v>
      </c>
      <c r="T18">
        <v>5.2</v>
      </c>
      <c r="U18">
        <v>4.7</v>
      </c>
    </row>
    <row r="19" spans="1:21" x14ac:dyDescent="0.25">
      <c r="A19">
        <v>6632</v>
      </c>
      <c r="B19" t="s">
        <v>10876</v>
      </c>
      <c r="C19" t="s">
        <v>20887</v>
      </c>
      <c r="D19">
        <v>13</v>
      </c>
      <c r="E19">
        <v>9</v>
      </c>
      <c r="F19">
        <v>3.04</v>
      </c>
      <c r="G19">
        <v>31</v>
      </c>
      <c r="H19">
        <v>31</v>
      </c>
      <c r="I19">
        <v>0</v>
      </c>
      <c r="J19">
        <v>188</v>
      </c>
      <c r="K19">
        <v>161</v>
      </c>
      <c r="L19">
        <v>64</v>
      </c>
      <c r="M19">
        <v>16</v>
      </c>
      <c r="N19">
        <v>202</v>
      </c>
      <c r="O19">
        <v>48</v>
      </c>
      <c r="P19">
        <v>1.1100000000000001</v>
      </c>
      <c r="Q19">
        <v>9.67</v>
      </c>
      <c r="R19">
        <v>2.2999999999999998</v>
      </c>
      <c r="S19">
        <v>2.96</v>
      </c>
      <c r="T19">
        <v>4.8</v>
      </c>
      <c r="U19">
        <v>4.7</v>
      </c>
    </row>
    <row r="20" spans="1:21" x14ac:dyDescent="0.25">
      <c r="A20">
        <v>13172</v>
      </c>
      <c r="B20" t="s">
        <v>10674</v>
      </c>
      <c r="C20" t="s">
        <v>20881</v>
      </c>
      <c r="D20">
        <v>3</v>
      </c>
      <c r="E20">
        <v>2</v>
      </c>
      <c r="F20">
        <v>3.04</v>
      </c>
      <c r="G20">
        <v>0</v>
      </c>
      <c r="H20">
        <v>55</v>
      </c>
      <c r="I20">
        <v>3</v>
      </c>
      <c r="J20">
        <v>55</v>
      </c>
      <c r="K20">
        <v>46</v>
      </c>
      <c r="L20">
        <v>19</v>
      </c>
      <c r="M20">
        <v>4</v>
      </c>
      <c r="N20">
        <v>60</v>
      </c>
      <c r="O20">
        <v>20</v>
      </c>
      <c r="P20">
        <v>1.2</v>
      </c>
      <c r="Q20">
        <v>9.75</v>
      </c>
      <c r="R20">
        <v>3.2</v>
      </c>
      <c r="S20">
        <v>3.01</v>
      </c>
      <c r="T20">
        <v>0.8</v>
      </c>
      <c r="U20">
        <v>0.8</v>
      </c>
    </row>
    <row r="21" spans="1:21" x14ac:dyDescent="0.25">
      <c r="A21">
        <v>4264</v>
      </c>
      <c r="B21" t="s">
        <v>10938</v>
      </c>
      <c r="C21" t="s">
        <v>20871</v>
      </c>
      <c r="D21">
        <v>3</v>
      </c>
      <c r="E21">
        <v>3</v>
      </c>
      <c r="F21">
        <v>2.82</v>
      </c>
      <c r="G21">
        <v>0</v>
      </c>
      <c r="H21">
        <v>65</v>
      </c>
      <c r="I21">
        <v>28</v>
      </c>
      <c r="J21">
        <v>65</v>
      </c>
      <c r="K21">
        <v>61</v>
      </c>
      <c r="L21">
        <v>20</v>
      </c>
      <c r="M21">
        <v>4</v>
      </c>
      <c r="N21">
        <v>57</v>
      </c>
      <c r="O21">
        <v>15</v>
      </c>
      <c r="P21">
        <v>1.1599999999999999</v>
      </c>
      <c r="Q21">
        <v>7.96</v>
      </c>
      <c r="R21">
        <v>2.09</v>
      </c>
      <c r="S21">
        <v>3.02</v>
      </c>
      <c r="T21">
        <v>0.8</v>
      </c>
      <c r="U21">
        <v>0.8</v>
      </c>
    </row>
    <row r="22" spans="1:21" x14ac:dyDescent="0.25">
      <c r="A22">
        <v>2660</v>
      </c>
      <c r="B22" t="s">
        <v>10918</v>
      </c>
      <c r="C22" t="s">
        <v>20873</v>
      </c>
      <c r="D22">
        <v>4</v>
      </c>
      <c r="E22">
        <v>3</v>
      </c>
      <c r="F22">
        <v>2.91</v>
      </c>
      <c r="G22">
        <v>0</v>
      </c>
      <c r="H22">
        <v>65</v>
      </c>
      <c r="I22">
        <v>6</v>
      </c>
      <c r="J22">
        <v>65</v>
      </c>
      <c r="K22">
        <v>52</v>
      </c>
      <c r="L22">
        <v>21</v>
      </c>
      <c r="M22">
        <v>5</v>
      </c>
      <c r="N22">
        <v>76</v>
      </c>
      <c r="O22">
        <v>23</v>
      </c>
      <c r="P22">
        <v>1.1499999999999999</v>
      </c>
      <c r="Q22">
        <v>10.51</v>
      </c>
      <c r="R22">
        <v>3.17</v>
      </c>
      <c r="S22">
        <v>3.03</v>
      </c>
      <c r="T22">
        <v>1</v>
      </c>
      <c r="U22">
        <v>1.1000000000000001</v>
      </c>
    </row>
    <row r="23" spans="1:21" x14ac:dyDescent="0.25">
      <c r="A23">
        <v>9894</v>
      </c>
      <c r="B23" t="s">
        <v>10440</v>
      </c>
      <c r="C23" t="s">
        <v>20877</v>
      </c>
      <c r="D23">
        <v>1</v>
      </c>
      <c r="E23">
        <v>1</v>
      </c>
      <c r="F23">
        <v>2.87</v>
      </c>
      <c r="G23">
        <v>0</v>
      </c>
      <c r="H23">
        <v>20</v>
      </c>
      <c r="I23">
        <v>0</v>
      </c>
      <c r="J23">
        <v>20</v>
      </c>
      <c r="K23">
        <v>16</v>
      </c>
      <c r="L23">
        <v>6</v>
      </c>
      <c r="M23">
        <v>2</v>
      </c>
      <c r="N23">
        <v>22</v>
      </c>
      <c r="O23">
        <v>6</v>
      </c>
      <c r="P23">
        <v>1.1399999999999999</v>
      </c>
      <c r="Q23">
        <v>9.8699999999999992</v>
      </c>
      <c r="R23">
        <v>2.91</v>
      </c>
      <c r="S23">
        <v>3.03</v>
      </c>
      <c r="T23">
        <v>0.2</v>
      </c>
      <c r="U23">
        <v>0.2</v>
      </c>
    </row>
    <row r="24" spans="1:21" x14ac:dyDescent="0.25">
      <c r="A24">
        <v>5524</v>
      </c>
      <c r="B24" t="s">
        <v>10920</v>
      </c>
      <c r="C24" t="s">
        <v>20877</v>
      </c>
      <c r="D24">
        <v>14</v>
      </c>
      <c r="E24">
        <v>10</v>
      </c>
      <c r="F24">
        <v>2.81</v>
      </c>
      <c r="G24">
        <v>32</v>
      </c>
      <c r="H24">
        <v>32</v>
      </c>
      <c r="I24">
        <v>0</v>
      </c>
      <c r="J24">
        <v>209</v>
      </c>
      <c r="K24">
        <v>178</v>
      </c>
      <c r="L24">
        <v>65</v>
      </c>
      <c r="M24">
        <v>19</v>
      </c>
      <c r="N24">
        <v>216</v>
      </c>
      <c r="O24">
        <v>47</v>
      </c>
      <c r="P24">
        <v>1.07</v>
      </c>
      <c r="Q24">
        <v>9.27</v>
      </c>
      <c r="R24">
        <v>2.0099999999999998</v>
      </c>
      <c r="S24">
        <v>3.03</v>
      </c>
      <c r="T24">
        <v>4.3</v>
      </c>
      <c r="U24">
        <v>4.5999999999999996</v>
      </c>
    </row>
    <row r="25" spans="1:21" x14ac:dyDescent="0.25">
      <c r="A25">
        <v>2429</v>
      </c>
      <c r="B25" t="s">
        <v>10919</v>
      </c>
      <c r="C25" t="s">
        <v>20887</v>
      </c>
      <c r="D25">
        <v>14</v>
      </c>
      <c r="E25">
        <v>10</v>
      </c>
      <c r="F25">
        <v>3.01</v>
      </c>
      <c r="G25">
        <v>32</v>
      </c>
      <c r="H25">
        <v>32</v>
      </c>
      <c r="I25">
        <v>0</v>
      </c>
      <c r="J25">
        <v>211</v>
      </c>
      <c r="K25">
        <v>182</v>
      </c>
      <c r="L25">
        <v>71</v>
      </c>
      <c r="M25">
        <v>20</v>
      </c>
      <c r="N25">
        <v>223</v>
      </c>
      <c r="O25">
        <v>46</v>
      </c>
      <c r="P25">
        <v>1.08</v>
      </c>
      <c r="Q25">
        <v>9.51</v>
      </c>
      <c r="R25">
        <v>1.96</v>
      </c>
      <c r="S25">
        <v>3.04</v>
      </c>
      <c r="T25">
        <v>5.2</v>
      </c>
      <c r="U25">
        <v>5.3</v>
      </c>
    </row>
    <row r="26" spans="1:21" x14ac:dyDescent="0.25">
      <c r="A26">
        <v>7441</v>
      </c>
      <c r="B26" t="s">
        <v>10934</v>
      </c>
      <c r="C26" t="s">
        <v>20888</v>
      </c>
      <c r="D26">
        <v>3</v>
      </c>
      <c r="E26">
        <v>3</v>
      </c>
      <c r="F26">
        <v>2.75</v>
      </c>
      <c r="G26">
        <v>0</v>
      </c>
      <c r="H26">
        <v>65</v>
      </c>
      <c r="I26">
        <v>28</v>
      </c>
      <c r="J26">
        <v>65</v>
      </c>
      <c r="K26">
        <v>52</v>
      </c>
      <c r="L26">
        <v>20</v>
      </c>
      <c r="M26">
        <v>5</v>
      </c>
      <c r="N26">
        <v>72</v>
      </c>
      <c r="O26">
        <v>21</v>
      </c>
      <c r="P26">
        <v>1.1200000000000001</v>
      </c>
      <c r="Q26">
        <v>9.99</v>
      </c>
      <c r="R26">
        <v>2.9</v>
      </c>
      <c r="S26">
        <v>3.04</v>
      </c>
      <c r="T26">
        <v>0.9</v>
      </c>
      <c r="U26">
        <v>1.2</v>
      </c>
    </row>
    <row r="27" spans="1:21" x14ac:dyDescent="0.25">
      <c r="A27">
        <v>3548</v>
      </c>
      <c r="B27" t="s">
        <v>10167</v>
      </c>
      <c r="C27" t="s">
        <v>20893</v>
      </c>
      <c r="D27">
        <v>3</v>
      </c>
      <c r="E27">
        <v>2</v>
      </c>
      <c r="F27">
        <v>2.94</v>
      </c>
      <c r="G27">
        <v>0</v>
      </c>
      <c r="H27">
        <v>55</v>
      </c>
      <c r="I27">
        <v>3</v>
      </c>
      <c r="J27">
        <v>55</v>
      </c>
      <c r="K27">
        <v>50</v>
      </c>
      <c r="L27">
        <v>18</v>
      </c>
      <c r="M27">
        <v>5</v>
      </c>
      <c r="N27">
        <v>54</v>
      </c>
      <c r="O27">
        <v>10</v>
      </c>
      <c r="P27">
        <v>1.08</v>
      </c>
      <c r="Q27">
        <v>8.7899999999999991</v>
      </c>
      <c r="R27">
        <v>1.6</v>
      </c>
      <c r="S27">
        <v>3.05</v>
      </c>
      <c r="T27">
        <v>0.7</v>
      </c>
      <c r="U27">
        <v>0.8</v>
      </c>
    </row>
    <row r="28" spans="1:21" x14ac:dyDescent="0.25">
      <c r="A28">
        <v>5702</v>
      </c>
      <c r="B28" t="s">
        <v>22736</v>
      </c>
      <c r="C28" t="s">
        <v>20884</v>
      </c>
      <c r="D28">
        <v>1</v>
      </c>
      <c r="E28">
        <v>1</v>
      </c>
      <c r="F28">
        <v>3.06</v>
      </c>
      <c r="G28">
        <v>0</v>
      </c>
      <c r="H28">
        <v>25</v>
      </c>
      <c r="I28">
        <v>0</v>
      </c>
      <c r="J28">
        <v>25</v>
      </c>
      <c r="K28">
        <v>20</v>
      </c>
      <c r="L28">
        <v>9</v>
      </c>
      <c r="M28">
        <v>2</v>
      </c>
      <c r="N28">
        <v>30</v>
      </c>
      <c r="O28">
        <v>9</v>
      </c>
      <c r="P28">
        <v>1.18</v>
      </c>
      <c r="Q28">
        <v>10.82</v>
      </c>
      <c r="R28">
        <v>3.33</v>
      </c>
      <c r="S28">
        <v>3.05</v>
      </c>
      <c r="T28">
        <v>0.4</v>
      </c>
      <c r="U28">
        <v>0.4</v>
      </c>
    </row>
    <row r="29" spans="1:21" x14ac:dyDescent="0.25">
      <c r="A29">
        <v>12183</v>
      </c>
      <c r="B29" t="s">
        <v>10902</v>
      </c>
      <c r="C29" t="s">
        <v>20887</v>
      </c>
      <c r="D29">
        <v>4</v>
      </c>
      <c r="E29">
        <v>3</v>
      </c>
      <c r="F29">
        <v>2.8</v>
      </c>
      <c r="G29">
        <v>0</v>
      </c>
      <c r="H29">
        <v>65</v>
      </c>
      <c r="I29">
        <v>28</v>
      </c>
      <c r="J29">
        <v>65</v>
      </c>
      <c r="K29">
        <v>50</v>
      </c>
      <c r="L29">
        <v>20</v>
      </c>
      <c r="M29">
        <v>6</v>
      </c>
      <c r="N29">
        <v>80</v>
      </c>
      <c r="O29">
        <v>23</v>
      </c>
      <c r="P29">
        <v>1.1200000000000001</v>
      </c>
      <c r="Q29">
        <v>11.14</v>
      </c>
      <c r="R29">
        <v>3.21</v>
      </c>
      <c r="S29">
        <v>3.05</v>
      </c>
      <c r="T29">
        <v>0.9</v>
      </c>
      <c r="U29">
        <v>1.2</v>
      </c>
    </row>
    <row r="30" spans="1:21" x14ac:dyDescent="0.25">
      <c r="A30">
        <v>7550</v>
      </c>
      <c r="B30" t="s">
        <v>10940</v>
      </c>
      <c r="C30" t="s">
        <v>20895</v>
      </c>
      <c r="D30">
        <v>4</v>
      </c>
      <c r="E30">
        <v>3</v>
      </c>
      <c r="F30">
        <v>2.73</v>
      </c>
      <c r="G30">
        <v>0</v>
      </c>
      <c r="H30">
        <v>65</v>
      </c>
      <c r="I30">
        <v>6</v>
      </c>
      <c r="J30">
        <v>65</v>
      </c>
      <c r="K30">
        <v>51</v>
      </c>
      <c r="L30">
        <v>20</v>
      </c>
      <c r="M30">
        <v>6</v>
      </c>
      <c r="N30">
        <v>75</v>
      </c>
      <c r="O30">
        <v>21</v>
      </c>
      <c r="P30">
        <v>1.1000000000000001</v>
      </c>
      <c r="Q30">
        <v>10.33</v>
      </c>
      <c r="R30">
        <v>2.87</v>
      </c>
      <c r="S30">
        <v>3.07</v>
      </c>
      <c r="T30">
        <v>0.8</v>
      </c>
      <c r="U30">
        <v>1.1000000000000001</v>
      </c>
    </row>
    <row r="31" spans="1:21" x14ac:dyDescent="0.25">
      <c r="A31">
        <v>11762</v>
      </c>
      <c r="B31" t="s">
        <v>10656</v>
      </c>
      <c r="C31" t="s">
        <v>20890</v>
      </c>
      <c r="D31">
        <v>11</v>
      </c>
      <c r="E31">
        <v>9</v>
      </c>
      <c r="F31">
        <v>3.13</v>
      </c>
      <c r="G31">
        <v>29</v>
      </c>
      <c r="H31">
        <v>29</v>
      </c>
      <c r="I31">
        <v>0</v>
      </c>
      <c r="J31">
        <v>176</v>
      </c>
      <c r="K31">
        <v>149</v>
      </c>
      <c r="L31">
        <v>61</v>
      </c>
      <c r="M31">
        <v>17</v>
      </c>
      <c r="N31">
        <v>193</v>
      </c>
      <c r="O31">
        <v>46</v>
      </c>
      <c r="P31">
        <v>1.1100000000000001</v>
      </c>
      <c r="Q31">
        <v>9.9</v>
      </c>
      <c r="R31">
        <v>2.34</v>
      </c>
      <c r="S31">
        <v>3.07</v>
      </c>
      <c r="T31">
        <v>4.0999999999999996</v>
      </c>
      <c r="U31">
        <v>3.2</v>
      </c>
    </row>
    <row r="32" spans="1:21" x14ac:dyDescent="0.25">
      <c r="A32">
        <v>12537</v>
      </c>
      <c r="B32" t="s">
        <v>10516</v>
      </c>
      <c r="C32" t="s">
        <v>20891</v>
      </c>
      <c r="D32">
        <v>0</v>
      </c>
      <c r="E32">
        <v>0</v>
      </c>
      <c r="F32">
        <v>3.08</v>
      </c>
      <c r="G32">
        <v>0</v>
      </c>
      <c r="H32">
        <v>1</v>
      </c>
      <c r="I32">
        <v>0</v>
      </c>
      <c r="J32">
        <v>1</v>
      </c>
      <c r="K32">
        <v>1</v>
      </c>
      <c r="L32">
        <v>0</v>
      </c>
      <c r="M32">
        <v>0</v>
      </c>
      <c r="N32">
        <v>1</v>
      </c>
      <c r="O32">
        <v>0</v>
      </c>
      <c r="P32">
        <v>1.18</v>
      </c>
      <c r="Q32">
        <v>9.64</v>
      </c>
      <c r="R32">
        <v>2.88</v>
      </c>
      <c r="S32">
        <v>3.1</v>
      </c>
      <c r="T32">
        <v>0</v>
      </c>
      <c r="U32">
        <v>0.1</v>
      </c>
    </row>
    <row r="33" spans="1:21" x14ac:dyDescent="0.25">
      <c r="A33">
        <v>3184</v>
      </c>
      <c r="B33" t="s">
        <v>10892</v>
      </c>
      <c r="C33" t="s">
        <v>20881</v>
      </c>
      <c r="D33">
        <v>16</v>
      </c>
      <c r="E33">
        <v>8</v>
      </c>
      <c r="F33">
        <v>2.94</v>
      </c>
      <c r="G33">
        <v>32</v>
      </c>
      <c r="H33">
        <v>32</v>
      </c>
      <c r="I33">
        <v>0</v>
      </c>
      <c r="J33">
        <v>215</v>
      </c>
      <c r="K33">
        <v>189</v>
      </c>
      <c r="L33">
        <v>70</v>
      </c>
      <c r="M33">
        <v>22</v>
      </c>
      <c r="N33">
        <v>220</v>
      </c>
      <c r="O33">
        <v>44</v>
      </c>
      <c r="P33">
        <v>1.08</v>
      </c>
      <c r="Q33">
        <v>9.1999999999999993</v>
      </c>
      <c r="R33">
        <v>1.82</v>
      </c>
      <c r="S33">
        <v>3.1</v>
      </c>
      <c r="T33">
        <v>4.9000000000000004</v>
      </c>
      <c r="U33">
        <v>6.2</v>
      </c>
    </row>
    <row r="34" spans="1:21" x14ac:dyDescent="0.25">
      <c r="A34">
        <v>12572</v>
      </c>
      <c r="B34" t="s">
        <v>10675</v>
      </c>
      <c r="C34" t="s">
        <v>20866</v>
      </c>
      <c r="D34">
        <v>3</v>
      </c>
      <c r="E34">
        <v>2</v>
      </c>
      <c r="F34">
        <v>3.12</v>
      </c>
      <c r="G34">
        <v>0</v>
      </c>
      <c r="H34">
        <v>55</v>
      </c>
      <c r="I34">
        <v>2</v>
      </c>
      <c r="J34">
        <v>55</v>
      </c>
      <c r="K34">
        <v>51</v>
      </c>
      <c r="L34">
        <v>19</v>
      </c>
      <c r="M34">
        <v>4</v>
      </c>
      <c r="N34">
        <v>52</v>
      </c>
      <c r="O34">
        <v>17</v>
      </c>
      <c r="P34">
        <v>1.24</v>
      </c>
      <c r="Q34">
        <v>8.51</v>
      </c>
      <c r="R34">
        <v>2.74</v>
      </c>
      <c r="S34">
        <v>3.11</v>
      </c>
      <c r="T34">
        <v>0.6</v>
      </c>
      <c r="U34">
        <v>0.6</v>
      </c>
    </row>
    <row r="35" spans="1:21" x14ac:dyDescent="0.25">
      <c r="A35">
        <v>11713</v>
      </c>
      <c r="B35" t="s">
        <v>10912</v>
      </c>
      <c r="C35" t="s">
        <v>20890</v>
      </c>
      <c r="D35">
        <v>13</v>
      </c>
      <c r="E35">
        <v>10</v>
      </c>
      <c r="F35">
        <v>3.08</v>
      </c>
      <c r="G35">
        <v>32</v>
      </c>
      <c r="H35">
        <v>32</v>
      </c>
      <c r="I35">
        <v>0</v>
      </c>
      <c r="J35">
        <v>203</v>
      </c>
      <c r="K35">
        <v>178</v>
      </c>
      <c r="L35">
        <v>69</v>
      </c>
      <c r="M35">
        <v>20</v>
      </c>
      <c r="N35">
        <v>206</v>
      </c>
      <c r="O35">
        <v>44</v>
      </c>
      <c r="P35">
        <v>1.0900000000000001</v>
      </c>
      <c r="Q35">
        <v>9.17</v>
      </c>
      <c r="R35">
        <v>1.94</v>
      </c>
      <c r="S35">
        <v>3.11</v>
      </c>
      <c r="T35">
        <v>4.5999999999999996</v>
      </c>
      <c r="U35">
        <v>3.9</v>
      </c>
    </row>
    <row r="36" spans="1:21" x14ac:dyDescent="0.25">
      <c r="A36">
        <v>11720</v>
      </c>
      <c r="B36" t="s">
        <v>10862</v>
      </c>
      <c r="C36" t="s">
        <v>20872</v>
      </c>
      <c r="D36">
        <v>3</v>
      </c>
      <c r="E36">
        <v>2</v>
      </c>
      <c r="F36">
        <v>3.04</v>
      </c>
      <c r="G36">
        <v>0</v>
      </c>
      <c r="H36">
        <v>55</v>
      </c>
      <c r="I36">
        <v>3</v>
      </c>
      <c r="J36">
        <v>55</v>
      </c>
      <c r="K36">
        <v>44</v>
      </c>
      <c r="L36">
        <v>19</v>
      </c>
      <c r="M36">
        <v>4</v>
      </c>
      <c r="N36">
        <v>63</v>
      </c>
      <c r="O36">
        <v>21</v>
      </c>
      <c r="P36">
        <v>1.18</v>
      </c>
      <c r="Q36">
        <v>10.37</v>
      </c>
      <c r="R36">
        <v>3.39</v>
      </c>
      <c r="S36">
        <v>3.12</v>
      </c>
      <c r="T36">
        <v>0.7</v>
      </c>
      <c r="U36">
        <v>0.6</v>
      </c>
    </row>
    <row r="37" spans="1:21" x14ac:dyDescent="0.25">
      <c r="A37">
        <v>9817</v>
      </c>
      <c r="B37" t="s">
        <v>10886</v>
      </c>
      <c r="C37" t="s">
        <v>20877</v>
      </c>
      <c r="D37">
        <v>3</v>
      </c>
      <c r="E37">
        <v>3</v>
      </c>
      <c r="F37">
        <v>2.83</v>
      </c>
      <c r="G37">
        <v>0</v>
      </c>
      <c r="H37">
        <v>65</v>
      </c>
      <c r="I37">
        <v>6</v>
      </c>
      <c r="J37">
        <v>65</v>
      </c>
      <c r="K37">
        <v>55</v>
      </c>
      <c r="L37">
        <v>20</v>
      </c>
      <c r="M37">
        <v>6</v>
      </c>
      <c r="N37">
        <v>66</v>
      </c>
      <c r="O37">
        <v>17</v>
      </c>
      <c r="P37">
        <v>1.1000000000000001</v>
      </c>
      <c r="Q37">
        <v>9.1199999999999992</v>
      </c>
      <c r="R37">
        <v>2.2999999999999998</v>
      </c>
      <c r="S37">
        <v>3.12</v>
      </c>
      <c r="T37">
        <v>0.6</v>
      </c>
      <c r="U37">
        <v>0.7</v>
      </c>
    </row>
    <row r="38" spans="1:21" x14ac:dyDescent="0.25">
      <c r="A38">
        <v>4772</v>
      </c>
      <c r="B38" t="s">
        <v>10937</v>
      </c>
      <c r="C38" t="s">
        <v>20889</v>
      </c>
      <c r="D38">
        <v>13</v>
      </c>
      <c r="E38">
        <v>10</v>
      </c>
      <c r="F38">
        <v>3.17</v>
      </c>
      <c r="G38">
        <v>32</v>
      </c>
      <c r="H38">
        <v>32</v>
      </c>
      <c r="I38">
        <v>0</v>
      </c>
      <c r="J38">
        <v>208</v>
      </c>
      <c r="K38">
        <v>187</v>
      </c>
      <c r="L38">
        <v>73</v>
      </c>
      <c r="M38">
        <v>17</v>
      </c>
      <c r="N38">
        <v>202</v>
      </c>
      <c r="O38">
        <v>52</v>
      </c>
      <c r="P38">
        <v>1.1499999999999999</v>
      </c>
      <c r="Q38">
        <v>8.76</v>
      </c>
      <c r="R38">
        <v>2.2400000000000002</v>
      </c>
      <c r="S38">
        <v>3.12</v>
      </c>
      <c r="T38">
        <v>4.7</v>
      </c>
      <c r="U38">
        <v>4.4000000000000004</v>
      </c>
    </row>
    <row r="39" spans="1:21" x14ac:dyDescent="0.25">
      <c r="A39">
        <v>4070</v>
      </c>
      <c r="B39" t="s">
        <v>10924</v>
      </c>
      <c r="C39" t="s">
        <v>20872</v>
      </c>
      <c r="D39">
        <v>4</v>
      </c>
      <c r="E39">
        <v>3</v>
      </c>
      <c r="F39">
        <v>3.07</v>
      </c>
      <c r="G39">
        <v>0</v>
      </c>
      <c r="H39">
        <v>65</v>
      </c>
      <c r="I39">
        <v>6</v>
      </c>
      <c r="J39">
        <v>65</v>
      </c>
      <c r="K39">
        <v>52</v>
      </c>
      <c r="L39">
        <v>22</v>
      </c>
      <c r="M39">
        <v>5</v>
      </c>
      <c r="N39">
        <v>74</v>
      </c>
      <c r="O39">
        <v>26</v>
      </c>
      <c r="P39">
        <v>1.2</v>
      </c>
      <c r="Q39">
        <v>10.18</v>
      </c>
      <c r="R39">
        <v>3.59</v>
      </c>
      <c r="S39">
        <v>3.14</v>
      </c>
      <c r="T39">
        <v>0.8</v>
      </c>
      <c r="U39">
        <v>0.7</v>
      </c>
    </row>
    <row r="40" spans="1:21" x14ac:dyDescent="0.25">
      <c r="A40">
        <v>5114</v>
      </c>
      <c r="B40" t="s">
        <v>10853</v>
      </c>
      <c r="C40" t="s">
        <v>20890</v>
      </c>
      <c r="D40">
        <v>3</v>
      </c>
      <c r="E40">
        <v>3</v>
      </c>
      <c r="F40">
        <v>3.13</v>
      </c>
      <c r="G40">
        <v>0</v>
      </c>
      <c r="H40">
        <v>65</v>
      </c>
      <c r="I40">
        <v>28</v>
      </c>
      <c r="J40">
        <v>65</v>
      </c>
      <c r="K40">
        <v>56</v>
      </c>
      <c r="L40">
        <v>23</v>
      </c>
      <c r="M40">
        <v>5</v>
      </c>
      <c r="N40">
        <v>68</v>
      </c>
      <c r="O40">
        <v>22</v>
      </c>
      <c r="P40">
        <v>1.21</v>
      </c>
      <c r="Q40">
        <v>9.3800000000000008</v>
      </c>
      <c r="R40">
        <v>3.11</v>
      </c>
      <c r="S40">
        <v>3.14</v>
      </c>
      <c r="T40">
        <v>0.8</v>
      </c>
      <c r="U40">
        <v>0.5</v>
      </c>
    </row>
    <row r="41" spans="1:21" x14ac:dyDescent="0.25">
      <c r="A41">
        <v>4696</v>
      </c>
      <c r="B41" t="s">
        <v>10897</v>
      </c>
      <c r="C41" t="s">
        <v>20875</v>
      </c>
      <c r="D41">
        <v>2</v>
      </c>
      <c r="E41">
        <v>2</v>
      </c>
      <c r="F41">
        <v>3.09</v>
      </c>
      <c r="G41">
        <v>0</v>
      </c>
      <c r="H41">
        <v>45</v>
      </c>
      <c r="I41">
        <v>1</v>
      </c>
      <c r="J41">
        <v>45</v>
      </c>
      <c r="K41">
        <v>36</v>
      </c>
      <c r="L41">
        <v>15</v>
      </c>
      <c r="M41">
        <v>4</v>
      </c>
      <c r="N41">
        <v>53</v>
      </c>
      <c r="O41">
        <v>17</v>
      </c>
      <c r="P41">
        <v>1.18</v>
      </c>
      <c r="Q41">
        <v>10.63</v>
      </c>
      <c r="R41">
        <v>3.31</v>
      </c>
      <c r="S41">
        <v>3.14</v>
      </c>
      <c r="T41">
        <v>0.6</v>
      </c>
      <c r="U41">
        <v>0.6</v>
      </c>
    </row>
    <row r="42" spans="1:21" x14ac:dyDescent="0.25">
      <c r="A42">
        <v>7872</v>
      </c>
      <c r="B42" t="s">
        <v>10861</v>
      </c>
      <c r="C42" t="s">
        <v>20891</v>
      </c>
      <c r="D42">
        <v>11</v>
      </c>
      <c r="E42">
        <v>12</v>
      </c>
      <c r="F42">
        <v>3.38</v>
      </c>
      <c r="G42">
        <v>32</v>
      </c>
      <c r="H42">
        <v>32</v>
      </c>
      <c r="I42">
        <v>0</v>
      </c>
      <c r="J42">
        <v>194</v>
      </c>
      <c r="K42">
        <v>168</v>
      </c>
      <c r="L42">
        <v>73</v>
      </c>
      <c r="M42">
        <v>13</v>
      </c>
      <c r="N42">
        <v>203</v>
      </c>
      <c r="O42">
        <v>73</v>
      </c>
      <c r="P42">
        <v>1.24</v>
      </c>
      <c r="Q42">
        <v>9.4</v>
      </c>
      <c r="R42">
        <v>3.39</v>
      </c>
      <c r="S42">
        <v>3.15</v>
      </c>
      <c r="T42">
        <v>4.2</v>
      </c>
      <c r="U42">
        <v>2.7</v>
      </c>
    </row>
    <row r="43" spans="1:21" x14ac:dyDescent="0.25">
      <c r="A43">
        <v>11334</v>
      </c>
      <c r="B43" t="s">
        <v>10785</v>
      </c>
      <c r="C43" t="s">
        <v>20885</v>
      </c>
      <c r="D43">
        <v>3</v>
      </c>
      <c r="E43">
        <v>3</v>
      </c>
      <c r="F43">
        <v>3.04</v>
      </c>
      <c r="G43">
        <v>3</v>
      </c>
      <c r="H43">
        <v>43</v>
      </c>
      <c r="I43">
        <v>0</v>
      </c>
      <c r="J43">
        <v>58</v>
      </c>
      <c r="K43">
        <v>53</v>
      </c>
      <c r="L43">
        <v>20</v>
      </c>
      <c r="M43">
        <v>6</v>
      </c>
      <c r="N43">
        <v>57</v>
      </c>
      <c r="O43">
        <v>12</v>
      </c>
      <c r="P43">
        <v>1.1100000000000001</v>
      </c>
      <c r="Q43">
        <v>8.89</v>
      </c>
      <c r="R43">
        <v>1.84</v>
      </c>
      <c r="S43">
        <v>3.16</v>
      </c>
      <c r="T43">
        <v>0.8</v>
      </c>
      <c r="U43">
        <v>0.7</v>
      </c>
    </row>
    <row r="44" spans="1:21" x14ac:dyDescent="0.25">
      <c r="A44">
        <v>521</v>
      </c>
      <c r="B44" t="s">
        <v>10850</v>
      </c>
      <c r="C44" t="s">
        <v>20874</v>
      </c>
      <c r="D44">
        <v>3</v>
      </c>
      <c r="E44">
        <v>3</v>
      </c>
      <c r="F44">
        <v>2.88</v>
      </c>
      <c r="G44">
        <v>0</v>
      </c>
      <c r="H44">
        <v>55</v>
      </c>
      <c r="I44">
        <v>3</v>
      </c>
      <c r="J44">
        <v>55</v>
      </c>
      <c r="K44">
        <v>44</v>
      </c>
      <c r="L44">
        <v>18</v>
      </c>
      <c r="M44">
        <v>5</v>
      </c>
      <c r="N44">
        <v>64</v>
      </c>
      <c r="O44">
        <v>18</v>
      </c>
      <c r="P44">
        <v>1.1299999999999999</v>
      </c>
      <c r="Q44">
        <v>10.47</v>
      </c>
      <c r="R44">
        <v>2.89</v>
      </c>
      <c r="S44">
        <v>3.16</v>
      </c>
      <c r="T44">
        <v>0.6</v>
      </c>
      <c r="U44">
        <v>0.8</v>
      </c>
    </row>
    <row r="45" spans="1:21" x14ac:dyDescent="0.25">
      <c r="A45">
        <v>13125</v>
      </c>
      <c r="B45" t="s">
        <v>10843</v>
      </c>
      <c r="C45" t="s">
        <v>20871</v>
      </c>
      <c r="D45">
        <v>13</v>
      </c>
      <c r="E45">
        <v>10</v>
      </c>
      <c r="F45">
        <v>3.27</v>
      </c>
      <c r="G45">
        <v>32</v>
      </c>
      <c r="H45">
        <v>32</v>
      </c>
      <c r="I45">
        <v>0</v>
      </c>
      <c r="J45">
        <v>204</v>
      </c>
      <c r="K45">
        <v>184</v>
      </c>
      <c r="L45">
        <v>74</v>
      </c>
      <c r="M45">
        <v>17</v>
      </c>
      <c r="N45">
        <v>196</v>
      </c>
      <c r="O45">
        <v>52</v>
      </c>
      <c r="P45">
        <v>1.1599999999999999</v>
      </c>
      <c r="Q45">
        <v>8.66</v>
      </c>
      <c r="R45">
        <v>2.2799999999999998</v>
      </c>
      <c r="S45">
        <v>3.16</v>
      </c>
      <c r="T45">
        <v>4.2</v>
      </c>
      <c r="U45">
        <v>3.4</v>
      </c>
    </row>
    <row r="46" spans="1:21" x14ac:dyDescent="0.25">
      <c r="A46">
        <v>11243</v>
      </c>
      <c r="B46" t="s">
        <v>10891</v>
      </c>
      <c r="C46" t="s">
        <v>20866</v>
      </c>
      <c r="D46">
        <v>0</v>
      </c>
      <c r="E46">
        <v>0</v>
      </c>
      <c r="F46">
        <v>3.14</v>
      </c>
      <c r="G46">
        <v>0</v>
      </c>
      <c r="H46">
        <v>1</v>
      </c>
      <c r="I46">
        <v>0</v>
      </c>
      <c r="J46">
        <v>1</v>
      </c>
      <c r="K46">
        <v>1</v>
      </c>
      <c r="L46">
        <v>0</v>
      </c>
      <c r="M46">
        <v>0</v>
      </c>
      <c r="N46">
        <v>1</v>
      </c>
      <c r="O46">
        <v>0</v>
      </c>
      <c r="P46">
        <v>1.2</v>
      </c>
      <c r="Q46">
        <v>9.74</v>
      </c>
      <c r="R46">
        <v>3.07</v>
      </c>
      <c r="S46">
        <v>3.18</v>
      </c>
      <c r="T46">
        <v>0</v>
      </c>
      <c r="U46">
        <v>0.1</v>
      </c>
    </row>
    <row r="47" spans="1:21" x14ac:dyDescent="0.25">
      <c r="A47">
        <v>1660</v>
      </c>
      <c r="B47" t="s">
        <v>10904</v>
      </c>
      <c r="C47" t="s">
        <v>20871</v>
      </c>
      <c r="D47">
        <v>0</v>
      </c>
      <c r="E47">
        <v>0</v>
      </c>
      <c r="F47">
        <v>3.14</v>
      </c>
      <c r="G47">
        <v>0</v>
      </c>
      <c r="H47">
        <v>1</v>
      </c>
      <c r="I47">
        <v>0</v>
      </c>
      <c r="J47">
        <v>1</v>
      </c>
      <c r="K47">
        <v>1</v>
      </c>
      <c r="L47">
        <v>0</v>
      </c>
      <c r="M47">
        <v>0</v>
      </c>
      <c r="N47">
        <v>1</v>
      </c>
      <c r="O47">
        <v>0</v>
      </c>
      <c r="P47">
        <v>1.1599999999999999</v>
      </c>
      <c r="Q47">
        <v>8.83</v>
      </c>
      <c r="R47">
        <v>2.42</v>
      </c>
      <c r="S47">
        <v>3.18</v>
      </c>
      <c r="T47">
        <v>0</v>
      </c>
      <c r="U47">
        <v>0.1</v>
      </c>
    </row>
    <row r="48" spans="1:21" x14ac:dyDescent="0.25">
      <c r="A48">
        <v>10954</v>
      </c>
      <c r="B48" t="s">
        <v>10711</v>
      </c>
      <c r="C48" t="s">
        <v>20890</v>
      </c>
      <c r="D48">
        <v>13</v>
      </c>
      <c r="E48">
        <v>10</v>
      </c>
      <c r="F48">
        <v>3.16</v>
      </c>
      <c r="G48">
        <v>32</v>
      </c>
      <c r="H48">
        <v>32</v>
      </c>
      <c r="I48">
        <v>0</v>
      </c>
      <c r="J48">
        <v>203</v>
      </c>
      <c r="K48">
        <v>177</v>
      </c>
      <c r="L48">
        <v>71</v>
      </c>
      <c r="M48">
        <v>20</v>
      </c>
      <c r="N48">
        <v>209</v>
      </c>
      <c r="O48">
        <v>51</v>
      </c>
      <c r="P48">
        <v>1.1299999999999999</v>
      </c>
      <c r="Q48">
        <v>9.2899999999999991</v>
      </c>
      <c r="R48">
        <v>2.2799999999999998</v>
      </c>
      <c r="S48">
        <v>3.18</v>
      </c>
      <c r="T48">
        <v>4.4000000000000004</v>
      </c>
      <c r="U48">
        <v>3.6</v>
      </c>
    </row>
    <row r="49" spans="1:21" x14ac:dyDescent="0.25">
      <c r="A49">
        <v>10258</v>
      </c>
      <c r="B49" t="s">
        <v>10592</v>
      </c>
      <c r="C49" t="s">
        <v>20866</v>
      </c>
      <c r="D49">
        <v>1</v>
      </c>
      <c r="E49">
        <v>1</v>
      </c>
      <c r="F49">
        <v>3.18</v>
      </c>
      <c r="G49">
        <v>0</v>
      </c>
      <c r="H49">
        <v>20</v>
      </c>
      <c r="I49">
        <v>0</v>
      </c>
      <c r="J49">
        <v>20</v>
      </c>
      <c r="K49">
        <v>17</v>
      </c>
      <c r="L49">
        <v>7</v>
      </c>
      <c r="M49">
        <v>2</v>
      </c>
      <c r="N49">
        <v>22</v>
      </c>
      <c r="O49">
        <v>7</v>
      </c>
      <c r="P49">
        <v>1.18</v>
      </c>
      <c r="Q49">
        <v>9.89</v>
      </c>
      <c r="R49">
        <v>2.95</v>
      </c>
      <c r="S49">
        <v>3.18</v>
      </c>
      <c r="T49">
        <v>0.2</v>
      </c>
      <c r="U49">
        <v>0.2</v>
      </c>
    </row>
    <row r="50" spans="1:21" x14ac:dyDescent="0.25">
      <c r="A50">
        <v>7196</v>
      </c>
      <c r="B50" t="s">
        <v>10943</v>
      </c>
      <c r="C50" t="s">
        <v>1</v>
      </c>
      <c r="D50">
        <v>1</v>
      </c>
      <c r="E50">
        <v>0</v>
      </c>
      <c r="F50">
        <v>3.07</v>
      </c>
      <c r="G50">
        <v>0</v>
      </c>
      <c r="H50">
        <v>10</v>
      </c>
      <c r="I50">
        <v>0</v>
      </c>
      <c r="J50">
        <v>10</v>
      </c>
      <c r="K50">
        <v>8</v>
      </c>
      <c r="L50">
        <v>3</v>
      </c>
      <c r="M50">
        <v>1</v>
      </c>
      <c r="N50">
        <v>11</v>
      </c>
      <c r="O50">
        <v>4</v>
      </c>
      <c r="P50">
        <v>1.2</v>
      </c>
      <c r="Q50">
        <v>10.08</v>
      </c>
      <c r="R50">
        <v>3.53</v>
      </c>
      <c r="S50">
        <v>3.19</v>
      </c>
      <c r="T50">
        <v>0.1</v>
      </c>
      <c r="U50">
        <v>0.1</v>
      </c>
    </row>
    <row r="51" spans="1:21" x14ac:dyDescent="0.25">
      <c r="A51">
        <v>4662</v>
      </c>
      <c r="B51" t="s">
        <v>10873</v>
      </c>
      <c r="C51" t="s">
        <v>20876</v>
      </c>
      <c r="D51">
        <v>3</v>
      </c>
      <c r="E51">
        <v>2</v>
      </c>
      <c r="F51">
        <v>3.2</v>
      </c>
      <c r="G51">
        <v>8</v>
      </c>
      <c r="H51">
        <v>8</v>
      </c>
      <c r="I51">
        <v>0</v>
      </c>
      <c r="J51">
        <v>48</v>
      </c>
      <c r="K51">
        <v>45</v>
      </c>
      <c r="L51">
        <v>17</v>
      </c>
      <c r="M51">
        <v>5</v>
      </c>
      <c r="N51">
        <v>43</v>
      </c>
      <c r="O51">
        <v>9</v>
      </c>
      <c r="P51">
        <v>1.1200000000000001</v>
      </c>
      <c r="Q51">
        <v>8.19</v>
      </c>
      <c r="R51">
        <v>1.66</v>
      </c>
      <c r="S51">
        <v>3.21</v>
      </c>
      <c r="T51">
        <v>1</v>
      </c>
      <c r="U51">
        <v>0.8</v>
      </c>
    </row>
    <row r="52" spans="1:21" x14ac:dyDescent="0.25">
      <c r="A52">
        <v>3201</v>
      </c>
      <c r="B52" t="s">
        <v>10885</v>
      </c>
      <c r="C52" t="s">
        <v>20871</v>
      </c>
      <c r="D52">
        <v>12</v>
      </c>
      <c r="E52">
        <v>10</v>
      </c>
      <c r="F52">
        <v>3.31</v>
      </c>
      <c r="G52">
        <v>31</v>
      </c>
      <c r="H52">
        <v>31</v>
      </c>
      <c r="I52">
        <v>0</v>
      </c>
      <c r="J52">
        <v>185</v>
      </c>
      <c r="K52">
        <v>158</v>
      </c>
      <c r="L52">
        <v>68</v>
      </c>
      <c r="M52">
        <v>13</v>
      </c>
      <c r="N52">
        <v>192</v>
      </c>
      <c r="O52">
        <v>69</v>
      </c>
      <c r="P52">
        <v>1.23</v>
      </c>
      <c r="Q52">
        <v>9.35</v>
      </c>
      <c r="R52">
        <v>3.37</v>
      </c>
      <c r="S52">
        <v>3.21</v>
      </c>
      <c r="T52">
        <v>3.7</v>
      </c>
      <c r="U52">
        <v>3</v>
      </c>
    </row>
    <row r="53" spans="1:21" x14ac:dyDescent="0.25">
      <c r="A53">
        <v>15051</v>
      </c>
      <c r="B53" t="s">
        <v>10620</v>
      </c>
      <c r="C53" t="s">
        <v>20869</v>
      </c>
      <c r="D53">
        <v>2</v>
      </c>
      <c r="E53">
        <v>2</v>
      </c>
      <c r="F53">
        <v>3.02</v>
      </c>
      <c r="G53">
        <v>0</v>
      </c>
      <c r="H53">
        <v>45</v>
      </c>
      <c r="I53">
        <v>1</v>
      </c>
      <c r="J53">
        <v>45</v>
      </c>
      <c r="K53">
        <v>37</v>
      </c>
      <c r="L53">
        <v>15</v>
      </c>
      <c r="M53">
        <v>4</v>
      </c>
      <c r="N53">
        <v>51</v>
      </c>
      <c r="O53">
        <v>15</v>
      </c>
      <c r="P53">
        <v>1.1399999999999999</v>
      </c>
      <c r="Q53">
        <v>10.210000000000001</v>
      </c>
      <c r="R53">
        <v>2.92</v>
      </c>
      <c r="S53">
        <v>3.22</v>
      </c>
      <c r="T53">
        <v>0.5</v>
      </c>
      <c r="U53">
        <v>0.6</v>
      </c>
    </row>
    <row r="54" spans="1:21" x14ac:dyDescent="0.25">
      <c r="A54">
        <v>4930</v>
      </c>
      <c r="B54" t="s">
        <v>10883</v>
      </c>
      <c r="C54" t="s">
        <v>20872</v>
      </c>
      <c r="D54">
        <v>14</v>
      </c>
      <c r="E54">
        <v>9</v>
      </c>
      <c r="F54">
        <v>3.16</v>
      </c>
      <c r="G54">
        <v>32</v>
      </c>
      <c r="H54">
        <v>32</v>
      </c>
      <c r="I54">
        <v>0</v>
      </c>
      <c r="J54">
        <v>204</v>
      </c>
      <c r="K54">
        <v>180</v>
      </c>
      <c r="L54">
        <v>71</v>
      </c>
      <c r="M54">
        <v>20</v>
      </c>
      <c r="N54">
        <v>203</v>
      </c>
      <c r="O54">
        <v>50</v>
      </c>
      <c r="P54">
        <v>1.1299999999999999</v>
      </c>
      <c r="Q54">
        <v>8.9600000000000009</v>
      </c>
      <c r="R54">
        <v>2.21</v>
      </c>
      <c r="S54">
        <v>3.22</v>
      </c>
      <c r="T54">
        <v>4.4000000000000004</v>
      </c>
      <c r="U54">
        <v>4.0999999999999996</v>
      </c>
    </row>
    <row r="55" spans="1:21" x14ac:dyDescent="0.25">
      <c r="A55">
        <v>2391</v>
      </c>
      <c r="B55" t="s">
        <v>10911</v>
      </c>
      <c r="C55" t="s">
        <v>20872</v>
      </c>
      <c r="D55">
        <v>4</v>
      </c>
      <c r="E55">
        <v>3</v>
      </c>
      <c r="F55">
        <v>3.14</v>
      </c>
      <c r="G55">
        <v>0</v>
      </c>
      <c r="H55">
        <v>65</v>
      </c>
      <c r="I55">
        <v>28</v>
      </c>
      <c r="J55">
        <v>65</v>
      </c>
      <c r="K55">
        <v>57</v>
      </c>
      <c r="L55">
        <v>23</v>
      </c>
      <c r="M55">
        <v>5</v>
      </c>
      <c r="N55">
        <v>65</v>
      </c>
      <c r="O55">
        <v>20</v>
      </c>
      <c r="P55">
        <v>1.18</v>
      </c>
      <c r="Q55">
        <v>9.0299999999999994</v>
      </c>
      <c r="R55">
        <v>2.71</v>
      </c>
      <c r="S55">
        <v>3.22</v>
      </c>
      <c r="T55">
        <v>0.7</v>
      </c>
      <c r="U55">
        <v>0.7</v>
      </c>
    </row>
    <row r="56" spans="1:21" x14ac:dyDescent="0.25">
      <c r="A56">
        <v>12277</v>
      </c>
      <c r="B56" t="s">
        <v>10776</v>
      </c>
      <c r="C56" t="s">
        <v>20891</v>
      </c>
      <c r="D56">
        <v>0</v>
      </c>
      <c r="E56">
        <v>0</v>
      </c>
      <c r="F56">
        <v>3.29</v>
      </c>
      <c r="G56">
        <v>0</v>
      </c>
      <c r="H56">
        <v>10</v>
      </c>
      <c r="I56">
        <v>0</v>
      </c>
      <c r="J56">
        <v>10</v>
      </c>
      <c r="K56">
        <v>8</v>
      </c>
      <c r="L56">
        <v>4</v>
      </c>
      <c r="M56">
        <v>1</v>
      </c>
      <c r="N56">
        <v>12</v>
      </c>
      <c r="O56">
        <v>5</v>
      </c>
      <c r="P56">
        <v>1.25</v>
      </c>
      <c r="Q56">
        <v>10.86</v>
      </c>
      <c r="R56">
        <v>4.21</v>
      </c>
      <c r="S56">
        <v>3.23</v>
      </c>
      <c r="T56">
        <v>0.1</v>
      </c>
      <c r="U56">
        <v>0.1</v>
      </c>
    </row>
    <row r="57" spans="1:21" x14ac:dyDescent="0.25">
      <c r="A57">
        <v>7432</v>
      </c>
      <c r="B57" t="s">
        <v>8687</v>
      </c>
      <c r="C57" t="s">
        <v>20891</v>
      </c>
      <c r="D57">
        <v>0</v>
      </c>
      <c r="E57">
        <v>0</v>
      </c>
      <c r="F57">
        <v>3.2</v>
      </c>
      <c r="G57">
        <v>0</v>
      </c>
      <c r="H57">
        <v>1</v>
      </c>
      <c r="I57">
        <v>0</v>
      </c>
      <c r="J57">
        <v>1</v>
      </c>
      <c r="K57">
        <v>1</v>
      </c>
      <c r="L57">
        <v>0</v>
      </c>
      <c r="M57">
        <v>0</v>
      </c>
      <c r="N57">
        <v>1</v>
      </c>
      <c r="O57">
        <v>0</v>
      </c>
      <c r="P57">
        <v>1.19</v>
      </c>
      <c r="Q57">
        <v>9.4700000000000006</v>
      </c>
      <c r="R57">
        <v>2.94</v>
      </c>
      <c r="S57">
        <v>3.24</v>
      </c>
      <c r="T57">
        <v>0</v>
      </c>
      <c r="U57">
        <v>0.1</v>
      </c>
    </row>
    <row r="58" spans="1:21" x14ac:dyDescent="0.25">
      <c r="A58">
        <v>5498</v>
      </c>
      <c r="B58" t="s">
        <v>10721</v>
      </c>
      <c r="C58" t="s">
        <v>20874</v>
      </c>
      <c r="D58">
        <v>3</v>
      </c>
      <c r="E58">
        <v>3</v>
      </c>
      <c r="F58">
        <v>3.18</v>
      </c>
      <c r="G58">
        <v>0</v>
      </c>
      <c r="H58">
        <v>65</v>
      </c>
      <c r="I58">
        <v>6</v>
      </c>
      <c r="J58">
        <v>65</v>
      </c>
      <c r="K58">
        <v>53</v>
      </c>
      <c r="L58">
        <v>23</v>
      </c>
      <c r="M58">
        <v>6</v>
      </c>
      <c r="N58">
        <v>75</v>
      </c>
      <c r="O58">
        <v>26</v>
      </c>
      <c r="P58">
        <v>1.21</v>
      </c>
      <c r="Q58">
        <v>10.41</v>
      </c>
      <c r="R58">
        <v>3.55</v>
      </c>
      <c r="S58">
        <v>3.24</v>
      </c>
      <c r="T58">
        <v>0.6</v>
      </c>
      <c r="U58">
        <v>0.6</v>
      </c>
    </row>
    <row r="59" spans="1:21" x14ac:dyDescent="0.25">
      <c r="A59">
        <v>1514</v>
      </c>
      <c r="B59" t="s">
        <v>10844</v>
      </c>
      <c r="C59" t="s">
        <v>20866</v>
      </c>
      <c r="D59">
        <v>2</v>
      </c>
      <c r="E59">
        <v>2</v>
      </c>
      <c r="F59">
        <v>3.09</v>
      </c>
      <c r="G59">
        <v>0</v>
      </c>
      <c r="H59">
        <v>45</v>
      </c>
      <c r="I59">
        <v>1</v>
      </c>
      <c r="J59">
        <v>45</v>
      </c>
      <c r="K59">
        <v>37</v>
      </c>
      <c r="L59">
        <v>15</v>
      </c>
      <c r="M59">
        <v>4</v>
      </c>
      <c r="N59">
        <v>52</v>
      </c>
      <c r="O59">
        <v>17</v>
      </c>
      <c r="P59">
        <v>1.19</v>
      </c>
      <c r="Q59">
        <v>10.46</v>
      </c>
      <c r="R59">
        <v>3.33</v>
      </c>
      <c r="S59">
        <v>3.24</v>
      </c>
      <c r="T59">
        <v>0.5</v>
      </c>
      <c r="U59">
        <v>0.5</v>
      </c>
    </row>
    <row r="60" spans="1:21" x14ac:dyDescent="0.25">
      <c r="A60" t="s">
        <v>10305</v>
      </c>
      <c r="B60" t="s">
        <v>10306</v>
      </c>
      <c r="C60" t="s">
        <v>20891</v>
      </c>
      <c r="D60">
        <v>0</v>
      </c>
      <c r="E60">
        <v>0</v>
      </c>
      <c r="F60">
        <v>3.18</v>
      </c>
      <c r="G60">
        <v>0</v>
      </c>
      <c r="H60">
        <v>1</v>
      </c>
      <c r="I60">
        <v>0</v>
      </c>
      <c r="J60">
        <v>1</v>
      </c>
      <c r="K60">
        <v>1</v>
      </c>
      <c r="L60">
        <v>0</v>
      </c>
      <c r="M60">
        <v>0</v>
      </c>
      <c r="N60">
        <v>1</v>
      </c>
      <c r="O60">
        <v>0</v>
      </c>
      <c r="P60">
        <v>1.18</v>
      </c>
      <c r="Q60">
        <v>9.17</v>
      </c>
      <c r="R60">
        <v>2.65</v>
      </c>
      <c r="S60">
        <v>3.24</v>
      </c>
      <c r="T60">
        <v>0</v>
      </c>
      <c r="U60">
        <v>0.1</v>
      </c>
    </row>
    <row r="61" spans="1:21" x14ac:dyDescent="0.25">
      <c r="A61">
        <v>9434</v>
      </c>
      <c r="B61" t="s">
        <v>10765</v>
      </c>
      <c r="C61" t="s">
        <v>20886</v>
      </c>
      <c r="D61">
        <v>14</v>
      </c>
      <c r="E61">
        <v>9</v>
      </c>
      <c r="F61">
        <v>3.05</v>
      </c>
      <c r="G61">
        <v>32</v>
      </c>
      <c r="H61">
        <v>32</v>
      </c>
      <c r="I61">
        <v>0</v>
      </c>
      <c r="J61">
        <v>212</v>
      </c>
      <c r="K61">
        <v>200</v>
      </c>
      <c r="L61">
        <v>72</v>
      </c>
      <c r="M61">
        <v>16</v>
      </c>
      <c r="N61">
        <v>183</v>
      </c>
      <c r="O61">
        <v>54</v>
      </c>
      <c r="P61">
        <v>1.2</v>
      </c>
      <c r="Q61">
        <v>7.74</v>
      </c>
      <c r="R61">
        <v>2.29</v>
      </c>
      <c r="S61">
        <v>3.25</v>
      </c>
      <c r="T61">
        <v>4.8</v>
      </c>
      <c r="U61">
        <v>5.0999999999999996</v>
      </c>
    </row>
    <row r="62" spans="1:21" x14ac:dyDescent="0.25">
      <c r="A62">
        <v>15010</v>
      </c>
      <c r="B62" t="s">
        <v>10740</v>
      </c>
      <c r="C62" t="s">
        <v>20884</v>
      </c>
      <c r="D62">
        <v>2</v>
      </c>
      <c r="E62">
        <v>2</v>
      </c>
      <c r="F62">
        <v>3.24</v>
      </c>
      <c r="G62">
        <v>0</v>
      </c>
      <c r="H62">
        <v>45</v>
      </c>
      <c r="I62">
        <v>1</v>
      </c>
      <c r="J62">
        <v>45</v>
      </c>
      <c r="K62">
        <v>37</v>
      </c>
      <c r="L62">
        <v>16</v>
      </c>
      <c r="M62">
        <v>4</v>
      </c>
      <c r="N62">
        <v>53</v>
      </c>
      <c r="O62">
        <v>18</v>
      </c>
      <c r="P62">
        <v>1.22</v>
      </c>
      <c r="Q62">
        <v>10.57</v>
      </c>
      <c r="R62">
        <v>3.64</v>
      </c>
      <c r="S62">
        <v>3.25</v>
      </c>
      <c r="T62">
        <v>0.5</v>
      </c>
      <c r="U62">
        <v>0.4</v>
      </c>
    </row>
    <row r="63" spans="1:21" x14ac:dyDescent="0.25">
      <c r="A63">
        <v>9029</v>
      </c>
      <c r="B63" t="s">
        <v>10701</v>
      </c>
      <c r="C63" t="s">
        <v>20872</v>
      </c>
      <c r="D63">
        <v>2</v>
      </c>
      <c r="E63">
        <v>2</v>
      </c>
      <c r="F63">
        <v>3.08</v>
      </c>
      <c r="G63">
        <v>0</v>
      </c>
      <c r="H63">
        <v>40</v>
      </c>
      <c r="I63">
        <v>0</v>
      </c>
      <c r="J63">
        <v>40</v>
      </c>
      <c r="K63">
        <v>35</v>
      </c>
      <c r="L63">
        <v>14</v>
      </c>
      <c r="M63">
        <v>3</v>
      </c>
      <c r="N63">
        <v>39</v>
      </c>
      <c r="O63">
        <v>12</v>
      </c>
      <c r="P63">
        <v>1.17</v>
      </c>
      <c r="Q63">
        <v>8.8800000000000008</v>
      </c>
      <c r="R63">
        <v>2.64</v>
      </c>
      <c r="S63">
        <v>3.26</v>
      </c>
      <c r="T63">
        <v>0.4</v>
      </c>
      <c r="U63">
        <v>0.4</v>
      </c>
    </row>
    <row r="64" spans="1:21" x14ac:dyDescent="0.25">
      <c r="A64">
        <v>3132</v>
      </c>
      <c r="B64" t="s">
        <v>10916</v>
      </c>
      <c r="C64" t="s">
        <v>20871</v>
      </c>
      <c r="D64">
        <v>3</v>
      </c>
      <c r="E64">
        <v>3</v>
      </c>
      <c r="F64">
        <v>3.11</v>
      </c>
      <c r="G64">
        <v>0</v>
      </c>
      <c r="H64">
        <v>65</v>
      </c>
      <c r="I64">
        <v>6</v>
      </c>
      <c r="J64">
        <v>65</v>
      </c>
      <c r="K64">
        <v>58</v>
      </c>
      <c r="L64">
        <v>22</v>
      </c>
      <c r="M64">
        <v>5</v>
      </c>
      <c r="N64">
        <v>61</v>
      </c>
      <c r="O64">
        <v>17</v>
      </c>
      <c r="P64">
        <v>1.1599999999999999</v>
      </c>
      <c r="Q64">
        <v>8.4499999999999993</v>
      </c>
      <c r="R64">
        <v>2.4</v>
      </c>
      <c r="S64">
        <v>3.26</v>
      </c>
      <c r="T64">
        <v>0.6</v>
      </c>
      <c r="U64">
        <v>0.5</v>
      </c>
    </row>
    <row r="65" spans="1:21" x14ac:dyDescent="0.25">
      <c r="A65">
        <v>6983</v>
      </c>
      <c r="B65" t="s">
        <v>10839</v>
      </c>
      <c r="C65" t="s">
        <v>20866</v>
      </c>
      <c r="D65">
        <v>3</v>
      </c>
      <c r="E65">
        <v>3</v>
      </c>
      <c r="F65">
        <v>3.22</v>
      </c>
      <c r="G65">
        <v>0</v>
      </c>
      <c r="H65">
        <v>65</v>
      </c>
      <c r="I65">
        <v>6</v>
      </c>
      <c r="J65">
        <v>65</v>
      </c>
      <c r="K65">
        <v>57</v>
      </c>
      <c r="L65">
        <v>23</v>
      </c>
      <c r="M65">
        <v>6</v>
      </c>
      <c r="N65">
        <v>67</v>
      </c>
      <c r="O65">
        <v>19</v>
      </c>
      <c r="P65">
        <v>1.18</v>
      </c>
      <c r="Q65">
        <v>9.33</v>
      </c>
      <c r="R65">
        <v>2.67</v>
      </c>
      <c r="S65">
        <v>3.26</v>
      </c>
      <c r="T65">
        <v>0.6</v>
      </c>
      <c r="U65">
        <v>0.7</v>
      </c>
    </row>
    <row r="66" spans="1:21" x14ac:dyDescent="0.25">
      <c r="A66">
        <v>7161</v>
      </c>
      <c r="B66" t="s">
        <v>10855</v>
      </c>
      <c r="C66" t="s">
        <v>20874</v>
      </c>
      <c r="D66">
        <v>3</v>
      </c>
      <c r="E66">
        <v>3</v>
      </c>
      <c r="F66">
        <v>3.27</v>
      </c>
      <c r="G66">
        <v>0</v>
      </c>
      <c r="H66">
        <v>55</v>
      </c>
      <c r="I66">
        <v>2</v>
      </c>
      <c r="J66">
        <v>55</v>
      </c>
      <c r="K66">
        <v>44</v>
      </c>
      <c r="L66">
        <v>20</v>
      </c>
      <c r="M66">
        <v>5</v>
      </c>
      <c r="N66">
        <v>65</v>
      </c>
      <c r="O66">
        <v>24</v>
      </c>
      <c r="P66">
        <v>1.23</v>
      </c>
      <c r="Q66">
        <v>10.65</v>
      </c>
      <c r="R66">
        <v>3.9</v>
      </c>
      <c r="S66">
        <v>3.27</v>
      </c>
      <c r="T66">
        <v>0.5</v>
      </c>
      <c r="U66">
        <v>0.4</v>
      </c>
    </row>
    <row r="67" spans="1:21" x14ac:dyDescent="0.25">
      <c r="A67">
        <v>14200</v>
      </c>
      <c r="B67" t="s">
        <v>10898</v>
      </c>
      <c r="C67" t="s">
        <v>20874</v>
      </c>
      <c r="D67">
        <v>0</v>
      </c>
      <c r="E67">
        <v>0</v>
      </c>
      <c r="F67">
        <v>3.3</v>
      </c>
      <c r="G67">
        <v>0</v>
      </c>
      <c r="H67">
        <v>10</v>
      </c>
      <c r="I67">
        <v>0</v>
      </c>
      <c r="J67">
        <v>10</v>
      </c>
      <c r="K67">
        <v>8</v>
      </c>
      <c r="L67">
        <v>4</v>
      </c>
      <c r="M67">
        <v>1</v>
      </c>
      <c r="N67">
        <v>11</v>
      </c>
      <c r="O67">
        <v>4</v>
      </c>
      <c r="P67">
        <v>1.25</v>
      </c>
      <c r="Q67">
        <v>10.08</v>
      </c>
      <c r="R67">
        <v>3.71</v>
      </c>
      <c r="S67">
        <v>3.27</v>
      </c>
      <c r="T67">
        <v>0.1</v>
      </c>
      <c r="U67">
        <v>0.1</v>
      </c>
    </row>
    <row r="68" spans="1:21" x14ac:dyDescent="0.25">
      <c r="A68">
        <v>7773</v>
      </c>
      <c r="B68" t="s">
        <v>10773</v>
      </c>
      <c r="C68" t="s">
        <v>20866</v>
      </c>
      <c r="D68">
        <v>3</v>
      </c>
      <c r="E68">
        <v>2</v>
      </c>
      <c r="F68">
        <v>3.15</v>
      </c>
      <c r="G68">
        <v>0</v>
      </c>
      <c r="H68">
        <v>55</v>
      </c>
      <c r="I68">
        <v>3</v>
      </c>
      <c r="J68">
        <v>55</v>
      </c>
      <c r="K68">
        <v>47</v>
      </c>
      <c r="L68">
        <v>19</v>
      </c>
      <c r="M68">
        <v>5</v>
      </c>
      <c r="N68">
        <v>60</v>
      </c>
      <c r="O68">
        <v>18</v>
      </c>
      <c r="P68">
        <v>1.19</v>
      </c>
      <c r="Q68">
        <v>9.85</v>
      </c>
      <c r="R68">
        <v>3.01</v>
      </c>
      <c r="S68">
        <v>3.27</v>
      </c>
      <c r="T68">
        <v>0.5</v>
      </c>
      <c r="U68">
        <v>0.6</v>
      </c>
    </row>
    <row r="69" spans="1:21" x14ac:dyDescent="0.25">
      <c r="A69">
        <v>6345</v>
      </c>
      <c r="B69" t="s">
        <v>10581</v>
      </c>
      <c r="C69" t="s">
        <v>20895</v>
      </c>
      <c r="D69">
        <v>13</v>
      </c>
      <c r="E69">
        <v>10</v>
      </c>
      <c r="F69">
        <v>3.24</v>
      </c>
      <c r="G69">
        <v>32</v>
      </c>
      <c r="H69">
        <v>32</v>
      </c>
      <c r="I69">
        <v>0</v>
      </c>
      <c r="J69">
        <v>198</v>
      </c>
      <c r="K69">
        <v>169</v>
      </c>
      <c r="L69">
        <v>71</v>
      </c>
      <c r="M69">
        <v>18</v>
      </c>
      <c r="N69">
        <v>207</v>
      </c>
      <c r="O69">
        <v>63</v>
      </c>
      <c r="P69">
        <v>1.17</v>
      </c>
      <c r="Q69">
        <v>9.3800000000000008</v>
      </c>
      <c r="R69">
        <v>2.88</v>
      </c>
      <c r="S69">
        <v>3.28</v>
      </c>
      <c r="T69">
        <v>4.0999999999999996</v>
      </c>
      <c r="U69">
        <v>4</v>
      </c>
    </row>
    <row r="70" spans="1:21" x14ac:dyDescent="0.25">
      <c r="A70">
        <v>11426</v>
      </c>
      <c r="B70" t="s">
        <v>10300</v>
      </c>
      <c r="C70" t="s">
        <v>20891</v>
      </c>
      <c r="D70">
        <v>4</v>
      </c>
      <c r="E70">
        <v>4</v>
      </c>
      <c r="F70">
        <v>3.12</v>
      </c>
      <c r="G70">
        <v>3</v>
      </c>
      <c r="H70">
        <v>58</v>
      </c>
      <c r="I70">
        <v>2</v>
      </c>
      <c r="J70">
        <v>73</v>
      </c>
      <c r="K70">
        <v>62</v>
      </c>
      <c r="L70">
        <v>25</v>
      </c>
      <c r="M70">
        <v>6</v>
      </c>
      <c r="N70">
        <v>77</v>
      </c>
      <c r="O70">
        <v>25</v>
      </c>
      <c r="P70">
        <v>1.19</v>
      </c>
      <c r="Q70">
        <v>9.48</v>
      </c>
      <c r="R70">
        <v>3.09</v>
      </c>
      <c r="S70">
        <v>3.29</v>
      </c>
      <c r="T70">
        <v>0.9</v>
      </c>
      <c r="U70">
        <v>0.7</v>
      </c>
    </row>
    <row r="71" spans="1:21" x14ac:dyDescent="0.25">
      <c r="A71">
        <v>3299</v>
      </c>
      <c r="B71" t="s">
        <v>10831</v>
      </c>
      <c r="C71" t="s">
        <v>20876</v>
      </c>
      <c r="D71">
        <v>3</v>
      </c>
      <c r="E71">
        <v>3</v>
      </c>
      <c r="F71">
        <v>3.19</v>
      </c>
      <c r="G71">
        <v>0</v>
      </c>
      <c r="H71">
        <v>65</v>
      </c>
      <c r="I71">
        <v>6</v>
      </c>
      <c r="J71">
        <v>65</v>
      </c>
      <c r="K71">
        <v>55</v>
      </c>
      <c r="L71">
        <v>23</v>
      </c>
      <c r="M71">
        <v>6</v>
      </c>
      <c r="N71">
        <v>69</v>
      </c>
      <c r="O71">
        <v>20</v>
      </c>
      <c r="P71">
        <v>1.17</v>
      </c>
      <c r="Q71">
        <v>9.5399999999999991</v>
      </c>
      <c r="R71">
        <v>2.83</v>
      </c>
      <c r="S71">
        <v>3.29</v>
      </c>
      <c r="T71">
        <v>0.6</v>
      </c>
      <c r="U71">
        <v>0.5</v>
      </c>
    </row>
    <row r="72" spans="1:21" x14ac:dyDescent="0.25">
      <c r="A72">
        <v>1247</v>
      </c>
      <c r="B72" t="s">
        <v>10875</v>
      </c>
      <c r="C72" t="s">
        <v>20879</v>
      </c>
      <c r="D72">
        <v>0</v>
      </c>
      <c r="E72">
        <v>0</v>
      </c>
      <c r="F72">
        <v>3.39</v>
      </c>
      <c r="G72">
        <v>0</v>
      </c>
      <c r="H72">
        <v>1</v>
      </c>
      <c r="I72">
        <v>0</v>
      </c>
      <c r="J72">
        <v>1</v>
      </c>
      <c r="K72">
        <v>1</v>
      </c>
      <c r="L72">
        <v>0</v>
      </c>
      <c r="M72">
        <v>0</v>
      </c>
      <c r="N72">
        <v>1</v>
      </c>
      <c r="O72">
        <v>0</v>
      </c>
      <c r="P72">
        <v>1.21</v>
      </c>
      <c r="Q72">
        <v>9.91</v>
      </c>
      <c r="R72">
        <v>2.91</v>
      </c>
      <c r="S72">
        <v>3.29</v>
      </c>
      <c r="T72">
        <v>0</v>
      </c>
      <c r="U72">
        <v>0.1</v>
      </c>
    </row>
    <row r="73" spans="1:21" x14ac:dyDescent="0.25">
      <c r="A73">
        <v>1943</v>
      </c>
      <c r="B73" t="s">
        <v>10908</v>
      </c>
      <c r="C73" t="s">
        <v>20869</v>
      </c>
      <c r="D73">
        <v>13</v>
      </c>
      <c r="E73">
        <v>10</v>
      </c>
      <c r="F73">
        <v>3.07</v>
      </c>
      <c r="G73">
        <v>32</v>
      </c>
      <c r="H73">
        <v>32</v>
      </c>
      <c r="I73">
        <v>0</v>
      </c>
      <c r="J73">
        <v>209</v>
      </c>
      <c r="K73">
        <v>190</v>
      </c>
      <c r="L73">
        <v>71</v>
      </c>
      <c r="M73">
        <v>21</v>
      </c>
      <c r="N73">
        <v>196</v>
      </c>
      <c r="O73">
        <v>45</v>
      </c>
      <c r="P73">
        <v>1.1200000000000001</v>
      </c>
      <c r="Q73">
        <v>8.43</v>
      </c>
      <c r="R73">
        <v>1.94</v>
      </c>
      <c r="S73">
        <v>3.3</v>
      </c>
      <c r="T73">
        <v>4.2</v>
      </c>
      <c r="U73">
        <v>4.8</v>
      </c>
    </row>
    <row r="74" spans="1:21" x14ac:dyDescent="0.25">
      <c r="A74">
        <v>7525</v>
      </c>
      <c r="B74" t="s">
        <v>10802</v>
      </c>
      <c r="C74" t="s">
        <v>20889</v>
      </c>
      <c r="D74">
        <v>2</v>
      </c>
      <c r="E74">
        <v>2</v>
      </c>
      <c r="F74">
        <v>3.11</v>
      </c>
      <c r="G74">
        <v>0</v>
      </c>
      <c r="H74">
        <v>45</v>
      </c>
      <c r="I74">
        <v>1</v>
      </c>
      <c r="J74">
        <v>45</v>
      </c>
      <c r="K74">
        <v>39</v>
      </c>
      <c r="L74">
        <v>16</v>
      </c>
      <c r="M74">
        <v>5</v>
      </c>
      <c r="N74">
        <v>46</v>
      </c>
      <c r="O74">
        <v>10</v>
      </c>
      <c r="P74">
        <v>1.0900000000000001</v>
      </c>
      <c r="Q74">
        <v>9.11</v>
      </c>
      <c r="R74">
        <v>1.94</v>
      </c>
      <c r="S74">
        <v>3.3</v>
      </c>
      <c r="T74">
        <v>0.4</v>
      </c>
      <c r="U74">
        <v>0.5</v>
      </c>
    </row>
    <row r="75" spans="1:21" x14ac:dyDescent="0.25">
      <c r="A75">
        <v>8476</v>
      </c>
      <c r="B75" t="s">
        <v>10901</v>
      </c>
      <c r="C75" t="s">
        <v>20890</v>
      </c>
      <c r="D75">
        <v>0</v>
      </c>
      <c r="E75">
        <v>0</v>
      </c>
      <c r="F75">
        <v>3.34</v>
      </c>
      <c r="G75">
        <v>0</v>
      </c>
      <c r="H75">
        <v>10</v>
      </c>
      <c r="I75">
        <v>0</v>
      </c>
      <c r="J75">
        <v>10</v>
      </c>
      <c r="K75">
        <v>9</v>
      </c>
      <c r="L75">
        <v>4</v>
      </c>
      <c r="M75">
        <v>1</v>
      </c>
      <c r="N75">
        <v>10</v>
      </c>
      <c r="O75">
        <v>3</v>
      </c>
      <c r="P75">
        <v>1.22</v>
      </c>
      <c r="Q75">
        <v>9.32</v>
      </c>
      <c r="R75">
        <v>3.07</v>
      </c>
      <c r="S75">
        <v>3.3</v>
      </c>
      <c r="T75">
        <v>0.1</v>
      </c>
      <c r="U75">
        <v>0.1</v>
      </c>
    </row>
    <row r="76" spans="1:21" x14ac:dyDescent="0.25">
      <c r="A76">
        <v>9392</v>
      </c>
      <c r="B76" t="s">
        <v>10927</v>
      </c>
      <c r="C76" t="s">
        <v>20871</v>
      </c>
      <c r="D76">
        <v>2</v>
      </c>
      <c r="E76">
        <v>1</v>
      </c>
      <c r="F76">
        <v>3.26</v>
      </c>
      <c r="G76">
        <v>0</v>
      </c>
      <c r="H76">
        <v>30</v>
      </c>
      <c r="I76">
        <v>0</v>
      </c>
      <c r="J76">
        <v>30</v>
      </c>
      <c r="K76">
        <v>25</v>
      </c>
      <c r="L76">
        <v>11</v>
      </c>
      <c r="M76">
        <v>2</v>
      </c>
      <c r="N76">
        <v>33</v>
      </c>
      <c r="O76">
        <v>13</v>
      </c>
      <c r="P76">
        <v>1.25</v>
      </c>
      <c r="Q76">
        <v>9.94</v>
      </c>
      <c r="R76">
        <v>3.84</v>
      </c>
      <c r="S76">
        <v>3.31</v>
      </c>
      <c r="T76">
        <v>0.3</v>
      </c>
      <c r="U76">
        <v>0.2</v>
      </c>
    </row>
    <row r="77" spans="1:21" x14ac:dyDescent="0.25">
      <c r="A77">
        <v>3271</v>
      </c>
      <c r="B77" t="s">
        <v>10909</v>
      </c>
      <c r="C77" t="s">
        <v>20885</v>
      </c>
      <c r="D77">
        <v>3</v>
      </c>
      <c r="E77">
        <v>3</v>
      </c>
      <c r="F77">
        <v>3.29</v>
      </c>
      <c r="G77">
        <v>0</v>
      </c>
      <c r="H77">
        <v>55</v>
      </c>
      <c r="I77">
        <v>2</v>
      </c>
      <c r="J77">
        <v>55</v>
      </c>
      <c r="K77">
        <v>45</v>
      </c>
      <c r="L77">
        <v>20</v>
      </c>
      <c r="M77">
        <v>5</v>
      </c>
      <c r="N77">
        <v>61</v>
      </c>
      <c r="O77">
        <v>22</v>
      </c>
      <c r="P77">
        <v>1.22</v>
      </c>
      <c r="Q77">
        <v>10.029999999999999</v>
      </c>
      <c r="R77">
        <v>3.6</v>
      </c>
      <c r="S77">
        <v>3.31</v>
      </c>
      <c r="T77">
        <v>0.5</v>
      </c>
      <c r="U77">
        <v>0.4</v>
      </c>
    </row>
    <row r="78" spans="1:21" x14ac:dyDescent="0.25">
      <c r="A78">
        <v>12857</v>
      </c>
      <c r="B78" t="s">
        <v>9917</v>
      </c>
      <c r="C78" t="s">
        <v>20887</v>
      </c>
      <c r="D78">
        <v>2</v>
      </c>
      <c r="E78">
        <v>2</v>
      </c>
      <c r="F78">
        <v>3.21</v>
      </c>
      <c r="G78">
        <v>0</v>
      </c>
      <c r="H78">
        <v>45</v>
      </c>
      <c r="I78">
        <v>1</v>
      </c>
      <c r="J78">
        <v>45</v>
      </c>
      <c r="K78">
        <v>35</v>
      </c>
      <c r="L78">
        <v>16</v>
      </c>
      <c r="M78">
        <v>4</v>
      </c>
      <c r="N78">
        <v>53</v>
      </c>
      <c r="O78">
        <v>20</v>
      </c>
      <c r="P78">
        <v>1.22</v>
      </c>
      <c r="Q78">
        <v>10.7</v>
      </c>
      <c r="R78">
        <v>3.94</v>
      </c>
      <c r="S78">
        <v>3.32</v>
      </c>
      <c r="T78">
        <v>0.5</v>
      </c>
      <c r="U78">
        <v>0.5</v>
      </c>
    </row>
    <row r="79" spans="1:21" x14ac:dyDescent="0.25">
      <c r="A79">
        <v>1581</v>
      </c>
      <c r="B79" t="s">
        <v>10928</v>
      </c>
      <c r="C79" t="s">
        <v>20893</v>
      </c>
      <c r="D79">
        <v>3</v>
      </c>
      <c r="E79">
        <v>3</v>
      </c>
      <c r="F79">
        <v>2.86</v>
      </c>
      <c r="G79">
        <v>0</v>
      </c>
      <c r="H79">
        <v>65</v>
      </c>
      <c r="I79">
        <v>28</v>
      </c>
      <c r="J79">
        <v>65</v>
      </c>
      <c r="K79">
        <v>54</v>
      </c>
      <c r="L79">
        <v>21</v>
      </c>
      <c r="M79">
        <v>7</v>
      </c>
      <c r="N79">
        <v>70</v>
      </c>
      <c r="O79">
        <v>19</v>
      </c>
      <c r="P79">
        <v>1.1200000000000001</v>
      </c>
      <c r="Q79">
        <v>9.65</v>
      </c>
      <c r="R79">
        <v>2.57</v>
      </c>
      <c r="S79">
        <v>3.32</v>
      </c>
      <c r="T79">
        <v>0.7</v>
      </c>
      <c r="U79">
        <v>1</v>
      </c>
    </row>
    <row r="80" spans="1:21" x14ac:dyDescent="0.25">
      <c r="A80" t="s">
        <v>9709</v>
      </c>
      <c r="B80" t="s">
        <v>9710</v>
      </c>
      <c r="C80" t="s">
        <v>20870</v>
      </c>
      <c r="D80">
        <v>0</v>
      </c>
      <c r="E80">
        <v>0</v>
      </c>
      <c r="F80">
        <v>3.12</v>
      </c>
      <c r="G80">
        <v>0</v>
      </c>
      <c r="H80">
        <v>1</v>
      </c>
      <c r="I80">
        <v>0</v>
      </c>
      <c r="J80">
        <v>1</v>
      </c>
      <c r="K80">
        <v>1</v>
      </c>
      <c r="L80">
        <v>0</v>
      </c>
      <c r="M80">
        <v>0</v>
      </c>
      <c r="N80">
        <v>1</v>
      </c>
      <c r="O80">
        <v>0</v>
      </c>
      <c r="P80">
        <v>1.17</v>
      </c>
      <c r="Q80">
        <v>10.06</v>
      </c>
      <c r="R80">
        <v>3.22</v>
      </c>
      <c r="S80">
        <v>3.32</v>
      </c>
      <c r="T80">
        <v>0</v>
      </c>
      <c r="U80">
        <v>0.1</v>
      </c>
    </row>
    <row r="81" spans="1:21" x14ac:dyDescent="0.25">
      <c r="A81">
        <v>4849</v>
      </c>
      <c r="B81" t="s">
        <v>10490</v>
      </c>
      <c r="C81" t="s">
        <v>1</v>
      </c>
      <c r="D81">
        <v>3</v>
      </c>
      <c r="E81">
        <v>3</v>
      </c>
      <c r="F81">
        <v>3.18</v>
      </c>
      <c r="G81">
        <v>0</v>
      </c>
      <c r="H81">
        <v>65</v>
      </c>
      <c r="I81">
        <v>6</v>
      </c>
      <c r="J81">
        <v>65</v>
      </c>
      <c r="K81">
        <v>59</v>
      </c>
      <c r="L81">
        <v>23</v>
      </c>
      <c r="M81">
        <v>7</v>
      </c>
      <c r="N81">
        <v>62</v>
      </c>
      <c r="O81">
        <v>15</v>
      </c>
      <c r="P81">
        <v>1.1499999999999999</v>
      </c>
      <c r="Q81">
        <v>8.64</v>
      </c>
      <c r="R81">
        <v>2.1</v>
      </c>
      <c r="S81">
        <v>3.32</v>
      </c>
      <c r="T81">
        <v>0.7</v>
      </c>
      <c r="U81">
        <v>0.8</v>
      </c>
    </row>
    <row r="82" spans="1:21" x14ac:dyDescent="0.25">
      <c r="A82">
        <v>792</v>
      </c>
      <c r="B82" t="s">
        <v>10789</v>
      </c>
      <c r="C82" t="s">
        <v>20871</v>
      </c>
      <c r="D82">
        <v>0</v>
      </c>
      <c r="E82">
        <v>0</v>
      </c>
      <c r="F82">
        <v>3.3</v>
      </c>
      <c r="G82">
        <v>0</v>
      </c>
      <c r="H82">
        <v>1</v>
      </c>
      <c r="I82">
        <v>0</v>
      </c>
      <c r="J82">
        <v>1</v>
      </c>
      <c r="K82">
        <v>1</v>
      </c>
      <c r="L82">
        <v>0</v>
      </c>
      <c r="M82">
        <v>0</v>
      </c>
      <c r="N82">
        <v>1</v>
      </c>
      <c r="O82">
        <v>0</v>
      </c>
      <c r="P82">
        <v>1.25</v>
      </c>
      <c r="Q82">
        <v>9.5299999999999994</v>
      </c>
      <c r="R82">
        <v>3.57</v>
      </c>
      <c r="S82">
        <v>3.34</v>
      </c>
      <c r="T82">
        <v>0</v>
      </c>
      <c r="U82">
        <v>0.1</v>
      </c>
    </row>
    <row r="83" spans="1:21" x14ac:dyDescent="0.25">
      <c r="A83" t="s">
        <v>10806</v>
      </c>
      <c r="B83" t="s">
        <v>10807</v>
      </c>
      <c r="C83" t="s">
        <v>20891</v>
      </c>
      <c r="D83">
        <v>0</v>
      </c>
      <c r="E83">
        <v>0</v>
      </c>
      <c r="F83">
        <v>3.31</v>
      </c>
      <c r="G83">
        <v>0</v>
      </c>
      <c r="H83">
        <v>1</v>
      </c>
      <c r="I83">
        <v>0</v>
      </c>
      <c r="J83">
        <v>1</v>
      </c>
      <c r="K83">
        <v>1</v>
      </c>
      <c r="L83">
        <v>0</v>
      </c>
      <c r="M83">
        <v>0</v>
      </c>
      <c r="N83">
        <v>1</v>
      </c>
      <c r="O83">
        <v>0</v>
      </c>
      <c r="P83">
        <v>1.22</v>
      </c>
      <c r="Q83">
        <v>9.48</v>
      </c>
      <c r="R83">
        <v>3.25</v>
      </c>
      <c r="S83">
        <v>3.35</v>
      </c>
      <c r="T83">
        <v>0</v>
      </c>
      <c r="U83">
        <v>0.1</v>
      </c>
    </row>
    <row r="84" spans="1:21" x14ac:dyDescent="0.25">
      <c r="A84" t="s">
        <v>10427</v>
      </c>
      <c r="B84" t="s">
        <v>10428</v>
      </c>
      <c r="C84" t="s">
        <v>20867</v>
      </c>
      <c r="D84">
        <v>2</v>
      </c>
      <c r="E84">
        <v>1</v>
      </c>
      <c r="F84">
        <v>3.24</v>
      </c>
      <c r="G84">
        <v>0</v>
      </c>
      <c r="H84">
        <v>30</v>
      </c>
      <c r="I84">
        <v>0</v>
      </c>
      <c r="J84">
        <v>30</v>
      </c>
      <c r="K84">
        <v>28</v>
      </c>
      <c r="L84">
        <v>11</v>
      </c>
      <c r="M84">
        <v>3</v>
      </c>
      <c r="N84">
        <v>28</v>
      </c>
      <c r="O84">
        <v>8</v>
      </c>
      <c r="P84">
        <v>1.19</v>
      </c>
      <c r="Q84">
        <v>8.25</v>
      </c>
      <c r="R84">
        <v>2.48</v>
      </c>
      <c r="S84">
        <v>3.35</v>
      </c>
      <c r="T84">
        <v>0.2</v>
      </c>
      <c r="U84">
        <v>0.3</v>
      </c>
    </row>
    <row r="85" spans="1:21" x14ac:dyDescent="0.25">
      <c r="A85">
        <v>2895</v>
      </c>
      <c r="B85" t="s">
        <v>10653</v>
      </c>
      <c r="C85" t="s">
        <v>20887</v>
      </c>
      <c r="D85">
        <v>3</v>
      </c>
      <c r="E85">
        <v>3</v>
      </c>
      <c r="F85">
        <v>3.25</v>
      </c>
      <c r="G85">
        <v>0</v>
      </c>
      <c r="H85">
        <v>55</v>
      </c>
      <c r="I85">
        <v>3</v>
      </c>
      <c r="J85">
        <v>55</v>
      </c>
      <c r="K85">
        <v>49</v>
      </c>
      <c r="L85">
        <v>20</v>
      </c>
      <c r="M85">
        <v>6</v>
      </c>
      <c r="N85">
        <v>55</v>
      </c>
      <c r="O85">
        <v>15</v>
      </c>
      <c r="P85">
        <v>1.1599999999999999</v>
      </c>
      <c r="Q85">
        <v>9.07</v>
      </c>
      <c r="R85">
        <v>2.46</v>
      </c>
      <c r="S85">
        <v>3.36</v>
      </c>
      <c r="T85">
        <v>0.6</v>
      </c>
      <c r="U85">
        <v>0.6</v>
      </c>
    </row>
    <row r="86" spans="1:21" x14ac:dyDescent="0.25">
      <c r="A86">
        <v>11682</v>
      </c>
      <c r="B86" t="s">
        <v>1167</v>
      </c>
      <c r="C86" t="s">
        <v>20885</v>
      </c>
      <c r="D86">
        <v>10</v>
      </c>
      <c r="E86">
        <v>9</v>
      </c>
      <c r="F86">
        <v>3.49</v>
      </c>
      <c r="G86">
        <v>28</v>
      </c>
      <c r="H86">
        <v>28</v>
      </c>
      <c r="I86">
        <v>0</v>
      </c>
      <c r="J86">
        <v>159</v>
      </c>
      <c r="K86">
        <v>143</v>
      </c>
      <c r="L86">
        <v>62</v>
      </c>
      <c r="M86">
        <v>12</v>
      </c>
      <c r="N86">
        <v>157</v>
      </c>
      <c r="O86">
        <v>56</v>
      </c>
      <c r="P86">
        <v>1.25</v>
      </c>
      <c r="Q86">
        <v>8.86</v>
      </c>
      <c r="R86">
        <v>3.18</v>
      </c>
      <c r="S86">
        <v>3.37</v>
      </c>
      <c r="T86">
        <v>3</v>
      </c>
      <c r="U86">
        <v>2.2999999999999998</v>
      </c>
    </row>
    <row r="87" spans="1:21" x14ac:dyDescent="0.25">
      <c r="A87">
        <v>10133</v>
      </c>
      <c r="B87" t="s">
        <v>10936</v>
      </c>
      <c r="C87" t="s">
        <v>20895</v>
      </c>
      <c r="D87">
        <v>3</v>
      </c>
      <c r="E87">
        <v>3</v>
      </c>
      <c r="F87">
        <v>3.14</v>
      </c>
      <c r="G87">
        <v>0</v>
      </c>
      <c r="H87">
        <v>65</v>
      </c>
      <c r="I87">
        <v>28</v>
      </c>
      <c r="J87">
        <v>65</v>
      </c>
      <c r="K87">
        <v>51</v>
      </c>
      <c r="L87">
        <v>23</v>
      </c>
      <c r="M87">
        <v>6</v>
      </c>
      <c r="N87">
        <v>76</v>
      </c>
      <c r="O87">
        <v>26</v>
      </c>
      <c r="P87">
        <v>1.19</v>
      </c>
      <c r="Q87">
        <v>10.47</v>
      </c>
      <c r="R87">
        <v>3.63</v>
      </c>
      <c r="S87">
        <v>3.37</v>
      </c>
      <c r="T87">
        <v>0.6</v>
      </c>
      <c r="U87">
        <v>0.8</v>
      </c>
    </row>
    <row r="88" spans="1:21" x14ac:dyDescent="0.25">
      <c r="A88">
        <v>7146</v>
      </c>
      <c r="B88" t="s">
        <v>10879</v>
      </c>
      <c r="C88" t="s">
        <v>20869</v>
      </c>
      <c r="D88">
        <v>3</v>
      </c>
      <c r="E88">
        <v>3</v>
      </c>
      <c r="F88">
        <v>3.18</v>
      </c>
      <c r="G88">
        <v>0</v>
      </c>
      <c r="H88">
        <v>65</v>
      </c>
      <c r="I88">
        <v>6</v>
      </c>
      <c r="J88">
        <v>65</v>
      </c>
      <c r="K88">
        <v>55</v>
      </c>
      <c r="L88">
        <v>23</v>
      </c>
      <c r="M88">
        <v>6</v>
      </c>
      <c r="N88">
        <v>69</v>
      </c>
      <c r="O88">
        <v>23</v>
      </c>
      <c r="P88">
        <v>1.19</v>
      </c>
      <c r="Q88">
        <v>9.52</v>
      </c>
      <c r="R88">
        <v>3.12</v>
      </c>
      <c r="S88">
        <v>3.37</v>
      </c>
      <c r="T88">
        <v>0.6</v>
      </c>
      <c r="U88">
        <v>0.8</v>
      </c>
    </row>
    <row r="89" spans="1:21" x14ac:dyDescent="0.25">
      <c r="A89">
        <v>7947</v>
      </c>
      <c r="B89" t="s">
        <v>10639</v>
      </c>
      <c r="C89" t="s">
        <v>20877</v>
      </c>
      <c r="D89">
        <v>1</v>
      </c>
      <c r="E89">
        <v>1</v>
      </c>
      <c r="F89">
        <v>3.23</v>
      </c>
      <c r="G89">
        <v>0</v>
      </c>
      <c r="H89">
        <v>30</v>
      </c>
      <c r="I89">
        <v>0</v>
      </c>
      <c r="J89">
        <v>30</v>
      </c>
      <c r="K89">
        <v>26</v>
      </c>
      <c r="L89">
        <v>11</v>
      </c>
      <c r="M89">
        <v>2</v>
      </c>
      <c r="N89">
        <v>29</v>
      </c>
      <c r="O89">
        <v>11</v>
      </c>
      <c r="P89">
        <v>1.23</v>
      </c>
      <c r="Q89">
        <v>8.7899999999999991</v>
      </c>
      <c r="R89">
        <v>3.29</v>
      </c>
      <c r="S89">
        <v>3.37</v>
      </c>
      <c r="T89">
        <v>0.2</v>
      </c>
      <c r="U89">
        <v>0.1</v>
      </c>
    </row>
    <row r="90" spans="1:21" x14ac:dyDescent="0.25">
      <c r="A90">
        <v>8137</v>
      </c>
      <c r="B90" t="s">
        <v>10900</v>
      </c>
      <c r="C90" t="s">
        <v>20885</v>
      </c>
      <c r="D90">
        <v>7</v>
      </c>
      <c r="E90">
        <v>6</v>
      </c>
      <c r="F90">
        <v>3.39</v>
      </c>
      <c r="G90">
        <v>19</v>
      </c>
      <c r="H90">
        <v>19</v>
      </c>
      <c r="I90">
        <v>0</v>
      </c>
      <c r="J90">
        <v>116</v>
      </c>
      <c r="K90">
        <v>114</v>
      </c>
      <c r="L90">
        <v>44</v>
      </c>
      <c r="M90">
        <v>9</v>
      </c>
      <c r="N90">
        <v>94</v>
      </c>
      <c r="O90">
        <v>30</v>
      </c>
      <c r="P90">
        <v>1.24</v>
      </c>
      <c r="Q90">
        <v>7.28</v>
      </c>
      <c r="R90">
        <v>2.31</v>
      </c>
      <c r="S90">
        <v>3.38</v>
      </c>
      <c r="T90">
        <v>2.1</v>
      </c>
      <c r="U90">
        <v>1.8</v>
      </c>
    </row>
    <row r="91" spans="1:21" x14ac:dyDescent="0.25">
      <c r="A91">
        <v>8350</v>
      </c>
      <c r="B91" t="s">
        <v>10667</v>
      </c>
      <c r="C91" t="s">
        <v>20867</v>
      </c>
      <c r="D91">
        <v>3</v>
      </c>
      <c r="E91">
        <v>3</v>
      </c>
      <c r="F91">
        <v>3.32</v>
      </c>
      <c r="G91">
        <v>0</v>
      </c>
      <c r="H91">
        <v>65</v>
      </c>
      <c r="I91">
        <v>6</v>
      </c>
      <c r="J91">
        <v>65</v>
      </c>
      <c r="K91">
        <v>53</v>
      </c>
      <c r="L91">
        <v>24</v>
      </c>
      <c r="M91">
        <v>5</v>
      </c>
      <c r="N91">
        <v>73</v>
      </c>
      <c r="O91">
        <v>29</v>
      </c>
      <c r="P91">
        <v>1.25</v>
      </c>
      <c r="Q91">
        <v>10.11</v>
      </c>
      <c r="R91">
        <v>3.98</v>
      </c>
      <c r="S91">
        <v>3.38</v>
      </c>
      <c r="T91">
        <v>0.5</v>
      </c>
      <c r="U91">
        <v>0.5</v>
      </c>
    </row>
    <row r="92" spans="1:21" x14ac:dyDescent="0.25">
      <c r="A92">
        <v>6033</v>
      </c>
      <c r="B92" t="s">
        <v>10914</v>
      </c>
      <c r="C92" t="s">
        <v>20888</v>
      </c>
      <c r="D92">
        <v>3</v>
      </c>
      <c r="E92">
        <v>3</v>
      </c>
      <c r="F92">
        <v>3.26</v>
      </c>
      <c r="G92">
        <v>0</v>
      </c>
      <c r="H92">
        <v>55</v>
      </c>
      <c r="I92">
        <v>3</v>
      </c>
      <c r="J92">
        <v>55</v>
      </c>
      <c r="K92">
        <v>46</v>
      </c>
      <c r="L92">
        <v>20</v>
      </c>
      <c r="M92">
        <v>5</v>
      </c>
      <c r="N92">
        <v>56</v>
      </c>
      <c r="O92">
        <v>20</v>
      </c>
      <c r="P92">
        <v>1.21</v>
      </c>
      <c r="Q92">
        <v>9.16</v>
      </c>
      <c r="R92">
        <v>3.32</v>
      </c>
      <c r="S92">
        <v>3.38</v>
      </c>
      <c r="T92">
        <v>0.5</v>
      </c>
      <c r="U92">
        <v>0.7</v>
      </c>
    </row>
    <row r="93" spans="1:21" x14ac:dyDescent="0.25">
      <c r="A93">
        <v>7731</v>
      </c>
      <c r="B93" t="s">
        <v>10551</v>
      </c>
      <c r="C93" t="s">
        <v>20871</v>
      </c>
      <c r="D93">
        <v>2</v>
      </c>
      <c r="E93">
        <v>2</v>
      </c>
      <c r="F93">
        <v>3.31</v>
      </c>
      <c r="G93">
        <v>0</v>
      </c>
      <c r="H93">
        <v>45</v>
      </c>
      <c r="I93">
        <v>1</v>
      </c>
      <c r="J93">
        <v>45</v>
      </c>
      <c r="K93">
        <v>40</v>
      </c>
      <c r="L93">
        <v>17</v>
      </c>
      <c r="M93">
        <v>4</v>
      </c>
      <c r="N93">
        <v>44</v>
      </c>
      <c r="O93">
        <v>15</v>
      </c>
      <c r="P93">
        <v>1.23</v>
      </c>
      <c r="Q93">
        <v>8.7100000000000009</v>
      </c>
      <c r="R93">
        <v>2.97</v>
      </c>
      <c r="S93">
        <v>3.38</v>
      </c>
      <c r="T93">
        <v>0.3</v>
      </c>
      <c r="U93">
        <v>0.3</v>
      </c>
    </row>
    <row r="94" spans="1:21" x14ac:dyDescent="0.25">
      <c r="A94" t="s">
        <v>10536</v>
      </c>
      <c r="B94" t="s">
        <v>10537</v>
      </c>
      <c r="C94" t="s">
        <v>20877</v>
      </c>
      <c r="D94">
        <v>1</v>
      </c>
      <c r="E94">
        <v>1</v>
      </c>
      <c r="F94">
        <v>3.25</v>
      </c>
      <c r="G94">
        <v>0</v>
      </c>
      <c r="H94">
        <v>15</v>
      </c>
      <c r="I94">
        <v>0</v>
      </c>
      <c r="J94">
        <v>15</v>
      </c>
      <c r="K94">
        <v>13</v>
      </c>
      <c r="L94">
        <v>5</v>
      </c>
      <c r="M94">
        <v>1</v>
      </c>
      <c r="N94">
        <v>15</v>
      </c>
      <c r="O94">
        <v>6</v>
      </c>
      <c r="P94">
        <v>1.23</v>
      </c>
      <c r="Q94">
        <v>9.07</v>
      </c>
      <c r="R94">
        <v>3.38</v>
      </c>
      <c r="S94">
        <v>3.38</v>
      </c>
      <c r="T94">
        <v>0.1</v>
      </c>
      <c r="U94">
        <v>0.1</v>
      </c>
    </row>
    <row r="95" spans="1:21" x14ac:dyDescent="0.25">
      <c r="A95">
        <v>11189</v>
      </c>
      <c r="B95" t="s">
        <v>9714</v>
      </c>
      <c r="C95" t="s">
        <v>20892</v>
      </c>
      <c r="D95">
        <v>1</v>
      </c>
      <c r="E95">
        <v>2</v>
      </c>
      <c r="F95">
        <v>3.24</v>
      </c>
      <c r="G95">
        <v>2</v>
      </c>
      <c r="H95">
        <v>22</v>
      </c>
      <c r="I95">
        <v>0</v>
      </c>
      <c r="J95">
        <v>29</v>
      </c>
      <c r="K95">
        <v>24</v>
      </c>
      <c r="L95">
        <v>11</v>
      </c>
      <c r="M95">
        <v>3</v>
      </c>
      <c r="N95">
        <v>34</v>
      </c>
      <c r="O95">
        <v>11</v>
      </c>
      <c r="P95">
        <v>1.17</v>
      </c>
      <c r="Q95">
        <v>10.47</v>
      </c>
      <c r="R95">
        <v>3.26</v>
      </c>
      <c r="S95">
        <v>3.39</v>
      </c>
      <c r="T95">
        <v>0.4</v>
      </c>
      <c r="U95">
        <v>0.4</v>
      </c>
    </row>
    <row r="96" spans="1:21" x14ac:dyDescent="0.25">
      <c r="A96">
        <v>5420</v>
      </c>
      <c r="B96" t="s">
        <v>10436</v>
      </c>
      <c r="C96" t="s">
        <v>20876</v>
      </c>
      <c r="D96">
        <v>2</v>
      </c>
      <c r="E96">
        <v>2</v>
      </c>
      <c r="F96">
        <v>3.17</v>
      </c>
      <c r="G96">
        <v>0</v>
      </c>
      <c r="H96">
        <v>45</v>
      </c>
      <c r="I96">
        <v>1</v>
      </c>
      <c r="J96">
        <v>45</v>
      </c>
      <c r="K96">
        <v>38</v>
      </c>
      <c r="L96">
        <v>16</v>
      </c>
      <c r="M96">
        <v>5</v>
      </c>
      <c r="N96">
        <v>48</v>
      </c>
      <c r="O96">
        <v>14</v>
      </c>
      <c r="P96">
        <v>1.1499999999999999</v>
      </c>
      <c r="Q96">
        <v>9.5500000000000007</v>
      </c>
      <c r="R96">
        <v>2.72</v>
      </c>
      <c r="S96">
        <v>3.39</v>
      </c>
      <c r="T96">
        <v>0.4</v>
      </c>
      <c r="U96">
        <v>0.4</v>
      </c>
    </row>
    <row r="97" spans="1:21" x14ac:dyDescent="0.25">
      <c r="A97">
        <v>12562</v>
      </c>
      <c r="B97" t="s">
        <v>22737</v>
      </c>
      <c r="C97" t="s">
        <v>20890</v>
      </c>
      <c r="D97">
        <v>0</v>
      </c>
      <c r="E97">
        <v>0</v>
      </c>
      <c r="F97">
        <v>3.32</v>
      </c>
      <c r="G97">
        <v>0</v>
      </c>
      <c r="H97">
        <v>1</v>
      </c>
      <c r="I97">
        <v>0</v>
      </c>
      <c r="J97">
        <v>1</v>
      </c>
      <c r="K97">
        <v>1</v>
      </c>
      <c r="L97">
        <v>0</v>
      </c>
      <c r="M97">
        <v>0</v>
      </c>
      <c r="N97">
        <v>1</v>
      </c>
      <c r="O97">
        <v>0</v>
      </c>
      <c r="P97">
        <v>1.27</v>
      </c>
      <c r="Q97">
        <v>10.9</v>
      </c>
      <c r="R97">
        <v>4.4000000000000004</v>
      </c>
      <c r="S97">
        <v>3.39</v>
      </c>
      <c r="T97">
        <v>0</v>
      </c>
      <c r="U97">
        <v>0.1</v>
      </c>
    </row>
    <row r="98" spans="1:21" x14ac:dyDescent="0.25">
      <c r="A98">
        <v>12361</v>
      </c>
      <c r="B98" t="s">
        <v>10571</v>
      </c>
      <c r="C98" t="s">
        <v>20872</v>
      </c>
      <c r="D98">
        <v>1</v>
      </c>
      <c r="E98">
        <v>0</v>
      </c>
      <c r="F98">
        <v>3.34</v>
      </c>
      <c r="G98">
        <v>0</v>
      </c>
      <c r="H98">
        <v>10</v>
      </c>
      <c r="I98">
        <v>0</v>
      </c>
      <c r="J98">
        <v>10</v>
      </c>
      <c r="K98">
        <v>8</v>
      </c>
      <c r="L98">
        <v>4</v>
      </c>
      <c r="M98">
        <v>1</v>
      </c>
      <c r="N98">
        <v>11</v>
      </c>
      <c r="O98">
        <v>4</v>
      </c>
      <c r="P98">
        <v>1.22</v>
      </c>
      <c r="Q98">
        <v>9.94</v>
      </c>
      <c r="R98">
        <v>3.51</v>
      </c>
      <c r="S98">
        <v>3.4</v>
      </c>
      <c r="T98">
        <v>0.1</v>
      </c>
      <c r="U98">
        <v>0.1</v>
      </c>
    </row>
    <row r="99" spans="1:21" x14ac:dyDescent="0.25">
      <c r="A99">
        <v>3397</v>
      </c>
      <c r="B99" t="s">
        <v>10787</v>
      </c>
      <c r="C99" t="s">
        <v>20870</v>
      </c>
      <c r="D99">
        <v>3</v>
      </c>
      <c r="E99">
        <v>3</v>
      </c>
      <c r="F99">
        <v>3.19</v>
      </c>
      <c r="G99">
        <v>0</v>
      </c>
      <c r="H99">
        <v>55</v>
      </c>
      <c r="I99">
        <v>3</v>
      </c>
      <c r="J99">
        <v>55</v>
      </c>
      <c r="K99">
        <v>46</v>
      </c>
      <c r="L99">
        <v>19</v>
      </c>
      <c r="M99">
        <v>6</v>
      </c>
      <c r="N99">
        <v>60</v>
      </c>
      <c r="O99">
        <v>18</v>
      </c>
      <c r="P99">
        <v>1.1599999999999999</v>
      </c>
      <c r="Q99">
        <v>9.83</v>
      </c>
      <c r="R99">
        <v>3</v>
      </c>
      <c r="S99">
        <v>3.4</v>
      </c>
      <c r="T99">
        <v>0.6</v>
      </c>
      <c r="U99">
        <v>0.6</v>
      </c>
    </row>
    <row r="100" spans="1:21" x14ac:dyDescent="0.25">
      <c r="A100">
        <v>9948</v>
      </c>
      <c r="B100" t="s">
        <v>10872</v>
      </c>
      <c r="C100" t="s">
        <v>20867</v>
      </c>
      <c r="D100">
        <v>3</v>
      </c>
      <c r="E100">
        <v>3</v>
      </c>
      <c r="F100">
        <v>3.16</v>
      </c>
      <c r="G100">
        <v>0</v>
      </c>
      <c r="H100">
        <v>55</v>
      </c>
      <c r="I100">
        <v>3</v>
      </c>
      <c r="J100">
        <v>55</v>
      </c>
      <c r="K100">
        <v>45</v>
      </c>
      <c r="L100">
        <v>19</v>
      </c>
      <c r="M100">
        <v>5</v>
      </c>
      <c r="N100">
        <v>62</v>
      </c>
      <c r="O100">
        <v>23</v>
      </c>
      <c r="P100">
        <v>1.22</v>
      </c>
      <c r="Q100">
        <v>10.1</v>
      </c>
      <c r="R100">
        <v>3.73</v>
      </c>
      <c r="S100">
        <v>3.4</v>
      </c>
      <c r="T100">
        <v>0.4</v>
      </c>
      <c r="U100">
        <v>0.6</v>
      </c>
    </row>
    <row r="101" spans="1:21" x14ac:dyDescent="0.25">
      <c r="A101">
        <v>5722</v>
      </c>
      <c r="B101" t="s">
        <v>10580</v>
      </c>
      <c r="C101" t="s">
        <v>20895</v>
      </c>
      <c r="D101">
        <v>0</v>
      </c>
      <c r="E101">
        <v>0</v>
      </c>
      <c r="F101">
        <v>3.2</v>
      </c>
      <c r="G101">
        <v>0</v>
      </c>
      <c r="H101">
        <v>1</v>
      </c>
      <c r="I101">
        <v>0</v>
      </c>
      <c r="J101">
        <v>1</v>
      </c>
      <c r="K101">
        <v>1</v>
      </c>
      <c r="L101">
        <v>0</v>
      </c>
      <c r="M101">
        <v>0</v>
      </c>
      <c r="N101">
        <v>1</v>
      </c>
      <c r="O101">
        <v>0</v>
      </c>
      <c r="P101">
        <v>1.1599999999999999</v>
      </c>
      <c r="Q101">
        <v>9.02</v>
      </c>
      <c r="R101">
        <v>2.6</v>
      </c>
      <c r="S101">
        <v>3.4</v>
      </c>
      <c r="T101">
        <v>0</v>
      </c>
      <c r="U101">
        <v>0.1</v>
      </c>
    </row>
    <row r="102" spans="1:21" x14ac:dyDescent="0.25">
      <c r="A102">
        <v>12095</v>
      </c>
      <c r="B102" t="s">
        <v>10804</v>
      </c>
      <c r="C102" t="s">
        <v>20876</v>
      </c>
      <c r="D102">
        <v>3</v>
      </c>
      <c r="E102">
        <v>2</v>
      </c>
      <c r="F102">
        <v>3.04</v>
      </c>
      <c r="G102">
        <v>0</v>
      </c>
      <c r="H102">
        <v>55</v>
      </c>
      <c r="I102">
        <v>3</v>
      </c>
      <c r="J102">
        <v>55</v>
      </c>
      <c r="K102">
        <v>45</v>
      </c>
      <c r="L102">
        <v>19</v>
      </c>
      <c r="M102">
        <v>6</v>
      </c>
      <c r="N102">
        <v>61</v>
      </c>
      <c r="O102">
        <v>16</v>
      </c>
      <c r="P102">
        <v>1.1200000000000001</v>
      </c>
      <c r="Q102">
        <v>9.94</v>
      </c>
      <c r="R102">
        <v>2.67</v>
      </c>
      <c r="S102">
        <v>3.4</v>
      </c>
      <c r="T102">
        <v>0.5</v>
      </c>
      <c r="U102">
        <v>0.6</v>
      </c>
    </row>
    <row r="103" spans="1:21" x14ac:dyDescent="0.25">
      <c r="A103">
        <v>13881</v>
      </c>
      <c r="B103" t="s">
        <v>10864</v>
      </c>
      <c r="C103" t="s">
        <v>20876</v>
      </c>
      <c r="D103">
        <v>2</v>
      </c>
      <c r="E103">
        <v>1</v>
      </c>
      <c r="F103">
        <v>3.17</v>
      </c>
      <c r="G103">
        <v>0</v>
      </c>
      <c r="H103">
        <v>30</v>
      </c>
      <c r="I103">
        <v>0</v>
      </c>
      <c r="J103">
        <v>30</v>
      </c>
      <c r="K103">
        <v>26</v>
      </c>
      <c r="L103">
        <v>11</v>
      </c>
      <c r="M103">
        <v>3</v>
      </c>
      <c r="N103">
        <v>30</v>
      </c>
      <c r="O103">
        <v>10</v>
      </c>
      <c r="P103">
        <v>1.2</v>
      </c>
      <c r="Q103">
        <v>9.1300000000000008</v>
      </c>
      <c r="R103">
        <v>3.08</v>
      </c>
      <c r="S103">
        <v>3.4</v>
      </c>
      <c r="T103">
        <v>0.2</v>
      </c>
      <c r="U103">
        <v>0.2</v>
      </c>
    </row>
    <row r="104" spans="1:21" x14ac:dyDescent="0.25">
      <c r="A104">
        <v>5508</v>
      </c>
      <c r="B104" t="s">
        <v>10896</v>
      </c>
      <c r="C104" t="s">
        <v>20874</v>
      </c>
      <c r="D104">
        <v>0</v>
      </c>
      <c r="E104">
        <v>0</v>
      </c>
      <c r="F104">
        <v>3.28</v>
      </c>
      <c r="G104">
        <v>0</v>
      </c>
      <c r="H104">
        <v>1</v>
      </c>
      <c r="I104">
        <v>0</v>
      </c>
      <c r="J104">
        <v>1</v>
      </c>
      <c r="K104">
        <v>1</v>
      </c>
      <c r="L104">
        <v>0</v>
      </c>
      <c r="M104">
        <v>0</v>
      </c>
      <c r="N104">
        <v>1</v>
      </c>
      <c r="O104">
        <v>0</v>
      </c>
      <c r="P104">
        <v>1.21</v>
      </c>
      <c r="Q104">
        <v>8.74</v>
      </c>
      <c r="R104">
        <v>2.74</v>
      </c>
      <c r="S104">
        <v>3.41</v>
      </c>
      <c r="T104">
        <v>0</v>
      </c>
      <c r="U104">
        <v>0.1</v>
      </c>
    </row>
    <row r="105" spans="1:21" x14ac:dyDescent="0.25">
      <c r="A105">
        <v>12910</v>
      </c>
      <c r="B105" t="s">
        <v>10923</v>
      </c>
      <c r="C105" t="s">
        <v>20886</v>
      </c>
      <c r="D105">
        <v>3</v>
      </c>
      <c r="E105">
        <v>3</v>
      </c>
      <c r="F105">
        <v>3.3</v>
      </c>
      <c r="G105">
        <v>0</v>
      </c>
      <c r="H105">
        <v>65</v>
      </c>
      <c r="I105">
        <v>28</v>
      </c>
      <c r="J105">
        <v>65</v>
      </c>
      <c r="K105">
        <v>54</v>
      </c>
      <c r="L105">
        <v>24</v>
      </c>
      <c r="M105">
        <v>6</v>
      </c>
      <c r="N105">
        <v>73</v>
      </c>
      <c r="O105">
        <v>25</v>
      </c>
      <c r="P105">
        <v>1.21</v>
      </c>
      <c r="Q105">
        <v>10.06</v>
      </c>
      <c r="R105">
        <v>3.51</v>
      </c>
      <c r="S105">
        <v>3.41</v>
      </c>
      <c r="T105">
        <v>0.7</v>
      </c>
      <c r="U105">
        <v>0.8</v>
      </c>
    </row>
    <row r="106" spans="1:21" x14ac:dyDescent="0.25">
      <c r="A106">
        <v>5843</v>
      </c>
      <c r="B106" t="s">
        <v>22738</v>
      </c>
      <c r="C106" t="s">
        <v>1</v>
      </c>
      <c r="D106">
        <v>1</v>
      </c>
      <c r="E106">
        <v>0</v>
      </c>
      <c r="F106">
        <v>3.3</v>
      </c>
      <c r="G106">
        <v>0</v>
      </c>
      <c r="H106">
        <v>10</v>
      </c>
      <c r="I106">
        <v>0</v>
      </c>
      <c r="J106">
        <v>10</v>
      </c>
      <c r="K106">
        <v>8</v>
      </c>
      <c r="L106">
        <v>4</v>
      </c>
      <c r="M106">
        <v>1</v>
      </c>
      <c r="N106">
        <v>11</v>
      </c>
      <c r="O106">
        <v>4</v>
      </c>
      <c r="P106">
        <v>1.2</v>
      </c>
      <c r="Q106">
        <v>9.83</v>
      </c>
      <c r="R106">
        <v>3.24</v>
      </c>
      <c r="S106">
        <v>3.41</v>
      </c>
      <c r="T106">
        <v>0.1</v>
      </c>
      <c r="U106">
        <v>0.1</v>
      </c>
    </row>
    <row r="107" spans="1:21" x14ac:dyDescent="0.25">
      <c r="A107">
        <v>9227</v>
      </c>
      <c r="B107" t="s">
        <v>10931</v>
      </c>
      <c r="C107" t="s">
        <v>20881</v>
      </c>
      <c r="D107">
        <v>4</v>
      </c>
      <c r="E107">
        <v>3</v>
      </c>
      <c r="F107">
        <v>2.93</v>
      </c>
      <c r="G107">
        <v>0</v>
      </c>
      <c r="H107">
        <v>65</v>
      </c>
      <c r="I107">
        <v>6</v>
      </c>
      <c r="J107">
        <v>65</v>
      </c>
      <c r="K107">
        <v>56</v>
      </c>
      <c r="L107">
        <v>21</v>
      </c>
      <c r="M107">
        <v>8</v>
      </c>
      <c r="N107">
        <v>66</v>
      </c>
      <c r="O107">
        <v>15</v>
      </c>
      <c r="P107">
        <v>1.1000000000000001</v>
      </c>
      <c r="Q107">
        <v>9.11</v>
      </c>
      <c r="R107">
        <v>2.13</v>
      </c>
      <c r="S107">
        <v>3.41</v>
      </c>
      <c r="T107">
        <v>0.6</v>
      </c>
      <c r="U107">
        <v>1.2</v>
      </c>
    </row>
    <row r="108" spans="1:21" x14ac:dyDescent="0.25">
      <c r="A108">
        <v>6869</v>
      </c>
      <c r="B108" t="s">
        <v>10662</v>
      </c>
      <c r="C108" t="s">
        <v>20891</v>
      </c>
      <c r="D108">
        <v>0</v>
      </c>
      <c r="E108">
        <v>0</v>
      </c>
      <c r="F108">
        <v>3.29</v>
      </c>
      <c r="G108">
        <v>0</v>
      </c>
      <c r="H108">
        <v>1</v>
      </c>
      <c r="I108">
        <v>0</v>
      </c>
      <c r="J108">
        <v>1</v>
      </c>
      <c r="K108">
        <v>1</v>
      </c>
      <c r="L108">
        <v>0</v>
      </c>
      <c r="M108">
        <v>0</v>
      </c>
      <c r="N108">
        <v>1</v>
      </c>
      <c r="O108">
        <v>0</v>
      </c>
      <c r="P108">
        <v>1.22</v>
      </c>
      <c r="Q108">
        <v>9.9600000000000009</v>
      </c>
      <c r="R108">
        <v>3.39</v>
      </c>
      <c r="S108">
        <v>3.42</v>
      </c>
      <c r="T108">
        <v>0</v>
      </c>
      <c r="U108">
        <v>0.1</v>
      </c>
    </row>
    <row r="109" spans="1:21" x14ac:dyDescent="0.25">
      <c r="A109">
        <v>11528</v>
      </c>
      <c r="B109" t="s">
        <v>10767</v>
      </c>
      <c r="C109" t="s">
        <v>20877</v>
      </c>
      <c r="D109">
        <v>2</v>
      </c>
      <c r="E109">
        <v>2</v>
      </c>
      <c r="F109">
        <v>3.23</v>
      </c>
      <c r="G109">
        <v>0</v>
      </c>
      <c r="H109">
        <v>45</v>
      </c>
      <c r="I109">
        <v>1</v>
      </c>
      <c r="J109">
        <v>45</v>
      </c>
      <c r="K109">
        <v>38</v>
      </c>
      <c r="L109">
        <v>16</v>
      </c>
      <c r="M109">
        <v>4</v>
      </c>
      <c r="N109">
        <v>46</v>
      </c>
      <c r="O109">
        <v>17</v>
      </c>
      <c r="P109">
        <v>1.23</v>
      </c>
      <c r="Q109">
        <v>9.1300000000000008</v>
      </c>
      <c r="R109">
        <v>3.44</v>
      </c>
      <c r="S109">
        <v>3.42</v>
      </c>
      <c r="T109">
        <v>0.2</v>
      </c>
      <c r="U109">
        <v>0.2</v>
      </c>
    </row>
    <row r="110" spans="1:21" x14ac:dyDescent="0.25">
      <c r="A110">
        <v>1852</v>
      </c>
      <c r="B110" t="s">
        <v>13783</v>
      </c>
      <c r="C110" t="s">
        <v>20893</v>
      </c>
      <c r="D110">
        <v>3</v>
      </c>
      <c r="E110">
        <v>3</v>
      </c>
      <c r="F110">
        <v>3.37</v>
      </c>
      <c r="G110">
        <v>0</v>
      </c>
      <c r="H110">
        <v>65</v>
      </c>
      <c r="I110">
        <v>6</v>
      </c>
      <c r="J110">
        <v>65</v>
      </c>
      <c r="K110">
        <v>60</v>
      </c>
      <c r="L110">
        <v>24</v>
      </c>
      <c r="M110">
        <v>6</v>
      </c>
      <c r="N110">
        <v>60</v>
      </c>
      <c r="O110">
        <v>20</v>
      </c>
      <c r="P110">
        <v>1.22</v>
      </c>
      <c r="Q110">
        <v>8.33</v>
      </c>
      <c r="R110">
        <v>2.73</v>
      </c>
      <c r="S110">
        <v>3.43</v>
      </c>
      <c r="T110">
        <v>0.6</v>
      </c>
      <c r="U110">
        <v>0.6</v>
      </c>
    </row>
    <row r="111" spans="1:21" x14ac:dyDescent="0.25">
      <c r="A111">
        <v>7555</v>
      </c>
      <c r="B111" t="s">
        <v>10829</v>
      </c>
      <c r="C111" t="s">
        <v>20891</v>
      </c>
      <c r="D111">
        <v>3</v>
      </c>
      <c r="E111">
        <v>3</v>
      </c>
      <c r="F111">
        <v>3.3</v>
      </c>
      <c r="G111">
        <v>0</v>
      </c>
      <c r="H111">
        <v>55</v>
      </c>
      <c r="I111">
        <v>3</v>
      </c>
      <c r="J111">
        <v>55</v>
      </c>
      <c r="K111">
        <v>48</v>
      </c>
      <c r="L111">
        <v>20</v>
      </c>
      <c r="M111">
        <v>5</v>
      </c>
      <c r="N111">
        <v>57</v>
      </c>
      <c r="O111">
        <v>18</v>
      </c>
      <c r="P111">
        <v>1.2</v>
      </c>
      <c r="Q111">
        <v>9.3699999999999992</v>
      </c>
      <c r="R111">
        <v>2.99</v>
      </c>
      <c r="S111">
        <v>3.44</v>
      </c>
      <c r="T111">
        <v>0.4</v>
      </c>
      <c r="U111">
        <v>0.3</v>
      </c>
    </row>
    <row r="112" spans="1:21" x14ac:dyDescent="0.25">
      <c r="A112">
        <v>9490</v>
      </c>
      <c r="B112" t="s">
        <v>10858</v>
      </c>
      <c r="C112" t="s">
        <v>20884</v>
      </c>
      <c r="D112">
        <v>3</v>
      </c>
      <c r="E112">
        <v>3</v>
      </c>
      <c r="F112">
        <v>3.5</v>
      </c>
      <c r="G112">
        <v>0</v>
      </c>
      <c r="H112">
        <v>65</v>
      </c>
      <c r="I112">
        <v>6</v>
      </c>
      <c r="J112">
        <v>65</v>
      </c>
      <c r="K112">
        <v>60</v>
      </c>
      <c r="L112">
        <v>25</v>
      </c>
      <c r="M112">
        <v>5</v>
      </c>
      <c r="N112">
        <v>62</v>
      </c>
      <c r="O112">
        <v>24</v>
      </c>
      <c r="P112">
        <v>1.3</v>
      </c>
      <c r="Q112">
        <v>8.6</v>
      </c>
      <c r="R112">
        <v>3.33</v>
      </c>
      <c r="S112">
        <v>3.44</v>
      </c>
      <c r="T112">
        <v>0.6</v>
      </c>
      <c r="U112">
        <v>0.4</v>
      </c>
    </row>
    <row r="113" spans="1:21" x14ac:dyDescent="0.25">
      <c r="A113">
        <v>13764</v>
      </c>
      <c r="B113" t="s">
        <v>10238</v>
      </c>
      <c r="C113" t="s">
        <v>20873</v>
      </c>
      <c r="D113">
        <v>4</v>
      </c>
      <c r="E113">
        <v>3</v>
      </c>
      <c r="F113">
        <v>3.22</v>
      </c>
      <c r="G113">
        <v>0</v>
      </c>
      <c r="H113">
        <v>65</v>
      </c>
      <c r="I113">
        <v>28</v>
      </c>
      <c r="J113">
        <v>65</v>
      </c>
      <c r="K113">
        <v>54</v>
      </c>
      <c r="L113">
        <v>23</v>
      </c>
      <c r="M113">
        <v>7</v>
      </c>
      <c r="N113">
        <v>72</v>
      </c>
      <c r="O113">
        <v>21</v>
      </c>
      <c r="P113">
        <v>1.1599999999999999</v>
      </c>
      <c r="Q113">
        <v>10.029999999999999</v>
      </c>
      <c r="R113">
        <v>2.93</v>
      </c>
      <c r="S113">
        <v>3.44</v>
      </c>
      <c r="T113">
        <v>0.7</v>
      </c>
      <c r="U113">
        <v>0.9</v>
      </c>
    </row>
    <row r="114" spans="1:21" x14ac:dyDescent="0.25">
      <c r="A114">
        <v>4090</v>
      </c>
      <c r="B114" t="s">
        <v>10728</v>
      </c>
      <c r="C114" t="s">
        <v>20886</v>
      </c>
      <c r="D114">
        <v>3</v>
      </c>
      <c r="E114">
        <v>3</v>
      </c>
      <c r="F114">
        <v>3.31</v>
      </c>
      <c r="G114">
        <v>0</v>
      </c>
      <c r="H114">
        <v>65</v>
      </c>
      <c r="I114">
        <v>6</v>
      </c>
      <c r="J114">
        <v>65</v>
      </c>
      <c r="K114">
        <v>60</v>
      </c>
      <c r="L114">
        <v>24</v>
      </c>
      <c r="M114">
        <v>6</v>
      </c>
      <c r="N114">
        <v>59</v>
      </c>
      <c r="O114">
        <v>17</v>
      </c>
      <c r="P114">
        <v>1.18</v>
      </c>
      <c r="Q114">
        <v>8.23</v>
      </c>
      <c r="R114">
        <v>2.38</v>
      </c>
      <c r="S114">
        <v>3.44</v>
      </c>
      <c r="T114">
        <v>0.7</v>
      </c>
      <c r="U114">
        <v>0.8</v>
      </c>
    </row>
    <row r="115" spans="1:21" x14ac:dyDescent="0.25">
      <c r="A115">
        <v>6893</v>
      </c>
      <c r="B115" t="s">
        <v>10814</v>
      </c>
      <c r="C115" t="s">
        <v>20877</v>
      </c>
      <c r="D115">
        <v>13</v>
      </c>
      <c r="E115">
        <v>11</v>
      </c>
      <c r="F115">
        <v>3.18</v>
      </c>
      <c r="G115">
        <v>32</v>
      </c>
      <c r="H115">
        <v>32</v>
      </c>
      <c r="I115">
        <v>0</v>
      </c>
      <c r="J115">
        <v>207</v>
      </c>
      <c r="K115">
        <v>189</v>
      </c>
      <c r="L115">
        <v>73</v>
      </c>
      <c r="M115">
        <v>19</v>
      </c>
      <c r="N115">
        <v>181</v>
      </c>
      <c r="O115">
        <v>51</v>
      </c>
      <c r="P115">
        <v>1.1599999999999999</v>
      </c>
      <c r="Q115">
        <v>7.86</v>
      </c>
      <c r="R115">
        <v>2.23</v>
      </c>
      <c r="S115">
        <v>3.44</v>
      </c>
      <c r="T115">
        <v>3.1</v>
      </c>
      <c r="U115">
        <v>3.3</v>
      </c>
    </row>
    <row r="116" spans="1:21" x14ac:dyDescent="0.25">
      <c r="A116" t="s">
        <v>9836</v>
      </c>
      <c r="B116" t="s">
        <v>9837</v>
      </c>
      <c r="C116" t="s">
        <v>20876</v>
      </c>
      <c r="D116">
        <v>1</v>
      </c>
      <c r="E116">
        <v>1</v>
      </c>
      <c r="F116">
        <v>3.33</v>
      </c>
      <c r="G116">
        <v>2</v>
      </c>
      <c r="H116">
        <v>17</v>
      </c>
      <c r="I116">
        <v>0</v>
      </c>
      <c r="J116">
        <v>24</v>
      </c>
      <c r="K116">
        <v>21</v>
      </c>
      <c r="L116">
        <v>9</v>
      </c>
      <c r="M116">
        <v>2</v>
      </c>
      <c r="N116">
        <v>25</v>
      </c>
      <c r="O116">
        <v>8</v>
      </c>
      <c r="P116">
        <v>1.21</v>
      </c>
      <c r="Q116">
        <v>9.1199999999999992</v>
      </c>
      <c r="R116">
        <v>3.01</v>
      </c>
      <c r="S116">
        <v>3.45</v>
      </c>
      <c r="T116">
        <v>0.3</v>
      </c>
      <c r="U116">
        <v>0.2</v>
      </c>
    </row>
    <row r="117" spans="1:21" x14ac:dyDescent="0.25">
      <c r="A117">
        <v>8180</v>
      </c>
      <c r="B117" t="s">
        <v>10810</v>
      </c>
      <c r="C117" t="s">
        <v>20885</v>
      </c>
      <c r="D117">
        <v>3</v>
      </c>
      <c r="E117">
        <v>3</v>
      </c>
      <c r="F117">
        <v>3.14</v>
      </c>
      <c r="G117">
        <v>0</v>
      </c>
      <c r="H117">
        <v>65</v>
      </c>
      <c r="I117">
        <v>6</v>
      </c>
      <c r="J117">
        <v>65</v>
      </c>
      <c r="K117">
        <v>51</v>
      </c>
      <c r="L117">
        <v>23</v>
      </c>
      <c r="M117">
        <v>6</v>
      </c>
      <c r="N117">
        <v>76</v>
      </c>
      <c r="O117">
        <v>28</v>
      </c>
      <c r="P117">
        <v>1.23</v>
      </c>
      <c r="Q117">
        <v>10.57</v>
      </c>
      <c r="R117">
        <v>3.93</v>
      </c>
      <c r="S117">
        <v>3.45</v>
      </c>
      <c r="T117">
        <v>0.5</v>
      </c>
      <c r="U117">
        <v>0.6</v>
      </c>
    </row>
    <row r="118" spans="1:21" x14ac:dyDescent="0.25">
      <c r="A118" t="s">
        <v>10524</v>
      </c>
      <c r="B118" t="s">
        <v>10525</v>
      </c>
      <c r="C118" t="s">
        <v>20874</v>
      </c>
      <c r="D118">
        <v>0</v>
      </c>
      <c r="E118">
        <v>0</v>
      </c>
      <c r="F118">
        <v>3.41</v>
      </c>
      <c r="G118">
        <v>0</v>
      </c>
      <c r="H118">
        <v>1</v>
      </c>
      <c r="I118">
        <v>0</v>
      </c>
      <c r="J118">
        <v>1</v>
      </c>
      <c r="K118">
        <v>1</v>
      </c>
      <c r="L118">
        <v>0</v>
      </c>
      <c r="M118">
        <v>0</v>
      </c>
      <c r="N118">
        <v>1</v>
      </c>
      <c r="O118">
        <v>0</v>
      </c>
      <c r="P118">
        <v>1.25</v>
      </c>
      <c r="Q118">
        <v>9.23</v>
      </c>
      <c r="R118">
        <v>3.27</v>
      </c>
      <c r="S118">
        <v>3.45</v>
      </c>
      <c r="T118">
        <v>0</v>
      </c>
      <c r="U118">
        <v>0.1</v>
      </c>
    </row>
    <row r="119" spans="1:21" x14ac:dyDescent="0.25">
      <c r="A119" t="s">
        <v>9536</v>
      </c>
      <c r="B119" t="s">
        <v>9537</v>
      </c>
      <c r="C119" t="s">
        <v>20876</v>
      </c>
      <c r="D119">
        <v>0</v>
      </c>
      <c r="E119">
        <v>0</v>
      </c>
      <c r="F119">
        <v>3.42</v>
      </c>
      <c r="G119">
        <v>0</v>
      </c>
      <c r="H119">
        <v>0</v>
      </c>
      <c r="I119">
        <v>0</v>
      </c>
      <c r="J119">
        <v>1</v>
      </c>
      <c r="K119">
        <v>1</v>
      </c>
      <c r="L119">
        <v>0</v>
      </c>
      <c r="M119">
        <v>0</v>
      </c>
      <c r="N119">
        <v>1</v>
      </c>
      <c r="O119">
        <v>0</v>
      </c>
      <c r="P119">
        <v>1.2</v>
      </c>
      <c r="Q119">
        <v>9.4700000000000006</v>
      </c>
      <c r="R119">
        <v>3.08</v>
      </c>
      <c r="S119">
        <v>3.45</v>
      </c>
      <c r="T119">
        <v>0</v>
      </c>
      <c r="U119">
        <v>0</v>
      </c>
    </row>
    <row r="120" spans="1:21" x14ac:dyDescent="0.25">
      <c r="A120">
        <v>4313</v>
      </c>
      <c r="B120" t="s">
        <v>10856</v>
      </c>
      <c r="C120" t="s">
        <v>20880</v>
      </c>
      <c r="D120">
        <v>0</v>
      </c>
      <c r="E120">
        <v>0</v>
      </c>
      <c r="F120">
        <v>3.33</v>
      </c>
      <c r="G120">
        <v>0</v>
      </c>
      <c r="H120">
        <v>1</v>
      </c>
      <c r="I120">
        <v>0</v>
      </c>
      <c r="J120">
        <v>1</v>
      </c>
      <c r="K120">
        <v>1</v>
      </c>
      <c r="L120">
        <v>0</v>
      </c>
      <c r="M120">
        <v>0</v>
      </c>
      <c r="N120">
        <v>1</v>
      </c>
      <c r="O120">
        <v>0</v>
      </c>
      <c r="P120">
        <v>1.24</v>
      </c>
      <c r="Q120">
        <v>9.81</v>
      </c>
      <c r="R120">
        <v>3.42</v>
      </c>
      <c r="S120">
        <v>3.45</v>
      </c>
      <c r="T120">
        <v>0</v>
      </c>
      <c r="U120">
        <v>0.1</v>
      </c>
    </row>
    <row r="121" spans="1:21" x14ac:dyDescent="0.25">
      <c r="A121" t="s">
        <v>22739</v>
      </c>
      <c r="B121" t="s">
        <v>22740</v>
      </c>
      <c r="C121" t="s">
        <v>1</v>
      </c>
      <c r="D121">
        <v>0</v>
      </c>
      <c r="E121">
        <v>0</v>
      </c>
      <c r="F121">
        <v>3.38</v>
      </c>
      <c r="G121">
        <v>0</v>
      </c>
      <c r="H121">
        <v>1</v>
      </c>
      <c r="I121">
        <v>0</v>
      </c>
      <c r="J121">
        <v>1</v>
      </c>
      <c r="K121">
        <v>1</v>
      </c>
      <c r="L121">
        <v>0</v>
      </c>
      <c r="M121">
        <v>0</v>
      </c>
      <c r="N121">
        <v>1</v>
      </c>
      <c r="O121">
        <v>0</v>
      </c>
      <c r="P121">
        <v>1.24</v>
      </c>
      <c r="Q121">
        <v>9.6199999999999992</v>
      </c>
      <c r="R121">
        <v>3.5</v>
      </c>
      <c r="S121">
        <v>3.46</v>
      </c>
      <c r="T121">
        <v>0</v>
      </c>
      <c r="U121">
        <v>0.1</v>
      </c>
    </row>
    <row r="122" spans="1:21" x14ac:dyDescent="0.25">
      <c r="A122">
        <v>4086</v>
      </c>
      <c r="B122" t="s">
        <v>10882</v>
      </c>
      <c r="C122" t="s">
        <v>20867</v>
      </c>
      <c r="D122">
        <v>0</v>
      </c>
      <c r="E122">
        <v>0</v>
      </c>
      <c r="F122">
        <v>3.47</v>
      </c>
      <c r="G122">
        <v>0</v>
      </c>
      <c r="H122">
        <v>1</v>
      </c>
      <c r="I122">
        <v>0</v>
      </c>
      <c r="J122">
        <v>1</v>
      </c>
      <c r="K122">
        <v>1</v>
      </c>
      <c r="L122">
        <v>0</v>
      </c>
      <c r="M122">
        <v>0</v>
      </c>
      <c r="N122">
        <v>1</v>
      </c>
      <c r="O122">
        <v>0</v>
      </c>
      <c r="P122">
        <v>1.3</v>
      </c>
      <c r="Q122">
        <v>10.09</v>
      </c>
      <c r="R122">
        <v>4.37</v>
      </c>
      <c r="S122">
        <v>3.46</v>
      </c>
      <c r="T122">
        <v>0</v>
      </c>
      <c r="U122">
        <v>0.1</v>
      </c>
    </row>
    <row r="123" spans="1:21" x14ac:dyDescent="0.25">
      <c r="A123" t="s">
        <v>9970</v>
      </c>
      <c r="B123" t="s">
        <v>9971</v>
      </c>
      <c r="C123" t="s">
        <v>20867</v>
      </c>
      <c r="D123">
        <v>0</v>
      </c>
      <c r="E123">
        <v>0</v>
      </c>
      <c r="F123">
        <v>3.31</v>
      </c>
      <c r="G123">
        <v>0</v>
      </c>
      <c r="H123">
        <v>1</v>
      </c>
      <c r="I123">
        <v>0</v>
      </c>
      <c r="J123">
        <v>1</v>
      </c>
      <c r="K123">
        <v>1</v>
      </c>
      <c r="L123">
        <v>0</v>
      </c>
      <c r="M123">
        <v>0</v>
      </c>
      <c r="N123">
        <v>1</v>
      </c>
      <c r="O123">
        <v>0</v>
      </c>
      <c r="P123">
        <v>1.27</v>
      </c>
      <c r="Q123">
        <v>9.25</v>
      </c>
      <c r="R123">
        <v>3.67</v>
      </c>
      <c r="S123">
        <v>3.46</v>
      </c>
      <c r="T123">
        <v>0</v>
      </c>
      <c r="U123">
        <v>0.1</v>
      </c>
    </row>
    <row r="124" spans="1:21" x14ac:dyDescent="0.25">
      <c r="A124" t="s">
        <v>10386</v>
      </c>
      <c r="B124" t="s">
        <v>10387</v>
      </c>
      <c r="C124" t="s">
        <v>20890</v>
      </c>
      <c r="D124">
        <v>0</v>
      </c>
      <c r="E124">
        <v>0</v>
      </c>
      <c r="F124">
        <v>3.36</v>
      </c>
      <c r="G124">
        <v>0</v>
      </c>
      <c r="H124">
        <v>1</v>
      </c>
      <c r="I124">
        <v>0</v>
      </c>
      <c r="J124">
        <v>1</v>
      </c>
      <c r="K124">
        <v>1</v>
      </c>
      <c r="L124">
        <v>0</v>
      </c>
      <c r="M124">
        <v>0</v>
      </c>
      <c r="N124">
        <v>1</v>
      </c>
      <c r="O124">
        <v>0</v>
      </c>
      <c r="P124">
        <v>1.22</v>
      </c>
      <c r="Q124">
        <v>9.08</v>
      </c>
      <c r="R124">
        <v>3.02</v>
      </c>
      <c r="S124">
        <v>3.46</v>
      </c>
      <c r="T124">
        <v>0</v>
      </c>
      <c r="U124">
        <v>0.1</v>
      </c>
    </row>
    <row r="125" spans="1:21" x14ac:dyDescent="0.25">
      <c r="A125" t="s">
        <v>9803</v>
      </c>
      <c r="B125" t="s">
        <v>9804</v>
      </c>
      <c r="C125" t="s">
        <v>20867</v>
      </c>
      <c r="D125">
        <v>0</v>
      </c>
      <c r="E125">
        <v>0</v>
      </c>
      <c r="F125">
        <v>3.32</v>
      </c>
      <c r="G125">
        <v>0</v>
      </c>
      <c r="H125">
        <v>1</v>
      </c>
      <c r="I125">
        <v>0</v>
      </c>
      <c r="J125">
        <v>1</v>
      </c>
      <c r="K125">
        <v>1</v>
      </c>
      <c r="L125">
        <v>0</v>
      </c>
      <c r="M125">
        <v>0</v>
      </c>
      <c r="N125">
        <v>1</v>
      </c>
      <c r="O125">
        <v>0</v>
      </c>
      <c r="P125">
        <v>1.26</v>
      </c>
      <c r="Q125">
        <v>9.1199999999999992</v>
      </c>
      <c r="R125">
        <v>3.56</v>
      </c>
      <c r="S125">
        <v>3.46</v>
      </c>
      <c r="T125">
        <v>0</v>
      </c>
      <c r="U125">
        <v>0.1</v>
      </c>
    </row>
    <row r="126" spans="1:21" x14ac:dyDescent="0.25">
      <c r="A126">
        <v>4684</v>
      </c>
      <c r="B126" t="s">
        <v>10591</v>
      </c>
      <c r="C126" t="s">
        <v>1</v>
      </c>
      <c r="D126">
        <v>1</v>
      </c>
      <c r="E126">
        <v>0</v>
      </c>
      <c r="F126">
        <v>3.33</v>
      </c>
      <c r="G126">
        <v>0</v>
      </c>
      <c r="H126">
        <v>10</v>
      </c>
      <c r="I126">
        <v>0</v>
      </c>
      <c r="J126">
        <v>10</v>
      </c>
      <c r="K126">
        <v>9</v>
      </c>
      <c r="L126">
        <v>4</v>
      </c>
      <c r="M126">
        <v>1</v>
      </c>
      <c r="N126">
        <v>9</v>
      </c>
      <c r="O126">
        <v>2</v>
      </c>
      <c r="P126">
        <v>1.17</v>
      </c>
      <c r="Q126">
        <v>8</v>
      </c>
      <c r="R126">
        <v>2.0499999999999998</v>
      </c>
      <c r="S126">
        <v>3.47</v>
      </c>
      <c r="T126">
        <v>0.1</v>
      </c>
      <c r="U126">
        <v>0.1</v>
      </c>
    </row>
    <row r="127" spans="1:21" x14ac:dyDescent="0.25">
      <c r="A127">
        <v>2873</v>
      </c>
      <c r="B127" t="s">
        <v>10857</v>
      </c>
      <c r="C127" t="s">
        <v>20877</v>
      </c>
      <c r="D127">
        <v>3</v>
      </c>
      <c r="E127">
        <v>3</v>
      </c>
      <c r="F127">
        <v>3.31</v>
      </c>
      <c r="G127">
        <v>0</v>
      </c>
      <c r="H127">
        <v>65</v>
      </c>
      <c r="I127">
        <v>28</v>
      </c>
      <c r="J127">
        <v>65</v>
      </c>
      <c r="K127">
        <v>57</v>
      </c>
      <c r="L127">
        <v>24</v>
      </c>
      <c r="M127">
        <v>5</v>
      </c>
      <c r="N127">
        <v>62</v>
      </c>
      <c r="O127">
        <v>24</v>
      </c>
      <c r="P127">
        <v>1.26</v>
      </c>
      <c r="Q127">
        <v>8.5500000000000007</v>
      </c>
      <c r="R127">
        <v>3.36</v>
      </c>
      <c r="S127">
        <v>3.47</v>
      </c>
      <c r="T127">
        <v>0.3</v>
      </c>
      <c r="U127">
        <v>0.3</v>
      </c>
    </row>
    <row r="128" spans="1:21" x14ac:dyDescent="0.25">
      <c r="A128">
        <v>13074</v>
      </c>
      <c r="B128" t="s">
        <v>10884</v>
      </c>
      <c r="C128" t="s">
        <v>20880</v>
      </c>
      <c r="D128">
        <v>13</v>
      </c>
      <c r="E128">
        <v>9</v>
      </c>
      <c r="F128">
        <v>3.44</v>
      </c>
      <c r="G128">
        <v>31</v>
      </c>
      <c r="H128">
        <v>31</v>
      </c>
      <c r="I128">
        <v>0</v>
      </c>
      <c r="J128">
        <v>192</v>
      </c>
      <c r="K128">
        <v>165</v>
      </c>
      <c r="L128">
        <v>74</v>
      </c>
      <c r="M128">
        <v>22</v>
      </c>
      <c r="N128">
        <v>212</v>
      </c>
      <c r="O128">
        <v>63</v>
      </c>
      <c r="P128">
        <v>1.18</v>
      </c>
      <c r="Q128">
        <v>9.92</v>
      </c>
      <c r="R128">
        <v>2.94</v>
      </c>
      <c r="S128">
        <v>3.47</v>
      </c>
      <c r="T128">
        <v>3.9</v>
      </c>
      <c r="U128">
        <v>4.4000000000000004</v>
      </c>
    </row>
    <row r="129" spans="1:21" x14ac:dyDescent="0.25">
      <c r="A129">
        <v>10637</v>
      </c>
      <c r="B129" t="s">
        <v>10743</v>
      </c>
      <c r="C129" t="s">
        <v>20876</v>
      </c>
      <c r="D129">
        <v>2</v>
      </c>
      <c r="E129">
        <v>2</v>
      </c>
      <c r="F129">
        <v>3.27</v>
      </c>
      <c r="G129">
        <v>0</v>
      </c>
      <c r="H129">
        <v>35</v>
      </c>
      <c r="I129">
        <v>0</v>
      </c>
      <c r="J129">
        <v>35</v>
      </c>
      <c r="K129">
        <v>30</v>
      </c>
      <c r="L129">
        <v>13</v>
      </c>
      <c r="M129">
        <v>3</v>
      </c>
      <c r="N129">
        <v>36</v>
      </c>
      <c r="O129">
        <v>13</v>
      </c>
      <c r="P129">
        <v>1.22</v>
      </c>
      <c r="Q129">
        <v>9.35</v>
      </c>
      <c r="R129">
        <v>3.24</v>
      </c>
      <c r="S129">
        <v>3.47</v>
      </c>
      <c r="T129">
        <v>0.3</v>
      </c>
      <c r="U129">
        <v>0.2</v>
      </c>
    </row>
    <row r="130" spans="1:21" x14ac:dyDescent="0.25">
      <c r="A130">
        <v>2233</v>
      </c>
      <c r="B130" t="s">
        <v>10870</v>
      </c>
      <c r="C130" t="s">
        <v>20885</v>
      </c>
      <c r="D130">
        <v>12</v>
      </c>
      <c r="E130">
        <v>11</v>
      </c>
      <c r="F130">
        <v>3.52</v>
      </c>
      <c r="G130">
        <v>31</v>
      </c>
      <c r="H130">
        <v>31</v>
      </c>
      <c r="I130">
        <v>0</v>
      </c>
      <c r="J130">
        <v>203</v>
      </c>
      <c r="K130">
        <v>202</v>
      </c>
      <c r="L130">
        <v>79</v>
      </c>
      <c r="M130">
        <v>19</v>
      </c>
      <c r="N130">
        <v>162</v>
      </c>
      <c r="O130">
        <v>44</v>
      </c>
      <c r="P130">
        <v>1.21</v>
      </c>
      <c r="Q130">
        <v>7.22</v>
      </c>
      <c r="R130">
        <v>1.95</v>
      </c>
      <c r="S130">
        <v>3.48</v>
      </c>
      <c r="T130">
        <v>3.5</v>
      </c>
      <c r="U130">
        <v>2.9</v>
      </c>
    </row>
    <row r="131" spans="1:21" x14ac:dyDescent="0.25">
      <c r="A131">
        <v>36</v>
      </c>
      <c r="B131" t="s">
        <v>10890</v>
      </c>
      <c r="C131" t="s">
        <v>20895</v>
      </c>
      <c r="D131">
        <v>2</v>
      </c>
      <c r="E131">
        <v>2</v>
      </c>
      <c r="F131">
        <v>3.25</v>
      </c>
      <c r="G131">
        <v>0</v>
      </c>
      <c r="H131">
        <v>45</v>
      </c>
      <c r="I131">
        <v>1</v>
      </c>
      <c r="J131">
        <v>45</v>
      </c>
      <c r="K131">
        <v>39</v>
      </c>
      <c r="L131">
        <v>16</v>
      </c>
      <c r="M131">
        <v>4</v>
      </c>
      <c r="N131">
        <v>44</v>
      </c>
      <c r="O131">
        <v>16</v>
      </c>
      <c r="P131">
        <v>1.24</v>
      </c>
      <c r="Q131">
        <v>8.7100000000000009</v>
      </c>
      <c r="R131">
        <v>3.26</v>
      </c>
      <c r="S131">
        <v>3.48</v>
      </c>
      <c r="T131">
        <v>0.4</v>
      </c>
      <c r="U131">
        <v>0.4</v>
      </c>
    </row>
    <row r="132" spans="1:21" x14ac:dyDescent="0.25">
      <c r="A132">
        <v>15764</v>
      </c>
      <c r="B132" t="s">
        <v>10800</v>
      </c>
      <c r="C132" t="s">
        <v>20883</v>
      </c>
      <c r="D132">
        <v>13</v>
      </c>
      <c r="E132">
        <v>9</v>
      </c>
      <c r="F132">
        <v>3.31</v>
      </c>
      <c r="G132">
        <v>31</v>
      </c>
      <c r="H132">
        <v>31</v>
      </c>
      <c r="I132">
        <v>0</v>
      </c>
      <c r="J132">
        <v>197</v>
      </c>
      <c r="K132">
        <v>184</v>
      </c>
      <c r="L132">
        <v>73</v>
      </c>
      <c r="M132">
        <v>22</v>
      </c>
      <c r="N132">
        <v>180</v>
      </c>
      <c r="O132">
        <v>40</v>
      </c>
      <c r="P132">
        <v>1.1399999999999999</v>
      </c>
      <c r="Q132">
        <v>8.1999999999999993</v>
      </c>
      <c r="R132">
        <v>1.84</v>
      </c>
      <c r="S132">
        <v>3.48</v>
      </c>
      <c r="T132">
        <v>4.0999999999999996</v>
      </c>
      <c r="U132">
        <v>4.3</v>
      </c>
    </row>
    <row r="133" spans="1:21" x14ac:dyDescent="0.25">
      <c r="A133" t="s">
        <v>10126</v>
      </c>
      <c r="B133" t="s">
        <v>10127</v>
      </c>
      <c r="C133" t="s">
        <v>20874</v>
      </c>
      <c r="D133">
        <v>0</v>
      </c>
      <c r="E133">
        <v>0</v>
      </c>
      <c r="F133">
        <v>3.43</v>
      </c>
      <c r="G133">
        <v>0</v>
      </c>
      <c r="H133">
        <v>1</v>
      </c>
      <c r="I133">
        <v>0</v>
      </c>
      <c r="J133">
        <v>1</v>
      </c>
      <c r="K133">
        <v>1</v>
      </c>
      <c r="L133">
        <v>0</v>
      </c>
      <c r="M133">
        <v>0</v>
      </c>
      <c r="N133">
        <v>1</v>
      </c>
      <c r="O133">
        <v>0</v>
      </c>
      <c r="P133">
        <v>1.24</v>
      </c>
      <c r="Q133">
        <v>8.8699999999999992</v>
      </c>
      <c r="R133">
        <v>3.02</v>
      </c>
      <c r="S133">
        <v>3.48</v>
      </c>
      <c r="T133">
        <v>0</v>
      </c>
      <c r="U133">
        <v>0.1</v>
      </c>
    </row>
    <row r="134" spans="1:21" x14ac:dyDescent="0.25">
      <c r="A134" t="s">
        <v>10416</v>
      </c>
      <c r="B134" t="s">
        <v>10417</v>
      </c>
      <c r="C134" t="s">
        <v>20876</v>
      </c>
      <c r="D134">
        <v>0</v>
      </c>
      <c r="E134">
        <v>0</v>
      </c>
      <c r="F134">
        <v>3.36</v>
      </c>
      <c r="G134">
        <v>0</v>
      </c>
      <c r="H134">
        <v>1</v>
      </c>
      <c r="I134">
        <v>0</v>
      </c>
      <c r="J134">
        <v>1</v>
      </c>
      <c r="K134">
        <v>1</v>
      </c>
      <c r="L134">
        <v>0</v>
      </c>
      <c r="M134">
        <v>0</v>
      </c>
      <c r="N134">
        <v>1</v>
      </c>
      <c r="O134">
        <v>0</v>
      </c>
      <c r="P134">
        <v>1.24</v>
      </c>
      <c r="Q134">
        <v>9.6199999999999992</v>
      </c>
      <c r="R134">
        <v>3.63</v>
      </c>
      <c r="S134">
        <v>3.49</v>
      </c>
      <c r="T134">
        <v>0</v>
      </c>
      <c r="U134">
        <v>0.1</v>
      </c>
    </row>
    <row r="135" spans="1:21" x14ac:dyDescent="0.25">
      <c r="A135">
        <v>13442</v>
      </c>
      <c r="B135" t="s">
        <v>10758</v>
      </c>
      <c r="C135" t="s">
        <v>20865</v>
      </c>
      <c r="D135">
        <v>3</v>
      </c>
      <c r="E135">
        <v>2</v>
      </c>
      <c r="F135">
        <v>3.19</v>
      </c>
      <c r="G135">
        <v>0</v>
      </c>
      <c r="H135">
        <v>55</v>
      </c>
      <c r="I135">
        <v>2</v>
      </c>
      <c r="J135">
        <v>55</v>
      </c>
      <c r="K135">
        <v>48</v>
      </c>
      <c r="L135">
        <v>20</v>
      </c>
      <c r="M135">
        <v>5</v>
      </c>
      <c r="N135">
        <v>53</v>
      </c>
      <c r="O135">
        <v>17</v>
      </c>
      <c r="P135">
        <v>1.17</v>
      </c>
      <c r="Q135">
        <v>8.74</v>
      </c>
      <c r="R135">
        <v>2.76</v>
      </c>
      <c r="S135">
        <v>3.49</v>
      </c>
      <c r="T135">
        <v>0.4</v>
      </c>
      <c r="U135">
        <v>0.6</v>
      </c>
    </row>
    <row r="136" spans="1:21" x14ac:dyDescent="0.25">
      <c r="A136" t="s">
        <v>8221</v>
      </c>
      <c r="B136" t="s">
        <v>8222</v>
      </c>
      <c r="C136" t="s">
        <v>20891</v>
      </c>
      <c r="D136">
        <v>2</v>
      </c>
      <c r="E136">
        <v>3</v>
      </c>
      <c r="F136">
        <v>3.38</v>
      </c>
      <c r="G136">
        <v>2</v>
      </c>
      <c r="H136">
        <v>42</v>
      </c>
      <c r="I136">
        <v>0</v>
      </c>
      <c r="J136">
        <v>49</v>
      </c>
      <c r="K136">
        <v>44</v>
      </c>
      <c r="L136">
        <v>18</v>
      </c>
      <c r="M136">
        <v>4</v>
      </c>
      <c r="N136">
        <v>49</v>
      </c>
      <c r="O136">
        <v>17</v>
      </c>
      <c r="P136">
        <v>1.24</v>
      </c>
      <c r="Q136">
        <v>8.94</v>
      </c>
      <c r="R136">
        <v>3.15</v>
      </c>
      <c r="S136">
        <v>3.49</v>
      </c>
      <c r="T136">
        <v>0.4</v>
      </c>
      <c r="U136">
        <v>0.4</v>
      </c>
    </row>
    <row r="137" spans="1:21" x14ac:dyDescent="0.25">
      <c r="A137">
        <v>6612</v>
      </c>
      <c r="B137" t="s">
        <v>10795</v>
      </c>
      <c r="C137" t="s">
        <v>20893</v>
      </c>
      <c r="D137">
        <v>2</v>
      </c>
      <c r="E137">
        <v>2</v>
      </c>
      <c r="F137">
        <v>3.51</v>
      </c>
      <c r="G137">
        <v>0</v>
      </c>
      <c r="H137">
        <v>40</v>
      </c>
      <c r="I137">
        <v>0</v>
      </c>
      <c r="J137">
        <v>40</v>
      </c>
      <c r="K137">
        <v>37</v>
      </c>
      <c r="L137">
        <v>16</v>
      </c>
      <c r="M137">
        <v>3</v>
      </c>
      <c r="N137">
        <v>37</v>
      </c>
      <c r="O137">
        <v>16</v>
      </c>
      <c r="P137">
        <v>1.31</v>
      </c>
      <c r="Q137">
        <v>8.43</v>
      </c>
      <c r="R137">
        <v>3.51</v>
      </c>
      <c r="S137">
        <v>3.49</v>
      </c>
      <c r="T137">
        <v>0.3</v>
      </c>
      <c r="U137">
        <v>0.3</v>
      </c>
    </row>
    <row r="138" spans="1:21" x14ac:dyDescent="0.25">
      <c r="A138">
        <v>1776</v>
      </c>
      <c r="B138" t="s">
        <v>22741</v>
      </c>
      <c r="C138" t="s">
        <v>20876</v>
      </c>
      <c r="D138">
        <v>0</v>
      </c>
      <c r="E138">
        <v>0</v>
      </c>
      <c r="F138">
        <v>3.29</v>
      </c>
      <c r="G138">
        <v>0</v>
      </c>
      <c r="H138">
        <v>1</v>
      </c>
      <c r="I138">
        <v>0</v>
      </c>
      <c r="J138">
        <v>1</v>
      </c>
      <c r="K138">
        <v>1</v>
      </c>
      <c r="L138">
        <v>0</v>
      </c>
      <c r="M138">
        <v>0</v>
      </c>
      <c r="N138">
        <v>1</v>
      </c>
      <c r="O138">
        <v>0</v>
      </c>
      <c r="P138">
        <v>1.21</v>
      </c>
      <c r="Q138">
        <v>9.25</v>
      </c>
      <c r="R138">
        <v>3.14</v>
      </c>
      <c r="S138">
        <v>3.49</v>
      </c>
      <c r="T138">
        <v>0</v>
      </c>
      <c r="U138">
        <v>0.1</v>
      </c>
    </row>
    <row r="139" spans="1:21" x14ac:dyDescent="0.25">
      <c r="A139">
        <v>14696</v>
      </c>
      <c r="B139" t="s">
        <v>8767</v>
      </c>
      <c r="C139" t="s">
        <v>20880</v>
      </c>
      <c r="D139">
        <v>2</v>
      </c>
      <c r="E139">
        <v>2</v>
      </c>
      <c r="F139">
        <v>3.49</v>
      </c>
      <c r="G139">
        <v>0</v>
      </c>
      <c r="H139">
        <v>45</v>
      </c>
      <c r="I139">
        <v>1</v>
      </c>
      <c r="J139">
        <v>45</v>
      </c>
      <c r="K139">
        <v>39</v>
      </c>
      <c r="L139">
        <v>17</v>
      </c>
      <c r="M139">
        <v>4</v>
      </c>
      <c r="N139">
        <v>49</v>
      </c>
      <c r="O139">
        <v>19</v>
      </c>
      <c r="P139">
        <v>1.27</v>
      </c>
      <c r="Q139">
        <v>9.6999999999999993</v>
      </c>
      <c r="R139">
        <v>3.71</v>
      </c>
      <c r="S139">
        <v>3.49</v>
      </c>
      <c r="T139">
        <v>0.5</v>
      </c>
      <c r="U139">
        <v>0.5</v>
      </c>
    </row>
    <row r="140" spans="1:21" x14ac:dyDescent="0.25">
      <c r="A140">
        <v>7553</v>
      </c>
      <c r="B140" t="s">
        <v>10479</v>
      </c>
      <c r="C140" t="s">
        <v>20865</v>
      </c>
      <c r="D140">
        <v>0</v>
      </c>
      <c r="E140">
        <v>0</v>
      </c>
      <c r="F140">
        <v>3.24</v>
      </c>
      <c r="G140">
        <v>0</v>
      </c>
      <c r="H140">
        <v>1</v>
      </c>
      <c r="I140">
        <v>0</v>
      </c>
      <c r="J140">
        <v>1</v>
      </c>
      <c r="K140">
        <v>1</v>
      </c>
      <c r="L140">
        <v>0</v>
      </c>
      <c r="M140">
        <v>0</v>
      </c>
      <c r="N140">
        <v>1</v>
      </c>
      <c r="O140">
        <v>0</v>
      </c>
      <c r="P140">
        <v>1.1499999999999999</v>
      </c>
      <c r="Q140">
        <v>7.77</v>
      </c>
      <c r="R140">
        <v>1.93</v>
      </c>
      <c r="S140">
        <v>3.49</v>
      </c>
      <c r="T140">
        <v>0</v>
      </c>
      <c r="U140">
        <v>0.1</v>
      </c>
    </row>
    <row r="141" spans="1:21" x14ac:dyDescent="0.25">
      <c r="A141" t="s">
        <v>10378</v>
      </c>
      <c r="B141" t="s">
        <v>10379</v>
      </c>
      <c r="C141" t="s">
        <v>20876</v>
      </c>
      <c r="D141">
        <v>0</v>
      </c>
      <c r="E141">
        <v>0</v>
      </c>
      <c r="F141">
        <v>3.35</v>
      </c>
      <c r="G141">
        <v>0</v>
      </c>
      <c r="H141">
        <v>1</v>
      </c>
      <c r="I141">
        <v>0</v>
      </c>
      <c r="J141">
        <v>1</v>
      </c>
      <c r="K141">
        <v>1</v>
      </c>
      <c r="L141">
        <v>0</v>
      </c>
      <c r="M141">
        <v>0</v>
      </c>
      <c r="N141">
        <v>1</v>
      </c>
      <c r="O141">
        <v>0</v>
      </c>
      <c r="P141">
        <v>1.24</v>
      </c>
      <c r="Q141">
        <v>9.34</v>
      </c>
      <c r="R141">
        <v>3.41</v>
      </c>
      <c r="S141">
        <v>3.49</v>
      </c>
      <c r="T141">
        <v>0</v>
      </c>
      <c r="U141">
        <v>0.1</v>
      </c>
    </row>
    <row r="142" spans="1:21" x14ac:dyDescent="0.25">
      <c r="A142" t="s">
        <v>9987</v>
      </c>
      <c r="B142" t="s">
        <v>9988</v>
      </c>
      <c r="C142" t="s">
        <v>20869</v>
      </c>
      <c r="D142">
        <v>0</v>
      </c>
      <c r="E142">
        <v>0</v>
      </c>
      <c r="F142">
        <v>3.41</v>
      </c>
      <c r="G142">
        <v>0</v>
      </c>
      <c r="H142">
        <v>1</v>
      </c>
      <c r="I142">
        <v>0</v>
      </c>
      <c r="J142">
        <v>1</v>
      </c>
      <c r="K142">
        <v>1</v>
      </c>
      <c r="L142">
        <v>0</v>
      </c>
      <c r="M142">
        <v>0</v>
      </c>
      <c r="N142">
        <v>1</v>
      </c>
      <c r="O142">
        <v>0</v>
      </c>
      <c r="P142">
        <v>1.26</v>
      </c>
      <c r="Q142">
        <v>9.84</v>
      </c>
      <c r="R142">
        <v>3.81</v>
      </c>
      <c r="S142">
        <v>3.49</v>
      </c>
      <c r="T142">
        <v>0</v>
      </c>
      <c r="U142">
        <v>0.1</v>
      </c>
    </row>
    <row r="143" spans="1:21" x14ac:dyDescent="0.25">
      <c r="A143">
        <v>2170</v>
      </c>
      <c r="B143" t="s">
        <v>10815</v>
      </c>
      <c r="C143" t="s">
        <v>20879</v>
      </c>
      <c r="D143">
        <v>3</v>
      </c>
      <c r="E143">
        <v>3</v>
      </c>
      <c r="F143">
        <v>3.58</v>
      </c>
      <c r="G143">
        <v>0</v>
      </c>
      <c r="H143">
        <v>65</v>
      </c>
      <c r="I143">
        <v>6</v>
      </c>
      <c r="J143">
        <v>65</v>
      </c>
      <c r="K143">
        <v>66</v>
      </c>
      <c r="L143">
        <v>26</v>
      </c>
      <c r="M143">
        <v>6</v>
      </c>
      <c r="N143">
        <v>55</v>
      </c>
      <c r="O143">
        <v>16</v>
      </c>
      <c r="P143">
        <v>1.27</v>
      </c>
      <c r="Q143">
        <v>7.63</v>
      </c>
      <c r="R143">
        <v>2.2599999999999998</v>
      </c>
      <c r="S143">
        <v>3.5</v>
      </c>
      <c r="T143">
        <v>0.7</v>
      </c>
      <c r="U143">
        <v>0.7</v>
      </c>
    </row>
    <row r="144" spans="1:21" x14ac:dyDescent="0.25">
      <c r="A144">
        <v>10066</v>
      </c>
      <c r="B144" t="s">
        <v>10514</v>
      </c>
      <c r="C144" t="s">
        <v>20874</v>
      </c>
      <c r="D144">
        <v>2</v>
      </c>
      <c r="E144">
        <v>2</v>
      </c>
      <c r="F144">
        <v>3.38</v>
      </c>
      <c r="G144">
        <v>0</v>
      </c>
      <c r="H144">
        <v>40</v>
      </c>
      <c r="I144">
        <v>0</v>
      </c>
      <c r="J144">
        <v>40</v>
      </c>
      <c r="K144">
        <v>34</v>
      </c>
      <c r="L144">
        <v>15</v>
      </c>
      <c r="M144">
        <v>4</v>
      </c>
      <c r="N144">
        <v>43</v>
      </c>
      <c r="O144">
        <v>17</v>
      </c>
      <c r="P144">
        <v>1.27</v>
      </c>
      <c r="Q144">
        <v>9.64</v>
      </c>
      <c r="R144">
        <v>3.72</v>
      </c>
      <c r="S144">
        <v>3.5</v>
      </c>
      <c r="T144">
        <v>0.2</v>
      </c>
      <c r="U144">
        <v>0.3</v>
      </c>
    </row>
    <row r="145" spans="1:21" x14ac:dyDescent="0.25">
      <c r="A145">
        <v>3281</v>
      </c>
      <c r="B145" t="s">
        <v>10865</v>
      </c>
      <c r="C145" t="s">
        <v>20865</v>
      </c>
      <c r="D145">
        <v>3</v>
      </c>
      <c r="E145">
        <v>3</v>
      </c>
      <c r="F145">
        <v>3.28</v>
      </c>
      <c r="G145">
        <v>0</v>
      </c>
      <c r="H145">
        <v>65</v>
      </c>
      <c r="I145">
        <v>6</v>
      </c>
      <c r="J145">
        <v>65</v>
      </c>
      <c r="K145">
        <v>60</v>
      </c>
      <c r="L145">
        <v>24</v>
      </c>
      <c r="M145">
        <v>5</v>
      </c>
      <c r="N145">
        <v>55</v>
      </c>
      <c r="O145">
        <v>20</v>
      </c>
      <c r="P145">
        <v>1.23</v>
      </c>
      <c r="Q145">
        <v>7.67</v>
      </c>
      <c r="R145">
        <v>2.7</v>
      </c>
      <c r="S145">
        <v>3.5</v>
      </c>
      <c r="T145">
        <v>0.5</v>
      </c>
      <c r="U145">
        <v>0.6</v>
      </c>
    </row>
    <row r="146" spans="1:21" x14ac:dyDescent="0.25">
      <c r="A146">
        <v>5003</v>
      </c>
      <c r="B146" t="s">
        <v>10922</v>
      </c>
      <c r="C146" t="s">
        <v>20880</v>
      </c>
      <c r="D146">
        <v>3</v>
      </c>
      <c r="E146">
        <v>2</v>
      </c>
      <c r="F146">
        <v>3.47</v>
      </c>
      <c r="G146">
        <v>0</v>
      </c>
      <c r="H146">
        <v>55</v>
      </c>
      <c r="I146">
        <v>3</v>
      </c>
      <c r="J146">
        <v>55</v>
      </c>
      <c r="K146">
        <v>46</v>
      </c>
      <c r="L146">
        <v>21</v>
      </c>
      <c r="M146">
        <v>5</v>
      </c>
      <c r="N146">
        <v>61</v>
      </c>
      <c r="O146">
        <v>25</v>
      </c>
      <c r="P146">
        <v>1.29</v>
      </c>
      <c r="Q146">
        <v>9.92</v>
      </c>
      <c r="R146">
        <v>4.05</v>
      </c>
      <c r="S146">
        <v>3.51</v>
      </c>
      <c r="T146">
        <v>0.5</v>
      </c>
      <c r="U146">
        <v>0.7</v>
      </c>
    </row>
    <row r="147" spans="1:21" x14ac:dyDescent="0.25">
      <c r="A147">
        <v>8041</v>
      </c>
      <c r="B147" t="s">
        <v>10903</v>
      </c>
      <c r="C147" t="s">
        <v>20878</v>
      </c>
      <c r="D147">
        <v>3</v>
      </c>
      <c r="E147">
        <v>3</v>
      </c>
      <c r="F147">
        <v>3.22</v>
      </c>
      <c r="G147">
        <v>0</v>
      </c>
      <c r="H147">
        <v>65</v>
      </c>
      <c r="I147">
        <v>28</v>
      </c>
      <c r="J147">
        <v>65</v>
      </c>
      <c r="K147">
        <v>59</v>
      </c>
      <c r="L147">
        <v>23</v>
      </c>
      <c r="M147">
        <v>7</v>
      </c>
      <c r="N147">
        <v>64</v>
      </c>
      <c r="O147">
        <v>17</v>
      </c>
      <c r="P147">
        <v>1.18</v>
      </c>
      <c r="Q147">
        <v>8.85</v>
      </c>
      <c r="R147">
        <v>2.39</v>
      </c>
      <c r="S147">
        <v>3.51</v>
      </c>
      <c r="T147">
        <v>0.6</v>
      </c>
      <c r="U147">
        <v>0.9</v>
      </c>
    </row>
    <row r="148" spans="1:21" x14ac:dyDescent="0.25">
      <c r="A148" t="s">
        <v>10604</v>
      </c>
      <c r="B148" t="s">
        <v>10605</v>
      </c>
      <c r="C148" t="s">
        <v>20877</v>
      </c>
      <c r="D148">
        <v>0</v>
      </c>
      <c r="E148">
        <v>0</v>
      </c>
      <c r="F148">
        <v>3.31</v>
      </c>
      <c r="G148">
        <v>0</v>
      </c>
      <c r="H148">
        <v>10</v>
      </c>
      <c r="I148">
        <v>0</v>
      </c>
      <c r="J148">
        <v>10</v>
      </c>
      <c r="K148">
        <v>8</v>
      </c>
      <c r="L148">
        <v>4</v>
      </c>
      <c r="M148">
        <v>1</v>
      </c>
      <c r="N148">
        <v>10</v>
      </c>
      <c r="O148">
        <v>4</v>
      </c>
      <c r="P148">
        <v>1.28</v>
      </c>
      <c r="Q148">
        <v>9.26</v>
      </c>
      <c r="R148">
        <v>3.94</v>
      </c>
      <c r="S148">
        <v>3.51</v>
      </c>
      <c r="T148">
        <v>0</v>
      </c>
      <c r="U148">
        <v>0</v>
      </c>
    </row>
    <row r="149" spans="1:21" x14ac:dyDescent="0.25">
      <c r="A149">
        <v>10343</v>
      </c>
      <c r="B149" t="s">
        <v>10777</v>
      </c>
      <c r="C149" t="s">
        <v>20873</v>
      </c>
      <c r="D149">
        <v>2</v>
      </c>
      <c r="E149">
        <v>2</v>
      </c>
      <c r="F149">
        <v>3.27</v>
      </c>
      <c r="G149">
        <v>0</v>
      </c>
      <c r="H149">
        <v>45</v>
      </c>
      <c r="I149">
        <v>1</v>
      </c>
      <c r="J149">
        <v>45</v>
      </c>
      <c r="K149">
        <v>41</v>
      </c>
      <c r="L149">
        <v>16</v>
      </c>
      <c r="M149">
        <v>4</v>
      </c>
      <c r="N149">
        <v>42</v>
      </c>
      <c r="O149">
        <v>15</v>
      </c>
      <c r="P149">
        <v>1.23</v>
      </c>
      <c r="Q149">
        <v>8.49</v>
      </c>
      <c r="R149">
        <v>2.95</v>
      </c>
      <c r="S149">
        <v>3.51</v>
      </c>
      <c r="T149">
        <v>0.4</v>
      </c>
      <c r="U149">
        <v>0.5</v>
      </c>
    </row>
    <row r="150" spans="1:21" x14ac:dyDescent="0.25">
      <c r="A150" t="s">
        <v>10615</v>
      </c>
      <c r="B150" t="s">
        <v>10616</v>
      </c>
      <c r="C150" t="s">
        <v>20891</v>
      </c>
      <c r="D150">
        <v>0</v>
      </c>
      <c r="E150">
        <v>0</v>
      </c>
      <c r="F150">
        <v>3.47</v>
      </c>
      <c r="G150">
        <v>0</v>
      </c>
      <c r="H150">
        <v>1</v>
      </c>
      <c r="I150">
        <v>0</v>
      </c>
      <c r="J150">
        <v>1</v>
      </c>
      <c r="K150">
        <v>1</v>
      </c>
      <c r="L150">
        <v>0</v>
      </c>
      <c r="M150">
        <v>0</v>
      </c>
      <c r="N150">
        <v>1</v>
      </c>
      <c r="O150">
        <v>0</v>
      </c>
      <c r="P150">
        <v>1.26</v>
      </c>
      <c r="Q150">
        <v>8.9700000000000006</v>
      </c>
      <c r="R150">
        <v>3.26</v>
      </c>
      <c r="S150">
        <v>3.52</v>
      </c>
      <c r="T150">
        <v>0</v>
      </c>
      <c r="U150">
        <v>0.1</v>
      </c>
    </row>
    <row r="151" spans="1:21" x14ac:dyDescent="0.25">
      <c r="A151">
        <v>5372</v>
      </c>
      <c r="B151" t="s">
        <v>10239</v>
      </c>
      <c r="C151" t="s">
        <v>20883</v>
      </c>
      <c r="D151">
        <v>12</v>
      </c>
      <c r="E151">
        <v>9</v>
      </c>
      <c r="F151">
        <v>3.39</v>
      </c>
      <c r="G151">
        <v>29</v>
      </c>
      <c r="H151">
        <v>29</v>
      </c>
      <c r="I151">
        <v>0</v>
      </c>
      <c r="J151">
        <v>176</v>
      </c>
      <c r="K151">
        <v>167</v>
      </c>
      <c r="L151">
        <v>66</v>
      </c>
      <c r="M151">
        <v>21</v>
      </c>
      <c r="N151">
        <v>158</v>
      </c>
      <c r="O151">
        <v>31</v>
      </c>
      <c r="P151">
        <v>1.1200000000000001</v>
      </c>
      <c r="Q151">
        <v>8.1</v>
      </c>
      <c r="R151">
        <v>1.57</v>
      </c>
      <c r="S151">
        <v>3.52</v>
      </c>
      <c r="T151">
        <v>3.6</v>
      </c>
      <c r="U151">
        <v>3.7</v>
      </c>
    </row>
    <row r="152" spans="1:21" x14ac:dyDescent="0.25">
      <c r="A152" t="s">
        <v>10556</v>
      </c>
      <c r="B152" t="s">
        <v>10557</v>
      </c>
      <c r="C152" t="s">
        <v>20886</v>
      </c>
      <c r="D152">
        <v>0</v>
      </c>
      <c r="E152">
        <v>0</v>
      </c>
      <c r="F152">
        <v>3.39</v>
      </c>
      <c r="G152">
        <v>0</v>
      </c>
      <c r="H152">
        <v>1</v>
      </c>
      <c r="I152">
        <v>0</v>
      </c>
      <c r="J152">
        <v>1</v>
      </c>
      <c r="K152">
        <v>1</v>
      </c>
      <c r="L152">
        <v>0</v>
      </c>
      <c r="M152">
        <v>0</v>
      </c>
      <c r="N152">
        <v>1</v>
      </c>
      <c r="O152">
        <v>0</v>
      </c>
      <c r="P152">
        <v>1.22</v>
      </c>
      <c r="Q152">
        <v>9.5399999999999991</v>
      </c>
      <c r="R152">
        <v>3.25</v>
      </c>
      <c r="S152">
        <v>3.52</v>
      </c>
      <c r="T152">
        <v>0</v>
      </c>
      <c r="U152">
        <v>0.1</v>
      </c>
    </row>
    <row r="153" spans="1:21" x14ac:dyDescent="0.25">
      <c r="A153">
        <v>4971</v>
      </c>
      <c r="B153" t="s">
        <v>10601</v>
      </c>
      <c r="C153" t="s">
        <v>20865</v>
      </c>
      <c r="D153">
        <v>3</v>
      </c>
      <c r="E153">
        <v>2</v>
      </c>
      <c r="F153">
        <v>3.27</v>
      </c>
      <c r="G153">
        <v>0</v>
      </c>
      <c r="H153">
        <v>55</v>
      </c>
      <c r="I153">
        <v>3</v>
      </c>
      <c r="J153">
        <v>55</v>
      </c>
      <c r="K153">
        <v>49</v>
      </c>
      <c r="L153">
        <v>20</v>
      </c>
      <c r="M153">
        <v>6</v>
      </c>
      <c r="N153">
        <v>53</v>
      </c>
      <c r="O153">
        <v>14</v>
      </c>
      <c r="P153">
        <v>1.1399999999999999</v>
      </c>
      <c r="Q153">
        <v>8.69</v>
      </c>
      <c r="R153">
        <v>2.3199999999999998</v>
      </c>
      <c r="S153">
        <v>3.52</v>
      </c>
      <c r="T153">
        <v>0.4</v>
      </c>
      <c r="U153">
        <v>0.5</v>
      </c>
    </row>
    <row r="154" spans="1:21" x14ac:dyDescent="0.25">
      <c r="A154" t="s">
        <v>9758</v>
      </c>
      <c r="B154" t="s">
        <v>9759</v>
      </c>
      <c r="C154" t="s">
        <v>20886</v>
      </c>
      <c r="D154">
        <v>1</v>
      </c>
      <c r="E154">
        <v>0</v>
      </c>
      <c r="F154">
        <v>3.34</v>
      </c>
      <c r="G154">
        <v>0</v>
      </c>
      <c r="H154">
        <v>10</v>
      </c>
      <c r="I154">
        <v>0</v>
      </c>
      <c r="J154">
        <v>10</v>
      </c>
      <c r="K154">
        <v>9</v>
      </c>
      <c r="L154">
        <v>4</v>
      </c>
      <c r="M154">
        <v>1</v>
      </c>
      <c r="N154">
        <v>9</v>
      </c>
      <c r="O154">
        <v>2</v>
      </c>
      <c r="P154">
        <v>1.1499999999999999</v>
      </c>
      <c r="Q154">
        <v>8.25</v>
      </c>
      <c r="R154">
        <v>1.97</v>
      </c>
      <c r="S154">
        <v>3.52</v>
      </c>
      <c r="T154">
        <v>0.1</v>
      </c>
      <c r="U154">
        <v>0.1</v>
      </c>
    </row>
    <row r="155" spans="1:21" x14ac:dyDescent="0.25">
      <c r="A155">
        <v>11710</v>
      </c>
      <c r="B155" t="s">
        <v>10708</v>
      </c>
      <c r="C155" t="s">
        <v>20880</v>
      </c>
      <c r="D155">
        <v>3</v>
      </c>
      <c r="E155">
        <v>3</v>
      </c>
      <c r="F155">
        <v>3.56</v>
      </c>
      <c r="G155">
        <v>0</v>
      </c>
      <c r="H155">
        <v>65</v>
      </c>
      <c r="I155">
        <v>6</v>
      </c>
      <c r="J155">
        <v>65</v>
      </c>
      <c r="K155">
        <v>62</v>
      </c>
      <c r="L155">
        <v>26</v>
      </c>
      <c r="M155">
        <v>5</v>
      </c>
      <c r="N155">
        <v>57</v>
      </c>
      <c r="O155">
        <v>22</v>
      </c>
      <c r="P155">
        <v>1.29</v>
      </c>
      <c r="Q155">
        <v>7.9</v>
      </c>
      <c r="R155">
        <v>3</v>
      </c>
      <c r="S155">
        <v>3.52</v>
      </c>
      <c r="T155">
        <v>0.6</v>
      </c>
      <c r="U155">
        <v>0.7</v>
      </c>
    </row>
    <row r="156" spans="1:21" x14ac:dyDescent="0.25">
      <c r="A156">
        <v>6562</v>
      </c>
      <c r="B156" t="s">
        <v>10869</v>
      </c>
      <c r="C156" t="s">
        <v>20895</v>
      </c>
      <c r="D156">
        <v>3</v>
      </c>
      <c r="E156">
        <v>3</v>
      </c>
      <c r="F156">
        <v>3.52</v>
      </c>
      <c r="G156">
        <v>8</v>
      </c>
      <c r="H156">
        <v>8</v>
      </c>
      <c r="I156">
        <v>0</v>
      </c>
      <c r="J156">
        <v>48</v>
      </c>
      <c r="K156">
        <v>45</v>
      </c>
      <c r="L156">
        <v>19</v>
      </c>
      <c r="M156">
        <v>4</v>
      </c>
      <c r="N156">
        <v>41</v>
      </c>
      <c r="O156">
        <v>14</v>
      </c>
      <c r="P156">
        <v>1.23</v>
      </c>
      <c r="Q156">
        <v>7.74</v>
      </c>
      <c r="R156">
        <v>2.61</v>
      </c>
      <c r="S156">
        <v>3.53</v>
      </c>
      <c r="T156">
        <v>0.8</v>
      </c>
      <c r="U156">
        <v>0.8</v>
      </c>
    </row>
    <row r="157" spans="1:21" x14ac:dyDescent="0.25">
      <c r="A157" t="s">
        <v>22742</v>
      </c>
      <c r="B157" t="s">
        <v>22743</v>
      </c>
      <c r="C157" t="s">
        <v>20891</v>
      </c>
      <c r="D157">
        <v>0</v>
      </c>
      <c r="E157">
        <v>0</v>
      </c>
      <c r="F157">
        <v>3.39</v>
      </c>
      <c r="G157">
        <v>0</v>
      </c>
      <c r="H157">
        <v>1</v>
      </c>
      <c r="I157">
        <v>0</v>
      </c>
      <c r="J157">
        <v>1</v>
      </c>
      <c r="K157">
        <v>1</v>
      </c>
      <c r="L157">
        <v>0</v>
      </c>
      <c r="M157">
        <v>0</v>
      </c>
      <c r="N157">
        <v>1</v>
      </c>
      <c r="O157">
        <v>0</v>
      </c>
      <c r="P157">
        <v>1.25</v>
      </c>
      <c r="Q157">
        <v>8.7100000000000009</v>
      </c>
      <c r="R157">
        <v>3.18</v>
      </c>
      <c r="S157">
        <v>3.53</v>
      </c>
      <c r="T157">
        <v>0</v>
      </c>
      <c r="U157">
        <v>0.1</v>
      </c>
    </row>
    <row r="158" spans="1:21" x14ac:dyDescent="0.25">
      <c r="A158">
        <v>6941</v>
      </c>
      <c r="B158" t="s">
        <v>10827</v>
      </c>
      <c r="C158" t="s">
        <v>20888</v>
      </c>
      <c r="D158">
        <v>3</v>
      </c>
      <c r="E158">
        <v>3</v>
      </c>
      <c r="F158">
        <v>3.23</v>
      </c>
      <c r="G158">
        <v>0</v>
      </c>
      <c r="H158">
        <v>65</v>
      </c>
      <c r="I158">
        <v>6</v>
      </c>
      <c r="J158">
        <v>65</v>
      </c>
      <c r="K158">
        <v>58</v>
      </c>
      <c r="L158">
        <v>23</v>
      </c>
      <c r="M158">
        <v>6</v>
      </c>
      <c r="N158">
        <v>62</v>
      </c>
      <c r="O158">
        <v>20</v>
      </c>
      <c r="P158">
        <v>1.19</v>
      </c>
      <c r="Q158">
        <v>8.52</v>
      </c>
      <c r="R158">
        <v>2.74</v>
      </c>
      <c r="S158">
        <v>3.53</v>
      </c>
      <c r="T158">
        <v>0.5</v>
      </c>
      <c r="U158">
        <v>0.8</v>
      </c>
    </row>
    <row r="159" spans="1:21" x14ac:dyDescent="0.25">
      <c r="A159" t="s">
        <v>10542</v>
      </c>
      <c r="B159" t="s">
        <v>10543</v>
      </c>
      <c r="C159" t="s">
        <v>20891</v>
      </c>
      <c r="D159">
        <v>0</v>
      </c>
      <c r="E159">
        <v>0</v>
      </c>
      <c r="F159">
        <v>3.4</v>
      </c>
      <c r="G159">
        <v>0</v>
      </c>
      <c r="H159">
        <v>1</v>
      </c>
      <c r="I159">
        <v>0</v>
      </c>
      <c r="J159">
        <v>1</v>
      </c>
      <c r="K159">
        <v>1</v>
      </c>
      <c r="L159">
        <v>0</v>
      </c>
      <c r="M159">
        <v>0</v>
      </c>
      <c r="N159">
        <v>1</v>
      </c>
      <c r="O159">
        <v>0</v>
      </c>
      <c r="P159">
        <v>1.26</v>
      </c>
      <c r="Q159">
        <v>8.93</v>
      </c>
      <c r="R159">
        <v>3.37</v>
      </c>
      <c r="S159">
        <v>3.53</v>
      </c>
      <c r="T159">
        <v>0</v>
      </c>
      <c r="U159">
        <v>0.1</v>
      </c>
    </row>
    <row r="160" spans="1:21" x14ac:dyDescent="0.25">
      <c r="A160">
        <v>5867</v>
      </c>
      <c r="B160" t="s">
        <v>10673</v>
      </c>
      <c r="C160" t="s">
        <v>20887</v>
      </c>
      <c r="D160">
        <v>11</v>
      </c>
      <c r="E160">
        <v>9</v>
      </c>
      <c r="F160">
        <v>3.43</v>
      </c>
      <c r="G160">
        <v>29</v>
      </c>
      <c r="H160">
        <v>29</v>
      </c>
      <c r="I160">
        <v>0</v>
      </c>
      <c r="J160">
        <v>173</v>
      </c>
      <c r="K160">
        <v>151</v>
      </c>
      <c r="L160">
        <v>66</v>
      </c>
      <c r="M160">
        <v>20</v>
      </c>
      <c r="N160">
        <v>180</v>
      </c>
      <c r="O160">
        <v>51</v>
      </c>
      <c r="P160">
        <v>1.17</v>
      </c>
      <c r="Q160">
        <v>9.36</v>
      </c>
      <c r="R160">
        <v>2.68</v>
      </c>
      <c r="S160">
        <v>3.53</v>
      </c>
      <c r="T160">
        <v>3.2</v>
      </c>
      <c r="U160">
        <v>3.4</v>
      </c>
    </row>
    <row r="161" spans="1:21" x14ac:dyDescent="0.25">
      <c r="A161" t="s">
        <v>10531</v>
      </c>
      <c r="B161" t="s">
        <v>10532</v>
      </c>
      <c r="C161" t="s">
        <v>20871</v>
      </c>
      <c r="D161">
        <v>2</v>
      </c>
      <c r="E161">
        <v>2</v>
      </c>
      <c r="F161">
        <v>3.57</v>
      </c>
      <c r="G161">
        <v>5</v>
      </c>
      <c r="H161">
        <v>5</v>
      </c>
      <c r="I161">
        <v>0</v>
      </c>
      <c r="J161">
        <v>28</v>
      </c>
      <c r="K161">
        <v>25</v>
      </c>
      <c r="L161">
        <v>11</v>
      </c>
      <c r="M161">
        <v>3</v>
      </c>
      <c r="N161">
        <v>26</v>
      </c>
      <c r="O161">
        <v>9</v>
      </c>
      <c r="P161">
        <v>1.24</v>
      </c>
      <c r="Q161">
        <v>8.42</v>
      </c>
      <c r="R161">
        <v>2.85</v>
      </c>
      <c r="S161">
        <v>3.53</v>
      </c>
      <c r="T161">
        <v>0.4</v>
      </c>
      <c r="U161">
        <v>0.4</v>
      </c>
    </row>
    <row r="162" spans="1:21" x14ac:dyDescent="0.25">
      <c r="A162">
        <v>14444</v>
      </c>
      <c r="B162" t="s">
        <v>10863</v>
      </c>
      <c r="C162" t="s">
        <v>20876</v>
      </c>
      <c r="D162">
        <v>9</v>
      </c>
      <c r="E162">
        <v>8</v>
      </c>
      <c r="F162">
        <v>3.41</v>
      </c>
      <c r="G162">
        <v>24</v>
      </c>
      <c r="H162">
        <v>24</v>
      </c>
      <c r="I162">
        <v>0</v>
      </c>
      <c r="J162">
        <v>141</v>
      </c>
      <c r="K162">
        <v>135</v>
      </c>
      <c r="L162">
        <v>53</v>
      </c>
      <c r="M162">
        <v>14</v>
      </c>
      <c r="N162">
        <v>118</v>
      </c>
      <c r="O162">
        <v>34</v>
      </c>
      <c r="P162">
        <v>1.19</v>
      </c>
      <c r="Q162">
        <v>7.54</v>
      </c>
      <c r="R162">
        <v>2.16</v>
      </c>
      <c r="S162">
        <v>3.54</v>
      </c>
      <c r="T162">
        <v>2.4</v>
      </c>
      <c r="U162">
        <v>2</v>
      </c>
    </row>
    <row r="163" spans="1:21" x14ac:dyDescent="0.25">
      <c r="A163">
        <v>8992</v>
      </c>
      <c r="B163" t="s">
        <v>10599</v>
      </c>
      <c r="C163" t="s">
        <v>20871</v>
      </c>
      <c r="D163">
        <v>3</v>
      </c>
      <c r="E163">
        <v>3</v>
      </c>
      <c r="F163">
        <v>3.48</v>
      </c>
      <c r="G163">
        <v>0</v>
      </c>
      <c r="H163">
        <v>55</v>
      </c>
      <c r="I163">
        <v>3</v>
      </c>
      <c r="J163">
        <v>55</v>
      </c>
      <c r="K163">
        <v>48</v>
      </c>
      <c r="L163">
        <v>21</v>
      </c>
      <c r="M163">
        <v>5</v>
      </c>
      <c r="N163">
        <v>55</v>
      </c>
      <c r="O163">
        <v>21</v>
      </c>
      <c r="P163">
        <v>1.26</v>
      </c>
      <c r="Q163">
        <v>8.94</v>
      </c>
      <c r="R163">
        <v>3.42</v>
      </c>
      <c r="S163">
        <v>3.54</v>
      </c>
      <c r="T163">
        <v>0.3</v>
      </c>
      <c r="U163">
        <v>0.3</v>
      </c>
    </row>
    <row r="164" spans="1:21" x14ac:dyDescent="0.25">
      <c r="A164" t="s">
        <v>10212</v>
      </c>
      <c r="B164" t="s">
        <v>10213</v>
      </c>
      <c r="C164" t="s">
        <v>20869</v>
      </c>
      <c r="D164">
        <v>0</v>
      </c>
      <c r="E164">
        <v>0</v>
      </c>
      <c r="F164">
        <v>3.43</v>
      </c>
      <c r="G164">
        <v>0</v>
      </c>
      <c r="H164">
        <v>1</v>
      </c>
      <c r="I164">
        <v>0</v>
      </c>
      <c r="J164">
        <v>1</v>
      </c>
      <c r="K164">
        <v>1</v>
      </c>
      <c r="L164">
        <v>0</v>
      </c>
      <c r="M164">
        <v>0</v>
      </c>
      <c r="N164">
        <v>1</v>
      </c>
      <c r="O164">
        <v>0</v>
      </c>
      <c r="P164">
        <v>1.26</v>
      </c>
      <c r="Q164">
        <v>9.51</v>
      </c>
      <c r="R164">
        <v>3.65</v>
      </c>
      <c r="S164">
        <v>3.54</v>
      </c>
      <c r="T164">
        <v>0</v>
      </c>
      <c r="U164">
        <v>0.1</v>
      </c>
    </row>
    <row r="165" spans="1:21" x14ac:dyDescent="0.25">
      <c r="A165">
        <v>13360</v>
      </c>
      <c r="B165" t="s">
        <v>10714</v>
      </c>
      <c r="C165" t="s">
        <v>20865</v>
      </c>
      <c r="D165">
        <v>2</v>
      </c>
      <c r="E165">
        <v>2</v>
      </c>
      <c r="F165">
        <v>3.43</v>
      </c>
      <c r="G165">
        <v>0</v>
      </c>
      <c r="H165">
        <v>40</v>
      </c>
      <c r="I165">
        <v>0</v>
      </c>
      <c r="J165">
        <v>40</v>
      </c>
      <c r="K165">
        <v>33</v>
      </c>
      <c r="L165">
        <v>15</v>
      </c>
      <c r="M165">
        <v>3</v>
      </c>
      <c r="N165">
        <v>43</v>
      </c>
      <c r="O165">
        <v>18</v>
      </c>
      <c r="P165">
        <v>1.27</v>
      </c>
      <c r="Q165">
        <v>9.6999999999999993</v>
      </c>
      <c r="R165">
        <v>3.96</v>
      </c>
      <c r="S165">
        <v>3.54</v>
      </c>
      <c r="T165">
        <v>0.3</v>
      </c>
      <c r="U165">
        <v>0.3</v>
      </c>
    </row>
    <row r="166" spans="1:21" x14ac:dyDescent="0.25">
      <c r="A166">
        <v>9167</v>
      </c>
      <c r="B166" t="s">
        <v>10647</v>
      </c>
      <c r="C166" t="s">
        <v>20878</v>
      </c>
      <c r="D166">
        <v>0</v>
      </c>
      <c r="E166">
        <v>0</v>
      </c>
      <c r="F166">
        <v>3.51</v>
      </c>
      <c r="G166">
        <v>0</v>
      </c>
      <c r="H166">
        <v>1</v>
      </c>
      <c r="I166">
        <v>0</v>
      </c>
      <c r="J166">
        <v>1</v>
      </c>
      <c r="K166">
        <v>1</v>
      </c>
      <c r="L166">
        <v>0</v>
      </c>
      <c r="M166">
        <v>0</v>
      </c>
      <c r="N166">
        <v>1</v>
      </c>
      <c r="O166">
        <v>0</v>
      </c>
      <c r="P166">
        <v>1.26</v>
      </c>
      <c r="Q166">
        <v>9.44</v>
      </c>
      <c r="R166">
        <v>3.45</v>
      </c>
      <c r="S166">
        <v>3.54</v>
      </c>
      <c r="T166">
        <v>0</v>
      </c>
      <c r="U166">
        <v>0.1</v>
      </c>
    </row>
    <row r="167" spans="1:21" x14ac:dyDescent="0.25">
      <c r="A167">
        <v>3254</v>
      </c>
      <c r="B167" t="s">
        <v>10720</v>
      </c>
      <c r="C167" t="s">
        <v>20877</v>
      </c>
      <c r="D167">
        <v>12</v>
      </c>
      <c r="E167">
        <v>11</v>
      </c>
      <c r="F167">
        <v>3.48</v>
      </c>
      <c r="G167">
        <v>31</v>
      </c>
      <c r="H167">
        <v>31</v>
      </c>
      <c r="I167">
        <v>0</v>
      </c>
      <c r="J167">
        <v>195</v>
      </c>
      <c r="K167">
        <v>185</v>
      </c>
      <c r="L167">
        <v>75</v>
      </c>
      <c r="M167">
        <v>19</v>
      </c>
      <c r="N167">
        <v>164</v>
      </c>
      <c r="O167">
        <v>45</v>
      </c>
      <c r="P167">
        <v>1.18</v>
      </c>
      <c r="Q167">
        <v>7.58</v>
      </c>
      <c r="R167">
        <v>2.08</v>
      </c>
      <c r="S167">
        <v>3.54</v>
      </c>
      <c r="T167">
        <v>2.7</v>
      </c>
      <c r="U167">
        <v>2.2999999999999998</v>
      </c>
    </row>
    <row r="168" spans="1:21" x14ac:dyDescent="0.25">
      <c r="A168">
        <v>10302</v>
      </c>
      <c r="B168" t="s">
        <v>9851</v>
      </c>
      <c r="C168" t="s">
        <v>20877</v>
      </c>
      <c r="D168">
        <v>5</v>
      </c>
      <c r="E168">
        <v>4</v>
      </c>
      <c r="F168">
        <v>3.44</v>
      </c>
      <c r="G168">
        <v>8</v>
      </c>
      <c r="H168">
        <v>43</v>
      </c>
      <c r="I168">
        <v>0</v>
      </c>
      <c r="J168">
        <v>81</v>
      </c>
      <c r="K168">
        <v>76</v>
      </c>
      <c r="L168">
        <v>31</v>
      </c>
      <c r="M168">
        <v>6</v>
      </c>
      <c r="N168">
        <v>70</v>
      </c>
      <c r="O168">
        <v>25</v>
      </c>
      <c r="P168">
        <v>1.24</v>
      </c>
      <c r="Q168">
        <v>7.73</v>
      </c>
      <c r="R168">
        <v>2.82</v>
      </c>
      <c r="S168">
        <v>3.54</v>
      </c>
      <c r="T168">
        <v>0.7</v>
      </c>
      <c r="U168">
        <v>0.6</v>
      </c>
    </row>
    <row r="169" spans="1:21" x14ac:dyDescent="0.25">
      <c r="A169" t="s">
        <v>10736</v>
      </c>
      <c r="B169" t="s">
        <v>10737</v>
      </c>
      <c r="C169" t="s">
        <v>20876</v>
      </c>
      <c r="D169">
        <v>0</v>
      </c>
      <c r="E169">
        <v>0</v>
      </c>
      <c r="F169">
        <v>3.29</v>
      </c>
      <c r="G169">
        <v>0</v>
      </c>
      <c r="H169">
        <v>1</v>
      </c>
      <c r="I169">
        <v>0</v>
      </c>
      <c r="J169">
        <v>1</v>
      </c>
      <c r="K169">
        <v>1</v>
      </c>
      <c r="L169">
        <v>0</v>
      </c>
      <c r="M169">
        <v>0</v>
      </c>
      <c r="N169">
        <v>1</v>
      </c>
      <c r="O169">
        <v>0</v>
      </c>
      <c r="P169">
        <v>1.23</v>
      </c>
      <c r="Q169">
        <v>8.86</v>
      </c>
      <c r="R169">
        <v>3.14</v>
      </c>
      <c r="S169">
        <v>3.54</v>
      </c>
      <c r="T169">
        <v>0</v>
      </c>
      <c r="U169">
        <v>0.1</v>
      </c>
    </row>
    <row r="170" spans="1:21" x14ac:dyDescent="0.25">
      <c r="A170">
        <v>12237</v>
      </c>
      <c r="B170" t="s">
        <v>22744</v>
      </c>
      <c r="C170" t="s">
        <v>20874</v>
      </c>
      <c r="D170">
        <v>0</v>
      </c>
      <c r="E170">
        <v>1</v>
      </c>
      <c r="F170">
        <v>3.48</v>
      </c>
      <c r="G170">
        <v>0</v>
      </c>
      <c r="H170">
        <v>10</v>
      </c>
      <c r="I170">
        <v>0</v>
      </c>
      <c r="J170">
        <v>10</v>
      </c>
      <c r="K170">
        <v>9</v>
      </c>
      <c r="L170">
        <v>4</v>
      </c>
      <c r="M170">
        <v>1</v>
      </c>
      <c r="N170">
        <v>10</v>
      </c>
      <c r="O170">
        <v>3</v>
      </c>
      <c r="P170">
        <v>1.24</v>
      </c>
      <c r="Q170">
        <v>8.82</v>
      </c>
      <c r="R170">
        <v>2.97</v>
      </c>
      <c r="S170">
        <v>3.54</v>
      </c>
      <c r="T170">
        <v>0.1</v>
      </c>
      <c r="U170">
        <v>0.1</v>
      </c>
    </row>
    <row r="171" spans="1:21" x14ac:dyDescent="0.25">
      <c r="A171">
        <v>7558</v>
      </c>
      <c r="B171" t="s">
        <v>10382</v>
      </c>
      <c r="C171" t="s">
        <v>20893</v>
      </c>
      <c r="D171">
        <v>3</v>
      </c>
      <c r="E171">
        <v>3</v>
      </c>
      <c r="F171">
        <v>3.45</v>
      </c>
      <c r="G171">
        <v>0</v>
      </c>
      <c r="H171">
        <v>55</v>
      </c>
      <c r="I171">
        <v>2</v>
      </c>
      <c r="J171">
        <v>55</v>
      </c>
      <c r="K171">
        <v>48</v>
      </c>
      <c r="L171">
        <v>21</v>
      </c>
      <c r="M171">
        <v>5</v>
      </c>
      <c r="N171">
        <v>57</v>
      </c>
      <c r="O171">
        <v>21</v>
      </c>
      <c r="P171">
        <v>1.24</v>
      </c>
      <c r="Q171">
        <v>9.35</v>
      </c>
      <c r="R171">
        <v>3.38</v>
      </c>
      <c r="S171">
        <v>3.54</v>
      </c>
      <c r="T171">
        <v>0.4</v>
      </c>
      <c r="U171">
        <v>0.5</v>
      </c>
    </row>
    <row r="172" spans="1:21" x14ac:dyDescent="0.25">
      <c r="A172" t="s">
        <v>10341</v>
      </c>
      <c r="B172" t="s">
        <v>10342</v>
      </c>
      <c r="C172" t="s">
        <v>20866</v>
      </c>
      <c r="D172">
        <v>0</v>
      </c>
      <c r="E172">
        <v>0</v>
      </c>
      <c r="F172">
        <v>3.52</v>
      </c>
      <c r="G172">
        <v>0</v>
      </c>
      <c r="H172">
        <v>1</v>
      </c>
      <c r="I172">
        <v>0</v>
      </c>
      <c r="J172">
        <v>1</v>
      </c>
      <c r="K172">
        <v>1</v>
      </c>
      <c r="L172">
        <v>0</v>
      </c>
      <c r="M172">
        <v>0</v>
      </c>
      <c r="N172">
        <v>1</v>
      </c>
      <c r="O172">
        <v>0</v>
      </c>
      <c r="P172">
        <v>1.26</v>
      </c>
      <c r="Q172">
        <v>8.68</v>
      </c>
      <c r="R172">
        <v>3.07</v>
      </c>
      <c r="S172">
        <v>3.54</v>
      </c>
      <c r="T172">
        <v>0</v>
      </c>
      <c r="U172">
        <v>0.1</v>
      </c>
    </row>
    <row r="173" spans="1:21" x14ac:dyDescent="0.25">
      <c r="A173" t="s">
        <v>10353</v>
      </c>
      <c r="B173" t="s">
        <v>10354</v>
      </c>
      <c r="C173" t="s">
        <v>20867</v>
      </c>
      <c r="D173">
        <v>0</v>
      </c>
      <c r="E173">
        <v>0</v>
      </c>
      <c r="F173">
        <v>3.38</v>
      </c>
      <c r="G173">
        <v>0</v>
      </c>
      <c r="H173">
        <v>1</v>
      </c>
      <c r="I173">
        <v>0</v>
      </c>
      <c r="J173">
        <v>1</v>
      </c>
      <c r="K173">
        <v>1</v>
      </c>
      <c r="L173">
        <v>0</v>
      </c>
      <c r="M173">
        <v>0</v>
      </c>
      <c r="N173">
        <v>1</v>
      </c>
      <c r="O173">
        <v>0</v>
      </c>
      <c r="P173">
        <v>1.27</v>
      </c>
      <c r="Q173">
        <v>8.66</v>
      </c>
      <c r="R173">
        <v>3.4</v>
      </c>
      <c r="S173">
        <v>3.54</v>
      </c>
      <c r="T173">
        <v>0</v>
      </c>
      <c r="U173">
        <v>0.1</v>
      </c>
    </row>
    <row r="174" spans="1:21" x14ac:dyDescent="0.25">
      <c r="A174">
        <v>13048</v>
      </c>
      <c r="B174" t="s">
        <v>10848</v>
      </c>
      <c r="C174" t="s">
        <v>20889</v>
      </c>
      <c r="D174">
        <v>11</v>
      </c>
      <c r="E174">
        <v>9</v>
      </c>
      <c r="F174">
        <v>3.43</v>
      </c>
      <c r="G174">
        <v>28</v>
      </c>
      <c r="H174">
        <v>28</v>
      </c>
      <c r="I174">
        <v>0</v>
      </c>
      <c r="J174">
        <v>168</v>
      </c>
      <c r="K174">
        <v>165</v>
      </c>
      <c r="L174">
        <v>64</v>
      </c>
      <c r="M174">
        <v>19</v>
      </c>
      <c r="N174">
        <v>138</v>
      </c>
      <c r="O174">
        <v>30</v>
      </c>
      <c r="P174">
        <v>1.1599999999999999</v>
      </c>
      <c r="Q174">
        <v>7.36</v>
      </c>
      <c r="R174">
        <v>1.63</v>
      </c>
      <c r="S174">
        <v>3.55</v>
      </c>
      <c r="T174">
        <v>2.9</v>
      </c>
      <c r="U174">
        <v>2.9</v>
      </c>
    </row>
    <row r="175" spans="1:21" x14ac:dyDescent="0.25">
      <c r="A175">
        <v>1483</v>
      </c>
      <c r="B175" t="s">
        <v>22745</v>
      </c>
      <c r="C175" t="s">
        <v>20891</v>
      </c>
      <c r="D175">
        <v>0</v>
      </c>
      <c r="E175">
        <v>0</v>
      </c>
      <c r="F175">
        <v>3.55</v>
      </c>
      <c r="G175">
        <v>0</v>
      </c>
      <c r="H175">
        <v>1</v>
      </c>
      <c r="I175">
        <v>0</v>
      </c>
      <c r="J175">
        <v>1</v>
      </c>
      <c r="K175">
        <v>1</v>
      </c>
      <c r="L175">
        <v>0</v>
      </c>
      <c r="M175">
        <v>0</v>
      </c>
      <c r="N175">
        <v>1</v>
      </c>
      <c r="O175">
        <v>1</v>
      </c>
      <c r="P175">
        <v>1.3</v>
      </c>
      <c r="Q175">
        <v>10.73</v>
      </c>
      <c r="R175">
        <v>4.59</v>
      </c>
      <c r="S175">
        <v>3.55</v>
      </c>
      <c r="T175">
        <v>0</v>
      </c>
      <c r="U175">
        <v>0.1</v>
      </c>
    </row>
    <row r="176" spans="1:21" x14ac:dyDescent="0.25">
      <c r="A176" t="s">
        <v>10454</v>
      </c>
      <c r="B176" t="s">
        <v>10455</v>
      </c>
      <c r="C176" t="s">
        <v>20867</v>
      </c>
      <c r="D176">
        <v>0</v>
      </c>
      <c r="E176">
        <v>0</v>
      </c>
      <c r="F176">
        <v>3.37</v>
      </c>
      <c r="G176">
        <v>0</v>
      </c>
      <c r="H176">
        <v>1</v>
      </c>
      <c r="I176">
        <v>0</v>
      </c>
      <c r="J176">
        <v>1</v>
      </c>
      <c r="K176">
        <v>1</v>
      </c>
      <c r="L176">
        <v>0</v>
      </c>
      <c r="M176">
        <v>0</v>
      </c>
      <c r="N176">
        <v>1</v>
      </c>
      <c r="O176">
        <v>0</v>
      </c>
      <c r="P176">
        <v>1.25</v>
      </c>
      <c r="Q176">
        <v>8.25</v>
      </c>
      <c r="R176">
        <v>3.06</v>
      </c>
      <c r="S176">
        <v>3.55</v>
      </c>
      <c r="T176">
        <v>0</v>
      </c>
      <c r="U176">
        <v>0.1</v>
      </c>
    </row>
    <row r="177" spans="1:21" x14ac:dyDescent="0.25">
      <c r="A177" t="s">
        <v>9552</v>
      </c>
      <c r="B177" t="s">
        <v>9553</v>
      </c>
      <c r="C177" t="s">
        <v>20871</v>
      </c>
      <c r="D177">
        <v>0</v>
      </c>
      <c r="E177">
        <v>0</v>
      </c>
      <c r="F177">
        <v>3.45</v>
      </c>
      <c r="G177">
        <v>0</v>
      </c>
      <c r="H177">
        <v>1</v>
      </c>
      <c r="I177">
        <v>0</v>
      </c>
      <c r="J177">
        <v>1</v>
      </c>
      <c r="K177">
        <v>1</v>
      </c>
      <c r="L177">
        <v>0</v>
      </c>
      <c r="M177">
        <v>0</v>
      </c>
      <c r="N177">
        <v>1</v>
      </c>
      <c r="O177">
        <v>0</v>
      </c>
      <c r="P177">
        <v>1.23</v>
      </c>
      <c r="Q177">
        <v>7.9</v>
      </c>
      <c r="R177">
        <v>2.63</v>
      </c>
      <c r="S177">
        <v>3.55</v>
      </c>
      <c r="T177">
        <v>0</v>
      </c>
      <c r="U177">
        <v>0.1</v>
      </c>
    </row>
    <row r="178" spans="1:21" x14ac:dyDescent="0.25">
      <c r="A178">
        <v>2951</v>
      </c>
      <c r="B178" t="s">
        <v>10634</v>
      </c>
      <c r="C178" t="s">
        <v>20876</v>
      </c>
      <c r="D178">
        <v>1</v>
      </c>
      <c r="E178">
        <v>1</v>
      </c>
      <c r="F178">
        <v>3.49</v>
      </c>
      <c r="G178">
        <v>0</v>
      </c>
      <c r="H178">
        <v>25</v>
      </c>
      <c r="I178">
        <v>0</v>
      </c>
      <c r="J178">
        <v>25</v>
      </c>
      <c r="K178">
        <v>21</v>
      </c>
      <c r="L178">
        <v>10</v>
      </c>
      <c r="M178">
        <v>2</v>
      </c>
      <c r="N178">
        <v>28</v>
      </c>
      <c r="O178">
        <v>11</v>
      </c>
      <c r="P178">
        <v>1.28</v>
      </c>
      <c r="Q178">
        <v>9.98</v>
      </c>
      <c r="R178">
        <v>4.09</v>
      </c>
      <c r="S178">
        <v>3.55</v>
      </c>
      <c r="T178">
        <v>0.2</v>
      </c>
      <c r="U178">
        <v>0</v>
      </c>
    </row>
    <row r="179" spans="1:21" x14ac:dyDescent="0.25">
      <c r="A179">
        <v>8268</v>
      </c>
      <c r="B179" t="s">
        <v>10107</v>
      </c>
      <c r="C179" t="s">
        <v>1</v>
      </c>
      <c r="D179">
        <v>1</v>
      </c>
      <c r="E179">
        <v>0</v>
      </c>
      <c r="F179">
        <v>3.32</v>
      </c>
      <c r="G179">
        <v>0</v>
      </c>
      <c r="H179">
        <v>10</v>
      </c>
      <c r="I179">
        <v>0</v>
      </c>
      <c r="J179">
        <v>10</v>
      </c>
      <c r="K179">
        <v>9</v>
      </c>
      <c r="L179">
        <v>4</v>
      </c>
      <c r="M179">
        <v>1</v>
      </c>
      <c r="N179">
        <v>10</v>
      </c>
      <c r="O179">
        <v>3</v>
      </c>
      <c r="P179">
        <v>1.2</v>
      </c>
      <c r="Q179">
        <v>9.15</v>
      </c>
      <c r="R179">
        <v>2.9</v>
      </c>
      <c r="S179">
        <v>3.55</v>
      </c>
      <c r="T179">
        <v>0.1</v>
      </c>
      <c r="U179">
        <v>0.1</v>
      </c>
    </row>
    <row r="180" spans="1:21" x14ac:dyDescent="0.25">
      <c r="A180">
        <v>1157</v>
      </c>
      <c r="B180" t="s">
        <v>10793</v>
      </c>
      <c r="C180" t="s">
        <v>1</v>
      </c>
      <c r="D180">
        <v>1</v>
      </c>
      <c r="E180">
        <v>1</v>
      </c>
      <c r="F180">
        <v>3.43</v>
      </c>
      <c r="G180">
        <v>0</v>
      </c>
      <c r="H180">
        <v>30</v>
      </c>
      <c r="I180">
        <v>0</v>
      </c>
      <c r="J180">
        <v>30</v>
      </c>
      <c r="K180">
        <v>28</v>
      </c>
      <c r="L180">
        <v>11</v>
      </c>
      <c r="M180">
        <v>3</v>
      </c>
      <c r="N180">
        <v>27</v>
      </c>
      <c r="O180">
        <v>8</v>
      </c>
      <c r="P180">
        <v>1.21</v>
      </c>
      <c r="Q180">
        <v>8.17</v>
      </c>
      <c r="R180">
        <v>2.41</v>
      </c>
      <c r="S180">
        <v>3.55</v>
      </c>
      <c r="T180">
        <v>0.2</v>
      </c>
      <c r="U180">
        <v>0.2</v>
      </c>
    </row>
    <row r="181" spans="1:21" x14ac:dyDescent="0.25">
      <c r="A181" t="s">
        <v>7571</v>
      </c>
      <c r="B181" t="s">
        <v>7572</v>
      </c>
      <c r="C181" t="s">
        <v>20895</v>
      </c>
      <c r="D181">
        <v>1</v>
      </c>
      <c r="E181">
        <v>1</v>
      </c>
      <c r="F181">
        <v>3.37</v>
      </c>
      <c r="G181">
        <v>0</v>
      </c>
      <c r="H181">
        <v>20</v>
      </c>
      <c r="I181">
        <v>0</v>
      </c>
      <c r="J181">
        <v>20</v>
      </c>
      <c r="K181">
        <v>18</v>
      </c>
      <c r="L181">
        <v>7</v>
      </c>
      <c r="M181">
        <v>2</v>
      </c>
      <c r="N181">
        <v>20</v>
      </c>
      <c r="O181">
        <v>7</v>
      </c>
      <c r="P181">
        <v>1.23</v>
      </c>
      <c r="Q181">
        <v>8.8000000000000007</v>
      </c>
      <c r="R181">
        <v>3.14</v>
      </c>
      <c r="S181">
        <v>3.56</v>
      </c>
      <c r="T181">
        <v>0.1</v>
      </c>
      <c r="U181">
        <v>0.2</v>
      </c>
    </row>
    <row r="182" spans="1:21" x14ac:dyDescent="0.25">
      <c r="A182">
        <v>2540</v>
      </c>
      <c r="B182" t="s">
        <v>10258</v>
      </c>
      <c r="C182" t="s">
        <v>20876</v>
      </c>
      <c r="D182">
        <v>0</v>
      </c>
      <c r="E182">
        <v>0</v>
      </c>
      <c r="F182">
        <v>3.3</v>
      </c>
      <c r="G182">
        <v>0</v>
      </c>
      <c r="H182">
        <v>1</v>
      </c>
      <c r="I182">
        <v>0</v>
      </c>
      <c r="J182">
        <v>1</v>
      </c>
      <c r="K182">
        <v>1</v>
      </c>
      <c r="L182">
        <v>0</v>
      </c>
      <c r="M182">
        <v>0</v>
      </c>
      <c r="N182">
        <v>1</v>
      </c>
      <c r="O182">
        <v>0</v>
      </c>
      <c r="P182">
        <v>1.18</v>
      </c>
      <c r="Q182">
        <v>8.42</v>
      </c>
      <c r="R182">
        <v>2.46</v>
      </c>
      <c r="S182">
        <v>3.56</v>
      </c>
      <c r="T182">
        <v>0</v>
      </c>
      <c r="U182">
        <v>0.1</v>
      </c>
    </row>
    <row r="183" spans="1:21" x14ac:dyDescent="0.25">
      <c r="A183">
        <v>5070</v>
      </c>
      <c r="B183" t="s">
        <v>10819</v>
      </c>
      <c r="C183" t="s">
        <v>20886</v>
      </c>
      <c r="D183">
        <v>3</v>
      </c>
      <c r="E183">
        <v>2</v>
      </c>
      <c r="F183">
        <v>3.24</v>
      </c>
      <c r="G183">
        <v>0</v>
      </c>
      <c r="H183">
        <v>55</v>
      </c>
      <c r="I183">
        <v>2</v>
      </c>
      <c r="J183">
        <v>55</v>
      </c>
      <c r="K183">
        <v>45</v>
      </c>
      <c r="L183">
        <v>20</v>
      </c>
      <c r="M183">
        <v>6</v>
      </c>
      <c r="N183">
        <v>61</v>
      </c>
      <c r="O183">
        <v>20</v>
      </c>
      <c r="P183">
        <v>1.19</v>
      </c>
      <c r="Q183">
        <v>10.06</v>
      </c>
      <c r="R183">
        <v>3.35</v>
      </c>
      <c r="S183">
        <v>3.56</v>
      </c>
      <c r="T183">
        <v>0.5</v>
      </c>
      <c r="U183">
        <v>0.7</v>
      </c>
    </row>
    <row r="184" spans="1:21" x14ac:dyDescent="0.25">
      <c r="A184">
        <v>6398</v>
      </c>
      <c r="B184" t="s">
        <v>8795</v>
      </c>
      <c r="C184" t="s">
        <v>20878</v>
      </c>
      <c r="D184">
        <v>4</v>
      </c>
      <c r="E184">
        <v>3</v>
      </c>
      <c r="F184">
        <v>3.49</v>
      </c>
      <c r="G184">
        <v>3</v>
      </c>
      <c r="H184">
        <v>58</v>
      </c>
      <c r="I184">
        <v>3</v>
      </c>
      <c r="J184">
        <v>73</v>
      </c>
      <c r="K184">
        <v>67</v>
      </c>
      <c r="L184">
        <v>28</v>
      </c>
      <c r="M184">
        <v>8</v>
      </c>
      <c r="N184">
        <v>71</v>
      </c>
      <c r="O184">
        <v>21</v>
      </c>
      <c r="P184">
        <v>1.21</v>
      </c>
      <c r="Q184">
        <v>8.7200000000000006</v>
      </c>
      <c r="R184">
        <v>2.65</v>
      </c>
      <c r="S184">
        <v>3.57</v>
      </c>
      <c r="T184">
        <v>0.7</v>
      </c>
      <c r="U184">
        <v>0.8</v>
      </c>
    </row>
    <row r="185" spans="1:21" x14ac:dyDescent="0.25">
      <c r="A185">
        <v>7448</v>
      </c>
      <c r="B185" t="s">
        <v>10781</v>
      </c>
      <c r="C185" t="s">
        <v>20866</v>
      </c>
      <c r="D185">
        <v>11</v>
      </c>
      <c r="E185">
        <v>10</v>
      </c>
      <c r="F185">
        <v>3.73</v>
      </c>
      <c r="G185">
        <v>29</v>
      </c>
      <c r="H185">
        <v>29</v>
      </c>
      <c r="I185">
        <v>0</v>
      </c>
      <c r="J185">
        <v>170</v>
      </c>
      <c r="K185">
        <v>158</v>
      </c>
      <c r="L185">
        <v>71</v>
      </c>
      <c r="M185">
        <v>15</v>
      </c>
      <c r="N185">
        <v>160</v>
      </c>
      <c r="O185">
        <v>62</v>
      </c>
      <c r="P185">
        <v>1.29</v>
      </c>
      <c r="Q185">
        <v>8.48</v>
      </c>
      <c r="R185">
        <v>3.27</v>
      </c>
      <c r="S185">
        <v>3.57</v>
      </c>
      <c r="T185">
        <v>2.8</v>
      </c>
      <c r="U185">
        <v>2.2000000000000002</v>
      </c>
    </row>
    <row r="186" spans="1:21" x14ac:dyDescent="0.25">
      <c r="A186" t="s">
        <v>10552</v>
      </c>
      <c r="B186" t="s">
        <v>10553</v>
      </c>
      <c r="C186" t="s">
        <v>20871</v>
      </c>
      <c r="D186">
        <v>0</v>
      </c>
      <c r="E186">
        <v>0</v>
      </c>
      <c r="F186">
        <v>3.51</v>
      </c>
      <c r="G186">
        <v>0</v>
      </c>
      <c r="H186">
        <v>1</v>
      </c>
      <c r="I186">
        <v>0</v>
      </c>
      <c r="J186">
        <v>1</v>
      </c>
      <c r="K186">
        <v>1</v>
      </c>
      <c r="L186">
        <v>0</v>
      </c>
      <c r="M186">
        <v>0</v>
      </c>
      <c r="N186">
        <v>1</v>
      </c>
      <c r="O186">
        <v>0</v>
      </c>
      <c r="P186">
        <v>1.28</v>
      </c>
      <c r="Q186">
        <v>8.68</v>
      </c>
      <c r="R186">
        <v>3.44</v>
      </c>
      <c r="S186">
        <v>3.57</v>
      </c>
      <c r="T186">
        <v>0</v>
      </c>
      <c r="U186">
        <v>0.1</v>
      </c>
    </row>
    <row r="187" spans="1:21" x14ac:dyDescent="0.25">
      <c r="A187">
        <v>9419</v>
      </c>
      <c r="B187" t="s">
        <v>10715</v>
      </c>
      <c r="C187" t="s">
        <v>20872</v>
      </c>
      <c r="D187">
        <v>1</v>
      </c>
      <c r="E187">
        <v>1</v>
      </c>
      <c r="F187">
        <v>3.35</v>
      </c>
      <c r="G187">
        <v>0</v>
      </c>
      <c r="H187">
        <v>15</v>
      </c>
      <c r="I187">
        <v>0</v>
      </c>
      <c r="J187">
        <v>15</v>
      </c>
      <c r="K187">
        <v>12</v>
      </c>
      <c r="L187">
        <v>6</v>
      </c>
      <c r="M187">
        <v>1</v>
      </c>
      <c r="N187">
        <v>18</v>
      </c>
      <c r="O187">
        <v>7</v>
      </c>
      <c r="P187">
        <v>1.26</v>
      </c>
      <c r="Q187">
        <v>10.52</v>
      </c>
      <c r="R187">
        <v>4.2</v>
      </c>
      <c r="S187">
        <v>3.57</v>
      </c>
      <c r="T187">
        <v>0.1</v>
      </c>
      <c r="U187">
        <v>0.1</v>
      </c>
    </row>
    <row r="188" spans="1:21" x14ac:dyDescent="0.25">
      <c r="A188">
        <v>4759</v>
      </c>
      <c r="B188" t="s">
        <v>10676</v>
      </c>
      <c r="C188" t="s">
        <v>20885</v>
      </c>
      <c r="D188">
        <v>3</v>
      </c>
      <c r="E188">
        <v>3</v>
      </c>
      <c r="F188">
        <v>3.6</v>
      </c>
      <c r="G188">
        <v>0</v>
      </c>
      <c r="H188">
        <v>55</v>
      </c>
      <c r="I188">
        <v>3</v>
      </c>
      <c r="J188">
        <v>55</v>
      </c>
      <c r="K188">
        <v>51</v>
      </c>
      <c r="L188">
        <v>22</v>
      </c>
      <c r="M188">
        <v>5</v>
      </c>
      <c r="N188">
        <v>52</v>
      </c>
      <c r="O188">
        <v>19</v>
      </c>
      <c r="P188">
        <v>1.27</v>
      </c>
      <c r="Q188">
        <v>8.4700000000000006</v>
      </c>
      <c r="R188">
        <v>3.12</v>
      </c>
      <c r="S188">
        <v>3.57</v>
      </c>
      <c r="T188">
        <v>0.3</v>
      </c>
      <c r="U188">
        <v>0.2</v>
      </c>
    </row>
    <row r="189" spans="1:21" x14ac:dyDescent="0.25">
      <c r="A189">
        <v>12905</v>
      </c>
      <c r="B189" t="s">
        <v>9734</v>
      </c>
      <c r="C189" t="s">
        <v>20890</v>
      </c>
      <c r="D189">
        <v>2</v>
      </c>
      <c r="E189">
        <v>2</v>
      </c>
      <c r="F189">
        <v>3.48</v>
      </c>
      <c r="G189">
        <v>0</v>
      </c>
      <c r="H189">
        <v>35</v>
      </c>
      <c r="I189">
        <v>0</v>
      </c>
      <c r="J189">
        <v>35</v>
      </c>
      <c r="K189">
        <v>33</v>
      </c>
      <c r="L189">
        <v>14</v>
      </c>
      <c r="M189">
        <v>4</v>
      </c>
      <c r="N189">
        <v>31</v>
      </c>
      <c r="O189">
        <v>8</v>
      </c>
      <c r="P189">
        <v>1.19</v>
      </c>
      <c r="Q189">
        <v>7.99</v>
      </c>
      <c r="R189">
        <v>2.0699999999999998</v>
      </c>
      <c r="S189">
        <v>3.57</v>
      </c>
      <c r="T189">
        <v>0.2</v>
      </c>
      <c r="U189">
        <v>0.1</v>
      </c>
    </row>
    <row r="190" spans="1:21" x14ac:dyDescent="0.25">
      <c r="A190">
        <v>4079</v>
      </c>
      <c r="B190" t="s">
        <v>10888</v>
      </c>
      <c r="C190" t="s">
        <v>20881</v>
      </c>
      <c r="D190">
        <v>3</v>
      </c>
      <c r="E190">
        <v>2</v>
      </c>
      <c r="F190">
        <v>3.3</v>
      </c>
      <c r="G190">
        <v>0</v>
      </c>
      <c r="H190">
        <v>55</v>
      </c>
      <c r="I190">
        <v>2</v>
      </c>
      <c r="J190">
        <v>55</v>
      </c>
      <c r="K190">
        <v>50</v>
      </c>
      <c r="L190">
        <v>20</v>
      </c>
      <c r="M190">
        <v>6</v>
      </c>
      <c r="N190">
        <v>51</v>
      </c>
      <c r="O190">
        <v>15</v>
      </c>
      <c r="P190">
        <v>1.19</v>
      </c>
      <c r="Q190">
        <v>8.41</v>
      </c>
      <c r="R190">
        <v>2.5099999999999998</v>
      </c>
      <c r="S190">
        <v>3.57</v>
      </c>
      <c r="T190">
        <v>0.4</v>
      </c>
      <c r="U190">
        <v>0.7</v>
      </c>
    </row>
    <row r="191" spans="1:21" x14ac:dyDescent="0.25">
      <c r="A191" t="s">
        <v>9861</v>
      </c>
      <c r="B191" t="s">
        <v>9862</v>
      </c>
      <c r="C191" t="s">
        <v>20890</v>
      </c>
      <c r="D191">
        <v>0</v>
      </c>
      <c r="E191">
        <v>0</v>
      </c>
      <c r="F191">
        <v>3.46</v>
      </c>
      <c r="G191">
        <v>0</v>
      </c>
      <c r="H191">
        <v>10</v>
      </c>
      <c r="I191">
        <v>0</v>
      </c>
      <c r="J191">
        <v>10</v>
      </c>
      <c r="K191">
        <v>9</v>
      </c>
      <c r="L191">
        <v>4</v>
      </c>
      <c r="M191">
        <v>1</v>
      </c>
      <c r="N191">
        <v>10</v>
      </c>
      <c r="O191">
        <v>3</v>
      </c>
      <c r="P191">
        <v>1.24</v>
      </c>
      <c r="Q191">
        <v>8.7100000000000009</v>
      </c>
      <c r="R191">
        <v>3.03</v>
      </c>
      <c r="S191">
        <v>3.58</v>
      </c>
      <c r="T191">
        <v>0.1</v>
      </c>
      <c r="U191">
        <v>0.1</v>
      </c>
    </row>
    <row r="192" spans="1:21" x14ac:dyDescent="0.25">
      <c r="A192">
        <v>2413</v>
      </c>
      <c r="B192" t="s">
        <v>10429</v>
      </c>
      <c r="C192" t="s">
        <v>20865</v>
      </c>
      <c r="D192">
        <v>2</v>
      </c>
      <c r="E192">
        <v>2</v>
      </c>
      <c r="F192">
        <v>3.22</v>
      </c>
      <c r="G192">
        <v>0</v>
      </c>
      <c r="H192">
        <v>35</v>
      </c>
      <c r="I192">
        <v>0</v>
      </c>
      <c r="J192">
        <v>35</v>
      </c>
      <c r="K192">
        <v>29</v>
      </c>
      <c r="L192">
        <v>13</v>
      </c>
      <c r="M192">
        <v>4</v>
      </c>
      <c r="N192">
        <v>37</v>
      </c>
      <c r="O192">
        <v>13</v>
      </c>
      <c r="P192">
        <v>1.21</v>
      </c>
      <c r="Q192">
        <v>9.42</v>
      </c>
      <c r="R192">
        <v>3.42</v>
      </c>
      <c r="S192">
        <v>3.58</v>
      </c>
      <c r="T192">
        <v>0.2</v>
      </c>
      <c r="U192">
        <v>0.3</v>
      </c>
    </row>
    <row r="193" spans="1:21" x14ac:dyDescent="0.25">
      <c r="A193">
        <v>9784</v>
      </c>
      <c r="B193" t="s">
        <v>10859</v>
      </c>
      <c r="C193" t="s">
        <v>20865</v>
      </c>
      <c r="D193">
        <v>12</v>
      </c>
      <c r="E193">
        <v>10</v>
      </c>
      <c r="F193">
        <v>3.54</v>
      </c>
      <c r="G193">
        <v>31</v>
      </c>
      <c r="H193">
        <v>31</v>
      </c>
      <c r="I193">
        <v>0</v>
      </c>
      <c r="J193">
        <v>196</v>
      </c>
      <c r="K193">
        <v>184</v>
      </c>
      <c r="L193">
        <v>77</v>
      </c>
      <c r="M193">
        <v>16</v>
      </c>
      <c r="N193">
        <v>169</v>
      </c>
      <c r="O193">
        <v>66</v>
      </c>
      <c r="P193">
        <v>1.27</v>
      </c>
      <c r="Q193">
        <v>7.76</v>
      </c>
      <c r="R193">
        <v>3.01</v>
      </c>
      <c r="S193">
        <v>3.58</v>
      </c>
      <c r="T193">
        <v>3.2</v>
      </c>
      <c r="U193">
        <v>3</v>
      </c>
    </row>
    <row r="194" spans="1:21" x14ac:dyDescent="0.25">
      <c r="A194">
        <v>10315</v>
      </c>
      <c r="B194" t="s">
        <v>10629</v>
      </c>
      <c r="C194" t="s">
        <v>20878</v>
      </c>
      <c r="D194">
        <v>2</v>
      </c>
      <c r="E194">
        <v>2</v>
      </c>
      <c r="F194">
        <v>3.57</v>
      </c>
      <c r="G194">
        <v>0</v>
      </c>
      <c r="H194">
        <v>45</v>
      </c>
      <c r="I194">
        <v>1</v>
      </c>
      <c r="J194">
        <v>45</v>
      </c>
      <c r="K194">
        <v>43</v>
      </c>
      <c r="L194">
        <v>18</v>
      </c>
      <c r="M194">
        <v>4</v>
      </c>
      <c r="N194">
        <v>42</v>
      </c>
      <c r="O194">
        <v>14</v>
      </c>
      <c r="P194">
        <v>1.26</v>
      </c>
      <c r="Q194">
        <v>8.31</v>
      </c>
      <c r="R194">
        <v>2.84</v>
      </c>
      <c r="S194">
        <v>3.58</v>
      </c>
      <c r="T194">
        <v>0.4</v>
      </c>
      <c r="U194">
        <v>0.3</v>
      </c>
    </row>
    <row r="195" spans="1:21" x14ac:dyDescent="0.25">
      <c r="A195">
        <v>3321</v>
      </c>
      <c r="B195" t="s">
        <v>10732</v>
      </c>
      <c r="C195" t="s">
        <v>20882</v>
      </c>
      <c r="D195">
        <v>3</v>
      </c>
      <c r="E195">
        <v>3</v>
      </c>
      <c r="F195">
        <v>3.25</v>
      </c>
      <c r="G195">
        <v>0</v>
      </c>
      <c r="H195">
        <v>65</v>
      </c>
      <c r="I195">
        <v>6</v>
      </c>
      <c r="J195">
        <v>65</v>
      </c>
      <c r="K195">
        <v>56</v>
      </c>
      <c r="L195">
        <v>23</v>
      </c>
      <c r="M195">
        <v>8</v>
      </c>
      <c r="N195">
        <v>68</v>
      </c>
      <c r="O195">
        <v>19</v>
      </c>
      <c r="P195">
        <v>1.1499999999999999</v>
      </c>
      <c r="Q195">
        <v>9.4</v>
      </c>
      <c r="R195">
        <v>2.62</v>
      </c>
      <c r="S195">
        <v>3.58</v>
      </c>
      <c r="T195">
        <v>0.6</v>
      </c>
      <c r="U195">
        <v>0.8</v>
      </c>
    </row>
    <row r="196" spans="1:21" x14ac:dyDescent="0.25">
      <c r="A196">
        <v>3895</v>
      </c>
      <c r="B196" t="s">
        <v>9372</v>
      </c>
      <c r="C196" t="s">
        <v>20869</v>
      </c>
      <c r="D196">
        <v>1</v>
      </c>
      <c r="E196">
        <v>1</v>
      </c>
      <c r="F196">
        <v>3.56</v>
      </c>
      <c r="G196">
        <v>0</v>
      </c>
      <c r="H196">
        <v>20</v>
      </c>
      <c r="I196">
        <v>0</v>
      </c>
      <c r="J196">
        <v>20</v>
      </c>
      <c r="K196">
        <v>16</v>
      </c>
      <c r="L196">
        <v>8</v>
      </c>
      <c r="M196">
        <v>2</v>
      </c>
      <c r="N196">
        <v>24</v>
      </c>
      <c r="O196">
        <v>11</v>
      </c>
      <c r="P196">
        <v>1.31</v>
      </c>
      <c r="Q196">
        <v>10.8</v>
      </c>
      <c r="R196">
        <v>4.75</v>
      </c>
      <c r="S196">
        <v>3.58</v>
      </c>
      <c r="T196">
        <v>0.1</v>
      </c>
      <c r="U196">
        <v>0.1</v>
      </c>
    </row>
    <row r="197" spans="1:21" x14ac:dyDescent="0.25">
      <c r="A197">
        <v>11801</v>
      </c>
      <c r="B197" t="s">
        <v>9115</v>
      </c>
      <c r="C197" t="s">
        <v>20890</v>
      </c>
      <c r="D197">
        <v>3</v>
      </c>
      <c r="E197">
        <v>3</v>
      </c>
      <c r="F197">
        <v>3.34</v>
      </c>
      <c r="G197">
        <v>0</v>
      </c>
      <c r="H197">
        <v>55</v>
      </c>
      <c r="I197">
        <v>3</v>
      </c>
      <c r="J197">
        <v>55</v>
      </c>
      <c r="K197">
        <v>47</v>
      </c>
      <c r="L197">
        <v>20</v>
      </c>
      <c r="M197">
        <v>6</v>
      </c>
      <c r="N197">
        <v>59</v>
      </c>
      <c r="O197">
        <v>19</v>
      </c>
      <c r="P197">
        <v>1.2</v>
      </c>
      <c r="Q197">
        <v>9.6199999999999992</v>
      </c>
      <c r="R197">
        <v>3.1</v>
      </c>
      <c r="S197">
        <v>3.58</v>
      </c>
      <c r="T197">
        <v>0.4</v>
      </c>
      <c r="U197">
        <v>0.3</v>
      </c>
    </row>
    <row r="198" spans="1:21" x14ac:dyDescent="0.25">
      <c r="A198">
        <v>6249</v>
      </c>
      <c r="B198" t="s">
        <v>10426</v>
      </c>
      <c r="C198" t="s">
        <v>20872</v>
      </c>
      <c r="D198">
        <v>3</v>
      </c>
      <c r="E198">
        <v>2</v>
      </c>
      <c r="F198">
        <v>3.54</v>
      </c>
      <c r="G198">
        <v>0</v>
      </c>
      <c r="H198">
        <v>55</v>
      </c>
      <c r="I198">
        <v>2</v>
      </c>
      <c r="J198">
        <v>55</v>
      </c>
      <c r="K198">
        <v>50</v>
      </c>
      <c r="L198">
        <v>22</v>
      </c>
      <c r="M198">
        <v>4</v>
      </c>
      <c r="N198">
        <v>51</v>
      </c>
      <c r="O198">
        <v>21</v>
      </c>
      <c r="P198">
        <v>1.3</v>
      </c>
      <c r="Q198">
        <v>8.33</v>
      </c>
      <c r="R198">
        <v>3.49</v>
      </c>
      <c r="S198">
        <v>3.58</v>
      </c>
      <c r="T198">
        <v>0.4</v>
      </c>
      <c r="U198">
        <v>0.2</v>
      </c>
    </row>
    <row r="199" spans="1:21" x14ac:dyDescent="0.25">
      <c r="A199">
        <v>4301</v>
      </c>
      <c r="B199" t="s">
        <v>10631</v>
      </c>
      <c r="C199" t="s">
        <v>20868</v>
      </c>
      <c r="D199">
        <v>3</v>
      </c>
      <c r="E199">
        <v>3</v>
      </c>
      <c r="F199">
        <v>3.42</v>
      </c>
      <c r="G199">
        <v>0</v>
      </c>
      <c r="H199">
        <v>55</v>
      </c>
      <c r="I199">
        <v>3</v>
      </c>
      <c r="J199">
        <v>55</v>
      </c>
      <c r="K199">
        <v>48</v>
      </c>
      <c r="L199">
        <v>21</v>
      </c>
      <c r="M199">
        <v>5</v>
      </c>
      <c r="N199">
        <v>55</v>
      </c>
      <c r="O199">
        <v>22</v>
      </c>
      <c r="P199">
        <v>1.26</v>
      </c>
      <c r="Q199">
        <v>9.07</v>
      </c>
      <c r="R199">
        <v>3.54</v>
      </c>
      <c r="S199">
        <v>3.59</v>
      </c>
      <c r="T199">
        <v>0.4</v>
      </c>
      <c r="U199">
        <v>0.6</v>
      </c>
    </row>
    <row r="200" spans="1:21" x14ac:dyDescent="0.25">
      <c r="A200">
        <v>7677</v>
      </c>
      <c r="B200" t="s">
        <v>10799</v>
      </c>
      <c r="C200" t="s">
        <v>20872</v>
      </c>
      <c r="D200">
        <v>2</v>
      </c>
      <c r="E200">
        <v>2</v>
      </c>
      <c r="F200">
        <v>3.39</v>
      </c>
      <c r="G200">
        <v>0</v>
      </c>
      <c r="H200">
        <v>35</v>
      </c>
      <c r="I200">
        <v>0</v>
      </c>
      <c r="J200">
        <v>35</v>
      </c>
      <c r="K200">
        <v>29</v>
      </c>
      <c r="L200">
        <v>13</v>
      </c>
      <c r="M200">
        <v>4</v>
      </c>
      <c r="N200">
        <v>38</v>
      </c>
      <c r="O200">
        <v>14</v>
      </c>
      <c r="P200">
        <v>1.23</v>
      </c>
      <c r="Q200">
        <v>9.7899999999999991</v>
      </c>
      <c r="R200">
        <v>3.59</v>
      </c>
      <c r="S200">
        <v>3.59</v>
      </c>
      <c r="T200">
        <v>0.2</v>
      </c>
      <c r="U200">
        <v>0.3</v>
      </c>
    </row>
    <row r="201" spans="1:21" x14ac:dyDescent="0.25">
      <c r="A201">
        <v>12385</v>
      </c>
      <c r="B201" t="s">
        <v>10406</v>
      </c>
      <c r="C201" t="s">
        <v>20865</v>
      </c>
      <c r="D201">
        <v>3</v>
      </c>
      <c r="E201">
        <v>3</v>
      </c>
      <c r="F201">
        <v>3.45</v>
      </c>
      <c r="G201">
        <v>6</v>
      </c>
      <c r="H201">
        <v>26</v>
      </c>
      <c r="I201">
        <v>0</v>
      </c>
      <c r="J201">
        <v>56</v>
      </c>
      <c r="K201">
        <v>50</v>
      </c>
      <c r="L201">
        <v>22</v>
      </c>
      <c r="M201">
        <v>6</v>
      </c>
      <c r="N201">
        <v>53</v>
      </c>
      <c r="O201">
        <v>17</v>
      </c>
      <c r="P201">
        <v>1.2</v>
      </c>
      <c r="Q201">
        <v>8.51</v>
      </c>
      <c r="R201">
        <v>2.73</v>
      </c>
      <c r="S201">
        <v>3.59</v>
      </c>
      <c r="T201">
        <v>0.7</v>
      </c>
      <c r="U201">
        <v>0.7</v>
      </c>
    </row>
    <row r="202" spans="1:21" x14ac:dyDescent="0.25">
      <c r="A202" t="s">
        <v>10313</v>
      </c>
      <c r="B202" t="s">
        <v>10314</v>
      </c>
      <c r="C202" t="s">
        <v>20867</v>
      </c>
      <c r="D202">
        <v>0</v>
      </c>
      <c r="E202">
        <v>0</v>
      </c>
      <c r="F202">
        <v>3.55</v>
      </c>
      <c r="G202">
        <v>0</v>
      </c>
      <c r="H202">
        <v>10</v>
      </c>
      <c r="I202">
        <v>0</v>
      </c>
      <c r="J202">
        <v>10</v>
      </c>
      <c r="K202">
        <v>9</v>
      </c>
      <c r="L202">
        <v>4</v>
      </c>
      <c r="M202">
        <v>1</v>
      </c>
      <c r="N202">
        <v>10</v>
      </c>
      <c r="O202">
        <v>4</v>
      </c>
      <c r="P202">
        <v>1.31</v>
      </c>
      <c r="Q202">
        <v>9.1</v>
      </c>
      <c r="R202">
        <v>4</v>
      </c>
      <c r="S202">
        <v>3.6</v>
      </c>
      <c r="T202">
        <v>0</v>
      </c>
      <c r="U202">
        <v>0.1</v>
      </c>
    </row>
    <row r="203" spans="1:21" x14ac:dyDescent="0.25">
      <c r="A203" t="s">
        <v>9601</v>
      </c>
      <c r="B203" t="s">
        <v>9602</v>
      </c>
      <c r="C203" t="s">
        <v>20865</v>
      </c>
      <c r="D203">
        <v>0</v>
      </c>
      <c r="E203">
        <v>0</v>
      </c>
      <c r="F203">
        <v>3.39</v>
      </c>
      <c r="G203">
        <v>0</v>
      </c>
      <c r="H203">
        <v>1</v>
      </c>
      <c r="I203">
        <v>0</v>
      </c>
      <c r="J203">
        <v>1</v>
      </c>
      <c r="K203">
        <v>1</v>
      </c>
      <c r="L203">
        <v>0</v>
      </c>
      <c r="M203">
        <v>0</v>
      </c>
      <c r="N203">
        <v>1</v>
      </c>
      <c r="O203">
        <v>0</v>
      </c>
      <c r="P203">
        <v>1.23</v>
      </c>
      <c r="Q203">
        <v>8.66</v>
      </c>
      <c r="R203">
        <v>3.17</v>
      </c>
      <c r="S203">
        <v>3.6</v>
      </c>
      <c r="T203">
        <v>0</v>
      </c>
      <c r="U203">
        <v>0.1</v>
      </c>
    </row>
    <row r="204" spans="1:21" x14ac:dyDescent="0.25">
      <c r="A204" t="s">
        <v>9107</v>
      </c>
      <c r="B204" t="s">
        <v>9108</v>
      </c>
      <c r="C204" t="s">
        <v>20877</v>
      </c>
      <c r="D204">
        <v>0</v>
      </c>
      <c r="E204">
        <v>0</v>
      </c>
      <c r="F204">
        <v>3.46</v>
      </c>
      <c r="G204">
        <v>0</v>
      </c>
      <c r="H204">
        <v>10</v>
      </c>
      <c r="I204">
        <v>0</v>
      </c>
      <c r="J204">
        <v>10</v>
      </c>
      <c r="K204">
        <v>9</v>
      </c>
      <c r="L204">
        <v>4</v>
      </c>
      <c r="M204">
        <v>1</v>
      </c>
      <c r="N204">
        <v>10</v>
      </c>
      <c r="O204">
        <v>4</v>
      </c>
      <c r="P204">
        <v>1.28</v>
      </c>
      <c r="Q204">
        <v>8.5500000000000007</v>
      </c>
      <c r="R204">
        <v>3.55</v>
      </c>
      <c r="S204">
        <v>3.6</v>
      </c>
      <c r="T204">
        <v>0</v>
      </c>
      <c r="U204">
        <v>0</v>
      </c>
    </row>
    <row r="205" spans="1:21" x14ac:dyDescent="0.25">
      <c r="A205">
        <v>11855</v>
      </c>
      <c r="B205" t="s">
        <v>10598</v>
      </c>
      <c r="C205" t="s">
        <v>20888</v>
      </c>
      <c r="D205">
        <v>12</v>
      </c>
      <c r="E205">
        <v>11</v>
      </c>
      <c r="F205">
        <v>3.51</v>
      </c>
      <c r="G205">
        <v>32</v>
      </c>
      <c r="H205">
        <v>32</v>
      </c>
      <c r="I205">
        <v>0</v>
      </c>
      <c r="J205">
        <v>195</v>
      </c>
      <c r="K205">
        <v>175</v>
      </c>
      <c r="L205">
        <v>76</v>
      </c>
      <c r="M205">
        <v>17</v>
      </c>
      <c r="N205">
        <v>182</v>
      </c>
      <c r="O205">
        <v>69</v>
      </c>
      <c r="P205">
        <v>1.25</v>
      </c>
      <c r="Q205">
        <v>8.42</v>
      </c>
      <c r="R205">
        <v>3.2</v>
      </c>
      <c r="S205">
        <v>3.6</v>
      </c>
      <c r="T205">
        <v>3.3</v>
      </c>
      <c r="U205">
        <v>3.7</v>
      </c>
    </row>
    <row r="206" spans="1:21" x14ac:dyDescent="0.25">
      <c r="A206">
        <v>8501</v>
      </c>
      <c r="B206" t="s">
        <v>10899</v>
      </c>
      <c r="C206" t="s">
        <v>20895</v>
      </c>
      <c r="D206">
        <v>3</v>
      </c>
      <c r="E206">
        <v>3</v>
      </c>
      <c r="F206">
        <v>3.31</v>
      </c>
      <c r="G206">
        <v>0</v>
      </c>
      <c r="H206">
        <v>55</v>
      </c>
      <c r="I206">
        <v>3</v>
      </c>
      <c r="J206">
        <v>55</v>
      </c>
      <c r="K206">
        <v>48</v>
      </c>
      <c r="L206">
        <v>20</v>
      </c>
      <c r="M206">
        <v>5</v>
      </c>
      <c r="N206">
        <v>53</v>
      </c>
      <c r="O206">
        <v>18</v>
      </c>
      <c r="P206">
        <v>1.22</v>
      </c>
      <c r="Q206">
        <v>8.67</v>
      </c>
      <c r="R206">
        <v>3.01</v>
      </c>
      <c r="S206">
        <v>3.6</v>
      </c>
      <c r="T206">
        <v>0.4</v>
      </c>
      <c r="U206">
        <v>0.5</v>
      </c>
    </row>
    <row r="207" spans="1:21" x14ac:dyDescent="0.25">
      <c r="A207">
        <v>5766</v>
      </c>
      <c r="B207" t="s">
        <v>10894</v>
      </c>
      <c r="C207" t="s">
        <v>20868</v>
      </c>
      <c r="D207">
        <v>2</v>
      </c>
      <c r="E207">
        <v>2</v>
      </c>
      <c r="F207">
        <v>3.62</v>
      </c>
      <c r="G207">
        <v>0</v>
      </c>
      <c r="H207">
        <v>45</v>
      </c>
      <c r="I207">
        <v>1</v>
      </c>
      <c r="J207">
        <v>45</v>
      </c>
      <c r="K207">
        <v>38</v>
      </c>
      <c r="L207">
        <v>18</v>
      </c>
      <c r="M207">
        <v>4</v>
      </c>
      <c r="N207">
        <v>48</v>
      </c>
      <c r="O207">
        <v>19</v>
      </c>
      <c r="P207">
        <v>1.28</v>
      </c>
      <c r="Q207">
        <v>9.6300000000000008</v>
      </c>
      <c r="R207">
        <v>3.86</v>
      </c>
      <c r="S207">
        <v>3.61</v>
      </c>
      <c r="T207">
        <v>0.3</v>
      </c>
      <c r="U207">
        <v>0.3</v>
      </c>
    </row>
    <row r="208" spans="1:21" x14ac:dyDescent="0.25">
      <c r="A208">
        <v>4878</v>
      </c>
      <c r="B208" t="s">
        <v>10644</v>
      </c>
      <c r="C208" t="s">
        <v>20891</v>
      </c>
      <c r="D208">
        <v>3</v>
      </c>
      <c r="E208">
        <v>3</v>
      </c>
      <c r="F208">
        <v>3.54</v>
      </c>
      <c r="G208">
        <v>0</v>
      </c>
      <c r="H208">
        <v>65</v>
      </c>
      <c r="I208">
        <v>28</v>
      </c>
      <c r="J208">
        <v>65</v>
      </c>
      <c r="K208">
        <v>60</v>
      </c>
      <c r="L208">
        <v>26</v>
      </c>
      <c r="M208">
        <v>6</v>
      </c>
      <c r="N208">
        <v>61</v>
      </c>
      <c r="O208">
        <v>21</v>
      </c>
      <c r="P208">
        <v>1.24</v>
      </c>
      <c r="Q208">
        <v>8.3800000000000008</v>
      </c>
      <c r="R208">
        <v>2.87</v>
      </c>
      <c r="S208">
        <v>3.61</v>
      </c>
      <c r="T208">
        <v>0.4</v>
      </c>
      <c r="U208">
        <v>0.2</v>
      </c>
    </row>
    <row r="209" spans="1:21" x14ac:dyDescent="0.25">
      <c r="A209">
        <v>1370</v>
      </c>
      <c r="B209" t="s">
        <v>10887</v>
      </c>
      <c r="C209" t="s">
        <v>20889</v>
      </c>
      <c r="D209">
        <v>3</v>
      </c>
      <c r="E209">
        <v>3</v>
      </c>
      <c r="F209">
        <v>3.37</v>
      </c>
      <c r="G209">
        <v>0</v>
      </c>
      <c r="H209">
        <v>55</v>
      </c>
      <c r="I209">
        <v>3</v>
      </c>
      <c r="J209">
        <v>55</v>
      </c>
      <c r="K209">
        <v>48</v>
      </c>
      <c r="L209">
        <v>21</v>
      </c>
      <c r="M209">
        <v>6</v>
      </c>
      <c r="N209">
        <v>55</v>
      </c>
      <c r="O209">
        <v>18</v>
      </c>
      <c r="P209">
        <v>1.21</v>
      </c>
      <c r="Q209">
        <v>8.9499999999999993</v>
      </c>
      <c r="R209">
        <v>3.01</v>
      </c>
      <c r="S209">
        <v>3.61</v>
      </c>
      <c r="T209">
        <v>0.3</v>
      </c>
      <c r="U209">
        <v>0.4</v>
      </c>
    </row>
    <row r="210" spans="1:21" x14ac:dyDescent="0.25">
      <c r="A210">
        <v>12049</v>
      </c>
      <c r="B210" t="s">
        <v>10333</v>
      </c>
      <c r="C210" t="s">
        <v>20872</v>
      </c>
      <c r="D210">
        <v>11</v>
      </c>
      <c r="E210">
        <v>9</v>
      </c>
      <c r="F210">
        <v>3.5</v>
      </c>
      <c r="G210">
        <v>29</v>
      </c>
      <c r="H210">
        <v>29</v>
      </c>
      <c r="I210">
        <v>0</v>
      </c>
      <c r="J210">
        <v>166</v>
      </c>
      <c r="K210">
        <v>161</v>
      </c>
      <c r="L210">
        <v>65</v>
      </c>
      <c r="M210">
        <v>17</v>
      </c>
      <c r="N210">
        <v>139</v>
      </c>
      <c r="O210">
        <v>41</v>
      </c>
      <c r="P210">
        <v>1.21</v>
      </c>
      <c r="Q210">
        <v>7.51</v>
      </c>
      <c r="R210">
        <v>2.2200000000000002</v>
      </c>
      <c r="S210">
        <v>3.61</v>
      </c>
      <c r="T210">
        <v>2.7</v>
      </c>
      <c r="U210">
        <v>2.6</v>
      </c>
    </row>
    <row r="211" spans="1:21" x14ac:dyDescent="0.25">
      <c r="A211">
        <v>1333</v>
      </c>
      <c r="B211" t="s">
        <v>10348</v>
      </c>
      <c r="C211" t="s">
        <v>20870</v>
      </c>
      <c r="D211">
        <v>0</v>
      </c>
      <c r="E211">
        <v>0</v>
      </c>
      <c r="F211">
        <v>3.43</v>
      </c>
      <c r="G211">
        <v>0</v>
      </c>
      <c r="H211">
        <v>1</v>
      </c>
      <c r="I211">
        <v>0</v>
      </c>
      <c r="J211">
        <v>1</v>
      </c>
      <c r="K211">
        <v>1</v>
      </c>
      <c r="L211">
        <v>0</v>
      </c>
      <c r="M211">
        <v>0</v>
      </c>
      <c r="N211">
        <v>1</v>
      </c>
      <c r="O211">
        <v>0</v>
      </c>
      <c r="P211">
        <v>1.24</v>
      </c>
      <c r="Q211">
        <v>10.18</v>
      </c>
      <c r="R211">
        <v>3.87</v>
      </c>
      <c r="S211">
        <v>3.62</v>
      </c>
      <c r="T211">
        <v>0</v>
      </c>
      <c r="U211">
        <v>0.1</v>
      </c>
    </row>
    <row r="212" spans="1:21" x14ac:dyDescent="0.25">
      <c r="A212" t="s">
        <v>10062</v>
      </c>
      <c r="B212" t="s">
        <v>10063</v>
      </c>
      <c r="C212" t="s">
        <v>20877</v>
      </c>
      <c r="D212">
        <v>0</v>
      </c>
      <c r="E212">
        <v>0</v>
      </c>
      <c r="F212">
        <v>3.45</v>
      </c>
      <c r="G212">
        <v>0</v>
      </c>
      <c r="H212">
        <v>1</v>
      </c>
      <c r="I212">
        <v>0</v>
      </c>
      <c r="J212">
        <v>1</v>
      </c>
      <c r="K212">
        <v>1</v>
      </c>
      <c r="L212">
        <v>0</v>
      </c>
      <c r="M212">
        <v>0</v>
      </c>
      <c r="N212">
        <v>1</v>
      </c>
      <c r="O212">
        <v>0</v>
      </c>
      <c r="P212">
        <v>1.24</v>
      </c>
      <c r="Q212">
        <v>7.74</v>
      </c>
      <c r="R212">
        <v>2.76</v>
      </c>
      <c r="S212">
        <v>3.62</v>
      </c>
      <c r="T212">
        <v>0</v>
      </c>
      <c r="U212">
        <v>0.1</v>
      </c>
    </row>
    <row r="213" spans="1:21" x14ac:dyDescent="0.25">
      <c r="A213">
        <v>12876</v>
      </c>
      <c r="B213" t="s">
        <v>10452</v>
      </c>
      <c r="C213" t="s">
        <v>20889</v>
      </c>
      <c r="D213">
        <v>3</v>
      </c>
      <c r="E213">
        <v>3</v>
      </c>
      <c r="F213">
        <v>3.41</v>
      </c>
      <c r="G213">
        <v>0</v>
      </c>
      <c r="H213">
        <v>55</v>
      </c>
      <c r="I213">
        <v>2</v>
      </c>
      <c r="J213">
        <v>55</v>
      </c>
      <c r="K213">
        <v>49</v>
      </c>
      <c r="L213">
        <v>21</v>
      </c>
      <c r="M213">
        <v>6</v>
      </c>
      <c r="N213">
        <v>52</v>
      </c>
      <c r="O213">
        <v>17</v>
      </c>
      <c r="P213">
        <v>1.21</v>
      </c>
      <c r="Q213">
        <v>8.51</v>
      </c>
      <c r="R213">
        <v>2.81</v>
      </c>
      <c r="S213">
        <v>3.62</v>
      </c>
      <c r="T213">
        <v>0.3</v>
      </c>
      <c r="U213">
        <v>0.4</v>
      </c>
    </row>
    <row r="214" spans="1:21" x14ac:dyDescent="0.25">
      <c r="A214">
        <v>12768</v>
      </c>
      <c r="B214" t="s">
        <v>10757</v>
      </c>
      <c r="C214" t="s">
        <v>20893</v>
      </c>
      <c r="D214">
        <v>12</v>
      </c>
      <c r="E214">
        <v>12</v>
      </c>
      <c r="F214">
        <v>3.67</v>
      </c>
      <c r="G214">
        <v>32</v>
      </c>
      <c r="H214">
        <v>32</v>
      </c>
      <c r="I214">
        <v>0</v>
      </c>
      <c r="J214">
        <v>208</v>
      </c>
      <c r="K214">
        <v>202</v>
      </c>
      <c r="L214">
        <v>85</v>
      </c>
      <c r="M214">
        <v>18</v>
      </c>
      <c r="N214">
        <v>174</v>
      </c>
      <c r="O214">
        <v>65</v>
      </c>
      <c r="P214">
        <v>1.29</v>
      </c>
      <c r="Q214">
        <v>7.52</v>
      </c>
      <c r="R214">
        <v>2.83</v>
      </c>
      <c r="S214">
        <v>3.62</v>
      </c>
      <c r="T214">
        <v>3.5</v>
      </c>
      <c r="U214">
        <v>3.2</v>
      </c>
    </row>
    <row r="215" spans="1:21" x14ac:dyDescent="0.25">
      <c r="A215">
        <v>6324</v>
      </c>
      <c r="B215" t="s">
        <v>10825</v>
      </c>
      <c r="C215" t="s">
        <v>1</v>
      </c>
      <c r="D215">
        <v>0</v>
      </c>
      <c r="E215">
        <v>0</v>
      </c>
      <c r="F215">
        <v>3.67</v>
      </c>
      <c r="G215">
        <v>0</v>
      </c>
      <c r="H215">
        <v>10</v>
      </c>
      <c r="I215">
        <v>0</v>
      </c>
      <c r="J215">
        <v>10</v>
      </c>
      <c r="K215">
        <v>9</v>
      </c>
      <c r="L215">
        <v>4</v>
      </c>
      <c r="M215">
        <v>1</v>
      </c>
      <c r="N215">
        <v>10</v>
      </c>
      <c r="O215">
        <v>4</v>
      </c>
      <c r="P215">
        <v>1.31</v>
      </c>
      <c r="Q215">
        <v>9.43</v>
      </c>
      <c r="R215">
        <v>4.03</v>
      </c>
      <c r="S215">
        <v>3.62</v>
      </c>
      <c r="T215">
        <v>0.1</v>
      </c>
      <c r="U215">
        <v>0.1</v>
      </c>
    </row>
    <row r="216" spans="1:21" x14ac:dyDescent="0.25">
      <c r="A216">
        <v>1351</v>
      </c>
      <c r="B216" t="s">
        <v>10816</v>
      </c>
      <c r="C216" t="s">
        <v>20887</v>
      </c>
      <c r="D216">
        <v>0</v>
      </c>
      <c r="E216">
        <v>0</v>
      </c>
      <c r="F216">
        <v>3.19</v>
      </c>
      <c r="G216">
        <v>0</v>
      </c>
      <c r="H216">
        <v>1</v>
      </c>
      <c r="I216">
        <v>0</v>
      </c>
      <c r="J216">
        <v>1</v>
      </c>
      <c r="K216">
        <v>1</v>
      </c>
      <c r="L216">
        <v>0</v>
      </c>
      <c r="M216">
        <v>0</v>
      </c>
      <c r="N216">
        <v>1</v>
      </c>
      <c r="O216">
        <v>0</v>
      </c>
      <c r="P216">
        <v>1.24</v>
      </c>
      <c r="Q216">
        <v>9.5299999999999994</v>
      </c>
      <c r="R216">
        <v>3.61</v>
      </c>
      <c r="S216">
        <v>3.62</v>
      </c>
      <c r="T216">
        <v>0</v>
      </c>
      <c r="U216">
        <v>0.1</v>
      </c>
    </row>
    <row r="217" spans="1:21" x14ac:dyDescent="0.25">
      <c r="A217">
        <v>12235</v>
      </c>
      <c r="B217" t="s">
        <v>10880</v>
      </c>
      <c r="C217" t="s">
        <v>20885</v>
      </c>
      <c r="D217">
        <v>2</v>
      </c>
      <c r="E217">
        <v>2</v>
      </c>
      <c r="F217">
        <v>3.48</v>
      </c>
      <c r="G217">
        <v>0</v>
      </c>
      <c r="H217">
        <v>45</v>
      </c>
      <c r="I217">
        <v>1</v>
      </c>
      <c r="J217">
        <v>45</v>
      </c>
      <c r="K217">
        <v>46</v>
      </c>
      <c r="L217">
        <v>17</v>
      </c>
      <c r="M217">
        <v>4</v>
      </c>
      <c r="N217">
        <v>32</v>
      </c>
      <c r="O217">
        <v>11</v>
      </c>
      <c r="P217">
        <v>1.28</v>
      </c>
      <c r="Q217">
        <v>6.44</v>
      </c>
      <c r="R217">
        <v>2.2400000000000002</v>
      </c>
      <c r="S217">
        <v>3.63</v>
      </c>
      <c r="T217">
        <v>0.2</v>
      </c>
      <c r="U217">
        <v>0.2</v>
      </c>
    </row>
    <row r="218" spans="1:21" x14ac:dyDescent="0.25">
      <c r="A218">
        <v>12781</v>
      </c>
      <c r="B218" t="s">
        <v>9200</v>
      </c>
      <c r="C218" t="s">
        <v>20890</v>
      </c>
      <c r="D218">
        <v>2</v>
      </c>
      <c r="E218">
        <v>2</v>
      </c>
      <c r="F218">
        <v>3.39</v>
      </c>
      <c r="G218">
        <v>0</v>
      </c>
      <c r="H218">
        <v>45</v>
      </c>
      <c r="I218">
        <v>1</v>
      </c>
      <c r="J218">
        <v>45</v>
      </c>
      <c r="K218">
        <v>41</v>
      </c>
      <c r="L218">
        <v>17</v>
      </c>
      <c r="M218">
        <v>5</v>
      </c>
      <c r="N218">
        <v>42</v>
      </c>
      <c r="O218">
        <v>14</v>
      </c>
      <c r="P218">
        <v>1.22</v>
      </c>
      <c r="Q218">
        <v>8.31</v>
      </c>
      <c r="R218">
        <v>2.74</v>
      </c>
      <c r="S218">
        <v>3.63</v>
      </c>
      <c r="T218">
        <v>0.3</v>
      </c>
      <c r="U218">
        <v>0.1</v>
      </c>
    </row>
    <row r="219" spans="1:21" x14ac:dyDescent="0.25">
      <c r="A219">
        <v>1345</v>
      </c>
      <c r="B219" t="s">
        <v>10332</v>
      </c>
      <c r="C219" t="s">
        <v>20870</v>
      </c>
      <c r="D219">
        <v>2</v>
      </c>
      <c r="E219">
        <v>2</v>
      </c>
      <c r="F219">
        <v>3.5</v>
      </c>
      <c r="G219">
        <v>0</v>
      </c>
      <c r="H219">
        <v>45</v>
      </c>
      <c r="I219">
        <v>1</v>
      </c>
      <c r="J219">
        <v>45</v>
      </c>
      <c r="K219">
        <v>36</v>
      </c>
      <c r="L219">
        <v>18</v>
      </c>
      <c r="M219">
        <v>4</v>
      </c>
      <c r="N219">
        <v>51</v>
      </c>
      <c r="O219">
        <v>21</v>
      </c>
      <c r="P219">
        <v>1.28</v>
      </c>
      <c r="Q219">
        <v>10.17</v>
      </c>
      <c r="R219">
        <v>4.25</v>
      </c>
      <c r="S219">
        <v>3.63</v>
      </c>
      <c r="T219">
        <v>0.3</v>
      </c>
      <c r="U219">
        <v>0.3</v>
      </c>
    </row>
    <row r="220" spans="1:21" x14ac:dyDescent="0.25">
      <c r="A220" t="s">
        <v>22746</v>
      </c>
      <c r="B220" t="s">
        <v>22747</v>
      </c>
      <c r="C220" t="s">
        <v>20890</v>
      </c>
      <c r="D220">
        <v>1</v>
      </c>
      <c r="E220">
        <v>1</v>
      </c>
      <c r="F220">
        <v>3.47</v>
      </c>
      <c r="G220">
        <v>0</v>
      </c>
      <c r="H220">
        <v>15</v>
      </c>
      <c r="I220">
        <v>0</v>
      </c>
      <c r="J220">
        <v>15</v>
      </c>
      <c r="K220">
        <v>13</v>
      </c>
      <c r="L220">
        <v>6</v>
      </c>
      <c r="M220">
        <v>1</v>
      </c>
      <c r="N220">
        <v>16</v>
      </c>
      <c r="O220">
        <v>6</v>
      </c>
      <c r="P220">
        <v>1.29</v>
      </c>
      <c r="Q220">
        <v>9.34</v>
      </c>
      <c r="R220">
        <v>3.78</v>
      </c>
      <c r="S220">
        <v>3.63</v>
      </c>
      <c r="T220">
        <v>0.1</v>
      </c>
      <c r="U220">
        <v>0.1</v>
      </c>
    </row>
    <row r="221" spans="1:21" x14ac:dyDescent="0.25">
      <c r="A221">
        <v>10310</v>
      </c>
      <c r="B221" t="s">
        <v>10723</v>
      </c>
      <c r="C221" t="s">
        <v>20890</v>
      </c>
      <c r="D221">
        <v>4</v>
      </c>
      <c r="E221">
        <v>4</v>
      </c>
      <c r="F221">
        <v>3.69</v>
      </c>
      <c r="G221">
        <v>11</v>
      </c>
      <c r="H221">
        <v>11</v>
      </c>
      <c r="I221">
        <v>0</v>
      </c>
      <c r="J221">
        <v>65</v>
      </c>
      <c r="K221">
        <v>59</v>
      </c>
      <c r="L221">
        <v>27</v>
      </c>
      <c r="M221">
        <v>6</v>
      </c>
      <c r="N221">
        <v>64</v>
      </c>
      <c r="O221">
        <v>24</v>
      </c>
      <c r="P221">
        <v>1.27</v>
      </c>
      <c r="Q221">
        <v>8.81</v>
      </c>
      <c r="R221">
        <v>3.37</v>
      </c>
      <c r="S221">
        <v>3.63</v>
      </c>
      <c r="T221">
        <v>1</v>
      </c>
      <c r="U221">
        <v>0.7</v>
      </c>
    </row>
    <row r="222" spans="1:21" x14ac:dyDescent="0.25">
      <c r="A222">
        <v>4001</v>
      </c>
      <c r="B222" t="s">
        <v>10292</v>
      </c>
      <c r="C222" t="s">
        <v>20895</v>
      </c>
      <c r="D222">
        <v>2</v>
      </c>
      <c r="E222">
        <v>2</v>
      </c>
      <c r="F222">
        <v>3.42</v>
      </c>
      <c r="G222">
        <v>0</v>
      </c>
      <c r="H222">
        <v>40</v>
      </c>
      <c r="I222">
        <v>0</v>
      </c>
      <c r="J222">
        <v>40</v>
      </c>
      <c r="K222">
        <v>35</v>
      </c>
      <c r="L222">
        <v>15</v>
      </c>
      <c r="M222">
        <v>4</v>
      </c>
      <c r="N222">
        <v>38</v>
      </c>
      <c r="O222">
        <v>15</v>
      </c>
      <c r="P222">
        <v>1.27</v>
      </c>
      <c r="Q222">
        <v>8.57</v>
      </c>
      <c r="R222">
        <v>3.47</v>
      </c>
      <c r="S222">
        <v>3.64</v>
      </c>
      <c r="T222">
        <v>0.2</v>
      </c>
      <c r="U222">
        <v>0.3</v>
      </c>
    </row>
    <row r="223" spans="1:21" x14ac:dyDescent="0.25">
      <c r="A223">
        <v>7274</v>
      </c>
      <c r="B223" t="s">
        <v>10842</v>
      </c>
      <c r="C223" t="s">
        <v>20866</v>
      </c>
      <c r="D223">
        <v>0</v>
      </c>
      <c r="E223">
        <v>0</v>
      </c>
      <c r="F223">
        <v>3.68</v>
      </c>
      <c r="G223">
        <v>0</v>
      </c>
      <c r="H223">
        <v>1</v>
      </c>
      <c r="I223">
        <v>0</v>
      </c>
      <c r="J223">
        <v>1</v>
      </c>
      <c r="K223">
        <v>1</v>
      </c>
      <c r="L223">
        <v>0</v>
      </c>
      <c r="M223">
        <v>0</v>
      </c>
      <c r="N223">
        <v>1</v>
      </c>
      <c r="O223">
        <v>0</v>
      </c>
      <c r="P223">
        <v>1.29</v>
      </c>
      <c r="Q223">
        <v>7.52</v>
      </c>
      <c r="R223">
        <v>2.75</v>
      </c>
      <c r="S223">
        <v>3.64</v>
      </c>
      <c r="T223">
        <v>0</v>
      </c>
      <c r="U223">
        <v>0.1</v>
      </c>
    </row>
    <row r="224" spans="1:21" x14ac:dyDescent="0.25">
      <c r="A224">
        <v>3959</v>
      </c>
      <c r="B224" t="s">
        <v>9404</v>
      </c>
      <c r="C224" t="s">
        <v>20874</v>
      </c>
      <c r="D224">
        <v>2</v>
      </c>
      <c r="E224">
        <v>2</v>
      </c>
      <c r="F224">
        <v>3.54</v>
      </c>
      <c r="G224">
        <v>0</v>
      </c>
      <c r="H224">
        <v>35</v>
      </c>
      <c r="I224">
        <v>0</v>
      </c>
      <c r="J224">
        <v>35</v>
      </c>
      <c r="K224">
        <v>32</v>
      </c>
      <c r="L224">
        <v>14</v>
      </c>
      <c r="M224">
        <v>4</v>
      </c>
      <c r="N224">
        <v>34</v>
      </c>
      <c r="O224">
        <v>12</v>
      </c>
      <c r="P224">
        <v>1.24</v>
      </c>
      <c r="Q224">
        <v>8.82</v>
      </c>
      <c r="R224">
        <v>2.96</v>
      </c>
      <c r="S224">
        <v>3.64</v>
      </c>
      <c r="T224">
        <v>0.2</v>
      </c>
      <c r="U224">
        <v>0.2</v>
      </c>
    </row>
    <row r="225" spans="1:21" x14ac:dyDescent="0.25">
      <c r="A225">
        <v>8782</v>
      </c>
      <c r="B225" t="s">
        <v>10745</v>
      </c>
      <c r="C225" t="s">
        <v>20891</v>
      </c>
      <c r="D225">
        <v>10</v>
      </c>
      <c r="E225">
        <v>12</v>
      </c>
      <c r="F225">
        <v>3.74</v>
      </c>
      <c r="G225">
        <v>31</v>
      </c>
      <c r="H225">
        <v>31</v>
      </c>
      <c r="I225">
        <v>0</v>
      </c>
      <c r="J225">
        <v>185</v>
      </c>
      <c r="K225">
        <v>178</v>
      </c>
      <c r="L225">
        <v>77</v>
      </c>
      <c r="M225">
        <v>18</v>
      </c>
      <c r="N225">
        <v>162</v>
      </c>
      <c r="O225">
        <v>56</v>
      </c>
      <c r="P225">
        <v>1.26</v>
      </c>
      <c r="Q225">
        <v>7.86</v>
      </c>
      <c r="R225">
        <v>2.71</v>
      </c>
      <c r="S225">
        <v>3.64</v>
      </c>
      <c r="T225">
        <v>2.8</v>
      </c>
      <c r="U225">
        <v>1.8</v>
      </c>
    </row>
    <row r="226" spans="1:21" x14ac:dyDescent="0.25">
      <c r="A226" t="s">
        <v>10032</v>
      </c>
      <c r="B226" t="s">
        <v>10033</v>
      </c>
      <c r="C226" t="s">
        <v>1</v>
      </c>
      <c r="D226">
        <v>0</v>
      </c>
      <c r="E226">
        <v>0</v>
      </c>
      <c r="F226">
        <v>3.55</v>
      </c>
      <c r="G226">
        <v>0</v>
      </c>
      <c r="H226">
        <v>1</v>
      </c>
      <c r="I226">
        <v>0</v>
      </c>
      <c r="J226">
        <v>1</v>
      </c>
      <c r="K226">
        <v>1</v>
      </c>
      <c r="L226">
        <v>0</v>
      </c>
      <c r="M226">
        <v>0</v>
      </c>
      <c r="N226">
        <v>1</v>
      </c>
      <c r="O226">
        <v>0</v>
      </c>
      <c r="P226">
        <v>1.26</v>
      </c>
      <c r="Q226">
        <v>9.0299999999999994</v>
      </c>
      <c r="R226">
        <v>3.41</v>
      </c>
      <c r="S226">
        <v>3.64</v>
      </c>
      <c r="T226">
        <v>0</v>
      </c>
      <c r="U226">
        <v>0.1</v>
      </c>
    </row>
    <row r="227" spans="1:21" x14ac:dyDescent="0.25">
      <c r="A227">
        <v>9323</v>
      </c>
      <c r="B227" t="s">
        <v>10768</v>
      </c>
      <c r="C227" t="s">
        <v>20869</v>
      </c>
      <c r="D227">
        <v>9</v>
      </c>
      <c r="E227">
        <v>9</v>
      </c>
      <c r="F227">
        <v>3.51</v>
      </c>
      <c r="G227">
        <v>26</v>
      </c>
      <c r="H227">
        <v>26</v>
      </c>
      <c r="I227">
        <v>0</v>
      </c>
      <c r="J227">
        <v>151</v>
      </c>
      <c r="K227">
        <v>143</v>
      </c>
      <c r="L227">
        <v>59</v>
      </c>
      <c r="M227">
        <v>16</v>
      </c>
      <c r="N227">
        <v>133</v>
      </c>
      <c r="O227">
        <v>39</v>
      </c>
      <c r="P227">
        <v>1.21</v>
      </c>
      <c r="Q227">
        <v>7.92</v>
      </c>
      <c r="R227">
        <v>2.35</v>
      </c>
      <c r="S227">
        <v>3.65</v>
      </c>
      <c r="T227">
        <v>2.4</v>
      </c>
      <c r="U227">
        <v>2.6</v>
      </c>
    </row>
    <row r="228" spans="1:21" x14ac:dyDescent="0.25">
      <c r="A228">
        <v>14309</v>
      </c>
      <c r="B228" t="s">
        <v>20371</v>
      </c>
      <c r="C228" t="s">
        <v>20876</v>
      </c>
      <c r="D228">
        <v>2</v>
      </c>
      <c r="E228">
        <v>1</v>
      </c>
      <c r="F228">
        <v>3.54</v>
      </c>
      <c r="G228">
        <v>2</v>
      </c>
      <c r="H228">
        <v>22</v>
      </c>
      <c r="I228">
        <v>0</v>
      </c>
      <c r="J228">
        <v>29</v>
      </c>
      <c r="K228">
        <v>25</v>
      </c>
      <c r="L228">
        <v>11</v>
      </c>
      <c r="M228">
        <v>3</v>
      </c>
      <c r="N228">
        <v>30</v>
      </c>
      <c r="O228">
        <v>11</v>
      </c>
      <c r="P228">
        <v>1.26</v>
      </c>
      <c r="Q228">
        <v>9.18</v>
      </c>
      <c r="R228">
        <v>3.48</v>
      </c>
      <c r="S228">
        <v>3.65</v>
      </c>
      <c r="T228">
        <v>0.3</v>
      </c>
      <c r="U228">
        <v>0.2</v>
      </c>
    </row>
    <row r="229" spans="1:21" x14ac:dyDescent="0.25">
      <c r="A229">
        <v>8223</v>
      </c>
      <c r="B229" t="s">
        <v>10782</v>
      </c>
      <c r="C229" t="s">
        <v>20876</v>
      </c>
      <c r="D229">
        <v>11</v>
      </c>
      <c r="E229">
        <v>10</v>
      </c>
      <c r="F229">
        <v>3.58</v>
      </c>
      <c r="G229">
        <v>29</v>
      </c>
      <c r="H229">
        <v>29</v>
      </c>
      <c r="I229">
        <v>0</v>
      </c>
      <c r="J229">
        <v>173</v>
      </c>
      <c r="K229">
        <v>178</v>
      </c>
      <c r="L229">
        <v>69</v>
      </c>
      <c r="M229">
        <v>13</v>
      </c>
      <c r="N229">
        <v>123</v>
      </c>
      <c r="O229">
        <v>50</v>
      </c>
      <c r="P229">
        <v>1.32</v>
      </c>
      <c r="Q229">
        <v>6.39</v>
      </c>
      <c r="R229">
        <v>2.59</v>
      </c>
      <c r="S229">
        <v>3.65</v>
      </c>
      <c r="T229">
        <v>2.7</v>
      </c>
      <c r="U229">
        <v>2</v>
      </c>
    </row>
    <row r="230" spans="1:21" x14ac:dyDescent="0.25">
      <c r="A230">
        <v>6697</v>
      </c>
      <c r="B230" t="s">
        <v>10766</v>
      </c>
      <c r="C230" t="s">
        <v>20885</v>
      </c>
      <c r="D230">
        <v>1</v>
      </c>
      <c r="E230">
        <v>1</v>
      </c>
      <c r="F230">
        <v>3.58</v>
      </c>
      <c r="G230">
        <v>0</v>
      </c>
      <c r="H230">
        <v>30</v>
      </c>
      <c r="I230">
        <v>0</v>
      </c>
      <c r="J230">
        <v>30</v>
      </c>
      <c r="K230">
        <v>27</v>
      </c>
      <c r="L230">
        <v>12</v>
      </c>
      <c r="M230">
        <v>3</v>
      </c>
      <c r="N230">
        <v>28</v>
      </c>
      <c r="O230">
        <v>11</v>
      </c>
      <c r="P230">
        <v>1.28</v>
      </c>
      <c r="Q230">
        <v>8.36</v>
      </c>
      <c r="R230">
        <v>3.26</v>
      </c>
      <c r="S230">
        <v>3.65</v>
      </c>
      <c r="T230">
        <v>0.2</v>
      </c>
      <c r="U230">
        <v>0.1</v>
      </c>
    </row>
    <row r="231" spans="1:21" x14ac:dyDescent="0.25">
      <c r="A231">
        <v>1636</v>
      </c>
      <c r="B231" t="s">
        <v>10852</v>
      </c>
      <c r="C231" t="s">
        <v>1</v>
      </c>
      <c r="D231">
        <v>1</v>
      </c>
      <c r="E231">
        <v>1</v>
      </c>
      <c r="F231">
        <v>3.63</v>
      </c>
      <c r="G231">
        <v>2</v>
      </c>
      <c r="H231">
        <v>2</v>
      </c>
      <c r="I231">
        <v>0</v>
      </c>
      <c r="J231">
        <v>10</v>
      </c>
      <c r="K231">
        <v>10</v>
      </c>
      <c r="L231">
        <v>4</v>
      </c>
      <c r="M231">
        <v>1</v>
      </c>
      <c r="N231">
        <v>8</v>
      </c>
      <c r="O231">
        <v>2</v>
      </c>
      <c r="P231">
        <v>1.19</v>
      </c>
      <c r="Q231">
        <v>7.35</v>
      </c>
      <c r="R231">
        <v>1.79</v>
      </c>
      <c r="S231">
        <v>3.65</v>
      </c>
      <c r="T231">
        <v>0.2</v>
      </c>
      <c r="U231">
        <v>0.2</v>
      </c>
    </row>
    <row r="232" spans="1:21" x14ac:dyDescent="0.25">
      <c r="A232">
        <v>1701</v>
      </c>
      <c r="B232" t="s">
        <v>9849</v>
      </c>
      <c r="C232" t="s">
        <v>1</v>
      </c>
      <c r="D232">
        <v>0</v>
      </c>
      <c r="E232">
        <v>0</v>
      </c>
      <c r="F232">
        <v>3.51</v>
      </c>
      <c r="G232">
        <v>0</v>
      </c>
      <c r="H232">
        <v>10</v>
      </c>
      <c r="I232">
        <v>0</v>
      </c>
      <c r="J232">
        <v>10</v>
      </c>
      <c r="K232">
        <v>9</v>
      </c>
      <c r="L232">
        <v>4</v>
      </c>
      <c r="M232">
        <v>1</v>
      </c>
      <c r="N232">
        <v>9</v>
      </c>
      <c r="O232">
        <v>3</v>
      </c>
      <c r="P232">
        <v>1.24</v>
      </c>
      <c r="Q232">
        <v>8.19</v>
      </c>
      <c r="R232">
        <v>2.7</v>
      </c>
      <c r="S232">
        <v>3.65</v>
      </c>
      <c r="T232">
        <v>0.1</v>
      </c>
      <c r="U232">
        <v>0.1</v>
      </c>
    </row>
    <row r="233" spans="1:21" x14ac:dyDescent="0.25">
      <c r="A233">
        <v>2141</v>
      </c>
      <c r="B233" t="s">
        <v>10408</v>
      </c>
      <c r="C233" t="s">
        <v>20867</v>
      </c>
      <c r="D233">
        <v>0</v>
      </c>
      <c r="E233">
        <v>0</v>
      </c>
      <c r="F233">
        <v>3.52</v>
      </c>
      <c r="G233">
        <v>0</v>
      </c>
      <c r="H233">
        <v>1</v>
      </c>
      <c r="I233">
        <v>0</v>
      </c>
      <c r="J233">
        <v>1</v>
      </c>
      <c r="K233">
        <v>1</v>
      </c>
      <c r="L233">
        <v>0</v>
      </c>
      <c r="M233">
        <v>0</v>
      </c>
      <c r="N233">
        <v>1</v>
      </c>
      <c r="O233">
        <v>0</v>
      </c>
      <c r="P233">
        <v>1.25</v>
      </c>
      <c r="Q233">
        <v>8.11</v>
      </c>
      <c r="R233">
        <v>2.87</v>
      </c>
      <c r="S233">
        <v>3.65</v>
      </c>
      <c r="T233">
        <v>0</v>
      </c>
      <c r="U233">
        <v>0.1</v>
      </c>
    </row>
    <row r="234" spans="1:21" x14ac:dyDescent="0.25">
      <c r="A234">
        <v>12360</v>
      </c>
      <c r="B234" t="s">
        <v>10716</v>
      </c>
      <c r="C234" t="s">
        <v>20891</v>
      </c>
      <c r="D234">
        <v>3</v>
      </c>
      <c r="E234">
        <v>3</v>
      </c>
      <c r="F234">
        <v>3.63</v>
      </c>
      <c r="G234">
        <v>0</v>
      </c>
      <c r="H234">
        <v>65</v>
      </c>
      <c r="I234">
        <v>6</v>
      </c>
      <c r="J234">
        <v>65</v>
      </c>
      <c r="K234">
        <v>59</v>
      </c>
      <c r="L234">
        <v>26</v>
      </c>
      <c r="M234">
        <v>6</v>
      </c>
      <c r="N234">
        <v>64</v>
      </c>
      <c r="O234">
        <v>24</v>
      </c>
      <c r="P234">
        <v>1.27</v>
      </c>
      <c r="Q234">
        <v>8.82</v>
      </c>
      <c r="R234">
        <v>3.27</v>
      </c>
      <c r="S234">
        <v>3.65</v>
      </c>
      <c r="T234">
        <v>0.3</v>
      </c>
      <c r="U234">
        <v>0.1</v>
      </c>
    </row>
    <row r="235" spans="1:21" x14ac:dyDescent="0.25">
      <c r="A235">
        <v>3543</v>
      </c>
      <c r="B235" t="s">
        <v>10374</v>
      </c>
      <c r="C235" t="s">
        <v>20881</v>
      </c>
      <c r="D235">
        <v>11</v>
      </c>
      <c r="E235">
        <v>8</v>
      </c>
      <c r="F235">
        <v>3.63</v>
      </c>
      <c r="G235">
        <v>28</v>
      </c>
      <c r="H235">
        <v>28</v>
      </c>
      <c r="I235">
        <v>0</v>
      </c>
      <c r="J235">
        <v>167</v>
      </c>
      <c r="K235">
        <v>162</v>
      </c>
      <c r="L235">
        <v>68</v>
      </c>
      <c r="M235">
        <v>17</v>
      </c>
      <c r="N235">
        <v>143</v>
      </c>
      <c r="O235">
        <v>45</v>
      </c>
      <c r="P235">
        <v>1.24</v>
      </c>
      <c r="Q235">
        <v>7.68</v>
      </c>
      <c r="R235">
        <v>2.41</v>
      </c>
      <c r="S235">
        <v>3.65</v>
      </c>
      <c r="T235">
        <v>2.7</v>
      </c>
      <c r="U235">
        <v>3.2</v>
      </c>
    </row>
    <row r="236" spans="1:21" x14ac:dyDescent="0.25">
      <c r="A236">
        <v>5975</v>
      </c>
      <c r="B236" t="s">
        <v>10730</v>
      </c>
      <c r="C236" t="s">
        <v>20866</v>
      </c>
      <c r="D236">
        <v>3</v>
      </c>
      <c r="E236">
        <v>3</v>
      </c>
      <c r="F236">
        <v>3.6</v>
      </c>
      <c r="G236">
        <v>0</v>
      </c>
      <c r="H236">
        <v>65</v>
      </c>
      <c r="I236">
        <v>28</v>
      </c>
      <c r="J236">
        <v>65</v>
      </c>
      <c r="K236">
        <v>63</v>
      </c>
      <c r="L236">
        <v>26</v>
      </c>
      <c r="M236">
        <v>7</v>
      </c>
      <c r="N236">
        <v>57</v>
      </c>
      <c r="O236">
        <v>17</v>
      </c>
      <c r="P236">
        <v>1.22</v>
      </c>
      <c r="Q236">
        <v>7.86</v>
      </c>
      <c r="R236">
        <v>2.31</v>
      </c>
      <c r="S236">
        <v>3.66</v>
      </c>
      <c r="T236">
        <v>0.3</v>
      </c>
      <c r="U236">
        <v>0.3</v>
      </c>
    </row>
    <row r="237" spans="1:21" x14ac:dyDescent="0.25">
      <c r="A237">
        <v>8823</v>
      </c>
      <c r="B237" t="s">
        <v>9956</v>
      </c>
      <c r="C237" t="s">
        <v>20882</v>
      </c>
      <c r="D237">
        <v>0</v>
      </c>
      <c r="E237">
        <v>0</v>
      </c>
      <c r="F237">
        <v>3.45</v>
      </c>
      <c r="G237">
        <v>0</v>
      </c>
      <c r="H237">
        <v>10</v>
      </c>
      <c r="I237">
        <v>0</v>
      </c>
      <c r="J237">
        <v>10</v>
      </c>
      <c r="K237">
        <v>8</v>
      </c>
      <c r="L237">
        <v>4</v>
      </c>
      <c r="M237">
        <v>1</v>
      </c>
      <c r="N237">
        <v>11</v>
      </c>
      <c r="O237">
        <v>4</v>
      </c>
      <c r="P237">
        <v>1.25</v>
      </c>
      <c r="Q237">
        <v>9.5299999999999994</v>
      </c>
      <c r="R237">
        <v>3.65</v>
      </c>
      <c r="S237">
        <v>3.66</v>
      </c>
      <c r="T237">
        <v>0.1</v>
      </c>
      <c r="U237">
        <v>0.1</v>
      </c>
    </row>
    <row r="238" spans="1:21" x14ac:dyDescent="0.25">
      <c r="A238" t="s">
        <v>9760</v>
      </c>
      <c r="B238" t="s">
        <v>9761</v>
      </c>
      <c r="C238" t="s">
        <v>20874</v>
      </c>
      <c r="D238">
        <v>0</v>
      </c>
      <c r="E238">
        <v>0</v>
      </c>
      <c r="F238">
        <v>3.54</v>
      </c>
      <c r="G238">
        <v>0</v>
      </c>
      <c r="H238">
        <v>1</v>
      </c>
      <c r="I238">
        <v>0</v>
      </c>
      <c r="J238">
        <v>1</v>
      </c>
      <c r="K238">
        <v>1</v>
      </c>
      <c r="L238">
        <v>0</v>
      </c>
      <c r="M238">
        <v>0</v>
      </c>
      <c r="N238">
        <v>1</v>
      </c>
      <c r="O238">
        <v>0</v>
      </c>
      <c r="P238">
        <v>1.29</v>
      </c>
      <c r="Q238">
        <v>8.84</v>
      </c>
      <c r="R238">
        <v>3.57</v>
      </c>
      <c r="S238">
        <v>3.66</v>
      </c>
      <c r="T238">
        <v>0</v>
      </c>
      <c r="U238">
        <v>0.1</v>
      </c>
    </row>
    <row r="239" spans="1:21" x14ac:dyDescent="0.25">
      <c r="A239">
        <v>13361</v>
      </c>
      <c r="B239" t="s">
        <v>10703</v>
      </c>
      <c r="C239" t="s">
        <v>20890</v>
      </c>
      <c r="D239">
        <v>9</v>
      </c>
      <c r="E239">
        <v>9</v>
      </c>
      <c r="F239">
        <v>3.59</v>
      </c>
      <c r="G239">
        <v>26</v>
      </c>
      <c r="H239">
        <v>26</v>
      </c>
      <c r="I239">
        <v>0</v>
      </c>
      <c r="J239">
        <v>149</v>
      </c>
      <c r="K239">
        <v>135</v>
      </c>
      <c r="L239">
        <v>59</v>
      </c>
      <c r="M239">
        <v>16</v>
      </c>
      <c r="N239">
        <v>145</v>
      </c>
      <c r="O239">
        <v>50</v>
      </c>
      <c r="P239">
        <v>1.24</v>
      </c>
      <c r="Q239">
        <v>8.76</v>
      </c>
      <c r="R239">
        <v>3.02</v>
      </c>
      <c r="S239">
        <v>3.66</v>
      </c>
      <c r="T239">
        <v>2.2999999999999998</v>
      </c>
      <c r="U239">
        <v>1.7</v>
      </c>
    </row>
    <row r="240" spans="1:21" x14ac:dyDescent="0.25">
      <c r="A240" t="s">
        <v>9225</v>
      </c>
      <c r="B240" t="s">
        <v>9226</v>
      </c>
      <c r="C240" t="s">
        <v>20874</v>
      </c>
      <c r="D240">
        <v>0</v>
      </c>
      <c r="E240">
        <v>0</v>
      </c>
      <c r="F240">
        <v>3.62</v>
      </c>
      <c r="G240">
        <v>0</v>
      </c>
      <c r="H240">
        <v>1</v>
      </c>
      <c r="I240">
        <v>0</v>
      </c>
      <c r="J240">
        <v>1</v>
      </c>
      <c r="K240">
        <v>1</v>
      </c>
      <c r="L240">
        <v>0</v>
      </c>
      <c r="M240">
        <v>0</v>
      </c>
      <c r="N240">
        <v>1</v>
      </c>
      <c r="O240">
        <v>0</v>
      </c>
      <c r="P240">
        <v>1.29</v>
      </c>
      <c r="Q240">
        <v>8.83</v>
      </c>
      <c r="R240">
        <v>3.48</v>
      </c>
      <c r="S240">
        <v>3.66</v>
      </c>
      <c r="T240">
        <v>0</v>
      </c>
      <c r="U240">
        <v>0.1</v>
      </c>
    </row>
    <row r="241" spans="1:21" x14ac:dyDescent="0.25">
      <c r="A241">
        <v>12076</v>
      </c>
      <c r="B241" t="s">
        <v>9626</v>
      </c>
      <c r="C241" t="s">
        <v>20866</v>
      </c>
      <c r="D241">
        <v>1</v>
      </c>
      <c r="E241">
        <v>1</v>
      </c>
      <c r="F241">
        <v>3.54</v>
      </c>
      <c r="G241">
        <v>0</v>
      </c>
      <c r="H241">
        <v>30</v>
      </c>
      <c r="I241">
        <v>0</v>
      </c>
      <c r="J241">
        <v>30</v>
      </c>
      <c r="K241">
        <v>28</v>
      </c>
      <c r="L241">
        <v>12</v>
      </c>
      <c r="M241">
        <v>3</v>
      </c>
      <c r="N241">
        <v>28</v>
      </c>
      <c r="O241">
        <v>11</v>
      </c>
      <c r="P241">
        <v>1.28</v>
      </c>
      <c r="Q241">
        <v>8.44</v>
      </c>
      <c r="R241">
        <v>3.23</v>
      </c>
      <c r="S241">
        <v>3.67</v>
      </c>
      <c r="T241">
        <v>0.1</v>
      </c>
      <c r="U241">
        <v>0.2</v>
      </c>
    </row>
    <row r="242" spans="1:21" x14ac:dyDescent="0.25">
      <c r="A242">
        <v>14239</v>
      </c>
      <c r="B242" t="s">
        <v>10805</v>
      </c>
      <c r="C242" t="s">
        <v>20890</v>
      </c>
      <c r="D242">
        <v>1</v>
      </c>
      <c r="E242">
        <v>1</v>
      </c>
      <c r="F242">
        <v>3.48</v>
      </c>
      <c r="G242">
        <v>0</v>
      </c>
      <c r="H242">
        <v>20</v>
      </c>
      <c r="I242">
        <v>0</v>
      </c>
      <c r="J242">
        <v>20</v>
      </c>
      <c r="K242">
        <v>17</v>
      </c>
      <c r="L242">
        <v>8</v>
      </c>
      <c r="M242">
        <v>2</v>
      </c>
      <c r="N242">
        <v>22</v>
      </c>
      <c r="O242">
        <v>8</v>
      </c>
      <c r="P242">
        <v>1.27</v>
      </c>
      <c r="Q242">
        <v>9.73</v>
      </c>
      <c r="R242">
        <v>3.76</v>
      </c>
      <c r="S242">
        <v>3.67</v>
      </c>
      <c r="T242">
        <v>0.1</v>
      </c>
      <c r="U242">
        <v>0.1</v>
      </c>
    </row>
    <row r="243" spans="1:21" x14ac:dyDescent="0.25">
      <c r="A243">
        <v>12870</v>
      </c>
      <c r="B243" t="s">
        <v>22748</v>
      </c>
      <c r="C243" t="s">
        <v>20874</v>
      </c>
      <c r="D243">
        <v>0</v>
      </c>
      <c r="E243">
        <v>1</v>
      </c>
      <c r="F243">
        <v>3.53</v>
      </c>
      <c r="G243">
        <v>0</v>
      </c>
      <c r="H243">
        <v>10</v>
      </c>
      <c r="I243">
        <v>0</v>
      </c>
      <c r="J243">
        <v>10</v>
      </c>
      <c r="K243">
        <v>9</v>
      </c>
      <c r="L243">
        <v>4</v>
      </c>
      <c r="M243">
        <v>1</v>
      </c>
      <c r="N243">
        <v>9</v>
      </c>
      <c r="O243">
        <v>4</v>
      </c>
      <c r="P243">
        <v>1.3</v>
      </c>
      <c r="Q243">
        <v>8.2200000000000006</v>
      </c>
      <c r="R243">
        <v>3.36</v>
      </c>
      <c r="S243">
        <v>3.68</v>
      </c>
      <c r="T243">
        <v>0</v>
      </c>
      <c r="U243">
        <v>0.1</v>
      </c>
    </row>
    <row r="244" spans="1:21" x14ac:dyDescent="0.25">
      <c r="A244">
        <v>11752</v>
      </c>
      <c r="B244" t="s">
        <v>8354</v>
      </c>
      <c r="C244" t="s">
        <v>20880</v>
      </c>
      <c r="D244">
        <v>1</v>
      </c>
      <c r="E244">
        <v>1</v>
      </c>
      <c r="F244">
        <v>3.67</v>
      </c>
      <c r="G244">
        <v>0</v>
      </c>
      <c r="H244">
        <v>15</v>
      </c>
      <c r="I244">
        <v>0</v>
      </c>
      <c r="J244">
        <v>15</v>
      </c>
      <c r="K244">
        <v>13</v>
      </c>
      <c r="L244">
        <v>6</v>
      </c>
      <c r="M244">
        <v>1</v>
      </c>
      <c r="N244">
        <v>16</v>
      </c>
      <c r="O244">
        <v>6</v>
      </c>
      <c r="P244">
        <v>1.3</v>
      </c>
      <c r="Q244">
        <v>9.61</v>
      </c>
      <c r="R244">
        <v>3.87</v>
      </c>
      <c r="S244">
        <v>3.68</v>
      </c>
      <c r="T244">
        <v>0.1</v>
      </c>
      <c r="U244">
        <v>0.1</v>
      </c>
    </row>
    <row r="245" spans="1:21" x14ac:dyDescent="0.25">
      <c r="A245">
        <v>1349</v>
      </c>
      <c r="B245" t="s">
        <v>10702</v>
      </c>
      <c r="C245" t="s">
        <v>20868</v>
      </c>
      <c r="D245">
        <v>0</v>
      </c>
      <c r="E245">
        <v>0</v>
      </c>
      <c r="F245">
        <v>3.63</v>
      </c>
      <c r="G245">
        <v>0</v>
      </c>
      <c r="H245">
        <v>1</v>
      </c>
      <c r="I245">
        <v>0</v>
      </c>
      <c r="J245">
        <v>1</v>
      </c>
      <c r="K245">
        <v>1</v>
      </c>
      <c r="L245">
        <v>0</v>
      </c>
      <c r="M245">
        <v>0</v>
      </c>
      <c r="N245">
        <v>1</v>
      </c>
      <c r="O245">
        <v>0</v>
      </c>
      <c r="P245">
        <v>1.28</v>
      </c>
      <c r="Q245">
        <v>8.19</v>
      </c>
      <c r="R245">
        <v>3.12</v>
      </c>
      <c r="S245">
        <v>3.68</v>
      </c>
      <c r="T245">
        <v>0</v>
      </c>
      <c r="U245">
        <v>0.1</v>
      </c>
    </row>
    <row r="246" spans="1:21" x14ac:dyDescent="0.25">
      <c r="A246">
        <v>9456</v>
      </c>
      <c r="B246" t="s">
        <v>10281</v>
      </c>
      <c r="C246" t="s">
        <v>20874</v>
      </c>
      <c r="D246">
        <v>0</v>
      </c>
      <c r="E246">
        <v>0</v>
      </c>
      <c r="F246">
        <v>3.62</v>
      </c>
      <c r="G246">
        <v>0</v>
      </c>
      <c r="H246">
        <v>1</v>
      </c>
      <c r="I246">
        <v>0</v>
      </c>
      <c r="J246">
        <v>1</v>
      </c>
      <c r="K246">
        <v>1</v>
      </c>
      <c r="L246">
        <v>0</v>
      </c>
      <c r="M246">
        <v>0</v>
      </c>
      <c r="N246">
        <v>1</v>
      </c>
      <c r="O246">
        <v>1</v>
      </c>
      <c r="P246">
        <v>1.36</v>
      </c>
      <c r="Q246">
        <v>10.06</v>
      </c>
      <c r="R246">
        <v>4.76</v>
      </c>
      <c r="S246">
        <v>3.68</v>
      </c>
      <c r="T246">
        <v>0</v>
      </c>
      <c r="U246">
        <v>0.1</v>
      </c>
    </row>
    <row r="247" spans="1:21" x14ac:dyDescent="0.25">
      <c r="A247">
        <v>13398</v>
      </c>
      <c r="B247" t="s">
        <v>10808</v>
      </c>
      <c r="C247" t="s">
        <v>20876</v>
      </c>
      <c r="D247">
        <v>0</v>
      </c>
      <c r="E247">
        <v>0</v>
      </c>
      <c r="F247">
        <v>3.45</v>
      </c>
      <c r="G247">
        <v>0</v>
      </c>
      <c r="H247">
        <v>1</v>
      </c>
      <c r="I247">
        <v>0</v>
      </c>
      <c r="J247">
        <v>1</v>
      </c>
      <c r="K247">
        <v>1</v>
      </c>
      <c r="L247">
        <v>0</v>
      </c>
      <c r="M247">
        <v>0</v>
      </c>
      <c r="N247">
        <v>1</v>
      </c>
      <c r="O247">
        <v>0</v>
      </c>
      <c r="P247">
        <v>1.28</v>
      </c>
      <c r="Q247">
        <v>8.74</v>
      </c>
      <c r="R247">
        <v>3.6</v>
      </c>
      <c r="S247">
        <v>3.68</v>
      </c>
      <c r="T247">
        <v>0</v>
      </c>
      <c r="U247">
        <v>0.1</v>
      </c>
    </row>
    <row r="248" spans="1:21" x14ac:dyDescent="0.25">
      <c r="A248">
        <v>13485</v>
      </c>
      <c r="B248" t="s">
        <v>10798</v>
      </c>
      <c r="C248" t="s">
        <v>20885</v>
      </c>
      <c r="D248">
        <v>2</v>
      </c>
      <c r="E248">
        <v>2</v>
      </c>
      <c r="F248">
        <v>3.68</v>
      </c>
      <c r="G248">
        <v>0</v>
      </c>
      <c r="H248">
        <v>35</v>
      </c>
      <c r="I248">
        <v>0</v>
      </c>
      <c r="J248">
        <v>35</v>
      </c>
      <c r="K248">
        <v>29</v>
      </c>
      <c r="L248">
        <v>14</v>
      </c>
      <c r="M248">
        <v>3</v>
      </c>
      <c r="N248">
        <v>39</v>
      </c>
      <c r="O248">
        <v>18</v>
      </c>
      <c r="P248">
        <v>1.34</v>
      </c>
      <c r="Q248">
        <v>9.91</v>
      </c>
      <c r="R248">
        <v>4.58</v>
      </c>
      <c r="S248">
        <v>3.68</v>
      </c>
      <c r="T248">
        <v>0.2</v>
      </c>
      <c r="U248">
        <v>0</v>
      </c>
    </row>
    <row r="249" spans="1:21" x14ac:dyDescent="0.25">
      <c r="A249">
        <v>3192</v>
      </c>
      <c r="B249" t="s">
        <v>10596</v>
      </c>
      <c r="C249" t="s">
        <v>20886</v>
      </c>
      <c r="D249">
        <v>3</v>
      </c>
      <c r="E249">
        <v>3</v>
      </c>
      <c r="F249">
        <v>3.62</v>
      </c>
      <c r="G249">
        <v>0</v>
      </c>
      <c r="H249">
        <v>55</v>
      </c>
      <c r="I249">
        <v>3</v>
      </c>
      <c r="J249">
        <v>55</v>
      </c>
      <c r="K249">
        <v>50</v>
      </c>
      <c r="L249">
        <v>22</v>
      </c>
      <c r="M249">
        <v>6</v>
      </c>
      <c r="N249">
        <v>54</v>
      </c>
      <c r="O249">
        <v>19</v>
      </c>
      <c r="P249">
        <v>1.26</v>
      </c>
      <c r="Q249">
        <v>8.83</v>
      </c>
      <c r="R249">
        <v>3.19</v>
      </c>
      <c r="S249">
        <v>3.68</v>
      </c>
      <c r="T249">
        <v>0.4</v>
      </c>
      <c r="U249">
        <v>0.4</v>
      </c>
    </row>
    <row r="250" spans="1:21" x14ac:dyDescent="0.25">
      <c r="A250" t="s">
        <v>9348</v>
      </c>
      <c r="B250" t="s">
        <v>9349</v>
      </c>
      <c r="C250" t="s">
        <v>20877</v>
      </c>
      <c r="D250">
        <v>0</v>
      </c>
      <c r="E250">
        <v>0</v>
      </c>
      <c r="F250">
        <v>3.52</v>
      </c>
      <c r="G250">
        <v>0</v>
      </c>
      <c r="H250">
        <v>1</v>
      </c>
      <c r="I250">
        <v>0</v>
      </c>
      <c r="J250">
        <v>1</v>
      </c>
      <c r="K250">
        <v>1</v>
      </c>
      <c r="L250">
        <v>0</v>
      </c>
      <c r="M250">
        <v>0</v>
      </c>
      <c r="N250">
        <v>1</v>
      </c>
      <c r="O250">
        <v>0</v>
      </c>
      <c r="P250">
        <v>1.28</v>
      </c>
      <c r="Q250">
        <v>8.08</v>
      </c>
      <c r="R250">
        <v>3.36</v>
      </c>
      <c r="S250">
        <v>3.68</v>
      </c>
      <c r="T250">
        <v>0</v>
      </c>
      <c r="U250">
        <v>0.1</v>
      </c>
    </row>
    <row r="251" spans="1:21" x14ac:dyDescent="0.25">
      <c r="A251">
        <v>4440</v>
      </c>
      <c r="B251" t="s">
        <v>10237</v>
      </c>
      <c r="C251" t="s">
        <v>20872</v>
      </c>
      <c r="D251">
        <v>0</v>
      </c>
      <c r="E251">
        <v>0</v>
      </c>
      <c r="F251">
        <v>3.47</v>
      </c>
      <c r="G251">
        <v>0</v>
      </c>
      <c r="H251">
        <v>1</v>
      </c>
      <c r="I251">
        <v>0</v>
      </c>
      <c r="J251">
        <v>1</v>
      </c>
      <c r="K251">
        <v>1</v>
      </c>
      <c r="L251">
        <v>0</v>
      </c>
      <c r="M251">
        <v>0</v>
      </c>
      <c r="N251">
        <v>1</v>
      </c>
      <c r="O251">
        <v>0</v>
      </c>
      <c r="P251">
        <v>1.2</v>
      </c>
      <c r="Q251">
        <v>8.2100000000000009</v>
      </c>
      <c r="R251">
        <v>2.54</v>
      </c>
      <c r="S251">
        <v>3.68</v>
      </c>
      <c r="T251">
        <v>0</v>
      </c>
      <c r="U251">
        <v>0.1</v>
      </c>
    </row>
    <row r="252" spans="1:21" x14ac:dyDescent="0.25">
      <c r="A252">
        <v>2790</v>
      </c>
      <c r="B252" t="s">
        <v>10630</v>
      </c>
      <c r="C252" t="s">
        <v>20867</v>
      </c>
      <c r="D252">
        <v>0</v>
      </c>
      <c r="E252">
        <v>0</v>
      </c>
      <c r="F252">
        <v>3.75</v>
      </c>
      <c r="G252">
        <v>0</v>
      </c>
      <c r="H252">
        <v>1</v>
      </c>
      <c r="I252">
        <v>0</v>
      </c>
      <c r="J252">
        <v>1</v>
      </c>
      <c r="K252">
        <v>1</v>
      </c>
      <c r="L252">
        <v>0</v>
      </c>
      <c r="M252">
        <v>0</v>
      </c>
      <c r="N252">
        <v>1</v>
      </c>
      <c r="O252">
        <v>1</v>
      </c>
      <c r="P252">
        <v>1.36</v>
      </c>
      <c r="Q252">
        <v>10.17</v>
      </c>
      <c r="R252">
        <v>5.01</v>
      </c>
      <c r="S252">
        <v>3.69</v>
      </c>
      <c r="T252">
        <v>0</v>
      </c>
      <c r="U252">
        <v>0.1</v>
      </c>
    </row>
    <row r="253" spans="1:21" x14ac:dyDescent="0.25">
      <c r="A253">
        <v>10982</v>
      </c>
      <c r="B253" t="s">
        <v>10392</v>
      </c>
      <c r="C253" t="s">
        <v>20895</v>
      </c>
      <c r="D253">
        <v>1</v>
      </c>
      <c r="E253">
        <v>1</v>
      </c>
      <c r="F253">
        <v>3.49</v>
      </c>
      <c r="G253">
        <v>0</v>
      </c>
      <c r="H253">
        <v>25</v>
      </c>
      <c r="I253">
        <v>0</v>
      </c>
      <c r="J253">
        <v>25</v>
      </c>
      <c r="K253">
        <v>24</v>
      </c>
      <c r="L253">
        <v>10</v>
      </c>
      <c r="M253">
        <v>3</v>
      </c>
      <c r="N253">
        <v>22</v>
      </c>
      <c r="O253">
        <v>7</v>
      </c>
      <c r="P253">
        <v>1.22</v>
      </c>
      <c r="Q253">
        <v>7.77</v>
      </c>
      <c r="R253">
        <v>2.5</v>
      </c>
      <c r="S253">
        <v>3.69</v>
      </c>
      <c r="T253">
        <v>0.1</v>
      </c>
      <c r="U253">
        <v>0.1</v>
      </c>
    </row>
    <row r="254" spans="1:21" x14ac:dyDescent="0.25">
      <c r="A254" t="s">
        <v>22749</v>
      </c>
      <c r="B254" t="s">
        <v>22750</v>
      </c>
      <c r="C254" t="s">
        <v>20886</v>
      </c>
      <c r="D254">
        <v>1</v>
      </c>
      <c r="E254">
        <v>0</v>
      </c>
      <c r="F254">
        <v>3.55</v>
      </c>
      <c r="G254">
        <v>0</v>
      </c>
      <c r="H254">
        <v>10</v>
      </c>
      <c r="I254">
        <v>0</v>
      </c>
      <c r="J254">
        <v>10</v>
      </c>
      <c r="K254">
        <v>9</v>
      </c>
      <c r="L254">
        <v>4</v>
      </c>
      <c r="M254">
        <v>1</v>
      </c>
      <c r="N254">
        <v>10</v>
      </c>
      <c r="O254">
        <v>4</v>
      </c>
      <c r="P254">
        <v>1.25</v>
      </c>
      <c r="Q254">
        <v>9.18</v>
      </c>
      <c r="R254">
        <v>3.35</v>
      </c>
      <c r="S254">
        <v>3.69</v>
      </c>
      <c r="T254">
        <v>0.1</v>
      </c>
      <c r="U254">
        <v>0.1</v>
      </c>
    </row>
    <row r="255" spans="1:21" x14ac:dyDescent="0.25">
      <c r="A255">
        <v>494</v>
      </c>
      <c r="B255" t="s">
        <v>10913</v>
      </c>
      <c r="C255" t="s">
        <v>1</v>
      </c>
      <c r="D255">
        <v>3</v>
      </c>
      <c r="E255">
        <v>3</v>
      </c>
      <c r="F255">
        <v>3.64</v>
      </c>
      <c r="G255">
        <v>0</v>
      </c>
      <c r="H255">
        <v>55</v>
      </c>
      <c r="I255">
        <v>3</v>
      </c>
      <c r="J255">
        <v>55</v>
      </c>
      <c r="K255">
        <v>49</v>
      </c>
      <c r="L255">
        <v>22</v>
      </c>
      <c r="M255">
        <v>5</v>
      </c>
      <c r="N255">
        <v>53</v>
      </c>
      <c r="O255">
        <v>23</v>
      </c>
      <c r="P255">
        <v>1.3</v>
      </c>
      <c r="Q255">
        <v>8.6999999999999993</v>
      </c>
      <c r="R255">
        <v>3.71</v>
      </c>
      <c r="S255">
        <v>3.69</v>
      </c>
      <c r="T255">
        <v>0.3</v>
      </c>
      <c r="U255">
        <v>0.3</v>
      </c>
    </row>
    <row r="256" spans="1:21" x14ac:dyDescent="0.25">
      <c r="A256" t="s">
        <v>9980</v>
      </c>
      <c r="B256" t="s">
        <v>9981</v>
      </c>
      <c r="C256" t="s">
        <v>20874</v>
      </c>
      <c r="D256">
        <v>0</v>
      </c>
      <c r="E256">
        <v>0</v>
      </c>
      <c r="F256">
        <v>3.56</v>
      </c>
      <c r="G256">
        <v>0</v>
      </c>
      <c r="H256">
        <v>1</v>
      </c>
      <c r="I256">
        <v>0</v>
      </c>
      <c r="J256">
        <v>1</v>
      </c>
      <c r="K256">
        <v>1</v>
      </c>
      <c r="L256">
        <v>0</v>
      </c>
      <c r="M256">
        <v>0</v>
      </c>
      <c r="N256">
        <v>1</v>
      </c>
      <c r="O256">
        <v>0</v>
      </c>
      <c r="P256">
        <v>1.3</v>
      </c>
      <c r="Q256">
        <v>8.6300000000000008</v>
      </c>
      <c r="R256">
        <v>3.48</v>
      </c>
      <c r="S256">
        <v>3.69</v>
      </c>
      <c r="T256">
        <v>0</v>
      </c>
      <c r="U256">
        <v>0.1</v>
      </c>
    </row>
    <row r="257" spans="1:21" x14ac:dyDescent="0.25">
      <c r="A257">
        <v>12988</v>
      </c>
      <c r="B257" t="s">
        <v>9199</v>
      </c>
      <c r="C257" t="s">
        <v>20869</v>
      </c>
      <c r="D257">
        <v>2</v>
      </c>
      <c r="E257">
        <v>2</v>
      </c>
      <c r="F257">
        <v>3.54</v>
      </c>
      <c r="G257">
        <v>0</v>
      </c>
      <c r="H257">
        <v>40</v>
      </c>
      <c r="I257">
        <v>0</v>
      </c>
      <c r="J257">
        <v>40</v>
      </c>
      <c r="K257">
        <v>38</v>
      </c>
      <c r="L257">
        <v>16</v>
      </c>
      <c r="M257">
        <v>3</v>
      </c>
      <c r="N257">
        <v>34</v>
      </c>
      <c r="O257">
        <v>14</v>
      </c>
      <c r="P257">
        <v>1.31</v>
      </c>
      <c r="Q257">
        <v>7.69</v>
      </c>
      <c r="R257">
        <v>3.21</v>
      </c>
      <c r="S257">
        <v>3.69</v>
      </c>
      <c r="T257">
        <v>0.2</v>
      </c>
      <c r="U257">
        <v>0.3</v>
      </c>
    </row>
    <row r="258" spans="1:21" x14ac:dyDescent="0.25">
      <c r="A258" t="s">
        <v>10362</v>
      </c>
      <c r="B258" t="s">
        <v>10363</v>
      </c>
      <c r="C258" t="s">
        <v>20874</v>
      </c>
      <c r="D258">
        <v>0</v>
      </c>
      <c r="E258">
        <v>0</v>
      </c>
      <c r="F258">
        <v>3.55</v>
      </c>
      <c r="G258">
        <v>0</v>
      </c>
      <c r="H258">
        <v>1</v>
      </c>
      <c r="I258">
        <v>0</v>
      </c>
      <c r="J258">
        <v>1</v>
      </c>
      <c r="K258">
        <v>1</v>
      </c>
      <c r="L258">
        <v>0</v>
      </c>
      <c r="M258">
        <v>0</v>
      </c>
      <c r="N258">
        <v>1</v>
      </c>
      <c r="O258">
        <v>0</v>
      </c>
      <c r="P258">
        <v>1.3</v>
      </c>
      <c r="Q258">
        <v>8.67</v>
      </c>
      <c r="R258">
        <v>3.52</v>
      </c>
      <c r="S258">
        <v>3.69</v>
      </c>
      <c r="T258">
        <v>0</v>
      </c>
      <c r="U258">
        <v>0.1</v>
      </c>
    </row>
    <row r="259" spans="1:21" x14ac:dyDescent="0.25">
      <c r="A259">
        <v>4140</v>
      </c>
      <c r="B259" t="s">
        <v>10780</v>
      </c>
      <c r="C259" t="s">
        <v>20877</v>
      </c>
      <c r="D259">
        <v>0</v>
      </c>
      <c r="E259">
        <v>0</v>
      </c>
      <c r="F259">
        <v>3.44</v>
      </c>
      <c r="G259">
        <v>0</v>
      </c>
      <c r="H259">
        <v>1</v>
      </c>
      <c r="I259">
        <v>0</v>
      </c>
      <c r="J259">
        <v>1</v>
      </c>
      <c r="K259">
        <v>1</v>
      </c>
      <c r="L259">
        <v>0</v>
      </c>
      <c r="M259">
        <v>0</v>
      </c>
      <c r="N259">
        <v>1</v>
      </c>
      <c r="O259">
        <v>0</v>
      </c>
      <c r="P259">
        <v>1.27</v>
      </c>
      <c r="Q259">
        <v>8.2100000000000009</v>
      </c>
      <c r="R259">
        <v>3.33</v>
      </c>
      <c r="S259">
        <v>3.69</v>
      </c>
      <c r="T259">
        <v>0</v>
      </c>
      <c r="U259">
        <v>0.1</v>
      </c>
    </row>
    <row r="260" spans="1:21" x14ac:dyDescent="0.25">
      <c r="A260">
        <v>10190</v>
      </c>
      <c r="B260" t="s">
        <v>10642</v>
      </c>
      <c r="C260" t="s">
        <v>20865</v>
      </c>
      <c r="D260">
        <v>3</v>
      </c>
      <c r="E260">
        <v>3</v>
      </c>
      <c r="F260">
        <v>3.51</v>
      </c>
      <c r="G260">
        <v>8</v>
      </c>
      <c r="H260">
        <v>8</v>
      </c>
      <c r="I260">
        <v>0</v>
      </c>
      <c r="J260">
        <v>47</v>
      </c>
      <c r="K260">
        <v>43</v>
      </c>
      <c r="L260">
        <v>18</v>
      </c>
      <c r="M260">
        <v>5</v>
      </c>
      <c r="N260">
        <v>42</v>
      </c>
      <c r="O260">
        <v>15</v>
      </c>
      <c r="P260">
        <v>1.24</v>
      </c>
      <c r="Q260">
        <v>8.0399999999999991</v>
      </c>
      <c r="R260">
        <v>2.91</v>
      </c>
      <c r="S260">
        <v>3.69</v>
      </c>
      <c r="T260">
        <v>0.7</v>
      </c>
      <c r="U260">
        <v>0.8</v>
      </c>
    </row>
    <row r="261" spans="1:21" x14ac:dyDescent="0.25">
      <c r="A261" t="s">
        <v>9029</v>
      </c>
      <c r="B261" t="s">
        <v>9030</v>
      </c>
      <c r="C261" t="s">
        <v>20874</v>
      </c>
      <c r="D261">
        <v>0</v>
      </c>
      <c r="E261">
        <v>0</v>
      </c>
      <c r="F261">
        <v>3.66</v>
      </c>
      <c r="G261">
        <v>0</v>
      </c>
      <c r="H261">
        <v>1</v>
      </c>
      <c r="I261">
        <v>0</v>
      </c>
      <c r="J261">
        <v>1</v>
      </c>
      <c r="K261">
        <v>1</v>
      </c>
      <c r="L261">
        <v>0</v>
      </c>
      <c r="M261">
        <v>0</v>
      </c>
      <c r="N261">
        <v>1</v>
      </c>
      <c r="O261">
        <v>0</v>
      </c>
      <c r="P261">
        <v>1.31</v>
      </c>
      <c r="Q261">
        <v>8.9600000000000009</v>
      </c>
      <c r="R261">
        <v>3.73</v>
      </c>
      <c r="S261">
        <v>3.69</v>
      </c>
      <c r="T261">
        <v>0</v>
      </c>
      <c r="U261">
        <v>0.1</v>
      </c>
    </row>
    <row r="262" spans="1:21" x14ac:dyDescent="0.25">
      <c r="A262">
        <v>17130</v>
      </c>
      <c r="B262" t="s">
        <v>17983</v>
      </c>
      <c r="C262" t="s">
        <v>20870</v>
      </c>
      <c r="D262">
        <v>10</v>
      </c>
      <c r="E262">
        <v>10</v>
      </c>
      <c r="F262">
        <v>3.57</v>
      </c>
      <c r="G262">
        <v>29</v>
      </c>
      <c r="H262">
        <v>29</v>
      </c>
      <c r="I262">
        <v>0</v>
      </c>
      <c r="J262">
        <v>175</v>
      </c>
      <c r="K262">
        <v>157</v>
      </c>
      <c r="L262">
        <v>69</v>
      </c>
      <c r="M262">
        <v>20</v>
      </c>
      <c r="N262">
        <v>171</v>
      </c>
      <c r="O262">
        <v>54</v>
      </c>
      <c r="P262">
        <v>1.2</v>
      </c>
      <c r="Q262">
        <v>8.7799999999999994</v>
      </c>
      <c r="R262">
        <v>2.79</v>
      </c>
      <c r="S262">
        <v>3.69</v>
      </c>
      <c r="T262">
        <v>2.9</v>
      </c>
      <c r="U262">
        <v>2.8</v>
      </c>
    </row>
    <row r="263" spans="1:21" x14ac:dyDescent="0.25">
      <c r="A263" t="s">
        <v>9360</v>
      </c>
      <c r="B263" t="s">
        <v>9361</v>
      </c>
      <c r="C263" t="s">
        <v>20886</v>
      </c>
      <c r="D263">
        <v>0</v>
      </c>
      <c r="E263">
        <v>0</v>
      </c>
      <c r="F263">
        <v>3.55</v>
      </c>
      <c r="G263">
        <v>0</v>
      </c>
      <c r="H263">
        <v>1</v>
      </c>
      <c r="I263">
        <v>0</v>
      </c>
      <c r="J263">
        <v>1</v>
      </c>
      <c r="K263">
        <v>1</v>
      </c>
      <c r="L263">
        <v>0</v>
      </c>
      <c r="M263">
        <v>0</v>
      </c>
      <c r="N263">
        <v>1</v>
      </c>
      <c r="O263">
        <v>0</v>
      </c>
      <c r="P263">
        <v>1.26</v>
      </c>
      <c r="Q263">
        <v>9.14</v>
      </c>
      <c r="R263">
        <v>3.39</v>
      </c>
      <c r="S263">
        <v>3.69</v>
      </c>
      <c r="T263">
        <v>0</v>
      </c>
      <c r="U263">
        <v>0.1</v>
      </c>
    </row>
    <row r="264" spans="1:21" x14ac:dyDescent="0.25">
      <c r="A264">
        <v>7059</v>
      </c>
      <c r="B264" t="s">
        <v>10790</v>
      </c>
      <c r="C264" t="s">
        <v>20891</v>
      </c>
      <c r="D264">
        <v>11</v>
      </c>
      <c r="E264">
        <v>13</v>
      </c>
      <c r="F264">
        <v>3.68</v>
      </c>
      <c r="G264">
        <v>32</v>
      </c>
      <c r="H264">
        <v>32</v>
      </c>
      <c r="I264">
        <v>0</v>
      </c>
      <c r="J264">
        <v>203</v>
      </c>
      <c r="K264">
        <v>189</v>
      </c>
      <c r="L264">
        <v>83</v>
      </c>
      <c r="M264">
        <v>22</v>
      </c>
      <c r="N264">
        <v>193</v>
      </c>
      <c r="O264">
        <v>63</v>
      </c>
      <c r="P264">
        <v>1.24</v>
      </c>
      <c r="Q264">
        <v>8.5500000000000007</v>
      </c>
      <c r="R264">
        <v>2.78</v>
      </c>
      <c r="S264">
        <v>3.69</v>
      </c>
      <c r="T264">
        <v>3</v>
      </c>
      <c r="U264">
        <v>2.2000000000000002</v>
      </c>
    </row>
    <row r="265" spans="1:21" x14ac:dyDescent="0.25">
      <c r="A265" t="s">
        <v>10250</v>
      </c>
      <c r="B265" t="s">
        <v>10251</v>
      </c>
      <c r="C265" t="s">
        <v>20890</v>
      </c>
      <c r="D265">
        <v>0</v>
      </c>
      <c r="E265">
        <v>0</v>
      </c>
      <c r="F265">
        <v>3.56</v>
      </c>
      <c r="G265">
        <v>0</v>
      </c>
      <c r="H265">
        <v>1</v>
      </c>
      <c r="I265">
        <v>0</v>
      </c>
      <c r="J265">
        <v>1</v>
      </c>
      <c r="K265">
        <v>1</v>
      </c>
      <c r="L265">
        <v>0</v>
      </c>
      <c r="M265">
        <v>0</v>
      </c>
      <c r="N265">
        <v>1</v>
      </c>
      <c r="O265">
        <v>0</v>
      </c>
      <c r="P265">
        <v>1.25</v>
      </c>
      <c r="Q265">
        <v>8.08</v>
      </c>
      <c r="R265">
        <v>2.76</v>
      </c>
      <c r="S265">
        <v>3.7</v>
      </c>
      <c r="T265">
        <v>0</v>
      </c>
      <c r="U265">
        <v>0.1</v>
      </c>
    </row>
    <row r="266" spans="1:21" x14ac:dyDescent="0.25">
      <c r="A266">
        <v>9111</v>
      </c>
      <c r="B266" t="s">
        <v>10626</v>
      </c>
      <c r="C266" t="s">
        <v>20867</v>
      </c>
      <c r="D266">
        <v>2</v>
      </c>
      <c r="E266">
        <v>2</v>
      </c>
      <c r="F266">
        <v>3.65</v>
      </c>
      <c r="G266">
        <v>0</v>
      </c>
      <c r="H266">
        <v>40</v>
      </c>
      <c r="I266">
        <v>0</v>
      </c>
      <c r="J266">
        <v>40</v>
      </c>
      <c r="K266">
        <v>39</v>
      </c>
      <c r="L266">
        <v>16</v>
      </c>
      <c r="M266">
        <v>4</v>
      </c>
      <c r="N266">
        <v>33</v>
      </c>
      <c r="O266">
        <v>13</v>
      </c>
      <c r="P266">
        <v>1.29</v>
      </c>
      <c r="Q266">
        <v>7.46</v>
      </c>
      <c r="R266">
        <v>2.94</v>
      </c>
      <c r="S266">
        <v>3.7</v>
      </c>
      <c r="T266">
        <v>0.1</v>
      </c>
      <c r="U266">
        <v>0.1</v>
      </c>
    </row>
    <row r="267" spans="1:21" x14ac:dyDescent="0.25">
      <c r="A267">
        <v>3840</v>
      </c>
      <c r="B267" t="s">
        <v>10820</v>
      </c>
      <c r="C267" t="s">
        <v>20875</v>
      </c>
      <c r="D267">
        <v>3</v>
      </c>
      <c r="E267">
        <v>3</v>
      </c>
      <c r="F267">
        <v>3.67</v>
      </c>
      <c r="G267">
        <v>0</v>
      </c>
      <c r="H267">
        <v>65</v>
      </c>
      <c r="I267">
        <v>6</v>
      </c>
      <c r="J267">
        <v>65</v>
      </c>
      <c r="K267">
        <v>59</v>
      </c>
      <c r="L267">
        <v>26</v>
      </c>
      <c r="M267">
        <v>6</v>
      </c>
      <c r="N267">
        <v>65</v>
      </c>
      <c r="O267">
        <v>27</v>
      </c>
      <c r="P267">
        <v>1.32</v>
      </c>
      <c r="Q267">
        <v>8.94</v>
      </c>
      <c r="R267">
        <v>3.77</v>
      </c>
      <c r="S267">
        <v>3.7</v>
      </c>
      <c r="T267">
        <v>0.5</v>
      </c>
      <c r="U267">
        <v>0.5</v>
      </c>
    </row>
    <row r="268" spans="1:21" x14ac:dyDescent="0.25">
      <c r="A268" t="s">
        <v>10528</v>
      </c>
      <c r="B268" t="s">
        <v>10529</v>
      </c>
      <c r="C268" t="s">
        <v>20892</v>
      </c>
      <c r="D268">
        <v>0</v>
      </c>
      <c r="E268">
        <v>0</v>
      </c>
      <c r="F268">
        <v>3.51</v>
      </c>
      <c r="G268">
        <v>0</v>
      </c>
      <c r="H268">
        <v>1</v>
      </c>
      <c r="I268">
        <v>0</v>
      </c>
      <c r="J268">
        <v>1</v>
      </c>
      <c r="K268">
        <v>1</v>
      </c>
      <c r="L268">
        <v>0</v>
      </c>
      <c r="M268">
        <v>0</v>
      </c>
      <c r="N268">
        <v>1</v>
      </c>
      <c r="O268">
        <v>0</v>
      </c>
      <c r="P268">
        <v>1.28</v>
      </c>
      <c r="Q268">
        <v>9.1999999999999993</v>
      </c>
      <c r="R268">
        <v>3.67</v>
      </c>
      <c r="S268">
        <v>3.7</v>
      </c>
      <c r="T268">
        <v>0</v>
      </c>
      <c r="U268">
        <v>0.1</v>
      </c>
    </row>
    <row r="269" spans="1:21" x14ac:dyDescent="0.25">
      <c r="A269">
        <v>5358</v>
      </c>
      <c r="B269" t="s">
        <v>10520</v>
      </c>
      <c r="C269" t="s">
        <v>20865</v>
      </c>
      <c r="D269">
        <v>2</v>
      </c>
      <c r="E269">
        <v>2</v>
      </c>
      <c r="F269">
        <v>3.47</v>
      </c>
      <c r="G269">
        <v>0</v>
      </c>
      <c r="H269">
        <v>45</v>
      </c>
      <c r="I269">
        <v>1</v>
      </c>
      <c r="J269">
        <v>45</v>
      </c>
      <c r="K269">
        <v>42</v>
      </c>
      <c r="L269">
        <v>17</v>
      </c>
      <c r="M269">
        <v>4</v>
      </c>
      <c r="N269">
        <v>38</v>
      </c>
      <c r="O269">
        <v>14</v>
      </c>
      <c r="P269">
        <v>1.24</v>
      </c>
      <c r="Q269">
        <v>7.69</v>
      </c>
      <c r="R269">
        <v>2.83</v>
      </c>
      <c r="S269">
        <v>3.7</v>
      </c>
      <c r="T269">
        <v>0.2</v>
      </c>
      <c r="U269">
        <v>0.3</v>
      </c>
    </row>
    <row r="270" spans="1:21" x14ac:dyDescent="0.25">
      <c r="A270" t="s">
        <v>8405</v>
      </c>
      <c r="B270" t="s">
        <v>8406</v>
      </c>
      <c r="C270" t="s">
        <v>20867</v>
      </c>
      <c r="D270">
        <v>0</v>
      </c>
      <c r="E270">
        <v>0</v>
      </c>
      <c r="F270">
        <v>3.6</v>
      </c>
      <c r="G270">
        <v>0</v>
      </c>
      <c r="H270">
        <v>1</v>
      </c>
      <c r="I270">
        <v>0</v>
      </c>
      <c r="J270">
        <v>1</v>
      </c>
      <c r="K270">
        <v>1</v>
      </c>
      <c r="L270">
        <v>0</v>
      </c>
      <c r="M270">
        <v>0</v>
      </c>
      <c r="N270">
        <v>1</v>
      </c>
      <c r="O270">
        <v>0</v>
      </c>
      <c r="P270">
        <v>1.29</v>
      </c>
      <c r="Q270">
        <v>8.06</v>
      </c>
      <c r="R270">
        <v>3.3</v>
      </c>
      <c r="S270">
        <v>3.7</v>
      </c>
      <c r="T270">
        <v>0</v>
      </c>
      <c r="U270">
        <v>0.1</v>
      </c>
    </row>
    <row r="271" spans="1:21" x14ac:dyDescent="0.25">
      <c r="A271">
        <v>13431</v>
      </c>
      <c r="B271" t="s">
        <v>10797</v>
      </c>
      <c r="C271" t="s">
        <v>20873</v>
      </c>
      <c r="D271">
        <v>13</v>
      </c>
      <c r="E271">
        <v>10</v>
      </c>
      <c r="F271">
        <v>3.7</v>
      </c>
      <c r="G271">
        <v>32</v>
      </c>
      <c r="H271">
        <v>32</v>
      </c>
      <c r="I271">
        <v>0</v>
      </c>
      <c r="J271">
        <v>201</v>
      </c>
      <c r="K271">
        <v>197</v>
      </c>
      <c r="L271">
        <v>83</v>
      </c>
      <c r="M271">
        <v>20</v>
      </c>
      <c r="N271">
        <v>167</v>
      </c>
      <c r="O271">
        <v>55</v>
      </c>
      <c r="P271">
        <v>1.25</v>
      </c>
      <c r="Q271">
        <v>7.49</v>
      </c>
      <c r="R271">
        <v>2.46</v>
      </c>
      <c r="S271">
        <v>3.7</v>
      </c>
      <c r="T271">
        <v>3.4</v>
      </c>
      <c r="U271">
        <v>3.4</v>
      </c>
    </row>
    <row r="272" spans="1:21" x14ac:dyDescent="0.25">
      <c r="A272">
        <v>6475</v>
      </c>
      <c r="B272" t="s">
        <v>10906</v>
      </c>
      <c r="C272" t="s">
        <v>20878</v>
      </c>
      <c r="D272">
        <v>3</v>
      </c>
      <c r="E272">
        <v>3</v>
      </c>
      <c r="F272">
        <v>3.68</v>
      </c>
      <c r="G272">
        <v>0</v>
      </c>
      <c r="H272">
        <v>65</v>
      </c>
      <c r="I272">
        <v>6</v>
      </c>
      <c r="J272">
        <v>65</v>
      </c>
      <c r="K272">
        <v>60</v>
      </c>
      <c r="L272">
        <v>27</v>
      </c>
      <c r="M272">
        <v>6</v>
      </c>
      <c r="N272">
        <v>61</v>
      </c>
      <c r="O272">
        <v>25</v>
      </c>
      <c r="P272">
        <v>1.31</v>
      </c>
      <c r="Q272">
        <v>8.4499999999999993</v>
      </c>
      <c r="R272">
        <v>3.4</v>
      </c>
      <c r="S272">
        <v>3.7</v>
      </c>
      <c r="T272">
        <v>0.4</v>
      </c>
      <c r="U272">
        <v>0.5</v>
      </c>
    </row>
    <row r="273" spans="1:21" x14ac:dyDescent="0.25">
      <c r="A273" t="s">
        <v>10040</v>
      </c>
      <c r="B273" t="s">
        <v>10041</v>
      </c>
      <c r="C273" t="s">
        <v>20865</v>
      </c>
      <c r="D273">
        <v>0</v>
      </c>
      <c r="E273">
        <v>0</v>
      </c>
      <c r="F273">
        <v>3.54</v>
      </c>
      <c r="G273">
        <v>0</v>
      </c>
      <c r="H273">
        <v>1</v>
      </c>
      <c r="I273">
        <v>0</v>
      </c>
      <c r="J273">
        <v>1</v>
      </c>
      <c r="K273">
        <v>1</v>
      </c>
      <c r="L273">
        <v>0</v>
      </c>
      <c r="M273">
        <v>0</v>
      </c>
      <c r="N273">
        <v>1</v>
      </c>
      <c r="O273">
        <v>0</v>
      </c>
      <c r="P273">
        <v>1.3</v>
      </c>
      <c r="Q273">
        <v>9.1999999999999993</v>
      </c>
      <c r="R273">
        <v>4.03</v>
      </c>
      <c r="S273">
        <v>3.71</v>
      </c>
      <c r="T273">
        <v>0</v>
      </c>
      <c r="U273">
        <v>0.1</v>
      </c>
    </row>
    <row r="274" spans="1:21" x14ac:dyDescent="0.25">
      <c r="A274" t="s">
        <v>22751</v>
      </c>
      <c r="B274" t="s">
        <v>22752</v>
      </c>
      <c r="C274" t="s">
        <v>20895</v>
      </c>
      <c r="D274">
        <v>0</v>
      </c>
      <c r="E274">
        <v>0</v>
      </c>
      <c r="F274">
        <v>3.5</v>
      </c>
      <c r="G274">
        <v>0</v>
      </c>
      <c r="H274">
        <v>0</v>
      </c>
      <c r="I274">
        <v>0</v>
      </c>
      <c r="J274">
        <v>1</v>
      </c>
      <c r="K274">
        <v>1</v>
      </c>
      <c r="L274">
        <v>0</v>
      </c>
      <c r="M274">
        <v>0</v>
      </c>
      <c r="N274">
        <v>1</v>
      </c>
      <c r="O274">
        <v>0</v>
      </c>
      <c r="P274">
        <v>1.25</v>
      </c>
      <c r="Q274">
        <v>8.67</v>
      </c>
      <c r="R274">
        <v>3.29</v>
      </c>
      <c r="S274">
        <v>3.71</v>
      </c>
      <c r="T274">
        <v>0</v>
      </c>
      <c r="U274">
        <v>0</v>
      </c>
    </row>
    <row r="275" spans="1:21" x14ac:dyDescent="0.25">
      <c r="A275">
        <v>1726</v>
      </c>
      <c r="B275" t="s">
        <v>10683</v>
      </c>
      <c r="C275" t="s">
        <v>20890</v>
      </c>
      <c r="D275">
        <v>0</v>
      </c>
      <c r="E275">
        <v>0</v>
      </c>
      <c r="F275">
        <v>3.63</v>
      </c>
      <c r="G275">
        <v>0</v>
      </c>
      <c r="H275">
        <v>1</v>
      </c>
      <c r="I275">
        <v>0</v>
      </c>
      <c r="J275">
        <v>1</v>
      </c>
      <c r="K275">
        <v>1</v>
      </c>
      <c r="L275">
        <v>0</v>
      </c>
      <c r="M275">
        <v>0</v>
      </c>
      <c r="N275">
        <v>1</v>
      </c>
      <c r="O275">
        <v>0</v>
      </c>
      <c r="P275">
        <v>1.23</v>
      </c>
      <c r="Q275">
        <v>8.52</v>
      </c>
      <c r="R275">
        <v>2.83</v>
      </c>
      <c r="S275">
        <v>3.71</v>
      </c>
      <c r="T275">
        <v>0</v>
      </c>
      <c r="U275">
        <v>0.1</v>
      </c>
    </row>
    <row r="276" spans="1:21" x14ac:dyDescent="0.25">
      <c r="A276">
        <v>13674</v>
      </c>
      <c r="B276" t="s">
        <v>10358</v>
      </c>
      <c r="C276" t="s">
        <v>20876</v>
      </c>
      <c r="D276">
        <v>0</v>
      </c>
      <c r="E276">
        <v>0</v>
      </c>
      <c r="F276">
        <v>3.51</v>
      </c>
      <c r="G276">
        <v>0</v>
      </c>
      <c r="H276">
        <v>1</v>
      </c>
      <c r="I276">
        <v>0</v>
      </c>
      <c r="J276">
        <v>1</v>
      </c>
      <c r="K276">
        <v>1</v>
      </c>
      <c r="L276">
        <v>0</v>
      </c>
      <c r="M276">
        <v>0</v>
      </c>
      <c r="N276">
        <v>1</v>
      </c>
      <c r="O276">
        <v>0</v>
      </c>
      <c r="P276">
        <v>1.3</v>
      </c>
      <c r="Q276">
        <v>9.3800000000000008</v>
      </c>
      <c r="R276">
        <v>4.0999999999999996</v>
      </c>
      <c r="S276">
        <v>3.71</v>
      </c>
      <c r="T276">
        <v>0</v>
      </c>
      <c r="U276">
        <v>0.1</v>
      </c>
    </row>
    <row r="277" spans="1:21" x14ac:dyDescent="0.25">
      <c r="A277">
        <v>9059</v>
      </c>
      <c r="B277" t="s">
        <v>10860</v>
      </c>
      <c r="C277" t="s">
        <v>20893</v>
      </c>
      <c r="D277">
        <v>2</v>
      </c>
      <c r="E277">
        <v>2</v>
      </c>
      <c r="F277">
        <v>3.83</v>
      </c>
      <c r="G277">
        <v>0</v>
      </c>
      <c r="H277">
        <v>45</v>
      </c>
      <c r="I277">
        <v>1</v>
      </c>
      <c r="J277">
        <v>45</v>
      </c>
      <c r="K277">
        <v>39</v>
      </c>
      <c r="L277">
        <v>19</v>
      </c>
      <c r="M277">
        <v>4</v>
      </c>
      <c r="N277">
        <v>46</v>
      </c>
      <c r="O277">
        <v>21</v>
      </c>
      <c r="P277">
        <v>1.35</v>
      </c>
      <c r="Q277">
        <v>9.16</v>
      </c>
      <c r="R277">
        <v>4.2699999999999996</v>
      </c>
      <c r="S277">
        <v>3.71</v>
      </c>
      <c r="T277">
        <v>0.2</v>
      </c>
      <c r="U277">
        <v>0.1</v>
      </c>
    </row>
    <row r="278" spans="1:21" x14ac:dyDescent="0.25">
      <c r="A278">
        <v>7416</v>
      </c>
      <c r="B278" t="s">
        <v>9975</v>
      </c>
      <c r="C278" t="s">
        <v>20868</v>
      </c>
      <c r="D278">
        <v>3</v>
      </c>
      <c r="E278">
        <v>3</v>
      </c>
      <c r="F278">
        <v>3.61</v>
      </c>
      <c r="G278">
        <v>0</v>
      </c>
      <c r="H278">
        <v>65</v>
      </c>
      <c r="I278">
        <v>6</v>
      </c>
      <c r="J278">
        <v>65</v>
      </c>
      <c r="K278">
        <v>59</v>
      </c>
      <c r="L278">
        <v>26</v>
      </c>
      <c r="M278">
        <v>7</v>
      </c>
      <c r="N278">
        <v>62</v>
      </c>
      <c r="O278">
        <v>22</v>
      </c>
      <c r="P278">
        <v>1.24</v>
      </c>
      <c r="Q278">
        <v>8.59</v>
      </c>
      <c r="R278">
        <v>2.98</v>
      </c>
      <c r="S278">
        <v>3.71</v>
      </c>
      <c r="T278">
        <v>0.4</v>
      </c>
      <c r="U278">
        <v>0.6</v>
      </c>
    </row>
    <row r="279" spans="1:21" x14ac:dyDescent="0.25">
      <c r="A279">
        <v>11760</v>
      </c>
      <c r="B279" t="s">
        <v>10613</v>
      </c>
      <c r="C279" t="s">
        <v>20895</v>
      </c>
      <c r="D279">
        <v>10</v>
      </c>
      <c r="E279">
        <v>8</v>
      </c>
      <c r="F279">
        <v>3.33</v>
      </c>
      <c r="G279">
        <v>26</v>
      </c>
      <c r="H279">
        <v>26</v>
      </c>
      <c r="I279">
        <v>0</v>
      </c>
      <c r="J279">
        <v>151</v>
      </c>
      <c r="K279">
        <v>133</v>
      </c>
      <c r="L279">
        <v>56</v>
      </c>
      <c r="M279">
        <v>17</v>
      </c>
      <c r="N279">
        <v>146</v>
      </c>
      <c r="O279">
        <v>47</v>
      </c>
      <c r="P279">
        <v>1.19</v>
      </c>
      <c r="Q279">
        <v>8.6999999999999993</v>
      </c>
      <c r="R279">
        <v>2.78</v>
      </c>
      <c r="S279">
        <v>3.71</v>
      </c>
      <c r="T279">
        <v>2.2999999999999998</v>
      </c>
      <c r="U279">
        <v>3</v>
      </c>
    </row>
    <row r="280" spans="1:21" x14ac:dyDescent="0.25">
      <c r="A280">
        <v>1437</v>
      </c>
      <c r="B280" t="s">
        <v>10933</v>
      </c>
      <c r="C280" t="s">
        <v>20889</v>
      </c>
      <c r="D280">
        <v>3</v>
      </c>
      <c r="E280">
        <v>3</v>
      </c>
      <c r="F280">
        <v>3.4</v>
      </c>
      <c r="G280">
        <v>0</v>
      </c>
      <c r="H280">
        <v>65</v>
      </c>
      <c r="I280">
        <v>6</v>
      </c>
      <c r="J280">
        <v>65</v>
      </c>
      <c r="K280">
        <v>57</v>
      </c>
      <c r="L280">
        <v>25</v>
      </c>
      <c r="M280">
        <v>7</v>
      </c>
      <c r="N280">
        <v>64</v>
      </c>
      <c r="O280">
        <v>22</v>
      </c>
      <c r="P280">
        <v>1.21</v>
      </c>
      <c r="Q280">
        <v>8.81</v>
      </c>
      <c r="R280">
        <v>3.02</v>
      </c>
      <c r="S280">
        <v>3.71</v>
      </c>
      <c r="T280">
        <v>0.3</v>
      </c>
      <c r="U280">
        <v>0.5</v>
      </c>
    </row>
    <row r="281" spans="1:21" x14ac:dyDescent="0.25">
      <c r="A281">
        <v>11423</v>
      </c>
      <c r="B281" t="s">
        <v>10577</v>
      </c>
      <c r="C281" t="s">
        <v>20875</v>
      </c>
      <c r="D281">
        <v>12</v>
      </c>
      <c r="E281">
        <v>11</v>
      </c>
      <c r="F281">
        <v>3.71</v>
      </c>
      <c r="G281">
        <v>32</v>
      </c>
      <c r="H281">
        <v>32</v>
      </c>
      <c r="I281">
        <v>0</v>
      </c>
      <c r="J281">
        <v>200</v>
      </c>
      <c r="K281">
        <v>196</v>
      </c>
      <c r="L281">
        <v>82</v>
      </c>
      <c r="M281">
        <v>22</v>
      </c>
      <c r="N281">
        <v>172</v>
      </c>
      <c r="O281">
        <v>50</v>
      </c>
      <c r="P281">
        <v>1.23</v>
      </c>
      <c r="Q281">
        <v>7.74</v>
      </c>
      <c r="R281">
        <v>2.2799999999999998</v>
      </c>
      <c r="S281">
        <v>3.71</v>
      </c>
      <c r="T281">
        <v>3.6</v>
      </c>
      <c r="U281">
        <v>3.4</v>
      </c>
    </row>
    <row r="282" spans="1:21" x14ac:dyDescent="0.25">
      <c r="A282" t="s">
        <v>9367</v>
      </c>
      <c r="B282" t="s">
        <v>9368</v>
      </c>
      <c r="C282" t="s">
        <v>20876</v>
      </c>
      <c r="D282">
        <v>0</v>
      </c>
      <c r="E282">
        <v>0</v>
      </c>
      <c r="F282">
        <v>3.53</v>
      </c>
      <c r="G282">
        <v>0</v>
      </c>
      <c r="H282">
        <v>1</v>
      </c>
      <c r="I282">
        <v>0</v>
      </c>
      <c r="J282">
        <v>1</v>
      </c>
      <c r="K282">
        <v>1</v>
      </c>
      <c r="L282">
        <v>0</v>
      </c>
      <c r="M282">
        <v>0</v>
      </c>
      <c r="N282">
        <v>1</v>
      </c>
      <c r="O282">
        <v>0</v>
      </c>
      <c r="P282">
        <v>1.25</v>
      </c>
      <c r="Q282">
        <v>8.3800000000000008</v>
      </c>
      <c r="R282">
        <v>3.08</v>
      </c>
      <c r="S282">
        <v>3.72</v>
      </c>
      <c r="T282">
        <v>0</v>
      </c>
      <c r="U282">
        <v>0.1</v>
      </c>
    </row>
    <row r="283" spans="1:21" x14ac:dyDescent="0.25">
      <c r="A283">
        <v>9155</v>
      </c>
      <c r="B283" t="s">
        <v>10494</v>
      </c>
      <c r="C283" t="s">
        <v>20869</v>
      </c>
      <c r="D283">
        <v>0</v>
      </c>
      <c r="E283">
        <v>0</v>
      </c>
      <c r="F283">
        <v>3.53</v>
      </c>
      <c r="G283">
        <v>0</v>
      </c>
      <c r="H283">
        <v>1</v>
      </c>
      <c r="I283">
        <v>0</v>
      </c>
      <c r="J283">
        <v>1</v>
      </c>
      <c r="K283">
        <v>1</v>
      </c>
      <c r="L283">
        <v>0</v>
      </c>
      <c r="M283">
        <v>0</v>
      </c>
      <c r="N283">
        <v>1</v>
      </c>
      <c r="O283">
        <v>0</v>
      </c>
      <c r="P283">
        <v>1.22</v>
      </c>
      <c r="Q283">
        <v>7.64</v>
      </c>
      <c r="R283">
        <v>2.2799999999999998</v>
      </c>
      <c r="S283">
        <v>3.72</v>
      </c>
      <c r="T283">
        <v>0</v>
      </c>
      <c r="U283">
        <v>0.1</v>
      </c>
    </row>
    <row r="284" spans="1:21" x14ac:dyDescent="0.25">
      <c r="A284">
        <v>5177</v>
      </c>
      <c r="B284" t="s">
        <v>10590</v>
      </c>
      <c r="C284" t="s">
        <v>20887</v>
      </c>
      <c r="D284">
        <v>0</v>
      </c>
      <c r="E284">
        <v>0</v>
      </c>
      <c r="F284">
        <v>3.55</v>
      </c>
      <c r="G284">
        <v>0</v>
      </c>
      <c r="H284">
        <v>1</v>
      </c>
      <c r="I284">
        <v>0</v>
      </c>
      <c r="J284">
        <v>1</v>
      </c>
      <c r="K284">
        <v>1</v>
      </c>
      <c r="L284">
        <v>0</v>
      </c>
      <c r="M284">
        <v>0</v>
      </c>
      <c r="N284">
        <v>1</v>
      </c>
      <c r="O284">
        <v>0</v>
      </c>
      <c r="P284">
        <v>1.24</v>
      </c>
      <c r="Q284">
        <v>8.75</v>
      </c>
      <c r="R284">
        <v>3.11</v>
      </c>
      <c r="S284">
        <v>3.72</v>
      </c>
      <c r="T284">
        <v>0</v>
      </c>
      <c r="U284">
        <v>0.1</v>
      </c>
    </row>
    <row r="285" spans="1:21" x14ac:dyDescent="0.25">
      <c r="A285">
        <v>3316</v>
      </c>
      <c r="B285" t="s">
        <v>22753</v>
      </c>
      <c r="C285" t="s">
        <v>20869</v>
      </c>
      <c r="D285">
        <v>0</v>
      </c>
      <c r="E285">
        <v>0</v>
      </c>
      <c r="F285">
        <v>3.46</v>
      </c>
      <c r="G285">
        <v>0</v>
      </c>
      <c r="H285">
        <v>1</v>
      </c>
      <c r="I285">
        <v>0</v>
      </c>
      <c r="J285">
        <v>1</v>
      </c>
      <c r="K285">
        <v>1</v>
      </c>
      <c r="L285">
        <v>0</v>
      </c>
      <c r="M285">
        <v>0</v>
      </c>
      <c r="N285">
        <v>1</v>
      </c>
      <c r="O285">
        <v>0</v>
      </c>
      <c r="P285">
        <v>1.24</v>
      </c>
      <c r="Q285">
        <v>8.1</v>
      </c>
      <c r="R285">
        <v>2.78</v>
      </c>
      <c r="S285">
        <v>3.72</v>
      </c>
      <c r="T285">
        <v>0</v>
      </c>
      <c r="U285">
        <v>0.1</v>
      </c>
    </row>
    <row r="286" spans="1:21" x14ac:dyDescent="0.25">
      <c r="A286" t="s">
        <v>9792</v>
      </c>
      <c r="B286" t="s">
        <v>9793</v>
      </c>
      <c r="C286" t="s">
        <v>20885</v>
      </c>
      <c r="D286">
        <v>0</v>
      </c>
      <c r="E286">
        <v>0</v>
      </c>
      <c r="F286">
        <v>3.65</v>
      </c>
      <c r="G286">
        <v>0</v>
      </c>
      <c r="H286">
        <v>1</v>
      </c>
      <c r="I286">
        <v>0</v>
      </c>
      <c r="J286">
        <v>1</v>
      </c>
      <c r="K286">
        <v>1</v>
      </c>
      <c r="L286">
        <v>0</v>
      </c>
      <c r="M286">
        <v>0</v>
      </c>
      <c r="N286">
        <v>1</v>
      </c>
      <c r="O286">
        <v>0</v>
      </c>
      <c r="P286">
        <v>1.3</v>
      </c>
      <c r="Q286">
        <v>8.4</v>
      </c>
      <c r="R286">
        <v>3.44</v>
      </c>
      <c r="S286">
        <v>3.72</v>
      </c>
      <c r="T286">
        <v>0</v>
      </c>
      <c r="U286">
        <v>0.1</v>
      </c>
    </row>
    <row r="287" spans="1:21" x14ac:dyDescent="0.25">
      <c r="A287">
        <v>14078</v>
      </c>
      <c r="B287" t="s">
        <v>10717</v>
      </c>
      <c r="C287" t="s">
        <v>20885</v>
      </c>
      <c r="D287">
        <v>11</v>
      </c>
      <c r="E287">
        <v>10</v>
      </c>
      <c r="F287">
        <v>3.7</v>
      </c>
      <c r="G287">
        <v>29</v>
      </c>
      <c r="H287">
        <v>29</v>
      </c>
      <c r="I287">
        <v>0</v>
      </c>
      <c r="J287">
        <v>173</v>
      </c>
      <c r="K287">
        <v>163</v>
      </c>
      <c r="L287">
        <v>71</v>
      </c>
      <c r="M287">
        <v>18</v>
      </c>
      <c r="N287">
        <v>153</v>
      </c>
      <c r="O287">
        <v>53</v>
      </c>
      <c r="P287">
        <v>1.25</v>
      </c>
      <c r="Q287">
        <v>7.99</v>
      </c>
      <c r="R287">
        <v>2.77</v>
      </c>
      <c r="S287">
        <v>3.72</v>
      </c>
      <c r="T287">
        <v>2.5</v>
      </c>
      <c r="U287">
        <v>2.1</v>
      </c>
    </row>
    <row r="288" spans="1:21" x14ac:dyDescent="0.25">
      <c r="A288">
        <v>6984</v>
      </c>
      <c r="B288" t="s">
        <v>4184</v>
      </c>
      <c r="C288" t="s">
        <v>20892</v>
      </c>
      <c r="D288">
        <v>3</v>
      </c>
      <c r="E288">
        <v>3</v>
      </c>
      <c r="F288">
        <v>3.64</v>
      </c>
      <c r="G288">
        <v>0</v>
      </c>
      <c r="H288">
        <v>65</v>
      </c>
      <c r="I288">
        <v>6</v>
      </c>
      <c r="J288">
        <v>65</v>
      </c>
      <c r="K288">
        <v>59</v>
      </c>
      <c r="L288">
        <v>26</v>
      </c>
      <c r="M288">
        <v>5</v>
      </c>
      <c r="N288">
        <v>60</v>
      </c>
      <c r="O288">
        <v>30</v>
      </c>
      <c r="P288">
        <v>1.37</v>
      </c>
      <c r="Q288">
        <v>8.36</v>
      </c>
      <c r="R288">
        <v>4.1100000000000003</v>
      </c>
      <c r="S288">
        <v>3.72</v>
      </c>
      <c r="T288">
        <v>0.4</v>
      </c>
      <c r="U288">
        <v>0.2</v>
      </c>
    </row>
    <row r="289" spans="1:21" x14ac:dyDescent="0.25">
      <c r="A289">
        <v>1507</v>
      </c>
      <c r="B289" t="s">
        <v>10811</v>
      </c>
      <c r="C289" t="s">
        <v>20872</v>
      </c>
      <c r="D289">
        <v>13</v>
      </c>
      <c r="E289">
        <v>10</v>
      </c>
      <c r="F289">
        <v>3.67</v>
      </c>
      <c r="G289">
        <v>31</v>
      </c>
      <c r="H289">
        <v>31</v>
      </c>
      <c r="I289">
        <v>0</v>
      </c>
      <c r="J289">
        <v>193</v>
      </c>
      <c r="K289">
        <v>186</v>
      </c>
      <c r="L289">
        <v>79</v>
      </c>
      <c r="M289">
        <v>22</v>
      </c>
      <c r="N289">
        <v>164</v>
      </c>
      <c r="O289">
        <v>48</v>
      </c>
      <c r="P289">
        <v>1.21</v>
      </c>
      <c r="Q289">
        <v>7.66</v>
      </c>
      <c r="R289">
        <v>2.2200000000000002</v>
      </c>
      <c r="S289">
        <v>3.72</v>
      </c>
      <c r="T289">
        <v>2.9</v>
      </c>
      <c r="U289">
        <v>2.6</v>
      </c>
    </row>
    <row r="290" spans="1:21" x14ac:dyDescent="0.25">
      <c r="A290" t="s">
        <v>8745</v>
      </c>
      <c r="B290" t="s">
        <v>8746</v>
      </c>
      <c r="C290" t="s">
        <v>20873</v>
      </c>
      <c r="D290">
        <v>1</v>
      </c>
      <c r="E290">
        <v>0</v>
      </c>
      <c r="F290">
        <v>3.56</v>
      </c>
      <c r="G290">
        <v>0</v>
      </c>
      <c r="H290">
        <v>10</v>
      </c>
      <c r="I290">
        <v>0</v>
      </c>
      <c r="J290">
        <v>10</v>
      </c>
      <c r="K290">
        <v>9</v>
      </c>
      <c r="L290">
        <v>4</v>
      </c>
      <c r="M290">
        <v>1</v>
      </c>
      <c r="N290">
        <v>10</v>
      </c>
      <c r="O290">
        <v>3</v>
      </c>
      <c r="P290">
        <v>1.25</v>
      </c>
      <c r="Q290">
        <v>8.86</v>
      </c>
      <c r="R290">
        <v>3.14</v>
      </c>
      <c r="S290">
        <v>3.72</v>
      </c>
      <c r="T290">
        <v>0.1</v>
      </c>
      <c r="U290">
        <v>0.1</v>
      </c>
    </row>
    <row r="291" spans="1:21" x14ac:dyDescent="0.25">
      <c r="A291">
        <v>6819</v>
      </c>
      <c r="B291" t="s">
        <v>10658</v>
      </c>
      <c r="C291" t="s">
        <v>20881</v>
      </c>
      <c r="D291">
        <v>2</v>
      </c>
      <c r="E291">
        <v>2</v>
      </c>
      <c r="F291">
        <v>3.57</v>
      </c>
      <c r="G291">
        <v>0</v>
      </c>
      <c r="H291">
        <v>40</v>
      </c>
      <c r="I291">
        <v>0</v>
      </c>
      <c r="J291">
        <v>40</v>
      </c>
      <c r="K291">
        <v>38</v>
      </c>
      <c r="L291">
        <v>16</v>
      </c>
      <c r="M291">
        <v>4</v>
      </c>
      <c r="N291">
        <v>34</v>
      </c>
      <c r="O291">
        <v>13</v>
      </c>
      <c r="P291">
        <v>1.29</v>
      </c>
      <c r="Q291">
        <v>7.62</v>
      </c>
      <c r="R291">
        <v>2.94</v>
      </c>
      <c r="S291">
        <v>3.72</v>
      </c>
      <c r="T291">
        <v>0.2</v>
      </c>
      <c r="U291">
        <v>0.4</v>
      </c>
    </row>
    <row r="292" spans="1:21" x14ac:dyDescent="0.25">
      <c r="A292" t="s">
        <v>10650</v>
      </c>
      <c r="B292" t="s">
        <v>10651</v>
      </c>
      <c r="C292" t="s">
        <v>20869</v>
      </c>
      <c r="D292">
        <v>0</v>
      </c>
      <c r="E292">
        <v>0</v>
      </c>
      <c r="F292">
        <v>3.64</v>
      </c>
      <c r="G292">
        <v>0</v>
      </c>
      <c r="H292">
        <v>1</v>
      </c>
      <c r="I292">
        <v>0</v>
      </c>
      <c r="J292">
        <v>1</v>
      </c>
      <c r="K292">
        <v>1</v>
      </c>
      <c r="L292">
        <v>0</v>
      </c>
      <c r="M292">
        <v>0</v>
      </c>
      <c r="N292">
        <v>1</v>
      </c>
      <c r="O292">
        <v>0</v>
      </c>
      <c r="P292">
        <v>1.3</v>
      </c>
      <c r="Q292">
        <v>9.31</v>
      </c>
      <c r="R292">
        <v>3.9</v>
      </c>
      <c r="S292">
        <v>3.72</v>
      </c>
      <c r="T292">
        <v>0</v>
      </c>
      <c r="U292">
        <v>0.1</v>
      </c>
    </row>
    <row r="293" spans="1:21" x14ac:dyDescent="0.25">
      <c r="A293">
        <v>11457</v>
      </c>
      <c r="B293" t="s">
        <v>10380</v>
      </c>
      <c r="C293" t="s">
        <v>20866</v>
      </c>
      <c r="D293">
        <v>0</v>
      </c>
      <c r="E293">
        <v>0</v>
      </c>
      <c r="F293">
        <v>3.63</v>
      </c>
      <c r="G293">
        <v>0</v>
      </c>
      <c r="H293">
        <v>10</v>
      </c>
      <c r="I293">
        <v>0</v>
      </c>
      <c r="J293">
        <v>10</v>
      </c>
      <c r="K293">
        <v>10</v>
      </c>
      <c r="L293">
        <v>4</v>
      </c>
      <c r="M293">
        <v>1</v>
      </c>
      <c r="N293">
        <v>9</v>
      </c>
      <c r="O293">
        <v>3</v>
      </c>
      <c r="P293">
        <v>1.28</v>
      </c>
      <c r="Q293">
        <v>8.0299999999999994</v>
      </c>
      <c r="R293">
        <v>2.97</v>
      </c>
      <c r="S293">
        <v>3.72</v>
      </c>
      <c r="T293">
        <v>0</v>
      </c>
      <c r="U293">
        <v>0.1</v>
      </c>
    </row>
    <row r="294" spans="1:21" x14ac:dyDescent="0.25">
      <c r="A294">
        <v>7624</v>
      </c>
      <c r="B294" t="s">
        <v>997</v>
      </c>
      <c r="C294" t="s">
        <v>20890</v>
      </c>
      <c r="D294">
        <v>3</v>
      </c>
      <c r="E294">
        <v>3</v>
      </c>
      <c r="F294">
        <v>3.56</v>
      </c>
      <c r="G294">
        <v>0</v>
      </c>
      <c r="H294">
        <v>55</v>
      </c>
      <c r="I294">
        <v>2</v>
      </c>
      <c r="J294">
        <v>55</v>
      </c>
      <c r="K294">
        <v>52</v>
      </c>
      <c r="L294">
        <v>22</v>
      </c>
      <c r="M294">
        <v>6</v>
      </c>
      <c r="N294">
        <v>50</v>
      </c>
      <c r="O294">
        <v>17</v>
      </c>
      <c r="P294">
        <v>1.25</v>
      </c>
      <c r="Q294">
        <v>8.11</v>
      </c>
      <c r="R294">
        <v>2.79</v>
      </c>
      <c r="S294">
        <v>3.72</v>
      </c>
      <c r="T294">
        <v>0.3</v>
      </c>
      <c r="U294">
        <v>0.1</v>
      </c>
    </row>
    <row r="295" spans="1:21" x14ac:dyDescent="0.25">
      <c r="A295" t="s">
        <v>9950</v>
      </c>
      <c r="B295" t="s">
        <v>9951</v>
      </c>
      <c r="C295" t="s">
        <v>20871</v>
      </c>
      <c r="D295">
        <v>3</v>
      </c>
      <c r="E295">
        <v>3</v>
      </c>
      <c r="F295">
        <v>3.82</v>
      </c>
      <c r="G295">
        <v>10</v>
      </c>
      <c r="H295">
        <v>10</v>
      </c>
      <c r="I295">
        <v>0</v>
      </c>
      <c r="J295">
        <v>55</v>
      </c>
      <c r="K295">
        <v>49</v>
      </c>
      <c r="L295">
        <v>24</v>
      </c>
      <c r="M295">
        <v>5</v>
      </c>
      <c r="N295">
        <v>56</v>
      </c>
      <c r="O295">
        <v>25</v>
      </c>
      <c r="P295">
        <v>1.33</v>
      </c>
      <c r="Q295">
        <v>9.09</v>
      </c>
      <c r="R295">
        <v>4.09</v>
      </c>
      <c r="S295">
        <v>3.72</v>
      </c>
      <c r="T295">
        <v>0.7</v>
      </c>
      <c r="U295">
        <v>0.5</v>
      </c>
    </row>
    <row r="296" spans="1:21" x14ac:dyDescent="0.25">
      <c r="A296">
        <v>9080</v>
      </c>
      <c r="B296" t="s">
        <v>10434</v>
      </c>
      <c r="C296" t="s">
        <v>20875</v>
      </c>
      <c r="D296">
        <v>3</v>
      </c>
      <c r="E296">
        <v>3</v>
      </c>
      <c r="F296">
        <v>3.79</v>
      </c>
      <c r="G296">
        <v>0</v>
      </c>
      <c r="H296">
        <v>55</v>
      </c>
      <c r="I296">
        <v>3</v>
      </c>
      <c r="J296">
        <v>55</v>
      </c>
      <c r="K296">
        <v>49</v>
      </c>
      <c r="L296">
        <v>23</v>
      </c>
      <c r="M296">
        <v>6</v>
      </c>
      <c r="N296">
        <v>57</v>
      </c>
      <c r="O296">
        <v>23</v>
      </c>
      <c r="P296">
        <v>1.3</v>
      </c>
      <c r="Q296">
        <v>9.3800000000000008</v>
      </c>
      <c r="R296">
        <v>3.7</v>
      </c>
      <c r="S296">
        <v>3.72</v>
      </c>
      <c r="T296">
        <v>0.4</v>
      </c>
      <c r="U296">
        <v>0.4</v>
      </c>
    </row>
    <row r="297" spans="1:21" x14ac:dyDescent="0.25">
      <c r="A297" t="s">
        <v>10572</v>
      </c>
      <c r="B297" t="s">
        <v>10573</v>
      </c>
      <c r="C297" t="s">
        <v>20871</v>
      </c>
      <c r="D297">
        <v>0</v>
      </c>
      <c r="E297">
        <v>0</v>
      </c>
      <c r="F297">
        <v>3.64</v>
      </c>
      <c r="G297">
        <v>0</v>
      </c>
      <c r="H297">
        <v>1</v>
      </c>
      <c r="I297">
        <v>0</v>
      </c>
      <c r="J297">
        <v>1</v>
      </c>
      <c r="K297">
        <v>1</v>
      </c>
      <c r="L297">
        <v>0</v>
      </c>
      <c r="M297">
        <v>0</v>
      </c>
      <c r="N297">
        <v>1</v>
      </c>
      <c r="O297">
        <v>0</v>
      </c>
      <c r="P297">
        <v>1.29</v>
      </c>
      <c r="Q297">
        <v>7.86</v>
      </c>
      <c r="R297">
        <v>3.15</v>
      </c>
      <c r="S297">
        <v>3.73</v>
      </c>
      <c r="T297">
        <v>0</v>
      </c>
      <c r="U297">
        <v>0.1</v>
      </c>
    </row>
    <row r="298" spans="1:21" x14ac:dyDescent="0.25">
      <c r="A298" t="s">
        <v>10038</v>
      </c>
      <c r="B298" t="s">
        <v>10039</v>
      </c>
      <c r="C298" t="s">
        <v>20877</v>
      </c>
      <c r="D298">
        <v>0</v>
      </c>
      <c r="E298">
        <v>0</v>
      </c>
      <c r="F298">
        <v>3.56</v>
      </c>
      <c r="G298">
        <v>0</v>
      </c>
      <c r="H298">
        <v>1</v>
      </c>
      <c r="I298">
        <v>0</v>
      </c>
      <c r="J298">
        <v>1</v>
      </c>
      <c r="K298">
        <v>1</v>
      </c>
      <c r="L298">
        <v>0</v>
      </c>
      <c r="M298">
        <v>0</v>
      </c>
      <c r="N298">
        <v>1</v>
      </c>
      <c r="O298">
        <v>0</v>
      </c>
      <c r="P298">
        <v>1.34</v>
      </c>
      <c r="Q298">
        <v>9.14</v>
      </c>
      <c r="R298">
        <v>4.46</v>
      </c>
      <c r="S298">
        <v>3.73</v>
      </c>
      <c r="T298">
        <v>0</v>
      </c>
      <c r="U298">
        <v>0.1</v>
      </c>
    </row>
    <row r="299" spans="1:21" x14ac:dyDescent="0.25">
      <c r="A299">
        <v>1650</v>
      </c>
      <c r="B299" t="s">
        <v>10679</v>
      </c>
      <c r="C299" t="s">
        <v>20874</v>
      </c>
      <c r="D299">
        <v>0</v>
      </c>
      <c r="E299">
        <v>0</v>
      </c>
      <c r="F299">
        <v>3.63</v>
      </c>
      <c r="G299">
        <v>0</v>
      </c>
      <c r="H299">
        <v>1</v>
      </c>
      <c r="I299">
        <v>0</v>
      </c>
      <c r="J299">
        <v>1</v>
      </c>
      <c r="K299">
        <v>1</v>
      </c>
      <c r="L299">
        <v>0</v>
      </c>
      <c r="M299">
        <v>0</v>
      </c>
      <c r="N299">
        <v>1</v>
      </c>
      <c r="O299">
        <v>0</v>
      </c>
      <c r="P299">
        <v>1.3</v>
      </c>
      <c r="Q299">
        <v>7.58</v>
      </c>
      <c r="R299">
        <v>2.92</v>
      </c>
      <c r="S299">
        <v>3.73</v>
      </c>
      <c r="T299">
        <v>0</v>
      </c>
      <c r="U299">
        <v>0.1</v>
      </c>
    </row>
    <row r="300" spans="1:21" x14ac:dyDescent="0.25">
      <c r="A300">
        <v>10586</v>
      </c>
      <c r="B300" t="s">
        <v>10756</v>
      </c>
      <c r="C300" t="s">
        <v>20890</v>
      </c>
      <c r="D300">
        <v>3</v>
      </c>
      <c r="E300">
        <v>3</v>
      </c>
      <c r="F300">
        <v>3.54</v>
      </c>
      <c r="G300">
        <v>0</v>
      </c>
      <c r="H300">
        <v>65</v>
      </c>
      <c r="I300">
        <v>6</v>
      </c>
      <c r="J300">
        <v>65</v>
      </c>
      <c r="K300">
        <v>58</v>
      </c>
      <c r="L300">
        <v>26</v>
      </c>
      <c r="M300">
        <v>7</v>
      </c>
      <c r="N300">
        <v>64</v>
      </c>
      <c r="O300">
        <v>22</v>
      </c>
      <c r="P300">
        <v>1.23</v>
      </c>
      <c r="Q300">
        <v>8.8699999999999992</v>
      </c>
      <c r="R300">
        <v>3</v>
      </c>
      <c r="S300">
        <v>3.73</v>
      </c>
      <c r="T300">
        <v>0.3</v>
      </c>
      <c r="U300">
        <v>0.1</v>
      </c>
    </row>
    <row r="301" spans="1:21" x14ac:dyDescent="0.25">
      <c r="A301">
        <v>11137</v>
      </c>
      <c r="B301" t="s">
        <v>10881</v>
      </c>
      <c r="C301" t="s">
        <v>20876</v>
      </c>
      <c r="D301">
        <v>6</v>
      </c>
      <c r="E301">
        <v>5</v>
      </c>
      <c r="F301">
        <v>3.79</v>
      </c>
      <c r="G301">
        <v>16</v>
      </c>
      <c r="H301">
        <v>16</v>
      </c>
      <c r="I301">
        <v>0</v>
      </c>
      <c r="J301">
        <v>90</v>
      </c>
      <c r="K301">
        <v>84</v>
      </c>
      <c r="L301">
        <v>38</v>
      </c>
      <c r="M301">
        <v>9</v>
      </c>
      <c r="N301">
        <v>82</v>
      </c>
      <c r="O301">
        <v>32</v>
      </c>
      <c r="P301">
        <v>1.29</v>
      </c>
      <c r="Q301">
        <v>8.27</v>
      </c>
      <c r="R301">
        <v>3.22</v>
      </c>
      <c r="S301">
        <v>3.73</v>
      </c>
      <c r="T301">
        <v>1.3</v>
      </c>
      <c r="U301">
        <v>0.9</v>
      </c>
    </row>
    <row r="302" spans="1:21" x14ac:dyDescent="0.25">
      <c r="A302">
        <v>5615</v>
      </c>
      <c r="B302" t="s">
        <v>10589</v>
      </c>
      <c r="C302" t="s">
        <v>20865</v>
      </c>
      <c r="D302">
        <v>0</v>
      </c>
      <c r="E302">
        <v>0</v>
      </c>
      <c r="F302">
        <v>3.5</v>
      </c>
      <c r="G302">
        <v>0</v>
      </c>
      <c r="H302">
        <v>1</v>
      </c>
      <c r="I302">
        <v>0</v>
      </c>
      <c r="J302">
        <v>1</v>
      </c>
      <c r="K302">
        <v>1</v>
      </c>
      <c r="L302">
        <v>0</v>
      </c>
      <c r="M302">
        <v>0</v>
      </c>
      <c r="N302">
        <v>1</v>
      </c>
      <c r="O302">
        <v>0</v>
      </c>
      <c r="P302">
        <v>1.25</v>
      </c>
      <c r="Q302">
        <v>8.15</v>
      </c>
      <c r="R302">
        <v>3.07</v>
      </c>
      <c r="S302">
        <v>3.73</v>
      </c>
      <c r="T302">
        <v>0</v>
      </c>
      <c r="U302">
        <v>0.1</v>
      </c>
    </row>
    <row r="303" spans="1:21" x14ac:dyDescent="0.25">
      <c r="A303">
        <v>512</v>
      </c>
      <c r="B303" t="s">
        <v>10753</v>
      </c>
      <c r="C303" t="s">
        <v>20871</v>
      </c>
      <c r="D303">
        <v>0</v>
      </c>
      <c r="E303">
        <v>0</v>
      </c>
      <c r="F303">
        <v>3.97</v>
      </c>
      <c r="G303">
        <v>0</v>
      </c>
      <c r="H303">
        <v>0</v>
      </c>
      <c r="I303">
        <v>0</v>
      </c>
      <c r="J303">
        <v>1</v>
      </c>
      <c r="K303">
        <v>1</v>
      </c>
      <c r="L303">
        <v>0</v>
      </c>
      <c r="M303">
        <v>0</v>
      </c>
      <c r="N303">
        <v>1</v>
      </c>
      <c r="O303">
        <v>0</v>
      </c>
      <c r="P303">
        <v>1.32</v>
      </c>
      <c r="Q303">
        <v>7.46</v>
      </c>
      <c r="R303">
        <v>3.04</v>
      </c>
      <c r="S303">
        <v>3.73</v>
      </c>
      <c r="T303">
        <v>0</v>
      </c>
      <c r="U303">
        <v>0</v>
      </c>
    </row>
    <row r="304" spans="1:21" x14ac:dyDescent="0.25">
      <c r="A304">
        <v>4279</v>
      </c>
      <c r="B304" t="s">
        <v>10832</v>
      </c>
      <c r="C304" t="s">
        <v>1</v>
      </c>
      <c r="D304">
        <v>0</v>
      </c>
      <c r="E304">
        <v>0</v>
      </c>
      <c r="F304">
        <v>3.67</v>
      </c>
      <c r="G304">
        <v>0</v>
      </c>
      <c r="H304">
        <v>10</v>
      </c>
      <c r="I304">
        <v>0</v>
      </c>
      <c r="J304">
        <v>10</v>
      </c>
      <c r="K304">
        <v>9</v>
      </c>
      <c r="L304">
        <v>4</v>
      </c>
      <c r="M304">
        <v>1</v>
      </c>
      <c r="N304">
        <v>9</v>
      </c>
      <c r="O304">
        <v>4</v>
      </c>
      <c r="P304">
        <v>1.28</v>
      </c>
      <c r="Q304">
        <v>8.19</v>
      </c>
      <c r="R304">
        <v>3.17</v>
      </c>
      <c r="S304">
        <v>3.74</v>
      </c>
      <c r="T304">
        <v>0.1</v>
      </c>
      <c r="U304">
        <v>0.1</v>
      </c>
    </row>
    <row r="305" spans="1:21" x14ac:dyDescent="0.25">
      <c r="A305">
        <v>12555</v>
      </c>
      <c r="B305" t="s">
        <v>10182</v>
      </c>
      <c r="C305" t="s">
        <v>20870</v>
      </c>
      <c r="D305">
        <v>3</v>
      </c>
      <c r="E305">
        <v>3</v>
      </c>
      <c r="F305">
        <v>3.23</v>
      </c>
      <c r="G305">
        <v>0</v>
      </c>
      <c r="H305">
        <v>65</v>
      </c>
      <c r="I305">
        <v>6</v>
      </c>
      <c r="J305">
        <v>65</v>
      </c>
      <c r="K305">
        <v>52</v>
      </c>
      <c r="L305">
        <v>23</v>
      </c>
      <c r="M305">
        <v>8</v>
      </c>
      <c r="N305">
        <v>75</v>
      </c>
      <c r="O305">
        <v>28</v>
      </c>
      <c r="P305">
        <v>1.23</v>
      </c>
      <c r="Q305">
        <v>10.4</v>
      </c>
      <c r="R305">
        <v>3.87</v>
      </c>
      <c r="S305">
        <v>3.74</v>
      </c>
      <c r="T305">
        <v>0.4</v>
      </c>
      <c r="U305">
        <v>0.7</v>
      </c>
    </row>
    <row r="306" spans="1:21" x14ac:dyDescent="0.25">
      <c r="A306">
        <v>8801</v>
      </c>
      <c r="B306" t="s">
        <v>10502</v>
      </c>
      <c r="C306" t="s">
        <v>20888</v>
      </c>
      <c r="D306">
        <v>0</v>
      </c>
      <c r="E306">
        <v>0</v>
      </c>
      <c r="F306">
        <v>3.52</v>
      </c>
      <c r="G306">
        <v>0</v>
      </c>
      <c r="H306">
        <v>1</v>
      </c>
      <c r="I306">
        <v>0</v>
      </c>
      <c r="J306">
        <v>1</v>
      </c>
      <c r="K306">
        <v>1</v>
      </c>
      <c r="L306">
        <v>0</v>
      </c>
      <c r="M306">
        <v>0</v>
      </c>
      <c r="N306">
        <v>1</v>
      </c>
      <c r="O306">
        <v>0</v>
      </c>
      <c r="P306">
        <v>1.27</v>
      </c>
      <c r="Q306">
        <v>8.75</v>
      </c>
      <c r="R306">
        <v>3.53</v>
      </c>
      <c r="S306">
        <v>3.74</v>
      </c>
      <c r="T306">
        <v>0</v>
      </c>
      <c r="U306">
        <v>0.1</v>
      </c>
    </row>
    <row r="307" spans="1:21" x14ac:dyDescent="0.25">
      <c r="A307">
        <v>10504</v>
      </c>
      <c r="B307" t="s">
        <v>10671</v>
      </c>
      <c r="C307" t="s">
        <v>20892</v>
      </c>
      <c r="D307">
        <v>0</v>
      </c>
      <c r="E307">
        <v>1</v>
      </c>
      <c r="F307">
        <v>3.59</v>
      </c>
      <c r="G307">
        <v>0</v>
      </c>
      <c r="H307">
        <v>10</v>
      </c>
      <c r="I307">
        <v>0</v>
      </c>
      <c r="J307">
        <v>10</v>
      </c>
      <c r="K307">
        <v>9</v>
      </c>
      <c r="L307">
        <v>4</v>
      </c>
      <c r="M307">
        <v>1</v>
      </c>
      <c r="N307">
        <v>9</v>
      </c>
      <c r="O307">
        <v>4</v>
      </c>
      <c r="P307">
        <v>1.28</v>
      </c>
      <c r="Q307">
        <v>8.31</v>
      </c>
      <c r="R307">
        <v>3.22</v>
      </c>
      <c r="S307">
        <v>3.74</v>
      </c>
      <c r="T307">
        <v>0.1</v>
      </c>
      <c r="U307">
        <v>0.1</v>
      </c>
    </row>
    <row r="308" spans="1:21" x14ac:dyDescent="0.25">
      <c r="A308" t="s">
        <v>22754</v>
      </c>
      <c r="B308" t="s">
        <v>22755</v>
      </c>
      <c r="C308" t="s">
        <v>20874</v>
      </c>
      <c r="D308">
        <v>0</v>
      </c>
      <c r="E308">
        <v>0</v>
      </c>
      <c r="F308">
        <v>3.64</v>
      </c>
      <c r="G308">
        <v>0</v>
      </c>
      <c r="H308">
        <v>1</v>
      </c>
      <c r="I308">
        <v>0</v>
      </c>
      <c r="J308">
        <v>1</v>
      </c>
      <c r="K308">
        <v>1</v>
      </c>
      <c r="L308">
        <v>0</v>
      </c>
      <c r="M308">
        <v>0</v>
      </c>
      <c r="N308">
        <v>1</v>
      </c>
      <c r="O308">
        <v>0</v>
      </c>
      <c r="P308">
        <v>1.34</v>
      </c>
      <c r="Q308">
        <v>9.31</v>
      </c>
      <c r="R308">
        <v>4.1900000000000004</v>
      </c>
      <c r="S308">
        <v>3.74</v>
      </c>
      <c r="T308">
        <v>0</v>
      </c>
      <c r="U308">
        <v>0.1</v>
      </c>
    </row>
    <row r="309" spans="1:21" x14ac:dyDescent="0.25">
      <c r="A309">
        <v>4972</v>
      </c>
      <c r="B309" t="s">
        <v>10840</v>
      </c>
      <c r="C309" t="s">
        <v>20880</v>
      </c>
      <c r="D309">
        <v>13</v>
      </c>
      <c r="E309">
        <v>10</v>
      </c>
      <c r="F309">
        <v>3.74</v>
      </c>
      <c r="G309">
        <v>32</v>
      </c>
      <c r="H309">
        <v>32</v>
      </c>
      <c r="I309">
        <v>0</v>
      </c>
      <c r="J309">
        <v>209</v>
      </c>
      <c r="K309">
        <v>197</v>
      </c>
      <c r="L309">
        <v>87</v>
      </c>
      <c r="M309">
        <v>24</v>
      </c>
      <c r="N309">
        <v>191</v>
      </c>
      <c r="O309">
        <v>59</v>
      </c>
      <c r="P309">
        <v>1.23</v>
      </c>
      <c r="Q309">
        <v>8.24</v>
      </c>
      <c r="R309">
        <v>2.54</v>
      </c>
      <c r="S309">
        <v>3.74</v>
      </c>
      <c r="T309">
        <v>3.6</v>
      </c>
      <c r="U309">
        <v>3.9</v>
      </c>
    </row>
    <row r="310" spans="1:21" x14ac:dyDescent="0.25">
      <c r="A310">
        <v>9674</v>
      </c>
      <c r="B310" t="s">
        <v>10131</v>
      </c>
      <c r="C310" t="s">
        <v>20889</v>
      </c>
      <c r="D310">
        <v>2</v>
      </c>
      <c r="E310">
        <v>2</v>
      </c>
      <c r="F310">
        <v>3.42</v>
      </c>
      <c r="G310">
        <v>2</v>
      </c>
      <c r="H310">
        <v>32</v>
      </c>
      <c r="I310">
        <v>0</v>
      </c>
      <c r="J310">
        <v>39</v>
      </c>
      <c r="K310">
        <v>37</v>
      </c>
      <c r="L310">
        <v>15</v>
      </c>
      <c r="M310">
        <v>5</v>
      </c>
      <c r="N310">
        <v>35</v>
      </c>
      <c r="O310">
        <v>9</v>
      </c>
      <c r="P310">
        <v>1.1599999999999999</v>
      </c>
      <c r="Q310">
        <v>8.0500000000000007</v>
      </c>
      <c r="R310">
        <v>2.0299999999999998</v>
      </c>
      <c r="S310">
        <v>3.74</v>
      </c>
      <c r="T310">
        <v>0.3</v>
      </c>
      <c r="U310">
        <v>0.4</v>
      </c>
    </row>
    <row r="311" spans="1:21" x14ac:dyDescent="0.25">
      <c r="A311">
        <v>2010</v>
      </c>
      <c r="B311" t="s">
        <v>10762</v>
      </c>
      <c r="C311" t="s">
        <v>20890</v>
      </c>
      <c r="D311">
        <v>0</v>
      </c>
      <c r="E311">
        <v>0</v>
      </c>
      <c r="F311">
        <v>3.65</v>
      </c>
      <c r="G311">
        <v>0</v>
      </c>
      <c r="H311">
        <v>1</v>
      </c>
      <c r="I311">
        <v>0</v>
      </c>
      <c r="J311">
        <v>1</v>
      </c>
      <c r="K311">
        <v>1</v>
      </c>
      <c r="L311">
        <v>0</v>
      </c>
      <c r="M311">
        <v>0</v>
      </c>
      <c r="N311">
        <v>1</v>
      </c>
      <c r="O311">
        <v>0</v>
      </c>
      <c r="P311">
        <v>1.25</v>
      </c>
      <c r="Q311">
        <v>8.25</v>
      </c>
      <c r="R311">
        <v>2.79</v>
      </c>
      <c r="S311">
        <v>3.74</v>
      </c>
      <c r="T311">
        <v>0</v>
      </c>
      <c r="U311">
        <v>0.1</v>
      </c>
    </row>
    <row r="312" spans="1:21" x14ac:dyDescent="0.25">
      <c r="A312">
        <v>2717</v>
      </c>
      <c r="B312" t="s">
        <v>10707</v>
      </c>
      <c r="C312" t="s">
        <v>20881</v>
      </c>
      <c r="D312">
        <v>12</v>
      </c>
      <c r="E312">
        <v>10</v>
      </c>
      <c r="F312">
        <v>3.81</v>
      </c>
      <c r="G312">
        <v>31</v>
      </c>
      <c r="H312">
        <v>31</v>
      </c>
      <c r="I312">
        <v>0</v>
      </c>
      <c r="J312">
        <v>190</v>
      </c>
      <c r="K312">
        <v>194</v>
      </c>
      <c r="L312">
        <v>81</v>
      </c>
      <c r="M312">
        <v>20</v>
      </c>
      <c r="N312">
        <v>148</v>
      </c>
      <c r="O312">
        <v>44</v>
      </c>
      <c r="P312">
        <v>1.25</v>
      </c>
      <c r="Q312">
        <v>6.99</v>
      </c>
      <c r="R312">
        <v>2.0699999999999998</v>
      </c>
      <c r="S312">
        <v>3.74</v>
      </c>
      <c r="T312">
        <v>2.8</v>
      </c>
      <c r="U312">
        <v>3.3</v>
      </c>
    </row>
    <row r="313" spans="1:21" x14ac:dyDescent="0.25">
      <c r="A313">
        <v>7980</v>
      </c>
      <c r="B313" t="s">
        <v>10473</v>
      </c>
      <c r="C313" t="s">
        <v>20876</v>
      </c>
      <c r="D313">
        <v>0</v>
      </c>
      <c r="E313">
        <v>0</v>
      </c>
      <c r="F313">
        <v>3.59</v>
      </c>
      <c r="G313">
        <v>0</v>
      </c>
      <c r="H313">
        <v>1</v>
      </c>
      <c r="I313">
        <v>0</v>
      </c>
      <c r="J313">
        <v>1</v>
      </c>
      <c r="K313">
        <v>1</v>
      </c>
      <c r="L313">
        <v>0</v>
      </c>
      <c r="M313">
        <v>0</v>
      </c>
      <c r="N313">
        <v>1</v>
      </c>
      <c r="O313">
        <v>0</v>
      </c>
      <c r="P313">
        <v>1.27</v>
      </c>
      <c r="Q313">
        <v>8.4</v>
      </c>
      <c r="R313">
        <v>3.2</v>
      </c>
      <c r="S313">
        <v>3.74</v>
      </c>
      <c r="T313">
        <v>0</v>
      </c>
      <c r="U313">
        <v>0.1</v>
      </c>
    </row>
    <row r="314" spans="1:21" x14ac:dyDescent="0.25">
      <c r="A314" t="s">
        <v>9780</v>
      </c>
      <c r="B314" t="s">
        <v>9781</v>
      </c>
      <c r="C314" t="s">
        <v>20891</v>
      </c>
      <c r="D314">
        <v>0</v>
      </c>
      <c r="E314">
        <v>1</v>
      </c>
      <c r="F314">
        <v>3.68</v>
      </c>
      <c r="G314">
        <v>0</v>
      </c>
      <c r="H314">
        <v>10</v>
      </c>
      <c r="I314">
        <v>0</v>
      </c>
      <c r="J314">
        <v>10</v>
      </c>
      <c r="K314">
        <v>9</v>
      </c>
      <c r="L314">
        <v>4</v>
      </c>
      <c r="M314">
        <v>1</v>
      </c>
      <c r="N314">
        <v>9</v>
      </c>
      <c r="O314">
        <v>4</v>
      </c>
      <c r="P314">
        <v>1.29</v>
      </c>
      <c r="Q314">
        <v>8.2200000000000006</v>
      </c>
      <c r="R314">
        <v>3.19</v>
      </c>
      <c r="S314">
        <v>3.74</v>
      </c>
      <c r="T314">
        <v>0</v>
      </c>
      <c r="U314">
        <v>0.1</v>
      </c>
    </row>
    <row r="315" spans="1:21" x14ac:dyDescent="0.25">
      <c r="A315" t="s">
        <v>10245</v>
      </c>
      <c r="B315" t="s">
        <v>10246</v>
      </c>
      <c r="C315" t="s">
        <v>20865</v>
      </c>
      <c r="D315">
        <v>0</v>
      </c>
      <c r="E315">
        <v>0</v>
      </c>
      <c r="F315">
        <v>3.52</v>
      </c>
      <c r="G315">
        <v>0</v>
      </c>
      <c r="H315">
        <v>1</v>
      </c>
      <c r="I315">
        <v>0</v>
      </c>
      <c r="J315">
        <v>1</v>
      </c>
      <c r="K315">
        <v>1</v>
      </c>
      <c r="L315">
        <v>0</v>
      </c>
      <c r="M315">
        <v>0</v>
      </c>
      <c r="N315">
        <v>1</v>
      </c>
      <c r="O315">
        <v>0</v>
      </c>
      <c r="P315">
        <v>1.26</v>
      </c>
      <c r="Q315">
        <v>8.26</v>
      </c>
      <c r="R315">
        <v>3.23</v>
      </c>
      <c r="S315">
        <v>3.74</v>
      </c>
      <c r="T315">
        <v>0</v>
      </c>
      <c r="U315">
        <v>0.1</v>
      </c>
    </row>
    <row r="316" spans="1:21" x14ac:dyDescent="0.25">
      <c r="A316" t="s">
        <v>22756</v>
      </c>
      <c r="B316" t="s">
        <v>22757</v>
      </c>
      <c r="C316" t="s">
        <v>1</v>
      </c>
      <c r="D316">
        <v>0</v>
      </c>
      <c r="E316">
        <v>0</v>
      </c>
      <c r="F316">
        <v>3.67</v>
      </c>
      <c r="G316">
        <v>0</v>
      </c>
      <c r="H316">
        <v>0</v>
      </c>
      <c r="I316">
        <v>0</v>
      </c>
      <c r="J316">
        <v>1</v>
      </c>
      <c r="K316">
        <v>1</v>
      </c>
      <c r="L316">
        <v>0</v>
      </c>
      <c r="M316">
        <v>0</v>
      </c>
      <c r="N316">
        <v>1</v>
      </c>
      <c r="O316">
        <v>0</v>
      </c>
      <c r="P316">
        <v>1.22</v>
      </c>
      <c r="Q316">
        <v>7.79</v>
      </c>
      <c r="R316">
        <v>2.33</v>
      </c>
      <c r="S316">
        <v>3.74</v>
      </c>
      <c r="T316">
        <v>0</v>
      </c>
      <c r="U316">
        <v>0</v>
      </c>
    </row>
    <row r="317" spans="1:21" x14ac:dyDescent="0.25">
      <c r="A317">
        <v>7293</v>
      </c>
      <c r="B317" t="s">
        <v>10823</v>
      </c>
      <c r="C317" t="s">
        <v>20869</v>
      </c>
      <c r="D317">
        <v>3</v>
      </c>
      <c r="E317">
        <v>3</v>
      </c>
      <c r="F317">
        <v>3.42</v>
      </c>
      <c r="G317">
        <v>0</v>
      </c>
      <c r="H317">
        <v>65</v>
      </c>
      <c r="I317">
        <v>28</v>
      </c>
      <c r="J317">
        <v>65</v>
      </c>
      <c r="K317">
        <v>67</v>
      </c>
      <c r="L317">
        <v>25</v>
      </c>
      <c r="M317">
        <v>4</v>
      </c>
      <c r="N317">
        <v>44</v>
      </c>
      <c r="O317">
        <v>21</v>
      </c>
      <c r="P317">
        <v>1.35</v>
      </c>
      <c r="Q317">
        <v>6.13</v>
      </c>
      <c r="R317">
        <v>2.92</v>
      </c>
      <c r="S317">
        <v>3.75</v>
      </c>
      <c r="T317">
        <v>0.3</v>
      </c>
      <c r="U317">
        <v>0.5</v>
      </c>
    </row>
    <row r="318" spans="1:21" x14ac:dyDescent="0.25">
      <c r="A318">
        <v>10796</v>
      </c>
      <c r="B318" t="s">
        <v>10661</v>
      </c>
      <c r="C318" t="s">
        <v>20890</v>
      </c>
      <c r="D318">
        <v>0</v>
      </c>
      <c r="E318">
        <v>0</v>
      </c>
      <c r="F318">
        <v>3.65</v>
      </c>
      <c r="G318">
        <v>0</v>
      </c>
      <c r="H318">
        <v>10</v>
      </c>
      <c r="I318">
        <v>0</v>
      </c>
      <c r="J318">
        <v>10</v>
      </c>
      <c r="K318">
        <v>9</v>
      </c>
      <c r="L318">
        <v>4</v>
      </c>
      <c r="M318">
        <v>1</v>
      </c>
      <c r="N318">
        <v>10</v>
      </c>
      <c r="O318">
        <v>4</v>
      </c>
      <c r="P318">
        <v>1.29</v>
      </c>
      <c r="Q318">
        <v>8.7899999999999991</v>
      </c>
      <c r="R318">
        <v>3.52</v>
      </c>
      <c r="S318">
        <v>3.75</v>
      </c>
      <c r="T318">
        <v>0</v>
      </c>
      <c r="U318">
        <v>0.1</v>
      </c>
    </row>
    <row r="319" spans="1:21" x14ac:dyDescent="0.25">
      <c r="A319">
        <v>10234</v>
      </c>
      <c r="B319" t="s">
        <v>10847</v>
      </c>
      <c r="C319" t="s">
        <v>20867</v>
      </c>
      <c r="D319">
        <v>3</v>
      </c>
      <c r="E319">
        <v>3</v>
      </c>
      <c r="F319">
        <v>3.68</v>
      </c>
      <c r="G319">
        <v>0</v>
      </c>
      <c r="H319">
        <v>55</v>
      </c>
      <c r="I319">
        <v>2</v>
      </c>
      <c r="J319">
        <v>55</v>
      </c>
      <c r="K319">
        <v>53</v>
      </c>
      <c r="L319">
        <v>22</v>
      </c>
      <c r="M319">
        <v>4</v>
      </c>
      <c r="N319">
        <v>45</v>
      </c>
      <c r="O319">
        <v>22</v>
      </c>
      <c r="P319">
        <v>1.36</v>
      </c>
      <c r="Q319">
        <v>7.3</v>
      </c>
      <c r="R319">
        <v>3.54</v>
      </c>
      <c r="S319">
        <v>3.75</v>
      </c>
      <c r="T319">
        <v>0.2</v>
      </c>
      <c r="U319">
        <v>0.1</v>
      </c>
    </row>
    <row r="320" spans="1:21" x14ac:dyDescent="0.25">
      <c r="A320">
        <v>12962</v>
      </c>
      <c r="B320" t="s">
        <v>8630</v>
      </c>
      <c r="C320" t="s">
        <v>20866</v>
      </c>
      <c r="D320">
        <v>1</v>
      </c>
      <c r="E320">
        <v>1</v>
      </c>
      <c r="F320">
        <v>3.72</v>
      </c>
      <c r="G320">
        <v>0</v>
      </c>
      <c r="H320">
        <v>15</v>
      </c>
      <c r="I320">
        <v>0</v>
      </c>
      <c r="J320">
        <v>15</v>
      </c>
      <c r="K320">
        <v>14</v>
      </c>
      <c r="L320">
        <v>6</v>
      </c>
      <c r="M320">
        <v>1</v>
      </c>
      <c r="N320">
        <v>14</v>
      </c>
      <c r="O320">
        <v>5</v>
      </c>
      <c r="P320">
        <v>1.3</v>
      </c>
      <c r="Q320">
        <v>8.2799999999999994</v>
      </c>
      <c r="R320">
        <v>3.19</v>
      </c>
      <c r="S320">
        <v>3.75</v>
      </c>
      <c r="T320">
        <v>0.1</v>
      </c>
      <c r="U320">
        <v>0</v>
      </c>
    </row>
    <row r="321" spans="1:21" x14ac:dyDescent="0.25">
      <c r="A321">
        <v>5180</v>
      </c>
      <c r="B321" t="s">
        <v>10442</v>
      </c>
      <c r="C321" t="s">
        <v>20881</v>
      </c>
      <c r="D321">
        <v>0</v>
      </c>
      <c r="E321">
        <v>0</v>
      </c>
      <c r="F321">
        <v>3.71</v>
      </c>
      <c r="G321">
        <v>0</v>
      </c>
      <c r="H321">
        <v>1</v>
      </c>
      <c r="I321">
        <v>0</v>
      </c>
      <c r="J321">
        <v>1</v>
      </c>
      <c r="K321">
        <v>1</v>
      </c>
      <c r="L321">
        <v>0</v>
      </c>
      <c r="M321">
        <v>0</v>
      </c>
      <c r="N321">
        <v>1</v>
      </c>
      <c r="O321">
        <v>0</v>
      </c>
      <c r="P321">
        <v>1.33</v>
      </c>
      <c r="Q321">
        <v>9.5500000000000007</v>
      </c>
      <c r="R321">
        <v>4.33</v>
      </c>
      <c r="S321">
        <v>3.75</v>
      </c>
      <c r="T321">
        <v>0</v>
      </c>
      <c r="U321">
        <v>0.1</v>
      </c>
    </row>
    <row r="322" spans="1:21" x14ac:dyDescent="0.25">
      <c r="A322" t="s">
        <v>9419</v>
      </c>
      <c r="B322" t="s">
        <v>7723</v>
      </c>
      <c r="C322" t="s">
        <v>20871</v>
      </c>
      <c r="D322">
        <v>0</v>
      </c>
      <c r="E322">
        <v>0</v>
      </c>
      <c r="F322">
        <v>3.66</v>
      </c>
      <c r="G322">
        <v>0</v>
      </c>
      <c r="H322">
        <v>1</v>
      </c>
      <c r="I322">
        <v>0</v>
      </c>
      <c r="J322">
        <v>1</v>
      </c>
      <c r="K322">
        <v>1</v>
      </c>
      <c r="L322">
        <v>0</v>
      </c>
      <c r="M322">
        <v>0</v>
      </c>
      <c r="N322">
        <v>1</v>
      </c>
      <c r="O322">
        <v>0</v>
      </c>
      <c r="P322">
        <v>1.29</v>
      </c>
      <c r="Q322">
        <v>7.78</v>
      </c>
      <c r="R322">
        <v>3.09</v>
      </c>
      <c r="S322">
        <v>3.75</v>
      </c>
      <c r="T322">
        <v>0</v>
      </c>
      <c r="U322">
        <v>0.1</v>
      </c>
    </row>
    <row r="323" spans="1:21" x14ac:dyDescent="0.25">
      <c r="A323">
        <v>14077</v>
      </c>
      <c r="B323" t="s">
        <v>10633</v>
      </c>
      <c r="C323" t="s">
        <v>20867</v>
      </c>
      <c r="D323">
        <v>1</v>
      </c>
      <c r="E323">
        <v>1</v>
      </c>
      <c r="F323">
        <v>3.56</v>
      </c>
      <c r="G323">
        <v>0</v>
      </c>
      <c r="H323">
        <v>20</v>
      </c>
      <c r="I323">
        <v>0</v>
      </c>
      <c r="J323">
        <v>20</v>
      </c>
      <c r="K323">
        <v>18</v>
      </c>
      <c r="L323">
        <v>8</v>
      </c>
      <c r="M323">
        <v>2</v>
      </c>
      <c r="N323">
        <v>18</v>
      </c>
      <c r="O323">
        <v>7</v>
      </c>
      <c r="P323">
        <v>1.29</v>
      </c>
      <c r="Q323">
        <v>8.0500000000000007</v>
      </c>
      <c r="R323">
        <v>3.3</v>
      </c>
      <c r="S323">
        <v>3.75</v>
      </c>
      <c r="T323">
        <v>0.1</v>
      </c>
      <c r="U323">
        <v>0.1</v>
      </c>
    </row>
    <row r="324" spans="1:21" x14ac:dyDescent="0.25">
      <c r="A324" t="s">
        <v>22758</v>
      </c>
      <c r="B324" t="s">
        <v>22759</v>
      </c>
      <c r="C324" t="s">
        <v>20867</v>
      </c>
      <c r="D324">
        <v>0</v>
      </c>
      <c r="E324">
        <v>0</v>
      </c>
      <c r="F324">
        <v>3.64</v>
      </c>
      <c r="G324">
        <v>0</v>
      </c>
      <c r="H324">
        <v>1</v>
      </c>
      <c r="I324">
        <v>0</v>
      </c>
      <c r="J324">
        <v>1</v>
      </c>
      <c r="K324">
        <v>1</v>
      </c>
      <c r="L324">
        <v>0</v>
      </c>
      <c r="M324">
        <v>0</v>
      </c>
      <c r="N324">
        <v>1</v>
      </c>
      <c r="O324">
        <v>0</v>
      </c>
      <c r="P324">
        <v>1.29</v>
      </c>
      <c r="Q324">
        <v>7.76</v>
      </c>
      <c r="R324">
        <v>3.14</v>
      </c>
      <c r="S324">
        <v>3.75</v>
      </c>
      <c r="T324">
        <v>0</v>
      </c>
      <c r="U324">
        <v>0.1</v>
      </c>
    </row>
    <row r="325" spans="1:21" x14ac:dyDescent="0.25">
      <c r="A325">
        <v>8410</v>
      </c>
      <c r="B325" t="s">
        <v>10361</v>
      </c>
      <c r="C325" t="s">
        <v>20865</v>
      </c>
      <c r="D325">
        <v>1</v>
      </c>
      <c r="E325">
        <v>1</v>
      </c>
      <c r="F325">
        <v>3.52</v>
      </c>
      <c r="G325">
        <v>0</v>
      </c>
      <c r="H325">
        <v>30</v>
      </c>
      <c r="I325">
        <v>0</v>
      </c>
      <c r="J325">
        <v>30</v>
      </c>
      <c r="K325">
        <v>28</v>
      </c>
      <c r="L325">
        <v>12</v>
      </c>
      <c r="M325">
        <v>3</v>
      </c>
      <c r="N325">
        <v>27</v>
      </c>
      <c r="O325">
        <v>10</v>
      </c>
      <c r="P325">
        <v>1.24</v>
      </c>
      <c r="Q325">
        <v>8.08</v>
      </c>
      <c r="R325">
        <v>2.87</v>
      </c>
      <c r="S325">
        <v>3.75</v>
      </c>
      <c r="T325">
        <v>0.1</v>
      </c>
      <c r="U325">
        <v>0.2</v>
      </c>
    </row>
    <row r="326" spans="1:21" x14ac:dyDescent="0.25">
      <c r="A326">
        <v>9761</v>
      </c>
      <c r="B326" t="s">
        <v>9863</v>
      </c>
      <c r="C326" t="s">
        <v>20881</v>
      </c>
      <c r="D326">
        <v>5</v>
      </c>
      <c r="E326">
        <v>4</v>
      </c>
      <c r="F326">
        <v>3.72</v>
      </c>
      <c r="G326">
        <v>6</v>
      </c>
      <c r="H326">
        <v>51</v>
      </c>
      <c r="I326">
        <v>1</v>
      </c>
      <c r="J326">
        <v>81</v>
      </c>
      <c r="K326">
        <v>79</v>
      </c>
      <c r="L326">
        <v>34</v>
      </c>
      <c r="M326">
        <v>8</v>
      </c>
      <c r="N326">
        <v>70</v>
      </c>
      <c r="O326">
        <v>27</v>
      </c>
      <c r="P326">
        <v>1.3</v>
      </c>
      <c r="Q326">
        <v>7.7</v>
      </c>
      <c r="R326">
        <v>2.95</v>
      </c>
      <c r="S326">
        <v>3.75</v>
      </c>
      <c r="T326">
        <v>0.7</v>
      </c>
      <c r="U326">
        <v>0.9</v>
      </c>
    </row>
    <row r="327" spans="1:21" x14ac:dyDescent="0.25">
      <c r="A327">
        <v>6371</v>
      </c>
      <c r="B327" t="s">
        <v>4925</v>
      </c>
      <c r="C327" t="s">
        <v>20867</v>
      </c>
      <c r="D327">
        <v>0</v>
      </c>
      <c r="E327">
        <v>0</v>
      </c>
      <c r="F327">
        <v>3.97</v>
      </c>
      <c r="G327">
        <v>0</v>
      </c>
      <c r="H327">
        <v>1</v>
      </c>
      <c r="I327">
        <v>0</v>
      </c>
      <c r="J327">
        <v>1</v>
      </c>
      <c r="K327">
        <v>1</v>
      </c>
      <c r="L327">
        <v>0</v>
      </c>
      <c r="M327">
        <v>0</v>
      </c>
      <c r="N327">
        <v>1</v>
      </c>
      <c r="O327">
        <v>1</v>
      </c>
      <c r="P327">
        <v>1.42</v>
      </c>
      <c r="Q327">
        <v>10.23</v>
      </c>
      <c r="R327">
        <v>5.51</v>
      </c>
      <c r="S327">
        <v>3.75</v>
      </c>
      <c r="T327">
        <v>0</v>
      </c>
      <c r="U327">
        <v>0.1</v>
      </c>
    </row>
    <row r="328" spans="1:21" x14ac:dyDescent="0.25">
      <c r="A328">
        <v>8280</v>
      </c>
      <c r="B328" t="s">
        <v>10722</v>
      </c>
      <c r="C328" t="s">
        <v>20886</v>
      </c>
      <c r="D328">
        <v>2</v>
      </c>
      <c r="E328">
        <v>2</v>
      </c>
      <c r="F328">
        <v>3.3</v>
      </c>
      <c r="G328">
        <v>0</v>
      </c>
      <c r="H328">
        <v>40</v>
      </c>
      <c r="I328">
        <v>0</v>
      </c>
      <c r="J328">
        <v>40</v>
      </c>
      <c r="K328">
        <v>34</v>
      </c>
      <c r="L328">
        <v>15</v>
      </c>
      <c r="M328">
        <v>5</v>
      </c>
      <c r="N328">
        <v>42</v>
      </c>
      <c r="O328">
        <v>14</v>
      </c>
      <c r="P328">
        <v>1.21</v>
      </c>
      <c r="Q328">
        <v>9.51</v>
      </c>
      <c r="R328">
        <v>3.18</v>
      </c>
      <c r="S328">
        <v>3.75</v>
      </c>
      <c r="T328">
        <v>0.3</v>
      </c>
      <c r="U328">
        <v>0.5</v>
      </c>
    </row>
    <row r="329" spans="1:21" x14ac:dyDescent="0.25">
      <c r="A329" t="s">
        <v>9939</v>
      </c>
      <c r="B329" t="s">
        <v>9940</v>
      </c>
      <c r="C329" t="s">
        <v>20890</v>
      </c>
      <c r="D329">
        <v>0</v>
      </c>
      <c r="E329">
        <v>0</v>
      </c>
      <c r="F329">
        <v>3.6</v>
      </c>
      <c r="G329">
        <v>0</v>
      </c>
      <c r="H329">
        <v>1</v>
      </c>
      <c r="I329">
        <v>0</v>
      </c>
      <c r="J329">
        <v>1</v>
      </c>
      <c r="K329">
        <v>1</v>
      </c>
      <c r="L329">
        <v>0</v>
      </c>
      <c r="M329">
        <v>0</v>
      </c>
      <c r="N329">
        <v>1</v>
      </c>
      <c r="O329">
        <v>0</v>
      </c>
      <c r="P329">
        <v>1.27</v>
      </c>
      <c r="Q329">
        <v>8.3000000000000007</v>
      </c>
      <c r="R329">
        <v>3.09</v>
      </c>
      <c r="S329">
        <v>3.75</v>
      </c>
      <c r="T329">
        <v>0</v>
      </c>
      <c r="U329">
        <v>0.1</v>
      </c>
    </row>
    <row r="330" spans="1:21" x14ac:dyDescent="0.25">
      <c r="A330" t="s">
        <v>10665</v>
      </c>
      <c r="B330" t="s">
        <v>10666</v>
      </c>
      <c r="C330" t="s">
        <v>20866</v>
      </c>
      <c r="D330">
        <v>2</v>
      </c>
      <c r="E330">
        <v>2</v>
      </c>
      <c r="F330">
        <v>3.85</v>
      </c>
      <c r="G330">
        <v>5</v>
      </c>
      <c r="H330">
        <v>5</v>
      </c>
      <c r="I330">
        <v>0</v>
      </c>
      <c r="J330">
        <v>28</v>
      </c>
      <c r="K330">
        <v>26</v>
      </c>
      <c r="L330">
        <v>12</v>
      </c>
      <c r="M330">
        <v>3</v>
      </c>
      <c r="N330">
        <v>26</v>
      </c>
      <c r="O330">
        <v>10</v>
      </c>
      <c r="P330">
        <v>1.3</v>
      </c>
      <c r="Q330">
        <v>8.56</v>
      </c>
      <c r="R330">
        <v>3.31</v>
      </c>
      <c r="S330">
        <v>3.75</v>
      </c>
      <c r="T330">
        <v>0.4</v>
      </c>
      <c r="U330">
        <v>0.3</v>
      </c>
    </row>
    <row r="331" spans="1:21" x14ac:dyDescent="0.25">
      <c r="A331" t="s">
        <v>10526</v>
      </c>
      <c r="B331" t="s">
        <v>10527</v>
      </c>
      <c r="C331" t="s">
        <v>20885</v>
      </c>
      <c r="D331">
        <v>1</v>
      </c>
      <c r="E331">
        <v>1</v>
      </c>
      <c r="F331">
        <v>3.6</v>
      </c>
      <c r="G331">
        <v>0</v>
      </c>
      <c r="H331">
        <v>15</v>
      </c>
      <c r="I331">
        <v>0</v>
      </c>
      <c r="J331">
        <v>15</v>
      </c>
      <c r="K331">
        <v>15</v>
      </c>
      <c r="L331">
        <v>6</v>
      </c>
      <c r="M331">
        <v>1</v>
      </c>
      <c r="N331">
        <v>11</v>
      </c>
      <c r="O331">
        <v>4</v>
      </c>
      <c r="P331">
        <v>1.25</v>
      </c>
      <c r="Q331">
        <v>6.79</v>
      </c>
      <c r="R331">
        <v>2.2000000000000002</v>
      </c>
      <c r="S331">
        <v>3.75</v>
      </c>
      <c r="T331">
        <v>0.1</v>
      </c>
      <c r="U331">
        <v>0</v>
      </c>
    </row>
    <row r="332" spans="1:21" x14ac:dyDescent="0.25">
      <c r="A332">
        <v>13974</v>
      </c>
      <c r="B332" t="s">
        <v>10198</v>
      </c>
      <c r="C332" t="s">
        <v>20893</v>
      </c>
      <c r="D332">
        <v>2</v>
      </c>
      <c r="E332">
        <v>2</v>
      </c>
      <c r="F332">
        <v>3.66</v>
      </c>
      <c r="G332">
        <v>0</v>
      </c>
      <c r="H332">
        <v>35</v>
      </c>
      <c r="I332">
        <v>0</v>
      </c>
      <c r="J332">
        <v>35</v>
      </c>
      <c r="K332">
        <v>32</v>
      </c>
      <c r="L332">
        <v>14</v>
      </c>
      <c r="M332">
        <v>4</v>
      </c>
      <c r="N332">
        <v>32</v>
      </c>
      <c r="O332">
        <v>12</v>
      </c>
      <c r="P332">
        <v>1.28</v>
      </c>
      <c r="Q332">
        <v>8.35</v>
      </c>
      <c r="R332">
        <v>3.13</v>
      </c>
      <c r="S332">
        <v>3.76</v>
      </c>
      <c r="T332">
        <v>0.2</v>
      </c>
      <c r="U332">
        <v>0.3</v>
      </c>
    </row>
    <row r="333" spans="1:21" x14ac:dyDescent="0.25">
      <c r="A333">
        <v>9486</v>
      </c>
      <c r="B333" t="s">
        <v>10818</v>
      </c>
      <c r="C333" t="s">
        <v>20877</v>
      </c>
      <c r="D333">
        <v>3</v>
      </c>
      <c r="E333">
        <v>3</v>
      </c>
      <c r="F333">
        <v>3.56</v>
      </c>
      <c r="G333">
        <v>0</v>
      </c>
      <c r="H333">
        <v>55</v>
      </c>
      <c r="I333">
        <v>2</v>
      </c>
      <c r="J333">
        <v>55</v>
      </c>
      <c r="K333">
        <v>53</v>
      </c>
      <c r="L333">
        <v>22</v>
      </c>
      <c r="M333">
        <v>6</v>
      </c>
      <c r="N333">
        <v>44</v>
      </c>
      <c r="O333">
        <v>15</v>
      </c>
      <c r="P333">
        <v>1.24</v>
      </c>
      <c r="Q333">
        <v>7.25</v>
      </c>
      <c r="R333">
        <v>2.48</v>
      </c>
      <c r="S333">
        <v>3.76</v>
      </c>
      <c r="T333">
        <v>0.1</v>
      </c>
      <c r="U333">
        <v>0</v>
      </c>
    </row>
    <row r="334" spans="1:21" x14ac:dyDescent="0.25">
      <c r="A334">
        <v>8162</v>
      </c>
      <c r="B334" t="s">
        <v>10611</v>
      </c>
      <c r="C334" t="s">
        <v>20873</v>
      </c>
      <c r="D334">
        <v>0</v>
      </c>
      <c r="E334">
        <v>0</v>
      </c>
      <c r="F334">
        <v>3.53</v>
      </c>
      <c r="G334">
        <v>0</v>
      </c>
      <c r="H334">
        <v>1</v>
      </c>
      <c r="I334">
        <v>0</v>
      </c>
      <c r="J334">
        <v>1</v>
      </c>
      <c r="K334">
        <v>1</v>
      </c>
      <c r="L334">
        <v>0</v>
      </c>
      <c r="M334">
        <v>0</v>
      </c>
      <c r="N334">
        <v>1</v>
      </c>
      <c r="O334">
        <v>0</v>
      </c>
      <c r="P334">
        <v>1.25</v>
      </c>
      <c r="Q334">
        <v>8.8699999999999992</v>
      </c>
      <c r="R334">
        <v>3.15</v>
      </c>
      <c r="S334">
        <v>3.76</v>
      </c>
      <c r="T334">
        <v>0</v>
      </c>
      <c r="U334">
        <v>0.1</v>
      </c>
    </row>
    <row r="335" spans="1:21" x14ac:dyDescent="0.25">
      <c r="A335" t="s">
        <v>22760</v>
      </c>
      <c r="B335" t="s">
        <v>22761</v>
      </c>
      <c r="C335" t="s">
        <v>20876</v>
      </c>
      <c r="D335">
        <v>0</v>
      </c>
      <c r="E335">
        <v>0</v>
      </c>
      <c r="F335">
        <v>3.65</v>
      </c>
      <c r="G335">
        <v>0</v>
      </c>
      <c r="H335">
        <v>1</v>
      </c>
      <c r="I335">
        <v>0</v>
      </c>
      <c r="J335">
        <v>1</v>
      </c>
      <c r="K335">
        <v>1</v>
      </c>
      <c r="L335">
        <v>0</v>
      </c>
      <c r="M335">
        <v>0</v>
      </c>
      <c r="N335">
        <v>1</v>
      </c>
      <c r="O335">
        <v>0</v>
      </c>
      <c r="P335">
        <v>1.31</v>
      </c>
      <c r="Q335">
        <v>9.16</v>
      </c>
      <c r="R335">
        <v>4.01</v>
      </c>
      <c r="S335">
        <v>3.76</v>
      </c>
      <c r="T335">
        <v>0</v>
      </c>
      <c r="U335">
        <v>0.1</v>
      </c>
    </row>
    <row r="336" spans="1:21" x14ac:dyDescent="0.25">
      <c r="A336" t="s">
        <v>9945</v>
      </c>
      <c r="B336" t="s">
        <v>9946</v>
      </c>
      <c r="C336" t="s">
        <v>20866</v>
      </c>
      <c r="D336">
        <v>0</v>
      </c>
      <c r="E336">
        <v>0</v>
      </c>
      <c r="F336">
        <v>3.68</v>
      </c>
      <c r="G336">
        <v>0</v>
      </c>
      <c r="H336">
        <v>1</v>
      </c>
      <c r="I336">
        <v>0</v>
      </c>
      <c r="J336">
        <v>1</v>
      </c>
      <c r="K336">
        <v>1</v>
      </c>
      <c r="L336">
        <v>0</v>
      </c>
      <c r="M336">
        <v>0</v>
      </c>
      <c r="N336">
        <v>1</v>
      </c>
      <c r="O336">
        <v>0</v>
      </c>
      <c r="P336">
        <v>1.33</v>
      </c>
      <c r="Q336">
        <v>8.77</v>
      </c>
      <c r="R336">
        <v>3.77</v>
      </c>
      <c r="S336">
        <v>3.76</v>
      </c>
      <c r="T336">
        <v>0</v>
      </c>
      <c r="U336">
        <v>0.1</v>
      </c>
    </row>
    <row r="337" spans="1:21" x14ac:dyDescent="0.25">
      <c r="A337" t="s">
        <v>10035</v>
      </c>
      <c r="B337" t="s">
        <v>10036</v>
      </c>
      <c r="C337" t="s">
        <v>20877</v>
      </c>
      <c r="D337">
        <v>0</v>
      </c>
      <c r="E337">
        <v>0</v>
      </c>
      <c r="F337">
        <v>3.61</v>
      </c>
      <c r="G337">
        <v>0</v>
      </c>
      <c r="H337">
        <v>1</v>
      </c>
      <c r="I337">
        <v>0</v>
      </c>
      <c r="J337">
        <v>1</v>
      </c>
      <c r="K337">
        <v>1</v>
      </c>
      <c r="L337">
        <v>0</v>
      </c>
      <c r="M337">
        <v>0</v>
      </c>
      <c r="N337">
        <v>1</v>
      </c>
      <c r="O337">
        <v>0</v>
      </c>
      <c r="P337">
        <v>1.31</v>
      </c>
      <c r="Q337">
        <v>8.14</v>
      </c>
      <c r="R337">
        <v>3.62</v>
      </c>
      <c r="S337">
        <v>3.76</v>
      </c>
      <c r="T337">
        <v>0</v>
      </c>
      <c r="U337">
        <v>0.1</v>
      </c>
    </row>
    <row r="338" spans="1:21" x14ac:dyDescent="0.25">
      <c r="A338">
        <v>7411</v>
      </c>
      <c r="B338" t="s">
        <v>7979</v>
      </c>
      <c r="C338" t="s">
        <v>20887</v>
      </c>
      <c r="D338">
        <v>2</v>
      </c>
      <c r="E338">
        <v>2</v>
      </c>
      <c r="F338">
        <v>3.68</v>
      </c>
      <c r="G338">
        <v>0</v>
      </c>
      <c r="H338">
        <v>35</v>
      </c>
      <c r="I338">
        <v>0</v>
      </c>
      <c r="J338">
        <v>35</v>
      </c>
      <c r="K338">
        <v>32</v>
      </c>
      <c r="L338">
        <v>14</v>
      </c>
      <c r="M338">
        <v>4</v>
      </c>
      <c r="N338">
        <v>33</v>
      </c>
      <c r="O338">
        <v>13</v>
      </c>
      <c r="P338">
        <v>1.29</v>
      </c>
      <c r="Q338">
        <v>8.57</v>
      </c>
      <c r="R338">
        <v>3.4</v>
      </c>
      <c r="S338">
        <v>3.77</v>
      </c>
      <c r="T338">
        <v>0.2</v>
      </c>
      <c r="U338">
        <v>0.2</v>
      </c>
    </row>
    <row r="339" spans="1:21" x14ac:dyDescent="0.25">
      <c r="A339">
        <v>13763</v>
      </c>
      <c r="B339" t="s">
        <v>10874</v>
      </c>
      <c r="C339" t="s">
        <v>20869</v>
      </c>
      <c r="D339">
        <v>0</v>
      </c>
      <c r="E339">
        <v>0</v>
      </c>
      <c r="F339">
        <v>3.63</v>
      </c>
      <c r="G339">
        <v>0</v>
      </c>
      <c r="H339">
        <v>10</v>
      </c>
      <c r="I339">
        <v>0</v>
      </c>
      <c r="J339">
        <v>10</v>
      </c>
      <c r="K339">
        <v>9</v>
      </c>
      <c r="L339">
        <v>4</v>
      </c>
      <c r="M339">
        <v>1</v>
      </c>
      <c r="N339">
        <v>9</v>
      </c>
      <c r="O339">
        <v>4</v>
      </c>
      <c r="P339">
        <v>1.32</v>
      </c>
      <c r="Q339">
        <v>8.35</v>
      </c>
      <c r="R339">
        <v>3.66</v>
      </c>
      <c r="S339">
        <v>3.77</v>
      </c>
      <c r="T339">
        <v>0</v>
      </c>
      <c r="U339">
        <v>0.1</v>
      </c>
    </row>
    <row r="340" spans="1:21" x14ac:dyDescent="0.25">
      <c r="A340">
        <v>2882</v>
      </c>
      <c r="B340" t="s">
        <v>10507</v>
      </c>
      <c r="C340" t="s">
        <v>20876</v>
      </c>
      <c r="D340">
        <v>2</v>
      </c>
      <c r="E340">
        <v>2</v>
      </c>
      <c r="F340">
        <v>3.57</v>
      </c>
      <c r="G340">
        <v>0</v>
      </c>
      <c r="H340">
        <v>40</v>
      </c>
      <c r="I340">
        <v>0</v>
      </c>
      <c r="J340">
        <v>40</v>
      </c>
      <c r="K340">
        <v>37</v>
      </c>
      <c r="L340">
        <v>16</v>
      </c>
      <c r="M340">
        <v>3</v>
      </c>
      <c r="N340">
        <v>35</v>
      </c>
      <c r="O340">
        <v>15</v>
      </c>
      <c r="P340">
        <v>1.31</v>
      </c>
      <c r="Q340">
        <v>7.84</v>
      </c>
      <c r="R340">
        <v>3.42</v>
      </c>
      <c r="S340">
        <v>3.77</v>
      </c>
      <c r="T340">
        <v>0.2</v>
      </c>
      <c r="U340">
        <v>0</v>
      </c>
    </row>
    <row r="341" spans="1:21" x14ac:dyDescent="0.25">
      <c r="A341">
        <v>10481</v>
      </c>
      <c r="B341" t="s">
        <v>10478</v>
      </c>
      <c r="C341" t="s">
        <v>20880</v>
      </c>
      <c r="D341">
        <v>3</v>
      </c>
      <c r="E341">
        <v>3</v>
      </c>
      <c r="F341">
        <v>3.59</v>
      </c>
      <c r="G341">
        <v>0</v>
      </c>
      <c r="H341">
        <v>65</v>
      </c>
      <c r="I341">
        <v>28</v>
      </c>
      <c r="J341">
        <v>65</v>
      </c>
      <c r="K341">
        <v>59</v>
      </c>
      <c r="L341">
        <v>26</v>
      </c>
      <c r="M341">
        <v>7</v>
      </c>
      <c r="N341">
        <v>64</v>
      </c>
      <c r="O341">
        <v>22</v>
      </c>
      <c r="P341">
        <v>1.25</v>
      </c>
      <c r="Q341">
        <v>8.82</v>
      </c>
      <c r="R341">
        <v>3</v>
      </c>
      <c r="S341">
        <v>3.77</v>
      </c>
      <c r="T341">
        <v>0.4</v>
      </c>
      <c r="U341">
        <v>0.7</v>
      </c>
    </row>
    <row r="342" spans="1:21" x14ac:dyDescent="0.25">
      <c r="A342" t="s">
        <v>9929</v>
      </c>
      <c r="B342" t="s">
        <v>9930</v>
      </c>
      <c r="C342" t="s">
        <v>20885</v>
      </c>
      <c r="D342">
        <v>0</v>
      </c>
      <c r="E342">
        <v>0</v>
      </c>
      <c r="F342">
        <v>3.72</v>
      </c>
      <c r="G342">
        <v>0</v>
      </c>
      <c r="H342">
        <v>1</v>
      </c>
      <c r="I342">
        <v>0</v>
      </c>
      <c r="J342">
        <v>1</v>
      </c>
      <c r="K342">
        <v>1</v>
      </c>
      <c r="L342">
        <v>0</v>
      </c>
      <c r="M342">
        <v>0</v>
      </c>
      <c r="N342">
        <v>1</v>
      </c>
      <c r="O342">
        <v>0</v>
      </c>
      <c r="P342">
        <v>1.33</v>
      </c>
      <c r="Q342">
        <v>8.5299999999999994</v>
      </c>
      <c r="R342">
        <v>3.72</v>
      </c>
      <c r="S342">
        <v>3.77</v>
      </c>
      <c r="T342">
        <v>0</v>
      </c>
      <c r="U342">
        <v>0.1</v>
      </c>
    </row>
    <row r="343" spans="1:21" x14ac:dyDescent="0.25">
      <c r="A343">
        <v>5525</v>
      </c>
      <c r="B343" t="s">
        <v>10845</v>
      </c>
      <c r="C343" t="s">
        <v>20879</v>
      </c>
      <c r="D343">
        <v>2</v>
      </c>
      <c r="E343">
        <v>2</v>
      </c>
      <c r="F343">
        <v>3.88</v>
      </c>
      <c r="G343">
        <v>0</v>
      </c>
      <c r="H343">
        <v>45</v>
      </c>
      <c r="I343">
        <v>1</v>
      </c>
      <c r="J343">
        <v>45</v>
      </c>
      <c r="K343">
        <v>42</v>
      </c>
      <c r="L343">
        <v>19</v>
      </c>
      <c r="M343">
        <v>5</v>
      </c>
      <c r="N343">
        <v>47</v>
      </c>
      <c r="O343">
        <v>18</v>
      </c>
      <c r="P343">
        <v>1.32</v>
      </c>
      <c r="Q343">
        <v>9.34</v>
      </c>
      <c r="R343">
        <v>3.55</v>
      </c>
      <c r="S343">
        <v>3.77</v>
      </c>
      <c r="T343">
        <v>0.3</v>
      </c>
      <c r="U343">
        <v>0.4</v>
      </c>
    </row>
    <row r="344" spans="1:21" x14ac:dyDescent="0.25">
      <c r="A344" t="s">
        <v>9465</v>
      </c>
      <c r="B344" t="s">
        <v>9466</v>
      </c>
      <c r="C344" t="s">
        <v>20874</v>
      </c>
      <c r="D344">
        <v>0</v>
      </c>
      <c r="E344">
        <v>0</v>
      </c>
      <c r="F344">
        <v>3.7</v>
      </c>
      <c r="G344">
        <v>0</v>
      </c>
      <c r="H344">
        <v>1</v>
      </c>
      <c r="I344">
        <v>0</v>
      </c>
      <c r="J344">
        <v>1</v>
      </c>
      <c r="K344">
        <v>1</v>
      </c>
      <c r="L344">
        <v>0</v>
      </c>
      <c r="M344">
        <v>0</v>
      </c>
      <c r="N344">
        <v>1</v>
      </c>
      <c r="O344">
        <v>1</v>
      </c>
      <c r="P344">
        <v>1.37</v>
      </c>
      <c r="Q344">
        <v>9.74</v>
      </c>
      <c r="R344">
        <v>4.7</v>
      </c>
      <c r="S344">
        <v>3.77</v>
      </c>
      <c r="T344">
        <v>0</v>
      </c>
      <c r="U344">
        <v>0.1</v>
      </c>
    </row>
    <row r="345" spans="1:21" x14ac:dyDescent="0.25">
      <c r="A345">
        <v>11928</v>
      </c>
      <c r="B345" t="s">
        <v>10372</v>
      </c>
      <c r="C345" t="s">
        <v>20889</v>
      </c>
      <c r="D345">
        <v>1</v>
      </c>
      <c r="E345">
        <v>1</v>
      </c>
      <c r="F345">
        <v>3.55</v>
      </c>
      <c r="G345">
        <v>0</v>
      </c>
      <c r="H345">
        <v>15</v>
      </c>
      <c r="I345">
        <v>0</v>
      </c>
      <c r="J345">
        <v>15</v>
      </c>
      <c r="K345">
        <v>14</v>
      </c>
      <c r="L345">
        <v>6</v>
      </c>
      <c r="M345">
        <v>2</v>
      </c>
      <c r="N345">
        <v>13</v>
      </c>
      <c r="O345">
        <v>5</v>
      </c>
      <c r="P345">
        <v>1.24</v>
      </c>
      <c r="Q345">
        <v>7.94</v>
      </c>
      <c r="R345">
        <v>2.82</v>
      </c>
      <c r="S345">
        <v>3.77</v>
      </c>
      <c r="T345">
        <v>0.1</v>
      </c>
      <c r="U345">
        <v>0.1</v>
      </c>
    </row>
    <row r="346" spans="1:21" x14ac:dyDescent="0.25">
      <c r="A346" t="s">
        <v>10205</v>
      </c>
      <c r="B346" t="s">
        <v>10206</v>
      </c>
      <c r="C346" t="s">
        <v>20890</v>
      </c>
      <c r="D346">
        <v>0</v>
      </c>
      <c r="E346">
        <v>0</v>
      </c>
      <c r="F346">
        <v>3.67</v>
      </c>
      <c r="G346">
        <v>0</v>
      </c>
      <c r="H346">
        <v>1</v>
      </c>
      <c r="I346">
        <v>0</v>
      </c>
      <c r="J346">
        <v>1</v>
      </c>
      <c r="K346">
        <v>1</v>
      </c>
      <c r="L346">
        <v>0</v>
      </c>
      <c r="M346">
        <v>0</v>
      </c>
      <c r="N346">
        <v>1</v>
      </c>
      <c r="O346">
        <v>0</v>
      </c>
      <c r="P346">
        <v>1.3</v>
      </c>
      <c r="Q346">
        <v>8.68</v>
      </c>
      <c r="R346">
        <v>3.52</v>
      </c>
      <c r="S346">
        <v>3.77</v>
      </c>
      <c r="T346">
        <v>0</v>
      </c>
      <c r="U346">
        <v>0.1</v>
      </c>
    </row>
    <row r="347" spans="1:21" x14ac:dyDescent="0.25">
      <c r="A347">
        <v>2557</v>
      </c>
      <c r="B347" t="s">
        <v>3276</v>
      </c>
      <c r="C347" t="s">
        <v>20873</v>
      </c>
      <c r="D347">
        <v>0</v>
      </c>
      <c r="E347">
        <v>0</v>
      </c>
      <c r="F347">
        <v>3.65</v>
      </c>
      <c r="G347">
        <v>0</v>
      </c>
      <c r="H347">
        <v>1</v>
      </c>
      <c r="I347">
        <v>0</v>
      </c>
      <c r="J347">
        <v>1</v>
      </c>
      <c r="K347">
        <v>1</v>
      </c>
      <c r="L347">
        <v>0</v>
      </c>
      <c r="M347">
        <v>0</v>
      </c>
      <c r="N347">
        <v>1</v>
      </c>
      <c r="O347">
        <v>0</v>
      </c>
      <c r="P347">
        <v>1.33</v>
      </c>
      <c r="Q347">
        <v>9.7200000000000006</v>
      </c>
      <c r="R347">
        <v>4.4000000000000004</v>
      </c>
      <c r="S347">
        <v>3.77</v>
      </c>
      <c r="T347">
        <v>0</v>
      </c>
      <c r="U347">
        <v>0.1</v>
      </c>
    </row>
    <row r="348" spans="1:21" x14ac:dyDescent="0.25">
      <c r="A348" t="s">
        <v>10133</v>
      </c>
      <c r="B348" t="s">
        <v>10134</v>
      </c>
      <c r="C348" t="s">
        <v>20890</v>
      </c>
      <c r="D348">
        <v>0</v>
      </c>
      <c r="E348">
        <v>0</v>
      </c>
      <c r="F348">
        <v>3.69</v>
      </c>
      <c r="G348">
        <v>0</v>
      </c>
      <c r="H348">
        <v>1</v>
      </c>
      <c r="I348">
        <v>0</v>
      </c>
      <c r="J348">
        <v>1</v>
      </c>
      <c r="K348">
        <v>1</v>
      </c>
      <c r="L348">
        <v>0</v>
      </c>
      <c r="M348">
        <v>0</v>
      </c>
      <c r="N348">
        <v>1</v>
      </c>
      <c r="O348">
        <v>0</v>
      </c>
      <c r="P348">
        <v>1.3</v>
      </c>
      <c r="Q348">
        <v>8.76</v>
      </c>
      <c r="R348">
        <v>3.64</v>
      </c>
      <c r="S348">
        <v>3.77</v>
      </c>
      <c r="T348">
        <v>0</v>
      </c>
      <c r="U348">
        <v>0.1</v>
      </c>
    </row>
    <row r="349" spans="1:21" x14ac:dyDescent="0.25">
      <c r="A349" t="s">
        <v>22762</v>
      </c>
      <c r="B349" t="s">
        <v>22763</v>
      </c>
      <c r="C349" t="s">
        <v>20892</v>
      </c>
      <c r="D349">
        <v>0</v>
      </c>
      <c r="E349">
        <v>0</v>
      </c>
      <c r="F349">
        <v>3.67</v>
      </c>
      <c r="G349">
        <v>0</v>
      </c>
      <c r="H349">
        <v>1</v>
      </c>
      <c r="I349">
        <v>0</v>
      </c>
      <c r="J349">
        <v>1</v>
      </c>
      <c r="K349">
        <v>1</v>
      </c>
      <c r="L349">
        <v>0</v>
      </c>
      <c r="M349">
        <v>0</v>
      </c>
      <c r="N349">
        <v>1</v>
      </c>
      <c r="O349">
        <v>0</v>
      </c>
      <c r="P349">
        <v>1.24</v>
      </c>
      <c r="Q349">
        <v>8.27</v>
      </c>
      <c r="R349">
        <v>2.75</v>
      </c>
      <c r="S349">
        <v>3.77</v>
      </c>
      <c r="T349">
        <v>0</v>
      </c>
      <c r="U349">
        <v>0.1</v>
      </c>
    </row>
    <row r="350" spans="1:21" x14ac:dyDescent="0.25">
      <c r="A350" t="s">
        <v>10410</v>
      </c>
      <c r="B350" t="s">
        <v>10411</v>
      </c>
      <c r="C350" t="s">
        <v>20885</v>
      </c>
      <c r="D350">
        <v>0</v>
      </c>
      <c r="E350">
        <v>0</v>
      </c>
      <c r="F350">
        <v>3.69</v>
      </c>
      <c r="G350">
        <v>0</v>
      </c>
      <c r="H350">
        <v>1</v>
      </c>
      <c r="I350">
        <v>0</v>
      </c>
      <c r="J350">
        <v>1</v>
      </c>
      <c r="K350">
        <v>1</v>
      </c>
      <c r="L350">
        <v>0</v>
      </c>
      <c r="M350">
        <v>0</v>
      </c>
      <c r="N350">
        <v>1</v>
      </c>
      <c r="O350">
        <v>0</v>
      </c>
      <c r="P350">
        <v>1.29</v>
      </c>
      <c r="Q350">
        <v>7.75</v>
      </c>
      <c r="R350">
        <v>2.95</v>
      </c>
      <c r="S350">
        <v>3.77</v>
      </c>
      <c r="T350">
        <v>0</v>
      </c>
      <c r="U350">
        <v>0.1</v>
      </c>
    </row>
    <row r="351" spans="1:21" x14ac:dyDescent="0.25">
      <c r="A351">
        <v>1525</v>
      </c>
      <c r="B351" t="s">
        <v>10681</v>
      </c>
      <c r="C351" t="s">
        <v>20877</v>
      </c>
      <c r="D351">
        <v>0</v>
      </c>
      <c r="E351">
        <v>0</v>
      </c>
      <c r="F351">
        <v>3.61</v>
      </c>
      <c r="G351">
        <v>0</v>
      </c>
      <c r="H351">
        <v>1</v>
      </c>
      <c r="I351">
        <v>0</v>
      </c>
      <c r="J351">
        <v>1</v>
      </c>
      <c r="K351">
        <v>1</v>
      </c>
      <c r="L351">
        <v>0</v>
      </c>
      <c r="M351">
        <v>0</v>
      </c>
      <c r="N351">
        <v>1</v>
      </c>
      <c r="O351">
        <v>0</v>
      </c>
      <c r="P351">
        <v>1.3</v>
      </c>
      <c r="Q351">
        <v>7.58</v>
      </c>
      <c r="R351">
        <v>3.27</v>
      </c>
      <c r="S351">
        <v>3.77</v>
      </c>
      <c r="T351">
        <v>0</v>
      </c>
      <c r="U351">
        <v>0.1</v>
      </c>
    </row>
    <row r="352" spans="1:21" x14ac:dyDescent="0.25">
      <c r="A352" t="s">
        <v>9943</v>
      </c>
      <c r="B352" t="s">
        <v>9944</v>
      </c>
      <c r="C352" t="s">
        <v>20866</v>
      </c>
      <c r="D352">
        <v>0</v>
      </c>
      <c r="E352">
        <v>0</v>
      </c>
      <c r="F352">
        <v>3.77</v>
      </c>
      <c r="G352">
        <v>0</v>
      </c>
      <c r="H352">
        <v>1</v>
      </c>
      <c r="I352">
        <v>0</v>
      </c>
      <c r="J352">
        <v>1</v>
      </c>
      <c r="K352">
        <v>1</v>
      </c>
      <c r="L352">
        <v>0</v>
      </c>
      <c r="M352">
        <v>0</v>
      </c>
      <c r="N352">
        <v>1</v>
      </c>
      <c r="O352">
        <v>0</v>
      </c>
      <c r="P352">
        <v>1.32</v>
      </c>
      <c r="Q352">
        <v>8.4600000000000009</v>
      </c>
      <c r="R352">
        <v>3.5</v>
      </c>
      <c r="S352">
        <v>3.77</v>
      </c>
      <c r="T352">
        <v>0</v>
      </c>
      <c r="U352">
        <v>0.1</v>
      </c>
    </row>
    <row r="353" spans="1:21" x14ac:dyDescent="0.25">
      <c r="A353">
        <v>715</v>
      </c>
      <c r="B353" t="s">
        <v>10735</v>
      </c>
      <c r="C353" t="s">
        <v>20876</v>
      </c>
      <c r="D353">
        <v>0</v>
      </c>
      <c r="E353">
        <v>0</v>
      </c>
      <c r="F353">
        <v>3.65</v>
      </c>
      <c r="G353">
        <v>0</v>
      </c>
      <c r="H353">
        <v>1</v>
      </c>
      <c r="I353">
        <v>0</v>
      </c>
      <c r="J353">
        <v>1</v>
      </c>
      <c r="K353">
        <v>1</v>
      </c>
      <c r="L353">
        <v>0</v>
      </c>
      <c r="M353">
        <v>0</v>
      </c>
      <c r="N353">
        <v>1</v>
      </c>
      <c r="O353">
        <v>0</v>
      </c>
      <c r="P353">
        <v>1.29</v>
      </c>
      <c r="Q353">
        <v>7.42</v>
      </c>
      <c r="R353">
        <v>2.98</v>
      </c>
      <c r="S353">
        <v>3.78</v>
      </c>
      <c r="T353">
        <v>0</v>
      </c>
      <c r="U353">
        <v>0.1</v>
      </c>
    </row>
    <row r="354" spans="1:21" x14ac:dyDescent="0.25">
      <c r="A354">
        <v>2520</v>
      </c>
      <c r="B354" t="s">
        <v>10668</v>
      </c>
      <c r="C354" t="s">
        <v>20885</v>
      </c>
      <c r="D354">
        <v>0</v>
      </c>
      <c r="E354">
        <v>0</v>
      </c>
      <c r="F354">
        <v>3.76</v>
      </c>
      <c r="G354">
        <v>0</v>
      </c>
      <c r="H354">
        <v>0</v>
      </c>
      <c r="I354">
        <v>0</v>
      </c>
      <c r="J354">
        <v>1</v>
      </c>
      <c r="K354">
        <v>1</v>
      </c>
      <c r="L354">
        <v>0</v>
      </c>
      <c r="M354">
        <v>0</v>
      </c>
      <c r="N354">
        <v>1</v>
      </c>
      <c r="O354">
        <v>0</v>
      </c>
      <c r="P354">
        <v>1.29</v>
      </c>
      <c r="Q354">
        <v>8.17</v>
      </c>
      <c r="R354">
        <v>3.16</v>
      </c>
      <c r="S354">
        <v>3.78</v>
      </c>
      <c r="T354">
        <v>0</v>
      </c>
      <c r="U354">
        <v>0</v>
      </c>
    </row>
    <row r="355" spans="1:21" x14ac:dyDescent="0.25">
      <c r="A355" t="s">
        <v>6764</v>
      </c>
      <c r="B355" t="s">
        <v>6765</v>
      </c>
      <c r="C355" t="s">
        <v>20893</v>
      </c>
      <c r="D355">
        <v>1</v>
      </c>
      <c r="E355">
        <v>1</v>
      </c>
      <c r="F355">
        <v>3.68</v>
      </c>
      <c r="G355">
        <v>0</v>
      </c>
      <c r="H355">
        <v>30</v>
      </c>
      <c r="I355">
        <v>0</v>
      </c>
      <c r="J355">
        <v>30</v>
      </c>
      <c r="K355">
        <v>29</v>
      </c>
      <c r="L355">
        <v>12</v>
      </c>
      <c r="M355">
        <v>3</v>
      </c>
      <c r="N355">
        <v>26</v>
      </c>
      <c r="O355">
        <v>10</v>
      </c>
      <c r="P355">
        <v>1.28</v>
      </c>
      <c r="Q355">
        <v>7.83</v>
      </c>
      <c r="R355">
        <v>2.9</v>
      </c>
      <c r="S355">
        <v>3.78</v>
      </c>
      <c r="T355">
        <v>0.1</v>
      </c>
      <c r="U355">
        <v>0.2</v>
      </c>
    </row>
    <row r="356" spans="1:21" x14ac:dyDescent="0.25">
      <c r="A356">
        <v>583</v>
      </c>
      <c r="B356" t="s">
        <v>10877</v>
      </c>
      <c r="C356" t="s">
        <v>20877</v>
      </c>
      <c r="D356">
        <v>0</v>
      </c>
      <c r="E356">
        <v>0</v>
      </c>
      <c r="F356">
        <v>3.58</v>
      </c>
      <c r="G356">
        <v>0</v>
      </c>
      <c r="H356">
        <v>1</v>
      </c>
      <c r="I356">
        <v>0</v>
      </c>
      <c r="J356">
        <v>1</v>
      </c>
      <c r="K356">
        <v>1</v>
      </c>
      <c r="L356">
        <v>0</v>
      </c>
      <c r="M356">
        <v>0</v>
      </c>
      <c r="N356">
        <v>1</v>
      </c>
      <c r="O356">
        <v>0</v>
      </c>
      <c r="P356">
        <v>1.33</v>
      </c>
      <c r="Q356">
        <v>6.67</v>
      </c>
      <c r="R356">
        <v>3.22</v>
      </c>
      <c r="S356">
        <v>3.78</v>
      </c>
      <c r="T356">
        <v>0</v>
      </c>
      <c r="U356">
        <v>0.1</v>
      </c>
    </row>
    <row r="357" spans="1:21" x14ac:dyDescent="0.25">
      <c r="A357" t="s">
        <v>9449</v>
      </c>
      <c r="B357" t="s">
        <v>9450</v>
      </c>
      <c r="C357" t="s">
        <v>20867</v>
      </c>
      <c r="D357">
        <v>0</v>
      </c>
      <c r="E357">
        <v>0</v>
      </c>
      <c r="F357">
        <v>3.7</v>
      </c>
      <c r="G357">
        <v>0</v>
      </c>
      <c r="H357">
        <v>1</v>
      </c>
      <c r="I357">
        <v>0</v>
      </c>
      <c r="J357">
        <v>1</v>
      </c>
      <c r="K357">
        <v>1</v>
      </c>
      <c r="L357">
        <v>0</v>
      </c>
      <c r="M357">
        <v>0</v>
      </c>
      <c r="N357">
        <v>1</v>
      </c>
      <c r="O357">
        <v>0</v>
      </c>
      <c r="P357">
        <v>1.33</v>
      </c>
      <c r="Q357">
        <v>8.2899999999999991</v>
      </c>
      <c r="R357">
        <v>3.75</v>
      </c>
      <c r="S357">
        <v>3.78</v>
      </c>
      <c r="T357">
        <v>0</v>
      </c>
      <c r="U357">
        <v>0.1</v>
      </c>
    </row>
    <row r="358" spans="1:21" x14ac:dyDescent="0.25">
      <c r="A358">
        <v>6127</v>
      </c>
      <c r="B358" t="s">
        <v>10778</v>
      </c>
      <c r="C358" t="s">
        <v>20874</v>
      </c>
      <c r="D358">
        <v>0</v>
      </c>
      <c r="E358">
        <v>0</v>
      </c>
      <c r="F358">
        <v>3.88</v>
      </c>
      <c r="G358">
        <v>0</v>
      </c>
      <c r="H358">
        <v>1</v>
      </c>
      <c r="I358">
        <v>0</v>
      </c>
      <c r="J358">
        <v>1</v>
      </c>
      <c r="K358">
        <v>1</v>
      </c>
      <c r="L358">
        <v>0</v>
      </c>
      <c r="M358">
        <v>0</v>
      </c>
      <c r="N358">
        <v>1</v>
      </c>
      <c r="O358">
        <v>1</v>
      </c>
      <c r="P358">
        <v>1.4</v>
      </c>
      <c r="Q358">
        <v>10.51</v>
      </c>
      <c r="R358">
        <v>5.37</v>
      </c>
      <c r="S358">
        <v>3.78</v>
      </c>
      <c r="T358">
        <v>0</v>
      </c>
      <c r="U358">
        <v>0.1</v>
      </c>
    </row>
    <row r="359" spans="1:21" x14ac:dyDescent="0.25">
      <c r="A359" t="s">
        <v>9853</v>
      </c>
      <c r="B359" t="s">
        <v>9854</v>
      </c>
      <c r="C359" t="s">
        <v>20874</v>
      </c>
      <c r="D359">
        <v>0</v>
      </c>
      <c r="E359">
        <v>0</v>
      </c>
      <c r="F359">
        <v>3.76</v>
      </c>
      <c r="G359">
        <v>0</v>
      </c>
      <c r="H359">
        <v>1</v>
      </c>
      <c r="I359">
        <v>0</v>
      </c>
      <c r="J359">
        <v>1</v>
      </c>
      <c r="K359">
        <v>1</v>
      </c>
      <c r="L359">
        <v>0</v>
      </c>
      <c r="M359">
        <v>0</v>
      </c>
      <c r="N359">
        <v>1</v>
      </c>
      <c r="O359">
        <v>0</v>
      </c>
      <c r="P359">
        <v>1.32</v>
      </c>
      <c r="Q359">
        <v>8.59</v>
      </c>
      <c r="R359">
        <v>3.6</v>
      </c>
      <c r="S359">
        <v>3.78</v>
      </c>
      <c r="T359">
        <v>0</v>
      </c>
      <c r="U359">
        <v>0.1</v>
      </c>
    </row>
    <row r="360" spans="1:21" x14ac:dyDescent="0.25">
      <c r="A360" t="s">
        <v>9310</v>
      </c>
      <c r="B360" t="s">
        <v>9311</v>
      </c>
      <c r="C360" t="s">
        <v>20887</v>
      </c>
      <c r="D360">
        <v>0</v>
      </c>
      <c r="E360">
        <v>0</v>
      </c>
      <c r="F360">
        <v>3.64</v>
      </c>
      <c r="G360">
        <v>0</v>
      </c>
      <c r="H360">
        <v>1</v>
      </c>
      <c r="I360">
        <v>0</v>
      </c>
      <c r="J360">
        <v>1</v>
      </c>
      <c r="K360">
        <v>1</v>
      </c>
      <c r="L360">
        <v>0</v>
      </c>
      <c r="M360">
        <v>0</v>
      </c>
      <c r="N360">
        <v>1</v>
      </c>
      <c r="O360">
        <v>0</v>
      </c>
      <c r="P360">
        <v>1.29</v>
      </c>
      <c r="Q360">
        <v>8.8000000000000007</v>
      </c>
      <c r="R360">
        <v>3.52</v>
      </c>
      <c r="S360">
        <v>3.78</v>
      </c>
      <c r="T360">
        <v>0</v>
      </c>
      <c r="U360">
        <v>0.1</v>
      </c>
    </row>
    <row r="361" spans="1:21" x14ac:dyDescent="0.25">
      <c r="A361">
        <v>6661</v>
      </c>
      <c r="B361" t="s">
        <v>9341</v>
      </c>
      <c r="C361" t="s">
        <v>20895</v>
      </c>
      <c r="D361">
        <v>4</v>
      </c>
      <c r="E361">
        <v>4</v>
      </c>
      <c r="F361">
        <v>3.55</v>
      </c>
      <c r="G361">
        <v>3</v>
      </c>
      <c r="H361">
        <v>58</v>
      </c>
      <c r="I361">
        <v>2</v>
      </c>
      <c r="J361">
        <v>73</v>
      </c>
      <c r="K361">
        <v>68</v>
      </c>
      <c r="L361">
        <v>29</v>
      </c>
      <c r="M361">
        <v>8</v>
      </c>
      <c r="N361">
        <v>64</v>
      </c>
      <c r="O361">
        <v>22</v>
      </c>
      <c r="P361">
        <v>1.23</v>
      </c>
      <c r="Q361">
        <v>7.89</v>
      </c>
      <c r="R361">
        <v>2.71</v>
      </c>
      <c r="S361">
        <v>3.78</v>
      </c>
      <c r="T361">
        <v>0.5</v>
      </c>
      <c r="U361">
        <v>0.6</v>
      </c>
    </row>
    <row r="362" spans="1:21" x14ac:dyDescent="0.25">
      <c r="A362">
        <v>4259</v>
      </c>
      <c r="B362" t="s">
        <v>10813</v>
      </c>
      <c r="C362" t="s">
        <v>20892</v>
      </c>
      <c r="D362">
        <v>3</v>
      </c>
      <c r="E362">
        <v>3</v>
      </c>
      <c r="F362">
        <v>3.59</v>
      </c>
      <c r="G362">
        <v>0</v>
      </c>
      <c r="H362">
        <v>65</v>
      </c>
      <c r="I362">
        <v>28</v>
      </c>
      <c r="J362">
        <v>65</v>
      </c>
      <c r="K362">
        <v>57</v>
      </c>
      <c r="L362">
        <v>26</v>
      </c>
      <c r="M362">
        <v>8</v>
      </c>
      <c r="N362">
        <v>67</v>
      </c>
      <c r="O362">
        <v>23</v>
      </c>
      <c r="P362">
        <v>1.24</v>
      </c>
      <c r="Q362">
        <v>9.3000000000000007</v>
      </c>
      <c r="R362">
        <v>3.21</v>
      </c>
      <c r="S362">
        <v>3.78</v>
      </c>
      <c r="T362">
        <v>0.3</v>
      </c>
      <c r="U362">
        <v>0.3</v>
      </c>
    </row>
    <row r="363" spans="1:21" x14ac:dyDescent="0.25">
      <c r="A363">
        <v>8504</v>
      </c>
      <c r="B363" t="s">
        <v>10772</v>
      </c>
      <c r="C363" t="s">
        <v>20895</v>
      </c>
      <c r="D363">
        <v>0</v>
      </c>
      <c r="E363">
        <v>0</v>
      </c>
      <c r="F363">
        <v>3.47</v>
      </c>
      <c r="G363">
        <v>0</v>
      </c>
      <c r="H363">
        <v>1</v>
      </c>
      <c r="I363">
        <v>0</v>
      </c>
      <c r="J363">
        <v>1</v>
      </c>
      <c r="K363">
        <v>1</v>
      </c>
      <c r="L363">
        <v>0</v>
      </c>
      <c r="M363">
        <v>0</v>
      </c>
      <c r="N363">
        <v>1</v>
      </c>
      <c r="O363">
        <v>0</v>
      </c>
      <c r="P363">
        <v>1.28</v>
      </c>
      <c r="Q363">
        <v>8.64</v>
      </c>
      <c r="R363">
        <v>3.56</v>
      </c>
      <c r="S363">
        <v>3.79</v>
      </c>
      <c r="T363">
        <v>0</v>
      </c>
      <c r="U363">
        <v>0.1</v>
      </c>
    </row>
    <row r="364" spans="1:21" x14ac:dyDescent="0.25">
      <c r="A364">
        <v>8245</v>
      </c>
      <c r="B364" t="s">
        <v>10792</v>
      </c>
      <c r="C364" t="s">
        <v>20876</v>
      </c>
      <c r="D364">
        <v>3</v>
      </c>
      <c r="E364">
        <v>3</v>
      </c>
      <c r="F364">
        <v>3.61</v>
      </c>
      <c r="G364">
        <v>0</v>
      </c>
      <c r="H364">
        <v>55</v>
      </c>
      <c r="I364">
        <v>2</v>
      </c>
      <c r="J364">
        <v>55</v>
      </c>
      <c r="K364">
        <v>52</v>
      </c>
      <c r="L364">
        <v>22</v>
      </c>
      <c r="M364">
        <v>5</v>
      </c>
      <c r="N364">
        <v>47</v>
      </c>
      <c r="O364">
        <v>21</v>
      </c>
      <c r="P364">
        <v>1.32</v>
      </c>
      <c r="Q364">
        <v>7.62</v>
      </c>
      <c r="R364">
        <v>3.44</v>
      </c>
      <c r="S364">
        <v>3.79</v>
      </c>
      <c r="T364">
        <v>0.2</v>
      </c>
      <c r="U364">
        <v>0.1</v>
      </c>
    </row>
    <row r="365" spans="1:21" x14ac:dyDescent="0.25">
      <c r="A365" t="s">
        <v>9886</v>
      </c>
      <c r="B365" t="s">
        <v>9887</v>
      </c>
      <c r="C365" t="s">
        <v>20885</v>
      </c>
      <c r="D365">
        <v>0</v>
      </c>
      <c r="E365">
        <v>0</v>
      </c>
      <c r="F365">
        <v>3.65</v>
      </c>
      <c r="G365">
        <v>0</v>
      </c>
      <c r="H365">
        <v>1</v>
      </c>
      <c r="I365">
        <v>0</v>
      </c>
      <c r="J365">
        <v>1</v>
      </c>
      <c r="K365">
        <v>1</v>
      </c>
      <c r="L365">
        <v>0</v>
      </c>
      <c r="M365">
        <v>0</v>
      </c>
      <c r="N365">
        <v>1</v>
      </c>
      <c r="O365">
        <v>0</v>
      </c>
      <c r="P365">
        <v>1.31</v>
      </c>
      <c r="Q365">
        <v>8.1300000000000008</v>
      </c>
      <c r="R365">
        <v>3.47</v>
      </c>
      <c r="S365">
        <v>3.79</v>
      </c>
      <c r="T365">
        <v>0</v>
      </c>
      <c r="U365">
        <v>0.1</v>
      </c>
    </row>
    <row r="366" spans="1:21" x14ac:dyDescent="0.25">
      <c r="A366" t="s">
        <v>22764</v>
      </c>
      <c r="B366" t="s">
        <v>22765</v>
      </c>
      <c r="C366" t="s">
        <v>20865</v>
      </c>
      <c r="D366">
        <v>0</v>
      </c>
      <c r="E366">
        <v>0</v>
      </c>
      <c r="F366">
        <v>3.51</v>
      </c>
      <c r="G366">
        <v>0</v>
      </c>
      <c r="H366">
        <v>1</v>
      </c>
      <c r="I366">
        <v>0</v>
      </c>
      <c r="J366">
        <v>1</v>
      </c>
      <c r="K366">
        <v>1</v>
      </c>
      <c r="L366">
        <v>0</v>
      </c>
      <c r="M366">
        <v>0</v>
      </c>
      <c r="N366">
        <v>1</v>
      </c>
      <c r="O366">
        <v>0</v>
      </c>
      <c r="P366">
        <v>1.28</v>
      </c>
      <c r="Q366">
        <v>8.32</v>
      </c>
      <c r="R366">
        <v>3.45</v>
      </c>
      <c r="S366">
        <v>3.79</v>
      </c>
      <c r="T366">
        <v>0</v>
      </c>
      <c r="U366">
        <v>0.1</v>
      </c>
    </row>
    <row r="367" spans="1:21" x14ac:dyDescent="0.25">
      <c r="A367">
        <v>7474</v>
      </c>
      <c r="B367" t="s">
        <v>10482</v>
      </c>
      <c r="C367" t="s">
        <v>1</v>
      </c>
      <c r="D367">
        <v>1</v>
      </c>
      <c r="E367">
        <v>1</v>
      </c>
      <c r="F367">
        <v>3.76</v>
      </c>
      <c r="G367">
        <v>0</v>
      </c>
      <c r="H367">
        <v>25</v>
      </c>
      <c r="I367">
        <v>0</v>
      </c>
      <c r="J367">
        <v>25</v>
      </c>
      <c r="K367">
        <v>25</v>
      </c>
      <c r="L367">
        <v>10</v>
      </c>
      <c r="M367">
        <v>2</v>
      </c>
      <c r="N367">
        <v>19</v>
      </c>
      <c r="O367">
        <v>8</v>
      </c>
      <c r="P367">
        <v>1.31</v>
      </c>
      <c r="Q367">
        <v>6.73</v>
      </c>
      <c r="R367">
        <v>2.71</v>
      </c>
      <c r="S367">
        <v>3.79</v>
      </c>
      <c r="T367">
        <v>0.1</v>
      </c>
      <c r="U367">
        <v>0</v>
      </c>
    </row>
    <row r="368" spans="1:21" x14ac:dyDescent="0.25">
      <c r="A368">
        <v>2692</v>
      </c>
      <c r="B368" t="s">
        <v>10826</v>
      </c>
      <c r="C368" t="s">
        <v>20888</v>
      </c>
      <c r="D368">
        <v>0</v>
      </c>
      <c r="E368">
        <v>0</v>
      </c>
      <c r="F368">
        <v>3.7</v>
      </c>
      <c r="G368">
        <v>0</v>
      </c>
      <c r="H368">
        <v>1</v>
      </c>
      <c r="I368">
        <v>0</v>
      </c>
      <c r="J368">
        <v>1</v>
      </c>
      <c r="K368">
        <v>1</v>
      </c>
      <c r="L368">
        <v>0</v>
      </c>
      <c r="M368">
        <v>0</v>
      </c>
      <c r="N368">
        <v>1</v>
      </c>
      <c r="O368">
        <v>0</v>
      </c>
      <c r="P368">
        <v>1.29</v>
      </c>
      <c r="Q368">
        <v>8.07</v>
      </c>
      <c r="R368">
        <v>3.38</v>
      </c>
      <c r="S368">
        <v>3.79</v>
      </c>
      <c r="T368">
        <v>0</v>
      </c>
      <c r="U368">
        <v>0.1</v>
      </c>
    </row>
    <row r="369" spans="1:21" x14ac:dyDescent="0.25">
      <c r="A369">
        <v>14120</v>
      </c>
      <c r="B369" t="s">
        <v>18839</v>
      </c>
      <c r="C369" t="s">
        <v>20886</v>
      </c>
      <c r="D369">
        <v>11</v>
      </c>
      <c r="E369">
        <v>10</v>
      </c>
      <c r="F369">
        <v>3.81</v>
      </c>
      <c r="G369">
        <v>29</v>
      </c>
      <c r="H369">
        <v>29</v>
      </c>
      <c r="I369">
        <v>0</v>
      </c>
      <c r="J369">
        <v>170</v>
      </c>
      <c r="K369">
        <v>149</v>
      </c>
      <c r="L369">
        <v>72</v>
      </c>
      <c r="M369">
        <v>17</v>
      </c>
      <c r="N369">
        <v>175</v>
      </c>
      <c r="O369">
        <v>71</v>
      </c>
      <c r="P369">
        <v>1.3</v>
      </c>
      <c r="Q369">
        <v>9.26</v>
      </c>
      <c r="R369">
        <v>3.77</v>
      </c>
      <c r="S369">
        <v>3.79</v>
      </c>
      <c r="T369">
        <v>2.7</v>
      </c>
      <c r="U369">
        <v>2.6</v>
      </c>
    </row>
    <row r="370" spans="1:21" x14ac:dyDescent="0.25">
      <c r="A370">
        <v>7841</v>
      </c>
      <c r="B370" t="s">
        <v>10796</v>
      </c>
      <c r="C370" t="s">
        <v>1</v>
      </c>
      <c r="D370">
        <v>0</v>
      </c>
      <c r="E370">
        <v>0</v>
      </c>
      <c r="F370">
        <v>3.47</v>
      </c>
      <c r="G370">
        <v>0</v>
      </c>
      <c r="H370">
        <v>10</v>
      </c>
      <c r="I370">
        <v>0</v>
      </c>
      <c r="J370">
        <v>10</v>
      </c>
      <c r="K370">
        <v>9</v>
      </c>
      <c r="L370">
        <v>4</v>
      </c>
      <c r="M370">
        <v>1</v>
      </c>
      <c r="N370">
        <v>10</v>
      </c>
      <c r="O370">
        <v>4</v>
      </c>
      <c r="P370">
        <v>1.25</v>
      </c>
      <c r="Q370">
        <v>8.68</v>
      </c>
      <c r="R370">
        <v>3.22</v>
      </c>
      <c r="S370">
        <v>3.79</v>
      </c>
      <c r="T370">
        <v>0</v>
      </c>
      <c r="U370">
        <v>0.1</v>
      </c>
    </row>
    <row r="371" spans="1:21" x14ac:dyDescent="0.25">
      <c r="A371">
        <v>12185</v>
      </c>
      <c r="B371" t="s">
        <v>10268</v>
      </c>
      <c r="C371" t="s">
        <v>20890</v>
      </c>
      <c r="D371">
        <v>0</v>
      </c>
      <c r="E371">
        <v>1</v>
      </c>
      <c r="F371">
        <v>3.77</v>
      </c>
      <c r="G371">
        <v>0</v>
      </c>
      <c r="H371">
        <v>10</v>
      </c>
      <c r="I371">
        <v>0</v>
      </c>
      <c r="J371">
        <v>10</v>
      </c>
      <c r="K371">
        <v>8</v>
      </c>
      <c r="L371">
        <v>4</v>
      </c>
      <c r="M371">
        <v>1</v>
      </c>
      <c r="N371">
        <v>11</v>
      </c>
      <c r="O371">
        <v>5</v>
      </c>
      <c r="P371">
        <v>1.36</v>
      </c>
      <c r="Q371">
        <v>9.74</v>
      </c>
      <c r="R371">
        <v>4.6500000000000004</v>
      </c>
      <c r="S371">
        <v>3.79</v>
      </c>
      <c r="T371">
        <v>0</v>
      </c>
      <c r="U371">
        <v>-0.1</v>
      </c>
    </row>
    <row r="372" spans="1:21" x14ac:dyDescent="0.25">
      <c r="A372">
        <v>12232</v>
      </c>
      <c r="B372" t="s">
        <v>10867</v>
      </c>
      <c r="C372" t="s">
        <v>20877</v>
      </c>
      <c r="D372">
        <v>1</v>
      </c>
      <c r="E372">
        <v>1</v>
      </c>
      <c r="F372">
        <v>3.66</v>
      </c>
      <c r="G372">
        <v>0</v>
      </c>
      <c r="H372">
        <v>25</v>
      </c>
      <c r="I372">
        <v>0</v>
      </c>
      <c r="J372">
        <v>25</v>
      </c>
      <c r="K372">
        <v>23</v>
      </c>
      <c r="L372">
        <v>10</v>
      </c>
      <c r="M372">
        <v>2</v>
      </c>
      <c r="N372">
        <v>21</v>
      </c>
      <c r="O372">
        <v>9</v>
      </c>
      <c r="P372">
        <v>1.31</v>
      </c>
      <c r="Q372">
        <v>7.66</v>
      </c>
      <c r="R372">
        <v>3.41</v>
      </c>
      <c r="S372">
        <v>3.8</v>
      </c>
      <c r="T372">
        <v>0</v>
      </c>
      <c r="U372">
        <v>0</v>
      </c>
    </row>
    <row r="373" spans="1:21" x14ac:dyDescent="0.25">
      <c r="A373" t="s">
        <v>10461</v>
      </c>
      <c r="B373" t="s">
        <v>10462</v>
      </c>
      <c r="C373" t="s">
        <v>20874</v>
      </c>
      <c r="D373">
        <v>0</v>
      </c>
      <c r="E373">
        <v>0</v>
      </c>
      <c r="F373">
        <v>3.81</v>
      </c>
      <c r="G373">
        <v>0</v>
      </c>
      <c r="H373">
        <v>1</v>
      </c>
      <c r="I373">
        <v>0</v>
      </c>
      <c r="J373">
        <v>1</v>
      </c>
      <c r="K373">
        <v>1</v>
      </c>
      <c r="L373">
        <v>0</v>
      </c>
      <c r="M373">
        <v>0</v>
      </c>
      <c r="N373">
        <v>1</v>
      </c>
      <c r="O373">
        <v>1</v>
      </c>
      <c r="P373">
        <v>1.37</v>
      </c>
      <c r="Q373">
        <v>9.4600000000000009</v>
      </c>
      <c r="R373">
        <v>4.5199999999999996</v>
      </c>
      <c r="S373">
        <v>3.8</v>
      </c>
      <c r="T373">
        <v>0</v>
      </c>
      <c r="U373">
        <v>0.1</v>
      </c>
    </row>
    <row r="374" spans="1:21" x14ac:dyDescent="0.25">
      <c r="A374">
        <v>4897</v>
      </c>
      <c r="B374" t="s">
        <v>10706</v>
      </c>
      <c r="C374" t="s">
        <v>1</v>
      </c>
      <c r="D374">
        <v>10</v>
      </c>
      <c r="E374">
        <v>10</v>
      </c>
      <c r="F374">
        <v>3.77</v>
      </c>
      <c r="G374">
        <v>29</v>
      </c>
      <c r="H374">
        <v>29</v>
      </c>
      <c r="I374">
        <v>0</v>
      </c>
      <c r="J374">
        <v>169</v>
      </c>
      <c r="K374">
        <v>161</v>
      </c>
      <c r="L374">
        <v>71</v>
      </c>
      <c r="M374">
        <v>19</v>
      </c>
      <c r="N374">
        <v>149</v>
      </c>
      <c r="O374">
        <v>49</v>
      </c>
      <c r="P374">
        <v>1.24</v>
      </c>
      <c r="Q374">
        <v>7.96</v>
      </c>
      <c r="R374">
        <v>2.62</v>
      </c>
      <c r="S374">
        <v>3.8</v>
      </c>
      <c r="T374">
        <v>2.5</v>
      </c>
      <c r="U374">
        <v>2.4</v>
      </c>
    </row>
    <row r="375" spans="1:21" x14ac:dyDescent="0.25">
      <c r="A375" t="s">
        <v>9595</v>
      </c>
      <c r="B375" t="s">
        <v>9596</v>
      </c>
      <c r="C375" t="s">
        <v>20872</v>
      </c>
      <c r="D375">
        <v>0</v>
      </c>
      <c r="E375">
        <v>0</v>
      </c>
      <c r="F375">
        <v>3.8</v>
      </c>
      <c r="G375">
        <v>0</v>
      </c>
      <c r="H375">
        <v>1</v>
      </c>
      <c r="I375">
        <v>0</v>
      </c>
      <c r="J375">
        <v>1</v>
      </c>
      <c r="K375">
        <v>1</v>
      </c>
      <c r="L375">
        <v>0</v>
      </c>
      <c r="M375">
        <v>0</v>
      </c>
      <c r="N375">
        <v>1</v>
      </c>
      <c r="O375">
        <v>1</v>
      </c>
      <c r="P375">
        <v>1.34</v>
      </c>
      <c r="Q375">
        <v>9.92</v>
      </c>
      <c r="R375">
        <v>4.63</v>
      </c>
      <c r="S375">
        <v>3.8</v>
      </c>
      <c r="T375">
        <v>0</v>
      </c>
      <c r="U375">
        <v>0.1</v>
      </c>
    </row>
    <row r="376" spans="1:21" x14ac:dyDescent="0.25">
      <c r="A376" t="s">
        <v>9967</v>
      </c>
      <c r="B376" t="s">
        <v>9968</v>
      </c>
      <c r="C376" t="s">
        <v>1</v>
      </c>
      <c r="D376">
        <v>0</v>
      </c>
      <c r="E376">
        <v>0</v>
      </c>
      <c r="F376">
        <v>3.68</v>
      </c>
      <c r="G376">
        <v>0</v>
      </c>
      <c r="H376">
        <v>1</v>
      </c>
      <c r="I376">
        <v>0</v>
      </c>
      <c r="J376">
        <v>1</v>
      </c>
      <c r="K376">
        <v>1</v>
      </c>
      <c r="L376">
        <v>0</v>
      </c>
      <c r="M376">
        <v>0</v>
      </c>
      <c r="N376">
        <v>1</v>
      </c>
      <c r="O376">
        <v>0</v>
      </c>
      <c r="P376">
        <v>1.29</v>
      </c>
      <c r="Q376">
        <v>8.6199999999999992</v>
      </c>
      <c r="R376">
        <v>3.48</v>
      </c>
      <c r="S376">
        <v>3.8</v>
      </c>
      <c r="T376">
        <v>0</v>
      </c>
      <c r="U376">
        <v>0.1</v>
      </c>
    </row>
    <row r="377" spans="1:21" x14ac:dyDescent="0.25">
      <c r="A377" t="s">
        <v>9650</v>
      </c>
      <c r="B377" t="s">
        <v>9651</v>
      </c>
      <c r="C377" t="s">
        <v>20867</v>
      </c>
      <c r="D377">
        <v>0</v>
      </c>
      <c r="E377">
        <v>0</v>
      </c>
      <c r="F377">
        <v>3.71</v>
      </c>
      <c r="G377">
        <v>0</v>
      </c>
      <c r="H377">
        <v>1</v>
      </c>
      <c r="I377">
        <v>0</v>
      </c>
      <c r="J377">
        <v>1</v>
      </c>
      <c r="K377">
        <v>1</v>
      </c>
      <c r="L377">
        <v>0</v>
      </c>
      <c r="M377">
        <v>0</v>
      </c>
      <c r="N377">
        <v>1</v>
      </c>
      <c r="O377">
        <v>0</v>
      </c>
      <c r="P377">
        <v>1.3</v>
      </c>
      <c r="Q377">
        <v>7.59</v>
      </c>
      <c r="R377">
        <v>3.13</v>
      </c>
      <c r="S377">
        <v>3.8</v>
      </c>
      <c r="T377">
        <v>0</v>
      </c>
      <c r="U377">
        <v>0.1</v>
      </c>
    </row>
    <row r="378" spans="1:21" x14ac:dyDescent="0.25">
      <c r="A378">
        <v>4538</v>
      </c>
      <c r="B378" t="s">
        <v>10677</v>
      </c>
      <c r="C378" t="s">
        <v>20872</v>
      </c>
      <c r="D378">
        <v>10</v>
      </c>
      <c r="E378">
        <v>8</v>
      </c>
      <c r="F378">
        <v>3.76</v>
      </c>
      <c r="G378">
        <v>28</v>
      </c>
      <c r="H378">
        <v>28</v>
      </c>
      <c r="I378">
        <v>0</v>
      </c>
      <c r="J378">
        <v>157</v>
      </c>
      <c r="K378">
        <v>147</v>
      </c>
      <c r="L378">
        <v>65</v>
      </c>
      <c r="M378">
        <v>19</v>
      </c>
      <c r="N378">
        <v>145</v>
      </c>
      <c r="O378">
        <v>41</v>
      </c>
      <c r="P378">
        <v>1.2</v>
      </c>
      <c r="Q378">
        <v>8.31</v>
      </c>
      <c r="R378">
        <v>2.35</v>
      </c>
      <c r="S378">
        <v>3.8</v>
      </c>
      <c r="T378">
        <v>2.2000000000000002</v>
      </c>
      <c r="U378">
        <v>2</v>
      </c>
    </row>
    <row r="379" spans="1:21" x14ac:dyDescent="0.25">
      <c r="A379" t="s">
        <v>8838</v>
      </c>
      <c r="B379" t="s">
        <v>8839</v>
      </c>
      <c r="C379" t="s">
        <v>20884</v>
      </c>
      <c r="D379">
        <v>0</v>
      </c>
      <c r="E379">
        <v>0</v>
      </c>
      <c r="F379">
        <v>3.72</v>
      </c>
      <c r="G379">
        <v>0</v>
      </c>
      <c r="H379">
        <v>1</v>
      </c>
      <c r="I379">
        <v>0</v>
      </c>
      <c r="J379">
        <v>1</v>
      </c>
      <c r="K379">
        <v>1</v>
      </c>
      <c r="L379">
        <v>0</v>
      </c>
      <c r="M379">
        <v>0</v>
      </c>
      <c r="N379">
        <v>1</v>
      </c>
      <c r="O379">
        <v>0</v>
      </c>
      <c r="P379">
        <v>1.29</v>
      </c>
      <c r="Q379">
        <v>8.33</v>
      </c>
      <c r="R379">
        <v>3.02</v>
      </c>
      <c r="S379">
        <v>3.8</v>
      </c>
      <c r="T379">
        <v>0</v>
      </c>
      <c r="U379">
        <v>0.1</v>
      </c>
    </row>
    <row r="380" spans="1:21" x14ac:dyDescent="0.25">
      <c r="A380">
        <v>6627</v>
      </c>
      <c r="B380" t="s">
        <v>10293</v>
      </c>
      <c r="C380" t="s">
        <v>20882</v>
      </c>
      <c r="D380">
        <v>3</v>
      </c>
      <c r="E380">
        <v>3</v>
      </c>
      <c r="F380">
        <v>3.58</v>
      </c>
      <c r="G380">
        <v>0</v>
      </c>
      <c r="H380">
        <v>55</v>
      </c>
      <c r="I380">
        <v>3</v>
      </c>
      <c r="J380">
        <v>55</v>
      </c>
      <c r="K380">
        <v>47</v>
      </c>
      <c r="L380">
        <v>22</v>
      </c>
      <c r="M380">
        <v>6</v>
      </c>
      <c r="N380">
        <v>58</v>
      </c>
      <c r="O380">
        <v>23</v>
      </c>
      <c r="P380">
        <v>1.26</v>
      </c>
      <c r="Q380">
        <v>9.5</v>
      </c>
      <c r="R380">
        <v>3.72</v>
      </c>
      <c r="S380">
        <v>3.8</v>
      </c>
      <c r="T380">
        <v>0.4</v>
      </c>
      <c r="U380">
        <v>0.5</v>
      </c>
    </row>
    <row r="381" spans="1:21" x14ac:dyDescent="0.25">
      <c r="A381">
        <v>8368</v>
      </c>
      <c r="B381" t="s">
        <v>10828</v>
      </c>
      <c r="C381" t="s">
        <v>20891</v>
      </c>
      <c r="D381">
        <v>0</v>
      </c>
      <c r="E381">
        <v>0</v>
      </c>
      <c r="F381">
        <v>3.72</v>
      </c>
      <c r="G381">
        <v>0</v>
      </c>
      <c r="H381">
        <v>1</v>
      </c>
      <c r="I381">
        <v>0</v>
      </c>
      <c r="J381">
        <v>1</v>
      </c>
      <c r="K381">
        <v>1</v>
      </c>
      <c r="L381">
        <v>0</v>
      </c>
      <c r="M381">
        <v>0</v>
      </c>
      <c r="N381">
        <v>1</v>
      </c>
      <c r="O381">
        <v>0</v>
      </c>
      <c r="P381">
        <v>1.31</v>
      </c>
      <c r="Q381">
        <v>7.82</v>
      </c>
      <c r="R381">
        <v>3.22</v>
      </c>
      <c r="S381">
        <v>3.8</v>
      </c>
      <c r="T381">
        <v>0</v>
      </c>
      <c r="U381">
        <v>0.1</v>
      </c>
    </row>
    <row r="382" spans="1:21" x14ac:dyDescent="0.25">
      <c r="A382">
        <v>6282</v>
      </c>
      <c r="B382" t="s">
        <v>10160</v>
      </c>
      <c r="C382" t="s">
        <v>20890</v>
      </c>
      <c r="D382">
        <v>0</v>
      </c>
      <c r="E382">
        <v>0</v>
      </c>
      <c r="F382">
        <v>3.71</v>
      </c>
      <c r="G382">
        <v>0</v>
      </c>
      <c r="H382">
        <v>1</v>
      </c>
      <c r="I382">
        <v>0</v>
      </c>
      <c r="J382">
        <v>1</v>
      </c>
      <c r="K382">
        <v>1</v>
      </c>
      <c r="L382">
        <v>0</v>
      </c>
      <c r="M382">
        <v>0</v>
      </c>
      <c r="N382">
        <v>1</v>
      </c>
      <c r="O382">
        <v>0</v>
      </c>
      <c r="P382">
        <v>1.29</v>
      </c>
      <c r="Q382">
        <v>8.15</v>
      </c>
      <c r="R382">
        <v>3.27</v>
      </c>
      <c r="S382">
        <v>3.8</v>
      </c>
      <c r="T382">
        <v>0</v>
      </c>
      <c r="U382">
        <v>0.1</v>
      </c>
    </row>
    <row r="383" spans="1:21" x14ac:dyDescent="0.25">
      <c r="A383" t="s">
        <v>10003</v>
      </c>
      <c r="B383" t="s">
        <v>10004</v>
      </c>
      <c r="C383" t="s">
        <v>20865</v>
      </c>
      <c r="D383">
        <v>0</v>
      </c>
      <c r="E383">
        <v>0</v>
      </c>
      <c r="F383">
        <v>3.57</v>
      </c>
      <c r="G383">
        <v>0</v>
      </c>
      <c r="H383">
        <v>1</v>
      </c>
      <c r="I383">
        <v>0</v>
      </c>
      <c r="J383">
        <v>1</v>
      </c>
      <c r="K383">
        <v>1</v>
      </c>
      <c r="L383">
        <v>0</v>
      </c>
      <c r="M383">
        <v>0</v>
      </c>
      <c r="N383">
        <v>1</v>
      </c>
      <c r="O383">
        <v>0</v>
      </c>
      <c r="P383">
        <v>1.25</v>
      </c>
      <c r="Q383">
        <v>7.8</v>
      </c>
      <c r="R383">
        <v>2.85</v>
      </c>
      <c r="S383">
        <v>3.8</v>
      </c>
      <c r="T383">
        <v>0</v>
      </c>
      <c r="U383">
        <v>0.1</v>
      </c>
    </row>
    <row r="384" spans="1:21" x14ac:dyDescent="0.25">
      <c r="A384">
        <v>3731</v>
      </c>
      <c r="B384" t="s">
        <v>10672</v>
      </c>
      <c r="C384" t="s">
        <v>20876</v>
      </c>
      <c r="D384">
        <v>0</v>
      </c>
      <c r="E384">
        <v>0</v>
      </c>
      <c r="F384">
        <v>3.68</v>
      </c>
      <c r="G384">
        <v>0</v>
      </c>
      <c r="H384">
        <v>1</v>
      </c>
      <c r="I384">
        <v>0</v>
      </c>
      <c r="J384">
        <v>1</v>
      </c>
      <c r="K384">
        <v>1</v>
      </c>
      <c r="L384">
        <v>0</v>
      </c>
      <c r="M384">
        <v>0</v>
      </c>
      <c r="N384">
        <v>1</v>
      </c>
      <c r="O384">
        <v>0</v>
      </c>
      <c r="P384">
        <v>1.34</v>
      </c>
      <c r="Q384">
        <v>6.89</v>
      </c>
      <c r="R384">
        <v>3.1</v>
      </c>
      <c r="S384">
        <v>3.81</v>
      </c>
      <c r="T384">
        <v>0</v>
      </c>
      <c r="U384">
        <v>0.1</v>
      </c>
    </row>
    <row r="385" spans="1:21" x14ac:dyDescent="0.25">
      <c r="A385" t="s">
        <v>9061</v>
      </c>
      <c r="B385" t="s">
        <v>9062</v>
      </c>
      <c r="C385" t="s">
        <v>20887</v>
      </c>
      <c r="D385">
        <v>0</v>
      </c>
      <c r="E385">
        <v>0</v>
      </c>
      <c r="F385">
        <v>3.63</v>
      </c>
      <c r="G385">
        <v>0</v>
      </c>
      <c r="H385">
        <v>1</v>
      </c>
      <c r="I385">
        <v>0</v>
      </c>
      <c r="J385">
        <v>1</v>
      </c>
      <c r="K385">
        <v>1</v>
      </c>
      <c r="L385">
        <v>0</v>
      </c>
      <c r="M385">
        <v>0</v>
      </c>
      <c r="N385">
        <v>1</v>
      </c>
      <c r="O385">
        <v>0</v>
      </c>
      <c r="P385">
        <v>1.27</v>
      </c>
      <c r="Q385">
        <v>8.34</v>
      </c>
      <c r="R385">
        <v>3.15</v>
      </c>
      <c r="S385">
        <v>3.81</v>
      </c>
      <c r="T385">
        <v>0</v>
      </c>
      <c r="U385">
        <v>0.1</v>
      </c>
    </row>
    <row r="386" spans="1:21" x14ac:dyDescent="0.25">
      <c r="A386" t="s">
        <v>9566</v>
      </c>
      <c r="B386" t="s">
        <v>9567</v>
      </c>
      <c r="C386" t="s">
        <v>20889</v>
      </c>
      <c r="D386">
        <v>0</v>
      </c>
      <c r="E386">
        <v>0</v>
      </c>
      <c r="F386">
        <v>3.62</v>
      </c>
      <c r="G386">
        <v>0</v>
      </c>
      <c r="H386">
        <v>1</v>
      </c>
      <c r="I386">
        <v>0</v>
      </c>
      <c r="J386">
        <v>1</v>
      </c>
      <c r="K386">
        <v>1</v>
      </c>
      <c r="L386">
        <v>0</v>
      </c>
      <c r="M386">
        <v>0</v>
      </c>
      <c r="N386">
        <v>1</v>
      </c>
      <c r="O386">
        <v>0</v>
      </c>
      <c r="P386">
        <v>1.26</v>
      </c>
      <c r="Q386">
        <v>8.23</v>
      </c>
      <c r="R386">
        <v>3.02</v>
      </c>
      <c r="S386">
        <v>3.81</v>
      </c>
      <c r="T386">
        <v>0</v>
      </c>
      <c r="U386">
        <v>0.1</v>
      </c>
    </row>
    <row r="387" spans="1:21" x14ac:dyDescent="0.25">
      <c r="A387">
        <v>4300</v>
      </c>
      <c r="B387" t="s">
        <v>10697</v>
      </c>
      <c r="C387" t="s">
        <v>1</v>
      </c>
      <c r="D387">
        <v>0</v>
      </c>
      <c r="E387">
        <v>0</v>
      </c>
      <c r="F387">
        <v>3.68</v>
      </c>
      <c r="G387">
        <v>0</v>
      </c>
      <c r="H387">
        <v>10</v>
      </c>
      <c r="I387">
        <v>0</v>
      </c>
      <c r="J387">
        <v>10</v>
      </c>
      <c r="K387">
        <v>10</v>
      </c>
      <c r="L387">
        <v>4</v>
      </c>
      <c r="M387">
        <v>1</v>
      </c>
      <c r="N387">
        <v>8</v>
      </c>
      <c r="O387">
        <v>3</v>
      </c>
      <c r="P387">
        <v>1.32</v>
      </c>
      <c r="Q387">
        <v>6.8</v>
      </c>
      <c r="R387">
        <v>2.82</v>
      </c>
      <c r="S387">
        <v>3.81</v>
      </c>
      <c r="T387">
        <v>0</v>
      </c>
      <c r="U387">
        <v>0</v>
      </c>
    </row>
    <row r="388" spans="1:21" x14ac:dyDescent="0.25">
      <c r="A388" t="s">
        <v>10241</v>
      </c>
      <c r="B388" t="s">
        <v>10242</v>
      </c>
      <c r="C388" t="s">
        <v>20878</v>
      </c>
      <c r="D388">
        <v>0</v>
      </c>
      <c r="E388">
        <v>0</v>
      </c>
      <c r="F388">
        <v>3.84</v>
      </c>
      <c r="G388">
        <v>0</v>
      </c>
      <c r="H388">
        <v>1</v>
      </c>
      <c r="I388">
        <v>0</v>
      </c>
      <c r="J388">
        <v>1</v>
      </c>
      <c r="K388">
        <v>1</v>
      </c>
      <c r="L388">
        <v>0</v>
      </c>
      <c r="M388">
        <v>0</v>
      </c>
      <c r="N388">
        <v>1</v>
      </c>
      <c r="O388">
        <v>0</v>
      </c>
      <c r="P388">
        <v>1.35</v>
      </c>
      <c r="Q388">
        <v>9.01</v>
      </c>
      <c r="R388">
        <v>4.07</v>
      </c>
      <c r="S388">
        <v>3.81</v>
      </c>
      <c r="T388">
        <v>0</v>
      </c>
      <c r="U388">
        <v>0.1</v>
      </c>
    </row>
    <row r="389" spans="1:21" x14ac:dyDescent="0.25">
      <c r="A389">
        <v>8844</v>
      </c>
      <c r="B389" t="s">
        <v>10771</v>
      </c>
      <c r="C389" t="s">
        <v>1</v>
      </c>
      <c r="D389">
        <v>2</v>
      </c>
      <c r="E389">
        <v>2</v>
      </c>
      <c r="F389">
        <v>3.45</v>
      </c>
      <c r="G389">
        <v>0</v>
      </c>
      <c r="H389">
        <v>40</v>
      </c>
      <c r="I389">
        <v>0</v>
      </c>
      <c r="J389">
        <v>40</v>
      </c>
      <c r="K389">
        <v>33</v>
      </c>
      <c r="L389">
        <v>15</v>
      </c>
      <c r="M389">
        <v>4</v>
      </c>
      <c r="N389">
        <v>45</v>
      </c>
      <c r="O389">
        <v>18</v>
      </c>
      <c r="P389">
        <v>1.26</v>
      </c>
      <c r="Q389">
        <v>10.029999999999999</v>
      </c>
      <c r="R389">
        <v>4.01</v>
      </c>
      <c r="S389">
        <v>3.81</v>
      </c>
      <c r="T389">
        <v>0.2</v>
      </c>
      <c r="U389">
        <v>0.3</v>
      </c>
    </row>
    <row r="390" spans="1:21" x14ac:dyDescent="0.25">
      <c r="A390">
        <v>4257</v>
      </c>
      <c r="B390" t="s">
        <v>10641</v>
      </c>
      <c r="C390" t="s">
        <v>20876</v>
      </c>
      <c r="D390">
        <v>0</v>
      </c>
      <c r="E390">
        <v>0</v>
      </c>
      <c r="F390">
        <v>3.6</v>
      </c>
      <c r="G390">
        <v>0</v>
      </c>
      <c r="H390">
        <v>0</v>
      </c>
      <c r="I390">
        <v>0</v>
      </c>
      <c r="J390">
        <v>1</v>
      </c>
      <c r="K390">
        <v>1</v>
      </c>
      <c r="L390">
        <v>0</v>
      </c>
      <c r="M390">
        <v>0</v>
      </c>
      <c r="N390">
        <v>1</v>
      </c>
      <c r="O390">
        <v>0</v>
      </c>
      <c r="P390">
        <v>1.25</v>
      </c>
      <c r="Q390">
        <v>7.37</v>
      </c>
      <c r="R390">
        <v>2.5299999999999998</v>
      </c>
      <c r="S390">
        <v>3.81</v>
      </c>
      <c r="T390">
        <v>0</v>
      </c>
      <c r="U390">
        <v>0</v>
      </c>
    </row>
    <row r="391" spans="1:21" x14ac:dyDescent="0.25">
      <c r="A391">
        <v>15033</v>
      </c>
      <c r="B391" t="s">
        <v>10803</v>
      </c>
      <c r="C391" t="s">
        <v>20887</v>
      </c>
      <c r="D391">
        <v>2</v>
      </c>
      <c r="E391">
        <v>2</v>
      </c>
      <c r="F391">
        <v>3.61</v>
      </c>
      <c r="G391">
        <v>0</v>
      </c>
      <c r="H391">
        <v>40</v>
      </c>
      <c r="I391">
        <v>0</v>
      </c>
      <c r="J391">
        <v>40</v>
      </c>
      <c r="K391">
        <v>38</v>
      </c>
      <c r="L391">
        <v>16</v>
      </c>
      <c r="M391">
        <v>4</v>
      </c>
      <c r="N391">
        <v>34</v>
      </c>
      <c r="O391">
        <v>15</v>
      </c>
      <c r="P391">
        <v>1.3</v>
      </c>
      <c r="Q391">
        <v>7.76</v>
      </c>
      <c r="R391">
        <v>3.27</v>
      </c>
      <c r="S391">
        <v>3.81</v>
      </c>
      <c r="T391">
        <v>0.2</v>
      </c>
      <c r="U391">
        <v>0.2</v>
      </c>
    </row>
    <row r="392" spans="1:21" x14ac:dyDescent="0.25">
      <c r="A392">
        <v>612</v>
      </c>
      <c r="B392" t="s">
        <v>10299</v>
      </c>
      <c r="C392" t="s">
        <v>20876</v>
      </c>
      <c r="D392">
        <v>0</v>
      </c>
      <c r="E392">
        <v>0</v>
      </c>
      <c r="F392">
        <v>3.64</v>
      </c>
      <c r="G392">
        <v>0</v>
      </c>
      <c r="H392">
        <v>1</v>
      </c>
      <c r="I392">
        <v>0</v>
      </c>
      <c r="J392">
        <v>1</v>
      </c>
      <c r="K392">
        <v>1</v>
      </c>
      <c r="L392">
        <v>0</v>
      </c>
      <c r="M392">
        <v>0</v>
      </c>
      <c r="N392">
        <v>1</v>
      </c>
      <c r="O392">
        <v>0</v>
      </c>
      <c r="P392">
        <v>1.28</v>
      </c>
      <c r="Q392">
        <v>8.36</v>
      </c>
      <c r="R392">
        <v>3.34</v>
      </c>
      <c r="S392">
        <v>3.81</v>
      </c>
      <c r="T392">
        <v>0</v>
      </c>
      <c r="U392">
        <v>0.1</v>
      </c>
    </row>
    <row r="393" spans="1:21" x14ac:dyDescent="0.25">
      <c r="A393">
        <v>8725</v>
      </c>
      <c r="B393" t="s">
        <v>10430</v>
      </c>
      <c r="C393" t="s">
        <v>20890</v>
      </c>
      <c r="D393">
        <v>0</v>
      </c>
      <c r="E393">
        <v>0</v>
      </c>
      <c r="F393">
        <v>3.7</v>
      </c>
      <c r="G393">
        <v>0</v>
      </c>
      <c r="H393">
        <v>1</v>
      </c>
      <c r="I393">
        <v>0</v>
      </c>
      <c r="J393">
        <v>1</v>
      </c>
      <c r="K393">
        <v>1</v>
      </c>
      <c r="L393">
        <v>0</v>
      </c>
      <c r="M393">
        <v>0</v>
      </c>
      <c r="N393">
        <v>1</v>
      </c>
      <c r="O393">
        <v>0</v>
      </c>
      <c r="P393">
        <v>1.28</v>
      </c>
      <c r="Q393">
        <v>8.2200000000000006</v>
      </c>
      <c r="R393">
        <v>3.15</v>
      </c>
      <c r="S393">
        <v>3.81</v>
      </c>
      <c r="T393">
        <v>0</v>
      </c>
      <c r="U393">
        <v>0.1</v>
      </c>
    </row>
    <row r="394" spans="1:21" x14ac:dyDescent="0.25">
      <c r="A394" t="s">
        <v>10064</v>
      </c>
      <c r="B394" t="s">
        <v>10065</v>
      </c>
      <c r="C394" t="s">
        <v>20874</v>
      </c>
      <c r="D394">
        <v>0</v>
      </c>
      <c r="E394">
        <v>0</v>
      </c>
      <c r="F394">
        <v>3.86</v>
      </c>
      <c r="G394">
        <v>0</v>
      </c>
      <c r="H394">
        <v>0</v>
      </c>
      <c r="I394">
        <v>0</v>
      </c>
      <c r="J394">
        <v>1</v>
      </c>
      <c r="K394">
        <v>1</v>
      </c>
      <c r="L394">
        <v>0</v>
      </c>
      <c r="M394">
        <v>0</v>
      </c>
      <c r="N394">
        <v>1</v>
      </c>
      <c r="O394">
        <v>0</v>
      </c>
      <c r="P394">
        <v>1.29</v>
      </c>
      <c r="Q394">
        <v>8.3000000000000007</v>
      </c>
      <c r="R394">
        <v>3.11</v>
      </c>
      <c r="S394">
        <v>3.81</v>
      </c>
      <c r="T394">
        <v>0</v>
      </c>
      <c r="U394">
        <v>0</v>
      </c>
    </row>
    <row r="395" spans="1:21" x14ac:dyDescent="0.25">
      <c r="A395" t="s">
        <v>10635</v>
      </c>
      <c r="B395" t="s">
        <v>10636</v>
      </c>
      <c r="C395" t="s">
        <v>20877</v>
      </c>
      <c r="D395">
        <v>1</v>
      </c>
      <c r="E395">
        <v>1</v>
      </c>
      <c r="F395">
        <v>3.73</v>
      </c>
      <c r="G395">
        <v>2</v>
      </c>
      <c r="H395">
        <v>2</v>
      </c>
      <c r="I395">
        <v>0</v>
      </c>
      <c r="J395">
        <v>9</v>
      </c>
      <c r="K395">
        <v>9</v>
      </c>
      <c r="L395">
        <v>4</v>
      </c>
      <c r="M395">
        <v>1</v>
      </c>
      <c r="N395">
        <v>7</v>
      </c>
      <c r="O395">
        <v>3</v>
      </c>
      <c r="P395">
        <v>1.25</v>
      </c>
      <c r="Q395">
        <v>7.27</v>
      </c>
      <c r="R395">
        <v>2.63</v>
      </c>
      <c r="S395">
        <v>3.81</v>
      </c>
      <c r="T395">
        <v>0.1</v>
      </c>
      <c r="U395">
        <v>0.1</v>
      </c>
    </row>
    <row r="396" spans="1:21" x14ac:dyDescent="0.25">
      <c r="A396">
        <v>1669</v>
      </c>
      <c r="B396" t="s">
        <v>10560</v>
      </c>
      <c r="C396" t="s">
        <v>20873</v>
      </c>
      <c r="D396">
        <v>0</v>
      </c>
      <c r="E396">
        <v>0</v>
      </c>
      <c r="F396">
        <v>3.6</v>
      </c>
      <c r="G396">
        <v>0</v>
      </c>
      <c r="H396">
        <v>1</v>
      </c>
      <c r="I396">
        <v>0</v>
      </c>
      <c r="J396">
        <v>1</v>
      </c>
      <c r="K396">
        <v>1</v>
      </c>
      <c r="L396">
        <v>0</v>
      </c>
      <c r="M396">
        <v>0</v>
      </c>
      <c r="N396">
        <v>1</v>
      </c>
      <c r="O396">
        <v>0</v>
      </c>
      <c r="P396">
        <v>1.28</v>
      </c>
      <c r="Q396">
        <v>8.85</v>
      </c>
      <c r="R396">
        <v>3.38</v>
      </c>
      <c r="S396">
        <v>3.81</v>
      </c>
      <c r="T396">
        <v>0</v>
      </c>
      <c r="U396">
        <v>0.1</v>
      </c>
    </row>
    <row r="397" spans="1:21" x14ac:dyDescent="0.25">
      <c r="A397">
        <v>10354</v>
      </c>
      <c r="B397" t="s">
        <v>10686</v>
      </c>
      <c r="C397" t="s">
        <v>20891</v>
      </c>
      <c r="D397">
        <v>7</v>
      </c>
      <c r="E397">
        <v>8</v>
      </c>
      <c r="F397">
        <v>3.77</v>
      </c>
      <c r="G397">
        <v>16</v>
      </c>
      <c r="H397">
        <v>51</v>
      </c>
      <c r="I397">
        <v>0</v>
      </c>
      <c r="J397">
        <v>127</v>
      </c>
      <c r="K397">
        <v>124</v>
      </c>
      <c r="L397">
        <v>53</v>
      </c>
      <c r="M397">
        <v>14</v>
      </c>
      <c r="N397">
        <v>104</v>
      </c>
      <c r="O397">
        <v>35</v>
      </c>
      <c r="P397">
        <v>1.26</v>
      </c>
      <c r="Q397">
        <v>7.41</v>
      </c>
      <c r="R397">
        <v>2.52</v>
      </c>
      <c r="S397">
        <v>3.81</v>
      </c>
      <c r="T397">
        <v>1.3</v>
      </c>
      <c r="U397">
        <v>0.8</v>
      </c>
    </row>
    <row r="398" spans="1:21" x14ac:dyDescent="0.25">
      <c r="A398" t="s">
        <v>9622</v>
      </c>
      <c r="B398" t="s">
        <v>9623</v>
      </c>
      <c r="C398" t="s">
        <v>20887</v>
      </c>
      <c r="D398">
        <v>0</v>
      </c>
      <c r="E398">
        <v>0</v>
      </c>
      <c r="F398">
        <v>3.65</v>
      </c>
      <c r="G398">
        <v>0</v>
      </c>
      <c r="H398">
        <v>1</v>
      </c>
      <c r="I398">
        <v>0</v>
      </c>
      <c r="J398">
        <v>1</v>
      </c>
      <c r="K398">
        <v>1</v>
      </c>
      <c r="L398">
        <v>0</v>
      </c>
      <c r="M398">
        <v>0</v>
      </c>
      <c r="N398">
        <v>1</v>
      </c>
      <c r="O398">
        <v>0</v>
      </c>
      <c r="P398">
        <v>1.27</v>
      </c>
      <c r="Q398">
        <v>8.3800000000000008</v>
      </c>
      <c r="R398">
        <v>3.17</v>
      </c>
      <c r="S398">
        <v>3.82</v>
      </c>
      <c r="T398">
        <v>0</v>
      </c>
      <c r="U398">
        <v>0.1</v>
      </c>
    </row>
    <row r="399" spans="1:21" x14ac:dyDescent="0.25">
      <c r="A399">
        <v>2851</v>
      </c>
      <c r="B399" t="s">
        <v>22766</v>
      </c>
      <c r="C399" t="s">
        <v>20874</v>
      </c>
      <c r="D399">
        <v>0</v>
      </c>
      <c r="E399">
        <v>0</v>
      </c>
      <c r="F399">
        <v>3.79</v>
      </c>
      <c r="G399">
        <v>0</v>
      </c>
      <c r="H399">
        <v>1</v>
      </c>
      <c r="I399">
        <v>0</v>
      </c>
      <c r="J399">
        <v>1</v>
      </c>
      <c r="K399">
        <v>1</v>
      </c>
      <c r="L399">
        <v>0</v>
      </c>
      <c r="M399">
        <v>0</v>
      </c>
      <c r="N399">
        <v>1</v>
      </c>
      <c r="O399">
        <v>0</v>
      </c>
      <c r="P399">
        <v>1.28</v>
      </c>
      <c r="Q399">
        <v>7.42</v>
      </c>
      <c r="R399">
        <v>2.6</v>
      </c>
      <c r="S399">
        <v>3.82</v>
      </c>
      <c r="T399">
        <v>0</v>
      </c>
      <c r="U399">
        <v>0.1</v>
      </c>
    </row>
    <row r="400" spans="1:21" x14ac:dyDescent="0.25">
      <c r="A400">
        <v>9243</v>
      </c>
      <c r="B400" t="s">
        <v>9617</v>
      </c>
      <c r="C400" t="s">
        <v>20879</v>
      </c>
      <c r="D400">
        <v>0</v>
      </c>
      <c r="E400">
        <v>0</v>
      </c>
      <c r="F400">
        <v>3.87</v>
      </c>
      <c r="G400">
        <v>0</v>
      </c>
      <c r="H400">
        <v>1</v>
      </c>
      <c r="I400">
        <v>0</v>
      </c>
      <c r="J400">
        <v>1</v>
      </c>
      <c r="K400">
        <v>1</v>
      </c>
      <c r="L400">
        <v>0</v>
      </c>
      <c r="M400">
        <v>0</v>
      </c>
      <c r="N400">
        <v>1</v>
      </c>
      <c r="O400">
        <v>0</v>
      </c>
      <c r="P400">
        <v>1.32</v>
      </c>
      <c r="Q400">
        <v>8.7899999999999991</v>
      </c>
      <c r="R400">
        <v>3.28</v>
      </c>
      <c r="S400">
        <v>3.82</v>
      </c>
      <c r="T400">
        <v>0</v>
      </c>
      <c r="U400">
        <v>0.1</v>
      </c>
    </row>
    <row r="401" spans="1:21" x14ac:dyDescent="0.25">
      <c r="A401">
        <v>813</v>
      </c>
      <c r="B401" t="s">
        <v>10830</v>
      </c>
      <c r="C401" t="s">
        <v>1</v>
      </c>
      <c r="D401">
        <v>0</v>
      </c>
      <c r="E401">
        <v>0</v>
      </c>
      <c r="F401">
        <v>3.66</v>
      </c>
      <c r="G401">
        <v>0</v>
      </c>
      <c r="H401">
        <v>10</v>
      </c>
      <c r="I401">
        <v>0</v>
      </c>
      <c r="J401">
        <v>10</v>
      </c>
      <c r="K401">
        <v>10</v>
      </c>
      <c r="L401">
        <v>4</v>
      </c>
      <c r="M401">
        <v>1</v>
      </c>
      <c r="N401">
        <v>8</v>
      </c>
      <c r="O401">
        <v>3</v>
      </c>
      <c r="P401">
        <v>1.3</v>
      </c>
      <c r="Q401">
        <v>7.01</v>
      </c>
      <c r="R401">
        <v>2.88</v>
      </c>
      <c r="S401">
        <v>3.82</v>
      </c>
      <c r="T401">
        <v>0</v>
      </c>
      <c r="U401">
        <v>0.1</v>
      </c>
    </row>
    <row r="402" spans="1:21" x14ac:dyDescent="0.25">
      <c r="A402">
        <v>11420</v>
      </c>
      <c r="B402" t="s">
        <v>10555</v>
      </c>
      <c r="C402" t="s">
        <v>20866</v>
      </c>
      <c r="D402">
        <v>0</v>
      </c>
      <c r="E402">
        <v>0</v>
      </c>
      <c r="F402">
        <v>3.76</v>
      </c>
      <c r="G402">
        <v>0</v>
      </c>
      <c r="H402">
        <v>1</v>
      </c>
      <c r="I402">
        <v>0</v>
      </c>
      <c r="J402">
        <v>1</v>
      </c>
      <c r="K402">
        <v>1</v>
      </c>
      <c r="L402">
        <v>0</v>
      </c>
      <c r="M402">
        <v>0</v>
      </c>
      <c r="N402">
        <v>1</v>
      </c>
      <c r="O402">
        <v>0</v>
      </c>
      <c r="P402">
        <v>1.26</v>
      </c>
      <c r="Q402">
        <v>6.89</v>
      </c>
      <c r="R402">
        <v>2.08</v>
      </c>
      <c r="S402">
        <v>3.82</v>
      </c>
      <c r="T402">
        <v>0</v>
      </c>
      <c r="U402">
        <v>0.1</v>
      </c>
    </row>
    <row r="403" spans="1:21" x14ac:dyDescent="0.25">
      <c r="A403" t="s">
        <v>10746</v>
      </c>
      <c r="B403" t="s">
        <v>10747</v>
      </c>
      <c r="C403" t="s">
        <v>20872</v>
      </c>
      <c r="D403">
        <v>0</v>
      </c>
      <c r="E403">
        <v>0</v>
      </c>
      <c r="F403">
        <v>3.72</v>
      </c>
      <c r="G403">
        <v>0</v>
      </c>
      <c r="H403">
        <v>1</v>
      </c>
      <c r="I403">
        <v>0</v>
      </c>
      <c r="J403">
        <v>1</v>
      </c>
      <c r="K403">
        <v>1</v>
      </c>
      <c r="L403">
        <v>0</v>
      </c>
      <c r="M403">
        <v>0</v>
      </c>
      <c r="N403">
        <v>1</v>
      </c>
      <c r="O403">
        <v>0</v>
      </c>
      <c r="P403">
        <v>1.34</v>
      </c>
      <c r="Q403">
        <v>9.2200000000000006</v>
      </c>
      <c r="R403">
        <v>4.28</v>
      </c>
      <c r="S403">
        <v>3.82</v>
      </c>
      <c r="T403">
        <v>0</v>
      </c>
      <c r="U403">
        <v>0.1</v>
      </c>
    </row>
    <row r="404" spans="1:21" x14ac:dyDescent="0.25">
      <c r="A404" t="s">
        <v>9069</v>
      </c>
      <c r="B404" t="s">
        <v>9070</v>
      </c>
      <c r="C404" t="s">
        <v>20889</v>
      </c>
      <c r="D404">
        <v>0</v>
      </c>
      <c r="E404">
        <v>0</v>
      </c>
      <c r="F404">
        <v>3.6</v>
      </c>
      <c r="G404">
        <v>0</v>
      </c>
      <c r="H404">
        <v>1</v>
      </c>
      <c r="I404">
        <v>0</v>
      </c>
      <c r="J404">
        <v>1</v>
      </c>
      <c r="K404">
        <v>1</v>
      </c>
      <c r="L404">
        <v>0</v>
      </c>
      <c r="M404">
        <v>0</v>
      </c>
      <c r="N404">
        <v>1</v>
      </c>
      <c r="O404">
        <v>0</v>
      </c>
      <c r="P404">
        <v>1.3</v>
      </c>
      <c r="Q404">
        <v>8.85</v>
      </c>
      <c r="R404">
        <v>3.78</v>
      </c>
      <c r="S404">
        <v>3.82</v>
      </c>
      <c r="T404">
        <v>0</v>
      </c>
      <c r="U404">
        <v>0.1</v>
      </c>
    </row>
    <row r="405" spans="1:21" x14ac:dyDescent="0.25">
      <c r="A405" t="s">
        <v>9639</v>
      </c>
      <c r="B405" t="s">
        <v>9640</v>
      </c>
      <c r="C405" t="s">
        <v>20872</v>
      </c>
      <c r="D405">
        <v>1</v>
      </c>
      <c r="E405">
        <v>0</v>
      </c>
      <c r="F405">
        <v>3.67</v>
      </c>
      <c r="G405">
        <v>0</v>
      </c>
      <c r="H405">
        <v>10</v>
      </c>
      <c r="I405">
        <v>0</v>
      </c>
      <c r="J405">
        <v>10</v>
      </c>
      <c r="K405">
        <v>9</v>
      </c>
      <c r="L405">
        <v>4</v>
      </c>
      <c r="M405">
        <v>1</v>
      </c>
      <c r="N405">
        <v>10</v>
      </c>
      <c r="O405">
        <v>4</v>
      </c>
      <c r="P405">
        <v>1.31</v>
      </c>
      <c r="Q405">
        <v>8.68</v>
      </c>
      <c r="R405">
        <v>3.71</v>
      </c>
      <c r="S405">
        <v>3.82</v>
      </c>
      <c r="T405">
        <v>0</v>
      </c>
      <c r="U405">
        <v>0.1</v>
      </c>
    </row>
    <row r="406" spans="1:21" x14ac:dyDescent="0.25">
      <c r="A406" t="s">
        <v>10055</v>
      </c>
      <c r="B406" t="s">
        <v>10056</v>
      </c>
      <c r="C406" t="s">
        <v>20866</v>
      </c>
      <c r="D406">
        <v>0</v>
      </c>
      <c r="E406">
        <v>0</v>
      </c>
      <c r="F406">
        <v>3.8</v>
      </c>
      <c r="G406">
        <v>0</v>
      </c>
      <c r="H406">
        <v>1</v>
      </c>
      <c r="I406">
        <v>0</v>
      </c>
      <c r="J406">
        <v>1</v>
      </c>
      <c r="K406">
        <v>1</v>
      </c>
      <c r="L406">
        <v>0</v>
      </c>
      <c r="M406">
        <v>0</v>
      </c>
      <c r="N406">
        <v>1</v>
      </c>
      <c r="O406">
        <v>0</v>
      </c>
      <c r="P406">
        <v>1.3</v>
      </c>
      <c r="Q406">
        <v>7.88</v>
      </c>
      <c r="R406">
        <v>3.01</v>
      </c>
      <c r="S406">
        <v>3.82</v>
      </c>
      <c r="T406">
        <v>0</v>
      </c>
      <c r="U406">
        <v>0.1</v>
      </c>
    </row>
    <row r="407" spans="1:21" x14ac:dyDescent="0.25">
      <c r="A407" t="s">
        <v>9865</v>
      </c>
      <c r="B407" t="s">
        <v>9866</v>
      </c>
      <c r="C407" t="s">
        <v>20890</v>
      </c>
      <c r="D407">
        <v>0</v>
      </c>
      <c r="E407">
        <v>0</v>
      </c>
      <c r="F407">
        <v>3.65</v>
      </c>
      <c r="G407">
        <v>0</v>
      </c>
      <c r="H407">
        <v>1</v>
      </c>
      <c r="I407">
        <v>0</v>
      </c>
      <c r="J407">
        <v>1</v>
      </c>
      <c r="K407">
        <v>1</v>
      </c>
      <c r="L407">
        <v>0</v>
      </c>
      <c r="M407">
        <v>0</v>
      </c>
      <c r="N407">
        <v>1</v>
      </c>
      <c r="O407">
        <v>0</v>
      </c>
      <c r="P407">
        <v>1.31</v>
      </c>
      <c r="Q407">
        <v>8.6</v>
      </c>
      <c r="R407">
        <v>3.62</v>
      </c>
      <c r="S407">
        <v>3.82</v>
      </c>
      <c r="T407">
        <v>0</v>
      </c>
      <c r="U407">
        <v>0.1</v>
      </c>
    </row>
    <row r="408" spans="1:21" x14ac:dyDescent="0.25">
      <c r="A408" t="s">
        <v>9456</v>
      </c>
      <c r="B408" t="s">
        <v>9457</v>
      </c>
      <c r="C408" t="s">
        <v>20866</v>
      </c>
      <c r="D408">
        <v>0</v>
      </c>
      <c r="E408">
        <v>0</v>
      </c>
      <c r="F408">
        <v>3.85</v>
      </c>
      <c r="G408">
        <v>0</v>
      </c>
      <c r="H408">
        <v>0</v>
      </c>
      <c r="I408">
        <v>0</v>
      </c>
      <c r="J408">
        <v>1</v>
      </c>
      <c r="K408">
        <v>1</v>
      </c>
      <c r="L408">
        <v>0</v>
      </c>
      <c r="M408">
        <v>0</v>
      </c>
      <c r="N408">
        <v>1</v>
      </c>
      <c r="O408">
        <v>0</v>
      </c>
      <c r="P408">
        <v>1.28</v>
      </c>
      <c r="Q408">
        <v>7.44</v>
      </c>
      <c r="R408">
        <v>2.52</v>
      </c>
      <c r="S408">
        <v>3.82</v>
      </c>
      <c r="T408">
        <v>0</v>
      </c>
      <c r="U408">
        <v>0</v>
      </c>
    </row>
    <row r="409" spans="1:21" x14ac:dyDescent="0.25">
      <c r="A409">
        <v>12297</v>
      </c>
      <c r="B409" t="s">
        <v>10866</v>
      </c>
      <c r="C409" t="s">
        <v>20869</v>
      </c>
      <c r="D409">
        <v>1</v>
      </c>
      <c r="E409">
        <v>1</v>
      </c>
      <c r="F409">
        <v>3.74</v>
      </c>
      <c r="G409">
        <v>0</v>
      </c>
      <c r="H409">
        <v>15</v>
      </c>
      <c r="I409">
        <v>0</v>
      </c>
      <c r="J409">
        <v>15</v>
      </c>
      <c r="K409">
        <v>14</v>
      </c>
      <c r="L409">
        <v>6</v>
      </c>
      <c r="M409">
        <v>1</v>
      </c>
      <c r="N409">
        <v>13</v>
      </c>
      <c r="O409">
        <v>6</v>
      </c>
      <c r="P409">
        <v>1.32</v>
      </c>
      <c r="Q409">
        <v>7.75</v>
      </c>
      <c r="R409">
        <v>3.3</v>
      </c>
      <c r="S409">
        <v>3.82</v>
      </c>
      <c r="T409">
        <v>0.1</v>
      </c>
      <c r="U409">
        <v>0</v>
      </c>
    </row>
    <row r="410" spans="1:21" x14ac:dyDescent="0.25">
      <c r="A410" t="s">
        <v>8889</v>
      </c>
      <c r="B410" t="s">
        <v>8890</v>
      </c>
      <c r="C410" t="s">
        <v>20892</v>
      </c>
      <c r="D410">
        <v>1</v>
      </c>
      <c r="E410">
        <v>1</v>
      </c>
      <c r="F410">
        <v>3.63</v>
      </c>
      <c r="G410">
        <v>0</v>
      </c>
      <c r="H410">
        <v>25</v>
      </c>
      <c r="I410">
        <v>0</v>
      </c>
      <c r="J410">
        <v>25</v>
      </c>
      <c r="K410">
        <v>22</v>
      </c>
      <c r="L410">
        <v>10</v>
      </c>
      <c r="M410">
        <v>3</v>
      </c>
      <c r="N410">
        <v>24</v>
      </c>
      <c r="O410">
        <v>10</v>
      </c>
      <c r="P410">
        <v>1.3</v>
      </c>
      <c r="Q410">
        <v>8.7200000000000006</v>
      </c>
      <c r="R410">
        <v>3.6</v>
      </c>
      <c r="S410">
        <v>3.83</v>
      </c>
      <c r="T410">
        <v>0.1</v>
      </c>
      <c r="U410">
        <v>0.1</v>
      </c>
    </row>
    <row r="411" spans="1:21" x14ac:dyDescent="0.25">
      <c r="A411">
        <v>6580</v>
      </c>
      <c r="B411" t="s">
        <v>10617</v>
      </c>
      <c r="C411" t="s">
        <v>20877</v>
      </c>
      <c r="D411">
        <v>0</v>
      </c>
      <c r="E411">
        <v>0</v>
      </c>
      <c r="F411">
        <v>3.65</v>
      </c>
      <c r="G411">
        <v>0</v>
      </c>
      <c r="H411">
        <v>1</v>
      </c>
      <c r="I411">
        <v>0</v>
      </c>
      <c r="J411">
        <v>1</v>
      </c>
      <c r="K411">
        <v>1</v>
      </c>
      <c r="L411">
        <v>0</v>
      </c>
      <c r="M411">
        <v>0</v>
      </c>
      <c r="N411">
        <v>1</v>
      </c>
      <c r="O411">
        <v>0</v>
      </c>
      <c r="P411">
        <v>1.3</v>
      </c>
      <c r="Q411">
        <v>7.66</v>
      </c>
      <c r="R411">
        <v>3.33</v>
      </c>
      <c r="S411">
        <v>3.83</v>
      </c>
      <c r="T411">
        <v>0</v>
      </c>
      <c r="U411">
        <v>0.1</v>
      </c>
    </row>
    <row r="412" spans="1:21" x14ac:dyDescent="0.25">
      <c r="A412" t="s">
        <v>9352</v>
      </c>
      <c r="B412" t="s">
        <v>9353</v>
      </c>
      <c r="C412" t="s">
        <v>20869</v>
      </c>
      <c r="D412">
        <v>0</v>
      </c>
      <c r="E412">
        <v>0</v>
      </c>
      <c r="F412">
        <v>3.67</v>
      </c>
      <c r="G412">
        <v>0</v>
      </c>
      <c r="H412">
        <v>1</v>
      </c>
      <c r="I412">
        <v>0</v>
      </c>
      <c r="J412">
        <v>1</v>
      </c>
      <c r="K412">
        <v>1</v>
      </c>
      <c r="L412">
        <v>0</v>
      </c>
      <c r="M412">
        <v>0</v>
      </c>
      <c r="N412">
        <v>1</v>
      </c>
      <c r="O412">
        <v>0</v>
      </c>
      <c r="P412">
        <v>1.29</v>
      </c>
      <c r="Q412">
        <v>8.32</v>
      </c>
      <c r="R412">
        <v>3.32</v>
      </c>
      <c r="S412">
        <v>3.83</v>
      </c>
      <c r="T412">
        <v>0</v>
      </c>
      <c r="U412">
        <v>0.1</v>
      </c>
    </row>
    <row r="413" spans="1:21" x14ac:dyDescent="0.25">
      <c r="A413">
        <v>729</v>
      </c>
      <c r="B413" t="s">
        <v>10603</v>
      </c>
      <c r="C413" t="s">
        <v>20873</v>
      </c>
      <c r="D413">
        <v>0</v>
      </c>
      <c r="E413">
        <v>0</v>
      </c>
      <c r="F413">
        <v>3.65</v>
      </c>
      <c r="G413">
        <v>0</v>
      </c>
      <c r="H413">
        <v>1</v>
      </c>
      <c r="I413">
        <v>0</v>
      </c>
      <c r="J413">
        <v>1</v>
      </c>
      <c r="K413">
        <v>1</v>
      </c>
      <c r="L413">
        <v>0</v>
      </c>
      <c r="M413">
        <v>0</v>
      </c>
      <c r="N413">
        <v>1</v>
      </c>
      <c r="O413">
        <v>0</v>
      </c>
      <c r="P413">
        <v>1.25</v>
      </c>
      <c r="Q413">
        <v>7.14</v>
      </c>
      <c r="R413">
        <v>2.21</v>
      </c>
      <c r="S413">
        <v>3.83</v>
      </c>
      <c r="T413">
        <v>0</v>
      </c>
      <c r="U413">
        <v>0.1</v>
      </c>
    </row>
    <row r="414" spans="1:21" x14ac:dyDescent="0.25">
      <c r="A414">
        <v>12220</v>
      </c>
      <c r="B414" t="s">
        <v>9789</v>
      </c>
      <c r="C414" t="s">
        <v>20869</v>
      </c>
      <c r="D414">
        <v>1</v>
      </c>
      <c r="E414">
        <v>1</v>
      </c>
      <c r="F414">
        <v>3.59</v>
      </c>
      <c r="G414">
        <v>0</v>
      </c>
      <c r="H414">
        <v>25</v>
      </c>
      <c r="I414">
        <v>0</v>
      </c>
      <c r="J414">
        <v>25</v>
      </c>
      <c r="K414">
        <v>23</v>
      </c>
      <c r="L414">
        <v>10</v>
      </c>
      <c r="M414">
        <v>3</v>
      </c>
      <c r="N414">
        <v>24</v>
      </c>
      <c r="O414">
        <v>9</v>
      </c>
      <c r="P414">
        <v>1.27</v>
      </c>
      <c r="Q414">
        <v>8.49</v>
      </c>
      <c r="R414">
        <v>3.22</v>
      </c>
      <c r="S414">
        <v>3.83</v>
      </c>
      <c r="T414">
        <v>0.1</v>
      </c>
      <c r="U414">
        <v>0.2</v>
      </c>
    </row>
    <row r="415" spans="1:21" x14ac:dyDescent="0.25">
      <c r="A415">
        <v>8404</v>
      </c>
      <c r="B415" t="s">
        <v>10574</v>
      </c>
      <c r="C415" t="s">
        <v>20884</v>
      </c>
      <c r="D415">
        <v>0</v>
      </c>
      <c r="E415">
        <v>0</v>
      </c>
      <c r="F415">
        <v>3.81</v>
      </c>
      <c r="G415">
        <v>0</v>
      </c>
      <c r="H415">
        <v>1</v>
      </c>
      <c r="I415">
        <v>0</v>
      </c>
      <c r="J415">
        <v>1</v>
      </c>
      <c r="K415">
        <v>1</v>
      </c>
      <c r="L415">
        <v>0</v>
      </c>
      <c r="M415">
        <v>0</v>
      </c>
      <c r="N415">
        <v>1</v>
      </c>
      <c r="O415">
        <v>0</v>
      </c>
      <c r="P415">
        <v>1.28</v>
      </c>
      <c r="Q415">
        <v>8.06</v>
      </c>
      <c r="R415">
        <v>2.79</v>
      </c>
      <c r="S415">
        <v>3.83</v>
      </c>
      <c r="T415">
        <v>0</v>
      </c>
      <c r="U415">
        <v>0.1</v>
      </c>
    </row>
    <row r="416" spans="1:21" x14ac:dyDescent="0.25">
      <c r="A416">
        <v>9683</v>
      </c>
      <c r="B416" t="s">
        <v>10549</v>
      </c>
      <c r="C416" t="s">
        <v>20883</v>
      </c>
      <c r="D416">
        <v>0</v>
      </c>
      <c r="E416">
        <v>0</v>
      </c>
      <c r="F416">
        <v>3.59</v>
      </c>
      <c r="G416">
        <v>0</v>
      </c>
      <c r="H416">
        <v>1</v>
      </c>
      <c r="I416">
        <v>0</v>
      </c>
      <c r="J416">
        <v>1</v>
      </c>
      <c r="K416">
        <v>1</v>
      </c>
      <c r="L416">
        <v>0</v>
      </c>
      <c r="M416">
        <v>0</v>
      </c>
      <c r="N416">
        <v>1</v>
      </c>
      <c r="O416">
        <v>0</v>
      </c>
      <c r="P416">
        <v>1.3</v>
      </c>
      <c r="Q416">
        <v>9.3800000000000008</v>
      </c>
      <c r="R416">
        <v>3.91</v>
      </c>
      <c r="S416">
        <v>3.84</v>
      </c>
      <c r="T416">
        <v>0</v>
      </c>
      <c r="U416">
        <v>0.1</v>
      </c>
    </row>
    <row r="417" spans="1:21" x14ac:dyDescent="0.25">
      <c r="A417">
        <v>1663</v>
      </c>
      <c r="B417" t="s">
        <v>633</v>
      </c>
      <c r="C417" t="s">
        <v>20877</v>
      </c>
      <c r="D417">
        <v>2</v>
      </c>
      <c r="E417">
        <v>2</v>
      </c>
      <c r="F417">
        <v>3.6</v>
      </c>
      <c r="G417">
        <v>0</v>
      </c>
      <c r="H417">
        <v>40</v>
      </c>
      <c r="I417">
        <v>0</v>
      </c>
      <c r="J417">
        <v>40</v>
      </c>
      <c r="K417">
        <v>39</v>
      </c>
      <c r="L417">
        <v>16</v>
      </c>
      <c r="M417">
        <v>3</v>
      </c>
      <c r="N417">
        <v>29</v>
      </c>
      <c r="O417">
        <v>16</v>
      </c>
      <c r="P417">
        <v>1.37</v>
      </c>
      <c r="Q417">
        <v>6.64</v>
      </c>
      <c r="R417">
        <v>3.61</v>
      </c>
      <c r="S417">
        <v>3.84</v>
      </c>
      <c r="T417">
        <v>0</v>
      </c>
      <c r="U417">
        <v>0</v>
      </c>
    </row>
    <row r="418" spans="1:21" x14ac:dyDescent="0.25">
      <c r="A418">
        <v>3237</v>
      </c>
      <c r="B418" t="s">
        <v>10739</v>
      </c>
      <c r="C418" t="s">
        <v>20882</v>
      </c>
      <c r="D418">
        <v>1</v>
      </c>
      <c r="E418">
        <v>1</v>
      </c>
      <c r="F418">
        <v>3.64</v>
      </c>
      <c r="G418">
        <v>0</v>
      </c>
      <c r="H418">
        <v>30</v>
      </c>
      <c r="I418">
        <v>0</v>
      </c>
      <c r="J418">
        <v>30</v>
      </c>
      <c r="K418">
        <v>30</v>
      </c>
      <c r="L418">
        <v>12</v>
      </c>
      <c r="M418">
        <v>3</v>
      </c>
      <c r="N418">
        <v>22</v>
      </c>
      <c r="O418">
        <v>10</v>
      </c>
      <c r="P418">
        <v>1.33</v>
      </c>
      <c r="Q418">
        <v>6.67</v>
      </c>
      <c r="R418">
        <v>2.98</v>
      </c>
      <c r="S418">
        <v>3.84</v>
      </c>
      <c r="T418">
        <v>0.2</v>
      </c>
      <c r="U418">
        <v>0.3</v>
      </c>
    </row>
    <row r="419" spans="1:21" x14ac:dyDescent="0.25">
      <c r="A419" t="s">
        <v>9073</v>
      </c>
      <c r="B419" t="s">
        <v>9074</v>
      </c>
      <c r="C419" t="s">
        <v>20869</v>
      </c>
      <c r="D419">
        <v>0</v>
      </c>
      <c r="E419">
        <v>0</v>
      </c>
      <c r="F419">
        <v>3.69</v>
      </c>
      <c r="G419">
        <v>0</v>
      </c>
      <c r="H419">
        <v>1</v>
      </c>
      <c r="I419">
        <v>0</v>
      </c>
      <c r="J419">
        <v>1</v>
      </c>
      <c r="K419">
        <v>1</v>
      </c>
      <c r="L419">
        <v>0</v>
      </c>
      <c r="M419">
        <v>0</v>
      </c>
      <c r="N419">
        <v>1</v>
      </c>
      <c r="O419">
        <v>0</v>
      </c>
      <c r="P419">
        <v>1.3</v>
      </c>
      <c r="Q419">
        <v>8.5299999999999994</v>
      </c>
      <c r="R419">
        <v>3.5</v>
      </c>
      <c r="S419">
        <v>3.84</v>
      </c>
      <c r="T419">
        <v>0</v>
      </c>
      <c r="U419">
        <v>0.1</v>
      </c>
    </row>
    <row r="420" spans="1:21" x14ac:dyDescent="0.25">
      <c r="A420">
        <v>1642</v>
      </c>
      <c r="B420" t="s">
        <v>1062</v>
      </c>
      <c r="C420" t="s">
        <v>20868</v>
      </c>
      <c r="D420">
        <v>3</v>
      </c>
      <c r="E420">
        <v>3</v>
      </c>
      <c r="F420">
        <v>3.76</v>
      </c>
      <c r="G420">
        <v>0</v>
      </c>
      <c r="H420">
        <v>65</v>
      </c>
      <c r="I420">
        <v>28</v>
      </c>
      <c r="J420">
        <v>65</v>
      </c>
      <c r="K420">
        <v>62</v>
      </c>
      <c r="L420">
        <v>27</v>
      </c>
      <c r="M420">
        <v>8</v>
      </c>
      <c r="N420">
        <v>58</v>
      </c>
      <c r="O420">
        <v>19</v>
      </c>
      <c r="P420">
        <v>1.25</v>
      </c>
      <c r="Q420">
        <v>8.07</v>
      </c>
      <c r="R420">
        <v>2.66</v>
      </c>
      <c r="S420">
        <v>3.84</v>
      </c>
      <c r="T420">
        <v>0.3</v>
      </c>
      <c r="U420">
        <v>0.5</v>
      </c>
    </row>
    <row r="421" spans="1:21" x14ac:dyDescent="0.25">
      <c r="A421">
        <v>9325</v>
      </c>
      <c r="B421" t="s">
        <v>10752</v>
      </c>
      <c r="C421" t="s">
        <v>20871</v>
      </c>
      <c r="D421">
        <v>3</v>
      </c>
      <c r="E421">
        <v>3</v>
      </c>
      <c r="F421">
        <v>3.69</v>
      </c>
      <c r="G421">
        <v>0</v>
      </c>
      <c r="H421">
        <v>55</v>
      </c>
      <c r="I421">
        <v>2</v>
      </c>
      <c r="J421">
        <v>55</v>
      </c>
      <c r="K421">
        <v>57</v>
      </c>
      <c r="L421">
        <v>23</v>
      </c>
      <c r="M421">
        <v>4</v>
      </c>
      <c r="N421">
        <v>37</v>
      </c>
      <c r="O421">
        <v>18</v>
      </c>
      <c r="P421">
        <v>1.36</v>
      </c>
      <c r="Q421">
        <v>6.1</v>
      </c>
      <c r="R421">
        <v>2.93</v>
      </c>
      <c r="S421">
        <v>3.84</v>
      </c>
      <c r="T421">
        <v>0.1</v>
      </c>
      <c r="U421">
        <v>0</v>
      </c>
    </row>
    <row r="422" spans="1:21" x14ac:dyDescent="0.25">
      <c r="A422" t="s">
        <v>9525</v>
      </c>
      <c r="B422" t="s">
        <v>9526</v>
      </c>
      <c r="C422" t="s">
        <v>20870</v>
      </c>
      <c r="D422">
        <v>0</v>
      </c>
      <c r="E422">
        <v>0</v>
      </c>
      <c r="F422">
        <v>3.52</v>
      </c>
      <c r="G422">
        <v>0</v>
      </c>
      <c r="H422">
        <v>1</v>
      </c>
      <c r="I422">
        <v>0</v>
      </c>
      <c r="J422">
        <v>1</v>
      </c>
      <c r="K422">
        <v>1</v>
      </c>
      <c r="L422">
        <v>0</v>
      </c>
      <c r="M422">
        <v>0</v>
      </c>
      <c r="N422">
        <v>1</v>
      </c>
      <c r="O422">
        <v>0</v>
      </c>
      <c r="P422">
        <v>1.28</v>
      </c>
      <c r="Q422">
        <v>8.92</v>
      </c>
      <c r="R422">
        <v>3.62</v>
      </c>
      <c r="S422">
        <v>3.84</v>
      </c>
      <c r="T422">
        <v>0</v>
      </c>
      <c r="U422">
        <v>0.1</v>
      </c>
    </row>
    <row r="423" spans="1:21" x14ac:dyDescent="0.25">
      <c r="A423" t="s">
        <v>10170</v>
      </c>
      <c r="B423" t="s">
        <v>10171</v>
      </c>
      <c r="C423" t="s">
        <v>20869</v>
      </c>
      <c r="D423">
        <v>0</v>
      </c>
      <c r="E423">
        <v>0</v>
      </c>
      <c r="F423">
        <v>3.73</v>
      </c>
      <c r="G423">
        <v>0</v>
      </c>
      <c r="H423">
        <v>1</v>
      </c>
      <c r="I423">
        <v>0</v>
      </c>
      <c r="J423">
        <v>1</v>
      </c>
      <c r="K423">
        <v>1</v>
      </c>
      <c r="L423">
        <v>0</v>
      </c>
      <c r="M423">
        <v>0</v>
      </c>
      <c r="N423">
        <v>1</v>
      </c>
      <c r="O423">
        <v>0</v>
      </c>
      <c r="P423">
        <v>1.32</v>
      </c>
      <c r="Q423">
        <v>8.84</v>
      </c>
      <c r="R423">
        <v>3.84</v>
      </c>
      <c r="S423">
        <v>3.84</v>
      </c>
      <c r="T423">
        <v>0</v>
      </c>
      <c r="U423">
        <v>0.1</v>
      </c>
    </row>
    <row r="424" spans="1:21" x14ac:dyDescent="0.25">
      <c r="A424">
        <v>8490</v>
      </c>
      <c r="B424" t="s">
        <v>10497</v>
      </c>
      <c r="C424" t="s">
        <v>20865</v>
      </c>
      <c r="D424">
        <v>0</v>
      </c>
      <c r="E424">
        <v>0</v>
      </c>
      <c r="F424">
        <v>3.55</v>
      </c>
      <c r="G424">
        <v>0</v>
      </c>
      <c r="H424">
        <v>1</v>
      </c>
      <c r="I424">
        <v>0</v>
      </c>
      <c r="J424">
        <v>1</v>
      </c>
      <c r="K424">
        <v>1</v>
      </c>
      <c r="L424">
        <v>0</v>
      </c>
      <c r="M424">
        <v>0</v>
      </c>
      <c r="N424">
        <v>1</v>
      </c>
      <c r="O424">
        <v>0</v>
      </c>
      <c r="P424">
        <v>1.32</v>
      </c>
      <c r="Q424">
        <v>8.6</v>
      </c>
      <c r="R424">
        <v>3.97</v>
      </c>
      <c r="S424">
        <v>3.84</v>
      </c>
      <c r="T424">
        <v>0</v>
      </c>
      <c r="U424">
        <v>0.1</v>
      </c>
    </row>
    <row r="425" spans="1:21" x14ac:dyDescent="0.25">
      <c r="A425" t="s">
        <v>8779</v>
      </c>
      <c r="B425" t="s">
        <v>8780</v>
      </c>
      <c r="C425" t="s">
        <v>20871</v>
      </c>
      <c r="D425">
        <v>0</v>
      </c>
      <c r="E425">
        <v>0</v>
      </c>
      <c r="F425">
        <v>3.78</v>
      </c>
      <c r="G425">
        <v>0</v>
      </c>
      <c r="H425">
        <v>1</v>
      </c>
      <c r="I425">
        <v>0</v>
      </c>
      <c r="J425">
        <v>1</v>
      </c>
      <c r="K425">
        <v>1</v>
      </c>
      <c r="L425">
        <v>0</v>
      </c>
      <c r="M425">
        <v>0</v>
      </c>
      <c r="N425">
        <v>1</v>
      </c>
      <c r="O425">
        <v>0</v>
      </c>
      <c r="P425">
        <v>1.29</v>
      </c>
      <c r="Q425">
        <v>7.28</v>
      </c>
      <c r="R425">
        <v>2.8</v>
      </c>
      <c r="S425">
        <v>3.84</v>
      </c>
      <c r="T425">
        <v>0</v>
      </c>
      <c r="U425">
        <v>0.1</v>
      </c>
    </row>
    <row r="426" spans="1:21" x14ac:dyDescent="0.25">
      <c r="A426">
        <v>4782</v>
      </c>
      <c r="B426" t="s">
        <v>10657</v>
      </c>
      <c r="C426" t="s">
        <v>20865</v>
      </c>
      <c r="D426">
        <v>0</v>
      </c>
      <c r="E426">
        <v>0</v>
      </c>
      <c r="F426">
        <v>3.5</v>
      </c>
      <c r="G426">
        <v>0</v>
      </c>
      <c r="H426">
        <v>1</v>
      </c>
      <c r="I426">
        <v>0</v>
      </c>
      <c r="J426">
        <v>1</v>
      </c>
      <c r="K426">
        <v>1</v>
      </c>
      <c r="L426">
        <v>0</v>
      </c>
      <c r="M426">
        <v>0</v>
      </c>
      <c r="N426">
        <v>1</v>
      </c>
      <c r="O426">
        <v>0</v>
      </c>
      <c r="P426">
        <v>1.24</v>
      </c>
      <c r="Q426">
        <v>8.77</v>
      </c>
      <c r="R426">
        <v>3.3</v>
      </c>
      <c r="S426">
        <v>3.84</v>
      </c>
      <c r="T426">
        <v>0</v>
      </c>
      <c r="U426">
        <v>0.1</v>
      </c>
    </row>
    <row r="427" spans="1:21" x14ac:dyDescent="0.25">
      <c r="A427">
        <v>4858</v>
      </c>
      <c r="B427" t="s">
        <v>10280</v>
      </c>
      <c r="C427" t="s">
        <v>20874</v>
      </c>
      <c r="D427">
        <v>0</v>
      </c>
      <c r="E427">
        <v>0</v>
      </c>
      <c r="F427">
        <v>3.76</v>
      </c>
      <c r="G427">
        <v>0</v>
      </c>
      <c r="H427">
        <v>1</v>
      </c>
      <c r="I427">
        <v>0</v>
      </c>
      <c r="J427">
        <v>1</v>
      </c>
      <c r="K427">
        <v>1</v>
      </c>
      <c r="L427">
        <v>0</v>
      </c>
      <c r="M427">
        <v>0</v>
      </c>
      <c r="N427">
        <v>1</v>
      </c>
      <c r="O427">
        <v>0</v>
      </c>
      <c r="P427">
        <v>1.31</v>
      </c>
      <c r="Q427">
        <v>8.26</v>
      </c>
      <c r="R427">
        <v>3.31</v>
      </c>
      <c r="S427">
        <v>3.84</v>
      </c>
      <c r="T427">
        <v>0</v>
      </c>
      <c r="U427">
        <v>0.1</v>
      </c>
    </row>
    <row r="428" spans="1:21" x14ac:dyDescent="0.25">
      <c r="A428">
        <v>4741</v>
      </c>
      <c r="B428" t="s">
        <v>9445</v>
      </c>
      <c r="C428" t="s">
        <v>20874</v>
      </c>
      <c r="D428">
        <v>0</v>
      </c>
      <c r="E428">
        <v>0</v>
      </c>
      <c r="F428">
        <v>3.74</v>
      </c>
      <c r="G428">
        <v>0</v>
      </c>
      <c r="H428">
        <v>1</v>
      </c>
      <c r="I428">
        <v>0</v>
      </c>
      <c r="J428">
        <v>1</v>
      </c>
      <c r="K428">
        <v>1</v>
      </c>
      <c r="L428">
        <v>0</v>
      </c>
      <c r="M428">
        <v>0</v>
      </c>
      <c r="N428">
        <v>1</v>
      </c>
      <c r="O428">
        <v>0</v>
      </c>
      <c r="P428">
        <v>1.33</v>
      </c>
      <c r="Q428">
        <v>8.56</v>
      </c>
      <c r="R428">
        <v>3.75</v>
      </c>
      <c r="S428">
        <v>3.84</v>
      </c>
      <c r="T428">
        <v>0</v>
      </c>
      <c r="U428">
        <v>0.1</v>
      </c>
    </row>
    <row r="429" spans="1:21" x14ac:dyDescent="0.25">
      <c r="A429" t="s">
        <v>10174</v>
      </c>
      <c r="B429" t="s">
        <v>10175</v>
      </c>
      <c r="C429" t="s">
        <v>20885</v>
      </c>
      <c r="D429">
        <v>0</v>
      </c>
      <c r="E429">
        <v>0</v>
      </c>
      <c r="F429">
        <v>3.87</v>
      </c>
      <c r="G429">
        <v>0</v>
      </c>
      <c r="H429">
        <v>1</v>
      </c>
      <c r="I429">
        <v>0</v>
      </c>
      <c r="J429">
        <v>1</v>
      </c>
      <c r="K429">
        <v>1</v>
      </c>
      <c r="L429">
        <v>0</v>
      </c>
      <c r="M429">
        <v>0</v>
      </c>
      <c r="N429">
        <v>1</v>
      </c>
      <c r="O429">
        <v>1</v>
      </c>
      <c r="P429">
        <v>1.38</v>
      </c>
      <c r="Q429">
        <v>9.33</v>
      </c>
      <c r="R429">
        <v>4.6399999999999997</v>
      </c>
      <c r="S429">
        <v>3.85</v>
      </c>
      <c r="T429">
        <v>0</v>
      </c>
      <c r="U429">
        <v>0.1</v>
      </c>
    </row>
    <row r="430" spans="1:21" x14ac:dyDescent="0.25">
      <c r="A430" t="s">
        <v>10256</v>
      </c>
      <c r="B430" t="s">
        <v>10257</v>
      </c>
      <c r="C430" t="s">
        <v>20887</v>
      </c>
      <c r="D430">
        <v>0</v>
      </c>
      <c r="E430">
        <v>0</v>
      </c>
      <c r="F430">
        <v>3.62</v>
      </c>
      <c r="G430">
        <v>0</v>
      </c>
      <c r="H430">
        <v>10</v>
      </c>
      <c r="I430">
        <v>0</v>
      </c>
      <c r="J430">
        <v>10</v>
      </c>
      <c r="K430">
        <v>10</v>
      </c>
      <c r="L430">
        <v>4</v>
      </c>
      <c r="M430">
        <v>1</v>
      </c>
      <c r="N430">
        <v>7</v>
      </c>
      <c r="O430">
        <v>2</v>
      </c>
      <c r="P430">
        <v>1.19</v>
      </c>
      <c r="Q430">
        <v>6.27</v>
      </c>
      <c r="R430">
        <v>1.45</v>
      </c>
      <c r="S430">
        <v>3.85</v>
      </c>
      <c r="T430">
        <v>0</v>
      </c>
      <c r="U430">
        <v>0.1</v>
      </c>
    </row>
    <row r="431" spans="1:21" x14ac:dyDescent="0.25">
      <c r="A431">
        <v>4567</v>
      </c>
      <c r="B431" t="s">
        <v>4913</v>
      </c>
      <c r="C431" t="s">
        <v>1</v>
      </c>
      <c r="D431">
        <v>5</v>
      </c>
      <c r="E431">
        <v>5</v>
      </c>
      <c r="F431">
        <v>3.87</v>
      </c>
      <c r="G431">
        <v>15</v>
      </c>
      <c r="H431">
        <v>15</v>
      </c>
      <c r="I431">
        <v>0</v>
      </c>
      <c r="J431">
        <v>82</v>
      </c>
      <c r="K431">
        <v>80</v>
      </c>
      <c r="L431">
        <v>35</v>
      </c>
      <c r="M431">
        <v>9</v>
      </c>
      <c r="N431">
        <v>70</v>
      </c>
      <c r="O431">
        <v>23</v>
      </c>
      <c r="P431">
        <v>1.26</v>
      </c>
      <c r="Q431">
        <v>7.61</v>
      </c>
      <c r="R431">
        <v>2.57</v>
      </c>
      <c r="S431">
        <v>3.85</v>
      </c>
      <c r="T431">
        <v>1.1000000000000001</v>
      </c>
      <c r="U431">
        <v>1</v>
      </c>
    </row>
    <row r="432" spans="1:21" x14ac:dyDescent="0.25">
      <c r="A432">
        <v>1368</v>
      </c>
      <c r="B432" t="s">
        <v>10791</v>
      </c>
      <c r="C432" t="s">
        <v>20892</v>
      </c>
      <c r="D432">
        <v>0</v>
      </c>
      <c r="E432">
        <v>1</v>
      </c>
      <c r="F432">
        <v>3.59</v>
      </c>
      <c r="G432">
        <v>0</v>
      </c>
      <c r="H432">
        <v>10</v>
      </c>
      <c r="I432">
        <v>0</v>
      </c>
      <c r="J432">
        <v>10</v>
      </c>
      <c r="K432">
        <v>9</v>
      </c>
      <c r="L432">
        <v>4</v>
      </c>
      <c r="M432">
        <v>1</v>
      </c>
      <c r="N432">
        <v>10</v>
      </c>
      <c r="O432">
        <v>4</v>
      </c>
      <c r="P432">
        <v>1.26</v>
      </c>
      <c r="Q432">
        <v>8.9499999999999993</v>
      </c>
      <c r="R432">
        <v>3.34</v>
      </c>
      <c r="S432">
        <v>3.85</v>
      </c>
      <c r="T432">
        <v>0</v>
      </c>
      <c r="U432">
        <v>0.1</v>
      </c>
    </row>
    <row r="433" spans="1:21" x14ac:dyDescent="0.25">
      <c r="A433">
        <v>9884</v>
      </c>
      <c r="B433" t="s">
        <v>8819</v>
      </c>
      <c r="C433" t="s">
        <v>20872</v>
      </c>
      <c r="D433">
        <v>4</v>
      </c>
      <c r="E433">
        <v>3</v>
      </c>
      <c r="F433">
        <v>3.37</v>
      </c>
      <c r="G433">
        <v>3</v>
      </c>
      <c r="H433">
        <v>48</v>
      </c>
      <c r="I433">
        <v>1</v>
      </c>
      <c r="J433">
        <v>63</v>
      </c>
      <c r="K433">
        <v>56</v>
      </c>
      <c r="L433">
        <v>24</v>
      </c>
      <c r="M433">
        <v>8</v>
      </c>
      <c r="N433">
        <v>62</v>
      </c>
      <c r="O433">
        <v>21</v>
      </c>
      <c r="P433">
        <v>1.22</v>
      </c>
      <c r="Q433">
        <v>8.77</v>
      </c>
      <c r="R433">
        <v>3.02</v>
      </c>
      <c r="S433">
        <v>3.85</v>
      </c>
      <c r="T433">
        <v>0.4</v>
      </c>
      <c r="U433">
        <v>0.6</v>
      </c>
    </row>
    <row r="434" spans="1:21" x14ac:dyDescent="0.25">
      <c r="A434" t="s">
        <v>9805</v>
      </c>
      <c r="B434" t="s">
        <v>22767</v>
      </c>
      <c r="C434" t="s">
        <v>20870</v>
      </c>
      <c r="D434">
        <v>1</v>
      </c>
      <c r="E434">
        <v>1</v>
      </c>
      <c r="F434">
        <v>3.49</v>
      </c>
      <c r="G434">
        <v>0</v>
      </c>
      <c r="H434">
        <v>30</v>
      </c>
      <c r="I434">
        <v>0</v>
      </c>
      <c r="J434">
        <v>30</v>
      </c>
      <c r="K434">
        <v>27</v>
      </c>
      <c r="L434">
        <v>12</v>
      </c>
      <c r="M434">
        <v>3</v>
      </c>
      <c r="N434">
        <v>27</v>
      </c>
      <c r="O434">
        <v>10</v>
      </c>
      <c r="P434">
        <v>1.25</v>
      </c>
      <c r="Q434">
        <v>8.23</v>
      </c>
      <c r="R434">
        <v>3.02</v>
      </c>
      <c r="S434">
        <v>3.85</v>
      </c>
      <c r="T434">
        <v>0.1</v>
      </c>
      <c r="U434">
        <v>0.2</v>
      </c>
    </row>
    <row r="435" spans="1:21" x14ac:dyDescent="0.25">
      <c r="A435">
        <v>1937</v>
      </c>
      <c r="B435" t="s">
        <v>9679</v>
      </c>
      <c r="C435" t="s">
        <v>20892</v>
      </c>
      <c r="D435">
        <v>0</v>
      </c>
      <c r="E435">
        <v>0</v>
      </c>
      <c r="F435">
        <v>3.72</v>
      </c>
      <c r="G435">
        <v>0</v>
      </c>
      <c r="H435">
        <v>1</v>
      </c>
      <c r="I435">
        <v>0</v>
      </c>
      <c r="J435">
        <v>1</v>
      </c>
      <c r="K435">
        <v>1</v>
      </c>
      <c r="L435">
        <v>0</v>
      </c>
      <c r="M435">
        <v>0</v>
      </c>
      <c r="N435">
        <v>1</v>
      </c>
      <c r="O435">
        <v>0</v>
      </c>
      <c r="P435">
        <v>1.29</v>
      </c>
      <c r="Q435">
        <v>8.0299999999999994</v>
      </c>
      <c r="R435">
        <v>3.15</v>
      </c>
      <c r="S435">
        <v>3.85</v>
      </c>
      <c r="T435">
        <v>0</v>
      </c>
      <c r="U435">
        <v>0.1</v>
      </c>
    </row>
    <row r="436" spans="1:21" x14ac:dyDescent="0.25">
      <c r="A436">
        <v>1783</v>
      </c>
      <c r="B436" t="s">
        <v>10515</v>
      </c>
      <c r="C436" t="s">
        <v>20877</v>
      </c>
      <c r="D436">
        <v>0</v>
      </c>
      <c r="E436">
        <v>0</v>
      </c>
      <c r="F436">
        <v>3.62</v>
      </c>
      <c r="G436">
        <v>0</v>
      </c>
      <c r="H436">
        <v>0</v>
      </c>
      <c r="I436">
        <v>0</v>
      </c>
      <c r="J436">
        <v>1</v>
      </c>
      <c r="K436">
        <v>1</v>
      </c>
      <c r="L436">
        <v>0</v>
      </c>
      <c r="M436">
        <v>0</v>
      </c>
      <c r="N436">
        <v>1</v>
      </c>
      <c r="O436">
        <v>0</v>
      </c>
      <c r="P436">
        <v>1.27</v>
      </c>
      <c r="Q436">
        <v>7.53</v>
      </c>
      <c r="R436">
        <v>2.91</v>
      </c>
      <c r="S436">
        <v>3.85</v>
      </c>
      <c r="T436">
        <v>0</v>
      </c>
      <c r="U436">
        <v>0</v>
      </c>
    </row>
    <row r="437" spans="1:21" x14ac:dyDescent="0.25">
      <c r="A437">
        <v>3656</v>
      </c>
      <c r="B437" t="s">
        <v>10846</v>
      </c>
      <c r="C437" t="s">
        <v>1</v>
      </c>
      <c r="D437">
        <v>2</v>
      </c>
      <c r="E437">
        <v>2</v>
      </c>
      <c r="F437">
        <v>3.84</v>
      </c>
      <c r="G437">
        <v>0</v>
      </c>
      <c r="H437">
        <v>35</v>
      </c>
      <c r="I437">
        <v>0</v>
      </c>
      <c r="J437">
        <v>35</v>
      </c>
      <c r="K437">
        <v>35</v>
      </c>
      <c r="L437">
        <v>15</v>
      </c>
      <c r="M437">
        <v>3</v>
      </c>
      <c r="N437">
        <v>28</v>
      </c>
      <c r="O437">
        <v>13</v>
      </c>
      <c r="P437">
        <v>1.36</v>
      </c>
      <c r="Q437">
        <v>7.1</v>
      </c>
      <c r="R437">
        <v>3.28</v>
      </c>
      <c r="S437">
        <v>3.85</v>
      </c>
      <c r="T437">
        <v>0.1</v>
      </c>
      <c r="U437">
        <v>0.1</v>
      </c>
    </row>
    <row r="438" spans="1:21" x14ac:dyDescent="0.25">
      <c r="A438">
        <v>11836</v>
      </c>
      <c r="B438" t="s">
        <v>10211</v>
      </c>
      <c r="C438" t="s">
        <v>20889</v>
      </c>
      <c r="D438">
        <v>11</v>
      </c>
      <c r="E438">
        <v>10</v>
      </c>
      <c r="F438">
        <v>3.67</v>
      </c>
      <c r="G438">
        <v>31</v>
      </c>
      <c r="H438">
        <v>31</v>
      </c>
      <c r="I438">
        <v>0</v>
      </c>
      <c r="J438">
        <v>184</v>
      </c>
      <c r="K438">
        <v>169</v>
      </c>
      <c r="L438">
        <v>75</v>
      </c>
      <c r="M438">
        <v>22</v>
      </c>
      <c r="N438">
        <v>172</v>
      </c>
      <c r="O438">
        <v>55</v>
      </c>
      <c r="P438">
        <v>1.22</v>
      </c>
      <c r="Q438">
        <v>8.41</v>
      </c>
      <c r="R438">
        <v>2.69</v>
      </c>
      <c r="S438">
        <v>3.85</v>
      </c>
      <c r="T438">
        <v>2.4</v>
      </c>
      <c r="U438">
        <v>2.7</v>
      </c>
    </row>
    <row r="439" spans="1:21" x14ac:dyDescent="0.25">
      <c r="A439" t="s">
        <v>9785</v>
      </c>
      <c r="B439" t="s">
        <v>9786</v>
      </c>
      <c r="C439" t="s">
        <v>20870</v>
      </c>
      <c r="D439">
        <v>0</v>
      </c>
      <c r="E439">
        <v>0</v>
      </c>
      <c r="F439">
        <v>3.66</v>
      </c>
      <c r="G439">
        <v>0</v>
      </c>
      <c r="H439">
        <v>1</v>
      </c>
      <c r="I439">
        <v>0</v>
      </c>
      <c r="J439">
        <v>1</v>
      </c>
      <c r="K439">
        <v>1</v>
      </c>
      <c r="L439">
        <v>0</v>
      </c>
      <c r="M439">
        <v>0</v>
      </c>
      <c r="N439">
        <v>1</v>
      </c>
      <c r="O439">
        <v>0</v>
      </c>
      <c r="P439">
        <v>1.3</v>
      </c>
      <c r="Q439">
        <v>9.2100000000000009</v>
      </c>
      <c r="R439">
        <v>3.92</v>
      </c>
      <c r="S439">
        <v>3.85</v>
      </c>
      <c r="T439">
        <v>0</v>
      </c>
      <c r="U439">
        <v>0.1</v>
      </c>
    </row>
    <row r="440" spans="1:21" x14ac:dyDescent="0.25">
      <c r="A440">
        <v>3951</v>
      </c>
      <c r="B440" t="s">
        <v>10836</v>
      </c>
      <c r="C440" t="s">
        <v>20871</v>
      </c>
      <c r="D440">
        <v>0</v>
      </c>
      <c r="E440">
        <v>0</v>
      </c>
      <c r="F440">
        <v>3.76</v>
      </c>
      <c r="G440">
        <v>0</v>
      </c>
      <c r="H440">
        <v>1</v>
      </c>
      <c r="I440">
        <v>0</v>
      </c>
      <c r="J440">
        <v>1</v>
      </c>
      <c r="K440">
        <v>1</v>
      </c>
      <c r="L440">
        <v>0</v>
      </c>
      <c r="M440">
        <v>0</v>
      </c>
      <c r="N440">
        <v>1</v>
      </c>
      <c r="O440">
        <v>0</v>
      </c>
      <c r="P440">
        <v>1.3</v>
      </c>
      <c r="Q440">
        <v>7.22</v>
      </c>
      <c r="R440">
        <v>2.89</v>
      </c>
      <c r="S440">
        <v>3.86</v>
      </c>
      <c r="T440">
        <v>0</v>
      </c>
      <c r="U440">
        <v>0.1</v>
      </c>
    </row>
    <row r="441" spans="1:21" x14ac:dyDescent="0.25">
      <c r="A441">
        <v>13713</v>
      </c>
      <c r="B441" t="s">
        <v>9531</v>
      </c>
      <c r="C441" t="s">
        <v>20867</v>
      </c>
      <c r="D441">
        <v>2</v>
      </c>
      <c r="E441">
        <v>2</v>
      </c>
      <c r="F441">
        <v>3.9</v>
      </c>
      <c r="G441">
        <v>0</v>
      </c>
      <c r="H441">
        <v>35</v>
      </c>
      <c r="I441">
        <v>0</v>
      </c>
      <c r="J441">
        <v>35</v>
      </c>
      <c r="K441">
        <v>29</v>
      </c>
      <c r="L441">
        <v>15</v>
      </c>
      <c r="M441">
        <v>3</v>
      </c>
      <c r="N441">
        <v>38</v>
      </c>
      <c r="O441">
        <v>20</v>
      </c>
      <c r="P441">
        <v>1.41</v>
      </c>
      <c r="Q441">
        <v>9.89</v>
      </c>
      <c r="R441">
        <v>5.26</v>
      </c>
      <c r="S441">
        <v>3.86</v>
      </c>
      <c r="T441">
        <v>0.1</v>
      </c>
      <c r="U441">
        <v>0.1</v>
      </c>
    </row>
    <row r="442" spans="1:21" x14ac:dyDescent="0.25">
      <c r="A442">
        <v>5679</v>
      </c>
      <c r="B442" t="s">
        <v>10404</v>
      </c>
      <c r="C442" t="s">
        <v>20876</v>
      </c>
      <c r="D442">
        <v>0</v>
      </c>
      <c r="E442">
        <v>0</v>
      </c>
      <c r="F442">
        <v>3.72</v>
      </c>
      <c r="G442">
        <v>0</v>
      </c>
      <c r="H442">
        <v>10</v>
      </c>
      <c r="I442">
        <v>0</v>
      </c>
      <c r="J442">
        <v>10</v>
      </c>
      <c r="K442">
        <v>10</v>
      </c>
      <c r="L442">
        <v>4</v>
      </c>
      <c r="M442">
        <v>1</v>
      </c>
      <c r="N442">
        <v>8</v>
      </c>
      <c r="O442">
        <v>3</v>
      </c>
      <c r="P442">
        <v>1.29</v>
      </c>
      <c r="Q442">
        <v>7.46</v>
      </c>
      <c r="R442">
        <v>2.98</v>
      </c>
      <c r="S442">
        <v>3.86</v>
      </c>
      <c r="T442">
        <v>0</v>
      </c>
      <c r="U442">
        <v>0</v>
      </c>
    </row>
    <row r="443" spans="1:21" x14ac:dyDescent="0.25">
      <c r="A443">
        <v>1122</v>
      </c>
      <c r="B443" t="s">
        <v>10610</v>
      </c>
      <c r="C443" t="s">
        <v>1</v>
      </c>
      <c r="D443">
        <v>0</v>
      </c>
      <c r="E443">
        <v>0</v>
      </c>
      <c r="F443">
        <v>3.69</v>
      </c>
      <c r="G443">
        <v>0</v>
      </c>
      <c r="H443">
        <v>10</v>
      </c>
      <c r="I443">
        <v>0</v>
      </c>
      <c r="J443">
        <v>10</v>
      </c>
      <c r="K443">
        <v>9</v>
      </c>
      <c r="L443">
        <v>4</v>
      </c>
      <c r="M443">
        <v>1</v>
      </c>
      <c r="N443">
        <v>9</v>
      </c>
      <c r="O443">
        <v>4</v>
      </c>
      <c r="P443">
        <v>1.28</v>
      </c>
      <c r="Q443">
        <v>8.44</v>
      </c>
      <c r="R443">
        <v>3.32</v>
      </c>
      <c r="S443">
        <v>3.86</v>
      </c>
      <c r="T443">
        <v>0</v>
      </c>
      <c r="U443">
        <v>0.1</v>
      </c>
    </row>
    <row r="444" spans="1:21" x14ac:dyDescent="0.25">
      <c r="A444" t="s">
        <v>9740</v>
      </c>
      <c r="B444" t="s">
        <v>9741</v>
      </c>
      <c r="C444" t="s">
        <v>20866</v>
      </c>
      <c r="D444">
        <v>0</v>
      </c>
      <c r="E444">
        <v>0</v>
      </c>
      <c r="F444">
        <v>3.84</v>
      </c>
      <c r="G444">
        <v>0</v>
      </c>
      <c r="H444">
        <v>1</v>
      </c>
      <c r="I444">
        <v>0</v>
      </c>
      <c r="J444">
        <v>1</v>
      </c>
      <c r="K444">
        <v>1</v>
      </c>
      <c r="L444">
        <v>0</v>
      </c>
      <c r="M444">
        <v>0</v>
      </c>
      <c r="N444">
        <v>1</v>
      </c>
      <c r="O444">
        <v>0</v>
      </c>
      <c r="P444">
        <v>1.32</v>
      </c>
      <c r="Q444">
        <v>7.9</v>
      </c>
      <c r="R444">
        <v>3.17</v>
      </c>
      <c r="S444">
        <v>3.86</v>
      </c>
      <c r="T444">
        <v>0</v>
      </c>
      <c r="U444">
        <v>0.1</v>
      </c>
    </row>
    <row r="445" spans="1:21" x14ac:dyDescent="0.25">
      <c r="A445">
        <v>3551</v>
      </c>
      <c r="B445" t="s">
        <v>10389</v>
      </c>
      <c r="C445" t="s">
        <v>20872</v>
      </c>
      <c r="D445">
        <v>2</v>
      </c>
      <c r="E445">
        <v>1</v>
      </c>
      <c r="F445">
        <v>3.58</v>
      </c>
      <c r="G445">
        <v>0</v>
      </c>
      <c r="H445">
        <v>30</v>
      </c>
      <c r="I445">
        <v>0</v>
      </c>
      <c r="J445">
        <v>30</v>
      </c>
      <c r="K445">
        <v>32</v>
      </c>
      <c r="L445">
        <v>12</v>
      </c>
      <c r="M445">
        <v>3</v>
      </c>
      <c r="N445">
        <v>20</v>
      </c>
      <c r="O445">
        <v>7</v>
      </c>
      <c r="P445">
        <v>1.29</v>
      </c>
      <c r="Q445">
        <v>5.92</v>
      </c>
      <c r="R445">
        <v>2.12</v>
      </c>
      <c r="S445">
        <v>3.86</v>
      </c>
      <c r="T445">
        <v>0.1</v>
      </c>
      <c r="U445">
        <v>0.1</v>
      </c>
    </row>
    <row r="446" spans="1:21" x14ac:dyDescent="0.25">
      <c r="A446" t="s">
        <v>10228</v>
      </c>
      <c r="B446" t="s">
        <v>10229</v>
      </c>
      <c r="C446" t="s">
        <v>20866</v>
      </c>
      <c r="D446">
        <v>0</v>
      </c>
      <c r="E446">
        <v>0</v>
      </c>
      <c r="F446">
        <v>3.82</v>
      </c>
      <c r="G446">
        <v>0</v>
      </c>
      <c r="H446">
        <v>1</v>
      </c>
      <c r="I446">
        <v>0</v>
      </c>
      <c r="J446">
        <v>1</v>
      </c>
      <c r="K446">
        <v>1</v>
      </c>
      <c r="L446">
        <v>0</v>
      </c>
      <c r="M446">
        <v>0</v>
      </c>
      <c r="N446">
        <v>1</v>
      </c>
      <c r="O446">
        <v>0</v>
      </c>
      <c r="P446">
        <v>1.32</v>
      </c>
      <c r="Q446">
        <v>7.74</v>
      </c>
      <c r="R446">
        <v>3.11</v>
      </c>
      <c r="S446">
        <v>3.86</v>
      </c>
      <c r="T446">
        <v>0</v>
      </c>
      <c r="U446">
        <v>0.1</v>
      </c>
    </row>
    <row r="447" spans="1:21" x14ac:dyDescent="0.25">
      <c r="A447" t="s">
        <v>10266</v>
      </c>
      <c r="B447" t="s">
        <v>10267</v>
      </c>
      <c r="C447" t="s">
        <v>20871</v>
      </c>
      <c r="D447">
        <v>0</v>
      </c>
      <c r="E447">
        <v>0</v>
      </c>
      <c r="F447">
        <v>3.78</v>
      </c>
      <c r="G447">
        <v>0</v>
      </c>
      <c r="H447">
        <v>1</v>
      </c>
      <c r="I447">
        <v>0</v>
      </c>
      <c r="J447">
        <v>1</v>
      </c>
      <c r="K447">
        <v>1</v>
      </c>
      <c r="L447">
        <v>0</v>
      </c>
      <c r="M447">
        <v>0</v>
      </c>
      <c r="N447">
        <v>1</v>
      </c>
      <c r="O447">
        <v>0</v>
      </c>
      <c r="P447">
        <v>1.33</v>
      </c>
      <c r="Q447">
        <v>7.76</v>
      </c>
      <c r="R447">
        <v>3.44</v>
      </c>
      <c r="S447">
        <v>3.86</v>
      </c>
      <c r="T447">
        <v>0</v>
      </c>
      <c r="U447">
        <v>0.1</v>
      </c>
    </row>
    <row r="448" spans="1:21" x14ac:dyDescent="0.25">
      <c r="A448" t="s">
        <v>9495</v>
      </c>
      <c r="B448" t="s">
        <v>9496</v>
      </c>
      <c r="C448" t="s">
        <v>20876</v>
      </c>
      <c r="D448">
        <v>0</v>
      </c>
      <c r="E448">
        <v>0</v>
      </c>
      <c r="F448">
        <v>3.76</v>
      </c>
      <c r="G448">
        <v>0</v>
      </c>
      <c r="H448">
        <v>1</v>
      </c>
      <c r="I448">
        <v>0</v>
      </c>
      <c r="J448">
        <v>1</v>
      </c>
      <c r="K448">
        <v>1</v>
      </c>
      <c r="L448">
        <v>0</v>
      </c>
      <c r="M448">
        <v>0</v>
      </c>
      <c r="N448">
        <v>1</v>
      </c>
      <c r="O448">
        <v>0</v>
      </c>
      <c r="P448">
        <v>1.34</v>
      </c>
      <c r="Q448">
        <v>9.26</v>
      </c>
      <c r="R448">
        <v>4.33</v>
      </c>
      <c r="S448">
        <v>3.86</v>
      </c>
      <c r="T448">
        <v>0</v>
      </c>
      <c r="U448">
        <v>0.1</v>
      </c>
    </row>
    <row r="449" spans="1:21" x14ac:dyDescent="0.25">
      <c r="A449">
        <v>868</v>
      </c>
      <c r="B449" t="s">
        <v>10624</v>
      </c>
      <c r="C449" t="s">
        <v>20869</v>
      </c>
      <c r="D449">
        <v>0</v>
      </c>
      <c r="E449">
        <v>0</v>
      </c>
      <c r="F449">
        <v>3.7</v>
      </c>
      <c r="G449">
        <v>0</v>
      </c>
      <c r="H449">
        <v>1</v>
      </c>
      <c r="I449">
        <v>0</v>
      </c>
      <c r="J449">
        <v>1</v>
      </c>
      <c r="K449">
        <v>1</v>
      </c>
      <c r="L449">
        <v>0</v>
      </c>
      <c r="M449">
        <v>0</v>
      </c>
      <c r="N449">
        <v>1</v>
      </c>
      <c r="O449">
        <v>0</v>
      </c>
      <c r="P449">
        <v>1.29</v>
      </c>
      <c r="Q449">
        <v>8.24</v>
      </c>
      <c r="R449">
        <v>3.29</v>
      </c>
      <c r="S449">
        <v>3.86</v>
      </c>
      <c r="T449">
        <v>0</v>
      </c>
      <c r="U449">
        <v>0.1</v>
      </c>
    </row>
    <row r="450" spans="1:21" x14ac:dyDescent="0.25">
      <c r="A450">
        <v>6603</v>
      </c>
      <c r="B450" t="s">
        <v>10294</v>
      </c>
      <c r="C450" t="s">
        <v>20870</v>
      </c>
      <c r="D450">
        <v>0</v>
      </c>
      <c r="E450">
        <v>0</v>
      </c>
      <c r="F450">
        <v>3.58</v>
      </c>
      <c r="G450">
        <v>0</v>
      </c>
      <c r="H450">
        <v>1</v>
      </c>
      <c r="I450">
        <v>0</v>
      </c>
      <c r="J450">
        <v>1</v>
      </c>
      <c r="K450">
        <v>1</v>
      </c>
      <c r="L450">
        <v>0</v>
      </c>
      <c r="M450">
        <v>0</v>
      </c>
      <c r="N450">
        <v>1</v>
      </c>
      <c r="O450">
        <v>0</v>
      </c>
      <c r="P450">
        <v>1.23</v>
      </c>
      <c r="Q450">
        <v>8.0500000000000007</v>
      </c>
      <c r="R450">
        <v>2.73</v>
      </c>
      <c r="S450">
        <v>3.86</v>
      </c>
      <c r="T450">
        <v>0</v>
      </c>
      <c r="U450">
        <v>0.1</v>
      </c>
    </row>
    <row r="451" spans="1:21" x14ac:dyDescent="0.25">
      <c r="A451" t="s">
        <v>8947</v>
      </c>
      <c r="B451" t="s">
        <v>8948</v>
      </c>
      <c r="C451" t="s">
        <v>20865</v>
      </c>
      <c r="D451">
        <v>0</v>
      </c>
      <c r="E451">
        <v>0</v>
      </c>
      <c r="F451">
        <v>3.64</v>
      </c>
      <c r="G451">
        <v>0</v>
      </c>
      <c r="H451">
        <v>1</v>
      </c>
      <c r="I451">
        <v>0</v>
      </c>
      <c r="J451">
        <v>1</v>
      </c>
      <c r="K451">
        <v>1</v>
      </c>
      <c r="L451">
        <v>0</v>
      </c>
      <c r="M451">
        <v>0</v>
      </c>
      <c r="N451">
        <v>1</v>
      </c>
      <c r="O451">
        <v>0</v>
      </c>
      <c r="P451">
        <v>1.27</v>
      </c>
      <c r="Q451">
        <v>7.81</v>
      </c>
      <c r="R451">
        <v>3.09</v>
      </c>
      <c r="S451">
        <v>3.86</v>
      </c>
      <c r="T451">
        <v>0</v>
      </c>
      <c r="U451">
        <v>0.1</v>
      </c>
    </row>
    <row r="452" spans="1:21" x14ac:dyDescent="0.25">
      <c r="A452">
        <v>12515</v>
      </c>
      <c r="B452" t="s">
        <v>10111</v>
      </c>
      <c r="C452" t="s">
        <v>20866</v>
      </c>
      <c r="D452">
        <v>1</v>
      </c>
      <c r="E452">
        <v>1</v>
      </c>
      <c r="F452">
        <v>3.83</v>
      </c>
      <c r="G452">
        <v>0</v>
      </c>
      <c r="H452">
        <v>25</v>
      </c>
      <c r="I452">
        <v>0</v>
      </c>
      <c r="J452">
        <v>25</v>
      </c>
      <c r="K452">
        <v>27</v>
      </c>
      <c r="L452">
        <v>11</v>
      </c>
      <c r="M452">
        <v>3</v>
      </c>
      <c r="N452">
        <v>17</v>
      </c>
      <c r="O452">
        <v>5</v>
      </c>
      <c r="P452">
        <v>1.26</v>
      </c>
      <c r="Q452">
        <v>6.14</v>
      </c>
      <c r="R452">
        <v>1.75</v>
      </c>
      <c r="S452">
        <v>3.86</v>
      </c>
      <c r="T452">
        <v>0.1</v>
      </c>
      <c r="U452">
        <v>0</v>
      </c>
    </row>
    <row r="453" spans="1:21" x14ac:dyDescent="0.25">
      <c r="A453" t="s">
        <v>9718</v>
      </c>
      <c r="B453" t="s">
        <v>9719</v>
      </c>
      <c r="C453" t="s">
        <v>20877</v>
      </c>
      <c r="D453">
        <v>0</v>
      </c>
      <c r="E453">
        <v>0</v>
      </c>
      <c r="F453">
        <v>3.72</v>
      </c>
      <c r="G453">
        <v>0</v>
      </c>
      <c r="H453">
        <v>0</v>
      </c>
      <c r="I453">
        <v>0</v>
      </c>
      <c r="J453">
        <v>1</v>
      </c>
      <c r="K453">
        <v>1</v>
      </c>
      <c r="L453">
        <v>0</v>
      </c>
      <c r="M453">
        <v>0</v>
      </c>
      <c r="N453">
        <v>1</v>
      </c>
      <c r="O453">
        <v>0</v>
      </c>
      <c r="P453">
        <v>1.27</v>
      </c>
      <c r="Q453">
        <v>6.89</v>
      </c>
      <c r="R453">
        <v>2.66</v>
      </c>
      <c r="S453">
        <v>3.87</v>
      </c>
      <c r="T453">
        <v>0</v>
      </c>
      <c r="U453">
        <v>0</v>
      </c>
    </row>
    <row r="454" spans="1:21" x14ac:dyDescent="0.25">
      <c r="A454" t="s">
        <v>8309</v>
      </c>
      <c r="B454" t="s">
        <v>8310</v>
      </c>
      <c r="C454" t="s">
        <v>20879</v>
      </c>
      <c r="D454">
        <v>1</v>
      </c>
      <c r="E454">
        <v>1</v>
      </c>
      <c r="F454">
        <v>3.83</v>
      </c>
      <c r="G454">
        <v>0</v>
      </c>
      <c r="H454">
        <v>15</v>
      </c>
      <c r="I454">
        <v>0</v>
      </c>
      <c r="J454">
        <v>15</v>
      </c>
      <c r="K454">
        <v>14</v>
      </c>
      <c r="L454">
        <v>6</v>
      </c>
      <c r="M454">
        <v>2</v>
      </c>
      <c r="N454">
        <v>14</v>
      </c>
      <c r="O454">
        <v>5</v>
      </c>
      <c r="P454">
        <v>1.32</v>
      </c>
      <c r="Q454">
        <v>8.5</v>
      </c>
      <c r="R454">
        <v>3.23</v>
      </c>
      <c r="S454">
        <v>3.87</v>
      </c>
      <c r="T454">
        <v>0.1</v>
      </c>
      <c r="U454">
        <v>0.1</v>
      </c>
    </row>
    <row r="455" spans="1:21" x14ac:dyDescent="0.25">
      <c r="A455">
        <v>5985</v>
      </c>
      <c r="B455" t="s">
        <v>10508</v>
      </c>
      <c r="C455" t="s">
        <v>20869</v>
      </c>
      <c r="D455">
        <v>3</v>
      </c>
      <c r="E455">
        <v>3</v>
      </c>
      <c r="F455">
        <v>3.55</v>
      </c>
      <c r="G455">
        <v>0</v>
      </c>
      <c r="H455">
        <v>55</v>
      </c>
      <c r="I455">
        <v>3</v>
      </c>
      <c r="J455">
        <v>55</v>
      </c>
      <c r="K455">
        <v>49</v>
      </c>
      <c r="L455">
        <v>22</v>
      </c>
      <c r="M455">
        <v>6</v>
      </c>
      <c r="N455">
        <v>53</v>
      </c>
      <c r="O455">
        <v>20</v>
      </c>
      <c r="P455">
        <v>1.25</v>
      </c>
      <c r="Q455">
        <v>8.7100000000000009</v>
      </c>
      <c r="R455">
        <v>3.2</v>
      </c>
      <c r="S455">
        <v>3.87</v>
      </c>
      <c r="T455">
        <v>0.2</v>
      </c>
      <c r="U455">
        <v>0.4</v>
      </c>
    </row>
    <row r="456" spans="1:21" x14ac:dyDescent="0.25">
      <c r="A456" t="s">
        <v>8939</v>
      </c>
      <c r="B456" t="s">
        <v>8940</v>
      </c>
      <c r="C456" t="s">
        <v>20891</v>
      </c>
      <c r="D456">
        <v>0</v>
      </c>
      <c r="E456">
        <v>0</v>
      </c>
      <c r="F456">
        <v>3.83</v>
      </c>
      <c r="G456">
        <v>0</v>
      </c>
      <c r="H456">
        <v>1</v>
      </c>
      <c r="I456">
        <v>0</v>
      </c>
      <c r="J456">
        <v>1</v>
      </c>
      <c r="K456">
        <v>1</v>
      </c>
      <c r="L456">
        <v>0</v>
      </c>
      <c r="M456">
        <v>0</v>
      </c>
      <c r="N456">
        <v>1</v>
      </c>
      <c r="O456">
        <v>0</v>
      </c>
      <c r="P456">
        <v>1.34</v>
      </c>
      <c r="Q456">
        <v>8.43</v>
      </c>
      <c r="R456">
        <v>3.75</v>
      </c>
      <c r="S456">
        <v>3.87</v>
      </c>
      <c r="T456">
        <v>0</v>
      </c>
      <c r="U456">
        <v>0.1</v>
      </c>
    </row>
    <row r="457" spans="1:21" x14ac:dyDescent="0.25">
      <c r="A457">
        <v>4080</v>
      </c>
      <c r="B457" t="s">
        <v>10388</v>
      </c>
      <c r="C457" t="s">
        <v>20877</v>
      </c>
      <c r="D457">
        <v>0</v>
      </c>
      <c r="E457">
        <v>0</v>
      </c>
      <c r="F457">
        <v>3.73</v>
      </c>
      <c r="G457">
        <v>0</v>
      </c>
      <c r="H457">
        <v>1</v>
      </c>
      <c r="I457">
        <v>0</v>
      </c>
      <c r="J457">
        <v>1</v>
      </c>
      <c r="K457">
        <v>1</v>
      </c>
      <c r="L457">
        <v>0</v>
      </c>
      <c r="M457">
        <v>0</v>
      </c>
      <c r="N457">
        <v>1</v>
      </c>
      <c r="O457">
        <v>1</v>
      </c>
      <c r="P457">
        <v>1.38</v>
      </c>
      <c r="Q457">
        <v>9.15</v>
      </c>
      <c r="R457">
        <v>4.8600000000000003</v>
      </c>
      <c r="S457">
        <v>3.87</v>
      </c>
      <c r="T457">
        <v>0</v>
      </c>
      <c r="U457">
        <v>0.1</v>
      </c>
    </row>
    <row r="458" spans="1:21" x14ac:dyDescent="0.25">
      <c r="A458">
        <v>8580</v>
      </c>
      <c r="B458" t="s">
        <v>3021</v>
      </c>
      <c r="C458" t="s">
        <v>20879</v>
      </c>
      <c r="D458">
        <v>3</v>
      </c>
      <c r="E458">
        <v>3</v>
      </c>
      <c r="F458">
        <v>3.83</v>
      </c>
      <c r="G458">
        <v>0</v>
      </c>
      <c r="H458">
        <v>55</v>
      </c>
      <c r="I458">
        <v>2</v>
      </c>
      <c r="J458">
        <v>55</v>
      </c>
      <c r="K458">
        <v>52</v>
      </c>
      <c r="L458">
        <v>23</v>
      </c>
      <c r="M458">
        <v>6</v>
      </c>
      <c r="N458">
        <v>55</v>
      </c>
      <c r="O458">
        <v>20</v>
      </c>
      <c r="P458">
        <v>1.3</v>
      </c>
      <c r="Q458">
        <v>9.01</v>
      </c>
      <c r="R458">
        <v>3.21</v>
      </c>
      <c r="S458">
        <v>3.87</v>
      </c>
      <c r="T458">
        <v>0.4</v>
      </c>
      <c r="U458">
        <v>0.5</v>
      </c>
    </row>
    <row r="459" spans="1:21" x14ac:dyDescent="0.25">
      <c r="A459" t="s">
        <v>9504</v>
      </c>
      <c r="B459" t="s">
        <v>9505</v>
      </c>
      <c r="C459" t="s">
        <v>20884</v>
      </c>
      <c r="D459">
        <v>0</v>
      </c>
      <c r="E459">
        <v>0</v>
      </c>
      <c r="F459">
        <v>3.83</v>
      </c>
      <c r="G459">
        <v>0</v>
      </c>
      <c r="H459">
        <v>1</v>
      </c>
      <c r="I459">
        <v>0</v>
      </c>
      <c r="J459">
        <v>1</v>
      </c>
      <c r="K459">
        <v>1</v>
      </c>
      <c r="L459">
        <v>0</v>
      </c>
      <c r="M459">
        <v>0</v>
      </c>
      <c r="N459">
        <v>1</v>
      </c>
      <c r="O459">
        <v>0</v>
      </c>
      <c r="P459">
        <v>1.32</v>
      </c>
      <c r="Q459">
        <v>8.7899999999999991</v>
      </c>
      <c r="R459">
        <v>3.6</v>
      </c>
      <c r="S459">
        <v>3.87</v>
      </c>
      <c r="T459">
        <v>0</v>
      </c>
      <c r="U459">
        <v>0.1</v>
      </c>
    </row>
    <row r="460" spans="1:21" x14ac:dyDescent="0.25">
      <c r="A460">
        <v>12972</v>
      </c>
      <c r="B460" t="s">
        <v>8766</v>
      </c>
      <c r="C460" t="s">
        <v>20866</v>
      </c>
      <c r="D460">
        <v>8</v>
      </c>
      <c r="E460">
        <v>8</v>
      </c>
      <c r="F460">
        <v>3.91</v>
      </c>
      <c r="G460">
        <v>23</v>
      </c>
      <c r="H460">
        <v>23</v>
      </c>
      <c r="I460">
        <v>0</v>
      </c>
      <c r="J460">
        <v>129</v>
      </c>
      <c r="K460">
        <v>128</v>
      </c>
      <c r="L460">
        <v>56</v>
      </c>
      <c r="M460">
        <v>14</v>
      </c>
      <c r="N460">
        <v>108</v>
      </c>
      <c r="O460">
        <v>39</v>
      </c>
      <c r="P460">
        <v>1.29</v>
      </c>
      <c r="Q460">
        <v>7.52</v>
      </c>
      <c r="R460">
        <v>2.71</v>
      </c>
      <c r="S460">
        <v>3.87</v>
      </c>
      <c r="T460">
        <v>1.6</v>
      </c>
      <c r="U460">
        <v>1.4</v>
      </c>
    </row>
    <row r="461" spans="1:21" x14ac:dyDescent="0.25">
      <c r="A461">
        <v>11712</v>
      </c>
      <c r="B461" t="s">
        <v>10396</v>
      </c>
      <c r="C461" t="s">
        <v>20890</v>
      </c>
      <c r="D461">
        <v>2</v>
      </c>
      <c r="E461">
        <v>2</v>
      </c>
      <c r="F461">
        <v>3.83</v>
      </c>
      <c r="G461">
        <v>0</v>
      </c>
      <c r="H461">
        <v>40</v>
      </c>
      <c r="I461">
        <v>0</v>
      </c>
      <c r="J461">
        <v>40</v>
      </c>
      <c r="K461">
        <v>37</v>
      </c>
      <c r="L461">
        <v>17</v>
      </c>
      <c r="M461">
        <v>4</v>
      </c>
      <c r="N461">
        <v>38</v>
      </c>
      <c r="O461">
        <v>15</v>
      </c>
      <c r="P461">
        <v>1.3</v>
      </c>
      <c r="Q461">
        <v>8.51</v>
      </c>
      <c r="R461">
        <v>3.45</v>
      </c>
      <c r="S461">
        <v>3.87</v>
      </c>
      <c r="T461">
        <v>0.1</v>
      </c>
      <c r="U461">
        <v>0</v>
      </c>
    </row>
    <row r="462" spans="1:21" x14ac:dyDescent="0.25">
      <c r="A462" t="s">
        <v>10196</v>
      </c>
      <c r="B462" t="s">
        <v>10197</v>
      </c>
      <c r="C462" t="s">
        <v>20867</v>
      </c>
      <c r="D462">
        <v>0</v>
      </c>
      <c r="E462">
        <v>0</v>
      </c>
      <c r="F462">
        <v>3.76</v>
      </c>
      <c r="G462">
        <v>0</v>
      </c>
      <c r="H462">
        <v>1</v>
      </c>
      <c r="I462">
        <v>0</v>
      </c>
      <c r="J462">
        <v>1</v>
      </c>
      <c r="K462">
        <v>1</v>
      </c>
      <c r="L462">
        <v>0</v>
      </c>
      <c r="M462">
        <v>0</v>
      </c>
      <c r="N462">
        <v>1</v>
      </c>
      <c r="O462">
        <v>0</v>
      </c>
      <c r="P462">
        <v>1.32</v>
      </c>
      <c r="Q462">
        <v>7.48</v>
      </c>
      <c r="R462">
        <v>3.23</v>
      </c>
      <c r="S462">
        <v>3.87</v>
      </c>
      <c r="T462">
        <v>0</v>
      </c>
      <c r="U462">
        <v>0.1</v>
      </c>
    </row>
    <row r="463" spans="1:21" x14ac:dyDescent="0.25">
      <c r="A463">
        <v>7960</v>
      </c>
      <c r="B463" t="s">
        <v>10360</v>
      </c>
      <c r="C463" t="s">
        <v>20887</v>
      </c>
      <c r="D463">
        <v>0</v>
      </c>
      <c r="E463">
        <v>0</v>
      </c>
      <c r="F463">
        <v>3.7</v>
      </c>
      <c r="G463">
        <v>0</v>
      </c>
      <c r="H463">
        <v>1</v>
      </c>
      <c r="I463">
        <v>0</v>
      </c>
      <c r="J463">
        <v>1</v>
      </c>
      <c r="K463">
        <v>1</v>
      </c>
      <c r="L463">
        <v>0</v>
      </c>
      <c r="M463">
        <v>0</v>
      </c>
      <c r="N463">
        <v>1</v>
      </c>
      <c r="O463">
        <v>0</v>
      </c>
      <c r="P463">
        <v>1.27</v>
      </c>
      <c r="Q463">
        <v>7.93</v>
      </c>
      <c r="R463">
        <v>2.96</v>
      </c>
      <c r="S463">
        <v>3.87</v>
      </c>
      <c r="T463">
        <v>0</v>
      </c>
      <c r="U463">
        <v>0.1</v>
      </c>
    </row>
    <row r="464" spans="1:21" x14ac:dyDescent="0.25">
      <c r="A464" t="s">
        <v>9342</v>
      </c>
      <c r="B464" t="s">
        <v>9343</v>
      </c>
      <c r="C464" t="s">
        <v>20867</v>
      </c>
      <c r="D464">
        <v>0</v>
      </c>
      <c r="E464">
        <v>0</v>
      </c>
      <c r="F464">
        <v>3.83</v>
      </c>
      <c r="G464">
        <v>0</v>
      </c>
      <c r="H464">
        <v>1</v>
      </c>
      <c r="I464">
        <v>0</v>
      </c>
      <c r="J464">
        <v>1</v>
      </c>
      <c r="K464">
        <v>1</v>
      </c>
      <c r="L464">
        <v>0</v>
      </c>
      <c r="M464">
        <v>0</v>
      </c>
      <c r="N464">
        <v>1</v>
      </c>
      <c r="O464">
        <v>0</v>
      </c>
      <c r="P464">
        <v>1.38</v>
      </c>
      <c r="Q464">
        <v>8.68</v>
      </c>
      <c r="R464">
        <v>4.42</v>
      </c>
      <c r="S464">
        <v>3.87</v>
      </c>
      <c r="T464">
        <v>0</v>
      </c>
      <c r="U464">
        <v>0.1</v>
      </c>
    </row>
    <row r="465" spans="1:21" x14ac:dyDescent="0.25">
      <c r="A465" t="s">
        <v>9840</v>
      </c>
      <c r="B465" t="s">
        <v>9841</v>
      </c>
      <c r="C465" t="s">
        <v>20876</v>
      </c>
      <c r="D465">
        <v>1</v>
      </c>
      <c r="E465">
        <v>1</v>
      </c>
      <c r="F465">
        <v>3.74</v>
      </c>
      <c r="G465">
        <v>2</v>
      </c>
      <c r="H465">
        <v>2</v>
      </c>
      <c r="I465">
        <v>0</v>
      </c>
      <c r="J465">
        <v>9</v>
      </c>
      <c r="K465">
        <v>8</v>
      </c>
      <c r="L465">
        <v>4</v>
      </c>
      <c r="M465">
        <v>1</v>
      </c>
      <c r="N465">
        <v>9</v>
      </c>
      <c r="O465">
        <v>3</v>
      </c>
      <c r="P465">
        <v>1.29</v>
      </c>
      <c r="Q465">
        <v>8.33</v>
      </c>
      <c r="R465">
        <v>3.35</v>
      </c>
      <c r="S465">
        <v>3.87</v>
      </c>
      <c r="T465">
        <v>0.1</v>
      </c>
      <c r="U465">
        <v>0.1</v>
      </c>
    </row>
    <row r="466" spans="1:21" x14ac:dyDescent="0.25">
      <c r="A466">
        <v>10430</v>
      </c>
      <c r="B466" t="s">
        <v>2567</v>
      </c>
      <c r="C466" t="s">
        <v>20882</v>
      </c>
      <c r="D466">
        <v>2</v>
      </c>
      <c r="E466">
        <v>2</v>
      </c>
      <c r="F466">
        <v>3.68</v>
      </c>
      <c r="G466">
        <v>0</v>
      </c>
      <c r="H466">
        <v>45</v>
      </c>
      <c r="I466">
        <v>1</v>
      </c>
      <c r="J466">
        <v>45</v>
      </c>
      <c r="K466">
        <v>39</v>
      </c>
      <c r="L466">
        <v>18</v>
      </c>
      <c r="M466">
        <v>5</v>
      </c>
      <c r="N466">
        <v>46</v>
      </c>
      <c r="O466">
        <v>19</v>
      </c>
      <c r="P466">
        <v>1.28</v>
      </c>
      <c r="Q466">
        <v>9.1199999999999992</v>
      </c>
      <c r="R466">
        <v>3.72</v>
      </c>
      <c r="S466">
        <v>3.88</v>
      </c>
      <c r="T466">
        <v>0.3</v>
      </c>
      <c r="U466">
        <v>0.4</v>
      </c>
    </row>
    <row r="467" spans="1:21" x14ac:dyDescent="0.25">
      <c r="A467">
        <v>13287</v>
      </c>
      <c r="B467" t="s">
        <v>10132</v>
      </c>
      <c r="C467" t="s">
        <v>20893</v>
      </c>
      <c r="D467">
        <v>8</v>
      </c>
      <c r="E467">
        <v>8</v>
      </c>
      <c r="F467">
        <v>3.95</v>
      </c>
      <c r="G467">
        <v>23</v>
      </c>
      <c r="H467">
        <v>23</v>
      </c>
      <c r="I467">
        <v>0</v>
      </c>
      <c r="J467">
        <v>132</v>
      </c>
      <c r="K467">
        <v>132</v>
      </c>
      <c r="L467">
        <v>58</v>
      </c>
      <c r="M467">
        <v>12</v>
      </c>
      <c r="N467">
        <v>103</v>
      </c>
      <c r="O467">
        <v>43</v>
      </c>
      <c r="P467">
        <v>1.33</v>
      </c>
      <c r="Q467">
        <v>7.01</v>
      </c>
      <c r="R467">
        <v>2.92</v>
      </c>
      <c r="S467">
        <v>3.88</v>
      </c>
      <c r="T467">
        <v>1.8</v>
      </c>
      <c r="U467">
        <v>1.6</v>
      </c>
    </row>
    <row r="468" spans="1:21" x14ac:dyDescent="0.25">
      <c r="A468">
        <v>9346</v>
      </c>
      <c r="B468" t="s">
        <v>10627</v>
      </c>
      <c r="C468" t="s">
        <v>20891</v>
      </c>
      <c r="D468">
        <v>2</v>
      </c>
      <c r="E468">
        <v>3</v>
      </c>
      <c r="F468">
        <v>3.99</v>
      </c>
      <c r="G468">
        <v>6</v>
      </c>
      <c r="H468">
        <v>6</v>
      </c>
      <c r="I468">
        <v>0</v>
      </c>
      <c r="J468">
        <v>37</v>
      </c>
      <c r="K468">
        <v>37</v>
      </c>
      <c r="L468">
        <v>16</v>
      </c>
      <c r="M468">
        <v>4</v>
      </c>
      <c r="N468">
        <v>31</v>
      </c>
      <c r="O468">
        <v>11</v>
      </c>
      <c r="P468">
        <v>1.3</v>
      </c>
      <c r="Q468">
        <v>7.6</v>
      </c>
      <c r="R468">
        <v>2.78</v>
      </c>
      <c r="S468">
        <v>3.88</v>
      </c>
      <c r="T468">
        <v>0.5</v>
      </c>
      <c r="U468">
        <v>0.2</v>
      </c>
    </row>
    <row r="469" spans="1:21" x14ac:dyDescent="0.25">
      <c r="A469">
        <v>15046</v>
      </c>
      <c r="B469" t="s">
        <v>9266</v>
      </c>
      <c r="C469" t="s">
        <v>20866</v>
      </c>
      <c r="D469">
        <v>2</v>
      </c>
      <c r="E469">
        <v>2</v>
      </c>
      <c r="F469">
        <v>3.93</v>
      </c>
      <c r="G469">
        <v>0</v>
      </c>
      <c r="H469">
        <v>35</v>
      </c>
      <c r="I469">
        <v>0</v>
      </c>
      <c r="J469">
        <v>35</v>
      </c>
      <c r="K469">
        <v>34</v>
      </c>
      <c r="L469">
        <v>15</v>
      </c>
      <c r="M469">
        <v>3</v>
      </c>
      <c r="N469">
        <v>29</v>
      </c>
      <c r="O469">
        <v>14</v>
      </c>
      <c r="P469">
        <v>1.38</v>
      </c>
      <c r="Q469">
        <v>7.58</v>
      </c>
      <c r="R469">
        <v>3.63</v>
      </c>
      <c r="S469">
        <v>3.88</v>
      </c>
      <c r="T469">
        <v>0.1</v>
      </c>
      <c r="U469">
        <v>0</v>
      </c>
    </row>
    <row r="470" spans="1:21" x14ac:dyDescent="0.25">
      <c r="A470">
        <v>8421</v>
      </c>
      <c r="B470" t="s">
        <v>8601</v>
      </c>
      <c r="C470" t="s">
        <v>20865</v>
      </c>
      <c r="D470">
        <v>0</v>
      </c>
      <c r="E470">
        <v>0</v>
      </c>
      <c r="F470">
        <v>3.59</v>
      </c>
      <c r="G470">
        <v>0</v>
      </c>
      <c r="H470">
        <v>1</v>
      </c>
      <c r="I470">
        <v>0</v>
      </c>
      <c r="J470">
        <v>1</v>
      </c>
      <c r="K470">
        <v>1</v>
      </c>
      <c r="L470">
        <v>0</v>
      </c>
      <c r="M470">
        <v>0</v>
      </c>
      <c r="N470">
        <v>1</v>
      </c>
      <c r="O470">
        <v>0</v>
      </c>
      <c r="P470">
        <v>1.23</v>
      </c>
      <c r="Q470">
        <v>6.65</v>
      </c>
      <c r="R470">
        <v>2.23</v>
      </c>
      <c r="S470">
        <v>3.88</v>
      </c>
      <c r="T470">
        <v>0</v>
      </c>
      <c r="U470">
        <v>0.1</v>
      </c>
    </row>
    <row r="471" spans="1:21" x14ac:dyDescent="0.25">
      <c r="A471" t="s">
        <v>9497</v>
      </c>
      <c r="B471" t="s">
        <v>9498</v>
      </c>
      <c r="C471" t="s">
        <v>20893</v>
      </c>
      <c r="D471">
        <v>0</v>
      </c>
      <c r="E471">
        <v>0</v>
      </c>
      <c r="F471">
        <v>3.79</v>
      </c>
      <c r="G471">
        <v>0</v>
      </c>
      <c r="H471">
        <v>1</v>
      </c>
      <c r="I471">
        <v>0</v>
      </c>
      <c r="J471">
        <v>1</v>
      </c>
      <c r="K471">
        <v>1</v>
      </c>
      <c r="L471">
        <v>0</v>
      </c>
      <c r="M471">
        <v>0</v>
      </c>
      <c r="N471">
        <v>1</v>
      </c>
      <c r="O471">
        <v>0</v>
      </c>
      <c r="P471">
        <v>1.3</v>
      </c>
      <c r="Q471">
        <v>7.89</v>
      </c>
      <c r="R471">
        <v>3.14</v>
      </c>
      <c r="S471">
        <v>3.88</v>
      </c>
      <c r="T471">
        <v>0</v>
      </c>
      <c r="U471">
        <v>0.1</v>
      </c>
    </row>
    <row r="472" spans="1:21" x14ac:dyDescent="0.25">
      <c r="A472">
        <v>4891</v>
      </c>
      <c r="B472" t="s">
        <v>10129</v>
      </c>
      <c r="C472" t="s">
        <v>20874</v>
      </c>
      <c r="D472">
        <v>1</v>
      </c>
      <c r="E472">
        <v>1</v>
      </c>
      <c r="F472">
        <v>3.83</v>
      </c>
      <c r="G472">
        <v>0</v>
      </c>
      <c r="H472">
        <v>25</v>
      </c>
      <c r="I472">
        <v>0</v>
      </c>
      <c r="J472">
        <v>25</v>
      </c>
      <c r="K472">
        <v>24</v>
      </c>
      <c r="L472">
        <v>11</v>
      </c>
      <c r="M472">
        <v>3</v>
      </c>
      <c r="N472">
        <v>21</v>
      </c>
      <c r="O472">
        <v>8</v>
      </c>
      <c r="P472">
        <v>1.31</v>
      </c>
      <c r="Q472">
        <v>7.61</v>
      </c>
      <c r="R472">
        <v>3.03</v>
      </c>
      <c r="S472">
        <v>3.88</v>
      </c>
      <c r="T472">
        <v>0</v>
      </c>
      <c r="U472">
        <v>0</v>
      </c>
    </row>
    <row r="473" spans="1:21" x14ac:dyDescent="0.25">
      <c r="A473">
        <v>11847</v>
      </c>
      <c r="B473" t="s">
        <v>10788</v>
      </c>
      <c r="C473" t="s">
        <v>20883</v>
      </c>
      <c r="D473">
        <v>0</v>
      </c>
      <c r="E473">
        <v>0</v>
      </c>
      <c r="F473">
        <v>3.76</v>
      </c>
      <c r="G473">
        <v>0</v>
      </c>
      <c r="H473">
        <v>1</v>
      </c>
      <c r="I473">
        <v>0</v>
      </c>
      <c r="J473">
        <v>1</v>
      </c>
      <c r="K473">
        <v>1</v>
      </c>
      <c r="L473">
        <v>0</v>
      </c>
      <c r="M473">
        <v>0</v>
      </c>
      <c r="N473">
        <v>1</v>
      </c>
      <c r="O473">
        <v>0</v>
      </c>
      <c r="P473">
        <v>1.29</v>
      </c>
      <c r="Q473">
        <v>7.82</v>
      </c>
      <c r="R473">
        <v>2.99</v>
      </c>
      <c r="S473">
        <v>3.88</v>
      </c>
      <c r="T473">
        <v>0</v>
      </c>
      <c r="U473">
        <v>0.1</v>
      </c>
    </row>
    <row r="474" spans="1:21" x14ac:dyDescent="0.25">
      <c r="A474">
        <v>5595</v>
      </c>
      <c r="B474" t="s">
        <v>9159</v>
      </c>
      <c r="C474" t="s">
        <v>20893</v>
      </c>
      <c r="D474">
        <v>0</v>
      </c>
      <c r="E474">
        <v>0</v>
      </c>
      <c r="F474">
        <v>3.81</v>
      </c>
      <c r="G474">
        <v>0</v>
      </c>
      <c r="H474">
        <v>1</v>
      </c>
      <c r="I474">
        <v>0</v>
      </c>
      <c r="J474">
        <v>1</v>
      </c>
      <c r="K474">
        <v>1</v>
      </c>
      <c r="L474">
        <v>0</v>
      </c>
      <c r="M474">
        <v>0</v>
      </c>
      <c r="N474">
        <v>1</v>
      </c>
      <c r="O474">
        <v>0</v>
      </c>
      <c r="P474">
        <v>1.28</v>
      </c>
      <c r="Q474">
        <v>7.1</v>
      </c>
      <c r="R474">
        <v>2.5099999999999998</v>
      </c>
      <c r="S474">
        <v>3.88</v>
      </c>
      <c r="T474">
        <v>0</v>
      </c>
      <c r="U474">
        <v>0.1</v>
      </c>
    </row>
    <row r="475" spans="1:21" x14ac:dyDescent="0.25">
      <c r="A475" t="s">
        <v>9219</v>
      </c>
      <c r="B475" t="s">
        <v>9220</v>
      </c>
      <c r="C475" t="s">
        <v>20887</v>
      </c>
      <c r="D475">
        <v>0</v>
      </c>
      <c r="E475">
        <v>0</v>
      </c>
      <c r="F475">
        <v>3.76</v>
      </c>
      <c r="G475">
        <v>0</v>
      </c>
      <c r="H475">
        <v>1</v>
      </c>
      <c r="I475">
        <v>0</v>
      </c>
      <c r="J475">
        <v>1</v>
      </c>
      <c r="K475">
        <v>1</v>
      </c>
      <c r="L475">
        <v>0</v>
      </c>
      <c r="M475">
        <v>0</v>
      </c>
      <c r="N475">
        <v>1</v>
      </c>
      <c r="O475">
        <v>0</v>
      </c>
      <c r="P475">
        <v>1.32</v>
      </c>
      <c r="Q475">
        <v>9.07</v>
      </c>
      <c r="R475">
        <v>4.01</v>
      </c>
      <c r="S475">
        <v>3.88</v>
      </c>
      <c r="T475">
        <v>0</v>
      </c>
      <c r="U475">
        <v>0.1</v>
      </c>
    </row>
    <row r="476" spans="1:21" x14ac:dyDescent="0.25">
      <c r="A476">
        <v>17233</v>
      </c>
      <c r="B476" t="s">
        <v>9063</v>
      </c>
      <c r="C476" t="s">
        <v>20867</v>
      </c>
      <c r="D476">
        <v>1</v>
      </c>
      <c r="E476">
        <v>1</v>
      </c>
      <c r="F476">
        <v>3.73</v>
      </c>
      <c r="G476">
        <v>0</v>
      </c>
      <c r="H476">
        <v>25</v>
      </c>
      <c r="I476">
        <v>0</v>
      </c>
      <c r="J476">
        <v>25</v>
      </c>
      <c r="K476">
        <v>22</v>
      </c>
      <c r="L476">
        <v>10</v>
      </c>
      <c r="M476">
        <v>2</v>
      </c>
      <c r="N476">
        <v>24</v>
      </c>
      <c r="O476">
        <v>11</v>
      </c>
      <c r="P476">
        <v>1.34</v>
      </c>
      <c r="Q476">
        <v>8.59</v>
      </c>
      <c r="R476">
        <v>4.0199999999999996</v>
      </c>
      <c r="S476">
        <v>3.88</v>
      </c>
      <c r="T476">
        <v>0</v>
      </c>
      <c r="U476">
        <v>0.1</v>
      </c>
    </row>
    <row r="477" spans="1:21" x14ac:dyDescent="0.25">
      <c r="A477">
        <v>3507</v>
      </c>
      <c r="B477" t="s">
        <v>10375</v>
      </c>
      <c r="C477" t="s">
        <v>20867</v>
      </c>
      <c r="D477">
        <v>2</v>
      </c>
      <c r="E477">
        <v>2</v>
      </c>
      <c r="F477">
        <v>3.91</v>
      </c>
      <c r="G477">
        <v>0</v>
      </c>
      <c r="H477">
        <v>45</v>
      </c>
      <c r="I477">
        <v>1</v>
      </c>
      <c r="J477">
        <v>45</v>
      </c>
      <c r="K477">
        <v>43</v>
      </c>
      <c r="L477">
        <v>20</v>
      </c>
      <c r="M477">
        <v>4</v>
      </c>
      <c r="N477">
        <v>38</v>
      </c>
      <c r="O477">
        <v>17</v>
      </c>
      <c r="P477">
        <v>1.35</v>
      </c>
      <c r="Q477">
        <v>7.62</v>
      </c>
      <c r="R477">
        <v>3.44</v>
      </c>
      <c r="S477">
        <v>3.88</v>
      </c>
      <c r="T477">
        <v>0.1</v>
      </c>
      <c r="U477">
        <v>0.1</v>
      </c>
    </row>
    <row r="478" spans="1:21" x14ac:dyDescent="0.25">
      <c r="A478" t="s">
        <v>9471</v>
      </c>
      <c r="B478" t="s">
        <v>9472</v>
      </c>
      <c r="C478" t="s">
        <v>20873</v>
      </c>
      <c r="D478">
        <v>0</v>
      </c>
      <c r="E478">
        <v>0</v>
      </c>
      <c r="F478">
        <v>3.72</v>
      </c>
      <c r="G478">
        <v>0</v>
      </c>
      <c r="H478">
        <v>1</v>
      </c>
      <c r="I478">
        <v>0</v>
      </c>
      <c r="J478">
        <v>1</v>
      </c>
      <c r="K478">
        <v>1</v>
      </c>
      <c r="L478">
        <v>0</v>
      </c>
      <c r="M478">
        <v>0</v>
      </c>
      <c r="N478">
        <v>1</v>
      </c>
      <c r="O478">
        <v>0</v>
      </c>
      <c r="P478">
        <v>1.28</v>
      </c>
      <c r="Q478">
        <v>8.5</v>
      </c>
      <c r="R478">
        <v>3.2</v>
      </c>
      <c r="S478">
        <v>3.88</v>
      </c>
      <c r="T478">
        <v>0</v>
      </c>
      <c r="U478">
        <v>0.1</v>
      </c>
    </row>
    <row r="479" spans="1:21" x14ac:dyDescent="0.25">
      <c r="A479" t="s">
        <v>10340</v>
      </c>
      <c r="B479" t="s">
        <v>22768</v>
      </c>
      <c r="C479" t="s">
        <v>20890</v>
      </c>
      <c r="D479">
        <v>0</v>
      </c>
      <c r="E479">
        <v>0</v>
      </c>
      <c r="F479">
        <v>3.74</v>
      </c>
      <c r="G479">
        <v>0</v>
      </c>
      <c r="H479">
        <v>1</v>
      </c>
      <c r="I479">
        <v>0</v>
      </c>
      <c r="J479">
        <v>1</v>
      </c>
      <c r="K479">
        <v>1</v>
      </c>
      <c r="L479">
        <v>0</v>
      </c>
      <c r="M479">
        <v>0</v>
      </c>
      <c r="N479">
        <v>1</v>
      </c>
      <c r="O479">
        <v>0</v>
      </c>
      <c r="P479">
        <v>1.27</v>
      </c>
      <c r="Q479">
        <v>7.26</v>
      </c>
      <c r="R479">
        <v>2.5</v>
      </c>
      <c r="S479">
        <v>3.88</v>
      </c>
      <c r="T479">
        <v>0</v>
      </c>
      <c r="U479">
        <v>0.1</v>
      </c>
    </row>
    <row r="480" spans="1:21" x14ac:dyDescent="0.25">
      <c r="A480">
        <v>3886</v>
      </c>
      <c r="B480" t="s">
        <v>10249</v>
      </c>
      <c r="C480" t="s">
        <v>20887</v>
      </c>
      <c r="D480">
        <v>0</v>
      </c>
      <c r="E480">
        <v>0</v>
      </c>
      <c r="F480">
        <v>3.67</v>
      </c>
      <c r="G480">
        <v>0</v>
      </c>
      <c r="H480">
        <v>1</v>
      </c>
      <c r="I480">
        <v>0</v>
      </c>
      <c r="J480">
        <v>1</v>
      </c>
      <c r="K480">
        <v>1</v>
      </c>
      <c r="L480">
        <v>0</v>
      </c>
      <c r="M480">
        <v>0</v>
      </c>
      <c r="N480">
        <v>1</v>
      </c>
      <c r="O480">
        <v>0</v>
      </c>
      <c r="P480">
        <v>1.26</v>
      </c>
      <c r="Q480">
        <v>7.44</v>
      </c>
      <c r="R480">
        <v>2.67</v>
      </c>
      <c r="S480">
        <v>3.89</v>
      </c>
      <c r="T480">
        <v>0</v>
      </c>
      <c r="U480">
        <v>0.1</v>
      </c>
    </row>
    <row r="481" spans="1:21" x14ac:dyDescent="0.25">
      <c r="A481">
        <v>4078</v>
      </c>
      <c r="B481" t="s">
        <v>10484</v>
      </c>
      <c r="C481" t="s">
        <v>20887</v>
      </c>
      <c r="D481">
        <v>0</v>
      </c>
      <c r="E481">
        <v>0</v>
      </c>
      <c r="F481">
        <v>3.64</v>
      </c>
      <c r="G481">
        <v>0</v>
      </c>
      <c r="H481">
        <v>1</v>
      </c>
      <c r="I481">
        <v>0</v>
      </c>
      <c r="J481">
        <v>1</v>
      </c>
      <c r="K481">
        <v>1</v>
      </c>
      <c r="L481">
        <v>0</v>
      </c>
      <c r="M481">
        <v>0</v>
      </c>
      <c r="N481">
        <v>1</v>
      </c>
      <c r="O481">
        <v>0</v>
      </c>
      <c r="P481">
        <v>1.23</v>
      </c>
      <c r="Q481">
        <v>6.66</v>
      </c>
      <c r="R481">
        <v>2.02</v>
      </c>
      <c r="S481">
        <v>3.89</v>
      </c>
      <c r="T481">
        <v>0</v>
      </c>
      <c r="U481">
        <v>0.1</v>
      </c>
    </row>
    <row r="482" spans="1:21" x14ac:dyDescent="0.25">
      <c r="A482">
        <v>7038</v>
      </c>
      <c r="B482" t="s">
        <v>10784</v>
      </c>
      <c r="C482" t="s">
        <v>20890</v>
      </c>
      <c r="D482">
        <v>0</v>
      </c>
      <c r="E482">
        <v>0</v>
      </c>
      <c r="F482">
        <v>3.75</v>
      </c>
      <c r="G482">
        <v>0</v>
      </c>
      <c r="H482">
        <v>1</v>
      </c>
      <c r="I482">
        <v>0</v>
      </c>
      <c r="J482">
        <v>1</v>
      </c>
      <c r="K482">
        <v>1</v>
      </c>
      <c r="L482">
        <v>0</v>
      </c>
      <c r="M482">
        <v>0</v>
      </c>
      <c r="N482">
        <v>1</v>
      </c>
      <c r="O482">
        <v>0</v>
      </c>
      <c r="P482">
        <v>1.35</v>
      </c>
      <c r="Q482">
        <v>9.1</v>
      </c>
      <c r="R482">
        <v>4.37</v>
      </c>
      <c r="S482">
        <v>3.89</v>
      </c>
      <c r="T482">
        <v>0</v>
      </c>
      <c r="U482">
        <v>0.1</v>
      </c>
    </row>
    <row r="483" spans="1:21" x14ac:dyDescent="0.25">
      <c r="A483">
        <v>9337</v>
      </c>
      <c r="B483" t="s">
        <v>10582</v>
      </c>
      <c r="C483" t="s">
        <v>20871</v>
      </c>
      <c r="D483">
        <v>0</v>
      </c>
      <c r="E483">
        <v>0</v>
      </c>
      <c r="F483">
        <v>3.8</v>
      </c>
      <c r="G483">
        <v>0</v>
      </c>
      <c r="H483">
        <v>1</v>
      </c>
      <c r="I483">
        <v>0</v>
      </c>
      <c r="J483">
        <v>1</v>
      </c>
      <c r="K483">
        <v>1</v>
      </c>
      <c r="L483">
        <v>0</v>
      </c>
      <c r="M483">
        <v>0</v>
      </c>
      <c r="N483">
        <v>1</v>
      </c>
      <c r="O483">
        <v>0</v>
      </c>
      <c r="P483">
        <v>1.32</v>
      </c>
      <c r="Q483">
        <v>7.44</v>
      </c>
      <c r="R483">
        <v>3.21</v>
      </c>
      <c r="S483">
        <v>3.89</v>
      </c>
      <c r="T483">
        <v>0</v>
      </c>
      <c r="U483">
        <v>0.1</v>
      </c>
    </row>
    <row r="484" spans="1:21" x14ac:dyDescent="0.25">
      <c r="A484" t="s">
        <v>10505</v>
      </c>
      <c r="B484" t="s">
        <v>10506</v>
      </c>
      <c r="C484" t="s">
        <v>20891</v>
      </c>
      <c r="D484">
        <v>0</v>
      </c>
      <c r="E484">
        <v>0</v>
      </c>
      <c r="F484">
        <v>3.84</v>
      </c>
      <c r="G484">
        <v>0</v>
      </c>
      <c r="H484">
        <v>1</v>
      </c>
      <c r="I484">
        <v>0</v>
      </c>
      <c r="J484">
        <v>1</v>
      </c>
      <c r="K484">
        <v>1</v>
      </c>
      <c r="L484">
        <v>0</v>
      </c>
      <c r="M484">
        <v>0</v>
      </c>
      <c r="N484">
        <v>1</v>
      </c>
      <c r="O484">
        <v>0</v>
      </c>
      <c r="P484">
        <v>1.31</v>
      </c>
      <c r="Q484">
        <v>7.68</v>
      </c>
      <c r="R484">
        <v>3.07</v>
      </c>
      <c r="S484">
        <v>3.89</v>
      </c>
      <c r="T484">
        <v>0</v>
      </c>
      <c r="U484">
        <v>0.1</v>
      </c>
    </row>
    <row r="485" spans="1:21" x14ac:dyDescent="0.25">
      <c r="A485" t="s">
        <v>22769</v>
      </c>
      <c r="B485" t="s">
        <v>10060</v>
      </c>
      <c r="C485" t="s">
        <v>20869</v>
      </c>
      <c r="D485">
        <v>0</v>
      </c>
      <c r="E485">
        <v>0</v>
      </c>
      <c r="F485">
        <v>3.81</v>
      </c>
      <c r="G485">
        <v>0</v>
      </c>
      <c r="H485">
        <v>1</v>
      </c>
      <c r="I485">
        <v>0</v>
      </c>
      <c r="J485">
        <v>1</v>
      </c>
      <c r="K485">
        <v>1</v>
      </c>
      <c r="L485">
        <v>0</v>
      </c>
      <c r="M485">
        <v>0</v>
      </c>
      <c r="N485">
        <v>1</v>
      </c>
      <c r="O485">
        <v>0</v>
      </c>
      <c r="P485">
        <v>1.36</v>
      </c>
      <c r="Q485">
        <v>9.32</v>
      </c>
      <c r="R485">
        <v>4.4800000000000004</v>
      </c>
      <c r="S485">
        <v>3.89</v>
      </c>
      <c r="T485">
        <v>0</v>
      </c>
      <c r="U485">
        <v>0.1</v>
      </c>
    </row>
    <row r="486" spans="1:21" x14ac:dyDescent="0.25">
      <c r="A486">
        <v>7385</v>
      </c>
      <c r="B486" t="s">
        <v>10759</v>
      </c>
      <c r="C486" t="s">
        <v>20887</v>
      </c>
      <c r="D486">
        <v>1</v>
      </c>
      <c r="E486">
        <v>1</v>
      </c>
      <c r="F486">
        <v>3.71</v>
      </c>
      <c r="G486">
        <v>0</v>
      </c>
      <c r="H486">
        <v>25</v>
      </c>
      <c r="I486">
        <v>0</v>
      </c>
      <c r="J486">
        <v>25</v>
      </c>
      <c r="K486">
        <v>27</v>
      </c>
      <c r="L486">
        <v>10</v>
      </c>
      <c r="M486">
        <v>3</v>
      </c>
      <c r="N486">
        <v>16</v>
      </c>
      <c r="O486">
        <v>5</v>
      </c>
      <c r="P486">
        <v>1.29</v>
      </c>
      <c r="Q486">
        <v>5.84</v>
      </c>
      <c r="R486">
        <v>1.96</v>
      </c>
      <c r="S486">
        <v>3.89</v>
      </c>
      <c r="T486">
        <v>0.1</v>
      </c>
      <c r="U486">
        <v>0.2</v>
      </c>
    </row>
    <row r="487" spans="1:21" x14ac:dyDescent="0.25">
      <c r="A487">
        <v>8436</v>
      </c>
      <c r="B487" t="s">
        <v>10612</v>
      </c>
      <c r="C487" t="s">
        <v>20887</v>
      </c>
      <c r="D487">
        <v>0</v>
      </c>
      <c r="E487">
        <v>0</v>
      </c>
      <c r="F487">
        <v>3.69</v>
      </c>
      <c r="G487">
        <v>0</v>
      </c>
      <c r="H487">
        <v>1</v>
      </c>
      <c r="I487">
        <v>0</v>
      </c>
      <c r="J487">
        <v>1</v>
      </c>
      <c r="K487">
        <v>1</v>
      </c>
      <c r="L487">
        <v>0</v>
      </c>
      <c r="M487">
        <v>0</v>
      </c>
      <c r="N487">
        <v>1</v>
      </c>
      <c r="O487">
        <v>0</v>
      </c>
      <c r="P487">
        <v>1.27</v>
      </c>
      <c r="Q487">
        <v>8.31</v>
      </c>
      <c r="R487">
        <v>3.12</v>
      </c>
      <c r="S487">
        <v>3.89</v>
      </c>
      <c r="T487">
        <v>0</v>
      </c>
      <c r="U487">
        <v>0.1</v>
      </c>
    </row>
    <row r="488" spans="1:21" x14ac:dyDescent="0.25">
      <c r="A488" t="s">
        <v>10097</v>
      </c>
      <c r="B488" t="s">
        <v>6727</v>
      </c>
      <c r="C488" t="s">
        <v>20877</v>
      </c>
      <c r="D488">
        <v>0</v>
      </c>
      <c r="E488">
        <v>0</v>
      </c>
      <c r="F488">
        <v>3.72</v>
      </c>
      <c r="G488">
        <v>0</v>
      </c>
      <c r="H488">
        <v>1</v>
      </c>
      <c r="I488">
        <v>0</v>
      </c>
      <c r="J488">
        <v>1</v>
      </c>
      <c r="K488">
        <v>1</v>
      </c>
      <c r="L488">
        <v>0</v>
      </c>
      <c r="M488">
        <v>0</v>
      </c>
      <c r="N488">
        <v>1</v>
      </c>
      <c r="O488">
        <v>0</v>
      </c>
      <c r="P488">
        <v>1.33</v>
      </c>
      <c r="Q488">
        <v>7.64</v>
      </c>
      <c r="R488">
        <v>3.56</v>
      </c>
      <c r="S488">
        <v>3.89</v>
      </c>
      <c r="T488">
        <v>0</v>
      </c>
      <c r="U488">
        <v>0.1</v>
      </c>
    </row>
    <row r="489" spans="1:21" x14ac:dyDescent="0.25">
      <c r="A489" t="s">
        <v>9434</v>
      </c>
      <c r="B489" t="s">
        <v>9435</v>
      </c>
      <c r="C489" t="s">
        <v>20892</v>
      </c>
      <c r="D489">
        <v>0</v>
      </c>
      <c r="E489">
        <v>1</v>
      </c>
      <c r="F489">
        <v>3.75</v>
      </c>
      <c r="G489">
        <v>0</v>
      </c>
      <c r="H489">
        <v>10</v>
      </c>
      <c r="I489">
        <v>0</v>
      </c>
      <c r="J489">
        <v>10</v>
      </c>
      <c r="K489">
        <v>9</v>
      </c>
      <c r="L489">
        <v>4</v>
      </c>
      <c r="M489">
        <v>1</v>
      </c>
      <c r="N489">
        <v>9</v>
      </c>
      <c r="O489">
        <v>4</v>
      </c>
      <c r="P489">
        <v>1.29</v>
      </c>
      <c r="Q489">
        <v>8.3000000000000007</v>
      </c>
      <c r="R489">
        <v>3.24</v>
      </c>
      <c r="S489">
        <v>3.89</v>
      </c>
      <c r="T489">
        <v>0</v>
      </c>
      <c r="U489">
        <v>0</v>
      </c>
    </row>
    <row r="490" spans="1:21" x14ac:dyDescent="0.25">
      <c r="A490" t="s">
        <v>10578</v>
      </c>
      <c r="B490" t="s">
        <v>10579</v>
      </c>
      <c r="C490" t="s">
        <v>1</v>
      </c>
      <c r="D490">
        <v>0</v>
      </c>
      <c r="E490">
        <v>0</v>
      </c>
      <c r="F490">
        <v>3.8</v>
      </c>
      <c r="G490">
        <v>0</v>
      </c>
      <c r="H490">
        <v>1</v>
      </c>
      <c r="I490">
        <v>0</v>
      </c>
      <c r="J490">
        <v>1</v>
      </c>
      <c r="K490">
        <v>1</v>
      </c>
      <c r="L490">
        <v>0</v>
      </c>
      <c r="M490">
        <v>0</v>
      </c>
      <c r="N490">
        <v>1</v>
      </c>
      <c r="O490">
        <v>0</v>
      </c>
      <c r="P490">
        <v>1.33</v>
      </c>
      <c r="Q490">
        <v>8.76</v>
      </c>
      <c r="R490">
        <v>3.91</v>
      </c>
      <c r="S490">
        <v>3.89</v>
      </c>
      <c r="T490">
        <v>0</v>
      </c>
      <c r="U490">
        <v>0.1</v>
      </c>
    </row>
    <row r="491" spans="1:21" x14ac:dyDescent="0.25">
      <c r="A491">
        <v>9492</v>
      </c>
      <c r="B491" t="s">
        <v>10001</v>
      </c>
      <c r="C491" t="s">
        <v>20874</v>
      </c>
      <c r="D491">
        <v>4</v>
      </c>
      <c r="E491">
        <v>4</v>
      </c>
      <c r="F491">
        <v>3.87</v>
      </c>
      <c r="G491">
        <v>11</v>
      </c>
      <c r="H491">
        <v>11</v>
      </c>
      <c r="I491">
        <v>0</v>
      </c>
      <c r="J491">
        <v>64</v>
      </c>
      <c r="K491">
        <v>62</v>
      </c>
      <c r="L491">
        <v>28</v>
      </c>
      <c r="M491">
        <v>7</v>
      </c>
      <c r="N491">
        <v>57</v>
      </c>
      <c r="O491">
        <v>21</v>
      </c>
      <c r="P491">
        <v>1.28</v>
      </c>
      <c r="Q491">
        <v>8.02</v>
      </c>
      <c r="R491">
        <v>2.88</v>
      </c>
      <c r="S491">
        <v>3.89</v>
      </c>
      <c r="T491">
        <v>0.7</v>
      </c>
      <c r="U491">
        <v>0.7</v>
      </c>
    </row>
    <row r="492" spans="1:21" x14ac:dyDescent="0.25">
      <c r="A492">
        <v>5559</v>
      </c>
      <c r="B492" t="s">
        <v>8422</v>
      </c>
      <c r="C492" t="s">
        <v>20865</v>
      </c>
      <c r="D492">
        <v>0</v>
      </c>
      <c r="E492">
        <v>0</v>
      </c>
      <c r="F492">
        <v>3.61</v>
      </c>
      <c r="G492">
        <v>0</v>
      </c>
      <c r="H492">
        <v>1</v>
      </c>
      <c r="I492">
        <v>0</v>
      </c>
      <c r="J492">
        <v>1</v>
      </c>
      <c r="K492">
        <v>1</v>
      </c>
      <c r="L492">
        <v>0</v>
      </c>
      <c r="M492">
        <v>0</v>
      </c>
      <c r="N492">
        <v>1</v>
      </c>
      <c r="O492">
        <v>0</v>
      </c>
      <c r="P492">
        <v>1.24</v>
      </c>
      <c r="Q492">
        <v>6.76</v>
      </c>
      <c r="R492">
        <v>2.31</v>
      </c>
      <c r="S492">
        <v>3.89</v>
      </c>
      <c r="T492">
        <v>0</v>
      </c>
      <c r="U492">
        <v>0.1</v>
      </c>
    </row>
    <row r="493" spans="1:21" x14ac:dyDescent="0.25">
      <c r="A493">
        <v>14867</v>
      </c>
      <c r="B493" t="s">
        <v>22770</v>
      </c>
      <c r="C493" t="s">
        <v>20883</v>
      </c>
      <c r="D493">
        <v>1</v>
      </c>
      <c r="E493">
        <v>1</v>
      </c>
      <c r="F493">
        <v>3.71</v>
      </c>
      <c r="G493">
        <v>0</v>
      </c>
      <c r="H493">
        <v>25</v>
      </c>
      <c r="I493">
        <v>0</v>
      </c>
      <c r="J493">
        <v>25</v>
      </c>
      <c r="K493">
        <v>23</v>
      </c>
      <c r="L493">
        <v>10</v>
      </c>
      <c r="M493">
        <v>3</v>
      </c>
      <c r="N493">
        <v>24</v>
      </c>
      <c r="O493">
        <v>9</v>
      </c>
      <c r="P493">
        <v>1.27</v>
      </c>
      <c r="Q493">
        <v>8.6199999999999992</v>
      </c>
      <c r="R493">
        <v>3.21</v>
      </c>
      <c r="S493">
        <v>3.89</v>
      </c>
      <c r="T493">
        <v>0.1</v>
      </c>
      <c r="U493">
        <v>0.2</v>
      </c>
    </row>
    <row r="494" spans="1:21" x14ac:dyDescent="0.25">
      <c r="A494">
        <v>5224</v>
      </c>
      <c r="B494" t="s">
        <v>10731</v>
      </c>
      <c r="C494" t="s">
        <v>20872</v>
      </c>
      <c r="D494">
        <v>0</v>
      </c>
      <c r="E494">
        <v>0</v>
      </c>
      <c r="F494">
        <v>3.64</v>
      </c>
      <c r="G494">
        <v>0</v>
      </c>
      <c r="H494">
        <v>1</v>
      </c>
      <c r="I494">
        <v>0</v>
      </c>
      <c r="J494">
        <v>1</v>
      </c>
      <c r="K494">
        <v>1</v>
      </c>
      <c r="L494">
        <v>0</v>
      </c>
      <c r="M494">
        <v>0</v>
      </c>
      <c r="N494">
        <v>1</v>
      </c>
      <c r="O494">
        <v>0</v>
      </c>
      <c r="P494">
        <v>1.27</v>
      </c>
      <c r="Q494">
        <v>8.68</v>
      </c>
      <c r="R494">
        <v>3.3</v>
      </c>
      <c r="S494">
        <v>3.89</v>
      </c>
      <c r="T494">
        <v>0</v>
      </c>
      <c r="U494">
        <v>0.1</v>
      </c>
    </row>
    <row r="495" spans="1:21" x14ac:dyDescent="0.25">
      <c r="A495">
        <v>13071</v>
      </c>
      <c r="B495" t="s">
        <v>10058</v>
      </c>
      <c r="C495" t="s">
        <v>1</v>
      </c>
      <c r="D495">
        <v>12</v>
      </c>
      <c r="E495">
        <v>11</v>
      </c>
      <c r="F495">
        <v>3.64</v>
      </c>
      <c r="G495">
        <v>32</v>
      </c>
      <c r="H495">
        <v>32</v>
      </c>
      <c r="I495">
        <v>0</v>
      </c>
      <c r="J495">
        <v>195</v>
      </c>
      <c r="K495">
        <v>191</v>
      </c>
      <c r="L495">
        <v>79</v>
      </c>
      <c r="M495">
        <v>24</v>
      </c>
      <c r="N495">
        <v>158</v>
      </c>
      <c r="O495">
        <v>44</v>
      </c>
      <c r="P495">
        <v>1.2</v>
      </c>
      <c r="Q495">
        <v>7.31</v>
      </c>
      <c r="R495">
        <v>2.02</v>
      </c>
      <c r="S495">
        <v>3.89</v>
      </c>
      <c r="T495">
        <v>2.6</v>
      </c>
      <c r="U495">
        <v>3.1</v>
      </c>
    </row>
    <row r="496" spans="1:21" x14ac:dyDescent="0.25">
      <c r="A496">
        <v>12863</v>
      </c>
      <c r="B496" t="s">
        <v>10504</v>
      </c>
      <c r="C496" t="s">
        <v>20881</v>
      </c>
      <c r="D496">
        <v>2</v>
      </c>
      <c r="E496">
        <v>2</v>
      </c>
      <c r="F496">
        <v>3.74</v>
      </c>
      <c r="G496">
        <v>0</v>
      </c>
      <c r="H496">
        <v>35</v>
      </c>
      <c r="I496">
        <v>0</v>
      </c>
      <c r="J496">
        <v>35</v>
      </c>
      <c r="K496">
        <v>33</v>
      </c>
      <c r="L496">
        <v>15</v>
      </c>
      <c r="M496">
        <v>4</v>
      </c>
      <c r="N496">
        <v>32</v>
      </c>
      <c r="O496">
        <v>12</v>
      </c>
      <c r="P496">
        <v>1.29</v>
      </c>
      <c r="Q496">
        <v>8.3000000000000007</v>
      </c>
      <c r="R496">
        <v>3.19</v>
      </c>
      <c r="S496">
        <v>3.89</v>
      </c>
      <c r="T496">
        <v>0.1</v>
      </c>
      <c r="U496">
        <v>0.3</v>
      </c>
    </row>
    <row r="497" spans="1:21" x14ac:dyDescent="0.25">
      <c r="A497">
        <v>375</v>
      </c>
      <c r="B497" t="s">
        <v>10456</v>
      </c>
      <c r="C497" t="s">
        <v>20890</v>
      </c>
      <c r="D497">
        <v>7</v>
      </c>
      <c r="E497">
        <v>7</v>
      </c>
      <c r="F497">
        <v>3.79</v>
      </c>
      <c r="G497">
        <v>16</v>
      </c>
      <c r="H497">
        <v>46</v>
      </c>
      <c r="I497">
        <v>0</v>
      </c>
      <c r="J497">
        <v>128</v>
      </c>
      <c r="K497">
        <v>135</v>
      </c>
      <c r="L497">
        <v>54</v>
      </c>
      <c r="M497">
        <v>17</v>
      </c>
      <c r="N497">
        <v>91</v>
      </c>
      <c r="O497">
        <v>18</v>
      </c>
      <c r="P497">
        <v>1.19</v>
      </c>
      <c r="Q497">
        <v>6.4</v>
      </c>
      <c r="R497">
        <v>1.24</v>
      </c>
      <c r="S497">
        <v>3.9</v>
      </c>
      <c r="T497">
        <v>1.3</v>
      </c>
      <c r="U497">
        <v>0.8</v>
      </c>
    </row>
    <row r="498" spans="1:21" x14ac:dyDescent="0.25">
      <c r="A498">
        <v>12669</v>
      </c>
      <c r="B498" t="s">
        <v>8789</v>
      </c>
      <c r="C498" t="s">
        <v>20871</v>
      </c>
      <c r="D498">
        <v>1</v>
      </c>
      <c r="E498">
        <v>1</v>
      </c>
      <c r="F498">
        <v>3.84</v>
      </c>
      <c r="G498">
        <v>0</v>
      </c>
      <c r="H498">
        <v>25</v>
      </c>
      <c r="I498">
        <v>0</v>
      </c>
      <c r="J498">
        <v>25</v>
      </c>
      <c r="K498">
        <v>23</v>
      </c>
      <c r="L498">
        <v>11</v>
      </c>
      <c r="M498">
        <v>2</v>
      </c>
      <c r="N498">
        <v>22</v>
      </c>
      <c r="O498">
        <v>10</v>
      </c>
      <c r="P498">
        <v>1.34</v>
      </c>
      <c r="Q498">
        <v>8.0299999999999994</v>
      </c>
      <c r="R498">
        <v>3.65</v>
      </c>
      <c r="S498">
        <v>3.9</v>
      </c>
      <c r="T498">
        <v>0</v>
      </c>
      <c r="U498">
        <v>-0.1</v>
      </c>
    </row>
    <row r="499" spans="1:21" x14ac:dyDescent="0.25">
      <c r="A499">
        <v>1795</v>
      </c>
      <c r="B499" t="s">
        <v>10775</v>
      </c>
      <c r="C499" t="s">
        <v>20869</v>
      </c>
      <c r="D499">
        <v>0</v>
      </c>
      <c r="E499">
        <v>0</v>
      </c>
      <c r="F499">
        <v>3.7</v>
      </c>
      <c r="G499">
        <v>0</v>
      </c>
      <c r="H499">
        <v>1</v>
      </c>
      <c r="I499">
        <v>0</v>
      </c>
      <c r="J499">
        <v>1</v>
      </c>
      <c r="K499">
        <v>1</v>
      </c>
      <c r="L499">
        <v>0</v>
      </c>
      <c r="M499">
        <v>0</v>
      </c>
      <c r="N499">
        <v>1</v>
      </c>
      <c r="O499">
        <v>0</v>
      </c>
      <c r="P499">
        <v>1.3</v>
      </c>
      <c r="Q499">
        <v>7.86</v>
      </c>
      <c r="R499">
        <v>3.23</v>
      </c>
      <c r="S499">
        <v>3.9</v>
      </c>
      <c r="T499">
        <v>0</v>
      </c>
      <c r="U499">
        <v>0.1</v>
      </c>
    </row>
    <row r="500" spans="1:21" x14ac:dyDescent="0.25">
      <c r="A500" t="s">
        <v>9215</v>
      </c>
      <c r="B500" t="s">
        <v>9216</v>
      </c>
      <c r="C500" t="s">
        <v>20867</v>
      </c>
      <c r="D500">
        <v>0</v>
      </c>
      <c r="E500">
        <v>0</v>
      </c>
      <c r="F500">
        <v>3.83</v>
      </c>
      <c r="G500">
        <v>0</v>
      </c>
      <c r="H500">
        <v>1</v>
      </c>
      <c r="I500">
        <v>0</v>
      </c>
      <c r="J500">
        <v>1</v>
      </c>
      <c r="K500">
        <v>1</v>
      </c>
      <c r="L500">
        <v>0</v>
      </c>
      <c r="M500">
        <v>0</v>
      </c>
      <c r="N500">
        <v>1</v>
      </c>
      <c r="O500">
        <v>0</v>
      </c>
      <c r="P500">
        <v>1.35</v>
      </c>
      <c r="Q500">
        <v>7.97</v>
      </c>
      <c r="R500">
        <v>3.8</v>
      </c>
      <c r="S500">
        <v>3.9</v>
      </c>
      <c r="T500">
        <v>0</v>
      </c>
      <c r="U500">
        <v>0.1</v>
      </c>
    </row>
    <row r="501" spans="1:21" x14ac:dyDescent="0.25">
      <c r="A501">
        <v>6943</v>
      </c>
      <c r="B501" t="s">
        <v>10851</v>
      </c>
      <c r="C501" t="s">
        <v>20888</v>
      </c>
      <c r="D501">
        <v>3</v>
      </c>
      <c r="E501">
        <v>3</v>
      </c>
      <c r="F501">
        <v>3.53</v>
      </c>
      <c r="G501">
        <v>0</v>
      </c>
      <c r="H501">
        <v>55</v>
      </c>
      <c r="I501">
        <v>2</v>
      </c>
      <c r="J501">
        <v>55</v>
      </c>
      <c r="K501">
        <v>49</v>
      </c>
      <c r="L501">
        <v>22</v>
      </c>
      <c r="M501">
        <v>6</v>
      </c>
      <c r="N501">
        <v>51</v>
      </c>
      <c r="O501">
        <v>19</v>
      </c>
      <c r="P501">
        <v>1.24</v>
      </c>
      <c r="Q501">
        <v>8.4</v>
      </c>
      <c r="R501">
        <v>3.08</v>
      </c>
      <c r="S501">
        <v>3.9</v>
      </c>
      <c r="T501">
        <v>0.2</v>
      </c>
      <c r="U501">
        <v>0.5</v>
      </c>
    </row>
    <row r="502" spans="1:21" x14ac:dyDescent="0.25">
      <c r="A502">
        <v>12530</v>
      </c>
      <c r="B502" t="s">
        <v>9750</v>
      </c>
      <c r="C502" t="s">
        <v>20865</v>
      </c>
      <c r="D502">
        <v>0</v>
      </c>
      <c r="E502">
        <v>0</v>
      </c>
      <c r="F502">
        <v>3.65</v>
      </c>
      <c r="G502">
        <v>0</v>
      </c>
      <c r="H502">
        <v>1</v>
      </c>
      <c r="I502">
        <v>0</v>
      </c>
      <c r="J502">
        <v>1</v>
      </c>
      <c r="K502">
        <v>1</v>
      </c>
      <c r="L502">
        <v>0</v>
      </c>
      <c r="M502">
        <v>0</v>
      </c>
      <c r="N502">
        <v>1</v>
      </c>
      <c r="O502">
        <v>0</v>
      </c>
      <c r="P502">
        <v>1.33</v>
      </c>
      <c r="Q502">
        <v>8.4</v>
      </c>
      <c r="R502">
        <v>3.95</v>
      </c>
      <c r="S502">
        <v>3.9</v>
      </c>
      <c r="T502">
        <v>0</v>
      </c>
      <c r="U502">
        <v>0.1</v>
      </c>
    </row>
    <row r="503" spans="1:21" x14ac:dyDescent="0.25">
      <c r="A503">
        <v>16149</v>
      </c>
      <c r="B503" t="s">
        <v>8893</v>
      </c>
      <c r="C503" t="s">
        <v>20892</v>
      </c>
      <c r="D503">
        <v>9</v>
      </c>
      <c r="E503">
        <v>11</v>
      </c>
      <c r="F503">
        <v>3.87</v>
      </c>
      <c r="G503">
        <v>28</v>
      </c>
      <c r="H503">
        <v>28</v>
      </c>
      <c r="I503">
        <v>0</v>
      </c>
      <c r="J503">
        <v>167</v>
      </c>
      <c r="K503">
        <v>165</v>
      </c>
      <c r="L503">
        <v>72</v>
      </c>
      <c r="M503">
        <v>20</v>
      </c>
      <c r="N503">
        <v>140</v>
      </c>
      <c r="O503">
        <v>42</v>
      </c>
      <c r="P503">
        <v>1.24</v>
      </c>
      <c r="Q503">
        <v>7.55</v>
      </c>
      <c r="R503">
        <v>2.27</v>
      </c>
      <c r="S503">
        <v>3.9</v>
      </c>
      <c r="T503">
        <v>2.2999999999999998</v>
      </c>
      <c r="U503">
        <v>1.9</v>
      </c>
    </row>
    <row r="504" spans="1:21" x14ac:dyDescent="0.25">
      <c r="A504" t="s">
        <v>9754</v>
      </c>
      <c r="B504" t="s">
        <v>9755</v>
      </c>
      <c r="C504" t="s">
        <v>20870</v>
      </c>
      <c r="D504">
        <v>0</v>
      </c>
      <c r="E504">
        <v>0</v>
      </c>
      <c r="F504">
        <v>3.56</v>
      </c>
      <c r="G504">
        <v>0</v>
      </c>
      <c r="H504">
        <v>1</v>
      </c>
      <c r="I504">
        <v>0</v>
      </c>
      <c r="J504">
        <v>1</v>
      </c>
      <c r="K504">
        <v>1</v>
      </c>
      <c r="L504">
        <v>0</v>
      </c>
      <c r="M504">
        <v>0</v>
      </c>
      <c r="N504">
        <v>1</v>
      </c>
      <c r="O504">
        <v>0</v>
      </c>
      <c r="P504">
        <v>1.28</v>
      </c>
      <c r="Q504">
        <v>8.58</v>
      </c>
      <c r="R504">
        <v>3.5</v>
      </c>
      <c r="S504">
        <v>3.9</v>
      </c>
      <c r="T504">
        <v>0</v>
      </c>
      <c r="U504">
        <v>0.1</v>
      </c>
    </row>
    <row r="505" spans="1:21" x14ac:dyDescent="0.25">
      <c r="A505" t="s">
        <v>9023</v>
      </c>
      <c r="B505" t="s">
        <v>9024</v>
      </c>
      <c r="C505" t="s">
        <v>20876</v>
      </c>
      <c r="D505">
        <v>0</v>
      </c>
      <c r="E505">
        <v>0</v>
      </c>
      <c r="F505">
        <v>3.8</v>
      </c>
      <c r="G505">
        <v>0</v>
      </c>
      <c r="H505">
        <v>0</v>
      </c>
      <c r="I505">
        <v>0</v>
      </c>
      <c r="J505">
        <v>1</v>
      </c>
      <c r="K505">
        <v>1</v>
      </c>
      <c r="L505">
        <v>0</v>
      </c>
      <c r="M505">
        <v>0</v>
      </c>
      <c r="N505">
        <v>1</v>
      </c>
      <c r="O505">
        <v>0</v>
      </c>
      <c r="P505">
        <v>1.25</v>
      </c>
      <c r="Q505">
        <v>7.54</v>
      </c>
      <c r="R505">
        <v>2.54</v>
      </c>
      <c r="S505">
        <v>3.9</v>
      </c>
      <c r="T505">
        <v>0</v>
      </c>
      <c r="U505">
        <v>0</v>
      </c>
    </row>
    <row r="506" spans="1:21" x14ac:dyDescent="0.25">
      <c r="A506">
        <v>3926</v>
      </c>
      <c r="B506" t="s">
        <v>10738</v>
      </c>
      <c r="C506" t="s">
        <v>20878</v>
      </c>
      <c r="D506">
        <v>3</v>
      </c>
      <c r="E506">
        <v>3</v>
      </c>
      <c r="F506">
        <v>3.63</v>
      </c>
      <c r="G506">
        <v>0</v>
      </c>
      <c r="H506">
        <v>55</v>
      </c>
      <c r="I506">
        <v>2</v>
      </c>
      <c r="J506">
        <v>55</v>
      </c>
      <c r="K506">
        <v>55</v>
      </c>
      <c r="L506">
        <v>22</v>
      </c>
      <c r="M506">
        <v>7</v>
      </c>
      <c r="N506">
        <v>45</v>
      </c>
      <c r="O506">
        <v>13</v>
      </c>
      <c r="P506">
        <v>1.23</v>
      </c>
      <c r="Q506">
        <v>7.35</v>
      </c>
      <c r="R506">
        <v>2.11</v>
      </c>
      <c r="S506">
        <v>3.9</v>
      </c>
      <c r="T506">
        <v>0.2</v>
      </c>
      <c r="U506">
        <v>0.4</v>
      </c>
    </row>
    <row r="507" spans="1:21" x14ac:dyDescent="0.25">
      <c r="A507">
        <v>7005</v>
      </c>
      <c r="B507" t="s">
        <v>10290</v>
      </c>
      <c r="C507" t="s">
        <v>20878</v>
      </c>
      <c r="D507">
        <v>1</v>
      </c>
      <c r="E507">
        <v>1</v>
      </c>
      <c r="F507">
        <v>3.93</v>
      </c>
      <c r="G507">
        <v>0</v>
      </c>
      <c r="H507">
        <v>25</v>
      </c>
      <c r="I507">
        <v>0</v>
      </c>
      <c r="J507">
        <v>25</v>
      </c>
      <c r="K507">
        <v>24</v>
      </c>
      <c r="L507">
        <v>11</v>
      </c>
      <c r="M507">
        <v>2</v>
      </c>
      <c r="N507">
        <v>22</v>
      </c>
      <c r="O507">
        <v>10</v>
      </c>
      <c r="P507">
        <v>1.36</v>
      </c>
      <c r="Q507">
        <v>7.76</v>
      </c>
      <c r="R507">
        <v>3.46</v>
      </c>
      <c r="S507">
        <v>3.9</v>
      </c>
      <c r="T507">
        <v>0.1</v>
      </c>
      <c r="U507">
        <v>0.1</v>
      </c>
    </row>
    <row r="508" spans="1:21" x14ac:dyDescent="0.25">
      <c r="A508">
        <v>10075</v>
      </c>
      <c r="B508" t="s">
        <v>6338</v>
      </c>
      <c r="C508" t="s">
        <v>20870</v>
      </c>
      <c r="D508">
        <v>2</v>
      </c>
      <c r="E508">
        <v>2</v>
      </c>
      <c r="F508">
        <v>3.65</v>
      </c>
      <c r="G508">
        <v>0</v>
      </c>
      <c r="H508">
        <v>40</v>
      </c>
      <c r="I508">
        <v>0</v>
      </c>
      <c r="J508">
        <v>40</v>
      </c>
      <c r="K508">
        <v>37</v>
      </c>
      <c r="L508">
        <v>16</v>
      </c>
      <c r="M508">
        <v>5</v>
      </c>
      <c r="N508">
        <v>36</v>
      </c>
      <c r="O508">
        <v>12</v>
      </c>
      <c r="P508">
        <v>1.24</v>
      </c>
      <c r="Q508">
        <v>8.09</v>
      </c>
      <c r="R508">
        <v>2.8</v>
      </c>
      <c r="S508">
        <v>3.9</v>
      </c>
      <c r="T508">
        <v>0.2</v>
      </c>
      <c r="U508">
        <v>0.2</v>
      </c>
    </row>
    <row r="509" spans="1:21" x14ac:dyDescent="0.25">
      <c r="A509">
        <v>7507</v>
      </c>
      <c r="B509" t="s">
        <v>10070</v>
      </c>
      <c r="C509" t="s">
        <v>20871</v>
      </c>
      <c r="D509">
        <v>0</v>
      </c>
      <c r="E509">
        <v>0</v>
      </c>
      <c r="F509">
        <v>3.89</v>
      </c>
      <c r="G509">
        <v>0</v>
      </c>
      <c r="H509">
        <v>0</v>
      </c>
      <c r="I509">
        <v>0</v>
      </c>
      <c r="J509">
        <v>1</v>
      </c>
      <c r="K509">
        <v>1</v>
      </c>
      <c r="L509">
        <v>0</v>
      </c>
      <c r="M509">
        <v>0</v>
      </c>
      <c r="N509">
        <v>1</v>
      </c>
      <c r="O509">
        <v>0</v>
      </c>
      <c r="P509">
        <v>1.32</v>
      </c>
      <c r="Q509">
        <v>7.8</v>
      </c>
      <c r="R509">
        <v>3.36</v>
      </c>
      <c r="S509">
        <v>3.9</v>
      </c>
      <c r="T509">
        <v>0</v>
      </c>
      <c r="U509">
        <v>0</v>
      </c>
    </row>
    <row r="510" spans="1:21" x14ac:dyDescent="0.25">
      <c r="A510">
        <v>9286</v>
      </c>
      <c r="B510" t="s">
        <v>10609</v>
      </c>
      <c r="C510" t="s">
        <v>20871</v>
      </c>
      <c r="D510">
        <v>2</v>
      </c>
      <c r="E510">
        <v>2</v>
      </c>
      <c r="F510">
        <v>3.89</v>
      </c>
      <c r="G510">
        <v>0</v>
      </c>
      <c r="H510">
        <v>40</v>
      </c>
      <c r="I510">
        <v>0</v>
      </c>
      <c r="J510">
        <v>40</v>
      </c>
      <c r="K510">
        <v>40</v>
      </c>
      <c r="L510">
        <v>17</v>
      </c>
      <c r="M510">
        <v>3</v>
      </c>
      <c r="N510">
        <v>31</v>
      </c>
      <c r="O510">
        <v>14</v>
      </c>
      <c r="P510">
        <v>1.35</v>
      </c>
      <c r="Q510">
        <v>6.99</v>
      </c>
      <c r="R510">
        <v>3.24</v>
      </c>
      <c r="S510">
        <v>3.91</v>
      </c>
      <c r="T510">
        <v>0.1</v>
      </c>
      <c r="U510">
        <v>-0.1</v>
      </c>
    </row>
    <row r="511" spans="1:21" x14ac:dyDescent="0.25">
      <c r="A511">
        <v>12042</v>
      </c>
      <c r="B511" t="s">
        <v>10026</v>
      </c>
      <c r="C511" t="s">
        <v>20878</v>
      </c>
      <c r="D511">
        <v>2</v>
      </c>
      <c r="E511">
        <v>2</v>
      </c>
      <c r="F511">
        <v>3.95</v>
      </c>
      <c r="G511">
        <v>0</v>
      </c>
      <c r="H511">
        <v>35</v>
      </c>
      <c r="I511">
        <v>0</v>
      </c>
      <c r="J511">
        <v>35</v>
      </c>
      <c r="K511">
        <v>35</v>
      </c>
      <c r="L511">
        <v>15</v>
      </c>
      <c r="M511">
        <v>4</v>
      </c>
      <c r="N511">
        <v>29</v>
      </c>
      <c r="O511">
        <v>12</v>
      </c>
      <c r="P511">
        <v>1.33</v>
      </c>
      <c r="Q511">
        <v>7.51</v>
      </c>
      <c r="R511">
        <v>3.03</v>
      </c>
      <c r="S511">
        <v>3.91</v>
      </c>
      <c r="T511">
        <v>0.1</v>
      </c>
      <c r="U511">
        <v>0.1</v>
      </c>
    </row>
    <row r="512" spans="1:21" x14ac:dyDescent="0.25">
      <c r="A512">
        <v>11571</v>
      </c>
      <c r="B512" t="s">
        <v>7400</v>
      </c>
      <c r="C512" t="s">
        <v>20891</v>
      </c>
      <c r="D512">
        <v>0</v>
      </c>
      <c r="E512">
        <v>1</v>
      </c>
      <c r="F512">
        <v>3.92</v>
      </c>
      <c r="G512">
        <v>0</v>
      </c>
      <c r="H512">
        <v>10</v>
      </c>
      <c r="I512">
        <v>0</v>
      </c>
      <c r="J512">
        <v>10</v>
      </c>
      <c r="K512">
        <v>9</v>
      </c>
      <c r="L512">
        <v>4</v>
      </c>
      <c r="M512">
        <v>1</v>
      </c>
      <c r="N512">
        <v>10</v>
      </c>
      <c r="O512">
        <v>5</v>
      </c>
      <c r="P512">
        <v>1.37</v>
      </c>
      <c r="Q512">
        <v>8.93</v>
      </c>
      <c r="R512">
        <v>4.3499999999999996</v>
      </c>
      <c r="S512">
        <v>3.91</v>
      </c>
      <c r="T512">
        <v>0</v>
      </c>
      <c r="U512">
        <v>-0.1</v>
      </c>
    </row>
    <row r="513" spans="1:21" x14ac:dyDescent="0.25">
      <c r="A513" t="s">
        <v>10764</v>
      </c>
      <c r="B513" t="s">
        <v>22771</v>
      </c>
      <c r="C513" t="s">
        <v>20890</v>
      </c>
      <c r="D513">
        <v>0</v>
      </c>
      <c r="E513">
        <v>0</v>
      </c>
      <c r="F513">
        <v>3.78</v>
      </c>
      <c r="G513">
        <v>0</v>
      </c>
      <c r="H513">
        <v>1</v>
      </c>
      <c r="I513">
        <v>0</v>
      </c>
      <c r="J513">
        <v>1</v>
      </c>
      <c r="K513">
        <v>1</v>
      </c>
      <c r="L513">
        <v>0</v>
      </c>
      <c r="M513">
        <v>0</v>
      </c>
      <c r="N513">
        <v>1</v>
      </c>
      <c r="O513">
        <v>0</v>
      </c>
      <c r="P513">
        <v>1.3</v>
      </c>
      <c r="Q513">
        <v>7.83</v>
      </c>
      <c r="R513">
        <v>3.13</v>
      </c>
      <c r="S513">
        <v>3.91</v>
      </c>
      <c r="T513">
        <v>0</v>
      </c>
      <c r="U513">
        <v>0.1</v>
      </c>
    </row>
    <row r="514" spans="1:21" x14ac:dyDescent="0.25">
      <c r="A514">
        <v>3164</v>
      </c>
      <c r="B514" t="s">
        <v>10593</v>
      </c>
      <c r="C514" t="s">
        <v>20888</v>
      </c>
      <c r="D514">
        <v>1</v>
      </c>
      <c r="E514">
        <v>1</v>
      </c>
      <c r="F514">
        <v>3.62</v>
      </c>
      <c r="G514">
        <v>0</v>
      </c>
      <c r="H514">
        <v>25</v>
      </c>
      <c r="I514">
        <v>0</v>
      </c>
      <c r="J514">
        <v>25</v>
      </c>
      <c r="K514">
        <v>22</v>
      </c>
      <c r="L514">
        <v>10</v>
      </c>
      <c r="M514">
        <v>3</v>
      </c>
      <c r="N514">
        <v>24</v>
      </c>
      <c r="O514">
        <v>11</v>
      </c>
      <c r="P514">
        <v>1.3</v>
      </c>
      <c r="Q514">
        <v>8.6300000000000008</v>
      </c>
      <c r="R514">
        <v>3.83</v>
      </c>
      <c r="S514">
        <v>3.91</v>
      </c>
      <c r="T514">
        <v>0.1</v>
      </c>
      <c r="U514">
        <v>0.2</v>
      </c>
    </row>
    <row r="515" spans="1:21" x14ac:dyDescent="0.25">
      <c r="A515">
        <v>6483</v>
      </c>
      <c r="B515" t="s">
        <v>10929</v>
      </c>
      <c r="C515" t="s">
        <v>20889</v>
      </c>
      <c r="D515">
        <v>3</v>
      </c>
      <c r="E515">
        <v>3</v>
      </c>
      <c r="F515">
        <v>3.85</v>
      </c>
      <c r="G515">
        <v>0</v>
      </c>
      <c r="H515">
        <v>65</v>
      </c>
      <c r="I515">
        <v>28</v>
      </c>
      <c r="J515">
        <v>65</v>
      </c>
      <c r="K515">
        <v>61</v>
      </c>
      <c r="L515">
        <v>28</v>
      </c>
      <c r="M515">
        <v>7</v>
      </c>
      <c r="N515">
        <v>57</v>
      </c>
      <c r="O515">
        <v>24</v>
      </c>
      <c r="P515">
        <v>1.31</v>
      </c>
      <c r="Q515">
        <v>7.88</v>
      </c>
      <c r="R515">
        <v>3.28</v>
      </c>
      <c r="S515">
        <v>3.91</v>
      </c>
      <c r="T515">
        <v>0.2</v>
      </c>
      <c r="U515">
        <v>0.2</v>
      </c>
    </row>
    <row r="516" spans="1:21" x14ac:dyDescent="0.25">
      <c r="A516" t="s">
        <v>9790</v>
      </c>
      <c r="B516" t="s">
        <v>9791</v>
      </c>
      <c r="C516" t="s">
        <v>20885</v>
      </c>
      <c r="D516">
        <v>0</v>
      </c>
      <c r="E516">
        <v>0</v>
      </c>
      <c r="F516">
        <v>3.76</v>
      </c>
      <c r="G516">
        <v>0</v>
      </c>
      <c r="H516">
        <v>1</v>
      </c>
      <c r="I516">
        <v>0</v>
      </c>
      <c r="J516">
        <v>1</v>
      </c>
      <c r="K516">
        <v>1</v>
      </c>
      <c r="L516">
        <v>0</v>
      </c>
      <c r="M516">
        <v>0</v>
      </c>
      <c r="N516">
        <v>1</v>
      </c>
      <c r="O516">
        <v>0</v>
      </c>
      <c r="P516">
        <v>1.32</v>
      </c>
      <c r="Q516">
        <v>7.52</v>
      </c>
      <c r="R516">
        <v>3.25</v>
      </c>
      <c r="S516">
        <v>3.91</v>
      </c>
      <c r="T516">
        <v>0</v>
      </c>
      <c r="U516">
        <v>0.1</v>
      </c>
    </row>
    <row r="517" spans="1:21" x14ac:dyDescent="0.25">
      <c r="A517">
        <v>1478</v>
      </c>
      <c r="B517" t="s">
        <v>10680</v>
      </c>
      <c r="C517" t="s">
        <v>20893</v>
      </c>
      <c r="D517">
        <v>1</v>
      </c>
      <c r="E517">
        <v>2</v>
      </c>
      <c r="F517">
        <v>3.78</v>
      </c>
      <c r="G517">
        <v>2</v>
      </c>
      <c r="H517">
        <v>22</v>
      </c>
      <c r="I517">
        <v>0</v>
      </c>
      <c r="J517">
        <v>29</v>
      </c>
      <c r="K517">
        <v>28</v>
      </c>
      <c r="L517">
        <v>12</v>
      </c>
      <c r="M517">
        <v>3</v>
      </c>
      <c r="N517">
        <v>25</v>
      </c>
      <c r="O517">
        <v>10</v>
      </c>
      <c r="P517">
        <v>1.3</v>
      </c>
      <c r="Q517">
        <v>7.67</v>
      </c>
      <c r="R517">
        <v>3.05</v>
      </c>
      <c r="S517">
        <v>3.91</v>
      </c>
      <c r="T517">
        <v>0.2</v>
      </c>
      <c r="U517">
        <v>0.2</v>
      </c>
    </row>
    <row r="518" spans="1:21" x14ac:dyDescent="0.25">
      <c r="A518">
        <v>3677</v>
      </c>
      <c r="B518" t="s">
        <v>10477</v>
      </c>
      <c r="C518" t="s">
        <v>20870</v>
      </c>
      <c r="D518">
        <v>0</v>
      </c>
      <c r="E518">
        <v>0</v>
      </c>
      <c r="F518">
        <v>3.67</v>
      </c>
      <c r="G518">
        <v>0</v>
      </c>
      <c r="H518">
        <v>1</v>
      </c>
      <c r="I518">
        <v>0</v>
      </c>
      <c r="J518">
        <v>1</v>
      </c>
      <c r="K518">
        <v>1</v>
      </c>
      <c r="L518">
        <v>0</v>
      </c>
      <c r="M518">
        <v>0</v>
      </c>
      <c r="N518">
        <v>1</v>
      </c>
      <c r="O518">
        <v>0</v>
      </c>
      <c r="P518">
        <v>1.25</v>
      </c>
      <c r="Q518">
        <v>8.33</v>
      </c>
      <c r="R518">
        <v>3.05</v>
      </c>
      <c r="S518">
        <v>3.91</v>
      </c>
      <c r="T518">
        <v>0</v>
      </c>
      <c r="U518">
        <v>0.1</v>
      </c>
    </row>
    <row r="519" spans="1:21" x14ac:dyDescent="0.25">
      <c r="A519" t="s">
        <v>8179</v>
      </c>
      <c r="B519" t="s">
        <v>975</v>
      </c>
      <c r="C519" t="s">
        <v>20877</v>
      </c>
      <c r="D519">
        <v>0</v>
      </c>
      <c r="E519">
        <v>0</v>
      </c>
      <c r="F519">
        <v>3.7</v>
      </c>
      <c r="G519">
        <v>0</v>
      </c>
      <c r="H519">
        <v>1</v>
      </c>
      <c r="I519">
        <v>0</v>
      </c>
      <c r="J519">
        <v>1</v>
      </c>
      <c r="K519">
        <v>1</v>
      </c>
      <c r="L519">
        <v>0</v>
      </c>
      <c r="M519">
        <v>0</v>
      </c>
      <c r="N519">
        <v>1</v>
      </c>
      <c r="O519">
        <v>0</v>
      </c>
      <c r="P519">
        <v>1.34</v>
      </c>
      <c r="Q519">
        <v>8.0500000000000007</v>
      </c>
      <c r="R519">
        <v>3.97</v>
      </c>
      <c r="S519">
        <v>3.91</v>
      </c>
      <c r="T519">
        <v>0</v>
      </c>
      <c r="U519">
        <v>0.1</v>
      </c>
    </row>
    <row r="520" spans="1:21" x14ac:dyDescent="0.25">
      <c r="A520">
        <v>3124</v>
      </c>
      <c r="B520" t="s">
        <v>10287</v>
      </c>
      <c r="C520" t="s">
        <v>20867</v>
      </c>
      <c r="D520">
        <v>0</v>
      </c>
      <c r="E520">
        <v>0</v>
      </c>
      <c r="F520">
        <v>3.75</v>
      </c>
      <c r="G520">
        <v>0</v>
      </c>
      <c r="H520">
        <v>1</v>
      </c>
      <c r="I520">
        <v>0</v>
      </c>
      <c r="J520">
        <v>1</v>
      </c>
      <c r="K520">
        <v>1</v>
      </c>
      <c r="L520">
        <v>0</v>
      </c>
      <c r="M520">
        <v>0</v>
      </c>
      <c r="N520">
        <v>1</v>
      </c>
      <c r="O520">
        <v>0</v>
      </c>
      <c r="P520">
        <v>1.29</v>
      </c>
      <c r="Q520">
        <v>6.31</v>
      </c>
      <c r="R520">
        <v>2.4300000000000002</v>
      </c>
      <c r="S520">
        <v>3.91</v>
      </c>
      <c r="T520">
        <v>0</v>
      </c>
      <c r="U520">
        <v>0.1</v>
      </c>
    </row>
    <row r="521" spans="1:21" x14ac:dyDescent="0.25">
      <c r="A521">
        <v>10835</v>
      </c>
      <c r="B521" t="s">
        <v>10204</v>
      </c>
      <c r="C521" t="s">
        <v>20888</v>
      </c>
      <c r="D521">
        <v>0</v>
      </c>
      <c r="E521">
        <v>0</v>
      </c>
      <c r="F521">
        <v>3.65</v>
      </c>
      <c r="G521">
        <v>0</v>
      </c>
      <c r="H521">
        <v>1</v>
      </c>
      <c r="I521">
        <v>0</v>
      </c>
      <c r="J521">
        <v>1</v>
      </c>
      <c r="K521">
        <v>1</v>
      </c>
      <c r="L521">
        <v>0</v>
      </c>
      <c r="M521">
        <v>0</v>
      </c>
      <c r="N521">
        <v>1</v>
      </c>
      <c r="O521">
        <v>0</v>
      </c>
      <c r="P521">
        <v>1.28</v>
      </c>
      <c r="Q521">
        <v>8.07</v>
      </c>
      <c r="R521">
        <v>3.26</v>
      </c>
      <c r="S521">
        <v>3.91</v>
      </c>
      <c r="T521">
        <v>0</v>
      </c>
      <c r="U521">
        <v>0.1</v>
      </c>
    </row>
    <row r="522" spans="1:21" x14ac:dyDescent="0.25">
      <c r="A522" t="s">
        <v>10008</v>
      </c>
      <c r="B522" t="s">
        <v>10009</v>
      </c>
      <c r="C522" t="s">
        <v>20867</v>
      </c>
      <c r="D522">
        <v>0</v>
      </c>
      <c r="E522">
        <v>0</v>
      </c>
      <c r="F522">
        <v>3.86</v>
      </c>
      <c r="G522">
        <v>0</v>
      </c>
      <c r="H522">
        <v>1</v>
      </c>
      <c r="I522">
        <v>0</v>
      </c>
      <c r="J522">
        <v>1</v>
      </c>
      <c r="K522">
        <v>1</v>
      </c>
      <c r="L522">
        <v>0</v>
      </c>
      <c r="M522">
        <v>0</v>
      </c>
      <c r="N522">
        <v>1</v>
      </c>
      <c r="O522">
        <v>0</v>
      </c>
      <c r="P522">
        <v>1.33</v>
      </c>
      <c r="Q522">
        <v>7.66</v>
      </c>
      <c r="R522">
        <v>3.38</v>
      </c>
      <c r="S522">
        <v>3.91</v>
      </c>
      <c r="T522">
        <v>0</v>
      </c>
      <c r="U522">
        <v>0.1</v>
      </c>
    </row>
    <row r="523" spans="1:21" x14ac:dyDescent="0.25">
      <c r="A523" t="s">
        <v>9912</v>
      </c>
      <c r="B523" t="s">
        <v>9913</v>
      </c>
      <c r="C523" t="s">
        <v>20867</v>
      </c>
      <c r="D523">
        <v>0</v>
      </c>
      <c r="E523">
        <v>0</v>
      </c>
      <c r="F523">
        <v>3.83</v>
      </c>
      <c r="G523">
        <v>0</v>
      </c>
      <c r="H523">
        <v>1</v>
      </c>
      <c r="I523">
        <v>0</v>
      </c>
      <c r="J523">
        <v>1</v>
      </c>
      <c r="K523">
        <v>1</v>
      </c>
      <c r="L523">
        <v>0</v>
      </c>
      <c r="M523">
        <v>0</v>
      </c>
      <c r="N523">
        <v>1</v>
      </c>
      <c r="O523">
        <v>0</v>
      </c>
      <c r="P523">
        <v>1.36</v>
      </c>
      <c r="Q523">
        <v>7.96</v>
      </c>
      <c r="R523">
        <v>3.85</v>
      </c>
      <c r="S523">
        <v>3.91</v>
      </c>
      <c r="T523">
        <v>0</v>
      </c>
      <c r="U523">
        <v>0.1</v>
      </c>
    </row>
    <row r="524" spans="1:21" x14ac:dyDescent="0.25">
      <c r="A524" t="s">
        <v>8807</v>
      </c>
      <c r="B524" t="s">
        <v>8808</v>
      </c>
      <c r="C524" t="s">
        <v>20866</v>
      </c>
      <c r="D524">
        <v>0</v>
      </c>
      <c r="E524">
        <v>0</v>
      </c>
      <c r="F524">
        <v>3.93</v>
      </c>
      <c r="G524">
        <v>0</v>
      </c>
      <c r="H524">
        <v>1</v>
      </c>
      <c r="I524">
        <v>0</v>
      </c>
      <c r="J524">
        <v>1</v>
      </c>
      <c r="K524">
        <v>1</v>
      </c>
      <c r="L524">
        <v>0</v>
      </c>
      <c r="M524">
        <v>0</v>
      </c>
      <c r="N524">
        <v>1</v>
      </c>
      <c r="O524">
        <v>0</v>
      </c>
      <c r="P524">
        <v>1.34</v>
      </c>
      <c r="Q524">
        <v>7.8</v>
      </c>
      <c r="R524">
        <v>3.27</v>
      </c>
      <c r="S524">
        <v>3.92</v>
      </c>
      <c r="T524">
        <v>0</v>
      </c>
      <c r="U524">
        <v>0.1</v>
      </c>
    </row>
    <row r="525" spans="1:21" x14ac:dyDescent="0.25">
      <c r="A525" t="s">
        <v>9467</v>
      </c>
      <c r="B525" t="s">
        <v>9468</v>
      </c>
      <c r="C525" t="s">
        <v>20878</v>
      </c>
      <c r="D525">
        <v>4</v>
      </c>
      <c r="E525">
        <v>4</v>
      </c>
      <c r="F525">
        <v>3.99</v>
      </c>
      <c r="G525">
        <v>11</v>
      </c>
      <c r="H525">
        <v>11</v>
      </c>
      <c r="I525">
        <v>0</v>
      </c>
      <c r="J525">
        <v>65</v>
      </c>
      <c r="K525">
        <v>63</v>
      </c>
      <c r="L525">
        <v>29</v>
      </c>
      <c r="M525">
        <v>7</v>
      </c>
      <c r="N525">
        <v>56</v>
      </c>
      <c r="O525">
        <v>20</v>
      </c>
      <c r="P525">
        <v>1.29</v>
      </c>
      <c r="Q525">
        <v>7.85</v>
      </c>
      <c r="R525">
        <v>2.83</v>
      </c>
      <c r="S525">
        <v>3.92</v>
      </c>
      <c r="T525">
        <v>0.9</v>
      </c>
      <c r="U525">
        <v>0.9</v>
      </c>
    </row>
    <row r="526" spans="1:21" x14ac:dyDescent="0.25">
      <c r="A526" t="s">
        <v>6692</v>
      </c>
      <c r="B526" t="s">
        <v>6693</v>
      </c>
      <c r="C526" t="s">
        <v>20884</v>
      </c>
      <c r="D526">
        <v>1</v>
      </c>
      <c r="E526">
        <v>1</v>
      </c>
      <c r="F526">
        <v>3.85</v>
      </c>
      <c r="G526">
        <v>0</v>
      </c>
      <c r="H526">
        <v>20</v>
      </c>
      <c r="I526">
        <v>0</v>
      </c>
      <c r="J526">
        <v>20</v>
      </c>
      <c r="K526">
        <v>19</v>
      </c>
      <c r="L526">
        <v>9</v>
      </c>
      <c r="M526">
        <v>2</v>
      </c>
      <c r="N526">
        <v>19</v>
      </c>
      <c r="O526">
        <v>7</v>
      </c>
      <c r="P526">
        <v>1.31</v>
      </c>
      <c r="Q526">
        <v>8.33</v>
      </c>
      <c r="R526">
        <v>3.25</v>
      </c>
      <c r="S526">
        <v>3.92</v>
      </c>
      <c r="T526">
        <v>0.1</v>
      </c>
      <c r="U526">
        <v>0.1</v>
      </c>
    </row>
    <row r="527" spans="1:21" x14ac:dyDescent="0.25">
      <c r="A527">
        <v>4338</v>
      </c>
      <c r="B527" t="s">
        <v>10402</v>
      </c>
      <c r="C527" t="s">
        <v>20879</v>
      </c>
      <c r="D527">
        <v>6</v>
      </c>
      <c r="E527">
        <v>6</v>
      </c>
      <c r="F527">
        <v>4.1399999999999997</v>
      </c>
      <c r="G527">
        <v>16</v>
      </c>
      <c r="H527">
        <v>16</v>
      </c>
      <c r="I527">
        <v>0</v>
      </c>
      <c r="J527">
        <v>92</v>
      </c>
      <c r="K527">
        <v>96</v>
      </c>
      <c r="L527">
        <v>42</v>
      </c>
      <c r="M527">
        <v>10</v>
      </c>
      <c r="N527">
        <v>77</v>
      </c>
      <c r="O527">
        <v>29</v>
      </c>
      <c r="P527">
        <v>1.35</v>
      </c>
      <c r="Q527">
        <v>7.46</v>
      </c>
      <c r="R527">
        <v>2.82</v>
      </c>
      <c r="S527">
        <v>3.92</v>
      </c>
      <c r="T527">
        <v>1.5</v>
      </c>
      <c r="U527">
        <v>1.4</v>
      </c>
    </row>
    <row r="528" spans="1:21" x14ac:dyDescent="0.25">
      <c r="A528" t="s">
        <v>9538</v>
      </c>
      <c r="B528" t="s">
        <v>9539</v>
      </c>
      <c r="C528" t="s">
        <v>20891</v>
      </c>
      <c r="D528">
        <v>0</v>
      </c>
      <c r="E528">
        <v>0</v>
      </c>
      <c r="F528">
        <v>3.87</v>
      </c>
      <c r="G528">
        <v>0</v>
      </c>
      <c r="H528">
        <v>1</v>
      </c>
      <c r="I528">
        <v>0</v>
      </c>
      <c r="J528">
        <v>1</v>
      </c>
      <c r="K528">
        <v>1</v>
      </c>
      <c r="L528">
        <v>0</v>
      </c>
      <c r="M528">
        <v>0</v>
      </c>
      <c r="N528">
        <v>1</v>
      </c>
      <c r="O528">
        <v>0</v>
      </c>
      <c r="P528">
        <v>1.3</v>
      </c>
      <c r="Q528">
        <v>7.49</v>
      </c>
      <c r="R528">
        <v>2.91</v>
      </c>
      <c r="S528">
        <v>3.92</v>
      </c>
      <c r="T528">
        <v>0</v>
      </c>
      <c r="U528">
        <v>0.1</v>
      </c>
    </row>
    <row r="529" spans="1:21" x14ac:dyDescent="0.25">
      <c r="A529">
        <v>11261</v>
      </c>
      <c r="B529" t="s">
        <v>9874</v>
      </c>
      <c r="C529" t="s">
        <v>20878</v>
      </c>
      <c r="D529">
        <v>2</v>
      </c>
      <c r="E529">
        <v>2</v>
      </c>
      <c r="F529">
        <v>3.88</v>
      </c>
      <c r="G529">
        <v>0</v>
      </c>
      <c r="H529">
        <v>40</v>
      </c>
      <c r="I529">
        <v>0</v>
      </c>
      <c r="J529">
        <v>40</v>
      </c>
      <c r="K529">
        <v>40</v>
      </c>
      <c r="L529">
        <v>17</v>
      </c>
      <c r="M529">
        <v>4</v>
      </c>
      <c r="N529">
        <v>32</v>
      </c>
      <c r="O529">
        <v>13</v>
      </c>
      <c r="P529">
        <v>1.32</v>
      </c>
      <c r="Q529">
        <v>7.31</v>
      </c>
      <c r="R529">
        <v>2.92</v>
      </c>
      <c r="S529">
        <v>3.92</v>
      </c>
      <c r="T529">
        <v>0.2</v>
      </c>
      <c r="U529">
        <v>0.2</v>
      </c>
    </row>
    <row r="530" spans="1:21" x14ac:dyDescent="0.25">
      <c r="A530">
        <v>2929</v>
      </c>
      <c r="B530" t="s">
        <v>10437</v>
      </c>
      <c r="C530" t="s">
        <v>20871</v>
      </c>
      <c r="D530">
        <v>9</v>
      </c>
      <c r="E530">
        <v>9</v>
      </c>
      <c r="F530">
        <v>4.01</v>
      </c>
      <c r="G530">
        <v>26</v>
      </c>
      <c r="H530">
        <v>26</v>
      </c>
      <c r="I530">
        <v>0</v>
      </c>
      <c r="J530">
        <v>148</v>
      </c>
      <c r="K530">
        <v>149</v>
      </c>
      <c r="L530">
        <v>66</v>
      </c>
      <c r="M530">
        <v>13</v>
      </c>
      <c r="N530">
        <v>113</v>
      </c>
      <c r="O530">
        <v>53</v>
      </c>
      <c r="P530">
        <v>1.36</v>
      </c>
      <c r="Q530">
        <v>6.87</v>
      </c>
      <c r="R530">
        <v>3.19</v>
      </c>
      <c r="S530">
        <v>3.92</v>
      </c>
      <c r="T530">
        <v>1.7</v>
      </c>
      <c r="U530">
        <v>1</v>
      </c>
    </row>
    <row r="531" spans="1:21" x14ac:dyDescent="0.25">
      <c r="A531">
        <v>16208</v>
      </c>
      <c r="B531" t="s">
        <v>10849</v>
      </c>
      <c r="C531" t="s">
        <v>20870</v>
      </c>
      <c r="D531">
        <v>7</v>
      </c>
      <c r="E531">
        <v>7</v>
      </c>
      <c r="F531">
        <v>3.75</v>
      </c>
      <c r="G531">
        <v>18</v>
      </c>
      <c r="H531">
        <v>33</v>
      </c>
      <c r="I531">
        <v>0</v>
      </c>
      <c r="J531">
        <v>116</v>
      </c>
      <c r="K531">
        <v>101</v>
      </c>
      <c r="L531">
        <v>48</v>
      </c>
      <c r="M531">
        <v>12</v>
      </c>
      <c r="N531">
        <v>115</v>
      </c>
      <c r="O531">
        <v>51</v>
      </c>
      <c r="P531">
        <v>1.32</v>
      </c>
      <c r="Q531">
        <v>8.91</v>
      </c>
      <c r="R531">
        <v>3.99</v>
      </c>
      <c r="S531">
        <v>3.92</v>
      </c>
      <c r="T531">
        <v>1.5</v>
      </c>
      <c r="U531">
        <v>1.4</v>
      </c>
    </row>
    <row r="532" spans="1:21" x14ac:dyDescent="0.25">
      <c r="A532" t="s">
        <v>9208</v>
      </c>
      <c r="B532" t="s">
        <v>9209</v>
      </c>
      <c r="C532" t="s">
        <v>20877</v>
      </c>
      <c r="D532">
        <v>0</v>
      </c>
      <c r="E532">
        <v>0</v>
      </c>
      <c r="F532">
        <v>3.76</v>
      </c>
      <c r="G532">
        <v>0</v>
      </c>
      <c r="H532">
        <v>1</v>
      </c>
      <c r="I532">
        <v>0</v>
      </c>
      <c r="J532">
        <v>1</v>
      </c>
      <c r="K532">
        <v>1</v>
      </c>
      <c r="L532">
        <v>0</v>
      </c>
      <c r="M532">
        <v>0</v>
      </c>
      <c r="N532">
        <v>1</v>
      </c>
      <c r="O532">
        <v>0</v>
      </c>
      <c r="P532">
        <v>1.34</v>
      </c>
      <c r="Q532">
        <v>7.81</v>
      </c>
      <c r="R532">
        <v>3.77</v>
      </c>
      <c r="S532">
        <v>3.92</v>
      </c>
      <c r="T532">
        <v>0</v>
      </c>
      <c r="U532">
        <v>0.1</v>
      </c>
    </row>
    <row r="533" spans="1:21" x14ac:dyDescent="0.25">
      <c r="A533">
        <v>14445</v>
      </c>
      <c r="B533" t="s">
        <v>16828</v>
      </c>
      <c r="C533" t="s">
        <v>20872</v>
      </c>
      <c r="D533">
        <v>0</v>
      </c>
      <c r="E533">
        <v>0</v>
      </c>
      <c r="F533">
        <v>3.74</v>
      </c>
      <c r="G533">
        <v>0</v>
      </c>
      <c r="H533">
        <v>1</v>
      </c>
      <c r="I533">
        <v>0</v>
      </c>
      <c r="J533">
        <v>1</v>
      </c>
      <c r="K533">
        <v>1</v>
      </c>
      <c r="L533">
        <v>0</v>
      </c>
      <c r="M533">
        <v>0</v>
      </c>
      <c r="N533">
        <v>1</v>
      </c>
      <c r="O533">
        <v>0</v>
      </c>
      <c r="P533">
        <v>1.31</v>
      </c>
      <c r="Q533">
        <v>7.85</v>
      </c>
      <c r="R533">
        <v>3.38</v>
      </c>
      <c r="S533">
        <v>3.92</v>
      </c>
      <c r="T533">
        <v>0</v>
      </c>
      <c r="U533">
        <v>0.1</v>
      </c>
    </row>
    <row r="534" spans="1:21" x14ac:dyDescent="0.25">
      <c r="A534">
        <v>9096</v>
      </c>
      <c r="B534" t="s">
        <v>10371</v>
      </c>
      <c r="C534" t="s">
        <v>20872</v>
      </c>
      <c r="D534">
        <v>0</v>
      </c>
      <c r="E534">
        <v>0</v>
      </c>
      <c r="F534">
        <v>3.74</v>
      </c>
      <c r="G534">
        <v>0</v>
      </c>
      <c r="H534">
        <v>1</v>
      </c>
      <c r="I534">
        <v>0</v>
      </c>
      <c r="J534">
        <v>1</v>
      </c>
      <c r="K534">
        <v>1</v>
      </c>
      <c r="L534">
        <v>0</v>
      </c>
      <c r="M534">
        <v>0</v>
      </c>
      <c r="N534">
        <v>1</v>
      </c>
      <c r="O534">
        <v>0</v>
      </c>
      <c r="P534">
        <v>1.31</v>
      </c>
      <c r="Q534">
        <v>7.98</v>
      </c>
      <c r="R534">
        <v>3.42</v>
      </c>
      <c r="S534">
        <v>3.92</v>
      </c>
      <c r="T534">
        <v>0</v>
      </c>
      <c r="U534">
        <v>0.1</v>
      </c>
    </row>
    <row r="535" spans="1:21" x14ac:dyDescent="0.25">
      <c r="A535" t="s">
        <v>10199</v>
      </c>
      <c r="B535" t="s">
        <v>10200</v>
      </c>
      <c r="C535" t="s">
        <v>20890</v>
      </c>
      <c r="D535">
        <v>0</v>
      </c>
      <c r="E535">
        <v>0</v>
      </c>
      <c r="F535">
        <v>3.85</v>
      </c>
      <c r="G535">
        <v>0</v>
      </c>
      <c r="H535">
        <v>1</v>
      </c>
      <c r="I535">
        <v>0</v>
      </c>
      <c r="J535">
        <v>1</v>
      </c>
      <c r="K535">
        <v>1</v>
      </c>
      <c r="L535">
        <v>0</v>
      </c>
      <c r="M535">
        <v>0</v>
      </c>
      <c r="N535">
        <v>1</v>
      </c>
      <c r="O535">
        <v>0</v>
      </c>
      <c r="P535">
        <v>1.35</v>
      </c>
      <c r="Q535">
        <v>8.82</v>
      </c>
      <c r="R535">
        <v>4.0999999999999996</v>
      </c>
      <c r="S535">
        <v>3.92</v>
      </c>
      <c r="T535">
        <v>0</v>
      </c>
      <c r="U535">
        <v>0.1</v>
      </c>
    </row>
    <row r="536" spans="1:21" x14ac:dyDescent="0.25">
      <c r="A536" t="s">
        <v>9631</v>
      </c>
      <c r="B536" t="s">
        <v>9632</v>
      </c>
      <c r="C536" t="s">
        <v>20867</v>
      </c>
      <c r="D536">
        <v>0</v>
      </c>
      <c r="E536">
        <v>0</v>
      </c>
      <c r="F536">
        <v>3.8</v>
      </c>
      <c r="G536">
        <v>0</v>
      </c>
      <c r="H536">
        <v>1</v>
      </c>
      <c r="I536">
        <v>0</v>
      </c>
      <c r="J536">
        <v>1</v>
      </c>
      <c r="K536">
        <v>1</v>
      </c>
      <c r="L536">
        <v>0</v>
      </c>
      <c r="M536">
        <v>0</v>
      </c>
      <c r="N536">
        <v>1</v>
      </c>
      <c r="O536">
        <v>0</v>
      </c>
      <c r="P536">
        <v>1.33</v>
      </c>
      <c r="Q536">
        <v>7.3</v>
      </c>
      <c r="R536">
        <v>3.25</v>
      </c>
      <c r="S536">
        <v>3.92</v>
      </c>
      <c r="T536">
        <v>0</v>
      </c>
      <c r="U536">
        <v>0.1</v>
      </c>
    </row>
    <row r="537" spans="1:21" x14ac:dyDescent="0.25">
      <c r="A537" t="s">
        <v>9745</v>
      </c>
      <c r="B537" t="s">
        <v>9746</v>
      </c>
      <c r="C537" t="s">
        <v>20866</v>
      </c>
      <c r="D537">
        <v>0</v>
      </c>
      <c r="E537">
        <v>0</v>
      </c>
      <c r="F537">
        <v>3.99</v>
      </c>
      <c r="G537">
        <v>0</v>
      </c>
      <c r="H537">
        <v>0</v>
      </c>
      <c r="I537">
        <v>0</v>
      </c>
      <c r="J537">
        <v>1</v>
      </c>
      <c r="K537">
        <v>1</v>
      </c>
      <c r="L537">
        <v>0</v>
      </c>
      <c r="M537">
        <v>0</v>
      </c>
      <c r="N537">
        <v>1</v>
      </c>
      <c r="O537">
        <v>0</v>
      </c>
      <c r="P537">
        <v>1.31</v>
      </c>
      <c r="Q537">
        <v>7.55</v>
      </c>
      <c r="R537">
        <v>2.84</v>
      </c>
      <c r="S537">
        <v>3.92</v>
      </c>
      <c r="T537">
        <v>0</v>
      </c>
      <c r="U537">
        <v>0</v>
      </c>
    </row>
    <row r="538" spans="1:21" x14ac:dyDescent="0.25">
      <c r="A538" t="s">
        <v>10412</v>
      </c>
      <c r="B538" t="s">
        <v>22772</v>
      </c>
      <c r="C538" t="s">
        <v>20884</v>
      </c>
      <c r="D538">
        <v>0</v>
      </c>
      <c r="E538">
        <v>1</v>
      </c>
      <c r="F538">
        <v>3.96</v>
      </c>
      <c r="G538">
        <v>0</v>
      </c>
      <c r="H538">
        <v>10</v>
      </c>
      <c r="I538">
        <v>0</v>
      </c>
      <c r="J538">
        <v>10</v>
      </c>
      <c r="K538">
        <v>9</v>
      </c>
      <c r="L538">
        <v>4</v>
      </c>
      <c r="M538">
        <v>1</v>
      </c>
      <c r="N538">
        <v>11</v>
      </c>
      <c r="O538">
        <v>5</v>
      </c>
      <c r="P538">
        <v>1.39</v>
      </c>
      <c r="Q538">
        <v>9.7799999999999994</v>
      </c>
      <c r="R538">
        <v>4.74</v>
      </c>
      <c r="S538">
        <v>3.92</v>
      </c>
      <c r="T538">
        <v>0</v>
      </c>
      <c r="U538">
        <v>0</v>
      </c>
    </row>
    <row r="539" spans="1:21" x14ac:dyDescent="0.25">
      <c r="A539">
        <v>3284</v>
      </c>
      <c r="B539" t="s">
        <v>10779</v>
      </c>
      <c r="C539" t="s">
        <v>20868</v>
      </c>
      <c r="D539">
        <v>10</v>
      </c>
      <c r="E539">
        <v>9</v>
      </c>
      <c r="F539">
        <v>3.85</v>
      </c>
      <c r="G539">
        <v>28</v>
      </c>
      <c r="H539">
        <v>28</v>
      </c>
      <c r="I539">
        <v>0</v>
      </c>
      <c r="J539">
        <v>167</v>
      </c>
      <c r="K539">
        <v>161</v>
      </c>
      <c r="L539">
        <v>71</v>
      </c>
      <c r="M539">
        <v>20</v>
      </c>
      <c r="N539">
        <v>142</v>
      </c>
      <c r="O539">
        <v>47</v>
      </c>
      <c r="P539">
        <v>1.25</v>
      </c>
      <c r="Q539">
        <v>7.65</v>
      </c>
      <c r="R539">
        <v>2.54</v>
      </c>
      <c r="S539">
        <v>3.92</v>
      </c>
      <c r="T539">
        <v>2.2999999999999998</v>
      </c>
      <c r="U539">
        <v>2.5</v>
      </c>
    </row>
    <row r="540" spans="1:21" x14ac:dyDescent="0.25">
      <c r="A540">
        <v>1918</v>
      </c>
      <c r="B540" t="s">
        <v>10910</v>
      </c>
      <c r="C540" t="s">
        <v>1</v>
      </c>
      <c r="D540">
        <v>1</v>
      </c>
      <c r="E540">
        <v>1</v>
      </c>
      <c r="F540">
        <v>3.73</v>
      </c>
      <c r="G540">
        <v>0</v>
      </c>
      <c r="H540">
        <v>20</v>
      </c>
      <c r="I540">
        <v>0</v>
      </c>
      <c r="J540">
        <v>20</v>
      </c>
      <c r="K540">
        <v>20</v>
      </c>
      <c r="L540">
        <v>8</v>
      </c>
      <c r="M540">
        <v>2</v>
      </c>
      <c r="N540">
        <v>16</v>
      </c>
      <c r="O540">
        <v>6</v>
      </c>
      <c r="P540">
        <v>1.29</v>
      </c>
      <c r="Q540">
        <v>7.08</v>
      </c>
      <c r="R540">
        <v>2.84</v>
      </c>
      <c r="S540">
        <v>3.93</v>
      </c>
      <c r="T540">
        <v>0.1</v>
      </c>
      <c r="U540">
        <v>0.1</v>
      </c>
    </row>
    <row r="541" spans="1:21" x14ac:dyDescent="0.25">
      <c r="A541" t="s">
        <v>9850</v>
      </c>
      <c r="B541" t="s">
        <v>22773</v>
      </c>
      <c r="C541" t="s">
        <v>20885</v>
      </c>
      <c r="D541">
        <v>0</v>
      </c>
      <c r="E541">
        <v>0</v>
      </c>
      <c r="F541">
        <v>3.81</v>
      </c>
      <c r="G541">
        <v>0</v>
      </c>
      <c r="H541">
        <v>10</v>
      </c>
      <c r="I541">
        <v>0</v>
      </c>
      <c r="J541">
        <v>10</v>
      </c>
      <c r="K541">
        <v>10</v>
      </c>
      <c r="L541">
        <v>4</v>
      </c>
      <c r="M541">
        <v>1</v>
      </c>
      <c r="N541">
        <v>8</v>
      </c>
      <c r="O541">
        <v>3</v>
      </c>
      <c r="P541">
        <v>1.29</v>
      </c>
      <c r="Q541">
        <v>6.79</v>
      </c>
      <c r="R541">
        <v>2.52</v>
      </c>
      <c r="S541">
        <v>3.93</v>
      </c>
      <c r="T541">
        <v>0</v>
      </c>
      <c r="U541">
        <v>0</v>
      </c>
    </row>
    <row r="542" spans="1:21" x14ac:dyDescent="0.25">
      <c r="A542">
        <v>6485</v>
      </c>
      <c r="B542" t="s">
        <v>10558</v>
      </c>
      <c r="C542" t="s">
        <v>20876</v>
      </c>
      <c r="D542">
        <v>0</v>
      </c>
      <c r="E542">
        <v>0</v>
      </c>
      <c r="F542">
        <v>3.7</v>
      </c>
      <c r="G542">
        <v>0</v>
      </c>
      <c r="H542">
        <v>1</v>
      </c>
      <c r="I542">
        <v>0</v>
      </c>
      <c r="J542">
        <v>1</v>
      </c>
      <c r="K542">
        <v>1</v>
      </c>
      <c r="L542">
        <v>0</v>
      </c>
      <c r="M542">
        <v>0</v>
      </c>
      <c r="N542">
        <v>1</v>
      </c>
      <c r="O542">
        <v>0</v>
      </c>
      <c r="P542">
        <v>1.3</v>
      </c>
      <c r="Q542">
        <v>8.42</v>
      </c>
      <c r="R542">
        <v>3.56</v>
      </c>
      <c r="S542">
        <v>3.93</v>
      </c>
      <c r="T542">
        <v>0</v>
      </c>
      <c r="U542">
        <v>0.1</v>
      </c>
    </row>
    <row r="543" spans="1:21" x14ac:dyDescent="0.25">
      <c r="A543">
        <v>7303</v>
      </c>
      <c r="B543" t="s">
        <v>10833</v>
      </c>
      <c r="C543" t="s">
        <v>20884</v>
      </c>
      <c r="D543">
        <v>0</v>
      </c>
      <c r="E543">
        <v>0</v>
      </c>
      <c r="F543">
        <v>3.9</v>
      </c>
      <c r="G543">
        <v>0</v>
      </c>
      <c r="H543">
        <v>1</v>
      </c>
      <c r="I543">
        <v>0</v>
      </c>
      <c r="J543">
        <v>1</v>
      </c>
      <c r="K543">
        <v>1</v>
      </c>
      <c r="L543">
        <v>0</v>
      </c>
      <c r="M543">
        <v>0</v>
      </c>
      <c r="N543">
        <v>1</v>
      </c>
      <c r="O543">
        <v>0</v>
      </c>
      <c r="P543">
        <v>1.31</v>
      </c>
      <c r="Q543">
        <v>8.0500000000000007</v>
      </c>
      <c r="R543">
        <v>3.04</v>
      </c>
      <c r="S543">
        <v>3.93</v>
      </c>
      <c r="T543">
        <v>0</v>
      </c>
      <c r="U543">
        <v>0.1</v>
      </c>
    </row>
    <row r="544" spans="1:21" x14ac:dyDescent="0.25">
      <c r="A544">
        <v>7489</v>
      </c>
      <c r="B544" t="s">
        <v>10286</v>
      </c>
      <c r="C544" t="s">
        <v>20876</v>
      </c>
      <c r="D544">
        <v>0</v>
      </c>
      <c r="E544">
        <v>0</v>
      </c>
      <c r="F544">
        <v>3.74</v>
      </c>
      <c r="G544">
        <v>0</v>
      </c>
      <c r="H544">
        <v>1</v>
      </c>
      <c r="I544">
        <v>0</v>
      </c>
      <c r="J544">
        <v>1</v>
      </c>
      <c r="K544">
        <v>1</v>
      </c>
      <c r="L544">
        <v>0</v>
      </c>
      <c r="M544">
        <v>0</v>
      </c>
      <c r="N544">
        <v>1</v>
      </c>
      <c r="O544">
        <v>0</v>
      </c>
      <c r="P544">
        <v>1.32</v>
      </c>
      <c r="Q544">
        <v>8.2200000000000006</v>
      </c>
      <c r="R544">
        <v>3.68</v>
      </c>
      <c r="S544">
        <v>3.93</v>
      </c>
      <c r="T544">
        <v>0</v>
      </c>
      <c r="U544">
        <v>0.1</v>
      </c>
    </row>
    <row r="545" spans="1:21" x14ac:dyDescent="0.25">
      <c r="A545">
        <v>12784</v>
      </c>
      <c r="B545" t="s">
        <v>10669</v>
      </c>
      <c r="C545" t="s">
        <v>20891</v>
      </c>
      <c r="D545">
        <v>0</v>
      </c>
      <c r="E545">
        <v>0</v>
      </c>
      <c r="F545">
        <v>3.9</v>
      </c>
      <c r="G545">
        <v>0</v>
      </c>
      <c r="H545">
        <v>0</v>
      </c>
      <c r="I545">
        <v>0</v>
      </c>
      <c r="J545">
        <v>1</v>
      </c>
      <c r="K545">
        <v>1</v>
      </c>
      <c r="L545">
        <v>0</v>
      </c>
      <c r="M545">
        <v>0</v>
      </c>
      <c r="N545">
        <v>1</v>
      </c>
      <c r="O545">
        <v>0</v>
      </c>
      <c r="P545">
        <v>1.28</v>
      </c>
      <c r="Q545">
        <v>8.33</v>
      </c>
      <c r="R545">
        <v>3.07</v>
      </c>
      <c r="S545">
        <v>3.93</v>
      </c>
      <c r="T545">
        <v>0</v>
      </c>
      <c r="U545">
        <v>0</v>
      </c>
    </row>
    <row r="546" spans="1:21" x14ac:dyDescent="0.25">
      <c r="A546">
        <v>8402</v>
      </c>
      <c r="B546" t="s">
        <v>10700</v>
      </c>
      <c r="C546" t="s">
        <v>20895</v>
      </c>
      <c r="D546">
        <v>2</v>
      </c>
      <c r="E546">
        <v>2</v>
      </c>
      <c r="F546">
        <v>3.56</v>
      </c>
      <c r="G546">
        <v>0</v>
      </c>
      <c r="H546">
        <v>35</v>
      </c>
      <c r="I546">
        <v>0</v>
      </c>
      <c r="J546">
        <v>35</v>
      </c>
      <c r="K546">
        <v>30</v>
      </c>
      <c r="L546">
        <v>14</v>
      </c>
      <c r="M546">
        <v>4</v>
      </c>
      <c r="N546">
        <v>35</v>
      </c>
      <c r="O546">
        <v>14</v>
      </c>
      <c r="P546">
        <v>1.27</v>
      </c>
      <c r="Q546">
        <v>9.01</v>
      </c>
      <c r="R546">
        <v>3.6</v>
      </c>
      <c r="S546">
        <v>3.93</v>
      </c>
      <c r="T546">
        <v>0.1</v>
      </c>
      <c r="U546">
        <v>0.2</v>
      </c>
    </row>
    <row r="547" spans="1:21" x14ac:dyDescent="0.25">
      <c r="A547">
        <v>11490</v>
      </c>
      <c r="B547" t="s">
        <v>9324</v>
      </c>
      <c r="C547" t="s">
        <v>20873</v>
      </c>
      <c r="D547">
        <v>3</v>
      </c>
      <c r="E547">
        <v>3</v>
      </c>
      <c r="F547">
        <v>3.85</v>
      </c>
      <c r="G547">
        <v>0</v>
      </c>
      <c r="H547">
        <v>55</v>
      </c>
      <c r="I547">
        <v>3</v>
      </c>
      <c r="J547">
        <v>55</v>
      </c>
      <c r="K547">
        <v>52</v>
      </c>
      <c r="L547">
        <v>24</v>
      </c>
      <c r="M547">
        <v>5</v>
      </c>
      <c r="N547">
        <v>48</v>
      </c>
      <c r="O547">
        <v>24</v>
      </c>
      <c r="P547">
        <v>1.39</v>
      </c>
      <c r="Q547">
        <v>7.88</v>
      </c>
      <c r="R547">
        <v>3.94</v>
      </c>
      <c r="S547">
        <v>3.93</v>
      </c>
      <c r="T547">
        <v>0.2</v>
      </c>
      <c r="U547">
        <v>0.3</v>
      </c>
    </row>
    <row r="548" spans="1:21" x14ac:dyDescent="0.25">
      <c r="A548">
        <v>11397</v>
      </c>
      <c r="B548" t="s">
        <v>22774</v>
      </c>
      <c r="C548" t="s">
        <v>20874</v>
      </c>
      <c r="D548">
        <v>0</v>
      </c>
      <c r="E548">
        <v>1</v>
      </c>
      <c r="F548">
        <v>3.96</v>
      </c>
      <c r="G548">
        <v>0</v>
      </c>
      <c r="H548">
        <v>10</v>
      </c>
      <c r="I548">
        <v>0</v>
      </c>
      <c r="J548">
        <v>10</v>
      </c>
      <c r="K548">
        <v>9</v>
      </c>
      <c r="L548">
        <v>4</v>
      </c>
      <c r="M548">
        <v>1</v>
      </c>
      <c r="N548">
        <v>10</v>
      </c>
      <c r="O548">
        <v>5</v>
      </c>
      <c r="P548">
        <v>1.39</v>
      </c>
      <c r="Q548">
        <v>8.73</v>
      </c>
      <c r="R548">
        <v>4.3099999999999996</v>
      </c>
      <c r="S548">
        <v>3.93</v>
      </c>
      <c r="T548">
        <v>0</v>
      </c>
      <c r="U548">
        <v>0</v>
      </c>
    </row>
    <row r="549" spans="1:21" x14ac:dyDescent="0.25">
      <c r="A549" t="s">
        <v>10432</v>
      </c>
      <c r="B549" t="s">
        <v>10433</v>
      </c>
      <c r="C549" t="s">
        <v>20888</v>
      </c>
      <c r="D549">
        <v>0</v>
      </c>
      <c r="E549">
        <v>0</v>
      </c>
      <c r="F549">
        <v>3.66</v>
      </c>
      <c r="G549">
        <v>0</v>
      </c>
      <c r="H549">
        <v>1</v>
      </c>
      <c r="I549">
        <v>0</v>
      </c>
      <c r="J549">
        <v>1</v>
      </c>
      <c r="K549">
        <v>1</v>
      </c>
      <c r="L549">
        <v>0</v>
      </c>
      <c r="M549">
        <v>0</v>
      </c>
      <c r="N549">
        <v>1</v>
      </c>
      <c r="O549">
        <v>0</v>
      </c>
      <c r="P549">
        <v>1.27</v>
      </c>
      <c r="Q549">
        <v>7.49</v>
      </c>
      <c r="R549">
        <v>2.93</v>
      </c>
      <c r="S549">
        <v>3.93</v>
      </c>
      <c r="T549">
        <v>0</v>
      </c>
      <c r="U549">
        <v>0.1</v>
      </c>
    </row>
    <row r="550" spans="1:21" x14ac:dyDescent="0.25">
      <c r="A550">
        <v>2743</v>
      </c>
      <c r="B550" t="s">
        <v>10643</v>
      </c>
      <c r="C550" t="s">
        <v>20890</v>
      </c>
      <c r="D550">
        <v>0</v>
      </c>
      <c r="E550">
        <v>0</v>
      </c>
      <c r="F550">
        <v>3.84</v>
      </c>
      <c r="G550">
        <v>0</v>
      </c>
      <c r="H550">
        <v>1</v>
      </c>
      <c r="I550">
        <v>0</v>
      </c>
      <c r="J550">
        <v>1</v>
      </c>
      <c r="K550">
        <v>1</v>
      </c>
      <c r="L550">
        <v>0</v>
      </c>
      <c r="M550">
        <v>0</v>
      </c>
      <c r="N550">
        <v>1</v>
      </c>
      <c r="O550">
        <v>1</v>
      </c>
      <c r="P550">
        <v>1.41</v>
      </c>
      <c r="Q550">
        <v>8.6999999999999993</v>
      </c>
      <c r="R550">
        <v>4.72</v>
      </c>
      <c r="S550">
        <v>3.93</v>
      </c>
      <c r="T550">
        <v>0</v>
      </c>
      <c r="U550">
        <v>0.1</v>
      </c>
    </row>
    <row r="551" spans="1:21" x14ac:dyDescent="0.25">
      <c r="A551">
        <v>11479</v>
      </c>
      <c r="B551" t="s">
        <v>8545</v>
      </c>
      <c r="C551" t="s">
        <v>20883</v>
      </c>
      <c r="D551">
        <v>2</v>
      </c>
      <c r="E551">
        <v>2</v>
      </c>
      <c r="F551">
        <v>3.79</v>
      </c>
      <c r="G551">
        <v>0</v>
      </c>
      <c r="H551">
        <v>45</v>
      </c>
      <c r="I551">
        <v>1</v>
      </c>
      <c r="J551">
        <v>45</v>
      </c>
      <c r="K551">
        <v>41</v>
      </c>
      <c r="L551">
        <v>19</v>
      </c>
      <c r="M551">
        <v>5</v>
      </c>
      <c r="N551">
        <v>42</v>
      </c>
      <c r="O551">
        <v>18</v>
      </c>
      <c r="P551">
        <v>1.32</v>
      </c>
      <c r="Q551">
        <v>8.3800000000000008</v>
      </c>
      <c r="R551">
        <v>3.68</v>
      </c>
      <c r="S551">
        <v>3.93</v>
      </c>
      <c r="T551">
        <v>0.2</v>
      </c>
      <c r="U551">
        <v>0.2</v>
      </c>
    </row>
    <row r="552" spans="1:21" x14ac:dyDescent="0.25">
      <c r="A552">
        <v>16137</v>
      </c>
      <c r="B552" t="s">
        <v>16715</v>
      </c>
      <c r="C552" t="s">
        <v>20875</v>
      </c>
      <c r="D552">
        <v>11</v>
      </c>
      <c r="E552">
        <v>11</v>
      </c>
      <c r="F552">
        <v>4.05</v>
      </c>
      <c r="G552">
        <v>31</v>
      </c>
      <c r="H552">
        <v>31</v>
      </c>
      <c r="I552">
        <v>0</v>
      </c>
      <c r="J552">
        <v>180</v>
      </c>
      <c r="K552">
        <v>160</v>
      </c>
      <c r="L552">
        <v>81</v>
      </c>
      <c r="M552">
        <v>19</v>
      </c>
      <c r="N552">
        <v>188</v>
      </c>
      <c r="O552">
        <v>84</v>
      </c>
      <c r="P552">
        <v>1.35</v>
      </c>
      <c r="Q552">
        <v>9.39</v>
      </c>
      <c r="R552">
        <v>4.17</v>
      </c>
      <c r="S552">
        <v>3.93</v>
      </c>
      <c r="T552">
        <v>2.7</v>
      </c>
      <c r="U552">
        <v>2.2999999999999998</v>
      </c>
    </row>
    <row r="553" spans="1:21" x14ac:dyDescent="0.25">
      <c r="A553" t="s">
        <v>10253</v>
      </c>
      <c r="B553" t="s">
        <v>10254</v>
      </c>
      <c r="C553" t="s">
        <v>20883</v>
      </c>
      <c r="D553">
        <v>0</v>
      </c>
      <c r="E553">
        <v>0</v>
      </c>
      <c r="F553">
        <v>3.65</v>
      </c>
      <c r="G553">
        <v>0</v>
      </c>
      <c r="H553">
        <v>1</v>
      </c>
      <c r="I553">
        <v>0</v>
      </c>
      <c r="J553">
        <v>1</v>
      </c>
      <c r="K553">
        <v>1</v>
      </c>
      <c r="L553">
        <v>0</v>
      </c>
      <c r="M553">
        <v>0</v>
      </c>
      <c r="N553">
        <v>1</v>
      </c>
      <c r="O553">
        <v>0</v>
      </c>
      <c r="P553">
        <v>1.29</v>
      </c>
      <c r="Q553">
        <v>8.56</v>
      </c>
      <c r="R553">
        <v>3.42</v>
      </c>
      <c r="S553">
        <v>3.93</v>
      </c>
      <c r="T553">
        <v>0</v>
      </c>
      <c r="U553">
        <v>0.1</v>
      </c>
    </row>
    <row r="554" spans="1:21" x14ac:dyDescent="0.25">
      <c r="A554" t="s">
        <v>10114</v>
      </c>
      <c r="B554" t="s">
        <v>10115</v>
      </c>
      <c r="C554" t="s">
        <v>20866</v>
      </c>
      <c r="D554">
        <v>0</v>
      </c>
      <c r="E554">
        <v>0</v>
      </c>
      <c r="F554">
        <v>3.99</v>
      </c>
      <c r="G554">
        <v>0</v>
      </c>
      <c r="H554">
        <v>0</v>
      </c>
      <c r="I554">
        <v>0</v>
      </c>
      <c r="J554">
        <v>1</v>
      </c>
      <c r="K554">
        <v>1</v>
      </c>
      <c r="L554">
        <v>0</v>
      </c>
      <c r="M554">
        <v>0</v>
      </c>
      <c r="N554">
        <v>1</v>
      </c>
      <c r="O554">
        <v>0</v>
      </c>
      <c r="P554">
        <v>1.27</v>
      </c>
      <c r="Q554">
        <v>6.99</v>
      </c>
      <c r="R554">
        <v>2.23</v>
      </c>
      <c r="S554">
        <v>3.93</v>
      </c>
      <c r="T554">
        <v>0</v>
      </c>
      <c r="U554">
        <v>0</v>
      </c>
    </row>
    <row r="555" spans="1:21" x14ac:dyDescent="0.25">
      <c r="A555">
        <v>7531</v>
      </c>
      <c r="B555" t="s">
        <v>10499</v>
      </c>
      <c r="C555" t="s">
        <v>20886</v>
      </c>
      <c r="D555">
        <v>12</v>
      </c>
      <c r="E555">
        <v>10</v>
      </c>
      <c r="F555">
        <v>3.8</v>
      </c>
      <c r="G555">
        <v>31</v>
      </c>
      <c r="H555">
        <v>31</v>
      </c>
      <c r="I555">
        <v>0</v>
      </c>
      <c r="J555">
        <v>191</v>
      </c>
      <c r="K555">
        <v>184</v>
      </c>
      <c r="L555">
        <v>80</v>
      </c>
      <c r="M555">
        <v>23</v>
      </c>
      <c r="N555">
        <v>161</v>
      </c>
      <c r="O555">
        <v>51</v>
      </c>
      <c r="P555">
        <v>1.23</v>
      </c>
      <c r="Q555">
        <v>7.61</v>
      </c>
      <c r="R555">
        <v>2.39</v>
      </c>
      <c r="S555">
        <v>3.93</v>
      </c>
      <c r="T555">
        <v>2.7</v>
      </c>
      <c r="U555">
        <v>2.9</v>
      </c>
    </row>
    <row r="556" spans="1:21" x14ac:dyDescent="0.25">
      <c r="A556" t="s">
        <v>9175</v>
      </c>
      <c r="B556" t="s">
        <v>9176</v>
      </c>
      <c r="C556" t="s">
        <v>20884</v>
      </c>
      <c r="D556">
        <v>0</v>
      </c>
      <c r="E556">
        <v>0</v>
      </c>
      <c r="F556">
        <v>3.88</v>
      </c>
      <c r="G556">
        <v>0</v>
      </c>
      <c r="H556">
        <v>1</v>
      </c>
      <c r="I556">
        <v>0</v>
      </c>
      <c r="J556">
        <v>1</v>
      </c>
      <c r="K556">
        <v>1</v>
      </c>
      <c r="L556">
        <v>0</v>
      </c>
      <c r="M556">
        <v>0</v>
      </c>
      <c r="N556">
        <v>1</v>
      </c>
      <c r="O556">
        <v>0</v>
      </c>
      <c r="P556">
        <v>1.32</v>
      </c>
      <c r="Q556">
        <v>8.2100000000000009</v>
      </c>
      <c r="R556">
        <v>3.24</v>
      </c>
      <c r="S556">
        <v>3.94</v>
      </c>
      <c r="T556">
        <v>0</v>
      </c>
      <c r="U556">
        <v>0.1</v>
      </c>
    </row>
    <row r="557" spans="1:21" x14ac:dyDescent="0.25">
      <c r="A557">
        <v>7759</v>
      </c>
      <c r="B557" t="s">
        <v>10511</v>
      </c>
      <c r="C557" t="s">
        <v>20865</v>
      </c>
      <c r="D557">
        <v>0</v>
      </c>
      <c r="E557">
        <v>0</v>
      </c>
      <c r="F557">
        <v>3.72</v>
      </c>
      <c r="G557">
        <v>0</v>
      </c>
      <c r="H557">
        <v>1</v>
      </c>
      <c r="I557">
        <v>0</v>
      </c>
      <c r="J557">
        <v>1</v>
      </c>
      <c r="K557">
        <v>1</v>
      </c>
      <c r="L557">
        <v>0</v>
      </c>
      <c r="M557">
        <v>0</v>
      </c>
      <c r="N557">
        <v>1</v>
      </c>
      <c r="O557">
        <v>0</v>
      </c>
      <c r="P557">
        <v>1.3</v>
      </c>
      <c r="Q557">
        <v>7.45</v>
      </c>
      <c r="R557">
        <v>3.15</v>
      </c>
      <c r="S557">
        <v>3.94</v>
      </c>
      <c r="T557">
        <v>0</v>
      </c>
      <c r="U557">
        <v>0.1</v>
      </c>
    </row>
    <row r="558" spans="1:21" x14ac:dyDescent="0.25">
      <c r="A558" t="s">
        <v>10329</v>
      </c>
      <c r="B558" t="s">
        <v>10330</v>
      </c>
      <c r="C558" t="s">
        <v>20876</v>
      </c>
      <c r="D558">
        <v>1</v>
      </c>
      <c r="E558">
        <v>1</v>
      </c>
      <c r="F558">
        <v>3.78</v>
      </c>
      <c r="G558">
        <v>2</v>
      </c>
      <c r="H558">
        <v>12</v>
      </c>
      <c r="I558">
        <v>0</v>
      </c>
      <c r="J558">
        <v>19</v>
      </c>
      <c r="K558">
        <v>19</v>
      </c>
      <c r="L558">
        <v>8</v>
      </c>
      <c r="M558">
        <v>2</v>
      </c>
      <c r="N558">
        <v>16</v>
      </c>
      <c r="O558">
        <v>6</v>
      </c>
      <c r="P558">
        <v>1.27</v>
      </c>
      <c r="Q558">
        <v>7.33</v>
      </c>
      <c r="R558">
        <v>2.64</v>
      </c>
      <c r="S558">
        <v>3.94</v>
      </c>
      <c r="T558">
        <v>0.1</v>
      </c>
      <c r="U558">
        <v>0.1</v>
      </c>
    </row>
    <row r="559" spans="1:21" x14ac:dyDescent="0.25">
      <c r="A559">
        <v>12854</v>
      </c>
      <c r="B559" t="s">
        <v>9318</v>
      </c>
      <c r="C559" t="s">
        <v>20892</v>
      </c>
      <c r="D559">
        <v>2</v>
      </c>
      <c r="E559">
        <v>2</v>
      </c>
      <c r="F559">
        <v>3.78</v>
      </c>
      <c r="G559">
        <v>0</v>
      </c>
      <c r="H559">
        <v>40</v>
      </c>
      <c r="I559">
        <v>0</v>
      </c>
      <c r="J559">
        <v>40</v>
      </c>
      <c r="K559">
        <v>35</v>
      </c>
      <c r="L559">
        <v>17</v>
      </c>
      <c r="M559">
        <v>4</v>
      </c>
      <c r="N559">
        <v>40</v>
      </c>
      <c r="O559">
        <v>20</v>
      </c>
      <c r="P559">
        <v>1.36</v>
      </c>
      <c r="Q559">
        <v>9.02</v>
      </c>
      <c r="R559">
        <v>4.3899999999999997</v>
      </c>
      <c r="S559">
        <v>3.94</v>
      </c>
      <c r="T559">
        <v>0.1</v>
      </c>
      <c r="U559">
        <v>0.1</v>
      </c>
    </row>
    <row r="560" spans="1:21" x14ac:dyDescent="0.25">
      <c r="A560">
        <v>3357</v>
      </c>
      <c r="B560" t="s">
        <v>10621</v>
      </c>
      <c r="C560" t="s">
        <v>1</v>
      </c>
      <c r="D560">
        <v>0</v>
      </c>
      <c r="E560">
        <v>0</v>
      </c>
      <c r="F560">
        <v>3.83</v>
      </c>
      <c r="G560">
        <v>0</v>
      </c>
      <c r="H560">
        <v>10</v>
      </c>
      <c r="I560">
        <v>0</v>
      </c>
      <c r="J560">
        <v>10</v>
      </c>
      <c r="K560">
        <v>10</v>
      </c>
      <c r="L560">
        <v>4</v>
      </c>
      <c r="M560">
        <v>1</v>
      </c>
      <c r="N560">
        <v>8</v>
      </c>
      <c r="O560">
        <v>4</v>
      </c>
      <c r="P560">
        <v>1.32</v>
      </c>
      <c r="Q560">
        <v>7.56</v>
      </c>
      <c r="R560">
        <v>3.22</v>
      </c>
      <c r="S560">
        <v>3.94</v>
      </c>
      <c r="T560">
        <v>0</v>
      </c>
      <c r="U560">
        <v>0</v>
      </c>
    </row>
    <row r="561" spans="1:21" x14ac:dyDescent="0.25">
      <c r="A561" t="s">
        <v>10208</v>
      </c>
      <c r="B561" t="s">
        <v>10209</v>
      </c>
      <c r="C561" t="s">
        <v>20871</v>
      </c>
      <c r="D561">
        <v>0</v>
      </c>
      <c r="E561">
        <v>0</v>
      </c>
      <c r="F561">
        <v>3.89</v>
      </c>
      <c r="G561">
        <v>0</v>
      </c>
      <c r="H561">
        <v>0</v>
      </c>
      <c r="I561">
        <v>0</v>
      </c>
      <c r="J561">
        <v>1</v>
      </c>
      <c r="K561">
        <v>1</v>
      </c>
      <c r="L561">
        <v>0</v>
      </c>
      <c r="M561">
        <v>0</v>
      </c>
      <c r="N561">
        <v>1</v>
      </c>
      <c r="O561">
        <v>0</v>
      </c>
      <c r="P561">
        <v>1.29</v>
      </c>
      <c r="Q561">
        <v>6.48</v>
      </c>
      <c r="R561">
        <v>2.4</v>
      </c>
      <c r="S561">
        <v>3.94</v>
      </c>
      <c r="T561">
        <v>0</v>
      </c>
      <c r="U561">
        <v>0</v>
      </c>
    </row>
    <row r="562" spans="1:21" x14ac:dyDescent="0.25">
      <c r="A562" t="s">
        <v>4853</v>
      </c>
      <c r="B562" t="s">
        <v>4854</v>
      </c>
      <c r="C562" t="s">
        <v>20891</v>
      </c>
      <c r="D562">
        <v>1</v>
      </c>
      <c r="E562">
        <v>1</v>
      </c>
      <c r="F562">
        <v>3.94</v>
      </c>
      <c r="G562">
        <v>0</v>
      </c>
      <c r="H562">
        <v>20</v>
      </c>
      <c r="I562">
        <v>0</v>
      </c>
      <c r="J562">
        <v>20</v>
      </c>
      <c r="K562">
        <v>18</v>
      </c>
      <c r="L562">
        <v>9</v>
      </c>
      <c r="M562">
        <v>2</v>
      </c>
      <c r="N562">
        <v>20</v>
      </c>
      <c r="O562">
        <v>10</v>
      </c>
      <c r="P562">
        <v>1.38</v>
      </c>
      <c r="Q562">
        <v>8.8800000000000008</v>
      </c>
      <c r="R562">
        <v>4.3600000000000003</v>
      </c>
      <c r="S562">
        <v>3.94</v>
      </c>
      <c r="T562">
        <v>0</v>
      </c>
      <c r="U562">
        <v>-0.1</v>
      </c>
    </row>
    <row r="563" spans="1:21" x14ac:dyDescent="0.25">
      <c r="A563" t="s">
        <v>10018</v>
      </c>
      <c r="B563" t="s">
        <v>10019</v>
      </c>
      <c r="C563" t="s">
        <v>20878</v>
      </c>
      <c r="D563">
        <v>0</v>
      </c>
      <c r="E563">
        <v>0</v>
      </c>
      <c r="F563">
        <v>3.87</v>
      </c>
      <c r="G563">
        <v>0</v>
      </c>
      <c r="H563">
        <v>10</v>
      </c>
      <c r="I563">
        <v>0</v>
      </c>
      <c r="J563">
        <v>10</v>
      </c>
      <c r="K563">
        <v>9</v>
      </c>
      <c r="L563">
        <v>4</v>
      </c>
      <c r="M563">
        <v>1</v>
      </c>
      <c r="N563">
        <v>9</v>
      </c>
      <c r="O563">
        <v>4</v>
      </c>
      <c r="P563">
        <v>1.36</v>
      </c>
      <c r="Q563">
        <v>8.35</v>
      </c>
      <c r="R563">
        <v>3.77</v>
      </c>
      <c r="S563">
        <v>3.94</v>
      </c>
      <c r="T563">
        <v>0</v>
      </c>
      <c r="U563">
        <v>0</v>
      </c>
    </row>
    <row r="564" spans="1:21" x14ac:dyDescent="0.25">
      <c r="A564">
        <v>10976</v>
      </c>
      <c r="B564" t="s">
        <v>9900</v>
      </c>
      <c r="C564" t="s">
        <v>20878</v>
      </c>
      <c r="D564">
        <v>1</v>
      </c>
      <c r="E564">
        <v>1</v>
      </c>
      <c r="F564">
        <v>3.73</v>
      </c>
      <c r="G564">
        <v>0</v>
      </c>
      <c r="H564">
        <v>20</v>
      </c>
      <c r="I564">
        <v>0</v>
      </c>
      <c r="J564">
        <v>20</v>
      </c>
      <c r="K564">
        <v>18</v>
      </c>
      <c r="L564">
        <v>8</v>
      </c>
      <c r="M564">
        <v>2</v>
      </c>
      <c r="N564">
        <v>20</v>
      </c>
      <c r="O564">
        <v>9</v>
      </c>
      <c r="P564">
        <v>1.35</v>
      </c>
      <c r="Q564">
        <v>8.7899999999999991</v>
      </c>
      <c r="R564">
        <v>4.08</v>
      </c>
      <c r="S564">
        <v>3.94</v>
      </c>
      <c r="T564">
        <v>0.1</v>
      </c>
      <c r="U564">
        <v>0.1</v>
      </c>
    </row>
    <row r="565" spans="1:21" x14ac:dyDescent="0.25">
      <c r="A565">
        <v>11903</v>
      </c>
      <c r="B565" t="s">
        <v>6981</v>
      </c>
      <c r="C565" t="s">
        <v>20886</v>
      </c>
      <c r="D565">
        <v>1</v>
      </c>
      <c r="E565">
        <v>1</v>
      </c>
      <c r="F565">
        <v>3.77</v>
      </c>
      <c r="G565">
        <v>0</v>
      </c>
      <c r="H565">
        <v>20</v>
      </c>
      <c r="I565">
        <v>0</v>
      </c>
      <c r="J565">
        <v>20</v>
      </c>
      <c r="K565">
        <v>19</v>
      </c>
      <c r="L565">
        <v>8</v>
      </c>
      <c r="M565">
        <v>2</v>
      </c>
      <c r="N565">
        <v>18</v>
      </c>
      <c r="O565">
        <v>7</v>
      </c>
      <c r="P565">
        <v>1.28</v>
      </c>
      <c r="Q565">
        <v>8.2100000000000009</v>
      </c>
      <c r="R565">
        <v>3.12</v>
      </c>
      <c r="S565">
        <v>3.94</v>
      </c>
      <c r="T565">
        <v>0.1</v>
      </c>
      <c r="U565">
        <v>0.1</v>
      </c>
    </row>
    <row r="566" spans="1:21" x14ac:dyDescent="0.25">
      <c r="A566">
        <v>6865</v>
      </c>
      <c r="B566" t="s">
        <v>9976</v>
      </c>
      <c r="C566" t="s">
        <v>20887</v>
      </c>
      <c r="D566">
        <v>3</v>
      </c>
      <c r="E566">
        <v>3</v>
      </c>
      <c r="F566">
        <v>3.8</v>
      </c>
      <c r="G566">
        <v>0</v>
      </c>
      <c r="H566">
        <v>55</v>
      </c>
      <c r="I566">
        <v>2</v>
      </c>
      <c r="J566">
        <v>55</v>
      </c>
      <c r="K566">
        <v>53</v>
      </c>
      <c r="L566">
        <v>23</v>
      </c>
      <c r="M566">
        <v>6</v>
      </c>
      <c r="N566">
        <v>46</v>
      </c>
      <c r="O566">
        <v>19</v>
      </c>
      <c r="P566">
        <v>1.3</v>
      </c>
      <c r="Q566">
        <v>7.57</v>
      </c>
      <c r="R566">
        <v>3.08</v>
      </c>
      <c r="S566">
        <v>3.94</v>
      </c>
      <c r="T566">
        <v>0.2</v>
      </c>
      <c r="U566">
        <v>0.3</v>
      </c>
    </row>
    <row r="567" spans="1:21" x14ac:dyDescent="0.25">
      <c r="A567" t="s">
        <v>10321</v>
      </c>
      <c r="B567" t="s">
        <v>10322</v>
      </c>
      <c r="C567" t="s">
        <v>20893</v>
      </c>
      <c r="D567">
        <v>0</v>
      </c>
      <c r="E567">
        <v>0</v>
      </c>
      <c r="F567">
        <v>3.88</v>
      </c>
      <c r="G567">
        <v>0</v>
      </c>
      <c r="H567">
        <v>1</v>
      </c>
      <c r="I567">
        <v>0</v>
      </c>
      <c r="J567">
        <v>1</v>
      </c>
      <c r="K567">
        <v>1</v>
      </c>
      <c r="L567">
        <v>0</v>
      </c>
      <c r="M567">
        <v>0</v>
      </c>
      <c r="N567">
        <v>1</v>
      </c>
      <c r="O567">
        <v>0</v>
      </c>
      <c r="P567">
        <v>1.35</v>
      </c>
      <c r="Q567">
        <v>8.36</v>
      </c>
      <c r="R567">
        <v>3.89</v>
      </c>
      <c r="S567">
        <v>3.94</v>
      </c>
      <c r="T567">
        <v>0</v>
      </c>
      <c r="U567">
        <v>0.1</v>
      </c>
    </row>
    <row r="568" spans="1:21" x14ac:dyDescent="0.25">
      <c r="A568" t="s">
        <v>9827</v>
      </c>
      <c r="B568" t="s">
        <v>9828</v>
      </c>
      <c r="C568" t="s">
        <v>20871</v>
      </c>
      <c r="D568">
        <v>1</v>
      </c>
      <c r="E568">
        <v>1</v>
      </c>
      <c r="F568">
        <v>3.96</v>
      </c>
      <c r="G568">
        <v>3</v>
      </c>
      <c r="H568">
        <v>3</v>
      </c>
      <c r="I568">
        <v>0</v>
      </c>
      <c r="J568">
        <v>18</v>
      </c>
      <c r="K568">
        <v>18</v>
      </c>
      <c r="L568">
        <v>8</v>
      </c>
      <c r="M568">
        <v>2</v>
      </c>
      <c r="N568">
        <v>15</v>
      </c>
      <c r="O568">
        <v>6</v>
      </c>
      <c r="P568">
        <v>1.31</v>
      </c>
      <c r="Q568">
        <v>7.14</v>
      </c>
      <c r="R568">
        <v>2.84</v>
      </c>
      <c r="S568">
        <v>3.95</v>
      </c>
      <c r="T568">
        <v>0.2</v>
      </c>
      <c r="U568">
        <v>0.1</v>
      </c>
    </row>
    <row r="569" spans="1:21" x14ac:dyDescent="0.25">
      <c r="A569">
        <v>11486</v>
      </c>
      <c r="B569" t="s">
        <v>10325</v>
      </c>
      <c r="C569" t="s">
        <v>20869</v>
      </c>
      <c r="D569">
        <v>7</v>
      </c>
      <c r="E569">
        <v>7</v>
      </c>
      <c r="F569">
        <v>3.92</v>
      </c>
      <c r="G569">
        <v>21</v>
      </c>
      <c r="H569">
        <v>21</v>
      </c>
      <c r="I569">
        <v>0</v>
      </c>
      <c r="J569">
        <v>118</v>
      </c>
      <c r="K569">
        <v>106</v>
      </c>
      <c r="L569">
        <v>51</v>
      </c>
      <c r="M569">
        <v>13</v>
      </c>
      <c r="N569">
        <v>116</v>
      </c>
      <c r="O569">
        <v>49</v>
      </c>
      <c r="P569">
        <v>1.31</v>
      </c>
      <c r="Q569">
        <v>8.85</v>
      </c>
      <c r="R569">
        <v>3.72</v>
      </c>
      <c r="S569">
        <v>3.95</v>
      </c>
      <c r="T569">
        <v>1.4</v>
      </c>
      <c r="U569">
        <v>1.5</v>
      </c>
    </row>
    <row r="570" spans="1:21" x14ac:dyDescent="0.25">
      <c r="A570">
        <v>13781</v>
      </c>
      <c r="B570" t="s">
        <v>10812</v>
      </c>
      <c r="C570" t="s">
        <v>20876</v>
      </c>
      <c r="D570">
        <v>10</v>
      </c>
      <c r="E570">
        <v>10</v>
      </c>
      <c r="F570">
        <v>3.84</v>
      </c>
      <c r="G570">
        <v>28</v>
      </c>
      <c r="H570">
        <v>28</v>
      </c>
      <c r="I570">
        <v>0</v>
      </c>
      <c r="J570">
        <v>164</v>
      </c>
      <c r="K570">
        <v>163</v>
      </c>
      <c r="L570">
        <v>70</v>
      </c>
      <c r="M570">
        <v>17</v>
      </c>
      <c r="N570">
        <v>128</v>
      </c>
      <c r="O570">
        <v>50</v>
      </c>
      <c r="P570">
        <v>1.3</v>
      </c>
      <c r="Q570">
        <v>7.01</v>
      </c>
      <c r="R570">
        <v>2.75</v>
      </c>
      <c r="S570">
        <v>3.95</v>
      </c>
      <c r="T570">
        <v>1.9</v>
      </c>
      <c r="U570">
        <v>1.4</v>
      </c>
    </row>
    <row r="571" spans="1:21" x14ac:dyDescent="0.25">
      <c r="A571">
        <v>10803</v>
      </c>
      <c r="B571" t="s">
        <v>10356</v>
      </c>
      <c r="C571" t="s">
        <v>20877</v>
      </c>
      <c r="D571">
        <v>0</v>
      </c>
      <c r="E571">
        <v>0</v>
      </c>
      <c r="F571">
        <v>3.78</v>
      </c>
      <c r="G571">
        <v>0</v>
      </c>
      <c r="H571">
        <v>1</v>
      </c>
      <c r="I571">
        <v>0</v>
      </c>
      <c r="J571">
        <v>1</v>
      </c>
      <c r="K571">
        <v>1</v>
      </c>
      <c r="L571">
        <v>0</v>
      </c>
      <c r="M571">
        <v>0</v>
      </c>
      <c r="N571">
        <v>1</v>
      </c>
      <c r="O571">
        <v>0</v>
      </c>
      <c r="P571">
        <v>1.32</v>
      </c>
      <c r="Q571">
        <v>6.92</v>
      </c>
      <c r="R571">
        <v>3.13</v>
      </c>
      <c r="S571">
        <v>3.95</v>
      </c>
      <c r="T571">
        <v>0</v>
      </c>
      <c r="U571">
        <v>0.1</v>
      </c>
    </row>
    <row r="572" spans="1:21" x14ac:dyDescent="0.25">
      <c r="A572">
        <v>11250</v>
      </c>
      <c r="B572" t="s">
        <v>10083</v>
      </c>
      <c r="C572" t="s">
        <v>20865</v>
      </c>
      <c r="D572">
        <v>0</v>
      </c>
      <c r="E572">
        <v>0</v>
      </c>
      <c r="F572">
        <v>3.65</v>
      </c>
      <c r="G572">
        <v>0</v>
      </c>
      <c r="H572">
        <v>10</v>
      </c>
      <c r="I572">
        <v>0</v>
      </c>
      <c r="J572">
        <v>10</v>
      </c>
      <c r="K572">
        <v>9</v>
      </c>
      <c r="L572">
        <v>4</v>
      </c>
      <c r="M572">
        <v>1</v>
      </c>
      <c r="N572">
        <v>9</v>
      </c>
      <c r="O572">
        <v>4</v>
      </c>
      <c r="P572">
        <v>1.31</v>
      </c>
      <c r="Q572">
        <v>8.25</v>
      </c>
      <c r="R572">
        <v>3.76</v>
      </c>
      <c r="S572">
        <v>3.95</v>
      </c>
      <c r="T572">
        <v>0</v>
      </c>
      <c r="U572">
        <v>0.1</v>
      </c>
    </row>
    <row r="573" spans="1:21" x14ac:dyDescent="0.25">
      <c r="A573">
        <v>15675</v>
      </c>
      <c r="B573" t="s">
        <v>4169</v>
      </c>
      <c r="C573" t="s">
        <v>20892</v>
      </c>
      <c r="D573">
        <v>0</v>
      </c>
      <c r="E573">
        <v>0</v>
      </c>
      <c r="F573">
        <v>3.81</v>
      </c>
      <c r="G573">
        <v>0</v>
      </c>
      <c r="H573">
        <v>1</v>
      </c>
      <c r="I573">
        <v>0</v>
      </c>
      <c r="J573">
        <v>1</v>
      </c>
      <c r="K573">
        <v>1</v>
      </c>
      <c r="L573">
        <v>0</v>
      </c>
      <c r="M573">
        <v>0</v>
      </c>
      <c r="N573">
        <v>1</v>
      </c>
      <c r="O573">
        <v>0</v>
      </c>
      <c r="P573">
        <v>1.32</v>
      </c>
      <c r="Q573">
        <v>8.8699999999999992</v>
      </c>
      <c r="R573">
        <v>3.8</v>
      </c>
      <c r="S573">
        <v>3.95</v>
      </c>
      <c r="T573">
        <v>0</v>
      </c>
      <c r="U573">
        <v>0.1</v>
      </c>
    </row>
    <row r="574" spans="1:21" x14ac:dyDescent="0.25">
      <c r="A574">
        <v>6399</v>
      </c>
      <c r="B574" t="s">
        <v>10471</v>
      </c>
      <c r="C574" t="s">
        <v>20886</v>
      </c>
      <c r="D574">
        <v>0</v>
      </c>
      <c r="E574">
        <v>0</v>
      </c>
      <c r="F574">
        <v>3.84</v>
      </c>
      <c r="G574">
        <v>0</v>
      </c>
      <c r="H574">
        <v>1</v>
      </c>
      <c r="I574">
        <v>0</v>
      </c>
      <c r="J574">
        <v>1</v>
      </c>
      <c r="K574">
        <v>1</v>
      </c>
      <c r="L574">
        <v>0</v>
      </c>
      <c r="M574">
        <v>0</v>
      </c>
      <c r="N574">
        <v>1</v>
      </c>
      <c r="O574">
        <v>0</v>
      </c>
      <c r="P574">
        <v>1.32</v>
      </c>
      <c r="Q574">
        <v>9.0299999999999994</v>
      </c>
      <c r="R574">
        <v>3.89</v>
      </c>
      <c r="S574">
        <v>3.95</v>
      </c>
      <c r="T574">
        <v>0</v>
      </c>
      <c r="U574">
        <v>0.1</v>
      </c>
    </row>
    <row r="575" spans="1:21" x14ac:dyDescent="0.25">
      <c r="A575" t="s">
        <v>8655</v>
      </c>
      <c r="B575" t="s">
        <v>8656</v>
      </c>
      <c r="C575" t="s">
        <v>20879</v>
      </c>
      <c r="D575">
        <v>0</v>
      </c>
      <c r="E575">
        <v>0</v>
      </c>
      <c r="F575">
        <v>4</v>
      </c>
      <c r="G575">
        <v>0</v>
      </c>
      <c r="H575">
        <v>10</v>
      </c>
      <c r="I575">
        <v>0</v>
      </c>
      <c r="J575">
        <v>10</v>
      </c>
      <c r="K575">
        <v>10</v>
      </c>
      <c r="L575">
        <v>4</v>
      </c>
      <c r="M575">
        <v>1</v>
      </c>
      <c r="N575">
        <v>9</v>
      </c>
      <c r="O575">
        <v>4</v>
      </c>
      <c r="P575">
        <v>1.35</v>
      </c>
      <c r="Q575">
        <v>8.5399999999999991</v>
      </c>
      <c r="R575">
        <v>3.43</v>
      </c>
      <c r="S575">
        <v>3.95</v>
      </c>
      <c r="T575">
        <v>0.1</v>
      </c>
      <c r="U575">
        <v>0.1</v>
      </c>
    </row>
    <row r="576" spans="1:21" x14ac:dyDescent="0.25">
      <c r="A576">
        <v>844</v>
      </c>
      <c r="B576" t="s">
        <v>10748</v>
      </c>
      <c r="C576" t="s">
        <v>20883</v>
      </c>
      <c r="D576">
        <v>0</v>
      </c>
      <c r="E576">
        <v>0</v>
      </c>
      <c r="F576">
        <v>3.67</v>
      </c>
      <c r="G576">
        <v>0</v>
      </c>
      <c r="H576">
        <v>1</v>
      </c>
      <c r="I576">
        <v>0</v>
      </c>
      <c r="J576">
        <v>1</v>
      </c>
      <c r="K576">
        <v>1</v>
      </c>
      <c r="L576">
        <v>0</v>
      </c>
      <c r="M576">
        <v>0</v>
      </c>
      <c r="N576">
        <v>1</v>
      </c>
      <c r="O576">
        <v>0</v>
      </c>
      <c r="P576">
        <v>1.23</v>
      </c>
      <c r="Q576">
        <v>7.39</v>
      </c>
      <c r="R576">
        <v>2.35</v>
      </c>
      <c r="S576">
        <v>3.95</v>
      </c>
      <c r="T576">
        <v>0</v>
      </c>
      <c r="U576">
        <v>0.1</v>
      </c>
    </row>
    <row r="577" spans="1:21" x14ac:dyDescent="0.25">
      <c r="A577" t="s">
        <v>22775</v>
      </c>
      <c r="B577" t="s">
        <v>22776</v>
      </c>
      <c r="C577" t="s">
        <v>20878</v>
      </c>
      <c r="D577">
        <v>0</v>
      </c>
      <c r="E577">
        <v>0</v>
      </c>
      <c r="F577">
        <v>3.99</v>
      </c>
      <c r="G577">
        <v>0</v>
      </c>
      <c r="H577">
        <v>1</v>
      </c>
      <c r="I577">
        <v>0</v>
      </c>
      <c r="J577">
        <v>1</v>
      </c>
      <c r="K577">
        <v>1</v>
      </c>
      <c r="L577">
        <v>0</v>
      </c>
      <c r="M577">
        <v>0</v>
      </c>
      <c r="N577">
        <v>1</v>
      </c>
      <c r="O577">
        <v>0</v>
      </c>
      <c r="P577">
        <v>1.4</v>
      </c>
      <c r="Q577">
        <v>9.01</v>
      </c>
      <c r="R577">
        <v>4.47</v>
      </c>
      <c r="S577">
        <v>3.95</v>
      </c>
      <c r="T577">
        <v>0</v>
      </c>
      <c r="U577">
        <v>0.1</v>
      </c>
    </row>
    <row r="578" spans="1:21" x14ac:dyDescent="0.25">
      <c r="A578">
        <v>1797</v>
      </c>
      <c r="B578" t="s">
        <v>10824</v>
      </c>
      <c r="C578" t="s">
        <v>1</v>
      </c>
      <c r="D578">
        <v>0</v>
      </c>
      <c r="E578">
        <v>0</v>
      </c>
      <c r="F578">
        <v>3.65</v>
      </c>
      <c r="G578">
        <v>0</v>
      </c>
      <c r="H578">
        <v>10</v>
      </c>
      <c r="I578">
        <v>0</v>
      </c>
      <c r="J578">
        <v>10</v>
      </c>
      <c r="K578">
        <v>9</v>
      </c>
      <c r="L578">
        <v>4</v>
      </c>
      <c r="M578">
        <v>1</v>
      </c>
      <c r="N578">
        <v>9</v>
      </c>
      <c r="O578">
        <v>4</v>
      </c>
      <c r="P578">
        <v>1.27</v>
      </c>
      <c r="Q578">
        <v>8.24</v>
      </c>
      <c r="R578">
        <v>3.16</v>
      </c>
      <c r="S578">
        <v>3.95</v>
      </c>
      <c r="T578">
        <v>0</v>
      </c>
      <c r="U578">
        <v>0.1</v>
      </c>
    </row>
    <row r="579" spans="1:21" x14ac:dyDescent="0.25">
      <c r="A579">
        <v>3521</v>
      </c>
      <c r="B579" t="s">
        <v>10381</v>
      </c>
      <c r="C579" t="s">
        <v>20869</v>
      </c>
      <c r="D579">
        <v>0</v>
      </c>
      <c r="E579">
        <v>0</v>
      </c>
      <c r="F579">
        <v>3.78</v>
      </c>
      <c r="G579">
        <v>0</v>
      </c>
      <c r="H579">
        <v>1</v>
      </c>
      <c r="I579">
        <v>0</v>
      </c>
      <c r="J579">
        <v>1</v>
      </c>
      <c r="K579">
        <v>1</v>
      </c>
      <c r="L579">
        <v>0</v>
      </c>
      <c r="M579">
        <v>0</v>
      </c>
      <c r="N579">
        <v>1</v>
      </c>
      <c r="O579">
        <v>0</v>
      </c>
      <c r="P579">
        <v>1.3</v>
      </c>
      <c r="Q579">
        <v>7.75</v>
      </c>
      <c r="R579">
        <v>3.13</v>
      </c>
      <c r="S579">
        <v>3.95</v>
      </c>
      <c r="T579">
        <v>0</v>
      </c>
      <c r="U579">
        <v>0.1</v>
      </c>
    </row>
    <row r="580" spans="1:21" x14ac:dyDescent="0.25">
      <c r="A580" t="s">
        <v>9603</v>
      </c>
      <c r="B580" t="s">
        <v>9604</v>
      </c>
      <c r="C580" t="s">
        <v>20890</v>
      </c>
      <c r="D580">
        <v>0</v>
      </c>
      <c r="E580">
        <v>0</v>
      </c>
      <c r="F580">
        <v>3.78</v>
      </c>
      <c r="G580">
        <v>0</v>
      </c>
      <c r="H580">
        <v>1</v>
      </c>
      <c r="I580">
        <v>0</v>
      </c>
      <c r="J580">
        <v>1</v>
      </c>
      <c r="K580">
        <v>1</v>
      </c>
      <c r="L580">
        <v>0</v>
      </c>
      <c r="M580">
        <v>0</v>
      </c>
      <c r="N580">
        <v>1</v>
      </c>
      <c r="O580">
        <v>0</v>
      </c>
      <c r="P580">
        <v>1.33</v>
      </c>
      <c r="Q580">
        <v>8.07</v>
      </c>
      <c r="R580">
        <v>3.56</v>
      </c>
      <c r="S580">
        <v>3.95</v>
      </c>
      <c r="T580">
        <v>0</v>
      </c>
      <c r="U580">
        <v>0.1</v>
      </c>
    </row>
    <row r="581" spans="1:21" x14ac:dyDescent="0.25">
      <c r="A581" t="s">
        <v>9984</v>
      </c>
      <c r="B581" t="s">
        <v>9985</v>
      </c>
      <c r="C581" t="s">
        <v>20885</v>
      </c>
      <c r="D581">
        <v>0</v>
      </c>
      <c r="E581">
        <v>0</v>
      </c>
      <c r="F581">
        <v>3.87</v>
      </c>
      <c r="G581">
        <v>0</v>
      </c>
      <c r="H581">
        <v>1</v>
      </c>
      <c r="I581">
        <v>0</v>
      </c>
      <c r="J581">
        <v>1</v>
      </c>
      <c r="K581">
        <v>1</v>
      </c>
      <c r="L581">
        <v>0</v>
      </c>
      <c r="M581">
        <v>0</v>
      </c>
      <c r="N581">
        <v>1</v>
      </c>
      <c r="O581">
        <v>0</v>
      </c>
      <c r="P581">
        <v>1.34</v>
      </c>
      <c r="Q581">
        <v>7.68</v>
      </c>
      <c r="R581">
        <v>3.44</v>
      </c>
      <c r="S581">
        <v>3.95</v>
      </c>
      <c r="T581">
        <v>0</v>
      </c>
      <c r="U581">
        <v>0.1</v>
      </c>
    </row>
    <row r="582" spans="1:21" x14ac:dyDescent="0.25">
      <c r="A582">
        <v>5332</v>
      </c>
      <c r="B582" t="s">
        <v>10695</v>
      </c>
      <c r="C582" t="s">
        <v>20866</v>
      </c>
      <c r="D582">
        <v>0</v>
      </c>
      <c r="E582">
        <v>0</v>
      </c>
      <c r="F582">
        <v>3.89</v>
      </c>
      <c r="G582">
        <v>0</v>
      </c>
      <c r="H582">
        <v>1</v>
      </c>
      <c r="I582">
        <v>0</v>
      </c>
      <c r="J582">
        <v>1</v>
      </c>
      <c r="K582">
        <v>1</v>
      </c>
      <c r="L582">
        <v>0</v>
      </c>
      <c r="M582">
        <v>0</v>
      </c>
      <c r="N582">
        <v>1</v>
      </c>
      <c r="O582">
        <v>0</v>
      </c>
      <c r="P582">
        <v>1.38</v>
      </c>
      <c r="Q582">
        <v>8.31</v>
      </c>
      <c r="R582">
        <v>3.97</v>
      </c>
      <c r="S582">
        <v>3.95</v>
      </c>
      <c r="T582">
        <v>0</v>
      </c>
      <c r="U582">
        <v>0.1</v>
      </c>
    </row>
    <row r="583" spans="1:21" x14ac:dyDescent="0.25">
      <c r="A583">
        <v>2646</v>
      </c>
      <c r="B583" t="s">
        <v>10470</v>
      </c>
      <c r="C583" t="s">
        <v>20882</v>
      </c>
      <c r="D583">
        <v>3</v>
      </c>
      <c r="E583">
        <v>3</v>
      </c>
      <c r="F583">
        <v>3.51</v>
      </c>
      <c r="G583">
        <v>0</v>
      </c>
      <c r="H583">
        <v>55</v>
      </c>
      <c r="I583">
        <v>2</v>
      </c>
      <c r="J583">
        <v>55</v>
      </c>
      <c r="K583">
        <v>48</v>
      </c>
      <c r="L583">
        <v>21</v>
      </c>
      <c r="M583">
        <v>7</v>
      </c>
      <c r="N583">
        <v>55</v>
      </c>
      <c r="O583">
        <v>20</v>
      </c>
      <c r="P583">
        <v>1.24</v>
      </c>
      <c r="Q583">
        <v>9.07</v>
      </c>
      <c r="R583">
        <v>3.35</v>
      </c>
      <c r="S583">
        <v>3.95</v>
      </c>
      <c r="T583">
        <v>0.3</v>
      </c>
      <c r="U583">
        <v>0.6</v>
      </c>
    </row>
    <row r="584" spans="1:21" x14ac:dyDescent="0.25">
      <c r="A584">
        <v>6244</v>
      </c>
      <c r="B584" t="s">
        <v>10713</v>
      </c>
      <c r="C584" t="s">
        <v>1</v>
      </c>
      <c r="D584">
        <v>0</v>
      </c>
      <c r="E584">
        <v>0</v>
      </c>
      <c r="F584">
        <v>3.77</v>
      </c>
      <c r="G584">
        <v>0</v>
      </c>
      <c r="H584">
        <v>10</v>
      </c>
      <c r="I584">
        <v>0</v>
      </c>
      <c r="J584">
        <v>10</v>
      </c>
      <c r="K584">
        <v>9</v>
      </c>
      <c r="L584">
        <v>4</v>
      </c>
      <c r="M584">
        <v>1</v>
      </c>
      <c r="N584">
        <v>10</v>
      </c>
      <c r="O584">
        <v>4</v>
      </c>
      <c r="P584">
        <v>1.32</v>
      </c>
      <c r="Q584">
        <v>8.6300000000000008</v>
      </c>
      <c r="R584">
        <v>3.83</v>
      </c>
      <c r="S584">
        <v>3.95</v>
      </c>
      <c r="T584">
        <v>0</v>
      </c>
      <c r="U584">
        <v>0</v>
      </c>
    </row>
    <row r="585" spans="1:21" x14ac:dyDescent="0.25">
      <c r="A585">
        <v>921</v>
      </c>
      <c r="B585" t="s">
        <v>10726</v>
      </c>
      <c r="C585" t="s">
        <v>20877</v>
      </c>
      <c r="D585">
        <v>0</v>
      </c>
      <c r="E585">
        <v>0</v>
      </c>
      <c r="F585">
        <v>3.88</v>
      </c>
      <c r="G585">
        <v>0</v>
      </c>
      <c r="H585">
        <v>0</v>
      </c>
      <c r="I585">
        <v>0</v>
      </c>
      <c r="J585">
        <v>1</v>
      </c>
      <c r="K585">
        <v>1</v>
      </c>
      <c r="L585">
        <v>0</v>
      </c>
      <c r="M585">
        <v>0</v>
      </c>
      <c r="N585">
        <v>1</v>
      </c>
      <c r="O585">
        <v>0</v>
      </c>
      <c r="P585">
        <v>1.32</v>
      </c>
      <c r="Q585">
        <v>5.39</v>
      </c>
      <c r="R585">
        <v>2.2599999999999998</v>
      </c>
      <c r="S585">
        <v>3.96</v>
      </c>
      <c r="T585">
        <v>0</v>
      </c>
      <c r="U585">
        <v>0</v>
      </c>
    </row>
    <row r="586" spans="1:21" x14ac:dyDescent="0.25">
      <c r="A586" t="s">
        <v>10311</v>
      </c>
      <c r="B586" t="s">
        <v>10312</v>
      </c>
      <c r="C586" t="s">
        <v>20869</v>
      </c>
      <c r="D586">
        <v>0</v>
      </c>
      <c r="E586">
        <v>0</v>
      </c>
      <c r="F586">
        <v>3.86</v>
      </c>
      <c r="G586">
        <v>0</v>
      </c>
      <c r="H586">
        <v>1</v>
      </c>
      <c r="I586">
        <v>0</v>
      </c>
      <c r="J586">
        <v>1</v>
      </c>
      <c r="K586">
        <v>1</v>
      </c>
      <c r="L586">
        <v>0</v>
      </c>
      <c r="M586">
        <v>0</v>
      </c>
      <c r="N586">
        <v>1</v>
      </c>
      <c r="O586">
        <v>0</v>
      </c>
      <c r="P586">
        <v>1.35</v>
      </c>
      <c r="Q586">
        <v>8.85</v>
      </c>
      <c r="R586">
        <v>4.1500000000000004</v>
      </c>
      <c r="S586">
        <v>3.96</v>
      </c>
      <c r="T586">
        <v>0</v>
      </c>
      <c r="U586">
        <v>0.1</v>
      </c>
    </row>
    <row r="587" spans="1:21" x14ac:dyDescent="0.25">
      <c r="A587">
        <v>9832</v>
      </c>
      <c r="B587" t="s">
        <v>10247</v>
      </c>
      <c r="C587" t="s">
        <v>20870</v>
      </c>
      <c r="D587">
        <v>0</v>
      </c>
      <c r="E587">
        <v>0</v>
      </c>
      <c r="F587">
        <v>3.74</v>
      </c>
      <c r="G587">
        <v>0</v>
      </c>
      <c r="H587">
        <v>1</v>
      </c>
      <c r="I587">
        <v>0</v>
      </c>
      <c r="J587">
        <v>1</v>
      </c>
      <c r="K587">
        <v>1</v>
      </c>
      <c r="L587">
        <v>0</v>
      </c>
      <c r="M587">
        <v>0</v>
      </c>
      <c r="N587">
        <v>1</v>
      </c>
      <c r="O587">
        <v>0</v>
      </c>
      <c r="P587">
        <v>1.33</v>
      </c>
      <c r="Q587">
        <v>9.14</v>
      </c>
      <c r="R587">
        <v>4.22</v>
      </c>
      <c r="S587">
        <v>3.96</v>
      </c>
      <c r="T587">
        <v>0</v>
      </c>
      <c r="U587">
        <v>0.1</v>
      </c>
    </row>
    <row r="588" spans="1:21" x14ac:dyDescent="0.25">
      <c r="A588">
        <v>13685</v>
      </c>
      <c r="B588" t="s">
        <v>22777</v>
      </c>
      <c r="C588" t="s">
        <v>20883</v>
      </c>
      <c r="D588">
        <v>1</v>
      </c>
      <c r="E588">
        <v>1</v>
      </c>
      <c r="F588">
        <v>3.81</v>
      </c>
      <c r="G588">
        <v>0</v>
      </c>
      <c r="H588">
        <v>30</v>
      </c>
      <c r="I588">
        <v>0</v>
      </c>
      <c r="J588">
        <v>30</v>
      </c>
      <c r="K588">
        <v>27</v>
      </c>
      <c r="L588">
        <v>13</v>
      </c>
      <c r="M588">
        <v>3</v>
      </c>
      <c r="N588">
        <v>30</v>
      </c>
      <c r="O588">
        <v>12</v>
      </c>
      <c r="P588">
        <v>1.31</v>
      </c>
      <c r="Q588">
        <v>8.8699999999999992</v>
      </c>
      <c r="R588">
        <v>3.71</v>
      </c>
      <c r="S588">
        <v>3.96</v>
      </c>
      <c r="T588">
        <v>0.1</v>
      </c>
      <c r="U588">
        <v>0.2</v>
      </c>
    </row>
    <row r="589" spans="1:21" x14ac:dyDescent="0.25">
      <c r="A589">
        <v>12182</v>
      </c>
      <c r="B589" t="s">
        <v>9727</v>
      </c>
      <c r="C589" t="s">
        <v>20889</v>
      </c>
      <c r="D589">
        <v>2</v>
      </c>
      <c r="E589">
        <v>2</v>
      </c>
      <c r="F589">
        <v>3.79</v>
      </c>
      <c r="G589">
        <v>0</v>
      </c>
      <c r="H589">
        <v>35</v>
      </c>
      <c r="I589">
        <v>0</v>
      </c>
      <c r="J589">
        <v>35</v>
      </c>
      <c r="K589">
        <v>33</v>
      </c>
      <c r="L589">
        <v>15</v>
      </c>
      <c r="M589">
        <v>4</v>
      </c>
      <c r="N589">
        <v>32</v>
      </c>
      <c r="O589">
        <v>12</v>
      </c>
      <c r="P589">
        <v>1.26</v>
      </c>
      <c r="Q589">
        <v>8.17</v>
      </c>
      <c r="R589">
        <v>2.97</v>
      </c>
      <c r="S589">
        <v>3.96</v>
      </c>
      <c r="T589">
        <v>0.1</v>
      </c>
      <c r="U589">
        <v>0.1</v>
      </c>
    </row>
    <row r="590" spans="1:21" x14ac:dyDescent="0.25">
      <c r="A590" t="s">
        <v>9203</v>
      </c>
      <c r="B590" t="s">
        <v>9204</v>
      </c>
      <c r="C590" t="s">
        <v>20885</v>
      </c>
      <c r="D590">
        <v>0</v>
      </c>
      <c r="E590">
        <v>0</v>
      </c>
      <c r="F590">
        <v>3.84</v>
      </c>
      <c r="G590">
        <v>0</v>
      </c>
      <c r="H590">
        <v>1</v>
      </c>
      <c r="I590">
        <v>0</v>
      </c>
      <c r="J590">
        <v>1</v>
      </c>
      <c r="K590">
        <v>1</v>
      </c>
      <c r="L590">
        <v>0</v>
      </c>
      <c r="M590">
        <v>0</v>
      </c>
      <c r="N590">
        <v>1</v>
      </c>
      <c r="O590">
        <v>0</v>
      </c>
      <c r="P590">
        <v>1.36</v>
      </c>
      <c r="Q590">
        <v>7.99</v>
      </c>
      <c r="R590">
        <v>3.83</v>
      </c>
      <c r="S590">
        <v>3.96</v>
      </c>
      <c r="T590">
        <v>0</v>
      </c>
      <c r="U590">
        <v>0.1</v>
      </c>
    </row>
    <row r="591" spans="1:21" x14ac:dyDescent="0.25">
      <c r="A591">
        <v>7986</v>
      </c>
      <c r="B591" t="s">
        <v>3155</v>
      </c>
      <c r="C591" t="s">
        <v>20865</v>
      </c>
      <c r="D591">
        <v>0</v>
      </c>
      <c r="E591">
        <v>0</v>
      </c>
      <c r="F591">
        <v>3.8</v>
      </c>
      <c r="G591">
        <v>0</v>
      </c>
      <c r="H591">
        <v>10</v>
      </c>
      <c r="I591">
        <v>0</v>
      </c>
      <c r="J591">
        <v>10</v>
      </c>
      <c r="K591">
        <v>9</v>
      </c>
      <c r="L591">
        <v>4</v>
      </c>
      <c r="M591">
        <v>1</v>
      </c>
      <c r="N591">
        <v>9</v>
      </c>
      <c r="O591">
        <v>4</v>
      </c>
      <c r="P591">
        <v>1.31</v>
      </c>
      <c r="Q591">
        <v>7.66</v>
      </c>
      <c r="R591">
        <v>3.34</v>
      </c>
      <c r="S591">
        <v>3.96</v>
      </c>
      <c r="T591">
        <v>0</v>
      </c>
      <c r="U591">
        <v>0</v>
      </c>
    </row>
    <row r="592" spans="1:21" x14ac:dyDescent="0.25">
      <c r="A592" t="s">
        <v>10084</v>
      </c>
      <c r="B592" t="s">
        <v>10085</v>
      </c>
      <c r="C592" t="s">
        <v>20871</v>
      </c>
      <c r="D592">
        <v>0</v>
      </c>
      <c r="E592">
        <v>0</v>
      </c>
      <c r="F592">
        <v>3.84</v>
      </c>
      <c r="G592">
        <v>0</v>
      </c>
      <c r="H592">
        <v>1</v>
      </c>
      <c r="I592">
        <v>0</v>
      </c>
      <c r="J592">
        <v>1</v>
      </c>
      <c r="K592">
        <v>1</v>
      </c>
      <c r="L592">
        <v>0</v>
      </c>
      <c r="M592">
        <v>0</v>
      </c>
      <c r="N592">
        <v>1</v>
      </c>
      <c r="O592">
        <v>0</v>
      </c>
      <c r="P592">
        <v>1.37</v>
      </c>
      <c r="Q592">
        <v>7.63</v>
      </c>
      <c r="R592">
        <v>3.85</v>
      </c>
      <c r="S592">
        <v>3.96</v>
      </c>
      <c r="T592">
        <v>0</v>
      </c>
      <c r="U592">
        <v>0.1</v>
      </c>
    </row>
    <row r="593" spans="1:21" x14ac:dyDescent="0.25">
      <c r="A593">
        <v>9901</v>
      </c>
      <c r="B593" t="s">
        <v>9494</v>
      </c>
      <c r="C593" t="s">
        <v>20871</v>
      </c>
      <c r="D593">
        <v>0</v>
      </c>
      <c r="E593">
        <v>0</v>
      </c>
      <c r="F593">
        <v>3.91</v>
      </c>
      <c r="G593">
        <v>0</v>
      </c>
      <c r="H593">
        <v>1</v>
      </c>
      <c r="I593">
        <v>0</v>
      </c>
      <c r="J593">
        <v>1</v>
      </c>
      <c r="K593">
        <v>1</v>
      </c>
      <c r="L593">
        <v>0</v>
      </c>
      <c r="M593">
        <v>0</v>
      </c>
      <c r="N593">
        <v>1</v>
      </c>
      <c r="O593">
        <v>0</v>
      </c>
      <c r="P593">
        <v>1.29</v>
      </c>
      <c r="Q593">
        <v>6.18</v>
      </c>
      <c r="R593">
        <v>2.21</v>
      </c>
      <c r="S593">
        <v>3.96</v>
      </c>
      <c r="T593">
        <v>0</v>
      </c>
      <c r="U593">
        <v>0.1</v>
      </c>
    </row>
    <row r="594" spans="1:21" x14ac:dyDescent="0.25">
      <c r="A594">
        <v>9073</v>
      </c>
      <c r="B594" t="s">
        <v>10705</v>
      </c>
      <c r="C594" t="s">
        <v>20887</v>
      </c>
      <c r="D594">
        <v>1</v>
      </c>
      <c r="E594">
        <v>1</v>
      </c>
      <c r="F594">
        <v>3.67</v>
      </c>
      <c r="G594">
        <v>0</v>
      </c>
      <c r="H594">
        <v>15</v>
      </c>
      <c r="I594">
        <v>0</v>
      </c>
      <c r="J594">
        <v>15</v>
      </c>
      <c r="K594">
        <v>13</v>
      </c>
      <c r="L594">
        <v>6</v>
      </c>
      <c r="M594">
        <v>2</v>
      </c>
      <c r="N594">
        <v>15</v>
      </c>
      <c r="O594">
        <v>6</v>
      </c>
      <c r="P594">
        <v>1.26</v>
      </c>
      <c r="Q594">
        <v>9.16</v>
      </c>
      <c r="R594">
        <v>3.45</v>
      </c>
      <c r="S594">
        <v>3.96</v>
      </c>
      <c r="T594">
        <v>0</v>
      </c>
      <c r="U594">
        <v>0.1</v>
      </c>
    </row>
    <row r="595" spans="1:21" x14ac:dyDescent="0.25">
      <c r="A595" t="s">
        <v>9139</v>
      </c>
      <c r="B595" t="s">
        <v>9140</v>
      </c>
      <c r="C595" t="s">
        <v>20884</v>
      </c>
      <c r="D595">
        <v>0</v>
      </c>
      <c r="E595">
        <v>0</v>
      </c>
      <c r="F595">
        <v>3.91</v>
      </c>
      <c r="G595">
        <v>0</v>
      </c>
      <c r="H595">
        <v>1</v>
      </c>
      <c r="I595">
        <v>0</v>
      </c>
      <c r="J595">
        <v>1</v>
      </c>
      <c r="K595">
        <v>1</v>
      </c>
      <c r="L595">
        <v>0</v>
      </c>
      <c r="M595">
        <v>0</v>
      </c>
      <c r="N595">
        <v>1</v>
      </c>
      <c r="O595">
        <v>0</v>
      </c>
      <c r="P595">
        <v>1.33</v>
      </c>
      <c r="Q595">
        <v>8.3800000000000008</v>
      </c>
      <c r="R595">
        <v>3.49</v>
      </c>
      <c r="S595">
        <v>3.96</v>
      </c>
      <c r="T595">
        <v>0</v>
      </c>
      <c r="U595">
        <v>0.1</v>
      </c>
    </row>
    <row r="596" spans="1:21" x14ac:dyDescent="0.25">
      <c r="A596">
        <v>9133</v>
      </c>
      <c r="B596" t="s">
        <v>10523</v>
      </c>
      <c r="C596" t="s">
        <v>20891</v>
      </c>
      <c r="D596">
        <v>0</v>
      </c>
      <c r="E596">
        <v>0</v>
      </c>
      <c r="F596">
        <v>3.92</v>
      </c>
      <c r="G596">
        <v>0</v>
      </c>
      <c r="H596">
        <v>1</v>
      </c>
      <c r="I596">
        <v>0</v>
      </c>
      <c r="J596">
        <v>1</v>
      </c>
      <c r="K596">
        <v>1</v>
      </c>
      <c r="L596">
        <v>0</v>
      </c>
      <c r="M596">
        <v>0</v>
      </c>
      <c r="N596">
        <v>1</v>
      </c>
      <c r="O596">
        <v>0</v>
      </c>
      <c r="P596">
        <v>1.35</v>
      </c>
      <c r="Q596">
        <v>8.09</v>
      </c>
      <c r="R596">
        <v>3.68</v>
      </c>
      <c r="S596">
        <v>3.96</v>
      </c>
      <c r="T596">
        <v>0</v>
      </c>
      <c r="U596">
        <v>0.1</v>
      </c>
    </row>
    <row r="597" spans="1:21" x14ac:dyDescent="0.25">
      <c r="A597" t="s">
        <v>9800</v>
      </c>
      <c r="B597" t="s">
        <v>9801</v>
      </c>
      <c r="C597" t="s">
        <v>20893</v>
      </c>
      <c r="D597">
        <v>0</v>
      </c>
      <c r="E597">
        <v>0</v>
      </c>
      <c r="F597">
        <v>3.81</v>
      </c>
      <c r="G597">
        <v>0</v>
      </c>
      <c r="H597">
        <v>1</v>
      </c>
      <c r="I597">
        <v>0</v>
      </c>
      <c r="J597">
        <v>1</v>
      </c>
      <c r="K597">
        <v>1</v>
      </c>
      <c r="L597">
        <v>0</v>
      </c>
      <c r="M597">
        <v>0</v>
      </c>
      <c r="N597">
        <v>1</v>
      </c>
      <c r="O597">
        <v>0</v>
      </c>
      <c r="P597">
        <v>1.32</v>
      </c>
      <c r="Q597">
        <v>7.71</v>
      </c>
      <c r="R597">
        <v>3.32</v>
      </c>
      <c r="S597">
        <v>3.97</v>
      </c>
      <c r="T597">
        <v>0</v>
      </c>
      <c r="U597">
        <v>0.1</v>
      </c>
    </row>
    <row r="598" spans="1:21" x14ac:dyDescent="0.25">
      <c r="A598" t="s">
        <v>6205</v>
      </c>
      <c r="B598" t="s">
        <v>6206</v>
      </c>
      <c r="C598" t="s">
        <v>20871</v>
      </c>
      <c r="D598">
        <v>0</v>
      </c>
      <c r="E598">
        <v>0</v>
      </c>
      <c r="F598">
        <v>3.83</v>
      </c>
      <c r="G598">
        <v>0</v>
      </c>
      <c r="H598">
        <v>1</v>
      </c>
      <c r="I598">
        <v>0</v>
      </c>
      <c r="J598">
        <v>1</v>
      </c>
      <c r="K598">
        <v>1</v>
      </c>
      <c r="L598">
        <v>0</v>
      </c>
      <c r="M598">
        <v>0</v>
      </c>
      <c r="N598">
        <v>1</v>
      </c>
      <c r="O598">
        <v>0</v>
      </c>
      <c r="P598">
        <v>1.34</v>
      </c>
      <c r="Q598">
        <v>7.1</v>
      </c>
      <c r="R598">
        <v>3.32</v>
      </c>
      <c r="S598">
        <v>3.97</v>
      </c>
      <c r="T598">
        <v>0</v>
      </c>
      <c r="U598">
        <v>0.1</v>
      </c>
    </row>
    <row r="599" spans="1:21" x14ac:dyDescent="0.25">
      <c r="A599" t="s">
        <v>8198</v>
      </c>
      <c r="B599" t="s">
        <v>8199</v>
      </c>
      <c r="C599" t="s">
        <v>20893</v>
      </c>
      <c r="D599">
        <v>0</v>
      </c>
      <c r="E599">
        <v>0</v>
      </c>
      <c r="F599">
        <v>3.91</v>
      </c>
      <c r="G599">
        <v>0</v>
      </c>
      <c r="H599">
        <v>1</v>
      </c>
      <c r="I599">
        <v>0</v>
      </c>
      <c r="J599">
        <v>1</v>
      </c>
      <c r="K599">
        <v>1</v>
      </c>
      <c r="L599">
        <v>0</v>
      </c>
      <c r="M599">
        <v>0</v>
      </c>
      <c r="N599">
        <v>1</v>
      </c>
      <c r="O599">
        <v>0</v>
      </c>
      <c r="P599">
        <v>1.36</v>
      </c>
      <c r="Q599">
        <v>8.34</v>
      </c>
      <c r="R599">
        <v>3.96</v>
      </c>
      <c r="S599">
        <v>3.97</v>
      </c>
      <c r="T599">
        <v>0</v>
      </c>
      <c r="U599">
        <v>0.1</v>
      </c>
    </row>
    <row r="600" spans="1:21" x14ac:dyDescent="0.25">
      <c r="A600" t="s">
        <v>10068</v>
      </c>
      <c r="B600" t="s">
        <v>10069</v>
      </c>
      <c r="C600" t="s">
        <v>20874</v>
      </c>
      <c r="D600">
        <v>0</v>
      </c>
      <c r="E600">
        <v>0</v>
      </c>
      <c r="F600">
        <v>3.89</v>
      </c>
      <c r="G600">
        <v>0</v>
      </c>
      <c r="H600">
        <v>1</v>
      </c>
      <c r="I600">
        <v>0</v>
      </c>
      <c r="J600">
        <v>1</v>
      </c>
      <c r="K600">
        <v>1</v>
      </c>
      <c r="L600">
        <v>0</v>
      </c>
      <c r="M600">
        <v>0</v>
      </c>
      <c r="N600">
        <v>1</v>
      </c>
      <c r="O600">
        <v>0</v>
      </c>
      <c r="P600">
        <v>1.32</v>
      </c>
      <c r="Q600">
        <v>7.51</v>
      </c>
      <c r="R600">
        <v>3.08</v>
      </c>
      <c r="S600">
        <v>3.97</v>
      </c>
      <c r="T600">
        <v>0</v>
      </c>
      <c r="U600">
        <v>0.1</v>
      </c>
    </row>
    <row r="601" spans="1:21" x14ac:dyDescent="0.25">
      <c r="A601">
        <v>8073</v>
      </c>
      <c r="B601" t="s">
        <v>10291</v>
      </c>
      <c r="C601" t="s">
        <v>20875</v>
      </c>
      <c r="D601">
        <v>2</v>
      </c>
      <c r="E601">
        <v>2</v>
      </c>
      <c r="F601">
        <v>3.98</v>
      </c>
      <c r="G601">
        <v>0</v>
      </c>
      <c r="H601">
        <v>40</v>
      </c>
      <c r="I601">
        <v>0</v>
      </c>
      <c r="J601">
        <v>40</v>
      </c>
      <c r="K601">
        <v>38</v>
      </c>
      <c r="L601">
        <v>18</v>
      </c>
      <c r="M601">
        <v>4</v>
      </c>
      <c r="N601">
        <v>35</v>
      </c>
      <c r="O601">
        <v>17</v>
      </c>
      <c r="P601">
        <v>1.39</v>
      </c>
      <c r="Q601">
        <v>7.9</v>
      </c>
      <c r="R601">
        <v>3.83</v>
      </c>
      <c r="S601">
        <v>3.97</v>
      </c>
      <c r="T601">
        <v>0.2</v>
      </c>
      <c r="U601">
        <v>0.2</v>
      </c>
    </row>
    <row r="602" spans="1:21" x14ac:dyDescent="0.25">
      <c r="A602">
        <v>12890</v>
      </c>
      <c r="B602" t="s">
        <v>10632</v>
      </c>
      <c r="C602" t="s">
        <v>20880</v>
      </c>
      <c r="D602">
        <v>1</v>
      </c>
      <c r="E602">
        <v>1</v>
      </c>
      <c r="F602">
        <v>3.83</v>
      </c>
      <c r="G602">
        <v>0</v>
      </c>
      <c r="H602">
        <v>25</v>
      </c>
      <c r="I602">
        <v>0</v>
      </c>
      <c r="J602">
        <v>25</v>
      </c>
      <c r="K602">
        <v>25</v>
      </c>
      <c r="L602">
        <v>11</v>
      </c>
      <c r="M602">
        <v>3</v>
      </c>
      <c r="N602">
        <v>20</v>
      </c>
      <c r="O602">
        <v>8</v>
      </c>
      <c r="P602">
        <v>1.3</v>
      </c>
      <c r="Q602">
        <v>7.27</v>
      </c>
      <c r="R602">
        <v>2.8</v>
      </c>
      <c r="S602">
        <v>3.97</v>
      </c>
      <c r="T602">
        <v>0.1</v>
      </c>
      <c r="U602">
        <v>0.1</v>
      </c>
    </row>
    <row r="603" spans="1:21" x14ac:dyDescent="0.25">
      <c r="A603">
        <v>1906</v>
      </c>
      <c r="B603" t="s">
        <v>10760</v>
      </c>
      <c r="C603" t="s">
        <v>1</v>
      </c>
      <c r="D603">
        <v>2</v>
      </c>
      <c r="E603">
        <v>2</v>
      </c>
      <c r="F603">
        <v>3.97</v>
      </c>
      <c r="G603">
        <v>0</v>
      </c>
      <c r="H603">
        <v>45</v>
      </c>
      <c r="I603">
        <v>1</v>
      </c>
      <c r="J603">
        <v>45</v>
      </c>
      <c r="K603">
        <v>42</v>
      </c>
      <c r="L603">
        <v>20</v>
      </c>
      <c r="M603">
        <v>4</v>
      </c>
      <c r="N603">
        <v>40</v>
      </c>
      <c r="O603">
        <v>19</v>
      </c>
      <c r="P603">
        <v>1.35</v>
      </c>
      <c r="Q603">
        <v>7.99</v>
      </c>
      <c r="R603">
        <v>3.71</v>
      </c>
      <c r="S603">
        <v>3.97</v>
      </c>
      <c r="T603">
        <v>0.1</v>
      </c>
      <c r="U603">
        <v>0</v>
      </c>
    </row>
    <row r="604" spans="1:21" x14ac:dyDescent="0.25">
      <c r="A604" t="s">
        <v>8599</v>
      </c>
      <c r="B604" t="s">
        <v>8600</v>
      </c>
      <c r="C604" t="s">
        <v>20885</v>
      </c>
      <c r="D604">
        <v>0</v>
      </c>
      <c r="E604">
        <v>0</v>
      </c>
      <c r="F604">
        <v>3.83</v>
      </c>
      <c r="G604">
        <v>0</v>
      </c>
      <c r="H604">
        <v>1</v>
      </c>
      <c r="I604">
        <v>0</v>
      </c>
      <c r="J604">
        <v>1</v>
      </c>
      <c r="K604">
        <v>1</v>
      </c>
      <c r="L604">
        <v>0</v>
      </c>
      <c r="M604">
        <v>0</v>
      </c>
      <c r="N604">
        <v>1</v>
      </c>
      <c r="O604">
        <v>0</v>
      </c>
      <c r="P604">
        <v>1.31</v>
      </c>
      <c r="Q604">
        <v>6.78</v>
      </c>
      <c r="R604">
        <v>2.73</v>
      </c>
      <c r="S604">
        <v>3.97</v>
      </c>
      <c r="T604">
        <v>0</v>
      </c>
      <c r="U604">
        <v>0.1</v>
      </c>
    </row>
    <row r="605" spans="1:21" x14ac:dyDescent="0.25">
      <c r="A605">
        <v>6397</v>
      </c>
      <c r="B605" t="s">
        <v>9989</v>
      </c>
      <c r="C605" t="s">
        <v>20895</v>
      </c>
      <c r="D605">
        <v>11</v>
      </c>
      <c r="E605">
        <v>11</v>
      </c>
      <c r="F605">
        <v>3.65</v>
      </c>
      <c r="G605">
        <v>31</v>
      </c>
      <c r="H605">
        <v>31</v>
      </c>
      <c r="I605">
        <v>0</v>
      </c>
      <c r="J605">
        <v>183</v>
      </c>
      <c r="K605">
        <v>168</v>
      </c>
      <c r="L605">
        <v>74</v>
      </c>
      <c r="M605">
        <v>23</v>
      </c>
      <c r="N605">
        <v>166</v>
      </c>
      <c r="O605">
        <v>55</v>
      </c>
      <c r="P605">
        <v>1.22</v>
      </c>
      <c r="Q605">
        <v>8.16</v>
      </c>
      <c r="R605">
        <v>2.73</v>
      </c>
      <c r="S605">
        <v>3.97</v>
      </c>
      <c r="T605">
        <v>2.2000000000000002</v>
      </c>
      <c r="U605">
        <v>2.9</v>
      </c>
    </row>
    <row r="606" spans="1:21" x14ac:dyDescent="0.25">
      <c r="A606">
        <v>9918</v>
      </c>
      <c r="B606" t="s">
        <v>10540</v>
      </c>
      <c r="C606" t="s">
        <v>20867</v>
      </c>
      <c r="D606">
        <v>0</v>
      </c>
      <c r="E606">
        <v>0</v>
      </c>
      <c r="F606">
        <v>3.8</v>
      </c>
      <c r="G606">
        <v>0</v>
      </c>
      <c r="H606">
        <v>1</v>
      </c>
      <c r="I606">
        <v>0</v>
      </c>
      <c r="J606">
        <v>1</v>
      </c>
      <c r="K606">
        <v>1</v>
      </c>
      <c r="L606">
        <v>0</v>
      </c>
      <c r="M606">
        <v>0</v>
      </c>
      <c r="N606">
        <v>1</v>
      </c>
      <c r="O606">
        <v>0</v>
      </c>
      <c r="P606">
        <v>1.26</v>
      </c>
      <c r="Q606">
        <v>7.06</v>
      </c>
      <c r="R606">
        <v>2.39</v>
      </c>
      <c r="S606">
        <v>3.98</v>
      </c>
      <c r="T606">
        <v>0</v>
      </c>
      <c r="U606">
        <v>0.1</v>
      </c>
    </row>
    <row r="607" spans="1:21" x14ac:dyDescent="0.25">
      <c r="A607">
        <v>4776</v>
      </c>
      <c r="B607" t="s">
        <v>10467</v>
      </c>
      <c r="C607" t="s">
        <v>20865</v>
      </c>
      <c r="D607">
        <v>5</v>
      </c>
      <c r="E607">
        <v>4</v>
      </c>
      <c r="F607">
        <v>3.76</v>
      </c>
      <c r="G607">
        <v>11</v>
      </c>
      <c r="H607">
        <v>26</v>
      </c>
      <c r="I607">
        <v>0</v>
      </c>
      <c r="J607">
        <v>80</v>
      </c>
      <c r="K607">
        <v>78</v>
      </c>
      <c r="L607">
        <v>33</v>
      </c>
      <c r="M607">
        <v>10</v>
      </c>
      <c r="N607">
        <v>64</v>
      </c>
      <c r="O607">
        <v>18</v>
      </c>
      <c r="P607">
        <v>1.21</v>
      </c>
      <c r="Q607">
        <v>7.2</v>
      </c>
      <c r="R607">
        <v>2.0299999999999998</v>
      </c>
      <c r="S607">
        <v>3.98</v>
      </c>
      <c r="T607">
        <v>0.7</v>
      </c>
      <c r="U607">
        <v>0.9</v>
      </c>
    </row>
    <row r="608" spans="1:21" x14ac:dyDescent="0.25">
      <c r="A608">
        <v>5106</v>
      </c>
      <c r="B608" t="s">
        <v>10337</v>
      </c>
      <c r="C608" t="s">
        <v>20877</v>
      </c>
      <c r="D608">
        <v>0</v>
      </c>
      <c r="E608">
        <v>0</v>
      </c>
      <c r="F608">
        <v>3.77</v>
      </c>
      <c r="G608">
        <v>0</v>
      </c>
      <c r="H608">
        <v>1</v>
      </c>
      <c r="I608">
        <v>0</v>
      </c>
      <c r="J608">
        <v>1</v>
      </c>
      <c r="K608">
        <v>1</v>
      </c>
      <c r="L608">
        <v>0</v>
      </c>
      <c r="M608">
        <v>0</v>
      </c>
      <c r="N608">
        <v>1</v>
      </c>
      <c r="O608">
        <v>0</v>
      </c>
      <c r="P608">
        <v>1.3</v>
      </c>
      <c r="Q608">
        <v>8.01</v>
      </c>
      <c r="R608">
        <v>3.46</v>
      </c>
      <c r="S608">
        <v>3.98</v>
      </c>
      <c r="T608">
        <v>0</v>
      </c>
      <c r="U608">
        <v>0.1</v>
      </c>
    </row>
    <row r="609" spans="1:21" x14ac:dyDescent="0.25">
      <c r="A609">
        <v>12982</v>
      </c>
      <c r="B609" t="s">
        <v>7078</v>
      </c>
      <c r="C609" t="s">
        <v>20880</v>
      </c>
      <c r="D609">
        <v>0</v>
      </c>
      <c r="E609">
        <v>0</v>
      </c>
      <c r="F609">
        <v>3.84</v>
      </c>
      <c r="G609">
        <v>0</v>
      </c>
      <c r="H609">
        <v>10</v>
      </c>
      <c r="I609">
        <v>0</v>
      </c>
      <c r="J609">
        <v>10</v>
      </c>
      <c r="K609">
        <v>9</v>
      </c>
      <c r="L609">
        <v>4</v>
      </c>
      <c r="M609">
        <v>1</v>
      </c>
      <c r="N609">
        <v>9</v>
      </c>
      <c r="O609">
        <v>4</v>
      </c>
      <c r="P609">
        <v>1.33</v>
      </c>
      <c r="Q609">
        <v>8.3800000000000008</v>
      </c>
      <c r="R609">
        <v>3.59</v>
      </c>
      <c r="S609">
        <v>3.98</v>
      </c>
      <c r="T609">
        <v>0</v>
      </c>
      <c r="U609">
        <v>0</v>
      </c>
    </row>
    <row r="610" spans="1:21" x14ac:dyDescent="0.25">
      <c r="A610">
        <v>10498</v>
      </c>
      <c r="B610" t="s">
        <v>10821</v>
      </c>
      <c r="C610" t="s">
        <v>20871</v>
      </c>
      <c r="D610">
        <v>2</v>
      </c>
      <c r="E610">
        <v>2</v>
      </c>
      <c r="F610">
        <v>3.98</v>
      </c>
      <c r="G610">
        <v>0</v>
      </c>
      <c r="H610">
        <v>35</v>
      </c>
      <c r="I610">
        <v>0</v>
      </c>
      <c r="J610">
        <v>35</v>
      </c>
      <c r="K610">
        <v>33</v>
      </c>
      <c r="L610">
        <v>15</v>
      </c>
      <c r="M610">
        <v>3</v>
      </c>
      <c r="N610">
        <v>30</v>
      </c>
      <c r="O610">
        <v>16</v>
      </c>
      <c r="P610">
        <v>1.4</v>
      </c>
      <c r="Q610">
        <v>7.67</v>
      </c>
      <c r="R610">
        <v>4.0999999999999996</v>
      </c>
      <c r="S610">
        <v>3.98</v>
      </c>
      <c r="T610">
        <v>0</v>
      </c>
      <c r="U610">
        <v>-0.1</v>
      </c>
    </row>
    <row r="611" spans="1:21" x14ac:dyDescent="0.25">
      <c r="A611">
        <v>3332</v>
      </c>
      <c r="B611" t="s">
        <v>10318</v>
      </c>
      <c r="C611" t="s">
        <v>20882</v>
      </c>
      <c r="D611">
        <v>0</v>
      </c>
      <c r="E611">
        <v>0</v>
      </c>
      <c r="F611">
        <v>3.77</v>
      </c>
      <c r="G611">
        <v>0</v>
      </c>
      <c r="H611">
        <v>1</v>
      </c>
      <c r="I611">
        <v>0</v>
      </c>
      <c r="J611">
        <v>1</v>
      </c>
      <c r="K611">
        <v>1</v>
      </c>
      <c r="L611">
        <v>0</v>
      </c>
      <c r="M611">
        <v>0</v>
      </c>
      <c r="N611">
        <v>1</v>
      </c>
      <c r="O611">
        <v>0</v>
      </c>
      <c r="P611">
        <v>1.28</v>
      </c>
      <c r="Q611">
        <v>8.19</v>
      </c>
      <c r="R611">
        <v>3.13</v>
      </c>
      <c r="S611">
        <v>3.98</v>
      </c>
      <c r="T611">
        <v>0</v>
      </c>
      <c r="U611">
        <v>0.1</v>
      </c>
    </row>
    <row r="612" spans="1:21" x14ac:dyDescent="0.25">
      <c r="A612">
        <v>12264</v>
      </c>
      <c r="B612" t="s">
        <v>9484</v>
      </c>
      <c r="C612" t="s">
        <v>20892</v>
      </c>
      <c r="D612">
        <v>0</v>
      </c>
      <c r="E612">
        <v>1</v>
      </c>
      <c r="F612">
        <v>3.84</v>
      </c>
      <c r="G612">
        <v>0</v>
      </c>
      <c r="H612">
        <v>10</v>
      </c>
      <c r="I612">
        <v>0</v>
      </c>
      <c r="J612">
        <v>10</v>
      </c>
      <c r="K612">
        <v>9</v>
      </c>
      <c r="L612">
        <v>4</v>
      </c>
      <c r="M612">
        <v>1</v>
      </c>
      <c r="N612">
        <v>9</v>
      </c>
      <c r="O612">
        <v>4</v>
      </c>
      <c r="P612">
        <v>1.33</v>
      </c>
      <c r="Q612">
        <v>8.4700000000000006</v>
      </c>
      <c r="R612">
        <v>3.76</v>
      </c>
      <c r="S612">
        <v>3.98</v>
      </c>
      <c r="T612">
        <v>0</v>
      </c>
      <c r="U612">
        <v>0</v>
      </c>
    </row>
    <row r="613" spans="1:21" x14ac:dyDescent="0.25">
      <c r="A613">
        <v>10171</v>
      </c>
      <c r="B613" t="s">
        <v>5032</v>
      </c>
      <c r="C613" t="s">
        <v>20874</v>
      </c>
      <c r="D613">
        <v>1</v>
      </c>
      <c r="E613">
        <v>2</v>
      </c>
      <c r="F613">
        <v>3.91</v>
      </c>
      <c r="G613">
        <v>0</v>
      </c>
      <c r="H613">
        <v>30</v>
      </c>
      <c r="I613">
        <v>0</v>
      </c>
      <c r="J613">
        <v>30</v>
      </c>
      <c r="K613">
        <v>26</v>
      </c>
      <c r="L613">
        <v>13</v>
      </c>
      <c r="M613">
        <v>3</v>
      </c>
      <c r="N613">
        <v>31</v>
      </c>
      <c r="O613">
        <v>15</v>
      </c>
      <c r="P613">
        <v>1.37</v>
      </c>
      <c r="Q613">
        <v>9.27</v>
      </c>
      <c r="R613">
        <v>4.47</v>
      </c>
      <c r="S613">
        <v>3.98</v>
      </c>
      <c r="T613">
        <v>0</v>
      </c>
      <c r="U613">
        <v>0</v>
      </c>
    </row>
    <row r="614" spans="1:21" x14ac:dyDescent="0.25">
      <c r="A614">
        <v>9174</v>
      </c>
      <c r="B614" t="s">
        <v>10889</v>
      </c>
      <c r="C614" t="s">
        <v>20874</v>
      </c>
      <c r="D614">
        <v>1</v>
      </c>
      <c r="E614">
        <v>1</v>
      </c>
      <c r="F614">
        <v>3.94</v>
      </c>
      <c r="G614">
        <v>0</v>
      </c>
      <c r="H614">
        <v>15</v>
      </c>
      <c r="I614">
        <v>0</v>
      </c>
      <c r="J614">
        <v>15</v>
      </c>
      <c r="K614">
        <v>15</v>
      </c>
      <c r="L614">
        <v>7</v>
      </c>
      <c r="M614">
        <v>2</v>
      </c>
      <c r="N614">
        <v>12</v>
      </c>
      <c r="O614">
        <v>5</v>
      </c>
      <c r="P614">
        <v>1.32</v>
      </c>
      <c r="Q614">
        <v>7.21</v>
      </c>
      <c r="R614">
        <v>2.88</v>
      </c>
      <c r="S614">
        <v>3.98</v>
      </c>
      <c r="T614">
        <v>0</v>
      </c>
      <c r="U614">
        <v>0</v>
      </c>
    </row>
    <row r="615" spans="1:21" x14ac:dyDescent="0.25">
      <c r="A615">
        <v>7568</v>
      </c>
      <c r="B615" t="s">
        <v>10486</v>
      </c>
      <c r="C615" t="s">
        <v>20870</v>
      </c>
      <c r="D615">
        <v>0</v>
      </c>
      <c r="E615">
        <v>0</v>
      </c>
      <c r="F615">
        <v>3.7</v>
      </c>
      <c r="G615">
        <v>0</v>
      </c>
      <c r="H615">
        <v>1</v>
      </c>
      <c r="I615">
        <v>0</v>
      </c>
      <c r="J615">
        <v>1</v>
      </c>
      <c r="K615">
        <v>1</v>
      </c>
      <c r="L615">
        <v>0</v>
      </c>
      <c r="M615">
        <v>0</v>
      </c>
      <c r="N615">
        <v>1</v>
      </c>
      <c r="O615">
        <v>0</v>
      </c>
      <c r="P615">
        <v>1.27</v>
      </c>
      <c r="Q615">
        <v>8.0399999999999991</v>
      </c>
      <c r="R615">
        <v>3.09</v>
      </c>
      <c r="S615">
        <v>3.98</v>
      </c>
      <c r="T615">
        <v>0</v>
      </c>
      <c r="U615">
        <v>0.1</v>
      </c>
    </row>
    <row r="616" spans="1:21" x14ac:dyDescent="0.25">
      <c r="A616" t="s">
        <v>8623</v>
      </c>
      <c r="B616" t="s">
        <v>8624</v>
      </c>
      <c r="C616" t="s">
        <v>20867</v>
      </c>
      <c r="D616">
        <v>0</v>
      </c>
      <c r="E616">
        <v>0</v>
      </c>
      <c r="F616">
        <v>3.94</v>
      </c>
      <c r="G616">
        <v>0</v>
      </c>
      <c r="H616">
        <v>0</v>
      </c>
      <c r="I616">
        <v>0</v>
      </c>
      <c r="J616">
        <v>1</v>
      </c>
      <c r="K616">
        <v>1</v>
      </c>
      <c r="L616">
        <v>0</v>
      </c>
      <c r="M616">
        <v>0</v>
      </c>
      <c r="N616">
        <v>1</v>
      </c>
      <c r="O616">
        <v>0</v>
      </c>
      <c r="P616">
        <v>1.32</v>
      </c>
      <c r="Q616">
        <v>6.98</v>
      </c>
      <c r="R616">
        <v>2.95</v>
      </c>
      <c r="S616">
        <v>3.99</v>
      </c>
      <c r="T616">
        <v>0</v>
      </c>
      <c r="U616">
        <v>0</v>
      </c>
    </row>
    <row r="617" spans="1:21" x14ac:dyDescent="0.25">
      <c r="A617" t="s">
        <v>9454</v>
      </c>
      <c r="B617" t="s">
        <v>9455</v>
      </c>
      <c r="C617" t="s">
        <v>20877</v>
      </c>
      <c r="D617">
        <v>0</v>
      </c>
      <c r="E617">
        <v>0</v>
      </c>
      <c r="F617">
        <v>3.82</v>
      </c>
      <c r="G617">
        <v>0</v>
      </c>
      <c r="H617">
        <v>1</v>
      </c>
      <c r="I617">
        <v>0</v>
      </c>
      <c r="J617">
        <v>1</v>
      </c>
      <c r="K617">
        <v>1</v>
      </c>
      <c r="L617">
        <v>0</v>
      </c>
      <c r="M617">
        <v>0</v>
      </c>
      <c r="N617">
        <v>1</v>
      </c>
      <c r="O617">
        <v>0</v>
      </c>
      <c r="P617">
        <v>1.36</v>
      </c>
      <c r="Q617">
        <v>7.87</v>
      </c>
      <c r="R617">
        <v>4</v>
      </c>
      <c r="S617">
        <v>3.99</v>
      </c>
      <c r="T617">
        <v>0</v>
      </c>
      <c r="U617">
        <v>0.1</v>
      </c>
    </row>
    <row r="618" spans="1:21" x14ac:dyDescent="0.25">
      <c r="A618">
        <v>2080</v>
      </c>
      <c r="B618" t="s">
        <v>10522</v>
      </c>
      <c r="C618" t="s">
        <v>20895</v>
      </c>
      <c r="D618">
        <v>0</v>
      </c>
      <c r="E618">
        <v>0</v>
      </c>
      <c r="F618">
        <v>3.79</v>
      </c>
      <c r="G618">
        <v>0</v>
      </c>
      <c r="H618">
        <v>1</v>
      </c>
      <c r="I618">
        <v>0</v>
      </c>
      <c r="J618">
        <v>1</v>
      </c>
      <c r="K618">
        <v>1</v>
      </c>
      <c r="L618">
        <v>0</v>
      </c>
      <c r="M618">
        <v>0</v>
      </c>
      <c r="N618">
        <v>1</v>
      </c>
      <c r="O618">
        <v>0</v>
      </c>
      <c r="P618">
        <v>1.31</v>
      </c>
      <c r="Q618">
        <v>7.44</v>
      </c>
      <c r="R618">
        <v>3.17</v>
      </c>
      <c r="S618">
        <v>3.99</v>
      </c>
      <c r="T618">
        <v>0</v>
      </c>
      <c r="U618">
        <v>0.1</v>
      </c>
    </row>
    <row r="619" spans="1:21" x14ac:dyDescent="0.25">
      <c r="A619">
        <v>9460</v>
      </c>
      <c r="B619" t="s">
        <v>9689</v>
      </c>
      <c r="C619" t="s">
        <v>20886</v>
      </c>
      <c r="D619">
        <v>4</v>
      </c>
      <c r="E619">
        <v>3</v>
      </c>
      <c r="F619">
        <v>3.65</v>
      </c>
      <c r="G619">
        <v>5</v>
      </c>
      <c r="H619">
        <v>40</v>
      </c>
      <c r="I619">
        <v>0</v>
      </c>
      <c r="J619">
        <v>62</v>
      </c>
      <c r="K619">
        <v>58</v>
      </c>
      <c r="L619">
        <v>25</v>
      </c>
      <c r="M619">
        <v>8</v>
      </c>
      <c r="N619">
        <v>58</v>
      </c>
      <c r="O619">
        <v>18</v>
      </c>
      <c r="P619">
        <v>1.22</v>
      </c>
      <c r="Q619">
        <v>8.39</v>
      </c>
      <c r="R619">
        <v>2.59</v>
      </c>
      <c r="S619">
        <v>3.99</v>
      </c>
      <c r="T619">
        <v>0.5</v>
      </c>
      <c r="U619">
        <v>0.7</v>
      </c>
    </row>
    <row r="620" spans="1:21" x14ac:dyDescent="0.25">
      <c r="A620">
        <v>7501</v>
      </c>
      <c r="B620" t="s">
        <v>10152</v>
      </c>
      <c r="C620" t="s">
        <v>20881</v>
      </c>
      <c r="D620">
        <v>1</v>
      </c>
      <c r="E620">
        <v>1</v>
      </c>
      <c r="F620">
        <v>3.89</v>
      </c>
      <c r="G620">
        <v>0</v>
      </c>
      <c r="H620">
        <v>30</v>
      </c>
      <c r="I620">
        <v>0</v>
      </c>
      <c r="J620">
        <v>30</v>
      </c>
      <c r="K620">
        <v>28</v>
      </c>
      <c r="L620">
        <v>13</v>
      </c>
      <c r="M620">
        <v>3</v>
      </c>
      <c r="N620">
        <v>27</v>
      </c>
      <c r="O620">
        <v>14</v>
      </c>
      <c r="P620">
        <v>1.39</v>
      </c>
      <c r="Q620">
        <v>7.98</v>
      </c>
      <c r="R620">
        <v>4.13</v>
      </c>
      <c r="S620">
        <v>3.99</v>
      </c>
      <c r="T620">
        <v>0.1</v>
      </c>
      <c r="U620">
        <v>0.2</v>
      </c>
    </row>
    <row r="621" spans="1:21" x14ac:dyDescent="0.25">
      <c r="A621" t="s">
        <v>22778</v>
      </c>
      <c r="B621" t="s">
        <v>22779</v>
      </c>
      <c r="C621" t="s">
        <v>20877</v>
      </c>
      <c r="D621">
        <v>0</v>
      </c>
      <c r="E621">
        <v>0</v>
      </c>
      <c r="F621">
        <v>3.84</v>
      </c>
      <c r="G621">
        <v>0</v>
      </c>
      <c r="H621">
        <v>0</v>
      </c>
      <c r="I621">
        <v>0</v>
      </c>
      <c r="J621">
        <v>1</v>
      </c>
      <c r="K621">
        <v>1</v>
      </c>
      <c r="L621">
        <v>0</v>
      </c>
      <c r="M621">
        <v>0</v>
      </c>
      <c r="N621">
        <v>1</v>
      </c>
      <c r="O621">
        <v>0</v>
      </c>
      <c r="P621">
        <v>1.3</v>
      </c>
      <c r="Q621">
        <v>6.58</v>
      </c>
      <c r="R621">
        <v>2.76</v>
      </c>
      <c r="S621">
        <v>3.99</v>
      </c>
      <c r="T621">
        <v>0</v>
      </c>
      <c r="U621">
        <v>0</v>
      </c>
    </row>
    <row r="622" spans="1:21" x14ac:dyDescent="0.25">
      <c r="A622">
        <v>4734</v>
      </c>
      <c r="B622" t="s">
        <v>10770</v>
      </c>
      <c r="C622" t="s">
        <v>20883</v>
      </c>
      <c r="D622">
        <v>0</v>
      </c>
      <c r="E622">
        <v>0</v>
      </c>
      <c r="F622">
        <v>3.92</v>
      </c>
      <c r="G622">
        <v>0</v>
      </c>
      <c r="H622">
        <v>1</v>
      </c>
      <c r="I622">
        <v>0</v>
      </c>
      <c r="J622">
        <v>1</v>
      </c>
      <c r="K622">
        <v>1</v>
      </c>
      <c r="L622">
        <v>0</v>
      </c>
      <c r="M622">
        <v>0</v>
      </c>
      <c r="N622">
        <v>1</v>
      </c>
      <c r="O622">
        <v>0</v>
      </c>
      <c r="P622">
        <v>1.31</v>
      </c>
      <c r="Q622">
        <v>8.92</v>
      </c>
      <c r="R622">
        <v>3.72</v>
      </c>
      <c r="S622">
        <v>3.99</v>
      </c>
      <c r="T622">
        <v>0</v>
      </c>
      <c r="U622">
        <v>0.1</v>
      </c>
    </row>
    <row r="623" spans="1:21" x14ac:dyDescent="0.25">
      <c r="A623">
        <v>9794</v>
      </c>
      <c r="B623" t="s">
        <v>10438</v>
      </c>
      <c r="C623" t="s">
        <v>20872</v>
      </c>
      <c r="D623">
        <v>1</v>
      </c>
      <c r="E623">
        <v>1</v>
      </c>
      <c r="F623">
        <v>3.96</v>
      </c>
      <c r="G623">
        <v>0</v>
      </c>
      <c r="H623">
        <v>25</v>
      </c>
      <c r="I623">
        <v>0</v>
      </c>
      <c r="J623">
        <v>25</v>
      </c>
      <c r="K623">
        <v>20</v>
      </c>
      <c r="L623">
        <v>11</v>
      </c>
      <c r="M623">
        <v>2</v>
      </c>
      <c r="N623">
        <v>28</v>
      </c>
      <c r="O623">
        <v>15</v>
      </c>
      <c r="P623">
        <v>1.44</v>
      </c>
      <c r="Q623">
        <v>9.9700000000000006</v>
      </c>
      <c r="R623">
        <v>5.55</v>
      </c>
      <c r="S623">
        <v>3.99</v>
      </c>
      <c r="T623">
        <v>0</v>
      </c>
      <c r="U623">
        <v>0</v>
      </c>
    </row>
    <row r="624" spans="1:21" x14ac:dyDescent="0.25">
      <c r="A624" t="s">
        <v>9241</v>
      </c>
      <c r="B624" t="s">
        <v>9242</v>
      </c>
      <c r="C624" t="s">
        <v>20872</v>
      </c>
      <c r="D624">
        <v>0</v>
      </c>
      <c r="E624">
        <v>0</v>
      </c>
      <c r="F624">
        <v>3.77</v>
      </c>
      <c r="G624">
        <v>0</v>
      </c>
      <c r="H624">
        <v>1</v>
      </c>
      <c r="I624">
        <v>0</v>
      </c>
      <c r="J624">
        <v>1</v>
      </c>
      <c r="K624">
        <v>1</v>
      </c>
      <c r="L624">
        <v>0</v>
      </c>
      <c r="M624">
        <v>0</v>
      </c>
      <c r="N624">
        <v>1</v>
      </c>
      <c r="O624">
        <v>0</v>
      </c>
      <c r="P624">
        <v>1.35</v>
      </c>
      <c r="Q624">
        <v>8.4</v>
      </c>
      <c r="R624">
        <v>4.01</v>
      </c>
      <c r="S624">
        <v>3.99</v>
      </c>
      <c r="T624">
        <v>0</v>
      </c>
      <c r="U624">
        <v>0.1</v>
      </c>
    </row>
    <row r="625" spans="1:21" x14ac:dyDescent="0.25">
      <c r="A625" t="s">
        <v>22780</v>
      </c>
      <c r="B625" t="s">
        <v>22781</v>
      </c>
      <c r="C625" t="s">
        <v>20879</v>
      </c>
      <c r="D625">
        <v>0</v>
      </c>
      <c r="E625">
        <v>0</v>
      </c>
      <c r="F625">
        <v>3.97</v>
      </c>
      <c r="G625">
        <v>0</v>
      </c>
      <c r="H625">
        <v>1</v>
      </c>
      <c r="I625">
        <v>0</v>
      </c>
      <c r="J625">
        <v>1</v>
      </c>
      <c r="K625">
        <v>1</v>
      </c>
      <c r="L625">
        <v>0</v>
      </c>
      <c r="M625">
        <v>0</v>
      </c>
      <c r="N625">
        <v>1</v>
      </c>
      <c r="O625">
        <v>0</v>
      </c>
      <c r="P625">
        <v>1.36</v>
      </c>
      <c r="Q625">
        <v>8.42</v>
      </c>
      <c r="R625">
        <v>3.52</v>
      </c>
      <c r="S625">
        <v>3.99</v>
      </c>
      <c r="T625">
        <v>0</v>
      </c>
      <c r="U625">
        <v>0.1</v>
      </c>
    </row>
    <row r="626" spans="1:21" x14ac:dyDescent="0.25">
      <c r="A626">
        <v>10855</v>
      </c>
      <c r="B626" t="s">
        <v>10854</v>
      </c>
      <c r="C626" t="s">
        <v>20883</v>
      </c>
      <c r="D626">
        <v>3</v>
      </c>
      <c r="E626">
        <v>3</v>
      </c>
      <c r="F626">
        <v>3.62</v>
      </c>
      <c r="G626">
        <v>0</v>
      </c>
      <c r="H626">
        <v>55</v>
      </c>
      <c r="I626">
        <v>2</v>
      </c>
      <c r="J626">
        <v>55</v>
      </c>
      <c r="K626">
        <v>48</v>
      </c>
      <c r="L626">
        <v>22</v>
      </c>
      <c r="M626">
        <v>6</v>
      </c>
      <c r="N626">
        <v>55</v>
      </c>
      <c r="O626">
        <v>24</v>
      </c>
      <c r="P626">
        <v>1.31</v>
      </c>
      <c r="Q626">
        <v>8.9700000000000006</v>
      </c>
      <c r="R626">
        <v>3.9</v>
      </c>
      <c r="S626">
        <v>3.99</v>
      </c>
      <c r="T626">
        <v>0.3</v>
      </c>
      <c r="U626">
        <v>0.5</v>
      </c>
    </row>
    <row r="627" spans="1:21" x14ac:dyDescent="0.25">
      <c r="A627">
        <v>16215</v>
      </c>
      <c r="B627" t="s">
        <v>22782</v>
      </c>
      <c r="C627" t="s">
        <v>20883</v>
      </c>
      <c r="D627">
        <v>2</v>
      </c>
      <c r="E627">
        <v>2</v>
      </c>
      <c r="F627">
        <v>3.77</v>
      </c>
      <c r="G627">
        <v>0</v>
      </c>
      <c r="H627">
        <v>35</v>
      </c>
      <c r="I627">
        <v>0</v>
      </c>
      <c r="J627">
        <v>35</v>
      </c>
      <c r="K627">
        <v>30</v>
      </c>
      <c r="L627">
        <v>15</v>
      </c>
      <c r="M627">
        <v>4</v>
      </c>
      <c r="N627">
        <v>36</v>
      </c>
      <c r="O627">
        <v>17</v>
      </c>
      <c r="P627">
        <v>1.34</v>
      </c>
      <c r="Q627">
        <v>9.32</v>
      </c>
      <c r="R627">
        <v>4.25</v>
      </c>
      <c r="S627">
        <v>3.99</v>
      </c>
      <c r="T627">
        <v>0.2</v>
      </c>
      <c r="U627">
        <v>0.2</v>
      </c>
    </row>
    <row r="628" spans="1:21" x14ac:dyDescent="0.25">
      <c r="A628">
        <v>6499</v>
      </c>
      <c r="B628" t="s">
        <v>10474</v>
      </c>
      <c r="C628" t="s">
        <v>20868</v>
      </c>
      <c r="D628">
        <v>2</v>
      </c>
      <c r="E628">
        <v>2</v>
      </c>
      <c r="F628">
        <v>3.76</v>
      </c>
      <c r="G628">
        <v>0</v>
      </c>
      <c r="H628">
        <v>40</v>
      </c>
      <c r="I628">
        <v>0</v>
      </c>
      <c r="J628">
        <v>40</v>
      </c>
      <c r="K628">
        <v>38</v>
      </c>
      <c r="L628">
        <v>17</v>
      </c>
      <c r="M628">
        <v>4</v>
      </c>
      <c r="N628">
        <v>34</v>
      </c>
      <c r="O628">
        <v>15</v>
      </c>
      <c r="P628">
        <v>1.31</v>
      </c>
      <c r="Q628">
        <v>7.58</v>
      </c>
      <c r="R628">
        <v>3.27</v>
      </c>
      <c r="S628">
        <v>3.99</v>
      </c>
      <c r="T628">
        <v>0.1</v>
      </c>
      <c r="U628">
        <v>0.3</v>
      </c>
    </row>
    <row r="629" spans="1:21" x14ac:dyDescent="0.25">
      <c r="A629" t="s">
        <v>10116</v>
      </c>
      <c r="B629" t="s">
        <v>10117</v>
      </c>
      <c r="C629" t="s">
        <v>20891</v>
      </c>
      <c r="D629">
        <v>0</v>
      </c>
      <c r="E629">
        <v>0</v>
      </c>
      <c r="F629">
        <v>3.94</v>
      </c>
      <c r="G629">
        <v>0</v>
      </c>
      <c r="H629">
        <v>1</v>
      </c>
      <c r="I629">
        <v>0</v>
      </c>
      <c r="J629">
        <v>1</v>
      </c>
      <c r="K629">
        <v>1</v>
      </c>
      <c r="L629">
        <v>0</v>
      </c>
      <c r="M629">
        <v>0</v>
      </c>
      <c r="N629">
        <v>1</v>
      </c>
      <c r="O629">
        <v>0</v>
      </c>
      <c r="P629">
        <v>1.34</v>
      </c>
      <c r="Q629">
        <v>7.8</v>
      </c>
      <c r="R629">
        <v>3.42</v>
      </c>
      <c r="S629">
        <v>3.99</v>
      </c>
      <c r="T629">
        <v>0</v>
      </c>
      <c r="U629">
        <v>0.1</v>
      </c>
    </row>
    <row r="630" spans="1:21" x14ac:dyDescent="0.25">
      <c r="A630" t="s">
        <v>9003</v>
      </c>
      <c r="B630" t="s">
        <v>9004</v>
      </c>
      <c r="C630" t="s">
        <v>20885</v>
      </c>
      <c r="D630">
        <v>0</v>
      </c>
      <c r="E630">
        <v>0</v>
      </c>
      <c r="F630">
        <v>3.88</v>
      </c>
      <c r="G630">
        <v>0</v>
      </c>
      <c r="H630">
        <v>1</v>
      </c>
      <c r="I630">
        <v>0</v>
      </c>
      <c r="J630">
        <v>1</v>
      </c>
      <c r="K630">
        <v>1</v>
      </c>
      <c r="L630">
        <v>0</v>
      </c>
      <c r="M630">
        <v>0</v>
      </c>
      <c r="N630">
        <v>1</v>
      </c>
      <c r="O630">
        <v>0</v>
      </c>
      <c r="P630">
        <v>1.36</v>
      </c>
      <c r="Q630">
        <v>7.58</v>
      </c>
      <c r="R630">
        <v>3.58</v>
      </c>
      <c r="S630">
        <v>3.99</v>
      </c>
      <c r="T630">
        <v>0</v>
      </c>
      <c r="U630">
        <v>0.1</v>
      </c>
    </row>
    <row r="631" spans="1:21" x14ac:dyDescent="0.25">
      <c r="A631" t="s">
        <v>10344</v>
      </c>
      <c r="B631" t="s">
        <v>10345</v>
      </c>
      <c r="C631" t="s">
        <v>20888</v>
      </c>
      <c r="D631">
        <v>2</v>
      </c>
      <c r="E631">
        <v>2</v>
      </c>
      <c r="F631">
        <v>3.84</v>
      </c>
      <c r="G631">
        <v>5</v>
      </c>
      <c r="H631">
        <v>5</v>
      </c>
      <c r="I631">
        <v>0</v>
      </c>
      <c r="J631">
        <v>28</v>
      </c>
      <c r="K631">
        <v>26</v>
      </c>
      <c r="L631">
        <v>12</v>
      </c>
      <c r="M631">
        <v>3</v>
      </c>
      <c r="N631">
        <v>24</v>
      </c>
      <c r="O631">
        <v>10</v>
      </c>
      <c r="P631">
        <v>1.29</v>
      </c>
      <c r="Q631">
        <v>7.87</v>
      </c>
      <c r="R631">
        <v>3.24</v>
      </c>
      <c r="S631">
        <v>3.99</v>
      </c>
      <c r="T631">
        <v>0.3</v>
      </c>
      <c r="U631">
        <v>0.4</v>
      </c>
    </row>
    <row r="632" spans="1:21" x14ac:dyDescent="0.25">
      <c r="A632" t="s">
        <v>9948</v>
      </c>
      <c r="B632" t="s">
        <v>9949</v>
      </c>
      <c r="C632" t="s">
        <v>20871</v>
      </c>
      <c r="D632">
        <v>0</v>
      </c>
      <c r="E632">
        <v>0</v>
      </c>
      <c r="F632">
        <v>3.97</v>
      </c>
      <c r="G632">
        <v>0</v>
      </c>
      <c r="H632">
        <v>0</v>
      </c>
      <c r="I632">
        <v>0</v>
      </c>
      <c r="J632">
        <v>1</v>
      </c>
      <c r="K632">
        <v>1</v>
      </c>
      <c r="L632">
        <v>0</v>
      </c>
      <c r="M632">
        <v>0</v>
      </c>
      <c r="N632">
        <v>1</v>
      </c>
      <c r="O632">
        <v>0</v>
      </c>
      <c r="P632">
        <v>1.3</v>
      </c>
      <c r="Q632">
        <v>6.62</v>
      </c>
      <c r="R632">
        <v>2.54</v>
      </c>
      <c r="S632">
        <v>4</v>
      </c>
      <c r="T632">
        <v>0</v>
      </c>
      <c r="U632">
        <v>0</v>
      </c>
    </row>
    <row r="633" spans="1:21" x14ac:dyDescent="0.25">
      <c r="A633" t="s">
        <v>9561</v>
      </c>
      <c r="B633" t="s">
        <v>9562</v>
      </c>
      <c r="C633" t="s">
        <v>20891</v>
      </c>
      <c r="D633">
        <v>0</v>
      </c>
      <c r="E633">
        <v>0</v>
      </c>
      <c r="F633">
        <v>3.92</v>
      </c>
      <c r="G633">
        <v>0</v>
      </c>
      <c r="H633">
        <v>1</v>
      </c>
      <c r="I633">
        <v>0</v>
      </c>
      <c r="J633">
        <v>1</v>
      </c>
      <c r="K633">
        <v>1</v>
      </c>
      <c r="L633">
        <v>0</v>
      </c>
      <c r="M633">
        <v>0</v>
      </c>
      <c r="N633">
        <v>1</v>
      </c>
      <c r="O633">
        <v>0</v>
      </c>
      <c r="P633">
        <v>1.32</v>
      </c>
      <c r="Q633">
        <v>7.07</v>
      </c>
      <c r="R633">
        <v>2.84</v>
      </c>
      <c r="S633">
        <v>4</v>
      </c>
      <c r="T633">
        <v>0</v>
      </c>
      <c r="U633">
        <v>0.1</v>
      </c>
    </row>
    <row r="634" spans="1:21" x14ac:dyDescent="0.25">
      <c r="A634">
        <v>6955</v>
      </c>
      <c r="B634" t="s">
        <v>10533</v>
      </c>
      <c r="C634" t="s">
        <v>20888</v>
      </c>
      <c r="D634">
        <v>0</v>
      </c>
      <c r="E634">
        <v>0</v>
      </c>
      <c r="F634">
        <v>3.64</v>
      </c>
      <c r="G634">
        <v>0</v>
      </c>
      <c r="H634">
        <v>1</v>
      </c>
      <c r="I634">
        <v>0</v>
      </c>
      <c r="J634">
        <v>1</v>
      </c>
      <c r="K634">
        <v>1</v>
      </c>
      <c r="L634">
        <v>0</v>
      </c>
      <c r="M634">
        <v>0</v>
      </c>
      <c r="N634">
        <v>1</v>
      </c>
      <c r="O634">
        <v>0</v>
      </c>
      <c r="P634">
        <v>1.21</v>
      </c>
      <c r="Q634">
        <v>7.3</v>
      </c>
      <c r="R634">
        <v>2.17</v>
      </c>
      <c r="S634">
        <v>4</v>
      </c>
      <c r="T634">
        <v>0</v>
      </c>
      <c r="U634">
        <v>0.1</v>
      </c>
    </row>
    <row r="635" spans="1:21" x14ac:dyDescent="0.25">
      <c r="A635">
        <v>9939</v>
      </c>
      <c r="B635" t="s">
        <v>10670</v>
      </c>
      <c r="C635" t="s">
        <v>20884</v>
      </c>
      <c r="D635">
        <v>0</v>
      </c>
      <c r="E635">
        <v>0</v>
      </c>
      <c r="F635">
        <v>3.93</v>
      </c>
      <c r="G635">
        <v>0</v>
      </c>
      <c r="H635">
        <v>1</v>
      </c>
      <c r="I635">
        <v>0</v>
      </c>
      <c r="J635">
        <v>1</v>
      </c>
      <c r="K635">
        <v>1</v>
      </c>
      <c r="L635">
        <v>0</v>
      </c>
      <c r="M635">
        <v>0</v>
      </c>
      <c r="N635">
        <v>1</v>
      </c>
      <c r="O635">
        <v>0</v>
      </c>
      <c r="P635">
        <v>1.37</v>
      </c>
      <c r="Q635">
        <v>6.62</v>
      </c>
      <c r="R635">
        <v>2.91</v>
      </c>
      <c r="S635">
        <v>4</v>
      </c>
      <c r="T635">
        <v>0</v>
      </c>
      <c r="U635">
        <v>0.1</v>
      </c>
    </row>
    <row r="636" spans="1:21" x14ac:dyDescent="0.25">
      <c r="A636">
        <v>4806</v>
      </c>
      <c r="B636" t="s">
        <v>10451</v>
      </c>
      <c r="C636" t="s">
        <v>20893</v>
      </c>
      <c r="D636">
        <v>10</v>
      </c>
      <c r="E636">
        <v>11</v>
      </c>
      <c r="F636">
        <v>3.96</v>
      </c>
      <c r="G636">
        <v>29</v>
      </c>
      <c r="H636">
        <v>29</v>
      </c>
      <c r="I636">
        <v>0</v>
      </c>
      <c r="J636">
        <v>181</v>
      </c>
      <c r="K636">
        <v>161</v>
      </c>
      <c r="L636">
        <v>80</v>
      </c>
      <c r="M636">
        <v>18</v>
      </c>
      <c r="N636">
        <v>177</v>
      </c>
      <c r="O636">
        <v>83</v>
      </c>
      <c r="P636">
        <v>1.35</v>
      </c>
      <c r="Q636">
        <v>8.7799999999999994</v>
      </c>
      <c r="R636">
        <v>4.1500000000000004</v>
      </c>
      <c r="S636">
        <v>4</v>
      </c>
      <c r="T636">
        <v>2.2000000000000002</v>
      </c>
      <c r="U636">
        <v>2.1</v>
      </c>
    </row>
    <row r="637" spans="1:21" x14ac:dyDescent="0.25">
      <c r="A637">
        <v>12833</v>
      </c>
      <c r="B637" t="s">
        <v>9870</v>
      </c>
      <c r="C637" t="s">
        <v>20878</v>
      </c>
      <c r="D637">
        <v>4</v>
      </c>
      <c r="E637">
        <v>4</v>
      </c>
      <c r="F637">
        <v>4.0599999999999996</v>
      </c>
      <c r="G637">
        <v>6</v>
      </c>
      <c r="H637">
        <v>36</v>
      </c>
      <c r="I637">
        <v>0</v>
      </c>
      <c r="J637">
        <v>67</v>
      </c>
      <c r="K637">
        <v>61</v>
      </c>
      <c r="L637">
        <v>30</v>
      </c>
      <c r="M637">
        <v>7</v>
      </c>
      <c r="N637">
        <v>66</v>
      </c>
      <c r="O637">
        <v>30</v>
      </c>
      <c r="P637">
        <v>1.36</v>
      </c>
      <c r="Q637">
        <v>8.93</v>
      </c>
      <c r="R637">
        <v>4.04</v>
      </c>
      <c r="S637">
        <v>4</v>
      </c>
      <c r="T637">
        <v>0.5</v>
      </c>
      <c r="U637">
        <v>0.5</v>
      </c>
    </row>
    <row r="638" spans="1:21" x14ac:dyDescent="0.25">
      <c r="A638">
        <v>3970</v>
      </c>
      <c r="B638" t="s">
        <v>10518</v>
      </c>
      <c r="C638" t="s">
        <v>20892</v>
      </c>
      <c r="D638">
        <v>0</v>
      </c>
      <c r="E638">
        <v>1</v>
      </c>
      <c r="F638">
        <v>3.76</v>
      </c>
      <c r="G638">
        <v>0</v>
      </c>
      <c r="H638">
        <v>10</v>
      </c>
      <c r="I638">
        <v>0</v>
      </c>
      <c r="J638">
        <v>10</v>
      </c>
      <c r="K638">
        <v>10</v>
      </c>
      <c r="L638">
        <v>4</v>
      </c>
      <c r="M638">
        <v>1</v>
      </c>
      <c r="N638">
        <v>8</v>
      </c>
      <c r="O638">
        <v>2</v>
      </c>
      <c r="P638">
        <v>1.24</v>
      </c>
      <c r="Q638">
        <v>7.12</v>
      </c>
      <c r="R638">
        <v>2.19</v>
      </c>
      <c r="S638">
        <v>4</v>
      </c>
      <c r="T638">
        <v>0</v>
      </c>
      <c r="U638">
        <v>0</v>
      </c>
    </row>
    <row r="639" spans="1:21" x14ac:dyDescent="0.25">
      <c r="A639">
        <v>4424</v>
      </c>
      <c r="B639" t="s">
        <v>10534</v>
      </c>
      <c r="C639" t="s">
        <v>20871</v>
      </c>
      <c r="D639">
        <v>9</v>
      </c>
      <c r="E639">
        <v>10</v>
      </c>
      <c r="F639">
        <v>4.0599999999999996</v>
      </c>
      <c r="G639">
        <v>28</v>
      </c>
      <c r="H639">
        <v>28</v>
      </c>
      <c r="I639">
        <v>0</v>
      </c>
      <c r="J639">
        <v>165</v>
      </c>
      <c r="K639">
        <v>176</v>
      </c>
      <c r="L639">
        <v>74</v>
      </c>
      <c r="M639">
        <v>15</v>
      </c>
      <c r="N639">
        <v>105</v>
      </c>
      <c r="O639">
        <v>46</v>
      </c>
      <c r="P639">
        <v>1.35</v>
      </c>
      <c r="Q639">
        <v>5.76</v>
      </c>
      <c r="R639">
        <v>2.5299999999999998</v>
      </c>
      <c r="S639">
        <v>4</v>
      </c>
      <c r="T639">
        <v>1.7</v>
      </c>
      <c r="U639">
        <v>1</v>
      </c>
    </row>
    <row r="640" spans="1:21" x14ac:dyDescent="0.25">
      <c r="A640" t="s">
        <v>8160</v>
      </c>
      <c r="B640" t="s">
        <v>8161</v>
      </c>
      <c r="C640" t="s">
        <v>20876</v>
      </c>
      <c r="D640">
        <v>0</v>
      </c>
      <c r="E640">
        <v>0</v>
      </c>
      <c r="F640">
        <v>3.79</v>
      </c>
      <c r="G640">
        <v>0</v>
      </c>
      <c r="H640">
        <v>1</v>
      </c>
      <c r="I640">
        <v>0</v>
      </c>
      <c r="J640">
        <v>1</v>
      </c>
      <c r="K640">
        <v>1</v>
      </c>
      <c r="L640">
        <v>0</v>
      </c>
      <c r="M640">
        <v>0</v>
      </c>
      <c r="N640">
        <v>1</v>
      </c>
      <c r="O640">
        <v>0</v>
      </c>
      <c r="P640">
        <v>1.32</v>
      </c>
      <c r="Q640">
        <v>8</v>
      </c>
      <c r="R640">
        <v>3.59</v>
      </c>
      <c r="S640">
        <v>4</v>
      </c>
      <c r="T640">
        <v>0</v>
      </c>
      <c r="U640">
        <v>0.1</v>
      </c>
    </row>
    <row r="641" spans="1:21" x14ac:dyDescent="0.25">
      <c r="A641" t="s">
        <v>10138</v>
      </c>
      <c r="B641" t="s">
        <v>10139</v>
      </c>
      <c r="C641" t="s">
        <v>20881</v>
      </c>
      <c r="D641">
        <v>0</v>
      </c>
      <c r="E641">
        <v>0</v>
      </c>
      <c r="F641">
        <v>3.88</v>
      </c>
      <c r="G641">
        <v>0</v>
      </c>
      <c r="H641">
        <v>1</v>
      </c>
      <c r="I641">
        <v>0</v>
      </c>
      <c r="J641">
        <v>1</v>
      </c>
      <c r="K641">
        <v>1</v>
      </c>
      <c r="L641">
        <v>0</v>
      </c>
      <c r="M641">
        <v>0</v>
      </c>
      <c r="N641">
        <v>1</v>
      </c>
      <c r="O641">
        <v>0</v>
      </c>
      <c r="P641">
        <v>1.35</v>
      </c>
      <c r="Q641">
        <v>8.3699999999999992</v>
      </c>
      <c r="R641">
        <v>3.87</v>
      </c>
      <c r="S641">
        <v>4</v>
      </c>
      <c r="T641">
        <v>0</v>
      </c>
      <c r="U641">
        <v>0.1</v>
      </c>
    </row>
    <row r="642" spans="1:21" x14ac:dyDescent="0.25">
      <c r="A642" t="s">
        <v>10264</v>
      </c>
      <c r="B642" t="s">
        <v>10265</v>
      </c>
      <c r="C642" t="s">
        <v>20869</v>
      </c>
      <c r="D642">
        <v>0</v>
      </c>
      <c r="E642">
        <v>0</v>
      </c>
      <c r="F642">
        <v>3.86</v>
      </c>
      <c r="G642">
        <v>0</v>
      </c>
      <c r="H642">
        <v>1</v>
      </c>
      <c r="I642">
        <v>0</v>
      </c>
      <c r="J642">
        <v>1</v>
      </c>
      <c r="K642">
        <v>1</v>
      </c>
      <c r="L642">
        <v>0</v>
      </c>
      <c r="M642">
        <v>0</v>
      </c>
      <c r="N642">
        <v>1</v>
      </c>
      <c r="O642">
        <v>0</v>
      </c>
      <c r="P642">
        <v>1.29</v>
      </c>
      <c r="Q642">
        <v>7.52</v>
      </c>
      <c r="R642">
        <v>2.87</v>
      </c>
      <c r="S642">
        <v>4</v>
      </c>
      <c r="T642">
        <v>0</v>
      </c>
      <c r="U642">
        <v>0.1</v>
      </c>
    </row>
    <row r="643" spans="1:21" x14ac:dyDescent="0.25">
      <c r="A643" t="s">
        <v>10480</v>
      </c>
      <c r="B643" t="s">
        <v>10481</v>
      </c>
      <c r="C643" t="s">
        <v>20869</v>
      </c>
      <c r="D643">
        <v>0</v>
      </c>
      <c r="E643">
        <v>1</v>
      </c>
      <c r="F643">
        <v>3.86</v>
      </c>
      <c r="G643">
        <v>0</v>
      </c>
      <c r="H643">
        <v>10</v>
      </c>
      <c r="I643">
        <v>0</v>
      </c>
      <c r="J643">
        <v>10</v>
      </c>
      <c r="K643">
        <v>9</v>
      </c>
      <c r="L643">
        <v>4</v>
      </c>
      <c r="M643">
        <v>1</v>
      </c>
      <c r="N643">
        <v>9</v>
      </c>
      <c r="O643">
        <v>4</v>
      </c>
      <c r="P643">
        <v>1.34</v>
      </c>
      <c r="Q643">
        <v>8.2100000000000009</v>
      </c>
      <c r="R643">
        <v>3.74</v>
      </c>
      <c r="S643">
        <v>4</v>
      </c>
      <c r="T643">
        <v>0</v>
      </c>
      <c r="U643">
        <v>0</v>
      </c>
    </row>
    <row r="644" spans="1:21" x14ac:dyDescent="0.25">
      <c r="A644" t="s">
        <v>22783</v>
      </c>
      <c r="B644" t="s">
        <v>22784</v>
      </c>
      <c r="C644" t="s">
        <v>20885</v>
      </c>
      <c r="D644">
        <v>0</v>
      </c>
      <c r="E644">
        <v>0</v>
      </c>
      <c r="F644">
        <v>3.93</v>
      </c>
      <c r="G644">
        <v>0</v>
      </c>
      <c r="H644">
        <v>1</v>
      </c>
      <c r="I644">
        <v>0</v>
      </c>
      <c r="J644">
        <v>1</v>
      </c>
      <c r="K644">
        <v>1</v>
      </c>
      <c r="L644">
        <v>0</v>
      </c>
      <c r="M644">
        <v>0</v>
      </c>
      <c r="N644">
        <v>1</v>
      </c>
      <c r="O644">
        <v>0</v>
      </c>
      <c r="P644">
        <v>1.33</v>
      </c>
      <c r="Q644">
        <v>7.32</v>
      </c>
      <c r="R644">
        <v>3.14</v>
      </c>
      <c r="S644">
        <v>4</v>
      </c>
      <c r="T644">
        <v>0</v>
      </c>
      <c r="U644">
        <v>0.1</v>
      </c>
    </row>
    <row r="645" spans="1:21" x14ac:dyDescent="0.25">
      <c r="A645">
        <v>13762</v>
      </c>
      <c r="B645" t="s">
        <v>9986</v>
      </c>
      <c r="C645" t="s">
        <v>20885</v>
      </c>
      <c r="D645">
        <v>2</v>
      </c>
      <c r="E645">
        <v>2</v>
      </c>
      <c r="F645">
        <v>3.94</v>
      </c>
      <c r="G645">
        <v>5</v>
      </c>
      <c r="H645">
        <v>5</v>
      </c>
      <c r="I645">
        <v>0</v>
      </c>
      <c r="J645">
        <v>27</v>
      </c>
      <c r="K645">
        <v>28</v>
      </c>
      <c r="L645">
        <v>12</v>
      </c>
      <c r="M645">
        <v>3</v>
      </c>
      <c r="N645">
        <v>21</v>
      </c>
      <c r="O645">
        <v>8</v>
      </c>
      <c r="P645">
        <v>1.28</v>
      </c>
      <c r="Q645">
        <v>7</v>
      </c>
      <c r="R645">
        <v>2.5</v>
      </c>
      <c r="S645">
        <v>4</v>
      </c>
      <c r="T645">
        <v>0.3</v>
      </c>
      <c r="U645">
        <v>0.2</v>
      </c>
    </row>
    <row r="646" spans="1:21" x14ac:dyDescent="0.25">
      <c r="A646" t="s">
        <v>9608</v>
      </c>
      <c r="B646" t="s">
        <v>9609</v>
      </c>
      <c r="C646" t="s">
        <v>20881</v>
      </c>
      <c r="D646">
        <v>0</v>
      </c>
      <c r="E646">
        <v>0</v>
      </c>
      <c r="F646">
        <v>3.85</v>
      </c>
      <c r="G646">
        <v>0</v>
      </c>
      <c r="H646">
        <v>1</v>
      </c>
      <c r="I646">
        <v>0</v>
      </c>
      <c r="J646">
        <v>1</v>
      </c>
      <c r="K646">
        <v>1</v>
      </c>
      <c r="L646">
        <v>0</v>
      </c>
      <c r="M646">
        <v>0</v>
      </c>
      <c r="N646">
        <v>1</v>
      </c>
      <c r="O646">
        <v>0</v>
      </c>
      <c r="P646">
        <v>1.32</v>
      </c>
      <c r="Q646">
        <v>7.77</v>
      </c>
      <c r="R646">
        <v>3.28</v>
      </c>
      <c r="S646">
        <v>4</v>
      </c>
      <c r="T646">
        <v>0</v>
      </c>
      <c r="U646">
        <v>0.1</v>
      </c>
    </row>
    <row r="647" spans="1:21" x14ac:dyDescent="0.25">
      <c r="A647" t="s">
        <v>8715</v>
      </c>
      <c r="B647" t="s">
        <v>8716</v>
      </c>
      <c r="C647" t="s">
        <v>20891</v>
      </c>
      <c r="D647">
        <v>0</v>
      </c>
      <c r="E647">
        <v>0</v>
      </c>
      <c r="F647">
        <v>4.0199999999999996</v>
      </c>
      <c r="G647">
        <v>0</v>
      </c>
      <c r="H647">
        <v>0</v>
      </c>
      <c r="I647">
        <v>0</v>
      </c>
      <c r="J647">
        <v>1</v>
      </c>
      <c r="K647">
        <v>1</v>
      </c>
      <c r="L647">
        <v>0</v>
      </c>
      <c r="M647">
        <v>0</v>
      </c>
      <c r="N647">
        <v>1</v>
      </c>
      <c r="O647">
        <v>0</v>
      </c>
      <c r="P647">
        <v>1.3</v>
      </c>
      <c r="Q647">
        <v>7.13</v>
      </c>
      <c r="R647">
        <v>2.62</v>
      </c>
      <c r="S647">
        <v>4.01</v>
      </c>
      <c r="T647">
        <v>0</v>
      </c>
      <c r="U647">
        <v>0</v>
      </c>
    </row>
    <row r="648" spans="1:21" x14ac:dyDescent="0.25">
      <c r="A648" t="s">
        <v>8519</v>
      </c>
      <c r="B648" t="s">
        <v>8520</v>
      </c>
      <c r="C648" t="s">
        <v>20867</v>
      </c>
      <c r="D648">
        <v>0</v>
      </c>
      <c r="E648">
        <v>0</v>
      </c>
      <c r="F648">
        <v>3.89</v>
      </c>
      <c r="G648">
        <v>0</v>
      </c>
      <c r="H648">
        <v>1</v>
      </c>
      <c r="I648">
        <v>0</v>
      </c>
      <c r="J648">
        <v>1</v>
      </c>
      <c r="K648">
        <v>1</v>
      </c>
      <c r="L648">
        <v>0</v>
      </c>
      <c r="M648">
        <v>0</v>
      </c>
      <c r="N648">
        <v>1</v>
      </c>
      <c r="O648">
        <v>0</v>
      </c>
      <c r="P648">
        <v>1.36</v>
      </c>
      <c r="Q648">
        <v>7.24</v>
      </c>
      <c r="R648">
        <v>3.48</v>
      </c>
      <c r="S648">
        <v>4.01</v>
      </c>
      <c r="T648">
        <v>0</v>
      </c>
      <c r="U648">
        <v>0.1</v>
      </c>
    </row>
    <row r="649" spans="1:21" x14ac:dyDescent="0.25">
      <c r="A649" t="s">
        <v>10446</v>
      </c>
      <c r="B649" t="s">
        <v>10447</v>
      </c>
      <c r="C649" t="s">
        <v>20870</v>
      </c>
      <c r="D649">
        <v>1</v>
      </c>
      <c r="E649">
        <v>1</v>
      </c>
      <c r="F649">
        <v>3.77</v>
      </c>
      <c r="G649">
        <v>0</v>
      </c>
      <c r="H649">
        <v>25</v>
      </c>
      <c r="I649">
        <v>0</v>
      </c>
      <c r="J649">
        <v>25</v>
      </c>
      <c r="K649">
        <v>22</v>
      </c>
      <c r="L649">
        <v>10</v>
      </c>
      <c r="M649">
        <v>3</v>
      </c>
      <c r="N649">
        <v>24</v>
      </c>
      <c r="O649">
        <v>11</v>
      </c>
      <c r="P649">
        <v>1.32</v>
      </c>
      <c r="Q649">
        <v>8.68</v>
      </c>
      <c r="R649">
        <v>3.84</v>
      </c>
      <c r="S649">
        <v>4.01</v>
      </c>
      <c r="T649">
        <v>0.1</v>
      </c>
      <c r="U649">
        <v>0.1</v>
      </c>
    </row>
    <row r="650" spans="1:21" x14ac:dyDescent="0.25">
      <c r="A650">
        <v>4138</v>
      </c>
      <c r="B650" t="s">
        <v>10696</v>
      </c>
      <c r="C650" t="s">
        <v>1</v>
      </c>
      <c r="D650">
        <v>1</v>
      </c>
      <c r="E650">
        <v>1</v>
      </c>
      <c r="F650">
        <v>3.8</v>
      </c>
      <c r="G650">
        <v>0</v>
      </c>
      <c r="H650">
        <v>15</v>
      </c>
      <c r="I650">
        <v>0</v>
      </c>
      <c r="J650">
        <v>15</v>
      </c>
      <c r="K650">
        <v>14</v>
      </c>
      <c r="L650">
        <v>6</v>
      </c>
      <c r="M650">
        <v>2</v>
      </c>
      <c r="N650">
        <v>13</v>
      </c>
      <c r="O650">
        <v>4</v>
      </c>
      <c r="P650">
        <v>1.26</v>
      </c>
      <c r="Q650">
        <v>7.58</v>
      </c>
      <c r="R650">
        <v>2.7</v>
      </c>
      <c r="S650">
        <v>4.01</v>
      </c>
      <c r="T650">
        <v>0</v>
      </c>
      <c r="U650">
        <v>0</v>
      </c>
    </row>
    <row r="651" spans="1:21" x14ac:dyDescent="0.25">
      <c r="A651" t="s">
        <v>9079</v>
      </c>
      <c r="B651" t="s">
        <v>9080</v>
      </c>
      <c r="C651" t="s">
        <v>20870</v>
      </c>
      <c r="D651">
        <v>0</v>
      </c>
      <c r="E651">
        <v>0</v>
      </c>
      <c r="F651">
        <v>3.79</v>
      </c>
      <c r="G651">
        <v>0</v>
      </c>
      <c r="H651">
        <v>1</v>
      </c>
      <c r="I651">
        <v>0</v>
      </c>
      <c r="J651">
        <v>1</v>
      </c>
      <c r="K651">
        <v>1</v>
      </c>
      <c r="L651">
        <v>0</v>
      </c>
      <c r="M651">
        <v>0</v>
      </c>
      <c r="N651">
        <v>1</v>
      </c>
      <c r="O651">
        <v>0</v>
      </c>
      <c r="P651">
        <v>1.29</v>
      </c>
      <c r="Q651">
        <v>8.3699999999999992</v>
      </c>
      <c r="R651">
        <v>3.39</v>
      </c>
      <c r="S651">
        <v>4.01</v>
      </c>
      <c r="T651">
        <v>0</v>
      </c>
      <c r="U651">
        <v>0.1</v>
      </c>
    </row>
    <row r="652" spans="1:21" x14ac:dyDescent="0.25">
      <c r="A652" t="s">
        <v>10194</v>
      </c>
      <c r="B652" t="s">
        <v>10195</v>
      </c>
      <c r="C652" t="s">
        <v>20865</v>
      </c>
      <c r="D652">
        <v>0</v>
      </c>
      <c r="E652">
        <v>0</v>
      </c>
      <c r="F652">
        <v>3.82</v>
      </c>
      <c r="G652">
        <v>0</v>
      </c>
      <c r="H652">
        <v>0</v>
      </c>
      <c r="I652">
        <v>0</v>
      </c>
      <c r="J652">
        <v>1</v>
      </c>
      <c r="K652">
        <v>1</v>
      </c>
      <c r="L652">
        <v>0</v>
      </c>
      <c r="M652">
        <v>0</v>
      </c>
      <c r="N652">
        <v>1</v>
      </c>
      <c r="O652">
        <v>0</v>
      </c>
      <c r="P652">
        <v>1.24</v>
      </c>
      <c r="Q652">
        <v>6.57</v>
      </c>
      <c r="R652">
        <v>2.12</v>
      </c>
      <c r="S652">
        <v>4.01</v>
      </c>
      <c r="T652">
        <v>0</v>
      </c>
      <c r="U652">
        <v>0</v>
      </c>
    </row>
    <row r="653" spans="1:21" x14ac:dyDescent="0.25">
      <c r="A653">
        <v>11618</v>
      </c>
      <c r="B653" t="s">
        <v>9962</v>
      </c>
      <c r="C653" t="s">
        <v>20877</v>
      </c>
      <c r="D653">
        <v>0</v>
      </c>
      <c r="E653">
        <v>0</v>
      </c>
      <c r="F653">
        <v>3.84</v>
      </c>
      <c r="G653">
        <v>0</v>
      </c>
      <c r="H653">
        <v>1</v>
      </c>
      <c r="I653">
        <v>0</v>
      </c>
      <c r="J653">
        <v>1</v>
      </c>
      <c r="K653">
        <v>1</v>
      </c>
      <c r="L653">
        <v>0</v>
      </c>
      <c r="M653">
        <v>0</v>
      </c>
      <c r="N653">
        <v>1</v>
      </c>
      <c r="O653">
        <v>0</v>
      </c>
      <c r="P653">
        <v>1.38</v>
      </c>
      <c r="Q653">
        <v>7.66</v>
      </c>
      <c r="R653">
        <v>4.0599999999999996</v>
      </c>
      <c r="S653">
        <v>4.01</v>
      </c>
      <c r="T653">
        <v>0</v>
      </c>
      <c r="U653">
        <v>0.1</v>
      </c>
    </row>
    <row r="654" spans="1:21" x14ac:dyDescent="0.25">
      <c r="A654">
        <v>10130</v>
      </c>
      <c r="B654" t="s">
        <v>10519</v>
      </c>
      <c r="C654" t="s">
        <v>20885</v>
      </c>
      <c r="D654">
        <v>11</v>
      </c>
      <c r="E654">
        <v>12</v>
      </c>
      <c r="F654">
        <v>3.98</v>
      </c>
      <c r="G654">
        <v>32</v>
      </c>
      <c r="H654">
        <v>32</v>
      </c>
      <c r="I654">
        <v>0</v>
      </c>
      <c r="J654">
        <v>201</v>
      </c>
      <c r="K654">
        <v>214</v>
      </c>
      <c r="L654">
        <v>89</v>
      </c>
      <c r="M654">
        <v>21</v>
      </c>
      <c r="N654">
        <v>136</v>
      </c>
      <c r="O654">
        <v>52</v>
      </c>
      <c r="P654">
        <v>1.32</v>
      </c>
      <c r="Q654">
        <v>6.08</v>
      </c>
      <c r="R654">
        <v>2.3199999999999998</v>
      </c>
      <c r="S654">
        <v>4.01</v>
      </c>
      <c r="T654">
        <v>2.2000000000000002</v>
      </c>
      <c r="U654">
        <v>1.6</v>
      </c>
    </row>
    <row r="655" spans="1:21" x14ac:dyDescent="0.25">
      <c r="A655">
        <v>5221</v>
      </c>
      <c r="B655" t="s">
        <v>10594</v>
      </c>
      <c r="C655" t="s">
        <v>20865</v>
      </c>
      <c r="D655">
        <v>0</v>
      </c>
      <c r="E655">
        <v>0</v>
      </c>
      <c r="F655">
        <v>3.65</v>
      </c>
      <c r="G655">
        <v>0</v>
      </c>
      <c r="H655">
        <v>1</v>
      </c>
      <c r="I655">
        <v>0</v>
      </c>
      <c r="J655">
        <v>1</v>
      </c>
      <c r="K655">
        <v>1</v>
      </c>
      <c r="L655">
        <v>0</v>
      </c>
      <c r="M655">
        <v>0</v>
      </c>
      <c r="N655">
        <v>1</v>
      </c>
      <c r="O655">
        <v>0</v>
      </c>
      <c r="P655">
        <v>1.26</v>
      </c>
      <c r="Q655">
        <v>7.05</v>
      </c>
      <c r="R655">
        <v>2.67</v>
      </c>
      <c r="S655">
        <v>4.01</v>
      </c>
      <c r="T655">
        <v>0</v>
      </c>
      <c r="U655">
        <v>0.1</v>
      </c>
    </row>
    <row r="656" spans="1:21" x14ac:dyDescent="0.25">
      <c r="A656">
        <v>4457</v>
      </c>
      <c r="B656" t="s">
        <v>10106</v>
      </c>
      <c r="C656" t="s">
        <v>20891</v>
      </c>
      <c r="D656">
        <v>0</v>
      </c>
      <c r="E656">
        <v>0</v>
      </c>
      <c r="F656">
        <v>3.96</v>
      </c>
      <c r="G656">
        <v>0</v>
      </c>
      <c r="H656">
        <v>1</v>
      </c>
      <c r="I656">
        <v>0</v>
      </c>
      <c r="J656">
        <v>1</v>
      </c>
      <c r="K656">
        <v>1</v>
      </c>
      <c r="L656">
        <v>0</v>
      </c>
      <c r="M656">
        <v>0</v>
      </c>
      <c r="N656">
        <v>1</v>
      </c>
      <c r="O656">
        <v>0</v>
      </c>
      <c r="P656">
        <v>1.34</v>
      </c>
      <c r="Q656">
        <v>7.65</v>
      </c>
      <c r="R656">
        <v>3.32</v>
      </c>
      <c r="S656">
        <v>4.01</v>
      </c>
      <c r="T656">
        <v>0</v>
      </c>
      <c r="U656">
        <v>0.1</v>
      </c>
    </row>
    <row r="657" spans="1:21" x14ac:dyDescent="0.25">
      <c r="A657">
        <v>11449</v>
      </c>
      <c r="B657" t="s">
        <v>9835</v>
      </c>
      <c r="C657" t="s">
        <v>20866</v>
      </c>
      <c r="D657">
        <v>0</v>
      </c>
      <c r="E657">
        <v>0</v>
      </c>
      <c r="F657">
        <v>3.94</v>
      </c>
      <c r="G657">
        <v>0</v>
      </c>
      <c r="H657">
        <v>10</v>
      </c>
      <c r="I657">
        <v>0</v>
      </c>
      <c r="J657">
        <v>10</v>
      </c>
      <c r="K657">
        <v>10</v>
      </c>
      <c r="L657">
        <v>4</v>
      </c>
      <c r="M657">
        <v>1</v>
      </c>
      <c r="N657">
        <v>8</v>
      </c>
      <c r="O657">
        <v>4</v>
      </c>
      <c r="P657">
        <v>1.38</v>
      </c>
      <c r="Q657">
        <v>6.91</v>
      </c>
      <c r="R657">
        <v>3.36</v>
      </c>
      <c r="S657">
        <v>4.01</v>
      </c>
      <c r="T657">
        <v>0</v>
      </c>
      <c r="U657">
        <v>0</v>
      </c>
    </row>
    <row r="658" spans="1:21" x14ac:dyDescent="0.25">
      <c r="A658" t="s">
        <v>9831</v>
      </c>
      <c r="B658" t="s">
        <v>9832</v>
      </c>
      <c r="C658" t="s">
        <v>20885</v>
      </c>
      <c r="D658">
        <v>0</v>
      </c>
      <c r="E658">
        <v>0</v>
      </c>
      <c r="F658">
        <v>3.87</v>
      </c>
      <c r="G658">
        <v>0</v>
      </c>
      <c r="H658">
        <v>1</v>
      </c>
      <c r="I658">
        <v>0</v>
      </c>
      <c r="J658">
        <v>1</v>
      </c>
      <c r="K658">
        <v>1</v>
      </c>
      <c r="L658">
        <v>0</v>
      </c>
      <c r="M658">
        <v>0</v>
      </c>
      <c r="N658">
        <v>1</v>
      </c>
      <c r="O658">
        <v>0</v>
      </c>
      <c r="P658">
        <v>1.35</v>
      </c>
      <c r="Q658">
        <v>7.03</v>
      </c>
      <c r="R658">
        <v>3.21</v>
      </c>
      <c r="S658">
        <v>4.01</v>
      </c>
      <c r="T658">
        <v>0</v>
      </c>
      <c r="U658">
        <v>0.1</v>
      </c>
    </row>
    <row r="659" spans="1:21" x14ac:dyDescent="0.25">
      <c r="A659" t="s">
        <v>9643</v>
      </c>
      <c r="B659" t="s">
        <v>9644</v>
      </c>
      <c r="C659" t="s">
        <v>20869</v>
      </c>
      <c r="D659">
        <v>0</v>
      </c>
      <c r="E659">
        <v>0</v>
      </c>
      <c r="F659">
        <v>3.81</v>
      </c>
      <c r="G659">
        <v>0</v>
      </c>
      <c r="H659">
        <v>1</v>
      </c>
      <c r="I659">
        <v>0</v>
      </c>
      <c r="J659">
        <v>1</v>
      </c>
      <c r="K659">
        <v>1</v>
      </c>
      <c r="L659">
        <v>0</v>
      </c>
      <c r="M659">
        <v>0</v>
      </c>
      <c r="N659">
        <v>1</v>
      </c>
      <c r="O659">
        <v>0</v>
      </c>
      <c r="P659">
        <v>1.36</v>
      </c>
      <c r="Q659">
        <v>8.57</v>
      </c>
      <c r="R659">
        <v>4.16</v>
      </c>
      <c r="S659">
        <v>4.01</v>
      </c>
      <c r="T659">
        <v>0</v>
      </c>
      <c r="U659">
        <v>0.1</v>
      </c>
    </row>
    <row r="660" spans="1:21" x14ac:dyDescent="0.25">
      <c r="A660">
        <v>7758</v>
      </c>
      <c r="B660" t="s">
        <v>10564</v>
      </c>
      <c r="C660" t="s">
        <v>20865</v>
      </c>
      <c r="D660">
        <v>0</v>
      </c>
      <c r="E660">
        <v>0</v>
      </c>
      <c r="F660">
        <v>3.69</v>
      </c>
      <c r="G660">
        <v>0</v>
      </c>
      <c r="H660">
        <v>10</v>
      </c>
      <c r="I660">
        <v>0</v>
      </c>
      <c r="J660">
        <v>10</v>
      </c>
      <c r="K660">
        <v>9</v>
      </c>
      <c r="L660">
        <v>4</v>
      </c>
      <c r="M660">
        <v>1</v>
      </c>
      <c r="N660">
        <v>8</v>
      </c>
      <c r="O660">
        <v>4</v>
      </c>
      <c r="P660">
        <v>1.3</v>
      </c>
      <c r="Q660">
        <v>7.46</v>
      </c>
      <c r="R660">
        <v>3.26</v>
      </c>
      <c r="S660">
        <v>4.01</v>
      </c>
      <c r="T660">
        <v>0</v>
      </c>
      <c r="U660">
        <v>0.1</v>
      </c>
    </row>
    <row r="661" spans="1:21" x14ac:dyDescent="0.25">
      <c r="A661">
        <v>8887</v>
      </c>
      <c r="B661" t="s">
        <v>4363</v>
      </c>
      <c r="C661" t="s">
        <v>20869</v>
      </c>
      <c r="D661">
        <v>2</v>
      </c>
      <c r="E661">
        <v>2</v>
      </c>
      <c r="F661">
        <v>3.74</v>
      </c>
      <c r="G661">
        <v>0</v>
      </c>
      <c r="H661">
        <v>35</v>
      </c>
      <c r="I661">
        <v>0</v>
      </c>
      <c r="J661">
        <v>35</v>
      </c>
      <c r="K661">
        <v>33</v>
      </c>
      <c r="L661">
        <v>15</v>
      </c>
      <c r="M661">
        <v>4</v>
      </c>
      <c r="N661">
        <v>32</v>
      </c>
      <c r="O661">
        <v>13</v>
      </c>
      <c r="P661">
        <v>1.3</v>
      </c>
      <c r="Q661">
        <v>8.1300000000000008</v>
      </c>
      <c r="R661">
        <v>3.3</v>
      </c>
      <c r="S661">
        <v>4.01</v>
      </c>
      <c r="T661">
        <v>0</v>
      </c>
      <c r="U661">
        <v>0.1</v>
      </c>
    </row>
    <row r="662" spans="1:21" x14ac:dyDescent="0.25">
      <c r="A662" t="s">
        <v>10500</v>
      </c>
      <c r="B662" t="s">
        <v>10501</v>
      </c>
      <c r="C662" t="s">
        <v>20891</v>
      </c>
      <c r="D662">
        <v>0</v>
      </c>
      <c r="E662">
        <v>0</v>
      </c>
      <c r="F662">
        <v>3.93</v>
      </c>
      <c r="G662">
        <v>0</v>
      </c>
      <c r="H662">
        <v>1</v>
      </c>
      <c r="I662">
        <v>0</v>
      </c>
      <c r="J662">
        <v>1</v>
      </c>
      <c r="K662">
        <v>1</v>
      </c>
      <c r="L662">
        <v>0</v>
      </c>
      <c r="M662">
        <v>0</v>
      </c>
      <c r="N662">
        <v>1</v>
      </c>
      <c r="O662">
        <v>0</v>
      </c>
      <c r="P662">
        <v>1.39</v>
      </c>
      <c r="Q662">
        <v>8.17</v>
      </c>
      <c r="R662">
        <v>4.1399999999999997</v>
      </c>
      <c r="S662">
        <v>4.0199999999999996</v>
      </c>
      <c r="T662">
        <v>0</v>
      </c>
      <c r="U662">
        <v>0.1</v>
      </c>
    </row>
    <row r="663" spans="1:21" x14ac:dyDescent="0.25">
      <c r="A663">
        <v>6986</v>
      </c>
      <c r="B663" t="s">
        <v>10648</v>
      </c>
      <c r="C663" t="s">
        <v>1</v>
      </c>
      <c r="D663">
        <v>11</v>
      </c>
      <c r="E663">
        <v>11</v>
      </c>
      <c r="F663">
        <v>3.9</v>
      </c>
      <c r="G663">
        <v>31</v>
      </c>
      <c r="H663">
        <v>31</v>
      </c>
      <c r="I663">
        <v>0</v>
      </c>
      <c r="J663">
        <v>180</v>
      </c>
      <c r="K663">
        <v>168</v>
      </c>
      <c r="L663">
        <v>78</v>
      </c>
      <c r="M663">
        <v>23</v>
      </c>
      <c r="N663">
        <v>170</v>
      </c>
      <c r="O663">
        <v>58</v>
      </c>
      <c r="P663">
        <v>1.25</v>
      </c>
      <c r="Q663">
        <v>8.5</v>
      </c>
      <c r="R663">
        <v>2.89</v>
      </c>
      <c r="S663">
        <v>4.0199999999999996</v>
      </c>
      <c r="T663">
        <v>2.2000000000000002</v>
      </c>
      <c r="U663">
        <v>2.2999999999999998</v>
      </c>
    </row>
    <row r="664" spans="1:21" x14ac:dyDescent="0.25">
      <c r="A664">
        <v>4676</v>
      </c>
      <c r="B664" t="s">
        <v>10688</v>
      </c>
      <c r="C664" t="s">
        <v>20892</v>
      </c>
      <c r="D664">
        <v>8</v>
      </c>
      <c r="E664">
        <v>11</v>
      </c>
      <c r="F664">
        <v>4.03</v>
      </c>
      <c r="G664">
        <v>26</v>
      </c>
      <c r="H664">
        <v>26</v>
      </c>
      <c r="I664">
        <v>0</v>
      </c>
      <c r="J664">
        <v>151</v>
      </c>
      <c r="K664">
        <v>154</v>
      </c>
      <c r="L664">
        <v>68</v>
      </c>
      <c r="M664">
        <v>14</v>
      </c>
      <c r="N664">
        <v>115</v>
      </c>
      <c r="O664">
        <v>50</v>
      </c>
      <c r="P664">
        <v>1.35</v>
      </c>
      <c r="Q664">
        <v>6.84</v>
      </c>
      <c r="R664">
        <v>2.99</v>
      </c>
      <c r="S664">
        <v>4.0199999999999996</v>
      </c>
      <c r="T664">
        <v>1.9</v>
      </c>
      <c r="U664">
        <v>1.2</v>
      </c>
    </row>
    <row r="665" spans="1:21" x14ac:dyDescent="0.25">
      <c r="A665" t="s">
        <v>9173</v>
      </c>
      <c r="B665" t="s">
        <v>9174</v>
      </c>
      <c r="C665" t="s">
        <v>20873</v>
      </c>
      <c r="D665">
        <v>0</v>
      </c>
      <c r="E665">
        <v>0</v>
      </c>
      <c r="F665">
        <v>3.84</v>
      </c>
      <c r="G665">
        <v>0</v>
      </c>
      <c r="H665">
        <v>1</v>
      </c>
      <c r="I665">
        <v>0</v>
      </c>
      <c r="J665">
        <v>1</v>
      </c>
      <c r="K665">
        <v>1</v>
      </c>
      <c r="L665">
        <v>0</v>
      </c>
      <c r="M665">
        <v>0</v>
      </c>
      <c r="N665">
        <v>1</v>
      </c>
      <c r="O665">
        <v>0</v>
      </c>
      <c r="P665">
        <v>1.31</v>
      </c>
      <c r="Q665">
        <v>8.27</v>
      </c>
      <c r="R665">
        <v>3.36</v>
      </c>
      <c r="S665">
        <v>4.0199999999999996</v>
      </c>
      <c r="T665">
        <v>0</v>
      </c>
      <c r="U665">
        <v>0.1</v>
      </c>
    </row>
    <row r="666" spans="1:21" x14ac:dyDescent="0.25">
      <c r="A666" t="s">
        <v>9093</v>
      </c>
      <c r="B666" t="s">
        <v>9094</v>
      </c>
      <c r="C666" t="s">
        <v>20891</v>
      </c>
      <c r="D666">
        <v>0</v>
      </c>
      <c r="E666">
        <v>0</v>
      </c>
      <c r="F666">
        <v>4.04</v>
      </c>
      <c r="G666">
        <v>0</v>
      </c>
      <c r="H666">
        <v>1</v>
      </c>
      <c r="I666">
        <v>0</v>
      </c>
      <c r="J666">
        <v>1</v>
      </c>
      <c r="K666">
        <v>1</v>
      </c>
      <c r="L666">
        <v>0</v>
      </c>
      <c r="M666">
        <v>0</v>
      </c>
      <c r="N666">
        <v>1</v>
      </c>
      <c r="O666">
        <v>1</v>
      </c>
      <c r="P666">
        <v>1.41</v>
      </c>
      <c r="Q666">
        <v>8.9499999999999993</v>
      </c>
      <c r="R666">
        <v>4.6900000000000004</v>
      </c>
      <c r="S666">
        <v>4.0199999999999996</v>
      </c>
      <c r="T666">
        <v>0</v>
      </c>
      <c r="U666">
        <v>0.1</v>
      </c>
    </row>
    <row r="667" spans="1:21" x14ac:dyDescent="0.25">
      <c r="A667" t="s">
        <v>10390</v>
      </c>
      <c r="B667" t="s">
        <v>10391</v>
      </c>
      <c r="C667" t="s">
        <v>20880</v>
      </c>
      <c r="D667">
        <v>0</v>
      </c>
      <c r="E667">
        <v>0</v>
      </c>
      <c r="F667">
        <v>3.96</v>
      </c>
      <c r="G667">
        <v>0</v>
      </c>
      <c r="H667">
        <v>1</v>
      </c>
      <c r="I667">
        <v>0</v>
      </c>
      <c r="J667">
        <v>1</v>
      </c>
      <c r="K667">
        <v>1</v>
      </c>
      <c r="L667">
        <v>0</v>
      </c>
      <c r="M667">
        <v>0</v>
      </c>
      <c r="N667">
        <v>1</v>
      </c>
      <c r="O667">
        <v>0</v>
      </c>
      <c r="P667">
        <v>1.36</v>
      </c>
      <c r="Q667">
        <v>8.83</v>
      </c>
      <c r="R667">
        <v>3.98</v>
      </c>
      <c r="S667">
        <v>4.0199999999999996</v>
      </c>
      <c r="T667">
        <v>0</v>
      </c>
      <c r="U667">
        <v>0.1</v>
      </c>
    </row>
    <row r="668" spans="1:21" x14ac:dyDescent="0.25">
      <c r="A668">
        <v>13164</v>
      </c>
      <c r="B668" t="s">
        <v>10457</v>
      </c>
      <c r="C668" t="s">
        <v>20881</v>
      </c>
      <c r="D668">
        <v>9</v>
      </c>
      <c r="E668">
        <v>7</v>
      </c>
      <c r="F668">
        <v>3.81</v>
      </c>
      <c r="G668">
        <v>24</v>
      </c>
      <c r="H668">
        <v>24</v>
      </c>
      <c r="I668">
        <v>0</v>
      </c>
      <c r="J668">
        <v>139</v>
      </c>
      <c r="K668">
        <v>137</v>
      </c>
      <c r="L668">
        <v>59</v>
      </c>
      <c r="M668">
        <v>16</v>
      </c>
      <c r="N668">
        <v>113</v>
      </c>
      <c r="O668">
        <v>44</v>
      </c>
      <c r="P668">
        <v>1.29</v>
      </c>
      <c r="Q668">
        <v>7.29</v>
      </c>
      <c r="R668">
        <v>2.82</v>
      </c>
      <c r="S668">
        <v>4.0199999999999996</v>
      </c>
      <c r="T668">
        <v>1.6</v>
      </c>
      <c r="U668">
        <v>2.4</v>
      </c>
    </row>
    <row r="669" spans="1:21" x14ac:dyDescent="0.25">
      <c r="A669">
        <v>3599</v>
      </c>
      <c r="B669" t="s">
        <v>10660</v>
      </c>
      <c r="C669" t="s">
        <v>20872</v>
      </c>
      <c r="D669">
        <v>0</v>
      </c>
      <c r="E669">
        <v>0</v>
      </c>
      <c r="F669">
        <v>3.8</v>
      </c>
      <c r="G669">
        <v>0</v>
      </c>
      <c r="H669">
        <v>1</v>
      </c>
      <c r="I669">
        <v>0</v>
      </c>
      <c r="J669">
        <v>1</v>
      </c>
      <c r="K669">
        <v>1</v>
      </c>
      <c r="L669">
        <v>0</v>
      </c>
      <c r="M669">
        <v>0</v>
      </c>
      <c r="N669">
        <v>1</v>
      </c>
      <c r="O669">
        <v>0</v>
      </c>
      <c r="P669">
        <v>1.39</v>
      </c>
      <c r="Q669">
        <v>6.98</v>
      </c>
      <c r="R669">
        <v>3.64</v>
      </c>
      <c r="S669">
        <v>4.0199999999999996</v>
      </c>
      <c r="T669">
        <v>0</v>
      </c>
      <c r="U669">
        <v>0.1</v>
      </c>
    </row>
    <row r="670" spans="1:21" x14ac:dyDescent="0.25">
      <c r="A670">
        <v>14139</v>
      </c>
      <c r="B670" t="s">
        <v>7564</v>
      </c>
      <c r="C670" t="s">
        <v>20888</v>
      </c>
      <c r="D670">
        <v>2</v>
      </c>
      <c r="E670">
        <v>2</v>
      </c>
      <c r="F670">
        <v>3.78</v>
      </c>
      <c r="G670">
        <v>2</v>
      </c>
      <c r="H670">
        <v>32</v>
      </c>
      <c r="I670">
        <v>0</v>
      </c>
      <c r="J670">
        <v>39</v>
      </c>
      <c r="K670">
        <v>36</v>
      </c>
      <c r="L670">
        <v>16</v>
      </c>
      <c r="M670">
        <v>4</v>
      </c>
      <c r="N670">
        <v>34</v>
      </c>
      <c r="O670">
        <v>14</v>
      </c>
      <c r="P670">
        <v>1.29</v>
      </c>
      <c r="Q670">
        <v>7.91</v>
      </c>
      <c r="R670">
        <v>3.28</v>
      </c>
      <c r="S670">
        <v>4.0199999999999996</v>
      </c>
      <c r="T670">
        <v>0.2</v>
      </c>
      <c r="U670">
        <v>0.3</v>
      </c>
    </row>
    <row r="671" spans="1:21" x14ac:dyDescent="0.25">
      <c r="A671" t="s">
        <v>9833</v>
      </c>
      <c r="B671" t="s">
        <v>9834</v>
      </c>
      <c r="C671" t="s">
        <v>20876</v>
      </c>
      <c r="D671">
        <v>0</v>
      </c>
      <c r="E671">
        <v>0</v>
      </c>
      <c r="F671">
        <v>3.82</v>
      </c>
      <c r="G671">
        <v>0</v>
      </c>
      <c r="H671">
        <v>1</v>
      </c>
      <c r="I671">
        <v>0</v>
      </c>
      <c r="J671">
        <v>1</v>
      </c>
      <c r="K671">
        <v>1</v>
      </c>
      <c r="L671">
        <v>0</v>
      </c>
      <c r="M671">
        <v>0</v>
      </c>
      <c r="N671">
        <v>1</v>
      </c>
      <c r="O671">
        <v>0</v>
      </c>
      <c r="P671">
        <v>1.37</v>
      </c>
      <c r="Q671">
        <v>8.5399999999999991</v>
      </c>
      <c r="R671">
        <v>4.29</v>
      </c>
      <c r="S671">
        <v>4.0199999999999996</v>
      </c>
      <c r="T671">
        <v>0</v>
      </c>
      <c r="U671">
        <v>0.1</v>
      </c>
    </row>
    <row r="672" spans="1:21" x14ac:dyDescent="0.25">
      <c r="A672">
        <v>2642</v>
      </c>
      <c r="B672" t="s">
        <v>10794</v>
      </c>
      <c r="C672" t="s">
        <v>20887</v>
      </c>
      <c r="D672">
        <v>0</v>
      </c>
      <c r="E672">
        <v>0</v>
      </c>
      <c r="F672">
        <v>3.88</v>
      </c>
      <c r="G672">
        <v>0</v>
      </c>
      <c r="H672">
        <v>1</v>
      </c>
      <c r="I672">
        <v>0</v>
      </c>
      <c r="J672">
        <v>1</v>
      </c>
      <c r="K672">
        <v>1</v>
      </c>
      <c r="L672">
        <v>0</v>
      </c>
      <c r="M672">
        <v>0</v>
      </c>
      <c r="N672">
        <v>1</v>
      </c>
      <c r="O672">
        <v>0</v>
      </c>
      <c r="P672">
        <v>1.3</v>
      </c>
      <c r="Q672">
        <v>6.29</v>
      </c>
      <c r="R672">
        <v>2.38</v>
      </c>
      <c r="S672">
        <v>4.0199999999999996</v>
      </c>
      <c r="T672">
        <v>0</v>
      </c>
      <c r="U672">
        <v>0.1</v>
      </c>
    </row>
    <row r="673" spans="1:21" x14ac:dyDescent="0.25">
      <c r="A673">
        <v>2147</v>
      </c>
      <c r="B673" t="s">
        <v>10310</v>
      </c>
      <c r="C673" t="s">
        <v>20890</v>
      </c>
      <c r="D673">
        <v>0</v>
      </c>
      <c r="E673">
        <v>0</v>
      </c>
      <c r="F673">
        <v>3.84</v>
      </c>
      <c r="G673">
        <v>0</v>
      </c>
      <c r="H673">
        <v>1</v>
      </c>
      <c r="I673">
        <v>0</v>
      </c>
      <c r="J673">
        <v>1</v>
      </c>
      <c r="K673">
        <v>1</v>
      </c>
      <c r="L673">
        <v>0</v>
      </c>
      <c r="M673">
        <v>0</v>
      </c>
      <c r="N673">
        <v>1</v>
      </c>
      <c r="O673">
        <v>0</v>
      </c>
      <c r="P673">
        <v>1.34</v>
      </c>
      <c r="Q673">
        <v>8.01</v>
      </c>
      <c r="R673">
        <v>3.67</v>
      </c>
      <c r="S673">
        <v>4.0199999999999996</v>
      </c>
      <c r="T673">
        <v>0</v>
      </c>
      <c r="U673">
        <v>0.1</v>
      </c>
    </row>
    <row r="674" spans="1:21" x14ac:dyDescent="0.25">
      <c r="A674">
        <v>8110</v>
      </c>
      <c r="B674" t="s">
        <v>10637</v>
      </c>
      <c r="C674" t="s">
        <v>20887</v>
      </c>
      <c r="D674">
        <v>3</v>
      </c>
      <c r="E674">
        <v>3</v>
      </c>
      <c r="F674">
        <v>3.85</v>
      </c>
      <c r="G674">
        <v>0</v>
      </c>
      <c r="H674">
        <v>65</v>
      </c>
      <c r="I674">
        <v>6</v>
      </c>
      <c r="J674">
        <v>65</v>
      </c>
      <c r="K674">
        <v>63</v>
      </c>
      <c r="L674">
        <v>28</v>
      </c>
      <c r="M674">
        <v>7</v>
      </c>
      <c r="N674">
        <v>53</v>
      </c>
      <c r="O674">
        <v>22</v>
      </c>
      <c r="P674">
        <v>1.3</v>
      </c>
      <c r="Q674">
        <v>7.36</v>
      </c>
      <c r="R674">
        <v>2.99</v>
      </c>
      <c r="S674">
        <v>4.0199999999999996</v>
      </c>
      <c r="T674">
        <v>0.2</v>
      </c>
      <c r="U674">
        <v>0.3</v>
      </c>
    </row>
    <row r="675" spans="1:21" x14ac:dyDescent="0.25">
      <c r="A675" t="s">
        <v>9807</v>
      </c>
      <c r="B675" t="s">
        <v>9808</v>
      </c>
      <c r="C675" t="s">
        <v>20887</v>
      </c>
      <c r="D675">
        <v>0</v>
      </c>
      <c r="E675">
        <v>0</v>
      </c>
      <c r="F675">
        <v>3.84</v>
      </c>
      <c r="G675">
        <v>0</v>
      </c>
      <c r="H675">
        <v>1</v>
      </c>
      <c r="I675">
        <v>0</v>
      </c>
      <c r="J675">
        <v>1</v>
      </c>
      <c r="K675">
        <v>1</v>
      </c>
      <c r="L675">
        <v>0</v>
      </c>
      <c r="M675">
        <v>0</v>
      </c>
      <c r="N675">
        <v>1</v>
      </c>
      <c r="O675">
        <v>0</v>
      </c>
      <c r="P675">
        <v>1.31</v>
      </c>
      <c r="Q675">
        <v>7.99</v>
      </c>
      <c r="R675">
        <v>3.32</v>
      </c>
      <c r="S675">
        <v>4.0199999999999996</v>
      </c>
      <c r="T675">
        <v>0</v>
      </c>
      <c r="U675">
        <v>0.1</v>
      </c>
    </row>
    <row r="676" spans="1:21" x14ac:dyDescent="0.25">
      <c r="A676">
        <v>2966</v>
      </c>
      <c r="B676" t="s">
        <v>9972</v>
      </c>
      <c r="C676" t="s">
        <v>20872</v>
      </c>
      <c r="D676">
        <v>0</v>
      </c>
      <c r="E676">
        <v>0</v>
      </c>
      <c r="F676">
        <v>3.85</v>
      </c>
      <c r="G676">
        <v>0</v>
      </c>
      <c r="H676">
        <v>1</v>
      </c>
      <c r="I676">
        <v>0</v>
      </c>
      <c r="J676">
        <v>1</v>
      </c>
      <c r="K676">
        <v>1</v>
      </c>
      <c r="L676">
        <v>0</v>
      </c>
      <c r="M676">
        <v>0</v>
      </c>
      <c r="N676">
        <v>1</v>
      </c>
      <c r="O676">
        <v>0</v>
      </c>
      <c r="P676">
        <v>1.34</v>
      </c>
      <c r="Q676">
        <v>8.39</v>
      </c>
      <c r="R676">
        <v>3.91</v>
      </c>
      <c r="S676">
        <v>4.0199999999999996</v>
      </c>
      <c r="T676">
        <v>0</v>
      </c>
      <c r="U676">
        <v>0.1</v>
      </c>
    </row>
    <row r="677" spans="1:21" x14ac:dyDescent="0.25">
      <c r="A677">
        <v>6653</v>
      </c>
      <c r="B677" t="s">
        <v>10841</v>
      </c>
      <c r="C677" t="s">
        <v>20884</v>
      </c>
      <c r="D677">
        <v>0</v>
      </c>
      <c r="E677">
        <v>0</v>
      </c>
      <c r="F677">
        <v>3.97</v>
      </c>
      <c r="G677">
        <v>0</v>
      </c>
      <c r="H677">
        <v>1</v>
      </c>
      <c r="I677">
        <v>0</v>
      </c>
      <c r="J677">
        <v>1</v>
      </c>
      <c r="K677">
        <v>1</v>
      </c>
      <c r="L677">
        <v>0</v>
      </c>
      <c r="M677">
        <v>0</v>
      </c>
      <c r="N677">
        <v>1</v>
      </c>
      <c r="O677">
        <v>0</v>
      </c>
      <c r="P677">
        <v>1.33</v>
      </c>
      <c r="Q677">
        <v>9.1199999999999992</v>
      </c>
      <c r="R677">
        <v>3.77</v>
      </c>
      <c r="S677">
        <v>4.0199999999999996</v>
      </c>
      <c r="T677">
        <v>0</v>
      </c>
      <c r="U677">
        <v>0.1</v>
      </c>
    </row>
    <row r="678" spans="1:21" x14ac:dyDescent="0.25">
      <c r="A678" t="s">
        <v>10079</v>
      </c>
      <c r="B678" t="s">
        <v>10080</v>
      </c>
      <c r="C678" t="s">
        <v>20890</v>
      </c>
      <c r="D678">
        <v>0</v>
      </c>
      <c r="E678">
        <v>0</v>
      </c>
      <c r="F678">
        <v>3.89</v>
      </c>
      <c r="G678">
        <v>0</v>
      </c>
      <c r="H678">
        <v>1</v>
      </c>
      <c r="I678">
        <v>0</v>
      </c>
      <c r="J678">
        <v>1</v>
      </c>
      <c r="K678">
        <v>1</v>
      </c>
      <c r="L678">
        <v>0</v>
      </c>
      <c r="M678">
        <v>0</v>
      </c>
      <c r="N678">
        <v>1</v>
      </c>
      <c r="O678">
        <v>0</v>
      </c>
      <c r="P678">
        <v>1.3</v>
      </c>
      <c r="Q678">
        <v>7.34</v>
      </c>
      <c r="R678">
        <v>2.9</v>
      </c>
      <c r="S678">
        <v>4.0199999999999996</v>
      </c>
      <c r="T678">
        <v>0</v>
      </c>
      <c r="U678">
        <v>0.1</v>
      </c>
    </row>
    <row r="679" spans="1:21" x14ac:dyDescent="0.25">
      <c r="A679" t="s">
        <v>9482</v>
      </c>
      <c r="B679" t="s">
        <v>9483</v>
      </c>
      <c r="C679" t="s">
        <v>20893</v>
      </c>
      <c r="D679">
        <v>0</v>
      </c>
      <c r="E679">
        <v>0</v>
      </c>
      <c r="F679">
        <v>3.88</v>
      </c>
      <c r="G679">
        <v>0</v>
      </c>
      <c r="H679">
        <v>1</v>
      </c>
      <c r="I679">
        <v>0</v>
      </c>
      <c r="J679">
        <v>1</v>
      </c>
      <c r="K679">
        <v>1</v>
      </c>
      <c r="L679">
        <v>0</v>
      </c>
      <c r="M679">
        <v>0</v>
      </c>
      <c r="N679">
        <v>1</v>
      </c>
      <c r="O679">
        <v>0</v>
      </c>
      <c r="P679">
        <v>1.34</v>
      </c>
      <c r="Q679">
        <v>7.65</v>
      </c>
      <c r="R679">
        <v>3.45</v>
      </c>
      <c r="S679">
        <v>4.0199999999999996</v>
      </c>
      <c r="T679">
        <v>0</v>
      </c>
      <c r="U679">
        <v>0.1</v>
      </c>
    </row>
    <row r="680" spans="1:21" x14ac:dyDescent="0.25">
      <c r="A680">
        <v>15890</v>
      </c>
      <c r="B680" t="s">
        <v>8180</v>
      </c>
      <c r="C680" t="s">
        <v>20883</v>
      </c>
      <c r="D680">
        <v>10</v>
      </c>
      <c r="E680">
        <v>9</v>
      </c>
      <c r="F680">
        <v>3.86</v>
      </c>
      <c r="G680">
        <v>28</v>
      </c>
      <c r="H680">
        <v>28</v>
      </c>
      <c r="I680">
        <v>0</v>
      </c>
      <c r="J680">
        <v>161</v>
      </c>
      <c r="K680">
        <v>152</v>
      </c>
      <c r="L680">
        <v>69</v>
      </c>
      <c r="M680">
        <v>19</v>
      </c>
      <c r="N680">
        <v>143</v>
      </c>
      <c r="O680">
        <v>54</v>
      </c>
      <c r="P680">
        <v>1.28</v>
      </c>
      <c r="Q680">
        <v>7.99</v>
      </c>
      <c r="R680">
        <v>3.02</v>
      </c>
      <c r="S680">
        <v>4.03</v>
      </c>
      <c r="T680">
        <v>2.2999999999999998</v>
      </c>
      <c r="U680">
        <v>2.5</v>
      </c>
    </row>
    <row r="681" spans="1:21" x14ac:dyDescent="0.25">
      <c r="A681" t="s">
        <v>7741</v>
      </c>
      <c r="B681" t="s">
        <v>7742</v>
      </c>
      <c r="C681" t="s">
        <v>20876</v>
      </c>
      <c r="D681">
        <v>0</v>
      </c>
      <c r="E681">
        <v>0</v>
      </c>
      <c r="F681">
        <v>3.87</v>
      </c>
      <c r="G681">
        <v>0</v>
      </c>
      <c r="H681">
        <v>1</v>
      </c>
      <c r="I681">
        <v>0</v>
      </c>
      <c r="J681">
        <v>1</v>
      </c>
      <c r="K681">
        <v>1</v>
      </c>
      <c r="L681">
        <v>0</v>
      </c>
      <c r="M681">
        <v>0</v>
      </c>
      <c r="N681">
        <v>1</v>
      </c>
      <c r="O681">
        <v>0</v>
      </c>
      <c r="P681">
        <v>1.35</v>
      </c>
      <c r="Q681">
        <v>8.2200000000000006</v>
      </c>
      <c r="R681">
        <v>3.86</v>
      </c>
      <c r="S681">
        <v>4.03</v>
      </c>
      <c r="T681">
        <v>0</v>
      </c>
      <c r="U681">
        <v>0.1</v>
      </c>
    </row>
    <row r="682" spans="1:21" x14ac:dyDescent="0.25">
      <c r="A682">
        <v>5158</v>
      </c>
      <c r="B682" t="s">
        <v>10399</v>
      </c>
      <c r="C682" t="s">
        <v>20885</v>
      </c>
      <c r="D682">
        <v>0</v>
      </c>
      <c r="E682">
        <v>0</v>
      </c>
      <c r="F682">
        <v>3.96</v>
      </c>
      <c r="G682">
        <v>0</v>
      </c>
      <c r="H682">
        <v>1</v>
      </c>
      <c r="I682">
        <v>0</v>
      </c>
      <c r="J682">
        <v>1</v>
      </c>
      <c r="K682">
        <v>1</v>
      </c>
      <c r="L682">
        <v>0</v>
      </c>
      <c r="M682">
        <v>0</v>
      </c>
      <c r="N682">
        <v>1</v>
      </c>
      <c r="O682">
        <v>0</v>
      </c>
      <c r="P682">
        <v>1.38</v>
      </c>
      <c r="Q682">
        <v>7.91</v>
      </c>
      <c r="R682">
        <v>3.94</v>
      </c>
      <c r="S682">
        <v>4.03</v>
      </c>
      <c r="T682">
        <v>0</v>
      </c>
      <c r="U682">
        <v>0.1</v>
      </c>
    </row>
    <row r="683" spans="1:21" x14ac:dyDescent="0.25">
      <c r="A683">
        <v>7169</v>
      </c>
      <c r="B683" t="s">
        <v>10554</v>
      </c>
      <c r="C683" t="s">
        <v>20870</v>
      </c>
      <c r="D683">
        <v>0</v>
      </c>
      <c r="E683">
        <v>0</v>
      </c>
      <c r="F683">
        <v>3.86</v>
      </c>
      <c r="G683">
        <v>0</v>
      </c>
      <c r="H683">
        <v>1</v>
      </c>
      <c r="I683">
        <v>0</v>
      </c>
      <c r="J683">
        <v>1</v>
      </c>
      <c r="K683">
        <v>1</v>
      </c>
      <c r="L683">
        <v>0</v>
      </c>
      <c r="M683">
        <v>0</v>
      </c>
      <c r="N683">
        <v>1</v>
      </c>
      <c r="O683">
        <v>0</v>
      </c>
      <c r="P683">
        <v>1.33</v>
      </c>
      <c r="Q683">
        <v>6.78</v>
      </c>
      <c r="R683">
        <v>2.93</v>
      </c>
      <c r="S683">
        <v>4.03</v>
      </c>
      <c r="T683">
        <v>0</v>
      </c>
      <c r="U683">
        <v>0.1</v>
      </c>
    </row>
    <row r="684" spans="1:21" x14ac:dyDescent="0.25">
      <c r="A684" t="s">
        <v>10043</v>
      </c>
      <c r="B684" t="s">
        <v>10044</v>
      </c>
      <c r="C684" t="s">
        <v>20866</v>
      </c>
      <c r="D684">
        <v>0</v>
      </c>
      <c r="E684">
        <v>0</v>
      </c>
      <c r="F684">
        <v>4.04</v>
      </c>
      <c r="G684">
        <v>0</v>
      </c>
      <c r="H684">
        <v>1</v>
      </c>
      <c r="I684">
        <v>0</v>
      </c>
      <c r="J684">
        <v>1</v>
      </c>
      <c r="K684">
        <v>1</v>
      </c>
      <c r="L684">
        <v>0</v>
      </c>
      <c r="M684">
        <v>0</v>
      </c>
      <c r="N684">
        <v>1</v>
      </c>
      <c r="O684">
        <v>0</v>
      </c>
      <c r="P684">
        <v>1.4</v>
      </c>
      <c r="Q684">
        <v>8.5</v>
      </c>
      <c r="R684">
        <v>4.25</v>
      </c>
      <c r="S684">
        <v>4.03</v>
      </c>
      <c r="T684">
        <v>0</v>
      </c>
      <c r="U684">
        <v>0.1</v>
      </c>
    </row>
    <row r="685" spans="1:21" x14ac:dyDescent="0.25">
      <c r="A685">
        <v>9121</v>
      </c>
      <c r="B685" t="s">
        <v>10640</v>
      </c>
      <c r="C685" t="s">
        <v>20887</v>
      </c>
      <c r="D685">
        <v>2</v>
      </c>
      <c r="E685">
        <v>2</v>
      </c>
      <c r="F685">
        <v>4.03</v>
      </c>
      <c r="G685">
        <v>6</v>
      </c>
      <c r="H685">
        <v>6</v>
      </c>
      <c r="I685">
        <v>0</v>
      </c>
      <c r="J685">
        <v>36</v>
      </c>
      <c r="K685">
        <v>37</v>
      </c>
      <c r="L685">
        <v>16</v>
      </c>
      <c r="M685">
        <v>3</v>
      </c>
      <c r="N685">
        <v>24</v>
      </c>
      <c r="O685">
        <v>12</v>
      </c>
      <c r="P685">
        <v>1.38</v>
      </c>
      <c r="Q685">
        <v>6.18</v>
      </c>
      <c r="R685">
        <v>3.09</v>
      </c>
      <c r="S685">
        <v>4.03</v>
      </c>
      <c r="T685">
        <v>0.5</v>
      </c>
      <c r="U685">
        <v>0.4</v>
      </c>
    </row>
    <row r="686" spans="1:21" x14ac:dyDescent="0.25">
      <c r="A686" t="s">
        <v>9903</v>
      </c>
      <c r="B686" t="s">
        <v>9904</v>
      </c>
      <c r="C686" t="s">
        <v>20872</v>
      </c>
      <c r="D686">
        <v>0</v>
      </c>
      <c r="E686">
        <v>0</v>
      </c>
      <c r="F686">
        <v>3.85</v>
      </c>
      <c r="G686">
        <v>0</v>
      </c>
      <c r="H686">
        <v>1</v>
      </c>
      <c r="I686">
        <v>0</v>
      </c>
      <c r="J686">
        <v>1</v>
      </c>
      <c r="K686">
        <v>1</v>
      </c>
      <c r="L686">
        <v>0</v>
      </c>
      <c r="M686">
        <v>0</v>
      </c>
      <c r="N686">
        <v>1</v>
      </c>
      <c r="O686">
        <v>0</v>
      </c>
      <c r="P686">
        <v>1.33</v>
      </c>
      <c r="Q686">
        <v>7.75</v>
      </c>
      <c r="R686">
        <v>3.45</v>
      </c>
      <c r="S686">
        <v>4.03</v>
      </c>
      <c r="T686">
        <v>0</v>
      </c>
      <c r="U686">
        <v>0.1</v>
      </c>
    </row>
    <row r="687" spans="1:21" x14ac:dyDescent="0.25">
      <c r="A687" t="s">
        <v>8094</v>
      </c>
      <c r="B687" t="s">
        <v>8095</v>
      </c>
      <c r="C687" t="s">
        <v>20869</v>
      </c>
      <c r="D687">
        <v>0</v>
      </c>
      <c r="E687">
        <v>0</v>
      </c>
      <c r="F687">
        <v>3.89</v>
      </c>
      <c r="G687">
        <v>0</v>
      </c>
      <c r="H687">
        <v>1</v>
      </c>
      <c r="I687">
        <v>0</v>
      </c>
      <c r="J687">
        <v>1</v>
      </c>
      <c r="K687">
        <v>1</v>
      </c>
      <c r="L687">
        <v>0</v>
      </c>
      <c r="M687">
        <v>0</v>
      </c>
      <c r="N687">
        <v>1</v>
      </c>
      <c r="O687">
        <v>0</v>
      </c>
      <c r="P687">
        <v>1.34</v>
      </c>
      <c r="Q687">
        <v>8.14</v>
      </c>
      <c r="R687">
        <v>3.69</v>
      </c>
      <c r="S687">
        <v>4.03</v>
      </c>
      <c r="T687">
        <v>0</v>
      </c>
      <c r="U687">
        <v>0.1</v>
      </c>
    </row>
    <row r="688" spans="1:21" x14ac:dyDescent="0.25">
      <c r="A688">
        <v>6832</v>
      </c>
      <c r="B688" t="s">
        <v>10727</v>
      </c>
      <c r="C688" t="s">
        <v>20880</v>
      </c>
      <c r="D688">
        <v>2</v>
      </c>
      <c r="E688">
        <v>2</v>
      </c>
      <c r="F688">
        <v>3.97</v>
      </c>
      <c r="G688">
        <v>0</v>
      </c>
      <c r="H688">
        <v>35</v>
      </c>
      <c r="I688">
        <v>0</v>
      </c>
      <c r="J688">
        <v>35</v>
      </c>
      <c r="K688">
        <v>32</v>
      </c>
      <c r="L688">
        <v>15</v>
      </c>
      <c r="M688">
        <v>3</v>
      </c>
      <c r="N688">
        <v>34</v>
      </c>
      <c r="O688">
        <v>17</v>
      </c>
      <c r="P688">
        <v>1.39</v>
      </c>
      <c r="Q688">
        <v>8.6300000000000008</v>
      </c>
      <c r="R688">
        <v>4.2699999999999996</v>
      </c>
      <c r="S688">
        <v>4.03</v>
      </c>
      <c r="T688">
        <v>0.1</v>
      </c>
      <c r="U688">
        <v>0.2</v>
      </c>
    </row>
    <row r="689" spans="1:21" x14ac:dyDescent="0.25">
      <c r="A689">
        <v>6902</v>
      </c>
      <c r="B689" t="s">
        <v>9860</v>
      </c>
      <c r="C689" t="s">
        <v>20880</v>
      </c>
      <c r="D689">
        <v>11</v>
      </c>
      <c r="E689">
        <v>10</v>
      </c>
      <c r="F689">
        <v>4.04</v>
      </c>
      <c r="G689">
        <v>29</v>
      </c>
      <c r="H689">
        <v>29</v>
      </c>
      <c r="I689">
        <v>0</v>
      </c>
      <c r="J689">
        <v>172</v>
      </c>
      <c r="K689">
        <v>180</v>
      </c>
      <c r="L689">
        <v>77</v>
      </c>
      <c r="M689">
        <v>17</v>
      </c>
      <c r="N689">
        <v>121</v>
      </c>
      <c r="O689">
        <v>52</v>
      </c>
      <c r="P689">
        <v>1.35</v>
      </c>
      <c r="Q689">
        <v>6.35</v>
      </c>
      <c r="R689">
        <v>2.72</v>
      </c>
      <c r="S689">
        <v>4.03</v>
      </c>
      <c r="T689">
        <v>2.4</v>
      </c>
      <c r="U689">
        <v>2.5</v>
      </c>
    </row>
    <row r="690" spans="1:21" x14ac:dyDescent="0.25">
      <c r="A690">
        <v>6616</v>
      </c>
      <c r="B690" t="s">
        <v>9864</v>
      </c>
      <c r="C690" t="s">
        <v>20880</v>
      </c>
      <c r="D690">
        <v>0</v>
      </c>
      <c r="E690">
        <v>0</v>
      </c>
      <c r="F690">
        <v>3.94</v>
      </c>
      <c r="G690">
        <v>0</v>
      </c>
      <c r="H690">
        <v>1</v>
      </c>
      <c r="I690">
        <v>0</v>
      </c>
      <c r="J690">
        <v>1</v>
      </c>
      <c r="K690">
        <v>1</v>
      </c>
      <c r="L690">
        <v>0</v>
      </c>
      <c r="M690">
        <v>0</v>
      </c>
      <c r="N690">
        <v>1</v>
      </c>
      <c r="O690">
        <v>0</v>
      </c>
      <c r="P690">
        <v>1.36</v>
      </c>
      <c r="Q690">
        <v>8.32</v>
      </c>
      <c r="R690">
        <v>3.75</v>
      </c>
      <c r="S690">
        <v>4.03</v>
      </c>
      <c r="T690">
        <v>0</v>
      </c>
      <c r="U690">
        <v>0.1</v>
      </c>
    </row>
    <row r="691" spans="1:21" x14ac:dyDescent="0.25">
      <c r="A691" t="s">
        <v>9428</v>
      </c>
      <c r="B691" t="s">
        <v>9429</v>
      </c>
      <c r="C691" t="s">
        <v>20872</v>
      </c>
      <c r="D691">
        <v>0</v>
      </c>
      <c r="E691">
        <v>0</v>
      </c>
      <c r="F691">
        <v>3.88</v>
      </c>
      <c r="G691">
        <v>0</v>
      </c>
      <c r="H691">
        <v>1</v>
      </c>
      <c r="I691">
        <v>0</v>
      </c>
      <c r="J691">
        <v>1</v>
      </c>
      <c r="K691">
        <v>1</v>
      </c>
      <c r="L691">
        <v>0</v>
      </c>
      <c r="M691">
        <v>0</v>
      </c>
      <c r="N691">
        <v>1</v>
      </c>
      <c r="O691">
        <v>0</v>
      </c>
      <c r="P691">
        <v>1.36</v>
      </c>
      <c r="Q691">
        <v>8.24</v>
      </c>
      <c r="R691">
        <v>3.97</v>
      </c>
      <c r="S691">
        <v>4.03</v>
      </c>
      <c r="T691">
        <v>0</v>
      </c>
      <c r="U691">
        <v>0.1</v>
      </c>
    </row>
    <row r="692" spans="1:21" x14ac:dyDescent="0.25">
      <c r="A692">
        <v>510</v>
      </c>
      <c r="B692" t="s">
        <v>10538</v>
      </c>
      <c r="C692" t="s">
        <v>20876</v>
      </c>
      <c r="D692">
        <v>0</v>
      </c>
      <c r="E692">
        <v>0</v>
      </c>
      <c r="F692">
        <v>3.95</v>
      </c>
      <c r="G692">
        <v>0</v>
      </c>
      <c r="H692">
        <v>0</v>
      </c>
      <c r="I692">
        <v>0</v>
      </c>
      <c r="J692">
        <v>1</v>
      </c>
      <c r="K692">
        <v>1</v>
      </c>
      <c r="L692">
        <v>0</v>
      </c>
      <c r="M692">
        <v>0</v>
      </c>
      <c r="N692">
        <v>1</v>
      </c>
      <c r="O692">
        <v>0</v>
      </c>
      <c r="P692">
        <v>1.26</v>
      </c>
      <c r="Q692">
        <v>7.91</v>
      </c>
      <c r="R692">
        <v>2.75</v>
      </c>
      <c r="S692">
        <v>4.03</v>
      </c>
      <c r="T692">
        <v>0</v>
      </c>
      <c r="U692">
        <v>0</v>
      </c>
    </row>
    <row r="693" spans="1:21" x14ac:dyDescent="0.25">
      <c r="A693">
        <v>9654</v>
      </c>
      <c r="B693" t="s">
        <v>10222</v>
      </c>
      <c r="C693" t="s">
        <v>20884</v>
      </c>
      <c r="D693">
        <v>2</v>
      </c>
      <c r="E693">
        <v>3</v>
      </c>
      <c r="F693">
        <v>3.92</v>
      </c>
      <c r="G693">
        <v>0</v>
      </c>
      <c r="H693">
        <v>55</v>
      </c>
      <c r="I693">
        <v>2</v>
      </c>
      <c r="J693">
        <v>55</v>
      </c>
      <c r="K693">
        <v>53</v>
      </c>
      <c r="L693">
        <v>24</v>
      </c>
      <c r="M693">
        <v>6</v>
      </c>
      <c r="N693">
        <v>50</v>
      </c>
      <c r="O693">
        <v>21</v>
      </c>
      <c r="P693">
        <v>1.34</v>
      </c>
      <c r="Q693">
        <v>8.14</v>
      </c>
      <c r="R693">
        <v>3.46</v>
      </c>
      <c r="S693">
        <v>4.03</v>
      </c>
      <c r="T693">
        <v>0.2</v>
      </c>
      <c r="U693">
        <v>0.1</v>
      </c>
    </row>
    <row r="694" spans="1:21" x14ac:dyDescent="0.25">
      <c r="A694">
        <v>9480</v>
      </c>
      <c r="B694" t="s">
        <v>10373</v>
      </c>
      <c r="C694" t="s">
        <v>20866</v>
      </c>
      <c r="D694">
        <v>0</v>
      </c>
      <c r="E694">
        <v>0</v>
      </c>
      <c r="F694">
        <v>4.03</v>
      </c>
      <c r="G694">
        <v>0</v>
      </c>
      <c r="H694">
        <v>1</v>
      </c>
      <c r="I694">
        <v>0</v>
      </c>
      <c r="J694">
        <v>1</v>
      </c>
      <c r="K694">
        <v>1</v>
      </c>
      <c r="L694">
        <v>0</v>
      </c>
      <c r="M694">
        <v>0</v>
      </c>
      <c r="N694">
        <v>1</v>
      </c>
      <c r="O694">
        <v>0</v>
      </c>
      <c r="P694">
        <v>1.38</v>
      </c>
      <c r="Q694">
        <v>7.94</v>
      </c>
      <c r="R694">
        <v>3.8</v>
      </c>
      <c r="S694">
        <v>4.03</v>
      </c>
      <c r="T694">
        <v>0</v>
      </c>
      <c r="U694">
        <v>0.1</v>
      </c>
    </row>
    <row r="695" spans="1:21" x14ac:dyDescent="0.25">
      <c r="A695">
        <v>10534</v>
      </c>
      <c r="B695" t="s">
        <v>10439</v>
      </c>
      <c r="C695" t="s">
        <v>20875</v>
      </c>
      <c r="D695">
        <v>3</v>
      </c>
      <c r="E695">
        <v>3</v>
      </c>
      <c r="F695">
        <v>4.05</v>
      </c>
      <c r="G695">
        <v>0</v>
      </c>
      <c r="H695">
        <v>55</v>
      </c>
      <c r="I695">
        <v>2</v>
      </c>
      <c r="J695">
        <v>55</v>
      </c>
      <c r="K695">
        <v>55</v>
      </c>
      <c r="L695">
        <v>25</v>
      </c>
      <c r="M695">
        <v>5</v>
      </c>
      <c r="N695">
        <v>43</v>
      </c>
      <c r="O695">
        <v>23</v>
      </c>
      <c r="P695">
        <v>1.43</v>
      </c>
      <c r="Q695">
        <v>7.01</v>
      </c>
      <c r="R695">
        <v>3.8</v>
      </c>
      <c r="S695">
        <v>4.03</v>
      </c>
      <c r="T695">
        <v>0.2</v>
      </c>
      <c r="U695">
        <v>0.1</v>
      </c>
    </row>
    <row r="696" spans="1:21" x14ac:dyDescent="0.25">
      <c r="A696" t="s">
        <v>22785</v>
      </c>
      <c r="B696" t="s">
        <v>22786</v>
      </c>
      <c r="C696" t="s">
        <v>20878</v>
      </c>
      <c r="D696">
        <v>1</v>
      </c>
      <c r="E696">
        <v>1</v>
      </c>
      <c r="F696">
        <v>4.05</v>
      </c>
      <c r="G696">
        <v>0</v>
      </c>
      <c r="H696">
        <v>15</v>
      </c>
      <c r="I696">
        <v>0</v>
      </c>
      <c r="J696">
        <v>15</v>
      </c>
      <c r="K696">
        <v>14</v>
      </c>
      <c r="L696">
        <v>7</v>
      </c>
      <c r="M696">
        <v>1</v>
      </c>
      <c r="N696">
        <v>14</v>
      </c>
      <c r="O696">
        <v>7</v>
      </c>
      <c r="P696">
        <v>1.39</v>
      </c>
      <c r="Q696">
        <v>8.4600000000000009</v>
      </c>
      <c r="R696">
        <v>4.1500000000000004</v>
      </c>
      <c r="S696">
        <v>4.03</v>
      </c>
      <c r="T696">
        <v>0</v>
      </c>
      <c r="U696">
        <v>0.1</v>
      </c>
    </row>
    <row r="697" spans="1:21" x14ac:dyDescent="0.25">
      <c r="A697">
        <v>8422</v>
      </c>
      <c r="B697" t="s">
        <v>10774</v>
      </c>
      <c r="C697" t="s">
        <v>20866</v>
      </c>
      <c r="D697">
        <v>0</v>
      </c>
      <c r="E697">
        <v>0</v>
      </c>
      <c r="F697">
        <v>4.0199999999999996</v>
      </c>
      <c r="G697">
        <v>0</v>
      </c>
      <c r="H697">
        <v>10</v>
      </c>
      <c r="I697">
        <v>0</v>
      </c>
      <c r="J697">
        <v>10</v>
      </c>
      <c r="K697">
        <v>10</v>
      </c>
      <c r="L697">
        <v>4</v>
      </c>
      <c r="M697">
        <v>1</v>
      </c>
      <c r="N697">
        <v>9</v>
      </c>
      <c r="O697">
        <v>4</v>
      </c>
      <c r="P697">
        <v>1.39</v>
      </c>
      <c r="Q697">
        <v>7.79</v>
      </c>
      <c r="R697">
        <v>3.79</v>
      </c>
      <c r="S697">
        <v>4.03</v>
      </c>
      <c r="T697">
        <v>0</v>
      </c>
      <c r="U697">
        <v>0</v>
      </c>
    </row>
    <row r="698" spans="1:21" x14ac:dyDescent="0.25">
      <c r="A698" t="s">
        <v>8395</v>
      </c>
      <c r="B698" t="s">
        <v>8396</v>
      </c>
      <c r="C698" t="s">
        <v>20892</v>
      </c>
      <c r="D698">
        <v>0</v>
      </c>
      <c r="E698">
        <v>0</v>
      </c>
      <c r="F698">
        <v>3.9</v>
      </c>
      <c r="G698">
        <v>0</v>
      </c>
      <c r="H698">
        <v>1</v>
      </c>
      <c r="I698">
        <v>0</v>
      </c>
      <c r="J698">
        <v>1</v>
      </c>
      <c r="K698">
        <v>1</v>
      </c>
      <c r="L698">
        <v>0</v>
      </c>
      <c r="M698">
        <v>0</v>
      </c>
      <c r="N698">
        <v>1</v>
      </c>
      <c r="O698">
        <v>1</v>
      </c>
      <c r="P698">
        <v>1.38</v>
      </c>
      <c r="Q698">
        <v>9.24</v>
      </c>
      <c r="R698">
        <v>4.5999999999999996</v>
      </c>
      <c r="S698">
        <v>4.03</v>
      </c>
      <c r="T698">
        <v>0</v>
      </c>
      <c r="U698">
        <v>0.1</v>
      </c>
    </row>
    <row r="699" spans="1:21" x14ac:dyDescent="0.25">
      <c r="A699">
        <v>8779</v>
      </c>
      <c r="B699" t="s">
        <v>10476</v>
      </c>
      <c r="C699" t="s">
        <v>20889</v>
      </c>
      <c r="D699">
        <v>10</v>
      </c>
      <c r="E699">
        <v>11</v>
      </c>
      <c r="F699">
        <v>4</v>
      </c>
      <c r="G699">
        <v>29</v>
      </c>
      <c r="H699">
        <v>29</v>
      </c>
      <c r="I699">
        <v>0</v>
      </c>
      <c r="J699">
        <v>175</v>
      </c>
      <c r="K699">
        <v>176</v>
      </c>
      <c r="L699">
        <v>78</v>
      </c>
      <c r="M699">
        <v>18</v>
      </c>
      <c r="N699">
        <v>133</v>
      </c>
      <c r="O699">
        <v>57</v>
      </c>
      <c r="P699">
        <v>1.33</v>
      </c>
      <c r="Q699">
        <v>6.84</v>
      </c>
      <c r="R699">
        <v>2.93</v>
      </c>
      <c r="S699">
        <v>4.03</v>
      </c>
      <c r="T699">
        <v>1.9</v>
      </c>
      <c r="U699">
        <v>1.8</v>
      </c>
    </row>
    <row r="700" spans="1:21" x14ac:dyDescent="0.25">
      <c r="A700" t="s">
        <v>9370</v>
      </c>
      <c r="B700" t="s">
        <v>9371</v>
      </c>
      <c r="C700" t="s">
        <v>20891</v>
      </c>
      <c r="D700">
        <v>0</v>
      </c>
      <c r="E700">
        <v>0</v>
      </c>
      <c r="F700">
        <v>4.0199999999999996</v>
      </c>
      <c r="G700">
        <v>0</v>
      </c>
      <c r="H700">
        <v>1</v>
      </c>
      <c r="I700">
        <v>0</v>
      </c>
      <c r="J700">
        <v>1</v>
      </c>
      <c r="K700">
        <v>1</v>
      </c>
      <c r="L700">
        <v>0</v>
      </c>
      <c r="M700">
        <v>0</v>
      </c>
      <c r="N700">
        <v>1</v>
      </c>
      <c r="O700">
        <v>0</v>
      </c>
      <c r="P700">
        <v>1.33</v>
      </c>
      <c r="Q700">
        <v>7.42</v>
      </c>
      <c r="R700">
        <v>3.16</v>
      </c>
      <c r="S700">
        <v>4.03</v>
      </c>
      <c r="T700">
        <v>0</v>
      </c>
      <c r="U700">
        <v>0.1</v>
      </c>
    </row>
    <row r="701" spans="1:21" x14ac:dyDescent="0.25">
      <c r="A701">
        <v>13401</v>
      </c>
      <c r="B701" t="s">
        <v>10741</v>
      </c>
      <c r="C701" t="s">
        <v>20893</v>
      </c>
      <c r="D701">
        <v>1</v>
      </c>
      <c r="E701">
        <v>1</v>
      </c>
      <c r="F701">
        <v>3.9</v>
      </c>
      <c r="G701">
        <v>0</v>
      </c>
      <c r="H701">
        <v>25</v>
      </c>
      <c r="I701">
        <v>0</v>
      </c>
      <c r="J701">
        <v>25</v>
      </c>
      <c r="K701">
        <v>22</v>
      </c>
      <c r="L701">
        <v>11</v>
      </c>
      <c r="M701">
        <v>3</v>
      </c>
      <c r="N701">
        <v>25</v>
      </c>
      <c r="O701">
        <v>11</v>
      </c>
      <c r="P701">
        <v>1.35</v>
      </c>
      <c r="Q701">
        <v>9.1</v>
      </c>
      <c r="R701">
        <v>4.13</v>
      </c>
      <c r="S701">
        <v>4.03</v>
      </c>
      <c r="T701">
        <v>0</v>
      </c>
      <c r="U701">
        <v>0</v>
      </c>
    </row>
    <row r="702" spans="1:21" x14ac:dyDescent="0.25">
      <c r="A702" t="s">
        <v>8878</v>
      </c>
      <c r="B702" t="s">
        <v>8879</v>
      </c>
      <c r="C702" t="s">
        <v>20869</v>
      </c>
      <c r="D702">
        <v>0</v>
      </c>
      <c r="E702">
        <v>0</v>
      </c>
      <c r="F702">
        <v>3.91</v>
      </c>
      <c r="G702">
        <v>0</v>
      </c>
      <c r="H702">
        <v>0</v>
      </c>
      <c r="I702">
        <v>0</v>
      </c>
      <c r="J702">
        <v>1</v>
      </c>
      <c r="K702">
        <v>1</v>
      </c>
      <c r="L702">
        <v>0</v>
      </c>
      <c r="M702">
        <v>0</v>
      </c>
      <c r="N702">
        <v>1</v>
      </c>
      <c r="O702">
        <v>0</v>
      </c>
      <c r="P702">
        <v>1.34</v>
      </c>
      <c r="Q702">
        <v>8.52</v>
      </c>
      <c r="R702">
        <v>3.86</v>
      </c>
      <c r="S702">
        <v>4.04</v>
      </c>
      <c r="T702">
        <v>0</v>
      </c>
      <c r="U702">
        <v>0</v>
      </c>
    </row>
    <row r="703" spans="1:21" x14ac:dyDescent="0.25">
      <c r="A703" t="s">
        <v>9344</v>
      </c>
      <c r="B703" t="s">
        <v>9345</v>
      </c>
      <c r="C703" t="s">
        <v>20866</v>
      </c>
      <c r="D703">
        <v>0</v>
      </c>
      <c r="E703">
        <v>0</v>
      </c>
      <c r="F703">
        <v>4.09</v>
      </c>
      <c r="G703">
        <v>0</v>
      </c>
      <c r="H703">
        <v>0</v>
      </c>
      <c r="I703">
        <v>0</v>
      </c>
      <c r="J703">
        <v>1</v>
      </c>
      <c r="K703">
        <v>1</v>
      </c>
      <c r="L703">
        <v>0</v>
      </c>
      <c r="M703">
        <v>0</v>
      </c>
      <c r="N703">
        <v>1</v>
      </c>
      <c r="O703">
        <v>0</v>
      </c>
      <c r="P703">
        <v>1.33</v>
      </c>
      <c r="Q703">
        <v>7.26</v>
      </c>
      <c r="R703">
        <v>2.91</v>
      </c>
      <c r="S703">
        <v>4.04</v>
      </c>
      <c r="T703">
        <v>0</v>
      </c>
      <c r="U703">
        <v>0</v>
      </c>
    </row>
    <row r="704" spans="1:21" x14ac:dyDescent="0.25">
      <c r="A704">
        <v>10021</v>
      </c>
      <c r="B704" t="s">
        <v>10349</v>
      </c>
      <c r="C704" t="s">
        <v>20874</v>
      </c>
      <c r="D704">
        <v>0</v>
      </c>
      <c r="E704">
        <v>0</v>
      </c>
      <c r="F704">
        <v>4</v>
      </c>
      <c r="G704">
        <v>0</v>
      </c>
      <c r="H704">
        <v>0</v>
      </c>
      <c r="I704">
        <v>0</v>
      </c>
      <c r="J704">
        <v>1</v>
      </c>
      <c r="K704">
        <v>1</v>
      </c>
      <c r="L704">
        <v>0</v>
      </c>
      <c r="M704">
        <v>0</v>
      </c>
      <c r="N704">
        <v>1</v>
      </c>
      <c r="O704">
        <v>0</v>
      </c>
      <c r="P704">
        <v>1.27</v>
      </c>
      <c r="Q704">
        <v>7.54</v>
      </c>
      <c r="R704">
        <v>2.48</v>
      </c>
      <c r="S704">
        <v>4.04</v>
      </c>
      <c r="T704">
        <v>0</v>
      </c>
      <c r="U704">
        <v>0</v>
      </c>
    </row>
    <row r="705" spans="1:21" x14ac:dyDescent="0.25">
      <c r="A705" t="s">
        <v>10565</v>
      </c>
      <c r="B705" t="s">
        <v>10566</v>
      </c>
      <c r="C705" t="s">
        <v>20878</v>
      </c>
      <c r="D705">
        <v>0</v>
      </c>
      <c r="E705">
        <v>0</v>
      </c>
      <c r="F705">
        <v>3.98</v>
      </c>
      <c r="G705">
        <v>0</v>
      </c>
      <c r="H705">
        <v>1</v>
      </c>
      <c r="I705">
        <v>0</v>
      </c>
      <c r="J705">
        <v>1</v>
      </c>
      <c r="K705">
        <v>1</v>
      </c>
      <c r="L705">
        <v>0</v>
      </c>
      <c r="M705">
        <v>0</v>
      </c>
      <c r="N705">
        <v>1</v>
      </c>
      <c r="O705">
        <v>0</v>
      </c>
      <c r="P705">
        <v>1.39</v>
      </c>
      <c r="Q705">
        <v>8.5500000000000007</v>
      </c>
      <c r="R705">
        <v>4.2300000000000004</v>
      </c>
      <c r="S705">
        <v>4.04</v>
      </c>
      <c r="T705">
        <v>0</v>
      </c>
      <c r="U705">
        <v>0.1</v>
      </c>
    </row>
    <row r="706" spans="1:21" x14ac:dyDescent="0.25">
      <c r="A706" t="s">
        <v>10185</v>
      </c>
      <c r="B706" t="s">
        <v>10186</v>
      </c>
      <c r="C706" t="s">
        <v>20865</v>
      </c>
      <c r="D706">
        <v>0</v>
      </c>
      <c r="E706">
        <v>0</v>
      </c>
      <c r="F706">
        <v>3.81</v>
      </c>
      <c r="G706">
        <v>0</v>
      </c>
      <c r="H706">
        <v>1</v>
      </c>
      <c r="I706">
        <v>0</v>
      </c>
      <c r="J706">
        <v>1</v>
      </c>
      <c r="K706">
        <v>1</v>
      </c>
      <c r="L706">
        <v>0</v>
      </c>
      <c r="M706">
        <v>0</v>
      </c>
      <c r="N706">
        <v>1</v>
      </c>
      <c r="O706">
        <v>0</v>
      </c>
      <c r="P706">
        <v>1.29</v>
      </c>
      <c r="Q706">
        <v>7.12</v>
      </c>
      <c r="R706">
        <v>2.88</v>
      </c>
      <c r="S706">
        <v>4.04</v>
      </c>
      <c r="T706">
        <v>0</v>
      </c>
      <c r="U706">
        <v>0.1</v>
      </c>
    </row>
    <row r="707" spans="1:21" x14ac:dyDescent="0.25">
      <c r="A707" t="s">
        <v>9858</v>
      </c>
      <c r="B707" t="s">
        <v>22787</v>
      </c>
      <c r="C707" t="s">
        <v>20877</v>
      </c>
      <c r="D707">
        <v>0</v>
      </c>
      <c r="E707">
        <v>1</v>
      </c>
      <c r="F707">
        <v>3.96</v>
      </c>
      <c r="G707">
        <v>0</v>
      </c>
      <c r="H707">
        <v>10</v>
      </c>
      <c r="I707">
        <v>0</v>
      </c>
      <c r="J707">
        <v>10</v>
      </c>
      <c r="K707">
        <v>9</v>
      </c>
      <c r="L707">
        <v>4</v>
      </c>
      <c r="M707">
        <v>1</v>
      </c>
      <c r="N707">
        <v>10</v>
      </c>
      <c r="O707">
        <v>5</v>
      </c>
      <c r="P707">
        <v>1.42</v>
      </c>
      <c r="Q707">
        <v>8.56</v>
      </c>
      <c r="R707">
        <v>4.84</v>
      </c>
      <c r="S707">
        <v>4.04</v>
      </c>
      <c r="T707">
        <v>0</v>
      </c>
      <c r="U707">
        <v>-0.1</v>
      </c>
    </row>
    <row r="708" spans="1:21" x14ac:dyDescent="0.25">
      <c r="A708">
        <v>6109</v>
      </c>
      <c r="B708" t="s">
        <v>10275</v>
      </c>
      <c r="C708" t="s">
        <v>20876</v>
      </c>
      <c r="D708">
        <v>2</v>
      </c>
      <c r="E708">
        <v>2</v>
      </c>
      <c r="F708">
        <v>3.92</v>
      </c>
      <c r="G708">
        <v>6</v>
      </c>
      <c r="H708">
        <v>6</v>
      </c>
      <c r="I708">
        <v>0</v>
      </c>
      <c r="J708">
        <v>36</v>
      </c>
      <c r="K708">
        <v>36</v>
      </c>
      <c r="L708">
        <v>16</v>
      </c>
      <c r="M708">
        <v>5</v>
      </c>
      <c r="N708">
        <v>30</v>
      </c>
      <c r="O708">
        <v>10</v>
      </c>
      <c r="P708">
        <v>1.26</v>
      </c>
      <c r="Q708">
        <v>7.35</v>
      </c>
      <c r="R708">
        <v>2.48</v>
      </c>
      <c r="S708">
        <v>4.04</v>
      </c>
      <c r="T708">
        <v>0.4</v>
      </c>
      <c r="U708">
        <v>0.3</v>
      </c>
    </row>
    <row r="709" spans="1:21" x14ac:dyDescent="0.25">
      <c r="A709">
        <v>15671</v>
      </c>
      <c r="B709" t="s">
        <v>22788</v>
      </c>
      <c r="C709" t="s">
        <v>20892</v>
      </c>
      <c r="D709">
        <v>2</v>
      </c>
      <c r="E709">
        <v>2</v>
      </c>
      <c r="F709">
        <v>3.94</v>
      </c>
      <c r="G709">
        <v>0</v>
      </c>
      <c r="H709">
        <v>45</v>
      </c>
      <c r="I709">
        <v>1</v>
      </c>
      <c r="J709">
        <v>45</v>
      </c>
      <c r="K709">
        <v>41</v>
      </c>
      <c r="L709">
        <v>20</v>
      </c>
      <c r="M709">
        <v>5</v>
      </c>
      <c r="N709">
        <v>43</v>
      </c>
      <c r="O709">
        <v>19</v>
      </c>
      <c r="P709">
        <v>1.35</v>
      </c>
      <c r="Q709">
        <v>8.5399999999999991</v>
      </c>
      <c r="R709">
        <v>3.88</v>
      </c>
      <c r="S709">
        <v>4.04</v>
      </c>
      <c r="T709">
        <v>0.1</v>
      </c>
      <c r="U709">
        <v>0.1</v>
      </c>
    </row>
    <row r="710" spans="1:21" x14ac:dyDescent="0.25">
      <c r="A710" t="s">
        <v>8872</v>
      </c>
      <c r="B710" t="s">
        <v>8873</v>
      </c>
      <c r="C710" t="s">
        <v>20873</v>
      </c>
      <c r="D710">
        <v>0</v>
      </c>
      <c r="E710">
        <v>0</v>
      </c>
      <c r="F710">
        <v>3.86</v>
      </c>
      <c r="G710">
        <v>0</v>
      </c>
      <c r="H710">
        <v>1</v>
      </c>
      <c r="I710">
        <v>0</v>
      </c>
      <c r="J710">
        <v>1</v>
      </c>
      <c r="K710">
        <v>1</v>
      </c>
      <c r="L710">
        <v>0</v>
      </c>
      <c r="M710">
        <v>0</v>
      </c>
      <c r="N710">
        <v>1</v>
      </c>
      <c r="O710">
        <v>0</v>
      </c>
      <c r="P710">
        <v>1.31</v>
      </c>
      <c r="Q710">
        <v>8.1199999999999992</v>
      </c>
      <c r="R710">
        <v>3.25</v>
      </c>
      <c r="S710">
        <v>4.04</v>
      </c>
      <c r="T710">
        <v>0</v>
      </c>
      <c r="U710">
        <v>0.1</v>
      </c>
    </row>
    <row r="711" spans="1:21" x14ac:dyDescent="0.25">
      <c r="A711">
        <v>4869</v>
      </c>
      <c r="B711" t="s">
        <v>19780</v>
      </c>
      <c r="C711" t="s">
        <v>20889</v>
      </c>
      <c r="D711">
        <v>1</v>
      </c>
      <c r="E711">
        <v>1</v>
      </c>
      <c r="F711">
        <v>3.93</v>
      </c>
      <c r="G711">
        <v>2</v>
      </c>
      <c r="H711">
        <v>12</v>
      </c>
      <c r="I711">
        <v>0</v>
      </c>
      <c r="J711">
        <v>19</v>
      </c>
      <c r="K711">
        <v>19</v>
      </c>
      <c r="L711">
        <v>8</v>
      </c>
      <c r="M711">
        <v>2</v>
      </c>
      <c r="N711">
        <v>15</v>
      </c>
      <c r="O711">
        <v>7</v>
      </c>
      <c r="P711">
        <v>1.32</v>
      </c>
      <c r="Q711">
        <v>7.05</v>
      </c>
      <c r="R711">
        <v>3.08</v>
      </c>
      <c r="S711">
        <v>4.04</v>
      </c>
      <c r="T711">
        <v>0.1</v>
      </c>
      <c r="U711">
        <v>0.1</v>
      </c>
    </row>
    <row r="712" spans="1:21" x14ac:dyDescent="0.25">
      <c r="A712">
        <v>559</v>
      </c>
      <c r="B712" t="s">
        <v>10368</v>
      </c>
      <c r="C712" t="s">
        <v>20891</v>
      </c>
      <c r="D712">
        <v>0</v>
      </c>
      <c r="E712">
        <v>0</v>
      </c>
      <c r="F712">
        <v>4.0199999999999996</v>
      </c>
      <c r="G712">
        <v>0</v>
      </c>
      <c r="H712">
        <v>1</v>
      </c>
      <c r="I712">
        <v>0</v>
      </c>
      <c r="J712">
        <v>1</v>
      </c>
      <c r="K712">
        <v>1</v>
      </c>
      <c r="L712">
        <v>0</v>
      </c>
      <c r="M712">
        <v>0</v>
      </c>
      <c r="N712">
        <v>1</v>
      </c>
      <c r="O712">
        <v>0</v>
      </c>
      <c r="P712">
        <v>1.35</v>
      </c>
      <c r="Q712">
        <v>7.51</v>
      </c>
      <c r="R712">
        <v>3.39</v>
      </c>
      <c r="S712">
        <v>4.04</v>
      </c>
      <c r="T712">
        <v>0</v>
      </c>
      <c r="U712">
        <v>0.1</v>
      </c>
    </row>
    <row r="713" spans="1:21" x14ac:dyDescent="0.25">
      <c r="A713">
        <v>2267</v>
      </c>
      <c r="B713" t="s">
        <v>10336</v>
      </c>
      <c r="C713" t="s">
        <v>20872</v>
      </c>
      <c r="D713">
        <v>1</v>
      </c>
      <c r="E713">
        <v>1</v>
      </c>
      <c r="F713">
        <v>3.66</v>
      </c>
      <c r="G713">
        <v>0</v>
      </c>
      <c r="H713">
        <v>20</v>
      </c>
      <c r="I713">
        <v>0</v>
      </c>
      <c r="J713">
        <v>20</v>
      </c>
      <c r="K713">
        <v>19</v>
      </c>
      <c r="L713">
        <v>8</v>
      </c>
      <c r="M713">
        <v>3</v>
      </c>
      <c r="N713">
        <v>18</v>
      </c>
      <c r="O713">
        <v>6</v>
      </c>
      <c r="P713">
        <v>1.25</v>
      </c>
      <c r="Q713">
        <v>8.0299999999999994</v>
      </c>
      <c r="R713">
        <v>2.83</v>
      </c>
      <c r="S713">
        <v>4.04</v>
      </c>
      <c r="T713">
        <v>0</v>
      </c>
      <c r="U713">
        <v>0.1</v>
      </c>
    </row>
    <row r="714" spans="1:21" x14ac:dyDescent="0.25">
      <c r="A714">
        <v>1890</v>
      </c>
      <c r="B714" t="s">
        <v>10096</v>
      </c>
      <c r="C714" t="s">
        <v>20895</v>
      </c>
      <c r="D714">
        <v>7</v>
      </c>
      <c r="E714">
        <v>7</v>
      </c>
      <c r="F714">
        <v>3.79</v>
      </c>
      <c r="G714">
        <v>21</v>
      </c>
      <c r="H714">
        <v>21</v>
      </c>
      <c r="I714">
        <v>0</v>
      </c>
      <c r="J714">
        <v>118</v>
      </c>
      <c r="K714">
        <v>107</v>
      </c>
      <c r="L714">
        <v>49</v>
      </c>
      <c r="M714">
        <v>13</v>
      </c>
      <c r="N714">
        <v>105</v>
      </c>
      <c r="O714">
        <v>44</v>
      </c>
      <c r="P714">
        <v>1.29</v>
      </c>
      <c r="Q714">
        <v>8.0399999999999991</v>
      </c>
      <c r="R714">
        <v>3.35</v>
      </c>
      <c r="S714">
        <v>4.04</v>
      </c>
      <c r="T714">
        <v>1.3</v>
      </c>
      <c r="U714">
        <v>1.6</v>
      </c>
    </row>
    <row r="715" spans="1:21" x14ac:dyDescent="0.25">
      <c r="A715">
        <v>3245</v>
      </c>
      <c r="B715" t="s">
        <v>10235</v>
      </c>
      <c r="C715" t="s">
        <v>20869</v>
      </c>
      <c r="D715">
        <v>0</v>
      </c>
      <c r="E715">
        <v>0</v>
      </c>
      <c r="F715">
        <v>3.83</v>
      </c>
      <c r="G715">
        <v>0</v>
      </c>
      <c r="H715">
        <v>1</v>
      </c>
      <c r="I715">
        <v>0</v>
      </c>
      <c r="J715">
        <v>1</v>
      </c>
      <c r="K715">
        <v>1</v>
      </c>
      <c r="L715">
        <v>0</v>
      </c>
      <c r="M715">
        <v>0</v>
      </c>
      <c r="N715">
        <v>1</v>
      </c>
      <c r="O715">
        <v>0</v>
      </c>
      <c r="P715">
        <v>1.31</v>
      </c>
      <c r="Q715">
        <v>7.51</v>
      </c>
      <c r="R715">
        <v>3.15</v>
      </c>
      <c r="S715">
        <v>4.04</v>
      </c>
      <c r="T715">
        <v>0</v>
      </c>
      <c r="U715">
        <v>0.1</v>
      </c>
    </row>
    <row r="716" spans="1:21" x14ac:dyDescent="0.25">
      <c r="A716">
        <v>8182</v>
      </c>
      <c r="B716" t="s">
        <v>10541</v>
      </c>
      <c r="C716" t="s">
        <v>20885</v>
      </c>
      <c r="D716">
        <v>0</v>
      </c>
      <c r="E716">
        <v>0</v>
      </c>
      <c r="F716">
        <v>3.91</v>
      </c>
      <c r="G716">
        <v>0</v>
      </c>
      <c r="H716">
        <v>1</v>
      </c>
      <c r="I716">
        <v>0</v>
      </c>
      <c r="J716">
        <v>1</v>
      </c>
      <c r="K716">
        <v>1</v>
      </c>
      <c r="L716">
        <v>0</v>
      </c>
      <c r="M716">
        <v>0</v>
      </c>
      <c r="N716">
        <v>1</v>
      </c>
      <c r="O716">
        <v>0</v>
      </c>
      <c r="P716">
        <v>1.31</v>
      </c>
      <c r="Q716">
        <v>5.24</v>
      </c>
      <c r="R716">
        <v>1.99</v>
      </c>
      <c r="S716">
        <v>4.04</v>
      </c>
      <c r="T716">
        <v>0</v>
      </c>
      <c r="U716">
        <v>0.1</v>
      </c>
    </row>
    <row r="717" spans="1:21" x14ac:dyDescent="0.25">
      <c r="A717" t="s">
        <v>9040</v>
      </c>
      <c r="B717" t="s">
        <v>9041</v>
      </c>
      <c r="C717" t="s">
        <v>20890</v>
      </c>
      <c r="D717">
        <v>0</v>
      </c>
      <c r="E717">
        <v>0</v>
      </c>
      <c r="F717">
        <v>3.94</v>
      </c>
      <c r="G717">
        <v>0</v>
      </c>
      <c r="H717">
        <v>0</v>
      </c>
      <c r="I717">
        <v>0</v>
      </c>
      <c r="J717">
        <v>1</v>
      </c>
      <c r="K717">
        <v>1</v>
      </c>
      <c r="L717">
        <v>0</v>
      </c>
      <c r="M717">
        <v>0</v>
      </c>
      <c r="N717">
        <v>1</v>
      </c>
      <c r="O717">
        <v>0</v>
      </c>
      <c r="P717">
        <v>1.29</v>
      </c>
      <c r="Q717">
        <v>7.2</v>
      </c>
      <c r="R717">
        <v>2.68</v>
      </c>
      <c r="S717">
        <v>4.04</v>
      </c>
      <c r="T717">
        <v>0</v>
      </c>
      <c r="U717">
        <v>0</v>
      </c>
    </row>
    <row r="718" spans="1:21" x14ac:dyDescent="0.25">
      <c r="A718">
        <v>10547</v>
      </c>
      <c r="B718" t="s">
        <v>10346</v>
      </c>
      <c r="C718" t="s">
        <v>20884</v>
      </c>
      <c r="D718">
        <v>10</v>
      </c>
      <c r="E718">
        <v>12</v>
      </c>
      <c r="F718">
        <v>4.22</v>
      </c>
      <c r="G718">
        <v>31</v>
      </c>
      <c r="H718">
        <v>31</v>
      </c>
      <c r="I718">
        <v>0</v>
      </c>
      <c r="J718">
        <v>188</v>
      </c>
      <c r="K718">
        <v>184</v>
      </c>
      <c r="L718">
        <v>88</v>
      </c>
      <c r="M718">
        <v>21</v>
      </c>
      <c r="N718">
        <v>164</v>
      </c>
      <c r="O718">
        <v>66</v>
      </c>
      <c r="P718">
        <v>1.33</v>
      </c>
      <c r="Q718">
        <v>7.86</v>
      </c>
      <c r="R718">
        <v>3.16</v>
      </c>
      <c r="S718">
        <v>4.04</v>
      </c>
      <c r="T718">
        <v>2.5</v>
      </c>
      <c r="U718">
        <v>1.6</v>
      </c>
    </row>
    <row r="719" spans="1:21" x14ac:dyDescent="0.25">
      <c r="A719">
        <v>5535</v>
      </c>
      <c r="B719" t="s">
        <v>10835</v>
      </c>
      <c r="C719" t="s">
        <v>20873</v>
      </c>
      <c r="D719">
        <v>0</v>
      </c>
      <c r="E719">
        <v>0</v>
      </c>
      <c r="F719">
        <v>3.91</v>
      </c>
      <c r="G719">
        <v>0</v>
      </c>
      <c r="H719">
        <v>1</v>
      </c>
      <c r="I719">
        <v>0</v>
      </c>
      <c r="J719">
        <v>1</v>
      </c>
      <c r="K719">
        <v>1</v>
      </c>
      <c r="L719">
        <v>0</v>
      </c>
      <c r="M719">
        <v>0</v>
      </c>
      <c r="N719">
        <v>1</v>
      </c>
      <c r="O719">
        <v>0</v>
      </c>
      <c r="P719">
        <v>1.35</v>
      </c>
      <c r="Q719">
        <v>7.37</v>
      </c>
      <c r="R719">
        <v>3.4</v>
      </c>
      <c r="S719">
        <v>4.04</v>
      </c>
      <c r="T719">
        <v>0</v>
      </c>
      <c r="U719">
        <v>0.1</v>
      </c>
    </row>
    <row r="720" spans="1:21" x14ac:dyDescent="0.25">
      <c r="A720" t="s">
        <v>8861</v>
      </c>
      <c r="B720" t="s">
        <v>8862</v>
      </c>
      <c r="C720" t="s">
        <v>20867</v>
      </c>
      <c r="D720">
        <v>0</v>
      </c>
      <c r="E720">
        <v>0</v>
      </c>
      <c r="F720">
        <v>3.9</v>
      </c>
      <c r="G720">
        <v>0</v>
      </c>
      <c r="H720">
        <v>1</v>
      </c>
      <c r="I720">
        <v>0</v>
      </c>
      <c r="J720">
        <v>1</v>
      </c>
      <c r="K720">
        <v>1</v>
      </c>
      <c r="L720">
        <v>0</v>
      </c>
      <c r="M720">
        <v>0</v>
      </c>
      <c r="N720">
        <v>1</v>
      </c>
      <c r="O720">
        <v>0</v>
      </c>
      <c r="P720">
        <v>1.33</v>
      </c>
      <c r="Q720">
        <v>6.45</v>
      </c>
      <c r="R720">
        <v>2.84</v>
      </c>
      <c r="S720">
        <v>4.04</v>
      </c>
      <c r="T720">
        <v>0</v>
      </c>
      <c r="U720">
        <v>0.1</v>
      </c>
    </row>
    <row r="721" spans="1:21" x14ac:dyDescent="0.25">
      <c r="A721">
        <v>10160</v>
      </c>
      <c r="B721" t="s">
        <v>9464</v>
      </c>
      <c r="C721" t="s">
        <v>20874</v>
      </c>
      <c r="D721">
        <v>1</v>
      </c>
      <c r="E721">
        <v>2</v>
      </c>
      <c r="F721">
        <v>4.04</v>
      </c>
      <c r="G721">
        <v>5</v>
      </c>
      <c r="H721">
        <v>5</v>
      </c>
      <c r="I721">
        <v>0</v>
      </c>
      <c r="J721">
        <v>28</v>
      </c>
      <c r="K721">
        <v>30</v>
      </c>
      <c r="L721">
        <v>12</v>
      </c>
      <c r="M721">
        <v>3</v>
      </c>
      <c r="N721">
        <v>18</v>
      </c>
      <c r="O721">
        <v>6</v>
      </c>
      <c r="P721">
        <v>1.31</v>
      </c>
      <c r="Q721">
        <v>5.8</v>
      </c>
      <c r="R721">
        <v>2.0299999999999998</v>
      </c>
      <c r="S721">
        <v>4.04</v>
      </c>
      <c r="T721">
        <v>0.3</v>
      </c>
      <c r="U721">
        <v>0.2</v>
      </c>
    </row>
    <row r="722" spans="1:21" x14ac:dyDescent="0.25">
      <c r="A722">
        <v>13323</v>
      </c>
      <c r="B722" t="s">
        <v>8913</v>
      </c>
      <c r="C722" t="s">
        <v>20883</v>
      </c>
      <c r="D722">
        <v>1</v>
      </c>
      <c r="E722">
        <v>1</v>
      </c>
      <c r="F722">
        <v>3.79</v>
      </c>
      <c r="G722">
        <v>0</v>
      </c>
      <c r="H722">
        <v>20</v>
      </c>
      <c r="I722">
        <v>0</v>
      </c>
      <c r="J722">
        <v>20</v>
      </c>
      <c r="K722">
        <v>18</v>
      </c>
      <c r="L722">
        <v>8</v>
      </c>
      <c r="M722">
        <v>2</v>
      </c>
      <c r="N722">
        <v>20</v>
      </c>
      <c r="O722">
        <v>9</v>
      </c>
      <c r="P722">
        <v>1.33</v>
      </c>
      <c r="Q722">
        <v>8.7899999999999991</v>
      </c>
      <c r="R722">
        <v>3.92</v>
      </c>
      <c r="S722">
        <v>4.04</v>
      </c>
      <c r="T722">
        <v>0.1</v>
      </c>
      <c r="U722">
        <v>0.1</v>
      </c>
    </row>
    <row r="723" spans="1:21" x14ac:dyDescent="0.25">
      <c r="A723">
        <v>14741</v>
      </c>
      <c r="B723" t="s">
        <v>8694</v>
      </c>
      <c r="C723" t="s">
        <v>20889</v>
      </c>
      <c r="D723">
        <v>0</v>
      </c>
      <c r="E723">
        <v>0</v>
      </c>
      <c r="F723">
        <v>3.8</v>
      </c>
      <c r="G723">
        <v>0</v>
      </c>
      <c r="H723">
        <v>1</v>
      </c>
      <c r="I723">
        <v>0</v>
      </c>
      <c r="J723">
        <v>1</v>
      </c>
      <c r="K723">
        <v>1</v>
      </c>
      <c r="L723">
        <v>0</v>
      </c>
      <c r="M723">
        <v>0</v>
      </c>
      <c r="N723">
        <v>1</v>
      </c>
      <c r="O723">
        <v>0</v>
      </c>
      <c r="P723">
        <v>1.29</v>
      </c>
      <c r="Q723">
        <v>7.15</v>
      </c>
      <c r="R723">
        <v>2.84</v>
      </c>
      <c r="S723">
        <v>4.05</v>
      </c>
      <c r="T723">
        <v>0</v>
      </c>
      <c r="U723">
        <v>0.1</v>
      </c>
    </row>
    <row r="724" spans="1:21" x14ac:dyDescent="0.25">
      <c r="A724">
        <v>12774</v>
      </c>
      <c r="B724" t="s">
        <v>10562</v>
      </c>
      <c r="C724" t="s">
        <v>20879</v>
      </c>
      <c r="D724">
        <v>2</v>
      </c>
      <c r="E724">
        <v>2</v>
      </c>
      <c r="F724">
        <v>4.16</v>
      </c>
      <c r="G724">
        <v>0</v>
      </c>
      <c r="H724">
        <v>35</v>
      </c>
      <c r="I724">
        <v>0</v>
      </c>
      <c r="J724">
        <v>35</v>
      </c>
      <c r="K724">
        <v>33</v>
      </c>
      <c r="L724">
        <v>16</v>
      </c>
      <c r="M724">
        <v>4</v>
      </c>
      <c r="N724">
        <v>34</v>
      </c>
      <c r="O724">
        <v>17</v>
      </c>
      <c r="P724">
        <v>1.42</v>
      </c>
      <c r="Q724">
        <v>8.86</v>
      </c>
      <c r="R724">
        <v>4.25</v>
      </c>
      <c r="S724">
        <v>4.05</v>
      </c>
      <c r="T724">
        <v>0.2</v>
      </c>
      <c r="U724">
        <v>0.2</v>
      </c>
    </row>
    <row r="725" spans="1:21" x14ac:dyDescent="0.25">
      <c r="A725">
        <v>11384</v>
      </c>
      <c r="B725" t="s">
        <v>10288</v>
      </c>
      <c r="C725" t="s">
        <v>20875</v>
      </c>
      <c r="D725">
        <v>2</v>
      </c>
      <c r="E725">
        <v>2</v>
      </c>
      <c r="F725">
        <v>4.2300000000000004</v>
      </c>
      <c r="G725">
        <v>0</v>
      </c>
      <c r="H725">
        <v>35</v>
      </c>
      <c r="I725">
        <v>0</v>
      </c>
      <c r="J725">
        <v>35</v>
      </c>
      <c r="K725">
        <v>30</v>
      </c>
      <c r="L725">
        <v>16</v>
      </c>
      <c r="M725">
        <v>3</v>
      </c>
      <c r="N725">
        <v>38</v>
      </c>
      <c r="O725">
        <v>20</v>
      </c>
      <c r="P725">
        <v>1.43</v>
      </c>
      <c r="Q725">
        <v>9.7100000000000009</v>
      </c>
      <c r="R725">
        <v>5.04</v>
      </c>
      <c r="S725">
        <v>4.05</v>
      </c>
      <c r="T725">
        <v>0.1</v>
      </c>
      <c r="U725">
        <v>0</v>
      </c>
    </row>
    <row r="726" spans="1:21" x14ac:dyDescent="0.25">
      <c r="A726" t="s">
        <v>8450</v>
      </c>
      <c r="B726" t="s">
        <v>8451</v>
      </c>
      <c r="C726" t="s">
        <v>20884</v>
      </c>
      <c r="D726">
        <v>0</v>
      </c>
      <c r="E726">
        <v>0</v>
      </c>
      <c r="F726">
        <v>4.0199999999999996</v>
      </c>
      <c r="G726">
        <v>0</v>
      </c>
      <c r="H726">
        <v>1</v>
      </c>
      <c r="I726">
        <v>0</v>
      </c>
      <c r="J726">
        <v>1</v>
      </c>
      <c r="K726">
        <v>1</v>
      </c>
      <c r="L726">
        <v>0</v>
      </c>
      <c r="M726">
        <v>0</v>
      </c>
      <c r="N726">
        <v>1</v>
      </c>
      <c r="O726">
        <v>0</v>
      </c>
      <c r="P726">
        <v>1.32</v>
      </c>
      <c r="Q726">
        <v>7.7</v>
      </c>
      <c r="R726">
        <v>2.92</v>
      </c>
      <c r="S726">
        <v>4.05</v>
      </c>
      <c r="T726">
        <v>0</v>
      </c>
      <c r="U726">
        <v>0.1</v>
      </c>
    </row>
    <row r="727" spans="1:21" x14ac:dyDescent="0.25">
      <c r="A727" t="s">
        <v>9852</v>
      </c>
      <c r="B727" t="s">
        <v>1957</v>
      </c>
      <c r="C727" t="s">
        <v>20886</v>
      </c>
      <c r="D727">
        <v>0</v>
      </c>
      <c r="E727">
        <v>0</v>
      </c>
      <c r="F727">
        <v>3.86</v>
      </c>
      <c r="G727">
        <v>0</v>
      </c>
      <c r="H727">
        <v>1</v>
      </c>
      <c r="I727">
        <v>0</v>
      </c>
      <c r="J727">
        <v>1</v>
      </c>
      <c r="K727">
        <v>1</v>
      </c>
      <c r="L727">
        <v>0</v>
      </c>
      <c r="M727">
        <v>0</v>
      </c>
      <c r="N727">
        <v>1</v>
      </c>
      <c r="O727">
        <v>0</v>
      </c>
      <c r="P727">
        <v>1.29</v>
      </c>
      <c r="Q727">
        <v>7.82</v>
      </c>
      <c r="R727">
        <v>3.04</v>
      </c>
      <c r="S727">
        <v>4.05</v>
      </c>
      <c r="T727">
        <v>0</v>
      </c>
      <c r="U727">
        <v>0.1</v>
      </c>
    </row>
    <row r="728" spans="1:21" x14ac:dyDescent="0.25">
      <c r="A728" t="s">
        <v>8741</v>
      </c>
      <c r="B728" t="s">
        <v>8742</v>
      </c>
      <c r="C728" t="s">
        <v>20867</v>
      </c>
      <c r="D728">
        <v>0</v>
      </c>
      <c r="E728">
        <v>0</v>
      </c>
      <c r="F728">
        <v>3.94</v>
      </c>
      <c r="G728">
        <v>0</v>
      </c>
      <c r="H728">
        <v>1</v>
      </c>
      <c r="I728">
        <v>0</v>
      </c>
      <c r="J728">
        <v>1</v>
      </c>
      <c r="K728">
        <v>1</v>
      </c>
      <c r="L728">
        <v>0</v>
      </c>
      <c r="M728">
        <v>0</v>
      </c>
      <c r="N728">
        <v>1</v>
      </c>
      <c r="O728">
        <v>0</v>
      </c>
      <c r="P728">
        <v>1.37</v>
      </c>
      <c r="Q728">
        <v>7.4</v>
      </c>
      <c r="R728">
        <v>3.64</v>
      </c>
      <c r="S728">
        <v>4.05</v>
      </c>
      <c r="T728">
        <v>0</v>
      </c>
      <c r="U728">
        <v>0.1</v>
      </c>
    </row>
    <row r="729" spans="1:21" x14ac:dyDescent="0.25">
      <c r="A729">
        <v>3220</v>
      </c>
      <c r="B729" t="s">
        <v>10878</v>
      </c>
      <c r="C729" t="s">
        <v>20881</v>
      </c>
      <c r="D729">
        <v>0</v>
      </c>
      <c r="E729">
        <v>0</v>
      </c>
      <c r="F729">
        <v>3.91</v>
      </c>
      <c r="G729">
        <v>0</v>
      </c>
      <c r="H729">
        <v>1</v>
      </c>
      <c r="I729">
        <v>0</v>
      </c>
      <c r="J729">
        <v>1</v>
      </c>
      <c r="K729">
        <v>1</v>
      </c>
      <c r="L729">
        <v>0</v>
      </c>
      <c r="M729">
        <v>0</v>
      </c>
      <c r="N729">
        <v>1</v>
      </c>
      <c r="O729">
        <v>0</v>
      </c>
      <c r="P729">
        <v>1.34</v>
      </c>
      <c r="Q729">
        <v>7</v>
      </c>
      <c r="R729">
        <v>3.09</v>
      </c>
      <c r="S729">
        <v>4.05</v>
      </c>
      <c r="T729">
        <v>0</v>
      </c>
      <c r="U729">
        <v>0.1</v>
      </c>
    </row>
    <row r="730" spans="1:21" x14ac:dyDescent="0.25">
      <c r="A730">
        <v>13758</v>
      </c>
      <c r="B730" t="s">
        <v>8362</v>
      </c>
      <c r="C730" t="s">
        <v>20878</v>
      </c>
      <c r="D730">
        <v>4</v>
      </c>
      <c r="E730">
        <v>5</v>
      </c>
      <c r="F730">
        <v>4.18</v>
      </c>
      <c r="G730">
        <v>13</v>
      </c>
      <c r="H730">
        <v>13</v>
      </c>
      <c r="I730">
        <v>0</v>
      </c>
      <c r="J730">
        <v>74</v>
      </c>
      <c r="K730">
        <v>78</v>
      </c>
      <c r="L730">
        <v>34</v>
      </c>
      <c r="M730">
        <v>8</v>
      </c>
      <c r="N730">
        <v>55</v>
      </c>
      <c r="O730">
        <v>21</v>
      </c>
      <c r="P730">
        <v>1.33</v>
      </c>
      <c r="Q730">
        <v>6.65</v>
      </c>
      <c r="R730">
        <v>2.52</v>
      </c>
      <c r="S730">
        <v>4.05</v>
      </c>
      <c r="T730">
        <v>0.9</v>
      </c>
      <c r="U730">
        <v>0.8</v>
      </c>
    </row>
    <row r="731" spans="1:21" x14ac:dyDescent="0.25">
      <c r="A731">
        <v>3265</v>
      </c>
      <c r="B731" t="s">
        <v>10595</v>
      </c>
      <c r="C731" t="s">
        <v>20877</v>
      </c>
      <c r="D731">
        <v>0</v>
      </c>
      <c r="E731">
        <v>0</v>
      </c>
      <c r="F731">
        <v>3.9</v>
      </c>
      <c r="G731">
        <v>0</v>
      </c>
      <c r="H731">
        <v>1</v>
      </c>
      <c r="I731">
        <v>0</v>
      </c>
      <c r="J731">
        <v>1</v>
      </c>
      <c r="K731">
        <v>1</v>
      </c>
      <c r="L731">
        <v>0</v>
      </c>
      <c r="M731">
        <v>0</v>
      </c>
      <c r="N731">
        <v>1</v>
      </c>
      <c r="O731">
        <v>0</v>
      </c>
      <c r="P731">
        <v>1.31</v>
      </c>
      <c r="Q731">
        <v>7.05</v>
      </c>
      <c r="R731">
        <v>3.08</v>
      </c>
      <c r="S731">
        <v>4.05</v>
      </c>
      <c r="T731">
        <v>0</v>
      </c>
      <c r="U731">
        <v>0.1</v>
      </c>
    </row>
    <row r="732" spans="1:21" x14ac:dyDescent="0.25">
      <c r="A732" t="s">
        <v>8927</v>
      </c>
      <c r="B732" t="s">
        <v>8928</v>
      </c>
      <c r="C732" t="s">
        <v>20869</v>
      </c>
      <c r="D732">
        <v>0</v>
      </c>
      <c r="E732">
        <v>0</v>
      </c>
      <c r="F732">
        <v>3.87</v>
      </c>
      <c r="G732">
        <v>0</v>
      </c>
      <c r="H732">
        <v>0</v>
      </c>
      <c r="I732">
        <v>0</v>
      </c>
      <c r="J732">
        <v>1</v>
      </c>
      <c r="K732">
        <v>1</v>
      </c>
      <c r="L732">
        <v>0</v>
      </c>
      <c r="M732">
        <v>0</v>
      </c>
      <c r="N732">
        <v>1</v>
      </c>
      <c r="O732">
        <v>0</v>
      </c>
      <c r="P732">
        <v>1.3</v>
      </c>
      <c r="Q732">
        <v>7.39</v>
      </c>
      <c r="R732">
        <v>2.96</v>
      </c>
      <c r="S732">
        <v>4.05</v>
      </c>
      <c r="T732">
        <v>0</v>
      </c>
      <c r="U732">
        <v>0</v>
      </c>
    </row>
    <row r="733" spans="1:21" x14ac:dyDescent="0.25">
      <c r="A733" t="s">
        <v>9952</v>
      </c>
      <c r="B733" t="s">
        <v>9953</v>
      </c>
      <c r="C733" t="s">
        <v>20871</v>
      </c>
      <c r="D733">
        <v>0</v>
      </c>
      <c r="E733">
        <v>0</v>
      </c>
      <c r="F733">
        <v>4.0199999999999996</v>
      </c>
      <c r="G733">
        <v>0</v>
      </c>
      <c r="H733">
        <v>0</v>
      </c>
      <c r="I733">
        <v>0</v>
      </c>
      <c r="J733">
        <v>1</v>
      </c>
      <c r="K733">
        <v>1</v>
      </c>
      <c r="L733">
        <v>0</v>
      </c>
      <c r="M733">
        <v>0</v>
      </c>
      <c r="N733">
        <v>1</v>
      </c>
      <c r="O733">
        <v>0</v>
      </c>
      <c r="P733">
        <v>1.33</v>
      </c>
      <c r="Q733">
        <v>6.62</v>
      </c>
      <c r="R733">
        <v>2.9</v>
      </c>
      <c r="S733">
        <v>4.05</v>
      </c>
      <c r="T733">
        <v>0</v>
      </c>
      <c r="U733">
        <v>0</v>
      </c>
    </row>
    <row r="734" spans="1:21" x14ac:dyDescent="0.25">
      <c r="A734" t="s">
        <v>8424</v>
      </c>
      <c r="B734" t="s">
        <v>8425</v>
      </c>
      <c r="C734" t="s">
        <v>20884</v>
      </c>
      <c r="D734">
        <v>0</v>
      </c>
      <c r="E734">
        <v>0</v>
      </c>
      <c r="F734">
        <v>4.01</v>
      </c>
      <c r="G734">
        <v>0</v>
      </c>
      <c r="H734">
        <v>1</v>
      </c>
      <c r="I734">
        <v>0</v>
      </c>
      <c r="J734">
        <v>1</v>
      </c>
      <c r="K734">
        <v>1</v>
      </c>
      <c r="L734">
        <v>0</v>
      </c>
      <c r="M734">
        <v>0</v>
      </c>
      <c r="N734">
        <v>1</v>
      </c>
      <c r="O734">
        <v>0</v>
      </c>
      <c r="P734">
        <v>1.36</v>
      </c>
      <c r="Q734">
        <v>8.4600000000000009</v>
      </c>
      <c r="R734">
        <v>3.81</v>
      </c>
      <c r="S734">
        <v>4.05</v>
      </c>
      <c r="T734">
        <v>0</v>
      </c>
      <c r="U734">
        <v>0.1</v>
      </c>
    </row>
    <row r="735" spans="1:21" x14ac:dyDescent="0.25">
      <c r="A735">
        <v>1794</v>
      </c>
      <c r="B735" t="s">
        <v>10423</v>
      </c>
      <c r="C735" t="s">
        <v>20884</v>
      </c>
      <c r="D735">
        <v>0</v>
      </c>
      <c r="E735">
        <v>0</v>
      </c>
      <c r="F735">
        <v>3.98</v>
      </c>
      <c r="G735">
        <v>0</v>
      </c>
      <c r="H735">
        <v>1</v>
      </c>
      <c r="I735">
        <v>0</v>
      </c>
      <c r="J735">
        <v>1</v>
      </c>
      <c r="K735">
        <v>1</v>
      </c>
      <c r="L735">
        <v>0</v>
      </c>
      <c r="M735">
        <v>0</v>
      </c>
      <c r="N735">
        <v>1</v>
      </c>
      <c r="O735">
        <v>0</v>
      </c>
      <c r="P735">
        <v>1.33</v>
      </c>
      <c r="Q735">
        <v>8.5500000000000007</v>
      </c>
      <c r="R735">
        <v>3.53</v>
      </c>
      <c r="S735">
        <v>4.05</v>
      </c>
      <c r="T735">
        <v>0</v>
      </c>
      <c r="U735">
        <v>0.1</v>
      </c>
    </row>
    <row r="736" spans="1:21" x14ac:dyDescent="0.25">
      <c r="A736">
        <v>16017</v>
      </c>
      <c r="B736" t="s">
        <v>10398</v>
      </c>
      <c r="C736" t="s">
        <v>20891</v>
      </c>
      <c r="D736">
        <v>4</v>
      </c>
      <c r="E736">
        <v>6</v>
      </c>
      <c r="F736">
        <v>4.04</v>
      </c>
      <c r="G736">
        <v>8</v>
      </c>
      <c r="H736">
        <v>53</v>
      </c>
      <c r="I736">
        <v>1</v>
      </c>
      <c r="J736">
        <v>91</v>
      </c>
      <c r="K736">
        <v>95</v>
      </c>
      <c r="L736">
        <v>41</v>
      </c>
      <c r="M736">
        <v>9</v>
      </c>
      <c r="N736">
        <v>64</v>
      </c>
      <c r="O736">
        <v>26</v>
      </c>
      <c r="P736">
        <v>1.33</v>
      </c>
      <c r="Q736">
        <v>6.34</v>
      </c>
      <c r="R736">
        <v>2.54</v>
      </c>
      <c r="S736">
        <v>4.05</v>
      </c>
      <c r="T736">
        <v>0.5</v>
      </c>
      <c r="U736">
        <v>0</v>
      </c>
    </row>
    <row r="737" spans="1:21" x14ac:dyDescent="0.25">
      <c r="A737" t="s">
        <v>9783</v>
      </c>
      <c r="B737" t="s">
        <v>9784</v>
      </c>
      <c r="C737" t="s">
        <v>20872</v>
      </c>
      <c r="D737">
        <v>0</v>
      </c>
      <c r="E737">
        <v>0</v>
      </c>
      <c r="F737">
        <v>3.86</v>
      </c>
      <c r="G737">
        <v>0</v>
      </c>
      <c r="H737">
        <v>1</v>
      </c>
      <c r="I737">
        <v>0</v>
      </c>
      <c r="J737">
        <v>1</v>
      </c>
      <c r="K737">
        <v>1</v>
      </c>
      <c r="L737">
        <v>0</v>
      </c>
      <c r="M737">
        <v>0</v>
      </c>
      <c r="N737">
        <v>1</v>
      </c>
      <c r="O737">
        <v>0</v>
      </c>
      <c r="P737">
        <v>1.33</v>
      </c>
      <c r="Q737">
        <v>7.55</v>
      </c>
      <c r="R737">
        <v>3.32</v>
      </c>
      <c r="S737">
        <v>4.05</v>
      </c>
      <c r="T737">
        <v>0</v>
      </c>
      <c r="U737">
        <v>0.1</v>
      </c>
    </row>
    <row r="738" spans="1:21" x14ac:dyDescent="0.25">
      <c r="A738">
        <v>8258</v>
      </c>
      <c r="B738" t="s">
        <v>10602</v>
      </c>
      <c r="C738" t="s">
        <v>20865</v>
      </c>
      <c r="D738">
        <v>3</v>
      </c>
      <c r="E738">
        <v>3</v>
      </c>
      <c r="F738">
        <v>3.72</v>
      </c>
      <c r="G738">
        <v>0</v>
      </c>
      <c r="H738">
        <v>65</v>
      </c>
      <c r="I738">
        <v>28</v>
      </c>
      <c r="J738">
        <v>65</v>
      </c>
      <c r="K738">
        <v>61</v>
      </c>
      <c r="L738">
        <v>27</v>
      </c>
      <c r="M738">
        <v>8</v>
      </c>
      <c r="N738">
        <v>55</v>
      </c>
      <c r="O738">
        <v>20</v>
      </c>
      <c r="P738">
        <v>1.25</v>
      </c>
      <c r="Q738">
        <v>7.67</v>
      </c>
      <c r="R738">
        <v>2.81</v>
      </c>
      <c r="S738">
        <v>4.05</v>
      </c>
      <c r="T738">
        <v>0</v>
      </c>
      <c r="U738">
        <v>0.3</v>
      </c>
    </row>
    <row r="739" spans="1:21" x14ac:dyDescent="0.25">
      <c r="A739">
        <v>5257</v>
      </c>
      <c r="B739" t="s">
        <v>10155</v>
      </c>
      <c r="C739" t="s">
        <v>20880</v>
      </c>
      <c r="D739">
        <v>0</v>
      </c>
      <c r="E739">
        <v>0</v>
      </c>
      <c r="F739">
        <v>4</v>
      </c>
      <c r="G739">
        <v>0</v>
      </c>
      <c r="H739">
        <v>1</v>
      </c>
      <c r="I739">
        <v>0</v>
      </c>
      <c r="J739">
        <v>1</v>
      </c>
      <c r="K739">
        <v>1</v>
      </c>
      <c r="L739">
        <v>0</v>
      </c>
      <c r="M739">
        <v>0</v>
      </c>
      <c r="N739">
        <v>1</v>
      </c>
      <c r="O739">
        <v>0</v>
      </c>
      <c r="P739">
        <v>1.37</v>
      </c>
      <c r="Q739">
        <v>9.02</v>
      </c>
      <c r="R739">
        <v>4.22</v>
      </c>
      <c r="S739">
        <v>4.05</v>
      </c>
      <c r="T739">
        <v>0</v>
      </c>
      <c r="U739">
        <v>0.1</v>
      </c>
    </row>
    <row r="740" spans="1:21" x14ac:dyDescent="0.25">
      <c r="A740">
        <v>11509</v>
      </c>
      <c r="B740" t="s">
        <v>9969</v>
      </c>
      <c r="C740" t="s">
        <v>20874</v>
      </c>
      <c r="D740">
        <v>0</v>
      </c>
      <c r="E740">
        <v>1</v>
      </c>
      <c r="F740">
        <v>4.05</v>
      </c>
      <c r="G740">
        <v>0</v>
      </c>
      <c r="H740">
        <v>10</v>
      </c>
      <c r="I740">
        <v>0</v>
      </c>
      <c r="J740">
        <v>10</v>
      </c>
      <c r="K740">
        <v>9</v>
      </c>
      <c r="L740">
        <v>4</v>
      </c>
      <c r="M740">
        <v>1</v>
      </c>
      <c r="N740">
        <v>10</v>
      </c>
      <c r="O740">
        <v>5</v>
      </c>
      <c r="P740">
        <v>1.41</v>
      </c>
      <c r="Q740">
        <v>8.77</v>
      </c>
      <c r="R740">
        <v>4.55</v>
      </c>
      <c r="S740">
        <v>4.05</v>
      </c>
      <c r="T740">
        <v>0</v>
      </c>
      <c r="U740">
        <v>0</v>
      </c>
    </row>
    <row r="741" spans="1:21" x14ac:dyDescent="0.25">
      <c r="A741">
        <v>14107</v>
      </c>
      <c r="B741" t="s">
        <v>10088</v>
      </c>
      <c r="C741" t="s">
        <v>20882</v>
      </c>
      <c r="D741">
        <v>10</v>
      </c>
      <c r="E741">
        <v>10</v>
      </c>
      <c r="F741">
        <v>3.84</v>
      </c>
      <c r="G741">
        <v>28</v>
      </c>
      <c r="H741">
        <v>28</v>
      </c>
      <c r="I741">
        <v>0</v>
      </c>
      <c r="J741">
        <v>161</v>
      </c>
      <c r="K741">
        <v>154</v>
      </c>
      <c r="L741">
        <v>69</v>
      </c>
      <c r="M741">
        <v>21</v>
      </c>
      <c r="N741">
        <v>141</v>
      </c>
      <c r="O741">
        <v>49</v>
      </c>
      <c r="P741">
        <v>1.26</v>
      </c>
      <c r="Q741">
        <v>7.86</v>
      </c>
      <c r="R741">
        <v>2.72</v>
      </c>
      <c r="S741">
        <v>4.05</v>
      </c>
      <c r="T741">
        <v>2.2999999999999998</v>
      </c>
      <c r="U741">
        <v>2.5</v>
      </c>
    </row>
    <row r="742" spans="1:21" x14ac:dyDescent="0.25">
      <c r="A742">
        <v>7466</v>
      </c>
      <c r="B742" t="s">
        <v>10308</v>
      </c>
      <c r="C742" t="s">
        <v>20887</v>
      </c>
      <c r="D742">
        <v>0</v>
      </c>
      <c r="E742">
        <v>0</v>
      </c>
      <c r="F742">
        <v>3.88</v>
      </c>
      <c r="G742">
        <v>0</v>
      </c>
      <c r="H742">
        <v>1</v>
      </c>
      <c r="I742">
        <v>0</v>
      </c>
      <c r="J742">
        <v>1</v>
      </c>
      <c r="K742">
        <v>1</v>
      </c>
      <c r="L742">
        <v>0</v>
      </c>
      <c r="M742">
        <v>0</v>
      </c>
      <c r="N742">
        <v>1</v>
      </c>
      <c r="O742">
        <v>0</v>
      </c>
      <c r="P742">
        <v>1.31</v>
      </c>
      <c r="Q742">
        <v>6.9</v>
      </c>
      <c r="R742">
        <v>2.74</v>
      </c>
      <c r="S742">
        <v>4.05</v>
      </c>
      <c r="T742">
        <v>0</v>
      </c>
      <c r="U742">
        <v>0.1</v>
      </c>
    </row>
    <row r="743" spans="1:21" x14ac:dyDescent="0.25">
      <c r="A743">
        <v>8855</v>
      </c>
      <c r="B743" t="s">
        <v>10834</v>
      </c>
      <c r="C743" t="s">
        <v>20881</v>
      </c>
      <c r="D743">
        <v>0</v>
      </c>
      <c r="E743">
        <v>0</v>
      </c>
      <c r="F743">
        <v>3.94</v>
      </c>
      <c r="G743">
        <v>0</v>
      </c>
      <c r="H743">
        <v>1</v>
      </c>
      <c r="I743">
        <v>0</v>
      </c>
      <c r="J743">
        <v>1</v>
      </c>
      <c r="K743">
        <v>1</v>
      </c>
      <c r="L743">
        <v>0</v>
      </c>
      <c r="M743">
        <v>0</v>
      </c>
      <c r="N743">
        <v>1</v>
      </c>
      <c r="O743">
        <v>0</v>
      </c>
      <c r="P743">
        <v>1.36</v>
      </c>
      <c r="Q743">
        <v>7.74</v>
      </c>
      <c r="R743">
        <v>3.67</v>
      </c>
      <c r="S743">
        <v>4.0599999999999996</v>
      </c>
      <c r="T743">
        <v>0</v>
      </c>
      <c r="U743">
        <v>0.1</v>
      </c>
    </row>
    <row r="744" spans="1:21" x14ac:dyDescent="0.25">
      <c r="A744">
        <v>4436</v>
      </c>
      <c r="B744" t="s">
        <v>9806</v>
      </c>
      <c r="C744" t="s">
        <v>20865</v>
      </c>
      <c r="D744">
        <v>0</v>
      </c>
      <c r="E744">
        <v>0</v>
      </c>
      <c r="F744">
        <v>3.84</v>
      </c>
      <c r="G744">
        <v>0</v>
      </c>
      <c r="H744">
        <v>1</v>
      </c>
      <c r="I744">
        <v>0</v>
      </c>
      <c r="J744">
        <v>1</v>
      </c>
      <c r="K744">
        <v>1</v>
      </c>
      <c r="L744">
        <v>0</v>
      </c>
      <c r="M744">
        <v>0</v>
      </c>
      <c r="N744">
        <v>1</v>
      </c>
      <c r="O744">
        <v>0</v>
      </c>
      <c r="P744">
        <v>1.32</v>
      </c>
      <c r="Q744">
        <v>7.72</v>
      </c>
      <c r="R744">
        <v>3.45</v>
      </c>
      <c r="S744">
        <v>4.0599999999999996</v>
      </c>
      <c r="T744">
        <v>0</v>
      </c>
      <c r="U744">
        <v>0.1</v>
      </c>
    </row>
    <row r="745" spans="1:21" x14ac:dyDescent="0.25">
      <c r="A745" t="s">
        <v>9582</v>
      </c>
      <c r="B745" t="s">
        <v>9583</v>
      </c>
      <c r="C745" t="s">
        <v>20885</v>
      </c>
      <c r="D745">
        <v>0</v>
      </c>
      <c r="E745">
        <v>0</v>
      </c>
      <c r="F745">
        <v>3.98</v>
      </c>
      <c r="G745">
        <v>0</v>
      </c>
      <c r="H745">
        <v>1</v>
      </c>
      <c r="I745">
        <v>0</v>
      </c>
      <c r="J745">
        <v>1</v>
      </c>
      <c r="K745">
        <v>1</v>
      </c>
      <c r="L745">
        <v>0</v>
      </c>
      <c r="M745">
        <v>0</v>
      </c>
      <c r="N745">
        <v>1</v>
      </c>
      <c r="O745">
        <v>0</v>
      </c>
      <c r="P745">
        <v>1.36</v>
      </c>
      <c r="Q745">
        <v>7.45</v>
      </c>
      <c r="R745">
        <v>3.52</v>
      </c>
      <c r="S745">
        <v>4.0599999999999996</v>
      </c>
      <c r="T745">
        <v>0</v>
      </c>
      <c r="U745">
        <v>0.1</v>
      </c>
    </row>
    <row r="746" spans="1:21" x14ac:dyDescent="0.25">
      <c r="A746" t="s">
        <v>8957</v>
      </c>
      <c r="B746" t="s">
        <v>8958</v>
      </c>
      <c r="C746" t="s">
        <v>20873</v>
      </c>
      <c r="D746">
        <v>0</v>
      </c>
      <c r="E746">
        <v>0</v>
      </c>
      <c r="F746">
        <v>3.86</v>
      </c>
      <c r="G746">
        <v>0</v>
      </c>
      <c r="H746">
        <v>1</v>
      </c>
      <c r="I746">
        <v>0</v>
      </c>
      <c r="J746">
        <v>1</v>
      </c>
      <c r="K746">
        <v>1</v>
      </c>
      <c r="L746">
        <v>0</v>
      </c>
      <c r="M746">
        <v>0</v>
      </c>
      <c r="N746">
        <v>1</v>
      </c>
      <c r="O746">
        <v>0</v>
      </c>
      <c r="P746">
        <v>1.3</v>
      </c>
      <c r="Q746">
        <v>7.86</v>
      </c>
      <c r="R746">
        <v>3.07</v>
      </c>
      <c r="S746">
        <v>4.0599999999999996</v>
      </c>
      <c r="T746">
        <v>0</v>
      </c>
      <c r="U746">
        <v>0.1</v>
      </c>
    </row>
    <row r="747" spans="1:21" x14ac:dyDescent="0.25">
      <c r="A747" t="s">
        <v>9633</v>
      </c>
      <c r="B747" t="s">
        <v>9634</v>
      </c>
      <c r="C747" t="s">
        <v>20893</v>
      </c>
      <c r="D747">
        <v>0</v>
      </c>
      <c r="E747">
        <v>0</v>
      </c>
      <c r="F747">
        <v>3.98</v>
      </c>
      <c r="G747">
        <v>0</v>
      </c>
      <c r="H747">
        <v>1</v>
      </c>
      <c r="I747">
        <v>0</v>
      </c>
      <c r="J747">
        <v>1</v>
      </c>
      <c r="K747">
        <v>1</v>
      </c>
      <c r="L747">
        <v>0</v>
      </c>
      <c r="M747">
        <v>0</v>
      </c>
      <c r="N747">
        <v>1</v>
      </c>
      <c r="O747">
        <v>0</v>
      </c>
      <c r="P747">
        <v>1.36</v>
      </c>
      <c r="Q747">
        <v>7.69</v>
      </c>
      <c r="R747">
        <v>3.58</v>
      </c>
      <c r="S747">
        <v>4.0599999999999996</v>
      </c>
      <c r="T747">
        <v>0</v>
      </c>
      <c r="U747">
        <v>0.1</v>
      </c>
    </row>
    <row r="748" spans="1:21" x14ac:dyDescent="0.25">
      <c r="A748" t="s">
        <v>9998</v>
      </c>
      <c r="B748" t="s">
        <v>9999</v>
      </c>
      <c r="C748" t="s">
        <v>20885</v>
      </c>
      <c r="D748">
        <v>0</v>
      </c>
      <c r="E748">
        <v>0</v>
      </c>
      <c r="F748">
        <v>3.97</v>
      </c>
      <c r="G748">
        <v>0</v>
      </c>
      <c r="H748">
        <v>1</v>
      </c>
      <c r="I748">
        <v>0</v>
      </c>
      <c r="J748">
        <v>1</v>
      </c>
      <c r="K748">
        <v>1</v>
      </c>
      <c r="L748">
        <v>0</v>
      </c>
      <c r="M748">
        <v>0</v>
      </c>
      <c r="N748">
        <v>1</v>
      </c>
      <c r="O748">
        <v>0</v>
      </c>
      <c r="P748">
        <v>1.35</v>
      </c>
      <c r="Q748">
        <v>7.34</v>
      </c>
      <c r="R748">
        <v>3.29</v>
      </c>
      <c r="S748">
        <v>4.0599999999999996</v>
      </c>
      <c r="T748">
        <v>0</v>
      </c>
      <c r="U748">
        <v>0.1</v>
      </c>
    </row>
    <row r="749" spans="1:21" x14ac:dyDescent="0.25">
      <c r="A749">
        <v>8799</v>
      </c>
      <c r="B749" t="s">
        <v>10263</v>
      </c>
      <c r="C749" t="s">
        <v>20866</v>
      </c>
      <c r="D749">
        <v>0</v>
      </c>
      <c r="E749">
        <v>0</v>
      </c>
      <c r="F749">
        <v>4.07</v>
      </c>
      <c r="G749">
        <v>0</v>
      </c>
      <c r="H749">
        <v>1</v>
      </c>
      <c r="I749">
        <v>0</v>
      </c>
      <c r="J749">
        <v>1</v>
      </c>
      <c r="K749">
        <v>1</v>
      </c>
      <c r="L749">
        <v>0</v>
      </c>
      <c r="M749">
        <v>0</v>
      </c>
      <c r="N749">
        <v>1</v>
      </c>
      <c r="O749">
        <v>0</v>
      </c>
      <c r="P749">
        <v>1.38</v>
      </c>
      <c r="Q749">
        <v>7.65</v>
      </c>
      <c r="R749">
        <v>3.62</v>
      </c>
      <c r="S749">
        <v>4.0599999999999996</v>
      </c>
      <c r="T749">
        <v>0</v>
      </c>
      <c r="U749">
        <v>0.1</v>
      </c>
    </row>
    <row r="750" spans="1:21" x14ac:dyDescent="0.25">
      <c r="A750" t="s">
        <v>6821</v>
      </c>
      <c r="B750" t="s">
        <v>6822</v>
      </c>
      <c r="C750" t="s">
        <v>20882</v>
      </c>
      <c r="D750">
        <v>0</v>
      </c>
      <c r="E750">
        <v>0</v>
      </c>
      <c r="F750">
        <v>3.74</v>
      </c>
      <c r="G750">
        <v>0</v>
      </c>
      <c r="H750">
        <v>10</v>
      </c>
      <c r="I750">
        <v>0</v>
      </c>
      <c r="J750">
        <v>10</v>
      </c>
      <c r="K750">
        <v>10</v>
      </c>
      <c r="L750">
        <v>4</v>
      </c>
      <c r="M750">
        <v>1</v>
      </c>
      <c r="N750">
        <v>8</v>
      </c>
      <c r="O750">
        <v>3</v>
      </c>
      <c r="P750">
        <v>1.25</v>
      </c>
      <c r="Q750">
        <v>6.91</v>
      </c>
      <c r="R750">
        <v>2.3199999999999998</v>
      </c>
      <c r="S750">
        <v>4.0599999999999996</v>
      </c>
      <c r="T750">
        <v>0</v>
      </c>
      <c r="U750">
        <v>0</v>
      </c>
    </row>
    <row r="751" spans="1:21" x14ac:dyDescent="0.25">
      <c r="A751">
        <v>3425</v>
      </c>
      <c r="B751" t="s">
        <v>9906</v>
      </c>
      <c r="C751" t="s">
        <v>20871</v>
      </c>
      <c r="D751">
        <v>0</v>
      </c>
      <c r="E751">
        <v>0</v>
      </c>
      <c r="F751">
        <v>4.0199999999999996</v>
      </c>
      <c r="G751">
        <v>0</v>
      </c>
      <c r="H751">
        <v>0</v>
      </c>
      <c r="I751">
        <v>0</v>
      </c>
      <c r="J751">
        <v>1</v>
      </c>
      <c r="K751">
        <v>1</v>
      </c>
      <c r="L751">
        <v>0</v>
      </c>
      <c r="M751">
        <v>0</v>
      </c>
      <c r="N751">
        <v>1</v>
      </c>
      <c r="O751">
        <v>0</v>
      </c>
      <c r="P751">
        <v>1.35</v>
      </c>
      <c r="Q751">
        <v>6.92</v>
      </c>
      <c r="R751">
        <v>3.27</v>
      </c>
      <c r="S751">
        <v>4.0599999999999996</v>
      </c>
      <c r="T751">
        <v>0</v>
      </c>
      <c r="U751">
        <v>0</v>
      </c>
    </row>
    <row r="752" spans="1:21" x14ac:dyDescent="0.25">
      <c r="A752" t="s">
        <v>7839</v>
      </c>
      <c r="B752" t="s">
        <v>7840</v>
      </c>
      <c r="C752" t="s">
        <v>20877</v>
      </c>
      <c r="D752">
        <v>0</v>
      </c>
      <c r="E752">
        <v>0</v>
      </c>
      <c r="F752">
        <v>3.97</v>
      </c>
      <c r="G752">
        <v>0</v>
      </c>
      <c r="H752">
        <v>0</v>
      </c>
      <c r="I752">
        <v>0</v>
      </c>
      <c r="J752">
        <v>1</v>
      </c>
      <c r="K752">
        <v>1</v>
      </c>
      <c r="L752">
        <v>0</v>
      </c>
      <c r="M752">
        <v>0</v>
      </c>
      <c r="N752">
        <v>1</v>
      </c>
      <c r="O752">
        <v>0</v>
      </c>
      <c r="P752">
        <v>1.33</v>
      </c>
      <c r="Q752">
        <v>6.99</v>
      </c>
      <c r="R752">
        <v>3.21</v>
      </c>
      <c r="S752">
        <v>4.0599999999999996</v>
      </c>
      <c r="T752">
        <v>0</v>
      </c>
      <c r="U752">
        <v>0</v>
      </c>
    </row>
    <row r="753" spans="1:21" x14ac:dyDescent="0.25">
      <c r="A753">
        <v>5529</v>
      </c>
      <c r="B753" t="s">
        <v>10000</v>
      </c>
      <c r="C753" t="s">
        <v>20875</v>
      </c>
      <c r="D753">
        <v>0</v>
      </c>
      <c r="E753">
        <v>0</v>
      </c>
      <c r="F753">
        <v>4.07</v>
      </c>
      <c r="G753">
        <v>0</v>
      </c>
      <c r="H753">
        <v>1</v>
      </c>
      <c r="I753">
        <v>0</v>
      </c>
      <c r="J753">
        <v>1</v>
      </c>
      <c r="K753">
        <v>1</v>
      </c>
      <c r="L753">
        <v>0</v>
      </c>
      <c r="M753">
        <v>0</v>
      </c>
      <c r="N753">
        <v>1</v>
      </c>
      <c r="O753">
        <v>1</v>
      </c>
      <c r="P753">
        <v>1.39</v>
      </c>
      <c r="Q753">
        <v>9.98</v>
      </c>
      <c r="R753">
        <v>4.8899999999999997</v>
      </c>
      <c r="S753">
        <v>4.0599999999999996</v>
      </c>
      <c r="T753">
        <v>0</v>
      </c>
      <c r="U753">
        <v>0.1</v>
      </c>
    </row>
    <row r="754" spans="1:21" x14ac:dyDescent="0.25">
      <c r="A754">
        <v>2835</v>
      </c>
      <c r="B754" t="s">
        <v>10296</v>
      </c>
      <c r="C754" t="s">
        <v>20893</v>
      </c>
      <c r="D754">
        <v>0</v>
      </c>
      <c r="E754">
        <v>0</v>
      </c>
      <c r="F754">
        <v>3.93</v>
      </c>
      <c r="G754">
        <v>0</v>
      </c>
      <c r="H754">
        <v>1</v>
      </c>
      <c r="I754">
        <v>0</v>
      </c>
      <c r="J754">
        <v>1</v>
      </c>
      <c r="K754">
        <v>1</v>
      </c>
      <c r="L754">
        <v>0</v>
      </c>
      <c r="M754">
        <v>0</v>
      </c>
      <c r="N754">
        <v>1</v>
      </c>
      <c r="O754">
        <v>0</v>
      </c>
      <c r="P754">
        <v>1.37</v>
      </c>
      <c r="Q754">
        <v>7.52</v>
      </c>
      <c r="R754">
        <v>3.65</v>
      </c>
      <c r="S754">
        <v>4.07</v>
      </c>
      <c r="T754">
        <v>0</v>
      </c>
      <c r="U754">
        <v>0.1</v>
      </c>
    </row>
    <row r="755" spans="1:21" x14ac:dyDescent="0.25">
      <c r="A755">
        <v>9975</v>
      </c>
      <c r="B755" t="s">
        <v>10783</v>
      </c>
      <c r="C755" t="s">
        <v>20880</v>
      </c>
      <c r="D755">
        <v>3</v>
      </c>
      <c r="E755">
        <v>3</v>
      </c>
      <c r="F755">
        <v>4.0999999999999996</v>
      </c>
      <c r="G755">
        <v>0</v>
      </c>
      <c r="H755">
        <v>55</v>
      </c>
      <c r="I755">
        <v>2</v>
      </c>
      <c r="J755">
        <v>55</v>
      </c>
      <c r="K755">
        <v>51</v>
      </c>
      <c r="L755">
        <v>25</v>
      </c>
      <c r="M755">
        <v>6</v>
      </c>
      <c r="N755">
        <v>51</v>
      </c>
      <c r="O755">
        <v>24</v>
      </c>
      <c r="P755">
        <v>1.38</v>
      </c>
      <c r="Q755">
        <v>8.33</v>
      </c>
      <c r="R755">
        <v>4</v>
      </c>
      <c r="S755">
        <v>4.07</v>
      </c>
      <c r="T755">
        <v>0.2</v>
      </c>
      <c r="U755">
        <v>0.3</v>
      </c>
    </row>
    <row r="756" spans="1:21" x14ac:dyDescent="0.25">
      <c r="A756">
        <v>5231</v>
      </c>
      <c r="B756" t="s">
        <v>10443</v>
      </c>
      <c r="C756" t="s">
        <v>20867</v>
      </c>
      <c r="D756">
        <v>0</v>
      </c>
      <c r="E756">
        <v>0</v>
      </c>
      <c r="F756">
        <v>3.98</v>
      </c>
      <c r="G756">
        <v>0</v>
      </c>
      <c r="H756">
        <v>1</v>
      </c>
      <c r="I756">
        <v>0</v>
      </c>
      <c r="J756">
        <v>1</v>
      </c>
      <c r="K756">
        <v>1</v>
      </c>
      <c r="L756">
        <v>0</v>
      </c>
      <c r="M756">
        <v>0</v>
      </c>
      <c r="N756">
        <v>1</v>
      </c>
      <c r="O756">
        <v>0</v>
      </c>
      <c r="P756">
        <v>1.37</v>
      </c>
      <c r="Q756">
        <v>6.92</v>
      </c>
      <c r="R756">
        <v>3.41</v>
      </c>
      <c r="S756">
        <v>4.07</v>
      </c>
      <c r="T756">
        <v>0</v>
      </c>
      <c r="U756">
        <v>0.1</v>
      </c>
    </row>
    <row r="757" spans="1:21" x14ac:dyDescent="0.25">
      <c r="A757">
        <v>5746</v>
      </c>
      <c r="B757" t="s">
        <v>10724</v>
      </c>
      <c r="C757" t="s">
        <v>1</v>
      </c>
      <c r="D757">
        <v>0</v>
      </c>
      <c r="E757">
        <v>1</v>
      </c>
      <c r="F757">
        <v>3.9</v>
      </c>
      <c r="G757">
        <v>0</v>
      </c>
      <c r="H757">
        <v>10</v>
      </c>
      <c r="I757">
        <v>0</v>
      </c>
      <c r="J757">
        <v>10</v>
      </c>
      <c r="K757">
        <v>10</v>
      </c>
      <c r="L757">
        <v>4</v>
      </c>
      <c r="M757">
        <v>1</v>
      </c>
      <c r="N757">
        <v>8</v>
      </c>
      <c r="O757">
        <v>4</v>
      </c>
      <c r="P757">
        <v>1.38</v>
      </c>
      <c r="Q757">
        <v>6.82</v>
      </c>
      <c r="R757">
        <v>3.48</v>
      </c>
      <c r="S757">
        <v>4.07</v>
      </c>
      <c r="T757">
        <v>0</v>
      </c>
      <c r="U757">
        <v>0</v>
      </c>
    </row>
    <row r="758" spans="1:21" x14ac:dyDescent="0.25">
      <c r="A758" t="s">
        <v>7074</v>
      </c>
      <c r="B758" t="s">
        <v>7075</v>
      </c>
      <c r="C758" t="s">
        <v>20865</v>
      </c>
      <c r="D758">
        <v>0</v>
      </c>
      <c r="E758">
        <v>0</v>
      </c>
      <c r="F758">
        <v>3.77</v>
      </c>
      <c r="G758">
        <v>0</v>
      </c>
      <c r="H758">
        <v>1</v>
      </c>
      <c r="I758">
        <v>0</v>
      </c>
      <c r="J758">
        <v>1</v>
      </c>
      <c r="K758">
        <v>1</v>
      </c>
      <c r="L758">
        <v>0</v>
      </c>
      <c r="M758">
        <v>0</v>
      </c>
      <c r="N758">
        <v>1</v>
      </c>
      <c r="O758">
        <v>0</v>
      </c>
      <c r="P758">
        <v>1.32</v>
      </c>
      <c r="Q758">
        <v>7.29</v>
      </c>
      <c r="R758">
        <v>3.39</v>
      </c>
      <c r="S758">
        <v>4.07</v>
      </c>
      <c r="T758">
        <v>0</v>
      </c>
      <c r="U758">
        <v>0.1</v>
      </c>
    </row>
    <row r="759" spans="1:21" x14ac:dyDescent="0.25">
      <c r="A759">
        <v>9388</v>
      </c>
      <c r="B759" t="s">
        <v>10663</v>
      </c>
      <c r="C759" t="s">
        <v>20887</v>
      </c>
      <c r="D759">
        <v>7</v>
      </c>
      <c r="E759">
        <v>7</v>
      </c>
      <c r="F759">
        <v>3.8</v>
      </c>
      <c r="G759">
        <v>21</v>
      </c>
      <c r="H759">
        <v>21</v>
      </c>
      <c r="I759">
        <v>0</v>
      </c>
      <c r="J759">
        <v>124</v>
      </c>
      <c r="K759">
        <v>125</v>
      </c>
      <c r="L759">
        <v>52</v>
      </c>
      <c r="M759">
        <v>18</v>
      </c>
      <c r="N759">
        <v>99</v>
      </c>
      <c r="O759">
        <v>23</v>
      </c>
      <c r="P759">
        <v>1.2</v>
      </c>
      <c r="Q759">
        <v>7.24</v>
      </c>
      <c r="R759">
        <v>1.69</v>
      </c>
      <c r="S759">
        <v>4.07</v>
      </c>
      <c r="T759">
        <v>1.5</v>
      </c>
      <c r="U759">
        <v>2</v>
      </c>
    </row>
    <row r="760" spans="1:21" x14ac:dyDescent="0.25">
      <c r="A760" t="s">
        <v>9618</v>
      </c>
      <c r="B760" t="s">
        <v>6113</v>
      </c>
      <c r="C760" t="s">
        <v>20882</v>
      </c>
      <c r="D760">
        <v>0</v>
      </c>
      <c r="E760">
        <v>0</v>
      </c>
      <c r="F760">
        <v>3.78</v>
      </c>
      <c r="G760">
        <v>0</v>
      </c>
      <c r="H760">
        <v>1</v>
      </c>
      <c r="I760">
        <v>0</v>
      </c>
      <c r="J760">
        <v>1</v>
      </c>
      <c r="K760">
        <v>1</v>
      </c>
      <c r="L760">
        <v>0</v>
      </c>
      <c r="M760">
        <v>0</v>
      </c>
      <c r="N760">
        <v>1</v>
      </c>
      <c r="O760">
        <v>0</v>
      </c>
      <c r="P760">
        <v>1.31</v>
      </c>
      <c r="Q760">
        <v>8.14</v>
      </c>
      <c r="R760">
        <v>3.51</v>
      </c>
      <c r="S760">
        <v>4.07</v>
      </c>
      <c r="T760">
        <v>0</v>
      </c>
      <c r="U760">
        <v>0.1</v>
      </c>
    </row>
    <row r="761" spans="1:21" x14ac:dyDescent="0.25">
      <c r="A761" t="s">
        <v>8894</v>
      </c>
      <c r="B761" t="s">
        <v>8895</v>
      </c>
      <c r="C761" t="s">
        <v>20886</v>
      </c>
      <c r="D761">
        <v>0</v>
      </c>
      <c r="E761">
        <v>0</v>
      </c>
      <c r="F761">
        <v>3.93</v>
      </c>
      <c r="G761">
        <v>0</v>
      </c>
      <c r="H761">
        <v>1</v>
      </c>
      <c r="I761">
        <v>0</v>
      </c>
      <c r="J761">
        <v>1</v>
      </c>
      <c r="K761">
        <v>1</v>
      </c>
      <c r="L761">
        <v>0</v>
      </c>
      <c r="M761">
        <v>0</v>
      </c>
      <c r="N761">
        <v>1</v>
      </c>
      <c r="O761">
        <v>0</v>
      </c>
      <c r="P761">
        <v>1.34</v>
      </c>
      <c r="Q761">
        <v>8.4700000000000006</v>
      </c>
      <c r="R761">
        <v>3.8</v>
      </c>
      <c r="S761">
        <v>4.07</v>
      </c>
      <c r="T761">
        <v>0</v>
      </c>
      <c r="U761">
        <v>0.1</v>
      </c>
    </row>
    <row r="762" spans="1:21" x14ac:dyDescent="0.25">
      <c r="A762" t="s">
        <v>10180</v>
      </c>
      <c r="B762" t="s">
        <v>10181</v>
      </c>
      <c r="C762" t="s">
        <v>20877</v>
      </c>
      <c r="D762">
        <v>1</v>
      </c>
      <c r="E762">
        <v>1</v>
      </c>
      <c r="F762">
        <v>3.94</v>
      </c>
      <c r="G762">
        <v>2</v>
      </c>
      <c r="H762">
        <v>2</v>
      </c>
      <c r="I762">
        <v>0</v>
      </c>
      <c r="J762">
        <v>9</v>
      </c>
      <c r="K762">
        <v>9</v>
      </c>
      <c r="L762">
        <v>4</v>
      </c>
      <c r="M762">
        <v>1</v>
      </c>
      <c r="N762">
        <v>7</v>
      </c>
      <c r="O762">
        <v>3</v>
      </c>
      <c r="P762">
        <v>1.34</v>
      </c>
      <c r="Q762">
        <v>6.88</v>
      </c>
      <c r="R762">
        <v>3.28</v>
      </c>
      <c r="S762">
        <v>4.07</v>
      </c>
      <c r="T762">
        <v>0.1</v>
      </c>
      <c r="U762">
        <v>0.1</v>
      </c>
    </row>
    <row r="763" spans="1:21" x14ac:dyDescent="0.25">
      <c r="A763" t="s">
        <v>8217</v>
      </c>
      <c r="B763" t="s">
        <v>8218</v>
      </c>
      <c r="C763" t="s">
        <v>20870</v>
      </c>
      <c r="D763">
        <v>0</v>
      </c>
      <c r="E763">
        <v>0</v>
      </c>
      <c r="F763">
        <v>3.83</v>
      </c>
      <c r="G763">
        <v>0</v>
      </c>
      <c r="H763">
        <v>1</v>
      </c>
      <c r="I763">
        <v>0</v>
      </c>
      <c r="J763">
        <v>1</v>
      </c>
      <c r="K763">
        <v>1</v>
      </c>
      <c r="L763">
        <v>0</v>
      </c>
      <c r="M763">
        <v>0</v>
      </c>
      <c r="N763">
        <v>1</v>
      </c>
      <c r="O763">
        <v>0</v>
      </c>
      <c r="P763">
        <v>1.3</v>
      </c>
      <c r="Q763">
        <v>8.11</v>
      </c>
      <c r="R763">
        <v>3.36</v>
      </c>
      <c r="S763">
        <v>4.07</v>
      </c>
      <c r="T763">
        <v>0</v>
      </c>
      <c r="U763">
        <v>0.1</v>
      </c>
    </row>
    <row r="764" spans="1:21" x14ac:dyDescent="0.25">
      <c r="A764">
        <v>9385</v>
      </c>
      <c r="B764" t="s">
        <v>10221</v>
      </c>
      <c r="C764" t="s">
        <v>20871</v>
      </c>
      <c r="D764">
        <v>0</v>
      </c>
      <c r="E764">
        <v>0</v>
      </c>
      <c r="F764">
        <v>3.96</v>
      </c>
      <c r="G764">
        <v>0</v>
      </c>
      <c r="H764">
        <v>1</v>
      </c>
      <c r="I764">
        <v>0</v>
      </c>
      <c r="J764">
        <v>1</v>
      </c>
      <c r="K764">
        <v>1</v>
      </c>
      <c r="L764">
        <v>0</v>
      </c>
      <c r="M764">
        <v>0</v>
      </c>
      <c r="N764">
        <v>1</v>
      </c>
      <c r="O764">
        <v>0</v>
      </c>
      <c r="P764">
        <v>1.36</v>
      </c>
      <c r="Q764">
        <v>6.89</v>
      </c>
      <c r="R764">
        <v>3.32</v>
      </c>
      <c r="S764">
        <v>4.07</v>
      </c>
      <c r="T764">
        <v>0</v>
      </c>
      <c r="U764">
        <v>0.1</v>
      </c>
    </row>
    <row r="765" spans="1:21" x14ac:dyDescent="0.25">
      <c r="A765">
        <v>10123</v>
      </c>
      <c r="B765" t="s">
        <v>10218</v>
      </c>
      <c r="C765" t="s">
        <v>20878</v>
      </c>
      <c r="D765">
        <v>10</v>
      </c>
      <c r="E765">
        <v>11</v>
      </c>
      <c r="F765">
        <v>4.1500000000000004</v>
      </c>
      <c r="G765">
        <v>29</v>
      </c>
      <c r="H765">
        <v>29</v>
      </c>
      <c r="I765">
        <v>0</v>
      </c>
      <c r="J765">
        <v>173</v>
      </c>
      <c r="K765">
        <v>183</v>
      </c>
      <c r="L765">
        <v>80</v>
      </c>
      <c r="M765">
        <v>17</v>
      </c>
      <c r="N765">
        <v>120</v>
      </c>
      <c r="O765">
        <v>56</v>
      </c>
      <c r="P765">
        <v>1.39</v>
      </c>
      <c r="Q765">
        <v>6.27</v>
      </c>
      <c r="R765">
        <v>2.94</v>
      </c>
      <c r="S765">
        <v>4.07</v>
      </c>
      <c r="T765">
        <v>2.1</v>
      </c>
      <c r="U765">
        <v>1.9</v>
      </c>
    </row>
    <row r="766" spans="1:21" x14ac:dyDescent="0.25">
      <c r="A766" t="s">
        <v>9920</v>
      </c>
      <c r="B766" t="s">
        <v>9921</v>
      </c>
      <c r="C766" t="s">
        <v>1</v>
      </c>
      <c r="D766">
        <v>0</v>
      </c>
      <c r="E766">
        <v>0</v>
      </c>
      <c r="F766">
        <v>3.93</v>
      </c>
      <c r="G766">
        <v>0</v>
      </c>
      <c r="H766">
        <v>1</v>
      </c>
      <c r="I766">
        <v>0</v>
      </c>
      <c r="J766">
        <v>1</v>
      </c>
      <c r="K766">
        <v>1</v>
      </c>
      <c r="L766">
        <v>0</v>
      </c>
      <c r="M766">
        <v>0</v>
      </c>
      <c r="N766">
        <v>1</v>
      </c>
      <c r="O766">
        <v>0</v>
      </c>
      <c r="P766">
        <v>1.33</v>
      </c>
      <c r="Q766">
        <v>7.82</v>
      </c>
      <c r="R766">
        <v>3.42</v>
      </c>
      <c r="S766">
        <v>4.07</v>
      </c>
      <c r="T766">
        <v>0</v>
      </c>
      <c r="U766">
        <v>0.1</v>
      </c>
    </row>
    <row r="767" spans="1:21" x14ac:dyDescent="0.25">
      <c r="A767" t="s">
        <v>8473</v>
      </c>
      <c r="B767" t="s">
        <v>8474</v>
      </c>
      <c r="C767" t="s">
        <v>20867</v>
      </c>
      <c r="D767">
        <v>0</v>
      </c>
      <c r="E767">
        <v>0</v>
      </c>
      <c r="F767">
        <v>4.05</v>
      </c>
      <c r="G767">
        <v>0</v>
      </c>
      <c r="H767">
        <v>0</v>
      </c>
      <c r="I767">
        <v>0</v>
      </c>
      <c r="J767">
        <v>1</v>
      </c>
      <c r="K767">
        <v>1</v>
      </c>
      <c r="L767">
        <v>0</v>
      </c>
      <c r="M767">
        <v>0</v>
      </c>
      <c r="N767">
        <v>1</v>
      </c>
      <c r="O767">
        <v>0</v>
      </c>
      <c r="P767">
        <v>1.34</v>
      </c>
      <c r="Q767">
        <v>6.85</v>
      </c>
      <c r="R767">
        <v>3.01</v>
      </c>
      <c r="S767">
        <v>4.07</v>
      </c>
      <c r="T767">
        <v>0</v>
      </c>
      <c r="U767">
        <v>0</v>
      </c>
    </row>
    <row r="768" spans="1:21" x14ac:dyDescent="0.25">
      <c r="A768" t="s">
        <v>8961</v>
      </c>
      <c r="B768" t="s">
        <v>8962</v>
      </c>
      <c r="C768" t="s">
        <v>20872</v>
      </c>
      <c r="D768">
        <v>0</v>
      </c>
      <c r="E768">
        <v>0</v>
      </c>
      <c r="F768">
        <v>3.91</v>
      </c>
      <c r="G768">
        <v>0</v>
      </c>
      <c r="H768">
        <v>1</v>
      </c>
      <c r="I768">
        <v>0</v>
      </c>
      <c r="J768">
        <v>1</v>
      </c>
      <c r="K768">
        <v>1</v>
      </c>
      <c r="L768">
        <v>0</v>
      </c>
      <c r="M768">
        <v>0</v>
      </c>
      <c r="N768">
        <v>1</v>
      </c>
      <c r="O768">
        <v>0</v>
      </c>
      <c r="P768">
        <v>1.35</v>
      </c>
      <c r="Q768">
        <v>7.85</v>
      </c>
      <c r="R768">
        <v>3.7</v>
      </c>
      <c r="S768">
        <v>4.07</v>
      </c>
      <c r="T768">
        <v>0</v>
      </c>
      <c r="U768">
        <v>0.1</v>
      </c>
    </row>
    <row r="769" spans="1:21" x14ac:dyDescent="0.25">
      <c r="A769">
        <v>1100</v>
      </c>
      <c r="B769" t="s">
        <v>10586</v>
      </c>
      <c r="C769" t="s">
        <v>20872</v>
      </c>
      <c r="D769">
        <v>0</v>
      </c>
      <c r="E769">
        <v>0</v>
      </c>
      <c r="F769">
        <v>3.74</v>
      </c>
      <c r="G769">
        <v>0</v>
      </c>
      <c r="H769">
        <v>1</v>
      </c>
      <c r="I769">
        <v>0</v>
      </c>
      <c r="J769">
        <v>1</v>
      </c>
      <c r="K769">
        <v>1</v>
      </c>
      <c r="L769">
        <v>0</v>
      </c>
      <c r="M769">
        <v>0</v>
      </c>
      <c r="N769">
        <v>1</v>
      </c>
      <c r="O769">
        <v>0</v>
      </c>
      <c r="P769">
        <v>1.27</v>
      </c>
      <c r="Q769">
        <v>7.92</v>
      </c>
      <c r="R769">
        <v>2.97</v>
      </c>
      <c r="S769">
        <v>4.07</v>
      </c>
      <c r="T769">
        <v>0</v>
      </c>
      <c r="U769">
        <v>0.1</v>
      </c>
    </row>
    <row r="770" spans="1:21" x14ac:dyDescent="0.25">
      <c r="A770">
        <v>9866</v>
      </c>
      <c r="B770" t="s">
        <v>10223</v>
      </c>
      <c r="C770" t="s">
        <v>20882</v>
      </c>
      <c r="D770">
        <v>1</v>
      </c>
      <c r="E770">
        <v>1</v>
      </c>
      <c r="F770">
        <v>3.89</v>
      </c>
      <c r="G770">
        <v>0</v>
      </c>
      <c r="H770">
        <v>15</v>
      </c>
      <c r="I770">
        <v>0</v>
      </c>
      <c r="J770">
        <v>15</v>
      </c>
      <c r="K770">
        <v>14</v>
      </c>
      <c r="L770">
        <v>6</v>
      </c>
      <c r="M770">
        <v>2</v>
      </c>
      <c r="N770">
        <v>13</v>
      </c>
      <c r="O770">
        <v>6</v>
      </c>
      <c r="P770">
        <v>1.33</v>
      </c>
      <c r="Q770">
        <v>8.07</v>
      </c>
      <c r="R770">
        <v>3.54</v>
      </c>
      <c r="S770">
        <v>4.07</v>
      </c>
      <c r="T770">
        <v>0.1</v>
      </c>
      <c r="U770">
        <v>0.1</v>
      </c>
    </row>
    <row r="771" spans="1:21" x14ac:dyDescent="0.25">
      <c r="A771">
        <v>8718</v>
      </c>
      <c r="B771" t="s">
        <v>10409</v>
      </c>
      <c r="C771" t="s">
        <v>20887</v>
      </c>
      <c r="D771">
        <v>0</v>
      </c>
      <c r="E771">
        <v>0</v>
      </c>
      <c r="F771">
        <v>3.84</v>
      </c>
      <c r="G771">
        <v>0</v>
      </c>
      <c r="H771">
        <v>1</v>
      </c>
      <c r="I771">
        <v>0</v>
      </c>
      <c r="J771">
        <v>1</v>
      </c>
      <c r="K771">
        <v>1</v>
      </c>
      <c r="L771">
        <v>0</v>
      </c>
      <c r="M771">
        <v>0</v>
      </c>
      <c r="N771">
        <v>1</v>
      </c>
      <c r="O771">
        <v>0</v>
      </c>
      <c r="P771">
        <v>1.32</v>
      </c>
      <c r="Q771">
        <v>7.43</v>
      </c>
      <c r="R771">
        <v>3.2</v>
      </c>
      <c r="S771">
        <v>4.07</v>
      </c>
      <c r="T771">
        <v>0</v>
      </c>
      <c r="U771">
        <v>0.1</v>
      </c>
    </row>
    <row r="772" spans="1:21" x14ac:dyDescent="0.25">
      <c r="A772">
        <v>2047</v>
      </c>
      <c r="B772" t="s">
        <v>10128</v>
      </c>
      <c r="C772" t="s">
        <v>20879</v>
      </c>
      <c r="D772">
        <v>11</v>
      </c>
      <c r="E772">
        <v>11</v>
      </c>
      <c r="F772">
        <v>4.3099999999999996</v>
      </c>
      <c r="G772">
        <v>31</v>
      </c>
      <c r="H772">
        <v>31</v>
      </c>
      <c r="I772">
        <v>0</v>
      </c>
      <c r="J772">
        <v>184</v>
      </c>
      <c r="K772">
        <v>185</v>
      </c>
      <c r="L772">
        <v>88</v>
      </c>
      <c r="M772">
        <v>20</v>
      </c>
      <c r="N772">
        <v>161</v>
      </c>
      <c r="O772">
        <v>72</v>
      </c>
      <c r="P772">
        <v>1.4</v>
      </c>
      <c r="Q772">
        <v>7.88</v>
      </c>
      <c r="R772">
        <v>3.52</v>
      </c>
      <c r="S772">
        <v>4.07</v>
      </c>
      <c r="T772">
        <v>2.7</v>
      </c>
      <c r="U772">
        <v>2.5</v>
      </c>
    </row>
    <row r="773" spans="1:21" x14ac:dyDescent="0.25">
      <c r="A773">
        <v>1077</v>
      </c>
      <c r="B773" t="s">
        <v>10357</v>
      </c>
      <c r="C773" t="s">
        <v>20874</v>
      </c>
      <c r="D773">
        <v>0</v>
      </c>
      <c r="E773">
        <v>0</v>
      </c>
      <c r="F773">
        <v>4.13</v>
      </c>
      <c r="G773">
        <v>0</v>
      </c>
      <c r="H773">
        <v>0</v>
      </c>
      <c r="I773">
        <v>0</v>
      </c>
      <c r="J773">
        <v>1</v>
      </c>
      <c r="K773">
        <v>1</v>
      </c>
      <c r="L773">
        <v>0</v>
      </c>
      <c r="M773">
        <v>0</v>
      </c>
      <c r="N773">
        <v>1</v>
      </c>
      <c r="O773">
        <v>0</v>
      </c>
      <c r="P773">
        <v>1.28</v>
      </c>
      <c r="Q773">
        <v>6.26</v>
      </c>
      <c r="R773">
        <v>1.94</v>
      </c>
      <c r="S773">
        <v>4.07</v>
      </c>
      <c r="T773">
        <v>0</v>
      </c>
      <c r="U773">
        <v>0</v>
      </c>
    </row>
    <row r="774" spans="1:21" x14ac:dyDescent="0.25">
      <c r="A774">
        <v>5009</v>
      </c>
      <c r="B774" t="s">
        <v>10751</v>
      </c>
      <c r="C774" t="s">
        <v>20871</v>
      </c>
      <c r="D774">
        <v>0</v>
      </c>
      <c r="E774">
        <v>0</v>
      </c>
      <c r="F774">
        <v>4.03</v>
      </c>
      <c r="G774">
        <v>0</v>
      </c>
      <c r="H774">
        <v>1</v>
      </c>
      <c r="I774">
        <v>0</v>
      </c>
      <c r="J774">
        <v>1</v>
      </c>
      <c r="K774">
        <v>1</v>
      </c>
      <c r="L774">
        <v>0</v>
      </c>
      <c r="M774">
        <v>0</v>
      </c>
      <c r="N774">
        <v>1</v>
      </c>
      <c r="O774">
        <v>0</v>
      </c>
      <c r="P774">
        <v>1.34</v>
      </c>
      <c r="Q774">
        <v>6.77</v>
      </c>
      <c r="R774">
        <v>3</v>
      </c>
      <c r="S774">
        <v>4.07</v>
      </c>
      <c r="T774">
        <v>0</v>
      </c>
      <c r="U774">
        <v>0.1</v>
      </c>
    </row>
    <row r="775" spans="1:21" x14ac:dyDescent="0.25">
      <c r="A775">
        <v>4505</v>
      </c>
      <c r="B775" t="s">
        <v>10837</v>
      </c>
      <c r="C775" t="s">
        <v>20868</v>
      </c>
      <c r="D775">
        <v>12</v>
      </c>
      <c r="E775">
        <v>11</v>
      </c>
      <c r="F775">
        <v>3.84</v>
      </c>
      <c r="G775">
        <v>32</v>
      </c>
      <c r="H775">
        <v>32</v>
      </c>
      <c r="I775">
        <v>0</v>
      </c>
      <c r="J775">
        <v>200</v>
      </c>
      <c r="K775">
        <v>204</v>
      </c>
      <c r="L775">
        <v>85</v>
      </c>
      <c r="M775">
        <v>26</v>
      </c>
      <c r="N775">
        <v>148</v>
      </c>
      <c r="O775">
        <v>41</v>
      </c>
      <c r="P775">
        <v>1.22</v>
      </c>
      <c r="Q775">
        <v>6.67</v>
      </c>
      <c r="R775">
        <v>1.83</v>
      </c>
      <c r="S775">
        <v>4.08</v>
      </c>
      <c r="T775">
        <v>2.4</v>
      </c>
      <c r="U775">
        <v>3.1</v>
      </c>
    </row>
    <row r="776" spans="1:21" x14ac:dyDescent="0.25">
      <c r="A776">
        <v>4141</v>
      </c>
      <c r="B776" t="s">
        <v>10261</v>
      </c>
      <c r="C776" t="s">
        <v>20880</v>
      </c>
      <c r="D776">
        <v>10</v>
      </c>
      <c r="E776">
        <v>9</v>
      </c>
      <c r="F776">
        <v>4.03</v>
      </c>
      <c r="G776">
        <v>28</v>
      </c>
      <c r="H776">
        <v>28</v>
      </c>
      <c r="I776">
        <v>0</v>
      </c>
      <c r="J776">
        <v>162</v>
      </c>
      <c r="K776">
        <v>161</v>
      </c>
      <c r="L776">
        <v>72</v>
      </c>
      <c r="M776">
        <v>20</v>
      </c>
      <c r="N776">
        <v>138</v>
      </c>
      <c r="O776">
        <v>49</v>
      </c>
      <c r="P776">
        <v>1.3</v>
      </c>
      <c r="Q776">
        <v>7.7</v>
      </c>
      <c r="R776">
        <v>2.74</v>
      </c>
      <c r="S776">
        <v>4.08</v>
      </c>
      <c r="T776">
        <v>2.2000000000000002</v>
      </c>
      <c r="U776">
        <v>2.6</v>
      </c>
    </row>
    <row r="777" spans="1:21" x14ac:dyDescent="0.25">
      <c r="A777" t="s">
        <v>9227</v>
      </c>
      <c r="B777" t="s">
        <v>9228</v>
      </c>
      <c r="C777" t="s">
        <v>20876</v>
      </c>
      <c r="D777">
        <v>0</v>
      </c>
      <c r="E777">
        <v>0</v>
      </c>
      <c r="F777">
        <v>3.91</v>
      </c>
      <c r="G777">
        <v>0</v>
      </c>
      <c r="H777">
        <v>1</v>
      </c>
      <c r="I777">
        <v>0</v>
      </c>
      <c r="J777">
        <v>1</v>
      </c>
      <c r="K777">
        <v>1</v>
      </c>
      <c r="L777">
        <v>0</v>
      </c>
      <c r="M777">
        <v>0</v>
      </c>
      <c r="N777">
        <v>1</v>
      </c>
      <c r="O777">
        <v>0</v>
      </c>
      <c r="P777">
        <v>1.34</v>
      </c>
      <c r="Q777">
        <v>8.01</v>
      </c>
      <c r="R777">
        <v>3.74</v>
      </c>
      <c r="S777">
        <v>4.08</v>
      </c>
      <c r="T777">
        <v>0</v>
      </c>
      <c r="U777">
        <v>0.1</v>
      </c>
    </row>
    <row r="778" spans="1:21" x14ac:dyDescent="0.25">
      <c r="A778">
        <v>10657</v>
      </c>
      <c r="B778" t="s">
        <v>9736</v>
      </c>
      <c r="C778" t="s">
        <v>20895</v>
      </c>
      <c r="D778">
        <v>1</v>
      </c>
      <c r="E778">
        <v>2</v>
      </c>
      <c r="F778">
        <v>3.86</v>
      </c>
      <c r="G778">
        <v>0</v>
      </c>
      <c r="H778">
        <v>30</v>
      </c>
      <c r="I778">
        <v>0</v>
      </c>
      <c r="J778">
        <v>30</v>
      </c>
      <c r="K778">
        <v>28</v>
      </c>
      <c r="L778">
        <v>13</v>
      </c>
      <c r="M778">
        <v>3</v>
      </c>
      <c r="N778">
        <v>26</v>
      </c>
      <c r="O778">
        <v>11</v>
      </c>
      <c r="P778">
        <v>1.31</v>
      </c>
      <c r="Q778">
        <v>7.74</v>
      </c>
      <c r="R778">
        <v>3.3</v>
      </c>
      <c r="S778">
        <v>4.08</v>
      </c>
      <c r="T778">
        <v>0</v>
      </c>
      <c r="U778">
        <v>0.1</v>
      </c>
    </row>
    <row r="779" spans="1:21" x14ac:dyDescent="0.25">
      <c r="A779">
        <v>14697</v>
      </c>
      <c r="B779" t="s">
        <v>9101</v>
      </c>
      <c r="C779" t="s">
        <v>20892</v>
      </c>
      <c r="D779">
        <v>2</v>
      </c>
      <c r="E779">
        <v>2</v>
      </c>
      <c r="F779">
        <v>3.9</v>
      </c>
      <c r="G779">
        <v>0</v>
      </c>
      <c r="H779">
        <v>35</v>
      </c>
      <c r="I779">
        <v>0</v>
      </c>
      <c r="J779">
        <v>35</v>
      </c>
      <c r="K779">
        <v>35</v>
      </c>
      <c r="L779">
        <v>15</v>
      </c>
      <c r="M779">
        <v>5</v>
      </c>
      <c r="N779">
        <v>27</v>
      </c>
      <c r="O779">
        <v>7</v>
      </c>
      <c r="P779">
        <v>1.22</v>
      </c>
      <c r="Q779">
        <v>6.92</v>
      </c>
      <c r="R779">
        <v>1.88</v>
      </c>
      <c r="S779">
        <v>4.08</v>
      </c>
      <c r="T779">
        <v>0.1</v>
      </c>
      <c r="U779">
        <v>0.1</v>
      </c>
    </row>
    <row r="780" spans="1:21" x14ac:dyDescent="0.25">
      <c r="A780">
        <v>10811</v>
      </c>
      <c r="B780" t="s">
        <v>9907</v>
      </c>
      <c r="C780" t="s">
        <v>20874</v>
      </c>
      <c r="D780">
        <v>9</v>
      </c>
      <c r="E780">
        <v>12</v>
      </c>
      <c r="F780">
        <v>3.94</v>
      </c>
      <c r="G780">
        <v>24</v>
      </c>
      <c r="H780">
        <v>69</v>
      </c>
      <c r="I780">
        <v>1</v>
      </c>
      <c r="J780">
        <v>183</v>
      </c>
      <c r="K780">
        <v>168</v>
      </c>
      <c r="L780">
        <v>80</v>
      </c>
      <c r="M780">
        <v>23</v>
      </c>
      <c r="N780">
        <v>181</v>
      </c>
      <c r="O780">
        <v>71</v>
      </c>
      <c r="P780">
        <v>1.31</v>
      </c>
      <c r="Q780">
        <v>8.89</v>
      </c>
      <c r="R780">
        <v>3.51</v>
      </c>
      <c r="S780">
        <v>4.08</v>
      </c>
      <c r="T780">
        <v>1.2</v>
      </c>
      <c r="U780">
        <v>1.3</v>
      </c>
    </row>
    <row r="781" spans="1:21" x14ac:dyDescent="0.25">
      <c r="A781" t="s">
        <v>7899</v>
      </c>
      <c r="B781" t="s">
        <v>7900</v>
      </c>
      <c r="C781" t="s">
        <v>20877</v>
      </c>
      <c r="D781">
        <v>0</v>
      </c>
      <c r="E781">
        <v>0</v>
      </c>
      <c r="F781">
        <v>3.98</v>
      </c>
      <c r="G781">
        <v>0</v>
      </c>
      <c r="H781">
        <v>0</v>
      </c>
      <c r="I781">
        <v>0</v>
      </c>
      <c r="J781">
        <v>1</v>
      </c>
      <c r="K781">
        <v>1</v>
      </c>
      <c r="L781">
        <v>0</v>
      </c>
      <c r="M781">
        <v>0</v>
      </c>
      <c r="N781">
        <v>1</v>
      </c>
      <c r="O781">
        <v>0</v>
      </c>
      <c r="P781">
        <v>1.32</v>
      </c>
      <c r="Q781">
        <v>6.61</v>
      </c>
      <c r="R781">
        <v>2.87</v>
      </c>
      <c r="S781">
        <v>4.08</v>
      </c>
      <c r="T781">
        <v>0</v>
      </c>
      <c r="U781">
        <v>0</v>
      </c>
    </row>
    <row r="782" spans="1:21" x14ac:dyDescent="0.25">
      <c r="A782">
        <v>11240</v>
      </c>
      <c r="B782" t="s">
        <v>10081</v>
      </c>
      <c r="C782" t="s">
        <v>20886</v>
      </c>
      <c r="D782">
        <v>1</v>
      </c>
      <c r="E782">
        <v>1</v>
      </c>
      <c r="F782">
        <v>3.86</v>
      </c>
      <c r="G782">
        <v>0</v>
      </c>
      <c r="H782">
        <v>30</v>
      </c>
      <c r="I782">
        <v>0</v>
      </c>
      <c r="J782">
        <v>30</v>
      </c>
      <c r="K782">
        <v>26</v>
      </c>
      <c r="L782">
        <v>13</v>
      </c>
      <c r="M782">
        <v>3</v>
      </c>
      <c r="N782">
        <v>30</v>
      </c>
      <c r="O782">
        <v>15</v>
      </c>
      <c r="P782">
        <v>1.37</v>
      </c>
      <c r="Q782">
        <v>9.1300000000000008</v>
      </c>
      <c r="R782">
        <v>4.4400000000000004</v>
      </c>
      <c r="S782">
        <v>4.08</v>
      </c>
      <c r="T782">
        <v>0.1</v>
      </c>
      <c r="U782">
        <v>0.1</v>
      </c>
    </row>
    <row r="783" spans="1:21" x14ac:dyDescent="0.25">
      <c r="A783">
        <v>99</v>
      </c>
      <c r="B783" t="s">
        <v>10684</v>
      </c>
      <c r="C783" t="s">
        <v>20875</v>
      </c>
      <c r="D783">
        <v>1</v>
      </c>
      <c r="E783">
        <v>1</v>
      </c>
      <c r="F783">
        <v>3.98</v>
      </c>
      <c r="G783">
        <v>0</v>
      </c>
      <c r="H783">
        <v>20</v>
      </c>
      <c r="I783">
        <v>0</v>
      </c>
      <c r="J783">
        <v>20</v>
      </c>
      <c r="K783">
        <v>18</v>
      </c>
      <c r="L783">
        <v>9</v>
      </c>
      <c r="M783">
        <v>2</v>
      </c>
      <c r="N783">
        <v>20</v>
      </c>
      <c r="O783">
        <v>9</v>
      </c>
      <c r="P783">
        <v>1.36</v>
      </c>
      <c r="Q783">
        <v>8.81</v>
      </c>
      <c r="R783">
        <v>4</v>
      </c>
      <c r="S783">
        <v>4.08</v>
      </c>
      <c r="T783">
        <v>0.1</v>
      </c>
      <c r="U783">
        <v>0</v>
      </c>
    </row>
    <row r="784" spans="1:21" x14ac:dyDescent="0.25">
      <c r="A784">
        <v>8532</v>
      </c>
      <c r="B784" t="s">
        <v>10493</v>
      </c>
      <c r="C784" t="s">
        <v>20884</v>
      </c>
      <c r="D784">
        <v>0</v>
      </c>
      <c r="E784">
        <v>0</v>
      </c>
      <c r="F784">
        <v>4.04</v>
      </c>
      <c r="G784">
        <v>0</v>
      </c>
      <c r="H784">
        <v>1</v>
      </c>
      <c r="I784">
        <v>0</v>
      </c>
      <c r="J784">
        <v>1</v>
      </c>
      <c r="K784">
        <v>1</v>
      </c>
      <c r="L784">
        <v>0</v>
      </c>
      <c r="M784">
        <v>0</v>
      </c>
      <c r="N784">
        <v>1</v>
      </c>
      <c r="O784">
        <v>0</v>
      </c>
      <c r="P784">
        <v>1.34</v>
      </c>
      <c r="Q784">
        <v>7.33</v>
      </c>
      <c r="R784">
        <v>2.98</v>
      </c>
      <c r="S784">
        <v>4.08</v>
      </c>
      <c r="T784">
        <v>0</v>
      </c>
      <c r="U784">
        <v>0.1</v>
      </c>
    </row>
    <row r="785" spans="1:21" x14ac:dyDescent="0.25">
      <c r="A785">
        <v>6432</v>
      </c>
      <c r="B785" t="s">
        <v>10763</v>
      </c>
      <c r="C785" t="s">
        <v>1</v>
      </c>
      <c r="D785">
        <v>0</v>
      </c>
      <c r="E785">
        <v>1</v>
      </c>
      <c r="F785">
        <v>3.92</v>
      </c>
      <c r="G785">
        <v>0</v>
      </c>
      <c r="H785">
        <v>10</v>
      </c>
      <c r="I785">
        <v>0</v>
      </c>
      <c r="J785">
        <v>10</v>
      </c>
      <c r="K785">
        <v>10</v>
      </c>
      <c r="L785">
        <v>4</v>
      </c>
      <c r="M785">
        <v>1</v>
      </c>
      <c r="N785">
        <v>8</v>
      </c>
      <c r="O785">
        <v>3</v>
      </c>
      <c r="P785">
        <v>1.32</v>
      </c>
      <c r="Q785">
        <v>6.88</v>
      </c>
      <c r="R785">
        <v>2.73</v>
      </c>
      <c r="S785">
        <v>4.08</v>
      </c>
      <c r="T785">
        <v>0</v>
      </c>
      <c r="U785">
        <v>0</v>
      </c>
    </row>
    <row r="786" spans="1:21" x14ac:dyDescent="0.25">
      <c r="A786">
        <v>10337</v>
      </c>
      <c r="B786" t="s">
        <v>10607</v>
      </c>
      <c r="C786" t="s">
        <v>20881</v>
      </c>
      <c r="D786">
        <v>1</v>
      </c>
      <c r="E786">
        <v>0</v>
      </c>
      <c r="F786">
        <v>3.83</v>
      </c>
      <c r="G786">
        <v>0</v>
      </c>
      <c r="H786">
        <v>10</v>
      </c>
      <c r="I786">
        <v>0</v>
      </c>
      <c r="J786">
        <v>10</v>
      </c>
      <c r="K786">
        <v>10</v>
      </c>
      <c r="L786">
        <v>4</v>
      </c>
      <c r="M786">
        <v>1</v>
      </c>
      <c r="N786">
        <v>8</v>
      </c>
      <c r="O786">
        <v>3</v>
      </c>
      <c r="P786">
        <v>1.31</v>
      </c>
      <c r="Q786">
        <v>7.26</v>
      </c>
      <c r="R786">
        <v>3.01</v>
      </c>
      <c r="S786">
        <v>4.08</v>
      </c>
      <c r="T786">
        <v>0</v>
      </c>
      <c r="U786">
        <v>0</v>
      </c>
    </row>
    <row r="787" spans="1:21" x14ac:dyDescent="0.25">
      <c r="A787" t="s">
        <v>8850</v>
      </c>
      <c r="B787" t="s">
        <v>3795</v>
      </c>
      <c r="C787" t="s">
        <v>20893</v>
      </c>
      <c r="D787">
        <v>0</v>
      </c>
      <c r="E787">
        <v>0</v>
      </c>
      <c r="F787">
        <v>4</v>
      </c>
      <c r="G787">
        <v>0</v>
      </c>
      <c r="H787">
        <v>1</v>
      </c>
      <c r="I787">
        <v>0</v>
      </c>
      <c r="J787">
        <v>1</v>
      </c>
      <c r="K787">
        <v>1</v>
      </c>
      <c r="L787">
        <v>0</v>
      </c>
      <c r="M787">
        <v>0</v>
      </c>
      <c r="N787">
        <v>1</v>
      </c>
      <c r="O787">
        <v>0</v>
      </c>
      <c r="P787">
        <v>1.37</v>
      </c>
      <c r="Q787">
        <v>7.92</v>
      </c>
      <c r="R787">
        <v>3.85</v>
      </c>
      <c r="S787">
        <v>4.08</v>
      </c>
      <c r="T787">
        <v>0</v>
      </c>
      <c r="U787">
        <v>0.1</v>
      </c>
    </row>
    <row r="788" spans="1:21" x14ac:dyDescent="0.25">
      <c r="A788">
        <v>4620</v>
      </c>
      <c r="B788" t="s">
        <v>10464</v>
      </c>
      <c r="C788" t="s">
        <v>20887</v>
      </c>
      <c r="D788">
        <v>1</v>
      </c>
      <c r="E788">
        <v>2</v>
      </c>
      <c r="F788">
        <v>3.9</v>
      </c>
      <c r="G788">
        <v>0</v>
      </c>
      <c r="H788">
        <v>30</v>
      </c>
      <c r="I788">
        <v>0</v>
      </c>
      <c r="J788">
        <v>30</v>
      </c>
      <c r="K788">
        <v>29</v>
      </c>
      <c r="L788">
        <v>13</v>
      </c>
      <c r="M788">
        <v>3</v>
      </c>
      <c r="N788">
        <v>26</v>
      </c>
      <c r="O788">
        <v>11</v>
      </c>
      <c r="P788">
        <v>1.31</v>
      </c>
      <c r="Q788">
        <v>7.7</v>
      </c>
      <c r="R788">
        <v>3.22</v>
      </c>
      <c r="S788">
        <v>4.08</v>
      </c>
      <c r="T788">
        <v>0.1</v>
      </c>
      <c r="U788">
        <v>0.1</v>
      </c>
    </row>
    <row r="789" spans="1:21" x14ac:dyDescent="0.25">
      <c r="A789" t="s">
        <v>10053</v>
      </c>
      <c r="B789" t="s">
        <v>10054</v>
      </c>
      <c r="C789" t="s">
        <v>20873</v>
      </c>
      <c r="D789">
        <v>0</v>
      </c>
      <c r="E789">
        <v>0</v>
      </c>
      <c r="F789">
        <v>3.92</v>
      </c>
      <c r="G789">
        <v>0</v>
      </c>
      <c r="H789">
        <v>1</v>
      </c>
      <c r="I789">
        <v>0</v>
      </c>
      <c r="J789">
        <v>1</v>
      </c>
      <c r="K789">
        <v>1</v>
      </c>
      <c r="L789">
        <v>0</v>
      </c>
      <c r="M789">
        <v>0</v>
      </c>
      <c r="N789">
        <v>1</v>
      </c>
      <c r="O789">
        <v>0</v>
      </c>
      <c r="P789">
        <v>1.33</v>
      </c>
      <c r="Q789">
        <v>8.3000000000000007</v>
      </c>
      <c r="R789">
        <v>3.6</v>
      </c>
      <c r="S789">
        <v>4.08</v>
      </c>
      <c r="T789">
        <v>0</v>
      </c>
      <c r="U789">
        <v>0.1</v>
      </c>
    </row>
    <row r="790" spans="1:21" x14ac:dyDescent="0.25">
      <c r="A790" t="s">
        <v>7722</v>
      </c>
      <c r="B790" t="s">
        <v>7723</v>
      </c>
      <c r="C790" t="s">
        <v>20869</v>
      </c>
      <c r="D790">
        <v>0</v>
      </c>
      <c r="E790">
        <v>0</v>
      </c>
      <c r="F790">
        <v>3.94</v>
      </c>
      <c r="G790">
        <v>0</v>
      </c>
      <c r="H790">
        <v>1</v>
      </c>
      <c r="I790">
        <v>0</v>
      </c>
      <c r="J790">
        <v>1</v>
      </c>
      <c r="K790">
        <v>1</v>
      </c>
      <c r="L790">
        <v>0</v>
      </c>
      <c r="M790">
        <v>0</v>
      </c>
      <c r="N790">
        <v>1</v>
      </c>
      <c r="O790">
        <v>0</v>
      </c>
      <c r="P790">
        <v>1.35</v>
      </c>
      <c r="Q790">
        <v>8.0500000000000007</v>
      </c>
      <c r="R790">
        <v>3.72</v>
      </c>
      <c r="S790">
        <v>4.08</v>
      </c>
      <c r="T790">
        <v>0</v>
      </c>
      <c r="U790">
        <v>0.1</v>
      </c>
    </row>
    <row r="791" spans="1:21" x14ac:dyDescent="0.25">
      <c r="A791">
        <v>6797</v>
      </c>
      <c r="B791" t="s">
        <v>10327</v>
      </c>
      <c r="C791" t="s">
        <v>20874</v>
      </c>
      <c r="D791">
        <v>10</v>
      </c>
      <c r="E791">
        <v>12</v>
      </c>
      <c r="F791">
        <v>3.84</v>
      </c>
      <c r="G791">
        <v>31</v>
      </c>
      <c r="H791">
        <v>31</v>
      </c>
      <c r="I791">
        <v>0</v>
      </c>
      <c r="J791">
        <v>193</v>
      </c>
      <c r="K791">
        <v>186</v>
      </c>
      <c r="L791">
        <v>83</v>
      </c>
      <c r="M791">
        <v>25</v>
      </c>
      <c r="N791">
        <v>170</v>
      </c>
      <c r="O791">
        <v>59</v>
      </c>
      <c r="P791">
        <v>1.27</v>
      </c>
      <c r="Q791">
        <v>7.92</v>
      </c>
      <c r="R791">
        <v>2.73</v>
      </c>
      <c r="S791">
        <v>4.08</v>
      </c>
      <c r="T791">
        <v>1.8</v>
      </c>
      <c r="U791">
        <v>2.1</v>
      </c>
    </row>
    <row r="792" spans="1:21" x14ac:dyDescent="0.25">
      <c r="A792">
        <v>5088</v>
      </c>
      <c r="B792" t="s">
        <v>8901</v>
      </c>
      <c r="C792" t="s">
        <v>1</v>
      </c>
      <c r="D792">
        <v>3</v>
      </c>
      <c r="E792">
        <v>3</v>
      </c>
      <c r="F792">
        <v>3.91</v>
      </c>
      <c r="G792">
        <v>0</v>
      </c>
      <c r="H792">
        <v>55</v>
      </c>
      <c r="I792">
        <v>2</v>
      </c>
      <c r="J792">
        <v>55</v>
      </c>
      <c r="K792">
        <v>54</v>
      </c>
      <c r="L792">
        <v>24</v>
      </c>
      <c r="M792">
        <v>6</v>
      </c>
      <c r="N792">
        <v>43</v>
      </c>
      <c r="O792">
        <v>18</v>
      </c>
      <c r="P792">
        <v>1.32</v>
      </c>
      <c r="Q792">
        <v>7.11</v>
      </c>
      <c r="R792">
        <v>3.02</v>
      </c>
      <c r="S792">
        <v>4.09</v>
      </c>
      <c r="T792">
        <v>0.1</v>
      </c>
      <c r="U792">
        <v>0.1</v>
      </c>
    </row>
    <row r="793" spans="1:21" x14ac:dyDescent="0.25">
      <c r="A793">
        <v>11828</v>
      </c>
      <c r="B793" t="s">
        <v>10584</v>
      </c>
      <c r="C793" t="s">
        <v>20889</v>
      </c>
      <c r="D793">
        <v>4</v>
      </c>
      <c r="E793">
        <v>5</v>
      </c>
      <c r="F793">
        <v>4.1100000000000003</v>
      </c>
      <c r="G793">
        <v>13</v>
      </c>
      <c r="H793">
        <v>13</v>
      </c>
      <c r="I793">
        <v>0</v>
      </c>
      <c r="J793">
        <v>72</v>
      </c>
      <c r="K793">
        <v>71</v>
      </c>
      <c r="L793">
        <v>33</v>
      </c>
      <c r="M793">
        <v>7</v>
      </c>
      <c r="N793">
        <v>57</v>
      </c>
      <c r="O793">
        <v>27</v>
      </c>
      <c r="P793">
        <v>1.36</v>
      </c>
      <c r="Q793">
        <v>7.1</v>
      </c>
      <c r="R793">
        <v>3.4</v>
      </c>
      <c r="S793">
        <v>4.09</v>
      </c>
      <c r="T793">
        <v>0.8</v>
      </c>
      <c r="U793">
        <v>0.6</v>
      </c>
    </row>
    <row r="794" spans="1:21" x14ac:dyDescent="0.25">
      <c r="A794">
        <v>12056</v>
      </c>
      <c r="B794" t="s">
        <v>22789</v>
      </c>
      <c r="C794" t="s">
        <v>20867</v>
      </c>
      <c r="D794">
        <v>1</v>
      </c>
      <c r="E794">
        <v>1</v>
      </c>
      <c r="F794">
        <v>3.98</v>
      </c>
      <c r="G794">
        <v>0</v>
      </c>
      <c r="H794">
        <v>15</v>
      </c>
      <c r="I794">
        <v>0</v>
      </c>
      <c r="J794">
        <v>15</v>
      </c>
      <c r="K794">
        <v>15</v>
      </c>
      <c r="L794">
        <v>7</v>
      </c>
      <c r="M794">
        <v>1</v>
      </c>
      <c r="N794">
        <v>12</v>
      </c>
      <c r="O794">
        <v>6</v>
      </c>
      <c r="P794">
        <v>1.4</v>
      </c>
      <c r="Q794">
        <v>6.97</v>
      </c>
      <c r="R794">
        <v>3.76</v>
      </c>
      <c r="S794">
        <v>4.09</v>
      </c>
      <c r="T794">
        <v>0</v>
      </c>
      <c r="U794">
        <v>0</v>
      </c>
    </row>
    <row r="795" spans="1:21" x14ac:dyDescent="0.25">
      <c r="A795">
        <v>14916</v>
      </c>
      <c r="B795" t="s">
        <v>17761</v>
      </c>
      <c r="C795" t="s">
        <v>20879</v>
      </c>
      <c r="D795">
        <v>9</v>
      </c>
      <c r="E795">
        <v>10</v>
      </c>
      <c r="F795">
        <v>4.25</v>
      </c>
      <c r="G795">
        <v>28</v>
      </c>
      <c r="H795">
        <v>28</v>
      </c>
      <c r="I795">
        <v>0</v>
      </c>
      <c r="J795">
        <v>160</v>
      </c>
      <c r="K795">
        <v>159</v>
      </c>
      <c r="L795">
        <v>76</v>
      </c>
      <c r="M795">
        <v>20</v>
      </c>
      <c r="N795">
        <v>147</v>
      </c>
      <c r="O795">
        <v>56</v>
      </c>
      <c r="P795">
        <v>1.35</v>
      </c>
      <c r="Q795">
        <v>8.27</v>
      </c>
      <c r="R795">
        <v>3.16</v>
      </c>
      <c r="S795">
        <v>4.09</v>
      </c>
      <c r="T795">
        <v>2.2999999999999998</v>
      </c>
      <c r="U795">
        <v>2.2999999999999998</v>
      </c>
    </row>
    <row r="796" spans="1:21" x14ac:dyDescent="0.25">
      <c r="A796">
        <v>11467</v>
      </c>
      <c r="B796" t="s">
        <v>10393</v>
      </c>
      <c r="C796" t="s">
        <v>20866</v>
      </c>
      <c r="D796">
        <v>1</v>
      </c>
      <c r="E796">
        <v>1</v>
      </c>
      <c r="F796">
        <v>4.09</v>
      </c>
      <c r="G796">
        <v>2</v>
      </c>
      <c r="H796">
        <v>2</v>
      </c>
      <c r="I796">
        <v>0</v>
      </c>
      <c r="J796">
        <v>9</v>
      </c>
      <c r="K796">
        <v>9</v>
      </c>
      <c r="L796">
        <v>4</v>
      </c>
      <c r="M796">
        <v>1</v>
      </c>
      <c r="N796">
        <v>7</v>
      </c>
      <c r="O796">
        <v>3</v>
      </c>
      <c r="P796">
        <v>1.32</v>
      </c>
      <c r="Q796">
        <v>7.05</v>
      </c>
      <c r="R796">
        <v>2.68</v>
      </c>
      <c r="S796">
        <v>4.09</v>
      </c>
      <c r="T796">
        <v>0.1</v>
      </c>
      <c r="U796">
        <v>0.1</v>
      </c>
    </row>
    <row r="797" spans="1:21" x14ac:dyDescent="0.25">
      <c r="A797">
        <v>773</v>
      </c>
      <c r="B797" t="s">
        <v>10687</v>
      </c>
      <c r="C797" t="s">
        <v>20888</v>
      </c>
      <c r="D797">
        <v>0</v>
      </c>
      <c r="E797">
        <v>0</v>
      </c>
      <c r="F797">
        <v>3.82</v>
      </c>
      <c r="G797">
        <v>0</v>
      </c>
      <c r="H797">
        <v>1</v>
      </c>
      <c r="I797">
        <v>0</v>
      </c>
      <c r="J797">
        <v>1</v>
      </c>
      <c r="K797">
        <v>1</v>
      </c>
      <c r="L797">
        <v>0</v>
      </c>
      <c r="M797">
        <v>0</v>
      </c>
      <c r="N797">
        <v>1</v>
      </c>
      <c r="O797">
        <v>0</v>
      </c>
      <c r="P797">
        <v>1.38</v>
      </c>
      <c r="Q797">
        <v>6.41</v>
      </c>
      <c r="R797">
        <v>3.51</v>
      </c>
      <c r="S797">
        <v>4.09</v>
      </c>
      <c r="T797">
        <v>0</v>
      </c>
      <c r="U797">
        <v>0.1</v>
      </c>
    </row>
    <row r="798" spans="1:21" x14ac:dyDescent="0.25">
      <c r="A798">
        <v>5448</v>
      </c>
      <c r="B798" t="s">
        <v>10485</v>
      </c>
      <c r="C798" t="s">
        <v>20873</v>
      </c>
      <c r="D798">
        <v>9</v>
      </c>
      <c r="E798">
        <v>8</v>
      </c>
      <c r="F798">
        <v>3.9</v>
      </c>
      <c r="G798">
        <v>24</v>
      </c>
      <c r="H798">
        <v>24</v>
      </c>
      <c r="I798">
        <v>0</v>
      </c>
      <c r="J798">
        <v>140</v>
      </c>
      <c r="K798">
        <v>136</v>
      </c>
      <c r="L798">
        <v>61</v>
      </c>
      <c r="M798">
        <v>18</v>
      </c>
      <c r="N798">
        <v>122</v>
      </c>
      <c r="O798">
        <v>42</v>
      </c>
      <c r="P798">
        <v>1.27</v>
      </c>
      <c r="Q798">
        <v>7.82</v>
      </c>
      <c r="R798">
        <v>2.71</v>
      </c>
      <c r="S798">
        <v>4.09</v>
      </c>
      <c r="T798">
        <v>1.8</v>
      </c>
      <c r="U798">
        <v>2.1</v>
      </c>
    </row>
    <row r="799" spans="1:21" x14ac:dyDescent="0.25">
      <c r="A799" t="s">
        <v>9659</v>
      </c>
      <c r="B799" t="s">
        <v>9660</v>
      </c>
      <c r="C799" t="s">
        <v>20871</v>
      </c>
      <c r="D799">
        <v>0</v>
      </c>
      <c r="E799">
        <v>0</v>
      </c>
      <c r="F799">
        <v>4.0199999999999996</v>
      </c>
      <c r="G799">
        <v>0</v>
      </c>
      <c r="H799">
        <v>1</v>
      </c>
      <c r="I799">
        <v>0</v>
      </c>
      <c r="J799">
        <v>1</v>
      </c>
      <c r="K799">
        <v>1</v>
      </c>
      <c r="L799">
        <v>0</v>
      </c>
      <c r="M799">
        <v>0</v>
      </c>
      <c r="N799">
        <v>1</v>
      </c>
      <c r="O799">
        <v>0</v>
      </c>
      <c r="P799">
        <v>1.38</v>
      </c>
      <c r="Q799">
        <v>7.36</v>
      </c>
      <c r="R799">
        <v>3.74</v>
      </c>
      <c r="S799">
        <v>4.09</v>
      </c>
      <c r="T799">
        <v>0</v>
      </c>
      <c r="U799">
        <v>0.1</v>
      </c>
    </row>
    <row r="800" spans="1:21" x14ac:dyDescent="0.25">
      <c r="A800" t="s">
        <v>8496</v>
      </c>
      <c r="B800" t="s">
        <v>8497</v>
      </c>
      <c r="C800" t="s">
        <v>20883</v>
      </c>
      <c r="D800">
        <v>0</v>
      </c>
      <c r="E800">
        <v>0</v>
      </c>
      <c r="F800">
        <v>3.87</v>
      </c>
      <c r="G800">
        <v>0</v>
      </c>
      <c r="H800">
        <v>1</v>
      </c>
      <c r="I800">
        <v>0</v>
      </c>
      <c r="J800">
        <v>1</v>
      </c>
      <c r="K800">
        <v>1</v>
      </c>
      <c r="L800">
        <v>0</v>
      </c>
      <c r="M800">
        <v>0</v>
      </c>
      <c r="N800">
        <v>1</v>
      </c>
      <c r="O800">
        <v>0</v>
      </c>
      <c r="P800">
        <v>1.29</v>
      </c>
      <c r="Q800">
        <v>7.96</v>
      </c>
      <c r="R800">
        <v>3.12</v>
      </c>
      <c r="S800">
        <v>4.09</v>
      </c>
      <c r="T800">
        <v>0</v>
      </c>
      <c r="U800">
        <v>0.1</v>
      </c>
    </row>
    <row r="801" spans="1:21" x14ac:dyDescent="0.25">
      <c r="A801">
        <v>12760</v>
      </c>
      <c r="B801" t="s">
        <v>10623</v>
      </c>
      <c r="C801" t="s">
        <v>20890</v>
      </c>
      <c r="D801">
        <v>3</v>
      </c>
      <c r="E801">
        <v>4</v>
      </c>
      <c r="F801">
        <v>3.96</v>
      </c>
      <c r="G801">
        <v>10</v>
      </c>
      <c r="H801">
        <v>10</v>
      </c>
      <c r="I801">
        <v>0</v>
      </c>
      <c r="J801">
        <v>55</v>
      </c>
      <c r="K801">
        <v>52</v>
      </c>
      <c r="L801">
        <v>24</v>
      </c>
      <c r="M801">
        <v>7</v>
      </c>
      <c r="N801">
        <v>49</v>
      </c>
      <c r="O801">
        <v>19</v>
      </c>
      <c r="P801">
        <v>1.3</v>
      </c>
      <c r="Q801">
        <v>8.01</v>
      </c>
      <c r="R801">
        <v>3.15</v>
      </c>
      <c r="S801">
        <v>4.09</v>
      </c>
      <c r="T801">
        <v>0.6</v>
      </c>
      <c r="U801">
        <v>0.4</v>
      </c>
    </row>
    <row r="802" spans="1:21" x14ac:dyDescent="0.25">
      <c r="A802" t="s">
        <v>9978</v>
      </c>
      <c r="B802" t="s">
        <v>9979</v>
      </c>
      <c r="C802" t="s">
        <v>20867</v>
      </c>
      <c r="D802">
        <v>0</v>
      </c>
      <c r="E802">
        <v>0</v>
      </c>
      <c r="F802">
        <v>3.98</v>
      </c>
      <c r="G802">
        <v>0</v>
      </c>
      <c r="H802">
        <v>1</v>
      </c>
      <c r="I802">
        <v>0</v>
      </c>
      <c r="J802">
        <v>1</v>
      </c>
      <c r="K802">
        <v>1</v>
      </c>
      <c r="L802">
        <v>0</v>
      </c>
      <c r="M802">
        <v>0</v>
      </c>
      <c r="N802">
        <v>1</v>
      </c>
      <c r="O802">
        <v>0</v>
      </c>
      <c r="P802">
        <v>1.37</v>
      </c>
      <c r="Q802">
        <v>7.33</v>
      </c>
      <c r="R802">
        <v>3.68</v>
      </c>
      <c r="S802">
        <v>4.09</v>
      </c>
      <c r="T802">
        <v>0</v>
      </c>
      <c r="U802">
        <v>0.1</v>
      </c>
    </row>
    <row r="803" spans="1:21" x14ac:dyDescent="0.25">
      <c r="A803" t="s">
        <v>10587</v>
      </c>
      <c r="B803" t="s">
        <v>10588</v>
      </c>
      <c r="C803" t="s">
        <v>1</v>
      </c>
      <c r="D803">
        <v>0</v>
      </c>
      <c r="E803">
        <v>0</v>
      </c>
      <c r="F803">
        <v>4.01</v>
      </c>
      <c r="G803">
        <v>0</v>
      </c>
      <c r="H803">
        <v>1</v>
      </c>
      <c r="I803">
        <v>0</v>
      </c>
      <c r="J803">
        <v>1</v>
      </c>
      <c r="K803">
        <v>1</v>
      </c>
      <c r="L803">
        <v>0</v>
      </c>
      <c r="M803">
        <v>0</v>
      </c>
      <c r="N803">
        <v>1</v>
      </c>
      <c r="O803">
        <v>0</v>
      </c>
      <c r="P803">
        <v>1.39</v>
      </c>
      <c r="Q803">
        <v>8.6300000000000008</v>
      </c>
      <c r="R803">
        <v>4.41</v>
      </c>
      <c r="S803">
        <v>4.09</v>
      </c>
      <c r="T803">
        <v>0</v>
      </c>
      <c r="U803">
        <v>0.1</v>
      </c>
    </row>
    <row r="804" spans="1:21" x14ac:dyDescent="0.25">
      <c r="A804">
        <v>2467</v>
      </c>
      <c r="B804" t="s">
        <v>10619</v>
      </c>
      <c r="C804" t="s">
        <v>20876</v>
      </c>
      <c r="D804">
        <v>0</v>
      </c>
      <c r="E804">
        <v>0</v>
      </c>
      <c r="F804">
        <v>3.88</v>
      </c>
      <c r="G804">
        <v>0</v>
      </c>
      <c r="H804">
        <v>1</v>
      </c>
      <c r="I804">
        <v>0</v>
      </c>
      <c r="J804">
        <v>1</v>
      </c>
      <c r="K804">
        <v>1</v>
      </c>
      <c r="L804">
        <v>0</v>
      </c>
      <c r="M804">
        <v>0</v>
      </c>
      <c r="N804">
        <v>1</v>
      </c>
      <c r="O804">
        <v>0</v>
      </c>
      <c r="P804">
        <v>1.32</v>
      </c>
      <c r="Q804">
        <v>7.34</v>
      </c>
      <c r="R804">
        <v>3.21</v>
      </c>
      <c r="S804">
        <v>4.09</v>
      </c>
      <c r="T804">
        <v>0</v>
      </c>
      <c r="U804">
        <v>0.1</v>
      </c>
    </row>
    <row r="805" spans="1:21" x14ac:dyDescent="0.25">
      <c r="A805" t="s">
        <v>9408</v>
      </c>
      <c r="B805" t="s">
        <v>9409</v>
      </c>
      <c r="C805" t="s">
        <v>20883</v>
      </c>
      <c r="D805">
        <v>0</v>
      </c>
      <c r="E805">
        <v>0</v>
      </c>
      <c r="F805">
        <v>3.86</v>
      </c>
      <c r="G805">
        <v>0</v>
      </c>
      <c r="H805">
        <v>1</v>
      </c>
      <c r="I805">
        <v>0</v>
      </c>
      <c r="J805">
        <v>1</v>
      </c>
      <c r="K805">
        <v>1</v>
      </c>
      <c r="L805">
        <v>0</v>
      </c>
      <c r="M805">
        <v>0</v>
      </c>
      <c r="N805">
        <v>1</v>
      </c>
      <c r="O805">
        <v>0</v>
      </c>
      <c r="P805">
        <v>1.27</v>
      </c>
      <c r="Q805">
        <v>7.68</v>
      </c>
      <c r="R805">
        <v>2.79</v>
      </c>
      <c r="S805">
        <v>4.09</v>
      </c>
      <c r="T805">
        <v>0</v>
      </c>
      <c r="U805">
        <v>0.1</v>
      </c>
    </row>
    <row r="806" spans="1:21" x14ac:dyDescent="0.25">
      <c r="A806" t="s">
        <v>9251</v>
      </c>
      <c r="B806" t="s">
        <v>9252</v>
      </c>
      <c r="C806" t="s">
        <v>20872</v>
      </c>
      <c r="D806">
        <v>0</v>
      </c>
      <c r="E806">
        <v>0</v>
      </c>
      <c r="F806">
        <v>3.96</v>
      </c>
      <c r="G806">
        <v>0</v>
      </c>
      <c r="H806">
        <v>1</v>
      </c>
      <c r="I806">
        <v>0</v>
      </c>
      <c r="J806">
        <v>1</v>
      </c>
      <c r="K806">
        <v>1</v>
      </c>
      <c r="L806">
        <v>0</v>
      </c>
      <c r="M806">
        <v>0</v>
      </c>
      <c r="N806">
        <v>1</v>
      </c>
      <c r="O806">
        <v>0</v>
      </c>
      <c r="P806">
        <v>1.38</v>
      </c>
      <c r="Q806">
        <v>8.35</v>
      </c>
      <c r="R806">
        <v>4.2</v>
      </c>
      <c r="S806">
        <v>4.09</v>
      </c>
      <c r="T806">
        <v>0</v>
      </c>
      <c r="U806">
        <v>0.1</v>
      </c>
    </row>
    <row r="807" spans="1:21" x14ac:dyDescent="0.25">
      <c r="A807">
        <v>11260</v>
      </c>
      <c r="B807" t="s">
        <v>10191</v>
      </c>
      <c r="C807" t="s">
        <v>20891</v>
      </c>
      <c r="D807">
        <v>0</v>
      </c>
      <c r="E807">
        <v>0</v>
      </c>
      <c r="F807">
        <v>4</v>
      </c>
      <c r="G807">
        <v>0</v>
      </c>
      <c r="H807">
        <v>1</v>
      </c>
      <c r="I807">
        <v>0</v>
      </c>
      <c r="J807">
        <v>1</v>
      </c>
      <c r="K807">
        <v>1</v>
      </c>
      <c r="L807">
        <v>0</v>
      </c>
      <c r="M807">
        <v>0</v>
      </c>
      <c r="N807">
        <v>1</v>
      </c>
      <c r="O807">
        <v>0</v>
      </c>
      <c r="P807">
        <v>1.38</v>
      </c>
      <c r="Q807">
        <v>7.53</v>
      </c>
      <c r="R807">
        <v>3.78</v>
      </c>
      <c r="S807">
        <v>4.09</v>
      </c>
      <c r="T807">
        <v>0</v>
      </c>
      <c r="U807">
        <v>0.1</v>
      </c>
    </row>
    <row r="808" spans="1:21" x14ac:dyDescent="0.25">
      <c r="A808" t="s">
        <v>7218</v>
      </c>
      <c r="B808" t="s">
        <v>7219</v>
      </c>
      <c r="C808" t="s">
        <v>20893</v>
      </c>
      <c r="D808">
        <v>1</v>
      </c>
      <c r="E808">
        <v>1</v>
      </c>
      <c r="F808">
        <v>3.98</v>
      </c>
      <c r="G808">
        <v>0</v>
      </c>
      <c r="H808">
        <v>15</v>
      </c>
      <c r="I808">
        <v>0</v>
      </c>
      <c r="J808">
        <v>15</v>
      </c>
      <c r="K808">
        <v>15</v>
      </c>
      <c r="L808">
        <v>7</v>
      </c>
      <c r="M808">
        <v>2</v>
      </c>
      <c r="N808">
        <v>11</v>
      </c>
      <c r="O808">
        <v>4</v>
      </c>
      <c r="P808">
        <v>1.3</v>
      </c>
      <c r="Q808">
        <v>6.55</v>
      </c>
      <c r="R808">
        <v>2.4900000000000002</v>
      </c>
      <c r="S808">
        <v>4.09</v>
      </c>
      <c r="T808">
        <v>0</v>
      </c>
      <c r="U808">
        <v>0</v>
      </c>
    </row>
    <row r="809" spans="1:21" x14ac:dyDescent="0.25">
      <c r="A809" t="s">
        <v>8588</v>
      </c>
      <c r="B809" t="s">
        <v>8589</v>
      </c>
      <c r="C809" t="s">
        <v>20869</v>
      </c>
      <c r="D809">
        <v>0</v>
      </c>
      <c r="E809">
        <v>0</v>
      </c>
      <c r="F809">
        <v>3.99</v>
      </c>
      <c r="G809">
        <v>0</v>
      </c>
      <c r="H809">
        <v>0</v>
      </c>
      <c r="I809">
        <v>0</v>
      </c>
      <c r="J809">
        <v>1</v>
      </c>
      <c r="K809">
        <v>1</v>
      </c>
      <c r="L809">
        <v>0</v>
      </c>
      <c r="M809">
        <v>0</v>
      </c>
      <c r="N809">
        <v>1</v>
      </c>
      <c r="O809">
        <v>0</v>
      </c>
      <c r="P809">
        <v>1.3</v>
      </c>
      <c r="Q809">
        <v>7.28</v>
      </c>
      <c r="R809">
        <v>2.81</v>
      </c>
      <c r="S809">
        <v>4.09</v>
      </c>
      <c r="T809">
        <v>0</v>
      </c>
      <c r="U809">
        <v>0</v>
      </c>
    </row>
    <row r="810" spans="1:21" x14ac:dyDescent="0.25">
      <c r="A810">
        <v>2203</v>
      </c>
      <c r="B810" t="s">
        <v>10652</v>
      </c>
      <c r="C810" t="s">
        <v>20895</v>
      </c>
      <c r="D810">
        <v>0</v>
      </c>
      <c r="E810">
        <v>0</v>
      </c>
      <c r="F810">
        <v>3.93</v>
      </c>
      <c r="G810">
        <v>0</v>
      </c>
      <c r="H810">
        <v>1</v>
      </c>
      <c r="I810">
        <v>0</v>
      </c>
      <c r="J810">
        <v>1</v>
      </c>
      <c r="K810">
        <v>1</v>
      </c>
      <c r="L810">
        <v>0</v>
      </c>
      <c r="M810">
        <v>0</v>
      </c>
      <c r="N810">
        <v>1</v>
      </c>
      <c r="O810">
        <v>0</v>
      </c>
      <c r="P810">
        <v>1.38</v>
      </c>
      <c r="Q810">
        <v>5.98</v>
      </c>
      <c r="R810">
        <v>3.17</v>
      </c>
      <c r="S810">
        <v>4.09</v>
      </c>
      <c r="T810">
        <v>0</v>
      </c>
      <c r="U810">
        <v>0.1</v>
      </c>
    </row>
    <row r="811" spans="1:21" x14ac:dyDescent="0.25">
      <c r="A811" t="s">
        <v>9751</v>
      </c>
      <c r="B811" t="s">
        <v>9752</v>
      </c>
      <c r="C811" t="s">
        <v>20890</v>
      </c>
      <c r="D811">
        <v>1</v>
      </c>
      <c r="E811">
        <v>1</v>
      </c>
      <c r="F811">
        <v>4.07</v>
      </c>
      <c r="G811">
        <v>2</v>
      </c>
      <c r="H811">
        <v>2</v>
      </c>
      <c r="I811">
        <v>0</v>
      </c>
      <c r="J811">
        <v>9</v>
      </c>
      <c r="K811">
        <v>9</v>
      </c>
      <c r="L811">
        <v>4</v>
      </c>
      <c r="M811">
        <v>1</v>
      </c>
      <c r="N811">
        <v>8</v>
      </c>
      <c r="O811">
        <v>3</v>
      </c>
      <c r="P811">
        <v>1.31</v>
      </c>
      <c r="Q811">
        <v>7.43</v>
      </c>
      <c r="R811">
        <v>2.96</v>
      </c>
      <c r="S811">
        <v>4.09</v>
      </c>
      <c r="T811">
        <v>0.1</v>
      </c>
      <c r="U811">
        <v>0</v>
      </c>
    </row>
    <row r="812" spans="1:21" x14ac:dyDescent="0.25">
      <c r="A812" t="s">
        <v>9838</v>
      </c>
      <c r="B812" t="s">
        <v>9839</v>
      </c>
      <c r="C812" t="s">
        <v>20882</v>
      </c>
      <c r="D812">
        <v>0</v>
      </c>
      <c r="E812">
        <v>0</v>
      </c>
      <c r="F812">
        <v>3.87</v>
      </c>
      <c r="G812">
        <v>0</v>
      </c>
      <c r="H812">
        <v>1</v>
      </c>
      <c r="I812">
        <v>0</v>
      </c>
      <c r="J812">
        <v>1</v>
      </c>
      <c r="K812">
        <v>1</v>
      </c>
      <c r="L812">
        <v>0</v>
      </c>
      <c r="M812">
        <v>0</v>
      </c>
      <c r="N812">
        <v>1</v>
      </c>
      <c r="O812">
        <v>0</v>
      </c>
      <c r="P812">
        <v>1.31</v>
      </c>
      <c r="Q812">
        <v>8.3000000000000007</v>
      </c>
      <c r="R812">
        <v>3.53</v>
      </c>
      <c r="S812">
        <v>4.0999999999999996</v>
      </c>
      <c r="T812">
        <v>0</v>
      </c>
      <c r="U812">
        <v>0.1</v>
      </c>
    </row>
    <row r="813" spans="1:21" x14ac:dyDescent="0.25">
      <c r="A813">
        <v>8700</v>
      </c>
      <c r="B813" t="s">
        <v>10233</v>
      </c>
      <c r="C813" t="s">
        <v>20868</v>
      </c>
      <c r="D813">
        <v>12</v>
      </c>
      <c r="E813">
        <v>10</v>
      </c>
      <c r="F813">
        <v>3.78</v>
      </c>
      <c r="G813">
        <v>31</v>
      </c>
      <c r="H813">
        <v>31</v>
      </c>
      <c r="I813">
        <v>0</v>
      </c>
      <c r="J813">
        <v>195</v>
      </c>
      <c r="K813">
        <v>188</v>
      </c>
      <c r="L813">
        <v>82</v>
      </c>
      <c r="M813">
        <v>25</v>
      </c>
      <c r="N813">
        <v>161</v>
      </c>
      <c r="O813">
        <v>56</v>
      </c>
      <c r="P813">
        <v>1.25</v>
      </c>
      <c r="Q813">
        <v>7.43</v>
      </c>
      <c r="R813">
        <v>2.58</v>
      </c>
      <c r="S813">
        <v>4.0999999999999996</v>
      </c>
      <c r="T813">
        <v>2.2999999999999998</v>
      </c>
      <c r="U813">
        <v>3.2</v>
      </c>
    </row>
    <row r="814" spans="1:21" x14ac:dyDescent="0.25">
      <c r="A814">
        <v>3815</v>
      </c>
      <c r="B814" t="s">
        <v>10403</v>
      </c>
      <c r="C814" t="s">
        <v>1</v>
      </c>
      <c r="D814">
        <v>9</v>
      </c>
      <c r="E814">
        <v>10</v>
      </c>
      <c r="F814">
        <v>4.01</v>
      </c>
      <c r="G814">
        <v>28</v>
      </c>
      <c r="H814">
        <v>28</v>
      </c>
      <c r="I814">
        <v>0</v>
      </c>
      <c r="J814">
        <v>159</v>
      </c>
      <c r="K814">
        <v>158</v>
      </c>
      <c r="L814">
        <v>71</v>
      </c>
      <c r="M814">
        <v>19</v>
      </c>
      <c r="N814">
        <v>126</v>
      </c>
      <c r="O814">
        <v>46</v>
      </c>
      <c r="P814">
        <v>1.29</v>
      </c>
      <c r="Q814">
        <v>7.13</v>
      </c>
      <c r="R814">
        <v>2.62</v>
      </c>
      <c r="S814">
        <v>4.0999999999999996</v>
      </c>
      <c r="T814">
        <v>1.8</v>
      </c>
      <c r="U814">
        <v>1.7</v>
      </c>
    </row>
    <row r="815" spans="1:21" x14ac:dyDescent="0.25">
      <c r="A815" t="s">
        <v>22790</v>
      </c>
      <c r="B815" t="s">
        <v>22791</v>
      </c>
      <c r="C815" t="s">
        <v>20872</v>
      </c>
      <c r="D815">
        <v>0</v>
      </c>
      <c r="E815">
        <v>0</v>
      </c>
      <c r="F815">
        <v>3.97</v>
      </c>
      <c r="G815">
        <v>0</v>
      </c>
      <c r="H815">
        <v>0</v>
      </c>
      <c r="I815">
        <v>0</v>
      </c>
      <c r="J815">
        <v>1</v>
      </c>
      <c r="K815">
        <v>1</v>
      </c>
      <c r="L815">
        <v>0</v>
      </c>
      <c r="M815">
        <v>0</v>
      </c>
      <c r="N815">
        <v>1</v>
      </c>
      <c r="O815">
        <v>0</v>
      </c>
      <c r="P815">
        <v>1.27</v>
      </c>
      <c r="Q815">
        <v>6.58</v>
      </c>
      <c r="R815">
        <v>2.23</v>
      </c>
      <c r="S815">
        <v>4.0999999999999996</v>
      </c>
      <c r="T815">
        <v>0</v>
      </c>
      <c r="U815">
        <v>0</v>
      </c>
    </row>
    <row r="816" spans="1:21" x14ac:dyDescent="0.25">
      <c r="A816">
        <v>15684</v>
      </c>
      <c r="B816" t="s">
        <v>6606</v>
      </c>
      <c r="C816" t="s">
        <v>20879</v>
      </c>
      <c r="D816">
        <v>2</v>
      </c>
      <c r="E816">
        <v>2</v>
      </c>
      <c r="F816">
        <v>4.2</v>
      </c>
      <c r="G816">
        <v>0</v>
      </c>
      <c r="H816">
        <v>40</v>
      </c>
      <c r="I816">
        <v>0</v>
      </c>
      <c r="J816">
        <v>40</v>
      </c>
      <c r="K816">
        <v>38</v>
      </c>
      <c r="L816">
        <v>19</v>
      </c>
      <c r="M816">
        <v>5</v>
      </c>
      <c r="N816">
        <v>41</v>
      </c>
      <c r="O816">
        <v>18</v>
      </c>
      <c r="P816">
        <v>1.39</v>
      </c>
      <c r="Q816">
        <v>9.14</v>
      </c>
      <c r="R816">
        <v>4.08</v>
      </c>
      <c r="S816">
        <v>4.0999999999999996</v>
      </c>
      <c r="T816">
        <v>0.2</v>
      </c>
      <c r="U816">
        <v>0.2</v>
      </c>
    </row>
    <row r="817" spans="1:21" x14ac:dyDescent="0.25">
      <c r="A817" t="s">
        <v>8772</v>
      </c>
      <c r="B817" t="s">
        <v>8773</v>
      </c>
      <c r="C817" t="s">
        <v>20892</v>
      </c>
      <c r="D817">
        <v>0</v>
      </c>
      <c r="E817">
        <v>0</v>
      </c>
      <c r="F817">
        <v>3.99</v>
      </c>
      <c r="G817">
        <v>0</v>
      </c>
      <c r="H817">
        <v>0</v>
      </c>
      <c r="I817">
        <v>0</v>
      </c>
      <c r="J817">
        <v>1</v>
      </c>
      <c r="K817">
        <v>1</v>
      </c>
      <c r="L817">
        <v>0</v>
      </c>
      <c r="M817">
        <v>0</v>
      </c>
      <c r="N817">
        <v>1</v>
      </c>
      <c r="O817">
        <v>0</v>
      </c>
      <c r="P817">
        <v>1.29</v>
      </c>
      <c r="Q817">
        <v>7.21</v>
      </c>
      <c r="R817">
        <v>2.68</v>
      </c>
      <c r="S817">
        <v>4.0999999999999996</v>
      </c>
      <c r="T817">
        <v>0</v>
      </c>
      <c r="U817">
        <v>0</v>
      </c>
    </row>
    <row r="818" spans="1:21" x14ac:dyDescent="0.25">
      <c r="A818">
        <v>4682</v>
      </c>
      <c r="B818" t="s">
        <v>10495</v>
      </c>
      <c r="C818" t="s">
        <v>20886</v>
      </c>
      <c r="D818">
        <v>2</v>
      </c>
      <c r="E818">
        <v>2</v>
      </c>
      <c r="F818">
        <v>3.72</v>
      </c>
      <c r="G818">
        <v>0</v>
      </c>
      <c r="H818">
        <v>45</v>
      </c>
      <c r="I818">
        <v>1</v>
      </c>
      <c r="J818">
        <v>45</v>
      </c>
      <c r="K818">
        <v>42</v>
      </c>
      <c r="L818">
        <v>19</v>
      </c>
      <c r="M818">
        <v>6</v>
      </c>
      <c r="N818">
        <v>40</v>
      </c>
      <c r="O818">
        <v>13</v>
      </c>
      <c r="P818">
        <v>1.22</v>
      </c>
      <c r="Q818">
        <v>8.09</v>
      </c>
      <c r="R818">
        <v>2.5099999999999998</v>
      </c>
      <c r="S818">
        <v>4.0999999999999996</v>
      </c>
      <c r="T818">
        <v>0.1</v>
      </c>
      <c r="U818">
        <v>0.3</v>
      </c>
    </row>
    <row r="819" spans="1:21" x14ac:dyDescent="0.25">
      <c r="A819" t="s">
        <v>8898</v>
      </c>
      <c r="B819" t="s">
        <v>8899</v>
      </c>
      <c r="C819" t="s">
        <v>20875</v>
      </c>
      <c r="D819">
        <v>0</v>
      </c>
      <c r="E819">
        <v>0</v>
      </c>
      <c r="F819">
        <v>4.08</v>
      </c>
      <c r="G819">
        <v>0</v>
      </c>
      <c r="H819">
        <v>1</v>
      </c>
      <c r="I819">
        <v>0</v>
      </c>
      <c r="J819">
        <v>1</v>
      </c>
      <c r="K819">
        <v>1</v>
      </c>
      <c r="L819">
        <v>0</v>
      </c>
      <c r="M819">
        <v>0</v>
      </c>
      <c r="N819">
        <v>1</v>
      </c>
      <c r="O819">
        <v>0</v>
      </c>
      <c r="P819">
        <v>1.37</v>
      </c>
      <c r="Q819">
        <v>8.7799999999999994</v>
      </c>
      <c r="R819">
        <v>4</v>
      </c>
      <c r="S819">
        <v>4.0999999999999996</v>
      </c>
      <c r="T819">
        <v>0</v>
      </c>
      <c r="U819">
        <v>0.1</v>
      </c>
    </row>
    <row r="820" spans="1:21" x14ac:dyDescent="0.25">
      <c r="A820" t="s">
        <v>9716</v>
      </c>
      <c r="B820" t="s">
        <v>9717</v>
      </c>
      <c r="C820" t="s">
        <v>20892</v>
      </c>
      <c r="D820">
        <v>0</v>
      </c>
      <c r="E820">
        <v>0</v>
      </c>
      <c r="F820">
        <v>3.93</v>
      </c>
      <c r="G820">
        <v>0</v>
      </c>
      <c r="H820">
        <v>1</v>
      </c>
      <c r="I820">
        <v>0</v>
      </c>
      <c r="J820">
        <v>1</v>
      </c>
      <c r="K820">
        <v>1</v>
      </c>
      <c r="L820">
        <v>0</v>
      </c>
      <c r="M820">
        <v>0</v>
      </c>
      <c r="N820">
        <v>1</v>
      </c>
      <c r="O820">
        <v>0</v>
      </c>
      <c r="P820">
        <v>1.37</v>
      </c>
      <c r="Q820">
        <v>8.3800000000000008</v>
      </c>
      <c r="R820">
        <v>4.12</v>
      </c>
      <c r="S820">
        <v>4.0999999999999996</v>
      </c>
      <c r="T820">
        <v>0</v>
      </c>
      <c r="U820">
        <v>0.1</v>
      </c>
    </row>
    <row r="821" spans="1:21" x14ac:dyDescent="0.25">
      <c r="A821" t="s">
        <v>9502</v>
      </c>
      <c r="B821" t="s">
        <v>9503</v>
      </c>
      <c r="C821" t="s">
        <v>20873</v>
      </c>
      <c r="D821">
        <v>0</v>
      </c>
      <c r="E821">
        <v>0</v>
      </c>
      <c r="F821">
        <v>3.84</v>
      </c>
      <c r="G821">
        <v>0</v>
      </c>
      <c r="H821">
        <v>1</v>
      </c>
      <c r="I821">
        <v>0</v>
      </c>
      <c r="J821">
        <v>1</v>
      </c>
      <c r="K821">
        <v>1</v>
      </c>
      <c r="L821">
        <v>0</v>
      </c>
      <c r="M821">
        <v>0</v>
      </c>
      <c r="N821">
        <v>1</v>
      </c>
      <c r="O821">
        <v>0</v>
      </c>
      <c r="P821">
        <v>1.31</v>
      </c>
      <c r="Q821">
        <v>7.62</v>
      </c>
      <c r="R821">
        <v>3.05</v>
      </c>
      <c r="S821">
        <v>4.0999999999999996</v>
      </c>
      <c r="T821">
        <v>0</v>
      </c>
      <c r="U821">
        <v>0.1</v>
      </c>
    </row>
    <row r="822" spans="1:21" x14ac:dyDescent="0.25">
      <c r="A822" t="s">
        <v>8605</v>
      </c>
      <c r="B822" t="s">
        <v>8606</v>
      </c>
      <c r="C822" t="s">
        <v>20879</v>
      </c>
      <c r="D822">
        <v>0</v>
      </c>
      <c r="E822">
        <v>0</v>
      </c>
      <c r="F822">
        <v>4.17</v>
      </c>
      <c r="G822">
        <v>0</v>
      </c>
      <c r="H822">
        <v>1</v>
      </c>
      <c r="I822">
        <v>0</v>
      </c>
      <c r="J822">
        <v>1</v>
      </c>
      <c r="K822">
        <v>1</v>
      </c>
      <c r="L822">
        <v>0</v>
      </c>
      <c r="M822">
        <v>0</v>
      </c>
      <c r="N822">
        <v>1</v>
      </c>
      <c r="O822">
        <v>0</v>
      </c>
      <c r="P822">
        <v>1.37</v>
      </c>
      <c r="Q822">
        <v>8.14</v>
      </c>
      <c r="R822">
        <v>3.35</v>
      </c>
      <c r="S822">
        <v>4.0999999999999996</v>
      </c>
      <c r="T822">
        <v>0</v>
      </c>
      <c r="U822">
        <v>0</v>
      </c>
    </row>
    <row r="823" spans="1:21" x14ac:dyDescent="0.25">
      <c r="A823">
        <v>2332</v>
      </c>
      <c r="B823" t="s">
        <v>10809</v>
      </c>
      <c r="C823" t="s">
        <v>1</v>
      </c>
      <c r="D823">
        <v>0</v>
      </c>
      <c r="E823">
        <v>0</v>
      </c>
      <c r="F823">
        <v>3.74</v>
      </c>
      <c r="G823">
        <v>0</v>
      </c>
      <c r="H823">
        <v>10</v>
      </c>
      <c r="I823">
        <v>0</v>
      </c>
      <c r="J823">
        <v>10</v>
      </c>
      <c r="K823">
        <v>9</v>
      </c>
      <c r="L823">
        <v>4</v>
      </c>
      <c r="M823">
        <v>1</v>
      </c>
      <c r="N823">
        <v>9</v>
      </c>
      <c r="O823">
        <v>3</v>
      </c>
      <c r="P823">
        <v>1.26</v>
      </c>
      <c r="Q823">
        <v>8.11</v>
      </c>
      <c r="R823">
        <v>2.87</v>
      </c>
      <c r="S823">
        <v>4.0999999999999996</v>
      </c>
      <c r="T823">
        <v>0</v>
      </c>
      <c r="U823">
        <v>0.1</v>
      </c>
    </row>
    <row r="824" spans="1:21" x14ac:dyDescent="0.25">
      <c r="A824">
        <v>7982</v>
      </c>
      <c r="B824" t="s">
        <v>10302</v>
      </c>
      <c r="C824" t="s">
        <v>20889</v>
      </c>
      <c r="D824">
        <v>2</v>
      </c>
      <c r="E824">
        <v>3</v>
      </c>
      <c r="F824">
        <v>4.01</v>
      </c>
      <c r="G824">
        <v>2</v>
      </c>
      <c r="H824">
        <v>42</v>
      </c>
      <c r="I824">
        <v>0</v>
      </c>
      <c r="J824">
        <v>49</v>
      </c>
      <c r="K824">
        <v>50</v>
      </c>
      <c r="L824">
        <v>22</v>
      </c>
      <c r="M824">
        <v>5</v>
      </c>
      <c r="N824">
        <v>36</v>
      </c>
      <c r="O824">
        <v>15</v>
      </c>
      <c r="P824">
        <v>1.33</v>
      </c>
      <c r="Q824">
        <v>6.61</v>
      </c>
      <c r="R824">
        <v>2.8</v>
      </c>
      <c r="S824">
        <v>4.0999999999999996</v>
      </c>
      <c r="T824">
        <v>0.1</v>
      </c>
      <c r="U824">
        <v>0.1</v>
      </c>
    </row>
    <row r="825" spans="1:21" x14ac:dyDescent="0.25">
      <c r="A825">
        <v>12499</v>
      </c>
      <c r="B825" t="s">
        <v>10754</v>
      </c>
      <c r="C825" t="s">
        <v>20865</v>
      </c>
      <c r="D825">
        <v>0</v>
      </c>
      <c r="E825">
        <v>0</v>
      </c>
      <c r="F825">
        <v>3.89</v>
      </c>
      <c r="G825">
        <v>0</v>
      </c>
      <c r="H825">
        <v>1</v>
      </c>
      <c r="I825">
        <v>0</v>
      </c>
      <c r="J825">
        <v>1</v>
      </c>
      <c r="K825">
        <v>1</v>
      </c>
      <c r="L825">
        <v>0</v>
      </c>
      <c r="M825">
        <v>0</v>
      </c>
      <c r="N825">
        <v>1</v>
      </c>
      <c r="O825">
        <v>0</v>
      </c>
      <c r="P825">
        <v>1.3</v>
      </c>
      <c r="Q825">
        <v>6.94</v>
      </c>
      <c r="R825">
        <v>2.89</v>
      </c>
      <c r="S825">
        <v>4.0999999999999996</v>
      </c>
      <c r="T825">
        <v>0</v>
      </c>
      <c r="U825">
        <v>0.1</v>
      </c>
    </row>
    <row r="826" spans="1:21" x14ac:dyDescent="0.25">
      <c r="A826" t="s">
        <v>6282</v>
      </c>
      <c r="B826" t="s">
        <v>6283</v>
      </c>
      <c r="C826" t="s">
        <v>20887</v>
      </c>
      <c r="D826">
        <v>0</v>
      </c>
      <c r="E826">
        <v>0</v>
      </c>
      <c r="F826">
        <v>3.86</v>
      </c>
      <c r="G826">
        <v>0</v>
      </c>
      <c r="H826">
        <v>10</v>
      </c>
      <c r="I826">
        <v>0</v>
      </c>
      <c r="J826">
        <v>10</v>
      </c>
      <c r="K826">
        <v>10</v>
      </c>
      <c r="L826">
        <v>4</v>
      </c>
      <c r="M826">
        <v>1</v>
      </c>
      <c r="N826">
        <v>8</v>
      </c>
      <c r="O826">
        <v>4</v>
      </c>
      <c r="P826">
        <v>1.34</v>
      </c>
      <c r="Q826">
        <v>7.33</v>
      </c>
      <c r="R826">
        <v>3.33</v>
      </c>
      <c r="S826">
        <v>4.0999999999999996</v>
      </c>
      <c r="T826">
        <v>0</v>
      </c>
      <c r="U826">
        <v>0</v>
      </c>
    </row>
    <row r="827" spans="1:21" x14ac:dyDescent="0.25">
      <c r="A827" t="s">
        <v>9579</v>
      </c>
      <c r="B827" t="s">
        <v>9580</v>
      </c>
      <c r="C827" t="s">
        <v>20870</v>
      </c>
      <c r="D827">
        <v>2</v>
      </c>
      <c r="E827">
        <v>2</v>
      </c>
      <c r="F827">
        <v>3.9</v>
      </c>
      <c r="G827">
        <v>0</v>
      </c>
      <c r="H827">
        <v>35</v>
      </c>
      <c r="I827">
        <v>0</v>
      </c>
      <c r="J827">
        <v>35</v>
      </c>
      <c r="K827">
        <v>31</v>
      </c>
      <c r="L827">
        <v>15</v>
      </c>
      <c r="M827">
        <v>4</v>
      </c>
      <c r="N827">
        <v>35</v>
      </c>
      <c r="O827">
        <v>17</v>
      </c>
      <c r="P827">
        <v>1.36</v>
      </c>
      <c r="Q827">
        <v>8.99</v>
      </c>
      <c r="R827">
        <v>4.3899999999999997</v>
      </c>
      <c r="S827">
        <v>4.0999999999999996</v>
      </c>
      <c r="T827">
        <v>0.1</v>
      </c>
      <c r="U827">
        <v>0</v>
      </c>
    </row>
    <row r="828" spans="1:21" x14ac:dyDescent="0.25">
      <c r="A828">
        <v>1601</v>
      </c>
      <c r="B828" t="s">
        <v>10384</v>
      </c>
      <c r="C828" t="s">
        <v>20890</v>
      </c>
      <c r="D828">
        <v>0</v>
      </c>
      <c r="E828">
        <v>0</v>
      </c>
      <c r="F828">
        <v>3.93</v>
      </c>
      <c r="G828">
        <v>0</v>
      </c>
      <c r="H828">
        <v>1</v>
      </c>
      <c r="I828">
        <v>0</v>
      </c>
      <c r="J828">
        <v>1</v>
      </c>
      <c r="K828">
        <v>1</v>
      </c>
      <c r="L828">
        <v>0</v>
      </c>
      <c r="M828">
        <v>0</v>
      </c>
      <c r="N828">
        <v>1</v>
      </c>
      <c r="O828">
        <v>0</v>
      </c>
      <c r="P828">
        <v>1.33</v>
      </c>
      <c r="Q828">
        <v>7.28</v>
      </c>
      <c r="R828">
        <v>3.16</v>
      </c>
      <c r="S828">
        <v>4.0999999999999996</v>
      </c>
      <c r="T828">
        <v>0</v>
      </c>
      <c r="U828">
        <v>0.1</v>
      </c>
    </row>
    <row r="829" spans="1:21" x14ac:dyDescent="0.25">
      <c r="A829" t="s">
        <v>9884</v>
      </c>
      <c r="B829" t="s">
        <v>9885</v>
      </c>
      <c r="C829" t="s">
        <v>20871</v>
      </c>
      <c r="D829">
        <v>0</v>
      </c>
      <c r="E829">
        <v>0</v>
      </c>
      <c r="F829">
        <v>4.01</v>
      </c>
      <c r="G829">
        <v>0</v>
      </c>
      <c r="H829">
        <v>1</v>
      </c>
      <c r="I829">
        <v>0</v>
      </c>
      <c r="J829">
        <v>1</v>
      </c>
      <c r="K829">
        <v>1</v>
      </c>
      <c r="L829">
        <v>0</v>
      </c>
      <c r="M829">
        <v>0</v>
      </c>
      <c r="N829">
        <v>1</v>
      </c>
      <c r="O829">
        <v>0</v>
      </c>
      <c r="P829">
        <v>1.34</v>
      </c>
      <c r="Q829">
        <v>6.26</v>
      </c>
      <c r="R829">
        <v>2.87</v>
      </c>
      <c r="S829">
        <v>4.0999999999999996</v>
      </c>
      <c r="T829">
        <v>0</v>
      </c>
      <c r="U829">
        <v>0.1</v>
      </c>
    </row>
    <row r="830" spans="1:21" x14ac:dyDescent="0.25">
      <c r="A830">
        <v>1902</v>
      </c>
      <c r="B830" t="s">
        <v>10094</v>
      </c>
      <c r="C830" t="s">
        <v>1</v>
      </c>
      <c r="D830">
        <v>0</v>
      </c>
      <c r="E830">
        <v>1</v>
      </c>
      <c r="F830">
        <v>3.97</v>
      </c>
      <c r="G830">
        <v>0</v>
      </c>
      <c r="H830">
        <v>10</v>
      </c>
      <c r="I830">
        <v>0</v>
      </c>
      <c r="J830">
        <v>10</v>
      </c>
      <c r="K830">
        <v>9</v>
      </c>
      <c r="L830">
        <v>4</v>
      </c>
      <c r="M830">
        <v>1</v>
      </c>
      <c r="N830">
        <v>10</v>
      </c>
      <c r="O830">
        <v>4</v>
      </c>
      <c r="P830">
        <v>1.33</v>
      </c>
      <c r="Q830">
        <v>8.9700000000000006</v>
      </c>
      <c r="R830">
        <v>3.88</v>
      </c>
      <c r="S830">
        <v>4.0999999999999996</v>
      </c>
      <c r="T830">
        <v>0</v>
      </c>
      <c r="U830">
        <v>0</v>
      </c>
    </row>
    <row r="831" spans="1:21" x14ac:dyDescent="0.25">
      <c r="A831">
        <v>5980</v>
      </c>
      <c r="B831" t="s">
        <v>10350</v>
      </c>
      <c r="C831" t="s">
        <v>20888</v>
      </c>
      <c r="D831">
        <v>0</v>
      </c>
      <c r="E831">
        <v>0</v>
      </c>
      <c r="F831">
        <v>3.82</v>
      </c>
      <c r="G831">
        <v>0</v>
      </c>
      <c r="H831">
        <v>1</v>
      </c>
      <c r="I831">
        <v>0</v>
      </c>
      <c r="J831">
        <v>1</v>
      </c>
      <c r="K831">
        <v>1</v>
      </c>
      <c r="L831">
        <v>0</v>
      </c>
      <c r="M831">
        <v>0</v>
      </c>
      <c r="N831">
        <v>1</v>
      </c>
      <c r="O831">
        <v>0</v>
      </c>
      <c r="P831">
        <v>1.31</v>
      </c>
      <c r="Q831">
        <v>6.7</v>
      </c>
      <c r="R831">
        <v>2.87</v>
      </c>
      <c r="S831">
        <v>4.0999999999999996</v>
      </c>
      <c r="T831">
        <v>0</v>
      </c>
      <c r="U831">
        <v>0.1</v>
      </c>
    </row>
    <row r="832" spans="1:21" x14ac:dyDescent="0.25">
      <c r="A832">
        <v>10261</v>
      </c>
      <c r="B832" t="s">
        <v>10559</v>
      </c>
      <c r="C832" t="s">
        <v>20881</v>
      </c>
      <c r="D832">
        <v>0</v>
      </c>
      <c r="E832">
        <v>0</v>
      </c>
      <c r="F832">
        <v>3.85</v>
      </c>
      <c r="G832">
        <v>0</v>
      </c>
      <c r="H832">
        <v>1</v>
      </c>
      <c r="I832">
        <v>0</v>
      </c>
      <c r="J832">
        <v>1</v>
      </c>
      <c r="K832">
        <v>1</v>
      </c>
      <c r="L832">
        <v>0</v>
      </c>
      <c r="M832">
        <v>0</v>
      </c>
      <c r="N832">
        <v>1</v>
      </c>
      <c r="O832">
        <v>0</v>
      </c>
      <c r="P832">
        <v>1.33</v>
      </c>
      <c r="Q832">
        <v>7.8</v>
      </c>
      <c r="R832">
        <v>3.41</v>
      </c>
      <c r="S832">
        <v>4.1100000000000003</v>
      </c>
      <c r="T832">
        <v>0</v>
      </c>
      <c r="U832">
        <v>0.1</v>
      </c>
    </row>
    <row r="833" spans="1:21" x14ac:dyDescent="0.25">
      <c r="A833">
        <v>9132</v>
      </c>
      <c r="B833" t="s">
        <v>9475</v>
      </c>
      <c r="C833" t="s">
        <v>20883</v>
      </c>
      <c r="D833">
        <v>9</v>
      </c>
      <c r="E833">
        <v>9</v>
      </c>
      <c r="F833">
        <v>4</v>
      </c>
      <c r="G833">
        <v>26</v>
      </c>
      <c r="H833">
        <v>26</v>
      </c>
      <c r="I833">
        <v>0</v>
      </c>
      <c r="J833">
        <v>150</v>
      </c>
      <c r="K833">
        <v>152</v>
      </c>
      <c r="L833">
        <v>67</v>
      </c>
      <c r="M833">
        <v>18</v>
      </c>
      <c r="N833">
        <v>115</v>
      </c>
      <c r="O833">
        <v>43</v>
      </c>
      <c r="P833">
        <v>1.3</v>
      </c>
      <c r="Q833">
        <v>6.88</v>
      </c>
      <c r="R833">
        <v>2.56</v>
      </c>
      <c r="S833">
        <v>4.1100000000000003</v>
      </c>
      <c r="T833">
        <v>2</v>
      </c>
      <c r="U833">
        <v>2</v>
      </c>
    </row>
    <row r="834" spans="1:21" x14ac:dyDescent="0.25">
      <c r="A834" t="s">
        <v>9995</v>
      </c>
      <c r="B834" t="s">
        <v>9996</v>
      </c>
      <c r="C834" t="s">
        <v>1</v>
      </c>
      <c r="D834">
        <v>0</v>
      </c>
      <c r="E834">
        <v>0</v>
      </c>
      <c r="F834">
        <v>4</v>
      </c>
      <c r="G834">
        <v>0</v>
      </c>
      <c r="H834">
        <v>1</v>
      </c>
      <c r="I834">
        <v>0</v>
      </c>
      <c r="J834">
        <v>1</v>
      </c>
      <c r="K834">
        <v>1</v>
      </c>
      <c r="L834">
        <v>0</v>
      </c>
      <c r="M834">
        <v>0</v>
      </c>
      <c r="N834">
        <v>1</v>
      </c>
      <c r="O834">
        <v>0</v>
      </c>
      <c r="P834">
        <v>1.33</v>
      </c>
      <c r="Q834">
        <v>7.61</v>
      </c>
      <c r="R834">
        <v>3.28</v>
      </c>
      <c r="S834">
        <v>4.1100000000000003</v>
      </c>
      <c r="T834">
        <v>0</v>
      </c>
      <c r="U834">
        <v>0.1</v>
      </c>
    </row>
    <row r="835" spans="1:21" x14ac:dyDescent="0.25">
      <c r="A835">
        <v>7080</v>
      </c>
      <c r="B835" t="s">
        <v>10177</v>
      </c>
      <c r="C835" t="s">
        <v>20890</v>
      </c>
      <c r="D835">
        <v>0</v>
      </c>
      <c r="E835">
        <v>0</v>
      </c>
      <c r="F835">
        <v>3.98</v>
      </c>
      <c r="G835">
        <v>0</v>
      </c>
      <c r="H835">
        <v>1</v>
      </c>
      <c r="I835">
        <v>0</v>
      </c>
      <c r="J835">
        <v>1</v>
      </c>
      <c r="K835">
        <v>1</v>
      </c>
      <c r="L835">
        <v>0</v>
      </c>
      <c r="M835">
        <v>0</v>
      </c>
      <c r="N835">
        <v>1</v>
      </c>
      <c r="O835">
        <v>0</v>
      </c>
      <c r="P835">
        <v>1.31</v>
      </c>
      <c r="Q835">
        <v>5.81</v>
      </c>
      <c r="R835">
        <v>2.2000000000000002</v>
      </c>
      <c r="S835">
        <v>4.1100000000000003</v>
      </c>
      <c r="T835">
        <v>0</v>
      </c>
      <c r="U835">
        <v>0.1</v>
      </c>
    </row>
    <row r="836" spans="1:21" x14ac:dyDescent="0.25">
      <c r="A836">
        <v>10265</v>
      </c>
      <c r="B836" t="s">
        <v>9977</v>
      </c>
      <c r="C836" t="s">
        <v>20888</v>
      </c>
      <c r="D836">
        <v>0</v>
      </c>
      <c r="E836">
        <v>0</v>
      </c>
      <c r="F836">
        <v>3.79</v>
      </c>
      <c r="G836">
        <v>0</v>
      </c>
      <c r="H836">
        <v>1</v>
      </c>
      <c r="I836">
        <v>0</v>
      </c>
      <c r="J836">
        <v>1</v>
      </c>
      <c r="K836">
        <v>1</v>
      </c>
      <c r="L836">
        <v>0</v>
      </c>
      <c r="M836">
        <v>0</v>
      </c>
      <c r="N836">
        <v>1</v>
      </c>
      <c r="O836">
        <v>0</v>
      </c>
      <c r="P836">
        <v>1.33</v>
      </c>
      <c r="Q836">
        <v>7.43</v>
      </c>
      <c r="R836">
        <v>3.44</v>
      </c>
      <c r="S836">
        <v>4.1100000000000003</v>
      </c>
      <c r="T836">
        <v>0</v>
      </c>
      <c r="U836">
        <v>0.1</v>
      </c>
    </row>
    <row r="837" spans="1:21" x14ac:dyDescent="0.25">
      <c r="A837">
        <v>1330</v>
      </c>
      <c r="B837" t="s">
        <v>9813</v>
      </c>
      <c r="C837" t="s">
        <v>20874</v>
      </c>
      <c r="D837">
        <v>0</v>
      </c>
      <c r="E837">
        <v>0</v>
      </c>
      <c r="F837">
        <v>3.99</v>
      </c>
      <c r="G837">
        <v>0</v>
      </c>
      <c r="H837">
        <v>1</v>
      </c>
      <c r="I837">
        <v>0</v>
      </c>
      <c r="J837">
        <v>1</v>
      </c>
      <c r="K837">
        <v>1</v>
      </c>
      <c r="L837">
        <v>0</v>
      </c>
      <c r="M837">
        <v>0</v>
      </c>
      <c r="N837">
        <v>1</v>
      </c>
      <c r="O837">
        <v>0</v>
      </c>
      <c r="P837">
        <v>1.35</v>
      </c>
      <c r="Q837">
        <v>7.69</v>
      </c>
      <c r="R837">
        <v>3.44</v>
      </c>
      <c r="S837">
        <v>4.1100000000000003</v>
      </c>
      <c r="T837">
        <v>0</v>
      </c>
      <c r="U837">
        <v>0.1</v>
      </c>
    </row>
    <row r="838" spans="1:21" x14ac:dyDescent="0.25">
      <c r="A838">
        <v>3580</v>
      </c>
      <c r="B838" t="s">
        <v>10441</v>
      </c>
      <c r="C838" t="s">
        <v>20865</v>
      </c>
      <c r="D838">
        <v>10</v>
      </c>
      <c r="E838">
        <v>11</v>
      </c>
      <c r="F838">
        <v>4.04</v>
      </c>
      <c r="G838">
        <v>29</v>
      </c>
      <c r="H838">
        <v>29</v>
      </c>
      <c r="I838">
        <v>0</v>
      </c>
      <c r="J838">
        <v>178</v>
      </c>
      <c r="K838">
        <v>169</v>
      </c>
      <c r="L838">
        <v>80</v>
      </c>
      <c r="M838">
        <v>18</v>
      </c>
      <c r="N838">
        <v>146</v>
      </c>
      <c r="O838">
        <v>69</v>
      </c>
      <c r="P838">
        <v>1.34</v>
      </c>
      <c r="Q838">
        <v>7.41</v>
      </c>
      <c r="R838">
        <v>3.5</v>
      </c>
      <c r="S838">
        <v>4.1100000000000003</v>
      </c>
      <c r="T838">
        <v>1.7</v>
      </c>
      <c r="U838">
        <v>1.7</v>
      </c>
    </row>
    <row r="839" spans="1:21" x14ac:dyDescent="0.25">
      <c r="A839">
        <v>11366</v>
      </c>
      <c r="B839" t="s">
        <v>9869</v>
      </c>
      <c r="C839" t="s">
        <v>20871</v>
      </c>
      <c r="D839">
        <v>2</v>
      </c>
      <c r="E839">
        <v>2</v>
      </c>
      <c r="F839">
        <v>4.13</v>
      </c>
      <c r="G839">
        <v>6</v>
      </c>
      <c r="H839">
        <v>6</v>
      </c>
      <c r="I839">
        <v>0</v>
      </c>
      <c r="J839">
        <v>37</v>
      </c>
      <c r="K839">
        <v>39</v>
      </c>
      <c r="L839">
        <v>17</v>
      </c>
      <c r="M839">
        <v>4</v>
      </c>
      <c r="N839">
        <v>25</v>
      </c>
      <c r="O839">
        <v>11</v>
      </c>
      <c r="P839">
        <v>1.34</v>
      </c>
      <c r="Q839">
        <v>6.18</v>
      </c>
      <c r="R839">
        <v>2.65</v>
      </c>
      <c r="S839">
        <v>4.1100000000000003</v>
      </c>
      <c r="T839">
        <v>0.3</v>
      </c>
      <c r="U839">
        <v>0.3</v>
      </c>
    </row>
    <row r="840" spans="1:21" x14ac:dyDescent="0.25">
      <c r="A840">
        <v>1953</v>
      </c>
      <c r="B840" t="s">
        <v>10187</v>
      </c>
      <c r="C840" t="s">
        <v>20886</v>
      </c>
      <c r="D840">
        <v>0</v>
      </c>
      <c r="E840">
        <v>0</v>
      </c>
      <c r="F840">
        <v>3.68</v>
      </c>
      <c r="G840">
        <v>0</v>
      </c>
      <c r="H840">
        <v>1</v>
      </c>
      <c r="I840">
        <v>0</v>
      </c>
      <c r="J840">
        <v>1</v>
      </c>
      <c r="K840">
        <v>1</v>
      </c>
      <c r="L840">
        <v>0</v>
      </c>
      <c r="M840">
        <v>0</v>
      </c>
      <c r="N840">
        <v>1</v>
      </c>
      <c r="O840">
        <v>0</v>
      </c>
      <c r="P840">
        <v>1.25</v>
      </c>
      <c r="Q840">
        <v>7.76</v>
      </c>
      <c r="R840">
        <v>2.65</v>
      </c>
      <c r="S840">
        <v>4.1100000000000003</v>
      </c>
      <c r="T840">
        <v>0</v>
      </c>
      <c r="U840">
        <v>0.1</v>
      </c>
    </row>
    <row r="841" spans="1:21" x14ac:dyDescent="0.25">
      <c r="A841">
        <v>10304</v>
      </c>
      <c r="B841" t="s">
        <v>10339</v>
      </c>
      <c r="C841" t="s">
        <v>20867</v>
      </c>
      <c r="D841">
        <v>9</v>
      </c>
      <c r="E841">
        <v>11</v>
      </c>
      <c r="F841">
        <v>4.1900000000000004</v>
      </c>
      <c r="G841">
        <v>28</v>
      </c>
      <c r="H841">
        <v>28</v>
      </c>
      <c r="I841">
        <v>0</v>
      </c>
      <c r="J841">
        <v>159</v>
      </c>
      <c r="K841">
        <v>161</v>
      </c>
      <c r="L841">
        <v>74</v>
      </c>
      <c r="M841">
        <v>13</v>
      </c>
      <c r="N841">
        <v>118</v>
      </c>
      <c r="O841">
        <v>69</v>
      </c>
      <c r="P841">
        <v>1.45</v>
      </c>
      <c r="Q841">
        <v>6.66</v>
      </c>
      <c r="R841">
        <v>3.93</v>
      </c>
      <c r="S841">
        <v>4.1100000000000003</v>
      </c>
      <c r="T841">
        <v>1.4</v>
      </c>
      <c r="U841">
        <v>1.1000000000000001</v>
      </c>
    </row>
    <row r="842" spans="1:21" x14ac:dyDescent="0.25">
      <c r="A842">
        <v>10291</v>
      </c>
      <c r="B842" t="s">
        <v>8804</v>
      </c>
      <c r="C842" t="s">
        <v>20873</v>
      </c>
      <c r="D842">
        <v>3</v>
      </c>
      <c r="E842">
        <v>3</v>
      </c>
      <c r="F842">
        <v>3.94</v>
      </c>
      <c r="G842">
        <v>0</v>
      </c>
      <c r="H842">
        <v>55</v>
      </c>
      <c r="I842">
        <v>2</v>
      </c>
      <c r="J842">
        <v>55</v>
      </c>
      <c r="K842">
        <v>52</v>
      </c>
      <c r="L842">
        <v>24</v>
      </c>
      <c r="M842">
        <v>7</v>
      </c>
      <c r="N842">
        <v>49</v>
      </c>
      <c r="O842">
        <v>20</v>
      </c>
      <c r="P842">
        <v>1.31</v>
      </c>
      <c r="Q842">
        <v>8.09</v>
      </c>
      <c r="R842">
        <v>3.25</v>
      </c>
      <c r="S842">
        <v>4.1100000000000003</v>
      </c>
      <c r="T842">
        <v>0.1</v>
      </c>
      <c r="U842">
        <v>0.3</v>
      </c>
    </row>
    <row r="843" spans="1:21" x14ac:dyDescent="0.25">
      <c r="A843">
        <v>10061</v>
      </c>
      <c r="B843" t="s">
        <v>10147</v>
      </c>
      <c r="C843" t="s">
        <v>20872</v>
      </c>
      <c r="D843">
        <v>0</v>
      </c>
      <c r="E843">
        <v>0</v>
      </c>
      <c r="F843">
        <v>3.87</v>
      </c>
      <c r="G843">
        <v>0</v>
      </c>
      <c r="H843">
        <v>1</v>
      </c>
      <c r="I843">
        <v>0</v>
      </c>
      <c r="J843">
        <v>1</v>
      </c>
      <c r="K843">
        <v>1</v>
      </c>
      <c r="L843">
        <v>0</v>
      </c>
      <c r="M843">
        <v>0</v>
      </c>
      <c r="N843">
        <v>1</v>
      </c>
      <c r="O843">
        <v>0</v>
      </c>
      <c r="P843">
        <v>1.33</v>
      </c>
      <c r="Q843">
        <v>7.32</v>
      </c>
      <c r="R843">
        <v>3.31</v>
      </c>
      <c r="S843">
        <v>4.1100000000000003</v>
      </c>
      <c r="T843">
        <v>0</v>
      </c>
      <c r="U843">
        <v>0.1</v>
      </c>
    </row>
    <row r="844" spans="1:21" x14ac:dyDescent="0.25">
      <c r="A844">
        <v>12317</v>
      </c>
      <c r="B844" t="s">
        <v>7647</v>
      </c>
      <c r="C844" t="s">
        <v>20891</v>
      </c>
      <c r="D844">
        <v>7</v>
      </c>
      <c r="E844">
        <v>10</v>
      </c>
      <c r="F844">
        <v>4.2</v>
      </c>
      <c r="G844">
        <v>24</v>
      </c>
      <c r="H844">
        <v>24</v>
      </c>
      <c r="I844">
        <v>0</v>
      </c>
      <c r="J844">
        <v>137</v>
      </c>
      <c r="K844">
        <v>137</v>
      </c>
      <c r="L844">
        <v>64</v>
      </c>
      <c r="M844">
        <v>15</v>
      </c>
      <c r="N844">
        <v>111</v>
      </c>
      <c r="O844">
        <v>48</v>
      </c>
      <c r="P844">
        <v>1.35</v>
      </c>
      <c r="Q844">
        <v>7.28</v>
      </c>
      <c r="R844">
        <v>3.16</v>
      </c>
      <c r="S844">
        <v>4.1100000000000003</v>
      </c>
      <c r="T844">
        <v>1.3</v>
      </c>
      <c r="U844">
        <v>0.5</v>
      </c>
    </row>
    <row r="845" spans="1:21" x14ac:dyDescent="0.25">
      <c r="A845">
        <v>444</v>
      </c>
      <c r="B845" t="s">
        <v>10172</v>
      </c>
      <c r="C845" t="s">
        <v>20881</v>
      </c>
      <c r="D845">
        <v>0</v>
      </c>
      <c r="E845">
        <v>0</v>
      </c>
      <c r="F845">
        <v>3.9</v>
      </c>
      <c r="G845">
        <v>0</v>
      </c>
      <c r="H845">
        <v>1</v>
      </c>
      <c r="I845">
        <v>0</v>
      </c>
      <c r="J845">
        <v>1</v>
      </c>
      <c r="K845">
        <v>1</v>
      </c>
      <c r="L845">
        <v>0</v>
      </c>
      <c r="M845">
        <v>0</v>
      </c>
      <c r="N845">
        <v>1</v>
      </c>
      <c r="O845">
        <v>0</v>
      </c>
      <c r="P845">
        <v>1.37</v>
      </c>
      <c r="Q845">
        <v>8.0399999999999991</v>
      </c>
      <c r="R845">
        <v>3.93</v>
      </c>
      <c r="S845">
        <v>4.1100000000000003</v>
      </c>
      <c r="T845">
        <v>0</v>
      </c>
      <c r="U845">
        <v>0.1</v>
      </c>
    </row>
    <row r="846" spans="1:21" x14ac:dyDescent="0.25">
      <c r="A846">
        <v>5523</v>
      </c>
      <c r="B846" t="s">
        <v>9928</v>
      </c>
      <c r="C846" t="s">
        <v>20871</v>
      </c>
      <c r="D846">
        <v>0</v>
      </c>
      <c r="E846">
        <v>0</v>
      </c>
      <c r="F846">
        <v>4.12</v>
      </c>
      <c r="G846">
        <v>0</v>
      </c>
      <c r="H846">
        <v>0</v>
      </c>
      <c r="I846">
        <v>0</v>
      </c>
      <c r="J846">
        <v>1</v>
      </c>
      <c r="K846">
        <v>1</v>
      </c>
      <c r="L846">
        <v>0</v>
      </c>
      <c r="M846">
        <v>0</v>
      </c>
      <c r="N846">
        <v>1</v>
      </c>
      <c r="O846">
        <v>0</v>
      </c>
      <c r="P846">
        <v>1.33</v>
      </c>
      <c r="Q846">
        <v>6.89</v>
      </c>
      <c r="R846">
        <v>2.9</v>
      </c>
      <c r="S846">
        <v>4.12</v>
      </c>
      <c r="T846">
        <v>0</v>
      </c>
      <c r="U846">
        <v>0</v>
      </c>
    </row>
    <row r="847" spans="1:21" x14ac:dyDescent="0.25">
      <c r="A847" t="s">
        <v>7567</v>
      </c>
      <c r="B847" t="s">
        <v>7568</v>
      </c>
      <c r="C847" t="s">
        <v>20885</v>
      </c>
      <c r="D847">
        <v>0</v>
      </c>
      <c r="E847">
        <v>0</v>
      </c>
      <c r="F847">
        <v>4.04</v>
      </c>
      <c r="G847">
        <v>0</v>
      </c>
      <c r="H847">
        <v>1</v>
      </c>
      <c r="I847">
        <v>0</v>
      </c>
      <c r="J847">
        <v>1</v>
      </c>
      <c r="K847">
        <v>1</v>
      </c>
      <c r="L847">
        <v>0</v>
      </c>
      <c r="M847">
        <v>0</v>
      </c>
      <c r="N847">
        <v>1</v>
      </c>
      <c r="O847">
        <v>0</v>
      </c>
      <c r="P847">
        <v>1.34</v>
      </c>
      <c r="Q847">
        <v>6.89</v>
      </c>
      <c r="R847">
        <v>3.02</v>
      </c>
      <c r="S847">
        <v>4.12</v>
      </c>
      <c r="T847">
        <v>0</v>
      </c>
      <c r="U847">
        <v>0.1</v>
      </c>
    </row>
    <row r="848" spans="1:21" x14ac:dyDescent="0.25">
      <c r="A848">
        <v>509</v>
      </c>
      <c r="B848" t="s">
        <v>10347</v>
      </c>
      <c r="C848" t="s">
        <v>20892</v>
      </c>
      <c r="D848">
        <v>0</v>
      </c>
      <c r="E848">
        <v>0</v>
      </c>
      <c r="F848">
        <v>3.95</v>
      </c>
      <c r="G848">
        <v>0</v>
      </c>
      <c r="H848">
        <v>1</v>
      </c>
      <c r="I848">
        <v>0</v>
      </c>
      <c r="J848">
        <v>1</v>
      </c>
      <c r="K848">
        <v>1</v>
      </c>
      <c r="L848">
        <v>0</v>
      </c>
      <c r="M848">
        <v>0</v>
      </c>
      <c r="N848">
        <v>1</v>
      </c>
      <c r="O848">
        <v>0</v>
      </c>
      <c r="P848">
        <v>1.31</v>
      </c>
      <c r="Q848">
        <v>7.27</v>
      </c>
      <c r="R848">
        <v>2.88</v>
      </c>
      <c r="S848">
        <v>4.12</v>
      </c>
      <c r="T848">
        <v>0</v>
      </c>
      <c r="U848">
        <v>0.1</v>
      </c>
    </row>
    <row r="849" spans="1:21" x14ac:dyDescent="0.25">
      <c r="A849">
        <v>7334</v>
      </c>
      <c r="B849" t="s">
        <v>9715</v>
      </c>
      <c r="C849" t="s">
        <v>20895</v>
      </c>
      <c r="D849">
        <v>0</v>
      </c>
      <c r="E849">
        <v>0</v>
      </c>
      <c r="F849">
        <v>3.93</v>
      </c>
      <c r="G849">
        <v>0</v>
      </c>
      <c r="H849">
        <v>1</v>
      </c>
      <c r="I849">
        <v>0</v>
      </c>
      <c r="J849">
        <v>1</v>
      </c>
      <c r="K849">
        <v>1</v>
      </c>
      <c r="L849">
        <v>0</v>
      </c>
      <c r="M849">
        <v>0</v>
      </c>
      <c r="N849">
        <v>1</v>
      </c>
      <c r="O849">
        <v>0</v>
      </c>
      <c r="P849">
        <v>1.35</v>
      </c>
      <c r="Q849">
        <v>7.84</v>
      </c>
      <c r="R849">
        <v>3.75</v>
      </c>
      <c r="S849">
        <v>4.12</v>
      </c>
      <c r="T849">
        <v>0</v>
      </c>
      <c r="U849">
        <v>0.1</v>
      </c>
    </row>
    <row r="850" spans="1:21" x14ac:dyDescent="0.25">
      <c r="A850">
        <v>8036</v>
      </c>
      <c r="B850" t="s">
        <v>10606</v>
      </c>
      <c r="C850" t="s">
        <v>20873</v>
      </c>
      <c r="D850">
        <v>0</v>
      </c>
      <c r="E850">
        <v>0</v>
      </c>
      <c r="F850">
        <v>3.92</v>
      </c>
      <c r="G850">
        <v>0</v>
      </c>
      <c r="H850">
        <v>1</v>
      </c>
      <c r="I850">
        <v>0</v>
      </c>
      <c r="J850">
        <v>1</v>
      </c>
      <c r="K850">
        <v>1</v>
      </c>
      <c r="L850">
        <v>0</v>
      </c>
      <c r="M850">
        <v>0</v>
      </c>
      <c r="N850">
        <v>1</v>
      </c>
      <c r="O850">
        <v>0</v>
      </c>
      <c r="P850">
        <v>1.27</v>
      </c>
      <c r="Q850">
        <v>6.58</v>
      </c>
      <c r="R850">
        <v>2.1</v>
      </c>
      <c r="S850">
        <v>4.12</v>
      </c>
      <c r="T850">
        <v>0</v>
      </c>
      <c r="U850">
        <v>0.1</v>
      </c>
    </row>
    <row r="851" spans="1:21" x14ac:dyDescent="0.25">
      <c r="A851">
        <v>18</v>
      </c>
      <c r="B851" t="s">
        <v>9973</v>
      </c>
      <c r="C851" t="s">
        <v>1</v>
      </c>
      <c r="D851">
        <v>0</v>
      </c>
      <c r="E851">
        <v>0</v>
      </c>
      <c r="F851">
        <v>3.73</v>
      </c>
      <c r="G851">
        <v>0</v>
      </c>
      <c r="H851">
        <v>10</v>
      </c>
      <c r="I851">
        <v>0</v>
      </c>
      <c r="J851">
        <v>10</v>
      </c>
      <c r="K851">
        <v>9</v>
      </c>
      <c r="L851">
        <v>4</v>
      </c>
      <c r="M851">
        <v>1</v>
      </c>
      <c r="N851">
        <v>9</v>
      </c>
      <c r="O851">
        <v>4</v>
      </c>
      <c r="P851">
        <v>1.31</v>
      </c>
      <c r="Q851">
        <v>7.87</v>
      </c>
      <c r="R851">
        <v>3.3</v>
      </c>
      <c r="S851">
        <v>4.12</v>
      </c>
      <c r="T851">
        <v>0</v>
      </c>
      <c r="U851">
        <v>0.1</v>
      </c>
    </row>
    <row r="852" spans="1:21" x14ac:dyDescent="0.25">
      <c r="A852" t="s">
        <v>8726</v>
      </c>
      <c r="B852" t="s">
        <v>8727</v>
      </c>
      <c r="C852" t="s">
        <v>20892</v>
      </c>
      <c r="D852">
        <v>0</v>
      </c>
      <c r="E852">
        <v>0</v>
      </c>
      <c r="F852">
        <v>4.01</v>
      </c>
      <c r="G852">
        <v>0</v>
      </c>
      <c r="H852">
        <v>1</v>
      </c>
      <c r="I852">
        <v>0</v>
      </c>
      <c r="J852">
        <v>1</v>
      </c>
      <c r="K852">
        <v>1</v>
      </c>
      <c r="L852">
        <v>0</v>
      </c>
      <c r="M852">
        <v>0</v>
      </c>
      <c r="N852">
        <v>1</v>
      </c>
      <c r="O852">
        <v>0</v>
      </c>
      <c r="P852">
        <v>1.37</v>
      </c>
      <c r="Q852">
        <v>8.43</v>
      </c>
      <c r="R852">
        <v>4.0199999999999996</v>
      </c>
      <c r="S852">
        <v>4.12</v>
      </c>
      <c r="T852">
        <v>0</v>
      </c>
      <c r="U852">
        <v>0.1</v>
      </c>
    </row>
    <row r="853" spans="1:21" x14ac:dyDescent="0.25">
      <c r="A853">
        <v>9244</v>
      </c>
      <c r="B853" t="s">
        <v>9404</v>
      </c>
      <c r="C853" t="s">
        <v>20874</v>
      </c>
      <c r="D853">
        <v>0</v>
      </c>
      <c r="E853">
        <v>0</v>
      </c>
      <c r="F853">
        <v>4.0999999999999996</v>
      </c>
      <c r="G853">
        <v>0</v>
      </c>
      <c r="H853">
        <v>1</v>
      </c>
      <c r="I853">
        <v>0</v>
      </c>
      <c r="J853">
        <v>1</v>
      </c>
      <c r="K853">
        <v>1</v>
      </c>
      <c r="L853">
        <v>0</v>
      </c>
      <c r="M853">
        <v>0</v>
      </c>
      <c r="N853">
        <v>1</v>
      </c>
      <c r="O853">
        <v>0</v>
      </c>
      <c r="P853">
        <v>1.38</v>
      </c>
      <c r="Q853">
        <v>8.0399999999999991</v>
      </c>
      <c r="R853">
        <v>3.86</v>
      </c>
      <c r="S853">
        <v>4.12</v>
      </c>
      <c r="T853">
        <v>0</v>
      </c>
      <c r="U853">
        <v>0.1</v>
      </c>
    </row>
    <row r="854" spans="1:21" x14ac:dyDescent="0.25">
      <c r="A854">
        <v>4020</v>
      </c>
      <c r="B854" t="s">
        <v>10907</v>
      </c>
      <c r="C854" t="s">
        <v>20866</v>
      </c>
      <c r="D854">
        <v>6</v>
      </c>
      <c r="E854">
        <v>6</v>
      </c>
      <c r="F854">
        <v>4.0199999999999996</v>
      </c>
      <c r="G854">
        <v>13</v>
      </c>
      <c r="H854">
        <v>53</v>
      </c>
      <c r="I854">
        <v>0</v>
      </c>
      <c r="J854">
        <v>114</v>
      </c>
      <c r="K854">
        <v>116</v>
      </c>
      <c r="L854">
        <v>51</v>
      </c>
      <c r="M854">
        <v>16</v>
      </c>
      <c r="N854">
        <v>92</v>
      </c>
      <c r="O854">
        <v>27</v>
      </c>
      <c r="P854">
        <v>1.25</v>
      </c>
      <c r="Q854">
        <v>7.29</v>
      </c>
      <c r="R854">
        <v>2.1</v>
      </c>
      <c r="S854">
        <v>4.12</v>
      </c>
      <c r="T854">
        <v>0.6</v>
      </c>
      <c r="U854">
        <v>0.7</v>
      </c>
    </row>
    <row r="855" spans="1:21" x14ac:dyDescent="0.25">
      <c r="A855" t="s">
        <v>7281</v>
      </c>
      <c r="B855" t="s">
        <v>7282</v>
      </c>
      <c r="C855" t="s">
        <v>20869</v>
      </c>
      <c r="D855">
        <v>0</v>
      </c>
      <c r="E855">
        <v>0</v>
      </c>
      <c r="F855">
        <v>3.98</v>
      </c>
      <c r="G855">
        <v>0</v>
      </c>
      <c r="H855">
        <v>1</v>
      </c>
      <c r="I855">
        <v>0</v>
      </c>
      <c r="J855">
        <v>1</v>
      </c>
      <c r="K855">
        <v>1</v>
      </c>
      <c r="L855">
        <v>0</v>
      </c>
      <c r="M855">
        <v>0</v>
      </c>
      <c r="N855">
        <v>1</v>
      </c>
      <c r="O855">
        <v>0</v>
      </c>
      <c r="P855">
        <v>1.33</v>
      </c>
      <c r="Q855">
        <v>7.47</v>
      </c>
      <c r="R855">
        <v>3.22</v>
      </c>
      <c r="S855">
        <v>4.12</v>
      </c>
      <c r="T855">
        <v>0</v>
      </c>
      <c r="U855">
        <v>0.1</v>
      </c>
    </row>
    <row r="856" spans="1:21" x14ac:dyDescent="0.25">
      <c r="A856">
        <v>3243</v>
      </c>
      <c r="B856" t="s">
        <v>8976</v>
      </c>
      <c r="C856" t="s">
        <v>20893</v>
      </c>
      <c r="D856">
        <v>0</v>
      </c>
      <c r="E856">
        <v>0</v>
      </c>
      <c r="F856">
        <v>4.04</v>
      </c>
      <c r="G856">
        <v>0</v>
      </c>
      <c r="H856">
        <v>1</v>
      </c>
      <c r="I856">
        <v>0</v>
      </c>
      <c r="J856">
        <v>1</v>
      </c>
      <c r="K856">
        <v>1</v>
      </c>
      <c r="L856">
        <v>0</v>
      </c>
      <c r="M856">
        <v>0</v>
      </c>
      <c r="N856">
        <v>1</v>
      </c>
      <c r="O856">
        <v>0</v>
      </c>
      <c r="P856">
        <v>1.33</v>
      </c>
      <c r="Q856">
        <v>6.63</v>
      </c>
      <c r="R856">
        <v>2.79</v>
      </c>
      <c r="S856">
        <v>4.12</v>
      </c>
      <c r="T856">
        <v>0</v>
      </c>
      <c r="U856">
        <v>0.1</v>
      </c>
    </row>
    <row r="857" spans="1:21" x14ac:dyDescent="0.25">
      <c r="A857">
        <v>9195</v>
      </c>
      <c r="B857" t="s">
        <v>10563</v>
      </c>
      <c r="C857" t="s">
        <v>20890</v>
      </c>
      <c r="D857">
        <v>0</v>
      </c>
      <c r="E857">
        <v>0</v>
      </c>
      <c r="F857">
        <v>4.05</v>
      </c>
      <c r="G857">
        <v>0</v>
      </c>
      <c r="H857">
        <v>1</v>
      </c>
      <c r="I857">
        <v>0</v>
      </c>
      <c r="J857">
        <v>1</v>
      </c>
      <c r="K857">
        <v>1</v>
      </c>
      <c r="L857">
        <v>0</v>
      </c>
      <c r="M857">
        <v>0</v>
      </c>
      <c r="N857">
        <v>1</v>
      </c>
      <c r="O857">
        <v>1</v>
      </c>
      <c r="P857">
        <v>1.41</v>
      </c>
      <c r="Q857">
        <v>8.93</v>
      </c>
      <c r="R857">
        <v>4.7</v>
      </c>
      <c r="S857">
        <v>4.12</v>
      </c>
      <c r="T857">
        <v>0</v>
      </c>
      <c r="U857">
        <v>0.1</v>
      </c>
    </row>
    <row r="858" spans="1:21" x14ac:dyDescent="0.25">
      <c r="A858" t="s">
        <v>7386</v>
      </c>
      <c r="B858" t="s">
        <v>7387</v>
      </c>
      <c r="C858" t="s">
        <v>20881</v>
      </c>
      <c r="D858">
        <v>0</v>
      </c>
      <c r="E858">
        <v>0</v>
      </c>
      <c r="F858">
        <v>3.97</v>
      </c>
      <c r="G858">
        <v>0</v>
      </c>
      <c r="H858">
        <v>1</v>
      </c>
      <c r="I858">
        <v>0</v>
      </c>
      <c r="J858">
        <v>1</v>
      </c>
      <c r="K858">
        <v>1</v>
      </c>
      <c r="L858">
        <v>0</v>
      </c>
      <c r="M858">
        <v>0</v>
      </c>
      <c r="N858">
        <v>1</v>
      </c>
      <c r="O858">
        <v>0</v>
      </c>
      <c r="P858">
        <v>1.31</v>
      </c>
      <c r="Q858">
        <v>6.72</v>
      </c>
      <c r="R858">
        <v>2.61</v>
      </c>
      <c r="S858">
        <v>4.12</v>
      </c>
      <c r="T858">
        <v>0</v>
      </c>
      <c r="U858">
        <v>0.1</v>
      </c>
    </row>
    <row r="859" spans="1:21" x14ac:dyDescent="0.25">
      <c r="A859" t="s">
        <v>9438</v>
      </c>
      <c r="B859" t="s">
        <v>9439</v>
      </c>
      <c r="C859" t="s">
        <v>20885</v>
      </c>
      <c r="D859">
        <v>0</v>
      </c>
      <c r="E859">
        <v>0</v>
      </c>
      <c r="F859">
        <v>4.0199999999999996</v>
      </c>
      <c r="G859">
        <v>0</v>
      </c>
      <c r="H859">
        <v>1</v>
      </c>
      <c r="I859">
        <v>0</v>
      </c>
      <c r="J859">
        <v>1</v>
      </c>
      <c r="K859">
        <v>1</v>
      </c>
      <c r="L859">
        <v>0</v>
      </c>
      <c r="M859">
        <v>0</v>
      </c>
      <c r="N859">
        <v>1</v>
      </c>
      <c r="O859">
        <v>0</v>
      </c>
      <c r="P859">
        <v>1.41</v>
      </c>
      <c r="Q859">
        <v>7.88</v>
      </c>
      <c r="R859">
        <v>4.22</v>
      </c>
      <c r="S859">
        <v>4.12</v>
      </c>
      <c r="T859">
        <v>0</v>
      </c>
      <c r="U859">
        <v>0.1</v>
      </c>
    </row>
    <row r="860" spans="1:21" x14ac:dyDescent="0.25">
      <c r="A860">
        <v>12022</v>
      </c>
      <c r="B860" t="s">
        <v>8551</v>
      </c>
      <c r="C860" t="s">
        <v>20895</v>
      </c>
      <c r="D860">
        <v>3</v>
      </c>
      <c r="E860">
        <v>3</v>
      </c>
      <c r="F860">
        <v>3.93</v>
      </c>
      <c r="G860">
        <v>10</v>
      </c>
      <c r="H860">
        <v>10</v>
      </c>
      <c r="I860">
        <v>0</v>
      </c>
      <c r="J860">
        <v>53</v>
      </c>
      <c r="K860">
        <v>53</v>
      </c>
      <c r="L860">
        <v>23</v>
      </c>
      <c r="M860">
        <v>6</v>
      </c>
      <c r="N860">
        <v>40</v>
      </c>
      <c r="O860">
        <v>15</v>
      </c>
      <c r="P860">
        <v>1.28</v>
      </c>
      <c r="Q860">
        <v>6.67</v>
      </c>
      <c r="R860">
        <v>2.54</v>
      </c>
      <c r="S860">
        <v>4.13</v>
      </c>
      <c r="T860">
        <v>0.5</v>
      </c>
      <c r="U860">
        <v>0.6</v>
      </c>
    </row>
    <row r="861" spans="1:21" x14ac:dyDescent="0.25">
      <c r="A861">
        <v>2570</v>
      </c>
      <c r="B861" t="s">
        <v>9510</v>
      </c>
      <c r="C861" t="s">
        <v>20890</v>
      </c>
      <c r="D861">
        <v>0</v>
      </c>
      <c r="E861">
        <v>0</v>
      </c>
      <c r="F861">
        <v>3.92</v>
      </c>
      <c r="G861">
        <v>0</v>
      </c>
      <c r="H861">
        <v>1</v>
      </c>
      <c r="I861">
        <v>0</v>
      </c>
      <c r="J861">
        <v>1</v>
      </c>
      <c r="K861">
        <v>1</v>
      </c>
      <c r="L861">
        <v>0</v>
      </c>
      <c r="M861">
        <v>0</v>
      </c>
      <c r="N861">
        <v>1</v>
      </c>
      <c r="O861">
        <v>0</v>
      </c>
      <c r="P861">
        <v>1.36</v>
      </c>
      <c r="Q861">
        <v>8.24</v>
      </c>
      <c r="R861">
        <v>3.88</v>
      </c>
      <c r="S861">
        <v>4.13</v>
      </c>
      <c r="T861">
        <v>0</v>
      </c>
      <c r="U861">
        <v>0.1</v>
      </c>
    </row>
    <row r="862" spans="1:21" x14ac:dyDescent="0.25">
      <c r="A862" t="s">
        <v>7583</v>
      </c>
      <c r="B862" t="s">
        <v>7584</v>
      </c>
      <c r="C862" t="s">
        <v>20874</v>
      </c>
      <c r="D862">
        <v>0</v>
      </c>
      <c r="E862">
        <v>1</v>
      </c>
      <c r="F862">
        <v>4.03</v>
      </c>
      <c r="G862">
        <v>0</v>
      </c>
      <c r="H862">
        <v>10</v>
      </c>
      <c r="I862">
        <v>0</v>
      </c>
      <c r="J862">
        <v>10</v>
      </c>
      <c r="K862">
        <v>10</v>
      </c>
      <c r="L862">
        <v>4</v>
      </c>
      <c r="M862">
        <v>1</v>
      </c>
      <c r="N862">
        <v>8</v>
      </c>
      <c r="O862">
        <v>3</v>
      </c>
      <c r="P862">
        <v>1.34</v>
      </c>
      <c r="Q862">
        <v>6.81</v>
      </c>
      <c r="R862">
        <v>2.9</v>
      </c>
      <c r="S862">
        <v>4.13</v>
      </c>
      <c r="T862">
        <v>0</v>
      </c>
      <c r="U862">
        <v>0</v>
      </c>
    </row>
    <row r="863" spans="1:21" x14ac:dyDescent="0.25">
      <c r="A863" t="s">
        <v>8110</v>
      </c>
      <c r="B863" t="s">
        <v>8111</v>
      </c>
      <c r="C863" t="s">
        <v>20869</v>
      </c>
      <c r="D863">
        <v>0</v>
      </c>
      <c r="E863">
        <v>0</v>
      </c>
      <c r="F863">
        <v>4.0199999999999996</v>
      </c>
      <c r="G863">
        <v>0</v>
      </c>
      <c r="H863">
        <v>0</v>
      </c>
      <c r="I863">
        <v>0</v>
      </c>
      <c r="J863">
        <v>1</v>
      </c>
      <c r="K863">
        <v>1</v>
      </c>
      <c r="L863">
        <v>0</v>
      </c>
      <c r="M863">
        <v>0</v>
      </c>
      <c r="N863">
        <v>1</v>
      </c>
      <c r="O863">
        <v>0</v>
      </c>
      <c r="P863">
        <v>1.32</v>
      </c>
      <c r="Q863">
        <v>7.42</v>
      </c>
      <c r="R863">
        <v>3.08</v>
      </c>
      <c r="S863">
        <v>4.13</v>
      </c>
      <c r="T863">
        <v>0</v>
      </c>
      <c r="U863">
        <v>0</v>
      </c>
    </row>
    <row r="864" spans="1:21" x14ac:dyDescent="0.25">
      <c r="A864" t="s">
        <v>7102</v>
      </c>
      <c r="B864" t="s">
        <v>7103</v>
      </c>
      <c r="C864" t="s">
        <v>20892</v>
      </c>
      <c r="D864">
        <v>0</v>
      </c>
      <c r="E864">
        <v>1</v>
      </c>
      <c r="F864">
        <v>4.0199999999999996</v>
      </c>
      <c r="G864">
        <v>0</v>
      </c>
      <c r="H864">
        <v>10</v>
      </c>
      <c r="I864">
        <v>0</v>
      </c>
      <c r="J864">
        <v>10</v>
      </c>
      <c r="K864">
        <v>9</v>
      </c>
      <c r="L864">
        <v>4</v>
      </c>
      <c r="M864">
        <v>1</v>
      </c>
      <c r="N864">
        <v>9</v>
      </c>
      <c r="O864">
        <v>4</v>
      </c>
      <c r="P864">
        <v>1.37</v>
      </c>
      <c r="Q864">
        <v>8.43</v>
      </c>
      <c r="R864">
        <v>4.04</v>
      </c>
      <c r="S864">
        <v>4.13</v>
      </c>
      <c r="T864">
        <v>0</v>
      </c>
      <c r="U864">
        <v>0</v>
      </c>
    </row>
    <row r="865" spans="1:21" x14ac:dyDescent="0.25">
      <c r="A865" t="s">
        <v>8732</v>
      </c>
      <c r="B865" t="s">
        <v>8733</v>
      </c>
      <c r="C865" t="s">
        <v>20895</v>
      </c>
      <c r="D865">
        <v>0</v>
      </c>
      <c r="E865">
        <v>0</v>
      </c>
      <c r="F865">
        <v>3.95</v>
      </c>
      <c r="G865">
        <v>0</v>
      </c>
      <c r="H865">
        <v>0</v>
      </c>
      <c r="I865">
        <v>0</v>
      </c>
      <c r="J865">
        <v>1</v>
      </c>
      <c r="K865">
        <v>1</v>
      </c>
      <c r="L865">
        <v>0</v>
      </c>
      <c r="M865">
        <v>0</v>
      </c>
      <c r="N865">
        <v>1</v>
      </c>
      <c r="O865">
        <v>0</v>
      </c>
      <c r="P865">
        <v>1.28</v>
      </c>
      <c r="Q865">
        <v>6.89</v>
      </c>
      <c r="R865">
        <v>2.63</v>
      </c>
      <c r="S865">
        <v>4.13</v>
      </c>
      <c r="T865">
        <v>0</v>
      </c>
      <c r="U865">
        <v>0</v>
      </c>
    </row>
    <row r="866" spans="1:21" x14ac:dyDescent="0.25">
      <c r="A866" t="s">
        <v>9725</v>
      </c>
      <c r="B866" t="s">
        <v>9726</v>
      </c>
      <c r="C866" t="s">
        <v>20895</v>
      </c>
      <c r="D866">
        <v>0</v>
      </c>
      <c r="E866">
        <v>0</v>
      </c>
      <c r="F866">
        <v>3.93</v>
      </c>
      <c r="G866">
        <v>0</v>
      </c>
      <c r="H866">
        <v>0</v>
      </c>
      <c r="I866">
        <v>0</v>
      </c>
      <c r="J866">
        <v>1</v>
      </c>
      <c r="K866">
        <v>1</v>
      </c>
      <c r="L866">
        <v>0</v>
      </c>
      <c r="M866">
        <v>0</v>
      </c>
      <c r="N866">
        <v>1</v>
      </c>
      <c r="O866">
        <v>0</v>
      </c>
      <c r="P866">
        <v>1.29</v>
      </c>
      <c r="Q866">
        <v>6.89</v>
      </c>
      <c r="R866">
        <v>2.76</v>
      </c>
      <c r="S866">
        <v>4.13</v>
      </c>
      <c r="T866">
        <v>0</v>
      </c>
      <c r="U866">
        <v>0</v>
      </c>
    </row>
    <row r="867" spans="1:21" x14ac:dyDescent="0.25">
      <c r="A867">
        <v>1051</v>
      </c>
      <c r="B867" t="s">
        <v>10545</v>
      </c>
      <c r="C867" t="s">
        <v>20877</v>
      </c>
      <c r="D867">
        <v>9</v>
      </c>
      <c r="E867">
        <v>9</v>
      </c>
      <c r="F867">
        <v>3.82</v>
      </c>
      <c r="G867">
        <v>26</v>
      </c>
      <c r="H867">
        <v>26</v>
      </c>
      <c r="I867">
        <v>0</v>
      </c>
      <c r="J867">
        <v>153</v>
      </c>
      <c r="K867">
        <v>151</v>
      </c>
      <c r="L867">
        <v>65</v>
      </c>
      <c r="M867">
        <v>18</v>
      </c>
      <c r="N867">
        <v>115</v>
      </c>
      <c r="O867">
        <v>42</v>
      </c>
      <c r="P867">
        <v>1.26</v>
      </c>
      <c r="Q867">
        <v>6.77</v>
      </c>
      <c r="R867">
        <v>2.48</v>
      </c>
      <c r="S867">
        <v>4.13</v>
      </c>
      <c r="T867">
        <v>1</v>
      </c>
      <c r="U867">
        <v>1.2</v>
      </c>
    </row>
    <row r="868" spans="1:21" x14ac:dyDescent="0.25">
      <c r="A868" t="s">
        <v>8560</v>
      </c>
      <c r="B868" t="s">
        <v>8561</v>
      </c>
      <c r="C868" t="s">
        <v>20873</v>
      </c>
      <c r="D868">
        <v>0</v>
      </c>
      <c r="E868">
        <v>0</v>
      </c>
      <c r="F868">
        <v>3.91</v>
      </c>
      <c r="G868">
        <v>0</v>
      </c>
      <c r="H868">
        <v>1</v>
      </c>
      <c r="I868">
        <v>0</v>
      </c>
      <c r="J868">
        <v>1</v>
      </c>
      <c r="K868">
        <v>1</v>
      </c>
      <c r="L868">
        <v>0</v>
      </c>
      <c r="M868">
        <v>0</v>
      </c>
      <c r="N868">
        <v>1</v>
      </c>
      <c r="O868">
        <v>0</v>
      </c>
      <c r="P868">
        <v>1.32</v>
      </c>
      <c r="Q868">
        <v>7.96</v>
      </c>
      <c r="R868">
        <v>3.36</v>
      </c>
      <c r="S868">
        <v>4.13</v>
      </c>
      <c r="T868">
        <v>0</v>
      </c>
      <c r="U868">
        <v>0.1</v>
      </c>
    </row>
    <row r="869" spans="1:21" x14ac:dyDescent="0.25">
      <c r="A869">
        <v>9033</v>
      </c>
      <c r="B869" t="s">
        <v>10625</v>
      </c>
      <c r="C869" t="s">
        <v>20892</v>
      </c>
      <c r="D869">
        <v>2</v>
      </c>
      <c r="E869">
        <v>3</v>
      </c>
      <c r="F869">
        <v>4.04</v>
      </c>
      <c r="G869">
        <v>0</v>
      </c>
      <c r="H869">
        <v>55</v>
      </c>
      <c r="I869">
        <v>2</v>
      </c>
      <c r="J869">
        <v>55</v>
      </c>
      <c r="K869">
        <v>56</v>
      </c>
      <c r="L869">
        <v>25</v>
      </c>
      <c r="M869">
        <v>6</v>
      </c>
      <c r="N869">
        <v>41</v>
      </c>
      <c r="O869">
        <v>18</v>
      </c>
      <c r="P869">
        <v>1.34</v>
      </c>
      <c r="Q869">
        <v>6.72</v>
      </c>
      <c r="R869">
        <v>2.88</v>
      </c>
      <c r="S869">
        <v>4.13</v>
      </c>
      <c r="T869">
        <v>0.1</v>
      </c>
      <c r="U869">
        <v>-0.1</v>
      </c>
    </row>
    <row r="870" spans="1:21" x14ac:dyDescent="0.25">
      <c r="A870" t="s">
        <v>9787</v>
      </c>
      <c r="B870" t="s">
        <v>9788</v>
      </c>
      <c r="C870" t="s">
        <v>20867</v>
      </c>
      <c r="D870">
        <v>0</v>
      </c>
      <c r="E870">
        <v>0</v>
      </c>
      <c r="F870">
        <v>3.98</v>
      </c>
      <c r="G870">
        <v>0</v>
      </c>
      <c r="H870">
        <v>1</v>
      </c>
      <c r="I870">
        <v>0</v>
      </c>
      <c r="J870">
        <v>1</v>
      </c>
      <c r="K870">
        <v>1</v>
      </c>
      <c r="L870">
        <v>0</v>
      </c>
      <c r="M870">
        <v>0</v>
      </c>
      <c r="N870">
        <v>1</v>
      </c>
      <c r="O870">
        <v>0</v>
      </c>
      <c r="P870">
        <v>1.39</v>
      </c>
      <c r="Q870">
        <v>7.08</v>
      </c>
      <c r="R870">
        <v>3.76</v>
      </c>
      <c r="S870">
        <v>4.13</v>
      </c>
      <c r="T870">
        <v>0</v>
      </c>
      <c r="U870">
        <v>0.1</v>
      </c>
    </row>
    <row r="871" spans="1:21" x14ac:dyDescent="0.25">
      <c r="A871" t="s">
        <v>7813</v>
      </c>
      <c r="B871" t="s">
        <v>16831</v>
      </c>
      <c r="C871" t="s">
        <v>20885</v>
      </c>
      <c r="D871">
        <v>1</v>
      </c>
      <c r="E871">
        <v>1</v>
      </c>
      <c r="F871">
        <v>4.2699999999999996</v>
      </c>
      <c r="G871">
        <v>2</v>
      </c>
      <c r="H871">
        <v>2</v>
      </c>
      <c r="I871">
        <v>0</v>
      </c>
      <c r="J871">
        <v>9</v>
      </c>
      <c r="K871">
        <v>8</v>
      </c>
      <c r="L871">
        <v>4</v>
      </c>
      <c r="M871">
        <v>1</v>
      </c>
      <c r="N871">
        <v>9</v>
      </c>
      <c r="O871">
        <v>5</v>
      </c>
      <c r="P871">
        <v>1.44</v>
      </c>
      <c r="Q871">
        <v>9.0399999999999991</v>
      </c>
      <c r="R871">
        <v>5.0199999999999996</v>
      </c>
      <c r="S871">
        <v>4.13</v>
      </c>
      <c r="T871">
        <v>0.1</v>
      </c>
      <c r="U871">
        <v>0</v>
      </c>
    </row>
    <row r="872" spans="1:21" x14ac:dyDescent="0.25">
      <c r="A872" t="s">
        <v>8393</v>
      </c>
      <c r="B872" t="s">
        <v>8394</v>
      </c>
      <c r="C872" t="s">
        <v>20865</v>
      </c>
      <c r="D872">
        <v>0</v>
      </c>
      <c r="E872">
        <v>0</v>
      </c>
      <c r="F872">
        <v>3.85</v>
      </c>
      <c r="G872">
        <v>0</v>
      </c>
      <c r="H872">
        <v>1</v>
      </c>
      <c r="I872">
        <v>0</v>
      </c>
      <c r="J872">
        <v>1</v>
      </c>
      <c r="K872">
        <v>1</v>
      </c>
      <c r="L872">
        <v>0</v>
      </c>
      <c r="M872">
        <v>0</v>
      </c>
      <c r="N872">
        <v>1</v>
      </c>
      <c r="O872">
        <v>0</v>
      </c>
      <c r="P872">
        <v>1.36</v>
      </c>
      <c r="Q872">
        <v>7.7</v>
      </c>
      <c r="R872">
        <v>3.88</v>
      </c>
      <c r="S872">
        <v>4.13</v>
      </c>
      <c r="T872">
        <v>0</v>
      </c>
      <c r="U872">
        <v>0.1</v>
      </c>
    </row>
    <row r="873" spans="1:21" x14ac:dyDescent="0.25">
      <c r="A873" t="s">
        <v>8055</v>
      </c>
      <c r="B873" t="s">
        <v>8056</v>
      </c>
      <c r="C873" t="s">
        <v>20888</v>
      </c>
      <c r="D873">
        <v>0</v>
      </c>
      <c r="E873">
        <v>0</v>
      </c>
      <c r="F873">
        <v>3.93</v>
      </c>
      <c r="G873">
        <v>0</v>
      </c>
      <c r="H873">
        <v>0</v>
      </c>
      <c r="I873">
        <v>0</v>
      </c>
      <c r="J873">
        <v>1</v>
      </c>
      <c r="K873">
        <v>1</v>
      </c>
      <c r="L873">
        <v>0</v>
      </c>
      <c r="M873">
        <v>0</v>
      </c>
      <c r="N873">
        <v>1</v>
      </c>
      <c r="O873">
        <v>0</v>
      </c>
      <c r="P873">
        <v>1.29</v>
      </c>
      <c r="Q873">
        <v>6.92</v>
      </c>
      <c r="R873">
        <v>2.71</v>
      </c>
      <c r="S873">
        <v>4.13</v>
      </c>
      <c r="T873">
        <v>0</v>
      </c>
      <c r="U873">
        <v>0</v>
      </c>
    </row>
    <row r="874" spans="1:21" x14ac:dyDescent="0.25">
      <c r="A874" t="s">
        <v>22792</v>
      </c>
      <c r="B874" t="s">
        <v>22793</v>
      </c>
      <c r="C874" t="s">
        <v>20869</v>
      </c>
      <c r="D874">
        <v>0</v>
      </c>
      <c r="E874">
        <v>0</v>
      </c>
      <c r="F874">
        <v>4.04</v>
      </c>
      <c r="G874">
        <v>0</v>
      </c>
      <c r="H874">
        <v>1</v>
      </c>
      <c r="I874">
        <v>0</v>
      </c>
      <c r="J874">
        <v>1</v>
      </c>
      <c r="K874">
        <v>1</v>
      </c>
      <c r="L874">
        <v>0</v>
      </c>
      <c r="M874">
        <v>0</v>
      </c>
      <c r="N874">
        <v>1</v>
      </c>
      <c r="O874">
        <v>1</v>
      </c>
      <c r="P874">
        <v>1.4</v>
      </c>
      <c r="Q874">
        <v>8.7200000000000006</v>
      </c>
      <c r="R874">
        <v>4.55</v>
      </c>
      <c r="S874">
        <v>4.13</v>
      </c>
      <c r="T874">
        <v>0</v>
      </c>
      <c r="U874">
        <v>0.1</v>
      </c>
    </row>
    <row r="875" spans="1:21" x14ac:dyDescent="0.25">
      <c r="A875" t="s">
        <v>8098</v>
      </c>
      <c r="B875" t="s">
        <v>8099</v>
      </c>
      <c r="C875" t="s">
        <v>20878</v>
      </c>
      <c r="D875">
        <v>0</v>
      </c>
      <c r="E875">
        <v>1</v>
      </c>
      <c r="F875">
        <v>4.09</v>
      </c>
      <c r="G875">
        <v>0</v>
      </c>
      <c r="H875">
        <v>10</v>
      </c>
      <c r="I875">
        <v>0</v>
      </c>
      <c r="J875">
        <v>10</v>
      </c>
      <c r="K875">
        <v>11</v>
      </c>
      <c r="L875">
        <v>5</v>
      </c>
      <c r="M875">
        <v>1</v>
      </c>
      <c r="N875">
        <v>6</v>
      </c>
      <c r="O875">
        <v>2</v>
      </c>
      <c r="P875">
        <v>1.29</v>
      </c>
      <c r="Q875">
        <v>5.49</v>
      </c>
      <c r="R875">
        <v>1.71</v>
      </c>
      <c r="S875">
        <v>4.13</v>
      </c>
      <c r="T875">
        <v>0</v>
      </c>
      <c r="U875">
        <v>0</v>
      </c>
    </row>
    <row r="876" spans="1:21" x14ac:dyDescent="0.25">
      <c r="A876" t="s">
        <v>7327</v>
      </c>
      <c r="B876" t="s">
        <v>7328</v>
      </c>
      <c r="C876" t="s">
        <v>20887</v>
      </c>
      <c r="D876">
        <v>0</v>
      </c>
      <c r="E876">
        <v>0</v>
      </c>
      <c r="F876">
        <v>3.95</v>
      </c>
      <c r="G876">
        <v>0</v>
      </c>
      <c r="H876">
        <v>1</v>
      </c>
      <c r="I876">
        <v>0</v>
      </c>
      <c r="J876">
        <v>1</v>
      </c>
      <c r="K876">
        <v>1</v>
      </c>
      <c r="L876">
        <v>0</v>
      </c>
      <c r="M876">
        <v>0</v>
      </c>
      <c r="N876">
        <v>1</v>
      </c>
      <c r="O876">
        <v>0</v>
      </c>
      <c r="P876">
        <v>1.34</v>
      </c>
      <c r="Q876">
        <v>7.85</v>
      </c>
      <c r="R876">
        <v>3.49</v>
      </c>
      <c r="S876">
        <v>4.13</v>
      </c>
      <c r="T876">
        <v>0</v>
      </c>
      <c r="U876">
        <v>0.1</v>
      </c>
    </row>
    <row r="877" spans="1:21" x14ac:dyDescent="0.25">
      <c r="A877" t="s">
        <v>7059</v>
      </c>
      <c r="B877" t="s">
        <v>7060</v>
      </c>
      <c r="C877" t="s">
        <v>20874</v>
      </c>
      <c r="D877">
        <v>0</v>
      </c>
      <c r="E877">
        <v>0</v>
      </c>
      <c r="F877">
        <v>4.04</v>
      </c>
      <c r="G877">
        <v>0</v>
      </c>
      <c r="H877">
        <v>1</v>
      </c>
      <c r="I877">
        <v>0</v>
      </c>
      <c r="J877">
        <v>1</v>
      </c>
      <c r="K877">
        <v>1</v>
      </c>
      <c r="L877">
        <v>0</v>
      </c>
      <c r="M877">
        <v>0</v>
      </c>
      <c r="N877">
        <v>1</v>
      </c>
      <c r="O877">
        <v>1</v>
      </c>
      <c r="P877">
        <v>1.42</v>
      </c>
      <c r="Q877">
        <v>8.43</v>
      </c>
      <c r="R877">
        <v>4.5599999999999996</v>
      </c>
      <c r="S877">
        <v>4.13</v>
      </c>
      <c r="T877">
        <v>0</v>
      </c>
      <c r="U877">
        <v>0.1</v>
      </c>
    </row>
    <row r="878" spans="1:21" x14ac:dyDescent="0.25">
      <c r="A878">
        <v>15423</v>
      </c>
      <c r="B878" t="s">
        <v>10219</v>
      </c>
      <c r="C878" t="s">
        <v>20865</v>
      </c>
      <c r="D878">
        <v>8</v>
      </c>
      <c r="E878">
        <v>8</v>
      </c>
      <c r="F878">
        <v>3.89</v>
      </c>
      <c r="G878">
        <v>23</v>
      </c>
      <c r="H878">
        <v>23</v>
      </c>
      <c r="I878">
        <v>0</v>
      </c>
      <c r="J878">
        <v>130</v>
      </c>
      <c r="K878">
        <v>126</v>
      </c>
      <c r="L878">
        <v>56</v>
      </c>
      <c r="M878">
        <v>16</v>
      </c>
      <c r="N878">
        <v>102</v>
      </c>
      <c r="O878">
        <v>38</v>
      </c>
      <c r="P878">
        <v>1.27</v>
      </c>
      <c r="Q878">
        <v>7.07</v>
      </c>
      <c r="R878">
        <v>2.66</v>
      </c>
      <c r="S878">
        <v>4.13</v>
      </c>
      <c r="T878">
        <v>1.2</v>
      </c>
      <c r="U878">
        <v>1.5</v>
      </c>
    </row>
    <row r="879" spans="1:21" x14ac:dyDescent="0.25">
      <c r="A879">
        <v>8753</v>
      </c>
      <c r="B879" t="s">
        <v>10295</v>
      </c>
      <c r="C879" t="s">
        <v>20866</v>
      </c>
      <c r="D879">
        <v>8</v>
      </c>
      <c r="E879">
        <v>9</v>
      </c>
      <c r="F879">
        <v>4.13</v>
      </c>
      <c r="G879">
        <v>24</v>
      </c>
      <c r="H879">
        <v>24</v>
      </c>
      <c r="I879">
        <v>0</v>
      </c>
      <c r="J879">
        <v>142</v>
      </c>
      <c r="K879">
        <v>151</v>
      </c>
      <c r="L879">
        <v>65</v>
      </c>
      <c r="M879">
        <v>17</v>
      </c>
      <c r="N879">
        <v>100</v>
      </c>
      <c r="O879">
        <v>35</v>
      </c>
      <c r="P879">
        <v>1.31</v>
      </c>
      <c r="Q879">
        <v>6.37</v>
      </c>
      <c r="R879">
        <v>2.2200000000000002</v>
      </c>
      <c r="S879">
        <v>4.13</v>
      </c>
      <c r="T879">
        <v>1.3</v>
      </c>
      <c r="U879">
        <v>1.1000000000000001</v>
      </c>
    </row>
    <row r="880" spans="1:21" x14ac:dyDescent="0.25">
      <c r="A880">
        <v>8493</v>
      </c>
      <c r="B880" t="s">
        <v>9282</v>
      </c>
      <c r="C880" t="s">
        <v>20870</v>
      </c>
      <c r="D880">
        <v>7</v>
      </c>
      <c r="E880">
        <v>8</v>
      </c>
      <c r="F880">
        <v>3.81</v>
      </c>
      <c r="G880">
        <v>23</v>
      </c>
      <c r="H880">
        <v>23</v>
      </c>
      <c r="I880">
        <v>0</v>
      </c>
      <c r="J880">
        <v>126</v>
      </c>
      <c r="K880">
        <v>113</v>
      </c>
      <c r="L880">
        <v>53</v>
      </c>
      <c r="M880">
        <v>16</v>
      </c>
      <c r="N880">
        <v>121</v>
      </c>
      <c r="O880">
        <v>47</v>
      </c>
      <c r="P880">
        <v>1.27</v>
      </c>
      <c r="Q880">
        <v>8.68</v>
      </c>
      <c r="R880">
        <v>3.35</v>
      </c>
      <c r="S880">
        <v>4.13</v>
      </c>
      <c r="T880">
        <v>1.5</v>
      </c>
      <c r="U880">
        <v>1.6</v>
      </c>
    </row>
    <row r="881" spans="1:21" x14ac:dyDescent="0.25">
      <c r="A881">
        <v>8362</v>
      </c>
      <c r="B881" t="s">
        <v>10689</v>
      </c>
      <c r="C881" t="s">
        <v>20870</v>
      </c>
      <c r="D881">
        <v>7</v>
      </c>
      <c r="E881">
        <v>8</v>
      </c>
      <c r="F881">
        <v>3.91</v>
      </c>
      <c r="G881">
        <v>21</v>
      </c>
      <c r="H881">
        <v>21</v>
      </c>
      <c r="I881">
        <v>0</v>
      </c>
      <c r="J881">
        <v>125</v>
      </c>
      <c r="K881">
        <v>122</v>
      </c>
      <c r="L881">
        <v>54</v>
      </c>
      <c r="M881">
        <v>16</v>
      </c>
      <c r="N881">
        <v>100</v>
      </c>
      <c r="O881">
        <v>36</v>
      </c>
      <c r="P881">
        <v>1.27</v>
      </c>
      <c r="Q881">
        <v>7.2</v>
      </c>
      <c r="R881">
        <v>2.58</v>
      </c>
      <c r="S881">
        <v>4.13</v>
      </c>
      <c r="T881">
        <v>1.4</v>
      </c>
      <c r="U881">
        <v>1.5</v>
      </c>
    </row>
    <row r="882" spans="1:21" x14ac:dyDescent="0.25">
      <c r="A882" t="s">
        <v>9730</v>
      </c>
      <c r="B882" t="s">
        <v>9731</v>
      </c>
      <c r="C882" t="s">
        <v>20878</v>
      </c>
      <c r="D882">
        <v>0</v>
      </c>
      <c r="E882">
        <v>0</v>
      </c>
      <c r="F882">
        <v>4.12</v>
      </c>
      <c r="G882">
        <v>0</v>
      </c>
      <c r="H882">
        <v>1</v>
      </c>
      <c r="I882">
        <v>0</v>
      </c>
      <c r="J882">
        <v>1</v>
      </c>
      <c r="K882">
        <v>1</v>
      </c>
      <c r="L882">
        <v>0</v>
      </c>
      <c r="M882">
        <v>0</v>
      </c>
      <c r="N882">
        <v>1</v>
      </c>
      <c r="O882">
        <v>0</v>
      </c>
      <c r="P882">
        <v>1.37</v>
      </c>
      <c r="Q882">
        <v>7.49</v>
      </c>
      <c r="R882">
        <v>3.42</v>
      </c>
      <c r="S882">
        <v>4.13</v>
      </c>
      <c r="T882">
        <v>0</v>
      </c>
      <c r="U882">
        <v>0.1</v>
      </c>
    </row>
    <row r="883" spans="1:21" x14ac:dyDescent="0.25">
      <c r="A883">
        <v>3732</v>
      </c>
      <c r="B883" t="s">
        <v>10517</v>
      </c>
      <c r="C883" t="s">
        <v>20895</v>
      </c>
      <c r="D883">
        <v>0</v>
      </c>
      <c r="E883">
        <v>0</v>
      </c>
      <c r="F883">
        <v>3.86</v>
      </c>
      <c r="G883">
        <v>0</v>
      </c>
      <c r="H883">
        <v>1</v>
      </c>
      <c r="I883">
        <v>0</v>
      </c>
      <c r="J883">
        <v>1</v>
      </c>
      <c r="K883">
        <v>1</v>
      </c>
      <c r="L883">
        <v>0</v>
      </c>
      <c r="M883">
        <v>0</v>
      </c>
      <c r="N883">
        <v>1</v>
      </c>
      <c r="O883">
        <v>0</v>
      </c>
      <c r="P883">
        <v>1.31</v>
      </c>
      <c r="Q883">
        <v>6.8</v>
      </c>
      <c r="R883">
        <v>2.89</v>
      </c>
      <c r="S883">
        <v>4.1399999999999997</v>
      </c>
      <c r="T883">
        <v>0</v>
      </c>
      <c r="U883">
        <v>0.1</v>
      </c>
    </row>
    <row r="884" spans="1:21" x14ac:dyDescent="0.25">
      <c r="A884" t="s">
        <v>8923</v>
      </c>
      <c r="B884" t="s">
        <v>8924</v>
      </c>
      <c r="C884" t="s">
        <v>20886</v>
      </c>
      <c r="D884">
        <v>0</v>
      </c>
      <c r="E884">
        <v>0</v>
      </c>
      <c r="F884">
        <v>3.9</v>
      </c>
      <c r="G884">
        <v>0</v>
      </c>
      <c r="H884">
        <v>1</v>
      </c>
      <c r="I884">
        <v>0</v>
      </c>
      <c r="J884">
        <v>1</v>
      </c>
      <c r="K884">
        <v>1</v>
      </c>
      <c r="L884">
        <v>0</v>
      </c>
      <c r="M884">
        <v>0</v>
      </c>
      <c r="N884">
        <v>1</v>
      </c>
      <c r="O884">
        <v>0</v>
      </c>
      <c r="P884">
        <v>1.32</v>
      </c>
      <c r="Q884">
        <v>7.53</v>
      </c>
      <c r="R884">
        <v>3.22</v>
      </c>
      <c r="S884">
        <v>4.1399999999999997</v>
      </c>
      <c r="T884">
        <v>0</v>
      </c>
      <c r="U884">
        <v>0.1</v>
      </c>
    </row>
    <row r="885" spans="1:21" x14ac:dyDescent="0.25">
      <c r="A885">
        <v>177</v>
      </c>
      <c r="B885" t="s">
        <v>9737</v>
      </c>
      <c r="C885" t="s">
        <v>1</v>
      </c>
      <c r="D885">
        <v>0</v>
      </c>
      <c r="E885">
        <v>0</v>
      </c>
      <c r="F885">
        <v>3.92</v>
      </c>
      <c r="G885">
        <v>0</v>
      </c>
      <c r="H885">
        <v>10</v>
      </c>
      <c r="I885">
        <v>0</v>
      </c>
      <c r="J885">
        <v>10</v>
      </c>
      <c r="K885">
        <v>9</v>
      </c>
      <c r="L885">
        <v>4</v>
      </c>
      <c r="M885">
        <v>1</v>
      </c>
      <c r="N885">
        <v>9</v>
      </c>
      <c r="O885">
        <v>3</v>
      </c>
      <c r="P885">
        <v>1.27</v>
      </c>
      <c r="Q885">
        <v>8.01</v>
      </c>
      <c r="R885">
        <v>2.93</v>
      </c>
      <c r="S885">
        <v>4.1399999999999997</v>
      </c>
      <c r="T885">
        <v>0</v>
      </c>
      <c r="U885">
        <v>0</v>
      </c>
    </row>
    <row r="886" spans="1:21" x14ac:dyDescent="0.25">
      <c r="A886">
        <v>10240</v>
      </c>
      <c r="B886" t="s">
        <v>7619</v>
      </c>
      <c r="C886" t="s">
        <v>20884</v>
      </c>
      <c r="D886">
        <v>3</v>
      </c>
      <c r="E886">
        <v>4</v>
      </c>
      <c r="F886">
        <v>4.07</v>
      </c>
      <c r="G886">
        <v>5</v>
      </c>
      <c r="H886">
        <v>45</v>
      </c>
      <c r="I886">
        <v>0</v>
      </c>
      <c r="J886">
        <v>67</v>
      </c>
      <c r="K886">
        <v>62</v>
      </c>
      <c r="L886">
        <v>30</v>
      </c>
      <c r="M886">
        <v>8</v>
      </c>
      <c r="N886">
        <v>67</v>
      </c>
      <c r="O886">
        <v>31</v>
      </c>
      <c r="P886">
        <v>1.37</v>
      </c>
      <c r="Q886">
        <v>8.91</v>
      </c>
      <c r="R886">
        <v>4.08</v>
      </c>
      <c r="S886">
        <v>4.1399999999999997</v>
      </c>
      <c r="T886">
        <v>0.4</v>
      </c>
      <c r="U886">
        <v>0.3</v>
      </c>
    </row>
    <row r="887" spans="1:21" x14ac:dyDescent="0.25">
      <c r="A887">
        <v>9178</v>
      </c>
      <c r="B887" t="s">
        <v>9280</v>
      </c>
      <c r="C887" t="s">
        <v>20871</v>
      </c>
      <c r="D887">
        <v>1</v>
      </c>
      <c r="E887">
        <v>1</v>
      </c>
      <c r="F887">
        <v>4.1100000000000003</v>
      </c>
      <c r="G887">
        <v>2</v>
      </c>
      <c r="H887">
        <v>2</v>
      </c>
      <c r="I887">
        <v>0</v>
      </c>
      <c r="J887">
        <v>9</v>
      </c>
      <c r="K887">
        <v>10</v>
      </c>
      <c r="L887">
        <v>4</v>
      </c>
      <c r="M887">
        <v>1</v>
      </c>
      <c r="N887">
        <v>6</v>
      </c>
      <c r="O887">
        <v>3</v>
      </c>
      <c r="P887">
        <v>1.38</v>
      </c>
      <c r="Q887">
        <v>5.72</v>
      </c>
      <c r="R887">
        <v>2.91</v>
      </c>
      <c r="S887">
        <v>4.1399999999999997</v>
      </c>
      <c r="T887">
        <v>0.1</v>
      </c>
      <c r="U887">
        <v>0</v>
      </c>
    </row>
    <row r="888" spans="1:21" x14ac:dyDescent="0.25">
      <c r="A888" t="s">
        <v>22794</v>
      </c>
      <c r="B888" t="s">
        <v>22795</v>
      </c>
      <c r="C888" t="s">
        <v>20870</v>
      </c>
      <c r="D888">
        <v>0</v>
      </c>
      <c r="E888">
        <v>0</v>
      </c>
      <c r="F888">
        <v>3.8</v>
      </c>
      <c r="G888">
        <v>0</v>
      </c>
      <c r="H888">
        <v>1</v>
      </c>
      <c r="I888">
        <v>0</v>
      </c>
      <c r="J888">
        <v>1</v>
      </c>
      <c r="K888">
        <v>1</v>
      </c>
      <c r="L888">
        <v>0</v>
      </c>
      <c r="M888">
        <v>0</v>
      </c>
      <c r="N888">
        <v>1</v>
      </c>
      <c r="O888">
        <v>0</v>
      </c>
      <c r="P888">
        <v>1.33</v>
      </c>
      <c r="Q888">
        <v>8.15</v>
      </c>
      <c r="R888">
        <v>3.76</v>
      </c>
      <c r="S888">
        <v>4.1399999999999997</v>
      </c>
      <c r="T888">
        <v>0</v>
      </c>
      <c r="U888">
        <v>0.1</v>
      </c>
    </row>
    <row r="889" spans="1:21" x14ac:dyDescent="0.25">
      <c r="A889">
        <v>3862</v>
      </c>
      <c r="B889" t="s">
        <v>10628</v>
      </c>
      <c r="C889" t="s">
        <v>20869</v>
      </c>
      <c r="D889">
        <v>8</v>
      </c>
      <c r="E889">
        <v>9</v>
      </c>
      <c r="F889">
        <v>4.12</v>
      </c>
      <c r="G889">
        <v>24</v>
      </c>
      <c r="H889">
        <v>24</v>
      </c>
      <c r="I889">
        <v>0</v>
      </c>
      <c r="J889">
        <v>140</v>
      </c>
      <c r="K889">
        <v>137</v>
      </c>
      <c r="L889">
        <v>64</v>
      </c>
      <c r="M889">
        <v>17</v>
      </c>
      <c r="N889">
        <v>117</v>
      </c>
      <c r="O889">
        <v>48</v>
      </c>
      <c r="P889">
        <v>1.32</v>
      </c>
      <c r="Q889">
        <v>7.5</v>
      </c>
      <c r="R889">
        <v>3.08</v>
      </c>
      <c r="S889">
        <v>4.1399999999999997</v>
      </c>
      <c r="T889">
        <v>1.4</v>
      </c>
      <c r="U889">
        <v>1.4</v>
      </c>
    </row>
    <row r="890" spans="1:21" x14ac:dyDescent="0.25">
      <c r="A890" t="s">
        <v>10048</v>
      </c>
      <c r="B890" t="s">
        <v>10049</v>
      </c>
      <c r="C890" t="s">
        <v>20891</v>
      </c>
      <c r="D890">
        <v>0</v>
      </c>
      <c r="E890">
        <v>0</v>
      </c>
      <c r="F890">
        <v>4.0599999999999996</v>
      </c>
      <c r="G890">
        <v>0</v>
      </c>
      <c r="H890">
        <v>1</v>
      </c>
      <c r="I890">
        <v>0</v>
      </c>
      <c r="J890">
        <v>1</v>
      </c>
      <c r="K890">
        <v>1</v>
      </c>
      <c r="L890">
        <v>0</v>
      </c>
      <c r="M890">
        <v>0</v>
      </c>
      <c r="N890">
        <v>1</v>
      </c>
      <c r="O890">
        <v>0</v>
      </c>
      <c r="P890">
        <v>1.35</v>
      </c>
      <c r="Q890">
        <v>7.1</v>
      </c>
      <c r="R890">
        <v>3.21</v>
      </c>
      <c r="S890">
        <v>4.1399999999999997</v>
      </c>
      <c r="T890">
        <v>0</v>
      </c>
      <c r="U890">
        <v>0.1</v>
      </c>
    </row>
    <row r="891" spans="1:21" x14ac:dyDescent="0.25">
      <c r="A891" t="s">
        <v>9619</v>
      </c>
      <c r="B891" t="s">
        <v>9620</v>
      </c>
      <c r="C891" t="s">
        <v>20877</v>
      </c>
      <c r="D891">
        <v>0</v>
      </c>
      <c r="E891">
        <v>0</v>
      </c>
      <c r="F891">
        <v>3.95</v>
      </c>
      <c r="G891">
        <v>0</v>
      </c>
      <c r="H891">
        <v>1</v>
      </c>
      <c r="I891">
        <v>0</v>
      </c>
      <c r="J891">
        <v>1</v>
      </c>
      <c r="K891">
        <v>1</v>
      </c>
      <c r="L891">
        <v>0</v>
      </c>
      <c r="M891">
        <v>0</v>
      </c>
      <c r="N891">
        <v>1</v>
      </c>
      <c r="O891">
        <v>0</v>
      </c>
      <c r="P891">
        <v>1.36</v>
      </c>
      <c r="Q891">
        <v>6.74</v>
      </c>
      <c r="R891">
        <v>3.45</v>
      </c>
      <c r="S891">
        <v>4.1399999999999997</v>
      </c>
      <c r="T891">
        <v>0</v>
      </c>
      <c r="U891">
        <v>0.1</v>
      </c>
    </row>
    <row r="892" spans="1:21" x14ac:dyDescent="0.25">
      <c r="A892">
        <v>4227</v>
      </c>
      <c r="B892" t="s">
        <v>10649</v>
      </c>
      <c r="C892" t="s">
        <v>20879</v>
      </c>
      <c r="D892">
        <v>0</v>
      </c>
      <c r="E892">
        <v>0</v>
      </c>
      <c r="F892">
        <v>4.17</v>
      </c>
      <c r="G892">
        <v>0</v>
      </c>
      <c r="H892">
        <v>1</v>
      </c>
      <c r="I892">
        <v>0</v>
      </c>
      <c r="J892">
        <v>1</v>
      </c>
      <c r="K892">
        <v>1</v>
      </c>
      <c r="L892">
        <v>0</v>
      </c>
      <c r="M892">
        <v>0</v>
      </c>
      <c r="N892">
        <v>1</v>
      </c>
      <c r="O892">
        <v>0</v>
      </c>
      <c r="P892">
        <v>1.36</v>
      </c>
      <c r="Q892">
        <v>6.66</v>
      </c>
      <c r="R892">
        <v>2.5099999999999998</v>
      </c>
      <c r="S892">
        <v>4.1399999999999997</v>
      </c>
      <c r="T892">
        <v>0</v>
      </c>
      <c r="U892">
        <v>0</v>
      </c>
    </row>
    <row r="893" spans="1:21" x14ac:dyDescent="0.25">
      <c r="A893">
        <v>3283</v>
      </c>
      <c r="B893" t="s">
        <v>10744</v>
      </c>
      <c r="C893" t="s">
        <v>20883</v>
      </c>
      <c r="D893">
        <v>0</v>
      </c>
      <c r="E893">
        <v>0</v>
      </c>
      <c r="F893">
        <v>3.93</v>
      </c>
      <c r="G893">
        <v>0</v>
      </c>
      <c r="H893">
        <v>0</v>
      </c>
      <c r="I893">
        <v>0</v>
      </c>
      <c r="J893">
        <v>1</v>
      </c>
      <c r="K893">
        <v>1</v>
      </c>
      <c r="L893">
        <v>0</v>
      </c>
      <c r="M893">
        <v>0</v>
      </c>
      <c r="N893">
        <v>1</v>
      </c>
      <c r="O893">
        <v>0</v>
      </c>
      <c r="P893">
        <v>1.25</v>
      </c>
      <c r="Q893">
        <v>6.47</v>
      </c>
      <c r="R893">
        <v>1.88</v>
      </c>
      <c r="S893">
        <v>4.1399999999999997</v>
      </c>
      <c r="T893">
        <v>0</v>
      </c>
      <c r="U893">
        <v>0</v>
      </c>
    </row>
    <row r="894" spans="1:21" x14ac:dyDescent="0.25">
      <c r="A894" t="s">
        <v>8583</v>
      </c>
      <c r="B894" t="s">
        <v>8584</v>
      </c>
      <c r="C894" t="s">
        <v>20882</v>
      </c>
      <c r="D894">
        <v>0</v>
      </c>
      <c r="E894">
        <v>0</v>
      </c>
      <c r="F894">
        <v>3.88</v>
      </c>
      <c r="G894">
        <v>0</v>
      </c>
      <c r="H894">
        <v>10</v>
      </c>
      <c r="I894">
        <v>0</v>
      </c>
      <c r="J894">
        <v>10</v>
      </c>
      <c r="K894">
        <v>10</v>
      </c>
      <c r="L894">
        <v>4</v>
      </c>
      <c r="M894">
        <v>1</v>
      </c>
      <c r="N894">
        <v>8</v>
      </c>
      <c r="O894">
        <v>3</v>
      </c>
      <c r="P894">
        <v>1.28</v>
      </c>
      <c r="Q894">
        <v>7.59</v>
      </c>
      <c r="R894">
        <v>2.81</v>
      </c>
      <c r="S894">
        <v>4.1399999999999997</v>
      </c>
      <c r="T894">
        <v>0</v>
      </c>
      <c r="U894">
        <v>0</v>
      </c>
    </row>
    <row r="895" spans="1:21" x14ac:dyDescent="0.25">
      <c r="A895" t="s">
        <v>9135</v>
      </c>
      <c r="B895" t="s">
        <v>9136</v>
      </c>
      <c r="C895" t="s">
        <v>20870</v>
      </c>
      <c r="D895">
        <v>0</v>
      </c>
      <c r="E895">
        <v>0</v>
      </c>
      <c r="F895">
        <v>3.94</v>
      </c>
      <c r="G895">
        <v>0</v>
      </c>
      <c r="H895">
        <v>1</v>
      </c>
      <c r="I895">
        <v>0</v>
      </c>
      <c r="J895">
        <v>1</v>
      </c>
      <c r="K895">
        <v>1</v>
      </c>
      <c r="L895">
        <v>0</v>
      </c>
      <c r="M895">
        <v>0</v>
      </c>
      <c r="N895">
        <v>1</v>
      </c>
      <c r="O895">
        <v>0</v>
      </c>
      <c r="P895">
        <v>1.34</v>
      </c>
      <c r="Q895">
        <v>8.4</v>
      </c>
      <c r="R895">
        <v>3.88</v>
      </c>
      <c r="S895">
        <v>4.1399999999999997</v>
      </c>
      <c r="T895">
        <v>0</v>
      </c>
      <c r="U895">
        <v>0.1</v>
      </c>
    </row>
    <row r="896" spans="1:21" x14ac:dyDescent="0.25">
      <c r="A896" t="s">
        <v>9377</v>
      </c>
      <c r="B896" t="s">
        <v>9378</v>
      </c>
      <c r="C896" t="s">
        <v>20869</v>
      </c>
      <c r="D896">
        <v>0</v>
      </c>
      <c r="E896">
        <v>0</v>
      </c>
      <c r="F896">
        <v>3.98</v>
      </c>
      <c r="G896">
        <v>0</v>
      </c>
      <c r="H896">
        <v>1</v>
      </c>
      <c r="I896">
        <v>0</v>
      </c>
      <c r="J896">
        <v>1</v>
      </c>
      <c r="K896">
        <v>1</v>
      </c>
      <c r="L896">
        <v>0</v>
      </c>
      <c r="M896">
        <v>0</v>
      </c>
      <c r="N896">
        <v>1</v>
      </c>
      <c r="O896">
        <v>0</v>
      </c>
      <c r="P896">
        <v>1.33</v>
      </c>
      <c r="Q896">
        <v>7.27</v>
      </c>
      <c r="R896">
        <v>3.1</v>
      </c>
      <c r="S896">
        <v>4.1399999999999997</v>
      </c>
      <c r="T896">
        <v>0</v>
      </c>
      <c r="U896">
        <v>0.1</v>
      </c>
    </row>
    <row r="897" spans="1:21" x14ac:dyDescent="0.25">
      <c r="A897">
        <v>6317</v>
      </c>
      <c r="B897" t="s">
        <v>10463</v>
      </c>
      <c r="C897" t="s">
        <v>20883</v>
      </c>
      <c r="D897">
        <v>0</v>
      </c>
      <c r="E897">
        <v>0</v>
      </c>
      <c r="F897">
        <v>3.96</v>
      </c>
      <c r="G897">
        <v>0</v>
      </c>
      <c r="H897">
        <v>1</v>
      </c>
      <c r="I897">
        <v>0</v>
      </c>
      <c r="J897">
        <v>1</v>
      </c>
      <c r="K897">
        <v>1</v>
      </c>
      <c r="L897">
        <v>0</v>
      </c>
      <c r="M897">
        <v>0</v>
      </c>
      <c r="N897">
        <v>1</v>
      </c>
      <c r="O897">
        <v>0</v>
      </c>
      <c r="P897">
        <v>1.3</v>
      </c>
      <c r="Q897">
        <v>7.72</v>
      </c>
      <c r="R897">
        <v>2.94</v>
      </c>
      <c r="S897">
        <v>4.1399999999999997</v>
      </c>
      <c r="T897">
        <v>0</v>
      </c>
      <c r="U897">
        <v>0.1</v>
      </c>
    </row>
    <row r="898" spans="1:21" x14ac:dyDescent="0.25">
      <c r="A898">
        <v>1837</v>
      </c>
      <c r="B898" t="s">
        <v>10548</v>
      </c>
      <c r="C898" t="s">
        <v>1</v>
      </c>
      <c r="D898">
        <v>0</v>
      </c>
      <c r="E898">
        <v>1</v>
      </c>
      <c r="F898">
        <v>4.08</v>
      </c>
      <c r="G898">
        <v>0</v>
      </c>
      <c r="H898">
        <v>10</v>
      </c>
      <c r="I898">
        <v>0</v>
      </c>
      <c r="J898">
        <v>10</v>
      </c>
      <c r="K898">
        <v>10</v>
      </c>
      <c r="L898">
        <v>5</v>
      </c>
      <c r="M898">
        <v>1</v>
      </c>
      <c r="N898">
        <v>7</v>
      </c>
      <c r="O898">
        <v>3</v>
      </c>
      <c r="P898">
        <v>1.36</v>
      </c>
      <c r="Q898">
        <v>6.6</v>
      </c>
      <c r="R898">
        <v>3.02</v>
      </c>
      <c r="S898">
        <v>4.1399999999999997</v>
      </c>
      <c r="T898">
        <v>0</v>
      </c>
      <c r="U898">
        <v>0</v>
      </c>
    </row>
    <row r="899" spans="1:21" x14ac:dyDescent="0.25">
      <c r="A899" t="s">
        <v>8462</v>
      </c>
      <c r="B899" t="s">
        <v>8463</v>
      </c>
      <c r="C899" t="s">
        <v>20879</v>
      </c>
      <c r="D899">
        <v>0</v>
      </c>
      <c r="E899">
        <v>0</v>
      </c>
      <c r="F899">
        <v>4.17</v>
      </c>
      <c r="G899">
        <v>0</v>
      </c>
      <c r="H899">
        <v>1</v>
      </c>
      <c r="I899">
        <v>0</v>
      </c>
      <c r="J899">
        <v>1</v>
      </c>
      <c r="K899">
        <v>1</v>
      </c>
      <c r="L899">
        <v>0</v>
      </c>
      <c r="M899">
        <v>0</v>
      </c>
      <c r="N899">
        <v>1</v>
      </c>
      <c r="O899">
        <v>0</v>
      </c>
      <c r="P899">
        <v>1.38</v>
      </c>
      <c r="Q899">
        <v>7.86</v>
      </c>
      <c r="R899">
        <v>3.32</v>
      </c>
      <c r="S899">
        <v>4.1399999999999997</v>
      </c>
      <c r="T899">
        <v>0</v>
      </c>
      <c r="U899">
        <v>0</v>
      </c>
    </row>
    <row r="900" spans="1:21" x14ac:dyDescent="0.25">
      <c r="A900">
        <v>12118</v>
      </c>
      <c r="B900" t="s">
        <v>10102</v>
      </c>
      <c r="C900" t="s">
        <v>20867</v>
      </c>
      <c r="D900">
        <v>2</v>
      </c>
      <c r="E900">
        <v>2</v>
      </c>
      <c r="F900">
        <v>4.12</v>
      </c>
      <c r="G900">
        <v>6</v>
      </c>
      <c r="H900">
        <v>6</v>
      </c>
      <c r="I900">
        <v>0</v>
      </c>
      <c r="J900">
        <v>37</v>
      </c>
      <c r="K900">
        <v>37</v>
      </c>
      <c r="L900">
        <v>17</v>
      </c>
      <c r="M900">
        <v>4</v>
      </c>
      <c r="N900">
        <v>27</v>
      </c>
      <c r="O900">
        <v>11</v>
      </c>
      <c r="P900">
        <v>1.33</v>
      </c>
      <c r="Q900">
        <v>6.61</v>
      </c>
      <c r="R900">
        <v>2.81</v>
      </c>
      <c r="S900">
        <v>4.1399999999999997</v>
      </c>
      <c r="T900">
        <v>0.3</v>
      </c>
      <c r="U900">
        <v>0.3</v>
      </c>
    </row>
    <row r="901" spans="1:21" x14ac:dyDescent="0.25">
      <c r="A901" t="s">
        <v>7687</v>
      </c>
      <c r="B901" t="s">
        <v>7688</v>
      </c>
      <c r="C901" t="s">
        <v>20890</v>
      </c>
      <c r="D901">
        <v>0</v>
      </c>
      <c r="E901">
        <v>0</v>
      </c>
      <c r="F901">
        <v>4.09</v>
      </c>
      <c r="G901">
        <v>0</v>
      </c>
      <c r="H901">
        <v>1</v>
      </c>
      <c r="I901">
        <v>0</v>
      </c>
      <c r="J901">
        <v>1</v>
      </c>
      <c r="K901">
        <v>1</v>
      </c>
      <c r="L901">
        <v>0</v>
      </c>
      <c r="M901">
        <v>0</v>
      </c>
      <c r="N901">
        <v>1</v>
      </c>
      <c r="O901">
        <v>0</v>
      </c>
      <c r="P901">
        <v>1.4</v>
      </c>
      <c r="Q901">
        <v>8.39</v>
      </c>
      <c r="R901">
        <v>4.3600000000000003</v>
      </c>
      <c r="S901">
        <v>4.1399999999999997</v>
      </c>
      <c r="T901">
        <v>0</v>
      </c>
      <c r="U901">
        <v>0.1</v>
      </c>
    </row>
    <row r="902" spans="1:21" x14ac:dyDescent="0.25">
      <c r="A902">
        <v>9720</v>
      </c>
      <c r="B902" t="s">
        <v>10236</v>
      </c>
      <c r="C902" t="s">
        <v>20888</v>
      </c>
      <c r="D902">
        <v>2</v>
      </c>
      <c r="E902">
        <v>2</v>
      </c>
      <c r="F902">
        <v>3.83</v>
      </c>
      <c r="G902">
        <v>0</v>
      </c>
      <c r="H902">
        <v>45</v>
      </c>
      <c r="I902">
        <v>1</v>
      </c>
      <c r="J902">
        <v>45</v>
      </c>
      <c r="K902">
        <v>42</v>
      </c>
      <c r="L902">
        <v>19</v>
      </c>
      <c r="M902">
        <v>5</v>
      </c>
      <c r="N902">
        <v>38</v>
      </c>
      <c r="O902">
        <v>18</v>
      </c>
      <c r="P902">
        <v>1.34</v>
      </c>
      <c r="Q902">
        <v>7.56</v>
      </c>
      <c r="R902">
        <v>3.53</v>
      </c>
      <c r="S902">
        <v>4.1399999999999997</v>
      </c>
      <c r="T902">
        <v>0</v>
      </c>
      <c r="U902">
        <v>0.2</v>
      </c>
    </row>
    <row r="903" spans="1:21" x14ac:dyDescent="0.25">
      <c r="A903">
        <v>12638</v>
      </c>
      <c r="B903" t="s">
        <v>10240</v>
      </c>
      <c r="C903" t="s">
        <v>20889</v>
      </c>
      <c r="D903">
        <v>7</v>
      </c>
      <c r="E903">
        <v>8</v>
      </c>
      <c r="F903">
        <v>4.07</v>
      </c>
      <c r="G903">
        <v>23</v>
      </c>
      <c r="H903">
        <v>23</v>
      </c>
      <c r="I903">
        <v>0</v>
      </c>
      <c r="J903">
        <v>128</v>
      </c>
      <c r="K903">
        <v>120</v>
      </c>
      <c r="L903">
        <v>58</v>
      </c>
      <c r="M903">
        <v>16</v>
      </c>
      <c r="N903">
        <v>115</v>
      </c>
      <c r="O903">
        <v>47</v>
      </c>
      <c r="P903">
        <v>1.31</v>
      </c>
      <c r="Q903">
        <v>8.1</v>
      </c>
      <c r="R903">
        <v>3.31</v>
      </c>
      <c r="S903">
        <v>4.1500000000000004</v>
      </c>
      <c r="T903">
        <v>1.3</v>
      </c>
      <c r="U903">
        <v>1.4</v>
      </c>
    </row>
    <row r="904" spans="1:21" x14ac:dyDescent="0.25">
      <c r="A904">
        <v>11050</v>
      </c>
      <c r="B904" t="s">
        <v>22796</v>
      </c>
      <c r="C904" t="s">
        <v>20891</v>
      </c>
      <c r="D904">
        <v>1</v>
      </c>
      <c r="E904">
        <v>1</v>
      </c>
      <c r="F904">
        <v>4.07</v>
      </c>
      <c r="G904">
        <v>0</v>
      </c>
      <c r="H904">
        <v>25</v>
      </c>
      <c r="I904">
        <v>0</v>
      </c>
      <c r="J904">
        <v>25</v>
      </c>
      <c r="K904">
        <v>24</v>
      </c>
      <c r="L904">
        <v>11</v>
      </c>
      <c r="M904">
        <v>2</v>
      </c>
      <c r="N904">
        <v>21</v>
      </c>
      <c r="O904">
        <v>11</v>
      </c>
      <c r="P904">
        <v>1.4</v>
      </c>
      <c r="Q904">
        <v>7.7</v>
      </c>
      <c r="R904">
        <v>4.05</v>
      </c>
      <c r="S904">
        <v>4.1500000000000004</v>
      </c>
      <c r="T904">
        <v>0</v>
      </c>
      <c r="U904">
        <v>-0.1</v>
      </c>
    </row>
    <row r="905" spans="1:21" x14ac:dyDescent="0.25">
      <c r="A905">
        <v>10330</v>
      </c>
      <c r="B905" t="s">
        <v>10351</v>
      </c>
      <c r="C905" t="s">
        <v>20887</v>
      </c>
      <c r="D905">
        <v>1</v>
      </c>
      <c r="E905">
        <v>1</v>
      </c>
      <c r="F905">
        <v>3.91</v>
      </c>
      <c r="G905">
        <v>0</v>
      </c>
      <c r="H905">
        <v>20</v>
      </c>
      <c r="I905">
        <v>0</v>
      </c>
      <c r="J905">
        <v>20</v>
      </c>
      <c r="K905">
        <v>19</v>
      </c>
      <c r="L905">
        <v>9</v>
      </c>
      <c r="M905">
        <v>2</v>
      </c>
      <c r="N905">
        <v>17</v>
      </c>
      <c r="O905">
        <v>9</v>
      </c>
      <c r="P905">
        <v>1.38</v>
      </c>
      <c r="Q905">
        <v>7.78</v>
      </c>
      <c r="R905">
        <v>3.98</v>
      </c>
      <c r="S905">
        <v>4.1500000000000004</v>
      </c>
      <c r="T905">
        <v>0</v>
      </c>
      <c r="U905">
        <v>0.1</v>
      </c>
    </row>
    <row r="906" spans="1:21" x14ac:dyDescent="0.25">
      <c r="A906">
        <v>2385</v>
      </c>
      <c r="B906" t="s">
        <v>10733</v>
      </c>
      <c r="C906" t="s">
        <v>20881</v>
      </c>
      <c r="D906">
        <v>0</v>
      </c>
      <c r="E906">
        <v>0</v>
      </c>
      <c r="F906">
        <v>4.07</v>
      </c>
      <c r="G906">
        <v>0</v>
      </c>
      <c r="H906">
        <v>1</v>
      </c>
      <c r="I906">
        <v>0</v>
      </c>
      <c r="J906">
        <v>1</v>
      </c>
      <c r="K906">
        <v>1</v>
      </c>
      <c r="L906">
        <v>0</v>
      </c>
      <c r="M906">
        <v>0</v>
      </c>
      <c r="N906">
        <v>1</v>
      </c>
      <c r="O906">
        <v>0</v>
      </c>
      <c r="P906">
        <v>1.37</v>
      </c>
      <c r="Q906">
        <v>6.8</v>
      </c>
      <c r="R906">
        <v>3.17</v>
      </c>
      <c r="S906">
        <v>4.1500000000000004</v>
      </c>
      <c r="T906">
        <v>0</v>
      </c>
      <c r="U906">
        <v>0.1</v>
      </c>
    </row>
    <row r="907" spans="1:21" x14ac:dyDescent="0.25">
      <c r="A907">
        <v>5213</v>
      </c>
      <c r="B907" t="s">
        <v>10472</v>
      </c>
      <c r="C907" t="s">
        <v>20876</v>
      </c>
      <c r="D907">
        <v>0</v>
      </c>
      <c r="E907">
        <v>0</v>
      </c>
      <c r="F907">
        <v>4.0199999999999996</v>
      </c>
      <c r="G907">
        <v>0</v>
      </c>
      <c r="H907">
        <v>1</v>
      </c>
      <c r="I907">
        <v>0</v>
      </c>
      <c r="J907">
        <v>1</v>
      </c>
      <c r="K907">
        <v>1</v>
      </c>
      <c r="L907">
        <v>0</v>
      </c>
      <c r="M907">
        <v>0</v>
      </c>
      <c r="N907">
        <v>1</v>
      </c>
      <c r="O907">
        <v>0</v>
      </c>
      <c r="P907">
        <v>1.33</v>
      </c>
      <c r="Q907">
        <v>7.98</v>
      </c>
      <c r="R907">
        <v>3.5</v>
      </c>
      <c r="S907">
        <v>4.1500000000000004</v>
      </c>
      <c r="T907">
        <v>0</v>
      </c>
      <c r="U907">
        <v>0.1</v>
      </c>
    </row>
    <row r="908" spans="1:21" x14ac:dyDescent="0.25">
      <c r="A908" t="s">
        <v>9479</v>
      </c>
      <c r="B908" t="s">
        <v>9480</v>
      </c>
      <c r="C908" t="s">
        <v>20891</v>
      </c>
      <c r="D908">
        <v>0</v>
      </c>
      <c r="E908">
        <v>0</v>
      </c>
      <c r="F908">
        <v>4.12</v>
      </c>
      <c r="G908">
        <v>0</v>
      </c>
      <c r="H908">
        <v>1</v>
      </c>
      <c r="I908">
        <v>0</v>
      </c>
      <c r="J908">
        <v>1</v>
      </c>
      <c r="K908">
        <v>1</v>
      </c>
      <c r="L908">
        <v>0</v>
      </c>
      <c r="M908">
        <v>0</v>
      </c>
      <c r="N908">
        <v>1</v>
      </c>
      <c r="O908">
        <v>0</v>
      </c>
      <c r="P908">
        <v>1.36</v>
      </c>
      <c r="Q908">
        <v>7.39</v>
      </c>
      <c r="R908">
        <v>3.38</v>
      </c>
      <c r="S908">
        <v>4.1500000000000004</v>
      </c>
      <c r="T908">
        <v>0</v>
      </c>
      <c r="U908">
        <v>0.1</v>
      </c>
    </row>
    <row r="909" spans="1:21" x14ac:dyDescent="0.25">
      <c r="A909" t="s">
        <v>9842</v>
      </c>
      <c r="B909" t="s">
        <v>9843</v>
      </c>
      <c r="C909" t="s">
        <v>20887</v>
      </c>
      <c r="D909">
        <v>0</v>
      </c>
      <c r="E909">
        <v>0</v>
      </c>
      <c r="F909">
        <v>4.0199999999999996</v>
      </c>
      <c r="G909">
        <v>0</v>
      </c>
      <c r="H909">
        <v>1</v>
      </c>
      <c r="I909">
        <v>0</v>
      </c>
      <c r="J909">
        <v>1</v>
      </c>
      <c r="K909">
        <v>1</v>
      </c>
      <c r="L909">
        <v>0</v>
      </c>
      <c r="M909">
        <v>0</v>
      </c>
      <c r="N909">
        <v>1</v>
      </c>
      <c r="O909">
        <v>0</v>
      </c>
      <c r="P909">
        <v>1.36</v>
      </c>
      <c r="Q909">
        <v>8.1999999999999993</v>
      </c>
      <c r="R909">
        <v>3.85</v>
      </c>
      <c r="S909">
        <v>4.1500000000000004</v>
      </c>
      <c r="T909">
        <v>0</v>
      </c>
      <c r="U909">
        <v>0.1</v>
      </c>
    </row>
    <row r="910" spans="1:21" x14ac:dyDescent="0.25">
      <c r="A910" t="s">
        <v>8412</v>
      </c>
      <c r="B910" t="s">
        <v>8413</v>
      </c>
      <c r="C910" t="s">
        <v>20884</v>
      </c>
      <c r="D910">
        <v>1</v>
      </c>
      <c r="E910">
        <v>1</v>
      </c>
      <c r="F910">
        <v>4.0999999999999996</v>
      </c>
      <c r="G910">
        <v>0</v>
      </c>
      <c r="H910">
        <v>15</v>
      </c>
      <c r="I910">
        <v>0</v>
      </c>
      <c r="J910">
        <v>15</v>
      </c>
      <c r="K910">
        <v>14</v>
      </c>
      <c r="L910">
        <v>7</v>
      </c>
      <c r="M910">
        <v>2</v>
      </c>
      <c r="N910">
        <v>14</v>
      </c>
      <c r="O910">
        <v>6</v>
      </c>
      <c r="P910">
        <v>1.38</v>
      </c>
      <c r="Q910">
        <v>8.17</v>
      </c>
      <c r="R910">
        <v>3.82</v>
      </c>
      <c r="S910">
        <v>4.1500000000000004</v>
      </c>
      <c r="T910">
        <v>0</v>
      </c>
      <c r="U910">
        <v>0</v>
      </c>
    </row>
    <row r="911" spans="1:21" x14ac:dyDescent="0.25">
      <c r="A911">
        <v>6895</v>
      </c>
      <c r="B911" t="s">
        <v>10331</v>
      </c>
      <c r="C911" t="s">
        <v>20869</v>
      </c>
      <c r="D911">
        <v>4</v>
      </c>
      <c r="E911">
        <v>5</v>
      </c>
      <c r="F911">
        <v>3.99</v>
      </c>
      <c r="G911">
        <v>13</v>
      </c>
      <c r="H911">
        <v>13</v>
      </c>
      <c r="I911">
        <v>0</v>
      </c>
      <c r="J911">
        <v>73</v>
      </c>
      <c r="K911">
        <v>72</v>
      </c>
      <c r="L911">
        <v>32</v>
      </c>
      <c r="M911">
        <v>9</v>
      </c>
      <c r="N911">
        <v>60</v>
      </c>
      <c r="O911">
        <v>21</v>
      </c>
      <c r="P911">
        <v>1.28</v>
      </c>
      <c r="Q911">
        <v>7.37</v>
      </c>
      <c r="R911">
        <v>2.59</v>
      </c>
      <c r="S911">
        <v>4.1500000000000004</v>
      </c>
      <c r="T911">
        <v>0.7</v>
      </c>
      <c r="U911">
        <v>0.9</v>
      </c>
    </row>
    <row r="912" spans="1:21" x14ac:dyDescent="0.25">
      <c r="A912" t="s">
        <v>10027</v>
      </c>
      <c r="B912" t="s">
        <v>10028</v>
      </c>
      <c r="C912" t="s">
        <v>20895</v>
      </c>
      <c r="D912">
        <v>0</v>
      </c>
      <c r="E912">
        <v>0</v>
      </c>
      <c r="F912">
        <v>3.97</v>
      </c>
      <c r="G912">
        <v>0</v>
      </c>
      <c r="H912">
        <v>1</v>
      </c>
      <c r="I912">
        <v>0</v>
      </c>
      <c r="J912">
        <v>1</v>
      </c>
      <c r="K912">
        <v>1</v>
      </c>
      <c r="L912">
        <v>0</v>
      </c>
      <c r="M912">
        <v>0</v>
      </c>
      <c r="N912">
        <v>1</v>
      </c>
      <c r="O912">
        <v>0</v>
      </c>
      <c r="P912">
        <v>1.39</v>
      </c>
      <c r="Q912">
        <v>8.2899999999999991</v>
      </c>
      <c r="R912">
        <v>4.3600000000000003</v>
      </c>
      <c r="S912">
        <v>4.1500000000000004</v>
      </c>
      <c r="T912">
        <v>0</v>
      </c>
      <c r="U912">
        <v>0.1</v>
      </c>
    </row>
    <row r="913" spans="1:21" x14ac:dyDescent="0.25">
      <c r="A913">
        <v>936</v>
      </c>
      <c r="B913" t="s">
        <v>10413</v>
      </c>
      <c r="C913" t="s">
        <v>20885</v>
      </c>
      <c r="D913">
        <v>0</v>
      </c>
      <c r="E913">
        <v>0</v>
      </c>
      <c r="F913">
        <v>4.04</v>
      </c>
      <c r="G913">
        <v>0</v>
      </c>
      <c r="H913">
        <v>1</v>
      </c>
      <c r="I913">
        <v>0</v>
      </c>
      <c r="J913">
        <v>1</v>
      </c>
      <c r="K913">
        <v>1</v>
      </c>
      <c r="L913">
        <v>0</v>
      </c>
      <c r="M913">
        <v>0</v>
      </c>
      <c r="N913">
        <v>1</v>
      </c>
      <c r="O913">
        <v>0</v>
      </c>
      <c r="P913">
        <v>1.37</v>
      </c>
      <c r="Q913">
        <v>6.92</v>
      </c>
      <c r="R913">
        <v>3.28</v>
      </c>
      <c r="S913">
        <v>4.1500000000000004</v>
      </c>
      <c r="T913">
        <v>0</v>
      </c>
      <c r="U913">
        <v>0.1</v>
      </c>
    </row>
    <row r="914" spans="1:21" x14ac:dyDescent="0.25">
      <c r="A914" t="s">
        <v>22797</v>
      </c>
      <c r="B914" t="s">
        <v>22798</v>
      </c>
      <c r="C914" t="s">
        <v>20866</v>
      </c>
      <c r="D914">
        <v>0</v>
      </c>
      <c r="E914">
        <v>0</v>
      </c>
      <c r="F914">
        <v>4.13</v>
      </c>
      <c r="G914">
        <v>0</v>
      </c>
      <c r="H914">
        <v>1</v>
      </c>
      <c r="I914">
        <v>0</v>
      </c>
      <c r="J914">
        <v>1</v>
      </c>
      <c r="K914">
        <v>1</v>
      </c>
      <c r="L914">
        <v>0</v>
      </c>
      <c r="M914">
        <v>0</v>
      </c>
      <c r="N914">
        <v>1</v>
      </c>
      <c r="O914">
        <v>0</v>
      </c>
      <c r="P914">
        <v>1.41</v>
      </c>
      <c r="Q914">
        <v>7.72</v>
      </c>
      <c r="R914">
        <v>3.92</v>
      </c>
      <c r="S914">
        <v>4.1500000000000004</v>
      </c>
      <c r="T914">
        <v>0</v>
      </c>
      <c r="U914">
        <v>0.1</v>
      </c>
    </row>
    <row r="915" spans="1:21" x14ac:dyDescent="0.25">
      <c r="A915">
        <v>7754</v>
      </c>
      <c r="B915" t="s">
        <v>10568</v>
      </c>
      <c r="C915" t="s">
        <v>20886</v>
      </c>
      <c r="D915">
        <v>10</v>
      </c>
      <c r="E915">
        <v>9</v>
      </c>
      <c r="F915">
        <v>3.77</v>
      </c>
      <c r="G915">
        <v>28</v>
      </c>
      <c r="H915">
        <v>28</v>
      </c>
      <c r="I915">
        <v>0</v>
      </c>
      <c r="J915">
        <v>159</v>
      </c>
      <c r="K915">
        <v>148</v>
      </c>
      <c r="L915">
        <v>67</v>
      </c>
      <c r="M915">
        <v>23</v>
      </c>
      <c r="N915">
        <v>148</v>
      </c>
      <c r="O915">
        <v>49</v>
      </c>
      <c r="P915">
        <v>1.23</v>
      </c>
      <c r="Q915">
        <v>8.35</v>
      </c>
      <c r="R915">
        <v>2.75</v>
      </c>
      <c r="S915">
        <v>4.1500000000000004</v>
      </c>
      <c r="T915">
        <v>1.9</v>
      </c>
      <c r="U915">
        <v>2.6</v>
      </c>
    </row>
    <row r="916" spans="1:21" x14ac:dyDescent="0.25">
      <c r="A916">
        <v>2209</v>
      </c>
      <c r="B916" t="s">
        <v>10298</v>
      </c>
      <c r="C916" t="s">
        <v>20890</v>
      </c>
      <c r="D916">
        <v>0</v>
      </c>
      <c r="E916">
        <v>0</v>
      </c>
      <c r="F916">
        <v>3.98</v>
      </c>
      <c r="G916">
        <v>0</v>
      </c>
      <c r="H916">
        <v>1</v>
      </c>
      <c r="I916">
        <v>0</v>
      </c>
      <c r="J916">
        <v>1</v>
      </c>
      <c r="K916">
        <v>1</v>
      </c>
      <c r="L916">
        <v>0</v>
      </c>
      <c r="M916">
        <v>0</v>
      </c>
      <c r="N916">
        <v>1</v>
      </c>
      <c r="O916">
        <v>0</v>
      </c>
      <c r="P916">
        <v>1.35</v>
      </c>
      <c r="Q916">
        <v>7.21</v>
      </c>
      <c r="R916">
        <v>3.33</v>
      </c>
      <c r="S916">
        <v>4.1500000000000004</v>
      </c>
      <c r="T916">
        <v>0</v>
      </c>
      <c r="U916">
        <v>0.1</v>
      </c>
    </row>
    <row r="917" spans="1:21" x14ac:dyDescent="0.25">
      <c r="A917" t="s">
        <v>8301</v>
      </c>
      <c r="B917" t="s">
        <v>8302</v>
      </c>
      <c r="C917" t="s">
        <v>20886</v>
      </c>
      <c r="D917">
        <v>0</v>
      </c>
      <c r="E917">
        <v>0</v>
      </c>
      <c r="F917">
        <v>4.01</v>
      </c>
      <c r="G917">
        <v>0</v>
      </c>
      <c r="H917">
        <v>1</v>
      </c>
      <c r="I917">
        <v>0</v>
      </c>
      <c r="J917">
        <v>1</v>
      </c>
      <c r="K917">
        <v>1</v>
      </c>
      <c r="L917">
        <v>0</v>
      </c>
      <c r="M917">
        <v>0</v>
      </c>
      <c r="N917">
        <v>1</v>
      </c>
      <c r="O917">
        <v>0</v>
      </c>
      <c r="P917">
        <v>1.31</v>
      </c>
      <c r="Q917">
        <v>7.6</v>
      </c>
      <c r="R917">
        <v>3.04</v>
      </c>
      <c r="S917">
        <v>4.1500000000000004</v>
      </c>
      <c r="T917">
        <v>0</v>
      </c>
      <c r="U917">
        <v>0.1</v>
      </c>
    </row>
    <row r="918" spans="1:21" x14ac:dyDescent="0.25">
      <c r="A918">
        <v>3873</v>
      </c>
      <c r="B918" t="s">
        <v>10397</v>
      </c>
      <c r="C918" t="s">
        <v>20869</v>
      </c>
      <c r="D918">
        <v>0</v>
      </c>
      <c r="E918">
        <v>0</v>
      </c>
      <c r="F918">
        <v>3.95</v>
      </c>
      <c r="G918">
        <v>0</v>
      </c>
      <c r="H918">
        <v>1</v>
      </c>
      <c r="I918">
        <v>0</v>
      </c>
      <c r="J918">
        <v>1</v>
      </c>
      <c r="K918">
        <v>1</v>
      </c>
      <c r="L918">
        <v>0</v>
      </c>
      <c r="M918">
        <v>0</v>
      </c>
      <c r="N918">
        <v>1</v>
      </c>
      <c r="O918">
        <v>0</v>
      </c>
      <c r="P918">
        <v>1.3</v>
      </c>
      <c r="Q918">
        <v>6.5</v>
      </c>
      <c r="R918">
        <v>2.48</v>
      </c>
      <c r="S918">
        <v>4.1500000000000004</v>
      </c>
      <c r="T918">
        <v>0</v>
      </c>
      <c r="U918">
        <v>0.1</v>
      </c>
    </row>
    <row r="919" spans="1:21" x14ac:dyDescent="0.25">
      <c r="A919" t="s">
        <v>8285</v>
      </c>
      <c r="B919" t="s">
        <v>8286</v>
      </c>
      <c r="C919" t="s">
        <v>20878</v>
      </c>
      <c r="D919">
        <v>0</v>
      </c>
      <c r="E919">
        <v>0</v>
      </c>
      <c r="F919">
        <v>4.1399999999999997</v>
      </c>
      <c r="G919">
        <v>0</v>
      </c>
      <c r="H919">
        <v>1</v>
      </c>
      <c r="I919">
        <v>0</v>
      </c>
      <c r="J919">
        <v>1</v>
      </c>
      <c r="K919">
        <v>1</v>
      </c>
      <c r="L919">
        <v>0</v>
      </c>
      <c r="M919">
        <v>0</v>
      </c>
      <c r="N919">
        <v>1</v>
      </c>
      <c r="O919">
        <v>0</v>
      </c>
      <c r="P919">
        <v>1.39</v>
      </c>
      <c r="Q919">
        <v>7.52</v>
      </c>
      <c r="R919">
        <v>3.57</v>
      </c>
      <c r="S919">
        <v>4.1500000000000004</v>
      </c>
      <c r="T919">
        <v>0</v>
      </c>
      <c r="U919">
        <v>0.1</v>
      </c>
    </row>
    <row r="920" spans="1:21" x14ac:dyDescent="0.25">
      <c r="A920">
        <v>8007</v>
      </c>
      <c r="B920" t="s">
        <v>8282</v>
      </c>
      <c r="C920" t="s">
        <v>20879</v>
      </c>
      <c r="D920">
        <v>1</v>
      </c>
      <c r="E920">
        <v>1</v>
      </c>
      <c r="F920">
        <v>4.1500000000000004</v>
      </c>
      <c r="G920">
        <v>0</v>
      </c>
      <c r="H920">
        <v>20</v>
      </c>
      <c r="I920">
        <v>0</v>
      </c>
      <c r="J920">
        <v>20</v>
      </c>
      <c r="K920">
        <v>20</v>
      </c>
      <c r="L920">
        <v>9</v>
      </c>
      <c r="M920">
        <v>2</v>
      </c>
      <c r="N920">
        <v>17</v>
      </c>
      <c r="O920">
        <v>7</v>
      </c>
      <c r="P920">
        <v>1.37</v>
      </c>
      <c r="Q920">
        <v>7.64</v>
      </c>
      <c r="R920">
        <v>3.14</v>
      </c>
      <c r="S920">
        <v>4.1500000000000004</v>
      </c>
      <c r="T920">
        <v>0.1</v>
      </c>
      <c r="U920">
        <v>0.1</v>
      </c>
    </row>
    <row r="921" spans="1:21" x14ac:dyDescent="0.25">
      <c r="A921">
        <v>3547</v>
      </c>
      <c r="B921" t="s">
        <v>9649</v>
      </c>
      <c r="C921" t="s">
        <v>20876</v>
      </c>
      <c r="D921">
        <v>3</v>
      </c>
      <c r="E921">
        <v>3</v>
      </c>
      <c r="F921">
        <v>4.09</v>
      </c>
      <c r="G921">
        <v>8</v>
      </c>
      <c r="H921">
        <v>8</v>
      </c>
      <c r="I921">
        <v>0</v>
      </c>
      <c r="J921">
        <v>45</v>
      </c>
      <c r="K921">
        <v>47</v>
      </c>
      <c r="L921">
        <v>21</v>
      </c>
      <c r="M921">
        <v>5</v>
      </c>
      <c r="N921">
        <v>32</v>
      </c>
      <c r="O921">
        <v>14</v>
      </c>
      <c r="P921">
        <v>1.35</v>
      </c>
      <c r="Q921">
        <v>6.25</v>
      </c>
      <c r="R921">
        <v>2.72</v>
      </c>
      <c r="S921">
        <v>4.1500000000000004</v>
      </c>
      <c r="T921">
        <v>0.4</v>
      </c>
      <c r="U921">
        <v>0.2</v>
      </c>
    </row>
    <row r="922" spans="1:21" x14ac:dyDescent="0.25">
      <c r="A922">
        <v>711</v>
      </c>
      <c r="B922" t="s">
        <v>9682</v>
      </c>
      <c r="C922" t="s">
        <v>20886</v>
      </c>
      <c r="D922">
        <v>0</v>
      </c>
      <c r="E922">
        <v>0</v>
      </c>
      <c r="F922">
        <v>3.94</v>
      </c>
      <c r="G922">
        <v>0</v>
      </c>
      <c r="H922">
        <v>1</v>
      </c>
      <c r="I922">
        <v>0</v>
      </c>
      <c r="J922">
        <v>1</v>
      </c>
      <c r="K922">
        <v>1</v>
      </c>
      <c r="L922">
        <v>0</v>
      </c>
      <c r="M922">
        <v>0</v>
      </c>
      <c r="N922">
        <v>1</v>
      </c>
      <c r="O922">
        <v>0</v>
      </c>
      <c r="P922">
        <v>1.34</v>
      </c>
      <c r="Q922">
        <v>8.48</v>
      </c>
      <c r="R922">
        <v>3.84</v>
      </c>
      <c r="S922">
        <v>4.1500000000000004</v>
      </c>
      <c r="T922">
        <v>0</v>
      </c>
      <c r="U922">
        <v>0.1</v>
      </c>
    </row>
    <row r="923" spans="1:21" x14ac:dyDescent="0.25">
      <c r="A923">
        <v>2237</v>
      </c>
      <c r="B923" t="s">
        <v>10786</v>
      </c>
      <c r="C923" t="s">
        <v>1</v>
      </c>
      <c r="D923">
        <v>0</v>
      </c>
      <c r="E923">
        <v>1</v>
      </c>
      <c r="F923">
        <v>4.01</v>
      </c>
      <c r="G923">
        <v>0</v>
      </c>
      <c r="H923">
        <v>10</v>
      </c>
      <c r="I923">
        <v>0</v>
      </c>
      <c r="J923">
        <v>10</v>
      </c>
      <c r="K923">
        <v>10</v>
      </c>
      <c r="L923">
        <v>4</v>
      </c>
      <c r="M923">
        <v>1</v>
      </c>
      <c r="N923">
        <v>7</v>
      </c>
      <c r="O923">
        <v>3</v>
      </c>
      <c r="P923">
        <v>1.34</v>
      </c>
      <c r="Q923">
        <v>6.45</v>
      </c>
      <c r="R923">
        <v>2.79</v>
      </c>
      <c r="S923">
        <v>4.1500000000000004</v>
      </c>
      <c r="T923">
        <v>0</v>
      </c>
      <c r="U923">
        <v>0</v>
      </c>
    </row>
    <row r="924" spans="1:21" x14ac:dyDescent="0.25">
      <c r="A924" t="s">
        <v>7953</v>
      </c>
      <c r="B924" t="s">
        <v>7954</v>
      </c>
      <c r="C924" t="s">
        <v>20867</v>
      </c>
      <c r="D924">
        <v>0</v>
      </c>
      <c r="E924">
        <v>0</v>
      </c>
      <c r="F924">
        <v>4.01</v>
      </c>
      <c r="G924">
        <v>0</v>
      </c>
      <c r="H924">
        <v>1</v>
      </c>
      <c r="I924">
        <v>0</v>
      </c>
      <c r="J924">
        <v>1</v>
      </c>
      <c r="K924">
        <v>1</v>
      </c>
      <c r="L924">
        <v>0</v>
      </c>
      <c r="M924">
        <v>0</v>
      </c>
      <c r="N924">
        <v>1</v>
      </c>
      <c r="O924">
        <v>0</v>
      </c>
      <c r="P924">
        <v>1.39</v>
      </c>
      <c r="Q924">
        <v>6.98</v>
      </c>
      <c r="R924">
        <v>3.73</v>
      </c>
      <c r="S924">
        <v>4.16</v>
      </c>
      <c r="T924">
        <v>0</v>
      </c>
      <c r="U924">
        <v>0.1</v>
      </c>
    </row>
    <row r="925" spans="1:21" x14ac:dyDescent="0.25">
      <c r="A925" t="s">
        <v>8509</v>
      </c>
      <c r="B925" t="s">
        <v>8510</v>
      </c>
      <c r="C925" t="s">
        <v>20875</v>
      </c>
      <c r="D925">
        <v>0</v>
      </c>
      <c r="E925">
        <v>0</v>
      </c>
      <c r="F925">
        <v>4.1399999999999997</v>
      </c>
      <c r="G925">
        <v>0</v>
      </c>
      <c r="H925">
        <v>1</v>
      </c>
      <c r="I925">
        <v>0</v>
      </c>
      <c r="J925">
        <v>1</v>
      </c>
      <c r="K925">
        <v>1</v>
      </c>
      <c r="L925">
        <v>0</v>
      </c>
      <c r="M925">
        <v>0</v>
      </c>
      <c r="N925">
        <v>1</v>
      </c>
      <c r="O925">
        <v>0</v>
      </c>
      <c r="P925">
        <v>1.36</v>
      </c>
      <c r="Q925">
        <v>8.51</v>
      </c>
      <c r="R925">
        <v>3.78</v>
      </c>
      <c r="S925">
        <v>4.16</v>
      </c>
      <c r="T925">
        <v>0</v>
      </c>
      <c r="U925">
        <v>0.1</v>
      </c>
    </row>
    <row r="926" spans="1:21" x14ac:dyDescent="0.25">
      <c r="A926">
        <v>571</v>
      </c>
      <c r="B926" t="s">
        <v>10424</v>
      </c>
      <c r="C926" t="s">
        <v>20879</v>
      </c>
      <c r="D926">
        <v>0</v>
      </c>
      <c r="E926">
        <v>0</v>
      </c>
      <c r="F926">
        <v>4.21</v>
      </c>
      <c r="G926">
        <v>0</v>
      </c>
      <c r="H926">
        <v>0</v>
      </c>
      <c r="I926">
        <v>0</v>
      </c>
      <c r="J926">
        <v>1</v>
      </c>
      <c r="K926">
        <v>1</v>
      </c>
      <c r="L926">
        <v>0</v>
      </c>
      <c r="M926">
        <v>0</v>
      </c>
      <c r="N926">
        <v>1</v>
      </c>
      <c r="O926">
        <v>0</v>
      </c>
      <c r="P926">
        <v>1.31</v>
      </c>
      <c r="Q926">
        <v>7.26</v>
      </c>
      <c r="R926">
        <v>2.35</v>
      </c>
      <c r="S926">
        <v>4.16</v>
      </c>
      <c r="T926">
        <v>0</v>
      </c>
      <c r="U926">
        <v>0</v>
      </c>
    </row>
    <row r="927" spans="1:21" x14ac:dyDescent="0.25">
      <c r="A927">
        <v>10466</v>
      </c>
      <c r="B927" t="s">
        <v>10420</v>
      </c>
      <c r="C927" t="s">
        <v>20866</v>
      </c>
      <c r="D927">
        <v>1</v>
      </c>
      <c r="E927">
        <v>1</v>
      </c>
      <c r="F927">
        <v>4.2300000000000004</v>
      </c>
      <c r="G927">
        <v>2</v>
      </c>
      <c r="H927">
        <v>2</v>
      </c>
      <c r="I927">
        <v>0</v>
      </c>
      <c r="J927">
        <v>9</v>
      </c>
      <c r="K927">
        <v>10</v>
      </c>
      <c r="L927">
        <v>4</v>
      </c>
      <c r="M927">
        <v>1</v>
      </c>
      <c r="N927">
        <v>6</v>
      </c>
      <c r="O927">
        <v>3</v>
      </c>
      <c r="P927">
        <v>1.36</v>
      </c>
      <c r="Q927">
        <v>6</v>
      </c>
      <c r="R927">
        <v>2.5299999999999998</v>
      </c>
      <c r="S927">
        <v>4.16</v>
      </c>
      <c r="T927">
        <v>0.1</v>
      </c>
      <c r="U927">
        <v>0</v>
      </c>
    </row>
    <row r="928" spans="1:21" x14ac:dyDescent="0.25">
      <c r="A928">
        <v>10314</v>
      </c>
      <c r="B928" t="s">
        <v>9795</v>
      </c>
      <c r="C928" t="s">
        <v>20895</v>
      </c>
      <c r="D928">
        <v>8</v>
      </c>
      <c r="E928">
        <v>9</v>
      </c>
      <c r="F928">
        <v>3.96</v>
      </c>
      <c r="G928">
        <v>24</v>
      </c>
      <c r="H928">
        <v>24</v>
      </c>
      <c r="I928">
        <v>0</v>
      </c>
      <c r="J928">
        <v>135</v>
      </c>
      <c r="K928">
        <v>134</v>
      </c>
      <c r="L928">
        <v>60</v>
      </c>
      <c r="M928">
        <v>16</v>
      </c>
      <c r="N928">
        <v>103</v>
      </c>
      <c r="O928">
        <v>39</v>
      </c>
      <c r="P928">
        <v>1.28</v>
      </c>
      <c r="Q928">
        <v>6.87</v>
      </c>
      <c r="R928">
        <v>2.62</v>
      </c>
      <c r="S928">
        <v>4.16</v>
      </c>
      <c r="T928">
        <v>1.3</v>
      </c>
      <c r="U928">
        <v>1.5</v>
      </c>
    </row>
    <row r="929" spans="1:21" x14ac:dyDescent="0.25">
      <c r="A929" t="s">
        <v>7192</v>
      </c>
      <c r="B929" t="s">
        <v>7193</v>
      </c>
      <c r="C929" t="s">
        <v>20871</v>
      </c>
      <c r="D929">
        <v>0</v>
      </c>
      <c r="E929">
        <v>0</v>
      </c>
      <c r="F929">
        <v>4.13</v>
      </c>
      <c r="G929">
        <v>0</v>
      </c>
      <c r="H929">
        <v>0</v>
      </c>
      <c r="I929">
        <v>0</v>
      </c>
      <c r="J929">
        <v>1</v>
      </c>
      <c r="K929">
        <v>1</v>
      </c>
      <c r="L929">
        <v>0</v>
      </c>
      <c r="M929">
        <v>0</v>
      </c>
      <c r="N929">
        <v>1</v>
      </c>
      <c r="O929">
        <v>0</v>
      </c>
      <c r="P929">
        <v>1.35</v>
      </c>
      <c r="Q929">
        <v>6.27</v>
      </c>
      <c r="R929">
        <v>2.89</v>
      </c>
      <c r="S929">
        <v>4.16</v>
      </c>
      <c r="T929">
        <v>0</v>
      </c>
      <c r="U929">
        <v>0</v>
      </c>
    </row>
    <row r="930" spans="1:21" x14ac:dyDescent="0.25">
      <c r="A930" t="s">
        <v>7067</v>
      </c>
      <c r="B930" t="s">
        <v>7068</v>
      </c>
      <c r="C930" t="s">
        <v>20872</v>
      </c>
      <c r="D930">
        <v>0</v>
      </c>
      <c r="E930">
        <v>0</v>
      </c>
      <c r="F930">
        <v>4.09</v>
      </c>
      <c r="G930">
        <v>0</v>
      </c>
      <c r="H930">
        <v>0</v>
      </c>
      <c r="I930">
        <v>0</v>
      </c>
      <c r="J930">
        <v>1</v>
      </c>
      <c r="K930">
        <v>1</v>
      </c>
      <c r="L930">
        <v>0</v>
      </c>
      <c r="M930">
        <v>0</v>
      </c>
      <c r="N930">
        <v>1</v>
      </c>
      <c r="O930">
        <v>0</v>
      </c>
      <c r="P930">
        <v>1.35</v>
      </c>
      <c r="Q930">
        <v>7.87</v>
      </c>
      <c r="R930">
        <v>3.68</v>
      </c>
      <c r="S930">
        <v>4.16</v>
      </c>
      <c r="T930">
        <v>0</v>
      </c>
      <c r="U930">
        <v>0</v>
      </c>
    </row>
    <row r="931" spans="1:21" x14ac:dyDescent="0.25">
      <c r="A931" t="s">
        <v>10690</v>
      </c>
      <c r="B931" t="s">
        <v>10691</v>
      </c>
      <c r="C931" t="s">
        <v>20877</v>
      </c>
      <c r="D931">
        <v>0</v>
      </c>
      <c r="E931">
        <v>1</v>
      </c>
      <c r="F931">
        <v>4.24</v>
      </c>
      <c r="G931">
        <v>0</v>
      </c>
      <c r="H931">
        <v>10</v>
      </c>
      <c r="I931">
        <v>0</v>
      </c>
      <c r="J931">
        <v>10</v>
      </c>
      <c r="K931">
        <v>8</v>
      </c>
      <c r="L931">
        <v>5</v>
      </c>
      <c r="M931">
        <v>1</v>
      </c>
      <c r="N931">
        <v>11</v>
      </c>
      <c r="O931">
        <v>7</v>
      </c>
      <c r="P931">
        <v>1.52</v>
      </c>
      <c r="Q931">
        <v>9.8800000000000008</v>
      </c>
      <c r="R931">
        <v>6.43</v>
      </c>
      <c r="S931">
        <v>4.16</v>
      </c>
      <c r="T931">
        <v>0</v>
      </c>
      <c r="U931">
        <v>-0.1</v>
      </c>
    </row>
    <row r="932" spans="1:21" x14ac:dyDescent="0.25">
      <c r="A932" t="s">
        <v>9458</v>
      </c>
      <c r="B932" t="s">
        <v>9459</v>
      </c>
      <c r="C932" t="s">
        <v>20886</v>
      </c>
      <c r="D932">
        <v>0</v>
      </c>
      <c r="E932">
        <v>0</v>
      </c>
      <c r="F932">
        <v>4.01</v>
      </c>
      <c r="G932">
        <v>0</v>
      </c>
      <c r="H932">
        <v>1</v>
      </c>
      <c r="I932">
        <v>0</v>
      </c>
      <c r="J932">
        <v>1</v>
      </c>
      <c r="K932">
        <v>1</v>
      </c>
      <c r="L932">
        <v>0</v>
      </c>
      <c r="M932">
        <v>0</v>
      </c>
      <c r="N932">
        <v>1</v>
      </c>
      <c r="O932">
        <v>0</v>
      </c>
      <c r="P932">
        <v>1.36</v>
      </c>
      <c r="Q932">
        <v>8.24</v>
      </c>
      <c r="R932">
        <v>3.84</v>
      </c>
      <c r="S932">
        <v>4.16</v>
      </c>
      <c r="T932">
        <v>0</v>
      </c>
      <c r="U932">
        <v>0.1</v>
      </c>
    </row>
    <row r="933" spans="1:21" x14ac:dyDescent="0.25">
      <c r="A933">
        <v>13607</v>
      </c>
      <c r="B933" t="s">
        <v>17419</v>
      </c>
      <c r="C933" t="s">
        <v>20872</v>
      </c>
      <c r="D933">
        <v>1</v>
      </c>
      <c r="E933">
        <v>1</v>
      </c>
      <c r="F933">
        <v>4.22</v>
      </c>
      <c r="G933">
        <v>2</v>
      </c>
      <c r="H933">
        <v>2</v>
      </c>
      <c r="I933">
        <v>0</v>
      </c>
      <c r="J933">
        <v>9</v>
      </c>
      <c r="K933">
        <v>8</v>
      </c>
      <c r="L933">
        <v>4</v>
      </c>
      <c r="M933">
        <v>1</v>
      </c>
      <c r="N933">
        <v>9</v>
      </c>
      <c r="O933">
        <v>5</v>
      </c>
      <c r="P933">
        <v>1.43</v>
      </c>
      <c r="Q933">
        <v>8.9600000000000009</v>
      </c>
      <c r="R933">
        <v>4.97</v>
      </c>
      <c r="S933">
        <v>4.16</v>
      </c>
      <c r="T933">
        <v>0.1</v>
      </c>
      <c r="U933">
        <v>0</v>
      </c>
    </row>
    <row r="934" spans="1:21" x14ac:dyDescent="0.25">
      <c r="A934">
        <v>11827</v>
      </c>
      <c r="B934" t="s">
        <v>10158</v>
      </c>
      <c r="C934" t="s">
        <v>20873</v>
      </c>
      <c r="D934">
        <v>1</v>
      </c>
      <c r="E934">
        <v>1</v>
      </c>
      <c r="F934">
        <v>3.91</v>
      </c>
      <c r="G934">
        <v>0</v>
      </c>
      <c r="H934">
        <v>30</v>
      </c>
      <c r="I934">
        <v>0</v>
      </c>
      <c r="J934">
        <v>30</v>
      </c>
      <c r="K934">
        <v>26</v>
      </c>
      <c r="L934">
        <v>13</v>
      </c>
      <c r="M934">
        <v>4</v>
      </c>
      <c r="N934">
        <v>31</v>
      </c>
      <c r="O934">
        <v>14</v>
      </c>
      <c r="P934">
        <v>1.34</v>
      </c>
      <c r="Q934">
        <v>9.19</v>
      </c>
      <c r="R934">
        <v>4.07</v>
      </c>
      <c r="S934">
        <v>4.16</v>
      </c>
      <c r="T934">
        <v>0.1</v>
      </c>
      <c r="U934">
        <v>0.2</v>
      </c>
    </row>
    <row r="935" spans="1:21" x14ac:dyDescent="0.25">
      <c r="A935" t="s">
        <v>9336</v>
      </c>
      <c r="B935" t="s">
        <v>9337</v>
      </c>
      <c r="C935" t="s">
        <v>20893</v>
      </c>
      <c r="D935">
        <v>0</v>
      </c>
      <c r="E935">
        <v>0</v>
      </c>
      <c r="F935">
        <v>4.04</v>
      </c>
      <c r="G935">
        <v>0</v>
      </c>
      <c r="H935">
        <v>1</v>
      </c>
      <c r="I935">
        <v>0</v>
      </c>
      <c r="J935">
        <v>1</v>
      </c>
      <c r="K935">
        <v>1</v>
      </c>
      <c r="L935">
        <v>0</v>
      </c>
      <c r="M935">
        <v>0</v>
      </c>
      <c r="N935">
        <v>1</v>
      </c>
      <c r="O935">
        <v>0</v>
      </c>
      <c r="P935">
        <v>1.4</v>
      </c>
      <c r="Q935">
        <v>7.95</v>
      </c>
      <c r="R935">
        <v>4.1399999999999997</v>
      </c>
      <c r="S935">
        <v>4.16</v>
      </c>
      <c r="T935">
        <v>0</v>
      </c>
      <c r="U935">
        <v>0.1</v>
      </c>
    </row>
    <row r="936" spans="1:21" x14ac:dyDescent="0.25">
      <c r="A936" t="s">
        <v>22799</v>
      </c>
      <c r="B936" t="s">
        <v>22800</v>
      </c>
      <c r="C936" t="s">
        <v>20868</v>
      </c>
      <c r="D936">
        <v>0</v>
      </c>
      <c r="E936">
        <v>0</v>
      </c>
      <c r="F936">
        <v>4.0599999999999996</v>
      </c>
      <c r="G936">
        <v>0</v>
      </c>
      <c r="H936">
        <v>1</v>
      </c>
      <c r="I936">
        <v>0</v>
      </c>
      <c r="J936">
        <v>1</v>
      </c>
      <c r="K936">
        <v>1</v>
      </c>
      <c r="L936">
        <v>0</v>
      </c>
      <c r="M936">
        <v>0</v>
      </c>
      <c r="N936">
        <v>1</v>
      </c>
      <c r="O936">
        <v>0</v>
      </c>
      <c r="P936">
        <v>1.37</v>
      </c>
      <c r="Q936">
        <v>8.0500000000000007</v>
      </c>
      <c r="R936">
        <v>3.87</v>
      </c>
      <c r="S936">
        <v>4.16</v>
      </c>
      <c r="T936">
        <v>0</v>
      </c>
      <c r="U936">
        <v>0.1</v>
      </c>
    </row>
    <row r="937" spans="1:21" x14ac:dyDescent="0.25">
      <c r="A937">
        <v>12664</v>
      </c>
      <c r="B937" t="s">
        <v>6948</v>
      </c>
      <c r="C937" t="s">
        <v>20892</v>
      </c>
      <c r="D937">
        <v>6</v>
      </c>
      <c r="E937">
        <v>8</v>
      </c>
      <c r="F937">
        <v>3.99</v>
      </c>
      <c r="G937">
        <v>21</v>
      </c>
      <c r="H937">
        <v>21</v>
      </c>
      <c r="I937">
        <v>0</v>
      </c>
      <c r="J937">
        <v>122</v>
      </c>
      <c r="K937">
        <v>117</v>
      </c>
      <c r="L937">
        <v>54</v>
      </c>
      <c r="M937">
        <v>16</v>
      </c>
      <c r="N937">
        <v>108</v>
      </c>
      <c r="O937">
        <v>40</v>
      </c>
      <c r="P937">
        <v>1.29</v>
      </c>
      <c r="Q937">
        <v>7.97</v>
      </c>
      <c r="R937">
        <v>2.98</v>
      </c>
      <c r="S937">
        <v>4.16</v>
      </c>
      <c r="T937">
        <v>1.3</v>
      </c>
      <c r="U937">
        <v>1.2</v>
      </c>
    </row>
    <row r="938" spans="1:21" x14ac:dyDescent="0.25">
      <c r="A938">
        <v>5440</v>
      </c>
      <c r="B938" t="s">
        <v>10098</v>
      </c>
      <c r="C938" t="s">
        <v>20886</v>
      </c>
      <c r="D938">
        <v>0</v>
      </c>
      <c r="E938">
        <v>0</v>
      </c>
      <c r="F938">
        <v>3.98</v>
      </c>
      <c r="G938">
        <v>0</v>
      </c>
      <c r="H938">
        <v>1</v>
      </c>
      <c r="I938">
        <v>0</v>
      </c>
      <c r="J938">
        <v>1</v>
      </c>
      <c r="K938">
        <v>1</v>
      </c>
      <c r="L938">
        <v>0</v>
      </c>
      <c r="M938">
        <v>0</v>
      </c>
      <c r="N938">
        <v>1</v>
      </c>
      <c r="O938">
        <v>0</v>
      </c>
      <c r="P938">
        <v>1.34</v>
      </c>
      <c r="Q938">
        <v>8.1199999999999992</v>
      </c>
      <c r="R938">
        <v>3.66</v>
      </c>
      <c r="S938">
        <v>4.16</v>
      </c>
      <c r="T938">
        <v>0</v>
      </c>
      <c r="U938">
        <v>0.1</v>
      </c>
    </row>
    <row r="939" spans="1:21" x14ac:dyDescent="0.25">
      <c r="A939" t="s">
        <v>9924</v>
      </c>
      <c r="B939" t="s">
        <v>9925</v>
      </c>
      <c r="C939" t="s">
        <v>20892</v>
      </c>
      <c r="D939">
        <v>0</v>
      </c>
      <c r="E939">
        <v>0</v>
      </c>
      <c r="F939">
        <v>4.04</v>
      </c>
      <c r="G939">
        <v>0</v>
      </c>
      <c r="H939">
        <v>1</v>
      </c>
      <c r="I939">
        <v>0</v>
      </c>
      <c r="J939">
        <v>1</v>
      </c>
      <c r="K939">
        <v>1</v>
      </c>
      <c r="L939">
        <v>0</v>
      </c>
      <c r="M939">
        <v>0</v>
      </c>
      <c r="N939">
        <v>1</v>
      </c>
      <c r="O939">
        <v>0</v>
      </c>
      <c r="P939">
        <v>1.37</v>
      </c>
      <c r="Q939">
        <v>8.09</v>
      </c>
      <c r="R939">
        <v>3.88</v>
      </c>
      <c r="S939">
        <v>4.16</v>
      </c>
      <c r="T939">
        <v>0</v>
      </c>
      <c r="U939">
        <v>0.1</v>
      </c>
    </row>
    <row r="940" spans="1:21" x14ac:dyDescent="0.25">
      <c r="A940">
        <v>11468</v>
      </c>
      <c r="B940" t="s">
        <v>9605</v>
      </c>
      <c r="C940" t="s">
        <v>20876</v>
      </c>
      <c r="D940">
        <v>1</v>
      </c>
      <c r="E940">
        <v>1</v>
      </c>
      <c r="F940">
        <v>4.0199999999999996</v>
      </c>
      <c r="G940">
        <v>2</v>
      </c>
      <c r="H940">
        <v>2</v>
      </c>
      <c r="I940">
        <v>0</v>
      </c>
      <c r="J940">
        <v>9</v>
      </c>
      <c r="K940">
        <v>9</v>
      </c>
      <c r="L940">
        <v>4</v>
      </c>
      <c r="M940">
        <v>1</v>
      </c>
      <c r="N940">
        <v>7</v>
      </c>
      <c r="O940">
        <v>3</v>
      </c>
      <c r="P940">
        <v>1.3</v>
      </c>
      <c r="Q940">
        <v>6.57</v>
      </c>
      <c r="R940">
        <v>2.5299999999999998</v>
      </c>
      <c r="S940">
        <v>4.16</v>
      </c>
      <c r="T940">
        <v>0.1</v>
      </c>
      <c r="U940">
        <v>0.1</v>
      </c>
    </row>
    <row r="941" spans="1:21" x14ac:dyDescent="0.25">
      <c r="A941">
        <v>8130</v>
      </c>
      <c r="B941" t="s">
        <v>10319</v>
      </c>
      <c r="C941" t="s">
        <v>20869</v>
      </c>
      <c r="D941">
        <v>0</v>
      </c>
      <c r="E941">
        <v>0</v>
      </c>
      <c r="F941">
        <v>3.98</v>
      </c>
      <c r="G941">
        <v>0</v>
      </c>
      <c r="H941">
        <v>1</v>
      </c>
      <c r="I941">
        <v>0</v>
      </c>
      <c r="J941">
        <v>1</v>
      </c>
      <c r="K941">
        <v>1</v>
      </c>
      <c r="L941">
        <v>0</v>
      </c>
      <c r="M941">
        <v>0</v>
      </c>
      <c r="N941">
        <v>1</v>
      </c>
      <c r="O941">
        <v>0</v>
      </c>
      <c r="P941">
        <v>1.33</v>
      </c>
      <c r="Q941">
        <v>7.37</v>
      </c>
      <c r="R941">
        <v>3.18</v>
      </c>
      <c r="S941">
        <v>4.16</v>
      </c>
      <c r="T941">
        <v>0</v>
      </c>
      <c r="U941">
        <v>0.1</v>
      </c>
    </row>
    <row r="942" spans="1:21" x14ac:dyDescent="0.25">
      <c r="A942">
        <v>7942</v>
      </c>
      <c r="B942" t="s">
        <v>10037</v>
      </c>
      <c r="C942" t="s">
        <v>20879</v>
      </c>
      <c r="D942">
        <v>1</v>
      </c>
      <c r="E942">
        <v>2</v>
      </c>
      <c r="F942">
        <v>4.2300000000000004</v>
      </c>
      <c r="G942">
        <v>0</v>
      </c>
      <c r="H942">
        <v>30</v>
      </c>
      <c r="I942">
        <v>0</v>
      </c>
      <c r="J942">
        <v>30</v>
      </c>
      <c r="K942">
        <v>31</v>
      </c>
      <c r="L942">
        <v>14</v>
      </c>
      <c r="M942">
        <v>3</v>
      </c>
      <c r="N942">
        <v>26</v>
      </c>
      <c r="O942">
        <v>11</v>
      </c>
      <c r="P942">
        <v>1.4</v>
      </c>
      <c r="Q942">
        <v>7.69</v>
      </c>
      <c r="R942">
        <v>3.43</v>
      </c>
      <c r="S942">
        <v>4.16</v>
      </c>
      <c r="T942">
        <v>0.1</v>
      </c>
      <c r="U942">
        <v>0.2</v>
      </c>
    </row>
    <row r="943" spans="1:21" x14ac:dyDescent="0.25">
      <c r="A943">
        <v>1989</v>
      </c>
      <c r="B943" t="s">
        <v>10108</v>
      </c>
      <c r="C943" t="s">
        <v>20890</v>
      </c>
      <c r="D943">
        <v>0</v>
      </c>
      <c r="E943">
        <v>0</v>
      </c>
      <c r="F943">
        <v>4.09</v>
      </c>
      <c r="G943">
        <v>0</v>
      </c>
      <c r="H943">
        <v>0</v>
      </c>
      <c r="I943">
        <v>0</v>
      </c>
      <c r="J943">
        <v>1</v>
      </c>
      <c r="K943">
        <v>1</v>
      </c>
      <c r="L943">
        <v>0</v>
      </c>
      <c r="M943">
        <v>0</v>
      </c>
      <c r="N943">
        <v>1</v>
      </c>
      <c r="O943">
        <v>0</v>
      </c>
      <c r="P943">
        <v>1.31</v>
      </c>
      <c r="Q943">
        <v>7.11</v>
      </c>
      <c r="R943">
        <v>2.69</v>
      </c>
      <c r="S943">
        <v>4.16</v>
      </c>
      <c r="T943">
        <v>0</v>
      </c>
      <c r="U943">
        <v>0</v>
      </c>
    </row>
    <row r="944" spans="1:21" x14ac:dyDescent="0.25">
      <c r="A944">
        <v>5436</v>
      </c>
      <c r="B944" t="s">
        <v>10146</v>
      </c>
      <c r="C944" t="s">
        <v>20883</v>
      </c>
      <c r="D944">
        <v>0</v>
      </c>
      <c r="E944">
        <v>0</v>
      </c>
      <c r="F944">
        <v>3.93</v>
      </c>
      <c r="G944">
        <v>0</v>
      </c>
      <c r="H944">
        <v>1</v>
      </c>
      <c r="I944">
        <v>0</v>
      </c>
      <c r="J944">
        <v>1</v>
      </c>
      <c r="K944">
        <v>1</v>
      </c>
      <c r="L944">
        <v>0</v>
      </c>
      <c r="M944">
        <v>0</v>
      </c>
      <c r="N944">
        <v>1</v>
      </c>
      <c r="O944">
        <v>0</v>
      </c>
      <c r="P944">
        <v>1.26</v>
      </c>
      <c r="Q944">
        <v>7.23</v>
      </c>
      <c r="R944">
        <v>2.4</v>
      </c>
      <c r="S944">
        <v>4.17</v>
      </c>
      <c r="T944">
        <v>0</v>
      </c>
      <c r="U944">
        <v>0.1</v>
      </c>
    </row>
    <row r="945" spans="1:21" x14ac:dyDescent="0.25">
      <c r="A945">
        <v>2886</v>
      </c>
      <c r="B945" t="s">
        <v>10307</v>
      </c>
      <c r="C945" t="s">
        <v>20895</v>
      </c>
      <c r="D945">
        <v>0</v>
      </c>
      <c r="E945">
        <v>0</v>
      </c>
      <c r="F945">
        <v>3.84</v>
      </c>
      <c r="G945">
        <v>0</v>
      </c>
      <c r="H945">
        <v>1</v>
      </c>
      <c r="I945">
        <v>0</v>
      </c>
      <c r="J945">
        <v>1</v>
      </c>
      <c r="K945">
        <v>1</v>
      </c>
      <c r="L945">
        <v>0</v>
      </c>
      <c r="M945">
        <v>0</v>
      </c>
      <c r="N945">
        <v>1</v>
      </c>
      <c r="O945">
        <v>0</v>
      </c>
      <c r="P945">
        <v>1.31</v>
      </c>
      <c r="Q945">
        <v>7.75</v>
      </c>
      <c r="R945">
        <v>3.38</v>
      </c>
      <c r="S945">
        <v>4.17</v>
      </c>
      <c r="T945">
        <v>0</v>
      </c>
      <c r="U945">
        <v>0.1</v>
      </c>
    </row>
    <row r="946" spans="1:21" x14ac:dyDescent="0.25">
      <c r="A946" t="s">
        <v>9699</v>
      </c>
      <c r="B946" t="s">
        <v>9700</v>
      </c>
      <c r="C946" t="s">
        <v>20893</v>
      </c>
      <c r="D946">
        <v>0</v>
      </c>
      <c r="E946">
        <v>0</v>
      </c>
      <c r="F946">
        <v>4.07</v>
      </c>
      <c r="G946">
        <v>0</v>
      </c>
      <c r="H946">
        <v>1</v>
      </c>
      <c r="I946">
        <v>0</v>
      </c>
      <c r="J946">
        <v>1</v>
      </c>
      <c r="K946">
        <v>1</v>
      </c>
      <c r="L946">
        <v>0</v>
      </c>
      <c r="M946">
        <v>0</v>
      </c>
      <c r="N946">
        <v>1</v>
      </c>
      <c r="O946">
        <v>0</v>
      </c>
      <c r="P946">
        <v>1.36</v>
      </c>
      <c r="Q946">
        <v>7.11</v>
      </c>
      <c r="R946">
        <v>3.28</v>
      </c>
      <c r="S946">
        <v>4.17</v>
      </c>
      <c r="T946">
        <v>0</v>
      </c>
      <c r="U946">
        <v>0.1</v>
      </c>
    </row>
    <row r="947" spans="1:21" x14ac:dyDescent="0.25">
      <c r="A947" t="s">
        <v>8469</v>
      </c>
      <c r="B947" t="s">
        <v>8470</v>
      </c>
      <c r="C947" t="s">
        <v>20886</v>
      </c>
      <c r="D947">
        <v>0</v>
      </c>
      <c r="E947">
        <v>0</v>
      </c>
      <c r="F947">
        <v>4.03</v>
      </c>
      <c r="G947">
        <v>0</v>
      </c>
      <c r="H947">
        <v>10</v>
      </c>
      <c r="I947">
        <v>0</v>
      </c>
      <c r="J947">
        <v>10</v>
      </c>
      <c r="K947">
        <v>9</v>
      </c>
      <c r="L947">
        <v>4</v>
      </c>
      <c r="M947">
        <v>1</v>
      </c>
      <c r="N947">
        <v>9</v>
      </c>
      <c r="O947">
        <v>4</v>
      </c>
      <c r="P947">
        <v>1.36</v>
      </c>
      <c r="Q947">
        <v>8.3699999999999992</v>
      </c>
      <c r="R947">
        <v>3.93</v>
      </c>
      <c r="S947">
        <v>4.17</v>
      </c>
      <c r="T947">
        <v>0</v>
      </c>
      <c r="U947">
        <v>0</v>
      </c>
    </row>
    <row r="948" spans="1:21" x14ac:dyDescent="0.25">
      <c r="A948" t="s">
        <v>22801</v>
      </c>
      <c r="B948" t="s">
        <v>22802</v>
      </c>
      <c r="C948" t="s">
        <v>20895</v>
      </c>
      <c r="D948">
        <v>0</v>
      </c>
      <c r="E948">
        <v>0</v>
      </c>
      <c r="F948">
        <v>3.9</v>
      </c>
      <c r="G948">
        <v>0</v>
      </c>
      <c r="H948">
        <v>1</v>
      </c>
      <c r="I948">
        <v>0</v>
      </c>
      <c r="J948">
        <v>1</v>
      </c>
      <c r="K948">
        <v>1</v>
      </c>
      <c r="L948">
        <v>0</v>
      </c>
      <c r="M948">
        <v>0</v>
      </c>
      <c r="N948">
        <v>1</v>
      </c>
      <c r="O948">
        <v>0</v>
      </c>
      <c r="P948">
        <v>1.36</v>
      </c>
      <c r="Q948">
        <v>7.52</v>
      </c>
      <c r="R948">
        <v>3.8</v>
      </c>
      <c r="S948">
        <v>4.17</v>
      </c>
      <c r="T948">
        <v>0</v>
      </c>
      <c r="U948">
        <v>0.1</v>
      </c>
    </row>
    <row r="949" spans="1:21" x14ac:dyDescent="0.25">
      <c r="A949" t="s">
        <v>22803</v>
      </c>
      <c r="B949" t="s">
        <v>22804</v>
      </c>
      <c r="C949" t="s">
        <v>20868</v>
      </c>
      <c r="D949">
        <v>0</v>
      </c>
      <c r="E949">
        <v>0</v>
      </c>
      <c r="F949">
        <v>4.04</v>
      </c>
      <c r="G949">
        <v>0</v>
      </c>
      <c r="H949">
        <v>1</v>
      </c>
      <c r="I949">
        <v>0</v>
      </c>
      <c r="J949">
        <v>1</v>
      </c>
      <c r="K949">
        <v>1</v>
      </c>
      <c r="L949">
        <v>0</v>
      </c>
      <c r="M949">
        <v>0</v>
      </c>
      <c r="N949">
        <v>1</v>
      </c>
      <c r="O949">
        <v>0</v>
      </c>
      <c r="P949">
        <v>1.35</v>
      </c>
      <c r="Q949">
        <v>7.69</v>
      </c>
      <c r="R949">
        <v>3.52</v>
      </c>
      <c r="S949">
        <v>4.17</v>
      </c>
      <c r="T949">
        <v>0</v>
      </c>
      <c r="U949">
        <v>0.1</v>
      </c>
    </row>
    <row r="950" spans="1:21" x14ac:dyDescent="0.25">
      <c r="A950" t="s">
        <v>8088</v>
      </c>
      <c r="B950" t="s">
        <v>8089</v>
      </c>
      <c r="C950" t="s">
        <v>20876</v>
      </c>
      <c r="D950">
        <v>0</v>
      </c>
      <c r="E950">
        <v>0</v>
      </c>
      <c r="F950">
        <v>4.04</v>
      </c>
      <c r="G950">
        <v>0</v>
      </c>
      <c r="H950">
        <v>0</v>
      </c>
      <c r="I950">
        <v>0</v>
      </c>
      <c r="J950">
        <v>1</v>
      </c>
      <c r="K950">
        <v>1</v>
      </c>
      <c r="L950">
        <v>0</v>
      </c>
      <c r="M950">
        <v>0</v>
      </c>
      <c r="N950">
        <v>1</v>
      </c>
      <c r="O950">
        <v>0</v>
      </c>
      <c r="P950">
        <v>1.32</v>
      </c>
      <c r="Q950">
        <v>7.18</v>
      </c>
      <c r="R950">
        <v>2.98</v>
      </c>
      <c r="S950">
        <v>4.17</v>
      </c>
      <c r="T950">
        <v>0</v>
      </c>
      <c r="U950">
        <v>0</v>
      </c>
    </row>
    <row r="951" spans="1:21" x14ac:dyDescent="0.25">
      <c r="A951">
        <v>8895</v>
      </c>
      <c r="B951" t="s">
        <v>9630</v>
      </c>
      <c r="C951" t="s">
        <v>20892</v>
      </c>
      <c r="D951">
        <v>0</v>
      </c>
      <c r="E951">
        <v>0</v>
      </c>
      <c r="F951">
        <v>3.99</v>
      </c>
      <c r="G951">
        <v>0</v>
      </c>
      <c r="H951">
        <v>1</v>
      </c>
      <c r="I951">
        <v>0</v>
      </c>
      <c r="J951">
        <v>1</v>
      </c>
      <c r="K951">
        <v>1</v>
      </c>
      <c r="L951">
        <v>0</v>
      </c>
      <c r="M951">
        <v>0</v>
      </c>
      <c r="N951">
        <v>1</v>
      </c>
      <c r="O951">
        <v>0</v>
      </c>
      <c r="P951">
        <v>1.39</v>
      </c>
      <c r="Q951">
        <v>8.2899999999999991</v>
      </c>
      <c r="R951">
        <v>4.2300000000000004</v>
      </c>
      <c r="S951">
        <v>4.17</v>
      </c>
      <c r="T951">
        <v>0</v>
      </c>
      <c r="U951">
        <v>0.1</v>
      </c>
    </row>
    <row r="952" spans="1:21" x14ac:dyDescent="0.25">
      <c r="A952" t="s">
        <v>9334</v>
      </c>
      <c r="B952" t="s">
        <v>9335</v>
      </c>
      <c r="C952" t="s">
        <v>20874</v>
      </c>
      <c r="D952">
        <v>0</v>
      </c>
      <c r="E952">
        <v>0</v>
      </c>
      <c r="F952">
        <v>4.18</v>
      </c>
      <c r="G952">
        <v>0</v>
      </c>
      <c r="H952">
        <v>0</v>
      </c>
      <c r="I952">
        <v>0</v>
      </c>
      <c r="J952">
        <v>1</v>
      </c>
      <c r="K952">
        <v>1</v>
      </c>
      <c r="L952">
        <v>0</v>
      </c>
      <c r="M952">
        <v>0</v>
      </c>
      <c r="N952">
        <v>1</v>
      </c>
      <c r="O952">
        <v>0</v>
      </c>
      <c r="P952">
        <v>1.33</v>
      </c>
      <c r="Q952">
        <v>6.93</v>
      </c>
      <c r="R952">
        <v>2.81</v>
      </c>
      <c r="S952">
        <v>4.17</v>
      </c>
      <c r="T952">
        <v>0</v>
      </c>
      <c r="U952">
        <v>0</v>
      </c>
    </row>
    <row r="953" spans="1:21" x14ac:dyDescent="0.25">
      <c r="A953">
        <v>1938</v>
      </c>
      <c r="B953" t="s">
        <v>9992</v>
      </c>
      <c r="C953" t="s">
        <v>20880</v>
      </c>
      <c r="D953">
        <v>0</v>
      </c>
      <c r="E953">
        <v>0</v>
      </c>
      <c r="F953">
        <v>4.04</v>
      </c>
      <c r="G953">
        <v>0</v>
      </c>
      <c r="H953">
        <v>1</v>
      </c>
      <c r="I953">
        <v>0</v>
      </c>
      <c r="J953">
        <v>1</v>
      </c>
      <c r="K953">
        <v>1</v>
      </c>
      <c r="L953">
        <v>0</v>
      </c>
      <c r="M953">
        <v>0</v>
      </c>
      <c r="N953">
        <v>1</v>
      </c>
      <c r="O953">
        <v>0</v>
      </c>
      <c r="P953">
        <v>1.25</v>
      </c>
      <c r="Q953">
        <v>6.19</v>
      </c>
      <c r="R953">
        <v>1.62</v>
      </c>
      <c r="S953">
        <v>4.17</v>
      </c>
      <c r="T953">
        <v>0</v>
      </c>
      <c r="U953">
        <v>0.1</v>
      </c>
    </row>
    <row r="954" spans="1:21" x14ac:dyDescent="0.25">
      <c r="A954">
        <v>7410</v>
      </c>
      <c r="B954" t="s">
        <v>10303</v>
      </c>
      <c r="C954" t="s">
        <v>20873</v>
      </c>
      <c r="D954">
        <v>10</v>
      </c>
      <c r="E954">
        <v>9</v>
      </c>
      <c r="F954">
        <v>3.97</v>
      </c>
      <c r="G954">
        <v>28</v>
      </c>
      <c r="H954">
        <v>28</v>
      </c>
      <c r="I954">
        <v>0</v>
      </c>
      <c r="J954">
        <v>155</v>
      </c>
      <c r="K954">
        <v>151</v>
      </c>
      <c r="L954">
        <v>68</v>
      </c>
      <c r="M954">
        <v>21</v>
      </c>
      <c r="N954">
        <v>132</v>
      </c>
      <c r="O954">
        <v>48</v>
      </c>
      <c r="P954">
        <v>1.29</v>
      </c>
      <c r="Q954">
        <v>7.66</v>
      </c>
      <c r="R954">
        <v>2.79</v>
      </c>
      <c r="S954">
        <v>4.17</v>
      </c>
      <c r="T954">
        <v>1.8</v>
      </c>
      <c r="U954">
        <v>2.2000000000000002</v>
      </c>
    </row>
    <row r="955" spans="1:21" x14ac:dyDescent="0.25">
      <c r="A955" t="s">
        <v>8724</v>
      </c>
      <c r="B955" t="s">
        <v>8725</v>
      </c>
      <c r="C955" t="s">
        <v>1</v>
      </c>
      <c r="D955">
        <v>0</v>
      </c>
      <c r="E955">
        <v>0</v>
      </c>
      <c r="F955">
        <v>4.03</v>
      </c>
      <c r="G955">
        <v>0</v>
      </c>
      <c r="H955">
        <v>1</v>
      </c>
      <c r="I955">
        <v>0</v>
      </c>
      <c r="J955">
        <v>1</v>
      </c>
      <c r="K955">
        <v>1</v>
      </c>
      <c r="L955">
        <v>0</v>
      </c>
      <c r="M955">
        <v>0</v>
      </c>
      <c r="N955">
        <v>1</v>
      </c>
      <c r="O955">
        <v>0</v>
      </c>
      <c r="P955">
        <v>1.36</v>
      </c>
      <c r="Q955">
        <v>7.56</v>
      </c>
      <c r="R955">
        <v>3.56</v>
      </c>
      <c r="S955">
        <v>4.17</v>
      </c>
      <c r="T955">
        <v>0</v>
      </c>
      <c r="U955">
        <v>0.1</v>
      </c>
    </row>
    <row r="956" spans="1:21" x14ac:dyDescent="0.25">
      <c r="A956" t="s">
        <v>7769</v>
      </c>
      <c r="B956" t="s">
        <v>7770</v>
      </c>
      <c r="C956" t="s">
        <v>20866</v>
      </c>
      <c r="D956">
        <v>0</v>
      </c>
      <c r="E956">
        <v>0</v>
      </c>
      <c r="F956">
        <v>4.21</v>
      </c>
      <c r="G956">
        <v>0</v>
      </c>
      <c r="H956">
        <v>0</v>
      </c>
      <c r="I956">
        <v>0</v>
      </c>
      <c r="J956">
        <v>1</v>
      </c>
      <c r="K956">
        <v>1</v>
      </c>
      <c r="L956">
        <v>0</v>
      </c>
      <c r="M956">
        <v>0</v>
      </c>
      <c r="N956">
        <v>1</v>
      </c>
      <c r="O956">
        <v>0</v>
      </c>
      <c r="P956">
        <v>1.35</v>
      </c>
      <c r="Q956">
        <v>6.73</v>
      </c>
      <c r="R956">
        <v>2.77</v>
      </c>
      <c r="S956">
        <v>4.17</v>
      </c>
      <c r="T956">
        <v>0</v>
      </c>
      <c r="U956">
        <v>0</v>
      </c>
    </row>
    <row r="957" spans="1:21" x14ac:dyDescent="0.25">
      <c r="A957" t="s">
        <v>10156</v>
      </c>
      <c r="B957" t="s">
        <v>10157</v>
      </c>
      <c r="C957" t="s">
        <v>20890</v>
      </c>
      <c r="D957">
        <v>0</v>
      </c>
      <c r="E957">
        <v>0</v>
      </c>
      <c r="F957">
        <v>4.0199999999999996</v>
      </c>
      <c r="G957">
        <v>0</v>
      </c>
      <c r="H957">
        <v>1</v>
      </c>
      <c r="I957">
        <v>0</v>
      </c>
      <c r="J957">
        <v>1</v>
      </c>
      <c r="K957">
        <v>1</v>
      </c>
      <c r="L957">
        <v>0</v>
      </c>
      <c r="M957">
        <v>0</v>
      </c>
      <c r="N957">
        <v>1</v>
      </c>
      <c r="O957">
        <v>0</v>
      </c>
      <c r="P957">
        <v>1.37</v>
      </c>
      <c r="Q957">
        <v>7.69</v>
      </c>
      <c r="R957">
        <v>3.75</v>
      </c>
      <c r="S957">
        <v>4.17</v>
      </c>
      <c r="T957">
        <v>0</v>
      </c>
      <c r="U957">
        <v>0.1</v>
      </c>
    </row>
    <row r="958" spans="1:21" x14ac:dyDescent="0.25">
      <c r="A958" t="s">
        <v>9635</v>
      </c>
      <c r="B958" t="s">
        <v>9636</v>
      </c>
      <c r="C958" t="s">
        <v>20871</v>
      </c>
      <c r="D958">
        <v>0</v>
      </c>
      <c r="E958">
        <v>0</v>
      </c>
      <c r="F958">
        <v>4.1500000000000004</v>
      </c>
      <c r="G958">
        <v>0</v>
      </c>
      <c r="H958">
        <v>0</v>
      </c>
      <c r="I958">
        <v>0</v>
      </c>
      <c r="J958">
        <v>1</v>
      </c>
      <c r="K958">
        <v>1</v>
      </c>
      <c r="L958">
        <v>0</v>
      </c>
      <c r="M958">
        <v>0</v>
      </c>
      <c r="N958">
        <v>1</v>
      </c>
      <c r="O958">
        <v>0</v>
      </c>
      <c r="P958">
        <v>1.35</v>
      </c>
      <c r="Q958">
        <v>6.43</v>
      </c>
      <c r="R958">
        <v>2.95</v>
      </c>
      <c r="S958">
        <v>4.17</v>
      </c>
      <c r="T958">
        <v>0</v>
      </c>
      <c r="U958">
        <v>0</v>
      </c>
    </row>
    <row r="959" spans="1:21" x14ac:dyDescent="0.25">
      <c r="A959" t="s">
        <v>10015</v>
      </c>
      <c r="B959" t="s">
        <v>10016</v>
      </c>
      <c r="C959" t="s">
        <v>20884</v>
      </c>
      <c r="D959">
        <v>0</v>
      </c>
      <c r="E959">
        <v>0</v>
      </c>
      <c r="F959">
        <v>4.07</v>
      </c>
      <c r="G959">
        <v>0</v>
      </c>
      <c r="H959">
        <v>1</v>
      </c>
      <c r="I959">
        <v>0</v>
      </c>
      <c r="J959">
        <v>1</v>
      </c>
      <c r="K959">
        <v>1</v>
      </c>
      <c r="L959">
        <v>0</v>
      </c>
      <c r="M959">
        <v>0</v>
      </c>
      <c r="N959">
        <v>1</v>
      </c>
      <c r="O959">
        <v>0</v>
      </c>
      <c r="P959">
        <v>1.4</v>
      </c>
      <c r="Q959">
        <v>8.25</v>
      </c>
      <c r="R959">
        <v>4.09</v>
      </c>
      <c r="S959">
        <v>4.17</v>
      </c>
      <c r="T959">
        <v>0</v>
      </c>
      <c r="U959">
        <v>0.1</v>
      </c>
    </row>
    <row r="960" spans="1:21" x14ac:dyDescent="0.25">
      <c r="A960">
        <v>13050</v>
      </c>
      <c r="B960" t="s">
        <v>9563</v>
      </c>
      <c r="C960" t="s">
        <v>20870</v>
      </c>
      <c r="D960">
        <v>10</v>
      </c>
      <c r="E960">
        <v>12</v>
      </c>
      <c r="F960">
        <v>4.0199999999999996</v>
      </c>
      <c r="G960">
        <v>31</v>
      </c>
      <c r="H960">
        <v>31</v>
      </c>
      <c r="I960">
        <v>0</v>
      </c>
      <c r="J960">
        <v>188</v>
      </c>
      <c r="K960">
        <v>184</v>
      </c>
      <c r="L960">
        <v>84</v>
      </c>
      <c r="M960">
        <v>25</v>
      </c>
      <c r="N960">
        <v>154</v>
      </c>
      <c r="O960">
        <v>54</v>
      </c>
      <c r="P960">
        <v>1.27</v>
      </c>
      <c r="Q960">
        <v>7.36</v>
      </c>
      <c r="R960">
        <v>2.58</v>
      </c>
      <c r="S960">
        <v>4.18</v>
      </c>
      <c r="T960">
        <v>2.1</v>
      </c>
      <c r="U960">
        <v>2</v>
      </c>
    </row>
    <row r="961" spans="1:21" x14ac:dyDescent="0.25">
      <c r="A961" t="s">
        <v>6406</v>
      </c>
      <c r="B961" t="s">
        <v>6407</v>
      </c>
      <c r="C961" t="s">
        <v>20887</v>
      </c>
      <c r="D961">
        <v>0</v>
      </c>
      <c r="E961">
        <v>0</v>
      </c>
      <c r="F961">
        <v>3.99</v>
      </c>
      <c r="G961">
        <v>0</v>
      </c>
      <c r="H961">
        <v>1</v>
      </c>
      <c r="I961">
        <v>0</v>
      </c>
      <c r="J961">
        <v>1</v>
      </c>
      <c r="K961">
        <v>1</v>
      </c>
      <c r="L961">
        <v>0</v>
      </c>
      <c r="M961">
        <v>0</v>
      </c>
      <c r="N961">
        <v>1</v>
      </c>
      <c r="O961">
        <v>0</v>
      </c>
      <c r="P961">
        <v>1.32</v>
      </c>
      <c r="Q961">
        <v>7.25</v>
      </c>
      <c r="R961">
        <v>3.04</v>
      </c>
      <c r="S961">
        <v>4.18</v>
      </c>
      <c r="T961">
        <v>0</v>
      </c>
      <c r="U961">
        <v>0.1</v>
      </c>
    </row>
    <row r="962" spans="1:21" x14ac:dyDescent="0.25">
      <c r="A962" t="s">
        <v>9095</v>
      </c>
      <c r="B962" t="s">
        <v>9096</v>
      </c>
      <c r="C962" t="s">
        <v>20889</v>
      </c>
      <c r="D962">
        <v>0</v>
      </c>
      <c r="E962">
        <v>0</v>
      </c>
      <c r="F962">
        <v>4.04</v>
      </c>
      <c r="G962">
        <v>0</v>
      </c>
      <c r="H962">
        <v>0</v>
      </c>
      <c r="I962">
        <v>0</v>
      </c>
      <c r="J962">
        <v>1</v>
      </c>
      <c r="K962">
        <v>1</v>
      </c>
      <c r="L962">
        <v>0</v>
      </c>
      <c r="M962">
        <v>0</v>
      </c>
      <c r="N962">
        <v>1</v>
      </c>
      <c r="O962">
        <v>0</v>
      </c>
      <c r="P962">
        <v>1.25</v>
      </c>
      <c r="Q962">
        <v>6.35</v>
      </c>
      <c r="R962">
        <v>1.98</v>
      </c>
      <c r="S962">
        <v>4.18</v>
      </c>
      <c r="T962">
        <v>0</v>
      </c>
      <c r="U962">
        <v>0</v>
      </c>
    </row>
    <row r="963" spans="1:21" x14ac:dyDescent="0.25">
      <c r="A963">
        <v>6316</v>
      </c>
      <c r="B963" t="s">
        <v>10664</v>
      </c>
      <c r="C963" t="s">
        <v>20867</v>
      </c>
      <c r="D963">
        <v>7</v>
      </c>
      <c r="E963">
        <v>8</v>
      </c>
      <c r="F963">
        <v>4.09</v>
      </c>
      <c r="G963">
        <v>23</v>
      </c>
      <c r="H963">
        <v>23</v>
      </c>
      <c r="I963">
        <v>0</v>
      </c>
      <c r="J963">
        <v>128</v>
      </c>
      <c r="K963">
        <v>130</v>
      </c>
      <c r="L963">
        <v>58</v>
      </c>
      <c r="M963">
        <v>14</v>
      </c>
      <c r="N963">
        <v>96</v>
      </c>
      <c r="O963">
        <v>43</v>
      </c>
      <c r="P963">
        <v>1.35</v>
      </c>
      <c r="Q963">
        <v>6.71</v>
      </c>
      <c r="R963">
        <v>3</v>
      </c>
      <c r="S963">
        <v>4.18</v>
      </c>
      <c r="T963">
        <v>1</v>
      </c>
      <c r="U963">
        <v>1.1000000000000001</v>
      </c>
    </row>
    <row r="964" spans="1:21" x14ac:dyDescent="0.25">
      <c r="A964" t="s">
        <v>7104</v>
      </c>
      <c r="B964" t="s">
        <v>7105</v>
      </c>
      <c r="C964" t="s">
        <v>20888</v>
      </c>
      <c r="D964">
        <v>0</v>
      </c>
      <c r="E964">
        <v>1</v>
      </c>
      <c r="F964">
        <v>3.88</v>
      </c>
      <c r="G964">
        <v>0</v>
      </c>
      <c r="H964">
        <v>10</v>
      </c>
      <c r="I964">
        <v>0</v>
      </c>
      <c r="J964">
        <v>10</v>
      </c>
      <c r="K964">
        <v>10</v>
      </c>
      <c r="L964">
        <v>4</v>
      </c>
      <c r="M964">
        <v>1</v>
      </c>
      <c r="N964">
        <v>8</v>
      </c>
      <c r="O964">
        <v>3</v>
      </c>
      <c r="P964">
        <v>1.31</v>
      </c>
      <c r="Q964">
        <v>6.81</v>
      </c>
      <c r="R964">
        <v>2.97</v>
      </c>
      <c r="S964">
        <v>4.18</v>
      </c>
      <c r="T964">
        <v>0</v>
      </c>
      <c r="U964">
        <v>0</v>
      </c>
    </row>
    <row r="965" spans="1:21" x14ac:dyDescent="0.25">
      <c r="A965">
        <v>8678</v>
      </c>
      <c r="B965" t="s">
        <v>10638</v>
      </c>
      <c r="C965" t="s">
        <v>20876</v>
      </c>
      <c r="D965">
        <v>0</v>
      </c>
      <c r="E965">
        <v>0</v>
      </c>
      <c r="F965">
        <v>4.0599999999999996</v>
      </c>
      <c r="G965">
        <v>0</v>
      </c>
      <c r="H965">
        <v>0</v>
      </c>
      <c r="I965">
        <v>0</v>
      </c>
      <c r="J965">
        <v>1</v>
      </c>
      <c r="K965">
        <v>1</v>
      </c>
      <c r="L965">
        <v>0</v>
      </c>
      <c r="M965">
        <v>0</v>
      </c>
      <c r="N965">
        <v>1</v>
      </c>
      <c r="O965">
        <v>0</v>
      </c>
      <c r="P965">
        <v>1.36</v>
      </c>
      <c r="Q965">
        <v>6.07</v>
      </c>
      <c r="R965">
        <v>2.83</v>
      </c>
      <c r="S965">
        <v>4.18</v>
      </c>
      <c r="T965">
        <v>0</v>
      </c>
      <c r="U965">
        <v>0</v>
      </c>
    </row>
    <row r="966" spans="1:21" x14ac:dyDescent="0.25">
      <c r="A966" t="s">
        <v>8660</v>
      </c>
      <c r="B966" t="s">
        <v>8661</v>
      </c>
      <c r="C966" t="s">
        <v>20888</v>
      </c>
      <c r="D966">
        <v>0</v>
      </c>
      <c r="E966">
        <v>0</v>
      </c>
      <c r="F966">
        <v>3.96</v>
      </c>
      <c r="G966">
        <v>0</v>
      </c>
      <c r="H966">
        <v>0</v>
      </c>
      <c r="I966">
        <v>0</v>
      </c>
      <c r="J966">
        <v>1</v>
      </c>
      <c r="K966">
        <v>1</v>
      </c>
      <c r="L966">
        <v>0</v>
      </c>
      <c r="M966">
        <v>0</v>
      </c>
      <c r="N966">
        <v>1</v>
      </c>
      <c r="O966">
        <v>0</v>
      </c>
      <c r="P966">
        <v>1.34</v>
      </c>
      <c r="Q966">
        <v>7.73</v>
      </c>
      <c r="R966">
        <v>3.7</v>
      </c>
      <c r="S966">
        <v>4.18</v>
      </c>
      <c r="T966">
        <v>0</v>
      </c>
      <c r="U966">
        <v>0</v>
      </c>
    </row>
    <row r="967" spans="1:21" x14ac:dyDescent="0.25">
      <c r="A967" t="s">
        <v>7451</v>
      </c>
      <c r="B967" t="s">
        <v>7452</v>
      </c>
      <c r="C967" t="s">
        <v>20870</v>
      </c>
      <c r="D967">
        <v>0</v>
      </c>
      <c r="E967">
        <v>0</v>
      </c>
      <c r="F967">
        <v>3.95</v>
      </c>
      <c r="G967">
        <v>0</v>
      </c>
      <c r="H967">
        <v>0</v>
      </c>
      <c r="I967">
        <v>0</v>
      </c>
      <c r="J967">
        <v>1</v>
      </c>
      <c r="K967">
        <v>1</v>
      </c>
      <c r="L967">
        <v>0</v>
      </c>
      <c r="M967">
        <v>0</v>
      </c>
      <c r="N967">
        <v>1</v>
      </c>
      <c r="O967">
        <v>0</v>
      </c>
      <c r="P967">
        <v>1.29</v>
      </c>
      <c r="Q967">
        <v>7.51</v>
      </c>
      <c r="R967">
        <v>2.91</v>
      </c>
      <c r="S967">
        <v>4.18</v>
      </c>
      <c r="T967">
        <v>0</v>
      </c>
      <c r="U967">
        <v>0</v>
      </c>
    </row>
    <row r="968" spans="1:21" x14ac:dyDescent="0.25">
      <c r="A968">
        <v>10938</v>
      </c>
      <c r="B968" t="s">
        <v>22805</v>
      </c>
      <c r="C968" t="s">
        <v>20892</v>
      </c>
      <c r="D968">
        <v>0</v>
      </c>
      <c r="E968">
        <v>0</v>
      </c>
      <c r="F968">
        <v>3.99</v>
      </c>
      <c r="G968">
        <v>0</v>
      </c>
      <c r="H968">
        <v>1</v>
      </c>
      <c r="I968">
        <v>0</v>
      </c>
      <c r="J968">
        <v>1</v>
      </c>
      <c r="K968">
        <v>1</v>
      </c>
      <c r="L968">
        <v>0</v>
      </c>
      <c r="M968">
        <v>0</v>
      </c>
      <c r="N968">
        <v>1</v>
      </c>
      <c r="O968">
        <v>0</v>
      </c>
      <c r="P968">
        <v>1.33</v>
      </c>
      <c r="Q968">
        <v>6.62</v>
      </c>
      <c r="R968">
        <v>2.86</v>
      </c>
      <c r="S968">
        <v>4.18</v>
      </c>
      <c r="T968">
        <v>0</v>
      </c>
      <c r="U968">
        <v>0.1</v>
      </c>
    </row>
    <row r="969" spans="1:21" x14ac:dyDescent="0.25">
      <c r="A969" t="s">
        <v>10273</v>
      </c>
      <c r="B969" t="s">
        <v>10274</v>
      </c>
      <c r="C969" t="s">
        <v>20885</v>
      </c>
      <c r="D969">
        <v>0</v>
      </c>
      <c r="E969">
        <v>0</v>
      </c>
      <c r="F969">
        <v>4.1500000000000004</v>
      </c>
      <c r="G969">
        <v>0</v>
      </c>
      <c r="H969">
        <v>1</v>
      </c>
      <c r="I969">
        <v>0</v>
      </c>
      <c r="J969">
        <v>1</v>
      </c>
      <c r="K969">
        <v>1</v>
      </c>
      <c r="L969">
        <v>0</v>
      </c>
      <c r="M969">
        <v>0</v>
      </c>
      <c r="N969">
        <v>1</v>
      </c>
      <c r="O969">
        <v>1</v>
      </c>
      <c r="P969">
        <v>1.43</v>
      </c>
      <c r="Q969">
        <v>8.1199999999999992</v>
      </c>
      <c r="R969">
        <v>4.5</v>
      </c>
      <c r="S969">
        <v>4.18</v>
      </c>
      <c r="T969">
        <v>0</v>
      </c>
      <c r="U969">
        <v>-0.1</v>
      </c>
    </row>
    <row r="970" spans="1:21" x14ac:dyDescent="0.25">
      <c r="A970" t="s">
        <v>9201</v>
      </c>
      <c r="B970" t="s">
        <v>9202</v>
      </c>
      <c r="C970" t="s">
        <v>20891</v>
      </c>
      <c r="D970">
        <v>0</v>
      </c>
      <c r="E970">
        <v>0</v>
      </c>
      <c r="F970">
        <v>4.2699999999999996</v>
      </c>
      <c r="G970">
        <v>0</v>
      </c>
      <c r="H970">
        <v>1</v>
      </c>
      <c r="I970">
        <v>0</v>
      </c>
      <c r="J970">
        <v>1</v>
      </c>
      <c r="K970">
        <v>1</v>
      </c>
      <c r="L970">
        <v>0</v>
      </c>
      <c r="M970">
        <v>0</v>
      </c>
      <c r="N970">
        <v>1</v>
      </c>
      <c r="O970">
        <v>1</v>
      </c>
      <c r="P970">
        <v>1.46</v>
      </c>
      <c r="Q970">
        <v>9.02</v>
      </c>
      <c r="R970">
        <v>5.23</v>
      </c>
      <c r="S970">
        <v>4.18</v>
      </c>
      <c r="T970">
        <v>0</v>
      </c>
      <c r="U970">
        <v>-0.1</v>
      </c>
    </row>
    <row r="971" spans="1:21" x14ac:dyDescent="0.25">
      <c r="A971">
        <v>13046</v>
      </c>
      <c r="B971" t="s">
        <v>10082</v>
      </c>
      <c r="C971" t="s">
        <v>20872</v>
      </c>
      <c r="D971">
        <v>0</v>
      </c>
      <c r="E971">
        <v>0</v>
      </c>
      <c r="F971">
        <v>3.94</v>
      </c>
      <c r="G971">
        <v>0</v>
      </c>
      <c r="H971">
        <v>0</v>
      </c>
      <c r="I971">
        <v>0</v>
      </c>
      <c r="J971">
        <v>1</v>
      </c>
      <c r="K971">
        <v>1</v>
      </c>
      <c r="L971">
        <v>0</v>
      </c>
      <c r="M971">
        <v>0</v>
      </c>
      <c r="N971">
        <v>1</v>
      </c>
      <c r="O971">
        <v>0</v>
      </c>
      <c r="P971">
        <v>1.29</v>
      </c>
      <c r="Q971">
        <v>7.14</v>
      </c>
      <c r="R971">
        <v>2.8</v>
      </c>
      <c r="S971">
        <v>4.18</v>
      </c>
      <c r="T971">
        <v>0</v>
      </c>
      <c r="U971">
        <v>0</v>
      </c>
    </row>
    <row r="972" spans="1:21" x14ac:dyDescent="0.25">
      <c r="A972">
        <v>11632</v>
      </c>
      <c r="B972" t="s">
        <v>10224</v>
      </c>
      <c r="C972" t="s">
        <v>20881</v>
      </c>
      <c r="D972">
        <v>1</v>
      </c>
      <c r="E972">
        <v>1</v>
      </c>
      <c r="F972">
        <v>3.84</v>
      </c>
      <c r="G972">
        <v>0</v>
      </c>
      <c r="H972">
        <v>25</v>
      </c>
      <c r="I972">
        <v>0</v>
      </c>
      <c r="J972">
        <v>25</v>
      </c>
      <c r="K972">
        <v>24</v>
      </c>
      <c r="L972">
        <v>11</v>
      </c>
      <c r="M972">
        <v>3</v>
      </c>
      <c r="N972">
        <v>22</v>
      </c>
      <c r="O972">
        <v>9</v>
      </c>
      <c r="P972">
        <v>1.32</v>
      </c>
      <c r="Q972">
        <v>7.89</v>
      </c>
      <c r="R972">
        <v>3.39</v>
      </c>
      <c r="S972">
        <v>4.18</v>
      </c>
      <c r="T972">
        <v>0</v>
      </c>
      <c r="U972">
        <v>0.1</v>
      </c>
    </row>
    <row r="973" spans="1:21" x14ac:dyDescent="0.25">
      <c r="A973" t="s">
        <v>9894</v>
      </c>
      <c r="B973" t="s">
        <v>9895</v>
      </c>
      <c r="C973" t="s">
        <v>20876</v>
      </c>
      <c r="D973">
        <v>0</v>
      </c>
      <c r="E973">
        <v>0</v>
      </c>
      <c r="F973">
        <v>4.05</v>
      </c>
      <c r="G973">
        <v>0</v>
      </c>
      <c r="H973">
        <v>0</v>
      </c>
      <c r="I973">
        <v>0</v>
      </c>
      <c r="J973">
        <v>1</v>
      </c>
      <c r="K973">
        <v>1</v>
      </c>
      <c r="L973">
        <v>0</v>
      </c>
      <c r="M973">
        <v>0</v>
      </c>
      <c r="N973">
        <v>1</v>
      </c>
      <c r="O973">
        <v>0</v>
      </c>
      <c r="P973">
        <v>1.34</v>
      </c>
      <c r="Q973">
        <v>7.46</v>
      </c>
      <c r="R973">
        <v>3.44</v>
      </c>
      <c r="S973">
        <v>4.18</v>
      </c>
      <c r="T973">
        <v>0</v>
      </c>
      <c r="U973">
        <v>0</v>
      </c>
    </row>
    <row r="974" spans="1:21" x14ac:dyDescent="0.25">
      <c r="A974">
        <v>8556</v>
      </c>
      <c r="B974" t="s">
        <v>10225</v>
      </c>
      <c r="C974" t="s">
        <v>20881</v>
      </c>
      <c r="D974">
        <v>0</v>
      </c>
      <c r="E974">
        <v>0</v>
      </c>
      <c r="F974">
        <v>4.04</v>
      </c>
      <c r="G974">
        <v>0</v>
      </c>
      <c r="H974">
        <v>1</v>
      </c>
      <c r="I974">
        <v>0</v>
      </c>
      <c r="J974">
        <v>1</v>
      </c>
      <c r="K974">
        <v>1</v>
      </c>
      <c r="L974">
        <v>0</v>
      </c>
      <c r="M974">
        <v>0</v>
      </c>
      <c r="N974">
        <v>1</v>
      </c>
      <c r="O974">
        <v>0</v>
      </c>
      <c r="P974">
        <v>1.39</v>
      </c>
      <c r="Q974">
        <v>7.85</v>
      </c>
      <c r="R974">
        <v>3.93</v>
      </c>
      <c r="S974">
        <v>4.18</v>
      </c>
      <c r="T974">
        <v>0</v>
      </c>
      <c r="U974">
        <v>0.1</v>
      </c>
    </row>
    <row r="975" spans="1:21" x14ac:dyDescent="0.25">
      <c r="A975" t="s">
        <v>9223</v>
      </c>
      <c r="B975" t="s">
        <v>9224</v>
      </c>
      <c r="C975" t="s">
        <v>20895</v>
      </c>
      <c r="D975">
        <v>0</v>
      </c>
      <c r="E975">
        <v>0</v>
      </c>
      <c r="F975">
        <v>3.95</v>
      </c>
      <c r="G975">
        <v>0</v>
      </c>
      <c r="H975">
        <v>0</v>
      </c>
      <c r="I975">
        <v>0</v>
      </c>
      <c r="J975">
        <v>1</v>
      </c>
      <c r="K975">
        <v>1</v>
      </c>
      <c r="L975">
        <v>0</v>
      </c>
      <c r="M975">
        <v>0</v>
      </c>
      <c r="N975">
        <v>1</v>
      </c>
      <c r="O975">
        <v>0</v>
      </c>
      <c r="P975">
        <v>1.3</v>
      </c>
      <c r="Q975">
        <v>6.5</v>
      </c>
      <c r="R975">
        <v>2.71</v>
      </c>
      <c r="S975">
        <v>4.18</v>
      </c>
      <c r="T975">
        <v>0</v>
      </c>
      <c r="U975">
        <v>0</v>
      </c>
    </row>
    <row r="976" spans="1:21" x14ac:dyDescent="0.25">
      <c r="A976" t="s">
        <v>9645</v>
      </c>
      <c r="B976" t="s">
        <v>9646</v>
      </c>
      <c r="C976" t="s">
        <v>20866</v>
      </c>
      <c r="D976">
        <v>0</v>
      </c>
      <c r="E976">
        <v>0</v>
      </c>
      <c r="F976">
        <v>4.1399999999999997</v>
      </c>
      <c r="G976">
        <v>0</v>
      </c>
      <c r="H976">
        <v>1</v>
      </c>
      <c r="I976">
        <v>0</v>
      </c>
      <c r="J976">
        <v>1</v>
      </c>
      <c r="K976">
        <v>1</v>
      </c>
      <c r="L976">
        <v>0</v>
      </c>
      <c r="M976">
        <v>0</v>
      </c>
      <c r="N976">
        <v>1</v>
      </c>
      <c r="O976">
        <v>0</v>
      </c>
      <c r="P976">
        <v>1.37</v>
      </c>
      <c r="Q976">
        <v>6.83</v>
      </c>
      <c r="R976">
        <v>3.14</v>
      </c>
      <c r="S976">
        <v>4.18</v>
      </c>
      <c r="T976">
        <v>0</v>
      </c>
      <c r="U976">
        <v>0.1</v>
      </c>
    </row>
    <row r="977" spans="1:21" x14ac:dyDescent="0.25">
      <c r="A977">
        <v>12801</v>
      </c>
      <c r="B977" t="s">
        <v>8832</v>
      </c>
      <c r="C977" t="s">
        <v>20867</v>
      </c>
      <c r="D977">
        <v>0</v>
      </c>
      <c r="E977">
        <v>0</v>
      </c>
      <c r="F977">
        <v>4.03</v>
      </c>
      <c r="G977">
        <v>0</v>
      </c>
      <c r="H977">
        <v>1</v>
      </c>
      <c r="I977">
        <v>0</v>
      </c>
      <c r="J977">
        <v>1</v>
      </c>
      <c r="K977">
        <v>1</v>
      </c>
      <c r="L977">
        <v>0</v>
      </c>
      <c r="M977">
        <v>0</v>
      </c>
      <c r="N977">
        <v>1</v>
      </c>
      <c r="O977">
        <v>0</v>
      </c>
      <c r="P977">
        <v>1.41</v>
      </c>
      <c r="Q977">
        <v>7.17</v>
      </c>
      <c r="R977">
        <v>3.98</v>
      </c>
      <c r="S977">
        <v>4.18</v>
      </c>
      <c r="T977">
        <v>0</v>
      </c>
      <c r="U977">
        <v>0.1</v>
      </c>
    </row>
    <row r="978" spans="1:21" x14ac:dyDescent="0.25">
      <c r="A978" t="s">
        <v>9164</v>
      </c>
      <c r="B978" t="s">
        <v>9165</v>
      </c>
      <c r="C978" t="s">
        <v>20884</v>
      </c>
      <c r="D978">
        <v>0</v>
      </c>
      <c r="E978">
        <v>0</v>
      </c>
      <c r="F978">
        <v>4.09</v>
      </c>
      <c r="G978">
        <v>0</v>
      </c>
      <c r="H978">
        <v>1</v>
      </c>
      <c r="I978">
        <v>0</v>
      </c>
      <c r="J978">
        <v>1</v>
      </c>
      <c r="K978">
        <v>1</v>
      </c>
      <c r="L978">
        <v>0</v>
      </c>
      <c r="M978">
        <v>0</v>
      </c>
      <c r="N978">
        <v>1</v>
      </c>
      <c r="O978">
        <v>0</v>
      </c>
      <c r="P978">
        <v>1.4</v>
      </c>
      <c r="Q978">
        <v>8.26</v>
      </c>
      <c r="R978">
        <v>4.1100000000000003</v>
      </c>
      <c r="S978">
        <v>4.18</v>
      </c>
      <c r="T978">
        <v>0</v>
      </c>
      <c r="U978">
        <v>0.1</v>
      </c>
    </row>
    <row r="979" spans="1:21" x14ac:dyDescent="0.25">
      <c r="A979" t="s">
        <v>8603</v>
      </c>
      <c r="B979" t="s">
        <v>8604</v>
      </c>
      <c r="C979" t="s">
        <v>20872</v>
      </c>
      <c r="D979">
        <v>0</v>
      </c>
      <c r="E979">
        <v>0</v>
      </c>
      <c r="F979">
        <v>4.01</v>
      </c>
      <c r="G979">
        <v>0</v>
      </c>
      <c r="H979">
        <v>1</v>
      </c>
      <c r="I979">
        <v>0</v>
      </c>
      <c r="J979">
        <v>1</v>
      </c>
      <c r="K979">
        <v>1</v>
      </c>
      <c r="L979">
        <v>0</v>
      </c>
      <c r="M979">
        <v>0</v>
      </c>
      <c r="N979">
        <v>1</v>
      </c>
      <c r="O979">
        <v>0</v>
      </c>
      <c r="P979">
        <v>1.38</v>
      </c>
      <c r="Q979">
        <v>7.76</v>
      </c>
      <c r="R979">
        <v>3.94</v>
      </c>
      <c r="S979">
        <v>4.1900000000000004</v>
      </c>
      <c r="T979">
        <v>0</v>
      </c>
      <c r="U979">
        <v>0.1</v>
      </c>
    </row>
    <row r="980" spans="1:21" x14ac:dyDescent="0.25">
      <c r="A980" t="s">
        <v>9102</v>
      </c>
      <c r="B980" t="s">
        <v>22806</v>
      </c>
      <c r="C980" t="s">
        <v>20885</v>
      </c>
      <c r="D980">
        <v>0</v>
      </c>
      <c r="E980">
        <v>0</v>
      </c>
      <c r="F980">
        <v>4.17</v>
      </c>
      <c r="G980">
        <v>0</v>
      </c>
      <c r="H980">
        <v>0</v>
      </c>
      <c r="I980">
        <v>0</v>
      </c>
      <c r="J980">
        <v>1</v>
      </c>
      <c r="K980">
        <v>1</v>
      </c>
      <c r="L980">
        <v>0</v>
      </c>
      <c r="M980">
        <v>0</v>
      </c>
      <c r="N980">
        <v>1</v>
      </c>
      <c r="O980">
        <v>0</v>
      </c>
      <c r="P980">
        <v>1.32</v>
      </c>
      <c r="Q980">
        <v>6.21</v>
      </c>
      <c r="R980">
        <v>2.4</v>
      </c>
      <c r="S980">
        <v>4.1900000000000004</v>
      </c>
      <c r="T980">
        <v>0</v>
      </c>
      <c r="U980">
        <v>0</v>
      </c>
    </row>
    <row r="981" spans="1:21" x14ac:dyDescent="0.25">
      <c r="A981">
        <v>4994</v>
      </c>
      <c r="B981" t="s">
        <v>10712</v>
      </c>
      <c r="C981" t="s">
        <v>20878</v>
      </c>
      <c r="D981">
        <v>0</v>
      </c>
      <c r="E981">
        <v>0</v>
      </c>
      <c r="F981">
        <v>3.96</v>
      </c>
      <c r="G981">
        <v>0</v>
      </c>
      <c r="H981">
        <v>10</v>
      </c>
      <c r="I981">
        <v>0</v>
      </c>
      <c r="J981">
        <v>10</v>
      </c>
      <c r="K981">
        <v>10</v>
      </c>
      <c r="L981">
        <v>4</v>
      </c>
      <c r="M981">
        <v>1</v>
      </c>
      <c r="N981">
        <v>8</v>
      </c>
      <c r="O981">
        <v>4</v>
      </c>
      <c r="P981">
        <v>1.34</v>
      </c>
      <c r="Q981">
        <v>7.55</v>
      </c>
      <c r="R981">
        <v>3.21</v>
      </c>
      <c r="S981">
        <v>4.1900000000000004</v>
      </c>
      <c r="T981">
        <v>0</v>
      </c>
      <c r="U981">
        <v>0</v>
      </c>
    </row>
    <row r="982" spans="1:21" x14ac:dyDescent="0.25">
      <c r="A982" t="s">
        <v>7496</v>
      </c>
      <c r="B982" t="s">
        <v>7497</v>
      </c>
      <c r="C982" t="s">
        <v>20886</v>
      </c>
      <c r="D982">
        <v>0</v>
      </c>
      <c r="E982">
        <v>0</v>
      </c>
      <c r="F982">
        <v>3.99</v>
      </c>
      <c r="G982">
        <v>0</v>
      </c>
      <c r="H982">
        <v>1</v>
      </c>
      <c r="I982">
        <v>0</v>
      </c>
      <c r="J982">
        <v>1</v>
      </c>
      <c r="K982">
        <v>1</v>
      </c>
      <c r="L982">
        <v>0</v>
      </c>
      <c r="M982">
        <v>0</v>
      </c>
      <c r="N982">
        <v>1</v>
      </c>
      <c r="O982">
        <v>0</v>
      </c>
      <c r="P982">
        <v>1.31</v>
      </c>
      <c r="Q982">
        <v>7.17</v>
      </c>
      <c r="R982">
        <v>2.83</v>
      </c>
      <c r="S982">
        <v>4.1900000000000004</v>
      </c>
      <c r="T982">
        <v>0</v>
      </c>
      <c r="U982">
        <v>0.1</v>
      </c>
    </row>
    <row r="983" spans="1:21" x14ac:dyDescent="0.25">
      <c r="A983">
        <v>12304</v>
      </c>
      <c r="B983" t="s">
        <v>9328</v>
      </c>
      <c r="C983" t="s">
        <v>20893</v>
      </c>
      <c r="D983">
        <v>6</v>
      </c>
      <c r="E983">
        <v>7</v>
      </c>
      <c r="F983">
        <v>4.09</v>
      </c>
      <c r="G983">
        <v>18</v>
      </c>
      <c r="H983">
        <v>28</v>
      </c>
      <c r="I983">
        <v>0</v>
      </c>
      <c r="J983">
        <v>112</v>
      </c>
      <c r="K983">
        <v>110</v>
      </c>
      <c r="L983">
        <v>51</v>
      </c>
      <c r="M983">
        <v>12</v>
      </c>
      <c r="N983">
        <v>89</v>
      </c>
      <c r="O983">
        <v>40</v>
      </c>
      <c r="P983">
        <v>1.35</v>
      </c>
      <c r="Q983">
        <v>7.13</v>
      </c>
      <c r="R983">
        <v>3.24</v>
      </c>
      <c r="S983">
        <v>4.1900000000000004</v>
      </c>
      <c r="T983">
        <v>1</v>
      </c>
      <c r="U983">
        <v>1.1000000000000001</v>
      </c>
    </row>
    <row r="984" spans="1:21" x14ac:dyDescent="0.25">
      <c r="A984">
        <v>8505</v>
      </c>
      <c r="B984" t="s">
        <v>9637</v>
      </c>
      <c r="C984" t="s">
        <v>20874</v>
      </c>
      <c r="D984">
        <v>0</v>
      </c>
      <c r="E984">
        <v>0</v>
      </c>
      <c r="F984">
        <v>3.97</v>
      </c>
      <c r="G984">
        <v>0</v>
      </c>
      <c r="H984">
        <v>1</v>
      </c>
      <c r="I984">
        <v>0</v>
      </c>
      <c r="J984">
        <v>1</v>
      </c>
      <c r="K984">
        <v>1</v>
      </c>
      <c r="L984">
        <v>0</v>
      </c>
      <c r="M984">
        <v>0</v>
      </c>
      <c r="N984">
        <v>1</v>
      </c>
      <c r="O984">
        <v>1</v>
      </c>
      <c r="P984">
        <v>1.39</v>
      </c>
      <c r="Q984">
        <v>9.3800000000000008</v>
      </c>
      <c r="R984">
        <v>4.7</v>
      </c>
      <c r="S984">
        <v>4.1900000000000004</v>
      </c>
      <c r="T984">
        <v>0</v>
      </c>
      <c r="U984">
        <v>0.1</v>
      </c>
    </row>
    <row r="985" spans="1:21" x14ac:dyDescent="0.25">
      <c r="A985" t="s">
        <v>9877</v>
      </c>
      <c r="B985" t="s">
        <v>9878</v>
      </c>
      <c r="C985" t="s">
        <v>20877</v>
      </c>
      <c r="D985">
        <v>0</v>
      </c>
      <c r="E985">
        <v>0</v>
      </c>
      <c r="F985">
        <v>3.98</v>
      </c>
      <c r="G985">
        <v>0</v>
      </c>
      <c r="H985">
        <v>1</v>
      </c>
      <c r="I985">
        <v>0</v>
      </c>
      <c r="J985">
        <v>1</v>
      </c>
      <c r="K985">
        <v>1</v>
      </c>
      <c r="L985">
        <v>0</v>
      </c>
      <c r="M985">
        <v>0</v>
      </c>
      <c r="N985">
        <v>1</v>
      </c>
      <c r="O985">
        <v>0</v>
      </c>
      <c r="P985">
        <v>1.39</v>
      </c>
      <c r="Q985">
        <v>7.13</v>
      </c>
      <c r="R985">
        <v>3.97</v>
      </c>
      <c r="S985">
        <v>4.1900000000000004</v>
      </c>
      <c r="T985">
        <v>0</v>
      </c>
      <c r="U985">
        <v>0.1</v>
      </c>
    </row>
    <row r="986" spans="1:21" x14ac:dyDescent="0.25">
      <c r="A986" t="s">
        <v>22807</v>
      </c>
      <c r="B986" t="s">
        <v>22808</v>
      </c>
      <c r="C986" t="s">
        <v>20880</v>
      </c>
      <c r="D986">
        <v>0</v>
      </c>
      <c r="E986">
        <v>0</v>
      </c>
      <c r="F986">
        <v>4.0999999999999996</v>
      </c>
      <c r="G986">
        <v>0</v>
      </c>
      <c r="H986">
        <v>1</v>
      </c>
      <c r="I986">
        <v>0</v>
      </c>
      <c r="J986">
        <v>1</v>
      </c>
      <c r="K986">
        <v>1</v>
      </c>
      <c r="L986">
        <v>0</v>
      </c>
      <c r="M986">
        <v>0</v>
      </c>
      <c r="N986">
        <v>1</v>
      </c>
      <c r="O986">
        <v>0</v>
      </c>
      <c r="P986">
        <v>1.36</v>
      </c>
      <c r="Q986">
        <v>7.82</v>
      </c>
      <c r="R986">
        <v>3.44</v>
      </c>
      <c r="S986">
        <v>4.1900000000000004</v>
      </c>
      <c r="T986">
        <v>0</v>
      </c>
      <c r="U986">
        <v>0.1</v>
      </c>
    </row>
    <row r="987" spans="1:21" x14ac:dyDescent="0.25">
      <c r="A987" t="s">
        <v>9796</v>
      </c>
      <c r="B987" t="s">
        <v>9797</v>
      </c>
      <c r="C987" t="s">
        <v>20877</v>
      </c>
      <c r="D987">
        <v>1</v>
      </c>
      <c r="E987">
        <v>1</v>
      </c>
      <c r="F987">
        <v>4.05</v>
      </c>
      <c r="G987">
        <v>2</v>
      </c>
      <c r="H987">
        <v>2</v>
      </c>
      <c r="I987">
        <v>0</v>
      </c>
      <c r="J987">
        <v>9</v>
      </c>
      <c r="K987">
        <v>10</v>
      </c>
      <c r="L987">
        <v>4</v>
      </c>
      <c r="M987">
        <v>1</v>
      </c>
      <c r="N987">
        <v>6</v>
      </c>
      <c r="O987">
        <v>2</v>
      </c>
      <c r="P987">
        <v>1.31</v>
      </c>
      <c r="Q987">
        <v>5.4</v>
      </c>
      <c r="R987">
        <v>2.31</v>
      </c>
      <c r="S987">
        <v>4.1900000000000004</v>
      </c>
      <c r="T987">
        <v>0.1</v>
      </c>
      <c r="U987">
        <v>0</v>
      </c>
    </row>
    <row r="988" spans="1:21" x14ac:dyDescent="0.25">
      <c r="A988" t="s">
        <v>6438</v>
      </c>
      <c r="B988" t="s">
        <v>6439</v>
      </c>
      <c r="C988" t="s">
        <v>20895</v>
      </c>
      <c r="D988">
        <v>2</v>
      </c>
      <c r="E988">
        <v>2</v>
      </c>
      <c r="F988">
        <v>4.07</v>
      </c>
      <c r="G988">
        <v>5</v>
      </c>
      <c r="H988">
        <v>5</v>
      </c>
      <c r="I988">
        <v>0</v>
      </c>
      <c r="J988">
        <v>28</v>
      </c>
      <c r="K988">
        <v>25</v>
      </c>
      <c r="L988">
        <v>13</v>
      </c>
      <c r="M988">
        <v>3</v>
      </c>
      <c r="N988">
        <v>26</v>
      </c>
      <c r="O988">
        <v>14</v>
      </c>
      <c r="P988">
        <v>1.4</v>
      </c>
      <c r="Q988">
        <v>8.4700000000000006</v>
      </c>
      <c r="R988">
        <v>4.5199999999999996</v>
      </c>
      <c r="S988">
        <v>4.1900000000000004</v>
      </c>
      <c r="T988">
        <v>0.3</v>
      </c>
      <c r="U988">
        <v>0.3</v>
      </c>
    </row>
    <row r="989" spans="1:21" x14ac:dyDescent="0.25">
      <c r="A989">
        <v>12675</v>
      </c>
      <c r="B989" t="s">
        <v>10159</v>
      </c>
      <c r="C989" t="s">
        <v>20880</v>
      </c>
      <c r="D989">
        <v>1</v>
      </c>
      <c r="E989">
        <v>1</v>
      </c>
      <c r="F989">
        <v>4.12</v>
      </c>
      <c r="G989">
        <v>0</v>
      </c>
      <c r="H989">
        <v>20</v>
      </c>
      <c r="I989">
        <v>0</v>
      </c>
      <c r="J989">
        <v>20</v>
      </c>
      <c r="K989">
        <v>18</v>
      </c>
      <c r="L989">
        <v>9</v>
      </c>
      <c r="M989">
        <v>2</v>
      </c>
      <c r="N989">
        <v>19</v>
      </c>
      <c r="O989">
        <v>9</v>
      </c>
      <c r="P989">
        <v>1.38</v>
      </c>
      <c r="Q989">
        <v>8.6300000000000008</v>
      </c>
      <c r="R989">
        <v>4.08</v>
      </c>
      <c r="S989">
        <v>4.1900000000000004</v>
      </c>
      <c r="T989">
        <v>0</v>
      </c>
      <c r="U989">
        <v>0.1</v>
      </c>
    </row>
    <row r="990" spans="1:21" x14ac:dyDescent="0.25">
      <c r="A990">
        <v>3855</v>
      </c>
      <c r="B990" t="s">
        <v>9198</v>
      </c>
      <c r="C990" t="s">
        <v>20892</v>
      </c>
      <c r="D990">
        <v>2</v>
      </c>
      <c r="E990">
        <v>3</v>
      </c>
      <c r="F990">
        <v>4.07</v>
      </c>
      <c r="G990">
        <v>8</v>
      </c>
      <c r="H990">
        <v>8</v>
      </c>
      <c r="I990">
        <v>0</v>
      </c>
      <c r="J990">
        <v>46</v>
      </c>
      <c r="K990">
        <v>47</v>
      </c>
      <c r="L990">
        <v>21</v>
      </c>
      <c r="M990">
        <v>6</v>
      </c>
      <c r="N990">
        <v>34</v>
      </c>
      <c r="O990">
        <v>12</v>
      </c>
      <c r="P990">
        <v>1.28</v>
      </c>
      <c r="Q990">
        <v>6.65</v>
      </c>
      <c r="R990">
        <v>2.27</v>
      </c>
      <c r="S990">
        <v>4.1900000000000004</v>
      </c>
      <c r="T990">
        <v>0.5</v>
      </c>
      <c r="U990">
        <v>0.4</v>
      </c>
    </row>
    <row r="991" spans="1:21" x14ac:dyDescent="0.25">
      <c r="A991">
        <v>11867</v>
      </c>
      <c r="B991" t="s">
        <v>10385</v>
      </c>
      <c r="C991" t="s">
        <v>20877</v>
      </c>
      <c r="D991">
        <v>0</v>
      </c>
      <c r="E991">
        <v>0</v>
      </c>
      <c r="F991">
        <v>3.99</v>
      </c>
      <c r="G991">
        <v>0</v>
      </c>
      <c r="H991">
        <v>1</v>
      </c>
      <c r="I991">
        <v>0</v>
      </c>
      <c r="J991">
        <v>1</v>
      </c>
      <c r="K991">
        <v>1</v>
      </c>
      <c r="L991">
        <v>0</v>
      </c>
      <c r="M991">
        <v>0</v>
      </c>
      <c r="N991">
        <v>1</v>
      </c>
      <c r="O991">
        <v>0</v>
      </c>
      <c r="P991">
        <v>1.37</v>
      </c>
      <c r="Q991">
        <v>6.99</v>
      </c>
      <c r="R991">
        <v>3.62</v>
      </c>
      <c r="S991">
        <v>4.1900000000000004</v>
      </c>
      <c r="T991">
        <v>0</v>
      </c>
      <c r="U991">
        <v>0.1</v>
      </c>
    </row>
    <row r="992" spans="1:21" x14ac:dyDescent="0.25">
      <c r="A992">
        <v>404</v>
      </c>
      <c r="B992" t="s">
        <v>10496</v>
      </c>
      <c r="C992" t="s">
        <v>20883</v>
      </c>
      <c r="D992">
        <v>8</v>
      </c>
      <c r="E992">
        <v>9</v>
      </c>
      <c r="F992">
        <v>4.13</v>
      </c>
      <c r="G992">
        <v>24</v>
      </c>
      <c r="H992">
        <v>24</v>
      </c>
      <c r="I992">
        <v>0</v>
      </c>
      <c r="J992">
        <v>141</v>
      </c>
      <c r="K992">
        <v>142</v>
      </c>
      <c r="L992">
        <v>65</v>
      </c>
      <c r="M992">
        <v>18</v>
      </c>
      <c r="N992">
        <v>113</v>
      </c>
      <c r="O992">
        <v>41</v>
      </c>
      <c r="P992">
        <v>1.29</v>
      </c>
      <c r="Q992">
        <v>7.18</v>
      </c>
      <c r="R992">
        <v>2.6</v>
      </c>
      <c r="S992">
        <v>4.1900000000000004</v>
      </c>
      <c r="T992">
        <v>1.7</v>
      </c>
      <c r="U992">
        <v>1.7</v>
      </c>
    </row>
    <row r="993" spans="1:21" x14ac:dyDescent="0.25">
      <c r="A993" t="s">
        <v>8768</v>
      </c>
      <c r="B993" t="s">
        <v>8769</v>
      </c>
      <c r="C993" t="s">
        <v>20895</v>
      </c>
      <c r="D993">
        <v>0</v>
      </c>
      <c r="E993">
        <v>0</v>
      </c>
      <c r="F993">
        <v>3.92</v>
      </c>
      <c r="G993">
        <v>0</v>
      </c>
      <c r="H993">
        <v>1</v>
      </c>
      <c r="I993">
        <v>0</v>
      </c>
      <c r="J993">
        <v>1</v>
      </c>
      <c r="K993">
        <v>1</v>
      </c>
      <c r="L993">
        <v>0</v>
      </c>
      <c r="M993">
        <v>0</v>
      </c>
      <c r="N993">
        <v>1</v>
      </c>
      <c r="O993">
        <v>0</v>
      </c>
      <c r="P993">
        <v>1.36</v>
      </c>
      <c r="Q993">
        <v>7.5</v>
      </c>
      <c r="R993">
        <v>3.82</v>
      </c>
      <c r="S993">
        <v>4.1900000000000004</v>
      </c>
      <c r="T993">
        <v>0</v>
      </c>
      <c r="U993">
        <v>0.1</v>
      </c>
    </row>
    <row r="994" spans="1:21" x14ac:dyDescent="0.25">
      <c r="A994" t="s">
        <v>8245</v>
      </c>
      <c r="B994" t="s">
        <v>8246</v>
      </c>
      <c r="C994" t="s">
        <v>20865</v>
      </c>
      <c r="D994">
        <v>0</v>
      </c>
      <c r="E994">
        <v>0</v>
      </c>
      <c r="F994">
        <v>4.01</v>
      </c>
      <c r="G994">
        <v>0</v>
      </c>
      <c r="H994">
        <v>0</v>
      </c>
      <c r="I994">
        <v>0</v>
      </c>
      <c r="J994">
        <v>1</v>
      </c>
      <c r="K994">
        <v>1</v>
      </c>
      <c r="L994">
        <v>0</v>
      </c>
      <c r="M994">
        <v>0</v>
      </c>
      <c r="N994">
        <v>1</v>
      </c>
      <c r="O994">
        <v>0</v>
      </c>
      <c r="P994">
        <v>1.29</v>
      </c>
      <c r="Q994">
        <v>6.4</v>
      </c>
      <c r="R994">
        <v>2.44</v>
      </c>
      <c r="S994">
        <v>4.1900000000000004</v>
      </c>
      <c r="T994">
        <v>0</v>
      </c>
      <c r="U994">
        <v>0</v>
      </c>
    </row>
    <row r="995" spans="1:21" x14ac:dyDescent="0.25">
      <c r="A995">
        <v>6132</v>
      </c>
      <c r="B995" t="s">
        <v>10583</v>
      </c>
      <c r="C995" t="s">
        <v>20876</v>
      </c>
      <c r="D995">
        <v>0</v>
      </c>
      <c r="E995">
        <v>0</v>
      </c>
      <c r="F995">
        <v>3.98</v>
      </c>
      <c r="G995">
        <v>0</v>
      </c>
      <c r="H995">
        <v>1</v>
      </c>
      <c r="I995">
        <v>0</v>
      </c>
      <c r="J995">
        <v>1</v>
      </c>
      <c r="K995">
        <v>1</v>
      </c>
      <c r="L995">
        <v>0</v>
      </c>
      <c r="M995">
        <v>0</v>
      </c>
      <c r="N995">
        <v>1</v>
      </c>
      <c r="O995">
        <v>0</v>
      </c>
      <c r="P995">
        <v>1.35</v>
      </c>
      <c r="Q995">
        <v>7.16</v>
      </c>
      <c r="R995">
        <v>3.29</v>
      </c>
      <c r="S995">
        <v>4.1900000000000004</v>
      </c>
      <c r="T995">
        <v>0</v>
      </c>
      <c r="U995">
        <v>0.1</v>
      </c>
    </row>
    <row r="996" spans="1:21" x14ac:dyDescent="0.25">
      <c r="A996">
        <v>10095</v>
      </c>
      <c r="B996" t="s">
        <v>10343</v>
      </c>
      <c r="C996" t="s">
        <v>20865</v>
      </c>
      <c r="D996">
        <v>0</v>
      </c>
      <c r="E996">
        <v>0</v>
      </c>
      <c r="F996">
        <v>3.95</v>
      </c>
      <c r="G996">
        <v>0</v>
      </c>
      <c r="H996">
        <v>1</v>
      </c>
      <c r="I996">
        <v>0</v>
      </c>
      <c r="J996">
        <v>1</v>
      </c>
      <c r="K996">
        <v>1</v>
      </c>
      <c r="L996">
        <v>0</v>
      </c>
      <c r="M996">
        <v>0</v>
      </c>
      <c r="N996">
        <v>1</v>
      </c>
      <c r="O996">
        <v>0</v>
      </c>
      <c r="P996">
        <v>1.38</v>
      </c>
      <c r="Q996">
        <v>7.15</v>
      </c>
      <c r="R996">
        <v>3.87</v>
      </c>
      <c r="S996">
        <v>4.2</v>
      </c>
      <c r="T996">
        <v>0</v>
      </c>
      <c r="U996">
        <v>0.1</v>
      </c>
    </row>
    <row r="997" spans="1:21" x14ac:dyDescent="0.25">
      <c r="A997" t="s">
        <v>7939</v>
      </c>
      <c r="B997" t="s">
        <v>7940</v>
      </c>
      <c r="C997" t="s">
        <v>20866</v>
      </c>
      <c r="D997">
        <v>0</v>
      </c>
      <c r="E997">
        <v>0</v>
      </c>
      <c r="F997">
        <v>4.26</v>
      </c>
      <c r="G997">
        <v>0</v>
      </c>
      <c r="H997">
        <v>0</v>
      </c>
      <c r="I997">
        <v>0</v>
      </c>
      <c r="J997">
        <v>1</v>
      </c>
      <c r="K997">
        <v>1</v>
      </c>
      <c r="L997">
        <v>0</v>
      </c>
      <c r="M997">
        <v>0</v>
      </c>
      <c r="N997">
        <v>1</v>
      </c>
      <c r="O997">
        <v>0</v>
      </c>
      <c r="P997">
        <v>1.36</v>
      </c>
      <c r="Q997">
        <v>7.11</v>
      </c>
      <c r="R997">
        <v>3.13</v>
      </c>
      <c r="S997">
        <v>4.2</v>
      </c>
      <c r="T997">
        <v>0</v>
      </c>
      <c r="U997">
        <v>0</v>
      </c>
    </row>
    <row r="998" spans="1:21" x14ac:dyDescent="0.25">
      <c r="A998" t="s">
        <v>8853</v>
      </c>
      <c r="B998" t="s">
        <v>8854</v>
      </c>
      <c r="C998" t="s">
        <v>20890</v>
      </c>
      <c r="D998">
        <v>0</v>
      </c>
      <c r="E998">
        <v>0</v>
      </c>
      <c r="F998">
        <v>4.12</v>
      </c>
      <c r="G998">
        <v>0</v>
      </c>
      <c r="H998">
        <v>0</v>
      </c>
      <c r="I998">
        <v>0</v>
      </c>
      <c r="J998">
        <v>1</v>
      </c>
      <c r="K998">
        <v>1</v>
      </c>
      <c r="L998">
        <v>0</v>
      </c>
      <c r="M998">
        <v>0</v>
      </c>
      <c r="N998">
        <v>1</v>
      </c>
      <c r="O998">
        <v>0</v>
      </c>
      <c r="P998">
        <v>1.32</v>
      </c>
      <c r="Q998">
        <v>6.77</v>
      </c>
      <c r="R998">
        <v>2.71</v>
      </c>
      <c r="S998">
        <v>4.2</v>
      </c>
      <c r="T998">
        <v>0</v>
      </c>
      <c r="U998">
        <v>0</v>
      </c>
    </row>
    <row r="999" spans="1:21" x14ac:dyDescent="0.25">
      <c r="A999">
        <v>535</v>
      </c>
      <c r="B999" t="s">
        <v>10365</v>
      </c>
      <c r="C999" t="s">
        <v>20867</v>
      </c>
      <c r="D999">
        <v>0</v>
      </c>
      <c r="E999">
        <v>0</v>
      </c>
      <c r="F999">
        <v>4.2300000000000004</v>
      </c>
      <c r="G999">
        <v>0</v>
      </c>
      <c r="H999">
        <v>0</v>
      </c>
      <c r="I999">
        <v>0</v>
      </c>
      <c r="J999">
        <v>1</v>
      </c>
      <c r="K999">
        <v>1</v>
      </c>
      <c r="L999">
        <v>0</v>
      </c>
      <c r="M999">
        <v>0</v>
      </c>
      <c r="N999">
        <v>1</v>
      </c>
      <c r="O999">
        <v>0</v>
      </c>
      <c r="P999">
        <v>1.35</v>
      </c>
      <c r="Q999">
        <v>5.69</v>
      </c>
      <c r="R999">
        <v>2.4700000000000002</v>
      </c>
      <c r="S999">
        <v>4.2</v>
      </c>
      <c r="T999">
        <v>0</v>
      </c>
      <c r="U999">
        <v>0</v>
      </c>
    </row>
    <row r="1000" spans="1:21" x14ac:dyDescent="0.25">
      <c r="A1000" t="s">
        <v>9239</v>
      </c>
      <c r="B1000" t="s">
        <v>9240</v>
      </c>
      <c r="C1000" t="s">
        <v>20865</v>
      </c>
      <c r="D1000">
        <v>0</v>
      </c>
      <c r="E1000">
        <v>1</v>
      </c>
      <c r="F1000">
        <v>4</v>
      </c>
      <c r="G1000">
        <v>0</v>
      </c>
      <c r="H1000">
        <v>10</v>
      </c>
      <c r="I1000">
        <v>0</v>
      </c>
      <c r="J1000">
        <v>10</v>
      </c>
      <c r="K1000">
        <v>9</v>
      </c>
      <c r="L1000">
        <v>4</v>
      </c>
      <c r="M1000">
        <v>1</v>
      </c>
      <c r="N1000">
        <v>9</v>
      </c>
      <c r="O1000">
        <v>4</v>
      </c>
      <c r="P1000">
        <v>1.37</v>
      </c>
      <c r="Q1000">
        <v>7.78</v>
      </c>
      <c r="R1000">
        <v>4</v>
      </c>
      <c r="S1000">
        <v>4.2</v>
      </c>
      <c r="T1000">
        <v>0</v>
      </c>
      <c r="U1000">
        <v>0</v>
      </c>
    </row>
    <row r="1001" spans="1:21" x14ac:dyDescent="0.25">
      <c r="A1001">
        <v>3762</v>
      </c>
      <c r="B1001" t="s">
        <v>9974</v>
      </c>
      <c r="C1001" t="s">
        <v>1</v>
      </c>
      <c r="D1001">
        <v>0</v>
      </c>
      <c r="E1001">
        <v>1</v>
      </c>
      <c r="F1001">
        <v>3.93</v>
      </c>
      <c r="G1001">
        <v>0</v>
      </c>
      <c r="H1001">
        <v>10</v>
      </c>
      <c r="I1001">
        <v>0</v>
      </c>
      <c r="J1001">
        <v>10</v>
      </c>
      <c r="K1001">
        <v>10</v>
      </c>
      <c r="L1001">
        <v>4</v>
      </c>
      <c r="M1001">
        <v>1</v>
      </c>
      <c r="N1001">
        <v>8</v>
      </c>
      <c r="O1001">
        <v>4</v>
      </c>
      <c r="P1001">
        <v>1.35</v>
      </c>
      <c r="Q1001">
        <v>7.09</v>
      </c>
      <c r="R1001">
        <v>3.34</v>
      </c>
      <c r="S1001">
        <v>4.2</v>
      </c>
      <c r="T1001">
        <v>0</v>
      </c>
      <c r="U1001">
        <v>0</v>
      </c>
    </row>
    <row r="1002" spans="1:21" x14ac:dyDescent="0.25">
      <c r="A1002">
        <v>4053</v>
      </c>
      <c r="B1002" t="s">
        <v>8377</v>
      </c>
      <c r="C1002" t="s">
        <v>20882</v>
      </c>
      <c r="D1002">
        <v>0</v>
      </c>
      <c r="E1002">
        <v>0</v>
      </c>
      <c r="F1002">
        <v>3.94</v>
      </c>
      <c r="G1002">
        <v>0</v>
      </c>
      <c r="H1002">
        <v>10</v>
      </c>
      <c r="I1002">
        <v>0</v>
      </c>
      <c r="J1002">
        <v>10</v>
      </c>
      <c r="K1002">
        <v>9</v>
      </c>
      <c r="L1002">
        <v>4</v>
      </c>
      <c r="M1002">
        <v>1</v>
      </c>
      <c r="N1002">
        <v>10</v>
      </c>
      <c r="O1002">
        <v>4</v>
      </c>
      <c r="P1002">
        <v>1.34</v>
      </c>
      <c r="Q1002">
        <v>8.56</v>
      </c>
      <c r="R1002">
        <v>3.87</v>
      </c>
      <c r="S1002">
        <v>4.2</v>
      </c>
      <c r="T1002">
        <v>0</v>
      </c>
      <c r="U1002">
        <v>0</v>
      </c>
    </row>
    <row r="1003" spans="1:21" x14ac:dyDescent="0.25">
      <c r="A1003" t="s">
        <v>22809</v>
      </c>
      <c r="B1003" t="s">
        <v>4297</v>
      </c>
      <c r="C1003" t="s">
        <v>20886</v>
      </c>
      <c r="D1003">
        <v>0</v>
      </c>
      <c r="E1003">
        <v>0</v>
      </c>
      <c r="F1003">
        <v>4</v>
      </c>
      <c r="G1003">
        <v>0</v>
      </c>
      <c r="H1003">
        <v>1</v>
      </c>
      <c r="I1003">
        <v>0</v>
      </c>
      <c r="J1003">
        <v>1</v>
      </c>
      <c r="K1003">
        <v>1</v>
      </c>
      <c r="L1003">
        <v>0</v>
      </c>
      <c r="M1003">
        <v>0</v>
      </c>
      <c r="N1003">
        <v>1</v>
      </c>
      <c r="O1003">
        <v>0</v>
      </c>
      <c r="P1003">
        <v>1.38</v>
      </c>
      <c r="Q1003">
        <v>8.36</v>
      </c>
      <c r="R1003">
        <v>4.1900000000000004</v>
      </c>
      <c r="S1003">
        <v>4.2</v>
      </c>
      <c r="T1003">
        <v>0</v>
      </c>
      <c r="U1003">
        <v>0.1</v>
      </c>
    </row>
    <row r="1004" spans="1:21" x14ac:dyDescent="0.25">
      <c r="A1004" t="s">
        <v>7360</v>
      </c>
      <c r="B1004" t="s">
        <v>7361</v>
      </c>
      <c r="C1004" t="s">
        <v>20891</v>
      </c>
      <c r="D1004">
        <v>0</v>
      </c>
      <c r="E1004">
        <v>0</v>
      </c>
      <c r="F1004">
        <v>4.24</v>
      </c>
      <c r="G1004">
        <v>0</v>
      </c>
      <c r="H1004">
        <v>0</v>
      </c>
      <c r="I1004">
        <v>0</v>
      </c>
      <c r="J1004">
        <v>1</v>
      </c>
      <c r="K1004">
        <v>1</v>
      </c>
      <c r="L1004">
        <v>0</v>
      </c>
      <c r="M1004">
        <v>0</v>
      </c>
      <c r="N1004">
        <v>1</v>
      </c>
      <c r="O1004">
        <v>0</v>
      </c>
      <c r="P1004">
        <v>1.37</v>
      </c>
      <c r="Q1004">
        <v>7.22</v>
      </c>
      <c r="R1004">
        <v>3.32</v>
      </c>
      <c r="S1004">
        <v>4.2</v>
      </c>
      <c r="T1004">
        <v>0</v>
      </c>
      <c r="U1004">
        <v>0</v>
      </c>
    </row>
    <row r="1005" spans="1:21" x14ac:dyDescent="0.25">
      <c r="A1005">
        <v>2739</v>
      </c>
      <c r="B1005" t="s">
        <v>10105</v>
      </c>
      <c r="C1005" t="s">
        <v>20892</v>
      </c>
      <c r="D1005">
        <v>0</v>
      </c>
      <c r="E1005">
        <v>0</v>
      </c>
      <c r="F1005">
        <v>4.04</v>
      </c>
      <c r="G1005">
        <v>0</v>
      </c>
      <c r="H1005">
        <v>1</v>
      </c>
      <c r="I1005">
        <v>0</v>
      </c>
      <c r="J1005">
        <v>1</v>
      </c>
      <c r="K1005">
        <v>1</v>
      </c>
      <c r="L1005">
        <v>0</v>
      </c>
      <c r="M1005">
        <v>0</v>
      </c>
      <c r="N1005">
        <v>1</v>
      </c>
      <c r="O1005">
        <v>0</v>
      </c>
      <c r="P1005">
        <v>1.31</v>
      </c>
      <c r="Q1005">
        <v>6.73</v>
      </c>
      <c r="R1005">
        <v>2.57</v>
      </c>
      <c r="S1005">
        <v>4.2</v>
      </c>
      <c r="T1005">
        <v>0</v>
      </c>
      <c r="U1005">
        <v>0.1</v>
      </c>
    </row>
    <row r="1006" spans="1:21" x14ac:dyDescent="0.25">
      <c r="A1006">
        <v>8173</v>
      </c>
      <c r="B1006" t="s">
        <v>10539</v>
      </c>
      <c r="C1006" t="s">
        <v>1</v>
      </c>
      <c r="D1006">
        <v>10</v>
      </c>
      <c r="E1006">
        <v>11</v>
      </c>
      <c r="F1006">
        <v>4.22</v>
      </c>
      <c r="G1006">
        <v>31</v>
      </c>
      <c r="H1006">
        <v>31</v>
      </c>
      <c r="I1006">
        <v>0</v>
      </c>
      <c r="J1006">
        <v>176</v>
      </c>
      <c r="K1006">
        <v>185</v>
      </c>
      <c r="L1006">
        <v>83</v>
      </c>
      <c r="M1006">
        <v>19</v>
      </c>
      <c r="N1006">
        <v>124</v>
      </c>
      <c r="O1006">
        <v>57</v>
      </c>
      <c r="P1006">
        <v>1.37</v>
      </c>
      <c r="Q1006">
        <v>6.32</v>
      </c>
      <c r="R1006">
        <v>2.9</v>
      </c>
      <c r="S1006">
        <v>4.2</v>
      </c>
      <c r="T1006">
        <v>1.7</v>
      </c>
      <c r="U1006">
        <v>1.4</v>
      </c>
    </row>
    <row r="1007" spans="1:21" x14ac:dyDescent="0.25">
      <c r="A1007">
        <v>5960</v>
      </c>
      <c r="B1007" t="s">
        <v>10769</v>
      </c>
      <c r="C1007" t="s">
        <v>1</v>
      </c>
      <c r="D1007">
        <v>0</v>
      </c>
      <c r="E1007">
        <v>1</v>
      </c>
      <c r="F1007">
        <v>4.17</v>
      </c>
      <c r="G1007">
        <v>0</v>
      </c>
      <c r="H1007">
        <v>10</v>
      </c>
      <c r="I1007">
        <v>0</v>
      </c>
      <c r="J1007">
        <v>10</v>
      </c>
      <c r="K1007">
        <v>10</v>
      </c>
      <c r="L1007">
        <v>5</v>
      </c>
      <c r="M1007">
        <v>1</v>
      </c>
      <c r="N1007">
        <v>8</v>
      </c>
      <c r="O1007">
        <v>4</v>
      </c>
      <c r="P1007">
        <v>1.4</v>
      </c>
      <c r="Q1007">
        <v>7.01</v>
      </c>
      <c r="R1007">
        <v>3.62</v>
      </c>
      <c r="S1007">
        <v>4.2</v>
      </c>
      <c r="T1007">
        <v>0</v>
      </c>
      <c r="U1007">
        <v>0</v>
      </c>
    </row>
    <row r="1008" spans="1:21" x14ac:dyDescent="0.25">
      <c r="A1008" t="s">
        <v>9283</v>
      </c>
      <c r="B1008" t="s">
        <v>9284</v>
      </c>
      <c r="C1008" t="s">
        <v>20866</v>
      </c>
      <c r="D1008">
        <v>0</v>
      </c>
      <c r="E1008">
        <v>1</v>
      </c>
      <c r="F1008">
        <v>4.17</v>
      </c>
      <c r="G1008">
        <v>0</v>
      </c>
      <c r="H1008">
        <v>10</v>
      </c>
      <c r="I1008">
        <v>0</v>
      </c>
      <c r="J1008">
        <v>10</v>
      </c>
      <c r="K1008">
        <v>9</v>
      </c>
      <c r="L1008">
        <v>5</v>
      </c>
      <c r="M1008">
        <v>1</v>
      </c>
      <c r="N1008">
        <v>10</v>
      </c>
      <c r="O1008">
        <v>5</v>
      </c>
      <c r="P1008">
        <v>1.46</v>
      </c>
      <c r="Q1008">
        <v>8.56</v>
      </c>
      <c r="R1008">
        <v>4.91</v>
      </c>
      <c r="S1008">
        <v>4.21</v>
      </c>
      <c r="T1008">
        <v>0</v>
      </c>
      <c r="U1008">
        <v>0</v>
      </c>
    </row>
    <row r="1009" spans="1:21" x14ac:dyDescent="0.25">
      <c r="A1009">
        <v>14457</v>
      </c>
      <c r="B1009" t="s">
        <v>10173</v>
      </c>
      <c r="C1009" t="s">
        <v>20867</v>
      </c>
      <c r="D1009">
        <v>4</v>
      </c>
      <c r="E1009">
        <v>4</v>
      </c>
      <c r="F1009">
        <v>3.95</v>
      </c>
      <c r="G1009">
        <v>11</v>
      </c>
      <c r="H1009">
        <v>11</v>
      </c>
      <c r="I1009">
        <v>0</v>
      </c>
      <c r="J1009">
        <v>64</v>
      </c>
      <c r="K1009">
        <v>62</v>
      </c>
      <c r="L1009">
        <v>28</v>
      </c>
      <c r="M1009">
        <v>7</v>
      </c>
      <c r="N1009">
        <v>51</v>
      </c>
      <c r="O1009">
        <v>24</v>
      </c>
      <c r="P1009">
        <v>1.34</v>
      </c>
      <c r="Q1009">
        <v>7.14</v>
      </c>
      <c r="R1009">
        <v>3.33</v>
      </c>
      <c r="S1009">
        <v>4.21</v>
      </c>
      <c r="T1009">
        <v>0.5</v>
      </c>
      <c r="U1009">
        <v>0.7</v>
      </c>
    </row>
    <row r="1010" spans="1:21" x14ac:dyDescent="0.25">
      <c r="A1010">
        <v>12272</v>
      </c>
      <c r="B1010" t="s">
        <v>8165</v>
      </c>
      <c r="C1010" t="s">
        <v>20893</v>
      </c>
      <c r="D1010">
        <v>2</v>
      </c>
      <c r="E1010">
        <v>2</v>
      </c>
      <c r="F1010">
        <v>4.1500000000000004</v>
      </c>
      <c r="G1010">
        <v>5</v>
      </c>
      <c r="H1010">
        <v>15</v>
      </c>
      <c r="I1010">
        <v>0</v>
      </c>
      <c r="J1010">
        <v>37</v>
      </c>
      <c r="K1010">
        <v>40</v>
      </c>
      <c r="L1010">
        <v>17</v>
      </c>
      <c r="M1010">
        <v>5</v>
      </c>
      <c r="N1010">
        <v>24</v>
      </c>
      <c r="O1010">
        <v>8</v>
      </c>
      <c r="P1010">
        <v>1.29</v>
      </c>
      <c r="Q1010">
        <v>5.86</v>
      </c>
      <c r="R1010">
        <v>1.96</v>
      </c>
      <c r="S1010">
        <v>4.21</v>
      </c>
      <c r="T1010">
        <v>0.3</v>
      </c>
      <c r="U1010">
        <v>0.2</v>
      </c>
    </row>
    <row r="1011" spans="1:21" x14ac:dyDescent="0.25">
      <c r="A1011" t="s">
        <v>6655</v>
      </c>
      <c r="B1011" t="s">
        <v>6656</v>
      </c>
      <c r="C1011" t="s">
        <v>20893</v>
      </c>
      <c r="D1011">
        <v>0</v>
      </c>
      <c r="E1011">
        <v>0</v>
      </c>
      <c r="F1011">
        <v>4.07</v>
      </c>
      <c r="G1011">
        <v>0</v>
      </c>
      <c r="H1011">
        <v>1</v>
      </c>
      <c r="I1011">
        <v>0</v>
      </c>
      <c r="J1011">
        <v>1</v>
      </c>
      <c r="K1011">
        <v>1</v>
      </c>
      <c r="L1011">
        <v>0</v>
      </c>
      <c r="M1011">
        <v>0</v>
      </c>
      <c r="N1011">
        <v>1</v>
      </c>
      <c r="O1011">
        <v>0</v>
      </c>
      <c r="P1011">
        <v>1.39</v>
      </c>
      <c r="Q1011">
        <v>7.41</v>
      </c>
      <c r="R1011">
        <v>3.8</v>
      </c>
      <c r="S1011">
        <v>4.21</v>
      </c>
      <c r="T1011">
        <v>0</v>
      </c>
      <c r="U1011">
        <v>0.1</v>
      </c>
    </row>
    <row r="1012" spans="1:21" x14ac:dyDescent="0.25">
      <c r="A1012">
        <v>8346</v>
      </c>
      <c r="B1012" t="s">
        <v>10488</v>
      </c>
      <c r="C1012" t="s">
        <v>20878</v>
      </c>
      <c r="D1012">
        <v>0</v>
      </c>
      <c r="E1012">
        <v>0</v>
      </c>
      <c r="F1012">
        <v>4.04</v>
      </c>
      <c r="G1012">
        <v>0</v>
      </c>
      <c r="H1012">
        <v>1</v>
      </c>
      <c r="I1012">
        <v>0</v>
      </c>
      <c r="J1012">
        <v>1</v>
      </c>
      <c r="K1012">
        <v>1</v>
      </c>
      <c r="L1012">
        <v>0</v>
      </c>
      <c r="M1012">
        <v>0</v>
      </c>
      <c r="N1012">
        <v>1</v>
      </c>
      <c r="O1012">
        <v>0</v>
      </c>
      <c r="P1012">
        <v>1.36</v>
      </c>
      <c r="Q1012">
        <v>7.46</v>
      </c>
      <c r="R1012">
        <v>3.43</v>
      </c>
      <c r="S1012">
        <v>4.21</v>
      </c>
      <c r="T1012">
        <v>0</v>
      </c>
      <c r="U1012">
        <v>0.1</v>
      </c>
    </row>
    <row r="1013" spans="1:21" x14ac:dyDescent="0.25">
      <c r="A1013" t="s">
        <v>8077</v>
      </c>
      <c r="B1013" t="s">
        <v>8078</v>
      </c>
      <c r="C1013" t="s">
        <v>20893</v>
      </c>
      <c r="D1013">
        <v>0</v>
      </c>
      <c r="E1013">
        <v>0</v>
      </c>
      <c r="F1013">
        <v>4.13</v>
      </c>
      <c r="G1013">
        <v>0</v>
      </c>
      <c r="H1013">
        <v>0</v>
      </c>
      <c r="I1013">
        <v>0</v>
      </c>
      <c r="J1013">
        <v>1</v>
      </c>
      <c r="K1013">
        <v>1</v>
      </c>
      <c r="L1013">
        <v>0</v>
      </c>
      <c r="M1013">
        <v>0</v>
      </c>
      <c r="N1013">
        <v>1</v>
      </c>
      <c r="O1013">
        <v>0</v>
      </c>
      <c r="P1013">
        <v>1.34</v>
      </c>
      <c r="Q1013">
        <v>6.7</v>
      </c>
      <c r="R1013">
        <v>2.94</v>
      </c>
      <c r="S1013">
        <v>4.21</v>
      </c>
      <c r="T1013">
        <v>0</v>
      </c>
      <c r="U1013">
        <v>0</v>
      </c>
    </row>
    <row r="1014" spans="1:21" x14ac:dyDescent="0.25">
      <c r="A1014">
        <v>3830</v>
      </c>
      <c r="B1014" t="s">
        <v>10215</v>
      </c>
      <c r="C1014" t="s">
        <v>20878</v>
      </c>
      <c r="D1014">
        <v>6</v>
      </c>
      <c r="E1014">
        <v>7</v>
      </c>
      <c r="F1014">
        <v>4.3600000000000003</v>
      </c>
      <c r="G1014">
        <v>18</v>
      </c>
      <c r="H1014">
        <v>18</v>
      </c>
      <c r="I1014">
        <v>0</v>
      </c>
      <c r="J1014">
        <v>100</v>
      </c>
      <c r="K1014">
        <v>107</v>
      </c>
      <c r="L1014">
        <v>49</v>
      </c>
      <c r="M1014">
        <v>13</v>
      </c>
      <c r="N1014">
        <v>72</v>
      </c>
      <c r="O1014">
        <v>26</v>
      </c>
      <c r="P1014">
        <v>1.33</v>
      </c>
      <c r="Q1014">
        <v>6.49</v>
      </c>
      <c r="R1014">
        <v>2.35</v>
      </c>
      <c r="S1014">
        <v>4.21</v>
      </c>
      <c r="T1014">
        <v>1.1000000000000001</v>
      </c>
      <c r="U1014">
        <v>0.9</v>
      </c>
    </row>
    <row r="1015" spans="1:21" x14ac:dyDescent="0.25">
      <c r="A1015">
        <v>5028</v>
      </c>
      <c r="B1015" t="s">
        <v>9481</v>
      </c>
      <c r="C1015" t="s">
        <v>20873</v>
      </c>
      <c r="D1015">
        <v>2</v>
      </c>
      <c r="E1015">
        <v>2</v>
      </c>
      <c r="F1015">
        <v>4.0599999999999996</v>
      </c>
      <c r="G1015">
        <v>0</v>
      </c>
      <c r="H1015">
        <v>40</v>
      </c>
      <c r="I1015">
        <v>0</v>
      </c>
      <c r="J1015">
        <v>40</v>
      </c>
      <c r="K1015">
        <v>40</v>
      </c>
      <c r="L1015">
        <v>18</v>
      </c>
      <c r="M1015">
        <v>5</v>
      </c>
      <c r="N1015">
        <v>31</v>
      </c>
      <c r="O1015">
        <v>12</v>
      </c>
      <c r="P1015">
        <v>1.32</v>
      </c>
      <c r="Q1015">
        <v>7</v>
      </c>
      <c r="R1015">
        <v>2.76</v>
      </c>
      <c r="S1015">
        <v>4.21</v>
      </c>
      <c r="T1015">
        <v>0</v>
      </c>
      <c r="U1015">
        <v>0.1</v>
      </c>
    </row>
    <row r="1016" spans="1:21" x14ac:dyDescent="0.25">
      <c r="A1016">
        <v>840</v>
      </c>
      <c r="B1016" t="s">
        <v>10366</v>
      </c>
      <c r="C1016" t="s">
        <v>20883</v>
      </c>
      <c r="D1016">
        <v>0</v>
      </c>
      <c r="E1016">
        <v>0</v>
      </c>
      <c r="F1016">
        <v>4.07</v>
      </c>
      <c r="G1016">
        <v>0</v>
      </c>
      <c r="H1016">
        <v>0</v>
      </c>
      <c r="I1016">
        <v>0</v>
      </c>
      <c r="J1016">
        <v>1</v>
      </c>
      <c r="K1016">
        <v>1</v>
      </c>
      <c r="L1016">
        <v>0</v>
      </c>
      <c r="M1016">
        <v>0</v>
      </c>
      <c r="N1016">
        <v>1</v>
      </c>
      <c r="O1016">
        <v>0</v>
      </c>
      <c r="P1016">
        <v>1.29</v>
      </c>
      <c r="Q1016">
        <v>6.39</v>
      </c>
      <c r="R1016">
        <v>2.2599999999999998</v>
      </c>
      <c r="S1016">
        <v>4.21</v>
      </c>
      <c r="T1016">
        <v>0</v>
      </c>
      <c r="U1016">
        <v>0</v>
      </c>
    </row>
    <row r="1017" spans="1:21" x14ac:dyDescent="0.25">
      <c r="A1017">
        <v>5195</v>
      </c>
      <c r="B1017" t="s">
        <v>8585</v>
      </c>
      <c r="C1017" t="s">
        <v>20865</v>
      </c>
      <c r="D1017">
        <v>0</v>
      </c>
      <c r="E1017">
        <v>0</v>
      </c>
      <c r="F1017">
        <v>3.95</v>
      </c>
      <c r="G1017">
        <v>0</v>
      </c>
      <c r="H1017">
        <v>1</v>
      </c>
      <c r="I1017">
        <v>0</v>
      </c>
      <c r="J1017">
        <v>1</v>
      </c>
      <c r="K1017">
        <v>1</v>
      </c>
      <c r="L1017">
        <v>0</v>
      </c>
      <c r="M1017">
        <v>0</v>
      </c>
      <c r="N1017">
        <v>1</v>
      </c>
      <c r="O1017">
        <v>0</v>
      </c>
      <c r="P1017">
        <v>1.39</v>
      </c>
      <c r="Q1017">
        <v>7.53</v>
      </c>
      <c r="R1017">
        <v>4.1100000000000003</v>
      </c>
      <c r="S1017">
        <v>4.21</v>
      </c>
      <c r="T1017">
        <v>0</v>
      </c>
      <c r="U1017">
        <v>0.1</v>
      </c>
    </row>
    <row r="1018" spans="1:21" x14ac:dyDescent="0.25">
      <c r="A1018" t="s">
        <v>9655</v>
      </c>
      <c r="B1018" t="s">
        <v>9656</v>
      </c>
      <c r="C1018" t="s">
        <v>20887</v>
      </c>
      <c r="D1018">
        <v>0</v>
      </c>
      <c r="E1018">
        <v>0</v>
      </c>
      <c r="F1018">
        <v>4.05</v>
      </c>
      <c r="G1018">
        <v>0</v>
      </c>
      <c r="H1018">
        <v>1</v>
      </c>
      <c r="I1018">
        <v>0</v>
      </c>
      <c r="J1018">
        <v>1</v>
      </c>
      <c r="K1018">
        <v>1</v>
      </c>
      <c r="L1018">
        <v>0</v>
      </c>
      <c r="M1018">
        <v>0</v>
      </c>
      <c r="N1018">
        <v>1</v>
      </c>
      <c r="O1018">
        <v>0</v>
      </c>
      <c r="P1018">
        <v>1.38</v>
      </c>
      <c r="Q1018">
        <v>7.94</v>
      </c>
      <c r="R1018">
        <v>3.92</v>
      </c>
      <c r="S1018">
        <v>4.21</v>
      </c>
      <c r="T1018">
        <v>0</v>
      </c>
      <c r="U1018">
        <v>0.1</v>
      </c>
    </row>
    <row r="1019" spans="1:21" x14ac:dyDescent="0.25">
      <c r="A1019">
        <v>15467</v>
      </c>
      <c r="B1019" t="s">
        <v>10585</v>
      </c>
      <c r="C1019" t="s">
        <v>20885</v>
      </c>
      <c r="D1019">
        <v>4</v>
      </c>
      <c r="E1019">
        <v>5</v>
      </c>
      <c r="F1019">
        <v>4.04</v>
      </c>
      <c r="G1019">
        <v>13</v>
      </c>
      <c r="H1019">
        <v>13</v>
      </c>
      <c r="I1019">
        <v>0</v>
      </c>
      <c r="J1019">
        <v>73</v>
      </c>
      <c r="K1019">
        <v>72</v>
      </c>
      <c r="L1019">
        <v>33</v>
      </c>
      <c r="M1019">
        <v>8</v>
      </c>
      <c r="N1019">
        <v>56</v>
      </c>
      <c r="O1019">
        <v>25</v>
      </c>
      <c r="P1019">
        <v>1.34</v>
      </c>
      <c r="Q1019">
        <v>6.91</v>
      </c>
      <c r="R1019">
        <v>3.06</v>
      </c>
      <c r="S1019">
        <v>4.21</v>
      </c>
      <c r="T1019">
        <v>0.6</v>
      </c>
      <c r="U1019">
        <v>0.6</v>
      </c>
    </row>
    <row r="1020" spans="1:21" x14ac:dyDescent="0.25">
      <c r="A1020" t="s">
        <v>7473</v>
      </c>
      <c r="B1020" t="s">
        <v>7474</v>
      </c>
      <c r="C1020" t="s">
        <v>20876</v>
      </c>
      <c r="D1020">
        <v>0</v>
      </c>
      <c r="E1020">
        <v>0</v>
      </c>
      <c r="F1020">
        <v>4.09</v>
      </c>
      <c r="G1020">
        <v>0</v>
      </c>
      <c r="H1020">
        <v>0</v>
      </c>
      <c r="I1020">
        <v>0</v>
      </c>
      <c r="J1020">
        <v>1</v>
      </c>
      <c r="K1020">
        <v>1</v>
      </c>
      <c r="L1020">
        <v>0</v>
      </c>
      <c r="M1020">
        <v>0</v>
      </c>
      <c r="N1020">
        <v>1</v>
      </c>
      <c r="O1020">
        <v>0</v>
      </c>
      <c r="P1020">
        <v>1.32</v>
      </c>
      <c r="Q1020">
        <v>6.91</v>
      </c>
      <c r="R1020">
        <v>2.89</v>
      </c>
      <c r="S1020">
        <v>4.21</v>
      </c>
      <c r="T1020">
        <v>0</v>
      </c>
      <c r="U1020">
        <v>0</v>
      </c>
    </row>
    <row r="1021" spans="1:21" x14ac:dyDescent="0.25">
      <c r="A1021">
        <v>4732</v>
      </c>
      <c r="B1021" t="s">
        <v>10600</v>
      </c>
      <c r="C1021" t="s">
        <v>20877</v>
      </c>
      <c r="D1021">
        <v>7</v>
      </c>
      <c r="E1021">
        <v>8</v>
      </c>
      <c r="F1021">
        <v>3.97</v>
      </c>
      <c r="G1021">
        <v>23</v>
      </c>
      <c r="H1021">
        <v>23</v>
      </c>
      <c r="I1021">
        <v>0</v>
      </c>
      <c r="J1021">
        <v>130</v>
      </c>
      <c r="K1021">
        <v>128</v>
      </c>
      <c r="L1021">
        <v>57</v>
      </c>
      <c r="M1021">
        <v>16</v>
      </c>
      <c r="N1021">
        <v>97</v>
      </c>
      <c r="O1021">
        <v>39</v>
      </c>
      <c r="P1021">
        <v>1.29</v>
      </c>
      <c r="Q1021">
        <v>6.76</v>
      </c>
      <c r="R1021">
        <v>2.72</v>
      </c>
      <c r="S1021">
        <v>4.21</v>
      </c>
      <c r="T1021">
        <v>0.7</v>
      </c>
      <c r="U1021">
        <v>0.8</v>
      </c>
    </row>
    <row r="1022" spans="1:21" x14ac:dyDescent="0.25">
      <c r="A1022">
        <v>412</v>
      </c>
      <c r="B1022" t="s">
        <v>10113</v>
      </c>
      <c r="C1022" t="s">
        <v>20885</v>
      </c>
      <c r="D1022">
        <v>0</v>
      </c>
      <c r="E1022">
        <v>0</v>
      </c>
      <c r="F1022">
        <v>4.1500000000000004</v>
      </c>
      <c r="G1022">
        <v>0</v>
      </c>
      <c r="H1022">
        <v>0</v>
      </c>
      <c r="I1022">
        <v>0</v>
      </c>
      <c r="J1022">
        <v>1</v>
      </c>
      <c r="K1022">
        <v>1</v>
      </c>
      <c r="L1022">
        <v>0</v>
      </c>
      <c r="M1022">
        <v>0</v>
      </c>
      <c r="N1022">
        <v>1</v>
      </c>
      <c r="O1022">
        <v>0</v>
      </c>
      <c r="P1022">
        <v>1.38</v>
      </c>
      <c r="Q1022">
        <v>5.68</v>
      </c>
      <c r="R1022">
        <v>2.75</v>
      </c>
      <c r="S1022">
        <v>4.21</v>
      </c>
      <c r="T1022">
        <v>0</v>
      </c>
      <c r="U1022">
        <v>0</v>
      </c>
    </row>
    <row r="1023" spans="1:21" x14ac:dyDescent="0.25">
      <c r="A1023">
        <v>13424</v>
      </c>
      <c r="B1023" t="s">
        <v>6934</v>
      </c>
      <c r="C1023" t="s">
        <v>20868</v>
      </c>
      <c r="D1023">
        <v>2</v>
      </c>
      <c r="E1023">
        <v>2</v>
      </c>
      <c r="F1023">
        <v>4.08</v>
      </c>
      <c r="G1023">
        <v>0</v>
      </c>
      <c r="H1023">
        <v>35</v>
      </c>
      <c r="I1023">
        <v>0</v>
      </c>
      <c r="J1023">
        <v>35</v>
      </c>
      <c r="K1023">
        <v>37</v>
      </c>
      <c r="L1023">
        <v>16</v>
      </c>
      <c r="M1023">
        <v>3</v>
      </c>
      <c r="N1023">
        <v>23</v>
      </c>
      <c r="O1023">
        <v>12</v>
      </c>
      <c r="P1023">
        <v>1.39</v>
      </c>
      <c r="Q1023">
        <v>5.98</v>
      </c>
      <c r="R1023">
        <v>3.05</v>
      </c>
      <c r="S1023">
        <v>4.22</v>
      </c>
      <c r="T1023">
        <v>0</v>
      </c>
      <c r="U1023">
        <v>0.1</v>
      </c>
    </row>
    <row r="1024" spans="1:21" x14ac:dyDescent="0.25">
      <c r="A1024" t="s">
        <v>9589</v>
      </c>
      <c r="B1024" t="s">
        <v>9590</v>
      </c>
      <c r="C1024" t="s">
        <v>20870</v>
      </c>
      <c r="D1024">
        <v>2</v>
      </c>
      <c r="E1024">
        <v>2</v>
      </c>
      <c r="F1024">
        <v>4.12</v>
      </c>
      <c r="G1024">
        <v>6</v>
      </c>
      <c r="H1024">
        <v>6</v>
      </c>
      <c r="I1024">
        <v>0</v>
      </c>
      <c r="J1024">
        <v>37</v>
      </c>
      <c r="K1024">
        <v>33</v>
      </c>
      <c r="L1024">
        <v>17</v>
      </c>
      <c r="M1024">
        <v>4</v>
      </c>
      <c r="N1024">
        <v>36</v>
      </c>
      <c r="O1024">
        <v>18</v>
      </c>
      <c r="P1024">
        <v>1.37</v>
      </c>
      <c r="Q1024">
        <v>8.8699999999999992</v>
      </c>
      <c r="R1024">
        <v>4.3600000000000003</v>
      </c>
      <c r="S1024">
        <v>4.22</v>
      </c>
      <c r="T1024">
        <v>0.4</v>
      </c>
      <c r="U1024">
        <v>0.4</v>
      </c>
    </row>
    <row r="1025" spans="1:21" x14ac:dyDescent="0.25">
      <c r="A1025" t="s">
        <v>10103</v>
      </c>
      <c r="B1025" t="s">
        <v>10104</v>
      </c>
      <c r="C1025" t="s">
        <v>20885</v>
      </c>
      <c r="D1025">
        <v>0</v>
      </c>
      <c r="E1025">
        <v>0</v>
      </c>
      <c r="F1025">
        <v>4.1100000000000003</v>
      </c>
      <c r="G1025">
        <v>0</v>
      </c>
      <c r="H1025">
        <v>1</v>
      </c>
      <c r="I1025">
        <v>0</v>
      </c>
      <c r="J1025">
        <v>1</v>
      </c>
      <c r="K1025">
        <v>1</v>
      </c>
      <c r="L1025">
        <v>0</v>
      </c>
      <c r="M1025">
        <v>0</v>
      </c>
      <c r="N1025">
        <v>1</v>
      </c>
      <c r="O1025">
        <v>0</v>
      </c>
      <c r="P1025">
        <v>1.34</v>
      </c>
      <c r="Q1025">
        <v>6.1</v>
      </c>
      <c r="R1025">
        <v>2.6</v>
      </c>
      <c r="S1025">
        <v>4.22</v>
      </c>
      <c r="T1025">
        <v>0</v>
      </c>
      <c r="U1025">
        <v>0.1</v>
      </c>
    </row>
    <row r="1026" spans="1:21" x14ac:dyDescent="0.25">
      <c r="A1026">
        <v>10197</v>
      </c>
      <c r="B1026" t="s">
        <v>10169</v>
      </c>
      <c r="C1026" t="s">
        <v>20869</v>
      </c>
      <c r="D1026">
        <v>10</v>
      </c>
      <c r="E1026">
        <v>12</v>
      </c>
      <c r="F1026">
        <v>4.09</v>
      </c>
      <c r="G1026">
        <v>31</v>
      </c>
      <c r="H1026">
        <v>31</v>
      </c>
      <c r="I1026">
        <v>0</v>
      </c>
      <c r="J1026">
        <v>187</v>
      </c>
      <c r="K1026">
        <v>182</v>
      </c>
      <c r="L1026">
        <v>85</v>
      </c>
      <c r="M1026">
        <v>23</v>
      </c>
      <c r="N1026">
        <v>155</v>
      </c>
      <c r="O1026">
        <v>65</v>
      </c>
      <c r="P1026">
        <v>1.32</v>
      </c>
      <c r="Q1026">
        <v>7.48</v>
      </c>
      <c r="R1026">
        <v>3.13</v>
      </c>
      <c r="S1026">
        <v>4.22</v>
      </c>
      <c r="T1026">
        <v>1.7</v>
      </c>
      <c r="U1026">
        <v>2</v>
      </c>
    </row>
    <row r="1027" spans="1:21" x14ac:dyDescent="0.25">
      <c r="A1027" t="s">
        <v>9116</v>
      </c>
      <c r="B1027" t="s">
        <v>3571</v>
      </c>
      <c r="C1027" t="s">
        <v>20866</v>
      </c>
      <c r="D1027">
        <v>0</v>
      </c>
      <c r="E1027">
        <v>0</v>
      </c>
      <c r="F1027">
        <v>4.22</v>
      </c>
      <c r="G1027">
        <v>0</v>
      </c>
      <c r="H1027">
        <v>0</v>
      </c>
      <c r="I1027">
        <v>0</v>
      </c>
      <c r="J1027">
        <v>1</v>
      </c>
      <c r="K1027">
        <v>1</v>
      </c>
      <c r="L1027">
        <v>0</v>
      </c>
      <c r="M1027">
        <v>0</v>
      </c>
      <c r="N1027">
        <v>1</v>
      </c>
      <c r="O1027">
        <v>0</v>
      </c>
      <c r="P1027">
        <v>1.34</v>
      </c>
      <c r="Q1027">
        <v>6.3</v>
      </c>
      <c r="R1027">
        <v>2.5099999999999998</v>
      </c>
      <c r="S1027">
        <v>4.22</v>
      </c>
      <c r="T1027">
        <v>0</v>
      </c>
      <c r="U1027">
        <v>0</v>
      </c>
    </row>
    <row r="1028" spans="1:21" x14ac:dyDescent="0.25">
      <c r="A1028">
        <v>263</v>
      </c>
      <c r="B1028" t="s">
        <v>9931</v>
      </c>
      <c r="C1028" t="s">
        <v>20880</v>
      </c>
      <c r="D1028">
        <v>0</v>
      </c>
      <c r="E1028">
        <v>0</v>
      </c>
      <c r="F1028">
        <v>4.09</v>
      </c>
      <c r="G1028">
        <v>0</v>
      </c>
      <c r="H1028">
        <v>1</v>
      </c>
      <c r="I1028">
        <v>0</v>
      </c>
      <c r="J1028">
        <v>1</v>
      </c>
      <c r="K1028">
        <v>1</v>
      </c>
      <c r="L1028">
        <v>0</v>
      </c>
      <c r="M1028">
        <v>0</v>
      </c>
      <c r="N1028">
        <v>1</v>
      </c>
      <c r="O1028">
        <v>0</v>
      </c>
      <c r="P1028">
        <v>1.29</v>
      </c>
      <c r="Q1028">
        <v>6.49</v>
      </c>
      <c r="R1028">
        <v>2.13</v>
      </c>
      <c r="S1028">
        <v>4.22</v>
      </c>
      <c r="T1028">
        <v>0</v>
      </c>
      <c r="U1028">
        <v>0.1</v>
      </c>
    </row>
    <row r="1029" spans="1:21" x14ac:dyDescent="0.25">
      <c r="A1029" t="s">
        <v>22810</v>
      </c>
      <c r="B1029" t="s">
        <v>22811</v>
      </c>
      <c r="C1029" t="s">
        <v>1</v>
      </c>
      <c r="D1029">
        <v>0</v>
      </c>
      <c r="E1029">
        <v>0</v>
      </c>
      <c r="F1029">
        <v>4.1100000000000003</v>
      </c>
      <c r="G1029">
        <v>0</v>
      </c>
      <c r="H1029">
        <v>1</v>
      </c>
      <c r="I1029">
        <v>0</v>
      </c>
      <c r="J1029">
        <v>1</v>
      </c>
      <c r="K1029">
        <v>1</v>
      </c>
      <c r="L1029">
        <v>0</v>
      </c>
      <c r="M1029">
        <v>0</v>
      </c>
      <c r="N1029">
        <v>1</v>
      </c>
      <c r="O1029">
        <v>0</v>
      </c>
      <c r="P1029">
        <v>1.4</v>
      </c>
      <c r="Q1029">
        <v>8.01</v>
      </c>
      <c r="R1029">
        <v>4.13</v>
      </c>
      <c r="S1029">
        <v>4.22</v>
      </c>
      <c r="T1029">
        <v>0</v>
      </c>
      <c r="U1029">
        <v>0.1</v>
      </c>
    </row>
    <row r="1030" spans="1:21" x14ac:dyDescent="0.25">
      <c r="A1030">
        <v>2134</v>
      </c>
      <c r="B1030" t="s">
        <v>22812</v>
      </c>
      <c r="C1030" t="s">
        <v>20892</v>
      </c>
      <c r="D1030">
        <v>0</v>
      </c>
      <c r="E1030">
        <v>0</v>
      </c>
      <c r="F1030">
        <v>4.13</v>
      </c>
      <c r="G1030">
        <v>0</v>
      </c>
      <c r="H1030">
        <v>1</v>
      </c>
      <c r="I1030">
        <v>0</v>
      </c>
      <c r="J1030">
        <v>1</v>
      </c>
      <c r="K1030">
        <v>1</v>
      </c>
      <c r="L1030">
        <v>0</v>
      </c>
      <c r="M1030">
        <v>0</v>
      </c>
      <c r="N1030">
        <v>1</v>
      </c>
      <c r="O1030">
        <v>1</v>
      </c>
      <c r="P1030">
        <v>1.42</v>
      </c>
      <c r="Q1030">
        <v>9.06</v>
      </c>
      <c r="R1030">
        <v>4.8499999999999996</v>
      </c>
      <c r="S1030">
        <v>4.22</v>
      </c>
      <c r="T1030">
        <v>0</v>
      </c>
      <c r="U1030">
        <v>0.1</v>
      </c>
    </row>
    <row r="1031" spans="1:21" x14ac:dyDescent="0.25">
      <c r="A1031">
        <v>9910</v>
      </c>
      <c r="B1031" t="s">
        <v>9816</v>
      </c>
      <c r="C1031" t="s">
        <v>20883</v>
      </c>
      <c r="D1031">
        <v>0</v>
      </c>
      <c r="E1031">
        <v>0</v>
      </c>
      <c r="F1031">
        <v>3.94</v>
      </c>
      <c r="G1031">
        <v>0</v>
      </c>
      <c r="H1031">
        <v>1</v>
      </c>
      <c r="I1031">
        <v>0</v>
      </c>
      <c r="J1031">
        <v>1</v>
      </c>
      <c r="K1031">
        <v>1</v>
      </c>
      <c r="L1031">
        <v>0</v>
      </c>
      <c r="M1031">
        <v>0</v>
      </c>
      <c r="N1031">
        <v>1</v>
      </c>
      <c r="O1031">
        <v>0</v>
      </c>
      <c r="P1031">
        <v>1.3</v>
      </c>
      <c r="Q1031">
        <v>7.19</v>
      </c>
      <c r="R1031">
        <v>2.91</v>
      </c>
      <c r="S1031">
        <v>4.22</v>
      </c>
      <c r="T1031">
        <v>0</v>
      </c>
      <c r="U1031">
        <v>0.1</v>
      </c>
    </row>
    <row r="1032" spans="1:21" x14ac:dyDescent="0.25">
      <c r="A1032" t="s">
        <v>8313</v>
      </c>
      <c r="B1032" t="s">
        <v>8314</v>
      </c>
      <c r="C1032" t="s">
        <v>20891</v>
      </c>
      <c r="D1032">
        <v>0</v>
      </c>
      <c r="E1032">
        <v>0</v>
      </c>
      <c r="F1032">
        <v>4.21</v>
      </c>
      <c r="G1032">
        <v>0</v>
      </c>
      <c r="H1032">
        <v>0</v>
      </c>
      <c r="I1032">
        <v>0</v>
      </c>
      <c r="J1032">
        <v>1</v>
      </c>
      <c r="K1032">
        <v>1</v>
      </c>
      <c r="L1032">
        <v>0</v>
      </c>
      <c r="M1032">
        <v>0</v>
      </c>
      <c r="N1032">
        <v>1</v>
      </c>
      <c r="O1032">
        <v>0</v>
      </c>
      <c r="P1032">
        <v>1.37</v>
      </c>
      <c r="Q1032">
        <v>6.77</v>
      </c>
      <c r="R1032">
        <v>3.24</v>
      </c>
      <c r="S1032">
        <v>4.22</v>
      </c>
      <c r="T1032">
        <v>0</v>
      </c>
      <c r="U1032">
        <v>0</v>
      </c>
    </row>
    <row r="1033" spans="1:21" x14ac:dyDescent="0.25">
      <c r="A1033">
        <v>8352</v>
      </c>
      <c r="B1033" t="s">
        <v>10383</v>
      </c>
      <c r="C1033" t="s">
        <v>20872</v>
      </c>
      <c r="D1033">
        <v>0</v>
      </c>
      <c r="E1033">
        <v>0</v>
      </c>
      <c r="F1033">
        <v>4.04</v>
      </c>
      <c r="G1033">
        <v>0</v>
      </c>
      <c r="H1033">
        <v>1</v>
      </c>
      <c r="I1033">
        <v>0</v>
      </c>
      <c r="J1033">
        <v>1</v>
      </c>
      <c r="K1033">
        <v>1</v>
      </c>
      <c r="L1033">
        <v>0</v>
      </c>
      <c r="M1033">
        <v>0</v>
      </c>
      <c r="N1033">
        <v>1</v>
      </c>
      <c r="O1033">
        <v>0</v>
      </c>
      <c r="P1033">
        <v>1.39</v>
      </c>
      <c r="Q1033">
        <v>7.67</v>
      </c>
      <c r="R1033">
        <v>3.95</v>
      </c>
      <c r="S1033">
        <v>4.22</v>
      </c>
      <c r="T1033">
        <v>0</v>
      </c>
      <c r="U1033">
        <v>0.1</v>
      </c>
    </row>
    <row r="1034" spans="1:21" x14ac:dyDescent="0.25">
      <c r="A1034" t="s">
        <v>8783</v>
      </c>
      <c r="B1034" t="s">
        <v>8784</v>
      </c>
      <c r="C1034" t="s">
        <v>1</v>
      </c>
      <c r="D1034">
        <v>0</v>
      </c>
      <c r="E1034">
        <v>0</v>
      </c>
      <c r="F1034">
        <v>4.09</v>
      </c>
      <c r="G1034">
        <v>0</v>
      </c>
      <c r="H1034">
        <v>1</v>
      </c>
      <c r="I1034">
        <v>0</v>
      </c>
      <c r="J1034">
        <v>1</v>
      </c>
      <c r="K1034">
        <v>1</v>
      </c>
      <c r="L1034">
        <v>0</v>
      </c>
      <c r="M1034">
        <v>0</v>
      </c>
      <c r="N1034">
        <v>1</v>
      </c>
      <c r="O1034">
        <v>0</v>
      </c>
      <c r="P1034">
        <v>1.38</v>
      </c>
      <c r="Q1034">
        <v>7.65</v>
      </c>
      <c r="R1034">
        <v>3.78</v>
      </c>
      <c r="S1034">
        <v>4.22</v>
      </c>
      <c r="T1034">
        <v>0</v>
      </c>
      <c r="U1034">
        <v>0.1</v>
      </c>
    </row>
    <row r="1035" spans="1:21" x14ac:dyDescent="0.25">
      <c r="A1035">
        <v>13183</v>
      </c>
      <c r="B1035" t="s">
        <v>22813</v>
      </c>
      <c r="C1035" t="s">
        <v>20884</v>
      </c>
      <c r="D1035">
        <v>6</v>
      </c>
      <c r="E1035">
        <v>8</v>
      </c>
      <c r="F1035">
        <v>4.24</v>
      </c>
      <c r="G1035">
        <v>21</v>
      </c>
      <c r="H1035">
        <v>21</v>
      </c>
      <c r="I1035">
        <v>0</v>
      </c>
      <c r="J1035">
        <v>120</v>
      </c>
      <c r="K1035">
        <v>122</v>
      </c>
      <c r="L1035">
        <v>57</v>
      </c>
      <c r="M1035">
        <v>13</v>
      </c>
      <c r="N1035">
        <v>94</v>
      </c>
      <c r="O1035">
        <v>45</v>
      </c>
      <c r="P1035">
        <v>1.39</v>
      </c>
      <c r="Q1035">
        <v>7.06</v>
      </c>
      <c r="R1035">
        <v>3.34</v>
      </c>
      <c r="S1035">
        <v>4.22</v>
      </c>
      <c r="T1035">
        <v>1.3</v>
      </c>
      <c r="U1035">
        <v>0.9</v>
      </c>
    </row>
    <row r="1036" spans="1:21" x14ac:dyDescent="0.25">
      <c r="A1036">
        <v>15089</v>
      </c>
      <c r="B1036" t="s">
        <v>7880</v>
      </c>
      <c r="C1036" t="s">
        <v>20874</v>
      </c>
      <c r="D1036">
        <v>1</v>
      </c>
      <c r="E1036">
        <v>1</v>
      </c>
      <c r="F1036">
        <v>4.0599999999999996</v>
      </c>
      <c r="G1036">
        <v>0</v>
      </c>
      <c r="H1036">
        <v>20</v>
      </c>
      <c r="I1036">
        <v>0</v>
      </c>
      <c r="J1036">
        <v>20</v>
      </c>
      <c r="K1036">
        <v>19</v>
      </c>
      <c r="L1036">
        <v>9</v>
      </c>
      <c r="M1036">
        <v>2</v>
      </c>
      <c r="N1036">
        <v>18</v>
      </c>
      <c r="O1036">
        <v>10</v>
      </c>
      <c r="P1036">
        <v>1.41</v>
      </c>
      <c r="Q1036">
        <v>8.09</v>
      </c>
      <c r="R1036">
        <v>4.3</v>
      </c>
      <c r="S1036">
        <v>4.22</v>
      </c>
      <c r="T1036">
        <v>-0.1</v>
      </c>
      <c r="U1036">
        <v>-0.1</v>
      </c>
    </row>
    <row r="1037" spans="1:21" x14ac:dyDescent="0.25">
      <c r="A1037">
        <v>11663</v>
      </c>
      <c r="B1037" t="s">
        <v>10277</v>
      </c>
      <c r="C1037" t="s">
        <v>20889</v>
      </c>
      <c r="D1037">
        <v>0</v>
      </c>
      <c r="E1037">
        <v>1</v>
      </c>
      <c r="F1037">
        <v>4.07</v>
      </c>
      <c r="G1037">
        <v>0</v>
      </c>
      <c r="H1037">
        <v>10</v>
      </c>
      <c r="I1037">
        <v>0</v>
      </c>
      <c r="J1037">
        <v>10</v>
      </c>
      <c r="K1037">
        <v>10</v>
      </c>
      <c r="L1037">
        <v>5</v>
      </c>
      <c r="M1037">
        <v>1</v>
      </c>
      <c r="N1037">
        <v>8</v>
      </c>
      <c r="O1037">
        <v>3</v>
      </c>
      <c r="P1037">
        <v>1.34</v>
      </c>
      <c r="Q1037">
        <v>6.99</v>
      </c>
      <c r="R1037">
        <v>3.13</v>
      </c>
      <c r="S1037">
        <v>4.22</v>
      </c>
      <c r="T1037">
        <v>0</v>
      </c>
      <c r="U1037">
        <v>0</v>
      </c>
    </row>
    <row r="1038" spans="1:21" x14ac:dyDescent="0.25">
      <c r="A1038" t="s">
        <v>8205</v>
      </c>
      <c r="B1038" t="s">
        <v>8206</v>
      </c>
      <c r="C1038" t="s">
        <v>20877</v>
      </c>
      <c r="D1038">
        <v>0</v>
      </c>
      <c r="E1038">
        <v>0</v>
      </c>
      <c r="F1038">
        <v>4.1500000000000004</v>
      </c>
      <c r="G1038">
        <v>0</v>
      </c>
      <c r="H1038">
        <v>0</v>
      </c>
      <c r="I1038">
        <v>0</v>
      </c>
      <c r="J1038">
        <v>1</v>
      </c>
      <c r="K1038">
        <v>1</v>
      </c>
      <c r="L1038">
        <v>0</v>
      </c>
      <c r="M1038">
        <v>0</v>
      </c>
      <c r="N1038">
        <v>1</v>
      </c>
      <c r="O1038">
        <v>0</v>
      </c>
      <c r="P1038">
        <v>1.38</v>
      </c>
      <c r="Q1038">
        <v>7.1</v>
      </c>
      <c r="R1038">
        <v>3.72</v>
      </c>
      <c r="S1038">
        <v>4.22</v>
      </c>
      <c r="T1038">
        <v>0</v>
      </c>
      <c r="U1038">
        <v>0</v>
      </c>
    </row>
    <row r="1039" spans="1:21" x14ac:dyDescent="0.25">
      <c r="A1039" t="s">
        <v>7859</v>
      </c>
      <c r="B1039" t="s">
        <v>7860</v>
      </c>
      <c r="C1039" t="s">
        <v>20879</v>
      </c>
      <c r="D1039">
        <v>0</v>
      </c>
      <c r="E1039">
        <v>0</v>
      </c>
      <c r="F1039">
        <v>4.22</v>
      </c>
      <c r="G1039">
        <v>0</v>
      </c>
      <c r="H1039">
        <v>1</v>
      </c>
      <c r="I1039">
        <v>0</v>
      </c>
      <c r="J1039">
        <v>1</v>
      </c>
      <c r="K1039">
        <v>1</v>
      </c>
      <c r="L1039">
        <v>0</v>
      </c>
      <c r="M1039">
        <v>0</v>
      </c>
      <c r="N1039">
        <v>1</v>
      </c>
      <c r="O1039">
        <v>0</v>
      </c>
      <c r="P1039">
        <v>1.43</v>
      </c>
      <c r="Q1039">
        <v>8.43</v>
      </c>
      <c r="R1039">
        <v>4.21</v>
      </c>
      <c r="S1039">
        <v>4.22</v>
      </c>
      <c r="T1039">
        <v>0</v>
      </c>
      <c r="U1039">
        <v>0</v>
      </c>
    </row>
    <row r="1040" spans="1:21" x14ac:dyDescent="0.25">
      <c r="A1040">
        <v>9417</v>
      </c>
      <c r="B1040" t="s">
        <v>10544</v>
      </c>
      <c r="C1040" t="s">
        <v>20888</v>
      </c>
      <c r="D1040">
        <v>10</v>
      </c>
      <c r="E1040">
        <v>11</v>
      </c>
      <c r="F1040">
        <v>4</v>
      </c>
      <c r="G1040">
        <v>29</v>
      </c>
      <c r="H1040">
        <v>29</v>
      </c>
      <c r="I1040">
        <v>0</v>
      </c>
      <c r="J1040">
        <v>172</v>
      </c>
      <c r="K1040">
        <v>177</v>
      </c>
      <c r="L1040">
        <v>76</v>
      </c>
      <c r="M1040">
        <v>20</v>
      </c>
      <c r="N1040">
        <v>117</v>
      </c>
      <c r="O1040">
        <v>47</v>
      </c>
      <c r="P1040">
        <v>1.3</v>
      </c>
      <c r="Q1040">
        <v>6.15</v>
      </c>
      <c r="R1040">
        <v>2.44</v>
      </c>
      <c r="S1040">
        <v>4.2300000000000004</v>
      </c>
      <c r="T1040">
        <v>1.7</v>
      </c>
      <c r="U1040">
        <v>2.2999999999999998</v>
      </c>
    </row>
    <row r="1041" spans="1:21" x14ac:dyDescent="0.25">
      <c r="A1041" t="s">
        <v>7288</v>
      </c>
      <c r="B1041" t="s">
        <v>7289</v>
      </c>
      <c r="C1041" t="s">
        <v>20879</v>
      </c>
      <c r="D1041">
        <v>0</v>
      </c>
      <c r="E1041">
        <v>0</v>
      </c>
      <c r="F1041">
        <v>4.28</v>
      </c>
      <c r="G1041">
        <v>0</v>
      </c>
      <c r="H1041">
        <v>1</v>
      </c>
      <c r="I1041">
        <v>0</v>
      </c>
      <c r="J1041">
        <v>1</v>
      </c>
      <c r="K1041">
        <v>1</v>
      </c>
      <c r="L1041">
        <v>0</v>
      </c>
      <c r="M1041">
        <v>0</v>
      </c>
      <c r="N1041">
        <v>1</v>
      </c>
      <c r="O1041">
        <v>0</v>
      </c>
      <c r="P1041">
        <v>1.43</v>
      </c>
      <c r="Q1041">
        <v>8.3699999999999992</v>
      </c>
      <c r="R1041">
        <v>4.0599999999999996</v>
      </c>
      <c r="S1041">
        <v>4.2300000000000004</v>
      </c>
      <c r="T1041">
        <v>0</v>
      </c>
      <c r="U1041">
        <v>0</v>
      </c>
    </row>
    <row r="1042" spans="1:21" x14ac:dyDescent="0.25">
      <c r="A1042" t="s">
        <v>9990</v>
      </c>
      <c r="B1042" t="s">
        <v>9991</v>
      </c>
      <c r="C1042" t="s">
        <v>20877</v>
      </c>
      <c r="D1042">
        <v>1</v>
      </c>
      <c r="E1042">
        <v>1</v>
      </c>
      <c r="F1042">
        <v>4.29</v>
      </c>
      <c r="G1042">
        <v>2</v>
      </c>
      <c r="H1042">
        <v>12</v>
      </c>
      <c r="I1042">
        <v>0</v>
      </c>
      <c r="J1042">
        <v>19</v>
      </c>
      <c r="K1042">
        <v>16</v>
      </c>
      <c r="L1042">
        <v>9</v>
      </c>
      <c r="M1042">
        <v>2</v>
      </c>
      <c r="N1042">
        <v>20</v>
      </c>
      <c r="O1042">
        <v>12</v>
      </c>
      <c r="P1042">
        <v>1.49</v>
      </c>
      <c r="Q1042">
        <v>9.16</v>
      </c>
      <c r="R1042">
        <v>5.83</v>
      </c>
      <c r="S1042">
        <v>4.2300000000000004</v>
      </c>
      <c r="T1042">
        <v>0</v>
      </c>
      <c r="U1042">
        <v>-0.1</v>
      </c>
    </row>
    <row r="1043" spans="1:21" x14ac:dyDescent="0.25">
      <c r="A1043">
        <v>150</v>
      </c>
      <c r="B1043" t="s">
        <v>9802</v>
      </c>
      <c r="C1043" t="s">
        <v>20872</v>
      </c>
      <c r="D1043">
        <v>0</v>
      </c>
      <c r="E1043">
        <v>0</v>
      </c>
      <c r="F1043">
        <v>4</v>
      </c>
      <c r="G1043">
        <v>0</v>
      </c>
      <c r="H1043">
        <v>1</v>
      </c>
      <c r="I1043">
        <v>0</v>
      </c>
      <c r="J1043">
        <v>1</v>
      </c>
      <c r="K1043">
        <v>1</v>
      </c>
      <c r="L1043">
        <v>0</v>
      </c>
      <c r="M1043">
        <v>0</v>
      </c>
      <c r="N1043">
        <v>1</v>
      </c>
      <c r="O1043">
        <v>0</v>
      </c>
      <c r="P1043">
        <v>1.34</v>
      </c>
      <c r="Q1043">
        <v>6.74</v>
      </c>
      <c r="R1043">
        <v>3.01</v>
      </c>
      <c r="S1043">
        <v>4.2300000000000004</v>
      </c>
      <c r="T1043">
        <v>0</v>
      </c>
      <c r="U1043">
        <v>0.1</v>
      </c>
    </row>
    <row r="1044" spans="1:21" x14ac:dyDescent="0.25">
      <c r="A1044">
        <v>12364</v>
      </c>
      <c r="B1044" t="s">
        <v>9848</v>
      </c>
      <c r="C1044" t="s">
        <v>20874</v>
      </c>
      <c r="D1044">
        <v>0</v>
      </c>
      <c r="E1044">
        <v>0</v>
      </c>
      <c r="F1044">
        <v>4.21</v>
      </c>
      <c r="G1044">
        <v>0</v>
      </c>
      <c r="H1044">
        <v>1</v>
      </c>
      <c r="I1044">
        <v>0</v>
      </c>
      <c r="J1044">
        <v>1</v>
      </c>
      <c r="K1044">
        <v>1</v>
      </c>
      <c r="L1044">
        <v>0</v>
      </c>
      <c r="M1044">
        <v>0</v>
      </c>
      <c r="N1044">
        <v>1</v>
      </c>
      <c r="O1044">
        <v>1</v>
      </c>
      <c r="P1044">
        <v>1.45</v>
      </c>
      <c r="Q1044">
        <v>8.3800000000000008</v>
      </c>
      <c r="R1044">
        <v>4.6900000000000004</v>
      </c>
      <c r="S1044">
        <v>4.2300000000000004</v>
      </c>
      <c r="T1044">
        <v>0</v>
      </c>
      <c r="U1044">
        <v>-0.1</v>
      </c>
    </row>
    <row r="1045" spans="1:21" x14ac:dyDescent="0.25">
      <c r="A1045" t="s">
        <v>9406</v>
      </c>
      <c r="B1045" t="s">
        <v>9407</v>
      </c>
      <c r="C1045" t="s">
        <v>20877</v>
      </c>
      <c r="D1045">
        <v>0</v>
      </c>
      <c r="E1045">
        <v>0</v>
      </c>
      <c r="F1045">
        <v>4.12</v>
      </c>
      <c r="G1045">
        <v>0</v>
      </c>
      <c r="H1045">
        <v>0</v>
      </c>
      <c r="I1045">
        <v>0</v>
      </c>
      <c r="J1045">
        <v>1</v>
      </c>
      <c r="K1045">
        <v>1</v>
      </c>
      <c r="L1045">
        <v>0</v>
      </c>
      <c r="M1045">
        <v>0</v>
      </c>
      <c r="N1045">
        <v>1</v>
      </c>
      <c r="O1045">
        <v>0</v>
      </c>
      <c r="P1045">
        <v>1.35</v>
      </c>
      <c r="Q1045">
        <v>6.43</v>
      </c>
      <c r="R1045">
        <v>3.11</v>
      </c>
      <c r="S1045">
        <v>4.2300000000000004</v>
      </c>
      <c r="T1045">
        <v>0</v>
      </c>
      <c r="U1045">
        <v>0</v>
      </c>
    </row>
    <row r="1046" spans="1:21" x14ac:dyDescent="0.25">
      <c r="A1046">
        <v>7267</v>
      </c>
      <c r="B1046" t="s">
        <v>10561</v>
      </c>
      <c r="C1046" t="s">
        <v>1</v>
      </c>
      <c r="D1046">
        <v>0</v>
      </c>
      <c r="E1046">
        <v>1</v>
      </c>
      <c r="F1046">
        <v>4.12</v>
      </c>
      <c r="G1046">
        <v>0</v>
      </c>
      <c r="H1046">
        <v>10</v>
      </c>
      <c r="I1046">
        <v>0</v>
      </c>
      <c r="J1046">
        <v>10</v>
      </c>
      <c r="K1046">
        <v>10</v>
      </c>
      <c r="L1046">
        <v>5</v>
      </c>
      <c r="M1046">
        <v>1</v>
      </c>
      <c r="N1046">
        <v>8</v>
      </c>
      <c r="O1046">
        <v>4</v>
      </c>
      <c r="P1046">
        <v>1.38</v>
      </c>
      <c r="Q1046">
        <v>6.96</v>
      </c>
      <c r="R1046">
        <v>3.35</v>
      </c>
      <c r="S1046">
        <v>4.2300000000000004</v>
      </c>
      <c r="T1046">
        <v>0</v>
      </c>
      <c r="U1046">
        <v>0</v>
      </c>
    </row>
    <row r="1047" spans="1:21" x14ac:dyDescent="0.25">
      <c r="A1047" t="s">
        <v>8363</v>
      </c>
      <c r="B1047" t="s">
        <v>8364</v>
      </c>
      <c r="C1047" t="s">
        <v>20868</v>
      </c>
      <c r="D1047">
        <v>0</v>
      </c>
      <c r="E1047">
        <v>0</v>
      </c>
      <c r="F1047">
        <v>4.08</v>
      </c>
      <c r="G1047">
        <v>0</v>
      </c>
      <c r="H1047">
        <v>1</v>
      </c>
      <c r="I1047">
        <v>0</v>
      </c>
      <c r="J1047">
        <v>1</v>
      </c>
      <c r="K1047">
        <v>1</v>
      </c>
      <c r="L1047">
        <v>0</v>
      </c>
      <c r="M1047">
        <v>0</v>
      </c>
      <c r="N1047">
        <v>1</v>
      </c>
      <c r="O1047">
        <v>0</v>
      </c>
      <c r="P1047">
        <v>1.41</v>
      </c>
      <c r="Q1047">
        <v>8.16</v>
      </c>
      <c r="R1047">
        <v>4.32</v>
      </c>
      <c r="S1047">
        <v>4.2300000000000004</v>
      </c>
      <c r="T1047">
        <v>0</v>
      </c>
      <c r="U1047">
        <v>0.1</v>
      </c>
    </row>
    <row r="1048" spans="1:21" x14ac:dyDescent="0.25">
      <c r="A1048" t="s">
        <v>8820</v>
      </c>
      <c r="B1048" t="s">
        <v>8821</v>
      </c>
      <c r="C1048" t="s">
        <v>20877</v>
      </c>
      <c r="D1048">
        <v>0</v>
      </c>
      <c r="E1048">
        <v>0</v>
      </c>
      <c r="F1048">
        <v>4.0999999999999996</v>
      </c>
      <c r="G1048">
        <v>0</v>
      </c>
      <c r="H1048">
        <v>0</v>
      </c>
      <c r="I1048">
        <v>0</v>
      </c>
      <c r="J1048">
        <v>1</v>
      </c>
      <c r="K1048">
        <v>1</v>
      </c>
      <c r="L1048">
        <v>0</v>
      </c>
      <c r="M1048">
        <v>0</v>
      </c>
      <c r="N1048">
        <v>1</v>
      </c>
      <c r="O1048">
        <v>0</v>
      </c>
      <c r="P1048">
        <v>1.35</v>
      </c>
      <c r="Q1048">
        <v>6.4</v>
      </c>
      <c r="R1048">
        <v>3.11</v>
      </c>
      <c r="S1048">
        <v>4.2300000000000004</v>
      </c>
      <c r="T1048">
        <v>0</v>
      </c>
      <c r="U1048">
        <v>0</v>
      </c>
    </row>
    <row r="1049" spans="1:21" x14ac:dyDescent="0.25">
      <c r="A1049">
        <v>5909</v>
      </c>
      <c r="B1049" t="s">
        <v>10512</v>
      </c>
      <c r="C1049" t="s">
        <v>20890</v>
      </c>
      <c r="D1049">
        <v>0</v>
      </c>
      <c r="E1049">
        <v>0</v>
      </c>
      <c r="F1049">
        <v>4.08</v>
      </c>
      <c r="G1049">
        <v>0</v>
      </c>
      <c r="H1049">
        <v>1</v>
      </c>
      <c r="I1049">
        <v>0</v>
      </c>
      <c r="J1049">
        <v>1</v>
      </c>
      <c r="K1049">
        <v>1</v>
      </c>
      <c r="L1049">
        <v>0</v>
      </c>
      <c r="M1049">
        <v>0</v>
      </c>
      <c r="N1049">
        <v>1</v>
      </c>
      <c r="O1049">
        <v>0</v>
      </c>
      <c r="P1049">
        <v>1.33</v>
      </c>
      <c r="Q1049">
        <v>6.43</v>
      </c>
      <c r="R1049">
        <v>2.73</v>
      </c>
      <c r="S1049">
        <v>4.2300000000000004</v>
      </c>
      <c r="T1049">
        <v>0</v>
      </c>
      <c r="U1049">
        <v>0.1</v>
      </c>
    </row>
    <row r="1050" spans="1:21" x14ac:dyDescent="0.25">
      <c r="A1050">
        <v>4004</v>
      </c>
      <c r="B1050" t="s">
        <v>10301</v>
      </c>
      <c r="C1050" t="s">
        <v>20883</v>
      </c>
      <c r="D1050">
        <v>0</v>
      </c>
      <c r="E1050">
        <v>0</v>
      </c>
      <c r="F1050">
        <v>4.04</v>
      </c>
      <c r="G1050">
        <v>0</v>
      </c>
      <c r="H1050">
        <v>1</v>
      </c>
      <c r="I1050">
        <v>0</v>
      </c>
      <c r="J1050">
        <v>1</v>
      </c>
      <c r="K1050">
        <v>1</v>
      </c>
      <c r="L1050">
        <v>0</v>
      </c>
      <c r="M1050">
        <v>0</v>
      </c>
      <c r="N1050">
        <v>1</v>
      </c>
      <c r="O1050">
        <v>0</v>
      </c>
      <c r="P1050">
        <v>1.36</v>
      </c>
      <c r="Q1050">
        <v>7.73</v>
      </c>
      <c r="R1050">
        <v>3.81</v>
      </c>
      <c r="S1050">
        <v>4.2300000000000004</v>
      </c>
      <c r="T1050">
        <v>0</v>
      </c>
      <c r="U1050">
        <v>0.1</v>
      </c>
    </row>
    <row r="1051" spans="1:21" x14ac:dyDescent="0.25">
      <c r="A1051" t="s">
        <v>10400</v>
      </c>
      <c r="B1051" t="s">
        <v>10401</v>
      </c>
      <c r="C1051" t="s">
        <v>20884</v>
      </c>
      <c r="D1051">
        <v>0</v>
      </c>
      <c r="E1051">
        <v>0</v>
      </c>
      <c r="F1051">
        <v>4.21</v>
      </c>
      <c r="G1051">
        <v>0</v>
      </c>
      <c r="H1051">
        <v>1</v>
      </c>
      <c r="I1051">
        <v>0</v>
      </c>
      <c r="J1051">
        <v>1</v>
      </c>
      <c r="K1051">
        <v>1</v>
      </c>
      <c r="L1051">
        <v>0</v>
      </c>
      <c r="M1051">
        <v>0</v>
      </c>
      <c r="N1051">
        <v>1</v>
      </c>
      <c r="O1051">
        <v>0</v>
      </c>
      <c r="P1051">
        <v>1.41</v>
      </c>
      <c r="Q1051">
        <v>8.4700000000000006</v>
      </c>
      <c r="R1051">
        <v>4.24</v>
      </c>
      <c r="S1051">
        <v>4.2300000000000004</v>
      </c>
      <c r="T1051">
        <v>0</v>
      </c>
      <c r="U1051">
        <v>-0.1</v>
      </c>
    </row>
    <row r="1052" spans="1:21" x14ac:dyDescent="0.25">
      <c r="A1052" t="s">
        <v>9764</v>
      </c>
      <c r="B1052" t="s">
        <v>9765</v>
      </c>
      <c r="C1052" t="s">
        <v>20870</v>
      </c>
      <c r="D1052">
        <v>0</v>
      </c>
      <c r="E1052">
        <v>0</v>
      </c>
      <c r="F1052">
        <v>4</v>
      </c>
      <c r="G1052">
        <v>0</v>
      </c>
      <c r="H1052">
        <v>1</v>
      </c>
      <c r="I1052">
        <v>0</v>
      </c>
      <c r="J1052">
        <v>1</v>
      </c>
      <c r="K1052">
        <v>1</v>
      </c>
      <c r="L1052">
        <v>0</v>
      </c>
      <c r="M1052">
        <v>0</v>
      </c>
      <c r="N1052">
        <v>1</v>
      </c>
      <c r="O1052">
        <v>0</v>
      </c>
      <c r="P1052">
        <v>1.38</v>
      </c>
      <c r="Q1052">
        <v>8.51</v>
      </c>
      <c r="R1052">
        <v>4.29</v>
      </c>
      <c r="S1052">
        <v>4.2300000000000004</v>
      </c>
      <c r="T1052">
        <v>0</v>
      </c>
      <c r="U1052">
        <v>0.1</v>
      </c>
    </row>
    <row r="1053" spans="1:21" x14ac:dyDescent="0.25">
      <c r="A1053">
        <v>7608</v>
      </c>
      <c r="B1053" t="s">
        <v>9453</v>
      </c>
      <c r="C1053" t="s">
        <v>20878</v>
      </c>
      <c r="D1053">
        <v>5</v>
      </c>
      <c r="E1053">
        <v>6</v>
      </c>
      <c r="F1053">
        <v>4.0999999999999996</v>
      </c>
      <c r="G1053">
        <v>16</v>
      </c>
      <c r="H1053">
        <v>16</v>
      </c>
      <c r="I1053">
        <v>0</v>
      </c>
      <c r="J1053">
        <v>92</v>
      </c>
      <c r="K1053">
        <v>95</v>
      </c>
      <c r="L1053">
        <v>42</v>
      </c>
      <c r="M1053">
        <v>12</v>
      </c>
      <c r="N1053">
        <v>69</v>
      </c>
      <c r="O1053">
        <v>25</v>
      </c>
      <c r="P1053">
        <v>1.31</v>
      </c>
      <c r="Q1053">
        <v>6.76</v>
      </c>
      <c r="R1053">
        <v>2.46</v>
      </c>
      <c r="S1053">
        <v>4.2300000000000004</v>
      </c>
      <c r="T1053">
        <v>0.9</v>
      </c>
      <c r="U1053">
        <v>1.2</v>
      </c>
    </row>
    <row r="1054" spans="1:21" x14ac:dyDescent="0.25">
      <c r="A1054" t="s">
        <v>8397</v>
      </c>
      <c r="B1054" t="s">
        <v>8398</v>
      </c>
      <c r="C1054" t="s">
        <v>20891</v>
      </c>
      <c r="D1054">
        <v>0</v>
      </c>
      <c r="E1054">
        <v>0</v>
      </c>
      <c r="F1054">
        <v>4.2</v>
      </c>
      <c r="G1054">
        <v>0</v>
      </c>
      <c r="H1054">
        <v>1</v>
      </c>
      <c r="I1054">
        <v>0</v>
      </c>
      <c r="J1054">
        <v>1</v>
      </c>
      <c r="K1054">
        <v>1</v>
      </c>
      <c r="L1054">
        <v>0</v>
      </c>
      <c r="M1054">
        <v>0</v>
      </c>
      <c r="N1054">
        <v>1</v>
      </c>
      <c r="O1054">
        <v>0</v>
      </c>
      <c r="P1054">
        <v>1.36</v>
      </c>
      <c r="Q1054">
        <v>6.67</v>
      </c>
      <c r="R1054">
        <v>2.99</v>
      </c>
      <c r="S1054">
        <v>4.2300000000000004</v>
      </c>
      <c r="T1054">
        <v>0</v>
      </c>
      <c r="U1054">
        <v>-0.1</v>
      </c>
    </row>
    <row r="1055" spans="1:21" x14ac:dyDescent="0.25">
      <c r="A1055">
        <v>7560</v>
      </c>
      <c r="B1055" t="s">
        <v>10761</v>
      </c>
      <c r="C1055" t="s">
        <v>20873</v>
      </c>
      <c r="D1055">
        <v>0</v>
      </c>
      <c r="E1055">
        <v>0</v>
      </c>
      <c r="F1055">
        <v>3.99</v>
      </c>
      <c r="G1055">
        <v>0</v>
      </c>
      <c r="H1055">
        <v>1</v>
      </c>
      <c r="I1055">
        <v>0</v>
      </c>
      <c r="J1055">
        <v>1</v>
      </c>
      <c r="K1055">
        <v>1</v>
      </c>
      <c r="L1055">
        <v>0</v>
      </c>
      <c r="M1055">
        <v>0</v>
      </c>
      <c r="N1055">
        <v>1</v>
      </c>
      <c r="O1055">
        <v>0</v>
      </c>
      <c r="P1055">
        <v>1.33</v>
      </c>
      <c r="Q1055">
        <v>7.18</v>
      </c>
      <c r="R1055">
        <v>3.07</v>
      </c>
      <c r="S1055">
        <v>4.2300000000000004</v>
      </c>
      <c r="T1055">
        <v>0</v>
      </c>
      <c r="U1055">
        <v>0.1</v>
      </c>
    </row>
    <row r="1056" spans="1:21" x14ac:dyDescent="0.25">
      <c r="A1056">
        <v>11745</v>
      </c>
      <c r="B1056" t="s">
        <v>9662</v>
      </c>
      <c r="C1056" t="s">
        <v>20889</v>
      </c>
      <c r="D1056">
        <v>0</v>
      </c>
      <c r="E1056">
        <v>0</v>
      </c>
      <c r="F1056">
        <v>4.03</v>
      </c>
      <c r="G1056">
        <v>0</v>
      </c>
      <c r="H1056">
        <v>1</v>
      </c>
      <c r="I1056">
        <v>0</v>
      </c>
      <c r="J1056">
        <v>1</v>
      </c>
      <c r="K1056">
        <v>1</v>
      </c>
      <c r="L1056">
        <v>0</v>
      </c>
      <c r="M1056">
        <v>0</v>
      </c>
      <c r="N1056">
        <v>1</v>
      </c>
      <c r="O1056">
        <v>0</v>
      </c>
      <c r="P1056">
        <v>1.31</v>
      </c>
      <c r="Q1056">
        <v>7.02</v>
      </c>
      <c r="R1056">
        <v>2.93</v>
      </c>
      <c r="S1056">
        <v>4.2300000000000004</v>
      </c>
      <c r="T1056">
        <v>0</v>
      </c>
      <c r="U1056">
        <v>0.1</v>
      </c>
    </row>
    <row r="1057" spans="1:21" x14ac:dyDescent="0.25">
      <c r="A1057">
        <v>6027</v>
      </c>
      <c r="B1057" t="s">
        <v>22814</v>
      </c>
      <c r="C1057" t="s">
        <v>20874</v>
      </c>
      <c r="D1057">
        <v>0</v>
      </c>
      <c r="E1057">
        <v>0</v>
      </c>
      <c r="F1057">
        <v>4.1100000000000003</v>
      </c>
      <c r="G1057">
        <v>0</v>
      </c>
      <c r="H1057">
        <v>1</v>
      </c>
      <c r="I1057">
        <v>0</v>
      </c>
      <c r="J1057">
        <v>1</v>
      </c>
      <c r="K1057">
        <v>1</v>
      </c>
      <c r="L1057">
        <v>0</v>
      </c>
      <c r="M1057">
        <v>0</v>
      </c>
      <c r="N1057">
        <v>1</v>
      </c>
      <c r="O1057">
        <v>0</v>
      </c>
      <c r="P1057">
        <v>1.33</v>
      </c>
      <c r="Q1057">
        <v>6.82</v>
      </c>
      <c r="R1057">
        <v>2.78</v>
      </c>
      <c r="S1057">
        <v>4.2300000000000004</v>
      </c>
      <c r="T1057">
        <v>0</v>
      </c>
      <c r="U1057">
        <v>0.1</v>
      </c>
    </row>
    <row r="1058" spans="1:21" x14ac:dyDescent="0.25">
      <c r="A1058">
        <v>3799</v>
      </c>
      <c r="B1058" t="s">
        <v>10034</v>
      </c>
      <c r="C1058" t="s">
        <v>20893</v>
      </c>
      <c r="D1058">
        <v>0</v>
      </c>
      <c r="E1058">
        <v>0</v>
      </c>
      <c r="F1058">
        <v>4.18</v>
      </c>
      <c r="G1058">
        <v>0</v>
      </c>
      <c r="H1058">
        <v>1</v>
      </c>
      <c r="I1058">
        <v>0</v>
      </c>
      <c r="J1058">
        <v>1</v>
      </c>
      <c r="K1058">
        <v>1</v>
      </c>
      <c r="L1058">
        <v>0</v>
      </c>
      <c r="M1058">
        <v>0</v>
      </c>
      <c r="N1058">
        <v>1</v>
      </c>
      <c r="O1058">
        <v>0</v>
      </c>
      <c r="P1058">
        <v>1.38</v>
      </c>
      <c r="Q1058">
        <v>6.98</v>
      </c>
      <c r="R1058">
        <v>3.37</v>
      </c>
      <c r="S1058">
        <v>4.2300000000000004</v>
      </c>
      <c r="T1058">
        <v>0</v>
      </c>
      <c r="U1058">
        <v>-0.1</v>
      </c>
    </row>
    <row r="1059" spans="1:21" x14ac:dyDescent="0.25">
      <c r="A1059" t="s">
        <v>9518</v>
      </c>
      <c r="B1059" t="s">
        <v>9519</v>
      </c>
      <c r="C1059" t="s">
        <v>20867</v>
      </c>
      <c r="D1059">
        <v>0</v>
      </c>
      <c r="E1059">
        <v>0</v>
      </c>
      <c r="F1059">
        <v>4.13</v>
      </c>
      <c r="G1059">
        <v>0</v>
      </c>
      <c r="H1059">
        <v>1</v>
      </c>
      <c r="I1059">
        <v>0</v>
      </c>
      <c r="J1059">
        <v>1</v>
      </c>
      <c r="K1059">
        <v>1</v>
      </c>
      <c r="L1059">
        <v>0</v>
      </c>
      <c r="M1059">
        <v>0</v>
      </c>
      <c r="N1059">
        <v>1</v>
      </c>
      <c r="O1059">
        <v>1</v>
      </c>
      <c r="P1059">
        <v>1.46</v>
      </c>
      <c r="Q1059">
        <v>8.08</v>
      </c>
      <c r="R1059">
        <v>4.8899999999999997</v>
      </c>
      <c r="S1059">
        <v>4.24</v>
      </c>
      <c r="T1059">
        <v>0</v>
      </c>
      <c r="U1059">
        <v>0.1</v>
      </c>
    </row>
    <row r="1060" spans="1:21" x14ac:dyDescent="0.25">
      <c r="A1060" t="s">
        <v>9676</v>
      </c>
      <c r="B1060" t="s">
        <v>9677</v>
      </c>
      <c r="C1060" t="s">
        <v>20871</v>
      </c>
      <c r="D1060">
        <v>0</v>
      </c>
      <c r="E1060">
        <v>0</v>
      </c>
      <c r="F1060">
        <v>4.1399999999999997</v>
      </c>
      <c r="G1060">
        <v>0</v>
      </c>
      <c r="H1060">
        <v>1</v>
      </c>
      <c r="I1060">
        <v>0</v>
      </c>
      <c r="J1060">
        <v>1</v>
      </c>
      <c r="K1060">
        <v>1</v>
      </c>
      <c r="L1060">
        <v>0</v>
      </c>
      <c r="M1060">
        <v>0</v>
      </c>
      <c r="N1060">
        <v>1</v>
      </c>
      <c r="O1060">
        <v>0</v>
      </c>
      <c r="P1060">
        <v>1.39</v>
      </c>
      <c r="Q1060">
        <v>6.71</v>
      </c>
      <c r="R1060">
        <v>3.48</v>
      </c>
      <c r="S1060">
        <v>4.24</v>
      </c>
      <c r="T1060">
        <v>0</v>
      </c>
      <c r="U1060">
        <v>-0.1</v>
      </c>
    </row>
    <row r="1061" spans="1:21" x14ac:dyDescent="0.25">
      <c r="A1061" t="s">
        <v>9476</v>
      </c>
      <c r="B1061" t="s">
        <v>9477</v>
      </c>
      <c r="C1061" t="s">
        <v>20877</v>
      </c>
      <c r="D1061">
        <v>0</v>
      </c>
      <c r="E1061">
        <v>0</v>
      </c>
      <c r="F1061">
        <v>4.04</v>
      </c>
      <c r="G1061">
        <v>0</v>
      </c>
      <c r="H1061">
        <v>1</v>
      </c>
      <c r="I1061">
        <v>0</v>
      </c>
      <c r="J1061">
        <v>1</v>
      </c>
      <c r="K1061">
        <v>1</v>
      </c>
      <c r="L1061">
        <v>0</v>
      </c>
      <c r="M1061">
        <v>0</v>
      </c>
      <c r="N1061">
        <v>1</v>
      </c>
      <c r="O1061">
        <v>0</v>
      </c>
      <c r="P1061">
        <v>1.36</v>
      </c>
      <c r="Q1061">
        <v>6.37</v>
      </c>
      <c r="R1061">
        <v>3.23</v>
      </c>
      <c r="S1061">
        <v>4.24</v>
      </c>
      <c r="T1061">
        <v>0</v>
      </c>
      <c r="U1061">
        <v>0.1</v>
      </c>
    </row>
    <row r="1062" spans="1:21" x14ac:dyDescent="0.25">
      <c r="A1062">
        <v>7775</v>
      </c>
      <c r="B1062" t="s">
        <v>10061</v>
      </c>
      <c r="C1062" t="s">
        <v>20890</v>
      </c>
      <c r="D1062">
        <v>0</v>
      </c>
      <c r="E1062">
        <v>0</v>
      </c>
      <c r="F1062">
        <v>4.1500000000000004</v>
      </c>
      <c r="G1062">
        <v>0</v>
      </c>
      <c r="H1062">
        <v>1</v>
      </c>
      <c r="I1062">
        <v>0</v>
      </c>
      <c r="J1062">
        <v>1</v>
      </c>
      <c r="K1062">
        <v>1</v>
      </c>
      <c r="L1062">
        <v>0</v>
      </c>
      <c r="M1062">
        <v>0</v>
      </c>
      <c r="N1062">
        <v>1</v>
      </c>
      <c r="O1062">
        <v>0</v>
      </c>
      <c r="P1062">
        <v>1.34</v>
      </c>
      <c r="Q1062">
        <v>8.16</v>
      </c>
      <c r="R1062">
        <v>3.66</v>
      </c>
      <c r="S1062">
        <v>4.24</v>
      </c>
      <c r="T1062">
        <v>0</v>
      </c>
      <c r="U1062">
        <v>0.1</v>
      </c>
    </row>
    <row r="1063" spans="1:21" x14ac:dyDescent="0.25">
      <c r="A1063">
        <v>9904</v>
      </c>
      <c r="B1063" t="s">
        <v>10252</v>
      </c>
      <c r="C1063" t="s">
        <v>20870</v>
      </c>
      <c r="D1063">
        <v>0</v>
      </c>
      <c r="E1063">
        <v>0</v>
      </c>
      <c r="F1063">
        <v>3.88</v>
      </c>
      <c r="G1063">
        <v>0</v>
      </c>
      <c r="H1063">
        <v>1</v>
      </c>
      <c r="I1063">
        <v>0</v>
      </c>
      <c r="J1063">
        <v>1</v>
      </c>
      <c r="K1063">
        <v>1</v>
      </c>
      <c r="L1063">
        <v>0</v>
      </c>
      <c r="M1063">
        <v>0</v>
      </c>
      <c r="N1063">
        <v>1</v>
      </c>
      <c r="O1063">
        <v>0</v>
      </c>
      <c r="P1063">
        <v>1.27</v>
      </c>
      <c r="Q1063">
        <v>7.11</v>
      </c>
      <c r="R1063">
        <v>2.52</v>
      </c>
      <c r="S1063">
        <v>4.24</v>
      </c>
      <c r="T1063">
        <v>0</v>
      </c>
      <c r="U1063">
        <v>0.1</v>
      </c>
    </row>
    <row r="1064" spans="1:21" x14ac:dyDescent="0.25">
      <c r="A1064" t="s">
        <v>9762</v>
      </c>
      <c r="B1064" t="s">
        <v>8825</v>
      </c>
      <c r="C1064" t="s">
        <v>1</v>
      </c>
      <c r="D1064">
        <v>0</v>
      </c>
      <c r="E1064">
        <v>0</v>
      </c>
      <c r="F1064">
        <v>4.09</v>
      </c>
      <c r="G1064">
        <v>0</v>
      </c>
      <c r="H1064">
        <v>1</v>
      </c>
      <c r="I1064">
        <v>0</v>
      </c>
      <c r="J1064">
        <v>1</v>
      </c>
      <c r="K1064">
        <v>1</v>
      </c>
      <c r="L1064">
        <v>0</v>
      </c>
      <c r="M1064">
        <v>0</v>
      </c>
      <c r="N1064">
        <v>1</v>
      </c>
      <c r="O1064">
        <v>0</v>
      </c>
      <c r="P1064">
        <v>1.31</v>
      </c>
      <c r="Q1064">
        <v>6.26</v>
      </c>
      <c r="R1064">
        <v>2.4700000000000002</v>
      </c>
      <c r="S1064">
        <v>4.24</v>
      </c>
      <c r="T1064">
        <v>0</v>
      </c>
      <c r="U1064">
        <v>0.1</v>
      </c>
    </row>
    <row r="1065" spans="1:21" x14ac:dyDescent="0.25">
      <c r="A1065" t="s">
        <v>7850</v>
      </c>
      <c r="B1065" t="s">
        <v>7851</v>
      </c>
      <c r="C1065" t="s">
        <v>20874</v>
      </c>
      <c r="D1065">
        <v>0</v>
      </c>
      <c r="E1065">
        <v>1</v>
      </c>
      <c r="F1065">
        <v>4.28</v>
      </c>
      <c r="G1065">
        <v>2</v>
      </c>
      <c r="H1065">
        <v>2</v>
      </c>
      <c r="I1065">
        <v>0</v>
      </c>
      <c r="J1065">
        <v>9</v>
      </c>
      <c r="K1065">
        <v>9</v>
      </c>
      <c r="L1065">
        <v>4</v>
      </c>
      <c r="M1065">
        <v>1</v>
      </c>
      <c r="N1065">
        <v>8</v>
      </c>
      <c r="O1065">
        <v>4</v>
      </c>
      <c r="P1065">
        <v>1.39</v>
      </c>
      <c r="Q1065">
        <v>7.46</v>
      </c>
      <c r="R1065">
        <v>3.64</v>
      </c>
      <c r="S1065">
        <v>4.24</v>
      </c>
      <c r="T1065">
        <v>0.1</v>
      </c>
      <c r="U1065">
        <v>0</v>
      </c>
    </row>
    <row r="1066" spans="1:21" x14ac:dyDescent="0.25">
      <c r="A1066" t="s">
        <v>10645</v>
      </c>
      <c r="B1066" t="s">
        <v>10646</v>
      </c>
      <c r="C1066" t="s">
        <v>20889</v>
      </c>
      <c r="D1066">
        <v>0</v>
      </c>
      <c r="E1066">
        <v>0</v>
      </c>
      <c r="F1066">
        <v>4</v>
      </c>
      <c r="G1066">
        <v>0</v>
      </c>
      <c r="H1066">
        <v>1</v>
      </c>
      <c r="I1066">
        <v>0</v>
      </c>
      <c r="J1066">
        <v>1</v>
      </c>
      <c r="K1066">
        <v>1</v>
      </c>
      <c r="L1066">
        <v>0</v>
      </c>
      <c r="M1066">
        <v>0</v>
      </c>
      <c r="N1066">
        <v>1</v>
      </c>
      <c r="O1066">
        <v>0</v>
      </c>
      <c r="P1066">
        <v>1.37</v>
      </c>
      <c r="Q1066">
        <v>7.46</v>
      </c>
      <c r="R1066">
        <v>3.75</v>
      </c>
      <c r="S1066">
        <v>4.24</v>
      </c>
      <c r="T1066">
        <v>0</v>
      </c>
      <c r="U1066">
        <v>0.1</v>
      </c>
    </row>
    <row r="1067" spans="1:21" x14ac:dyDescent="0.25">
      <c r="A1067">
        <v>3462</v>
      </c>
      <c r="B1067" t="s">
        <v>10099</v>
      </c>
      <c r="C1067" t="s">
        <v>20868</v>
      </c>
      <c r="D1067">
        <v>0</v>
      </c>
      <c r="E1067">
        <v>0</v>
      </c>
      <c r="F1067">
        <v>4.0999999999999996</v>
      </c>
      <c r="G1067">
        <v>0</v>
      </c>
      <c r="H1067">
        <v>1</v>
      </c>
      <c r="I1067">
        <v>0</v>
      </c>
      <c r="J1067">
        <v>1</v>
      </c>
      <c r="K1067">
        <v>1</v>
      </c>
      <c r="L1067">
        <v>0</v>
      </c>
      <c r="M1067">
        <v>0</v>
      </c>
      <c r="N1067">
        <v>1</v>
      </c>
      <c r="O1067">
        <v>0</v>
      </c>
      <c r="P1067">
        <v>1.38</v>
      </c>
      <c r="Q1067">
        <v>7.98</v>
      </c>
      <c r="R1067">
        <v>3.97</v>
      </c>
      <c r="S1067">
        <v>4.24</v>
      </c>
      <c r="T1067">
        <v>0</v>
      </c>
      <c r="U1067">
        <v>0.1</v>
      </c>
    </row>
    <row r="1068" spans="1:21" x14ac:dyDescent="0.25">
      <c r="A1068">
        <v>10587</v>
      </c>
      <c r="B1068" t="s">
        <v>10475</v>
      </c>
      <c r="C1068" t="s">
        <v>20879</v>
      </c>
      <c r="D1068">
        <v>9</v>
      </c>
      <c r="E1068">
        <v>10</v>
      </c>
      <c r="F1068">
        <v>4.46</v>
      </c>
      <c r="G1068">
        <v>26</v>
      </c>
      <c r="H1068">
        <v>26</v>
      </c>
      <c r="I1068">
        <v>0</v>
      </c>
      <c r="J1068">
        <v>151</v>
      </c>
      <c r="K1068">
        <v>159</v>
      </c>
      <c r="L1068">
        <v>75</v>
      </c>
      <c r="M1068">
        <v>18</v>
      </c>
      <c r="N1068">
        <v>124</v>
      </c>
      <c r="O1068">
        <v>53</v>
      </c>
      <c r="P1068">
        <v>1.4</v>
      </c>
      <c r="Q1068">
        <v>7.39</v>
      </c>
      <c r="R1068">
        <v>3.14</v>
      </c>
      <c r="S1068">
        <v>4.24</v>
      </c>
      <c r="T1068">
        <v>1.9</v>
      </c>
      <c r="U1068">
        <v>1.9</v>
      </c>
    </row>
    <row r="1069" spans="1:21" x14ac:dyDescent="0.25">
      <c r="A1069" t="s">
        <v>8631</v>
      </c>
      <c r="B1069" t="s">
        <v>8632</v>
      </c>
      <c r="C1069" t="s">
        <v>20883</v>
      </c>
      <c r="D1069">
        <v>0</v>
      </c>
      <c r="E1069">
        <v>0</v>
      </c>
      <c r="F1069">
        <v>4.0599999999999996</v>
      </c>
      <c r="G1069">
        <v>0</v>
      </c>
      <c r="H1069">
        <v>1</v>
      </c>
      <c r="I1069">
        <v>0</v>
      </c>
      <c r="J1069">
        <v>1</v>
      </c>
      <c r="K1069">
        <v>1</v>
      </c>
      <c r="L1069">
        <v>0</v>
      </c>
      <c r="M1069">
        <v>0</v>
      </c>
      <c r="N1069">
        <v>1</v>
      </c>
      <c r="O1069">
        <v>0</v>
      </c>
      <c r="P1069">
        <v>1.37</v>
      </c>
      <c r="Q1069">
        <v>8.42</v>
      </c>
      <c r="R1069">
        <v>4.03</v>
      </c>
      <c r="S1069">
        <v>4.24</v>
      </c>
      <c r="T1069">
        <v>0</v>
      </c>
      <c r="U1069">
        <v>0.1</v>
      </c>
    </row>
    <row r="1070" spans="1:21" x14ac:dyDescent="0.25">
      <c r="A1070">
        <v>10591</v>
      </c>
      <c r="B1070" t="s">
        <v>8521</v>
      </c>
      <c r="C1070" t="s">
        <v>20888</v>
      </c>
      <c r="D1070">
        <v>2</v>
      </c>
      <c r="E1070">
        <v>2</v>
      </c>
      <c r="F1070">
        <v>3.95</v>
      </c>
      <c r="G1070">
        <v>0</v>
      </c>
      <c r="H1070">
        <v>35</v>
      </c>
      <c r="I1070">
        <v>0</v>
      </c>
      <c r="J1070">
        <v>35</v>
      </c>
      <c r="K1070">
        <v>34</v>
      </c>
      <c r="L1070">
        <v>15</v>
      </c>
      <c r="M1070">
        <v>3</v>
      </c>
      <c r="N1070">
        <v>26</v>
      </c>
      <c r="O1070">
        <v>14</v>
      </c>
      <c r="P1070">
        <v>1.38</v>
      </c>
      <c r="Q1070">
        <v>6.68</v>
      </c>
      <c r="R1070">
        <v>3.57</v>
      </c>
      <c r="S1070">
        <v>4.24</v>
      </c>
      <c r="T1070">
        <v>0</v>
      </c>
      <c r="U1070">
        <v>0.1</v>
      </c>
    </row>
    <row r="1071" spans="1:21" x14ac:dyDescent="0.25">
      <c r="A1071">
        <v>4371</v>
      </c>
      <c r="B1071" t="s">
        <v>10234</v>
      </c>
      <c r="C1071" t="s">
        <v>20892</v>
      </c>
      <c r="D1071">
        <v>9</v>
      </c>
      <c r="E1071">
        <v>13</v>
      </c>
      <c r="F1071">
        <v>4.1900000000000004</v>
      </c>
      <c r="G1071">
        <v>31</v>
      </c>
      <c r="H1071">
        <v>31</v>
      </c>
      <c r="I1071">
        <v>0</v>
      </c>
      <c r="J1071">
        <v>179</v>
      </c>
      <c r="K1071">
        <v>179</v>
      </c>
      <c r="L1071">
        <v>83</v>
      </c>
      <c r="M1071">
        <v>25</v>
      </c>
      <c r="N1071">
        <v>148</v>
      </c>
      <c r="O1071">
        <v>51</v>
      </c>
      <c r="P1071">
        <v>1.28</v>
      </c>
      <c r="Q1071">
        <v>7.45</v>
      </c>
      <c r="R1071">
        <v>2.56</v>
      </c>
      <c r="S1071">
        <v>4.24</v>
      </c>
      <c r="T1071">
        <v>1.7</v>
      </c>
      <c r="U1071">
        <v>1.4</v>
      </c>
    </row>
    <row r="1072" spans="1:21" x14ac:dyDescent="0.25">
      <c r="A1072">
        <v>11783</v>
      </c>
      <c r="B1072" t="s">
        <v>9966</v>
      </c>
      <c r="C1072" t="s">
        <v>20891</v>
      </c>
      <c r="D1072">
        <v>0</v>
      </c>
      <c r="E1072">
        <v>0</v>
      </c>
      <c r="F1072">
        <v>4.28</v>
      </c>
      <c r="G1072">
        <v>0</v>
      </c>
      <c r="H1072">
        <v>0</v>
      </c>
      <c r="I1072">
        <v>0</v>
      </c>
      <c r="J1072">
        <v>1</v>
      </c>
      <c r="K1072">
        <v>1</v>
      </c>
      <c r="L1072">
        <v>0</v>
      </c>
      <c r="M1072">
        <v>0</v>
      </c>
      <c r="N1072">
        <v>1</v>
      </c>
      <c r="O1072">
        <v>0</v>
      </c>
      <c r="P1072">
        <v>1.35</v>
      </c>
      <c r="Q1072">
        <v>6.31</v>
      </c>
      <c r="R1072">
        <v>2.78</v>
      </c>
      <c r="S1072">
        <v>4.24</v>
      </c>
      <c r="T1072">
        <v>0</v>
      </c>
      <c r="U1072">
        <v>0</v>
      </c>
    </row>
    <row r="1073" spans="1:21" x14ac:dyDescent="0.25">
      <c r="A1073" t="s">
        <v>7410</v>
      </c>
      <c r="B1073" t="s">
        <v>7411</v>
      </c>
      <c r="C1073" t="s">
        <v>20867</v>
      </c>
      <c r="D1073">
        <v>0</v>
      </c>
      <c r="E1073">
        <v>0</v>
      </c>
      <c r="F1073">
        <v>4.17</v>
      </c>
      <c r="G1073">
        <v>0</v>
      </c>
      <c r="H1073">
        <v>0</v>
      </c>
      <c r="I1073">
        <v>0</v>
      </c>
      <c r="J1073">
        <v>1</v>
      </c>
      <c r="K1073">
        <v>1</v>
      </c>
      <c r="L1073">
        <v>0</v>
      </c>
      <c r="M1073">
        <v>0</v>
      </c>
      <c r="N1073">
        <v>1</v>
      </c>
      <c r="O1073">
        <v>0</v>
      </c>
      <c r="P1073">
        <v>1.34</v>
      </c>
      <c r="Q1073">
        <v>5.54</v>
      </c>
      <c r="R1073">
        <v>2.4900000000000002</v>
      </c>
      <c r="S1073">
        <v>4.24</v>
      </c>
      <c r="T1073">
        <v>0</v>
      </c>
      <c r="U1073">
        <v>0</v>
      </c>
    </row>
    <row r="1074" spans="1:21" x14ac:dyDescent="0.25">
      <c r="A1074">
        <v>9404</v>
      </c>
      <c r="B1074" t="s">
        <v>9418</v>
      </c>
      <c r="C1074" t="s">
        <v>20865</v>
      </c>
      <c r="D1074">
        <v>0</v>
      </c>
      <c r="E1074">
        <v>0</v>
      </c>
      <c r="F1074">
        <v>4.01</v>
      </c>
      <c r="G1074">
        <v>0</v>
      </c>
      <c r="H1074">
        <v>1</v>
      </c>
      <c r="I1074">
        <v>0</v>
      </c>
      <c r="J1074">
        <v>1</v>
      </c>
      <c r="K1074">
        <v>1</v>
      </c>
      <c r="L1074">
        <v>0</v>
      </c>
      <c r="M1074">
        <v>0</v>
      </c>
      <c r="N1074">
        <v>1</v>
      </c>
      <c r="O1074">
        <v>0</v>
      </c>
      <c r="P1074">
        <v>1.38</v>
      </c>
      <c r="Q1074">
        <v>7.48</v>
      </c>
      <c r="R1074">
        <v>3.93</v>
      </c>
      <c r="S1074">
        <v>4.24</v>
      </c>
      <c r="T1074">
        <v>0</v>
      </c>
      <c r="U1074">
        <v>0.1</v>
      </c>
    </row>
    <row r="1075" spans="1:21" x14ac:dyDescent="0.25">
      <c r="A1075" t="s">
        <v>8683</v>
      </c>
      <c r="B1075" t="s">
        <v>8684</v>
      </c>
      <c r="C1075" t="s">
        <v>1</v>
      </c>
      <c r="D1075">
        <v>0</v>
      </c>
      <c r="E1075">
        <v>0</v>
      </c>
      <c r="F1075">
        <v>4.18</v>
      </c>
      <c r="G1075">
        <v>0</v>
      </c>
      <c r="H1075">
        <v>0</v>
      </c>
      <c r="I1075">
        <v>0</v>
      </c>
      <c r="J1075">
        <v>1</v>
      </c>
      <c r="K1075">
        <v>1</v>
      </c>
      <c r="L1075">
        <v>0</v>
      </c>
      <c r="M1075">
        <v>0</v>
      </c>
      <c r="N1075">
        <v>1</v>
      </c>
      <c r="O1075">
        <v>0</v>
      </c>
      <c r="P1075">
        <v>1.33</v>
      </c>
      <c r="Q1075">
        <v>6.9</v>
      </c>
      <c r="R1075">
        <v>2.82</v>
      </c>
      <c r="S1075">
        <v>4.24</v>
      </c>
      <c r="T1075">
        <v>0</v>
      </c>
      <c r="U1075">
        <v>0</v>
      </c>
    </row>
    <row r="1076" spans="1:21" x14ac:dyDescent="0.25">
      <c r="A1076">
        <v>3935</v>
      </c>
      <c r="B1076" t="s">
        <v>9947</v>
      </c>
      <c r="C1076" t="s">
        <v>20887</v>
      </c>
      <c r="D1076">
        <v>0</v>
      </c>
      <c r="E1076">
        <v>0</v>
      </c>
      <c r="F1076">
        <v>4.0199999999999996</v>
      </c>
      <c r="G1076">
        <v>0</v>
      </c>
      <c r="H1076">
        <v>1</v>
      </c>
      <c r="I1076">
        <v>0</v>
      </c>
      <c r="J1076">
        <v>1</v>
      </c>
      <c r="K1076">
        <v>1</v>
      </c>
      <c r="L1076">
        <v>0</v>
      </c>
      <c r="M1076">
        <v>0</v>
      </c>
      <c r="N1076">
        <v>1</v>
      </c>
      <c r="O1076">
        <v>0</v>
      </c>
      <c r="P1076">
        <v>1.3</v>
      </c>
      <c r="Q1076">
        <v>6.57</v>
      </c>
      <c r="R1076">
        <v>2.5299999999999998</v>
      </c>
      <c r="S1076">
        <v>4.24</v>
      </c>
      <c r="T1076">
        <v>0</v>
      </c>
      <c r="U1076">
        <v>0.1</v>
      </c>
    </row>
    <row r="1077" spans="1:21" x14ac:dyDescent="0.25">
      <c r="A1077">
        <v>10606</v>
      </c>
      <c r="B1077" t="s">
        <v>9550</v>
      </c>
      <c r="C1077" t="s">
        <v>20892</v>
      </c>
      <c r="D1077">
        <v>0</v>
      </c>
      <c r="E1077">
        <v>0</v>
      </c>
      <c r="F1077">
        <v>4.08</v>
      </c>
      <c r="G1077">
        <v>0</v>
      </c>
      <c r="H1077">
        <v>1</v>
      </c>
      <c r="I1077">
        <v>0</v>
      </c>
      <c r="J1077">
        <v>1</v>
      </c>
      <c r="K1077">
        <v>1</v>
      </c>
      <c r="L1077">
        <v>0</v>
      </c>
      <c r="M1077">
        <v>0</v>
      </c>
      <c r="N1077">
        <v>1</v>
      </c>
      <c r="O1077">
        <v>0</v>
      </c>
      <c r="P1077">
        <v>1.35</v>
      </c>
      <c r="Q1077">
        <v>6.73</v>
      </c>
      <c r="R1077">
        <v>2.97</v>
      </c>
      <c r="S1077">
        <v>4.24</v>
      </c>
      <c r="T1077">
        <v>0</v>
      </c>
      <c r="U1077">
        <v>0.1</v>
      </c>
    </row>
    <row r="1078" spans="1:21" x14ac:dyDescent="0.25">
      <c r="A1078">
        <v>3877</v>
      </c>
      <c r="B1078" t="s">
        <v>7821</v>
      </c>
      <c r="C1078" t="s">
        <v>20874</v>
      </c>
      <c r="D1078">
        <v>0</v>
      </c>
      <c r="E1078">
        <v>1</v>
      </c>
      <c r="F1078">
        <v>4.1500000000000004</v>
      </c>
      <c r="G1078">
        <v>0</v>
      </c>
      <c r="H1078">
        <v>10</v>
      </c>
      <c r="I1078">
        <v>0</v>
      </c>
      <c r="J1078">
        <v>10</v>
      </c>
      <c r="K1078">
        <v>10</v>
      </c>
      <c r="L1078">
        <v>5</v>
      </c>
      <c r="M1078">
        <v>1</v>
      </c>
      <c r="N1078">
        <v>9</v>
      </c>
      <c r="O1078">
        <v>4</v>
      </c>
      <c r="P1078">
        <v>1.37</v>
      </c>
      <c r="Q1078">
        <v>7.93</v>
      </c>
      <c r="R1078">
        <v>3.68</v>
      </c>
      <c r="S1078">
        <v>4.24</v>
      </c>
      <c r="T1078">
        <v>0</v>
      </c>
      <c r="U1078">
        <v>0</v>
      </c>
    </row>
    <row r="1079" spans="1:21" x14ac:dyDescent="0.25">
      <c r="A1079">
        <v>12027</v>
      </c>
      <c r="B1079" t="s">
        <v>10023</v>
      </c>
      <c r="C1079" t="s">
        <v>20888</v>
      </c>
      <c r="D1079">
        <v>5</v>
      </c>
      <c r="E1079">
        <v>6</v>
      </c>
      <c r="F1079">
        <v>3.99</v>
      </c>
      <c r="G1079">
        <v>13</v>
      </c>
      <c r="H1079">
        <v>33</v>
      </c>
      <c r="I1079">
        <v>0</v>
      </c>
      <c r="J1079">
        <v>93</v>
      </c>
      <c r="K1079">
        <v>92</v>
      </c>
      <c r="L1079">
        <v>41</v>
      </c>
      <c r="M1079">
        <v>11</v>
      </c>
      <c r="N1079">
        <v>69</v>
      </c>
      <c r="O1079">
        <v>31</v>
      </c>
      <c r="P1079">
        <v>1.33</v>
      </c>
      <c r="Q1079">
        <v>6.69</v>
      </c>
      <c r="R1079">
        <v>3.03</v>
      </c>
      <c r="S1079">
        <v>4.24</v>
      </c>
      <c r="T1079">
        <v>0.7</v>
      </c>
      <c r="U1079">
        <v>1</v>
      </c>
    </row>
    <row r="1080" spans="1:21" x14ac:dyDescent="0.25">
      <c r="A1080" t="s">
        <v>7538</v>
      </c>
      <c r="B1080" t="s">
        <v>7539</v>
      </c>
      <c r="C1080" t="s">
        <v>20886</v>
      </c>
      <c r="D1080">
        <v>0</v>
      </c>
      <c r="E1080">
        <v>0</v>
      </c>
      <c r="F1080">
        <v>4.08</v>
      </c>
      <c r="G1080">
        <v>0</v>
      </c>
      <c r="H1080">
        <v>1</v>
      </c>
      <c r="I1080">
        <v>0</v>
      </c>
      <c r="J1080">
        <v>1</v>
      </c>
      <c r="K1080">
        <v>1</v>
      </c>
      <c r="L1080">
        <v>0</v>
      </c>
      <c r="M1080">
        <v>0</v>
      </c>
      <c r="N1080">
        <v>1</v>
      </c>
      <c r="O1080">
        <v>0</v>
      </c>
      <c r="P1080">
        <v>1.29</v>
      </c>
      <c r="Q1080">
        <v>6.67</v>
      </c>
      <c r="R1080">
        <v>2.3199999999999998</v>
      </c>
      <c r="S1080">
        <v>4.25</v>
      </c>
      <c r="T1080">
        <v>0</v>
      </c>
      <c r="U1080">
        <v>0.1</v>
      </c>
    </row>
    <row r="1081" spans="1:21" x14ac:dyDescent="0.25">
      <c r="A1081">
        <v>14699</v>
      </c>
      <c r="B1081" t="s">
        <v>9265</v>
      </c>
      <c r="C1081" t="s">
        <v>20889</v>
      </c>
      <c r="D1081">
        <v>1</v>
      </c>
      <c r="E1081">
        <v>1</v>
      </c>
      <c r="F1081">
        <v>3.93</v>
      </c>
      <c r="G1081">
        <v>0</v>
      </c>
      <c r="H1081">
        <v>25</v>
      </c>
      <c r="I1081">
        <v>0</v>
      </c>
      <c r="J1081">
        <v>25</v>
      </c>
      <c r="K1081">
        <v>24</v>
      </c>
      <c r="L1081">
        <v>11</v>
      </c>
      <c r="M1081">
        <v>3</v>
      </c>
      <c r="N1081">
        <v>21</v>
      </c>
      <c r="O1081">
        <v>9</v>
      </c>
      <c r="P1081">
        <v>1.31</v>
      </c>
      <c r="Q1081">
        <v>7.58</v>
      </c>
      <c r="R1081">
        <v>3.16</v>
      </c>
      <c r="S1081">
        <v>4.25</v>
      </c>
      <c r="T1081">
        <v>0</v>
      </c>
      <c r="U1081">
        <v>0</v>
      </c>
    </row>
    <row r="1082" spans="1:21" x14ac:dyDescent="0.25">
      <c r="A1082">
        <v>11804</v>
      </c>
      <c r="B1082" t="s">
        <v>10232</v>
      </c>
      <c r="C1082" t="s">
        <v>20892</v>
      </c>
      <c r="D1082">
        <v>2</v>
      </c>
      <c r="E1082">
        <v>3</v>
      </c>
      <c r="F1082">
        <v>4.05</v>
      </c>
      <c r="G1082">
        <v>0</v>
      </c>
      <c r="H1082">
        <v>55</v>
      </c>
      <c r="I1082">
        <v>3</v>
      </c>
      <c r="J1082">
        <v>55</v>
      </c>
      <c r="K1082">
        <v>51</v>
      </c>
      <c r="L1082">
        <v>25</v>
      </c>
      <c r="M1082">
        <v>7</v>
      </c>
      <c r="N1082">
        <v>51</v>
      </c>
      <c r="O1082">
        <v>22</v>
      </c>
      <c r="P1082">
        <v>1.34</v>
      </c>
      <c r="Q1082">
        <v>8.2899999999999991</v>
      </c>
      <c r="R1082">
        <v>3.62</v>
      </c>
      <c r="S1082">
        <v>4.25</v>
      </c>
      <c r="T1082">
        <v>0</v>
      </c>
      <c r="U1082">
        <v>-0.1</v>
      </c>
    </row>
    <row r="1083" spans="1:21" x14ac:dyDescent="0.25">
      <c r="A1083" t="s">
        <v>7957</v>
      </c>
      <c r="B1083" t="s">
        <v>7958</v>
      </c>
      <c r="C1083" t="s">
        <v>20880</v>
      </c>
      <c r="D1083">
        <v>0</v>
      </c>
      <c r="E1083">
        <v>0</v>
      </c>
      <c r="F1083">
        <v>4.12</v>
      </c>
      <c r="G1083">
        <v>0</v>
      </c>
      <c r="H1083">
        <v>1</v>
      </c>
      <c r="I1083">
        <v>0</v>
      </c>
      <c r="J1083">
        <v>1</v>
      </c>
      <c r="K1083">
        <v>1</v>
      </c>
      <c r="L1083">
        <v>0</v>
      </c>
      <c r="M1083">
        <v>0</v>
      </c>
      <c r="N1083">
        <v>1</v>
      </c>
      <c r="O1083">
        <v>0</v>
      </c>
      <c r="P1083">
        <v>1.4</v>
      </c>
      <c r="Q1083">
        <v>8.25</v>
      </c>
      <c r="R1083">
        <v>4.1900000000000004</v>
      </c>
      <c r="S1083">
        <v>4.25</v>
      </c>
      <c r="T1083">
        <v>0</v>
      </c>
      <c r="U1083">
        <v>0.1</v>
      </c>
    </row>
    <row r="1084" spans="1:21" x14ac:dyDescent="0.25">
      <c r="A1084" t="s">
        <v>7347</v>
      </c>
      <c r="B1084" t="s">
        <v>7348</v>
      </c>
      <c r="C1084" t="s">
        <v>1</v>
      </c>
      <c r="D1084">
        <v>0</v>
      </c>
      <c r="E1084">
        <v>0</v>
      </c>
      <c r="F1084">
        <v>4.16</v>
      </c>
      <c r="G1084">
        <v>0</v>
      </c>
      <c r="H1084">
        <v>1</v>
      </c>
      <c r="I1084">
        <v>0</v>
      </c>
      <c r="J1084">
        <v>1</v>
      </c>
      <c r="K1084">
        <v>1</v>
      </c>
      <c r="L1084">
        <v>0</v>
      </c>
      <c r="M1084">
        <v>0</v>
      </c>
      <c r="N1084">
        <v>1</v>
      </c>
      <c r="O1084">
        <v>0</v>
      </c>
      <c r="P1084">
        <v>1.42</v>
      </c>
      <c r="Q1084">
        <v>8.24</v>
      </c>
      <c r="R1084">
        <v>4.41</v>
      </c>
      <c r="S1084">
        <v>4.25</v>
      </c>
      <c r="T1084">
        <v>0</v>
      </c>
      <c r="U1084">
        <v>-0.1</v>
      </c>
    </row>
    <row r="1085" spans="1:21" x14ac:dyDescent="0.25">
      <c r="A1085">
        <v>12093</v>
      </c>
      <c r="B1085" t="s">
        <v>8384</v>
      </c>
      <c r="C1085" t="s">
        <v>20883</v>
      </c>
      <c r="D1085">
        <v>2</v>
      </c>
      <c r="E1085">
        <v>2</v>
      </c>
      <c r="F1085">
        <v>3.97</v>
      </c>
      <c r="G1085">
        <v>0</v>
      </c>
      <c r="H1085">
        <v>40</v>
      </c>
      <c r="I1085">
        <v>0</v>
      </c>
      <c r="J1085">
        <v>40</v>
      </c>
      <c r="K1085">
        <v>37</v>
      </c>
      <c r="L1085">
        <v>18</v>
      </c>
      <c r="M1085">
        <v>5</v>
      </c>
      <c r="N1085">
        <v>36</v>
      </c>
      <c r="O1085">
        <v>15</v>
      </c>
      <c r="P1085">
        <v>1.32</v>
      </c>
      <c r="Q1085">
        <v>8.14</v>
      </c>
      <c r="R1085">
        <v>3.46</v>
      </c>
      <c r="S1085">
        <v>4.25</v>
      </c>
      <c r="T1085">
        <v>0.1</v>
      </c>
      <c r="U1085">
        <v>0.2</v>
      </c>
    </row>
    <row r="1086" spans="1:21" x14ac:dyDescent="0.25">
      <c r="A1086">
        <v>2038</v>
      </c>
      <c r="B1086" t="s">
        <v>10355</v>
      </c>
      <c r="C1086" t="s">
        <v>1</v>
      </c>
      <c r="D1086">
        <v>7</v>
      </c>
      <c r="E1086">
        <v>8</v>
      </c>
      <c r="F1086">
        <v>4.29</v>
      </c>
      <c r="G1086">
        <v>21</v>
      </c>
      <c r="H1086">
        <v>21</v>
      </c>
      <c r="I1086">
        <v>0</v>
      </c>
      <c r="J1086">
        <v>117</v>
      </c>
      <c r="K1086">
        <v>117</v>
      </c>
      <c r="L1086">
        <v>56</v>
      </c>
      <c r="M1086">
        <v>11</v>
      </c>
      <c r="N1086">
        <v>89</v>
      </c>
      <c r="O1086">
        <v>49</v>
      </c>
      <c r="P1086">
        <v>1.42</v>
      </c>
      <c r="Q1086">
        <v>6.87</v>
      </c>
      <c r="R1086">
        <v>3.77</v>
      </c>
      <c r="S1086">
        <v>4.25</v>
      </c>
      <c r="T1086">
        <v>1.1000000000000001</v>
      </c>
      <c r="U1086">
        <v>0.8</v>
      </c>
    </row>
    <row r="1087" spans="1:21" x14ac:dyDescent="0.25">
      <c r="A1087">
        <v>5285</v>
      </c>
      <c r="B1087" t="s">
        <v>10141</v>
      </c>
      <c r="C1087" t="s">
        <v>20886</v>
      </c>
      <c r="D1087">
        <v>0</v>
      </c>
      <c r="E1087">
        <v>0</v>
      </c>
      <c r="F1087">
        <v>4.3099999999999996</v>
      </c>
      <c r="G1087">
        <v>0</v>
      </c>
      <c r="H1087">
        <v>1</v>
      </c>
      <c r="I1087">
        <v>0</v>
      </c>
      <c r="J1087">
        <v>1</v>
      </c>
      <c r="K1087">
        <v>1</v>
      </c>
      <c r="L1087">
        <v>0</v>
      </c>
      <c r="M1087">
        <v>0</v>
      </c>
      <c r="N1087">
        <v>1</v>
      </c>
      <c r="O1087">
        <v>0</v>
      </c>
      <c r="P1087">
        <v>1.41</v>
      </c>
      <c r="Q1087">
        <v>6.93</v>
      </c>
      <c r="R1087">
        <v>3.53</v>
      </c>
      <c r="S1087">
        <v>4.25</v>
      </c>
      <c r="T1087">
        <v>0</v>
      </c>
      <c r="U1087">
        <v>0</v>
      </c>
    </row>
    <row r="1088" spans="1:21" x14ac:dyDescent="0.25">
      <c r="A1088">
        <v>7450</v>
      </c>
      <c r="B1088" t="s">
        <v>10570</v>
      </c>
      <c r="C1088" t="s">
        <v>20878</v>
      </c>
      <c r="D1088">
        <v>11</v>
      </c>
      <c r="E1088">
        <v>12</v>
      </c>
      <c r="F1088">
        <v>4.21</v>
      </c>
      <c r="G1088">
        <v>32</v>
      </c>
      <c r="H1088">
        <v>32</v>
      </c>
      <c r="I1088">
        <v>0</v>
      </c>
      <c r="J1088">
        <v>198</v>
      </c>
      <c r="K1088">
        <v>217</v>
      </c>
      <c r="L1088">
        <v>93</v>
      </c>
      <c r="M1088">
        <v>29</v>
      </c>
      <c r="N1088">
        <v>133</v>
      </c>
      <c r="O1088">
        <v>30</v>
      </c>
      <c r="P1088">
        <v>1.25</v>
      </c>
      <c r="Q1088">
        <v>6.06</v>
      </c>
      <c r="R1088">
        <v>1.38</v>
      </c>
      <c r="S1088">
        <v>4.25</v>
      </c>
      <c r="T1088">
        <v>2</v>
      </c>
      <c r="U1088">
        <v>2.2999999999999998</v>
      </c>
    </row>
    <row r="1089" spans="1:21" x14ac:dyDescent="0.25">
      <c r="A1089">
        <v>7106</v>
      </c>
      <c r="B1089" t="s">
        <v>9711</v>
      </c>
      <c r="C1089" t="s">
        <v>20892</v>
      </c>
      <c r="D1089">
        <v>0</v>
      </c>
      <c r="E1089">
        <v>0</v>
      </c>
      <c r="F1089">
        <v>4.24</v>
      </c>
      <c r="G1089">
        <v>0</v>
      </c>
      <c r="H1089">
        <v>0</v>
      </c>
      <c r="I1089">
        <v>0</v>
      </c>
      <c r="J1089">
        <v>1</v>
      </c>
      <c r="K1089">
        <v>1</v>
      </c>
      <c r="L1089">
        <v>0</v>
      </c>
      <c r="M1089">
        <v>0</v>
      </c>
      <c r="N1089">
        <v>1</v>
      </c>
      <c r="O1089">
        <v>0</v>
      </c>
      <c r="P1089">
        <v>1.34</v>
      </c>
      <c r="Q1089">
        <v>6.76</v>
      </c>
      <c r="R1089">
        <v>2.8</v>
      </c>
      <c r="S1089">
        <v>4.25</v>
      </c>
      <c r="T1089">
        <v>0</v>
      </c>
      <c r="U1089">
        <v>0</v>
      </c>
    </row>
    <row r="1090" spans="1:21" x14ac:dyDescent="0.25">
      <c r="A1090" t="s">
        <v>8988</v>
      </c>
      <c r="B1090" t="s">
        <v>8989</v>
      </c>
      <c r="C1090" t="s">
        <v>20872</v>
      </c>
      <c r="D1090">
        <v>0</v>
      </c>
      <c r="E1090">
        <v>0</v>
      </c>
      <c r="F1090">
        <v>4.03</v>
      </c>
      <c r="G1090">
        <v>0</v>
      </c>
      <c r="H1090">
        <v>1</v>
      </c>
      <c r="I1090">
        <v>0</v>
      </c>
      <c r="J1090">
        <v>1</v>
      </c>
      <c r="K1090">
        <v>1</v>
      </c>
      <c r="L1090">
        <v>0</v>
      </c>
      <c r="M1090">
        <v>0</v>
      </c>
      <c r="N1090">
        <v>1</v>
      </c>
      <c r="O1090">
        <v>0</v>
      </c>
      <c r="P1090">
        <v>1.34</v>
      </c>
      <c r="Q1090">
        <v>6.67</v>
      </c>
      <c r="R1090">
        <v>3.05</v>
      </c>
      <c r="S1090">
        <v>4.25</v>
      </c>
      <c r="T1090">
        <v>0</v>
      </c>
      <c r="U1090">
        <v>0.1</v>
      </c>
    </row>
    <row r="1091" spans="1:21" x14ac:dyDescent="0.25">
      <c r="A1091" t="s">
        <v>8434</v>
      </c>
      <c r="B1091" t="s">
        <v>8435</v>
      </c>
      <c r="C1091" t="s">
        <v>20873</v>
      </c>
      <c r="D1091">
        <v>0</v>
      </c>
      <c r="E1091">
        <v>0</v>
      </c>
      <c r="F1091">
        <v>4.04</v>
      </c>
      <c r="G1091">
        <v>0</v>
      </c>
      <c r="H1091">
        <v>1</v>
      </c>
      <c r="I1091">
        <v>0</v>
      </c>
      <c r="J1091">
        <v>1</v>
      </c>
      <c r="K1091">
        <v>1</v>
      </c>
      <c r="L1091">
        <v>0</v>
      </c>
      <c r="M1091">
        <v>0</v>
      </c>
      <c r="N1091">
        <v>1</v>
      </c>
      <c r="O1091">
        <v>0</v>
      </c>
      <c r="P1091">
        <v>1.39</v>
      </c>
      <c r="Q1091">
        <v>8.2799999999999994</v>
      </c>
      <c r="R1091">
        <v>4.1399999999999997</v>
      </c>
      <c r="S1091">
        <v>4.25</v>
      </c>
      <c r="T1091">
        <v>0</v>
      </c>
      <c r="U1091">
        <v>0.1</v>
      </c>
    </row>
    <row r="1092" spans="1:21" x14ac:dyDescent="0.25">
      <c r="A1092">
        <v>9303</v>
      </c>
      <c r="B1092" t="s">
        <v>10074</v>
      </c>
      <c r="C1092" t="s">
        <v>20870</v>
      </c>
      <c r="D1092">
        <v>0</v>
      </c>
      <c r="E1092">
        <v>0</v>
      </c>
      <c r="F1092">
        <v>3.89</v>
      </c>
      <c r="G1092">
        <v>0</v>
      </c>
      <c r="H1092">
        <v>1</v>
      </c>
      <c r="I1092">
        <v>0</v>
      </c>
      <c r="J1092">
        <v>1</v>
      </c>
      <c r="K1092">
        <v>1</v>
      </c>
      <c r="L1092">
        <v>0</v>
      </c>
      <c r="M1092">
        <v>0</v>
      </c>
      <c r="N1092">
        <v>1</v>
      </c>
      <c r="O1092">
        <v>0</v>
      </c>
      <c r="P1092">
        <v>1.25</v>
      </c>
      <c r="Q1092">
        <v>7.22</v>
      </c>
      <c r="R1092">
        <v>2.39</v>
      </c>
      <c r="S1092">
        <v>4.25</v>
      </c>
      <c r="T1092">
        <v>0</v>
      </c>
      <c r="U1092">
        <v>0.1</v>
      </c>
    </row>
    <row r="1093" spans="1:21" x14ac:dyDescent="0.25">
      <c r="A1093">
        <v>10962</v>
      </c>
      <c r="B1093" t="s">
        <v>10435</v>
      </c>
      <c r="C1093" t="s">
        <v>20886</v>
      </c>
      <c r="D1093">
        <v>0</v>
      </c>
      <c r="E1093">
        <v>0</v>
      </c>
      <c r="F1093">
        <v>4.0599999999999996</v>
      </c>
      <c r="G1093">
        <v>0</v>
      </c>
      <c r="H1093">
        <v>1</v>
      </c>
      <c r="I1093">
        <v>0</v>
      </c>
      <c r="J1093">
        <v>1</v>
      </c>
      <c r="K1093">
        <v>1</v>
      </c>
      <c r="L1093">
        <v>0</v>
      </c>
      <c r="M1093">
        <v>0</v>
      </c>
      <c r="N1093">
        <v>1</v>
      </c>
      <c r="O1093">
        <v>0</v>
      </c>
      <c r="P1093">
        <v>1.33</v>
      </c>
      <c r="Q1093">
        <v>5.47</v>
      </c>
      <c r="R1093">
        <v>2.2200000000000002</v>
      </c>
      <c r="S1093">
        <v>4.25</v>
      </c>
      <c r="T1093">
        <v>0</v>
      </c>
      <c r="U1093">
        <v>0.1</v>
      </c>
    </row>
    <row r="1094" spans="1:21" x14ac:dyDescent="0.25">
      <c r="A1094" t="s">
        <v>10278</v>
      </c>
      <c r="B1094" t="s">
        <v>10279</v>
      </c>
      <c r="C1094" t="s">
        <v>20872</v>
      </c>
      <c r="D1094">
        <v>0</v>
      </c>
      <c r="E1094">
        <v>0</v>
      </c>
      <c r="F1094">
        <v>4.0999999999999996</v>
      </c>
      <c r="G1094">
        <v>0</v>
      </c>
      <c r="H1094">
        <v>1</v>
      </c>
      <c r="I1094">
        <v>0</v>
      </c>
      <c r="J1094">
        <v>1</v>
      </c>
      <c r="K1094">
        <v>1</v>
      </c>
      <c r="L1094">
        <v>0</v>
      </c>
      <c r="M1094">
        <v>0</v>
      </c>
      <c r="N1094">
        <v>1</v>
      </c>
      <c r="O1094">
        <v>0</v>
      </c>
      <c r="P1094">
        <v>1.41</v>
      </c>
      <c r="Q1094">
        <v>7.91</v>
      </c>
      <c r="R1094">
        <v>4.24</v>
      </c>
      <c r="S1094">
        <v>4.25</v>
      </c>
      <c r="T1094">
        <v>0</v>
      </c>
      <c r="U1094">
        <v>0.1</v>
      </c>
    </row>
    <row r="1095" spans="1:21" x14ac:dyDescent="0.25">
      <c r="A1095">
        <v>2746</v>
      </c>
      <c r="B1095" t="s">
        <v>9486</v>
      </c>
      <c r="C1095" t="s">
        <v>20873</v>
      </c>
      <c r="D1095">
        <v>0</v>
      </c>
      <c r="E1095">
        <v>0</v>
      </c>
      <c r="F1095">
        <v>4.09</v>
      </c>
      <c r="G1095">
        <v>0</v>
      </c>
      <c r="H1095">
        <v>1</v>
      </c>
      <c r="I1095">
        <v>0</v>
      </c>
      <c r="J1095">
        <v>1</v>
      </c>
      <c r="K1095">
        <v>1</v>
      </c>
      <c r="L1095">
        <v>0</v>
      </c>
      <c r="M1095">
        <v>0</v>
      </c>
      <c r="N1095">
        <v>1</v>
      </c>
      <c r="O1095">
        <v>0</v>
      </c>
      <c r="P1095">
        <v>1.34</v>
      </c>
      <c r="Q1095">
        <v>7.57</v>
      </c>
      <c r="R1095">
        <v>3.21</v>
      </c>
      <c r="S1095">
        <v>4.25</v>
      </c>
      <c r="T1095">
        <v>0</v>
      </c>
      <c r="U1095">
        <v>0.1</v>
      </c>
    </row>
    <row r="1096" spans="1:21" x14ac:dyDescent="0.25">
      <c r="A1096">
        <v>2063</v>
      </c>
      <c r="B1096" t="s">
        <v>7293</v>
      </c>
      <c r="C1096" t="s">
        <v>20886</v>
      </c>
      <c r="D1096">
        <v>0</v>
      </c>
      <c r="E1096">
        <v>0</v>
      </c>
      <c r="F1096">
        <v>4.04</v>
      </c>
      <c r="G1096">
        <v>0</v>
      </c>
      <c r="H1096">
        <v>1</v>
      </c>
      <c r="I1096">
        <v>0</v>
      </c>
      <c r="J1096">
        <v>1</v>
      </c>
      <c r="K1096">
        <v>1</v>
      </c>
      <c r="L1096">
        <v>0</v>
      </c>
      <c r="M1096">
        <v>0</v>
      </c>
      <c r="N1096">
        <v>1</v>
      </c>
      <c r="O1096">
        <v>0</v>
      </c>
      <c r="P1096">
        <v>1.35</v>
      </c>
      <c r="Q1096">
        <v>8.07</v>
      </c>
      <c r="R1096">
        <v>3.74</v>
      </c>
      <c r="S1096">
        <v>4.25</v>
      </c>
      <c r="T1096">
        <v>0</v>
      </c>
      <c r="U1096">
        <v>0.1</v>
      </c>
    </row>
    <row r="1097" spans="1:21" x14ac:dyDescent="0.25">
      <c r="A1097">
        <v>3044</v>
      </c>
      <c r="B1097" t="s">
        <v>9426</v>
      </c>
      <c r="C1097" t="s">
        <v>20883</v>
      </c>
      <c r="D1097">
        <v>0</v>
      </c>
      <c r="E1097">
        <v>0</v>
      </c>
      <c r="F1097">
        <v>3.98</v>
      </c>
      <c r="G1097">
        <v>0</v>
      </c>
      <c r="H1097">
        <v>1</v>
      </c>
      <c r="I1097">
        <v>0</v>
      </c>
      <c r="J1097">
        <v>1</v>
      </c>
      <c r="K1097">
        <v>1</v>
      </c>
      <c r="L1097">
        <v>0</v>
      </c>
      <c r="M1097">
        <v>0</v>
      </c>
      <c r="N1097">
        <v>1</v>
      </c>
      <c r="O1097">
        <v>0</v>
      </c>
      <c r="P1097">
        <v>1.27</v>
      </c>
      <c r="Q1097">
        <v>7.02</v>
      </c>
      <c r="R1097">
        <v>2.39</v>
      </c>
      <c r="S1097">
        <v>4.26</v>
      </c>
      <c r="T1097">
        <v>0</v>
      </c>
      <c r="U1097">
        <v>0.1</v>
      </c>
    </row>
    <row r="1098" spans="1:21" x14ac:dyDescent="0.25">
      <c r="A1098" t="s">
        <v>22815</v>
      </c>
      <c r="B1098" t="s">
        <v>22816</v>
      </c>
      <c r="C1098" t="s">
        <v>20868</v>
      </c>
      <c r="D1098">
        <v>0</v>
      </c>
      <c r="E1098">
        <v>0</v>
      </c>
      <c r="F1098">
        <v>4.0999999999999996</v>
      </c>
      <c r="G1098">
        <v>0</v>
      </c>
      <c r="H1098">
        <v>1</v>
      </c>
      <c r="I1098">
        <v>0</v>
      </c>
      <c r="J1098">
        <v>1</v>
      </c>
      <c r="K1098">
        <v>1</v>
      </c>
      <c r="L1098">
        <v>0</v>
      </c>
      <c r="M1098">
        <v>0</v>
      </c>
      <c r="N1098">
        <v>1</v>
      </c>
      <c r="O1098">
        <v>0</v>
      </c>
      <c r="P1098">
        <v>1.34</v>
      </c>
      <c r="Q1098">
        <v>6.89</v>
      </c>
      <c r="R1098">
        <v>2.98</v>
      </c>
      <c r="S1098">
        <v>4.26</v>
      </c>
      <c r="T1098">
        <v>0</v>
      </c>
      <c r="U1098">
        <v>0.1</v>
      </c>
    </row>
    <row r="1099" spans="1:21" x14ac:dyDescent="0.25">
      <c r="A1099">
        <v>3282</v>
      </c>
      <c r="B1099" t="s">
        <v>9501</v>
      </c>
      <c r="C1099" t="s">
        <v>20870</v>
      </c>
      <c r="D1099">
        <v>0</v>
      </c>
      <c r="E1099">
        <v>0</v>
      </c>
      <c r="F1099">
        <v>4.03</v>
      </c>
      <c r="G1099">
        <v>0</v>
      </c>
      <c r="H1099">
        <v>1</v>
      </c>
      <c r="I1099">
        <v>0</v>
      </c>
      <c r="J1099">
        <v>1</v>
      </c>
      <c r="K1099">
        <v>1</v>
      </c>
      <c r="L1099">
        <v>0</v>
      </c>
      <c r="M1099">
        <v>0</v>
      </c>
      <c r="N1099">
        <v>1</v>
      </c>
      <c r="O1099">
        <v>0</v>
      </c>
      <c r="P1099">
        <v>1.35</v>
      </c>
      <c r="Q1099">
        <v>7.71</v>
      </c>
      <c r="R1099">
        <v>3.58</v>
      </c>
      <c r="S1099">
        <v>4.26</v>
      </c>
      <c r="T1099">
        <v>0</v>
      </c>
      <c r="U1099">
        <v>0.1</v>
      </c>
    </row>
    <row r="1100" spans="1:21" x14ac:dyDescent="0.25">
      <c r="A1100">
        <v>4002</v>
      </c>
      <c r="B1100" t="s">
        <v>10315</v>
      </c>
      <c r="C1100" t="s">
        <v>20885</v>
      </c>
      <c r="D1100">
        <v>0</v>
      </c>
      <c r="E1100">
        <v>0</v>
      </c>
      <c r="F1100">
        <v>4.18</v>
      </c>
      <c r="G1100">
        <v>0</v>
      </c>
      <c r="H1100">
        <v>1</v>
      </c>
      <c r="I1100">
        <v>0</v>
      </c>
      <c r="J1100">
        <v>1</v>
      </c>
      <c r="K1100">
        <v>1</v>
      </c>
      <c r="L1100">
        <v>0</v>
      </c>
      <c r="M1100">
        <v>0</v>
      </c>
      <c r="N1100">
        <v>1</v>
      </c>
      <c r="O1100">
        <v>0</v>
      </c>
      <c r="P1100">
        <v>1.41</v>
      </c>
      <c r="Q1100">
        <v>6.88</v>
      </c>
      <c r="R1100">
        <v>3.68</v>
      </c>
      <c r="S1100">
        <v>4.26</v>
      </c>
      <c r="T1100">
        <v>0</v>
      </c>
      <c r="U1100">
        <v>-0.1</v>
      </c>
    </row>
    <row r="1101" spans="1:21" x14ac:dyDescent="0.25">
      <c r="A1101">
        <v>2431</v>
      </c>
      <c r="B1101" t="s">
        <v>9747</v>
      </c>
      <c r="C1101" t="s">
        <v>20893</v>
      </c>
      <c r="D1101">
        <v>0</v>
      </c>
      <c r="E1101">
        <v>0</v>
      </c>
      <c r="F1101">
        <v>4.22</v>
      </c>
      <c r="G1101">
        <v>0</v>
      </c>
      <c r="H1101">
        <v>1</v>
      </c>
      <c r="I1101">
        <v>0</v>
      </c>
      <c r="J1101">
        <v>1</v>
      </c>
      <c r="K1101">
        <v>1</v>
      </c>
      <c r="L1101">
        <v>0</v>
      </c>
      <c r="M1101">
        <v>0</v>
      </c>
      <c r="N1101">
        <v>1</v>
      </c>
      <c r="O1101">
        <v>1</v>
      </c>
      <c r="P1101">
        <v>1.44</v>
      </c>
      <c r="Q1101">
        <v>8.08</v>
      </c>
      <c r="R1101">
        <v>4.54</v>
      </c>
      <c r="S1101">
        <v>4.26</v>
      </c>
      <c r="T1101">
        <v>0</v>
      </c>
      <c r="U1101">
        <v>-0.1</v>
      </c>
    </row>
    <row r="1102" spans="1:21" x14ac:dyDescent="0.25">
      <c r="A1102" t="s">
        <v>8513</v>
      </c>
      <c r="B1102" t="s">
        <v>8514</v>
      </c>
      <c r="C1102" t="s">
        <v>20873</v>
      </c>
      <c r="D1102">
        <v>0</v>
      </c>
      <c r="E1102">
        <v>0</v>
      </c>
      <c r="F1102">
        <v>4.08</v>
      </c>
      <c r="G1102">
        <v>0</v>
      </c>
      <c r="H1102">
        <v>1</v>
      </c>
      <c r="I1102">
        <v>0</v>
      </c>
      <c r="J1102">
        <v>1</v>
      </c>
      <c r="K1102">
        <v>1</v>
      </c>
      <c r="L1102">
        <v>0</v>
      </c>
      <c r="M1102">
        <v>0</v>
      </c>
      <c r="N1102">
        <v>1</v>
      </c>
      <c r="O1102">
        <v>0</v>
      </c>
      <c r="P1102">
        <v>1.35</v>
      </c>
      <c r="Q1102">
        <v>7.78</v>
      </c>
      <c r="R1102">
        <v>3.48</v>
      </c>
      <c r="S1102">
        <v>4.26</v>
      </c>
      <c r="T1102">
        <v>0</v>
      </c>
      <c r="U1102">
        <v>0.1</v>
      </c>
    </row>
    <row r="1103" spans="1:21" x14ac:dyDescent="0.25">
      <c r="A1103">
        <v>9615</v>
      </c>
      <c r="B1103" t="s">
        <v>10151</v>
      </c>
      <c r="C1103" t="s">
        <v>20867</v>
      </c>
      <c r="D1103">
        <v>0</v>
      </c>
      <c r="E1103">
        <v>0</v>
      </c>
      <c r="F1103">
        <v>4.1399999999999997</v>
      </c>
      <c r="G1103">
        <v>0</v>
      </c>
      <c r="H1103">
        <v>1</v>
      </c>
      <c r="I1103">
        <v>0</v>
      </c>
      <c r="J1103">
        <v>1</v>
      </c>
      <c r="K1103">
        <v>1</v>
      </c>
      <c r="L1103">
        <v>0</v>
      </c>
      <c r="M1103">
        <v>0</v>
      </c>
      <c r="N1103">
        <v>1</v>
      </c>
      <c r="O1103">
        <v>0</v>
      </c>
      <c r="P1103">
        <v>1.41</v>
      </c>
      <c r="Q1103">
        <v>6.47</v>
      </c>
      <c r="R1103">
        <v>3.53</v>
      </c>
      <c r="S1103">
        <v>4.26</v>
      </c>
      <c r="T1103">
        <v>0</v>
      </c>
      <c r="U1103">
        <v>-0.1</v>
      </c>
    </row>
    <row r="1104" spans="1:21" x14ac:dyDescent="0.25">
      <c r="A1104" t="s">
        <v>7931</v>
      </c>
      <c r="B1104" t="s">
        <v>7932</v>
      </c>
      <c r="C1104" t="s">
        <v>20882</v>
      </c>
      <c r="D1104">
        <v>0</v>
      </c>
      <c r="E1104">
        <v>0</v>
      </c>
      <c r="F1104">
        <v>3.97</v>
      </c>
      <c r="G1104">
        <v>0</v>
      </c>
      <c r="H1104">
        <v>1</v>
      </c>
      <c r="I1104">
        <v>0</v>
      </c>
      <c r="J1104">
        <v>1</v>
      </c>
      <c r="K1104">
        <v>1</v>
      </c>
      <c r="L1104">
        <v>0</v>
      </c>
      <c r="M1104">
        <v>0</v>
      </c>
      <c r="N1104">
        <v>1</v>
      </c>
      <c r="O1104">
        <v>0</v>
      </c>
      <c r="P1104">
        <v>1.35</v>
      </c>
      <c r="Q1104">
        <v>7.72</v>
      </c>
      <c r="R1104">
        <v>3.67</v>
      </c>
      <c r="S1104">
        <v>4.26</v>
      </c>
      <c r="T1104">
        <v>0</v>
      </c>
      <c r="U1104">
        <v>0.1</v>
      </c>
    </row>
    <row r="1105" spans="1:21" x14ac:dyDescent="0.25">
      <c r="A1105">
        <v>2608</v>
      </c>
      <c r="B1105" t="s">
        <v>8559</v>
      </c>
      <c r="C1105" t="s">
        <v>20874</v>
      </c>
      <c r="D1105">
        <v>0</v>
      </c>
      <c r="E1105">
        <v>1</v>
      </c>
      <c r="F1105">
        <v>4.24</v>
      </c>
      <c r="G1105">
        <v>2</v>
      </c>
      <c r="H1105">
        <v>2</v>
      </c>
      <c r="I1105">
        <v>0</v>
      </c>
      <c r="J1105">
        <v>9</v>
      </c>
      <c r="K1105">
        <v>10</v>
      </c>
      <c r="L1105">
        <v>4</v>
      </c>
      <c r="M1105">
        <v>1</v>
      </c>
      <c r="N1105">
        <v>7</v>
      </c>
      <c r="O1105">
        <v>3</v>
      </c>
      <c r="P1105">
        <v>1.39</v>
      </c>
      <c r="Q1105">
        <v>6.69</v>
      </c>
      <c r="R1105">
        <v>3.18</v>
      </c>
      <c r="S1105">
        <v>4.26</v>
      </c>
      <c r="T1105">
        <v>0.1</v>
      </c>
      <c r="U1105">
        <v>0</v>
      </c>
    </row>
    <row r="1106" spans="1:21" x14ac:dyDescent="0.25">
      <c r="A1106">
        <v>3990</v>
      </c>
      <c r="B1106" t="s">
        <v>9686</v>
      </c>
      <c r="C1106" t="s">
        <v>20888</v>
      </c>
      <c r="D1106">
        <v>10</v>
      </c>
      <c r="E1106">
        <v>12</v>
      </c>
      <c r="F1106">
        <v>4.28</v>
      </c>
      <c r="G1106">
        <v>31</v>
      </c>
      <c r="H1106">
        <v>31</v>
      </c>
      <c r="I1106">
        <v>0</v>
      </c>
      <c r="J1106">
        <v>185</v>
      </c>
      <c r="K1106">
        <v>185</v>
      </c>
      <c r="L1106">
        <v>88</v>
      </c>
      <c r="M1106">
        <v>21</v>
      </c>
      <c r="N1106">
        <v>141</v>
      </c>
      <c r="O1106">
        <v>67</v>
      </c>
      <c r="P1106">
        <v>1.36</v>
      </c>
      <c r="Q1106">
        <v>6.88</v>
      </c>
      <c r="R1106">
        <v>3.24</v>
      </c>
      <c r="S1106">
        <v>4.26</v>
      </c>
      <c r="T1106">
        <v>1.7</v>
      </c>
      <c r="U1106">
        <v>1.9</v>
      </c>
    </row>
    <row r="1107" spans="1:21" x14ac:dyDescent="0.25">
      <c r="A1107" t="s">
        <v>10005</v>
      </c>
      <c r="B1107" t="s">
        <v>10006</v>
      </c>
      <c r="C1107" t="s">
        <v>20866</v>
      </c>
      <c r="D1107">
        <v>0</v>
      </c>
      <c r="E1107">
        <v>0</v>
      </c>
      <c r="F1107">
        <v>4.2300000000000004</v>
      </c>
      <c r="G1107">
        <v>0</v>
      </c>
      <c r="H1107">
        <v>1</v>
      </c>
      <c r="I1107">
        <v>0</v>
      </c>
      <c r="J1107">
        <v>1</v>
      </c>
      <c r="K1107">
        <v>1</v>
      </c>
      <c r="L1107">
        <v>0</v>
      </c>
      <c r="M1107">
        <v>0</v>
      </c>
      <c r="N1107">
        <v>1</v>
      </c>
      <c r="O1107">
        <v>0</v>
      </c>
      <c r="P1107">
        <v>1.42</v>
      </c>
      <c r="Q1107">
        <v>7.19</v>
      </c>
      <c r="R1107">
        <v>3.74</v>
      </c>
      <c r="S1107">
        <v>4.26</v>
      </c>
      <c r="T1107">
        <v>0</v>
      </c>
      <c r="U1107">
        <v>-0.1</v>
      </c>
    </row>
    <row r="1108" spans="1:21" x14ac:dyDescent="0.25">
      <c r="A1108" t="s">
        <v>9527</v>
      </c>
      <c r="B1108" t="s">
        <v>9528</v>
      </c>
      <c r="C1108" t="s">
        <v>1</v>
      </c>
      <c r="D1108">
        <v>0</v>
      </c>
      <c r="E1108">
        <v>0</v>
      </c>
      <c r="F1108">
        <v>4.2</v>
      </c>
      <c r="G1108">
        <v>0</v>
      </c>
      <c r="H1108">
        <v>0</v>
      </c>
      <c r="I1108">
        <v>0</v>
      </c>
      <c r="J1108">
        <v>1</v>
      </c>
      <c r="K1108">
        <v>1</v>
      </c>
      <c r="L1108">
        <v>0</v>
      </c>
      <c r="M1108">
        <v>0</v>
      </c>
      <c r="N1108">
        <v>1</v>
      </c>
      <c r="O1108">
        <v>0</v>
      </c>
      <c r="P1108">
        <v>1.33</v>
      </c>
      <c r="Q1108">
        <v>6.91</v>
      </c>
      <c r="R1108">
        <v>2.9</v>
      </c>
      <c r="S1108">
        <v>4.26</v>
      </c>
      <c r="T1108">
        <v>0</v>
      </c>
      <c r="U1108">
        <v>0</v>
      </c>
    </row>
    <row r="1109" spans="1:21" x14ac:dyDescent="0.25">
      <c r="A1109" t="s">
        <v>9018</v>
      </c>
      <c r="B1109" t="s">
        <v>9019</v>
      </c>
      <c r="C1109" t="s">
        <v>20879</v>
      </c>
      <c r="D1109">
        <v>0</v>
      </c>
      <c r="E1109">
        <v>0</v>
      </c>
      <c r="F1109">
        <v>4.3499999999999996</v>
      </c>
      <c r="G1109">
        <v>0</v>
      </c>
      <c r="H1109">
        <v>1</v>
      </c>
      <c r="I1109">
        <v>0</v>
      </c>
      <c r="J1109">
        <v>1</v>
      </c>
      <c r="K1109">
        <v>1</v>
      </c>
      <c r="L1109">
        <v>0</v>
      </c>
      <c r="M1109">
        <v>0</v>
      </c>
      <c r="N1109">
        <v>1</v>
      </c>
      <c r="O1109">
        <v>0</v>
      </c>
      <c r="P1109">
        <v>1.43</v>
      </c>
      <c r="Q1109">
        <v>8.26</v>
      </c>
      <c r="R1109">
        <v>3.98</v>
      </c>
      <c r="S1109">
        <v>4.26</v>
      </c>
      <c r="T1109">
        <v>0</v>
      </c>
      <c r="U1109">
        <v>0</v>
      </c>
    </row>
    <row r="1110" spans="1:21" x14ac:dyDescent="0.25">
      <c r="A1110" t="s">
        <v>9867</v>
      </c>
      <c r="B1110" t="s">
        <v>9868</v>
      </c>
      <c r="C1110" t="s">
        <v>20873</v>
      </c>
      <c r="D1110">
        <v>0</v>
      </c>
      <c r="E1110">
        <v>0</v>
      </c>
      <c r="F1110">
        <v>4.0599999999999996</v>
      </c>
      <c r="G1110">
        <v>0</v>
      </c>
      <c r="H1110">
        <v>1</v>
      </c>
      <c r="I1110">
        <v>0</v>
      </c>
      <c r="J1110">
        <v>1</v>
      </c>
      <c r="K1110">
        <v>1</v>
      </c>
      <c r="L1110">
        <v>0</v>
      </c>
      <c r="M1110">
        <v>0</v>
      </c>
      <c r="N1110">
        <v>1</v>
      </c>
      <c r="O1110">
        <v>0</v>
      </c>
      <c r="P1110">
        <v>1.34</v>
      </c>
      <c r="Q1110">
        <v>7.43</v>
      </c>
      <c r="R1110">
        <v>3.25</v>
      </c>
      <c r="S1110">
        <v>4.26</v>
      </c>
      <c r="T1110">
        <v>0</v>
      </c>
      <c r="U1110">
        <v>0.1</v>
      </c>
    </row>
    <row r="1111" spans="1:21" x14ac:dyDescent="0.25">
      <c r="A1111" t="s">
        <v>7112</v>
      </c>
      <c r="B1111" t="s">
        <v>7113</v>
      </c>
      <c r="C1111" t="s">
        <v>20865</v>
      </c>
      <c r="D1111">
        <v>0</v>
      </c>
      <c r="E1111">
        <v>0</v>
      </c>
      <c r="F1111">
        <v>4.07</v>
      </c>
      <c r="G1111">
        <v>0</v>
      </c>
      <c r="H1111">
        <v>0</v>
      </c>
      <c r="I1111">
        <v>0</v>
      </c>
      <c r="J1111">
        <v>1</v>
      </c>
      <c r="K1111">
        <v>1</v>
      </c>
      <c r="L1111">
        <v>0</v>
      </c>
      <c r="M1111">
        <v>0</v>
      </c>
      <c r="N1111">
        <v>1</v>
      </c>
      <c r="O1111">
        <v>0</v>
      </c>
      <c r="P1111">
        <v>1.31</v>
      </c>
      <c r="Q1111">
        <v>6.34</v>
      </c>
      <c r="R1111">
        <v>2.6</v>
      </c>
      <c r="S1111">
        <v>4.26</v>
      </c>
      <c r="T1111">
        <v>0</v>
      </c>
      <c r="U1111">
        <v>0</v>
      </c>
    </row>
    <row r="1112" spans="1:21" x14ac:dyDescent="0.25">
      <c r="A1112">
        <v>11266</v>
      </c>
      <c r="B1112" t="s">
        <v>10608</v>
      </c>
      <c r="C1112" t="s">
        <v>20880</v>
      </c>
      <c r="D1112">
        <v>0</v>
      </c>
      <c r="E1112">
        <v>0</v>
      </c>
      <c r="F1112">
        <v>4.25</v>
      </c>
      <c r="G1112">
        <v>0</v>
      </c>
      <c r="H1112">
        <v>0</v>
      </c>
      <c r="I1112">
        <v>0</v>
      </c>
      <c r="J1112">
        <v>1</v>
      </c>
      <c r="K1112">
        <v>1</v>
      </c>
      <c r="L1112">
        <v>0</v>
      </c>
      <c r="M1112">
        <v>0</v>
      </c>
      <c r="N1112">
        <v>1</v>
      </c>
      <c r="O1112">
        <v>0</v>
      </c>
      <c r="P1112">
        <v>1.37</v>
      </c>
      <c r="Q1112">
        <v>8.0299999999999994</v>
      </c>
      <c r="R1112">
        <v>3.63</v>
      </c>
      <c r="S1112">
        <v>4.26</v>
      </c>
      <c r="T1112">
        <v>0</v>
      </c>
      <c r="U1112">
        <v>0</v>
      </c>
    </row>
    <row r="1113" spans="1:21" x14ac:dyDescent="0.25">
      <c r="A1113">
        <v>4422</v>
      </c>
      <c r="B1113" t="s">
        <v>10309</v>
      </c>
      <c r="C1113" t="s">
        <v>20874</v>
      </c>
      <c r="D1113">
        <v>0</v>
      </c>
      <c r="E1113">
        <v>0</v>
      </c>
      <c r="F1113">
        <v>4.1900000000000004</v>
      </c>
      <c r="G1113">
        <v>0</v>
      </c>
      <c r="H1113">
        <v>1</v>
      </c>
      <c r="I1113">
        <v>0</v>
      </c>
      <c r="J1113">
        <v>1</v>
      </c>
      <c r="K1113">
        <v>1</v>
      </c>
      <c r="L1113">
        <v>0</v>
      </c>
      <c r="M1113">
        <v>0</v>
      </c>
      <c r="N1113">
        <v>1</v>
      </c>
      <c r="O1113">
        <v>0</v>
      </c>
      <c r="P1113">
        <v>1.37</v>
      </c>
      <c r="Q1113">
        <v>6.4</v>
      </c>
      <c r="R1113">
        <v>2.82</v>
      </c>
      <c r="S1113">
        <v>4.26</v>
      </c>
      <c r="T1113">
        <v>0</v>
      </c>
      <c r="U1113">
        <v>-0.1</v>
      </c>
    </row>
    <row r="1114" spans="1:21" x14ac:dyDescent="0.25">
      <c r="A1114">
        <v>1793</v>
      </c>
      <c r="B1114" t="s">
        <v>10352</v>
      </c>
      <c r="C1114" t="s">
        <v>20870</v>
      </c>
      <c r="D1114">
        <v>0</v>
      </c>
      <c r="E1114">
        <v>0</v>
      </c>
      <c r="F1114">
        <v>3.97</v>
      </c>
      <c r="G1114">
        <v>0</v>
      </c>
      <c r="H1114">
        <v>1</v>
      </c>
      <c r="I1114">
        <v>0</v>
      </c>
      <c r="J1114">
        <v>1</v>
      </c>
      <c r="K1114">
        <v>1</v>
      </c>
      <c r="L1114">
        <v>0</v>
      </c>
      <c r="M1114">
        <v>0</v>
      </c>
      <c r="N1114">
        <v>1</v>
      </c>
      <c r="O1114">
        <v>0</v>
      </c>
      <c r="P1114">
        <v>1.32</v>
      </c>
      <c r="Q1114">
        <v>8.18</v>
      </c>
      <c r="R1114">
        <v>3.55</v>
      </c>
      <c r="S1114">
        <v>4.26</v>
      </c>
      <c r="T1114">
        <v>0</v>
      </c>
      <c r="U1114">
        <v>0.1</v>
      </c>
    </row>
    <row r="1115" spans="1:21" x14ac:dyDescent="0.25">
      <c r="A1115" t="s">
        <v>8931</v>
      </c>
      <c r="B1115" t="s">
        <v>8932</v>
      </c>
      <c r="C1115" t="s">
        <v>20870</v>
      </c>
      <c r="D1115">
        <v>0</v>
      </c>
      <c r="E1115">
        <v>0</v>
      </c>
      <c r="F1115">
        <v>3.93</v>
      </c>
      <c r="G1115">
        <v>0</v>
      </c>
      <c r="H1115">
        <v>1</v>
      </c>
      <c r="I1115">
        <v>0</v>
      </c>
      <c r="J1115">
        <v>1</v>
      </c>
      <c r="K1115">
        <v>1</v>
      </c>
      <c r="L1115">
        <v>0</v>
      </c>
      <c r="M1115">
        <v>0</v>
      </c>
      <c r="N1115">
        <v>1</v>
      </c>
      <c r="O1115">
        <v>0</v>
      </c>
      <c r="P1115">
        <v>1.35</v>
      </c>
      <c r="Q1115">
        <v>7.73</v>
      </c>
      <c r="R1115">
        <v>3.69</v>
      </c>
      <c r="S1115">
        <v>4.26</v>
      </c>
      <c r="T1115">
        <v>0</v>
      </c>
      <c r="U1115">
        <v>0.1</v>
      </c>
    </row>
    <row r="1116" spans="1:21" x14ac:dyDescent="0.25">
      <c r="A1116">
        <v>5669</v>
      </c>
      <c r="B1116" t="s">
        <v>10709</v>
      </c>
      <c r="C1116" t="s">
        <v>20893</v>
      </c>
      <c r="D1116">
        <v>4</v>
      </c>
      <c r="E1116">
        <v>5</v>
      </c>
      <c r="F1116">
        <v>4.28</v>
      </c>
      <c r="G1116">
        <v>13</v>
      </c>
      <c r="H1116">
        <v>13</v>
      </c>
      <c r="I1116">
        <v>0</v>
      </c>
      <c r="J1116">
        <v>76</v>
      </c>
      <c r="K1116">
        <v>85</v>
      </c>
      <c r="L1116">
        <v>36</v>
      </c>
      <c r="M1116">
        <v>8</v>
      </c>
      <c r="N1116">
        <v>42</v>
      </c>
      <c r="O1116">
        <v>19</v>
      </c>
      <c r="P1116">
        <v>1.37</v>
      </c>
      <c r="Q1116">
        <v>5.04</v>
      </c>
      <c r="R1116">
        <v>2.2400000000000002</v>
      </c>
      <c r="S1116">
        <v>4.2699999999999996</v>
      </c>
      <c r="T1116">
        <v>0.7</v>
      </c>
      <c r="U1116">
        <v>0.6</v>
      </c>
    </row>
    <row r="1117" spans="1:21" x14ac:dyDescent="0.25">
      <c r="A1117" t="s">
        <v>9320</v>
      </c>
      <c r="B1117" t="s">
        <v>9321</v>
      </c>
      <c r="C1117" t="s">
        <v>20877</v>
      </c>
      <c r="D1117">
        <v>0</v>
      </c>
      <c r="E1117">
        <v>0</v>
      </c>
      <c r="F1117">
        <v>4.1500000000000004</v>
      </c>
      <c r="G1117">
        <v>0</v>
      </c>
      <c r="H1117">
        <v>0</v>
      </c>
      <c r="I1117">
        <v>0</v>
      </c>
      <c r="J1117">
        <v>1</v>
      </c>
      <c r="K1117">
        <v>1</v>
      </c>
      <c r="L1117">
        <v>0</v>
      </c>
      <c r="M1117">
        <v>0</v>
      </c>
      <c r="N1117">
        <v>1</v>
      </c>
      <c r="O1117">
        <v>0</v>
      </c>
      <c r="P1117">
        <v>1.38</v>
      </c>
      <c r="Q1117">
        <v>6.51</v>
      </c>
      <c r="R1117">
        <v>3.53</v>
      </c>
      <c r="S1117">
        <v>4.2699999999999996</v>
      </c>
      <c r="T1117">
        <v>0</v>
      </c>
      <c r="U1117">
        <v>0</v>
      </c>
    </row>
    <row r="1118" spans="1:21" x14ac:dyDescent="0.25">
      <c r="A1118">
        <v>12917</v>
      </c>
      <c r="B1118" t="s">
        <v>9187</v>
      </c>
      <c r="C1118" t="s">
        <v>20882</v>
      </c>
      <c r="D1118">
        <v>5</v>
      </c>
      <c r="E1118">
        <v>6</v>
      </c>
      <c r="F1118">
        <v>4.09</v>
      </c>
      <c r="G1118">
        <v>13</v>
      </c>
      <c r="H1118">
        <v>33</v>
      </c>
      <c r="I1118">
        <v>0</v>
      </c>
      <c r="J1118">
        <v>94</v>
      </c>
      <c r="K1118">
        <v>91</v>
      </c>
      <c r="L1118">
        <v>43</v>
      </c>
      <c r="M1118">
        <v>12</v>
      </c>
      <c r="N1118">
        <v>80</v>
      </c>
      <c r="O1118">
        <v>33</v>
      </c>
      <c r="P1118">
        <v>1.31</v>
      </c>
      <c r="Q1118">
        <v>7.63</v>
      </c>
      <c r="R1118">
        <v>3.12</v>
      </c>
      <c r="S1118">
        <v>4.2699999999999996</v>
      </c>
      <c r="T1118">
        <v>0.9</v>
      </c>
      <c r="U1118">
        <v>1</v>
      </c>
    </row>
    <row r="1119" spans="1:21" x14ac:dyDescent="0.25">
      <c r="A1119" t="s">
        <v>10421</v>
      </c>
      <c r="B1119" t="s">
        <v>10422</v>
      </c>
      <c r="C1119" t="s">
        <v>20882</v>
      </c>
      <c r="D1119">
        <v>0</v>
      </c>
      <c r="E1119">
        <v>0</v>
      </c>
      <c r="F1119">
        <v>4</v>
      </c>
      <c r="G1119">
        <v>0</v>
      </c>
      <c r="H1119">
        <v>1</v>
      </c>
      <c r="I1119">
        <v>0</v>
      </c>
      <c r="J1119">
        <v>1</v>
      </c>
      <c r="K1119">
        <v>1</v>
      </c>
      <c r="L1119">
        <v>0</v>
      </c>
      <c r="M1119">
        <v>0</v>
      </c>
      <c r="N1119">
        <v>1</v>
      </c>
      <c r="O1119">
        <v>0</v>
      </c>
      <c r="P1119">
        <v>1.36</v>
      </c>
      <c r="Q1119">
        <v>7.76</v>
      </c>
      <c r="R1119">
        <v>3.73</v>
      </c>
      <c r="S1119">
        <v>4.2699999999999996</v>
      </c>
      <c r="T1119">
        <v>0</v>
      </c>
      <c r="U1119">
        <v>0.1</v>
      </c>
    </row>
    <row r="1120" spans="1:21" x14ac:dyDescent="0.25">
      <c r="A1120">
        <v>11753</v>
      </c>
      <c r="B1120" t="s">
        <v>9431</v>
      </c>
      <c r="C1120" t="s">
        <v>20868</v>
      </c>
      <c r="D1120">
        <v>1</v>
      </c>
      <c r="E1120">
        <v>2</v>
      </c>
      <c r="F1120">
        <v>4.16</v>
      </c>
      <c r="G1120">
        <v>0</v>
      </c>
      <c r="H1120">
        <v>30</v>
      </c>
      <c r="I1120">
        <v>0</v>
      </c>
      <c r="J1120">
        <v>30</v>
      </c>
      <c r="K1120">
        <v>32</v>
      </c>
      <c r="L1120">
        <v>14</v>
      </c>
      <c r="M1120">
        <v>3</v>
      </c>
      <c r="N1120">
        <v>19</v>
      </c>
      <c r="O1120">
        <v>8</v>
      </c>
      <c r="P1120">
        <v>1.35</v>
      </c>
      <c r="Q1120">
        <v>5.56</v>
      </c>
      <c r="R1120">
        <v>2.46</v>
      </c>
      <c r="S1120">
        <v>4.2699999999999996</v>
      </c>
      <c r="T1120">
        <v>0</v>
      </c>
      <c r="U1120">
        <v>0</v>
      </c>
    </row>
    <row r="1121" spans="1:21" x14ac:dyDescent="0.25">
      <c r="A1121">
        <v>7488</v>
      </c>
      <c r="B1121" t="s">
        <v>10109</v>
      </c>
      <c r="C1121" t="s">
        <v>20879</v>
      </c>
      <c r="D1121">
        <v>0</v>
      </c>
      <c r="E1121">
        <v>0</v>
      </c>
      <c r="F1121">
        <v>4.3099999999999996</v>
      </c>
      <c r="G1121">
        <v>0</v>
      </c>
      <c r="H1121">
        <v>1</v>
      </c>
      <c r="I1121">
        <v>0</v>
      </c>
      <c r="J1121">
        <v>1</v>
      </c>
      <c r="K1121">
        <v>1</v>
      </c>
      <c r="L1121">
        <v>0</v>
      </c>
      <c r="M1121">
        <v>0</v>
      </c>
      <c r="N1121">
        <v>1</v>
      </c>
      <c r="O1121">
        <v>0</v>
      </c>
      <c r="P1121">
        <v>1.39</v>
      </c>
      <c r="Q1121">
        <v>7.45</v>
      </c>
      <c r="R1121">
        <v>3.23</v>
      </c>
      <c r="S1121">
        <v>4.2699999999999996</v>
      </c>
      <c r="T1121">
        <v>0</v>
      </c>
      <c r="U1121">
        <v>0</v>
      </c>
    </row>
    <row r="1122" spans="1:21" x14ac:dyDescent="0.25">
      <c r="A1122">
        <v>5640</v>
      </c>
      <c r="B1122" t="s">
        <v>10749</v>
      </c>
      <c r="C1122" t="s">
        <v>1</v>
      </c>
      <c r="D1122">
        <v>3</v>
      </c>
      <c r="E1122">
        <v>3</v>
      </c>
      <c r="F1122">
        <v>3.71</v>
      </c>
      <c r="G1122">
        <v>0</v>
      </c>
      <c r="H1122">
        <v>65</v>
      </c>
      <c r="I1122">
        <v>28</v>
      </c>
      <c r="J1122">
        <v>65</v>
      </c>
      <c r="K1122">
        <v>58</v>
      </c>
      <c r="L1122">
        <v>27</v>
      </c>
      <c r="M1122">
        <v>9</v>
      </c>
      <c r="N1122">
        <v>62</v>
      </c>
      <c r="O1122">
        <v>25</v>
      </c>
      <c r="P1122">
        <v>1.27</v>
      </c>
      <c r="Q1122">
        <v>8.59</v>
      </c>
      <c r="R1122">
        <v>3.45</v>
      </c>
      <c r="S1122">
        <v>4.2699999999999996</v>
      </c>
      <c r="T1122">
        <v>-0.1</v>
      </c>
      <c r="U1122">
        <v>0.3</v>
      </c>
    </row>
    <row r="1123" spans="1:21" x14ac:dyDescent="0.25">
      <c r="A1123">
        <v>3126</v>
      </c>
      <c r="B1123" t="s">
        <v>912</v>
      </c>
      <c r="C1123" t="s">
        <v>20888</v>
      </c>
      <c r="D1123">
        <v>0</v>
      </c>
      <c r="E1123">
        <v>0</v>
      </c>
      <c r="F1123">
        <v>4.05</v>
      </c>
      <c r="G1123">
        <v>0</v>
      </c>
      <c r="H1123">
        <v>0</v>
      </c>
      <c r="I1123">
        <v>0</v>
      </c>
      <c r="J1123">
        <v>1</v>
      </c>
      <c r="K1123">
        <v>1</v>
      </c>
      <c r="L1123">
        <v>0</v>
      </c>
      <c r="M1123">
        <v>0</v>
      </c>
      <c r="N1123">
        <v>1</v>
      </c>
      <c r="O1123">
        <v>0</v>
      </c>
      <c r="P1123">
        <v>1.35</v>
      </c>
      <c r="Q1123">
        <v>6.29</v>
      </c>
      <c r="R1123">
        <v>2.94</v>
      </c>
      <c r="S1123">
        <v>4.2699999999999996</v>
      </c>
      <c r="T1123">
        <v>0</v>
      </c>
      <c r="U1123">
        <v>0</v>
      </c>
    </row>
    <row r="1124" spans="1:21" x14ac:dyDescent="0.25">
      <c r="A1124" t="s">
        <v>8230</v>
      </c>
      <c r="B1124" t="s">
        <v>8231</v>
      </c>
      <c r="C1124" t="s">
        <v>20889</v>
      </c>
      <c r="D1124">
        <v>0</v>
      </c>
      <c r="E1124">
        <v>0</v>
      </c>
      <c r="F1124">
        <v>4.1399999999999997</v>
      </c>
      <c r="G1124">
        <v>0</v>
      </c>
      <c r="H1124">
        <v>1</v>
      </c>
      <c r="I1124">
        <v>0</v>
      </c>
      <c r="J1124">
        <v>1</v>
      </c>
      <c r="K1124">
        <v>1</v>
      </c>
      <c r="L1124">
        <v>0</v>
      </c>
      <c r="M1124">
        <v>0</v>
      </c>
      <c r="N1124">
        <v>1</v>
      </c>
      <c r="O1124">
        <v>1</v>
      </c>
      <c r="P1124">
        <v>1.42</v>
      </c>
      <c r="Q1124">
        <v>8.4</v>
      </c>
      <c r="R1124">
        <v>4.5999999999999996</v>
      </c>
      <c r="S1124">
        <v>4.2699999999999996</v>
      </c>
      <c r="T1124">
        <v>0</v>
      </c>
      <c r="U1124">
        <v>0.1</v>
      </c>
    </row>
    <row r="1125" spans="1:21" x14ac:dyDescent="0.25">
      <c r="A1125">
        <v>3374</v>
      </c>
      <c r="B1125" t="s">
        <v>9937</v>
      </c>
      <c r="C1125" t="s">
        <v>20882</v>
      </c>
      <c r="D1125">
        <v>10</v>
      </c>
      <c r="E1125">
        <v>11</v>
      </c>
      <c r="F1125">
        <v>4.2</v>
      </c>
      <c r="G1125">
        <v>31</v>
      </c>
      <c r="H1125">
        <v>31</v>
      </c>
      <c r="I1125">
        <v>0</v>
      </c>
      <c r="J1125">
        <v>181</v>
      </c>
      <c r="K1125">
        <v>172</v>
      </c>
      <c r="L1125">
        <v>84</v>
      </c>
      <c r="M1125">
        <v>22</v>
      </c>
      <c r="N1125">
        <v>157</v>
      </c>
      <c r="O1125">
        <v>73</v>
      </c>
      <c r="P1125">
        <v>1.35</v>
      </c>
      <c r="Q1125">
        <v>7.83</v>
      </c>
      <c r="R1125">
        <v>3.62</v>
      </c>
      <c r="S1125">
        <v>4.2699999999999996</v>
      </c>
      <c r="T1125">
        <v>2.1</v>
      </c>
      <c r="U1125">
        <v>2.2000000000000002</v>
      </c>
    </row>
    <row r="1126" spans="1:21" x14ac:dyDescent="0.25">
      <c r="A1126">
        <v>7853</v>
      </c>
      <c r="B1126" t="s">
        <v>9782</v>
      </c>
      <c r="C1126" t="s">
        <v>20873</v>
      </c>
      <c r="D1126">
        <v>0</v>
      </c>
      <c r="E1126">
        <v>0</v>
      </c>
      <c r="F1126">
        <v>4.0199999999999996</v>
      </c>
      <c r="G1126">
        <v>0</v>
      </c>
      <c r="H1126">
        <v>1</v>
      </c>
      <c r="I1126">
        <v>0</v>
      </c>
      <c r="J1126">
        <v>1</v>
      </c>
      <c r="K1126">
        <v>1</v>
      </c>
      <c r="L1126">
        <v>0</v>
      </c>
      <c r="M1126">
        <v>0</v>
      </c>
      <c r="N1126">
        <v>1</v>
      </c>
      <c r="O1126">
        <v>0</v>
      </c>
      <c r="P1126">
        <v>1.3</v>
      </c>
      <c r="Q1126">
        <v>6.33</v>
      </c>
      <c r="R1126">
        <v>2.37</v>
      </c>
      <c r="S1126">
        <v>4.2699999999999996</v>
      </c>
      <c r="T1126">
        <v>0</v>
      </c>
      <c r="U1126">
        <v>0.1</v>
      </c>
    </row>
    <row r="1127" spans="1:21" x14ac:dyDescent="0.25">
      <c r="A1127">
        <v>6238</v>
      </c>
      <c r="B1127" t="s">
        <v>8456</v>
      </c>
      <c r="C1127" t="s">
        <v>20883</v>
      </c>
      <c r="D1127">
        <v>0</v>
      </c>
      <c r="E1127">
        <v>0</v>
      </c>
      <c r="F1127">
        <v>4.03</v>
      </c>
      <c r="G1127">
        <v>0</v>
      </c>
      <c r="H1127">
        <v>1</v>
      </c>
      <c r="I1127">
        <v>0</v>
      </c>
      <c r="J1127">
        <v>1</v>
      </c>
      <c r="K1127">
        <v>1</v>
      </c>
      <c r="L1127">
        <v>0</v>
      </c>
      <c r="M1127">
        <v>0</v>
      </c>
      <c r="N1127">
        <v>1</v>
      </c>
      <c r="O1127">
        <v>0</v>
      </c>
      <c r="P1127">
        <v>1.32</v>
      </c>
      <c r="Q1127">
        <v>7.66</v>
      </c>
      <c r="R1127">
        <v>3.15</v>
      </c>
      <c r="S1127">
        <v>4.2699999999999996</v>
      </c>
      <c r="T1127">
        <v>0</v>
      </c>
      <c r="U1127">
        <v>0.1</v>
      </c>
    </row>
    <row r="1128" spans="1:21" x14ac:dyDescent="0.25">
      <c r="A1128" t="s">
        <v>8992</v>
      </c>
      <c r="B1128" t="s">
        <v>8993</v>
      </c>
      <c r="C1128" t="s">
        <v>20888</v>
      </c>
      <c r="D1128">
        <v>0</v>
      </c>
      <c r="E1128">
        <v>0</v>
      </c>
      <c r="F1128">
        <v>4.07</v>
      </c>
      <c r="G1128">
        <v>0</v>
      </c>
      <c r="H1128">
        <v>0</v>
      </c>
      <c r="I1128">
        <v>0</v>
      </c>
      <c r="J1128">
        <v>1</v>
      </c>
      <c r="K1128">
        <v>1</v>
      </c>
      <c r="L1128">
        <v>0</v>
      </c>
      <c r="M1128">
        <v>0</v>
      </c>
      <c r="N1128">
        <v>1</v>
      </c>
      <c r="O1128">
        <v>0</v>
      </c>
      <c r="P1128">
        <v>1.33</v>
      </c>
      <c r="Q1128">
        <v>6.79</v>
      </c>
      <c r="R1128">
        <v>2.99</v>
      </c>
      <c r="S1128">
        <v>4.2699999999999996</v>
      </c>
      <c r="T1128">
        <v>0</v>
      </c>
      <c r="U1128">
        <v>0</v>
      </c>
    </row>
    <row r="1129" spans="1:21" x14ac:dyDescent="0.25">
      <c r="A1129" t="s">
        <v>9308</v>
      </c>
      <c r="B1129" t="s">
        <v>9309</v>
      </c>
      <c r="C1129" t="s">
        <v>20869</v>
      </c>
      <c r="D1129">
        <v>0</v>
      </c>
      <c r="E1129">
        <v>0</v>
      </c>
      <c r="F1129">
        <v>4.1900000000000004</v>
      </c>
      <c r="G1129">
        <v>0</v>
      </c>
      <c r="H1129">
        <v>0</v>
      </c>
      <c r="I1129">
        <v>0</v>
      </c>
      <c r="J1129">
        <v>1</v>
      </c>
      <c r="K1129">
        <v>1</v>
      </c>
      <c r="L1129">
        <v>0</v>
      </c>
      <c r="M1129">
        <v>0</v>
      </c>
      <c r="N1129">
        <v>1</v>
      </c>
      <c r="O1129">
        <v>0</v>
      </c>
      <c r="P1129">
        <v>1.34</v>
      </c>
      <c r="Q1129">
        <v>7.21</v>
      </c>
      <c r="R1129">
        <v>3.18</v>
      </c>
      <c r="S1129">
        <v>4.2699999999999996</v>
      </c>
      <c r="T1129">
        <v>0</v>
      </c>
      <c r="U1129">
        <v>0</v>
      </c>
    </row>
    <row r="1130" spans="1:21" x14ac:dyDescent="0.25">
      <c r="A1130" t="s">
        <v>8203</v>
      </c>
      <c r="B1130" t="s">
        <v>8204</v>
      </c>
      <c r="C1130" t="s">
        <v>1</v>
      </c>
      <c r="D1130">
        <v>0</v>
      </c>
      <c r="E1130">
        <v>0</v>
      </c>
      <c r="F1130">
        <v>4.12</v>
      </c>
      <c r="G1130">
        <v>0</v>
      </c>
      <c r="H1130">
        <v>1</v>
      </c>
      <c r="I1130">
        <v>0</v>
      </c>
      <c r="J1130">
        <v>1</v>
      </c>
      <c r="K1130">
        <v>1</v>
      </c>
      <c r="L1130">
        <v>0</v>
      </c>
      <c r="M1130">
        <v>0</v>
      </c>
      <c r="N1130">
        <v>1</v>
      </c>
      <c r="O1130">
        <v>0</v>
      </c>
      <c r="P1130">
        <v>1.38</v>
      </c>
      <c r="Q1130">
        <v>7.26</v>
      </c>
      <c r="R1130">
        <v>3.56</v>
      </c>
      <c r="S1130">
        <v>4.28</v>
      </c>
      <c r="T1130">
        <v>0</v>
      </c>
      <c r="U1130">
        <v>0.1</v>
      </c>
    </row>
    <row r="1131" spans="1:21" x14ac:dyDescent="0.25">
      <c r="A1131" t="s">
        <v>8292</v>
      </c>
      <c r="B1131" t="s">
        <v>8293</v>
      </c>
      <c r="C1131" t="s">
        <v>20892</v>
      </c>
      <c r="D1131">
        <v>0</v>
      </c>
      <c r="E1131">
        <v>0</v>
      </c>
      <c r="F1131">
        <v>4.0999999999999996</v>
      </c>
      <c r="G1131">
        <v>0</v>
      </c>
      <c r="H1131">
        <v>1</v>
      </c>
      <c r="I1131">
        <v>0</v>
      </c>
      <c r="J1131">
        <v>1</v>
      </c>
      <c r="K1131">
        <v>1</v>
      </c>
      <c r="L1131">
        <v>0</v>
      </c>
      <c r="M1131">
        <v>0</v>
      </c>
      <c r="N1131">
        <v>1</v>
      </c>
      <c r="O1131">
        <v>0</v>
      </c>
      <c r="P1131">
        <v>1.39</v>
      </c>
      <c r="Q1131">
        <v>7.96</v>
      </c>
      <c r="R1131">
        <v>4.1100000000000003</v>
      </c>
      <c r="S1131">
        <v>4.28</v>
      </c>
      <c r="T1131">
        <v>0</v>
      </c>
      <c r="U1131">
        <v>0.1</v>
      </c>
    </row>
    <row r="1132" spans="1:21" x14ac:dyDescent="0.25">
      <c r="A1132" t="s">
        <v>7455</v>
      </c>
      <c r="B1132" t="s">
        <v>7456</v>
      </c>
      <c r="C1132" t="s">
        <v>20865</v>
      </c>
      <c r="D1132">
        <v>0</v>
      </c>
      <c r="E1132">
        <v>0</v>
      </c>
      <c r="F1132">
        <v>4.0199999999999996</v>
      </c>
      <c r="G1132">
        <v>0</v>
      </c>
      <c r="H1132">
        <v>1</v>
      </c>
      <c r="I1132">
        <v>0</v>
      </c>
      <c r="J1132">
        <v>1</v>
      </c>
      <c r="K1132">
        <v>1</v>
      </c>
      <c r="L1132">
        <v>0</v>
      </c>
      <c r="M1132">
        <v>0</v>
      </c>
      <c r="N1132">
        <v>1</v>
      </c>
      <c r="O1132">
        <v>0</v>
      </c>
      <c r="P1132">
        <v>1.36</v>
      </c>
      <c r="Q1132">
        <v>6.94</v>
      </c>
      <c r="R1132">
        <v>3.49</v>
      </c>
      <c r="S1132">
        <v>4.28</v>
      </c>
      <c r="T1132">
        <v>0</v>
      </c>
      <c r="U1132">
        <v>0.1</v>
      </c>
    </row>
    <row r="1133" spans="1:21" x14ac:dyDescent="0.25">
      <c r="A1133" t="s">
        <v>9926</v>
      </c>
      <c r="B1133" t="s">
        <v>9927</v>
      </c>
      <c r="C1133" t="s">
        <v>20874</v>
      </c>
      <c r="D1133">
        <v>0</v>
      </c>
      <c r="E1133">
        <v>0</v>
      </c>
      <c r="F1133">
        <v>4.2699999999999996</v>
      </c>
      <c r="G1133">
        <v>0</v>
      </c>
      <c r="H1133">
        <v>0</v>
      </c>
      <c r="I1133">
        <v>0</v>
      </c>
      <c r="J1133">
        <v>1</v>
      </c>
      <c r="K1133">
        <v>1</v>
      </c>
      <c r="L1133">
        <v>0</v>
      </c>
      <c r="M1133">
        <v>0</v>
      </c>
      <c r="N1133">
        <v>1</v>
      </c>
      <c r="O1133">
        <v>0</v>
      </c>
      <c r="P1133">
        <v>1.4</v>
      </c>
      <c r="Q1133">
        <v>7.33</v>
      </c>
      <c r="R1133">
        <v>3.69</v>
      </c>
      <c r="S1133">
        <v>4.28</v>
      </c>
      <c r="T1133">
        <v>0</v>
      </c>
      <c r="U1133">
        <v>0</v>
      </c>
    </row>
    <row r="1134" spans="1:21" x14ac:dyDescent="0.25">
      <c r="A1134">
        <v>8185</v>
      </c>
      <c r="B1134" t="s">
        <v>10192</v>
      </c>
      <c r="C1134" t="s">
        <v>20881</v>
      </c>
      <c r="D1134">
        <v>1</v>
      </c>
      <c r="E1134">
        <v>1</v>
      </c>
      <c r="F1134">
        <v>4.12</v>
      </c>
      <c r="G1134">
        <v>2</v>
      </c>
      <c r="H1134">
        <v>17</v>
      </c>
      <c r="I1134">
        <v>0</v>
      </c>
      <c r="J1134">
        <v>24</v>
      </c>
      <c r="K1134">
        <v>25</v>
      </c>
      <c r="L1134">
        <v>11</v>
      </c>
      <c r="M1134">
        <v>3</v>
      </c>
      <c r="N1134">
        <v>18</v>
      </c>
      <c r="O1134">
        <v>8</v>
      </c>
      <c r="P1134">
        <v>1.34</v>
      </c>
      <c r="Q1134">
        <v>6.64</v>
      </c>
      <c r="R1134">
        <v>2.82</v>
      </c>
      <c r="S1134">
        <v>4.28</v>
      </c>
      <c r="T1134">
        <v>0.1</v>
      </c>
      <c r="U1134">
        <v>0.2</v>
      </c>
    </row>
    <row r="1135" spans="1:21" x14ac:dyDescent="0.25">
      <c r="A1135" t="s">
        <v>7322</v>
      </c>
      <c r="B1135" t="s">
        <v>7323</v>
      </c>
      <c r="C1135" t="s">
        <v>20878</v>
      </c>
      <c r="D1135">
        <v>0</v>
      </c>
      <c r="E1135">
        <v>0</v>
      </c>
      <c r="F1135">
        <v>4.33</v>
      </c>
      <c r="G1135">
        <v>0</v>
      </c>
      <c r="H1135">
        <v>0</v>
      </c>
      <c r="I1135">
        <v>0</v>
      </c>
      <c r="J1135">
        <v>1</v>
      </c>
      <c r="K1135">
        <v>1</v>
      </c>
      <c r="L1135">
        <v>0</v>
      </c>
      <c r="M1135">
        <v>0</v>
      </c>
      <c r="N1135">
        <v>1</v>
      </c>
      <c r="O1135">
        <v>0</v>
      </c>
      <c r="P1135">
        <v>1.34</v>
      </c>
      <c r="Q1135">
        <v>6.33</v>
      </c>
      <c r="R1135">
        <v>2.48</v>
      </c>
      <c r="S1135">
        <v>4.28</v>
      </c>
      <c r="T1135">
        <v>0</v>
      </c>
      <c r="U1135">
        <v>0</v>
      </c>
    </row>
    <row r="1136" spans="1:21" x14ac:dyDescent="0.25">
      <c r="A1136" t="s">
        <v>8140</v>
      </c>
      <c r="B1136" t="s">
        <v>8141</v>
      </c>
      <c r="C1136" t="s">
        <v>20886</v>
      </c>
      <c r="D1136">
        <v>0</v>
      </c>
      <c r="E1136">
        <v>0</v>
      </c>
      <c r="F1136">
        <v>4.17</v>
      </c>
      <c r="G1136">
        <v>0</v>
      </c>
      <c r="H1136">
        <v>0</v>
      </c>
      <c r="I1136">
        <v>0</v>
      </c>
      <c r="J1136">
        <v>1</v>
      </c>
      <c r="K1136">
        <v>1</v>
      </c>
      <c r="L1136">
        <v>0</v>
      </c>
      <c r="M1136">
        <v>0</v>
      </c>
      <c r="N1136">
        <v>1</v>
      </c>
      <c r="O1136">
        <v>0</v>
      </c>
      <c r="P1136">
        <v>1.37</v>
      </c>
      <c r="Q1136">
        <v>8.32</v>
      </c>
      <c r="R1136">
        <v>3.97</v>
      </c>
      <c r="S1136">
        <v>4.28</v>
      </c>
      <c r="T1136">
        <v>0</v>
      </c>
      <c r="U1136">
        <v>0</v>
      </c>
    </row>
    <row r="1137" spans="1:21" x14ac:dyDescent="0.25">
      <c r="A1137" t="s">
        <v>6856</v>
      </c>
      <c r="B1137" t="s">
        <v>6857</v>
      </c>
      <c r="C1137" t="s">
        <v>20887</v>
      </c>
      <c r="D1137">
        <v>0</v>
      </c>
      <c r="E1137">
        <v>0</v>
      </c>
      <c r="F1137">
        <v>4.13</v>
      </c>
      <c r="G1137">
        <v>0</v>
      </c>
      <c r="H1137">
        <v>1</v>
      </c>
      <c r="I1137">
        <v>0</v>
      </c>
      <c r="J1137">
        <v>1</v>
      </c>
      <c r="K1137">
        <v>1</v>
      </c>
      <c r="L1137">
        <v>0</v>
      </c>
      <c r="M1137">
        <v>0</v>
      </c>
      <c r="N1137">
        <v>1</v>
      </c>
      <c r="O1137">
        <v>0</v>
      </c>
      <c r="P1137">
        <v>1.4</v>
      </c>
      <c r="Q1137">
        <v>7.99</v>
      </c>
      <c r="R1137">
        <v>4.1399999999999997</v>
      </c>
      <c r="S1137">
        <v>4.28</v>
      </c>
      <c r="T1137">
        <v>0</v>
      </c>
      <c r="U1137">
        <v>0.1</v>
      </c>
    </row>
    <row r="1138" spans="1:21" x14ac:dyDescent="0.25">
      <c r="A1138">
        <v>10710</v>
      </c>
      <c r="B1138" t="s">
        <v>9302</v>
      </c>
      <c r="C1138" t="s">
        <v>20876</v>
      </c>
      <c r="D1138">
        <v>0</v>
      </c>
      <c r="E1138">
        <v>0</v>
      </c>
      <c r="F1138">
        <v>4.1900000000000004</v>
      </c>
      <c r="G1138">
        <v>0</v>
      </c>
      <c r="H1138">
        <v>0</v>
      </c>
      <c r="I1138">
        <v>0</v>
      </c>
      <c r="J1138">
        <v>1</v>
      </c>
      <c r="K1138">
        <v>1</v>
      </c>
      <c r="L1138">
        <v>0</v>
      </c>
      <c r="M1138">
        <v>0</v>
      </c>
      <c r="N1138">
        <v>1</v>
      </c>
      <c r="O1138">
        <v>0</v>
      </c>
      <c r="P1138">
        <v>1.35</v>
      </c>
      <c r="Q1138">
        <v>7.09</v>
      </c>
      <c r="R1138">
        <v>3.25</v>
      </c>
      <c r="S1138">
        <v>4.28</v>
      </c>
      <c r="T1138">
        <v>0</v>
      </c>
      <c r="U1138">
        <v>0</v>
      </c>
    </row>
    <row r="1139" spans="1:21" x14ac:dyDescent="0.25">
      <c r="A1139">
        <v>10307</v>
      </c>
      <c r="B1139" t="s">
        <v>9661</v>
      </c>
      <c r="C1139" t="s">
        <v>20881</v>
      </c>
      <c r="D1139">
        <v>0</v>
      </c>
      <c r="E1139">
        <v>0</v>
      </c>
      <c r="F1139">
        <v>3.98</v>
      </c>
      <c r="G1139">
        <v>0</v>
      </c>
      <c r="H1139">
        <v>1</v>
      </c>
      <c r="I1139">
        <v>0</v>
      </c>
      <c r="J1139">
        <v>1</v>
      </c>
      <c r="K1139">
        <v>1</v>
      </c>
      <c r="L1139">
        <v>0</v>
      </c>
      <c r="M1139">
        <v>0</v>
      </c>
      <c r="N1139">
        <v>1</v>
      </c>
      <c r="O1139">
        <v>0</v>
      </c>
      <c r="P1139">
        <v>1.37</v>
      </c>
      <c r="Q1139">
        <v>7.82</v>
      </c>
      <c r="R1139">
        <v>3.77</v>
      </c>
      <c r="S1139">
        <v>4.28</v>
      </c>
      <c r="T1139">
        <v>0</v>
      </c>
      <c r="U1139">
        <v>0.1</v>
      </c>
    </row>
    <row r="1140" spans="1:21" x14ac:dyDescent="0.25">
      <c r="A1140">
        <v>5329</v>
      </c>
      <c r="B1140" t="s">
        <v>9196</v>
      </c>
      <c r="C1140" t="s">
        <v>20880</v>
      </c>
      <c r="D1140">
        <v>0</v>
      </c>
      <c r="E1140">
        <v>0</v>
      </c>
      <c r="F1140">
        <v>4.17</v>
      </c>
      <c r="G1140">
        <v>0</v>
      </c>
      <c r="H1140">
        <v>1</v>
      </c>
      <c r="I1140">
        <v>0</v>
      </c>
      <c r="J1140">
        <v>1</v>
      </c>
      <c r="K1140">
        <v>1</v>
      </c>
      <c r="L1140">
        <v>0</v>
      </c>
      <c r="M1140">
        <v>0</v>
      </c>
      <c r="N1140">
        <v>1</v>
      </c>
      <c r="O1140">
        <v>0</v>
      </c>
      <c r="P1140">
        <v>1.36</v>
      </c>
      <c r="Q1140">
        <v>7.24</v>
      </c>
      <c r="R1140">
        <v>3.16</v>
      </c>
      <c r="S1140">
        <v>4.28</v>
      </c>
      <c r="T1140">
        <v>0</v>
      </c>
      <c r="U1140">
        <v>0</v>
      </c>
    </row>
    <row r="1141" spans="1:21" x14ac:dyDescent="0.25">
      <c r="A1141" t="s">
        <v>9304</v>
      </c>
      <c r="B1141" t="s">
        <v>9305</v>
      </c>
      <c r="C1141" t="s">
        <v>20895</v>
      </c>
      <c r="D1141">
        <v>0</v>
      </c>
      <c r="E1141">
        <v>0</v>
      </c>
      <c r="F1141">
        <v>4.08</v>
      </c>
      <c r="G1141">
        <v>0</v>
      </c>
      <c r="H1141">
        <v>1</v>
      </c>
      <c r="I1141">
        <v>0</v>
      </c>
      <c r="J1141">
        <v>1</v>
      </c>
      <c r="K1141">
        <v>1</v>
      </c>
      <c r="L1141">
        <v>0</v>
      </c>
      <c r="M1141">
        <v>0</v>
      </c>
      <c r="N1141">
        <v>1</v>
      </c>
      <c r="O1141">
        <v>0</v>
      </c>
      <c r="P1141">
        <v>1.34</v>
      </c>
      <c r="Q1141">
        <v>6.79</v>
      </c>
      <c r="R1141">
        <v>3.08</v>
      </c>
      <c r="S1141">
        <v>4.28</v>
      </c>
      <c r="T1141">
        <v>0</v>
      </c>
      <c r="U1141">
        <v>0.1</v>
      </c>
    </row>
    <row r="1142" spans="1:21" x14ac:dyDescent="0.25">
      <c r="A1142" t="s">
        <v>9821</v>
      </c>
      <c r="B1142" t="s">
        <v>9822</v>
      </c>
      <c r="C1142" t="s">
        <v>20892</v>
      </c>
      <c r="D1142">
        <v>0</v>
      </c>
      <c r="E1142">
        <v>0</v>
      </c>
      <c r="F1142">
        <v>4.13</v>
      </c>
      <c r="G1142">
        <v>0</v>
      </c>
      <c r="H1142">
        <v>1</v>
      </c>
      <c r="I1142">
        <v>0</v>
      </c>
      <c r="J1142">
        <v>1</v>
      </c>
      <c r="K1142">
        <v>1</v>
      </c>
      <c r="L1142">
        <v>0</v>
      </c>
      <c r="M1142">
        <v>0</v>
      </c>
      <c r="N1142">
        <v>1</v>
      </c>
      <c r="O1142">
        <v>0</v>
      </c>
      <c r="P1142">
        <v>1.35</v>
      </c>
      <c r="Q1142">
        <v>7.15</v>
      </c>
      <c r="R1142">
        <v>3.29</v>
      </c>
      <c r="S1142">
        <v>4.28</v>
      </c>
      <c r="T1142">
        <v>0</v>
      </c>
      <c r="U1142">
        <v>0.1</v>
      </c>
    </row>
    <row r="1143" spans="1:21" x14ac:dyDescent="0.25">
      <c r="A1143">
        <v>5032</v>
      </c>
      <c r="B1143" t="s">
        <v>10755</v>
      </c>
      <c r="C1143" t="s">
        <v>1</v>
      </c>
      <c r="D1143">
        <v>0</v>
      </c>
      <c r="E1143">
        <v>1</v>
      </c>
      <c r="F1143">
        <v>4.13</v>
      </c>
      <c r="G1143">
        <v>0</v>
      </c>
      <c r="H1143">
        <v>10</v>
      </c>
      <c r="I1143">
        <v>0</v>
      </c>
      <c r="J1143">
        <v>10</v>
      </c>
      <c r="K1143">
        <v>10</v>
      </c>
      <c r="L1143">
        <v>5</v>
      </c>
      <c r="M1143">
        <v>1</v>
      </c>
      <c r="N1143">
        <v>8</v>
      </c>
      <c r="O1143">
        <v>3</v>
      </c>
      <c r="P1143">
        <v>1.33</v>
      </c>
      <c r="Q1143">
        <v>7.38</v>
      </c>
      <c r="R1143">
        <v>3.11</v>
      </c>
      <c r="S1143">
        <v>4.28</v>
      </c>
      <c r="T1143">
        <v>0</v>
      </c>
      <c r="U1143">
        <v>0</v>
      </c>
    </row>
    <row r="1144" spans="1:21" x14ac:dyDescent="0.25">
      <c r="A1144">
        <v>3200</v>
      </c>
      <c r="B1144" t="s">
        <v>10369</v>
      </c>
      <c r="C1144" t="s">
        <v>20878</v>
      </c>
      <c r="D1144">
        <v>10</v>
      </c>
      <c r="E1144">
        <v>12</v>
      </c>
      <c r="F1144">
        <v>4.33</v>
      </c>
      <c r="G1144">
        <v>31</v>
      </c>
      <c r="H1144">
        <v>31</v>
      </c>
      <c r="I1144">
        <v>0</v>
      </c>
      <c r="J1144">
        <v>192</v>
      </c>
      <c r="K1144">
        <v>200</v>
      </c>
      <c r="L1144">
        <v>93</v>
      </c>
      <c r="M1144">
        <v>24</v>
      </c>
      <c r="N1144">
        <v>146</v>
      </c>
      <c r="O1144">
        <v>59</v>
      </c>
      <c r="P1144">
        <v>1.35</v>
      </c>
      <c r="Q1144">
        <v>6.82</v>
      </c>
      <c r="R1144">
        <v>2.78</v>
      </c>
      <c r="S1144">
        <v>4.28</v>
      </c>
      <c r="T1144">
        <v>1.9</v>
      </c>
      <c r="U1144">
        <v>1.8</v>
      </c>
    </row>
    <row r="1145" spans="1:21" x14ac:dyDescent="0.25">
      <c r="A1145" t="s">
        <v>9641</v>
      </c>
      <c r="B1145" t="s">
        <v>9642</v>
      </c>
      <c r="C1145" t="s">
        <v>20872</v>
      </c>
      <c r="D1145">
        <v>0</v>
      </c>
      <c r="E1145">
        <v>0</v>
      </c>
      <c r="F1145">
        <v>4.25</v>
      </c>
      <c r="G1145">
        <v>0</v>
      </c>
      <c r="H1145">
        <v>0</v>
      </c>
      <c r="I1145">
        <v>0</v>
      </c>
      <c r="J1145">
        <v>1</v>
      </c>
      <c r="K1145">
        <v>1</v>
      </c>
      <c r="L1145">
        <v>0</v>
      </c>
      <c r="M1145">
        <v>0</v>
      </c>
      <c r="N1145">
        <v>1</v>
      </c>
      <c r="O1145">
        <v>0</v>
      </c>
      <c r="P1145">
        <v>1.38</v>
      </c>
      <c r="Q1145">
        <v>7.24</v>
      </c>
      <c r="R1145">
        <v>3.63</v>
      </c>
      <c r="S1145">
        <v>4.28</v>
      </c>
      <c r="T1145">
        <v>0</v>
      </c>
      <c r="U1145">
        <v>0</v>
      </c>
    </row>
    <row r="1146" spans="1:21" x14ac:dyDescent="0.25">
      <c r="A1146">
        <v>11157</v>
      </c>
      <c r="B1146" t="s">
        <v>10742</v>
      </c>
      <c r="C1146" t="s">
        <v>20872</v>
      </c>
      <c r="D1146">
        <v>1</v>
      </c>
      <c r="E1146">
        <v>1</v>
      </c>
      <c r="F1146">
        <v>4.12</v>
      </c>
      <c r="G1146">
        <v>2</v>
      </c>
      <c r="H1146">
        <v>2</v>
      </c>
      <c r="I1146">
        <v>0</v>
      </c>
      <c r="J1146">
        <v>9</v>
      </c>
      <c r="K1146">
        <v>9</v>
      </c>
      <c r="L1146">
        <v>4</v>
      </c>
      <c r="M1146">
        <v>1</v>
      </c>
      <c r="N1146">
        <v>6</v>
      </c>
      <c r="O1146">
        <v>3</v>
      </c>
      <c r="P1146">
        <v>1.34</v>
      </c>
      <c r="Q1146">
        <v>6.29</v>
      </c>
      <c r="R1146">
        <v>2.81</v>
      </c>
      <c r="S1146">
        <v>4.28</v>
      </c>
      <c r="T1146">
        <v>0.1</v>
      </c>
      <c r="U1146">
        <v>0</v>
      </c>
    </row>
    <row r="1147" spans="1:21" x14ac:dyDescent="0.25">
      <c r="A1147">
        <v>3219</v>
      </c>
      <c r="B1147" t="s">
        <v>9397</v>
      </c>
      <c r="C1147" t="s">
        <v>20882</v>
      </c>
      <c r="D1147">
        <v>0</v>
      </c>
      <c r="E1147">
        <v>0</v>
      </c>
      <c r="F1147">
        <v>4.05</v>
      </c>
      <c r="G1147">
        <v>0</v>
      </c>
      <c r="H1147">
        <v>1</v>
      </c>
      <c r="I1147">
        <v>0</v>
      </c>
      <c r="J1147">
        <v>1</v>
      </c>
      <c r="K1147">
        <v>1</v>
      </c>
      <c r="L1147">
        <v>0</v>
      </c>
      <c r="M1147">
        <v>0</v>
      </c>
      <c r="N1147">
        <v>1</v>
      </c>
      <c r="O1147">
        <v>0</v>
      </c>
      <c r="P1147">
        <v>1.34</v>
      </c>
      <c r="Q1147">
        <v>7.46</v>
      </c>
      <c r="R1147">
        <v>3.29</v>
      </c>
      <c r="S1147">
        <v>4.29</v>
      </c>
      <c r="T1147">
        <v>0</v>
      </c>
      <c r="U1147">
        <v>0.1</v>
      </c>
    </row>
    <row r="1148" spans="1:21" x14ac:dyDescent="0.25">
      <c r="A1148">
        <v>1855</v>
      </c>
      <c r="B1148" t="s">
        <v>10137</v>
      </c>
      <c r="C1148" t="s">
        <v>20892</v>
      </c>
      <c r="D1148">
        <v>0</v>
      </c>
      <c r="E1148">
        <v>0</v>
      </c>
      <c r="F1148">
        <v>4.04</v>
      </c>
      <c r="G1148">
        <v>0</v>
      </c>
      <c r="H1148">
        <v>1</v>
      </c>
      <c r="I1148">
        <v>0</v>
      </c>
      <c r="J1148">
        <v>1</v>
      </c>
      <c r="K1148">
        <v>1</v>
      </c>
      <c r="L1148">
        <v>0</v>
      </c>
      <c r="M1148">
        <v>0</v>
      </c>
      <c r="N1148">
        <v>1</v>
      </c>
      <c r="O1148">
        <v>0</v>
      </c>
      <c r="P1148">
        <v>1.33</v>
      </c>
      <c r="Q1148">
        <v>6.7</v>
      </c>
      <c r="R1148">
        <v>2.8</v>
      </c>
      <c r="S1148">
        <v>4.29</v>
      </c>
      <c r="T1148">
        <v>0</v>
      </c>
      <c r="U1148">
        <v>0.1</v>
      </c>
    </row>
    <row r="1149" spans="1:21" x14ac:dyDescent="0.25">
      <c r="A1149" t="s">
        <v>8734</v>
      </c>
      <c r="B1149" t="s">
        <v>8735</v>
      </c>
      <c r="C1149" t="s">
        <v>20886</v>
      </c>
      <c r="D1149">
        <v>0</v>
      </c>
      <c r="E1149">
        <v>0</v>
      </c>
      <c r="F1149">
        <v>4.12</v>
      </c>
      <c r="G1149">
        <v>0</v>
      </c>
      <c r="H1149">
        <v>1</v>
      </c>
      <c r="I1149">
        <v>0</v>
      </c>
      <c r="J1149">
        <v>1</v>
      </c>
      <c r="K1149">
        <v>1</v>
      </c>
      <c r="L1149">
        <v>0</v>
      </c>
      <c r="M1149">
        <v>0</v>
      </c>
      <c r="N1149">
        <v>1</v>
      </c>
      <c r="O1149">
        <v>0</v>
      </c>
      <c r="P1149">
        <v>1.37</v>
      </c>
      <c r="Q1149">
        <v>7.7</v>
      </c>
      <c r="R1149">
        <v>3.66</v>
      </c>
      <c r="S1149">
        <v>4.29</v>
      </c>
      <c r="T1149">
        <v>0</v>
      </c>
      <c r="U1149">
        <v>0.1</v>
      </c>
    </row>
    <row r="1150" spans="1:21" x14ac:dyDescent="0.25">
      <c r="A1150" t="s">
        <v>8459</v>
      </c>
      <c r="B1150" t="s">
        <v>8460</v>
      </c>
      <c r="C1150" t="s">
        <v>20888</v>
      </c>
      <c r="D1150">
        <v>0</v>
      </c>
      <c r="E1150">
        <v>0</v>
      </c>
      <c r="F1150">
        <v>4.04</v>
      </c>
      <c r="G1150">
        <v>0</v>
      </c>
      <c r="H1150">
        <v>1</v>
      </c>
      <c r="I1150">
        <v>0</v>
      </c>
      <c r="J1150">
        <v>1</v>
      </c>
      <c r="K1150">
        <v>1</v>
      </c>
      <c r="L1150">
        <v>0</v>
      </c>
      <c r="M1150">
        <v>0</v>
      </c>
      <c r="N1150">
        <v>1</v>
      </c>
      <c r="O1150">
        <v>1</v>
      </c>
      <c r="P1150">
        <v>1.43</v>
      </c>
      <c r="Q1150">
        <v>8.5299999999999994</v>
      </c>
      <c r="R1150">
        <v>4.91</v>
      </c>
      <c r="S1150">
        <v>4.29</v>
      </c>
      <c r="T1150">
        <v>0</v>
      </c>
      <c r="U1150">
        <v>0.1</v>
      </c>
    </row>
    <row r="1151" spans="1:21" x14ac:dyDescent="0.25">
      <c r="A1151" t="s">
        <v>7504</v>
      </c>
      <c r="B1151" t="s">
        <v>7505</v>
      </c>
      <c r="C1151" t="s">
        <v>20883</v>
      </c>
      <c r="D1151">
        <v>0</v>
      </c>
      <c r="E1151">
        <v>0</v>
      </c>
      <c r="F1151">
        <v>4.0999999999999996</v>
      </c>
      <c r="G1151">
        <v>0</v>
      </c>
      <c r="H1151">
        <v>1</v>
      </c>
      <c r="I1151">
        <v>0</v>
      </c>
      <c r="J1151">
        <v>1</v>
      </c>
      <c r="K1151">
        <v>1</v>
      </c>
      <c r="L1151">
        <v>0</v>
      </c>
      <c r="M1151">
        <v>0</v>
      </c>
      <c r="N1151">
        <v>1</v>
      </c>
      <c r="O1151">
        <v>0</v>
      </c>
      <c r="P1151">
        <v>1.32</v>
      </c>
      <c r="Q1151">
        <v>7.58</v>
      </c>
      <c r="R1151">
        <v>3.1</v>
      </c>
      <c r="S1151">
        <v>4.29</v>
      </c>
      <c r="T1151">
        <v>0</v>
      </c>
      <c r="U1151">
        <v>0.1</v>
      </c>
    </row>
    <row r="1152" spans="1:21" x14ac:dyDescent="0.25">
      <c r="A1152">
        <v>9425</v>
      </c>
      <c r="B1152" t="s">
        <v>10725</v>
      </c>
      <c r="C1152" t="s">
        <v>1</v>
      </c>
      <c r="D1152">
        <v>8</v>
      </c>
      <c r="E1152">
        <v>10</v>
      </c>
      <c r="F1152">
        <v>4.25</v>
      </c>
      <c r="G1152">
        <v>26</v>
      </c>
      <c r="H1152">
        <v>26</v>
      </c>
      <c r="I1152">
        <v>0</v>
      </c>
      <c r="J1152">
        <v>154</v>
      </c>
      <c r="K1152">
        <v>169</v>
      </c>
      <c r="L1152">
        <v>73</v>
      </c>
      <c r="M1152">
        <v>19</v>
      </c>
      <c r="N1152">
        <v>95</v>
      </c>
      <c r="O1152">
        <v>34</v>
      </c>
      <c r="P1152">
        <v>1.32</v>
      </c>
      <c r="Q1152">
        <v>5.58</v>
      </c>
      <c r="R1152">
        <v>1.99</v>
      </c>
      <c r="S1152">
        <v>4.29</v>
      </c>
      <c r="T1152">
        <v>1.4</v>
      </c>
      <c r="U1152">
        <v>1.2</v>
      </c>
    </row>
    <row r="1153" spans="1:21" x14ac:dyDescent="0.25">
      <c r="A1153" t="s">
        <v>7689</v>
      </c>
      <c r="B1153" t="s">
        <v>7690</v>
      </c>
      <c r="C1153" t="s">
        <v>20893</v>
      </c>
      <c r="D1153">
        <v>0</v>
      </c>
      <c r="E1153">
        <v>0</v>
      </c>
      <c r="F1153">
        <v>4.2</v>
      </c>
      <c r="G1153">
        <v>0</v>
      </c>
      <c r="H1153">
        <v>1</v>
      </c>
      <c r="I1153">
        <v>0</v>
      </c>
      <c r="J1153">
        <v>1</v>
      </c>
      <c r="K1153">
        <v>1</v>
      </c>
      <c r="L1153">
        <v>0</v>
      </c>
      <c r="M1153">
        <v>0</v>
      </c>
      <c r="N1153">
        <v>1</v>
      </c>
      <c r="O1153">
        <v>0</v>
      </c>
      <c r="P1153">
        <v>1.4</v>
      </c>
      <c r="Q1153">
        <v>7.17</v>
      </c>
      <c r="R1153">
        <v>3.66</v>
      </c>
      <c r="S1153">
        <v>4.29</v>
      </c>
      <c r="T1153">
        <v>0</v>
      </c>
      <c r="U1153">
        <v>-0.1</v>
      </c>
    </row>
    <row r="1154" spans="1:21" x14ac:dyDescent="0.25">
      <c r="A1154" t="s">
        <v>9593</v>
      </c>
      <c r="B1154" t="s">
        <v>9594</v>
      </c>
      <c r="C1154" t="s">
        <v>20882</v>
      </c>
      <c r="D1154">
        <v>0</v>
      </c>
      <c r="E1154">
        <v>0</v>
      </c>
      <c r="F1154">
        <v>4.03</v>
      </c>
      <c r="G1154">
        <v>0</v>
      </c>
      <c r="H1154">
        <v>1</v>
      </c>
      <c r="I1154">
        <v>0</v>
      </c>
      <c r="J1154">
        <v>1</v>
      </c>
      <c r="K1154">
        <v>1</v>
      </c>
      <c r="L1154">
        <v>0</v>
      </c>
      <c r="M1154">
        <v>0</v>
      </c>
      <c r="N1154">
        <v>1</v>
      </c>
      <c r="O1154">
        <v>0</v>
      </c>
      <c r="P1154">
        <v>1.33</v>
      </c>
      <c r="Q1154">
        <v>7.4</v>
      </c>
      <c r="R1154">
        <v>3.17</v>
      </c>
      <c r="S1154">
        <v>4.29</v>
      </c>
      <c r="T1154">
        <v>0</v>
      </c>
      <c r="U1154">
        <v>0.1</v>
      </c>
    </row>
    <row r="1155" spans="1:21" x14ac:dyDescent="0.25">
      <c r="A1155" t="s">
        <v>9982</v>
      </c>
      <c r="B1155" t="s">
        <v>9983</v>
      </c>
      <c r="C1155" t="s">
        <v>20876</v>
      </c>
      <c r="D1155">
        <v>0</v>
      </c>
      <c r="E1155">
        <v>0</v>
      </c>
      <c r="F1155">
        <v>4.1500000000000004</v>
      </c>
      <c r="G1155">
        <v>0</v>
      </c>
      <c r="H1155">
        <v>1</v>
      </c>
      <c r="I1155">
        <v>0</v>
      </c>
      <c r="J1155">
        <v>1</v>
      </c>
      <c r="K1155">
        <v>1</v>
      </c>
      <c r="L1155">
        <v>0</v>
      </c>
      <c r="M1155">
        <v>0</v>
      </c>
      <c r="N1155">
        <v>1</v>
      </c>
      <c r="O1155">
        <v>0</v>
      </c>
      <c r="P1155">
        <v>1.42</v>
      </c>
      <c r="Q1155">
        <v>8.02</v>
      </c>
      <c r="R1155">
        <v>4.45</v>
      </c>
      <c r="S1155">
        <v>4.29</v>
      </c>
      <c r="T1155">
        <v>0</v>
      </c>
      <c r="U1155">
        <v>-0.1</v>
      </c>
    </row>
    <row r="1156" spans="1:21" x14ac:dyDescent="0.25">
      <c r="A1156">
        <v>7371</v>
      </c>
      <c r="B1156" t="s">
        <v>9899</v>
      </c>
      <c r="C1156" t="s">
        <v>20875</v>
      </c>
      <c r="D1156">
        <v>0</v>
      </c>
      <c r="E1156">
        <v>0</v>
      </c>
      <c r="F1156">
        <v>4.2699999999999996</v>
      </c>
      <c r="G1156">
        <v>0</v>
      </c>
      <c r="H1156">
        <v>1</v>
      </c>
      <c r="I1156">
        <v>0</v>
      </c>
      <c r="J1156">
        <v>1</v>
      </c>
      <c r="K1156">
        <v>1</v>
      </c>
      <c r="L1156">
        <v>0</v>
      </c>
      <c r="M1156">
        <v>0</v>
      </c>
      <c r="N1156">
        <v>1</v>
      </c>
      <c r="O1156">
        <v>0</v>
      </c>
      <c r="P1156">
        <v>1.4</v>
      </c>
      <c r="Q1156">
        <v>8.2899999999999991</v>
      </c>
      <c r="R1156">
        <v>3.98</v>
      </c>
      <c r="S1156">
        <v>4.29</v>
      </c>
      <c r="T1156">
        <v>0</v>
      </c>
      <c r="U1156">
        <v>0</v>
      </c>
    </row>
    <row r="1157" spans="1:21" x14ac:dyDescent="0.25">
      <c r="A1157" t="s">
        <v>22817</v>
      </c>
      <c r="B1157" t="s">
        <v>22818</v>
      </c>
      <c r="C1157" t="s">
        <v>20868</v>
      </c>
      <c r="D1157">
        <v>0</v>
      </c>
      <c r="E1157">
        <v>0</v>
      </c>
      <c r="F1157">
        <v>4.12</v>
      </c>
      <c r="G1157">
        <v>0</v>
      </c>
      <c r="H1157">
        <v>1</v>
      </c>
      <c r="I1157">
        <v>0</v>
      </c>
      <c r="J1157">
        <v>1</v>
      </c>
      <c r="K1157">
        <v>1</v>
      </c>
      <c r="L1157">
        <v>0</v>
      </c>
      <c r="M1157">
        <v>0</v>
      </c>
      <c r="N1157">
        <v>1</v>
      </c>
      <c r="O1157">
        <v>0</v>
      </c>
      <c r="P1157">
        <v>1.38</v>
      </c>
      <c r="Q1157">
        <v>7.45</v>
      </c>
      <c r="R1157">
        <v>3.78</v>
      </c>
      <c r="S1157">
        <v>4.29</v>
      </c>
      <c r="T1157">
        <v>0</v>
      </c>
      <c r="U1157">
        <v>0.1</v>
      </c>
    </row>
    <row r="1158" spans="1:21" x14ac:dyDescent="0.25">
      <c r="A1158" t="s">
        <v>9671</v>
      </c>
      <c r="B1158" t="s">
        <v>9672</v>
      </c>
      <c r="C1158" t="s">
        <v>20867</v>
      </c>
      <c r="D1158">
        <v>1</v>
      </c>
      <c r="E1158">
        <v>1</v>
      </c>
      <c r="F1158">
        <v>4.22</v>
      </c>
      <c r="G1158">
        <v>3</v>
      </c>
      <c r="H1158">
        <v>3</v>
      </c>
      <c r="I1158">
        <v>0</v>
      </c>
      <c r="J1158">
        <v>18</v>
      </c>
      <c r="K1158">
        <v>19</v>
      </c>
      <c r="L1158">
        <v>9</v>
      </c>
      <c r="M1158">
        <v>2</v>
      </c>
      <c r="N1158">
        <v>12</v>
      </c>
      <c r="O1158">
        <v>6</v>
      </c>
      <c r="P1158">
        <v>1.38</v>
      </c>
      <c r="Q1158">
        <v>6.03</v>
      </c>
      <c r="R1158">
        <v>3.06</v>
      </c>
      <c r="S1158">
        <v>4.29</v>
      </c>
      <c r="T1158">
        <v>0.1</v>
      </c>
      <c r="U1158">
        <v>0.1</v>
      </c>
    </row>
    <row r="1159" spans="1:21" x14ac:dyDescent="0.25">
      <c r="A1159">
        <v>11651</v>
      </c>
      <c r="B1159" t="s">
        <v>10255</v>
      </c>
      <c r="C1159" t="s">
        <v>20880</v>
      </c>
      <c r="D1159">
        <v>0</v>
      </c>
      <c r="E1159">
        <v>0</v>
      </c>
      <c r="F1159">
        <v>4.16</v>
      </c>
      <c r="G1159">
        <v>0</v>
      </c>
      <c r="H1159">
        <v>1</v>
      </c>
      <c r="I1159">
        <v>0</v>
      </c>
      <c r="J1159">
        <v>1</v>
      </c>
      <c r="K1159">
        <v>1</v>
      </c>
      <c r="L1159">
        <v>0</v>
      </c>
      <c r="M1159">
        <v>0</v>
      </c>
      <c r="N1159">
        <v>1</v>
      </c>
      <c r="O1159">
        <v>0</v>
      </c>
      <c r="P1159">
        <v>1.33</v>
      </c>
      <c r="Q1159">
        <v>6.9</v>
      </c>
      <c r="R1159">
        <v>2.7</v>
      </c>
      <c r="S1159">
        <v>4.29</v>
      </c>
      <c r="T1159">
        <v>0</v>
      </c>
      <c r="U1159">
        <v>0</v>
      </c>
    </row>
    <row r="1160" spans="1:21" x14ac:dyDescent="0.25">
      <c r="A1160" t="s">
        <v>7335</v>
      </c>
      <c r="B1160" t="s">
        <v>7336</v>
      </c>
      <c r="C1160" t="s">
        <v>20876</v>
      </c>
      <c r="D1160">
        <v>0</v>
      </c>
      <c r="E1160">
        <v>0</v>
      </c>
      <c r="F1160">
        <v>4.0999999999999996</v>
      </c>
      <c r="G1160">
        <v>0</v>
      </c>
      <c r="H1160">
        <v>1</v>
      </c>
      <c r="I1160">
        <v>0</v>
      </c>
      <c r="J1160">
        <v>1</v>
      </c>
      <c r="K1160">
        <v>1</v>
      </c>
      <c r="L1160">
        <v>0</v>
      </c>
      <c r="M1160">
        <v>0</v>
      </c>
      <c r="N1160">
        <v>1</v>
      </c>
      <c r="O1160">
        <v>0</v>
      </c>
      <c r="P1160">
        <v>1.37</v>
      </c>
      <c r="Q1160">
        <v>7.03</v>
      </c>
      <c r="R1160">
        <v>3.46</v>
      </c>
      <c r="S1160">
        <v>4.29</v>
      </c>
      <c r="T1160">
        <v>0</v>
      </c>
      <c r="U1160">
        <v>0.1</v>
      </c>
    </row>
    <row r="1161" spans="1:21" x14ac:dyDescent="0.25">
      <c r="A1161" t="s">
        <v>9123</v>
      </c>
      <c r="B1161" t="s">
        <v>9124</v>
      </c>
      <c r="C1161" t="s">
        <v>20895</v>
      </c>
      <c r="D1161">
        <v>0</v>
      </c>
      <c r="E1161">
        <v>0</v>
      </c>
      <c r="F1161">
        <v>4.08</v>
      </c>
      <c r="G1161">
        <v>0</v>
      </c>
      <c r="H1161">
        <v>1</v>
      </c>
      <c r="I1161">
        <v>0</v>
      </c>
      <c r="J1161">
        <v>1</v>
      </c>
      <c r="K1161">
        <v>1</v>
      </c>
      <c r="L1161">
        <v>0</v>
      </c>
      <c r="M1161">
        <v>0</v>
      </c>
      <c r="N1161">
        <v>1</v>
      </c>
      <c r="O1161">
        <v>0</v>
      </c>
      <c r="P1161">
        <v>1.39</v>
      </c>
      <c r="Q1161">
        <v>7.41</v>
      </c>
      <c r="R1161">
        <v>3.95</v>
      </c>
      <c r="S1161">
        <v>4.29</v>
      </c>
      <c r="T1161">
        <v>0</v>
      </c>
      <c r="U1161">
        <v>0.1</v>
      </c>
    </row>
    <row r="1162" spans="1:21" x14ac:dyDescent="0.25">
      <c r="A1162">
        <v>14272</v>
      </c>
      <c r="B1162" t="s">
        <v>9778</v>
      </c>
      <c r="C1162" t="s">
        <v>20881</v>
      </c>
      <c r="D1162">
        <v>2</v>
      </c>
      <c r="E1162">
        <v>2</v>
      </c>
      <c r="F1162">
        <v>4.18</v>
      </c>
      <c r="G1162">
        <v>6</v>
      </c>
      <c r="H1162">
        <v>6</v>
      </c>
      <c r="I1162">
        <v>0</v>
      </c>
      <c r="J1162">
        <v>37</v>
      </c>
      <c r="K1162">
        <v>36</v>
      </c>
      <c r="L1162">
        <v>17</v>
      </c>
      <c r="M1162">
        <v>4</v>
      </c>
      <c r="N1162">
        <v>29</v>
      </c>
      <c r="O1162">
        <v>14</v>
      </c>
      <c r="P1162">
        <v>1.37</v>
      </c>
      <c r="Q1162">
        <v>7.18</v>
      </c>
      <c r="R1162">
        <v>3.43</v>
      </c>
      <c r="S1162">
        <v>4.29</v>
      </c>
      <c r="T1162">
        <v>0.3</v>
      </c>
      <c r="U1162">
        <v>0.4</v>
      </c>
    </row>
    <row r="1163" spans="1:21" x14ac:dyDescent="0.25">
      <c r="A1163" t="s">
        <v>9052</v>
      </c>
      <c r="B1163" t="s">
        <v>9053</v>
      </c>
      <c r="C1163" t="s">
        <v>20867</v>
      </c>
      <c r="D1163">
        <v>0</v>
      </c>
      <c r="E1163">
        <v>0</v>
      </c>
      <c r="F1163">
        <v>4.25</v>
      </c>
      <c r="G1163">
        <v>0</v>
      </c>
      <c r="H1163">
        <v>0</v>
      </c>
      <c r="I1163">
        <v>0</v>
      </c>
      <c r="J1163">
        <v>1</v>
      </c>
      <c r="K1163">
        <v>1</v>
      </c>
      <c r="L1163">
        <v>0</v>
      </c>
      <c r="M1163">
        <v>0</v>
      </c>
      <c r="N1163">
        <v>1</v>
      </c>
      <c r="O1163">
        <v>0</v>
      </c>
      <c r="P1163">
        <v>1.38</v>
      </c>
      <c r="Q1163">
        <v>6.07</v>
      </c>
      <c r="R1163">
        <v>3</v>
      </c>
      <c r="S1163">
        <v>4.29</v>
      </c>
      <c r="T1163">
        <v>0</v>
      </c>
      <c r="U1163">
        <v>0</v>
      </c>
    </row>
    <row r="1164" spans="1:21" x14ac:dyDescent="0.25">
      <c r="A1164" t="s">
        <v>9267</v>
      </c>
      <c r="B1164" t="s">
        <v>9268</v>
      </c>
      <c r="C1164" t="s">
        <v>20868</v>
      </c>
      <c r="D1164">
        <v>0</v>
      </c>
      <c r="E1164">
        <v>0</v>
      </c>
      <c r="F1164">
        <v>4.1100000000000003</v>
      </c>
      <c r="G1164">
        <v>0</v>
      </c>
      <c r="H1164">
        <v>1</v>
      </c>
      <c r="I1164">
        <v>0</v>
      </c>
      <c r="J1164">
        <v>1</v>
      </c>
      <c r="K1164">
        <v>1</v>
      </c>
      <c r="L1164">
        <v>0</v>
      </c>
      <c r="M1164">
        <v>0</v>
      </c>
      <c r="N1164">
        <v>1</v>
      </c>
      <c r="O1164">
        <v>0</v>
      </c>
      <c r="P1164">
        <v>1.36</v>
      </c>
      <c r="Q1164">
        <v>6.74</v>
      </c>
      <c r="R1164">
        <v>3.15</v>
      </c>
      <c r="S1164">
        <v>4.29</v>
      </c>
      <c r="T1164">
        <v>0</v>
      </c>
      <c r="U1164">
        <v>0.1</v>
      </c>
    </row>
    <row r="1165" spans="1:21" x14ac:dyDescent="0.25">
      <c r="A1165" t="s">
        <v>22819</v>
      </c>
      <c r="B1165" t="s">
        <v>22820</v>
      </c>
      <c r="C1165" t="s">
        <v>20893</v>
      </c>
      <c r="D1165">
        <v>0</v>
      </c>
      <c r="E1165">
        <v>0</v>
      </c>
      <c r="F1165">
        <v>4.25</v>
      </c>
      <c r="G1165">
        <v>0</v>
      </c>
      <c r="H1165">
        <v>0</v>
      </c>
      <c r="I1165">
        <v>0</v>
      </c>
      <c r="J1165">
        <v>1</v>
      </c>
      <c r="K1165">
        <v>1</v>
      </c>
      <c r="L1165">
        <v>0</v>
      </c>
      <c r="M1165">
        <v>0</v>
      </c>
      <c r="N1165">
        <v>1</v>
      </c>
      <c r="O1165">
        <v>0</v>
      </c>
      <c r="P1165">
        <v>1.35</v>
      </c>
      <c r="Q1165">
        <v>6.3</v>
      </c>
      <c r="R1165">
        <v>2.75</v>
      </c>
      <c r="S1165">
        <v>4.29</v>
      </c>
      <c r="T1165">
        <v>0</v>
      </c>
      <c r="U1165">
        <v>0</v>
      </c>
    </row>
    <row r="1166" spans="1:21" x14ac:dyDescent="0.25">
      <c r="A1166">
        <v>3773</v>
      </c>
      <c r="B1166" t="s">
        <v>10376</v>
      </c>
      <c r="C1166" t="s">
        <v>20866</v>
      </c>
      <c r="D1166">
        <v>0</v>
      </c>
      <c r="E1166">
        <v>0</v>
      </c>
      <c r="F1166">
        <v>4.2300000000000004</v>
      </c>
      <c r="G1166">
        <v>0</v>
      </c>
      <c r="H1166">
        <v>1</v>
      </c>
      <c r="I1166">
        <v>0</v>
      </c>
      <c r="J1166">
        <v>1</v>
      </c>
      <c r="K1166">
        <v>1</v>
      </c>
      <c r="L1166">
        <v>0</v>
      </c>
      <c r="M1166">
        <v>0</v>
      </c>
      <c r="N1166">
        <v>1</v>
      </c>
      <c r="O1166">
        <v>0</v>
      </c>
      <c r="P1166">
        <v>1.38</v>
      </c>
      <c r="Q1166">
        <v>6.16</v>
      </c>
      <c r="R1166">
        <v>2.85</v>
      </c>
      <c r="S1166">
        <v>4.29</v>
      </c>
      <c r="T1166">
        <v>0</v>
      </c>
      <c r="U1166">
        <v>-0.1</v>
      </c>
    </row>
    <row r="1167" spans="1:21" x14ac:dyDescent="0.25">
      <c r="A1167" t="s">
        <v>7658</v>
      </c>
      <c r="B1167" t="s">
        <v>7659</v>
      </c>
      <c r="C1167" t="s">
        <v>20876</v>
      </c>
      <c r="D1167">
        <v>0</v>
      </c>
      <c r="E1167">
        <v>0</v>
      </c>
      <c r="F1167">
        <v>4.12</v>
      </c>
      <c r="G1167">
        <v>0</v>
      </c>
      <c r="H1167">
        <v>1</v>
      </c>
      <c r="I1167">
        <v>0</v>
      </c>
      <c r="J1167">
        <v>1</v>
      </c>
      <c r="K1167">
        <v>1</v>
      </c>
      <c r="L1167">
        <v>0</v>
      </c>
      <c r="M1167">
        <v>0</v>
      </c>
      <c r="N1167">
        <v>1</v>
      </c>
      <c r="O1167">
        <v>0</v>
      </c>
      <c r="P1167">
        <v>1.39</v>
      </c>
      <c r="Q1167">
        <v>7.49</v>
      </c>
      <c r="R1167">
        <v>3.91</v>
      </c>
      <c r="S1167">
        <v>4.3</v>
      </c>
      <c r="T1167">
        <v>0</v>
      </c>
      <c r="U1167">
        <v>0.1</v>
      </c>
    </row>
    <row r="1168" spans="1:21" x14ac:dyDescent="0.25">
      <c r="A1168">
        <v>6936</v>
      </c>
      <c r="B1168" t="s">
        <v>9303</v>
      </c>
      <c r="C1168" t="s">
        <v>20886</v>
      </c>
      <c r="D1168">
        <v>0</v>
      </c>
      <c r="E1168">
        <v>0</v>
      </c>
      <c r="F1168">
        <v>4.17</v>
      </c>
      <c r="G1168">
        <v>0</v>
      </c>
      <c r="H1168">
        <v>0</v>
      </c>
      <c r="I1168">
        <v>0</v>
      </c>
      <c r="J1168">
        <v>1</v>
      </c>
      <c r="K1168">
        <v>1</v>
      </c>
      <c r="L1168">
        <v>0</v>
      </c>
      <c r="M1168">
        <v>0</v>
      </c>
      <c r="N1168">
        <v>1</v>
      </c>
      <c r="O1168">
        <v>0</v>
      </c>
      <c r="P1168">
        <v>1.31</v>
      </c>
      <c r="Q1168">
        <v>7.12</v>
      </c>
      <c r="R1168">
        <v>2.75</v>
      </c>
      <c r="S1168">
        <v>4.3</v>
      </c>
      <c r="T1168">
        <v>0</v>
      </c>
      <c r="U1168">
        <v>0</v>
      </c>
    </row>
    <row r="1169" spans="1:21" x14ac:dyDescent="0.25">
      <c r="A1169" t="s">
        <v>9487</v>
      </c>
      <c r="B1169" t="s">
        <v>9488</v>
      </c>
      <c r="C1169" t="s">
        <v>20884</v>
      </c>
      <c r="D1169">
        <v>0</v>
      </c>
      <c r="E1169">
        <v>0</v>
      </c>
      <c r="F1169">
        <v>4.22</v>
      </c>
      <c r="G1169">
        <v>0</v>
      </c>
      <c r="H1169">
        <v>1</v>
      </c>
      <c r="I1169">
        <v>0</v>
      </c>
      <c r="J1169">
        <v>1</v>
      </c>
      <c r="K1169">
        <v>1</v>
      </c>
      <c r="L1169">
        <v>0</v>
      </c>
      <c r="M1169">
        <v>0</v>
      </c>
      <c r="N1169">
        <v>1</v>
      </c>
      <c r="O1169">
        <v>1</v>
      </c>
      <c r="P1169">
        <v>1.45</v>
      </c>
      <c r="Q1169">
        <v>8.36</v>
      </c>
      <c r="R1169">
        <v>4.5999999999999996</v>
      </c>
      <c r="S1169">
        <v>4.3</v>
      </c>
      <c r="T1169">
        <v>0</v>
      </c>
      <c r="U1169">
        <v>-0.1</v>
      </c>
    </row>
    <row r="1170" spans="1:21" x14ac:dyDescent="0.25">
      <c r="A1170" t="s">
        <v>8581</v>
      </c>
      <c r="B1170" t="s">
        <v>8582</v>
      </c>
      <c r="C1170" t="s">
        <v>20892</v>
      </c>
      <c r="D1170">
        <v>0</v>
      </c>
      <c r="E1170">
        <v>0</v>
      </c>
      <c r="F1170">
        <v>4.1399999999999997</v>
      </c>
      <c r="G1170">
        <v>0</v>
      </c>
      <c r="H1170">
        <v>1</v>
      </c>
      <c r="I1170">
        <v>0</v>
      </c>
      <c r="J1170">
        <v>1</v>
      </c>
      <c r="K1170">
        <v>1</v>
      </c>
      <c r="L1170">
        <v>0</v>
      </c>
      <c r="M1170">
        <v>0</v>
      </c>
      <c r="N1170">
        <v>1</v>
      </c>
      <c r="O1170">
        <v>0</v>
      </c>
      <c r="P1170">
        <v>1.37</v>
      </c>
      <c r="Q1170">
        <v>7.25</v>
      </c>
      <c r="R1170">
        <v>3.44</v>
      </c>
      <c r="S1170">
        <v>4.3</v>
      </c>
      <c r="T1170">
        <v>0</v>
      </c>
      <c r="U1170">
        <v>0.1</v>
      </c>
    </row>
    <row r="1171" spans="1:21" x14ac:dyDescent="0.25">
      <c r="A1171">
        <v>11166</v>
      </c>
      <c r="B1171" t="s">
        <v>22821</v>
      </c>
      <c r="C1171" t="s">
        <v>20884</v>
      </c>
      <c r="D1171">
        <v>1</v>
      </c>
      <c r="E1171">
        <v>2</v>
      </c>
      <c r="F1171">
        <v>4.25</v>
      </c>
      <c r="G1171">
        <v>0</v>
      </c>
      <c r="H1171">
        <v>30</v>
      </c>
      <c r="I1171">
        <v>0</v>
      </c>
      <c r="J1171">
        <v>30</v>
      </c>
      <c r="K1171">
        <v>30</v>
      </c>
      <c r="L1171">
        <v>14</v>
      </c>
      <c r="M1171">
        <v>3</v>
      </c>
      <c r="N1171">
        <v>25</v>
      </c>
      <c r="O1171">
        <v>13</v>
      </c>
      <c r="P1171">
        <v>1.41</v>
      </c>
      <c r="Q1171">
        <v>7.6</v>
      </c>
      <c r="R1171">
        <v>3.78</v>
      </c>
      <c r="S1171">
        <v>4.3</v>
      </c>
      <c r="T1171">
        <v>0</v>
      </c>
      <c r="U1171">
        <v>0</v>
      </c>
    </row>
    <row r="1172" spans="1:21" x14ac:dyDescent="0.25">
      <c r="A1172">
        <v>7458</v>
      </c>
      <c r="B1172" t="s">
        <v>9611</v>
      </c>
      <c r="C1172" t="s">
        <v>20883</v>
      </c>
      <c r="D1172">
        <v>0</v>
      </c>
      <c r="E1172">
        <v>0</v>
      </c>
      <c r="F1172">
        <v>4.0999999999999996</v>
      </c>
      <c r="G1172">
        <v>0</v>
      </c>
      <c r="H1172">
        <v>1</v>
      </c>
      <c r="I1172">
        <v>0</v>
      </c>
      <c r="J1172">
        <v>1</v>
      </c>
      <c r="K1172">
        <v>1</v>
      </c>
      <c r="L1172">
        <v>0</v>
      </c>
      <c r="M1172">
        <v>0</v>
      </c>
      <c r="N1172">
        <v>1</v>
      </c>
      <c r="O1172">
        <v>0</v>
      </c>
      <c r="P1172">
        <v>1.31</v>
      </c>
      <c r="Q1172">
        <v>7.46</v>
      </c>
      <c r="R1172">
        <v>2.91</v>
      </c>
      <c r="S1172">
        <v>4.3</v>
      </c>
      <c r="T1172">
        <v>0</v>
      </c>
      <c r="U1172">
        <v>0.1</v>
      </c>
    </row>
    <row r="1173" spans="1:21" x14ac:dyDescent="0.25">
      <c r="A1173">
        <v>3217</v>
      </c>
      <c r="B1173" t="s">
        <v>8708</v>
      </c>
      <c r="C1173" t="s">
        <v>20886</v>
      </c>
      <c r="D1173">
        <v>0</v>
      </c>
      <c r="E1173">
        <v>0</v>
      </c>
      <c r="F1173">
        <v>4.1100000000000003</v>
      </c>
      <c r="G1173">
        <v>0</v>
      </c>
      <c r="H1173">
        <v>1</v>
      </c>
      <c r="I1173">
        <v>0</v>
      </c>
      <c r="J1173">
        <v>1</v>
      </c>
      <c r="K1173">
        <v>1</v>
      </c>
      <c r="L1173">
        <v>0</v>
      </c>
      <c r="M1173">
        <v>0</v>
      </c>
      <c r="N1173">
        <v>1</v>
      </c>
      <c r="O1173">
        <v>0</v>
      </c>
      <c r="P1173">
        <v>1.35</v>
      </c>
      <c r="Q1173">
        <v>7.37</v>
      </c>
      <c r="R1173">
        <v>3.28</v>
      </c>
      <c r="S1173">
        <v>4.3</v>
      </c>
      <c r="T1173">
        <v>0</v>
      </c>
      <c r="U1173">
        <v>0.1</v>
      </c>
    </row>
    <row r="1174" spans="1:21" x14ac:dyDescent="0.25">
      <c r="A1174" t="s">
        <v>8943</v>
      </c>
      <c r="B1174" t="s">
        <v>8944</v>
      </c>
      <c r="C1174" t="s">
        <v>20885</v>
      </c>
      <c r="D1174">
        <v>0</v>
      </c>
      <c r="E1174">
        <v>0</v>
      </c>
      <c r="F1174">
        <v>4.22</v>
      </c>
      <c r="G1174">
        <v>0</v>
      </c>
      <c r="H1174">
        <v>1</v>
      </c>
      <c r="I1174">
        <v>0</v>
      </c>
      <c r="J1174">
        <v>1</v>
      </c>
      <c r="K1174">
        <v>1</v>
      </c>
      <c r="L1174">
        <v>0</v>
      </c>
      <c r="M1174">
        <v>0</v>
      </c>
      <c r="N1174">
        <v>1</v>
      </c>
      <c r="O1174">
        <v>0</v>
      </c>
      <c r="P1174">
        <v>1.38</v>
      </c>
      <c r="Q1174">
        <v>6.54</v>
      </c>
      <c r="R1174">
        <v>3.19</v>
      </c>
      <c r="S1174">
        <v>4.3</v>
      </c>
      <c r="T1174">
        <v>0</v>
      </c>
      <c r="U1174">
        <v>-0.1</v>
      </c>
    </row>
    <row r="1175" spans="1:21" x14ac:dyDescent="0.25">
      <c r="A1175">
        <v>10732</v>
      </c>
      <c r="B1175" t="s">
        <v>10297</v>
      </c>
      <c r="C1175" t="s">
        <v>20873</v>
      </c>
      <c r="D1175">
        <v>5</v>
      </c>
      <c r="E1175">
        <v>5</v>
      </c>
      <c r="F1175">
        <v>4.1100000000000003</v>
      </c>
      <c r="G1175">
        <v>15</v>
      </c>
      <c r="H1175">
        <v>15</v>
      </c>
      <c r="I1175">
        <v>0</v>
      </c>
      <c r="J1175">
        <v>81</v>
      </c>
      <c r="K1175">
        <v>79</v>
      </c>
      <c r="L1175">
        <v>37</v>
      </c>
      <c r="M1175">
        <v>12</v>
      </c>
      <c r="N1175">
        <v>71</v>
      </c>
      <c r="O1175">
        <v>25</v>
      </c>
      <c r="P1175">
        <v>1.28</v>
      </c>
      <c r="Q1175">
        <v>7.85</v>
      </c>
      <c r="R1175">
        <v>2.77</v>
      </c>
      <c r="S1175">
        <v>4.3</v>
      </c>
      <c r="T1175">
        <v>0.8</v>
      </c>
      <c r="U1175">
        <v>1</v>
      </c>
    </row>
    <row r="1176" spans="1:21" x14ac:dyDescent="0.25">
      <c r="A1176">
        <v>3642</v>
      </c>
      <c r="B1176" t="s">
        <v>8461</v>
      </c>
      <c r="C1176" t="s">
        <v>20883</v>
      </c>
      <c r="D1176">
        <v>0</v>
      </c>
      <c r="E1176">
        <v>0</v>
      </c>
      <c r="F1176">
        <v>4.0999999999999996</v>
      </c>
      <c r="G1176">
        <v>0</v>
      </c>
      <c r="H1176">
        <v>1</v>
      </c>
      <c r="I1176">
        <v>0</v>
      </c>
      <c r="J1176">
        <v>1</v>
      </c>
      <c r="K1176">
        <v>1</v>
      </c>
      <c r="L1176">
        <v>0</v>
      </c>
      <c r="M1176">
        <v>0</v>
      </c>
      <c r="N1176">
        <v>1</v>
      </c>
      <c r="O1176">
        <v>0</v>
      </c>
      <c r="P1176">
        <v>1.29</v>
      </c>
      <c r="Q1176">
        <v>6.21</v>
      </c>
      <c r="R1176">
        <v>2.12</v>
      </c>
      <c r="S1176">
        <v>4.3</v>
      </c>
      <c r="T1176">
        <v>0</v>
      </c>
      <c r="U1176">
        <v>0.1</v>
      </c>
    </row>
    <row r="1177" spans="1:21" x14ac:dyDescent="0.25">
      <c r="A1177" t="s">
        <v>8020</v>
      </c>
      <c r="B1177" t="s">
        <v>8021</v>
      </c>
      <c r="C1177" t="s">
        <v>20881</v>
      </c>
      <c r="D1177">
        <v>0</v>
      </c>
      <c r="E1177">
        <v>0</v>
      </c>
      <c r="F1177">
        <v>4.21</v>
      </c>
      <c r="G1177">
        <v>0</v>
      </c>
      <c r="H1177">
        <v>0</v>
      </c>
      <c r="I1177">
        <v>0</v>
      </c>
      <c r="J1177">
        <v>1</v>
      </c>
      <c r="K1177">
        <v>1</v>
      </c>
      <c r="L1177">
        <v>0</v>
      </c>
      <c r="M1177">
        <v>0</v>
      </c>
      <c r="N1177">
        <v>1</v>
      </c>
      <c r="O1177">
        <v>0</v>
      </c>
      <c r="P1177">
        <v>1.37</v>
      </c>
      <c r="Q1177">
        <v>7.02</v>
      </c>
      <c r="R1177">
        <v>3.27</v>
      </c>
      <c r="S1177">
        <v>4.3</v>
      </c>
      <c r="T1177">
        <v>0</v>
      </c>
      <c r="U1177">
        <v>0</v>
      </c>
    </row>
    <row r="1178" spans="1:21" x14ac:dyDescent="0.25">
      <c r="A1178">
        <v>13911</v>
      </c>
      <c r="B1178" t="s">
        <v>8910</v>
      </c>
      <c r="C1178" t="s">
        <v>20879</v>
      </c>
      <c r="D1178">
        <v>3</v>
      </c>
      <c r="E1178">
        <v>3</v>
      </c>
      <c r="F1178">
        <v>4.38</v>
      </c>
      <c r="G1178">
        <v>0</v>
      </c>
      <c r="H1178">
        <v>55</v>
      </c>
      <c r="I1178">
        <v>3</v>
      </c>
      <c r="J1178">
        <v>55</v>
      </c>
      <c r="K1178">
        <v>56</v>
      </c>
      <c r="L1178">
        <v>27</v>
      </c>
      <c r="M1178">
        <v>6</v>
      </c>
      <c r="N1178">
        <v>47</v>
      </c>
      <c r="O1178">
        <v>24</v>
      </c>
      <c r="P1178">
        <v>1.45</v>
      </c>
      <c r="Q1178">
        <v>7.75</v>
      </c>
      <c r="R1178">
        <v>3.95</v>
      </c>
      <c r="S1178">
        <v>4.3</v>
      </c>
      <c r="T1178">
        <v>0.1</v>
      </c>
      <c r="U1178">
        <v>0.2</v>
      </c>
    </row>
    <row r="1179" spans="1:21" x14ac:dyDescent="0.25">
      <c r="A1179">
        <v>4241</v>
      </c>
      <c r="B1179" t="s">
        <v>10148</v>
      </c>
      <c r="C1179" t="s">
        <v>20892</v>
      </c>
      <c r="D1179">
        <v>0</v>
      </c>
      <c r="E1179">
        <v>0</v>
      </c>
      <c r="F1179">
        <v>4.12</v>
      </c>
      <c r="G1179">
        <v>0</v>
      </c>
      <c r="H1179">
        <v>1</v>
      </c>
      <c r="I1179">
        <v>0</v>
      </c>
      <c r="J1179">
        <v>1</v>
      </c>
      <c r="K1179">
        <v>1</v>
      </c>
      <c r="L1179">
        <v>0</v>
      </c>
      <c r="M1179">
        <v>0</v>
      </c>
      <c r="N1179">
        <v>1</v>
      </c>
      <c r="O1179">
        <v>0</v>
      </c>
      <c r="P1179">
        <v>1.37</v>
      </c>
      <c r="Q1179">
        <v>8.4700000000000006</v>
      </c>
      <c r="R1179">
        <v>4.09</v>
      </c>
      <c r="S1179">
        <v>4.3</v>
      </c>
      <c r="T1179">
        <v>0</v>
      </c>
      <c r="U1179">
        <v>0.1</v>
      </c>
    </row>
    <row r="1180" spans="1:21" x14ac:dyDescent="0.25">
      <c r="A1180">
        <v>11506</v>
      </c>
      <c r="B1180" t="s">
        <v>6461</v>
      </c>
      <c r="C1180" t="s">
        <v>20868</v>
      </c>
      <c r="D1180">
        <v>0</v>
      </c>
      <c r="E1180">
        <v>0</v>
      </c>
      <c r="F1180">
        <v>4.12</v>
      </c>
      <c r="G1180">
        <v>0</v>
      </c>
      <c r="H1180">
        <v>10</v>
      </c>
      <c r="I1180">
        <v>0</v>
      </c>
      <c r="J1180">
        <v>10</v>
      </c>
      <c r="K1180">
        <v>10</v>
      </c>
      <c r="L1180">
        <v>5</v>
      </c>
      <c r="M1180">
        <v>1</v>
      </c>
      <c r="N1180">
        <v>7</v>
      </c>
      <c r="O1180">
        <v>3</v>
      </c>
      <c r="P1180">
        <v>1.32</v>
      </c>
      <c r="Q1180">
        <v>6.56</v>
      </c>
      <c r="R1180">
        <v>2.64</v>
      </c>
      <c r="S1180">
        <v>4.3</v>
      </c>
      <c r="T1180">
        <v>0</v>
      </c>
      <c r="U1180">
        <v>0</v>
      </c>
    </row>
    <row r="1181" spans="1:21" x14ac:dyDescent="0.25">
      <c r="A1181" t="s">
        <v>7114</v>
      </c>
      <c r="B1181" t="s">
        <v>7115</v>
      </c>
      <c r="C1181" t="s">
        <v>20867</v>
      </c>
      <c r="D1181">
        <v>0</v>
      </c>
      <c r="E1181">
        <v>0</v>
      </c>
      <c r="F1181">
        <v>4.21</v>
      </c>
      <c r="G1181">
        <v>0</v>
      </c>
      <c r="H1181">
        <v>1</v>
      </c>
      <c r="I1181">
        <v>0</v>
      </c>
      <c r="J1181">
        <v>1</v>
      </c>
      <c r="K1181">
        <v>1</v>
      </c>
      <c r="L1181">
        <v>0</v>
      </c>
      <c r="M1181">
        <v>0</v>
      </c>
      <c r="N1181">
        <v>1</v>
      </c>
      <c r="O1181">
        <v>0</v>
      </c>
      <c r="P1181">
        <v>1.43</v>
      </c>
      <c r="Q1181">
        <v>7.32</v>
      </c>
      <c r="R1181">
        <v>4.1399999999999997</v>
      </c>
      <c r="S1181">
        <v>4.3</v>
      </c>
      <c r="T1181">
        <v>0</v>
      </c>
      <c r="U1181">
        <v>-0.1</v>
      </c>
    </row>
    <row r="1182" spans="1:21" x14ac:dyDescent="0.25">
      <c r="A1182" t="s">
        <v>7121</v>
      </c>
      <c r="B1182" t="s">
        <v>7122</v>
      </c>
      <c r="C1182" t="s">
        <v>20892</v>
      </c>
      <c r="D1182">
        <v>0</v>
      </c>
      <c r="E1182">
        <v>0</v>
      </c>
      <c r="F1182">
        <v>4.13</v>
      </c>
      <c r="G1182">
        <v>0</v>
      </c>
      <c r="H1182">
        <v>1</v>
      </c>
      <c r="I1182">
        <v>0</v>
      </c>
      <c r="J1182">
        <v>1</v>
      </c>
      <c r="K1182">
        <v>1</v>
      </c>
      <c r="L1182">
        <v>0</v>
      </c>
      <c r="M1182">
        <v>0</v>
      </c>
      <c r="N1182">
        <v>1</v>
      </c>
      <c r="O1182">
        <v>0</v>
      </c>
      <c r="P1182">
        <v>1.36</v>
      </c>
      <c r="Q1182">
        <v>7.09</v>
      </c>
      <c r="R1182">
        <v>3.25</v>
      </c>
      <c r="S1182">
        <v>4.3</v>
      </c>
      <c r="T1182">
        <v>0</v>
      </c>
      <c r="U1182">
        <v>0.1</v>
      </c>
    </row>
    <row r="1183" spans="1:21" x14ac:dyDescent="0.25">
      <c r="A1183" t="s">
        <v>9155</v>
      </c>
      <c r="B1183" t="s">
        <v>9156</v>
      </c>
      <c r="C1183" t="s">
        <v>1</v>
      </c>
      <c r="D1183">
        <v>0</v>
      </c>
      <c r="E1183">
        <v>0</v>
      </c>
      <c r="F1183">
        <v>4.22</v>
      </c>
      <c r="G1183">
        <v>0</v>
      </c>
      <c r="H1183">
        <v>1</v>
      </c>
      <c r="I1183">
        <v>0</v>
      </c>
      <c r="J1183">
        <v>1</v>
      </c>
      <c r="K1183">
        <v>1</v>
      </c>
      <c r="L1183">
        <v>0</v>
      </c>
      <c r="M1183">
        <v>0</v>
      </c>
      <c r="N1183">
        <v>1</v>
      </c>
      <c r="O1183">
        <v>0</v>
      </c>
      <c r="P1183">
        <v>1.42</v>
      </c>
      <c r="Q1183">
        <v>8</v>
      </c>
      <c r="R1183">
        <v>4.2699999999999996</v>
      </c>
      <c r="S1183">
        <v>4.3</v>
      </c>
      <c r="T1183">
        <v>0</v>
      </c>
      <c r="U1183">
        <v>-0.1</v>
      </c>
    </row>
    <row r="1184" spans="1:21" x14ac:dyDescent="0.25">
      <c r="A1184">
        <v>8728</v>
      </c>
      <c r="B1184" t="s">
        <v>9560</v>
      </c>
      <c r="C1184" t="s">
        <v>20870</v>
      </c>
      <c r="D1184">
        <v>0</v>
      </c>
      <c r="E1184">
        <v>0</v>
      </c>
      <c r="F1184">
        <v>3.96</v>
      </c>
      <c r="G1184">
        <v>0</v>
      </c>
      <c r="H1184">
        <v>1</v>
      </c>
      <c r="I1184">
        <v>0</v>
      </c>
      <c r="J1184">
        <v>1</v>
      </c>
      <c r="K1184">
        <v>1</v>
      </c>
      <c r="L1184">
        <v>0</v>
      </c>
      <c r="M1184">
        <v>0</v>
      </c>
      <c r="N1184">
        <v>1</v>
      </c>
      <c r="O1184">
        <v>0</v>
      </c>
      <c r="P1184">
        <v>1.28</v>
      </c>
      <c r="Q1184">
        <v>6.2</v>
      </c>
      <c r="R1184">
        <v>2.21</v>
      </c>
      <c r="S1184">
        <v>4.3099999999999996</v>
      </c>
      <c r="T1184">
        <v>0</v>
      </c>
      <c r="U1184">
        <v>0.1</v>
      </c>
    </row>
    <row r="1185" spans="1:21" x14ac:dyDescent="0.25">
      <c r="A1185" t="s">
        <v>8241</v>
      </c>
      <c r="B1185" t="s">
        <v>8242</v>
      </c>
      <c r="C1185" t="s">
        <v>20883</v>
      </c>
      <c r="D1185">
        <v>0</v>
      </c>
      <c r="E1185">
        <v>0</v>
      </c>
      <c r="F1185">
        <v>4.08</v>
      </c>
      <c r="G1185">
        <v>0</v>
      </c>
      <c r="H1185">
        <v>1</v>
      </c>
      <c r="I1185">
        <v>0</v>
      </c>
      <c r="J1185">
        <v>1</v>
      </c>
      <c r="K1185">
        <v>1</v>
      </c>
      <c r="L1185">
        <v>0</v>
      </c>
      <c r="M1185">
        <v>0</v>
      </c>
      <c r="N1185">
        <v>1</v>
      </c>
      <c r="O1185">
        <v>1</v>
      </c>
      <c r="P1185">
        <v>1.4</v>
      </c>
      <c r="Q1185">
        <v>8.66</v>
      </c>
      <c r="R1185">
        <v>4.55</v>
      </c>
      <c r="S1185">
        <v>4.3099999999999996</v>
      </c>
      <c r="T1185">
        <v>0</v>
      </c>
      <c r="U1185">
        <v>0.1</v>
      </c>
    </row>
    <row r="1186" spans="1:21" x14ac:dyDescent="0.25">
      <c r="A1186" t="s">
        <v>8764</v>
      </c>
      <c r="B1186" t="s">
        <v>8765</v>
      </c>
      <c r="C1186" t="s">
        <v>20886</v>
      </c>
      <c r="D1186">
        <v>0</v>
      </c>
      <c r="E1186">
        <v>0</v>
      </c>
      <c r="F1186">
        <v>4.21</v>
      </c>
      <c r="G1186">
        <v>0</v>
      </c>
      <c r="H1186">
        <v>0</v>
      </c>
      <c r="I1186">
        <v>0</v>
      </c>
      <c r="J1186">
        <v>1</v>
      </c>
      <c r="K1186">
        <v>1</v>
      </c>
      <c r="L1186">
        <v>0</v>
      </c>
      <c r="M1186">
        <v>0</v>
      </c>
      <c r="N1186">
        <v>1</v>
      </c>
      <c r="O1186">
        <v>0</v>
      </c>
      <c r="P1186">
        <v>1.33</v>
      </c>
      <c r="Q1186">
        <v>7.36</v>
      </c>
      <c r="R1186">
        <v>3.08</v>
      </c>
      <c r="S1186">
        <v>4.3099999999999996</v>
      </c>
      <c r="T1186">
        <v>0</v>
      </c>
      <c r="U1186">
        <v>0</v>
      </c>
    </row>
    <row r="1187" spans="1:21" x14ac:dyDescent="0.25">
      <c r="A1187">
        <v>11387</v>
      </c>
      <c r="B1187" t="s">
        <v>9581</v>
      </c>
      <c r="C1187" t="s">
        <v>20878</v>
      </c>
      <c r="D1187">
        <v>0</v>
      </c>
      <c r="E1187">
        <v>0</v>
      </c>
      <c r="F1187">
        <v>4.1900000000000004</v>
      </c>
      <c r="G1187">
        <v>0</v>
      </c>
      <c r="H1187">
        <v>1</v>
      </c>
      <c r="I1187">
        <v>0</v>
      </c>
      <c r="J1187">
        <v>1</v>
      </c>
      <c r="K1187">
        <v>1</v>
      </c>
      <c r="L1187">
        <v>0</v>
      </c>
      <c r="M1187">
        <v>0</v>
      </c>
      <c r="N1187">
        <v>1</v>
      </c>
      <c r="O1187">
        <v>0</v>
      </c>
      <c r="P1187">
        <v>1.38</v>
      </c>
      <c r="Q1187">
        <v>7.63</v>
      </c>
      <c r="R1187">
        <v>3.51</v>
      </c>
      <c r="S1187">
        <v>4.3099999999999996</v>
      </c>
      <c r="T1187">
        <v>0</v>
      </c>
      <c r="U1187">
        <v>0</v>
      </c>
    </row>
    <row r="1188" spans="1:21" x14ac:dyDescent="0.25">
      <c r="A1188" t="s">
        <v>8793</v>
      </c>
      <c r="B1188" t="s">
        <v>8794</v>
      </c>
      <c r="C1188" t="s">
        <v>20893</v>
      </c>
      <c r="D1188">
        <v>0</v>
      </c>
      <c r="E1188">
        <v>0</v>
      </c>
      <c r="F1188">
        <v>4.2699999999999996</v>
      </c>
      <c r="G1188">
        <v>0</v>
      </c>
      <c r="H1188">
        <v>0</v>
      </c>
      <c r="I1188">
        <v>0</v>
      </c>
      <c r="J1188">
        <v>1</v>
      </c>
      <c r="K1188">
        <v>1</v>
      </c>
      <c r="L1188">
        <v>0</v>
      </c>
      <c r="M1188">
        <v>0</v>
      </c>
      <c r="N1188">
        <v>1</v>
      </c>
      <c r="O1188">
        <v>0</v>
      </c>
      <c r="P1188">
        <v>1.35</v>
      </c>
      <c r="Q1188">
        <v>6.39</v>
      </c>
      <c r="R1188">
        <v>2.82</v>
      </c>
      <c r="S1188">
        <v>4.3099999999999996</v>
      </c>
      <c r="T1188">
        <v>0</v>
      </c>
      <c r="U1188">
        <v>0</v>
      </c>
    </row>
    <row r="1189" spans="1:21" x14ac:dyDescent="0.25">
      <c r="A1189" t="s">
        <v>8477</v>
      </c>
      <c r="B1189" t="s">
        <v>8478</v>
      </c>
      <c r="C1189" t="s">
        <v>20887</v>
      </c>
      <c r="D1189">
        <v>0</v>
      </c>
      <c r="E1189">
        <v>0</v>
      </c>
      <c r="F1189">
        <v>4.18</v>
      </c>
      <c r="G1189">
        <v>0</v>
      </c>
      <c r="H1189">
        <v>0</v>
      </c>
      <c r="I1189">
        <v>0</v>
      </c>
      <c r="J1189">
        <v>1</v>
      </c>
      <c r="K1189">
        <v>1</v>
      </c>
      <c r="L1189">
        <v>0</v>
      </c>
      <c r="M1189">
        <v>0</v>
      </c>
      <c r="N1189">
        <v>1</v>
      </c>
      <c r="O1189">
        <v>0</v>
      </c>
      <c r="P1189">
        <v>1.3</v>
      </c>
      <c r="Q1189">
        <v>6.32</v>
      </c>
      <c r="R1189">
        <v>2.25</v>
      </c>
      <c r="S1189">
        <v>4.3099999999999996</v>
      </c>
      <c r="T1189">
        <v>0</v>
      </c>
      <c r="U1189">
        <v>0</v>
      </c>
    </row>
    <row r="1190" spans="1:21" x14ac:dyDescent="0.25">
      <c r="A1190" t="s">
        <v>9253</v>
      </c>
      <c r="B1190" t="s">
        <v>9254</v>
      </c>
      <c r="C1190" t="s">
        <v>20872</v>
      </c>
      <c r="D1190">
        <v>0</v>
      </c>
      <c r="E1190">
        <v>0</v>
      </c>
      <c r="F1190">
        <v>4.12</v>
      </c>
      <c r="G1190">
        <v>0</v>
      </c>
      <c r="H1190">
        <v>1</v>
      </c>
      <c r="I1190">
        <v>0</v>
      </c>
      <c r="J1190">
        <v>1</v>
      </c>
      <c r="K1190">
        <v>1</v>
      </c>
      <c r="L1190">
        <v>0</v>
      </c>
      <c r="M1190">
        <v>0</v>
      </c>
      <c r="N1190">
        <v>1</v>
      </c>
      <c r="O1190">
        <v>0</v>
      </c>
      <c r="P1190">
        <v>1.39</v>
      </c>
      <c r="Q1190">
        <v>7.26</v>
      </c>
      <c r="R1190">
        <v>3.78</v>
      </c>
      <c r="S1190">
        <v>4.3099999999999996</v>
      </c>
      <c r="T1190">
        <v>0</v>
      </c>
      <c r="U1190">
        <v>0.1</v>
      </c>
    </row>
    <row r="1191" spans="1:21" x14ac:dyDescent="0.25">
      <c r="A1191">
        <v>11209</v>
      </c>
      <c r="B1191" t="s">
        <v>10491</v>
      </c>
      <c r="C1191" t="s">
        <v>20871</v>
      </c>
      <c r="D1191">
        <v>0</v>
      </c>
      <c r="E1191">
        <v>0</v>
      </c>
      <c r="F1191">
        <v>4.32</v>
      </c>
      <c r="G1191">
        <v>0</v>
      </c>
      <c r="H1191">
        <v>0</v>
      </c>
      <c r="I1191">
        <v>0</v>
      </c>
      <c r="J1191">
        <v>1</v>
      </c>
      <c r="K1191">
        <v>1</v>
      </c>
      <c r="L1191">
        <v>0</v>
      </c>
      <c r="M1191">
        <v>0</v>
      </c>
      <c r="N1191">
        <v>1</v>
      </c>
      <c r="O1191">
        <v>0</v>
      </c>
      <c r="P1191">
        <v>1.37</v>
      </c>
      <c r="Q1191">
        <v>5.8</v>
      </c>
      <c r="R1191">
        <v>2.69</v>
      </c>
      <c r="S1191">
        <v>4.3099999999999996</v>
      </c>
      <c r="T1191">
        <v>0</v>
      </c>
      <c r="U1191">
        <v>0</v>
      </c>
    </row>
    <row r="1192" spans="1:21" x14ac:dyDescent="0.25">
      <c r="A1192" t="s">
        <v>22822</v>
      </c>
      <c r="B1192" t="s">
        <v>22823</v>
      </c>
      <c r="C1192" t="s">
        <v>20880</v>
      </c>
      <c r="D1192">
        <v>0</v>
      </c>
      <c r="E1192">
        <v>0</v>
      </c>
      <c r="F1192">
        <v>4.16</v>
      </c>
      <c r="G1192">
        <v>0</v>
      </c>
      <c r="H1192">
        <v>1</v>
      </c>
      <c r="I1192">
        <v>0</v>
      </c>
      <c r="J1192">
        <v>1</v>
      </c>
      <c r="K1192">
        <v>1</v>
      </c>
      <c r="L1192">
        <v>0</v>
      </c>
      <c r="M1192">
        <v>0</v>
      </c>
      <c r="N1192">
        <v>1</v>
      </c>
      <c r="O1192">
        <v>0</v>
      </c>
      <c r="P1192">
        <v>1.4</v>
      </c>
      <c r="Q1192">
        <v>7.5</v>
      </c>
      <c r="R1192">
        <v>3.73</v>
      </c>
      <c r="S1192">
        <v>4.3099999999999996</v>
      </c>
      <c r="T1192">
        <v>0</v>
      </c>
      <c r="U1192">
        <v>0</v>
      </c>
    </row>
    <row r="1193" spans="1:21" x14ac:dyDescent="0.25">
      <c r="A1193" t="s">
        <v>10575</v>
      </c>
      <c r="B1193" t="s">
        <v>10576</v>
      </c>
      <c r="C1193" t="s">
        <v>20883</v>
      </c>
      <c r="D1193">
        <v>1</v>
      </c>
      <c r="E1193">
        <v>1</v>
      </c>
      <c r="F1193">
        <v>4.0999999999999996</v>
      </c>
      <c r="G1193">
        <v>0</v>
      </c>
      <c r="H1193">
        <v>15</v>
      </c>
      <c r="I1193">
        <v>0</v>
      </c>
      <c r="J1193">
        <v>15</v>
      </c>
      <c r="K1193">
        <v>14</v>
      </c>
      <c r="L1193">
        <v>7</v>
      </c>
      <c r="M1193">
        <v>2</v>
      </c>
      <c r="N1193">
        <v>13</v>
      </c>
      <c r="O1193">
        <v>6</v>
      </c>
      <c r="P1193">
        <v>1.36</v>
      </c>
      <c r="Q1193">
        <v>7.99</v>
      </c>
      <c r="R1193">
        <v>3.73</v>
      </c>
      <c r="S1193">
        <v>4.3099999999999996</v>
      </c>
      <c r="T1193">
        <v>0</v>
      </c>
      <c r="U1193">
        <v>0.1</v>
      </c>
    </row>
    <row r="1194" spans="1:21" x14ac:dyDescent="0.25">
      <c r="A1194">
        <v>8077</v>
      </c>
      <c r="B1194" t="s">
        <v>9446</v>
      </c>
      <c r="C1194" t="s">
        <v>20876</v>
      </c>
      <c r="D1194">
        <v>0</v>
      </c>
      <c r="E1194">
        <v>0</v>
      </c>
      <c r="F1194">
        <v>4.21</v>
      </c>
      <c r="G1194">
        <v>0</v>
      </c>
      <c r="H1194">
        <v>0</v>
      </c>
      <c r="I1194">
        <v>0</v>
      </c>
      <c r="J1194">
        <v>1</v>
      </c>
      <c r="K1194">
        <v>1</v>
      </c>
      <c r="L1194">
        <v>0</v>
      </c>
      <c r="M1194">
        <v>0</v>
      </c>
      <c r="N1194">
        <v>1</v>
      </c>
      <c r="O1194">
        <v>0</v>
      </c>
      <c r="P1194">
        <v>1.35</v>
      </c>
      <c r="Q1194">
        <v>6.38</v>
      </c>
      <c r="R1194">
        <v>2.82</v>
      </c>
      <c r="S1194">
        <v>4.3099999999999996</v>
      </c>
      <c r="T1194">
        <v>0</v>
      </c>
      <c r="U1194">
        <v>0</v>
      </c>
    </row>
    <row r="1195" spans="1:21" x14ac:dyDescent="0.25">
      <c r="A1195" t="s">
        <v>9295</v>
      </c>
      <c r="B1195" t="s">
        <v>9296</v>
      </c>
      <c r="C1195" t="s">
        <v>20871</v>
      </c>
      <c r="D1195">
        <v>0</v>
      </c>
      <c r="E1195">
        <v>0</v>
      </c>
      <c r="F1195">
        <v>4.24</v>
      </c>
      <c r="G1195">
        <v>0</v>
      </c>
      <c r="H1195">
        <v>1</v>
      </c>
      <c r="I1195">
        <v>0</v>
      </c>
      <c r="J1195">
        <v>1</v>
      </c>
      <c r="K1195">
        <v>1</v>
      </c>
      <c r="L1195">
        <v>0</v>
      </c>
      <c r="M1195">
        <v>0</v>
      </c>
      <c r="N1195">
        <v>1</v>
      </c>
      <c r="O1195">
        <v>0</v>
      </c>
      <c r="P1195">
        <v>1.44</v>
      </c>
      <c r="Q1195">
        <v>7.08</v>
      </c>
      <c r="R1195">
        <v>4.1399999999999997</v>
      </c>
      <c r="S1195">
        <v>4.3099999999999996</v>
      </c>
      <c r="T1195">
        <v>0</v>
      </c>
      <c r="U1195">
        <v>-0.1</v>
      </c>
    </row>
    <row r="1196" spans="1:21" x14ac:dyDescent="0.25">
      <c r="A1196">
        <v>4064</v>
      </c>
      <c r="B1196" t="s">
        <v>10503</v>
      </c>
      <c r="C1196" t="s">
        <v>1</v>
      </c>
      <c r="D1196">
        <v>0</v>
      </c>
      <c r="E1196">
        <v>1</v>
      </c>
      <c r="F1196">
        <v>4.08</v>
      </c>
      <c r="G1196">
        <v>0</v>
      </c>
      <c r="H1196">
        <v>10</v>
      </c>
      <c r="I1196">
        <v>0</v>
      </c>
      <c r="J1196">
        <v>10</v>
      </c>
      <c r="K1196">
        <v>10</v>
      </c>
      <c r="L1196">
        <v>5</v>
      </c>
      <c r="M1196">
        <v>1</v>
      </c>
      <c r="N1196">
        <v>7</v>
      </c>
      <c r="O1196">
        <v>4</v>
      </c>
      <c r="P1196">
        <v>1.4</v>
      </c>
      <c r="Q1196">
        <v>6.62</v>
      </c>
      <c r="R1196">
        <v>3.53</v>
      </c>
      <c r="S1196">
        <v>4.3099999999999996</v>
      </c>
      <c r="T1196">
        <v>0</v>
      </c>
      <c r="U1196">
        <v>0</v>
      </c>
    </row>
    <row r="1197" spans="1:21" x14ac:dyDescent="0.25">
      <c r="A1197" t="s">
        <v>8613</v>
      </c>
      <c r="B1197" t="s">
        <v>8614</v>
      </c>
      <c r="C1197" t="s">
        <v>20870</v>
      </c>
      <c r="D1197">
        <v>0</v>
      </c>
      <c r="E1197">
        <v>0</v>
      </c>
      <c r="F1197">
        <v>4.04</v>
      </c>
      <c r="G1197">
        <v>0</v>
      </c>
      <c r="H1197">
        <v>1</v>
      </c>
      <c r="I1197">
        <v>0</v>
      </c>
      <c r="J1197">
        <v>1</v>
      </c>
      <c r="K1197">
        <v>1</v>
      </c>
      <c r="L1197">
        <v>0</v>
      </c>
      <c r="M1197">
        <v>0</v>
      </c>
      <c r="N1197">
        <v>1</v>
      </c>
      <c r="O1197">
        <v>0</v>
      </c>
      <c r="P1197">
        <v>1.36</v>
      </c>
      <c r="Q1197">
        <v>7.67</v>
      </c>
      <c r="R1197">
        <v>3.69</v>
      </c>
      <c r="S1197">
        <v>4.3099999999999996</v>
      </c>
      <c r="T1197">
        <v>0</v>
      </c>
      <c r="U1197">
        <v>0.1</v>
      </c>
    </row>
    <row r="1198" spans="1:21" x14ac:dyDescent="0.25">
      <c r="A1198" t="s">
        <v>9774</v>
      </c>
      <c r="B1198" t="s">
        <v>9775</v>
      </c>
      <c r="C1198" t="s">
        <v>20866</v>
      </c>
      <c r="D1198">
        <v>0</v>
      </c>
      <c r="E1198">
        <v>0</v>
      </c>
      <c r="F1198">
        <v>4.33</v>
      </c>
      <c r="G1198">
        <v>0</v>
      </c>
      <c r="H1198">
        <v>0</v>
      </c>
      <c r="I1198">
        <v>0</v>
      </c>
      <c r="J1198">
        <v>1</v>
      </c>
      <c r="K1198">
        <v>1</v>
      </c>
      <c r="L1198">
        <v>0</v>
      </c>
      <c r="M1198">
        <v>0</v>
      </c>
      <c r="N1198">
        <v>1</v>
      </c>
      <c r="O1198">
        <v>0</v>
      </c>
      <c r="P1198">
        <v>1.39</v>
      </c>
      <c r="Q1198">
        <v>6.65</v>
      </c>
      <c r="R1198">
        <v>3.24</v>
      </c>
      <c r="S1198">
        <v>4.3099999999999996</v>
      </c>
      <c r="T1198">
        <v>0</v>
      </c>
      <c r="U1198">
        <v>0</v>
      </c>
    </row>
    <row r="1199" spans="1:21" x14ac:dyDescent="0.25">
      <c r="A1199" t="s">
        <v>8090</v>
      </c>
      <c r="B1199" t="s">
        <v>8091</v>
      </c>
      <c r="C1199" t="s">
        <v>20869</v>
      </c>
      <c r="D1199">
        <v>0</v>
      </c>
      <c r="E1199">
        <v>0</v>
      </c>
      <c r="F1199">
        <v>4.21</v>
      </c>
      <c r="G1199">
        <v>0</v>
      </c>
      <c r="H1199">
        <v>0</v>
      </c>
      <c r="I1199">
        <v>0</v>
      </c>
      <c r="J1199">
        <v>1</v>
      </c>
      <c r="K1199">
        <v>1</v>
      </c>
      <c r="L1199">
        <v>0</v>
      </c>
      <c r="M1199">
        <v>0</v>
      </c>
      <c r="N1199">
        <v>1</v>
      </c>
      <c r="O1199">
        <v>0</v>
      </c>
      <c r="P1199">
        <v>1.35</v>
      </c>
      <c r="Q1199">
        <v>7.04</v>
      </c>
      <c r="R1199">
        <v>3.17</v>
      </c>
      <c r="S1199">
        <v>4.3099999999999996</v>
      </c>
      <c r="T1199">
        <v>0</v>
      </c>
      <c r="U1199">
        <v>0</v>
      </c>
    </row>
    <row r="1200" spans="1:21" x14ac:dyDescent="0.25">
      <c r="A1200" t="s">
        <v>22824</v>
      </c>
      <c r="B1200" t="s">
        <v>22825</v>
      </c>
      <c r="C1200" t="s">
        <v>20883</v>
      </c>
      <c r="D1200">
        <v>0</v>
      </c>
      <c r="E1200">
        <v>0</v>
      </c>
      <c r="F1200">
        <v>4.09</v>
      </c>
      <c r="G1200">
        <v>0</v>
      </c>
      <c r="H1200">
        <v>1</v>
      </c>
      <c r="I1200">
        <v>0</v>
      </c>
      <c r="J1200">
        <v>1</v>
      </c>
      <c r="K1200">
        <v>1</v>
      </c>
      <c r="L1200">
        <v>0</v>
      </c>
      <c r="M1200">
        <v>0</v>
      </c>
      <c r="N1200">
        <v>1</v>
      </c>
      <c r="O1200">
        <v>0</v>
      </c>
      <c r="P1200">
        <v>1.34</v>
      </c>
      <c r="Q1200">
        <v>7.61</v>
      </c>
      <c r="R1200">
        <v>3.36</v>
      </c>
      <c r="S1200">
        <v>4.32</v>
      </c>
      <c r="T1200">
        <v>0</v>
      </c>
      <c r="U1200">
        <v>0.1</v>
      </c>
    </row>
    <row r="1201" spans="1:21" x14ac:dyDescent="0.25">
      <c r="A1201">
        <v>12918</v>
      </c>
      <c r="B1201" t="s">
        <v>8537</v>
      </c>
      <c r="C1201" t="s">
        <v>20869</v>
      </c>
      <c r="D1201">
        <v>1</v>
      </c>
      <c r="E1201">
        <v>2</v>
      </c>
      <c r="F1201">
        <v>4.3600000000000003</v>
      </c>
      <c r="G1201">
        <v>5</v>
      </c>
      <c r="H1201">
        <v>5</v>
      </c>
      <c r="I1201">
        <v>0</v>
      </c>
      <c r="J1201">
        <v>27</v>
      </c>
      <c r="K1201">
        <v>26</v>
      </c>
      <c r="L1201">
        <v>13</v>
      </c>
      <c r="M1201">
        <v>3</v>
      </c>
      <c r="N1201">
        <v>23</v>
      </c>
      <c r="O1201">
        <v>12</v>
      </c>
      <c r="P1201">
        <v>1.42</v>
      </c>
      <c r="Q1201">
        <v>7.62</v>
      </c>
      <c r="R1201">
        <v>4.1500000000000004</v>
      </c>
      <c r="S1201">
        <v>4.32</v>
      </c>
      <c r="T1201">
        <v>0.2</v>
      </c>
      <c r="U1201">
        <v>0.2</v>
      </c>
    </row>
    <row r="1202" spans="1:21" x14ac:dyDescent="0.25">
      <c r="A1202" t="s">
        <v>9879</v>
      </c>
      <c r="B1202" t="s">
        <v>9880</v>
      </c>
      <c r="C1202" t="s">
        <v>20895</v>
      </c>
      <c r="D1202">
        <v>1</v>
      </c>
      <c r="E1202">
        <v>1</v>
      </c>
      <c r="F1202">
        <v>4.16</v>
      </c>
      <c r="G1202">
        <v>2</v>
      </c>
      <c r="H1202">
        <v>2</v>
      </c>
      <c r="I1202">
        <v>0</v>
      </c>
      <c r="J1202">
        <v>9</v>
      </c>
      <c r="K1202">
        <v>9</v>
      </c>
      <c r="L1202">
        <v>4</v>
      </c>
      <c r="M1202">
        <v>1</v>
      </c>
      <c r="N1202">
        <v>7</v>
      </c>
      <c r="O1202">
        <v>3</v>
      </c>
      <c r="P1202">
        <v>1.32</v>
      </c>
      <c r="Q1202">
        <v>6.63</v>
      </c>
      <c r="R1202">
        <v>2.81</v>
      </c>
      <c r="S1202">
        <v>4.32</v>
      </c>
      <c r="T1202">
        <v>0.1</v>
      </c>
      <c r="U1202">
        <v>0</v>
      </c>
    </row>
    <row r="1203" spans="1:21" x14ac:dyDescent="0.25">
      <c r="A1203">
        <v>9239</v>
      </c>
      <c r="B1203" t="s">
        <v>9883</v>
      </c>
      <c r="C1203" t="s">
        <v>20868</v>
      </c>
      <c r="D1203">
        <v>3</v>
      </c>
      <c r="E1203">
        <v>3</v>
      </c>
      <c r="F1203">
        <v>4.12</v>
      </c>
      <c r="G1203">
        <v>0</v>
      </c>
      <c r="H1203">
        <v>55</v>
      </c>
      <c r="I1203">
        <v>2</v>
      </c>
      <c r="J1203">
        <v>55</v>
      </c>
      <c r="K1203">
        <v>57</v>
      </c>
      <c r="L1203">
        <v>25</v>
      </c>
      <c r="M1203">
        <v>7</v>
      </c>
      <c r="N1203">
        <v>39</v>
      </c>
      <c r="O1203">
        <v>17</v>
      </c>
      <c r="P1203">
        <v>1.35</v>
      </c>
      <c r="Q1203">
        <v>6.32</v>
      </c>
      <c r="R1203">
        <v>2.8</v>
      </c>
      <c r="S1203">
        <v>4.32</v>
      </c>
      <c r="T1203">
        <v>0</v>
      </c>
      <c r="U1203">
        <v>0.1</v>
      </c>
    </row>
    <row r="1204" spans="1:21" x14ac:dyDescent="0.25">
      <c r="A1204">
        <v>5903</v>
      </c>
      <c r="B1204" t="s">
        <v>10316</v>
      </c>
      <c r="C1204" t="s">
        <v>20886</v>
      </c>
      <c r="D1204">
        <v>0</v>
      </c>
      <c r="E1204">
        <v>0</v>
      </c>
      <c r="F1204">
        <v>4.1399999999999997</v>
      </c>
      <c r="G1204">
        <v>0</v>
      </c>
      <c r="H1204">
        <v>1</v>
      </c>
      <c r="I1204">
        <v>0</v>
      </c>
      <c r="J1204">
        <v>1</v>
      </c>
      <c r="K1204">
        <v>1</v>
      </c>
      <c r="L1204">
        <v>0</v>
      </c>
      <c r="M1204">
        <v>0</v>
      </c>
      <c r="N1204">
        <v>1</v>
      </c>
      <c r="O1204">
        <v>0</v>
      </c>
      <c r="P1204">
        <v>1.36</v>
      </c>
      <c r="Q1204">
        <v>7.36</v>
      </c>
      <c r="R1204">
        <v>3.49</v>
      </c>
      <c r="S1204">
        <v>4.32</v>
      </c>
      <c r="T1204">
        <v>0</v>
      </c>
      <c r="U1204">
        <v>0.1</v>
      </c>
    </row>
    <row r="1205" spans="1:21" x14ac:dyDescent="0.25">
      <c r="A1205" t="s">
        <v>9506</v>
      </c>
      <c r="B1205" t="s">
        <v>9507</v>
      </c>
      <c r="C1205" t="s">
        <v>20870</v>
      </c>
      <c r="D1205">
        <v>0</v>
      </c>
      <c r="E1205">
        <v>0</v>
      </c>
      <c r="F1205">
        <v>4.01</v>
      </c>
      <c r="G1205">
        <v>0</v>
      </c>
      <c r="H1205">
        <v>1</v>
      </c>
      <c r="I1205">
        <v>0</v>
      </c>
      <c r="J1205">
        <v>1</v>
      </c>
      <c r="K1205">
        <v>1</v>
      </c>
      <c r="L1205">
        <v>0</v>
      </c>
      <c r="M1205">
        <v>0</v>
      </c>
      <c r="N1205">
        <v>1</v>
      </c>
      <c r="O1205">
        <v>0</v>
      </c>
      <c r="P1205">
        <v>1.39</v>
      </c>
      <c r="Q1205">
        <v>8.19</v>
      </c>
      <c r="R1205">
        <v>4.33</v>
      </c>
      <c r="S1205">
        <v>4.32</v>
      </c>
      <c r="T1205">
        <v>0</v>
      </c>
      <c r="U1205">
        <v>0.1</v>
      </c>
    </row>
    <row r="1206" spans="1:21" x14ac:dyDescent="0.25">
      <c r="A1206">
        <v>4383</v>
      </c>
      <c r="B1206" t="s">
        <v>9556</v>
      </c>
      <c r="C1206" t="s">
        <v>20869</v>
      </c>
      <c r="D1206">
        <v>0</v>
      </c>
      <c r="E1206">
        <v>0</v>
      </c>
      <c r="F1206">
        <v>4.08</v>
      </c>
      <c r="G1206">
        <v>0</v>
      </c>
      <c r="H1206">
        <v>1</v>
      </c>
      <c r="I1206">
        <v>0</v>
      </c>
      <c r="J1206">
        <v>1</v>
      </c>
      <c r="K1206">
        <v>1</v>
      </c>
      <c r="L1206">
        <v>0</v>
      </c>
      <c r="M1206">
        <v>0</v>
      </c>
      <c r="N1206">
        <v>1</v>
      </c>
      <c r="O1206">
        <v>0</v>
      </c>
      <c r="P1206">
        <v>1.36</v>
      </c>
      <c r="Q1206">
        <v>6.29</v>
      </c>
      <c r="R1206">
        <v>2.97</v>
      </c>
      <c r="S1206">
        <v>4.32</v>
      </c>
      <c r="T1206">
        <v>0</v>
      </c>
      <c r="U1206">
        <v>0.1</v>
      </c>
    </row>
    <row r="1207" spans="1:21" x14ac:dyDescent="0.25">
      <c r="A1207" t="s">
        <v>5777</v>
      </c>
      <c r="B1207" t="s">
        <v>5778</v>
      </c>
      <c r="C1207" t="s">
        <v>20869</v>
      </c>
      <c r="D1207">
        <v>0</v>
      </c>
      <c r="E1207">
        <v>0</v>
      </c>
      <c r="F1207">
        <v>4.2</v>
      </c>
      <c r="G1207">
        <v>0</v>
      </c>
      <c r="H1207">
        <v>1</v>
      </c>
      <c r="I1207">
        <v>0</v>
      </c>
      <c r="J1207">
        <v>1</v>
      </c>
      <c r="K1207">
        <v>1</v>
      </c>
      <c r="L1207">
        <v>0</v>
      </c>
      <c r="M1207">
        <v>0</v>
      </c>
      <c r="N1207">
        <v>1</v>
      </c>
      <c r="O1207">
        <v>0</v>
      </c>
      <c r="P1207">
        <v>1.43</v>
      </c>
      <c r="Q1207">
        <v>8.09</v>
      </c>
      <c r="R1207">
        <v>4.4800000000000004</v>
      </c>
      <c r="S1207">
        <v>4.32</v>
      </c>
      <c r="T1207">
        <v>0</v>
      </c>
      <c r="U1207">
        <v>-0.1</v>
      </c>
    </row>
    <row r="1208" spans="1:21" x14ac:dyDescent="0.25">
      <c r="A1208">
        <v>7396</v>
      </c>
      <c r="B1208" t="s">
        <v>10086</v>
      </c>
      <c r="C1208" t="s">
        <v>20890</v>
      </c>
      <c r="D1208">
        <v>0</v>
      </c>
      <c r="E1208">
        <v>0</v>
      </c>
      <c r="F1208">
        <v>4.25</v>
      </c>
      <c r="G1208">
        <v>0</v>
      </c>
      <c r="H1208">
        <v>0</v>
      </c>
      <c r="I1208">
        <v>0</v>
      </c>
      <c r="J1208">
        <v>1</v>
      </c>
      <c r="K1208">
        <v>1</v>
      </c>
      <c r="L1208">
        <v>0</v>
      </c>
      <c r="M1208">
        <v>0</v>
      </c>
      <c r="N1208">
        <v>1</v>
      </c>
      <c r="O1208">
        <v>0</v>
      </c>
      <c r="P1208">
        <v>1.31</v>
      </c>
      <c r="Q1208">
        <v>6.36</v>
      </c>
      <c r="R1208">
        <v>2.2999999999999998</v>
      </c>
      <c r="S1208">
        <v>4.32</v>
      </c>
      <c r="T1208">
        <v>0</v>
      </c>
      <c r="U1208">
        <v>0</v>
      </c>
    </row>
    <row r="1209" spans="1:21" x14ac:dyDescent="0.25">
      <c r="A1209" t="s">
        <v>8382</v>
      </c>
      <c r="B1209" t="s">
        <v>8383</v>
      </c>
      <c r="C1209" t="s">
        <v>20866</v>
      </c>
      <c r="D1209">
        <v>0</v>
      </c>
      <c r="E1209">
        <v>0</v>
      </c>
      <c r="F1209">
        <v>4.38</v>
      </c>
      <c r="G1209">
        <v>0</v>
      </c>
      <c r="H1209">
        <v>0</v>
      </c>
      <c r="I1209">
        <v>0</v>
      </c>
      <c r="J1209">
        <v>1</v>
      </c>
      <c r="K1209">
        <v>1</v>
      </c>
      <c r="L1209">
        <v>0</v>
      </c>
      <c r="M1209">
        <v>0</v>
      </c>
      <c r="N1209">
        <v>1</v>
      </c>
      <c r="O1209">
        <v>0</v>
      </c>
      <c r="P1209">
        <v>1.39</v>
      </c>
      <c r="Q1209">
        <v>6.7</v>
      </c>
      <c r="R1209">
        <v>3.17</v>
      </c>
      <c r="S1209">
        <v>4.32</v>
      </c>
      <c r="T1209">
        <v>0</v>
      </c>
      <c r="U1209">
        <v>0</v>
      </c>
    </row>
    <row r="1210" spans="1:21" x14ac:dyDescent="0.25">
      <c r="A1210" t="s">
        <v>9350</v>
      </c>
      <c r="B1210" t="s">
        <v>9351</v>
      </c>
      <c r="C1210" t="s">
        <v>20879</v>
      </c>
      <c r="D1210">
        <v>0</v>
      </c>
      <c r="E1210">
        <v>0</v>
      </c>
      <c r="F1210">
        <v>4.45</v>
      </c>
      <c r="G1210">
        <v>0</v>
      </c>
      <c r="H1210">
        <v>0</v>
      </c>
      <c r="I1210">
        <v>0</v>
      </c>
      <c r="J1210">
        <v>1</v>
      </c>
      <c r="K1210">
        <v>1</v>
      </c>
      <c r="L1210">
        <v>0</v>
      </c>
      <c r="M1210">
        <v>0</v>
      </c>
      <c r="N1210">
        <v>1</v>
      </c>
      <c r="O1210">
        <v>0</v>
      </c>
      <c r="P1210">
        <v>1.42</v>
      </c>
      <c r="Q1210">
        <v>8.09</v>
      </c>
      <c r="R1210">
        <v>3.77</v>
      </c>
      <c r="S1210">
        <v>4.32</v>
      </c>
      <c r="T1210">
        <v>0</v>
      </c>
      <c r="U1210">
        <v>0</v>
      </c>
    </row>
    <row r="1211" spans="1:21" x14ac:dyDescent="0.25">
      <c r="A1211" t="s">
        <v>8736</v>
      </c>
      <c r="B1211" t="s">
        <v>8737</v>
      </c>
      <c r="C1211" t="s">
        <v>20881</v>
      </c>
      <c r="D1211">
        <v>0</v>
      </c>
      <c r="E1211">
        <v>0</v>
      </c>
      <c r="F1211">
        <v>4.13</v>
      </c>
      <c r="G1211">
        <v>0</v>
      </c>
      <c r="H1211">
        <v>1</v>
      </c>
      <c r="I1211">
        <v>0</v>
      </c>
      <c r="J1211">
        <v>1</v>
      </c>
      <c r="K1211">
        <v>1</v>
      </c>
      <c r="L1211">
        <v>0</v>
      </c>
      <c r="M1211">
        <v>0</v>
      </c>
      <c r="N1211">
        <v>1</v>
      </c>
      <c r="O1211">
        <v>0</v>
      </c>
      <c r="P1211">
        <v>1.38</v>
      </c>
      <c r="Q1211">
        <v>6.8</v>
      </c>
      <c r="R1211">
        <v>3.37</v>
      </c>
      <c r="S1211">
        <v>4.32</v>
      </c>
      <c r="T1211">
        <v>0</v>
      </c>
      <c r="U1211">
        <v>0.1</v>
      </c>
    </row>
    <row r="1212" spans="1:21" x14ac:dyDescent="0.25">
      <c r="A1212">
        <v>3638</v>
      </c>
      <c r="B1212" t="s">
        <v>9738</v>
      </c>
      <c r="C1212" t="s">
        <v>20889</v>
      </c>
      <c r="D1212">
        <v>0</v>
      </c>
      <c r="E1212">
        <v>0</v>
      </c>
      <c r="F1212">
        <v>4.13</v>
      </c>
      <c r="G1212">
        <v>0</v>
      </c>
      <c r="H1212">
        <v>1</v>
      </c>
      <c r="I1212">
        <v>0</v>
      </c>
      <c r="J1212">
        <v>1</v>
      </c>
      <c r="K1212">
        <v>1</v>
      </c>
      <c r="L1212">
        <v>0</v>
      </c>
      <c r="M1212">
        <v>0</v>
      </c>
      <c r="N1212">
        <v>1</v>
      </c>
      <c r="O1212">
        <v>0</v>
      </c>
      <c r="P1212">
        <v>1.35</v>
      </c>
      <c r="Q1212">
        <v>7.15</v>
      </c>
      <c r="R1212">
        <v>3.35</v>
      </c>
      <c r="S1212">
        <v>4.32</v>
      </c>
      <c r="T1212">
        <v>0</v>
      </c>
      <c r="U1212">
        <v>0.1</v>
      </c>
    </row>
    <row r="1213" spans="1:21" x14ac:dyDescent="0.25">
      <c r="A1213" t="s">
        <v>8970</v>
      </c>
      <c r="B1213" t="s">
        <v>8971</v>
      </c>
      <c r="C1213" t="s">
        <v>20871</v>
      </c>
      <c r="D1213">
        <v>0</v>
      </c>
      <c r="E1213">
        <v>0</v>
      </c>
      <c r="F1213">
        <v>4.29</v>
      </c>
      <c r="G1213">
        <v>0</v>
      </c>
      <c r="H1213">
        <v>0</v>
      </c>
      <c r="I1213">
        <v>0</v>
      </c>
      <c r="J1213">
        <v>1</v>
      </c>
      <c r="K1213">
        <v>1</v>
      </c>
      <c r="L1213">
        <v>0</v>
      </c>
      <c r="M1213">
        <v>0</v>
      </c>
      <c r="N1213">
        <v>1</v>
      </c>
      <c r="O1213">
        <v>0</v>
      </c>
      <c r="P1213">
        <v>1.37</v>
      </c>
      <c r="Q1213">
        <v>5.79</v>
      </c>
      <c r="R1213">
        <v>2.73</v>
      </c>
      <c r="S1213">
        <v>4.32</v>
      </c>
      <c r="T1213">
        <v>0</v>
      </c>
      <c r="U1213">
        <v>0</v>
      </c>
    </row>
    <row r="1214" spans="1:21" x14ac:dyDescent="0.25">
      <c r="A1214" t="s">
        <v>7406</v>
      </c>
      <c r="B1214" t="s">
        <v>7407</v>
      </c>
      <c r="C1214" t="s">
        <v>20874</v>
      </c>
      <c r="D1214">
        <v>0</v>
      </c>
      <c r="E1214">
        <v>1</v>
      </c>
      <c r="F1214">
        <v>4.3499999999999996</v>
      </c>
      <c r="G1214">
        <v>0</v>
      </c>
      <c r="H1214">
        <v>10</v>
      </c>
      <c r="I1214">
        <v>0</v>
      </c>
      <c r="J1214">
        <v>10</v>
      </c>
      <c r="K1214">
        <v>9</v>
      </c>
      <c r="L1214">
        <v>5</v>
      </c>
      <c r="M1214">
        <v>1</v>
      </c>
      <c r="N1214">
        <v>10</v>
      </c>
      <c r="O1214">
        <v>6</v>
      </c>
      <c r="P1214">
        <v>1.49</v>
      </c>
      <c r="Q1214">
        <v>8.56</v>
      </c>
      <c r="R1214">
        <v>5.17</v>
      </c>
      <c r="S1214">
        <v>4.32</v>
      </c>
      <c r="T1214">
        <v>0</v>
      </c>
      <c r="U1214">
        <v>0</v>
      </c>
    </row>
    <row r="1215" spans="1:21" x14ac:dyDescent="0.25">
      <c r="A1215">
        <v>517</v>
      </c>
      <c r="B1215" t="s">
        <v>10110</v>
      </c>
      <c r="C1215" t="s">
        <v>20881</v>
      </c>
      <c r="D1215">
        <v>0</v>
      </c>
      <c r="E1215">
        <v>0</v>
      </c>
      <c r="F1215">
        <v>4.22</v>
      </c>
      <c r="G1215">
        <v>0</v>
      </c>
      <c r="H1215">
        <v>0</v>
      </c>
      <c r="I1215">
        <v>0</v>
      </c>
      <c r="J1215">
        <v>1</v>
      </c>
      <c r="K1215">
        <v>1</v>
      </c>
      <c r="L1215">
        <v>0</v>
      </c>
      <c r="M1215">
        <v>0</v>
      </c>
      <c r="N1215">
        <v>1</v>
      </c>
      <c r="O1215">
        <v>0</v>
      </c>
      <c r="P1215">
        <v>1.34</v>
      </c>
      <c r="Q1215">
        <v>7.06</v>
      </c>
      <c r="R1215">
        <v>3.05</v>
      </c>
      <c r="S1215">
        <v>4.33</v>
      </c>
      <c r="T1215">
        <v>0</v>
      </c>
      <c r="U1215">
        <v>0</v>
      </c>
    </row>
    <row r="1216" spans="1:21" x14ac:dyDescent="0.25">
      <c r="A1216">
        <v>6736</v>
      </c>
      <c r="B1216" t="s">
        <v>10101</v>
      </c>
      <c r="C1216" t="s">
        <v>20868</v>
      </c>
      <c r="D1216">
        <v>0</v>
      </c>
      <c r="E1216">
        <v>0</v>
      </c>
      <c r="F1216">
        <v>4.21</v>
      </c>
      <c r="G1216">
        <v>0</v>
      </c>
      <c r="H1216">
        <v>1</v>
      </c>
      <c r="I1216">
        <v>0</v>
      </c>
      <c r="J1216">
        <v>1</v>
      </c>
      <c r="K1216">
        <v>1</v>
      </c>
      <c r="L1216">
        <v>0</v>
      </c>
      <c r="M1216">
        <v>0</v>
      </c>
      <c r="N1216">
        <v>1</v>
      </c>
      <c r="O1216">
        <v>0</v>
      </c>
      <c r="P1216">
        <v>1.38</v>
      </c>
      <c r="Q1216">
        <v>6.88</v>
      </c>
      <c r="R1216">
        <v>3.34</v>
      </c>
      <c r="S1216">
        <v>4.33</v>
      </c>
      <c r="T1216">
        <v>0</v>
      </c>
      <c r="U1216">
        <v>0</v>
      </c>
    </row>
    <row r="1217" spans="1:21" x14ac:dyDescent="0.25">
      <c r="A1217">
        <v>278</v>
      </c>
      <c r="B1217" t="s">
        <v>10166</v>
      </c>
      <c r="C1217" t="s">
        <v>20886</v>
      </c>
      <c r="D1217">
        <v>0</v>
      </c>
      <c r="E1217">
        <v>0</v>
      </c>
      <c r="F1217">
        <v>4.12</v>
      </c>
      <c r="G1217">
        <v>0</v>
      </c>
      <c r="H1217">
        <v>1</v>
      </c>
      <c r="I1217">
        <v>0</v>
      </c>
      <c r="J1217">
        <v>1</v>
      </c>
      <c r="K1217">
        <v>1</v>
      </c>
      <c r="L1217">
        <v>0</v>
      </c>
      <c r="M1217">
        <v>0</v>
      </c>
      <c r="N1217">
        <v>1</v>
      </c>
      <c r="O1217">
        <v>0</v>
      </c>
      <c r="P1217">
        <v>1.35</v>
      </c>
      <c r="Q1217">
        <v>7.02</v>
      </c>
      <c r="R1217">
        <v>3.18</v>
      </c>
      <c r="S1217">
        <v>4.33</v>
      </c>
      <c r="T1217">
        <v>0</v>
      </c>
      <c r="U1217">
        <v>0.1</v>
      </c>
    </row>
    <row r="1218" spans="1:21" x14ac:dyDescent="0.25">
      <c r="A1218" t="s">
        <v>8128</v>
      </c>
      <c r="B1218" t="s">
        <v>8129</v>
      </c>
      <c r="C1218" t="s">
        <v>20867</v>
      </c>
      <c r="D1218">
        <v>0</v>
      </c>
      <c r="E1218">
        <v>0</v>
      </c>
      <c r="F1218">
        <v>4.2300000000000004</v>
      </c>
      <c r="G1218">
        <v>0</v>
      </c>
      <c r="H1218">
        <v>1</v>
      </c>
      <c r="I1218">
        <v>0</v>
      </c>
      <c r="J1218">
        <v>1</v>
      </c>
      <c r="K1218">
        <v>1</v>
      </c>
      <c r="L1218">
        <v>0</v>
      </c>
      <c r="M1218">
        <v>0</v>
      </c>
      <c r="N1218">
        <v>1</v>
      </c>
      <c r="O1218">
        <v>0</v>
      </c>
      <c r="P1218">
        <v>1.4</v>
      </c>
      <c r="Q1218">
        <v>6.4</v>
      </c>
      <c r="R1218">
        <v>3.41</v>
      </c>
      <c r="S1218">
        <v>4.33</v>
      </c>
      <c r="T1218">
        <v>0</v>
      </c>
      <c r="U1218">
        <v>-0.1</v>
      </c>
    </row>
    <row r="1219" spans="1:21" x14ac:dyDescent="0.25">
      <c r="A1219" t="s">
        <v>9381</v>
      </c>
      <c r="B1219" t="s">
        <v>9382</v>
      </c>
      <c r="C1219" t="s">
        <v>20868</v>
      </c>
      <c r="D1219">
        <v>1</v>
      </c>
      <c r="E1219">
        <v>1</v>
      </c>
      <c r="F1219">
        <v>4.2699999999999996</v>
      </c>
      <c r="G1219">
        <v>2</v>
      </c>
      <c r="H1219">
        <v>2</v>
      </c>
      <c r="I1219">
        <v>0</v>
      </c>
      <c r="J1219">
        <v>9</v>
      </c>
      <c r="K1219">
        <v>9</v>
      </c>
      <c r="L1219">
        <v>4</v>
      </c>
      <c r="M1219">
        <v>1</v>
      </c>
      <c r="N1219">
        <v>7</v>
      </c>
      <c r="O1219">
        <v>3</v>
      </c>
      <c r="P1219">
        <v>1.34</v>
      </c>
      <c r="Q1219">
        <v>6.99</v>
      </c>
      <c r="R1219">
        <v>2.95</v>
      </c>
      <c r="S1219">
        <v>4.33</v>
      </c>
      <c r="T1219">
        <v>0.1</v>
      </c>
      <c r="U1219">
        <v>0.1</v>
      </c>
    </row>
    <row r="1220" spans="1:21" x14ac:dyDescent="0.25">
      <c r="A1220" t="s">
        <v>7896</v>
      </c>
      <c r="B1220" t="s">
        <v>7897</v>
      </c>
      <c r="C1220" t="s">
        <v>20872</v>
      </c>
      <c r="D1220">
        <v>0</v>
      </c>
      <c r="E1220">
        <v>0</v>
      </c>
      <c r="F1220">
        <v>4.12</v>
      </c>
      <c r="G1220">
        <v>0</v>
      </c>
      <c r="H1220">
        <v>1</v>
      </c>
      <c r="I1220">
        <v>0</v>
      </c>
      <c r="J1220">
        <v>1</v>
      </c>
      <c r="K1220">
        <v>1</v>
      </c>
      <c r="L1220">
        <v>0</v>
      </c>
      <c r="M1220">
        <v>0</v>
      </c>
      <c r="N1220">
        <v>1</v>
      </c>
      <c r="O1220">
        <v>0</v>
      </c>
      <c r="P1220">
        <v>1.42</v>
      </c>
      <c r="Q1220">
        <v>7.6</v>
      </c>
      <c r="R1220">
        <v>4.26</v>
      </c>
      <c r="S1220">
        <v>4.33</v>
      </c>
      <c r="T1220">
        <v>0</v>
      </c>
      <c r="U1220">
        <v>0.1</v>
      </c>
    </row>
    <row r="1221" spans="1:21" x14ac:dyDescent="0.25">
      <c r="A1221">
        <v>14527</v>
      </c>
      <c r="B1221" t="s">
        <v>6958</v>
      </c>
      <c r="C1221" t="s">
        <v>20884</v>
      </c>
      <c r="D1221">
        <v>3</v>
      </c>
      <c r="E1221">
        <v>5</v>
      </c>
      <c r="F1221">
        <v>4.41</v>
      </c>
      <c r="G1221">
        <v>11</v>
      </c>
      <c r="H1221">
        <v>11</v>
      </c>
      <c r="I1221">
        <v>0</v>
      </c>
      <c r="J1221">
        <v>64</v>
      </c>
      <c r="K1221">
        <v>64</v>
      </c>
      <c r="L1221">
        <v>32</v>
      </c>
      <c r="M1221">
        <v>8</v>
      </c>
      <c r="N1221">
        <v>54</v>
      </c>
      <c r="O1221">
        <v>26</v>
      </c>
      <c r="P1221">
        <v>1.41</v>
      </c>
      <c r="Q1221">
        <v>7.51</v>
      </c>
      <c r="R1221">
        <v>3.67</v>
      </c>
      <c r="S1221">
        <v>4.33</v>
      </c>
      <c r="T1221">
        <v>0.6</v>
      </c>
      <c r="U1221">
        <v>0.4</v>
      </c>
    </row>
    <row r="1222" spans="1:21" x14ac:dyDescent="0.25">
      <c r="A1222" t="s">
        <v>10017</v>
      </c>
      <c r="B1222" t="s">
        <v>282</v>
      </c>
      <c r="C1222" t="s">
        <v>1</v>
      </c>
      <c r="D1222">
        <v>0</v>
      </c>
      <c r="E1222">
        <v>0</v>
      </c>
      <c r="F1222">
        <v>4.21</v>
      </c>
      <c r="G1222">
        <v>0</v>
      </c>
      <c r="H1222">
        <v>1</v>
      </c>
      <c r="I1222">
        <v>0</v>
      </c>
      <c r="J1222">
        <v>1</v>
      </c>
      <c r="K1222">
        <v>1</v>
      </c>
      <c r="L1222">
        <v>0</v>
      </c>
      <c r="M1222">
        <v>0</v>
      </c>
      <c r="N1222">
        <v>1</v>
      </c>
      <c r="O1222">
        <v>0</v>
      </c>
      <c r="P1222">
        <v>1.41</v>
      </c>
      <c r="Q1222">
        <v>7.66</v>
      </c>
      <c r="R1222">
        <v>4.03</v>
      </c>
      <c r="S1222">
        <v>4.33</v>
      </c>
      <c r="T1222">
        <v>0</v>
      </c>
      <c r="U1222">
        <v>-0.1</v>
      </c>
    </row>
    <row r="1223" spans="1:21" x14ac:dyDescent="0.25">
      <c r="A1223" t="s">
        <v>8951</v>
      </c>
      <c r="B1223" t="s">
        <v>8952</v>
      </c>
      <c r="C1223" t="s">
        <v>20878</v>
      </c>
      <c r="D1223">
        <v>0</v>
      </c>
      <c r="E1223">
        <v>0</v>
      </c>
      <c r="F1223">
        <v>4.32</v>
      </c>
      <c r="G1223">
        <v>0</v>
      </c>
      <c r="H1223">
        <v>1</v>
      </c>
      <c r="I1223">
        <v>0</v>
      </c>
      <c r="J1223">
        <v>1</v>
      </c>
      <c r="K1223">
        <v>1</v>
      </c>
      <c r="L1223">
        <v>0</v>
      </c>
      <c r="M1223">
        <v>0</v>
      </c>
      <c r="N1223">
        <v>1</v>
      </c>
      <c r="O1223">
        <v>0</v>
      </c>
      <c r="P1223">
        <v>1.4</v>
      </c>
      <c r="Q1223">
        <v>6.8</v>
      </c>
      <c r="R1223">
        <v>3.27</v>
      </c>
      <c r="S1223">
        <v>4.33</v>
      </c>
      <c r="T1223">
        <v>0</v>
      </c>
      <c r="U1223">
        <v>0</v>
      </c>
    </row>
    <row r="1224" spans="1:21" x14ac:dyDescent="0.25">
      <c r="A1224" t="s">
        <v>1480</v>
      </c>
      <c r="B1224" t="s">
        <v>1481</v>
      </c>
      <c r="C1224" t="s">
        <v>20881</v>
      </c>
      <c r="D1224">
        <v>0</v>
      </c>
      <c r="E1224">
        <v>0</v>
      </c>
      <c r="F1224">
        <v>4.13</v>
      </c>
      <c r="G1224">
        <v>0</v>
      </c>
      <c r="H1224">
        <v>10</v>
      </c>
      <c r="I1224">
        <v>0</v>
      </c>
      <c r="J1224">
        <v>10</v>
      </c>
      <c r="K1224">
        <v>10</v>
      </c>
      <c r="L1224">
        <v>5</v>
      </c>
      <c r="M1224">
        <v>1</v>
      </c>
      <c r="N1224">
        <v>8</v>
      </c>
      <c r="O1224">
        <v>4</v>
      </c>
      <c r="P1224">
        <v>1.41</v>
      </c>
      <c r="Q1224">
        <v>7.4</v>
      </c>
      <c r="R1224">
        <v>4.01</v>
      </c>
      <c r="S1224">
        <v>4.33</v>
      </c>
      <c r="T1224">
        <v>0</v>
      </c>
      <c r="U1224">
        <v>0</v>
      </c>
    </row>
    <row r="1225" spans="1:21" x14ac:dyDescent="0.25">
      <c r="A1225" t="s">
        <v>8378</v>
      </c>
      <c r="B1225" t="s">
        <v>8379</v>
      </c>
      <c r="C1225" t="s">
        <v>20895</v>
      </c>
      <c r="D1225">
        <v>0</v>
      </c>
      <c r="E1225">
        <v>0</v>
      </c>
      <c r="F1225">
        <v>4.12</v>
      </c>
      <c r="G1225">
        <v>0</v>
      </c>
      <c r="H1225">
        <v>1</v>
      </c>
      <c r="I1225">
        <v>0</v>
      </c>
      <c r="J1225">
        <v>1</v>
      </c>
      <c r="K1225">
        <v>1</v>
      </c>
      <c r="L1225">
        <v>0</v>
      </c>
      <c r="M1225">
        <v>0</v>
      </c>
      <c r="N1225">
        <v>1</v>
      </c>
      <c r="O1225">
        <v>0</v>
      </c>
      <c r="P1225">
        <v>1.41</v>
      </c>
      <c r="Q1225">
        <v>7.61</v>
      </c>
      <c r="R1225">
        <v>4.2</v>
      </c>
      <c r="S1225">
        <v>4.33</v>
      </c>
      <c r="T1225">
        <v>0</v>
      </c>
      <c r="U1225">
        <v>0.1</v>
      </c>
    </row>
    <row r="1226" spans="1:21" x14ac:dyDescent="0.25">
      <c r="A1226" t="s">
        <v>8371</v>
      </c>
      <c r="B1226" t="s">
        <v>8372</v>
      </c>
      <c r="C1226" t="s">
        <v>20867</v>
      </c>
      <c r="D1226">
        <v>0</v>
      </c>
      <c r="E1226">
        <v>0</v>
      </c>
      <c r="F1226">
        <v>4.29</v>
      </c>
      <c r="G1226">
        <v>0</v>
      </c>
      <c r="H1226">
        <v>0</v>
      </c>
      <c r="I1226">
        <v>0</v>
      </c>
      <c r="J1226">
        <v>1</v>
      </c>
      <c r="K1226">
        <v>1</v>
      </c>
      <c r="L1226">
        <v>0</v>
      </c>
      <c r="M1226">
        <v>0</v>
      </c>
      <c r="N1226">
        <v>1</v>
      </c>
      <c r="O1226">
        <v>0</v>
      </c>
      <c r="P1226">
        <v>1.34</v>
      </c>
      <c r="Q1226">
        <v>5.35</v>
      </c>
      <c r="R1226">
        <v>2.29</v>
      </c>
      <c r="S1226">
        <v>4.33</v>
      </c>
      <c r="T1226">
        <v>0</v>
      </c>
      <c r="U1226">
        <v>0</v>
      </c>
    </row>
    <row r="1227" spans="1:21" x14ac:dyDescent="0.25">
      <c r="A1227" t="s">
        <v>8490</v>
      </c>
      <c r="B1227" t="s">
        <v>8491</v>
      </c>
      <c r="C1227" t="s">
        <v>20889</v>
      </c>
      <c r="D1227">
        <v>0</v>
      </c>
      <c r="E1227">
        <v>0</v>
      </c>
      <c r="F1227">
        <v>4.13</v>
      </c>
      <c r="G1227">
        <v>0</v>
      </c>
      <c r="H1227">
        <v>1</v>
      </c>
      <c r="I1227">
        <v>0</v>
      </c>
      <c r="J1227">
        <v>1</v>
      </c>
      <c r="K1227">
        <v>1</v>
      </c>
      <c r="L1227">
        <v>0</v>
      </c>
      <c r="M1227">
        <v>0</v>
      </c>
      <c r="N1227">
        <v>1</v>
      </c>
      <c r="O1227">
        <v>0</v>
      </c>
      <c r="P1227">
        <v>1.34</v>
      </c>
      <c r="Q1227">
        <v>6.72</v>
      </c>
      <c r="R1227">
        <v>3.05</v>
      </c>
      <c r="S1227">
        <v>4.33</v>
      </c>
      <c r="T1227">
        <v>0</v>
      </c>
      <c r="U1227">
        <v>0.1</v>
      </c>
    </row>
    <row r="1228" spans="1:21" x14ac:dyDescent="0.25">
      <c r="A1228">
        <v>7183</v>
      </c>
      <c r="B1228" t="s">
        <v>9549</v>
      </c>
      <c r="C1228" t="s">
        <v>20892</v>
      </c>
      <c r="D1228">
        <v>0</v>
      </c>
      <c r="E1228">
        <v>0</v>
      </c>
      <c r="F1228">
        <v>4.17</v>
      </c>
      <c r="G1228">
        <v>0</v>
      </c>
      <c r="H1228">
        <v>1</v>
      </c>
      <c r="I1228">
        <v>0</v>
      </c>
      <c r="J1228">
        <v>1</v>
      </c>
      <c r="K1228">
        <v>1</v>
      </c>
      <c r="L1228">
        <v>0</v>
      </c>
      <c r="M1228">
        <v>0</v>
      </c>
      <c r="N1228">
        <v>1</v>
      </c>
      <c r="O1228">
        <v>0</v>
      </c>
      <c r="P1228">
        <v>1.36</v>
      </c>
      <c r="Q1228">
        <v>7.79</v>
      </c>
      <c r="R1228">
        <v>3.57</v>
      </c>
      <c r="S1228">
        <v>4.33</v>
      </c>
      <c r="T1228">
        <v>0</v>
      </c>
      <c r="U1228">
        <v>-0.1</v>
      </c>
    </row>
    <row r="1229" spans="1:21" x14ac:dyDescent="0.25">
      <c r="A1229" t="s">
        <v>6284</v>
      </c>
      <c r="B1229" t="s">
        <v>4130</v>
      </c>
      <c r="C1229" t="s">
        <v>20871</v>
      </c>
      <c r="D1229">
        <v>0</v>
      </c>
      <c r="E1229">
        <v>0</v>
      </c>
      <c r="F1229">
        <v>4.33</v>
      </c>
      <c r="G1229">
        <v>0</v>
      </c>
      <c r="H1229">
        <v>0</v>
      </c>
      <c r="I1229">
        <v>0</v>
      </c>
      <c r="J1229">
        <v>1</v>
      </c>
      <c r="K1229">
        <v>1</v>
      </c>
      <c r="L1229">
        <v>0</v>
      </c>
      <c r="M1229">
        <v>0</v>
      </c>
      <c r="N1229">
        <v>1</v>
      </c>
      <c r="O1229">
        <v>0</v>
      </c>
      <c r="P1229">
        <v>1.37</v>
      </c>
      <c r="Q1229">
        <v>5.92</v>
      </c>
      <c r="R1229">
        <v>2.84</v>
      </c>
      <c r="S1229">
        <v>4.33</v>
      </c>
      <c r="T1229">
        <v>0</v>
      </c>
      <c r="U1229">
        <v>0</v>
      </c>
    </row>
    <row r="1230" spans="1:21" x14ac:dyDescent="0.25">
      <c r="A1230" t="s">
        <v>9767</v>
      </c>
      <c r="B1230" t="s">
        <v>9768</v>
      </c>
      <c r="C1230" t="s">
        <v>20876</v>
      </c>
      <c r="D1230">
        <v>0</v>
      </c>
      <c r="E1230">
        <v>0</v>
      </c>
      <c r="F1230">
        <v>4.16</v>
      </c>
      <c r="G1230">
        <v>0</v>
      </c>
      <c r="H1230">
        <v>1</v>
      </c>
      <c r="I1230">
        <v>0</v>
      </c>
      <c r="J1230">
        <v>1</v>
      </c>
      <c r="K1230">
        <v>1</v>
      </c>
      <c r="L1230">
        <v>0</v>
      </c>
      <c r="M1230">
        <v>0</v>
      </c>
      <c r="N1230">
        <v>1</v>
      </c>
      <c r="O1230">
        <v>0</v>
      </c>
      <c r="P1230">
        <v>1.39</v>
      </c>
      <c r="Q1230">
        <v>7.23</v>
      </c>
      <c r="R1230">
        <v>3.73</v>
      </c>
      <c r="S1230">
        <v>4.33</v>
      </c>
      <c r="T1230">
        <v>0</v>
      </c>
      <c r="U1230">
        <v>-0.1</v>
      </c>
    </row>
    <row r="1231" spans="1:21" x14ac:dyDescent="0.25">
      <c r="A1231" t="s">
        <v>22826</v>
      </c>
      <c r="B1231" t="s">
        <v>22827</v>
      </c>
      <c r="C1231" t="s">
        <v>20879</v>
      </c>
      <c r="D1231">
        <v>0</v>
      </c>
      <c r="E1231">
        <v>0</v>
      </c>
      <c r="F1231">
        <v>4.42</v>
      </c>
      <c r="G1231">
        <v>0</v>
      </c>
      <c r="H1231">
        <v>0</v>
      </c>
      <c r="I1231">
        <v>0</v>
      </c>
      <c r="J1231">
        <v>1</v>
      </c>
      <c r="K1231">
        <v>1</v>
      </c>
      <c r="L1231">
        <v>0</v>
      </c>
      <c r="M1231">
        <v>0</v>
      </c>
      <c r="N1231">
        <v>1</v>
      </c>
      <c r="O1231">
        <v>0</v>
      </c>
      <c r="P1231">
        <v>1.38</v>
      </c>
      <c r="Q1231">
        <v>6.96</v>
      </c>
      <c r="R1231">
        <v>2.82</v>
      </c>
      <c r="S1231">
        <v>4.33</v>
      </c>
      <c r="T1231">
        <v>0</v>
      </c>
      <c r="U1231">
        <v>0</v>
      </c>
    </row>
    <row r="1232" spans="1:21" x14ac:dyDescent="0.25">
      <c r="A1232">
        <v>8011</v>
      </c>
      <c r="B1232" t="s">
        <v>10093</v>
      </c>
      <c r="C1232" t="s">
        <v>20874</v>
      </c>
      <c r="D1232">
        <v>0</v>
      </c>
      <c r="E1232">
        <v>0</v>
      </c>
      <c r="F1232">
        <v>4.3099999999999996</v>
      </c>
      <c r="G1232">
        <v>0</v>
      </c>
      <c r="H1232">
        <v>0</v>
      </c>
      <c r="I1232">
        <v>0</v>
      </c>
      <c r="J1232">
        <v>1</v>
      </c>
      <c r="K1232">
        <v>1</v>
      </c>
      <c r="L1232">
        <v>0</v>
      </c>
      <c r="M1232">
        <v>0</v>
      </c>
      <c r="N1232">
        <v>1</v>
      </c>
      <c r="O1232">
        <v>0</v>
      </c>
      <c r="P1232">
        <v>1.32</v>
      </c>
      <c r="Q1232">
        <v>6.11</v>
      </c>
      <c r="R1232">
        <v>2.29</v>
      </c>
      <c r="S1232">
        <v>4.34</v>
      </c>
      <c r="T1232">
        <v>0</v>
      </c>
      <c r="U1232">
        <v>0</v>
      </c>
    </row>
    <row r="1233" spans="1:21" x14ac:dyDescent="0.25">
      <c r="A1233" t="s">
        <v>8223</v>
      </c>
      <c r="B1233" t="s">
        <v>8224</v>
      </c>
      <c r="C1233" t="s">
        <v>20871</v>
      </c>
      <c r="D1233">
        <v>0</v>
      </c>
      <c r="E1233">
        <v>0</v>
      </c>
      <c r="F1233">
        <v>4.24</v>
      </c>
      <c r="G1233">
        <v>0</v>
      </c>
      <c r="H1233">
        <v>1</v>
      </c>
      <c r="I1233">
        <v>0</v>
      </c>
      <c r="J1233">
        <v>1</v>
      </c>
      <c r="K1233">
        <v>1</v>
      </c>
      <c r="L1233">
        <v>0</v>
      </c>
      <c r="M1233">
        <v>0</v>
      </c>
      <c r="N1233">
        <v>1</v>
      </c>
      <c r="O1233">
        <v>0</v>
      </c>
      <c r="P1233">
        <v>1.41</v>
      </c>
      <c r="Q1233">
        <v>6.51</v>
      </c>
      <c r="R1233">
        <v>3.56</v>
      </c>
      <c r="S1233">
        <v>4.34</v>
      </c>
      <c r="T1233">
        <v>0</v>
      </c>
      <c r="U1233">
        <v>-0.1</v>
      </c>
    </row>
    <row r="1234" spans="1:21" x14ac:dyDescent="0.25">
      <c r="A1234">
        <v>6435</v>
      </c>
      <c r="B1234" t="s">
        <v>10614</v>
      </c>
      <c r="C1234" t="s">
        <v>20882</v>
      </c>
      <c r="D1234">
        <v>3</v>
      </c>
      <c r="E1234">
        <v>4</v>
      </c>
      <c r="F1234">
        <v>4.13</v>
      </c>
      <c r="G1234">
        <v>5</v>
      </c>
      <c r="H1234">
        <v>40</v>
      </c>
      <c r="I1234">
        <v>0</v>
      </c>
      <c r="J1234">
        <v>63</v>
      </c>
      <c r="K1234">
        <v>67</v>
      </c>
      <c r="L1234">
        <v>29</v>
      </c>
      <c r="M1234">
        <v>8</v>
      </c>
      <c r="N1234">
        <v>43</v>
      </c>
      <c r="O1234">
        <v>15</v>
      </c>
      <c r="P1234">
        <v>1.3</v>
      </c>
      <c r="Q1234">
        <v>6.12</v>
      </c>
      <c r="R1234">
        <v>2.14</v>
      </c>
      <c r="S1234">
        <v>4.34</v>
      </c>
      <c r="T1234">
        <v>0.3</v>
      </c>
      <c r="U1234">
        <v>0.5</v>
      </c>
    </row>
    <row r="1235" spans="1:21" x14ac:dyDescent="0.25">
      <c r="A1235" t="s">
        <v>7210</v>
      </c>
      <c r="B1235" t="s">
        <v>7211</v>
      </c>
      <c r="C1235" t="s">
        <v>20866</v>
      </c>
      <c r="D1235">
        <v>0</v>
      </c>
      <c r="E1235">
        <v>0</v>
      </c>
      <c r="F1235">
        <v>4.3</v>
      </c>
      <c r="G1235">
        <v>0</v>
      </c>
      <c r="H1235">
        <v>1</v>
      </c>
      <c r="I1235">
        <v>0</v>
      </c>
      <c r="J1235">
        <v>1</v>
      </c>
      <c r="K1235">
        <v>1</v>
      </c>
      <c r="L1235">
        <v>0</v>
      </c>
      <c r="M1235">
        <v>0</v>
      </c>
      <c r="N1235">
        <v>1</v>
      </c>
      <c r="O1235">
        <v>0</v>
      </c>
      <c r="P1235">
        <v>1.43</v>
      </c>
      <c r="Q1235">
        <v>6.86</v>
      </c>
      <c r="R1235">
        <v>3.64</v>
      </c>
      <c r="S1235">
        <v>4.34</v>
      </c>
      <c r="T1235">
        <v>0</v>
      </c>
      <c r="U1235">
        <v>-0.1</v>
      </c>
    </row>
    <row r="1236" spans="1:21" x14ac:dyDescent="0.25">
      <c r="A1236" t="s">
        <v>8335</v>
      </c>
      <c r="B1236" t="s">
        <v>8336</v>
      </c>
      <c r="C1236" t="s">
        <v>20885</v>
      </c>
      <c r="D1236">
        <v>0</v>
      </c>
      <c r="E1236">
        <v>0</v>
      </c>
      <c r="F1236">
        <v>4.2699999999999996</v>
      </c>
      <c r="G1236">
        <v>0</v>
      </c>
      <c r="H1236">
        <v>1</v>
      </c>
      <c r="I1236">
        <v>0</v>
      </c>
      <c r="J1236">
        <v>1</v>
      </c>
      <c r="K1236">
        <v>1</v>
      </c>
      <c r="L1236">
        <v>0</v>
      </c>
      <c r="M1236">
        <v>0</v>
      </c>
      <c r="N1236">
        <v>1</v>
      </c>
      <c r="O1236">
        <v>0</v>
      </c>
      <c r="P1236">
        <v>1.37</v>
      </c>
      <c r="Q1236">
        <v>6.07</v>
      </c>
      <c r="R1236">
        <v>2.85</v>
      </c>
      <c r="S1236">
        <v>4.34</v>
      </c>
      <c r="T1236">
        <v>0</v>
      </c>
      <c r="U1236">
        <v>-0.1</v>
      </c>
    </row>
    <row r="1237" spans="1:21" x14ac:dyDescent="0.25">
      <c r="A1237" t="s">
        <v>10334</v>
      </c>
      <c r="B1237" t="s">
        <v>10335</v>
      </c>
      <c r="C1237" t="s">
        <v>20885</v>
      </c>
      <c r="D1237">
        <v>0</v>
      </c>
      <c r="E1237">
        <v>0</v>
      </c>
      <c r="F1237">
        <v>4.2699999999999996</v>
      </c>
      <c r="G1237">
        <v>0</v>
      </c>
      <c r="H1237">
        <v>1</v>
      </c>
      <c r="I1237">
        <v>0</v>
      </c>
      <c r="J1237">
        <v>1</v>
      </c>
      <c r="K1237">
        <v>1</v>
      </c>
      <c r="L1237">
        <v>0</v>
      </c>
      <c r="M1237">
        <v>0</v>
      </c>
      <c r="N1237">
        <v>1</v>
      </c>
      <c r="O1237">
        <v>0</v>
      </c>
      <c r="P1237">
        <v>1.44</v>
      </c>
      <c r="Q1237">
        <v>7.08</v>
      </c>
      <c r="R1237">
        <v>4</v>
      </c>
      <c r="S1237">
        <v>4.34</v>
      </c>
      <c r="T1237">
        <v>0</v>
      </c>
      <c r="U1237">
        <v>-0.1</v>
      </c>
    </row>
    <row r="1238" spans="1:21" x14ac:dyDescent="0.25">
      <c r="A1238" t="s">
        <v>8399</v>
      </c>
      <c r="B1238" t="s">
        <v>8400</v>
      </c>
      <c r="C1238" t="s">
        <v>20891</v>
      </c>
      <c r="D1238">
        <v>0</v>
      </c>
      <c r="E1238">
        <v>0</v>
      </c>
      <c r="F1238">
        <v>4.3600000000000003</v>
      </c>
      <c r="G1238">
        <v>0</v>
      </c>
      <c r="H1238">
        <v>1</v>
      </c>
      <c r="I1238">
        <v>0</v>
      </c>
      <c r="J1238">
        <v>1</v>
      </c>
      <c r="K1238">
        <v>1</v>
      </c>
      <c r="L1238">
        <v>0</v>
      </c>
      <c r="M1238">
        <v>0</v>
      </c>
      <c r="N1238">
        <v>1</v>
      </c>
      <c r="O1238">
        <v>1</v>
      </c>
      <c r="P1238">
        <v>1.48</v>
      </c>
      <c r="Q1238">
        <v>8.2899999999999991</v>
      </c>
      <c r="R1238">
        <v>4.9800000000000004</v>
      </c>
      <c r="S1238">
        <v>4.34</v>
      </c>
      <c r="T1238">
        <v>0</v>
      </c>
      <c r="U1238">
        <v>-0.1</v>
      </c>
    </row>
    <row r="1239" spans="1:21" x14ac:dyDescent="0.25">
      <c r="A1239" t="s">
        <v>8236</v>
      </c>
      <c r="B1239" t="s">
        <v>8237</v>
      </c>
      <c r="C1239" t="s">
        <v>20893</v>
      </c>
      <c r="D1239">
        <v>0</v>
      </c>
      <c r="E1239">
        <v>0</v>
      </c>
      <c r="F1239">
        <v>4.24</v>
      </c>
      <c r="G1239">
        <v>0</v>
      </c>
      <c r="H1239">
        <v>1</v>
      </c>
      <c r="I1239">
        <v>0</v>
      </c>
      <c r="J1239">
        <v>1</v>
      </c>
      <c r="K1239">
        <v>1</v>
      </c>
      <c r="L1239">
        <v>0</v>
      </c>
      <c r="M1239">
        <v>0</v>
      </c>
      <c r="N1239">
        <v>1</v>
      </c>
      <c r="O1239">
        <v>0</v>
      </c>
      <c r="P1239">
        <v>1.39</v>
      </c>
      <c r="Q1239">
        <v>6.68</v>
      </c>
      <c r="R1239">
        <v>3.38</v>
      </c>
      <c r="S1239">
        <v>4.34</v>
      </c>
      <c r="T1239">
        <v>0</v>
      </c>
      <c r="U1239">
        <v>-0.1</v>
      </c>
    </row>
    <row r="1240" spans="1:21" x14ac:dyDescent="0.25">
      <c r="A1240" t="s">
        <v>9776</v>
      </c>
      <c r="B1240" t="s">
        <v>9777</v>
      </c>
      <c r="C1240" t="s">
        <v>20892</v>
      </c>
      <c r="D1240">
        <v>0</v>
      </c>
      <c r="E1240">
        <v>1</v>
      </c>
      <c r="F1240">
        <v>4.29</v>
      </c>
      <c r="G1240">
        <v>2</v>
      </c>
      <c r="H1240">
        <v>2</v>
      </c>
      <c r="I1240">
        <v>0</v>
      </c>
      <c r="J1240">
        <v>9</v>
      </c>
      <c r="K1240">
        <v>9</v>
      </c>
      <c r="L1240">
        <v>4</v>
      </c>
      <c r="M1240">
        <v>1</v>
      </c>
      <c r="N1240">
        <v>7</v>
      </c>
      <c r="O1240">
        <v>3</v>
      </c>
      <c r="P1240">
        <v>1.35</v>
      </c>
      <c r="Q1240">
        <v>7.27</v>
      </c>
      <c r="R1240">
        <v>3.23</v>
      </c>
      <c r="S1240">
        <v>4.34</v>
      </c>
      <c r="T1240">
        <v>0.1</v>
      </c>
      <c r="U1240">
        <v>0</v>
      </c>
    </row>
    <row r="1241" spans="1:21" x14ac:dyDescent="0.25">
      <c r="A1241" t="s">
        <v>8142</v>
      </c>
      <c r="B1241" t="s">
        <v>8143</v>
      </c>
      <c r="C1241" t="s">
        <v>20887</v>
      </c>
      <c r="D1241">
        <v>0</v>
      </c>
      <c r="E1241">
        <v>0</v>
      </c>
      <c r="F1241">
        <v>4.2</v>
      </c>
      <c r="G1241">
        <v>0</v>
      </c>
      <c r="H1241">
        <v>0</v>
      </c>
      <c r="I1241">
        <v>0</v>
      </c>
      <c r="J1241">
        <v>1</v>
      </c>
      <c r="K1241">
        <v>1</v>
      </c>
      <c r="L1241">
        <v>0</v>
      </c>
      <c r="M1241">
        <v>0</v>
      </c>
      <c r="N1241">
        <v>1</v>
      </c>
      <c r="O1241">
        <v>0</v>
      </c>
      <c r="P1241">
        <v>1.33</v>
      </c>
      <c r="Q1241">
        <v>6.43</v>
      </c>
      <c r="R1241">
        <v>2.8</v>
      </c>
      <c r="S1241">
        <v>4.34</v>
      </c>
      <c r="T1241">
        <v>0</v>
      </c>
      <c r="U1241">
        <v>0</v>
      </c>
    </row>
    <row r="1242" spans="1:21" x14ac:dyDescent="0.25">
      <c r="A1242" t="s">
        <v>8276</v>
      </c>
      <c r="B1242" t="s">
        <v>8277</v>
      </c>
      <c r="C1242" t="s">
        <v>20875</v>
      </c>
      <c r="D1242">
        <v>0</v>
      </c>
      <c r="E1242">
        <v>0</v>
      </c>
      <c r="F1242">
        <v>4.26</v>
      </c>
      <c r="G1242">
        <v>0</v>
      </c>
      <c r="H1242">
        <v>1</v>
      </c>
      <c r="I1242">
        <v>0</v>
      </c>
      <c r="J1242">
        <v>1</v>
      </c>
      <c r="K1242">
        <v>1</v>
      </c>
      <c r="L1242">
        <v>0</v>
      </c>
      <c r="M1242">
        <v>0</v>
      </c>
      <c r="N1242">
        <v>1</v>
      </c>
      <c r="O1242">
        <v>0</v>
      </c>
      <c r="P1242">
        <v>1.42</v>
      </c>
      <c r="Q1242">
        <v>8.36</v>
      </c>
      <c r="R1242">
        <v>4.3099999999999996</v>
      </c>
      <c r="S1242">
        <v>4.34</v>
      </c>
      <c r="T1242">
        <v>0</v>
      </c>
      <c r="U1242">
        <v>0</v>
      </c>
    </row>
    <row r="1243" spans="1:21" x14ac:dyDescent="0.25">
      <c r="A1243" t="s">
        <v>9171</v>
      </c>
      <c r="B1243" t="s">
        <v>9172</v>
      </c>
      <c r="C1243" t="s">
        <v>20885</v>
      </c>
      <c r="D1243">
        <v>0</v>
      </c>
      <c r="E1243">
        <v>0</v>
      </c>
      <c r="F1243">
        <v>4.3099999999999996</v>
      </c>
      <c r="G1243">
        <v>0</v>
      </c>
      <c r="H1243">
        <v>0</v>
      </c>
      <c r="I1243">
        <v>0</v>
      </c>
      <c r="J1243">
        <v>1</v>
      </c>
      <c r="K1243">
        <v>1</v>
      </c>
      <c r="L1243">
        <v>0</v>
      </c>
      <c r="M1243">
        <v>0</v>
      </c>
      <c r="N1243">
        <v>1</v>
      </c>
      <c r="O1243">
        <v>0</v>
      </c>
      <c r="P1243">
        <v>1.35</v>
      </c>
      <c r="Q1243">
        <v>5.32</v>
      </c>
      <c r="R1243">
        <v>2.35</v>
      </c>
      <c r="S1243">
        <v>4.34</v>
      </c>
      <c r="T1243">
        <v>0</v>
      </c>
      <c r="U1243">
        <v>0</v>
      </c>
    </row>
    <row r="1244" spans="1:21" x14ac:dyDescent="0.25">
      <c r="A1244">
        <v>11428</v>
      </c>
      <c r="B1244" t="s">
        <v>9908</v>
      </c>
      <c r="C1244" t="s">
        <v>20881</v>
      </c>
      <c r="D1244">
        <v>1</v>
      </c>
      <c r="E1244">
        <v>1</v>
      </c>
      <c r="F1244">
        <v>4.26</v>
      </c>
      <c r="G1244">
        <v>2</v>
      </c>
      <c r="H1244">
        <v>2</v>
      </c>
      <c r="I1244">
        <v>0</v>
      </c>
      <c r="J1244">
        <v>9</v>
      </c>
      <c r="K1244">
        <v>9</v>
      </c>
      <c r="L1244">
        <v>4</v>
      </c>
      <c r="M1244">
        <v>1</v>
      </c>
      <c r="N1244">
        <v>7</v>
      </c>
      <c r="O1244">
        <v>3</v>
      </c>
      <c r="P1244">
        <v>1.36</v>
      </c>
      <c r="Q1244">
        <v>6.88</v>
      </c>
      <c r="R1244">
        <v>3.07</v>
      </c>
      <c r="S1244">
        <v>4.34</v>
      </c>
      <c r="T1244">
        <v>0.1</v>
      </c>
      <c r="U1244">
        <v>0.1</v>
      </c>
    </row>
    <row r="1245" spans="1:21" x14ac:dyDescent="0.25">
      <c r="A1245" t="s">
        <v>9150</v>
      </c>
      <c r="B1245" t="s">
        <v>9151</v>
      </c>
      <c r="C1245" t="s">
        <v>20886</v>
      </c>
      <c r="D1245">
        <v>0</v>
      </c>
      <c r="E1245">
        <v>0</v>
      </c>
      <c r="F1245">
        <v>4.18</v>
      </c>
      <c r="G1245">
        <v>0</v>
      </c>
      <c r="H1245">
        <v>1</v>
      </c>
      <c r="I1245">
        <v>0</v>
      </c>
      <c r="J1245">
        <v>1</v>
      </c>
      <c r="K1245">
        <v>1</v>
      </c>
      <c r="L1245">
        <v>0</v>
      </c>
      <c r="M1245">
        <v>0</v>
      </c>
      <c r="N1245">
        <v>1</v>
      </c>
      <c r="O1245">
        <v>0</v>
      </c>
      <c r="P1245">
        <v>1.39</v>
      </c>
      <c r="Q1245">
        <v>7.76</v>
      </c>
      <c r="R1245">
        <v>3.86</v>
      </c>
      <c r="S1245">
        <v>4.34</v>
      </c>
      <c r="T1245">
        <v>0</v>
      </c>
      <c r="U1245">
        <v>0</v>
      </c>
    </row>
    <row r="1246" spans="1:21" x14ac:dyDescent="0.25">
      <c r="A1246" t="s">
        <v>8348</v>
      </c>
      <c r="B1246" t="s">
        <v>8349</v>
      </c>
      <c r="C1246" t="s">
        <v>20888</v>
      </c>
      <c r="D1246">
        <v>1</v>
      </c>
      <c r="E1246">
        <v>1</v>
      </c>
      <c r="F1246">
        <v>4.08</v>
      </c>
      <c r="G1246">
        <v>0</v>
      </c>
      <c r="H1246">
        <v>15</v>
      </c>
      <c r="I1246">
        <v>0</v>
      </c>
      <c r="J1246">
        <v>15</v>
      </c>
      <c r="K1246">
        <v>13</v>
      </c>
      <c r="L1246">
        <v>7</v>
      </c>
      <c r="M1246">
        <v>1</v>
      </c>
      <c r="N1246">
        <v>14</v>
      </c>
      <c r="O1246">
        <v>8</v>
      </c>
      <c r="P1246">
        <v>1.44</v>
      </c>
      <c r="Q1246">
        <v>8.24</v>
      </c>
      <c r="R1246">
        <v>4.9000000000000004</v>
      </c>
      <c r="S1246">
        <v>4.34</v>
      </c>
      <c r="T1246">
        <v>0</v>
      </c>
      <c r="U1246">
        <v>0.1</v>
      </c>
    </row>
    <row r="1247" spans="1:21" x14ac:dyDescent="0.25">
      <c r="A1247" t="s">
        <v>7271</v>
      </c>
      <c r="B1247" t="s">
        <v>7272</v>
      </c>
      <c r="C1247" t="s">
        <v>20878</v>
      </c>
      <c r="D1247">
        <v>0</v>
      </c>
      <c r="E1247">
        <v>0</v>
      </c>
      <c r="F1247">
        <v>4.3499999999999996</v>
      </c>
      <c r="G1247">
        <v>0</v>
      </c>
      <c r="H1247">
        <v>1</v>
      </c>
      <c r="I1247">
        <v>0</v>
      </c>
      <c r="J1247">
        <v>1</v>
      </c>
      <c r="K1247">
        <v>1</v>
      </c>
      <c r="L1247">
        <v>0</v>
      </c>
      <c r="M1247">
        <v>0</v>
      </c>
      <c r="N1247">
        <v>1</v>
      </c>
      <c r="O1247">
        <v>0</v>
      </c>
      <c r="P1247">
        <v>1.44</v>
      </c>
      <c r="Q1247">
        <v>7.46</v>
      </c>
      <c r="R1247">
        <v>4.05</v>
      </c>
      <c r="S1247">
        <v>4.34</v>
      </c>
      <c r="T1247">
        <v>0</v>
      </c>
      <c r="U1247">
        <v>0</v>
      </c>
    </row>
    <row r="1248" spans="1:21" x14ac:dyDescent="0.25">
      <c r="A1248" t="s">
        <v>7306</v>
      </c>
      <c r="B1248" t="s">
        <v>7307</v>
      </c>
      <c r="C1248" t="s">
        <v>1</v>
      </c>
      <c r="D1248">
        <v>0</v>
      </c>
      <c r="E1248">
        <v>0</v>
      </c>
      <c r="F1248">
        <v>4.2300000000000004</v>
      </c>
      <c r="G1248">
        <v>0</v>
      </c>
      <c r="H1248">
        <v>1</v>
      </c>
      <c r="I1248">
        <v>0</v>
      </c>
      <c r="J1248">
        <v>1</v>
      </c>
      <c r="K1248">
        <v>1</v>
      </c>
      <c r="L1248">
        <v>0</v>
      </c>
      <c r="M1248">
        <v>0</v>
      </c>
      <c r="N1248">
        <v>1</v>
      </c>
      <c r="O1248">
        <v>0</v>
      </c>
      <c r="P1248">
        <v>1.41</v>
      </c>
      <c r="Q1248">
        <v>7.44</v>
      </c>
      <c r="R1248">
        <v>3.91</v>
      </c>
      <c r="S1248">
        <v>4.34</v>
      </c>
      <c r="T1248">
        <v>0</v>
      </c>
      <c r="U1248">
        <v>-0.1</v>
      </c>
    </row>
    <row r="1249" spans="1:21" x14ac:dyDescent="0.25">
      <c r="A1249">
        <v>4530</v>
      </c>
      <c r="B1249" t="s">
        <v>22828</v>
      </c>
      <c r="C1249" t="s">
        <v>20885</v>
      </c>
      <c r="D1249">
        <v>1</v>
      </c>
      <c r="E1249">
        <v>1</v>
      </c>
      <c r="F1249">
        <v>4.22</v>
      </c>
      <c r="G1249">
        <v>0</v>
      </c>
      <c r="H1249">
        <v>25</v>
      </c>
      <c r="I1249">
        <v>0</v>
      </c>
      <c r="J1249">
        <v>25</v>
      </c>
      <c r="K1249">
        <v>25</v>
      </c>
      <c r="L1249">
        <v>12</v>
      </c>
      <c r="M1249">
        <v>3</v>
      </c>
      <c r="N1249">
        <v>19</v>
      </c>
      <c r="O1249">
        <v>10</v>
      </c>
      <c r="P1249">
        <v>1.41</v>
      </c>
      <c r="Q1249">
        <v>6.93</v>
      </c>
      <c r="R1249">
        <v>3.67</v>
      </c>
      <c r="S1249">
        <v>4.34</v>
      </c>
      <c r="T1249">
        <v>-0.1</v>
      </c>
      <c r="U1249">
        <v>-0.1</v>
      </c>
    </row>
    <row r="1250" spans="1:21" x14ac:dyDescent="0.25">
      <c r="A1250">
        <v>4185</v>
      </c>
      <c r="B1250" t="s">
        <v>10718</v>
      </c>
      <c r="C1250" t="s">
        <v>20872</v>
      </c>
      <c r="D1250">
        <v>0</v>
      </c>
      <c r="E1250">
        <v>0</v>
      </c>
      <c r="F1250">
        <v>4.22</v>
      </c>
      <c r="G1250">
        <v>0</v>
      </c>
      <c r="H1250">
        <v>1</v>
      </c>
      <c r="I1250">
        <v>0</v>
      </c>
      <c r="J1250">
        <v>1</v>
      </c>
      <c r="K1250">
        <v>1</v>
      </c>
      <c r="L1250">
        <v>0</v>
      </c>
      <c r="M1250">
        <v>0</v>
      </c>
      <c r="N1250">
        <v>1</v>
      </c>
      <c r="O1250">
        <v>1</v>
      </c>
      <c r="P1250">
        <v>1.44</v>
      </c>
      <c r="Q1250">
        <v>8.01</v>
      </c>
      <c r="R1250">
        <v>4.6100000000000003</v>
      </c>
      <c r="S1250">
        <v>4.34</v>
      </c>
      <c r="T1250">
        <v>0</v>
      </c>
      <c r="U1250">
        <v>-0.1</v>
      </c>
    </row>
    <row r="1251" spans="1:21" x14ac:dyDescent="0.25">
      <c r="A1251">
        <v>6570</v>
      </c>
      <c r="B1251" t="s">
        <v>10183</v>
      </c>
      <c r="C1251" t="s">
        <v>20867</v>
      </c>
      <c r="D1251">
        <v>10</v>
      </c>
      <c r="E1251">
        <v>13</v>
      </c>
      <c r="F1251">
        <v>4.37</v>
      </c>
      <c r="G1251">
        <v>32</v>
      </c>
      <c r="H1251">
        <v>32</v>
      </c>
      <c r="I1251">
        <v>0</v>
      </c>
      <c r="J1251">
        <v>192</v>
      </c>
      <c r="K1251">
        <v>197</v>
      </c>
      <c r="L1251">
        <v>93</v>
      </c>
      <c r="M1251">
        <v>21</v>
      </c>
      <c r="N1251">
        <v>143</v>
      </c>
      <c r="O1251">
        <v>73</v>
      </c>
      <c r="P1251">
        <v>1.41</v>
      </c>
      <c r="Q1251">
        <v>6.68</v>
      </c>
      <c r="R1251">
        <v>3.43</v>
      </c>
      <c r="S1251">
        <v>4.34</v>
      </c>
      <c r="T1251">
        <v>1.1000000000000001</v>
      </c>
      <c r="U1251">
        <v>1</v>
      </c>
    </row>
    <row r="1252" spans="1:21" x14ac:dyDescent="0.25">
      <c r="A1252" t="s">
        <v>9105</v>
      </c>
      <c r="B1252" t="s">
        <v>9106</v>
      </c>
      <c r="C1252" t="s">
        <v>20895</v>
      </c>
      <c r="D1252">
        <v>0</v>
      </c>
      <c r="E1252">
        <v>0</v>
      </c>
      <c r="F1252">
        <v>4.13</v>
      </c>
      <c r="G1252">
        <v>0</v>
      </c>
      <c r="H1252">
        <v>1</v>
      </c>
      <c r="I1252">
        <v>0</v>
      </c>
      <c r="J1252">
        <v>1</v>
      </c>
      <c r="K1252">
        <v>1</v>
      </c>
      <c r="L1252">
        <v>0</v>
      </c>
      <c r="M1252">
        <v>0</v>
      </c>
      <c r="N1252">
        <v>1</v>
      </c>
      <c r="O1252">
        <v>0</v>
      </c>
      <c r="P1252">
        <v>1.39</v>
      </c>
      <c r="Q1252">
        <v>7.4</v>
      </c>
      <c r="R1252">
        <v>3.94</v>
      </c>
      <c r="S1252">
        <v>4.34</v>
      </c>
      <c r="T1252">
        <v>0</v>
      </c>
      <c r="U1252">
        <v>0.1</v>
      </c>
    </row>
    <row r="1253" spans="1:21" x14ac:dyDescent="0.25">
      <c r="A1253">
        <v>7851</v>
      </c>
      <c r="B1253" t="s">
        <v>9327</v>
      </c>
      <c r="C1253" t="s">
        <v>20890</v>
      </c>
      <c r="D1253">
        <v>0</v>
      </c>
      <c r="E1253">
        <v>0</v>
      </c>
      <c r="F1253">
        <v>4.29</v>
      </c>
      <c r="G1253">
        <v>0</v>
      </c>
      <c r="H1253">
        <v>0</v>
      </c>
      <c r="I1253">
        <v>0</v>
      </c>
      <c r="J1253">
        <v>1</v>
      </c>
      <c r="K1253">
        <v>1</v>
      </c>
      <c r="L1253">
        <v>0</v>
      </c>
      <c r="M1253">
        <v>0</v>
      </c>
      <c r="N1253">
        <v>1</v>
      </c>
      <c r="O1253">
        <v>0</v>
      </c>
      <c r="P1253">
        <v>1.34</v>
      </c>
      <c r="Q1253">
        <v>6.26</v>
      </c>
      <c r="R1253">
        <v>2.56</v>
      </c>
      <c r="S1253">
        <v>4.3499999999999996</v>
      </c>
      <c r="T1253">
        <v>0</v>
      </c>
      <c r="U1253">
        <v>0</v>
      </c>
    </row>
    <row r="1254" spans="1:21" x14ac:dyDescent="0.25">
      <c r="A1254" t="s">
        <v>7345</v>
      </c>
      <c r="B1254" t="s">
        <v>7346</v>
      </c>
      <c r="C1254" t="s">
        <v>20895</v>
      </c>
      <c r="D1254">
        <v>0</v>
      </c>
      <c r="E1254">
        <v>0</v>
      </c>
      <c r="F1254">
        <v>4.13</v>
      </c>
      <c r="G1254">
        <v>0</v>
      </c>
      <c r="H1254">
        <v>1</v>
      </c>
      <c r="I1254">
        <v>0</v>
      </c>
      <c r="J1254">
        <v>1</v>
      </c>
      <c r="K1254">
        <v>1</v>
      </c>
      <c r="L1254">
        <v>0</v>
      </c>
      <c r="M1254">
        <v>0</v>
      </c>
      <c r="N1254">
        <v>1</v>
      </c>
      <c r="O1254">
        <v>0</v>
      </c>
      <c r="P1254">
        <v>1.4</v>
      </c>
      <c r="Q1254">
        <v>7.49</v>
      </c>
      <c r="R1254">
        <v>4.09</v>
      </c>
      <c r="S1254">
        <v>4.3499999999999996</v>
      </c>
      <c r="T1254">
        <v>0</v>
      </c>
      <c r="U1254">
        <v>0.1</v>
      </c>
    </row>
    <row r="1255" spans="1:21" x14ac:dyDescent="0.25">
      <c r="A1255">
        <v>11432</v>
      </c>
      <c r="B1255" t="s">
        <v>22829</v>
      </c>
      <c r="C1255" t="s">
        <v>20889</v>
      </c>
      <c r="D1255">
        <v>1</v>
      </c>
      <c r="E1255">
        <v>1</v>
      </c>
      <c r="F1255">
        <v>4.22</v>
      </c>
      <c r="G1255">
        <v>2</v>
      </c>
      <c r="H1255">
        <v>12</v>
      </c>
      <c r="I1255">
        <v>0</v>
      </c>
      <c r="J1255">
        <v>19</v>
      </c>
      <c r="K1255">
        <v>20</v>
      </c>
      <c r="L1255">
        <v>9</v>
      </c>
      <c r="M1255">
        <v>2</v>
      </c>
      <c r="N1255">
        <v>13</v>
      </c>
      <c r="O1255">
        <v>6</v>
      </c>
      <c r="P1255">
        <v>1.35</v>
      </c>
      <c r="Q1255">
        <v>6.18</v>
      </c>
      <c r="R1255">
        <v>2.78</v>
      </c>
      <c r="S1255">
        <v>4.3499999999999996</v>
      </c>
      <c r="T1255">
        <v>0</v>
      </c>
      <c r="U1255">
        <v>0</v>
      </c>
    </row>
    <row r="1256" spans="1:21" x14ac:dyDescent="0.25">
      <c r="A1256" t="s">
        <v>8515</v>
      </c>
      <c r="B1256" t="s">
        <v>8516</v>
      </c>
      <c r="C1256" t="s">
        <v>20884</v>
      </c>
      <c r="D1256">
        <v>0</v>
      </c>
      <c r="E1256">
        <v>0</v>
      </c>
      <c r="F1256">
        <v>4.32</v>
      </c>
      <c r="G1256">
        <v>0</v>
      </c>
      <c r="H1256">
        <v>1</v>
      </c>
      <c r="I1256">
        <v>0</v>
      </c>
      <c r="J1256">
        <v>1</v>
      </c>
      <c r="K1256">
        <v>1</v>
      </c>
      <c r="L1256">
        <v>0</v>
      </c>
      <c r="M1256">
        <v>0</v>
      </c>
      <c r="N1256">
        <v>1</v>
      </c>
      <c r="O1256">
        <v>0</v>
      </c>
      <c r="P1256">
        <v>1.45</v>
      </c>
      <c r="Q1256">
        <v>8.23</v>
      </c>
      <c r="R1256">
        <v>4.45</v>
      </c>
      <c r="S1256">
        <v>4.3499999999999996</v>
      </c>
      <c r="T1256">
        <v>0</v>
      </c>
      <c r="U1256">
        <v>-0.1</v>
      </c>
    </row>
    <row r="1257" spans="1:21" x14ac:dyDescent="0.25">
      <c r="A1257" t="s">
        <v>8571</v>
      </c>
      <c r="B1257" t="s">
        <v>8572</v>
      </c>
      <c r="C1257" t="s">
        <v>20892</v>
      </c>
      <c r="D1257">
        <v>0</v>
      </c>
      <c r="E1257">
        <v>0</v>
      </c>
      <c r="F1257">
        <v>4.3099999999999996</v>
      </c>
      <c r="G1257">
        <v>0</v>
      </c>
      <c r="H1257">
        <v>0</v>
      </c>
      <c r="I1257">
        <v>0</v>
      </c>
      <c r="J1257">
        <v>1</v>
      </c>
      <c r="K1257">
        <v>1</v>
      </c>
      <c r="L1257">
        <v>0</v>
      </c>
      <c r="M1257">
        <v>0</v>
      </c>
      <c r="N1257">
        <v>1</v>
      </c>
      <c r="O1257">
        <v>0</v>
      </c>
      <c r="P1257">
        <v>1.36</v>
      </c>
      <c r="Q1257">
        <v>7.46</v>
      </c>
      <c r="R1257">
        <v>3.37</v>
      </c>
      <c r="S1257">
        <v>4.3499999999999996</v>
      </c>
      <c r="T1257">
        <v>0</v>
      </c>
      <c r="U1257">
        <v>0</v>
      </c>
    </row>
    <row r="1258" spans="1:21" x14ac:dyDescent="0.25">
      <c r="A1258" t="s">
        <v>8747</v>
      </c>
      <c r="B1258" t="s">
        <v>8748</v>
      </c>
      <c r="C1258" t="s">
        <v>20884</v>
      </c>
      <c r="D1258">
        <v>0</v>
      </c>
      <c r="E1258">
        <v>0</v>
      </c>
      <c r="F1258">
        <v>4.2300000000000004</v>
      </c>
      <c r="G1258">
        <v>0</v>
      </c>
      <c r="H1258">
        <v>1</v>
      </c>
      <c r="I1258">
        <v>0</v>
      </c>
      <c r="J1258">
        <v>1</v>
      </c>
      <c r="K1258">
        <v>1</v>
      </c>
      <c r="L1258">
        <v>0</v>
      </c>
      <c r="M1258">
        <v>0</v>
      </c>
      <c r="N1258">
        <v>1</v>
      </c>
      <c r="O1258">
        <v>0</v>
      </c>
      <c r="P1258">
        <v>1.39</v>
      </c>
      <c r="Q1258">
        <v>6.9</v>
      </c>
      <c r="R1258">
        <v>3.29</v>
      </c>
      <c r="S1258">
        <v>4.3499999999999996</v>
      </c>
      <c r="T1258">
        <v>0</v>
      </c>
      <c r="U1258">
        <v>-0.1</v>
      </c>
    </row>
    <row r="1259" spans="1:21" x14ac:dyDescent="0.25">
      <c r="A1259">
        <v>225</v>
      </c>
      <c r="B1259" t="s">
        <v>9629</v>
      </c>
      <c r="C1259" t="s">
        <v>1</v>
      </c>
      <c r="D1259">
        <v>11</v>
      </c>
      <c r="E1259">
        <v>12</v>
      </c>
      <c r="F1259">
        <v>4.16</v>
      </c>
      <c r="G1259">
        <v>32</v>
      </c>
      <c r="H1259">
        <v>32</v>
      </c>
      <c r="I1259">
        <v>0</v>
      </c>
      <c r="J1259">
        <v>200</v>
      </c>
      <c r="K1259">
        <v>222</v>
      </c>
      <c r="L1259">
        <v>93</v>
      </c>
      <c r="M1259">
        <v>24</v>
      </c>
      <c r="N1259">
        <v>109</v>
      </c>
      <c r="O1259">
        <v>44</v>
      </c>
      <c r="P1259">
        <v>1.33</v>
      </c>
      <c r="Q1259">
        <v>4.8899999999999997</v>
      </c>
      <c r="R1259">
        <v>1.98</v>
      </c>
      <c r="S1259">
        <v>4.3499999999999996</v>
      </c>
      <c r="T1259">
        <v>1.6</v>
      </c>
      <c r="U1259">
        <v>1.8</v>
      </c>
    </row>
    <row r="1260" spans="1:21" x14ac:dyDescent="0.25">
      <c r="A1260" t="s">
        <v>8022</v>
      </c>
      <c r="B1260" t="s">
        <v>8023</v>
      </c>
      <c r="C1260" t="s">
        <v>1</v>
      </c>
      <c r="D1260">
        <v>0</v>
      </c>
      <c r="E1260">
        <v>0</v>
      </c>
      <c r="F1260">
        <v>4.16</v>
      </c>
      <c r="G1260">
        <v>0</v>
      </c>
      <c r="H1260">
        <v>1</v>
      </c>
      <c r="I1260">
        <v>0</v>
      </c>
      <c r="J1260">
        <v>1</v>
      </c>
      <c r="K1260">
        <v>1</v>
      </c>
      <c r="L1260">
        <v>0</v>
      </c>
      <c r="M1260">
        <v>0</v>
      </c>
      <c r="N1260">
        <v>1</v>
      </c>
      <c r="O1260">
        <v>0</v>
      </c>
      <c r="P1260">
        <v>1.4</v>
      </c>
      <c r="Q1260">
        <v>7.03</v>
      </c>
      <c r="R1260">
        <v>3.72</v>
      </c>
      <c r="S1260">
        <v>4.3499999999999996</v>
      </c>
      <c r="T1260">
        <v>0</v>
      </c>
      <c r="U1260">
        <v>-0.1</v>
      </c>
    </row>
    <row r="1261" spans="1:21" x14ac:dyDescent="0.25">
      <c r="A1261" t="s">
        <v>8986</v>
      </c>
      <c r="B1261" t="s">
        <v>8987</v>
      </c>
      <c r="C1261" t="s">
        <v>20882</v>
      </c>
      <c r="D1261">
        <v>0</v>
      </c>
      <c r="E1261">
        <v>0</v>
      </c>
      <c r="F1261">
        <v>4.07</v>
      </c>
      <c r="G1261">
        <v>0</v>
      </c>
      <c r="H1261">
        <v>1</v>
      </c>
      <c r="I1261">
        <v>0</v>
      </c>
      <c r="J1261">
        <v>1</v>
      </c>
      <c r="K1261">
        <v>1</v>
      </c>
      <c r="L1261">
        <v>0</v>
      </c>
      <c r="M1261">
        <v>0</v>
      </c>
      <c r="N1261">
        <v>1</v>
      </c>
      <c r="O1261">
        <v>0</v>
      </c>
      <c r="P1261">
        <v>1.32</v>
      </c>
      <c r="Q1261">
        <v>7.09</v>
      </c>
      <c r="R1261">
        <v>2.99</v>
      </c>
      <c r="S1261">
        <v>4.3499999999999996</v>
      </c>
      <c r="T1261">
        <v>0</v>
      </c>
      <c r="U1261">
        <v>0.1</v>
      </c>
    </row>
    <row r="1262" spans="1:21" x14ac:dyDescent="0.25">
      <c r="A1262" t="s">
        <v>8150</v>
      </c>
      <c r="B1262" t="s">
        <v>8151</v>
      </c>
      <c r="C1262" t="s">
        <v>20886</v>
      </c>
      <c r="D1262">
        <v>0</v>
      </c>
      <c r="E1262">
        <v>0</v>
      </c>
      <c r="F1262">
        <v>4.2</v>
      </c>
      <c r="G1262">
        <v>0</v>
      </c>
      <c r="H1262">
        <v>0</v>
      </c>
      <c r="I1262">
        <v>0</v>
      </c>
      <c r="J1262">
        <v>1</v>
      </c>
      <c r="K1262">
        <v>1</v>
      </c>
      <c r="L1262">
        <v>0</v>
      </c>
      <c r="M1262">
        <v>0</v>
      </c>
      <c r="N1262">
        <v>1</v>
      </c>
      <c r="O1262">
        <v>0</v>
      </c>
      <c r="P1262">
        <v>1.34</v>
      </c>
      <c r="Q1262">
        <v>7.03</v>
      </c>
      <c r="R1262">
        <v>3.04</v>
      </c>
      <c r="S1262">
        <v>4.3499999999999996</v>
      </c>
      <c r="T1262">
        <v>0</v>
      </c>
      <c r="U1262">
        <v>0</v>
      </c>
    </row>
    <row r="1263" spans="1:21" x14ac:dyDescent="0.25">
      <c r="A1263">
        <v>9037</v>
      </c>
      <c r="B1263" t="s">
        <v>10364</v>
      </c>
      <c r="C1263" t="s">
        <v>20870</v>
      </c>
      <c r="D1263">
        <v>3</v>
      </c>
      <c r="E1263">
        <v>3</v>
      </c>
      <c r="F1263">
        <v>3.81</v>
      </c>
      <c r="G1263">
        <v>0</v>
      </c>
      <c r="H1263">
        <v>65</v>
      </c>
      <c r="I1263">
        <v>28</v>
      </c>
      <c r="J1263">
        <v>65</v>
      </c>
      <c r="K1263">
        <v>57</v>
      </c>
      <c r="L1263">
        <v>28</v>
      </c>
      <c r="M1263">
        <v>9</v>
      </c>
      <c r="N1263">
        <v>63</v>
      </c>
      <c r="O1263">
        <v>28</v>
      </c>
      <c r="P1263">
        <v>1.32</v>
      </c>
      <c r="Q1263">
        <v>8.75</v>
      </c>
      <c r="R1263">
        <v>3.89</v>
      </c>
      <c r="S1263">
        <v>4.3499999999999996</v>
      </c>
      <c r="T1263">
        <v>-0.1</v>
      </c>
      <c r="U1263">
        <v>0.2</v>
      </c>
    </row>
    <row r="1264" spans="1:21" x14ac:dyDescent="0.25">
      <c r="A1264">
        <v>12253</v>
      </c>
      <c r="B1264" t="s">
        <v>9548</v>
      </c>
      <c r="C1264" t="s">
        <v>20892</v>
      </c>
      <c r="D1264">
        <v>1</v>
      </c>
      <c r="E1264">
        <v>2</v>
      </c>
      <c r="F1264">
        <v>4.26</v>
      </c>
      <c r="G1264">
        <v>0</v>
      </c>
      <c r="H1264">
        <v>30</v>
      </c>
      <c r="I1264">
        <v>0</v>
      </c>
      <c r="J1264">
        <v>30</v>
      </c>
      <c r="K1264">
        <v>28</v>
      </c>
      <c r="L1264">
        <v>14</v>
      </c>
      <c r="M1264">
        <v>3</v>
      </c>
      <c r="N1264">
        <v>26</v>
      </c>
      <c r="O1264">
        <v>14</v>
      </c>
      <c r="P1264">
        <v>1.41</v>
      </c>
      <c r="Q1264">
        <v>7.94</v>
      </c>
      <c r="R1264">
        <v>4.1900000000000004</v>
      </c>
      <c r="S1264">
        <v>4.3499999999999996</v>
      </c>
      <c r="T1264">
        <v>0</v>
      </c>
      <c r="U1264">
        <v>-0.1</v>
      </c>
    </row>
    <row r="1265" spans="1:21" x14ac:dyDescent="0.25">
      <c r="A1265" t="s">
        <v>8753</v>
      </c>
      <c r="B1265" t="s">
        <v>8754</v>
      </c>
      <c r="C1265" t="s">
        <v>20866</v>
      </c>
      <c r="D1265">
        <v>0</v>
      </c>
      <c r="E1265">
        <v>0</v>
      </c>
      <c r="F1265">
        <v>4.3</v>
      </c>
      <c r="G1265">
        <v>0</v>
      </c>
      <c r="H1265">
        <v>1</v>
      </c>
      <c r="I1265">
        <v>0</v>
      </c>
      <c r="J1265">
        <v>1</v>
      </c>
      <c r="K1265">
        <v>1</v>
      </c>
      <c r="L1265">
        <v>0</v>
      </c>
      <c r="M1265">
        <v>0</v>
      </c>
      <c r="N1265">
        <v>1</v>
      </c>
      <c r="O1265">
        <v>0</v>
      </c>
      <c r="P1265">
        <v>1.45</v>
      </c>
      <c r="Q1265">
        <v>7.3</v>
      </c>
      <c r="R1265">
        <v>4.1900000000000004</v>
      </c>
      <c r="S1265">
        <v>4.3499999999999996</v>
      </c>
      <c r="T1265">
        <v>0</v>
      </c>
      <c r="U1265">
        <v>-0.1</v>
      </c>
    </row>
    <row r="1266" spans="1:21" x14ac:dyDescent="0.25">
      <c r="A1266">
        <v>11589</v>
      </c>
      <c r="B1266" t="s">
        <v>716</v>
      </c>
      <c r="C1266" t="s">
        <v>20867</v>
      </c>
      <c r="D1266">
        <v>2</v>
      </c>
      <c r="E1266">
        <v>3</v>
      </c>
      <c r="F1266">
        <v>4.28</v>
      </c>
      <c r="G1266">
        <v>8</v>
      </c>
      <c r="H1266">
        <v>8</v>
      </c>
      <c r="I1266">
        <v>0</v>
      </c>
      <c r="J1266">
        <v>45</v>
      </c>
      <c r="K1266">
        <v>48</v>
      </c>
      <c r="L1266">
        <v>22</v>
      </c>
      <c r="M1266">
        <v>5</v>
      </c>
      <c r="N1266">
        <v>28</v>
      </c>
      <c r="O1266">
        <v>14</v>
      </c>
      <c r="P1266">
        <v>1.38</v>
      </c>
      <c r="Q1266">
        <v>5.59</v>
      </c>
      <c r="R1266">
        <v>2.78</v>
      </c>
      <c r="S1266">
        <v>4.3499999999999996</v>
      </c>
      <c r="T1266">
        <v>0.3</v>
      </c>
      <c r="U1266">
        <v>0.3</v>
      </c>
    </row>
    <row r="1267" spans="1:21" x14ac:dyDescent="0.25">
      <c r="A1267" t="s">
        <v>9922</v>
      </c>
      <c r="B1267" t="s">
        <v>9923</v>
      </c>
      <c r="C1267" t="s">
        <v>20888</v>
      </c>
      <c r="D1267">
        <v>0</v>
      </c>
      <c r="E1267">
        <v>0</v>
      </c>
      <c r="F1267">
        <v>4.0999999999999996</v>
      </c>
      <c r="G1267">
        <v>0</v>
      </c>
      <c r="H1267">
        <v>1</v>
      </c>
      <c r="I1267">
        <v>0</v>
      </c>
      <c r="J1267">
        <v>1</v>
      </c>
      <c r="K1267">
        <v>1</v>
      </c>
      <c r="L1267">
        <v>0</v>
      </c>
      <c r="M1267">
        <v>0</v>
      </c>
      <c r="N1267">
        <v>1</v>
      </c>
      <c r="O1267">
        <v>0</v>
      </c>
      <c r="P1267">
        <v>1.4</v>
      </c>
      <c r="Q1267">
        <v>7.49</v>
      </c>
      <c r="R1267">
        <v>4.1399999999999997</v>
      </c>
      <c r="S1267">
        <v>4.3499999999999996</v>
      </c>
      <c r="T1267">
        <v>0</v>
      </c>
      <c r="U1267">
        <v>0.1</v>
      </c>
    </row>
    <row r="1268" spans="1:21" x14ac:dyDescent="0.25">
      <c r="A1268">
        <v>7738</v>
      </c>
      <c r="B1268" t="s">
        <v>10466</v>
      </c>
      <c r="C1268" t="s">
        <v>20884</v>
      </c>
      <c r="D1268">
        <v>9</v>
      </c>
      <c r="E1268">
        <v>12</v>
      </c>
      <c r="F1268">
        <v>4.4400000000000004</v>
      </c>
      <c r="G1268">
        <v>29</v>
      </c>
      <c r="H1268">
        <v>29</v>
      </c>
      <c r="I1268">
        <v>0</v>
      </c>
      <c r="J1268">
        <v>173</v>
      </c>
      <c r="K1268">
        <v>186</v>
      </c>
      <c r="L1268">
        <v>85</v>
      </c>
      <c r="M1268">
        <v>20</v>
      </c>
      <c r="N1268">
        <v>122</v>
      </c>
      <c r="O1268">
        <v>56</v>
      </c>
      <c r="P1268">
        <v>1.4</v>
      </c>
      <c r="Q1268">
        <v>6.35</v>
      </c>
      <c r="R1268">
        <v>2.94</v>
      </c>
      <c r="S1268">
        <v>4.3499999999999996</v>
      </c>
      <c r="T1268">
        <v>1.6</v>
      </c>
      <c r="U1268">
        <v>1</v>
      </c>
    </row>
    <row r="1269" spans="1:21" x14ac:dyDescent="0.25">
      <c r="A1269" t="s">
        <v>7955</v>
      </c>
      <c r="B1269" t="s">
        <v>7956</v>
      </c>
      <c r="C1269" t="s">
        <v>1</v>
      </c>
      <c r="D1269">
        <v>0</v>
      </c>
      <c r="E1269">
        <v>0</v>
      </c>
      <c r="F1269">
        <v>4.1900000000000004</v>
      </c>
      <c r="G1269">
        <v>0</v>
      </c>
      <c r="H1269">
        <v>1</v>
      </c>
      <c r="I1269">
        <v>0</v>
      </c>
      <c r="J1269">
        <v>1</v>
      </c>
      <c r="K1269">
        <v>1</v>
      </c>
      <c r="L1269">
        <v>0</v>
      </c>
      <c r="M1269">
        <v>0</v>
      </c>
      <c r="N1269">
        <v>1</v>
      </c>
      <c r="O1269">
        <v>0</v>
      </c>
      <c r="P1269">
        <v>1.37</v>
      </c>
      <c r="Q1269">
        <v>6.91</v>
      </c>
      <c r="R1269">
        <v>3.29</v>
      </c>
      <c r="S1269">
        <v>4.3499999999999996</v>
      </c>
      <c r="T1269">
        <v>0</v>
      </c>
      <c r="U1269">
        <v>-0.1</v>
      </c>
    </row>
    <row r="1270" spans="1:21" x14ac:dyDescent="0.25">
      <c r="A1270" t="s">
        <v>9306</v>
      </c>
      <c r="B1270" t="s">
        <v>9307</v>
      </c>
      <c r="C1270" t="s">
        <v>20870</v>
      </c>
      <c r="D1270">
        <v>0</v>
      </c>
      <c r="E1270">
        <v>0</v>
      </c>
      <c r="F1270">
        <v>4.12</v>
      </c>
      <c r="G1270">
        <v>0</v>
      </c>
      <c r="H1270">
        <v>0</v>
      </c>
      <c r="I1270">
        <v>0</v>
      </c>
      <c r="J1270">
        <v>1</v>
      </c>
      <c r="K1270">
        <v>1</v>
      </c>
      <c r="L1270">
        <v>0</v>
      </c>
      <c r="M1270">
        <v>0</v>
      </c>
      <c r="N1270">
        <v>1</v>
      </c>
      <c r="O1270">
        <v>0</v>
      </c>
      <c r="P1270">
        <v>1.29</v>
      </c>
      <c r="Q1270">
        <v>6.89</v>
      </c>
      <c r="R1270">
        <v>2.63</v>
      </c>
      <c r="S1270">
        <v>4.3499999999999996</v>
      </c>
      <c r="T1270">
        <v>0</v>
      </c>
      <c r="U1270">
        <v>0</v>
      </c>
    </row>
    <row r="1271" spans="1:21" x14ac:dyDescent="0.25">
      <c r="A1271" t="s">
        <v>9491</v>
      </c>
      <c r="B1271" t="s">
        <v>9492</v>
      </c>
      <c r="C1271" t="s">
        <v>20891</v>
      </c>
      <c r="D1271">
        <v>0</v>
      </c>
      <c r="E1271">
        <v>0</v>
      </c>
      <c r="F1271">
        <v>4.3499999999999996</v>
      </c>
      <c r="G1271">
        <v>0</v>
      </c>
      <c r="H1271">
        <v>0</v>
      </c>
      <c r="I1271">
        <v>0</v>
      </c>
      <c r="J1271">
        <v>1</v>
      </c>
      <c r="K1271">
        <v>1</v>
      </c>
      <c r="L1271">
        <v>0</v>
      </c>
      <c r="M1271">
        <v>0</v>
      </c>
      <c r="N1271">
        <v>1</v>
      </c>
      <c r="O1271">
        <v>0</v>
      </c>
      <c r="P1271">
        <v>1.36</v>
      </c>
      <c r="Q1271">
        <v>6.14</v>
      </c>
      <c r="R1271">
        <v>2.71</v>
      </c>
      <c r="S1271">
        <v>4.3499999999999996</v>
      </c>
      <c r="T1271">
        <v>0</v>
      </c>
      <c r="U1271">
        <v>0</v>
      </c>
    </row>
    <row r="1272" spans="1:21" x14ac:dyDescent="0.25">
      <c r="A1272" t="s">
        <v>9278</v>
      </c>
      <c r="B1272" t="s">
        <v>9279</v>
      </c>
      <c r="C1272" t="s">
        <v>20880</v>
      </c>
      <c r="D1272">
        <v>0</v>
      </c>
      <c r="E1272">
        <v>0</v>
      </c>
      <c r="F1272">
        <v>4.2300000000000004</v>
      </c>
      <c r="G1272">
        <v>0</v>
      </c>
      <c r="H1272">
        <v>1</v>
      </c>
      <c r="I1272">
        <v>0</v>
      </c>
      <c r="J1272">
        <v>1</v>
      </c>
      <c r="K1272">
        <v>1</v>
      </c>
      <c r="L1272">
        <v>0</v>
      </c>
      <c r="M1272">
        <v>0</v>
      </c>
      <c r="N1272">
        <v>1</v>
      </c>
      <c r="O1272">
        <v>0</v>
      </c>
      <c r="P1272">
        <v>1.37</v>
      </c>
      <c r="Q1272">
        <v>7.2</v>
      </c>
      <c r="R1272">
        <v>3.27</v>
      </c>
      <c r="S1272">
        <v>4.3499999999999996</v>
      </c>
      <c r="T1272">
        <v>0</v>
      </c>
      <c r="U1272">
        <v>0</v>
      </c>
    </row>
    <row r="1273" spans="1:21" x14ac:dyDescent="0.25">
      <c r="A1273">
        <v>12673</v>
      </c>
      <c r="B1273" t="s">
        <v>10323</v>
      </c>
      <c r="C1273" t="s">
        <v>20881</v>
      </c>
      <c r="D1273">
        <v>8</v>
      </c>
      <c r="E1273">
        <v>8</v>
      </c>
      <c r="F1273">
        <v>4.24</v>
      </c>
      <c r="G1273">
        <v>23</v>
      </c>
      <c r="H1273">
        <v>23</v>
      </c>
      <c r="I1273">
        <v>0</v>
      </c>
      <c r="J1273">
        <v>129</v>
      </c>
      <c r="K1273">
        <v>128</v>
      </c>
      <c r="L1273">
        <v>61</v>
      </c>
      <c r="M1273">
        <v>15</v>
      </c>
      <c r="N1273">
        <v>102</v>
      </c>
      <c r="O1273">
        <v>48</v>
      </c>
      <c r="P1273">
        <v>1.37</v>
      </c>
      <c r="Q1273">
        <v>7.09</v>
      </c>
      <c r="R1273">
        <v>3.37</v>
      </c>
      <c r="S1273">
        <v>4.3499999999999996</v>
      </c>
      <c r="T1273">
        <v>1</v>
      </c>
      <c r="U1273">
        <v>1.6</v>
      </c>
    </row>
    <row r="1274" spans="1:21" x14ac:dyDescent="0.25">
      <c r="A1274" t="s">
        <v>8326</v>
      </c>
      <c r="B1274" t="s">
        <v>8327</v>
      </c>
      <c r="C1274" t="s">
        <v>20867</v>
      </c>
      <c r="D1274">
        <v>0</v>
      </c>
      <c r="E1274">
        <v>0</v>
      </c>
      <c r="F1274">
        <v>4.3</v>
      </c>
      <c r="G1274">
        <v>0</v>
      </c>
      <c r="H1274">
        <v>0</v>
      </c>
      <c r="I1274">
        <v>0</v>
      </c>
      <c r="J1274">
        <v>1</v>
      </c>
      <c r="K1274">
        <v>1</v>
      </c>
      <c r="L1274">
        <v>0</v>
      </c>
      <c r="M1274">
        <v>0</v>
      </c>
      <c r="N1274">
        <v>1</v>
      </c>
      <c r="O1274">
        <v>0</v>
      </c>
      <c r="P1274">
        <v>1.36</v>
      </c>
      <c r="Q1274">
        <v>5.51</v>
      </c>
      <c r="R1274">
        <v>2.58</v>
      </c>
      <c r="S1274">
        <v>4.3499999999999996</v>
      </c>
      <c r="T1274">
        <v>0</v>
      </c>
      <c r="U1274">
        <v>0</v>
      </c>
    </row>
    <row r="1275" spans="1:21" x14ac:dyDescent="0.25">
      <c r="A1275" t="s">
        <v>9576</v>
      </c>
      <c r="B1275" t="s">
        <v>9577</v>
      </c>
      <c r="C1275" t="s">
        <v>20893</v>
      </c>
      <c r="D1275">
        <v>0</v>
      </c>
      <c r="E1275">
        <v>0</v>
      </c>
      <c r="F1275">
        <v>4.29</v>
      </c>
      <c r="G1275">
        <v>0</v>
      </c>
      <c r="H1275">
        <v>1</v>
      </c>
      <c r="I1275">
        <v>0</v>
      </c>
      <c r="J1275">
        <v>1</v>
      </c>
      <c r="K1275">
        <v>1</v>
      </c>
      <c r="L1275">
        <v>0</v>
      </c>
      <c r="M1275">
        <v>0</v>
      </c>
      <c r="N1275">
        <v>1</v>
      </c>
      <c r="O1275">
        <v>0</v>
      </c>
      <c r="P1275">
        <v>1.44</v>
      </c>
      <c r="Q1275">
        <v>7.38</v>
      </c>
      <c r="R1275">
        <v>4.2</v>
      </c>
      <c r="S1275">
        <v>4.3499999999999996</v>
      </c>
      <c r="T1275">
        <v>0</v>
      </c>
      <c r="U1275">
        <v>-0.1</v>
      </c>
    </row>
    <row r="1276" spans="1:21" x14ac:dyDescent="0.25">
      <c r="A1276" t="s">
        <v>22830</v>
      </c>
      <c r="B1276" t="s">
        <v>22831</v>
      </c>
      <c r="C1276" t="s">
        <v>20870</v>
      </c>
      <c r="D1276">
        <v>0</v>
      </c>
      <c r="E1276">
        <v>0</v>
      </c>
      <c r="F1276">
        <v>4.03</v>
      </c>
      <c r="G1276">
        <v>0</v>
      </c>
      <c r="H1276">
        <v>1</v>
      </c>
      <c r="I1276">
        <v>0</v>
      </c>
      <c r="J1276">
        <v>1</v>
      </c>
      <c r="K1276">
        <v>1</v>
      </c>
      <c r="L1276">
        <v>0</v>
      </c>
      <c r="M1276">
        <v>0</v>
      </c>
      <c r="N1276">
        <v>1</v>
      </c>
      <c r="O1276">
        <v>0</v>
      </c>
      <c r="P1276">
        <v>1.38</v>
      </c>
      <c r="Q1276">
        <v>7.83</v>
      </c>
      <c r="R1276">
        <v>4.08</v>
      </c>
      <c r="S1276">
        <v>4.3600000000000003</v>
      </c>
      <c r="T1276">
        <v>0</v>
      </c>
      <c r="U1276">
        <v>0.1</v>
      </c>
    </row>
    <row r="1277" spans="1:21" x14ac:dyDescent="0.25">
      <c r="A1277">
        <v>3234</v>
      </c>
      <c r="B1277" t="s">
        <v>10210</v>
      </c>
      <c r="C1277" t="s">
        <v>20880</v>
      </c>
      <c r="D1277">
        <v>0</v>
      </c>
      <c r="E1277">
        <v>0</v>
      </c>
      <c r="F1277">
        <v>4.1399999999999997</v>
      </c>
      <c r="G1277">
        <v>0</v>
      </c>
      <c r="H1277">
        <v>1</v>
      </c>
      <c r="I1277">
        <v>0</v>
      </c>
      <c r="J1277">
        <v>1</v>
      </c>
      <c r="K1277">
        <v>1</v>
      </c>
      <c r="L1277">
        <v>0</v>
      </c>
      <c r="M1277">
        <v>0</v>
      </c>
      <c r="N1277">
        <v>1</v>
      </c>
      <c r="O1277">
        <v>0</v>
      </c>
      <c r="P1277">
        <v>1.36</v>
      </c>
      <c r="Q1277">
        <v>6.68</v>
      </c>
      <c r="R1277">
        <v>2.94</v>
      </c>
      <c r="S1277">
        <v>4.3600000000000003</v>
      </c>
      <c r="T1277">
        <v>0</v>
      </c>
      <c r="U1277">
        <v>0.1</v>
      </c>
    </row>
    <row r="1278" spans="1:21" x14ac:dyDescent="0.25">
      <c r="A1278">
        <v>15514</v>
      </c>
      <c r="B1278" t="s">
        <v>10431</v>
      </c>
      <c r="C1278" t="s">
        <v>20893</v>
      </c>
      <c r="D1278">
        <v>8</v>
      </c>
      <c r="E1278">
        <v>11</v>
      </c>
      <c r="F1278">
        <v>4.42</v>
      </c>
      <c r="G1278">
        <v>28</v>
      </c>
      <c r="H1278">
        <v>28</v>
      </c>
      <c r="I1278">
        <v>0</v>
      </c>
      <c r="J1278">
        <v>159</v>
      </c>
      <c r="K1278">
        <v>173</v>
      </c>
      <c r="L1278">
        <v>78</v>
      </c>
      <c r="M1278">
        <v>18</v>
      </c>
      <c r="N1278">
        <v>101</v>
      </c>
      <c r="O1278">
        <v>50</v>
      </c>
      <c r="P1278">
        <v>1.4</v>
      </c>
      <c r="Q1278">
        <v>5.74</v>
      </c>
      <c r="R1278">
        <v>2.83</v>
      </c>
      <c r="S1278">
        <v>4.3600000000000003</v>
      </c>
      <c r="T1278">
        <v>1.3</v>
      </c>
      <c r="U1278">
        <v>1</v>
      </c>
    </row>
    <row r="1279" spans="1:21" x14ac:dyDescent="0.25">
      <c r="A1279" t="s">
        <v>9521</v>
      </c>
      <c r="B1279" t="s">
        <v>9522</v>
      </c>
      <c r="C1279" t="s">
        <v>20870</v>
      </c>
      <c r="D1279">
        <v>0</v>
      </c>
      <c r="E1279">
        <v>0</v>
      </c>
      <c r="F1279">
        <v>4.03</v>
      </c>
      <c r="G1279">
        <v>0</v>
      </c>
      <c r="H1279">
        <v>1</v>
      </c>
      <c r="I1279">
        <v>0</v>
      </c>
      <c r="J1279">
        <v>1</v>
      </c>
      <c r="K1279">
        <v>1</v>
      </c>
      <c r="L1279">
        <v>0</v>
      </c>
      <c r="M1279">
        <v>0</v>
      </c>
      <c r="N1279">
        <v>1</v>
      </c>
      <c r="O1279">
        <v>0</v>
      </c>
      <c r="P1279">
        <v>1.32</v>
      </c>
      <c r="Q1279">
        <v>6.96</v>
      </c>
      <c r="R1279">
        <v>3</v>
      </c>
      <c r="S1279">
        <v>4.3600000000000003</v>
      </c>
      <c r="T1279">
        <v>0</v>
      </c>
      <c r="U1279">
        <v>0.1</v>
      </c>
    </row>
    <row r="1280" spans="1:21" x14ac:dyDescent="0.25">
      <c r="A1280">
        <v>4913</v>
      </c>
      <c r="B1280" t="s">
        <v>10042</v>
      </c>
      <c r="C1280" t="s">
        <v>20893</v>
      </c>
      <c r="D1280">
        <v>2</v>
      </c>
      <c r="E1280">
        <v>2</v>
      </c>
      <c r="F1280">
        <v>4.33</v>
      </c>
      <c r="G1280">
        <v>5</v>
      </c>
      <c r="H1280">
        <v>5</v>
      </c>
      <c r="I1280">
        <v>0</v>
      </c>
      <c r="J1280">
        <v>28</v>
      </c>
      <c r="K1280">
        <v>29</v>
      </c>
      <c r="L1280">
        <v>13</v>
      </c>
      <c r="M1280">
        <v>4</v>
      </c>
      <c r="N1280">
        <v>20</v>
      </c>
      <c r="O1280">
        <v>8</v>
      </c>
      <c r="P1280">
        <v>1.34</v>
      </c>
      <c r="Q1280">
        <v>6.33</v>
      </c>
      <c r="R1280">
        <v>2.64</v>
      </c>
      <c r="S1280">
        <v>4.3600000000000003</v>
      </c>
      <c r="T1280">
        <v>0.2</v>
      </c>
      <c r="U1280">
        <v>0.2</v>
      </c>
    </row>
    <row r="1281" spans="1:21" x14ac:dyDescent="0.25">
      <c r="A1281">
        <v>13293</v>
      </c>
      <c r="B1281" t="s">
        <v>10483</v>
      </c>
      <c r="C1281" t="s">
        <v>20893</v>
      </c>
      <c r="D1281">
        <v>0</v>
      </c>
      <c r="E1281">
        <v>0</v>
      </c>
      <c r="F1281">
        <v>4.3499999999999996</v>
      </c>
      <c r="G1281">
        <v>0</v>
      </c>
      <c r="H1281">
        <v>1</v>
      </c>
      <c r="I1281">
        <v>0</v>
      </c>
      <c r="J1281">
        <v>1</v>
      </c>
      <c r="K1281">
        <v>1</v>
      </c>
      <c r="L1281">
        <v>0</v>
      </c>
      <c r="M1281">
        <v>0</v>
      </c>
      <c r="N1281">
        <v>1</v>
      </c>
      <c r="O1281">
        <v>1</v>
      </c>
      <c r="P1281">
        <v>1.49</v>
      </c>
      <c r="Q1281">
        <v>7.8</v>
      </c>
      <c r="R1281">
        <v>4.92</v>
      </c>
      <c r="S1281">
        <v>4.3600000000000003</v>
      </c>
      <c r="T1281">
        <v>0</v>
      </c>
      <c r="U1281">
        <v>-0.1</v>
      </c>
    </row>
    <row r="1282" spans="1:21" x14ac:dyDescent="0.25">
      <c r="A1282" t="s">
        <v>7358</v>
      </c>
      <c r="B1282" t="s">
        <v>7359</v>
      </c>
      <c r="C1282" t="s">
        <v>20881</v>
      </c>
      <c r="D1282">
        <v>0</v>
      </c>
      <c r="E1282">
        <v>0</v>
      </c>
      <c r="F1282">
        <v>4.17</v>
      </c>
      <c r="G1282">
        <v>0</v>
      </c>
      <c r="H1282">
        <v>1</v>
      </c>
      <c r="I1282">
        <v>0</v>
      </c>
      <c r="J1282">
        <v>1</v>
      </c>
      <c r="K1282">
        <v>1</v>
      </c>
      <c r="L1282">
        <v>0</v>
      </c>
      <c r="M1282">
        <v>0</v>
      </c>
      <c r="N1282">
        <v>1</v>
      </c>
      <c r="O1282">
        <v>0</v>
      </c>
      <c r="P1282">
        <v>1.44</v>
      </c>
      <c r="Q1282">
        <v>7.76</v>
      </c>
      <c r="R1282">
        <v>4.42</v>
      </c>
      <c r="S1282">
        <v>4.3600000000000003</v>
      </c>
      <c r="T1282">
        <v>0</v>
      </c>
      <c r="U1282">
        <v>0</v>
      </c>
    </row>
    <row r="1283" spans="1:21" x14ac:dyDescent="0.25">
      <c r="A1283">
        <v>12165</v>
      </c>
      <c r="B1283" t="s">
        <v>10618</v>
      </c>
      <c r="C1283" t="s">
        <v>20869</v>
      </c>
      <c r="D1283">
        <v>1</v>
      </c>
      <c r="E1283">
        <v>2</v>
      </c>
      <c r="F1283">
        <v>4.1500000000000004</v>
      </c>
      <c r="G1283">
        <v>0</v>
      </c>
      <c r="H1283">
        <v>30</v>
      </c>
      <c r="I1283">
        <v>0</v>
      </c>
      <c r="J1283">
        <v>30</v>
      </c>
      <c r="K1283">
        <v>29</v>
      </c>
      <c r="L1283">
        <v>14</v>
      </c>
      <c r="M1283">
        <v>4</v>
      </c>
      <c r="N1283">
        <v>24</v>
      </c>
      <c r="O1283">
        <v>12</v>
      </c>
      <c r="P1283">
        <v>1.38</v>
      </c>
      <c r="Q1283">
        <v>7.33</v>
      </c>
      <c r="R1283">
        <v>3.62</v>
      </c>
      <c r="S1283">
        <v>4.3600000000000003</v>
      </c>
      <c r="T1283">
        <v>-0.1</v>
      </c>
      <c r="U1283">
        <v>0</v>
      </c>
    </row>
    <row r="1284" spans="1:21" x14ac:dyDescent="0.25">
      <c r="A1284" t="s">
        <v>7163</v>
      </c>
      <c r="B1284" t="s">
        <v>7164</v>
      </c>
      <c r="C1284" t="s">
        <v>20867</v>
      </c>
      <c r="D1284">
        <v>0</v>
      </c>
      <c r="E1284">
        <v>0</v>
      </c>
      <c r="F1284">
        <v>4.25</v>
      </c>
      <c r="G1284">
        <v>0</v>
      </c>
      <c r="H1284">
        <v>1</v>
      </c>
      <c r="I1284">
        <v>0</v>
      </c>
      <c r="J1284">
        <v>1</v>
      </c>
      <c r="K1284">
        <v>1</v>
      </c>
      <c r="L1284">
        <v>0</v>
      </c>
      <c r="M1284">
        <v>0</v>
      </c>
      <c r="N1284">
        <v>1</v>
      </c>
      <c r="O1284">
        <v>0</v>
      </c>
      <c r="P1284">
        <v>1.45</v>
      </c>
      <c r="Q1284">
        <v>6.94</v>
      </c>
      <c r="R1284">
        <v>4.22</v>
      </c>
      <c r="S1284">
        <v>4.3600000000000003</v>
      </c>
      <c r="T1284">
        <v>0</v>
      </c>
      <c r="U1284">
        <v>-0.1</v>
      </c>
    </row>
    <row r="1285" spans="1:21" x14ac:dyDescent="0.25">
      <c r="A1285" t="s">
        <v>8977</v>
      </c>
      <c r="B1285" t="s">
        <v>8978</v>
      </c>
      <c r="C1285" t="s">
        <v>20885</v>
      </c>
      <c r="D1285">
        <v>0</v>
      </c>
      <c r="E1285">
        <v>0</v>
      </c>
      <c r="F1285">
        <v>4.33</v>
      </c>
      <c r="G1285">
        <v>0</v>
      </c>
      <c r="H1285">
        <v>0</v>
      </c>
      <c r="I1285">
        <v>0</v>
      </c>
      <c r="J1285">
        <v>1</v>
      </c>
      <c r="K1285">
        <v>1</v>
      </c>
      <c r="L1285">
        <v>0</v>
      </c>
      <c r="M1285">
        <v>0</v>
      </c>
      <c r="N1285">
        <v>1</v>
      </c>
      <c r="O1285">
        <v>0</v>
      </c>
      <c r="P1285">
        <v>1.4</v>
      </c>
      <c r="Q1285">
        <v>6.57</v>
      </c>
      <c r="R1285">
        <v>3.37</v>
      </c>
      <c r="S1285">
        <v>4.3600000000000003</v>
      </c>
      <c r="T1285">
        <v>0</v>
      </c>
      <c r="U1285">
        <v>0</v>
      </c>
    </row>
    <row r="1286" spans="1:21" x14ac:dyDescent="0.25">
      <c r="A1286" t="s">
        <v>6956</v>
      </c>
      <c r="B1286" t="s">
        <v>6957</v>
      </c>
      <c r="C1286" t="s">
        <v>20892</v>
      </c>
      <c r="D1286">
        <v>0</v>
      </c>
      <c r="E1286">
        <v>0</v>
      </c>
      <c r="F1286">
        <v>4.2699999999999996</v>
      </c>
      <c r="G1286">
        <v>0</v>
      </c>
      <c r="H1286">
        <v>0</v>
      </c>
      <c r="I1286">
        <v>0</v>
      </c>
      <c r="J1286">
        <v>1</v>
      </c>
      <c r="K1286">
        <v>1</v>
      </c>
      <c r="L1286">
        <v>0</v>
      </c>
      <c r="M1286">
        <v>0</v>
      </c>
      <c r="N1286">
        <v>1</v>
      </c>
      <c r="O1286">
        <v>0</v>
      </c>
      <c r="P1286">
        <v>1.36</v>
      </c>
      <c r="Q1286">
        <v>7.06</v>
      </c>
      <c r="R1286">
        <v>3.3</v>
      </c>
      <c r="S1286">
        <v>4.3600000000000003</v>
      </c>
      <c r="T1286">
        <v>0</v>
      </c>
      <c r="U1286">
        <v>0</v>
      </c>
    </row>
    <row r="1287" spans="1:21" x14ac:dyDescent="0.25">
      <c r="A1287" t="s">
        <v>6989</v>
      </c>
      <c r="B1287" t="s">
        <v>6990</v>
      </c>
      <c r="C1287" t="s">
        <v>20887</v>
      </c>
      <c r="D1287">
        <v>0</v>
      </c>
      <c r="E1287">
        <v>0</v>
      </c>
      <c r="F1287">
        <v>4.24</v>
      </c>
      <c r="G1287">
        <v>0</v>
      </c>
      <c r="H1287">
        <v>1</v>
      </c>
      <c r="I1287">
        <v>0</v>
      </c>
      <c r="J1287">
        <v>1</v>
      </c>
      <c r="K1287">
        <v>1</v>
      </c>
      <c r="L1287">
        <v>0</v>
      </c>
      <c r="M1287">
        <v>0</v>
      </c>
      <c r="N1287">
        <v>1</v>
      </c>
      <c r="O1287">
        <v>1</v>
      </c>
      <c r="P1287">
        <v>1.43</v>
      </c>
      <c r="Q1287">
        <v>8.39</v>
      </c>
      <c r="R1287">
        <v>4.68</v>
      </c>
      <c r="S1287">
        <v>4.3600000000000003</v>
      </c>
      <c r="T1287">
        <v>0</v>
      </c>
      <c r="U1287">
        <v>0</v>
      </c>
    </row>
    <row r="1288" spans="1:21" x14ac:dyDescent="0.25">
      <c r="A1288" t="s">
        <v>10189</v>
      </c>
      <c r="B1288" t="s">
        <v>10190</v>
      </c>
      <c r="C1288" t="s">
        <v>20876</v>
      </c>
      <c r="D1288">
        <v>0</v>
      </c>
      <c r="E1288">
        <v>0</v>
      </c>
      <c r="F1288">
        <v>4.24</v>
      </c>
      <c r="G1288">
        <v>0</v>
      </c>
      <c r="H1288">
        <v>0</v>
      </c>
      <c r="I1288">
        <v>0</v>
      </c>
      <c r="J1288">
        <v>1</v>
      </c>
      <c r="K1288">
        <v>1</v>
      </c>
      <c r="L1288">
        <v>0</v>
      </c>
      <c r="M1288">
        <v>0</v>
      </c>
      <c r="N1288">
        <v>1</v>
      </c>
      <c r="O1288">
        <v>0</v>
      </c>
      <c r="P1288">
        <v>1.38</v>
      </c>
      <c r="Q1288">
        <v>7.01</v>
      </c>
      <c r="R1288">
        <v>3.46</v>
      </c>
      <c r="S1288">
        <v>4.3600000000000003</v>
      </c>
      <c r="T1288">
        <v>0</v>
      </c>
      <c r="U1288">
        <v>0</v>
      </c>
    </row>
    <row r="1289" spans="1:21" x14ac:dyDescent="0.25">
      <c r="A1289" t="s">
        <v>10243</v>
      </c>
      <c r="B1289" t="s">
        <v>10244</v>
      </c>
      <c r="C1289" t="s">
        <v>20890</v>
      </c>
      <c r="D1289">
        <v>0</v>
      </c>
      <c r="E1289">
        <v>0</v>
      </c>
      <c r="F1289">
        <v>4.3099999999999996</v>
      </c>
      <c r="G1289">
        <v>0</v>
      </c>
      <c r="H1289">
        <v>0</v>
      </c>
      <c r="I1289">
        <v>0</v>
      </c>
      <c r="J1289">
        <v>1</v>
      </c>
      <c r="K1289">
        <v>1</v>
      </c>
      <c r="L1289">
        <v>0</v>
      </c>
      <c r="M1289">
        <v>0</v>
      </c>
      <c r="N1289">
        <v>1</v>
      </c>
      <c r="O1289">
        <v>0</v>
      </c>
      <c r="P1289">
        <v>1.4</v>
      </c>
      <c r="Q1289">
        <v>7.19</v>
      </c>
      <c r="R1289">
        <v>3.69</v>
      </c>
      <c r="S1289">
        <v>4.3600000000000003</v>
      </c>
      <c r="T1289">
        <v>0</v>
      </c>
      <c r="U1289">
        <v>0</v>
      </c>
    </row>
    <row r="1290" spans="1:21" x14ac:dyDescent="0.25">
      <c r="A1290" t="s">
        <v>22832</v>
      </c>
      <c r="B1290" t="s">
        <v>22833</v>
      </c>
      <c r="C1290" t="s">
        <v>20872</v>
      </c>
      <c r="D1290">
        <v>0</v>
      </c>
      <c r="E1290">
        <v>0</v>
      </c>
      <c r="F1290">
        <v>4.2300000000000004</v>
      </c>
      <c r="G1290">
        <v>0</v>
      </c>
      <c r="H1290">
        <v>1</v>
      </c>
      <c r="I1290">
        <v>0</v>
      </c>
      <c r="J1290">
        <v>1</v>
      </c>
      <c r="K1290">
        <v>1</v>
      </c>
      <c r="L1290">
        <v>0</v>
      </c>
      <c r="M1290">
        <v>0</v>
      </c>
      <c r="N1290">
        <v>1</v>
      </c>
      <c r="O1290">
        <v>0</v>
      </c>
      <c r="P1290">
        <v>1.41</v>
      </c>
      <c r="Q1290">
        <v>7.46</v>
      </c>
      <c r="R1290">
        <v>4.0199999999999996</v>
      </c>
      <c r="S1290">
        <v>4.3600000000000003</v>
      </c>
      <c r="T1290">
        <v>0</v>
      </c>
      <c r="U1290">
        <v>-0.1</v>
      </c>
    </row>
    <row r="1291" spans="1:21" x14ac:dyDescent="0.25">
      <c r="A1291">
        <v>8337</v>
      </c>
      <c r="B1291" t="s">
        <v>10407</v>
      </c>
      <c r="C1291" t="s">
        <v>20889</v>
      </c>
      <c r="D1291">
        <v>0</v>
      </c>
      <c r="E1291">
        <v>0</v>
      </c>
      <c r="F1291">
        <v>4.18</v>
      </c>
      <c r="G1291">
        <v>0</v>
      </c>
      <c r="H1291">
        <v>1</v>
      </c>
      <c r="I1291">
        <v>0</v>
      </c>
      <c r="J1291">
        <v>1</v>
      </c>
      <c r="K1291">
        <v>1</v>
      </c>
      <c r="L1291">
        <v>0</v>
      </c>
      <c r="M1291">
        <v>0</v>
      </c>
      <c r="N1291">
        <v>1</v>
      </c>
      <c r="O1291">
        <v>0</v>
      </c>
      <c r="P1291">
        <v>1.41</v>
      </c>
      <c r="Q1291">
        <v>7.04</v>
      </c>
      <c r="R1291">
        <v>3.92</v>
      </c>
      <c r="S1291">
        <v>4.3600000000000003</v>
      </c>
      <c r="T1291">
        <v>0</v>
      </c>
      <c r="U1291">
        <v>-0.1</v>
      </c>
    </row>
    <row r="1292" spans="1:21" x14ac:dyDescent="0.25">
      <c r="A1292" t="s">
        <v>9516</v>
      </c>
      <c r="B1292" t="s">
        <v>9517</v>
      </c>
      <c r="C1292" t="s">
        <v>20888</v>
      </c>
      <c r="D1292">
        <v>0</v>
      </c>
      <c r="E1292">
        <v>0</v>
      </c>
      <c r="F1292">
        <v>4.09</v>
      </c>
      <c r="G1292">
        <v>0</v>
      </c>
      <c r="H1292">
        <v>1</v>
      </c>
      <c r="I1292">
        <v>0</v>
      </c>
      <c r="J1292">
        <v>1</v>
      </c>
      <c r="K1292">
        <v>1</v>
      </c>
      <c r="L1292">
        <v>0</v>
      </c>
      <c r="M1292">
        <v>0</v>
      </c>
      <c r="N1292">
        <v>1</v>
      </c>
      <c r="O1292">
        <v>0</v>
      </c>
      <c r="P1292">
        <v>1.4</v>
      </c>
      <c r="Q1292">
        <v>7.29</v>
      </c>
      <c r="R1292">
        <v>3.98</v>
      </c>
      <c r="S1292">
        <v>4.3600000000000003</v>
      </c>
      <c r="T1292">
        <v>0</v>
      </c>
      <c r="U1292">
        <v>0.1</v>
      </c>
    </row>
    <row r="1293" spans="1:21" x14ac:dyDescent="0.25">
      <c r="A1293" t="s">
        <v>9856</v>
      </c>
      <c r="B1293" t="s">
        <v>9857</v>
      </c>
      <c r="C1293" t="s">
        <v>20878</v>
      </c>
      <c r="D1293">
        <v>0</v>
      </c>
      <c r="E1293">
        <v>0</v>
      </c>
      <c r="F1293">
        <v>4.38</v>
      </c>
      <c r="G1293">
        <v>0</v>
      </c>
      <c r="H1293">
        <v>1</v>
      </c>
      <c r="I1293">
        <v>0</v>
      </c>
      <c r="J1293">
        <v>1</v>
      </c>
      <c r="K1293">
        <v>1</v>
      </c>
      <c r="L1293">
        <v>0</v>
      </c>
      <c r="M1293">
        <v>0</v>
      </c>
      <c r="N1293">
        <v>1</v>
      </c>
      <c r="O1293">
        <v>0</v>
      </c>
      <c r="P1293">
        <v>1.42</v>
      </c>
      <c r="Q1293">
        <v>7</v>
      </c>
      <c r="R1293">
        <v>3.58</v>
      </c>
      <c r="S1293">
        <v>4.3600000000000003</v>
      </c>
      <c r="T1293">
        <v>0</v>
      </c>
      <c r="U1293">
        <v>0</v>
      </c>
    </row>
    <row r="1294" spans="1:21" x14ac:dyDescent="0.25">
      <c r="A1294" t="s">
        <v>9205</v>
      </c>
      <c r="B1294" t="s">
        <v>9206</v>
      </c>
      <c r="C1294" t="s">
        <v>20869</v>
      </c>
      <c r="D1294">
        <v>0</v>
      </c>
      <c r="E1294">
        <v>0</v>
      </c>
      <c r="F1294">
        <v>4.28</v>
      </c>
      <c r="G1294">
        <v>0</v>
      </c>
      <c r="H1294">
        <v>0</v>
      </c>
      <c r="I1294">
        <v>0</v>
      </c>
      <c r="J1294">
        <v>1</v>
      </c>
      <c r="K1294">
        <v>1</v>
      </c>
      <c r="L1294">
        <v>0</v>
      </c>
      <c r="M1294">
        <v>0</v>
      </c>
      <c r="N1294">
        <v>1</v>
      </c>
      <c r="O1294">
        <v>0</v>
      </c>
      <c r="P1294">
        <v>1.39</v>
      </c>
      <c r="Q1294">
        <v>7.33</v>
      </c>
      <c r="R1294">
        <v>3.69</v>
      </c>
      <c r="S1294">
        <v>4.3600000000000003</v>
      </c>
      <c r="T1294">
        <v>0</v>
      </c>
      <c r="U1294">
        <v>0</v>
      </c>
    </row>
    <row r="1295" spans="1:21" x14ac:dyDescent="0.25">
      <c r="A1295" t="s">
        <v>7145</v>
      </c>
      <c r="B1295" t="s">
        <v>7146</v>
      </c>
      <c r="C1295" t="s">
        <v>20868</v>
      </c>
      <c r="D1295">
        <v>0</v>
      </c>
      <c r="E1295">
        <v>0</v>
      </c>
      <c r="F1295">
        <v>4.26</v>
      </c>
      <c r="G1295">
        <v>0</v>
      </c>
      <c r="H1295">
        <v>1</v>
      </c>
      <c r="I1295">
        <v>0</v>
      </c>
      <c r="J1295">
        <v>1</v>
      </c>
      <c r="K1295">
        <v>1</v>
      </c>
      <c r="L1295">
        <v>0</v>
      </c>
      <c r="M1295">
        <v>0</v>
      </c>
      <c r="N1295">
        <v>1</v>
      </c>
      <c r="O1295">
        <v>0</v>
      </c>
      <c r="P1295">
        <v>1.42</v>
      </c>
      <c r="Q1295">
        <v>7.7</v>
      </c>
      <c r="R1295">
        <v>4.12</v>
      </c>
      <c r="S1295">
        <v>4.37</v>
      </c>
      <c r="T1295">
        <v>0</v>
      </c>
      <c r="U1295">
        <v>0</v>
      </c>
    </row>
    <row r="1296" spans="1:21" x14ac:dyDescent="0.25">
      <c r="A1296">
        <v>4604</v>
      </c>
      <c r="B1296" t="s">
        <v>10498</v>
      </c>
      <c r="C1296" t="s">
        <v>20875</v>
      </c>
      <c r="D1296">
        <v>0</v>
      </c>
      <c r="E1296">
        <v>0</v>
      </c>
      <c r="F1296">
        <v>4.4800000000000004</v>
      </c>
      <c r="G1296">
        <v>0</v>
      </c>
      <c r="H1296">
        <v>1</v>
      </c>
      <c r="I1296">
        <v>0</v>
      </c>
      <c r="J1296">
        <v>1</v>
      </c>
      <c r="K1296">
        <v>1</v>
      </c>
      <c r="L1296">
        <v>0</v>
      </c>
      <c r="M1296">
        <v>0</v>
      </c>
      <c r="N1296">
        <v>1</v>
      </c>
      <c r="O1296">
        <v>0</v>
      </c>
      <c r="P1296">
        <v>1.41</v>
      </c>
      <c r="Q1296">
        <v>6.57</v>
      </c>
      <c r="R1296">
        <v>3.26</v>
      </c>
      <c r="S1296">
        <v>4.37</v>
      </c>
      <c r="T1296">
        <v>0</v>
      </c>
      <c r="U1296">
        <v>0</v>
      </c>
    </row>
    <row r="1297" spans="1:21" x14ac:dyDescent="0.25">
      <c r="A1297" t="s">
        <v>9901</v>
      </c>
      <c r="B1297" t="s">
        <v>9902</v>
      </c>
      <c r="C1297" t="s">
        <v>20879</v>
      </c>
      <c r="D1297">
        <v>0</v>
      </c>
      <c r="E1297">
        <v>0</v>
      </c>
      <c r="F1297">
        <v>4.49</v>
      </c>
      <c r="G1297">
        <v>0</v>
      </c>
      <c r="H1297">
        <v>0</v>
      </c>
      <c r="I1297">
        <v>0</v>
      </c>
      <c r="J1297">
        <v>1</v>
      </c>
      <c r="K1297">
        <v>1</v>
      </c>
      <c r="L1297">
        <v>0</v>
      </c>
      <c r="M1297">
        <v>0</v>
      </c>
      <c r="N1297">
        <v>1</v>
      </c>
      <c r="O1297">
        <v>0</v>
      </c>
      <c r="P1297">
        <v>1.38</v>
      </c>
      <c r="Q1297">
        <v>7.1</v>
      </c>
      <c r="R1297">
        <v>2.85</v>
      </c>
      <c r="S1297">
        <v>4.37</v>
      </c>
      <c r="T1297">
        <v>0</v>
      </c>
      <c r="U1297">
        <v>0</v>
      </c>
    </row>
    <row r="1298" spans="1:21" x14ac:dyDescent="0.25">
      <c r="A1298">
        <v>4089</v>
      </c>
      <c r="B1298" t="s">
        <v>10285</v>
      </c>
      <c r="C1298" t="s">
        <v>1</v>
      </c>
      <c r="D1298">
        <v>0</v>
      </c>
      <c r="E1298">
        <v>1</v>
      </c>
      <c r="F1298">
        <v>4.0999999999999996</v>
      </c>
      <c r="G1298">
        <v>0</v>
      </c>
      <c r="H1298">
        <v>10</v>
      </c>
      <c r="I1298">
        <v>0</v>
      </c>
      <c r="J1298">
        <v>10</v>
      </c>
      <c r="K1298">
        <v>10</v>
      </c>
      <c r="L1298">
        <v>5</v>
      </c>
      <c r="M1298">
        <v>1</v>
      </c>
      <c r="N1298">
        <v>8</v>
      </c>
      <c r="O1298">
        <v>4</v>
      </c>
      <c r="P1298">
        <v>1.36</v>
      </c>
      <c r="Q1298">
        <v>6.79</v>
      </c>
      <c r="R1298">
        <v>3.18</v>
      </c>
      <c r="S1298">
        <v>4.37</v>
      </c>
      <c r="T1298">
        <v>0</v>
      </c>
      <c r="U1298">
        <v>0</v>
      </c>
    </row>
    <row r="1299" spans="1:21" x14ac:dyDescent="0.25">
      <c r="A1299" t="s">
        <v>8081</v>
      </c>
      <c r="B1299" t="s">
        <v>4046</v>
      </c>
      <c r="C1299" t="s">
        <v>20891</v>
      </c>
      <c r="D1299">
        <v>0</v>
      </c>
      <c r="E1299">
        <v>0</v>
      </c>
      <c r="F1299">
        <v>4.37</v>
      </c>
      <c r="G1299">
        <v>0</v>
      </c>
      <c r="H1299">
        <v>1</v>
      </c>
      <c r="I1299">
        <v>0</v>
      </c>
      <c r="J1299">
        <v>1</v>
      </c>
      <c r="K1299">
        <v>1</v>
      </c>
      <c r="L1299">
        <v>0</v>
      </c>
      <c r="M1299">
        <v>0</v>
      </c>
      <c r="N1299">
        <v>1</v>
      </c>
      <c r="O1299">
        <v>1</v>
      </c>
      <c r="P1299">
        <v>1.47</v>
      </c>
      <c r="Q1299">
        <v>7.97</v>
      </c>
      <c r="R1299">
        <v>4.76</v>
      </c>
      <c r="S1299">
        <v>4.37</v>
      </c>
      <c r="T1299">
        <v>0</v>
      </c>
      <c r="U1299">
        <v>-0.1</v>
      </c>
    </row>
    <row r="1300" spans="1:21" x14ac:dyDescent="0.25">
      <c r="A1300">
        <v>2185</v>
      </c>
      <c r="B1300" t="s">
        <v>9347</v>
      </c>
      <c r="C1300" t="s">
        <v>20877</v>
      </c>
      <c r="D1300">
        <v>0</v>
      </c>
      <c r="E1300">
        <v>0</v>
      </c>
      <c r="F1300">
        <v>4.2</v>
      </c>
      <c r="G1300">
        <v>0</v>
      </c>
      <c r="H1300">
        <v>1</v>
      </c>
      <c r="I1300">
        <v>0</v>
      </c>
      <c r="J1300">
        <v>1</v>
      </c>
      <c r="K1300">
        <v>1</v>
      </c>
      <c r="L1300">
        <v>0</v>
      </c>
      <c r="M1300">
        <v>0</v>
      </c>
      <c r="N1300">
        <v>1</v>
      </c>
      <c r="O1300">
        <v>0</v>
      </c>
      <c r="P1300">
        <v>1.44</v>
      </c>
      <c r="Q1300">
        <v>6.92</v>
      </c>
      <c r="R1300">
        <v>4.26</v>
      </c>
      <c r="S1300">
        <v>4.37</v>
      </c>
      <c r="T1300">
        <v>0</v>
      </c>
      <c r="U1300">
        <v>-0.1</v>
      </c>
    </row>
    <row r="1301" spans="1:21" x14ac:dyDescent="0.25">
      <c r="A1301">
        <v>3223</v>
      </c>
      <c r="B1301" t="s">
        <v>10076</v>
      </c>
      <c r="C1301" t="s">
        <v>20878</v>
      </c>
      <c r="D1301">
        <v>0</v>
      </c>
      <c r="E1301">
        <v>0</v>
      </c>
      <c r="F1301">
        <v>4.32</v>
      </c>
      <c r="G1301">
        <v>0</v>
      </c>
      <c r="H1301">
        <v>1</v>
      </c>
      <c r="I1301">
        <v>0</v>
      </c>
      <c r="J1301">
        <v>1</v>
      </c>
      <c r="K1301">
        <v>1</v>
      </c>
      <c r="L1301">
        <v>0</v>
      </c>
      <c r="M1301">
        <v>0</v>
      </c>
      <c r="N1301">
        <v>1</v>
      </c>
      <c r="O1301">
        <v>0</v>
      </c>
      <c r="P1301">
        <v>1.43</v>
      </c>
      <c r="Q1301">
        <v>6.83</v>
      </c>
      <c r="R1301">
        <v>3.65</v>
      </c>
      <c r="S1301">
        <v>4.37</v>
      </c>
      <c r="T1301">
        <v>0</v>
      </c>
      <c r="U1301">
        <v>0</v>
      </c>
    </row>
    <row r="1302" spans="1:21" x14ac:dyDescent="0.25">
      <c r="A1302" t="s">
        <v>7975</v>
      </c>
      <c r="B1302" t="s">
        <v>7976</v>
      </c>
      <c r="C1302" t="s">
        <v>20887</v>
      </c>
      <c r="D1302">
        <v>0</v>
      </c>
      <c r="E1302">
        <v>0</v>
      </c>
      <c r="F1302">
        <v>4.26</v>
      </c>
      <c r="G1302">
        <v>0</v>
      </c>
      <c r="H1302">
        <v>0</v>
      </c>
      <c r="I1302">
        <v>0</v>
      </c>
      <c r="J1302">
        <v>1</v>
      </c>
      <c r="K1302">
        <v>1</v>
      </c>
      <c r="L1302">
        <v>0</v>
      </c>
      <c r="M1302">
        <v>0</v>
      </c>
      <c r="N1302">
        <v>1</v>
      </c>
      <c r="O1302">
        <v>0</v>
      </c>
      <c r="P1302">
        <v>1.35</v>
      </c>
      <c r="Q1302">
        <v>6.93</v>
      </c>
      <c r="R1302">
        <v>3.04</v>
      </c>
      <c r="S1302">
        <v>4.37</v>
      </c>
      <c r="T1302">
        <v>0</v>
      </c>
      <c r="U1302">
        <v>0</v>
      </c>
    </row>
    <row r="1303" spans="1:21" x14ac:dyDescent="0.25">
      <c r="A1303">
        <v>1056</v>
      </c>
      <c r="B1303" t="s">
        <v>9415</v>
      </c>
      <c r="C1303" t="s">
        <v>20880</v>
      </c>
      <c r="D1303">
        <v>0</v>
      </c>
      <c r="E1303">
        <v>0</v>
      </c>
      <c r="F1303">
        <v>4.24</v>
      </c>
      <c r="G1303">
        <v>0</v>
      </c>
      <c r="H1303">
        <v>1</v>
      </c>
      <c r="I1303">
        <v>0</v>
      </c>
      <c r="J1303">
        <v>1</v>
      </c>
      <c r="K1303">
        <v>1</v>
      </c>
      <c r="L1303">
        <v>0</v>
      </c>
      <c r="M1303">
        <v>0</v>
      </c>
      <c r="N1303">
        <v>1</v>
      </c>
      <c r="O1303">
        <v>0</v>
      </c>
      <c r="P1303">
        <v>1.34</v>
      </c>
      <c r="Q1303">
        <v>6.5</v>
      </c>
      <c r="R1303">
        <v>2.59</v>
      </c>
      <c r="S1303">
        <v>4.37</v>
      </c>
      <c r="T1303">
        <v>0</v>
      </c>
      <c r="U1303">
        <v>0</v>
      </c>
    </row>
    <row r="1304" spans="1:21" x14ac:dyDescent="0.25">
      <c r="A1304" t="s">
        <v>6750</v>
      </c>
      <c r="B1304" t="s">
        <v>6751</v>
      </c>
      <c r="C1304" t="s">
        <v>20887</v>
      </c>
      <c r="D1304">
        <v>0</v>
      </c>
      <c r="E1304">
        <v>0</v>
      </c>
      <c r="F1304">
        <v>4.18</v>
      </c>
      <c r="G1304">
        <v>0</v>
      </c>
      <c r="H1304">
        <v>1</v>
      </c>
      <c r="I1304">
        <v>0</v>
      </c>
      <c r="J1304">
        <v>1</v>
      </c>
      <c r="K1304">
        <v>1</v>
      </c>
      <c r="L1304">
        <v>0</v>
      </c>
      <c r="M1304">
        <v>0</v>
      </c>
      <c r="N1304">
        <v>1</v>
      </c>
      <c r="O1304">
        <v>0</v>
      </c>
      <c r="P1304">
        <v>1.39</v>
      </c>
      <c r="Q1304">
        <v>7.21</v>
      </c>
      <c r="R1304">
        <v>3.63</v>
      </c>
      <c r="S1304">
        <v>4.37</v>
      </c>
      <c r="T1304">
        <v>0</v>
      </c>
      <c r="U1304">
        <v>0</v>
      </c>
    </row>
    <row r="1305" spans="1:21" x14ac:dyDescent="0.25">
      <c r="A1305">
        <v>13144</v>
      </c>
      <c r="B1305" t="s">
        <v>10521</v>
      </c>
      <c r="C1305" t="s">
        <v>20891</v>
      </c>
      <c r="D1305">
        <v>0</v>
      </c>
      <c r="E1305">
        <v>0</v>
      </c>
      <c r="F1305">
        <v>4.33</v>
      </c>
      <c r="G1305">
        <v>0</v>
      </c>
      <c r="H1305">
        <v>1</v>
      </c>
      <c r="I1305">
        <v>0</v>
      </c>
      <c r="J1305">
        <v>1</v>
      </c>
      <c r="K1305">
        <v>1</v>
      </c>
      <c r="L1305">
        <v>0</v>
      </c>
      <c r="M1305">
        <v>0</v>
      </c>
      <c r="N1305">
        <v>1</v>
      </c>
      <c r="O1305">
        <v>0</v>
      </c>
      <c r="P1305">
        <v>1.43</v>
      </c>
      <c r="Q1305">
        <v>7.91</v>
      </c>
      <c r="R1305">
        <v>4.25</v>
      </c>
      <c r="S1305">
        <v>4.37</v>
      </c>
      <c r="T1305">
        <v>0</v>
      </c>
      <c r="U1305">
        <v>-0.1</v>
      </c>
    </row>
    <row r="1306" spans="1:21" x14ac:dyDescent="0.25">
      <c r="A1306">
        <v>12800</v>
      </c>
      <c r="B1306" t="s">
        <v>10087</v>
      </c>
      <c r="C1306" t="s">
        <v>20881</v>
      </c>
      <c r="D1306">
        <v>1</v>
      </c>
      <c r="E1306">
        <v>1</v>
      </c>
      <c r="F1306">
        <v>4.12</v>
      </c>
      <c r="G1306">
        <v>0</v>
      </c>
      <c r="H1306">
        <v>20</v>
      </c>
      <c r="I1306">
        <v>0</v>
      </c>
      <c r="J1306">
        <v>20</v>
      </c>
      <c r="K1306">
        <v>20</v>
      </c>
      <c r="L1306">
        <v>9</v>
      </c>
      <c r="M1306">
        <v>2</v>
      </c>
      <c r="N1306">
        <v>16</v>
      </c>
      <c r="O1306">
        <v>8</v>
      </c>
      <c r="P1306">
        <v>1.38</v>
      </c>
      <c r="Q1306">
        <v>7.03</v>
      </c>
      <c r="R1306">
        <v>3.52</v>
      </c>
      <c r="S1306">
        <v>4.37</v>
      </c>
      <c r="T1306">
        <v>-0.1</v>
      </c>
      <c r="U1306">
        <v>0.1</v>
      </c>
    </row>
    <row r="1307" spans="1:21" x14ac:dyDescent="0.25">
      <c r="A1307">
        <v>6336</v>
      </c>
      <c r="B1307" t="s">
        <v>9529</v>
      </c>
      <c r="C1307" t="s">
        <v>20880</v>
      </c>
      <c r="D1307">
        <v>0</v>
      </c>
      <c r="E1307">
        <v>0</v>
      </c>
      <c r="F1307">
        <v>4.1900000000000004</v>
      </c>
      <c r="G1307">
        <v>0</v>
      </c>
      <c r="H1307">
        <v>1</v>
      </c>
      <c r="I1307">
        <v>0</v>
      </c>
      <c r="J1307">
        <v>1</v>
      </c>
      <c r="K1307">
        <v>1</v>
      </c>
      <c r="L1307">
        <v>0</v>
      </c>
      <c r="M1307">
        <v>0</v>
      </c>
      <c r="N1307">
        <v>1</v>
      </c>
      <c r="O1307">
        <v>0</v>
      </c>
      <c r="P1307">
        <v>1.34</v>
      </c>
      <c r="Q1307">
        <v>6.08</v>
      </c>
      <c r="R1307">
        <v>2.41</v>
      </c>
      <c r="S1307">
        <v>4.38</v>
      </c>
      <c r="T1307">
        <v>0</v>
      </c>
      <c r="U1307">
        <v>0</v>
      </c>
    </row>
    <row r="1308" spans="1:21" x14ac:dyDescent="0.25">
      <c r="A1308" t="s">
        <v>9046</v>
      </c>
      <c r="B1308" t="s">
        <v>9047</v>
      </c>
      <c r="C1308" t="s">
        <v>20888</v>
      </c>
      <c r="D1308">
        <v>0</v>
      </c>
      <c r="E1308">
        <v>0</v>
      </c>
      <c r="F1308">
        <v>4.1399999999999997</v>
      </c>
      <c r="G1308">
        <v>0</v>
      </c>
      <c r="H1308">
        <v>0</v>
      </c>
      <c r="I1308">
        <v>0</v>
      </c>
      <c r="J1308">
        <v>1</v>
      </c>
      <c r="K1308">
        <v>1</v>
      </c>
      <c r="L1308">
        <v>0</v>
      </c>
      <c r="M1308">
        <v>0</v>
      </c>
      <c r="N1308">
        <v>1</v>
      </c>
      <c r="O1308">
        <v>0</v>
      </c>
      <c r="P1308">
        <v>1.34</v>
      </c>
      <c r="Q1308">
        <v>6.6</v>
      </c>
      <c r="R1308">
        <v>3.01</v>
      </c>
      <c r="S1308">
        <v>4.38</v>
      </c>
      <c r="T1308">
        <v>0</v>
      </c>
      <c r="U1308">
        <v>0</v>
      </c>
    </row>
    <row r="1309" spans="1:21" x14ac:dyDescent="0.25">
      <c r="A1309" t="s">
        <v>7624</v>
      </c>
      <c r="B1309" t="s">
        <v>7625</v>
      </c>
      <c r="C1309" t="s">
        <v>20887</v>
      </c>
      <c r="D1309">
        <v>2</v>
      </c>
      <c r="E1309">
        <v>2</v>
      </c>
      <c r="F1309">
        <v>4.2699999999999996</v>
      </c>
      <c r="G1309">
        <v>5</v>
      </c>
      <c r="H1309">
        <v>5</v>
      </c>
      <c r="I1309">
        <v>0</v>
      </c>
      <c r="J1309">
        <v>28</v>
      </c>
      <c r="K1309">
        <v>28</v>
      </c>
      <c r="L1309">
        <v>13</v>
      </c>
      <c r="M1309">
        <v>4</v>
      </c>
      <c r="N1309">
        <v>21</v>
      </c>
      <c r="O1309">
        <v>9</v>
      </c>
      <c r="P1309">
        <v>1.34</v>
      </c>
      <c r="Q1309">
        <v>6.95</v>
      </c>
      <c r="R1309">
        <v>2.99</v>
      </c>
      <c r="S1309">
        <v>4.38</v>
      </c>
      <c r="T1309">
        <v>0.2</v>
      </c>
      <c r="U1309">
        <v>0.3</v>
      </c>
    </row>
    <row r="1310" spans="1:21" x14ac:dyDescent="0.25">
      <c r="A1310">
        <v>9261</v>
      </c>
      <c r="B1310" t="s">
        <v>9722</v>
      </c>
      <c r="C1310" t="s">
        <v>20870</v>
      </c>
      <c r="D1310">
        <v>0</v>
      </c>
      <c r="E1310">
        <v>0</v>
      </c>
      <c r="F1310">
        <v>3.97</v>
      </c>
      <c r="G1310">
        <v>0</v>
      </c>
      <c r="H1310">
        <v>1</v>
      </c>
      <c r="I1310">
        <v>0</v>
      </c>
      <c r="J1310">
        <v>1</v>
      </c>
      <c r="K1310">
        <v>1</v>
      </c>
      <c r="L1310">
        <v>0</v>
      </c>
      <c r="M1310">
        <v>0</v>
      </c>
      <c r="N1310">
        <v>1</v>
      </c>
      <c r="O1310">
        <v>0</v>
      </c>
      <c r="P1310">
        <v>1.33</v>
      </c>
      <c r="Q1310">
        <v>6.88</v>
      </c>
      <c r="R1310">
        <v>3.1</v>
      </c>
      <c r="S1310">
        <v>4.38</v>
      </c>
      <c r="T1310">
        <v>0</v>
      </c>
      <c r="U1310">
        <v>0.1</v>
      </c>
    </row>
    <row r="1311" spans="1:21" x14ac:dyDescent="0.25">
      <c r="A1311">
        <v>1011</v>
      </c>
      <c r="B1311" t="s">
        <v>9683</v>
      </c>
      <c r="C1311" t="s">
        <v>20871</v>
      </c>
      <c r="D1311">
        <v>6</v>
      </c>
      <c r="E1311">
        <v>7</v>
      </c>
      <c r="F1311">
        <v>4.4000000000000004</v>
      </c>
      <c r="G1311">
        <v>19</v>
      </c>
      <c r="H1311">
        <v>19</v>
      </c>
      <c r="I1311">
        <v>0</v>
      </c>
      <c r="J1311">
        <v>109</v>
      </c>
      <c r="K1311">
        <v>113</v>
      </c>
      <c r="L1311">
        <v>53</v>
      </c>
      <c r="M1311">
        <v>13</v>
      </c>
      <c r="N1311">
        <v>79</v>
      </c>
      <c r="O1311">
        <v>37</v>
      </c>
      <c r="P1311">
        <v>1.38</v>
      </c>
      <c r="Q1311">
        <v>6.57</v>
      </c>
      <c r="R1311">
        <v>3.09</v>
      </c>
      <c r="S1311">
        <v>4.38</v>
      </c>
      <c r="T1311">
        <v>0.6</v>
      </c>
      <c r="U1311">
        <v>0.3</v>
      </c>
    </row>
    <row r="1312" spans="1:21" x14ac:dyDescent="0.25">
      <c r="A1312">
        <v>1149</v>
      </c>
      <c r="B1312" t="s">
        <v>10193</v>
      </c>
      <c r="C1312" t="s">
        <v>20865</v>
      </c>
      <c r="D1312">
        <v>0</v>
      </c>
      <c r="E1312">
        <v>0</v>
      </c>
      <c r="F1312">
        <v>4.0999999999999996</v>
      </c>
      <c r="G1312">
        <v>0</v>
      </c>
      <c r="H1312">
        <v>1</v>
      </c>
      <c r="I1312">
        <v>0</v>
      </c>
      <c r="J1312">
        <v>1</v>
      </c>
      <c r="K1312">
        <v>1</v>
      </c>
      <c r="L1312">
        <v>0</v>
      </c>
      <c r="M1312">
        <v>0</v>
      </c>
      <c r="N1312">
        <v>1</v>
      </c>
      <c r="O1312">
        <v>0</v>
      </c>
      <c r="P1312">
        <v>1.38</v>
      </c>
      <c r="Q1312">
        <v>7.17</v>
      </c>
      <c r="R1312">
        <v>3.77</v>
      </c>
      <c r="S1312">
        <v>4.38</v>
      </c>
      <c r="T1312">
        <v>0</v>
      </c>
      <c r="U1312">
        <v>0.1</v>
      </c>
    </row>
    <row r="1313" spans="1:21" x14ac:dyDescent="0.25">
      <c r="A1313" t="s">
        <v>7907</v>
      </c>
      <c r="B1313" t="s">
        <v>7908</v>
      </c>
      <c r="C1313" t="s">
        <v>20875</v>
      </c>
      <c r="D1313">
        <v>0</v>
      </c>
      <c r="E1313">
        <v>0</v>
      </c>
      <c r="F1313">
        <v>4.32</v>
      </c>
      <c r="G1313">
        <v>0</v>
      </c>
      <c r="H1313">
        <v>1</v>
      </c>
      <c r="I1313">
        <v>0</v>
      </c>
      <c r="J1313">
        <v>1</v>
      </c>
      <c r="K1313">
        <v>1</v>
      </c>
      <c r="L1313">
        <v>0</v>
      </c>
      <c r="M1313">
        <v>0</v>
      </c>
      <c r="N1313">
        <v>1</v>
      </c>
      <c r="O1313">
        <v>0</v>
      </c>
      <c r="P1313">
        <v>1.39</v>
      </c>
      <c r="Q1313">
        <v>7.67</v>
      </c>
      <c r="R1313">
        <v>3.63</v>
      </c>
      <c r="S1313">
        <v>4.38</v>
      </c>
      <c r="T1313">
        <v>0</v>
      </c>
      <c r="U1313">
        <v>0</v>
      </c>
    </row>
    <row r="1314" spans="1:21" x14ac:dyDescent="0.25">
      <c r="A1314">
        <v>2859</v>
      </c>
      <c r="B1314" t="s">
        <v>8646</v>
      </c>
      <c r="C1314" t="s">
        <v>1</v>
      </c>
      <c r="D1314">
        <v>0</v>
      </c>
      <c r="E1314">
        <v>1</v>
      </c>
      <c r="F1314">
        <v>4.26</v>
      </c>
      <c r="G1314">
        <v>0</v>
      </c>
      <c r="H1314">
        <v>10</v>
      </c>
      <c r="I1314">
        <v>0</v>
      </c>
      <c r="J1314">
        <v>10</v>
      </c>
      <c r="K1314">
        <v>10</v>
      </c>
      <c r="L1314">
        <v>5</v>
      </c>
      <c r="M1314">
        <v>1</v>
      </c>
      <c r="N1314">
        <v>7</v>
      </c>
      <c r="O1314">
        <v>4</v>
      </c>
      <c r="P1314">
        <v>1.4</v>
      </c>
      <c r="Q1314">
        <v>6.55</v>
      </c>
      <c r="R1314">
        <v>3.37</v>
      </c>
      <c r="S1314">
        <v>4.38</v>
      </c>
      <c r="T1314">
        <v>0</v>
      </c>
      <c r="U1314">
        <v>0</v>
      </c>
    </row>
    <row r="1315" spans="1:21" x14ac:dyDescent="0.25">
      <c r="A1315">
        <v>5380</v>
      </c>
      <c r="B1315" t="s">
        <v>9332</v>
      </c>
      <c r="C1315" t="s">
        <v>20878</v>
      </c>
      <c r="D1315">
        <v>0</v>
      </c>
      <c r="E1315">
        <v>0</v>
      </c>
      <c r="F1315">
        <v>4.37</v>
      </c>
      <c r="G1315">
        <v>0</v>
      </c>
      <c r="H1315">
        <v>1</v>
      </c>
      <c r="I1315">
        <v>0</v>
      </c>
      <c r="J1315">
        <v>1</v>
      </c>
      <c r="K1315">
        <v>1</v>
      </c>
      <c r="L1315">
        <v>0</v>
      </c>
      <c r="M1315">
        <v>0</v>
      </c>
      <c r="N1315">
        <v>1</v>
      </c>
      <c r="O1315">
        <v>0</v>
      </c>
      <c r="P1315">
        <v>1.43</v>
      </c>
      <c r="Q1315">
        <v>7.04</v>
      </c>
      <c r="R1315">
        <v>3.75</v>
      </c>
      <c r="S1315">
        <v>4.38</v>
      </c>
      <c r="T1315">
        <v>0</v>
      </c>
      <c r="U1315">
        <v>0</v>
      </c>
    </row>
    <row r="1316" spans="1:21" x14ac:dyDescent="0.25">
      <c r="A1316">
        <v>5830</v>
      </c>
      <c r="B1316" t="s">
        <v>8790</v>
      </c>
      <c r="C1316" t="s">
        <v>20875</v>
      </c>
      <c r="D1316">
        <v>0</v>
      </c>
      <c r="E1316">
        <v>0</v>
      </c>
      <c r="F1316">
        <v>4.3899999999999997</v>
      </c>
      <c r="G1316">
        <v>0</v>
      </c>
      <c r="H1316">
        <v>1</v>
      </c>
      <c r="I1316">
        <v>0</v>
      </c>
      <c r="J1316">
        <v>1</v>
      </c>
      <c r="K1316">
        <v>1</v>
      </c>
      <c r="L1316">
        <v>0</v>
      </c>
      <c r="M1316">
        <v>0</v>
      </c>
      <c r="N1316">
        <v>1</v>
      </c>
      <c r="O1316">
        <v>1</v>
      </c>
      <c r="P1316">
        <v>1.44</v>
      </c>
      <c r="Q1316">
        <v>8.6300000000000008</v>
      </c>
      <c r="R1316">
        <v>4.63</v>
      </c>
      <c r="S1316">
        <v>4.38</v>
      </c>
      <c r="T1316">
        <v>0</v>
      </c>
      <c r="U1316">
        <v>0</v>
      </c>
    </row>
    <row r="1317" spans="1:21" x14ac:dyDescent="0.25">
      <c r="A1317" t="s">
        <v>6781</v>
      </c>
      <c r="B1317" t="s">
        <v>6782</v>
      </c>
      <c r="C1317" t="s">
        <v>20892</v>
      </c>
      <c r="D1317">
        <v>0</v>
      </c>
      <c r="E1317">
        <v>0</v>
      </c>
      <c r="F1317">
        <v>4.32</v>
      </c>
      <c r="G1317">
        <v>0</v>
      </c>
      <c r="H1317">
        <v>0</v>
      </c>
      <c r="I1317">
        <v>0</v>
      </c>
      <c r="J1317">
        <v>1</v>
      </c>
      <c r="K1317">
        <v>1</v>
      </c>
      <c r="L1317">
        <v>0</v>
      </c>
      <c r="M1317">
        <v>0</v>
      </c>
      <c r="N1317">
        <v>1</v>
      </c>
      <c r="O1317">
        <v>0</v>
      </c>
      <c r="P1317">
        <v>1.38</v>
      </c>
      <c r="Q1317">
        <v>7.34</v>
      </c>
      <c r="R1317">
        <v>3.53</v>
      </c>
      <c r="S1317">
        <v>4.38</v>
      </c>
      <c r="T1317">
        <v>0</v>
      </c>
      <c r="U1317">
        <v>0</v>
      </c>
    </row>
    <row r="1318" spans="1:21" x14ac:dyDescent="0.25">
      <c r="A1318" t="s">
        <v>9402</v>
      </c>
      <c r="B1318" t="s">
        <v>9403</v>
      </c>
      <c r="C1318" t="s">
        <v>20890</v>
      </c>
      <c r="D1318">
        <v>0</v>
      </c>
      <c r="E1318">
        <v>0</v>
      </c>
      <c r="F1318">
        <v>4.28</v>
      </c>
      <c r="G1318">
        <v>0</v>
      </c>
      <c r="H1318">
        <v>1</v>
      </c>
      <c r="I1318">
        <v>0</v>
      </c>
      <c r="J1318">
        <v>1</v>
      </c>
      <c r="K1318">
        <v>1</v>
      </c>
      <c r="L1318">
        <v>0</v>
      </c>
      <c r="M1318">
        <v>0</v>
      </c>
      <c r="N1318">
        <v>1</v>
      </c>
      <c r="O1318">
        <v>1</v>
      </c>
      <c r="P1318">
        <v>1.46</v>
      </c>
      <c r="Q1318">
        <v>8.19</v>
      </c>
      <c r="R1318">
        <v>4.88</v>
      </c>
      <c r="S1318">
        <v>4.38</v>
      </c>
      <c r="T1318">
        <v>0</v>
      </c>
      <c r="U1318">
        <v>-0.1</v>
      </c>
    </row>
    <row r="1319" spans="1:21" x14ac:dyDescent="0.25">
      <c r="A1319">
        <v>7108</v>
      </c>
      <c r="B1319" t="s">
        <v>9319</v>
      </c>
      <c r="C1319" t="s">
        <v>20873</v>
      </c>
      <c r="D1319">
        <v>1</v>
      </c>
      <c r="E1319">
        <v>1</v>
      </c>
      <c r="F1319">
        <v>4.0599999999999996</v>
      </c>
      <c r="G1319">
        <v>0</v>
      </c>
      <c r="H1319">
        <v>25</v>
      </c>
      <c r="I1319">
        <v>0</v>
      </c>
      <c r="J1319">
        <v>25</v>
      </c>
      <c r="K1319">
        <v>24</v>
      </c>
      <c r="L1319">
        <v>11</v>
      </c>
      <c r="M1319">
        <v>3</v>
      </c>
      <c r="N1319">
        <v>21</v>
      </c>
      <c r="O1319">
        <v>9</v>
      </c>
      <c r="P1319">
        <v>1.34</v>
      </c>
      <c r="Q1319">
        <v>7.55</v>
      </c>
      <c r="R1319">
        <v>3.32</v>
      </c>
      <c r="S1319">
        <v>4.38</v>
      </c>
      <c r="T1319">
        <v>0</v>
      </c>
      <c r="U1319">
        <v>0.1</v>
      </c>
    </row>
    <row r="1320" spans="1:21" x14ac:dyDescent="0.25">
      <c r="A1320" t="s">
        <v>9569</v>
      </c>
      <c r="B1320" t="s">
        <v>9570</v>
      </c>
      <c r="C1320" t="s">
        <v>20877</v>
      </c>
      <c r="D1320">
        <v>0</v>
      </c>
      <c r="E1320">
        <v>0</v>
      </c>
      <c r="F1320">
        <v>4.21</v>
      </c>
      <c r="G1320">
        <v>0</v>
      </c>
      <c r="H1320">
        <v>1</v>
      </c>
      <c r="I1320">
        <v>0</v>
      </c>
      <c r="J1320">
        <v>1</v>
      </c>
      <c r="K1320">
        <v>1</v>
      </c>
      <c r="L1320">
        <v>0</v>
      </c>
      <c r="M1320">
        <v>0</v>
      </c>
      <c r="N1320">
        <v>1</v>
      </c>
      <c r="O1320">
        <v>0</v>
      </c>
      <c r="P1320">
        <v>1.43</v>
      </c>
      <c r="Q1320">
        <v>6.7</v>
      </c>
      <c r="R1320">
        <v>4.1100000000000003</v>
      </c>
      <c r="S1320">
        <v>4.38</v>
      </c>
      <c r="T1320">
        <v>0</v>
      </c>
      <c r="U1320">
        <v>-0.1</v>
      </c>
    </row>
    <row r="1321" spans="1:21" x14ac:dyDescent="0.25">
      <c r="A1321">
        <v>8360</v>
      </c>
      <c r="B1321" t="s">
        <v>9146</v>
      </c>
      <c r="C1321" t="s">
        <v>20875</v>
      </c>
      <c r="D1321">
        <v>0</v>
      </c>
      <c r="E1321">
        <v>0</v>
      </c>
      <c r="F1321">
        <v>4.3099999999999996</v>
      </c>
      <c r="G1321">
        <v>0</v>
      </c>
      <c r="H1321">
        <v>1</v>
      </c>
      <c r="I1321">
        <v>0</v>
      </c>
      <c r="J1321">
        <v>1</v>
      </c>
      <c r="K1321">
        <v>1</v>
      </c>
      <c r="L1321">
        <v>0</v>
      </c>
      <c r="M1321">
        <v>0</v>
      </c>
      <c r="N1321">
        <v>1</v>
      </c>
      <c r="O1321">
        <v>0</v>
      </c>
      <c r="P1321">
        <v>1.42</v>
      </c>
      <c r="Q1321">
        <v>8.2100000000000009</v>
      </c>
      <c r="R1321">
        <v>4.1900000000000004</v>
      </c>
      <c r="S1321">
        <v>4.38</v>
      </c>
      <c r="T1321">
        <v>0</v>
      </c>
      <c r="U1321">
        <v>0</v>
      </c>
    </row>
    <row r="1322" spans="1:21" x14ac:dyDescent="0.25">
      <c r="A1322" t="s">
        <v>6547</v>
      </c>
      <c r="B1322" t="s">
        <v>6548</v>
      </c>
      <c r="C1322" t="s">
        <v>20871</v>
      </c>
      <c r="D1322">
        <v>0</v>
      </c>
      <c r="E1322">
        <v>0</v>
      </c>
      <c r="F1322">
        <v>4.3899999999999997</v>
      </c>
      <c r="G1322">
        <v>0</v>
      </c>
      <c r="H1322">
        <v>1</v>
      </c>
      <c r="I1322">
        <v>0</v>
      </c>
      <c r="J1322">
        <v>1</v>
      </c>
      <c r="K1322">
        <v>1</v>
      </c>
      <c r="L1322">
        <v>0</v>
      </c>
      <c r="M1322">
        <v>0</v>
      </c>
      <c r="N1322">
        <v>1</v>
      </c>
      <c r="O1322">
        <v>1</v>
      </c>
      <c r="P1322">
        <v>1.5</v>
      </c>
      <c r="Q1322">
        <v>7.97</v>
      </c>
      <c r="R1322">
        <v>5.09</v>
      </c>
      <c r="S1322">
        <v>4.3899999999999997</v>
      </c>
      <c r="T1322">
        <v>0</v>
      </c>
      <c r="U1322">
        <v>-0.1</v>
      </c>
    </row>
    <row r="1323" spans="1:21" x14ac:dyDescent="0.25">
      <c r="A1323" t="s">
        <v>6149</v>
      </c>
      <c r="B1323" t="s">
        <v>6150</v>
      </c>
      <c r="C1323" t="s">
        <v>20872</v>
      </c>
      <c r="D1323">
        <v>0</v>
      </c>
      <c r="E1323">
        <v>0</v>
      </c>
      <c r="F1323">
        <v>4.24</v>
      </c>
      <c r="G1323">
        <v>0</v>
      </c>
      <c r="H1323">
        <v>10</v>
      </c>
      <c r="I1323">
        <v>0</v>
      </c>
      <c r="J1323">
        <v>10</v>
      </c>
      <c r="K1323">
        <v>9</v>
      </c>
      <c r="L1323">
        <v>5</v>
      </c>
      <c r="M1323">
        <v>1</v>
      </c>
      <c r="N1323">
        <v>9</v>
      </c>
      <c r="O1323">
        <v>5</v>
      </c>
      <c r="P1323">
        <v>1.45</v>
      </c>
      <c r="Q1323">
        <v>7.84</v>
      </c>
      <c r="R1323">
        <v>4.5999999999999996</v>
      </c>
      <c r="S1323">
        <v>4.3899999999999997</v>
      </c>
      <c r="T1323">
        <v>0</v>
      </c>
      <c r="U1323">
        <v>0</v>
      </c>
    </row>
    <row r="1324" spans="1:21" x14ac:dyDescent="0.25">
      <c r="A1324" t="s">
        <v>8209</v>
      </c>
      <c r="B1324" t="s">
        <v>8210</v>
      </c>
      <c r="C1324" t="s">
        <v>1</v>
      </c>
      <c r="D1324">
        <v>0</v>
      </c>
      <c r="E1324">
        <v>0</v>
      </c>
      <c r="F1324">
        <v>4.22</v>
      </c>
      <c r="G1324">
        <v>0</v>
      </c>
      <c r="H1324">
        <v>1</v>
      </c>
      <c r="I1324">
        <v>0</v>
      </c>
      <c r="J1324">
        <v>1</v>
      </c>
      <c r="K1324">
        <v>1</v>
      </c>
      <c r="L1324">
        <v>0</v>
      </c>
      <c r="M1324">
        <v>0</v>
      </c>
      <c r="N1324">
        <v>1</v>
      </c>
      <c r="O1324">
        <v>0</v>
      </c>
      <c r="P1324">
        <v>1.42</v>
      </c>
      <c r="Q1324">
        <v>7.16</v>
      </c>
      <c r="R1324">
        <v>3.96</v>
      </c>
      <c r="S1324">
        <v>4.3899999999999997</v>
      </c>
      <c r="T1324">
        <v>0</v>
      </c>
      <c r="U1324">
        <v>-0.1</v>
      </c>
    </row>
    <row r="1325" spans="1:21" x14ac:dyDescent="0.25">
      <c r="A1325">
        <v>9736</v>
      </c>
      <c r="B1325" t="s">
        <v>10678</v>
      </c>
      <c r="C1325" t="s">
        <v>1</v>
      </c>
      <c r="D1325">
        <v>0</v>
      </c>
      <c r="E1325">
        <v>1</v>
      </c>
      <c r="F1325">
        <v>4.2</v>
      </c>
      <c r="G1325">
        <v>0</v>
      </c>
      <c r="H1325">
        <v>10</v>
      </c>
      <c r="I1325">
        <v>0</v>
      </c>
      <c r="J1325">
        <v>10</v>
      </c>
      <c r="K1325">
        <v>11</v>
      </c>
      <c r="L1325">
        <v>5</v>
      </c>
      <c r="M1325">
        <v>1</v>
      </c>
      <c r="N1325">
        <v>6</v>
      </c>
      <c r="O1325">
        <v>3</v>
      </c>
      <c r="P1325">
        <v>1.41</v>
      </c>
      <c r="Q1325">
        <v>5.25</v>
      </c>
      <c r="R1325">
        <v>2.82</v>
      </c>
      <c r="S1325">
        <v>4.3899999999999997</v>
      </c>
      <c r="T1325">
        <v>0</v>
      </c>
      <c r="U1325">
        <v>0</v>
      </c>
    </row>
    <row r="1326" spans="1:21" x14ac:dyDescent="0.25">
      <c r="A1326" t="s">
        <v>22834</v>
      </c>
      <c r="B1326" t="s">
        <v>22835</v>
      </c>
      <c r="C1326" t="s">
        <v>20878</v>
      </c>
      <c r="D1326">
        <v>0</v>
      </c>
      <c r="E1326">
        <v>0</v>
      </c>
      <c r="F1326">
        <v>4.37</v>
      </c>
      <c r="G1326">
        <v>0</v>
      </c>
      <c r="H1326">
        <v>1</v>
      </c>
      <c r="I1326">
        <v>0</v>
      </c>
      <c r="J1326">
        <v>1</v>
      </c>
      <c r="K1326">
        <v>1</v>
      </c>
      <c r="L1326">
        <v>0</v>
      </c>
      <c r="M1326">
        <v>0</v>
      </c>
      <c r="N1326">
        <v>1</v>
      </c>
      <c r="O1326">
        <v>0</v>
      </c>
      <c r="P1326">
        <v>1.43</v>
      </c>
      <c r="Q1326">
        <v>6.96</v>
      </c>
      <c r="R1326">
        <v>3.66</v>
      </c>
      <c r="S1326">
        <v>4.3899999999999997</v>
      </c>
      <c r="T1326">
        <v>0</v>
      </c>
      <c r="U1326">
        <v>0</v>
      </c>
    </row>
    <row r="1327" spans="1:21" x14ac:dyDescent="0.25">
      <c r="A1327" t="s">
        <v>8009</v>
      </c>
      <c r="B1327" t="s">
        <v>8010</v>
      </c>
      <c r="C1327" t="s">
        <v>20895</v>
      </c>
      <c r="D1327">
        <v>0</v>
      </c>
      <c r="E1327">
        <v>0</v>
      </c>
      <c r="F1327">
        <v>4.22</v>
      </c>
      <c r="G1327">
        <v>0</v>
      </c>
      <c r="H1327">
        <v>0</v>
      </c>
      <c r="I1327">
        <v>0</v>
      </c>
      <c r="J1327">
        <v>1</v>
      </c>
      <c r="K1327">
        <v>1</v>
      </c>
      <c r="L1327">
        <v>0</v>
      </c>
      <c r="M1327">
        <v>0</v>
      </c>
      <c r="N1327">
        <v>1</v>
      </c>
      <c r="O1327">
        <v>0</v>
      </c>
      <c r="P1327">
        <v>1.36</v>
      </c>
      <c r="Q1327">
        <v>6.69</v>
      </c>
      <c r="R1327">
        <v>3.19</v>
      </c>
      <c r="S1327">
        <v>4.3899999999999997</v>
      </c>
      <c r="T1327">
        <v>0</v>
      </c>
      <c r="U1327">
        <v>0</v>
      </c>
    </row>
    <row r="1328" spans="1:21" x14ac:dyDescent="0.25">
      <c r="A1328" t="s">
        <v>9846</v>
      </c>
      <c r="B1328" t="s">
        <v>9847</v>
      </c>
      <c r="C1328" t="s">
        <v>20870</v>
      </c>
      <c r="D1328">
        <v>0</v>
      </c>
      <c r="E1328">
        <v>0</v>
      </c>
      <c r="F1328">
        <v>4.17</v>
      </c>
      <c r="G1328">
        <v>0</v>
      </c>
      <c r="H1328">
        <v>1</v>
      </c>
      <c r="I1328">
        <v>0</v>
      </c>
      <c r="J1328">
        <v>1</v>
      </c>
      <c r="K1328">
        <v>1</v>
      </c>
      <c r="L1328">
        <v>0</v>
      </c>
      <c r="M1328">
        <v>0</v>
      </c>
      <c r="N1328">
        <v>1</v>
      </c>
      <c r="O1328">
        <v>1</v>
      </c>
      <c r="P1328">
        <v>1.42</v>
      </c>
      <c r="Q1328">
        <v>8.3699999999999992</v>
      </c>
      <c r="R1328">
        <v>4.6500000000000004</v>
      </c>
      <c r="S1328">
        <v>4.3899999999999997</v>
      </c>
      <c r="T1328">
        <v>0</v>
      </c>
      <c r="U1328">
        <v>-0.1</v>
      </c>
    </row>
    <row r="1329" spans="1:21" x14ac:dyDescent="0.25">
      <c r="A1329">
        <v>8432</v>
      </c>
      <c r="B1329" t="s">
        <v>10719</v>
      </c>
      <c r="C1329" t="s">
        <v>20893</v>
      </c>
      <c r="D1329">
        <v>0</v>
      </c>
      <c r="E1329">
        <v>0</v>
      </c>
      <c r="F1329">
        <v>4.28</v>
      </c>
      <c r="G1329">
        <v>0</v>
      </c>
      <c r="H1329">
        <v>1</v>
      </c>
      <c r="I1329">
        <v>0</v>
      </c>
      <c r="J1329">
        <v>1</v>
      </c>
      <c r="K1329">
        <v>1</v>
      </c>
      <c r="L1329">
        <v>0</v>
      </c>
      <c r="M1329">
        <v>0</v>
      </c>
      <c r="N1329">
        <v>1</v>
      </c>
      <c r="O1329">
        <v>1</v>
      </c>
      <c r="P1329">
        <v>1.47</v>
      </c>
      <c r="Q1329">
        <v>7.74</v>
      </c>
      <c r="R1329">
        <v>4.66</v>
      </c>
      <c r="S1329">
        <v>4.3899999999999997</v>
      </c>
      <c r="T1329">
        <v>0</v>
      </c>
      <c r="U1329">
        <v>-0.1</v>
      </c>
    </row>
    <row r="1330" spans="1:21" x14ac:dyDescent="0.25">
      <c r="A1330" t="s">
        <v>9436</v>
      </c>
      <c r="B1330" t="s">
        <v>9437</v>
      </c>
      <c r="C1330" t="s">
        <v>1</v>
      </c>
      <c r="D1330">
        <v>0</v>
      </c>
      <c r="E1330">
        <v>0</v>
      </c>
      <c r="F1330">
        <v>4.24</v>
      </c>
      <c r="G1330">
        <v>0</v>
      </c>
      <c r="H1330">
        <v>1</v>
      </c>
      <c r="I1330">
        <v>0</v>
      </c>
      <c r="J1330">
        <v>1</v>
      </c>
      <c r="K1330">
        <v>1</v>
      </c>
      <c r="L1330">
        <v>0</v>
      </c>
      <c r="M1330">
        <v>0</v>
      </c>
      <c r="N1330">
        <v>1</v>
      </c>
      <c r="O1330">
        <v>0</v>
      </c>
      <c r="P1330">
        <v>1.41</v>
      </c>
      <c r="Q1330">
        <v>7.07</v>
      </c>
      <c r="R1330">
        <v>3.72</v>
      </c>
      <c r="S1330">
        <v>4.3899999999999997</v>
      </c>
      <c r="T1330">
        <v>0</v>
      </c>
      <c r="U1330">
        <v>-0.1</v>
      </c>
    </row>
    <row r="1331" spans="1:21" x14ac:dyDescent="0.25">
      <c r="A1331" t="s">
        <v>9197</v>
      </c>
      <c r="B1331" t="s">
        <v>22836</v>
      </c>
      <c r="C1331" t="s">
        <v>20878</v>
      </c>
      <c r="D1331">
        <v>0</v>
      </c>
      <c r="E1331">
        <v>0</v>
      </c>
      <c r="F1331">
        <v>4.38</v>
      </c>
      <c r="G1331">
        <v>0</v>
      </c>
      <c r="H1331">
        <v>1</v>
      </c>
      <c r="I1331">
        <v>0</v>
      </c>
      <c r="J1331">
        <v>1</v>
      </c>
      <c r="K1331">
        <v>1</v>
      </c>
      <c r="L1331">
        <v>0</v>
      </c>
      <c r="M1331">
        <v>0</v>
      </c>
      <c r="N1331">
        <v>1</v>
      </c>
      <c r="O1331">
        <v>0</v>
      </c>
      <c r="P1331">
        <v>1.45</v>
      </c>
      <c r="Q1331">
        <v>7.28</v>
      </c>
      <c r="R1331">
        <v>4.01</v>
      </c>
      <c r="S1331">
        <v>4.3899999999999997</v>
      </c>
      <c r="T1331">
        <v>0</v>
      </c>
      <c r="U1331">
        <v>0</v>
      </c>
    </row>
    <row r="1332" spans="1:21" x14ac:dyDescent="0.25">
      <c r="A1332" t="s">
        <v>8791</v>
      </c>
      <c r="B1332" t="s">
        <v>8792</v>
      </c>
      <c r="C1332" t="s">
        <v>20890</v>
      </c>
      <c r="D1332">
        <v>0</v>
      </c>
      <c r="E1332">
        <v>0</v>
      </c>
      <c r="F1332">
        <v>4.2699999999999996</v>
      </c>
      <c r="G1332">
        <v>0</v>
      </c>
      <c r="H1332">
        <v>1</v>
      </c>
      <c r="I1332">
        <v>0</v>
      </c>
      <c r="J1332">
        <v>1</v>
      </c>
      <c r="K1332">
        <v>1</v>
      </c>
      <c r="L1332">
        <v>0</v>
      </c>
      <c r="M1332">
        <v>0</v>
      </c>
      <c r="N1332">
        <v>1</v>
      </c>
      <c r="O1332">
        <v>0</v>
      </c>
      <c r="P1332">
        <v>1.41</v>
      </c>
      <c r="Q1332">
        <v>7.23</v>
      </c>
      <c r="R1332">
        <v>3.86</v>
      </c>
      <c r="S1332">
        <v>4.3899999999999997</v>
      </c>
      <c r="T1332">
        <v>0</v>
      </c>
      <c r="U1332">
        <v>-0.1</v>
      </c>
    </row>
    <row r="1333" spans="1:21" x14ac:dyDescent="0.25">
      <c r="A1333">
        <v>14382</v>
      </c>
      <c r="B1333" t="s">
        <v>10328</v>
      </c>
      <c r="C1333" t="s">
        <v>20884</v>
      </c>
      <c r="D1333">
        <v>0</v>
      </c>
      <c r="E1333">
        <v>0</v>
      </c>
      <c r="F1333">
        <v>4.22</v>
      </c>
      <c r="G1333">
        <v>0</v>
      </c>
      <c r="H1333">
        <v>1</v>
      </c>
      <c r="I1333">
        <v>0</v>
      </c>
      <c r="J1333">
        <v>1</v>
      </c>
      <c r="K1333">
        <v>1</v>
      </c>
      <c r="L1333">
        <v>0</v>
      </c>
      <c r="M1333">
        <v>0</v>
      </c>
      <c r="N1333">
        <v>1</v>
      </c>
      <c r="O1333">
        <v>0</v>
      </c>
      <c r="P1333">
        <v>1.37</v>
      </c>
      <c r="Q1333">
        <v>6.62</v>
      </c>
      <c r="R1333">
        <v>2.9</v>
      </c>
      <c r="S1333">
        <v>4.3899999999999997</v>
      </c>
      <c r="T1333">
        <v>0</v>
      </c>
      <c r="U1333">
        <v>-0.1</v>
      </c>
    </row>
    <row r="1334" spans="1:21" x14ac:dyDescent="0.25">
      <c r="A1334">
        <v>10267</v>
      </c>
      <c r="B1334" t="s">
        <v>10654</v>
      </c>
      <c r="C1334" t="s">
        <v>20880</v>
      </c>
      <c r="D1334">
        <v>2</v>
      </c>
      <c r="E1334">
        <v>2</v>
      </c>
      <c r="F1334">
        <v>4.29</v>
      </c>
      <c r="G1334">
        <v>0</v>
      </c>
      <c r="H1334">
        <v>40</v>
      </c>
      <c r="I1334">
        <v>0</v>
      </c>
      <c r="J1334">
        <v>40</v>
      </c>
      <c r="K1334">
        <v>39</v>
      </c>
      <c r="L1334">
        <v>19</v>
      </c>
      <c r="M1334">
        <v>5</v>
      </c>
      <c r="N1334">
        <v>34</v>
      </c>
      <c r="O1334">
        <v>17</v>
      </c>
      <c r="P1334">
        <v>1.41</v>
      </c>
      <c r="Q1334">
        <v>7.65</v>
      </c>
      <c r="R1334">
        <v>3.87</v>
      </c>
      <c r="S1334">
        <v>4.3899999999999997</v>
      </c>
      <c r="T1334">
        <v>0</v>
      </c>
      <c r="U1334">
        <v>0.1</v>
      </c>
    </row>
    <row r="1335" spans="1:21" x14ac:dyDescent="0.25">
      <c r="A1335" t="s">
        <v>9413</v>
      </c>
      <c r="B1335" t="s">
        <v>9414</v>
      </c>
      <c r="C1335" t="s">
        <v>20881</v>
      </c>
      <c r="D1335">
        <v>0</v>
      </c>
      <c r="E1335">
        <v>0</v>
      </c>
      <c r="F1335">
        <v>4.2</v>
      </c>
      <c r="G1335">
        <v>0</v>
      </c>
      <c r="H1335">
        <v>1</v>
      </c>
      <c r="I1335">
        <v>0</v>
      </c>
      <c r="J1335">
        <v>1</v>
      </c>
      <c r="K1335">
        <v>1</v>
      </c>
      <c r="L1335">
        <v>0</v>
      </c>
      <c r="M1335">
        <v>0</v>
      </c>
      <c r="N1335">
        <v>1</v>
      </c>
      <c r="O1335">
        <v>0</v>
      </c>
      <c r="P1335">
        <v>1.4</v>
      </c>
      <c r="Q1335">
        <v>6.72</v>
      </c>
      <c r="R1335">
        <v>3.47</v>
      </c>
      <c r="S1335">
        <v>4.3899999999999997</v>
      </c>
      <c r="T1335">
        <v>0</v>
      </c>
      <c r="U1335">
        <v>0</v>
      </c>
    </row>
    <row r="1336" spans="1:21" x14ac:dyDescent="0.25">
      <c r="A1336" t="s">
        <v>8263</v>
      </c>
      <c r="B1336" t="s">
        <v>8264</v>
      </c>
      <c r="C1336" t="s">
        <v>20888</v>
      </c>
      <c r="D1336">
        <v>0</v>
      </c>
      <c r="E1336">
        <v>0</v>
      </c>
      <c r="F1336">
        <v>4.08</v>
      </c>
      <c r="G1336">
        <v>0</v>
      </c>
      <c r="H1336">
        <v>1</v>
      </c>
      <c r="I1336">
        <v>0</v>
      </c>
      <c r="J1336">
        <v>1</v>
      </c>
      <c r="K1336">
        <v>1</v>
      </c>
      <c r="L1336">
        <v>0</v>
      </c>
      <c r="M1336">
        <v>0</v>
      </c>
      <c r="N1336">
        <v>1</v>
      </c>
      <c r="O1336">
        <v>0</v>
      </c>
      <c r="P1336">
        <v>1.38</v>
      </c>
      <c r="Q1336">
        <v>6.59</v>
      </c>
      <c r="R1336">
        <v>3.52</v>
      </c>
      <c r="S1336">
        <v>4.3899999999999997</v>
      </c>
      <c r="T1336">
        <v>0</v>
      </c>
      <c r="U1336">
        <v>0.1</v>
      </c>
    </row>
    <row r="1337" spans="1:21" x14ac:dyDescent="0.25">
      <c r="A1337">
        <v>12703</v>
      </c>
      <c r="B1337" t="s">
        <v>9312</v>
      </c>
      <c r="C1337" t="s">
        <v>20887</v>
      </c>
      <c r="D1337">
        <v>8</v>
      </c>
      <c r="E1337">
        <v>9</v>
      </c>
      <c r="F1337">
        <v>4.18</v>
      </c>
      <c r="G1337">
        <v>24</v>
      </c>
      <c r="H1337">
        <v>24</v>
      </c>
      <c r="I1337">
        <v>0</v>
      </c>
      <c r="J1337">
        <v>140</v>
      </c>
      <c r="K1337">
        <v>131</v>
      </c>
      <c r="L1337">
        <v>65</v>
      </c>
      <c r="M1337">
        <v>18</v>
      </c>
      <c r="N1337">
        <v>129</v>
      </c>
      <c r="O1337">
        <v>59</v>
      </c>
      <c r="P1337">
        <v>1.36</v>
      </c>
      <c r="Q1337">
        <v>8.27</v>
      </c>
      <c r="R1337">
        <v>3.79</v>
      </c>
      <c r="S1337">
        <v>4.3899999999999997</v>
      </c>
      <c r="T1337">
        <v>1.2</v>
      </c>
      <c r="U1337">
        <v>1.5</v>
      </c>
    </row>
    <row r="1338" spans="1:21" x14ac:dyDescent="0.25">
      <c r="A1338" t="s">
        <v>22837</v>
      </c>
      <c r="B1338" t="s">
        <v>22838</v>
      </c>
      <c r="C1338" t="s">
        <v>20881</v>
      </c>
      <c r="D1338">
        <v>0</v>
      </c>
      <c r="E1338">
        <v>0</v>
      </c>
      <c r="F1338">
        <v>4.25</v>
      </c>
      <c r="G1338">
        <v>0</v>
      </c>
      <c r="H1338">
        <v>1</v>
      </c>
      <c r="I1338">
        <v>0</v>
      </c>
      <c r="J1338">
        <v>1</v>
      </c>
      <c r="K1338">
        <v>1</v>
      </c>
      <c r="L1338">
        <v>0</v>
      </c>
      <c r="M1338">
        <v>0</v>
      </c>
      <c r="N1338">
        <v>1</v>
      </c>
      <c r="O1338">
        <v>0</v>
      </c>
      <c r="P1338">
        <v>1.44</v>
      </c>
      <c r="Q1338">
        <v>7.58</v>
      </c>
      <c r="R1338">
        <v>4.3099999999999996</v>
      </c>
      <c r="S1338">
        <v>4.3899999999999997</v>
      </c>
      <c r="T1338">
        <v>0</v>
      </c>
      <c r="U1338">
        <v>0</v>
      </c>
    </row>
    <row r="1339" spans="1:21" x14ac:dyDescent="0.25">
      <c r="A1339">
        <v>11592</v>
      </c>
      <c r="B1339" t="s">
        <v>8641</v>
      </c>
      <c r="C1339" t="s">
        <v>20874</v>
      </c>
      <c r="D1339">
        <v>7</v>
      </c>
      <c r="E1339">
        <v>11</v>
      </c>
      <c r="F1339">
        <v>4.53</v>
      </c>
      <c r="G1339">
        <v>26</v>
      </c>
      <c r="H1339">
        <v>26</v>
      </c>
      <c r="I1339">
        <v>0</v>
      </c>
      <c r="J1339">
        <v>151</v>
      </c>
      <c r="K1339">
        <v>159</v>
      </c>
      <c r="L1339">
        <v>76</v>
      </c>
      <c r="M1339">
        <v>17</v>
      </c>
      <c r="N1339">
        <v>108</v>
      </c>
      <c r="O1339">
        <v>55</v>
      </c>
      <c r="P1339">
        <v>1.42</v>
      </c>
      <c r="Q1339">
        <v>6.43</v>
      </c>
      <c r="R1339">
        <v>3.3</v>
      </c>
      <c r="S1339">
        <v>4.3899999999999997</v>
      </c>
      <c r="T1339">
        <v>0.8</v>
      </c>
      <c r="U1339">
        <v>0.4</v>
      </c>
    </row>
    <row r="1340" spans="1:21" x14ac:dyDescent="0.25">
      <c r="A1340">
        <v>13604</v>
      </c>
      <c r="B1340" t="s">
        <v>9909</v>
      </c>
      <c r="C1340" t="s">
        <v>20893</v>
      </c>
      <c r="D1340">
        <v>0</v>
      </c>
      <c r="E1340">
        <v>0</v>
      </c>
      <c r="F1340">
        <v>4.28</v>
      </c>
      <c r="G1340">
        <v>0</v>
      </c>
      <c r="H1340">
        <v>1</v>
      </c>
      <c r="I1340">
        <v>0</v>
      </c>
      <c r="J1340">
        <v>1</v>
      </c>
      <c r="K1340">
        <v>1</v>
      </c>
      <c r="L1340">
        <v>0</v>
      </c>
      <c r="M1340">
        <v>0</v>
      </c>
      <c r="N1340">
        <v>1</v>
      </c>
      <c r="O1340">
        <v>0</v>
      </c>
      <c r="P1340">
        <v>1.4</v>
      </c>
      <c r="Q1340">
        <v>6.68</v>
      </c>
      <c r="R1340">
        <v>3.48</v>
      </c>
      <c r="S1340">
        <v>4.4000000000000004</v>
      </c>
      <c r="T1340">
        <v>0</v>
      </c>
      <c r="U1340">
        <v>-0.1</v>
      </c>
    </row>
    <row r="1341" spans="1:21" x14ac:dyDescent="0.25">
      <c r="A1341">
        <v>3166</v>
      </c>
      <c r="B1341" t="s">
        <v>10100</v>
      </c>
      <c r="C1341" t="s">
        <v>20881</v>
      </c>
      <c r="D1341">
        <v>0</v>
      </c>
      <c r="E1341">
        <v>0</v>
      </c>
      <c r="F1341">
        <v>4.1900000000000004</v>
      </c>
      <c r="G1341">
        <v>0</v>
      </c>
      <c r="H1341">
        <v>1</v>
      </c>
      <c r="I1341">
        <v>0</v>
      </c>
      <c r="J1341">
        <v>1</v>
      </c>
      <c r="K1341">
        <v>1</v>
      </c>
      <c r="L1341">
        <v>0</v>
      </c>
      <c r="M1341">
        <v>0</v>
      </c>
      <c r="N1341">
        <v>1</v>
      </c>
      <c r="O1341">
        <v>0</v>
      </c>
      <c r="P1341">
        <v>1.4</v>
      </c>
      <c r="Q1341">
        <v>6.84</v>
      </c>
      <c r="R1341">
        <v>3.58</v>
      </c>
      <c r="S1341">
        <v>4.4000000000000004</v>
      </c>
      <c r="T1341">
        <v>0</v>
      </c>
      <c r="U1341">
        <v>0</v>
      </c>
    </row>
    <row r="1342" spans="1:21" x14ac:dyDescent="0.25">
      <c r="A1342">
        <v>886</v>
      </c>
      <c r="B1342" t="s">
        <v>8842</v>
      </c>
      <c r="C1342" t="s">
        <v>20878</v>
      </c>
      <c r="D1342">
        <v>0</v>
      </c>
      <c r="E1342">
        <v>0</v>
      </c>
      <c r="F1342">
        <v>4.47</v>
      </c>
      <c r="G1342">
        <v>0</v>
      </c>
      <c r="H1342">
        <v>0</v>
      </c>
      <c r="I1342">
        <v>0</v>
      </c>
      <c r="J1342">
        <v>1</v>
      </c>
      <c r="K1342">
        <v>1</v>
      </c>
      <c r="L1342">
        <v>0</v>
      </c>
      <c r="M1342">
        <v>0</v>
      </c>
      <c r="N1342">
        <v>1</v>
      </c>
      <c r="O1342">
        <v>0</v>
      </c>
      <c r="P1342">
        <v>1.42</v>
      </c>
      <c r="Q1342">
        <v>6.57</v>
      </c>
      <c r="R1342">
        <v>3.4</v>
      </c>
      <c r="S1342">
        <v>4.4000000000000004</v>
      </c>
      <c r="T1342">
        <v>0</v>
      </c>
      <c r="U1342">
        <v>0</v>
      </c>
    </row>
    <row r="1343" spans="1:21" x14ac:dyDescent="0.25">
      <c r="A1343" t="s">
        <v>9647</v>
      </c>
      <c r="B1343" t="s">
        <v>9648</v>
      </c>
      <c r="C1343" t="s">
        <v>1</v>
      </c>
      <c r="D1343">
        <v>0</v>
      </c>
      <c r="E1343">
        <v>0</v>
      </c>
      <c r="F1343">
        <v>4.3</v>
      </c>
      <c r="G1343">
        <v>0</v>
      </c>
      <c r="H1343">
        <v>0</v>
      </c>
      <c r="I1343">
        <v>0</v>
      </c>
      <c r="J1343">
        <v>1</v>
      </c>
      <c r="K1343">
        <v>1</v>
      </c>
      <c r="L1343">
        <v>0</v>
      </c>
      <c r="M1343">
        <v>0</v>
      </c>
      <c r="N1343">
        <v>1</v>
      </c>
      <c r="O1343">
        <v>0</v>
      </c>
      <c r="P1343">
        <v>1.38</v>
      </c>
      <c r="Q1343">
        <v>6.82</v>
      </c>
      <c r="R1343">
        <v>3.31</v>
      </c>
      <c r="S1343">
        <v>4.4000000000000004</v>
      </c>
      <c r="T1343">
        <v>0</v>
      </c>
      <c r="U1343">
        <v>0</v>
      </c>
    </row>
    <row r="1344" spans="1:21" x14ac:dyDescent="0.25">
      <c r="A1344" t="s">
        <v>8442</v>
      </c>
      <c r="B1344" t="s">
        <v>8443</v>
      </c>
      <c r="C1344" t="s">
        <v>20865</v>
      </c>
      <c r="D1344">
        <v>0</v>
      </c>
      <c r="E1344">
        <v>0</v>
      </c>
      <c r="F1344">
        <v>4.2300000000000004</v>
      </c>
      <c r="G1344">
        <v>0</v>
      </c>
      <c r="H1344">
        <v>0</v>
      </c>
      <c r="I1344">
        <v>0</v>
      </c>
      <c r="J1344">
        <v>1</v>
      </c>
      <c r="K1344">
        <v>1</v>
      </c>
      <c r="L1344">
        <v>0</v>
      </c>
      <c r="M1344">
        <v>0</v>
      </c>
      <c r="N1344">
        <v>1</v>
      </c>
      <c r="O1344">
        <v>0</v>
      </c>
      <c r="P1344">
        <v>1.38</v>
      </c>
      <c r="Q1344">
        <v>7.3</v>
      </c>
      <c r="R1344">
        <v>3.85</v>
      </c>
      <c r="S1344">
        <v>4.4000000000000004</v>
      </c>
      <c r="T1344">
        <v>0</v>
      </c>
      <c r="U1344">
        <v>0</v>
      </c>
    </row>
    <row r="1345" spans="1:21" x14ac:dyDescent="0.25">
      <c r="A1345" t="s">
        <v>8593</v>
      </c>
      <c r="B1345" t="s">
        <v>8594</v>
      </c>
      <c r="C1345" t="s">
        <v>20868</v>
      </c>
      <c r="D1345">
        <v>0</v>
      </c>
      <c r="E1345">
        <v>0</v>
      </c>
      <c r="F1345">
        <v>4.32</v>
      </c>
      <c r="G1345">
        <v>0</v>
      </c>
      <c r="H1345">
        <v>0</v>
      </c>
      <c r="I1345">
        <v>0</v>
      </c>
      <c r="J1345">
        <v>1</v>
      </c>
      <c r="K1345">
        <v>1</v>
      </c>
      <c r="L1345">
        <v>0</v>
      </c>
      <c r="M1345">
        <v>0</v>
      </c>
      <c r="N1345">
        <v>1</v>
      </c>
      <c r="O1345">
        <v>0</v>
      </c>
      <c r="P1345">
        <v>1.32</v>
      </c>
      <c r="Q1345">
        <v>6.24</v>
      </c>
      <c r="R1345">
        <v>2.42</v>
      </c>
      <c r="S1345">
        <v>4.4000000000000004</v>
      </c>
      <c r="T1345">
        <v>0</v>
      </c>
      <c r="U1345">
        <v>0</v>
      </c>
    </row>
    <row r="1346" spans="1:21" x14ac:dyDescent="0.25">
      <c r="A1346" t="s">
        <v>9234</v>
      </c>
      <c r="B1346" t="s">
        <v>9235</v>
      </c>
      <c r="C1346" t="s">
        <v>20879</v>
      </c>
      <c r="D1346">
        <v>0</v>
      </c>
      <c r="E1346">
        <v>0</v>
      </c>
      <c r="F1346">
        <v>4.5</v>
      </c>
      <c r="G1346">
        <v>0</v>
      </c>
      <c r="H1346">
        <v>0</v>
      </c>
      <c r="I1346">
        <v>0</v>
      </c>
      <c r="J1346">
        <v>1</v>
      </c>
      <c r="K1346">
        <v>1</v>
      </c>
      <c r="L1346">
        <v>0</v>
      </c>
      <c r="M1346">
        <v>0</v>
      </c>
      <c r="N1346">
        <v>1</v>
      </c>
      <c r="O1346">
        <v>0</v>
      </c>
      <c r="P1346">
        <v>1.38</v>
      </c>
      <c r="Q1346">
        <v>6.84</v>
      </c>
      <c r="R1346">
        <v>2.71</v>
      </c>
      <c r="S1346">
        <v>4.4000000000000004</v>
      </c>
      <c r="T1346">
        <v>0</v>
      </c>
      <c r="U1346">
        <v>0</v>
      </c>
    </row>
    <row r="1347" spans="1:21" x14ac:dyDescent="0.25">
      <c r="A1347" t="s">
        <v>6906</v>
      </c>
      <c r="B1347" t="s">
        <v>6907</v>
      </c>
      <c r="C1347" t="s">
        <v>20895</v>
      </c>
      <c r="D1347">
        <v>0</v>
      </c>
      <c r="E1347">
        <v>0</v>
      </c>
      <c r="F1347">
        <v>4.2</v>
      </c>
      <c r="G1347">
        <v>0</v>
      </c>
      <c r="H1347">
        <v>1</v>
      </c>
      <c r="I1347">
        <v>0</v>
      </c>
      <c r="J1347">
        <v>1</v>
      </c>
      <c r="K1347">
        <v>1</v>
      </c>
      <c r="L1347">
        <v>0</v>
      </c>
      <c r="M1347">
        <v>0</v>
      </c>
      <c r="N1347">
        <v>1</v>
      </c>
      <c r="O1347">
        <v>0</v>
      </c>
      <c r="P1347">
        <v>1.43</v>
      </c>
      <c r="Q1347">
        <v>7.59</v>
      </c>
      <c r="R1347">
        <v>4.3899999999999997</v>
      </c>
      <c r="S1347">
        <v>4.4000000000000004</v>
      </c>
      <c r="T1347">
        <v>0</v>
      </c>
      <c r="U1347">
        <v>-0.1</v>
      </c>
    </row>
    <row r="1348" spans="1:21" x14ac:dyDescent="0.25">
      <c r="A1348" t="s">
        <v>6738</v>
      </c>
      <c r="B1348" t="s">
        <v>98</v>
      </c>
      <c r="C1348" t="s">
        <v>20889</v>
      </c>
      <c r="D1348">
        <v>0</v>
      </c>
      <c r="E1348">
        <v>0</v>
      </c>
      <c r="F1348">
        <v>4.29</v>
      </c>
      <c r="G1348">
        <v>0</v>
      </c>
      <c r="H1348">
        <v>0</v>
      </c>
      <c r="I1348">
        <v>0</v>
      </c>
      <c r="J1348">
        <v>1</v>
      </c>
      <c r="K1348">
        <v>1</v>
      </c>
      <c r="L1348">
        <v>0</v>
      </c>
      <c r="M1348">
        <v>0</v>
      </c>
      <c r="N1348">
        <v>1</v>
      </c>
      <c r="O1348">
        <v>0</v>
      </c>
      <c r="P1348">
        <v>1.36</v>
      </c>
      <c r="Q1348">
        <v>7.15</v>
      </c>
      <c r="R1348">
        <v>3.32</v>
      </c>
      <c r="S1348">
        <v>4.4000000000000004</v>
      </c>
      <c r="T1348">
        <v>0</v>
      </c>
      <c r="U1348">
        <v>0</v>
      </c>
    </row>
    <row r="1349" spans="1:21" x14ac:dyDescent="0.25">
      <c r="A1349">
        <v>11133</v>
      </c>
      <c r="B1349" t="s">
        <v>9463</v>
      </c>
      <c r="C1349" t="s">
        <v>20885</v>
      </c>
      <c r="D1349">
        <v>0</v>
      </c>
      <c r="E1349">
        <v>0</v>
      </c>
      <c r="F1349">
        <v>4.4000000000000004</v>
      </c>
      <c r="G1349">
        <v>0</v>
      </c>
      <c r="H1349">
        <v>0</v>
      </c>
      <c r="I1349">
        <v>0</v>
      </c>
      <c r="J1349">
        <v>1</v>
      </c>
      <c r="K1349">
        <v>1</v>
      </c>
      <c r="L1349">
        <v>0</v>
      </c>
      <c r="M1349">
        <v>0</v>
      </c>
      <c r="N1349">
        <v>1</v>
      </c>
      <c r="O1349">
        <v>0</v>
      </c>
      <c r="P1349">
        <v>1.41</v>
      </c>
      <c r="Q1349">
        <v>6.07</v>
      </c>
      <c r="R1349">
        <v>3.22</v>
      </c>
      <c r="S1349">
        <v>4.4000000000000004</v>
      </c>
      <c r="T1349">
        <v>0</v>
      </c>
      <c r="U1349">
        <v>0</v>
      </c>
    </row>
    <row r="1350" spans="1:21" x14ac:dyDescent="0.25">
      <c r="A1350" t="s">
        <v>8921</v>
      </c>
      <c r="B1350" t="s">
        <v>8922</v>
      </c>
      <c r="C1350" t="s">
        <v>20889</v>
      </c>
      <c r="D1350">
        <v>0</v>
      </c>
      <c r="E1350">
        <v>0</v>
      </c>
      <c r="F1350">
        <v>4.25</v>
      </c>
      <c r="G1350">
        <v>0</v>
      </c>
      <c r="H1350">
        <v>0</v>
      </c>
      <c r="I1350">
        <v>0</v>
      </c>
      <c r="J1350">
        <v>1</v>
      </c>
      <c r="K1350">
        <v>1</v>
      </c>
      <c r="L1350">
        <v>0</v>
      </c>
      <c r="M1350">
        <v>0</v>
      </c>
      <c r="N1350">
        <v>1</v>
      </c>
      <c r="O1350">
        <v>0</v>
      </c>
      <c r="P1350">
        <v>1.36</v>
      </c>
      <c r="Q1350">
        <v>6.55</v>
      </c>
      <c r="R1350">
        <v>3.1</v>
      </c>
      <c r="S1350">
        <v>4.4000000000000004</v>
      </c>
      <c r="T1350">
        <v>0</v>
      </c>
      <c r="U1350">
        <v>0</v>
      </c>
    </row>
    <row r="1351" spans="1:21" x14ac:dyDescent="0.25">
      <c r="A1351">
        <v>4635</v>
      </c>
      <c r="B1351" t="s">
        <v>9963</v>
      </c>
      <c r="C1351" t="s">
        <v>20873</v>
      </c>
      <c r="D1351">
        <v>0</v>
      </c>
      <c r="E1351">
        <v>0</v>
      </c>
      <c r="F1351">
        <v>4.22</v>
      </c>
      <c r="G1351">
        <v>0</v>
      </c>
      <c r="H1351">
        <v>1</v>
      </c>
      <c r="I1351">
        <v>0</v>
      </c>
      <c r="J1351">
        <v>1</v>
      </c>
      <c r="K1351">
        <v>1</v>
      </c>
      <c r="L1351">
        <v>0</v>
      </c>
      <c r="M1351">
        <v>0</v>
      </c>
      <c r="N1351">
        <v>1</v>
      </c>
      <c r="O1351">
        <v>0</v>
      </c>
      <c r="P1351">
        <v>1.32</v>
      </c>
      <c r="Q1351">
        <v>6.63</v>
      </c>
      <c r="R1351">
        <v>2.57</v>
      </c>
      <c r="S1351">
        <v>4.4000000000000004</v>
      </c>
      <c r="T1351">
        <v>0</v>
      </c>
      <c r="U1351">
        <v>0</v>
      </c>
    </row>
    <row r="1352" spans="1:21" x14ac:dyDescent="0.25">
      <c r="A1352">
        <v>6527</v>
      </c>
      <c r="B1352" t="s">
        <v>10289</v>
      </c>
      <c r="C1352" t="s">
        <v>20886</v>
      </c>
      <c r="D1352">
        <v>0</v>
      </c>
      <c r="E1352">
        <v>0</v>
      </c>
      <c r="F1352">
        <v>4.29</v>
      </c>
      <c r="G1352">
        <v>0</v>
      </c>
      <c r="H1352">
        <v>1</v>
      </c>
      <c r="I1352">
        <v>0</v>
      </c>
      <c r="J1352">
        <v>1</v>
      </c>
      <c r="K1352">
        <v>1</v>
      </c>
      <c r="L1352">
        <v>0</v>
      </c>
      <c r="M1352">
        <v>0</v>
      </c>
      <c r="N1352">
        <v>1</v>
      </c>
      <c r="O1352">
        <v>0</v>
      </c>
      <c r="P1352">
        <v>1.42</v>
      </c>
      <c r="Q1352">
        <v>7.81</v>
      </c>
      <c r="R1352">
        <v>4.17</v>
      </c>
      <c r="S1352">
        <v>4.4000000000000004</v>
      </c>
      <c r="T1352">
        <v>0</v>
      </c>
      <c r="U1352">
        <v>0</v>
      </c>
    </row>
    <row r="1353" spans="1:21" x14ac:dyDescent="0.25">
      <c r="A1353" t="s">
        <v>22839</v>
      </c>
      <c r="B1353" t="s">
        <v>22840</v>
      </c>
      <c r="C1353" t="s">
        <v>20880</v>
      </c>
      <c r="D1353">
        <v>0</v>
      </c>
      <c r="E1353">
        <v>0</v>
      </c>
      <c r="F1353">
        <v>4.37</v>
      </c>
      <c r="G1353">
        <v>0</v>
      </c>
      <c r="H1353">
        <v>0</v>
      </c>
      <c r="I1353">
        <v>0</v>
      </c>
      <c r="J1353">
        <v>1</v>
      </c>
      <c r="K1353">
        <v>1</v>
      </c>
      <c r="L1353">
        <v>0</v>
      </c>
      <c r="M1353">
        <v>0</v>
      </c>
      <c r="N1353">
        <v>1</v>
      </c>
      <c r="O1353">
        <v>0</v>
      </c>
      <c r="P1353">
        <v>1.38</v>
      </c>
      <c r="Q1353">
        <v>7.37</v>
      </c>
      <c r="R1353">
        <v>3.39</v>
      </c>
      <c r="S1353">
        <v>4.4000000000000004</v>
      </c>
      <c r="T1353">
        <v>0</v>
      </c>
      <c r="U1353">
        <v>0</v>
      </c>
    </row>
    <row r="1354" spans="1:21" x14ac:dyDescent="0.25">
      <c r="A1354" t="s">
        <v>7667</v>
      </c>
      <c r="B1354" t="s">
        <v>7668</v>
      </c>
      <c r="C1354" t="s">
        <v>20876</v>
      </c>
      <c r="D1354">
        <v>0</v>
      </c>
      <c r="E1354">
        <v>0</v>
      </c>
      <c r="F1354">
        <v>4.29</v>
      </c>
      <c r="G1354">
        <v>0</v>
      </c>
      <c r="H1354">
        <v>0</v>
      </c>
      <c r="I1354">
        <v>0</v>
      </c>
      <c r="J1354">
        <v>1</v>
      </c>
      <c r="K1354">
        <v>1</v>
      </c>
      <c r="L1354">
        <v>0</v>
      </c>
      <c r="M1354">
        <v>0</v>
      </c>
      <c r="N1354">
        <v>1</v>
      </c>
      <c r="O1354">
        <v>0</v>
      </c>
      <c r="P1354">
        <v>1.37</v>
      </c>
      <c r="Q1354">
        <v>6.73</v>
      </c>
      <c r="R1354">
        <v>3.25</v>
      </c>
      <c r="S1354">
        <v>4.4000000000000004</v>
      </c>
      <c r="T1354">
        <v>0</v>
      </c>
      <c r="U1354">
        <v>0</v>
      </c>
    </row>
    <row r="1355" spans="1:21" x14ac:dyDescent="0.25">
      <c r="A1355">
        <v>4363</v>
      </c>
      <c r="B1355" t="s">
        <v>9400</v>
      </c>
      <c r="C1355" t="s">
        <v>1</v>
      </c>
      <c r="D1355">
        <v>0</v>
      </c>
      <c r="E1355">
        <v>1</v>
      </c>
      <c r="F1355">
        <v>4.08</v>
      </c>
      <c r="G1355">
        <v>0</v>
      </c>
      <c r="H1355">
        <v>10</v>
      </c>
      <c r="I1355">
        <v>0</v>
      </c>
      <c r="J1355">
        <v>10</v>
      </c>
      <c r="K1355">
        <v>10</v>
      </c>
      <c r="L1355">
        <v>5</v>
      </c>
      <c r="M1355">
        <v>1</v>
      </c>
      <c r="N1355">
        <v>8</v>
      </c>
      <c r="O1355">
        <v>4</v>
      </c>
      <c r="P1355">
        <v>1.37</v>
      </c>
      <c r="Q1355">
        <v>7.11</v>
      </c>
      <c r="R1355">
        <v>3.45</v>
      </c>
      <c r="S1355">
        <v>4.4000000000000004</v>
      </c>
      <c r="T1355">
        <v>0</v>
      </c>
      <c r="U1355">
        <v>0</v>
      </c>
    </row>
    <row r="1356" spans="1:21" x14ac:dyDescent="0.25">
      <c r="A1356" t="s">
        <v>9297</v>
      </c>
      <c r="B1356" t="s">
        <v>9298</v>
      </c>
      <c r="C1356" t="s">
        <v>20879</v>
      </c>
      <c r="D1356">
        <v>0</v>
      </c>
      <c r="E1356">
        <v>0</v>
      </c>
      <c r="F1356">
        <v>4.45</v>
      </c>
      <c r="G1356">
        <v>0</v>
      </c>
      <c r="H1356">
        <v>1</v>
      </c>
      <c r="I1356">
        <v>0</v>
      </c>
      <c r="J1356">
        <v>1</v>
      </c>
      <c r="K1356">
        <v>1</v>
      </c>
      <c r="L1356">
        <v>0</v>
      </c>
      <c r="M1356">
        <v>0</v>
      </c>
      <c r="N1356">
        <v>1</v>
      </c>
      <c r="O1356">
        <v>0</v>
      </c>
      <c r="P1356">
        <v>1.45</v>
      </c>
      <c r="Q1356">
        <v>7.74</v>
      </c>
      <c r="R1356">
        <v>3.91</v>
      </c>
      <c r="S1356">
        <v>4.4000000000000004</v>
      </c>
      <c r="T1356">
        <v>0</v>
      </c>
      <c r="U1356">
        <v>0</v>
      </c>
    </row>
    <row r="1357" spans="1:21" x14ac:dyDescent="0.25">
      <c r="A1357">
        <v>10080</v>
      </c>
      <c r="B1357" t="s">
        <v>10448</v>
      </c>
      <c r="C1357" t="s">
        <v>20885</v>
      </c>
      <c r="D1357">
        <v>0</v>
      </c>
      <c r="E1357">
        <v>0</v>
      </c>
      <c r="F1357">
        <v>4.29</v>
      </c>
      <c r="G1357">
        <v>0</v>
      </c>
      <c r="H1357">
        <v>1</v>
      </c>
      <c r="I1357">
        <v>0</v>
      </c>
      <c r="J1357">
        <v>1</v>
      </c>
      <c r="K1357">
        <v>1</v>
      </c>
      <c r="L1357">
        <v>0</v>
      </c>
      <c r="M1357">
        <v>0</v>
      </c>
      <c r="N1357">
        <v>1</v>
      </c>
      <c r="O1357">
        <v>0</v>
      </c>
      <c r="P1357">
        <v>1.42</v>
      </c>
      <c r="Q1357">
        <v>7.06</v>
      </c>
      <c r="R1357">
        <v>3.86</v>
      </c>
      <c r="S1357">
        <v>4.4000000000000004</v>
      </c>
      <c r="T1357">
        <v>0</v>
      </c>
      <c r="U1357">
        <v>-0.1</v>
      </c>
    </row>
    <row r="1358" spans="1:21" x14ac:dyDescent="0.25">
      <c r="A1358">
        <v>718</v>
      </c>
      <c r="B1358" t="s">
        <v>10453</v>
      </c>
      <c r="C1358" t="s">
        <v>20895</v>
      </c>
      <c r="D1358">
        <v>0</v>
      </c>
      <c r="E1358">
        <v>0</v>
      </c>
      <c r="F1358">
        <v>4.12</v>
      </c>
      <c r="G1358">
        <v>0</v>
      </c>
      <c r="H1358">
        <v>1</v>
      </c>
      <c r="I1358">
        <v>0</v>
      </c>
      <c r="J1358">
        <v>1</v>
      </c>
      <c r="K1358">
        <v>1</v>
      </c>
      <c r="L1358">
        <v>0</v>
      </c>
      <c r="M1358">
        <v>0</v>
      </c>
      <c r="N1358">
        <v>1</v>
      </c>
      <c r="O1358">
        <v>0</v>
      </c>
      <c r="P1358">
        <v>1.41</v>
      </c>
      <c r="Q1358">
        <v>7.41</v>
      </c>
      <c r="R1358">
        <v>4.1500000000000004</v>
      </c>
      <c r="S1358">
        <v>4.4000000000000004</v>
      </c>
      <c r="T1358">
        <v>0</v>
      </c>
      <c r="U1358">
        <v>0.1</v>
      </c>
    </row>
    <row r="1359" spans="1:21" x14ac:dyDescent="0.25">
      <c r="A1359" t="s">
        <v>7919</v>
      </c>
      <c r="B1359" t="s">
        <v>742</v>
      </c>
      <c r="C1359" t="s">
        <v>20880</v>
      </c>
      <c r="D1359">
        <v>0</v>
      </c>
      <c r="E1359">
        <v>0</v>
      </c>
      <c r="F1359">
        <v>4.3099999999999996</v>
      </c>
      <c r="G1359">
        <v>0</v>
      </c>
      <c r="H1359">
        <v>1</v>
      </c>
      <c r="I1359">
        <v>0</v>
      </c>
      <c r="J1359">
        <v>1</v>
      </c>
      <c r="K1359">
        <v>1</v>
      </c>
      <c r="L1359">
        <v>0</v>
      </c>
      <c r="M1359">
        <v>0</v>
      </c>
      <c r="N1359">
        <v>1</v>
      </c>
      <c r="O1359">
        <v>0</v>
      </c>
      <c r="P1359">
        <v>1.38</v>
      </c>
      <c r="Q1359">
        <v>7.04</v>
      </c>
      <c r="R1359">
        <v>3.21</v>
      </c>
      <c r="S1359">
        <v>4.4000000000000004</v>
      </c>
      <c r="T1359">
        <v>0</v>
      </c>
      <c r="U1359">
        <v>0</v>
      </c>
    </row>
    <row r="1360" spans="1:21" x14ac:dyDescent="0.25">
      <c r="A1360" t="s">
        <v>22841</v>
      </c>
      <c r="B1360" t="s">
        <v>22842</v>
      </c>
      <c r="C1360" t="s">
        <v>20869</v>
      </c>
      <c r="D1360">
        <v>0</v>
      </c>
      <c r="E1360">
        <v>0</v>
      </c>
      <c r="F1360">
        <v>4.25</v>
      </c>
      <c r="G1360">
        <v>0</v>
      </c>
      <c r="H1360">
        <v>0</v>
      </c>
      <c r="I1360">
        <v>0</v>
      </c>
      <c r="J1360">
        <v>1</v>
      </c>
      <c r="K1360">
        <v>1</v>
      </c>
      <c r="L1360">
        <v>0</v>
      </c>
      <c r="M1360">
        <v>0</v>
      </c>
      <c r="N1360">
        <v>1</v>
      </c>
      <c r="O1360">
        <v>0</v>
      </c>
      <c r="P1360">
        <v>1.35</v>
      </c>
      <c r="Q1360">
        <v>6.36</v>
      </c>
      <c r="R1360">
        <v>2.84</v>
      </c>
      <c r="S1360">
        <v>4.4000000000000004</v>
      </c>
      <c r="T1360">
        <v>0</v>
      </c>
      <c r="U1360">
        <v>0</v>
      </c>
    </row>
    <row r="1361" spans="1:21" x14ac:dyDescent="0.25">
      <c r="A1361" t="s">
        <v>7032</v>
      </c>
      <c r="B1361" t="s">
        <v>7033</v>
      </c>
      <c r="C1361" t="s">
        <v>20888</v>
      </c>
      <c r="D1361">
        <v>0</v>
      </c>
      <c r="E1361">
        <v>0</v>
      </c>
      <c r="F1361">
        <v>4.1900000000000004</v>
      </c>
      <c r="G1361">
        <v>0</v>
      </c>
      <c r="H1361">
        <v>0</v>
      </c>
      <c r="I1361">
        <v>0</v>
      </c>
      <c r="J1361">
        <v>1</v>
      </c>
      <c r="K1361">
        <v>1</v>
      </c>
      <c r="L1361">
        <v>0</v>
      </c>
      <c r="M1361">
        <v>0</v>
      </c>
      <c r="N1361">
        <v>1</v>
      </c>
      <c r="O1361">
        <v>0</v>
      </c>
      <c r="P1361">
        <v>1.37</v>
      </c>
      <c r="Q1361">
        <v>6.87</v>
      </c>
      <c r="R1361">
        <v>3.45</v>
      </c>
      <c r="S1361">
        <v>4.41</v>
      </c>
      <c r="T1361">
        <v>0</v>
      </c>
      <c r="U1361">
        <v>0</v>
      </c>
    </row>
    <row r="1362" spans="1:21" x14ac:dyDescent="0.25">
      <c r="A1362" t="s">
        <v>22843</v>
      </c>
      <c r="B1362" t="s">
        <v>22844</v>
      </c>
      <c r="C1362" t="s">
        <v>20865</v>
      </c>
      <c r="D1362">
        <v>0</v>
      </c>
      <c r="E1362">
        <v>0</v>
      </c>
      <c r="F1362">
        <v>4.2699999999999996</v>
      </c>
      <c r="G1362">
        <v>0</v>
      </c>
      <c r="H1362">
        <v>0</v>
      </c>
      <c r="I1362">
        <v>0</v>
      </c>
      <c r="J1362">
        <v>1</v>
      </c>
      <c r="K1362">
        <v>1</v>
      </c>
      <c r="L1362">
        <v>0</v>
      </c>
      <c r="M1362">
        <v>0</v>
      </c>
      <c r="N1362">
        <v>1</v>
      </c>
      <c r="O1362">
        <v>1</v>
      </c>
      <c r="P1362">
        <v>1.44</v>
      </c>
      <c r="Q1362">
        <v>8</v>
      </c>
      <c r="R1362">
        <v>4.79</v>
      </c>
      <c r="S1362">
        <v>4.41</v>
      </c>
      <c r="T1362">
        <v>0</v>
      </c>
      <c r="U1362">
        <v>0</v>
      </c>
    </row>
    <row r="1363" spans="1:21" x14ac:dyDescent="0.25">
      <c r="A1363" t="s">
        <v>8859</v>
      </c>
      <c r="B1363" t="s">
        <v>8860</v>
      </c>
      <c r="C1363" t="s">
        <v>20887</v>
      </c>
      <c r="D1363">
        <v>0</v>
      </c>
      <c r="E1363">
        <v>0</v>
      </c>
      <c r="F1363">
        <v>4.25</v>
      </c>
      <c r="G1363">
        <v>0</v>
      </c>
      <c r="H1363">
        <v>1</v>
      </c>
      <c r="I1363">
        <v>0</v>
      </c>
      <c r="J1363">
        <v>1</v>
      </c>
      <c r="K1363">
        <v>1</v>
      </c>
      <c r="L1363">
        <v>0</v>
      </c>
      <c r="M1363">
        <v>0</v>
      </c>
      <c r="N1363">
        <v>1</v>
      </c>
      <c r="O1363">
        <v>0</v>
      </c>
      <c r="P1363">
        <v>1.36</v>
      </c>
      <c r="Q1363">
        <v>6.85</v>
      </c>
      <c r="R1363">
        <v>3.2</v>
      </c>
      <c r="S1363">
        <v>4.41</v>
      </c>
      <c r="T1363">
        <v>0</v>
      </c>
      <c r="U1363">
        <v>0</v>
      </c>
    </row>
    <row r="1364" spans="1:21" x14ac:dyDescent="0.25">
      <c r="A1364" t="s">
        <v>7312</v>
      </c>
      <c r="B1364" t="s">
        <v>7313</v>
      </c>
      <c r="C1364" t="s">
        <v>20892</v>
      </c>
      <c r="D1364">
        <v>2</v>
      </c>
      <c r="E1364">
        <v>3</v>
      </c>
      <c r="F1364">
        <v>4.3499999999999996</v>
      </c>
      <c r="G1364">
        <v>6</v>
      </c>
      <c r="H1364">
        <v>6</v>
      </c>
      <c r="I1364">
        <v>0</v>
      </c>
      <c r="J1364">
        <v>37</v>
      </c>
      <c r="K1364">
        <v>37</v>
      </c>
      <c r="L1364">
        <v>18</v>
      </c>
      <c r="M1364">
        <v>5</v>
      </c>
      <c r="N1364">
        <v>29</v>
      </c>
      <c r="O1364">
        <v>13</v>
      </c>
      <c r="P1364">
        <v>1.37</v>
      </c>
      <c r="Q1364">
        <v>7.12</v>
      </c>
      <c r="R1364">
        <v>3.28</v>
      </c>
      <c r="S1364">
        <v>4.41</v>
      </c>
      <c r="T1364">
        <v>0.3</v>
      </c>
      <c r="U1364">
        <v>0.2</v>
      </c>
    </row>
    <row r="1365" spans="1:21" x14ac:dyDescent="0.25">
      <c r="A1365">
        <v>596</v>
      </c>
      <c r="B1365" t="s">
        <v>9855</v>
      </c>
      <c r="C1365" t="s">
        <v>20892</v>
      </c>
      <c r="D1365">
        <v>0</v>
      </c>
      <c r="E1365">
        <v>0</v>
      </c>
      <c r="F1365">
        <v>4.1900000000000004</v>
      </c>
      <c r="G1365">
        <v>0</v>
      </c>
      <c r="H1365">
        <v>1</v>
      </c>
      <c r="I1365">
        <v>0</v>
      </c>
      <c r="J1365">
        <v>1</v>
      </c>
      <c r="K1365">
        <v>1</v>
      </c>
      <c r="L1365">
        <v>0</v>
      </c>
      <c r="M1365">
        <v>0</v>
      </c>
      <c r="N1365">
        <v>1</v>
      </c>
      <c r="O1365">
        <v>0</v>
      </c>
      <c r="P1365">
        <v>1.41</v>
      </c>
      <c r="Q1365">
        <v>7.8</v>
      </c>
      <c r="R1365">
        <v>4.1399999999999997</v>
      </c>
      <c r="S1365">
        <v>4.41</v>
      </c>
      <c r="T1365">
        <v>0</v>
      </c>
      <c r="U1365">
        <v>-0.1</v>
      </c>
    </row>
    <row r="1366" spans="1:21" x14ac:dyDescent="0.25">
      <c r="A1366">
        <v>8536</v>
      </c>
      <c r="B1366" t="s">
        <v>9056</v>
      </c>
      <c r="C1366" t="s">
        <v>20892</v>
      </c>
      <c r="D1366">
        <v>0</v>
      </c>
      <c r="E1366">
        <v>0</v>
      </c>
      <c r="F1366">
        <v>4.29</v>
      </c>
      <c r="G1366">
        <v>0</v>
      </c>
      <c r="H1366">
        <v>0</v>
      </c>
      <c r="I1366">
        <v>0</v>
      </c>
      <c r="J1366">
        <v>1</v>
      </c>
      <c r="K1366">
        <v>1</v>
      </c>
      <c r="L1366">
        <v>0</v>
      </c>
      <c r="M1366">
        <v>0</v>
      </c>
      <c r="N1366">
        <v>1</v>
      </c>
      <c r="O1366">
        <v>0</v>
      </c>
      <c r="P1366">
        <v>1.31</v>
      </c>
      <c r="Q1366">
        <v>6.38</v>
      </c>
      <c r="R1366">
        <v>2.2599999999999998</v>
      </c>
      <c r="S1366">
        <v>4.41</v>
      </c>
      <c r="T1366">
        <v>0</v>
      </c>
      <c r="U1366">
        <v>0</v>
      </c>
    </row>
    <row r="1367" spans="1:21" x14ac:dyDescent="0.25">
      <c r="A1367" t="s">
        <v>7243</v>
      </c>
      <c r="B1367" t="s">
        <v>7244</v>
      </c>
      <c r="C1367" t="s">
        <v>20892</v>
      </c>
      <c r="D1367">
        <v>0</v>
      </c>
      <c r="E1367">
        <v>0</v>
      </c>
      <c r="F1367">
        <v>4.2300000000000004</v>
      </c>
      <c r="G1367">
        <v>0</v>
      </c>
      <c r="H1367">
        <v>1</v>
      </c>
      <c r="I1367">
        <v>0</v>
      </c>
      <c r="J1367">
        <v>1</v>
      </c>
      <c r="K1367">
        <v>1</v>
      </c>
      <c r="L1367">
        <v>0</v>
      </c>
      <c r="M1367">
        <v>0</v>
      </c>
      <c r="N1367">
        <v>1</v>
      </c>
      <c r="O1367">
        <v>0</v>
      </c>
      <c r="P1367">
        <v>1.38</v>
      </c>
      <c r="Q1367">
        <v>6.48</v>
      </c>
      <c r="R1367">
        <v>3.16</v>
      </c>
      <c r="S1367">
        <v>4.41</v>
      </c>
      <c r="T1367">
        <v>0</v>
      </c>
      <c r="U1367">
        <v>-0.1</v>
      </c>
    </row>
    <row r="1368" spans="1:21" x14ac:dyDescent="0.25">
      <c r="A1368">
        <v>7952</v>
      </c>
      <c r="B1368" t="s">
        <v>10073</v>
      </c>
      <c r="C1368" t="s">
        <v>20883</v>
      </c>
      <c r="D1368">
        <v>0</v>
      </c>
      <c r="E1368">
        <v>0</v>
      </c>
      <c r="F1368">
        <v>4.05</v>
      </c>
      <c r="G1368">
        <v>0</v>
      </c>
      <c r="H1368">
        <v>1</v>
      </c>
      <c r="I1368">
        <v>0</v>
      </c>
      <c r="J1368">
        <v>1</v>
      </c>
      <c r="K1368">
        <v>1</v>
      </c>
      <c r="L1368">
        <v>0</v>
      </c>
      <c r="M1368">
        <v>0</v>
      </c>
      <c r="N1368">
        <v>1</v>
      </c>
      <c r="O1368">
        <v>0</v>
      </c>
      <c r="P1368">
        <v>1.3</v>
      </c>
      <c r="Q1368">
        <v>7.45</v>
      </c>
      <c r="R1368">
        <v>2.92</v>
      </c>
      <c r="S1368">
        <v>4.41</v>
      </c>
      <c r="T1368">
        <v>0</v>
      </c>
      <c r="U1368">
        <v>0.1</v>
      </c>
    </row>
    <row r="1369" spans="1:21" x14ac:dyDescent="0.25">
      <c r="A1369" t="s">
        <v>22845</v>
      </c>
      <c r="B1369" t="s">
        <v>22846</v>
      </c>
      <c r="C1369" t="s">
        <v>20885</v>
      </c>
      <c r="D1369">
        <v>0</v>
      </c>
      <c r="E1369">
        <v>0</v>
      </c>
      <c r="F1369">
        <v>4.38</v>
      </c>
      <c r="G1369">
        <v>0</v>
      </c>
      <c r="H1369">
        <v>1</v>
      </c>
      <c r="I1369">
        <v>0</v>
      </c>
      <c r="J1369">
        <v>1</v>
      </c>
      <c r="K1369">
        <v>1</v>
      </c>
      <c r="L1369">
        <v>0</v>
      </c>
      <c r="M1369">
        <v>0</v>
      </c>
      <c r="N1369">
        <v>1</v>
      </c>
      <c r="O1369">
        <v>1</v>
      </c>
      <c r="P1369">
        <v>1.48</v>
      </c>
      <c r="Q1369">
        <v>7.64</v>
      </c>
      <c r="R1369">
        <v>4.71</v>
      </c>
      <c r="S1369">
        <v>4.41</v>
      </c>
      <c r="T1369">
        <v>0</v>
      </c>
      <c r="U1369">
        <v>-0.1</v>
      </c>
    </row>
    <row r="1370" spans="1:21" x14ac:dyDescent="0.25">
      <c r="A1370" t="s">
        <v>6414</v>
      </c>
      <c r="B1370" t="s">
        <v>6415</v>
      </c>
      <c r="C1370" t="s">
        <v>20886</v>
      </c>
      <c r="D1370">
        <v>0</v>
      </c>
      <c r="E1370">
        <v>0</v>
      </c>
      <c r="F1370">
        <v>4.26</v>
      </c>
      <c r="G1370">
        <v>0</v>
      </c>
      <c r="H1370">
        <v>1</v>
      </c>
      <c r="I1370">
        <v>0</v>
      </c>
      <c r="J1370">
        <v>1</v>
      </c>
      <c r="K1370">
        <v>1</v>
      </c>
      <c r="L1370">
        <v>0</v>
      </c>
      <c r="M1370">
        <v>0</v>
      </c>
      <c r="N1370">
        <v>1</v>
      </c>
      <c r="O1370">
        <v>1</v>
      </c>
      <c r="P1370">
        <v>1.47</v>
      </c>
      <c r="Q1370">
        <v>8.73</v>
      </c>
      <c r="R1370">
        <v>5.16</v>
      </c>
      <c r="S1370">
        <v>4.41</v>
      </c>
      <c r="T1370">
        <v>0</v>
      </c>
      <c r="U1370">
        <v>0</v>
      </c>
    </row>
    <row r="1371" spans="1:21" x14ac:dyDescent="0.25">
      <c r="A1371" t="s">
        <v>9044</v>
      </c>
      <c r="B1371" t="s">
        <v>9045</v>
      </c>
      <c r="C1371" t="s">
        <v>20866</v>
      </c>
      <c r="D1371">
        <v>0</v>
      </c>
      <c r="E1371">
        <v>0</v>
      </c>
      <c r="F1371">
        <v>4.41</v>
      </c>
      <c r="G1371">
        <v>0</v>
      </c>
      <c r="H1371">
        <v>1</v>
      </c>
      <c r="I1371">
        <v>0</v>
      </c>
      <c r="J1371">
        <v>1</v>
      </c>
      <c r="K1371">
        <v>1</v>
      </c>
      <c r="L1371">
        <v>0</v>
      </c>
      <c r="M1371">
        <v>0</v>
      </c>
      <c r="N1371">
        <v>1</v>
      </c>
      <c r="O1371">
        <v>0</v>
      </c>
      <c r="P1371">
        <v>1.42</v>
      </c>
      <c r="Q1371">
        <v>6.6</v>
      </c>
      <c r="R1371">
        <v>3.38</v>
      </c>
      <c r="S1371">
        <v>4.41</v>
      </c>
      <c r="T1371">
        <v>0</v>
      </c>
      <c r="U1371">
        <v>-0.1</v>
      </c>
    </row>
    <row r="1372" spans="1:21" x14ac:dyDescent="0.25">
      <c r="A1372" t="s">
        <v>9179</v>
      </c>
      <c r="B1372" t="s">
        <v>9180</v>
      </c>
      <c r="C1372" t="s">
        <v>20872</v>
      </c>
      <c r="D1372">
        <v>0</v>
      </c>
      <c r="E1372">
        <v>0</v>
      </c>
      <c r="F1372">
        <v>4.26</v>
      </c>
      <c r="G1372">
        <v>0</v>
      </c>
      <c r="H1372">
        <v>0</v>
      </c>
      <c r="I1372">
        <v>0</v>
      </c>
      <c r="J1372">
        <v>1</v>
      </c>
      <c r="K1372">
        <v>1</v>
      </c>
      <c r="L1372">
        <v>0</v>
      </c>
      <c r="M1372">
        <v>0</v>
      </c>
      <c r="N1372">
        <v>1</v>
      </c>
      <c r="O1372">
        <v>0</v>
      </c>
      <c r="P1372">
        <v>1.39</v>
      </c>
      <c r="Q1372">
        <v>6.88</v>
      </c>
      <c r="R1372">
        <v>3.57</v>
      </c>
      <c r="S1372">
        <v>4.41</v>
      </c>
      <c r="T1372">
        <v>0</v>
      </c>
      <c r="U1372">
        <v>0</v>
      </c>
    </row>
    <row r="1373" spans="1:21" x14ac:dyDescent="0.25">
      <c r="A1373" t="s">
        <v>8651</v>
      </c>
      <c r="B1373" t="s">
        <v>8652</v>
      </c>
      <c r="C1373" t="s">
        <v>20877</v>
      </c>
      <c r="D1373">
        <v>0</v>
      </c>
      <c r="E1373">
        <v>0</v>
      </c>
      <c r="F1373">
        <v>4.2699999999999996</v>
      </c>
      <c r="G1373">
        <v>0</v>
      </c>
      <c r="H1373">
        <v>0</v>
      </c>
      <c r="I1373">
        <v>0</v>
      </c>
      <c r="J1373">
        <v>1</v>
      </c>
      <c r="K1373">
        <v>1</v>
      </c>
      <c r="L1373">
        <v>0</v>
      </c>
      <c r="M1373">
        <v>0</v>
      </c>
      <c r="N1373">
        <v>1</v>
      </c>
      <c r="O1373">
        <v>0</v>
      </c>
      <c r="P1373">
        <v>1.39</v>
      </c>
      <c r="Q1373">
        <v>5.82</v>
      </c>
      <c r="R1373">
        <v>3.29</v>
      </c>
      <c r="S1373">
        <v>4.41</v>
      </c>
      <c r="T1373">
        <v>0</v>
      </c>
      <c r="U1373">
        <v>0</v>
      </c>
    </row>
    <row r="1374" spans="1:21" x14ac:dyDescent="0.25">
      <c r="A1374">
        <v>6166</v>
      </c>
      <c r="B1374" t="s">
        <v>9588</v>
      </c>
      <c r="C1374" t="s">
        <v>20889</v>
      </c>
      <c r="D1374">
        <v>0</v>
      </c>
      <c r="E1374">
        <v>0</v>
      </c>
      <c r="F1374">
        <v>4.2</v>
      </c>
      <c r="G1374">
        <v>0</v>
      </c>
      <c r="H1374">
        <v>1</v>
      </c>
      <c r="I1374">
        <v>0</v>
      </c>
      <c r="J1374">
        <v>1</v>
      </c>
      <c r="K1374">
        <v>1</v>
      </c>
      <c r="L1374">
        <v>0</v>
      </c>
      <c r="M1374">
        <v>0</v>
      </c>
      <c r="N1374">
        <v>1</v>
      </c>
      <c r="O1374">
        <v>0</v>
      </c>
      <c r="P1374">
        <v>1.37</v>
      </c>
      <c r="Q1374">
        <v>6.98</v>
      </c>
      <c r="R1374">
        <v>3.46</v>
      </c>
      <c r="S1374">
        <v>4.41</v>
      </c>
      <c r="T1374">
        <v>0</v>
      </c>
      <c r="U1374">
        <v>-0.1</v>
      </c>
    </row>
    <row r="1375" spans="1:21" x14ac:dyDescent="0.25">
      <c r="A1375" t="s">
        <v>9914</v>
      </c>
      <c r="B1375" t="s">
        <v>9915</v>
      </c>
      <c r="C1375" t="s">
        <v>20892</v>
      </c>
      <c r="D1375">
        <v>0</v>
      </c>
      <c r="E1375">
        <v>0</v>
      </c>
      <c r="F1375">
        <v>4.25</v>
      </c>
      <c r="G1375">
        <v>0</v>
      </c>
      <c r="H1375">
        <v>1</v>
      </c>
      <c r="I1375">
        <v>0</v>
      </c>
      <c r="J1375">
        <v>1</v>
      </c>
      <c r="K1375">
        <v>1</v>
      </c>
      <c r="L1375">
        <v>0</v>
      </c>
      <c r="M1375">
        <v>0</v>
      </c>
      <c r="N1375">
        <v>1</v>
      </c>
      <c r="O1375">
        <v>0</v>
      </c>
      <c r="P1375">
        <v>1.4</v>
      </c>
      <c r="Q1375">
        <v>7.07</v>
      </c>
      <c r="R1375">
        <v>3.6</v>
      </c>
      <c r="S1375">
        <v>4.41</v>
      </c>
      <c r="T1375">
        <v>0</v>
      </c>
      <c r="U1375">
        <v>-0.1</v>
      </c>
    </row>
    <row r="1376" spans="1:21" x14ac:dyDescent="0.25">
      <c r="A1376" t="s">
        <v>9245</v>
      </c>
      <c r="B1376" t="s">
        <v>9246</v>
      </c>
      <c r="C1376" t="s">
        <v>20877</v>
      </c>
      <c r="D1376">
        <v>0</v>
      </c>
      <c r="E1376">
        <v>0</v>
      </c>
      <c r="F1376">
        <v>4.28</v>
      </c>
      <c r="G1376">
        <v>0</v>
      </c>
      <c r="H1376">
        <v>0</v>
      </c>
      <c r="I1376">
        <v>0</v>
      </c>
      <c r="J1376">
        <v>1</v>
      </c>
      <c r="K1376">
        <v>1</v>
      </c>
      <c r="L1376">
        <v>0</v>
      </c>
      <c r="M1376">
        <v>0</v>
      </c>
      <c r="N1376">
        <v>1</v>
      </c>
      <c r="O1376">
        <v>0</v>
      </c>
      <c r="P1376">
        <v>1.37</v>
      </c>
      <c r="Q1376">
        <v>5.48</v>
      </c>
      <c r="R1376">
        <v>2.76</v>
      </c>
      <c r="S1376">
        <v>4.41</v>
      </c>
      <c r="T1376">
        <v>0</v>
      </c>
      <c r="U1376">
        <v>0</v>
      </c>
    </row>
    <row r="1377" spans="1:21" x14ac:dyDescent="0.25">
      <c r="A1377">
        <v>2565</v>
      </c>
      <c r="B1377" t="s">
        <v>10050</v>
      </c>
      <c r="C1377" t="s">
        <v>20869</v>
      </c>
      <c r="D1377">
        <v>0</v>
      </c>
      <c r="E1377">
        <v>0</v>
      </c>
      <c r="F1377">
        <v>4.2</v>
      </c>
      <c r="G1377">
        <v>0</v>
      </c>
      <c r="H1377">
        <v>1</v>
      </c>
      <c r="I1377">
        <v>0</v>
      </c>
      <c r="J1377">
        <v>1</v>
      </c>
      <c r="K1377">
        <v>1</v>
      </c>
      <c r="L1377">
        <v>0</v>
      </c>
      <c r="M1377">
        <v>0</v>
      </c>
      <c r="N1377">
        <v>1</v>
      </c>
      <c r="O1377">
        <v>0</v>
      </c>
      <c r="P1377">
        <v>1.39</v>
      </c>
      <c r="Q1377">
        <v>6.94</v>
      </c>
      <c r="R1377">
        <v>3.61</v>
      </c>
      <c r="S1377">
        <v>4.41</v>
      </c>
      <c r="T1377">
        <v>0</v>
      </c>
      <c r="U1377">
        <v>-0.1</v>
      </c>
    </row>
    <row r="1378" spans="1:21" x14ac:dyDescent="0.25">
      <c r="A1378" t="s">
        <v>7398</v>
      </c>
      <c r="B1378" t="s">
        <v>7399</v>
      </c>
      <c r="C1378" t="s">
        <v>20893</v>
      </c>
      <c r="D1378">
        <v>0</v>
      </c>
      <c r="E1378">
        <v>0</v>
      </c>
      <c r="F1378">
        <v>4.34</v>
      </c>
      <c r="G1378">
        <v>0</v>
      </c>
      <c r="H1378">
        <v>1</v>
      </c>
      <c r="I1378">
        <v>0</v>
      </c>
      <c r="J1378">
        <v>1</v>
      </c>
      <c r="K1378">
        <v>1</v>
      </c>
      <c r="L1378">
        <v>0</v>
      </c>
      <c r="M1378">
        <v>0</v>
      </c>
      <c r="N1378">
        <v>1</v>
      </c>
      <c r="O1378">
        <v>0</v>
      </c>
      <c r="P1378">
        <v>1.41</v>
      </c>
      <c r="Q1378">
        <v>6.6</v>
      </c>
      <c r="R1378">
        <v>3.43</v>
      </c>
      <c r="S1378">
        <v>4.41</v>
      </c>
      <c r="T1378">
        <v>0</v>
      </c>
      <c r="U1378">
        <v>-0.1</v>
      </c>
    </row>
    <row r="1379" spans="1:21" x14ac:dyDescent="0.25">
      <c r="A1379" t="s">
        <v>22847</v>
      </c>
      <c r="B1379" t="s">
        <v>22848</v>
      </c>
      <c r="C1379" t="s">
        <v>20874</v>
      </c>
      <c r="D1379">
        <v>0</v>
      </c>
      <c r="E1379">
        <v>1</v>
      </c>
      <c r="F1379">
        <v>4.46</v>
      </c>
      <c r="G1379">
        <v>2</v>
      </c>
      <c r="H1379">
        <v>2</v>
      </c>
      <c r="I1379">
        <v>0</v>
      </c>
      <c r="J1379">
        <v>9</v>
      </c>
      <c r="K1379">
        <v>9</v>
      </c>
      <c r="L1379">
        <v>5</v>
      </c>
      <c r="M1379">
        <v>1</v>
      </c>
      <c r="N1379">
        <v>8</v>
      </c>
      <c r="O1379">
        <v>4</v>
      </c>
      <c r="P1379">
        <v>1.44</v>
      </c>
      <c r="Q1379">
        <v>7.34</v>
      </c>
      <c r="R1379">
        <v>4.01</v>
      </c>
      <c r="S1379">
        <v>4.41</v>
      </c>
      <c r="T1379">
        <v>0</v>
      </c>
      <c r="U1379">
        <v>0</v>
      </c>
    </row>
    <row r="1380" spans="1:21" x14ac:dyDescent="0.25">
      <c r="A1380">
        <v>5365</v>
      </c>
      <c r="B1380" t="s">
        <v>9621</v>
      </c>
      <c r="C1380" t="s">
        <v>20874</v>
      </c>
      <c r="D1380">
        <v>4</v>
      </c>
      <c r="E1380">
        <v>7</v>
      </c>
      <c r="F1380">
        <v>4.45</v>
      </c>
      <c r="G1380">
        <v>16</v>
      </c>
      <c r="H1380">
        <v>16</v>
      </c>
      <c r="I1380">
        <v>0</v>
      </c>
      <c r="J1380">
        <v>89</v>
      </c>
      <c r="K1380">
        <v>88</v>
      </c>
      <c r="L1380">
        <v>44</v>
      </c>
      <c r="M1380">
        <v>10</v>
      </c>
      <c r="N1380">
        <v>74</v>
      </c>
      <c r="O1380">
        <v>39</v>
      </c>
      <c r="P1380">
        <v>1.43</v>
      </c>
      <c r="Q1380">
        <v>7.45</v>
      </c>
      <c r="R1380">
        <v>3.96</v>
      </c>
      <c r="S1380">
        <v>4.41</v>
      </c>
      <c r="T1380">
        <v>0.5</v>
      </c>
      <c r="U1380">
        <v>0.3</v>
      </c>
    </row>
    <row r="1381" spans="1:21" x14ac:dyDescent="0.25">
      <c r="A1381" t="s">
        <v>9447</v>
      </c>
      <c r="B1381" t="s">
        <v>9448</v>
      </c>
      <c r="C1381" t="s">
        <v>1</v>
      </c>
      <c r="D1381">
        <v>0</v>
      </c>
      <c r="E1381">
        <v>0</v>
      </c>
      <c r="F1381">
        <v>4.3099999999999996</v>
      </c>
      <c r="G1381">
        <v>0</v>
      </c>
      <c r="H1381">
        <v>0</v>
      </c>
      <c r="I1381">
        <v>0</v>
      </c>
      <c r="J1381">
        <v>1</v>
      </c>
      <c r="K1381">
        <v>1</v>
      </c>
      <c r="L1381">
        <v>0</v>
      </c>
      <c r="M1381">
        <v>0</v>
      </c>
      <c r="N1381">
        <v>1</v>
      </c>
      <c r="O1381">
        <v>0</v>
      </c>
      <c r="P1381">
        <v>1.39</v>
      </c>
      <c r="Q1381">
        <v>6.8</v>
      </c>
      <c r="R1381">
        <v>3.43</v>
      </c>
      <c r="S1381">
        <v>4.41</v>
      </c>
      <c r="T1381">
        <v>0</v>
      </c>
      <c r="U1381">
        <v>0</v>
      </c>
    </row>
    <row r="1382" spans="1:21" x14ac:dyDescent="0.25">
      <c r="A1382" t="s">
        <v>7640</v>
      </c>
      <c r="B1382" t="s">
        <v>7641</v>
      </c>
      <c r="C1382" t="s">
        <v>20876</v>
      </c>
      <c r="D1382">
        <v>0</v>
      </c>
      <c r="E1382">
        <v>0</v>
      </c>
      <c r="F1382">
        <v>4.28</v>
      </c>
      <c r="G1382">
        <v>0</v>
      </c>
      <c r="H1382">
        <v>0</v>
      </c>
      <c r="I1382">
        <v>0</v>
      </c>
      <c r="J1382">
        <v>1</v>
      </c>
      <c r="K1382">
        <v>1</v>
      </c>
      <c r="L1382">
        <v>0</v>
      </c>
      <c r="M1382">
        <v>0</v>
      </c>
      <c r="N1382">
        <v>1</v>
      </c>
      <c r="O1382">
        <v>0</v>
      </c>
      <c r="P1382">
        <v>1.34</v>
      </c>
      <c r="Q1382">
        <v>6.03</v>
      </c>
      <c r="R1382">
        <v>2.58</v>
      </c>
      <c r="S1382">
        <v>4.41</v>
      </c>
      <c r="T1382">
        <v>0</v>
      </c>
      <c r="U1382">
        <v>0</v>
      </c>
    </row>
    <row r="1383" spans="1:21" x14ac:dyDescent="0.25">
      <c r="A1383" t="s">
        <v>22849</v>
      </c>
      <c r="B1383" t="s">
        <v>22850</v>
      </c>
      <c r="C1383" t="s">
        <v>20877</v>
      </c>
      <c r="D1383">
        <v>0</v>
      </c>
      <c r="E1383">
        <v>0</v>
      </c>
      <c r="F1383">
        <v>4.3099999999999996</v>
      </c>
      <c r="G1383">
        <v>0</v>
      </c>
      <c r="H1383">
        <v>0</v>
      </c>
      <c r="I1383">
        <v>0</v>
      </c>
      <c r="J1383">
        <v>1</v>
      </c>
      <c r="K1383">
        <v>1</v>
      </c>
      <c r="L1383">
        <v>0</v>
      </c>
      <c r="M1383">
        <v>0</v>
      </c>
      <c r="N1383">
        <v>1</v>
      </c>
      <c r="O1383">
        <v>0</v>
      </c>
      <c r="P1383">
        <v>1.4</v>
      </c>
      <c r="Q1383">
        <v>6.16</v>
      </c>
      <c r="R1383">
        <v>3.44</v>
      </c>
      <c r="S1383">
        <v>4.41</v>
      </c>
      <c r="T1383">
        <v>0</v>
      </c>
      <c r="U1383">
        <v>0</v>
      </c>
    </row>
    <row r="1384" spans="1:21" x14ac:dyDescent="0.25">
      <c r="A1384">
        <v>10688</v>
      </c>
      <c r="B1384" t="s">
        <v>10460</v>
      </c>
      <c r="C1384" t="s">
        <v>20884</v>
      </c>
      <c r="D1384">
        <v>2</v>
      </c>
      <c r="E1384">
        <v>3</v>
      </c>
      <c r="F1384">
        <v>4.3</v>
      </c>
      <c r="G1384">
        <v>0</v>
      </c>
      <c r="H1384">
        <v>55</v>
      </c>
      <c r="I1384">
        <v>3</v>
      </c>
      <c r="J1384">
        <v>55</v>
      </c>
      <c r="K1384">
        <v>55</v>
      </c>
      <c r="L1384">
        <v>26</v>
      </c>
      <c r="M1384">
        <v>7</v>
      </c>
      <c r="N1384">
        <v>47</v>
      </c>
      <c r="O1384">
        <v>20</v>
      </c>
      <c r="P1384">
        <v>1.37</v>
      </c>
      <c r="Q1384">
        <v>7.63</v>
      </c>
      <c r="R1384">
        <v>3.35</v>
      </c>
      <c r="S1384">
        <v>4.42</v>
      </c>
      <c r="T1384">
        <v>-0.1</v>
      </c>
      <c r="U1384">
        <v>-0.1</v>
      </c>
    </row>
    <row r="1385" spans="1:21" x14ac:dyDescent="0.25">
      <c r="A1385" t="s">
        <v>8479</v>
      </c>
      <c r="B1385" t="s">
        <v>8480</v>
      </c>
      <c r="C1385" t="s">
        <v>20895</v>
      </c>
      <c r="D1385">
        <v>0</v>
      </c>
      <c r="E1385">
        <v>0</v>
      </c>
      <c r="F1385">
        <v>4.24</v>
      </c>
      <c r="G1385">
        <v>0</v>
      </c>
      <c r="H1385">
        <v>0</v>
      </c>
      <c r="I1385">
        <v>0</v>
      </c>
      <c r="J1385">
        <v>1</v>
      </c>
      <c r="K1385">
        <v>1</v>
      </c>
      <c r="L1385">
        <v>0</v>
      </c>
      <c r="M1385">
        <v>0</v>
      </c>
      <c r="N1385">
        <v>1</v>
      </c>
      <c r="O1385">
        <v>0</v>
      </c>
      <c r="P1385">
        <v>1.37</v>
      </c>
      <c r="Q1385">
        <v>6.66</v>
      </c>
      <c r="R1385">
        <v>3.31</v>
      </c>
      <c r="S1385">
        <v>4.42</v>
      </c>
      <c r="T1385">
        <v>0</v>
      </c>
      <c r="U1385">
        <v>0</v>
      </c>
    </row>
    <row r="1386" spans="1:21" x14ac:dyDescent="0.25">
      <c r="A1386">
        <v>5401</v>
      </c>
      <c r="B1386" t="s">
        <v>8615</v>
      </c>
      <c r="C1386" t="s">
        <v>20886</v>
      </c>
      <c r="D1386">
        <v>2</v>
      </c>
      <c r="E1386">
        <v>2</v>
      </c>
      <c r="F1386">
        <v>4.1900000000000004</v>
      </c>
      <c r="G1386">
        <v>3</v>
      </c>
      <c r="H1386">
        <v>28</v>
      </c>
      <c r="I1386">
        <v>0</v>
      </c>
      <c r="J1386">
        <v>43</v>
      </c>
      <c r="K1386">
        <v>41</v>
      </c>
      <c r="L1386">
        <v>20</v>
      </c>
      <c r="M1386">
        <v>6</v>
      </c>
      <c r="N1386">
        <v>38</v>
      </c>
      <c r="O1386">
        <v>17</v>
      </c>
      <c r="P1386">
        <v>1.34</v>
      </c>
      <c r="Q1386">
        <v>7.99</v>
      </c>
      <c r="R1386">
        <v>3.52</v>
      </c>
      <c r="S1386">
        <v>4.42</v>
      </c>
      <c r="T1386">
        <v>0.1</v>
      </c>
      <c r="U1386">
        <v>0.2</v>
      </c>
    </row>
    <row r="1387" spans="1:21" x14ac:dyDescent="0.25">
      <c r="A1387" t="s">
        <v>7392</v>
      </c>
      <c r="B1387" t="s">
        <v>7393</v>
      </c>
      <c r="C1387" t="s">
        <v>20866</v>
      </c>
      <c r="D1387">
        <v>0</v>
      </c>
      <c r="E1387">
        <v>0</v>
      </c>
      <c r="F1387">
        <v>4.47</v>
      </c>
      <c r="G1387">
        <v>0</v>
      </c>
      <c r="H1387">
        <v>0</v>
      </c>
      <c r="I1387">
        <v>0</v>
      </c>
      <c r="J1387">
        <v>1</v>
      </c>
      <c r="K1387">
        <v>1</v>
      </c>
      <c r="L1387">
        <v>0</v>
      </c>
      <c r="M1387">
        <v>0</v>
      </c>
      <c r="N1387">
        <v>1</v>
      </c>
      <c r="O1387">
        <v>0</v>
      </c>
      <c r="P1387">
        <v>1.4</v>
      </c>
      <c r="Q1387">
        <v>6.32</v>
      </c>
      <c r="R1387">
        <v>3.05</v>
      </c>
      <c r="S1387">
        <v>4.42</v>
      </c>
      <c r="T1387">
        <v>0</v>
      </c>
      <c r="U1387">
        <v>0</v>
      </c>
    </row>
    <row r="1388" spans="1:21" x14ac:dyDescent="0.25">
      <c r="A1388">
        <v>9926</v>
      </c>
      <c r="B1388" t="s">
        <v>10895</v>
      </c>
      <c r="C1388" t="s">
        <v>1</v>
      </c>
      <c r="D1388">
        <v>0</v>
      </c>
      <c r="E1388">
        <v>1</v>
      </c>
      <c r="F1388">
        <v>4.37</v>
      </c>
      <c r="G1388">
        <v>0</v>
      </c>
      <c r="H1388">
        <v>10</v>
      </c>
      <c r="I1388">
        <v>0</v>
      </c>
      <c r="J1388">
        <v>10</v>
      </c>
      <c r="K1388">
        <v>10</v>
      </c>
      <c r="L1388">
        <v>5</v>
      </c>
      <c r="M1388">
        <v>1</v>
      </c>
      <c r="N1388">
        <v>8</v>
      </c>
      <c r="O1388">
        <v>5</v>
      </c>
      <c r="P1388">
        <v>1.47</v>
      </c>
      <c r="Q1388">
        <v>6.83</v>
      </c>
      <c r="R1388">
        <v>4.2</v>
      </c>
      <c r="S1388">
        <v>4.42</v>
      </c>
      <c r="T1388">
        <v>0</v>
      </c>
      <c r="U1388">
        <v>0</v>
      </c>
    </row>
    <row r="1389" spans="1:21" x14ac:dyDescent="0.25">
      <c r="A1389" t="s">
        <v>9823</v>
      </c>
      <c r="B1389" t="s">
        <v>9824</v>
      </c>
      <c r="C1389" t="s">
        <v>20877</v>
      </c>
      <c r="D1389">
        <v>0</v>
      </c>
      <c r="E1389">
        <v>1</v>
      </c>
      <c r="F1389">
        <v>4.34</v>
      </c>
      <c r="G1389">
        <v>2</v>
      </c>
      <c r="H1389">
        <v>2</v>
      </c>
      <c r="I1389">
        <v>0</v>
      </c>
      <c r="J1389">
        <v>9</v>
      </c>
      <c r="K1389">
        <v>9</v>
      </c>
      <c r="L1389">
        <v>4</v>
      </c>
      <c r="M1389">
        <v>1</v>
      </c>
      <c r="N1389">
        <v>7</v>
      </c>
      <c r="O1389">
        <v>4</v>
      </c>
      <c r="P1389">
        <v>1.42</v>
      </c>
      <c r="Q1389">
        <v>6.55</v>
      </c>
      <c r="R1389">
        <v>3.85</v>
      </c>
      <c r="S1389">
        <v>4.42</v>
      </c>
      <c r="T1389">
        <v>0</v>
      </c>
      <c r="U1389">
        <v>0</v>
      </c>
    </row>
    <row r="1390" spans="1:21" x14ac:dyDescent="0.25">
      <c r="A1390">
        <v>4055</v>
      </c>
      <c r="B1390" t="s">
        <v>9766</v>
      </c>
      <c r="C1390" t="s">
        <v>20869</v>
      </c>
      <c r="D1390">
        <v>0</v>
      </c>
      <c r="E1390">
        <v>0</v>
      </c>
      <c r="F1390">
        <v>4.17</v>
      </c>
      <c r="G1390">
        <v>0</v>
      </c>
      <c r="H1390">
        <v>1</v>
      </c>
      <c r="I1390">
        <v>0</v>
      </c>
      <c r="J1390">
        <v>1</v>
      </c>
      <c r="K1390">
        <v>1</v>
      </c>
      <c r="L1390">
        <v>0</v>
      </c>
      <c r="M1390">
        <v>0</v>
      </c>
      <c r="N1390">
        <v>1</v>
      </c>
      <c r="O1390">
        <v>0</v>
      </c>
      <c r="P1390">
        <v>1.41</v>
      </c>
      <c r="Q1390">
        <v>7.65</v>
      </c>
      <c r="R1390">
        <v>4.13</v>
      </c>
      <c r="S1390">
        <v>4.42</v>
      </c>
      <c r="T1390">
        <v>0</v>
      </c>
      <c r="U1390">
        <v>-0.1</v>
      </c>
    </row>
    <row r="1391" spans="1:21" x14ac:dyDescent="0.25">
      <c r="A1391">
        <v>6605</v>
      </c>
      <c r="B1391" t="s">
        <v>10066</v>
      </c>
      <c r="C1391" t="s">
        <v>20868</v>
      </c>
      <c r="D1391">
        <v>0</v>
      </c>
      <c r="E1391">
        <v>0</v>
      </c>
      <c r="F1391">
        <v>4.25</v>
      </c>
      <c r="G1391">
        <v>0</v>
      </c>
      <c r="H1391">
        <v>1</v>
      </c>
      <c r="I1391">
        <v>0</v>
      </c>
      <c r="J1391">
        <v>1</v>
      </c>
      <c r="K1391">
        <v>1</v>
      </c>
      <c r="L1391">
        <v>0</v>
      </c>
      <c r="M1391">
        <v>0</v>
      </c>
      <c r="N1391">
        <v>1</v>
      </c>
      <c r="O1391">
        <v>0</v>
      </c>
      <c r="P1391">
        <v>1.41</v>
      </c>
      <c r="Q1391">
        <v>6.11</v>
      </c>
      <c r="R1391">
        <v>3.38</v>
      </c>
      <c r="S1391">
        <v>4.42</v>
      </c>
      <c r="T1391">
        <v>0</v>
      </c>
      <c r="U1391">
        <v>0</v>
      </c>
    </row>
    <row r="1392" spans="1:21" x14ac:dyDescent="0.25">
      <c r="A1392">
        <v>1397</v>
      </c>
      <c r="B1392" t="s">
        <v>4595</v>
      </c>
      <c r="C1392" t="s">
        <v>20891</v>
      </c>
      <c r="D1392">
        <v>0</v>
      </c>
      <c r="E1392">
        <v>0</v>
      </c>
      <c r="F1392">
        <v>4.38</v>
      </c>
      <c r="G1392">
        <v>0</v>
      </c>
      <c r="H1392">
        <v>1</v>
      </c>
      <c r="I1392">
        <v>0</v>
      </c>
      <c r="J1392">
        <v>1</v>
      </c>
      <c r="K1392">
        <v>1</v>
      </c>
      <c r="L1392">
        <v>0</v>
      </c>
      <c r="M1392">
        <v>0</v>
      </c>
      <c r="N1392">
        <v>1</v>
      </c>
      <c r="O1392">
        <v>0</v>
      </c>
      <c r="P1392">
        <v>1.36</v>
      </c>
      <c r="Q1392">
        <v>4.7699999999999996</v>
      </c>
      <c r="R1392">
        <v>2.13</v>
      </c>
      <c r="S1392">
        <v>4.42</v>
      </c>
      <c r="T1392">
        <v>0</v>
      </c>
      <c r="U1392">
        <v>-0.1</v>
      </c>
    </row>
    <row r="1393" spans="1:21" x14ac:dyDescent="0.25">
      <c r="A1393" t="s">
        <v>22851</v>
      </c>
      <c r="B1393" t="s">
        <v>22852</v>
      </c>
      <c r="C1393" t="s">
        <v>20877</v>
      </c>
      <c r="D1393">
        <v>0</v>
      </c>
      <c r="E1393">
        <v>0</v>
      </c>
      <c r="F1393">
        <v>4.34</v>
      </c>
      <c r="G1393">
        <v>0</v>
      </c>
      <c r="H1393">
        <v>0</v>
      </c>
      <c r="I1393">
        <v>0</v>
      </c>
      <c r="J1393">
        <v>1</v>
      </c>
      <c r="K1393">
        <v>1</v>
      </c>
      <c r="L1393">
        <v>0</v>
      </c>
      <c r="M1393">
        <v>0</v>
      </c>
      <c r="N1393">
        <v>1</v>
      </c>
      <c r="O1393">
        <v>0</v>
      </c>
      <c r="P1393">
        <v>1.42</v>
      </c>
      <c r="Q1393">
        <v>6.5</v>
      </c>
      <c r="R1393">
        <v>3.81</v>
      </c>
      <c r="S1393">
        <v>4.42</v>
      </c>
      <c r="T1393">
        <v>0</v>
      </c>
      <c r="U1393">
        <v>0</v>
      </c>
    </row>
    <row r="1394" spans="1:21" x14ac:dyDescent="0.25">
      <c r="A1394" t="s">
        <v>22853</v>
      </c>
      <c r="B1394" t="s">
        <v>22854</v>
      </c>
      <c r="C1394" t="s">
        <v>20891</v>
      </c>
      <c r="D1394">
        <v>0</v>
      </c>
      <c r="E1394">
        <v>0</v>
      </c>
      <c r="F1394">
        <v>4.4000000000000004</v>
      </c>
      <c r="G1394">
        <v>0</v>
      </c>
      <c r="H1394">
        <v>1</v>
      </c>
      <c r="I1394">
        <v>0</v>
      </c>
      <c r="J1394">
        <v>1</v>
      </c>
      <c r="K1394">
        <v>1</v>
      </c>
      <c r="L1394">
        <v>0</v>
      </c>
      <c r="M1394">
        <v>0</v>
      </c>
      <c r="N1394">
        <v>1</v>
      </c>
      <c r="O1394">
        <v>1</v>
      </c>
      <c r="P1394">
        <v>1.47</v>
      </c>
      <c r="Q1394">
        <v>7.55</v>
      </c>
      <c r="R1394">
        <v>4.54</v>
      </c>
      <c r="S1394">
        <v>4.42</v>
      </c>
      <c r="T1394">
        <v>0</v>
      </c>
      <c r="U1394">
        <v>-0.1</v>
      </c>
    </row>
    <row r="1395" spans="1:21" x14ac:dyDescent="0.25">
      <c r="A1395">
        <v>1312</v>
      </c>
      <c r="B1395" t="s">
        <v>9702</v>
      </c>
      <c r="C1395" t="s">
        <v>20890</v>
      </c>
      <c r="D1395">
        <v>0</v>
      </c>
      <c r="E1395">
        <v>0</v>
      </c>
      <c r="F1395">
        <v>4.3499999999999996</v>
      </c>
      <c r="G1395">
        <v>0</v>
      </c>
      <c r="H1395">
        <v>1</v>
      </c>
      <c r="I1395">
        <v>0</v>
      </c>
      <c r="J1395">
        <v>1</v>
      </c>
      <c r="K1395">
        <v>1</v>
      </c>
      <c r="L1395">
        <v>0</v>
      </c>
      <c r="M1395">
        <v>0</v>
      </c>
      <c r="N1395">
        <v>1</v>
      </c>
      <c r="O1395">
        <v>0</v>
      </c>
      <c r="P1395">
        <v>1.38</v>
      </c>
      <c r="Q1395">
        <v>6.48</v>
      </c>
      <c r="R1395">
        <v>3.15</v>
      </c>
      <c r="S1395">
        <v>4.42</v>
      </c>
      <c r="T1395">
        <v>0</v>
      </c>
      <c r="U1395">
        <v>-0.1</v>
      </c>
    </row>
    <row r="1396" spans="1:21" x14ac:dyDescent="0.25">
      <c r="A1396">
        <v>10756</v>
      </c>
      <c r="B1396" t="s">
        <v>9898</v>
      </c>
      <c r="C1396" t="s">
        <v>20868</v>
      </c>
      <c r="D1396">
        <v>4</v>
      </c>
      <c r="E1396">
        <v>4</v>
      </c>
      <c r="F1396">
        <v>4.32</v>
      </c>
      <c r="G1396">
        <v>8</v>
      </c>
      <c r="H1396">
        <v>33</v>
      </c>
      <c r="I1396">
        <v>0</v>
      </c>
      <c r="J1396">
        <v>70</v>
      </c>
      <c r="K1396">
        <v>74</v>
      </c>
      <c r="L1396">
        <v>34</v>
      </c>
      <c r="M1396">
        <v>9</v>
      </c>
      <c r="N1396">
        <v>48</v>
      </c>
      <c r="O1396">
        <v>21</v>
      </c>
      <c r="P1396">
        <v>1.36</v>
      </c>
      <c r="Q1396">
        <v>6.16</v>
      </c>
      <c r="R1396">
        <v>2.69</v>
      </c>
      <c r="S1396">
        <v>4.42</v>
      </c>
      <c r="T1396">
        <v>0.3</v>
      </c>
      <c r="U1396">
        <v>0.4</v>
      </c>
    </row>
    <row r="1397" spans="1:21" x14ac:dyDescent="0.25">
      <c r="A1397" t="s">
        <v>22855</v>
      </c>
      <c r="B1397" t="s">
        <v>22856</v>
      </c>
      <c r="C1397" t="s">
        <v>20874</v>
      </c>
      <c r="D1397">
        <v>0</v>
      </c>
      <c r="E1397">
        <v>0</v>
      </c>
      <c r="F1397">
        <v>4.4000000000000004</v>
      </c>
      <c r="G1397">
        <v>0</v>
      </c>
      <c r="H1397">
        <v>0</v>
      </c>
      <c r="I1397">
        <v>0</v>
      </c>
      <c r="J1397">
        <v>1</v>
      </c>
      <c r="K1397">
        <v>1</v>
      </c>
      <c r="L1397">
        <v>0</v>
      </c>
      <c r="M1397">
        <v>0</v>
      </c>
      <c r="N1397">
        <v>1</v>
      </c>
      <c r="O1397">
        <v>0</v>
      </c>
      <c r="P1397">
        <v>1.35</v>
      </c>
      <c r="Q1397">
        <v>5.67</v>
      </c>
      <c r="R1397">
        <v>2.3199999999999998</v>
      </c>
      <c r="S1397">
        <v>4.42</v>
      </c>
      <c r="T1397">
        <v>0</v>
      </c>
      <c r="U1397">
        <v>0</v>
      </c>
    </row>
    <row r="1398" spans="1:21" x14ac:dyDescent="0.25">
      <c r="A1398" t="s">
        <v>9293</v>
      </c>
      <c r="B1398" t="s">
        <v>9294</v>
      </c>
      <c r="C1398" t="s">
        <v>20877</v>
      </c>
      <c r="D1398">
        <v>0</v>
      </c>
      <c r="E1398">
        <v>0</v>
      </c>
      <c r="F1398">
        <v>4.3</v>
      </c>
      <c r="G1398">
        <v>0</v>
      </c>
      <c r="H1398">
        <v>0</v>
      </c>
      <c r="I1398">
        <v>0</v>
      </c>
      <c r="J1398">
        <v>1</v>
      </c>
      <c r="K1398">
        <v>1</v>
      </c>
      <c r="L1398">
        <v>0</v>
      </c>
      <c r="M1398">
        <v>0</v>
      </c>
      <c r="N1398">
        <v>1</v>
      </c>
      <c r="O1398">
        <v>0</v>
      </c>
      <c r="P1398">
        <v>1.4</v>
      </c>
      <c r="Q1398">
        <v>6.05</v>
      </c>
      <c r="R1398">
        <v>3.34</v>
      </c>
      <c r="S1398">
        <v>4.42</v>
      </c>
      <c r="T1398">
        <v>0</v>
      </c>
      <c r="U1398">
        <v>0</v>
      </c>
    </row>
    <row r="1399" spans="1:21" x14ac:dyDescent="0.25">
      <c r="A1399" t="s">
        <v>8352</v>
      </c>
      <c r="B1399" t="s">
        <v>8353</v>
      </c>
      <c r="C1399" t="s">
        <v>20891</v>
      </c>
      <c r="D1399">
        <v>0</v>
      </c>
      <c r="E1399">
        <v>0</v>
      </c>
      <c r="F1399">
        <v>4.42</v>
      </c>
      <c r="G1399">
        <v>0</v>
      </c>
      <c r="H1399">
        <v>1</v>
      </c>
      <c r="I1399">
        <v>0</v>
      </c>
      <c r="J1399">
        <v>1</v>
      </c>
      <c r="K1399">
        <v>1</v>
      </c>
      <c r="L1399">
        <v>0</v>
      </c>
      <c r="M1399">
        <v>0</v>
      </c>
      <c r="N1399">
        <v>1</v>
      </c>
      <c r="O1399">
        <v>0</v>
      </c>
      <c r="P1399">
        <v>1.42</v>
      </c>
      <c r="Q1399">
        <v>7.04</v>
      </c>
      <c r="R1399">
        <v>3.76</v>
      </c>
      <c r="S1399">
        <v>4.42</v>
      </c>
      <c r="T1399">
        <v>0</v>
      </c>
      <c r="U1399">
        <v>-0.1</v>
      </c>
    </row>
    <row r="1400" spans="1:21" x14ac:dyDescent="0.25">
      <c r="A1400">
        <v>8302</v>
      </c>
      <c r="B1400" t="s">
        <v>9315</v>
      </c>
      <c r="C1400" t="s">
        <v>20870</v>
      </c>
      <c r="D1400">
        <v>1</v>
      </c>
      <c r="E1400">
        <v>1</v>
      </c>
      <c r="F1400">
        <v>4.1500000000000004</v>
      </c>
      <c r="G1400">
        <v>0</v>
      </c>
      <c r="H1400">
        <v>20</v>
      </c>
      <c r="I1400">
        <v>0</v>
      </c>
      <c r="J1400">
        <v>20</v>
      </c>
      <c r="K1400">
        <v>19</v>
      </c>
      <c r="L1400">
        <v>9</v>
      </c>
      <c r="M1400">
        <v>3</v>
      </c>
      <c r="N1400">
        <v>17</v>
      </c>
      <c r="O1400">
        <v>9</v>
      </c>
      <c r="P1400">
        <v>1.37</v>
      </c>
      <c r="Q1400">
        <v>7.72</v>
      </c>
      <c r="R1400">
        <v>3.84</v>
      </c>
      <c r="S1400">
        <v>4.43</v>
      </c>
      <c r="T1400">
        <v>0</v>
      </c>
      <c r="U1400">
        <v>0</v>
      </c>
    </row>
    <row r="1401" spans="1:21" x14ac:dyDescent="0.25">
      <c r="A1401" t="s">
        <v>8191</v>
      </c>
      <c r="B1401" t="s">
        <v>8192</v>
      </c>
      <c r="C1401" t="s">
        <v>20880</v>
      </c>
      <c r="D1401">
        <v>0</v>
      </c>
      <c r="E1401">
        <v>0</v>
      </c>
      <c r="F1401">
        <v>4.34</v>
      </c>
      <c r="G1401">
        <v>0</v>
      </c>
      <c r="H1401">
        <v>1</v>
      </c>
      <c r="I1401">
        <v>0</v>
      </c>
      <c r="J1401">
        <v>1</v>
      </c>
      <c r="K1401">
        <v>1</v>
      </c>
      <c r="L1401">
        <v>0</v>
      </c>
      <c r="M1401">
        <v>0</v>
      </c>
      <c r="N1401">
        <v>1</v>
      </c>
      <c r="O1401">
        <v>0</v>
      </c>
      <c r="P1401">
        <v>1.42</v>
      </c>
      <c r="Q1401">
        <v>7.64</v>
      </c>
      <c r="R1401">
        <v>3.96</v>
      </c>
      <c r="S1401">
        <v>4.43</v>
      </c>
      <c r="T1401">
        <v>0</v>
      </c>
      <c r="U1401">
        <v>0</v>
      </c>
    </row>
    <row r="1402" spans="1:21" x14ac:dyDescent="0.25">
      <c r="A1402" t="s">
        <v>8828</v>
      </c>
      <c r="B1402" t="s">
        <v>8829</v>
      </c>
      <c r="C1402" t="s">
        <v>20892</v>
      </c>
      <c r="D1402">
        <v>0</v>
      </c>
      <c r="E1402">
        <v>0</v>
      </c>
      <c r="F1402">
        <v>4.28</v>
      </c>
      <c r="G1402">
        <v>0</v>
      </c>
      <c r="H1402">
        <v>1</v>
      </c>
      <c r="I1402">
        <v>0</v>
      </c>
      <c r="J1402">
        <v>1</v>
      </c>
      <c r="K1402">
        <v>1</v>
      </c>
      <c r="L1402">
        <v>0</v>
      </c>
      <c r="M1402">
        <v>0</v>
      </c>
      <c r="N1402">
        <v>1</v>
      </c>
      <c r="O1402">
        <v>1</v>
      </c>
      <c r="P1402">
        <v>1.46</v>
      </c>
      <c r="Q1402">
        <v>8.19</v>
      </c>
      <c r="R1402">
        <v>4.87</v>
      </c>
      <c r="S1402">
        <v>4.43</v>
      </c>
      <c r="T1402">
        <v>0</v>
      </c>
      <c r="U1402">
        <v>-0.1</v>
      </c>
    </row>
    <row r="1403" spans="1:21" x14ac:dyDescent="0.25">
      <c r="A1403" t="s">
        <v>7569</v>
      </c>
      <c r="B1403" t="s">
        <v>7570</v>
      </c>
      <c r="C1403" t="s">
        <v>20891</v>
      </c>
      <c r="D1403">
        <v>0</v>
      </c>
      <c r="E1403">
        <v>0</v>
      </c>
      <c r="F1403">
        <v>4.42</v>
      </c>
      <c r="G1403">
        <v>0</v>
      </c>
      <c r="H1403">
        <v>1</v>
      </c>
      <c r="I1403">
        <v>0</v>
      </c>
      <c r="J1403">
        <v>1</v>
      </c>
      <c r="K1403">
        <v>1</v>
      </c>
      <c r="L1403">
        <v>0</v>
      </c>
      <c r="M1403">
        <v>0</v>
      </c>
      <c r="N1403">
        <v>1</v>
      </c>
      <c r="O1403">
        <v>1</v>
      </c>
      <c r="P1403">
        <v>1.48</v>
      </c>
      <c r="Q1403">
        <v>7.82</v>
      </c>
      <c r="R1403">
        <v>4.79</v>
      </c>
      <c r="S1403">
        <v>4.43</v>
      </c>
      <c r="T1403">
        <v>0</v>
      </c>
      <c r="U1403">
        <v>-0.1</v>
      </c>
    </row>
    <row r="1404" spans="1:21" x14ac:dyDescent="0.25">
      <c r="A1404">
        <v>5057</v>
      </c>
      <c r="B1404" t="s">
        <v>9573</v>
      </c>
      <c r="C1404" t="s">
        <v>20879</v>
      </c>
      <c r="D1404">
        <v>2</v>
      </c>
      <c r="E1404">
        <v>2</v>
      </c>
      <c r="F1404">
        <v>4.6500000000000004</v>
      </c>
      <c r="G1404">
        <v>5</v>
      </c>
      <c r="H1404">
        <v>5</v>
      </c>
      <c r="I1404">
        <v>0</v>
      </c>
      <c r="J1404">
        <v>27</v>
      </c>
      <c r="K1404">
        <v>31</v>
      </c>
      <c r="L1404">
        <v>14</v>
      </c>
      <c r="M1404">
        <v>3</v>
      </c>
      <c r="N1404">
        <v>17</v>
      </c>
      <c r="O1404">
        <v>9</v>
      </c>
      <c r="P1404">
        <v>1.46</v>
      </c>
      <c r="Q1404">
        <v>5.66</v>
      </c>
      <c r="R1404">
        <v>2.89</v>
      </c>
      <c r="S1404">
        <v>4.43</v>
      </c>
      <c r="T1404">
        <v>0.3</v>
      </c>
      <c r="U1404">
        <v>0.3</v>
      </c>
    </row>
    <row r="1405" spans="1:21" x14ac:dyDescent="0.25">
      <c r="A1405">
        <v>2412</v>
      </c>
      <c r="B1405" t="s">
        <v>7479</v>
      </c>
      <c r="C1405" t="s">
        <v>20865</v>
      </c>
      <c r="D1405">
        <v>0</v>
      </c>
      <c r="E1405">
        <v>0</v>
      </c>
      <c r="F1405">
        <v>4.18</v>
      </c>
      <c r="G1405">
        <v>0</v>
      </c>
      <c r="H1405">
        <v>0</v>
      </c>
      <c r="I1405">
        <v>0</v>
      </c>
      <c r="J1405">
        <v>1</v>
      </c>
      <c r="K1405">
        <v>1</v>
      </c>
      <c r="L1405">
        <v>0</v>
      </c>
      <c r="M1405">
        <v>0</v>
      </c>
      <c r="N1405">
        <v>1</v>
      </c>
      <c r="O1405">
        <v>0</v>
      </c>
      <c r="P1405">
        <v>1.32</v>
      </c>
      <c r="Q1405">
        <v>5.67</v>
      </c>
      <c r="R1405">
        <v>2.38</v>
      </c>
      <c r="S1405">
        <v>4.43</v>
      </c>
      <c r="T1405">
        <v>0</v>
      </c>
      <c r="U1405">
        <v>0</v>
      </c>
    </row>
    <row r="1406" spans="1:21" x14ac:dyDescent="0.25">
      <c r="A1406" t="s">
        <v>7412</v>
      </c>
      <c r="B1406" t="s">
        <v>4176</v>
      </c>
      <c r="C1406" t="s">
        <v>20890</v>
      </c>
      <c r="D1406">
        <v>0</v>
      </c>
      <c r="E1406">
        <v>0</v>
      </c>
      <c r="F1406">
        <v>4.34</v>
      </c>
      <c r="G1406">
        <v>0</v>
      </c>
      <c r="H1406">
        <v>0</v>
      </c>
      <c r="I1406">
        <v>0</v>
      </c>
      <c r="J1406">
        <v>1</v>
      </c>
      <c r="K1406">
        <v>1</v>
      </c>
      <c r="L1406">
        <v>0</v>
      </c>
      <c r="M1406">
        <v>0</v>
      </c>
      <c r="N1406">
        <v>1</v>
      </c>
      <c r="O1406">
        <v>0</v>
      </c>
      <c r="P1406">
        <v>1.34</v>
      </c>
      <c r="Q1406">
        <v>5.86</v>
      </c>
      <c r="R1406">
        <v>2.41</v>
      </c>
      <c r="S1406">
        <v>4.43</v>
      </c>
      <c r="T1406">
        <v>0</v>
      </c>
      <c r="U1406">
        <v>0</v>
      </c>
    </row>
    <row r="1407" spans="1:21" x14ac:dyDescent="0.25">
      <c r="A1407">
        <v>4721</v>
      </c>
      <c r="B1407" t="s">
        <v>10203</v>
      </c>
      <c r="C1407" t="s">
        <v>20873</v>
      </c>
      <c r="D1407">
        <v>0</v>
      </c>
      <c r="E1407">
        <v>0</v>
      </c>
      <c r="F1407">
        <v>4.2300000000000004</v>
      </c>
      <c r="G1407">
        <v>0</v>
      </c>
      <c r="H1407">
        <v>1</v>
      </c>
      <c r="I1407">
        <v>0</v>
      </c>
      <c r="J1407">
        <v>1</v>
      </c>
      <c r="K1407">
        <v>1</v>
      </c>
      <c r="L1407">
        <v>0</v>
      </c>
      <c r="M1407">
        <v>0</v>
      </c>
      <c r="N1407">
        <v>1</v>
      </c>
      <c r="O1407">
        <v>0</v>
      </c>
      <c r="P1407">
        <v>1.37</v>
      </c>
      <c r="Q1407">
        <v>7.14</v>
      </c>
      <c r="R1407">
        <v>3.35</v>
      </c>
      <c r="S1407">
        <v>4.43</v>
      </c>
      <c r="T1407">
        <v>0</v>
      </c>
      <c r="U1407">
        <v>0</v>
      </c>
    </row>
    <row r="1408" spans="1:21" x14ac:dyDescent="0.25">
      <c r="A1408">
        <v>12166</v>
      </c>
      <c r="B1408" t="s">
        <v>9005</v>
      </c>
      <c r="C1408" t="s">
        <v>20884</v>
      </c>
      <c r="D1408">
        <v>2</v>
      </c>
      <c r="E1408">
        <v>2</v>
      </c>
      <c r="F1408">
        <v>4.3099999999999996</v>
      </c>
      <c r="G1408">
        <v>0</v>
      </c>
      <c r="H1408">
        <v>35</v>
      </c>
      <c r="I1408">
        <v>0</v>
      </c>
      <c r="J1408">
        <v>35</v>
      </c>
      <c r="K1408">
        <v>35</v>
      </c>
      <c r="L1408">
        <v>17</v>
      </c>
      <c r="M1408">
        <v>4</v>
      </c>
      <c r="N1408">
        <v>29</v>
      </c>
      <c r="O1408">
        <v>16</v>
      </c>
      <c r="P1408">
        <v>1.44</v>
      </c>
      <c r="Q1408">
        <v>7.36</v>
      </c>
      <c r="R1408">
        <v>3.99</v>
      </c>
      <c r="S1408">
        <v>4.43</v>
      </c>
      <c r="T1408">
        <v>0</v>
      </c>
      <c r="U1408">
        <v>-0.1</v>
      </c>
    </row>
    <row r="1409" spans="1:21" x14ac:dyDescent="0.25">
      <c r="A1409">
        <v>13736</v>
      </c>
      <c r="B1409" t="s">
        <v>9068</v>
      </c>
      <c r="C1409" t="s">
        <v>20865</v>
      </c>
      <c r="D1409">
        <v>0</v>
      </c>
      <c r="E1409">
        <v>0</v>
      </c>
      <c r="F1409">
        <v>4.2</v>
      </c>
      <c r="G1409">
        <v>0</v>
      </c>
      <c r="H1409">
        <v>1</v>
      </c>
      <c r="I1409">
        <v>0</v>
      </c>
      <c r="J1409">
        <v>1</v>
      </c>
      <c r="K1409">
        <v>1</v>
      </c>
      <c r="L1409">
        <v>0</v>
      </c>
      <c r="M1409">
        <v>0</v>
      </c>
      <c r="N1409">
        <v>1</v>
      </c>
      <c r="O1409">
        <v>0</v>
      </c>
      <c r="P1409">
        <v>1.38</v>
      </c>
      <c r="Q1409">
        <v>5.58</v>
      </c>
      <c r="R1409">
        <v>3.08</v>
      </c>
      <c r="S1409">
        <v>4.43</v>
      </c>
      <c r="T1409">
        <v>0</v>
      </c>
      <c r="U1409">
        <v>-0.1</v>
      </c>
    </row>
    <row r="1410" spans="1:21" x14ac:dyDescent="0.25">
      <c r="A1410">
        <v>8044</v>
      </c>
      <c r="B1410" t="s">
        <v>9957</v>
      </c>
      <c r="C1410" t="s">
        <v>20888</v>
      </c>
      <c r="D1410">
        <v>0</v>
      </c>
      <c r="E1410">
        <v>0</v>
      </c>
      <c r="F1410">
        <v>4.12</v>
      </c>
      <c r="G1410">
        <v>0</v>
      </c>
      <c r="H1410">
        <v>0</v>
      </c>
      <c r="I1410">
        <v>0</v>
      </c>
      <c r="J1410">
        <v>1</v>
      </c>
      <c r="K1410">
        <v>1</v>
      </c>
      <c r="L1410">
        <v>0</v>
      </c>
      <c r="M1410">
        <v>0</v>
      </c>
      <c r="N1410">
        <v>1</v>
      </c>
      <c r="O1410">
        <v>0</v>
      </c>
      <c r="P1410">
        <v>1.3</v>
      </c>
      <c r="Q1410">
        <v>5.91</v>
      </c>
      <c r="R1410">
        <v>2.4300000000000002</v>
      </c>
      <c r="S1410">
        <v>4.43</v>
      </c>
      <c r="T1410">
        <v>0</v>
      </c>
      <c r="U1410">
        <v>0</v>
      </c>
    </row>
    <row r="1411" spans="1:21" x14ac:dyDescent="0.25">
      <c r="A1411" t="s">
        <v>5915</v>
      </c>
      <c r="B1411" t="s">
        <v>5916</v>
      </c>
      <c r="C1411" t="s">
        <v>20870</v>
      </c>
      <c r="D1411">
        <v>0</v>
      </c>
      <c r="E1411">
        <v>0</v>
      </c>
      <c r="F1411">
        <v>4.18</v>
      </c>
      <c r="G1411">
        <v>0</v>
      </c>
      <c r="H1411">
        <v>0</v>
      </c>
      <c r="I1411">
        <v>0</v>
      </c>
      <c r="J1411">
        <v>1</v>
      </c>
      <c r="K1411">
        <v>1</v>
      </c>
      <c r="L1411">
        <v>0</v>
      </c>
      <c r="M1411">
        <v>0</v>
      </c>
      <c r="N1411">
        <v>1</v>
      </c>
      <c r="O1411">
        <v>0</v>
      </c>
      <c r="P1411">
        <v>1.36</v>
      </c>
      <c r="Q1411">
        <v>7.36</v>
      </c>
      <c r="R1411">
        <v>3.58</v>
      </c>
      <c r="S1411">
        <v>4.43</v>
      </c>
      <c r="T1411">
        <v>0</v>
      </c>
      <c r="U1411">
        <v>0</v>
      </c>
    </row>
    <row r="1412" spans="1:21" x14ac:dyDescent="0.25">
      <c r="A1412">
        <v>6204</v>
      </c>
      <c r="B1412" t="s">
        <v>9509</v>
      </c>
      <c r="C1412" t="s">
        <v>1</v>
      </c>
      <c r="D1412">
        <v>6</v>
      </c>
      <c r="E1412">
        <v>7</v>
      </c>
      <c r="F1412">
        <v>4.17</v>
      </c>
      <c r="G1412">
        <v>19</v>
      </c>
      <c r="H1412">
        <v>19</v>
      </c>
      <c r="I1412">
        <v>0</v>
      </c>
      <c r="J1412">
        <v>109</v>
      </c>
      <c r="K1412">
        <v>111</v>
      </c>
      <c r="L1412">
        <v>51</v>
      </c>
      <c r="M1412">
        <v>16</v>
      </c>
      <c r="N1412">
        <v>84</v>
      </c>
      <c r="O1412">
        <v>32</v>
      </c>
      <c r="P1412">
        <v>1.31</v>
      </c>
      <c r="Q1412">
        <v>6.9</v>
      </c>
      <c r="R1412">
        <v>2.66</v>
      </c>
      <c r="S1412">
        <v>4.43</v>
      </c>
      <c r="T1412">
        <v>0.8</v>
      </c>
      <c r="U1412">
        <v>1</v>
      </c>
    </row>
    <row r="1413" spans="1:21" x14ac:dyDescent="0.25">
      <c r="A1413">
        <v>3193</v>
      </c>
      <c r="B1413" t="s">
        <v>8880</v>
      </c>
      <c r="C1413" t="s">
        <v>20892</v>
      </c>
      <c r="D1413">
        <v>0</v>
      </c>
      <c r="E1413">
        <v>0</v>
      </c>
      <c r="F1413">
        <v>4.29</v>
      </c>
      <c r="G1413">
        <v>0</v>
      </c>
      <c r="H1413">
        <v>1</v>
      </c>
      <c r="I1413">
        <v>0</v>
      </c>
      <c r="J1413">
        <v>1</v>
      </c>
      <c r="K1413">
        <v>1</v>
      </c>
      <c r="L1413">
        <v>0</v>
      </c>
      <c r="M1413">
        <v>0</v>
      </c>
      <c r="N1413">
        <v>1</v>
      </c>
      <c r="O1413">
        <v>0</v>
      </c>
      <c r="P1413">
        <v>1.38</v>
      </c>
      <c r="Q1413">
        <v>6.65</v>
      </c>
      <c r="R1413">
        <v>3.16</v>
      </c>
      <c r="S1413">
        <v>4.43</v>
      </c>
      <c r="T1413">
        <v>0</v>
      </c>
      <c r="U1413">
        <v>-0.1</v>
      </c>
    </row>
    <row r="1414" spans="1:21" x14ac:dyDescent="0.25">
      <c r="A1414">
        <v>14862</v>
      </c>
      <c r="B1414" t="s">
        <v>22857</v>
      </c>
      <c r="C1414" t="s">
        <v>20869</v>
      </c>
      <c r="D1414">
        <v>1</v>
      </c>
      <c r="E1414">
        <v>2</v>
      </c>
      <c r="F1414">
        <v>4.4400000000000004</v>
      </c>
      <c r="G1414">
        <v>5</v>
      </c>
      <c r="H1414">
        <v>5</v>
      </c>
      <c r="I1414">
        <v>0</v>
      </c>
      <c r="J1414">
        <v>27</v>
      </c>
      <c r="K1414">
        <v>27</v>
      </c>
      <c r="L1414">
        <v>13</v>
      </c>
      <c r="M1414">
        <v>3</v>
      </c>
      <c r="N1414">
        <v>22</v>
      </c>
      <c r="O1414">
        <v>11</v>
      </c>
      <c r="P1414">
        <v>1.4</v>
      </c>
      <c r="Q1414">
        <v>7.17</v>
      </c>
      <c r="R1414">
        <v>3.58</v>
      </c>
      <c r="S1414">
        <v>4.43</v>
      </c>
      <c r="T1414">
        <v>0.2</v>
      </c>
      <c r="U1414">
        <v>0.1</v>
      </c>
    </row>
    <row r="1415" spans="1:21" x14ac:dyDescent="0.25">
      <c r="A1415">
        <v>7355</v>
      </c>
      <c r="B1415" t="s">
        <v>10284</v>
      </c>
      <c r="C1415" t="s">
        <v>1</v>
      </c>
      <c r="D1415">
        <v>0</v>
      </c>
      <c r="E1415">
        <v>1</v>
      </c>
      <c r="F1415">
        <v>4.12</v>
      </c>
      <c r="G1415">
        <v>0</v>
      </c>
      <c r="H1415">
        <v>10</v>
      </c>
      <c r="I1415">
        <v>0</v>
      </c>
      <c r="J1415">
        <v>10</v>
      </c>
      <c r="K1415">
        <v>10</v>
      </c>
      <c r="L1415">
        <v>5</v>
      </c>
      <c r="M1415">
        <v>1</v>
      </c>
      <c r="N1415">
        <v>7</v>
      </c>
      <c r="O1415">
        <v>3</v>
      </c>
      <c r="P1415">
        <v>1.32</v>
      </c>
      <c r="Q1415">
        <v>6.3</v>
      </c>
      <c r="R1415">
        <v>2.4700000000000002</v>
      </c>
      <c r="S1415">
        <v>4.43</v>
      </c>
      <c r="T1415">
        <v>0</v>
      </c>
      <c r="U1415">
        <v>0</v>
      </c>
    </row>
    <row r="1416" spans="1:21" x14ac:dyDescent="0.25">
      <c r="A1416" t="s">
        <v>6860</v>
      </c>
      <c r="B1416" t="s">
        <v>6861</v>
      </c>
      <c r="C1416" t="s">
        <v>20884</v>
      </c>
      <c r="D1416">
        <v>0</v>
      </c>
      <c r="E1416">
        <v>0</v>
      </c>
      <c r="F1416">
        <v>4.41</v>
      </c>
      <c r="G1416">
        <v>0</v>
      </c>
      <c r="H1416">
        <v>1</v>
      </c>
      <c r="I1416">
        <v>0</v>
      </c>
      <c r="J1416">
        <v>1</v>
      </c>
      <c r="K1416">
        <v>1</v>
      </c>
      <c r="L1416">
        <v>0</v>
      </c>
      <c r="M1416">
        <v>0</v>
      </c>
      <c r="N1416">
        <v>1</v>
      </c>
      <c r="O1416">
        <v>0</v>
      </c>
      <c r="P1416">
        <v>1.41</v>
      </c>
      <c r="Q1416">
        <v>7.27</v>
      </c>
      <c r="R1416">
        <v>3.59</v>
      </c>
      <c r="S1416">
        <v>4.4400000000000004</v>
      </c>
      <c r="T1416">
        <v>0</v>
      </c>
      <c r="U1416">
        <v>-0.1</v>
      </c>
    </row>
    <row r="1417" spans="1:21" x14ac:dyDescent="0.25">
      <c r="A1417" t="s">
        <v>9910</v>
      </c>
      <c r="B1417" t="s">
        <v>9911</v>
      </c>
      <c r="C1417" t="s">
        <v>20891</v>
      </c>
      <c r="D1417">
        <v>0</v>
      </c>
      <c r="E1417">
        <v>0</v>
      </c>
      <c r="F1417">
        <v>4.4800000000000004</v>
      </c>
      <c r="G1417">
        <v>0</v>
      </c>
      <c r="H1417">
        <v>0</v>
      </c>
      <c r="I1417">
        <v>0</v>
      </c>
      <c r="J1417">
        <v>1</v>
      </c>
      <c r="K1417">
        <v>1</v>
      </c>
      <c r="L1417">
        <v>0</v>
      </c>
      <c r="M1417">
        <v>0</v>
      </c>
      <c r="N1417">
        <v>1</v>
      </c>
      <c r="O1417">
        <v>0</v>
      </c>
      <c r="P1417">
        <v>1.44</v>
      </c>
      <c r="Q1417">
        <v>7.04</v>
      </c>
      <c r="R1417">
        <v>3.87</v>
      </c>
      <c r="S1417">
        <v>4.4400000000000004</v>
      </c>
      <c r="T1417">
        <v>0</v>
      </c>
      <c r="U1417">
        <v>0</v>
      </c>
    </row>
    <row r="1418" spans="1:21" x14ac:dyDescent="0.25">
      <c r="A1418">
        <v>1975</v>
      </c>
      <c r="B1418" t="s">
        <v>9440</v>
      </c>
      <c r="C1418" t="s">
        <v>20887</v>
      </c>
      <c r="D1418">
        <v>0</v>
      </c>
      <c r="E1418">
        <v>0</v>
      </c>
      <c r="F1418">
        <v>4.22</v>
      </c>
      <c r="G1418">
        <v>0</v>
      </c>
      <c r="H1418">
        <v>1</v>
      </c>
      <c r="I1418">
        <v>0</v>
      </c>
      <c r="J1418">
        <v>1</v>
      </c>
      <c r="K1418">
        <v>1</v>
      </c>
      <c r="L1418">
        <v>0</v>
      </c>
      <c r="M1418">
        <v>0</v>
      </c>
      <c r="N1418">
        <v>1</v>
      </c>
      <c r="O1418">
        <v>0</v>
      </c>
      <c r="P1418">
        <v>1.38</v>
      </c>
      <c r="Q1418">
        <v>6.69</v>
      </c>
      <c r="R1418">
        <v>3.26</v>
      </c>
      <c r="S1418">
        <v>4.4400000000000004</v>
      </c>
      <c r="T1418">
        <v>0</v>
      </c>
      <c r="U1418">
        <v>0</v>
      </c>
    </row>
    <row r="1419" spans="1:21" x14ac:dyDescent="0.25">
      <c r="A1419" t="s">
        <v>10201</v>
      </c>
      <c r="B1419" t="s">
        <v>10202</v>
      </c>
      <c r="C1419" t="s">
        <v>20891</v>
      </c>
      <c r="D1419">
        <v>0</v>
      </c>
      <c r="E1419">
        <v>0</v>
      </c>
      <c r="F1419">
        <v>4.42</v>
      </c>
      <c r="G1419">
        <v>0</v>
      </c>
      <c r="H1419">
        <v>1</v>
      </c>
      <c r="I1419">
        <v>0</v>
      </c>
      <c r="J1419">
        <v>1</v>
      </c>
      <c r="K1419">
        <v>1</v>
      </c>
      <c r="L1419">
        <v>0</v>
      </c>
      <c r="M1419">
        <v>0</v>
      </c>
      <c r="N1419">
        <v>1</v>
      </c>
      <c r="O1419">
        <v>1</v>
      </c>
      <c r="P1419">
        <v>1.52</v>
      </c>
      <c r="Q1419">
        <v>8</v>
      </c>
      <c r="R1419">
        <v>5.28</v>
      </c>
      <c r="S1419">
        <v>4.4400000000000004</v>
      </c>
      <c r="T1419">
        <v>0</v>
      </c>
      <c r="U1419">
        <v>-0.1</v>
      </c>
    </row>
    <row r="1420" spans="1:21" x14ac:dyDescent="0.25">
      <c r="A1420" t="s">
        <v>22858</v>
      </c>
      <c r="B1420" t="s">
        <v>22859</v>
      </c>
      <c r="C1420" t="s">
        <v>20888</v>
      </c>
      <c r="D1420">
        <v>0</v>
      </c>
      <c r="E1420">
        <v>0</v>
      </c>
      <c r="F1420">
        <v>4.12</v>
      </c>
      <c r="G1420">
        <v>0</v>
      </c>
      <c r="H1420">
        <v>1</v>
      </c>
      <c r="I1420">
        <v>0</v>
      </c>
      <c r="J1420">
        <v>1</v>
      </c>
      <c r="K1420">
        <v>1</v>
      </c>
      <c r="L1420">
        <v>0</v>
      </c>
      <c r="M1420">
        <v>0</v>
      </c>
      <c r="N1420">
        <v>1</v>
      </c>
      <c r="O1420">
        <v>0</v>
      </c>
      <c r="P1420">
        <v>1.37</v>
      </c>
      <c r="Q1420">
        <v>6.18</v>
      </c>
      <c r="R1420">
        <v>3.15</v>
      </c>
      <c r="S1420">
        <v>4.4400000000000004</v>
      </c>
      <c r="T1420">
        <v>0</v>
      </c>
      <c r="U1420">
        <v>0.1</v>
      </c>
    </row>
    <row r="1421" spans="1:21" x14ac:dyDescent="0.25">
      <c r="A1421" t="s">
        <v>22860</v>
      </c>
      <c r="B1421" t="s">
        <v>22861</v>
      </c>
      <c r="C1421" t="s">
        <v>20878</v>
      </c>
      <c r="D1421">
        <v>0</v>
      </c>
      <c r="E1421">
        <v>0</v>
      </c>
      <c r="F1421">
        <v>4.43</v>
      </c>
      <c r="G1421">
        <v>0</v>
      </c>
      <c r="H1421">
        <v>1</v>
      </c>
      <c r="I1421">
        <v>0</v>
      </c>
      <c r="J1421">
        <v>1</v>
      </c>
      <c r="K1421">
        <v>1</v>
      </c>
      <c r="L1421">
        <v>0</v>
      </c>
      <c r="M1421">
        <v>0</v>
      </c>
      <c r="N1421">
        <v>1</v>
      </c>
      <c r="O1421">
        <v>0</v>
      </c>
      <c r="P1421">
        <v>1.46</v>
      </c>
      <c r="Q1421">
        <v>7.24</v>
      </c>
      <c r="R1421">
        <v>4.16</v>
      </c>
      <c r="S1421">
        <v>4.4400000000000004</v>
      </c>
      <c r="T1421">
        <v>0</v>
      </c>
      <c r="U1421">
        <v>0</v>
      </c>
    </row>
    <row r="1422" spans="1:21" x14ac:dyDescent="0.25">
      <c r="A1422" t="s">
        <v>7349</v>
      </c>
      <c r="B1422" t="s">
        <v>7350</v>
      </c>
      <c r="C1422" t="s">
        <v>20876</v>
      </c>
      <c r="D1422">
        <v>0</v>
      </c>
      <c r="E1422">
        <v>0</v>
      </c>
      <c r="F1422">
        <v>4.26</v>
      </c>
      <c r="G1422">
        <v>0</v>
      </c>
      <c r="H1422">
        <v>1</v>
      </c>
      <c r="I1422">
        <v>0</v>
      </c>
      <c r="J1422">
        <v>1</v>
      </c>
      <c r="K1422">
        <v>1</v>
      </c>
      <c r="L1422">
        <v>0</v>
      </c>
      <c r="M1422">
        <v>0</v>
      </c>
      <c r="N1422">
        <v>1</v>
      </c>
      <c r="O1422">
        <v>0</v>
      </c>
      <c r="P1422">
        <v>1.38</v>
      </c>
      <c r="Q1422">
        <v>6.6</v>
      </c>
      <c r="R1422">
        <v>3.33</v>
      </c>
      <c r="S1422">
        <v>4.4400000000000004</v>
      </c>
      <c r="T1422">
        <v>0</v>
      </c>
      <c r="U1422">
        <v>-0.1</v>
      </c>
    </row>
    <row r="1423" spans="1:21" x14ac:dyDescent="0.25">
      <c r="A1423">
        <v>1303</v>
      </c>
      <c r="B1423" t="s">
        <v>9578</v>
      </c>
      <c r="C1423" t="s">
        <v>20892</v>
      </c>
      <c r="D1423">
        <v>0</v>
      </c>
      <c r="E1423">
        <v>0</v>
      </c>
      <c r="F1423">
        <v>4.3499999999999996</v>
      </c>
      <c r="G1423">
        <v>0</v>
      </c>
      <c r="H1423">
        <v>0</v>
      </c>
      <c r="I1423">
        <v>0</v>
      </c>
      <c r="J1423">
        <v>1</v>
      </c>
      <c r="K1423">
        <v>1</v>
      </c>
      <c r="L1423">
        <v>0</v>
      </c>
      <c r="M1423">
        <v>0</v>
      </c>
      <c r="N1423">
        <v>1</v>
      </c>
      <c r="O1423">
        <v>0</v>
      </c>
      <c r="P1423">
        <v>1.34</v>
      </c>
      <c r="Q1423">
        <v>6.93</v>
      </c>
      <c r="R1423">
        <v>2.89</v>
      </c>
      <c r="S1423">
        <v>4.4400000000000004</v>
      </c>
      <c r="T1423">
        <v>0</v>
      </c>
      <c r="U1423">
        <v>0</v>
      </c>
    </row>
    <row r="1424" spans="1:21" x14ac:dyDescent="0.25">
      <c r="A1424" t="s">
        <v>7707</v>
      </c>
      <c r="B1424" t="s">
        <v>7708</v>
      </c>
      <c r="C1424" t="s">
        <v>20868</v>
      </c>
      <c r="D1424">
        <v>0</v>
      </c>
      <c r="E1424">
        <v>0</v>
      </c>
      <c r="F1424">
        <v>4.26</v>
      </c>
      <c r="G1424">
        <v>0</v>
      </c>
      <c r="H1424">
        <v>1</v>
      </c>
      <c r="I1424">
        <v>0</v>
      </c>
      <c r="J1424">
        <v>1</v>
      </c>
      <c r="K1424">
        <v>1</v>
      </c>
      <c r="L1424">
        <v>0</v>
      </c>
      <c r="M1424">
        <v>0</v>
      </c>
      <c r="N1424">
        <v>1</v>
      </c>
      <c r="O1424">
        <v>0</v>
      </c>
      <c r="P1424">
        <v>1.39</v>
      </c>
      <c r="Q1424">
        <v>6.6</v>
      </c>
      <c r="R1424">
        <v>3.42</v>
      </c>
      <c r="S1424">
        <v>4.4400000000000004</v>
      </c>
      <c r="T1424">
        <v>0</v>
      </c>
      <c r="U1424">
        <v>0</v>
      </c>
    </row>
    <row r="1425" spans="1:21" x14ac:dyDescent="0.25">
      <c r="A1425" t="s">
        <v>10414</v>
      </c>
      <c r="B1425" t="s">
        <v>10415</v>
      </c>
      <c r="C1425" t="s">
        <v>20877</v>
      </c>
      <c r="D1425">
        <v>0</v>
      </c>
      <c r="E1425">
        <v>0</v>
      </c>
      <c r="F1425">
        <v>4.28</v>
      </c>
      <c r="G1425">
        <v>0</v>
      </c>
      <c r="H1425">
        <v>1</v>
      </c>
      <c r="I1425">
        <v>0</v>
      </c>
      <c r="J1425">
        <v>1</v>
      </c>
      <c r="K1425">
        <v>1</v>
      </c>
      <c r="L1425">
        <v>0</v>
      </c>
      <c r="M1425">
        <v>0</v>
      </c>
      <c r="N1425">
        <v>1</v>
      </c>
      <c r="O1425">
        <v>1</v>
      </c>
      <c r="P1425">
        <v>1.49</v>
      </c>
      <c r="Q1425">
        <v>7.25</v>
      </c>
      <c r="R1425">
        <v>4.93</v>
      </c>
      <c r="S1425">
        <v>4.4400000000000004</v>
      </c>
      <c r="T1425">
        <v>0</v>
      </c>
      <c r="U1425">
        <v>-0.1</v>
      </c>
    </row>
    <row r="1426" spans="1:21" x14ac:dyDescent="0.25">
      <c r="A1426" t="s">
        <v>8856</v>
      </c>
      <c r="B1426" t="s">
        <v>8857</v>
      </c>
      <c r="C1426" t="s">
        <v>20871</v>
      </c>
      <c r="D1426">
        <v>0</v>
      </c>
      <c r="E1426">
        <v>0</v>
      </c>
      <c r="F1426">
        <v>4.43</v>
      </c>
      <c r="G1426">
        <v>0</v>
      </c>
      <c r="H1426">
        <v>0</v>
      </c>
      <c r="I1426">
        <v>0</v>
      </c>
      <c r="J1426">
        <v>1</v>
      </c>
      <c r="K1426">
        <v>1</v>
      </c>
      <c r="L1426">
        <v>0</v>
      </c>
      <c r="M1426">
        <v>0</v>
      </c>
      <c r="N1426">
        <v>1</v>
      </c>
      <c r="O1426">
        <v>0</v>
      </c>
      <c r="P1426">
        <v>1.4</v>
      </c>
      <c r="Q1426">
        <v>5.77</v>
      </c>
      <c r="R1426">
        <v>2.99</v>
      </c>
      <c r="S1426">
        <v>4.4400000000000004</v>
      </c>
      <c r="T1426">
        <v>0</v>
      </c>
      <c r="U1426">
        <v>0</v>
      </c>
    </row>
    <row r="1427" spans="1:21" x14ac:dyDescent="0.25">
      <c r="A1427" t="s">
        <v>9152</v>
      </c>
      <c r="B1427" t="s">
        <v>22862</v>
      </c>
      <c r="C1427" t="s">
        <v>20867</v>
      </c>
      <c r="D1427">
        <v>0</v>
      </c>
      <c r="E1427">
        <v>0</v>
      </c>
      <c r="F1427">
        <v>4.3899999999999997</v>
      </c>
      <c r="G1427">
        <v>0</v>
      </c>
      <c r="H1427">
        <v>0</v>
      </c>
      <c r="I1427">
        <v>0</v>
      </c>
      <c r="J1427">
        <v>1</v>
      </c>
      <c r="K1427">
        <v>1</v>
      </c>
      <c r="L1427">
        <v>0</v>
      </c>
      <c r="M1427">
        <v>0</v>
      </c>
      <c r="N1427">
        <v>1</v>
      </c>
      <c r="O1427">
        <v>0</v>
      </c>
      <c r="P1427">
        <v>1.43</v>
      </c>
      <c r="Q1427">
        <v>6.53</v>
      </c>
      <c r="R1427">
        <v>3.83</v>
      </c>
      <c r="S1427">
        <v>4.4400000000000004</v>
      </c>
      <c r="T1427">
        <v>0</v>
      </c>
      <c r="U1427">
        <v>0</v>
      </c>
    </row>
    <row r="1428" spans="1:21" x14ac:dyDescent="0.25">
      <c r="A1428" t="s">
        <v>9707</v>
      </c>
      <c r="B1428" t="s">
        <v>9708</v>
      </c>
      <c r="C1428" t="s">
        <v>1</v>
      </c>
      <c r="D1428">
        <v>0</v>
      </c>
      <c r="E1428">
        <v>0</v>
      </c>
      <c r="F1428">
        <v>4.3499999999999996</v>
      </c>
      <c r="G1428">
        <v>0</v>
      </c>
      <c r="H1428">
        <v>0</v>
      </c>
      <c r="I1428">
        <v>0</v>
      </c>
      <c r="J1428">
        <v>1</v>
      </c>
      <c r="K1428">
        <v>1</v>
      </c>
      <c r="L1428">
        <v>0</v>
      </c>
      <c r="M1428">
        <v>0</v>
      </c>
      <c r="N1428">
        <v>1</v>
      </c>
      <c r="O1428">
        <v>0</v>
      </c>
      <c r="P1428">
        <v>1.39</v>
      </c>
      <c r="Q1428">
        <v>6.77</v>
      </c>
      <c r="R1428">
        <v>3.47</v>
      </c>
      <c r="S1428">
        <v>4.4400000000000004</v>
      </c>
      <c r="T1428">
        <v>0</v>
      </c>
      <c r="U1428">
        <v>0</v>
      </c>
    </row>
    <row r="1429" spans="1:21" x14ac:dyDescent="0.25">
      <c r="A1429" t="s">
        <v>9489</v>
      </c>
      <c r="B1429" t="s">
        <v>9490</v>
      </c>
      <c r="C1429" t="s">
        <v>1</v>
      </c>
      <c r="D1429">
        <v>0</v>
      </c>
      <c r="E1429">
        <v>0</v>
      </c>
      <c r="F1429">
        <v>4.38</v>
      </c>
      <c r="G1429">
        <v>0</v>
      </c>
      <c r="H1429">
        <v>0</v>
      </c>
      <c r="I1429">
        <v>0</v>
      </c>
      <c r="J1429">
        <v>1</v>
      </c>
      <c r="K1429">
        <v>1</v>
      </c>
      <c r="L1429">
        <v>0</v>
      </c>
      <c r="M1429">
        <v>0</v>
      </c>
      <c r="N1429">
        <v>1</v>
      </c>
      <c r="O1429">
        <v>0</v>
      </c>
      <c r="P1429">
        <v>1.38</v>
      </c>
      <c r="Q1429">
        <v>6.8</v>
      </c>
      <c r="R1429">
        <v>3.3</v>
      </c>
      <c r="S1429">
        <v>4.4400000000000004</v>
      </c>
      <c r="T1429">
        <v>0</v>
      </c>
      <c r="U1429">
        <v>0</v>
      </c>
    </row>
    <row r="1430" spans="1:21" x14ac:dyDescent="0.25">
      <c r="A1430" t="s">
        <v>7279</v>
      </c>
      <c r="B1430" t="s">
        <v>7280</v>
      </c>
      <c r="C1430" t="s">
        <v>20866</v>
      </c>
      <c r="D1430">
        <v>0</v>
      </c>
      <c r="E1430">
        <v>0</v>
      </c>
      <c r="F1430">
        <v>4.51</v>
      </c>
      <c r="G1430">
        <v>0</v>
      </c>
      <c r="H1430">
        <v>0</v>
      </c>
      <c r="I1430">
        <v>0</v>
      </c>
      <c r="J1430">
        <v>1</v>
      </c>
      <c r="K1430">
        <v>1</v>
      </c>
      <c r="L1430">
        <v>1</v>
      </c>
      <c r="M1430">
        <v>0</v>
      </c>
      <c r="N1430">
        <v>1</v>
      </c>
      <c r="O1430">
        <v>0</v>
      </c>
      <c r="P1430">
        <v>1.43</v>
      </c>
      <c r="Q1430">
        <v>6.78</v>
      </c>
      <c r="R1430">
        <v>3.57</v>
      </c>
      <c r="S1430">
        <v>4.4400000000000004</v>
      </c>
      <c r="T1430">
        <v>0</v>
      </c>
      <c r="U1430">
        <v>0</v>
      </c>
    </row>
    <row r="1431" spans="1:21" x14ac:dyDescent="0.25">
      <c r="A1431" t="s">
        <v>8255</v>
      </c>
      <c r="B1431" t="s">
        <v>8256</v>
      </c>
      <c r="C1431" t="s">
        <v>20866</v>
      </c>
      <c r="D1431">
        <v>0</v>
      </c>
      <c r="E1431">
        <v>0</v>
      </c>
      <c r="F1431">
        <v>4.4800000000000004</v>
      </c>
      <c r="G1431">
        <v>0</v>
      </c>
      <c r="H1431">
        <v>0</v>
      </c>
      <c r="I1431">
        <v>0</v>
      </c>
      <c r="J1431">
        <v>1</v>
      </c>
      <c r="K1431">
        <v>1</v>
      </c>
      <c r="L1431">
        <v>0</v>
      </c>
      <c r="M1431">
        <v>0</v>
      </c>
      <c r="N1431">
        <v>1</v>
      </c>
      <c r="O1431">
        <v>0</v>
      </c>
      <c r="P1431">
        <v>1.4</v>
      </c>
      <c r="Q1431">
        <v>6.08</v>
      </c>
      <c r="R1431">
        <v>2.95</v>
      </c>
      <c r="S1431">
        <v>4.4400000000000004</v>
      </c>
      <c r="T1431">
        <v>0</v>
      </c>
      <c r="U1431">
        <v>0</v>
      </c>
    </row>
    <row r="1432" spans="1:21" x14ac:dyDescent="0.25">
      <c r="A1432">
        <v>3340</v>
      </c>
      <c r="B1432" t="s">
        <v>10262</v>
      </c>
      <c r="C1432" t="s">
        <v>20884</v>
      </c>
      <c r="D1432">
        <v>8</v>
      </c>
      <c r="E1432">
        <v>11</v>
      </c>
      <c r="F1432">
        <v>4.42</v>
      </c>
      <c r="G1432">
        <v>28</v>
      </c>
      <c r="H1432">
        <v>28</v>
      </c>
      <c r="I1432">
        <v>0</v>
      </c>
      <c r="J1432">
        <v>163</v>
      </c>
      <c r="K1432">
        <v>172</v>
      </c>
      <c r="L1432">
        <v>80</v>
      </c>
      <c r="M1432">
        <v>22</v>
      </c>
      <c r="N1432">
        <v>125</v>
      </c>
      <c r="O1432">
        <v>53</v>
      </c>
      <c r="P1432">
        <v>1.38</v>
      </c>
      <c r="Q1432">
        <v>6.89</v>
      </c>
      <c r="R1432">
        <v>2.9</v>
      </c>
      <c r="S1432">
        <v>4.45</v>
      </c>
      <c r="T1432">
        <v>1.4</v>
      </c>
      <c r="U1432">
        <v>1</v>
      </c>
    </row>
    <row r="1433" spans="1:21" x14ac:dyDescent="0.25">
      <c r="A1433">
        <v>6415</v>
      </c>
      <c r="B1433" t="s">
        <v>10535</v>
      </c>
      <c r="C1433" t="s">
        <v>20880</v>
      </c>
      <c r="D1433">
        <v>0</v>
      </c>
      <c r="E1433">
        <v>0</v>
      </c>
      <c r="F1433">
        <v>4.2</v>
      </c>
      <c r="G1433">
        <v>0</v>
      </c>
      <c r="H1433">
        <v>1</v>
      </c>
      <c r="I1433">
        <v>0</v>
      </c>
      <c r="J1433">
        <v>1</v>
      </c>
      <c r="K1433">
        <v>1</v>
      </c>
      <c r="L1433">
        <v>0</v>
      </c>
      <c r="M1433">
        <v>0</v>
      </c>
      <c r="N1433">
        <v>1</v>
      </c>
      <c r="O1433">
        <v>0</v>
      </c>
      <c r="P1433">
        <v>1.36</v>
      </c>
      <c r="Q1433">
        <v>7.54</v>
      </c>
      <c r="R1433">
        <v>3.4</v>
      </c>
      <c r="S1433">
        <v>4.45</v>
      </c>
      <c r="T1433">
        <v>0</v>
      </c>
      <c r="U1433">
        <v>0</v>
      </c>
    </row>
    <row r="1434" spans="1:21" x14ac:dyDescent="0.25">
      <c r="A1434" t="s">
        <v>9038</v>
      </c>
      <c r="B1434" t="s">
        <v>9039</v>
      </c>
      <c r="C1434" t="s">
        <v>20865</v>
      </c>
      <c r="D1434">
        <v>0</v>
      </c>
      <c r="E1434">
        <v>0</v>
      </c>
      <c r="F1434">
        <v>4.25</v>
      </c>
      <c r="G1434">
        <v>0</v>
      </c>
      <c r="H1434">
        <v>0</v>
      </c>
      <c r="I1434">
        <v>0</v>
      </c>
      <c r="J1434">
        <v>1</v>
      </c>
      <c r="K1434">
        <v>1</v>
      </c>
      <c r="L1434">
        <v>0</v>
      </c>
      <c r="M1434">
        <v>0</v>
      </c>
      <c r="N1434">
        <v>1</v>
      </c>
      <c r="O1434">
        <v>0</v>
      </c>
      <c r="P1434">
        <v>1.37</v>
      </c>
      <c r="Q1434">
        <v>6.21</v>
      </c>
      <c r="R1434">
        <v>3.25</v>
      </c>
      <c r="S1434">
        <v>4.45</v>
      </c>
      <c r="T1434">
        <v>0</v>
      </c>
      <c r="U1434">
        <v>0</v>
      </c>
    </row>
    <row r="1435" spans="1:21" x14ac:dyDescent="0.25">
      <c r="A1435" t="s">
        <v>8257</v>
      </c>
      <c r="B1435" t="s">
        <v>8258</v>
      </c>
      <c r="C1435" t="s">
        <v>1</v>
      </c>
      <c r="D1435">
        <v>0</v>
      </c>
      <c r="E1435">
        <v>0</v>
      </c>
      <c r="F1435">
        <v>4.33</v>
      </c>
      <c r="G1435">
        <v>0</v>
      </c>
      <c r="H1435">
        <v>1</v>
      </c>
      <c r="I1435">
        <v>0</v>
      </c>
      <c r="J1435">
        <v>1</v>
      </c>
      <c r="K1435">
        <v>1</v>
      </c>
      <c r="L1435">
        <v>0</v>
      </c>
      <c r="M1435">
        <v>0</v>
      </c>
      <c r="N1435">
        <v>1</v>
      </c>
      <c r="O1435">
        <v>1</v>
      </c>
      <c r="P1435">
        <v>1.46</v>
      </c>
      <c r="Q1435">
        <v>7.79</v>
      </c>
      <c r="R1435">
        <v>4.6500000000000004</v>
      </c>
      <c r="S1435">
        <v>4.45</v>
      </c>
      <c r="T1435">
        <v>0</v>
      </c>
      <c r="U1435">
        <v>-0.1</v>
      </c>
    </row>
    <row r="1436" spans="1:21" x14ac:dyDescent="0.25">
      <c r="A1436">
        <v>6781</v>
      </c>
      <c r="B1436" t="s">
        <v>9558</v>
      </c>
      <c r="C1436" t="s">
        <v>20878</v>
      </c>
      <c r="D1436">
        <v>0</v>
      </c>
      <c r="E1436">
        <v>0</v>
      </c>
      <c r="F1436">
        <v>4.4000000000000004</v>
      </c>
      <c r="G1436">
        <v>0</v>
      </c>
      <c r="H1436">
        <v>1</v>
      </c>
      <c r="I1436">
        <v>0</v>
      </c>
      <c r="J1436">
        <v>1</v>
      </c>
      <c r="K1436">
        <v>1</v>
      </c>
      <c r="L1436">
        <v>0</v>
      </c>
      <c r="M1436">
        <v>0</v>
      </c>
      <c r="N1436">
        <v>1</v>
      </c>
      <c r="O1436">
        <v>0</v>
      </c>
      <c r="P1436">
        <v>1.43</v>
      </c>
      <c r="Q1436">
        <v>6.56</v>
      </c>
      <c r="R1436">
        <v>3.44</v>
      </c>
      <c r="S1436">
        <v>4.45</v>
      </c>
      <c r="T1436">
        <v>0</v>
      </c>
      <c r="U1436">
        <v>0</v>
      </c>
    </row>
    <row r="1437" spans="1:21" x14ac:dyDescent="0.25">
      <c r="A1437" t="s">
        <v>7379</v>
      </c>
      <c r="B1437" t="s">
        <v>2707</v>
      </c>
      <c r="C1437" t="s">
        <v>20869</v>
      </c>
      <c r="D1437">
        <v>0</v>
      </c>
      <c r="E1437">
        <v>0</v>
      </c>
      <c r="F1437">
        <v>4.29</v>
      </c>
      <c r="G1437">
        <v>0</v>
      </c>
      <c r="H1437">
        <v>0</v>
      </c>
      <c r="I1437">
        <v>0</v>
      </c>
      <c r="J1437">
        <v>1</v>
      </c>
      <c r="K1437">
        <v>1</v>
      </c>
      <c r="L1437">
        <v>0</v>
      </c>
      <c r="M1437">
        <v>0</v>
      </c>
      <c r="N1437">
        <v>1</v>
      </c>
      <c r="O1437">
        <v>0</v>
      </c>
      <c r="P1437">
        <v>1.37</v>
      </c>
      <c r="Q1437">
        <v>6.27</v>
      </c>
      <c r="R1437">
        <v>3.05</v>
      </c>
      <c r="S1437">
        <v>4.45</v>
      </c>
      <c r="T1437">
        <v>0</v>
      </c>
      <c r="U1437">
        <v>0</v>
      </c>
    </row>
    <row r="1438" spans="1:21" x14ac:dyDescent="0.25">
      <c r="A1438" t="s">
        <v>8990</v>
      </c>
      <c r="B1438" t="s">
        <v>8991</v>
      </c>
      <c r="C1438" t="s">
        <v>20875</v>
      </c>
      <c r="D1438">
        <v>0</v>
      </c>
      <c r="E1438">
        <v>0</v>
      </c>
      <c r="F1438">
        <v>4.43</v>
      </c>
      <c r="G1438">
        <v>0</v>
      </c>
      <c r="H1438">
        <v>1</v>
      </c>
      <c r="I1438">
        <v>0</v>
      </c>
      <c r="J1438">
        <v>1</v>
      </c>
      <c r="K1438">
        <v>1</v>
      </c>
      <c r="L1438">
        <v>0</v>
      </c>
      <c r="M1438">
        <v>0</v>
      </c>
      <c r="N1438">
        <v>1</v>
      </c>
      <c r="O1438">
        <v>0</v>
      </c>
      <c r="P1438">
        <v>1.44</v>
      </c>
      <c r="Q1438">
        <v>8.1999999999999993</v>
      </c>
      <c r="R1438">
        <v>4.4000000000000004</v>
      </c>
      <c r="S1438">
        <v>4.45</v>
      </c>
      <c r="T1438">
        <v>0</v>
      </c>
      <c r="U1438">
        <v>0</v>
      </c>
    </row>
    <row r="1439" spans="1:21" x14ac:dyDescent="0.25">
      <c r="A1439" t="s">
        <v>8811</v>
      </c>
      <c r="B1439" t="s">
        <v>8812</v>
      </c>
      <c r="C1439" t="s">
        <v>20885</v>
      </c>
      <c r="D1439">
        <v>0</v>
      </c>
      <c r="E1439">
        <v>0</v>
      </c>
      <c r="F1439">
        <v>4.4400000000000004</v>
      </c>
      <c r="G1439">
        <v>0</v>
      </c>
      <c r="H1439">
        <v>0</v>
      </c>
      <c r="I1439">
        <v>0</v>
      </c>
      <c r="J1439">
        <v>1</v>
      </c>
      <c r="K1439">
        <v>1</v>
      </c>
      <c r="L1439">
        <v>0</v>
      </c>
      <c r="M1439">
        <v>0</v>
      </c>
      <c r="N1439">
        <v>1</v>
      </c>
      <c r="O1439">
        <v>0</v>
      </c>
      <c r="P1439">
        <v>1.4</v>
      </c>
      <c r="Q1439">
        <v>6.13</v>
      </c>
      <c r="R1439">
        <v>3.05</v>
      </c>
      <c r="S1439">
        <v>4.45</v>
      </c>
      <c r="T1439">
        <v>0</v>
      </c>
      <c r="U1439">
        <v>0</v>
      </c>
    </row>
    <row r="1440" spans="1:21" x14ac:dyDescent="0.25">
      <c r="A1440">
        <v>7422</v>
      </c>
      <c r="B1440" t="s">
        <v>8308</v>
      </c>
      <c r="C1440" t="s">
        <v>20869</v>
      </c>
      <c r="D1440">
        <v>0</v>
      </c>
      <c r="E1440">
        <v>0</v>
      </c>
      <c r="F1440">
        <v>4.25</v>
      </c>
      <c r="G1440">
        <v>0</v>
      </c>
      <c r="H1440">
        <v>1</v>
      </c>
      <c r="I1440">
        <v>0</v>
      </c>
      <c r="J1440">
        <v>1</v>
      </c>
      <c r="K1440">
        <v>1</v>
      </c>
      <c r="L1440">
        <v>0</v>
      </c>
      <c r="M1440">
        <v>0</v>
      </c>
      <c r="N1440">
        <v>1</v>
      </c>
      <c r="O1440">
        <v>0</v>
      </c>
      <c r="P1440">
        <v>1.39</v>
      </c>
      <c r="Q1440">
        <v>6.42</v>
      </c>
      <c r="R1440">
        <v>3.31</v>
      </c>
      <c r="S1440">
        <v>4.45</v>
      </c>
      <c r="T1440">
        <v>0</v>
      </c>
      <c r="U1440">
        <v>-0.1</v>
      </c>
    </row>
    <row r="1441" spans="1:21" x14ac:dyDescent="0.25">
      <c r="A1441" t="s">
        <v>6058</v>
      </c>
      <c r="B1441" t="s">
        <v>6059</v>
      </c>
      <c r="C1441" t="s">
        <v>20880</v>
      </c>
      <c r="D1441">
        <v>0</v>
      </c>
      <c r="E1441">
        <v>0</v>
      </c>
      <c r="F1441">
        <v>4.33</v>
      </c>
      <c r="G1441">
        <v>0</v>
      </c>
      <c r="H1441">
        <v>1</v>
      </c>
      <c r="I1441">
        <v>0</v>
      </c>
      <c r="J1441">
        <v>1</v>
      </c>
      <c r="K1441">
        <v>1</v>
      </c>
      <c r="L1441">
        <v>0</v>
      </c>
      <c r="M1441">
        <v>0</v>
      </c>
      <c r="N1441">
        <v>1</v>
      </c>
      <c r="O1441">
        <v>0</v>
      </c>
      <c r="P1441">
        <v>1.44</v>
      </c>
      <c r="Q1441">
        <v>7.83</v>
      </c>
      <c r="R1441">
        <v>4.29</v>
      </c>
      <c r="S1441">
        <v>4.45</v>
      </c>
      <c r="T1441">
        <v>0</v>
      </c>
      <c r="U1441">
        <v>0</v>
      </c>
    </row>
    <row r="1442" spans="1:21" x14ac:dyDescent="0.25">
      <c r="A1442" t="s">
        <v>6967</v>
      </c>
      <c r="B1442" t="s">
        <v>6968</v>
      </c>
      <c r="C1442" t="s">
        <v>20877</v>
      </c>
      <c r="D1442">
        <v>0</v>
      </c>
      <c r="E1442">
        <v>0</v>
      </c>
      <c r="F1442">
        <v>4.3899999999999997</v>
      </c>
      <c r="G1442">
        <v>0</v>
      </c>
      <c r="H1442">
        <v>0</v>
      </c>
      <c r="I1442">
        <v>0</v>
      </c>
      <c r="J1442">
        <v>1</v>
      </c>
      <c r="K1442">
        <v>1</v>
      </c>
      <c r="L1442">
        <v>0</v>
      </c>
      <c r="M1442">
        <v>0</v>
      </c>
      <c r="N1442">
        <v>1</v>
      </c>
      <c r="O1442">
        <v>0</v>
      </c>
      <c r="P1442">
        <v>1.45</v>
      </c>
      <c r="Q1442">
        <v>6.95</v>
      </c>
      <c r="R1442">
        <v>4.3099999999999996</v>
      </c>
      <c r="S1442">
        <v>4.45</v>
      </c>
      <c r="T1442">
        <v>0</v>
      </c>
      <c r="U1442">
        <v>0</v>
      </c>
    </row>
    <row r="1443" spans="1:21" x14ac:dyDescent="0.25">
      <c r="A1443" t="s">
        <v>9615</v>
      </c>
      <c r="B1443" t="s">
        <v>9616</v>
      </c>
      <c r="C1443" t="s">
        <v>20889</v>
      </c>
      <c r="D1443">
        <v>0</v>
      </c>
      <c r="E1443">
        <v>0</v>
      </c>
      <c r="F1443">
        <v>4.2699999999999996</v>
      </c>
      <c r="G1443">
        <v>0</v>
      </c>
      <c r="H1443">
        <v>1</v>
      </c>
      <c r="I1443">
        <v>0</v>
      </c>
      <c r="J1443">
        <v>1</v>
      </c>
      <c r="K1443">
        <v>1</v>
      </c>
      <c r="L1443">
        <v>0</v>
      </c>
      <c r="M1443">
        <v>0</v>
      </c>
      <c r="N1443">
        <v>1</v>
      </c>
      <c r="O1443">
        <v>0</v>
      </c>
      <c r="P1443">
        <v>1.39</v>
      </c>
      <c r="Q1443">
        <v>6.81</v>
      </c>
      <c r="R1443">
        <v>3.49</v>
      </c>
      <c r="S1443">
        <v>4.45</v>
      </c>
      <c r="T1443">
        <v>0</v>
      </c>
      <c r="U1443">
        <v>-0.1</v>
      </c>
    </row>
    <row r="1444" spans="1:21" x14ac:dyDescent="0.25">
      <c r="A1444" t="s">
        <v>9291</v>
      </c>
      <c r="B1444" t="s">
        <v>9292</v>
      </c>
      <c r="C1444" t="s">
        <v>20881</v>
      </c>
      <c r="D1444">
        <v>0</v>
      </c>
      <c r="E1444">
        <v>0</v>
      </c>
      <c r="F1444">
        <v>4.32</v>
      </c>
      <c r="G1444">
        <v>0</v>
      </c>
      <c r="H1444">
        <v>1</v>
      </c>
      <c r="I1444">
        <v>0</v>
      </c>
      <c r="J1444">
        <v>1</v>
      </c>
      <c r="K1444">
        <v>1</v>
      </c>
      <c r="L1444">
        <v>0</v>
      </c>
      <c r="M1444">
        <v>0</v>
      </c>
      <c r="N1444">
        <v>1</v>
      </c>
      <c r="O1444">
        <v>0</v>
      </c>
      <c r="P1444">
        <v>1.45</v>
      </c>
      <c r="Q1444">
        <v>7.55</v>
      </c>
      <c r="R1444">
        <v>4.38</v>
      </c>
      <c r="S1444">
        <v>4.45</v>
      </c>
      <c r="T1444">
        <v>0</v>
      </c>
      <c r="U1444">
        <v>0</v>
      </c>
    </row>
    <row r="1445" spans="1:21" x14ac:dyDescent="0.25">
      <c r="A1445" t="s">
        <v>9624</v>
      </c>
      <c r="B1445" t="s">
        <v>9625</v>
      </c>
      <c r="C1445" t="s">
        <v>20880</v>
      </c>
      <c r="D1445">
        <v>0</v>
      </c>
      <c r="E1445">
        <v>0</v>
      </c>
      <c r="F1445">
        <v>4.3499999999999996</v>
      </c>
      <c r="G1445">
        <v>0</v>
      </c>
      <c r="H1445">
        <v>1</v>
      </c>
      <c r="I1445">
        <v>0</v>
      </c>
      <c r="J1445">
        <v>1</v>
      </c>
      <c r="K1445">
        <v>1</v>
      </c>
      <c r="L1445">
        <v>0</v>
      </c>
      <c r="M1445">
        <v>0</v>
      </c>
      <c r="N1445">
        <v>1</v>
      </c>
      <c r="O1445">
        <v>0</v>
      </c>
      <c r="P1445">
        <v>1.41</v>
      </c>
      <c r="Q1445">
        <v>7.25</v>
      </c>
      <c r="R1445">
        <v>3.63</v>
      </c>
      <c r="S1445">
        <v>4.45</v>
      </c>
      <c r="T1445">
        <v>0</v>
      </c>
      <c r="U1445">
        <v>0</v>
      </c>
    </row>
    <row r="1446" spans="1:21" x14ac:dyDescent="0.25">
      <c r="A1446">
        <v>11471</v>
      </c>
      <c r="B1446" t="s">
        <v>9012</v>
      </c>
      <c r="C1446" t="s">
        <v>20872</v>
      </c>
      <c r="D1446">
        <v>1</v>
      </c>
      <c r="E1446">
        <v>1</v>
      </c>
      <c r="F1446">
        <v>4.3099999999999996</v>
      </c>
      <c r="G1446">
        <v>2</v>
      </c>
      <c r="H1446">
        <v>2</v>
      </c>
      <c r="I1446">
        <v>0</v>
      </c>
      <c r="J1446">
        <v>9</v>
      </c>
      <c r="K1446">
        <v>9</v>
      </c>
      <c r="L1446">
        <v>4</v>
      </c>
      <c r="M1446">
        <v>1</v>
      </c>
      <c r="N1446">
        <v>6</v>
      </c>
      <c r="O1446">
        <v>3</v>
      </c>
      <c r="P1446">
        <v>1.39</v>
      </c>
      <c r="Q1446">
        <v>6.09</v>
      </c>
      <c r="R1446">
        <v>3.17</v>
      </c>
      <c r="S1446">
        <v>4.45</v>
      </c>
      <c r="T1446">
        <v>0.1</v>
      </c>
      <c r="U1446">
        <v>0</v>
      </c>
    </row>
    <row r="1447" spans="1:21" x14ac:dyDescent="0.25">
      <c r="A1447" t="s">
        <v>8152</v>
      </c>
      <c r="B1447" t="s">
        <v>8153</v>
      </c>
      <c r="C1447" t="s">
        <v>20871</v>
      </c>
      <c r="D1447">
        <v>0</v>
      </c>
      <c r="E1447">
        <v>0</v>
      </c>
      <c r="F1447">
        <v>4.4400000000000004</v>
      </c>
      <c r="G1447">
        <v>0</v>
      </c>
      <c r="H1447">
        <v>0</v>
      </c>
      <c r="I1447">
        <v>0</v>
      </c>
      <c r="J1447">
        <v>1</v>
      </c>
      <c r="K1447">
        <v>1</v>
      </c>
      <c r="L1447">
        <v>0</v>
      </c>
      <c r="M1447">
        <v>0</v>
      </c>
      <c r="N1447">
        <v>1</v>
      </c>
      <c r="O1447">
        <v>0</v>
      </c>
      <c r="P1447">
        <v>1.39</v>
      </c>
      <c r="Q1447">
        <v>5.64</v>
      </c>
      <c r="R1447">
        <v>2.83</v>
      </c>
      <c r="S1447">
        <v>4.45</v>
      </c>
      <c r="T1447">
        <v>0</v>
      </c>
      <c r="U1447">
        <v>0</v>
      </c>
    </row>
    <row r="1448" spans="1:21" x14ac:dyDescent="0.25">
      <c r="A1448" t="s">
        <v>9211</v>
      </c>
      <c r="B1448" t="s">
        <v>9212</v>
      </c>
      <c r="C1448" t="s">
        <v>20892</v>
      </c>
      <c r="D1448">
        <v>0</v>
      </c>
      <c r="E1448">
        <v>1</v>
      </c>
      <c r="F1448">
        <v>4.25</v>
      </c>
      <c r="G1448">
        <v>0</v>
      </c>
      <c r="H1448">
        <v>10</v>
      </c>
      <c r="I1448">
        <v>0</v>
      </c>
      <c r="J1448">
        <v>10</v>
      </c>
      <c r="K1448">
        <v>10</v>
      </c>
      <c r="L1448">
        <v>5</v>
      </c>
      <c r="M1448">
        <v>1</v>
      </c>
      <c r="N1448">
        <v>7</v>
      </c>
      <c r="O1448">
        <v>4</v>
      </c>
      <c r="P1448">
        <v>1.39</v>
      </c>
      <c r="Q1448">
        <v>6.28</v>
      </c>
      <c r="R1448">
        <v>3.23</v>
      </c>
      <c r="S1448">
        <v>4.45</v>
      </c>
      <c r="T1448">
        <v>0</v>
      </c>
      <c r="U1448">
        <v>0</v>
      </c>
    </row>
    <row r="1449" spans="1:21" x14ac:dyDescent="0.25">
      <c r="A1449">
        <v>3920</v>
      </c>
      <c r="B1449" t="s">
        <v>8657</v>
      </c>
      <c r="C1449" t="s">
        <v>20884</v>
      </c>
      <c r="D1449">
        <v>0</v>
      </c>
      <c r="E1449">
        <v>0</v>
      </c>
      <c r="F1449">
        <v>4.3899999999999997</v>
      </c>
      <c r="G1449">
        <v>0</v>
      </c>
      <c r="H1449">
        <v>1</v>
      </c>
      <c r="I1449">
        <v>0</v>
      </c>
      <c r="J1449">
        <v>1</v>
      </c>
      <c r="K1449">
        <v>1</v>
      </c>
      <c r="L1449">
        <v>0</v>
      </c>
      <c r="M1449">
        <v>0</v>
      </c>
      <c r="N1449">
        <v>1</v>
      </c>
      <c r="O1449">
        <v>0</v>
      </c>
      <c r="P1449">
        <v>1.41</v>
      </c>
      <c r="Q1449">
        <v>6.94</v>
      </c>
      <c r="R1449">
        <v>3.47</v>
      </c>
      <c r="S1449">
        <v>4.45</v>
      </c>
      <c r="T1449">
        <v>0</v>
      </c>
      <c r="U1449">
        <v>-0.1</v>
      </c>
    </row>
    <row r="1450" spans="1:21" x14ac:dyDescent="0.25">
      <c r="A1450">
        <v>6491</v>
      </c>
      <c r="B1450" t="s">
        <v>9207</v>
      </c>
      <c r="C1450" t="s">
        <v>20888</v>
      </c>
      <c r="D1450">
        <v>0</v>
      </c>
      <c r="E1450">
        <v>0</v>
      </c>
      <c r="F1450">
        <v>4.18</v>
      </c>
      <c r="G1450">
        <v>0</v>
      </c>
      <c r="H1450">
        <v>1</v>
      </c>
      <c r="I1450">
        <v>0</v>
      </c>
      <c r="J1450">
        <v>1</v>
      </c>
      <c r="K1450">
        <v>1</v>
      </c>
      <c r="L1450">
        <v>0</v>
      </c>
      <c r="M1450">
        <v>0</v>
      </c>
      <c r="N1450">
        <v>1</v>
      </c>
      <c r="O1450">
        <v>1</v>
      </c>
      <c r="P1450">
        <v>1.45</v>
      </c>
      <c r="Q1450">
        <v>7.69</v>
      </c>
      <c r="R1450">
        <v>4.6900000000000004</v>
      </c>
      <c r="S1450">
        <v>4.45</v>
      </c>
      <c r="T1450">
        <v>0</v>
      </c>
      <c r="U1450">
        <v>0</v>
      </c>
    </row>
    <row r="1451" spans="1:21" x14ac:dyDescent="0.25">
      <c r="A1451" t="s">
        <v>8781</v>
      </c>
      <c r="B1451" t="s">
        <v>8782</v>
      </c>
      <c r="C1451" t="s">
        <v>20890</v>
      </c>
      <c r="D1451">
        <v>0</v>
      </c>
      <c r="E1451">
        <v>0</v>
      </c>
      <c r="F1451">
        <v>4.4000000000000004</v>
      </c>
      <c r="G1451">
        <v>0</v>
      </c>
      <c r="H1451">
        <v>0</v>
      </c>
      <c r="I1451">
        <v>0</v>
      </c>
      <c r="J1451">
        <v>1</v>
      </c>
      <c r="K1451">
        <v>1</v>
      </c>
      <c r="L1451">
        <v>0</v>
      </c>
      <c r="M1451">
        <v>0</v>
      </c>
      <c r="N1451">
        <v>1</v>
      </c>
      <c r="O1451">
        <v>0</v>
      </c>
      <c r="P1451">
        <v>1.36</v>
      </c>
      <c r="Q1451">
        <v>6.12</v>
      </c>
      <c r="R1451">
        <v>2.74</v>
      </c>
      <c r="S1451">
        <v>4.45</v>
      </c>
      <c r="T1451">
        <v>0</v>
      </c>
      <c r="U1451">
        <v>0</v>
      </c>
    </row>
    <row r="1452" spans="1:21" x14ac:dyDescent="0.25">
      <c r="A1452" t="s">
        <v>22863</v>
      </c>
      <c r="B1452" t="s">
        <v>22864</v>
      </c>
      <c r="C1452" t="s">
        <v>20889</v>
      </c>
      <c r="D1452">
        <v>0</v>
      </c>
      <c r="E1452">
        <v>0</v>
      </c>
      <c r="F1452">
        <v>4.3099999999999996</v>
      </c>
      <c r="G1452">
        <v>0</v>
      </c>
      <c r="H1452">
        <v>0</v>
      </c>
      <c r="I1452">
        <v>0</v>
      </c>
      <c r="J1452">
        <v>1</v>
      </c>
      <c r="K1452">
        <v>1</v>
      </c>
      <c r="L1452">
        <v>0</v>
      </c>
      <c r="M1452">
        <v>0</v>
      </c>
      <c r="N1452">
        <v>1</v>
      </c>
      <c r="O1452">
        <v>0</v>
      </c>
      <c r="P1452">
        <v>1.38</v>
      </c>
      <c r="Q1452">
        <v>6.68</v>
      </c>
      <c r="R1452">
        <v>3.41</v>
      </c>
      <c r="S1452">
        <v>4.45</v>
      </c>
      <c r="T1452">
        <v>0</v>
      </c>
      <c r="U1452">
        <v>0</v>
      </c>
    </row>
    <row r="1453" spans="1:21" x14ac:dyDescent="0.25">
      <c r="A1453">
        <v>4664</v>
      </c>
      <c r="B1453" t="s">
        <v>10304</v>
      </c>
      <c r="C1453" t="s">
        <v>20870</v>
      </c>
      <c r="D1453">
        <v>0</v>
      </c>
      <c r="E1453">
        <v>0</v>
      </c>
      <c r="F1453">
        <v>4.18</v>
      </c>
      <c r="G1453">
        <v>0</v>
      </c>
      <c r="H1453">
        <v>1</v>
      </c>
      <c r="I1453">
        <v>0</v>
      </c>
      <c r="J1453">
        <v>1</v>
      </c>
      <c r="K1453">
        <v>1</v>
      </c>
      <c r="L1453">
        <v>0</v>
      </c>
      <c r="M1453">
        <v>0</v>
      </c>
      <c r="N1453">
        <v>1</v>
      </c>
      <c r="O1453">
        <v>0</v>
      </c>
      <c r="P1453">
        <v>1.38</v>
      </c>
      <c r="Q1453">
        <v>6.95</v>
      </c>
      <c r="R1453">
        <v>3.51</v>
      </c>
      <c r="S1453">
        <v>4.45</v>
      </c>
      <c r="T1453">
        <v>0</v>
      </c>
      <c r="U1453">
        <v>-0.1</v>
      </c>
    </row>
    <row r="1454" spans="1:21" x14ac:dyDescent="0.25">
      <c r="A1454">
        <v>8574</v>
      </c>
      <c r="B1454" t="s">
        <v>10092</v>
      </c>
      <c r="C1454" t="s">
        <v>20879</v>
      </c>
      <c r="D1454">
        <v>0</v>
      </c>
      <c r="E1454">
        <v>0</v>
      </c>
      <c r="F1454">
        <v>4.4800000000000004</v>
      </c>
      <c r="G1454">
        <v>0</v>
      </c>
      <c r="H1454">
        <v>1</v>
      </c>
      <c r="I1454">
        <v>0</v>
      </c>
      <c r="J1454">
        <v>1</v>
      </c>
      <c r="K1454">
        <v>1</v>
      </c>
      <c r="L1454">
        <v>0</v>
      </c>
      <c r="M1454">
        <v>0</v>
      </c>
      <c r="N1454">
        <v>1</v>
      </c>
      <c r="O1454">
        <v>0</v>
      </c>
      <c r="P1454">
        <v>1.36</v>
      </c>
      <c r="Q1454">
        <v>6.41</v>
      </c>
      <c r="R1454">
        <v>2.2400000000000002</v>
      </c>
      <c r="S1454">
        <v>4.46</v>
      </c>
      <c r="T1454">
        <v>0</v>
      </c>
      <c r="U1454">
        <v>0</v>
      </c>
    </row>
    <row r="1455" spans="1:21" x14ac:dyDescent="0.25">
      <c r="A1455" t="s">
        <v>7757</v>
      </c>
      <c r="B1455" t="s">
        <v>7758</v>
      </c>
      <c r="C1455" t="s">
        <v>20873</v>
      </c>
      <c r="D1455">
        <v>2</v>
      </c>
      <c r="E1455">
        <v>2</v>
      </c>
      <c r="F1455">
        <v>4.2300000000000004</v>
      </c>
      <c r="G1455">
        <v>0</v>
      </c>
      <c r="H1455">
        <v>35</v>
      </c>
      <c r="I1455">
        <v>0</v>
      </c>
      <c r="J1455">
        <v>35</v>
      </c>
      <c r="K1455">
        <v>36</v>
      </c>
      <c r="L1455">
        <v>16</v>
      </c>
      <c r="M1455">
        <v>5</v>
      </c>
      <c r="N1455">
        <v>25</v>
      </c>
      <c r="O1455">
        <v>11</v>
      </c>
      <c r="P1455">
        <v>1.35</v>
      </c>
      <c r="Q1455">
        <v>6.54</v>
      </c>
      <c r="R1455">
        <v>2.85</v>
      </c>
      <c r="S1455">
        <v>4.46</v>
      </c>
      <c r="T1455">
        <v>-0.1</v>
      </c>
      <c r="U1455">
        <v>0</v>
      </c>
    </row>
    <row r="1456" spans="1:21" x14ac:dyDescent="0.25">
      <c r="A1456" t="s">
        <v>6973</v>
      </c>
      <c r="B1456" t="s">
        <v>6974</v>
      </c>
      <c r="C1456" t="s">
        <v>20882</v>
      </c>
      <c r="D1456">
        <v>0</v>
      </c>
      <c r="E1456">
        <v>0</v>
      </c>
      <c r="F1456">
        <v>4.2300000000000004</v>
      </c>
      <c r="G1456">
        <v>0</v>
      </c>
      <c r="H1456">
        <v>0</v>
      </c>
      <c r="I1456">
        <v>0</v>
      </c>
      <c r="J1456">
        <v>1</v>
      </c>
      <c r="K1456">
        <v>1</v>
      </c>
      <c r="L1456">
        <v>0</v>
      </c>
      <c r="M1456">
        <v>0</v>
      </c>
      <c r="N1456">
        <v>1</v>
      </c>
      <c r="O1456">
        <v>0</v>
      </c>
      <c r="P1456">
        <v>1.35</v>
      </c>
      <c r="Q1456">
        <v>6.8</v>
      </c>
      <c r="R1456">
        <v>3.1</v>
      </c>
      <c r="S1456">
        <v>4.46</v>
      </c>
      <c r="T1456">
        <v>0</v>
      </c>
      <c r="U1456">
        <v>0</v>
      </c>
    </row>
    <row r="1457" spans="1:21" x14ac:dyDescent="0.25">
      <c r="A1457" t="s">
        <v>8011</v>
      </c>
      <c r="B1457" t="s">
        <v>8012</v>
      </c>
      <c r="C1457" t="s">
        <v>20869</v>
      </c>
      <c r="D1457">
        <v>0</v>
      </c>
      <c r="E1457">
        <v>0</v>
      </c>
      <c r="F1457">
        <v>4.32</v>
      </c>
      <c r="G1457">
        <v>0</v>
      </c>
      <c r="H1457">
        <v>1</v>
      </c>
      <c r="I1457">
        <v>0</v>
      </c>
      <c r="J1457">
        <v>1</v>
      </c>
      <c r="K1457">
        <v>1</v>
      </c>
      <c r="L1457">
        <v>0</v>
      </c>
      <c r="M1457">
        <v>0</v>
      </c>
      <c r="N1457">
        <v>1</v>
      </c>
      <c r="O1457">
        <v>0</v>
      </c>
      <c r="P1457">
        <v>1.44</v>
      </c>
      <c r="Q1457">
        <v>7.56</v>
      </c>
      <c r="R1457">
        <v>4.3499999999999996</v>
      </c>
      <c r="S1457">
        <v>4.46</v>
      </c>
      <c r="T1457">
        <v>0</v>
      </c>
      <c r="U1457">
        <v>-0.1</v>
      </c>
    </row>
    <row r="1458" spans="1:21" x14ac:dyDescent="0.25">
      <c r="A1458">
        <v>10149</v>
      </c>
      <c r="B1458" t="s">
        <v>10622</v>
      </c>
      <c r="C1458" t="s">
        <v>20888</v>
      </c>
      <c r="D1458">
        <v>0</v>
      </c>
      <c r="E1458">
        <v>0</v>
      </c>
      <c r="F1458">
        <v>4.22</v>
      </c>
      <c r="G1458">
        <v>0</v>
      </c>
      <c r="H1458">
        <v>1</v>
      </c>
      <c r="I1458">
        <v>0</v>
      </c>
      <c r="J1458">
        <v>1</v>
      </c>
      <c r="K1458">
        <v>1</v>
      </c>
      <c r="L1458">
        <v>0</v>
      </c>
      <c r="M1458">
        <v>0</v>
      </c>
      <c r="N1458">
        <v>1</v>
      </c>
      <c r="O1458">
        <v>0</v>
      </c>
      <c r="P1458">
        <v>1.4</v>
      </c>
      <c r="Q1458">
        <v>6.6</v>
      </c>
      <c r="R1458">
        <v>3.55</v>
      </c>
      <c r="S1458">
        <v>4.46</v>
      </c>
      <c r="T1458">
        <v>0</v>
      </c>
      <c r="U1458">
        <v>0</v>
      </c>
    </row>
    <row r="1459" spans="1:21" x14ac:dyDescent="0.25">
      <c r="A1459" t="s">
        <v>8556</v>
      </c>
      <c r="B1459" t="s">
        <v>8557</v>
      </c>
      <c r="C1459" t="s">
        <v>20892</v>
      </c>
      <c r="D1459">
        <v>0</v>
      </c>
      <c r="E1459">
        <v>0</v>
      </c>
      <c r="F1459">
        <v>4.38</v>
      </c>
      <c r="G1459">
        <v>0</v>
      </c>
      <c r="H1459">
        <v>0</v>
      </c>
      <c r="I1459">
        <v>0</v>
      </c>
      <c r="J1459">
        <v>1</v>
      </c>
      <c r="K1459">
        <v>1</v>
      </c>
      <c r="L1459">
        <v>0</v>
      </c>
      <c r="M1459">
        <v>0</v>
      </c>
      <c r="N1459">
        <v>1</v>
      </c>
      <c r="O1459">
        <v>0</v>
      </c>
      <c r="P1459">
        <v>1.35</v>
      </c>
      <c r="Q1459">
        <v>6.62</v>
      </c>
      <c r="R1459">
        <v>2.88</v>
      </c>
      <c r="S1459">
        <v>4.46</v>
      </c>
      <c r="T1459">
        <v>0</v>
      </c>
      <c r="U1459">
        <v>0</v>
      </c>
    </row>
    <row r="1460" spans="1:21" x14ac:dyDescent="0.25">
      <c r="A1460" t="s">
        <v>9289</v>
      </c>
      <c r="B1460" t="s">
        <v>9290</v>
      </c>
      <c r="C1460" t="s">
        <v>20885</v>
      </c>
      <c r="D1460">
        <v>0</v>
      </c>
      <c r="E1460">
        <v>0</v>
      </c>
      <c r="F1460">
        <v>4.43</v>
      </c>
      <c r="G1460">
        <v>0</v>
      </c>
      <c r="H1460">
        <v>0</v>
      </c>
      <c r="I1460">
        <v>0</v>
      </c>
      <c r="J1460">
        <v>1</v>
      </c>
      <c r="K1460">
        <v>1</v>
      </c>
      <c r="L1460">
        <v>0</v>
      </c>
      <c r="M1460">
        <v>0</v>
      </c>
      <c r="N1460">
        <v>1</v>
      </c>
      <c r="O1460">
        <v>0</v>
      </c>
      <c r="P1460">
        <v>1.36</v>
      </c>
      <c r="Q1460">
        <v>5.19</v>
      </c>
      <c r="R1460">
        <v>2.25</v>
      </c>
      <c r="S1460">
        <v>4.46</v>
      </c>
      <c r="T1460">
        <v>0</v>
      </c>
      <c r="U1460">
        <v>0</v>
      </c>
    </row>
    <row r="1461" spans="1:21" x14ac:dyDescent="0.25">
      <c r="A1461">
        <v>3542</v>
      </c>
      <c r="B1461" t="s">
        <v>9554</v>
      </c>
      <c r="C1461" t="s">
        <v>20888</v>
      </c>
      <c r="D1461">
        <v>9</v>
      </c>
      <c r="E1461">
        <v>10</v>
      </c>
      <c r="F1461">
        <v>3.94</v>
      </c>
      <c r="G1461">
        <v>28</v>
      </c>
      <c r="H1461">
        <v>28</v>
      </c>
      <c r="I1461">
        <v>0</v>
      </c>
      <c r="J1461">
        <v>153</v>
      </c>
      <c r="K1461">
        <v>148</v>
      </c>
      <c r="L1461">
        <v>67</v>
      </c>
      <c r="M1461">
        <v>19</v>
      </c>
      <c r="N1461">
        <v>118</v>
      </c>
      <c r="O1461">
        <v>57</v>
      </c>
      <c r="P1461">
        <v>1.34</v>
      </c>
      <c r="Q1461">
        <v>6.91</v>
      </c>
      <c r="R1461">
        <v>3.35</v>
      </c>
      <c r="S1461">
        <v>4.46</v>
      </c>
      <c r="T1461">
        <v>1.1000000000000001</v>
      </c>
      <c r="U1461">
        <v>2.1</v>
      </c>
    </row>
    <row r="1462" spans="1:21" x14ac:dyDescent="0.25">
      <c r="A1462" t="s">
        <v>8339</v>
      </c>
      <c r="B1462" t="s">
        <v>8340</v>
      </c>
      <c r="C1462" t="s">
        <v>20873</v>
      </c>
      <c r="D1462">
        <v>0</v>
      </c>
      <c r="E1462">
        <v>0</v>
      </c>
      <c r="F1462">
        <v>4.32</v>
      </c>
      <c r="G1462">
        <v>0</v>
      </c>
      <c r="H1462">
        <v>0</v>
      </c>
      <c r="I1462">
        <v>0</v>
      </c>
      <c r="J1462">
        <v>1</v>
      </c>
      <c r="K1462">
        <v>1</v>
      </c>
      <c r="L1462">
        <v>0</v>
      </c>
      <c r="M1462">
        <v>0</v>
      </c>
      <c r="N1462">
        <v>1</v>
      </c>
      <c r="O1462">
        <v>0</v>
      </c>
      <c r="P1462">
        <v>1.33</v>
      </c>
      <c r="Q1462">
        <v>6.49</v>
      </c>
      <c r="R1462">
        <v>2.5099999999999998</v>
      </c>
      <c r="S1462">
        <v>4.46</v>
      </c>
      <c r="T1462">
        <v>0</v>
      </c>
      <c r="U1462">
        <v>0</v>
      </c>
    </row>
    <row r="1463" spans="1:21" x14ac:dyDescent="0.25">
      <c r="A1463">
        <v>7593</v>
      </c>
      <c r="B1463" t="s">
        <v>10047</v>
      </c>
      <c r="C1463" t="s">
        <v>20879</v>
      </c>
      <c r="D1463">
        <v>7</v>
      </c>
      <c r="E1463">
        <v>8</v>
      </c>
      <c r="F1463">
        <v>4.6500000000000004</v>
      </c>
      <c r="G1463">
        <v>21</v>
      </c>
      <c r="H1463">
        <v>21</v>
      </c>
      <c r="I1463">
        <v>0</v>
      </c>
      <c r="J1463">
        <v>117</v>
      </c>
      <c r="K1463">
        <v>130</v>
      </c>
      <c r="L1463">
        <v>61</v>
      </c>
      <c r="M1463">
        <v>14</v>
      </c>
      <c r="N1463">
        <v>83</v>
      </c>
      <c r="O1463">
        <v>41</v>
      </c>
      <c r="P1463">
        <v>1.45</v>
      </c>
      <c r="Q1463">
        <v>6.4</v>
      </c>
      <c r="R1463">
        <v>3.11</v>
      </c>
      <c r="S1463">
        <v>4.46</v>
      </c>
      <c r="T1463">
        <v>1.2</v>
      </c>
      <c r="U1463">
        <v>1.1000000000000001</v>
      </c>
    </row>
    <row r="1464" spans="1:21" x14ac:dyDescent="0.25">
      <c r="A1464" t="s">
        <v>7463</v>
      </c>
      <c r="B1464" t="s">
        <v>7464</v>
      </c>
      <c r="C1464" t="s">
        <v>20889</v>
      </c>
      <c r="D1464">
        <v>0</v>
      </c>
      <c r="E1464">
        <v>0</v>
      </c>
      <c r="F1464">
        <v>4.24</v>
      </c>
      <c r="G1464">
        <v>0</v>
      </c>
      <c r="H1464">
        <v>1</v>
      </c>
      <c r="I1464">
        <v>0</v>
      </c>
      <c r="J1464">
        <v>1</v>
      </c>
      <c r="K1464">
        <v>1</v>
      </c>
      <c r="L1464">
        <v>0</v>
      </c>
      <c r="M1464">
        <v>0</v>
      </c>
      <c r="N1464">
        <v>1</v>
      </c>
      <c r="O1464">
        <v>0</v>
      </c>
      <c r="P1464">
        <v>1.37</v>
      </c>
      <c r="Q1464">
        <v>6.47</v>
      </c>
      <c r="R1464">
        <v>3.19</v>
      </c>
      <c r="S1464">
        <v>4.46</v>
      </c>
      <c r="T1464">
        <v>0</v>
      </c>
      <c r="U1464">
        <v>-0.1</v>
      </c>
    </row>
    <row r="1465" spans="1:21" x14ac:dyDescent="0.25">
      <c r="A1465" t="s">
        <v>22865</v>
      </c>
      <c r="B1465" t="s">
        <v>22866</v>
      </c>
      <c r="C1465" t="s">
        <v>20870</v>
      </c>
      <c r="D1465">
        <v>0</v>
      </c>
      <c r="E1465">
        <v>0</v>
      </c>
      <c r="F1465">
        <v>4.18</v>
      </c>
      <c r="G1465">
        <v>0</v>
      </c>
      <c r="H1465">
        <v>0</v>
      </c>
      <c r="I1465">
        <v>0</v>
      </c>
      <c r="J1465">
        <v>1</v>
      </c>
      <c r="K1465">
        <v>1</v>
      </c>
      <c r="L1465">
        <v>0</v>
      </c>
      <c r="M1465">
        <v>0</v>
      </c>
      <c r="N1465">
        <v>1</v>
      </c>
      <c r="O1465">
        <v>0</v>
      </c>
      <c r="P1465">
        <v>1.32</v>
      </c>
      <c r="Q1465">
        <v>6.36</v>
      </c>
      <c r="R1465">
        <v>2.7</v>
      </c>
      <c r="S1465">
        <v>4.46</v>
      </c>
      <c r="T1465">
        <v>0</v>
      </c>
      <c r="U1465">
        <v>0</v>
      </c>
    </row>
    <row r="1466" spans="1:21" x14ac:dyDescent="0.25">
      <c r="A1466" t="s">
        <v>7374</v>
      </c>
      <c r="B1466" t="s">
        <v>7375</v>
      </c>
      <c r="C1466" t="s">
        <v>20879</v>
      </c>
      <c r="D1466">
        <v>0</v>
      </c>
      <c r="E1466">
        <v>0</v>
      </c>
      <c r="F1466">
        <v>4.54</v>
      </c>
      <c r="G1466">
        <v>0</v>
      </c>
      <c r="H1466">
        <v>0</v>
      </c>
      <c r="I1466">
        <v>0</v>
      </c>
      <c r="J1466">
        <v>1</v>
      </c>
      <c r="K1466">
        <v>1</v>
      </c>
      <c r="L1466">
        <v>1</v>
      </c>
      <c r="M1466">
        <v>0</v>
      </c>
      <c r="N1466">
        <v>1</v>
      </c>
      <c r="O1466">
        <v>0</v>
      </c>
      <c r="P1466">
        <v>1.42</v>
      </c>
      <c r="Q1466">
        <v>6.83</v>
      </c>
      <c r="R1466">
        <v>3.14</v>
      </c>
      <c r="S1466">
        <v>4.47</v>
      </c>
      <c r="T1466">
        <v>0</v>
      </c>
      <c r="U1466">
        <v>0</v>
      </c>
    </row>
    <row r="1467" spans="1:21" x14ac:dyDescent="0.25">
      <c r="A1467" t="s">
        <v>7999</v>
      </c>
      <c r="B1467" t="s">
        <v>8000</v>
      </c>
      <c r="C1467" t="s">
        <v>20889</v>
      </c>
      <c r="D1467">
        <v>0</v>
      </c>
      <c r="E1467">
        <v>0</v>
      </c>
      <c r="F1467">
        <v>4.24</v>
      </c>
      <c r="G1467">
        <v>0</v>
      </c>
      <c r="H1467">
        <v>1</v>
      </c>
      <c r="I1467">
        <v>0</v>
      </c>
      <c r="J1467">
        <v>1</v>
      </c>
      <c r="K1467">
        <v>1</v>
      </c>
      <c r="L1467">
        <v>0</v>
      </c>
      <c r="M1467">
        <v>0</v>
      </c>
      <c r="N1467">
        <v>1</v>
      </c>
      <c r="O1467">
        <v>0</v>
      </c>
      <c r="P1467">
        <v>1.36</v>
      </c>
      <c r="Q1467">
        <v>6.19</v>
      </c>
      <c r="R1467">
        <v>2.97</v>
      </c>
      <c r="S1467">
        <v>4.47</v>
      </c>
      <c r="T1467">
        <v>0</v>
      </c>
      <c r="U1467">
        <v>-0.1</v>
      </c>
    </row>
    <row r="1468" spans="1:21" x14ac:dyDescent="0.25">
      <c r="A1468" t="s">
        <v>9117</v>
      </c>
      <c r="B1468" t="s">
        <v>9118</v>
      </c>
      <c r="C1468" t="s">
        <v>20888</v>
      </c>
      <c r="D1468">
        <v>0</v>
      </c>
      <c r="E1468">
        <v>0</v>
      </c>
      <c r="F1468">
        <v>4.2300000000000004</v>
      </c>
      <c r="G1468">
        <v>0</v>
      </c>
      <c r="H1468">
        <v>1</v>
      </c>
      <c r="I1468">
        <v>0</v>
      </c>
      <c r="J1468">
        <v>1</v>
      </c>
      <c r="K1468">
        <v>1</v>
      </c>
      <c r="L1468">
        <v>0</v>
      </c>
      <c r="M1468">
        <v>0</v>
      </c>
      <c r="N1468">
        <v>1</v>
      </c>
      <c r="O1468">
        <v>1</v>
      </c>
      <c r="P1468">
        <v>1.45</v>
      </c>
      <c r="Q1468">
        <v>7.58</v>
      </c>
      <c r="R1468">
        <v>4.63</v>
      </c>
      <c r="S1468">
        <v>4.47</v>
      </c>
      <c r="T1468">
        <v>0</v>
      </c>
      <c r="U1468">
        <v>0</v>
      </c>
    </row>
    <row r="1469" spans="1:21" x14ac:dyDescent="0.25">
      <c r="A1469" t="s">
        <v>8915</v>
      </c>
      <c r="B1469" t="s">
        <v>8916</v>
      </c>
      <c r="C1469" t="s">
        <v>20867</v>
      </c>
      <c r="D1469">
        <v>0</v>
      </c>
      <c r="E1469">
        <v>0</v>
      </c>
      <c r="F1469">
        <v>4.34</v>
      </c>
      <c r="G1469">
        <v>0</v>
      </c>
      <c r="H1469">
        <v>1</v>
      </c>
      <c r="I1469">
        <v>0</v>
      </c>
      <c r="J1469">
        <v>1</v>
      </c>
      <c r="K1469">
        <v>1</v>
      </c>
      <c r="L1469">
        <v>0</v>
      </c>
      <c r="M1469">
        <v>0</v>
      </c>
      <c r="N1469">
        <v>1</v>
      </c>
      <c r="O1469">
        <v>0</v>
      </c>
      <c r="P1469">
        <v>1.45</v>
      </c>
      <c r="Q1469">
        <v>6.23</v>
      </c>
      <c r="R1469">
        <v>3.84</v>
      </c>
      <c r="S1469">
        <v>4.47</v>
      </c>
      <c r="T1469">
        <v>0</v>
      </c>
      <c r="U1469">
        <v>-0.1</v>
      </c>
    </row>
    <row r="1470" spans="1:21" x14ac:dyDescent="0.25">
      <c r="A1470">
        <v>13475</v>
      </c>
      <c r="B1470" t="s">
        <v>10317</v>
      </c>
      <c r="C1470" t="s">
        <v>20868</v>
      </c>
      <c r="D1470">
        <v>8</v>
      </c>
      <c r="E1470">
        <v>8</v>
      </c>
      <c r="F1470">
        <v>4.28</v>
      </c>
      <c r="G1470">
        <v>24</v>
      </c>
      <c r="H1470">
        <v>24</v>
      </c>
      <c r="I1470">
        <v>0</v>
      </c>
      <c r="J1470">
        <v>132</v>
      </c>
      <c r="K1470">
        <v>128</v>
      </c>
      <c r="L1470">
        <v>63</v>
      </c>
      <c r="M1470">
        <v>17</v>
      </c>
      <c r="N1470">
        <v>110</v>
      </c>
      <c r="O1470">
        <v>54</v>
      </c>
      <c r="P1470">
        <v>1.38</v>
      </c>
      <c r="Q1470">
        <v>7.53</v>
      </c>
      <c r="R1470">
        <v>3.72</v>
      </c>
      <c r="S1470">
        <v>4.47</v>
      </c>
      <c r="T1470">
        <v>1</v>
      </c>
      <c r="U1470">
        <v>1.3</v>
      </c>
    </row>
    <row r="1471" spans="1:21" x14ac:dyDescent="0.25">
      <c r="A1471">
        <v>5712</v>
      </c>
      <c r="B1471" t="s">
        <v>8289</v>
      </c>
      <c r="C1471" t="s">
        <v>20870</v>
      </c>
      <c r="D1471">
        <v>0</v>
      </c>
      <c r="E1471">
        <v>0</v>
      </c>
      <c r="F1471">
        <v>4.1900000000000004</v>
      </c>
      <c r="G1471">
        <v>0</v>
      </c>
      <c r="H1471">
        <v>0</v>
      </c>
      <c r="I1471">
        <v>0</v>
      </c>
      <c r="J1471">
        <v>1</v>
      </c>
      <c r="K1471">
        <v>1</v>
      </c>
      <c r="L1471">
        <v>0</v>
      </c>
      <c r="M1471">
        <v>0</v>
      </c>
      <c r="N1471">
        <v>1</v>
      </c>
      <c r="O1471">
        <v>0</v>
      </c>
      <c r="P1471">
        <v>1.29</v>
      </c>
      <c r="Q1471">
        <v>6.27</v>
      </c>
      <c r="R1471">
        <v>2.21</v>
      </c>
      <c r="S1471">
        <v>4.47</v>
      </c>
      <c r="T1471">
        <v>0</v>
      </c>
      <c r="U1471">
        <v>0</v>
      </c>
    </row>
    <row r="1472" spans="1:21" x14ac:dyDescent="0.25">
      <c r="A1472">
        <v>4955</v>
      </c>
      <c r="B1472" t="s">
        <v>10465</v>
      </c>
      <c r="C1472" t="s">
        <v>20889</v>
      </c>
      <c r="D1472">
        <v>1</v>
      </c>
      <c r="E1472">
        <v>1</v>
      </c>
      <c r="F1472">
        <v>4.2699999999999996</v>
      </c>
      <c r="G1472">
        <v>0</v>
      </c>
      <c r="H1472">
        <v>20</v>
      </c>
      <c r="I1472">
        <v>0</v>
      </c>
      <c r="J1472">
        <v>20</v>
      </c>
      <c r="K1472">
        <v>20</v>
      </c>
      <c r="L1472">
        <v>9</v>
      </c>
      <c r="M1472">
        <v>2</v>
      </c>
      <c r="N1472">
        <v>15</v>
      </c>
      <c r="O1472">
        <v>7</v>
      </c>
      <c r="P1472">
        <v>1.36</v>
      </c>
      <c r="Q1472">
        <v>6.68</v>
      </c>
      <c r="R1472">
        <v>3.2</v>
      </c>
      <c r="S1472">
        <v>4.47</v>
      </c>
      <c r="T1472">
        <v>-0.1</v>
      </c>
      <c r="U1472">
        <v>0</v>
      </c>
    </row>
    <row r="1473" spans="1:21" x14ac:dyDescent="0.25">
      <c r="A1473" t="s">
        <v>8721</v>
      </c>
      <c r="B1473" t="s">
        <v>8722</v>
      </c>
      <c r="C1473" t="s">
        <v>20867</v>
      </c>
      <c r="D1473">
        <v>0</v>
      </c>
      <c r="E1473">
        <v>0</v>
      </c>
      <c r="F1473">
        <v>4.38</v>
      </c>
      <c r="G1473">
        <v>0</v>
      </c>
      <c r="H1473">
        <v>1</v>
      </c>
      <c r="I1473">
        <v>0</v>
      </c>
      <c r="J1473">
        <v>1</v>
      </c>
      <c r="K1473">
        <v>1</v>
      </c>
      <c r="L1473">
        <v>0</v>
      </c>
      <c r="M1473">
        <v>0</v>
      </c>
      <c r="N1473">
        <v>1</v>
      </c>
      <c r="O1473">
        <v>0</v>
      </c>
      <c r="P1473">
        <v>1.47</v>
      </c>
      <c r="Q1473">
        <v>6.83</v>
      </c>
      <c r="R1473">
        <v>4.26</v>
      </c>
      <c r="S1473">
        <v>4.47</v>
      </c>
      <c r="T1473">
        <v>0</v>
      </c>
      <c r="U1473">
        <v>-0.1</v>
      </c>
    </row>
    <row r="1474" spans="1:21" x14ac:dyDescent="0.25">
      <c r="A1474" t="s">
        <v>10071</v>
      </c>
      <c r="B1474" t="s">
        <v>10072</v>
      </c>
      <c r="C1474" t="s">
        <v>20874</v>
      </c>
      <c r="D1474">
        <v>0</v>
      </c>
      <c r="E1474">
        <v>0</v>
      </c>
      <c r="F1474">
        <v>4.4000000000000004</v>
      </c>
      <c r="G1474">
        <v>0</v>
      </c>
      <c r="H1474">
        <v>1</v>
      </c>
      <c r="I1474">
        <v>0</v>
      </c>
      <c r="J1474">
        <v>1</v>
      </c>
      <c r="K1474">
        <v>1</v>
      </c>
      <c r="L1474">
        <v>0</v>
      </c>
      <c r="M1474">
        <v>0</v>
      </c>
      <c r="N1474">
        <v>1</v>
      </c>
      <c r="O1474">
        <v>0</v>
      </c>
      <c r="P1474">
        <v>1.46</v>
      </c>
      <c r="Q1474">
        <v>7</v>
      </c>
      <c r="R1474">
        <v>4.13</v>
      </c>
      <c r="S1474">
        <v>4.47</v>
      </c>
      <c r="T1474">
        <v>0</v>
      </c>
      <c r="U1474">
        <v>-0.1</v>
      </c>
    </row>
    <row r="1475" spans="1:21" x14ac:dyDescent="0.25">
      <c r="A1475">
        <v>12321</v>
      </c>
      <c r="B1475" t="s">
        <v>7732</v>
      </c>
      <c r="C1475" t="s">
        <v>20874</v>
      </c>
      <c r="D1475">
        <v>0</v>
      </c>
      <c r="E1475">
        <v>0</v>
      </c>
      <c r="F1475">
        <v>4.3600000000000003</v>
      </c>
      <c r="G1475">
        <v>0</v>
      </c>
      <c r="H1475">
        <v>1</v>
      </c>
      <c r="I1475">
        <v>0</v>
      </c>
      <c r="J1475">
        <v>1</v>
      </c>
      <c r="K1475">
        <v>1</v>
      </c>
      <c r="L1475">
        <v>0</v>
      </c>
      <c r="M1475">
        <v>0</v>
      </c>
      <c r="N1475">
        <v>1</v>
      </c>
      <c r="O1475">
        <v>0</v>
      </c>
      <c r="P1475">
        <v>1.41</v>
      </c>
      <c r="Q1475">
        <v>6.63</v>
      </c>
      <c r="R1475">
        <v>3.39</v>
      </c>
      <c r="S1475">
        <v>4.47</v>
      </c>
      <c r="T1475">
        <v>0</v>
      </c>
      <c r="U1475">
        <v>-0.1</v>
      </c>
    </row>
    <row r="1476" spans="1:21" x14ac:dyDescent="0.25">
      <c r="A1476" t="s">
        <v>22867</v>
      </c>
      <c r="B1476" t="s">
        <v>22868</v>
      </c>
      <c r="C1476" t="s">
        <v>20865</v>
      </c>
      <c r="D1476">
        <v>0</v>
      </c>
      <c r="E1476">
        <v>0</v>
      </c>
      <c r="F1476">
        <v>4.2699999999999996</v>
      </c>
      <c r="G1476">
        <v>0</v>
      </c>
      <c r="H1476">
        <v>1</v>
      </c>
      <c r="I1476">
        <v>0</v>
      </c>
      <c r="J1476">
        <v>1</v>
      </c>
      <c r="K1476">
        <v>1</v>
      </c>
      <c r="L1476">
        <v>0</v>
      </c>
      <c r="M1476">
        <v>0</v>
      </c>
      <c r="N1476">
        <v>1</v>
      </c>
      <c r="O1476">
        <v>1</v>
      </c>
      <c r="P1476">
        <v>1.45</v>
      </c>
      <c r="Q1476">
        <v>7.43</v>
      </c>
      <c r="R1476">
        <v>4.54</v>
      </c>
      <c r="S1476">
        <v>4.47</v>
      </c>
      <c r="T1476">
        <v>0</v>
      </c>
      <c r="U1476">
        <v>-0.1</v>
      </c>
    </row>
    <row r="1477" spans="1:21" x14ac:dyDescent="0.25">
      <c r="A1477">
        <v>9587</v>
      </c>
      <c r="B1477" t="s">
        <v>9231</v>
      </c>
      <c r="C1477" t="s">
        <v>20884</v>
      </c>
      <c r="D1477">
        <v>0</v>
      </c>
      <c r="E1477">
        <v>0</v>
      </c>
      <c r="F1477">
        <v>4.38</v>
      </c>
      <c r="G1477">
        <v>0</v>
      </c>
      <c r="H1477">
        <v>1</v>
      </c>
      <c r="I1477">
        <v>0</v>
      </c>
      <c r="J1477">
        <v>1</v>
      </c>
      <c r="K1477">
        <v>1</v>
      </c>
      <c r="L1477">
        <v>0</v>
      </c>
      <c r="M1477">
        <v>0</v>
      </c>
      <c r="N1477">
        <v>1</v>
      </c>
      <c r="O1477">
        <v>0</v>
      </c>
      <c r="P1477">
        <v>1.39</v>
      </c>
      <c r="Q1477">
        <v>6.44</v>
      </c>
      <c r="R1477">
        <v>3</v>
      </c>
      <c r="S1477">
        <v>4.47</v>
      </c>
      <c r="T1477">
        <v>0</v>
      </c>
      <c r="U1477">
        <v>-0.1</v>
      </c>
    </row>
    <row r="1478" spans="1:21" x14ac:dyDescent="0.25">
      <c r="A1478">
        <v>10925</v>
      </c>
      <c r="B1478" t="s">
        <v>6982</v>
      </c>
      <c r="C1478" t="s">
        <v>20879</v>
      </c>
      <c r="D1478">
        <v>1</v>
      </c>
      <c r="E1478">
        <v>1</v>
      </c>
      <c r="F1478">
        <v>4.4400000000000004</v>
      </c>
      <c r="G1478">
        <v>0</v>
      </c>
      <c r="H1478">
        <v>25</v>
      </c>
      <c r="I1478">
        <v>0</v>
      </c>
      <c r="J1478">
        <v>25</v>
      </c>
      <c r="K1478">
        <v>28</v>
      </c>
      <c r="L1478">
        <v>12</v>
      </c>
      <c r="M1478">
        <v>4</v>
      </c>
      <c r="N1478">
        <v>17</v>
      </c>
      <c r="O1478">
        <v>5</v>
      </c>
      <c r="P1478">
        <v>1.33</v>
      </c>
      <c r="Q1478">
        <v>6.18</v>
      </c>
      <c r="R1478">
        <v>1.85</v>
      </c>
      <c r="S1478">
        <v>4.47</v>
      </c>
      <c r="T1478">
        <v>0</v>
      </c>
      <c r="U1478">
        <v>0.1</v>
      </c>
    </row>
    <row r="1479" spans="1:21" x14ac:dyDescent="0.25">
      <c r="A1479" t="s">
        <v>7949</v>
      </c>
      <c r="B1479" t="s">
        <v>7950</v>
      </c>
      <c r="C1479" t="s">
        <v>20887</v>
      </c>
      <c r="D1479">
        <v>0</v>
      </c>
      <c r="E1479">
        <v>0</v>
      </c>
      <c r="F1479">
        <v>4.3499999999999996</v>
      </c>
      <c r="G1479">
        <v>0</v>
      </c>
      <c r="H1479">
        <v>0</v>
      </c>
      <c r="I1479">
        <v>0</v>
      </c>
      <c r="J1479">
        <v>1</v>
      </c>
      <c r="K1479">
        <v>1</v>
      </c>
      <c r="L1479">
        <v>0</v>
      </c>
      <c r="M1479">
        <v>0</v>
      </c>
      <c r="N1479">
        <v>1</v>
      </c>
      <c r="O1479">
        <v>0</v>
      </c>
      <c r="P1479">
        <v>1.35</v>
      </c>
      <c r="Q1479">
        <v>6.39</v>
      </c>
      <c r="R1479">
        <v>2.75</v>
      </c>
      <c r="S1479">
        <v>4.47</v>
      </c>
      <c r="T1479">
        <v>0</v>
      </c>
      <c r="U1479">
        <v>0</v>
      </c>
    </row>
    <row r="1480" spans="1:21" x14ac:dyDescent="0.25">
      <c r="A1480" t="s">
        <v>7251</v>
      </c>
      <c r="B1480" t="s">
        <v>7252</v>
      </c>
      <c r="C1480" t="s">
        <v>20881</v>
      </c>
      <c r="D1480">
        <v>0</v>
      </c>
      <c r="E1480">
        <v>0</v>
      </c>
      <c r="F1480">
        <v>4.3</v>
      </c>
      <c r="G1480">
        <v>0</v>
      </c>
      <c r="H1480">
        <v>10</v>
      </c>
      <c r="I1480">
        <v>0</v>
      </c>
      <c r="J1480">
        <v>10</v>
      </c>
      <c r="K1480">
        <v>10</v>
      </c>
      <c r="L1480">
        <v>5</v>
      </c>
      <c r="M1480">
        <v>1</v>
      </c>
      <c r="N1480">
        <v>8</v>
      </c>
      <c r="O1480">
        <v>4</v>
      </c>
      <c r="P1480">
        <v>1.44</v>
      </c>
      <c r="Q1480">
        <v>6.91</v>
      </c>
      <c r="R1480">
        <v>3.9</v>
      </c>
      <c r="S1480">
        <v>4.47</v>
      </c>
      <c r="T1480">
        <v>0</v>
      </c>
      <c r="U1480">
        <v>0</v>
      </c>
    </row>
    <row r="1481" spans="1:21" x14ac:dyDescent="0.25">
      <c r="A1481">
        <v>999</v>
      </c>
      <c r="B1481" t="s">
        <v>9701</v>
      </c>
      <c r="C1481" t="s">
        <v>20878</v>
      </c>
      <c r="D1481">
        <v>0</v>
      </c>
      <c r="E1481">
        <v>0</v>
      </c>
      <c r="F1481">
        <v>4.41</v>
      </c>
      <c r="G1481">
        <v>0</v>
      </c>
      <c r="H1481">
        <v>1</v>
      </c>
      <c r="I1481">
        <v>0</v>
      </c>
      <c r="J1481">
        <v>1</v>
      </c>
      <c r="K1481">
        <v>1</v>
      </c>
      <c r="L1481">
        <v>0</v>
      </c>
      <c r="M1481">
        <v>0</v>
      </c>
      <c r="N1481">
        <v>1</v>
      </c>
      <c r="O1481">
        <v>0</v>
      </c>
      <c r="P1481">
        <v>1.43</v>
      </c>
      <c r="Q1481">
        <v>6.52</v>
      </c>
      <c r="R1481">
        <v>3.46</v>
      </c>
      <c r="S1481">
        <v>4.47</v>
      </c>
      <c r="T1481">
        <v>0</v>
      </c>
      <c r="U1481">
        <v>0</v>
      </c>
    </row>
    <row r="1482" spans="1:21" x14ac:dyDescent="0.25">
      <c r="A1482" t="s">
        <v>8621</v>
      </c>
      <c r="B1482" t="s">
        <v>8622</v>
      </c>
      <c r="C1482" t="s">
        <v>20889</v>
      </c>
      <c r="D1482">
        <v>0</v>
      </c>
      <c r="E1482">
        <v>0</v>
      </c>
      <c r="F1482">
        <v>4.34</v>
      </c>
      <c r="G1482">
        <v>0</v>
      </c>
      <c r="H1482">
        <v>0</v>
      </c>
      <c r="I1482">
        <v>0</v>
      </c>
      <c r="J1482">
        <v>1</v>
      </c>
      <c r="K1482">
        <v>1</v>
      </c>
      <c r="L1482">
        <v>0</v>
      </c>
      <c r="M1482">
        <v>0</v>
      </c>
      <c r="N1482">
        <v>1</v>
      </c>
      <c r="O1482">
        <v>0</v>
      </c>
      <c r="P1482">
        <v>1.34</v>
      </c>
      <c r="Q1482">
        <v>6.2</v>
      </c>
      <c r="R1482">
        <v>2.64</v>
      </c>
      <c r="S1482">
        <v>4.47</v>
      </c>
      <c r="T1482">
        <v>0</v>
      </c>
      <c r="U1482">
        <v>0</v>
      </c>
    </row>
    <row r="1483" spans="1:21" x14ac:dyDescent="0.25">
      <c r="A1483">
        <v>2247</v>
      </c>
      <c r="B1483" t="s">
        <v>8882</v>
      </c>
      <c r="C1483" t="s">
        <v>20890</v>
      </c>
      <c r="D1483">
        <v>0</v>
      </c>
      <c r="E1483">
        <v>0</v>
      </c>
      <c r="F1483">
        <v>4.37</v>
      </c>
      <c r="G1483">
        <v>0</v>
      </c>
      <c r="H1483">
        <v>1</v>
      </c>
      <c r="I1483">
        <v>0</v>
      </c>
      <c r="J1483">
        <v>1</v>
      </c>
      <c r="K1483">
        <v>1</v>
      </c>
      <c r="L1483">
        <v>0</v>
      </c>
      <c r="M1483">
        <v>0</v>
      </c>
      <c r="N1483">
        <v>1</v>
      </c>
      <c r="O1483">
        <v>0</v>
      </c>
      <c r="P1483">
        <v>1.44</v>
      </c>
      <c r="Q1483">
        <v>7.11</v>
      </c>
      <c r="R1483">
        <v>4.08</v>
      </c>
      <c r="S1483">
        <v>4.47</v>
      </c>
      <c r="T1483">
        <v>0</v>
      </c>
      <c r="U1483">
        <v>-0.1</v>
      </c>
    </row>
    <row r="1484" spans="1:21" x14ac:dyDescent="0.25">
      <c r="A1484" t="s">
        <v>6274</v>
      </c>
      <c r="B1484" t="s">
        <v>6275</v>
      </c>
      <c r="C1484" t="s">
        <v>20872</v>
      </c>
      <c r="D1484">
        <v>0</v>
      </c>
      <c r="E1484">
        <v>0</v>
      </c>
      <c r="F1484">
        <v>4.33</v>
      </c>
      <c r="G1484">
        <v>0</v>
      </c>
      <c r="H1484">
        <v>1</v>
      </c>
      <c r="I1484">
        <v>0</v>
      </c>
      <c r="J1484">
        <v>1</v>
      </c>
      <c r="K1484">
        <v>1</v>
      </c>
      <c r="L1484">
        <v>0</v>
      </c>
      <c r="M1484">
        <v>0</v>
      </c>
      <c r="N1484">
        <v>1</v>
      </c>
      <c r="O1484">
        <v>1</v>
      </c>
      <c r="P1484">
        <v>1.47</v>
      </c>
      <c r="Q1484">
        <v>7.59</v>
      </c>
      <c r="R1484">
        <v>4.68</v>
      </c>
      <c r="S1484">
        <v>4.4800000000000004</v>
      </c>
      <c r="T1484">
        <v>0</v>
      </c>
      <c r="U1484">
        <v>-0.1</v>
      </c>
    </row>
    <row r="1485" spans="1:21" x14ac:dyDescent="0.25">
      <c r="A1485" t="s">
        <v>9881</v>
      </c>
      <c r="B1485" t="s">
        <v>9882</v>
      </c>
      <c r="C1485" t="s">
        <v>1</v>
      </c>
      <c r="D1485">
        <v>0</v>
      </c>
      <c r="E1485">
        <v>0</v>
      </c>
      <c r="F1485">
        <v>4.3899999999999997</v>
      </c>
      <c r="G1485">
        <v>0</v>
      </c>
      <c r="H1485">
        <v>1</v>
      </c>
      <c r="I1485">
        <v>0</v>
      </c>
      <c r="J1485">
        <v>1</v>
      </c>
      <c r="K1485">
        <v>1</v>
      </c>
      <c r="L1485">
        <v>0</v>
      </c>
      <c r="M1485">
        <v>0</v>
      </c>
      <c r="N1485">
        <v>1</v>
      </c>
      <c r="O1485">
        <v>1</v>
      </c>
      <c r="P1485">
        <v>1.51</v>
      </c>
      <c r="Q1485">
        <v>8.66</v>
      </c>
      <c r="R1485">
        <v>5.59</v>
      </c>
      <c r="S1485">
        <v>4.4800000000000004</v>
      </c>
      <c r="T1485">
        <v>0</v>
      </c>
      <c r="U1485">
        <v>-0.1</v>
      </c>
    </row>
    <row r="1486" spans="1:21" x14ac:dyDescent="0.25">
      <c r="A1486">
        <v>10386</v>
      </c>
      <c r="B1486" t="s">
        <v>10112</v>
      </c>
      <c r="C1486" t="s">
        <v>20870</v>
      </c>
      <c r="D1486">
        <v>2</v>
      </c>
      <c r="E1486">
        <v>3</v>
      </c>
      <c r="F1486">
        <v>4.22</v>
      </c>
      <c r="G1486">
        <v>0</v>
      </c>
      <c r="H1486">
        <v>55</v>
      </c>
      <c r="I1486">
        <v>2</v>
      </c>
      <c r="J1486">
        <v>55</v>
      </c>
      <c r="K1486">
        <v>48</v>
      </c>
      <c r="L1486">
        <v>26</v>
      </c>
      <c r="M1486">
        <v>7</v>
      </c>
      <c r="N1486">
        <v>55</v>
      </c>
      <c r="O1486">
        <v>30</v>
      </c>
      <c r="P1486">
        <v>1.43</v>
      </c>
      <c r="Q1486">
        <v>8.9600000000000009</v>
      </c>
      <c r="R1486">
        <v>4.97</v>
      </c>
      <c r="S1486">
        <v>4.4800000000000004</v>
      </c>
      <c r="T1486">
        <v>-0.1</v>
      </c>
      <c r="U1486">
        <v>-0.1</v>
      </c>
    </row>
    <row r="1487" spans="1:21" x14ac:dyDescent="0.25">
      <c r="A1487" t="s">
        <v>6392</v>
      </c>
      <c r="B1487" t="s">
        <v>6393</v>
      </c>
      <c r="C1487" t="s">
        <v>20889</v>
      </c>
      <c r="D1487">
        <v>0</v>
      </c>
      <c r="E1487">
        <v>0</v>
      </c>
      <c r="F1487">
        <v>4.26</v>
      </c>
      <c r="G1487">
        <v>0</v>
      </c>
      <c r="H1487">
        <v>1</v>
      </c>
      <c r="I1487">
        <v>0</v>
      </c>
      <c r="J1487">
        <v>1</v>
      </c>
      <c r="K1487">
        <v>1</v>
      </c>
      <c r="L1487">
        <v>0</v>
      </c>
      <c r="M1487">
        <v>0</v>
      </c>
      <c r="N1487">
        <v>1</v>
      </c>
      <c r="O1487">
        <v>0</v>
      </c>
      <c r="P1487">
        <v>1.37</v>
      </c>
      <c r="Q1487">
        <v>6.13</v>
      </c>
      <c r="R1487">
        <v>3.08</v>
      </c>
      <c r="S1487">
        <v>4.4800000000000004</v>
      </c>
      <c r="T1487">
        <v>0</v>
      </c>
      <c r="U1487">
        <v>-0.1</v>
      </c>
    </row>
    <row r="1488" spans="1:21" x14ac:dyDescent="0.25">
      <c r="A1488" t="s">
        <v>1747</v>
      </c>
      <c r="B1488" t="s">
        <v>1748</v>
      </c>
      <c r="C1488" t="s">
        <v>20867</v>
      </c>
      <c r="D1488">
        <v>0</v>
      </c>
      <c r="E1488">
        <v>0</v>
      </c>
      <c r="F1488">
        <v>4.41</v>
      </c>
      <c r="G1488">
        <v>0</v>
      </c>
      <c r="H1488">
        <v>1</v>
      </c>
      <c r="I1488">
        <v>0</v>
      </c>
      <c r="J1488">
        <v>1</v>
      </c>
      <c r="K1488">
        <v>1</v>
      </c>
      <c r="L1488">
        <v>0</v>
      </c>
      <c r="M1488">
        <v>0</v>
      </c>
      <c r="N1488">
        <v>1</v>
      </c>
      <c r="O1488">
        <v>1</v>
      </c>
      <c r="P1488">
        <v>1.49</v>
      </c>
      <c r="Q1488">
        <v>6.99</v>
      </c>
      <c r="R1488">
        <v>4.5599999999999996</v>
      </c>
      <c r="S1488">
        <v>4.4800000000000004</v>
      </c>
      <c r="T1488">
        <v>0</v>
      </c>
      <c r="U1488">
        <v>-0.1</v>
      </c>
    </row>
    <row r="1489" spans="1:21" x14ac:dyDescent="0.25">
      <c r="A1489" t="s">
        <v>5993</v>
      </c>
      <c r="B1489" t="s">
        <v>5994</v>
      </c>
      <c r="C1489" t="s">
        <v>20870</v>
      </c>
      <c r="D1489">
        <v>0</v>
      </c>
      <c r="E1489">
        <v>0</v>
      </c>
      <c r="F1489">
        <v>4.22</v>
      </c>
      <c r="G1489">
        <v>0</v>
      </c>
      <c r="H1489">
        <v>1</v>
      </c>
      <c r="I1489">
        <v>0</v>
      </c>
      <c r="J1489">
        <v>1</v>
      </c>
      <c r="K1489">
        <v>1</v>
      </c>
      <c r="L1489">
        <v>0</v>
      </c>
      <c r="M1489">
        <v>0</v>
      </c>
      <c r="N1489">
        <v>1</v>
      </c>
      <c r="O1489">
        <v>0</v>
      </c>
      <c r="P1489">
        <v>1.4</v>
      </c>
      <c r="Q1489">
        <v>7.72</v>
      </c>
      <c r="R1489">
        <v>4.1500000000000004</v>
      </c>
      <c r="S1489">
        <v>4.4800000000000004</v>
      </c>
      <c r="T1489">
        <v>0</v>
      </c>
      <c r="U1489">
        <v>-0.1</v>
      </c>
    </row>
    <row r="1490" spans="1:21" x14ac:dyDescent="0.25">
      <c r="A1490" t="s">
        <v>7978</v>
      </c>
      <c r="B1490" t="s">
        <v>7979</v>
      </c>
      <c r="C1490" t="s">
        <v>20865</v>
      </c>
      <c r="D1490">
        <v>0</v>
      </c>
      <c r="E1490">
        <v>0</v>
      </c>
      <c r="F1490">
        <v>4.42</v>
      </c>
      <c r="G1490">
        <v>0</v>
      </c>
      <c r="H1490">
        <v>1</v>
      </c>
      <c r="I1490">
        <v>0</v>
      </c>
      <c r="J1490">
        <v>1</v>
      </c>
      <c r="K1490">
        <v>1</v>
      </c>
      <c r="L1490">
        <v>0</v>
      </c>
      <c r="M1490">
        <v>0</v>
      </c>
      <c r="N1490">
        <v>1</v>
      </c>
      <c r="O1490">
        <v>1</v>
      </c>
      <c r="P1490">
        <v>1.52</v>
      </c>
      <c r="Q1490">
        <v>8.99</v>
      </c>
      <c r="R1490">
        <v>6.01</v>
      </c>
      <c r="S1490">
        <v>4.4800000000000004</v>
      </c>
      <c r="T1490">
        <v>0</v>
      </c>
      <c r="U1490">
        <v>-0.1</v>
      </c>
    </row>
    <row r="1491" spans="1:21" x14ac:dyDescent="0.25">
      <c r="A1491">
        <v>5518</v>
      </c>
      <c r="B1491" t="s">
        <v>9460</v>
      </c>
      <c r="C1491" t="s">
        <v>20884</v>
      </c>
      <c r="D1491">
        <v>0</v>
      </c>
      <c r="E1491">
        <v>0</v>
      </c>
      <c r="F1491">
        <v>4.4000000000000004</v>
      </c>
      <c r="G1491">
        <v>0</v>
      </c>
      <c r="H1491">
        <v>1</v>
      </c>
      <c r="I1491">
        <v>0</v>
      </c>
      <c r="J1491">
        <v>1</v>
      </c>
      <c r="K1491">
        <v>1</v>
      </c>
      <c r="L1491">
        <v>0</v>
      </c>
      <c r="M1491">
        <v>0</v>
      </c>
      <c r="N1491">
        <v>1</v>
      </c>
      <c r="O1491">
        <v>0</v>
      </c>
      <c r="P1491">
        <v>1.4</v>
      </c>
      <c r="Q1491">
        <v>6.85</v>
      </c>
      <c r="R1491">
        <v>3.3</v>
      </c>
      <c r="S1491">
        <v>4.4800000000000004</v>
      </c>
      <c r="T1491">
        <v>0</v>
      </c>
      <c r="U1491">
        <v>-0.1</v>
      </c>
    </row>
    <row r="1492" spans="1:21" x14ac:dyDescent="0.25">
      <c r="A1492">
        <v>976</v>
      </c>
      <c r="B1492" t="s">
        <v>10338</v>
      </c>
      <c r="C1492" t="s">
        <v>20868</v>
      </c>
      <c r="D1492">
        <v>0</v>
      </c>
      <c r="E1492">
        <v>0</v>
      </c>
      <c r="F1492">
        <v>4.41</v>
      </c>
      <c r="G1492">
        <v>0</v>
      </c>
      <c r="H1492">
        <v>0</v>
      </c>
      <c r="I1492">
        <v>0</v>
      </c>
      <c r="J1492">
        <v>1</v>
      </c>
      <c r="K1492">
        <v>1</v>
      </c>
      <c r="L1492">
        <v>0</v>
      </c>
      <c r="M1492">
        <v>0</v>
      </c>
      <c r="N1492">
        <v>1</v>
      </c>
      <c r="O1492">
        <v>0</v>
      </c>
      <c r="P1492">
        <v>1.38</v>
      </c>
      <c r="Q1492">
        <v>6.28</v>
      </c>
      <c r="R1492">
        <v>3.03</v>
      </c>
      <c r="S1492">
        <v>4.4800000000000004</v>
      </c>
      <c r="T1492">
        <v>0</v>
      </c>
      <c r="U1492">
        <v>0</v>
      </c>
    </row>
    <row r="1493" spans="1:21" x14ac:dyDescent="0.25">
      <c r="A1493" t="s">
        <v>8102</v>
      </c>
      <c r="B1493" t="s">
        <v>8103</v>
      </c>
      <c r="C1493" t="s">
        <v>20865</v>
      </c>
      <c r="D1493">
        <v>0</v>
      </c>
      <c r="E1493">
        <v>0</v>
      </c>
      <c r="F1493">
        <v>4.3</v>
      </c>
      <c r="G1493">
        <v>0</v>
      </c>
      <c r="H1493">
        <v>0</v>
      </c>
      <c r="I1493">
        <v>0</v>
      </c>
      <c r="J1493">
        <v>1</v>
      </c>
      <c r="K1493">
        <v>1</v>
      </c>
      <c r="L1493">
        <v>0</v>
      </c>
      <c r="M1493">
        <v>0</v>
      </c>
      <c r="N1493">
        <v>1</v>
      </c>
      <c r="O1493">
        <v>0</v>
      </c>
      <c r="P1493">
        <v>1.36</v>
      </c>
      <c r="Q1493">
        <v>6.15</v>
      </c>
      <c r="R1493">
        <v>3.03</v>
      </c>
      <c r="S1493">
        <v>4.4800000000000004</v>
      </c>
      <c r="T1493">
        <v>0</v>
      </c>
      <c r="U1493">
        <v>0</v>
      </c>
    </row>
    <row r="1494" spans="1:21" x14ac:dyDescent="0.25">
      <c r="A1494" t="s">
        <v>9705</v>
      </c>
      <c r="B1494" t="s">
        <v>9706</v>
      </c>
      <c r="C1494" t="s">
        <v>20889</v>
      </c>
      <c r="D1494">
        <v>0</v>
      </c>
      <c r="E1494">
        <v>0</v>
      </c>
      <c r="F1494">
        <v>4.34</v>
      </c>
      <c r="G1494">
        <v>0</v>
      </c>
      <c r="H1494">
        <v>0</v>
      </c>
      <c r="I1494">
        <v>0</v>
      </c>
      <c r="J1494">
        <v>1</v>
      </c>
      <c r="K1494">
        <v>1</v>
      </c>
      <c r="L1494">
        <v>0</v>
      </c>
      <c r="M1494">
        <v>0</v>
      </c>
      <c r="N1494">
        <v>1</v>
      </c>
      <c r="O1494">
        <v>0</v>
      </c>
      <c r="P1494">
        <v>1.32</v>
      </c>
      <c r="Q1494">
        <v>5.83</v>
      </c>
      <c r="R1494">
        <v>2.3199999999999998</v>
      </c>
      <c r="S1494">
        <v>4.4800000000000004</v>
      </c>
      <c r="T1494">
        <v>0</v>
      </c>
      <c r="U1494">
        <v>0</v>
      </c>
    </row>
    <row r="1495" spans="1:21" x14ac:dyDescent="0.25">
      <c r="A1495" t="s">
        <v>10013</v>
      </c>
      <c r="B1495" t="s">
        <v>10014</v>
      </c>
      <c r="C1495" t="s">
        <v>20890</v>
      </c>
      <c r="D1495">
        <v>0</v>
      </c>
      <c r="E1495">
        <v>0</v>
      </c>
      <c r="F1495">
        <v>4.4400000000000004</v>
      </c>
      <c r="G1495">
        <v>0</v>
      </c>
      <c r="H1495">
        <v>0</v>
      </c>
      <c r="I1495">
        <v>0</v>
      </c>
      <c r="J1495">
        <v>1</v>
      </c>
      <c r="K1495">
        <v>1</v>
      </c>
      <c r="L1495">
        <v>0</v>
      </c>
      <c r="M1495">
        <v>0</v>
      </c>
      <c r="N1495">
        <v>1</v>
      </c>
      <c r="O1495">
        <v>0</v>
      </c>
      <c r="P1495">
        <v>1.39</v>
      </c>
      <c r="Q1495">
        <v>6.42</v>
      </c>
      <c r="R1495">
        <v>3.14</v>
      </c>
      <c r="S1495">
        <v>4.4800000000000004</v>
      </c>
      <c r="T1495">
        <v>0</v>
      </c>
      <c r="U1495">
        <v>0</v>
      </c>
    </row>
    <row r="1496" spans="1:21" x14ac:dyDescent="0.25">
      <c r="A1496" t="s">
        <v>5826</v>
      </c>
      <c r="B1496" t="s">
        <v>5827</v>
      </c>
      <c r="C1496" t="s">
        <v>20877</v>
      </c>
      <c r="D1496">
        <v>0</v>
      </c>
      <c r="E1496">
        <v>0</v>
      </c>
      <c r="F1496">
        <v>4.3899999999999997</v>
      </c>
      <c r="G1496">
        <v>0</v>
      </c>
      <c r="H1496">
        <v>0</v>
      </c>
      <c r="I1496">
        <v>0</v>
      </c>
      <c r="J1496">
        <v>1</v>
      </c>
      <c r="K1496">
        <v>1</v>
      </c>
      <c r="L1496">
        <v>0</v>
      </c>
      <c r="M1496">
        <v>0</v>
      </c>
      <c r="N1496">
        <v>1</v>
      </c>
      <c r="O1496">
        <v>0</v>
      </c>
      <c r="P1496">
        <v>1.46</v>
      </c>
      <c r="Q1496">
        <v>7.03</v>
      </c>
      <c r="R1496">
        <v>4.49</v>
      </c>
      <c r="S1496">
        <v>4.4800000000000004</v>
      </c>
      <c r="T1496">
        <v>0</v>
      </c>
      <c r="U1496">
        <v>0</v>
      </c>
    </row>
    <row r="1497" spans="1:21" x14ac:dyDescent="0.25">
      <c r="A1497">
        <v>6283</v>
      </c>
      <c r="B1497" t="s">
        <v>9614</v>
      </c>
      <c r="C1497" t="s">
        <v>20886</v>
      </c>
      <c r="D1497">
        <v>8</v>
      </c>
      <c r="E1497">
        <v>10</v>
      </c>
      <c r="F1497">
        <v>4.55</v>
      </c>
      <c r="G1497">
        <v>26</v>
      </c>
      <c r="H1497">
        <v>26</v>
      </c>
      <c r="I1497">
        <v>0</v>
      </c>
      <c r="J1497">
        <v>153</v>
      </c>
      <c r="K1497">
        <v>166</v>
      </c>
      <c r="L1497">
        <v>77</v>
      </c>
      <c r="M1497">
        <v>19</v>
      </c>
      <c r="N1497">
        <v>97</v>
      </c>
      <c r="O1497">
        <v>44</v>
      </c>
      <c r="P1497">
        <v>1.37</v>
      </c>
      <c r="Q1497">
        <v>5.71</v>
      </c>
      <c r="R1497">
        <v>2.59</v>
      </c>
      <c r="S1497">
        <v>4.49</v>
      </c>
      <c r="T1497">
        <v>1.2</v>
      </c>
      <c r="U1497">
        <v>1</v>
      </c>
    </row>
    <row r="1498" spans="1:21" x14ac:dyDescent="0.25">
      <c r="A1498" t="s">
        <v>9322</v>
      </c>
      <c r="B1498" t="s">
        <v>9323</v>
      </c>
      <c r="C1498" t="s">
        <v>1</v>
      </c>
      <c r="D1498">
        <v>0</v>
      </c>
      <c r="E1498">
        <v>0</v>
      </c>
      <c r="F1498">
        <v>4.3899999999999997</v>
      </c>
      <c r="G1498">
        <v>0</v>
      </c>
      <c r="H1498">
        <v>0</v>
      </c>
      <c r="I1498">
        <v>0</v>
      </c>
      <c r="J1498">
        <v>1</v>
      </c>
      <c r="K1498">
        <v>1</v>
      </c>
      <c r="L1498">
        <v>0</v>
      </c>
      <c r="M1498">
        <v>0</v>
      </c>
      <c r="N1498">
        <v>1</v>
      </c>
      <c r="O1498">
        <v>0</v>
      </c>
      <c r="P1498">
        <v>1.4</v>
      </c>
      <c r="Q1498">
        <v>6.8</v>
      </c>
      <c r="R1498">
        <v>3.45</v>
      </c>
      <c r="S1498">
        <v>4.49</v>
      </c>
      <c r="T1498">
        <v>0</v>
      </c>
      <c r="U1498">
        <v>0</v>
      </c>
    </row>
    <row r="1499" spans="1:21" x14ac:dyDescent="0.25">
      <c r="A1499" t="s">
        <v>9817</v>
      </c>
      <c r="B1499" t="s">
        <v>9818</v>
      </c>
      <c r="C1499" t="s">
        <v>20880</v>
      </c>
      <c r="D1499">
        <v>0</v>
      </c>
      <c r="E1499">
        <v>0</v>
      </c>
      <c r="F1499">
        <v>4.4000000000000004</v>
      </c>
      <c r="G1499">
        <v>0</v>
      </c>
      <c r="H1499">
        <v>1</v>
      </c>
      <c r="I1499">
        <v>0</v>
      </c>
      <c r="J1499">
        <v>1</v>
      </c>
      <c r="K1499">
        <v>1</v>
      </c>
      <c r="L1499">
        <v>0</v>
      </c>
      <c r="M1499">
        <v>0</v>
      </c>
      <c r="N1499">
        <v>1</v>
      </c>
      <c r="O1499">
        <v>0</v>
      </c>
      <c r="P1499">
        <v>1.43</v>
      </c>
      <c r="Q1499">
        <v>7.4</v>
      </c>
      <c r="R1499">
        <v>3.93</v>
      </c>
      <c r="S1499">
        <v>4.49</v>
      </c>
      <c r="T1499">
        <v>0</v>
      </c>
      <c r="U1499">
        <v>0</v>
      </c>
    </row>
    <row r="1500" spans="1:21" x14ac:dyDescent="0.25">
      <c r="A1500" t="s">
        <v>22869</v>
      </c>
      <c r="B1500" t="s">
        <v>22870</v>
      </c>
      <c r="C1500" t="s">
        <v>20890</v>
      </c>
      <c r="D1500">
        <v>0</v>
      </c>
      <c r="E1500">
        <v>0</v>
      </c>
      <c r="F1500">
        <v>4.4400000000000004</v>
      </c>
      <c r="G1500">
        <v>0</v>
      </c>
      <c r="H1500">
        <v>0</v>
      </c>
      <c r="I1500">
        <v>0</v>
      </c>
      <c r="J1500">
        <v>1</v>
      </c>
      <c r="K1500">
        <v>1</v>
      </c>
      <c r="L1500">
        <v>0</v>
      </c>
      <c r="M1500">
        <v>0</v>
      </c>
      <c r="N1500">
        <v>1</v>
      </c>
      <c r="O1500">
        <v>0</v>
      </c>
      <c r="P1500">
        <v>1.38</v>
      </c>
      <c r="Q1500">
        <v>6.3</v>
      </c>
      <c r="R1500">
        <v>2.99</v>
      </c>
      <c r="S1500">
        <v>4.49</v>
      </c>
      <c r="T1500">
        <v>0</v>
      </c>
      <c r="U1500">
        <v>0</v>
      </c>
    </row>
    <row r="1501" spans="1:21" x14ac:dyDescent="0.25">
      <c r="A1501">
        <v>10500</v>
      </c>
      <c r="B1501" t="s">
        <v>9346</v>
      </c>
      <c r="C1501" t="s">
        <v>20883</v>
      </c>
      <c r="D1501">
        <v>0</v>
      </c>
      <c r="E1501">
        <v>0</v>
      </c>
      <c r="F1501">
        <v>4.2300000000000004</v>
      </c>
      <c r="G1501">
        <v>0</v>
      </c>
      <c r="H1501">
        <v>1</v>
      </c>
      <c r="I1501">
        <v>0</v>
      </c>
      <c r="J1501">
        <v>1</v>
      </c>
      <c r="K1501">
        <v>1</v>
      </c>
      <c r="L1501">
        <v>0</v>
      </c>
      <c r="M1501">
        <v>0</v>
      </c>
      <c r="N1501">
        <v>1</v>
      </c>
      <c r="O1501">
        <v>0</v>
      </c>
      <c r="P1501">
        <v>1.37</v>
      </c>
      <c r="Q1501">
        <v>7.21</v>
      </c>
      <c r="R1501">
        <v>3.43</v>
      </c>
      <c r="S1501">
        <v>4.49</v>
      </c>
      <c r="T1501">
        <v>0</v>
      </c>
      <c r="U1501">
        <v>0</v>
      </c>
    </row>
    <row r="1502" spans="1:21" x14ac:dyDescent="0.25">
      <c r="A1502">
        <v>1574</v>
      </c>
      <c r="B1502" t="s">
        <v>9568</v>
      </c>
      <c r="C1502" t="s">
        <v>20882</v>
      </c>
      <c r="D1502">
        <v>0</v>
      </c>
      <c r="E1502">
        <v>0</v>
      </c>
      <c r="F1502">
        <v>4.25</v>
      </c>
      <c r="G1502">
        <v>0</v>
      </c>
      <c r="H1502">
        <v>1</v>
      </c>
      <c r="I1502">
        <v>0</v>
      </c>
      <c r="J1502">
        <v>1</v>
      </c>
      <c r="K1502">
        <v>1</v>
      </c>
      <c r="L1502">
        <v>0</v>
      </c>
      <c r="M1502">
        <v>0</v>
      </c>
      <c r="N1502">
        <v>1</v>
      </c>
      <c r="O1502">
        <v>0</v>
      </c>
      <c r="P1502">
        <v>1.36</v>
      </c>
      <c r="Q1502">
        <v>6.33</v>
      </c>
      <c r="R1502">
        <v>3.02</v>
      </c>
      <c r="S1502">
        <v>4.49</v>
      </c>
      <c r="T1502">
        <v>0</v>
      </c>
      <c r="U1502">
        <v>0</v>
      </c>
    </row>
    <row r="1503" spans="1:21" x14ac:dyDescent="0.25">
      <c r="A1503" t="s">
        <v>9844</v>
      </c>
      <c r="B1503" t="s">
        <v>9845</v>
      </c>
      <c r="C1503" t="s">
        <v>20876</v>
      </c>
      <c r="D1503">
        <v>0</v>
      </c>
      <c r="E1503">
        <v>0</v>
      </c>
      <c r="F1503">
        <v>4.32</v>
      </c>
      <c r="G1503">
        <v>0</v>
      </c>
      <c r="H1503">
        <v>1</v>
      </c>
      <c r="I1503">
        <v>0</v>
      </c>
      <c r="J1503">
        <v>1</v>
      </c>
      <c r="K1503">
        <v>1</v>
      </c>
      <c r="L1503">
        <v>0</v>
      </c>
      <c r="M1503">
        <v>0</v>
      </c>
      <c r="N1503">
        <v>1</v>
      </c>
      <c r="O1503">
        <v>0</v>
      </c>
      <c r="P1503">
        <v>1.43</v>
      </c>
      <c r="Q1503">
        <v>7.16</v>
      </c>
      <c r="R1503">
        <v>4.13</v>
      </c>
      <c r="S1503">
        <v>4.49</v>
      </c>
      <c r="T1503">
        <v>0</v>
      </c>
      <c r="U1503">
        <v>-0.1</v>
      </c>
    </row>
    <row r="1504" spans="1:21" x14ac:dyDescent="0.25">
      <c r="A1504" t="s">
        <v>7172</v>
      </c>
      <c r="B1504" t="s">
        <v>7173</v>
      </c>
      <c r="C1504" t="s">
        <v>20884</v>
      </c>
      <c r="D1504">
        <v>0</v>
      </c>
      <c r="E1504">
        <v>0</v>
      </c>
      <c r="F1504">
        <v>4.5</v>
      </c>
      <c r="G1504">
        <v>0</v>
      </c>
      <c r="H1504">
        <v>0</v>
      </c>
      <c r="I1504">
        <v>0</v>
      </c>
      <c r="J1504">
        <v>1</v>
      </c>
      <c r="K1504">
        <v>1</v>
      </c>
      <c r="L1504">
        <v>0</v>
      </c>
      <c r="M1504">
        <v>0</v>
      </c>
      <c r="N1504">
        <v>1</v>
      </c>
      <c r="O1504">
        <v>0</v>
      </c>
      <c r="P1504">
        <v>1.38</v>
      </c>
      <c r="Q1504">
        <v>6.52</v>
      </c>
      <c r="R1504">
        <v>2.83</v>
      </c>
      <c r="S1504">
        <v>4.49</v>
      </c>
      <c r="T1504">
        <v>0</v>
      </c>
      <c r="U1504">
        <v>0</v>
      </c>
    </row>
    <row r="1505" spans="1:21" x14ac:dyDescent="0.25">
      <c r="A1505">
        <v>5109</v>
      </c>
      <c r="B1505" t="s">
        <v>9530</v>
      </c>
      <c r="C1505" t="s">
        <v>20882</v>
      </c>
      <c r="D1505">
        <v>0</v>
      </c>
      <c r="E1505">
        <v>0</v>
      </c>
      <c r="F1505">
        <v>4.2699999999999996</v>
      </c>
      <c r="G1505">
        <v>0</v>
      </c>
      <c r="H1505">
        <v>1</v>
      </c>
      <c r="I1505">
        <v>0</v>
      </c>
      <c r="J1505">
        <v>1</v>
      </c>
      <c r="K1505">
        <v>1</v>
      </c>
      <c r="L1505">
        <v>0</v>
      </c>
      <c r="M1505">
        <v>0</v>
      </c>
      <c r="N1505">
        <v>1</v>
      </c>
      <c r="O1505">
        <v>0</v>
      </c>
      <c r="P1505">
        <v>1.38</v>
      </c>
      <c r="Q1505">
        <v>6.91</v>
      </c>
      <c r="R1505">
        <v>3.46</v>
      </c>
      <c r="S1505">
        <v>4.49</v>
      </c>
      <c r="T1505">
        <v>0</v>
      </c>
      <c r="U1505">
        <v>0</v>
      </c>
    </row>
    <row r="1506" spans="1:21" x14ac:dyDescent="0.25">
      <c r="A1506">
        <v>1994</v>
      </c>
      <c r="B1506" t="s">
        <v>10260</v>
      </c>
      <c r="C1506" t="s">
        <v>20883</v>
      </c>
      <c r="D1506">
        <v>6</v>
      </c>
      <c r="E1506">
        <v>7</v>
      </c>
      <c r="F1506">
        <v>4.41</v>
      </c>
      <c r="G1506">
        <v>18</v>
      </c>
      <c r="H1506">
        <v>18</v>
      </c>
      <c r="I1506">
        <v>0</v>
      </c>
      <c r="J1506">
        <v>101</v>
      </c>
      <c r="K1506">
        <v>107</v>
      </c>
      <c r="L1506">
        <v>50</v>
      </c>
      <c r="M1506">
        <v>13</v>
      </c>
      <c r="N1506">
        <v>71</v>
      </c>
      <c r="O1506">
        <v>32</v>
      </c>
      <c r="P1506">
        <v>1.36</v>
      </c>
      <c r="Q1506">
        <v>6.34</v>
      </c>
      <c r="R1506">
        <v>2.81</v>
      </c>
      <c r="S1506">
        <v>4.49</v>
      </c>
      <c r="T1506">
        <v>0.9</v>
      </c>
      <c r="U1506">
        <v>0.8</v>
      </c>
    </row>
    <row r="1507" spans="1:21" x14ac:dyDescent="0.25">
      <c r="A1507" t="s">
        <v>8274</v>
      </c>
      <c r="B1507" t="s">
        <v>8275</v>
      </c>
      <c r="C1507" t="s">
        <v>20867</v>
      </c>
      <c r="D1507">
        <v>0</v>
      </c>
      <c r="E1507">
        <v>1</v>
      </c>
      <c r="F1507">
        <v>4.45</v>
      </c>
      <c r="G1507">
        <v>2</v>
      </c>
      <c r="H1507">
        <v>2</v>
      </c>
      <c r="I1507">
        <v>0</v>
      </c>
      <c r="J1507">
        <v>9</v>
      </c>
      <c r="K1507">
        <v>10</v>
      </c>
      <c r="L1507">
        <v>5</v>
      </c>
      <c r="M1507">
        <v>1</v>
      </c>
      <c r="N1507">
        <v>6</v>
      </c>
      <c r="O1507">
        <v>3</v>
      </c>
      <c r="P1507">
        <v>1.42</v>
      </c>
      <c r="Q1507">
        <v>5.86</v>
      </c>
      <c r="R1507">
        <v>3.28</v>
      </c>
      <c r="S1507">
        <v>4.49</v>
      </c>
      <c r="T1507">
        <v>0</v>
      </c>
      <c r="U1507">
        <v>0</v>
      </c>
    </row>
    <row r="1508" spans="1:21" x14ac:dyDescent="0.25">
      <c r="A1508" t="s">
        <v>7638</v>
      </c>
      <c r="B1508" t="s">
        <v>7639</v>
      </c>
      <c r="C1508" t="s">
        <v>20890</v>
      </c>
      <c r="D1508">
        <v>0</v>
      </c>
      <c r="E1508">
        <v>0</v>
      </c>
      <c r="F1508">
        <v>4.42</v>
      </c>
      <c r="G1508">
        <v>0</v>
      </c>
      <c r="H1508">
        <v>0</v>
      </c>
      <c r="I1508">
        <v>0</v>
      </c>
      <c r="J1508">
        <v>1</v>
      </c>
      <c r="K1508">
        <v>1</v>
      </c>
      <c r="L1508">
        <v>0</v>
      </c>
      <c r="M1508">
        <v>0</v>
      </c>
      <c r="N1508">
        <v>1</v>
      </c>
      <c r="O1508">
        <v>0</v>
      </c>
      <c r="P1508">
        <v>1.38</v>
      </c>
      <c r="Q1508">
        <v>5.85</v>
      </c>
      <c r="R1508">
        <v>2.81</v>
      </c>
      <c r="S1508">
        <v>4.49</v>
      </c>
      <c r="T1508">
        <v>0</v>
      </c>
      <c r="U1508">
        <v>0</v>
      </c>
    </row>
    <row r="1509" spans="1:21" x14ac:dyDescent="0.25">
      <c r="A1509" t="s">
        <v>8902</v>
      </c>
      <c r="B1509" t="s">
        <v>8903</v>
      </c>
      <c r="C1509" t="s">
        <v>1</v>
      </c>
      <c r="D1509">
        <v>0</v>
      </c>
      <c r="E1509">
        <v>0</v>
      </c>
      <c r="F1509">
        <v>4.38</v>
      </c>
      <c r="G1509">
        <v>0</v>
      </c>
      <c r="H1509">
        <v>1</v>
      </c>
      <c r="I1509">
        <v>0</v>
      </c>
      <c r="J1509">
        <v>1</v>
      </c>
      <c r="K1509">
        <v>1</v>
      </c>
      <c r="L1509">
        <v>0</v>
      </c>
      <c r="M1509">
        <v>0</v>
      </c>
      <c r="N1509">
        <v>1</v>
      </c>
      <c r="O1509">
        <v>1</v>
      </c>
      <c r="P1509">
        <v>1.5</v>
      </c>
      <c r="Q1509">
        <v>8.2200000000000006</v>
      </c>
      <c r="R1509">
        <v>5.29</v>
      </c>
      <c r="S1509">
        <v>4.5</v>
      </c>
      <c r="T1509">
        <v>0</v>
      </c>
      <c r="U1509">
        <v>-0.1</v>
      </c>
    </row>
    <row r="1510" spans="1:21" x14ac:dyDescent="0.25">
      <c r="A1510" t="s">
        <v>8057</v>
      </c>
      <c r="B1510" t="s">
        <v>8058</v>
      </c>
      <c r="C1510" t="s">
        <v>20886</v>
      </c>
      <c r="D1510">
        <v>0</v>
      </c>
      <c r="E1510">
        <v>0</v>
      </c>
      <c r="F1510">
        <v>4.3499999999999996</v>
      </c>
      <c r="G1510">
        <v>0</v>
      </c>
      <c r="H1510">
        <v>1</v>
      </c>
      <c r="I1510">
        <v>0</v>
      </c>
      <c r="J1510">
        <v>1</v>
      </c>
      <c r="K1510">
        <v>1</v>
      </c>
      <c r="L1510">
        <v>0</v>
      </c>
      <c r="M1510">
        <v>0</v>
      </c>
      <c r="N1510">
        <v>1</v>
      </c>
      <c r="O1510">
        <v>0</v>
      </c>
      <c r="P1510">
        <v>1.43</v>
      </c>
      <c r="Q1510">
        <v>7.71</v>
      </c>
      <c r="R1510">
        <v>4.26</v>
      </c>
      <c r="S1510">
        <v>4.5</v>
      </c>
      <c r="T1510">
        <v>0</v>
      </c>
      <c r="U1510">
        <v>0</v>
      </c>
    </row>
    <row r="1511" spans="1:21" x14ac:dyDescent="0.25">
      <c r="A1511" t="s">
        <v>8695</v>
      </c>
      <c r="B1511" t="s">
        <v>8696</v>
      </c>
      <c r="C1511" t="s">
        <v>20895</v>
      </c>
      <c r="D1511">
        <v>0</v>
      </c>
      <c r="E1511">
        <v>0</v>
      </c>
      <c r="F1511">
        <v>4.34</v>
      </c>
      <c r="G1511">
        <v>0</v>
      </c>
      <c r="H1511">
        <v>0</v>
      </c>
      <c r="I1511">
        <v>0</v>
      </c>
      <c r="J1511">
        <v>1</v>
      </c>
      <c r="K1511">
        <v>1</v>
      </c>
      <c r="L1511">
        <v>0</v>
      </c>
      <c r="M1511">
        <v>0</v>
      </c>
      <c r="N1511">
        <v>1</v>
      </c>
      <c r="O1511">
        <v>0</v>
      </c>
      <c r="P1511">
        <v>1.38</v>
      </c>
      <c r="Q1511">
        <v>6.65</v>
      </c>
      <c r="R1511">
        <v>3.38</v>
      </c>
      <c r="S1511">
        <v>4.5</v>
      </c>
      <c r="T1511">
        <v>0</v>
      </c>
      <c r="U1511">
        <v>0</v>
      </c>
    </row>
    <row r="1512" spans="1:21" x14ac:dyDescent="0.25">
      <c r="A1512">
        <v>8796</v>
      </c>
      <c r="B1512" t="s">
        <v>9369</v>
      </c>
      <c r="C1512" t="s">
        <v>20867</v>
      </c>
      <c r="D1512">
        <v>0</v>
      </c>
      <c r="E1512">
        <v>0</v>
      </c>
      <c r="F1512">
        <v>4.4400000000000004</v>
      </c>
      <c r="G1512">
        <v>0</v>
      </c>
      <c r="H1512">
        <v>0</v>
      </c>
      <c r="I1512">
        <v>0</v>
      </c>
      <c r="J1512">
        <v>1</v>
      </c>
      <c r="K1512">
        <v>1</v>
      </c>
      <c r="L1512">
        <v>0</v>
      </c>
      <c r="M1512">
        <v>0</v>
      </c>
      <c r="N1512">
        <v>1</v>
      </c>
      <c r="O1512">
        <v>0</v>
      </c>
      <c r="P1512">
        <v>1.38</v>
      </c>
      <c r="Q1512">
        <v>5.15</v>
      </c>
      <c r="R1512">
        <v>2.57</v>
      </c>
      <c r="S1512">
        <v>4.5</v>
      </c>
      <c r="T1512">
        <v>0</v>
      </c>
      <c r="U1512">
        <v>0</v>
      </c>
    </row>
    <row r="1513" spans="1:21" x14ac:dyDescent="0.25">
      <c r="A1513" t="s">
        <v>8082</v>
      </c>
      <c r="B1513" t="s">
        <v>8083</v>
      </c>
      <c r="C1513" t="s">
        <v>20895</v>
      </c>
      <c r="D1513">
        <v>0</v>
      </c>
      <c r="E1513">
        <v>0</v>
      </c>
      <c r="F1513">
        <v>4.29</v>
      </c>
      <c r="G1513">
        <v>0</v>
      </c>
      <c r="H1513">
        <v>1</v>
      </c>
      <c r="I1513">
        <v>0</v>
      </c>
      <c r="J1513">
        <v>1</v>
      </c>
      <c r="K1513">
        <v>1</v>
      </c>
      <c r="L1513">
        <v>0</v>
      </c>
      <c r="M1513">
        <v>0</v>
      </c>
      <c r="N1513">
        <v>1</v>
      </c>
      <c r="O1513">
        <v>0</v>
      </c>
      <c r="P1513">
        <v>1.43</v>
      </c>
      <c r="Q1513">
        <v>7.26</v>
      </c>
      <c r="R1513">
        <v>4.2300000000000004</v>
      </c>
      <c r="S1513">
        <v>4.5</v>
      </c>
      <c r="T1513">
        <v>0</v>
      </c>
      <c r="U1513">
        <v>-0.1</v>
      </c>
    </row>
    <row r="1514" spans="1:21" x14ac:dyDescent="0.25">
      <c r="A1514" t="s">
        <v>10144</v>
      </c>
      <c r="B1514" t="s">
        <v>10145</v>
      </c>
      <c r="C1514" t="s">
        <v>20881</v>
      </c>
      <c r="D1514">
        <v>0</v>
      </c>
      <c r="E1514">
        <v>0</v>
      </c>
      <c r="F1514">
        <v>4.34</v>
      </c>
      <c r="G1514">
        <v>0</v>
      </c>
      <c r="H1514">
        <v>1</v>
      </c>
      <c r="I1514">
        <v>0</v>
      </c>
      <c r="J1514">
        <v>1</v>
      </c>
      <c r="K1514">
        <v>1</v>
      </c>
      <c r="L1514">
        <v>0</v>
      </c>
      <c r="M1514">
        <v>0</v>
      </c>
      <c r="N1514">
        <v>1</v>
      </c>
      <c r="O1514">
        <v>0</v>
      </c>
      <c r="P1514">
        <v>1.44</v>
      </c>
      <c r="Q1514">
        <v>6.99</v>
      </c>
      <c r="R1514">
        <v>4.0199999999999996</v>
      </c>
      <c r="S1514">
        <v>4.5</v>
      </c>
      <c r="T1514">
        <v>0</v>
      </c>
      <c r="U1514">
        <v>0</v>
      </c>
    </row>
    <row r="1515" spans="1:21" x14ac:dyDescent="0.25">
      <c r="A1515" t="s">
        <v>7815</v>
      </c>
      <c r="B1515" t="s">
        <v>7816</v>
      </c>
      <c r="C1515" t="s">
        <v>20890</v>
      </c>
      <c r="D1515">
        <v>0</v>
      </c>
      <c r="E1515">
        <v>0</v>
      </c>
      <c r="F1515">
        <v>4.4400000000000004</v>
      </c>
      <c r="G1515">
        <v>0</v>
      </c>
      <c r="H1515">
        <v>1</v>
      </c>
      <c r="I1515">
        <v>0</v>
      </c>
      <c r="J1515">
        <v>1</v>
      </c>
      <c r="K1515">
        <v>1</v>
      </c>
      <c r="L1515">
        <v>0</v>
      </c>
      <c r="M1515">
        <v>0</v>
      </c>
      <c r="N1515">
        <v>1</v>
      </c>
      <c r="O1515">
        <v>1</v>
      </c>
      <c r="P1515">
        <v>1.49</v>
      </c>
      <c r="Q1515">
        <v>7.76</v>
      </c>
      <c r="R1515">
        <v>4.8099999999999996</v>
      </c>
      <c r="S1515">
        <v>4.5</v>
      </c>
      <c r="T1515">
        <v>0</v>
      </c>
      <c r="U1515">
        <v>-0.1</v>
      </c>
    </row>
    <row r="1516" spans="1:21" x14ac:dyDescent="0.25">
      <c r="A1516">
        <v>13119</v>
      </c>
      <c r="B1516" t="s">
        <v>7787</v>
      </c>
      <c r="C1516" t="s">
        <v>20884</v>
      </c>
      <c r="D1516">
        <v>7</v>
      </c>
      <c r="E1516">
        <v>10</v>
      </c>
      <c r="F1516">
        <v>4.62</v>
      </c>
      <c r="G1516">
        <v>24</v>
      </c>
      <c r="H1516">
        <v>24</v>
      </c>
      <c r="I1516">
        <v>0</v>
      </c>
      <c r="J1516">
        <v>138</v>
      </c>
      <c r="K1516">
        <v>138</v>
      </c>
      <c r="L1516">
        <v>71</v>
      </c>
      <c r="M1516">
        <v>17</v>
      </c>
      <c r="N1516">
        <v>118</v>
      </c>
      <c r="O1516">
        <v>60</v>
      </c>
      <c r="P1516">
        <v>1.43</v>
      </c>
      <c r="Q1516">
        <v>7.67</v>
      </c>
      <c r="R1516">
        <v>3.89</v>
      </c>
      <c r="S1516">
        <v>4.5</v>
      </c>
      <c r="T1516">
        <v>1.1000000000000001</v>
      </c>
      <c r="U1516">
        <v>0.5</v>
      </c>
    </row>
    <row r="1517" spans="1:21" x14ac:dyDescent="0.25">
      <c r="A1517" t="s">
        <v>8717</v>
      </c>
      <c r="B1517" t="s">
        <v>8718</v>
      </c>
      <c r="C1517" t="s">
        <v>20895</v>
      </c>
      <c r="D1517">
        <v>0</v>
      </c>
      <c r="E1517">
        <v>0</v>
      </c>
      <c r="F1517">
        <v>4.3099999999999996</v>
      </c>
      <c r="G1517">
        <v>0</v>
      </c>
      <c r="H1517">
        <v>0</v>
      </c>
      <c r="I1517">
        <v>0</v>
      </c>
      <c r="J1517">
        <v>1</v>
      </c>
      <c r="K1517">
        <v>1</v>
      </c>
      <c r="L1517">
        <v>0</v>
      </c>
      <c r="M1517">
        <v>0</v>
      </c>
      <c r="N1517">
        <v>1</v>
      </c>
      <c r="O1517">
        <v>0</v>
      </c>
      <c r="P1517">
        <v>1.35</v>
      </c>
      <c r="Q1517">
        <v>5.87</v>
      </c>
      <c r="R1517">
        <v>2.67</v>
      </c>
      <c r="S1517">
        <v>4.5</v>
      </c>
      <c r="T1517">
        <v>0</v>
      </c>
      <c r="U1517">
        <v>0</v>
      </c>
    </row>
    <row r="1518" spans="1:21" x14ac:dyDescent="0.25">
      <c r="A1518" t="s">
        <v>7891</v>
      </c>
      <c r="B1518" t="s">
        <v>7892</v>
      </c>
      <c r="C1518" t="s">
        <v>20878</v>
      </c>
      <c r="D1518">
        <v>0</v>
      </c>
      <c r="E1518">
        <v>0</v>
      </c>
      <c r="F1518">
        <v>4.51</v>
      </c>
      <c r="G1518">
        <v>0</v>
      </c>
      <c r="H1518">
        <v>1</v>
      </c>
      <c r="I1518">
        <v>0</v>
      </c>
      <c r="J1518">
        <v>1</v>
      </c>
      <c r="K1518">
        <v>1</v>
      </c>
      <c r="L1518">
        <v>1</v>
      </c>
      <c r="M1518">
        <v>0</v>
      </c>
      <c r="N1518">
        <v>1</v>
      </c>
      <c r="O1518">
        <v>0</v>
      </c>
      <c r="P1518">
        <v>1.38</v>
      </c>
      <c r="Q1518">
        <v>5.47</v>
      </c>
      <c r="R1518">
        <v>2.38</v>
      </c>
      <c r="S1518">
        <v>4.5</v>
      </c>
      <c r="T1518">
        <v>0</v>
      </c>
      <c r="U1518">
        <v>0</v>
      </c>
    </row>
    <row r="1519" spans="1:21" x14ac:dyDescent="0.25">
      <c r="A1519">
        <v>7645</v>
      </c>
      <c r="B1519" t="s">
        <v>10168</v>
      </c>
      <c r="C1519" t="s">
        <v>20883</v>
      </c>
      <c r="D1519">
        <v>0</v>
      </c>
      <c r="E1519">
        <v>0</v>
      </c>
      <c r="F1519">
        <v>4.2699999999999996</v>
      </c>
      <c r="G1519">
        <v>0</v>
      </c>
      <c r="H1519">
        <v>1</v>
      </c>
      <c r="I1519">
        <v>0</v>
      </c>
      <c r="J1519">
        <v>1</v>
      </c>
      <c r="K1519">
        <v>1</v>
      </c>
      <c r="L1519">
        <v>0</v>
      </c>
      <c r="M1519">
        <v>0</v>
      </c>
      <c r="N1519">
        <v>1</v>
      </c>
      <c r="O1519">
        <v>0</v>
      </c>
      <c r="P1519">
        <v>1.37</v>
      </c>
      <c r="Q1519">
        <v>6.66</v>
      </c>
      <c r="R1519">
        <v>3.14</v>
      </c>
      <c r="S1519">
        <v>4.5</v>
      </c>
      <c r="T1519">
        <v>0</v>
      </c>
      <c r="U1519">
        <v>0</v>
      </c>
    </row>
    <row r="1520" spans="1:21" x14ac:dyDescent="0.25">
      <c r="A1520" t="s">
        <v>8181</v>
      </c>
      <c r="B1520" t="s">
        <v>8182</v>
      </c>
      <c r="C1520" t="s">
        <v>20886</v>
      </c>
      <c r="D1520">
        <v>0</v>
      </c>
      <c r="E1520">
        <v>0</v>
      </c>
      <c r="F1520">
        <v>4.38</v>
      </c>
      <c r="G1520">
        <v>0</v>
      </c>
      <c r="H1520">
        <v>0</v>
      </c>
      <c r="I1520">
        <v>0</v>
      </c>
      <c r="J1520">
        <v>1</v>
      </c>
      <c r="K1520">
        <v>1</v>
      </c>
      <c r="L1520">
        <v>0</v>
      </c>
      <c r="M1520">
        <v>0</v>
      </c>
      <c r="N1520">
        <v>1</v>
      </c>
      <c r="O1520">
        <v>0</v>
      </c>
      <c r="P1520">
        <v>1.32</v>
      </c>
      <c r="Q1520">
        <v>6.09</v>
      </c>
      <c r="R1520">
        <v>2.2599999999999998</v>
      </c>
      <c r="S1520">
        <v>4.5</v>
      </c>
      <c r="T1520">
        <v>0</v>
      </c>
      <c r="U1520">
        <v>0</v>
      </c>
    </row>
    <row r="1521" spans="1:21" x14ac:dyDescent="0.25">
      <c r="A1521" t="s">
        <v>9075</v>
      </c>
      <c r="B1521" t="s">
        <v>9076</v>
      </c>
      <c r="C1521" t="s">
        <v>20880</v>
      </c>
      <c r="D1521">
        <v>0</v>
      </c>
      <c r="E1521">
        <v>0</v>
      </c>
      <c r="F1521">
        <v>4.41</v>
      </c>
      <c r="G1521">
        <v>0</v>
      </c>
      <c r="H1521">
        <v>1</v>
      </c>
      <c r="I1521">
        <v>0</v>
      </c>
      <c r="J1521">
        <v>1</v>
      </c>
      <c r="K1521">
        <v>1</v>
      </c>
      <c r="L1521">
        <v>0</v>
      </c>
      <c r="M1521">
        <v>0</v>
      </c>
      <c r="N1521">
        <v>1</v>
      </c>
      <c r="O1521">
        <v>0</v>
      </c>
      <c r="P1521">
        <v>1.44</v>
      </c>
      <c r="Q1521">
        <v>7.47</v>
      </c>
      <c r="R1521">
        <v>4.03</v>
      </c>
      <c r="S1521">
        <v>4.5</v>
      </c>
      <c r="T1521">
        <v>0</v>
      </c>
      <c r="U1521">
        <v>0</v>
      </c>
    </row>
    <row r="1522" spans="1:21" x14ac:dyDescent="0.25">
      <c r="A1522" t="s">
        <v>9331</v>
      </c>
      <c r="B1522" t="s">
        <v>9332</v>
      </c>
      <c r="C1522" t="s">
        <v>20891</v>
      </c>
      <c r="D1522">
        <v>1</v>
      </c>
      <c r="E1522">
        <v>2</v>
      </c>
      <c r="F1522">
        <v>4.45</v>
      </c>
      <c r="G1522">
        <v>0</v>
      </c>
      <c r="H1522">
        <v>30</v>
      </c>
      <c r="I1522">
        <v>0</v>
      </c>
      <c r="J1522">
        <v>30</v>
      </c>
      <c r="K1522">
        <v>30</v>
      </c>
      <c r="L1522">
        <v>15</v>
      </c>
      <c r="M1522">
        <v>3</v>
      </c>
      <c r="N1522">
        <v>23</v>
      </c>
      <c r="O1522">
        <v>13</v>
      </c>
      <c r="P1522">
        <v>1.46</v>
      </c>
      <c r="Q1522">
        <v>6.82</v>
      </c>
      <c r="R1522">
        <v>4.04</v>
      </c>
      <c r="S1522">
        <v>4.5</v>
      </c>
      <c r="T1522">
        <v>-0.2</v>
      </c>
      <c r="U1522">
        <v>-0.3</v>
      </c>
    </row>
    <row r="1523" spans="1:21" x14ac:dyDescent="0.25">
      <c r="A1523" t="s">
        <v>8446</v>
      </c>
      <c r="B1523" t="s">
        <v>8447</v>
      </c>
      <c r="C1523" t="s">
        <v>20886</v>
      </c>
      <c r="D1523">
        <v>0</v>
      </c>
      <c r="E1523">
        <v>0</v>
      </c>
      <c r="F1523">
        <v>4.38</v>
      </c>
      <c r="G1523">
        <v>0</v>
      </c>
      <c r="H1523">
        <v>0</v>
      </c>
      <c r="I1523">
        <v>0</v>
      </c>
      <c r="J1523">
        <v>1</v>
      </c>
      <c r="K1523">
        <v>1</v>
      </c>
      <c r="L1523">
        <v>0</v>
      </c>
      <c r="M1523">
        <v>0</v>
      </c>
      <c r="N1523">
        <v>1</v>
      </c>
      <c r="O1523">
        <v>0</v>
      </c>
      <c r="P1523">
        <v>1.4</v>
      </c>
      <c r="Q1523">
        <v>7.23</v>
      </c>
      <c r="R1523">
        <v>3.68</v>
      </c>
      <c r="S1523">
        <v>4.5</v>
      </c>
      <c r="T1523">
        <v>0</v>
      </c>
      <c r="U1523">
        <v>0</v>
      </c>
    </row>
    <row r="1524" spans="1:21" x14ac:dyDescent="0.25">
      <c r="A1524" t="s">
        <v>7006</v>
      </c>
      <c r="B1524" t="s">
        <v>7007</v>
      </c>
      <c r="C1524" t="s">
        <v>20895</v>
      </c>
      <c r="D1524">
        <v>0</v>
      </c>
      <c r="E1524">
        <v>0</v>
      </c>
      <c r="F1524">
        <v>4.33</v>
      </c>
      <c r="G1524">
        <v>0</v>
      </c>
      <c r="H1524">
        <v>0</v>
      </c>
      <c r="I1524">
        <v>0</v>
      </c>
      <c r="J1524">
        <v>1</v>
      </c>
      <c r="K1524">
        <v>1</v>
      </c>
      <c r="L1524">
        <v>0</v>
      </c>
      <c r="M1524">
        <v>0</v>
      </c>
      <c r="N1524">
        <v>1</v>
      </c>
      <c r="O1524">
        <v>0</v>
      </c>
      <c r="P1524">
        <v>1.38</v>
      </c>
      <c r="Q1524">
        <v>6.4</v>
      </c>
      <c r="R1524">
        <v>3.27</v>
      </c>
      <c r="S1524">
        <v>4.5</v>
      </c>
      <c r="T1524">
        <v>0</v>
      </c>
      <c r="U1524">
        <v>0</v>
      </c>
    </row>
    <row r="1525" spans="1:21" x14ac:dyDescent="0.25">
      <c r="A1525" t="s">
        <v>8207</v>
      </c>
      <c r="B1525" t="s">
        <v>8208</v>
      </c>
      <c r="C1525" t="s">
        <v>20891</v>
      </c>
      <c r="D1525">
        <v>0</v>
      </c>
      <c r="E1525">
        <v>0</v>
      </c>
      <c r="F1525">
        <v>4.54</v>
      </c>
      <c r="G1525">
        <v>0</v>
      </c>
      <c r="H1525">
        <v>0</v>
      </c>
      <c r="I1525">
        <v>0</v>
      </c>
      <c r="J1525">
        <v>1</v>
      </c>
      <c r="K1525">
        <v>1</v>
      </c>
      <c r="L1525">
        <v>1</v>
      </c>
      <c r="M1525">
        <v>0</v>
      </c>
      <c r="N1525">
        <v>1</v>
      </c>
      <c r="O1525">
        <v>0</v>
      </c>
      <c r="P1525">
        <v>1.42</v>
      </c>
      <c r="Q1525">
        <v>6.44</v>
      </c>
      <c r="R1525">
        <v>3.39</v>
      </c>
      <c r="S1525">
        <v>4.51</v>
      </c>
      <c r="T1525">
        <v>0</v>
      </c>
      <c r="U1525">
        <v>0</v>
      </c>
    </row>
    <row r="1526" spans="1:21" x14ac:dyDescent="0.25">
      <c r="A1526" t="s">
        <v>7394</v>
      </c>
      <c r="B1526" t="s">
        <v>7395</v>
      </c>
      <c r="C1526" t="s">
        <v>20893</v>
      </c>
      <c r="D1526">
        <v>0</v>
      </c>
      <c r="E1526">
        <v>0</v>
      </c>
      <c r="F1526">
        <v>4.4800000000000004</v>
      </c>
      <c r="G1526">
        <v>0</v>
      </c>
      <c r="H1526">
        <v>0</v>
      </c>
      <c r="I1526">
        <v>0</v>
      </c>
      <c r="J1526">
        <v>1</v>
      </c>
      <c r="K1526">
        <v>1</v>
      </c>
      <c r="L1526">
        <v>0</v>
      </c>
      <c r="M1526">
        <v>0</v>
      </c>
      <c r="N1526">
        <v>1</v>
      </c>
      <c r="O1526">
        <v>0</v>
      </c>
      <c r="P1526">
        <v>1.37</v>
      </c>
      <c r="Q1526">
        <v>5.73</v>
      </c>
      <c r="R1526">
        <v>2.6</v>
      </c>
      <c r="S1526">
        <v>4.51</v>
      </c>
      <c r="T1526">
        <v>0</v>
      </c>
      <c r="U1526">
        <v>0</v>
      </c>
    </row>
    <row r="1527" spans="1:21" x14ac:dyDescent="0.25">
      <c r="A1527" t="s">
        <v>8116</v>
      </c>
      <c r="B1527" t="s">
        <v>8117</v>
      </c>
      <c r="C1527" t="s">
        <v>20870</v>
      </c>
      <c r="D1527">
        <v>0</v>
      </c>
      <c r="E1527">
        <v>0</v>
      </c>
      <c r="F1527">
        <v>4.18</v>
      </c>
      <c r="G1527">
        <v>0</v>
      </c>
      <c r="H1527">
        <v>1</v>
      </c>
      <c r="I1527">
        <v>0</v>
      </c>
      <c r="J1527">
        <v>1</v>
      </c>
      <c r="K1527">
        <v>1</v>
      </c>
      <c r="L1527">
        <v>0</v>
      </c>
      <c r="M1527">
        <v>0</v>
      </c>
      <c r="N1527">
        <v>1</v>
      </c>
      <c r="O1527">
        <v>0</v>
      </c>
      <c r="P1527">
        <v>1.37</v>
      </c>
      <c r="Q1527">
        <v>6.76</v>
      </c>
      <c r="R1527">
        <v>3.33</v>
      </c>
      <c r="S1527">
        <v>4.51</v>
      </c>
      <c r="T1527">
        <v>0</v>
      </c>
      <c r="U1527">
        <v>-0.1</v>
      </c>
    </row>
    <row r="1528" spans="1:21" x14ac:dyDescent="0.25">
      <c r="A1528" t="s">
        <v>7014</v>
      </c>
      <c r="B1528" t="s">
        <v>7015</v>
      </c>
      <c r="C1528" t="s">
        <v>20893</v>
      </c>
      <c r="D1528">
        <v>0</v>
      </c>
      <c r="E1528">
        <v>0</v>
      </c>
      <c r="F1528">
        <v>4.47</v>
      </c>
      <c r="G1528">
        <v>0</v>
      </c>
      <c r="H1528">
        <v>0</v>
      </c>
      <c r="I1528">
        <v>0</v>
      </c>
      <c r="J1528">
        <v>1</v>
      </c>
      <c r="K1528">
        <v>1</v>
      </c>
      <c r="L1528">
        <v>0</v>
      </c>
      <c r="M1528">
        <v>0</v>
      </c>
      <c r="N1528">
        <v>1</v>
      </c>
      <c r="O1528">
        <v>0</v>
      </c>
      <c r="P1528">
        <v>1.4</v>
      </c>
      <c r="Q1528">
        <v>6.13</v>
      </c>
      <c r="R1528">
        <v>3.12</v>
      </c>
      <c r="S1528">
        <v>4.51</v>
      </c>
      <c r="T1528">
        <v>0</v>
      </c>
      <c r="U1528">
        <v>0</v>
      </c>
    </row>
    <row r="1529" spans="1:21" x14ac:dyDescent="0.25">
      <c r="A1529" t="s">
        <v>7562</v>
      </c>
      <c r="B1529" t="s">
        <v>7563</v>
      </c>
      <c r="C1529" t="s">
        <v>20878</v>
      </c>
      <c r="D1529">
        <v>0</v>
      </c>
      <c r="E1529">
        <v>0</v>
      </c>
      <c r="F1529">
        <v>4.57</v>
      </c>
      <c r="G1529">
        <v>0</v>
      </c>
      <c r="H1529">
        <v>0</v>
      </c>
      <c r="I1529">
        <v>0</v>
      </c>
      <c r="J1529">
        <v>1</v>
      </c>
      <c r="K1529">
        <v>1</v>
      </c>
      <c r="L1529">
        <v>1</v>
      </c>
      <c r="M1529">
        <v>0</v>
      </c>
      <c r="N1529">
        <v>1</v>
      </c>
      <c r="O1529">
        <v>0</v>
      </c>
      <c r="P1529">
        <v>1.42</v>
      </c>
      <c r="Q1529">
        <v>6.38</v>
      </c>
      <c r="R1529">
        <v>3.23</v>
      </c>
      <c r="S1529">
        <v>4.51</v>
      </c>
      <c r="T1529">
        <v>0</v>
      </c>
      <c r="U1529">
        <v>0</v>
      </c>
    </row>
    <row r="1530" spans="1:21" x14ac:dyDescent="0.25">
      <c r="A1530" t="s">
        <v>7929</v>
      </c>
      <c r="B1530" t="s">
        <v>7930</v>
      </c>
      <c r="C1530" t="s">
        <v>20888</v>
      </c>
      <c r="D1530">
        <v>0</v>
      </c>
      <c r="E1530">
        <v>0</v>
      </c>
      <c r="F1530">
        <v>4.18</v>
      </c>
      <c r="G1530">
        <v>0</v>
      </c>
      <c r="H1530">
        <v>1</v>
      </c>
      <c r="I1530">
        <v>0</v>
      </c>
      <c r="J1530">
        <v>1</v>
      </c>
      <c r="K1530">
        <v>1</v>
      </c>
      <c r="L1530">
        <v>0</v>
      </c>
      <c r="M1530">
        <v>0</v>
      </c>
      <c r="N1530">
        <v>1</v>
      </c>
      <c r="O1530">
        <v>0</v>
      </c>
      <c r="P1530">
        <v>1.41</v>
      </c>
      <c r="Q1530">
        <v>6.5</v>
      </c>
      <c r="R1530">
        <v>3.82</v>
      </c>
      <c r="S1530">
        <v>4.51</v>
      </c>
      <c r="T1530">
        <v>0</v>
      </c>
      <c r="U1530">
        <v>0</v>
      </c>
    </row>
    <row r="1531" spans="1:21" x14ac:dyDescent="0.25">
      <c r="A1531" t="s">
        <v>9424</v>
      </c>
      <c r="B1531" t="s">
        <v>9425</v>
      </c>
      <c r="C1531" t="s">
        <v>20872</v>
      </c>
      <c r="D1531">
        <v>0</v>
      </c>
      <c r="E1531">
        <v>0</v>
      </c>
      <c r="F1531">
        <v>4.3</v>
      </c>
      <c r="G1531">
        <v>0</v>
      </c>
      <c r="H1531">
        <v>1</v>
      </c>
      <c r="I1531">
        <v>0</v>
      </c>
      <c r="J1531">
        <v>1</v>
      </c>
      <c r="K1531">
        <v>1</v>
      </c>
      <c r="L1531">
        <v>0</v>
      </c>
      <c r="M1531">
        <v>0</v>
      </c>
      <c r="N1531">
        <v>1</v>
      </c>
      <c r="O1531">
        <v>0</v>
      </c>
      <c r="P1531">
        <v>1.44</v>
      </c>
      <c r="Q1531">
        <v>6.92</v>
      </c>
      <c r="R1531">
        <v>4.12</v>
      </c>
      <c r="S1531">
        <v>4.51</v>
      </c>
      <c r="T1531">
        <v>0</v>
      </c>
      <c r="U1531">
        <v>-0.1</v>
      </c>
    </row>
    <row r="1532" spans="1:21" x14ac:dyDescent="0.25">
      <c r="A1532">
        <v>6741</v>
      </c>
      <c r="B1532" t="s">
        <v>8618</v>
      </c>
      <c r="C1532" t="s">
        <v>20882</v>
      </c>
      <c r="D1532">
        <v>0</v>
      </c>
      <c r="E1532">
        <v>0</v>
      </c>
      <c r="F1532">
        <v>4.28</v>
      </c>
      <c r="G1532">
        <v>0</v>
      </c>
      <c r="H1532">
        <v>1</v>
      </c>
      <c r="I1532">
        <v>0</v>
      </c>
      <c r="J1532">
        <v>1</v>
      </c>
      <c r="K1532">
        <v>1</v>
      </c>
      <c r="L1532">
        <v>0</v>
      </c>
      <c r="M1532">
        <v>0</v>
      </c>
      <c r="N1532">
        <v>1</v>
      </c>
      <c r="O1532">
        <v>1</v>
      </c>
      <c r="P1532">
        <v>1.45</v>
      </c>
      <c r="Q1532">
        <v>8.08</v>
      </c>
      <c r="R1532">
        <v>4.7300000000000004</v>
      </c>
      <c r="S1532">
        <v>4.51</v>
      </c>
      <c r="T1532">
        <v>0</v>
      </c>
      <c r="U1532">
        <v>0</v>
      </c>
    </row>
    <row r="1533" spans="1:21" x14ac:dyDescent="0.25">
      <c r="A1533" t="s">
        <v>8454</v>
      </c>
      <c r="B1533" t="s">
        <v>8455</v>
      </c>
      <c r="C1533" t="s">
        <v>20886</v>
      </c>
      <c r="D1533">
        <v>1</v>
      </c>
      <c r="E1533">
        <v>1</v>
      </c>
      <c r="F1533">
        <v>4.34</v>
      </c>
      <c r="G1533">
        <v>0</v>
      </c>
      <c r="H1533">
        <v>15</v>
      </c>
      <c r="I1533">
        <v>0</v>
      </c>
      <c r="J1533">
        <v>15</v>
      </c>
      <c r="K1533">
        <v>15</v>
      </c>
      <c r="L1533">
        <v>7</v>
      </c>
      <c r="M1533">
        <v>2</v>
      </c>
      <c r="N1533">
        <v>12</v>
      </c>
      <c r="O1533">
        <v>7</v>
      </c>
      <c r="P1533">
        <v>1.41</v>
      </c>
      <c r="Q1533">
        <v>7.43</v>
      </c>
      <c r="R1533">
        <v>3.94</v>
      </c>
      <c r="S1533">
        <v>4.51</v>
      </c>
      <c r="T1533">
        <v>0</v>
      </c>
      <c r="U1533">
        <v>0</v>
      </c>
    </row>
    <row r="1534" spans="1:21" x14ac:dyDescent="0.25">
      <c r="A1534" t="s">
        <v>10163</v>
      </c>
      <c r="B1534" t="s">
        <v>10164</v>
      </c>
      <c r="C1534" t="s">
        <v>20869</v>
      </c>
      <c r="D1534">
        <v>0</v>
      </c>
      <c r="E1534">
        <v>0</v>
      </c>
      <c r="F1534">
        <v>4.42</v>
      </c>
      <c r="G1534">
        <v>0</v>
      </c>
      <c r="H1534">
        <v>1</v>
      </c>
      <c r="I1534">
        <v>0</v>
      </c>
      <c r="J1534">
        <v>1</v>
      </c>
      <c r="K1534">
        <v>1</v>
      </c>
      <c r="L1534">
        <v>0</v>
      </c>
      <c r="M1534">
        <v>0</v>
      </c>
      <c r="N1534">
        <v>1</v>
      </c>
      <c r="O1534">
        <v>1</v>
      </c>
      <c r="P1534">
        <v>1.49</v>
      </c>
      <c r="Q1534">
        <v>8.07</v>
      </c>
      <c r="R1534">
        <v>5.08</v>
      </c>
      <c r="S1534">
        <v>4.51</v>
      </c>
      <c r="T1534">
        <v>0</v>
      </c>
      <c r="U1534">
        <v>-0.1</v>
      </c>
    </row>
    <row r="1535" spans="1:21" x14ac:dyDescent="0.25">
      <c r="A1535" t="s">
        <v>2818</v>
      </c>
      <c r="B1535" t="s">
        <v>2819</v>
      </c>
      <c r="C1535" t="s">
        <v>20890</v>
      </c>
      <c r="D1535">
        <v>0</v>
      </c>
      <c r="E1535">
        <v>0</v>
      </c>
      <c r="F1535">
        <v>4.43</v>
      </c>
      <c r="G1535">
        <v>0</v>
      </c>
      <c r="H1535">
        <v>1</v>
      </c>
      <c r="I1535">
        <v>0</v>
      </c>
      <c r="J1535">
        <v>1</v>
      </c>
      <c r="K1535">
        <v>1</v>
      </c>
      <c r="L1535">
        <v>0</v>
      </c>
      <c r="M1535">
        <v>0</v>
      </c>
      <c r="N1535">
        <v>1</v>
      </c>
      <c r="O1535">
        <v>0</v>
      </c>
      <c r="P1535">
        <v>1.41</v>
      </c>
      <c r="Q1535">
        <v>6.48</v>
      </c>
      <c r="R1535">
        <v>3.37</v>
      </c>
      <c r="S1535">
        <v>4.51</v>
      </c>
      <c r="T1535">
        <v>0</v>
      </c>
      <c r="U1535">
        <v>-0.1</v>
      </c>
    </row>
    <row r="1536" spans="1:21" x14ac:dyDescent="0.25">
      <c r="A1536" t="s">
        <v>7372</v>
      </c>
      <c r="B1536" t="s">
        <v>7373</v>
      </c>
      <c r="C1536" t="s">
        <v>20883</v>
      </c>
      <c r="D1536">
        <v>0</v>
      </c>
      <c r="E1536">
        <v>0</v>
      </c>
      <c r="F1536">
        <v>4.2699999999999996</v>
      </c>
      <c r="G1536">
        <v>0</v>
      </c>
      <c r="H1536">
        <v>1</v>
      </c>
      <c r="I1536">
        <v>0</v>
      </c>
      <c r="J1536">
        <v>1</v>
      </c>
      <c r="K1536">
        <v>1</v>
      </c>
      <c r="L1536">
        <v>0</v>
      </c>
      <c r="M1536">
        <v>0</v>
      </c>
      <c r="N1536">
        <v>1</v>
      </c>
      <c r="O1536">
        <v>0</v>
      </c>
      <c r="P1536">
        <v>1.37</v>
      </c>
      <c r="Q1536">
        <v>7.05</v>
      </c>
      <c r="R1536">
        <v>3.35</v>
      </c>
      <c r="S1536">
        <v>4.51</v>
      </c>
      <c r="T1536">
        <v>0</v>
      </c>
      <c r="U1536">
        <v>0</v>
      </c>
    </row>
    <row r="1537" spans="1:21" x14ac:dyDescent="0.25">
      <c r="A1537" t="s">
        <v>9087</v>
      </c>
      <c r="B1537" t="s">
        <v>9088</v>
      </c>
      <c r="C1537" t="s">
        <v>20885</v>
      </c>
      <c r="D1537">
        <v>0</v>
      </c>
      <c r="E1537">
        <v>0</v>
      </c>
      <c r="F1537">
        <v>4.42</v>
      </c>
      <c r="G1537">
        <v>0</v>
      </c>
      <c r="H1537">
        <v>1</v>
      </c>
      <c r="I1537">
        <v>0</v>
      </c>
      <c r="J1537">
        <v>1</v>
      </c>
      <c r="K1537">
        <v>1</v>
      </c>
      <c r="L1537">
        <v>0</v>
      </c>
      <c r="M1537">
        <v>0</v>
      </c>
      <c r="N1537">
        <v>1</v>
      </c>
      <c r="O1537">
        <v>0</v>
      </c>
      <c r="P1537">
        <v>1.43</v>
      </c>
      <c r="Q1537">
        <v>6.21</v>
      </c>
      <c r="R1537">
        <v>3.52</v>
      </c>
      <c r="S1537">
        <v>4.51</v>
      </c>
      <c r="T1537">
        <v>0</v>
      </c>
      <c r="U1537">
        <v>-0.1</v>
      </c>
    </row>
    <row r="1538" spans="1:21" x14ac:dyDescent="0.25">
      <c r="A1538" t="s">
        <v>6624</v>
      </c>
      <c r="B1538" t="s">
        <v>6625</v>
      </c>
      <c r="C1538" t="s">
        <v>20865</v>
      </c>
      <c r="D1538">
        <v>0</v>
      </c>
      <c r="E1538">
        <v>0</v>
      </c>
      <c r="F1538">
        <v>4.32</v>
      </c>
      <c r="G1538">
        <v>0</v>
      </c>
      <c r="H1538">
        <v>0</v>
      </c>
      <c r="I1538">
        <v>0</v>
      </c>
      <c r="J1538">
        <v>1</v>
      </c>
      <c r="K1538">
        <v>1</v>
      </c>
      <c r="L1538">
        <v>0</v>
      </c>
      <c r="M1538">
        <v>0</v>
      </c>
      <c r="N1538">
        <v>1</v>
      </c>
      <c r="O1538">
        <v>0</v>
      </c>
      <c r="P1538">
        <v>1.35</v>
      </c>
      <c r="Q1538">
        <v>5.61</v>
      </c>
      <c r="R1538">
        <v>2.64</v>
      </c>
      <c r="S1538">
        <v>4.51</v>
      </c>
      <c r="T1538">
        <v>0</v>
      </c>
      <c r="U1538">
        <v>0</v>
      </c>
    </row>
    <row r="1539" spans="1:21" x14ac:dyDescent="0.25">
      <c r="A1539">
        <v>978</v>
      </c>
      <c r="B1539" t="s">
        <v>9763</v>
      </c>
      <c r="C1539" t="s">
        <v>1</v>
      </c>
      <c r="D1539">
        <v>5</v>
      </c>
      <c r="E1539">
        <v>6</v>
      </c>
      <c r="F1539">
        <v>4.37</v>
      </c>
      <c r="G1539">
        <v>15</v>
      </c>
      <c r="H1539">
        <v>15</v>
      </c>
      <c r="I1539">
        <v>0</v>
      </c>
      <c r="J1539">
        <v>85</v>
      </c>
      <c r="K1539">
        <v>95</v>
      </c>
      <c r="L1539">
        <v>41</v>
      </c>
      <c r="M1539">
        <v>12</v>
      </c>
      <c r="N1539">
        <v>50</v>
      </c>
      <c r="O1539">
        <v>19</v>
      </c>
      <c r="P1539">
        <v>1.34</v>
      </c>
      <c r="Q1539">
        <v>5.28</v>
      </c>
      <c r="R1539">
        <v>2.0099999999999998</v>
      </c>
      <c r="S1539">
        <v>4.51</v>
      </c>
      <c r="T1539">
        <v>0.5</v>
      </c>
      <c r="U1539">
        <v>0.5</v>
      </c>
    </row>
    <row r="1540" spans="1:21" x14ac:dyDescent="0.25">
      <c r="A1540">
        <v>7312</v>
      </c>
      <c r="B1540" t="s">
        <v>9273</v>
      </c>
      <c r="C1540" t="s">
        <v>20869</v>
      </c>
      <c r="D1540">
        <v>4</v>
      </c>
      <c r="E1540">
        <v>4</v>
      </c>
      <c r="F1540">
        <v>4.07</v>
      </c>
      <c r="G1540">
        <v>3</v>
      </c>
      <c r="H1540">
        <v>58</v>
      </c>
      <c r="I1540">
        <v>2</v>
      </c>
      <c r="J1540">
        <v>74</v>
      </c>
      <c r="K1540">
        <v>78</v>
      </c>
      <c r="L1540">
        <v>33</v>
      </c>
      <c r="M1540">
        <v>11</v>
      </c>
      <c r="N1540">
        <v>49</v>
      </c>
      <c r="O1540">
        <v>17</v>
      </c>
      <c r="P1540">
        <v>1.29</v>
      </c>
      <c r="Q1540">
        <v>5.92</v>
      </c>
      <c r="R1540">
        <v>2.06</v>
      </c>
      <c r="S1540">
        <v>4.51</v>
      </c>
      <c r="T1540">
        <v>-0.2</v>
      </c>
      <c r="U1540">
        <v>0.2</v>
      </c>
    </row>
    <row r="1541" spans="1:21" x14ac:dyDescent="0.25">
      <c r="A1541">
        <v>232</v>
      </c>
      <c r="B1541" t="s">
        <v>9238</v>
      </c>
      <c r="C1541" t="s">
        <v>20879</v>
      </c>
      <c r="D1541">
        <v>0</v>
      </c>
      <c r="E1541">
        <v>0</v>
      </c>
      <c r="F1541">
        <v>4.5599999999999996</v>
      </c>
      <c r="G1541">
        <v>0</v>
      </c>
      <c r="H1541">
        <v>0</v>
      </c>
      <c r="I1541">
        <v>0</v>
      </c>
      <c r="J1541">
        <v>1</v>
      </c>
      <c r="K1541">
        <v>1</v>
      </c>
      <c r="L1541">
        <v>1</v>
      </c>
      <c r="M1541">
        <v>0</v>
      </c>
      <c r="N1541">
        <v>1</v>
      </c>
      <c r="O1541">
        <v>0</v>
      </c>
      <c r="P1541">
        <v>1.4</v>
      </c>
      <c r="Q1541">
        <v>6.08</v>
      </c>
      <c r="R1541">
        <v>2.5099999999999998</v>
      </c>
      <c r="S1541">
        <v>4.51</v>
      </c>
      <c r="T1541">
        <v>0</v>
      </c>
      <c r="U1541">
        <v>0</v>
      </c>
    </row>
    <row r="1542" spans="1:21" x14ac:dyDescent="0.25">
      <c r="A1542" t="s">
        <v>7683</v>
      </c>
      <c r="B1542" t="s">
        <v>7684</v>
      </c>
      <c r="C1542" t="s">
        <v>20887</v>
      </c>
      <c r="D1542">
        <v>0</v>
      </c>
      <c r="E1542">
        <v>0</v>
      </c>
      <c r="F1542">
        <v>4.3</v>
      </c>
      <c r="G1542">
        <v>0</v>
      </c>
      <c r="H1542">
        <v>1</v>
      </c>
      <c r="I1542">
        <v>0</v>
      </c>
      <c r="J1542">
        <v>1</v>
      </c>
      <c r="K1542">
        <v>1</v>
      </c>
      <c r="L1542">
        <v>0</v>
      </c>
      <c r="M1542">
        <v>0</v>
      </c>
      <c r="N1542">
        <v>1</v>
      </c>
      <c r="O1542">
        <v>0</v>
      </c>
      <c r="P1542">
        <v>1.38</v>
      </c>
      <c r="Q1542">
        <v>6.39</v>
      </c>
      <c r="R1542">
        <v>3.18</v>
      </c>
      <c r="S1542">
        <v>4.5199999999999996</v>
      </c>
      <c r="T1542">
        <v>0</v>
      </c>
      <c r="U1542">
        <v>0</v>
      </c>
    </row>
    <row r="1543" spans="1:21" x14ac:dyDescent="0.25">
      <c r="A1543">
        <v>6248</v>
      </c>
      <c r="B1543" t="s">
        <v>7784</v>
      </c>
      <c r="C1543" t="s">
        <v>20879</v>
      </c>
      <c r="D1543">
        <v>0</v>
      </c>
      <c r="E1543">
        <v>0</v>
      </c>
      <c r="F1543">
        <v>4.54</v>
      </c>
      <c r="G1543">
        <v>0</v>
      </c>
      <c r="H1543">
        <v>1</v>
      </c>
      <c r="I1543">
        <v>0</v>
      </c>
      <c r="J1543">
        <v>1</v>
      </c>
      <c r="K1543">
        <v>1</v>
      </c>
      <c r="L1543">
        <v>1</v>
      </c>
      <c r="M1543">
        <v>0</v>
      </c>
      <c r="N1543">
        <v>1</v>
      </c>
      <c r="O1543">
        <v>0</v>
      </c>
      <c r="P1543">
        <v>1.43</v>
      </c>
      <c r="Q1543">
        <v>6.23</v>
      </c>
      <c r="R1543">
        <v>2.91</v>
      </c>
      <c r="S1543">
        <v>4.5199999999999996</v>
      </c>
      <c r="T1543">
        <v>0</v>
      </c>
      <c r="U1543">
        <v>0</v>
      </c>
    </row>
    <row r="1544" spans="1:21" x14ac:dyDescent="0.25">
      <c r="A1544" t="s">
        <v>9375</v>
      </c>
      <c r="B1544" t="s">
        <v>9376</v>
      </c>
      <c r="C1544" t="s">
        <v>20872</v>
      </c>
      <c r="D1544">
        <v>0</v>
      </c>
      <c r="E1544">
        <v>0</v>
      </c>
      <c r="F1544">
        <v>4.4400000000000004</v>
      </c>
      <c r="G1544">
        <v>0</v>
      </c>
      <c r="H1544">
        <v>0</v>
      </c>
      <c r="I1544">
        <v>0</v>
      </c>
      <c r="J1544">
        <v>1</v>
      </c>
      <c r="K1544">
        <v>1</v>
      </c>
      <c r="L1544">
        <v>0</v>
      </c>
      <c r="M1544">
        <v>0</v>
      </c>
      <c r="N1544">
        <v>1</v>
      </c>
      <c r="O1544">
        <v>0</v>
      </c>
      <c r="P1544">
        <v>1.44</v>
      </c>
      <c r="Q1544">
        <v>7.25</v>
      </c>
      <c r="R1544">
        <v>4.1900000000000004</v>
      </c>
      <c r="S1544">
        <v>4.5199999999999996</v>
      </c>
      <c r="T1544">
        <v>0</v>
      </c>
      <c r="U1544">
        <v>0</v>
      </c>
    </row>
    <row r="1545" spans="1:21" x14ac:dyDescent="0.25">
      <c r="A1545" t="s">
        <v>6779</v>
      </c>
      <c r="B1545" t="s">
        <v>6780</v>
      </c>
      <c r="C1545" t="s">
        <v>20870</v>
      </c>
      <c r="D1545">
        <v>0</v>
      </c>
      <c r="E1545">
        <v>1</v>
      </c>
      <c r="F1545">
        <v>4.21</v>
      </c>
      <c r="G1545">
        <v>0</v>
      </c>
      <c r="H1545">
        <v>10</v>
      </c>
      <c r="I1545">
        <v>0</v>
      </c>
      <c r="J1545">
        <v>10</v>
      </c>
      <c r="K1545">
        <v>9</v>
      </c>
      <c r="L1545">
        <v>5</v>
      </c>
      <c r="M1545">
        <v>1</v>
      </c>
      <c r="N1545">
        <v>9</v>
      </c>
      <c r="O1545">
        <v>5</v>
      </c>
      <c r="P1545">
        <v>1.44</v>
      </c>
      <c r="Q1545">
        <v>7.86</v>
      </c>
      <c r="R1545">
        <v>4.6500000000000004</v>
      </c>
      <c r="S1545">
        <v>4.5199999999999996</v>
      </c>
      <c r="T1545">
        <v>0</v>
      </c>
      <c r="U1545">
        <v>0</v>
      </c>
    </row>
    <row r="1546" spans="1:21" x14ac:dyDescent="0.25">
      <c r="A1546" t="s">
        <v>8906</v>
      </c>
      <c r="B1546" t="s">
        <v>8907</v>
      </c>
      <c r="C1546" t="s">
        <v>20892</v>
      </c>
      <c r="D1546">
        <v>0</v>
      </c>
      <c r="E1546">
        <v>0</v>
      </c>
      <c r="F1546">
        <v>4.3499999999999996</v>
      </c>
      <c r="G1546">
        <v>0</v>
      </c>
      <c r="H1546">
        <v>1</v>
      </c>
      <c r="I1546">
        <v>0</v>
      </c>
      <c r="J1546">
        <v>1</v>
      </c>
      <c r="K1546">
        <v>1</v>
      </c>
      <c r="L1546">
        <v>0</v>
      </c>
      <c r="M1546">
        <v>0</v>
      </c>
      <c r="N1546">
        <v>1</v>
      </c>
      <c r="O1546">
        <v>0</v>
      </c>
      <c r="P1546">
        <v>1.4</v>
      </c>
      <c r="Q1546">
        <v>6.71</v>
      </c>
      <c r="R1546">
        <v>3.44</v>
      </c>
      <c r="S1546">
        <v>4.5199999999999996</v>
      </c>
      <c r="T1546">
        <v>0</v>
      </c>
      <c r="U1546">
        <v>-0.1</v>
      </c>
    </row>
    <row r="1547" spans="1:21" x14ac:dyDescent="0.25">
      <c r="A1547">
        <v>6389</v>
      </c>
      <c r="B1547" t="s">
        <v>2490</v>
      </c>
      <c r="C1547" t="s">
        <v>20873</v>
      </c>
      <c r="D1547">
        <v>0</v>
      </c>
      <c r="E1547">
        <v>0</v>
      </c>
      <c r="F1547">
        <v>4.28</v>
      </c>
      <c r="G1547">
        <v>0</v>
      </c>
      <c r="H1547">
        <v>1</v>
      </c>
      <c r="I1547">
        <v>0</v>
      </c>
      <c r="J1547">
        <v>1</v>
      </c>
      <c r="K1547">
        <v>1</v>
      </c>
      <c r="L1547">
        <v>0</v>
      </c>
      <c r="M1547">
        <v>0</v>
      </c>
      <c r="N1547">
        <v>1</v>
      </c>
      <c r="O1547">
        <v>0</v>
      </c>
      <c r="P1547">
        <v>1.41</v>
      </c>
      <c r="Q1547">
        <v>7.28</v>
      </c>
      <c r="R1547">
        <v>3.85</v>
      </c>
      <c r="S1547">
        <v>4.5199999999999996</v>
      </c>
      <c r="T1547">
        <v>0</v>
      </c>
      <c r="U1547">
        <v>0</v>
      </c>
    </row>
    <row r="1548" spans="1:21" x14ac:dyDescent="0.25">
      <c r="A1548" t="s">
        <v>8234</v>
      </c>
      <c r="B1548" t="s">
        <v>8235</v>
      </c>
      <c r="C1548" t="s">
        <v>20868</v>
      </c>
      <c r="D1548">
        <v>0</v>
      </c>
      <c r="E1548">
        <v>0</v>
      </c>
      <c r="F1548">
        <v>4.38</v>
      </c>
      <c r="G1548">
        <v>0</v>
      </c>
      <c r="H1548">
        <v>1</v>
      </c>
      <c r="I1548">
        <v>0</v>
      </c>
      <c r="J1548">
        <v>1</v>
      </c>
      <c r="K1548">
        <v>1</v>
      </c>
      <c r="L1548">
        <v>0</v>
      </c>
      <c r="M1548">
        <v>0</v>
      </c>
      <c r="N1548">
        <v>1</v>
      </c>
      <c r="O1548">
        <v>0</v>
      </c>
      <c r="P1548">
        <v>1.39</v>
      </c>
      <c r="Q1548">
        <v>6.46</v>
      </c>
      <c r="R1548">
        <v>3.26</v>
      </c>
      <c r="S1548">
        <v>4.5199999999999996</v>
      </c>
      <c r="T1548">
        <v>0</v>
      </c>
      <c r="U1548">
        <v>0</v>
      </c>
    </row>
    <row r="1549" spans="1:21" x14ac:dyDescent="0.25">
      <c r="A1549">
        <v>3993</v>
      </c>
      <c r="B1549" t="s">
        <v>9183</v>
      </c>
      <c r="C1549" t="s">
        <v>20869</v>
      </c>
      <c r="D1549">
        <v>0</v>
      </c>
      <c r="E1549">
        <v>0</v>
      </c>
      <c r="F1549">
        <v>4.3499999999999996</v>
      </c>
      <c r="G1549">
        <v>0</v>
      </c>
      <c r="H1549">
        <v>0</v>
      </c>
      <c r="I1549">
        <v>0</v>
      </c>
      <c r="J1549">
        <v>1</v>
      </c>
      <c r="K1549">
        <v>1</v>
      </c>
      <c r="L1549">
        <v>0</v>
      </c>
      <c r="M1549">
        <v>0</v>
      </c>
      <c r="N1549">
        <v>1</v>
      </c>
      <c r="O1549">
        <v>0</v>
      </c>
      <c r="P1549">
        <v>1.38</v>
      </c>
      <c r="Q1549">
        <v>6.79</v>
      </c>
      <c r="R1549">
        <v>3.35</v>
      </c>
      <c r="S1549">
        <v>4.5199999999999996</v>
      </c>
      <c r="T1549">
        <v>0</v>
      </c>
      <c r="U1549">
        <v>0</v>
      </c>
    </row>
    <row r="1550" spans="1:21" x14ac:dyDescent="0.25">
      <c r="A1550" t="s">
        <v>9050</v>
      </c>
      <c r="B1550" t="s">
        <v>9051</v>
      </c>
      <c r="C1550" t="s">
        <v>20874</v>
      </c>
      <c r="D1550">
        <v>0</v>
      </c>
      <c r="E1550">
        <v>0</v>
      </c>
      <c r="F1550">
        <v>4.53</v>
      </c>
      <c r="G1550">
        <v>0</v>
      </c>
      <c r="H1550">
        <v>0</v>
      </c>
      <c r="I1550">
        <v>0</v>
      </c>
      <c r="J1550">
        <v>1</v>
      </c>
      <c r="K1550">
        <v>1</v>
      </c>
      <c r="L1550">
        <v>1</v>
      </c>
      <c r="M1550">
        <v>0</v>
      </c>
      <c r="N1550">
        <v>1</v>
      </c>
      <c r="O1550">
        <v>0</v>
      </c>
      <c r="P1550">
        <v>1.41</v>
      </c>
      <c r="Q1550">
        <v>6.4</v>
      </c>
      <c r="R1550">
        <v>3.29</v>
      </c>
      <c r="S1550">
        <v>4.5199999999999996</v>
      </c>
      <c r="T1550">
        <v>0</v>
      </c>
      <c r="U1550">
        <v>0</v>
      </c>
    </row>
    <row r="1551" spans="1:21" x14ac:dyDescent="0.25">
      <c r="A1551" t="s">
        <v>7675</v>
      </c>
      <c r="B1551" t="s">
        <v>7676</v>
      </c>
      <c r="C1551" t="s">
        <v>20885</v>
      </c>
      <c r="D1551">
        <v>0</v>
      </c>
      <c r="E1551">
        <v>0</v>
      </c>
      <c r="F1551">
        <v>4.5199999999999996</v>
      </c>
      <c r="G1551">
        <v>0</v>
      </c>
      <c r="H1551">
        <v>0</v>
      </c>
      <c r="I1551">
        <v>0</v>
      </c>
      <c r="J1551">
        <v>1</v>
      </c>
      <c r="K1551">
        <v>1</v>
      </c>
      <c r="L1551">
        <v>1</v>
      </c>
      <c r="M1551">
        <v>0</v>
      </c>
      <c r="N1551">
        <v>1</v>
      </c>
      <c r="O1551">
        <v>0</v>
      </c>
      <c r="P1551">
        <v>1.46</v>
      </c>
      <c r="Q1551">
        <v>6.88</v>
      </c>
      <c r="R1551">
        <v>4.04</v>
      </c>
      <c r="S1551">
        <v>4.5199999999999996</v>
      </c>
      <c r="T1551">
        <v>0</v>
      </c>
      <c r="U1551">
        <v>0</v>
      </c>
    </row>
    <row r="1552" spans="1:21" x14ac:dyDescent="0.25">
      <c r="A1552" t="s">
        <v>7560</v>
      </c>
      <c r="B1552" t="s">
        <v>7561</v>
      </c>
      <c r="C1552" t="s">
        <v>20886</v>
      </c>
      <c r="D1552">
        <v>0</v>
      </c>
      <c r="E1552">
        <v>0</v>
      </c>
      <c r="F1552">
        <v>4.41</v>
      </c>
      <c r="G1552">
        <v>0</v>
      </c>
      <c r="H1552">
        <v>0</v>
      </c>
      <c r="I1552">
        <v>0</v>
      </c>
      <c r="J1552">
        <v>1</v>
      </c>
      <c r="K1552">
        <v>1</v>
      </c>
      <c r="L1552">
        <v>0</v>
      </c>
      <c r="M1552">
        <v>0</v>
      </c>
      <c r="N1552">
        <v>1</v>
      </c>
      <c r="O1552">
        <v>0</v>
      </c>
      <c r="P1552">
        <v>1.35</v>
      </c>
      <c r="Q1552">
        <v>6.53</v>
      </c>
      <c r="R1552">
        <v>2.76</v>
      </c>
      <c r="S1552">
        <v>4.5199999999999996</v>
      </c>
      <c r="T1552">
        <v>0</v>
      </c>
      <c r="U1552">
        <v>0</v>
      </c>
    </row>
    <row r="1553" spans="1:21" x14ac:dyDescent="0.25">
      <c r="A1553" t="s">
        <v>8018</v>
      </c>
      <c r="B1553" t="s">
        <v>8019</v>
      </c>
      <c r="C1553" t="s">
        <v>20866</v>
      </c>
      <c r="D1553">
        <v>0</v>
      </c>
      <c r="E1553">
        <v>0</v>
      </c>
      <c r="F1553">
        <v>4.5599999999999996</v>
      </c>
      <c r="G1553">
        <v>0</v>
      </c>
      <c r="H1553">
        <v>0</v>
      </c>
      <c r="I1553">
        <v>0</v>
      </c>
      <c r="J1553">
        <v>1</v>
      </c>
      <c r="K1553">
        <v>1</v>
      </c>
      <c r="L1553">
        <v>1</v>
      </c>
      <c r="M1553">
        <v>0</v>
      </c>
      <c r="N1553">
        <v>1</v>
      </c>
      <c r="O1553">
        <v>0</v>
      </c>
      <c r="P1553">
        <v>1.42</v>
      </c>
      <c r="Q1553">
        <v>5.94</v>
      </c>
      <c r="R1553">
        <v>2.99</v>
      </c>
      <c r="S1553">
        <v>4.5199999999999996</v>
      </c>
      <c r="T1553">
        <v>0</v>
      </c>
      <c r="U1553">
        <v>0</v>
      </c>
    </row>
    <row r="1554" spans="1:21" x14ac:dyDescent="0.25">
      <c r="A1554" t="s">
        <v>6597</v>
      </c>
      <c r="B1554" t="s">
        <v>6598</v>
      </c>
      <c r="C1554" t="s">
        <v>20872</v>
      </c>
      <c r="D1554">
        <v>0</v>
      </c>
      <c r="E1554">
        <v>0</v>
      </c>
      <c r="F1554">
        <v>4.3899999999999997</v>
      </c>
      <c r="G1554">
        <v>0</v>
      </c>
      <c r="H1554">
        <v>0</v>
      </c>
      <c r="I1554">
        <v>0</v>
      </c>
      <c r="J1554">
        <v>1</v>
      </c>
      <c r="K1554">
        <v>1</v>
      </c>
      <c r="L1554">
        <v>0</v>
      </c>
      <c r="M1554">
        <v>0</v>
      </c>
      <c r="N1554">
        <v>1</v>
      </c>
      <c r="O1554">
        <v>0</v>
      </c>
      <c r="P1554">
        <v>1.41</v>
      </c>
      <c r="Q1554">
        <v>6.52</v>
      </c>
      <c r="R1554">
        <v>3.51</v>
      </c>
      <c r="S1554">
        <v>4.5199999999999996</v>
      </c>
      <c r="T1554">
        <v>0</v>
      </c>
      <c r="U1554">
        <v>0</v>
      </c>
    </row>
    <row r="1555" spans="1:21" x14ac:dyDescent="0.25">
      <c r="A1555" t="s">
        <v>9769</v>
      </c>
      <c r="B1555" t="s">
        <v>16830</v>
      </c>
      <c r="C1555" t="s">
        <v>20865</v>
      </c>
      <c r="D1555">
        <v>0</v>
      </c>
      <c r="E1555">
        <v>0</v>
      </c>
      <c r="F1555">
        <v>4.34</v>
      </c>
      <c r="G1555">
        <v>0</v>
      </c>
      <c r="H1555">
        <v>1</v>
      </c>
      <c r="I1555">
        <v>0</v>
      </c>
      <c r="J1555">
        <v>1</v>
      </c>
      <c r="K1555">
        <v>1</v>
      </c>
      <c r="L1555">
        <v>0</v>
      </c>
      <c r="M1555">
        <v>0</v>
      </c>
      <c r="N1555">
        <v>1</v>
      </c>
      <c r="O1555">
        <v>1</v>
      </c>
      <c r="P1555">
        <v>1.48</v>
      </c>
      <c r="Q1555">
        <v>7.69</v>
      </c>
      <c r="R1555">
        <v>4.96</v>
      </c>
      <c r="S1555">
        <v>4.5199999999999996</v>
      </c>
      <c r="T1555">
        <v>0</v>
      </c>
      <c r="U1555">
        <v>-0.1</v>
      </c>
    </row>
    <row r="1556" spans="1:21" x14ac:dyDescent="0.25">
      <c r="A1556" t="s">
        <v>7242</v>
      </c>
      <c r="B1556" t="s">
        <v>22871</v>
      </c>
      <c r="C1556" t="s">
        <v>20880</v>
      </c>
      <c r="D1556">
        <v>0</v>
      </c>
      <c r="E1556">
        <v>0</v>
      </c>
      <c r="F1556">
        <v>4.42</v>
      </c>
      <c r="G1556">
        <v>0</v>
      </c>
      <c r="H1556">
        <v>1</v>
      </c>
      <c r="I1556">
        <v>0</v>
      </c>
      <c r="J1556">
        <v>1</v>
      </c>
      <c r="K1556">
        <v>1</v>
      </c>
      <c r="L1556">
        <v>0</v>
      </c>
      <c r="M1556">
        <v>0</v>
      </c>
      <c r="N1556">
        <v>1</v>
      </c>
      <c r="O1556">
        <v>0</v>
      </c>
      <c r="P1556">
        <v>1.43</v>
      </c>
      <c r="Q1556">
        <v>7.35</v>
      </c>
      <c r="R1556">
        <v>3.92</v>
      </c>
      <c r="S1556">
        <v>4.5199999999999996</v>
      </c>
      <c r="T1556">
        <v>0</v>
      </c>
      <c r="U1556">
        <v>0</v>
      </c>
    </row>
    <row r="1557" spans="1:21" x14ac:dyDescent="0.25">
      <c r="A1557">
        <v>2586</v>
      </c>
      <c r="B1557" t="s">
        <v>10509</v>
      </c>
      <c r="C1557" t="s">
        <v>20880</v>
      </c>
      <c r="D1557">
        <v>0</v>
      </c>
      <c r="E1557">
        <v>0</v>
      </c>
      <c r="F1557">
        <v>4.42</v>
      </c>
      <c r="G1557">
        <v>0</v>
      </c>
      <c r="H1557">
        <v>0</v>
      </c>
      <c r="I1557">
        <v>0</v>
      </c>
      <c r="J1557">
        <v>1</v>
      </c>
      <c r="K1557">
        <v>1</v>
      </c>
      <c r="L1557">
        <v>0</v>
      </c>
      <c r="M1557">
        <v>0</v>
      </c>
      <c r="N1557">
        <v>1</v>
      </c>
      <c r="O1557">
        <v>0</v>
      </c>
      <c r="P1557">
        <v>1.37</v>
      </c>
      <c r="Q1557">
        <v>6.99</v>
      </c>
      <c r="R1557">
        <v>3.07</v>
      </c>
      <c r="S1557">
        <v>4.5199999999999996</v>
      </c>
      <c r="T1557">
        <v>0</v>
      </c>
      <c r="U1557">
        <v>0</v>
      </c>
    </row>
    <row r="1558" spans="1:21" x14ac:dyDescent="0.25">
      <c r="A1558" t="s">
        <v>8440</v>
      </c>
      <c r="B1558" t="s">
        <v>8441</v>
      </c>
      <c r="C1558" t="s">
        <v>20874</v>
      </c>
      <c r="D1558">
        <v>1</v>
      </c>
      <c r="E1558">
        <v>2</v>
      </c>
      <c r="F1558">
        <v>4.59</v>
      </c>
      <c r="G1558">
        <v>5</v>
      </c>
      <c r="H1558">
        <v>5</v>
      </c>
      <c r="I1558">
        <v>0</v>
      </c>
      <c r="J1558">
        <v>28</v>
      </c>
      <c r="K1558">
        <v>27</v>
      </c>
      <c r="L1558">
        <v>14</v>
      </c>
      <c r="M1558">
        <v>3</v>
      </c>
      <c r="N1558">
        <v>23</v>
      </c>
      <c r="O1558">
        <v>14</v>
      </c>
      <c r="P1558">
        <v>1.47</v>
      </c>
      <c r="Q1558">
        <v>7.62</v>
      </c>
      <c r="R1558">
        <v>4.4000000000000004</v>
      </c>
      <c r="S1558">
        <v>4.53</v>
      </c>
      <c r="T1558">
        <v>0.1</v>
      </c>
      <c r="U1558">
        <v>0.1</v>
      </c>
    </row>
    <row r="1559" spans="1:21" x14ac:dyDescent="0.25">
      <c r="A1559" t="s">
        <v>6258</v>
      </c>
      <c r="B1559" t="s">
        <v>6259</v>
      </c>
      <c r="C1559" t="s">
        <v>20879</v>
      </c>
      <c r="D1559">
        <v>0</v>
      </c>
      <c r="E1559">
        <v>0</v>
      </c>
      <c r="F1559">
        <v>4.6100000000000003</v>
      </c>
      <c r="G1559">
        <v>0</v>
      </c>
      <c r="H1559">
        <v>1</v>
      </c>
      <c r="I1559">
        <v>0</v>
      </c>
      <c r="J1559">
        <v>1</v>
      </c>
      <c r="K1559">
        <v>1</v>
      </c>
      <c r="L1559">
        <v>1</v>
      </c>
      <c r="M1559">
        <v>0</v>
      </c>
      <c r="N1559">
        <v>1</v>
      </c>
      <c r="O1559">
        <v>1</v>
      </c>
      <c r="P1559">
        <v>1.51</v>
      </c>
      <c r="Q1559">
        <v>8.16</v>
      </c>
      <c r="R1559">
        <v>4.68</v>
      </c>
      <c r="S1559">
        <v>4.53</v>
      </c>
      <c r="T1559">
        <v>0</v>
      </c>
      <c r="U1559">
        <v>0</v>
      </c>
    </row>
    <row r="1560" spans="1:21" x14ac:dyDescent="0.25">
      <c r="A1560" t="s">
        <v>7355</v>
      </c>
      <c r="B1560" t="s">
        <v>7356</v>
      </c>
      <c r="C1560" t="s">
        <v>20866</v>
      </c>
      <c r="D1560">
        <v>0</v>
      </c>
      <c r="E1560">
        <v>0</v>
      </c>
      <c r="F1560">
        <v>4.54</v>
      </c>
      <c r="G1560">
        <v>0</v>
      </c>
      <c r="H1560">
        <v>1</v>
      </c>
      <c r="I1560">
        <v>0</v>
      </c>
      <c r="J1560">
        <v>1</v>
      </c>
      <c r="K1560">
        <v>1</v>
      </c>
      <c r="L1560">
        <v>1</v>
      </c>
      <c r="M1560">
        <v>0</v>
      </c>
      <c r="N1560">
        <v>1</v>
      </c>
      <c r="O1560">
        <v>1</v>
      </c>
      <c r="P1560">
        <v>1.51</v>
      </c>
      <c r="Q1560">
        <v>7.58</v>
      </c>
      <c r="R1560">
        <v>4.84</v>
      </c>
      <c r="S1560">
        <v>4.53</v>
      </c>
      <c r="T1560">
        <v>0</v>
      </c>
      <c r="U1560">
        <v>-0.1</v>
      </c>
    </row>
    <row r="1561" spans="1:21" x14ac:dyDescent="0.25">
      <c r="A1561" t="s">
        <v>22872</v>
      </c>
      <c r="B1561" t="s">
        <v>22873</v>
      </c>
      <c r="C1561" t="s">
        <v>1</v>
      </c>
      <c r="D1561">
        <v>0</v>
      </c>
      <c r="E1561">
        <v>0</v>
      </c>
      <c r="F1561">
        <v>4.46</v>
      </c>
      <c r="G1561">
        <v>0</v>
      </c>
      <c r="H1561">
        <v>0</v>
      </c>
      <c r="I1561">
        <v>0</v>
      </c>
      <c r="J1561">
        <v>1</v>
      </c>
      <c r="K1561">
        <v>1</v>
      </c>
      <c r="L1561">
        <v>0</v>
      </c>
      <c r="M1561">
        <v>0</v>
      </c>
      <c r="N1561">
        <v>1</v>
      </c>
      <c r="O1561">
        <v>0</v>
      </c>
      <c r="P1561">
        <v>1.4</v>
      </c>
      <c r="Q1561">
        <v>6.55</v>
      </c>
      <c r="R1561">
        <v>3.29</v>
      </c>
      <c r="S1561">
        <v>4.53</v>
      </c>
      <c r="T1561">
        <v>0</v>
      </c>
      <c r="U1561">
        <v>0</v>
      </c>
    </row>
    <row r="1562" spans="1:21" x14ac:dyDescent="0.25">
      <c r="A1562">
        <v>9412</v>
      </c>
      <c r="B1562" t="s">
        <v>8697</v>
      </c>
      <c r="C1562" t="s">
        <v>20884</v>
      </c>
      <c r="D1562">
        <v>0</v>
      </c>
      <c r="E1562">
        <v>0</v>
      </c>
      <c r="F1562">
        <v>4.55</v>
      </c>
      <c r="G1562">
        <v>0</v>
      </c>
      <c r="H1562">
        <v>0</v>
      </c>
      <c r="I1562">
        <v>0</v>
      </c>
      <c r="J1562">
        <v>1</v>
      </c>
      <c r="K1562">
        <v>1</v>
      </c>
      <c r="L1562">
        <v>1</v>
      </c>
      <c r="M1562">
        <v>0</v>
      </c>
      <c r="N1562">
        <v>1</v>
      </c>
      <c r="O1562">
        <v>0</v>
      </c>
      <c r="P1562">
        <v>1.4</v>
      </c>
      <c r="Q1562">
        <v>7.45</v>
      </c>
      <c r="R1562">
        <v>3.47</v>
      </c>
      <c r="S1562">
        <v>4.53</v>
      </c>
      <c r="T1562">
        <v>0</v>
      </c>
      <c r="U1562">
        <v>0</v>
      </c>
    </row>
    <row r="1563" spans="1:21" x14ac:dyDescent="0.25">
      <c r="A1563">
        <v>1841</v>
      </c>
      <c r="B1563" t="s">
        <v>10418</v>
      </c>
      <c r="C1563" t="s">
        <v>1</v>
      </c>
      <c r="D1563">
        <v>6</v>
      </c>
      <c r="E1563">
        <v>7</v>
      </c>
      <c r="F1563">
        <v>4.54</v>
      </c>
      <c r="G1563">
        <v>19</v>
      </c>
      <c r="H1563">
        <v>19</v>
      </c>
      <c r="I1563">
        <v>0</v>
      </c>
      <c r="J1563">
        <v>108</v>
      </c>
      <c r="K1563">
        <v>113</v>
      </c>
      <c r="L1563">
        <v>55</v>
      </c>
      <c r="M1563">
        <v>14</v>
      </c>
      <c r="N1563">
        <v>79</v>
      </c>
      <c r="O1563">
        <v>40</v>
      </c>
      <c r="P1563">
        <v>1.41</v>
      </c>
      <c r="Q1563">
        <v>6.57</v>
      </c>
      <c r="R1563">
        <v>3.32</v>
      </c>
      <c r="S1563">
        <v>4.53</v>
      </c>
      <c r="T1563">
        <v>0.7</v>
      </c>
      <c r="U1563">
        <v>0.5</v>
      </c>
    </row>
    <row r="1564" spans="1:21" x14ac:dyDescent="0.25">
      <c r="A1564" t="s">
        <v>8740</v>
      </c>
      <c r="B1564" t="s">
        <v>8572</v>
      </c>
      <c r="C1564" t="s">
        <v>20892</v>
      </c>
      <c r="D1564">
        <v>1</v>
      </c>
      <c r="E1564">
        <v>1</v>
      </c>
      <c r="F1564">
        <v>4.46</v>
      </c>
      <c r="G1564">
        <v>3</v>
      </c>
      <c r="H1564">
        <v>3</v>
      </c>
      <c r="I1564">
        <v>0</v>
      </c>
      <c r="J1564">
        <v>18</v>
      </c>
      <c r="K1564">
        <v>19</v>
      </c>
      <c r="L1564">
        <v>9</v>
      </c>
      <c r="M1564">
        <v>2</v>
      </c>
      <c r="N1564">
        <v>14</v>
      </c>
      <c r="O1564">
        <v>7</v>
      </c>
      <c r="P1564">
        <v>1.39</v>
      </c>
      <c r="Q1564">
        <v>6.66</v>
      </c>
      <c r="R1564">
        <v>3.19</v>
      </c>
      <c r="S1564">
        <v>4.53</v>
      </c>
      <c r="T1564">
        <v>0.1</v>
      </c>
      <c r="U1564">
        <v>0</v>
      </c>
    </row>
    <row r="1565" spans="1:21" x14ac:dyDescent="0.25">
      <c r="A1565">
        <v>12804</v>
      </c>
      <c r="B1565" t="s">
        <v>17061</v>
      </c>
      <c r="C1565" t="s">
        <v>20874</v>
      </c>
      <c r="D1565">
        <v>9</v>
      </c>
      <c r="E1565">
        <v>13</v>
      </c>
      <c r="F1565">
        <v>4.26</v>
      </c>
      <c r="G1565">
        <v>31</v>
      </c>
      <c r="H1565">
        <v>31</v>
      </c>
      <c r="I1565">
        <v>0</v>
      </c>
      <c r="J1565">
        <v>183</v>
      </c>
      <c r="K1565">
        <v>188</v>
      </c>
      <c r="L1565">
        <v>87</v>
      </c>
      <c r="M1565">
        <v>27</v>
      </c>
      <c r="N1565">
        <v>139</v>
      </c>
      <c r="O1565">
        <v>57</v>
      </c>
      <c r="P1565">
        <v>1.34</v>
      </c>
      <c r="Q1565">
        <v>6.83</v>
      </c>
      <c r="R1565">
        <v>2.78</v>
      </c>
      <c r="S1565">
        <v>4.53</v>
      </c>
      <c r="T1565">
        <v>0.7</v>
      </c>
      <c r="U1565">
        <v>1.1000000000000001</v>
      </c>
    </row>
    <row r="1566" spans="1:21" x14ac:dyDescent="0.25">
      <c r="A1566" t="s">
        <v>22874</v>
      </c>
      <c r="B1566" t="s">
        <v>22875</v>
      </c>
      <c r="C1566" t="s">
        <v>20874</v>
      </c>
      <c r="D1566">
        <v>0</v>
      </c>
      <c r="E1566">
        <v>0</v>
      </c>
      <c r="F1566">
        <v>4.5199999999999996</v>
      </c>
      <c r="G1566">
        <v>0</v>
      </c>
      <c r="H1566">
        <v>1</v>
      </c>
      <c r="I1566">
        <v>0</v>
      </c>
      <c r="J1566">
        <v>1</v>
      </c>
      <c r="K1566">
        <v>1</v>
      </c>
      <c r="L1566">
        <v>1</v>
      </c>
      <c r="M1566">
        <v>0</v>
      </c>
      <c r="N1566">
        <v>1</v>
      </c>
      <c r="O1566">
        <v>1</v>
      </c>
      <c r="P1566">
        <v>1.52</v>
      </c>
      <c r="Q1566">
        <v>7.74</v>
      </c>
      <c r="R1566">
        <v>5</v>
      </c>
      <c r="S1566">
        <v>4.53</v>
      </c>
      <c r="T1566">
        <v>0</v>
      </c>
      <c r="U1566">
        <v>-0.1</v>
      </c>
    </row>
    <row r="1567" spans="1:21" x14ac:dyDescent="0.25">
      <c r="A1567">
        <v>10983</v>
      </c>
      <c r="B1567" t="s">
        <v>9508</v>
      </c>
      <c r="C1567" t="s">
        <v>20873</v>
      </c>
      <c r="D1567">
        <v>1</v>
      </c>
      <c r="E1567">
        <v>1</v>
      </c>
      <c r="F1567">
        <v>4.33</v>
      </c>
      <c r="G1567">
        <v>0</v>
      </c>
      <c r="H1567">
        <v>15</v>
      </c>
      <c r="I1567">
        <v>0</v>
      </c>
      <c r="J1567">
        <v>15</v>
      </c>
      <c r="K1567">
        <v>16</v>
      </c>
      <c r="L1567">
        <v>7</v>
      </c>
      <c r="M1567">
        <v>2</v>
      </c>
      <c r="N1567">
        <v>10</v>
      </c>
      <c r="O1567">
        <v>4</v>
      </c>
      <c r="P1567">
        <v>1.37</v>
      </c>
      <c r="Q1567">
        <v>5.93</v>
      </c>
      <c r="R1567">
        <v>2.7</v>
      </c>
      <c r="S1567">
        <v>4.53</v>
      </c>
      <c r="T1567">
        <v>0</v>
      </c>
      <c r="U1567">
        <v>0</v>
      </c>
    </row>
    <row r="1568" spans="1:21" x14ac:dyDescent="0.25">
      <c r="A1568" t="s">
        <v>8535</v>
      </c>
      <c r="B1568" t="s">
        <v>8536</v>
      </c>
      <c r="C1568" t="s">
        <v>20895</v>
      </c>
      <c r="D1568">
        <v>0</v>
      </c>
      <c r="E1568">
        <v>0</v>
      </c>
      <c r="F1568">
        <v>4.38</v>
      </c>
      <c r="G1568">
        <v>0</v>
      </c>
      <c r="H1568">
        <v>1</v>
      </c>
      <c r="I1568">
        <v>0</v>
      </c>
      <c r="J1568">
        <v>1</v>
      </c>
      <c r="K1568">
        <v>1</v>
      </c>
      <c r="L1568">
        <v>0</v>
      </c>
      <c r="M1568">
        <v>0</v>
      </c>
      <c r="N1568">
        <v>1</v>
      </c>
      <c r="O1568">
        <v>0</v>
      </c>
      <c r="P1568">
        <v>1.46</v>
      </c>
      <c r="Q1568">
        <v>7.15</v>
      </c>
      <c r="R1568">
        <v>4.4800000000000004</v>
      </c>
      <c r="S1568">
        <v>4.53</v>
      </c>
      <c r="T1568">
        <v>0</v>
      </c>
      <c r="U1568">
        <v>-0.1</v>
      </c>
    </row>
    <row r="1569" spans="1:21" x14ac:dyDescent="0.25">
      <c r="A1569" t="s">
        <v>7872</v>
      </c>
      <c r="B1569" t="s">
        <v>7873</v>
      </c>
      <c r="C1569" t="s">
        <v>20889</v>
      </c>
      <c r="D1569">
        <v>0</v>
      </c>
      <c r="E1569">
        <v>0</v>
      </c>
      <c r="F1569">
        <v>4.3099999999999996</v>
      </c>
      <c r="G1569">
        <v>0</v>
      </c>
      <c r="H1569">
        <v>1</v>
      </c>
      <c r="I1569">
        <v>0</v>
      </c>
      <c r="J1569">
        <v>1</v>
      </c>
      <c r="K1569">
        <v>1</v>
      </c>
      <c r="L1569">
        <v>0</v>
      </c>
      <c r="M1569">
        <v>0</v>
      </c>
      <c r="N1569">
        <v>1</v>
      </c>
      <c r="O1569">
        <v>0</v>
      </c>
      <c r="P1569">
        <v>1.43</v>
      </c>
      <c r="Q1569">
        <v>6.83</v>
      </c>
      <c r="R1569">
        <v>4.0199999999999996</v>
      </c>
      <c r="S1569">
        <v>4.53</v>
      </c>
      <c r="T1569">
        <v>0</v>
      </c>
      <c r="U1569">
        <v>-0.1</v>
      </c>
    </row>
    <row r="1570" spans="1:21" x14ac:dyDescent="0.25">
      <c r="A1570" t="s">
        <v>9825</v>
      </c>
      <c r="B1570" t="s">
        <v>9826</v>
      </c>
      <c r="C1570" t="s">
        <v>20890</v>
      </c>
      <c r="D1570">
        <v>0</v>
      </c>
      <c r="E1570">
        <v>1</v>
      </c>
      <c r="F1570">
        <v>4.46</v>
      </c>
      <c r="G1570">
        <v>2</v>
      </c>
      <c r="H1570">
        <v>2</v>
      </c>
      <c r="I1570">
        <v>0</v>
      </c>
      <c r="J1570">
        <v>9</v>
      </c>
      <c r="K1570">
        <v>10</v>
      </c>
      <c r="L1570">
        <v>5</v>
      </c>
      <c r="M1570">
        <v>1</v>
      </c>
      <c r="N1570">
        <v>6</v>
      </c>
      <c r="O1570">
        <v>2</v>
      </c>
      <c r="P1570">
        <v>1.35</v>
      </c>
      <c r="Q1570">
        <v>5.38</v>
      </c>
      <c r="R1570">
        <v>2.21</v>
      </c>
      <c r="S1570">
        <v>4.53</v>
      </c>
      <c r="T1570">
        <v>0</v>
      </c>
      <c r="U1570">
        <v>0</v>
      </c>
    </row>
    <row r="1571" spans="1:21" x14ac:dyDescent="0.25">
      <c r="A1571" t="s">
        <v>8466</v>
      </c>
      <c r="B1571" t="s">
        <v>8467</v>
      </c>
      <c r="C1571" t="s">
        <v>20871</v>
      </c>
      <c r="D1571">
        <v>0</v>
      </c>
      <c r="E1571">
        <v>0</v>
      </c>
      <c r="F1571">
        <v>4.51</v>
      </c>
      <c r="G1571">
        <v>0</v>
      </c>
      <c r="H1571">
        <v>0</v>
      </c>
      <c r="I1571">
        <v>0</v>
      </c>
      <c r="J1571">
        <v>1</v>
      </c>
      <c r="K1571">
        <v>1</v>
      </c>
      <c r="L1571">
        <v>1</v>
      </c>
      <c r="M1571">
        <v>0</v>
      </c>
      <c r="N1571">
        <v>1</v>
      </c>
      <c r="O1571">
        <v>0</v>
      </c>
      <c r="P1571">
        <v>1.41</v>
      </c>
      <c r="Q1571">
        <v>5.0999999999999996</v>
      </c>
      <c r="R1571">
        <v>2.9</v>
      </c>
      <c r="S1571">
        <v>4.53</v>
      </c>
      <c r="T1571">
        <v>0</v>
      </c>
      <c r="U1571">
        <v>0</v>
      </c>
    </row>
    <row r="1572" spans="1:21" x14ac:dyDescent="0.25">
      <c r="A1572" t="s">
        <v>7809</v>
      </c>
      <c r="B1572" t="s">
        <v>7810</v>
      </c>
      <c r="C1572" t="s">
        <v>20893</v>
      </c>
      <c r="D1572">
        <v>0</v>
      </c>
      <c r="E1572">
        <v>0</v>
      </c>
      <c r="F1572">
        <v>4.49</v>
      </c>
      <c r="G1572">
        <v>0</v>
      </c>
      <c r="H1572">
        <v>0</v>
      </c>
      <c r="I1572">
        <v>0</v>
      </c>
      <c r="J1572">
        <v>1</v>
      </c>
      <c r="K1572">
        <v>1</v>
      </c>
      <c r="L1572">
        <v>0</v>
      </c>
      <c r="M1572">
        <v>0</v>
      </c>
      <c r="N1572">
        <v>1</v>
      </c>
      <c r="O1572">
        <v>0</v>
      </c>
      <c r="P1572">
        <v>1.4</v>
      </c>
      <c r="Q1572">
        <v>5.93</v>
      </c>
      <c r="R1572">
        <v>2.96</v>
      </c>
      <c r="S1572">
        <v>4.53</v>
      </c>
      <c r="T1572">
        <v>0</v>
      </c>
      <c r="U1572">
        <v>0</v>
      </c>
    </row>
    <row r="1573" spans="1:21" x14ac:dyDescent="0.25">
      <c r="A1573" t="s">
        <v>8809</v>
      </c>
      <c r="B1573" t="s">
        <v>8810</v>
      </c>
      <c r="C1573" t="s">
        <v>20889</v>
      </c>
      <c r="D1573">
        <v>0</v>
      </c>
      <c r="E1573">
        <v>0</v>
      </c>
      <c r="F1573">
        <v>4.38</v>
      </c>
      <c r="G1573">
        <v>0</v>
      </c>
      <c r="H1573">
        <v>0</v>
      </c>
      <c r="I1573">
        <v>0</v>
      </c>
      <c r="J1573">
        <v>1</v>
      </c>
      <c r="K1573">
        <v>1</v>
      </c>
      <c r="L1573">
        <v>0</v>
      </c>
      <c r="M1573">
        <v>0</v>
      </c>
      <c r="N1573">
        <v>1</v>
      </c>
      <c r="O1573">
        <v>0</v>
      </c>
      <c r="P1573">
        <v>1.38</v>
      </c>
      <c r="Q1573">
        <v>6.16</v>
      </c>
      <c r="R1573">
        <v>3.11</v>
      </c>
      <c r="S1573">
        <v>4.53</v>
      </c>
      <c r="T1573">
        <v>0</v>
      </c>
      <c r="U1573">
        <v>0</v>
      </c>
    </row>
    <row r="1574" spans="1:21" x14ac:dyDescent="0.25">
      <c r="A1574">
        <v>7407</v>
      </c>
      <c r="B1574" t="s">
        <v>9610</v>
      </c>
      <c r="C1574" t="s">
        <v>20875</v>
      </c>
      <c r="D1574">
        <v>0</v>
      </c>
      <c r="E1574">
        <v>0</v>
      </c>
      <c r="F1574">
        <v>4.47</v>
      </c>
      <c r="G1574">
        <v>0</v>
      </c>
      <c r="H1574">
        <v>1</v>
      </c>
      <c r="I1574">
        <v>0</v>
      </c>
      <c r="J1574">
        <v>1</v>
      </c>
      <c r="K1574">
        <v>1</v>
      </c>
      <c r="L1574">
        <v>0</v>
      </c>
      <c r="M1574">
        <v>0</v>
      </c>
      <c r="N1574">
        <v>1</v>
      </c>
      <c r="O1574">
        <v>0</v>
      </c>
      <c r="P1574">
        <v>1.42</v>
      </c>
      <c r="Q1574">
        <v>7.37</v>
      </c>
      <c r="R1574">
        <v>3.71</v>
      </c>
      <c r="S1574">
        <v>4.53</v>
      </c>
      <c r="T1574">
        <v>0</v>
      </c>
      <c r="U1574">
        <v>0</v>
      </c>
    </row>
    <row r="1575" spans="1:21" x14ac:dyDescent="0.25">
      <c r="A1575" t="s">
        <v>7333</v>
      </c>
      <c r="B1575" t="s">
        <v>7334</v>
      </c>
      <c r="C1575" t="s">
        <v>20889</v>
      </c>
      <c r="D1575">
        <v>0</v>
      </c>
      <c r="E1575">
        <v>0</v>
      </c>
      <c r="F1575">
        <v>4.38</v>
      </c>
      <c r="G1575">
        <v>0</v>
      </c>
      <c r="H1575">
        <v>1</v>
      </c>
      <c r="I1575">
        <v>0</v>
      </c>
      <c r="J1575">
        <v>1</v>
      </c>
      <c r="K1575">
        <v>1</v>
      </c>
      <c r="L1575">
        <v>0</v>
      </c>
      <c r="M1575">
        <v>0</v>
      </c>
      <c r="N1575">
        <v>1</v>
      </c>
      <c r="O1575">
        <v>1</v>
      </c>
      <c r="P1575">
        <v>1.46</v>
      </c>
      <c r="Q1575">
        <v>7.68</v>
      </c>
      <c r="R1575">
        <v>4.5999999999999996</v>
      </c>
      <c r="S1575">
        <v>4.53</v>
      </c>
      <c r="T1575">
        <v>0</v>
      </c>
      <c r="U1575">
        <v>-0.1</v>
      </c>
    </row>
    <row r="1576" spans="1:21" x14ac:dyDescent="0.25">
      <c r="A1576" t="s">
        <v>9441</v>
      </c>
      <c r="B1576" t="s">
        <v>9442</v>
      </c>
      <c r="C1576" t="s">
        <v>20865</v>
      </c>
      <c r="D1576">
        <v>0</v>
      </c>
      <c r="E1576">
        <v>0</v>
      </c>
      <c r="F1576">
        <v>4.34</v>
      </c>
      <c r="G1576">
        <v>0</v>
      </c>
      <c r="H1576">
        <v>1</v>
      </c>
      <c r="I1576">
        <v>0</v>
      </c>
      <c r="J1576">
        <v>1</v>
      </c>
      <c r="K1576">
        <v>1</v>
      </c>
      <c r="L1576">
        <v>0</v>
      </c>
      <c r="M1576">
        <v>0</v>
      </c>
      <c r="N1576">
        <v>1</v>
      </c>
      <c r="O1576">
        <v>1</v>
      </c>
      <c r="P1576">
        <v>1.47</v>
      </c>
      <c r="Q1576">
        <v>7.42</v>
      </c>
      <c r="R1576">
        <v>4.6900000000000004</v>
      </c>
      <c r="S1576">
        <v>4.53</v>
      </c>
      <c r="T1576">
        <v>0</v>
      </c>
      <c r="U1576">
        <v>-0.1</v>
      </c>
    </row>
    <row r="1577" spans="1:21" x14ac:dyDescent="0.25">
      <c r="A1577" t="s">
        <v>7228</v>
      </c>
      <c r="B1577" t="s">
        <v>7229</v>
      </c>
      <c r="C1577" t="s">
        <v>20886</v>
      </c>
      <c r="D1577">
        <v>0</v>
      </c>
      <c r="E1577">
        <v>0</v>
      </c>
      <c r="F1577">
        <v>4.34</v>
      </c>
      <c r="G1577">
        <v>0</v>
      </c>
      <c r="H1577">
        <v>1</v>
      </c>
      <c r="I1577">
        <v>0</v>
      </c>
      <c r="J1577">
        <v>1</v>
      </c>
      <c r="K1577">
        <v>1</v>
      </c>
      <c r="L1577">
        <v>0</v>
      </c>
      <c r="M1577">
        <v>0</v>
      </c>
      <c r="N1577">
        <v>1</v>
      </c>
      <c r="O1577">
        <v>0</v>
      </c>
      <c r="P1577">
        <v>1.4</v>
      </c>
      <c r="Q1577">
        <v>6.86</v>
      </c>
      <c r="R1577">
        <v>3.48</v>
      </c>
      <c r="S1577">
        <v>4.54</v>
      </c>
      <c r="T1577">
        <v>0</v>
      </c>
      <c r="U1577">
        <v>0</v>
      </c>
    </row>
    <row r="1578" spans="1:21" x14ac:dyDescent="0.25">
      <c r="A1578">
        <v>13560</v>
      </c>
      <c r="B1578" t="s">
        <v>7883</v>
      </c>
      <c r="C1578" t="s">
        <v>20892</v>
      </c>
      <c r="D1578">
        <v>1</v>
      </c>
      <c r="E1578">
        <v>1</v>
      </c>
      <c r="F1578">
        <v>4.4000000000000004</v>
      </c>
      <c r="G1578">
        <v>3</v>
      </c>
      <c r="H1578">
        <v>3</v>
      </c>
      <c r="I1578">
        <v>0</v>
      </c>
      <c r="J1578">
        <v>18</v>
      </c>
      <c r="K1578">
        <v>18</v>
      </c>
      <c r="L1578">
        <v>9</v>
      </c>
      <c r="M1578">
        <v>3</v>
      </c>
      <c r="N1578">
        <v>14</v>
      </c>
      <c r="O1578">
        <v>5</v>
      </c>
      <c r="P1578">
        <v>1.34</v>
      </c>
      <c r="Q1578">
        <v>6.97</v>
      </c>
      <c r="R1578">
        <v>2.79</v>
      </c>
      <c r="S1578">
        <v>4.54</v>
      </c>
      <c r="T1578">
        <v>0.1</v>
      </c>
      <c r="U1578">
        <v>0.1</v>
      </c>
    </row>
    <row r="1579" spans="1:21" x14ac:dyDescent="0.25">
      <c r="A1579">
        <v>4608</v>
      </c>
      <c r="B1579" t="s">
        <v>9575</v>
      </c>
      <c r="C1579" t="s">
        <v>20873</v>
      </c>
      <c r="D1579">
        <v>0</v>
      </c>
      <c r="E1579">
        <v>0</v>
      </c>
      <c r="F1579">
        <v>4.3</v>
      </c>
      <c r="G1579">
        <v>0</v>
      </c>
      <c r="H1579">
        <v>1</v>
      </c>
      <c r="I1579">
        <v>0</v>
      </c>
      <c r="J1579">
        <v>1</v>
      </c>
      <c r="K1579">
        <v>1</v>
      </c>
      <c r="L1579">
        <v>0</v>
      </c>
      <c r="M1579">
        <v>0</v>
      </c>
      <c r="N1579">
        <v>1</v>
      </c>
      <c r="O1579">
        <v>0</v>
      </c>
      <c r="P1579">
        <v>1.38</v>
      </c>
      <c r="Q1579">
        <v>6.33</v>
      </c>
      <c r="R1579">
        <v>2.95</v>
      </c>
      <c r="S1579">
        <v>4.54</v>
      </c>
      <c r="T1579">
        <v>0</v>
      </c>
      <c r="U1579">
        <v>0</v>
      </c>
    </row>
    <row r="1580" spans="1:21" x14ac:dyDescent="0.25">
      <c r="A1580">
        <v>7397</v>
      </c>
      <c r="B1580" t="s">
        <v>9386</v>
      </c>
      <c r="C1580" t="s">
        <v>20881</v>
      </c>
      <c r="D1580">
        <v>0</v>
      </c>
      <c r="E1580">
        <v>0</v>
      </c>
      <c r="F1580">
        <v>4.38</v>
      </c>
      <c r="G1580">
        <v>0</v>
      </c>
      <c r="H1580">
        <v>1</v>
      </c>
      <c r="I1580">
        <v>0</v>
      </c>
      <c r="J1580">
        <v>1</v>
      </c>
      <c r="K1580">
        <v>1</v>
      </c>
      <c r="L1580">
        <v>0</v>
      </c>
      <c r="M1580">
        <v>0</v>
      </c>
      <c r="N1580">
        <v>1</v>
      </c>
      <c r="O1580">
        <v>0</v>
      </c>
      <c r="P1580">
        <v>1.37</v>
      </c>
      <c r="Q1580">
        <v>5.68</v>
      </c>
      <c r="R1580">
        <v>2.59</v>
      </c>
      <c r="S1580">
        <v>4.54</v>
      </c>
      <c r="T1580">
        <v>0</v>
      </c>
      <c r="U1580">
        <v>0</v>
      </c>
    </row>
    <row r="1581" spans="1:21" x14ac:dyDescent="0.25">
      <c r="A1581" t="s">
        <v>22876</v>
      </c>
      <c r="B1581" t="s">
        <v>22877</v>
      </c>
      <c r="C1581" t="s">
        <v>20891</v>
      </c>
      <c r="D1581">
        <v>0</v>
      </c>
      <c r="E1581">
        <v>0</v>
      </c>
      <c r="F1581">
        <v>4.54</v>
      </c>
      <c r="G1581">
        <v>0</v>
      </c>
      <c r="H1581">
        <v>1</v>
      </c>
      <c r="I1581">
        <v>0</v>
      </c>
      <c r="J1581">
        <v>1</v>
      </c>
      <c r="K1581">
        <v>1</v>
      </c>
      <c r="L1581">
        <v>1</v>
      </c>
      <c r="M1581">
        <v>0</v>
      </c>
      <c r="N1581">
        <v>1</v>
      </c>
      <c r="O1581">
        <v>1</v>
      </c>
      <c r="P1581">
        <v>1.51</v>
      </c>
      <c r="Q1581">
        <v>7.6</v>
      </c>
      <c r="R1581">
        <v>4.96</v>
      </c>
      <c r="S1581">
        <v>4.54</v>
      </c>
      <c r="T1581">
        <v>0</v>
      </c>
      <c r="U1581">
        <v>-0.1</v>
      </c>
    </row>
    <row r="1582" spans="1:21" x14ac:dyDescent="0.25">
      <c r="A1582" t="s">
        <v>9819</v>
      </c>
      <c r="B1582" t="s">
        <v>9820</v>
      </c>
      <c r="C1582" t="s">
        <v>1</v>
      </c>
      <c r="D1582">
        <v>0</v>
      </c>
      <c r="E1582">
        <v>0</v>
      </c>
      <c r="F1582">
        <v>4.42</v>
      </c>
      <c r="G1582">
        <v>0</v>
      </c>
      <c r="H1582">
        <v>1</v>
      </c>
      <c r="I1582">
        <v>0</v>
      </c>
      <c r="J1582">
        <v>1</v>
      </c>
      <c r="K1582">
        <v>1</v>
      </c>
      <c r="L1582">
        <v>0</v>
      </c>
      <c r="M1582">
        <v>0</v>
      </c>
      <c r="N1582">
        <v>1</v>
      </c>
      <c r="O1582">
        <v>0</v>
      </c>
      <c r="P1582">
        <v>1.46</v>
      </c>
      <c r="Q1582">
        <v>7.21</v>
      </c>
      <c r="R1582">
        <v>4.34</v>
      </c>
      <c r="S1582">
        <v>4.54</v>
      </c>
      <c r="T1582">
        <v>0</v>
      </c>
      <c r="U1582">
        <v>-0.1</v>
      </c>
    </row>
    <row r="1583" spans="1:21" x14ac:dyDescent="0.25">
      <c r="A1583">
        <v>9154</v>
      </c>
      <c r="B1583" t="s">
        <v>9264</v>
      </c>
      <c r="C1583" t="s">
        <v>20888</v>
      </c>
      <c r="D1583">
        <v>0</v>
      </c>
      <c r="E1583">
        <v>0</v>
      </c>
      <c r="F1583">
        <v>4.3099999999999996</v>
      </c>
      <c r="G1583">
        <v>0</v>
      </c>
      <c r="H1583">
        <v>0</v>
      </c>
      <c r="I1583">
        <v>0</v>
      </c>
      <c r="J1583">
        <v>1</v>
      </c>
      <c r="K1583">
        <v>1</v>
      </c>
      <c r="L1583">
        <v>0</v>
      </c>
      <c r="M1583">
        <v>0</v>
      </c>
      <c r="N1583">
        <v>1</v>
      </c>
      <c r="O1583">
        <v>0</v>
      </c>
      <c r="P1583">
        <v>1.42</v>
      </c>
      <c r="Q1583">
        <v>6.61</v>
      </c>
      <c r="R1583">
        <v>3.8</v>
      </c>
      <c r="S1583">
        <v>4.54</v>
      </c>
      <c r="T1583">
        <v>0</v>
      </c>
      <c r="U1583">
        <v>0</v>
      </c>
    </row>
    <row r="1584" spans="1:21" x14ac:dyDescent="0.25">
      <c r="A1584" t="s">
        <v>9964</v>
      </c>
      <c r="B1584" t="s">
        <v>9965</v>
      </c>
      <c r="C1584" t="s">
        <v>20885</v>
      </c>
      <c r="D1584">
        <v>0</v>
      </c>
      <c r="E1584">
        <v>0</v>
      </c>
      <c r="F1584">
        <v>4.5199999999999996</v>
      </c>
      <c r="G1584">
        <v>0</v>
      </c>
      <c r="H1584">
        <v>1</v>
      </c>
      <c r="I1584">
        <v>0</v>
      </c>
      <c r="J1584">
        <v>1</v>
      </c>
      <c r="K1584">
        <v>1</v>
      </c>
      <c r="L1584">
        <v>1</v>
      </c>
      <c r="M1584">
        <v>0</v>
      </c>
      <c r="N1584">
        <v>1</v>
      </c>
      <c r="O1584">
        <v>1</v>
      </c>
      <c r="P1584">
        <v>1.54</v>
      </c>
      <c r="Q1584">
        <v>8.15</v>
      </c>
      <c r="R1584">
        <v>5.61</v>
      </c>
      <c r="S1584">
        <v>4.54</v>
      </c>
      <c r="T1584">
        <v>0</v>
      </c>
      <c r="U1584">
        <v>-0.1</v>
      </c>
    </row>
    <row r="1585" spans="1:21" x14ac:dyDescent="0.25">
      <c r="A1585" t="s">
        <v>6469</v>
      </c>
      <c r="B1585" t="s">
        <v>6470</v>
      </c>
      <c r="C1585" t="s">
        <v>20879</v>
      </c>
      <c r="D1585">
        <v>0</v>
      </c>
      <c r="E1585">
        <v>0</v>
      </c>
      <c r="F1585">
        <v>4.66</v>
      </c>
      <c r="G1585">
        <v>0</v>
      </c>
      <c r="H1585">
        <v>0</v>
      </c>
      <c r="I1585">
        <v>0</v>
      </c>
      <c r="J1585">
        <v>1</v>
      </c>
      <c r="K1585">
        <v>1</v>
      </c>
      <c r="L1585">
        <v>1</v>
      </c>
      <c r="M1585">
        <v>0</v>
      </c>
      <c r="N1585">
        <v>1</v>
      </c>
      <c r="O1585">
        <v>0</v>
      </c>
      <c r="P1585">
        <v>1.41</v>
      </c>
      <c r="Q1585">
        <v>6.7</v>
      </c>
      <c r="R1585">
        <v>2.89</v>
      </c>
      <c r="S1585">
        <v>4.54</v>
      </c>
      <c r="T1585">
        <v>0</v>
      </c>
      <c r="U1585">
        <v>0</v>
      </c>
    </row>
    <row r="1586" spans="1:21" x14ac:dyDescent="0.25">
      <c r="A1586" t="s">
        <v>7167</v>
      </c>
      <c r="B1586" t="s">
        <v>4866</v>
      </c>
      <c r="C1586" t="s">
        <v>20883</v>
      </c>
      <c r="D1586">
        <v>0</v>
      </c>
      <c r="E1586">
        <v>0</v>
      </c>
      <c r="F1586">
        <v>4.3099999999999996</v>
      </c>
      <c r="G1586">
        <v>0</v>
      </c>
      <c r="H1586">
        <v>1</v>
      </c>
      <c r="I1586">
        <v>0</v>
      </c>
      <c r="J1586">
        <v>1</v>
      </c>
      <c r="K1586">
        <v>1</v>
      </c>
      <c r="L1586">
        <v>0</v>
      </c>
      <c r="M1586">
        <v>0</v>
      </c>
      <c r="N1586">
        <v>1</v>
      </c>
      <c r="O1586">
        <v>1</v>
      </c>
      <c r="P1586">
        <v>1.45</v>
      </c>
      <c r="Q1586">
        <v>7.9</v>
      </c>
      <c r="R1586">
        <v>4.58</v>
      </c>
      <c r="S1586">
        <v>4.54</v>
      </c>
      <c r="T1586">
        <v>0</v>
      </c>
      <c r="U1586">
        <v>0</v>
      </c>
    </row>
    <row r="1587" spans="1:21" x14ac:dyDescent="0.25">
      <c r="A1587" t="s">
        <v>8028</v>
      </c>
      <c r="B1587" t="s">
        <v>8029</v>
      </c>
      <c r="C1587" t="s">
        <v>20889</v>
      </c>
      <c r="D1587">
        <v>0</v>
      </c>
      <c r="E1587">
        <v>0</v>
      </c>
      <c r="F1587">
        <v>4.4000000000000004</v>
      </c>
      <c r="G1587">
        <v>0</v>
      </c>
      <c r="H1587">
        <v>0</v>
      </c>
      <c r="I1587">
        <v>0</v>
      </c>
      <c r="J1587">
        <v>1</v>
      </c>
      <c r="K1587">
        <v>1</v>
      </c>
      <c r="L1587">
        <v>0</v>
      </c>
      <c r="M1587">
        <v>0</v>
      </c>
      <c r="N1587">
        <v>1</v>
      </c>
      <c r="O1587">
        <v>0</v>
      </c>
      <c r="P1587">
        <v>1.37</v>
      </c>
      <c r="Q1587">
        <v>6.47</v>
      </c>
      <c r="R1587">
        <v>3.15</v>
      </c>
      <c r="S1587">
        <v>4.54</v>
      </c>
      <c r="T1587">
        <v>0</v>
      </c>
      <c r="U1587">
        <v>0</v>
      </c>
    </row>
    <row r="1588" spans="1:21" x14ac:dyDescent="0.25">
      <c r="A1588">
        <v>5178</v>
      </c>
      <c r="B1588" t="s">
        <v>10704</v>
      </c>
      <c r="C1588" t="s">
        <v>20892</v>
      </c>
      <c r="D1588">
        <v>1</v>
      </c>
      <c r="E1588">
        <v>1</v>
      </c>
      <c r="F1588">
        <v>4.1500000000000004</v>
      </c>
      <c r="G1588">
        <v>0</v>
      </c>
      <c r="H1588">
        <v>15</v>
      </c>
      <c r="I1588">
        <v>0</v>
      </c>
      <c r="J1588">
        <v>15</v>
      </c>
      <c r="K1588">
        <v>14</v>
      </c>
      <c r="L1588">
        <v>7</v>
      </c>
      <c r="M1588">
        <v>2</v>
      </c>
      <c r="N1588">
        <v>14</v>
      </c>
      <c r="O1588">
        <v>7</v>
      </c>
      <c r="P1588">
        <v>1.35</v>
      </c>
      <c r="Q1588">
        <v>8.6</v>
      </c>
      <c r="R1588">
        <v>3.91</v>
      </c>
      <c r="S1588">
        <v>4.54</v>
      </c>
      <c r="T1588">
        <v>-0.1</v>
      </c>
      <c r="U1588">
        <v>0</v>
      </c>
    </row>
    <row r="1589" spans="1:21" x14ac:dyDescent="0.25">
      <c r="A1589">
        <v>979</v>
      </c>
      <c r="B1589" t="s">
        <v>10207</v>
      </c>
      <c r="C1589" t="s">
        <v>1</v>
      </c>
      <c r="D1589">
        <v>0</v>
      </c>
      <c r="E1589">
        <v>1</v>
      </c>
      <c r="F1589">
        <v>4.3099999999999996</v>
      </c>
      <c r="G1589">
        <v>0</v>
      </c>
      <c r="H1589">
        <v>10</v>
      </c>
      <c r="I1589">
        <v>0</v>
      </c>
      <c r="J1589">
        <v>10</v>
      </c>
      <c r="K1589">
        <v>11</v>
      </c>
      <c r="L1589">
        <v>5</v>
      </c>
      <c r="M1589">
        <v>1</v>
      </c>
      <c r="N1589">
        <v>7</v>
      </c>
      <c r="O1589">
        <v>4</v>
      </c>
      <c r="P1589">
        <v>1.42</v>
      </c>
      <c r="Q1589">
        <v>6.06</v>
      </c>
      <c r="R1589">
        <v>3.31</v>
      </c>
      <c r="S1589">
        <v>4.54</v>
      </c>
      <c r="T1589">
        <v>0</v>
      </c>
      <c r="U1589">
        <v>0</v>
      </c>
    </row>
    <row r="1590" spans="1:21" x14ac:dyDescent="0.25">
      <c r="A1590" t="s">
        <v>9166</v>
      </c>
      <c r="B1590" t="s">
        <v>9167</v>
      </c>
      <c r="C1590" t="s">
        <v>20869</v>
      </c>
      <c r="D1590">
        <v>0</v>
      </c>
      <c r="E1590">
        <v>1</v>
      </c>
      <c r="F1590">
        <v>4.38</v>
      </c>
      <c r="G1590">
        <v>0</v>
      </c>
      <c r="H1590">
        <v>10</v>
      </c>
      <c r="I1590">
        <v>0</v>
      </c>
      <c r="J1590">
        <v>10</v>
      </c>
      <c r="K1590">
        <v>9</v>
      </c>
      <c r="L1590">
        <v>5</v>
      </c>
      <c r="M1590">
        <v>1</v>
      </c>
      <c r="N1590">
        <v>9</v>
      </c>
      <c r="O1590">
        <v>6</v>
      </c>
      <c r="P1590">
        <v>1.49</v>
      </c>
      <c r="Q1590">
        <v>7.99</v>
      </c>
      <c r="R1590">
        <v>5.0999999999999996</v>
      </c>
      <c r="S1590">
        <v>4.54</v>
      </c>
      <c r="T1590">
        <v>0</v>
      </c>
      <c r="U1590">
        <v>0</v>
      </c>
    </row>
    <row r="1591" spans="1:21" x14ac:dyDescent="0.25">
      <c r="A1591" t="s">
        <v>7654</v>
      </c>
      <c r="B1591" t="s">
        <v>7655</v>
      </c>
      <c r="C1591" t="s">
        <v>20893</v>
      </c>
      <c r="D1591">
        <v>0</v>
      </c>
      <c r="E1591">
        <v>0</v>
      </c>
      <c r="F1591">
        <v>4.5199999999999996</v>
      </c>
      <c r="G1591">
        <v>0</v>
      </c>
      <c r="H1591">
        <v>0</v>
      </c>
      <c r="I1591">
        <v>0</v>
      </c>
      <c r="J1591">
        <v>1</v>
      </c>
      <c r="K1591">
        <v>1</v>
      </c>
      <c r="L1591">
        <v>1</v>
      </c>
      <c r="M1591">
        <v>0</v>
      </c>
      <c r="N1591">
        <v>1</v>
      </c>
      <c r="O1591">
        <v>0</v>
      </c>
      <c r="P1591">
        <v>1.41</v>
      </c>
      <c r="Q1591">
        <v>6.3</v>
      </c>
      <c r="R1591">
        <v>3.3</v>
      </c>
      <c r="S1591">
        <v>4.54</v>
      </c>
      <c r="T1591">
        <v>0</v>
      </c>
      <c r="U1591">
        <v>0</v>
      </c>
    </row>
    <row r="1592" spans="1:21" x14ac:dyDescent="0.25">
      <c r="A1592" t="s">
        <v>6712</v>
      </c>
      <c r="B1592" t="s">
        <v>6713</v>
      </c>
      <c r="C1592" t="s">
        <v>20879</v>
      </c>
      <c r="D1592">
        <v>0</v>
      </c>
      <c r="E1592">
        <v>0</v>
      </c>
      <c r="F1592">
        <v>4.58</v>
      </c>
      <c r="G1592">
        <v>0</v>
      </c>
      <c r="H1592">
        <v>1</v>
      </c>
      <c r="I1592">
        <v>0</v>
      </c>
      <c r="J1592">
        <v>1</v>
      </c>
      <c r="K1592">
        <v>1</v>
      </c>
      <c r="L1592">
        <v>1</v>
      </c>
      <c r="M1592">
        <v>0</v>
      </c>
      <c r="N1592">
        <v>1</v>
      </c>
      <c r="O1592">
        <v>0</v>
      </c>
      <c r="P1592">
        <v>1.43</v>
      </c>
      <c r="Q1592">
        <v>6.8</v>
      </c>
      <c r="R1592">
        <v>3.24</v>
      </c>
      <c r="S1592">
        <v>4.54</v>
      </c>
      <c r="T1592">
        <v>0</v>
      </c>
      <c r="U1592">
        <v>0</v>
      </c>
    </row>
    <row r="1593" spans="1:21" x14ac:dyDescent="0.25">
      <c r="A1593" t="s">
        <v>9391</v>
      </c>
      <c r="B1593" t="s">
        <v>9392</v>
      </c>
      <c r="C1593" t="s">
        <v>20870</v>
      </c>
      <c r="D1593">
        <v>0</v>
      </c>
      <c r="E1593">
        <v>0</v>
      </c>
      <c r="F1593">
        <v>4.3</v>
      </c>
      <c r="G1593">
        <v>0</v>
      </c>
      <c r="H1593">
        <v>0</v>
      </c>
      <c r="I1593">
        <v>0</v>
      </c>
      <c r="J1593">
        <v>1</v>
      </c>
      <c r="K1593">
        <v>1</v>
      </c>
      <c r="L1593">
        <v>0</v>
      </c>
      <c r="M1593">
        <v>0</v>
      </c>
      <c r="N1593">
        <v>1</v>
      </c>
      <c r="O1593">
        <v>0</v>
      </c>
      <c r="P1593">
        <v>1.36</v>
      </c>
      <c r="Q1593">
        <v>6.72</v>
      </c>
      <c r="R1593">
        <v>3.13</v>
      </c>
      <c r="S1593">
        <v>4.54</v>
      </c>
      <c r="T1593">
        <v>0</v>
      </c>
      <c r="U1593">
        <v>0</v>
      </c>
    </row>
    <row r="1594" spans="1:21" x14ac:dyDescent="0.25">
      <c r="A1594">
        <v>3128</v>
      </c>
      <c r="B1594" t="s">
        <v>7711</v>
      </c>
      <c r="C1594" t="s">
        <v>20893</v>
      </c>
      <c r="D1594">
        <v>0</v>
      </c>
      <c r="E1594">
        <v>0</v>
      </c>
      <c r="F1594">
        <v>4.5199999999999996</v>
      </c>
      <c r="G1594">
        <v>0</v>
      </c>
      <c r="H1594">
        <v>0</v>
      </c>
      <c r="I1594">
        <v>0</v>
      </c>
      <c r="J1594">
        <v>1</v>
      </c>
      <c r="K1594">
        <v>1</v>
      </c>
      <c r="L1594">
        <v>1</v>
      </c>
      <c r="M1594">
        <v>0</v>
      </c>
      <c r="N1594">
        <v>1</v>
      </c>
      <c r="O1594">
        <v>0</v>
      </c>
      <c r="P1594">
        <v>1.39</v>
      </c>
      <c r="Q1594">
        <v>5.78</v>
      </c>
      <c r="R1594">
        <v>2.77</v>
      </c>
      <c r="S1594">
        <v>4.54</v>
      </c>
      <c r="T1594">
        <v>0</v>
      </c>
      <c r="U1594">
        <v>0</v>
      </c>
    </row>
    <row r="1595" spans="1:21" x14ac:dyDescent="0.25">
      <c r="A1595" t="s">
        <v>10045</v>
      </c>
      <c r="B1595" t="s">
        <v>10046</v>
      </c>
      <c r="C1595" t="s">
        <v>20878</v>
      </c>
      <c r="D1595">
        <v>0</v>
      </c>
      <c r="E1595">
        <v>0</v>
      </c>
      <c r="F1595">
        <v>4.6100000000000003</v>
      </c>
      <c r="G1595">
        <v>0</v>
      </c>
      <c r="H1595">
        <v>0</v>
      </c>
      <c r="I1595">
        <v>0</v>
      </c>
      <c r="J1595">
        <v>1</v>
      </c>
      <c r="K1595">
        <v>1</v>
      </c>
      <c r="L1595">
        <v>1</v>
      </c>
      <c r="M1595">
        <v>0</v>
      </c>
      <c r="N1595">
        <v>1</v>
      </c>
      <c r="O1595">
        <v>0</v>
      </c>
      <c r="P1595">
        <v>1.44</v>
      </c>
      <c r="Q1595">
        <v>6.49</v>
      </c>
      <c r="R1595">
        <v>3.5</v>
      </c>
      <c r="S1595">
        <v>4.54</v>
      </c>
      <c r="T1595">
        <v>0</v>
      </c>
      <c r="U1595">
        <v>0</v>
      </c>
    </row>
    <row r="1596" spans="1:21" x14ac:dyDescent="0.25">
      <c r="A1596" t="s">
        <v>9958</v>
      </c>
      <c r="B1596" t="s">
        <v>9959</v>
      </c>
      <c r="C1596" t="s">
        <v>20876</v>
      </c>
      <c r="D1596">
        <v>0</v>
      </c>
      <c r="E1596">
        <v>0</v>
      </c>
      <c r="F1596">
        <v>4.42</v>
      </c>
      <c r="G1596">
        <v>0</v>
      </c>
      <c r="H1596">
        <v>1</v>
      </c>
      <c r="I1596">
        <v>0</v>
      </c>
      <c r="J1596">
        <v>1</v>
      </c>
      <c r="K1596">
        <v>1</v>
      </c>
      <c r="L1596">
        <v>0</v>
      </c>
      <c r="M1596">
        <v>0</v>
      </c>
      <c r="N1596">
        <v>1</v>
      </c>
      <c r="O1596">
        <v>1</v>
      </c>
      <c r="P1596">
        <v>1.48</v>
      </c>
      <c r="Q1596">
        <v>7.52</v>
      </c>
      <c r="R1596">
        <v>4.6900000000000004</v>
      </c>
      <c r="S1596">
        <v>4.54</v>
      </c>
      <c r="T1596">
        <v>0</v>
      </c>
      <c r="U1596">
        <v>-0.1</v>
      </c>
    </row>
    <row r="1597" spans="1:21" x14ac:dyDescent="0.25">
      <c r="A1597">
        <v>9533</v>
      </c>
      <c r="B1597" t="s">
        <v>9067</v>
      </c>
      <c r="C1597" t="s">
        <v>20873</v>
      </c>
      <c r="D1597">
        <v>0</v>
      </c>
      <c r="E1597">
        <v>0</v>
      </c>
      <c r="F1597">
        <v>4.3099999999999996</v>
      </c>
      <c r="G1597">
        <v>0</v>
      </c>
      <c r="H1597">
        <v>1</v>
      </c>
      <c r="I1597">
        <v>0</v>
      </c>
      <c r="J1597">
        <v>1</v>
      </c>
      <c r="K1597">
        <v>1</v>
      </c>
      <c r="L1597">
        <v>0</v>
      </c>
      <c r="M1597">
        <v>0</v>
      </c>
      <c r="N1597">
        <v>1</v>
      </c>
      <c r="O1597">
        <v>0</v>
      </c>
      <c r="P1597">
        <v>1.37</v>
      </c>
      <c r="Q1597">
        <v>6.37</v>
      </c>
      <c r="R1597">
        <v>2.87</v>
      </c>
      <c r="S1597">
        <v>4.54</v>
      </c>
      <c r="T1597">
        <v>0</v>
      </c>
      <c r="U1597">
        <v>0</v>
      </c>
    </row>
    <row r="1598" spans="1:21" x14ac:dyDescent="0.25">
      <c r="A1598" t="s">
        <v>10458</v>
      </c>
      <c r="B1598" t="s">
        <v>10459</v>
      </c>
      <c r="C1598" t="s">
        <v>20874</v>
      </c>
      <c r="D1598">
        <v>0</v>
      </c>
      <c r="E1598">
        <v>0</v>
      </c>
      <c r="F1598">
        <v>4.5</v>
      </c>
      <c r="G1598">
        <v>0</v>
      </c>
      <c r="H1598">
        <v>1</v>
      </c>
      <c r="I1598">
        <v>0</v>
      </c>
      <c r="J1598">
        <v>1</v>
      </c>
      <c r="K1598">
        <v>1</v>
      </c>
      <c r="L1598">
        <v>1</v>
      </c>
      <c r="M1598">
        <v>0</v>
      </c>
      <c r="N1598">
        <v>1</v>
      </c>
      <c r="O1598">
        <v>1</v>
      </c>
      <c r="P1598">
        <v>1.5</v>
      </c>
      <c r="Q1598">
        <v>7.27</v>
      </c>
      <c r="R1598">
        <v>4.59</v>
      </c>
      <c r="S1598">
        <v>4.54</v>
      </c>
      <c r="T1598">
        <v>0</v>
      </c>
      <c r="U1598">
        <v>-0.1</v>
      </c>
    </row>
    <row r="1599" spans="1:21" x14ac:dyDescent="0.25">
      <c r="A1599" t="s">
        <v>8800</v>
      </c>
      <c r="B1599" t="s">
        <v>8801</v>
      </c>
      <c r="C1599" t="s">
        <v>20869</v>
      </c>
      <c r="D1599">
        <v>0</v>
      </c>
      <c r="E1599">
        <v>0</v>
      </c>
      <c r="F1599">
        <v>4.45</v>
      </c>
      <c r="G1599">
        <v>0</v>
      </c>
      <c r="H1599">
        <v>0</v>
      </c>
      <c r="I1599">
        <v>0</v>
      </c>
      <c r="J1599">
        <v>1</v>
      </c>
      <c r="K1599">
        <v>1</v>
      </c>
      <c r="L1599">
        <v>0</v>
      </c>
      <c r="M1599">
        <v>0</v>
      </c>
      <c r="N1599">
        <v>1</v>
      </c>
      <c r="O1599">
        <v>0</v>
      </c>
      <c r="P1599">
        <v>1.4</v>
      </c>
      <c r="Q1599">
        <v>6.64</v>
      </c>
      <c r="R1599">
        <v>3.41</v>
      </c>
      <c r="S1599">
        <v>4.55</v>
      </c>
      <c r="T1599">
        <v>0</v>
      </c>
      <c r="U1599">
        <v>0</v>
      </c>
    </row>
    <row r="1600" spans="1:21" x14ac:dyDescent="0.25">
      <c r="A1600" t="s">
        <v>6589</v>
      </c>
      <c r="B1600" t="s">
        <v>6590</v>
      </c>
      <c r="C1600" t="s">
        <v>20883</v>
      </c>
      <c r="D1600">
        <v>0</v>
      </c>
      <c r="E1600">
        <v>0</v>
      </c>
      <c r="F1600">
        <v>4.33</v>
      </c>
      <c r="G1600">
        <v>0</v>
      </c>
      <c r="H1600">
        <v>1</v>
      </c>
      <c r="I1600">
        <v>0</v>
      </c>
      <c r="J1600">
        <v>1</v>
      </c>
      <c r="K1600">
        <v>1</v>
      </c>
      <c r="L1600">
        <v>0</v>
      </c>
      <c r="M1600">
        <v>0</v>
      </c>
      <c r="N1600">
        <v>1</v>
      </c>
      <c r="O1600">
        <v>0</v>
      </c>
      <c r="P1600">
        <v>1.4</v>
      </c>
      <c r="Q1600">
        <v>7.36</v>
      </c>
      <c r="R1600">
        <v>3.79</v>
      </c>
      <c r="S1600">
        <v>4.55</v>
      </c>
      <c r="T1600">
        <v>0</v>
      </c>
      <c r="U1600">
        <v>0</v>
      </c>
    </row>
    <row r="1601" spans="1:21" x14ac:dyDescent="0.25">
      <c r="A1601" t="s">
        <v>8138</v>
      </c>
      <c r="B1601" t="s">
        <v>8139</v>
      </c>
      <c r="C1601" t="s">
        <v>20878</v>
      </c>
      <c r="D1601">
        <v>0</v>
      </c>
      <c r="E1601">
        <v>0</v>
      </c>
      <c r="F1601">
        <v>4.5199999999999996</v>
      </c>
      <c r="G1601">
        <v>0</v>
      </c>
      <c r="H1601">
        <v>1</v>
      </c>
      <c r="I1601">
        <v>0</v>
      </c>
      <c r="J1601">
        <v>1</v>
      </c>
      <c r="K1601">
        <v>1</v>
      </c>
      <c r="L1601">
        <v>1</v>
      </c>
      <c r="M1601">
        <v>0</v>
      </c>
      <c r="N1601">
        <v>1</v>
      </c>
      <c r="O1601">
        <v>0</v>
      </c>
      <c r="P1601">
        <v>1.45</v>
      </c>
      <c r="Q1601">
        <v>6.28</v>
      </c>
      <c r="R1601">
        <v>3.54</v>
      </c>
      <c r="S1601">
        <v>4.55</v>
      </c>
      <c r="T1601">
        <v>0</v>
      </c>
      <c r="U1601">
        <v>0</v>
      </c>
    </row>
    <row r="1602" spans="1:21" x14ac:dyDescent="0.25">
      <c r="A1602">
        <v>10663</v>
      </c>
      <c r="B1602" t="s">
        <v>9177</v>
      </c>
      <c r="C1602" t="s">
        <v>20889</v>
      </c>
      <c r="D1602">
        <v>0</v>
      </c>
      <c r="E1602">
        <v>0</v>
      </c>
      <c r="F1602">
        <v>4.3899999999999997</v>
      </c>
      <c r="G1602">
        <v>0</v>
      </c>
      <c r="H1602">
        <v>1</v>
      </c>
      <c r="I1602">
        <v>0</v>
      </c>
      <c r="J1602">
        <v>1</v>
      </c>
      <c r="K1602">
        <v>1</v>
      </c>
      <c r="L1602">
        <v>0</v>
      </c>
      <c r="M1602">
        <v>0</v>
      </c>
      <c r="N1602">
        <v>1</v>
      </c>
      <c r="O1602">
        <v>1</v>
      </c>
      <c r="P1602">
        <v>1.47</v>
      </c>
      <c r="Q1602">
        <v>7.54</v>
      </c>
      <c r="R1602">
        <v>4.62</v>
      </c>
      <c r="S1602">
        <v>4.55</v>
      </c>
      <c r="T1602">
        <v>0</v>
      </c>
      <c r="U1602">
        <v>-0.1</v>
      </c>
    </row>
    <row r="1603" spans="1:21" x14ac:dyDescent="0.25">
      <c r="A1603">
        <v>7042</v>
      </c>
      <c r="B1603" t="s">
        <v>9557</v>
      </c>
      <c r="C1603" t="s">
        <v>20885</v>
      </c>
      <c r="D1603">
        <v>0</v>
      </c>
      <c r="E1603">
        <v>0</v>
      </c>
      <c r="F1603">
        <v>4.46</v>
      </c>
      <c r="G1603">
        <v>0</v>
      </c>
      <c r="H1603">
        <v>1</v>
      </c>
      <c r="I1603">
        <v>0</v>
      </c>
      <c r="J1603">
        <v>1</v>
      </c>
      <c r="K1603">
        <v>1</v>
      </c>
      <c r="L1603">
        <v>0</v>
      </c>
      <c r="M1603">
        <v>0</v>
      </c>
      <c r="N1603">
        <v>1</v>
      </c>
      <c r="O1603">
        <v>0</v>
      </c>
      <c r="P1603">
        <v>1.46</v>
      </c>
      <c r="Q1603">
        <v>6.28</v>
      </c>
      <c r="R1603">
        <v>3.8</v>
      </c>
      <c r="S1603">
        <v>4.55</v>
      </c>
      <c r="T1603">
        <v>0</v>
      </c>
      <c r="U1603">
        <v>-0.1</v>
      </c>
    </row>
    <row r="1604" spans="1:21" x14ac:dyDescent="0.25">
      <c r="A1604" t="s">
        <v>6203</v>
      </c>
      <c r="B1604" t="s">
        <v>6204</v>
      </c>
      <c r="C1604" t="s">
        <v>20880</v>
      </c>
      <c r="D1604">
        <v>0</v>
      </c>
      <c r="E1604">
        <v>0</v>
      </c>
      <c r="F1604">
        <v>4.4400000000000004</v>
      </c>
      <c r="G1604">
        <v>0</v>
      </c>
      <c r="H1604">
        <v>1</v>
      </c>
      <c r="I1604">
        <v>0</v>
      </c>
      <c r="J1604">
        <v>1</v>
      </c>
      <c r="K1604">
        <v>1</v>
      </c>
      <c r="L1604">
        <v>0</v>
      </c>
      <c r="M1604">
        <v>0</v>
      </c>
      <c r="N1604">
        <v>1</v>
      </c>
      <c r="O1604">
        <v>0</v>
      </c>
      <c r="P1604">
        <v>1.42</v>
      </c>
      <c r="Q1604">
        <v>6.8</v>
      </c>
      <c r="R1604">
        <v>3.48</v>
      </c>
      <c r="S1604">
        <v>4.55</v>
      </c>
      <c r="T1604">
        <v>0</v>
      </c>
      <c r="U1604">
        <v>0</v>
      </c>
    </row>
    <row r="1605" spans="1:21" x14ac:dyDescent="0.25">
      <c r="A1605" t="s">
        <v>6799</v>
      </c>
      <c r="B1605" t="s">
        <v>6800</v>
      </c>
      <c r="C1605" t="s">
        <v>20881</v>
      </c>
      <c r="D1605">
        <v>0</v>
      </c>
      <c r="E1605">
        <v>0</v>
      </c>
      <c r="F1605">
        <v>4.38</v>
      </c>
      <c r="G1605">
        <v>0</v>
      </c>
      <c r="H1605">
        <v>1</v>
      </c>
      <c r="I1605">
        <v>0</v>
      </c>
      <c r="J1605">
        <v>1</v>
      </c>
      <c r="K1605">
        <v>1</v>
      </c>
      <c r="L1605">
        <v>0</v>
      </c>
      <c r="M1605">
        <v>0</v>
      </c>
      <c r="N1605">
        <v>1</v>
      </c>
      <c r="O1605">
        <v>0</v>
      </c>
      <c r="P1605">
        <v>1.46</v>
      </c>
      <c r="Q1605">
        <v>6.83</v>
      </c>
      <c r="R1605">
        <v>4.05</v>
      </c>
      <c r="S1605">
        <v>4.55</v>
      </c>
      <c r="T1605">
        <v>0</v>
      </c>
      <c r="U1605">
        <v>0</v>
      </c>
    </row>
    <row r="1606" spans="1:21" x14ac:dyDescent="0.25">
      <c r="A1606" t="s">
        <v>8337</v>
      </c>
      <c r="B1606" t="s">
        <v>8338</v>
      </c>
      <c r="C1606" t="s">
        <v>20895</v>
      </c>
      <c r="D1606">
        <v>0</v>
      </c>
      <c r="E1606">
        <v>0</v>
      </c>
      <c r="F1606">
        <v>4.3499999999999996</v>
      </c>
      <c r="G1606">
        <v>0</v>
      </c>
      <c r="H1606">
        <v>0</v>
      </c>
      <c r="I1606">
        <v>0</v>
      </c>
      <c r="J1606">
        <v>1</v>
      </c>
      <c r="K1606">
        <v>1</v>
      </c>
      <c r="L1606">
        <v>0</v>
      </c>
      <c r="M1606">
        <v>0</v>
      </c>
      <c r="N1606">
        <v>1</v>
      </c>
      <c r="O1606">
        <v>0</v>
      </c>
      <c r="P1606">
        <v>1.32</v>
      </c>
      <c r="Q1606">
        <v>4.9000000000000004</v>
      </c>
      <c r="R1606">
        <v>1.91</v>
      </c>
      <c r="S1606">
        <v>4.55</v>
      </c>
      <c r="T1606">
        <v>0</v>
      </c>
      <c r="U1606">
        <v>0</v>
      </c>
    </row>
    <row r="1607" spans="1:21" x14ac:dyDescent="0.25">
      <c r="A1607" t="s">
        <v>7034</v>
      </c>
      <c r="B1607" t="s">
        <v>7035</v>
      </c>
      <c r="C1607" t="s">
        <v>20872</v>
      </c>
      <c r="D1607">
        <v>0</v>
      </c>
      <c r="E1607">
        <v>0</v>
      </c>
      <c r="F1607">
        <v>4.42</v>
      </c>
      <c r="G1607">
        <v>0</v>
      </c>
      <c r="H1607">
        <v>0</v>
      </c>
      <c r="I1607">
        <v>0</v>
      </c>
      <c r="J1607">
        <v>1</v>
      </c>
      <c r="K1607">
        <v>1</v>
      </c>
      <c r="L1607">
        <v>0</v>
      </c>
      <c r="M1607">
        <v>0</v>
      </c>
      <c r="N1607">
        <v>1</v>
      </c>
      <c r="O1607">
        <v>0</v>
      </c>
      <c r="P1607">
        <v>1.39</v>
      </c>
      <c r="Q1607">
        <v>6.33</v>
      </c>
      <c r="R1607">
        <v>3.25</v>
      </c>
      <c r="S1607">
        <v>4.55</v>
      </c>
      <c r="T1607">
        <v>0</v>
      </c>
      <c r="U1607">
        <v>0</v>
      </c>
    </row>
    <row r="1608" spans="1:21" x14ac:dyDescent="0.25">
      <c r="A1608" t="s">
        <v>7977</v>
      </c>
      <c r="B1608" t="s">
        <v>7840</v>
      </c>
      <c r="C1608" t="s">
        <v>20878</v>
      </c>
      <c r="D1608">
        <v>1</v>
      </c>
      <c r="E1608">
        <v>1</v>
      </c>
      <c r="F1608">
        <v>4.5999999999999996</v>
      </c>
      <c r="G1608">
        <v>2</v>
      </c>
      <c r="H1608">
        <v>2</v>
      </c>
      <c r="I1608">
        <v>0</v>
      </c>
      <c r="J1608">
        <v>9</v>
      </c>
      <c r="K1608">
        <v>10</v>
      </c>
      <c r="L1608">
        <v>5</v>
      </c>
      <c r="M1608">
        <v>1</v>
      </c>
      <c r="N1608">
        <v>6</v>
      </c>
      <c r="O1608">
        <v>3</v>
      </c>
      <c r="P1608">
        <v>1.41</v>
      </c>
      <c r="Q1608">
        <v>5.71</v>
      </c>
      <c r="R1608">
        <v>2.84</v>
      </c>
      <c r="S1608">
        <v>4.55</v>
      </c>
      <c r="T1608">
        <v>0.1</v>
      </c>
      <c r="U1608">
        <v>0.1</v>
      </c>
    </row>
    <row r="1609" spans="1:21" x14ac:dyDescent="0.25">
      <c r="A1609" t="s">
        <v>8243</v>
      </c>
      <c r="B1609" t="s">
        <v>8244</v>
      </c>
      <c r="C1609" t="s">
        <v>20881</v>
      </c>
      <c r="D1609">
        <v>0</v>
      </c>
      <c r="E1609">
        <v>0</v>
      </c>
      <c r="F1609">
        <v>4.43</v>
      </c>
      <c r="G1609">
        <v>0</v>
      </c>
      <c r="H1609">
        <v>0</v>
      </c>
      <c r="I1609">
        <v>0</v>
      </c>
      <c r="J1609">
        <v>1</v>
      </c>
      <c r="K1609">
        <v>1</v>
      </c>
      <c r="L1609">
        <v>0</v>
      </c>
      <c r="M1609">
        <v>0</v>
      </c>
      <c r="N1609">
        <v>1</v>
      </c>
      <c r="O1609">
        <v>0</v>
      </c>
      <c r="P1609">
        <v>1.41</v>
      </c>
      <c r="Q1609">
        <v>6.36</v>
      </c>
      <c r="R1609">
        <v>3.37</v>
      </c>
      <c r="S1609">
        <v>4.55</v>
      </c>
      <c r="T1609">
        <v>0</v>
      </c>
      <c r="U1609">
        <v>0</v>
      </c>
    </row>
    <row r="1610" spans="1:21" x14ac:dyDescent="0.25">
      <c r="A1610">
        <v>8270</v>
      </c>
      <c r="B1610" t="s">
        <v>9735</v>
      </c>
      <c r="C1610" t="s">
        <v>20888</v>
      </c>
      <c r="D1610">
        <v>0</v>
      </c>
      <c r="E1610">
        <v>0</v>
      </c>
      <c r="F1610">
        <v>4.2699999999999996</v>
      </c>
      <c r="G1610">
        <v>0</v>
      </c>
      <c r="H1610">
        <v>1</v>
      </c>
      <c r="I1610">
        <v>0</v>
      </c>
      <c r="J1610">
        <v>1</v>
      </c>
      <c r="K1610">
        <v>1</v>
      </c>
      <c r="L1610">
        <v>0</v>
      </c>
      <c r="M1610">
        <v>0</v>
      </c>
      <c r="N1610">
        <v>1</v>
      </c>
      <c r="O1610">
        <v>0</v>
      </c>
      <c r="P1610">
        <v>1.45</v>
      </c>
      <c r="Q1610">
        <v>6.03</v>
      </c>
      <c r="R1610">
        <v>3.81</v>
      </c>
      <c r="S1610">
        <v>4.55</v>
      </c>
      <c r="T1610">
        <v>0</v>
      </c>
      <c r="U1610">
        <v>0</v>
      </c>
    </row>
    <row r="1611" spans="1:21" x14ac:dyDescent="0.25">
      <c r="A1611">
        <v>8253</v>
      </c>
      <c r="B1611" t="s">
        <v>8200</v>
      </c>
      <c r="C1611" t="s">
        <v>20891</v>
      </c>
      <c r="D1611">
        <v>0</v>
      </c>
      <c r="E1611">
        <v>0</v>
      </c>
      <c r="F1611">
        <v>4.59</v>
      </c>
      <c r="G1611">
        <v>0</v>
      </c>
      <c r="H1611">
        <v>0</v>
      </c>
      <c r="I1611">
        <v>0</v>
      </c>
      <c r="J1611">
        <v>1</v>
      </c>
      <c r="K1611">
        <v>1</v>
      </c>
      <c r="L1611">
        <v>1</v>
      </c>
      <c r="M1611">
        <v>0</v>
      </c>
      <c r="N1611">
        <v>1</v>
      </c>
      <c r="O1611">
        <v>0</v>
      </c>
      <c r="P1611">
        <v>1.43</v>
      </c>
      <c r="Q1611">
        <v>6.51</v>
      </c>
      <c r="R1611">
        <v>3.5</v>
      </c>
      <c r="S1611">
        <v>4.55</v>
      </c>
      <c r="T1611">
        <v>0</v>
      </c>
      <c r="U1611">
        <v>0</v>
      </c>
    </row>
    <row r="1612" spans="1:21" x14ac:dyDescent="0.25">
      <c r="A1612">
        <v>10181</v>
      </c>
      <c r="B1612" t="s">
        <v>1795</v>
      </c>
      <c r="C1612" t="s">
        <v>20868</v>
      </c>
      <c r="D1612">
        <v>0</v>
      </c>
      <c r="E1612">
        <v>0</v>
      </c>
      <c r="F1612">
        <v>4.3899999999999997</v>
      </c>
      <c r="G1612">
        <v>0</v>
      </c>
      <c r="H1612">
        <v>1</v>
      </c>
      <c r="I1612">
        <v>0</v>
      </c>
      <c r="J1612">
        <v>1</v>
      </c>
      <c r="K1612">
        <v>1</v>
      </c>
      <c r="L1612">
        <v>0</v>
      </c>
      <c r="M1612">
        <v>0</v>
      </c>
      <c r="N1612">
        <v>1</v>
      </c>
      <c r="O1612">
        <v>0</v>
      </c>
      <c r="P1612">
        <v>1.4</v>
      </c>
      <c r="Q1612">
        <v>6.2</v>
      </c>
      <c r="R1612">
        <v>3.18</v>
      </c>
      <c r="S1612">
        <v>4.55</v>
      </c>
      <c r="T1612">
        <v>0</v>
      </c>
      <c r="U1612">
        <v>0</v>
      </c>
    </row>
    <row r="1613" spans="1:21" x14ac:dyDescent="0.25">
      <c r="A1613">
        <v>1842</v>
      </c>
      <c r="B1613" t="s">
        <v>8755</v>
      </c>
      <c r="C1613" t="s">
        <v>20883</v>
      </c>
      <c r="D1613">
        <v>0</v>
      </c>
      <c r="E1613">
        <v>0</v>
      </c>
      <c r="F1613">
        <v>4.3</v>
      </c>
      <c r="G1613">
        <v>0</v>
      </c>
      <c r="H1613">
        <v>1</v>
      </c>
      <c r="I1613">
        <v>0</v>
      </c>
      <c r="J1613">
        <v>1</v>
      </c>
      <c r="K1613">
        <v>1</v>
      </c>
      <c r="L1613">
        <v>0</v>
      </c>
      <c r="M1613">
        <v>0</v>
      </c>
      <c r="N1613">
        <v>1</v>
      </c>
      <c r="O1613">
        <v>0</v>
      </c>
      <c r="P1613">
        <v>1.36</v>
      </c>
      <c r="Q1613">
        <v>6.57</v>
      </c>
      <c r="R1613">
        <v>2.98</v>
      </c>
      <c r="S1613">
        <v>4.55</v>
      </c>
      <c r="T1613">
        <v>0</v>
      </c>
      <c r="U1613">
        <v>0</v>
      </c>
    </row>
    <row r="1614" spans="1:21" x14ac:dyDescent="0.25">
      <c r="A1614" t="s">
        <v>7776</v>
      </c>
      <c r="B1614" t="s">
        <v>7777</v>
      </c>
      <c r="C1614" t="s">
        <v>20886</v>
      </c>
      <c r="D1614">
        <v>0</v>
      </c>
      <c r="E1614">
        <v>0</v>
      </c>
      <c r="F1614">
        <v>4.3499999999999996</v>
      </c>
      <c r="G1614">
        <v>0</v>
      </c>
      <c r="H1614">
        <v>1</v>
      </c>
      <c r="I1614">
        <v>0</v>
      </c>
      <c r="J1614">
        <v>1</v>
      </c>
      <c r="K1614">
        <v>1</v>
      </c>
      <c r="L1614">
        <v>0</v>
      </c>
      <c r="M1614">
        <v>0</v>
      </c>
      <c r="N1614">
        <v>1</v>
      </c>
      <c r="O1614">
        <v>0</v>
      </c>
      <c r="P1614">
        <v>1.44</v>
      </c>
      <c r="Q1614">
        <v>7.32</v>
      </c>
      <c r="R1614">
        <v>4.25</v>
      </c>
      <c r="S1614">
        <v>4.55</v>
      </c>
      <c r="T1614">
        <v>0</v>
      </c>
      <c r="U1614">
        <v>0</v>
      </c>
    </row>
    <row r="1615" spans="1:21" x14ac:dyDescent="0.25">
      <c r="A1615" t="s">
        <v>3825</v>
      </c>
      <c r="B1615" t="s">
        <v>3826</v>
      </c>
      <c r="C1615" t="s">
        <v>20874</v>
      </c>
      <c r="D1615">
        <v>0</v>
      </c>
      <c r="E1615">
        <v>0</v>
      </c>
      <c r="F1615">
        <v>4.5199999999999996</v>
      </c>
      <c r="G1615">
        <v>0</v>
      </c>
      <c r="H1615">
        <v>1</v>
      </c>
      <c r="I1615">
        <v>0</v>
      </c>
      <c r="J1615">
        <v>1</v>
      </c>
      <c r="K1615">
        <v>1</v>
      </c>
      <c r="L1615">
        <v>1</v>
      </c>
      <c r="M1615">
        <v>0</v>
      </c>
      <c r="N1615">
        <v>1</v>
      </c>
      <c r="O1615">
        <v>1</v>
      </c>
      <c r="P1615">
        <v>1.5</v>
      </c>
      <c r="Q1615">
        <v>7.37</v>
      </c>
      <c r="R1615">
        <v>4.68</v>
      </c>
      <c r="S1615">
        <v>4.55</v>
      </c>
      <c r="T1615">
        <v>0</v>
      </c>
      <c r="U1615">
        <v>-0.1</v>
      </c>
    </row>
    <row r="1616" spans="1:21" x14ac:dyDescent="0.25">
      <c r="A1616">
        <v>10078</v>
      </c>
      <c r="B1616" t="s">
        <v>9890</v>
      </c>
      <c r="C1616" t="s">
        <v>20878</v>
      </c>
      <c r="D1616">
        <v>0</v>
      </c>
      <c r="E1616">
        <v>0</v>
      </c>
      <c r="F1616">
        <v>4.41</v>
      </c>
      <c r="G1616">
        <v>0</v>
      </c>
      <c r="H1616">
        <v>1</v>
      </c>
      <c r="I1616">
        <v>0</v>
      </c>
      <c r="J1616">
        <v>1</v>
      </c>
      <c r="K1616">
        <v>1</v>
      </c>
      <c r="L1616">
        <v>0</v>
      </c>
      <c r="M1616">
        <v>0</v>
      </c>
      <c r="N1616">
        <v>1</v>
      </c>
      <c r="O1616">
        <v>0</v>
      </c>
      <c r="P1616">
        <v>1.43</v>
      </c>
      <c r="Q1616">
        <v>6.75</v>
      </c>
      <c r="R1616">
        <v>3.66</v>
      </c>
      <c r="S1616">
        <v>4.55</v>
      </c>
      <c r="T1616">
        <v>0</v>
      </c>
      <c r="U1616">
        <v>0</v>
      </c>
    </row>
    <row r="1617" spans="1:21" x14ac:dyDescent="0.25">
      <c r="A1617">
        <v>13415</v>
      </c>
      <c r="B1617" t="s">
        <v>8822</v>
      </c>
      <c r="C1617" t="s">
        <v>20868</v>
      </c>
      <c r="D1617">
        <v>1</v>
      </c>
      <c r="E1617">
        <v>1</v>
      </c>
      <c r="F1617">
        <v>4.46</v>
      </c>
      <c r="G1617">
        <v>0</v>
      </c>
      <c r="H1617">
        <v>20</v>
      </c>
      <c r="I1617">
        <v>0</v>
      </c>
      <c r="J1617">
        <v>20</v>
      </c>
      <c r="K1617">
        <v>20</v>
      </c>
      <c r="L1617">
        <v>10</v>
      </c>
      <c r="M1617">
        <v>2</v>
      </c>
      <c r="N1617">
        <v>15</v>
      </c>
      <c r="O1617">
        <v>8</v>
      </c>
      <c r="P1617">
        <v>1.44</v>
      </c>
      <c r="Q1617">
        <v>6.65</v>
      </c>
      <c r="R1617">
        <v>3.78</v>
      </c>
      <c r="S1617">
        <v>4.5599999999999996</v>
      </c>
      <c r="T1617">
        <v>-0.1</v>
      </c>
      <c r="U1617">
        <v>-0.1</v>
      </c>
    </row>
    <row r="1618" spans="1:21" x14ac:dyDescent="0.25">
      <c r="A1618" t="s">
        <v>8294</v>
      </c>
      <c r="B1618" t="s">
        <v>8295</v>
      </c>
      <c r="C1618" t="s">
        <v>20868</v>
      </c>
      <c r="D1618">
        <v>0</v>
      </c>
      <c r="E1618">
        <v>0</v>
      </c>
      <c r="F1618">
        <v>4.43</v>
      </c>
      <c r="G1618">
        <v>0</v>
      </c>
      <c r="H1618">
        <v>1</v>
      </c>
      <c r="I1618">
        <v>0</v>
      </c>
      <c r="J1618">
        <v>1</v>
      </c>
      <c r="K1618">
        <v>1</v>
      </c>
      <c r="L1618">
        <v>0</v>
      </c>
      <c r="M1618">
        <v>0</v>
      </c>
      <c r="N1618">
        <v>1</v>
      </c>
      <c r="O1618">
        <v>0</v>
      </c>
      <c r="P1618">
        <v>1.44</v>
      </c>
      <c r="Q1618">
        <v>6.95</v>
      </c>
      <c r="R1618">
        <v>3.91</v>
      </c>
      <c r="S1618">
        <v>4.5599999999999996</v>
      </c>
      <c r="T1618">
        <v>0</v>
      </c>
      <c r="U1618">
        <v>0</v>
      </c>
    </row>
    <row r="1619" spans="1:21" x14ac:dyDescent="0.25">
      <c r="A1619" t="s">
        <v>6453</v>
      </c>
      <c r="B1619" t="s">
        <v>6454</v>
      </c>
      <c r="C1619" t="s">
        <v>20874</v>
      </c>
      <c r="D1619">
        <v>0</v>
      </c>
      <c r="E1619">
        <v>0</v>
      </c>
      <c r="F1619">
        <v>4.55</v>
      </c>
      <c r="G1619">
        <v>0</v>
      </c>
      <c r="H1619">
        <v>0</v>
      </c>
      <c r="I1619">
        <v>0</v>
      </c>
      <c r="J1619">
        <v>1</v>
      </c>
      <c r="K1619">
        <v>1</v>
      </c>
      <c r="L1619">
        <v>1</v>
      </c>
      <c r="M1619">
        <v>0</v>
      </c>
      <c r="N1619">
        <v>1</v>
      </c>
      <c r="O1619">
        <v>0</v>
      </c>
      <c r="P1619">
        <v>1.44</v>
      </c>
      <c r="Q1619">
        <v>6.37</v>
      </c>
      <c r="R1619">
        <v>3.49</v>
      </c>
      <c r="S1619">
        <v>4.5599999999999996</v>
      </c>
      <c r="T1619">
        <v>0</v>
      </c>
      <c r="U1619">
        <v>0</v>
      </c>
    </row>
    <row r="1620" spans="1:21" x14ac:dyDescent="0.25">
      <c r="A1620">
        <v>5791</v>
      </c>
      <c r="B1620" t="s">
        <v>10142</v>
      </c>
      <c r="C1620" t="s">
        <v>20882</v>
      </c>
      <c r="D1620">
        <v>0</v>
      </c>
      <c r="E1620">
        <v>0</v>
      </c>
      <c r="F1620">
        <v>4.34</v>
      </c>
      <c r="G1620">
        <v>0</v>
      </c>
      <c r="H1620">
        <v>1</v>
      </c>
      <c r="I1620">
        <v>0</v>
      </c>
      <c r="J1620">
        <v>1</v>
      </c>
      <c r="K1620">
        <v>1</v>
      </c>
      <c r="L1620">
        <v>0</v>
      </c>
      <c r="M1620">
        <v>0</v>
      </c>
      <c r="N1620">
        <v>1</v>
      </c>
      <c r="O1620">
        <v>0</v>
      </c>
      <c r="P1620">
        <v>1.4</v>
      </c>
      <c r="Q1620">
        <v>7.07</v>
      </c>
      <c r="R1620">
        <v>3.69</v>
      </c>
      <c r="S1620">
        <v>4.5599999999999996</v>
      </c>
      <c r="T1620">
        <v>0</v>
      </c>
      <c r="U1620">
        <v>0</v>
      </c>
    </row>
    <row r="1621" spans="1:21" x14ac:dyDescent="0.25">
      <c r="A1621" t="s">
        <v>8919</v>
      </c>
      <c r="B1621" t="s">
        <v>8920</v>
      </c>
      <c r="C1621" t="s">
        <v>20871</v>
      </c>
      <c r="D1621">
        <v>0</v>
      </c>
      <c r="E1621">
        <v>0</v>
      </c>
      <c r="F1621">
        <v>4.53</v>
      </c>
      <c r="G1621">
        <v>0</v>
      </c>
      <c r="H1621">
        <v>0</v>
      </c>
      <c r="I1621">
        <v>0</v>
      </c>
      <c r="J1621">
        <v>1</v>
      </c>
      <c r="K1621">
        <v>1</v>
      </c>
      <c r="L1621">
        <v>1</v>
      </c>
      <c r="M1621">
        <v>0</v>
      </c>
      <c r="N1621">
        <v>1</v>
      </c>
      <c r="O1621">
        <v>0</v>
      </c>
      <c r="P1621">
        <v>1.39</v>
      </c>
      <c r="Q1621">
        <v>4.8899999999999997</v>
      </c>
      <c r="R1621">
        <v>2.46</v>
      </c>
      <c r="S1621">
        <v>4.5599999999999996</v>
      </c>
      <c r="T1621">
        <v>0</v>
      </c>
      <c r="U1621">
        <v>0</v>
      </c>
    </row>
    <row r="1622" spans="1:21" x14ac:dyDescent="0.25">
      <c r="A1622">
        <v>11716</v>
      </c>
      <c r="B1622" t="s">
        <v>8345</v>
      </c>
      <c r="C1622" t="s">
        <v>1</v>
      </c>
      <c r="D1622">
        <v>0</v>
      </c>
      <c r="E1622">
        <v>1</v>
      </c>
      <c r="F1622">
        <v>4.46</v>
      </c>
      <c r="G1622">
        <v>2</v>
      </c>
      <c r="H1622">
        <v>2</v>
      </c>
      <c r="I1622">
        <v>0</v>
      </c>
      <c r="J1622">
        <v>9</v>
      </c>
      <c r="K1622">
        <v>10</v>
      </c>
      <c r="L1622">
        <v>5</v>
      </c>
      <c r="M1622">
        <v>1</v>
      </c>
      <c r="N1622">
        <v>6</v>
      </c>
      <c r="O1622">
        <v>3</v>
      </c>
      <c r="P1622">
        <v>1.39</v>
      </c>
      <c r="Q1622">
        <v>5.84</v>
      </c>
      <c r="R1622">
        <v>2.75</v>
      </c>
      <c r="S1622">
        <v>4.5599999999999996</v>
      </c>
      <c r="T1622">
        <v>0.1</v>
      </c>
      <c r="U1622">
        <v>0</v>
      </c>
    </row>
    <row r="1623" spans="1:21" x14ac:dyDescent="0.25">
      <c r="A1623" t="s">
        <v>7767</v>
      </c>
      <c r="B1623" t="s">
        <v>7768</v>
      </c>
      <c r="C1623" t="s">
        <v>20895</v>
      </c>
      <c r="D1623">
        <v>0</v>
      </c>
      <c r="E1623">
        <v>0</v>
      </c>
      <c r="F1623">
        <v>4.3600000000000003</v>
      </c>
      <c r="G1623">
        <v>0</v>
      </c>
      <c r="H1623">
        <v>0</v>
      </c>
      <c r="I1623">
        <v>0</v>
      </c>
      <c r="J1623">
        <v>1</v>
      </c>
      <c r="K1623">
        <v>1</v>
      </c>
      <c r="L1623">
        <v>0</v>
      </c>
      <c r="M1623">
        <v>0</v>
      </c>
      <c r="N1623">
        <v>1</v>
      </c>
      <c r="O1623">
        <v>0</v>
      </c>
      <c r="P1623">
        <v>1.35</v>
      </c>
      <c r="Q1623">
        <v>5.55</v>
      </c>
      <c r="R1623">
        <v>2.54</v>
      </c>
      <c r="S1623">
        <v>4.5599999999999996</v>
      </c>
      <c r="T1623">
        <v>0</v>
      </c>
      <c r="U1623">
        <v>0</v>
      </c>
    </row>
    <row r="1624" spans="1:21" x14ac:dyDescent="0.25">
      <c r="A1624" t="s">
        <v>5950</v>
      </c>
      <c r="B1624" t="s">
        <v>5951</v>
      </c>
      <c r="C1624" t="s">
        <v>20872</v>
      </c>
      <c r="D1624">
        <v>0</v>
      </c>
      <c r="E1624">
        <v>0</v>
      </c>
      <c r="F1624">
        <v>4.37</v>
      </c>
      <c r="G1624">
        <v>0</v>
      </c>
      <c r="H1624">
        <v>1</v>
      </c>
      <c r="I1624">
        <v>0</v>
      </c>
      <c r="J1624">
        <v>1</v>
      </c>
      <c r="K1624">
        <v>1</v>
      </c>
      <c r="L1624">
        <v>0</v>
      </c>
      <c r="M1624">
        <v>0</v>
      </c>
      <c r="N1624">
        <v>1</v>
      </c>
      <c r="O1624">
        <v>0</v>
      </c>
      <c r="P1624">
        <v>1.45</v>
      </c>
      <c r="Q1624">
        <v>6.77</v>
      </c>
      <c r="R1624">
        <v>4.0199999999999996</v>
      </c>
      <c r="S1624">
        <v>4.5599999999999996</v>
      </c>
      <c r="T1624">
        <v>0</v>
      </c>
      <c r="U1624">
        <v>-0.1</v>
      </c>
    </row>
    <row r="1625" spans="1:21" x14ac:dyDescent="0.25">
      <c r="A1625" t="s">
        <v>8869</v>
      </c>
      <c r="B1625" t="s">
        <v>8870</v>
      </c>
      <c r="C1625" t="s">
        <v>20879</v>
      </c>
      <c r="D1625">
        <v>0</v>
      </c>
      <c r="E1625">
        <v>0</v>
      </c>
      <c r="F1625">
        <v>4.59</v>
      </c>
      <c r="G1625">
        <v>0</v>
      </c>
      <c r="H1625">
        <v>1</v>
      </c>
      <c r="I1625">
        <v>0</v>
      </c>
      <c r="J1625">
        <v>1</v>
      </c>
      <c r="K1625">
        <v>1</v>
      </c>
      <c r="L1625">
        <v>1</v>
      </c>
      <c r="M1625">
        <v>0</v>
      </c>
      <c r="N1625">
        <v>1</v>
      </c>
      <c r="O1625">
        <v>0</v>
      </c>
      <c r="P1625">
        <v>1.47</v>
      </c>
      <c r="Q1625">
        <v>7.17</v>
      </c>
      <c r="R1625">
        <v>3.77</v>
      </c>
      <c r="S1625">
        <v>4.5599999999999996</v>
      </c>
      <c r="T1625">
        <v>0</v>
      </c>
      <c r="U1625">
        <v>0</v>
      </c>
    </row>
    <row r="1626" spans="1:21" x14ac:dyDescent="0.25">
      <c r="A1626" t="s">
        <v>6173</v>
      </c>
      <c r="B1626" t="s">
        <v>6174</v>
      </c>
      <c r="C1626" t="s">
        <v>20887</v>
      </c>
      <c r="D1626">
        <v>0</v>
      </c>
      <c r="E1626">
        <v>0</v>
      </c>
      <c r="F1626">
        <v>4.37</v>
      </c>
      <c r="G1626">
        <v>0</v>
      </c>
      <c r="H1626">
        <v>1</v>
      </c>
      <c r="I1626">
        <v>0</v>
      </c>
      <c r="J1626">
        <v>1</v>
      </c>
      <c r="K1626">
        <v>1</v>
      </c>
      <c r="L1626">
        <v>0</v>
      </c>
      <c r="M1626">
        <v>0</v>
      </c>
      <c r="N1626">
        <v>1</v>
      </c>
      <c r="O1626">
        <v>0</v>
      </c>
      <c r="P1626">
        <v>1.39</v>
      </c>
      <c r="Q1626">
        <v>6.22</v>
      </c>
      <c r="R1626">
        <v>3.09</v>
      </c>
      <c r="S1626">
        <v>4.5599999999999996</v>
      </c>
      <c r="T1626">
        <v>0</v>
      </c>
      <c r="U1626">
        <v>0</v>
      </c>
    </row>
    <row r="1627" spans="1:21" x14ac:dyDescent="0.25">
      <c r="A1627" t="s">
        <v>8815</v>
      </c>
      <c r="B1627" t="s">
        <v>8816</v>
      </c>
      <c r="C1627" t="s">
        <v>20885</v>
      </c>
      <c r="D1627">
        <v>0</v>
      </c>
      <c r="E1627">
        <v>0</v>
      </c>
      <c r="F1627">
        <v>4.54</v>
      </c>
      <c r="G1627">
        <v>0</v>
      </c>
      <c r="H1627">
        <v>0</v>
      </c>
      <c r="I1627">
        <v>0</v>
      </c>
      <c r="J1627">
        <v>1</v>
      </c>
      <c r="K1627">
        <v>1</v>
      </c>
      <c r="L1627">
        <v>1</v>
      </c>
      <c r="M1627">
        <v>0</v>
      </c>
      <c r="N1627">
        <v>1</v>
      </c>
      <c r="O1627">
        <v>0</v>
      </c>
      <c r="P1627">
        <v>1.42</v>
      </c>
      <c r="Q1627">
        <v>5.32</v>
      </c>
      <c r="R1627">
        <v>2.98</v>
      </c>
      <c r="S1627">
        <v>4.5599999999999996</v>
      </c>
      <c r="T1627">
        <v>0</v>
      </c>
      <c r="U1627">
        <v>0</v>
      </c>
    </row>
    <row r="1628" spans="1:21" x14ac:dyDescent="0.25">
      <c r="A1628" t="s">
        <v>7901</v>
      </c>
      <c r="B1628" t="s">
        <v>7902</v>
      </c>
      <c r="C1628" t="s">
        <v>20879</v>
      </c>
      <c r="D1628">
        <v>0</v>
      </c>
      <c r="E1628">
        <v>0</v>
      </c>
      <c r="F1628">
        <v>4.55</v>
      </c>
      <c r="G1628">
        <v>0</v>
      </c>
      <c r="H1628">
        <v>1</v>
      </c>
      <c r="I1628">
        <v>0</v>
      </c>
      <c r="J1628">
        <v>1</v>
      </c>
      <c r="K1628">
        <v>1</v>
      </c>
      <c r="L1628">
        <v>1</v>
      </c>
      <c r="M1628">
        <v>0</v>
      </c>
      <c r="N1628">
        <v>1</v>
      </c>
      <c r="O1628">
        <v>0</v>
      </c>
      <c r="P1628">
        <v>1.46</v>
      </c>
      <c r="Q1628">
        <v>6.56</v>
      </c>
      <c r="R1628">
        <v>3.5</v>
      </c>
      <c r="S1628">
        <v>4.5599999999999996</v>
      </c>
      <c r="T1628">
        <v>0</v>
      </c>
      <c r="U1628">
        <v>0</v>
      </c>
    </row>
    <row r="1629" spans="1:21" x14ac:dyDescent="0.25">
      <c r="A1629" t="s">
        <v>8007</v>
      </c>
      <c r="B1629" t="s">
        <v>8008</v>
      </c>
      <c r="C1629" t="s">
        <v>20865</v>
      </c>
      <c r="D1629">
        <v>0</v>
      </c>
      <c r="E1629">
        <v>0</v>
      </c>
      <c r="F1629">
        <v>4.3</v>
      </c>
      <c r="G1629">
        <v>0</v>
      </c>
      <c r="H1629">
        <v>1</v>
      </c>
      <c r="I1629">
        <v>0</v>
      </c>
      <c r="J1629">
        <v>1</v>
      </c>
      <c r="K1629">
        <v>1</v>
      </c>
      <c r="L1629">
        <v>0</v>
      </c>
      <c r="M1629">
        <v>0</v>
      </c>
      <c r="N1629">
        <v>1</v>
      </c>
      <c r="O1629">
        <v>0</v>
      </c>
      <c r="P1629">
        <v>1.42</v>
      </c>
      <c r="Q1629">
        <v>6.27</v>
      </c>
      <c r="R1629">
        <v>3.68</v>
      </c>
      <c r="S1629">
        <v>4.5599999999999996</v>
      </c>
      <c r="T1629">
        <v>0</v>
      </c>
      <c r="U1629">
        <v>-0.1</v>
      </c>
    </row>
    <row r="1630" spans="1:21" x14ac:dyDescent="0.25">
      <c r="A1630" t="s">
        <v>8367</v>
      </c>
      <c r="B1630" t="s">
        <v>8368</v>
      </c>
      <c r="C1630" t="s">
        <v>20872</v>
      </c>
      <c r="D1630">
        <v>0</v>
      </c>
      <c r="E1630">
        <v>0</v>
      </c>
      <c r="F1630">
        <v>4.43</v>
      </c>
      <c r="G1630">
        <v>0</v>
      </c>
      <c r="H1630">
        <v>1</v>
      </c>
      <c r="I1630">
        <v>0</v>
      </c>
      <c r="J1630">
        <v>1</v>
      </c>
      <c r="K1630">
        <v>1</v>
      </c>
      <c r="L1630">
        <v>0</v>
      </c>
      <c r="M1630">
        <v>0</v>
      </c>
      <c r="N1630">
        <v>1</v>
      </c>
      <c r="O1630">
        <v>1</v>
      </c>
      <c r="P1630">
        <v>1.5</v>
      </c>
      <c r="Q1630">
        <v>7.66</v>
      </c>
      <c r="R1630">
        <v>4.96</v>
      </c>
      <c r="S1630">
        <v>4.57</v>
      </c>
      <c r="T1630">
        <v>0</v>
      </c>
      <c r="U1630">
        <v>-0.1</v>
      </c>
    </row>
    <row r="1631" spans="1:21" x14ac:dyDescent="0.25">
      <c r="A1631">
        <v>105</v>
      </c>
      <c r="B1631" t="s">
        <v>9905</v>
      </c>
      <c r="C1631" t="s">
        <v>20870</v>
      </c>
      <c r="D1631">
        <v>0</v>
      </c>
      <c r="E1631">
        <v>0</v>
      </c>
      <c r="F1631">
        <v>4.42</v>
      </c>
      <c r="G1631">
        <v>0</v>
      </c>
      <c r="H1631">
        <v>0</v>
      </c>
      <c r="I1631">
        <v>0</v>
      </c>
      <c r="J1631">
        <v>1</v>
      </c>
      <c r="K1631">
        <v>1</v>
      </c>
      <c r="L1631">
        <v>0</v>
      </c>
      <c r="M1631">
        <v>0</v>
      </c>
      <c r="N1631">
        <v>1</v>
      </c>
      <c r="O1631">
        <v>0</v>
      </c>
      <c r="P1631">
        <v>1.37</v>
      </c>
      <c r="Q1631">
        <v>6.53</v>
      </c>
      <c r="R1631">
        <v>3.02</v>
      </c>
      <c r="S1631">
        <v>4.57</v>
      </c>
      <c r="T1631">
        <v>0</v>
      </c>
      <c r="U1631">
        <v>0</v>
      </c>
    </row>
    <row r="1632" spans="1:21" x14ac:dyDescent="0.25">
      <c r="A1632" t="s">
        <v>6807</v>
      </c>
      <c r="B1632" t="s">
        <v>6808</v>
      </c>
      <c r="C1632" t="s">
        <v>20869</v>
      </c>
      <c r="D1632">
        <v>0</v>
      </c>
      <c r="E1632">
        <v>0</v>
      </c>
      <c r="F1632">
        <v>4.4400000000000004</v>
      </c>
      <c r="G1632">
        <v>0</v>
      </c>
      <c r="H1632">
        <v>0</v>
      </c>
      <c r="I1632">
        <v>0</v>
      </c>
      <c r="J1632">
        <v>1</v>
      </c>
      <c r="K1632">
        <v>1</v>
      </c>
      <c r="L1632">
        <v>0</v>
      </c>
      <c r="M1632">
        <v>0</v>
      </c>
      <c r="N1632">
        <v>1</v>
      </c>
      <c r="O1632">
        <v>0</v>
      </c>
      <c r="P1632">
        <v>1.37</v>
      </c>
      <c r="Q1632">
        <v>5.86</v>
      </c>
      <c r="R1632">
        <v>2.73</v>
      </c>
      <c r="S1632">
        <v>4.57</v>
      </c>
      <c r="T1632">
        <v>0</v>
      </c>
      <c r="U1632">
        <v>0</v>
      </c>
    </row>
    <row r="1633" spans="1:21" x14ac:dyDescent="0.25">
      <c r="A1633" t="s">
        <v>9703</v>
      </c>
      <c r="B1633" t="s">
        <v>9704</v>
      </c>
      <c r="C1633" t="s">
        <v>20891</v>
      </c>
      <c r="D1633">
        <v>0</v>
      </c>
      <c r="E1633">
        <v>0</v>
      </c>
      <c r="F1633">
        <v>4.51</v>
      </c>
      <c r="G1633">
        <v>0</v>
      </c>
      <c r="H1633">
        <v>1</v>
      </c>
      <c r="I1633">
        <v>0</v>
      </c>
      <c r="J1633">
        <v>1</v>
      </c>
      <c r="K1633">
        <v>1</v>
      </c>
      <c r="L1633">
        <v>1</v>
      </c>
      <c r="M1633">
        <v>0</v>
      </c>
      <c r="N1633">
        <v>1</v>
      </c>
      <c r="O1633">
        <v>1</v>
      </c>
      <c r="P1633">
        <v>1.5</v>
      </c>
      <c r="Q1633">
        <v>6.77</v>
      </c>
      <c r="R1633">
        <v>4.5199999999999996</v>
      </c>
      <c r="S1633">
        <v>4.57</v>
      </c>
      <c r="T1633">
        <v>0</v>
      </c>
      <c r="U1633">
        <v>-0.1</v>
      </c>
    </row>
    <row r="1634" spans="1:21" x14ac:dyDescent="0.25">
      <c r="A1634" t="s">
        <v>9091</v>
      </c>
      <c r="B1634" t="s">
        <v>9092</v>
      </c>
      <c r="C1634" t="s">
        <v>20867</v>
      </c>
      <c r="D1634">
        <v>0</v>
      </c>
      <c r="E1634">
        <v>0</v>
      </c>
      <c r="F1634">
        <v>4.4800000000000004</v>
      </c>
      <c r="G1634">
        <v>0</v>
      </c>
      <c r="H1634">
        <v>1</v>
      </c>
      <c r="I1634">
        <v>0</v>
      </c>
      <c r="J1634">
        <v>1</v>
      </c>
      <c r="K1634">
        <v>1</v>
      </c>
      <c r="L1634">
        <v>0</v>
      </c>
      <c r="M1634">
        <v>0</v>
      </c>
      <c r="N1634">
        <v>1</v>
      </c>
      <c r="O1634">
        <v>0</v>
      </c>
      <c r="P1634">
        <v>1.47</v>
      </c>
      <c r="Q1634">
        <v>6.13</v>
      </c>
      <c r="R1634">
        <v>3.97</v>
      </c>
      <c r="S1634">
        <v>4.57</v>
      </c>
      <c r="T1634">
        <v>0</v>
      </c>
      <c r="U1634">
        <v>-0.1</v>
      </c>
    </row>
    <row r="1635" spans="1:21" x14ac:dyDescent="0.25">
      <c r="A1635">
        <v>4026</v>
      </c>
      <c r="B1635" t="s">
        <v>9410</v>
      </c>
      <c r="C1635" t="s">
        <v>20865</v>
      </c>
      <c r="D1635">
        <v>9</v>
      </c>
      <c r="E1635">
        <v>9</v>
      </c>
      <c r="F1635">
        <v>4.04</v>
      </c>
      <c r="G1635">
        <v>26</v>
      </c>
      <c r="H1635">
        <v>26</v>
      </c>
      <c r="I1635">
        <v>0</v>
      </c>
      <c r="J1635">
        <v>143</v>
      </c>
      <c r="K1635">
        <v>134</v>
      </c>
      <c r="L1635">
        <v>64</v>
      </c>
      <c r="M1635">
        <v>20</v>
      </c>
      <c r="N1635">
        <v>120</v>
      </c>
      <c r="O1635">
        <v>55</v>
      </c>
      <c r="P1635">
        <v>1.32</v>
      </c>
      <c r="Q1635">
        <v>7.53</v>
      </c>
      <c r="R1635">
        <v>3.46</v>
      </c>
      <c r="S1635">
        <v>4.57</v>
      </c>
      <c r="T1635">
        <v>0.6</v>
      </c>
      <c r="U1635">
        <v>1.4</v>
      </c>
    </row>
    <row r="1636" spans="1:21" x14ac:dyDescent="0.25">
      <c r="A1636" t="s">
        <v>10059</v>
      </c>
      <c r="B1636" t="s">
        <v>10060</v>
      </c>
      <c r="C1636" t="s">
        <v>1</v>
      </c>
      <c r="D1636">
        <v>0</v>
      </c>
      <c r="E1636">
        <v>0</v>
      </c>
      <c r="F1636">
        <v>4.4400000000000004</v>
      </c>
      <c r="G1636">
        <v>0</v>
      </c>
      <c r="H1636">
        <v>1</v>
      </c>
      <c r="I1636">
        <v>0</v>
      </c>
      <c r="J1636">
        <v>1</v>
      </c>
      <c r="K1636">
        <v>1</v>
      </c>
      <c r="L1636">
        <v>0</v>
      </c>
      <c r="M1636">
        <v>0</v>
      </c>
      <c r="N1636">
        <v>1</v>
      </c>
      <c r="O1636">
        <v>0</v>
      </c>
      <c r="P1636">
        <v>1.47</v>
      </c>
      <c r="Q1636">
        <v>7.2</v>
      </c>
      <c r="R1636">
        <v>4.4000000000000004</v>
      </c>
      <c r="S1636">
        <v>4.57</v>
      </c>
      <c r="T1636">
        <v>0</v>
      </c>
      <c r="U1636">
        <v>-0.1</v>
      </c>
    </row>
    <row r="1637" spans="1:21" x14ac:dyDescent="0.25">
      <c r="A1637">
        <v>10946</v>
      </c>
      <c r="B1637" t="s">
        <v>7728</v>
      </c>
      <c r="C1637" t="s">
        <v>20870</v>
      </c>
      <c r="D1637">
        <v>0</v>
      </c>
      <c r="E1637">
        <v>0</v>
      </c>
      <c r="F1637">
        <v>4.43</v>
      </c>
      <c r="G1637">
        <v>0</v>
      </c>
      <c r="H1637">
        <v>0</v>
      </c>
      <c r="I1637">
        <v>0</v>
      </c>
      <c r="J1637">
        <v>1</v>
      </c>
      <c r="K1637">
        <v>1</v>
      </c>
      <c r="L1637">
        <v>0</v>
      </c>
      <c r="M1637">
        <v>0</v>
      </c>
      <c r="N1637">
        <v>1</v>
      </c>
      <c r="O1637">
        <v>0</v>
      </c>
      <c r="P1637">
        <v>1.35</v>
      </c>
      <c r="Q1637">
        <v>7.05</v>
      </c>
      <c r="R1637">
        <v>3.11</v>
      </c>
      <c r="S1637">
        <v>4.57</v>
      </c>
      <c r="T1637">
        <v>0</v>
      </c>
      <c r="U1637">
        <v>0</v>
      </c>
    </row>
    <row r="1638" spans="1:21" x14ac:dyDescent="0.25">
      <c r="A1638">
        <v>6176</v>
      </c>
      <c r="B1638" t="s">
        <v>7642</v>
      </c>
      <c r="C1638" t="s">
        <v>20876</v>
      </c>
      <c r="D1638">
        <v>0</v>
      </c>
      <c r="E1638">
        <v>0</v>
      </c>
      <c r="F1638">
        <v>4.16</v>
      </c>
      <c r="G1638">
        <v>0</v>
      </c>
      <c r="H1638">
        <v>0</v>
      </c>
      <c r="I1638">
        <v>0</v>
      </c>
      <c r="J1638">
        <v>1</v>
      </c>
      <c r="K1638">
        <v>1</v>
      </c>
      <c r="L1638">
        <v>0</v>
      </c>
      <c r="M1638">
        <v>0</v>
      </c>
      <c r="N1638">
        <v>1</v>
      </c>
      <c r="O1638">
        <v>0</v>
      </c>
      <c r="P1638">
        <v>1.26</v>
      </c>
      <c r="Q1638">
        <v>6.59</v>
      </c>
      <c r="R1638">
        <v>2.04</v>
      </c>
      <c r="S1638">
        <v>4.57</v>
      </c>
      <c r="T1638">
        <v>0</v>
      </c>
      <c r="U1638">
        <v>0</v>
      </c>
    </row>
    <row r="1639" spans="1:21" x14ac:dyDescent="0.25">
      <c r="A1639">
        <v>11193</v>
      </c>
      <c r="B1639" t="s">
        <v>10024</v>
      </c>
      <c r="C1639" t="s">
        <v>20882</v>
      </c>
      <c r="D1639">
        <v>2</v>
      </c>
      <c r="E1639">
        <v>2</v>
      </c>
      <c r="F1639">
        <v>4.25</v>
      </c>
      <c r="G1639">
        <v>0</v>
      </c>
      <c r="H1639">
        <v>40</v>
      </c>
      <c r="I1639">
        <v>0</v>
      </c>
      <c r="J1639">
        <v>40</v>
      </c>
      <c r="K1639">
        <v>39</v>
      </c>
      <c r="L1639">
        <v>19</v>
      </c>
      <c r="M1639">
        <v>5</v>
      </c>
      <c r="N1639">
        <v>31</v>
      </c>
      <c r="O1639">
        <v>16</v>
      </c>
      <c r="P1639">
        <v>1.39</v>
      </c>
      <c r="Q1639">
        <v>7.05</v>
      </c>
      <c r="R1639">
        <v>3.68</v>
      </c>
      <c r="S1639">
        <v>4.57</v>
      </c>
      <c r="T1639">
        <v>-0.1</v>
      </c>
      <c r="U1639">
        <v>0.1</v>
      </c>
    </row>
    <row r="1640" spans="1:21" x14ac:dyDescent="0.25">
      <c r="A1640" t="s">
        <v>7597</v>
      </c>
      <c r="B1640" t="s">
        <v>7598</v>
      </c>
      <c r="C1640" t="s">
        <v>20884</v>
      </c>
      <c r="D1640">
        <v>0</v>
      </c>
      <c r="E1640">
        <v>0</v>
      </c>
      <c r="F1640">
        <v>4.55</v>
      </c>
      <c r="G1640">
        <v>0</v>
      </c>
      <c r="H1640">
        <v>0</v>
      </c>
      <c r="I1640">
        <v>0</v>
      </c>
      <c r="J1640">
        <v>1</v>
      </c>
      <c r="K1640">
        <v>1</v>
      </c>
      <c r="L1640">
        <v>1</v>
      </c>
      <c r="M1640">
        <v>0</v>
      </c>
      <c r="N1640">
        <v>1</v>
      </c>
      <c r="O1640">
        <v>0</v>
      </c>
      <c r="P1640">
        <v>1.42</v>
      </c>
      <c r="Q1640">
        <v>6.48</v>
      </c>
      <c r="R1640">
        <v>3.3</v>
      </c>
      <c r="S1640">
        <v>4.57</v>
      </c>
      <c r="T1640">
        <v>0</v>
      </c>
      <c r="U1640">
        <v>0</v>
      </c>
    </row>
    <row r="1641" spans="1:21" x14ac:dyDescent="0.25">
      <c r="A1641">
        <v>5744</v>
      </c>
      <c r="B1641" t="s">
        <v>10095</v>
      </c>
      <c r="C1641" t="s">
        <v>20883</v>
      </c>
      <c r="D1641">
        <v>0</v>
      </c>
      <c r="E1641">
        <v>0</v>
      </c>
      <c r="F1641">
        <v>4.3</v>
      </c>
      <c r="G1641">
        <v>0</v>
      </c>
      <c r="H1641">
        <v>1</v>
      </c>
      <c r="I1641">
        <v>0</v>
      </c>
      <c r="J1641">
        <v>1</v>
      </c>
      <c r="K1641">
        <v>1</v>
      </c>
      <c r="L1641">
        <v>0</v>
      </c>
      <c r="M1641">
        <v>0</v>
      </c>
      <c r="N1641">
        <v>1</v>
      </c>
      <c r="O1641">
        <v>0</v>
      </c>
      <c r="P1641">
        <v>1.37</v>
      </c>
      <c r="Q1641">
        <v>6.46</v>
      </c>
      <c r="R1641">
        <v>3.09</v>
      </c>
      <c r="S1641">
        <v>4.57</v>
      </c>
      <c r="T1641">
        <v>0</v>
      </c>
      <c r="U1641">
        <v>0</v>
      </c>
    </row>
    <row r="1642" spans="1:21" x14ac:dyDescent="0.25">
      <c r="A1642">
        <v>5861</v>
      </c>
      <c r="B1642" t="s">
        <v>10693</v>
      </c>
      <c r="C1642" t="s">
        <v>20879</v>
      </c>
      <c r="D1642">
        <v>3</v>
      </c>
      <c r="E1642">
        <v>3</v>
      </c>
      <c r="F1642">
        <v>4.43</v>
      </c>
      <c r="G1642">
        <v>0</v>
      </c>
      <c r="H1642">
        <v>65</v>
      </c>
      <c r="I1642">
        <v>28</v>
      </c>
      <c r="J1642">
        <v>65</v>
      </c>
      <c r="K1642">
        <v>69</v>
      </c>
      <c r="L1642">
        <v>32</v>
      </c>
      <c r="M1642">
        <v>10</v>
      </c>
      <c r="N1642">
        <v>53</v>
      </c>
      <c r="O1642">
        <v>20</v>
      </c>
      <c r="P1642">
        <v>1.37</v>
      </c>
      <c r="Q1642">
        <v>7.31</v>
      </c>
      <c r="R1642">
        <v>2.83</v>
      </c>
      <c r="S1642">
        <v>4.57</v>
      </c>
      <c r="T1642">
        <v>-0.1</v>
      </c>
      <c r="U1642">
        <v>0.2</v>
      </c>
    </row>
    <row r="1643" spans="1:21" x14ac:dyDescent="0.25">
      <c r="A1643" t="s">
        <v>6874</v>
      </c>
      <c r="B1643" t="s">
        <v>6875</v>
      </c>
      <c r="C1643" t="s">
        <v>20872</v>
      </c>
      <c r="D1643">
        <v>0</v>
      </c>
      <c r="E1643">
        <v>0</v>
      </c>
      <c r="F1643">
        <v>4.5199999999999996</v>
      </c>
      <c r="G1643">
        <v>0</v>
      </c>
      <c r="H1643">
        <v>0</v>
      </c>
      <c r="I1643">
        <v>0</v>
      </c>
      <c r="J1643">
        <v>1</v>
      </c>
      <c r="K1643">
        <v>1</v>
      </c>
      <c r="L1643">
        <v>1</v>
      </c>
      <c r="M1643">
        <v>0</v>
      </c>
      <c r="N1643">
        <v>1</v>
      </c>
      <c r="O1643">
        <v>1</v>
      </c>
      <c r="P1643">
        <v>1.46</v>
      </c>
      <c r="Q1643">
        <v>7.52</v>
      </c>
      <c r="R1643">
        <v>4.5199999999999996</v>
      </c>
      <c r="S1643">
        <v>4.57</v>
      </c>
      <c r="T1643">
        <v>0</v>
      </c>
      <c r="U1643">
        <v>0</v>
      </c>
    </row>
    <row r="1644" spans="1:21" x14ac:dyDescent="0.25">
      <c r="A1644" t="s">
        <v>8698</v>
      </c>
      <c r="B1644" t="s">
        <v>8699</v>
      </c>
      <c r="C1644" t="s">
        <v>20868</v>
      </c>
      <c r="D1644">
        <v>0</v>
      </c>
      <c r="E1644">
        <v>0</v>
      </c>
      <c r="F1644">
        <v>4.4400000000000004</v>
      </c>
      <c r="G1644">
        <v>0</v>
      </c>
      <c r="H1644">
        <v>1</v>
      </c>
      <c r="I1644">
        <v>0</v>
      </c>
      <c r="J1644">
        <v>1</v>
      </c>
      <c r="K1644">
        <v>1</v>
      </c>
      <c r="L1644">
        <v>0</v>
      </c>
      <c r="M1644">
        <v>0</v>
      </c>
      <c r="N1644">
        <v>1</v>
      </c>
      <c r="O1644">
        <v>0</v>
      </c>
      <c r="P1644">
        <v>1.42</v>
      </c>
      <c r="Q1644">
        <v>6.31</v>
      </c>
      <c r="R1644">
        <v>3.47</v>
      </c>
      <c r="S1644">
        <v>4.57</v>
      </c>
      <c r="T1644">
        <v>0</v>
      </c>
      <c r="U1644">
        <v>0</v>
      </c>
    </row>
    <row r="1645" spans="1:21" x14ac:dyDescent="0.25">
      <c r="A1645" t="s">
        <v>8653</v>
      </c>
      <c r="B1645" t="s">
        <v>8654</v>
      </c>
      <c r="C1645" t="s">
        <v>20870</v>
      </c>
      <c r="D1645">
        <v>0</v>
      </c>
      <c r="E1645">
        <v>0</v>
      </c>
      <c r="F1645">
        <v>4.3899999999999997</v>
      </c>
      <c r="G1645">
        <v>0</v>
      </c>
      <c r="H1645">
        <v>1</v>
      </c>
      <c r="I1645">
        <v>0</v>
      </c>
      <c r="J1645">
        <v>1</v>
      </c>
      <c r="K1645">
        <v>1</v>
      </c>
      <c r="L1645">
        <v>0</v>
      </c>
      <c r="M1645">
        <v>0</v>
      </c>
      <c r="N1645">
        <v>1</v>
      </c>
      <c r="O1645">
        <v>1</v>
      </c>
      <c r="P1645">
        <v>1.47</v>
      </c>
      <c r="Q1645">
        <v>8.43</v>
      </c>
      <c r="R1645">
        <v>5.17</v>
      </c>
      <c r="S1645">
        <v>4.58</v>
      </c>
      <c r="T1645">
        <v>0</v>
      </c>
      <c r="U1645">
        <v>-0.1</v>
      </c>
    </row>
    <row r="1646" spans="1:21" x14ac:dyDescent="0.25">
      <c r="A1646" t="s">
        <v>6586</v>
      </c>
      <c r="B1646" t="s">
        <v>6587</v>
      </c>
      <c r="C1646" t="s">
        <v>20875</v>
      </c>
      <c r="D1646">
        <v>0</v>
      </c>
      <c r="E1646">
        <v>0</v>
      </c>
      <c r="F1646">
        <v>4.58</v>
      </c>
      <c r="G1646">
        <v>0</v>
      </c>
      <c r="H1646">
        <v>1</v>
      </c>
      <c r="I1646">
        <v>0</v>
      </c>
      <c r="J1646">
        <v>1</v>
      </c>
      <c r="K1646">
        <v>1</v>
      </c>
      <c r="L1646">
        <v>1</v>
      </c>
      <c r="M1646">
        <v>0</v>
      </c>
      <c r="N1646">
        <v>1</v>
      </c>
      <c r="O1646">
        <v>0</v>
      </c>
      <c r="P1646">
        <v>1.43</v>
      </c>
      <c r="Q1646">
        <v>7.49</v>
      </c>
      <c r="R1646">
        <v>3.85</v>
      </c>
      <c r="S1646">
        <v>4.58</v>
      </c>
      <c r="T1646">
        <v>0</v>
      </c>
      <c r="U1646">
        <v>0</v>
      </c>
    </row>
    <row r="1647" spans="1:21" x14ac:dyDescent="0.25">
      <c r="A1647" t="s">
        <v>7133</v>
      </c>
      <c r="B1647" t="s">
        <v>7134</v>
      </c>
      <c r="C1647" t="s">
        <v>20893</v>
      </c>
      <c r="D1647">
        <v>0</v>
      </c>
      <c r="E1647">
        <v>0</v>
      </c>
      <c r="F1647">
        <v>4.53</v>
      </c>
      <c r="G1647">
        <v>0</v>
      </c>
      <c r="H1647">
        <v>1</v>
      </c>
      <c r="I1647">
        <v>0</v>
      </c>
      <c r="J1647">
        <v>1</v>
      </c>
      <c r="K1647">
        <v>1</v>
      </c>
      <c r="L1647">
        <v>1</v>
      </c>
      <c r="M1647">
        <v>0</v>
      </c>
      <c r="N1647">
        <v>1</v>
      </c>
      <c r="O1647">
        <v>0</v>
      </c>
      <c r="P1647">
        <v>1.44</v>
      </c>
      <c r="Q1647">
        <v>6.44</v>
      </c>
      <c r="R1647">
        <v>3.66</v>
      </c>
      <c r="S1647">
        <v>4.58</v>
      </c>
      <c r="T1647">
        <v>0</v>
      </c>
      <c r="U1647">
        <v>-0.1</v>
      </c>
    </row>
    <row r="1648" spans="1:21" x14ac:dyDescent="0.25">
      <c r="A1648">
        <v>2061</v>
      </c>
      <c r="B1648" t="s">
        <v>9143</v>
      </c>
      <c r="C1648" t="s">
        <v>20878</v>
      </c>
      <c r="D1648">
        <v>0</v>
      </c>
      <c r="E1648">
        <v>0</v>
      </c>
      <c r="F1648">
        <v>4.54</v>
      </c>
      <c r="G1648">
        <v>0</v>
      </c>
      <c r="H1648">
        <v>1</v>
      </c>
      <c r="I1648">
        <v>0</v>
      </c>
      <c r="J1648">
        <v>1</v>
      </c>
      <c r="K1648">
        <v>1</v>
      </c>
      <c r="L1648">
        <v>1</v>
      </c>
      <c r="M1648">
        <v>0</v>
      </c>
      <c r="N1648">
        <v>1</v>
      </c>
      <c r="O1648">
        <v>0</v>
      </c>
      <c r="P1648">
        <v>1.44</v>
      </c>
      <c r="Q1648">
        <v>6.06</v>
      </c>
      <c r="R1648">
        <v>3.29</v>
      </c>
      <c r="S1648">
        <v>4.58</v>
      </c>
      <c r="T1648">
        <v>0</v>
      </c>
      <c r="U1648">
        <v>0</v>
      </c>
    </row>
    <row r="1649" spans="1:21" x14ac:dyDescent="0.25">
      <c r="A1649" t="s">
        <v>7697</v>
      </c>
      <c r="B1649" t="s">
        <v>7698</v>
      </c>
      <c r="C1649" t="s">
        <v>20895</v>
      </c>
      <c r="D1649">
        <v>0</v>
      </c>
      <c r="E1649">
        <v>0</v>
      </c>
      <c r="F1649">
        <v>4.32</v>
      </c>
      <c r="G1649">
        <v>0</v>
      </c>
      <c r="H1649">
        <v>1</v>
      </c>
      <c r="I1649">
        <v>0</v>
      </c>
      <c r="J1649">
        <v>1</v>
      </c>
      <c r="K1649">
        <v>1</v>
      </c>
      <c r="L1649">
        <v>0</v>
      </c>
      <c r="M1649">
        <v>0</v>
      </c>
      <c r="N1649">
        <v>1</v>
      </c>
      <c r="O1649">
        <v>0</v>
      </c>
      <c r="P1649">
        <v>1.44</v>
      </c>
      <c r="Q1649">
        <v>6.45</v>
      </c>
      <c r="R1649">
        <v>4.0199999999999996</v>
      </c>
      <c r="S1649">
        <v>4.58</v>
      </c>
      <c r="T1649">
        <v>0</v>
      </c>
      <c r="U1649">
        <v>-0.1</v>
      </c>
    </row>
    <row r="1650" spans="1:21" x14ac:dyDescent="0.25">
      <c r="A1650" t="s">
        <v>22878</v>
      </c>
      <c r="B1650" t="s">
        <v>22879</v>
      </c>
      <c r="C1650" t="s">
        <v>20865</v>
      </c>
      <c r="D1650">
        <v>0</v>
      </c>
      <c r="E1650">
        <v>0</v>
      </c>
      <c r="F1650">
        <v>4.3600000000000003</v>
      </c>
      <c r="G1650">
        <v>0</v>
      </c>
      <c r="H1650">
        <v>1</v>
      </c>
      <c r="I1650">
        <v>0</v>
      </c>
      <c r="J1650">
        <v>1</v>
      </c>
      <c r="K1650">
        <v>1</v>
      </c>
      <c r="L1650">
        <v>0</v>
      </c>
      <c r="M1650">
        <v>0</v>
      </c>
      <c r="N1650">
        <v>1</v>
      </c>
      <c r="O1650">
        <v>1</v>
      </c>
      <c r="P1650">
        <v>1.47</v>
      </c>
      <c r="Q1650">
        <v>7.24</v>
      </c>
      <c r="R1650">
        <v>4.68</v>
      </c>
      <c r="S1650">
        <v>4.58</v>
      </c>
      <c r="T1650">
        <v>0</v>
      </c>
      <c r="U1650">
        <v>-0.1</v>
      </c>
    </row>
    <row r="1651" spans="1:21" x14ac:dyDescent="0.25">
      <c r="A1651" t="s">
        <v>5822</v>
      </c>
      <c r="B1651" t="s">
        <v>5823</v>
      </c>
      <c r="C1651" t="s">
        <v>20887</v>
      </c>
      <c r="D1651">
        <v>0</v>
      </c>
      <c r="E1651">
        <v>0</v>
      </c>
      <c r="F1651">
        <v>4.45</v>
      </c>
      <c r="G1651">
        <v>0</v>
      </c>
      <c r="H1651">
        <v>0</v>
      </c>
      <c r="I1651">
        <v>0</v>
      </c>
      <c r="J1651">
        <v>1</v>
      </c>
      <c r="K1651">
        <v>1</v>
      </c>
      <c r="L1651">
        <v>0</v>
      </c>
      <c r="M1651">
        <v>0</v>
      </c>
      <c r="N1651">
        <v>1</v>
      </c>
      <c r="O1651">
        <v>0</v>
      </c>
      <c r="P1651">
        <v>1.39</v>
      </c>
      <c r="Q1651">
        <v>6.52</v>
      </c>
      <c r="R1651">
        <v>3.19</v>
      </c>
      <c r="S1651">
        <v>4.58</v>
      </c>
      <c r="T1651">
        <v>0</v>
      </c>
      <c r="U1651">
        <v>0</v>
      </c>
    </row>
    <row r="1652" spans="1:21" x14ac:dyDescent="0.25">
      <c r="A1652" t="s">
        <v>9097</v>
      </c>
      <c r="B1652" t="s">
        <v>9098</v>
      </c>
      <c r="C1652" t="s">
        <v>20891</v>
      </c>
      <c r="D1652">
        <v>0</v>
      </c>
      <c r="E1652">
        <v>0</v>
      </c>
      <c r="F1652">
        <v>4.59</v>
      </c>
      <c r="G1652">
        <v>0</v>
      </c>
      <c r="H1652">
        <v>0</v>
      </c>
      <c r="I1652">
        <v>0</v>
      </c>
      <c r="J1652">
        <v>1</v>
      </c>
      <c r="K1652">
        <v>1</v>
      </c>
      <c r="L1652">
        <v>1</v>
      </c>
      <c r="M1652">
        <v>0</v>
      </c>
      <c r="N1652">
        <v>1</v>
      </c>
      <c r="O1652">
        <v>0</v>
      </c>
      <c r="P1652">
        <v>1.43</v>
      </c>
      <c r="Q1652">
        <v>6.18</v>
      </c>
      <c r="R1652">
        <v>3.35</v>
      </c>
      <c r="S1652">
        <v>4.58</v>
      </c>
      <c r="T1652">
        <v>0</v>
      </c>
      <c r="U1652">
        <v>0</v>
      </c>
    </row>
    <row r="1653" spans="1:21" x14ac:dyDescent="0.25">
      <c r="A1653" t="s">
        <v>9354</v>
      </c>
      <c r="B1653" t="s">
        <v>9355</v>
      </c>
      <c r="C1653" t="s">
        <v>20885</v>
      </c>
      <c r="D1653">
        <v>0</v>
      </c>
      <c r="E1653">
        <v>0</v>
      </c>
      <c r="F1653">
        <v>4.62</v>
      </c>
      <c r="G1653">
        <v>0</v>
      </c>
      <c r="H1653">
        <v>1</v>
      </c>
      <c r="I1653">
        <v>0</v>
      </c>
      <c r="J1653">
        <v>1</v>
      </c>
      <c r="K1653">
        <v>1</v>
      </c>
      <c r="L1653">
        <v>1</v>
      </c>
      <c r="M1653">
        <v>0</v>
      </c>
      <c r="N1653">
        <v>1</v>
      </c>
      <c r="O1653">
        <v>1</v>
      </c>
      <c r="P1653">
        <v>1.52</v>
      </c>
      <c r="Q1653">
        <v>7.62</v>
      </c>
      <c r="R1653">
        <v>5.04</v>
      </c>
      <c r="S1653">
        <v>4.58</v>
      </c>
      <c r="T1653">
        <v>0</v>
      </c>
      <c r="U1653">
        <v>-0.1</v>
      </c>
    </row>
    <row r="1654" spans="1:21" x14ac:dyDescent="0.25">
      <c r="A1654">
        <v>11341</v>
      </c>
      <c r="B1654" t="s">
        <v>10248</v>
      </c>
      <c r="C1654" t="s">
        <v>20893</v>
      </c>
      <c r="D1654">
        <v>3</v>
      </c>
      <c r="E1654">
        <v>4</v>
      </c>
      <c r="F1654">
        <v>4.51</v>
      </c>
      <c r="G1654">
        <v>8</v>
      </c>
      <c r="H1654">
        <v>18</v>
      </c>
      <c r="I1654">
        <v>0</v>
      </c>
      <c r="J1654">
        <v>55</v>
      </c>
      <c r="K1654">
        <v>57</v>
      </c>
      <c r="L1654">
        <v>28</v>
      </c>
      <c r="M1654">
        <v>7</v>
      </c>
      <c r="N1654">
        <v>39</v>
      </c>
      <c r="O1654">
        <v>21</v>
      </c>
      <c r="P1654">
        <v>1.42</v>
      </c>
      <c r="Q1654">
        <v>6.36</v>
      </c>
      <c r="R1654">
        <v>3.45</v>
      </c>
      <c r="S1654">
        <v>4.58</v>
      </c>
      <c r="T1654">
        <v>0.2</v>
      </c>
      <c r="U1654">
        <v>0.2</v>
      </c>
    </row>
    <row r="1655" spans="1:21" x14ac:dyDescent="0.25">
      <c r="A1655" t="s">
        <v>6555</v>
      </c>
      <c r="B1655" t="s">
        <v>6556</v>
      </c>
      <c r="C1655" t="s">
        <v>20886</v>
      </c>
      <c r="D1655">
        <v>0</v>
      </c>
      <c r="E1655">
        <v>0</v>
      </c>
      <c r="F1655">
        <v>4.46</v>
      </c>
      <c r="G1655">
        <v>0</v>
      </c>
      <c r="H1655">
        <v>0</v>
      </c>
      <c r="I1655">
        <v>0</v>
      </c>
      <c r="J1655">
        <v>1</v>
      </c>
      <c r="K1655">
        <v>1</v>
      </c>
      <c r="L1655">
        <v>0</v>
      </c>
      <c r="M1655">
        <v>0</v>
      </c>
      <c r="N1655">
        <v>1</v>
      </c>
      <c r="O1655">
        <v>0</v>
      </c>
      <c r="P1655">
        <v>1.37</v>
      </c>
      <c r="Q1655">
        <v>6.55</v>
      </c>
      <c r="R1655">
        <v>2.98</v>
      </c>
      <c r="S1655">
        <v>4.58</v>
      </c>
      <c r="T1655">
        <v>0</v>
      </c>
      <c r="U1655">
        <v>0</v>
      </c>
    </row>
    <row r="1656" spans="1:21" x14ac:dyDescent="0.25">
      <c r="A1656">
        <v>2807</v>
      </c>
      <c r="B1656" t="s">
        <v>9739</v>
      </c>
      <c r="C1656" t="s">
        <v>20879</v>
      </c>
      <c r="D1656">
        <v>0</v>
      </c>
      <c r="E1656">
        <v>0</v>
      </c>
      <c r="F1656">
        <v>4.5599999999999996</v>
      </c>
      <c r="G1656">
        <v>0</v>
      </c>
      <c r="H1656">
        <v>1</v>
      </c>
      <c r="I1656">
        <v>0</v>
      </c>
      <c r="J1656">
        <v>1</v>
      </c>
      <c r="K1656">
        <v>1</v>
      </c>
      <c r="L1656">
        <v>1</v>
      </c>
      <c r="M1656">
        <v>0</v>
      </c>
      <c r="N1656">
        <v>1</v>
      </c>
      <c r="O1656">
        <v>0</v>
      </c>
      <c r="P1656">
        <v>1.43</v>
      </c>
      <c r="Q1656">
        <v>6.29</v>
      </c>
      <c r="R1656">
        <v>2.98</v>
      </c>
      <c r="S1656">
        <v>4.58</v>
      </c>
      <c r="T1656">
        <v>0</v>
      </c>
      <c r="U1656">
        <v>0</v>
      </c>
    </row>
    <row r="1657" spans="1:21" x14ac:dyDescent="0.25">
      <c r="A1657">
        <v>9895</v>
      </c>
      <c r="B1657" t="s">
        <v>10377</v>
      </c>
      <c r="C1657" t="s">
        <v>20879</v>
      </c>
      <c r="D1657">
        <v>1</v>
      </c>
      <c r="E1657">
        <v>1</v>
      </c>
      <c r="F1657">
        <v>4.67</v>
      </c>
      <c r="G1657">
        <v>2</v>
      </c>
      <c r="H1657">
        <v>2</v>
      </c>
      <c r="I1657">
        <v>0</v>
      </c>
      <c r="J1657">
        <v>9</v>
      </c>
      <c r="K1657">
        <v>10</v>
      </c>
      <c r="L1657">
        <v>5</v>
      </c>
      <c r="M1657">
        <v>1</v>
      </c>
      <c r="N1657">
        <v>6</v>
      </c>
      <c r="O1657">
        <v>3</v>
      </c>
      <c r="P1657">
        <v>1.45</v>
      </c>
      <c r="Q1657">
        <v>5.53</v>
      </c>
      <c r="R1657">
        <v>2.75</v>
      </c>
      <c r="S1657">
        <v>4.58</v>
      </c>
      <c r="T1657">
        <v>0.1</v>
      </c>
      <c r="U1657">
        <v>0.1</v>
      </c>
    </row>
    <row r="1658" spans="1:21" x14ac:dyDescent="0.25">
      <c r="A1658" t="s">
        <v>8690</v>
      </c>
      <c r="B1658" t="s">
        <v>8691</v>
      </c>
      <c r="C1658" t="s">
        <v>1</v>
      </c>
      <c r="D1658">
        <v>0</v>
      </c>
      <c r="E1658">
        <v>0</v>
      </c>
      <c r="F1658">
        <v>4.49</v>
      </c>
      <c r="G1658">
        <v>0</v>
      </c>
      <c r="H1658">
        <v>0</v>
      </c>
      <c r="I1658">
        <v>0</v>
      </c>
      <c r="J1658">
        <v>1</v>
      </c>
      <c r="K1658">
        <v>1</v>
      </c>
      <c r="L1658">
        <v>0</v>
      </c>
      <c r="M1658">
        <v>0</v>
      </c>
      <c r="N1658">
        <v>1</v>
      </c>
      <c r="O1658">
        <v>0</v>
      </c>
      <c r="P1658">
        <v>1.37</v>
      </c>
      <c r="Q1658">
        <v>5.77</v>
      </c>
      <c r="R1658">
        <v>2.62</v>
      </c>
      <c r="S1658">
        <v>4.58</v>
      </c>
      <c r="T1658">
        <v>0</v>
      </c>
      <c r="U1658">
        <v>0</v>
      </c>
    </row>
    <row r="1659" spans="1:21" x14ac:dyDescent="0.25">
      <c r="A1659" t="s">
        <v>6561</v>
      </c>
      <c r="B1659" t="s">
        <v>6562</v>
      </c>
      <c r="C1659" t="s">
        <v>20892</v>
      </c>
      <c r="D1659">
        <v>0</v>
      </c>
      <c r="E1659">
        <v>0</v>
      </c>
      <c r="F1659">
        <v>4.53</v>
      </c>
      <c r="G1659">
        <v>0</v>
      </c>
      <c r="H1659">
        <v>0</v>
      </c>
      <c r="I1659">
        <v>0</v>
      </c>
      <c r="J1659">
        <v>1</v>
      </c>
      <c r="K1659">
        <v>1</v>
      </c>
      <c r="L1659">
        <v>1</v>
      </c>
      <c r="M1659">
        <v>0</v>
      </c>
      <c r="N1659">
        <v>1</v>
      </c>
      <c r="O1659">
        <v>0</v>
      </c>
      <c r="P1659">
        <v>1.43</v>
      </c>
      <c r="Q1659">
        <v>7.24</v>
      </c>
      <c r="R1659">
        <v>3.95</v>
      </c>
      <c r="S1659">
        <v>4.58</v>
      </c>
      <c r="T1659">
        <v>0</v>
      </c>
      <c r="U1659">
        <v>0</v>
      </c>
    </row>
    <row r="1660" spans="1:21" x14ac:dyDescent="0.25">
      <c r="A1660" t="s">
        <v>9249</v>
      </c>
      <c r="B1660" t="s">
        <v>9250</v>
      </c>
      <c r="C1660" t="s">
        <v>20889</v>
      </c>
      <c r="D1660">
        <v>0</v>
      </c>
      <c r="E1660">
        <v>0</v>
      </c>
      <c r="F1660">
        <v>4.38</v>
      </c>
      <c r="G1660">
        <v>0</v>
      </c>
      <c r="H1660">
        <v>1</v>
      </c>
      <c r="I1660">
        <v>0</v>
      </c>
      <c r="J1660">
        <v>1</v>
      </c>
      <c r="K1660">
        <v>1</v>
      </c>
      <c r="L1660">
        <v>0</v>
      </c>
      <c r="M1660">
        <v>0</v>
      </c>
      <c r="N1660">
        <v>1</v>
      </c>
      <c r="O1660">
        <v>0</v>
      </c>
      <c r="P1660">
        <v>1.42</v>
      </c>
      <c r="Q1660">
        <v>6.66</v>
      </c>
      <c r="R1660">
        <v>3.78</v>
      </c>
      <c r="S1660">
        <v>4.58</v>
      </c>
      <c r="T1660">
        <v>0</v>
      </c>
      <c r="U1660">
        <v>-0.1</v>
      </c>
    </row>
    <row r="1661" spans="1:21" x14ac:dyDescent="0.25">
      <c r="A1661" t="s">
        <v>9469</v>
      </c>
      <c r="B1661" t="s">
        <v>9470</v>
      </c>
      <c r="C1661" t="s">
        <v>1</v>
      </c>
      <c r="D1661">
        <v>0</v>
      </c>
      <c r="E1661">
        <v>0</v>
      </c>
      <c r="F1661">
        <v>4.5199999999999996</v>
      </c>
      <c r="G1661">
        <v>0</v>
      </c>
      <c r="H1661">
        <v>0</v>
      </c>
      <c r="I1661">
        <v>0</v>
      </c>
      <c r="J1661">
        <v>1</v>
      </c>
      <c r="K1661">
        <v>1</v>
      </c>
      <c r="L1661">
        <v>1</v>
      </c>
      <c r="M1661">
        <v>0</v>
      </c>
      <c r="N1661">
        <v>1</v>
      </c>
      <c r="O1661">
        <v>0</v>
      </c>
      <c r="P1661">
        <v>1.46</v>
      </c>
      <c r="Q1661">
        <v>7.05</v>
      </c>
      <c r="R1661">
        <v>4.2300000000000004</v>
      </c>
      <c r="S1661">
        <v>4.58</v>
      </c>
      <c r="T1661">
        <v>0</v>
      </c>
      <c r="U1661">
        <v>0</v>
      </c>
    </row>
    <row r="1662" spans="1:21" x14ac:dyDescent="0.25">
      <c r="A1662" t="s">
        <v>9513</v>
      </c>
      <c r="B1662" t="s">
        <v>9514</v>
      </c>
      <c r="C1662" t="s">
        <v>1</v>
      </c>
      <c r="D1662">
        <v>0</v>
      </c>
      <c r="E1662">
        <v>0</v>
      </c>
      <c r="F1662">
        <v>4.41</v>
      </c>
      <c r="G1662">
        <v>0</v>
      </c>
      <c r="H1662">
        <v>1</v>
      </c>
      <c r="I1662">
        <v>0</v>
      </c>
      <c r="J1662">
        <v>1</v>
      </c>
      <c r="K1662">
        <v>1</v>
      </c>
      <c r="L1662">
        <v>0</v>
      </c>
      <c r="M1662">
        <v>0</v>
      </c>
      <c r="N1662">
        <v>1</v>
      </c>
      <c r="O1662">
        <v>0</v>
      </c>
      <c r="P1662">
        <v>1.42</v>
      </c>
      <c r="Q1662">
        <v>6.27</v>
      </c>
      <c r="R1662">
        <v>3.43</v>
      </c>
      <c r="S1662">
        <v>4.58</v>
      </c>
      <c r="T1662">
        <v>0</v>
      </c>
      <c r="U1662">
        <v>-0.1</v>
      </c>
    </row>
    <row r="1663" spans="1:21" x14ac:dyDescent="0.25">
      <c r="A1663" t="s">
        <v>6177</v>
      </c>
      <c r="B1663" t="s">
        <v>6178</v>
      </c>
      <c r="C1663" t="s">
        <v>20886</v>
      </c>
      <c r="D1663">
        <v>0</v>
      </c>
      <c r="E1663">
        <v>0</v>
      </c>
      <c r="F1663">
        <v>4.4400000000000004</v>
      </c>
      <c r="G1663">
        <v>0</v>
      </c>
      <c r="H1663">
        <v>0</v>
      </c>
      <c r="I1663">
        <v>0</v>
      </c>
      <c r="J1663">
        <v>1</v>
      </c>
      <c r="K1663">
        <v>1</v>
      </c>
      <c r="L1663">
        <v>0</v>
      </c>
      <c r="M1663">
        <v>0</v>
      </c>
      <c r="N1663">
        <v>1</v>
      </c>
      <c r="O1663">
        <v>0</v>
      </c>
      <c r="P1663">
        <v>1.41</v>
      </c>
      <c r="Q1663">
        <v>6.79</v>
      </c>
      <c r="R1663">
        <v>3.6</v>
      </c>
      <c r="S1663">
        <v>4.58</v>
      </c>
      <c r="T1663">
        <v>0</v>
      </c>
      <c r="U1663">
        <v>0</v>
      </c>
    </row>
    <row r="1664" spans="1:21" x14ac:dyDescent="0.25">
      <c r="A1664" t="s">
        <v>9690</v>
      </c>
      <c r="B1664" t="s">
        <v>9691</v>
      </c>
      <c r="C1664" t="s">
        <v>20895</v>
      </c>
      <c r="D1664">
        <v>0</v>
      </c>
      <c r="E1664">
        <v>0</v>
      </c>
      <c r="F1664">
        <v>4.3499999999999996</v>
      </c>
      <c r="G1664">
        <v>0</v>
      </c>
      <c r="H1664">
        <v>1</v>
      </c>
      <c r="I1664">
        <v>0</v>
      </c>
      <c r="J1664">
        <v>1</v>
      </c>
      <c r="K1664">
        <v>1</v>
      </c>
      <c r="L1664">
        <v>0</v>
      </c>
      <c r="M1664">
        <v>0</v>
      </c>
      <c r="N1664">
        <v>1</v>
      </c>
      <c r="O1664">
        <v>0</v>
      </c>
      <c r="P1664">
        <v>1.44</v>
      </c>
      <c r="Q1664">
        <v>6.73</v>
      </c>
      <c r="R1664">
        <v>4.07</v>
      </c>
      <c r="S1664">
        <v>4.58</v>
      </c>
      <c r="T1664">
        <v>0</v>
      </c>
      <c r="U1664">
        <v>-0.1</v>
      </c>
    </row>
    <row r="1665" spans="1:21" x14ac:dyDescent="0.25">
      <c r="A1665" t="s">
        <v>9657</v>
      </c>
      <c r="B1665" t="s">
        <v>9658</v>
      </c>
      <c r="C1665" t="s">
        <v>20876</v>
      </c>
      <c r="D1665">
        <v>0</v>
      </c>
      <c r="E1665">
        <v>0</v>
      </c>
      <c r="F1665">
        <v>4.45</v>
      </c>
      <c r="G1665">
        <v>0</v>
      </c>
      <c r="H1665">
        <v>0</v>
      </c>
      <c r="I1665">
        <v>0</v>
      </c>
      <c r="J1665">
        <v>1</v>
      </c>
      <c r="K1665">
        <v>1</v>
      </c>
      <c r="L1665">
        <v>0</v>
      </c>
      <c r="M1665">
        <v>0</v>
      </c>
      <c r="N1665">
        <v>1</v>
      </c>
      <c r="O1665">
        <v>0</v>
      </c>
      <c r="P1665">
        <v>1.38</v>
      </c>
      <c r="Q1665">
        <v>5.99</v>
      </c>
      <c r="R1665">
        <v>2.98</v>
      </c>
      <c r="S1665">
        <v>4.58</v>
      </c>
      <c r="T1665">
        <v>0</v>
      </c>
      <c r="U1665">
        <v>0</v>
      </c>
    </row>
    <row r="1666" spans="1:21" x14ac:dyDescent="0.25">
      <c r="A1666" t="s">
        <v>9546</v>
      </c>
      <c r="B1666" t="s">
        <v>9547</v>
      </c>
      <c r="C1666" t="s">
        <v>1</v>
      </c>
      <c r="D1666">
        <v>0</v>
      </c>
      <c r="E1666">
        <v>0</v>
      </c>
      <c r="F1666">
        <v>4.47</v>
      </c>
      <c r="G1666">
        <v>0</v>
      </c>
      <c r="H1666">
        <v>0</v>
      </c>
      <c r="I1666">
        <v>0</v>
      </c>
      <c r="J1666">
        <v>1</v>
      </c>
      <c r="K1666">
        <v>1</v>
      </c>
      <c r="L1666">
        <v>0</v>
      </c>
      <c r="M1666">
        <v>0</v>
      </c>
      <c r="N1666">
        <v>1</v>
      </c>
      <c r="O1666">
        <v>0</v>
      </c>
      <c r="P1666">
        <v>1.43</v>
      </c>
      <c r="Q1666">
        <v>6.32</v>
      </c>
      <c r="R1666">
        <v>3.55</v>
      </c>
      <c r="S1666">
        <v>4.58</v>
      </c>
      <c r="T1666">
        <v>0</v>
      </c>
      <c r="U1666">
        <v>0</v>
      </c>
    </row>
    <row r="1667" spans="1:21" x14ac:dyDescent="0.25">
      <c r="A1667">
        <v>14443</v>
      </c>
      <c r="B1667" t="s">
        <v>10489</v>
      </c>
      <c r="C1667" t="s">
        <v>20880</v>
      </c>
      <c r="D1667">
        <v>0</v>
      </c>
      <c r="E1667">
        <v>0</v>
      </c>
      <c r="F1667">
        <v>4.4400000000000004</v>
      </c>
      <c r="G1667">
        <v>0</v>
      </c>
      <c r="H1667">
        <v>1</v>
      </c>
      <c r="I1667">
        <v>0</v>
      </c>
      <c r="J1667">
        <v>1</v>
      </c>
      <c r="K1667">
        <v>1</v>
      </c>
      <c r="L1667">
        <v>0</v>
      </c>
      <c r="M1667">
        <v>0</v>
      </c>
      <c r="N1667">
        <v>1</v>
      </c>
      <c r="O1667">
        <v>0</v>
      </c>
      <c r="P1667">
        <v>1.42</v>
      </c>
      <c r="Q1667">
        <v>7.06</v>
      </c>
      <c r="R1667">
        <v>3.64</v>
      </c>
      <c r="S1667">
        <v>4.59</v>
      </c>
      <c r="T1667">
        <v>0</v>
      </c>
      <c r="U1667">
        <v>0</v>
      </c>
    </row>
    <row r="1668" spans="1:21" x14ac:dyDescent="0.25">
      <c r="A1668" t="s">
        <v>8036</v>
      </c>
      <c r="B1668" t="s">
        <v>8037</v>
      </c>
      <c r="C1668" t="s">
        <v>20870</v>
      </c>
      <c r="D1668">
        <v>0</v>
      </c>
      <c r="E1668">
        <v>0</v>
      </c>
      <c r="F1668">
        <v>4.3099999999999996</v>
      </c>
      <c r="G1668">
        <v>0</v>
      </c>
      <c r="H1668">
        <v>1</v>
      </c>
      <c r="I1668">
        <v>0</v>
      </c>
      <c r="J1668">
        <v>1</v>
      </c>
      <c r="K1668">
        <v>1</v>
      </c>
      <c r="L1668">
        <v>0</v>
      </c>
      <c r="M1668">
        <v>0</v>
      </c>
      <c r="N1668">
        <v>1</v>
      </c>
      <c r="O1668">
        <v>0</v>
      </c>
      <c r="P1668">
        <v>1.42</v>
      </c>
      <c r="Q1668">
        <v>7.46</v>
      </c>
      <c r="R1668">
        <v>4.18</v>
      </c>
      <c r="S1668">
        <v>4.59</v>
      </c>
      <c r="T1668">
        <v>0</v>
      </c>
      <c r="U1668">
        <v>-0.1</v>
      </c>
    </row>
    <row r="1669" spans="1:21" x14ac:dyDescent="0.25">
      <c r="A1669" t="s">
        <v>10089</v>
      </c>
      <c r="B1669" t="s">
        <v>10090</v>
      </c>
      <c r="C1669" t="s">
        <v>20877</v>
      </c>
      <c r="D1669">
        <v>0</v>
      </c>
      <c r="E1669">
        <v>0</v>
      </c>
      <c r="F1669">
        <v>4.4800000000000004</v>
      </c>
      <c r="G1669">
        <v>0</v>
      </c>
      <c r="H1669">
        <v>0</v>
      </c>
      <c r="I1669">
        <v>0</v>
      </c>
      <c r="J1669">
        <v>1</v>
      </c>
      <c r="K1669">
        <v>1</v>
      </c>
      <c r="L1669">
        <v>0</v>
      </c>
      <c r="M1669">
        <v>0</v>
      </c>
      <c r="N1669">
        <v>1</v>
      </c>
      <c r="O1669">
        <v>0</v>
      </c>
      <c r="P1669">
        <v>1.48</v>
      </c>
      <c r="Q1669">
        <v>6.35</v>
      </c>
      <c r="R1669">
        <v>4.32</v>
      </c>
      <c r="S1669">
        <v>4.59</v>
      </c>
      <c r="T1669">
        <v>0</v>
      </c>
      <c r="U1669">
        <v>0</v>
      </c>
    </row>
    <row r="1670" spans="1:21" x14ac:dyDescent="0.25">
      <c r="A1670">
        <v>9877</v>
      </c>
      <c r="B1670" t="s">
        <v>10176</v>
      </c>
      <c r="C1670" t="s">
        <v>20880</v>
      </c>
      <c r="D1670">
        <v>0</v>
      </c>
      <c r="E1670">
        <v>0</v>
      </c>
      <c r="F1670">
        <v>4.55</v>
      </c>
      <c r="G1670">
        <v>0</v>
      </c>
      <c r="H1670">
        <v>1</v>
      </c>
      <c r="I1670">
        <v>0</v>
      </c>
      <c r="J1670">
        <v>1</v>
      </c>
      <c r="K1670">
        <v>1</v>
      </c>
      <c r="L1670">
        <v>1</v>
      </c>
      <c r="M1670">
        <v>0</v>
      </c>
      <c r="N1670">
        <v>1</v>
      </c>
      <c r="O1670">
        <v>1</v>
      </c>
      <c r="P1670">
        <v>1.5</v>
      </c>
      <c r="Q1670">
        <v>7.79</v>
      </c>
      <c r="R1670">
        <v>4.8499999999999996</v>
      </c>
      <c r="S1670">
        <v>4.59</v>
      </c>
      <c r="T1670">
        <v>0</v>
      </c>
      <c r="U1670">
        <v>0</v>
      </c>
    </row>
    <row r="1671" spans="1:21" x14ac:dyDescent="0.25">
      <c r="A1671" t="s">
        <v>9103</v>
      </c>
      <c r="B1671" t="s">
        <v>9104</v>
      </c>
      <c r="C1671" t="s">
        <v>20885</v>
      </c>
      <c r="D1671">
        <v>0</v>
      </c>
      <c r="E1671">
        <v>0</v>
      </c>
      <c r="F1671">
        <v>4.49</v>
      </c>
      <c r="G1671">
        <v>0</v>
      </c>
      <c r="H1671">
        <v>1</v>
      </c>
      <c r="I1671">
        <v>0</v>
      </c>
      <c r="J1671">
        <v>1</v>
      </c>
      <c r="K1671">
        <v>1</v>
      </c>
      <c r="L1671">
        <v>0</v>
      </c>
      <c r="M1671">
        <v>0</v>
      </c>
      <c r="N1671">
        <v>1</v>
      </c>
      <c r="O1671">
        <v>0</v>
      </c>
      <c r="P1671">
        <v>1.5</v>
      </c>
      <c r="Q1671">
        <v>6.48</v>
      </c>
      <c r="R1671">
        <v>4.3899999999999997</v>
      </c>
      <c r="S1671">
        <v>4.59</v>
      </c>
      <c r="T1671">
        <v>0</v>
      </c>
      <c r="U1671">
        <v>-0.1</v>
      </c>
    </row>
    <row r="1672" spans="1:21" x14ac:dyDescent="0.25">
      <c r="A1672" t="s">
        <v>7615</v>
      </c>
      <c r="B1672" t="s">
        <v>7616</v>
      </c>
      <c r="C1672" t="s">
        <v>20869</v>
      </c>
      <c r="D1672">
        <v>0</v>
      </c>
      <c r="E1672">
        <v>0</v>
      </c>
      <c r="F1672">
        <v>4.45</v>
      </c>
      <c r="G1672">
        <v>0</v>
      </c>
      <c r="H1672">
        <v>0</v>
      </c>
      <c r="I1672">
        <v>0</v>
      </c>
      <c r="J1672">
        <v>1</v>
      </c>
      <c r="K1672">
        <v>1</v>
      </c>
      <c r="L1672">
        <v>0</v>
      </c>
      <c r="M1672">
        <v>0</v>
      </c>
      <c r="N1672">
        <v>1</v>
      </c>
      <c r="O1672">
        <v>0</v>
      </c>
      <c r="P1672">
        <v>1.39</v>
      </c>
      <c r="Q1672">
        <v>5.84</v>
      </c>
      <c r="R1672">
        <v>2.93</v>
      </c>
      <c r="S1672">
        <v>4.59</v>
      </c>
      <c r="T1672">
        <v>0</v>
      </c>
      <c r="U1672">
        <v>0</v>
      </c>
    </row>
    <row r="1673" spans="1:21" x14ac:dyDescent="0.25">
      <c r="A1673" t="s">
        <v>10282</v>
      </c>
      <c r="B1673" t="s">
        <v>10283</v>
      </c>
      <c r="C1673" t="s">
        <v>20871</v>
      </c>
      <c r="D1673">
        <v>0</v>
      </c>
      <c r="E1673">
        <v>0</v>
      </c>
      <c r="F1673">
        <v>4.51</v>
      </c>
      <c r="G1673">
        <v>0</v>
      </c>
      <c r="H1673">
        <v>1</v>
      </c>
      <c r="I1673">
        <v>0</v>
      </c>
      <c r="J1673">
        <v>1</v>
      </c>
      <c r="K1673">
        <v>1</v>
      </c>
      <c r="L1673">
        <v>1</v>
      </c>
      <c r="M1673">
        <v>0</v>
      </c>
      <c r="N1673">
        <v>1</v>
      </c>
      <c r="O1673">
        <v>1</v>
      </c>
      <c r="P1673">
        <v>1.52</v>
      </c>
      <c r="Q1673">
        <v>6.7</v>
      </c>
      <c r="R1673">
        <v>4.72</v>
      </c>
      <c r="S1673">
        <v>4.59</v>
      </c>
      <c r="T1673">
        <v>0</v>
      </c>
      <c r="U1673">
        <v>-0.1</v>
      </c>
    </row>
    <row r="1674" spans="1:21" x14ac:dyDescent="0.25">
      <c r="A1674">
        <v>10019</v>
      </c>
      <c r="B1674" t="s">
        <v>9493</v>
      </c>
      <c r="C1674" t="s">
        <v>20875</v>
      </c>
      <c r="D1674">
        <v>0</v>
      </c>
      <c r="E1674">
        <v>0</v>
      </c>
      <c r="F1674">
        <v>4.5599999999999996</v>
      </c>
      <c r="G1674">
        <v>0</v>
      </c>
      <c r="H1674">
        <v>1</v>
      </c>
      <c r="I1674">
        <v>0</v>
      </c>
      <c r="J1674">
        <v>1</v>
      </c>
      <c r="K1674">
        <v>1</v>
      </c>
      <c r="L1674">
        <v>1</v>
      </c>
      <c r="M1674">
        <v>0</v>
      </c>
      <c r="N1674">
        <v>1</v>
      </c>
      <c r="O1674">
        <v>0</v>
      </c>
      <c r="P1674">
        <v>1.45</v>
      </c>
      <c r="Q1674">
        <v>7.4</v>
      </c>
      <c r="R1674">
        <v>4.03</v>
      </c>
      <c r="S1674">
        <v>4.59</v>
      </c>
      <c r="T1674">
        <v>0</v>
      </c>
      <c r="U1674">
        <v>0</v>
      </c>
    </row>
    <row r="1675" spans="1:21" x14ac:dyDescent="0.25">
      <c r="A1675" t="s">
        <v>10259</v>
      </c>
      <c r="B1675" t="s">
        <v>3475</v>
      </c>
      <c r="C1675" t="s">
        <v>20876</v>
      </c>
      <c r="D1675">
        <v>0</v>
      </c>
      <c r="E1675">
        <v>0</v>
      </c>
      <c r="F1675">
        <v>4.42</v>
      </c>
      <c r="G1675">
        <v>0</v>
      </c>
      <c r="H1675">
        <v>1</v>
      </c>
      <c r="I1675">
        <v>0</v>
      </c>
      <c r="J1675">
        <v>1</v>
      </c>
      <c r="K1675">
        <v>1</v>
      </c>
      <c r="L1675">
        <v>0</v>
      </c>
      <c r="M1675">
        <v>0</v>
      </c>
      <c r="N1675">
        <v>1</v>
      </c>
      <c r="O1675">
        <v>1</v>
      </c>
      <c r="P1675">
        <v>1.5</v>
      </c>
      <c r="Q1675">
        <v>7.5</v>
      </c>
      <c r="R1675">
        <v>5</v>
      </c>
      <c r="S1675">
        <v>4.59</v>
      </c>
      <c r="T1675">
        <v>0</v>
      </c>
      <c r="U1675">
        <v>-0.1</v>
      </c>
    </row>
    <row r="1676" spans="1:21" x14ac:dyDescent="0.25">
      <c r="A1676" t="s">
        <v>8341</v>
      </c>
      <c r="B1676" t="s">
        <v>8342</v>
      </c>
      <c r="C1676" t="s">
        <v>20880</v>
      </c>
      <c r="D1676">
        <v>0</v>
      </c>
      <c r="E1676">
        <v>1</v>
      </c>
      <c r="F1676">
        <v>4.57</v>
      </c>
      <c r="G1676">
        <v>0</v>
      </c>
      <c r="H1676">
        <v>10</v>
      </c>
      <c r="I1676">
        <v>0</v>
      </c>
      <c r="J1676">
        <v>10</v>
      </c>
      <c r="K1676">
        <v>9</v>
      </c>
      <c r="L1676">
        <v>5</v>
      </c>
      <c r="M1676">
        <v>1</v>
      </c>
      <c r="N1676">
        <v>9</v>
      </c>
      <c r="O1676">
        <v>6</v>
      </c>
      <c r="P1676">
        <v>1.51</v>
      </c>
      <c r="Q1676">
        <v>8.3699999999999992</v>
      </c>
      <c r="R1676">
        <v>5.16</v>
      </c>
      <c r="S1676">
        <v>4.59</v>
      </c>
      <c r="T1676">
        <v>0</v>
      </c>
      <c r="U1676">
        <v>0</v>
      </c>
    </row>
    <row r="1677" spans="1:21" x14ac:dyDescent="0.25">
      <c r="A1677" t="s">
        <v>10051</v>
      </c>
      <c r="B1677" t="s">
        <v>10052</v>
      </c>
      <c r="C1677" t="s">
        <v>20874</v>
      </c>
      <c r="D1677">
        <v>0</v>
      </c>
      <c r="E1677">
        <v>0</v>
      </c>
      <c r="F1677">
        <v>4.54</v>
      </c>
      <c r="G1677">
        <v>0</v>
      </c>
      <c r="H1677">
        <v>1</v>
      </c>
      <c r="I1677">
        <v>0</v>
      </c>
      <c r="J1677">
        <v>1</v>
      </c>
      <c r="K1677">
        <v>1</v>
      </c>
      <c r="L1677">
        <v>1</v>
      </c>
      <c r="M1677">
        <v>0</v>
      </c>
      <c r="N1677">
        <v>1</v>
      </c>
      <c r="O1677">
        <v>1</v>
      </c>
      <c r="P1677">
        <v>1.51</v>
      </c>
      <c r="Q1677">
        <v>7.21</v>
      </c>
      <c r="R1677">
        <v>4.68</v>
      </c>
      <c r="S1677">
        <v>4.59</v>
      </c>
      <c r="T1677">
        <v>0</v>
      </c>
      <c r="U1677">
        <v>-0.1</v>
      </c>
    </row>
    <row r="1678" spans="1:21" x14ac:dyDescent="0.25">
      <c r="A1678" t="s">
        <v>9692</v>
      </c>
      <c r="B1678" t="s">
        <v>9693</v>
      </c>
      <c r="C1678" t="s">
        <v>1</v>
      </c>
      <c r="D1678">
        <v>0</v>
      </c>
      <c r="E1678">
        <v>0</v>
      </c>
      <c r="F1678">
        <v>4.43</v>
      </c>
      <c r="G1678">
        <v>0</v>
      </c>
      <c r="H1678">
        <v>1</v>
      </c>
      <c r="I1678">
        <v>0</v>
      </c>
      <c r="J1678">
        <v>1</v>
      </c>
      <c r="K1678">
        <v>1</v>
      </c>
      <c r="L1678">
        <v>0</v>
      </c>
      <c r="M1678">
        <v>0</v>
      </c>
      <c r="N1678">
        <v>1</v>
      </c>
      <c r="O1678">
        <v>0</v>
      </c>
      <c r="P1678">
        <v>1.44</v>
      </c>
      <c r="Q1678">
        <v>6.64</v>
      </c>
      <c r="R1678">
        <v>3.81</v>
      </c>
      <c r="S1678">
        <v>4.59</v>
      </c>
      <c r="T1678">
        <v>0</v>
      </c>
      <c r="U1678">
        <v>-0.1</v>
      </c>
    </row>
    <row r="1679" spans="1:21" x14ac:dyDescent="0.25">
      <c r="A1679">
        <v>1757</v>
      </c>
      <c r="B1679" t="s">
        <v>10547</v>
      </c>
      <c r="C1679" t="s">
        <v>20872</v>
      </c>
      <c r="D1679">
        <v>0</v>
      </c>
      <c r="E1679">
        <v>0</v>
      </c>
      <c r="F1679">
        <v>4.22</v>
      </c>
      <c r="G1679">
        <v>0</v>
      </c>
      <c r="H1679">
        <v>0</v>
      </c>
      <c r="I1679">
        <v>0</v>
      </c>
      <c r="J1679">
        <v>1</v>
      </c>
      <c r="K1679">
        <v>1</v>
      </c>
      <c r="L1679">
        <v>0</v>
      </c>
      <c r="M1679">
        <v>0</v>
      </c>
      <c r="N1679">
        <v>1</v>
      </c>
      <c r="O1679">
        <v>0</v>
      </c>
      <c r="P1679">
        <v>1.27</v>
      </c>
      <c r="Q1679">
        <v>6.53</v>
      </c>
      <c r="R1679">
        <v>2</v>
      </c>
      <c r="S1679">
        <v>4.59</v>
      </c>
      <c r="T1679">
        <v>0</v>
      </c>
      <c r="U1679">
        <v>0</v>
      </c>
    </row>
    <row r="1680" spans="1:21" x14ac:dyDescent="0.25">
      <c r="A1680">
        <v>5673</v>
      </c>
      <c r="B1680" t="s">
        <v>9033</v>
      </c>
      <c r="C1680" t="s">
        <v>20872</v>
      </c>
      <c r="D1680">
        <v>0</v>
      </c>
      <c r="E1680">
        <v>0</v>
      </c>
      <c r="F1680">
        <v>4.43</v>
      </c>
      <c r="G1680">
        <v>0</v>
      </c>
      <c r="H1680">
        <v>0</v>
      </c>
      <c r="I1680">
        <v>0</v>
      </c>
      <c r="J1680">
        <v>1</v>
      </c>
      <c r="K1680">
        <v>1</v>
      </c>
      <c r="L1680">
        <v>0</v>
      </c>
      <c r="M1680">
        <v>0</v>
      </c>
      <c r="N1680">
        <v>1</v>
      </c>
      <c r="O1680">
        <v>0</v>
      </c>
      <c r="P1680">
        <v>1.38</v>
      </c>
      <c r="Q1680">
        <v>5.83</v>
      </c>
      <c r="R1680">
        <v>2.81</v>
      </c>
      <c r="S1680">
        <v>4.59</v>
      </c>
      <c r="T1680">
        <v>0</v>
      </c>
      <c r="U1680">
        <v>0</v>
      </c>
    </row>
    <row r="1681" spans="1:21" x14ac:dyDescent="0.25">
      <c r="A1681" t="s">
        <v>8867</v>
      </c>
      <c r="B1681" t="s">
        <v>8868</v>
      </c>
      <c r="C1681" t="s">
        <v>1</v>
      </c>
      <c r="D1681">
        <v>0</v>
      </c>
      <c r="E1681">
        <v>0</v>
      </c>
      <c r="F1681">
        <v>4.45</v>
      </c>
      <c r="G1681">
        <v>0</v>
      </c>
      <c r="H1681">
        <v>1</v>
      </c>
      <c r="I1681">
        <v>0</v>
      </c>
      <c r="J1681">
        <v>1</v>
      </c>
      <c r="K1681">
        <v>1</v>
      </c>
      <c r="L1681">
        <v>0</v>
      </c>
      <c r="M1681">
        <v>0</v>
      </c>
      <c r="N1681">
        <v>1</v>
      </c>
      <c r="O1681">
        <v>0</v>
      </c>
      <c r="P1681">
        <v>1.45</v>
      </c>
      <c r="Q1681">
        <v>6.88</v>
      </c>
      <c r="R1681">
        <v>4.01</v>
      </c>
      <c r="S1681">
        <v>4.59</v>
      </c>
      <c r="T1681">
        <v>0</v>
      </c>
      <c r="U1681">
        <v>-0.1</v>
      </c>
    </row>
    <row r="1682" spans="1:21" x14ac:dyDescent="0.25">
      <c r="A1682" t="s">
        <v>22880</v>
      </c>
      <c r="B1682" t="s">
        <v>22881</v>
      </c>
      <c r="C1682" t="s">
        <v>20876</v>
      </c>
      <c r="D1682">
        <v>0</v>
      </c>
      <c r="E1682">
        <v>0</v>
      </c>
      <c r="F1682">
        <v>4.42</v>
      </c>
      <c r="G1682">
        <v>0</v>
      </c>
      <c r="H1682">
        <v>1</v>
      </c>
      <c r="I1682">
        <v>0</v>
      </c>
      <c r="J1682">
        <v>1</v>
      </c>
      <c r="K1682">
        <v>1</v>
      </c>
      <c r="L1682">
        <v>0</v>
      </c>
      <c r="M1682">
        <v>0</v>
      </c>
      <c r="N1682">
        <v>1</v>
      </c>
      <c r="O1682">
        <v>0</v>
      </c>
      <c r="P1682">
        <v>1.43</v>
      </c>
      <c r="Q1682">
        <v>6.62</v>
      </c>
      <c r="R1682">
        <v>3.8</v>
      </c>
      <c r="S1682">
        <v>4.59</v>
      </c>
      <c r="T1682">
        <v>0</v>
      </c>
      <c r="U1682">
        <v>-0.1</v>
      </c>
    </row>
    <row r="1683" spans="1:21" x14ac:dyDescent="0.25">
      <c r="A1683" t="s">
        <v>8770</v>
      </c>
      <c r="B1683" t="s">
        <v>8771</v>
      </c>
      <c r="C1683" t="s">
        <v>20882</v>
      </c>
      <c r="D1683">
        <v>0</v>
      </c>
      <c r="E1683">
        <v>0</v>
      </c>
      <c r="F1683">
        <v>4.3099999999999996</v>
      </c>
      <c r="G1683">
        <v>0</v>
      </c>
      <c r="H1683">
        <v>1</v>
      </c>
      <c r="I1683">
        <v>0</v>
      </c>
      <c r="J1683">
        <v>1</v>
      </c>
      <c r="K1683">
        <v>1</v>
      </c>
      <c r="L1683">
        <v>0</v>
      </c>
      <c r="M1683">
        <v>0</v>
      </c>
      <c r="N1683">
        <v>1</v>
      </c>
      <c r="O1683">
        <v>0</v>
      </c>
      <c r="P1683">
        <v>1.42</v>
      </c>
      <c r="Q1683">
        <v>6.98</v>
      </c>
      <c r="R1683">
        <v>3.92</v>
      </c>
      <c r="S1683">
        <v>4.59</v>
      </c>
      <c r="T1683">
        <v>0</v>
      </c>
      <c r="U1683">
        <v>0</v>
      </c>
    </row>
    <row r="1684" spans="1:21" x14ac:dyDescent="0.25">
      <c r="A1684">
        <v>2534</v>
      </c>
      <c r="B1684" t="s">
        <v>8776</v>
      </c>
      <c r="C1684" t="s">
        <v>20880</v>
      </c>
      <c r="D1684">
        <v>0</v>
      </c>
      <c r="E1684">
        <v>0</v>
      </c>
      <c r="F1684">
        <v>4.5</v>
      </c>
      <c r="G1684">
        <v>0</v>
      </c>
      <c r="H1684">
        <v>1</v>
      </c>
      <c r="I1684">
        <v>0</v>
      </c>
      <c r="J1684">
        <v>1</v>
      </c>
      <c r="K1684">
        <v>1</v>
      </c>
      <c r="L1684">
        <v>0</v>
      </c>
      <c r="M1684">
        <v>0</v>
      </c>
      <c r="N1684">
        <v>1</v>
      </c>
      <c r="O1684">
        <v>0</v>
      </c>
      <c r="P1684">
        <v>1.44</v>
      </c>
      <c r="Q1684">
        <v>7.09</v>
      </c>
      <c r="R1684">
        <v>3.87</v>
      </c>
      <c r="S1684">
        <v>4.59</v>
      </c>
      <c r="T1684">
        <v>0</v>
      </c>
      <c r="U1684">
        <v>0</v>
      </c>
    </row>
    <row r="1685" spans="1:21" x14ac:dyDescent="0.25">
      <c r="A1685" t="s">
        <v>8410</v>
      </c>
      <c r="B1685" t="s">
        <v>8411</v>
      </c>
      <c r="C1685" t="s">
        <v>1</v>
      </c>
      <c r="D1685">
        <v>0</v>
      </c>
      <c r="E1685">
        <v>0</v>
      </c>
      <c r="F1685">
        <v>4.5</v>
      </c>
      <c r="G1685">
        <v>0</v>
      </c>
      <c r="H1685">
        <v>0</v>
      </c>
      <c r="I1685">
        <v>0</v>
      </c>
      <c r="J1685">
        <v>1</v>
      </c>
      <c r="K1685">
        <v>1</v>
      </c>
      <c r="L1685">
        <v>0</v>
      </c>
      <c r="M1685">
        <v>0</v>
      </c>
      <c r="N1685">
        <v>1</v>
      </c>
      <c r="O1685">
        <v>0</v>
      </c>
      <c r="P1685">
        <v>1.43</v>
      </c>
      <c r="Q1685">
        <v>6.32</v>
      </c>
      <c r="R1685">
        <v>3.56</v>
      </c>
      <c r="S1685">
        <v>4.59</v>
      </c>
      <c r="T1685">
        <v>0</v>
      </c>
      <c r="U1685">
        <v>0</v>
      </c>
    </row>
    <row r="1686" spans="1:21" x14ac:dyDescent="0.25">
      <c r="A1686" t="s">
        <v>7331</v>
      </c>
      <c r="B1686" t="s">
        <v>7332</v>
      </c>
      <c r="C1686" t="s">
        <v>20877</v>
      </c>
      <c r="D1686">
        <v>0</v>
      </c>
      <c r="E1686">
        <v>1</v>
      </c>
      <c r="F1686">
        <v>4.5199999999999996</v>
      </c>
      <c r="G1686">
        <v>0</v>
      </c>
      <c r="H1686">
        <v>10</v>
      </c>
      <c r="I1686">
        <v>0</v>
      </c>
      <c r="J1686">
        <v>10</v>
      </c>
      <c r="K1686">
        <v>9</v>
      </c>
      <c r="L1686">
        <v>5</v>
      </c>
      <c r="M1686">
        <v>1</v>
      </c>
      <c r="N1686">
        <v>9</v>
      </c>
      <c r="O1686">
        <v>6</v>
      </c>
      <c r="P1686">
        <v>1.54</v>
      </c>
      <c r="Q1686">
        <v>7.67</v>
      </c>
      <c r="R1686">
        <v>5.59</v>
      </c>
      <c r="S1686">
        <v>4.59</v>
      </c>
      <c r="T1686">
        <v>-0.1</v>
      </c>
      <c r="U1686">
        <v>-0.1</v>
      </c>
    </row>
    <row r="1687" spans="1:21" x14ac:dyDescent="0.25">
      <c r="A1687">
        <v>4831</v>
      </c>
      <c r="B1687" t="s">
        <v>9559</v>
      </c>
      <c r="C1687" t="s">
        <v>20887</v>
      </c>
      <c r="D1687">
        <v>0</v>
      </c>
      <c r="E1687">
        <v>0</v>
      </c>
      <c r="F1687">
        <v>4.33</v>
      </c>
      <c r="G1687">
        <v>0</v>
      </c>
      <c r="H1687">
        <v>1</v>
      </c>
      <c r="I1687">
        <v>0</v>
      </c>
      <c r="J1687">
        <v>1</v>
      </c>
      <c r="K1687">
        <v>1</v>
      </c>
      <c r="L1687">
        <v>0</v>
      </c>
      <c r="M1687">
        <v>0</v>
      </c>
      <c r="N1687">
        <v>1</v>
      </c>
      <c r="O1687">
        <v>0</v>
      </c>
      <c r="P1687">
        <v>1.42</v>
      </c>
      <c r="Q1687">
        <v>5.95</v>
      </c>
      <c r="R1687">
        <v>3.44</v>
      </c>
      <c r="S1687">
        <v>4.59</v>
      </c>
      <c r="T1687">
        <v>0</v>
      </c>
      <c r="U1687">
        <v>0</v>
      </c>
    </row>
    <row r="1688" spans="1:21" x14ac:dyDescent="0.25">
      <c r="A1688" t="s">
        <v>7063</v>
      </c>
      <c r="B1688" t="s">
        <v>22882</v>
      </c>
      <c r="C1688" t="s">
        <v>20870</v>
      </c>
      <c r="D1688">
        <v>0</v>
      </c>
      <c r="E1688">
        <v>1</v>
      </c>
      <c r="F1688">
        <v>4.2699999999999996</v>
      </c>
      <c r="G1688">
        <v>0</v>
      </c>
      <c r="H1688">
        <v>10</v>
      </c>
      <c r="I1688">
        <v>0</v>
      </c>
      <c r="J1688">
        <v>10</v>
      </c>
      <c r="K1688">
        <v>10</v>
      </c>
      <c r="L1688">
        <v>5</v>
      </c>
      <c r="M1688">
        <v>1</v>
      </c>
      <c r="N1688">
        <v>7</v>
      </c>
      <c r="O1688">
        <v>4</v>
      </c>
      <c r="P1688">
        <v>1.39</v>
      </c>
      <c r="Q1688">
        <v>6.57</v>
      </c>
      <c r="R1688">
        <v>3.38</v>
      </c>
      <c r="S1688">
        <v>4.5999999999999996</v>
      </c>
      <c r="T1688">
        <v>0</v>
      </c>
      <c r="U1688">
        <v>0</v>
      </c>
    </row>
    <row r="1689" spans="1:21" x14ac:dyDescent="0.25">
      <c r="A1689" t="s">
        <v>7712</v>
      </c>
      <c r="B1689" t="s">
        <v>7713</v>
      </c>
      <c r="C1689" t="s">
        <v>20886</v>
      </c>
      <c r="D1689">
        <v>0</v>
      </c>
      <c r="E1689">
        <v>0</v>
      </c>
      <c r="F1689">
        <v>4.47</v>
      </c>
      <c r="G1689">
        <v>0</v>
      </c>
      <c r="H1689">
        <v>0</v>
      </c>
      <c r="I1689">
        <v>0</v>
      </c>
      <c r="J1689">
        <v>1</v>
      </c>
      <c r="K1689">
        <v>1</v>
      </c>
      <c r="L1689">
        <v>0</v>
      </c>
      <c r="M1689">
        <v>0</v>
      </c>
      <c r="N1689">
        <v>1</v>
      </c>
      <c r="O1689">
        <v>0</v>
      </c>
      <c r="P1689">
        <v>1.37</v>
      </c>
      <c r="Q1689">
        <v>6.44</v>
      </c>
      <c r="R1689">
        <v>2.95</v>
      </c>
      <c r="S1689">
        <v>4.5999999999999996</v>
      </c>
      <c r="T1689">
        <v>0</v>
      </c>
      <c r="U1689">
        <v>0</v>
      </c>
    </row>
    <row r="1690" spans="1:21" x14ac:dyDescent="0.25">
      <c r="A1690">
        <v>126</v>
      </c>
      <c r="B1690" t="s">
        <v>9416</v>
      </c>
      <c r="C1690" t="s">
        <v>20895</v>
      </c>
      <c r="D1690">
        <v>0</v>
      </c>
      <c r="E1690">
        <v>0</v>
      </c>
      <c r="F1690">
        <v>4.25</v>
      </c>
      <c r="G1690">
        <v>0</v>
      </c>
      <c r="H1690">
        <v>0</v>
      </c>
      <c r="I1690">
        <v>0</v>
      </c>
      <c r="J1690">
        <v>1</v>
      </c>
      <c r="K1690">
        <v>1</v>
      </c>
      <c r="L1690">
        <v>0</v>
      </c>
      <c r="M1690">
        <v>0</v>
      </c>
      <c r="N1690">
        <v>1</v>
      </c>
      <c r="O1690">
        <v>0</v>
      </c>
      <c r="P1690">
        <v>1.35</v>
      </c>
      <c r="Q1690">
        <v>6.66</v>
      </c>
      <c r="R1690">
        <v>3.21</v>
      </c>
      <c r="S1690">
        <v>4.5999999999999996</v>
      </c>
      <c r="T1690">
        <v>0</v>
      </c>
      <c r="U1690">
        <v>0</v>
      </c>
    </row>
    <row r="1691" spans="1:21" x14ac:dyDescent="0.25">
      <c r="A1691" t="s">
        <v>22883</v>
      </c>
      <c r="B1691" t="s">
        <v>22884</v>
      </c>
      <c r="C1691" t="s">
        <v>20885</v>
      </c>
      <c r="D1691">
        <v>0</v>
      </c>
      <c r="E1691">
        <v>0</v>
      </c>
      <c r="F1691">
        <v>4.58</v>
      </c>
      <c r="G1691">
        <v>0</v>
      </c>
      <c r="H1691">
        <v>0</v>
      </c>
      <c r="I1691">
        <v>0</v>
      </c>
      <c r="J1691">
        <v>1</v>
      </c>
      <c r="K1691">
        <v>1</v>
      </c>
      <c r="L1691">
        <v>1</v>
      </c>
      <c r="M1691">
        <v>0</v>
      </c>
      <c r="N1691">
        <v>1</v>
      </c>
      <c r="O1691">
        <v>0</v>
      </c>
      <c r="P1691">
        <v>1.44</v>
      </c>
      <c r="Q1691">
        <v>5.94</v>
      </c>
      <c r="R1691">
        <v>3.41</v>
      </c>
      <c r="S1691">
        <v>4.5999999999999996</v>
      </c>
      <c r="T1691">
        <v>0</v>
      </c>
      <c r="U1691">
        <v>0</v>
      </c>
    </row>
    <row r="1692" spans="1:21" x14ac:dyDescent="0.25">
      <c r="A1692" t="s">
        <v>9064</v>
      </c>
      <c r="B1692" t="s">
        <v>9065</v>
      </c>
      <c r="C1692" t="s">
        <v>20891</v>
      </c>
      <c r="D1692">
        <v>0</v>
      </c>
      <c r="E1692">
        <v>0</v>
      </c>
      <c r="F1692">
        <v>4.67</v>
      </c>
      <c r="G1692">
        <v>0</v>
      </c>
      <c r="H1692">
        <v>0</v>
      </c>
      <c r="I1692">
        <v>0</v>
      </c>
      <c r="J1692">
        <v>1</v>
      </c>
      <c r="K1692">
        <v>1</v>
      </c>
      <c r="L1692">
        <v>1</v>
      </c>
      <c r="M1692">
        <v>0</v>
      </c>
      <c r="N1692">
        <v>1</v>
      </c>
      <c r="O1692">
        <v>1</v>
      </c>
      <c r="P1692">
        <v>1.49</v>
      </c>
      <c r="Q1692">
        <v>7.34</v>
      </c>
      <c r="R1692">
        <v>4.54</v>
      </c>
      <c r="S1692">
        <v>4.5999999999999996</v>
      </c>
      <c r="T1692">
        <v>0</v>
      </c>
      <c r="U1692">
        <v>0</v>
      </c>
    </row>
    <row r="1693" spans="1:21" x14ac:dyDescent="0.25">
      <c r="A1693" t="s">
        <v>22885</v>
      </c>
      <c r="B1693" t="s">
        <v>22886</v>
      </c>
      <c r="C1693" t="s">
        <v>20882</v>
      </c>
      <c r="D1693">
        <v>0</v>
      </c>
      <c r="E1693">
        <v>0</v>
      </c>
      <c r="F1693">
        <v>4.3899999999999997</v>
      </c>
      <c r="G1693">
        <v>0</v>
      </c>
      <c r="H1693">
        <v>0</v>
      </c>
      <c r="I1693">
        <v>0</v>
      </c>
      <c r="J1693">
        <v>1</v>
      </c>
      <c r="K1693">
        <v>1</v>
      </c>
      <c r="L1693">
        <v>0</v>
      </c>
      <c r="M1693">
        <v>0</v>
      </c>
      <c r="N1693">
        <v>1</v>
      </c>
      <c r="O1693">
        <v>0</v>
      </c>
      <c r="P1693">
        <v>1.38</v>
      </c>
      <c r="Q1693">
        <v>6.75</v>
      </c>
      <c r="R1693">
        <v>3.4</v>
      </c>
      <c r="S1693">
        <v>4.5999999999999996</v>
      </c>
      <c r="T1693">
        <v>0</v>
      </c>
      <c r="U1693">
        <v>0</v>
      </c>
    </row>
    <row r="1694" spans="1:21" x14ac:dyDescent="0.25">
      <c r="A1694">
        <v>15440</v>
      </c>
      <c r="B1694" t="s">
        <v>9314</v>
      </c>
      <c r="C1694" t="s">
        <v>20868</v>
      </c>
      <c r="D1694">
        <v>4</v>
      </c>
      <c r="E1694">
        <v>4</v>
      </c>
      <c r="F1694">
        <v>4.28</v>
      </c>
      <c r="G1694">
        <v>11</v>
      </c>
      <c r="H1694">
        <v>11</v>
      </c>
      <c r="I1694">
        <v>0</v>
      </c>
      <c r="J1694">
        <v>62</v>
      </c>
      <c r="K1694">
        <v>63</v>
      </c>
      <c r="L1694">
        <v>29</v>
      </c>
      <c r="M1694">
        <v>9</v>
      </c>
      <c r="N1694">
        <v>48</v>
      </c>
      <c r="O1694">
        <v>19</v>
      </c>
      <c r="P1694">
        <v>1.32</v>
      </c>
      <c r="Q1694">
        <v>6.98</v>
      </c>
      <c r="R1694">
        <v>2.78</v>
      </c>
      <c r="S1694">
        <v>4.5999999999999996</v>
      </c>
      <c r="T1694">
        <v>0.4</v>
      </c>
      <c r="U1694">
        <v>0.6</v>
      </c>
    </row>
    <row r="1695" spans="1:21" x14ac:dyDescent="0.25">
      <c r="A1695" t="s">
        <v>7467</v>
      </c>
      <c r="B1695" t="s">
        <v>7468</v>
      </c>
      <c r="C1695" t="s">
        <v>20866</v>
      </c>
      <c r="D1695">
        <v>0</v>
      </c>
      <c r="E1695">
        <v>0</v>
      </c>
      <c r="F1695">
        <v>4.66</v>
      </c>
      <c r="G1695">
        <v>0</v>
      </c>
      <c r="H1695">
        <v>0</v>
      </c>
      <c r="I1695">
        <v>0</v>
      </c>
      <c r="J1695">
        <v>1</v>
      </c>
      <c r="K1695">
        <v>1</v>
      </c>
      <c r="L1695">
        <v>1</v>
      </c>
      <c r="M1695">
        <v>0</v>
      </c>
      <c r="N1695">
        <v>0</v>
      </c>
      <c r="O1695">
        <v>0</v>
      </c>
      <c r="P1695">
        <v>1.38</v>
      </c>
      <c r="Q1695">
        <v>4.21</v>
      </c>
      <c r="R1695">
        <v>1.78</v>
      </c>
      <c r="S1695">
        <v>4.5999999999999996</v>
      </c>
      <c r="T1695">
        <v>0</v>
      </c>
      <c r="U1695">
        <v>0</v>
      </c>
    </row>
    <row r="1696" spans="1:21" x14ac:dyDescent="0.25">
      <c r="A1696" t="s">
        <v>8635</v>
      </c>
      <c r="B1696" t="s">
        <v>8636</v>
      </c>
      <c r="C1696" t="s">
        <v>20867</v>
      </c>
      <c r="D1696">
        <v>0</v>
      </c>
      <c r="E1696">
        <v>0</v>
      </c>
      <c r="F1696">
        <v>4.55</v>
      </c>
      <c r="G1696">
        <v>0</v>
      </c>
      <c r="H1696">
        <v>0</v>
      </c>
      <c r="I1696">
        <v>0</v>
      </c>
      <c r="J1696">
        <v>1</v>
      </c>
      <c r="K1696">
        <v>1</v>
      </c>
      <c r="L1696">
        <v>1</v>
      </c>
      <c r="M1696">
        <v>0</v>
      </c>
      <c r="N1696">
        <v>1</v>
      </c>
      <c r="O1696">
        <v>0</v>
      </c>
      <c r="P1696">
        <v>1.45</v>
      </c>
      <c r="Q1696">
        <v>5.68</v>
      </c>
      <c r="R1696">
        <v>3.51</v>
      </c>
      <c r="S1696">
        <v>4.5999999999999996</v>
      </c>
      <c r="T1696">
        <v>0</v>
      </c>
      <c r="U1696">
        <v>0</v>
      </c>
    </row>
    <row r="1697" spans="1:21" x14ac:dyDescent="0.25">
      <c r="A1697" t="s">
        <v>8719</v>
      </c>
      <c r="B1697" t="s">
        <v>8720</v>
      </c>
      <c r="C1697" t="s">
        <v>20881</v>
      </c>
      <c r="D1697">
        <v>0</v>
      </c>
      <c r="E1697">
        <v>0</v>
      </c>
      <c r="F1697">
        <v>4.51</v>
      </c>
      <c r="G1697">
        <v>0</v>
      </c>
      <c r="H1697">
        <v>0</v>
      </c>
      <c r="I1697">
        <v>0</v>
      </c>
      <c r="J1697">
        <v>1</v>
      </c>
      <c r="K1697">
        <v>1</v>
      </c>
      <c r="L1697">
        <v>1</v>
      </c>
      <c r="M1697">
        <v>0</v>
      </c>
      <c r="N1697">
        <v>1</v>
      </c>
      <c r="O1697">
        <v>0</v>
      </c>
      <c r="P1697">
        <v>1.43</v>
      </c>
      <c r="Q1697">
        <v>6.55</v>
      </c>
      <c r="R1697">
        <v>3.59</v>
      </c>
      <c r="S1697">
        <v>4.5999999999999996</v>
      </c>
      <c r="T1697">
        <v>0</v>
      </c>
      <c r="U1697">
        <v>0</v>
      </c>
    </row>
    <row r="1698" spans="1:21" x14ac:dyDescent="0.25">
      <c r="A1698" t="s">
        <v>6285</v>
      </c>
      <c r="B1698" t="s">
        <v>6286</v>
      </c>
      <c r="C1698" t="s">
        <v>20875</v>
      </c>
      <c r="D1698">
        <v>0</v>
      </c>
      <c r="E1698">
        <v>0</v>
      </c>
      <c r="F1698">
        <v>4.5599999999999996</v>
      </c>
      <c r="G1698">
        <v>0</v>
      </c>
      <c r="H1698">
        <v>1</v>
      </c>
      <c r="I1698">
        <v>0</v>
      </c>
      <c r="J1698">
        <v>1</v>
      </c>
      <c r="K1698">
        <v>1</v>
      </c>
      <c r="L1698">
        <v>1</v>
      </c>
      <c r="M1698">
        <v>0</v>
      </c>
      <c r="N1698">
        <v>1</v>
      </c>
      <c r="O1698">
        <v>0</v>
      </c>
      <c r="P1698">
        <v>1.45</v>
      </c>
      <c r="Q1698">
        <v>7.38</v>
      </c>
      <c r="R1698">
        <v>4.01</v>
      </c>
      <c r="S1698">
        <v>4.5999999999999996</v>
      </c>
      <c r="T1698">
        <v>0</v>
      </c>
      <c r="U1698">
        <v>0</v>
      </c>
    </row>
    <row r="1699" spans="1:21" x14ac:dyDescent="0.25">
      <c r="A1699" t="s">
        <v>10546</v>
      </c>
      <c r="B1699" t="s">
        <v>8744</v>
      </c>
      <c r="C1699" t="s">
        <v>1</v>
      </c>
      <c r="D1699">
        <v>0</v>
      </c>
      <c r="E1699">
        <v>0</v>
      </c>
      <c r="F1699">
        <v>4.42</v>
      </c>
      <c r="G1699">
        <v>0</v>
      </c>
      <c r="H1699">
        <v>1</v>
      </c>
      <c r="I1699">
        <v>0</v>
      </c>
      <c r="J1699">
        <v>1</v>
      </c>
      <c r="K1699">
        <v>1</v>
      </c>
      <c r="L1699">
        <v>0</v>
      </c>
      <c r="M1699">
        <v>0</v>
      </c>
      <c r="N1699">
        <v>1</v>
      </c>
      <c r="O1699">
        <v>0</v>
      </c>
      <c r="P1699">
        <v>1.45</v>
      </c>
      <c r="Q1699">
        <v>6.19</v>
      </c>
      <c r="R1699">
        <v>3.72</v>
      </c>
      <c r="S1699">
        <v>4.5999999999999996</v>
      </c>
      <c r="T1699">
        <v>0</v>
      </c>
      <c r="U1699">
        <v>-0.1</v>
      </c>
    </row>
    <row r="1700" spans="1:21" x14ac:dyDescent="0.25">
      <c r="A1700" t="s">
        <v>8659</v>
      </c>
      <c r="B1700" t="s">
        <v>1750</v>
      </c>
      <c r="C1700" t="s">
        <v>20886</v>
      </c>
      <c r="D1700">
        <v>0</v>
      </c>
      <c r="E1700">
        <v>0</v>
      </c>
      <c r="F1700">
        <v>4.4800000000000004</v>
      </c>
      <c r="G1700">
        <v>0</v>
      </c>
      <c r="H1700">
        <v>0</v>
      </c>
      <c r="I1700">
        <v>0</v>
      </c>
      <c r="J1700">
        <v>1</v>
      </c>
      <c r="K1700">
        <v>1</v>
      </c>
      <c r="L1700">
        <v>0</v>
      </c>
      <c r="M1700">
        <v>0</v>
      </c>
      <c r="N1700">
        <v>1</v>
      </c>
      <c r="O1700">
        <v>0</v>
      </c>
      <c r="P1700">
        <v>1.41</v>
      </c>
      <c r="Q1700">
        <v>6.96</v>
      </c>
      <c r="R1700">
        <v>3.69</v>
      </c>
      <c r="S1700">
        <v>4.5999999999999996</v>
      </c>
      <c r="T1700">
        <v>0</v>
      </c>
      <c r="U1700">
        <v>0</v>
      </c>
    </row>
    <row r="1701" spans="1:21" x14ac:dyDescent="0.25">
      <c r="A1701" t="s">
        <v>6601</v>
      </c>
      <c r="B1701" t="s">
        <v>6602</v>
      </c>
      <c r="C1701" t="s">
        <v>20895</v>
      </c>
      <c r="D1701">
        <v>0</v>
      </c>
      <c r="E1701">
        <v>0</v>
      </c>
      <c r="F1701">
        <v>4.58</v>
      </c>
      <c r="G1701">
        <v>0</v>
      </c>
      <c r="H1701">
        <v>0</v>
      </c>
      <c r="I1701">
        <v>0</v>
      </c>
      <c r="J1701">
        <v>1</v>
      </c>
      <c r="K1701">
        <v>1</v>
      </c>
      <c r="L1701">
        <v>1</v>
      </c>
      <c r="M1701">
        <v>0</v>
      </c>
      <c r="N1701">
        <v>1</v>
      </c>
      <c r="O1701">
        <v>1</v>
      </c>
      <c r="P1701">
        <v>1.5</v>
      </c>
      <c r="Q1701">
        <v>8.34</v>
      </c>
      <c r="R1701">
        <v>5.39</v>
      </c>
      <c r="S1701">
        <v>4.5999999999999996</v>
      </c>
      <c r="T1701">
        <v>0</v>
      </c>
      <c r="U1701">
        <v>0</v>
      </c>
    </row>
    <row r="1702" spans="1:21" x14ac:dyDescent="0.25">
      <c r="A1702" t="s">
        <v>6436</v>
      </c>
      <c r="B1702" t="s">
        <v>6437</v>
      </c>
      <c r="C1702" t="s">
        <v>20871</v>
      </c>
      <c r="D1702">
        <v>0</v>
      </c>
      <c r="E1702">
        <v>0</v>
      </c>
      <c r="F1702">
        <v>4.5599999999999996</v>
      </c>
      <c r="G1702">
        <v>0</v>
      </c>
      <c r="H1702">
        <v>1</v>
      </c>
      <c r="I1702">
        <v>0</v>
      </c>
      <c r="J1702">
        <v>1</v>
      </c>
      <c r="K1702">
        <v>1</v>
      </c>
      <c r="L1702">
        <v>1</v>
      </c>
      <c r="M1702">
        <v>0</v>
      </c>
      <c r="N1702">
        <v>1</v>
      </c>
      <c r="O1702">
        <v>0</v>
      </c>
      <c r="P1702">
        <v>1.48</v>
      </c>
      <c r="Q1702">
        <v>6.12</v>
      </c>
      <c r="R1702">
        <v>3.96</v>
      </c>
      <c r="S1702">
        <v>4.5999999999999996</v>
      </c>
      <c r="T1702">
        <v>0</v>
      </c>
      <c r="U1702">
        <v>-0.1</v>
      </c>
    </row>
    <row r="1703" spans="1:21" x14ac:dyDescent="0.25">
      <c r="A1703" t="s">
        <v>8538</v>
      </c>
      <c r="B1703" t="s">
        <v>8539</v>
      </c>
      <c r="C1703" t="s">
        <v>20872</v>
      </c>
      <c r="D1703">
        <v>0</v>
      </c>
      <c r="E1703">
        <v>0</v>
      </c>
      <c r="F1703">
        <v>4.43</v>
      </c>
      <c r="G1703">
        <v>0</v>
      </c>
      <c r="H1703">
        <v>1</v>
      </c>
      <c r="I1703">
        <v>0</v>
      </c>
      <c r="J1703">
        <v>1</v>
      </c>
      <c r="K1703">
        <v>1</v>
      </c>
      <c r="L1703">
        <v>0</v>
      </c>
      <c r="M1703">
        <v>0</v>
      </c>
      <c r="N1703">
        <v>1</v>
      </c>
      <c r="O1703">
        <v>1</v>
      </c>
      <c r="P1703">
        <v>1.52</v>
      </c>
      <c r="Q1703">
        <v>7.75</v>
      </c>
      <c r="R1703">
        <v>5.24</v>
      </c>
      <c r="S1703">
        <v>4.5999999999999996</v>
      </c>
      <c r="T1703">
        <v>0</v>
      </c>
      <c r="U1703">
        <v>-0.1</v>
      </c>
    </row>
    <row r="1704" spans="1:21" x14ac:dyDescent="0.25">
      <c r="A1704" t="s">
        <v>9695</v>
      </c>
      <c r="B1704" t="s">
        <v>9696</v>
      </c>
      <c r="C1704" t="s">
        <v>20867</v>
      </c>
      <c r="D1704">
        <v>0</v>
      </c>
      <c r="E1704">
        <v>0</v>
      </c>
      <c r="F1704">
        <v>4.53</v>
      </c>
      <c r="G1704">
        <v>0</v>
      </c>
      <c r="H1704">
        <v>1</v>
      </c>
      <c r="I1704">
        <v>0</v>
      </c>
      <c r="J1704">
        <v>1</v>
      </c>
      <c r="K1704">
        <v>1</v>
      </c>
      <c r="L1704">
        <v>1</v>
      </c>
      <c r="M1704">
        <v>0</v>
      </c>
      <c r="N1704">
        <v>1</v>
      </c>
      <c r="O1704">
        <v>1</v>
      </c>
      <c r="P1704">
        <v>1.53</v>
      </c>
      <c r="Q1704">
        <v>6.81</v>
      </c>
      <c r="R1704">
        <v>4.83</v>
      </c>
      <c r="S1704">
        <v>4.6100000000000003</v>
      </c>
      <c r="T1704">
        <v>0</v>
      </c>
      <c r="U1704">
        <v>-0.1</v>
      </c>
    </row>
    <row r="1705" spans="1:21" x14ac:dyDescent="0.25">
      <c r="A1705" t="s">
        <v>7601</v>
      </c>
      <c r="B1705" t="s">
        <v>7602</v>
      </c>
      <c r="C1705" t="s">
        <v>20866</v>
      </c>
      <c r="D1705">
        <v>0</v>
      </c>
      <c r="E1705">
        <v>0</v>
      </c>
      <c r="F1705">
        <v>4.6399999999999997</v>
      </c>
      <c r="G1705">
        <v>0</v>
      </c>
      <c r="H1705">
        <v>0</v>
      </c>
      <c r="I1705">
        <v>0</v>
      </c>
      <c r="J1705">
        <v>1</v>
      </c>
      <c r="K1705">
        <v>1</v>
      </c>
      <c r="L1705">
        <v>1</v>
      </c>
      <c r="M1705">
        <v>0</v>
      </c>
      <c r="N1705">
        <v>1</v>
      </c>
      <c r="O1705">
        <v>0</v>
      </c>
      <c r="P1705">
        <v>1.43</v>
      </c>
      <c r="Q1705">
        <v>5.7</v>
      </c>
      <c r="R1705">
        <v>2.97</v>
      </c>
      <c r="S1705">
        <v>4.6100000000000003</v>
      </c>
      <c r="T1705">
        <v>0</v>
      </c>
      <c r="U1705">
        <v>0</v>
      </c>
    </row>
    <row r="1706" spans="1:21" x14ac:dyDescent="0.25">
      <c r="A1706" t="s">
        <v>7337</v>
      </c>
      <c r="B1706" t="s">
        <v>7338</v>
      </c>
      <c r="C1706" t="s">
        <v>20880</v>
      </c>
      <c r="D1706">
        <v>0</v>
      </c>
      <c r="E1706">
        <v>0</v>
      </c>
      <c r="F1706">
        <v>4.49</v>
      </c>
      <c r="G1706">
        <v>0</v>
      </c>
      <c r="H1706">
        <v>1</v>
      </c>
      <c r="I1706">
        <v>0</v>
      </c>
      <c r="J1706">
        <v>1</v>
      </c>
      <c r="K1706">
        <v>1</v>
      </c>
      <c r="L1706">
        <v>0</v>
      </c>
      <c r="M1706">
        <v>0</v>
      </c>
      <c r="N1706">
        <v>1</v>
      </c>
      <c r="O1706">
        <v>1</v>
      </c>
      <c r="P1706">
        <v>1.49</v>
      </c>
      <c r="Q1706">
        <v>7.54</v>
      </c>
      <c r="R1706">
        <v>4.6100000000000003</v>
      </c>
      <c r="S1706">
        <v>4.6100000000000003</v>
      </c>
      <c r="T1706">
        <v>0</v>
      </c>
      <c r="U1706">
        <v>0</v>
      </c>
    </row>
    <row r="1707" spans="1:21" x14ac:dyDescent="0.25">
      <c r="A1707" t="s">
        <v>6402</v>
      </c>
      <c r="B1707" t="s">
        <v>6403</v>
      </c>
      <c r="C1707" t="s">
        <v>20875</v>
      </c>
      <c r="D1707">
        <v>0</v>
      </c>
      <c r="E1707">
        <v>0</v>
      </c>
      <c r="F1707">
        <v>4.5199999999999996</v>
      </c>
      <c r="G1707">
        <v>0</v>
      </c>
      <c r="H1707">
        <v>1</v>
      </c>
      <c r="I1707">
        <v>0</v>
      </c>
      <c r="J1707">
        <v>1</v>
      </c>
      <c r="K1707">
        <v>1</v>
      </c>
      <c r="L1707">
        <v>1</v>
      </c>
      <c r="M1707">
        <v>0</v>
      </c>
      <c r="N1707">
        <v>1</v>
      </c>
      <c r="O1707">
        <v>0</v>
      </c>
      <c r="P1707">
        <v>1.45</v>
      </c>
      <c r="Q1707">
        <v>7.26</v>
      </c>
      <c r="R1707">
        <v>4.03</v>
      </c>
      <c r="S1707">
        <v>4.6100000000000003</v>
      </c>
      <c r="T1707">
        <v>0</v>
      </c>
      <c r="U1707">
        <v>0</v>
      </c>
    </row>
    <row r="1708" spans="1:21" x14ac:dyDescent="0.25">
      <c r="A1708">
        <v>8201</v>
      </c>
      <c r="B1708" t="s">
        <v>8658</v>
      </c>
      <c r="C1708" t="s">
        <v>20878</v>
      </c>
      <c r="D1708">
        <v>0</v>
      </c>
      <c r="E1708">
        <v>0</v>
      </c>
      <c r="F1708">
        <v>4.53</v>
      </c>
      <c r="G1708">
        <v>0</v>
      </c>
      <c r="H1708">
        <v>1</v>
      </c>
      <c r="I1708">
        <v>0</v>
      </c>
      <c r="J1708">
        <v>1</v>
      </c>
      <c r="K1708">
        <v>1</v>
      </c>
      <c r="L1708">
        <v>1</v>
      </c>
      <c r="M1708">
        <v>0</v>
      </c>
      <c r="N1708">
        <v>1</v>
      </c>
      <c r="O1708">
        <v>0</v>
      </c>
      <c r="P1708">
        <v>1.39</v>
      </c>
      <c r="Q1708">
        <v>5.97</v>
      </c>
      <c r="R1708">
        <v>2.74</v>
      </c>
      <c r="S1708">
        <v>4.6100000000000003</v>
      </c>
      <c r="T1708">
        <v>0</v>
      </c>
      <c r="U1708">
        <v>0</v>
      </c>
    </row>
    <row r="1709" spans="1:21" x14ac:dyDescent="0.25">
      <c r="A1709" t="s">
        <v>7605</v>
      </c>
      <c r="B1709" t="s">
        <v>7606</v>
      </c>
      <c r="C1709" t="s">
        <v>20868</v>
      </c>
      <c r="D1709">
        <v>0</v>
      </c>
      <c r="E1709">
        <v>0</v>
      </c>
      <c r="F1709">
        <v>4.55</v>
      </c>
      <c r="G1709">
        <v>0</v>
      </c>
      <c r="H1709">
        <v>0</v>
      </c>
      <c r="I1709">
        <v>0</v>
      </c>
      <c r="J1709">
        <v>1</v>
      </c>
      <c r="K1709">
        <v>1</v>
      </c>
      <c r="L1709">
        <v>1</v>
      </c>
      <c r="M1709">
        <v>0</v>
      </c>
      <c r="N1709">
        <v>1</v>
      </c>
      <c r="O1709">
        <v>0</v>
      </c>
      <c r="P1709">
        <v>1.37</v>
      </c>
      <c r="Q1709">
        <v>6</v>
      </c>
      <c r="R1709">
        <v>2.76</v>
      </c>
      <c r="S1709">
        <v>4.6100000000000003</v>
      </c>
      <c r="T1709">
        <v>0</v>
      </c>
      <c r="U1709">
        <v>0</v>
      </c>
    </row>
    <row r="1710" spans="1:21" x14ac:dyDescent="0.25">
      <c r="A1710">
        <v>5876</v>
      </c>
      <c r="B1710" t="s">
        <v>10510</v>
      </c>
      <c r="C1710" t="s">
        <v>20879</v>
      </c>
      <c r="D1710">
        <v>0</v>
      </c>
      <c r="E1710">
        <v>0</v>
      </c>
      <c r="F1710">
        <v>4.6100000000000003</v>
      </c>
      <c r="G1710">
        <v>0</v>
      </c>
      <c r="H1710">
        <v>1</v>
      </c>
      <c r="I1710">
        <v>0</v>
      </c>
      <c r="J1710">
        <v>1</v>
      </c>
      <c r="K1710">
        <v>1</v>
      </c>
      <c r="L1710">
        <v>1</v>
      </c>
      <c r="M1710">
        <v>0</v>
      </c>
      <c r="N1710">
        <v>1</v>
      </c>
      <c r="O1710">
        <v>0</v>
      </c>
      <c r="P1710">
        <v>1.48</v>
      </c>
      <c r="Q1710">
        <v>7.83</v>
      </c>
      <c r="R1710">
        <v>4.22</v>
      </c>
      <c r="S1710">
        <v>4.6100000000000003</v>
      </c>
      <c r="T1710">
        <v>0</v>
      </c>
      <c r="U1710">
        <v>0</v>
      </c>
    </row>
    <row r="1711" spans="1:21" x14ac:dyDescent="0.25">
      <c r="A1711" t="s">
        <v>7353</v>
      </c>
      <c r="B1711" t="s">
        <v>7354</v>
      </c>
      <c r="C1711" t="s">
        <v>20886</v>
      </c>
      <c r="D1711">
        <v>0</v>
      </c>
      <c r="E1711">
        <v>0</v>
      </c>
      <c r="F1711">
        <v>4.4400000000000004</v>
      </c>
      <c r="G1711">
        <v>0</v>
      </c>
      <c r="H1711">
        <v>1</v>
      </c>
      <c r="I1711">
        <v>0</v>
      </c>
      <c r="J1711">
        <v>1</v>
      </c>
      <c r="K1711">
        <v>1</v>
      </c>
      <c r="L1711">
        <v>0</v>
      </c>
      <c r="M1711">
        <v>0</v>
      </c>
      <c r="N1711">
        <v>1</v>
      </c>
      <c r="O1711">
        <v>0</v>
      </c>
      <c r="P1711">
        <v>1.44</v>
      </c>
      <c r="Q1711">
        <v>7.18</v>
      </c>
      <c r="R1711">
        <v>4.0199999999999996</v>
      </c>
      <c r="S1711">
        <v>4.6100000000000003</v>
      </c>
      <c r="T1711">
        <v>0</v>
      </c>
      <c r="U1711">
        <v>0</v>
      </c>
    </row>
    <row r="1712" spans="1:21" x14ac:dyDescent="0.25">
      <c r="A1712" t="s">
        <v>7255</v>
      </c>
      <c r="B1712" t="s">
        <v>7256</v>
      </c>
      <c r="C1712" t="s">
        <v>20891</v>
      </c>
      <c r="D1712">
        <v>0</v>
      </c>
      <c r="E1712">
        <v>0</v>
      </c>
      <c r="F1712">
        <v>4.6399999999999997</v>
      </c>
      <c r="G1712">
        <v>0</v>
      </c>
      <c r="H1712">
        <v>0</v>
      </c>
      <c r="I1712">
        <v>0</v>
      </c>
      <c r="J1712">
        <v>1</v>
      </c>
      <c r="K1712">
        <v>1</v>
      </c>
      <c r="L1712">
        <v>1</v>
      </c>
      <c r="M1712">
        <v>0</v>
      </c>
      <c r="N1712">
        <v>1</v>
      </c>
      <c r="O1712">
        <v>0</v>
      </c>
      <c r="P1712">
        <v>1.46</v>
      </c>
      <c r="Q1712">
        <v>6.46</v>
      </c>
      <c r="R1712">
        <v>3.81</v>
      </c>
      <c r="S1712">
        <v>4.6100000000000003</v>
      </c>
      <c r="T1712">
        <v>0</v>
      </c>
      <c r="U1712">
        <v>0</v>
      </c>
    </row>
    <row r="1713" spans="1:21" x14ac:dyDescent="0.25">
      <c r="A1713" t="s">
        <v>7226</v>
      </c>
      <c r="B1713" t="s">
        <v>7227</v>
      </c>
      <c r="C1713" t="s">
        <v>20895</v>
      </c>
      <c r="D1713">
        <v>0</v>
      </c>
      <c r="E1713">
        <v>0</v>
      </c>
      <c r="F1713">
        <v>4.38</v>
      </c>
      <c r="G1713">
        <v>0</v>
      </c>
      <c r="H1713">
        <v>1</v>
      </c>
      <c r="I1713">
        <v>0</v>
      </c>
      <c r="J1713">
        <v>1</v>
      </c>
      <c r="K1713">
        <v>1</v>
      </c>
      <c r="L1713">
        <v>0</v>
      </c>
      <c r="M1713">
        <v>0</v>
      </c>
      <c r="N1713">
        <v>1</v>
      </c>
      <c r="O1713">
        <v>0</v>
      </c>
      <c r="P1713">
        <v>1.46</v>
      </c>
      <c r="Q1713">
        <v>6.8</v>
      </c>
      <c r="R1713">
        <v>4.22</v>
      </c>
      <c r="S1713">
        <v>4.6100000000000003</v>
      </c>
      <c r="T1713">
        <v>0</v>
      </c>
      <c r="U1713">
        <v>-0.1</v>
      </c>
    </row>
    <row r="1714" spans="1:21" x14ac:dyDescent="0.25">
      <c r="A1714" t="s">
        <v>9732</v>
      </c>
      <c r="B1714" t="s">
        <v>9733</v>
      </c>
      <c r="C1714" t="s">
        <v>20885</v>
      </c>
      <c r="D1714">
        <v>0</v>
      </c>
      <c r="E1714">
        <v>0</v>
      </c>
      <c r="F1714">
        <v>4.5599999999999996</v>
      </c>
      <c r="G1714">
        <v>0</v>
      </c>
      <c r="H1714">
        <v>1</v>
      </c>
      <c r="I1714">
        <v>0</v>
      </c>
      <c r="J1714">
        <v>1</v>
      </c>
      <c r="K1714">
        <v>1</v>
      </c>
      <c r="L1714">
        <v>1</v>
      </c>
      <c r="M1714">
        <v>0</v>
      </c>
      <c r="N1714">
        <v>1</v>
      </c>
      <c r="O1714">
        <v>0</v>
      </c>
      <c r="P1714">
        <v>1.51</v>
      </c>
      <c r="Q1714">
        <v>6.74</v>
      </c>
      <c r="R1714">
        <v>4.47</v>
      </c>
      <c r="S1714">
        <v>4.6100000000000003</v>
      </c>
      <c r="T1714">
        <v>0</v>
      </c>
      <c r="U1714">
        <v>-0.1</v>
      </c>
    </row>
    <row r="1715" spans="1:21" x14ac:dyDescent="0.25">
      <c r="A1715" t="s">
        <v>7380</v>
      </c>
      <c r="B1715" t="s">
        <v>7381</v>
      </c>
      <c r="C1715" t="s">
        <v>20879</v>
      </c>
      <c r="D1715">
        <v>0</v>
      </c>
      <c r="E1715">
        <v>0</v>
      </c>
      <c r="F1715">
        <v>4.6399999999999997</v>
      </c>
      <c r="G1715">
        <v>0</v>
      </c>
      <c r="H1715">
        <v>1</v>
      </c>
      <c r="I1715">
        <v>0</v>
      </c>
      <c r="J1715">
        <v>1</v>
      </c>
      <c r="K1715">
        <v>1</v>
      </c>
      <c r="L1715">
        <v>1</v>
      </c>
      <c r="M1715">
        <v>0</v>
      </c>
      <c r="N1715">
        <v>1</v>
      </c>
      <c r="O1715">
        <v>1</v>
      </c>
      <c r="P1715">
        <v>1.53</v>
      </c>
      <c r="Q1715">
        <v>7.9</v>
      </c>
      <c r="R1715">
        <v>4.8600000000000003</v>
      </c>
      <c r="S1715">
        <v>4.6100000000000003</v>
      </c>
      <c r="T1715">
        <v>0</v>
      </c>
      <c r="U1715">
        <v>0</v>
      </c>
    </row>
    <row r="1716" spans="1:21" x14ac:dyDescent="0.25">
      <c r="A1716" t="s">
        <v>9127</v>
      </c>
      <c r="B1716" t="s">
        <v>9128</v>
      </c>
      <c r="C1716" t="s">
        <v>20865</v>
      </c>
      <c r="D1716">
        <v>0</v>
      </c>
      <c r="E1716">
        <v>0</v>
      </c>
      <c r="F1716">
        <v>4.38</v>
      </c>
      <c r="G1716">
        <v>0</v>
      </c>
      <c r="H1716">
        <v>1</v>
      </c>
      <c r="I1716">
        <v>0</v>
      </c>
      <c r="J1716">
        <v>1</v>
      </c>
      <c r="K1716">
        <v>1</v>
      </c>
      <c r="L1716">
        <v>0</v>
      </c>
      <c r="M1716">
        <v>0</v>
      </c>
      <c r="N1716">
        <v>1</v>
      </c>
      <c r="O1716">
        <v>0</v>
      </c>
      <c r="P1716">
        <v>1.41</v>
      </c>
      <c r="Q1716">
        <v>5.94</v>
      </c>
      <c r="R1716">
        <v>3.38</v>
      </c>
      <c r="S1716">
        <v>4.6100000000000003</v>
      </c>
      <c r="T1716">
        <v>0</v>
      </c>
      <c r="U1716">
        <v>-0.1</v>
      </c>
    </row>
    <row r="1717" spans="1:21" x14ac:dyDescent="0.25">
      <c r="A1717">
        <v>10558</v>
      </c>
      <c r="B1717" t="s">
        <v>10324</v>
      </c>
      <c r="C1717" t="s">
        <v>20875</v>
      </c>
      <c r="D1717">
        <v>1</v>
      </c>
      <c r="E1717">
        <v>1</v>
      </c>
      <c r="F1717">
        <v>4.6900000000000004</v>
      </c>
      <c r="G1717">
        <v>0</v>
      </c>
      <c r="H1717">
        <v>25</v>
      </c>
      <c r="I1717">
        <v>0</v>
      </c>
      <c r="J1717">
        <v>25</v>
      </c>
      <c r="K1717">
        <v>25</v>
      </c>
      <c r="L1717">
        <v>13</v>
      </c>
      <c r="M1717">
        <v>3</v>
      </c>
      <c r="N1717">
        <v>21</v>
      </c>
      <c r="O1717">
        <v>13</v>
      </c>
      <c r="P1717">
        <v>1.52</v>
      </c>
      <c r="Q1717">
        <v>7.5</v>
      </c>
      <c r="R1717">
        <v>4.84</v>
      </c>
      <c r="S1717">
        <v>4.62</v>
      </c>
      <c r="T1717">
        <v>-0.1</v>
      </c>
      <c r="U1717">
        <v>-0.1</v>
      </c>
    </row>
    <row r="1718" spans="1:21" x14ac:dyDescent="0.25">
      <c r="A1718" t="s">
        <v>8238</v>
      </c>
      <c r="B1718" t="s">
        <v>8239</v>
      </c>
      <c r="C1718" t="s">
        <v>20883</v>
      </c>
      <c r="D1718">
        <v>0</v>
      </c>
      <c r="E1718">
        <v>0</v>
      </c>
      <c r="F1718">
        <v>4.42</v>
      </c>
      <c r="G1718">
        <v>0</v>
      </c>
      <c r="H1718">
        <v>0</v>
      </c>
      <c r="I1718">
        <v>0</v>
      </c>
      <c r="J1718">
        <v>1</v>
      </c>
      <c r="K1718">
        <v>1</v>
      </c>
      <c r="L1718">
        <v>0</v>
      </c>
      <c r="M1718">
        <v>0</v>
      </c>
      <c r="N1718">
        <v>1</v>
      </c>
      <c r="O1718">
        <v>0</v>
      </c>
      <c r="P1718">
        <v>1.37</v>
      </c>
      <c r="Q1718">
        <v>6.38</v>
      </c>
      <c r="R1718">
        <v>3.02</v>
      </c>
      <c r="S1718">
        <v>4.62</v>
      </c>
      <c r="T1718">
        <v>0</v>
      </c>
      <c r="U1718">
        <v>0</v>
      </c>
    </row>
    <row r="1719" spans="1:21" x14ac:dyDescent="0.25">
      <c r="A1719" t="s">
        <v>6478</v>
      </c>
      <c r="B1719" t="s">
        <v>6479</v>
      </c>
      <c r="C1719" t="s">
        <v>20887</v>
      </c>
      <c r="D1719">
        <v>0</v>
      </c>
      <c r="E1719">
        <v>0</v>
      </c>
      <c r="F1719">
        <v>4.47</v>
      </c>
      <c r="G1719">
        <v>0</v>
      </c>
      <c r="H1719">
        <v>0</v>
      </c>
      <c r="I1719">
        <v>0</v>
      </c>
      <c r="J1719">
        <v>1</v>
      </c>
      <c r="K1719">
        <v>1</v>
      </c>
      <c r="L1719">
        <v>0</v>
      </c>
      <c r="M1719">
        <v>0</v>
      </c>
      <c r="N1719">
        <v>1</v>
      </c>
      <c r="O1719">
        <v>0</v>
      </c>
      <c r="P1719">
        <v>1.35</v>
      </c>
      <c r="Q1719">
        <v>5.8</v>
      </c>
      <c r="R1719">
        <v>2.4900000000000002</v>
      </c>
      <c r="S1719">
        <v>4.62</v>
      </c>
      <c r="T1719">
        <v>0</v>
      </c>
      <c r="U1719">
        <v>0</v>
      </c>
    </row>
    <row r="1720" spans="1:21" x14ac:dyDescent="0.25">
      <c r="A1720" t="s">
        <v>6791</v>
      </c>
      <c r="B1720" t="s">
        <v>6792</v>
      </c>
      <c r="C1720" t="s">
        <v>20884</v>
      </c>
      <c r="D1720">
        <v>0</v>
      </c>
      <c r="E1720">
        <v>0</v>
      </c>
      <c r="F1720">
        <v>4.5999999999999996</v>
      </c>
      <c r="G1720">
        <v>0</v>
      </c>
      <c r="H1720">
        <v>0</v>
      </c>
      <c r="I1720">
        <v>0</v>
      </c>
      <c r="J1720">
        <v>1</v>
      </c>
      <c r="K1720">
        <v>1</v>
      </c>
      <c r="L1720">
        <v>1</v>
      </c>
      <c r="M1720">
        <v>0</v>
      </c>
      <c r="N1720">
        <v>1</v>
      </c>
      <c r="O1720">
        <v>0</v>
      </c>
      <c r="P1720">
        <v>1.4</v>
      </c>
      <c r="Q1720">
        <v>6.26</v>
      </c>
      <c r="R1720">
        <v>2.89</v>
      </c>
      <c r="S1720">
        <v>4.62</v>
      </c>
      <c r="T1720">
        <v>0</v>
      </c>
      <c r="U1720">
        <v>0</v>
      </c>
    </row>
    <row r="1721" spans="1:21" x14ac:dyDescent="0.25">
      <c r="A1721" t="s">
        <v>8185</v>
      </c>
      <c r="B1721" t="s">
        <v>892</v>
      </c>
      <c r="C1721" t="s">
        <v>20870</v>
      </c>
      <c r="D1721">
        <v>0</v>
      </c>
      <c r="E1721">
        <v>0</v>
      </c>
      <c r="F1721">
        <v>4.3099999999999996</v>
      </c>
      <c r="G1721">
        <v>0</v>
      </c>
      <c r="H1721">
        <v>1</v>
      </c>
      <c r="I1721">
        <v>0</v>
      </c>
      <c r="J1721">
        <v>1</v>
      </c>
      <c r="K1721">
        <v>1</v>
      </c>
      <c r="L1721">
        <v>0</v>
      </c>
      <c r="M1721">
        <v>0</v>
      </c>
      <c r="N1721">
        <v>1</v>
      </c>
      <c r="O1721">
        <v>0</v>
      </c>
      <c r="P1721">
        <v>1.42</v>
      </c>
      <c r="Q1721">
        <v>7.11</v>
      </c>
      <c r="R1721">
        <v>3.99</v>
      </c>
      <c r="S1721">
        <v>4.62</v>
      </c>
      <c r="T1721">
        <v>0</v>
      </c>
      <c r="U1721">
        <v>-0.1</v>
      </c>
    </row>
    <row r="1722" spans="1:21" x14ac:dyDescent="0.25">
      <c r="A1722">
        <v>334</v>
      </c>
      <c r="B1722" t="s">
        <v>8155</v>
      </c>
      <c r="C1722" t="s">
        <v>20888</v>
      </c>
      <c r="D1722">
        <v>0</v>
      </c>
      <c r="E1722">
        <v>0</v>
      </c>
      <c r="F1722">
        <v>4.3</v>
      </c>
      <c r="G1722">
        <v>0</v>
      </c>
      <c r="H1722">
        <v>1</v>
      </c>
      <c r="I1722">
        <v>0</v>
      </c>
      <c r="J1722">
        <v>1</v>
      </c>
      <c r="K1722">
        <v>1</v>
      </c>
      <c r="L1722">
        <v>0</v>
      </c>
      <c r="M1722">
        <v>0</v>
      </c>
      <c r="N1722">
        <v>1</v>
      </c>
      <c r="O1722">
        <v>0</v>
      </c>
      <c r="P1722">
        <v>1.43</v>
      </c>
      <c r="Q1722">
        <v>6.17</v>
      </c>
      <c r="R1722">
        <v>3.69</v>
      </c>
      <c r="S1722">
        <v>4.62</v>
      </c>
      <c r="T1722">
        <v>0</v>
      </c>
      <c r="U1722">
        <v>0</v>
      </c>
    </row>
    <row r="1723" spans="1:21" x14ac:dyDescent="0.25">
      <c r="A1723">
        <v>9803</v>
      </c>
      <c r="B1723" t="s">
        <v>8602</v>
      </c>
      <c r="C1723" t="s">
        <v>20880</v>
      </c>
      <c r="D1723">
        <v>0</v>
      </c>
      <c r="E1723">
        <v>0</v>
      </c>
      <c r="F1723">
        <v>4.55</v>
      </c>
      <c r="G1723">
        <v>0</v>
      </c>
      <c r="H1723">
        <v>0</v>
      </c>
      <c r="I1723">
        <v>0</v>
      </c>
      <c r="J1723">
        <v>1</v>
      </c>
      <c r="K1723">
        <v>1</v>
      </c>
      <c r="L1723">
        <v>1</v>
      </c>
      <c r="M1723">
        <v>0</v>
      </c>
      <c r="N1723">
        <v>1</v>
      </c>
      <c r="O1723">
        <v>0</v>
      </c>
      <c r="P1723">
        <v>1.37</v>
      </c>
      <c r="Q1723">
        <v>6.3</v>
      </c>
      <c r="R1723">
        <v>2.6</v>
      </c>
      <c r="S1723">
        <v>4.62</v>
      </c>
      <c r="T1723">
        <v>0</v>
      </c>
      <c r="U1723">
        <v>0</v>
      </c>
    </row>
    <row r="1724" spans="1:21" x14ac:dyDescent="0.25">
      <c r="A1724" t="s">
        <v>8001</v>
      </c>
      <c r="B1724" t="s">
        <v>8002</v>
      </c>
      <c r="C1724" t="s">
        <v>20886</v>
      </c>
      <c r="D1724">
        <v>0</v>
      </c>
      <c r="E1724">
        <v>0</v>
      </c>
      <c r="F1724">
        <v>4.46</v>
      </c>
      <c r="G1724">
        <v>0</v>
      </c>
      <c r="H1724">
        <v>0</v>
      </c>
      <c r="I1724">
        <v>0</v>
      </c>
      <c r="J1724">
        <v>1</v>
      </c>
      <c r="K1724">
        <v>1</v>
      </c>
      <c r="L1724">
        <v>0</v>
      </c>
      <c r="M1724">
        <v>0</v>
      </c>
      <c r="N1724">
        <v>1</v>
      </c>
      <c r="O1724">
        <v>0</v>
      </c>
      <c r="P1724">
        <v>1.38</v>
      </c>
      <c r="Q1724">
        <v>6</v>
      </c>
      <c r="R1724">
        <v>2.89</v>
      </c>
      <c r="S1724">
        <v>4.62</v>
      </c>
      <c r="T1724">
        <v>0</v>
      </c>
      <c r="U1724">
        <v>0</v>
      </c>
    </row>
    <row r="1725" spans="1:21" x14ac:dyDescent="0.25">
      <c r="A1725" t="s">
        <v>6404</v>
      </c>
      <c r="B1725" t="s">
        <v>6405</v>
      </c>
      <c r="C1725" t="s">
        <v>20895</v>
      </c>
      <c r="D1725">
        <v>0</v>
      </c>
      <c r="E1725">
        <v>0</v>
      </c>
      <c r="F1725">
        <v>4.45</v>
      </c>
      <c r="G1725">
        <v>0</v>
      </c>
      <c r="H1725">
        <v>1</v>
      </c>
      <c r="I1725">
        <v>0</v>
      </c>
      <c r="J1725">
        <v>1</v>
      </c>
      <c r="K1725">
        <v>1</v>
      </c>
      <c r="L1725">
        <v>0</v>
      </c>
      <c r="M1725">
        <v>0</v>
      </c>
      <c r="N1725">
        <v>1</v>
      </c>
      <c r="O1725">
        <v>1</v>
      </c>
      <c r="P1725">
        <v>1.51</v>
      </c>
      <c r="Q1725">
        <v>7.64</v>
      </c>
      <c r="R1725">
        <v>5.13</v>
      </c>
      <c r="S1725">
        <v>4.62</v>
      </c>
      <c r="T1725">
        <v>0</v>
      </c>
      <c r="U1725">
        <v>-0.1</v>
      </c>
    </row>
    <row r="1726" spans="1:21" x14ac:dyDescent="0.25">
      <c r="A1726" t="s">
        <v>8524</v>
      </c>
      <c r="B1726" t="s">
        <v>8525</v>
      </c>
      <c r="C1726" t="s">
        <v>20889</v>
      </c>
      <c r="D1726">
        <v>0</v>
      </c>
      <c r="E1726">
        <v>0</v>
      </c>
      <c r="F1726">
        <v>4.42</v>
      </c>
      <c r="G1726">
        <v>0</v>
      </c>
      <c r="H1726">
        <v>1</v>
      </c>
      <c r="I1726">
        <v>0</v>
      </c>
      <c r="J1726">
        <v>1</v>
      </c>
      <c r="K1726">
        <v>1</v>
      </c>
      <c r="L1726">
        <v>0</v>
      </c>
      <c r="M1726">
        <v>0</v>
      </c>
      <c r="N1726">
        <v>1</v>
      </c>
      <c r="O1726">
        <v>0</v>
      </c>
      <c r="P1726">
        <v>1.41</v>
      </c>
      <c r="Q1726">
        <v>5.91</v>
      </c>
      <c r="R1726">
        <v>3.3</v>
      </c>
      <c r="S1726">
        <v>4.62</v>
      </c>
      <c r="T1726">
        <v>0</v>
      </c>
      <c r="U1726">
        <v>-0.1</v>
      </c>
    </row>
    <row r="1727" spans="1:21" x14ac:dyDescent="0.25">
      <c r="A1727">
        <v>8586</v>
      </c>
      <c r="B1727" t="s">
        <v>8300</v>
      </c>
      <c r="C1727" t="s">
        <v>20886</v>
      </c>
      <c r="D1727">
        <v>0</v>
      </c>
      <c r="E1727">
        <v>0</v>
      </c>
      <c r="F1727">
        <v>4.59</v>
      </c>
      <c r="G1727">
        <v>0</v>
      </c>
      <c r="H1727">
        <v>0</v>
      </c>
      <c r="I1727">
        <v>0</v>
      </c>
      <c r="J1727">
        <v>1</v>
      </c>
      <c r="K1727">
        <v>1</v>
      </c>
      <c r="L1727">
        <v>1</v>
      </c>
      <c r="M1727">
        <v>0</v>
      </c>
      <c r="N1727">
        <v>1</v>
      </c>
      <c r="O1727">
        <v>0</v>
      </c>
      <c r="P1727">
        <v>1.39</v>
      </c>
      <c r="Q1727">
        <v>6.5</v>
      </c>
      <c r="R1727">
        <v>3.11</v>
      </c>
      <c r="S1727">
        <v>4.62</v>
      </c>
      <c r="T1727">
        <v>0</v>
      </c>
      <c r="U1727">
        <v>0</v>
      </c>
    </row>
    <row r="1728" spans="1:21" x14ac:dyDescent="0.25">
      <c r="A1728" t="s">
        <v>6529</v>
      </c>
      <c r="B1728" t="s">
        <v>6530</v>
      </c>
      <c r="C1728" t="s">
        <v>20891</v>
      </c>
      <c r="D1728">
        <v>0</v>
      </c>
      <c r="E1728">
        <v>0</v>
      </c>
      <c r="F1728">
        <v>4.63</v>
      </c>
      <c r="G1728">
        <v>0</v>
      </c>
      <c r="H1728">
        <v>0</v>
      </c>
      <c r="I1728">
        <v>0</v>
      </c>
      <c r="J1728">
        <v>1</v>
      </c>
      <c r="K1728">
        <v>1</v>
      </c>
      <c r="L1728">
        <v>1</v>
      </c>
      <c r="M1728">
        <v>0</v>
      </c>
      <c r="N1728">
        <v>1</v>
      </c>
      <c r="O1728">
        <v>0</v>
      </c>
      <c r="P1728">
        <v>1.42</v>
      </c>
      <c r="Q1728">
        <v>5.8</v>
      </c>
      <c r="R1728">
        <v>3.02</v>
      </c>
      <c r="S1728">
        <v>4.62</v>
      </c>
      <c r="T1728">
        <v>0</v>
      </c>
      <c r="U1728">
        <v>0</v>
      </c>
    </row>
    <row r="1729" spans="1:21" x14ac:dyDescent="0.25">
      <c r="A1729" t="s">
        <v>8065</v>
      </c>
      <c r="B1729" t="s">
        <v>8066</v>
      </c>
      <c r="C1729" t="s">
        <v>20884</v>
      </c>
      <c r="D1729">
        <v>0</v>
      </c>
      <c r="E1729">
        <v>0</v>
      </c>
      <c r="F1729">
        <v>4.5999999999999996</v>
      </c>
      <c r="G1729">
        <v>0</v>
      </c>
      <c r="H1729">
        <v>0</v>
      </c>
      <c r="I1729">
        <v>0</v>
      </c>
      <c r="J1729">
        <v>1</v>
      </c>
      <c r="K1729">
        <v>1</v>
      </c>
      <c r="L1729">
        <v>1</v>
      </c>
      <c r="M1729">
        <v>0</v>
      </c>
      <c r="N1729">
        <v>1</v>
      </c>
      <c r="O1729">
        <v>0</v>
      </c>
      <c r="P1729">
        <v>1.43</v>
      </c>
      <c r="Q1729">
        <v>6.36</v>
      </c>
      <c r="R1729">
        <v>3.34</v>
      </c>
      <c r="S1729">
        <v>4.62</v>
      </c>
      <c r="T1729">
        <v>0</v>
      </c>
      <c r="U1729">
        <v>0</v>
      </c>
    </row>
    <row r="1730" spans="1:21" x14ac:dyDescent="0.25">
      <c r="A1730" t="s">
        <v>6363</v>
      </c>
      <c r="B1730" t="s">
        <v>6364</v>
      </c>
      <c r="C1730" t="s">
        <v>20892</v>
      </c>
      <c r="D1730">
        <v>0</v>
      </c>
      <c r="E1730">
        <v>0</v>
      </c>
      <c r="F1730">
        <v>4.45</v>
      </c>
      <c r="G1730">
        <v>0</v>
      </c>
      <c r="H1730">
        <v>1</v>
      </c>
      <c r="I1730">
        <v>0</v>
      </c>
      <c r="J1730">
        <v>1</v>
      </c>
      <c r="K1730">
        <v>1</v>
      </c>
      <c r="L1730">
        <v>0</v>
      </c>
      <c r="M1730">
        <v>0</v>
      </c>
      <c r="N1730">
        <v>1</v>
      </c>
      <c r="O1730">
        <v>0</v>
      </c>
      <c r="P1730">
        <v>1.43</v>
      </c>
      <c r="Q1730">
        <v>6.61</v>
      </c>
      <c r="R1730">
        <v>3.64</v>
      </c>
      <c r="S1730">
        <v>4.62</v>
      </c>
      <c r="T1730">
        <v>0</v>
      </c>
      <c r="U1730">
        <v>-0.1</v>
      </c>
    </row>
    <row r="1731" spans="1:21" x14ac:dyDescent="0.25">
      <c r="A1731" t="s">
        <v>6951</v>
      </c>
      <c r="B1731" t="s">
        <v>6952</v>
      </c>
      <c r="C1731" t="s">
        <v>20879</v>
      </c>
      <c r="D1731">
        <v>0</v>
      </c>
      <c r="E1731">
        <v>0</v>
      </c>
      <c r="F1731">
        <v>4.72</v>
      </c>
      <c r="G1731">
        <v>0</v>
      </c>
      <c r="H1731">
        <v>0</v>
      </c>
      <c r="I1731">
        <v>0</v>
      </c>
      <c r="J1731">
        <v>1</v>
      </c>
      <c r="K1731">
        <v>1</v>
      </c>
      <c r="L1731">
        <v>1</v>
      </c>
      <c r="M1731">
        <v>0</v>
      </c>
      <c r="N1731">
        <v>1</v>
      </c>
      <c r="O1731">
        <v>0</v>
      </c>
      <c r="P1731">
        <v>1.43</v>
      </c>
      <c r="Q1731">
        <v>6.16</v>
      </c>
      <c r="R1731">
        <v>2.84</v>
      </c>
      <c r="S1731">
        <v>4.62</v>
      </c>
      <c r="T1731">
        <v>0</v>
      </c>
      <c r="U1731">
        <v>0</v>
      </c>
    </row>
    <row r="1732" spans="1:21" x14ac:dyDescent="0.25">
      <c r="A1732" t="s">
        <v>8196</v>
      </c>
      <c r="B1732" t="s">
        <v>8197</v>
      </c>
      <c r="C1732" t="s">
        <v>20888</v>
      </c>
      <c r="D1732">
        <v>0</v>
      </c>
      <c r="E1732">
        <v>0</v>
      </c>
      <c r="F1732">
        <v>4.3600000000000003</v>
      </c>
      <c r="G1732">
        <v>0</v>
      </c>
      <c r="H1732">
        <v>0</v>
      </c>
      <c r="I1732">
        <v>0</v>
      </c>
      <c r="J1732">
        <v>1</v>
      </c>
      <c r="K1732">
        <v>1</v>
      </c>
      <c r="L1732">
        <v>0</v>
      </c>
      <c r="M1732">
        <v>0</v>
      </c>
      <c r="N1732">
        <v>1</v>
      </c>
      <c r="O1732">
        <v>0</v>
      </c>
      <c r="P1732">
        <v>1.38</v>
      </c>
      <c r="Q1732">
        <v>5.42</v>
      </c>
      <c r="R1732">
        <v>2.93</v>
      </c>
      <c r="S1732">
        <v>4.62</v>
      </c>
      <c r="T1732">
        <v>0</v>
      </c>
      <c r="U1732">
        <v>0</v>
      </c>
    </row>
    <row r="1733" spans="1:21" x14ac:dyDescent="0.25">
      <c r="A1733">
        <v>4307</v>
      </c>
      <c r="B1733" t="s">
        <v>8858</v>
      </c>
      <c r="C1733" t="s">
        <v>20873</v>
      </c>
      <c r="D1733">
        <v>0</v>
      </c>
      <c r="E1733">
        <v>0</v>
      </c>
      <c r="F1733">
        <v>4.37</v>
      </c>
      <c r="G1733">
        <v>0</v>
      </c>
      <c r="H1733">
        <v>1</v>
      </c>
      <c r="I1733">
        <v>0</v>
      </c>
      <c r="J1733">
        <v>1</v>
      </c>
      <c r="K1733">
        <v>1</v>
      </c>
      <c r="L1733">
        <v>0</v>
      </c>
      <c r="M1733">
        <v>0</v>
      </c>
      <c r="N1733">
        <v>1</v>
      </c>
      <c r="O1733">
        <v>0</v>
      </c>
      <c r="P1733">
        <v>1.39</v>
      </c>
      <c r="Q1733">
        <v>6.18</v>
      </c>
      <c r="R1733">
        <v>3.01</v>
      </c>
      <c r="S1733">
        <v>4.62</v>
      </c>
      <c r="T1733">
        <v>0</v>
      </c>
      <c r="U1733">
        <v>0</v>
      </c>
    </row>
    <row r="1734" spans="1:21" x14ac:dyDescent="0.25">
      <c r="A1734">
        <v>7641</v>
      </c>
      <c r="B1734" t="s">
        <v>8154</v>
      </c>
      <c r="C1734" t="s">
        <v>20870</v>
      </c>
      <c r="D1734">
        <v>0</v>
      </c>
      <c r="E1734">
        <v>0</v>
      </c>
      <c r="F1734">
        <v>4.3600000000000003</v>
      </c>
      <c r="G1734">
        <v>0</v>
      </c>
      <c r="H1734">
        <v>0</v>
      </c>
      <c r="I1734">
        <v>0</v>
      </c>
      <c r="J1734">
        <v>1</v>
      </c>
      <c r="K1734">
        <v>1</v>
      </c>
      <c r="L1734">
        <v>0</v>
      </c>
      <c r="M1734">
        <v>0</v>
      </c>
      <c r="N1734">
        <v>1</v>
      </c>
      <c r="O1734">
        <v>0</v>
      </c>
      <c r="P1734">
        <v>1.35</v>
      </c>
      <c r="Q1734">
        <v>6.11</v>
      </c>
      <c r="R1734">
        <v>2.7</v>
      </c>
      <c r="S1734">
        <v>4.62</v>
      </c>
      <c r="T1734">
        <v>0</v>
      </c>
      <c r="U1734">
        <v>0</v>
      </c>
    </row>
    <row r="1735" spans="1:21" x14ac:dyDescent="0.25">
      <c r="A1735" t="s">
        <v>22887</v>
      </c>
      <c r="B1735" t="s">
        <v>22888</v>
      </c>
      <c r="C1735" t="s">
        <v>20869</v>
      </c>
      <c r="D1735">
        <v>0</v>
      </c>
      <c r="E1735">
        <v>0</v>
      </c>
      <c r="F1735">
        <v>4.5</v>
      </c>
      <c r="G1735">
        <v>0</v>
      </c>
      <c r="H1735">
        <v>1</v>
      </c>
      <c r="I1735">
        <v>0</v>
      </c>
      <c r="J1735">
        <v>1</v>
      </c>
      <c r="K1735">
        <v>1</v>
      </c>
      <c r="L1735">
        <v>1</v>
      </c>
      <c r="M1735">
        <v>0</v>
      </c>
      <c r="N1735">
        <v>1</v>
      </c>
      <c r="O1735">
        <v>1</v>
      </c>
      <c r="P1735">
        <v>1.54</v>
      </c>
      <c r="Q1735">
        <v>8.19</v>
      </c>
      <c r="R1735">
        <v>5.65</v>
      </c>
      <c r="S1735">
        <v>4.62</v>
      </c>
      <c r="T1735">
        <v>0</v>
      </c>
      <c r="U1735">
        <v>-0.1</v>
      </c>
    </row>
    <row r="1736" spans="1:21" x14ac:dyDescent="0.25">
      <c r="A1736">
        <v>8893</v>
      </c>
      <c r="B1736" t="s">
        <v>9673</v>
      </c>
      <c r="C1736" t="s">
        <v>20886</v>
      </c>
      <c r="D1736">
        <v>0</v>
      </c>
      <c r="E1736">
        <v>0</v>
      </c>
      <c r="F1736">
        <v>4.3899999999999997</v>
      </c>
      <c r="G1736">
        <v>0</v>
      </c>
      <c r="H1736">
        <v>1</v>
      </c>
      <c r="I1736">
        <v>0</v>
      </c>
      <c r="J1736">
        <v>1</v>
      </c>
      <c r="K1736">
        <v>1</v>
      </c>
      <c r="L1736">
        <v>0</v>
      </c>
      <c r="M1736">
        <v>0</v>
      </c>
      <c r="N1736">
        <v>1</v>
      </c>
      <c r="O1736">
        <v>0</v>
      </c>
      <c r="P1736">
        <v>1.39</v>
      </c>
      <c r="Q1736">
        <v>6.29</v>
      </c>
      <c r="R1736">
        <v>3.08</v>
      </c>
      <c r="S1736">
        <v>4.62</v>
      </c>
      <c r="T1736">
        <v>0</v>
      </c>
      <c r="U1736">
        <v>0</v>
      </c>
    </row>
    <row r="1737" spans="1:21" x14ac:dyDescent="0.25">
      <c r="A1737" t="s">
        <v>7792</v>
      </c>
      <c r="B1737" t="s">
        <v>7793</v>
      </c>
      <c r="C1737" t="s">
        <v>20868</v>
      </c>
      <c r="D1737">
        <v>0</v>
      </c>
      <c r="E1737">
        <v>0</v>
      </c>
      <c r="F1737">
        <v>4.51</v>
      </c>
      <c r="G1737">
        <v>0</v>
      </c>
      <c r="H1737">
        <v>1</v>
      </c>
      <c r="I1737">
        <v>0</v>
      </c>
      <c r="J1737">
        <v>1</v>
      </c>
      <c r="K1737">
        <v>1</v>
      </c>
      <c r="L1737">
        <v>1</v>
      </c>
      <c r="M1737">
        <v>0</v>
      </c>
      <c r="N1737">
        <v>1</v>
      </c>
      <c r="O1737">
        <v>0</v>
      </c>
      <c r="P1737">
        <v>1.4</v>
      </c>
      <c r="Q1737">
        <v>5.62</v>
      </c>
      <c r="R1737">
        <v>2.94</v>
      </c>
      <c r="S1737">
        <v>4.62</v>
      </c>
      <c r="T1737">
        <v>0</v>
      </c>
      <c r="U1737">
        <v>0</v>
      </c>
    </row>
    <row r="1738" spans="1:21" x14ac:dyDescent="0.25">
      <c r="A1738">
        <v>5279</v>
      </c>
      <c r="B1738" t="s">
        <v>9276</v>
      </c>
      <c r="C1738" t="s">
        <v>20882</v>
      </c>
      <c r="D1738">
        <v>11</v>
      </c>
      <c r="E1738">
        <v>12</v>
      </c>
      <c r="F1738">
        <v>4.3099999999999996</v>
      </c>
      <c r="G1738">
        <v>32</v>
      </c>
      <c r="H1738">
        <v>32</v>
      </c>
      <c r="I1738">
        <v>0</v>
      </c>
      <c r="J1738">
        <v>193</v>
      </c>
      <c r="K1738">
        <v>197</v>
      </c>
      <c r="L1738">
        <v>92</v>
      </c>
      <c r="M1738">
        <v>28</v>
      </c>
      <c r="N1738">
        <v>142</v>
      </c>
      <c r="O1738">
        <v>65</v>
      </c>
      <c r="P1738">
        <v>1.36</v>
      </c>
      <c r="Q1738">
        <v>6.63</v>
      </c>
      <c r="R1738">
        <v>3.03</v>
      </c>
      <c r="S1738">
        <v>4.62</v>
      </c>
      <c r="T1738">
        <v>1.5</v>
      </c>
      <c r="U1738">
        <v>2</v>
      </c>
    </row>
    <row r="1739" spans="1:21" x14ac:dyDescent="0.25">
      <c r="A1739" t="s">
        <v>9119</v>
      </c>
      <c r="B1739" t="s">
        <v>9120</v>
      </c>
      <c r="C1739" t="s">
        <v>1</v>
      </c>
      <c r="D1739">
        <v>0</v>
      </c>
      <c r="E1739">
        <v>0</v>
      </c>
      <c r="F1739">
        <v>4.53</v>
      </c>
      <c r="G1739">
        <v>0</v>
      </c>
      <c r="H1739">
        <v>0</v>
      </c>
      <c r="I1739">
        <v>0</v>
      </c>
      <c r="J1739">
        <v>1</v>
      </c>
      <c r="K1739">
        <v>1</v>
      </c>
      <c r="L1739">
        <v>1</v>
      </c>
      <c r="M1739">
        <v>0</v>
      </c>
      <c r="N1739">
        <v>1</v>
      </c>
      <c r="O1739">
        <v>0</v>
      </c>
      <c r="P1739">
        <v>1.38</v>
      </c>
      <c r="Q1739">
        <v>5.74</v>
      </c>
      <c r="R1739">
        <v>2.73</v>
      </c>
      <c r="S1739">
        <v>4.63</v>
      </c>
      <c r="T1739">
        <v>0</v>
      </c>
      <c r="U1739">
        <v>0</v>
      </c>
    </row>
    <row r="1740" spans="1:21" x14ac:dyDescent="0.25">
      <c r="A1740">
        <v>5203</v>
      </c>
      <c r="B1740" t="s">
        <v>8729</v>
      </c>
      <c r="C1740" t="s">
        <v>20868</v>
      </c>
      <c r="D1740">
        <v>7</v>
      </c>
      <c r="E1740">
        <v>9</v>
      </c>
      <c r="F1740">
        <v>4.6500000000000004</v>
      </c>
      <c r="G1740">
        <v>23</v>
      </c>
      <c r="H1740">
        <v>23</v>
      </c>
      <c r="I1740">
        <v>0</v>
      </c>
      <c r="J1740">
        <v>126</v>
      </c>
      <c r="K1740">
        <v>141</v>
      </c>
      <c r="L1740">
        <v>65</v>
      </c>
      <c r="M1740">
        <v>15</v>
      </c>
      <c r="N1740">
        <v>71</v>
      </c>
      <c r="O1740">
        <v>38</v>
      </c>
      <c r="P1740">
        <v>1.42</v>
      </c>
      <c r="Q1740">
        <v>5.0999999999999996</v>
      </c>
      <c r="R1740">
        <v>2.68</v>
      </c>
      <c r="S1740">
        <v>4.63</v>
      </c>
      <c r="T1740">
        <v>0.8</v>
      </c>
      <c r="U1740">
        <v>0.8</v>
      </c>
    </row>
    <row r="1741" spans="1:21" x14ac:dyDescent="0.25">
      <c r="A1741">
        <v>12718</v>
      </c>
      <c r="B1741" t="s">
        <v>6114</v>
      </c>
      <c r="C1741" t="s">
        <v>20884</v>
      </c>
      <c r="D1741">
        <v>1</v>
      </c>
      <c r="E1741">
        <v>1</v>
      </c>
      <c r="F1741">
        <v>4.67</v>
      </c>
      <c r="G1741">
        <v>3</v>
      </c>
      <c r="H1741">
        <v>3</v>
      </c>
      <c r="I1741">
        <v>0</v>
      </c>
      <c r="J1741">
        <v>18</v>
      </c>
      <c r="K1741">
        <v>19</v>
      </c>
      <c r="L1741">
        <v>10</v>
      </c>
      <c r="M1741">
        <v>2</v>
      </c>
      <c r="N1741">
        <v>14</v>
      </c>
      <c r="O1741">
        <v>8</v>
      </c>
      <c r="P1741">
        <v>1.45</v>
      </c>
      <c r="Q1741">
        <v>6.89</v>
      </c>
      <c r="R1741">
        <v>3.69</v>
      </c>
      <c r="S1741">
        <v>4.63</v>
      </c>
      <c r="T1741">
        <v>0.1</v>
      </c>
      <c r="U1741">
        <v>0.1</v>
      </c>
    </row>
    <row r="1742" spans="1:21" x14ac:dyDescent="0.25">
      <c r="A1742" t="s">
        <v>6870</v>
      </c>
      <c r="B1742" t="s">
        <v>6871</v>
      </c>
      <c r="C1742" t="s">
        <v>20879</v>
      </c>
      <c r="D1742">
        <v>0</v>
      </c>
      <c r="E1742">
        <v>0</v>
      </c>
      <c r="F1742">
        <v>4.7</v>
      </c>
      <c r="G1742">
        <v>0</v>
      </c>
      <c r="H1742">
        <v>1</v>
      </c>
      <c r="I1742">
        <v>0</v>
      </c>
      <c r="J1742">
        <v>1</v>
      </c>
      <c r="K1742">
        <v>1</v>
      </c>
      <c r="L1742">
        <v>1</v>
      </c>
      <c r="M1742">
        <v>0</v>
      </c>
      <c r="N1742">
        <v>1</v>
      </c>
      <c r="O1742">
        <v>0</v>
      </c>
      <c r="P1742">
        <v>1.46</v>
      </c>
      <c r="Q1742">
        <v>6.84</v>
      </c>
      <c r="R1742">
        <v>3.43</v>
      </c>
      <c r="S1742">
        <v>4.63</v>
      </c>
      <c r="T1742">
        <v>0</v>
      </c>
      <c r="U1742">
        <v>0</v>
      </c>
    </row>
    <row r="1743" spans="1:21" x14ac:dyDescent="0.25">
      <c r="A1743">
        <v>5705</v>
      </c>
      <c r="B1743" t="s">
        <v>10710</v>
      </c>
      <c r="C1743" t="s">
        <v>1</v>
      </c>
      <c r="D1743">
        <v>7</v>
      </c>
      <c r="E1743">
        <v>10</v>
      </c>
      <c r="F1743">
        <v>4.75</v>
      </c>
      <c r="G1743">
        <v>24</v>
      </c>
      <c r="H1743">
        <v>24</v>
      </c>
      <c r="I1743">
        <v>0</v>
      </c>
      <c r="J1743">
        <v>136</v>
      </c>
      <c r="K1743">
        <v>142</v>
      </c>
      <c r="L1743">
        <v>72</v>
      </c>
      <c r="M1743">
        <v>18</v>
      </c>
      <c r="N1743">
        <v>101</v>
      </c>
      <c r="O1743">
        <v>53</v>
      </c>
      <c r="P1743">
        <v>1.43</v>
      </c>
      <c r="Q1743">
        <v>6.69</v>
      </c>
      <c r="R1743">
        <v>3.52</v>
      </c>
      <c r="S1743">
        <v>4.63</v>
      </c>
      <c r="T1743">
        <v>0.7</v>
      </c>
      <c r="U1743">
        <v>0.4</v>
      </c>
    </row>
    <row r="1744" spans="1:21" x14ac:dyDescent="0.25">
      <c r="A1744" t="s">
        <v>9387</v>
      </c>
      <c r="B1744" t="s">
        <v>9388</v>
      </c>
      <c r="C1744" t="s">
        <v>1</v>
      </c>
      <c r="D1744">
        <v>0</v>
      </c>
      <c r="E1744">
        <v>0</v>
      </c>
      <c r="F1744">
        <v>4.47</v>
      </c>
      <c r="G1744">
        <v>0</v>
      </c>
      <c r="H1744">
        <v>1</v>
      </c>
      <c r="I1744">
        <v>0</v>
      </c>
      <c r="J1744">
        <v>1</v>
      </c>
      <c r="K1744">
        <v>1</v>
      </c>
      <c r="L1744">
        <v>0</v>
      </c>
      <c r="M1744">
        <v>0</v>
      </c>
      <c r="N1744">
        <v>1</v>
      </c>
      <c r="O1744">
        <v>0</v>
      </c>
      <c r="P1744">
        <v>1.45</v>
      </c>
      <c r="Q1744">
        <v>6.52</v>
      </c>
      <c r="R1744">
        <v>3.83</v>
      </c>
      <c r="S1744">
        <v>4.63</v>
      </c>
      <c r="T1744">
        <v>0</v>
      </c>
      <c r="U1744">
        <v>-0.1</v>
      </c>
    </row>
    <row r="1745" spans="1:21" x14ac:dyDescent="0.25">
      <c r="A1745" t="s">
        <v>8063</v>
      </c>
      <c r="B1745" t="s">
        <v>8064</v>
      </c>
      <c r="C1745" t="s">
        <v>20885</v>
      </c>
      <c r="D1745">
        <v>0</v>
      </c>
      <c r="E1745">
        <v>0</v>
      </c>
      <c r="F1745">
        <v>4.62</v>
      </c>
      <c r="G1745">
        <v>0</v>
      </c>
      <c r="H1745">
        <v>0</v>
      </c>
      <c r="I1745">
        <v>0</v>
      </c>
      <c r="J1745">
        <v>1</v>
      </c>
      <c r="K1745">
        <v>1</v>
      </c>
      <c r="L1745">
        <v>1</v>
      </c>
      <c r="M1745">
        <v>0</v>
      </c>
      <c r="N1745">
        <v>1</v>
      </c>
      <c r="O1745">
        <v>0</v>
      </c>
      <c r="P1745">
        <v>1.45</v>
      </c>
      <c r="Q1745">
        <v>5.97</v>
      </c>
      <c r="R1745">
        <v>3.43</v>
      </c>
      <c r="S1745">
        <v>4.63</v>
      </c>
      <c r="T1745">
        <v>0</v>
      </c>
      <c r="U1745">
        <v>0</v>
      </c>
    </row>
    <row r="1746" spans="1:21" x14ac:dyDescent="0.25">
      <c r="A1746" t="s">
        <v>9010</v>
      </c>
      <c r="B1746" t="s">
        <v>9011</v>
      </c>
      <c r="C1746" t="s">
        <v>20869</v>
      </c>
      <c r="D1746">
        <v>0</v>
      </c>
      <c r="E1746">
        <v>0</v>
      </c>
      <c r="F1746">
        <v>4.55</v>
      </c>
      <c r="G1746">
        <v>0</v>
      </c>
      <c r="H1746">
        <v>0</v>
      </c>
      <c r="I1746">
        <v>0</v>
      </c>
      <c r="J1746">
        <v>1</v>
      </c>
      <c r="K1746">
        <v>1</v>
      </c>
      <c r="L1746">
        <v>1</v>
      </c>
      <c r="M1746">
        <v>0</v>
      </c>
      <c r="N1746">
        <v>1</v>
      </c>
      <c r="O1746">
        <v>0</v>
      </c>
      <c r="P1746">
        <v>1.43</v>
      </c>
      <c r="Q1746">
        <v>6.76</v>
      </c>
      <c r="R1746">
        <v>3.73</v>
      </c>
      <c r="S1746">
        <v>4.63</v>
      </c>
      <c r="T1746">
        <v>0</v>
      </c>
      <c r="U1746">
        <v>0</v>
      </c>
    </row>
    <row r="1747" spans="1:21" x14ac:dyDescent="0.25">
      <c r="A1747">
        <v>5089</v>
      </c>
      <c r="B1747" t="s">
        <v>9385</v>
      </c>
      <c r="C1747" t="s">
        <v>20878</v>
      </c>
      <c r="D1747">
        <v>0</v>
      </c>
      <c r="E1747">
        <v>0</v>
      </c>
      <c r="F1747">
        <v>4.8</v>
      </c>
      <c r="G1747">
        <v>0</v>
      </c>
      <c r="H1747">
        <v>0</v>
      </c>
      <c r="I1747">
        <v>0</v>
      </c>
      <c r="J1747">
        <v>1</v>
      </c>
      <c r="K1747">
        <v>1</v>
      </c>
      <c r="L1747">
        <v>1</v>
      </c>
      <c r="M1747">
        <v>0</v>
      </c>
      <c r="N1747">
        <v>0</v>
      </c>
      <c r="O1747">
        <v>0</v>
      </c>
      <c r="P1747">
        <v>1.43</v>
      </c>
      <c r="Q1747">
        <v>4.5</v>
      </c>
      <c r="R1747">
        <v>2.27</v>
      </c>
      <c r="S1747">
        <v>4.63</v>
      </c>
      <c r="T1747">
        <v>0</v>
      </c>
      <c r="U1747">
        <v>0</v>
      </c>
    </row>
    <row r="1748" spans="1:21" x14ac:dyDescent="0.25">
      <c r="A1748" t="s">
        <v>8591</v>
      </c>
      <c r="B1748" t="s">
        <v>8592</v>
      </c>
      <c r="C1748" t="s">
        <v>20893</v>
      </c>
      <c r="D1748">
        <v>0</v>
      </c>
      <c r="E1748">
        <v>0</v>
      </c>
      <c r="F1748">
        <v>4.5999999999999996</v>
      </c>
      <c r="G1748">
        <v>0</v>
      </c>
      <c r="H1748">
        <v>0</v>
      </c>
      <c r="I1748">
        <v>0</v>
      </c>
      <c r="J1748">
        <v>1</v>
      </c>
      <c r="K1748">
        <v>1</v>
      </c>
      <c r="L1748">
        <v>1</v>
      </c>
      <c r="M1748">
        <v>0</v>
      </c>
      <c r="N1748">
        <v>1</v>
      </c>
      <c r="O1748">
        <v>0</v>
      </c>
      <c r="P1748">
        <v>1.36</v>
      </c>
      <c r="Q1748">
        <v>4.8499999999999996</v>
      </c>
      <c r="R1748">
        <v>2.08</v>
      </c>
      <c r="S1748">
        <v>4.63</v>
      </c>
      <c r="T1748">
        <v>0</v>
      </c>
      <c r="U1748">
        <v>0</v>
      </c>
    </row>
    <row r="1749" spans="1:21" x14ac:dyDescent="0.25">
      <c r="A1749">
        <v>10174</v>
      </c>
      <c r="B1749" t="s">
        <v>9168</v>
      </c>
      <c r="C1749" t="s">
        <v>20882</v>
      </c>
      <c r="D1749">
        <v>0</v>
      </c>
      <c r="E1749">
        <v>1</v>
      </c>
      <c r="F1749">
        <v>4.34</v>
      </c>
      <c r="G1749">
        <v>0</v>
      </c>
      <c r="H1749">
        <v>10</v>
      </c>
      <c r="I1749">
        <v>0</v>
      </c>
      <c r="J1749">
        <v>10</v>
      </c>
      <c r="K1749">
        <v>10</v>
      </c>
      <c r="L1749">
        <v>5</v>
      </c>
      <c r="M1749">
        <v>1</v>
      </c>
      <c r="N1749">
        <v>8</v>
      </c>
      <c r="O1749">
        <v>5</v>
      </c>
      <c r="P1749">
        <v>1.44</v>
      </c>
      <c r="Q1749">
        <v>6.9</v>
      </c>
      <c r="R1749">
        <v>4.0599999999999996</v>
      </c>
      <c r="S1749">
        <v>4.63</v>
      </c>
      <c r="T1749">
        <v>0</v>
      </c>
      <c r="U1749">
        <v>0</v>
      </c>
    </row>
    <row r="1750" spans="1:21" x14ac:dyDescent="0.25">
      <c r="A1750">
        <v>8600</v>
      </c>
      <c r="B1750" t="s">
        <v>9427</v>
      </c>
      <c r="C1750" t="s">
        <v>20892</v>
      </c>
      <c r="D1750">
        <v>0</v>
      </c>
      <c r="E1750">
        <v>0</v>
      </c>
      <c r="F1750">
        <v>4.37</v>
      </c>
      <c r="G1750">
        <v>0</v>
      </c>
      <c r="H1750">
        <v>1</v>
      </c>
      <c r="I1750">
        <v>0</v>
      </c>
      <c r="J1750">
        <v>1</v>
      </c>
      <c r="K1750">
        <v>1</v>
      </c>
      <c r="L1750">
        <v>0</v>
      </c>
      <c r="M1750">
        <v>0</v>
      </c>
      <c r="N1750">
        <v>1</v>
      </c>
      <c r="O1750">
        <v>0</v>
      </c>
      <c r="P1750">
        <v>1.43</v>
      </c>
      <c r="Q1750">
        <v>7.74</v>
      </c>
      <c r="R1750">
        <v>4.25</v>
      </c>
      <c r="S1750">
        <v>4.63</v>
      </c>
      <c r="T1750">
        <v>0</v>
      </c>
      <c r="U1750">
        <v>-0.1</v>
      </c>
    </row>
    <row r="1751" spans="1:21" x14ac:dyDescent="0.25">
      <c r="A1751" t="s">
        <v>7170</v>
      </c>
      <c r="B1751" t="s">
        <v>7171</v>
      </c>
      <c r="C1751" t="s">
        <v>1</v>
      </c>
      <c r="D1751">
        <v>0</v>
      </c>
      <c r="E1751">
        <v>0</v>
      </c>
      <c r="F1751">
        <v>4.47</v>
      </c>
      <c r="G1751">
        <v>0</v>
      </c>
      <c r="H1751">
        <v>1</v>
      </c>
      <c r="I1751">
        <v>0</v>
      </c>
      <c r="J1751">
        <v>1</v>
      </c>
      <c r="K1751">
        <v>1</v>
      </c>
      <c r="L1751">
        <v>0</v>
      </c>
      <c r="M1751">
        <v>0</v>
      </c>
      <c r="N1751">
        <v>1</v>
      </c>
      <c r="O1751">
        <v>0</v>
      </c>
      <c r="P1751">
        <v>1.48</v>
      </c>
      <c r="Q1751">
        <v>7.04</v>
      </c>
      <c r="R1751">
        <v>4.4400000000000004</v>
      </c>
      <c r="S1751">
        <v>4.63</v>
      </c>
      <c r="T1751">
        <v>0</v>
      </c>
      <c r="U1751">
        <v>-0.1</v>
      </c>
    </row>
    <row r="1752" spans="1:21" x14ac:dyDescent="0.25">
      <c r="A1752" t="s">
        <v>8817</v>
      </c>
      <c r="B1752" t="s">
        <v>8818</v>
      </c>
      <c r="C1752" t="s">
        <v>20885</v>
      </c>
      <c r="D1752">
        <v>0</v>
      </c>
      <c r="E1752">
        <v>0</v>
      </c>
      <c r="F1752">
        <v>4.5999999999999996</v>
      </c>
      <c r="G1752">
        <v>0</v>
      </c>
      <c r="H1752">
        <v>0</v>
      </c>
      <c r="I1752">
        <v>0</v>
      </c>
      <c r="J1752">
        <v>1</v>
      </c>
      <c r="K1752">
        <v>1</v>
      </c>
      <c r="L1752">
        <v>1</v>
      </c>
      <c r="M1752">
        <v>0</v>
      </c>
      <c r="N1752">
        <v>1</v>
      </c>
      <c r="O1752">
        <v>0</v>
      </c>
      <c r="P1752">
        <v>1.46</v>
      </c>
      <c r="Q1752">
        <v>5.59</v>
      </c>
      <c r="R1752">
        <v>3.47</v>
      </c>
      <c r="S1752">
        <v>4.63</v>
      </c>
      <c r="T1752">
        <v>0</v>
      </c>
      <c r="U1752">
        <v>0</v>
      </c>
    </row>
    <row r="1753" spans="1:21" x14ac:dyDescent="0.25">
      <c r="A1753">
        <v>9756</v>
      </c>
      <c r="B1753" t="s">
        <v>9515</v>
      </c>
      <c r="C1753" t="s">
        <v>20879</v>
      </c>
      <c r="D1753">
        <v>2</v>
      </c>
      <c r="E1753">
        <v>3</v>
      </c>
      <c r="F1753">
        <v>4.91</v>
      </c>
      <c r="G1753">
        <v>8</v>
      </c>
      <c r="H1753">
        <v>8</v>
      </c>
      <c r="I1753">
        <v>0</v>
      </c>
      <c r="J1753">
        <v>46</v>
      </c>
      <c r="K1753">
        <v>52</v>
      </c>
      <c r="L1753">
        <v>25</v>
      </c>
      <c r="M1753">
        <v>6</v>
      </c>
      <c r="N1753">
        <v>31</v>
      </c>
      <c r="O1753">
        <v>16</v>
      </c>
      <c r="P1753">
        <v>1.47</v>
      </c>
      <c r="Q1753">
        <v>6.15</v>
      </c>
      <c r="R1753">
        <v>3.14</v>
      </c>
      <c r="S1753">
        <v>4.63</v>
      </c>
      <c r="T1753">
        <v>0.4</v>
      </c>
      <c r="U1753">
        <v>0.4</v>
      </c>
    </row>
    <row r="1754" spans="1:21" x14ac:dyDescent="0.25">
      <c r="A1754" t="s">
        <v>9006</v>
      </c>
      <c r="B1754" t="s">
        <v>6006</v>
      </c>
      <c r="C1754" t="s">
        <v>20879</v>
      </c>
      <c r="D1754">
        <v>0</v>
      </c>
      <c r="E1754">
        <v>0</v>
      </c>
      <c r="F1754">
        <v>4.74</v>
      </c>
      <c r="G1754">
        <v>0</v>
      </c>
      <c r="H1754">
        <v>0</v>
      </c>
      <c r="I1754">
        <v>0</v>
      </c>
      <c r="J1754">
        <v>1</v>
      </c>
      <c r="K1754">
        <v>1</v>
      </c>
      <c r="L1754">
        <v>1</v>
      </c>
      <c r="M1754">
        <v>0</v>
      </c>
      <c r="N1754">
        <v>1</v>
      </c>
      <c r="O1754">
        <v>0</v>
      </c>
      <c r="P1754">
        <v>1.41</v>
      </c>
      <c r="Q1754">
        <v>5.6</v>
      </c>
      <c r="R1754">
        <v>2.39</v>
      </c>
      <c r="S1754">
        <v>4.63</v>
      </c>
      <c r="T1754">
        <v>0</v>
      </c>
      <c r="U1754">
        <v>0</v>
      </c>
    </row>
    <row r="1755" spans="1:21" x14ac:dyDescent="0.25">
      <c r="A1755">
        <v>11754</v>
      </c>
      <c r="B1755" t="s">
        <v>9829</v>
      </c>
      <c r="C1755" t="s">
        <v>20867</v>
      </c>
      <c r="D1755">
        <v>5</v>
      </c>
      <c r="E1755">
        <v>7</v>
      </c>
      <c r="F1755">
        <v>4.6100000000000003</v>
      </c>
      <c r="G1755">
        <v>16</v>
      </c>
      <c r="H1755">
        <v>16</v>
      </c>
      <c r="I1755">
        <v>0</v>
      </c>
      <c r="J1755">
        <v>94</v>
      </c>
      <c r="K1755">
        <v>106</v>
      </c>
      <c r="L1755">
        <v>48</v>
      </c>
      <c r="M1755">
        <v>12</v>
      </c>
      <c r="N1755">
        <v>47</v>
      </c>
      <c r="O1755">
        <v>25</v>
      </c>
      <c r="P1755">
        <v>1.4</v>
      </c>
      <c r="Q1755">
        <v>4.53</v>
      </c>
      <c r="R1755">
        <v>2.42</v>
      </c>
      <c r="S1755">
        <v>4.63</v>
      </c>
      <c r="T1755">
        <v>0.2</v>
      </c>
      <c r="U1755">
        <v>0.2</v>
      </c>
    </row>
    <row r="1756" spans="1:21" x14ac:dyDescent="0.25">
      <c r="A1756" t="s">
        <v>9697</v>
      </c>
      <c r="B1756" t="s">
        <v>9698</v>
      </c>
      <c r="C1756" t="s">
        <v>20874</v>
      </c>
      <c r="D1756">
        <v>0</v>
      </c>
      <c r="E1756">
        <v>0</v>
      </c>
      <c r="F1756">
        <v>4.62</v>
      </c>
      <c r="G1756">
        <v>0</v>
      </c>
      <c r="H1756">
        <v>0</v>
      </c>
      <c r="I1756">
        <v>0</v>
      </c>
      <c r="J1756">
        <v>1</v>
      </c>
      <c r="K1756">
        <v>1</v>
      </c>
      <c r="L1756">
        <v>1</v>
      </c>
      <c r="M1756">
        <v>0</v>
      </c>
      <c r="N1756">
        <v>1</v>
      </c>
      <c r="O1756">
        <v>0</v>
      </c>
      <c r="P1756">
        <v>1.46</v>
      </c>
      <c r="Q1756">
        <v>5.96</v>
      </c>
      <c r="R1756">
        <v>3.58</v>
      </c>
      <c r="S1756">
        <v>4.6399999999999997</v>
      </c>
      <c r="T1756">
        <v>0</v>
      </c>
      <c r="U1756">
        <v>0</v>
      </c>
    </row>
    <row r="1757" spans="1:21" x14ac:dyDescent="0.25">
      <c r="A1757">
        <v>10045</v>
      </c>
      <c r="B1757" t="s">
        <v>9405</v>
      </c>
      <c r="C1757" t="s">
        <v>20888</v>
      </c>
      <c r="D1757">
        <v>0</v>
      </c>
      <c r="E1757">
        <v>0</v>
      </c>
      <c r="F1757">
        <v>4.3099999999999996</v>
      </c>
      <c r="G1757">
        <v>0</v>
      </c>
      <c r="H1757">
        <v>1</v>
      </c>
      <c r="I1757">
        <v>0</v>
      </c>
      <c r="J1757">
        <v>1</v>
      </c>
      <c r="K1757">
        <v>1</v>
      </c>
      <c r="L1757">
        <v>0</v>
      </c>
      <c r="M1757">
        <v>0</v>
      </c>
      <c r="N1757">
        <v>1</v>
      </c>
      <c r="O1757">
        <v>0</v>
      </c>
      <c r="P1757">
        <v>1.46</v>
      </c>
      <c r="Q1757">
        <v>6.41</v>
      </c>
      <c r="R1757">
        <v>4.1900000000000004</v>
      </c>
      <c r="S1757">
        <v>4.6399999999999997</v>
      </c>
      <c r="T1757">
        <v>0</v>
      </c>
      <c r="U1757">
        <v>0</v>
      </c>
    </row>
    <row r="1758" spans="1:21" x14ac:dyDescent="0.25">
      <c r="A1758" t="s">
        <v>6054</v>
      </c>
      <c r="B1758" t="s">
        <v>6055</v>
      </c>
      <c r="C1758" t="s">
        <v>20880</v>
      </c>
      <c r="D1758">
        <v>0</v>
      </c>
      <c r="E1758">
        <v>0</v>
      </c>
      <c r="F1758">
        <v>4.59</v>
      </c>
      <c r="G1758">
        <v>0</v>
      </c>
      <c r="H1758">
        <v>0</v>
      </c>
      <c r="I1758">
        <v>0</v>
      </c>
      <c r="J1758">
        <v>1</v>
      </c>
      <c r="K1758">
        <v>1</v>
      </c>
      <c r="L1758">
        <v>1</v>
      </c>
      <c r="M1758">
        <v>0</v>
      </c>
      <c r="N1758">
        <v>1</v>
      </c>
      <c r="O1758">
        <v>0</v>
      </c>
      <c r="P1758">
        <v>1.38</v>
      </c>
      <c r="Q1758">
        <v>6.06</v>
      </c>
      <c r="R1758">
        <v>2.61</v>
      </c>
      <c r="S1758">
        <v>4.6399999999999997</v>
      </c>
      <c r="T1758">
        <v>0</v>
      </c>
      <c r="U1758">
        <v>0</v>
      </c>
    </row>
    <row r="1759" spans="1:21" x14ac:dyDescent="0.25">
      <c r="A1759" t="s">
        <v>22889</v>
      </c>
      <c r="B1759" t="s">
        <v>22890</v>
      </c>
      <c r="C1759" t="s">
        <v>20872</v>
      </c>
      <c r="D1759">
        <v>0</v>
      </c>
      <c r="E1759">
        <v>0</v>
      </c>
      <c r="F1759">
        <v>4.47</v>
      </c>
      <c r="G1759">
        <v>0</v>
      </c>
      <c r="H1759">
        <v>0</v>
      </c>
      <c r="I1759">
        <v>0</v>
      </c>
      <c r="J1759">
        <v>1</v>
      </c>
      <c r="K1759">
        <v>1</v>
      </c>
      <c r="L1759">
        <v>0</v>
      </c>
      <c r="M1759">
        <v>0</v>
      </c>
      <c r="N1759">
        <v>1</v>
      </c>
      <c r="O1759">
        <v>0</v>
      </c>
      <c r="P1759">
        <v>1.43</v>
      </c>
      <c r="Q1759">
        <v>6.1</v>
      </c>
      <c r="R1759">
        <v>3.46</v>
      </c>
      <c r="S1759">
        <v>4.6399999999999997</v>
      </c>
      <c r="T1759">
        <v>0</v>
      </c>
      <c r="U1759">
        <v>0</v>
      </c>
    </row>
    <row r="1760" spans="1:21" x14ac:dyDescent="0.25">
      <c r="A1760" t="s">
        <v>9287</v>
      </c>
      <c r="B1760" t="s">
        <v>9288</v>
      </c>
      <c r="C1760" t="s">
        <v>20866</v>
      </c>
      <c r="D1760">
        <v>0</v>
      </c>
      <c r="E1760">
        <v>0</v>
      </c>
      <c r="F1760">
        <v>4.67</v>
      </c>
      <c r="G1760">
        <v>0</v>
      </c>
      <c r="H1760">
        <v>0</v>
      </c>
      <c r="I1760">
        <v>0</v>
      </c>
      <c r="J1760">
        <v>1</v>
      </c>
      <c r="K1760">
        <v>1</v>
      </c>
      <c r="L1760">
        <v>1</v>
      </c>
      <c r="M1760">
        <v>0</v>
      </c>
      <c r="N1760">
        <v>1</v>
      </c>
      <c r="O1760">
        <v>0</v>
      </c>
      <c r="P1760">
        <v>1.44</v>
      </c>
      <c r="Q1760">
        <v>5.8</v>
      </c>
      <c r="R1760">
        <v>3.15</v>
      </c>
      <c r="S1760">
        <v>4.6399999999999997</v>
      </c>
      <c r="T1760">
        <v>0</v>
      </c>
      <c r="U1760">
        <v>0</v>
      </c>
    </row>
    <row r="1761" spans="1:21" x14ac:dyDescent="0.25">
      <c r="A1761" t="s">
        <v>6926</v>
      </c>
      <c r="B1761" t="s">
        <v>6927</v>
      </c>
      <c r="C1761" t="s">
        <v>20880</v>
      </c>
      <c r="D1761">
        <v>0</v>
      </c>
      <c r="E1761">
        <v>0</v>
      </c>
      <c r="F1761">
        <v>4.53</v>
      </c>
      <c r="G1761">
        <v>0</v>
      </c>
      <c r="H1761">
        <v>1</v>
      </c>
      <c r="I1761">
        <v>0</v>
      </c>
      <c r="J1761">
        <v>1</v>
      </c>
      <c r="K1761">
        <v>1</v>
      </c>
      <c r="L1761">
        <v>1</v>
      </c>
      <c r="M1761">
        <v>0</v>
      </c>
      <c r="N1761">
        <v>1</v>
      </c>
      <c r="O1761">
        <v>0</v>
      </c>
      <c r="P1761">
        <v>1.44</v>
      </c>
      <c r="Q1761">
        <v>6.71</v>
      </c>
      <c r="R1761">
        <v>3.64</v>
      </c>
      <c r="S1761">
        <v>4.6399999999999997</v>
      </c>
      <c r="T1761">
        <v>0</v>
      </c>
      <c r="U1761">
        <v>0</v>
      </c>
    </row>
    <row r="1762" spans="1:21" x14ac:dyDescent="0.25">
      <c r="A1762">
        <v>9211</v>
      </c>
      <c r="B1762" t="s">
        <v>8900</v>
      </c>
      <c r="C1762" t="s">
        <v>20879</v>
      </c>
      <c r="D1762">
        <v>0</v>
      </c>
      <c r="E1762">
        <v>0</v>
      </c>
      <c r="F1762">
        <v>4.7300000000000004</v>
      </c>
      <c r="G1762">
        <v>0</v>
      </c>
      <c r="H1762">
        <v>0</v>
      </c>
      <c r="I1762">
        <v>0</v>
      </c>
      <c r="J1762">
        <v>1</v>
      </c>
      <c r="K1762">
        <v>1</v>
      </c>
      <c r="L1762">
        <v>1</v>
      </c>
      <c r="M1762">
        <v>0</v>
      </c>
      <c r="N1762">
        <v>1</v>
      </c>
      <c r="O1762">
        <v>0</v>
      </c>
      <c r="P1762">
        <v>1.43</v>
      </c>
      <c r="Q1762">
        <v>6.19</v>
      </c>
      <c r="R1762">
        <v>2.88</v>
      </c>
      <c r="S1762">
        <v>4.6399999999999997</v>
      </c>
      <c r="T1762">
        <v>0</v>
      </c>
      <c r="U1762">
        <v>0</v>
      </c>
    </row>
    <row r="1763" spans="1:21" x14ac:dyDescent="0.25">
      <c r="A1763">
        <v>13143</v>
      </c>
      <c r="B1763" t="s">
        <v>9779</v>
      </c>
      <c r="C1763" t="s">
        <v>20881</v>
      </c>
      <c r="D1763">
        <v>2</v>
      </c>
      <c r="E1763">
        <v>2</v>
      </c>
      <c r="F1763">
        <v>4.3499999999999996</v>
      </c>
      <c r="G1763">
        <v>6</v>
      </c>
      <c r="H1763">
        <v>6</v>
      </c>
      <c r="I1763">
        <v>0</v>
      </c>
      <c r="J1763">
        <v>37</v>
      </c>
      <c r="K1763">
        <v>36</v>
      </c>
      <c r="L1763">
        <v>18</v>
      </c>
      <c r="M1763">
        <v>5</v>
      </c>
      <c r="N1763">
        <v>31</v>
      </c>
      <c r="O1763">
        <v>17</v>
      </c>
      <c r="P1763">
        <v>1.42</v>
      </c>
      <c r="Q1763">
        <v>7.51</v>
      </c>
      <c r="R1763">
        <v>4.05</v>
      </c>
      <c r="S1763">
        <v>4.6399999999999997</v>
      </c>
      <c r="T1763">
        <v>0.2</v>
      </c>
      <c r="U1763">
        <v>0.4</v>
      </c>
    </row>
    <row r="1764" spans="1:21" x14ac:dyDescent="0.25">
      <c r="A1764">
        <v>1137</v>
      </c>
      <c r="B1764" t="s">
        <v>9932</v>
      </c>
      <c r="C1764" t="s">
        <v>20892</v>
      </c>
      <c r="D1764">
        <v>0</v>
      </c>
      <c r="E1764">
        <v>0</v>
      </c>
      <c r="F1764">
        <v>4.62</v>
      </c>
      <c r="G1764">
        <v>0</v>
      </c>
      <c r="H1764">
        <v>0</v>
      </c>
      <c r="I1764">
        <v>0</v>
      </c>
      <c r="J1764">
        <v>1</v>
      </c>
      <c r="K1764">
        <v>1</v>
      </c>
      <c r="L1764">
        <v>1</v>
      </c>
      <c r="M1764">
        <v>0</v>
      </c>
      <c r="N1764">
        <v>1</v>
      </c>
      <c r="O1764">
        <v>0</v>
      </c>
      <c r="P1764">
        <v>1.39</v>
      </c>
      <c r="Q1764">
        <v>5.72</v>
      </c>
      <c r="R1764">
        <v>2.62</v>
      </c>
      <c r="S1764">
        <v>4.6399999999999997</v>
      </c>
      <c r="T1764">
        <v>0</v>
      </c>
      <c r="U1764">
        <v>0</v>
      </c>
    </row>
    <row r="1765" spans="1:21" x14ac:dyDescent="0.25">
      <c r="A1765" t="s">
        <v>8526</v>
      </c>
      <c r="B1765" t="s">
        <v>8527</v>
      </c>
      <c r="C1765" t="s">
        <v>20886</v>
      </c>
      <c r="D1765">
        <v>0</v>
      </c>
      <c r="E1765">
        <v>0</v>
      </c>
      <c r="F1765">
        <v>4.43</v>
      </c>
      <c r="G1765">
        <v>0</v>
      </c>
      <c r="H1765">
        <v>1</v>
      </c>
      <c r="I1765">
        <v>0</v>
      </c>
      <c r="J1765">
        <v>1</v>
      </c>
      <c r="K1765">
        <v>1</v>
      </c>
      <c r="L1765">
        <v>0</v>
      </c>
      <c r="M1765">
        <v>0</v>
      </c>
      <c r="N1765">
        <v>1</v>
      </c>
      <c r="O1765">
        <v>0</v>
      </c>
      <c r="P1765">
        <v>1.45</v>
      </c>
      <c r="Q1765">
        <v>6.84</v>
      </c>
      <c r="R1765">
        <v>4.07</v>
      </c>
      <c r="S1765">
        <v>4.6399999999999997</v>
      </c>
      <c r="T1765">
        <v>0</v>
      </c>
      <c r="U1765">
        <v>0</v>
      </c>
    </row>
    <row r="1766" spans="1:21" x14ac:dyDescent="0.25">
      <c r="A1766" t="s">
        <v>7042</v>
      </c>
      <c r="B1766" t="s">
        <v>7043</v>
      </c>
      <c r="C1766" t="s">
        <v>20895</v>
      </c>
      <c r="D1766">
        <v>1</v>
      </c>
      <c r="E1766">
        <v>1</v>
      </c>
      <c r="F1766">
        <v>4.37</v>
      </c>
      <c r="G1766">
        <v>0</v>
      </c>
      <c r="H1766">
        <v>15</v>
      </c>
      <c r="I1766">
        <v>0</v>
      </c>
      <c r="J1766">
        <v>15</v>
      </c>
      <c r="K1766">
        <v>15</v>
      </c>
      <c r="L1766">
        <v>7</v>
      </c>
      <c r="M1766">
        <v>2</v>
      </c>
      <c r="N1766">
        <v>10</v>
      </c>
      <c r="O1766">
        <v>6</v>
      </c>
      <c r="P1766">
        <v>1.41</v>
      </c>
      <c r="Q1766">
        <v>6.03</v>
      </c>
      <c r="R1766">
        <v>3.45</v>
      </c>
      <c r="S1766">
        <v>4.6399999999999997</v>
      </c>
      <c r="T1766">
        <v>-0.1</v>
      </c>
      <c r="U1766">
        <v>-0.1</v>
      </c>
    </row>
    <row r="1767" spans="1:21" x14ac:dyDescent="0.25">
      <c r="A1767" t="s">
        <v>10120</v>
      </c>
      <c r="B1767" t="s">
        <v>10121</v>
      </c>
      <c r="C1767" t="s">
        <v>20874</v>
      </c>
      <c r="D1767">
        <v>0</v>
      </c>
      <c r="E1767">
        <v>0</v>
      </c>
      <c r="F1767">
        <v>4.58</v>
      </c>
      <c r="G1767">
        <v>0</v>
      </c>
      <c r="H1767">
        <v>1</v>
      </c>
      <c r="I1767">
        <v>0</v>
      </c>
      <c r="J1767">
        <v>1</v>
      </c>
      <c r="K1767">
        <v>1</v>
      </c>
      <c r="L1767">
        <v>1</v>
      </c>
      <c r="M1767">
        <v>0</v>
      </c>
      <c r="N1767">
        <v>1</v>
      </c>
      <c r="O1767">
        <v>1</v>
      </c>
      <c r="P1767">
        <v>1.52</v>
      </c>
      <c r="Q1767">
        <v>6.96</v>
      </c>
      <c r="R1767">
        <v>4.7300000000000004</v>
      </c>
      <c r="S1767">
        <v>4.6399999999999997</v>
      </c>
      <c r="T1767">
        <v>0</v>
      </c>
      <c r="U1767">
        <v>-0.1</v>
      </c>
    </row>
    <row r="1768" spans="1:21" x14ac:dyDescent="0.25">
      <c r="A1768" t="s">
        <v>9285</v>
      </c>
      <c r="B1768" t="s">
        <v>9286</v>
      </c>
      <c r="C1768" t="s">
        <v>20866</v>
      </c>
      <c r="D1768">
        <v>0</v>
      </c>
      <c r="E1768">
        <v>0</v>
      </c>
      <c r="F1768">
        <v>4.66</v>
      </c>
      <c r="G1768">
        <v>0</v>
      </c>
      <c r="H1768">
        <v>0</v>
      </c>
      <c r="I1768">
        <v>0</v>
      </c>
      <c r="J1768">
        <v>1</v>
      </c>
      <c r="K1768">
        <v>1</v>
      </c>
      <c r="L1768">
        <v>1</v>
      </c>
      <c r="M1768">
        <v>0</v>
      </c>
      <c r="N1768">
        <v>1</v>
      </c>
      <c r="O1768">
        <v>0</v>
      </c>
      <c r="P1768">
        <v>1.42</v>
      </c>
      <c r="Q1768">
        <v>5.13</v>
      </c>
      <c r="R1768">
        <v>2.59</v>
      </c>
      <c r="S1768">
        <v>4.6399999999999997</v>
      </c>
      <c r="T1768">
        <v>0</v>
      </c>
      <c r="U1768">
        <v>0</v>
      </c>
    </row>
    <row r="1769" spans="1:21" x14ac:dyDescent="0.25">
      <c r="A1769" t="s">
        <v>22891</v>
      </c>
      <c r="B1769" t="s">
        <v>22892</v>
      </c>
      <c r="C1769" t="s">
        <v>20891</v>
      </c>
      <c r="D1769">
        <v>0</v>
      </c>
      <c r="E1769">
        <v>0</v>
      </c>
      <c r="F1769">
        <v>4.67</v>
      </c>
      <c r="G1769">
        <v>0</v>
      </c>
      <c r="H1769">
        <v>0</v>
      </c>
      <c r="I1769">
        <v>0</v>
      </c>
      <c r="J1769">
        <v>1</v>
      </c>
      <c r="K1769">
        <v>1</v>
      </c>
      <c r="L1769">
        <v>1</v>
      </c>
      <c r="M1769">
        <v>0</v>
      </c>
      <c r="N1769">
        <v>1</v>
      </c>
      <c r="O1769">
        <v>0</v>
      </c>
      <c r="P1769">
        <v>1.46</v>
      </c>
      <c r="Q1769">
        <v>6.31</v>
      </c>
      <c r="R1769">
        <v>3.71</v>
      </c>
      <c r="S1769">
        <v>4.6399999999999997</v>
      </c>
      <c r="T1769">
        <v>0</v>
      </c>
      <c r="U1769">
        <v>0</v>
      </c>
    </row>
    <row r="1770" spans="1:21" x14ac:dyDescent="0.25">
      <c r="A1770">
        <v>5261</v>
      </c>
      <c r="B1770" t="s">
        <v>7662</v>
      </c>
      <c r="C1770" t="s">
        <v>20868</v>
      </c>
      <c r="D1770">
        <v>0</v>
      </c>
      <c r="E1770">
        <v>0</v>
      </c>
      <c r="F1770">
        <v>4.58</v>
      </c>
      <c r="G1770">
        <v>0</v>
      </c>
      <c r="H1770">
        <v>0</v>
      </c>
      <c r="I1770">
        <v>0</v>
      </c>
      <c r="J1770">
        <v>1</v>
      </c>
      <c r="K1770">
        <v>1</v>
      </c>
      <c r="L1770">
        <v>1</v>
      </c>
      <c r="M1770">
        <v>0</v>
      </c>
      <c r="N1770">
        <v>1</v>
      </c>
      <c r="O1770">
        <v>0</v>
      </c>
      <c r="P1770">
        <v>1.44</v>
      </c>
      <c r="Q1770">
        <v>6.69</v>
      </c>
      <c r="R1770">
        <v>3.82</v>
      </c>
      <c r="S1770">
        <v>4.6399999999999997</v>
      </c>
      <c r="T1770">
        <v>0</v>
      </c>
      <c r="U1770">
        <v>0</v>
      </c>
    </row>
    <row r="1771" spans="1:21" x14ac:dyDescent="0.25">
      <c r="A1771">
        <v>7882</v>
      </c>
      <c r="B1771" t="s">
        <v>9891</v>
      </c>
      <c r="C1771" t="s">
        <v>20893</v>
      </c>
      <c r="D1771">
        <v>0</v>
      </c>
      <c r="E1771">
        <v>0</v>
      </c>
      <c r="F1771">
        <v>4.49</v>
      </c>
      <c r="G1771">
        <v>0</v>
      </c>
      <c r="H1771">
        <v>0</v>
      </c>
      <c r="I1771">
        <v>0</v>
      </c>
      <c r="J1771">
        <v>1</v>
      </c>
      <c r="K1771">
        <v>1</v>
      </c>
      <c r="L1771">
        <v>0</v>
      </c>
      <c r="M1771">
        <v>0</v>
      </c>
      <c r="N1771">
        <v>1</v>
      </c>
      <c r="O1771">
        <v>0</v>
      </c>
      <c r="P1771">
        <v>1.39</v>
      </c>
      <c r="Q1771">
        <v>5.91</v>
      </c>
      <c r="R1771">
        <v>2.84</v>
      </c>
      <c r="S1771">
        <v>4.6399999999999997</v>
      </c>
      <c r="T1771">
        <v>0</v>
      </c>
      <c r="U1771">
        <v>0</v>
      </c>
    </row>
    <row r="1772" spans="1:21" x14ac:dyDescent="0.25">
      <c r="A1772" t="s">
        <v>8917</v>
      </c>
      <c r="B1772" t="s">
        <v>8918</v>
      </c>
      <c r="C1772" t="s">
        <v>20883</v>
      </c>
      <c r="D1772">
        <v>2</v>
      </c>
      <c r="E1772">
        <v>2</v>
      </c>
      <c r="F1772">
        <v>4.47</v>
      </c>
      <c r="G1772">
        <v>6</v>
      </c>
      <c r="H1772">
        <v>6</v>
      </c>
      <c r="I1772">
        <v>0</v>
      </c>
      <c r="J1772">
        <v>37</v>
      </c>
      <c r="K1772">
        <v>39</v>
      </c>
      <c r="L1772">
        <v>18</v>
      </c>
      <c r="M1772">
        <v>6</v>
      </c>
      <c r="N1772">
        <v>26</v>
      </c>
      <c r="O1772">
        <v>11</v>
      </c>
      <c r="P1772">
        <v>1.35</v>
      </c>
      <c r="Q1772">
        <v>6.27</v>
      </c>
      <c r="R1772">
        <v>2.62</v>
      </c>
      <c r="S1772">
        <v>4.6399999999999997</v>
      </c>
      <c r="T1772">
        <v>0.3</v>
      </c>
      <c r="U1772">
        <v>0.3</v>
      </c>
    </row>
    <row r="1773" spans="1:21" x14ac:dyDescent="0.25">
      <c r="A1773" t="s">
        <v>7886</v>
      </c>
      <c r="B1773" t="s">
        <v>7887</v>
      </c>
      <c r="C1773" t="s">
        <v>1</v>
      </c>
      <c r="D1773">
        <v>0</v>
      </c>
      <c r="E1773">
        <v>0</v>
      </c>
      <c r="F1773">
        <v>4.46</v>
      </c>
      <c r="G1773">
        <v>0</v>
      </c>
      <c r="H1773">
        <v>1</v>
      </c>
      <c r="I1773">
        <v>0</v>
      </c>
      <c r="J1773">
        <v>1</v>
      </c>
      <c r="K1773">
        <v>1</v>
      </c>
      <c r="L1773">
        <v>0</v>
      </c>
      <c r="M1773">
        <v>0</v>
      </c>
      <c r="N1773">
        <v>1</v>
      </c>
      <c r="O1773">
        <v>0</v>
      </c>
      <c r="P1773">
        <v>1.42</v>
      </c>
      <c r="Q1773">
        <v>5.72</v>
      </c>
      <c r="R1773">
        <v>3.1</v>
      </c>
      <c r="S1773">
        <v>4.6399999999999997</v>
      </c>
      <c r="T1773">
        <v>0</v>
      </c>
      <c r="U1773">
        <v>-0.1</v>
      </c>
    </row>
    <row r="1774" spans="1:21" x14ac:dyDescent="0.25">
      <c r="A1774">
        <v>10185</v>
      </c>
      <c r="B1774" t="s">
        <v>10492</v>
      </c>
      <c r="C1774" t="s">
        <v>20875</v>
      </c>
      <c r="D1774">
        <v>5</v>
      </c>
      <c r="E1774">
        <v>6</v>
      </c>
      <c r="F1774">
        <v>4.78</v>
      </c>
      <c r="G1774">
        <v>11</v>
      </c>
      <c r="H1774">
        <v>41</v>
      </c>
      <c r="I1774">
        <v>0</v>
      </c>
      <c r="J1774">
        <v>94</v>
      </c>
      <c r="K1774">
        <v>102</v>
      </c>
      <c r="L1774">
        <v>50</v>
      </c>
      <c r="M1774">
        <v>13</v>
      </c>
      <c r="N1774">
        <v>67</v>
      </c>
      <c r="O1774">
        <v>32</v>
      </c>
      <c r="P1774">
        <v>1.42</v>
      </c>
      <c r="Q1774">
        <v>6.46</v>
      </c>
      <c r="R1774">
        <v>3.06</v>
      </c>
      <c r="S1774">
        <v>4.6500000000000004</v>
      </c>
      <c r="T1774">
        <v>0.3</v>
      </c>
      <c r="U1774">
        <v>0.1</v>
      </c>
    </row>
    <row r="1775" spans="1:21" x14ac:dyDescent="0.25">
      <c r="A1775" t="s">
        <v>9379</v>
      </c>
      <c r="B1775" t="s">
        <v>9380</v>
      </c>
      <c r="C1775" t="s">
        <v>1</v>
      </c>
      <c r="D1775">
        <v>0</v>
      </c>
      <c r="E1775">
        <v>0</v>
      </c>
      <c r="F1775">
        <v>4.55</v>
      </c>
      <c r="G1775">
        <v>0</v>
      </c>
      <c r="H1775">
        <v>0</v>
      </c>
      <c r="I1775">
        <v>0</v>
      </c>
      <c r="J1775">
        <v>1</v>
      </c>
      <c r="K1775">
        <v>1</v>
      </c>
      <c r="L1775">
        <v>1</v>
      </c>
      <c r="M1775">
        <v>0</v>
      </c>
      <c r="N1775">
        <v>1</v>
      </c>
      <c r="O1775">
        <v>0</v>
      </c>
      <c r="P1775">
        <v>1.41</v>
      </c>
      <c r="Q1775">
        <v>5.82</v>
      </c>
      <c r="R1775">
        <v>3.15</v>
      </c>
      <c r="S1775">
        <v>4.6500000000000004</v>
      </c>
      <c r="T1775">
        <v>0</v>
      </c>
      <c r="U1775">
        <v>0</v>
      </c>
    </row>
    <row r="1776" spans="1:21" x14ac:dyDescent="0.25">
      <c r="A1776" t="s">
        <v>9269</v>
      </c>
      <c r="B1776" t="s">
        <v>9270</v>
      </c>
      <c r="C1776" t="s">
        <v>20867</v>
      </c>
      <c r="D1776">
        <v>0</v>
      </c>
      <c r="E1776">
        <v>0</v>
      </c>
      <c r="F1776">
        <v>4.6100000000000003</v>
      </c>
      <c r="G1776">
        <v>0</v>
      </c>
      <c r="H1776">
        <v>0</v>
      </c>
      <c r="I1776">
        <v>0</v>
      </c>
      <c r="J1776">
        <v>1</v>
      </c>
      <c r="K1776">
        <v>1</v>
      </c>
      <c r="L1776">
        <v>1</v>
      </c>
      <c r="M1776">
        <v>0</v>
      </c>
      <c r="N1776">
        <v>1</v>
      </c>
      <c r="O1776">
        <v>0</v>
      </c>
      <c r="P1776">
        <v>1.48</v>
      </c>
      <c r="Q1776">
        <v>5.91</v>
      </c>
      <c r="R1776">
        <v>3.84</v>
      </c>
      <c r="S1776">
        <v>4.6500000000000004</v>
      </c>
      <c r="T1776">
        <v>0</v>
      </c>
      <c r="U1776">
        <v>0</v>
      </c>
    </row>
    <row r="1777" spans="1:21" x14ac:dyDescent="0.25">
      <c r="A1777" t="s">
        <v>7512</v>
      </c>
      <c r="B1777" t="s">
        <v>7513</v>
      </c>
      <c r="C1777" t="s">
        <v>20866</v>
      </c>
      <c r="D1777">
        <v>0</v>
      </c>
      <c r="E1777">
        <v>0</v>
      </c>
      <c r="F1777">
        <v>4.67</v>
      </c>
      <c r="G1777">
        <v>0</v>
      </c>
      <c r="H1777">
        <v>0</v>
      </c>
      <c r="I1777">
        <v>0</v>
      </c>
      <c r="J1777">
        <v>1</v>
      </c>
      <c r="K1777">
        <v>1</v>
      </c>
      <c r="L1777">
        <v>1</v>
      </c>
      <c r="M1777">
        <v>0</v>
      </c>
      <c r="N1777">
        <v>1</v>
      </c>
      <c r="O1777">
        <v>0</v>
      </c>
      <c r="P1777">
        <v>1.43</v>
      </c>
      <c r="Q1777">
        <v>5.7</v>
      </c>
      <c r="R1777">
        <v>3</v>
      </c>
      <c r="S1777">
        <v>4.6500000000000004</v>
      </c>
      <c r="T1777">
        <v>0</v>
      </c>
      <c r="U1777">
        <v>0</v>
      </c>
    </row>
    <row r="1778" spans="1:21" x14ac:dyDescent="0.25">
      <c r="A1778" t="s">
        <v>9338</v>
      </c>
      <c r="B1778" t="s">
        <v>9339</v>
      </c>
      <c r="C1778" t="s">
        <v>20870</v>
      </c>
      <c r="D1778">
        <v>0</v>
      </c>
      <c r="E1778">
        <v>0</v>
      </c>
      <c r="F1778">
        <v>4.33</v>
      </c>
      <c r="G1778">
        <v>0</v>
      </c>
      <c r="H1778">
        <v>1</v>
      </c>
      <c r="I1778">
        <v>0</v>
      </c>
      <c r="J1778">
        <v>1</v>
      </c>
      <c r="K1778">
        <v>1</v>
      </c>
      <c r="L1778">
        <v>0</v>
      </c>
      <c r="M1778">
        <v>0</v>
      </c>
      <c r="N1778">
        <v>1</v>
      </c>
      <c r="O1778">
        <v>0</v>
      </c>
      <c r="P1778">
        <v>1.38</v>
      </c>
      <c r="Q1778">
        <v>6.25</v>
      </c>
      <c r="R1778">
        <v>3.09</v>
      </c>
      <c r="S1778">
        <v>4.6500000000000004</v>
      </c>
      <c r="T1778">
        <v>0</v>
      </c>
      <c r="U1778">
        <v>-0.1</v>
      </c>
    </row>
    <row r="1779" spans="1:21" x14ac:dyDescent="0.25">
      <c r="A1779">
        <v>9943</v>
      </c>
      <c r="B1779" t="s">
        <v>10091</v>
      </c>
      <c r="C1779" t="s">
        <v>20873</v>
      </c>
      <c r="D1779">
        <v>0</v>
      </c>
      <c r="E1779">
        <v>0</v>
      </c>
      <c r="F1779">
        <v>4.3099999999999996</v>
      </c>
      <c r="G1779">
        <v>0</v>
      </c>
      <c r="H1779">
        <v>1</v>
      </c>
      <c r="I1779">
        <v>0</v>
      </c>
      <c r="J1779">
        <v>1</v>
      </c>
      <c r="K1779">
        <v>1</v>
      </c>
      <c r="L1779">
        <v>0</v>
      </c>
      <c r="M1779">
        <v>0</v>
      </c>
      <c r="N1779">
        <v>1</v>
      </c>
      <c r="O1779">
        <v>0</v>
      </c>
      <c r="P1779">
        <v>1.33</v>
      </c>
      <c r="Q1779">
        <v>7.23</v>
      </c>
      <c r="R1779">
        <v>2.92</v>
      </c>
      <c r="S1779">
        <v>4.6500000000000004</v>
      </c>
      <c r="T1779">
        <v>0</v>
      </c>
      <c r="U1779">
        <v>0</v>
      </c>
    </row>
    <row r="1780" spans="1:21" x14ac:dyDescent="0.25">
      <c r="A1780" t="s">
        <v>9081</v>
      </c>
      <c r="B1780" t="s">
        <v>9082</v>
      </c>
      <c r="C1780" t="s">
        <v>20871</v>
      </c>
      <c r="D1780">
        <v>0</v>
      </c>
      <c r="E1780">
        <v>0</v>
      </c>
      <c r="F1780">
        <v>4.6100000000000003</v>
      </c>
      <c r="G1780">
        <v>0</v>
      </c>
      <c r="H1780">
        <v>1</v>
      </c>
      <c r="I1780">
        <v>0</v>
      </c>
      <c r="J1780">
        <v>1</v>
      </c>
      <c r="K1780">
        <v>1</v>
      </c>
      <c r="L1780">
        <v>1</v>
      </c>
      <c r="M1780">
        <v>0</v>
      </c>
      <c r="N1780">
        <v>1</v>
      </c>
      <c r="O1780">
        <v>1</v>
      </c>
      <c r="P1780">
        <v>1.53</v>
      </c>
      <c r="Q1780">
        <v>6.56</v>
      </c>
      <c r="R1780">
        <v>4.79</v>
      </c>
      <c r="S1780">
        <v>4.6500000000000004</v>
      </c>
      <c r="T1780">
        <v>0</v>
      </c>
      <c r="U1780">
        <v>-0.1</v>
      </c>
    </row>
    <row r="1781" spans="1:21" x14ac:dyDescent="0.25">
      <c r="A1781" t="s">
        <v>22893</v>
      </c>
      <c r="B1781" t="s">
        <v>22894</v>
      </c>
      <c r="C1781" t="s">
        <v>20890</v>
      </c>
      <c r="D1781">
        <v>0</v>
      </c>
      <c r="E1781">
        <v>0</v>
      </c>
      <c r="F1781">
        <v>4.54</v>
      </c>
      <c r="G1781">
        <v>0</v>
      </c>
      <c r="H1781">
        <v>1</v>
      </c>
      <c r="I1781">
        <v>0</v>
      </c>
      <c r="J1781">
        <v>1</v>
      </c>
      <c r="K1781">
        <v>1</v>
      </c>
      <c r="L1781">
        <v>1</v>
      </c>
      <c r="M1781">
        <v>0</v>
      </c>
      <c r="N1781">
        <v>1</v>
      </c>
      <c r="O1781">
        <v>0</v>
      </c>
      <c r="P1781">
        <v>1.49</v>
      </c>
      <c r="Q1781">
        <v>6.9</v>
      </c>
      <c r="R1781">
        <v>4.37</v>
      </c>
      <c r="S1781">
        <v>4.6500000000000004</v>
      </c>
      <c r="T1781">
        <v>0</v>
      </c>
      <c r="U1781">
        <v>-0.1</v>
      </c>
    </row>
    <row r="1782" spans="1:21" x14ac:dyDescent="0.25">
      <c r="A1782" t="s">
        <v>8826</v>
      </c>
      <c r="B1782" t="s">
        <v>8827</v>
      </c>
      <c r="C1782" t="s">
        <v>20885</v>
      </c>
      <c r="D1782">
        <v>0</v>
      </c>
      <c r="E1782">
        <v>0</v>
      </c>
      <c r="F1782">
        <v>4.63</v>
      </c>
      <c r="G1782">
        <v>0</v>
      </c>
      <c r="H1782">
        <v>0</v>
      </c>
      <c r="I1782">
        <v>0</v>
      </c>
      <c r="J1782">
        <v>1</v>
      </c>
      <c r="K1782">
        <v>1</v>
      </c>
      <c r="L1782">
        <v>1</v>
      </c>
      <c r="M1782">
        <v>0</v>
      </c>
      <c r="N1782">
        <v>1</v>
      </c>
      <c r="O1782">
        <v>0</v>
      </c>
      <c r="P1782">
        <v>1.43</v>
      </c>
      <c r="Q1782">
        <v>5.44</v>
      </c>
      <c r="R1782">
        <v>3.04</v>
      </c>
      <c r="S1782">
        <v>4.6500000000000004</v>
      </c>
      <c r="T1782">
        <v>0</v>
      </c>
      <c r="U1782">
        <v>0</v>
      </c>
    </row>
    <row r="1783" spans="1:21" x14ac:dyDescent="0.25">
      <c r="A1783" t="s">
        <v>22895</v>
      </c>
      <c r="B1783" t="s">
        <v>22896</v>
      </c>
      <c r="C1783" t="s">
        <v>20891</v>
      </c>
      <c r="D1783">
        <v>0</v>
      </c>
      <c r="E1783">
        <v>0</v>
      </c>
      <c r="F1783">
        <v>4.71</v>
      </c>
      <c r="G1783">
        <v>0</v>
      </c>
      <c r="H1783">
        <v>0</v>
      </c>
      <c r="I1783">
        <v>0</v>
      </c>
      <c r="J1783">
        <v>1</v>
      </c>
      <c r="K1783">
        <v>1</v>
      </c>
      <c r="L1783">
        <v>1</v>
      </c>
      <c r="M1783">
        <v>0</v>
      </c>
      <c r="N1783">
        <v>1</v>
      </c>
      <c r="O1783">
        <v>1</v>
      </c>
      <c r="P1783">
        <v>1.52</v>
      </c>
      <c r="Q1783">
        <v>7.07</v>
      </c>
      <c r="R1783">
        <v>4.74</v>
      </c>
      <c r="S1783">
        <v>4.6500000000000004</v>
      </c>
      <c r="T1783">
        <v>0</v>
      </c>
      <c r="U1783">
        <v>0</v>
      </c>
    </row>
    <row r="1784" spans="1:21" x14ac:dyDescent="0.25">
      <c r="A1784">
        <v>6688</v>
      </c>
      <c r="B1784" t="s">
        <v>1062</v>
      </c>
      <c r="C1784" t="s">
        <v>20865</v>
      </c>
      <c r="D1784">
        <v>0</v>
      </c>
      <c r="E1784">
        <v>0</v>
      </c>
      <c r="F1784">
        <v>4.37</v>
      </c>
      <c r="G1784">
        <v>0</v>
      </c>
      <c r="H1784">
        <v>1</v>
      </c>
      <c r="I1784">
        <v>0</v>
      </c>
      <c r="J1784">
        <v>1</v>
      </c>
      <c r="K1784">
        <v>1</v>
      </c>
      <c r="L1784">
        <v>0</v>
      </c>
      <c r="M1784">
        <v>0</v>
      </c>
      <c r="N1784">
        <v>1</v>
      </c>
      <c r="O1784">
        <v>0</v>
      </c>
      <c r="P1784">
        <v>1.43</v>
      </c>
      <c r="Q1784">
        <v>5.97</v>
      </c>
      <c r="R1784">
        <v>3.63</v>
      </c>
      <c r="S1784">
        <v>4.6500000000000004</v>
      </c>
      <c r="T1784">
        <v>0</v>
      </c>
      <c r="U1784">
        <v>-0.1</v>
      </c>
    </row>
    <row r="1785" spans="1:21" x14ac:dyDescent="0.25">
      <c r="A1785" t="s">
        <v>22897</v>
      </c>
      <c r="B1785" t="s">
        <v>22898</v>
      </c>
      <c r="C1785" t="s">
        <v>20890</v>
      </c>
      <c r="D1785">
        <v>0</v>
      </c>
      <c r="E1785">
        <v>0</v>
      </c>
      <c r="F1785">
        <v>4.53</v>
      </c>
      <c r="G1785">
        <v>0</v>
      </c>
      <c r="H1785">
        <v>1</v>
      </c>
      <c r="I1785">
        <v>0</v>
      </c>
      <c r="J1785">
        <v>1</v>
      </c>
      <c r="K1785">
        <v>1</v>
      </c>
      <c r="L1785">
        <v>1</v>
      </c>
      <c r="M1785">
        <v>0</v>
      </c>
      <c r="N1785">
        <v>1</v>
      </c>
      <c r="O1785">
        <v>1</v>
      </c>
      <c r="P1785">
        <v>1.52</v>
      </c>
      <c r="Q1785">
        <v>7.24</v>
      </c>
      <c r="R1785">
        <v>4.87</v>
      </c>
      <c r="S1785">
        <v>4.6500000000000004</v>
      </c>
      <c r="T1785">
        <v>0</v>
      </c>
      <c r="U1785">
        <v>-0.1</v>
      </c>
    </row>
    <row r="1786" spans="1:21" x14ac:dyDescent="0.25">
      <c r="A1786">
        <v>2868</v>
      </c>
      <c r="B1786" t="s">
        <v>9277</v>
      </c>
      <c r="C1786" t="s">
        <v>20881</v>
      </c>
      <c r="D1786">
        <v>0</v>
      </c>
      <c r="E1786">
        <v>0</v>
      </c>
      <c r="F1786">
        <v>4.37</v>
      </c>
      <c r="G1786">
        <v>0</v>
      </c>
      <c r="H1786">
        <v>1</v>
      </c>
      <c r="I1786">
        <v>0</v>
      </c>
      <c r="J1786">
        <v>1</v>
      </c>
      <c r="K1786">
        <v>1</v>
      </c>
      <c r="L1786">
        <v>0</v>
      </c>
      <c r="M1786">
        <v>0</v>
      </c>
      <c r="N1786">
        <v>1</v>
      </c>
      <c r="O1786">
        <v>0</v>
      </c>
      <c r="P1786">
        <v>1.46</v>
      </c>
      <c r="Q1786">
        <v>5.98</v>
      </c>
      <c r="R1786">
        <v>3.73</v>
      </c>
      <c r="S1786">
        <v>4.6500000000000004</v>
      </c>
      <c r="T1786">
        <v>0</v>
      </c>
      <c r="U1786">
        <v>0</v>
      </c>
    </row>
    <row r="1787" spans="1:21" x14ac:dyDescent="0.25">
      <c r="A1787" t="s">
        <v>6169</v>
      </c>
      <c r="B1787" t="s">
        <v>6170</v>
      </c>
      <c r="C1787" t="s">
        <v>20868</v>
      </c>
      <c r="D1787">
        <v>0</v>
      </c>
      <c r="E1787">
        <v>0</v>
      </c>
      <c r="F1787">
        <v>4.51</v>
      </c>
      <c r="G1787">
        <v>0</v>
      </c>
      <c r="H1787">
        <v>1</v>
      </c>
      <c r="I1787">
        <v>0</v>
      </c>
      <c r="J1787">
        <v>1</v>
      </c>
      <c r="K1787">
        <v>1</v>
      </c>
      <c r="L1787">
        <v>1</v>
      </c>
      <c r="M1787">
        <v>0</v>
      </c>
      <c r="N1787">
        <v>1</v>
      </c>
      <c r="O1787">
        <v>0</v>
      </c>
      <c r="P1787">
        <v>1.42</v>
      </c>
      <c r="Q1787">
        <v>6.16</v>
      </c>
      <c r="R1787">
        <v>3.39</v>
      </c>
      <c r="S1787">
        <v>4.6500000000000004</v>
      </c>
      <c r="T1787">
        <v>0</v>
      </c>
      <c r="U1787">
        <v>0</v>
      </c>
    </row>
    <row r="1788" spans="1:21" x14ac:dyDescent="0.25">
      <c r="A1788">
        <v>12799</v>
      </c>
      <c r="B1788" t="s">
        <v>8040</v>
      </c>
      <c r="C1788" t="s">
        <v>20887</v>
      </c>
      <c r="D1788">
        <v>4</v>
      </c>
      <c r="E1788">
        <v>5</v>
      </c>
      <c r="F1788">
        <v>4.43</v>
      </c>
      <c r="G1788">
        <v>13</v>
      </c>
      <c r="H1788">
        <v>13</v>
      </c>
      <c r="I1788">
        <v>0</v>
      </c>
      <c r="J1788">
        <v>75</v>
      </c>
      <c r="K1788">
        <v>81</v>
      </c>
      <c r="L1788">
        <v>37</v>
      </c>
      <c r="M1788">
        <v>10</v>
      </c>
      <c r="N1788">
        <v>46</v>
      </c>
      <c r="O1788">
        <v>23</v>
      </c>
      <c r="P1788">
        <v>1.38</v>
      </c>
      <c r="Q1788">
        <v>5.55</v>
      </c>
      <c r="R1788">
        <v>2.74</v>
      </c>
      <c r="S1788">
        <v>4.66</v>
      </c>
      <c r="T1788">
        <v>0.4</v>
      </c>
      <c r="U1788">
        <v>0.5</v>
      </c>
    </row>
    <row r="1789" spans="1:21" x14ac:dyDescent="0.25">
      <c r="A1789" t="s">
        <v>9274</v>
      </c>
      <c r="B1789" t="s">
        <v>9275</v>
      </c>
      <c r="C1789" t="s">
        <v>20868</v>
      </c>
      <c r="D1789">
        <v>0</v>
      </c>
      <c r="E1789">
        <v>0</v>
      </c>
      <c r="F1789">
        <v>4.54</v>
      </c>
      <c r="G1789">
        <v>0</v>
      </c>
      <c r="H1789">
        <v>1</v>
      </c>
      <c r="I1789">
        <v>0</v>
      </c>
      <c r="J1789">
        <v>1</v>
      </c>
      <c r="K1789">
        <v>1</v>
      </c>
      <c r="L1789">
        <v>1</v>
      </c>
      <c r="M1789">
        <v>0</v>
      </c>
      <c r="N1789">
        <v>1</v>
      </c>
      <c r="O1789">
        <v>1</v>
      </c>
      <c r="P1789">
        <v>1.51</v>
      </c>
      <c r="Q1789">
        <v>7.57</v>
      </c>
      <c r="R1789">
        <v>5.0199999999999996</v>
      </c>
      <c r="S1789">
        <v>4.66</v>
      </c>
      <c r="T1789">
        <v>0</v>
      </c>
      <c r="U1789">
        <v>0</v>
      </c>
    </row>
    <row r="1790" spans="1:21" x14ac:dyDescent="0.25">
      <c r="A1790" t="s">
        <v>9663</v>
      </c>
      <c r="B1790" t="s">
        <v>9664</v>
      </c>
      <c r="C1790" t="s">
        <v>1</v>
      </c>
      <c r="D1790">
        <v>0</v>
      </c>
      <c r="E1790">
        <v>0</v>
      </c>
      <c r="F1790">
        <v>4.5599999999999996</v>
      </c>
      <c r="G1790">
        <v>0</v>
      </c>
      <c r="H1790">
        <v>0</v>
      </c>
      <c r="I1790">
        <v>0</v>
      </c>
      <c r="J1790">
        <v>1</v>
      </c>
      <c r="K1790">
        <v>1</v>
      </c>
      <c r="L1790">
        <v>1</v>
      </c>
      <c r="M1790">
        <v>0</v>
      </c>
      <c r="N1790">
        <v>1</v>
      </c>
      <c r="O1790">
        <v>0</v>
      </c>
      <c r="P1790">
        <v>1.38</v>
      </c>
      <c r="Q1790">
        <v>5.63</v>
      </c>
      <c r="R1790">
        <v>2.64</v>
      </c>
      <c r="S1790">
        <v>4.66</v>
      </c>
      <c r="T1790">
        <v>0</v>
      </c>
      <c r="U1790">
        <v>0</v>
      </c>
    </row>
    <row r="1791" spans="1:21" x14ac:dyDescent="0.25">
      <c r="A1791" t="s">
        <v>22899</v>
      </c>
      <c r="B1791" t="s">
        <v>22900</v>
      </c>
      <c r="C1791" t="s">
        <v>20876</v>
      </c>
      <c r="D1791">
        <v>0</v>
      </c>
      <c r="E1791">
        <v>0</v>
      </c>
      <c r="F1791">
        <v>4.53</v>
      </c>
      <c r="G1791">
        <v>0</v>
      </c>
      <c r="H1791">
        <v>0</v>
      </c>
      <c r="I1791">
        <v>0</v>
      </c>
      <c r="J1791">
        <v>1</v>
      </c>
      <c r="K1791">
        <v>1</v>
      </c>
      <c r="L1791">
        <v>1</v>
      </c>
      <c r="M1791">
        <v>0</v>
      </c>
      <c r="N1791">
        <v>1</v>
      </c>
      <c r="O1791">
        <v>0</v>
      </c>
      <c r="P1791">
        <v>1.43</v>
      </c>
      <c r="Q1791">
        <v>6.4</v>
      </c>
      <c r="R1791">
        <v>3.61</v>
      </c>
      <c r="S1791">
        <v>4.66</v>
      </c>
      <c r="T1791">
        <v>0</v>
      </c>
      <c r="U1791">
        <v>0</v>
      </c>
    </row>
    <row r="1792" spans="1:21" x14ac:dyDescent="0.25">
      <c r="A1792" t="s">
        <v>22901</v>
      </c>
      <c r="B1792" t="s">
        <v>22902</v>
      </c>
      <c r="C1792" t="s">
        <v>20889</v>
      </c>
      <c r="D1792">
        <v>0</v>
      </c>
      <c r="E1792">
        <v>0</v>
      </c>
      <c r="F1792">
        <v>4.46</v>
      </c>
      <c r="G1792">
        <v>0</v>
      </c>
      <c r="H1792">
        <v>1</v>
      </c>
      <c r="I1792">
        <v>0</v>
      </c>
      <c r="J1792">
        <v>1</v>
      </c>
      <c r="K1792">
        <v>1</v>
      </c>
      <c r="L1792">
        <v>0</v>
      </c>
      <c r="M1792">
        <v>0</v>
      </c>
      <c r="N1792">
        <v>1</v>
      </c>
      <c r="O1792">
        <v>0</v>
      </c>
      <c r="P1792">
        <v>1.45</v>
      </c>
      <c r="Q1792">
        <v>6.72</v>
      </c>
      <c r="R1792">
        <v>4.05</v>
      </c>
      <c r="S1792">
        <v>4.66</v>
      </c>
      <c r="T1792">
        <v>0</v>
      </c>
      <c r="U1792">
        <v>-0.1</v>
      </c>
    </row>
    <row r="1793" spans="1:21" x14ac:dyDescent="0.25">
      <c r="A1793" t="s">
        <v>8871</v>
      </c>
      <c r="B1793" t="s">
        <v>3119</v>
      </c>
      <c r="C1793" t="s">
        <v>1</v>
      </c>
      <c r="D1793">
        <v>0</v>
      </c>
      <c r="E1793">
        <v>0</v>
      </c>
      <c r="F1793">
        <v>4.53</v>
      </c>
      <c r="G1793">
        <v>0</v>
      </c>
      <c r="H1793">
        <v>1</v>
      </c>
      <c r="I1793">
        <v>0</v>
      </c>
      <c r="J1793">
        <v>1</v>
      </c>
      <c r="K1793">
        <v>1</v>
      </c>
      <c r="L1793">
        <v>1</v>
      </c>
      <c r="M1793">
        <v>0</v>
      </c>
      <c r="N1793">
        <v>1</v>
      </c>
      <c r="O1793">
        <v>0</v>
      </c>
      <c r="P1793">
        <v>1.48</v>
      </c>
      <c r="Q1793">
        <v>6.98</v>
      </c>
      <c r="R1793">
        <v>4.3899999999999997</v>
      </c>
      <c r="S1793">
        <v>4.66</v>
      </c>
      <c r="T1793">
        <v>0</v>
      </c>
      <c r="U1793">
        <v>-0.1</v>
      </c>
    </row>
    <row r="1794" spans="1:21" x14ac:dyDescent="0.25">
      <c r="A1794" t="s">
        <v>6614</v>
      </c>
      <c r="B1794" t="s">
        <v>6615</v>
      </c>
      <c r="C1794" t="s">
        <v>20893</v>
      </c>
      <c r="D1794">
        <v>0</v>
      </c>
      <c r="E1794">
        <v>0</v>
      </c>
      <c r="F1794">
        <v>4.5999999999999996</v>
      </c>
      <c r="G1794">
        <v>0</v>
      </c>
      <c r="H1794">
        <v>1</v>
      </c>
      <c r="I1794">
        <v>0</v>
      </c>
      <c r="J1794">
        <v>1</v>
      </c>
      <c r="K1794">
        <v>1</v>
      </c>
      <c r="L1794">
        <v>1</v>
      </c>
      <c r="M1794">
        <v>0</v>
      </c>
      <c r="N1794">
        <v>1</v>
      </c>
      <c r="O1794">
        <v>1</v>
      </c>
      <c r="P1794">
        <v>1.51</v>
      </c>
      <c r="Q1794">
        <v>7.01</v>
      </c>
      <c r="R1794">
        <v>4.66</v>
      </c>
      <c r="S1794">
        <v>4.66</v>
      </c>
      <c r="T1794">
        <v>0</v>
      </c>
      <c r="U1794">
        <v>-0.1</v>
      </c>
    </row>
    <row r="1795" spans="1:21" x14ac:dyDescent="0.25">
      <c r="A1795">
        <v>11132</v>
      </c>
      <c r="B1795" t="s">
        <v>9938</v>
      </c>
      <c r="C1795" t="s">
        <v>20880</v>
      </c>
      <c r="D1795">
        <v>1</v>
      </c>
      <c r="E1795">
        <v>1</v>
      </c>
      <c r="F1795">
        <v>4.3499999999999996</v>
      </c>
      <c r="G1795">
        <v>2</v>
      </c>
      <c r="H1795">
        <v>2</v>
      </c>
      <c r="I1795">
        <v>0</v>
      </c>
      <c r="J1795">
        <v>9</v>
      </c>
      <c r="K1795">
        <v>10</v>
      </c>
      <c r="L1795">
        <v>5</v>
      </c>
      <c r="M1795">
        <v>2</v>
      </c>
      <c r="N1795">
        <v>7</v>
      </c>
      <c r="O1795">
        <v>3</v>
      </c>
      <c r="P1795">
        <v>1.31</v>
      </c>
      <c r="Q1795">
        <v>7.06</v>
      </c>
      <c r="R1795">
        <v>2.4300000000000002</v>
      </c>
      <c r="S1795">
        <v>4.66</v>
      </c>
      <c r="T1795">
        <v>0.1</v>
      </c>
      <c r="U1795">
        <v>0.1</v>
      </c>
    </row>
    <row r="1796" spans="1:21" x14ac:dyDescent="0.25">
      <c r="A1796" t="s">
        <v>7819</v>
      </c>
      <c r="B1796" t="s">
        <v>7820</v>
      </c>
      <c r="C1796" t="s">
        <v>20870</v>
      </c>
      <c r="D1796">
        <v>0</v>
      </c>
      <c r="E1796">
        <v>0</v>
      </c>
      <c r="F1796">
        <v>4.3600000000000003</v>
      </c>
      <c r="G1796">
        <v>0</v>
      </c>
      <c r="H1796">
        <v>1</v>
      </c>
      <c r="I1796">
        <v>0</v>
      </c>
      <c r="J1796">
        <v>1</v>
      </c>
      <c r="K1796">
        <v>1</v>
      </c>
      <c r="L1796">
        <v>0</v>
      </c>
      <c r="M1796">
        <v>0</v>
      </c>
      <c r="N1796">
        <v>1</v>
      </c>
      <c r="O1796">
        <v>0</v>
      </c>
      <c r="P1796">
        <v>1.42</v>
      </c>
      <c r="Q1796">
        <v>6.9</v>
      </c>
      <c r="R1796">
        <v>3.91</v>
      </c>
      <c r="S1796">
        <v>4.66</v>
      </c>
      <c r="T1796">
        <v>0</v>
      </c>
      <c r="U1796">
        <v>-0.1</v>
      </c>
    </row>
    <row r="1797" spans="1:21" x14ac:dyDescent="0.25">
      <c r="A1797">
        <v>1727</v>
      </c>
      <c r="B1797" t="s">
        <v>10125</v>
      </c>
      <c r="C1797" t="s">
        <v>20886</v>
      </c>
      <c r="D1797">
        <v>0</v>
      </c>
      <c r="E1797">
        <v>0</v>
      </c>
      <c r="F1797">
        <v>4.38</v>
      </c>
      <c r="G1797">
        <v>0</v>
      </c>
      <c r="H1797">
        <v>1</v>
      </c>
      <c r="I1797">
        <v>0</v>
      </c>
      <c r="J1797">
        <v>1</v>
      </c>
      <c r="K1797">
        <v>1</v>
      </c>
      <c r="L1797">
        <v>0</v>
      </c>
      <c r="M1797">
        <v>0</v>
      </c>
      <c r="N1797">
        <v>1</v>
      </c>
      <c r="O1797">
        <v>0</v>
      </c>
      <c r="P1797">
        <v>1.33</v>
      </c>
      <c r="Q1797">
        <v>5.78</v>
      </c>
      <c r="R1797">
        <v>2.3199999999999998</v>
      </c>
      <c r="S1797">
        <v>4.66</v>
      </c>
      <c r="T1797">
        <v>0</v>
      </c>
      <c r="U1797">
        <v>0</v>
      </c>
    </row>
    <row r="1798" spans="1:21" x14ac:dyDescent="0.25">
      <c r="A1798" t="s">
        <v>22903</v>
      </c>
      <c r="B1798" t="s">
        <v>22904</v>
      </c>
      <c r="C1798" t="s">
        <v>20869</v>
      </c>
      <c r="D1798">
        <v>0</v>
      </c>
      <c r="E1798">
        <v>0</v>
      </c>
      <c r="F1798">
        <v>4.57</v>
      </c>
      <c r="G1798">
        <v>0</v>
      </c>
      <c r="H1798">
        <v>0</v>
      </c>
      <c r="I1798">
        <v>0</v>
      </c>
      <c r="J1798">
        <v>1</v>
      </c>
      <c r="K1798">
        <v>1</v>
      </c>
      <c r="L1798">
        <v>1</v>
      </c>
      <c r="M1798">
        <v>0</v>
      </c>
      <c r="N1798">
        <v>1</v>
      </c>
      <c r="O1798">
        <v>0</v>
      </c>
      <c r="P1798">
        <v>1.44</v>
      </c>
      <c r="Q1798">
        <v>6.56</v>
      </c>
      <c r="R1798">
        <v>3.74</v>
      </c>
      <c r="S1798">
        <v>4.66</v>
      </c>
      <c r="T1798">
        <v>0</v>
      </c>
      <c r="U1798">
        <v>0</v>
      </c>
    </row>
    <row r="1799" spans="1:21" x14ac:dyDescent="0.25">
      <c r="A1799" t="s">
        <v>8290</v>
      </c>
      <c r="B1799" t="s">
        <v>8291</v>
      </c>
      <c r="C1799" t="s">
        <v>20890</v>
      </c>
      <c r="D1799">
        <v>0</v>
      </c>
      <c r="E1799">
        <v>0</v>
      </c>
      <c r="F1799">
        <v>4.5199999999999996</v>
      </c>
      <c r="G1799">
        <v>0</v>
      </c>
      <c r="H1799">
        <v>1</v>
      </c>
      <c r="I1799">
        <v>0</v>
      </c>
      <c r="J1799">
        <v>1</v>
      </c>
      <c r="K1799">
        <v>1</v>
      </c>
      <c r="L1799">
        <v>1</v>
      </c>
      <c r="M1799">
        <v>0</v>
      </c>
      <c r="N1799">
        <v>1</v>
      </c>
      <c r="O1799">
        <v>0</v>
      </c>
      <c r="P1799">
        <v>1.49</v>
      </c>
      <c r="Q1799">
        <v>6.69</v>
      </c>
      <c r="R1799">
        <v>4.37</v>
      </c>
      <c r="S1799">
        <v>4.66</v>
      </c>
      <c r="T1799">
        <v>0</v>
      </c>
      <c r="U1799">
        <v>-0.1</v>
      </c>
    </row>
    <row r="1800" spans="1:21" x14ac:dyDescent="0.25">
      <c r="A1800" t="s">
        <v>9892</v>
      </c>
      <c r="B1800" t="s">
        <v>9893</v>
      </c>
      <c r="C1800" t="s">
        <v>20871</v>
      </c>
      <c r="D1800">
        <v>0</v>
      </c>
      <c r="E1800">
        <v>0</v>
      </c>
      <c r="F1800">
        <v>4.62</v>
      </c>
      <c r="G1800">
        <v>0</v>
      </c>
      <c r="H1800">
        <v>1</v>
      </c>
      <c r="I1800">
        <v>0</v>
      </c>
      <c r="J1800">
        <v>1</v>
      </c>
      <c r="K1800">
        <v>1</v>
      </c>
      <c r="L1800">
        <v>1</v>
      </c>
      <c r="M1800">
        <v>0</v>
      </c>
      <c r="N1800">
        <v>1</v>
      </c>
      <c r="O1800">
        <v>1</v>
      </c>
      <c r="P1800">
        <v>1.54</v>
      </c>
      <c r="Q1800">
        <v>6.87</v>
      </c>
      <c r="R1800">
        <v>4.97</v>
      </c>
      <c r="S1800">
        <v>4.66</v>
      </c>
      <c r="T1800">
        <v>0</v>
      </c>
      <c r="U1800">
        <v>-0.1</v>
      </c>
    </row>
    <row r="1801" spans="1:21" x14ac:dyDescent="0.25">
      <c r="A1801">
        <v>769</v>
      </c>
      <c r="B1801" t="s">
        <v>8855</v>
      </c>
      <c r="C1801" t="s">
        <v>20887</v>
      </c>
      <c r="D1801">
        <v>0</v>
      </c>
      <c r="E1801">
        <v>0</v>
      </c>
      <c r="F1801">
        <v>4.3099999999999996</v>
      </c>
      <c r="G1801">
        <v>0</v>
      </c>
      <c r="H1801">
        <v>0</v>
      </c>
      <c r="I1801">
        <v>0</v>
      </c>
      <c r="J1801">
        <v>1</v>
      </c>
      <c r="K1801">
        <v>1</v>
      </c>
      <c r="L1801">
        <v>0</v>
      </c>
      <c r="M1801">
        <v>0</v>
      </c>
      <c r="N1801">
        <v>1</v>
      </c>
      <c r="O1801">
        <v>0</v>
      </c>
      <c r="P1801">
        <v>1.32</v>
      </c>
      <c r="Q1801">
        <v>6.14</v>
      </c>
      <c r="R1801">
        <v>2.41</v>
      </c>
      <c r="S1801">
        <v>4.66</v>
      </c>
      <c r="T1801">
        <v>0</v>
      </c>
      <c r="U1801">
        <v>0</v>
      </c>
    </row>
    <row r="1802" spans="1:21" x14ac:dyDescent="0.25">
      <c r="A1802">
        <v>10770</v>
      </c>
      <c r="B1802" t="s">
        <v>8409</v>
      </c>
      <c r="C1802" t="s">
        <v>20884</v>
      </c>
      <c r="D1802">
        <v>0</v>
      </c>
      <c r="E1802">
        <v>1</v>
      </c>
      <c r="F1802">
        <v>4.5999999999999996</v>
      </c>
      <c r="G1802">
        <v>2</v>
      </c>
      <c r="H1802">
        <v>2</v>
      </c>
      <c r="I1802">
        <v>0</v>
      </c>
      <c r="J1802">
        <v>9</v>
      </c>
      <c r="K1802">
        <v>9</v>
      </c>
      <c r="L1802">
        <v>5</v>
      </c>
      <c r="M1802">
        <v>1</v>
      </c>
      <c r="N1802">
        <v>7</v>
      </c>
      <c r="O1802">
        <v>3</v>
      </c>
      <c r="P1802">
        <v>1.42</v>
      </c>
      <c r="Q1802">
        <v>6.95</v>
      </c>
      <c r="R1802">
        <v>3.41</v>
      </c>
      <c r="S1802">
        <v>4.66</v>
      </c>
      <c r="T1802">
        <v>0.1</v>
      </c>
      <c r="U1802">
        <v>0</v>
      </c>
    </row>
    <row r="1803" spans="1:21" x14ac:dyDescent="0.25">
      <c r="A1803">
        <v>5842</v>
      </c>
      <c r="B1803" t="s">
        <v>10140</v>
      </c>
      <c r="C1803" t="s">
        <v>1</v>
      </c>
      <c r="D1803">
        <v>5</v>
      </c>
      <c r="E1803">
        <v>6</v>
      </c>
      <c r="F1803">
        <v>4.59</v>
      </c>
      <c r="G1803">
        <v>16</v>
      </c>
      <c r="H1803">
        <v>16</v>
      </c>
      <c r="I1803">
        <v>0</v>
      </c>
      <c r="J1803">
        <v>91</v>
      </c>
      <c r="K1803">
        <v>101</v>
      </c>
      <c r="L1803">
        <v>47</v>
      </c>
      <c r="M1803">
        <v>12</v>
      </c>
      <c r="N1803">
        <v>55</v>
      </c>
      <c r="O1803">
        <v>27</v>
      </c>
      <c r="P1803">
        <v>1.39</v>
      </c>
      <c r="Q1803">
        <v>5.4</v>
      </c>
      <c r="R1803">
        <v>2.63</v>
      </c>
      <c r="S1803">
        <v>4.66</v>
      </c>
      <c r="T1803">
        <v>0.4</v>
      </c>
      <c r="U1803">
        <v>0.4</v>
      </c>
    </row>
    <row r="1804" spans="1:21" x14ac:dyDescent="0.25">
      <c r="A1804">
        <v>2155</v>
      </c>
      <c r="B1804" t="s">
        <v>8728</v>
      </c>
      <c r="C1804" t="s">
        <v>1</v>
      </c>
      <c r="D1804">
        <v>9</v>
      </c>
      <c r="E1804">
        <v>11</v>
      </c>
      <c r="F1804">
        <v>4.53</v>
      </c>
      <c r="G1804">
        <v>28</v>
      </c>
      <c r="H1804">
        <v>28</v>
      </c>
      <c r="I1804">
        <v>0</v>
      </c>
      <c r="J1804">
        <v>162</v>
      </c>
      <c r="K1804">
        <v>174</v>
      </c>
      <c r="L1804">
        <v>82</v>
      </c>
      <c r="M1804">
        <v>21</v>
      </c>
      <c r="N1804">
        <v>105</v>
      </c>
      <c r="O1804">
        <v>55</v>
      </c>
      <c r="P1804">
        <v>1.41</v>
      </c>
      <c r="Q1804">
        <v>5.81</v>
      </c>
      <c r="R1804">
        <v>3.04</v>
      </c>
      <c r="S1804">
        <v>4.66</v>
      </c>
      <c r="T1804">
        <v>0.8</v>
      </c>
      <c r="U1804">
        <v>0.8</v>
      </c>
    </row>
    <row r="1805" spans="1:21" x14ac:dyDescent="0.25">
      <c r="A1805" t="s">
        <v>9054</v>
      </c>
      <c r="B1805" t="s">
        <v>9055</v>
      </c>
      <c r="C1805" t="s">
        <v>20871</v>
      </c>
      <c r="D1805">
        <v>0</v>
      </c>
      <c r="E1805">
        <v>0</v>
      </c>
      <c r="F1805">
        <v>4.6399999999999997</v>
      </c>
      <c r="G1805">
        <v>0</v>
      </c>
      <c r="H1805">
        <v>1</v>
      </c>
      <c r="I1805">
        <v>0</v>
      </c>
      <c r="J1805">
        <v>1</v>
      </c>
      <c r="K1805">
        <v>1</v>
      </c>
      <c r="L1805">
        <v>1</v>
      </c>
      <c r="M1805">
        <v>0</v>
      </c>
      <c r="N1805">
        <v>1</v>
      </c>
      <c r="O1805">
        <v>1</v>
      </c>
      <c r="P1805">
        <v>1.52</v>
      </c>
      <c r="Q1805">
        <v>6.69</v>
      </c>
      <c r="R1805">
        <v>4.6900000000000004</v>
      </c>
      <c r="S1805">
        <v>4.67</v>
      </c>
      <c r="T1805">
        <v>0</v>
      </c>
      <c r="U1805">
        <v>-0.1</v>
      </c>
    </row>
    <row r="1806" spans="1:21" x14ac:dyDescent="0.25">
      <c r="A1806" t="s">
        <v>22905</v>
      </c>
      <c r="B1806" t="s">
        <v>22906</v>
      </c>
      <c r="C1806" t="s">
        <v>20869</v>
      </c>
      <c r="D1806">
        <v>0</v>
      </c>
      <c r="E1806">
        <v>0</v>
      </c>
      <c r="F1806">
        <v>4.54</v>
      </c>
      <c r="G1806">
        <v>0</v>
      </c>
      <c r="H1806">
        <v>0</v>
      </c>
      <c r="I1806">
        <v>0</v>
      </c>
      <c r="J1806">
        <v>1</v>
      </c>
      <c r="K1806">
        <v>1</v>
      </c>
      <c r="L1806">
        <v>1</v>
      </c>
      <c r="M1806">
        <v>0</v>
      </c>
      <c r="N1806">
        <v>1</v>
      </c>
      <c r="O1806">
        <v>0</v>
      </c>
      <c r="P1806">
        <v>1.42</v>
      </c>
      <c r="Q1806">
        <v>6.08</v>
      </c>
      <c r="R1806">
        <v>3.28</v>
      </c>
      <c r="S1806">
        <v>4.67</v>
      </c>
      <c r="T1806">
        <v>0</v>
      </c>
      <c r="U1806">
        <v>0</v>
      </c>
    </row>
    <row r="1807" spans="1:21" x14ac:dyDescent="0.25">
      <c r="A1807" t="s">
        <v>5899</v>
      </c>
      <c r="B1807" t="s">
        <v>5900</v>
      </c>
      <c r="C1807" t="s">
        <v>20882</v>
      </c>
      <c r="D1807">
        <v>0</v>
      </c>
      <c r="E1807">
        <v>0</v>
      </c>
      <c r="F1807">
        <v>4.46</v>
      </c>
      <c r="G1807">
        <v>0</v>
      </c>
      <c r="H1807">
        <v>0</v>
      </c>
      <c r="I1807">
        <v>0</v>
      </c>
      <c r="J1807">
        <v>1</v>
      </c>
      <c r="K1807">
        <v>1</v>
      </c>
      <c r="L1807">
        <v>0</v>
      </c>
      <c r="M1807">
        <v>0</v>
      </c>
      <c r="N1807">
        <v>1</v>
      </c>
      <c r="O1807">
        <v>0</v>
      </c>
      <c r="P1807">
        <v>1.36</v>
      </c>
      <c r="Q1807">
        <v>6.37</v>
      </c>
      <c r="R1807">
        <v>2.87</v>
      </c>
      <c r="S1807">
        <v>4.67</v>
      </c>
      <c r="T1807">
        <v>0</v>
      </c>
      <c r="U1807">
        <v>0</v>
      </c>
    </row>
    <row r="1808" spans="1:21" x14ac:dyDescent="0.25">
      <c r="A1808" t="s">
        <v>6535</v>
      </c>
      <c r="B1808" t="s">
        <v>6536</v>
      </c>
      <c r="C1808" t="s">
        <v>20886</v>
      </c>
      <c r="D1808">
        <v>0</v>
      </c>
      <c r="E1808">
        <v>0</v>
      </c>
      <c r="F1808">
        <v>4.57</v>
      </c>
      <c r="G1808">
        <v>0</v>
      </c>
      <c r="H1808">
        <v>0</v>
      </c>
      <c r="I1808">
        <v>0</v>
      </c>
      <c r="J1808">
        <v>1</v>
      </c>
      <c r="K1808">
        <v>1</v>
      </c>
      <c r="L1808">
        <v>1</v>
      </c>
      <c r="M1808">
        <v>0</v>
      </c>
      <c r="N1808">
        <v>1</v>
      </c>
      <c r="O1808">
        <v>0</v>
      </c>
      <c r="P1808">
        <v>1.41</v>
      </c>
      <c r="Q1808">
        <v>6.8</v>
      </c>
      <c r="R1808">
        <v>3.52</v>
      </c>
      <c r="S1808">
        <v>4.67</v>
      </c>
      <c r="T1808">
        <v>0</v>
      </c>
      <c r="U1808">
        <v>0</v>
      </c>
    </row>
    <row r="1809" spans="1:21" x14ac:dyDescent="0.25">
      <c r="A1809" t="s">
        <v>8597</v>
      </c>
      <c r="B1809" t="s">
        <v>8598</v>
      </c>
      <c r="C1809" t="s">
        <v>20882</v>
      </c>
      <c r="D1809">
        <v>0</v>
      </c>
      <c r="E1809">
        <v>0</v>
      </c>
      <c r="F1809">
        <v>4.45</v>
      </c>
      <c r="G1809">
        <v>0</v>
      </c>
      <c r="H1809">
        <v>0</v>
      </c>
      <c r="I1809">
        <v>0</v>
      </c>
      <c r="J1809">
        <v>1</v>
      </c>
      <c r="K1809">
        <v>1</v>
      </c>
      <c r="L1809">
        <v>0</v>
      </c>
      <c r="M1809">
        <v>0</v>
      </c>
      <c r="N1809">
        <v>1</v>
      </c>
      <c r="O1809">
        <v>0</v>
      </c>
      <c r="P1809">
        <v>1.34</v>
      </c>
      <c r="Q1809">
        <v>6.08</v>
      </c>
      <c r="R1809">
        <v>2.5499999999999998</v>
      </c>
      <c r="S1809">
        <v>4.67</v>
      </c>
      <c r="T1809">
        <v>0</v>
      </c>
      <c r="U1809">
        <v>0</v>
      </c>
    </row>
    <row r="1810" spans="1:21" x14ac:dyDescent="0.25">
      <c r="A1810" t="s">
        <v>7552</v>
      </c>
      <c r="B1810" t="s">
        <v>7553</v>
      </c>
      <c r="C1810" t="s">
        <v>20867</v>
      </c>
      <c r="D1810">
        <v>0</v>
      </c>
      <c r="E1810">
        <v>1</v>
      </c>
      <c r="F1810">
        <v>4.72</v>
      </c>
      <c r="G1810">
        <v>2</v>
      </c>
      <c r="H1810">
        <v>2</v>
      </c>
      <c r="I1810">
        <v>0</v>
      </c>
      <c r="J1810">
        <v>9</v>
      </c>
      <c r="K1810">
        <v>9</v>
      </c>
      <c r="L1810">
        <v>5</v>
      </c>
      <c r="M1810">
        <v>1</v>
      </c>
      <c r="N1810">
        <v>7</v>
      </c>
      <c r="O1810">
        <v>5</v>
      </c>
      <c r="P1810">
        <v>1.52</v>
      </c>
      <c r="Q1810">
        <v>7.18</v>
      </c>
      <c r="R1810">
        <v>4.8899999999999997</v>
      </c>
      <c r="S1810">
        <v>4.67</v>
      </c>
      <c r="T1810">
        <v>0</v>
      </c>
      <c r="U1810">
        <v>0</v>
      </c>
    </row>
    <row r="1811" spans="1:21" x14ac:dyDescent="0.25">
      <c r="A1811" t="s">
        <v>8507</v>
      </c>
      <c r="B1811" t="s">
        <v>8508</v>
      </c>
      <c r="C1811" t="s">
        <v>20868</v>
      </c>
      <c r="D1811">
        <v>0</v>
      </c>
      <c r="E1811">
        <v>0</v>
      </c>
      <c r="F1811">
        <v>4.55</v>
      </c>
      <c r="G1811">
        <v>0</v>
      </c>
      <c r="H1811">
        <v>1</v>
      </c>
      <c r="I1811">
        <v>0</v>
      </c>
      <c r="J1811">
        <v>1</v>
      </c>
      <c r="K1811">
        <v>1</v>
      </c>
      <c r="L1811">
        <v>1</v>
      </c>
      <c r="M1811">
        <v>0</v>
      </c>
      <c r="N1811">
        <v>1</v>
      </c>
      <c r="O1811">
        <v>0</v>
      </c>
      <c r="P1811">
        <v>1.47</v>
      </c>
      <c r="Q1811">
        <v>6.9</v>
      </c>
      <c r="R1811">
        <v>4.2</v>
      </c>
      <c r="S1811">
        <v>4.67</v>
      </c>
      <c r="T1811">
        <v>0</v>
      </c>
      <c r="U1811">
        <v>0</v>
      </c>
    </row>
    <row r="1812" spans="1:21" x14ac:dyDescent="0.25">
      <c r="A1812" t="s">
        <v>7408</v>
      </c>
      <c r="B1812" t="s">
        <v>7409</v>
      </c>
      <c r="C1812" t="s">
        <v>20869</v>
      </c>
      <c r="D1812">
        <v>0</v>
      </c>
      <c r="E1812">
        <v>0</v>
      </c>
      <c r="F1812">
        <v>4.54</v>
      </c>
      <c r="G1812">
        <v>0</v>
      </c>
      <c r="H1812">
        <v>0</v>
      </c>
      <c r="I1812">
        <v>0</v>
      </c>
      <c r="J1812">
        <v>1</v>
      </c>
      <c r="K1812">
        <v>1</v>
      </c>
      <c r="L1812">
        <v>1</v>
      </c>
      <c r="M1812">
        <v>0</v>
      </c>
      <c r="N1812">
        <v>1</v>
      </c>
      <c r="O1812">
        <v>0</v>
      </c>
      <c r="P1812">
        <v>1.45</v>
      </c>
      <c r="Q1812">
        <v>6.44</v>
      </c>
      <c r="R1812">
        <v>3.87</v>
      </c>
      <c r="S1812">
        <v>4.67</v>
      </c>
      <c r="T1812">
        <v>0</v>
      </c>
      <c r="U1812">
        <v>0</v>
      </c>
    </row>
    <row r="1813" spans="1:21" x14ac:dyDescent="0.25">
      <c r="A1813" t="s">
        <v>8777</v>
      </c>
      <c r="B1813" t="s">
        <v>8778</v>
      </c>
      <c r="C1813" t="s">
        <v>1</v>
      </c>
      <c r="D1813">
        <v>0</v>
      </c>
      <c r="E1813">
        <v>0</v>
      </c>
      <c r="F1813">
        <v>4.55</v>
      </c>
      <c r="G1813">
        <v>0</v>
      </c>
      <c r="H1813">
        <v>1</v>
      </c>
      <c r="I1813">
        <v>0</v>
      </c>
      <c r="J1813">
        <v>1</v>
      </c>
      <c r="K1813">
        <v>1</v>
      </c>
      <c r="L1813">
        <v>1</v>
      </c>
      <c r="M1813">
        <v>0</v>
      </c>
      <c r="N1813">
        <v>1</v>
      </c>
      <c r="O1813">
        <v>1</v>
      </c>
      <c r="P1813">
        <v>1.54</v>
      </c>
      <c r="Q1813">
        <v>7.64</v>
      </c>
      <c r="R1813">
        <v>5.28</v>
      </c>
      <c r="S1813">
        <v>4.67</v>
      </c>
      <c r="T1813">
        <v>0</v>
      </c>
      <c r="U1813">
        <v>-0.1</v>
      </c>
    </row>
    <row r="1814" spans="1:21" x14ac:dyDescent="0.25">
      <c r="A1814">
        <v>4685</v>
      </c>
      <c r="B1814" t="s">
        <v>9210</v>
      </c>
      <c r="C1814" t="s">
        <v>20875</v>
      </c>
      <c r="D1814">
        <v>0</v>
      </c>
      <c r="E1814">
        <v>0</v>
      </c>
      <c r="F1814">
        <v>4.63</v>
      </c>
      <c r="G1814">
        <v>0</v>
      </c>
      <c r="H1814">
        <v>1</v>
      </c>
      <c r="I1814">
        <v>0</v>
      </c>
      <c r="J1814">
        <v>1</v>
      </c>
      <c r="K1814">
        <v>1</v>
      </c>
      <c r="L1814">
        <v>1</v>
      </c>
      <c r="M1814">
        <v>0</v>
      </c>
      <c r="N1814">
        <v>1</v>
      </c>
      <c r="O1814">
        <v>0</v>
      </c>
      <c r="P1814">
        <v>1.44</v>
      </c>
      <c r="Q1814">
        <v>6.46</v>
      </c>
      <c r="R1814">
        <v>3.41</v>
      </c>
      <c r="S1814">
        <v>4.67</v>
      </c>
      <c r="T1814">
        <v>0</v>
      </c>
      <c r="U1814">
        <v>0</v>
      </c>
    </row>
    <row r="1815" spans="1:21" x14ac:dyDescent="0.25">
      <c r="A1815">
        <v>7249</v>
      </c>
      <c r="B1815" t="s">
        <v>3326</v>
      </c>
      <c r="C1815" t="s">
        <v>20873</v>
      </c>
      <c r="D1815">
        <v>0</v>
      </c>
      <c r="E1815">
        <v>0</v>
      </c>
      <c r="F1815">
        <v>4.4400000000000004</v>
      </c>
      <c r="G1815">
        <v>0</v>
      </c>
      <c r="H1815">
        <v>1</v>
      </c>
      <c r="I1815">
        <v>0</v>
      </c>
      <c r="J1815">
        <v>1</v>
      </c>
      <c r="K1815">
        <v>1</v>
      </c>
      <c r="L1815">
        <v>0</v>
      </c>
      <c r="M1815">
        <v>0</v>
      </c>
      <c r="N1815">
        <v>1</v>
      </c>
      <c r="O1815">
        <v>0</v>
      </c>
      <c r="P1815">
        <v>1.45</v>
      </c>
      <c r="Q1815">
        <v>7.28</v>
      </c>
      <c r="R1815">
        <v>4.25</v>
      </c>
      <c r="S1815">
        <v>4.67</v>
      </c>
      <c r="T1815">
        <v>0</v>
      </c>
      <c r="U1815">
        <v>0</v>
      </c>
    </row>
    <row r="1816" spans="1:21" x14ac:dyDescent="0.25">
      <c r="A1816">
        <v>787</v>
      </c>
      <c r="B1816" t="s">
        <v>10184</v>
      </c>
      <c r="C1816" t="s">
        <v>20881</v>
      </c>
      <c r="D1816">
        <v>0</v>
      </c>
      <c r="E1816">
        <v>0</v>
      </c>
      <c r="F1816">
        <v>4.51</v>
      </c>
      <c r="G1816">
        <v>0</v>
      </c>
      <c r="H1816">
        <v>1</v>
      </c>
      <c r="I1816">
        <v>0</v>
      </c>
      <c r="J1816">
        <v>1</v>
      </c>
      <c r="K1816">
        <v>1</v>
      </c>
      <c r="L1816">
        <v>1</v>
      </c>
      <c r="M1816">
        <v>0</v>
      </c>
      <c r="N1816">
        <v>1</v>
      </c>
      <c r="O1816">
        <v>1</v>
      </c>
      <c r="P1816">
        <v>1.5</v>
      </c>
      <c r="Q1816">
        <v>6.9</v>
      </c>
      <c r="R1816">
        <v>4.51</v>
      </c>
      <c r="S1816">
        <v>4.67</v>
      </c>
      <c r="T1816">
        <v>0</v>
      </c>
      <c r="U1816">
        <v>0</v>
      </c>
    </row>
    <row r="1817" spans="1:21" x14ac:dyDescent="0.25">
      <c r="A1817" t="s">
        <v>8639</v>
      </c>
      <c r="B1817" t="s">
        <v>8640</v>
      </c>
      <c r="C1817" t="s">
        <v>20889</v>
      </c>
      <c r="D1817">
        <v>0</v>
      </c>
      <c r="E1817">
        <v>0</v>
      </c>
      <c r="F1817">
        <v>4.46</v>
      </c>
      <c r="G1817">
        <v>0</v>
      </c>
      <c r="H1817">
        <v>1</v>
      </c>
      <c r="I1817">
        <v>0</v>
      </c>
      <c r="J1817">
        <v>1</v>
      </c>
      <c r="K1817">
        <v>1</v>
      </c>
      <c r="L1817">
        <v>0</v>
      </c>
      <c r="M1817">
        <v>0</v>
      </c>
      <c r="N1817">
        <v>1</v>
      </c>
      <c r="O1817">
        <v>0</v>
      </c>
      <c r="P1817">
        <v>1.44</v>
      </c>
      <c r="Q1817">
        <v>6.44</v>
      </c>
      <c r="R1817">
        <v>3.79</v>
      </c>
      <c r="S1817">
        <v>4.67</v>
      </c>
      <c r="T1817">
        <v>0</v>
      </c>
      <c r="U1817">
        <v>-0.1</v>
      </c>
    </row>
    <row r="1818" spans="1:21" x14ac:dyDescent="0.25">
      <c r="A1818">
        <v>12691</v>
      </c>
      <c r="B1818" t="s">
        <v>7959</v>
      </c>
      <c r="C1818" t="s">
        <v>20882</v>
      </c>
      <c r="D1818">
        <v>5</v>
      </c>
      <c r="E1818">
        <v>7</v>
      </c>
      <c r="F1818">
        <v>4.55</v>
      </c>
      <c r="G1818">
        <v>18</v>
      </c>
      <c r="H1818">
        <v>18</v>
      </c>
      <c r="I1818">
        <v>0</v>
      </c>
      <c r="J1818">
        <v>100</v>
      </c>
      <c r="K1818">
        <v>109</v>
      </c>
      <c r="L1818">
        <v>51</v>
      </c>
      <c r="M1818">
        <v>14</v>
      </c>
      <c r="N1818">
        <v>62</v>
      </c>
      <c r="O1818">
        <v>30</v>
      </c>
      <c r="P1818">
        <v>1.39</v>
      </c>
      <c r="Q1818">
        <v>5.61</v>
      </c>
      <c r="R1818">
        <v>2.67</v>
      </c>
      <c r="S1818">
        <v>4.67</v>
      </c>
      <c r="T1818">
        <v>0.7</v>
      </c>
      <c r="U1818">
        <v>0.7</v>
      </c>
    </row>
    <row r="1819" spans="1:21" x14ac:dyDescent="0.25">
      <c r="A1819" t="s">
        <v>10077</v>
      </c>
      <c r="B1819" t="s">
        <v>10078</v>
      </c>
      <c r="C1819" t="s">
        <v>20885</v>
      </c>
      <c r="D1819">
        <v>0</v>
      </c>
      <c r="E1819">
        <v>0</v>
      </c>
      <c r="F1819">
        <v>4.6900000000000004</v>
      </c>
      <c r="G1819">
        <v>0</v>
      </c>
      <c r="H1819">
        <v>0</v>
      </c>
      <c r="I1819">
        <v>0</v>
      </c>
      <c r="J1819">
        <v>1</v>
      </c>
      <c r="K1819">
        <v>1</v>
      </c>
      <c r="L1819">
        <v>1</v>
      </c>
      <c r="M1819">
        <v>0</v>
      </c>
      <c r="N1819">
        <v>1</v>
      </c>
      <c r="O1819">
        <v>0</v>
      </c>
      <c r="P1819">
        <v>1.49</v>
      </c>
      <c r="Q1819">
        <v>6.44</v>
      </c>
      <c r="R1819">
        <v>4.1500000000000004</v>
      </c>
      <c r="S1819">
        <v>4.67</v>
      </c>
      <c r="T1819">
        <v>0</v>
      </c>
      <c r="U1819">
        <v>0</v>
      </c>
    </row>
    <row r="1820" spans="1:21" x14ac:dyDescent="0.25">
      <c r="A1820" t="s">
        <v>8637</v>
      </c>
      <c r="B1820" t="s">
        <v>8638</v>
      </c>
      <c r="C1820" t="s">
        <v>20888</v>
      </c>
      <c r="D1820">
        <v>0</v>
      </c>
      <c r="E1820">
        <v>0</v>
      </c>
      <c r="F1820">
        <v>4.37</v>
      </c>
      <c r="G1820">
        <v>0</v>
      </c>
      <c r="H1820">
        <v>1</v>
      </c>
      <c r="I1820">
        <v>0</v>
      </c>
      <c r="J1820">
        <v>1</v>
      </c>
      <c r="K1820">
        <v>1</v>
      </c>
      <c r="L1820">
        <v>0</v>
      </c>
      <c r="M1820">
        <v>0</v>
      </c>
      <c r="N1820">
        <v>1</v>
      </c>
      <c r="O1820">
        <v>0</v>
      </c>
      <c r="P1820">
        <v>1.43</v>
      </c>
      <c r="Q1820">
        <v>5.96</v>
      </c>
      <c r="R1820">
        <v>3.59</v>
      </c>
      <c r="S1820">
        <v>4.67</v>
      </c>
      <c r="T1820">
        <v>0</v>
      </c>
      <c r="U1820">
        <v>0</v>
      </c>
    </row>
    <row r="1821" spans="1:21" x14ac:dyDescent="0.25">
      <c r="A1821" t="s">
        <v>9133</v>
      </c>
      <c r="B1821" t="s">
        <v>9134</v>
      </c>
      <c r="C1821" t="s">
        <v>1</v>
      </c>
      <c r="D1821">
        <v>0</v>
      </c>
      <c r="E1821">
        <v>0</v>
      </c>
      <c r="F1821">
        <v>4.53</v>
      </c>
      <c r="G1821">
        <v>0</v>
      </c>
      <c r="H1821">
        <v>1</v>
      </c>
      <c r="I1821">
        <v>0</v>
      </c>
      <c r="J1821">
        <v>1</v>
      </c>
      <c r="K1821">
        <v>1</v>
      </c>
      <c r="L1821">
        <v>1</v>
      </c>
      <c r="M1821">
        <v>0</v>
      </c>
      <c r="N1821">
        <v>1</v>
      </c>
      <c r="O1821">
        <v>0</v>
      </c>
      <c r="P1821">
        <v>1.46</v>
      </c>
      <c r="Q1821">
        <v>6.71</v>
      </c>
      <c r="R1821">
        <v>4.01</v>
      </c>
      <c r="S1821">
        <v>4.68</v>
      </c>
      <c r="T1821">
        <v>0</v>
      </c>
      <c r="U1821">
        <v>-0.1</v>
      </c>
    </row>
    <row r="1822" spans="1:21" x14ac:dyDescent="0.25">
      <c r="A1822" t="s">
        <v>9247</v>
      </c>
      <c r="B1822" t="s">
        <v>9248</v>
      </c>
      <c r="C1822" t="s">
        <v>1</v>
      </c>
      <c r="D1822">
        <v>0</v>
      </c>
      <c r="E1822">
        <v>0</v>
      </c>
      <c r="F1822">
        <v>4.59</v>
      </c>
      <c r="G1822">
        <v>0</v>
      </c>
      <c r="H1822">
        <v>0</v>
      </c>
      <c r="I1822">
        <v>0</v>
      </c>
      <c r="J1822">
        <v>1</v>
      </c>
      <c r="K1822">
        <v>1</v>
      </c>
      <c r="L1822">
        <v>1</v>
      </c>
      <c r="M1822">
        <v>0</v>
      </c>
      <c r="N1822">
        <v>1</v>
      </c>
      <c r="O1822">
        <v>0</v>
      </c>
      <c r="P1822">
        <v>1.42</v>
      </c>
      <c r="Q1822">
        <v>5.66</v>
      </c>
      <c r="R1822">
        <v>3.17</v>
      </c>
      <c r="S1822">
        <v>4.68</v>
      </c>
      <c r="T1822">
        <v>0</v>
      </c>
      <c r="U1822">
        <v>0</v>
      </c>
    </row>
    <row r="1823" spans="1:21" x14ac:dyDescent="0.25">
      <c r="A1823" t="s">
        <v>8562</v>
      </c>
      <c r="B1823" t="s">
        <v>8563</v>
      </c>
      <c r="C1823" t="s">
        <v>20888</v>
      </c>
      <c r="D1823">
        <v>0</v>
      </c>
      <c r="E1823">
        <v>0</v>
      </c>
      <c r="F1823">
        <v>4.4000000000000004</v>
      </c>
      <c r="G1823">
        <v>0</v>
      </c>
      <c r="H1823">
        <v>1</v>
      </c>
      <c r="I1823">
        <v>0</v>
      </c>
      <c r="J1823">
        <v>1</v>
      </c>
      <c r="K1823">
        <v>1</v>
      </c>
      <c r="L1823">
        <v>0</v>
      </c>
      <c r="M1823">
        <v>0</v>
      </c>
      <c r="N1823">
        <v>1</v>
      </c>
      <c r="O1823">
        <v>0</v>
      </c>
      <c r="P1823">
        <v>1.42</v>
      </c>
      <c r="Q1823">
        <v>5.89</v>
      </c>
      <c r="R1823">
        <v>3.4</v>
      </c>
      <c r="S1823">
        <v>4.68</v>
      </c>
      <c r="T1823">
        <v>0</v>
      </c>
      <c r="U1823">
        <v>0</v>
      </c>
    </row>
    <row r="1824" spans="1:21" x14ac:dyDescent="0.25">
      <c r="A1824" t="s">
        <v>9395</v>
      </c>
      <c r="B1824" t="s">
        <v>9396</v>
      </c>
      <c r="C1824" t="s">
        <v>20872</v>
      </c>
      <c r="D1824">
        <v>0</v>
      </c>
      <c r="E1824">
        <v>0</v>
      </c>
      <c r="F1824">
        <v>4.53</v>
      </c>
      <c r="G1824">
        <v>0</v>
      </c>
      <c r="H1824">
        <v>0</v>
      </c>
      <c r="I1824">
        <v>0</v>
      </c>
      <c r="J1824">
        <v>1</v>
      </c>
      <c r="K1824">
        <v>1</v>
      </c>
      <c r="L1824">
        <v>1</v>
      </c>
      <c r="M1824">
        <v>0</v>
      </c>
      <c r="N1824">
        <v>1</v>
      </c>
      <c r="O1824">
        <v>0</v>
      </c>
      <c r="P1824">
        <v>1.43</v>
      </c>
      <c r="Q1824">
        <v>6.02</v>
      </c>
      <c r="R1824">
        <v>3.42</v>
      </c>
      <c r="S1824">
        <v>4.68</v>
      </c>
      <c r="T1824">
        <v>0</v>
      </c>
      <c r="U1824">
        <v>0</v>
      </c>
    </row>
    <row r="1825" spans="1:21" x14ac:dyDescent="0.25">
      <c r="A1825" t="s">
        <v>6161</v>
      </c>
      <c r="B1825" t="s">
        <v>6162</v>
      </c>
      <c r="C1825" t="s">
        <v>20876</v>
      </c>
      <c r="D1825">
        <v>0</v>
      </c>
      <c r="E1825">
        <v>0</v>
      </c>
      <c r="F1825">
        <v>4.54</v>
      </c>
      <c r="G1825">
        <v>0</v>
      </c>
      <c r="H1825">
        <v>0</v>
      </c>
      <c r="I1825">
        <v>0</v>
      </c>
      <c r="J1825">
        <v>1</v>
      </c>
      <c r="K1825">
        <v>1</v>
      </c>
      <c r="L1825">
        <v>1</v>
      </c>
      <c r="M1825">
        <v>0</v>
      </c>
      <c r="N1825">
        <v>1</v>
      </c>
      <c r="O1825">
        <v>0</v>
      </c>
      <c r="P1825">
        <v>1.41</v>
      </c>
      <c r="Q1825">
        <v>5.91</v>
      </c>
      <c r="R1825">
        <v>3.16</v>
      </c>
      <c r="S1825">
        <v>4.68</v>
      </c>
      <c r="T1825">
        <v>0</v>
      </c>
      <c r="U1825">
        <v>0</v>
      </c>
    </row>
    <row r="1826" spans="1:21" x14ac:dyDescent="0.25">
      <c r="A1826" t="s">
        <v>8933</v>
      </c>
      <c r="B1826" t="s">
        <v>8934</v>
      </c>
      <c r="C1826" t="s">
        <v>20865</v>
      </c>
      <c r="D1826">
        <v>0</v>
      </c>
      <c r="E1826">
        <v>0</v>
      </c>
      <c r="F1826">
        <v>4.43</v>
      </c>
      <c r="G1826">
        <v>0</v>
      </c>
      <c r="H1826">
        <v>1</v>
      </c>
      <c r="I1826">
        <v>0</v>
      </c>
      <c r="J1826">
        <v>1</v>
      </c>
      <c r="K1826">
        <v>1</v>
      </c>
      <c r="L1826">
        <v>0</v>
      </c>
      <c r="M1826">
        <v>0</v>
      </c>
      <c r="N1826">
        <v>1</v>
      </c>
      <c r="O1826">
        <v>0</v>
      </c>
      <c r="P1826">
        <v>1.46</v>
      </c>
      <c r="Q1826">
        <v>6.38</v>
      </c>
      <c r="R1826">
        <v>4.1500000000000004</v>
      </c>
      <c r="S1826">
        <v>4.68</v>
      </c>
      <c r="T1826">
        <v>0</v>
      </c>
      <c r="U1826">
        <v>-0.1</v>
      </c>
    </row>
    <row r="1827" spans="1:21" x14ac:dyDescent="0.25">
      <c r="A1827">
        <v>5350</v>
      </c>
      <c r="B1827" t="s">
        <v>9333</v>
      </c>
      <c r="C1827" t="s">
        <v>20867</v>
      </c>
      <c r="D1827">
        <v>0</v>
      </c>
      <c r="E1827">
        <v>0</v>
      </c>
      <c r="F1827">
        <v>4.63</v>
      </c>
      <c r="G1827">
        <v>0</v>
      </c>
      <c r="H1827">
        <v>0</v>
      </c>
      <c r="I1827">
        <v>0</v>
      </c>
      <c r="J1827">
        <v>1</v>
      </c>
      <c r="K1827">
        <v>1</v>
      </c>
      <c r="L1827">
        <v>1</v>
      </c>
      <c r="M1827">
        <v>0</v>
      </c>
      <c r="N1827">
        <v>1</v>
      </c>
      <c r="O1827">
        <v>0</v>
      </c>
      <c r="P1827">
        <v>1.42</v>
      </c>
      <c r="Q1827">
        <v>5.58</v>
      </c>
      <c r="R1827">
        <v>3.04</v>
      </c>
      <c r="S1827">
        <v>4.68</v>
      </c>
      <c r="T1827">
        <v>0</v>
      </c>
      <c r="U1827">
        <v>0</v>
      </c>
    </row>
    <row r="1828" spans="1:21" x14ac:dyDescent="0.25">
      <c r="A1828" t="s">
        <v>8823</v>
      </c>
      <c r="B1828" t="s">
        <v>8824</v>
      </c>
      <c r="C1828" t="s">
        <v>20889</v>
      </c>
      <c r="D1828">
        <v>0</v>
      </c>
      <c r="E1828">
        <v>0</v>
      </c>
      <c r="F1828">
        <v>4.54</v>
      </c>
      <c r="G1828">
        <v>0</v>
      </c>
      <c r="H1828">
        <v>0</v>
      </c>
      <c r="I1828">
        <v>0</v>
      </c>
      <c r="J1828">
        <v>1</v>
      </c>
      <c r="K1828">
        <v>1</v>
      </c>
      <c r="L1828">
        <v>1</v>
      </c>
      <c r="M1828">
        <v>0</v>
      </c>
      <c r="N1828">
        <v>1</v>
      </c>
      <c r="O1828">
        <v>0</v>
      </c>
      <c r="P1828">
        <v>1.4</v>
      </c>
      <c r="Q1828">
        <v>6.1</v>
      </c>
      <c r="R1828">
        <v>3.17</v>
      </c>
      <c r="S1828">
        <v>4.68</v>
      </c>
      <c r="T1828">
        <v>0</v>
      </c>
      <c r="U1828">
        <v>0</v>
      </c>
    </row>
    <row r="1829" spans="1:21" x14ac:dyDescent="0.25">
      <c r="A1829" t="s">
        <v>9034</v>
      </c>
      <c r="B1829" t="s">
        <v>9035</v>
      </c>
      <c r="C1829" t="s">
        <v>20875</v>
      </c>
      <c r="D1829">
        <v>0</v>
      </c>
      <c r="E1829">
        <v>0</v>
      </c>
      <c r="F1829">
        <v>4.68</v>
      </c>
      <c r="G1829">
        <v>0</v>
      </c>
      <c r="H1829">
        <v>1</v>
      </c>
      <c r="I1829">
        <v>0</v>
      </c>
      <c r="J1829">
        <v>1</v>
      </c>
      <c r="K1829">
        <v>1</v>
      </c>
      <c r="L1829">
        <v>1</v>
      </c>
      <c r="M1829">
        <v>0</v>
      </c>
      <c r="N1829">
        <v>1</v>
      </c>
      <c r="O1829">
        <v>1</v>
      </c>
      <c r="P1829">
        <v>1.49</v>
      </c>
      <c r="Q1829">
        <v>7.75</v>
      </c>
      <c r="R1829">
        <v>4.58</v>
      </c>
      <c r="S1829">
        <v>4.68</v>
      </c>
      <c r="T1829">
        <v>0</v>
      </c>
      <c r="U1829">
        <v>0</v>
      </c>
    </row>
    <row r="1830" spans="1:21" x14ac:dyDescent="0.25">
      <c r="A1830" t="s">
        <v>6294</v>
      </c>
      <c r="B1830" t="s">
        <v>6295</v>
      </c>
      <c r="C1830" t="s">
        <v>20887</v>
      </c>
      <c r="D1830">
        <v>0</v>
      </c>
      <c r="E1830">
        <v>0</v>
      </c>
      <c r="F1830">
        <v>4.46</v>
      </c>
      <c r="G1830">
        <v>0</v>
      </c>
      <c r="H1830">
        <v>1</v>
      </c>
      <c r="I1830">
        <v>0</v>
      </c>
      <c r="J1830">
        <v>1</v>
      </c>
      <c r="K1830">
        <v>1</v>
      </c>
      <c r="L1830">
        <v>0</v>
      </c>
      <c r="M1830">
        <v>0</v>
      </c>
      <c r="N1830">
        <v>1</v>
      </c>
      <c r="O1830">
        <v>0</v>
      </c>
      <c r="P1830">
        <v>1.43</v>
      </c>
      <c r="Q1830">
        <v>6.28</v>
      </c>
      <c r="R1830">
        <v>3.55</v>
      </c>
      <c r="S1830">
        <v>4.68</v>
      </c>
      <c r="T1830">
        <v>0</v>
      </c>
      <c r="U1830">
        <v>0</v>
      </c>
    </row>
    <row r="1831" spans="1:21" x14ac:dyDescent="0.25">
      <c r="A1831" t="s">
        <v>6565</v>
      </c>
      <c r="B1831" t="s">
        <v>6566</v>
      </c>
      <c r="C1831" t="s">
        <v>20882</v>
      </c>
      <c r="D1831">
        <v>0</v>
      </c>
      <c r="E1831">
        <v>0</v>
      </c>
      <c r="F1831">
        <v>4.47</v>
      </c>
      <c r="G1831">
        <v>0</v>
      </c>
      <c r="H1831">
        <v>0</v>
      </c>
      <c r="I1831">
        <v>0</v>
      </c>
      <c r="J1831">
        <v>1</v>
      </c>
      <c r="K1831">
        <v>1</v>
      </c>
      <c r="L1831">
        <v>0</v>
      </c>
      <c r="M1831">
        <v>0</v>
      </c>
      <c r="N1831">
        <v>1</v>
      </c>
      <c r="O1831">
        <v>0</v>
      </c>
      <c r="P1831">
        <v>1.39</v>
      </c>
      <c r="Q1831">
        <v>6.58</v>
      </c>
      <c r="R1831">
        <v>3.25</v>
      </c>
      <c r="S1831">
        <v>4.68</v>
      </c>
      <c r="T1831">
        <v>0</v>
      </c>
      <c r="U1831">
        <v>0</v>
      </c>
    </row>
    <row r="1832" spans="1:21" x14ac:dyDescent="0.25">
      <c r="A1832" t="s">
        <v>7685</v>
      </c>
      <c r="B1832" t="s">
        <v>7686</v>
      </c>
      <c r="C1832" t="s">
        <v>20888</v>
      </c>
      <c r="D1832">
        <v>0</v>
      </c>
      <c r="E1832">
        <v>0</v>
      </c>
      <c r="F1832">
        <v>4.45</v>
      </c>
      <c r="G1832">
        <v>0</v>
      </c>
      <c r="H1832">
        <v>0</v>
      </c>
      <c r="I1832">
        <v>0</v>
      </c>
      <c r="J1832">
        <v>1</v>
      </c>
      <c r="K1832">
        <v>1</v>
      </c>
      <c r="L1832">
        <v>0</v>
      </c>
      <c r="M1832">
        <v>0</v>
      </c>
      <c r="N1832">
        <v>1</v>
      </c>
      <c r="O1832">
        <v>0</v>
      </c>
      <c r="P1832">
        <v>1.4</v>
      </c>
      <c r="Q1832">
        <v>6.01</v>
      </c>
      <c r="R1832">
        <v>3.27</v>
      </c>
      <c r="S1832">
        <v>4.68</v>
      </c>
      <c r="T1832">
        <v>0</v>
      </c>
      <c r="U1832">
        <v>0</v>
      </c>
    </row>
    <row r="1833" spans="1:21" x14ac:dyDescent="0.25">
      <c r="A1833" t="s">
        <v>22907</v>
      </c>
      <c r="B1833" t="s">
        <v>22908</v>
      </c>
      <c r="C1833" t="s">
        <v>20885</v>
      </c>
      <c r="D1833">
        <v>0</v>
      </c>
      <c r="E1833">
        <v>0</v>
      </c>
      <c r="F1833">
        <v>4.66</v>
      </c>
      <c r="G1833">
        <v>0</v>
      </c>
      <c r="H1833">
        <v>0</v>
      </c>
      <c r="I1833">
        <v>0</v>
      </c>
      <c r="J1833">
        <v>1</v>
      </c>
      <c r="K1833">
        <v>1</v>
      </c>
      <c r="L1833">
        <v>1</v>
      </c>
      <c r="M1833">
        <v>0</v>
      </c>
      <c r="N1833">
        <v>1</v>
      </c>
      <c r="O1833">
        <v>0</v>
      </c>
      <c r="P1833">
        <v>1.45</v>
      </c>
      <c r="Q1833">
        <v>5.53</v>
      </c>
      <c r="R1833">
        <v>3.2</v>
      </c>
      <c r="S1833">
        <v>4.68</v>
      </c>
      <c r="T1833">
        <v>0</v>
      </c>
      <c r="U1833">
        <v>0</v>
      </c>
    </row>
    <row r="1834" spans="1:21" x14ac:dyDescent="0.25">
      <c r="A1834">
        <v>4366</v>
      </c>
      <c r="B1834" t="s">
        <v>9007</v>
      </c>
      <c r="C1834" t="s">
        <v>20882</v>
      </c>
      <c r="D1834">
        <v>0</v>
      </c>
      <c r="E1834">
        <v>0</v>
      </c>
      <c r="F1834">
        <v>4.55</v>
      </c>
      <c r="G1834">
        <v>0</v>
      </c>
      <c r="H1834">
        <v>0</v>
      </c>
      <c r="I1834">
        <v>0</v>
      </c>
      <c r="J1834">
        <v>1</v>
      </c>
      <c r="K1834">
        <v>1</v>
      </c>
      <c r="L1834">
        <v>1</v>
      </c>
      <c r="M1834">
        <v>0</v>
      </c>
      <c r="N1834">
        <v>1</v>
      </c>
      <c r="O1834">
        <v>0</v>
      </c>
      <c r="P1834">
        <v>1.43</v>
      </c>
      <c r="Q1834">
        <v>5.66</v>
      </c>
      <c r="R1834">
        <v>3.25</v>
      </c>
      <c r="S1834">
        <v>4.68</v>
      </c>
      <c r="T1834">
        <v>0</v>
      </c>
      <c r="U1834">
        <v>0</v>
      </c>
    </row>
    <row r="1835" spans="1:21" x14ac:dyDescent="0.25">
      <c r="A1835" t="s">
        <v>6616</v>
      </c>
      <c r="B1835" t="s">
        <v>6617</v>
      </c>
      <c r="C1835" t="s">
        <v>20893</v>
      </c>
      <c r="D1835">
        <v>0</v>
      </c>
      <c r="E1835">
        <v>0</v>
      </c>
      <c r="F1835">
        <v>4.66</v>
      </c>
      <c r="G1835">
        <v>0</v>
      </c>
      <c r="H1835">
        <v>0</v>
      </c>
      <c r="I1835">
        <v>0</v>
      </c>
      <c r="J1835">
        <v>1</v>
      </c>
      <c r="K1835">
        <v>1</v>
      </c>
      <c r="L1835">
        <v>1</v>
      </c>
      <c r="M1835">
        <v>0</v>
      </c>
      <c r="N1835">
        <v>1</v>
      </c>
      <c r="O1835">
        <v>0</v>
      </c>
      <c r="P1835">
        <v>1.45</v>
      </c>
      <c r="Q1835">
        <v>5.98</v>
      </c>
      <c r="R1835">
        <v>3.43</v>
      </c>
      <c r="S1835">
        <v>4.68</v>
      </c>
      <c r="T1835">
        <v>0</v>
      </c>
      <c r="U1835">
        <v>0</v>
      </c>
    </row>
    <row r="1836" spans="1:21" x14ac:dyDescent="0.25">
      <c r="A1836" t="s">
        <v>9121</v>
      </c>
      <c r="B1836" t="s">
        <v>9122</v>
      </c>
      <c r="C1836" t="s">
        <v>20891</v>
      </c>
      <c r="D1836">
        <v>0</v>
      </c>
      <c r="E1836">
        <v>0</v>
      </c>
      <c r="F1836">
        <v>4.71</v>
      </c>
      <c r="G1836">
        <v>0</v>
      </c>
      <c r="H1836">
        <v>0</v>
      </c>
      <c r="I1836">
        <v>0</v>
      </c>
      <c r="J1836">
        <v>1</v>
      </c>
      <c r="K1836">
        <v>1</v>
      </c>
      <c r="L1836">
        <v>1</v>
      </c>
      <c r="M1836">
        <v>0</v>
      </c>
      <c r="N1836">
        <v>1</v>
      </c>
      <c r="O1836">
        <v>0</v>
      </c>
      <c r="P1836">
        <v>1.48</v>
      </c>
      <c r="Q1836">
        <v>6.39</v>
      </c>
      <c r="R1836">
        <v>4</v>
      </c>
      <c r="S1836">
        <v>4.68</v>
      </c>
      <c r="T1836">
        <v>0</v>
      </c>
      <c r="U1836">
        <v>0</v>
      </c>
    </row>
    <row r="1837" spans="1:21" x14ac:dyDescent="0.25">
      <c r="A1837" t="s">
        <v>8177</v>
      </c>
      <c r="B1837" t="s">
        <v>8178</v>
      </c>
      <c r="C1837" t="s">
        <v>20866</v>
      </c>
      <c r="D1837">
        <v>0</v>
      </c>
      <c r="E1837">
        <v>0</v>
      </c>
      <c r="F1837">
        <v>4.74</v>
      </c>
      <c r="G1837">
        <v>0</v>
      </c>
      <c r="H1837">
        <v>0</v>
      </c>
      <c r="I1837">
        <v>0</v>
      </c>
      <c r="J1837">
        <v>1</v>
      </c>
      <c r="K1837">
        <v>1</v>
      </c>
      <c r="L1837">
        <v>1</v>
      </c>
      <c r="M1837">
        <v>0</v>
      </c>
      <c r="N1837">
        <v>1</v>
      </c>
      <c r="O1837">
        <v>0</v>
      </c>
      <c r="P1837">
        <v>1.49</v>
      </c>
      <c r="Q1837">
        <v>6.38</v>
      </c>
      <c r="R1837">
        <v>3.92</v>
      </c>
      <c r="S1837">
        <v>4.68</v>
      </c>
      <c r="T1837">
        <v>0</v>
      </c>
      <c r="U1837">
        <v>0</v>
      </c>
    </row>
    <row r="1838" spans="1:21" x14ac:dyDescent="0.25">
      <c r="A1838" t="s">
        <v>7329</v>
      </c>
      <c r="B1838" t="s">
        <v>7330</v>
      </c>
      <c r="C1838" t="s">
        <v>20883</v>
      </c>
      <c r="D1838">
        <v>0</v>
      </c>
      <c r="E1838">
        <v>0</v>
      </c>
      <c r="F1838">
        <v>4.53</v>
      </c>
      <c r="G1838">
        <v>0</v>
      </c>
      <c r="H1838">
        <v>0</v>
      </c>
      <c r="I1838">
        <v>0</v>
      </c>
      <c r="J1838">
        <v>1</v>
      </c>
      <c r="K1838">
        <v>1</v>
      </c>
      <c r="L1838">
        <v>1</v>
      </c>
      <c r="M1838">
        <v>0</v>
      </c>
      <c r="N1838">
        <v>1</v>
      </c>
      <c r="O1838">
        <v>0</v>
      </c>
      <c r="P1838">
        <v>1.37</v>
      </c>
      <c r="Q1838">
        <v>6.56</v>
      </c>
      <c r="R1838">
        <v>2.95</v>
      </c>
      <c r="S1838">
        <v>4.68</v>
      </c>
      <c r="T1838">
        <v>0</v>
      </c>
      <c r="U1838">
        <v>0</v>
      </c>
    </row>
    <row r="1839" spans="1:21" x14ac:dyDescent="0.25">
      <c r="A1839" t="s">
        <v>7691</v>
      </c>
      <c r="B1839" t="s">
        <v>7692</v>
      </c>
      <c r="C1839" t="s">
        <v>20866</v>
      </c>
      <c r="D1839">
        <v>0</v>
      </c>
      <c r="E1839">
        <v>0</v>
      </c>
      <c r="F1839">
        <v>4.7</v>
      </c>
      <c r="G1839">
        <v>0</v>
      </c>
      <c r="H1839">
        <v>0</v>
      </c>
      <c r="I1839">
        <v>0</v>
      </c>
      <c r="J1839">
        <v>1</v>
      </c>
      <c r="K1839">
        <v>1</v>
      </c>
      <c r="L1839">
        <v>1</v>
      </c>
      <c r="M1839">
        <v>0</v>
      </c>
      <c r="N1839">
        <v>1</v>
      </c>
      <c r="O1839">
        <v>0</v>
      </c>
      <c r="P1839">
        <v>1.47</v>
      </c>
      <c r="Q1839">
        <v>5.8</v>
      </c>
      <c r="R1839">
        <v>3.4</v>
      </c>
      <c r="S1839">
        <v>4.68</v>
      </c>
      <c r="T1839">
        <v>0</v>
      </c>
      <c r="U1839">
        <v>0</v>
      </c>
    </row>
    <row r="1840" spans="1:21" x14ac:dyDescent="0.25">
      <c r="A1840" t="s">
        <v>9432</v>
      </c>
      <c r="B1840" t="s">
        <v>9433</v>
      </c>
      <c r="C1840" t="s">
        <v>20892</v>
      </c>
      <c r="D1840">
        <v>0</v>
      </c>
      <c r="E1840">
        <v>0</v>
      </c>
      <c r="F1840">
        <v>4.6399999999999997</v>
      </c>
      <c r="G1840">
        <v>0</v>
      </c>
      <c r="H1840">
        <v>0</v>
      </c>
      <c r="I1840">
        <v>0</v>
      </c>
      <c r="J1840">
        <v>1</v>
      </c>
      <c r="K1840">
        <v>1</v>
      </c>
      <c r="L1840">
        <v>1</v>
      </c>
      <c r="M1840">
        <v>0</v>
      </c>
      <c r="N1840">
        <v>1</v>
      </c>
      <c r="O1840">
        <v>1</v>
      </c>
      <c r="P1840">
        <v>1.48</v>
      </c>
      <c r="Q1840">
        <v>7.24</v>
      </c>
      <c r="R1840">
        <v>4.5</v>
      </c>
      <c r="S1840">
        <v>4.68</v>
      </c>
      <c r="T1840">
        <v>0</v>
      </c>
      <c r="U1840">
        <v>0</v>
      </c>
    </row>
    <row r="1841" spans="1:21" x14ac:dyDescent="0.25">
      <c r="A1841" t="s">
        <v>22909</v>
      </c>
      <c r="B1841" t="s">
        <v>22910</v>
      </c>
      <c r="C1841" t="s">
        <v>20866</v>
      </c>
      <c r="D1841">
        <v>0</v>
      </c>
      <c r="E1841">
        <v>0</v>
      </c>
      <c r="F1841">
        <v>4.7</v>
      </c>
      <c r="G1841">
        <v>0</v>
      </c>
      <c r="H1841">
        <v>0</v>
      </c>
      <c r="I1841">
        <v>0</v>
      </c>
      <c r="J1841">
        <v>1</v>
      </c>
      <c r="K1841">
        <v>1</v>
      </c>
      <c r="L1841">
        <v>1</v>
      </c>
      <c r="M1841">
        <v>0</v>
      </c>
      <c r="N1841">
        <v>1</v>
      </c>
      <c r="O1841">
        <v>0</v>
      </c>
      <c r="P1841">
        <v>1.48</v>
      </c>
      <c r="Q1841">
        <v>5.87</v>
      </c>
      <c r="R1841">
        <v>3.52</v>
      </c>
      <c r="S1841">
        <v>4.6900000000000004</v>
      </c>
      <c r="T1841">
        <v>0</v>
      </c>
      <c r="U1841">
        <v>0</v>
      </c>
    </row>
    <row r="1842" spans="1:21" x14ac:dyDescent="0.25">
      <c r="A1842" t="s">
        <v>10394</v>
      </c>
      <c r="B1842" t="s">
        <v>10395</v>
      </c>
      <c r="C1842" t="s">
        <v>20882</v>
      </c>
      <c r="D1842">
        <v>0</v>
      </c>
      <c r="E1842">
        <v>0</v>
      </c>
      <c r="F1842">
        <v>4.4000000000000004</v>
      </c>
      <c r="G1842">
        <v>0</v>
      </c>
      <c r="H1842">
        <v>1</v>
      </c>
      <c r="I1842">
        <v>0</v>
      </c>
      <c r="J1842">
        <v>1</v>
      </c>
      <c r="K1842">
        <v>1</v>
      </c>
      <c r="L1842">
        <v>0</v>
      </c>
      <c r="M1842">
        <v>0</v>
      </c>
      <c r="N1842">
        <v>1</v>
      </c>
      <c r="O1842">
        <v>0</v>
      </c>
      <c r="P1842">
        <v>1.37</v>
      </c>
      <c r="Q1842">
        <v>6.03</v>
      </c>
      <c r="R1842">
        <v>2.87</v>
      </c>
      <c r="S1842">
        <v>4.6900000000000004</v>
      </c>
      <c r="T1842">
        <v>0</v>
      </c>
      <c r="U1842">
        <v>0</v>
      </c>
    </row>
    <row r="1843" spans="1:21" x14ac:dyDescent="0.25">
      <c r="A1843" t="s">
        <v>8999</v>
      </c>
      <c r="B1843" t="s">
        <v>9000</v>
      </c>
      <c r="C1843" t="s">
        <v>20869</v>
      </c>
      <c r="D1843">
        <v>0</v>
      </c>
      <c r="E1843">
        <v>0</v>
      </c>
      <c r="F1843">
        <v>4.54</v>
      </c>
      <c r="G1843">
        <v>0</v>
      </c>
      <c r="H1843">
        <v>0</v>
      </c>
      <c r="I1843">
        <v>0</v>
      </c>
      <c r="J1843">
        <v>1</v>
      </c>
      <c r="K1843">
        <v>1</v>
      </c>
      <c r="L1843">
        <v>1</v>
      </c>
      <c r="M1843">
        <v>0</v>
      </c>
      <c r="N1843">
        <v>1</v>
      </c>
      <c r="O1843">
        <v>0</v>
      </c>
      <c r="P1843">
        <v>1.37</v>
      </c>
      <c r="Q1843">
        <v>5.31</v>
      </c>
      <c r="R1843">
        <v>2.46</v>
      </c>
      <c r="S1843">
        <v>4.6900000000000004</v>
      </c>
      <c r="T1843">
        <v>0</v>
      </c>
      <c r="U1843">
        <v>0</v>
      </c>
    </row>
    <row r="1844" spans="1:21" x14ac:dyDescent="0.25">
      <c r="A1844" t="s">
        <v>10220</v>
      </c>
      <c r="B1844" t="s">
        <v>9816</v>
      </c>
      <c r="C1844" t="s">
        <v>20866</v>
      </c>
      <c r="D1844">
        <v>0</v>
      </c>
      <c r="E1844">
        <v>0</v>
      </c>
      <c r="F1844">
        <v>4.6399999999999997</v>
      </c>
      <c r="G1844">
        <v>0</v>
      </c>
      <c r="H1844">
        <v>1</v>
      </c>
      <c r="I1844">
        <v>0</v>
      </c>
      <c r="J1844">
        <v>1</v>
      </c>
      <c r="K1844">
        <v>1</v>
      </c>
      <c r="L1844">
        <v>1</v>
      </c>
      <c r="M1844">
        <v>0</v>
      </c>
      <c r="N1844">
        <v>1</v>
      </c>
      <c r="O1844">
        <v>0</v>
      </c>
      <c r="P1844">
        <v>1.53</v>
      </c>
      <c r="Q1844">
        <v>6.47</v>
      </c>
      <c r="R1844">
        <v>4.4400000000000004</v>
      </c>
      <c r="S1844">
        <v>4.6900000000000004</v>
      </c>
      <c r="T1844">
        <v>0</v>
      </c>
      <c r="U1844">
        <v>-0.1</v>
      </c>
    </row>
    <row r="1845" spans="1:21" x14ac:dyDescent="0.25">
      <c r="A1845" t="s">
        <v>7482</v>
      </c>
      <c r="B1845" t="s">
        <v>7483</v>
      </c>
      <c r="C1845" t="s">
        <v>20874</v>
      </c>
      <c r="D1845">
        <v>0</v>
      </c>
      <c r="E1845">
        <v>0</v>
      </c>
      <c r="F1845">
        <v>4.67</v>
      </c>
      <c r="G1845">
        <v>0</v>
      </c>
      <c r="H1845">
        <v>0</v>
      </c>
      <c r="I1845">
        <v>0</v>
      </c>
      <c r="J1845">
        <v>1</v>
      </c>
      <c r="K1845">
        <v>1</v>
      </c>
      <c r="L1845">
        <v>1</v>
      </c>
      <c r="M1845">
        <v>0</v>
      </c>
      <c r="N1845">
        <v>1</v>
      </c>
      <c r="O1845">
        <v>0</v>
      </c>
      <c r="P1845">
        <v>1.42</v>
      </c>
      <c r="Q1845">
        <v>5.5</v>
      </c>
      <c r="R1845">
        <v>2.89</v>
      </c>
      <c r="S1845">
        <v>4.6900000000000004</v>
      </c>
      <c r="T1845">
        <v>0</v>
      </c>
      <c r="U1845">
        <v>0</v>
      </c>
    </row>
    <row r="1846" spans="1:21" x14ac:dyDescent="0.25">
      <c r="A1846">
        <v>10326</v>
      </c>
      <c r="B1846" t="s">
        <v>10020</v>
      </c>
      <c r="C1846" t="s">
        <v>20873</v>
      </c>
      <c r="D1846">
        <v>2</v>
      </c>
      <c r="E1846">
        <v>2</v>
      </c>
      <c r="F1846">
        <v>4.5199999999999996</v>
      </c>
      <c r="G1846">
        <v>3</v>
      </c>
      <c r="H1846">
        <v>23</v>
      </c>
      <c r="I1846">
        <v>0</v>
      </c>
      <c r="J1846">
        <v>38</v>
      </c>
      <c r="K1846">
        <v>42</v>
      </c>
      <c r="L1846">
        <v>19</v>
      </c>
      <c r="M1846">
        <v>5</v>
      </c>
      <c r="N1846">
        <v>23</v>
      </c>
      <c r="O1846">
        <v>11</v>
      </c>
      <c r="P1846">
        <v>1.4</v>
      </c>
      <c r="Q1846">
        <v>5.46</v>
      </c>
      <c r="R1846">
        <v>2.64</v>
      </c>
      <c r="S1846">
        <v>4.6900000000000004</v>
      </c>
      <c r="T1846">
        <v>0</v>
      </c>
      <c r="U1846">
        <v>0</v>
      </c>
    </row>
    <row r="1847" spans="1:21" x14ac:dyDescent="0.25">
      <c r="A1847" t="s">
        <v>9875</v>
      </c>
      <c r="B1847" t="s">
        <v>9876</v>
      </c>
      <c r="C1847" t="s">
        <v>20892</v>
      </c>
      <c r="D1847">
        <v>0</v>
      </c>
      <c r="E1847">
        <v>0</v>
      </c>
      <c r="F1847">
        <v>4.58</v>
      </c>
      <c r="G1847">
        <v>0</v>
      </c>
      <c r="H1847">
        <v>0</v>
      </c>
      <c r="I1847">
        <v>0</v>
      </c>
      <c r="J1847">
        <v>1</v>
      </c>
      <c r="K1847">
        <v>1</v>
      </c>
      <c r="L1847">
        <v>1</v>
      </c>
      <c r="M1847">
        <v>0</v>
      </c>
      <c r="N1847">
        <v>1</v>
      </c>
      <c r="O1847">
        <v>0</v>
      </c>
      <c r="P1847">
        <v>1.4</v>
      </c>
      <c r="Q1847">
        <v>5.98</v>
      </c>
      <c r="R1847">
        <v>2.99</v>
      </c>
      <c r="S1847">
        <v>4.6900000000000004</v>
      </c>
      <c r="T1847">
        <v>0</v>
      </c>
      <c r="U1847">
        <v>0</v>
      </c>
    </row>
    <row r="1848" spans="1:21" x14ac:dyDescent="0.25">
      <c r="A1848" t="s">
        <v>9042</v>
      </c>
      <c r="B1848" t="s">
        <v>22911</v>
      </c>
      <c r="C1848" t="s">
        <v>20881</v>
      </c>
      <c r="D1848">
        <v>0</v>
      </c>
      <c r="E1848">
        <v>0</v>
      </c>
      <c r="F1848">
        <v>4.5</v>
      </c>
      <c r="G1848">
        <v>0</v>
      </c>
      <c r="H1848">
        <v>1</v>
      </c>
      <c r="I1848">
        <v>0</v>
      </c>
      <c r="J1848">
        <v>1</v>
      </c>
      <c r="K1848">
        <v>1</v>
      </c>
      <c r="L1848">
        <v>0</v>
      </c>
      <c r="M1848">
        <v>0</v>
      </c>
      <c r="N1848">
        <v>1</v>
      </c>
      <c r="O1848">
        <v>0</v>
      </c>
      <c r="P1848">
        <v>1.47</v>
      </c>
      <c r="Q1848">
        <v>6.33</v>
      </c>
      <c r="R1848">
        <v>3.9</v>
      </c>
      <c r="S1848">
        <v>4.6900000000000004</v>
      </c>
      <c r="T1848">
        <v>0</v>
      </c>
      <c r="U1848">
        <v>0</v>
      </c>
    </row>
    <row r="1849" spans="1:21" x14ac:dyDescent="0.25">
      <c r="A1849" t="s">
        <v>9499</v>
      </c>
      <c r="B1849" t="s">
        <v>9500</v>
      </c>
      <c r="C1849" t="s">
        <v>20892</v>
      </c>
      <c r="D1849">
        <v>0</v>
      </c>
      <c r="E1849">
        <v>1</v>
      </c>
      <c r="F1849">
        <v>4.59</v>
      </c>
      <c r="G1849">
        <v>2</v>
      </c>
      <c r="H1849">
        <v>2</v>
      </c>
      <c r="I1849">
        <v>0</v>
      </c>
      <c r="J1849">
        <v>9</v>
      </c>
      <c r="K1849">
        <v>10</v>
      </c>
      <c r="L1849">
        <v>5</v>
      </c>
      <c r="M1849">
        <v>1</v>
      </c>
      <c r="N1849">
        <v>6</v>
      </c>
      <c r="O1849">
        <v>3</v>
      </c>
      <c r="P1849">
        <v>1.37</v>
      </c>
      <c r="Q1849">
        <v>5.55</v>
      </c>
      <c r="R1849">
        <v>2.5</v>
      </c>
      <c r="S1849">
        <v>4.6900000000000004</v>
      </c>
      <c r="T1849">
        <v>0</v>
      </c>
      <c r="U1849">
        <v>0</v>
      </c>
    </row>
    <row r="1850" spans="1:21" x14ac:dyDescent="0.25">
      <c r="A1850" t="s">
        <v>8269</v>
      </c>
      <c r="B1850" t="s">
        <v>8270</v>
      </c>
      <c r="C1850" t="s">
        <v>20888</v>
      </c>
      <c r="D1850">
        <v>0</v>
      </c>
      <c r="E1850">
        <v>0</v>
      </c>
      <c r="F1850">
        <v>4.4000000000000004</v>
      </c>
      <c r="G1850">
        <v>0</v>
      </c>
      <c r="H1850">
        <v>1</v>
      </c>
      <c r="I1850">
        <v>0</v>
      </c>
      <c r="J1850">
        <v>1</v>
      </c>
      <c r="K1850">
        <v>1</v>
      </c>
      <c r="L1850">
        <v>0</v>
      </c>
      <c r="M1850">
        <v>0</v>
      </c>
      <c r="N1850">
        <v>1</v>
      </c>
      <c r="O1850">
        <v>0</v>
      </c>
      <c r="P1850">
        <v>1.45</v>
      </c>
      <c r="Q1850">
        <v>6.67</v>
      </c>
      <c r="R1850">
        <v>4.17</v>
      </c>
      <c r="S1850">
        <v>4.6900000000000004</v>
      </c>
      <c r="T1850">
        <v>0</v>
      </c>
      <c r="U1850">
        <v>0</v>
      </c>
    </row>
    <row r="1851" spans="1:21" x14ac:dyDescent="0.25">
      <c r="A1851" t="s">
        <v>9190</v>
      </c>
      <c r="B1851" t="s">
        <v>9191</v>
      </c>
      <c r="C1851" t="s">
        <v>1</v>
      </c>
      <c r="D1851">
        <v>0</v>
      </c>
      <c r="E1851">
        <v>0</v>
      </c>
      <c r="F1851">
        <v>4.5999999999999996</v>
      </c>
      <c r="G1851">
        <v>0</v>
      </c>
      <c r="H1851">
        <v>1</v>
      </c>
      <c r="I1851">
        <v>0</v>
      </c>
      <c r="J1851">
        <v>1</v>
      </c>
      <c r="K1851">
        <v>1</v>
      </c>
      <c r="L1851">
        <v>1</v>
      </c>
      <c r="M1851">
        <v>0</v>
      </c>
      <c r="N1851">
        <v>1</v>
      </c>
      <c r="O1851">
        <v>1</v>
      </c>
      <c r="P1851">
        <v>1.52</v>
      </c>
      <c r="Q1851">
        <v>7.54</v>
      </c>
      <c r="R1851">
        <v>5.04</v>
      </c>
      <c r="S1851">
        <v>4.6900000000000004</v>
      </c>
      <c r="T1851">
        <v>0</v>
      </c>
      <c r="U1851">
        <v>-0.1</v>
      </c>
    </row>
    <row r="1852" spans="1:21" x14ac:dyDescent="0.25">
      <c r="A1852">
        <v>3950</v>
      </c>
      <c r="B1852" t="s">
        <v>7748</v>
      </c>
      <c r="C1852" t="s">
        <v>20876</v>
      </c>
      <c r="D1852">
        <v>0</v>
      </c>
      <c r="E1852">
        <v>0</v>
      </c>
      <c r="F1852">
        <v>4.6500000000000004</v>
      </c>
      <c r="G1852">
        <v>0</v>
      </c>
      <c r="H1852">
        <v>0</v>
      </c>
      <c r="I1852">
        <v>0</v>
      </c>
      <c r="J1852">
        <v>1</v>
      </c>
      <c r="K1852">
        <v>1</v>
      </c>
      <c r="L1852">
        <v>1</v>
      </c>
      <c r="M1852">
        <v>0</v>
      </c>
      <c r="N1852">
        <v>1</v>
      </c>
      <c r="O1852">
        <v>1</v>
      </c>
      <c r="P1852">
        <v>1.48</v>
      </c>
      <c r="Q1852">
        <v>7.64</v>
      </c>
      <c r="R1852">
        <v>4.74</v>
      </c>
      <c r="S1852">
        <v>4.6900000000000004</v>
      </c>
      <c r="T1852">
        <v>0</v>
      </c>
      <c r="U1852">
        <v>0</v>
      </c>
    </row>
    <row r="1853" spans="1:21" x14ac:dyDescent="0.25">
      <c r="A1853" t="s">
        <v>7544</v>
      </c>
      <c r="B1853" t="s">
        <v>7545</v>
      </c>
      <c r="C1853" t="s">
        <v>20879</v>
      </c>
      <c r="D1853">
        <v>0</v>
      </c>
      <c r="E1853">
        <v>0</v>
      </c>
      <c r="F1853">
        <v>4.8099999999999996</v>
      </c>
      <c r="G1853">
        <v>0</v>
      </c>
      <c r="H1853">
        <v>0</v>
      </c>
      <c r="I1853">
        <v>0</v>
      </c>
      <c r="J1853">
        <v>1</v>
      </c>
      <c r="K1853">
        <v>1</v>
      </c>
      <c r="L1853">
        <v>1</v>
      </c>
      <c r="M1853">
        <v>0</v>
      </c>
      <c r="N1853">
        <v>1</v>
      </c>
      <c r="O1853">
        <v>0</v>
      </c>
      <c r="P1853">
        <v>1.46</v>
      </c>
      <c r="Q1853">
        <v>6.6</v>
      </c>
      <c r="R1853">
        <v>3.31</v>
      </c>
      <c r="S1853">
        <v>4.6900000000000004</v>
      </c>
      <c r="T1853">
        <v>0</v>
      </c>
      <c r="U1853">
        <v>0</v>
      </c>
    </row>
    <row r="1854" spans="1:21" x14ac:dyDescent="0.25">
      <c r="A1854">
        <v>5364</v>
      </c>
      <c r="B1854" t="s">
        <v>8355</v>
      </c>
      <c r="C1854" t="s">
        <v>20883</v>
      </c>
      <c r="D1854">
        <v>0</v>
      </c>
      <c r="E1854">
        <v>0</v>
      </c>
      <c r="F1854">
        <v>4.46</v>
      </c>
      <c r="G1854">
        <v>0</v>
      </c>
      <c r="H1854">
        <v>1</v>
      </c>
      <c r="I1854">
        <v>0</v>
      </c>
      <c r="J1854">
        <v>1</v>
      </c>
      <c r="K1854">
        <v>1</v>
      </c>
      <c r="L1854">
        <v>0</v>
      </c>
      <c r="M1854">
        <v>0</v>
      </c>
      <c r="N1854">
        <v>1</v>
      </c>
      <c r="O1854">
        <v>0</v>
      </c>
      <c r="P1854">
        <v>1.43</v>
      </c>
      <c r="Q1854">
        <v>6.98</v>
      </c>
      <c r="R1854">
        <v>3.87</v>
      </c>
      <c r="S1854">
        <v>4.6900000000000004</v>
      </c>
      <c r="T1854">
        <v>0</v>
      </c>
      <c r="U1854">
        <v>0</v>
      </c>
    </row>
    <row r="1855" spans="1:21" x14ac:dyDescent="0.25">
      <c r="A1855">
        <v>739</v>
      </c>
      <c r="B1855" t="s">
        <v>9694</v>
      </c>
      <c r="C1855" t="s">
        <v>1</v>
      </c>
      <c r="D1855">
        <v>9</v>
      </c>
      <c r="E1855">
        <v>11</v>
      </c>
      <c r="F1855">
        <v>4.47</v>
      </c>
      <c r="G1855">
        <v>28</v>
      </c>
      <c r="H1855">
        <v>28</v>
      </c>
      <c r="I1855">
        <v>0</v>
      </c>
      <c r="J1855">
        <v>161</v>
      </c>
      <c r="K1855">
        <v>176</v>
      </c>
      <c r="L1855">
        <v>80</v>
      </c>
      <c r="M1855">
        <v>24</v>
      </c>
      <c r="N1855">
        <v>103</v>
      </c>
      <c r="O1855">
        <v>42</v>
      </c>
      <c r="P1855">
        <v>1.35</v>
      </c>
      <c r="Q1855">
        <v>5.73</v>
      </c>
      <c r="R1855">
        <v>2.3199999999999998</v>
      </c>
      <c r="S1855">
        <v>4.7</v>
      </c>
      <c r="T1855">
        <v>0.7</v>
      </c>
      <c r="U1855">
        <v>0.9</v>
      </c>
    </row>
    <row r="1856" spans="1:21" x14ac:dyDescent="0.25">
      <c r="A1856" t="s">
        <v>9564</v>
      </c>
      <c r="B1856" t="s">
        <v>9565</v>
      </c>
      <c r="C1856" t="s">
        <v>20877</v>
      </c>
      <c r="D1856">
        <v>0</v>
      </c>
      <c r="E1856">
        <v>0</v>
      </c>
      <c r="F1856">
        <v>4.59</v>
      </c>
      <c r="G1856">
        <v>0</v>
      </c>
      <c r="H1856">
        <v>1</v>
      </c>
      <c r="I1856">
        <v>0</v>
      </c>
      <c r="J1856">
        <v>1</v>
      </c>
      <c r="K1856">
        <v>1</v>
      </c>
      <c r="L1856">
        <v>1</v>
      </c>
      <c r="M1856">
        <v>0</v>
      </c>
      <c r="N1856">
        <v>1</v>
      </c>
      <c r="O1856">
        <v>1</v>
      </c>
      <c r="P1856">
        <v>1.56</v>
      </c>
      <c r="Q1856">
        <v>7.07</v>
      </c>
      <c r="R1856">
        <v>5.4</v>
      </c>
      <c r="S1856">
        <v>4.7</v>
      </c>
      <c r="T1856">
        <v>0</v>
      </c>
      <c r="U1856">
        <v>-0.1</v>
      </c>
    </row>
    <row r="1857" spans="1:21" x14ac:dyDescent="0.25">
      <c r="A1857" t="s">
        <v>9194</v>
      </c>
      <c r="B1857" t="s">
        <v>9195</v>
      </c>
      <c r="C1857" t="s">
        <v>20878</v>
      </c>
      <c r="D1857">
        <v>0</v>
      </c>
      <c r="E1857">
        <v>0</v>
      </c>
      <c r="F1857">
        <v>4.75</v>
      </c>
      <c r="G1857">
        <v>0</v>
      </c>
      <c r="H1857">
        <v>0</v>
      </c>
      <c r="I1857">
        <v>0</v>
      </c>
      <c r="J1857">
        <v>1</v>
      </c>
      <c r="K1857">
        <v>1</v>
      </c>
      <c r="L1857">
        <v>1</v>
      </c>
      <c r="M1857">
        <v>0</v>
      </c>
      <c r="N1857">
        <v>1</v>
      </c>
      <c r="O1857">
        <v>0</v>
      </c>
      <c r="P1857">
        <v>1.46</v>
      </c>
      <c r="Q1857">
        <v>5.75</v>
      </c>
      <c r="R1857">
        <v>3.3</v>
      </c>
      <c r="S1857">
        <v>4.7</v>
      </c>
      <c r="T1857">
        <v>0</v>
      </c>
      <c r="U1857">
        <v>0</v>
      </c>
    </row>
    <row r="1858" spans="1:21" x14ac:dyDescent="0.25">
      <c r="A1858" t="s">
        <v>6593</v>
      </c>
      <c r="B1858" t="s">
        <v>6594</v>
      </c>
      <c r="C1858" t="s">
        <v>20887</v>
      </c>
      <c r="D1858">
        <v>0</v>
      </c>
      <c r="E1858">
        <v>0</v>
      </c>
      <c r="F1858">
        <v>4.5199999999999996</v>
      </c>
      <c r="G1858">
        <v>0</v>
      </c>
      <c r="H1858">
        <v>1</v>
      </c>
      <c r="I1858">
        <v>0</v>
      </c>
      <c r="J1858">
        <v>1</v>
      </c>
      <c r="K1858">
        <v>1</v>
      </c>
      <c r="L1858">
        <v>1</v>
      </c>
      <c r="M1858">
        <v>0</v>
      </c>
      <c r="N1858">
        <v>1</v>
      </c>
      <c r="O1858">
        <v>0</v>
      </c>
      <c r="P1858">
        <v>1.48</v>
      </c>
      <c r="Q1858">
        <v>7.03</v>
      </c>
      <c r="R1858">
        <v>4.3899999999999997</v>
      </c>
      <c r="S1858">
        <v>4.7</v>
      </c>
      <c r="T1858">
        <v>0</v>
      </c>
      <c r="U1858">
        <v>0</v>
      </c>
    </row>
    <row r="1859" spans="1:21" x14ac:dyDescent="0.25">
      <c r="A1859" t="s">
        <v>9770</v>
      </c>
      <c r="B1859" t="s">
        <v>9771</v>
      </c>
      <c r="C1859" t="s">
        <v>1</v>
      </c>
      <c r="D1859">
        <v>0</v>
      </c>
      <c r="E1859">
        <v>0</v>
      </c>
      <c r="F1859">
        <v>4.5599999999999996</v>
      </c>
      <c r="G1859">
        <v>0</v>
      </c>
      <c r="H1859">
        <v>1</v>
      </c>
      <c r="I1859">
        <v>0</v>
      </c>
      <c r="J1859">
        <v>1</v>
      </c>
      <c r="K1859">
        <v>1</v>
      </c>
      <c r="L1859">
        <v>1</v>
      </c>
      <c r="M1859">
        <v>0</v>
      </c>
      <c r="N1859">
        <v>1</v>
      </c>
      <c r="O1859">
        <v>0</v>
      </c>
      <c r="P1859">
        <v>1.49</v>
      </c>
      <c r="Q1859">
        <v>6.71</v>
      </c>
      <c r="R1859">
        <v>4.2699999999999996</v>
      </c>
      <c r="S1859">
        <v>4.7</v>
      </c>
      <c r="T1859">
        <v>0</v>
      </c>
      <c r="U1859">
        <v>-0.1</v>
      </c>
    </row>
    <row r="1860" spans="1:21" x14ac:dyDescent="0.25">
      <c r="A1860" t="s">
        <v>6135</v>
      </c>
      <c r="B1860" t="s">
        <v>6136</v>
      </c>
      <c r="C1860" t="s">
        <v>20868</v>
      </c>
      <c r="D1860">
        <v>0</v>
      </c>
      <c r="E1860">
        <v>0</v>
      </c>
      <c r="F1860">
        <v>4.63</v>
      </c>
      <c r="G1860">
        <v>0</v>
      </c>
      <c r="H1860">
        <v>0</v>
      </c>
      <c r="I1860">
        <v>0</v>
      </c>
      <c r="J1860">
        <v>1</v>
      </c>
      <c r="K1860">
        <v>1</v>
      </c>
      <c r="L1860">
        <v>1</v>
      </c>
      <c r="M1860">
        <v>0</v>
      </c>
      <c r="N1860">
        <v>1</v>
      </c>
      <c r="O1860">
        <v>0</v>
      </c>
      <c r="P1860">
        <v>1.4</v>
      </c>
      <c r="Q1860">
        <v>5.96</v>
      </c>
      <c r="R1860">
        <v>3.01</v>
      </c>
      <c r="S1860">
        <v>4.7</v>
      </c>
      <c r="T1860">
        <v>0</v>
      </c>
      <c r="U1860">
        <v>0</v>
      </c>
    </row>
    <row r="1861" spans="1:21" x14ac:dyDescent="0.25">
      <c r="A1861" t="s">
        <v>7439</v>
      </c>
      <c r="B1861" t="s">
        <v>7440</v>
      </c>
      <c r="C1861" t="s">
        <v>20880</v>
      </c>
      <c r="D1861">
        <v>0</v>
      </c>
      <c r="E1861">
        <v>0</v>
      </c>
      <c r="F1861">
        <v>4.5999999999999996</v>
      </c>
      <c r="G1861">
        <v>0</v>
      </c>
      <c r="H1861">
        <v>1</v>
      </c>
      <c r="I1861">
        <v>0</v>
      </c>
      <c r="J1861">
        <v>1</v>
      </c>
      <c r="K1861">
        <v>1</v>
      </c>
      <c r="L1861">
        <v>1</v>
      </c>
      <c r="M1861">
        <v>0</v>
      </c>
      <c r="N1861">
        <v>1</v>
      </c>
      <c r="O1861">
        <v>0</v>
      </c>
      <c r="P1861">
        <v>1.47</v>
      </c>
      <c r="Q1861">
        <v>6.94</v>
      </c>
      <c r="R1861">
        <v>4.01</v>
      </c>
      <c r="S1861">
        <v>4.7</v>
      </c>
      <c r="T1861">
        <v>0</v>
      </c>
      <c r="U1861">
        <v>0</v>
      </c>
    </row>
    <row r="1862" spans="1:21" x14ac:dyDescent="0.25">
      <c r="A1862" t="s">
        <v>8846</v>
      </c>
      <c r="B1862" t="s">
        <v>8847</v>
      </c>
      <c r="C1862" t="s">
        <v>20869</v>
      </c>
      <c r="D1862">
        <v>0</v>
      </c>
      <c r="E1862">
        <v>0</v>
      </c>
      <c r="F1862">
        <v>4.55</v>
      </c>
      <c r="G1862">
        <v>0</v>
      </c>
      <c r="H1862">
        <v>0</v>
      </c>
      <c r="I1862">
        <v>0</v>
      </c>
      <c r="J1862">
        <v>1</v>
      </c>
      <c r="K1862">
        <v>1</v>
      </c>
      <c r="L1862">
        <v>1</v>
      </c>
      <c r="M1862">
        <v>0</v>
      </c>
      <c r="N1862">
        <v>1</v>
      </c>
      <c r="O1862">
        <v>0</v>
      </c>
      <c r="P1862">
        <v>1.37</v>
      </c>
      <c r="Q1862">
        <v>5.12</v>
      </c>
      <c r="R1862">
        <v>2.3199999999999998</v>
      </c>
      <c r="S1862">
        <v>4.7</v>
      </c>
      <c r="T1862">
        <v>0</v>
      </c>
      <c r="U1862">
        <v>0</v>
      </c>
    </row>
    <row r="1863" spans="1:21" x14ac:dyDescent="0.25">
      <c r="A1863" t="s">
        <v>8577</v>
      </c>
      <c r="B1863" t="s">
        <v>8578</v>
      </c>
      <c r="C1863" t="s">
        <v>20893</v>
      </c>
      <c r="D1863">
        <v>0</v>
      </c>
      <c r="E1863">
        <v>0</v>
      </c>
      <c r="F1863">
        <v>4.67</v>
      </c>
      <c r="G1863">
        <v>0</v>
      </c>
      <c r="H1863">
        <v>0</v>
      </c>
      <c r="I1863">
        <v>0</v>
      </c>
      <c r="J1863">
        <v>1</v>
      </c>
      <c r="K1863">
        <v>1</v>
      </c>
      <c r="L1863">
        <v>1</v>
      </c>
      <c r="M1863">
        <v>0</v>
      </c>
      <c r="N1863">
        <v>1</v>
      </c>
      <c r="O1863">
        <v>0</v>
      </c>
      <c r="P1863">
        <v>1.42</v>
      </c>
      <c r="Q1863">
        <v>5.44</v>
      </c>
      <c r="R1863">
        <v>2.9</v>
      </c>
      <c r="S1863">
        <v>4.7</v>
      </c>
      <c r="T1863">
        <v>0</v>
      </c>
      <c r="U1863">
        <v>0</v>
      </c>
    </row>
    <row r="1864" spans="1:21" x14ac:dyDescent="0.25">
      <c r="A1864">
        <v>3292</v>
      </c>
      <c r="B1864" t="s">
        <v>7869</v>
      </c>
      <c r="C1864" t="s">
        <v>20875</v>
      </c>
      <c r="D1864">
        <v>0</v>
      </c>
      <c r="E1864">
        <v>0</v>
      </c>
      <c r="F1864">
        <v>4.51</v>
      </c>
      <c r="G1864">
        <v>0</v>
      </c>
      <c r="H1864">
        <v>0</v>
      </c>
      <c r="I1864">
        <v>0</v>
      </c>
      <c r="J1864">
        <v>1</v>
      </c>
      <c r="K1864">
        <v>1</v>
      </c>
      <c r="L1864">
        <v>1</v>
      </c>
      <c r="M1864">
        <v>0</v>
      </c>
      <c r="N1864">
        <v>1</v>
      </c>
      <c r="O1864">
        <v>0</v>
      </c>
      <c r="P1864">
        <v>1.37</v>
      </c>
      <c r="Q1864">
        <v>6.98</v>
      </c>
      <c r="R1864">
        <v>2.99</v>
      </c>
      <c r="S1864">
        <v>4.7</v>
      </c>
      <c r="T1864">
        <v>0</v>
      </c>
      <c r="U1864">
        <v>0</v>
      </c>
    </row>
    <row r="1865" spans="1:21" x14ac:dyDescent="0.25">
      <c r="A1865" t="s">
        <v>6663</v>
      </c>
      <c r="B1865" t="s">
        <v>6664</v>
      </c>
      <c r="C1865" t="s">
        <v>20888</v>
      </c>
      <c r="D1865">
        <v>0</v>
      </c>
      <c r="E1865">
        <v>0</v>
      </c>
      <c r="F1865">
        <v>4.46</v>
      </c>
      <c r="G1865">
        <v>0</v>
      </c>
      <c r="H1865">
        <v>0</v>
      </c>
      <c r="I1865">
        <v>0</v>
      </c>
      <c r="J1865">
        <v>1</v>
      </c>
      <c r="K1865">
        <v>1</v>
      </c>
      <c r="L1865">
        <v>0</v>
      </c>
      <c r="M1865">
        <v>0</v>
      </c>
      <c r="N1865">
        <v>1</v>
      </c>
      <c r="O1865">
        <v>0</v>
      </c>
      <c r="P1865">
        <v>1.41</v>
      </c>
      <c r="Q1865">
        <v>5.94</v>
      </c>
      <c r="R1865">
        <v>3.35</v>
      </c>
      <c r="S1865">
        <v>4.7</v>
      </c>
      <c r="T1865">
        <v>0</v>
      </c>
      <c r="U1865">
        <v>0</v>
      </c>
    </row>
    <row r="1866" spans="1:21" x14ac:dyDescent="0.25">
      <c r="A1866" t="s">
        <v>9586</v>
      </c>
      <c r="B1866" t="s">
        <v>9587</v>
      </c>
      <c r="C1866" t="s">
        <v>1</v>
      </c>
      <c r="D1866">
        <v>0</v>
      </c>
      <c r="E1866">
        <v>0</v>
      </c>
      <c r="F1866">
        <v>4.58</v>
      </c>
      <c r="G1866">
        <v>0</v>
      </c>
      <c r="H1866">
        <v>1</v>
      </c>
      <c r="I1866">
        <v>0</v>
      </c>
      <c r="J1866">
        <v>1</v>
      </c>
      <c r="K1866">
        <v>1</v>
      </c>
      <c r="L1866">
        <v>1</v>
      </c>
      <c r="M1866">
        <v>0</v>
      </c>
      <c r="N1866">
        <v>1</v>
      </c>
      <c r="O1866">
        <v>1</v>
      </c>
      <c r="P1866">
        <v>1.51</v>
      </c>
      <c r="Q1866">
        <v>7.12</v>
      </c>
      <c r="R1866">
        <v>4.71</v>
      </c>
      <c r="S1866">
        <v>4.7</v>
      </c>
      <c r="T1866">
        <v>0</v>
      </c>
      <c r="U1866">
        <v>-0.1</v>
      </c>
    </row>
    <row r="1867" spans="1:21" x14ac:dyDescent="0.25">
      <c r="A1867">
        <v>11562</v>
      </c>
      <c r="B1867" t="s">
        <v>8914</v>
      </c>
      <c r="C1867" t="s">
        <v>20872</v>
      </c>
      <c r="D1867">
        <v>0</v>
      </c>
      <c r="E1867">
        <v>0</v>
      </c>
      <c r="F1867">
        <v>4.59</v>
      </c>
      <c r="G1867">
        <v>0</v>
      </c>
      <c r="H1867">
        <v>1</v>
      </c>
      <c r="I1867">
        <v>0</v>
      </c>
      <c r="J1867">
        <v>1</v>
      </c>
      <c r="K1867">
        <v>1</v>
      </c>
      <c r="L1867">
        <v>1</v>
      </c>
      <c r="M1867">
        <v>0</v>
      </c>
      <c r="N1867">
        <v>1</v>
      </c>
      <c r="O1867">
        <v>1</v>
      </c>
      <c r="P1867">
        <v>1.52</v>
      </c>
      <c r="Q1867">
        <v>7.28</v>
      </c>
      <c r="R1867">
        <v>5.0199999999999996</v>
      </c>
      <c r="S1867">
        <v>4.7</v>
      </c>
      <c r="T1867">
        <v>0</v>
      </c>
      <c r="U1867">
        <v>-0.1</v>
      </c>
    </row>
    <row r="1868" spans="1:21" x14ac:dyDescent="0.25">
      <c r="A1868" t="s">
        <v>8865</v>
      </c>
      <c r="B1868" t="s">
        <v>8866</v>
      </c>
      <c r="C1868" t="s">
        <v>20871</v>
      </c>
      <c r="D1868">
        <v>0</v>
      </c>
      <c r="E1868">
        <v>0</v>
      </c>
      <c r="F1868">
        <v>4.67</v>
      </c>
      <c r="G1868">
        <v>0</v>
      </c>
      <c r="H1868">
        <v>0</v>
      </c>
      <c r="I1868">
        <v>0</v>
      </c>
      <c r="J1868">
        <v>1</v>
      </c>
      <c r="K1868">
        <v>1</v>
      </c>
      <c r="L1868">
        <v>1</v>
      </c>
      <c r="M1868">
        <v>0</v>
      </c>
      <c r="N1868">
        <v>1</v>
      </c>
      <c r="O1868">
        <v>0</v>
      </c>
      <c r="P1868">
        <v>1.42</v>
      </c>
      <c r="Q1868">
        <v>4.6900000000000004</v>
      </c>
      <c r="R1868">
        <v>2.64</v>
      </c>
      <c r="S1868">
        <v>4.7</v>
      </c>
      <c r="T1868">
        <v>0</v>
      </c>
      <c r="U1868">
        <v>0</v>
      </c>
    </row>
    <row r="1869" spans="1:21" x14ac:dyDescent="0.25">
      <c r="A1869" t="s">
        <v>22912</v>
      </c>
      <c r="B1869" t="s">
        <v>22913</v>
      </c>
      <c r="C1869" t="s">
        <v>20872</v>
      </c>
      <c r="D1869">
        <v>0</v>
      </c>
      <c r="E1869">
        <v>0</v>
      </c>
      <c r="F1869">
        <v>4.59</v>
      </c>
      <c r="G1869">
        <v>0</v>
      </c>
      <c r="H1869">
        <v>1</v>
      </c>
      <c r="I1869">
        <v>0</v>
      </c>
      <c r="J1869">
        <v>1</v>
      </c>
      <c r="K1869">
        <v>1</v>
      </c>
      <c r="L1869">
        <v>1</v>
      </c>
      <c r="M1869">
        <v>0</v>
      </c>
      <c r="N1869">
        <v>1</v>
      </c>
      <c r="O1869">
        <v>1</v>
      </c>
      <c r="P1869">
        <v>1.54</v>
      </c>
      <c r="Q1869">
        <v>7.6</v>
      </c>
      <c r="R1869">
        <v>5.32</v>
      </c>
      <c r="S1869">
        <v>4.7</v>
      </c>
      <c r="T1869">
        <v>0</v>
      </c>
      <c r="U1869">
        <v>-0.1</v>
      </c>
    </row>
    <row r="1870" spans="1:21" x14ac:dyDescent="0.25">
      <c r="A1870" t="s">
        <v>8494</v>
      </c>
      <c r="B1870" t="s">
        <v>8495</v>
      </c>
      <c r="C1870" t="s">
        <v>20874</v>
      </c>
      <c r="D1870">
        <v>0</v>
      </c>
      <c r="E1870">
        <v>0</v>
      </c>
      <c r="F1870">
        <v>4.68</v>
      </c>
      <c r="G1870">
        <v>0</v>
      </c>
      <c r="H1870">
        <v>0</v>
      </c>
      <c r="I1870">
        <v>0</v>
      </c>
      <c r="J1870">
        <v>1</v>
      </c>
      <c r="K1870">
        <v>1</v>
      </c>
      <c r="L1870">
        <v>1</v>
      </c>
      <c r="M1870">
        <v>0</v>
      </c>
      <c r="N1870">
        <v>1</v>
      </c>
      <c r="O1870">
        <v>0</v>
      </c>
      <c r="P1870">
        <v>1.44</v>
      </c>
      <c r="Q1870">
        <v>5.53</v>
      </c>
      <c r="R1870">
        <v>3.03</v>
      </c>
      <c r="S1870">
        <v>4.7</v>
      </c>
      <c r="T1870">
        <v>0</v>
      </c>
      <c r="U1870">
        <v>0</v>
      </c>
    </row>
    <row r="1871" spans="1:21" x14ac:dyDescent="0.25">
      <c r="A1871" t="s">
        <v>9612</v>
      </c>
      <c r="B1871" t="s">
        <v>9613</v>
      </c>
      <c r="C1871" t="s">
        <v>20878</v>
      </c>
      <c r="D1871">
        <v>0</v>
      </c>
      <c r="E1871">
        <v>0</v>
      </c>
      <c r="F1871">
        <v>4.74</v>
      </c>
      <c r="G1871">
        <v>0</v>
      </c>
      <c r="H1871">
        <v>1</v>
      </c>
      <c r="I1871">
        <v>0</v>
      </c>
      <c r="J1871">
        <v>1</v>
      </c>
      <c r="K1871">
        <v>1</v>
      </c>
      <c r="L1871">
        <v>1</v>
      </c>
      <c r="M1871">
        <v>0</v>
      </c>
      <c r="N1871">
        <v>1</v>
      </c>
      <c r="O1871">
        <v>0</v>
      </c>
      <c r="P1871">
        <v>1.52</v>
      </c>
      <c r="Q1871">
        <v>6.9</v>
      </c>
      <c r="R1871">
        <v>4.43</v>
      </c>
      <c r="S1871">
        <v>4.71</v>
      </c>
      <c r="T1871">
        <v>0</v>
      </c>
      <c r="U1871">
        <v>0</v>
      </c>
    </row>
    <row r="1872" spans="1:21" x14ac:dyDescent="0.25">
      <c r="A1872">
        <v>8851</v>
      </c>
      <c r="B1872" t="s">
        <v>9652</v>
      </c>
      <c r="C1872" t="s">
        <v>1</v>
      </c>
      <c r="D1872">
        <v>5</v>
      </c>
      <c r="E1872">
        <v>6</v>
      </c>
      <c r="F1872">
        <v>4.59</v>
      </c>
      <c r="G1872">
        <v>16</v>
      </c>
      <c r="H1872">
        <v>16</v>
      </c>
      <c r="I1872">
        <v>0</v>
      </c>
      <c r="J1872">
        <v>91</v>
      </c>
      <c r="K1872">
        <v>94</v>
      </c>
      <c r="L1872">
        <v>47</v>
      </c>
      <c r="M1872">
        <v>12</v>
      </c>
      <c r="N1872">
        <v>67</v>
      </c>
      <c r="O1872">
        <v>36</v>
      </c>
      <c r="P1872">
        <v>1.43</v>
      </c>
      <c r="Q1872">
        <v>6.63</v>
      </c>
      <c r="R1872">
        <v>3.55</v>
      </c>
      <c r="S1872">
        <v>4.71</v>
      </c>
      <c r="T1872">
        <v>0.4</v>
      </c>
      <c r="U1872">
        <v>0.4</v>
      </c>
    </row>
    <row r="1873" spans="1:21" x14ac:dyDescent="0.25">
      <c r="A1873" t="s">
        <v>7607</v>
      </c>
      <c r="B1873" t="s">
        <v>7608</v>
      </c>
      <c r="C1873" t="s">
        <v>20889</v>
      </c>
      <c r="D1873">
        <v>0</v>
      </c>
      <c r="E1873">
        <v>0</v>
      </c>
      <c r="F1873">
        <v>4.55</v>
      </c>
      <c r="G1873">
        <v>0</v>
      </c>
      <c r="H1873">
        <v>0</v>
      </c>
      <c r="I1873">
        <v>0</v>
      </c>
      <c r="J1873">
        <v>1</v>
      </c>
      <c r="K1873">
        <v>1</v>
      </c>
      <c r="L1873">
        <v>1</v>
      </c>
      <c r="M1873">
        <v>0</v>
      </c>
      <c r="N1873">
        <v>1</v>
      </c>
      <c r="O1873">
        <v>0</v>
      </c>
      <c r="P1873">
        <v>1.38</v>
      </c>
      <c r="Q1873">
        <v>5.61</v>
      </c>
      <c r="R1873">
        <v>2.79</v>
      </c>
      <c r="S1873">
        <v>4.71</v>
      </c>
      <c r="T1873">
        <v>0</v>
      </c>
      <c r="U1873">
        <v>0</v>
      </c>
    </row>
    <row r="1874" spans="1:21" x14ac:dyDescent="0.25">
      <c r="A1874" t="s">
        <v>7595</v>
      </c>
      <c r="B1874" t="s">
        <v>7596</v>
      </c>
      <c r="C1874" t="s">
        <v>20876</v>
      </c>
      <c r="D1874">
        <v>0</v>
      </c>
      <c r="E1874">
        <v>0</v>
      </c>
      <c r="F1874">
        <v>4.5999999999999996</v>
      </c>
      <c r="G1874">
        <v>0</v>
      </c>
      <c r="H1874">
        <v>0</v>
      </c>
      <c r="I1874">
        <v>0</v>
      </c>
      <c r="J1874">
        <v>1</v>
      </c>
      <c r="K1874">
        <v>1</v>
      </c>
      <c r="L1874">
        <v>1</v>
      </c>
      <c r="M1874">
        <v>0</v>
      </c>
      <c r="N1874">
        <v>1</v>
      </c>
      <c r="O1874">
        <v>0</v>
      </c>
      <c r="P1874">
        <v>1.45</v>
      </c>
      <c r="Q1874">
        <v>6.65</v>
      </c>
      <c r="R1874">
        <v>4</v>
      </c>
      <c r="S1874">
        <v>4.71</v>
      </c>
      <c r="T1874">
        <v>0</v>
      </c>
      <c r="U1874">
        <v>0</v>
      </c>
    </row>
    <row r="1875" spans="1:21" x14ac:dyDescent="0.25">
      <c r="A1875" t="s">
        <v>22914</v>
      </c>
      <c r="B1875" t="s">
        <v>22915</v>
      </c>
      <c r="C1875" t="s">
        <v>20871</v>
      </c>
      <c r="D1875">
        <v>0</v>
      </c>
      <c r="E1875">
        <v>0</v>
      </c>
      <c r="F1875">
        <v>4.66</v>
      </c>
      <c r="G1875">
        <v>0</v>
      </c>
      <c r="H1875">
        <v>1</v>
      </c>
      <c r="I1875">
        <v>0</v>
      </c>
      <c r="J1875">
        <v>1</v>
      </c>
      <c r="K1875">
        <v>1</v>
      </c>
      <c r="L1875">
        <v>1</v>
      </c>
      <c r="M1875">
        <v>0</v>
      </c>
      <c r="N1875">
        <v>1</v>
      </c>
      <c r="O1875">
        <v>1</v>
      </c>
      <c r="P1875">
        <v>1.55</v>
      </c>
      <c r="Q1875">
        <v>6.69</v>
      </c>
      <c r="R1875">
        <v>4.93</v>
      </c>
      <c r="S1875">
        <v>4.71</v>
      </c>
      <c r="T1875">
        <v>0</v>
      </c>
      <c r="U1875">
        <v>-0.1</v>
      </c>
    </row>
    <row r="1876" spans="1:21" x14ac:dyDescent="0.25">
      <c r="A1876" t="s">
        <v>9555</v>
      </c>
      <c r="B1876" t="s">
        <v>16829</v>
      </c>
      <c r="C1876" t="s">
        <v>20888</v>
      </c>
      <c r="D1876">
        <v>0</v>
      </c>
      <c r="E1876">
        <v>0</v>
      </c>
      <c r="F1876">
        <v>4.4400000000000004</v>
      </c>
      <c r="G1876">
        <v>0</v>
      </c>
      <c r="H1876">
        <v>0</v>
      </c>
      <c r="I1876">
        <v>0</v>
      </c>
      <c r="J1876">
        <v>1</v>
      </c>
      <c r="K1876">
        <v>1</v>
      </c>
      <c r="L1876">
        <v>0</v>
      </c>
      <c r="M1876">
        <v>0</v>
      </c>
      <c r="N1876">
        <v>1</v>
      </c>
      <c r="O1876">
        <v>0</v>
      </c>
      <c r="P1876">
        <v>1.38</v>
      </c>
      <c r="Q1876">
        <v>5.25</v>
      </c>
      <c r="R1876">
        <v>2.67</v>
      </c>
      <c r="S1876">
        <v>4.71</v>
      </c>
      <c r="T1876">
        <v>0</v>
      </c>
      <c r="U1876">
        <v>0</v>
      </c>
    </row>
    <row r="1877" spans="1:21" x14ac:dyDescent="0.25">
      <c r="A1877" t="s">
        <v>5962</v>
      </c>
      <c r="B1877" t="s">
        <v>5963</v>
      </c>
      <c r="C1877" t="s">
        <v>20880</v>
      </c>
      <c r="D1877">
        <v>0</v>
      </c>
      <c r="E1877">
        <v>0</v>
      </c>
      <c r="F1877">
        <v>4.6500000000000004</v>
      </c>
      <c r="G1877">
        <v>0</v>
      </c>
      <c r="H1877">
        <v>0</v>
      </c>
      <c r="I1877">
        <v>0</v>
      </c>
      <c r="J1877">
        <v>1</v>
      </c>
      <c r="K1877">
        <v>1</v>
      </c>
      <c r="L1877">
        <v>1</v>
      </c>
      <c r="M1877">
        <v>0</v>
      </c>
      <c r="N1877">
        <v>1</v>
      </c>
      <c r="O1877">
        <v>0</v>
      </c>
      <c r="P1877">
        <v>1.43</v>
      </c>
      <c r="Q1877">
        <v>6.44</v>
      </c>
      <c r="R1877">
        <v>3.32</v>
      </c>
      <c r="S1877">
        <v>4.71</v>
      </c>
      <c r="T1877">
        <v>0</v>
      </c>
      <c r="U1877">
        <v>0</v>
      </c>
    </row>
    <row r="1878" spans="1:21" x14ac:dyDescent="0.25">
      <c r="A1878">
        <v>9324</v>
      </c>
      <c r="B1878" t="s">
        <v>8835</v>
      </c>
      <c r="C1878" t="s">
        <v>20882</v>
      </c>
      <c r="D1878">
        <v>0</v>
      </c>
      <c r="E1878">
        <v>0</v>
      </c>
      <c r="F1878">
        <v>4.38</v>
      </c>
      <c r="G1878">
        <v>0</v>
      </c>
      <c r="H1878">
        <v>1</v>
      </c>
      <c r="I1878">
        <v>0</v>
      </c>
      <c r="J1878">
        <v>1</v>
      </c>
      <c r="K1878">
        <v>1</v>
      </c>
      <c r="L1878">
        <v>0</v>
      </c>
      <c r="M1878">
        <v>0</v>
      </c>
      <c r="N1878">
        <v>1</v>
      </c>
      <c r="O1878">
        <v>0</v>
      </c>
      <c r="P1878">
        <v>1.4</v>
      </c>
      <c r="Q1878">
        <v>5.89</v>
      </c>
      <c r="R1878">
        <v>3.22</v>
      </c>
      <c r="S1878">
        <v>4.71</v>
      </c>
      <c r="T1878">
        <v>0</v>
      </c>
      <c r="U1878">
        <v>0</v>
      </c>
    </row>
    <row r="1879" spans="1:21" x14ac:dyDescent="0.25">
      <c r="A1879" t="s">
        <v>8941</v>
      </c>
      <c r="B1879" t="s">
        <v>8942</v>
      </c>
      <c r="C1879" t="s">
        <v>1</v>
      </c>
      <c r="D1879">
        <v>0</v>
      </c>
      <c r="E1879">
        <v>0</v>
      </c>
      <c r="F1879">
        <v>4.62</v>
      </c>
      <c r="G1879">
        <v>0</v>
      </c>
      <c r="H1879">
        <v>0</v>
      </c>
      <c r="I1879">
        <v>0</v>
      </c>
      <c r="J1879">
        <v>1</v>
      </c>
      <c r="K1879">
        <v>1</v>
      </c>
      <c r="L1879">
        <v>1</v>
      </c>
      <c r="M1879">
        <v>0</v>
      </c>
      <c r="N1879">
        <v>1</v>
      </c>
      <c r="O1879">
        <v>0</v>
      </c>
      <c r="P1879">
        <v>1.45</v>
      </c>
      <c r="Q1879">
        <v>6.44</v>
      </c>
      <c r="R1879">
        <v>3.77</v>
      </c>
      <c r="S1879">
        <v>4.71</v>
      </c>
      <c r="T1879">
        <v>0</v>
      </c>
      <c r="U1879">
        <v>0</v>
      </c>
    </row>
    <row r="1880" spans="1:21" x14ac:dyDescent="0.25">
      <c r="A1880" t="s">
        <v>8484</v>
      </c>
      <c r="B1880" t="s">
        <v>8485</v>
      </c>
      <c r="C1880" t="s">
        <v>1</v>
      </c>
      <c r="D1880">
        <v>0</v>
      </c>
      <c r="E1880">
        <v>0</v>
      </c>
      <c r="F1880">
        <v>4.62</v>
      </c>
      <c r="G1880">
        <v>0</v>
      </c>
      <c r="H1880">
        <v>0</v>
      </c>
      <c r="I1880">
        <v>0</v>
      </c>
      <c r="J1880">
        <v>1</v>
      </c>
      <c r="K1880">
        <v>1</v>
      </c>
      <c r="L1880">
        <v>1</v>
      </c>
      <c r="M1880">
        <v>0</v>
      </c>
      <c r="N1880">
        <v>1</v>
      </c>
      <c r="O1880">
        <v>0</v>
      </c>
      <c r="P1880">
        <v>1.45</v>
      </c>
      <c r="Q1880">
        <v>6.15</v>
      </c>
      <c r="R1880">
        <v>3.69</v>
      </c>
      <c r="S1880">
        <v>4.71</v>
      </c>
      <c r="T1880">
        <v>0</v>
      </c>
      <c r="U1880">
        <v>0</v>
      </c>
    </row>
    <row r="1881" spans="1:21" x14ac:dyDescent="0.25">
      <c r="A1881" t="s">
        <v>10230</v>
      </c>
      <c r="B1881" t="s">
        <v>10231</v>
      </c>
      <c r="C1881" t="s">
        <v>20867</v>
      </c>
      <c r="D1881">
        <v>0</v>
      </c>
      <c r="E1881">
        <v>0</v>
      </c>
      <c r="F1881">
        <v>4.6500000000000004</v>
      </c>
      <c r="G1881">
        <v>0</v>
      </c>
      <c r="H1881">
        <v>1</v>
      </c>
      <c r="I1881">
        <v>0</v>
      </c>
      <c r="J1881">
        <v>1</v>
      </c>
      <c r="K1881">
        <v>1</v>
      </c>
      <c r="L1881">
        <v>1</v>
      </c>
      <c r="M1881">
        <v>0</v>
      </c>
      <c r="N1881">
        <v>1</v>
      </c>
      <c r="O1881">
        <v>1</v>
      </c>
      <c r="P1881">
        <v>1.53</v>
      </c>
      <c r="Q1881">
        <v>6.48</v>
      </c>
      <c r="R1881">
        <v>4.75</v>
      </c>
      <c r="S1881">
        <v>4.71</v>
      </c>
      <c r="T1881">
        <v>0</v>
      </c>
      <c r="U1881">
        <v>-0.1</v>
      </c>
    </row>
    <row r="1882" spans="1:21" x14ac:dyDescent="0.25">
      <c r="A1882" t="s">
        <v>22916</v>
      </c>
      <c r="B1882" t="s">
        <v>22917</v>
      </c>
      <c r="C1882" t="s">
        <v>20874</v>
      </c>
      <c r="D1882">
        <v>0</v>
      </c>
      <c r="E1882">
        <v>0</v>
      </c>
      <c r="F1882">
        <v>4.71</v>
      </c>
      <c r="G1882">
        <v>0</v>
      </c>
      <c r="H1882">
        <v>0</v>
      </c>
      <c r="I1882">
        <v>0</v>
      </c>
      <c r="J1882">
        <v>1</v>
      </c>
      <c r="K1882">
        <v>1</v>
      </c>
      <c r="L1882">
        <v>1</v>
      </c>
      <c r="M1882">
        <v>0</v>
      </c>
      <c r="N1882">
        <v>1</v>
      </c>
      <c r="O1882">
        <v>0</v>
      </c>
      <c r="P1882">
        <v>1.5</v>
      </c>
      <c r="Q1882">
        <v>6.31</v>
      </c>
      <c r="R1882">
        <v>4.12</v>
      </c>
      <c r="S1882">
        <v>4.71</v>
      </c>
      <c r="T1882">
        <v>0</v>
      </c>
      <c r="U1882">
        <v>0</v>
      </c>
    </row>
    <row r="1883" spans="1:21" x14ac:dyDescent="0.25">
      <c r="A1883">
        <v>12240</v>
      </c>
      <c r="B1883" t="s">
        <v>6289</v>
      </c>
      <c r="C1883" t="s">
        <v>20883</v>
      </c>
      <c r="D1883">
        <v>0</v>
      </c>
      <c r="E1883">
        <v>0</v>
      </c>
      <c r="F1883">
        <v>4.45</v>
      </c>
      <c r="G1883">
        <v>0</v>
      </c>
      <c r="H1883">
        <v>1</v>
      </c>
      <c r="I1883">
        <v>0</v>
      </c>
      <c r="J1883">
        <v>1</v>
      </c>
      <c r="K1883">
        <v>1</v>
      </c>
      <c r="L1883">
        <v>0</v>
      </c>
      <c r="M1883">
        <v>0</v>
      </c>
      <c r="N1883">
        <v>1</v>
      </c>
      <c r="O1883">
        <v>0</v>
      </c>
      <c r="P1883">
        <v>1.42</v>
      </c>
      <c r="Q1883">
        <v>6.16</v>
      </c>
      <c r="R1883">
        <v>3.45</v>
      </c>
      <c r="S1883">
        <v>4.71</v>
      </c>
      <c r="T1883">
        <v>0</v>
      </c>
      <c r="U1883">
        <v>0</v>
      </c>
    </row>
    <row r="1884" spans="1:21" x14ac:dyDescent="0.25">
      <c r="A1884" t="s">
        <v>7857</v>
      </c>
      <c r="B1884" t="s">
        <v>7858</v>
      </c>
      <c r="C1884" t="s">
        <v>20876</v>
      </c>
      <c r="D1884">
        <v>0</v>
      </c>
      <c r="E1884">
        <v>0</v>
      </c>
      <c r="F1884">
        <v>4.58</v>
      </c>
      <c r="G1884">
        <v>0</v>
      </c>
      <c r="H1884">
        <v>0</v>
      </c>
      <c r="I1884">
        <v>0</v>
      </c>
      <c r="J1884">
        <v>1</v>
      </c>
      <c r="K1884">
        <v>1</v>
      </c>
      <c r="L1884">
        <v>1</v>
      </c>
      <c r="M1884">
        <v>0</v>
      </c>
      <c r="N1884">
        <v>1</v>
      </c>
      <c r="O1884">
        <v>0</v>
      </c>
      <c r="P1884">
        <v>1.42</v>
      </c>
      <c r="Q1884">
        <v>6.02</v>
      </c>
      <c r="R1884">
        <v>3.37</v>
      </c>
      <c r="S1884">
        <v>4.71</v>
      </c>
      <c r="T1884">
        <v>0</v>
      </c>
      <c r="U1884">
        <v>0</v>
      </c>
    </row>
    <row r="1885" spans="1:21" x14ac:dyDescent="0.25">
      <c r="A1885">
        <v>5397</v>
      </c>
      <c r="B1885" t="s">
        <v>9255</v>
      </c>
      <c r="C1885" t="s">
        <v>20886</v>
      </c>
      <c r="D1885">
        <v>0</v>
      </c>
      <c r="E1885">
        <v>0</v>
      </c>
      <c r="F1885">
        <v>4.5</v>
      </c>
      <c r="G1885">
        <v>0</v>
      </c>
      <c r="H1885">
        <v>1</v>
      </c>
      <c r="I1885">
        <v>0</v>
      </c>
      <c r="J1885">
        <v>1</v>
      </c>
      <c r="K1885">
        <v>1</v>
      </c>
      <c r="L1885">
        <v>0</v>
      </c>
      <c r="M1885">
        <v>0</v>
      </c>
      <c r="N1885">
        <v>1</v>
      </c>
      <c r="O1885">
        <v>0</v>
      </c>
      <c r="P1885">
        <v>1.43</v>
      </c>
      <c r="Q1885">
        <v>6.78</v>
      </c>
      <c r="R1885">
        <v>3.78</v>
      </c>
      <c r="S1885">
        <v>4.71</v>
      </c>
      <c r="T1885">
        <v>0</v>
      </c>
      <c r="U1885">
        <v>0</v>
      </c>
    </row>
    <row r="1886" spans="1:21" x14ac:dyDescent="0.25">
      <c r="A1886" t="s">
        <v>6702</v>
      </c>
      <c r="B1886" t="s">
        <v>6703</v>
      </c>
      <c r="C1886" t="s">
        <v>20881</v>
      </c>
      <c r="D1886">
        <v>0</v>
      </c>
      <c r="E1886">
        <v>0</v>
      </c>
      <c r="F1886">
        <v>4.59</v>
      </c>
      <c r="G1886">
        <v>0</v>
      </c>
      <c r="H1886">
        <v>0</v>
      </c>
      <c r="I1886">
        <v>0</v>
      </c>
      <c r="J1886">
        <v>1</v>
      </c>
      <c r="K1886">
        <v>1</v>
      </c>
      <c r="L1886">
        <v>1</v>
      </c>
      <c r="M1886">
        <v>0</v>
      </c>
      <c r="N1886">
        <v>1</v>
      </c>
      <c r="O1886">
        <v>0</v>
      </c>
      <c r="P1886">
        <v>1.41</v>
      </c>
      <c r="Q1886">
        <v>5.65</v>
      </c>
      <c r="R1886">
        <v>2.9</v>
      </c>
      <c r="S1886">
        <v>4.71</v>
      </c>
      <c r="T1886">
        <v>0</v>
      </c>
      <c r="U1886">
        <v>0</v>
      </c>
    </row>
    <row r="1887" spans="1:21" x14ac:dyDescent="0.25">
      <c r="A1887" t="s">
        <v>7963</v>
      </c>
      <c r="B1887" t="s">
        <v>7964</v>
      </c>
      <c r="C1887" t="s">
        <v>20886</v>
      </c>
      <c r="D1887">
        <v>0</v>
      </c>
      <c r="E1887">
        <v>0</v>
      </c>
      <c r="F1887">
        <v>4.66</v>
      </c>
      <c r="G1887">
        <v>0</v>
      </c>
      <c r="H1887">
        <v>0</v>
      </c>
      <c r="I1887">
        <v>0</v>
      </c>
      <c r="J1887">
        <v>1</v>
      </c>
      <c r="K1887">
        <v>1</v>
      </c>
      <c r="L1887">
        <v>1</v>
      </c>
      <c r="M1887">
        <v>0</v>
      </c>
      <c r="N1887">
        <v>1</v>
      </c>
      <c r="O1887">
        <v>1</v>
      </c>
      <c r="P1887">
        <v>1.49</v>
      </c>
      <c r="Q1887">
        <v>7.7</v>
      </c>
      <c r="R1887">
        <v>4.7</v>
      </c>
      <c r="S1887">
        <v>4.71</v>
      </c>
      <c r="T1887">
        <v>0</v>
      </c>
      <c r="U1887">
        <v>0</v>
      </c>
    </row>
    <row r="1888" spans="1:21" x14ac:dyDescent="0.25">
      <c r="A1888">
        <v>8479</v>
      </c>
      <c r="B1888" t="s">
        <v>8540</v>
      </c>
      <c r="C1888" t="s">
        <v>20868</v>
      </c>
      <c r="D1888">
        <v>0</v>
      </c>
      <c r="E1888">
        <v>0</v>
      </c>
      <c r="F1888">
        <v>4.5599999999999996</v>
      </c>
      <c r="G1888">
        <v>0</v>
      </c>
      <c r="H1888">
        <v>1</v>
      </c>
      <c r="I1888">
        <v>0</v>
      </c>
      <c r="J1888">
        <v>1</v>
      </c>
      <c r="K1888">
        <v>1</v>
      </c>
      <c r="L1888">
        <v>1</v>
      </c>
      <c r="M1888">
        <v>0</v>
      </c>
      <c r="N1888">
        <v>1</v>
      </c>
      <c r="O1888">
        <v>0</v>
      </c>
      <c r="P1888">
        <v>1.43</v>
      </c>
      <c r="Q1888">
        <v>5.97</v>
      </c>
      <c r="R1888">
        <v>3.33</v>
      </c>
      <c r="S1888">
        <v>4.71</v>
      </c>
      <c r="T1888">
        <v>0</v>
      </c>
      <c r="U1888">
        <v>0</v>
      </c>
    </row>
    <row r="1889" spans="1:21" x14ac:dyDescent="0.25">
      <c r="A1889" t="s">
        <v>10161</v>
      </c>
      <c r="B1889" t="s">
        <v>10162</v>
      </c>
      <c r="C1889" t="s">
        <v>20892</v>
      </c>
      <c r="D1889">
        <v>0</v>
      </c>
      <c r="E1889">
        <v>0</v>
      </c>
      <c r="F1889">
        <v>4.58</v>
      </c>
      <c r="G1889">
        <v>0</v>
      </c>
      <c r="H1889">
        <v>1</v>
      </c>
      <c r="I1889">
        <v>0</v>
      </c>
      <c r="J1889">
        <v>1</v>
      </c>
      <c r="K1889">
        <v>1</v>
      </c>
      <c r="L1889">
        <v>1</v>
      </c>
      <c r="M1889">
        <v>0</v>
      </c>
      <c r="N1889">
        <v>1</v>
      </c>
      <c r="O1889">
        <v>1</v>
      </c>
      <c r="P1889">
        <v>1.52</v>
      </c>
      <c r="Q1889">
        <v>7.34</v>
      </c>
      <c r="R1889">
        <v>4.9400000000000004</v>
      </c>
      <c r="S1889">
        <v>4.72</v>
      </c>
      <c r="T1889">
        <v>0</v>
      </c>
      <c r="U1889">
        <v>-0.1</v>
      </c>
    </row>
    <row r="1890" spans="1:21" x14ac:dyDescent="0.25">
      <c r="A1890">
        <v>3273</v>
      </c>
      <c r="B1890" t="s">
        <v>9638</v>
      </c>
      <c r="C1890" t="s">
        <v>1</v>
      </c>
      <c r="D1890">
        <v>6</v>
      </c>
      <c r="E1890">
        <v>9</v>
      </c>
      <c r="F1890">
        <v>4.72</v>
      </c>
      <c r="G1890">
        <v>21</v>
      </c>
      <c r="H1890">
        <v>21</v>
      </c>
      <c r="I1890">
        <v>0</v>
      </c>
      <c r="J1890">
        <v>121</v>
      </c>
      <c r="K1890">
        <v>134</v>
      </c>
      <c r="L1890">
        <v>64</v>
      </c>
      <c r="M1890">
        <v>15</v>
      </c>
      <c r="N1890">
        <v>71</v>
      </c>
      <c r="O1890">
        <v>42</v>
      </c>
      <c r="P1890">
        <v>1.46</v>
      </c>
      <c r="Q1890">
        <v>5.3</v>
      </c>
      <c r="R1890">
        <v>3.14</v>
      </c>
      <c r="S1890">
        <v>4.72</v>
      </c>
      <c r="T1890">
        <v>0.5</v>
      </c>
      <c r="U1890">
        <v>0.3</v>
      </c>
    </row>
    <row r="1891" spans="1:21" x14ac:dyDescent="0.25">
      <c r="A1891" t="s">
        <v>8953</v>
      </c>
      <c r="B1891" t="s">
        <v>8954</v>
      </c>
      <c r="C1891" t="s">
        <v>20872</v>
      </c>
      <c r="D1891">
        <v>0</v>
      </c>
      <c r="E1891">
        <v>0</v>
      </c>
      <c r="F1891">
        <v>4.58</v>
      </c>
      <c r="G1891">
        <v>0</v>
      </c>
      <c r="H1891">
        <v>1</v>
      </c>
      <c r="I1891">
        <v>0</v>
      </c>
      <c r="J1891">
        <v>1</v>
      </c>
      <c r="K1891">
        <v>1</v>
      </c>
      <c r="L1891">
        <v>1</v>
      </c>
      <c r="M1891">
        <v>0</v>
      </c>
      <c r="N1891">
        <v>1</v>
      </c>
      <c r="O1891">
        <v>0</v>
      </c>
      <c r="P1891">
        <v>1.49</v>
      </c>
      <c r="Q1891">
        <v>6.84</v>
      </c>
      <c r="R1891">
        <v>4.45</v>
      </c>
      <c r="S1891">
        <v>4.72</v>
      </c>
      <c r="T1891">
        <v>0</v>
      </c>
      <c r="U1891">
        <v>-0.1</v>
      </c>
    </row>
    <row r="1892" spans="1:21" x14ac:dyDescent="0.25">
      <c r="A1892">
        <v>7955</v>
      </c>
      <c r="B1892" t="s">
        <v>10326</v>
      </c>
      <c r="C1892" t="s">
        <v>20880</v>
      </c>
      <c r="D1892">
        <v>0</v>
      </c>
      <c r="E1892">
        <v>0</v>
      </c>
      <c r="F1892">
        <v>4.5999999999999996</v>
      </c>
      <c r="G1892">
        <v>0</v>
      </c>
      <c r="H1892">
        <v>1</v>
      </c>
      <c r="I1892">
        <v>0</v>
      </c>
      <c r="J1892">
        <v>1</v>
      </c>
      <c r="K1892">
        <v>1</v>
      </c>
      <c r="L1892">
        <v>1</v>
      </c>
      <c r="M1892">
        <v>0</v>
      </c>
      <c r="N1892">
        <v>1</v>
      </c>
      <c r="O1892">
        <v>0</v>
      </c>
      <c r="P1892">
        <v>1.45</v>
      </c>
      <c r="Q1892">
        <v>5.6</v>
      </c>
      <c r="R1892">
        <v>3.25</v>
      </c>
      <c r="S1892">
        <v>4.72</v>
      </c>
      <c r="T1892">
        <v>0</v>
      </c>
      <c r="U1892">
        <v>0</v>
      </c>
    </row>
    <row r="1893" spans="1:21" x14ac:dyDescent="0.25">
      <c r="A1893" t="s">
        <v>22918</v>
      </c>
      <c r="B1893" t="s">
        <v>22919</v>
      </c>
      <c r="C1893" t="s">
        <v>20890</v>
      </c>
      <c r="D1893">
        <v>0</v>
      </c>
      <c r="E1893">
        <v>0</v>
      </c>
      <c r="F1893">
        <v>4.62</v>
      </c>
      <c r="G1893">
        <v>0</v>
      </c>
      <c r="H1893">
        <v>1</v>
      </c>
      <c r="I1893">
        <v>0</v>
      </c>
      <c r="J1893">
        <v>1</v>
      </c>
      <c r="K1893">
        <v>1</v>
      </c>
      <c r="L1893">
        <v>1</v>
      </c>
      <c r="M1893">
        <v>0</v>
      </c>
      <c r="N1893">
        <v>1</v>
      </c>
      <c r="O1893">
        <v>1</v>
      </c>
      <c r="P1893">
        <v>1.53</v>
      </c>
      <c r="Q1893">
        <v>7.18</v>
      </c>
      <c r="R1893">
        <v>4.97</v>
      </c>
      <c r="S1893">
        <v>4.72</v>
      </c>
      <c r="T1893">
        <v>0</v>
      </c>
      <c r="U1893">
        <v>-0.1</v>
      </c>
    </row>
    <row r="1894" spans="1:21" x14ac:dyDescent="0.25">
      <c r="A1894" t="s">
        <v>9680</v>
      </c>
      <c r="B1894" t="s">
        <v>9681</v>
      </c>
      <c r="C1894" t="s">
        <v>1</v>
      </c>
      <c r="D1894">
        <v>0</v>
      </c>
      <c r="E1894">
        <v>0</v>
      </c>
      <c r="F1894">
        <v>4.6399999999999997</v>
      </c>
      <c r="G1894">
        <v>0</v>
      </c>
      <c r="H1894">
        <v>1</v>
      </c>
      <c r="I1894">
        <v>0</v>
      </c>
      <c r="J1894">
        <v>1</v>
      </c>
      <c r="K1894">
        <v>1</v>
      </c>
      <c r="L1894">
        <v>1</v>
      </c>
      <c r="M1894">
        <v>0</v>
      </c>
      <c r="N1894">
        <v>1</v>
      </c>
      <c r="O1894">
        <v>1</v>
      </c>
      <c r="P1894">
        <v>1.54</v>
      </c>
      <c r="Q1894">
        <v>7.49</v>
      </c>
      <c r="R1894">
        <v>5.14</v>
      </c>
      <c r="S1894">
        <v>4.72</v>
      </c>
      <c r="T1894">
        <v>0</v>
      </c>
      <c r="U1894">
        <v>-0.1</v>
      </c>
    </row>
    <row r="1895" spans="1:21" x14ac:dyDescent="0.25">
      <c r="A1895" t="s">
        <v>8911</v>
      </c>
      <c r="B1895" t="s">
        <v>8912</v>
      </c>
      <c r="C1895" t="s">
        <v>20874</v>
      </c>
      <c r="D1895">
        <v>0</v>
      </c>
      <c r="E1895">
        <v>0</v>
      </c>
      <c r="F1895">
        <v>4.72</v>
      </c>
      <c r="G1895">
        <v>0</v>
      </c>
      <c r="H1895">
        <v>0</v>
      </c>
      <c r="I1895">
        <v>0</v>
      </c>
      <c r="J1895">
        <v>1</v>
      </c>
      <c r="K1895">
        <v>1</v>
      </c>
      <c r="L1895">
        <v>1</v>
      </c>
      <c r="M1895">
        <v>0</v>
      </c>
      <c r="N1895">
        <v>1</v>
      </c>
      <c r="O1895">
        <v>0</v>
      </c>
      <c r="P1895">
        <v>1.46</v>
      </c>
      <c r="Q1895">
        <v>6.01</v>
      </c>
      <c r="R1895">
        <v>3.46</v>
      </c>
      <c r="S1895">
        <v>4.72</v>
      </c>
      <c r="T1895">
        <v>0</v>
      </c>
      <c r="U1895">
        <v>0</v>
      </c>
    </row>
    <row r="1896" spans="1:21" x14ac:dyDescent="0.25">
      <c r="A1896" t="s">
        <v>9712</v>
      </c>
      <c r="B1896" t="s">
        <v>9713</v>
      </c>
      <c r="C1896" t="s">
        <v>20868</v>
      </c>
      <c r="D1896">
        <v>0</v>
      </c>
      <c r="E1896">
        <v>0</v>
      </c>
      <c r="F1896">
        <v>4.58</v>
      </c>
      <c r="G1896">
        <v>0</v>
      </c>
      <c r="H1896">
        <v>1</v>
      </c>
      <c r="I1896">
        <v>0</v>
      </c>
      <c r="J1896">
        <v>1</v>
      </c>
      <c r="K1896">
        <v>1</v>
      </c>
      <c r="L1896">
        <v>1</v>
      </c>
      <c r="M1896">
        <v>0</v>
      </c>
      <c r="N1896">
        <v>1</v>
      </c>
      <c r="O1896">
        <v>0</v>
      </c>
      <c r="P1896">
        <v>1.46</v>
      </c>
      <c r="Q1896">
        <v>6.42</v>
      </c>
      <c r="R1896">
        <v>3.83</v>
      </c>
      <c r="S1896">
        <v>4.72</v>
      </c>
      <c r="T1896">
        <v>0</v>
      </c>
      <c r="U1896">
        <v>0</v>
      </c>
    </row>
    <row r="1897" spans="1:21" x14ac:dyDescent="0.25">
      <c r="A1897" t="s">
        <v>7811</v>
      </c>
      <c r="B1897" t="s">
        <v>7812</v>
      </c>
      <c r="C1897" t="s">
        <v>20878</v>
      </c>
      <c r="D1897">
        <v>0</v>
      </c>
      <c r="E1897">
        <v>0</v>
      </c>
      <c r="F1897">
        <v>4.7699999999999996</v>
      </c>
      <c r="G1897">
        <v>0</v>
      </c>
      <c r="H1897">
        <v>0</v>
      </c>
      <c r="I1897">
        <v>0</v>
      </c>
      <c r="J1897">
        <v>1</v>
      </c>
      <c r="K1897">
        <v>1</v>
      </c>
      <c r="L1897">
        <v>1</v>
      </c>
      <c r="M1897">
        <v>0</v>
      </c>
      <c r="N1897">
        <v>1</v>
      </c>
      <c r="O1897">
        <v>0</v>
      </c>
      <c r="P1897">
        <v>1.44</v>
      </c>
      <c r="Q1897">
        <v>5.44</v>
      </c>
      <c r="R1897">
        <v>2.91</v>
      </c>
      <c r="S1897">
        <v>4.72</v>
      </c>
      <c r="T1897">
        <v>0</v>
      </c>
      <c r="U1897">
        <v>0</v>
      </c>
    </row>
    <row r="1898" spans="1:21" x14ac:dyDescent="0.25">
      <c r="A1898" t="s">
        <v>9798</v>
      </c>
      <c r="B1898" t="s">
        <v>9799</v>
      </c>
      <c r="C1898" t="s">
        <v>20874</v>
      </c>
      <c r="D1898">
        <v>0</v>
      </c>
      <c r="E1898">
        <v>0</v>
      </c>
      <c r="F1898">
        <v>4.76</v>
      </c>
      <c r="G1898">
        <v>0</v>
      </c>
      <c r="H1898">
        <v>1</v>
      </c>
      <c r="I1898">
        <v>0</v>
      </c>
      <c r="J1898">
        <v>1</v>
      </c>
      <c r="K1898">
        <v>1</v>
      </c>
      <c r="L1898">
        <v>1</v>
      </c>
      <c r="M1898">
        <v>0</v>
      </c>
      <c r="N1898">
        <v>1</v>
      </c>
      <c r="O1898">
        <v>1</v>
      </c>
      <c r="P1898">
        <v>1.59</v>
      </c>
      <c r="Q1898">
        <v>8.0500000000000007</v>
      </c>
      <c r="R1898">
        <v>5.88</v>
      </c>
      <c r="S1898">
        <v>4.72</v>
      </c>
      <c r="T1898">
        <v>0</v>
      </c>
      <c r="U1898">
        <v>-0.1</v>
      </c>
    </row>
    <row r="1899" spans="1:21" x14ac:dyDescent="0.25">
      <c r="A1899" t="s">
        <v>6773</v>
      </c>
      <c r="B1899" t="s">
        <v>6774</v>
      </c>
      <c r="C1899" t="s">
        <v>20880</v>
      </c>
      <c r="D1899">
        <v>0</v>
      </c>
      <c r="E1899">
        <v>0</v>
      </c>
      <c r="F1899">
        <v>4.62</v>
      </c>
      <c r="G1899">
        <v>0</v>
      </c>
      <c r="H1899">
        <v>1</v>
      </c>
      <c r="I1899">
        <v>0</v>
      </c>
      <c r="J1899">
        <v>1</v>
      </c>
      <c r="K1899">
        <v>1</v>
      </c>
      <c r="L1899">
        <v>1</v>
      </c>
      <c r="M1899">
        <v>0</v>
      </c>
      <c r="N1899">
        <v>1</v>
      </c>
      <c r="O1899">
        <v>1</v>
      </c>
      <c r="P1899">
        <v>1.52</v>
      </c>
      <c r="Q1899">
        <v>7.43</v>
      </c>
      <c r="R1899">
        <v>4.82</v>
      </c>
      <c r="S1899">
        <v>4.7300000000000004</v>
      </c>
      <c r="T1899">
        <v>0</v>
      </c>
      <c r="U1899">
        <v>0</v>
      </c>
    </row>
    <row r="1900" spans="1:21" x14ac:dyDescent="0.25">
      <c r="A1900" t="s">
        <v>9393</v>
      </c>
      <c r="B1900" t="s">
        <v>9394</v>
      </c>
      <c r="C1900" t="s">
        <v>20889</v>
      </c>
      <c r="D1900">
        <v>0</v>
      </c>
      <c r="E1900">
        <v>0</v>
      </c>
      <c r="F1900">
        <v>4.57</v>
      </c>
      <c r="G1900">
        <v>0</v>
      </c>
      <c r="H1900">
        <v>1</v>
      </c>
      <c r="I1900">
        <v>0</v>
      </c>
      <c r="J1900">
        <v>1</v>
      </c>
      <c r="K1900">
        <v>1</v>
      </c>
      <c r="L1900">
        <v>1</v>
      </c>
      <c r="M1900">
        <v>0</v>
      </c>
      <c r="N1900">
        <v>1</v>
      </c>
      <c r="O1900">
        <v>1</v>
      </c>
      <c r="P1900">
        <v>1.49</v>
      </c>
      <c r="Q1900">
        <v>7.19</v>
      </c>
      <c r="R1900">
        <v>4.71</v>
      </c>
      <c r="S1900">
        <v>4.7300000000000004</v>
      </c>
      <c r="T1900">
        <v>0</v>
      </c>
      <c r="U1900">
        <v>-0.1</v>
      </c>
    </row>
    <row r="1901" spans="1:21" x14ac:dyDescent="0.25">
      <c r="A1901" t="s">
        <v>8955</v>
      </c>
      <c r="B1901" t="s">
        <v>8956</v>
      </c>
      <c r="C1901" t="s">
        <v>1</v>
      </c>
      <c r="D1901">
        <v>0</v>
      </c>
      <c r="E1901">
        <v>0</v>
      </c>
      <c r="F1901">
        <v>4.62</v>
      </c>
      <c r="G1901">
        <v>0</v>
      </c>
      <c r="H1901">
        <v>0</v>
      </c>
      <c r="I1901">
        <v>0</v>
      </c>
      <c r="J1901">
        <v>1</v>
      </c>
      <c r="K1901">
        <v>1</v>
      </c>
      <c r="L1901">
        <v>1</v>
      </c>
      <c r="M1901">
        <v>0</v>
      </c>
      <c r="N1901">
        <v>1</v>
      </c>
      <c r="O1901">
        <v>0</v>
      </c>
      <c r="P1901">
        <v>1.44</v>
      </c>
      <c r="Q1901">
        <v>5.75</v>
      </c>
      <c r="R1901">
        <v>3.39</v>
      </c>
      <c r="S1901">
        <v>4.7300000000000004</v>
      </c>
      <c r="T1901">
        <v>0</v>
      </c>
      <c r="U1901">
        <v>0</v>
      </c>
    </row>
    <row r="1902" spans="1:21" x14ac:dyDescent="0.25">
      <c r="A1902" t="s">
        <v>7419</v>
      </c>
      <c r="B1902" t="s">
        <v>7420</v>
      </c>
      <c r="C1902" t="s">
        <v>1</v>
      </c>
      <c r="D1902">
        <v>0</v>
      </c>
      <c r="E1902">
        <v>0</v>
      </c>
      <c r="F1902">
        <v>4.6399999999999997</v>
      </c>
      <c r="G1902">
        <v>0</v>
      </c>
      <c r="H1902">
        <v>0</v>
      </c>
      <c r="I1902">
        <v>0</v>
      </c>
      <c r="J1902">
        <v>1</v>
      </c>
      <c r="K1902">
        <v>1</v>
      </c>
      <c r="L1902">
        <v>1</v>
      </c>
      <c r="M1902">
        <v>0</v>
      </c>
      <c r="N1902">
        <v>1</v>
      </c>
      <c r="O1902">
        <v>0</v>
      </c>
      <c r="P1902">
        <v>1.44</v>
      </c>
      <c r="Q1902">
        <v>6.4</v>
      </c>
      <c r="R1902">
        <v>3.64</v>
      </c>
      <c r="S1902">
        <v>4.7300000000000004</v>
      </c>
      <c r="T1902">
        <v>0</v>
      </c>
      <c r="U1902">
        <v>0</v>
      </c>
    </row>
    <row r="1903" spans="1:21" x14ac:dyDescent="0.25">
      <c r="A1903" t="s">
        <v>6394</v>
      </c>
      <c r="B1903" t="s">
        <v>6395</v>
      </c>
      <c r="C1903" t="s">
        <v>20887</v>
      </c>
      <c r="D1903">
        <v>0</v>
      </c>
      <c r="E1903">
        <v>0</v>
      </c>
      <c r="F1903">
        <v>4.5999999999999996</v>
      </c>
      <c r="G1903">
        <v>0</v>
      </c>
      <c r="H1903">
        <v>1</v>
      </c>
      <c r="I1903">
        <v>0</v>
      </c>
      <c r="J1903">
        <v>1</v>
      </c>
      <c r="K1903">
        <v>1</v>
      </c>
      <c r="L1903">
        <v>1</v>
      </c>
      <c r="M1903">
        <v>0</v>
      </c>
      <c r="N1903">
        <v>1</v>
      </c>
      <c r="O1903">
        <v>1</v>
      </c>
      <c r="P1903">
        <v>1.51</v>
      </c>
      <c r="Q1903">
        <v>7.47</v>
      </c>
      <c r="R1903">
        <v>4.8899999999999997</v>
      </c>
      <c r="S1903">
        <v>4.7300000000000004</v>
      </c>
      <c r="T1903">
        <v>0</v>
      </c>
      <c r="U1903">
        <v>0</v>
      </c>
    </row>
    <row r="1904" spans="1:21" x14ac:dyDescent="0.25">
      <c r="A1904">
        <v>13849</v>
      </c>
      <c r="B1904" t="s">
        <v>7960</v>
      </c>
      <c r="C1904" t="s">
        <v>20870</v>
      </c>
      <c r="D1904">
        <v>0</v>
      </c>
      <c r="E1904">
        <v>1</v>
      </c>
      <c r="F1904">
        <v>4.4400000000000004</v>
      </c>
      <c r="G1904">
        <v>2</v>
      </c>
      <c r="H1904">
        <v>2</v>
      </c>
      <c r="I1904">
        <v>0</v>
      </c>
      <c r="J1904">
        <v>9</v>
      </c>
      <c r="K1904">
        <v>9</v>
      </c>
      <c r="L1904">
        <v>4</v>
      </c>
      <c r="M1904">
        <v>1</v>
      </c>
      <c r="N1904">
        <v>7</v>
      </c>
      <c r="O1904">
        <v>3</v>
      </c>
      <c r="P1904">
        <v>1.37</v>
      </c>
      <c r="Q1904">
        <v>6.52</v>
      </c>
      <c r="R1904">
        <v>3.15</v>
      </c>
      <c r="S1904">
        <v>4.7300000000000004</v>
      </c>
      <c r="T1904">
        <v>0</v>
      </c>
      <c r="U1904">
        <v>0</v>
      </c>
    </row>
    <row r="1905" spans="1:21" x14ac:dyDescent="0.25">
      <c r="A1905">
        <v>1245</v>
      </c>
      <c r="B1905" t="s">
        <v>9574</v>
      </c>
      <c r="C1905" t="s">
        <v>20873</v>
      </c>
      <c r="D1905">
        <v>11</v>
      </c>
      <c r="E1905">
        <v>11</v>
      </c>
      <c r="F1905">
        <v>4.3</v>
      </c>
      <c r="G1905">
        <v>31</v>
      </c>
      <c r="H1905">
        <v>31</v>
      </c>
      <c r="I1905">
        <v>0</v>
      </c>
      <c r="J1905">
        <v>194</v>
      </c>
      <c r="K1905">
        <v>201</v>
      </c>
      <c r="L1905">
        <v>93</v>
      </c>
      <c r="M1905">
        <v>29</v>
      </c>
      <c r="N1905">
        <v>135</v>
      </c>
      <c r="O1905">
        <v>60</v>
      </c>
      <c r="P1905">
        <v>1.35</v>
      </c>
      <c r="Q1905">
        <v>6.24</v>
      </c>
      <c r="R1905">
        <v>2.79</v>
      </c>
      <c r="S1905">
        <v>4.7300000000000004</v>
      </c>
      <c r="T1905">
        <v>1.1000000000000001</v>
      </c>
      <c r="U1905">
        <v>2</v>
      </c>
    </row>
    <row r="1906" spans="1:21" x14ac:dyDescent="0.25">
      <c r="A1906" t="s">
        <v>7903</v>
      </c>
      <c r="B1906" t="s">
        <v>7904</v>
      </c>
      <c r="C1906" t="s">
        <v>20872</v>
      </c>
      <c r="D1906">
        <v>0</v>
      </c>
      <c r="E1906">
        <v>0</v>
      </c>
      <c r="F1906">
        <v>4.59</v>
      </c>
      <c r="G1906">
        <v>0</v>
      </c>
      <c r="H1906">
        <v>0</v>
      </c>
      <c r="I1906">
        <v>0</v>
      </c>
      <c r="J1906">
        <v>1</v>
      </c>
      <c r="K1906">
        <v>1</v>
      </c>
      <c r="L1906">
        <v>1</v>
      </c>
      <c r="M1906">
        <v>0</v>
      </c>
      <c r="N1906">
        <v>1</v>
      </c>
      <c r="O1906">
        <v>0</v>
      </c>
      <c r="P1906">
        <v>1.47</v>
      </c>
      <c r="Q1906">
        <v>6.46</v>
      </c>
      <c r="R1906">
        <v>4.03</v>
      </c>
      <c r="S1906">
        <v>4.7300000000000004</v>
      </c>
      <c r="T1906">
        <v>0</v>
      </c>
      <c r="U1906">
        <v>0</v>
      </c>
    </row>
    <row r="1907" spans="1:21" x14ac:dyDescent="0.25">
      <c r="A1907" t="s">
        <v>22920</v>
      </c>
      <c r="B1907" t="s">
        <v>22921</v>
      </c>
      <c r="C1907" t="s">
        <v>1</v>
      </c>
      <c r="D1907">
        <v>0</v>
      </c>
      <c r="E1907">
        <v>0</v>
      </c>
      <c r="F1907">
        <v>4.67</v>
      </c>
      <c r="G1907">
        <v>0</v>
      </c>
      <c r="H1907">
        <v>1</v>
      </c>
      <c r="I1907">
        <v>0</v>
      </c>
      <c r="J1907">
        <v>1</v>
      </c>
      <c r="K1907">
        <v>1</v>
      </c>
      <c r="L1907">
        <v>1</v>
      </c>
      <c r="M1907">
        <v>0</v>
      </c>
      <c r="N1907">
        <v>1</v>
      </c>
      <c r="O1907">
        <v>1</v>
      </c>
      <c r="P1907">
        <v>1.55</v>
      </c>
      <c r="Q1907">
        <v>7.8</v>
      </c>
      <c r="R1907">
        <v>5.42</v>
      </c>
      <c r="S1907">
        <v>4.7300000000000004</v>
      </c>
      <c r="T1907">
        <v>0</v>
      </c>
      <c r="U1907">
        <v>-0.1</v>
      </c>
    </row>
    <row r="1908" spans="1:21" x14ac:dyDescent="0.25">
      <c r="A1908" t="s">
        <v>8350</v>
      </c>
      <c r="B1908" t="s">
        <v>8351</v>
      </c>
      <c r="C1908" t="s">
        <v>20875</v>
      </c>
      <c r="D1908">
        <v>0</v>
      </c>
      <c r="E1908">
        <v>0</v>
      </c>
      <c r="F1908">
        <v>4.76</v>
      </c>
      <c r="G1908">
        <v>0</v>
      </c>
      <c r="H1908">
        <v>1</v>
      </c>
      <c r="I1908">
        <v>0</v>
      </c>
      <c r="J1908">
        <v>1</v>
      </c>
      <c r="K1908">
        <v>1</v>
      </c>
      <c r="L1908">
        <v>1</v>
      </c>
      <c r="M1908">
        <v>0</v>
      </c>
      <c r="N1908">
        <v>1</v>
      </c>
      <c r="O1908">
        <v>1</v>
      </c>
      <c r="P1908">
        <v>1.53</v>
      </c>
      <c r="Q1908">
        <v>8.08</v>
      </c>
      <c r="R1908">
        <v>5.16</v>
      </c>
      <c r="S1908">
        <v>4.7300000000000004</v>
      </c>
      <c r="T1908">
        <v>0</v>
      </c>
      <c r="U1908">
        <v>0</v>
      </c>
    </row>
    <row r="1909" spans="1:21" x14ac:dyDescent="0.25">
      <c r="A1909" t="s">
        <v>8033</v>
      </c>
      <c r="B1909" t="s">
        <v>8034</v>
      </c>
      <c r="C1909" t="s">
        <v>20892</v>
      </c>
      <c r="D1909">
        <v>0</v>
      </c>
      <c r="E1909">
        <v>0</v>
      </c>
      <c r="F1909">
        <v>4.66</v>
      </c>
      <c r="G1909">
        <v>0</v>
      </c>
      <c r="H1909">
        <v>0</v>
      </c>
      <c r="I1909">
        <v>0</v>
      </c>
      <c r="J1909">
        <v>1</v>
      </c>
      <c r="K1909">
        <v>1</v>
      </c>
      <c r="L1909">
        <v>1</v>
      </c>
      <c r="M1909">
        <v>0</v>
      </c>
      <c r="N1909">
        <v>1</v>
      </c>
      <c r="O1909">
        <v>0</v>
      </c>
      <c r="P1909">
        <v>1.41</v>
      </c>
      <c r="Q1909">
        <v>6.17</v>
      </c>
      <c r="R1909">
        <v>3.13</v>
      </c>
      <c r="S1909">
        <v>4.7300000000000004</v>
      </c>
      <c r="T1909">
        <v>0</v>
      </c>
      <c r="U1909">
        <v>0</v>
      </c>
    </row>
    <row r="1910" spans="1:21" x14ac:dyDescent="0.25">
      <c r="A1910">
        <v>1667</v>
      </c>
      <c r="B1910" t="s">
        <v>8193</v>
      </c>
      <c r="C1910" t="s">
        <v>20868</v>
      </c>
      <c r="D1910">
        <v>0</v>
      </c>
      <c r="E1910">
        <v>0</v>
      </c>
      <c r="F1910">
        <v>4.62</v>
      </c>
      <c r="G1910">
        <v>0</v>
      </c>
      <c r="H1910">
        <v>0</v>
      </c>
      <c r="I1910">
        <v>0</v>
      </c>
      <c r="J1910">
        <v>1</v>
      </c>
      <c r="K1910">
        <v>1</v>
      </c>
      <c r="L1910">
        <v>1</v>
      </c>
      <c r="M1910">
        <v>0</v>
      </c>
      <c r="N1910">
        <v>1</v>
      </c>
      <c r="O1910">
        <v>0</v>
      </c>
      <c r="P1910">
        <v>1.41</v>
      </c>
      <c r="Q1910">
        <v>5.71</v>
      </c>
      <c r="R1910">
        <v>2.86</v>
      </c>
      <c r="S1910">
        <v>4.74</v>
      </c>
      <c r="T1910">
        <v>0</v>
      </c>
      <c r="U1910">
        <v>0</v>
      </c>
    </row>
    <row r="1911" spans="1:21" x14ac:dyDescent="0.25">
      <c r="A1911" t="s">
        <v>7245</v>
      </c>
      <c r="B1911" t="s">
        <v>7246</v>
      </c>
      <c r="C1911" t="s">
        <v>20891</v>
      </c>
      <c r="D1911">
        <v>0</v>
      </c>
      <c r="E1911">
        <v>0</v>
      </c>
      <c r="F1911">
        <v>4.75</v>
      </c>
      <c r="G1911">
        <v>0</v>
      </c>
      <c r="H1911">
        <v>0</v>
      </c>
      <c r="I1911">
        <v>0</v>
      </c>
      <c r="J1911">
        <v>1</v>
      </c>
      <c r="K1911">
        <v>1</v>
      </c>
      <c r="L1911">
        <v>1</v>
      </c>
      <c r="M1911">
        <v>0</v>
      </c>
      <c r="N1911">
        <v>1</v>
      </c>
      <c r="O1911">
        <v>0</v>
      </c>
      <c r="P1911">
        <v>1.44</v>
      </c>
      <c r="Q1911">
        <v>5.38</v>
      </c>
      <c r="R1911">
        <v>3.02</v>
      </c>
      <c r="S1911">
        <v>4.74</v>
      </c>
      <c r="T1911">
        <v>0</v>
      </c>
      <c r="U1911">
        <v>0</v>
      </c>
    </row>
    <row r="1912" spans="1:21" x14ac:dyDescent="0.25">
      <c r="A1912">
        <v>12143</v>
      </c>
      <c r="B1912" t="s">
        <v>7895</v>
      </c>
      <c r="C1912" t="s">
        <v>20882</v>
      </c>
      <c r="D1912">
        <v>0</v>
      </c>
      <c r="E1912">
        <v>1</v>
      </c>
      <c r="F1912">
        <v>4.59</v>
      </c>
      <c r="G1912">
        <v>0</v>
      </c>
      <c r="H1912">
        <v>10</v>
      </c>
      <c r="I1912">
        <v>0</v>
      </c>
      <c r="J1912">
        <v>10</v>
      </c>
      <c r="K1912">
        <v>10</v>
      </c>
      <c r="L1912">
        <v>5</v>
      </c>
      <c r="M1912">
        <v>1</v>
      </c>
      <c r="N1912">
        <v>8</v>
      </c>
      <c r="O1912">
        <v>5</v>
      </c>
      <c r="P1912">
        <v>1.48</v>
      </c>
      <c r="Q1912">
        <v>7.57</v>
      </c>
      <c r="R1912">
        <v>4.66</v>
      </c>
      <c r="S1912">
        <v>4.74</v>
      </c>
      <c r="T1912">
        <v>0</v>
      </c>
      <c r="U1912">
        <v>-0.1</v>
      </c>
    </row>
    <row r="1913" spans="1:21" x14ac:dyDescent="0.25">
      <c r="A1913">
        <v>5164</v>
      </c>
      <c r="B1913" t="s">
        <v>9551</v>
      </c>
      <c r="C1913" t="s">
        <v>20883</v>
      </c>
      <c r="D1913">
        <v>0</v>
      </c>
      <c r="E1913">
        <v>0</v>
      </c>
      <c r="F1913">
        <v>4.3899999999999997</v>
      </c>
      <c r="G1913">
        <v>0</v>
      </c>
      <c r="H1913">
        <v>1</v>
      </c>
      <c r="I1913">
        <v>0</v>
      </c>
      <c r="J1913">
        <v>1</v>
      </c>
      <c r="K1913">
        <v>1</v>
      </c>
      <c r="L1913">
        <v>0</v>
      </c>
      <c r="M1913">
        <v>0</v>
      </c>
      <c r="N1913">
        <v>1</v>
      </c>
      <c r="O1913">
        <v>0</v>
      </c>
      <c r="P1913">
        <v>1.35</v>
      </c>
      <c r="Q1913">
        <v>6.32</v>
      </c>
      <c r="R1913">
        <v>2.73</v>
      </c>
      <c r="S1913">
        <v>4.74</v>
      </c>
      <c r="T1913">
        <v>0</v>
      </c>
      <c r="U1913">
        <v>0</v>
      </c>
    </row>
    <row r="1914" spans="1:21" x14ac:dyDescent="0.25">
      <c r="A1914" t="s">
        <v>9809</v>
      </c>
      <c r="B1914" t="s">
        <v>9810</v>
      </c>
      <c r="C1914" t="s">
        <v>20866</v>
      </c>
      <c r="D1914">
        <v>0</v>
      </c>
      <c r="E1914">
        <v>0</v>
      </c>
      <c r="F1914">
        <v>4.74</v>
      </c>
      <c r="G1914">
        <v>0</v>
      </c>
      <c r="H1914">
        <v>1</v>
      </c>
      <c r="I1914">
        <v>0</v>
      </c>
      <c r="J1914">
        <v>1</v>
      </c>
      <c r="K1914">
        <v>1</v>
      </c>
      <c r="L1914">
        <v>1</v>
      </c>
      <c r="M1914">
        <v>0</v>
      </c>
      <c r="N1914">
        <v>1</v>
      </c>
      <c r="O1914">
        <v>1</v>
      </c>
      <c r="P1914">
        <v>1.57</v>
      </c>
      <c r="Q1914">
        <v>7.13</v>
      </c>
      <c r="R1914">
        <v>5.21</v>
      </c>
      <c r="S1914">
        <v>4.74</v>
      </c>
      <c r="T1914">
        <v>0</v>
      </c>
      <c r="U1914">
        <v>-0.1</v>
      </c>
    </row>
    <row r="1915" spans="1:21" x14ac:dyDescent="0.25">
      <c r="A1915" t="s">
        <v>6659</v>
      </c>
      <c r="B1915" t="s">
        <v>6660</v>
      </c>
      <c r="C1915" t="s">
        <v>1</v>
      </c>
      <c r="D1915">
        <v>0</v>
      </c>
      <c r="E1915">
        <v>0</v>
      </c>
      <c r="F1915">
        <v>4.57</v>
      </c>
      <c r="G1915">
        <v>0</v>
      </c>
      <c r="H1915">
        <v>1</v>
      </c>
      <c r="I1915">
        <v>0</v>
      </c>
      <c r="J1915">
        <v>1</v>
      </c>
      <c r="K1915">
        <v>1</v>
      </c>
      <c r="L1915">
        <v>1</v>
      </c>
      <c r="M1915">
        <v>0</v>
      </c>
      <c r="N1915">
        <v>1</v>
      </c>
      <c r="O1915">
        <v>0</v>
      </c>
      <c r="P1915">
        <v>1.47</v>
      </c>
      <c r="Q1915">
        <v>6.17</v>
      </c>
      <c r="R1915">
        <v>3.81</v>
      </c>
      <c r="S1915">
        <v>4.74</v>
      </c>
      <c r="T1915">
        <v>0</v>
      </c>
      <c r="U1915">
        <v>-0.1</v>
      </c>
    </row>
    <row r="1916" spans="1:21" x14ac:dyDescent="0.25">
      <c r="A1916" t="s">
        <v>9523</v>
      </c>
      <c r="B1916" t="s">
        <v>9524</v>
      </c>
      <c r="C1916" t="s">
        <v>20880</v>
      </c>
      <c r="D1916">
        <v>0</v>
      </c>
      <c r="E1916">
        <v>0</v>
      </c>
      <c r="F1916">
        <v>4.6399999999999997</v>
      </c>
      <c r="G1916">
        <v>0</v>
      </c>
      <c r="H1916">
        <v>1</v>
      </c>
      <c r="I1916">
        <v>0</v>
      </c>
      <c r="J1916">
        <v>1</v>
      </c>
      <c r="K1916">
        <v>1</v>
      </c>
      <c r="L1916">
        <v>1</v>
      </c>
      <c r="M1916">
        <v>0</v>
      </c>
      <c r="N1916">
        <v>1</v>
      </c>
      <c r="O1916">
        <v>0</v>
      </c>
      <c r="P1916">
        <v>1.44</v>
      </c>
      <c r="Q1916">
        <v>5.8</v>
      </c>
      <c r="R1916">
        <v>3.25</v>
      </c>
      <c r="S1916">
        <v>4.74</v>
      </c>
      <c r="T1916">
        <v>0</v>
      </c>
      <c r="U1916">
        <v>0</v>
      </c>
    </row>
    <row r="1917" spans="1:21" x14ac:dyDescent="0.25">
      <c r="A1917" t="s">
        <v>6541</v>
      </c>
      <c r="B1917" t="s">
        <v>6542</v>
      </c>
      <c r="C1917" t="s">
        <v>20891</v>
      </c>
      <c r="D1917">
        <v>0</v>
      </c>
      <c r="E1917">
        <v>0</v>
      </c>
      <c r="F1917">
        <v>4.78</v>
      </c>
      <c r="G1917">
        <v>0</v>
      </c>
      <c r="H1917">
        <v>0</v>
      </c>
      <c r="I1917">
        <v>0</v>
      </c>
      <c r="J1917">
        <v>1</v>
      </c>
      <c r="K1917">
        <v>1</v>
      </c>
      <c r="L1917">
        <v>1</v>
      </c>
      <c r="M1917">
        <v>0</v>
      </c>
      <c r="N1917">
        <v>1</v>
      </c>
      <c r="O1917">
        <v>0</v>
      </c>
      <c r="P1917">
        <v>1.48</v>
      </c>
      <c r="Q1917">
        <v>6.09</v>
      </c>
      <c r="R1917">
        <v>3.76</v>
      </c>
      <c r="S1917">
        <v>4.75</v>
      </c>
      <c r="T1917">
        <v>0</v>
      </c>
      <c r="U1917">
        <v>0</v>
      </c>
    </row>
    <row r="1918" spans="1:21" x14ac:dyDescent="0.25">
      <c r="A1918" t="s">
        <v>9599</v>
      </c>
      <c r="B1918" t="s">
        <v>9600</v>
      </c>
      <c r="C1918" t="s">
        <v>20876</v>
      </c>
      <c r="D1918">
        <v>0</v>
      </c>
      <c r="E1918">
        <v>0</v>
      </c>
      <c r="F1918">
        <v>4.5599999999999996</v>
      </c>
      <c r="G1918">
        <v>0</v>
      </c>
      <c r="H1918">
        <v>1</v>
      </c>
      <c r="I1918">
        <v>0</v>
      </c>
      <c r="J1918">
        <v>1</v>
      </c>
      <c r="K1918">
        <v>1</v>
      </c>
      <c r="L1918">
        <v>1</v>
      </c>
      <c r="M1918">
        <v>0</v>
      </c>
      <c r="N1918">
        <v>1</v>
      </c>
      <c r="O1918">
        <v>1</v>
      </c>
      <c r="P1918">
        <v>1.5</v>
      </c>
      <c r="Q1918">
        <v>6.72</v>
      </c>
      <c r="R1918">
        <v>4.51</v>
      </c>
      <c r="S1918">
        <v>4.75</v>
      </c>
      <c r="T1918">
        <v>0</v>
      </c>
      <c r="U1918">
        <v>-0.1</v>
      </c>
    </row>
    <row r="1919" spans="1:21" x14ac:dyDescent="0.25">
      <c r="A1919" t="s">
        <v>20389</v>
      </c>
      <c r="B1919" t="s">
        <v>20388</v>
      </c>
      <c r="C1919" t="s">
        <v>20873</v>
      </c>
      <c r="D1919">
        <v>0</v>
      </c>
      <c r="E1919">
        <v>0</v>
      </c>
      <c r="F1919">
        <v>4.5999999999999996</v>
      </c>
      <c r="G1919">
        <v>0</v>
      </c>
      <c r="H1919">
        <v>0</v>
      </c>
      <c r="I1919">
        <v>0</v>
      </c>
      <c r="J1919">
        <v>1</v>
      </c>
      <c r="K1919">
        <v>1</v>
      </c>
      <c r="L1919">
        <v>1</v>
      </c>
      <c r="M1919">
        <v>0</v>
      </c>
      <c r="N1919">
        <v>1</v>
      </c>
      <c r="O1919">
        <v>0</v>
      </c>
      <c r="P1919">
        <v>1.4</v>
      </c>
      <c r="Q1919">
        <v>6.21</v>
      </c>
      <c r="R1919">
        <v>3.01</v>
      </c>
      <c r="S1919">
        <v>4.75</v>
      </c>
      <c r="T1919">
        <v>0</v>
      </c>
      <c r="U1919">
        <v>0</v>
      </c>
    </row>
    <row r="1920" spans="1:21" x14ac:dyDescent="0.25">
      <c r="A1920" t="s">
        <v>5909</v>
      </c>
      <c r="B1920" t="s">
        <v>5910</v>
      </c>
      <c r="C1920" t="s">
        <v>20868</v>
      </c>
      <c r="D1920">
        <v>0</v>
      </c>
      <c r="E1920">
        <v>0</v>
      </c>
      <c r="F1920">
        <v>4.6500000000000004</v>
      </c>
      <c r="G1920">
        <v>0</v>
      </c>
      <c r="H1920">
        <v>0</v>
      </c>
      <c r="I1920">
        <v>0</v>
      </c>
      <c r="J1920">
        <v>1</v>
      </c>
      <c r="K1920">
        <v>1</v>
      </c>
      <c r="L1920">
        <v>1</v>
      </c>
      <c r="M1920">
        <v>0</v>
      </c>
      <c r="N1920">
        <v>1</v>
      </c>
      <c r="O1920">
        <v>0</v>
      </c>
      <c r="P1920">
        <v>1.43</v>
      </c>
      <c r="Q1920">
        <v>6.02</v>
      </c>
      <c r="R1920">
        <v>3.28</v>
      </c>
      <c r="S1920">
        <v>4.75</v>
      </c>
      <c r="T1920">
        <v>0</v>
      </c>
      <c r="U1920">
        <v>0</v>
      </c>
    </row>
    <row r="1921" spans="1:21" x14ac:dyDescent="0.25">
      <c r="A1921" t="s">
        <v>22922</v>
      </c>
      <c r="B1921" t="s">
        <v>22923</v>
      </c>
      <c r="C1921" t="s">
        <v>20875</v>
      </c>
      <c r="D1921">
        <v>0</v>
      </c>
      <c r="E1921">
        <v>0</v>
      </c>
      <c r="F1921">
        <v>4.71</v>
      </c>
      <c r="G1921">
        <v>0</v>
      </c>
      <c r="H1921">
        <v>1</v>
      </c>
      <c r="I1921">
        <v>0</v>
      </c>
      <c r="J1921">
        <v>1</v>
      </c>
      <c r="K1921">
        <v>1</v>
      </c>
      <c r="L1921">
        <v>1</v>
      </c>
      <c r="M1921">
        <v>0</v>
      </c>
      <c r="N1921">
        <v>1</v>
      </c>
      <c r="O1921">
        <v>1</v>
      </c>
      <c r="P1921">
        <v>1.54</v>
      </c>
      <c r="Q1921">
        <v>8.0399999999999991</v>
      </c>
      <c r="R1921">
        <v>5.23</v>
      </c>
      <c r="S1921">
        <v>4.75</v>
      </c>
      <c r="T1921">
        <v>0</v>
      </c>
      <c r="U1921">
        <v>0</v>
      </c>
    </row>
    <row r="1922" spans="1:21" x14ac:dyDescent="0.25">
      <c r="A1922" t="s">
        <v>8343</v>
      </c>
      <c r="B1922" t="s">
        <v>8344</v>
      </c>
      <c r="C1922" t="s">
        <v>20871</v>
      </c>
      <c r="D1922">
        <v>0</v>
      </c>
      <c r="E1922">
        <v>0</v>
      </c>
      <c r="F1922">
        <v>4.7</v>
      </c>
      <c r="G1922">
        <v>0</v>
      </c>
      <c r="H1922">
        <v>1</v>
      </c>
      <c r="I1922">
        <v>0</v>
      </c>
      <c r="J1922">
        <v>1</v>
      </c>
      <c r="K1922">
        <v>1</v>
      </c>
      <c r="L1922">
        <v>1</v>
      </c>
      <c r="M1922">
        <v>0</v>
      </c>
      <c r="N1922">
        <v>1</v>
      </c>
      <c r="O1922">
        <v>1</v>
      </c>
      <c r="P1922">
        <v>1.55</v>
      </c>
      <c r="Q1922">
        <v>6.49</v>
      </c>
      <c r="R1922">
        <v>4.8499999999999996</v>
      </c>
      <c r="S1922">
        <v>4.75</v>
      </c>
      <c r="T1922">
        <v>0</v>
      </c>
      <c r="U1922">
        <v>-0.1</v>
      </c>
    </row>
    <row r="1923" spans="1:21" x14ac:dyDescent="0.25">
      <c r="A1923" t="s">
        <v>7265</v>
      </c>
      <c r="B1923" t="s">
        <v>7266</v>
      </c>
      <c r="C1923" t="s">
        <v>20890</v>
      </c>
      <c r="D1923">
        <v>0</v>
      </c>
      <c r="E1923">
        <v>1</v>
      </c>
      <c r="F1923">
        <v>4.6900000000000004</v>
      </c>
      <c r="G1923">
        <v>2</v>
      </c>
      <c r="H1923">
        <v>2</v>
      </c>
      <c r="I1923">
        <v>0</v>
      </c>
      <c r="J1923">
        <v>9</v>
      </c>
      <c r="K1923">
        <v>10</v>
      </c>
      <c r="L1923">
        <v>5</v>
      </c>
      <c r="M1923">
        <v>1</v>
      </c>
      <c r="N1923">
        <v>6</v>
      </c>
      <c r="O1923">
        <v>3</v>
      </c>
      <c r="P1923">
        <v>1.43</v>
      </c>
      <c r="Q1923">
        <v>5.63</v>
      </c>
      <c r="R1923">
        <v>3.05</v>
      </c>
      <c r="S1923">
        <v>4.75</v>
      </c>
      <c r="T1923">
        <v>0</v>
      </c>
      <c r="U1923">
        <v>0</v>
      </c>
    </row>
    <row r="1924" spans="1:21" x14ac:dyDescent="0.25">
      <c r="A1924" t="s">
        <v>5981</v>
      </c>
      <c r="B1924" t="s">
        <v>5982</v>
      </c>
      <c r="C1924" t="s">
        <v>20880</v>
      </c>
      <c r="D1924">
        <v>0</v>
      </c>
      <c r="E1924">
        <v>0</v>
      </c>
      <c r="F1924">
        <v>4.6900000000000004</v>
      </c>
      <c r="G1924">
        <v>0</v>
      </c>
      <c r="H1924">
        <v>1</v>
      </c>
      <c r="I1924">
        <v>0</v>
      </c>
      <c r="J1924">
        <v>1</v>
      </c>
      <c r="K1924">
        <v>1</v>
      </c>
      <c r="L1924">
        <v>1</v>
      </c>
      <c r="M1924">
        <v>0</v>
      </c>
      <c r="N1924">
        <v>1</v>
      </c>
      <c r="O1924">
        <v>1</v>
      </c>
      <c r="P1924">
        <v>1.51</v>
      </c>
      <c r="Q1924">
        <v>7.62</v>
      </c>
      <c r="R1924">
        <v>4.76</v>
      </c>
      <c r="S1924">
        <v>4.75</v>
      </c>
      <c r="T1924">
        <v>0</v>
      </c>
      <c r="U1924">
        <v>0</v>
      </c>
    </row>
    <row r="1925" spans="1:21" x14ac:dyDescent="0.25">
      <c r="A1925" t="s">
        <v>9687</v>
      </c>
      <c r="B1925" t="s">
        <v>9688</v>
      </c>
      <c r="C1925" t="s">
        <v>20891</v>
      </c>
      <c r="D1925">
        <v>0</v>
      </c>
      <c r="E1925">
        <v>0</v>
      </c>
      <c r="F1925">
        <v>4.78</v>
      </c>
      <c r="G1925">
        <v>0</v>
      </c>
      <c r="H1925">
        <v>1</v>
      </c>
      <c r="I1925">
        <v>0</v>
      </c>
      <c r="J1925">
        <v>1</v>
      </c>
      <c r="K1925">
        <v>1</v>
      </c>
      <c r="L1925">
        <v>1</v>
      </c>
      <c r="M1925">
        <v>0</v>
      </c>
      <c r="N1925">
        <v>1</v>
      </c>
      <c r="O1925">
        <v>1</v>
      </c>
      <c r="P1925">
        <v>1.57</v>
      </c>
      <c r="Q1925">
        <v>7.48</v>
      </c>
      <c r="R1925">
        <v>5.44</v>
      </c>
      <c r="S1925">
        <v>4.75</v>
      </c>
      <c r="T1925">
        <v>0</v>
      </c>
      <c r="U1925">
        <v>-0.1</v>
      </c>
    </row>
    <row r="1926" spans="1:21" x14ac:dyDescent="0.25">
      <c r="A1926" t="s">
        <v>9148</v>
      </c>
      <c r="B1926" t="s">
        <v>9149</v>
      </c>
      <c r="C1926" t="s">
        <v>20866</v>
      </c>
      <c r="D1926">
        <v>0</v>
      </c>
      <c r="E1926">
        <v>0</v>
      </c>
      <c r="F1926">
        <v>4.74</v>
      </c>
      <c r="G1926">
        <v>0</v>
      </c>
      <c r="H1926">
        <v>1</v>
      </c>
      <c r="I1926">
        <v>0</v>
      </c>
      <c r="J1926">
        <v>1</v>
      </c>
      <c r="K1926">
        <v>1</v>
      </c>
      <c r="L1926">
        <v>1</v>
      </c>
      <c r="M1926">
        <v>0</v>
      </c>
      <c r="N1926">
        <v>1</v>
      </c>
      <c r="O1926">
        <v>0</v>
      </c>
      <c r="P1926">
        <v>1.5</v>
      </c>
      <c r="Q1926">
        <v>5.65</v>
      </c>
      <c r="R1926">
        <v>3.74</v>
      </c>
      <c r="S1926">
        <v>4.75</v>
      </c>
      <c r="T1926">
        <v>0</v>
      </c>
      <c r="U1926">
        <v>-0.1</v>
      </c>
    </row>
    <row r="1927" spans="1:21" x14ac:dyDescent="0.25">
      <c r="A1927">
        <v>8739</v>
      </c>
      <c r="B1927" t="s">
        <v>8481</v>
      </c>
      <c r="C1927" t="s">
        <v>20868</v>
      </c>
      <c r="D1927">
        <v>0</v>
      </c>
      <c r="E1927">
        <v>0</v>
      </c>
      <c r="F1927">
        <v>4.6399999999999997</v>
      </c>
      <c r="G1927">
        <v>0</v>
      </c>
      <c r="H1927">
        <v>1</v>
      </c>
      <c r="I1927">
        <v>0</v>
      </c>
      <c r="J1927">
        <v>1</v>
      </c>
      <c r="K1927">
        <v>1</v>
      </c>
      <c r="L1927">
        <v>1</v>
      </c>
      <c r="M1927">
        <v>0</v>
      </c>
      <c r="N1927">
        <v>1</v>
      </c>
      <c r="O1927">
        <v>1</v>
      </c>
      <c r="P1927">
        <v>1.5</v>
      </c>
      <c r="Q1927">
        <v>7.01</v>
      </c>
      <c r="R1927">
        <v>4.59</v>
      </c>
      <c r="S1927">
        <v>4.75</v>
      </c>
      <c r="T1927">
        <v>0</v>
      </c>
      <c r="U1927">
        <v>0</v>
      </c>
    </row>
    <row r="1928" spans="1:21" x14ac:dyDescent="0.25">
      <c r="A1928" t="s">
        <v>22924</v>
      </c>
      <c r="B1928" t="s">
        <v>22925</v>
      </c>
      <c r="C1928" t="s">
        <v>20869</v>
      </c>
      <c r="D1928">
        <v>0</v>
      </c>
      <c r="E1928">
        <v>0</v>
      </c>
      <c r="F1928">
        <v>4.58</v>
      </c>
      <c r="G1928">
        <v>0</v>
      </c>
      <c r="H1928">
        <v>1</v>
      </c>
      <c r="I1928">
        <v>0</v>
      </c>
      <c r="J1928">
        <v>1</v>
      </c>
      <c r="K1928">
        <v>1</v>
      </c>
      <c r="L1928">
        <v>1</v>
      </c>
      <c r="M1928">
        <v>0</v>
      </c>
      <c r="N1928">
        <v>1</v>
      </c>
      <c r="O1928">
        <v>1</v>
      </c>
      <c r="P1928">
        <v>1.54</v>
      </c>
      <c r="Q1928">
        <v>7.24</v>
      </c>
      <c r="R1928">
        <v>5.12</v>
      </c>
      <c r="S1928">
        <v>4.75</v>
      </c>
      <c r="T1928">
        <v>0</v>
      </c>
      <c r="U1928">
        <v>-0.1</v>
      </c>
    </row>
    <row r="1929" spans="1:21" x14ac:dyDescent="0.25">
      <c r="A1929" t="s">
        <v>6939</v>
      </c>
      <c r="B1929" t="s">
        <v>6940</v>
      </c>
      <c r="C1929" t="s">
        <v>20884</v>
      </c>
      <c r="D1929">
        <v>0</v>
      </c>
      <c r="E1929">
        <v>0</v>
      </c>
      <c r="F1929">
        <v>4.7300000000000004</v>
      </c>
      <c r="G1929">
        <v>0</v>
      </c>
      <c r="H1929">
        <v>0</v>
      </c>
      <c r="I1929">
        <v>0</v>
      </c>
      <c r="J1929">
        <v>1</v>
      </c>
      <c r="K1929">
        <v>1</v>
      </c>
      <c r="L1929">
        <v>1</v>
      </c>
      <c r="M1929">
        <v>0</v>
      </c>
      <c r="N1929">
        <v>1</v>
      </c>
      <c r="O1929">
        <v>0</v>
      </c>
      <c r="P1929">
        <v>1.38</v>
      </c>
      <c r="Q1929">
        <v>4.9400000000000004</v>
      </c>
      <c r="R1929">
        <v>1.94</v>
      </c>
      <c r="S1929">
        <v>4.75</v>
      </c>
      <c r="T1929">
        <v>0</v>
      </c>
      <c r="U1929">
        <v>0</v>
      </c>
    </row>
    <row r="1930" spans="1:21" x14ac:dyDescent="0.25">
      <c r="A1930" t="s">
        <v>8541</v>
      </c>
      <c r="B1930" t="s">
        <v>8542</v>
      </c>
      <c r="C1930" t="s">
        <v>20884</v>
      </c>
      <c r="D1930">
        <v>0</v>
      </c>
      <c r="E1930">
        <v>0</v>
      </c>
      <c r="F1930">
        <v>4.7300000000000004</v>
      </c>
      <c r="G1930">
        <v>0</v>
      </c>
      <c r="H1930">
        <v>1</v>
      </c>
      <c r="I1930">
        <v>0</v>
      </c>
      <c r="J1930">
        <v>1</v>
      </c>
      <c r="K1930">
        <v>1</v>
      </c>
      <c r="L1930">
        <v>1</v>
      </c>
      <c r="M1930">
        <v>0</v>
      </c>
      <c r="N1930">
        <v>1</v>
      </c>
      <c r="O1930">
        <v>1</v>
      </c>
      <c r="P1930">
        <v>1.53</v>
      </c>
      <c r="Q1930">
        <v>7.51</v>
      </c>
      <c r="R1930">
        <v>4.8899999999999997</v>
      </c>
      <c r="S1930">
        <v>4.75</v>
      </c>
      <c r="T1930">
        <v>0</v>
      </c>
      <c r="U1930">
        <v>-0.1</v>
      </c>
    </row>
    <row r="1931" spans="1:21" x14ac:dyDescent="0.25">
      <c r="A1931" t="s">
        <v>8318</v>
      </c>
      <c r="B1931" t="s">
        <v>8319</v>
      </c>
      <c r="C1931" t="s">
        <v>20893</v>
      </c>
      <c r="D1931">
        <v>0</v>
      </c>
      <c r="E1931">
        <v>0</v>
      </c>
      <c r="F1931">
        <v>4.7</v>
      </c>
      <c r="G1931">
        <v>0</v>
      </c>
      <c r="H1931">
        <v>1</v>
      </c>
      <c r="I1931">
        <v>0</v>
      </c>
      <c r="J1931">
        <v>1</v>
      </c>
      <c r="K1931">
        <v>1</v>
      </c>
      <c r="L1931">
        <v>1</v>
      </c>
      <c r="M1931">
        <v>0</v>
      </c>
      <c r="N1931">
        <v>1</v>
      </c>
      <c r="O1931">
        <v>1</v>
      </c>
      <c r="P1931">
        <v>1.54</v>
      </c>
      <c r="Q1931">
        <v>7.02</v>
      </c>
      <c r="R1931">
        <v>4.9400000000000004</v>
      </c>
      <c r="S1931">
        <v>4.75</v>
      </c>
      <c r="T1931">
        <v>0</v>
      </c>
      <c r="U1931">
        <v>-0.1</v>
      </c>
    </row>
    <row r="1932" spans="1:21" x14ac:dyDescent="0.25">
      <c r="A1932">
        <v>5551</v>
      </c>
      <c r="B1932" t="s">
        <v>9520</v>
      </c>
      <c r="C1932" t="s">
        <v>20892</v>
      </c>
      <c r="D1932">
        <v>5</v>
      </c>
      <c r="E1932">
        <v>8</v>
      </c>
      <c r="F1932">
        <v>4.67</v>
      </c>
      <c r="G1932">
        <v>18</v>
      </c>
      <c r="H1932">
        <v>18</v>
      </c>
      <c r="I1932">
        <v>0</v>
      </c>
      <c r="J1932">
        <v>100</v>
      </c>
      <c r="K1932">
        <v>107</v>
      </c>
      <c r="L1932">
        <v>52</v>
      </c>
      <c r="M1932">
        <v>13</v>
      </c>
      <c r="N1932">
        <v>64</v>
      </c>
      <c r="O1932">
        <v>39</v>
      </c>
      <c r="P1932">
        <v>1.45</v>
      </c>
      <c r="Q1932">
        <v>5.78</v>
      </c>
      <c r="R1932">
        <v>3.47</v>
      </c>
      <c r="S1932">
        <v>4.75</v>
      </c>
      <c r="T1932">
        <v>0.4</v>
      </c>
      <c r="U1932">
        <v>0.2</v>
      </c>
    </row>
    <row r="1933" spans="1:21" x14ac:dyDescent="0.25">
      <c r="A1933" t="s">
        <v>9888</v>
      </c>
      <c r="B1933" t="s">
        <v>9889</v>
      </c>
      <c r="C1933" t="s">
        <v>20882</v>
      </c>
      <c r="D1933">
        <v>0</v>
      </c>
      <c r="E1933">
        <v>0</v>
      </c>
      <c r="F1933">
        <v>4.53</v>
      </c>
      <c r="G1933">
        <v>0</v>
      </c>
      <c r="H1933">
        <v>0</v>
      </c>
      <c r="I1933">
        <v>0</v>
      </c>
      <c r="J1933">
        <v>1</v>
      </c>
      <c r="K1933">
        <v>1</v>
      </c>
      <c r="L1933">
        <v>1</v>
      </c>
      <c r="M1933">
        <v>0</v>
      </c>
      <c r="N1933">
        <v>1</v>
      </c>
      <c r="O1933">
        <v>0</v>
      </c>
      <c r="P1933">
        <v>1.39</v>
      </c>
      <c r="Q1933">
        <v>5.88</v>
      </c>
      <c r="R1933">
        <v>3.03</v>
      </c>
      <c r="S1933">
        <v>4.75</v>
      </c>
      <c r="T1933">
        <v>0</v>
      </c>
      <c r="U1933">
        <v>0</v>
      </c>
    </row>
    <row r="1934" spans="1:21" x14ac:dyDescent="0.25">
      <c r="A1934" t="s">
        <v>6007</v>
      </c>
      <c r="B1934" t="s">
        <v>6008</v>
      </c>
      <c r="C1934" t="s">
        <v>1</v>
      </c>
      <c r="D1934">
        <v>0</v>
      </c>
      <c r="E1934">
        <v>0</v>
      </c>
      <c r="F1934">
        <v>4.58</v>
      </c>
      <c r="G1934">
        <v>0</v>
      </c>
      <c r="H1934">
        <v>1</v>
      </c>
      <c r="I1934">
        <v>0</v>
      </c>
      <c r="J1934">
        <v>1</v>
      </c>
      <c r="K1934">
        <v>1</v>
      </c>
      <c r="L1934">
        <v>1</v>
      </c>
      <c r="M1934">
        <v>0</v>
      </c>
      <c r="N1934">
        <v>1</v>
      </c>
      <c r="O1934">
        <v>0</v>
      </c>
      <c r="P1934">
        <v>1.44</v>
      </c>
      <c r="Q1934">
        <v>5.58</v>
      </c>
      <c r="R1934">
        <v>3.19</v>
      </c>
      <c r="S1934">
        <v>4.75</v>
      </c>
      <c r="T1934">
        <v>0</v>
      </c>
      <c r="U1934">
        <v>-0.1</v>
      </c>
    </row>
    <row r="1935" spans="1:21" x14ac:dyDescent="0.25">
      <c r="A1935" t="s">
        <v>9606</v>
      </c>
      <c r="B1935" t="s">
        <v>9607</v>
      </c>
      <c r="C1935" t="s">
        <v>1</v>
      </c>
      <c r="D1935">
        <v>0</v>
      </c>
      <c r="E1935">
        <v>0</v>
      </c>
      <c r="F1935">
        <v>4.59</v>
      </c>
      <c r="G1935">
        <v>0</v>
      </c>
      <c r="H1935">
        <v>1</v>
      </c>
      <c r="I1935">
        <v>0</v>
      </c>
      <c r="J1935">
        <v>1</v>
      </c>
      <c r="K1935">
        <v>1</v>
      </c>
      <c r="L1935">
        <v>1</v>
      </c>
      <c r="M1935">
        <v>0</v>
      </c>
      <c r="N1935">
        <v>1</v>
      </c>
      <c r="O1935">
        <v>0</v>
      </c>
      <c r="P1935">
        <v>1.5</v>
      </c>
      <c r="Q1935">
        <v>6.44</v>
      </c>
      <c r="R1935">
        <v>4.32</v>
      </c>
      <c r="S1935">
        <v>4.75</v>
      </c>
      <c r="T1935">
        <v>0</v>
      </c>
      <c r="U1935">
        <v>-0.1</v>
      </c>
    </row>
    <row r="1936" spans="1:21" x14ac:dyDescent="0.25">
      <c r="A1936" t="s">
        <v>9720</v>
      </c>
      <c r="B1936" t="s">
        <v>9721</v>
      </c>
      <c r="C1936" t="s">
        <v>1</v>
      </c>
      <c r="D1936">
        <v>0</v>
      </c>
      <c r="E1936">
        <v>0</v>
      </c>
      <c r="F1936">
        <v>4.62</v>
      </c>
      <c r="G1936">
        <v>0</v>
      </c>
      <c r="H1936">
        <v>1</v>
      </c>
      <c r="I1936">
        <v>0</v>
      </c>
      <c r="J1936">
        <v>1</v>
      </c>
      <c r="K1936">
        <v>1</v>
      </c>
      <c r="L1936">
        <v>1</v>
      </c>
      <c r="M1936">
        <v>0</v>
      </c>
      <c r="N1936">
        <v>1</v>
      </c>
      <c r="O1936">
        <v>1</v>
      </c>
      <c r="P1936">
        <v>1.51</v>
      </c>
      <c r="Q1936">
        <v>6.82</v>
      </c>
      <c r="R1936">
        <v>4.51</v>
      </c>
      <c r="S1936">
        <v>4.76</v>
      </c>
      <c r="T1936">
        <v>0</v>
      </c>
      <c r="U1936">
        <v>-0.1</v>
      </c>
    </row>
    <row r="1937" spans="1:21" x14ac:dyDescent="0.25">
      <c r="A1937">
        <v>13796</v>
      </c>
      <c r="B1937" t="s">
        <v>22926</v>
      </c>
      <c r="C1937" t="s">
        <v>20884</v>
      </c>
      <c r="D1937">
        <v>2</v>
      </c>
      <c r="E1937">
        <v>3</v>
      </c>
      <c r="F1937">
        <v>4.8099999999999996</v>
      </c>
      <c r="G1937">
        <v>8</v>
      </c>
      <c r="H1937">
        <v>8</v>
      </c>
      <c r="I1937">
        <v>0</v>
      </c>
      <c r="J1937">
        <v>46</v>
      </c>
      <c r="K1937">
        <v>49</v>
      </c>
      <c r="L1937">
        <v>24</v>
      </c>
      <c r="M1937">
        <v>6</v>
      </c>
      <c r="N1937">
        <v>31</v>
      </c>
      <c r="O1937">
        <v>18</v>
      </c>
      <c r="P1937">
        <v>1.47</v>
      </c>
      <c r="Q1937">
        <v>6.2</v>
      </c>
      <c r="R1937">
        <v>3.48</v>
      </c>
      <c r="S1937">
        <v>4.76</v>
      </c>
      <c r="T1937">
        <v>0.2</v>
      </c>
      <c r="U1937">
        <v>0.1</v>
      </c>
    </row>
    <row r="1938" spans="1:21" x14ac:dyDescent="0.25">
      <c r="A1938" t="s">
        <v>6910</v>
      </c>
      <c r="B1938" t="s">
        <v>6911</v>
      </c>
      <c r="C1938" t="s">
        <v>20888</v>
      </c>
      <c r="D1938">
        <v>0</v>
      </c>
      <c r="E1938">
        <v>0</v>
      </c>
      <c r="F1938">
        <v>4.45</v>
      </c>
      <c r="G1938">
        <v>0</v>
      </c>
      <c r="H1938">
        <v>1</v>
      </c>
      <c r="I1938">
        <v>0</v>
      </c>
      <c r="J1938">
        <v>1</v>
      </c>
      <c r="K1938">
        <v>1</v>
      </c>
      <c r="L1938">
        <v>0</v>
      </c>
      <c r="M1938">
        <v>0</v>
      </c>
      <c r="N1938">
        <v>1</v>
      </c>
      <c r="O1938">
        <v>1</v>
      </c>
      <c r="P1938">
        <v>1.51</v>
      </c>
      <c r="Q1938">
        <v>6.75</v>
      </c>
      <c r="R1938">
        <v>4.8099999999999996</v>
      </c>
      <c r="S1938">
        <v>4.76</v>
      </c>
      <c r="T1938">
        <v>0</v>
      </c>
      <c r="U1938">
        <v>0</v>
      </c>
    </row>
    <row r="1939" spans="1:21" x14ac:dyDescent="0.25">
      <c r="A1939" t="s">
        <v>6191</v>
      </c>
      <c r="B1939" t="s">
        <v>6192</v>
      </c>
      <c r="C1939" t="s">
        <v>20886</v>
      </c>
      <c r="D1939">
        <v>0</v>
      </c>
      <c r="E1939">
        <v>0</v>
      </c>
      <c r="F1939">
        <v>4.62</v>
      </c>
      <c r="G1939">
        <v>0</v>
      </c>
      <c r="H1939">
        <v>0</v>
      </c>
      <c r="I1939">
        <v>0</v>
      </c>
      <c r="J1939">
        <v>1</v>
      </c>
      <c r="K1939">
        <v>1</v>
      </c>
      <c r="L1939">
        <v>1</v>
      </c>
      <c r="M1939">
        <v>0</v>
      </c>
      <c r="N1939">
        <v>1</v>
      </c>
      <c r="O1939">
        <v>0</v>
      </c>
      <c r="P1939">
        <v>1.44</v>
      </c>
      <c r="Q1939">
        <v>6.56</v>
      </c>
      <c r="R1939">
        <v>3.76</v>
      </c>
      <c r="S1939">
        <v>4.76</v>
      </c>
      <c r="T1939">
        <v>0</v>
      </c>
      <c r="U1939">
        <v>0</v>
      </c>
    </row>
    <row r="1940" spans="1:21" x14ac:dyDescent="0.25">
      <c r="A1940" t="s">
        <v>22927</v>
      </c>
      <c r="B1940" t="s">
        <v>22928</v>
      </c>
      <c r="C1940" t="s">
        <v>1</v>
      </c>
      <c r="D1940">
        <v>0</v>
      </c>
      <c r="E1940">
        <v>0</v>
      </c>
      <c r="F1940">
        <v>4.68</v>
      </c>
      <c r="G1940">
        <v>0</v>
      </c>
      <c r="H1940">
        <v>0</v>
      </c>
      <c r="I1940">
        <v>0</v>
      </c>
      <c r="J1940">
        <v>1</v>
      </c>
      <c r="K1940">
        <v>1</v>
      </c>
      <c r="L1940">
        <v>1</v>
      </c>
      <c r="M1940">
        <v>0</v>
      </c>
      <c r="N1940">
        <v>1</v>
      </c>
      <c r="O1940">
        <v>0</v>
      </c>
      <c r="P1940">
        <v>1.44</v>
      </c>
      <c r="Q1940">
        <v>5.84</v>
      </c>
      <c r="R1940">
        <v>3.27</v>
      </c>
      <c r="S1940">
        <v>4.76</v>
      </c>
      <c r="T1940">
        <v>0</v>
      </c>
      <c r="U1940">
        <v>0</v>
      </c>
    </row>
    <row r="1941" spans="1:21" x14ac:dyDescent="0.25">
      <c r="A1941" t="s">
        <v>7665</v>
      </c>
      <c r="B1941" t="s">
        <v>7666</v>
      </c>
      <c r="C1941" t="s">
        <v>1</v>
      </c>
      <c r="D1941">
        <v>0</v>
      </c>
      <c r="E1941">
        <v>0</v>
      </c>
      <c r="F1941">
        <v>4.66</v>
      </c>
      <c r="G1941">
        <v>0</v>
      </c>
      <c r="H1941">
        <v>0</v>
      </c>
      <c r="I1941">
        <v>0</v>
      </c>
      <c r="J1941">
        <v>1</v>
      </c>
      <c r="K1941">
        <v>1</v>
      </c>
      <c r="L1941">
        <v>1</v>
      </c>
      <c r="M1941">
        <v>0</v>
      </c>
      <c r="N1941">
        <v>1</v>
      </c>
      <c r="O1941">
        <v>0</v>
      </c>
      <c r="P1941">
        <v>1.43</v>
      </c>
      <c r="Q1941">
        <v>5.39</v>
      </c>
      <c r="R1941">
        <v>3.07</v>
      </c>
      <c r="S1941">
        <v>4.76</v>
      </c>
      <c r="T1941">
        <v>0</v>
      </c>
      <c r="U1941">
        <v>0</v>
      </c>
    </row>
    <row r="1942" spans="1:21" x14ac:dyDescent="0.25">
      <c r="A1942" t="s">
        <v>10269</v>
      </c>
      <c r="B1942" t="s">
        <v>10270</v>
      </c>
      <c r="C1942" t="s">
        <v>20866</v>
      </c>
      <c r="D1942">
        <v>0</v>
      </c>
      <c r="E1942">
        <v>0</v>
      </c>
      <c r="F1942">
        <v>4.74</v>
      </c>
      <c r="G1942">
        <v>0</v>
      </c>
      <c r="H1942">
        <v>1</v>
      </c>
      <c r="I1942">
        <v>0</v>
      </c>
      <c r="J1942">
        <v>1</v>
      </c>
      <c r="K1942">
        <v>1</v>
      </c>
      <c r="L1942">
        <v>1</v>
      </c>
      <c r="M1942">
        <v>0</v>
      </c>
      <c r="N1942">
        <v>1</v>
      </c>
      <c r="O1942">
        <v>1</v>
      </c>
      <c r="P1942">
        <v>1.58</v>
      </c>
      <c r="Q1942">
        <v>6.96</v>
      </c>
      <c r="R1942">
        <v>5.15</v>
      </c>
      <c r="S1942">
        <v>4.76</v>
      </c>
      <c r="T1942">
        <v>0</v>
      </c>
      <c r="U1942">
        <v>-0.1</v>
      </c>
    </row>
    <row r="1943" spans="1:21" x14ac:dyDescent="0.25">
      <c r="A1943" t="s">
        <v>9653</v>
      </c>
      <c r="B1943" t="s">
        <v>9654</v>
      </c>
      <c r="C1943" t="s">
        <v>20874</v>
      </c>
      <c r="D1943">
        <v>0</v>
      </c>
      <c r="E1943">
        <v>0</v>
      </c>
      <c r="F1943">
        <v>4.74</v>
      </c>
      <c r="G1943">
        <v>0</v>
      </c>
      <c r="H1943">
        <v>1</v>
      </c>
      <c r="I1943">
        <v>0</v>
      </c>
      <c r="J1943">
        <v>1</v>
      </c>
      <c r="K1943">
        <v>1</v>
      </c>
      <c r="L1943">
        <v>1</v>
      </c>
      <c r="M1943">
        <v>0</v>
      </c>
      <c r="N1943">
        <v>1</v>
      </c>
      <c r="O1943">
        <v>1</v>
      </c>
      <c r="P1943">
        <v>1.59</v>
      </c>
      <c r="Q1943">
        <v>7.72</v>
      </c>
      <c r="R1943">
        <v>5.79</v>
      </c>
      <c r="S1943">
        <v>4.76</v>
      </c>
      <c r="T1943">
        <v>0</v>
      </c>
      <c r="U1943">
        <v>-0.1</v>
      </c>
    </row>
    <row r="1944" spans="1:21" x14ac:dyDescent="0.25">
      <c r="A1944">
        <v>1767</v>
      </c>
      <c r="B1944" t="s">
        <v>9301</v>
      </c>
      <c r="C1944" t="s">
        <v>20892</v>
      </c>
      <c r="D1944">
        <v>0</v>
      </c>
      <c r="E1944">
        <v>0</v>
      </c>
      <c r="F1944">
        <v>4.72</v>
      </c>
      <c r="G1944">
        <v>0</v>
      </c>
      <c r="H1944">
        <v>0</v>
      </c>
      <c r="I1944">
        <v>0</v>
      </c>
      <c r="J1944">
        <v>1</v>
      </c>
      <c r="K1944">
        <v>1</v>
      </c>
      <c r="L1944">
        <v>1</v>
      </c>
      <c r="M1944">
        <v>0</v>
      </c>
      <c r="N1944">
        <v>1</v>
      </c>
      <c r="O1944">
        <v>0</v>
      </c>
      <c r="P1944">
        <v>1.41</v>
      </c>
      <c r="Q1944">
        <v>5.36</v>
      </c>
      <c r="R1944">
        <v>2.48</v>
      </c>
      <c r="S1944">
        <v>4.76</v>
      </c>
      <c r="T1944">
        <v>0</v>
      </c>
      <c r="U1944">
        <v>0</v>
      </c>
    </row>
    <row r="1945" spans="1:21" x14ac:dyDescent="0.25">
      <c r="A1945" t="s">
        <v>8358</v>
      </c>
      <c r="B1945" t="s">
        <v>8359</v>
      </c>
      <c r="C1945" t="s">
        <v>20885</v>
      </c>
      <c r="D1945">
        <v>0</v>
      </c>
      <c r="E1945">
        <v>0</v>
      </c>
      <c r="F1945">
        <v>4.76</v>
      </c>
      <c r="G1945">
        <v>0</v>
      </c>
      <c r="H1945">
        <v>0</v>
      </c>
      <c r="I1945">
        <v>0</v>
      </c>
      <c r="J1945">
        <v>1</v>
      </c>
      <c r="K1945">
        <v>1</v>
      </c>
      <c r="L1945">
        <v>1</v>
      </c>
      <c r="M1945">
        <v>0</v>
      </c>
      <c r="N1945">
        <v>1</v>
      </c>
      <c r="O1945">
        <v>0</v>
      </c>
      <c r="P1945">
        <v>1.52</v>
      </c>
      <c r="Q1945">
        <v>6.14</v>
      </c>
      <c r="R1945">
        <v>4.3600000000000003</v>
      </c>
      <c r="S1945">
        <v>4.76</v>
      </c>
      <c r="T1945">
        <v>0</v>
      </c>
      <c r="U1945">
        <v>0</v>
      </c>
    </row>
    <row r="1946" spans="1:21" x14ac:dyDescent="0.25">
      <c r="A1946" t="s">
        <v>7127</v>
      </c>
      <c r="B1946" t="s">
        <v>7128</v>
      </c>
      <c r="C1946" t="s">
        <v>20865</v>
      </c>
      <c r="D1946">
        <v>0</v>
      </c>
      <c r="E1946">
        <v>0</v>
      </c>
      <c r="F1946">
        <v>4.4800000000000004</v>
      </c>
      <c r="G1946">
        <v>0</v>
      </c>
      <c r="H1946">
        <v>1</v>
      </c>
      <c r="I1946">
        <v>0</v>
      </c>
      <c r="J1946">
        <v>1</v>
      </c>
      <c r="K1946">
        <v>1</v>
      </c>
      <c r="L1946">
        <v>0</v>
      </c>
      <c r="M1946">
        <v>0</v>
      </c>
      <c r="N1946">
        <v>1</v>
      </c>
      <c r="O1946">
        <v>0</v>
      </c>
      <c r="P1946">
        <v>1.45</v>
      </c>
      <c r="Q1946">
        <v>5.67</v>
      </c>
      <c r="R1946">
        <v>3.63</v>
      </c>
      <c r="S1946">
        <v>4.76</v>
      </c>
      <c r="T1946">
        <v>0</v>
      </c>
      <c r="U1946">
        <v>-0.1</v>
      </c>
    </row>
    <row r="1947" spans="1:21" x14ac:dyDescent="0.25">
      <c r="A1947" t="s">
        <v>6231</v>
      </c>
      <c r="B1947" t="s">
        <v>6232</v>
      </c>
      <c r="C1947" t="s">
        <v>20871</v>
      </c>
      <c r="D1947">
        <v>0</v>
      </c>
      <c r="E1947">
        <v>0</v>
      </c>
      <c r="F1947">
        <v>4.75</v>
      </c>
      <c r="G1947">
        <v>0</v>
      </c>
      <c r="H1947">
        <v>1</v>
      </c>
      <c r="I1947">
        <v>0</v>
      </c>
      <c r="J1947">
        <v>1</v>
      </c>
      <c r="K1947">
        <v>1</v>
      </c>
      <c r="L1947">
        <v>1</v>
      </c>
      <c r="M1947">
        <v>0</v>
      </c>
      <c r="N1947">
        <v>1</v>
      </c>
      <c r="O1947">
        <v>1</v>
      </c>
      <c r="P1947">
        <v>1.58</v>
      </c>
      <c r="Q1947">
        <v>7.12</v>
      </c>
      <c r="R1947">
        <v>5.46</v>
      </c>
      <c r="S1947">
        <v>4.76</v>
      </c>
      <c r="T1947">
        <v>0</v>
      </c>
      <c r="U1947">
        <v>-0.1</v>
      </c>
    </row>
    <row r="1948" spans="1:21" x14ac:dyDescent="0.25">
      <c r="A1948" t="s">
        <v>8885</v>
      </c>
      <c r="B1948" t="s">
        <v>8886</v>
      </c>
      <c r="C1948" t="s">
        <v>20872</v>
      </c>
      <c r="D1948">
        <v>0</v>
      </c>
      <c r="E1948">
        <v>0</v>
      </c>
      <c r="F1948">
        <v>4.59</v>
      </c>
      <c r="G1948">
        <v>0</v>
      </c>
      <c r="H1948">
        <v>0</v>
      </c>
      <c r="I1948">
        <v>0</v>
      </c>
      <c r="J1948">
        <v>1</v>
      </c>
      <c r="K1948">
        <v>1</v>
      </c>
      <c r="L1948">
        <v>1</v>
      </c>
      <c r="M1948">
        <v>0</v>
      </c>
      <c r="N1948">
        <v>1</v>
      </c>
      <c r="O1948">
        <v>0</v>
      </c>
      <c r="P1948">
        <v>1.45</v>
      </c>
      <c r="Q1948">
        <v>5.71</v>
      </c>
      <c r="R1948">
        <v>3.56</v>
      </c>
      <c r="S1948">
        <v>4.76</v>
      </c>
      <c r="T1948">
        <v>0</v>
      </c>
      <c r="U1948">
        <v>0</v>
      </c>
    </row>
    <row r="1949" spans="1:21" x14ac:dyDescent="0.25">
      <c r="A1949" t="s">
        <v>8511</v>
      </c>
      <c r="B1949" t="s">
        <v>8512</v>
      </c>
      <c r="C1949" t="s">
        <v>20892</v>
      </c>
      <c r="D1949">
        <v>0</v>
      </c>
      <c r="E1949">
        <v>0</v>
      </c>
      <c r="F1949">
        <v>4.66</v>
      </c>
      <c r="G1949">
        <v>0</v>
      </c>
      <c r="H1949">
        <v>0</v>
      </c>
      <c r="I1949">
        <v>0</v>
      </c>
      <c r="J1949">
        <v>1</v>
      </c>
      <c r="K1949">
        <v>1</v>
      </c>
      <c r="L1949">
        <v>1</v>
      </c>
      <c r="M1949">
        <v>0</v>
      </c>
      <c r="N1949">
        <v>1</v>
      </c>
      <c r="O1949">
        <v>0</v>
      </c>
      <c r="P1949">
        <v>1.47</v>
      </c>
      <c r="Q1949">
        <v>6.42</v>
      </c>
      <c r="R1949">
        <v>4.0199999999999996</v>
      </c>
      <c r="S1949">
        <v>4.76</v>
      </c>
      <c r="T1949">
        <v>0</v>
      </c>
      <c r="U1949">
        <v>0</v>
      </c>
    </row>
    <row r="1950" spans="1:21" x14ac:dyDescent="0.25">
      <c r="A1950" t="s">
        <v>7988</v>
      </c>
      <c r="B1950" t="s">
        <v>5577</v>
      </c>
      <c r="C1950" t="s">
        <v>20877</v>
      </c>
      <c r="D1950">
        <v>0</v>
      </c>
      <c r="E1950">
        <v>0</v>
      </c>
      <c r="F1950">
        <v>4.6399999999999997</v>
      </c>
      <c r="G1950">
        <v>0</v>
      </c>
      <c r="H1950">
        <v>0</v>
      </c>
      <c r="I1950">
        <v>0</v>
      </c>
      <c r="J1950">
        <v>1</v>
      </c>
      <c r="K1950">
        <v>1</v>
      </c>
      <c r="L1950">
        <v>1</v>
      </c>
      <c r="M1950">
        <v>0</v>
      </c>
      <c r="N1950">
        <v>1</v>
      </c>
      <c r="O1950">
        <v>0</v>
      </c>
      <c r="P1950">
        <v>1.47</v>
      </c>
      <c r="Q1950">
        <v>5.3</v>
      </c>
      <c r="R1950">
        <v>3.61</v>
      </c>
      <c r="S1950">
        <v>4.76</v>
      </c>
      <c r="T1950">
        <v>0</v>
      </c>
      <c r="U1950">
        <v>0</v>
      </c>
    </row>
    <row r="1951" spans="1:21" x14ac:dyDescent="0.25">
      <c r="A1951" t="s">
        <v>22929</v>
      </c>
      <c r="B1951" t="s">
        <v>22930</v>
      </c>
      <c r="C1951" t="s">
        <v>1</v>
      </c>
      <c r="D1951">
        <v>0</v>
      </c>
      <c r="E1951">
        <v>0</v>
      </c>
      <c r="F1951">
        <v>4.71</v>
      </c>
      <c r="G1951">
        <v>0</v>
      </c>
      <c r="H1951">
        <v>0</v>
      </c>
      <c r="I1951">
        <v>0</v>
      </c>
      <c r="J1951">
        <v>1</v>
      </c>
      <c r="K1951">
        <v>1</v>
      </c>
      <c r="L1951">
        <v>1</v>
      </c>
      <c r="M1951">
        <v>0</v>
      </c>
      <c r="N1951">
        <v>1</v>
      </c>
      <c r="O1951">
        <v>0</v>
      </c>
      <c r="P1951">
        <v>1.47</v>
      </c>
      <c r="Q1951">
        <v>6.62</v>
      </c>
      <c r="R1951">
        <v>4.04</v>
      </c>
      <c r="S1951">
        <v>4.76</v>
      </c>
      <c r="T1951">
        <v>0</v>
      </c>
      <c r="U1951">
        <v>0</v>
      </c>
    </row>
    <row r="1952" spans="1:21" x14ac:dyDescent="0.25">
      <c r="A1952" t="s">
        <v>9597</v>
      </c>
      <c r="B1952" t="s">
        <v>9598</v>
      </c>
      <c r="C1952" t="s">
        <v>20890</v>
      </c>
      <c r="D1952">
        <v>0</v>
      </c>
      <c r="E1952">
        <v>0</v>
      </c>
      <c r="F1952">
        <v>4.71</v>
      </c>
      <c r="G1952">
        <v>0</v>
      </c>
      <c r="H1952">
        <v>1</v>
      </c>
      <c r="I1952">
        <v>0</v>
      </c>
      <c r="J1952">
        <v>1</v>
      </c>
      <c r="K1952">
        <v>1</v>
      </c>
      <c r="L1952">
        <v>1</v>
      </c>
      <c r="M1952">
        <v>0</v>
      </c>
      <c r="N1952">
        <v>1</v>
      </c>
      <c r="O1952">
        <v>1</v>
      </c>
      <c r="P1952">
        <v>1.55</v>
      </c>
      <c r="Q1952">
        <v>7.4</v>
      </c>
      <c r="R1952">
        <v>5.24</v>
      </c>
      <c r="S1952">
        <v>4.76</v>
      </c>
      <c r="T1952">
        <v>0</v>
      </c>
      <c r="U1952">
        <v>-0.1</v>
      </c>
    </row>
    <row r="1953" spans="1:21" x14ac:dyDescent="0.25">
      <c r="A1953" t="s">
        <v>10010</v>
      </c>
      <c r="B1953" t="s">
        <v>10011</v>
      </c>
      <c r="C1953" t="s">
        <v>20867</v>
      </c>
      <c r="D1953">
        <v>0</v>
      </c>
      <c r="E1953">
        <v>0</v>
      </c>
      <c r="F1953">
        <v>4.7</v>
      </c>
      <c r="G1953">
        <v>0</v>
      </c>
      <c r="H1953">
        <v>1</v>
      </c>
      <c r="I1953">
        <v>0</v>
      </c>
      <c r="J1953">
        <v>1</v>
      </c>
      <c r="K1953">
        <v>1</v>
      </c>
      <c r="L1953">
        <v>1</v>
      </c>
      <c r="M1953">
        <v>0</v>
      </c>
      <c r="N1953">
        <v>1</v>
      </c>
      <c r="O1953">
        <v>1</v>
      </c>
      <c r="P1953">
        <v>1.56</v>
      </c>
      <c r="Q1953">
        <v>6.62</v>
      </c>
      <c r="R1953">
        <v>5.07</v>
      </c>
      <c r="S1953">
        <v>4.7699999999999996</v>
      </c>
      <c r="T1953">
        <v>0</v>
      </c>
      <c r="U1953">
        <v>-0.1</v>
      </c>
    </row>
    <row r="1954" spans="1:21" x14ac:dyDescent="0.25">
      <c r="A1954" t="s">
        <v>7396</v>
      </c>
      <c r="B1954" t="s">
        <v>7397</v>
      </c>
      <c r="C1954" t="s">
        <v>20880</v>
      </c>
      <c r="D1954">
        <v>0</v>
      </c>
      <c r="E1954">
        <v>0</v>
      </c>
      <c r="F1954">
        <v>4.71</v>
      </c>
      <c r="G1954">
        <v>0</v>
      </c>
      <c r="H1954">
        <v>1</v>
      </c>
      <c r="I1954">
        <v>0</v>
      </c>
      <c r="J1954">
        <v>1</v>
      </c>
      <c r="K1954">
        <v>1</v>
      </c>
      <c r="L1954">
        <v>1</v>
      </c>
      <c r="M1954">
        <v>0</v>
      </c>
      <c r="N1954">
        <v>1</v>
      </c>
      <c r="O1954">
        <v>0</v>
      </c>
      <c r="P1954">
        <v>1.5</v>
      </c>
      <c r="Q1954">
        <v>7.18</v>
      </c>
      <c r="R1954">
        <v>4.38</v>
      </c>
      <c r="S1954">
        <v>4.7699999999999996</v>
      </c>
      <c r="T1954">
        <v>0</v>
      </c>
      <c r="U1954">
        <v>0</v>
      </c>
    </row>
    <row r="1955" spans="1:21" x14ac:dyDescent="0.25">
      <c r="A1955">
        <v>3241</v>
      </c>
      <c r="B1955" t="s">
        <v>8369</v>
      </c>
      <c r="C1955" t="s">
        <v>20878</v>
      </c>
      <c r="D1955">
        <v>0</v>
      </c>
      <c r="E1955">
        <v>0</v>
      </c>
      <c r="F1955">
        <v>4.59</v>
      </c>
      <c r="G1955">
        <v>0</v>
      </c>
      <c r="H1955">
        <v>1</v>
      </c>
      <c r="I1955">
        <v>0</v>
      </c>
      <c r="J1955">
        <v>1</v>
      </c>
      <c r="K1955">
        <v>1</v>
      </c>
      <c r="L1955">
        <v>1</v>
      </c>
      <c r="M1955">
        <v>0</v>
      </c>
      <c r="N1955">
        <v>1</v>
      </c>
      <c r="O1955">
        <v>0</v>
      </c>
      <c r="P1955">
        <v>1.44</v>
      </c>
      <c r="Q1955">
        <v>5.0999999999999996</v>
      </c>
      <c r="R1955">
        <v>2.83</v>
      </c>
      <c r="S1955">
        <v>4.7699999999999996</v>
      </c>
      <c r="T1955">
        <v>0</v>
      </c>
      <c r="U1955">
        <v>0</v>
      </c>
    </row>
    <row r="1956" spans="1:21" x14ac:dyDescent="0.25">
      <c r="A1956">
        <v>9557</v>
      </c>
      <c r="B1956" t="s">
        <v>8423</v>
      </c>
      <c r="C1956" t="s">
        <v>20878</v>
      </c>
      <c r="D1956">
        <v>0</v>
      </c>
      <c r="E1956">
        <v>0</v>
      </c>
      <c r="F1956">
        <v>4.82</v>
      </c>
      <c r="G1956">
        <v>0</v>
      </c>
      <c r="H1956">
        <v>0</v>
      </c>
      <c r="I1956">
        <v>0</v>
      </c>
      <c r="J1956">
        <v>1</v>
      </c>
      <c r="K1956">
        <v>1</v>
      </c>
      <c r="L1956">
        <v>1</v>
      </c>
      <c r="M1956">
        <v>0</v>
      </c>
      <c r="N1956">
        <v>1</v>
      </c>
      <c r="O1956">
        <v>0</v>
      </c>
      <c r="P1956">
        <v>1.46</v>
      </c>
      <c r="Q1956">
        <v>6</v>
      </c>
      <c r="R1956">
        <v>3.31</v>
      </c>
      <c r="S1956">
        <v>4.7699999999999996</v>
      </c>
      <c r="T1956">
        <v>0</v>
      </c>
      <c r="U1956">
        <v>0</v>
      </c>
    </row>
    <row r="1957" spans="1:21" x14ac:dyDescent="0.25">
      <c r="A1957" t="s">
        <v>22931</v>
      </c>
      <c r="B1957" t="s">
        <v>22932</v>
      </c>
      <c r="C1957" t="s">
        <v>20881</v>
      </c>
      <c r="D1957">
        <v>0</v>
      </c>
      <c r="E1957">
        <v>0</v>
      </c>
      <c r="F1957">
        <v>4.59</v>
      </c>
      <c r="G1957">
        <v>0</v>
      </c>
      <c r="H1957">
        <v>1</v>
      </c>
      <c r="I1957">
        <v>0</v>
      </c>
      <c r="J1957">
        <v>1</v>
      </c>
      <c r="K1957">
        <v>1</v>
      </c>
      <c r="L1957">
        <v>1</v>
      </c>
      <c r="M1957">
        <v>0</v>
      </c>
      <c r="N1957">
        <v>1</v>
      </c>
      <c r="O1957">
        <v>0</v>
      </c>
      <c r="P1957">
        <v>1.51</v>
      </c>
      <c r="Q1957">
        <v>6.49</v>
      </c>
      <c r="R1957">
        <v>4.3499999999999996</v>
      </c>
      <c r="S1957">
        <v>4.7699999999999996</v>
      </c>
      <c r="T1957">
        <v>0</v>
      </c>
      <c r="U1957">
        <v>0</v>
      </c>
    </row>
    <row r="1958" spans="1:21" x14ac:dyDescent="0.25">
      <c r="A1958">
        <v>10058</v>
      </c>
      <c r="B1958" t="s">
        <v>9043</v>
      </c>
      <c r="C1958" t="s">
        <v>20879</v>
      </c>
      <c r="D1958">
        <v>3</v>
      </c>
      <c r="E1958">
        <v>4</v>
      </c>
      <c r="F1958">
        <v>5</v>
      </c>
      <c r="G1958">
        <v>10</v>
      </c>
      <c r="H1958">
        <v>10</v>
      </c>
      <c r="I1958">
        <v>0</v>
      </c>
      <c r="J1958">
        <v>55</v>
      </c>
      <c r="K1958">
        <v>57</v>
      </c>
      <c r="L1958">
        <v>31</v>
      </c>
      <c r="M1958">
        <v>7</v>
      </c>
      <c r="N1958">
        <v>45</v>
      </c>
      <c r="O1958">
        <v>29</v>
      </c>
      <c r="P1958">
        <v>1.56</v>
      </c>
      <c r="Q1958">
        <v>7.35</v>
      </c>
      <c r="R1958">
        <v>4.72</v>
      </c>
      <c r="S1958">
        <v>4.7699999999999996</v>
      </c>
      <c r="T1958">
        <v>0.4</v>
      </c>
      <c r="U1958">
        <v>0.4</v>
      </c>
    </row>
    <row r="1959" spans="1:21" x14ac:dyDescent="0.25">
      <c r="A1959" t="s">
        <v>8187</v>
      </c>
      <c r="B1959" t="s">
        <v>8188</v>
      </c>
      <c r="C1959" t="s">
        <v>20893</v>
      </c>
      <c r="D1959">
        <v>0</v>
      </c>
      <c r="E1959">
        <v>0</v>
      </c>
      <c r="F1959">
        <v>4.8099999999999996</v>
      </c>
      <c r="G1959">
        <v>0</v>
      </c>
      <c r="H1959">
        <v>1</v>
      </c>
      <c r="I1959">
        <v>0</v>
      </c>
      <c r="J1959">
        <v>1</v>
      </c>
      <c r="K1959">
        <v>1</v>
      </c>
      <c r="L1959">
        <v>1</v>
      </c>
      <c r="M1959">
        <v>0</v>
      </c>
      <c r="N1959">
        <v>1</v>
      </c>
      <c r="O1959">
        <v>1</v>
      </c>
      <c r="P1959">
        <v>1.59</v>
      </c>
      <c r="Q1959">
        <v>7.89</v>
      </c>
      <c r="R1959">
        <v>5.8</v>
      </c>
      <c r="S1959">
        <v>4.7699999999999996</v>
      </c>
      <c r="T1959">
        <v>0</v>
      </c>
      <c r="U1959">
        <v>-0.1</v>
      </c>
    </row>
    <row r="1960" spans="1:21" x14ac:dyDescent="0.25">
      <c r="A1960" t="s">
        <v>22933</v>
      </c>
      <c r="B1960" t="s">
        <v>22934</v>
      </c>
      <c r="C1960" t="s">
        <v>20866</v>
      </c>
      <c r="D1960">
        <v>0</v>
      </c>
      <c r="E1960">
        <v>0</v>
      </c>
      <c r="F1960">
        <v>4.8</v>
      </c>
      <c r="G1960">
        <v>0</v>
      </c>
      <c r="H1960">
        <v>1</v>
      </c>
      <c r="I1960">
        <v>0</v>
      </c>
      <c r="J1960">
        <v>1</v>
      </c>
      <c r="K1960">
        <v>1</v>
      </c>
      <c r="L1960">
        <v>1</v>
      </c>
      <c r="M1960">
        <v>0</v>
      </c>
      <c r="N1960">
        <v>1</v>
      </c>
      <c r="O1960">
        <v>1</v>
      </c>
      <c r="P1960">
        <v>1.58</v>
      </c>
      <c r="Q1960">
        <v>7.17</v>
      </c>
      <c r="R1960">
        <v>5.22</v>
      </c>
      <c r="S1960">
        <v>4.7699999999999996</v>
      </c>
      <c r="T1960">
        <v>0</v>
      </c>
      <c r="U1960">
        <v>-0.1</v>
      </c>
    </row>
    <row r="1961" spans="1:21" x14ac:dyDescent="0.25">
      <c r="A1961" t="s">
        <v>5745</v>
      </c>
      <c r="B1961" t="s">
        <v>5746</v>
      </c>
      <c r="C1961" t="s">
        <v>20875</v>
      </c>
      <c r="D1961">
        <v>0</v>
      </c>
      <c r="E1961">
        <v>0</v>
      </c>
      <c r="F1961">
        <v>4.8600000000000003</v>
      </c>
      <c r="G1961">
        <v>0</v>
      </c>
      <c r="H1961">
        <v>1</v>
      </c>
      <c r="I1961">
        <v>0</v>
      </c>
      <c r="J1961">
        <v>1</v>
      </c>
      <c r="K1961">
        <v>1</v>
      </c>
      <c r="L1961">
        <v>1</v>
      </c>
      <c r="M1961">
        <v>0</v>
      </c>
      <c r="N1961">
        <v>1</v>
      </c>
      <c r="O1961">
        <v>1</v>
      </c>
      <c r="P1961">
        <v>1.58</v>
      </c>
      <c r="Q1961">
        <v>8.91</v>
      </c>
      <c r="R1961">
        <v>6.02</v>
      </c>
      <c r="S1961">
        <v>4.7699999999999996</v>
      </c>
      <c r="T1961">
        <v>0</v>
      </c>
      <c r="U1961">
        <v>0</v>
      </c>
    </row>
    <row r="1962" spans="1:21" x14ac:dyDescent="0.25">
      <c r="A1962" t="s">
        <v>8995</v>
      </c>
      <c r="B1962" t="s">
        <v>8996</v>
      </c>
      <c r="C1962" t="s">
        <v>20885</v>
      </c>
      <c r="D1962">
        <v>0</v>
      </c>
      <c r="E1962">
        <v>0</v>
      </c>
      <c r="F1962">
        <v>4.74</v>
      </c>
      <c r="G1962">
        <v>0</v>
      </c>
      <c r="H1962">
        <v>0</v>
      </c>
      <c r="I1962">
        <v>0</v>
      </c>
      <c r="J1962">
        <v>1</v>
      </c>
      <c r="K1962">
        <v>1</v>
      </c>
      <c r="L1962">
        <v>1</v>
      </c>
      <c r="M1962">
        <v>0</v>
      </c>
      <c r="N1962">
        <v>1</v>
      </c>
      <c r="O1962">
        <v>0</v>
      </c>
      <c r="P1962">
        <v>1.45</v>
      </c>
      <c r="Q1962">
        <v>5.07</v>
      </c>
      <c r="R1962">
        <v>2.99</v>
      </c>
      <c r="S1962">
        <v>4.7699999999999996</v>
      </c>
      <c r="T1962">
        <v>0</v>
      </c>
      <c r="U1962">
        <v>0</v>
      </c>
    </row>
    <row r="1963" spans="1:21" x14ac:dyDescent="0.25">
      <c r="A1963" t="s">
        <v>9162</v>
      </c>
      <c r="B1963" t="s">
        <v>9163</v>
      </c>
      <c r="C1963" t="s">
        <v>20891</v>
      </c>
      <c r="D1963">
        <v>0</v>
      </c>
      <c r="E1963">
        <v>0</v>
      </c>
      <c r="F1963">
        <v>4.76</v>
      </c>
      <c r="G1963">
        <v>0</v>
      </c>
      <c r="H1963">
        <v>1</v>
      </c>
      <c r="I1963">
        <v>0</v>
      </c>
      <c r="J1963">
        <v>1</v>
      </c>
      <c r="K1963">
        <v>1</v>
      </c>
      <c r="L1963">
        <v>1</v>
      </c>
      <c r="M1963">
        <v>0</v>
      </c>
      <c r="N1963">
        <v>1</v>
      </c>
      <c r="O1963">
        <v>1</v>
      </c>
      <c r="P1963">
        <v>1.55</v>
      </c>
      <c r="Q1963">
        <v>6.94</v>
      </c>
      <c r="R1963">
        <v>4.96</v>
      </c>
      <c r="S1963">
        <v>4.7699999999999996</v>
      </c>
      <c r="T1963">
        <v>0</v>
      </c>
      <c r="U1963">
        <v>-0.1</v>
      </c>
    </row>
    <row r="1964" spans="1:21" x14ac:dyDescent="0.25">
      <c r="A1964" t="s">
        <v>22935</v>
      </c>
      <c r="B1964" t="s">
        <v>22936</v>
      </c>
      <c r="C1964" t="s">
        <v>20890</v>
      </c>
      <c r="D1964">
        <v>0</v>
      </c>
      <c r="E1964">
        <v>0</v>
      </c>
      <c r="F1964">
        <v>4.7300000000000004</v>
      </c>
      <c r="G1964">
        <v>0</v>
      </c>
      <c r="H1964">
        <v>0</v>
      </c>
      <c r="I1964">
        <v>0</v>
      </c>
      <c r="J1964">
        <v>1</v>
      </c>
      <c r="K1964">
        <v>1</v>
      </c>
      <c r="L1964">
        <v>1</v>
      </c>
      <c r="M1964">
        <v>0</v>
      </c>
      <c r="N1964">
        <v>1</v>
      </c>
      <c r="O1964">
        <v>0</v>
      </c>
      <c r="P1964">
        <v>1.46</v>
      </c>
      <c r="Q1964">
        <v>6.12</v>
      </c>
      <c r="R1964">
        <v>3.67</v>
      </c>
      <c r="S1964">
        <v>4.7699999999999996</v>
      </c>
      <c r="T1964">
        <v>0</v>
      </c>
      <c r="U1964">
        <v>0</v>
      </c>
    </row>
    <row r="1965" spans="1:21" x14ac:dyDescent="0.25">
      <c r="A1965" t="s">
        <v>9954</v>
      </c>
      <c r="B1965" t="s">
        <v>9955</v>
      </c>
      <c r="C1965" t="s">
        <v>1</v>
      </c>
      <c r="D1965">
        <v>0</v>
      </c>
      <c r="E1965">
        <v>0</v>
      </c>
      <c r="F1965">
        <v>4.5999999999999996</v>
      </c>
      <c r="G1965">
        <v>0</v>
      </c>
      <c r="H1965">
        <v>1</v>
      </c>
      <c r="I1965">
        <v>0</v>
      </c>
      <c r="J1965">
        <v>1</v>
      </c>
      <c r="K1965">
        <v>1</v>
      </c>
      <c r="L1965">
        <v>1</v>
      </c>
      <c r="M1965">
        <v>0</v>
      </c>
      <c r="N1965">
        <v>1</v>
      </c>
      <c r="O1965">
        <v>0</v>
      </c>
      <c r="P1965">
        <v>1.5</v>
      </c>
      <c r="Q1965">
        <v>6.25</v>
      </c>
      <c r="R1965">
        <v>4.21</v>
      </c>
      <c r="S1965">
        <v>4.7699999999999996</v>
      </c>
      <c r="T1965">
        <v>0</v>
      </c>
      <c r="U1965">
        <v>-0.1</v>
      </c>
    </row>
    <row r="1966" spans="1:21" x14ac:dyDescent="0.25">
      <c r="A1966">
        <v>6620</v>
      </c>
      <c r="B1966" t="s">
        <v>9667</v>
      </c>
      <c r="C1966" t="s">
        <v>20880</v>
      </c>
      <c r="D1966">
        <v>0</v>
      </c>
      <c r="E1966">
        <v>0</v>
      </c>
      <c r="F1966">
        <v>4.6100000000000003</v>
      </c>
      <c r="G1966">
        <v>0</v>
      </c>
      <c r="H1966">
        <v>1</v>
      </c>
      <c r="I1966">
        <v>0</v>
      </c>
      <c r="J1966">
        <v>1</v>
      </c>
      <c r="K1966">
        <v>1</v>
      </c>
      <c r="L1966">
        <v>1</v>
      </c>
      <c r="M1966">
        <v>0</v>
      </c>
      <c r="N1966">
        <v>1</v>
      </c>
      <c r="O1966">
        <v>0</v>
      </c>
      <c r="P1966">
        <v>1.44</v>
      </c>
      <c r="Q1966">
        <v>6.2</v>
      </c>
      <c r="R1966">
        <v>3.3</v>
      </c>
      <c r="S1966">
        <v>4.7699999999999996</v>
      </c>
      <c r="T1966">
        <v>0</v>
      </c>
      <c r="U1966">
        <v>0</v>
      </c>
    </row>
    <row r="1967" spans="1:21" x14ac:dyDescent="0.25">
      <c r="A1967" t="s">
        <v>8304</v>
      </c>
      <c r="B1967" t="s">
        <v>8305</v>
      </c>
      <c r="C1967" t="s">
        <v>20884</v>
      </c>
      <c r="D1967">
        <v>0</v>
      </c>
      <c r="E1967">
        <v>0</v>
      </c>
      <c r="F1967">
        <v>4.74</v>
      </c>
      <c r="G1967">
        <v>0</v>
      </c>
      <c r="H1967">
        <v>0</v>
      </c>
      <c r="I1967">
        <v>0</v>
      </c>
      <c r="J1967">
        <v>1</v>
      </c>
      <c r="K1967">
        <v>1</v>
      </c>
      <c r="L1967">
        <v>1</v>
      </c>
      <c r="M1967">
        <v>0</v>
      </c>
      <c r="N1967">
        <v>1</v>
      </c>
      <c r="O1967">
        <v>0</v>
      </c>
      <c r="P1967">
        <v>1.49</v>
      </c>
      <c r="Q1967">
        <v>6.61</v>
      </c>
      <c r="R1967">
        <v>4.08</v>
      </c>
      <c r="S1967">
        <v>4.7699999999999996</v>
      </c>
      <c r="T1967">
        <v>0</v>
      </c>
      <c r="U1967">
        <v>0</v>
      </c>
    </row>
    <row r="1968" spans="1:21" x14ac:dyDescent="0.25">
      <c r="A1968" t="s">
        <v>7437</v>
      </c>
      <c r="B1968" t="s">
        <v>7438</v>
      </c>
      <c r="C1968" t="s">
        <v>20878</v>
      </c>
      <c r="D1968">
        <v>0</v>
      </c>
      <c r="E1968">
        <v>0</v>
      </c>
      <c r="F1968">
        <v>4.7699999999999996</v>
      </c>
      <c r="G1968">
        <v>0</v>
      </c>
      <c r="H1968">
        <v>1</v>
      </c>
      <c r="I1968">
        <v>0</v>
      </c>
      <c r="J1968">
        <v>1</v>
      </c>
      <c r="K1968">
        <v>1</v>
      </c>
      <c r="L1968">
        <v>1</v>
      </c>
      <c r="M1968">
        <v>0</v>
      </c>
      <c r="N1968">
        <v>1</v>
      </c>
      <c r="O1968">
        <v>0</v>
      </c>
      <c r="P1968">
        <v>1.52</v>
      </c>
      <c r="Q1968">
        <v>6.2</v>
      </c>
      <c r="R1968">
        <v>4.08</v>
      </c>
      <c r="S1968">
        <v>4.7699999999999996</v>
      </c>
      <c r="T1968">
        <v>0</v>
      </c>
      <c r="U1968">
        <v>0</v>
      </c>
    </row>
    <row r="1969" spans="1:21" x14ac:dyDescent="0.25">
      <c r="A1969">
        <v>14470</v>
      </c>
      <c r="B1969" t="s">
        <v>8708</v>
      </c>
      <c r="C1969" t="s">
        <v>20868</v>
      </c>
      <c r="D1969">
        <v>1</v>
      </c>
      <c r="E1969">
        <v>1</v>
      </c>
      <c r="F1969">
        <v>4.6500000000000004</v>
      </c>
      <c r="G1969">
        <v>0</v>
      </c>
      <c r="H1969">
        <v>15</v>
      </c>
      <c r="I1969">
        <v>0</v>
      </c>
      <c r="J1969">
        <v>15</v>
      </c>
      <c r="K1969">
        <v>15</v>
      </c>
      <c r="L1969">
        <v>8</v>
      </c>
      <c r="M1969">
        <v>2</v>
      </c>
      <c r="N1969">
        <v>12</v>
      </c>
      <c r="O1969">
        <v>8</v>
      </c>
      <c r="P1969">
        <v>1.51</v>
      </c>
      <c r="Q1969">
        <v>7.33</v>
      </c>
      <c r="R1969">
        <v>4.78</v>
      </c>
      <c r="S1969">
        <v>4.7699999999999996</v>
      </c>
      <c r="T1969">
        <v>-0.1</v>
      </c>
      <c r="U1969">
        <v>0</v>
      </c>
    </row>
    <row r="1970" spans="1:21" x14ac:dyDescent="0.25">
      <c r="A1970" t="s">
        <v>8391</v>
      </c>
      <c r="B1970" t="s">
        <v>8392</v>
      </c>
      <c r="C1970" t="s">
        <v>20884</v>
      </c>
      <c r="D1970">
        <v>0</v>
      </c>
      <c r="E1970">
        <v>0</v>
      </c>
      <c r="F1970">
        <v>4.82</v>
      </c>
      <c r="G1970">
        <v>0</v>
      </c>
      <c r="H1970">
        <v>0</v>
      </c>
      <c r="I1970">
        <v>0</v>
      </c>
      <c r="J1970">
        <v>1</v>
      </c>
      <c r="K1970">
        <v>1</v>
      </c>
      <c r="L1970">
        <v>1</v>
      </c>
      <c r="M1970">
        <v>0</v>
      </c>
      <c r="N1970">
        <v>1</v>
      </c>
      <c r="O1970">
        <v>1</v>
      </c>
      <c r="P1970">
        <v>1.57</v>
      </c>
      <c r="Q1970">
        <v>8.09</v>
      </c>
      <c r="R1970">
        <v>5.53</v>
      </c>
      <c r="S1970">
        <v>4.7699999999999996</v>
      </c>
      <c r="T1970">
        <v>0</v>
      </c>
      <c r="U1970">
        <v>0</v>
      </c>
    </row>
    <row r="1971" spans="1:21" x14ac:dyDescent="0.25">
      <c r="A1971" t="s">
        <v>22937</v>
      </c>
      <c r="B1971" t="s">
        <v>22938</v>
      </c>
      <c r="C1971" t="s">
        <v>20895</v>
      </c>
      <c r="D1971">
        <v>0</v>
      </c>
      <c r="E1971">
        <v>0</v>
      </c>
      <c r="F1971">
        <v>4.5999999999999996</v>
      </c>
      <c r="G1971">
        <v>0</v>
      </c>
      <c r="H1971">
        <v>0</v>
      </c>
      <c r="I1971">
        <v>0</v>
      </c>
      <c r="J1971">
        <v>1</v>
      </c>
      <c r="K1971">
        <v>1</v>
      </c>
      <c r="L1971">
        <v>1</v>
      </c>
      <c r="M1971">
        <v>0</v>
      </c>
      <c r="N1971">
        <v>1</v>
      </c>
      <c r="O1971">
        <v>0</v>
      </c>
      <c r="P1971">
        <v>1.43</v>
      </c>
      <c r="Q1971">
        <v>5.9</v>
      </c>
      <c r="R1971">
        <v>3.49</v>
      </c>
      <c r="S1971">
        <v>4.78</v>
      </c>
      <c r="T1971">
        <v>0</v>
      </c>
      <c r="U1971">
        <v>0</v>
      </c>
    </row>
    <row r="1972" spans="1:21" x14ac:dyDescent="0.25">
      <c r="A1972" t="s">
        <v>6064</v>
      </c>
      <c r="B1972" t="s">
        <v>6065</v>
      </c>
      <c r="C1972" t="s">
        <v>20883</v>
      </c>
      <c r="D1972">
        <v>0</v>
      </c>
      <c r="E1972">
        <v>0</v>
      </c>
      <c r="F1972">
        <v>4.54</v>
      </c>
      <c r="G1972">
        <v>0</v>
      </c>
      <c r="H1972">
        <v>1</v>
      </c>
      <c r="I1972">
        <v>0</v>
      </c>
      <c r="J1972">
        <v>1</v>
      </c>
      <c r="K1972">
        <v>1</v>
      </c>
      <c r="L1972">
        <v>1</v>
      </c>
      <c r="M1972">
        <v>0</v>
      </c>
      <c r="N1972">
        <v>1</v>
      </c>
      <c r="O1972">
        <v>0</v>
      </c>
      <c r="P1972">
        <v>1.4</v>
      </c>
      <c r="Q1972">
        <v>6.3</v>
      </c>
      <c r="R1972">
        <v>3.19</v>
      </c>
      <c r="S1972">
        <v>4.78</v>
      </c>
      <c r="T1972">
        <v>0</v>
      </c>
      <c r="U1972">
        <v>0</v>
      </c>
    </row>
    <row r="1973" spans="1:21" x14ac:dyDescent="0.25">
      <c r="A1973" t="s">
        <v>8296</v>
      </c>
      <c r="B1973" t="s">
        <v>8297</v>
      </c>
      <c r="C1973" t="s">
        <v>20889</v>
      </c>
      <c r="D1973">
        <v>0</v>
      </c>
      <c r="E1973">
        <v>0</v>
      </c>
      <c r="F1973">
        <v>4.62</v>
      </c>
      <c r="G1973">
        <v>0</v>
      </c>
      <c r="H1973">
        <v>0</v>
      </c>
      <c r="I1973">
        <v>0</v>
      </c>
      <c r="J1973">
        <v>1</v>
      </c>
      <c r="K1973">
        <v>1</v>
      </c>
      <c r="L1973">
        <v>1</v>
      </c>
      <c r="M1973">
        <v>0</v>
      </c>
      <c r="N1973">
        <v>1</v>
      </c>
      <c r="O1973">
        <v>0</v>
      </c>
      <c r="P1973">
        <v>1.42</v>
      </c>
      <c r="Q1973">
        <v>5.64</v>
      </c>
      <c r="R1973">
        <v>3.24</v>
      </c>
      <c r="S1973">
        <v>4.78</v>
      </c>
      <c r="T1973">
        <v>0</v>
      </c>
      <c r="U1973">
        <v>0</v>
      </c>
    </row>
    <row r="1974" spans="1:21" x14ac:dyDescent="0.25">
      <c r="A1974" t="s">
        <v>7546</v>
      </c>
      <c r="B1974" t="s">
        <v>7547</v>
      </c>
      <c r="C1974" t="s">
        <v>1</v>
      </c>
      <c r="D1974">
        <v>0</v>
      </c>
      <c r="E1974">
        <v>0</v>
      </c>
      <c r="F1974">
        <v>4.6900000000000004</v>
      </c>
      <c r="G1974">
        <v>0</v>
      </c>
      <c r="H1974">
        <v>0</v>
      </c>
      <c r="I1974">
        <v>0</v>
      </c>
      <c r="J1974">
        <v>1</v>
      </c>
      <c r="K1974">
        <v>1</v>
      </c>
      <c r="L1974">
        <v>1</v>
      </c>
      <c r="M1974">
        <v>0</v>
      </c>
      <c r="N1974">
        <v>1</v>
      </c>
      <c r="O1974">
        <v>0</v>
      </c>
      <c r="P1974">
        <v>1.42</v>
      </c>
      <c r="Q1974">
        <v>5.64</v>
      </c>
      <c r="R1974">
        <v>3.06</v>
      </c>
      <c r="S1974">
        <v>4.78</v>
      </c>
      <c r="T1974">
        <v>0</v>
      </c>
      <c r="U1974">
        <v>0</v>
      </c>
    </row>
    <row r="1975" spans="1:21" x14ac:dyDescent="0.25">
      <c r="A1975" t="s">
        <v>8401</v>
      </c>
      <c r="B1975" t="s">
        <v>8402</v>
      </c>
      <c r="C1975" t="s">
        <v>1</v>
      </c>
      <c r="D1975">
        <v>0</v>
      </c>
      <c r="E1975">
        <v>0</v>
      </c>
      <c r="F1975">
        <v>4.68</v>
      </c>
      <c r="G1975">
        <v>0</v>
      </c>
      <c r="H1975">
        <v>0</v>
      </c>
      <c r="I1975">
        <v>0</v>
      </c>
      <c r="J1975">
        <v>1</v>
      </c>
      <c r="K1975">
        <v>1</v>
      </c>
      <c r="L1975">
        <v>1</v>
      </c>
      <c r="M1975">
        <v>0</v>
      </c>
      <c r="N1975">
        <v>1</v>
      </c>
      <c r="O1975">
        <v>0</v>
      </c>
      <c r="P1975">
        <v>1.48</v>
      </c>
      <c r="Q1975">
        <v>6.34</v>
      </c>
      <c r="R1975">
        <v>4.07</v>
      </c>
      <c r="S1975">
        <v>4.78</v>
      </c>
      <c r="T1975">
        <v>0</v>
      </c>
      <c r="U1975">
        <v>0</v>
      </c>
    </row>
    <row r="1976" spans="1:21" x14ac:dyDescent="0.25">
      <c r="A1976" t="s">
        <v>8552</v>
      </c>
      <c r="B1976" t="s">
        <v>8553</v>
      </c>
      <c r="C1976" t="s">
        <v>1</v>
      </c>
      <c r="D1976">
        <v>0</v>
      </c>
      <c r="E1976">
        <v>0</v>
      </c>
      <c r="F1976">
        <v>4.62</v>
      </c>
      <c r="G1976">
        <v>0</v>
      </c>
      <c r="H1976">
        <v>1</v>
      </c>
      <c r="I1976">
        <v>0</v>
      </c>
      <c r="J1976">
        <v>1</v>
      </c>
      <c r="K1976">
        <v>1</v>
      </c>
      <c r="L1976">
        <v>1</v>
      </c>
      <c r="M1976">
        <v>0</v>
      </c>
      <c r="N1976">
        <v>1</v>
      </c>
      <c r="O1976">
        <v>1</v>
      </c>
      <c r="P1976">
        <v>1.52</v>
      </c>
      <c r="Q1976">
        <v>6.69</v>
      </c>
      <c r="R1976">
        <v>4.6100000000000003</v>
      </c>
      <c r="S1976">
        <v>4.78</v>
      </c>
      <c r="T1976">
        <v>0</v>
      </c>
      <c r="U1976">
        <v>-0.1</v>
      </c>
    </row>
    <row r="1977" spans="1:21" x14ac:dyDescent="0.25">
      <c r="A1977">
        <v>8037</v>
      </c>
      <c r="B1977" t="s">
        <v>8843</v>
      </c>
      <c r="C1977" t="s">
        <v>20886</v>
      </c>
      <c r="D1977">
        <v>0</v>
      </c>
      <c r="E1977">
        <v>0</v>
      </c>
      <c r="F1977">
        <v>4.5599999999999996</v>
      </c>
      <c r="G1977">
        <v>0</v>
      </c>
      <c r="H1977">
        <v>1</v>
      </c>
      <c r="I1977">
        <v>0</v>
      </c>
      <c r="J1977">
        <v>1</v>
      </c>
      <c r="K1977">
        <v>1</v>
      </c>
      <c r="L1977">
        <v>1</v>
      </c>
      <c r="M1977">
        <v>0</v>
      </c>
      <c r="N1977">
        <v>1</v>
      </c>
      <c r="O1977">
        <v>0</v>
      </c>
      <c r="P1977">
        <v>1.43</v>
      </c>
      <c r="Q1977">
        <v>7.05</v>
      </c>
      <c r="R1977">
        <v>3.8</v>
      </c>
      <c r="S1977">
        <v>4.78</v>
      </c>
      <c r="T1977">
        <v>0</v>
      </c>
      <c r="U1977">
        <v>0</v>
      </c>
    </row>
    <row r="1978" spans="1:21" x14ac:dyDescent="0.25">
      <c r="A1978" t="s">
        <v>9398</v>
      </c>
      <c r="B1978" t="s">
        <v>9399</v>
      </c>
      <c r="C1978" t="s">
        <v>20872</v>
      </c>
      <c r="D1978">
        <v>0</v>
      </c>
      <c r="E1978">
        <v>0</v>
      </c>
      <c r="F1978">
        <v>4.68</v>
      </c>
      <c r="G1978">
        <v>0</v>
      </c>
      <c r="H1978">
        <v>1</v>
      </c>
      <c r="I1978">
        <v>0</v>
      </c>
      <c r="J1978">
        <v>1</v>
      </c>
      <c r="K1978">
        <v>1</v>
      </c>
      <c r="L1978">
        <v>1</v>
      </c>
      <c r="M1978">
        <v>0</v>
      </c>
      <c r="N1978">
        <v>1</v>
      </c>
      <c r="O1978">
        <v>1</v>
      </c>
      <c r="P1978">
        <v>1.57</v>
      </c>
      <c r="Q1978">
        <v>7.7</v>
      </c>
      <c r="R1978">
        <v>5.64</v>
      </c>
      <c r="S1978">
        <v>4.78</v>
      </c>
      <c r="T1978">
        <v>0</v>
      </c>
      <c r="U1978">
        <v>-0.1</v>
      </c>
    </row>
    <row r="1979" spans="1:21" x14ac:dyDescent="0.25">
      <c r="A1979" t="s">
        <v>22939</v>
      </c>
      <c r="B1979" t="s">
        <v>22940</v>
      </c>
      <c r="C1979" t="s">
        <v>20871</v>
      </c>
      <c r="D1979">
        <v>0</v>
      </c>
      <c r="E1979">
        <v>0</v>
      </c>
      <c r="F1979">
        <v>4.6900000000000004</v>
      </c>
      <c r="G1979">
        <v>0</v>
      </c>
      <c r="H1979">
        <v>1</v>
      </c>
      <c r="I1979">
        <v>0</v>
      </c>
      <c r="J1979">
        <v>1</v>
      </c>
      <c r="K1979">
        <v>1</v>
      </c>
      <c r="L1979">
        <v>1</v>
      </c>
      <c r="M1979">
        <v>0</v>
      </c>
      <c r="N1979">
        <v>1</v>
      </c>
      <c r="O1979">
        <v>0</v>
      </c>
      <c r="P1979">
        <v>1.53</v>
      </c>
      <c r="Q1979">
        <v>5.8</v>
      </c>
      <c r="R1979">
        <v>4.2699999999999996</v>
      </c>
      <c r="S1979">
        <v>4.78</v>
      </c>
      <c r="T1979">
        <v>0</v>
      </c>
      <c r="U1979">
        <v>-0.1</v>
      </c>
    </row>
    <row r="1980" spans="1:21" x14ac:dyDescent="0.25">
      <c r="A1980" t="s">
        <v>6551</v>
      </c>
      <c r="B1980" t="s">
        <v>6552</v>
      </c>
      <c r="C1980" t="s">
        <v>20888</v>
      </c>
      <c r="D1980">
        <v>0</v>
      </c>
      <c r="E1980">
        <v>0</v>
      </c>
      <c r="F1980">
        <v>4.51</v>
      </c>
      <c r="G1980">
        <v>0</v>
      </c>
      <c r="H1980">
        <v>0</v>
      </c>
      <c r="I1980">
        <v>0</v>
      </c>
      <c r="J1980">
        <v>1</v>
      </c>
      <c r="K1980">
        <v>1</v>
      </c>
      <c r="L1980">
        <v>1</v>
      </c>
      <c r="M1980">
        <v>0</v>
      </c>
      <c r="N1980">
        <v>1</v>
      </c>
      <c r="O1980">
        <v>0</v>
      </c>
      <c r="P1980">
        <v>1.39</v>
      </c>
      <c r="Q1980">
        <v>5.29</v>
      </c>
      <c r="R1980">
        <v>2.85</v>
      </c>
      <c r="S1980">
        <v>4.78</v>
      </c>
      <c r="T1980">
        <v>0</v>
      </c>
      <c r="U1980">
        <v>0</v>
      </c>
    </row>
    <row r="1981" spans="1:21" x14ac:dyDescent="0.25">
      <c r="A1981">
        <v>10620</v>
      </c>
      <c r="B1981" t="s">
        <v>10012</v>
      </c>
      <c r="C1981" t="s">
        <v>20872</v>
      </c>
      <c r="D1981">
        <v>0</v>
      </c>
      <c r="E1981">
        <v>0</v>
      </c>
      <c r="F1981">
        <v>4.63</v>
      </c>
      <c r="G1981">
        <v>0</v>
      </c>
      <c r="H1981">
        <v>0</v>
      </c>
      <c r="I1981">
        <v>0</v>
      </c>
      <c r="J1981">
        <v>1</v>
      </c>
      <c r="K1981">
        <v>1</v>
      </c>
      <c r="L1981">
        <v>1</v>
      </c>
      <c r="M1981">
        <v>0</v>
      </c>
      <c r="N1981">
        <v>0</v>
      </c>
      <c r="O1981">
        <v>0</v>
      </c>
      <c r="P1981">
        <v>1.46</v>
      </c>
      <c r="Q1981">
        <v>4.33</v>
      </c>
      <c r="R1981">
        <v>2.9</v>
      </c>
      <c r="S1981">
        <v>4.78</v>
      </c>
      <c r="T1981">
        <v>0</v>
      </c>
      <c r="U1981">
        <v>0</v>
      </c>
    </row>
    <row r="1982" spans="1:21" x14ac:dyDescent="0.25">
      <c r="A1982" t="s">
        <v>22941</v>
      </c>
      <c r="B1982" t="s">
        <v>22942</v>
      </c>
      <c r="C1982" t="s">
        <v>20872</v>
      </c>
      <c r="D1982">
        <v>0</v>
      </c>
      <c r="E1982">
        <v>0</v>
      </c>
      <c r="F1982">
        <v>4.62</v>
      </c>
      <c r="G1982">
        <v>0</v>
      </c>
      <c r="H1982">
        <v>0</v>
      </c>
      <c r="I1982">
        <v>0</v>
      </c>
      <c r="J1982">
        <v>1</v>
      </c>
      <c r="K1982">
        <v>1</v>
      </c>
      <c r="L1982">
        <v>1</v>
      </c>
      <c r="M1982">
        <v>0</v>
      </c>
      <c r="N1982">
        <v>1</v>
      </c>
      <c r="O1982">
        <v>0</v>
      </c>
      <c r="P1982">
        <v>1.41</v>
      </c>
      <c r="Q1982">
        <v>5.21</v>
      </c>
      <c r="R1982">
        <v>2.85</v>
      </c>
      <c r="S1982">
        <v>4.78</v>
      </c>
      <c r="T1982">
        <v>0</v>
      </c>
      <c r="U1982">
        <v>0</v>
      </c>
    </row>
    <row r="1983" spans="1:21" x14ac:dyDescent="0.25">
      <c r="A1983">
        <v>1882</v>
      </c>
      <c r="B1983" t="s">
        <v>8303</v>
      </c>
      <c r="C1983" t="s">
        <v>20873</v>
      </c>
      <c r="D1983">
        <v>0</v>
      </c>
      <c r="E1983">
        <v>0</v>
      </c>
      <c r="F1983">
        <v>4.54</v>
      </c>
      <c r="G1983">
        <v>0</v>
      </c>
      <c r="H1983">
        <v>1</v>
      </c>
      <c r="I1983">
        <v>0</v>
      </c>
      <c r="J1983">
        <v>1</v>
      </c>
      <c r="K1983">
        <v>1</v>
      </c>
      <c r="L1983">
        <v>1</v>
      </c>
      <c r="M1983">
        <v>0</v>
      </c>
      <c r="N1983">
        <v>1</v>
      </c>
      <c r="O1983">
        <v>0</v>
      </c>
      <c r="P1983">
        <v>1.38</v>
      </c>
      <c r="Q1983">
        <v>5.0999999999999996</v>
      </c>
      <c r="R1983">
        <v>2.31</v>
      </c>
      <c r="S1983">
        <v>4.78</v>
      </c>
      <c r="T1983">
        <v>0</v>
      </c>
      <c r="U1983">
        <v>0</v>
      </c>
    </row>
    <row r="1984" spans="1:21" x14ac:dyDescent="0.25">
      <c r="A1984">
        <v>9489</v>
      </c>
      <c r="B1984" t="s">
        <v>8035</v>
      </c>
      <c r="C1984" t="s">
        <v>20880</v>
      </c>
      <c r="D1984">
        <v>0</v>
      </c>
      <c r="E1984">
        <v>0</v>
      </c>
      <c r="F1984">
        <v>4.76</v>
      </c>
      <c r="G1984">
        <v>0</v>
      </c>
      <c r="H1984">
        <v>0</v>
      </c>
      <c r="I1984">
        <v>0</v>
      </c>
      <c r="J1984">
        <v>1</v>
      </c>
      <c r="K1984">
        <v>1</v>
      </c>
      <c r="L1984">
        <v>1</v>
      </c>
      <c r="M1984">
        <v>0</v>
      </c>
      <c r="N1984">
        <v>1</v>
      </c>
      <c r="O1984">
        <v>0</v>
      </c>
      <c r="P1984">
        <v>1.44</v>
      </c>
      <c r="Q1984">
        <v>6.56</v>
      </c>
      <c r="R1984">
        <v>3.49</v>
      </c>
      <c r="S1984">
        <v>4.78</v>
      </c>
      <c r="T1984">
        <v>0</v>
      </c>
      <c r="U1984">
        <v>0</v>
      </c>
    </row>
    <row r="1985" spans="1:21" x14ac:dyDescent="0.25">
      <c r="A1985" t="s">
        <v>22943</v>
      </c>
      <c r="B1985" t="s">
        <v>22944</v>
      </c>
      <c r="C1985" t="s">
        <v>20874</v>
      </c>
      <c r="D1985">
        <v>0</v>
      </c>
      <c r="E1985">
        <v>0</v>
      </c>
      <c r="F1985">
        <v>4.92</v>
      </c>
      <c r="G1985">
        <v>0</v>
      </c>
      <c r="H1985">
        <v>1</v>
      </c>
      <c r="I1985">
        <v>0</v>
      </c>
      <c r="J1985">
        <v>1</v>
      </c>
      <c r="K1985">
        <v>1</v>
      </c>
      <c r="L1985">
        <v>1</v>
      </c>
      <c r="M1985">
        <v>0</v>
      </c>
      <c r="N1985">
        <v>1</v>
      </c>
      <c r="O1985">
        <v>1</v>
      </c>
      <c r="P1985">
        <v>1.65</v>
      </c>
      <c r="Q1985">
        <v>8.89</v>
      </c>
      <c r="R1985">
        <v>6.83</v>
      </c>
      <c r="S1985">
        <v>4.78</v>
      </c>
      <c r="T1985">
        <v>0</v>
      </c>
      <c r="U1985">
        <v>-0.1</v>
      </c>
    </row>
    <row r="1986" spans="1:21" x14ac:dyDescent="0.25">
      <c r="A1986" t="s">
        <v>6015</v>
      </c>
      <c r="B1986" t="s">
        <v>6016</v>
      </c>
      <c r="C1986" t="s">
        <v>20867</v>
      </c>
      <c r="D1986">
        <v>0</v>
      </c>
      <c r="E1986">
        <v>0</v>
      </c>
      <c r="F1986">
        <v>4.6900000000000004</v>
      </c>
      <c r="G1986">
        <v>0</v>
      </c>
      <c r="H1986">
        <v>1</v>
      </c>
      <c r="I1986">
        <v>0</v>
      </c>
      <c r="J1986">
        <v>1</v>
      </c>
      <c r="K1986">
        <v>1</v>
      </c>
      <c r="L1986">
        <v>1</v>
      </c>
      <c r="M1986">
        <v>0</v>
      </c>
      <c r="N1986">
        <v>1</v>
      </c>
      <c r="O1986">
        <v>1</v>
      </c>
      <c r="P1986">
        <v>1.55</v>
      </c>
      <c r="Q1986">
        <v>6.18</v>
      </c>
      <c r="R1986">
        <v>4.7</v>
      </c>
      <c r="S1986">
        <v>4.78</v>
      </c>
      <c r="T1986">
        <v>0</v>
      </c>
      <c r="U1986">
        <v>-0.1</v>
      </c>
    </row>
    <row r="1987" spans="1:21" x14ac:dyDescent="0.25">
      <c r="A1987" t="s">
        <v>6997</v>
      </c>
      <c r="B1987" t="s">
        <v>22945</v>
      </c>
      <c r="C1987" t="s">
        <v>20888</v>
      </c>
      <c r="D1987">
        <v>0</v>
      </c>
      <c r="E1987">
        <v>0</v>
      </c>
      <c r="F1987">
        <v>4.62</v>
      </c>
      <c r="G1987">
        <v>0</v>
      </c>
      <c r="H1987">
        <v>0</v>
      </c>
      <c r="I1987">
        <v>0</v>
      </c>
      <c r="J1987">
        <v>1</v>
      </c>
      <c r="K1987">
        <v>1</v>
      </c>
      <c r="L1987">
        <v>1</v>
      </c>
      <c r="M1987">
        <v>0</v>
      </c>
      <c r="N1987">
        <v>1</v>
      </c>
      <c r="O1987">
        <v>0</v>
      </c>
      <c r="P1987">
        <v>1.45</v>
      </c>
      <c r="Q1987">
        <v>5.73</v>
      </c>
      <c r="R1987">
        <v>3.63</v>
      </c>
      <c r="S1987">
        <v>4.78</v>
      </c>
      <c r="T1987">
        <v>0</v>
      </c>
      <c r="U1987">
        <v>0</v>
      </c>
    </row>
    <row r="1988" spans="1:21" x14ac:dyDescent="0.25">
      <c r="A1988" t="s">
        <v>22946</v>
      </c>
      <c r="B1988" t="s">
        <v>22947</v>
      </c>
      <c r="C1988" t="s">
        <v>20877</v>
      </c>
      <c r="D1988">
        <v>0</v>
      </c>
      <c r="E1988">
        <v>0</v>
      </c>
      <c r="F1988">
        <v>4.71</v>
      </c>
      <c r="G1988">
        <v>0</v>
      </c>
      <c r="H1988">
        <v>0</v>
      </c>
      <c r="I1988">
        <v>0</v>
      </c>
      <c r="J1988">
        <v>1</v>
      </c>
      <c r="K1988">
        <v>1</v>
      </c>
      <c r="L1988">
        <v>1</v>
      </c>
      <c r="M1988">
        <v>0</v>
      </c>
      <c r="N1988">
        <v>1</v>
      </c>
      <c r="O1988">
        <v>0</v>
      </c>
      <c r="P1988">
        <v>1.5</v>
      </c>
      <c r="Q1988">
        <v>5.98</v>
      </c>
      <c r="R1988">
        <v>4.29</v>
      </c>
      <c r="S1988">
        <v>4.79</v>
      </c>
      <c r="T1988">
        <v>0</v>
      </c>
      <c r="U1988">
        <v>0</v>
      </c>
    </row>
    <row r="1989" spans="1:21" x14ac:dyDescent="0.25">
      <c r="A1989">
        <v>4578</v>
      </c>
      <c r="B1989" t="s">
        <v>7849</v>
      </c>
      <c r="C1989" t="s">
        <v>20879</v>
      </c>
      <c r="D1989">
        <v>0</v>
      </c>
      <c r="E1989">
        <v>0</v>
      </c>
      <c r="F1989">
        <v>4.8899999999999997</v>
      </c>
      <c r="G1989">
        <v>0</v>
      </c>
      <c r="H1989">
        <v>0</v>
      </c>
      <c r="I1989">
        <v>0</v>
      </c>
      <c r="J1989">
        <v>1</v>
      </c>
      <c r="K1989">
        <v>1</v>
      </c>
      <c r="L1989">
        <v>1</v>
      </c>
      <c r="M1989">
        <v>0</v>
      </c>
      <c r="N1989">
        <v>1</v>
      </c>
      <c r="O1989">
        <v>0</v>
      </c>
      <c r="P1989">
        <v>1.46</v>
      </c>
      <c r="Q1989">
        <v>5.88</v>
      </c>
      <c r="R1989">
        <v>2.96</v>
      </c>
      <c r="S1989">
        <v>4.79</v>
      </c>
      <c r="T1989">
        <v>0</v>
      </c>
      <c r="U1989">
        <v>0</v>
      </c>
    </row>
    <row r="1990" spans="1:21" x14ac:dyDescent="0.25">
      <c r="A1990" t="s">
        <v>5956</v>
      </c>
      <c r="B1990" t="s">
        <v>5957</v>
      </c>
      <c r="C1990" t="s">
        <v>20889</v>
      </c>
      <c r="D1990">
        <v>0</v>
      </c>
      <c r="E1990">
        <v>0</v>
      </c>
      <c r="F1990">
        <v>4.68</v>
      </c>
      <c r="G1990">
        <v>0</v>
      </c>
      <c r="H1990">
        <v>0</v>
      </c>
      <c r="I1990">
        <v>0</v>
      </c>
      <c r="J1990">
        <v>1</v>
      </c>
      <c r="K1990">
        <v>1</v>
      </c>
      <c r="L1990">
        <v>1</v>
      </c>
      <c r="M1990">
        <v>0</v>
      </c>
      <c r="N1990">
        <v>1</v>
      </c>
      <c r="O1990">
        <v>0</v>
      </c>
      <c r="P1990">
        <v>1.47</v>
      </c>
      <c r="Q1990">
        <v>6.75</v>
      </c>
      <c r="R1990">
        <v>4.1900000000000004</v>
      </c>
      <c r="S1990">
        <v>4.79</v>
      </c>
      <c r="T1990">
        <v>0</v>
      </c>
      <c r="U1990">
        <v>0</v>
      </c>
    </row>
    <row r="1991" spans="1:21" x14ac:dyDescent="0.25">
      <c r="A1991" t="s">
        <v>9443</v>
      </c>
      <c r="B1991" t="s">
        <v>9444</v>
      </c>
      <c r="C1991" t="s">
        <v>20867</v>
      </c>
      <c r="D1991">
        <v>0</v>
      </c>
      <c r="E1991">
        <v>0</v>
      </c>
      <c r="F1991">
        <v>4.75</v>
      </c>
      <c r="G1991">
        <v>0</v>
      </c>
      <c r="H1991">
        <v>0</v>
      </c>
      <c r="I1991">
        <v>0</v>
      </c>
      <c r="J1991">
        <v>1</v>
      </c>
      <c r="K1991">
        <v>1</v>
      </c>
      <c r="L1991">
        <v>1</v>
      </c>
      <c r="M1991">
        <v>0</v>
      </c>
      <c r="N1991">
        <v>1</v>
      </c>
      <c r="O1991">
        <v>0</v>
      </c>
      <c r="P1991">
        <v>1.49</v>
      </c>
      <c r="Q1991">
        <v>5.56</v>
      </c>
      <c r="R1991">
        <v>3.8</v>
      </c>
      <c r="S1991">
        <v>4.79</v>
      </c>
      <c r="T1991">
        <v>0</v>
      </c>
      <c r="U1991">
        <v>0</v>
      </c>
    </row>
    <row r="1992" spans="1:21" x14ac:dyDescent="0.25">
      <c r="A1992" t="s">
        <v>7925</v>
      </c>
      <c r="B1992" t="s">
        <v>7926</v>
      </c>
      <c r="C1992" t="s">
        <v>20893</v>
      </c>
      <c r="D1992">
        <v>0</v>
      </c>
      <c r="E1992">
        <v>0</v>
      </c>
      <c r="F1992">
        <v>4.7699999999999996</v>
      </c>
      <c r="G1992">
        <v>0</v>
      </c>
      <c r="H1992">
        <v>0</v>
      </c>
      <c r="I1992">
        <v>0</v>
      </c>
      <c r="J1992">
        <v>1</v>
      </c>
      <c r="K1992">
        <v>1</v>
      </c>
      <c r="L1992">
        <v>1</v>
      </c>
      <c r="M1992">
        <v>0</v>
      </c>
      <c r="N1992">
        <v>1</v>
      </c>
      <c r="O1992">
        <v>0</v>
      </c>
      <c r="P1992">
        <v>1.48</v>
      </c>
      <c r="Q1992">
        <v>5.98</v>
      </c>
      <c r="R1992">
        <v>3.74</v>
      </c>
      <c r="S1992">
        <v>4.79</v>
      </c>
      <c r="T1992">
        <v>0</v>
      </c>
      <c r="U1992">
        <v>0</v>
      </c>
    </row>
    <row r="1993" spans="1:21" x14ac:dyDescent="0.25">
      <c r="A1993">
        <v>1259</v>
      </c>
      <c r="B1993" t="s">
        <v>8532</v>
      </c>
      <c r="C1993" t="s">
        <v>20880</v>
      </c>
      <c r="D1993">
        <v>5</v>
      </c>
      <c r="E1993">
        <v>6</v>
      </c>
      <c r="F1993">
        <v>4.6399999999999997</v>
      </c>
      <c r="G1993">
        <v>16</v>
      </c>
      <c r="H1993">
        <v>16</v>
      </c>
      <c r="I1993">
        <v>0</v>
      </c>
      <c r="J1993">
        <v>96</v>
      </c>
      <c r="K1993">
        <v>104</v>
      </c>
      <c r="L1993">
        <v>49</v>
      </c>
      <c r="M1993">
        <v>16</v>
      </c>
      <c r="N1993">
        <v>67</v>
      </c>
      <c r="O1993">
        <v>24</v>
      </c>
      <c r="P1993">
        <v>1.34</v>
      </c>
      <c r="Q1993">
        <v>6.32</v>
      </c>
      <c r="R1993">
        <v>2.2400000000000002</v>
      </c>
      <c r="S1993">
        <v>4.79</v>
      </c>
      <c r="T1993">
        <v>0.5</v>
      </c>
      <c r="U1993">
        <v>0.9</v>
      </c>
    </row>
    <row r="1994" spans="1:21" x14ac:dyDescent="0.25">
      <c r="A1994" t="s">
        <v>7100</v>
      </c>
      <c r="B1994" t="s">
        <v>7101</v>
      </c>
      <c r="C1994" t="s">
        <v>20887</v>
      </c>
      <c r="D1994">
        <v>0</v>
      </c>
      <c r="E1994">
        <v>0</v>
      </c>
      <c r="F1994">
        <v>4.63</v>
      </c>
      <c r="G1994">
        <v>0</v>
      </c>
      <c r="H1994">
        <v>0</v>
      </c>
      <c r="I1994">
        <v>0</v>
      </c>
      <c r="J1994">
        <v>1</v>
      </c>
      <c r="K1994">
        <v>1</v>
      </c>
      <c r="L1994">
        <v>1</v>
      </c>
      <c r="M1994">
        <v>0</v>
      </c>
      <c r="N1994">
        <v>1</v>
      </c>
      <c r="O1994">
        <v>0</v>
      </c>
      <c r="P1994">
        <v>1.37</v>
      </c>
      <c r="Q1994">
        <v>4.8600000000000003</v>
      </c>
      <c r="R1994">
        <v>2.13</v>
      </c>
      <c r="S1994">
        <v>4.79</v>
      </c>
      <c r="T1994">
        <v>0</v>
      </c>
      <c r="U1994">
        <v>0</v>
      </c>
    </row>
    <row r="1995" spans="1:21" x14ac:dyDescent="0.25">
      <c r="A1995">
        <v>4420</v>
      </c>
      <c r="B1995" t="s">
        <v>9748</v>
      </c>
      <c r="C1995" t="s">
        <v>20893</v>
      </c>
      <c r="D1995">
        <v>0</v>
      </c>
      <c r="E1995">
        <v>0</v>
      </c>
      <c r="F1995">
        <v>4.8099999999999996</v>
      </c>
      <c r="G1995">
        <v>0</v>
      </c>
      <c r="H1995">
        <v>0</v>
      </c>
      <c r="I1995">
        <v>0</v>
      </c>
      <c r="J1995">
        <v>1</v>
      </c>
      <c r="K1995">
        <v>1</v>
      </c>
      <c r="L1995">
        <v>1</v>
      </c>
      <c r="M1995">
        <v>0</v>
      </c>
      <c r="N1995">
        <v>1</v>
      </c>
      <c r="O1995">
        <v>0</v>
      </c>
      <c r="P1995">
        <v>1.45</v>
      </c>
      <c r="Q1995">
        <v>5.65</v>
      </c>
      <c r="R1995">
        <v>3.31</v>
      </c>
      <c r="S1995">
        <v>4.79</v>
      </c>
      <c r="T1995">
        <v>0</v>
      </c>
      <c r="U1995">
        <v>0</v>
      </c>
    </row>
    <row r="1996" spans="1:21" x14ac:dyDescent="0.25">
      <c r="A1996" t="s">
        <v>7785</v>
      </c>
      <c r="B1996" t="s">
        <v>7786</v>
      </c>
      <c r="C1996" t="s">
        <v>20875</v>
      </c>
      <c r="D1996">
        <v>0</v>
      </c>
      <c r="E1996">
        <v>0</v>
      </c>
      <c r="F1996">
        <v>4.76</v>
      </c>
      <c r="G1996">
        <v>0</v>
      </c>
      <c r="H1996">
        <v>1</v>
      </c>
      <c r="I1996">
        <v>0</v>
      </c>
      <c r="J1996">
        <v>1</v>
      </c>
      <c r="K1996">
        <v>1</v>
      </c>
      <c r="L1996">
        <v>1</v>
      </c>
      <c r="M1996">
        <v>0</v>
      </c>
      <c r="N1996">
        <v>1</v>
      </c>
      <c r="O1996">
        <v>0</v>
      </c>
      <c r="P1996">
        <v>1.45</v>
      </c>
      <c r="Q1996">
        <v>6.55</v>
      </c>
      <c r="R1996">
        <v>3.57</v>
      </c>
      <c r="S1996">
        <v>4.79</v>
      </c>
      <c r="T1996">
        <v>0</v>
      </c>
      <c r="U1996">
        <v>0</v>
      </c>
    </row>
    <row r="1997" spans="1:21" x14ac:dyDescent="0.25">
      <c r="A1997" t="s">
        <v>9085</v>
      </c>
      <c r="B1997" t="s">
        <v>9086</v>
      </c>
      <c r="C1997" t="s">
        <v>20867</v>
      </c>
      <c r="D1997">
        <v>0</v>
      </c>
      <c r="E1997">
        <v>0</v>
      </c>
      <c r="F1997">
        <v>4.74</v>
      </c>
      <c r="G1997">
        <v>0</v>
      </c>
      <c r="H1997">
        <v>1</v>
      </c>
      <c r="I1997">
        <v>0</v>
      </c>
      <c r="J1997">
        <v>1</v>
      </c>
      <c r="K1997">
        <v>1</v>
      </c>
      <c r="L1997">
        <v>1</v>
      </c>
      <c r="M1997">
        <v>0</v>
      </c>
      <c r="N1997">
        <v>1</v>
      </c>
      <c r="O1997">
        <v>1</v>
      </c>
      <c r="P1997">
        <v>1.58</v>
      </c>
      <c r="Q1997">
        <v>6.97</v>
      </c>
      <c r="R1997">
        <v>5.45</v>
      </c>
      <c r="S1997">
        <v>4.79</v>
      </c>
      <c r="T1997">
        <v>0</v>
      </c>
      <c r="U1997">
        <v>-0.1</v>
      </c>
    </row>
    <row r="1998" spans="1:21" x14ac:dyDescent="0.25">
      <c r="A1998" t="s">
        <v>7180</v>
      </c>
      <c r="B1998" t="s">
        <v>7181</v>
      </c>
      <c r="C1998" t="s">
        <v>20889</v>
      </c>
      <c r="D1998">
        <v>0</v>
      </c>
      <c r="E1998">
        <v>0</v>
      </c>
      <c r="F1998">
        <v>4.6500000000000004</v>
      </c>
      <c r="G1998">
        <v>0</v>
      </c>
      <c r="H1998">
        <v>0</v>
      </c>
      <c r="I1998">
        <v>0</v>
      </c>
      <c r="J1998">
        <v>1</v>
      </c>
      <c r="K1998">
        <v>1</v>
      </c>
      <c r="L1998">
        <v>1</v>
      </c>
      <c r="M1998">
        <v>0</v>
      </c>
      <c r="N1998">
        <v>1</v>
      </c>
      <c r="O1998">
        <v>0</v>
      </c>
      <c r="P1998">
        <v>1.41</v>
      </c>
      <c r="Q1998">
        <v>5.78</v>
      </c>
      <c r="R1998">
        <v>3.07</v>
      </c>
      <c r="S1998">
        <v>4.79</v>
      </c>
      <c r="T1998">
        <v>0</v>
      </c>
      <c r="U1998">
        <v>0</v>
      </c>
    </row>
    <row r="1999" spans="1:21" x14ac:dyDescent="0.25">
      <c r="A1999" t="s">
        <v>9814</v>
      </c>
      <c r="B1999" t="s">
        <v>9815</v>
      </c>
      <c r="C1999" t="s">
        <v>20877</v>
      </c>
      <c r="D1999">
        <v>0</v>
      </c>
      <c r="E1999">
        <v>0</v>
      </c>
      <c r="F1999">
        <v>4.66</v>
      </c>
      <c r="G1999">
        <v>0</v>
      </c>
      <c r="H1999">
        <v>0</v>
      </c>
      <c r="I1999">
        <v>0</v>
      </c>
      <c r="J1999">
        <v>1</v>
      </c>
      <c r="K1999">
        <v>1</v>
      </c>
      <c r="L1999">
        <v>1</v>
      </c>
      <c r="M1999">
        <v>0</v>
      </c>
      <c r="N1999">
        <v>1</v>
      </c>
      <c r="O1999">
        <v>0</v>
      </c>
      <c r="P1999">
        <v>1.48</v>
      </c>
      <c r="Q1999">
        <v>4.87</v>
      </c>
      <c r="R1999">
        <v>3.59</v>
      </c>
      <c r="S1999">
        <v>4.79</v>
      </c>
      <c r="T1999">
        <v>0</v>
      </c>
      <c r="U1999">
        <v>0</v>
      </c>
    </row>
    <row r="2000" spans="1:21" x14ac:dyDescent="0.25">
      <c r="A2000" t="s">
        <v>9169</v>
      </c>
      <c r="B2000" t="s">
        <v>9170</v>
      </c>
      <c r="C2000" t="s">
        <v>1</v>
      </c>
      <c r="D2000">
        <v>0</v>
      </c>
      <c r="E2000">
        <v>0</v>
      </c>
      <c r="F2000">
        <v>4.63</v>
      </c>
      <c r="G2000">
        <v>0</v>
      </c>
      <c r="H2000">
        <v>1</v>
      </c>
      <c r="I2000">
        <v>0</v>
      </c>
      <c r="J2000">
        <v>1</v>
      </c>
      <c r="K2000">
        <v>1</v>
      </c>
      <c r="L2000">
        <v>1</v>
      </c>
      <c r="M2000">
        <v>0</v>
      </c>
      <c r="N2000">
        <v>1</v>
      </c>
      <c r="O2000">
        <v>0</v>
      </c>
      <c r="P2000">
        <v>1.49</v>
      </c>
      <c r="Q2000">
        <v>6.41</v>
      </c>
      <c r="R2000">
        <v>4.1900000000000004</v>
      </c>
      <c r="S2000">
        <v>4.79</v>
      </c>
      <c r="T2000">
        <v>0</v>
      </c>
      <c r="U2000">
        <v>-0.1</v>
      </c>
    </row>
    <row r="2001" spans="1:21" x14ac:dyDescent="0.25">
      <c r="A2001">
        <v>1094</v>
      </c>
      <c r="B2001" t="s">
        <v>8979</v>
      </c>
      <c r="C2001" t="s">
        <v>20865</v>
      </c>
      <c r="D2001">
        <v>0</v>
      </c>
      <c r="E2001">
        <v>0</v>
      </c>
      <c r="F2001">
        <v>4.53</v>
      </c>
      <c r="G2001">
        <v>0</v>
      </c>
      <c r="H2001">
        <v>0</v>
      </c>
      <c r="I2001">
        <v>0</v>
      </c>
      <c r="J2001">
        <v>1</v>
      </c>
      <c r="K2001">
        <v>1</v>
      </c>
      <c r="L2001">
        <v>1</v>
      </c>
      <c r="M2001">
        <v>0</v>
      </c>
      <c r="N2001">
        <v>0</v>
      </c>
      <c r="O2001">
        <v>0</v>
      </c>
      <c r="P2001">
        <v>1.36</v>
      </c>
      <c r="Q2001">
        <v>4.34</v>
      </c>
      <c r="R2001">
        <v>2.09</v>
      </c>
      <c r="S2001">
        <v>4.79</v>
      </c>
      <c r="T2001">
        <v>0</v>
      </c>
      <c r="U2001">
        <v>0</v>
      </c>
    </row>
    <row r="2002" spans="1:21" x14ac:dyDescent="0.25">
      <c r="A2002" t="s">
        <v>8980</v>
      </c>
      <c r="B2002" t="s">
        <v>8981</v>
      </c>
      <c r="C2002" t="s">
        <v>1</v>
      </c>
      <c r="D2002">
        <v>0</v>
      </c>
      <c r="E2002">
        <v>0</v>
      </c>
      <c r="F2002">
        <v>4.66</v>
      </c>
      <c r="G2002">
        <v>0</v>
      </c>
      <c r="H2002">
        <v>1</v>
      </c>
      <c r="I2002">
        <v>0</v>
      </c>
      <c r="J2002">
        <v>1</v>
      </c>
      <c r="K2002">
        <v>1</v>
      </c>
      <c r="L2002">
        <v>1</v>
      </c>
      <c r="M2002">
        <v>0</v>
      </c>
      <c r="N2002">
        <v>1</v>
      </c>
      <c r="O2002">
        <v>0</v>
      </c>
      <c r="P2002">
        <v>1.49</v>
      </c>
      <c r="Q2002">
        <v>6.31</v>
      </c>
      <c r="R2002">
        <v>4.08</v>
      </c>
      <c r="S2002">
        <v>4.79</v>
      </c>
      <c r="T2002">
        <v>0</v>
      </c>
      <c r="U2002">
        <v>-0.1</v>
      </c>
    </row>
    <row r="2003" spans="1:21" x14ac:dyDescent="0.25">
      <c r="A2003">
        <v>14843</v>
      </c>
      <c r="B2003" t="s">
        <v>6778</v>
      </c>
      <c r="C2003" t="s">
        <v>20870</v>
      </c>
      <c r="D2003">
        <v>8</v>
      </c>
      <c r="E2003">
        <v>11</v>
      </c>
      <c r="F2003">
        <v>4.63</v>
      </c>
      <c r="G2003">
        <v>28</v>
      </c>
      <c r="H2003">
        <v>28</v>
      </c>
      <c r="I2003">
        <v>0</v>
      </c>
      <c r="J2003">
        <v>154</v>
      </c>
      <c r="K2003">
        <v>156</v>
      </c>
      <c r="L2003">
        <v>79</v>
      </c>
      <c r="M2003">
        <v>22</v>
      </c>
      <c r="N2003">
        <v>118</v>
      </c>
      <c r="O2003">
        <v>63</v>
      </c>
      <c r="P2003">
        <v>1.42</v>
      </c>
      <c r="Q2003">
        <v>6.89</v>
      </c>
      <c r="R2003">
        <v>3.67</v>
      </c>
      <c r="S2003">
        <v>4.79</v>
      </c>
      <c r="T2003">
        <v>0.7</v>
      </c>
      <c r="U2003">
        <v>0.4</v>
      </c>
    </row>
    <row r="2004" spans="1:21" x14ac:dyDescent="0.25">
      <c r="A2004" t="s">
        <v>5921</v>
      </c>
      <c r="B2004" t="s">
        <v>5922</v>
      </c>
      <c r="C2004" t="s">
        <v>20883</v>
      </c>
      <c r="D2004">
        <v>0</v>
      </c>
      <c r="E2004">
        <v>0</v>
      </c>
      <c r="F2004">
        <v>4.63</v>
      </c>
      <c r="G2004">
        <v>0</v>
      </c>
      <c r="H2004">
        <v>0</v>
      </c>
      <c r="I2004">
        <v>0</v>
      </c>
      <c r="J2004">
        <v>1</v>
      </c>
      <c r="K2004">
        <v>1</v>
      </c>
      <c r="L2004">
        <v>1</v>
      </c>
      <c r="M2004">
        <v>0</v>
      </c>
      <c r="N2004">
        <v>1</v>
      </c>
      <c r="O2004">
        <v>0</v>
      </c>
      <c r="P2004">
        <v>1.39</v>
      </c>
      <c r="Q2004">
        <v>6.38</v>
      </c>
      <c r="R2004">
        <v>3.11</v>
      </c>
      <c r="S2004">
        <v>4.79</v>
      </c>
      <c r="T2004">
        <v>0</v>
      </c>
      <c r="U2004">
        <v>0</v>
      </c>
    </row>
    <row r="2005" spans="1:21" x14ac:dyDescent="0.25">
      <c r="A2005">
        <v>5354</v>
      </c>
      <c r="B2005" t="s">
        <v>8570</v>
      </c>
      <c r="C2005" t="s">
        <v>20883</v>
      </c>
      <c r="D2005">
        <v>0</v>
      </c>
      <c r="E2005">
        <v>0</v>
      </c>
      <c r="F2005">
        <v>4.54</v>
      </c>
      <c r="G2005">
        <v>0</v>
      </c>
      <c r="H2005">
        <v>1</v>
      </c>
      <c r="I2005">
        <v>0</v>
      </c>
      <c r="J2005">
        <v>1</v>
      </c>
      <c r="K2005">
        <v>1</v>
      </c>
      <c r="L2005">
        <v>1</v>
      </c>
      <c r="M2005">
        <v>0</v>
      </c>
      <c r="N2005">
        <v>1</v>
      </c>
      <c r="O2005">
        <v>0</v>
      </c>
      <c r="P2005">
        <v>1.44</v>
      </c>
      <c r="Q2005">
        <v>6.58</v>
      </c>
      <c r="R2005">
        <v>3.71</v>
      </c>
      <c r="S2005">
        <v>4.79</v>
      </c>
      <c r="T2005">
        <v>0</v>
      </c>
      <c r="U2005">
        <v>0</v>
      </c>
    </row>
    <row r="2006" spans="1:21" x14ac:dyDescent="0.25">
      <c r="A2006" t="s">
        <v>22948</v>
      </c>
      <c r="B2006" t="s">
        <v>22949</v>
      </c>
      <c r="C2006" t="s">
        <v>20887</v>
      </c>
      <c r="D2006">
        <v>0</v>
      </c>
      <c r="E2006">
        <v>0</v>
      </c>
      <c r="F2006">
        <v>4.6500000000000004</v>
      </c>
      <c r="G2006">
        <v>0</v>
      </c>
      <c r="H2006">
        <v>1</v>
      </c>
      <c r="I2006">
        <v>0</v>
      </c>
      <c r="J2006">
        <v>1</v>
      </c>
      <c r="K2006">
        <v>1</v>
      </c>
      <c r="L2006">
        <v>1</v>
      </c>
      <c r="M2006">
        <v>0</v>
      </c>
      <c r="N2006">
        <v>1</v>
      </c>
      <c r="O2006">
        <v>1</v>
      </c>
      <c r="P2006">
        <v>1.53</v>
      </c>
      <c r="Q2006">
        <v>7.31</v>
      </c>
      <c r="R2006">
        <v>5.01</v>
      </c>
      <c r="S2006">
        <v>4.79</v>
      </c>
      <c r="T2006">
        <v>0</v>
      </c>
      <c r="U2006">
        <v>0</v>
      </c>
    </row>
    <row r="2007" spans="1:21" x14ac:dyDescent="0.25">
      <c r="A2007" t="s">
        <v>8685</v>
      </c>
      <c r="B2007" t="s">
        <v>8686</v>
      </c>
      <c r="C2007" t="s">
        <v>20885</v>
      </c>
      <c r="D2007">
        <v>0</v>
      </c>
      <c r="E2007">
        <v>0</v>
      </c>
      <c r="F2007">
        <v>4.78</v>
      </c>
      <c r="G2007">
        <v>0</v>
      </c>
      <c r="H2007">
        <v>0</v>
      </c>
      <c r="I2007">
        <v>0</v>
      </c>
      <c r="J2007">
        <v>1</v>
      </c>
      <c r="K2007">
        <v>1</v>
      </c>
      <c r="L2007">
        <v>1</v>
      </c>
      <c r="M2007">
        <v>0</v>
      </c>
      <c r="N2007">
        <v>1</v>
      </c>
      <c r="O2007">
        <v>0</v>
      </c>
      <c r="P2007">
        <v>1.47</v>
      </c>
      <c r="Q2007">
        <v>5.36</v>
      </c>
      <c r="R2007">
        <v>3.38</v>
      </c>
      <c r="S2007">
        <v>4.79</v>
      </c>
      <c r="T2007">
        <v>0</v>
      </c>
      <c r="U2007">
        <v>0</v>
      </c>
    </row>
    <row r="2008" spans="1:21" x14ac:dyDescent="0.25">
      <c r="A2008" t="s">
        <v>7339</v>
      </c>
      <c r="B2008" t="s">
        <v>7340</v>
      </c>
      <c r="C2008" t="s">
        <v>20875</v>
      </c>
      <c r="D2008">
        <v>0</v>
      </c>
      <c r="E2008">
        <v>0</v>
      </c>
      <c r="F2008">
        <v>4.83</v>
      </c>
      <c r="G2008">
        <v>0</v>
      </c>
      <c r="H2008">
        <v>0</v>
      </c>
      <c r="I2008">
        <v>0</v>
      </c>
      <c r="J2008">
        <v>1</v>
      </c>
      <c r="K2008">
        <v>1</v>
      </c>
      <c r="L2008">
        <v>1</v>
      </c>
      <c r="M2008">
        <v>0</v>
      </c>
      <c r="N2008">
        <v>1</v>
      </c>
      <c r="O2008">
        <v>0</v>
      </c>
      <c r="P2008">
        <v>1.43</v>
      </c>
      <c r="Q2008">
        <v>6.56</v>
      </c>
      <c r="R2008">
        <v>3.28</v>
      </c>
      <c r="S2008">
        <v>4.8</v>
      </c>
      <c r="T2008">
        <v>0</v>
      </c>
      <c r="U2008">
        <v>0</v>
      </c>
    </row>
    <row r="2009" spans="1:21" x14ac:dyDescent="0.25">
      <c r="A2009">
        <v>5226</v>
      </c>
      <c r="B2009" t="s">
        <v>10057</v>
      </c>
      <c r="C2009" t="s">
        <v>20886</v>
      </c>
      <c r="D2009">
        <v>0</v>
      </c>
      <c r="E2009">
        <v>0</v>
      </c>
      <c r="F2009">
        <v>4.6399999999999997</v>
      </c>
      <c r="G2009">
        <v>0</v>
      </c>
      <c r="H2009">
        <v>0</v>
      </c>
      <c r="I2009">
        <v>0</v>
      </c>
      <c r="J2009">
        <v>1</v>
      </c>
      <c r="K2009">
        <v>1</v>
      </c>
      <c r="L2009">
        <v>1</v>
      </c>
      <c r="M2009">
        <v>0</v>
      </c>
      <c r="N2009">
        <v>1</v>
      </c>
      <c r="O2009">
        <v>0</v>
      </c>
      <c r="P2009">
        <v>1.4</v>
      </c>
      <c r="Q2009">
        <v>5.95</v>
      </c>
      <c r="R2009">
        <v>3.05</v>
      </c>
      <c r="S2009">
        <v>4.8</v>
      </c>
      <c r="T2009">
        <v>0</v>
      </c>
      <c r="U2009">
        <v>0</v>
      </c>
    </row>
    <row r="2010" spans="1:21" x14ac:dyDescent="0.25">
      <c r="A2010" t="s">
        <v>9420</v>
      </c>
      <c r="B2010" t="s">
        <v>9421</v>
      </c>
      <c r="C2010" t="s">
        <v>20869</v>
      </c>
      <c r="D2010">
        <v>0</v>
      </c>
      <c r="E2010">
        <v>0</v>
      </c>
      <c r="F2010">
        <v>4.6399999999999997</v>
      </c>
      <c r="G2010">
        <v>0</v>
      </c>
      <c r="H2010">
        <v>1</v>
      </c>
      <c r="I2010">
        <v>0</v>
      </c>
      <c r="J2010">
        <v>1</v>
      </c>
      <c r="K2010">
        <v>1</v>
      </c>
      <c r="L2010">
        <v>1</v>
      </c>
      <c r="M2010">
        <v>0</v>
      </c>
      <c r="N2010">
        <v>1</v>
      </c>
      <c r="O2010">
        <v>1</v>
      </c>
      <c r="P2010">
        <v>1.52</v>
      </c>
      <c r="Q2010">
        <v>6.77</v>
      </c>
      <c r="R2010">
        <v>4.6399999999999997</v>
      </c>
      <c r="S2010">
        <v>4.8</v>
      </c>
      <c r="T2010">
        <v>0</v>
      </c>
      <c r="U2010">
        <v>-0.1</v>
      </c>
    </row>
    <row r="2011" spans="1:21" x14ac:dyDescent="0.25">
      <c r="A2011">
        <v>4359</v>
      </c>
      <c r="B2011" t="s">
        <v>10130</v>
      </c>
      <c r="C2011" t="s">
        <v>20875</v>
      </c>
      <c r="D2011">
        <v>0</v>
      </c>
      <c r="E2011">
        <v>0</v>
      </c>
      <c r="F2011">
        <v>4.67</v>
      </c>
      <c r="G2011">
        <v>0</v>
      </c>
      <c r="H2011">
        <v>1</v>
      </c>
      <c r="I2011">
        <v>0</v>
      </c>
      <c r="J2011">
        <v>1</v>
      </c>
      <c r="K2011">
        <v>1</v>
      </c>
      <c r="L2011">
        <v>1</v>
      </c>
      <c r="M2011">
        <v>0</v>
      </c>
      <c r="N2011">
        <v>1</v>
      </c>
      <c r="O2011">
        <v>0</v>
      </c>
      <c r="P2011">
        <v>1.43</v>
      </c>
      <c r="Q2011">
        <v>6.38</v>
      </c>
      <c r="R2011">
        <v>3.22</v>
      </c>
      <c r="S2011">
        <v>4.8</v>
      </c>
      <c r="T2011">
        <v>0</v>
      </c>
      <c r="U2011">
        <v>0</v>
      </c>
    </row>
    <row r="2012" spans="1:21" x14ac:dyDescent="0.25">
      <c r="A2012" t="s">
        <v>6775</v>
      </c>
      <c r="B2012" t="s">
        <v>6776</v>
      </c>
      <c r="C2012" t="s">
        <v>20875</v>
      </c>
      <c r="D2012">
        <v>0</v>
      </c>
      <c r="E2012">
        <v>0</v>
      </c>
      <c r="F2012">
        <v>4.78</v>
      </c>
      <c r="G2012">
        <v>0</v>
      </c>
      <c r="H2012">
        <v>0</v>
      </c>
      <c r="I2012">
        <v>0</v>
      </c>
      <c r="J2012">
        <v>1</v>
      </c>
      <c r="K2012">
        <v>1</v>
      </c>
      <c r="L2012">
        <v>1</v>
      </c>
      <c r="M2012">
        <v>0</v>
      </c>
      <c r="N2012">
        <v>1</v>
      </c>
      <c r="O2012">
        <v>0</v>
      </c>
      <c r="P2012">
        <v>1.41</v>
      </c>
      <c r="Q2012">
        <v>6.09</v>
      </c>
      <c r="R2012">
        <v>2.92</v>
      </c>
      <c r="S2012">
        <v>4.8</v>
      </c>
      <c r="T2012">
        <v>0</v>
      </c>
      <c r="U2012">
        <v>0</v>
      </c>
    </row>
    <row r="2013" spans="1:21" x14ac:dyDescent="0.25">
      <c r="A2013" t="s">
        <v>7575</v>
      </c>
      <c r="B2013" t="s">
        <v>7576</v>
      </c>
      <c r="C2013" t="s">
        <v>20868</v>
      </c>
      <c r="D2013">
        <v>0</v>
      </c>
      <c r="E2013">
        <v>0</v>
      </c>
      <c r="F2013">
        <v>4.7300000000000004</v>
      </c>
      <c r="G2013">
        <v>0</v>
      </c>
      <c r="H2013">
        <v>0</v>
      </c>
      <c r="I2013">
        <v>0</v>
      </c>
      <c r="J2013">
        <v>1</v>
      </c>
      <c r="K2013">
        <v>1</v>
      </c>
      <c r="L2013">
        <v>1</v>
      </c>
      <c r="M2013">
        <v>0</v>
      </c>
      <c r="N2013">
        <v>1</v>
      </c>
      <c r="O2013">
        <v>0</v>
      </c>
      <c r="P2013">
        <v>1.41</v>
      </c>
      <c r="Q2013">
        <v>5.0199999999999996</v>
      </c>
      <c r="R2013">
        <v>2.71</v>
      </c>
      <c r="S2013">
        <v>4.8</v>
      </c>
      <c r="T2013">
        <v>0</v>
      </c>
      <c r="U2013">
        <v>0</v>
      </c>
    </row>
    <row r="2014" spans="1:21" x14ac:dyDescent="0.25">
      <c r="A2014" t="s">
        <v>7802</v>
      </c>
      <c r="B2014" t="s">
        <v>7803</v>
      </c>
      <c r="C2014" t="s">
        <v>1</v>
      </c>
      <c r="D2014">
        <v>0</v>
      </c>
      <c r="E2014">
        <v>0</v>
      </c>
      <c r="F2014">
        <v>4.8099999999999996</v>
      </c>
      <c r="G2014">
        <v>0</v>
      </c>
      <c r="H2014">
        <v>0</v>
      </c>
      <c r="I2014">
        <v>0</v>
      </c>
      <c r="J2014">
        <v>1</v>
      </c>
      <c r="K2014">
        <v>1</v>
      </c>
      <c r="L2014">
        <v>1</v>
      </c>
      <c r="M2014">
        <v>0</v>
      </c>
      <c r="N2014">
        <v>1</v>
      </c>
      <c r="O2014">
        <v>0</v>
      </c>
      <c r="P2014">
        <v>1.44</v>
      </c>
      <c r="Q2014">
        <v>5.23</v>
      </c>
      <c r="R2014">
        <v>3.08</v>
      </c>
      <c r="S2014">
        <v>4.8</v>
      </c>
      <c r="T2014">
        <v>0</v>
      </c>
      <c r="U2014">
        <v>0</v>
      </c>
    </row>
    <row r="2015" spans="1:21" x14ac:dyDescent="0.25">
      <c r="A2015" t="s">
        <v>7198</v>
      </c>
      <c r="B2015" t="s">
        <v>7199</v>
      </c>
      <c r="C2015" t="s">
        <v>20883</v>
      </c>
      <c r="D2015">
        <v>0</v>
      </c>
      <c r="E2015">
        <v>0</v>
      </c>
      <c r="F2015">
        <v>4.6100000000000003</v>
      </c>
      <c r="G2015">
        <v>0</v>
      </c>
      <c r="H2015">
        <v>0</v>
      </c>
      <c r="I2015">
        <v>0</v>
      </c>
      <c r="J2015">
        <v>1</v>
      </c>
      <c r="K2015">
        <v>1</v>
      </c>
      <c r="L2015">
        <v>1</v>
      </c>
      <c r="M2015">
        <v>0</v>
      </c>
      <c r="N2015">
        <v>1</v>
      </c>
      <c r="O2015">
        <v>0</v>
      </c>
      <c r="P2015">
        <v>1.4</v>
      </c>
      <c r="Q2015">
        <v>6.39</v>
      </c>
      <c r="R2015">
        <v>3.2</v>
      </c>
      <c r="S2015">
        <v>4.8</v>
      </c>
      <c r="T2015">
        <v>0</v>
      </c>
      <c r="U2015">
        <v>0</v>
      </c>
    </row>
    <row r="2016" spans="1:21" x14ac:dyDescent="0.25">
      <c r="A2016" t="s">
        <v>8802</v>
      </c>
      <c r="B2016" t="s">
        <v>8803</v>
      </c>
      <c r="C2016" t="s">
        <v>20877</v>
      </c>
      <c r="D2016">
        <v>0</v>
      </c>
      <c r="E2016">
        <v>0</v>
      </c>
      <c r="F2016">
        <v>4.66</v>
      </c>
      <c r="G2016">
        <v>0</v>
      </c>
      <c r="H2016">
        <v>0</v>
      </c>
      <c r="I2016">
        <v>0</v>
      </c>
      <c r="J2016">
        <v>1</v>
      </c>
      <c r="K2016">
        <v>1</v>
      </c>
      <c r="L2016">
        <v>1</v>
      </c>
      <c r="M2016">
        <v>0</v>
      </c>
      <c r="N2016">
        <v>1</v>
      </c>
      <c r="O2016">
        <v>0</v>
      </c>
      <c r="P2016">
        <v>1.48</v>
      </c>
      <c r="Q2016">
        <v>5.16</v>
      </c>
      <c r="R2016">
        <v>3.63</v>
      </c>
      <c r="S2016">
        <v>4.8</v>
      </c>
      <c r="T2016">
        <v>0</v>
      </c>
      <c r="U2016">
        <v>0</v>
      </c>
    </row>
    <row r="2017" spans="1:21" x14ac:dyDescent="0.25">
      <c r="A2017" t="s">
        <v>9048</v>
      </c>
      <c r="B2017" t="s">
        <v>9049</v>
      </c>
      <c r="C2017" t="s">
        <v>20879</v>
      </c>
      <c r="D2017">
        <v>0</v>
      </c>
      <c r="E2017">
        <v>0</v>
      </c>
      <c r="F2017">
        <v>4.87</v>
      </c>
      <c r="G2017">
        <v>0</v>
      </c>
      <c r="H2017">
        <v>1</v>
      </c>
      <c r="I2017">
        <v>0</v>
      </c>
      <c r="J2017">
        <v>1</v>
      </c>
      <c r="K2017">
        <v>1</v>
      </c>
      <c r="L2017">
        <v>1</v>
      </c>
      <c r="M2017">
        <v>0</v>
      </c>
      <c r="N2017">
        <v>1</v>
      </c>
      <c r="O2017">
        <v>1</v>
      </c>
      <c r="P2017">
        <v>1.56</v>
      </c>
      <c r="Q2017">
        <v>7.37</v>
      </c>
      <c r="R2017">
        <v>4.72</v>
      </c>
      <c r="S2017">
        <v>4.8</v>
      </c>
      <c r="T2017">
        <v>0</v>
      </c>
      <c r="U2017">
        <v>0</v>
      </c>
    </row>
    <row r="2018" spans="1:21" x14ac:dyDescent="0.25">
      <c r="A2018" t="s">
        <v>9916</v>
      </c>
      <c r="B2018" t="s">
        <v>4139</v>
      </c>
      <c r="C2018" t="s">
        <v>20867</v>
      </c>
      <c r="D2018">
        <v>0</v>
      </c>
      <c r="E2018">
        <v>0</v>
      </c>
      <c r="F2018">
        <v>4.78</v>
      </c>
      <c r="G2018">
        <v>0</v>
      </c>
      <c r="H2018">
        <v>0</v>
      </c>
      <c r="I2018">
        <v>0</v>
      </c>
      <c r="J2018">
        <v>1</v>
      </c>
      <c r="K2018">
        <v>1</v>
      </c>
      <c r="L2018">
        <v>1</v>
      </c>
      <c r="M2018">
        <v>0</v>
      </c>
      <c r="N2018">
        <v>1</v>
      </c>
      <c r="O2018">
        <v>0</v>
      </c>
      <c r="P2018">
        <v>1.53</v>
      </c>
      <c r="Q2018">
        <v>6.02</v>
      </c>
      <c r="R2018">
        <v>4.4400000000000004</v>
      </c>
      <c r="S2018">
        <v>4.8</v>
      </c>
      <c r="T2018">
        <v>0</v>
      </c>
      <c r="U2018">
        <v>0</v>
      </c>
    </row>
    <row r="2019" spans="1:21" x14ac:dyDescent="0.25">
      <c r="A2019" t="s">
        <v>6027</v>
      </c>
      <c r="B2019" t="s">
        <v>6028</v>
      </c>
      <c r="C2019" t="s">
        <v>20883</v>
      </c>
      <c r="D2019">
        <v>0</v>
      </c>
      <c r="E2019">
        <v>0</v>
      </c>
      <c r="F2019">
        <v>4.55</v>
      </c>
      <c r="G2019">
        <v>0</v>
      </c>
      <c r="H2019">
        <v>1</v>
      </c>
      <c r="I2019">
        <v>0</v>
      </c>
      <c r="J2019">
        <v>1</v>
      </c>
      <c r="K2019">
        <v>1</v>
      </c>
      <c r="L2019">
        <v>1</v>
      </c>
      <c r="M2019">
        <v>0</v>
      </c>
      <c r="N2019">
        <v>1</v>
      </c>
      <c r="O2019">
        <v>0</v>
      </c>
      <c r="P2019">
        <v>1.44</v>
      </c>
      <c r="Q2019">
        <v>6.67</v>
      </c>
      <c r="R2019">
        <v>3.78</v>
      </c>
      <c r="S2019">
        <v>4.8</v>
      </c>
      <c r="T2019">
        <v>0</v>
      </c>
      <c r="U2019">
        <v>0</v>
      </c>
    </row>
    <row r="2020" spans="1:21" x14ac:dyDescent="0.25">
      <c r="A2020">
        <v>6883</v>
      </c>
      <c r="B2020" t="s">
        <v>9478</v>
      </c>
      <c r="C2020" t="s">
        <v>20870</v>
      </c>
      <c r="D2020">
        <v>0</v>
      </c>
      <c r="E2020">
        <v>0</v>
      </c>
      <c r="F2020">
        <v>4.41</v>
      </c>
      <c r="G2020">
        <v>0</v>
      </c>
      <c r="H2020">
        <v>1</v>
      </c>
      <c r="I2020">
        <v>0</v>
      </c>
      <c r="J2020">
        <v>1</v>
      </c>
      <c r="K2020">
        <v>1</v>
      </c>
      <c r="L2020">
        <v>0</v>
      </c>
      <c r="M2020">
        <v>0</v>
      </c>
      <c r="N2020">
        <v>1</v>
      </c>
      <c r="O2020">
        <v>0</v>
      </c>
      <c r="P2020">
        <v>1.4</v>
      </c>
      <c r="Q2020">
        <v>7.02</v>
      </c>
      <c r="R2020">
        <v>3.66</v>
      </c>
      <c r="S2020">
        <v>4.8</v>
      </c>
      <c r="T2020">
        <v>0</v>
      </c>
      <c r="U2020">
        <v>-0.1</v>
      </c>
    </row>
    <row r="2021" spans="1:21" x14ac:dyDescent="0.25">
      <c r="A2021">
        <v>11176</v>
      </c>
      <c r="B2021" t="s">
        <v>9178</v>
      </c>
      <c r="C2021" t="s">
        <v>20892</v>
      </c>
      <c r="D2021">
        <v>0</v>
      </c>
      <c r="E2021">
        <v>1</v>
      </c>
      <c r="F2021">
        <v>4.6900000000000004</v>
      </c>
      <c r="G2021">
        <v>2</v>
      </c>
      <c r="H2021">
        <v>2</v>
      </c>
      <c r="I2021">
        <v>0</v>
      </c>
      <c r="J2021">
        <v>9</v>
      </c>
      <c r="K2021">
        <v>10</v>
      </c>
      <c r="L2021">
        <v>5</v>
      </c>
      <c r="M2021">
        <v>1</v>
      </c>
      <c r="N2021">
        <v>5</v>
      </c>
      <c r="O2021">
        <v>3</v>
      </c>
      <c r="P2021">
        <v>1.43</v>
      </c>
      <c r="Q2021">
        <v>5.4</v>
      </c>
      <c r="R2021">
        <v>2.99</v>
      </c>
      <c r="S2021">
        <v>4.8</v>
      </c>
      <c r="T2021">
        <v>0</v>
      </c>
      <c r="U2021">
        <v>0</v>
      </c>
    </row>
    <row r="2022" spans="1:21" x14ac:dyDescent="0.25">
      <c r="A2022" t="s">
        <v>5979</v>
      </c>
      <c r="B2022" t="s">
        <v>5980</v>
      </c>
      <c r="C2022" t="s">
        <v>20869</v>
      </c>
      <c r="D2022">
        <v>0</v>
      </c>
      <c r="E2022">
        <v>0</v>
      </c>
      <c r="F2022">
        <v>4.6900000000000004</v>
      </c>
      <c r="G2022">
        <v>0</v>
      </c>
      <c r="H2022">
        <v>0</v>
      </c>
      <c r="I2022">
        <v>0</v>
      </c>
      <c r="J2022">
        <v>1</v>
      </c>
      <c r="K2022">
        <v>1</v>
      </c>
      <c r="L2022">
        <v>1</v>
      </c>
      <c r="M2022">
        <v>0</v>
      </c>
      <c r="N2022">
        <v>1</v>
      </c>
      <c r="O2022">
        <v>0</v>
      </c>
      <c r="P2022">
        <v>1.44</v>
      </c>
      <c r="Q2022">
        <v>6.21</v>
      </c>
      <c r="R2022">
        <v>3.51</v>
      </c>
      <c r="S2022">
        <v>4.8</v>
      </c>
      <c r="T2022">
        <v>0</v>
      </c>
      <c r="U2022">
        <v>0</v>
      </c>
    </row>
    <row r="2023" spans="1:21" x14ac:dyDescent="0.25">
      <c r="A2023">
        <v>6329</v>
      </c>
      <c r="B2023" t="s">
        <v>8370</v>
      </c>
      <c r="C2023" t="s">
        <v>20875</v>
      </c>
      <c r="D2023">
        <v>7</v>
      </c>
      <c r="E2023">
        <v>10</v>
      </c>
      <c r="F2023">
        <v>4.76</v>
      </c>
      <c r="G2023">
        <v>24</v>
      </c>
      <c r="H2023">
        <v>24</v>
      </c>
      <c r="I2023">
        <v>0</v>
      </c>
      <c r="J2023">
        <v>143</v>
      </c>
      <c r="K2023">
        <v>153</v>
      </c>
      <c r="L2023">
        <v>75</v>
      </c>
      <c r="M2023">
        <v>22</v>
      </c>
      <c r="N2023">
        <v>100</v>
      </c>
      <c r="O2023">
        <v>46</v>
      </c>
      <c r="P2023">
        <v>1.4</v>
      </c>
      <c r="Q2023">
        <v>6.31</v>
      </c>
      <c r="R2023">
        <v>2.92</v>
      </c>
      <c r="S2023">
        <v>4.8</v>
      </c>
      <c r="T2023">
        <v>0.8</v>
      </c>
      <c r="U2023">
        <v>0.7</v>
      </c>
    </row>
    <row r="2024" spans="1:21" x14ac:dyDescent="0.25">
      <c r="A2024" t="s">
        <v>7351</v>
      </c>
      <c r="B2024" t="s">
        <v>7352</v>
      </c>
      <c r="C2024" t="s">
        <v>20878</v>
      </c>
      <c r="D2024">
        <v>0</v>
      </c>
      <c r="E2024">
        <v>0</v>
      </c>
      <c r="F2024">
        <v>4.8600000000000003</v>
      </c>
      <c r="G2024">
        <v>0</v>
      </c>
      <c r="H2024">
        <v>0</v>
      </c>
      <c r="I2024">
        <v>0</v>
      </c>
      <c r="J2024">
        <v>1</v>
      </c>
      <c r="K2024">
        <v>1</v>
      </c>
      <c r="L2024">
        <v>1</v>
      </c>
      <c r="M2024">
        <v>0</v>
      </c>
      <c r="N2024">
        <v>1</v>
      </c>
      <c r="O2024">
        <v>0</v>
      </c>
      <c r="P2024">
        <v>1.44</v>
      </c>
      <c r="Q2024">
        <v>5.08</v>
      </c>
      <c r="R2024">
        <v>2.67</v>
      </c>
      <c r="S2024">
        <v>4.8</v>
      </c>
      <c r="T2024">
        <v>0</v>
      </c>
      <c r="U2024">
        <v>0</v>
      </c>
    </row>
    <row r="2025" spans="1:21" x14ac:dyDescent="0.25">
      <c r="A2025" t="s">
        <v>8533</v>
      </c>
      <c r="B2025" t="s">
        <v>8534</v>
      </c>
      <c r="C2025" t="s">
        <v>20890</v>
      </c>
      <c r="D2025">
        <v>0</v>
      </c>
      <c r="E2025">
        <v>0</v>
      </c>
      <c r="F2025">
        <v>4.7699999999999996</v>
      </c>
      <c r="G2025">
        <v>0</v>
      </c>
      <c r="H2025">
        <v>0</v>
      </c>
      <c r="I2025">
        <v>0</v>
      </c>
      <c r="J2025">
        <v>1</v>
      </c>
      <c r="K2025">
        <v>1</v>
      </c>
      <c r="L2025">
        <v>1</v>
      </c>
      <c r="M2025">
        <v>0</v>
      </c>
      <c r="N2025">
        <v>1</v>
      </c>
      <c r="O2025">
        <v>0</v>
      </c>
      <c r="P2025">
        <v>1.48</v>
      </c>
      <c r="Q2025">
        <v>6.25</v>
      </c>
      <c r="R2025">
        <v>3.85</v>
      </c>
      <c r="S2025">
        <v>4.8</v>
      </c>
      <c r="T2025">
        <v>0</v>
      </c>
      <c r="U2025">
        <v>0</v>
      </c>
    </row>
    <row r="2026" spans="1:21" x14ac:dyDescent="0.25">
      <c r="A2026" t="s">
        <v>9232</v>
      </c>
      <c r="B2026" t="s">
        <v>9233</v>
      </c>
      <c r="C2026" t="s">
        <v>1</v>
      </c>
      <c r="D2026">
        <v>0</v>
      </c>
      <c r="E2026">
        <v>0</v>
      </c>
      <c r="F2026">
        <v>4.71</v>
      </c>
      <c r="G2026">
        <v>0</v>
      </c>
      <c r="H2026">
        <v>1</v>
      </c>
      <c r="I2026">
        <v>0</v>
      </c>
      <c r="J2026">
        <v>1</v>
      </c>
      <c r="K2026">
        <v>1</v>
      </c>
      <c r="L2026">
        <v>1</v>
      </c>
      <c r="M2026">
        <v>0</v>
      </c>
      <c r="N2026">
        <v>1</v>
      </c>
      <c r="O2026">
        <v>0</v>
      </c>
      <c r="P2026">
        <v>1.49</v>
      </c>
      <c r="Q2026">
        <v>6.44</v>
      </c>
      <c r="R2026">
        <v>4.12</v>
      </c>
      <c r="S2026">
        <v>4.8099999999999996</v>
      </c>
      <c r="T2026">
        <v>0</v>
      </c>
      <c r="U2026">
        <v>-0.1</v>
      </c>
    </row>
    <row r="2027" spans="1:21" x14ac:dyDescent="0.25">
      <c r="A2027" t="s">
        <v>22950</v>
      </c>
      <c r="B2027" t="s">
        <v>22951</v>
      </c>
      <c r="C2027" t="s">
        <v>20878</v>
      </c>
      <c r="D2027">
        <v>0</v>
      </c>
      <c r="E2027">
        <v>0</v>
      </c>
      <c r="F2027">
        <v>4.82</v>
      </c>
      <c r="G2027">
        <v>0</v>
      </c>
      <c r="H2027">
        <v>1</v>
      </c>
      <c r="I2027">
        <v>0</v>
      </c>
      <c r="J2027">
        <v>1</v>
      </c>
      <c r="K2027">
        <v>1</v>
      </c>
      <c r="L2027">
        <v>1</v>
      </c>
      <c r="M2027">
        <v>0</v>
      </c>
      <c r="N2027">
        <v>1</v>
      </c>
      <c r="O2027">
        <v>1</v>
      </c>
      <c r="P2027">
        <v>1.59</v>
      </c>
      <c r="Q2027">
        <v>7.4</v>
      </c>
      <c r="R2027">
        <v>5.48</v>
      </c>
      <c r="S2027">
        <v>4.8099999999999996</v>
      </c>
      <c r="T2027">
        <v>0</v>
      </c>
      <c r="U2027">
        <v>0</v>
      </c>
    </row>
    <row r="2028" spans="1:21" x14ac:dyDescent="0.25">
      <c r="A2028" t="s">
        <v>9036</v>
      </c>
      <c r="B2028" t="s">
        <v>9037</v>
      </c>
      <c r="C2028" t="s">
        <v>20884</v>
      </c>
      <c r="D2028">
        <v>0</v>
      </c>
      <c r="E2028">
        <v>0</v>
      </c>
      <c r="F2028">
        <v>4.82</v>
      </c>
      <c r="G2028">
        <v>0</v>
      </c>
      <c r="H2028">
        <v>0</v>
      </c>
      <c r="I2028">
        <v>0</v>
      </c>
      <c r="J2028">
        <v>1</v>
      </c>
      <c r="K2028">
        <v>1</v>
      </c>
      <c r="L2028">
        <v>1</v>
      </c>
      <c r="M2028">
        <v>0</v>
      </c>
      <c r="N2028">
        <v>1</v>
      </c>
      <c r="O2028">
        <v>0</v>
      </c>
      <c r="P2028">
        <v>1.48</v>
      </c>
      <c r="Q2028">
        <v>6.53</v>
      </c>
      <c r="R2028">
        <v>3.8</v>
      </c>
      <c r="S2028">
        <v>4.8099999999999996</v>
      </c>
      <c r="T2028">
        <v>0</v>
      </c>
      <c r="U2028">
        <v>0</v>
      </c>
    </row>
    <row r="2029" spans="1:21" x14ac:dyDescent="0.25">
      <c r="A2029" t="s">
        <v>22952</v>
      </c>
      <c r="B2029" t="s">
        <v>22953</v>
      </c>
      <c r="C2029" t="s">
        <v>20883</v>
      </c>
      <c r="D2029">
        <v>0</v>
      </c>
      <c r="E2029">
        <v>0</v>
      </c>
      <c r="F2029">
        <v>4.6399999999999997</v>
      </c>
      <c r="G2029">
        <v>0</v>
      </c>
      <c r="H2029">
        <v>0</v>
      </c>
      <c r="I2029">
        <v>0</v>
      </c>
      <c r="J2029">
        <v>1</v>
      </c>
      <c r="K2029">
        <v>1</v>
      </c>
      <c r="L2029">
        <v>1</v>
      </c>
      <c r="M2029">
        <v>0</v>
      </c>
      <c r="N2029">
        <v>1</v>
      </c>
      <c r="O2029">
        <v>0</v>
      </c>
      <c r="P2029">
        <v>1.41</v>
      </c>
      <c r="Q2029">
        <v>6.59</v>
      </c>
      <c r="R2029">
        <v>3.42</v>
      </c>
      <c r="S2029">
        <v>4.8099999999999996</v>
      </c>
      <c r="T2029">
        <v>0</v>
      </c>
      <c r="U2029">
        <v>0</v>
      </c>
    </row>
    <row r="2030" spans="1:21" x14ac:dyDescent="0.25">
      <c r="A2030" t="s">
        <v>6665</v>
      </c>
      <c r="B2030" t="s">
        <v>6666</v>
      </c>
      <c r="C2030" t="s">
        <v>20893</v>
      </c>
      <c r="D2030">
        <v>0</v>
      </c>
      <c r="E2030">
        <v>0</v>
      </c>
      <c r="F2030">
        <v>4.78</v>
      </c>
      <c r="G2030">
        <v>0</v>
      </c>
      <c r="H2030">
        <v>0</v>
      </c>
      <c r="I2030">
        <v>0</v>
      </c>
      <c r="J2030">
        <v>1</v>
      </c>
      <c r="K2030">
        <v>1</v>
      </c>
      <c r="L2030">
        <v>1</v>
      </c>
      <c r="M2030">
        <v>0</v>
      </c>
      <c r="N2030">
        <v>1</v>
      </c>
      <c r="O2030">
        <v>0</v>
      </c>
      <c r="P2030">
        <v>1.44</v>
      </c>
      <c r="Q2030">
        <v>5.26</v>
      </c>
      <c r="R2030">
        <v>3.03</v>
      </c>
      <c r="S2030">
        <v>4.8099999999999996</v>
      </c>
      <c r="T2030">
        <v>0</v>
      </c>
      <c r="U2030">
        <v>0</v>
      </c>
    </row>
    <row r="2031" spans="1:21" x14ac:dyDescent="0.25">
      <c r="A2031" t="s">
        <v>9728</v>
      </c>
      <c r="B2031" t="s">
        <v>9729</v>
      </c>
      <c r="C2031" t="s">
        <v>1</v>
      </c>
      <c r="D2031">
        <v>0</v>
      </c>
      <c r="E2031">
        <v>0</v>
      </c>
      <c r="F2031">
        <v>4.74</v>
      </c>
      <c r="G2031">
        <v>0</v>
      </c>
      <c r="H2031">
        <v>0</v>
      </c>
      <c r="I2031">
        <v>0</v>
      </c>
      <c r="J2031">
        <v>1</v>
      </c>
      <c r="K2031">
        <v>1</v>
      </c>
      <c r="L2031">
        <v>1</v>
      </c>
      <c r="M2031">
        <v>0</v>
      </c>
      <c r="N2031">
        <v>1</v>
      </c>
      <c r="O2031">
        <v>0</v>
      </c>
      <c r="P2031">
        <v>1.47</v>
      </c>
      <c r="Q2031">
        <v>6.02</v>
      </c>
      <c r="R2031">
        <v>3.68</v>
      </c>
      <c r="S2031">
        <v>4.8099999999999996</v>
      </c>
      <c r="T2031">
        <v>0</v>
      </c>
      <c r="U2031">
        <v>0</v>
      </c>
    </row>
    <row r="2032" spans="1:21" x14ac:dyDescent="0.25">
      <c r="A2032" t="s">
        <v>6739</v>
      </c>
      <c r="B2032" t="s">
        <v>6740</v>
      </c>
      <c r="C2032" t="s">
        <v>20865</v>
      </c>
      <c r="D2032">
        <v>0</v>
      </c>
      <c r="E2032">
        <v>0</v>
      </c>
      <c r="F2032">
        <v>4.59</v>
      </c>
      <c r="G2032">
        <v>0</v>
      </c>
      <c r="H2032">
        <v>1</v>
      </c>
      <c r="I2032">
        <v>0</v>
      </c>
      <c r="J2032">
        <v>1</v>
      </c>
      <c r="K2032">
        <v>1</v>
      </c>
      <c r="L2032">
        <v>1</v>
      </c>
      <c r="M2032">
        <v>0</v>
      </c>
      <c r="N2032">
        <v>1</v>
      </c>
      <c r="O2032">
        <v>0</v>
      </c>
      <c r="P2032">
        <v>1.47</v>
      </c>
      <c r="Q2032">
        <v>5.93</v>
      </c>
      <c r="R2032">
        <v>3.95</v>
      </c>
      <c r="S2032">
        <v>4.8099999999999996</v>
      </c>
      <c r="T2032">
        <v>0</v>
      </c>
      <c r="U2032">
        <v>-0.1</v>
      </c>
    </row>
    <row r="2033" spans="1:21" x14ac:dyDescent="0.25">
      <c r="A2033" t="s">
        <v>6179</v>
      </c>
      <c r="B2033" t="s">
        <v>6180</v>
      </c>
      <c r="C2033" t="s">
        <v>20880</v>
      </c>
      <c r="D2033">
        <v>0</v>
      </c>
      <c r="E2033">
        <v>0</v>
      </c>
      <c r="F2033">
        <v>4.7699999999999996</v>
      </c>
      <c r="G2033">
        <v>0</v>
      </c>
      <c r="H2033">
        <v>0</v>
      </c>
      <c r="I2033">
        <v>0</v>
      </c>
      <c r="J2033">
        <v>1</v>
      </c>
      <c r="K2033">
        <v>1</v>
      </c>
      <c r="L2033">
        <v>1</v>
      </c>
      <c r="M2033">
        <v>0</v>
      </c>
      <c r="N2033">
        <v>1</v>
      </c>
      <c r="O2033">
        <v>0</v>
      </c>
      <c r="P2033">
        <v>1.44</v>
      </c>
      <c r="Q2033">
        <v>5.69</v>
      </c>
      <c r="R2033">
        <v>3.15</v>
      </c>
      <c r="S2033">
        <v>4.8099999999999996</v>
      </c>
      <c r="T2033">
        <v>0</v>
      </c>
      <c r="U2033">
        <v>0</v>
      </c>
    </row>
    <row r="2034" spans="1:21" x14ac:dyDescent="0.25">
      <c r="A2034" t="s">
        <v>8387</v>
      </c>
      <c r="B2034" t="s">
        <v>8388</v>
      </c>
      <c r="C2034" t="s">
        <v>20875</v>
      </c>
      <c r="D2034">
        <v>0</v>
      </c>
      <c r="E2034">
        <v>0</v>
      </c>
      <c r="F2034">
        <v>4.78</v>
      </c>
      <c r="G2034">
        <v>0</v>
      </c>
      <c r="H2034">
        <v>1</v>
      </c>
      <c r="I2034">
        <v>0</v>
      </c>
      <c r="J2034">
        <v>1</v>
      </c>
      <c r="K2034">
        <v>1</v>
      </c>
      <c r="L2034">
        <v>1</v>
      </c>
      <c r="M2034">
        <v>0</v>
      </c>
      <c r="N2034">
        <v>1</v>
      </c>
      <c r="O2034">
        <v>0</v>
      </c>
      <c r="P2034">
        <v>1.49</v>
      </c>
      <c r="Q2034">
        <v>6.99</v>
      </c>
      <c r="R2034">
        <v>4.2</v>
      </c>
      <c r="S2034">
        <v>4.8099999999999996</v>
      </c>
      <c r="T2034">
        <v>0</v>
      </c>
      <c r="U2034">
        <v>0</v>
      </c>
    </row>
    <row r="2035" spans="1:21" x14ac:dyDescent="0.25">
      <c r="A2035">
        <v>7024</v>
      </c>
      <c r="B2035" t="s">
        <v>4169</v>
      </c>
      <c r="C2035" t="s">
        <v>20882</v>
      </c>
      <c r="D2035">
        <v>8</v>
      </c>
      <c r="E2035">
        <v>10</v>
      </c>
      <c r="F2035">
        <v>4.49</v>
      </c>
      <c r="G2035">
        <v>26</v>
      </c>
      <c r="H2035">
        <v>26</v>
      </c>
      <c r="I2035">
        <v>0</v>
      </c>
      <c r="J2035">
        <v>149</v>
      </c>
      <c r="K2035">
        <v>154</v>
      </c>
      <c r="L2035">
        <v>74</v>
      </c>
      <c r="M2035">
        <v>24</v>
      </c>
      <c r="N2035">
        <v>108</v>
      </c>
      <c r="O2035">
        <v>48</v>
      </c>
      <c r="P2035">
        <v>1.36</v>
      </c>
      <c r="Q2035">
        <v>6.54</v>
      </c>
      <c r="R2035">
        <v>2.88</v>
      </c>
      <c r="S2035">
        <v>4.82</v>
      </c>
      <c r="T2035">
        <v>0.9</v>
      </c>
      <c r="U2035">
        <v>1.3</v>
      </c>
    </row>
    <row r="2036" spans="1:21" x14ac:dyDescent="0.25">
      <c r="A2036" t="s">
        <v>8984</v>
      </c>
      <c r="B2036" t="s">
        <v>8985</v>
      </c>
      <c r="C2036" t="s">
        <v>20874</v>
      </c>
      <c r="D2036">
        <v>0</v>
      </c>
      <c r="E2036">
        <v>0</v>
      </c>
      <c r="F2036">
        <v>4.79</v>
      </c>
      <c r="G2036">
        <v>0</v>
      </c>
      <c r="H2036">
        <v>1</v>
      </c>
      <c r="I2036">
        <v>0</v>
      </c>
      <c r="J2036">
        <v>1</v>
      </c>
      <c r="K2036">
        <v>1</v>
      </c>
      <c r="L2036">
        <v>1</v>
      </c>
      <c r="M2036">
        <v>0</v>
      </c>
      <c r="N2036">
        <v>1</v>
      </c>
      <c r="O2036">
        <v>1</v>
      </c>
      <c r="P2036">
        <v>1.55</v>
      </c>
      <c r="Q2036">
        <v>6.81</v>
      </c>
      <c r="R2036">
        <v>4.8600000000000003</v>
      </c>
      <c r="S2036">
        <v>4.82</v>
      </c>
      <c r="T2036">
        <v>0</v>
      </c>
      <c r="U2036">
        <v>-0.1</v>
      </c>
    </row>
    <row r="2037" spans="1:21" x14ac:dyDescent="0.25">
      <c r="A2037" t="s">
        <v>7677</v>
      </c>
      <c r="B2037" t="s">
        <v>7678</v>
      </c>
      <c r="C2037" t="s">
        <v>1</v>
      </c>
      <c r="D2037">
        <v>0</v>
      </c>
      <c r="E2037">
        <v>0</v>
      </c>
      <c r="F2037">
        <v>4.72</v>
      </c>
      <c r="G2037">
        <v>0</v>
      </c>
      <c r="H2037">
        <v>0</v>
      </c>
      <c r="I2037">
        <v>0</v>
      </c>
      <c r="J2037">
        <v>1</v>
      </c>
      <c r="K2037">
        <v>1</v>
      </c>
      <c r="L2037">
        <v>1</v>
      </c>
      <c r="M2037">
        <v>0</v>
      </c>
      <c r="N2037">
        <v>1</v>
      </c>
      <c r="O2037">
        <v>0</v>
      </c>
      <c r="P2037">
        <v>1.45</v>
      </c>
      <c r="Q2037">
        <v>5.46</v>
      </c>
      <c r="R2037">
        <v>3.3</v>
      </c>
      <c r="S2037">
        <v>4.82</v>
      </c>
      <c r="T2037">
        <v>0</v>
      </c>
      <c r="U2037">
        <v>0</v>
      </c>
    </row>
    <row r="2038" spans="1:21" x14ac:dyDescent="0.25">
      <c r="A2038" t="s">
        <v>8568</v>
      </c>
      <c r="B2038" t="s">
        <v>8569</v>
      </c>
      <c r="C2038" t="s">
        <v>1</v>
      </c>
      <c r="D2038">
        <v>0</v>
      </c>
      <c r="E2038">
        <v>0</v>
      </c>
      <c r="F2038">
        <v>4.75</v>
      </c>
      <c r="G2038">
        <v>0</v>
      </c>
      <c r="H2038">
        <v>0</v>
      </c>
      <c r="I2038">
        <v>0</v>
      </c>
      <c r="J2038">
        <v>1</v>
      </c>
      <c r="K2038">
        <v>1</v>
      </c>
      <c r="L2038">
        <v>1</v>
      </c>
      <c r="M2038">
        <v>0</v>
      </c>
      <c r="N2038">
        <v>1</v>
      </c>
      <c r="O2038">
        <v>0</v>
      </c>
      <c r="P2038">
        <v>1.51</v>
      </c>
      <c r="Q2038">
        <v>6.58</v>
      </c>
      <c r="R2038">
        <v>4.4000000000000004</v>
      </c>
      <c r="S2038">
        <v>4.82</v>
      </c>
      <c r="T2038">
        <v>0</v>
      </c>
      <c r="U2038">
        <v>0</v>
      </c>
    </row>
    <row r="2039" spans="1:21" x14ac:dyDescent="0.25">
      <c r="A2039" t="s">
        <v>8130</v>
      </c>
      <c r="B2039" t="s">
        <v>8131</v>
      </c>
      <c r="C2039" t="s">
        <v>1</v>
      </c>
      <c r="D2039">
        <v>0</v>
      </c>
      <c r="E2039">
        <v>0</v>
      </c>
      <c r="F2039">
        <v>4.7300000000000004</v>
      </c>
      <c r="G2039">
        <v>0</v>
      </c>
      <c r="H2039">
        <v>0</v>
      </c>
      <c r="I2039">
        <v>0</v>
      </c>
      <c r="J2039">
        <v>1</v>
      </c>
      <c r="K2039">
        <v>1</v>
      </c>
      <c r="L2039">
        <v>1</v>
      </c>
      <c r="M2039">
        <v>0</v>
      </c>
      <c r="N2039">
        <v>1</v>
      </c>
      <c r="O2039">
        <v>0</v>
      </c>
      <c r="P2039">
        <v>1.47</v>
      </c>
      <c r="Q2039">
        <v>5.86</v>
      </c>
      <c r="R2039">
        <v>3.74</v>
      </c>
      <c r="S2039">
        <v>4.82</v>
      </c>
      <c r="T2039">
        <v>0</v>
      </c>
      <c r="U2039">
        <v>0</v>
      </c>
    </row>
    <row r="2040" spans="1:21" x14ac:dyDescent="0.25">
      <c r="A2040" t="s">
        <v>22954</v>
      </c>
      <c r="B2040" t="s">
        <v>22955</v>
      </c>
      <c r="C2040" t="s">
        <v>20876</v>
      </c>
      <c r="D2040">
        <v>0</v>
      </c>
      <c r="E2040">
        <v>0</v>
      </c>
      <c r="F2040">
        <v>4.6900000000000004</v>
      </c>
      <c r="G2040">
        <v>0</v>
      </c>
      <c r="H2040">
        <v>0</v>
      </c>
      <c r="I2040">
        <v>0</v>
      </c>
      <c r="J2040">
        <v>1</v>
      </c>
      <c r="K2040">
        <v>1</v>
      </c>
      <c r="L2040">
        <v>1</v>
      </c>
      <c r="M2040">
        <v>0</v>
      </c>
      <c r="N2040">
        <v>1</v>
      </c>
      <c r="O2040">
        <v>0</v>
      </c>
      <c r="P2040">
        <v>1.45</v>
      </c>
      <c r="Q2040">
        <v>5.85</v>
      </c>
      <c r="R2040">
        <v>3.53</v>
      </c>
      <c r="S2040">
        <v>4.82</v>
      </c>
      <c r="T2040">
        <v>0</v>
      </c>
      <c r="U2040">
        <v>0</v>
      </c>
    </row>
    <row r="2041" spans="1:21" x14ac:dyDescent="0.25">
      <c r="A2041" t="s">
        <v>9422</v>
      </c>
      <c r="B2041" t="s">
        <v>9423</v>
      </c>
      <c r="C2041" t="s">
        <v>20871</v>
      </c>
      <c r="D2041">
        <v>0</v>
      </c>
      <c r="E2041">
        <v>0</v>
      </c>
      <c r="F2041">
        <v>4.79</v>
      </c>
      <c r="G2041">
        <v>0</v>
      </c>
      <c r="H2041">
        <v>0</v>
      </c>
      <c r="I2041">
        <v>0</v>
      </c>
      <c r="J2041">
        <v>1</v>
      </c>
      <c r="K2041">
        <v>1</v>
      </c>
      <c r="L2041">
        <v>1</v>
      </c>
      <c r="M2041">
        <v>0</v>
      </c>
      <c r="N2041">
        <v>1</v>
      </c>
      <c r="O2041">
        <v>0</v>
      </c>
      <c r="P2041">
        <v>1.45</v>
      </c>
      <c r="Q2041">
        <v>4.6399999999999997</v>
      </c>
      <c r="R2041">
        <v>2.84</v>
      </c>
      <c r="S2041">
        <v>4.82</v>
      </c>
      <c r="T2041">
        <v>0</v>
      </c>
      <c r="U2041">
        <v>0</v>
      </c>
    </row>
    <row r="2042" spans="1:21" x14ac:dyDescent="0.25">
      <c r="A2042" t="s">
        <v>9544</v>
      </c>
      <c r="B2042" t="s">
        <v>9545</v>
      </c>
      <c r="C2042" t="s">
        <v>20890</v>
      </c>
      <c r="D2042">
        <v>0</v>
      </c>
      <c r="E2042">
        <v>0</v>
      </c>
      <c r="F2042">
        <v>4.6900000000000004</v>
      </c>
      <c r="G2042">
        <v>0</v>
      </c>
      <c r="H2042">
        <v>1</v>
      </c>
      <c r="I2042">
        <v>0</v>
      </c>
      <c r="J2042">
        <v>1</v>
      </c>
      <c r="K2042">
        <v>1</v>
      </c>
      <c r="L2042">
        <v>1</v>
      </c>
      <c r="M2042">
        <v>0</v>
      </c>
      <c r="N2042">
        <v>1</v>
      </c>
      <c r="O2042">
        <v>1</v>
      </c>
      <c r="P2042">
        <v>1.54</v>
      </c>
      <c r="Q2042">
        <v>6.6</v>
      </c>
      <c r="R2042">
        <v>4.76</v>
      </c>
      <c r="S2042">
        <v>4.82</v>
      </c>
      <c r="T2042">
        <v>0</v>
      </c>
      <c r="U2042">
        <v>-0.1</v>
      </c>
    </row>
    <row r="2043" spans="1:21" x14ac:dyDescent="0.25">
      <c r="A2043" t="s">
        <v>6850</v>
      </c>
      <c r="B2043" t="s">
        <v>6851</v>
      </c>
      <c r="C2043" t="s">
        <v>20874</v>
      </c>
      <c r="D2043">
        <v>1</v>
      </c>
      <c r="E2043">
        <v>2</v>
      </c>
      <c r="F2043">
        <v>4.83</v>
      </c>
      <c r="G2043">
        <v>5</v>
      </c>
      <c r="H2043">
        <v>5</v>
      </c>
      <c r="I2043">
        <v>0</v>
      </c>
      <c r="J2043">
        <v>28</v>
      </c>
      <c r="K2043">
        <v>30</v>
      </c>
      <c r="L2043">
        <v>15</v>
      </c>
      <c r="M2043">
        <v>3</v>
      </c>
      <c r="N2043">
        <v>18</v>
      </c>
      <c r="O2043">
        <v>12</v>
      </c>
      <c r="P2043">
        <v>1.5</v>
      </c>
      <c r="Q2043">
        <v>5.98</v>
      </c>
      <c r="R2043">
        <v>3.88</v>
      </c>
      <c r="S2043">
        <v>4.82</v>
      </c>
      <c r="T2043">
        <v>0</v>
      </c>
      <c r="U2043">
        <v>0</v>
      </c>
    </row>
    <row r="2044" spans="1:21" x14ac:dyDescent="0.25">
      <c r="A2044" t="s">
        <v>22956</v>
      </c>
      <c r="B2044" t="s">
        <v>22957</v>
      </c>
      <c r="C2044" t="s">
        <v>20891</v>
      </c>
      <c r="D2044">
        <v>0</v>
      </c>
      <c r="E2044">
        <v>0</v>
      </c>
      <c r="F2044">
        <v>4.8600000000000003</v>
      </c>
      <c r="G2044">
        <v>0</v>
      </c>
      <c r="H2044">
        <v>0</v>
      </c>
      <c r="I2044">
        <v>0</v>
      </c>
      <c r="J2044">
        <v>1</v>
      </c>
      <c r="K2044">
        <v>1</v>
      </c>
      <c r="L2044">
        <v>1</v>
      </c>
      <c r="M2044">
        <v>0</v>
      </c>
      <c r="N2044">
        <v>1</v>
      </c>
      <c r="O2044">
        <v>0</v>
      </c>
      <c r="P2044">
        <v>1.51</v>
      </c>
      <c r="Q2044">
        <v>5.85</v>
      </c>
      <c r="R2044">
        <v>4.08</v>
      </c>
      <c r="S2044">
        <v>4.82</v>
      </c>
      <c r="T2044">
        <v>0</v>
      </c>
      <c r="U2044">
        <v>0</v>
      </c>
    </row>
    <row r="2045" spans="1:21" x14ac:dyDescent="0.25">
      <c r="A2045" t="s">
        <v>9137</v>
      </c>
      <c r="B2045" t="s">
        <v>9138</v>
      </c>
      <c r="C2045" t="s">
        <v>20874</v>
      </c>
      <c r="D2045">
        <v>0</v>
      </c>
      <c r="E2045">
        <v>0</v>
      </c>
      <c r="F2045">
        <v>4.7699999999999996</v>
      </c>
      <c r="G2045">
        <v>0</v>
      </c>
      <c r="H2045">
        <v>1</v>
      </c>
      <c r="I2045">
        <v>0</v>
      </c>
      <c r="J2045">
        <v>1</v>
      </c>
      <c r="K2045">
        <v>1</v>
      </c>
      <c r="L2045">
        <v>1</v>
      </c>
      <c r="M2045">
        <v>0</v>
      </c>
      <c r="N2045">
        <v>1</v>
      </c>
      <c r="O2045">
        <v>1</v>
      </c>
      <c r="P2045">
        <v>1.54</v>
      </c>
      <c r="Q2045">
        <v>6.43</v>
      </c>
      <c r="R2045">
        <v>4.51</v>
      </c>
      <c r="S2045">
        <v>4.82</v>
      </c>
      <c r="T2045">
        <v>0</v>
      </c>
      <c r="U2045">
        <v>-0.1</v>
      </c>
    </row>
    <row r="2046" spans="1:21" x14ac:dyDescent="0.25">
      <c r="A2046" t="s">
        <v>6878</v>
      </c>
      <c r="B2046" t="s">
        <v>6879</v>
      </c>
      <c r="C2046" t="s">
        <v>20887</v>
      </c>
      <c r="D2046">
        <v>0</v>
      </c>
      <c r="E2046">
        <v>0</v>
      </c>
      <c r="F2046">
        <v>4.6500000000000004</v>
      </c>
      <c r="G2046">
        <v>0</v>
      </c>
      <c r="H2046">
        <v>1</v>
      </c>
      <c r="I2046">
        <v>0</v>
      </c>
      <c r="J2046">
        <v>1</v>
      </c>
      <c r="K2046">
        <v>1</v>
      </c>
      <c r="L2046">
        <v>1</v>
      </c>
      <c r="M2046">
        <v>0</v>
      </c>
      <c r="N2046">
        <v>1</v>
      </c>
      <c r="O2046">
        <v>1</v>
      </c>
      <c r="P2046">
        <v>1.52</v>
      </c>
      <c r="Q2046">
        <v>7.11</v>
      </c>
      <c r="R2046">
        <v>4.8099999999999996</v>
      </c>
      <c r="S2046">
        <v>4.82</v>
      </c>
      <c r="T2046">
        <v>0</v>
      </c>
      <c r="U2046">
        <v>0</v>
      </c>
    </row>
    <row r="2047" spans="1:21" x14ac:dyDescent="0.25">
      <c r="A2047" t="s">
        <v>6525</v>
      </c>
      <c r="B2047" t="s">
        <v>6526</v>
      </c>
      <c r="C2047" t="s">
        <v>20870</v>
      </c>
      <c r="D2047">
        <v>0</v>
      </c>
      <c r="E2047">
        <v>0</v>
      </c>
      <c r="F2047">
        <v>4.58</v>
      </c>
      <c r="G2047">
        <v>0</v>
      </c>
      <c r="H2047">
        <v>0</v>
      </c>
      <c r="I2047">
        <v>0</v>
      </c>
      <c r="J2047">
        <v>1</v>
      </c>
      <c r="K2047">
        <v>1</v>
      </c>
      <c r="L2047">
        <v>1</v>
      </c>
      <c r="M2047">
        <v>0</v>
      </c>
      <c r="N2047">
        <v>1</v>
      </c>
      <c r="O2047">
        <v>0</v>
      </c>
      <c r="P2047">
        <v>1.43</v>
      </c>
      <c r="Q2047">
        <v>6.37</v>
      </c>
      <c r="R2047">
        <v>3.58</v>
      </c>
      <c r="S2047">
        <v>4.82</v>
      </c>
      <c r="T2047">
        <v>0</v>
      </c>
      <c r="U2047">
        <v>0</v>
      </c>
    </row>
    <row r="2048" spans="1:21" x14ac:dyDescent="0.25">
      <c r="A2048">
        <v>7570</v>
      </c>
      <c r="B2048" t="s">
        <v>8558</v>
      </c>
      <c r="C2048" t="s">
        <v>20883</v>
      </c>
      <c r="D2048">
        <v>0</v>
      </c>
      <c r="E2048">
        <v>0</v>
      </c>
      <c r="F2048">
        <v>4.55</v>
      </c>
      <c r="G2048">
        <v>0</v>
      </c>
      <c r="H2048">
        <v>1</v>
      </c>
      <c r="I2048">
        <v>0</v>
      </c>
      <c r="J2048">
        <v>1</v>
      </c>
      <c r="K2048">
        <v>1</v>
      </c>
      <c r="L2048">
        <v>1</v>
      </c>
      <c r="M2048">
        <v>0</v>
      </c>
      <c r="N2048">
        <v>1</v>
      </c>
      <c r="O2048">
        <v>0</v>
      </c>
      <c r="P2048">
        <v>1.41</v>
      </c>
      <c r="Q2048">
        <v>6.02</v>
      </c>
      <c r="R2048">
        <v>3.14</v>
      </c>
      <c r="S2048">
        <v>4.82</v>
      </c>
      <c r="T2048">
        <v>0</v>
      </c>
      <c r="U2048">
        <v>0</v>
      </c>
    </row>
    <row r="2049" spans="1:21" x14ac:dyDescent="0.25">
      <c r="A2049" t="s">
        <v>8267</v>
      </c>
      <c r="B2049" t="s">
        <v>8268</v>
      </c>
      <c r="C2049" t="s">
        <v>20876</v>
      </c>
      <c r="D2049">
        <v>0</v>
      </c>
      <c r="E2049">
        <v>0</v>
      </c>
      <c r="F2049">
        <v>4.74</v>
      </c>
      <c r="G2049">
        <v>0</v>
      </c>
      <c r="H2049">
        <v>0</v>
      </c>
      <c r="I2049">
        <v>0</v>
      </c>
      <c r="J2049">
        <v>1</v>
      </c>
      <c r="K2049">
        <v>1</v>
      </c>
      <c r="L2049">
        <v>1</v>
      </c>
      <c r="M2049">
        <v>0</v>
      </c>
      <c r="N2049">
        <v>1</v>
      </c>
      <c r="O2049">
        <v>0</v>
      </c>
      <c r="P2049">
        <v>1.49</v>
      </c>
      <c r="Q2049">
        <v>6.68</v>
      </c>
      <c r="R2049">
        <v>4.33</v>
      </c>
      <c r="S2049">
        <v>4.82</v>
      </c>
      <c r="T2049">
        <v>0</v>
      </c>
      <c r="U2049">
        <v>0</v>
      </c>
    </row>
    <row r="2050" spans="1:21" x14ac:dyDescent="0.25">
      <c r="A2050" t="s">
        <v>8673</v>
      </c>
      <c r="B2050" t="s">
        <v>8674</v>
      </c>
      <c r="C2050" t="s">
        <v>20867</v>
      </c>
      <c r="D2050">
        <v>0</v>
      </c>
      <c r="E2050">
        <v>0</v>
      </c>
      <c r="F2050">
        <v>4.7699999999999996</v>
      </c>
      <c r="G2050">
        <v>0</v>
      </c>
      <c r="H2050">
        <v>0</v>
      </c>
      <c r="I2050">
        <v>0</v>
      </c>
      <c r="J2050">
        <v>1</v>
      </c>
      <c r="K2050">
        <v>1</v>
      </c>
      <c r="L2050">
        <v>1</v>
      </c>
      <c r="M2050">
        <v>0</v>
      </c>
      <c r="N2050">
        <v>1</v>
      </c>
      <c r="O2050">
        <v>0</v>
      </c>
      <c r="P2050">
        <v>1.53</v>
      </c>
      <c r="Q2050">
        <v>5.73</v>
      </c>
      <c r="R2050">
        <v>4.22</v>
      </c>
      <c r="S2050">
        <v>4.82</v>
      </c>
      <c r="T2050">
        <v>0</v>
      </c>
      <c r="U2050">
        <v>0</v>
      </c>
    </row>
    <row r="2051" spans="1:21" x14ac:dyDescent="0.25">
      <c r="A2051" t="s">
        <v>8330</v>
      </c>
      <c r="B2051" t="s">
        <v>8331</v>
      </c>
      <c r="C2051" t="s">
        <v>20883</v>
      </c>
      <c r="D2051">
        <v>0</v>
      </c>
      <c r="E2051">
        <v>0</v>
      </c>
      <c r="F2051">
        <v>4.63</v>
      </c>
      <c r="G2051">
        <v>0</v>
      </c>
      <c r="H2051">
        <v>0</v>
      </c>
      <c r="I2051">
        <v>0</v>
      </c>
      <c r="J2051">
        <v>1</v>
      </c>
      <c r="K2051">
        <v>1</v>
      </c>
      <c r="L2051">
        <v>1</v>
      </c>
      <c r="M2051">
        <v>0</v>
      </c>
      <c r="N2051">
        <v>1</v>
      </c>
      <c r="O2051">
        <v>0</v>
      </c>
      <c r="P2051">
        <v>1.42</v>
      </c>
      <c r="Q2051">
        <v>6.15</v>
      </c>
      <c r="R2051">
        <v>3.42</v>
      </c>
      <c r="S2051">
        <v>4.82</v>
      </c>
      <c r="T2051">
        <v>0</v>
      </c>
      <c r="U2051">
        <v>0</v>
      </c>
    </row>
    <row r="2052" spans="1:21" x14ac:dyDescent="0.25">
      <c r="A2052" t="s">
        <v>9935</v>
      </c>
      <c r="B2052" t="s">
        <v>9936</v>
      </c>
      <c r="C2052" t="s">
        <v>20887</v>
      </c>
      <c r="D2052">
        <v>0</v>
      </c>
      <c r="E2052">
        <v>0</v>
      </c>
      <c r="F2052">
        <v>4.63</v>
      </c>
      <c r="G2052">
        <v>0</v>
      </c>
      <c r="H2052">
        <v>1</v>
      </c>
      <c r="I2052">
        <v>0</v>
      </c>
      <c r="J2052">
        <v>1</v>
      </c>
      <c r="K2052">
        <v>1</v>
      </c>
      <c r="L2052">
        <v>1</v>
      </c>
      <c r="M2052">
        <v>0</v>
      </c>
      <c r="N2052">
        <v>1</v>
      </c>
      <c r="O2052">
        <v>0</v>
      </c>
      <c r="P2052">
        <v>1.5</v>
      </c>
      <c r="Q2052">
        <v>6.61</v>
      </c>
      <c r="R2052">
        <v>4.3899999999999997</v>
      </c>
      <c r="S2052">
        <v>4.82</v>
      </c>
      <c r="T2052">
        <v>0</v>
      </c>
      <c r="U2052">
        <v>0</v>
      </c>
    </row>
    <row r="2053" spans="1:21" x14ac:dyDescent="0.25">
      <c r="A2053" t="s">
        <v>8324</v>
      </c>
      <c r="B2053" t="s">
        <v>8325</v>
      </c>
      <c r="C2053" t="s">
        <v>1</v>
      </c>
      <c r="D2053">
        <v>0</v>
      </c>
      <c r="E2053">
        <v>0</v>
      </c>
      <c r="F2053">
        <v>4.67</v>
      </c>
      <c r="G2053">
        <v>0</v>
      </c>
      <c r="H2053">
        <v>1</v>
      </c>
      <c r="I2053">
        <v>0</v>
      </c>
      <c r="J2053">
        <v>1</v>
      </c>
      <c r="K2053">
        <v>1</v>
      </c>
      <c r="L2053">
        <v>1</v>
      </c>
      <c r="M2053">
        <v>0</v>
      </c>
      <c r="N2053">
        <v>1</v>
      </c>
      <c r="O2053">
        <v>0</v>
      </c>
      <c r="P2053">
        <v>1.49</v>
      </c>
      <c r="Q2053">
        <v>6.18</v>
      </c>
      <c r="R2053">
        <v>4.0599999999999996</v>
      </c>
      <c r="S2053">
        <v>4.82</v>
      </c>
      <c r="T2053">
        <v>0</v>
      </c>
      <c r="U2053">
        <v>-0.1</v>
      </c>
    </row>
    <row r="2054" spans="1:21" x14ac:dyDescent="0.25">
      <c r="A2054" t="s">
        <v>22958</v>
      </c>
      <c r="B2054" t="s">
        <v>22959</v>
      </c>
      <c r="C2054" t="s">
        <v>1</v>
      </c>
      <c r="D2054">
        <v>0</v>
      </c>
      <c r="E2054">
        <v>0</v>
      </c>
      <c r="F2054">
        <v>4.75</v>
      </c>
      <c r="G2054">
        <v>0</v>
      </c>
      <c r="H2054">
        <v>0</v>
      </c>
      <c r="I2054">
        <v>0</v>
      </c>
      <c r="J2054">
        <v>1</v>
      </c>
      <c r="K2054">
        <v>1</v>
      </c>
      <c r="L2054">
        <v>1</v>
      </c>
      <c r="M2054">
        <v>0</v>
      </c>
      <c r="N2054">
        <v>1</v>
      </c>
      <c r="O2054">
        <v>0</v>
      </c>
      <c r="P2054">
        <v>1.47</v>
      </c>
      <c r="Q2054">
        <v>6.08</v>
      </c>
      <c r="R2054">
        <v>3.72</v>
      </c>
      <c r="S2054">
        <v>4.82</v>
      </c>
      <c r="T2054">
        <v>0</v>
      </c>
      <c r="U2054">
        <v>0</v>
      </c>
    </row>
    <row r="2055" spans="1:21" x14ac:dyDescent="0.25">
      <c r="A2055">
        <v>1451</v>
      </c>
      <c r="B2055" t="s">
        <v>8964</v>
      </c>
      <c r="C2055" t="s">
        <v>1</v>
      </c>
      <c r="D2055">
        <v>8</v>
      </c>
      <c r="E2055">
        <v>11</v>
      </c>
      <c r="F2055">
        <v>4.6100000000000003</v>
      </c>
      <c r="G2055">
        <v>28</v>
      </c>
      <c r="H2055">
        <v>28</v>
      </c>
      <c r="I2055">
        <v>0</v>
      </c>
      <c r="J2055">
        <v>161</v>
      </c>
      <c r="K2055">
        <v>174</v>
      </c>
      <c r="L2055">
        <v>83</v>
      </c>
      <c r="M2055">
        <v>24</v>
      </c>
      <c r="N2055">
        <v>105</v>
      </c>
      <c r="O2055">
        <v>50</v>
      </c>
      <c r="P2055">
        <v>1.39</v>
      </c>
      <c r="Q2055">
        <v>5.88</v>
      </c>
      <c r="R2055">
        <v>2.79</v>
      </c>
      <c r="S2055">
        <v>4.83</v>
      </c>
      <c r="T2055">
        <v>0.5</v>
      </c>
      <c r="U2055">
        <v>0.7</v>
      </c>
    </row>
    <row r="2056" spans="1:21" x14ac:dyDescent="0.25">
      <c r="A2056" t="s">
        <v>5789</v>
      </c>
      <c r="B2056" t="s">
        <v>5790</v>
      </c>
      <c r="C2056" t="s">
        <v>20892</v>
      </c>
      <c r="D2056">
        <v>0</v>
      </c>
      <c r="E2056">
        <v>0</v>
      </c>
      <c r="F2056">
        <v>4.71</v>
      </c>
      <c r="G2056">
        <v>0</v>
      </c>
      <c r="H2056">
        <v>1</v>
      </c>
      <c r="I2056">
        <v>0</v>
      </c>
      <c r="J2056">
        <v>1</v>
      </c>
      <c r="K2056">
        <v>1</v>
      </c>
      <c r="L2056">
        <v>1</v>
      </c>
      <c r="M2056">
        <v>0</v>
      </c>
      <c r="N2056">
        <v>1</v>
      </c>
      <c r="O2056">
        <v>1</v>
      </c>
      <c r="P2056">
        <v>1.56</v>
      </c>
      <c r="Q2056">
        <v>7.45</v>
      </c>
      <c r="R2056">
        <v>5.38</v>
      </c>
      <c r="S2056">
        <v>4.83</v>
      </c>
      <c r="T2056">
        <v>0</v>
      </c>
      <c r="U2056">
        <v>-0.1</v>
      </c>
    </row>
    <row r="2057" spans="1:21" x14ac:dyDescent="0.25">
      <c r="A2057" t="s">
        <v>22960</v>
      </c>
      <c r="B2057" t="s">
        <v>22961</v>
      </c>
      <c r="C2057" t="s">
        <v>20884</v>
      </c>
      <c r="D2057">
        <v>0</v>
      </c>
      <c r="E2057">
        <v>0</v>
      </c>
      <c r="F2057">
        <v>4.75</v>
      </c>
      <c r="G2057">
        <v>0</v>
      </c>
      <c r="H2057">
        <v>1</v>
      </c>
      <c r="I2057">
        <v>0</v>
      </c>
      <c r="J2057">
        <v>1</v>
      </c>
      <c r="K2057">
        <v>1</v>
      </c>
      <c r="L2057">
        <v>1</v>
      </c>
      <c r="M2057">
        <v>0</v>
      </c>
      <c r="N2057">
        <v>1</v>
      </c>
      <c r="O2057">
        <v>0</v>
      </c>
      <c r="P2057">
        <v>1.5</v>
      </c>
      <c r="Q2057">
        <v>6.5</v>
      </c>
      <c r="R2057">
        <v>4.04</v>
      </c>
      <c r="S2057">
        <v>4.83</v>
      </c>
      <c r="T2057">
        <v>0</v>
      </c>
      <c r="U2057">
        <v>-0.1</v>
      </c>
    </row>
    <row r="2058" spans="1:21" x14ac:dyDescent="0.25">
      <c r="A2058" t="s">
        <v>8322</v>
      </c>
      <c r="B2058" t="s">
        <v>8323</v>
      </c>
      <c r="C2058" t="s">
        <v>1</v>
      </c>
      <c r="D2058">
        <v>0</v>
      </c>
      <c r="E2058">
        <v>0</v>
      </c>
      <c r="F2058">
        <v>4.72</v>
      </c>
      <c r="G2058">
        <v>0</v>
      </c>
      <c r="H2058">
        <v>0</v>
      </c>
      <c r="I2058">
        <v>0</v>
      </c>
      <c r="J2058">
        <v>1</v>
      </c>
      <c r="K2058">
        <v>1</v>
      </c>
      <c r="L2058">
        <v>1</v>
      </c>
      <c r="M2058">
        <v>0</v>
      </c>
      <c r="N2058">
        <v>1</v>
      </c>
      <c r="O2058">
        <v>0</v>
      </c>
      <c r="P2058">
        <v>1.5</v>
      </c>
      <c r="Q2058">
        <v>6.15</v>
      </c>
      <c r="R2058">
        <v>4.1900000000000004</v>
      </c>
      <c r="S2058">
        <v>4.83</v>
      </c>
      <c r="T2058">
        <v>0</v>
      </c>
      <c r="U2058">
        <v>0</v>
      </c>
    </row>
    <row r="2059" spans="1:21" x14ac:dyDescent="0.25">
      <c r="A2059" t="s">
        <v>22962</v>
      </c>
      <c r="B2059" t="s">
        <v>22963</v>
      </c>
      <c r="C2059" t="s">
        <v>20892</v>
      </c>
      <c r="D2059">
        <v>0</v>
      </c>
      <c r="E2059">
        <v>0</v>
      </c>
      <c r="F2059">
        <v>4.72</v>
      </c>
      <c r="G2059">
        <v>0</v>
      </c>
      <c r="H2059">
        <v>1</v>
      </c>
      <c r="I2059">
        <v>0</v>
      </c>
      <c r="J2059">
        <v>1</v>
      </c>
      <c r="K2059">
        <v>1</v>
      </c>
      <c r="L2059">
        <v>1</v>
      </c>
      <c r="M2059">
        <v>0</v>
      </c>
      <c r="N2059">
        <v>1</v>
      </c>
      <c r="O2059">
        <v>1</v>
      </c>
      <c r="P2059">
        <v>1.53</v>
      </c>
      <c r="Q2059">
        <v>7.05</v>
      </c>
      <c r="R2059">
        <v>4.79</v>
      </c>
      <c r="S2059">
        <v>4.83</v>
      </c>
      <c r="T2059">
        <v>0</v>
      </c>
      <c r="U2059">
        <v>-0.1</v>
      </c>
    </row>
    <row r="2060" spans="1:21" x14ac:dyDescent="0.25">
      <c r="A2060" t="s">
        <v>8219</v>
      </c>
      <c r="B2060" t="s">
        <v>8220</v>
      </c>
      <c r="C2060" t="s">
        <v>1</v>
      </c>
      <c r="D2060">
        <v>0</v>
      </c>
      <c r="E2060">
        <v>0</v>
      </c>
      <c r="F2060">
        <v>4.66</v>
      </c>
      <c r="G2060">
        <v>0</v>
      </c>
      <c r="H2060">
        <v>1</v>
      </c>
      <c r="I2060">
        <v>0</v>
      </c>
      <c r="J2060">
        <v>1</v>
      </c>
      <c r="K2060">
        <v>1</v>
      </c>
      <c r="L2060">
        <v>1</v>
      </c>
      <c r="M2060">
        <v>0</v>
      </c>
      <c r="N2060">
        <v>1</v>
      </c>
      <c r="O2060">
        <v>0</v>
      </c>
      <c r="P2060">
        <v>1.48</v>
      </c>
      <c r="Q2060">
        <v>5.45</v>
      </c>
      <c r="R2060">
        <v>3.65</v>
      </c>
      <c r="S2060">
        <v>4.83</v>
      </c>
      <c r="T2060">
        <v>0</v>
      </c>
      <c r="U2060">
        <v>-0.1</v>
      </c>
    </row>
    <row r="2061" spans="1:21" x14ac:dyDescent="0.25">
      <c r="A2061" t="s">
        <v>8457</v>
      </c>
      <c r="B2061" t="s">
        <v>8458</v>
      </c>
      <c r="C2061" t="s">
        <v>20891</v>
      </c>
      <c r="D2061">
        <v>0</v>
      </c>
      <c r="E2061">
        <v>0</v>
      </c>
      <c r="F2061">
        <v>4.8899999999999997</v>
      </c>
      <c r="G2061">
        <v>0</v>
      </c>
      <c r="H2061">
        <v>1</v>
      </c>
      <c r="I2061">
        <v>0</v>
      </c>
      <c r="J2061">
        <v>1</v>
      </c>
      <c r="K2061">
        <v>1</v>
      </c>
      <c r="L2061">
        <v>1</v>
      </c>
      <c r="M2061">
        <v>0</v>
      </c>
      <c r="N2061">
        <v>1</v>
      </c>
      <c r="O2061">
        <v>1</v>
      </c>
      <c r="P2061">
        <v>1.61</v>
      </c>
      <c r="Q2061">
        <v>7.69</v>
      </c>
      <c r="R2061">
        <v>5.92</v>
      </c>
      <c r="S2061">
        <v>4.83</v>
      </c>
      <c r="T2061">
        <v>0</v>
      </c>
      <c r="U2061">
        <v>-0.1</v>
      </c>
    </row>
    <row r="2062" spans="1:21" x14ac:dyDescent="0.25">
      <c r="A2062" t="s">
        <v>7415</v>
      </c>
      <c r="B2062" t="s">
        <v>7416</v>
      </c>
      <c r="C2062" t="s">
        <v>20874</v>
      </c>
      <c r="D2062">
        <v>0</v>
      </c>
      <c r="E2062">
        <v>0</v>
      </c>
      <c r="F2062">
        <v>4.8099999999999996</v>
      </c>
      <c r="G2062">
        <v>0</v>
      </c>
      <c r="H2062">
        <v>0</v>
      </c>
      <c r="I2062">
        <v>0</v>
      </c>
      <c r="J2062">
        <v>1</v>
      </c>
      <c r="K2062">
        <v>1</v>
      </c>
      <c r="L2062">
        <v>1</v>
      </c>
      <c r="M2062">
        <v>0</v>
      </c>
      <c r="N2062">
        <v>1</v>
      </c>
      <c r="O2062">
        <v>0</v>
      </c>
      <c r="P2062">
        <v>1.51</v>
      </c>
      <c r="Q2062">
        <v>5.98</v>
      </c>
      <c r="R2062">
        <v>3.93</v>
      </c>
      <c r="S2062">
        <v>4.83</v>
      </c>
      <c r="T2062">
        <v>0</v>
      </c>
      <c r="U2062">
        <v>0</v>
      </c>
    </row>
    <row r="2063" spans="1:21" x14ac:dyDescent="0.25">
      <c r="A2063" t="s">
        <v>7190</v>
      </c>
      <c r="B2063" t="s">
        <v>7191</v>
      </c>
      <c r="C2063" t="s">
        <v>1</v>
      </c>
      <c r="D2063">
        <v>0</v>
      </c>
      <c r="E2063">
        <v>0</v>
      </c>
      <c r="F2063">
        <v>4.75</v>
      </c>
      <c r="G2063">
        <v>0</v>
      </c>
      <c r="H2063">
        <v>0</v>
      </c>
      <c r="I2063">
        <v>0</v>
      </c>
      <c r="J2063">
        <v>1</v>
      </c>
      <c r="K2063">
        <v>1</v>
      </c>
      <c r="L2063">
        <v>1</v>
      </c>
      <c r="M2063">
        <v>0</v>
      </c>
      <c r="N2063">
        <v>1</v>
      </c>
      <c r="O2063">
        <v>0</v>
      </c>
      <c r="P2063">
        <v>1.44</v>
      </c>
      <c r="Q2063">
        <v>5.25</v>
      </c>
      <c r="R2063">
        <v>3.11</v>
      </c>
      <c r="S2063">
        <v>4.83</v>
      </c>
      <c r="T2063">
        <v>0</v>
      </c>
      <c r="U2063">
        <v>0</v>
      </c>
    </row>
    <row r="2064" spans="1:21" x14ac:dyDescent="0.25">
      <c r="A2064" t="s">
        <v>6025</v>
      </c>
      <c r="B2064" t="s">
        <v>6026</v>
      </c>
      <c r="C2064" t="s">
        <v>20895</v>
      </c>
      <c r="D2064">
        <v>0</v>
      </c>
      <c r="E2064">
        <v>0</v>
      </c>
      <c r="F2064">
        <v>4.63</v>
      </c>
      <c r="G2064">
        <v>0</v>
      </c>
      <c r="H2064">
        <v>0</v>
      </c>
      <c r="I2064">
        <v>0</v>
      </c>
      <c r="J2064">
        <v>1</v>
      </c>
      <c r="K2064">
        <v>1</v>
      </c>
      <c r="L2064">
        <v>1</v>
      </c>
      <c r="M2064">
        <v>0</v>
      </c>
      <c r="N2064">
        <v>1</v>
      </c>
      <c r="O2064">
        <v>0</v>
      </c>
      <c r="P2064">
        <v>1.42</v>
      </c>
      <c r="Q2064">
        <v>5.33</v>
      </c>
      <c r="R2064">
        <v>3.04</v>
      </c>
      <c r="S2064">
        <v>4.83</v>
      </c>
      <c r="T2064">
        <v>0</v>
      </c>
      <c r="U2064">
        <v>0</v>
      </c>
    </row>
    <row r="2065" spans="1:21" x14ac:dyDescent="0.25">
      <c r="A2065">
        <v>4235</v>
      </c>
      <c r="B2065" t="s">
        <v>9749</v>
      </c>
      <c r="C2065" t="s">
        <v>20865</v>
      </c>
      <c r="D2065">
        <v>9</v>
      </c>
      <c r="E2065">
        <v>11</v>
      </c>
      <c r="F2065">
        <v>4.32</v>
      </c>
      <c r="G2065">
        <v>28</v>
      </c>
      <c r="H2065">
        <v>28</v>
      </c>
      <c r="I2065">
        <v>0</v>
      </c>
      <c r="J2065">
        <v>167</v>
      </c>
      <c r="K2065">
        <v>175</v>
      </c>
      <c r="L2065">
        <v>80</v>
      </c>
      <c r="M2065">
        <v>26</v>
      </c>
      <c r="N2065">
        <v>103</v>
      </c>
      <c r="O2065">
        <v>44</v>
      </c>
      <c r="P2065">
        <v>1.31</v>
      </c>
      <c r="Q2065">
        <v>5.52</v>
      </c>
      <c r="R2065">
        <v>2.37</v>
      </c>
      <c r="S2065">
        <v>4.83</v>
      </c>
      <c r="T2065">
        <v>0.3</v>
      </c>
      <c r="U2065">
        <v>1.1000000000000001</v>
      </c>
    </row>
    <row r="2066" spans="1:21" x14ac:dyDescent="0.25">
      <c r="A2066" t="s">
        <v>22964</v>
      </c>
      <c r="B2066" t="s">
        <v>22965</v>
      </c>
      <c r="C2066" t="s">
        <v>20891</v>
      </c>
      <c r="D2066">
        <v>0</v>
      </c>
      <c r="E2066">
        <v>0</v>
      </c>
      <c r="F2066">
        <v>4.87</v>
      </c>
      <c r="G2066">
        <v>0</v>
      </c>
      <c r="H2066">
        <v>1</v>
      </c>
      <c r="I2066">
        <v>0</v>
      </c>
      <c r="J2066">
        <v>1</v>
      </c>
      <c r="K2066">
        <v>1</v>
      </c>
      <c r="L2066">
        <v>1</v>
      </c>
      <c r="M2066">
        <v>0</v>
      </c>
      <c r="N2066">
        <v>1</v>
      </c>
      <c r="O2066">
        <v>1</v>
      </c>
      <c r="P2066">
        <v>1.58</v>
      </c>
      <c r="Q2066">
        <v>7.12</v>
      </c>
      <c r="R2066">
        <v>5.28</v>
      </c>
      <c r="S2066">
        <v>4.83</v>
      </c>
      <c r="T2066">
        <v>0</v>
      </c>
      <c r="U2066">
        <v>-0.1</v>
      </c>
    </row>
    <row r="2067" spans="1:21" x14ac:dyDescent="0.25">
      <c r="A2067" t="s">
        <v>8756</v>
      </c>
      <c r="B2067" t="s">
        <v>8757</v>
      </c>
      <c r="C2067" t="s">
        <v>1</v>
      </c>
      <c r="D2067">
        <v>0</v>
      </c>
      <c r="E2067">
        <v>0</v>
      </c>
      <c r="F2067">
        <v>4.7300000000000004</v>
      </c>
      <c r="G2067">
        <v>0</v>
      </c>
      <c r="H2067">
        <v>0</v>
      </c>
      <c r="I2067">
        <v>0</v>
      </c>
      <c r="J2067">
        <v>1</v>
      </c>
      <c r="K2067">
        <v>1</v>
      </c>
      <c r="L2067">
        <v>1</v>
      </c>
      <c r="M2067">
        <v>0</v>
      </c>
      <c r="N2067">
        <v>1</v>
      </c>
      <c r="O2067">
        <v>0</v>
      </c>
      <c r="P2067">
        <v>1.48</v>
      </c>
      <c r="Q2067">
        <v>6.09</v>
      </c>
      <c r="R2067">
        <v>3.86</v>
      </c>
      <c r="S2067">
        <v>4.83</v>
      </c>
      <c r="T2067">
        <v>0</v>
      </c>
      <c r="U2067">
        <v>0</v>
      </c>
    </row>
    <row r="2068" spans="1:21" x14ac:dyDescent="0.25">
      <c r="A2068" t="s">
        <v>8121</v>
      </c>
      <c r="B2068" t="s">
        <v>8122</v>
      </c>
      <c r="C2068" t="s">
        <v>1</v>
      </c>
      <c r="D2068">
        <v>0</v>
      </c>
      <c r="E2068">
        <v>0</v>
      </c>
      <c r="F2068">
        <v>4.76</v>
      </c>
      <c r="G2068">
        <v>0</v>
      </c>
      <c r="H2068">
        <v>0</v>
      </c>
      <c r="I2068">
        <v>0</v>
      </c>
      <c r="J2068">
        <v>1</v>
      </c>
      <c r="K2068">
        <v>1</v>
      </c>
      <c r="L2068">
        <v>1</v>
      </c>
      <c r="M2068">
        <v>0</v>
      </c>
      <c r="N2068">
        <v>1</v>
      </c>
      <c r="O2068">
        <v>0</v>
      </c>
      <c r="P2068">
        <v>1.45</v>
      </c>
      <c r="Q2068">
        <v>6.01</v>
      </c>
      <c r="R2068">
        <v>3.51</v>
      </c>
      <c r="S2068">
        <v>4.83</v>
      </c>
      <c r="T2068">
        <v>0</v>
      </c>
      <c r="U2068">
        <v>0</v>
      </c>
    </row>
    <row r="2069" spans="1:21" x14ac:dyDescent="0.25">
      <c r="A2069" t="s">
        <v>22966</v>
      </c>
      <c r="B2069" t="s">
        <v>22967</v>
      </c>
      <c r="C2069" t="s">
        <v>20867</v>
      </c>
      <c r="D2069">
        <v>0</v>
      </c>
      <c r="E2069">
        <v>0</v>
      </c>
      <c r="F2069">
        <v>4.75</v>
      </c>
      <c r="G2069">
        <v>0</v>
      </c>
      <c r="H2069">
        <v>1</v>
      </c>
      <c r="I2069">
        <v>0</v>
      </c>
      <c r="J2069">
        <v>1</v>
      </c>
      <c r="K2069">
        <v>1</v>
      </c>
      <c r="L2069">
        <v>1</v>
      </c>
      <c r="M2069">
        <v>0</v>
      </c>
      <c r="N2069">
        <v>1</v>
      </c>
      <c r="O2069">
        <v>1</v>
      </c>
      <c r="P2069">
        <v>1.57</v>
      </c>
      <c r="Q2069">
        <v>6.4</v>
      </c>
      <c r="R2069">
        <v>5.0599999999999996</v>
      </c>
      <c r="S2069">
        <v>4.84</v>
      </c>
      <c r="T2069">
        <v>0</v>
      </c>
      <c r="U2069">
        <v>-0.1</v>
      </c>
    </row>
    <row r="2070" spans="1:21" x14ac:dyDescent="0.25">
      <c r="A2070">
        <v>14814</v>
      </c>
      <c r="B2070" t="s">
        <v>9417</v>
      </c>
      <c r="C2070" t="s">
        <v>20868</v>
      </c>
      <c r="D2070">
        <v>1</v>
      </c>
      <c r="E2070">
        <v>1</v>
      </c>
      <c r="F2070">
        <v>4.75</v>
      </c>
      <c r="G2070">
        <v>3</v>
      </c>
      <c r="H2070">
        <v>3</v>
      </c>
      <c r="I2070">
        <v>0</v>
      </c>
      <c r="J2070">
        <v>18</v>
      </c>
      <c r="K2070">
        <v>19</v>
      </c>
      <c r="L2070">
        <v>9</v>
      </c>
      <c r="M2070">
        <v>3</v>
      </c>
      <c r="N2070">
        <v>12</v>
      </c>
      <c r="O2070">
        <v>6</v>
      </c>
      <c r="P2070">
        <v>1.42</v>
      </c>
      <c r="Q2070">
        <v>6.09</v>
      </c>
      <c r="R2070">
        <v>3.15</v>
      </c>
      <c r="S2070">
        <v>4.84</v>
      </c>
      <c r="T2070">
        <v>0.1</v>
      </c>
      <c r="U2070">
        <v>0.1</v>
      </c>
    </row>
    <row r="2071" spans="1:21" x14ac:dyDescent="0.25">
      <c r="A2071" t="s">
        <v>8671</v>
      </c>
      <c r="B2071" t="s">
        <v>8672</v>
      </c>
      <c r="C2071" t="s">
        <v>20869</v>
      </c>
      <c r="D2071">
        <v>0</v>
      </c>
      <c r="E2071">
        <v>0</v>
      </c>
      <c r="F2071">
        <v>4.7</v>
      </c>
      <c r="G2071">
        <v>0</v>
      </c>
      <c r="H2071">
        <v>1</v>
      </c>
      <c r="I2071">
        <v>0</v>
      </c>
      <c r="J2071">
        <v>1</v>
      </c>
      <c r="K2071">
        <v>1</v>
      </c>
      <c r="L2071">
        <v>1</v>
      </c>
      <c r="M2071">
        <v>0</v>
      </c>
      <c r="N2071">
        <v>1</v>
      </c>
      <c r="O2071">
        <v>0</v>
      </c>
      <c r="P2071">
        <v>1.48</v>
      </c>
      <c r="Q2071">
        <v>6.25</v>
      </c>
      <c r="R2071">
        <v>3.97</v>
      </c>
      <c r="S2071">
        <v>4.84</v>
      </c>
      <c r="T2071">
        <v>0</v>
      </c>
      <c r="U2071">
        <v>-0.1</v>
      </c>
    </row>
    <row r="2072" spans="1:21" x14ac:dyDescent="0.25">
      <c r="A2072" t="s">
        <v>9008</v>
      </c>
      <c r="B2072" t="s">
        <v>9009</v>
      </c>
      <c r="C2072" t="s">
        <v>1</v>
      </c>
      <c r="D2072">
        <v>0</v>
      </c>
      <c r="E2072">
        <v>0</v>
      </c>
      <c r="F2072">
        <v>4.72</v>
      </c>
      <c r="G2072">
        <v>0</v>
      </c>
      <c r="H2072">
        <v>1</v>
      </c>
      <c r="I2072">
        <v>0</v>
      </c>
      <c r="J2072">
        <v>1</v>
      </c>
      <c r="K2072">
        <v>1</v>
      </c>
      <c r="L2072">
        <v>1</v>
      </c>
      <c r="M2072">
        <v>0</v>
      </c>
      <c r="N2072">
        <v>1</v>
      </c>
      <c r="O2072">
        <v>1</v>
      </c>
      <c r="P2072">
        <v>1.54</v>
      </c>
      <c r="Q2072">
        <v>6.95</v>
      </c>
      <c r="R2072">
        <v>4.88</v>
      </c>
      <c r="S2072">
        <v>4.84</v>
      </c>
      <c r="T2072">
        <v>0</v>
      </c>
      <c r="U2072">
        <v>-0.1</v>
      </c>
    </row>
    <row r="2073" spans="1:21" x14ac:dyDescent="0.25">
      <c r="A2073" t="s">
        <v>22968</v>
      </c>
      <c r="B2073" t="s">
        <v>22969</v>
      </c>
      <c r="C2073" t="s">
        <v>20865</v>
      </c>
      <c r="D2073">
        <v>0</v>
      </c>
      <c r="E2073">
        <v>0</v>
      </c>
      <c r="F2073">
        <v>4.58</v>
      </c>
      <c r="G2073">
        <v>0</v>
      </c>
      <c r="H2073">
        <v>1</v>
      </c>
      <c r="I2073">
        <v>0</v>
      </c>
      <c r="J2073">
        <v>1</v>
      </c>
      <c r="K2073">
        <v>1</v>
      </c>
      <c r="L2073">
        <v>1</v>
      </c>
      <c r="M2073">
        <v>0</v>
      </c>
      <c r="N2073">
        <v>1</v>
      </c>
      <c r="O2073">
        <v>0</v>
      </c>
      <c r="P2073">
        <v>1.5</v>
      </c>
      <c r="Q2073">
        <v>6.13</v>
      </c>
      <c r="R2073">
        <v>4.37</v>
      </c>
      <c r="S2073">
        <v>4.84</v>
      </c>
      <c r="T2073">
        <v>0</v>
      </c>
      <c r="U2073">
        <v>-0.1</v>
      </c>
    </row>
    <row r="2074" spans="1:21" x14ac:dyDescent="0.25">
      <c r="A2074" t="s">
        <v>10178</v>
      </c>
      <c r="B2074" t="s">
        <v>10179</v>
      </c>
      <c r="C2074" t="s">
        <v>20882</v>
      </c>
      <c r="D2074">
        <v>0</v>
      </c>
      <c r="E2074">
        <v>0</v>
      </c>
      <c r="F2074">
        <v>4.62</v>
      </c>
      <c r="G2074">
        <v>0</v>
      </c>
      <c r="H2074">
        <v>1</v>
      </c>
      <c r="I2074">
        <v>0</v>
      </c>
      <c r="J2074">
        <v>1</v>
      </c>
      <c r="K2074">
        <v>1</v>
      </c>
      <c r="L2074">
        <v>1</v>
      </c>
      <c r="M2074">
        <v>0</v>
      </c>
      <c r="N2074">
        <v>1</v>
      </c>
      <c r="O2074">
        <v>1</v>
      </c>
      <c r="P2074">
        <v>1.53</v>
      </c>
      <c r="Q2074">
        <v>7.88</v>
      </c>
      <c r="R2074">
        <v>5.42</v>
      </c>
      <c r="S2074">
        <v>4.84</v>
      </c>
      <c r="T2074">
        <v>0</v>
      </c>
      <c r="U2074">
        <v>0</v>
      </c>
    </row>
    <row r="2075" spans="1:21" x14ac:dyDescent="0.25">
      <c r="A2075" t="s">
        <v>8743</v>
      </c>
      <c r="B2075" t="s">
        <v>8744</v>
      </c>
      <c r="C2075" t="s">
        <v>1</v>
      </c>
      <c r="D2075">
        <v>0</v>
      </c>
      <c r="E2075">
        <v>0</v>
      </c>
      <c r="F2075">
        <v>4.71</v>
      </c>
      <c r="G2075">
        <v>0</v>
      </c>
      <c r="H2075">
        <v>1</v>
      </c>
      <c r="I2075">
        <v>0</v>
      </c>
      <c r="J2075">
        <v>1</v>
      </c>
      <c r="K2075">
        <v>1</v>
      </c>
      <c r="L2075">
        <v>1</v>
      </c>
      <c r="M2075">
        <v>0</v>
      </c>
      <c r="N2075">
        <v>1</v>
      </c>
      <c r="O2075">
        <v>1</v>
      </c>
      <c r="P2075">
        <v>1.53</v>
      </c>
      <c r="Q2075">
        <v>6.68</v>
      </c>
      <c r="R2075">
        <v>4.66</v>
      </c>
      <c r="S2075">
        <v>4.84</v>
      </c>
      <c r="T2075">
        <v>0</v>
      </c>
      <c r="U2075">
        <v>-0.1</v>
      </c>
    </row>
    <row r="2076" spans="1:21" x14ac:dyDescent="0.25">
      <c r="A2076" t="s">
        <v>9071</v>
      </c>
      <c r="B2076" t="s">
        <v>9072</v>
      </c>
      <c r="C2076" t="s">
        <v>20876</v>
      </c>
      <c r="D2076">
        <v>0</v>
      </c>
      <c r="E2076">
        <v>0</v>
      </c>
      <c r="F2076">
        <v>4.66</v>
      </c>
      <c r="G2076">
        <v>0</v>
      </c>
      <c r="H2076">
        <v>1</v>
      </c>
      <c r="I2076">
        <v>0</v>
      </c>
      <c r="J2076">
        <v>1</v>
      </c>
      <c r="K2076">
        <v>1</v>
      </c>
      <c r="L2076">
        <v>1</v>
      </c>
      <c r="M2076">
        <v>0</v>
      </c>
      <c r="N2076">
        <v>1</v>
      </c>
      <c r="O2076">
        <v>1</v>
      </c>
      <c r="P2076">
        <v>1.52</v>
      </c>
      <c r="Q2076">
        <v>6.25</v>
      </c>
      <c r="R2076">
        <v>4.53</v>
      </c>
      <c r="S2076">
        <v>4.84</v>
      </c>
      <c r="T2076">
        <v>0</v>
      </c>
      <c r="U2076">
        <v>-0.1</v>
      </c>
    </row>
    <row r="2077" spans="1:21" x14ac:dyDescent="0.25">
      <c r="A2077" t="s">
        <v>8471</v>
      </c>
      <c r="B2077" t="s">
        <v>8472</v>
      </c>
      <c r="C2077" t="s">
        <v>20874</v>
      </c>
      <c r="D2077">
        <v>0</v>
      </c>
      <c r="E2077">
        <v>0</v>
      </c>
      <c r="F2077">
        <v>4.83</v>
      </c>
      <c r="G2077">
        <v>0</v>
      </c>
      <c r="H2077">
        <v>0</v>
      </c>
      <c r="I2077">
        <v>0</v>
      </c>
      <c r="J2077">
        <v>1</v>
      </c>
      <c r="K2077">
        <v>1</v>
      </c>
      <c r="L2077">
        <v>1</v>
      </c>
      <c r="M2077">
        <v>0</v>
      </c>
      <c r="N2077">
        <v>1</v>
      </c>
      <c r="O2077">
        <v>0</v>
      </c>
      <c r="P2077">
        <v>1.52</v>
      </c>
      <c r="Q2077">
        <v>5.86</v>
      </c>
      <c r="R2077">
        <v>4.08</v>
      </c>
      <c r="S2077">
        <v>4.84</v>
      </c>
      <c r="T2077">
        <v>0</v>
      </c>
      <c r="U2077">
        <v>0</v>
      </c>
    </row>
    <row r="2078" spans="1:21" x14ac:dyDescent="0.25">
      <c r="A2078" t="s">
        <v>8430</v>
      </c>
      <c r="B2078" t="s">
        <v>8431</v>
      </c>
      <c r="C2078" t="s">
        <v>1</v>
      </c>
      <c r="D2078">
        <v>0</v>
      </c>
      <c r="E2078">
        <v>0</v>
      </c>
      <c r="F2078">
        <v>4.76</v>
      </c>
      <c r="G2078">
        <v>0</v>
      </c>
      <c r="H2078">
        <v>0</v>
      </c>
      <c r="I2078">
        <v>0</v>
      </c>
      <c r="J2078">
        <v>1</v>
      </c>
      <c r="K2078">
        <v>1</v>
      </c>
      <c r="L2078">
        <v>1</v>
      </c>
      <c r="M2078">
        <v>0</v>
      </c>
      <c r="N2078">
        <v>1</v>
      </c>
      <c r="O2078">
        <v>0</v>
      </c>
      <c r="P2078">
        <v>1.5</v>
      </c>
      <c r="Q2078">
        <v>6.35</v>
      </c>
      <c r="R2078">
        <v>4.2</v>
      </c>
      <c r="S2078">
        <v>4.84</v>
      </c>
      <c r="T2078">
        <v>0</v>
      </c>
      <c r="U2078">
        <v>0</v>
      </c>
    </row>
    <row r="2079" spans="1:21" x14ac:dyDescent="0.25">
      <c r="A2079" t="s">
        <v>22970</v>
      </c>
      <c r="B2079" t="s">
        <v>22971</v>
      </c>
      <c r="C2079" t="s">
        <v>20865</v>
      </c>
      <c r="D2079">
        <v>0</v>
      </c>
      <c r="E2079">
        <v>0</v>
      </c>
      <c r="F2079">
        <v>4.66</v>
      </c>
      <c r="G2079">
        <v>0</v>
      </c>
      <c r="H2079">
        <v>0</v>
      </c>
      <c r="I2079">
        <v>0</v>
      </c>
      <c r="J2079">
        <v>1</v>
      </c>
      <c r="K2079">
        <v>1</v>
      </c>
      <c r="L2079">
        <v>1</v>
      </c>
      <c r="M2079">
        <v>0</v>
      </c>
      <c r="N2079">
        <v>1</v>
      </c>
      <c r="O2079">
        <v>0</v>
      </c>
      <c r="P2079">
        <v>1.45</v>
      </c>
      <c r="Q2079">
        <v>5.82</v>
      </c>
      <c r="R2079">
        <v>3.71</v>
      </c>
      <c r="S2079">
        <v>4.8499999999999996</v>
      </c>
      <c r="T2079">
        <v>0</v>
      </c>
      <c r="U2079">
        <v>0</v>
      </c>
    </row>
    <row r="2080" spans="1:21" x14ac:dyDescent="0.25">
      <c r="A2080" t="s">
        <v>6569</v>
      </c>
      <c r="B2080" t="s">
        <v>6570</v>
      </c>
      <c r="C2080" t="s">
        <v>20875</v>
      </c>
      <c r="D2080">
        <v>0</v>
      </c>
      <c r="E2080">
        <v>0</v>
      </c>
      <c r="F2080">
        <v>4.8099999999999996</v>
      </c>
      <c r="G2080">
        <v>0</v>
      </c>
      <c r="H2080">
        <v>1</v>
      </c>
      <c r="I2080">
        <v>0</v>
      </c>
      <c r="J2080">
        <v>1</v>
      </c>
      <c r="K2080">
        <v>1</v>
      </c>
      <c r="L2080">
        <v>1</v>
      </c>
      <c r="M2080">
        <v>0</v>
      </c>
      <c r="N2080">
        <v>1</v>
      </c>
      <c r="O2080">
        <v>0</v>
      </c>
      <c r="P2080">
        <v>1.51</v>
      </c>
      <c r="Q2080">
        <v>7.05</v>
      </c>
      <c r="R2080">
        <v>4.37</v>
      </c>
      <c r="S2080">
        <v>4.8499999999999996</v>
      </c>
      <c r="T2080">
        <v>0</v>
      </c>
      <c r="U2080">
        <v>0</v>
      </c>
    </row>
    <row r="2081" spans="1:21" x14ac:dyDescent="0.25">
      <c r="A2081" t="s">
        <v>7705</v>
      </c>
      <c r="B2081" t="s">
        <v>7706</v>
      </c>
      <c r="C2081" t="s">
        <v>20866</v>
      </c>
      <c r="D2081">
        <v>0</v>
      </c>
      <c r="E2081">
        <v>0</v>
      </c>
      <c r="F2081">
        <v>4.8600000000000003</v>
      </c>
      <c r="G2081">
        <v>0</v>
      </c>
      <c r="H2081">
        <v>0</v>
      </c>
      <c r="I2081">
        <v>0</v>
      </c>
      <c r="J2081">
        <v>1</v>
      </c>
      <c r="K2081">
        <v>1</v>
      </c>
      <c r="L2081">
        <v>1</v>
      </c>
      <c r="M2081">
        <v>0</v>
      </c>
      <c r="N2081">
        <v>1</v>
      </c>
      <c r="O2081">
        <v>0</v>
      </c>
      <c r="P2081">
        <v>1.49</v>
      </c>
      <c r="Q2081">
        <v>5.34</v>
      </c>
      <c r="R2081">
        <v>3.39</v>
      </c>
      <c r="S2081">
        <v>4.8499999999999996</v>
      </c>
      <c r="T2081">
        <v>0</v>
      </c>
      <c r="U2081">
        <v>0</v>
      </c>
    </row>
    <row r="2082" spans="1:21" x14ac:dyDescent="0.25">
      <c r="A2082" t="s">
        <v>8049</v>
      </c>
      <c r="B2082" t="s">
        <v>8050</v>
      </c>
      <c r="C2082" t="s">
        <v>1</v>
      </c>
      <c r="D2082">
        <v>0</v>
      </c>
      <c r="E2082">
        <v>0</v>
      </c>
      <c r="F2082">
        <v>4.7300000000000004</v>
      </c>
      <c r="G2082">
        <v>0</v>
      </c>
      <c r="H2082">
        <v>0</v>
      </c>
      <c r="I2082">
        <v>0</v>
      </c>
      <c r="J2082">
        <v>1</v>
      </c>
      <c r="K2082">
        <v>1</v>
      </c>
      <c r="L2082">
        <v>1</v>
      </c>
      <c r="M2082">
        <v>0</v>
      </c>
      <c r="N2082">
        <v>1</v>
      </c>
      <c r="O2082">
        <v>0</v>
      </c>
      <c r="P2082">
        <v>1.42</v>
      </c>
      <c r="Q2082">
        <v>5.22</v>
      </c>
      <c r="R2082">
        <v>2.84</v>
      </c>
      <c r="S2082">
        <v>4.8499999999999996</v>
      </c>
      <c r="T2082">
        <v>0</v>
      </c>
      <c r="U2082">
        <v>0</v>
      </c>
    </row>
    <row r="2083" spans="1:21" x14ac:dyDescent="0.25">
      <c r="A2083" t="s">
        <v>9591</v>
      </c>
      <c r="B2083" t="s">
        <v>9592</v>
      </c>
      <c r="C2083" t="s">
        <v>20891</v>
      </c>
      <c r="D2083">
        <v>0</v>
      </c>
      <c r="E2083">
        <v>0</v>
      </c>
      <c r="F2083">
        <v>4.8499999999999996</v>
      </c>
      <c r="G2083">
        <v>0</v>
      </c>
      <c r="H2083">
        <v>1</v>
      </c>
      <c r="I2083">
        <v>0</v>
      </c>
      <c r="J2083">
        <v>1</v>
      </c>
      <c r="K2083">
        <v>1</v>
      </c>
      <c r="L2083">
        <v>1</v>
      </c>
      <c r="M2083">
        <v>0</v>
      </c>
      <c r="N2083">
        <v>1</v>
      </c>
      <c r="O2083">
        <v>1</v>
      </c>
      <c r="P2083">
        <v>1.58</v>
      </c>
      <c r="Q2083">
        <v>6.9</v>
      </c>
      <c r="R2083">
        <v>5.17</v>
      </c>
      <c r="S2083">
        <v>4.8499999999999996</v>
      </c>
      <c r="T2083">
        <v>0</v>
      </c>
      <c r="U2083">
        <v>-0.1</v>
      </c>
    </row>
    <row r="2084" spans="1:21" x14ac:dyDescent="0.25">
      <c r="A2084" t="s">
        <v>8420</v>
      </c>
      <c r="B2084" t="s">
        <v>8421</v>
      </c>
      <c r="C2084" t="s">
        <v>1</v>
      </c>
      <c r="D2084">
        <v>0</v>
      </c>
      <c r="E2084">
        <v>0</v>
      </c>
      <c r="F2084">
        <v>4.71</v>
      </c>
      <c r="G2084">
        <v>0</v>
      </c>
      <c r="H2084">
        <v>1</v>
      </c>
      <c r="I2084">
        <v>0</v>
      </c>
      <c r="J2084">
        <v>1</v>
      </c>
      <c r="K2084">
        <v>1</v>
      </c>
      <c r="L2084">
        <v>1</v>
      </c>
      <c r="M2084">
        <v>0</v>
      </c>
      <c r="N2084">
        <v>1</v>
      </c>
      <c r="O2084">
        <v>1</v>
      </c>
      <c r="P2084">
        <v>1.52</v>
      </c>
      <c r="Q2084">
        <v>6.52</v>
      </c>
      <c r="R2084">
        <v>4.51</v>
      </c>
      <c r="S2084">
        <v>4.8499999999999996</v>
      </c>
      <c r="T2084">
        <v>0</v>
      </c>
      <c r="U2084">
        <v>-0.1</v>
      </c>
    </row>
    <row r="2085" spans="1:21" x14ac:dyDescent="0.25">
      <c r="A2085" t="s">
        <v>9933</v>
      </c>
      <c r="B2085" t="s">
        <v>9934</v>
      </c>
      <c r="C2085" t="s">
        <v>20867</v>
      </c>
      <c r="D2085">
        <v>0</v>
      </c>
      <c r="E2085">
        <v>0</v>
      </c>
      <c r="F2085">
        <v>4.8099999999999996</v>
      </c>
      <c r="G2085">
        <v>0</v>
      </c>
      <c r="H2085">
        <v>0</v>
      </c>
      <c r="I2085">
        <v>0</v>
      </c>
      <c r="J2085">
        <v>1</v>
      </c>
      <c r="K2085">
        <v>1</v>
      </c>
      <c r="L2085">
        <v>1</v>
      </c>
      <c r="M2085">
        <v>0</v>
      </c>
      <c r="N2085">
        <v>1</v>
      </c>
      <c r="O2085">
        <v>0</v>
      </c>
      <c r="P2085">
        <v>1.52</v>
      </c>
      <c r="Q2085">
        <v>5.35</v>
      </c>
      <c r="R2085">
        <v>4.03</v>
      </c>
      <c r="S2085">
        <v>4.8499999999999996</v>
      </c>
      <c r="T2085">
        <v>0</v>
      </c>
      <c r="U2085">
        <v>0</v>
      </c>
    </row>
    <row r="2086" spans="1:21" x14ac:dyDescent="0.25">
      <c r="A2086" t="s">
        <v>6455</v>
      </c>
      <c r="B2086" t="s">
        <v>6456</v>
      </c>
      <c r="C2086" t="s">
        <v>20871</v>
      </c>
      <c r="D2086">
        <v>0</v>
      </c>
      <c r="E2086">
        <v>0</v>
      </c>
      <c r="F2086">
        <v>4.8499999999999996</v>
      </c>
      <c r="G2086">
        <v>0</v>
      </c>
      <c r="H2086">
        <v>0</v>
      </c>
      <c r="I2086">
        <v>0</v>
      </c>
      <c r="J2086">
        <v>1</v>
      </c>
      <c r="K2086">
        <v>1</v>
      </c>
      <c r="L2086">
        <v>1</v>
      </c>
      <c r="M2086">
        <v>0</v>
      </c>
      <c r="N2086">
        <v>1</v>
      </c>
      <c r="O2086">
        <v>0</v>
      </c>
      <c r="P2086">
        <v>1.52</v>
      </c>
      <c r="Q2086">
        <v>5.29</v>
      </c>
      <c r="R2086">
        <v>3.95</v>
      </c>
      <c r="S2086">
        <v>4.8499999999999996</v>
      </c>
      <c r="T2086">
        <v>0</v>
      </c>
      <c r="U2086">
        <v>0</v>
      </c>
    </row>
    <row r="2087" spans="1:21" x14ac:dyDescent="0.25">
      <c r="A2087" t="s">
        <v>22972</v>
      </c>
      <c r="B2087" t="s">
        <v>22973</v>
      </c>
      <c r="C2087" t="s">
        <v>20889</v>
      </c>
      <c r="D2087">
        <v>0</v>
      </c>
      <c r="E2087">
        <v>0</v>
      </c>
      <c r="F2087">
        <v>4.7</v>
      </c>
      <c r="G2087">
        <v>0</v>
      </c>
      <c r="H2087">
        <v>0</v>
      </c>
      <c r="I2087">
        <v>0</v>
      </c>
      <c r="J2087">
        <v>1</v>
      </c>
      <c r="K2087">
        <v>1</v>
      </c>
      <c r="L2087">
        <v>1</v>
      </c>
      <c r="M2087">
        <v>0</v>
      </c>
      <c r="N2087">
        <v>1</v>
      </c>
      <c r="O2087">
        <v>0</v>
      </c>
      <c r="P2087">
        <v>1.44</v>
      </c>
      <c r="Q2087">
        <v>5.62</v>
      </c>
      <c r="R2087">
        <v>3.47</v>
      </c>
      <c r="S2087">
        <v>4.8499999999999996</v>
      </c>
      <c r="T2087">
        <v>0</v>
      </c>
      <c r="U2087">
        <v>0</v>
      </c>
    </row>
    <row r="2088" spans="1:21" x14ac:dyDescent="0.25">
      <c r="A2088" t="s">
        <v>8667</v>
      </c>
      <c r="B2088" t="s">
        <v>8668</v>
      </c>
      <c r="C2088" t="s">
        <v>20881</v>
      </c>
      <c r="D2088">
        <v>0</v>
      </c>
      <c r="E2088">
        <v>0</v>
      </c>
      <c r="F2088">
        <v>4.6500000000000004</v>
      </c>
      <c r="G2088">
        <v>0</v>
      </c>
      <c r="H2088">
        <v>1</v>
      </c>
      <c r="I2088">
        <v>0</v>
      </c>
      <c r="J2088">
        <v>1</v>
      </c>
      <c r="K2088">
        <v>1</v>
      </c>
      <c r="L2088">
        <v>1</v>
      </c>
      <c r="M2088">
        <v>0</v>
      </c>
      <c r="N2088">
        <v>1</v>
      </c>
      <c r="O2088">
        <v>0</v>
      </c>
      <c r="P2088">
        <v>1.44</v>
      </c>
      <c r="Q2088">
        <v>4.8600000000000003</v>
      </c>
      <c r="R2088">
        <v>2.79</v>
      </c>
      <c r="S2088">
        <v>4.8499999999999996</v>
      </c>
      <c r="T2088">
        <v>0</v>
      </c>
      <c r="U2088">
        <v>0</v>
      </c>
    </row>
    <row r="2089" spans="1:21" x14ac:dyDescent="0.25">
      <c r="A2089" t="s">
        <v>5731</v>
      </c>
      <c r="B2089" t="s">
        <v>5732</v>
      </c>
      <c r="C2089" t="s">
        <v>20876</v>
      </c>
      <c r="D2089">
        <v>0</v>
      </c>
      <c r="E2089">
        <v>0</v>
      </c>
      <c r="F2089">
        <v>4.79</v>
      </c>
      <c r="G2089">
        <v>0</v>
      </c>
      <c r="H2089">
        <v>1</v>
      </c>
      <c r="I2089">
        <v>0</v>
      </c>
      <c r="J2089">
        <v>1</v>
      </c>
      <c r="K2089">
        <v>1</v>
      </c>
      <c r="L2089">
        <v>1</v>
      </c>
      <c r="M2089">
        <v>0</v>
      </c>
      <c r="N2089">
        <v>1</v>
      </c>
      <c r="O2089">
        <v>1</v>
      </c>
      <c r="P2089">
        <v>1.59</v>
      </c>
      <c r="Q2089">
        <v>8.0299999999999994</v>
      </c>
      <c r="R2089">
        <v>6.06</v>
      </c>
      <c r="S2089">
        <v>4.8499999999999996</v>
      </c>
      <c r="T2089">
        <v>0</v>
      </c>
      <c r="U2089">
        <v>-0.1</v>
      </c>
    </row>
    <row r="2090" spans="1:21" x14ac:dyDescent="0.25">
      <c r="A2090" t="s">
        <v>9542</v>
      </c>
      <c r="B2090" t="s">
        <v>9543</v>
      </c>
      <c r="C2090" t="s">
        <v>1</v>
      </c>
      <c r="D2090">
        <v>0</v>
      </c>
      <c r="E2090">
        <v>0</v>
      </c>
      <c r="F2090">
        <v>4.67</v>
      </c>
      <c r="G2090">
        <v>0</v>
      </c>
      <c r="H2090">
        <v>1</v>
      </c>
      <c r="I2090">
        <v>0</v>
      </c>
      <c r="J2090">
        <v>1</v>
      </c>
      <c r="K2090">
        <v>1</v>
      </c>
      <c r="L2090">
        <v>1</v>
      </c>
      <c r="M2090">
        <v>0</v>
      </c>
      <c r="N2090">
        <v>1</v>
      </c>
      <c r="O2090">
        <v>0</v>
      </c>
      <c r="P2090">
        <v>1.51</v>
      </c>
      <c r="Q2090">
        <v>5.8</v>
      </c>
      <c r="R2090">
        <v>4.07</v>
      </c>
      <c r="S2090">
        <v>4.8499999999999996</v>
      </c>
      <c r="T2090">
        <v>0</v>
      </c>
      <c r="U2090">
        <v>-0.1</v>
      </c>
    </row>
    <row r="2091" spans="1:21" x14ac:dyDescent="0.25">
      <c r="A2091" t="s">
        <v>7622</v>
      </c>
      <c r="B2091" t="s">
        <v>7623</v>
      </c>
      <c r="C2091" t="s">
        <v>20873</v>
      </c>
      <c r="D2091">
        <v>0</v>
      </c>
      <c r="E2091">
        <v>0</v>
      </c>
      <c r="F2091">
        <v>4.72</v>
      </c>
      <c r="G2091">
        <v>0</v>
      </c>
      <c r="H2091">
        <v>0</v>
      </c>
      <c r="I2091">
        <v>0</v>
      </c>
      <c r="J2091">
        <v>1</v>
      </c>
      <c r="K2091">
        <v>1</v>
      </c>
      <c r="L2091">
        <v>1</v>
      </c>
      <c r="M2091">
        <v>0</v>
      </c>
      <c r="N2091">
        <v>1</v>
      </c>
      <c r="O2091">
        <v>0</v>
      </c>
      <c r="P2091">
        <v>1.43</v>
      </c>
      <c r="Q2091">
        <v>6.28</v>
      </c>
      <c r="R2091">
        <v>3.35</v>
      </c>
      <c r="S2091">
        <v>4.8499999999999996</v>
      </c>
      <c r="T2091">
        <v>0</v>
      </c>
      <c r="U2091">
        <v>0</v>
      </c>
    </row>
    <row r="2092" spans="1:21" x14ac:dyDescent="0.25">
      <c r="A2092" t="s">
        <v>8796</v>
      </c>
      <c r="B2092" t="s">
        <v>8797</v>
      </c>
      <c r="C2092" t="s">
        <v>1</v>
      </c>
      <c r="D2092">
        <v>0</v>
      </c>
      <c r="E2092">
        <v>0</v>
      </c>
      <c r="F2092">
        <v>4.74</v>
      </c>
      <c r="G2092">
        <v>0</v>
      </c>
      <c r="H2092">
        <v>0</v>
      </c>
      <c r="I2092">
        <v>0</v>
      </c>
      <c r="J2092">
        <v>1</v>
      </c>
      <c r="K2092">
        <v>1</v>
      </c>
      <c r="L2092">
        <v>1</v>
      </c>
      <c r="M2092">
        <v>0</v>
      </c>
      <c r="N2092">
        <v>1</v>
      </c>
      <c r="O2092">
        <v>0</v>
      </c>
      <c r="P2092">
        <v>1.42</v>
      </c>
      <c r="Q2092">
        <v>4.99</v>
      </c>
      <c r="R2092">
        <v>2.65</v>
      </c>
      <c r="S2092">
        <v>4.8499999999999996</v>
      </c>
      <c r="T2092">
        <v>0</v>
      </c>
      <c r="U2092">
        <v>0</v>
      </c>
    </row>
    <row r="2093" spans="1:21" x14ac:dyDescent="0.25">
      <c r="A2093">
        <v>2072</v>
      </c>
      <c r="B2093" t="s">
        <v>9281</v>
      </c>
      <c r="C2093" t="s">
        <v>1</v>
      </c>
      <c r="D2093">
        <v>8</v>
      </c>
      <c r="E2093">
        <v>10</v>
      </c>
      <c r="F2093">
        <v>4.7</v>
      </c>
      <c r="G2093">
        <v>26</v>
      </c>
      <c r="H2093">
        <v>26</v>
      </c>
      <c r="I2093">
        <v>0</v>
      </c>
      <c r="J2093">
        <v>151</v>
      </c>
      <c r="K2093">
        <v>168</v>
      </c>
      <c r="L2093">
        <v>79</v>
      </c>
      <c r="M2093">
        <v>23</v>
      </c>
      <c r="N2093">
        <v>91</v>
      </c>
      <c r="O2093">
        <v>42</v>
      </c>
      <c r="P2093">
        <v>1.39</v>
      </c>
      <c r="Q2093">
        <v>5.45</v>
      </c>
      <c r="R2093">
        <v>2.5099999999999998</v>
      </c>
      <c r="S2093">
        <v>4.8499999999999996</v>
      </c>
      <c r="T2093">
        <v>0.4</v>
      </c>
      <c r="U2093">
        <v>0.5</v>
      </c>
    </row>
    <row r="2094" spans="1:21" x14ac:dyDescent="0.25">
      <c r="A2094" t="s">
        <v>6647</v>
      </c>
      <c r="B2094" t="s">
        <v>6648</v>
      </c>
      <c r="C2094" t="s">
        <v>20888</v>
      </c>
      <c r="D2094">
        <v>0</v>
      </c>
      <c r="E2094">
        <v>0</v>
      </c>
      <c r="F2094">
        <v>4.62</v>
      </c>
      <c r="G2094">
        <v>0</v>
      </c>
      <c r="H2094">
        <v>1</v>
      </c>
      <c r="I2094">
        <v>0</v>
      </c>
      <c r="J2094">
        <v>1</v>
      </c>
      <c r="K2094">
        <v>1</v>
      </c>
      <c r="L2094">
        <v>1</v>
      </c>
      <c r="M2094">
        <v>0</v>
      </c>
      <c r="N2094">
        <v>1</v>
      </c>
      <c r="O2094">
        <v>1</v>
      </c>
      <c r="P2094">
        <v>1.54</v>
      </c>
      <c r="Q2094">
        <v>7.21</v>
      </c>
      <c r="R2094">
        <v>5.29</v>
      </c>
      <c r="S2094">
        <v>4.8499999999999996</v>
      </c>
      <c r="T2094">
        <v>0</v>
      </c>
      <c r="U2094">
        <v>0</v>
      </c>
    </row>
    <row r="2095" spans="1:21" x14ac:dyDescent="0.25">
      <c r="A2095" t="s">
        <v>7224</v>
      </c>
      <c r="B2095" t="s">
        <v>7225</v>
      </c>
      <c r="C2095" t="s">
        <v>20878</v>
      </c>
      <c r="D2095">
        <v>0</v>
      </c>
      <c r="E2095">
        <v>0</v>
      </c>
      <c r="F2095">
        <v>4.92</v>
      </c>
      <c r="G2095">
        <v>0</v>
      </c>
      <c r="H2095">
        <v>0</v>
      </c>
      <c r="I2095">
        <v>0</v>
      </c>
      <c r="J2095">
        <v>1</v>
      </c>
      <c r="K2095">
        <v>1</v>
      </c>
      <c r="L2095">
        <v>1</v>
      </c>
      <c r="M2095">
        <v>0</v>
      </c>
      <c r="N2095">
        <v>1</v>
      </c>
      <c r="O2095">
        <v>0</v>
      </c>
      <c r="P2095">
        <v>1.47</v>
      </c>
      <c r="Q2095">
        <v>5.03</v>
      </c>
      <c r="R2095">
        <v>3.03</v>
      </c>
      <c r="S2095">
        <v>4.8499999999999996</v>
      </c>
      <c r="T2095">
        <v>0</v>
      </c>
      <c r="U2095">
        <v>0</v>
      </c>
    </row>
    <row r="2096" spans="1:21" x14ac:dyDescent="0.25">
      <c r="A2096" t="s">
        <v>6811</v>
      </c>
      <c r="B2096" t="s">
        <v>6812</v>
      </c>
      <c r="C2096" t="s">
        <v>20883</v>
      </c>
      <c r="D2096">
        <v>0</v>
      </c>
      <c r="E2096">
        <v>0</v>
      </c>
      <c r="F2096">
        <v>4.66</v>
      </c>
      <c r="G2096">
        <v>0</v>
      </c>
      <c r="H2096">
        <v>0</v>
      </c>
      <c r="I2096">
        <v>0</v>
      </c>
      <c r="J2096">
        <v>1</v>
      </c>
      <c r="K2096">
        <v>1</v>
      </c>
      <c r="L2096">
        <v>1</v>
      </c>
      <c r="M2096">
        <v>0</v>
      </c>
      <c r="N2096">
        <v>1</v>
      </c>
      <c r="O2096">
        <v>0</v>
      </c>
      <c r="P2096">
        <v>1.4</v>
      </c>
      <c r="Q2096">
        <v>5.66</v>
      </c>
      <c r="R2096">
        <v>3</v>
      </c>
      <c r="S2096">
        <v>4.8499999999999996</v>
      </c>
      <c r="T2096">
        <v>0</v>
      </c>
      <c r="U2096">
        <v>0</v>
      </c>
    </row>
    <row r="2097" spans="1:21" x14ac:dyDescent="0.25">
      <c r="A2097" t="s">
        <v>7182</v>
      </c>
      <c r="B2097" t="s">
        <v>7183</v>
      </c>
      <c r="C2097" t="s">
        <v>20883</v>
      </c>
      <c r="D2097">
        <v>0</v>
      </c>
      <c r="E2097">
        <v>0</v>
      </c>
      <c r="F2097">
        <v>4.59</v>
      </c>
      <c r="G2097">
        <v>0</v>
      </c>
      <c r="H2097">
        <v>1</v>
      </c>
      <c r="I2097">
        <v>0</v>
      </c>
      <c r="J2097">
        <v>1</v>
      </c>
      <c r="K2097">
        <v>1</v>
      </c>
      <c r="L2097">
        <v>1</v>
      </c>
      <c r="M2097">
        <v>0</v>
      </c>
      <c r="N2097">
        <v>1</v>
      </c>
      <c r="O2097">
        <v>0</v>
      </c>
      <c r="P2097">
        <v>1.44</v>
      </c>
      <c r="Q2097">
        <v>6.25</v>
      </c>
      <c r="R2097">
        <v>3.54</v>
      </c>
      <c r="S2097">
        <v>4.8499999999999996</v>
      </c>
      <c r="T2097">
        <v>0</v>
      </c>
      <c r="U2097">
        <v>0</v>
      </c>
    </row>
    <row r="2098" spans="1:21" x14ac:dyDescent="0.25">
      <c r="A2098" t="s">
        <v>9365</v>
      </c>
      <c r="B2098" t="s">
        <v>9366</v>
      </c>
      <c r="C2098" t="s">
        <v>20878</v>
      </c>
      <c r="D2098">
        <v>0</v>
      </c>
      <c r="E2098">
        <v>0</v>
      </c>
      <c r="F2098">
        <v>4.92</v>
      </c>
      <c r="G2098">
        <v>0</v>
      </c>
      <c r="H2098">
        <v>1</v>
      </c>
      <c r="I2098">
        <v>0</v>
      </c>
      <c r="J2098">
        <v>1</v>
      </c>
      <c r="K2098">
        <v>1</v>
      </c>
      <c r="L2098">
        <v>1</v>
      </c>
      <c r="M2098">
        <v>0</v>
      </c>
      <c r="N2098">
        <v>1</v>
      </c>
      <c r="O2098">
        <v>1</v>
      </c>
      <c r="P2098">
        <v>1.61</v>
      </c>
      <c r="Q2098">
        <v>7.51</v>
      </c>
      <c r="R2098">
        <v>5.61</v>
      </c>
      <c r="S2098">
        <v>4.8499999999999996</v>
      </c>
      <c r="T2098">
        <v>0</v>
      </c>
      <c r="U2098">
        <v>0</v>
      </c>
    </row>
    <row r="2099" spans="1:21" x14ac:dyDescent="0.25">
      <c r="A2099" t="s">
        <v>9540</v>
      </c>
      <c r="B2099" t="s">
        <v>9541</v>
      </c>
      <c r="C2099" t="s">
        <v>20887</v>
      </c>
      <c r="D2099">
        <v>0</v>
      </c>
      <c r="E2099">
        <v>0</v>
      </c>
      <c r="F2099">
        <v>4.66</v>
      </c>
      <c r="G2099">
        <v>0</v>
      </c>
      <c r="H2099">
        <v>1</v>
      </c>
      <c r="I2099">
        <v>0</v>
      </c>
      <c r="J2099">
        <v>1</v>
      </c>
      <c r="K2099">
        <v>1</v>
      </c>
      <c r="L2099">
        <v>1</v>
      </c>
      <c r="M2099">
        <v>0</v>
      </c>
      <c r="N2099">
        <v>1</v>
      </c>
      <c r="O2099">
        <v>1</v>
      </c>
      <c r="P2099">
        <v>1.53</v>
      </c>
      <c r="Q2099">
        <v>6.44</v>
      </c>
      <c r="R2099">
        <v>4.72</v>
      </c>
      <c r="S2099">
        <v>4.8499999999999996</v>
      </c>
      <c r="T2099">
        <v>0</v>
      </c>
      <c r="U2099">
        <v>0</v>
      </c>
    </row>
    <row r="2100" spans="1:21" x14ac:dyDescent="0.25">
      <c r="A2100" t="s">
        <v>6292</v>
      </c>
      <c r="B2100" t="s">
        <v>6293</v>
      </c>
      <c r="C2100" t="s">
        <v>20875</v>
      </c>
      <c r="D2100">
        <v>0</v>
      </c>
      <c r="E2100">
        <v>0</v>
      </c>
      <c r="F2100">
        <v>4.78</v>
      </c>
      <c r="G2100">
        <v>0</v>
      </c>
      <c r="H2100">
        <v>1</v>
      </c>
      <c r="I2100">
        <v>0</v>
      </c>
      <c r="J2100">
        <v>1</v>
      </c>
      <c r="K2100">
        <v>1</v>
      </c>
      <c r="L2100">
        <v>1</v>
      </c>
      <c r="M2100">
        <v>0</v>
      </c>
      <c r="N2100">
        <v>1</v>
      </c>
      <c r="O2100">
        <v>0</v>
      </c>
      <c r="P2100">
        <v>1.51</v>
      </c>
      <c r="Q2100">
        <v>6.82</v>
      </c>
      <c r="R2100">
        <v>4.32</v>
      </c>
      <c r="S2100">
        <v>4.8600000000000003</v>
      </c>
      <c r="T2100">
        <v>0</v>
      </c>
      <c r="U2100">
        <v>0</v>
      </c>
    </row>
    <row r="2101" spans="1:21" x14ac:dyDescent="0.25">
      <c r="A2101" t="s">
        <v>9185</v>
      </c>
      <c r="B2101" t="s">
        <v>9186</v>
      </c>
      <c r="C2101" t="s">
        <v>1</v>
      </c>
      <c r="D2101">
        <v>0</v>
      </c>
      <c r="E2101">
        <v>0</v>
      </c>
      <c r="F2101">
        <v>4.72</v>
      </c>
      <c r="G2101">
        <v>0</v>
      </c>
      <c r="H2101">
        <v>1</v>
      </c>
      <c r="I2101">
        <v>0</v>
      </c>
      <c r="J2101">
        <v>1</v>
      </c>
      <c r="K2101">
        <v>1</v>
      </c>
      <c r="L2101">
        <v>1</v>
      </c>
      <c r="M2101">
        <v>0</v>
      </c>
      <c r="N2101">
        <v>1</v>
      </c>
      <c r="O2101">
        <v>1</v>
      </c>
      <c r="P2101">
        <v>1.52</v>
      </c>
      <c r="Q2101">
        <v>6.57</v>
      </c>
      <c r="R2101">
        <v>4.55</v>
      </c>
      <c r="S2101">
        <v>4.8600000000000003</v>
      </c>
      <c r="T2101">
        <v>0</v>
      </c>
      <c r="U2101">
        <v>-0.1</v>
      </c>
    </row>
    <row r="2102" spans="1:21" x14ac:dyDescent="0.25">
      <c r="A2102" t="s">
        <v>22974</v>
      </c>
      <c r="B2102" t="s">
        <v>22975</v>
      </c>
      <c r="C2102" t="s">
        <v>20871</v>
      </c>
      <c r="D2102">
        <v>0</v>
      </c>
      <c r="E2102">
        <v>0</v>
      </c>
      <c r="F2102">
        <v>4.76</v>
      </c>
      <c r="G2102">
        <v>0</v>
      </c>
      <c r="H2102">
        <v>1</v>
      </c>
      <c r="I2102">
        <v>0</v>
      </c>
      <c r="J2102">
        <v>1</v>
      </c>
      <c r="K2102">
        <v>1</v>
      </c>
      <c r="L2102">
        <v>1</v>
      </c>
      <c r="M2102">
        <v>0</v>
      </c>
      <c r="N2102">
        <v>1</v>
      </c>
      <c r="O2102">
        <v>0</v>
      </c>
      <c r="P2102">
        <v>1.55</v>
      </c>
      <c r="Q2102">
        <v>5.74</v>
      </c>
      <c r="R2102">
        <v>4.4400000000000004</v>
      </c>
      <c r="S2102">
        <v>4.8600000000000003</v>
      </c>
      <c r="T2102">
        <v>0</v>
      </c>
      <c r="U2102">
        <v>-0.1</v>
      </c>
    </row>
    <row r="2103" spans="1:21" x14ac:dyDescent="0.25">
      <c r="A2103" t="s">
        <v>8959</v>
      </c>
      <c r="B2103" t="s">
        <v>8960</v>
      </c>
      <c r="C2103" t="s">
        <v>20871</v>
      </c>
      <c r="D2103">
        <v>0</v>
      </c>
      <c r="E2103">
        <v>0</v>
      </c>
      <c r="F2103">
        <v>4.83</v>
      </c>
      <c r="G2103">
        <v>0</v>
      </c>
      <c r="H2103">
        <v>0</v>
      </c>
      <c r="I2103">
        <v>0</v>
      </c>
      <c r="J2103">
        <v>1</v>
      </c>
      <c r="K2103">
        <v>1</v>
      </c>
      <c r="L2103">
        <v>1</v>
      </c>
      <c r="M2103">
        <v>0</v>
      </c>
      <c r="N2103">
        <v>1</v>
      </c>
      <c r="O2103">
        <v>0</v>
      </c>
      <c r="P2103">
        <v>1.51</v>
      </c>
      <c r="Q2103">
        <v>5.47</v>
      </c>
      <c r="R2103">
        <v>3.86</v>
      </c>
      <c r="S2103">
        <v>4.8600000000000003</v>
      </c>
      <c r="T2103">
        <v>0</v>
      </c>
      <c r="U2103">
        <v>0</v>
      </c>
    </row>
    <row r="2104" spans="1:21" x14ac:dyDescent="0.25">
      <c r="A2104" t="s">
        <v>6959</v>
      </c>
      <c r="B2104" t="s">
        <v>6960</v>
      </c>
      <c r="C2104" t="s">
        <v>1</v>
      </c>
      <c r="D2104">
        <v>0</v>
      </c>
      <c r="E2104">
        <v>0</v>
      </c>
      <c r="F2104">
        <v>4.79</v>
      </c>
      <c r="G2104">
        <v>0</v>
      </c>
      <c r="H2104">
        <v>0</v>
      </c>
      <c r="I2104">
        <v>0</v>
      </c>
      <c r="J2104">
        <v>1</v>
      </c>
      <c r="K2104">
        <v>1</v>
      </c>
      <c r="L2104">
        <v>1</v>
      </c>
      <c r="M2104">
        <v>0</v>
      </c>
      <c r="N2104">
        <v>1</v>
      </c>
      <c r="O2104">
        <v>0</v>
      </c>
      <c r="P2104">
        <v>1.48</v>
      </c>
      <c r="Q2104">
        <v>6.25</v>
      </c>
      <c r="R2104">
        <v>3.94</v>
      </c>
      <c r="S2104">
        <v>4.8600000000000003</v>
      </c>
      <c r="T2104">
        <v>0</v>
      </c>
      <c r="U2104">
        <v>0</v>
      </c>
    </row>
    <row r="2105" spans="1:21" x14ac:dyDescent="0.25">
      <c r="A2105" t="s">
        <v>22976</v>
      </c>
      <c r="B2105" t="s">
        <v>22977</v>
      </c>
      <c r="C2105" t="s">
        <v>20868</v>
      </c>
      <c r="D2105">
        <v>0</v>
      </c>
      <c r="E2105">
        <v>0</v>
      </c>
      <c r="F2105">
        <v>4.74</v>
      </c>
      <c r="G2105">
        <v>0</v>
      </c>
      <c r="H2105">
        <v>1</v>
      </c>
      <c r="I2105">
        <v>0</v>
      </c>
      <c r="J2105">
        <v>1</v>
      </c>
      <c r="K2105">
        <v>1</v>
      </c>
      <c r="L2105">
        <v>1</v>
      </c>
      <c r="M2105">
        <v>0</v>
      </c>
      <c r="N2105">
        <v>1</v>
      </c>
      <c r="O2105">
        <v>0</v>
      </c>
      <c r="P2105">
        <v>1.52</v>
      </c>
      <c r="Q2105">
        <v>6.4</v>
      </c>
      <c r="R2105">
        <v>4.47</v>
      </c>
      <c r="S2105">
        <v>4.8600000000000003</v>
      </c>
      <c r="T2105">
        <v>0</v>
      </c>
      <c r="U2105">
        <v>0</v>
      </c>
    </row>
    <row r="2106" spans="1:21" x14ac:dyDescent="0.25">
      <c r="A2106">
        <v>8369</v>
      </c>
      <c r="B2106" t="s">
        <v>7405</v>
      </c>
      <c r="C2106" t="s">
        <v>20882</v>
      </c>
      <c r="D2106">
        <v>0</v>
      </c>
      <c r="E2106">
        <v>0</v>
      </c>
      <c r="F2106">
        <v>4.6399999999999997</v>
      </c>
      <c r="G2106">
        <v>0</v>
      </c>
      <c r="H2106">
        <v>0</v>
      </c>
      <c r="I2106">
        <v>0</v>
      </c>
      <c r="J2106">
        <v>1</v>
      </c>
      <c r="K2106">
        <v>1</v>
      </c>
      <c r="L2106">
        <v>1</v>
      </c>
      <c r="M2106">
        <v>0</v>
      </c>
      <c r="N2106">
        <v>1</v>
      </c>
      <c r="O2106">
        <v>0</v>
      </c>
      <c r="P2106">
        <v>1.39</v>
      </c>
      <c r="Q2106">
        <v>5.86</v>
      </c>
      <c r="R2106">
        <v>2.82</v>
      </c>
      <c r="S2106">
        <v>4.8600000000000003</v>
      </c>
      <c r="T2106">
        <v>0</v>
      </c>
      <c r="U2106">
        <v>0</v>
      </c>
    </row>
    <row r="2107" spans="1:21" x14ac:dyDescent="0.25">
      <c r="A2107" t="s">
        <v>9941</v>
      </c>
      <c r="B2107" t="s">
        <v>9942</v>
      </c>
      <c r="C2107" t="s">
        <v>20877</v>
      </c>
      <c r="D2107">
        <v>0</v>
      </c>
      <c r="E2107">
        <v>0</v>
      </c>
      <c r="F2107">
        <v>4.76</v>
      </c>
      <c r="G2107">
        <v>0</v>
      </c>
      <c r="H2107">
        <v>1</v>
      </c>
      <c r="I2107">
        <v>0</v>
      </c>
      <c r="J2107">
        <v>1</v>
      </c>
      <c r="K2107">
        <v>1</v>
      </c>
      <c r="L2107">
        <v>1</v>
      </c>
      <c r="M2107">
        <v>0</v>
      </c>
      <c r="N2107">
        <v>1</v>
      </c>
      <c r="O2107">
        <v>1</v>
      </c>
      <c r="P2107">
        <v>1.59</v>
      </c>
      <c r="Q2107">
        <v>6.9</v>
      </c>
      <c r="R2107">
        <v>5.62</v>
      </c>
      <c r="S2107">
        <v>4.8600000000000003</v>
      </c>
      <c r="T2107">
        <v>0</v>
      </c>
      <c r="U2107">
        <v>-0.1</v>
      </c>
    </row>
    <row r="2108" spans="1:21" x14ac:dyDescent="0.25">
      <c r="A2108" t="s">
        <v>7679</v>
      </c>
      <c r="B2108" t="s">
        <v>7680</v>
      </c>
      <c r="C2108" t="s">
        <v>20888</v>
      </c>
      <c r="D2108">
        <v>0</v>
      </c>
      <c r="E2108">
        <v>0</v>
      </c>
      <c r="F2108">
        <v>4.5599999999999996</v>
      </c>
      <c r="G2108">
        <v>0</v>
      </c>
      <c r="H2108">
        <v>1</v>
      </c>
      <c r="I2108">
        <v>0</v>
      </c>
      <c r="J2108">
        <v>1</v>
      </c>
      <c r="K2108">
        <v>1</v>
      </c>
      <c r="L2108">
        <v>1</v>
      </c>
      <c r="M2108">
        <v>0</v>
      </c>
      <c r="N2108">
        <v>1</v>
      </c>
      <c r="O2108">
        <v>0</v>
      </c>
      <c r="P2108">
        <v>1.46</v>
      </c>
      <c r="Q2108">
        <v>5.59</v>
      </c>
      <c r="R2108">
        <v>3.66</v>
      </c>
      <c r="S2108">
        <v>4.8600000000000003</v>
      </c>
      <c r="T2108">
        <v>0</v>
      </c>
      <c r="U2108">
        <v>0</v>
      </c>
    </row>
    <row r="2109" spans="1:21" x14ac:dyDescent="0.25">
      <c r="A2109" t="s">
        <v>5813</v>
      </c>
      <c r="B2109" t="s">
        <v>5814</v>
      </c>
      <c r="C2109" t="s">
        <v>20868</v>
      </c>
      <c r="D2109">
        <v>0</v>
      </c>
      <c r="E2109">
        <v>0</v>
      </c>
      <c r="F2109">
        <v>4.71</v>
      </c>
      <c r="G2109">
        <v>0</v>
      </c>
      <c r="H2109">
        <v>1</v>
      </c>
      <c r="I2109">
        <v>0</v>
      </c>
      <c r="J2109">
        <v>1</v>
      </c>
      <c r="K2109">
        <v>1</v>
      </c>
      <c r="L2109">
        <v>1</v>
      </c>
      <c r="M2109">
        <v>0</v>
      </c>
      <c r="N2109">
        <v>1</v>
      </c>
      <c r="O2109">
        <v>0</v>
      </c>
      <c r="P2109">
        <v>1.48</v>
      </c>
      <c r="Q2109">
        <v>6.08</v>
      </c>
      <c r="R2109">
        <v>3.87</v>
      </c>
      <c r="S2109">
        <v>4.8600000000000003</v>
      </c>
      <c r="T2109">
        <v>0</v>
      </c>
      <c r="U2109">
        <v>0</v>
      </c>
    </row>
    <row r="2110" spans="1:21" x14ac:dyDescent="0.25">
      <c r="A2110" t="s">
        <v>6694</v>
      </c>
      <c r="B2110" t="s">
        <v>6695</v>
      </c>
      <c r="C2110" t="s">
        <v>20895</v>
      </c>
      <c r="D2110">
        <v>0</v>
      </c>
      <c r="E2110">
        <v>0</v>
      </c>
      <c r="F2110">
        <v>4.67</v>
      </c>
      <c r="G2110">
        <v>0</v>
      </c>
      <c r="H2110">
        <v>1</v>
      </c>
      <c r="I2110">
        <v>0</v>
      </c>
      <c r="J2110">
        <v>1</v>
      </c>
      <c r="K2110">
        <v>1</v>
      </c>
      <c r="L2110">
        <v>1</v>
      </c>
      <c r="M2110">
        <v>0</v>
      </c>
      <c r="N2110">
        <v>1</v>
      </c>
      <c r="O2110">
        <v>0</v>
      </c>
      <c r="P2110">
        <v>1.49</v>
      </c>
      <c r="Q2110">
        <v>6.34</v>
      </c>
      <c r="R2110">
        <v>4.3</v>
      </c>
      <c r="S2110">
        <v>4.8600000000000003</v>
      </c>
      <c r="T2110">
        <v>0</v>
      </c>
      <c r="U2110">
        <v>-0.1</v>
      </c>
    </row>
    <row r="2111" spans="1:21" x14ac:dyDescent="0.25">
      <c r="A2111" t="s">
        <v>8611</v>
      </c>
      <c r="B2111" t="s">
        <v>8612</v>
      </c>
      <c r="C2111" t="s">
        <v>20879</v>
      </c>
      <c r="D2111">
        <v>0</v>
      </c>
      <c r="E2111">
        <v>0</v>
      </c>
      <c r="F2111">
        <v>4.97</v>
      </c>
      <c r="G2111">
        <v>0</v>
      </c>
      <c r="H2111">
        <v>0</v>
      </c>
      <c r="I2111">
        <v>0</v>
      </c>
      <c r="J2111">
        <v>1</v>
      </c>
      <c r="K2111">
        <v>1</v>
      </c>
      <c r="L2111">
        <v>1</v>
      </c>
      <c r="M2111">
        <v>0</v>
      </c>
      <c r="N2111">
        <v>1</v>
      </c>
      <c r="O2111">
        <v>0</v>
      </c>
      <c r="P2111">
        <v>1.43</v>
      </c>
      <c r="Q2111">
        <v>5.29</v>
      </c>
      <c r="R2111">
        <v>2.2799999999999998</v>
      </c>
      <c r="S2111">
        <v>4.8600000000000003</v>
      </c>
      <c r="T2111">
        <v>0</v>
      </c>
      <c r="U2111">
        <v>0</v>
      </c>
    </row>
    <row r="2112" spans="1:21" x14ac:dyDescent="0.25">
      <c r="A2112" t="s">
        <v>7534</v>
      </c>
      <c r="B2112" t="s">
        <v>7535</v>
      </c>
      <c r="C2112" t="s">
        <v>1</v>
      </c>
      <c r="D2112">
        <v>0</v>
      </c>
      <c r="E2112">
        <v>0</v>
      </c>
      <c r="F2112">
        <v>4.74</v>
      </c>
      <c r="G2112">
        <v>0</v>
      </c>
      <c r="H2112">
        <v>1</v>
      </c>
      <c r="I2112">
        <v>0</v>
      </c>
      <c r="J2112">
        <v>1</v>
      </c>
      <c r="K2112">
        <v>1</v>
      </c>
      <c r="L2112">
        <v>1</v>
      </c>
      <c r="M2112">
        <v>0</v>
      </c>
      <c r="N2112">
        <v>1</v>
      </c>
      <c r="O2112">
        <v>0</v>
      </c>
      <c r="P2112">
        <v>1.48</v>
      </c>
      <c r="Q2112">
        <v>6</v>
      </c>
      <c r="R2112">
        <v>3.78</v>
      </c>
      <c r="S2112">
        <v>4.8600000000000003</v>
      </c>
      <c r="T2112">
        <v>0</v>
      </c>
      <c r="U2112">
        <v>-0.1</v>
      </c>
    </row>
    <row r="2113" spans="1:21" x14ac:dyDescent="0.25">
      <c r="A2113" t="s">
        <v>8840</v>
      </c>
      <c r="B2113" t="s">
        <v>8841</v>
      </c>
      <c r="C2113" t="s">
        <v>1</v>
      </c>
      <c r="D2113">
        <v>0</v>
      </c>
      <c r="E2113">
        <v>0</v>
      </c>
      <c r="F2113">
        <v>4.7699999999999996</v>
      </c>
      <c r="G2113">
        <v>0</v>
      </c>
      <c r="H2113">
        <v>0</v>
      </c>
      <c r="I2113">
        <v>0</v>
      </c>
      <c r="J2113">
        <v>1</v>
      </c>
      <c r="K2113">
        <v>1</v>
      </c>
      <c r="L2113">
        <v>1</v>
      </c>
      <c r="M2113">
        <v>0</v>
      </c>
      <c r="N2113">
        <v>1</v>
      </c>
      <c r="O2113">
        <v>0</v>
      </c>
      <c r="P2113">
        <v>1.5</v>
      </c>
      <c r="Q2113">
        <v>6.07</v>
      </c>
      <c r="R2113">
        <v>4.0999999999999996</v>
      </c>
      <c r="S2113">
        <v>4.87</v>
      </c>
      <c r="T2113">
        <v>0</v>
      </c>
      <c r="U2113">
        <v>0</v>
      </c>
    </row>
    <row r="2114" spans="1:21" x14ac:dyDescent="0.25">
      <c r="A2114" t="s">
        <v>7143</v>
      </c>
      <c r="B2114" t="s">
        <v>7144</v>
      </c>
      <c r="C2114" t="s">
        <v>20866</v>
      </c>
      <c r="D2114">
        <v>0</v>
      </c>
      <c r="E2114">
        <v>0</v>
      </c>
      <c r="F2114">
        <v>4.91</v>
      </c>
      <c r="G2114">
        <v>0</v>
      </c>
      <c r="H2114">
        <v>0</v>
      </c>
      <c r="I2114">
        <v>0</v>
      </c>
      <c r="J2114">
        <v>1</v>
      </c>
      <c r="K2114">
        <v>1</v>
      </c>
      <c r="L2114">
        <v>1</v>
      </c>
      <c r="M2114">
        <v>0</v>
      </c>
      <c r="N2114">
        <v>1</v>
      </c>
      <c r="O2114">
        <v>0</v>
      </c>
      <c r="P2114">
        <v>1.52</v>
      </c>
      <c r="Q2114">
        <v>5.6</v>
      </c>
      <c r="R2114">
        <v>3.88</v>
      </c>
      <c r="S2114">
        <v>4.87</v>
      </c>
      <c r="T2114">
        <v>0</v>
      </c>
      <c r="U2114">
        <v>0</v>
      </c>
    </row>
    <row r="2115" spans="1:21" x14ac:dyDescent="0.25">
      <c r="A2115" t="s">
        <v>8067</v>
      </c>
      <c r="B2115" t="s">
        <v>8068</v>
      </c>
      <c r="C2115" t="s">
        <v>1</v>
      </c>
      <c r="D2115">
        <v>0</v>
      </c>
      <c r="E2115">
        <v>0</v>
      </c>
      <c r="F2115">
        <v>4.7300000000000004</v>
      </c>
      <c r="G2115">
        <v>0</v>
      </c>
      <c r="H2115">
        <v>1</v>
      </c>
      <c r="I2115">
        <v>0</v>
      </c>
      <c r="J2115">
        <v>1</v>
      </c>
      <c r="K2115">
        <v>1</v>
      </c>
      <c r="L2115">
        <v>1</v>
      </c>
      <c r="M2115">
        <v>0</v>
      </c>
      <c r="N2115">
        <v>1</v>
      </c>
      <c r="O2115">
        <v>1</v>
      </c>
      <c r="P2115">
        <v>1.52</v>
      </c>
      <c r="Q2115">
        <v>6.5</v>
      </c>
      <c r="R2115">
        <v>4.5199999999999996</v>
      </c>
      <c r="S2115">
        <v>4.87</v>
      </c>
      <c r="T2115">
        <v>0</v>
      </c>
      <c r="U2115">
        <v>-0.1</v>
      </c>
    </row>
    <row r="2116" spans="1:21" x14ac:dyDescent="0.25">
      <c r="A2116" t="s">
        <v>22978</v>
      </c>
      <c r="B2116" t="s">
        <v>22979</v>
      </c>
      <c r="C2116" t="s">
        <v>20880</v>
      </c>
      <c r="D2116">
        <v>0</v>
      </c>
      <c r="E2116">
        <v>0</v>
      </c>
      <c r="F2116">
        <v>4.8</v>
      </c>
      <c r="G2116">
        <v>0</v>
      </c>
      <c r="H2116">
        <v>1</v>
      </c>
      <c r="I2116">
        <v>0</v>
      </c>
      <c r="J2116">
        <v>1</v>
      </c>
      <c r="K2116">
        <v>1</v>
      </c>
      <c r="L2116">
        <v>1</v>
      </c>
      <c r="M2116">
        <v>0</v>
      </c>
      <c r="N2116">
        <v>1</v>
      </c>
      <c r="O2116">
        <v>1</v>
      </c>
      <c r="P2116">
        <v>1.54</v>
      </c>
      <c r="Q2116">
        <v>7.12</v>
      </c>
      <c r="R2116">
        <v>4.7699999999999996</v>
      </c>
      <c r="S2116">
        <v>4.87</v>
      </c>
      <c r="T2116">
        <v>0</v>
      </c>
      <c r="U2116">
        <v>0</v>
      </c>
    </row>
    <row r="2117" spans="1:21" x14ac:dyDescent="0.25">
      <c r="A2117" t="s">
        <v>7184</v>
      </c>
      <c r="B2117" t="s">
        <v>7185</v>
      </c>
      <c r="C2117" t="s">
        <v>20867</v>
      </c>
      <c r="D2117">
        <v>0</v>
      </c>
      <c r="E2117">
        <v>0</v>
      </c>
      <c r="F2117">
        <v>4.91</v>
      </c>
      <c r="G2117">
        <v>0</v>
      </c>
      <c r="H2117">
        <v>1</v>
      </c>
      <c r="I2117">
        <v>0</v>
      </c>
      <c r="J2117">
        <v>1</v>
      </c>
      <c r="K2117">
        <v>1</v>
      </c>
      <c r="L2117">
        <v>1</v>
      </c>
      <c r="M2117">
        <v>0</v>
      </c>
      <c r="N2117">
        <v>1</v>
      </c>
      <c r="O2117">
        <v>1</v>
      </c>
      <c r="P2117">
        <v>1.62</v>
      </c>
      <c r="Q2117">
        <v>7.73</v>
      </c>
      <c r="R2117">
        <v>6.19</v>
      </c>
      <c r="S2117">
        <v>4.87</v>
      </c>
      <c r="T2117">
        <v>0</v>
      </c>
      <c r="U2117">
        <v>-0.1</v>
      </c>
    </row>
    <row r="2118" spans="1:21" x14ac:dyDescent="0.25">
      <c r="A2118" t="s">
        <v>22980</v>
      </c>
      <c r="B2118" t="s">
        <v>22981</v>
      </c>
      <c r="C2118" t="s">
        <v>20893</v>
      </c>
      <c r="D2118">
        <v>0</v>
      </c>
      <c r="E2118">
        <v>0</v>
      </c>
      <c r="F2118">
        <v>4.79</v>
      </c>
      <c r="G2118">
        <v>0</v>
      </c>
      <c r="H2118">
        <v>1</v>
      </c>
      <c r="I2118">
        <v>0</v>
      </c>
      <c r="J2118">
        <v>1</v>
      </c>
      <c r="K2118">
        <v>1</v>
      </c>
      <c r="L2118">
        <v>1</v>
      </c>
      <c r="M2118">
        <v>0</v>
      </c>
      <c r="N2118">
        <v>1</v>
      </c>
      <c r="O2118">
        <v>1</v>
      </c>
      <c r="P2118">
        <v>1.55</v>
      </c>
      <c r="Q2118">
        <v>6.44</v>
      </c>
      <c r="R2118">
        <v>4.7300000000000004</v>
      </c>
      <c r="S2118">
        <v>4.87</v>
      </c>
      <c r="T2118">
        <v>0</v>
      </c>
      <c r="U2118">
        <v>-0.1</v>
      </c>
    </row>
    <row r="2119" spans="1:21" x14ac:dyDescent="0.25">
      <c r="A2119" t="s">
        <v>8663</v>
      </c>
      <c r="B2119" t="s">
        <v>8664</v>
      </c>
      <c r="C2119" t="s">
        <v>20889</v>
      </c>
      <c r="D2119">
        <v>0</v>
      </c>
      <c r="E2119">
        <v>0</v>
      </c>
      <c r="F2119">
        <v>4.68</v>
      </c>
      <c r="G2119">
        <v>0</v>
      </c>
      <c r="H2119">
        <v>1</v>
      </c>
      <c r="I2119">
        <v>0</v>
      </c>
      <c r="J2119">
        <v>1</v>
      </c>
      <c r="K2119">
        <v>1</v>
      </c>
      <c r="L2119">
        <v>1</v>
      </c>
      <c r="M2119">
        <v>0</v>
      </c>
      <c r="N2119">
        <v>1</v>
      </c>
      <c r="O2119">
        <v>0</v>
      </c>
      <c r="P2119">
        <v>1.51</v>
      </c>
      <c r="Q2119">
        <v>6.49</v>
      </c>
      <c r="R2119">
        <v>4.4800000000000004</v>
      </c>
      <c r="S2119">
        <v>4.87</v>
      </c>
      <c r="T2119">
        <v>0</v>
      </c>
      <c r="U2119">
        <v>-0.1</v>
      </c>
    </row>
    <row r="2120" spans="1:21" x14ac:dyDescent="0.25">
      <c r="A2120">
        <v>27</v>
      </c>
      <c r="B2120" t="s">
        <v>7745</v>
      </c>
      <c r="C2120" t="s">
        <v>20873</v>
      </c>
      <c r="D2120">
        <v>0</v>
      </c>
      <c r="E2120">
        <v>0</v>
      </c>
      <c r="F2120">
        <v>4.58</v>
      </c>
      <c r="G2120">
        <v>0</v>
      </c>
      <c r="H2120">
        <v>0</v>
      </c>
      <c r="I2120">
        <v>0</v>
      </c>
      <c r="J2120">
        <v>1</v>
      </c>
      <c r="K2120">
        <v>1</v>
      </c>
      <c r="L2120">
        <v>1</v>
      </c>
      <c r="M2120">
        <v>0</v>
      </c>
      <c r="N2120">
        <v>1</v>
      </c>
      <c r="O2120">
        <v>0</v>
      </c>
      <c r="P2120">
        <v>1.35</v>
      </c>
      <c r="Q2120">
        <v>5.09</v>
      </c>
      <c r="R2120">
        <v>2.06</v>
      </c>
      <c r="S2120">
        <v>4.87</v>
      </c>
      <c r="T2120">
        <v>0</v>
      </c>
      <c r="U2120">
        <v>0</v>
      </c>
    </row>
    <row r="2121" spans="1:21" x14ac:dyDescent="0.25">
      <c r="A2121" t="s">
        <v>7536</v>
      </c>
      <c r="B2121" t="s">
        <v>7537</v>
      </c>
      <c r="C2121" t="s">
        <v>20869</v>
      </c>
      <c r="D2121">
        <v>0</v>
      </c>
      <c r="E2121">
        <v>0</v>
      </c>
      <c r="F2121">
        <v>4.7300000000000004</v>
      </c>
      <c r="G2121">
        <v>0</v>
      </c>
      <c r="H2121">
        <v>0</v>
      </c>
      <c r="I2121">
        <v>0</v>
      </c>
      <c r="J2121">
        <v>1</v>
      </c>
      <c r="K2121">
        <v>1</v>
      </c>
      <c r="L2121">
        <v>1</v>
      </c>
      <c r="M2121">
        <v>0</v>
      </c>
      <c r="N2121">
        <v>1</v>
      </c>
      <c r="O2121">
        <v>0</v>
      </c>
      <c r="P2121">
        <v>1.42</v>
      </c>
      <c r="Q2121">
        <v>5.01</v>
      </c>
      <c r="R2121">
        <v>2.71</v>
      </c>
      <c r="S2121">
        <v>4.87</v>
      </c>
      <c r="T2121">
        <v>0</v>
      </c>
      <c r="U2121">
        <v>0</v>
      </c>
    </row>
    <row r="2122" spans="1:21" x14ac:dyDescent="0.25">
      <c r="A2122" t="s">
        <v>7290</v>
      </c>
      <c r="B2122" t="s">
        <v>7291</v>
      </c>
      <c r="C2122" t="s">
        <v>20895</v>
      </c>
      <c r="D2122">
        <v>0</v>
      </c>
      <c r="E2122">
        <v>0</v>
      </c>
      <c r="F2122">
        <v>4.68</v>
      </c>
      <c r="G2122">
        <v>0</v>
      </c>
      <c r="H2122">
        <v>0</v>
      </c>
      <c r="I2122">
        <v>0</v>
      </c>
      <c r="J2122">
        <v>1</v>
      </c>
      <c r="K2122">
        <v>1</v>
      </c>
      <c r="L2122">
        <v>1</v>
      </c>
      <c r="M2122">
        <v>0</v>
      </c>
      <c r="N2122">
        <v>1</v>
      </c>
      <c r="O2122">
        <v>0</v>
      </c>
      <c r="P2122">
        <v>1.47</v>
      </c>
      <c r="Q2122">
        <v>5.86</v>
      </c>
      <c r="R2122">
        <v>3.84</v>
      </c>
      <c r="S2122">
        <v>4.87</v>
      </c>
      <c r="T2122">
        <v>0</v>
      </c>
      <c r="U2122">
        <v>0</v>
      </c>
    </row>
    <row r="2123" spans="1:21" x14ac:dyDescent="0.25">
      <c r="A2123" t="s">
        <v>8758</v>
      </c>
      <c r="B2123" t="s">
        <v>8759</v>
      </c>
      <c r="C2123" t="s">
        <v>20885</v>
      </c>
      <c r="D2123">
        <v>0</v>
      </c>
      <c r="E2123">
        <v>0</v>
      </c>
      <c r="F2123">
        <v>4.87</v>
      </c>
      <c r="G2123">
        <v>0</v>
      </c>
      <c r="H2123">
        <v>0</v>
      </c>
      <c r="I2123">
        <v>0</v>
      </c>
      <c r="J2123">
        <v>1</v>
      </c>
      <c r="K2123">
        <v>1</v>
      </c>
      <c r="L2123">
        <v>1</v>
      </c>
      <c r="M2123">
        <v>0</v>
      </c>
      <c r="N2123">
        <v>1</v>
      </c>
      <c r="O2123">
        <v>0</v>
      </c>
      <c r="P2123">
        <v>1.52</v>
      </c>
      <c r="Q2123">
        <v>5.48</v>
      </c>
      <c r="R2123">
        <v>3.99</v>
      </c>
      <c r="S2123">
        <v>4.88</v>
      </c>
      <c r="T2123">
        <v>0</v>
      </c>
      <c r="U2123">
        <v>0</v>
      </c>
    </row>
    <row r="2124" spans="1:21" x14ac:dyDescent="0.25">
      <c r="A2124" t="s">
        <v>7794</v>
      </c>
      <c r="B2124" t="s">
        <v>7795</v>
      </c>
      <c r="C2124" t="s">
        <v>20883</v>
      </c>
      <c r="D2124">
        <v>0</v>
      </c>
      <c r="E2124">
        <v>0</v>
      </c>
      <c r="F2124">
        <v>4.68</v>
      </c>
      <c r="G2124">
        <v>0</v>
      </c>
      <c r="H2124">
        <v>0</v>
      </c>
      <c r="I2124">
        <v>0</v>
      </c>
      <c r="J2124">
        <v>1</v>
      </c>
      <c r="K2124">
        <v>1</v>
      </c>
      <c r="L2124">
        <v>1</v>
      </c>
      <c r="M2124">
        <v>0</v>
      </c>
      <c r="N2124">
        <v>1</v>
      </c>
      <c r="O2124">
        <v>0</v>
      </c>
      <c r="P2124">
        <v>1.36</v>
      </c>
      <c r="Q2124">
        <v>5.41</v>
      </c>
      <c r="R2124">
        <v>2.31</v>
      </c>
      <c r="S2124">
        <v>4.88</v>
      </c>
      <c r="T2124">
        <v>0</v>
      </c>
      <c r="U2124">
        <v>0</v>
      </c>
    </row>
    <row r="2125" spans="1:21" x14ac:dyDescent="0.25">
      <c r="A2125" t="s">
        <v>22982</v>
      </c>
      <c r="B2125" t="s">
        <v>22983</v>
      </c>
      <c r="C2125" t="s">
        <v>20885</v>
      </c>
      <c r="D2125">
        <v>0</v>
      </c>
      <c r="E2125">
        <v>0</v>
      </c>
      <c r="F2125">
        <v>4.82</v>
      </c>
      <c r="G2125">
        <v>0</v>
      </c>
      <c r="H2125">
        <v>1</v>
      </c>
      <c r="I2125">
        <v>0</v>
      </c>
      <c r="J2125">
        <v>1</v>
      </c>
      <c r="K2125">
        <v>1</v>
      </c>
      <c r="L2125">
        <v>1</v>
      </c>
      <c r="M2125">
        <v>0</v>
      </c>
      <c r="N2125">
        <v>1</v>
      </c>
      <c r="O2125">
        <v>1</v>
      </c>
      <c r="P2125">
        <v>1.57</v>
      </c>
      <c r="Q2125">
        <v>6.43</v>
      </c>
      <c r="R2125">
        <v>4.91</v>
      </c>
      <c r="S2125">
        <v>4.88</v>
      </c>
      <c r="T2125">
        <v>0</v>
      </c>
      <c r="U2125">
        <v>-0.1</v>
      </c>
    </row>
    <row r="2126" spans="1:21" x14ac:dyDescent="0.25">
      <c r="A2126" t="s">
        <v>22984</v>
      </c>
      <c r="B2126" t="s">
        <v>22985</v>
      </c>
      <c r="C2126" t="s">
        <v>20884</v>
      </c>
      <c r="D2126">
        <v>0</v>
      </c>
      <c r="E2126">
        <v>0</v>
      </c>
      <c r="F2126">
        <v>4.88</v>
      </c>
      <c r="G2126">
        <v>0</v>
      </c>
      <c r="H2126">
        <v>0</v>
      </c>
      <c r="I2126">
        <v>0</v>
      </c>
      <c r="J2126">
        <v>1</v>
      </c>
      <c r="K2126">
        <v>1</v>
      </c>
      <c r="L2126">
        <v>1</v>
      </c>
      <c r="M2126">
        <v>0</v>
      </c>
      <c r="N2126">
        <v>1</v>
      </c>
      <c r="O2126">
        <v>0</v>
      </c>
      <c r="P2126">
        <v>1.48</v>
      </c>
      <c r="Q2126">
        <v>6.07</v>
      </c>
      <c r="R2126">
        <v>3.51</v>
      </c>
      <c r="S2126">
        <v>4.88</v>
      </c>
      <c r="T2126">
        <v>0</v>
      </c>
      <c r="U2126">
        <v>0</v>
      </c>
    </row>
    <row r="2127" spans="1:21" x14ac:dyDescent="0.25">
      <c r="A2127">
        <v>10836</v>
      </c>
      <c r="B2127" t="s">
        <v>8334</v>
      </c>
      <c r="C2127" t="s">
        <v>20886</v>
      </c>
      <c r="D2127">
        <v>3</v>
      </c>
      <c r="E2127">
        <v>3</v>
      </c>
      <c r="F2127">
        <v>4.6399999999999997</v>
      </c>
      <c r="G2127">
        <v>8</v>
      </c>
      <c r="H2127">
        <v>8</v>
      </c>
      <c r="I2127">
        <v>0</v>
      </c>
      <c r="J2127">
        <v>45</v>
      </c>
      <c r="K2127">
        <v>47</v>
      </c>
      <c r="L2127">
        <v>23</v>
      </c>
      <c r="M2127">
        <v>7</v>
      </c>
      <c r="N2127">
        <v>33</v>
      </c>
      <c r="O2127">
        <v>16</v>
      </c>
      <c r="P2127">
        <v>1.39</v>
      </c>
      <c r="Q2127">
        <v>6.53</v>
      </c>
      <c r="R2127">
        <v>3.15</v>
      </c>
      <c r="S2127">
        <v>4.88</v>
      </c>
      <c r="T2127">
        <v>0.2</v>
      </c>
      <c r="U2127">
        <v>0.3</v>
      </c>
    </row>
    <row r="2128" spans="1:21" x14ac:dyDescent="0.25">
      <c r="A2128" t="s">
        <v>7773</v>
      </c>
      <c r="B2128" t="s">
        <v>7774</v>
      </c>
      <c r="C2128" t="s">
        <v>20869</v>
      </c>
      <c r="D2128">
        <v>0</v>
      </c>
      <c r="E2128">
        <v>0</v>
      </c>
      <c r="F2128">
        <v>4.75</v>
      </c>
      <c r="G2128">
        <v>0</v>
      </c>
      <c r="H2128">
        <v>0</v>
      </c>
      <c r="I2128">
        <v>0</v>
      </c>
      <c r="J2128">
        <v>1</v>
      </c>
      <c r="K2128">
        <v>1</v>
      </c>
      <c r="L2128">
        <v>1</v>
      </c>
      <c r="M2128">
        <v>0</v>
      </c>
      <c r="N2128">
        <v>1</v>
      </c>
      <c r="O2128">
        <v>0</v>
      </c>
      <c r="P2128">
        <v>1.44</v>
      </c>
      <c r="Q2128">
        <v>5.49</v>
      </c>
      <c r="R2128">
        <v>3.16</v>
      </c>
      <c r="S2128">
        <v>4.88</v>
      </c>
      <c r="T2128">
        <v>0</v>
      </c>
      <c r="U2128">
        <v>0</v>
      </c>
    </row>
    <row r="2129" spans="1:21" x14ac:dyDescent="0.25">
      <c r="A2129" t="s">
        <v>8311</v>
      </c>
      <c r="B2129" t="s">
        <v>8312</v>
      </c>
      <c r="C2129" t="s">
        <v>20867</v>
      </c>
      <c r="D2129">
        <v>0</v>
      </c>
      <c r="E2129">
        <v>0</v>
      </c>
      <c r="F2129">
        <v>4.8099999999999996</v>
      </c>
      <c r="G2129">
        <v>0</v>
      </c>
      <c r="H2129">
        <v>0</v>
      </c>
      <c r="I2129">
        <v>0</v>
      </c>
      <c r="J2129">
        <v>1</v>
      </c>
      <c r="K2129">
        <v>1</v>
      </c>
      <c r="L2129">
        <v>1</v>
      </c>
      <c r="M2129">
        <v>0</v>
      </c>
      <c r="N2129">
        <v>1</v>
      </c>
      <c r="O2129">
        <v>0</v>
      </c>
      <c r="P2129">
        <v>1.51</v>
      </c>
      <c r="Q2129">
        <v>5.2</v>
      </c>
      <c r="R2129">
        <v>3.82</v>
      </c>
      <c r="S2129">
        <v>4.88</v>
      </c>
      <c r="T2129">
        <v>0</v>
      </c>
      <c r="U2129">
        <v>0</v>
      </c>
    </row>
    <row r="2130" spans="1:21" x14ac:dyDescent="0.25">
      <c r="A2130" t="s">
        <v>9383</v>
      </c>
      <c r="B2130" t="s">
        <v>9384</v>
      </c>
      <c r="C2130" t="s">
        <v>20892</v>
      </c>
      <c r="D2130">
        <v>0</v>
      </c>
      <c r="E2130">
        <v>0</v>
      </c>
      <c r="F2130">
        <v>4.79</v>
      </c>
      <c r="G2130">
        <v>0</v>
      </c>
      <c r="H2130">
        <v>0</v>
      </c>
      <c r="I2130">
        <v>0</v>
      </c>
      <c r="J2130">
        <v>1</v>
      </c>
      <c r="K2130">
        <v>1</v>
      </c>
      <c r="L2130">
        <v>1</v>
      </c>
      <c r="M2130">
        <v>0</v>
      </c>
      <c r="N2130">
        <v>1</v>
      </c>
      <c r="O2130">
        <v>0</v>
      </c>
      <c r="P2130">
        <v>1.47</v>
      </c>
      <c r="Q2130">
        <v>5.76</v>
      </c>
      <c r="R2130">
        <v>3.61</v>
      </c>
      <c r="S2130">
        <v>4.88</v>
      </c>
      <c r="T2130">
        <v>0</v>
      </c>
      <c r="U2130">
        <v>0</v>
      </c>
    </row>
    <row r="2131" spans="1:21" x14ac:dyDescent="0.25">
      <c r="A2131" t="s">
        <v>7026</v>
      </c>
      <c r="B2131" t="s">
        <v>7027</v>
      </c>
      <c r="C2131" t="s">
        <v>20880</v>
      </c>
      <c r="D2131">
        <v>0</v>
      </c>
      <c r="E2131">
        <v>0</v>
      </c>
      <c r="F2131">
        <v>4.84</v>
      </c>
      <c r="G2131">
        <v>0</v>
      </c>
      <c r="H2131">
        <v>0</v>
      </c>
      <c r="I2131">
        <v>0</v>
      </c>
      <c r="J2131">
        <v>1</v>
      </c>
      <c r="K2131">
        <v>1</v>
      </c>
      <c r="L2131">
        <v>1</v>
      </c>
      <c r="M2131">
        <v>0</v>
      </c>
      <c r="N2131">
        <v>1</v>
      </c>
      <c r="O2131">
        <v>0</v>
      </c>
      <c r="P2131">
        <v>1.48</v>
      </c>
      <c r="Q2131">
        <v>6.23</v>
      </c>
      <c r="R2131">
        <v>3.79</v>
      </c>
      <c r="S2131">
        <v>4.88</v>
      </c>
      <c r="T2131">
        <v>0</v>
      </c>
      <c r="U2131">
        <v>0</v>
      </c>
    </row>
    <row r="2132" spans="1:21" x14ac:dyDescent="0.25">
      <c r="A2132">
        <v>9129</v>
      </c>
      <c r="B2132" t="s">
        <v>8240</v>
      </c>
      <c r="C2132" t="s">
        <v>20865</v>
      </c>
      <c r="D2132">
        <v>0</v>
      </c>
      <c r="E2132">
        <v>0</v>
      </c>
      <c r="F2132">
        <v>4.6399999999999997</v>
      </c>
      <c r="G2132">
        <v>0</v>
      </c>
      <c r="H2132">
        <v>0</v>
      </c>
      <c r="I2132">
        <v>0</v>
      </c>
      <c r="J2132">
        <v>1</v>
      </c>
      <c r="K2132">
        <v>1</v>
      </c>
      <c r="L2132">
        <v>1</v>
      </c>
      <c r="M2132">
        <v>0</v>
      </c>
      <c r="N2132">
        <v>1</v>
      </c>
      <c r="O2132">
        <v>0</v>
      </c>
      <c r="P2132">
        <v>1.43</v>
      </c>
      <c r="Q2132">
        <v>6.14</v>
      </c>
      <c r="R2132">
        <v>3.61</v>
      </c>
      <c r="S2132">
        <v>4.88</v>
      </c>
      <c r="T2132">
        <v>0</v>
      </c>
      <c r="U2132">
        <v>0</v>
      </c>
    </row>
    <row r="2133" spans="1:21" x14ac:dyDescent="0.25">
      <c r="A2133" t="s">
        <v>7652</v>
      </c>
      <c r="B2133" t="s">
        <v>7653</v>
      </c>
      <c r="C2133" t="s">
        <v>20893</v>
      </c>
      <c r="D2133">
        <v>0</v>
      </c>
      <c r="E2133">
        <v>0</v>
      </c>
      <c r="F2133">
        <v>4.8600000000000003</v>
      </c>
      <c r="G2133">
        <v>0</v>
      </c>
      <c r="H2133">
        <v>0</v>
      </c>
      <c r="I2133">
        <v>0</v>
      </c>
      <c r="J2133">
        <v>1</v>
      </c>
      <c r="K2133">
        <v>1</v>
      </c>
      <c r="L2133">
        <v>1</v>
      </c>
      <c r="M2133">
        <v>0</v>
      </c>
      <c r="N2133">
        <v>1</v>
      </c>
      <c r="O2133">
        <v>0</v>
      </c>
      <c r="P2133">
        <v>1.53</v>
      </c>
      <c r="Q2133">
        <v>6.05</v>
      </c>
      <c r="R2133">
        <v>4.3099999999999996</v>
      </c>
      <c r="S2133">
        <v>4.88</v>
      </c>
      <c r="T2133">
        <v>0</v>
      </c>
      <c r="U2133">
        <v>0</v>
      </c>
    </row>
    <row r="2134" spans="1:21" x14ac:dyDescent="0.25">
      <c r="A2134" t="s">
        <v>9131</v>
      </c>
      <c r="B2134" t="s">
        <v>9132</v>
      </c>
      <c r="C2134" t="s">
        <v>1</v>
      </c>
      <c r="D2134">
        <v>0</v>
      </c>
      <c r="E2134">
        <v>0</v>
      </c>
      <c r="F2134">
        <v>4.79</v>
      </c>
      <c r="G2134">
        <v>0</v>
      </c>
      <c r="H2134">
        <v>0</v>
      </c>
      <c r="I2134">
        <v>0</v>
      </c>
      <c r="J2134">
        <v>1</v>
      </c>
      <c r="K2134">
        <v>1</v>
      </c>
      <c r="L2134">
        <v>1</v>
      </c>
      <c r="M2134">
        <v>0</v>
      </c>
      <c r="N2134">
        <v>1</v>
      </c>
      <c r="O2134">
        <v>0</v>
      </c>
      <c r="P2134">
        <v>1.46</v>
      </c>
      <c r="Q2134">
        <v>5.64</v>
      </c>
      <c r="R2134">
        <v>3.38</v>
      </c>
      <c r="S2134">
        <v>4.88</v>
      </c>
      <c r="T2134">
        <v>0</v>
      </c>
      <c r="U2134">
        <v>0</v>
      </c>
    </row>
    <row r="2135" spans="1:21" x14ac:dyDescent="0.25">
      <c r="A2135" t="s">
        <v>10468</v>
      </c>
      <c r="B2135" t="s">
        <v>10469</v>
      </c>
      <c r="C2135" t="s">
        <v>20881</v>
      </c>
      <c r="D2135">
        <v>0</v>
      </c>
      <c r="E2135">
        <v>0</v>
      </c>
      <c r="F2135">
        <v>4.7</v>
      </c>
      <c r="G2135">
        <v>0</v>
      </c>
      <c r="H2135">
        <v>1</v>
      </c>
      <c r="I2135">
        <v>0</v>
      </c>
      <c r="J2135">
        <v>1</v>
      </c>
      <c r="K2135">
        <v>1</v>
      </c>
      <c r="L2135">
        <v>1</v>
      </c>
      <c r="M2135">
        <v>0</v>
      </c>
      <c r="N2135">
        <v>1</v>
      </c>
      <c r="O2135">
        <v>0</v>
      </c>
      <c r="P2135">
        <v>1.52</v>
      </c>
      <c r="Q2135">
        <v>6.12</v>
      </c>
      <c r="R2135">
        <v>4.3099999999999996</v>
      </c>
      <c r="S2135">
        <v>4.88</v>
      </c>
      <c r="T2135">
        <v>0</v>
      </c>
      <c r="U2135">
        <v>0</v>
      </c>
    </row>
    <row r="2136" spans="1:21" x14ac:dyDescent="0.25">
      <c r="A2136" t="s">
        <v>8972</v>
      </c>
      <c r="B2136" t="s">
        <v>8973</v>
      </c>
      <c r="C2136" t="s">
        <v>20876</v>
      </c>
      <c r="D2136">
        <v>0</v>
      </c>
      <c r="E2136">
        <v>0</v>
      </c>
      <c r="F2136">
        <v>4.71</v>
      </c>
      <c r="G2136">
        <v>0</v>
      </c>
      <c r="H2136">
        <v>1</v>
      </c>
      <c r="I2136">
        <v>0</v>
      </c>
      <c r="J2136">
        <v>1</v>
      </c>
      <c r="K2136">
        <v>1</v>
      </c>
      <c r="L2136">
        <v>1</v>
      </c>
      <c r="M2136">
        <v>0</v>
      </c>
      <c r="N2136">
        <v>1</v>
      </c>
      <c r="O2136">
        <v>1</v>
      </c>
      <c r="P2136">
        <v>1.54</v>
      </c>
      <c r="Q2136">
        <v>6.62</v>
      </c>
      <c r="R2136">
        <v>4.82</v>
      </c>
      <c r="S2136">
        <v>4.8899999999999997</v>
      </c>
      <c r="T2136">
        <v>0</v>
      </c>
      <c r="U2136">
        <v>-0.1</v>
      </c>
    </row>
    <row r="2137" spans="1:21" x14ac:dyDescent="0.25">
      <c r="A2137" t="s">
        <v>8647</v>
      </c>
      <c r="B2137" t="s">
        <v>8648</v>
      </c>
      <c r="C2137" t="s">
        <v>1</v>
      </c>
      <c r="D2137">
        <v>0</v>
      </c>
      <c r="E2137">
        <v>0</v>
      </c>
      <c r="F2137">
        <v>4.71</v>
      </c>
      <c r="G2137">
        <v>0</v>
      </c>
      <c r="H2137">
        <v>1</v>
      </c>
      <c r="I2137">
        <v>0</v>
      </c>
      <c r="J2137">
        <v>1</v>
      </c>
      <c r="K2137">
        <v>1</v>
      </c>
      <c r="L2137">
        <v>1</v>
      </c>
      <c r="M2137">
        <v>0</v>
      </c>
      <c r="N2137">
        <v>1</v>
      </c>
      <c r="O2137">
        <v>0</v>
      </c>
      <c r="P2137">
        <v>1.52</v>
      </c>
      <c r="Q2137">
        <v>6.02</v>
      </c>
      <c r="R2137">
        <v>4.3499999999999996</v>
      </c>
      <c r="S2137">
        <v>4.8899999999999997</v>
      </c>
      <c r="T2137">
        <v>0</v>
      </c>
      <c r="U2137">
        <v>-0.1</v>
      </c>
    </row>
    <row r="2138" spans="1:21" x14ac:dyDescent="0.25">
      <c r="A2138" t="s">
        <v>8762</v>
      </c>
      <c r="B2138" t="s">
        <v>8763</v>
      </c>
      <c r="C2138" t="s">
        <v>1</v>
      </c>
      <c r="D2138">
        <v>0</v>
      </c>
      <c r="E2138">
        <v>0</v>
      </c>
      <c r="F2138">
        <v>4.79</v>
      </c>
      <c r="G2138">
        <v>0</v>
      </c>
      <c r="H2138">
        <v>0</v>
      </c>
      <c r="I2138">
        <v>0</v>
      </c>
      <c r="J2138">
        <v>1</v>
      </c>
      <c r="K2138">
        <v>1</v>
      </c>
      <c r="L2138">
        <v>1</v>
      </c>
      <c r="M2138">
        <v>0</v>
      </c>
      <c r="N2138">
        <v>1</v>
      </c>
      <c r="O2138">
        <v>0</v>
      </c>
      <c r="P2138">
        <v>1.43</v>
      </c>
      <c r="Q2138">
        <v>5.24</v>
      </c>
      <c r="R2138">
        <v>2.94</v>
      </c>
      <c r="S2138">
        <v>4.8899999999999997</v>
      </c>
      <c r="T2138">
        <v>0</v>
      </c>
      <c r="U2138">
        <v>0</v>
      </c>
    </row>
    <row r="2139" spans="1:21" x14ac:dyDescent="0.25">
      <c r="A2139" t="s">
        <v>6734</v>
      </c>
      <c r="B2139" t="s">
        <v>6735</v>
      </c>
      <c r="C2139" t="s">
        <v>20871</v>
      </c>
      <c r="D2139">
        <v>0</v>
      </c>
      <c r="E2139">
        <v>0</v>
      </c>
      <c r="F2139">
        <v>4.7699999999999996</v>
      </c>
      <c r="G2139">
        <v>0</v>
      </c>
      <c r="H2139">
        <v>1</v>
      </c>
      <c r="I2139">
        <v>0</v>
      </c>
      <c r="J2139">
        <v>1</v>
      </c>
      <c r="K2139">
        <v>1</v>
      </c>
      <c r="L2139">
        <v>1</v>
      </c>
      <c r="M2139">
        <v>0</v>
      </c>
      <c r="N2139">
        <v>1</v>
      </c>
      <c r="O2139">
        <v>0</v>
      </c>
      <c r="P2139">
        <v>1.5</v>
      </c>
      <c r="Q2139">
        <v>4.79</v>
      </c>
      <c r="R2139">
        <v>3.5</v>
      </c>
      <c r="S2139">
        <v>4.8899999999999997</v>
      </c>
      <c r="T2139">
        <v>0</v>
      </c>
      <c r="U2139">
        <v>-0.1</v>
      </c>
    </row>
    <row r="2140" spans="1:21" x14ac:dyDescent="0.25">
      <c r="A2140" t="s">
        <v>22986</v>
      </c>
      <c r="B2140" t="s">
        <v>22987</v>
      </c>
      <c r="C2140" t="s">
        <v>20867</v>
      </c>
      <c r="D2140">
        <v>0</v>
      </c>
      <c r="E2140">
        <v>0</v>
      </c>
      <c r="F2140">
        <v>4.8099999999999996</v>
      </c>
      <c r="G2140">
        <v>0</v>
      </c>
      <c r="H2140">
        <v>1</v>
      </c>
      <c r="I2140">
        <v>0</v>
      </c>
      <c r="J2140">
        <v>1</v>
      </c>
      <c r="K2140">
        <v>1</v>
      </c>
      <c r="L2140">
        <v>1</v>
      </c>
      <c r="M2140">
        <v>0</v>
      </c>
      <c r="N2140">
        <v>1</v>
      </c>
      <c r="O2140">
        <v>1</v>
      </c>
      <c r="P2140">
        <v>1.59</v>
      </c>
      <c r="Q2140">
        <v>6.39</v>
      </c>
      <c r="R2140">
        <v>5.31</v>
      </c>
      <c r="S2140">
        <v>4.8899999999999997</v>
      </c>
      <c r="T2140">
        <v>0</v>
      </c>
      <c r="U2140">
        <v>-0.1</v>
      </c>
    </row>
    <row r="2141" spans="1:21" x14ac:dyDescent="0.25">
      <c r="A2141" t="s">
        <v>6233</v>
      </c>
      <c r="B2141" t="s">
        <v>22988</v>
      </c>
      <c r="C2141" t="s">
        <v>20874</v>
      </c>
      <c r="D2141">
        <v>0</v>
      </c>
      <c r="E2141">
        <v>0</v>
      </c>
      <c r="F2141">
        <v>4.9800000000000004</v>
      </c>
      <c r="G2141">
        <v>0</v>
      </c>
      <c r="H2141">
        <v>0</v>
      </c>
      <c r="I2141">
        <v>0</v>
      </c>
      <c r="J2141">
        <v>1</v>
      </c>
      <c r="K2141">
        <v>1</v>
      </c>
      <c r="L2141">
        <v>1</v>
      </c>
      <c r="M2141">
        <v>0</v>
      </c>
      <c r="N2141">
        <v>1</v>
      </c>
      <c r="O2141">
        <v>1</v>
      </c>
      <c r="P2141">
        <v>1.59</v>
      </c>
      <c r="Q2141">
        <v>7.25</v>
      </c>
      <c r="R2141">
        <v>5.33</v>
      </c>
      <c r="S2141">
        <v>4.8899999999999997</v>
      </c>
      <c r="T2141">
        <v>0</v>
      </c>
      <c r="U2141">
        <v>0</v>
      </c>
    </row>
    <row r="2142" spans="1:21" x14ac:dyDescent="0.25">
      <c r="A2142" t="s">
        <v>22989</v>
      </c>
      <c r="B2142" t="s">
        <v>22990</v>
      </c>
      <c r="C2142" t="s">
        <v>20867</v>
      </c>
      <c r="D2142">
        <v>0</v>
      </c>
      <c r="E2142">
        <v>0</v>
      </c>
      <c r="F2142">
        <v>4.84</v>
      </c>
      <c r="G2142">
        <v>0</v>
      </c>
      <c r="H2142">
        <v>1</v>
      </c>
      <c r="I2142">
        <v>0</v>
      </c>
      <c r="J2142">
        <v>1</v>
      </c>
      <c r="K2142">
        <v>1</v>
      </c>
      <c r="L2142">
        <v>1</v>
      </c>
      <c r="M2142">
        <v>0</v>
      </c>
      <c r="N2142">
        <v>1</v>
      </c>
      <c r="O2142">
        <v>1</v>
      </c>
      <c r="P2142">
        <v>1.61</v>
      </c>
      <c r="Q2142">
        <v>6.73</v>
      </c>
      <c r="R2142">
        <v>5.56</v>
      </c>
      <c r="S2142">
        <v>4.8899999999999997</v>
      </c>
      <c r="T2142">
        <v>0</v>
      </c>
      <c r="U2142">
        <v>-0.1</v>
      </c>
    </row>
    <row r="2143" spans="1:21" x14ac:dyDescent="0.25">
      <c r="A2143">
        <v>6230</v>
      </c>
      <c r="B2143" t="s">
        <v>9430</v>
      </c>
      <c r="C2143" t="s">
        <v>1</v>
      </c>
      <c r="D2143">
        <v>8</v>
      </c>
      <c r="E2143">
        <v>10</v>
      </c>
      <c r="F2143">
        <v>4.6900000000000004</v>
      </c>
      <c r="G2143">
        <v>26</v>
      </c>
      <c r="H2143">
        <v>26</v>
      </c>
      <c r="I2143">
        <v>0</v>
      </c>
      <c r="J2143">
        <v>148</v>
      </c>
      <c r="K2143">
        <v>165</v>
      </c>
      <c r="L2143">
        <v>77</v>
      </c>
      <c r="M2143">
        <v>22</v>
      </c>
      <c r="N2143">
        <v>86</v>
      </c>
      <c r="O2143">
        <v>42</v>
      </c>
      <c r="P2143">
        <v>1.4</v>
      </c>
      <c r="Q2143">
        <v>5.22</v>
      </c>
      <c r="R2143">
        <v>2.59</v>
      </c>
      <c r="S2143">
        <v>4.8899999999999997</v>
      </c>
      <c r="T2143">
        <v>0.3</v>
      </c>
      <c r="U2143">
        <v>0.5</v>
      </c>
    </row>
    <row r="2144" spans="1:21" x14ac:dyDescent="0.25">
      <c r="A2144" t="s">
        <v>8517</v>
      </c>
      <c r="B2144" t="s">
        <v>8518</v>
      </c>
      <c r="C2144" t="s">
        <v>20874</v>
      </c>
      <c r="D2144">
        <v>0</v>
      </c>
      <c r="E2144">
        <v>0</v>
      </c>
      <c r="F2144">
        <v>4.9000000000000004</v>
      </c>
      <c r="G2144">
        <v>0</v>
      </c>
      <c r="H2144">
        <v>1</v>
      </c>
      <c r="I2144">
        <v>0</v>
      </c>
      <c r="J2144">
        <v>1</v>
      </c>
      <c r="K2144">
        <v>1</v>
      </c>
      <c r="L2144">
        <v>1</v>
      </c>
      <c r="M2144">
        <v>0</v>
      </c>
      <c r="N2144">
        <v>1</v>
      </c>
      <c r="O2144">
        <v>1</v>
      </c>
      <c r="P2144">
        <v>1.57</v>
      </c>
      <c r="Q2144">
        <v>6.71</v>
      </c>
      <c r="R2144">
        <v>4.9400000000000004</v>
      </c>
      <c r="S2144">
        <v>4.8899999999999997</v>
      </c>
      <c r="T2144">
        <v>0</v>
      </c>
      <c r="U2144">
        <v>-0.1</v>
      </c>
    </row>
    <row r="2145" spans="1:21" x14ac:dyDescent="0.25">
      <c r="A2145">
        <v>12020</v>
      </c>
      <c r="B2145" t="s">
        <v>7727</v>
      </c>
      <c r="C2145" t="s">
        <v>20875</v>
      </c>
      <c r="D2145">
        <v>0</v>
      </c>
      <c r="E2145">
        <v>0</v>
      </c>
      <c r="F2145">
        <v>4.83</v>
      </c>
      <c r="G2145">
        <v>0</v>
      </c>
      <c r="H2145">
        <v>1</v>
      </c>
      <c r="I2145">
        <v>0</v>
      </c>
      <c r="J2145">
        <v>1</v>
      </c>
      <c r="K2145">
        <v>1</v>
      </c>
      <c r="L2145">
        <v>1</v>
      </c>
      <c r="M2145">
        <v>0</v>
      </c>
      <c r="N2145">
        <v>1</v>
      </c>
      <c r="O2145">
        <v>0</v>
      </c>
      <c r="P2145">
        <v>1.5</v>
      </c>
      <c r="Q2145">
        <v>6.36</v>
      </c>
      <c r="R2145">
        <v>4</v>
      </c>
      <c r="S2145">
        <v>4.8899999999999997</v>
      </c>
      <c r="T2145">
        <v>0</v>
      </c>
      <c r="U2145">
        <v>0</v>
      </c>
    </row>
    <row r="2146" spans="1:21" x14ac:dyDescent="0.25">
      <c r="A2146" t="s">
        <v>5952</v>
      </c>
      <c r="B2146" t="s">
        <v>5953</v>
      </c>
      <c r="C2146" t="s">
        <v>20882</v>
      </c>
      <c r="D2146">
        <v>0</v>
      </c>
      <c r="E2146">
        <v>0</v>
      </c>
      <c r="F2146">
        <v>4.7</v>
      </c>
      <c r="G2146">
        <v>0</v>
      </c>
      <c r="H2146">
        <v>0</v>
      </c>
      <c r="I2146">
        <v>0</v>
      </c>
      <c r="J2146">
        <v>1</v>
      </c>
      <c r="K2146">
        <v>1</v>
      </c>
      <c r="L2146">
        <v>1</v>
      </c>
      <c r="M2146">
        <v>0</v>
      </c>
      <c r="N2146">
        <v>1</v>
      </c>
      <c r="O2146">
        <v>0</v>
      </c>
      <c r="P2146">
        <v>1.42</v>
      </c>
      <c r="Q2146">
        <v>6.22</v>
      </c>
      <c r="R2146">
        <v>3.38</v>
      </c>
      <c r="S2146">
        <v>4.8899999999999997</v>
      </c>
      <c r="T2146">
        <v>0</v>
      </c>
      <c r="U2146">
        <v>0</v>
      </c>
    </row>
    <row r="2147" spans="1:21" x14ac:dyDescent="0.25">
      <c r="A2147" t="s">
        <v>8692</v>
      </c>
      <c r="B2147" t="s">
        <v>8693</v>
      </c>
      <c r="C2147" t="s">
        <v>20866</v>
      </c>
      <c r="D2147">
        <v>0</v>
      </c>
      <c r="E2147">
        <v>0</v>
      </c>
      <c r="F2147">
        <v>4.88</v>
      </c>
      <c r="G2147">
        <v>0</v>
      </c>
      <c r="H2147">
        <v>1</v>
      </c>
      <c r="I2147">
        <v>0</v>
      </c>
      <c r="J2147">
        <v>1</v>
      </c>
      <c r="K2147">
        <v>1</v>
      </c>
      <c r="L2147">
        <v>1</v>
      </c>
      <c r="M2147">
        <v>0</v>
      </c>
      <c r="N2147">
        <v>1</v>
      </c>
      <c r="O2147">
        <v>1</v>
      </c>
      <c r="P2147">
        <v>1.57</v>
      </c>
      <c r="Q2147">
        <v>6.15</v>
      </c>
      <c r="R2147">
        <v>4.59</v>
      </c>
      <c r="S2147">
        <v>4.9000000000000004</v>
      </c>
      <c r="T2147">
        <v>0</v>
      </c>
      <c r="U2147">
        <v>-0.1</v>
      </c>
    </row>
    <row r="2148" spans="1:21" x14ac:dyDescent="0.25">
      <c r="A2148" t="s">
        <v>7937</v>
      </c>
      <c r="B2148" t="s">
        <v>7938</v>
      </c>
      <c r="C2148" t="s">
        <v>1</v>
      </c>
      <c r="D2148">
        <v>0</v>
      </c>
      <c r="E2148">
        <v>0</v>
      </c>
      <c r="F2148">
        <v>4.8</v>
      </c>
      <c r="G2148">
        <v>0</v>
      </c>
      <c r="H2148">
        <v>0</v>
      </c>
      <c r="I2148">
        <v>0</v>
      </c>
      <c r="J2148">
        <v>1</v>
      </c>
      <c r="K2148">
        <v>1</v>
      </c>
      <c r="L2148">
        <v>1</v>
      </c>
      <c r="M2148">
        <v>0</v>
      </c>
      <c r="N2148">
        <v>1</v>
      </c>
      <c r="O2148">
        <v>0</v>
      </c>
      <c r="P2148">
        <v>1.44</v>
      </c>
      <c r="Q2148">
        <v>5.0999999999999996</v>
      </c>
      <c r="R2148">
        <v>2.88</v>
      </c>
      <c r="S2148">
        <v>4.9000000000000004</v>
      </c>
      <c r="T2148">
        <v>0</v>
      </c>
      <c r="U2148">
        <v>0</v>
      </c>
    </row>
    <row r="2149" spans="1:21" x14ac:dyDescent="0.25">
      <c r="A2149" t="s">
        <v>8908</v>
      </c>
      <c r="B2149" t="s">
        <v>8909</v>
      </c>
      <c r="C2149" t="s">
        <v>1</v>
      </c>
      <c r="D2149">
        <v>0</v>
      </c>
      <c r="E2149">
        <v>0</v>
      </c>
      <c r="F2149">
        <v>4.7699999999999996</v>
      </c>
      <c r="G2149">
        <v>0</v>
      </c>
      <c r="H2149">
        <v>1</v>
      </c>
      <c r="I2149">
        <v>0</v>
      </c>
      <c r="J2149">
        <v>1</v>
      </c>
      <c r="K2149">
        <v>1</v>
      </c>
      <c r="L2149">
        <v>1</v>
      </c>
      <c r="M2149">
        <v>0</v>
      </c>
      <c r="N2149">
        <v>1</v>
      </c>
      <c r="O2149">
        <v>1</v>
      </c>
      <c r="P2149">
        <v>1.54</v>
      </c>
      <c r="Q2149">
        <v>6.69</v>
      </c>
      <c r="R2149">
        <v>4.7699999999999996</v>
      </c>
      <c r="S2149">
        <v>4.9000000000000004</v>
      </c>
      <c r="T2149">
        <v>0</v>
      </c>
      <c r="U2149">
        <v>-0.1</v>
      </c>
    </row>
    <row r="2150" spans="1:21" x14ac:dyDescent="0.25">
      <c r="A2150">
        <v>5362</v>
      </c>
      <c r="B2150" t="s">
        <v>9830</v>
      </c>
      <c r="C2150" t="s">
        <v>20892</v>
      </c>
      <c r="D2150">
        <v>0</v>
      </c>
      <c r="E2150">
        <v>0</v>
      </c>
      <c r="F2150">
        <v>5.0599999999999996</v>
      </c>
      <c r="G2150">
        <v>0</v>
      </c>
      <c r="H2150">
        <v>0</v>
      </c>
      <c r="I2150">
        <v>0</v>
      </c>
      <c r="J2150">
        <v>1</v>
      </c>
      <c r="K2150">
        <v>1</v>
      </c>
      <c r="L2150">
        <v>1</v>
      </c>
      <c r="M2150">
        <v>0</v>
      </c>
      <c r="N2150">
        <v>1</v>
      </c>
      <c r="O2150">
        <v>1</v>
      </c>
      <c r="P2150">
        <v>1.6</v>
      </c>
      <c r="Q2150">
        <v>8.2200000000000006</v>
      </c>
      <c r="R2150">
        <v>6.03</v>
      </c>
      <c r="S2150">
        <v>4.9000000000000004</v>
      </c>
      <c r="T2150">
        <v>0</v>
      </c>
      <c r="U2150">
        <v>0</v>
      </c>
    </row>
    <row r="2151" spans="1:21" x14ac:dyDescent="0.25">
      <c r="A2151" t="s">
        <v>7798</v>
      </c>
      <c r="B2151" t="s">
        <v>7799</v>
      </c>
      <c r="C2151" t="s">
        <v>20892</v>
      </c>
      <c r="D2151">
        <v>0</v>
      </c>
      <c r="E2151">
        <v>0</v>
      </c>
      <c r="F2151">
        <v>4.78</v>
      </c>
      <c r="G2151">
        <v>0</v>
      </c>
      <c r="H2151">
        <v>1</v>
      </c>
      <c r="I2151">
        <v>0</v>
      </c>
      <c r="J2151">
        <v>1</v>
      </c>
      <c r="K2151">
        <v>1</v>
      </c>
      <c r="L2151">
        <v>1</v>
      </c>
      <c r="M2151">
        <v>0</v>
      </c>
      <c r="N2151">
        <v>1</v>
      </c>
      <c r="O2151">
        <v>1</v>
      </c>
      <c r="P2151">
        <v>1.54</v>
      </c>
      <c r="Q2151">
        <v>6.87</v>
      </c>
      <c r="R2151">
        <v>4.78</v>
      </c>
      <c r="S2151">
        <v>4.9000000000000004</v>
      </c>
      <c r="T2151">
        <v>0</v>
      </c>
      <c r="U2151">
        <v>-0.1</v>
      </c>
    </row>
    <row r="2152" spans="1:21" x14ac:dyDescent="0.25">
      <c r="A2152" t="s">
        <v>6347</v>
      </c>
      <c r="B2152" t="s">
        <v>6348</v>
      </c>
      <c r="C2152" t="s">
        <v>20876</v>
      </c>
      <c r="D2152">
        <v>0</v>
      </c>
      <c r="E2152">
        <v>0</v>
      </c>
      <c r="F2152">
        <v>4.75</v>
      </c>
      <c r="G2152">
        <v>0</v>
      </c>
      <c r="H2152">
        <v>0</v>
      </c>
      <c r="I2152">
        <v>0</v>
      </c>
      <c r="J2152">
        <v>1</v>
      </c>
      <c r="K2152">
        <v>1</v>
      </c>
      <c r="L2152">
        <v>1</v>
      </c>
      <c r="M2152">
        <v>0</v>
      </c>
      <c r="N2152">
        <v>1</v>
      </c>
      <c r="O2152">
        <v>0</v>
      </c>
      <c r="P2152">
        <v>1.47</v>
      </c>
      <c r="Q2152">
        <v>5.54</v>
      </c>
      <c r="R2152">
        <v>3.51</v>
      </c>
      <c r="S2152">
        <v>4.9000000000000004</v>
      </c>
      <c r="T2152">
        <v>0</v>
      </c>
      <c r="U2152">
        <v>0</v>
      </c>
    </row>
    <row r="2153" spans="1:21" x14ac:dyDescent="0.25">
      <c r="A2153" t="s">
        <v>7671</v>
      </c>
      <c r="B2153" t="s">
        <v>7672</v>
      </c>
      <c r="C2153" t="s">
        <v>20876</v>
      </c>
      <c r="D2153">
        <v>0</v>
      </c>
      <c r="E2153">
        <v>0</v>
      </c>
      <c r="F2153">
        <v>4.75</v>
      </c>
      <c r="G2153">
        <v>0</v>
      </c>
      <c r="H2153">
        <v>0</v>
      </c>
      <c r="I2153">
        <v>0</v>
      </c>
      <c r="J2153">
        <v>1</v>
      </c>
      <c r="K2153">
        <v>1</v>
      </c>
      <c r="L2153">
        <v>1</v>
      </c>
      <c r="M2153">
        <v>0</v>
      </c>
      <c r="N2153">
        <v>1</v>
      </c>
      <c r="O2153">
        <v>0</v>
      </c>
      <c r="P2153">
        <v>1.48</v>
      </c>
      <c r="Q2153">
        <v>5.97</v>
      </c>
      <c r="R2153">
        <v>3.85</v>
      </c>
      <c r="S2153">
        <v>4.9000000000000004</v>
      </c>
      <c r="T2153">
        <v>0</v>
      </c>
      <c r="U2153">
        <v>0</v>
      </c>
    </row>
    <row r="2154" spans="1:21" x14ac:dyDescent="0.25">
      <c r="A2154" t="s">
        <v>7089</v>
      </c>
      <c r="B2154" t="s">
        <v>7090</v>
      </c>
      <c r="C2154" t="s">
        <v>20883</v>
      </c>
      <c r="D2154">
        <v>0</v>
      </c>
      <c r="E2154">
        <v>0</v>
      </c>
      <c r="F2154">
        <v>4.7</v>
      </c>
      <c r="G2154">
        <v>0</v>
      </c>
      <c r="H2154">
        <v>0</v>
      </c>
      <c r="I2154">
        <v>0</v>
      </c>
      <c r="J2154">
        <v>1</v>
      </c>
      <c r="K2154">
        <v>1</v>
      </c>
      <c r="L2154">
        <v>1</v>
      </c>
      <c r="M2154">
        <v>0</v>
      </c>
      <c r="N2154">
        <v>1</v>
      </c>
      <c r="O2154">
        <v>0</v>
      </c>
      <c r="P2154">
        <v>1.42</v>
      </c>
      <c r="Q2154">
        <v>6.04</v>
      </c>
      <c r="R2154">
        <v>3.16</v>
      </c>
      <c r="S2154">
        <v>4.9000000000000004</v>
      </c>
      <c r="T2154">
        <v>0</v>
      </c>
      <c r="U2154">
        <v>0</v>
      </c>
    </row>
    <row r="2155" spans="1:21" x14ac:dyDescent="0.25">
      <c r="A2155" t="s">
        <v>9263</v>
      </c>
      <c r="B2155" t="s">
        <v>2219</v>
      </c>
      <c r="C2155" t="s">
        <v>20869</v>
      </c>
      <c r="D2155">
        <v>0</v>
      </c>
      <c r="E2155">
        <v>0</v>
      </c>
      <c r="F2155">
        <v>4.7</v>
      </c>
      <c r="G2155">
        <v>0</v>
      </c>
      <c r="H2155">
        <v>1</v>
      </c>
      <c r="I2155">
        <v>0</v>
      </c>
      <c r="J2155">
        <v>1</v>
      </c>
      <c r="K2155">
        <v>1</v>
      </c>
      <c r="L2155">
        <v>1</v>
      </c>
      <c r="M2155">
        <v>0</v>
      </c>
      <c r="N2155">
        <v>1</v>
      </c>
      <c r="O2155">
        <v>1</v>
      </c>
      <c r="P2155">
        <v>1.54</v>
      </c>
      <c r="Q2155">
        <v>6.26</v>
      </c>
      <c r="R2155">
        <v>4.6399999999999997</v>
      </c>
      <c r="S2155">
        <v>4.9000000000000004</v>
      </c>
      <c r="T2155">
        <v>0</v>
      </c>
      <c r="U2155">
        <v>-0.1</v>
      </c>
    </row>
    <row r="2156" spans="1:21" x14ac:dyDescent="0.25">
      <c r="A2156" t="s">
        <v>7461</v>
      </c>
      <c r="B2156" t="s">
        <v>7462</v>
      </c>
      <c r="C2156" t="s">
        <v>1</v>
      </c>
      <c r="D2156">
        <v>0</v>
      </c>
      <c r="E2156">
        <v>0</v>
      </c>
      <c r="F2156">
        <v>4.8</v>
      </c>
      <c r="G2156">
        <v>0</v>
      </c>
      <c r="H2156">
        <v>0</v>
      </c>
      <c r="I2156">
        <v>0</v>
      </c>
      <c r="J2156">
        <v>1</v>
      </c>
      <c r="K2156">
        <v>1</v>
      </c>
      <c r="L2156">
        <v>1</v>
      </c>
      <c r="M2156">
        <v>0</v>
      </c>
      <c r="N2156">
        <v>1</v>
      </c>
      <c r="O2156">
        <v>0</v>
      </c>
      <c r="P2156">
        <v>1.44</v>
      </c>
      <c r="Q2156">
        <v>5.0599999999999996</v>
      </c>
      <c r="R2156">
        <v>2.85</v>
      </c>
      <c r="S2156">
        <v>4.9000000000000004</v>
      </c>
      <c r="T2156">
        <v>0</v>
      </c>
      <c r="U2156">
        <v>0</v>
      </c>
    </row>
    <row r="2157" spans="1:21" x14ac:dyDescent="0.25">
      <c r="A2157" t="s">
        <v>22991</v>
      </c>
      <c r="B2157" t="s">
        <v>22992</v>
      </c>
      <c r="C2157" t="s">
        <v>20893</v>
      </c>
      <c r="D2157">
        <v>0</v>
      </c>
      <c r="E2157">
        <v>0</v>
      </c>
      <c r="F2157">
        <v>4.8899999999999997</v>
      </c>
      <c r="G2157">
        <v>0</v>
      </c>
      <c r="H2157">
        <v>0</v>
      </c>
      <c r="I2157">
        <v>0</v>
      </c>
      <c r="J2157">
        <v>1</v>
      </c>
      <c r="K2157">
        <v>1</v>
      </c>
      <c r="L2157">
        <v>1</v>
      </c>
      <c r="M2157">
        <v>0</v>
      </c>
      <c r="N2157">
        <v>1</v>
      </c>
      <c r="O2157">
        <v>0</v>
      </c>
      <c r="P2157">
        <v>1.5</v>
      </c>
      <c r="Q2157">
        <v>5.76</v>
      </c>
      <c r="R2157">
        <v>3.84</v>
      </c>
      <c r="S2157">
        <v>4.91</v>
      </c>
      <c r="T2157">
        <v>0</v>
      </c>
      <c r="U2157">
        <v>0</v>
      </c>
    </row>
    <row r="2158" spans="1:21" x14ac:dyDescent="0.25">
      <c r="A2158">
        <v>12520</v>
      </c>
      <c r="B2158" t="s">
        <v>6609</v>
      </c>
      <c r="C2158" t="s">
        <v>20875</v>
      </c>
      <c r="D2158">
        <v>6</v>
      </c>
      <c r="E2158">
        <v>8</v>
      </c>
      <c r="F2158">
        <v>4.7300000000000004</v>
      </c>
      <c r="G2158">
        <v>21</v>
      </c>
      <c r="H2158">
        <v>21</v>
      </c>
      <c r="I2158">
        <v>0</v>
      </c>
      <c r="J2158">
        <v>119</v>
      </c>
      <c r="K2158">
        <v>122</v>
      </c>
      <c r="L2158">
        <v>63</v>
      </c>
      <c r="M2158">
        <v>19</v>
      </c>
      <c r="N2158">
        <v>97</v>
      </c>
      <c r="O2158">
        <v>51</v>
      </c>
      <c r="P2158">
        <v>1.44</v>
      </c>
      <c r="Q2158">
        <v>7.33</v>
      </c>
      <c r="R2158">
        <v>3.82</v>
      </c>
      <c r="S2158">
        <v>4.91</v>
      </c>
      <c r="T2158">
        <v>0.5</v>
      </c>
      <c r="U2158">
        <v>0.7</v>
      </c>
    </row>
    <row r="2159" spans="1:21" x14ac:dyDescent="0.25">
      <c r="A2159" t="s">
        <v>9059</v>
      </c>
      <c r="B2159" t="s">
        <v>9060</v>
      </c>
      <c r="C2159" t="s">
        <v>1</v>
      </c>
      <c r="D2159">
        <v>0</v>
      </c>
      <c r="E2159">
        <v>0</v>
      </c>
      <c r="F2159">
        <v>4.72</v>
      </c>
      <c r="G2159">
        <v>0</v>
      </c>
      <c r="H2159">
        <v>1</v>
      </c>
      <c r="I2159">
        <v>0</v>
      </c>
      <c r="J2159">
        <v>1</v>
      </c>
      <c r="K2159">
        <v>1</v>
      </c>
      <c r="L2159">
        <v>1</v>
      </c>
      <c r="M2159">
        <v>0</v>
      </c>
      <c r="N2159">
        <v>1</v>
      </c>
      <c r="O2159">
        <v>0</v>
      </c>
      <c r="P2159">
        <v>1.47</v>
      </c>
      <c r="Q2159">
        <v>5.5</v>
      </c>
      <c r="R2159">
        <v>3.5</v>
      </c>
      <c r="S2159">
        <v>4.91</v>
      </c>
      <c r="T2159">
        <v>0</v>
      </c>
      <c r="U2159">
        <v>-0.1</v>
      </c>
    </row>
    <row r="2160" spans="1:21" x14ac:dyDescent="0.25">
      <c r="A2160">
        <v>11652</v>
      </c>
      <c r="B2160" t="s">
        <v>7324</v>
      </c>
      <c r="C2160" t="s">
        <v>20887</v>
      </c>
      <c r="D2160">
        <v>0</v>
      </c>
      <c r="E2160">
        <v>0</v>
      </c>
      <c r="F2160">
        <v>4.71</v>
      </c>
      <c r="G2160">
        <v>0</v>
      </c>
      <c r="H2160">
        <v>0</v>
      </c>
      <c r="I2160">
        <v>0</v>
      </c>
      <c r="J2160">
        <v>1</v>
      </c>
      <c r="K2160">
        <v>1</v>
      </c>
      <c r="L2160">
        <v>1</v>
      </c>
      <c r="M2160">
        <v>0</v>
      </c>
      <c r="N2160">
        <v>1</v>
      </c>
      <c r="O2160">
        <v>0</v>
      </c>
      <c r="P2160">
        <v>1.4</v>
      </c>
      <c r="Q2160">
        <v>5.28</v>
      </c>
      <c r="R2160">
        <v>2.61</v>
      </c>
      <c r="S2160">
        <v>4.91</v>
      </c>
      <c r="T2160">
        <v>0</v>
      </c>
      <c r="U2160">
        <v>0</v>
      </c>
    </row>
    <row r="2161" spans="1:21" x14ac:dyDescent="0.25">
      <c r="A2161" t="s">
        <v>6581</v>
      </c>
      <c r="B2161" t="s">
        <v>6582</v>
      </c>
      <c r="C2161" t="s">
        <v>1</v>
      </c>
      <c r="D2161">
        <v>0</v>
      </c>
      <c r="E2161">
        <v>0</v>
      </c>
      <c r="F2161">
        <v>4.82</v>
      </c>
      <c r="G2161">
        <v>0</v>
      </c>
      <c r="H2161">
        <v>0</v>
      </c>
      <c r="I2161">
        <v>0</v>
      </c>
      <c r="J2161">
        <v>1</v>
      </c>
      <c r="K2161">
        <v>1</v>
      </c>
      <c r="L2161">
        <v>1</v>
      </c>
      <c r="M2161">
        <v>0</v>
      </c>
      <c r="N2161">
        <v>1</v>
      </c>
      <c r="O2161">
        <v>0</v>
      </c>
      <c r="P2161">
        <v>1.49</v>
      </c>
      <c r="Q2161">
        <v>5.87</v>
      </c>
      <c r="R2161">
        <v>3.76</v>
      </c>
      <c r="S2161">
        <v>4.91</v>
      </c>
      <c r="T2161">
        <v>0</v>
      </c>
      <c r="U2161">
        <v>0</v>
      </c>
    </row>
    <row r="2162" spans="1:21" x14ac:dyDescent="0.25">
      <c r="A2162" t="s">
        <v>7889</v>
      </c>
      <c r="B2162" t="s">
        <v>7890</v>
      </c>
      <c r="C2162" t="s">
        <v>20866</v>
      </c>
      <c r="D2162">
        <v>0</v>
      </c>
      <c r="E2162">
        <v>0</v>
      </c>
      <c r="F2162">
        <v>4.95</v>
      </c>
      <c r="G2162">
        <v>0</v>
      </c>
      <c r="H2162">
        <v>0</v>
      </c>
      <c r="I2162">
        <v>0</v>
      </c>
      <c r="J2162">
        <v>1</v>
      </c>
      <c r="K2162">
        <v>1</v>
      </c>
      <c r="L2162">
        <v>1</v>
      </c>
      <c r="M2162">
        <v>0</v>
      </c>
      <c r="N2162">
        <v>1</v>
      </c>
      <c r="O2162">
        <v>0</v>
      </c>
      <c r="P2162">
        <v>1.53</v>
      </c>
      <c r="Q2162">
        <v>5.77</v>
      </c>
      <c r="R2162">
        <v>3.95</v>
      </c>
      <c r="S2162">
        <v>4.91</v>
      </c>
      <c r="T2162">
        <v>0</v>
      </c>
      <c r="U2162">
        <v>0</v>
      </c>
    </row>
    <row r="2163" spans="1:21" x14ac:dyDescent="0.25">
      <c r="A2163" t="s">
        <v>7249</v>
      </c>
      <c r="B2163" t="s">
        <v>7250</v>
      </c>
      <c r="C2163" t="s">
        <v>1</v>
      </c>
      <c r="D2163">
        <v>0</v>
      </c>
      <c r="E2163">
        <v>0</v>
      </c>
      <c r="F2163">
        <v>4.75</v>
      </c>
      <c r="G2163">
        <v>0</v>
      </c>
      <c r="H2163">
        <v>1</v>
      </c>
      <c r="I2163">
        <v>0</v>
      </c>
      <c r="J2163">
        <v>1</v>
      </c>
      <c r="K2163">
        <v>1</v>
      </c>
      <c r="L2163">
        <v>1</v>
      </c>
      <c r="M2163">
        <v>0</v>
      </c>
      <c r="N2163">
        <v>1</v>
      </c>
      <c r="O2163">
        <v>1</v>
      </c>
      <c r="P2163">
        <v>1.54</v>
      </c>
      <c r="Q2163">
        <v>6.26</v>
      </c>
      <c r="R2163">
        <v>4.67</v>
      </c>
      <c r="S2163">
        <v>4.91</v>
      </c>
      <c r="T2163">
        <v>0</v>
      </c>
      <c r="U2163">
        <v>-0.1</v>
      </c>
    </row>
    <row r="2164" spans="1:21" x14ac:dyDescent="0.25">
      <c r="A2164" t="s">
        <v>22993</v>
      </c>
      <c r="B2164" t="s">
        <v>22994</v>
      </c>
      <c r="C2164" t="s">
        <v>20871</v>
      </c>
      <c r="D2164">
        <v>0</v>
      </c>
      <c r="E2164">
        <v>0</v>
      </c>
      <c r="F2164">
        <v>4.87</v>
      </c>
      <c r="G2164">
        <v>0</v>
      </c>
      <c r="H2164">
        <v>1</v>
      </c>
      <c r="I2164">
        <v>0</v>
      </c>
      <c r="J2164">
        <v>1</v>
      </c>
      <c r="K2164">
        <v>1</v>
      </c>
      <c r="L2164">
        <v>1</v>
      </c>
      <c r="M2164">
        <v>0</v>
      </c>
      <c r="N2164">
        <v>1</v>
      </c>
      <c r="O2164">
        <v>1</v>
      </c>
      <c r="P2164">
        <v>1.6</v>
      </c>
      <c r="Q2164">
        <v>6.42</v>
      </c>
      <c r="R2164">
        <v>5.27</v>
      </c>
      <c r="S2164">
        <v>4.91</v>
      </c>
      <c r="T2164">
        <v>0</v>
      </c>
      <c r="U2164">
        <v>-0.1</v>
      </c>
    </row>
    <row r="2165" spans="1:21" x14ac:dyDescent="0.25">
      <c r="A2165" t="s">
        <v>22995</v>
      </c>
      <c r="B2165" t="s">
        <v>22996</v>
      </c>
      <c r="C2165" t="s">
        <v>20877</v>
      </c>
      <c r="D2165">
        <v>0</v>
      </c>
      <c r="E2165">
        <v>0</v>
      </c>
      <c r="F2165">
        <v>4.8099999999999996</v>
      </c>
      <c r="G2165">
        <v>0</v>
      </c>
      <c r="H2165">
        <v>0</v>
      </c>
      <c r="I2165">
        <v>0</v>
      </c>
      <c r="J2165">
        <v>1</v>
      </c>
      <c r="K2165">
        <v>1</v>
      </c>
      <c r="L2165">
        <v>1</v>
      </c>
      <c r="M2165">
        <v>0</v>
      </c>
      <c r="N2165">
        <v>1</v>
      </c>
      <c r="O2165">
        <v>1</v>
      </c>
      <c r="P2165">
        <v>1.56</v>
      </c>
      <c r="Q2165">
        <v>6.09</v>
      </c>
      <c r="R2165">
        <v>4.9000000000000004</v>
      </c>
      <c r="S2165">
        <v>4.91</v>
      </c>
      <c r="T2165">
        <v>0</v>
      </c>
      <c r="U2165">
        <v>0</v>
      </c>
    </row>
    <row r="2166" spans="1:21" x14ac:dyDescent="0.25">
      <c r="A2166" t="s">
        <v>22997</v>
      </c>
      <c r="B2166" t="s">
        <v>22998</v>
      </c>
      <c r="C2166" t="s">
        <v>20866</v>
      </c>
      <c r="D2166">
        <v>0</v>
      </c>
      <c r="E2166">
        <v>0</v>
      </c>
      <c r="F2166">
        <v>4.9800000000000004</v>
      </c>
      <c r="G2166">
        <v>0</v>
      </c>
      <c r="H2166">
        <v>0</v>
      </c>
      <c r="I2166">
        <v>0</v>
      </c>
      <c r="J2166">
        <v>1</v>
      </c>
      <c r="K2166">
        <v>1</v>
      </c>
      <c r="L2166">
        <v>1</v>
      </c>
      <c r="M2166">
        <v>0</v>
      </c>
      <c r="N2166">
        <v>1</v>
      </c>
      <c r="O2166">
        <v>1</v>
      </c>
      <c r="P2166">
        <v>1.58</v>
      </c>
      <c r="Q2166">
        <v>6.57</v>
      </c>
      <c r="R2166">
        <v>4.88</v>
      </c>
      <c r="S2166">
        <v>4.91</v>
      </c>
      <c r="T2166">
        <v>0</v>
      </c>
      <c r="U2166">
        <v>0</v>
      </c>
    </row>
    <row r="2167" spans="1:21" x14ac:dyDescent="0.25">
      <c r="A2167" t="s">
        <v>8677</v>
      </c>
      <c r="B2167" t="s">
        <v>8678</v>
      </c>
      <c r="C2167" t="s">
        <v>1</v>
      </c>
      <c r="D2167">
        <v>0</v>
      </c>
      <c r="E2167">
        <v>0</v>
      </c>
      <c r="F2167">
        <v>4.78</v>
      </c>
      <c r="G2167">
        <v>0</v>
      </c>
      <c r="H2167">
        <v>1</v>
      </c>
      <c r="I2167">
        <v>0</v>
      </c>
      <c r="J2167">
        <v>1</v>
      </c>
      <c r="K2167">
        <v>1</v>
      </c>
      <c r="L2167">
        <v>1</v>
      </c>
      <c r="M2167">
        <v>0</v>
      </c>
      <c r="N2167">
        <v>1</v>
      </c>
      <c r="O2167">
        <v>1</v>
      </c>
      <c r="P2167">
        <v>1.53</v>
      </c>
      <c r="Q2167">
        <v>6.63</v>
      </c>
      <c r="R2167">
        <v>4.66</v>
      </c>
      <c r="S2167">
        <v>4.91</v>
      </c>
      <c r="T2167">
        <v>0</v>
      </c>
      <c r="U2167">
        <v>-0.1</v>
      </c>
    </row>
    <row r="2168" spans="1:21" x14ac:dyDescent="0.25">
      <c r="A2168" t="s">
        <v>8059</v>
      </c>
      <c r="B2168" t="s">
        <v>8060</v>
      </c>
      <c r="C2168" t="s">
        <v>20877</v>
      </c>
      <c r="D2168">
        <v>0</v>
      </c>
      <c r="E2168">
        <v>0</v>
      </c>
      <c r="F2168">
        <v>4.8</v>
      </c>
      <c r="G2168">
        <v>0</v>
      </c>
      <c r="H2168">
        <v>0</v>
      </c>
      <c r="I2168">
        <v>0</v>
      </c>
      <c r="J2168">
        <v>1</v>
      </c>
      <c r="K2168">
        <v>1</v>
      </c>
      <c r="L2168">
        <v>1</v>
      </c>
      <c r="M2168">
        <v>0</v>
      </c>
      <c r="N2168">
        <v>1</v>
      </c>
      <c r="O2168">
        <v>0</v>
      </c>
      <c r="P2168">
        <v>1.54</v>
      </c>
      <c r="Q2168">
        <v>5.32</v>
      </c>
      <c r="R2168">
        <v>4.3600000000000003</v>
      </c>
      <c r="S2168">
        <v>4.91</v>
      </c>
      <c r="T2168">
        <v>0</v>
      </c>
      <c r="U2168">
        <v>0</v>
      </c>
    </row>
    <row r="2169" spans="1:21" x14ac:dyDescent="0.25">
      <c r="A2169">
        <v>2374</v>
      </c>
      <c r="B2169" t="s">
        <v>7052</v>
      </c>
      <c r="C2169" t="s">
        <v>20883</v>
      </c>
      <c r="D2169">
        <v>0</v>
      </c>
      <c r="E2169">
        <v>0</v>
      </c>
      <c r="F2169">
        <v>4.72</v>
      </c>
      <c r="G2169">
        <v>0</v>
      </c>
      <c r="H2169">
        <v>0</v>
      </c>
      <c r="I2169">
        <v>0</v>
      </c>
      <c r="J2169">
        <v>1</v>
      </c>
      <c r="K2169">
        <v>1</v>
      </c>
      <c r="L2169">
        <v>1</v>
      </c>
      <c r="M2169">
        <v>0</v>
      </c>
      <c r="N2169">
        <v>1</v>
      </c>
      <c r="O2169">
        <v>0</v>
      </c>
      <c r="P2169">
        <v>1.39</v>
      </c>
      <c r="Q2169">
        <v>5.72</v>
      </c>
      <c r="R2169">
        <v>2.76</v>
      </c>
      <c r="S2169">
        <v>4.91</v>
      </c>
      <c r="T2169">
        <v>0</v>
      </c>
      <c r="U2169">
        <v>0</v>
      </c>
    </row>
    <row r="2170" spans="1:21" x14ac:dyDescent="0.25">
      <c r="A2170" t="s">
        <v>9077</v>
      </c>
      <c r="B2170" t="s">
        <v>9078</v>
      </c>
      <c r="C2170" t="s">
        <v>20871</v>
      </c>
      <c r="D2170">
        <v>0</v>
      </c>
      <c r="E2170">
        <v>0</v>
      </c>
      <c r="F2170">
        <v>4.8600000000000003</v>
      </c>
      <c r="G2170">
        <v>0</v>
      </c>
      <c r="H2170">
        <v>1</v>
      </c>
      <c r="I2170">
        <v>0</v>
      </c>
      <c r="J2170">
        <v>1</v>
      </c>
      <c r="K2170">
        <v>1</v>
      </c>
      <c r="L2170">
        <v>1</v>
      </c>
      <c r="M2170">
        <v>0</v>
      </c>
      <c r="N2170">
        <v>1</v>
      </c>
      <c r="O2170">
        <v>0</v>
      </c>
      <c r="P2170">
        <v>1.54</v>
      </c>
      <c r="Q2170">
        <v>5.46</v>
      </c>
      <c r="R2170">
        <v>4.1399999999999997</v>
      </c>
      <c r="S2170">
        <v>4.91</v>
      </c>
      <c r="T2170">
        <v>0</v>
      </c>
      <c r="U2170">
        <v>-0.1</v>
      </c>
    </row>
    <row r="2171" spans="1:21" x14ac:dyDescent="0.25">
      <c r="A2171" t="s">
        <v>8100</v>
      </c>
      <c r="B2171" t="s">
        <v>8101</v>
      </c>
      <c r="C2171" t="s">
        <v>20876</v>
      </c>
      <c r="D2171">
        <v>0</v>
      </c>
      <c r="E2171">
        <v>0</v>
      </c>
      <c r="F2171">
        <v>4.76</v>
      </c>
      <c r="G2171">
        <v>0</v>
      </c>
      <c r="H2171">
        <v>1</v>
      </c>
      <c r="I2171">
        <v>0</v>
      </c>
      <c r="J2171">
        <v>1</v>
      </c>
      <c r="K2171">
        <v>1</v>
      </c>
      <c r="L2171">
        <v>1</v>
      </c>
      <c r="M2171">
        <v>0</v>
      </c>
      <c r="N2171">
        <v>1</v>
      </c>
      <c r="O2171">
        <v>1</v>
      </c>
      <c r="P2171">
        <v>1.55</v>
      </c>
      <c r="Q2171">
        <v>6.73</v>
      </c>
      <c r="R2171">
        <v>4.97</v>
      </c>
      <c r="S2171">
        <v>4.91</v>
      </c>
      <c r="T2171">
        <v>0</v>
      </c>
      <c r="U2171">
        <v>-0.1</v>
      </c>
    </row>
    <row r="2172" spans="1:21" x14ac:dyDescent="0.25">
      <c r="A2172" t="s">
        <v>8144</v>
      </c>
      <c r="B2172" t="s">
        <v>8145</v>
      </c>
      <c r="C2172" t="s">
        <v>1</v>
      </c>
      <c r="D2172">
        <v>0</v>
      </c>
      <c r="E2172">
        <v>0</v>
      </c>
      <c r="F2172">
        <v>4.83</v>
      </c>
      <c r="G2172">
        <v>0</v>
      </c>
      <c r="H2172">
        <v>0</v>
      </c>
      <c r="I2172">
        <v>0</v>
      </c>
      <c r="J2172">
        <v>1</v>
      </c>
      <c r="K2172">
        <v>1</v>
      </c>
      <c r="L2172">
        <v>1</v>
      </c>
      <c r="M2172">
        <v>0</v>
      </c>
      <c r="N2172">
        <v>1</v>
      </c>
      <c r="O2172">
        <v>0</v>
      </c>
      <c r="P2172">
        <v>1.47</v>
      </c>
      <c r="Q2172">
        <v>5.73</v>
      </c>
      <c r="R2172">
        <v>3.55</v>
      </c>
      <c r="S2172">
        <v>4.91</v>
      </c>
      <c r="T2172">
        <v>0</v>
      </c>
      <c r="U2172">
        <v>0</v>
      </c>
    </row>
    <row r="2173" spans="1:21" x14ac:dyDescent="0.25">
      <c r="A2173" t="s">
        <v>9473</v>
      </c>
      <c r="B2173" t="s">
        <v>9474</v>
      </c>
      <c r="C2173" t="s">
        <v>20877</v>
      </c>
      <c r="D2173">
        <v>0</v>
      </c>
      <c r="E2173">
        <v>0</v>
      </c>
      <c r="F2173">
        <v>4.78</v>
      </c>
      <c r="G2173">
        <v>0</v>
      </c>
      <c r="H2173">
        <v>0</v>
      </c>
      <c r="I2173">
        <v>0</v>
      </c>
      <c r="J2173">
        <v>1</v>
      </c>
      <c r="K2173">
        <v>1</v>
      </c>
      <c r="L2173">
        <v>1</v>
      </c>
      <c r="M2173">
        <v>0</v>
      </c>
      <c r="N2173">
        <v>1</v>
      </c>
      <c r="O2173">
        <v>0</v>
      </c>
      <c r="P2173">
        <v>1.5</v>
      </c>
      <c r="Q2173">
        <v>4.8499999999999996</v>
      </c>
      <c r="R2173">
        <v>3.65</v>
      </c>
      <c r="S2173">
        <v>4.91</v>
      </c>
      <c r="T2173">
        <v>0</v>
      </c>
      <c r="U2173">
        <v>0</v>
      </c>
    </row>
    <row r="2174" spans="1:21" x14ac:dyDescent="0.25">
      <c r="A2174" t="s">
        <v>8112</v>
      </c>
      <c r="B2174" t="s">
        <v>8113</v>
      </c>
      <c r="C2174" t="s">
        <v>20881</v>
      </c>
      <c r="D2174">
        <v>0</v>
      </c>
      <c r="E2174">
        <v>0</v>
      </c>
      <c r="F2174">
        <v>4.8</v>
      </c>
      <c r="G2174">
        <v>0</v>
      </c>
      <c r="H2174">
        <v>0</v>
      </c>
      <c r="I2174">
        <v>0</v>
      </c>
      <c r="J2174">
        <v>1</v>
      </c>
      <c r="K2174">
        <v>1</v>
      </c>
      <c r="L2174">
        <v>1</v>
      </c>
      <c r="M2174">
        <v>0</v>
      </c>
      <c r="N2174">
        <v>1</v>
      </c>
      <c r="O2174">
        <v>0</v>
      </c>
      <c r="P2174">
        <v>1.5</v>
      </c>
      <c r="Q2174">
        <v>5.92</v>
      </c>
      <c r="R2174">
        <v>3.88</v>
      </c>
      <c r="S2174">
        <v>4.91</v>
      </c>
      <c r="T2174">
        <v>0</v>
      </c>
      <c r="U2174">
        <v>0</v>
      </c>
    </row>
    <row r="2175" spans="1:21" x14ac:dyDescent="0.25">
      <c r="A2175" t="s">
        <v>8929</v>
      </c>
      <c r="B2175" t="s">
        <v>8930</v>
      </c>
      <c r="C2175" t="s">
        <v>20891</v>
      </c>
      <c r="D2175">
        <v>0</v>
      </c>
      <c r="E2175">
        <v>0</v>
      </c>
      <c r="F2175">
        <v>4.91</v>
      </c>
      <c r="G2175">
        <v>0</v>
      </c>
      <c r="H2175">
        <v>1</v>
      </c>
      <c r="I2175">
        <v>0</v>
      </c>
      <c r="J2175">
        <v>1</v>
      </c>
      <c r="K2175">
        <v>1</v>
      </c>
      <c r="L2175">
        <v>1</v>
      </c>
      <c r="M2175">
        <v>0</v>
      </c>
      <c r="N2175">
        <v>1</v>
      </c>
      <c r="O2175">
        <v>1</v>
      </c>
      <c r="P2175">
        <v>1.59</v>
      </c>
      <c r="Q2175">
        <v>6.88</v>
      </c>
      <c r="R2175">
        <v>5.32</v>
      </c>
      <c r="S2175">
        <v>4.91</v>
      </c>
      <c r="T2175">
        <v>0</v>
      </c>
      <c r="U2175">
        <v>-0.1</v>
      </c>
    </row>
    <row r="2176" spans="1:21" x14ac:dyDescent="0.25">
      <c r="A2176" t="s">
        <v>8492</v>
      </c>
      <c r="B2176" t="s">
        <v>8493</v>
      </c>
      <c r="C2176" t="s">
        <v>20878</v>
      </c>
      <c r="D2176">
        <v>0</v>
      </c>
      <c r="E2176">
        <v>0</v>
      </c>
      <c r="F2176">
        <v>4.97</v>
      </c>
      <c r="G2176">
        <v>0</v>
      </c>
      <c r="H2176">
        <v>0</v>
      </c>
      <c r="I2176">
        <v>0</v>
      </c>
      <c r="J2176">
        <v>1</v>
      </c>
      <c r="K2176">
        <v>1</v>
      </c>
      <c r="L2176">
        <v>1</v>
      </c>
      <c r="M2176">
        <v>0</v>
      </c>
      <c r="N2176">
        <v>1</v>
      </c>
      <c r="O2176">
        <v>0</v>
      </c>
      <c r="P2176">
        <v>1.47</v>
      </c>
      <c r="Q2176">
        <v>5.07</v>
      </c>
      <c r="R2176">
        <v>2.98</v>
      </c>
      <c r="S2176">
        <v>4.91</v>
      </c>
      <c r="T2176">
        <v>0</v>
      </c>
      <c r="U2176">
        <v>0</v>
      </c>
    </row>
    <row r="2177" spans="1:21" x14ac:dyDescent="0.25">
      <c r="A2177" t="s">
        <v>8003</v>
      </c>
      <c r="B2177" t="s">
        <v>8004</v>
      </c>
      <c r="C2177" t="s">
        <v>20872</v>
      </c>
      <c r="D2177">
        <v>0</v>
      </c>
      <c r="E2177">
        <v>0</v>
      </c>
      <c r="F2177">
        <v>4.74</v>
      </c>
      <c r="G2177">
        <v>0</v>
      </c>
      <c r="H2177">
        <v>0</v>
      </c>
      <c r="I2177">
        <v>0</v>
      </c>
      <c r="J2177">
        <v>1</v>
      </c>
      <c r="K2177">
        <v>1</v>
      </c>
      <c r="L2177">
        <v>1</v>
      </c>
      <c r="M2177">
        <v>0</v>
      </c>
      <c r="N2177">
        <v>1</v>
      </c>
      <c r="O2177">
        <v>0</v>
      </c>
      <c r="P2177">
        <v>1.44</v>
      </c>
      <c r="Q2177">
        <v>4.87</v>
      </c>
      <c r="R2177">
        <v>2.9</v>
      </c>
      <c r="S2177">
        <v>4.91</v>
      </c>
      <c r="T2177">
        <v>0</v>
      </c>
      <c r="U2177">
        <v>0</v>
      </c>
    </row>
    <row r="2178" spans="1:21" x14ac:dyDescent="0.25">
      <c r="A2178" t="s">
        <v>6752</v>
      </c>
      <c r="B2178" t="s">
        <v>6753</v>
      </c>
      <c r="C2178" t="s">
        <v>20893</v>
      </c>
      <c r="D2178">
        <v>0</v>
      </c>
      <c r="E2178">
        <v>0</v>
      </c>
      <c r="F2178">
        <v>4.84</v>
      </c>
      <c r="G2178">
        <v>0</v>
      </c>
      <c r="H2178">
        <v>1</v>
      </c>
      <c r="I2178">
        <v>0</v>
      </c>
      <c r="J2178">
        <v>1</v>
      </c>
      <c r="K2178">
        <v>1</v>
      </c>
      <c r="L2178">
        <v>1</v>
      </c>
      <c r="M2178">
        <v>0</v>
      </c>
      <c r="N2178">
        <v>1</v>
      </c>
      <c r="O2178">
        <v>1</v>
      </c>
      <c r="P2178">
        <v>1.56</v>
      </c>
      <c r="Q2178">
        <v>6.52</v>
      </c>
      <c r="R2178">
        <v>4.8600000000000003</v>
      </c>
      <c r="S2178">
        <v>4.91</v>
      </c>
      <c r="T2178">
        <v>0</v>
      </c>
      <c r="U2178">
        <v>-0.1</v>
      </c>
    </row>
    <row r="2179" spans="1:21" x14ac:dyDescent="0.25">
      <c r="A2179" t="s">
        <v>6801</v>
      </c>
      <c r="B2179" t="s">
        <v>6802</v>
      </c>
      <c r="C2179" t="s">
        <v>20875</v>
      </c>
      <c r="D2179">
        <v>0</v>
      </c>
      <c r="E2179">
        <v>0</v>
      </c>
      <c r="F2179">
        <v>4.93</v>
      </c>
      <c r="G2179">
        <v>0</v>
      </c>
      <c r="H2179">
        <v>0</v>
      </c>
      <c r="I2179">
        <v>0</v>
      </c>
      <c r="J2179">
        <v>1</v>
      </c>
      <c r="K2179">
        <v>1</v>
      </c>
      <c r="L2179">
        <v>1</v>
      </c>
      <c r="M2179">
        <v>0</v>
      </c>
      <c r="N2179">
        <v>1</v>
      </c>
      <c r="O2179">
        <v>0</v>
      </c>
      <c r="P2179">
        <v>1.43</v>
      </c>
      <c r="Q2179">
        <v>5.75</v>
      </c>
      <c r="R2179">
        <v>2.87</v>
      </c>
      <c r="S2179">
        <v>4.92</v>
      </c>
      <c r="T2179">
        <v>0</v>
      </c>
      <c r="U2179">
        <v>0</v>
      </c>
    </row>
    <row r="2180" spans="1:21" x14ac:dyDescent="0.25">
      <c r="A2180" t="s">
        <v>22999</v>
      </c>
      <c r="B2180" t="s">
        <v>23000</v>
      </c>
      <c r="C2180" t="s">
        <v>20877</v>
      </c>
      <c r="D2180">
        <v>0</v>
      </c>
      <c r="E2180">
        <v>0</v>
      </c>
      <c r="F2180">
        <v>4.8600000000000003</v>
      </c>
      <c r="G2180">
        <v>0</v>
      </c>
      <c r="H2180">
        <v>1</v>
      </c>
      <c r="I2180">
        <v>0</v>
      </c>
      <c r="J2180">
        <v>1</v>
      </c>
      <c r="K2180">
        <v>1</v>
      </c>
      <c r="L2180">
        <v>1</v>
      </c>
      <c r="M2180">
        <v>0</v>
      </c>
      <c r="N2180">
        <v>1</v>
      </c>
      <c r="O2180">
        <v>1</v>
      </c>
      <c r="P2180">
        <v>1.63</v>
      </c>
      <c r="Q2180">
        <v>7.19</v>
      </c>
      <c r="R2180">
        <v>6.17</v>
      </c>
      <c r="S2180">
        <v>4.92</v>
      </c>
      <c r="T2180">
        <v>0</v>
      </c>
      <c r="U2180">
        <v>-0.1</v>
      </c>
    </row>
    <row r="2181" spans="1:21" x14ac:dyDescent="0.25">
      <c r="A2181" t="s">
        <v>9271</v>
      </c>
      <c r="B2181" t="s">
        <v>9272</v>
      </c>
      <c r="C2181" t="s">
        <v>20870</v>
      </c>
      <c r="D2181">
        <v>0</v>
      </c>
      <c r="E2181">
        <v>0</v>
      </c>
      <c r="F2181">
        <v>4.62</v>
      </c>
      <c r="G2181">
        <v>0</v>
      </c>
      <c r="H2181">
        <v>1</v>
      </c>
      <c r="I2181">
        <v>0</v>
      </c>
      <c r="J2181">
        <v>1</v>
      </c>
      <c r="K2181">
        <v>1</v>
      </c>
      <c r="L2181">
        <v>1</v>
      </c>
      <c r="M2181">
        <v>0</v>
      </c>
      <c r="N2181">
        <v>1</v>
      </c>
      <c r="O2181">
        <v>1</v>
      </c>
      <c r="P2181">
        <v>1.52</v>
      </c>
      <c r="Q2181">
        <v>7.05</v>
      </c>
      <c r="R2181">
        <v>4.99</v>
      </c>
      <c r="S2181">
        <v>4.92</v>
      </c>
      <c r="T2181">
        <v>0</v>
      </c>
      <c r="U2181">
        <v>-0.1</v>
      </c>
    </row>
    <row r="2182" spans="1:21" x14ac:dyDescent="0.25">
      <c r="A2182" t="s">
        <v>7780</v>
      </c>
      <c r="B2182" t="s">
        <v>7781</v>
      </c>
      <c r="C2182" t="s">
        <v>20884</v>
      </c>
      <c r="D2182">
        <v>0</v>
      </c>
      <c r="E2182">
        <v>0</v>
      </c>
      <c r="F2182">
        <v>4.9000000000000004</v>
      </c>
      <c r="G2182">
        <v>0</v>
      </c>
      <c r="H2182">
        <v>0</v>
      </c>
      <c r="I2182">
        <v>0</v>
      </c>
      <c r="J2182">
        <v>1</v>
      </c>
      <c r="K2182">
        <v>1</v>
      </c>
      <c r="L2182">
        <v>1</v>
      </c>
      <c r="M2182">
        <v>0</v>
      </c>
      <c r="N2182">
        <v>1</v>
      </c>
      <c r="O2182">
        <v>0</v>
      </c>
      <c r="P2182">
        <v>1.48</v>
      </c>
      <c r="Q2182">
        <v>5.76</v>
      </c>
      <c r="R2182">
        <v>3.35</v>
      </c>
      <c r="S2182">
        <v>4.92</v>
      </c>
      <c r="T2182">
        <v>0</v>
      </c>
      <c r="U2182">
        <v>0</v>
      </c>
    </row>
    <row r="2183" spans="1:21" x14ac:dyDescent="0.25">
      <c r="A2183" t="s">
        <v>7490</v>
      </c>
      <c r="B2183" t="s">
        <v>7491</v>
      </c>
      <c r="C2183" t="s">
        <v>20868</v>
      </c>
      <c r="D2183">
        <v>0</v>
      </c>
      <c r="E2183">
        <v>0</v>
      </c>
      <c r="F2183">
        <v>4.8600000000000003</v>
      </c>
      <c r="G2183">
        <v>0</v>
      </c>
      <c r="H2183">
        <v>0</v>
      </c>
      <c r="I2183">
        <v>0</v>
      </c>
      <c r="J2183">
        <v>1</v>
      </c>
      <c r="K2183">
        <v>1</v>
      </c>
      <c r="L2183">
        <v>1</v>
      </c>
      <c r="M2183">
        <v>0</v>
      </c>
      <c r="N2183">
        <v>1</v>
      </c>
      <c r="O2183">
        <v>0</v>
      </c>
      <c r="P2183">
        <v>1.48</v>
      </c>
      <c r="Q2183">
        <v>5.87</v>
      </c>
      <c r="R2183">
        <v>3.8</v>
      </c>
      <c r="S2183">
        <v>4.92</v>
      </c>
      <c r="T2183">
        <v>0</v>
      </c>
      <c r="U2183">
        <v>0</v>
      </c>
    </row>
    <row r="2184" spans="1:21" x14ac:dyDescent="0.25">
      <c r="A2184" t="s">
        <v>8298</v>
      </c>
      <c r="B2184" t="s">
        <v>8299</v>
      </c>
      <c r="C2184" t="s">
        <v>20865</v>
      </c>
      <c r="D2184">
        <v>0</v>
      </c>
      <c r="E2184">
        <v>0</v>
      </c>
      <c r="F2184">
        <v>4.6900000000000004</v>
      </c>
      <c r="G2184">
        <v>0</v>
      </c>
      <c r="H2184">
        <v>1</v>
      </c>
      <c r="I2184">
        <v>0</v>
      </c>
      <c r="J2184">
        <v>1</v>
      </c>
      <c r="K2184">
        <v>1</v>
      </c>
      <c r="L2184">
        <v>1</v>
      </c>
      <c r="M2184">
        <v>0</v>
      </c>
      <c r="N2184">
        <v>1</v>
      </c>
      <c r="O2184">
        <v>0</v>
      </c>
      <c r="P2184">
        <v>1.49</v>
      </c>
      <c r="Q2184">
        <v>5.65</v>
      </c>
      <c r="R2184">
        <v>3.95</v>
      </c>
      <c r="S2184">
        <v>4.92</v>
      </c>
      <c r="T2184">
        <v>0</v>
      </c>
      <c r="U2184">
        <v>-0.1</v>
      </c>
    </row>
    <row r="2185" spans="1:21" x14ac:dyDescent="0.25">
      <c r="A2185" t="s">
        <v>6080</v>
      </c>
      <c r="B2185" t="s">
        <v>6081</v>
      </c>
      <c r="C2185" t="s">
        <v>20873</v>
      </c>
      <c r="D2185">
        <v>0</v>
      </c>
      <c r="E2185">
        <v>0</v>
      </c>
      <c r="F2185">
        <v>4.7699999999999996</v>
      </c>
      <c r="G2185">
        <v>0</v>
      </c>
      <c r="H2185">
        <v>0</v>
      </c>
      <c r="I2185">
        <v>0</v>
      </c>
      <c r="J2185">
        <v>1</v>
      </c>
      <c r="K2185">
        <v>1</v>
      </c>
      <c r="L2185">
        <v>1</v>
      </c>
      <c r="M2185">
        <v>0</v>
      </c>
      <c r="N2185">
        <v>1</v>
      </c>
      <c r="O2185">
        <v>0</v>
      </c>
      <c r="P2185">
        <v>1.45</v>
      </c>
      <c r="Q2185">
        <v>6.07</v>
      </c>
      <c r="R2185">
        <v>3.4</v>
      </c>
      <c r="S2185">
        <v>4.92</v>
      </c>
      <c r="T2185">
        <v>0</v>
      </c>
      <c r="U2185">
        <v>0</v>
      </c>
    </row>
    <row r="2186" spans="1:21" x14ac:dyDescent="0.25">
      <c r="A2186" t="s">
        <v>10216</v>
      </c>
      <c r="B2186" t="s">
        <v>10217</v>
      </c>
      <c r="C2186" t="s">
        <v>20877</v>
      </c>
      <c r="D2186">
        <v>0</v>
      </c>
      <c r="E2186">
        <v>0</v>
      </c>
      <c r="F2186">
        <v>4.87</v>
      </c>
      <c r="G2186">
        <v>0</v>
      </c>
      <c r="H2186">
        <v>1</v>
      </c>
      <c r="I2186">
        <v>0</v>
      </c>
      <c r="J2186">
        <v>1</v>
      </c>
      <c r="K2186">
        <v>1</v>
      </c>
      <c r="L2186">
        <v>1</v>
      </c>
      <c r="M2186">
        <v>0</v>
      </c>
      <c r="N2186">
        <v>1</v>
      </c>
      <c r="O2186">
        <v>1</v>
      </c>
      <c r="P2186">
        <v>1.64</v>
      </c>
      <c r="Q2186">
        <v>7.29</v>
      </c>
      <c r="R2186">
        <v>6.24</v>
      </c>
      <c r="S2186">
        <v>4.92</v>
      </c>
      <c r="T2186">
        <v>0</v>
      </c>
      <c r="U2186">
        <v>-0.1</v>
      </c>
    </row>
    <row r="2187" spans="1:21" x14ac:dyDescent="0.25">
      <c r="A2187" t="s">
        <v>6462</v>
      </c>
      <c r="B2187" t="s">
        <v>6463</v>
      </c>
      <c r="C2187" t="s">
        <v>20868</v>
      </c>
      <c r="D2187">
        <v>0</v>
      </c>
      <c r="E2187">
        <v>0</v>
      </c>
      <c r="F2187">
        <v>4.7699999999999996</v>
      </c>
      <c r="G2187">
        <v>0</v>
      </c>
      <c r="H2187">
        <v>1</v>
      </c>
      <c r="I2187">
        <v>0</v>
      </c>
      <c r="J2187">
        <v>1</v>
      </c>
      <c r="K2187">
        <v>1</v>
      </c>
      <c r="L2187">
        <v>1</v>
      </c>
      <c r="M2187">
        <v>0</v>
      </c>
      <c r="N2187">
        <v>1</v>
      </c>
      <c r="O2187">
        <v>0</v>
      </c>
      <c r="P2187">
        <v>1.46</v>
      </c>
      <c r="Q2187">
        <v>5.38</v>
      </c>
      <c r="R2187">
        <v>3.32</v>
      </c>
      <c r="S2187">
        <v>4.92</v>
      </c>
      <c r="T2187">
        <v>0</v>
      </c>
      <c r="U2187">
        <v>0</v>
      </c>
    </row>
    <row r="2188" spans="1:21" x14ac:dyDescent="0.25">
      <c r="A2188" t="s">
        <v>23001</v>
      </c>
      <c r="B2188" t="s">
        <v>23002</v>
      </c>
      <c r="C2188" t="s">
        <v>20895</v>
      </c>
      <c r="D2188">
        <v>0</v>
      </c>
      <c r="E2188">
        <v>0</v>
      </c>
      <c r="F2188">
        <v>4.71</v>
      </c>
      <c r="G2188">
        <v>0</v>
      </c>
      <c r="H2188">
        <v>1</v>
      </c>
      <c r="I2188">
        <v>0</v>
      </c>
      <c r="J2188">
        <v>1</v>
      </c>
      <c r="K2188">
        <v>1</v>
      </c>
      <c r="L2188">
        <v>1</v>
      </c>
      <c r="M2188">
        <v>0</v>
      </c>
      <c r="N2188">
        <v>1</v>
      </c>
      <c r="O2188">
        <v>1</v>
      </c>
      <c r="P2188">
        <v>1.55</v>
      </c>
      <c r="Q2188">
        <v>6.64</v>
      </c>
      <c r="R2188">
        <v>5.0199999999999996</v>
      </c>
      <c r="S2188">
        <v>4.92</v>
      </c>
      <c r="T2188">
        <v>0</v>
      </c>
      <c r="U2188">
        <v>-0.1</v>
      </c>
    </row>
    <row r="2189" spans="1:21" x14ac:dyDescent="0.25">
      <c r="A2189" t="s">
        <v>7648</v>
      </c>
      <c r="B2189" t="s">
        <v>7649</v>
      </c>
      <c r="C2189" t="s">
        <v>20878</v>
      </c>
      <c r="D2189">
        <v>0</v>
      </c>
      <c r="E2189">
        <v>0</v>
      </c>
      <c r="F2189">
        <v>4.99</v>
      </c>
      <c r="G2189">
        <v>0</v>
      </c>
      <c r="H2189">
        <v>0</v>
      </c>
      <c r="I2189">
        <v>0</v>
      </c>
      <c r="J2189">
        <v>1</v>
      </c>
      <c r="K2189">
        <v>1</v>
      </c>
      <c r="L2189">
        <v>1</v>
      </c>
      <c r="M2189">
        <v>0</v>
      </c>
      <c r="N2189">
        <v>1</v>
      </c>
      <c r="O2189">
        <v>0</v>
      </c>
      <c r="P2189">
        <v>1.49</v>
      </c>
      <c r="Q2189">
        <v>4.79</v>
      </c>
      <c r="R2189">
        <v>3.1</v>
      </c>
      <c r="S2189">
        <v>4.92</v>
      </c>
      <c r="T2189">
        <v>0</v>
      </c>
      <c r="U2189">
        <v>0</v>
      </c>
    </row>
    <row r="2190" spans="1:21" x14ac:dyDescent="0.25">
      <c r="A2190" t="s">
        <v>8997</v>
      </c>
      <c r="B2190" t="s">
        <v>8998</v>
      </c>
      <c r="C2190" t="s">
        <v>20872</v>
      </c>
      <c r="D2190">
        <v>0</v>
      </c>
      <c r="E2190">
        <v>0</v>
      </c>
      <c r="F2190">
        <v>4.7699999999999996</v>
      </c>
      <c r="G2190">
        <v>0</v>
      </c>
      <c r="H2190">
        <v>0</v>
      </c>
      <c r="I2190">
        <v>0</v>
      </c>
      <c r="J2190">
        <v>1</v>
      </c>
      <c r="K2190">
        <v>1</v>
      </c>
      <c r="L2190">
        <v>1</v>
      </c>
      <c r="M2190">
        <v>0</v>
      </c>
      <c r="N2190">
        <v>1</v>
      </c>
      <c r="O2190">
        <v>0</v>
      </c>
      <c r="P2190">
        <v>1.47</v>
      </c>
      <c r="Q2190">
        <v>5.52</v>
      </c>
      <c r="R2190">
        <v>3.54</v>
      </c>
      <c r="S2190">
        <v>4.92</v>
      </c>
      <c r="T2190">
        <v>0</v>
      </c>
      <c r="U2190">
        <v>0</v>
      </c>
    </row>
    <row r="2191" spans="1:21" x14ac:dyDescent="0.25">
      <c r="A2191" t="s">
        <v>23003</v>
      </c>
      <c r="B2191" t="s">
        <v>23004</v>
      </c>
      <c r="C2191" t="s">
        <v>20865</v>
      </c>
      <c r="D2191">
        <v>0</v>
      </c>
      <c r="E2191">
        <v>0</v>
      </c>
      <c r="F2191">
        <v>4.67</v>
      </c>
      <c r="G2191">
        <v>0</v>
      </c>
      <c r="H2191">
        <v>1</v>
      </c>
      <c r="I2191">
        <v>0</v>
      </c>
      <c r="J2191">
        <v>1</v>
      </c>
      <c r="K2191">
        <v>1</v>
      </c>
      <c r="L2191">
        <v>1</v>
      </c>
      <c r="M2191">
        <v>0</v>
      </c>
      <c r="N2191">
        <v>1</v>
      </c>
      <c r="O2191">
        <v>1</v>
      </c>
      <c r="P2191">
        <v>1.53</v>
      </c>
      <c r="Q2191">
        <v>6.12</v>
      </c>
      <c r="R2191">
        <v>4.63</v>
      </c>
      <c r="S2191">
        <v>4.92</v>
      </c>
      <c r="T2191">
        <v>0</v>
      </c>
      <c r="U2191">
        <v>-0.1</v>
      </c>
    </row>
    <row r="2192" spans="1:21" x14ac:dyDescent="0.25">
      <c r="A2192" t="s">
        <v>10021</v>
      </c>
      <c r="B2192" t="s">
        <v>10022</v>
      </c>
      <c r="C2192" t="s">
        <v>20865</v>
      </c>
      <c r="D2192">
        <v>0</v>
      </c>
      <c r="E2192">
        <v>0</v>
      </c>
      <c r="F2192">
        <v>4.71</v>
      </c>
      <c r="G2192">
        <v>0</v>
      </c>
      <c r="H2192">
        <v>1</v>
      </c>
      <c r="I2192">
        <v>0</v>
      </c>
      <c r="J2192">
        <v>1</v>
      </c>
      <c r="K2192">
        <v>1</v>
      </c>
      <c r="L2192">
        <v>1</v>
      </c>
      <c r="M2192">
        <v>0</v>
      </c>
      <c r="N2192">
        <v>1</v>
      </c>
      <c r="O2192">
        <v>1</v>
      </c>
      <c r="P2192">
        <v>1.59</v>
      </c>
      <c r="Q2192">
        <v>7.07</v>
      </c>
      <c r="R2192">
        <v>5.74</v>
      </c>
      <c r="S2192">
        <v>4.92</v>
      </c>
      <c r="T2192">
        <v>0</v>
      </c>
      <c r="U2192">
        <v>-0.1</v>
      </c>
    </row>
    <row r="2193" spans="1:21" x14ac:dyDescent="0.25">
      <c r="A2193" t="s">
        <v>5779</v>
      </c>
      <c r="B2193" t="s">
        <v>5780</v>
      </c>
      <c r="C2193" t="s">
        <v>20875</v>
      </c>
      <c r="D2193">
        <v>0</v>
      </c>
      <c r="E2193">
        <v>0</v>
      </c>
      <c r="F2193">
        <v>4.96</v>
      </c>
      <c r="G2193">
        <v>0</v>
      </c>
      <c r="H2193">
        <v>0</v>
      </c>
      <c r="I2193">
        <v>0</v>
      </c>
      <c r="J2193">
        <v>1</v>
      </c>
      <c r="K2193">
        <v>1</v>
      </c>
      <c r="L2193">
        <v>1</v>
      </c>
      <c r="M2193">
        <v>0</v>
      </c>
      <c r="N2193">
        <v>1</v>
      </c>
      <c r="O2193">
        <v>0</v>
      </c>
      <c r="P2193">
        <v>1.46</v>
      </c>
      <c r="Q2193">
        <v>6.34</v>
      </c>
      <c r="R2193">
        <v>3.45</v>
      </c>
      <c r="S2193">
        <v>4.92</v>
      </c>
      <c r="T2193">
        <v>0</v>
      </c>
      <c r="U2193">
        <v>0</v>
      </c>
    </row>
    <row r="2194" spans="1:21" x14ac:dyDescent="0.25">
      <c r="A2194" t="s">
        <v>8030</v>
      </c>
      <c r="B2194" t="s">
        <v>8031</v>
      </c>
      <c r="C2194" t="s">
        <v>1</v>
      </c>
      <c r="D2194">
        <v>0</v>
      </c>
      <c r="E2194">
        <v>0</v>
      </c>
      <c r="F2194">
        <v>4.82</v>
      </c>
      <c r="G2194">
        <v>0</v>
      </c>
      <c r="H2194">
        <v>1</v>
      </c>
      <c r="I2194">
        <v>0</v>
      </c>
      <c r="J2194">
        <v>1</v>
      </c>
      <c r="K2194">
        <v>1</v>
      </c>
      <c r="L2194">
        <v>1</v>
      </c>
      <c r="M2194">
        <v>0</v>
      </c>
      <c r="N2194">
        <v>1</v>
      </c>
      <c r="O2194">
        <v>0</v>
      </c>
      <c r="P2194">
        <v>1.51</v>
      </c>
      <c r="Q2194">
        <v>6.21</v>
      </c>
      <c r="R2194">
        <v>4.17</v>
      </c>
      <c r="S2194">
        <v>4.92</v>
      </c>
      <c r="T2194">
        <v>0</v>
      </c>
      <c r="U2194">
        <v>-0.1</v>
      </c>
    </row>
    <row r="2195" spans="1:21" x14ac:dyDescent="0.25">
      <c r="A2195">
        <v>10039</v>
      </c>
      <c r="B2195" t="s">
        <v>10569</v>
      </c>
      <c r="C2195" t="s">
        <v>20870</v>
      </c>
      <c r="D2195">
        <v>1</v>
      </c>
      <c r="E2195">
        <v>2</v>
      </c>
      <c r="F2195">
        <v>4.58</v>
      </c>
      <c r="G2195">
        <v>5</v>
      </c>
      <c r="H2195">
        <v>5</v>
      </c>
      <c r="I2195">
        <v>0</v>
      </c>
      <c r="J2195">
        <v>26</v>
      </c>
      <c r="K2195">
        <v>25</v>
      </c>
      <c r="L2195">
        <v>13</v>
      </c>
      <c r="M2195">
        <v>4</v>
      </c>
      <c r="N2195">
        <v>22</v>
      </c>
      <c r="O2195">
        <v>13</v>
      </c>
      <c r="P2195">
        <v>1.47</v>
      </c>
      <c r="Q2195">
        <v>7.47</v>
      </c>
      <c r="R2195">
        <v>4.58</v>
      </c>
      <c r="S2195">
        <v>4.92</v>
      </c>
      <c r="T2195">
        <v>0.1</v>
      </c>
      <c r="U2195">
        <v>0.1</v>
      </c>
    </row>
    <row r="2196" spans="1:21" x14ac:dyDescent="0.25">
      <c r="A2196" t="s">
        <v>8380</v>
      </c>
      <c r="B2196" t="s">
        <v>8381</v>
      </c>
      <c r="C2196" t="s">
        <v>20885</v>
      </c>
      <c r="D2196">
        <v>0</v>
      </c>
      <c r="E2196">
        <v>0</v>
      </c>
      <c r="F2196">
        <v>4.93</v>
      </c>
      <c r="G2196">
        <v>0</v>
      </c>
      <c r="H2196">
        <v>0</v>
      </c>
      <c r="I2196">
        <v>0</v>
      </c>
      <c r="J2196">
        <v>1</v>
      </c>
      <c r="K2196">
        <v>1</v>
      </c>
      <c r="L2196">
        <v>1</v>
      </c>
      <c r="M2196">
        <v>0</v>
      </c>
      <c r="N2196">
        <v>1</v>
      </c>
      <c r="O2196">
        <v>0</v>
      </c>
      <c r="P2196">
        <v>1.55</v>
      </c>
      <c r="Q2196">
        <v>5.64</v>
      </c>
      <c r="R2196">
        <v>4.33</v>
      </c>
      <c r="S2196">
        <v>4.92</v>
      </c>
      <c r="T2196">
        <v>0</v>
      </c>
      <c r="U2196">
        <v>0</v>
      </c>
    </row>
    <row r="2197" spans="1:21" x14ac:dyDescent="0.25">
      <c r="A2197" t="s">
        <v>6366</v>
      </c>
      <c r="B2197" t="s">
        <v>6367</v>
      </c>
      <c r="C2197" t="s">
        <v>1</v>
      </c>
      <c r="D2197">
        <v>0</v>
      </c>
      <c r="E2197">
        <v>0</v>
      </c>
      <c r="F2197">
        <v>4.84</v>
      </c>
      <c r="G2197">
        <v>0</v>
      </c>
      <c r="H2197">
        <v>0</v>
      </c>
      <c r="I2197">
        <v>0</v>
      </c>
      <c r="J2197">
        <v>1</v>
      </c>
      <c r="K2197">
        <v>1</v>
      </c>
      <c r="L2197">
        <v>1</v>
      </c>
      <c r="M2197">
        <v>0</v>
      </c>
      <c r="N2197">
        <v>1</v>
      </c>
      <c r="O2197">
        <v>0</v>
      </c>
      <c r="P2197">
        <v>1.49</v>
      </c>
      <c r="Q2197">
        <v>5.88</v>
      </c>
      <c r="R2197">
        <v>3.75</v>
      </c>
      <c r="S2197">
        <v>4.92</v>
      </c>
      <c r="T2197">
        <v>0</v>
      </c>
      <c r="U2197">
        <v>0</v>
      </c>
    </row>
    <row r="2198" spans="1:21" x14ac:dyDescent="0.25">
      <c r="A2198" t="s">
        <v>7550</v>
      </c>
      <c r="B2198" t="s">
        <v>7551</v>
      </c>
      <c r="C2198" t="s">
        <v>20881</v>
      </c>
      <c r="D2198">
        <v>0</v>
      </c>
      <c r="E2198">
        <v>0</v>
      </c>
      <c r="F2198">
        <v>4.7699999999999996</v>
      </c>
      <c r="G2198">
        <v>0</v>
      </c>
      <c r="H2198">
        <v>0</v>
      </c>
      <c r="I2198">
        <v>0</v>
      </c>
      <c r="J2198">
        <v>1</v>
      </c>
      <c r="K2198">
        <v>1</v>
      </c>
      <c r="L2198">
        <v>1</v>
      </c>
      <c r="M2198">
        <v>0</v>
      </c>
      <c r="N2198">
        <v>1</v>
      </c>
      <c r="O2198">
        <v>0</v>
      </c>
      <c r="P2198">
        <v>1.43</v>
      </c>
      <c r="Q2198">
        <v>4.53</v>
      </c>
      <c r="R2198">
        <v>2.5299999999999998</v>
      </c>
      <c r="S2198">
        <v>4.92</v>
      </c>
      <c r="T2198">
        <v>0</v>
      </c>
      <c r="U2198">
        <v>0</v>
      </c>
    </row>
    <row r="2199" spans="1:21" x14ac:dyDescent="0.25">
      <c r="A2199" t="s">
        <v>6688</v>
      </c>
      <c r="B2199" t="s">
        <v>6689</v>
      </c>
      <c r="C2199" t="s">
        <v>20884</v>
      </c>
      <c r="D2199">
        <v>0</v>
      </c>
      <c r="E2199">
        <v>0</v>
      </c>
      <c r="F2199">
        <v>4.87</v>
      </c>
      <c r="G2199">
        <v>0</v>
      </c>
      <c r="H2199">
        <v>1</v>
      </c>
      <c r="I2199">
        <v>0</v>
      </c>
      <c r="J2199">
        <v>1</v>
      </c>
      <c r="K2199">
        <v>1</v>
      </c>
      <c r="L2199">
        <v>1</v>
      </c>
      <c r="M2199">
        <v>0</v>
      </c>
      <c r="N2199">
        <v>1</v>
      </c>
      <c r="O2199">
        <v>0</v>
      </c>
      <c r="P2199">
        <v>1.52</v>
      </c>
      <c r="Q2199">
        <v>6.29</v>
      </c>
      <c r="R2199">
        <v>4.1100000000000003</v>
      </c>
      <c r="S2199">
        <v>4.93</v>
      </c>
      <c r="T2199">
        <v>0</v>
      </c>
      <c r="U2199">
        <v>-0.1</v>
      </c>
    </row>
    <row r="2200" spans="1:21" x14ac:dyDescent="0.25">
      <c r="A2200" t="s">
        <v>8452</v>
      </c>
      <c r="B2200" t="s">
        <v>8453</v>
      </c>
      <c r="C2200" t="s">
        <v>1</v>
      </c>
      <c r="D2200">
        <v>0</v>
      </c>
      <c r="E2200">
        <v>0</v>
      </c>
      <c r="F2200">
        <v>4.8099999999999996</v>
      </c>
      <c r="G2200">
        <v>0</v>
      </c>
      <c r="H2200">
        <v>1</v>
      </c>
      <c r="I2200">
        <v>0</v>
      </c>
      <c r="J2200">
        <v>1</v>
      </c>
      <c r="K2200">
        <v>1</v>
      </c>
      <c r="L2200">
        <v>1</v>
      </c>
      <c r="M2200">
        <v>0</v>
      </c>
      <c r="N2200">
        <v>1</v>
      </c>
      <c r="O2200">
        <v>0</v>
      </c>
      <c r="P2200">
        <v>1.53</v>
      </c>
      <c r="Q2200">
        <v>6.26</v>
      </c>
      <c r="R2200">
        <v>4.38</v>
      </c>
      <c r="S2200">
        <v>4.93</v>
      </c>
      <c r="T2200">
        <v>0</v>
      </c>
      <c r="U2200">
        <v>-0.1</v>
      </c>
    </row>
    <row r="2201" spans="1:21" x14ac:dyDescent="0.25">
      <c r="A2201" t="s">
        <v>9674</v>
      </c>
      <c r="B2201" t="s">
        <v>9675</v>
      </c>
      <c r="C2201" t="s">
        <v>20869</v>
      </c>
      <c r="D2201">
        <v>0</v>
      </c>
      <c r="E2201">
        <v>0</v>
      </c>
      <c r="F2201">
        <v>4.76</v>
      </c>
      <c r="G2201">
        <v>0</v>
      </c>
      <c r="H2201">
        <v>1</v>
      </c>
      <c r="I2201">
        <v>0</v>
      </c>
      <c r="J2201">
        <v>1</v>
      </c>
      <c r="K2201">
        <v>1</v>
      </c>
      <c r="L2201">
        <v>1</v>
      </c>
      <c r="M2201">
        <v>0</v>
      </c>
      <c r="N2201">
        <v>1</v>
      </c>
      <c r="O2201">
        <v>1</v>
      </c>
      <c r="P2201">
        <v>1.54</v>
      </c>
      <c r="Q2201">
        <v>6.4</v>
      </c>
      <c r="R2201">
        <v>4.6100000000000003</v>
      </c>
      <c r="S2201">
        <v>4.93</v>
      </c>
      <c r="T2201">
        <v>0</v>
      </c>
      <c r="U2201">
        <v>-0.1</v>
      </c>
    </row>
    <row r="2202" spans="1:21" x14ac:dyDescent="0.25">
      <c r="A2202" t="s">
        <v>9571</v>
      </c>
      <c r="B2202" t="s">
        <v>9572</v>
      </c>
      <c r="C2202" t="s">
        <v>20885</v>
      </c>
      <c r="D2202">
        <v>0</v>
      </c>
      <c r="E2202">
        <v>0</v>
      </c>
      <c r="F2202">
        <v>4.9400000000000004</v>
      </c>
      <c r="G2202">
        <v>0</v>
      </c>
      <c r="H2202">
        <v>1</v>
      </c>
      <c r="I2202">
        <v>0</v>
      </c>
      <c r="J2202">
        <v>1</v>
      </c>
      <c r="K2202">
        <v>1</v>
      </c>
      <c r="L2202">
        <v>1</v>
      </c>
      <c r="M2202">
        <v>0</v>
      </c>
      <c r="N2202">
        <v>1</v>
      </c>
      <c r="O2202">
        <v>1</v>
      </c>
      <c r="P2202">
        <v>1.6</v>
      </c>
      <c r="Q2202">
        <v>6.84</v>
      </c>
      <c r="R2202">
        <v>5.39</v>
      </c>
      <c r="S2202">
        <v>4.93</v>
      </c>
      <c r="T2202">
        <v>0</v>
      </c>
      <c r="U2202">
        <v>-0.1</v>
      </c>
    </row>
    <row r="2203" spans="1:21" x14ac:dyDescent="0.25">
      <c r="A2203" t="s">
        <v>8887</v>
      </c>
      <c r="B2203" t="s">
        <v>8888</v>
      </c>
      <c r="C2203" t="s">
        <v>20891</v>
      </c>
      <c r="D2203">
        <v>0</v>
      </c>
      <c r="E2203">
        <v>0</v>
      </c>
      <c r="F2203">
        <v>4.92</v>
      </c>
      <c r="G2203">
        <v>0</v>
      </c>
      <c r="H2203">
        <v>1</v>
      </c>
      <c r="I2203">
        <v>0</v>
      </c>
      <c r="J2203">
        <v>1</v>
      </c>
      <c r="K2203">
        <v>1</v>
      </c>
      <c r="L2203">
        <v>1</v>
      </c>
      <c r="M2203">
        <v>0</v>
      </c>
      <c r="N2203">
        <v>1</v>
      </c>
      <c r="O2203">
        <v>1</v>
      </c>
      <c r="P2203">
        <v>1.6</v>
      </c>
      <c r="Q2203">
        <v>6.82</v>
      </c>
      <c r="R2203">
        <v>5.31</v>
      </c>
      <c r="S2203">
        <v>4.93</v>
      </c>
      <c r="T2203">
        <v>0</v>
      </c>
      <c r="U2203">
        <v>-0.1</v>
      </c>
    </row>
    <row r="2204" spans="1:21" x14ac:dyDescent="0.25">
      <c r="A2204" t="s">
        <v>9113</v>
      </c>
      <c r="B2204" t="s">
        <v>9114</v>
      </c>
      <c r="C2204" t="s">
        <v>1</v>
      </c>
      <c r="D2204">
        <v>0</v>
      </c>
      <c r="E2204">
        <v>0</v>
      </c>
      <c r="F2204">
        <v>4.8600000000000003</v>
      </c>
      <c r="G2204">
        <v>0</v>
      </c>
      <c r="H2204">
        <v>0</v>
      </c>
      <c r="I2204">
        <v>0</v>
      </c>
      <c r="J2204">
        <v>1</v>
      </c>
      <c r="K2204">
        <v>1</v>
      </c>
      <c r="L2204">
        <v>1</v>
      </c>
      <c r="M2204">
        <v>0</v>
      </c>
      <c r="N2204">
        <v>1</v>
      </c>
      <c r="O2204">
        <v>1</v>
      </c>
      <c r="P2204">
        <v>1.53</v>
      </c>
      <c r="Q2204">
        <v>6.68</v>
      </c>
      <c r="R2204">
        <v>4.57</v>
      </c>
      <c r="S2204">
        <v>4.93</v>
      </c>
      <c r="T2204">
        <v>0</v>
      </c>
      <c r="U2204">
        <v>0</v>
      </c>
    </row>
    <row r="2205" spans="1:21" x14ac:dyDescent="0.25">
      <c r="A2205" t="s">
        <v>6484</v>
      </c>
      <c r="B2205" t="s">
        <v>6485</v>
      </c>
      <c r="C2205" t="s">
        <v>20887</v>
      </c>
      <c r="D2205">
        <v>0</v>
      </c>
      <c r="E2205">
        <v>0</v>
      </c>
      <c r="F2205">
        <v>4.76</v>
      </c>
      <c r="G2205">
        <v>0</v>
      </c>
      <c r="H2205">
        <v>0</v>
      </c>
      <c r="I2205">
        <v>0</v>
      </c>
      <c r="J2205">
        <v>1</v>
      </c>
      <c r="K2205">
        <v>1</v>
      </c>
      <c r="L2205">
        <v>1</v>
      </c>
      <c r="M2205">
        <v>0</v>
      </c>
      <c r="N2205">
        <v>1</v>
      </c>
      <c r="O2205">
        <v>0</v>
      </c>
      <c r="P2205">
        <v>1.41</v>
      </c>
      <c r="Q2205">
        <v>4.8499999999999996</v>
      </c>
      <c r="R2205">
        <v>2.5299999999999998</v>
      </c>
      <c r="S2205">
        <v>4.93</v>
      </c>
      <c r="T2205">
        <v>0</v>
      </c>
      <c r="U2205">
        <v>0</v>
      </c>
    </row>
    <row r="2206" spans="1:21" x14ac:dyDescent="0.25">
      <c r="A2206" t="s">
        <v>9111</v>
      </c>
      <c r="B2206" t="s">
        <v>9112</v>
      </c>
      <c r="C2206" t="s">
        <v>20885</v>
      </c>
      <c r="D2206">
        <v>0</v>
      </c>
      <c r="E2206">
        <v>0</v>
      </c>
      <c r="F2206">
        <v>4.92</v>
      </c>
      <c r="G2206">
        <v>0</v>
      </c>
      <c r="H2206">
        <v>0</v>
      </c>
      <c r="I2206">
        <v>0</v>
      </c>
      <c r="J2206">
        <v>1</v>
      </c>
      <c r="K2206">
        <v>1</v>
      </c>
      <c r="L2206">
        <v>1</v>
      </c>
      <c r="M2206">
        <v>0</v>
      </c>
      <c r="N2206">
        <v>1</v>
      </c>
      <c r="O2206">
        <v>0</v>
      </c>
      <c r="P2206">
        <v>1.52</v>
      </c>
      <c r="Q2206">
        <v>5.43</v>
      </c>
      <c r="R2206">
        <v>3.84</v>
      </c>
      <c r="S2206">
        <v>4.93</v>
      </c>
      <c r="T2206">
        <v>0</v>
      </c>
      <c r="U2206">
        <v>0</v>
      </c>
    </row>
    <row r="2207" spans="1:21" x14ac:dyDescent="0.25">
      <c r="A2207" t="s">
        <v>23005</v>
      </c>
      <c r="B2207" t="s">
        <v>23006</v>
      </c>
      <c r="C2207" t="s">
        <v>20871</v>
      </c>
      <c r="D2207">
        <v>0</v>
      </c>
      <c r="E2207">
        <v>0</v>
      </c>
      <c r="F2207">
        <v>4.9000000000000004</v>
      </c>
      <c r="G2207">
        <v>0</v>
      </c>
      <c r="H2207">
        <v>0</v>
      </c>
      <c r="I2207">
        <v>0</v>
      </c>
      <c r="J2207">
        <v>1</v>
      </c>
      <c r="K2207">
        <v>1</v>
      </c>
      <c r="L2207">
        <v>1</v>
      </c>
      <c r="M2207">
        <v>0</v>
      </c>
      <c r="N2207">
        <v>1</v>
      </c>
      <c r="O2207">
        <v>0</v>
      </c>
      <c r="P2207">
        <v>1.5</v>
      </c>
      <c r="Q2207">
        <v>4.78</v>
      </c>
      <c r="R2207">
        <v>3.39</v>
      </c>
      <c r="S2207">
        <v>4.93</v>
      </c>
      <c r="T2207">
        <v>0</v>
      </c>
      <c r="U2207">
        <v>0</v>
      </c>
    </row>
    <row r="2208" spans="1:21" x14ac:dyDescent="0.25">
      <c r="A2208" t="s">
        <v>9451</v>
      </c>
      <c r="B2208" t="s">
        <v>9452</v>
      </c>
      <c r="C2208" t="s">
        <v>20882</v>
      </c>
      <c r="D2208">
        <v>0</v>
      </c>
      <c r="E2208">
        <v>0</v>
      </c>
      <c r="F2208">
        <v>4.6900000000000004</v>
      </c>
      <c r="G2208">
        <v>0</v>
      </c>
      <c r="H2208">
        <v>0</v>
      </c>
      <c r="I2208">
        <v>0</v>
      </c>
      <c r="J2208">
        <v>1</v>
      </c>
      <c r="K2208">
        <v>1</v>
      </c>
      <c r="L2208">
        <v>1</v>
      </c>
      <c r="M2208">
        <v>0</v>
      </c>
      <c r="N2208">
        <v>1</v>
      </c>
      <c r="O2208">
        <v>0</v>
      </c>
      <c r="P2208">
        <v>1.38</v>
      </c>
      <c r="Q2208">
        <v>5.31</v>
      </c>
      <c r="R2208">
        <v>2.5099999999999998</v>
      </c>
      <c r="S2208">
        <v>4.93</v>
      </c>
      <c r="T2208">
        <v>0</v>
      </c>
      <c r="U2208">
        <v>0</v>
      </c>
    </row>
    <row r="2209" spans="1:21" x14ac:dyDescent="0.25">
      <c r="A2209" t="s">
        <v>8123</v>
      </c>
      <c r="B2209" t="s">
        <v>8124</v>
      </c>
      <c r="C2209" t="s">
        <v>20893</v>
      </c>
      <c r="D2209">
        <v>0</v>
      </c>
      <c r="E2209">
        <v>0</v>
      </c>
      <c r="F2209">
        <v>4.9000000000000004</v>
      </c>
      <c r="G2209">
        <v>0</v>
      </c>
      <c r="H2209">
        <v>0</v>
      </c>
      <c r="I2209">
        <v>0</v>
      </c>
      <c r="J2209">
        <v>1</v>
      </c>
      <c r="K2209">
        <v>1</v>
      </c>
      <c r="L2209">
        <v>1</v>
      </c>
      <c r="M2209">
        <v>0</v>
      </c>
      <c r="N2209">
        <v>1</v>
      </c>
      <c r="O2209">
        <v>0</v>
      </c>
      <c r="P2209">
        <v>1.49</v>
      </c>
      <c r="Q2209">
        <v>5.47</v>
      </c>
      <c r="R2209">
        <v>3.57</v>
      </c>
      <c r="S2209">
        <v>4.93</v>
      </c>
      <c r="T2209">
        <v>0</v>
      </c>
      <c r="U2209">
        <v>0</v>
      </c>
    </row>
    <row r="2210" spans="1:21" x14ac:dyDescent="0.25">
      <c r="A2210" t="s">
        <v>23007</v>
      </c>
      <c r="B2210" t="s">
        <v>23008</v>
      </c>
      <c r="C2210" t="s">
        <v>20888</v>
      </c>
      <c r="D2210">
        <v>0</v>
      </c>
      <c r="E2210">
        <v>0</v>
      </c>
      <c r="F2210">
        <v>4.67</v>
      </c>
      <c r="G2210">
        <v>0</v>
      </c>
      <c r="H2210">
        <v>0</v>
      </c>
      <c r="I2210">
        <v>0</v>
      </c>
      <c r="J2210">
        <v>1</v>
      </c>
      <c r="K2210">
        <v>1</v>
      </c>
      <c r="L2210">
        <v>1</v>
      </c>
      <c r="M2210">
        <v>0</v>
      </c>
      <c r="N2210">
        <v>1</v>
      </c>
      <c r="O2210">
        <v>0</v>
      </c>
      <c r="P2210">
        <v>1.46</v>
      </c>
      <c r="Q2210">
        <v>5.0199999999999996</v>
      </c>
      <c r="R2210">
        <v>3.38</v>
      </c>
      <c r="S2210">
        <v>4.93</v>
      </c>
      <c r="T2210">
        <v>0</v>
      </c>
      <c r="U2210">
        <v>0</v>
      </c>
    </row>
    <row r="2211" spans="1:21" x14ac:dyDescent="0.25">
      <c r="A2211" t="s">
        <v>6310</v>
      </c>
      <c r="B2211" t="s">
        <v>6311</v>
      </c>
      <c r="C2211" t="s">
        <v>20868</v>
      </c>
      <c r="D2211">
        <v>0</v>
      </c>
      <c r="E2211">
        <v>0</v>
      </c>
      <c r="F2211">
        <v>4.8600000000000003</v>
      </c>
      <c r="G2211">
        <v>0</v>
      </c>
      <c r="H2211">
        <v>0</v>
      </c>
      <c r="I2211">
        <v>0</v>
      </c>
      <c r="J2211">
        <v>1</v>
      </c>
      <c r="K2211">
        <v>1</v>
      </c>
      <c r="L2211">
        <v>1</v>
      </c>
      <c r="M2211">
        <v>0</v>
      </c>
      <c r="N2211">
        <v>1</v>
      </c>
      <c r="O2211">
        <v>0</v>
      </c>
      <c r="P2211">
        <v>1.47</v>
      </c>
      <c r="Q2211">
        <v>5.78</v>
      </c>
      <c r="R2211">
        <v>3.5</v>
      </c>
      <c r="S2211">
        <v>4.93</v>
      </c>
      <c r="T2211">
        <v>0</v>
      </c>
      <c r="U2211">
        <v>0</v>
      </c>
    </row>
    <row r="2212" spans="1:21" x14ac:dyDescent="0.25">
      <c r="A2212" t="s">
        <v>6726</v>
      </c>
      <c r="B2212" t="s">
        <v>6727</v>
      </c>
      <c r="C2212" t="s">
        <v>1</v>
      </c>
      <c r="D2212">
        <v>0</v>
      </c>
      <c r="E2212">
        <v>0</v>
      </c>
      <c r="F2212">
        <v>4.8600000000000003</v>
      </c>
      <c r="G2212">
        <v>0</v>
      </c>
      <c r="H2212">
        <v>0</v>
      </c>
      <c r="I2212">
        <v>0</v>
      </c>
      <c r="J2212">
        <v>1</v>
      </c>
      <c r="K2212">
        <v>1</v>
      </c>
      <c r="L2212">
        <v>1</v>
      </c>
      <c r="M2212">
        <v>0</v>
      </c>
      <c r="N2212">
        <v>1</v>
      </c>
      <c r="O2212">
        <v>0</v>
      </c>
      <c r="P2212">
        <v>1.49</v>
      </c>
      <c r="Q2212">
        <v>5.91</v>
      </c>
      <c r="R2212">
        <v>3.84</v>
      </c>
      <c r="S2212">
        <v>4.93</v>
      </c>
      <c r="T2212">
        <v>0</v>
      </c>
      <c r="U2212">
        <v>0</v>
      </c>
    </row>
    <row r="2213" spans="1:21" x14ac:dyDescent="0.25">
      <c r="A2213" t="s">
        <v>6618</v>
      </c>
      <c r="B2213" t="s">
        <v>6619</v>
      </c>
      <c r="C2213" t="s">
        <v>20875</v>
      </c>
      <c r="D2213">
        <v>0</v>
      </c>
      <c r="E2213">
        <v>0</v>
      </c>
      <c r="F2213">
        <v>4.87</v>
      </c>
      <c r="G2213">
        <v>0</v>
      </c>
      <c r="H2213">
        <v>1</v>
      </c>
      <c r="I2213">
        <v>0</v>
      </c>
      <c r="J2213">
        <v>1</v>
      </c>
      <c r="K2213">
        <v>1</v>
      </c>
      <c r="L2213">
        <v>1</v>
      </c>
      <c r="M2213">
        <v>0</v>
      </c>
      <c r="N2213">
        <v>1</v>
      </c>
      <c r="O2213">
        <v>0</v>
      </c>
      <c r="P2213">
        <v>1.49</v>
      </c>
      <c r="Q2213">
        <v>6.26</v>
      </c>
      <c r="R2213">
        <v>3.81</v>
      </c>
      <c r="S2213">
        <v>4.93</v>
      </c>
      <c r="T2213">
        <v>0</v>
      </c>
      <c r="U2213">
        <v>0</v>
      </c>
    </row>
    <row r="2214" spans="1:21" x14ac:dyDescent="0.25">
      <c r="A2214" t="s">
        <v>8079</v>
      </c>
      <c r="B2214" t="s">
        <v>8080</v>
      </c>
      <c r="C2214" t="s">
        <v>20875</v>
      </c>
      <c r="D2214">
        <v>0</v>
      </c>
      <c r="E2214">
        <v>0</v>
      </c>
      <c r="F2214">
        <v>4.95</v>
      </c>
      <c r="G2214">
        <v>0</v>
      </c>
      <c r="H2214">
        <v>0</v>
      </c>
      <c r="I2214">
        <v>0</v>
      </c>
      <c r="J2214">
        <v>1</v>
      </c>
      <c r="K2214">
        <v>1</v>
      </c>
      <c r="L2214">
        <v>1</v>
      </c>
      <c r="M2214">
        <v>0</v>
      </c>
      <c r="N2214">
        <v>1</v>
      </c>
      <c r="O2214">
        <v>0</v>
      </c>
      <c r="P2214">
        <v>1.44</v>
      </c>
      <c r="Q2214">
        <v>5.98</v>
      </c>
      <c r="R2214">
        <v>3.11</v>
      </c>
      <c r="S2214">
        <v>4.93</v>
      </c>
      <c r="T2214">
        <v>0</v>
      </c>
      <c r="U2214">
        <v>0</v>
      </c>
    </row>
    <row r="2215" spans="1:21" x14ac:dyDescent="0.25">
      <c r="A2215" t="s">
        <v>8628</v>
      </c>
      <c r="B2215" t="s">
        <v>8629</v>
      </c>
      <c r="C2215" t="s">
        <v>20895</v>
      </c>
      <c r="D2215">
        <v>0</v>
      </c>
      <c r="E2215">
        <v>0</v>
      </c>
      <c r="F2215">
        <v>4.72</v>
      </c>
      <c r="G2215">
        <v>0</v>
      </c>
      <c r="H2215">
        <v>1</v>
      </c>
      <c r="I2215">
        <v>0</v>
      </c>
      <c r="J2215">
        <v>1</v>
      </c>
      <c r="K2215">
        <v>1</v>
      </c>
      <c r="L2215">
        <v>1</v>
      </c>
      <c r="M2215">
        <v>0</v>
      </c>
      <c r="N2215">
        <v>1</v>
      </c>
      <c r="O2215">
        <v>1</v>
      </c>
      <c r="P2215">
        <v>1.55</v>
      </c>
      <c r="Q2215">
        <v>6.52</v>
      </c>
      <c r="R2215">
        <v>4.91</v>
      </c>
      <c r="S2215">
        <v>4.9400000000000004</v>
      </c>
      <c r="T2215">
        <v>0</v>
      </c>
      <c r="U2215">
        <v>-0.1</v>
      </c>
    </row>
    <row r="2216" spans="1:21" x14ac:dyDescent="0.25">
      <c r="A2216" t="s">
        <v>9129</v>
      </c>
      <c r="B2216" t="s">
        <v>9130</v>
      </c>
      <c r="C2216" t="s">
        <v>1</v>
      </c>
      <c r="D2216">
        <v>0</v>
      </c>
      <c r="E2216">
        <v>0</v>
      </c>
      <c r="F2216">
        <v>4.75</v>
      </c>
      <c r="G2216">
        <v>0</v>
      </c>
      <c r="H2216">
        <v>1</v>
      </c>
      <c r="I2216">
        <v>0</v>
      </c>
      <c r="J2216">
        <v>1</v>
      </c>
      <c r="K2216">
        <v>1</v>
      </c>
      <c r="L2216">
        <v>1</v>
      </c>
      <c r="M2216">
        <v>0</v>
      </c>
      <c r="N2216">
        <v>1</v>
      </c>
      <c r="O2216">
        <v>0</v>
      </c>
      <c r="P2216">
        <v>1.49</v>
      </c>
      <c r="Q2216">
        <v>5.53</v>
      </c>
      <c r="R2216">
        <v>3.67</v>
      </c>
      <c r="S2216">
        <v>4.9400000000000004</v>
      </c>
      <c r="T2216">
        <v>0</v>
      </c>
      <c r="U2216">
        <v>-0.1</v>
      </c>
    </row>
    <row r="2217" spans="1:21" x14ac:dyDescent="0.25">
      <c r="A2217" t="s">
        <v>7343</v>
      </c>
      <c r="B2217" t="s">
        <v>7344</v>
      </c>
      <c r="C2217" t="s">
        <v>1</v>
      </c>
      <c r="D2217">
        <v>0</v>
      </c>
      <c r="E2217">
        <v>0</v>
      </c>
      <c r="F2217">
        <v>4.84</v>
      </c>
      <c r="G2217">
        <v>0</v>
      </c>
      <c r="H2217">
        <v>0</v>
      </c>
      <c r="I2217">
        <v>0</v>
      </c>
      <c r="J2217">
        <v>1</v>
      </c>
      <c r="K2217">
        <v>1</v>
      </c>
      <c r="L2217">
        <v>1</v>
      </c>
      <c r="M2217">
        <v>0</v>
      </c>
      <c r="N2217">
        <v>1</v>
      </c>
      <c r="O2217">
        <v>0</v>
      </c>
      <c r="P2217">
        <v>1.47</v>
      </c>
      <c r="Q2217">
        <v>5.46</v>
      </c>
      <c r="R2217">
        <v>3.36</v>
      </c>
      <c r="S2217">
        <v>4.9400000000000004</v>
      </c>
      <c r="T2217">
        <v>0</v>
      </c>
      <c r="U2217">
        <v>0</v>
      </c>
    </row>
    <row r="2218" spans="1:21" x14ac:dyDescent="0.25">
      <c r="A2218" t="s">
        <v>6787</v>
      </c>
      <c r="B2218" t="s">
        <v>6788</v>
      </c>
      <c r="C2218" t="s">
        <v>20887</v>
      </c>
      <c r="D2218">
        <v>0</v>
      </c>
      <c r="E2218">
        <v>0</v>
      </c>
      <c r="F2218">
        <v>4.8</v>
      </c>
      <c r="G2218">
        <v>0</v>
      </c>
      <c r="H2218">
        <v>0</v>
      </c>
      <c r="I2218">
        <v>0</v>
      </c>
      <c r="J2218">
        <v>1</v>
      </c>
      <c r="K2218">
        <v>1</v>
      </c>
      <c r="L2218">
        <v>1</v>
      </c>
      <c r="M2218">
        <v>0</v>
      </c>
      <c r="N2218">
        <v>1</v>
      </c>
      <c r="O2218">
        <v>0</v>
      </c>
      <c r="P2218">
        <v>1.45</v>
      </c>
      <c r="Q2218">
        <v>4.99</v>
      </c>
      <c r="R2218">
        <v>3.12</v>
      </c>
      <c r="S2218">
        <v>4.9400000000000004</v>
      </c>
      <c r="T2218">
        <v>0</v>
      </c>
      <c r="U2218">
        <v>0</v>
      </c>
    </row>
    <row r="2219" spans="1:21" x14ac:dyDescent="0.25">
      <c r="A2219" t="s">
        <v>23009</v>
      </c>
      <c r="B2219" t="s">
        <v>23010</v>
      </c>
      <c r="C2219" t="s">
        <v>20873</v>
      </c>
      <c r="D2219">
        <v>0</v>
      </c>
      <c r="E2219">
        <v>0</v>
      </c>
      <c r="F2219">
        <v>4.76</v>
      </c>
      <c r="G2219">
        <v>0</v>
      </c>
      <c r="H2219">
        <v>1</v>
      </c>
      <c r="I2219">
        <v>0</v>
      </c>
      <c r="J2219">
        <v>1</v>
      </c>
      <c r="K2219">
        <v>1</v>
      </c>
      <c r="L2219">
        <v>1</v>
      </c>
      <c r="M2219">
        <v>0</v>
      </c>
      <c r="N2219">
        <v>1</v>
      </c>
      <c r="O2219">
        <v>1</v>
      </c>
      <c r="P2219">
        <v>1.53</v>
      </c>
      <c r="Q2219">
        <v>6.95</v>
      </c>
      <c r="R2219">
        <v>4.71</v>
      </c>
      <c r="S2219">
        <v>4.9400000000000004</v>
      </c>
      <c r="T2219">
        <v>0</v>
      </c>
      <c r="U2219">
        <v>0</v>
      </c>
    </row>
    <row r="2220" spans="1:21" x14ac:dyDescent="0.25">
      <c r="A2220" t="s">
        <v>23011</v>
      </c>
      <c r="B2220" t="s">
        <v>23012</v>
      </c>
      <c r="C2220" t="s">
        <v>20879</v>
      </c>
      <c r="D2220">
        <v>0</v>
      </c>
      <c r="E2220">
        <v>0</v>
      </c>
      <c r="F2220">
        <v>5.0199999999999996</v>
      </c>
      <c r="G2220">
        <v>0</v>
      </c>
      <c r="H2220">
        <v>0</v>
      </c>
      <c r="I2220">
        <v>0</v>
      </c>
      <c r="J2220">
        <v>1</v>
      </c>
      <c r="K2220">
        <v>1</v>
      </c>
      <c r="L2220">
        <v>1</v>
      </c>
      <c r="M2220">
        <v>0</v>
      </c>
      <c r="N2220">
        <v>1</v>
      </c>
      <c r="O2220">
        <v>0</v>
      </c>
      <c r="P2220">
        <v>1.52</v>
      </c>
      <c r="Q2220">
        <v>6.29</v>
      </c>
      <c r="R2220">
        <v>3.75</v>
      </c>
      <c r="S2220">
        <v>4.9400000000000004</v>
      </c>
      <c r="T2220">
        <v>0</v>
      </c>
      <c r="U2220">
        <v>0</v>
      </c>
    </row>
    <row r="2221" spans="1:21" x14ac:dyDescent="0.25">
      <c r="A2221" t="s">
        <v>7168</v>
      </c>
      <c r="B2221" t="s">
        <v>7169</v>
      </c>
      <c r="C2221" t="s">
        <v>20878</v>
      </c>
      <c r="D2221">
        <v>0</v>
      </c>
      <c r="E2221">
        <v>0</v>
      </c>
      <c r="F2221">
        <v>4.93</v>
      </c>
      <c r="G2221">
        <v>0</v>
      </c>
      <c r="H2221">
        <v>1</v>
      </c>
      <c r="I2221">
        <v>0</v>
      </c>
      <c r="J2221">
        <v>1</v>
      </c>
      <c r="K2221">
        <v>1</v>
      </c>
      <c r="L2221">
        <v>1</v>
      </c>
      <c r="M2221">
        <v>0</v>
      </c>
      <c r="N2221">
        <v>1</v>
      </c>
      <c r="O2221">
        <v>0</v>
      </c>
      <c r="P2221">
        <v>1.5</v>
      </c>
      <c r="Q2221">
        <v>5.15</v>
      </c>
      <c r="R2221">
        <v>3.37</v>
      </c>
      <c r="S2221">
        <v>4.9400000000000004</v>
      </c>
      <c r="T2221">
        <v>0</v>
      </c>
      <c r="U2221">
        <v>0</v>
      </c>
    </row>
    <row r="2222" spans="1:21" x14ac:dyDescent="0.25">
      <c r="A2222" t="s">
        <v>6147</v>
      </c>
      <c r="B2222" t="s">
        <v>6148</v>
      </c>
      <c r="C2222" t="s">
        <v>20881</v>
      </c>
      <c r="D2222">
        <v>0</v>
      </c>
      <c r="E2222">
        <v>0</v>
      </c>
      <c r="F2222">
        <v>4.8</v>
      </c>
      <c r="G2222">
        <v>0</v>
      </c>
      <c r="H2222">
        <v>0</v>
      </c>
      <c r="I2222">
        <v>0</v>
      </c>
      <c r="J2222">
        <v>1</v>
      </c>
      <c r="K2222">
        <v>1</v>
      </c>
      <c r="L2222">
        <v>1</v>
      </c>
      <c r="M2222">
        <v>0</v>
      </c>
      <c r="N2222">
        <v>1</v>
      </c>
      <c r="O2222">
        <v>0</v>
      </c>
      <c r="P2222">
        <v>1.51</v>
      </c>
      <c r="Q2222">
        <v>5.59</v>
      </c>
      <c r="R2222">
        <v>3.88</v>
      </c>
      <c r="S2222">
        <v>4.9400000000000004</v>
      </c>
      <c r="T2222">
        <v>0</v>
      </c>
      <c r="U2222">
        <v>0</v>
      </c>
    </row>
    <row r="2223" spans="1:21" x14ac:dyDescent="0.25">
      <c r="A2223" t="s">
        <v>6308</v>
      </c>
      <c r="B2223" t="s">
        <v>6309</v>
      </c>
      <c r="C2223" t="s">
        <v>20887</v>
      </c>
      <c r="D2223">
        <v>0</v>
      </c>
      <c r="E2223">
        <v>0</v>
      </c>
      <c r="F2223">
        <v>4.78</v>
      </c>
      <c r="G2223">
        <v>0</v>
      </c>
      <c r="H2223">
        <v>0</v>
      </c>
      <c r="I2223">
        <v>0</v>
      </c>
      <c r="J2223">
        <v>1</v>
      </c>
      <c r="K2223">
        <v>1</v>
      </c>
      <c r="L2223">
        <v>1</v>
      </c>
      <c r="M2223">
        <v>0</v>
      </c>
      <c r="N2223">
        <v>1</v>
      </c>
      <c r="O2223">
        <v>0</v>
      </c>
      <c r="P2223">
        <v>1.42</v>
      </c>
      <c r="Q2223">
        <v>5.12</v>
      </c>
      <c r="R2223">
        <v>2.73</v>
      </c>
      <c r="S2223">
        <v>4.9400000000000004</v>
      </c>
      <c r="T2223">
        <v>0</v>
      </c>
      <c r="U2223">
        <v>0</v>
      </c>
    </row>
    <row r="2224" spans="1:21" x14ac:dyDescent="0.25">
      <c r="A2224" t="s">
        <v>7236</v>
      </c>
      <c r="B2224" t="s">
        <v>7237</v>
      </c>
      <c r="C2224" t="s">
        <v>20870</v>
      </c>
      <c r="D2224">
        <v>0</v>
      </c>
      <c r="E2224">
        <v>0</v>
      </c>
      <c r="F2224">
        <v>4.63</v>
      </c>
      <c r="G2224">
        <v>0</v>
      </c>
      <c r="H2224">
        <v>1</v>
      </c>
      <c r="I2224">
        <v>0</v>
      </c>
      <c r="J2224">
        <v>1</v>
      </c>
      <c r="K2224">
        <v>1</v>
      </c>
      <c r="L2224">
        <v>1</v>
      </c>
      <c r="M2224">
        <v>0</v>
      </c>
      <c r="N2224">
        <v>1</v>
      </c>
      <c r="O2224">
        <v>0</v>
      </c>
      <c r="P2224">
        <v>1.5</v>
      </c>
      <c r="Q2224">
        <v>6.55</v>
      </c>
      <c r="R2224">
        <v>4.42</v>
      </c>
      <c r="S2224">
        <v>4.9400000000000004</v>
      </c>
      <c r="T2224">
        <v>0</v>
      </c>
      <c r="U2224">
        <v>-0.1</v>
      </c>
    </row>
    <row r="2225" spans="1:21" x14ac:dyDescent="0.25">
      <c r="A2225" t="s">
        <v>8272</v>
      </c>
      <c r="B2225" t="s">
        <v>8273</v>
      </c>
      <c r="C2225" t="s">
        <v>20872</v>
      </c>
      <c r="D2225">
        <v>0</v>
      </c>
      <c r="E2225">
        <v>0</v>
      </c>
      <c r="F2225">
        <v>4.82</v>
      </c>
      <c r="G2225">
        <v>0</v>
      </c>
      <c r="H2225">
        <v>0</v>
      </c>
      <c r="I2225">
        <v>0</v>
      </c>
      <c r="J2225">
        <v>1</v>
      </c>
      <c r="K2225">
        <v>1</v>
      </c>
      <c r="L2225">
        <v>1</v>
      </c>
      <c r="M2225">
        <v>0</v>
      </c>
      <c r="N2225">
        <v>1</v>
      </c>
      <c r="O2225">
        <v>0</v>
      </c>
      <c r="P2225">
        <v>1.52</v>
      </c>
      <c r="Q2225">
        <v>6.21</v>
      </c>
      <c r="R2225">
        <v>4.41</v>
      </c>
      <c r="S2225">
        <v>4.9400000000000004</v>
      </c>
      <c r="T2225">
        <v>0</v>
      </c>
      <c r="U2225">
        <v>0</v>
      </c>
    </row>
    <row r="2226" spans="1:21" x14ac:dyDescent="0.25">
      <c r="A2226" t="s">
        <v>9316</v>
      </c>
      <c r="B2226" t="s">
        <v>9317</v>
      </c>
      <c r="C2226" t="s">
        <v>1</v>
      </c>
      <c r="D2226">
        <v>0</v>
      </c>
      <c r="E2226">
        <v>0</v>
      </c>
      <c r="F2226">
        <v>4.7699999999999996</v>
      </c>
      <c r="G2226">
        <v>0</v>
      </c>
      <c r="H2226">
        <v>1</v>
      </c>
      <c r="I2226">
        <v>0</v>
      </c>
      <c r="J2226">
        <v>1</v>
      </c>
      <c r="K2226">
        <v>1</v>
      </c>
      <c r="L2226">
        <v>1</v>
      </c>
      <c r="M2226">
        <v>0</v>
      </c>
      <c r="N2226">
        <v>1</v>
      </c>
      <c r="O2226">
        <v>0</v>
      </c>
      <c r="P2226">
        <v>1.51</v>
      </c>
      <c r="Q2226">
        <v>5.78</v>
      </c>
      <c r="R2226">
        <v>3.99</v>
      </c>
      <c r="S2226">
        <v>4.9400000000000004</v>
      </c>
      <c r="T2226">
        <v>0</v>
      </c>
      <c r="U2226">
        <v>-0.1</v>
      </c>
    </row>
    <row r="2227" spans="1:21" x14ac:dyDescent="0.25">
      <c r="A2227" t="s">
        <v>9236</v>
      </c>
      <c r="B2227" t="s">
        <v>9237</v>
      </c>
      <c r="C2227" t="s">
        <v>20865</v>
      </c>
      <c r="D2227">
        <v>0</v>
      </c>
      <c r="E2227">
        <v>0</v>
      </c>
      <c r="F2227">
        <v>4.68</v>
      </c>
      <c r="G2227">
        <v>0</v>
      </c>
      <c r="H2227">
        <v>1</v>
      </c>
      <c r="I2227">
        <v>0</v>
      </c>
      <c r="J2227">
        <v>1</v>
      </c>
      <c r="K2227">
        <v>1</v>
      </c>
      <c r="L2227">
        <v>1</v>
      </c>
      <c r="M2227">
        <v>0</v>
      </c>
      <c r="N2227">
        <v>1</v>
      </c>
      <c r="O2227">
        <v>1</v>
      </c>
      <c r="P2227">
        <v>1.54</v>
      </c>
      <c r="Q2227">
        <v>6.06</v>
      </c>
      <c r="R2227">
        <v>4.84</v>
      </c>
      <c r="S2227">
        <v>4.9400000000000004</v>
      </c>
      <c r="T2227">
        <v>0</v>
      </c>
      <c r="U2227">
        <v>-0.1</v>
      </c>
    </row>
    <row r="2228" spans="1:21" x14ac:dyDescent="0.25">
      <c r="A2228" t="s">
        <v>23013</v>
      </c>
      <c r="B2228" t="s">
        <v>23014</v>
      </c>
      <c r="C2228" t="s">
        <v>20891</v>
      </c>
      <c r="D2228">
        <v>0</v>
      </c>
      <c r="E2228">
        <v>0</v>
      </c>
      <c r="F2228">
        <v>5.04</v>
      </c>
      <c r="G2228">
        <v>0</v>
      </c>
      <c r="H2228">
        <v>0</v>
      </c>
      <c r="I2228">
        <v>0</v>
      </c>
      <c r="J2228">
        <v>1</v>
      </c>
      <c r="K2228">
        <v>1</v>
      </c>
      <c r="L2228">
        <v>1</v>
      </c>
      <c r="M2228">
        <v>0</v>
      </c>
      <c r="N2228">
        <v>1</v>
      </c>
      <c r="O2228">
        <v>1</v>
      </c>
      <c r="P2228">
        <v>1.58</v>
      </c>
      <c r="Q2228">
        <v>6.9</v>
      </c>
      <c r="R2228">
        <v>5.12</v>
      </c>
      <c r="S2228">
        <v>4.9400000000000004</v>
      </c>
      <c r="T2228">
        <v>0</v>
      </c>
      <c r="U2228">
        <v>0</v>
      </c>
    </row>
    <row r="2229" spans="1:21" x14ac:dyDescent="0.25">
      <c r="A2229" t="s">
        <v>8982</v>
      </c>
      <c r="B2229" t="s">
        <v>8983</v>
      </c>
      <c r="C2229" t="s">
        <v>20869</v>
      </c>
      <c r="D2229">
        <v>0</v>
      </c>
      <c r="E2229">
        <v>0</v>
      </c>
      <c r="F2229">
        <v>4.75</v>
      </c>
      <c r="G2229">
        <v>0</v>
      </c>
      <c r="H2229">
        <v>1</v>
      </c>
      <c r="I2229">
        <v>0</v>
      </c>
      <c r="J2229">
        <v>1</v>
      </c>
      <c r="K2229">
        <v>1</v>
      </c>
      <c r="L2229">
        <v>1</v>
      </c>
      <c r="M2229">
        <v>0</v>
      </c>
      <c r="N2229">
        <v>1</v>
      </c>
      <c r="O2229">
        <v>0</v>
      </c>
      <c r="P2229">
        <v>1.49</v>
      </c>
      <c r="Q2229">
        <v>5.51</v>
      </c>
      <c r="R2229">
        <v>3.65</v>
      </c>
      <c r="S2229">
        <v>4.9400000000000004</v>
      </c>
      <c r="T2229">
        <v>0</v>
      </c>
      <c r="U2229">
        <v>-0.1</v>
      </c>
    </row>
    <row r="2230" spans="1:21" x14ac:dyDescent="0.25">
      <c r="A2230" t="s">
        <v>7526</v>
      </c>
      <c r="B2230" t="s">
        <v>7527</v>
      </c>
      <c r="C2230" t="s">
        <v>1</v>
      </c>
      <c r="D2230">
        <v>0</v>
      </c>
      <c r="E2230">
        <v>0</v>
      </c>
      <c r="F2230">
        <v>4.78</v>
      </c>
      <c r="G2230">
        <v>0</v>
      </c>
      <c r="H2230">
        <v>1</v>
      </c>
      <c r="I2230">
        <v>0</v>
      </c>
      <c r="J2230">
        <v>1</v>
      </c>
      <c r="K2230">
        <v>1</v>
      </c>
      <c r="L2230">
        <v>1</v>
      </c>
      <c r="M2230">
        <v>0</v>
      </c>
      <c r="N2230">
        <v>1</v>
      </c>
      <c r="O2230">
        <v>1</v>
      </c>
      <c r="P2230">
        <v>1.55</v>
      </c>
      <c r="Q2230">
        <v>6.24</v>
      </c>
      <c r="R2230">
        <v>4.76</v>
      </c>
      <c r="S2230">
        <v>4.9400000000000004</v>
      </c>
      <c r="T2230">
        <v>0</v>
      </c>
      <c r="U2230">
        <v>-0.1</v>
      </c>
    </row>
    <row r="2231" spans="1:21" x14ac:dyDescent="0.25">
      <c r="A2231" t="s">
        <v>8148</v>
      </c>
      <c r="B2231" t="s">
        <v>8149</v>
      </c>
      <c r="C2231" t="s">
        <v>20886</v>
      </c>
      <c r="D2231">
        <v>0</v>
      </c>
      <c r="E2231">
        <v>0</v>
      </c>
      <c r="F2231">
        <v>4.79</v>
      </c>
      <c r="G2231">
        <v>0</v>
      </c>
      <c r="H2231">
        <v>1</v>
      </c>
      <c r="I2231">
        <v>0</v>
      </c>
      <c r="J2231">
        <v>1</v>
      </c>
      <c r="K2231">
        <v>1</v>
      </c>
      <c r="L2231">
        <v>1</v>
      </c>
      <c r="M2231">
        <v>0</v>
      </c>
      <c r="N2231">
        <v>1</v>
      </c>
      <c r="O2231">
        <v>1</v>
      </c>
      <c r="P2231">
        <v>1.53</v>
      </c>
      <c r="Q2231">
        <v>7.04</v>
      </c>
      <c r="R2231">
        <v>4.83</v>
      </c>
      <c r="S2231">
        <v>4.9400000000000004</v>
      </c>
      <c r="T2231">
        <v>0</v>
      </c>
      <c r="U2231">
        <v>0</v>
      </c>
    </row>
    <row r="2232" spans="1:21" x14ac:dyDescent="0.25">
      <c r="A2232" t="s">
        <v>6501</v>
      </c>
      <c r="B2232" t="s">
        <v>6502</v>
      </c>
      <c r="C2232" t="s">
        <v>1</v>
      </c>
      <c r="D2232">
        <v>0</v>
      </c>
      <c r="E2232">
        <v>0</v>
      </c>
      <c r="F2232">
        <v>4.7699999999999996</v>
      </c>
      <c r="G2232">
        <v>0</v>
      </c>
      <c r="H2232">
        <v>1</v>
      </c>
      <c r="I2232">
        <v>0</v>
      </c>
      <c r="J2232">
        <v>1</v>
      </c>
      <c r="K2232">
        <v>1</v>
      </c>
      <c r="L2232">
        <v>1</v>
      </c>
      <c r="M2232">
        <v>0</v>
      </c>
      <c r="N2232">
        <v>1</v>
      </c>
      <c r="O2232">
        <v>0</v>
      </c>
      <c r="P2232">
        <v>1.5</v>
      </c>
      <c r="Q2232">
        <v>5.45</v>
      </c>
      <c r="R2232">
        <v>3.68</v>
      </c>
      <c r="S2232">
        <v>4.9400000000000004</v>
      </c>
      <c r="T2232">
        <v>0</v>
      </c>
      <c r="U2232">
        <v>-0.1</v>
      </c>
    </row>
    <row r="2233" spans="1:21" x14ac:dyDescent="0.25">
      <c r="A2233">
        <v>1118</v>
      </c>
      <c r="B2233" t="s">
        <v>10699</v>
      </c>
      <c r="C2233" t="s">
        <v>20873</v>
      </c>
      <c r="D2233">
        <v>10</v>
      </c>
      <c r="E2233">
        <v>10</v>
      </c>
      <c r="F2233">
        <v>4.4800000000000004</v>
      </c>
      <c r="G2233">
        <v>29</v>
      </c>
      <c r="H2233">
        <v>29</v>
      </c>
      <c r="I2233">
        <v>0</v>
      </c>
      <c r="J2233">
        <v>174</v>
      </c>
      <c r="K2233">
        <v>179</v>
      </c>
      <c r="L2233">
        <v>87</v>
      </c>
      <c r="M2233">
        <v>31</v>
      </c>
      <c r="N2233">
        <v>132</v>
      </c>
      <c r="O2233">
        <v>53</v>
      </c>
      <c r="P2233">
        <v>1.33</v>
      </c>
      <c r="Q2233">
        <v>6.81</v>
      </c>
      <c r="R2233">
        <v>2.75</v>
      </c>
      <c r="S2233">
        <v>4.9400000000000004</v>
      </c>
      <c r="T2233">
        <v>0.6</v>
      </c>
      <c r="U2233">
        <v>1.6</v>
      </c>
    </row>
    <row r="2234" spans="1:21" x14ac:dyDescent="0.25">
      <c r="A2234" t="s">
        <v>8426</v>
      </c>
      <c r="B2234" t="s">
        <v>8427</v>
      </c>
      <c r="C2234" t="s">
        <v>20892</v>
      </c>
      <c r="D2234">
        <v>0</v>
      </c>
      <c r="E2234">
        <v>0</v>
      </c>
      <c r="F2234">
        <v>4.87</v>
      </c>
      <c r="G2234">
        <v>0</v>
      </c>
      <c r="H2234">
        <v>0</v>
      </c>
      <c r="I2234">
        <v>0</v>
      </c>
      <c r="J2234">
        <v>1</v>
      </c>
      <c r="K2234">
        <v>1</v>
      </c>
      <c r="L2234">
        <v>1</v>
      </c>
      <c r="M2234">
        <v>0</v>
      </c>
      <c r="N2234">
        <v>1</v>
      </c>
      <c r="O2234">
        <v>0</v>
      </c>
      <c r="P2234">
        <v>1.5</v>
      </c>
      <c r="Q2234">
        <v>6.15</v>
      </c>
      <c r="R2234">
        <v>4.12</v>
      </c>
      <c r="S2234">
        <v>4.9400000000000004</v>
      </c>
      <c r="T2234">
        <v>0</v>
      </c>
      <c r="U2234">
        <v>0</v>
      </c>
    </row>
    <row r="2235" spans="1:21" x14ac:dyDescent="0.25">
      <c r="A2235" t="s">
        <v>6505</v>
      </c>
      <c r="B2235" t="s">
        <v>6506</v>
      </c>
      <c r="C2235" t="s">
        <v>20881</v>
      </c>
      <c r="D2235">
        <v>0</v>
      </c>
      <c r="E2235">
        <v>0</v>
      </c>
      <c r="F2235">
        <v>4.83</v>
      </c>
      <c r="G2235">
        <v>0</v>
      </c>
      <c r="H2235">
        <v>0</v>
      </c>
      <c r="I2235">
        <v>0</v>
      </c>
      <c r="J2235">
        <v>1</v>
      </c>
      <c r="K2235">
        <v>1</v>
      </c>
      <c r="L2235">
        <v>1</v>
      </c>
      <c r="M2235">
        <v>0</v>
      </c>
      <c r="N2235">
        <v>1</v>
      </c>
      <c r="O2235">
        <v>0</v>
      </c>
      <c r="P2235">
        <v>1.53</v>
      </c>
      <c r="Q2235">
        <v>6.18</v>
      </c>
      <c r="R2235">
        <v>4.32</v>
      </c>
      <c r="S2235">
        <v>4.95</v>
      </c>
      <c r="T2235">
        <v>0</v>
      </c>
      <c r="U2235">
        <v>0</v>
      </c>
    </row>
    <row r="2236" spans="1:21" x14ac:dyDescent="0.25">
      <c r="A2236">
        <v>4534</v>
      </c>
      <c r="B2236" t="s">
        <v>9871</v>
      </c>
      <c r="C2236" t="s">
        <v>20880</v>
      </c>
      <c r="D2236">
        <v>0</v>
      </c>
      <c r="E2236">
        <v>0</v>
      </c>
      <c r="F2236">
        <v>4.8499999999999996</v>
      </c>
      <c r="G2236">
        <v>0</v>
      </c>
      <c r="H2236">
        <v>1</v>
      </c>
      <c r="I2236">
        <v>0</v>
      </c>
      <c r="J2236">
        <v>1</v>
      </c>
      <c r="K2236">
        <v>1</v>
      </c>
      <c r="L2236">
        <v>1</v>
      </c>
      <c r="M2236">
        <v>0</v>
      </c>
      <c r="N2236">
        <v>1</v>
      </c>
      <c r="O2236">
        <v>0</v>
      </c>
      <c r="P2236">
        <v>1.45</v>
      </c>
      <c r="Q2236">
        <v>4.53</v>
      </c>
      <c r="R2236">
        <v>2.5499999999999998</v>
      </c>
      <c r="S2236">
        <v>4.95</v>
      </c>
      <c r="T2236">
        <v>0</v>
      </c>
      <c r="U2236">
        <v>0</v>
      </c>
    </row>
    <row r="2237" spans="1:21" x14ac:dyDescent="0.25">
      <c r="A2237" t="s">
        <v>23015</v>
      </c>
      <c r="B2237" t="s">
        <v>23016</v>
      </c>
      <c r="C2237" t="s">
        <v>20890</v>
      </c>
      <c r="D2237">
        <v>0</v>
      </c>
      <c r="E2237">
        <v>0</v>
      </c>
      <c r="F2237">
        <v>4.87</v>
      </c>
      <c r="G2237">
        <v>0</v>
      </c>
      <c r="H2237">
        <v>1</v>
      </c>
      <c r="I2237">
        <v>0</v>
      </c>
      <c r="J2237">
        <v>1</v>
      </c>
      <c r="K2237">
        <v>1</v>
      </c>
      <c r="L2237">
        <v>1</v>
      </c>
      <c r="M2237">
        <v>0</v>
      </c>
      <c r="N2237">
        <v>1</v>
      </c>
      <c r="O2237">
        <v>1</v>
      </c>
      <c r="P2237">
        <v>1.6</v>
      </c>
      <c r="Q2237">
        <v>7.08</v>
      </c>
      <c r="R2237">
        <v>5.6</v>
      </c>
      <c r="S2237">
        <v>4.95</v>
      </c>
      <c r="T2237">
        <v>0</v>
      </c>
      <c r="U2237">
        <v>-0.1</v>
      </c>
    </row>
    <row r="2238" spans="1:21" x14ac:dyDescent="0.25">
      <c r="A2238" t="s">
        <v>8215</v>
      </c>
      <c r="B2238" t="s">
        <v>8216</v>
      </c>
      <c r="C2238" t="s">
        <v>1</v>
      </c>
      <c r="D2238">
        <v>0</v>
      </c>
      <c r="E2238">
        <v>0</v>
      </c>
      <c r="F2238">
        <v>4.79</v>
      </c>
      <c r="G2238">
        <v>0</v>
      </c>
      <c r="H2238">
        <v>1</v>
      </c>
      <c r="I2238">
        <v>0</v>
      </c>
      <c r="J2238">
        <v>1</v>
      </c>
      <c r="K2238">
        <v>1</v>
      </c>
      <c r="L2238">
        <v>1</v>
      </c>
      <c r="M2238">
        <v>0</v>
      </c>
      <c r="N2238">
        <v>1</v>
      </c>
      <c r="O2238">
        <v>0</v>
      </c>
      <c r="P2238">
        <v>1.52</v>
      </c>
      <c r="Q2238">
        <v>6.09</v>
      </c>
      <c r="R2238">
        <v>4.21</v>
      </c>
      <c r="S2238">
        <v>4.95</v>
      </c>
      <c r="T2238">
        <v>0</v>
      </c>
      <c r="U2238">
        <v>-0.1</v>
      </c>
    </row>
    <row r="2239" spans="1:21" x14ac:dyDescent="0.25">
      <c r="A2239" t="s">
        <v>23017</v>
      </c>
      <c r="B2239" t="s">
        <v>23018</v>
      </c>
      <c r="C2239" t="s">
        <v>1</v>
      </c>
      <c r="D2239">
        <v>0</v>
      </c>
      <c r="E2239">
        <v>0</v>
      </c>
      <c r="F2239">
        <v>4.84</v>
      </c>
      <c r="G2239">
        <v>0</v>
      </c>
      <c r="H2239">
        <v>0</v>
      </c>
      <c r="I2239">
        <v>0</v>
      </c>
      <c r="J2239">
        <v>1</v>
      </c>
      <c r="K2239">
        <v>1</v>
      </c>
      <c r="L2239">
        <v>1</v>
      </c>
      <c r="M2239">
        <v>0</v>
      </c>
      <c r="N2239">
        <v>1</v>
      </c>
      <c r="O2239">
        <v>0</v>
      </c>
      <c r="P2239">
        <v>1.48</v>
      </c>
      <c r="Q2239">
        <v>5.55</v>
      </c>
      <c r="R2239">
        <v>3.56</v>
      </c>
      <c r="S2239">
        <v>4.95</v>
      </c>
      <c r="T2239">
        <v>0</v>
      </c>
      <c r="U2239">
        <v>0</v>
      </c>
    </row>
    <row r="2240" spans="1:21" x14ac:dyDescent="0.25">
      <c r="A2240" t="s">
        <v>8228</v>
      </c>
      <c r="B2240" t="s">
        <v>8229</v>
      </c>
      <c r="C2240" t="s">
        <v>20865</v>
      </c>
      <c r="D2240">
        <v>0</v>
      </c>
      <c r="E2240">
        <v>0</v>
      </c>
      <c r="F2240">
        <v>4.74</v>
      </c>
      <c r="G2240">
        <v>0</v>
      </c>
      <c r="H2240">
        <v>0</v>
      </c>
      <c r="I2240">
        <v>0</v>
      </c>
      <c r="J2240">
        <v>1</v>
      </c>
      <c r="K2240">
        <v>1</v>
      </c>
      <c r="L2240">
        <v>1</v>
      </c>
      <c r="M2240">
        <v>0</v>
      </c>
      <c r="N2240">
        <v>1</v>
      </c>
      <c r="O2240">
        <v>0</v>
      </c>
      <c r="P2240">
        <v>1.47</v>
      </c>
      <c r="Q2240">
        <v>4.88</v>
      </c>
      <c r="R2240">
        <v>3.47</v>
      </c>
      <c r="S2240">
        <v>4.95</v>
      </c>
      <c r="T2240">
        <v>0</v>
      </c>
      <c r="U2240">
        <v>0</v>
      </c>
    </row>
    <row r="2241" spans="1:21" x14ac:dyDescent="0.25">
      <c r="A2241" t="s">
        <v>6078</v>
      </c>
      <c r="B2241" t="s">
        <v>6079</v>
      </c>
      <c r="C2241" t="s">
        <v>20874</v>
      </c>
      <c r="D2241">
        <v>0</v>
      </c>
      <c r="E2241">
        <v>0</v>
      </c>
      <c r="F2241">
        <v>4.93</v>
      </c>
      <c r="G2241">
        <v>0</v>
      </c>
      <c r="H2241">
        <v>0</v>
      </c>
      <c r="I2241">
        <v>0</v>
      </c>
      <c r="J2241">
        <v>1</v>
      </c>
      <c r="K2241">
        <v>1</v>
      </c>
      <c r="L2241">
        <v>1</v>
      </c>
      <c r="M2241">
        <v>0</v>
      </c>
      <c r="N2241">
        <v>1</v>
      </c>
      <c r="O2241">
        <v>0</v>
      </c>
      <c r="P2241">
        <v>1.49</v>
      </c>
      <c r="Q2241">
        <v>5.27</v>
      </c>
      <c r="R2241">
        <v>3.38</v>
      </c>
      <c r="S2241">
        <v>4.95</v>
      </c>
      <c r="T2241">
        <v>0</v>
      </c>
      <c r="U2241">
        <v>0</v>
      </c>
    </row>
    <row r="2242" spans="1:21" x14ac:dyDescent="0.25">
      <c r="A2242" t="s">
        <v>9020</v>
      </c>
      <c r="B2242" t="s">
        <v>9021</v>
      </c>
      <c r="C2242" t="s">
        <v>1</v>
      </c>
      <c r="D2242">
        <v>0</v>
      </c>
      <c r="E2242">
        <v>0</v>
      </c>
      <c r="F2242">
        <v>4.8</v>
      </c>
      <c r="G2242">
        <v>0</v>
      </c>
      <c r="H2242">
        <v>1</v>
      </c>
      <c r="I2242">
        <v>0</v>
      </c>
      <c r="J2242">
        <v>1</v>
      </c>
      <c r="K2242">
        <v>1</v>
      </c>
      <c r="L2242">
        <v>1</v>
      </c>
      <c r="M2242">
        <v>0</v>
      </c>
      <c r="N2242">
        <v>1</v>
      </c>
      <c r="O2242">
        <v>1</v>
      </c>
      <c r="P2242">
        <v>1.56</v>
      </c>
      <c r="Q2242">
        <v>6.31</v>
      </c>
      <c r="R2242">
        <v>4.88</v>
      </c>
      <c r="S2242">
        <v>4.95</v>
      </c>
      <c r="T2242">
        <v>0</v>
      </c>
      <c r="U2242">
        <v>-0.1</v>
      </c>
    </row>
    <row r="2243" spans="1:21" x14ac:dyDescent="0.25">
      <c r="A2243">
        <v>3403</v>
      </c>
      <c r="B2243" t="s">
        <v>8120</v>
      </c>
      <c r="C2243" t="s">
        <v>20873</v>
      </c>
      <c r="D2243">
        <v>0</v>
      </c>
      <c r="E2243">
        <v>0</v>
      </c>
      <c r="F2243">
        <v>4.74</v>
      </c>
      <c r="G2243">
        <v>0</v>
      </c>
      <c r="H2243">
        <v>1</v>
      </c>
      <c r="I2243">
        <v>0</v>
      </c>
      <c r="J2243">
        <v>1</v>
      </c>
      <c r="K2243">
        <v>1</v>
      </c>
      <c r="L2243">
        <v>1</v>
      </c>
      <c r="M2243">
        <v>0</v>
      </c>
      <c r="N2243">
        <v>1</v>
      </c>
      <c r="O2243">
        <v>1</v>
      </c>
      <c r="P2243">
        <v>1.52</v>
      </c>
      <c r="Q2243">
        <v>6.76</v>
      </c>
      <c r="R2243">
        <v>4.55</v>
      </c>
      <c r="S2243">
        <v>4.95</v>
      </c>
      <c r="T2243">
        <v>0</v>
      </c>
      <c r="U2243">
        <v>0</v>
      </c>
    </row>
    <row r="2244" spans="1:21" x14ac:dyDescent="0.25">
      <c r="A2244">
        <v>9651</v>
      </c>
      <c r="B2244" t="s">
        <v>7922</v>
      </c>
      <c r="C2244" t="s">
        <v>20868</v>
      </c>
      <c r="D2244">
        <v>0</v>
      </c>
      <c r="E2244">
        <v>0</v>
      </c>
      <c r="F2244">
        <v>4.83</v>
      </c>
      <c r="G2244">
        <v>0</v>
      </c>
      <c r="H2244">
        <v>1</v>
      </c>
      <c r="I2244">
        <v>0</v>
      </c>
      <c r="J2244">
        <v>1</v>
      </c>
      <c r="K2244">
        <v>1</v>
      </c>
      <c r="L2244">
        <v>1</v>
      </c>
      <c r="M2244">
        <v>0</v>
      </c>
      <c r="N2244">
        <v>1</v>
      </c>
      <c r="O2244">
        <v>1</v>
      </c>
      <c r="P2244">
        <v>1.55</v>
      </c>
      <c r="Q2244">
        <v>6.68</v>
      </c>
      <c r="R2244">
        <v>4.83</v>
      </c>
      <c r="S2244">
        <v>4.95</v>
      </c>
      <c r="T2244">
        <v>0</v>
      </c>
      <c r="U2244">
        <v>0</v>
      </c>
    </row>
    <row r="2245" spans="1:21" x14ac:dyDescent="0.25">
      <c r="A2245">
        <v>7725</v>
      </c>
      <c r="B2245" t="s">
        <v>7118</v>
      </c>
      <c r="C2245" t="s">
        <v>20874</v>
      </c>
      <c r="D2245">
        <v>0</v>
      </c>
      <c r="E2245">
        <v>1</v>
      </c>
      <c r="F2245">
        <v>4.9400000000000004</v>
      </c>
      <c r="G2245">
        <v>2</v>
      </c>
      <c r="H2245">
        <v>2</v>
      </c>
      <c r="I2245">
        <v>0</v>
      </c>
      <c r="J2245">
        <v>9</v>
      </c>
      <c r="K2245">
        <v>10</v>
      </c>
      <c r="L2245">
        <v>5</v>
      </c>
      <c r="M2245">
        <v>1</v>
      </c>
      <c r="N2245">
        <v>6</v>
      </c>
      <c r="O2245">
        <v>3</v>
      </c>
      <c r="P2245">
        <v>1.48</v>
      </c>
      <c r="Q2245">
        <v>5.88</v>
      </c>
      <c r="R2245">
        <v>3.52</v>
      </c>
      <c r="S2245">
        <v>4.96</v>
      </c>
      <c r="T2245">
        <v>0</v>
      </c>
      <c r="U2245">
        <v>0</v>
      </c>
    </row>
    <row r="2246" spans="1:21" x14ac:dyDescent="0.25">
      <c r="A2246" t="s">
        <v>10444</v>
      </c>
      <c r="B2246" t="s">
        <v>10445</v>
      </c>
      <c r="C2246" t="s">
        <v>20871</v>
      </c>
      <c r="D2246">
        <v>0</v>
      </c>
      <c r="E2246">
        <v>0</v>
      </c>
      <c r="F2246">
        <v>4.9000000000000004</v>
      </c>
      <c r="G2246">
        <v>0</v>
      </c>
      <c r="H2246">
        <v>1</v>
      </c>
      <c r="I2246">
        <v>0</v>
      </c>
      <c r="J2246">
        <v>1</v>
      </c>
      <c r="K2246">
        <v>1</v>
      </c>
      <c r="L2246">
        <v>1</v>
      </c>
      <c r="M2246">
        <v>0</v>
      </c>
      <c r="N2246">
        <v>1</v>
      </c>
      <c r="O2246">
        <v>1</v>
      </c>
      <c r="P2246">
        <v>1.6</v>
      </c>
      <c r="Q2246">
        <v>5.73</v>
      </c>
      <c r="R2246">
        <v>5</v>
      </c>
      <c r="S2246">
        <v>4.96</v>
      </c>
      <c r="T2246">
        <v>0</v>
      </c>
      <c r="U2246">
        <v>-0.1</v>
      </c>
    </row>
    <row r="2247" spans="1:21" x14ac:dyDescent="0.25">
      <c r="A2247" t="s">
        <v>10149</v>
      </c>
      <c r="B2247" t="s">
        <v>10150</v>
      </c>
      <c r="C2247" t="s">
        <v>20885</v>
      </c>
      <c r="D2247">
        <v>0</v>
      </c>
      <c r="E2247">
        <v>0</v>
      </c>
      <c r="F2247">
        <v>4.8899999999999997</v>
      </c>
      <c r="G2247">
        <v>0</v>
      </c>
      <c r="H2247">
        <v>1</v>
      </c>
      <c r="I2247">
        <v>0</v>
      </c>
      <c r="J2247">
        <v>1</v>
      </c>
      <c r="K2247">
        <v>1</v>
      </c>
      <c r="L2247">
        <v>1</v>
      </c>
      <c r="M2247">
        <v>0</v>
      </c>
      <c r="N2247">
        <v>1</v>
      </c>
      <c r="O2247">
        <v>1</v>
      </c>
      <c r="P2247">
        <v>1.6</v>
      </c>
      <c r="Q2247">
        <v>6.25</v>
      </c>
      <c r="R2247">
        <v>5.22</v>
      </c>
      <c r="S2247">
        <v>4.96</v>
      </c>
      <c r="T2247">
        <v>0</v>
      </c>
      <c r="U2247">
        <v>-0.1</v>
      </c>
    </row>
    <row r="2248" spans="1:21" x14ac:dyDescent="0.25">
      <c r="A2248" t="s">
        <v>9401</v>
      </c>
      <c r="B2248" t="s">
        <v>1307</v>
      </c>
      <c r="C2248" t="s">
        <v>1</v>
      </c>
      <c r="D2248">
        <v>0</v>
      </c>
      <c r="E2248">
        <v>0</v>
      </c>
      <c r="F2248">
        <v>4.8099999999999996</v>
      </c>
      <c r="G2248">
        <v>0</v>
      </c>
      <c r="H2248">
        <v>1</v>
      </c>
      <c r="I2248">
        <v>0</v>
      </c>
      <c r="J2248">
        <v>1</v>
      </c>
      <c r="K2248">
        <v>1</v>
      </c>
      <c r="L2248">
        <v>1</v>
      </c>
      <c r="M2248">
        <v>0</v>
      </c>
      <c r="N2248">
        <v>1</v>
      </c>
      <c r="O2248">
        <v>1</v>
      </c>
      <c r="P2248">
        <v>1.57</v>
      </c>
      <c r="Q2248">
        <v>6.55</v>
      </c>
      <c r="R2248">
        <v>5.09</v>
      </c>
      <c r="S2248">
        <v>4.96</v>
      </c>
      <c r="T2248">
        <v>0</v>
      </c>
      <c r="U2248">
        <v>-0.1</v>
      </c>
    </row>
    <row r="2249" spans="1:21" x14ac:dyDescent="0.25">
      <c r="A2249" t="s">
        <v>7378</v>
      </c>
      <c r="B2249" t="s">
        <v>23019</v>
      </c>
      <c r="C2249" t="s">
        <v>20892</v>
      </c>
      <c r="D2249">
        <v>0</v>
      </c>
      <c r="E2249">
        <v>0</v>
      </c>
      <c r="F2249">
        <v>4.9000000000000004</v>
      </c>
      <c r="G2249">
        <v>0</v>
      </c>
      <c r="H2249">
        <v>0</v>
      </c>
      <c r="I2249">
        <v>0</v>
      </c>
      <c r="J2249">
        <v>1</v>
      </c>
      <c r="K2249">
        <v>1</v>
      </c>
      <c r="L2249">
        <v>1</v>
      </c>
      <c r="M2249">
        <v>0</v>
      </c>
      <c r="N2249">
        <v>1</v>
      </c>
      <c r="O2249">
        <v>0</v>
      </c>
      <c r="P2249">
        <v>1.5</v>
      </c>
      <c r="Q2249">
        <v>6.35</v>
      </c>
      <c r="R2249">
        <v>4.13</v>
      </c>
      <c r="S2249">
        <v>4.96</v>
      </c>
      <c r="T2249">
        <v>0</v>
      </c>
      <c r="U2249">
        <v>0</v>
      </c>
    </row>
    <row r="2250" spans="1:21" x14ac:dyDescent="0.25">
      <c r="A2250" t="s">
        <v>23020</v>
      </c>
      <c r="B2250" t="s">
        <v>23021</v>
      </c>
      <c r="C2250" t="s">
        <v>20870</v>
      </c>
      <c r="D2250">
        <v>0</v>
      </c>
      <c r="E2250">
        <v>0</v>
      </c>
      <c r="F2250">
        <v>4.68</v>
      </c>
      <c r="G2250">
        <v>0</v>
      </c>
      <c r="H2250">
        <v>0</v>
      </c>
      <c r="I2250">
        <v>0</v>
      </c>
      <c r="J2250">
        <v>1</v>
      </c>
      <c r="K2250">
        <v>1</v>
      </c>
      <c r="L2250">
        <v>1</v>
      </c>
      <c r="M2250">
        <v>0</v>
      </c>
      <c r="N2250">
        <v>1</v>
      </c>
      <c r="O2250">
        <v>0</v>
      </c>
      <c r="P2250">
        <v>1.46</v>
      </c>
      <c r="Q2250">
        <v>5.88</v>
      </c>
      <c r="R2250">
        <v>3.72</v>
      </c>
      <c r="S2250">
        <v>4.96</v>
      </c>
      <c r="T2250">
        <v>0</v>
      </c>
      <c r="U2250">
        <v>0</v>
      </c>
    </row>
    <row r="2251" spans="1:21" x14ac:dyDescent="0.25">
      <c r="A2251" t="s">
        <v>8069</v>
      </c>
      <c r="B2251" t="s">
        <v>8070</v>
      </c>
      <c r="C2251" t="s">
        <v>20866</v>
      </c>
      <c r="D2251">
        <v>0</v>
      </c>
      <c r="E2251">
        <v>0</v>
      </c>
      <c r="F2251">
        <v>5</v>
      </c>
      <c r="G2251">
        <v>0</v>
      </c>
      <c r="H2251">
        <v>0</v>
      </c>
      <c r="I2251">
        <v>0</v>
      </c>
      <c r="J2251">
        <v>1</v>
      </c>
      <c r="K2251">
        <v>1</v>
      </c>
      <c r="L2251">
        <v>1</v>
      </c>
      <c r="M2251">
        <v>0</v>
      </c>
      <c r="N2251">
        <v>1</v>
      </c>
      <c r="O2251">
        <v>0</v>
      </c>
      <c r="P2251">
        <v>1.53</v>
      </c>
      <c r="Q2251">
        <v>5.0599999999999996</v>
      </c>
      <c r="R2251">
        <v>3.68</v>
      </c>
      <c r="S2251">
        <v>4.96</v>
      </c>
      <c r="T2251">
        <v>0</v>
      </c>
      <c r="U2251">
        <v>0</v>
      </c>
    </row>
    <row r="2252" spans="1:21" x14ac:dyDescent="0.25">
      <c r="A2252" t="s">
        <v>9665</v>
      </c>
      <c r="B2252" t="s">
        <v>9666</v>
      </c>
      <c r="C2252" t="s">
        <v>1</v>
      </c>
      <c r="D2252">
        <v>0</v>
      </c>
      <c r="E2252">
        <v>0</v>
      </c>
      <c r="F2252">
        <v>4.8099999999999996</v>
      </c>
      <c r="G2252">
        <v>0</v>
      </c>
      <c r="H2252">
        <v>1</v>
      </c>
      <c r="I2252">
        <v>0</v>
      </c>
      <c r="J2252">
        <v>1</v>
      </c>
      <c r="K2252">
        <v>1</v>
      </c>
      <c r="L2252">
        <v>1</v>
      </c>
      <c r="M2252">
        <v>0</v>
      </c>
      <c r="N2252">
        <v>1</v>
      </c>
      <c r="O2252">
        <v>1</v>
      </c>
      <c r="P2252">
        <v>1.56</v>
      </c>
      <c r="Q2252">
        <v>6.28</v>
      </c>
      <c r="R2252">
        <v>4.8499999999999996</v>
      </c>
      <c r="S2252">
        <v>4.96</v>
      </c>
      <c r="T2252">
        <v>0</v>
      </c>
      <c r="U2252">
        <v>-0.1</v>
      </c>
    </row>
    <row r="2253" spans="1:21" x14ac:dyDescent="0.25">
      <c r="A2253" t="s">
        <v>23022</v>
      </c>
      <c r="B2253" t="s">
        <v>23023</v>
      </c>
      <c r="C2253" t="s">
        <v>20883</v>
      </c>
      <c r="D2253">
        <v>0</v>
      </c>
      <c r="E2253">
        <v>0</v>
      </c>
      <c r="F2253">
        <v>4.7699999999999996</v>
      </c>
      <c r="G2253">
        <v>0</v>
      </c>
      <c r="H2253">
        <v>0</v>
      </c>
      <c r="I2253">
        <v>0</v>
      </c>
      <c r="J2253">
        <v>1</v>
      </c>
      <c r="K2253">
        <v>1</v>
      </c>
      <c r="L2253">
        <v>1</v>
      </c>
      <c r="M2253">
        <v>0</v>
      </c>
      <c r="N2253">
        <v>1</v>
      </c>
      <c r="O2253">
        <v>0</v>
      </c>
      <c r="P2253">
        <v>1.42</v>
      </c>
      <c r="Q2253">
        <v>5.83</v>
      </c>
      <c r="R2253">
        <v>3.06</v>
      </c>
      <c r="S2253">
        <v>4.96</v>
      </c>
      <c r="T2253">
        <v>0</v>
      </c>
      <c r="U2253">
        <v>0</v>
      </c>
    </row>
    <row r="2254" spans="1:21" x14ac:dyDescent="0.25">
      <c r="A2254" t="s">
        <v>5901</v>
      </c>
      <c r="B2254" t="s">
        <v>5902</v>
      </c>
      <c r="C2254" t="s">
        <v>20880</v>
      </c>
      <c r="D2254">
        <v>0</v>
      </c>
      <c r="E2254">
        <v>0</v>
      </c>
      <c r="F2254">
        <v>4.87</v>
      </c>
      <c r="G2254">
        <v>0</v>
      </c>
      <c r="H2254">
        <v>1</v>
      </c>
      <c r="I2254">
        <v>0</v>
      </c>
      <c r="J2254">
        <v>1</v>
      </c>
      <c r="K2254">
        <v>1</v>
      </c>
      <c r="L2254">
        <v>1</v>
      </c>
      <c r="M2254">
        <v>0</v>
      </c>
      <c r="N2254">
        <v>1</v>
      </c>
      <c r="O2254">
        <v>0</v>
      </c>
      <c r="P2254">
        <v>1.5</v>
      </c>
      <c r="Q2254">
        <v>6.28</v>
      </c>
      <c r="R2254">
        <v>3.92</v>
      </c>
      <c r="S2254">
        <v>4.96</v>
      </c>
      <c r="T2254">
        <v>0</v>
      </c>
      <c r="U2254">
        <v>0</v>
      </c>
    </row>
    <row r="2255" spans="1:21" x14ac:dyDescent="0.25">
      <c r="A2255">
        <v>10257</v>
      </c>
      <c r="B2255" t="s">
        <v>6546</v>
      </c>
      <c r="C2255" t="s">
        <v>20868</v>
      </c>
      <c r="D2255">
        <v>0</v>
      </c>
      <c r="E2255">
        <v>0</v>
      </c>
      <c r="F2255">
        <v>5.0199999999999996</v>
      </c>
      <c r="G2255">
        <v>0</v>
      </c>
      <c r="H2255">
        <v>0</v>
      </c>
      <c r="I2255">
        <v>0</v>
      </c>
      <c r="J2255">
        <v>1</v>
      </c>
      <c r="K2255">
        <v>1</v>
      </c>
      <c r="L2255">
        <v>1</v>
      </c>
      <c r="M2255">
        <v>0</v>
      </c>
      <c r="N2255">
        <v>1</v>
      </c>
      <c r="O2255">
        <v>1</v>
      </c>
      <c r="P2255">
        <v>1.6</v>
      </c>
      <c r="Q2255">
        <v>7.94</v>
      </c>
      <c r="R2255">
        <v>5.99</v>
      </c>
      <c r="S2255">
        <v>4.96</v>
      </c>
      <c r="T2255">
        <v>0</v>
      </c>
      <c r="U2255">
        <v>0</v>
      </c>
    </row>
    <row r="2256" spans="1:21" x14ac:dyDescent="0.25">
      <c r="A2256">
        <v>338</v>
      </c>
      <c r="B2256" t="s">
        <v>6513</v>
      </c>
      <c r="C2256" t="s">
        <v>20889</v>
      </c>
      <c r="D2256">
        <v>0</v>
      </c>
      <c r="E2256">
        <v>0</v>
      </c>
      <c r="F2256">
        <v>4.7699999999999996</v>
      </c>
      <c r="G2256">
        <v>0</v>
      </c>
      <c r="H2256">
        <v>0</v>
      </c>
      <c r="I2256">
        <v>0</v>
      </c>
      <c r="J2256">
        <v>1</v>
      </c>
      <c r="K2256">
        <v>1</v>
      </c>
      <c r="L2256">
        <v>1</v>
      </c>
      <c r="M2256">
        <v>0</v>
      </c>
      <c r="N2256">
        <v>1</v>
      </c>
      <c r="O2256">
        <v>0</v>
      </c>
      <c r="P2256">
        <v>1.4</v>
      </c>
      <c r="Q2256">
        <v>5.19</v>
      </c>
      <c r="R2256">
        <v>2.72</v>
      </c>
      <c r="S2256">
        <v>4.96</v>
      </c>
      <c r="T2256">
        <v>0</v>
      </c>
      <c r="U2256">
        <v>0</v>
      </c>
    </row>
    <row r="2257" spans="1:21" x14ac:dyDescent="0.25">
      <c r="A2257">
        <v>9095</v>
      </c>
      <c r="B2257" t="s">
        <v>9015</v>
      </c>
      <c r="C2257" t="s">
        <v>20883</v>
      </c>
      <c r="D2257">
        <v>0</v>
      </c>
      <c r="E2257">
        <v>0</v>
      </c>
      <c r="F2257">
        <v>4.71</v>
      </c>
      <c r="G2257">
        <v>0</v>
      </c>
      <c r="H2257">
        <v>1</v>
      </c>
      <c r="I2257">
        <v>0</v>
      </c>
      <c r="J2257">
        <v>1</v>
      </c>
      <c r="K2257">
        <v>1</v>
      </c>
      <c r="L2257">
        <v>1</v>
      </c>
      <c r="M2257">
        <v>0</v>
      </c>
      <c r="N2257">
        <v>1</v>
      </c>
      <c r="O2257">
        <v>0</v>
      </c>
      <c r="P2257">
        <v>1.47</v>
      </c>
      <c r="Q2257">
        <v>6.16</v>
      </c>
      <c r="R2257">
        <v>3.86</v>
      </c>
      <c r="S2257">
        <v>4.97</v>
      </c>
      <c r="T2257">
        <v>0</v>
      </c>
      <c r="U2257">
        <v>0</v>
      </c>
    </row>
    <row r="2258" spans="1:21" x14ac:dyDescent="0.25">
      <c r="A2258" t="s">
        <v>7530</v>
      </c>
      <c r="B2258" t="s">
        <v>7531</v>
      </c>
      <c r="C2258" t="s">
        <v>1</v>
      </c>
      <c r="D2258">
        <v>0</v>
      </c>
      <c r="E2258">
        <v>0</v>
      </c>
      <c r="F2258">
        <v>4.88</v>
      </c>
      <c r="G2258">
        <v>0</v>
      </c>
      <c r="H2258">
        <v>0</v>
      </c>
      <c r="I2258">
        <v>0</v>
      </c>
      <c r="J2258">
        <v>1</v>
      </c>
      <c r="K2258">
        <v>1</v>
      </c>
      <c r="L2258">
        <v>1</v>
      </c>
      <c r="M2258">
        <v>0</v>
      </c>
      <c r="N2258">
        <v>1</v>
      </c>
      <c r="O2258">
        <v>0</v>
      </c>
      <c r="P2258">
        <v>1.5</v>
      </c>
      <c r="Q2258">
        <v>5.47</v>
      </c>
      <c r="R2258">
        <v>3.83</v>
      </c>
      <c r="S2258">
        <v>4.97</v>
      </c>
      <c r="T2258">
        <v>0</v>
      </c>
      <c r="U2258">
        <v>0</v>
      </c>
    </row>
    <row r="2259" spans="1:21" x14ac:dyDescent="0.25">
      <c r="A2259" t="s">
        <v>7502</v>
      </c>
      <c r="B2259" t="s">
        <v>7503</v>
      </c>
      <c r="C2259" t="s">
        <v>1</v>
      </c>
      <c r="D2259">
        <v>0</v>
      </c>
      <c r="E2259">
        <v>0</v>
      </c>
      <c r="F2259">
        <v>4.8600000000000003</v>
      </c>
      <c r="G2259">
        <v>0</v>
      </c>
      <c r="H2259">
        <v>0</v>
      </c>
      <c r="I2259">
        <v>0</v>
      </c>
      <c r="J2259">
        <v>1</v>
      </c>
      <c r="K2259">
        <v>1</v>
      </c>
      <c r="L2259">
        <v>1</v>
      </c>
      <c r="M2259">
        <v>0</v>
      </c>
      <c r="N2259">
        <v>1</v>
      </c>
      <c r="O2259">
        <v>0</v>
      </c>
      <c r="P2259">
        <v>1.44</v>
      </c>
      <c r="Q2259">
        <v>4.96</v>
      </c>
      <c r="R2259">
        <v>2.87</v>
      </c>
      <c r="S2259">
        <v>4.97</v>
      </c>
      <c r="T2259">
        <v>0</v>
      </c>
      <c r="U2259">
        <v>0</v>
      </c>
    </row>
    <row r="2260" spans="1:21" x14ac:dyDescent="0.25">
      <c r="A2260" t="s">
        <v>7941</v>
      </c>
      <c r="B2260" t="s">
        <v>7942</v>
      </c>
      <c r="C2260" t="s">
        <v>1</v>
      </c>
      <c r="D2260">
        <v>0</v>
      </c>
      <c r="E2260">
        <v>0</v>
      </c>
      <c r="F2260">
        <v>4.82</v>
      </c>
      <c r="G2260">
        <v>0</v>
      </c>
      <c r="H2260">
        <v>1</v>
      </c>
      <c r="I2260">
        <v>0</v>
      </c>
      <c r="J2260">
        <v>1</v>
      </c>
      <c r="K2260">
        <v>1</v>
      </c>
      <c r="L2260">
        <v>1</v>
      </c>
      <c r="M2260">
        <v>0</v>
      </c>
      <c r="N2260">
        <v>1</v>
      </c>
      <c r="O2260">
        <v>0</v>
      </c>
      <c r="P2260">
        <v>1.51</v>
      </c>
      <c r="Q2260">
        <v>5.58</v>
      </c>
      <c r="R2260">
        <v>3.86</v>
      </c>
      <c r="S2260">
        <v>4.97</v>
      </c>
      <c r="T2260">
        <v>0</v>
      </c>
      <c r="U2260">
        <v>-0.1</v>
      </c>
    </row>
    <row r="2261" spans="1:21" x14ac:dyDescent="0.25">
      <c r="A2261" t="s">
        <v>6979</v>
      </c>
      <c r="B2261" t="s">
        <v>6980</v>
      </c>
      <c r="C2261" t="s">
        <v>20879</v>
      </c>
      <c r="D2261">
        <v>0</v>
      </c>
      <c r="E2261">
        <v>0</v>
      </c>
      <c r="F2261">
        <v>5.04</v>
      </c>
      <c r="G2261">
        <v>0</v>
      </c>
      <c r="H2261">
        <v>1</v>
      </c>
      <c r="I2261">
        <v>0</v>
      </c>
      <c r="J2261">
        <v>1</v>
      </c>
      <c r="K2261">
        <v>1</v>
      </c>
      <c r="L2261">
        <v>1</v>
      </c>
      <c r="M2261">
        <v>0</v>
      </c>
      <c r="N2261">
        <v>1</v>
      </c>
      <c r="O2261">
        <v>0</v>
      </c>
      <c r="P2261">
        <v>1.54</v>
      </c>
      <c r="Q2261">
        <v>6.27</v>
      </c>
      <c r="R2261">
        <v>3.92</v>
      </c>
      <c r="S2261">
        <v>4.97</v>
      </c>
      <c r="T2261">
        <v>0</v>
      </c>
      <c r="U2261">
        <v>0</v>
      </c>
    </row>
    <row r="2262" spans="1:21" x14ac:dyDescent="0.25">
      <c r="A2262" t="s">
        <v>8681</v>
      </c>
      <c r="B2262" t="s">
        <v>8682</v>
      </c>
      <c r="C2262" t="s">
        <v>20889</v>
      </c>
      <c r="D2262">
        <v>0</v>
      </c>
      <c r="E2262">
        <v>0</v>
      </c>
      <c r="F2262">
        <v>4.8099999999999996</v>
      </c>
      <c r="G2262">
        <v>0</v>
      </c>
      <c r="H2262">
        <v>1</v>
      </c>
      <c r="I2262">
        <v>0</v>
      </c>
      <c r="J2262">
        <v>1</v>
      </c>
      <c r="K2262">
        <v>1</v>
      </c>
      <c r="L2262">
        <v>1</v>
      </c>
      <c r="M2262">
        <v>0</v>
      </c>
      <c r="N2262">
        <v>1</v>
      </c>
      <c r="O2262">
        <v>1</v>
      </c>
      <c r="P2262">
        <v>1.56</v>
      </c>
      <c r="Q2262">
        <v>6.84</v>
      </c>
      <c r="R2262">
        <v>5.1100000000000003</v>
      </c>
      <c r="S2262">
        <v>4.97</v>
      </c>
      <c r="T2262">
        <v>0</v>
      </c>
      <c r="U2262">
        <v>-0.1</v>
      </c>
    </row>
    <row r="2263" spans="1:21" x14ac:dyDescent="0.25">
      <c r="A2263" t="s">
        <v>23024</v>
      </c>
      <c r="B2263" t="s">
        <v>23025</v>
      </c>
      <c r="C2263" t="s">
        <v>20874</v>
      </c>
      <c r="D2263">
        <v>0</v>
      </c>
      <c r="E2263">
        <v>0</v>
      </c>
      <c r="F2263">
        <v>4.97</v>
      </c>
      <c r="G2263">
        <v>0</v>
      </c>
      <c r="H2263">
        <v>0</v>
      </c>
      <c r="I2263">
        <v>0</v>
      </c>
      <c r="J2263">
        <v>1</v>
      </c>
      <c r="K2263">
        <v>1</v>
      </c>
      <c r="L2263">
        <v>1</v>
      </c>
      <c r="M2263">
        <v>0</v>
      </c>
      <c r="N2263">
        <v>1</v>
      </c>
      <c r="O2263">
        <v>0</v>
      </c>
      <c r="P2263">
        <v>1.53</v>
      </c>
      <c r="Q2263">
        <v>5.74</v>
      </c>
      <c r="R2263">
        <v>4</v>
      </c>
      <c r="S2263">
        <v>4.97</v>
      </c>
      <c r="T2263">
        <v>0</v>
      </c>
      <c r="U2263">
        <v>0</v>
      </c>
    </row>
    <row r="2264" spans="1:21" x14ac:dyDescent="0.25">
      <c r="A2264" t="s">
        <v>7753</v>
      </c>
      <c r="B2264" t="s">
        <v>7754</v>
      </c>
      <c r="C2264" t="s">
        <v>20868</v>
      </c>
      <c r="D2264">
        <v>0</v>
      </c>
      <c r="E2264">
        <v>0</v>
      </c>
      <c r="F2264">
        <v>4.8899999999999997</v>
      </c>
      <c r="G2264">
        <v>0</v>
      </c>
      <c r="H2264">
        <v>0</v>
      </c>
      <c r="I2264">
        <v>0</v>
      </c>
      <c r="J2264">
        <v>1</v>
      </c>
      <c r="K2264">
        <v>1</v>
      </c>
      <c r="L2264">
        <v>1</v>
      </c>
      <c r="M2264">
        <v>0</v>
      </c>
      <c r="N2264">
        <v>1</v>
      </c>
      <c r="O2264">
        <v>0</v>
      </c>
      <c r="P2264">
        <v>1.48</v>
      </c>
      <c r="Q2264">
        <v>5.76</v>
      </c>
      <c r="R2264">
        <v>3.61</v>
      </c>
      <c r="S2264">
        <v>4.97</v>
      </c>
      <c r="T2264">
        <v>0</v>
      </c>
      <c r="U2264">
        <v>0</v>
      </c>
    </row>
    <row r="2265" spans="1:21" x14ac:dyDescent="0.25">
      <c r="A2265" t="s">
        <v>6374</v>
      </c>
      <c r="B2265" t="s">
        <v>6375</v>
      </c>
      <c r="C2265" t="s">
        <v>20888</v>
      </c>
      <c r="D2265">
        <v>0</v>
      </c>
      <c r="E2265">
        <v>0</v>
      </c>
      <c r="F2265">
        <v>4.7300000000000004</v>
      </c>
      <c r="G2265">
        <v>0</v>
      </c>
      <c r="H2265">
        <v>0</v>
      </c>
      <c r="I2265">
        <v>0</v>
      </c>
      <c r="J2265">
        <v>1</v>
      </c>
      <c r="K2265">
        <v>1</v>
      </c>
      <c r="L2265">
        <v>1</v>
      </c>
      <c r="M2265">
        <v>0</v>
      </c>
      <c r="N2265">
        <v>1</v>
      </c>
      <c r="O2265">
        <v>1</v>
      </c>
      <c r="P2265">
        <v>1.52</v>
      </c>
      <c r="Q2265">
        <v>6.08</v>
      </c>
      <c r="R2265">
        <v>4.53</v>
      </c>
      <c r="S2265">
        <v>4.97</v>
      </c>
      <c r="T2265">
        <v>0</v>
      </c>
      <c r="U2265">
        <v>0</v>
      </c>
    </row>
    <row r="2266" spans="1:21" x14ac:dyDescent="0.25">
      <c r="A2266" t="s">
        <v>8146</v>
      </c>
      <c r="B2266" t="s">
        <v>8147</v>
      </c>
      <c r="C2266" t="s">
        <v>1</v>
      </c>
      <c r="D2266">
        <v>0</v>
      </c>
      <c r="E2266">
        <v>0</v>
      </c>
      <c r="F2266">
        <v>4.8099999999999996</v>
      </c>
      <c r="G2266">
        <v>0</v>
      </c>
      <c r="H2266">
        <v>1</v>
      </c>
      <c r="I2266">
        <v>0</v>
      </c>
      <c r="J2266">
        <v>1</v>
      </c>
      <c r="K2266">
        <v>1</v>
      </c>
      <c r="L2266">
        <v>1</v>
      </c>
      <c r="M2266">
        <v>0</v>
      </c>
      <c r="N2266">
        <v>1</v>
      </c>
      <c r="O2266">
        <v>0</v>
      </c>
      <c r="P2266">
        <v>1.53</v>
      </c>
      <c r="Q2266">
        <v>5.89</v>
      </c>
      <c r="R2266">
        <v>4.2699999999999996</v>
      </c>
      <c r="S2266">
        <v>4.97</v>
      </c>
      <c r="T2266">
        <v>0</v>
      </c>
      <c r="U2266">
        <v>-0.1</v>
      </c>
    </row>
    <row r="2267" spans="1:21" x14ac:dyDescent="0.25">
      <c r="A2267" t="s">
        <v>5853</v>
      </c>
      <c r="B2267" t="s">
        <v>5854</v>
      </c>
      <c r="C2267" t="s">
        <v>20883</v>
      </c>
      <c r="D2267">
        <v>0</v>
      </c>
      <c r="E2267">
        <v>0</v>
      </c>
      <c r="F2267">
        <v>4.7699999999999996</v>
      </c>
      <c r="G2267">
        <v>0</v>
      </c>
      <c r="H2267">
        <v>0</v>
      </c>
      <c r="I2267">
        <v>0</v>
      </c>
      <c r="J2267">
        <v>1</v>
      </c>
      <c r="K2267">
        <v>1</v>
      </c>
      <c r="L2267">
        <v>1</v>
      </c>
      <c r="M2267">
        <v>0</v>
      </c>
      <c r="N2267">
        <v>1</v>
      </c>
      <c r="O2267">
        <v>0</v>
      </c>
      <c r="P2267">
        <v>1.41</v>
      </c>
      <c r="Q2267">
        <v>5.64</v>
      </c>
      <c r="R2267">
        <v>2.9</v>
      </c>
      <c r="S2267">
        <v>4.97</v>
      </c>
      <c r="T2267">
        <v>0</v>
      </c>
      <c r="U2267">
        <v>0</v>
      </c>
    </row>
    <row r="2268" spans="1:21" x14ac:dyDescent="0.25">
      <c r="A2268" t="s">
        <v>7845</v>
      </c>
      <c r="B2268" t="s">
        <v>7846</v>
      </c>
      <c r="C2268" t="s">
        <v>1</v>
      </c>
      <c r="D2268">
        <v>0</v>
      </c>
      <c r="E2268">
        <v>0</v>
      </c>
      <c r="F2268">
        <v>4.84</v>
      </c>
      <c r="G2268">
        <v>0</v>
      </c>
      <c r="H2268">
        <v>1</v>
      </c>
      <c r="I2268">
        <v>0</v>
      </c>
      <c r="J2268">
        <v>1</v>
      </c>
      <c r="K2268">
        <v>1</v>
      </c>
      <c r="L2268">
        <v>1</v>
      </c>
      <c r="M2268">
        <v>0</v>
      </c>
      <c r="N2268">
        <v>1</v>
      </c>
      <c r="O2268">
        <v>0</v>
      </c>
      <c r="P2268">
        <v>1.54</v>
      </c>
      <c r="Q2268">
        <v>6.11</v>
      </c>
      <c r="R2268">
        <v>4.43</v>
      </c>
      <c r="S2268">
        <v>4.97</v>
      </c>
      <c r="T2268">
        <v>0</v>
      </c>
      <c r="U2268">
        <v>-0.1</v>
      </c>
    </row>
    <row r="2269" spans="1:21" x14ac:dyDescent="0.25">
      <c r="A2269">
        <v>13453</v>
      </c>
      <c r="B2269" t="s">
        <v>7808</v>
      </c>
      <c r="C2269" t="s">
        <v>20879</v>
      </c>
      <c r="D2269">
        <v>4</v>
      </c>
      <c r="E2269">
        <v>6</v>
      </c>
      <c r="F2269">
        <v>5.14</v>
      </c>
      <c r="G2269">
        <v>15</v>
      </c>
      <c r="H2269">
        <v>15</v>
      </c>
      <c r="I2269">
        <v>0</v>
      </c>
      <c r="J2269">
        <v>80</v>
      </c>
      <c r="K2269">
        <v>91</v>
      </c>
      <c r="L2269">
        <v>46</v>
      </c>
      <c r="M2269">
        <v>11</v>
      </c>
      <c r="N2269">
        <v>52</v>
      </c>
      <c r="O2269">
        <v>33</v>
      </c>
      <c r="P2269">
        <v>1.55</v>
      </c>
      <c r="Q2269">
        <v>5.8</v>
      </c>
      <c r="R2269">
        <v>3.74</v>
      </c>
      <c r="S2269">
        <v>4.97</v>
      </c>
      <c r="T2269">
        <v>0.4</v>
      </c>
      <c r="U2269">
        <v>0.4</v>
      </c>
    </row>
    <row r="2270" spans="1:21" x14ac:dyDescent="0.25">
      <c r="A2270" t="s">
        <v>6829</v>
      </c>
      <c r="B2270" t="s">
        <v>6830</v>
      </c>
      <c r="C2270" t="s">
        <v>20882</v>
      </c>
      <c r="D2270">
        <v>0</v>
      </c>
      <c r="E2270">
        <v>0</v>
      </c>
      <c r="F2270">
        <v>4.76</v>
      </c>
      <c r="G2270">
        <v>0</v>
      </c>
      <c r="H2270">
        <v>0</v>
      </c>
      <c r="I2270">
        <v>0</v>
      </c>
      <c r="J2270">
        <v>1</v>
      </c>
      <c r="K2270">
        <v>1</v>
      </c>
      <c r="L2270">
        <v>1</v>
      </c>
      <c r="M2270">
        <v>0</v>
      </c>
      <c r="N2270">
        <v>1</v>
      </c>
      <c r="O2270">
        <v>0</v>
      </c>
      <c r="P2270">
        <v>1.43</v>
      </c>
      <c r="Q2270">
        <v>5.24</v>
      </c>
      <c r="R2270">
        <v>3.07</v>
      </c>
      <c r="S2270">
        <v>4.9800000000000004</v>
      </c>
      <c r="T2270">
        <v>0</v>
      </c>
      <c r="U2270">
        <v>0</v>
      </c>
    </row>
    <row r="2271" spans="1:21" x14ac:dyDescent="0.25">
      <c r="A2271" t="s">
        <v>8017</v>
      </c>
      <c r="B2271" t="s">
        <v>1925</v>
      </c>
      <c r="C2271" t="s">
        <v>1</v>
      </c>
      <c r="D2271">
        <v>0</v>
      </c>
      <c r="E2271">
        <v>0</v>
      </c>
      <c r="F2271">
        <v>4.87</v>
      </c>
      <c r="G2271">
        <v>0</v>
      </c>
      <c r="H2271">
        <v>1</v>
      </c>
      <c r="I2271">
        <v>0</v>
      </c>
      <c r="J2271">
        <v>1</v>
      </c>
      <c r="K2271">
        <v>1</v>
      </c>
      <c r="L2271">
        <v>1</v>
      </c>
      <c r="M2271">
        <v>0</v>
      </c>
      <c r="N2271">
        <v>1</v>
      </c>
      <c r="O2271">
        <v>0</v>
      </c>
      <c r="P2271">
        <v>1.51</v>
      </c>
      <c r="Q2271">
        <v>5.84</v>
      </c>
      <c r="R2271">
        <v>4.03</v>
      </c>
      <c r="S2271">
        <v>4.9800000000000004</v>
      </c>
      <c r="T2271">
        <v>0</v>
      </c>
      <c r="U2271">
        <v>-0.1</v>
      </c>
    </row>
    <row r="2272" spans="1:21" x14ac:dyDescent="0.25">
      <c r="A2272" t="s">
        <v>7220</v>
      </c>
      <c r="B2272" t="s">
        <v>7221</v>
      </c>
      <c r="C2272" t="s">
        <v>20867</v>
      </c>
      <c r="D2272">
        <v>0</v>
      </c>
      <c r="E2272">
        <v>0</v>
      </c>
      <c r="F2272">
        <v>4.93</v>
      </c>
      <c r="G2272">
        <v>0</v>
      </c>
      <c r="H2272">
        <v>0</v>
      </c>
      <c r="I2272">
        <v>0</v>
      </c>
      <c r="J2272">
        <v>1</v>
      </c>
      <c r="K2272">
        <v>1</v>
      </c>
      <c r="L2272">
        <v>1</v>
      </c>
      <c r="M2272">
        <v>0</v>
      </c>
      <c r="N2272">
        <v>1</v>
      </c>
      <c r="O2272">
        <v>0</v>
      </c>
      <c r="P2272">
        <v>1.55</v>
      </c>
      <c r="Q2272">
        <v>5.24</v>
      </c>
      <c r="R2272">
        <v>4.1399999999999997</v>
      </c>
      <c r="S2272">
        <v>4.9800000000000004</v>
      </c>
      <c r="T2272">
        <v>0</v>
      </c>
      <c r="U2272">
        <v>0</v>
      </c>
    </row>
    <row r="2273" spans="1:21" x14ac:dyDescent="0.25">
      <c r="A2273" t="s">
        <v>9099</v>
      </c>
      <c r="B2273" t="s">
        <v>9100</v>
      </c>
      <c r="C2273" t="s">
        <v>20874</v>
      </c>
      <c r="D2273">
        <v>0</v>
      </c>
      <c r="E2273">
        <v>0</v>
      </c>
      <c r="F2273">
        <v>4.9800000000000004</v>
      </c>
      <c r="G2273">
        <v>0</v>
      </c>
      <c r="H2273">
        <v>0</v>
      </c>
      <c r="I2273">
        <v>0</v>
      </c>
      <c r="J2273">
        <v>1</v>
      </c>
      <c r="K2273">
        <v>1</v>
      </c>
      <c r="L2273">
        <v>1</v>
      </c>
      <c r="M2273">
        <v>0</v>
      </c>
      <c r="N2273">
        <v>1</v>
      </c>
      <c r="O2273">
        <v>0</v>
      </c>
      <c r="P2273">
        <v>1.53</v>
      </c>
      <c r="Q2273">
        <v>5.0199999999999996</v>
      </c>
      <c r="R2273">
        <v>3.7</v>
      </c>
      <c r="S2273">
        <v>4.9800000000000004</v>
      </c>
      <c r="T2273">
        <v>0</v>
      </c>
      <c r="U2273">
        <v>0</v>
      </c>
    </row>
    <row r="2274" spans="1:21" x14ac:dyDescent="0.25">
      <c r="A2274" t="s">
        <v>23026</v>
      </c>
      <c r="B2274" t="s">
        <v>23027</v>
      </c>
      <c r="C2274" t="s">
        <v>20892</v>
      </c>
      <c r="D2274">
        <v>0</v>
      </c>
      <c r="E2274">
        <v>0</v>
      </c>
      <c r="F2274">
        <v>4.9000000000000004</v>
      </c>
      <c r="G2274">
        <v>0</v>
      </c>
      <c r="H2274">
        <v>1</v>
      </c>
      <c r="I2274">
        <v>0</v>
      </c>
      <c r="J2274">
        <v>1</v>
      </c>
      <c r="K2274">
        <v>1</v>
      </c>
      <c r="L2274">
        <v>1</v>
      </c>
      <c r="M2274">
        <v>0</v>
      </c>
      <c r="N2274">
        <v>1</v>
      </c>
      <c r="O2274">
        <v>1</v>
      </c>
      <c r="P2274">
        <v>1.54</v>
      </c>
      <c r="Q2274">
        <v>6.62</v>
      </c>
      <c r="R2274">
        <v>4.6500000000000004</v>
      </c>
      <c r="S2274">
        <v>4.9800000000000004</v>
      </c>
      <c r="T2274">
        <v>0</v>
      </c>
      <c r="U2274">
        <v>-0.1</v>
      </c>
    </row>
    <row r="2275" spans="1:21" x14ac:dyDescent="0.25">
      <c r="A2275" t="s">
        <v>23028</v>
      </c>
      <c r="B2275" t="s">
        <v>6859</v>
      </c>
      <c r="C2275" t="s">
        <v>1</v>
      </c>
      <c r="D2275">
        <v>0</v>
      </c>
      <c r="E2275">
        <v>0</v>
      </c>
      <c r="F2275">
        <v>4.8899999999999997</v>
      </c>
      <c r="G2275">
        <v>0</v>
      </c>
      <c r="H2275">
        <v>0</v>
      </c>
      <c r="I2275">
        <v>0</v>
      </c>
      <c r="J2275">
        <v>1</v>
      </c>
      <c r="K2275">
        <v>1</v>
      </c>
      <c r="L2275">
        <v>1</v>
      </c>
      <c r="M2275">
        <v>0</v>
      </c>
      <c r="N2275">
        <v>1</v>
      </c>
      <c r="O2275">
        <v>0</v>
      </c>
      <c r="P2275">
        <v>1.51</v>
      </c>
      <c r="Q2275">
        <v>5.63</v>
      </c>
      <c r="R2275">
        <v>3.92</v>
      </c>
      <c r="S2275">
        <v>4.9800000000000004</v>
      </c>
      <c r="T2275">
        <v>0</v>
      </c>
      <c r="U2275">
        <v>0</v>
      </c>
    </row>
    <row r="2276" spans="1:21" x14ac:dyDescent="0.25">
      <c r="A2276" t="s">
        <v>23029</v>
      </c>
      <c r="B2276" t="s">
        <v>23030</v>
      </c>
      <c r="C2276" t="s">
        <v>20867</v>
      </c>
      <c r="D2276">
        <v>0</v>
      </c>
      <c r="E2276">
        <v>0</v>
      </c>
      <c r="F2276">
        <v>4.9400000000000004</v>
      </c>
      <c r="G2276">
        <v>0</v>
      </c>
      <c r="H2276">
        <v>0</v>
      </c>
      <c r="I2276">
        <v>0</v>
      </c>
      <c r="J2276">
        <v>1</v>
      </c>
      <c r="K2276">
        <v>1</v>
      </c>
      <c r="L2276">
        <v>1</v>
      </c>
      <c r="M2276">
        <v>0</v>
      </c>
      <c r="N2276">
        <v>1</v>
      </c>
      <c r="O2276">
        <v>1</v>
      </c>
      <c r="P2276">
        <v>1.57</v>
      </c>
      <c r="Q2276">
        <v>5.4</v>
      </c>
      <c r="R2276">
        <v>4.54</v>
      </c>
      <c r="S2276">
        <v>4.9800000000000004</v>
      </c>
      <c r="T2276">
        <v>0</v>
      </c>
      <c r="U2276">
        <v>0</v>
      </c>
    </row>
    <row r="2277" spans="1:21" x14ac:dyDescent="0.25">
      <c r="A2277" t="s">
        <v>7500</v>
      </c>
      <c r="B2277" t="s">
        <v>7501</v>
      </c>
      <c r="C2277" t="s">
        <v>20865</v>
      </c>
      <c r="D2277">
        <v>0</v>
      </c>
      <c r="E2277">
        <v>0</v>
      </c>
      <c r="F2277">
        <v>4.71</v>
      </c>
      <c r="G2277">
        <v>0</v>
      </c>
      <c r="H2277">
        <v>1</v>
      </c>
      <c r="I2277">
        <v>0</v>
      </c>
      <c r="J2277">
        <v>1</v>
      </c>
      <c r="K2277">
        <v>1</v>
      </c>
      <c r="L2277">
        <v>1</v>
      </c>
      <c r="M2277">
        <v>0</v>
      </c>
      <c r="N2277">
        <v>1</v>
      </c>
      <c r="O2277">
        <v>0</v>
      </c>
      <c r="P2277">
        <v>1.5</v>
      </c>
      <c r="Q2277">
        <v>5.4</v>
      </c>
      <c r="R2277">
        <v>3.96</v>
      </c>
      <c r="S2277">
        <v>4.9800000000000004</v>
      </c>
      <c r="T2277">
        <v>0</v>
      </c>
      <c r="U2277">
        <v>-0.1</v>
      </c>
    </row>
    <row r="2278" spans="1:21" x14ac:dyDescent="0.25">
      <c r="A2278">
        <v>12586</v>
      </c>
      <c r="B2278" t="s">
        <v>8166</v>
      </c>
      <c r="C2278" t="s">
        <v>20882</v>
      </c>
      <c r="D2278">
        <v>2</v>
      </c>
      <c r="E2278">
        <v>3</v>
      </c>
      <c r="F2278">
        <v>4.71</v>
      </c>
      <c r="G2278">
        <v>8</v>
      </c>
      <c r="H2278">
        <v>8</v>
      </c>
      <c r="I2278">
        <v>0</v>
      </c>
      <c r="J2278">
        <v>45</v>
      </c>
      <c r="K2278">
        <v>47</v>
      </c>
      <c r="L2278">
        <v>23</v>
      </c>
      <c r="M2278">
        <v>7</v>
      </c>
      <c r="N2278">
        <v>31</v>
      </c>
      <c r="O2278">
        <v>15</v>
      </c>
      <c r="P2278">
        <v>1.39</v>
      </c>
      <c r="Q2278">
        <v>6.23</v>
      </c>
      <c r="R2278">
        <v>3.02</v>
      </c>
      <c r="S2278">
        <v>4.9800000000000004</v>
      </c>
      <c r="T2278">
        <v>0.2</v>
      </c>
      <c r="U2278">
        <v>0.3</v>
      </c>
    </row>
    <row r="2279" spans="1:21" x14ac:dyDescent="0.25">
      <c r="A2279" t="s">
        <v>5869</v>
      </c>
      <c r="B2279" t="s">
        <v>5870</v>
      </c>
      <c r="C2279" t="s">
        <v>20886</v>
      </c>
      <c r="D2279">
        <v>0</v>
      </c>
      <c r="E2279">
        <v>0</v>
      </c>
      <c r="F2279">
        <v>4.8499999999999996</v>
      </c>
      <c r="G2279">
        <v>0</v>
      </c>
      <c r="H2279">
        <v>0</v>
      </c>
      <c r="I2279">
        <v>0</v>
      </c>
      <c r="J2279">
        <v>1</v>
      </c>
      <c r="K2279">
        <v>1</v>
      </c>
      <c r="L2279">
        <v>1</v>
      </c>
      <c r="M2279">
        <v>0</v>
      </c>
      <c r="N2279">
        <v>1</v>
      </c>
      <c r="O2279">
        <v>0</v>
      </c>
      <c r="P2279">
        <v>1.45</v>
      </c>
      <c r="Q2279">
        <v>5.66</v>
      </c>
      <c r="R2279">
        <v>3.26</v>
      </c>
      <c r="S2279">
        <v>4.9800000000000004</v>
      </c>
      <c r="T2279">
        <v>0</v>
      </c>
      <c r="U2279">
        <v>0</v>
      </c>
    </row>
    <row r="2280" spans="1:21" x14ac:dyDescent="0.25">
      <c r="A2280" t="s">
        <v>5925</v>
      </c>
      <c r="B2280" t="s">
        <v>5926</v>
      </c>
      <c r="C2280" t="s">
        <v>20883</v>
      </c>
      <c r="D2280">
        <v>0</v>
      </c>
      <c r="E2280">
        <v>0</v>
      </c>
      <c r="F2280">
        <v>4.78</v>
      </c>
      <c r="G2280">
        <v>0</v>
      </c>
      <c r="H2280">
        <v>0</v>
      </c>
      <c r="I2280">
        <v>0</v>
      </c>
      <c r="J2280">
        <v>1</v>
      </c>
      <c r="K2280">
        <v>1</v>
      </c>
      <c r="L2280">
        <v>1</v>
      </c>
      <c r="M2280">
        <v>0</v>
      </c>
      <c r="N2280">
        <v>1</v>
      </c>
      <c r="O2280">
        <v>0</v>
      </c>
      <c r="P2280">
        <v>1.44</v>
      </c>
      <c r="Q2280">
        <v>5.96</v>
      </c>
      <c r="R2280">
        <v>3.31</v>
      </c>
      <c r="S2280">
        <v>4.9800000000000004</v>
      </c>
      <c r="T2280">
        <v>0</v>
      </c>
      <c r="U2280">
        <v>0</v>
      </c>
    </row>
    <row r="2281" spans="1:21" x14ac:dyDescent="0.25">
      <c r="A2281" t="s">
        <v>7817</v>
      </c>
      <c r="B2281" t="s">
        <v>7818</v>
      </c>
      <c r="C2281" t="s">
        <v>20872</v>
      </c>
      <c r="D2281">
        <v>0</v>
      </c>
      <c r="E2281">
        <v>0</v>
      </c>
      <c r="F2281">
        <v>4.84</v>
      </c>
      <c r="G2281">
        <v>0</v>
      </c>
      <c r="H2281">
        <v>0</v>
      </c>
      <c r="I2281">
        <v>0</v>
      </c>
      <c r="J2281">
        <v>1</v>
      </c>
      <c r="K2281">
        <v>1</v>
      </c>
      <c r="L2281">
        <v>1</v>
      </c>
      <c r="M2281">
        <v>0</v>
      </c>
      <c r="N2281">
        <v>1</v>
      </c>
      <c r="O2281">
        <v>0</v>
      </c>
      <c r="P2281">
        <v>1.53</v>
      </c>
      <c r="Q2281">
        <v>6.04</v>
      </c>
      <c r="R2281">
        <v>4.34</v>
      </c>
      <c r="S2281">
        <v>4.9800000000000004</v>
      </c>
      <c r="T2281">
        <v>0</v>
      </c>
      <c r="U2281">
        <v>0</v>
      </c>
    </row>
    <row r="2282" spans="1:21" x14ac:dyDescent="0.25">
      <c r="A2282" t="s">
        <v>10153</v>
      </c>
      <c r="B2282" t="s">
        <v>10154</v>
      </c>
      <c r="C2282" t="s">
        <v>20867</v>
      </c>
      <c r="D2282">
        <v>0</v>
      </c>
      <c r="E2282">
        <v>0</v>
      </c>
      <c r="F2282">
        <v>4.97</v>
      </c>
      <c r="G2282">
        <v>0</v>
      </c>
      <c r="H2282">
        <v>1</v>
      </c>
      <c r="I2282">
        <v>0</v>
      </c>
      <c r="J2282">
        <v>1</v>
      </c>
      <c r="K2282">
        <v>1</v>
      </c>
      <c r="L2282">
        <v>1</v>
      </c>
      <c r="M2282">
        <v>0</v>
      </c>
      <c r="N2282">
        <v>1</v>
      </c>
      <c r="O2282">
        <v>1</v>
      </c>
      <c r="P2282">
        <v>1.65</v>
      </c>
      <c r="Q2282">
        <v>6.91</v>
      </c>
      <c r="R2282">
        <v>6.01</v>
      </c>
      <c r="S2282">
        <v>4.9800000000000004</v>
      </c>
      <c r="T2282">
        <v>0</v>
      </c>
      <c r="U2282">
        <v>-0.1</v>
      </c>
    </row>
    <row r="2283" spans="1:21" x14ac:dyDescent="0.25">
      <c r="A2283" t="s">
        <v>6599</v>
      </c>
      <c r="B2283" t="s">
        <v>6600</v>
      </c>
      <c r="C2283" t="s">
        <v>1</v>
      </c>
      <c r="D2283">
        <v>0</v>
      </c>
      <c r="E2283">
        <v>0</v>
      </c>
      <c r="F2283">
        <v>4.8099999999999996</v>
      </c>
      <c r="G2283">
        <v>0</v>
      </c>
      <c r="H2283">
        <v>1</v>
      </c>
      <c r="I2283">
        <v>0</v>
      </c>
      <c r="J2283">
        <v>1</v>
      </c>
      <c r="K2283">
        <v>1</v>
      </c>
      <c r="L2283">
        <v>1</v>
      </c>
      <c r="M2283">
        <v>0</v>
      </c>
      <c r="N2283">
        <v>1</v>
      </c>
      <c r="O2283">
        <v>0</v>
      </c>
      <c r="P2283">
        <v>1.48</v>
      </c>
      <c r="Q2283">
        <v>5.25</v>
      </c>
      <c r="R2283">
        <v>3.43</v>
      </c>
      <c r="S2283">
        <v>4.9800000000000004</v>
      </c>
      <c r="T2283">
        <v>0</v>
      </c>
      <c r="U2283">
        <v>-0.1</v>
      </c>
    </row>
    <row r="2284" spans="1:21" x14ac:dyDescent="0.25">
      <c r="A2284" t="s">
        <v>5887</v>
      </c>
      <c r="B2284" t="s">
        <v>5888</v>
      </c>
      <c r="C2284" t="s">
        <v>20895</v>
      </c>
      <c r="D2284">
        <v>0</v>
      </c>
      <c r="E2284">
        <v>0</v>
      </c>
      <c r="F2284">
        <v>4.78</v>
      </c>
      <c r="G2284">
        <v>0</v>
      </c>
      <c r="H2284">
        <v>0</v>
      </c>
      <c r="I2284">
        <v>0</v>
      </c>
      <c r="J2284">
        <v>1</v>
      </c>
      <c r="K2284">
        <v>1</v>
      </c>
      <c r="L2284">
        <v>1</v>
      </c>
      <c r="M2284">
        <v>0</v>
      </c>
      <c r="N2284">
        <v>1</v>
      </c>
      <c r="O2284">
        <v>0</v>
      </c>
      <c r="P2284">
        <v>1.47</v>
      </c>
      <c r="Q2284">
        <v>5.36</v>
      </c>
      <c r="R2284">
        <v>3.6</v>
      </c>
      <c r="S2284">
        <v>4.9800000000000004</v>
      </c>
      <c r="T2284">
        <v>0</v>
      </c>
      <c r="U2284">
        <v>0</v>
      </c>
    </row>
    <row r="2285" spans="1:21" x14ac:dyDescent="0.25">
      <c r="A2285" t="s">
        <v>9192</v>
      </c>
      <c r="B2285" t="s">
        <v>9193</v>
      </c>
      <c r="C2285" t="s">
        <v>20870</v>
      </c>
      <c r="D2285">
        <v>0</v>
      </c>
      <c r="E2285">
        <v>0</v>
      </c>
      <c r="F2285">
        <v>4.7699999999999996</v>
      </c>
      <c r="G2285">
        <v>0</v>
      </c>
      <c r="H2285">
        <v>0</v>
      </c>
      <c r="I2285">
        <v>0</v>
      </c>
      <c r="J2285">
        <v>1</v>
      </c>
      <c r="K2285">
        <v>1</v>
      </c>
      <c r="L2285">
        <v>1</v>
      </c>
      <c r="M2285">
        <v>0</v>
      </c>
      <c r="N2285">
        <v>1</v>
      </c>
      <c r="O2285">
        <v>0</v>
      </c>
      <c r="P2285">
        <v>1.48</v>
      </c>
      <c r="Q2285">
        <v>6.76</v>
      </c>
      <c r="R2285">
        <v>4.3099999999999996</v>
      </c>
      <c r="S2285">
        <v>4.9800000000000004</v>
      </c>
      <c r="T2285">
        <v>0</v>
      </c>
      <c r="U2285">
        <v>0</v>
      </c>
    </row>
    <row r="2286" spans="1:21" x14ac:dyDescent="0.25">
      <c r="A2286" t="s">
        <v>7484</v>
      </c>
      <c r="B2286" t="s">
        <v>7485</v>
      </c>
      <c r="C2286" t="s">
        <v>20885</v>
      </c>
      <c r="D2286">
        <v>0</v>
      </c>
      <c r="E2286">
        <v>0</v>
      </c>
      <c r="F2286">
        <v>5</v>
      </c>
      <c r="G2286">
        <v>0</v>
      </c>
      <c r="H2286">
        <v>0</v>
      </c>
      <c r="I2286">
        <v>0</v>
      </c>
      <c r="J2286">
        <v>1</v>
      </c>
      <c r="K2286">
        <v>1</v>
      </c>
      <c r="L2286">
        <v>1</v>
      </c>
      <c r="M2286">
        <v>0</v>
      </c>
      <c r="N2286">
        <v>1</v>
      </c>
      <c r="O2286">
        <v>0</v>
      </c>
      <c r="P2286">
        <v>1.55</v>
      </c>
      <c r="Q2286">
        <v>5.72</v>
      </c>
      <c r="R2286">
        <v>4.29</v>
      </c>
      <c r="S2286">
        <v>4.99</v>
      </c>
      <c r="T2286">
        <v>0</v>
      </c>
      <c r="U2286">
        <v>0</v>
      </c>
    </row>
    <row r="2287" spans="1:21" x14ac:dyDescent="0.25">
      <c r="A2287" t="s">
        <v>7991</v>
      </c>
      <c r="B2287" t="s">
        <v>7992</v>
      </c>
      <c r="C2287" t="s">
        <v>1</v>
      </c>
      <c r="D2287">
        <v>0</v>
      </c>
      <c r="E2287">
        <v>0</v>
      </c>
      <c r="F2287">
        <v>4.84</v>
      </c>
      <c r="G2287">
        <v>0</v>
      </c>
      <c r="H2287">
        <v>1</v>
      </c>
      <c r="I2287">
        <v>0</v>
      </c>
      <c r="J2287">
        <v>1</v>
      </c>
      <c r="K2287">
        <v>1</v>
      </c>
      <c r="L2287">
        <v>1</v>
      </c>
      <c r="M2287">
        <v>0</v>
      </c>
      <c r="N2287">
        <v>1</v>
      </c>
      <c r="O2287">
        <v>1</v>
      </c>
      <c r="P2287">
        <v>1.55</v>
      </c>
      <c r="Q2287">
        <v>6.29</v>
      </c>
      <c r="R2287">
        <v>4.6500000000000004</v>
      </c>
      <c r="S2287">
        <v>4.99</v>
      </c>
      <c r="T2287">
        <v>0</v>
      </c>
      <c r="U2287">
        <v>-0.1</v>
      </c>
    </row>
    <row r="2288" spans="1:21" x14ac:dyDescent="0.25">
      <c r="A2288" t="s">
        <v>23031</v>
      </c>
      <c r="B2288" t="s">
        <v>23032</v>
      </c>
      <c r="C2288" t="s">
        <v>20871</v>
      </c>
      <c r="D2288">
        <v>0</v>
      </c>
      <c r="E2288">
        <v>0</v>
      </c>
      <c r="F2288">
        <v>5</v>
      </c>
      <c r="G2288">
        <v>0</v>
      </c>
      <c r="H2288">
        <v>0</v>
      </c>
      <c r="I2288">
        <v>0</v>
      </c>
      <c r="J2288">
        <v>1</v>
      </c>
      <c r="K2288">
        <v>1</v>
      </c>
      <c r="L2288">
        <v>1</v>
      </c>
      <c r="M2288">
        <v>0</v>
      </c>
      <c r="N2288">
        <v>1</v>
      </c>
      <c r="O2288">
        <v>1</v>
      </c>
      <c r="P2288">
        <v>1.61</v>
      </c>
      <c r="Q2288">
        <v>5.9</v>
      </c>
      <c r="R2288">
        <v>5.1100000000000003</v>
      </c>
      <c r="S2288">
        <v>4.99</v>
      </c>
      <c r="T2288">
        <v>0</v>
      </c>
      <c r="U2288">
        <v>0</v>
      </c>
    </row>
    <row r="2289" spans="1:21" x14ac:dyDescent="0.25">
      <c r="A2289" t="s">
        <v>7650</v>
      </c>
      <c r="B2289" t="s">
        <v>7651</v>
      </c>
      <c r="C2289" t="s">
        <v>1</v>
      </c>
      <c r="D2289">
        <v>0</v>
      </c>
      <c r="E2289">
        <v>0</v>
      </c>
      <c r="F2289">
        <v>4.8600000000000003</v>
      </c>
      <c r="G2289">
        <v>0</v>
      </c>
      <c r="H2289">
        <v>1</v>
      </c>
      <c r="I2289">
        <v>0</v>
      </c>
      <c r="J2289">
        <v>1</v>
      </c>
      <c r="K2289">
        <v>1</v>
      </c>
      <c r="L2289">
        <v>1</v>
      </c>
      <c r="M2289">
        <v>0</v>
      </c>
      <c r="N2289">
        <v>1</v>
      </c>
      <c r="O2289">
        <v>0</v>
      </c>
      <c r="P2289">
        <v>1.53</v>
      </c>
      <c r="Q2289">
        <v>5.96</v>
      </c>
      <c r="R2289">
        <v>4.2699999999999996</v>
      </c>
      <c r="S2289">
        <v>4.99</v>
      </c>
      <c r="T2289">
        <v>0</v>
      </c>
      <c r="U2289">
        <v>-0.1</v>
      </c>
    </row>
    <row r="2290" spans="1:21" x14ac:dyDescent="0.25">
      <c r="A2290" t="s">
        <v>8505</v>
      </c>
      <c r="B2290" t="s">
        <v>8506</v>
      </c>
      <c r="C2290" t="s">
        <v>1</v>
      </c>
      <c r="D2290">
        <v>0</v>
      </c>
      <c r="E2290">
        <v>0</v>
      </c>
      <c r="F2290">
        <v>4.84</v>
      </c>
      <c r="G2290">
        <v>0</v>
      </c>
      <c r="H2290">
        <v>1</v>
      </c>
      <c r="I2290">
        <v>0</v>
      </c>
      <c r="J2290">
        <v>1</v>
      </c>
      <c r="K2290">
        <v>1</v>
      </c>
      <c r="L2290">
        <v>1</v>
      </c>
      <c r="M2290">
        <v>0</v>
      </c>
      <c r="N2290">
        <v>1</v>
      </c>
      <c r="O2290">
        <v>1</v>
      </c>
      <c r="P2290">
        <v>1.55</v>
      </c>
      <c r="Q2290">
        <v>6.11</v>
      </c>
      <c r="R2290">
        <v>4.5199999999999996</v>
      </c>
      <c r="S2290">
        <v>4.99</v>
      </c>
      <c r="T2290">
        <v>0</v>
      </c>
      <c r="U2290">
        <v>-0.1</v>
      </c>
    </row>
    <row r="2291" spans="1:21" x14ac:dyDescent="0.25">
      <c r="A2291" t="s">
        <v>23033</v>
      </c>
      <c r="B2291" t="s">
        <v>23034</v>
      </c>
      <c r="C2291" t="s">
        <v>1</v>
      </c>
      <c r="D2291">
        <v>0</v>
      </c>
      <c r="E2291">
        <v>0</v>
      </c>
      <c r="F2291">
        <v>4.93</v>
      </c>
      <c r="G2291">
        <v>0</v>
      </c>
      <c r="H2291">
        <v>1</v>
      </c>
      <c r="I2291">
        <v>0</v>
      </c>
      <c r="J2291">
        <v>1</v>
      </c>
      <c r="K2291">
        <v>1</v>
      </c>
      <c r="L2291">
        <v>1</v>
      </c>
      <c r="M2291">
        <v>0</v>
      </c>
      <c r="N2291">
        <v>1</v>
      </c>
      <c r="O2291">
        <v>1</v>
      </c>
      <c r="P2291">
        <v>1.57</v>
      </c>
      <c r="Q2291">
        <v>6.85</v>
      </c>
      <c r="R2291">
        <v>5.13</v>
      </c>
      <c r="S2291">
        <v>4.99</v>
      </c>
      <c r="T2291">
        <v>0</v>
      </c>
      <c r="U2291">
        <v>-0.1</v>
      </c>
    </row>
    <row r="2292" spans="1:21" x14ac:dyDescent="0.25">
      <c r="A2292" t="s">
        <v>9153</v>
      </c>
      <c r="B2292" t="s">
        <v>9154</v>
      </c>
      <c r="C2292" t="s">
        <v>1</v>
      </c>
      <c r="D2292">
        <v>0</v>
      </c>
      <c r="E2292">
        <v>0</v>
      </c>
      <c r="F2292">
        <v>4.82</v>
      </c>
      <c r="G2292">
        <v>0</v>
      </c>
      <c r="H2292">
        <v>1</v>
      </c>
      <c r="I2292">
        <v>0</v>
      </c>
      <c r="J2292">
        <v>1</v>
      </c>
      <c r="K2292">
        <v>1</v>
      </c>
      <c r="L2292">
        <v>1</v>
      </c>
      <c r="M2292">
        <v>0</v>
      </c>
      <c r="N2292">
        <v>1</v>
      </c>
      <c r="O2292">
        <v>0</v>
      </c>
      <c r="P2292">
        <v>1.53</v>
      </c>
      <c r="Q2292">
        <v>5.85</v>
      </c>
      <c r="R2292">
        <v>4.25</v>
      </c>
      <c r="S2292">
        <v>4.99</v>
      </c>
      <c r="T2292">
        <v>0</v>
      </c>
      <c r="U2292">
        <v>-0.1</v>
      </c>
    </row>
    <row r="2293" spans="1:21" x14ac:dyDescent="0.25">
      <c r="A2293" t="s">
        <v>8024</v>
      </c>
      <c r="B2293" t="s">
        <v>8025</v>
      </c>
      <c r="C2293" t="s">
        <v>1</v>
      </c>
      <c r="D2293">
        <v>0</v>
      </c>
      <c r="E2293">
        <v>0</v>
      </c>
      <c r="F2293">
        <v>4.8899999999999997</v>
      </c>
      <c r="G2293">
        <v>0</v>
      </c>
      <c r="H2293">
        <v>0</v>
      </c>
      <c r="I2293">
        <v>0</v>
      </c>
      <c r="J2293">
        <v>1</v>
      </c>
      <c r="K2293">
        <v>1</v>
      </c>
      <c r="L2293">
        <v>1</v>
      </c>
      <c r="M2293">
        <v>0</v>
      </c>
      <c r="N2293">
        <v>1</v>
      </c>
      <c r="O2293">
        <v>0</v>
      </c>
      <c r="P2293">
        <v>1.46</v>
      </c>
      <c r="Q2293">
        <v>4.8899999999999997</v>
      </c>
      <c r="R2293">
        <v>2.94</v>
      </c>
      <c r="S2293">
        <v>4.99</v>
      </c>
      <c r="T2293">
        <v>0</v>
      </c>
      <c r="U2293">
        <v>0</v>
      </c>
    </row>
    <row r="2294" spans="1:21" x14ac:dyDescent="0.25">
      <c r="A2294" t="s">
        <v>7016</v>
      </c>
      <c r="B2294" t="s">
        <v>7017</v>
      </c>
      <c r="C2294" t="s">
        <v>20890</v>
      </c>
      <c r="D2294">
        <v>0</v>
      </c>
      <c r="E2294">
        <v>0</v>
      </c>
      <c r="F2294">
        <v>4.91</v>
      </c>
      <c r="G2294">
        <v>0</v>
      </c>
      <c r="H2294">
        <v>0</v>
      </c>
      <c r="I2294">
        <v>0</v>
      </c>
      <c r="J2294">
        <v>1</v>
      </c>
      <c r="K2294">
        <v>1</v>
      </c>
      <c r="L2294">
        <v>1</v>
      </c>
      <c r="M2294">
        <v>0</v>
      </c>
      <c r="N2294">
        <v>1</v>
      </c>
      <c r="O2294">
        <v>0</v>
      </c>
      <c r="P2294">
        <v>1.5</v>
      </c>
      <c r="Q2294">
        <v>5.34</v>
      </c>
      <c r="R2294">
        <v>3.57</v>
      </c>
      <c r="S2294">
        <v>4.99</v>
      </c>
      <c r="T2294">
        <v>0</v>
      </c>
      <c r="U2294">
        <v>0</v>
      </c>
    </row>
    <row r="2295" spans="1:21" x14ac:dyDescent="0.25">
      <c r="A2295" t="s">
        <v>6512</v>
      </c>
      <c r="B2295" t="s">
        <v>371</v>
      </c>
      <c r="C2295" t="s">
        <v>20893</v>
      </c>
      <c r="D2295">
        <v>0</v>
      </c>
      <c r="E2295">
        <v>0</v>
      </c>
      <c r="F2295">
        <v>4.91</v>
      </c>
      <c r="G2295">
        <v>0</v>
      </c>
      <c r="H2295">
        <v>1</v>
      </c>
      <c r="I2295">
        <v>0</v>
      </c>
      <c r="J2295">
        <v>1</v>
      </c>
      <c r="K2295">
        <v>1</v>
      </c>
      <c r="L2295">
        <v>1</v>
      </c>
      <c r="M2295">
        <v>0</v>
      </c>
      <c r="N2295">
        <v>1</v>
      </c>
      <c r="O2295">
        <v>1</v>
      </c>
      <c r="P2295">
        <v>1.6</v>
      </c>
      <c r="Q2295">
        <v>6.51</v>
      </c>
      <c r="R2295">
        <v>5.3</v>
      </c>
      <c r="S2295">
        <v>4.99</v>
      </c>
      <c r="T2295">
        <v>0</v>
      </c>
      <c r="U2295">
        <v>-0.1</v>
      </c>
    </row>
    <row r="2296" spans="1:21" x14ac:dyDescent="0.25">
      <c r="A2296" t="s">
        <v>23035</v>
      </c>
      <c r="B2296" t="s">
        <v>23036</v>
      </c>
      <c r="C2296" t="s">
        <v>20867</v>
      </c>
      <c r="D2296">
        <v>0</v>
      </c>
      <c r="E2296">
        <v>0</v>
      </c>
      <c r="F2296">
        <v>4.93</v>
      </c>
      <c r="G2296">
        <v>0</v>
      </c>
      <c r="H2296">
        <v>1</v>
      </c>
      <c r="I2296">
        <v>0</v>
      </c>
      <c r="J2296">
        <v>1</v>
      </c>
      <c r="K2296">
        <v>1</v>
      </c>
      <c r="L2296">
        <v>1</v>
      </c>
      <c r="M2296">
        <v>0</v>
      </c>
      <c r="N2296">
        <v>1</v>
      </c>
      <c r="O2296">
        <v>1</v>
      </c>
      <c r="P2296">
        <v>1.59</v>
      </c>
      <c r="Q2296">
        <v>5.57</v>
      </c>
      <c r="R2296">
        <v>4.84</v>
      </c>
      <c r="S2296">
        <v>4.99</v>
      </c>
      <c r="T2296">
        <v>0</v>
      </c>
      <c r="U2296">
        <v>-0.1</v>
      </c>
    </row>
    <row r="2297" spans="1:21" x14ac:dyDescent="0.25">
      <c r="A2297" t="s">
        <v>23037</v>
      </c>
      <c r="B2297" t="s">
        <v>23038</v>
      </c>
      <c r="C2297" t="s">
        <v>1</v>
      </c>
      <c r="D2297">
        <v>0</v>
      </c>
      <c r="E2297">
        <v>0</v>
      </c>
      <c r="F2297">
        <v>4.8899999999999997</v>
      </c>
      <c r="G2297">
        <v>0</v>
      </c>
      <c r="H2297">
        <v>0</v>
      </c>
      <c r="I2297">
        <v>0</v>
      </c>
      <c r="J2297">
        <v>1</v>
      </c>
      <c r="K2297">
        <v>1</v>
      </c>
      <c r="L2297">
        <v>1</v>
      </c>
      <c r="M2297">
        <v>0</v>
      </c>
      <c r="N2297">
        <v>1</v>
      </c>
      <c r="O2297">
        <v>0</v>
      </c>
      <c r="P2297">
        <v>1.51</v>
      </c>
      <c r="Q2297">
        <v>5.4</v>
      </c>
      <c r="R2297">
        <v>3.87</v>
      </c>
      <c r="S2297">
        <v>4.99</v>
      </c>
      <c r="T2297">
        <v>0</v>
      </c>
      <c r="U2297">
        <v>0</v>
      </c>
    </row>
    <row r="2298" spans="1:21" x14ac:dyDescent="0.25">
      <c r="A2298" t="s">
        <v>7165</v>
      </c>
      <c r="B2298" t="s">
        <v>7166</v>
      </c>
      <c r="C2298" t="s">
        <v>20882</v>
      </c>
      <c r="D2298">
        <v>0</v>
      </c>
      <c r="E2298">
        <v>0</v>
      </c>
      <c r="F2298">
        <v>4.74</v>
      </c>
      <c r="G2298">
        <v>0</v>
      </c>
      <c r="H2298">
        <v>1</v>
      </c>
      <c r="I2298">
        <v>0</v>
      </c>
      <c r="J2298">
        <v>1</v>
      </c>
      <c r="K2298">
        <v>1</v>
      </c>
      <c r="L2298">
        <v>1</v>
      </c>
      <c r="M2298">
        <v>0</v>
      </c>
      <c r="N2298">
        <v>1</v>
      </c>
      <c r="O2298">
        <v>0</v>
      </c>
      <c r="P2298">
        <v>1.5</v>
      </c>
      <c r="Q2298">
        <v>6.61</v>
      </c>
      <c r="R2298">
        <v>4.3899999999999997</v>
      </c>
      <c r="S2298">
        <v>4.99</v>
      </c>
      <c r="T2298">
        <v>0</v>
      </c>
      <c r="U2298">
        <v>0</v>
      </c>
    </row>
    <row r="2299" spans="1:21" x14ac:dyDescent="0.25">
      <c r="A2299" t="s">
        <v>7139</v>
      </c>
      <c r="B2299" t="s">
        <v>7140</v>
      </c>
      <c r="C2299" t="s">
        <v>1</v>
      </c>
      <c r="D2299">
        <v>0</v>
      </c>
      <c r="E2299">
        <v>0</v>
      </c>
      <c r="F2299">
        <v>4.91</v>
      </c>
      <c r="G2299">
        <v>0</v>
      </c>
      <c r="H2299">
        <v>0</v>
      </c>
      <c r="I2299">
        <v>0</v>
      </c>
      <c r="J2299">
        <v>1</v>
      </c>
      <c r="K2299">
        <v>1</v>
      </c>
      <c r="L2299">
        <v>1</v>
      </c>
      <c r="M2299">
        <v>0</v>
      </c>
      <c r="N2299">
        <v>1</v>
      </c>
      <c r="O2299">
        <v>0</v>
      </c>
      <c r="P2299">
        <v>1.5</v>
      </c>
      <c r="Q2299">
        <v>5.69</v>
      </c>
      <c r="R2299">
        <v>3.8</v>
      </c>
      <c r="S2299">
        <v>4.99</v>
      </c>
      <c r="T2299">
        <v>0</v>
      </c>
      <c r="U2299">
        <v>0</v>
      </c>
    </row>
    <row r="2300" spans="1:21" x14ac:dyDescent="0.25">
      <c r="A2300" t="s">
        <v>6193</v>
      </c>
      <c r="B2300" t="s">
        <v>6194</v>
      </c>
      <c r="C2300" t="s">
        <v>20868</v>
      </c>
      <c r="D2300">
        <v>0</v>
      </c>
      <c r="E2300">
        <v>0</v>
      </c>
      <c r="F2300">
        <v>4.92</v>
      </c>
      <c r="G2300">
        <v>0</v>
      </c>
      <c r="H2300">
        <v>0</v>
      </c>
      <c r="I2300">
        <v>0</v>
      </c>
      <c r="J2300">
        <v>1</v>
      </c>
      <c r="K2300">
        <v>1</v>
      </c>
      <c r="L2300">
        <v>1</v>
      </c>
      <c r="M2300">
        <v>0</v>
      </c>
      <c r="N2300">
        <v>1</v>
      </c>
      <c r="O2300">
        <v>0</v>
      </c>
      <c r="P2300">
        <v>1.47</v>
      </c>
      <c r="Q2300">
        <v>5.33</v>
      </c>
      <c r="R2300">
        <v>3.26</v>
      </c>
      <c r="S2300">
        <v>4.99</v>
      </c>
      <c r="T2300">
        <v>0</v>
      </c>
      <c r="U2300">
        <v>0</v>
      </c>
    </row>
    <row r="2301" spans="1:21" x14ac:dyDescent="0.25">
      <c r="A2301" t="s">
        <v>5944</v>
      </c>
      <c r="B2301" t="s">
        <v>5945</v>
      </c>
      <c r="C2301" t="s">
        <v>20870</v>
      </c>
      <c r="D2301">
        <v>0</v>
      </c>
      <c r="E2301">
        <v>0</v>
      </c>
      <c r="F2301">
        <v>4.72</v>
      </c>
      <c r="G2301">
        <v>0</v>
      </c>
      <c r="H2301">
        <v>0</v>
      </c>
      <c r="I2301">
        <v>0</v>
      </c>
      <c r="J2301">
        <v>1</v>
      </c>
      <c r="K2301">
        <v>1</v>
      </c>
      <c r="L2301">
        <v>1</v>
      </c>
      <c r="M2301">
        <v>0</v>
      </c>
      <c r="N2301">
        <v>1</v>
      </c>
      <c r="O2301">
        <v>0</v>
      </c>
      <c r="P2301">
        <v>1.43</v>
      </c>
      <c r="Q2301">
        <v>5.72</v>
      </c>
      <c r="R2301">
        <v>3.28</v>
      </c>
      <c r="S2301">
        <v>4.99</v>
      </c>
      <c r="T2301">
        <v>0</v>
      </c>
      <c r="U2301">
        <v>0</v>
      </c>
    </row>
    <row r="2302" spans="1:21" x14ac:dyDescent="0.25">
      <c r="A2302" t="s">
        <v>7824</v>
      </c>
      <c r="B2302" t="s">
        <v>7825</v>
      </c>
      <c r="C2302" t="s">
        <v>1</v>
      </c>
      <c r="D2302">
        <v>0</v>
      </c>
      <c r="E2302">
        <v>0</v>
      </c>
      <c r="F2302">
        <v>4.91</v>
      </c>
      <c r="G2302">
        <v>0</v>
      </c>
      <c r="H2302">
        <v>0</v>
      </c>
      <c r="I2302">
        <v>0</v>
      </c>
      <c r="J2302">
        <v>1</v>
      </c>
      <c r="K2302">
        <v>1</v>
      </c>
      <c r="L2302">
        <v>1</v>
      </c>
      <c r="M2302">
        <v>0</v>
      </c>
      <c r="N2302">
        <v>1</v>
      </c>
      <c r="O2302">
        <v>0</v>
      </c>
      <c r="P2302">
        <v>1.5</v>
      </c>
      <c r="Q2302">
        <v>5.33</v>
      </c>
      <c r="R2302">
        <v>3.75</v>
      </c>
      <c r="S2302">
        <v>5</v>
      </c>
      <c r="T2302">
        <v>0</v>
      </c>
      <c r="U2302">
        <v>0</v>
      </c>
    </row>
    <row r="2303" spans="1:21" x14ac:dyDescent="0.25">
      <c r="A2303" t="s">
        <v>6098</v>
      </c>
      <c r="B2303" t="s">
        <v>6099</v>
      </c>
      <c r="C2303" t="s">
        <v>20895</v>
      </c>
      <c r="D2303">
        <v>0</v>
      </c>
      <c r="E2303">
        <v>0</v>
      </c>
      <c r="F2303">
        <v>4.8</v>
      </c>
      <c r="G2303">
        <v>0</v>
      </c>
      <c r="H2303">
        <v>0</v>
      </c>
      <c r="I2303">
        <v>0</v>
      </c>
      <c r="J2303">
        <v>1</v>
      </c>
      <c r="K2303">
        <v>1</v>
      </c>
      <c r="L2303">
        <v>1</v>
      </c>
      <c r="M2303">
        <v>0</v>
      </c>
      <c r="N2303">
        <v>1</v>
      </c>
      <c r="O2303">
        <v>0</v>
      </c>
      <c r="P2303">
        <v>1.49</v>
      </c>
      <c r="Q2303">
        <v>5.2</v>
      </c>
      <c r="R2303">
        <v>3.8</v>
      </c>
      <c r="S2303">
        <v>5</v>
      </c>
      <c r="T2303">
        <v>0</v>
      </c>
      <c r="U2303">
        <v>0</v>
      </c>
    </row>
    <row r="2304" spans="1:21" x14ac:dyDescent="0.25">
      <c r="A2304" t="s">
        <v>6222</v>
      </c>
      <c r="B2304" t="s">
        <v>6223</v>
      </c>
      <c r="C2304" t="s">
        <v>20868</v>
      </c>
      <c r="D2304">
        <v>0</v>
      </c>
      <c r="E2304">
        <v>1</v>
      </c>
      <c r="F2304">
        <v>4.8600000000000003</v>
      </c>
      <c r="G2304">
        <v>0</v>
      </c>
      <c r="H2304">
        <v>10</v>
      </c>
      <c r="I2304">
        <v>0</v>
      </c>
      <c r="J2304">
        <v>10</v>
      </c>
      <c r="K2304">
        <v>11</v>
      </c>
      <c r="L2304">
        <v>5</v>
      </c>
      <c r="M2304">
        <v>1</v>
      </c>
      <c r="N2304">
        <v>7</v>
      </c>
      <c r="O2304">
        <v>5</v>
      </c>
      <c r="P2304">
        <v>1.53</v>
      </c>
      <c r="Q2304">
        <v>6</v>
      </c>
      <c r="R2304">
        <v>4.25</v>
      </c>
      <c r="S2304">
        <v>5</v>
      </c>
      <c r="T2304">
        <v>-0.1</v>
      </c>
      <c r="U2304">
        <v>-0.1</v>
      </c>
    </row>
    <row r="2305" spans="1:21" x14ac:dyDescent="0.25">
      <c r="A2305" t="s">
        <v>7870</v>
      </c>
      <c r="B2305" t="s">
        <v>7871</v>
      </c>
      <c r="C2305" t="s">
        <v>1</v>
      </c>
      <c r="D2305">
        <v>0</v>
      </c>
      <c r="E2305">
        <v>0</v>
      </c>
      <c r="F2305">
        <v>4.8099999999999996</v>
      </c>
      <c r="G2305">
        <v>0</v>
      </c>
      <c r="H2305">
        <v>1</v>
      </c>
      <c r="I2305">
        <v>0</v>
      </c>
      <c r="J2305">
        <v>1</v>
      </c>
      <c r="K2305">
        <v>1</v>
      </c>
      <c r="L2305">
        <v>1</v>
      </c>
      <c r="M2305">
        <v>0</v>
      </c>
      <c r="N2305">
        <v>1</v>
      </c>
      <c r="O2305">
        <v>0</v>
      </c>
      <c r="P2305">
        <v>1.51</v>
      </c>
      <c r="Q2305">
        <v>5.36</v>
      </c>
      <c r="R2305">
        <v>3.77</v>
      </c>
      <c r="S2305">
        <v>5</v>
      </c>
      <c r="T2305">
        <v>0</v>
      </c>
      <c r="U2305">
        <v>-0.1</v>
      </c>
    </row>
    <row r="2306" spans="1:21" x14ac:dyDescent="0.25">
      <c r="A2306">
        <v>888</v>
      </c>
      <c r="B2306" t="s">
        <v>8546</v>
      </c>
      <c r="C2306" t="s">
        <v>20875</v>
      </c>
      <c r="D2306">
        <v>0</v>
      </c>
      <c r="E2306">
        <v>1</v>
      </c>
      <c r="F2306">
        <v>5.05</v>
      </c>
      <c r="G2306">
        <v>2</v>
      </c>
      <c r="H2306">
        <v>2</v>
      </c>
      <c r="I2306">
        <v>0</v>
      </c>
      <c r="J2306">
        <v>9</v>
      </c>
      <c r="K2306">
        <v>11</v>
      </c>
      <c r="L2306">
        <v>5</v>
      </c>
      <c r="M2306">
        <v>1</v>
      </c>
      <c r="N2306">
        <v>5</v>
      </c>
      <c r="O2306">
        <v>3</v>
      </c>
      <c r="P2306">
        <v>1.53</v>
      </c>
      <c r="Q2306">
        <v>4.8600000000000003</v>
      </c>
      <c r="R2306">
        <v>3.41</v>
      </c>
      <c r="S2306">
        <v>5</v>
      </c>
      <c r="T2306">
        <v>0</v>
      </c>
      <c r="U2306">
        <v>0</v>
      </c>
    </row>
    <row r="2307" spans="1:21" x14ac:dyDescent="0.25">
      <c r="A2307" t="s">
        <v>8713</v>
      </c>
      <c r="B2307" t="s">
        <v>8714</v>
      </c>
      <c r="C2307" t="s">
        <v>20879</v>
      </c>
      <c r="D2307">
        <v>0</v>
      </c>
      <c r="E2307">
        <v>0</v>
      </c>
      <c r="F2307">
        <v>5.0599999999999996</v>
      </c>
      <c r="G2307">
        <v>0</v>
      </c>
      <c r="H2307">
        <v>1</v>
      </c>
      <c r="I2307">
        <v>0</v>
      </c>
      <c r="J2307">
        <v>1</v>
      </c>
      <c r="K2307">
        <v>1</v>
      </c>
      <c r="L2307">
        <v>1</v>
      </c>
      <c r="M2307">
        <v>0</v>
      </c>
      <c r="N2307">
        <v>1</v>
      </c>
      <c r="O2307">
        <v>1</v>
      </c>
      <c r="P2307">
        <v>1.6</v>
      </c>
      <c r="Q2307">
        <v>6.94</v>
      </c>
      <c r="R2307">
        <v>4.88</v>
      </c>
      <c r="S2307">
        <v>5</v>
      </c>
      <c r="T2307">
        <v>0</v>
      </c>
      <c r="U2307">
        <v>0</v>
      </c>
    </row>
    <row r="2308" spans="1:21" x14ac:dyDescent="0.25">
      <c r="A2308" t="s">
        <v>8038</v>
      </c>
      <c r="B2308" t="s">
        <v>8039</v>
      </c>
      <c r="C2308" t="s">
        <v>1</v>
      </c>
      <c r="D2308">
        <v>0</v>
      </c>
      <c r="E2308">
        <v>0</v>
      </c>
      <c r="F2308">
        <v>4.8499999999999996</v>
      </c>
      <c r="G2308">
        <v>0</v>
      </c>
      <c r="H2308">
        <v>1</v>
      </c>
      <c r="I2308">
        <v>0</v>
      </c>
      <c r="J2308">
        <v>1</v>
      </c>
      <c r="K2308">
        <v>1</v>
      </c>
      <c r="L2308">
        <v>1</v>
      </c>
      <c r="M2308">
        <v>0</v>
      </c>
      <c r="N2308">
        <v>1</v>
      </c>
      <c r="O2308">
        <v>1</v>
      </c>
      <c r="P2308">
        <v>1.55</v>
      </c>
      <c r="Q2308">
        <v>6.11</v>
      </c>
      <c r="R2308">
        <v>4.51</v>
      </c>
      <c r="S2308">
        <v>5</v>
      </c>
      <c r="T2308">
        <v>0</v>
      </c>
      <c r="U2308">
        <v>-0.1</v>
      </c>
    </row>
    <row r="2309" spans="1:21" x14ac:dyDescent="0.25">
      <c r="A2309" t="s">
        <v>23039</v>
      </c>
      <c r="B2309" t="s">
        <v>23040</v>
      </c>
      <c r="C2309" t="s">
        <v>20869</v>
      </c>
      <c r="D2309">
        <v>0</v>
      </c>
      <c r="E2309">
        <v>0</v>
      </c>
      <c r="F2309">
        <v>4.8899999999999997</v>
      </c>
      <c r="G2309">
        <v>0</v>
      </c>
      <c r="H2309">
        <v>0</v>
      </c>
      <c r="I2309">
        <v>0</v>
      </c>
      <c r="J2309">
        <v>1</v>
      </c>
      <c r="K2309">
        <v>1</v>
      </c>
      <c r="L2309">
        <v>1</v>
      </c>
      <c r="M2309">
        <v>0</v>
      </c>
      <c r="N2309">
        <v>1</v>
      </c>
      <c r="O2309">
        <v>0</v>
      </c>
      <c r="P2309">
        <v>1.51</v>
      </c>
      <c r="Q2309">
        <v>5.9</v>
      </c>
      <c r="R2309">
        <v>4.04</v>
      </c>
      <c r="S2309">
        <v>5</v>
      </c>
      <c r="T2309">
        <v>0</v>
      </c>
      <c r="U2309">
        <v>0</v>
      </c>
    </row>
    <row r="2310" spans="1:21" x14ac:dyDescent="0.25">
      <c r="A2310" t="s">
        <v>5832</v>
      </c>
      <c r="B2310" t="s">
        <v>5833</v>
      </c>
      <c r="C2310" t="s">
        <v>20882</v>
      </c>
      <c r="D2310">
        <v>0</v>
      </c>
      <c r="E2310">
        <v>1</v>
      </c>
      <c r="F2310">
        <v>4.7</v>
      </c>
      <c r="G2310">
        <v>0</v>
      </c>
      <c r="H2310">
        <v>10</v>
      </c>
      <c r="I2310">
        <v>0</v>
      </c>
      <c r="J2310">
        <v>10</v>
      </c>
      <c r="K2310">
        <v>10</v>
      </c>
      <c r="L2310">
        <v>5</v>
      </c>
      <c r="M2310">
        <v>1</v>
      </c>
      <c r="N2310">
        <v>7</v>
      </c>
      <c r="O2310">
        <v>5</v>
      </c>
      <c r="P2310">
        <v>1.5</v>
      </c>
      <c r="Q2310">
        <v>5.91</v>
      </c>
      <c r="R2310">
        <v>4.1399999999999997</v>
      </c>
      <c r="S2310">
        <v>5</v>
      </c>
      <c r="T2310">
        <v>-0.1</v>
      </c>
      <c r="U2310">
        <v>-0.1</v>
      </c>
    </row>
    <row r="2311" spans="1:21" x14ac:dyDescent="0.25">
      <c r="A2311" t="s">
        <v>8813</v>
      </c>
      <c r="B2311" t="s">
        <v>8814</v>
      </c>
      <c r="C2311" t="s">
        <v>1</v>
      </c>
      <c r="D2311">
        <v>0</v>
      </c>
      <c r="E2311">
        <v>0</v>
      </c>
      <c r="F2311">
        <v>4.8600000000000003</v>
      </c>
      <c r="G2311">
        <v>0</v>
      </c>
      <c r="H2311">
        <v>1</v>
      </c>
      <c r="I2311">
        <v>0</v>
      </c>
      <c r="J2311">
        <v>1</v>
      </c>
      <c r="K2311">
        <v>1</v>
      </c>
      <c r="L2311">
        <v>1</v>
      </c>
      <c r="M2311">
        <v>0</v>
      </c>
      <c r="N2311">
        <v>1</v>
      </c>
      <c r="O2311">
        <v>1</v>
      </c>
      <c r="P2311">
        <v>1.56</v>
      </c>
      <c r="Q2311">
        <v>6.28</v>
      </c>
      <c r="R2311">
        <v>4.72</v>
      </c>
      <c r="S2311">
        <v>5</v>
      </c>
      <c r="T2311">
        <v>0</v>
      </c>
      <c r="U2311">
        <v>-0.1</v>
      </c>
    </row>
    <row r="2312" spans="1:21" x14ac:dyDescent="0.25">
      <c r="A2312" t="s">
        <v>7611</v>
      </c>
      <c r="B2312" t="s">
        <v>7612</v>
      </c>
      <c r="C2312" t="s">
        <v>20874</v>
      </c>
      <c r="D2312">
        <v>0</v>
      </c>
      <c r="E2312">
        <v>0</v>
      </c>
      <c r="F2312">
        <v>4.9800000000000004</v>
      </c>
      <c r="G2312">
        <v>0</v>
      </c>
      <c r="H2312">
        <v>0</v>
      </c>
      <c r="I2312">
        <v>0</v>
      </c>
      <c r="J2312">
        <v>1</v>
      </c>
      <c r="K2312">
        <v>1</v>
      </c>
      <c r="L2312">
        <v>1</v>
      </c>
      <c r="M2312">
        <v>0</v>
      </c>
      <c r="N2312">
        <v>1</v>
      </c>
      <c r="O2312">
        <v>0</v>
      </c>
      <c r="P2312">
        <v>1.52</v>
      </c>
      <c r="Q2312">
        <v>5.2</v>
      </c>
      <c r="R2312">
        <v>3.59</v>
      </c>
      <c r="S2312">
        <v>5</v>
      </c>
      <c r="T2312">
        <v>0</v>
      </c>
      <c r="U2312">
        <v>0</v>
      </c>
    </row>
    <row r="2313" spans="1:21" x14ac:dyDescent="0.25">
      <c r="A2313" t="s">
        <v>23041</v>
      </c>
      <c r="B2313" t="s">
        <v>23042</v>
      </c>
      <c r="C2313" t="s">
        <v>20877</v>
      </c>
      <c r="D2313">
        <v>0</v>
      </c>
      <c r="E2313">
        <v>0</v>
      </c>
      <c r="F2313">
        <v>4.9000000000000004</v>
      </c>
      <c r="G2313">
        <v>0</v>
      </c>
      <c r="H2313">
        <v>1</v>
      </c>
      <c r="I2313">
        <v>0</v>
      </c>
      <c r="J2313">
        <v>1</v>
      </c>
      <c r="K2313">
        <v>1</v>
      </c>
      <c r="L2313">
        <v>1</v>
      </c>
      <c r="M2313">
        <v>0</v>
      </c>
      <c r="N2313">
        <v>1</v>
      </c>
      <c r="O2313">
        <v>1</v>
      </c>
      <c r="P2313">
        <v>1.63</v>
      </c>
      <c r="Q2313">
        <v>6.59</v>
      </c>
      <c r="R2313">
        <v>5.88</v>
      </c>
      <c r="S2313">
        <v>5</v>
      </c>
      <c r="T2313">
        <v>0</v>
      </c>
      <c r="U2313">
        <v>-0.1</v>
      </c>
    </row>
    <row r="2314" spans="1:21" x14ac:dyDescent="0.25">
      <c r="A2314" t="s">
        <v>5960</v>
      </c>
      <c r="B2314" t="s">
        <v>5961</v>
      </c>
      <c r="C2314" t="s">
        <v>20875</v>
      </c>
      <c r="D2314">
        <v>0</v>
      </c>
      <c r="E2314">
        <v>0</v>
      </c>
      <c r="F2314">
        <v>5</v>
      </c>
      <c r="G2314">
        <v>0</v>
      </c>
      <c r="H2314">
        <v>0</v>
      </c>
      <c r="I2314">
        <v>0</v>
      </c>
      <c r="J2314">
        <v>1</v>
      </c>
      <c r="K2314">
        <v>1</v>
      </c>
      <c r="L2314">
        <v>1</v>
      </c>
      <c r="M2314">
        <v>0</v>
      </c>
      <c r="N2314">
        <v>1</v>
      </c>
      <c r="O2314">
        <v>0</v>
      </c>
      <c r="P2314">
        <v>1.48</v>
      </c>
      <c r="Q2314">
        <v>6.06</v>
      </c>
      <c r="R2314">
        <v>3.48</v>
      </c>
      <c r="S2314">
        <v>5</v>
      </c>
      <c r="T2314">
        <v>0</v>
      </c>
      <c r="U2314">
        <v>0</v>
      </c>
    </row>
    <row r="2315" spans="1:21" x14ac:dyDescent="0.25">
      <c r="A2315" t="s">
        <v>6704</v>
      </c>
      <c r="B2315" t="s">
        <v>6705</v>
      </c>
      <c r="C2315" t="s">
        <v>20882</v>
      </c>
      <c r="D2315">
        <v>0</v>
      </c>
      <c r="E2315">
        <v>0</v>
      </c>
      <c r="F2315">
        <v>4.76</v>
      </c>
      <c r="G2315">
        <v>0</v>
      </c>
      <c r="H2315">
        <v>1</v>
      </c>
      <c r="I2315">
        <v>0</v>
      </c>
      <c r="J2315">
        <v>1</v>
      </c>
      <c r="K2315">
        <v>1</v>
      </c>
      <c r="L2315">
        <v>1</v>
      </c>
      <c r="M2315">
        <v>0</v>
      </c>
      <c r="N2315">
        <v>1</v>
      </c>
      <c r="O2315">
        <v>1</v>
      </c>
      <c r="P2315">
        <v>1.56</v>
      </c>
      <c r="Q2315">
        <v>7.05</v>
      </c>
      <c r="R2315">
        <v>5.22</v>
      </c>
      <c r="S2315">
        <v>5.01</v>
      </c>
      <c r="T2315">
        <v>0</v>
      </c>
      <c r="U2315">
        <v>0</v>
      </c>
    </row>
    <row r="2316" spans="1:21" x14ac:dyDescent="0.25">
      <c r="A2316" t="s">
        <v>9025</v>
      </c>
      <c r="B2316" t="s">
        <v>9026</v>
      </c>
      <c r="C2316" t="s">
        <v>20885</v>
      </c>
      <c r="D2316">
        <v>0</v>
      </c>
      <c r="E2316">
        <v>0</v>
      </c>
      <c r="F2316">
        <v>5</v>
      </c>
      <c r="G2316">
        <v>0</v>
      </c>
      <c r="H2316">
        <v>0</v>
      </c>
      <c r="I2316">
        <v>0</v>
      </c>
      <c r="J2316">
        <v>1</v>
      </c>
      <c r="K2316">
        <v>1</v>
      </c>
      <c r="L2316">
        <v>1</v>
      </c>
      <c r="M2316">
        <v>0</v>
      </c>
      <c r="N2316">
        <v>1</v>
      </c>
      <c r="O2316">
        <v>0</v>
      </c>
      <c r="P2316">
        <v>1.55</v>
      </c>
      <c r="Q2316">
        <v>5.47</v>
      </c>
      <c r="R2316">
        <v>4.1399999999999997</v>
      </c>
      <c r="S2316">
        <v>5.01</v>
      </c>
      <c r="T2316">
        <v>0</v>
      </c>
      <c r="U2316">
        <v>0</v>
      </c>
    </row>
    <row r="2317" spans="1:21" x14ac:dyDescent="0.25">
      <c r="A2317" t="s">
        <v>8194</v>
      </c>
      <c r="B2317" t="s">
        <v>8195</v>
      </c>
      <c r="C2317" t="s">
        <v>20895</v>
      </c>
      <c r="D2317">
        <v>0</v>
      </c>
      <c r="E2317">
        <v>0</v>
      </c>
      <c r="F2317">
        <v>4.8099999999999996</v>
      </c>
      <c r="G2317">
        <v>0</v>
      </c>
      <c r="H2317">
        <v>0</v>
      </c>
      <c r="I2317">
        <v>0</v>
      </c>
      <c r="J2317">
        <v>1</v>
      </c>
      <c r="K2317">
        <v>1</v>
      </c>
      <c r="L2317">
        <v>1</v>
      </c>
      <c r="M2317">
        <v>0</v>
      </c>
      <c r="N2317">
        <v>1</v>
      </c>
      <c r="O2317">
        <v>0</v>
      </c>
      <c r="P2317">
        <v>1.48</v>
      </c>
      <c r="Q2317">
        <v>4.74</v>
      </c>
      <c r="R2317">
        <v>3.45</v>
      </c>
      <c r="S2317">
        <v>5.01</v>
      </c>
      <c r="T2317">
        <v>0</v>
      </c>
      <c r="U2317">
        <v>0</v>
      </c>
    </row>
    <row r="2318" spans="1:21" x14ac:dyDescent="0.25">
      <c r="A2318" t="s">
        <v>8522</v>
      </c>
      <c r="B2318" t="s">
        <v>8523</v>
      </c>
      <c r="C2318" t="s">
        <v>20870</v>
      </c>
      <c r="D2318">
        <v>0</v>
      </c>
      <c r="E2318">
        <v>0</v>
      </c>
      <c r="F2318">
        <v>4.7300000000000004</v>
      </c>
      <c r="G2318">
        <v>0</v>
      </c>
      <c r="H2318">
        <v>1</v>
      </c>
      <c r="I2318">
        <v>0</v>
      </c>
      <c r="J2318">
        <v>1</v>
      </c>
      <c r="K2318">
        <v>1</v>
      </c>
      <c r="L2318">
        <v>1</v>
      </c>
      <c r="M2318">
        <v>0</v>
      </c>
      <c r="N2318">
        <v>1</v>
      </c>
      <c r="O2318">
        <v>1</v>
      </c>
      <c r="P2318">
        <v>1.54</v>
      </c>
      <c r="Q2318">
        <v>7</v>
      </c>
      <c r="R2318">
        <v>5.0599999999999996</v>
      </c>
      <c r="S2318">
        <v>5.01</v>
      </c>
      <c r="T2318">
        <v>0</v>
      </c>
      <c r="U2318">
        <v>-0.1</v>
      </c>
    </row>
    <row r="2319" spans="1:21" x14ac:dyDescent="0.25">
      <c r="A2319" t="s">
        <v>7965</v>
      </c>
      <c r="B2319" t="s">
        <v>7966</v>
      </c>
      <c r="C2319" t="s">
        <v>20884</v>
      </c>
      <c r="D2319">
        <v>0</v>
      </c>
      <c r="E2319">
        <v>0</v>
      </c>
      <c r="F2319">
        <v>5.0199999999999996</v>
      </c>
      <c r="G2319">
        <v>0</v>
      </c>
      <c r="H2319">
        <v>0</v>
      </c>
      <c r="I2319">
        <v>0</v>
      </c>
      <c r="J2319">
        <v>1</v>
      </c>
      <c r="K2319">
        <v>1</v>
      </c>
      <c r="L2319">
        <v>1</v>
      </c>
      <c r="M2319">
        <v>0</v>
      </c>
      <c r="N2319">
        <v>1</v>
      </c>
      <c r="O2319">
        <v>1</v>
      </c>
      <c r="P2319">
        <v>1.56</v>
      </c>
      <c r="Q2319">
        <v>6.55</v>
      </c>
      <c r="R2319">
        <v>4.6399999999999997</v>
      </c>
      <c r="S2319">
        <v>5.01</v>
      </c>
      <c r="T2319">
        <v>0</v>
      </c>
      <c r="U2319">
        <v>0</v>
      </c>
    </row>
    <row r="2320" spans="1:21" x14ac:dyDescent="0.25">
      <c r="A2320" t="s">
        <v>7804</v>
      </c>
      <c r="B2320" t="s">
        <v>7805</v>
      </c>
      <c r="C2320" t="s">
        <v>20891</v>
      </c>
      <c r="D2320">
        <v>0</v>
      </c>
      <c r="E2320">
        <v>0</v>
      </c>
      <c r="F2320">
        <v>5.03</v>
      </c>
      <c r="G2320">
        <v>0</v>
      </c>
      <c r="H2320">
        <v>1</v>
      </c>
      <c r="I2320">
        <v>0</v>
      </c>
      <c r="J2320">
        <v>1</v>
      </c>
      <c r="K2320">
        <v>1</v>
      </c>
      <c r="L2320">
        <v>1</v>
      </c>
      <c r="M2320">
        <v>0</v>
      </c>
      <c r="N2320">
        <v>1</v>
      </c>
      <c r="O2320">
        <v>1</v>
      </c>
      <c r="P2320">
        <v>1.64</v>
      </c>
      <c r="Q2320">
        <v>6.87</v>
      </c>
      <c r="R2320">
        <v>5.85</v>
      </c>
      <c r="S2320">
        <v>5.01</v>
      </c>
      <c r="T2320">
        <v>0</v>
      </c>
      <c r="U2320">
        <v>-0.1</v>
      </c>
    </row>
    <row r="2321" spans="1:21" x14ac:dyDescent="0.25">
      <c r="A2321" t="s">
        <v>23043</v>
      </c>
      <c r="B2321" t="s">
        <v>23044</v>
      </c>
      <c r="C2321" t="s">
        <v>1</v>
      </c>
      <c r="D2321">
        <v>0</v>
      </c>
      <c r="E2321">
        <v>0</v>
      </c>
      <c r="F2321">
        <v>4.95</v>
      </c>
      <c r="G2321">
        <v>0</v>
      </c>
      <c r="H2321">
        <v>0</v>
      </c>
      <c r="I2321">
        <v>0</v>
      </c>
      <c r="J2321">
        <v>1</v>
      </c>
      <c r="K2321">
        <v>1</v>
      </c>
      <c r="L2321">
        <v>1</v>
      </c>
      <c r="M2321">
        <v>0</v>
      </c>
      <c r="N2321">
        <v>1</v>
      </c>
      <c r="O2321">
        <v>1</v>
      </c>
      <c r="P2321">
        <v>1.57</v>
      </c>
      <c r="Q2321">
        <v>6.45</v>
      </c>
      <c r="R2321">
        <v>4.9000000000000004</v>
      </c>
      <c r="S2321">
        <v>5.01</v>
      </c>
      <c r="T2321">
        <v>0</v>
      </c>
      <c r="U2321">
        <v>0</v>
      </c>
    </row>
    <row r="2322" spans="1:21" x14ac:dyDescent="0.25">
      <c r="A2322" t="s">
        <v>8945</v>
      </c>
      <c r="B2322" t="s">
        <v>8946</v>
      </c>
      <c r="C2322" t="s">
        <v>1</v>
      </c>
      <c r="D2322">
        <v>0</v>
      </c>
      <c r="E2322">
        <v>0</v>
      </c>
      <c r="F2322">
        <v>4.88</v>
      </c>
      <c r="G2322">
        <v>0</v>
      </c>
      <c r="H2322">
        <v>1</v>
      </c>
      <c r="I2322">
        <v>0</v>
      </c>
      <c r="J2322">
        <v>1</v>
      </c>
      <c r="K2322">
        <v>1</v>
      </c>
      <c r="L2322">
        <v>1</v>
      </c>
      <c r="M2322">
        <v>0</v>
      </c>
      <c r="N2322">
        <v>1</v>
      </c>
      <c r="O2322">
        <v>1</v>
      </c>
      <c r="P2322">
        <v>1.57</v>
      </c>
      <c r="Q2322">
        <v>6.46</v>
      </c>
      <c r="R2322">
        <v>4.93</v>
      </c>
      <c r="S2322">
        <v>5.01</v>
      </c>
      <c r="T2322">
        <v>0</v>
      </c>
      <c r="U2322">
        <v>-0.1</v>
      </c>
    </row>
    <row r="2323" spans="1:21" x14ac:dyDescent="0.25">
      <c r="A2323" t="s">
        <v>5862</v>
      </c>
      <c r="B2323" t="s">
        <v>5863</v>
      </c>
      <c r="C2323" t="s">
        <v>20875</v>
      </c>
      <c r="D2323">
        <v>0</v>
      </c>
      <c r="E2323">
        <v>0</v>
      </c>
      <c r="F2323">
        <v>4.99</v>
      </c>
      <c r="G2323">
        <v>0</v>
      </c>
      <c r="H2323">
        <v>1</v>
      </c>
      <c r="I2323">
        <v>0</v>
      </c>
      <c r="J2323">
        <v>1</v>
      </c>
      <c r="K2323">
        <v>1</v>
      </c>
      <c r="L2323">
        <v>1</v>
      </c>
      <c r="M2323">
        <v>0</v>
      </c>
      <c r="N2323">
        <v>1</v>
      </c>
      <c r="O2323">
        <v>1</v>
      </c>
      <c r="P2323">
        <v>1.6</v>
      </c>
      <c r="Q2323">
        <v>7.72</v>
      </c>
      <c r="R2323">
        <v>5.6</v>
      </c>
      <c r="S2323">
        <v>5.01</v>
      </c>
      <c r="T2323">
        <v>0</v>
      </c>
      <c r="U2323">
        <v>0</v>
      </c>
    </row>
    <row r="2324" spans="1:21" x14ac:dyDescent="0.25">
      <c r="A2324" t="s">
        <v>23045</v>
      </c>
      <c r="B2324" t="s">
        <v>23046</v>
      </c>
      <c r="C2324" t="s">
        <v>20870</v>
      </c>
      <c r="D2324">
        <v>0</v>
      </c>
      <c r="E2324">
        <v>0</v>
      </c>
      <c r="F2324">
        <v>4.7300000000000004</v>
      </c>
      <c r="G2324">
        <v>0</v>
      </c>
      <c r="H2324">
        <v>1</v>
      </c>
      <c r="I2324">
        <v>0</v>
      </c>
      <c r="J2324">
        <v>1</v>
      </c>
      <c r="K2324">
        <v>1</v>
      </c>
      <c r="L2324">
        <v>1</v>
      </c>
      <c r="M2324">
        <v>0</v>
      </c>
      <c r="N2324">
        <v>1</v>
      </c>
      <c r="O2324">
        <v>1</v>
      </c>
      <c r="P2324">
        <v>1.54</v>
      </c>
      <c r="Q2324">
        <v>6.95</v>
      </c>
      <c r="R2324">
        <v>5.01</v>
      </c>
      <c r="S2324">
        <v>5.01</v>
      </c>
      <c r="T2324">
        <v>0</v>
      </c>
      <c r="U2324">
        <v>-0.1</v>
      </c>
    </row>
    <row r="2325" spans="1:21" x14ac:dyDescent="0.25">
      <c r="A2325" t="s">
        <v>9083</v>
      </c>
      <c r="B2325" t="s">
        <v>9084</v>
      </c>
      <c r="C2325" t="s">
        <v>1</v>
      </c>
      <c r="D2325">
        <v>0</v>
      </c>
      <c r="E2325">
        <v>0</v>
      </c>
      <c r="F2325">
        <v>4.8899999999999997</v>
      </c>
      <c r="G2325">
        <v>0</v>
      </c>
      <c r="H2325">
        <v>1</v>
      </c>
      <c r="I2325">
        <v>0</v>
      </c>
      <c r="J2325">
        <v>1</v>
      </c>
      <c r="K2325">
        <v>1</v>
      </c>
      <c r="L2325">
        <v>1</v>
      </c>
      <c r="M2325">
        <v>0</v>
      </c>
      <c r="N2325">
        <v>1</v>
      </c>
      <c r="O2325">
        <v>0</v>
      </c>
      <c r="P2325">
        <v>1.53</v>
      </c>
      <c r="Q2325">
        <v>6.08</v>
      </c>
      <c r="R2325">
        <v>4.33</v>
      </c>
      <c r="S2325">
        <v>5.01</v>
      </c>
      <c r="T2325">
        <v>0</v>
      </c>
      <c r="U2325">
        <v>-0.1</v>
      </c>
    </row>
    <row r="2326" spans="1:21" x14ac:dyDescent="0.25">
      <c r="A2326" t="s">
        <v>8158</v>
      </c>
      <c r="B2326" t="s">
        <v>8159</v>
      </c>
      <c r="C2326" t="s">
        <v>1</v>
      </c>
      <c r="D2326">
        <v>0</v>
      </c>
      <c r="E2326">
        <v>0</v>
      </c>
      <c r="F2326">
        <v>4.92</v>
      </c>
      <c r="G2326">
        <v>0</v>
      </c>
      <c r="H2326">
        <v>1</v>
      </c>
      <c r="I2326">
        <v>0</v>
      </c>
      <c r="J2326">
        <v>1</v>
      </c>
      <c r="K2326">
        <v>1</v>
      </c>
      <c r="L2326">
        <v>1</v>
      </c>
      <c r="M2326">
        <v>0</v>
      </c>
      <c r="N2326">
        <v>1</v>
      </c>
      <c r="O2326">
        <v>1</v>
      </c>
      <c r="P2326">
        <v>1.6</v>
      </c>
      <c r="Q2326">
        <v>6.91</v>
      </c>
      <c r="R2326">
        <v>5.42</v>
      </c>
      <c r="S2326">
        <v>5.01</v>
      </c>
      <c r="T2326">
        <v>0</v>
      </c>
      <c r="U2326">
        <v>-0.1</v>
      </c>
    </row>
    <row r="2327" spans="1:21" x14ac:dyDescent="0.25">
      <c r="A2327" t="s">
        <v>8134</v>
      </c>
      <c r="B2327" t="s">
        <v>8135</v>
      </c>
      <c r="C2327" t="s">
        <v>20877</v>
      </c>
      <c r="D2327">
        <v>0</v>
      </c>
      <c r="E2327">
        <v>0</v>
      </c>
      <c r="F2327">
        <v>4.9000000000000004</v>
      </c>
      <c r="G2327">
        <v>0</v>
      </c>
      <c r="H2327">
        <v>0</v>
      </c>
      <c r="I2327">
        <v>0</v>
      </c>
      <c r="J2327">
        <v>1</v>
      </c>
      <c r="K2327">
        <v>1</v>
      </c>
      <c r="L2327">
        <v>1</v>
      </c>
      <c r="M2327">
        <v>0</v>
      </c>
      <c r="N2327">
        <v>1</v>
      </c>
      <c r="O2327">
        <v>0</v>
      </c>
      <c r="P2327">
        <v>1.55</v>
      </c>
      <c r="Q2327">
        <v>4.92</v>
      </c>
      <c r="R2327">
        <v>4.24</v>
      </c>
      <c r="S2327">
        <v>5.01</v>
      </c>
      <c r="T2327">
        <v>0</v>
      </c>
      <c r="U2327">
        <v>0</v>
      </c>
    </row>
    <row r="2328" spans="1:21" x14ac:dyDescent="0.25">
      <c r="A2328">
        <v>10706</v>
      </c>
      <c r="B2328" t="s">
        <v>5868</v>
      </c>
      <c r="C2328" t="s">
        <v>20873</v>
      </c>
      <c r="D2328">
        <v>0</v>
      </c>
      <c r="E2328">
        <v>0</v>
      </c>
      <c r="F2328">
        <v>4.8600000000000003</v>
      </c>
      <c r="G2328">
        <v>0</v>
      </c>
      <c r="H2328">
        <v>0</v>
      </c>
      <c r="I2328">
        <v>0</v>
      </c>
      <c r="J2328">
        <v>1</v>
      </c>
      <c r="K2328">
        <v>1</v>
      </c>
      <c r="L2328">
        <v>1</v>
      </c>
      <c r="M2328">
        <v>0</v>
      </c>
      <c r="N2328">
        <v>1</v>
      </c>
      <c r="O2328">
        <v>0</v>
      </c>
      <c r="P2328">
        <v>1.46</v>
      </c>
      <c r="Q2328">
        <v>4.93</v>
      </c>
      <c r="R2328">
        <v>2.94</v>
      </c>
      <c r="S2328">
        <v>5.01</v>
      </c>
      <c r="T2328">
        <v>0</v>
      </c>
      <c r="U2328">
        <v>0</v>
      </c>
    </row>
    <row r="2329" spans="1:21" x14ac:dyDescent="0.25">
      <c r="A2329" t="s">
        <v>10118</v>
      </c>
      <c r="B2329" t="s">
        <v>10119</v>
      </c>
      <c r="C2329" t="s">
        <v>20874</v>
      </c>
      <c r="D2329">
        <v>0</v>
      </c>
      <c r="E2329">
        <v>0</v>
      </c>
      <c r="F2329">
        <v>5</v>
      </c>
      <c r="G2329">
        <v>0</v>
      </c>
      <c r="H2329">
        <v>1</v>
      </c>
      <c r="I2329">
        <v>0</v>
      </c>
      <c r="J2329">
        <v>1</v>
      </c>
      <c r="K2329">
        <v>1</v>
      </c>
      <c r="L2329">
        <v>1</v>
      </c>
      <c r="M2329">
        <v>0</v>
      </c>
      <c r="N2329">
        <v>1</v>
      </c>
      <c r="O2329">
        <v>1</v>
      </c>
      <c r="P2329">
        <v>1.63</v>
      </c>
      <c r="Q2329">
        <v>6.88</v>
      </c>
      <c r="R2329">
        <v>5.61</v>
      </c>
      <c r="S2329">
        <v>5.01</v>
      </c>
      <c r="T2329">
        <v>0</v>
      </c>
      <c r="U2329">
        <v>-0.1</v>
      </c>
    </row>
    <row r="2330" spans="1:21" x14ac:dyDescent="0.25">
      <c r="A2330" t="s">
        <v>23047</v>
      </c>
      <c r="B2330" t="s">
        <v>23048</v>
      </c>
      <c r="C2330" t="s">
        <v>20893</v>
      </c>
      <c r="D2330">
        <v>0</v>
      </c>
      <c r="E2330">
        <v>0</v>
      </c>
      <c r="F2330">
        <v>4.96</v>
      </c>
      <c r="G2330">
        <v>0</v>
      </c>
      <c r="H2330">
        <v>0</v>
      </c>
      <c r="I2330">
        <v>0</v>
      </c>
      <c r="J2330">
        <v>1</v>
      </c>
      <c r="K2330">
        <v>1</v>
      </c>
      <c r="L2330">
        <v>1</v>
      </c>
      <c r="M2330">
        <v>0</v>
      </c>
      <c r="N2330">
        <v>1</v>
      </c>
      <c r="O2330">
        <v>0</v>
      </c>
      <c r="P2330">
        <v>1.5</v>
      </c>
      <c r="Q2330">
        <v>5.05</v>
      </c>
      <c r="R2330">
        <v>3.5</v>
      </c>
      <c r="S2330">
        <v>5.01</v>
      </c>
      <c r="T2330">
        <v>0</v>
      </c>
      <c r="U2330">
        <v>0</v>
      </c>
    </row>
    <row r="2331" spans="1:21" x14ac:dyDescent="0.25">
      <c r="A2331" t="s">
        <v>7841</v>
      </c>
      <c r="B2331" t="s">
        <v>7842</v>
      </c>
      <c r="C2331" t="s">
        <v>20876</v>
      </c>
      <c r="D2331">
        <v>0</v>
      </c>
      <c r="E2331">
        <v>0</v>
      </c>
      <c r="F2331">
        <v>4.8600000000000003</v>
      </c>
      <c r="G2331">
        <v>0</v>
      </c>
      <c r="H2331">
        <v>0</v>
      </c>
      <c r="I2331">
        <v>0</v>
      </c>
      <c r="J2331">
        <v>1</v>
      </c>
      <c r="K2331">
        <v>1</v>
      </c>
      <c r="L2331">
        <v>1</v>
      </c>
      <c r="M2331">
        <v>0</v>
      </c>
      <c r="N2331">
        <v>1</v>
      </c>
      <c r="O2331">
        <v>0</v>
      </c>
      <c r="P2331">
        <v>1.52</v>
      </c>
      <c r="Q2331">
        <v>5.83</v>
      </c>
      <c r="R2331">
        <v>4.1500000000000004</v>
      </c>
      <c r="S2331">
        <v>5.01</v>
      </c>
      <c r="T2331">
        <v>0</v>
      </c>
      <c r="U2331">
        <v>0</v>
      </c>
    </row>
    <row r="2332" spans="1:21" x14ac:dyDescent="0.25">
      <c r="A2332" t="s">
        <v>9373</v>
      </c>
      <c r="B2332" t="s">
        <v>9374</v>
      </c>
      <c r="C2332" t="s">
        <v>1</v>
      </c>
      <c r="D2332">
        <v>0</v>
      </c>
      <c r="E2332">
        <v>0</v>
      </c>
      <c r="F2332">
        <v>4.8499999999999996</v>
      </c>
      <c r="G2332">
        <v>0</v>
      </c>
      <c r="H2332">
        <v>1</v>
      </c>
      <c r="I2332">
        <v>0</v>
      </c>
      <c r="J2332">
        <v>1</v>
      </c>
      <c r="K2332">
        <v>1</v>
      </c>
      <c r="L2332">
        <v>1</v>
      </c>
      <c r="M2332">
        <v>0</v>
      </c>
      <c r="N2332">
        <v>1</v>
      </c>
      <c r="O2332">
        <v>0</v>
      </c>
      <c r="P2332">
        <v>1.54</v>
      </c>
      <c r="Q2332">
        <v>5.9</v>
      </c>
      <c r="R2332">
        <v>4.3600000000000003</v>
      </c>
      <c r="S2332">
        <v>5.01</v>
      </c>
      <c r="T2332">
        <v>0</v>
      </c>
      <c r="U2332">
        <v>-0.1</v>
      </c>
    </row>
    <row r="2333" spans="1:21" x14ac:dyDescent="0.25">
      <c r="A2333" t="s">
        <v>23049</v>
      </c>
      <c r="B2333" t="s">
        <v>23050</v>
      </c>
      <c r="C2333" t="s">
        <v>20885</v>
      </c>
      <c r="D2333">
        <v>0</v>
      </c>
      <c r="E2333">
        <v>0</v>
      </c>
      <c r="F2333">
        <v>5.0199999999999996</v>
      </c>
      <c r="G2333">
        <v>0</v>
      </c>
      <c r="H2333">
        <v>0</v>
      </c>
      <c r="I2333">
        <v>0</v>
      </c>
      <c r="J2333">
        <v>1</v>
      </c>
      <c r="K2333">
        <v>1</v>
      </c>
      <c r="L2333">
        <v>1</v>
      </c>
      <c r="M2333">
        <v>0</v>
      </c>
      <c r="N2333">
        <v>1</v>
      </c>
      <c r="O2333">
        <v>0</v>
      </c>
      <c r="P2333">
        <v>1.56</v>
      </c>
      <c r="Q2333">
        <v>5.79</v>
      </c>
      <c r="R2333">
        <v>4.43</v>
      </c>
      <c r="S2333">
        <v>5.0199999999999996</v>
      </c>
      <c r="T2333">
        <v>0</v>
      </c>
      <c r="U2333">
        <v>0</v>
      </c>
    </row>
    <row r="2334" spans="1:21" x14ac:dyDescent="0.25">
      <c r="A2334" t="s">
        <v>7806</v>
      </c>
      <c r="B2334" t="s">
        <v>7807</v>
      </c>
      <c r="C2334" t="s">
        <v>1</v>
      </c>
      <c r="D2334">
        <v>0</v>
      </c>
      <c r="E2334">
        <v>0</v>
      </c>
      <c r="F2334">
        <v>4.8600000000000003</v>
      </c>
      <c r="G2334">
        <v>0</v>
      </c>
      <c r="H2334">
        <v>1</v>
      </c>
      <c r="I2334">
        <v>0</v>
      </c>
      <c r="J2334">
        <v>1</v>
      </c>
      <c r="K2334">
        <v>1</v>
      </c>
      <c r="L2334">
        <v>1</v>
      </c>
      <c r="M2334">
        <v>0</v>
      </c>
      <c r="N2334">
        <v>1</v>
      </c>
      <c r="O2334">
        <v>0</v>
      </c>
      <c r="P2334">
        <v>1.54</v>
      </c>
      <c r="Q2334">
        <v>5.87</v>
      </c>
      <c r="R2334">
        <v>4.34</v>
      </c>
      <c r="S2334">
        <v>5.0199999999999996</v>
      </c>
      <c r="T2334">
        <v>0</v>
      </c>
      <c r="U2334">
        <v>-0.1</v>
      </c>
    </row>
    <row r="2335" spans="1:21" x14ac:dyDescent="0.25">
      <c r="A2335" t="s">
        <v>23051</v>
      </c>
      <c r="B2335" t="s">
        <v>23052</v>
      </c>
      <c r="C2335" t="s">
        <v>20865</v>
      </c>
      <c r="D2335">
        <v>0</v>
      </c>
      <c r="E2335">
        <v>0</v>
      </c>
      <c r="F2335">
        <v>4.83</v>
      </c>
      <c r="G2335">
        <v>0</v>
      </c>
      <c r="H2335">
        <v>1</v>
      </c>
      <c r="I2335">
        <v>0</v>
      </c>
      <c r="J2335">
        <v>1</v>
      </c>
      <c r="K2335">
        <v>1</v>
      </c>
      <c r="L2335">
        <v>1</v>
      </c>
      <c r="M2335">
        <v>0</v>
      </c>
      <c r="N2335">
        <v>1</v>
      </c>
      <c r="O2335">
        <v>1</v>
      </c>
      <c r="P2335">
        <v>1.59</v>
      </c>
      <c r="Q2335">
        <v>6.74</v>
      </c>
      <c r="R2335">
        <v>5.48</v>
      </c>
      <c r="S2335">
        <v>5.0199999999999996</v>
      </c>
      <c r="T2335">
        <v>0</v>
      </c>
      <c r="U2335">
        <v>-0.1</v>
      </c>
    </row>
    <row r="2336" spans="1:21" x14ac:dyDescent="0.25">
      <c r="A2336" t="s">
        <v>23053</v>
      </c>
      <c r="B2336" t="s">
        <v>23054</v>
      </c>
      <c r="C2336" t="s">
        <v>20885</v>
      </c>
      <c r="D2336">
        <v>0</v>
      </c>
      <c r="E2336">
        <v>0</v>
      </c>
      <c r="F2336">
        <v>5.04</v>
      </c>
      <c r="G2336">
        <v>0</v>
      </c>
      <c r="H2336">
        <v>0</v>
      </c>
      <c r="I2336">
        <v>0</v>
      </c>
      <c r="J2336">
        <v>1</v>
      </c>
      <c r="K2336">
        <v>1</v>
      </c>
      <c r="L2336">
        <v>1</v>
      </c>
      <c r="M2336">
        <v>0</v>
      </c>
      <c r="N2336">
        <v>1</v>
      </c>
      <c r="O2336">
        <v>1</v>
      </c>
      <c r="P2336">
        <v>1.57</v>
      </c>
      <c r="Q2336">
        <v>5.95</v>
      </c>
      <c r="R2336">
        <v>4.5599999999999996</v>
      </c>
      <c r="S2336">
        <v>5.0199999999999996</v>
      </c>
      <c r="T2336">
        <v>0</v>
      </c>
      <c r="U2336">
        <v>0</v>
      </c>
    </row>
    <row r="2337" spans="1:21" x14ac:dyDescent="0.25">
      <c r="A2337" t="s">
        <v>7986</v>
      </c>
      <c r="B2337" t="s">
        <v>7987</v>
      </c>
      <c r="C2337" t="s">
        <v>20873</v>
      </c>
      <c r="D2337">
        <v>0</v>
      </c>
      <c r="E2337">
        <v>0</v>
      </c>
      <c r="F2337">
        <v>4.84</v>
      </c>
      <c r="G2337">
        <v>0</v>
      </c>
      <c r="H2337">
        <v>0</v>
      </c>
      <c r="I2337">
        <v>0</v>
      </c>
      <c r="J2337">
        <v>1</v>
      </c>
      <c r="K2337">
        <v>1</v>
      </c>
      <c r="L2337">
        <v>1</v>
      </c>
      <c r="M2337">
        <v>0</v>
      </c>
      <c r="N2337">
        <v>1</v>
      </c>
      <c r="O2337">
        <v>0</v>
      </c>
      <c r="P2337">
        <v>1.41</v>
      </c>
      <c r="Q2337">
        <v>4.9800000000000004</v>
      </c>
      <c r="R2337">
        <v>2.4500000000000002</v>
      </c>
      <c r="S2337">
        <v>5.0199999999999996</v>
      </c>
      <c r="T2337">
        <v>0</v>
      </c>
      <c r="U2337">
        <v>0</v>
      </c>
    </row>
    <row r="2338" spans="1:21" x14ac:dyDescent="0.25">
      <c r="A2338" t="s">
        <v>10123</v>
      </c>
      <c r="B2338" t="s">
        <v>10124</v>
      </c>
      <c r="C2338" t="s">
        <v>20871</v>
      </c>
      <c r="D2338">
        <v>0</v>
      </c>
      <c r="E2338">
        <v>0</v>
      </c>
      <c r="F2338">
        <v>4.95</v>
      </c>
      <c r="G2338">
        <v>0</v>
      </c>
      <c r="H2338">
        <v>1</v>
      </c>
      <c r="I2338">
        <v>0</v>
      </c>
      <c r="J2338">
        <v>1</v>
      </c>
      <c r="K2338">
        <v>1</v>
      </c>
      <c r="L2338">
        <v>1</v>
      </c>
      <c r="M2338">
        <v>0</v>
      </c>
      <c r="N2338">
        <v>1</v>
      </c>
      <c r="O2338">
        <v>1</v>
      </c>
      <c r="P2338">
        <v>1.59</v>
      </c>
      <c r="Q2338">
        <v>5.73</v>
      </c>
      <c r="R2338">
        <v>4.84</v>
      </c>
      <c r="S2338">
        <v>5.0199999999999996</v>
      </c>
      <c r="T2338">
        <v>0</v>
      </c>
      <c r="U2338">
        <v>-0.1</v>
      </c>
    </row>
    <row r="2339" spans="1:21" x14ac:dyDescent="0.25">
      <c r="A2339" t="s">
        <v>8935</v>
      </c>
      <c r="B2339" t="s">
        <v>8936</v>
      </c>
      <c r="C2339" t="s">
        <v>20879</v>
      </c>
      <c r="D2339">
        <v>0</v>
      </c>
      <c r="E2339">
        <v>0</v>
      </c>
      <c r="F2339">
        <v>5.0599999999999996</v>
      </c>
      <c r="G2339">
        <v>0</v>
      </c>
      <c r="H2339">
        <v>1</v>
      </c>
      <c r="I2339">
        <v>0</v>
      </c>
      <c r="J2339">
        <v>1</v>
      </c>
      <c r="K2339">
        <v>1</v>
      </c>
      <c r="L2339">
        <v>1</v>
      </c>
      <c r="M2339">
        <v>0</v>
      </c>
      <c r="N2339">
        <v>1</v>
      </c>
      <c r="O2339">
        <v>1</v>
      </c>
      <c r="P2339">
        <v>1.59</v>
      </c>
      <c r="Q2339">
        <v>6.75</v>
      </c>
      <c r="R2339">
        <v>4.6500000000000004</v>
      </c>
      <c r="S2339">
        <v>5.0199999999999996</v>
      </c>
      <c r="T2339">
        <v>0</v>
      </c>
      <c r="U2339">
        <v>0</v>
      </c>
    </row>
    <row r="2340" spans="1:21" x14ac:dyDescent="0.25">
      <c r="A2340" t="s">
        <v>5815</v>
      </c>
      <c r="B2340" t="s">
        <v>5816</v>
      </c>
      <c r="C2340" t="s">
        <v>20880</v>
      </c>
      <c r="D2340">
        <v>0</v>
      </c>
      <c r="E2340">
        <v>0</v>
      </c>
      <c r="F2340">
        <v>4.93</v>
      </c>
      <c r="G2340">
        <v>0</v>
      </c>
      <c r="H2340">
        <v>0</v>
      </c>
      <c r="I2340">
        <v>0</v>
      </c>
      <c r="J2340">
        <v>1</v>
      </c>
      <c r="K2340">
        <v>1</v>
      </c>
      <c r="L2340">
        <v>1</v>
      </c>
      <c r="M2340">
        <v>0</v>
      </c>
      <c r="N2340">
        <v>1</v>
      </c>
      <c r="O2340">
        <v>0</v>
      </c>
      <c r="P2340">
        <v>1.47</v>
      </c>
      <c r="Q2340">
        <v>5.4</v>
      </c>
      <c r="R2340">
        <v>3.1</v>
      </c>
      <c r="S2340">
        <v>5.0199999999999996</v>
      </c>
      <c r="T2340">
        <v>0</v>
      </c>
      <c r="U2340">
        <v>0</v>
      </c>
    </row>
    <row r="2341" spans="1:21" x14ac:dyDescent="0.25">
      <c r="A2341">
        <v>10332</v>
      </c>
      <c r="B2341" t="s">
        <v>8627</v>
      </c>
      <c r="C2341" t="s">
        <v>20870</v>
      </c>
      <c r="D2341">
        <v>0</v>
      </c>
      <c r="E2341">
        <v>0</v>
      </c>
      <c r="F2341">
        <v>4.71</v>
      </c>
      <c r="G2341">
        <v>0</v>
      </c>
      <c r="H2341">
        <v>1</v>
      </c>
      <c r="I2341">
        <v>0</v>
      </c>
      <c r="J2341">
        <v>1</v>
      </c>
      <c r="K2341">
        <v>1</v>
      </c>
      <c r="L2341">
        <v>1</v>
      </c>
      <c r="M2341">
        <v>0</v>
      </c>
      <c r="N2341">
        <v>1</v>
      </c>
      <c r="O2341">
        <v>0</v>
      </c>
      <c r="P2341">
        <v>1.51</v>
      </c>
      <c r="Q2341">
        <v>6.45</v>
      </c>
      <c r="R2341">
        <v>4.3899999999999997</v>
      </c>
      <c r="S2341">
        <v>5.0199999999999996</v>
      </c>
      <c r="T2341">
        <v>0</v>
      </c>
      <c r="U2341">
        <v>-0.1</v>
      </c>
    </row>
    <row r="2342" spans="1:21" x14ac:dyDescent="0.25">
      <c r="A2342" t="s">
        <v>23055</v>
      </c>
      <c r="B2342" t="s">
        <v>23056</v>
      </c>
      <c r="C2342" t="s">
        <v>20880</v>
      </c>
      <c r="D2342">
        <v>0</v>
      </c>
      <c r="E2342">
        <v>0</v>
      </c>
      <c r="F2342">
        <v>5.05</v>
      </c>
      <c r="G2342">
        <v>0</v>
      </c>
      <c r="H2342">
        <v>1</v>
      </c>
      <c r="I2342">
        <v>0</v>
      </c>
      <c r="J2342">
        <v>1</v>
      </c>
      <c r="K2342">
        <v>1</v>
      </c>
      <c r="L2342">
        <v>1</v>
      </c>
      <c r="M2342">
        <v>0</v>
      </c>
      <c r="N2342">
        <v>1</v>
      </c>
      <c r="O2342">
        <v>1</v>
      </c>
      <c r="P2342">
        <v>1.57</v>
      </c>
      <c r="Q2342">
        <v>6.81</v>
      </c>
      <c r="R2342">
        <v>4.9400000000000004</v>
      </c>
      <c r="S2342">
        <v>5.0199999999999996</v>
      </c>
      <c r="T2342">
        <v>0</v>
      </c>
      <c r="U2342">
        <v>0</v>
      </c>
    </row>
    <row r="2343" spans="1:21" x14ac:dyDescent="0.25">
      <c r="A2343" t="s">
        <v>6756</v>
      </c>
      <c r="B2343" t="s">
        <v>6757</v>
      </c>
      <c r="C2343" t="s">
        <v>20873</v>
      </c>
      <c r="D2343">
        <v>0</v>
      </c>
      <c r="E2343">
        <v>0</v>
      </c>
      <c r="F2343">
        <v>4.84</v>
      </c>
      <c r="G2343">
        <v>0</v>
      </c>
      <c r="H2343">
        <v>0</v>
      </c>
      <c r="I2343">
        <v>0</v>
      </c>
      <c r="J2343">
        <v>1</v>
      </c>
      <c r="K2343">
        <v>1</v>
      </c>
      <c r="L2343">
        <v>1</v>
      </c>
      <c r="M2343">
        <v>0</v>
      </c>
      <c r="N2343">
        <v>0</v>
      </c>
      <c r="O2343">
        <v>0</v>
      </c>
      <c r="P2343">
        <v>1.4</v>
      </c>
      <c r="Q2343">
        <v>4.5</v>
      </c>
      <c r="R2343">
        <v>2.0699999999999998</v>
      </c>
      <c r="S2343">
        <v>5.0199999999999996</v>
      </c>
      <c r="T2343">
        <v>0</v>
      </c>
      <c r="U2343">
        <v>0</v>
      </c>
    </row>
    <row r="2344" spans="1:21" x14ac:dyDescent="0.25">
      <c r="A2344" t="s">
        <v>23057</v>
      </c>
      <c r="B2344" t="s">
        <v>23058</v>
      </c>
      <c r="C2344" t="s">
        <v>20884</v>
      </c>
      <c r="D2344">
        <v>0</v>
      </c>
      <c r="E2344">
        <v>0</v>
      </c>
      <c r="F2344">
        <v>5.01</v>
      </c>
      <c r="G2344">
        <v>0</v>
      </c>
      <c r="H2344">
        <v>0</v>
      </c>
      <c r="I2344">
        <v>0</v>
      </c>
      <c r="J2344">
        <v>1</v>
      </c>
      <c r="K2344">
        <v>1</v>
      </c>
      <c r="L2344">
        <v>1</v>
      </c>
      <c r="M2344">
        <v>0</v>
      </c>
      <c r="N2344">
        <v>1</v>
      </c>
      <c r="O2344">
        <v>0</v>
      </c>
      <c r="P2344">
        <v>1.49</v>
      </c>
      <c r="Q2344">
        <v>4.9400000000000004</v>
      </c>
      <c r="R2344">
        <v>3.12</v>
      </c>
      <c r="S2344">
        <v>5.0199999999999996</v>
      </c>
      <c r="T2344">
        <v>0</v>
      </c>
      <c r="U2344">
        <v>0</v>
      </c>
    </row>
    <row r="2345" spans="1:21" x14ac:dyDescent="0.25">
      <c r="A2345" t="s">
        <v>6971</v>
      </c>
      <c r="B2345" t="s">
        <v>6972</v>
      </c>
      <c r="C2345" t="s">
        <v>20876</v>
      </c>
      <c r="D2345">
        <v>0</v>
      </c>
      <c r="E2345">
        <v>0</v>
      </c>
      <c r="F2345">
        <v>4.84</v>
      </c>
      <c r="G2345">
        <v>0</v>
      </c>
      <c r="H2345">
        <v>1</v>
      </c>
      <c r="I2345">
        <v>0</v>
      </c>
      <c r="J2345">
        <v>1</v>
      </c>
      <c r="K2345">
        <v>1</v>
      </c>
      <c r="L2345">
        <v>1</v>
      </c>
      <c r="M2345">
        <v>0</v>
      </c>
      <c r="N2345">
        <v>1</v>
      </c>
      <c r="O2345">
        <v>1</v>
      </c>
      <c r="P2345">
        <v>1.57</v>
      </c>
      <c r="Q2345">
        <v>6.4</v>
      </c>
      <c r="R2345">
        <v>4.99</v>
      </c>
      <c r="S2345">
        <v>5.0199999999999996</v>
      </c>
      <c r="T2345">
        <v>0</v>
      </c>
      <c r="U2345">
        <v>-0.1</v>
      </c>
    </row>
    <row r="2346" spans="1:21" x14ac:dyDescent="0.25">
      <c r="A2346" t="s">
        <v>8084</v>
      </c>
      <c r="B2346" t="s">
        <v>8085</v>
      </c>
      <c r="C2346" t="s">
        <v>20890</v>
      </c>
      <c r="D2346">
        <v>0</v>
      </c>
      <c r="E2346">
        <v>0</v>
      </c>
      <c r="F2346">
        <v>4.96</v>
      </c>
      <c r="G2346">
        <v>0</v>
      </c>
      <c r="H2346">
        <v>0</v>
      </c>
      <c r="I2346">
        <v>0</v>
      </c>
      <c r="J2346">
        <v>1</v>
      </c>
      <c r="K2346">
        <v>1</v>
      </c>
      <c r="L2346">
        <v>1</v>
      </c>
      <c r="M2346">
        <v>0</v>
      </c>
      <c r="N2346">
        <v>1</v>
      </c>
      <c r="O2346">
        <v>0</v>
      </c>
      <c r="P2346">
        <v>1.5</v>
      </c>
      <c r="Q2346">
        <v>5.16</v>
      </c>
      <c r="R2346">
        <v>3.45</v>
      </c>
      <c r="S2346">
        <v>5.0199999999999996</v>
      </c>
      <c r="T2346">
        <v>0</v>
      </c>
      <c r="U2346">
        <v>0</v>
      </c>
    </row>
    <row r="2347" spans="1:21" x14ac:dyDescent="0.25">
      <c r="A2347" t="s">
        <v>8306</v>
      </c>
      <c r="B2347" t="s">
        <v>8307</v>
      </c>
      <c r="C2347" t="s">
        <v>20882</v>
      </c>
      <c r="D2347">
        <v>0</v>
      </c>
      <c r="E2347">
        <v>0</v>
      </c>
      <c r="F2347">
        <v>4.8</v>
      </c>
      <c r="G2347">
        <v>0</v>
      </c>
      <c r="H2347">
        <v>0</v>
      </c>
      <c r="I2347">
        <v>0</v>
      </c>
      <c r="J2347">
        <v>1</v>
      </c>
      <c r="K2347">
        <v>1</v>
      </c>
      <c r="L2347">
        <v>1</v>
      </c>
      <c r="M2347">
        <v>0</v>
      </c>
      <c r="N2347">
        <v>1</v>
      </c>
      <c r="O2347">
        <v>0</v>
      </c>
      <c r="P2347">
        <v>1.45</v>
      </c>
      <c r="Q2347">
        <v>5.45</v>
      </c>
      <c r="R2347">
        <v>3.37</v>
      </c>
      <c r="S2347">
        <v>5.0199999999999996</v>
      </c>
      <c r="T2347">
        <v>0</v>
      </c>
      <c r="U2347">
        <v>0</v>
      </c>
    </row>
    <row r="2348" spans="1:21" x14ac:dyDescent="0.25">
      <c r="A2348" t="s">
        <v>23059</v>
      </c>
      <c r="B2348" t="s">
        <v>23060</v>
      </c>
      <c r="C2348" t="s">
        <v>20865</v>
      </c>
      <c r="D2348">
        <v>0</v>
      </c>
      <c r="E2348">
        <v>0</v>
      </c>
      <c r="F2348">
        <v>4.8</v>
      </c>
      <c r="G2348">
        <v>0</v>
      </c>
      <c r="H2348">
        <v>1</v>
      </c>
      <c r="I2348">
        <v>0</v>
      </c>
      <c r="J2348">
        <v>1</v>
      </c>
      <c r="K2348">
        <v>1</v>
      </c>
      <c r="L2348">
        <v>1</v>
      </c>
      <c r="M2348">
        <v>0</v>
      </c>
      <c r="N2348">
        <v>1</v>
      </c>
      <c r="O2348">
        <v>1</v>
      </c>
      <c r="P2348">
        <v>1.58</v>
      </c>
      <c r="Q2348">
        <v>6.46</v>
      </c>
      <c r="R2348">
        <v>5.23</v>
      </c>
      <c r="S2348">
        <v>5.0199999999999996</v>
      </c>
      <c r="T2348">
        <v>0</v>
      </c>
      <c r="U2348">
        <v>-0.1</v>
      </c>
    </row>
    <row r="2349" spans="1:21" x14ac:dyDescent="0.25">
      <c r="A2349" t="s">
        <v>9160</v>
      </c>
      <c r="B2349" t="s">
        <v>9161</v>
      </c>
      <c r="C2349" t="s">
        <v>20887</v>
      </c>
      <c r="D2349">
        <v>0</v>
      </c>
      <c r="E2349">
        <v>0</v>
      </c>
      <c r="F2349">
        <v>4.83</v>
      </c>
      <c r="G2349">
        <v>0</v>
      </c>
      <c r="H2349">
        <v>1</v>
      </c>
      <c r="I2349">
        <v>0</v>
      </c>
      <c r="J2349">
        <v>1</v>
      </c>
      <c r="K2349">
        <v>1</v>
      </c>
      <c r="L2349">
        <v>1</v>
      </c>
      <c r="M2349">
        <v>0</v>
      </c>
      <c r="N2349">
        <v>1</v>
      </c>
      <c r="O2349">
        <v>1</v>
      </c>
      <c r="P2349">
        <v>1.55</v>
      </c>
      <c r="Q2349">
        <v>6.4</v>
      </c>
      <c r="R2349">
        <v>4.7300000000000004</v>
      </c>
      <c r="S2349">
        <v>5.0199999999999996</v>
      </c>
      <c r="T2349">
        <v>0</v>
      </c>
      <c r="U2349">
        <v>0</v>
      </c>
    </row>
    <row r="2350" spans="1:21" x14ac:dyDescent="0.25">
      <c r="A2350" t="s">
        <v>7368</v>
      </c>
      <c r="B2350" t="s">
        <v>7369</v>
      </c>
      <c r="C2350" t="s">
        <v>20869</v>
      </c>
      <c r="D2350">
        <v>0</v>
      </c>
      <c r="E2350">
        <v>0</v>
      </c>
      <c r="F2350">
        <v>4.91</v>
      </c>
      <c r="G2350">
        <v>0</v>
      </c>
      <c r="H2350">
        <v>0</v>
      </c>
      <c r="I2350">
        <v>0</v>
      </c>
      <c r="J2350">
        <v>1</v>
      </c>
      <c r="K2350">
        <v>1</v>
      </c>
      <c r="L2350">
        <v>1</v>
      </c>
      <c r="M2350">
        <v>0</v>
      </c>
      <c r="N2350">
        <v>1</v>
      </c>
      <c r="O2350">
        <v>0</v>
      </c>
      <c r="P2350">
        <v>1.5</v>
      </c>
      <c r="Q2350">
        <v>5.68</v>
      </c>
      <c r="R2350">
        <v>3.84</v>
      </c>
      <c r="S2350">
        <v>5.0199999999999996</v>
      </c>
      <c r="T2350">
        <v>0</v>
      </c>
      <c r="U2350">
        <v>0</v>
      </c>
    </row>
    <row r="2351" spans="1:21" x14ac:dyDescent="0.25">
      <c r="A2351" t="s">
        <v>23061</v>
      </c>
      <c r="B2351" t="s">
        <v>23062</v>
      </c>
      <c r="C2351" t="s">
        <v>20885</v>
      </c>
      <c r="D2351">
        <v>0</v>
      </c>
      <c r="E2351">
        <v>0</v>
      </c>
      <c r="F2351">
        <v>5.04</v>
      </c>
      <c r="G2351">
        <v>0</v>
      </c>
      <c r="H2351">
        <v>0</v>
      </c>
      <c r="I2351">
        <v>0</v>
      </c>
      <c r="J2351">
        <v>1</v>
      </c>
      <c r="K2351">
        <v>1</v>
      </c>
      <c r="L2351">
        <v>1</v>
      </c>
      <c r="M2351">
        <v>0</v>
      </c>
      <c r="N2351">
        <v>1</v>
      </c>
      <c r="O2351">
        <v>0</v>
      </c>
      <c r="P2351">
        <v>1.56</v>
      </c>
      <c r="Q2351">
        <v>5.75</v>
      </c>
      <c r="R2351">
        <v>4.43</v>
      </c>
      <c r="S2351">
        <v>5.0199999999999996</v>
      </c>
      <c r="T2351">
        <v>0</v>
      </c>
      <c r="U2351">
        <v>0</v>
      </c>
    </row>
    <row r="2352" spans="1:21" x14ac:dyDescent="0.25">
      <c r="A2352" t="s">
        <v>23063</v>
      </c>
      <c r="B2352" t="s">
        <v>23064</v>
      </c>
      <c r="C2352" t="s">
        <v>1</v>
      </c>
      <c r="D2352">
        <v>0</v>
      </c>
      <c r="E2352">
        <v>0</v>
      </c>
      <c r="F2352">
        <v>4.93</v>
      </c>
      <c r="G2352">
        <v>0</v>
      </c>
      <c r="H2352">
        <v>1</v>
      </c>
      <c r="I2352">
        <v>0</v>
      </c>
      <c r="J2352">
        <v>1</v>
      </c>
      <c r="K2352">
        <v>1</v>
      </c>
      <c r="L2352">
        <v>1</v>
      </c>
      <c r="M2352">
        <v>0</v>
      </c>
      <c r="N2352">
        <v>1</v>
      </c>
      <c r="O2352">
        <v>1</v>
      </c>
      <c r="P2352">
        <v>1.56</v>
      </c>
      <c r="Q2352">
        <v>6.37</v>
      </c>
      <c r="R2352">
        <v>4.8</v>
      </c>
      <c r="S2352">
        <v>5.0199999999999996</v>
      </c>
      <c r="T2352">
        <v>0</v>
      </c>
      <c r="U2352">
        <v>-0.1</v>
      </c>
    </row>
    <row r="2353" spans="1:21" x14ac:dyDescent="0.25">
      <c r="A2353" t="s">
        <v>23065</v>
      </c>
      <c r="B2353" t="s">
        <v>23066</v>
      </c>
      <c r="C2353" t="s">
        <v>20883</v>
      </c>
      <c r="D2353">
        <v>0</v>
      </c>
      <c r="E2353">
        <v>0</v>
      </c>
      <c r="F2353">
        <v>4.9000000000000004</v>
      </c>
      <c r="G2353">
        <v>0</v>
      </c>
      <c r="H2353">
        <v>0</v>
      </c>
      <c r="I2353">
        <v>0</v>
      </c>
      <c r="J2353">
        <v>1</v>
      </c>
      <c r="K2353">
        <v>1</v>
      </c>
      <c r="L2353">
        <v>1</v>
      </c>
      <c r="M2353">
        <v>0</v>
      </c>
      <c r="N2353">
        <v>1</v>
      </c>
      <c r="O2353">
        <v>0</v>
      </c>
      <c r="P2353">
        <v>1.5</v>
      </c>
      <c r="Q2353">
        <v>6.92</v>
      </c>
      <c r="R2353">
        <v>4.38</v>
      </c>
      <c r="S2353">
        <v>5.0199999999999996</v>
      </c>
      <c r="T2353">
        <v>0</v>
      </c>
      <c r="U2353">
        <v>0</v>
      </c>
    </row>
    <row r="2354" spans="1:21" x14ac:dyDescent="0.25">
      <c r="A2354" t="s">
        <v>23067</v>
      </c>
      <c r="B2354" t="s">
        <v>23068</v>
      </c>
      <c r="C2354" t="s">
        <v>20886</v>
      </c>
      <c r="D2354">
        <v>0</v>
      </c>
      <c r="E2354">
        <v>0</v>
      </c>
      <c r="F2354">
        <v>4.93</v>
      </c>
      <c r="G2354">
        <v>0</v>
      </c>
      <c r="H2354">
        <v>0</v>
      </c>
      <c r="I2354">
        <v>0</v>
      </c>
      <c r="J2354">
        <v>1</v>
      </c>
      <c r="K2354">
        <v>1</v>
      </c>
      <c r="L2354">
        <v>1</v>
      </c>
      <c r="M2354">
        <v>0</v>
      </c>
      <c r="N2354">
        <v>1</v>
      </c>
      <c r="O2354">
        <v>0</v>
      </c>
      <c r="P2354">
        <v>1.5</v>
      </c>
      <c r="Q2354">
        <v>6.35</v>
      </c>
      <c r="R2354">
        <v>4.1100000000000003</v>
      </c>
      <c r="S2354">
        <v>5.03</v>
      </c>
      <c r="T2354">
        <v>0</v>
      </c>
      <c r="U2354">
        <v>0</v>
      </c>
    </row>
    <row r="2355" spans="1:21" x14ac:dyDescent="0.25">
      <c r="A2355">
        <v>9124</v>
      </c>
      <c r="B2355" t="s">
        <v>7208</v>
      </c>
      <c r="C2355" t="s">
        <v>20875</v>
      </c>
      <c r="D2355">
        <v>0</v>
      </c>
      <c r="E2355">
        <v>0</v>
      </c>
      <c r="F2355">
        <v>5.1100000000000003</v>
      </c>
      <c r="G2355">
        <v>0</v>
      </c>
      <c r="H2355">
        <v>0</v>
      </c>
      <c r="I2355">
        <v>0</v>
      </c>
      <c r="J2355">
        <v>1</v>
      </c>
      <c r="K2355">
        <v>1</v>
      </c>
      <c r="L2355">
        <v>1</v>
      </c>
      <c r="M2355">
        <v>0</v>
      </c>
      <c r="N2355">
        <v>1</v>
      </c>
      <c r="O2355">
        <v>0</v>
      </c>
      <c r="P2355">
        <v>1.55</v>
      </c>
      <c r="Q2355">
        <v>6.49</v>
      </c>
      <c r="R2355">
        <v>4.42</v>
      </c>
      <c r="S2355">
        <v>5.03</v>
      </c>
      <c r="T2355">
        <v>0</v>
      </c>
      <c r="U2355">
        <v>0</v>
      </c>
    </row>
    <row r="2356" spans="1:21" x14ac:dyDescent="0.25">
      <c r="A2356" t="s">
        <v>8749</v>
      </c>
      <c r="B2356" t="s">
        <v>8750</v>
      </c>
      <c r="C2356" t="s">
        <v>1</v>
      </c>
      <c r="D2356">
        <v>0</v>
      </c>
      <c r="E2356">
        <v>0</v>
      </c>
      <c r="F2356">
        <v>4.8899999999999997</v>
      </c>
      <c r="G2356">
        <v>0</v>
      </c>
      <c r="H2356">
        <v>1</v>
      </c>
      <c r="I2356">
        <v>0</v>
      </c>
      <c r="J2356">
        <v>1</v>
      </c>
      <c r="K2356">
        <v>1</v>
      </c>
      <c r="L2356">
        <v>1</v>
      </c>
      <c r="M2356">
        <v>0</v>
      </c>
      <c r="N2356">
        <v>1</v>
      </c>
      <c r="O2356">
        <v>0</v>
      </c>
      <c r="P2356">
        <v>1.55</v>
      </c>
      <c r="Q2356">
        <v>6.05</v>
      </c>
      <c r="R2356">
        <v>4.5</v>
      </c>
      <c r="S2356">
        <v>5.03</v>
      </c>
      <c r="T2356">
        <v>0</v>
      </c>
      <c r="U2356">
        <v>-0.1</v>
      </c>
    </row>
    <row r="2357" spans="1:21" x14ac:dyDescent="0.25">
      <c r="A2357" t="s">
        <v>6068</v>
      </c>
      <c r="B2357" t="s">
        <v>6069</v>
      </c>
      <c r="C2357" t="s">
        <v>20882</v>
      </c>
      <c r="D2357">
        <v>0</v>
      </c>
      <c r="E2357">
        <v>1</v>
      </c>
      <c r="F2357">
        <v>4.8600000000000003</v>
      </c>
      <c r="G2357">
        <v>2</v>
      </c>
      <c r="H2357">
        <v>2</v>
      </c>
      <c r="I2357">
        <v>0</v>
      </c>
      <c r="J2357">
        <v>9</v>
      </c>
      <c r="K2357">
        <v>9</v>
      </c>
      <c r="L2357">
        <v>5</v>
      </c>
      <c r="M2357">
        <v>1</v>
      </c>
      <c r="N2357">
        <v>7</v>
      </c>
      <c r="O2357">
        <v>4</v>
      </c>
      <c r="P2357">
        <v>1.49</v>
      </c>
      <c r="Q2357">
        <v>6.64</v>
      </c>
      <c r="R2357">
        <v>4.2</v>
      </c>
      <c r="S2357">
        <v>5.03</v>
      </c>
      <c r="T2357">
        <v>0</v>
      </c>
      <c r="U2357">
        <v>0.1</v>
      </c>
    </row>
    <row r="2358" spans="1:21" x14ac:dyDescent="0.25">
      <c r="A2358" t="s">
        <v>23069</v>
      </c>
      <c r="B2358" t="s">
        <v>23070</v>
      </c>
      <c r="C2358" t="s">
        <v>20867</v>
      </c>
      <c r="D2358">
        <v>0</v>
      </c>
      <c r="E2358">
        <v>0</v>
      </c>
      <c r="F2358">
        <v>5</v>
      </c>
      <c r="G2358">
        <v>0</v>
      </c>
      <c r="H2358">
        <v>0</v>
      </c>
      <c r="I2358">
        <v>0</v>
      </c>
      <c r="J2358">
        <v>1</v>
      </c>
      <c r="K2358">
        <v>1</v>
      </c>
      <c r="L2358">
        <v>1</v>
      </c>
      <c r="M2358">
        <v>0</v>
      </c>
      <c r="N2358">
        <v>1</v>
      </c>
      <c r="O2358">
        <v>1</v>
      </c>
      <c r="P2358">
        <v>1.59</v>
      </c>
      <c r="Q2358">
        <v>5.77</v>
      </c>
      <c r="R2358">
        <v>4.8600000000000003</v>
      </c>
      <c r="S2358">
        <v>5.03</v>
      </c>
      <c r="T2358">
        <v>0</v>
      </c>
      <c r="U2358">
        <v>0</v>
      </c>
    </row>
    <row r="2359" spans="1:21" x14ac:dyDescent="0.25">
      <c r="A2359" t="s">
        <v>7554</v>
      </c>
      <c r="B2359" t="s">
        <v>7555</v>
      </c>
      <c r="C2359" t="s">
        <v>20890</v>
      </c>
      <c r="D2359">
        <v>0</v>
      </c>
      <c r="E2359">
        <v>0</v>
      </c>
      <c r="F2359">
        <v>4.97</v>
      </c>
      <c r="G2359">
        <v>0</v>
      </c>
      <c r="H2359">
        <v>0</v>
      </c>
      <c r="I2359">
        <v>0</v>
      </c>
      <c r="J2359">
        <v>1</v>
      </c>
      <c r="K2359">
        <v>1</v>
      </c>
      <c r="L2359">
        <v>1</v>
      </c>
      <c r="M2359">
        <v>0</v>
      </c>
      <c r="N2359">
        <v>1</v>
      </c>
      <c r="O2359">
        <v>0</v>
      </c>
      <c r="P2359">
        <v>1.52</v>
      </c>
      <c r="Q2359">
        <v>5.65</v>
      </c>
      <c r="R2359">
        <v>3.94</v>
      </c>
      <c r="S2359">
        <v>5.03</v>
      </c>
      <c r="T2359">
        <v>0</v>
      </c>
      <c r="U2359">
        <v>0</v>
      </c>
    </row>
    <row r="2360" spans="1:21" x14ac:dyDescent="0.25">
      <c r="A2360" t="s">
        <v>7540</v>
      </c>
      <c r="B2360" t="s">
        <v>7541</v>
      </c>
      <c r="C2360" t="s">
        <v>20865</v>
      </c>
      <c r="D2360">
        <v>0</v>
      </c>
      <c r="E2360">
        <v>0</v>
      </c>
      <c r="F2360">
        <v>4.8</v>
      </c>
      <c r="G2360">
        <v>0</v>
      </c>
      <c r="H2360">
        <v>0</v>
      </c>
      <c r="I2360">
        <v>0</v>
      </c>
      <c r="J2360">
        <v>1</v>
      </c>
      <c r="K2360">
        <v>1</v>
      </c>
      <c r="L2360">
        <v>1</v>
      </c>
      <c r="M2360">
        <v>0</v>
      </c>
      <c r="N2360">
        <v>1</v>
      </c>
      <c r="O2360">
        <v>0</v>
      </c>
      <c r="P2360">
        <v>1.49</v>
      </c>
      <c r="Q2360">
        <v>5.16</v>
      </c>
      <c r="R2360">
        <v>3.7</v>
      </c>
      <c r="S2360">
        <v>5.03</v>
      </c>
      <c r="T2360">
        <v>0</v>
      </c>
      <c r="U2360">
        <v>0</v>
      </c>
    </row>
    <row r="2361" spans="1:21" x14ac:dyDescent="0.25">
      <c r="A2361" t="s">
        <v>7159</v>
      </c>
      <c r="B2361" t="s">
        <v>7160</v>
      </c>
      <c r="C2361" t="s">
        <v>1</v>
      </c>
      <c r="D2361">
        <v>0</v>
      </c>
      <c r="E2361">
        <v>0</v>
      </c>
      <c r="F2361">
        <v>4.93</v>
      </c>
      <c r="G2361">
        <v>0</v>
      </c>
      <c r="H2361">
        <v>0</v>
      </c>
      <c r="I2361">
        <v>0</v>
      </c>
      <c r="J2361">
        <v>1</v>
      </c>
      <c r="K2361">
        <v>1</v>
      </c>
      <c r="L2361">
        <v>1</v>
      </c>
      <c r="M2361">
        <v>0</v>
      </c>
      <c r="N2361">
        <v>1</v>
      </c>
      <c r="O2361">
        <v>0</v>
      </c>
      <c r="P2361">
        <v>1.48</v>
      </c>
      <c r="Q2361">
        <v>5.21</v>
      </c>
      <c r="R2361">
        <v>3.36</v>
      </c>
      <c r="S2361">
        <v>5.03</v>
      </c>
      <c r="T2361">
        <v>0</v>
      </c>
      <c r="U2361">
        <v>0</v>
      </c>
    </row>
    <row r="2362" spans="1:21" x14ac:dyDescent="0.25">
      <c r="A2362" t="s">
        <v>6841</v>
      </c>
      <c r="B2362" t="s">
        <v>6842</v>
      </c>
      <c r="C2362" t="s">
        <v>20875</v>
      </c>
      <c r="D2362">
        <v>0</v>
      </c>
      <c r="E2362">
        <v>0</v>
      </c>
      <c r="F2362">
        <v>5.0599999999999996</v>
      </c>
      <c r="G2362">
        <v>0</v>
      </c>
      <c r="H2362">
        <v>0</v>
      </c>
      <c r="I2362">
        <v>0</v>
      </c>
      <c r="J2362">
        <v>1</v>
      </c>
      <c r="K2362">
        <v>1</v>
      </c>
      <c r="L2362">
        <v>1</v>
      </c>
      <c r="M2362">
        <v>0</v>
      </c>
      <c r="N2362">
        <v>1</v>
      </c>
      <c r="O2362">
        <v>0</v>
      </c>
      <c r="P2362">
        <v>1.51</v>
      </c>
      <c r="Q2362">
        <v>6.37</v>
      </c>
      <c r="R2362">
        <v>4.04</v>
      </c>
      <c r="S2362">
        <v>5.03</v>
      </c>
      <c r="T2362">
        <v>0</v>
      </c>
      <c r="U2362">
        <v>0</v>
      </c>
    </row>
    <row r="2363" spans="1:21" x14ac:dyDescent="0.25">
      <c r="A2363" t="s">
        <v>6011</v>
      </c>
      <c r="B2363" t="s">
        <v>6012</v>
      </c>
      <c r="C2363" t="s">
        <v>20893</v>
      </c>
      <c r="D2363">
        <v>0</v>
      </c>
      <c r="E2363">
        <v>0</v>
      </c>
      <c r="F2363">
        <v>5.03</v>
      </c>
      <c r="G2363">
        <v>0</v>
      </c>
      <c r="H2363">
        <v>0</v>
      </c>
      <c r="I2363">
        <v>0</v>
      </c>
      <c r="J2363">
        <v>1</v>
      </c>
      <c r="K2363">
        <v>1</v>
      </c>
      <c r="L2363">
        <v>1</v>
      </c>
      <c r="M2363">
        <v>0</v>
      </c>
      <c r="N2363">
        <v>1</v>
      </c>
      <c r="O2363">
        <v>0</v>
      </c>
      <c r="P2363">
        <v>1.55</v>
      </c>
      <c r="Q2363">
        <v>5.99</v>
      </c>
      <c r="R2363">
        <v>4.46</v>
      </c>
      <c r="S2363">
        <v>5.03</v>
      </c>
      <c r="T2363">
        <v>0</v>
      </c>
      <c r="U2363">
        <v>0</v>
      </c>
    </row>
    <row r="2364" spans="1:21" x14ac:dyDescent="0.25">
      <c r="A2364" t="s">
        <v>23071</v>
      </c>
      <c r="B2364" t="s">
        <v>23072</v>
      </c>
      <c r="C2364" t="s">
        <v>1</v>
      </c>
      <c r="D2364">
        <v>0</v>
      </c>
      <c r="E2364">
        <v>0</v>
      </c>
      <c r="F2364">
        <v>4.9000000000000004</v>
      </c>
      <c r="G2364">
        <v>0</v>
      </c>
      <c r="H2364">
        <v>1</v>
      </c>
      <c r="I2364">
        <v>0</v>
      </c>
      <c r="J2364">
        <v>1</v>
      </c>
      <c r="K2364">
        <v>1</v>
      </c>
      <c r="L2364">
        <v>1</v>
      </c>
      <c r="M2364">
        <v>0</v>
      </c>
      <c r="N2364">
        <v>1</v>
      </c>
      <c r="O2364">
        <v>1</v>
      </c>
      <c r="P2364">
        <v>1.57</v>
      </c>
      <c r="Q2364">
        <v>6.36</v>
      </c>
      <c r="R2364">
        <v>4.9000000000000004</v>
      </c>
      <c r="S2364">
        <v>5.03</v>
      </c>
      <c r="T2364">
        <v>0</v>
      </c>
      <c r="U2364">
        <v>-0.1</v>
      </c>
    </row>
    <row r="2365" spans="1:21" x14ac:dyDescent="0.25">
      <c r="A2365" t="s">
        <v>7149</v>
      </c>
      <c r="B2365" t="s">
        <v>7150</v>
      </c>
      <c r="C2365" t="s">
        <v>1</v>
      </c>
      <c r="D2365">
        <v>0</v>
      </c>
      <c r="E2365">
        <v>0</v>
      </c>
      <c r="F2365">
        <v>4.9800000000000004</v>
      </c>
      <c r="G2365">
        <v>0</v>
      </c>
      <c r="H2365">
        <v>0</v>
      </c>
      <c r="I2365">
        <v>0</v>
      </c>
      <c r="J2365">
        <v>1</v>
      </c>
      <c r="K2365">
        <v>1</v>
      </c>
      <c r="L2365">
        <v>1</v>
      </c>
      <c r="M2365">
        <v>0</v>
      </c>
      <c r="N2365">
        <v>1</v>
      </c>
      <c r="O2365">
        <v>0</v>
      </c>
      <c r="P2365">
        <v>1.54</v>
      </c>
      <c r="Q2365">
        <v>6.2</v>
      </c>
      <c r="R2365">
        <v>4.38</v>
      </c>
      <c r="S2365">
        <v>5.03</v>
      </c>
      <c r="T2365">
        <v>0</v>
      </c>
      <c r="U2365">
        <v>0</v>
      </c>
    </row>
    <row r="2366" spans="1:21" x14ac:dyDescent="0.25">
      <c r="A2366" t="s">
        <v>23073</v>
      </c>
      <c r="B2366" t="s">
        <v>23074</v>
      </c>
      <c r="C2366" t="s">
        <v>20874</v>
      </c>
      <c r="D2366">
        <v>0</v>
      </c>
      <c r="E2366">
        <v>0</v>
      </c>
      <c r="F2366">
        <v>5</v>
      </c>
      <c r="G2366">
        <v>0</v>
      </c>
      <c r="H2366">
        <v>1</v>
      </c>
      <c r="I2366">
        <v>0</v>
      </c>
      <c r="J2366">
        <v>1</v>
      </c>
      <c r="K2366">
        <v>1</v>
      </c>
      <c r="L2366">
        <v>1</v>
      </c>
      <c r="M2366">
        <v>0</v>
      </c>
      <c r="N2366">
        <v>1</v>
      </c>
      <c r="O2366">
        <v>1</v>
      </c>
      <c r="P2366">
        <v>1.62</v>
      </c>
      <c r="Q2366">
        <v>6.5</v>
      </c>
      <c r="R2366">
        <v>5.28</v>
      </c>
      <c r="S2366">
        <v>5.03</v>
      </c>
      <c r="T2366">
        <v>0</v>
      </c>
      <c r="U2366">
        <v>-0.1</v>
      </c>
    </row>
    <row r="2367" spans="1:21" x14ac:dyDescent="0.25">
      <c r="A2367" t="s">
        <v>9299</v>
      </c>
      <c r="B2367" t="s">
        <v>9300</v>
      </c>
      <c r="C2367" t="s">
        <v>20871</v>
      </c>
      <c r="D2367">
        <v>0</v>
      </c>
      <c r="E2367">
        <v>0</v>
      </c>
      <c r="F2367">
        <v>5</v>
      </c>
      <c r="G2367">
        <v>0</v>
      </c>
      <c r="H2367">
        <v>1</v>
      </c>
      <c r="I2367">
        <v>0</v>
      </c>
      <c r="J2367">
        <v>1</v>
      </c>
      <c r="K2367">
        <v>1</v>
      </c>
      <c r="L2367">
        <v>1</v>
      </c>
      <c r="M2367">
        <v>0</v>
      </c>
      <c r="N2367">
        <v>1</v>
      </c>
      <c r="O2367">
        <v>1</v>
      </c>
      <c r="P2367">
        <v>1.62</v>
      </c>
      <c r="Q2367">
        <v>6.21</v>
      </c>
      <c r="R2367">
        <v>5.33</v>
      </c>
      <c r="S2367">
        <v>5.03</v>
      </c>
      <c r="T2367">
        <v>0</v>
      </c>
      <c r="U2367">
        <v>-0.1</v>
      </c>
    </row>
    <row r="2368" spans="1:21" x14ac:dyDescent="0.25">
      <c r="A2368">
        <v>9266</v>
      </c>
      <c r="B2368" t="s">
        <v>6252</v>
      </c>
      <c r="C2368" t="s">
        <v>20870</v>
      </c>
      <c r="D2368">
        <v>0</v>
      </c>
      <c r="E2368">
        <v>0</v>
      </c>
      <c r="F2368">
        <v>4.7300000000000004</v>
      </c>
      <c r="G2368">
        <v>0</v>
      </c>
      <c r="H2368">
        <v>0</v>
      </c>
      <c r="I2368">
        <v>0</v>
      </c>
      <c r="J2368">
        <v>1</v>
      </c>
      <c r="K2368">
        <v>1</v>
      </c>
      <c r="L2368">
        <v>1</v>
      </c>
      <c r="M2368">
        <v>0</v>
      </c>
      <c r="N2368">
        <v>1</v>
      </c>
      <c r="O2368">
        <v>0</v>
      </c>
      <c r="P2368">
        <v>1.46</v>
      </c>
      <c r="Q2368">
        <v>7.04</v>
      </c>
      <c r="R2368">
        <v>4.28</v>
      </c>
      <c r="S2368">
        <v>5.03</v>
      </c>
      <c r="T2368">
        <v>0</v>
      </c>
      <c r="U2368">
        <v>0</v>
      </c>
    </row>
    <row r="2369" spans="1:21" x14ac:dyDescent="0.25">
      <c r="A2369" t="s">
        <v>5875</v>
      </c>
      <c r="B2369" t="s">
        <v>5876</v>
      </c>
      <c r="C2369" t="s">
        <v>20873</v>
      </c>
      <c r="D2369">
        <v>0</v>
      </c>
      <c r="E2369">
        <v>0</v>
      </c>
      <c r="F2369">
        <v>4.87</v>
      </c>
      <c r="G2369">
        <v>0</v>
      </c>
      <c r="H2369">
        <v>0</v>
      </c>
      <c r="I2369">
        <v>0</v>
      </c>
      <c r="J2369">
        <v>1</v>
      </c>
      <c r="K2369">
        <v>1</v>
      </c>
      <c r="L2369">
        <v>1</v>
      </c>
      <c r="M2369">
        <v>0</v>
      </c>
      <c r="N2369">
        <v>1</v>
      </c>
      <c r="O2369">
        <v>0</v>
      </c>
      <c r="P2369">
        <v>1.44</v>
      </c>
      <c r="Q2369">
        <v>5.45</v>
      </c>
      <c r="R2369">
        <v>2.97</v>
      </c>
      <c r="S2369">
        <v>5.04</v>
      </c>
      <c r="T2369">
        <v>0</v>
      </c>
      <c r="U2369">
        <v>0</v>
      </c>
    </row>
    <row r="2370" spans="1:21" x14ac:dyDescent="0.25">
      <c r="A2370" t="s">
        <v>9742</v>
      </c>
      <c r="B2370" t="s">
        <v>9743</v>
      </c>
      <c r="C2370" t="s">
        <v>20890</v>
      </c>
      <c r="D2370">
        <v>0</v>
      </c>
      <c r="E2370">
        <v>0</v>
      </c>
      <c r="F2370">
        <v>5.01</v>
      </c>
      <c r="G2370">
        <v>0</v>
      </c>
      <c r="H2370">
        <v>1</v>
      </c>
      <c r="I2370">
        <v>0</v>
      </c>
      <c r="J2370">
        <v>1</v>
      </c>
      <c r="K2370">
        <v>1</v>
      </c>
      <c r="L2370">
        <v>1</v>
      </c>
      <c r="M2370">
        <v>0</v>
      </c>
      <c r="N2370">
        <v>1</v>
      </c>
      <c r="O2370">
        <v>1</v>
      </c>
      <c r="P2370">
        <v>1.62</v>
      </c>
      <c r="Q2370">
        <v>7.4</v>
      </c>
      <c r="R2370">
        <v>5.89</v>
      </c>
      <c r="S2370">
        <v>5.04</v>
      </c>
      <c r="T2370">
        <v>0</v>
      </c>
      <c r="U2370">
        <v>-0.1</v>
      </c>
    </row>
    <row r="2371" spans="1:21" x14ac:dyDescent="0.25">
      <c r="A2371" t="s">
        <v>7995</v>
      </c>
      <c r="B2371" t="s">
        <v>7996</v>
      </c>
      <c r="C2371" t="s">
        <v>1</v>
      </c>
      <c r="D2371">
        <v>0</v>
      </c>
      <c r="E2371">
        <v>0</v>
      </c>
      <c r="F2371">
        <v>4.9400000000000004</v>
      </c>
      <c r="G2371">
        <v>0</v>
      </c>
      <c r="H2371">
        <v>1</v>
      </c>
      <c r="I2371">
        <v>0</v>
      </c>
      <c r="J2371">
        <v>1</v>
      </c>
      <c r="K2371">
        <v>1</v>
      </c>
      <c r="L2371">
        <v>1</v>
      </c>
      <c r="M2371">
        <v>0</v>
      </c>
      <c r="N2371">
        <v>1</v>
      </c>
      <c r="O2371">
        <v>1</v>
      </c>
      <c r="P2371">
        <v>1.58</v>
      </c>
      <c r="Q2371">
        <v>6.65</v>
      </c>
      <c r="R2371">
        <v>5.05</v>
      </c>
      <c r="S2371">
        <v>5.04</v>
      </c>
      <c r="T2371">
        <v>0</v>
      </c>
      <c r="U2371">
        <v>-0.1</v>
      </c>
    </row>
    <row r="2372" spans="1:21" x14ac:dyDescent="0.25">
      <c r="A2372" t="s">
        <v>9872</v>
      </c>
      <c r="B2372" t="s">
        <v>9873</v>
      </c>
      <c r="C2372" t="s">
        <v>20885</v>
      </c>
      <c r="D2372">
        <v>0</v>
      </c>
      <c r="E2372">
        <v>0</v>
      </c>
      <c r="F2372">
        <v>5.04</v>
      </c>
      <c r="G2372">
        <v>0</v>
      </c>
      <c r="H2372">
        <v>1</v>
      </c>
      <c r="I2372">
        <v>0</v>
      </c>
      <c r="J2372">
        <v>1</v>
      </c>
      <c r="K2372">
        <v>1</v>
      </c>
      <c r="L2372">
        <v>1</v>
      </c>
      <c r="M2372">
        <v>0</v>
      </c>
      <c r="N2372">
        <v>1</v>
      </c>
      <c r="O2372">
        <v>1</v>
      </c>
      <c r="P2372">
        <v>1.66</v>
      </c>
      <c r="Q2372">
        <v>7.13</v>
      </c>
      <c r="R2372">
        <v>6.19</v>
      </c>
      <c r="S2372">
        <v>5.04</v>
      </c>
      <c r="T2372">
        <v>0</v>
      </c>
      <c r="U2372">
        <v>-0.1</v>
      </c>
    </row>
    <row r="2373" spans="1:21" x14ac:dyDescent="0.25">
      <c r="A2373" t="s">
        <v>8609</v>
      </c>
      <c r="B2373" t="s">
        <v>8610</v>
      </c>
      <c r="C2373" t="s">
        <v>1</v>
      </c>
      <c r="D2373">
        <v>0</v>
      </c>
      <c r="E2373">
        <v>0</v>
      </c>
      <c r="F2373">
        <v>4.9000000000000004</v>
      </c>
      <c r="G2373">
        <v>0</v>
      </c>
      <c r="H2373">
        <v>1</v>
      </c>
      <c r="I2373">
        <v>0</v>
      </c>
      <c r="J2373">
        <v>1</v>
      </c>
      <c r="K2373">
        <v>1</v>
      </c>
      <c r="L2373">
        <v>1</v>
      </c>
      <c r="M2373">
        <v>0</v>
      </c>
      <c r="N2373">
        <v>1</v>
      </c>
      <c r="O2373">
        <v>1</v>
      </c>
      <c r="P2373">
        <v>1.6</v>
      </c>
      <c r="Q2373">
        <v>6.37</v>
      </c>
      <c r="R2373">
        <v>5.21</v>
      </c>
      <c r="S2373">
        <v>5.04</v>
      </c>
      <c r="T2373">
        <v>0</v>
      </c>
      <c r="U2373">
        <v>-0.1</v>
      </c>
    </row>
    <row r="2374" spans="1:21" x14ac:dyDescent="0.25">
      <c r="A2374" t="s">
        <v>8438</v>
      </c>
      <c r="B2374" t="s">
        <v>8439</v>
      </c>
      <c r="C2374" t="s">
        <v>20882</v>
      </c>
      <c r="D2374">
        <v>0</v>
      </c>
      <c r="E2374">
        <v>0</v>
      </c>
      <c r="F2374">
        <v>4.79</v>
      </c>
      <c r="G2374">
        <v>0</v>
      </c>
      <c r="H2374">
        <v>1</v>
      </c>
      <c r="I2374">
        <v>0</v>
      </c>
      <c r="J2374">
        <v>1</v>
      </c>
      <c r="K2374">
        <v>1</v>
      </c>
      <c r="L2374">
        <v>1</v>
      </c>
      <c r="M2374">
        <v>0</v>
      </c>
      <c r="N2374">
        <v>1</v>
      </c>
      <c r="O2374">
        <v>1</v>
      </c>
      <c r="P2374">
        <v>1.52</v>
      </c>
      <c r="Q2374">
        <v>6.62</v>
      </c>
      <c r="R2374">
        <v>4.5199999999999996</v>
      </c>
      <c r="S2374">
        <v>5.04</v>
      </c>
      <c r="T2374">
        <v>0</v>
      </c>
      <c r="U2374">
        <v>0</v>
      </c>
    </row>
    <row r="2375" spans="1:21" x14ac:dyDescent="0.25">
      <c r="A2375" t="s">
        <v>8167</v>
      </c>
      <c r="B2375" t="s">
        <v>8168</v>
      </c>
      <c r="C2375" t="s">
        <v>1</v>
      </c>
      <c r="D2375">
        <v>0</v>
      </c>
      <c r="E2375">
        <v>0</v>
      </c>
      <c r="F2375">
        <v>4.8600000000000003</v>
      </c>
      <c r="G2375">
        <v>0</v>
      </c>
      <c r="H2375">
        <v>1</v>
      </c>
      <c r="I2375">
        <v>0</v>
      </c>
      <c r="J2375">
        <v>1</v>
      </c>
      <c r="K2375">
        <v>1</v>
      </c>
      <c r="L2375">
        <v>1</v>
      </c>
      <c r="M2375">
        <v>0</v>
      </c>
      <c r="N2375">
        <v>1</v>
      </c>
      <c r="O2375">
        <v>0</v>
      </c>
      <c r="P2375">
        <v>1.54</v>
      </c>
      <c r="Q2375">
        <v>5.62</v>
      </c>
      <c r="R2375">
        <v>4.16</v>
      </c>
      <c r="S2375">
        <v>5.04</v>
      </c>
      <c r="T2375">
        <v>0</v>
      </c>
      <c r="U2375">
        <v>-0.1</v>
      </c>
    </row>
    <row r="2376" spans="1:21" x14ac:dyDescent="0.25">
      <c r="A2376" t="s">
        <v>7835</v>
      </c>
      <c r="B2376" t="s">
        <v>7836</v>
      </c>
      <c r="C2376" t="s">
        <v>20872</v>
      </c>
      <c r="D2376">
        <v>0</v>
      </c>
      <c r="E2376">
        <v>0</v>
      </c>
      <c r="F2376">
        <v>4.88</v>
      </c>
      <c r="G2376">
        <v>0</v>
      </c>
      <c r="H2376">
        <v>1</v>
      </c>
      <c r="I2376">
        <v>0</v>
      </c>
      <c r="J2376">
        <v>1</v>
      </c>
      <c r="K2376">
        <v>1</v>
      </c>
      <c r="L2376">
        <v>1</v>
      </c>
      <c r="M2376">
        <v>0</v>
      </c>
      <c r="N2376">
        <v>1</v>
      </c>
      <c r="O2376">
        <v>1</v>
      </c>
      <c r="P2376">
        <v>1.6</v>
      </c>
      <c r="Q2376">
        <v>6.7</v>
      </c>
      <c r="R2376">
        <v>5.39</v>
      </c>
      <c r="S2376">
        <v>5.04</v>
      </c>
      <c r="T2376">
        <v>0</v>
      </c>
      <c r="U2376">
        <v>-0.1</v>
      </c>
    </row>
    <row r="2377" spans="1:21" x14ac:dyDescent="0.25">
      <c r="A2377" t="s">
        <v>23075</v>
      </c>
      <c r="B2377" t="s">
        <v>23076</v>
      </c>
      <c r="C2377" t="s">
        <v>20885</v>
      </c>
      <c r="D2377">
        <v>0</v>
      </c>
      <c r="E2377">
        <v>0</v>
      </c>
      <c r="F2377">
        <v>5</v>
      </c>
      <c r="G2377">
        <v>0</v>
      </c>
      <c r="H2377">
        <v>1</v>
      </c>
      <c r="I2377">
        <v>0</v>
      </c>
      <c r="J2377">
        <v>1</v>
      </c>
      <c r="K2377">
        <v>1</v>
      </c>
      <c r="L2377">
        <v>1</v>
      </c>
      <c r="M2377">
        <v>0</v>
      </c>
      <c r="N2377">
        <v>1</v>
      </c>
      <c r="O2377">
        <v>1</v>
      </c>
      <c r="P2377">
        <v>1.65</v>
      </c>
      <c r="Q2377">
        <v>6.64</v>
      </c>
      <c r="R2377">
        <v>5.9</v>
      </c>
      <c r="S2377">
        <v>5.04</v>
      </c>
      <c r="T2377">
        <v>0</v>
      </c>
      <c r="U2377">
        <v>-0.1</v>
      </c>
    </row>
    <row r="2378" spans="1:21" x14ac:dyDescent="0.25">
      <c r="A2378" t="s">
        <v>8403</v>
      </c>
      <c r="B2378" t="s">
        <v>8404</v>
      </c>
      <c r="C2378" t="s">
        <v>20872</v>
      </c>
      <c r="D2378">
        <v>0</v>
      </c>
      <c r="E2378">
        <v>0</v>
      </c>
      <c r="F2378">
        <v>4.87</v>
      </c>
      <c r="G2378">
        <v>0</v>
      </c>
      <c r="H2378">
        <v>0</v>
      </c>
      <c r="I2378">
        <v>0</v>
      </c>
      <c r="J2378">
        <v>1</v>
      </c>
      <c r="K2378">
        <v>1</v>
      </c>
      <c r="L2378">
        <v>1</v>
      </c>
      <c r="M2378">
        <v>0</v>
      </c>
      <c r="N2378">
        <v>1</v>
      </c>
      <c r="O2378">
        <v>0</v>
      </c>
      <c r="P2378">
        <v>1.49</v>
      </c>
      <c r="Q2378">
        <v>4.9800000000000004</v>
      </c>
      <c r="R2378">
        <v>3.41</v>
      </c>
      <c r="S2378">
        <v>5.04</v>
      </c>
      <c r="T2378">
        <v>0</v>
      </c>
      <c r="U2378">
        <v>0</v>
      </c>
    </row>
    <row r="2379" spans="1:21" x14ac:dyDescent="0.25">
      <c r="A2379" t="s">
        <v>9627</v>
      </c>
      <c r="B2379" t="s">
        <v>9628</v>
      </c>
      <c r="C2379" t="s">
        <v>20891</v>
      </c>
      <c r="D2379">
        <v>0</v>
      </c>
      <c r="E2379">
        <v>0</v>
      </c>
      <c r="F2379">
        <v>5.0599999999999996</v>
      </c>
      <c r="G2379">
        <v>0</v>
      </c>
      <c r="H2379">
        <v>0</v>
      </c>
      <c r="I2379">
        <v>0</v>
      </c>
      <c r="J2379">
        <v>1</v>
      </c>
      <c r="K2379">
        <v>1</v>
      </c>
      <c r="L2379">
        <v>1</v>
      </c>
      <c r="M2379">
        <v>0</v>
      </c>
      <c r="N2379">
        <v>1</v>
      </c>
      <c r="O2379">
        <v>0</v>
      </c>
      <c r="P2379">
        <v>1.53</v>
      </c>
      <c r="Q2379">
        <v>5.22</v>
      </c>
      <c r="R2379">
        <v>3.8</v>
      </c>
      <c r="S2379">
        <v>5.04</v>
      </c>
      <c r="T2379">
        <v>0</v>
      </c>
      <c r="U2379">
        <v>0</v>
      </c>
    </row>
    <row r="2380" spans="1:21" x14ac:dyDescent="0.25">
      <c r="A2380" t="s">
        <v>23077</v>
      </c>
      <c r="B2380" t="s">
        <v>23078</v>
      </c>
      <c r="C2380" t="s">
        <v>20871</v>
      </c>
      <c r="D2380">
        <v>0</v>
      </c>
      <c r="E2380">
        <v>0</v>
      </c>
      <c r="F2380">
        <v>4.9800000000000004</v>
      </c>
      <c r="G2380">
        <v>0</v>
      </c>
      <c r="H2380">
        <v>1</v>
      </c>
      <c r="I2380">
        <v>0</v>
      </c>
      <c r="J2380">
        <v>1</v>
      </c>
      <c r="K2380">
        <v>1</v>
      </c>
      <c r="L2380">
        <v>1</v>
      </c>
      <c r="M2380">
        <v>0</v>
      </c>
      <c r="N2380">
        <v>1</v>
      </c>
      <c r="O2380">
        <v>1</v>
      </c>
      <c r="P2380">
        <v>1.62</v>
      </c>
      <c r="Q2380">
        <v>5.8</v>
      </c>
      <c r="R2380">
        <v>5.1100000000000003</v>
      </c>
      <c r="S2380">
        <v>5.04</v>
      </c>
      <c r="T2380">
        <v>0</v>
      </c>
      <c r="U2380">
        <v>-0.1</v>
      </c>
    </row>
    <row r="2381" spans="1:21" x14ac:dyDescent="0.25">
      <c r="A2381" t="s">
        <v>6539</v>
      </c>
      <c r="B2381" t="s">
        <v>6540</v>
      </c>
      <c r="C2381" t="s">
        <v>20889</v>
      </c>
      <c r="D2381">
        <v>0</v>
      </c>
      <c r="E2381">
        <v>0</v>
      </c>
      <c r="F2381">
        <v>4.87</v>
      </c>
      <c r="G2381">
        <v>0</v>
      </c>
      <c r="H2381">
        <v>0</v>
      </c>
      <c r="I2381">
        <v>0</v>
      </c>
      <c r="J2381">
        <v>1</v>
      </c>
      <c r="K2381">
        <v>1</v>
      </c>
      <c r="L2381">
        <v>1</v>
      </c>
      <c r="M2381">
        <v>0</v>
      </c>
      <c r="N2381">
        <v>1</v>
      </c>
      <c r="O2381">
        <v>0</v>
      </c>
      <c r="P2381">
        <v>1.46</v>
      </c>
      <c r="Q2381">
        <v>4.97</v>
      </c>
      <c r="R2381">
        <v>3.2</v>
      </c>
      <c r="S2381">
        <v>5.04</v>
      </c>
      <c r="T2381">
        <v>0</v>
      </c>
      <c r="U2381">
        <v>0</v>
      </c>
    </row>
    <row r="2382" spans="1:21" x14ac:dyDescent="0.25">
      <c r="A2382" t="s">
        <v>6977</v>
      </c>
      <c r="B2382" t="s">
        <v>6978</v>
      </c>
      <c r="C2382" t="s">
        <v>20886</v>
      </c>
      <c r="D2382">
        <v>0</v>
      </c>
      <c r="E2382">
        <v>0</v>
      </c>
      <c r="F2382">
        <v>4.8899999999999997</v>
      </c>
      <c r="G2382">
        <v>0</v>
      </c>
      <c r="H2382">
        <v>0</v>
      </c>
      <c r="I2382">
        <v>0</v>
      </c>
      <c r="J2382">
        <v>1</v>
      </c>
      <c r="K2382">
        <v>1</v>
      </c>
      <c r="L2382">
        <v>1</v>
      </c>
      <c r="M2382">
        <v>0</v>
      </c>
      <c r="N2382">
        <v>1</v>
      </c>
      <c r="O2382">
        <v>0</v>
      </c>
      <c r="P2382">
        <v>1.42</v>
      </c>
      <c r="Q2382">
        <v>4.67</v>
      </c>
      <c r="R2382">
        <v>2.41</v>
      </c>
      <c r="S2382">
        <v>5.04</v>
      </c>
      <c r="T2382">
        <v>0</v>
      </c>
      <c r="U2382">
        <v>0</v>
      </c>
    </row>
    <row r="2383" spans="1:21" x14ac:dyDescent="0.25">
      <c r="A2383" t="s">
        <v>7528</v>
      </c>
      <c r="B2383" t="s">
        <v>7529</v>
      </c>
      <c r="C2383" t="s">
        <v>20890</v>
      </c>
      <c r="D2383">
        <v>0</v>
      </c>
      <c r="E2383">
        <v>0</v>
      </c>
      <c r="F2383">
        <v>5.01</v>
      </c>
      <c r="G2383">
        <v>0</v>
      </c>
      <c r="H2383">
        <v>1</v>
      </c>
      <c r="I2383">
        <v>0</v>
      </c>
      <c r="J2383">
        <v>1</v>
      </c>
      <c r="K2383">
        <v>1</v>
      </c>
      <c r="L2383">
        <v>1</v>
      </c>
      <c r="M2383">
        <v>0</v>
      </c>
      <c r="N2383">
        <v>1</v>
      </c>
      <c r="O2383">
        <v>1</v>
      </c>
      <c r="P2383">
        <v>1.66</v>
      </c>
      <c r="Q2383">
        <v>7.63</v>
      </c>
      <c r="R2383">
        <v>6.38</v>
      </c>
      <c r="S2383">
        <v>5.05</v>
      </c>
      <c r="T2383">
        <v>0</v>
      </c>
      <c r="U2383">
        <v>-0.1</v>
      </c>
    </row>
    <row r="2384" spans="1:21" x14ac:dyDescent="0.25">
      <c r="A2384" t="s">
        <v>7388</v>
      </c>
      <c r="B2384" t="s">
        <v>7389</v>
      </c>
      <c r="C2384" t="s">
        <v>20870</v>
      </c>
      <c r="D2384">
        <v>0</v>
      </c>
      <c r="E2384">
        <v>0</v>
      </c>
      <c r="F2384">
        <v>4.78</v>
      </c>
      <c r="G2384">
        <v>0</v>
      </c>
      <c r="H2384">
        <v>0</v>
      </c>
      <c r="I2384">
        <v>0</v>
      </c>
      <c r="J2384">
        <v>1</v>
      </c>
      <c r="K2384">
        <v>1</v>
      </c>
      <c r="L2384">
        <v>1</v>
      </c>
      <c r="M2384">
        <v>0</v>
      </c>
      <c r="N2384">
        <v>1</v>
      </c>
      <c r="O2384">
        <v>0</v>
      </c>
      <c r="P2384">
        <v>1.45</v>
      </c>
      <c r="Q2384">
        <v>5.7</v>
      </c>
      <c r="R2384">
        <v>3.44</v>
      </c>
      <c r="S2384">
        <v>5.05</v>
      </c>
      <c r="T2384">
        <v>0</v>
      </c>
      <c r="U2384">
        <v>0</v>
      </c>
    </row>
    <row r="2385" spans="1:21" x14ac:dyDescent="0.25">
      <c r="A2385" t="s">
        <v>9144</v>
      </c>
      <c r="B2385" t="s">
        <v>9145</v>
      </c>
      <c r="C2385" t="s">
        <v>1</v>
      </c>
      <c r="D2385">
        <v>0</v>
      </c>
      <c r="E2385">
        <v>0</v>
      </c>
      <c r="F2385">
        <v>4.93</v>
      </c>
      <c r="G2385">
        <v>0</v>
      </c>
      <c r="H2385">
        <v>0</v>
      </c>
      <c r="I2385">
        <v>0</v>
      </c>
      <c r="J2385">
        <v>1</v>
      </c>
      <c r="K2385">
        <v>1</v>
      </c>
      <c r="L2385">
        <v>1</v>
      </c>
      <c r="M2385">
        <v>0</v>
      </c>
      <c r="N2385">
        <v>1</v>
      </c>
      <c r="O2385">
        <v>0</v>
      </c>
      <c r="P2385">
        <v>1.5</v>
      </c>
      <c r="Q2385">
        <v>5.4</v>
      </c>
      <c r="R2385">
        <v>3.64</v>
      </c>
      <c r="S2385">
        <v>5.05</v>
      </c>
      <c r="T2385">
        <v>0</v>
      </c>
      <c r="U2385">
        <v>0</v>
      </c>
    </row>
    <row r="2386" spans="1:21" x14ac:dyDescent="0.25">
      <c r="A2386" t="s">
        <v>8156</v>
      </c>
      <c r="B2386" t="s">
        <v>8157</v>
      </c>
      <c r="C2386" t="s">
        <v>1</v>
      </c>
      <c r="D2386">
        <v>0</v>
      </c>
      <c r="E2386">
        <v>0</v>
      </c>
      <c r="F2386">
        <v>4.91</v>
      </c>
      <c r="G2386">
        <v>0</v>
      </c>
      <c r="H2386">
        <v>1</v>
      </c>
      <c r="I2386">
        <v>0</v>
      </c>
      <c r="J2386">
        <v>1</v>
      </c>
      <c r="K2386">
        <v>1</v>
      </c>
      <c r="L2386">
        <v>1</v>
      </c>
      <c r="M2386">
        <v>0</v>
      </c>
      <c r="N2386">
        <v>1</v>
      </c>
      <c r="O2386">
        <v>1</v>
      </c>
      <c r="P2386">
        <v>1.57</v>
      </c>
      <c r="Q2386">
        <v>6.2</v>
      </c>
      <c r="R2386">
        <v>4.79</v>
      </c>
      <c r="S2386">
        <v>5.05</v>
      </c>
      <c r="T2386">
        <v>0</v>
      </c>
      <c r="U2386">
        <v>-0.1</v>
      </c>
    </row>
    <row r="2387" spans="1:21" x14ac:dyDescent="0.25">
      <c r="A2387" t="s">
        <v>7720</v>
      </c>
      <c r="B2387" t="s">
        <v>7721</v>
      </c>
      <c r="C2387" t="s">
        <v>20865</v>
      </c>
      <c r="D2387">
        <v>0</v>
      </c>
      <c r="E2387">
        <v>0</v>
      </c>
      <c r="F2387">
        <v>4.8600000000000003</v>
      </c>
      <c r="G2387">
        <v>0</v>
      </c>
      <c r="H2387">
        <v>0</v>
      </c>
      <c r="I2387">
        <v>0</v>
      </c>
      <c r="J2387">
        <v>1</v>
      </c>
      <c r="K2387">
        <v>1</v>
      </c>
      <c r="L2387">
        <v>1</v>
      </c>
      <c r="M2387">
        <v>0</v>
      </c>
      <c r="N2387">
        <v>1</v>
      </c>
      <c r="O2387">
        <v>0</v>
      </c>
      <c r="P2387">
        <v>1.51</v>
      </c>
      <c r="Q2387">
        <v>5.54</v>
      </c>
      <c r="R2387">
        <v>4.05</v>
      </c>
      <c r="S2387">
        <v>5.05</v>
      </c>
      <c r="T2387">
        <v>0</v>
      </c>
      <c r="U2387">
        <v>0</v>
      </c>
    </row>
    <row r="2388" spans="1:21" x14ac:dyDescent="0.25">
      <c r="A2388" t="s">
        <v>8579</v>
      </c>
      <c r="B2388" t="s">
        <v>8580</v>
      </c>
      <c r="C2388" t="s">
        <v>20867</v>
      </c>
      <c r="D2388">
        <v>0</v>
      </c>
      <c r="E2388">
        <v>0</v>
      </c>
      <c r="F2388">
        <v>5</v>
      </c>
      <c r="G2388">
        <v>0</v>
      </c>
      <c r="H2388">
        <v>0</v>
      </c>
      <c r="I2388">
        <v>0</v>
      </c>
      <c r="J2388">
        <v>1</v>
      </c>
      <c r="K2388">
        <v>1</v>
      </c>
      <c r="L2388">
        <v>1</v>
      </c>
      <c r="M2388">
        <v>0</v>
      </c>
      <c r="N2388">
        <v>1</v>
      </c>
      <c r="O2388">
        <v>0</v>
      </c>
      <c r="P2388">
        <v>1.56</v>
      </c>
      <c r="Q2388">
        <v>5.13</v>
      </c>
      <c r="R2388">
        <v>4.2300000000000004</v>
      </c>
      <c r="S2388">
        <v>5.05</v>
      </c>
      <c r="T2388">
        <v>0</v>
      </c>
      <c r="U2388">
        <v>0</v>
      </c>
    </row>
    <row r="2389" spans="1:21" x14ac:dyDescent="0.25">
      <c r="A2389" t="s">
        <v>6296</v>
      </c>
      <c r="B2389" t="s">
        <v>6297</v>
      </c>
      <c r="C2389" t="s">
        <v>20889</v>
      </c>
      <c r="D2389">
        <v>0</v>
      </c>
      <c r="E2389">
        <v>0</v>
      </c>
      <c r="F2389">
        <v>4.91</v>
      </c>
      <c r="G2389">
        <v>0</v>
      </c>
      <c r="H2389">
        <v>0</v>
      </c>
      <c r="I2389">
        <v>0</v>
      </c>
      <c r="J2389">
        <v>1</v>
      </c>
      <c r="K2389">
        <v>1</v>
      </c>
      <c r="L2389">
        <v>1</v>
      </c>
      <c r="M2389">
        <v>0</v>
      </c>
      <c r="N2389">
        <v>1</v>
      </c>
      <c r="O2389">
        <v>0</v>
      </c>
      <c r="P2389">
        <v>1.5</v>
      </c>
      <c r="Q2389">
        <v>5.42</v>
      </c>
      <c r="R2389">
        <v>3.92</v>
      </c>
      <c r="S2389">
        <v>5.05</v>
      </c>
      <c r="T2389">
        <v>0</v>
      </c>
      <c r="U2389">
        <v>0</v>
      </c>
    </row>
    <row r="2390" spans="1:21" x14ac:dyDescent="0.25">
      <c r="A2390" t="s">
        <v>9411</v>
      </c>
      <c r="B2390" t="s">
        <v>9412</v>
      </c>
      <c r="C2390" t="s">
        <v>20891</v>
      </c>
      <c r="D2390">
        <v>0</v>
      </c>
      <c r="E2390">
        <v>0</v>
      </c>
      <c r="F2390">
        <v>5.09</v>
      </c>
      <c r="G2390">
        <v>0</v>
      </c>
      <c r="H2390">
        <v>0</v>
      </c>
      <c r="I2390">
        <v>0</v>
      </c>
      <c r="J2390">
        <v>1</v>
      </c>
      <c r="K2390">
        <v>1</v>
      </c>
      <c r="L2390">
        <v>1</v>
      </c>
      <c r="M2390">
        <v>0</v>
      </c>
      <c r="N2390">
        <v>1</v>
      </c>
      <c r="O2390">
        <v>0</v>
      </c>
      <c r="P2390">
        <v>1.56</v>
      </c>
      <c r="Q2390">
        <v>5.69</v>
      </c>
      <c r="R2390">
        <v>4.26</v>
      </c>
      <c r="S2390">
        <v>5.05</v>
      </c>
      <c r="T2390">
        <v>0</v>
      </c>
      <c r="U2390">
        <v>0</v>
      </c>
    </row>
    <row r="2391" spans="1:21" x14ac:dyDescent="0.25">
      <c r="A2391" t="s">
        <v>23079</v>
      </c>
      <c r="B2391" t="s">
        <v>23080</v>
      </c>
      <c r="C2391" t="s">
        <v>20865</v>
      </c>
      <c r="D2391">
        <v>0</v>
      </c>
      <c r="E2391">
        <v>0</v>
      </c>
      <c r="F2391">
        <v>4.83</v>
      </c>
      <c r="G2391">
        <v>0</v>
      </c>
      <c r="H2391">
        <v>1</v>
      </c>
      <c r="I2391">
        <v>0</v>
      </c>
      <c r="J2391">
        <v>1</v>
      </c>
      <c r="K2391">
        <v>1</v>
      </c>
      <c r="L2391">
        <v>1</v>
      </c>
      <c r="M2391">
        <v>0</v>
      </c>
      <c r="N2391">
        <v>1</v>
      </c>
      <c r="O2391">
        <v>1</v>
      </c>
      <c r="P2391">
        <v>1.58</v>
      </c>
      <c r="Q2391">
        <v>6.41</v>
      </c>
      <c r="R2391">
        <v>5.29</v>
      </c>
      <c r="S2391">
        <v>5.05</v>
      </c>
      <c r="T2391">
        <v>0</v>
      </c>
      <c r="U2391">
        <v>-0.1</v>
      </c>
    </row>
    <row r="2392" spans="1:21" x14ac:dyDescent="0.25">
      <c r="A2392" t="s">
        <v>6888</v>
      </c>
      <c r="B2392" t="s">
        <v>6889</v>
      </c>
      <c r="C2392" t="s">
        <v>20882</v>
      </c>
      <c r="D2392">
        <v>0</v>
      </c>
      <c r="E2392">
        <v>0</v>
      </c>
      <c r="F2392">
        <v>4.8</v>
      </c>
      <c r="G2392">
        <v>0</v>
      </c>
      <c r="H2392">
        <v>1</v>
      </c>
      <c r="I2392">
        <v>0</v>
      </c>
      <c r="J2392">
        <v>1</v>
      </c>
      <c r="K2392">
        <v>1</v>
      </c>
      <c r="L2392">
        <v>1</v>
      </c>
      <c r="M2392">
        <v>0</v>
      </c>
      <c r="N2392">
        <v>1</v>
      </c>
      <c r="O2392">
        <v>0</v>
      </c>
      <c r="P2392">
        <v>1.5</v>
      </c>
      <c r="Q2392">
        <v>6.43</v>
      </c>
      <c r="R2392">
        <v>4.25</v>
      </c>
      <c r="S2392">
        <v>5.05</v>
      </c>
      <c r="T2392">
        <v>0</v>
      </c>
      <c r="U2392">
        <v>0</v>
      </c>
    </row>
    <row r="2393" spans="1:21" x14ac:dyDescent="0.25">
      <c r="A2393" t="s">
        <v>23081</v>
      </c>
      <c r="B2393" t="s">
        <v>23082</v>
      </c>
      <c r="C2393" t="s">
        <v>1</v>
      </c>
      <c r="D2393">
        <v>0</v>
      </c>
      <c r="E2393">
        <v>0</v>
      </c>
      <c r="F2393">
        <v>4.93</v>
      </c>
      <c r="G2393">
        <v>0</v>
      </c>
      <c r="H2393">
        <v>0</v>
      </c>
      <c r="I2393">
        <v>0</v>
      </c>
      <c r="J2393">
        <v>1</v>
      </c>
      <c r="K2393">
        <v>1</v>
      </c>
      <c r="L2393">
        <v>1</v>
      </c>
      <c r="M2393">
        <v>0</v>
      </c>
      <c r="N2393">
        <v>1</v>
      </c>
      <c r="O2393">
        <v>0</v>
      </c>
      <c r="P2393">
        <v>1.52</v>
      </c>
      <c r="Q2393">
        <v>5.6</v>
      </c>
      <c r="R2393">
        <v>3.94</v>
      </c>
      <c r="S2393">
        <v>5.05</v>
      </c>
      <c r="T2393">
        <v>0</v>
      </c>
      <c r="U2393">
        <v>0</v>
      </c>
    </row>
    <row r="2394" spans="1:21" x14ac:dyDescent="0.25">
      <c r="A2394" t="s">
        <v>6110</v>
      </c>
      <c r="B2394" t="s">
        <v>6111</v>
      </c>
      <c r="C2394" t="s">
        <v>20879</v>
      </c>
      <c r="D2394">
        <v>0</v>
      </c>
      <c r="E2394">
        <v>1</v>
      </c>
      <c r="F2394">
        <v>5.16</v>
      </c>
      <c r="G2394">
        <v>2</v>
      </c>
      <c r="H2394">
        <v>2</v>
      </c>
      <c r="I2394">
        <v>0</v>
      </c>
      <c r="J2394">
        <v>9</v>
      </c>
      <c r="K2394">
        <v>11</v>
      </c>
      <c r="L2394">
        <v>5</v>
      </c>
      <c r="M2394">
        <v>1</v>
      </c>
      <c r="N2394">
        <v>6</v>
      </c>
      <c r="O2394">
        <v>3</v>
      </c>
      <c r="P2394">
        <v>1.52</v>
      </c>
      <c r="Q2394">
        <v>5.78</v>
      </c>
      <c r="R2394">
        <v>3.38</v>
      </c>
      <c r="S2394">
        <v>5.05</v>
      </c>
      <c r="T2394">
        <v>0</v>
      </c>
      <c r="U2394">
        <v>0</v>
      </c>
    </row>
    <row r="2395" spans="1:21" x14ac:dyDescent="0.25">
      <c r="A2395" t="s">
        <v>7969</v>
      </c>
      <c r="B2395" t="s">
        <v>7970</v>
      </c>
      <c r="C2395" t="s">
        <v>20895</v>
      </c>
      <c r="D2395">
        <v>0</v>
      </c>
      <c r="E2395">
        <v>0</v>
      </c>
      <c r="F2395">
        <v>4.8099999999999996</v>
      </c>
      <c r="G2395">
        <v>0</v>
      </c>
      <c r="H2395">
        <v>1</v>
      </c>
      <c r="I2395">
        <v>0</v>
      </c>
      <c r="J2395">
        <v>1</v>
      </c>
      <c r="K2395">
        <v>1</v>
      </c>
      <c r="L2395">
        <v>1</v>
      </c>
      <c r="M2395">
        <v>0</v>
      </c>
      <c r="N2395">
        <v>1</v>
      </c>
      <c r="O2395">
        <v>0</v>
      </c>
      <c r="P2395">
        <v>1.52</v>
      </c>
      <c r="Q2395">
        <v>5.46</v>
      </c>
      <c r="R2395">
        <v>4.13</v>
      </c>
      <c r="S2395">
        <v>5.05</v>
      </c>
      <c r="T2395">
        <v>0</v>
      </c>
      <c r="U2395">
        <v>-0.1</v>
      </c>
    </row>
    <row r="2396" spans="1:21" x14ac:dyDescent="0.25">
      <c r="A2396" t="s">
        <v>8249</v>
      </c>
      <c r="B2396" t="s">
        <v>8250</v>
      </c>
      <c r="C2396" t="s">
        <v>20873</v>
      </c>
      <c r="D2396">
        <v>0</v>
      </c>
      <c r="E2396">
        <v>0</v>
      </c>
      <c r="F2396">
        <v>4.8899999999999997</v>
      </c>
      <c r="G2396">
        <v>0</v>
      </c>
      <c r="H2396">
        <v>0</v>
      </c>
      <c r="I2396">
        <v>0</v>
      </c>
      <c r="J2396">
        <v>1</v>
      </c>
      <c r="K2396">
        <v>1</v>
      </c>
      <c r="L2396">
        <v>1</v>
      </c>
      <c r="M2396">
        <v>0</v>
      </c>
      <c r="N2396">
        <v>1</v>
      </c>
      <c r="O2396">
        <v>0</v>
      </c>
      <c r="P2396">
        <v>1.48</v>
      </c>
      <c r="Q2396">
        <v>5.44</v>
      </c>
      <c r="R2396">
        <v>3.5</v>
      </c>
      <c r="S2396">
        <v>5.05</v>
      </c>
      <c r="T2396">
        <v>0</v>
      </c>
      <c r="U2396">
        <v>0</v>
      </c>
    </row>
    <row r="2397" spans="1:21" x14ac:dyDescent="0.25">
      <c r="A2397" t="s">
        <v>8566</v>
      </c>
      <c r="B2397" t="s">
        <v>8567</v>
      </c>
      <c r="C2397" t="s">
        <v>1</v>
      </c>
      <c r="D2397">
        <v>0</v>
      </c>
      <c r="E2397">
        <v>0</v>
      </c>
      <c r="F2397">
        <v>4.92</v>
      </c>
      <c r="G2397">
        <v>0</v>
      </c>
      <c r="H2397">
        <v>1</v>
      </c>
      <c r="I2397">
        <v>0</v>
      </c>
      <c r="J2397">
        <v>1</v>
      </c>
      <c r="K2397">
        <v>1</v>
      </c>
      <c r="L2397">
        <v>1</v>
      </c>
      <c r="M2397">
        <v>0</v>
      </c>
      <c r="N2397">
        <v>1</v>
      </c>
      <c r="O2397">
        <v>0</v>
      </c>
      <c r="P2397">
        <v>1.51</v>
      </c>
      <c r="Q2397">
        <v>5.35</v>
      </c>
      <c r="R2397">
        <v>3.75</v>
      </c>
      <c r="S2397">
        <v>5.0599999999999996</v>
      </c>
      <c r="T2397">
        <v>0</v>
      </c>
      <c r="U2397">
        <v>-0.1</v>
      </c>
    </row>
    <row r="2398" spans="1:21" x14ac:dyDescent="0.25">
      <c r="A2398" t="s">
        <v>5999</v>
      </c>
      <c r="B2398" t="s">
        <v>6000</v>
      </c>
      <c r="C2398" t="s">
        <v>1</v>
      </c>
      <c r="D2398">
        <v>0</v>
      </c>
      <c r="E2398">
        <v>0</v>
      </c>
      <c r="F2398">
        <v>4.9800000000000004</v>
      </c>
      <c r="G2398">
        <v>0</v>
      </c>
      <c r="H2398">
        <v>0</v>
      </c>
      <c r="I2398">
        <v>0</v>
      </c>
      <c r="J2398">
        <v>1</v>
      </c>
      <c r="K2398">
        <v>1</v>
      </c>
      <c r="L2398">
        <v>1</v>
      </c>
      <c r="M2398">
        <v>0</v>
      </c>
      <c r="N2398">
        <v>1</v>
      </c>
      <c r="O2398">
        <v>0</v>
      </c>
      <c r="P2398">
        <v>1.52</v>
      </c>
      <c r="Q2398">
        <v>5.72</v>
      </c>
      <c r="R2398">
        <v>3.95</v>
      </c>
      <c r="S2398">
        <v>5.0599999999999996</v>
      </c>
      <c r="T2398">
        <v>0</v>
      </c>
      <c r="U2398">
        <v>0</v>
      </c>
    </row>
    <row r="2399" spans="1:21" x14ac:dyDescent="0.25">
      <c r="A2399" t="s">
        <v>23083</v>
      </c>
      <c r="B2399" t="s">
        <v>23084</v>
      </c>
      <c r="C2399" t="s">
        <v>20877</v>
      </c>
      <c r="D2399">
        <v>0</v>
      </c>
      <c r="E2399">
        <v>0</v>
      </c>
      <c r="F2399">
        <v>4.95</v>
      </c>
      <c r="G2399">
        <v>0</v>
      </c>
      <c r="H2399">
        <v>0</v>
      </c>
      <c r="I2399">
        <v>0</v>
      </c>
      <c r="J2399">
        <v>1</v>
      </c>
      <c r="K2399">
        <v>1</v>
      </c>
      <c r="L2399">
        <v>1</v>
      </c>
      <c r="M2399">
        <v>0</v>
      </c>
      <c r="N2399">
        <v>1</v>
      </c>
      <c r="O2399">
        <v>0</v>
      </c>
      <c r="P2399">
        <v>1.55</v>
      </c>
      <c r="Q2399">
        <v>5.14</v>
      </c>
      <c r="R2399">
        <v>4.34</v>
      </c>
      <c r="S2399">
        <v>5.0599999999999996</v>
      </c>
      <c r="T2399">
        <v>0</v>
      </c>
      <c r="U2399">
        <v>0</v>
      </c>
    </row>
    <row r="2400" spans="1:21" x14ac:dyDescent="0.25">
      <c r="A2400" t="s">
        <v>23085</v>
      </c>
      <c r="B2400" t="s">
        <v>23086</v>
      </c>
      <c r="C2400" t="s">
        <v>20876</v>
      </c>
      <c r="D2400">
        <v>0</v>
      </c>
      <c r="E2400">
        <v>0</v>
      </c>
      <c r="F2400">
        <v>4.88</v>
      </c>
      <c r="G2400">
        <v>0</v>
      </c>
      <c r="H2400">
        <v>0</v>
      </c>
      <c r="I2400">
        <v>0</v>
      </c>
      <c r="J2400">
        <v>1</v>
      </c>
      <c r="K2400">
        <v>1</v>
      </c>
      <c r="L2400">
        <v>1</v>
      </c>
      <c r="M2400">
        <v>0</v>
      </c>
      <c r="N2400">
        <v>1</v>
      </c>
      <c r="O2400">
        <v>0</v>
      </c>
      <c r="P2400">
        <v>1.47</v>
      </c>
      <c r="Q2400">
        <v>4.8</v>
      </c>
      <c r="R2400">
        <v>3.19</v>
      </c>
      <c r="S2400">
        <v>5.0599999999999996</v>
      </c>
      <c r="T2400">
        <v>0</v>
      </c>
      <c r="U2400">
        <v>0</v>
      </c>
    </row>
    <row r="2401" spans="1:21" x14ac:dyDescent="0.25">
      <c r="A2401">
        <v>4222</v>
      </c>
      <c r="B2401" t="s">
        <v>7209</v>
      </c>
      <c r="C2401" t="s">
        <v>20886</v>
      </c>
      <c r="D2401">
        <v>0</v>
      </c>
      <c r="E2401">
        <v>0</v>
      </c>
      <c r="F2401">
        <v>4.9000000000000004</v>
      </c>
      <c r="G2401">
        <v>0</v>
      </c>
      <c r="H2401">
        <v>0</v>
      </c>
      <c r="I2401">
        <v>0</v>
      </c>
      <c r="J2401">
        <v>1</v>
      </c>
      <c r="K2401">
        <v>1</v>
      </c>
      <c r="L2401">
        <v>1</v>
      </c>
      <c r="M2401">
        <v>0</v>
      </c>
      <c r="N2401">
        <v>1</v>
      </c>
      <c r="O2401">
        <v>0</v>
      </c>
      <c r="P2401">
        <v>1.44</v>
      </c>
      <c r="Q2401">
        <v>5.34</v>
      </c>
      <c r="R2401">
        <v>3</v>
      </c>
      <c r="S2401">
        <v>5.0599999999999996</v>
      </c>
      <c r="T2401">
        <v>0</v>
      </c>
      <c r="U2401">
        <v>0</v>
      </c>
    </row>
    <row r="2402" spans="1:21" x14ac:dyDescent="0.25">
      <c r="A2402" t="s">
        <v>23087</v>
      </c>
      <c r="B2402" t="s">
        <v>23088</v>
      </c>
      <c r="C2402" t="s">
        <v>20890</v>
      </c>
      <c r="D2402">
        <v>0</v>
      </c>
      <c r="E2402">
        <v>0</v>
      </c>
      <c r="F2402">
        <v>5.09</v>
      </c>
      <c r="G2402">
        <v>0</v>
      </c>
      <c r="H2402">
        <v>1</v>
      </c>
      <c r="I2402">
        <v>0</v>
      </c>
      <c r="J2402">
        <v>1</v>
      </c>
      <c r="K2402">
        <v>1</v>
      </c>
      <c r="L2402">
        <v>1</v>
      </c>
      <c r="M2402">
        <v>0</v>
      </c>
      <c r="N2402">
        <v>1</v>
      </c>
      <c r="O2402">
        <v>1</v>
      </c>
      <c r="P2402">
        <v>1.66</v>
      </c>
      <c r="Q2402">
        <v>7.77</v>
      </c>
      <c r="R2402">
        <v>6.46</v>
      </c>
      <c r="S2402">
        <v>5.0599999999999996</v>
      </c>
      <c r="T2402">
        <v>0</v>
      </c>
      <c r="U2402">
        <v>-0.1</v>
      </c>
    </row>
    <row r="2403" spans="1:21" x14ac:dyDescent="0.25">
      <c r="A2403" t="s">
        <v>7320</v>
      </c>
      <c r="B2403" t="s">
        <v>7321</v>
      </c>
      <c r="C2403" t="s">
        <v>1</v>
      </c>
      <c r="D2403">
        <v>0</v>
      </c>
      <c r="E2403">
        <v>0</v>
      </c>
      <c r="F2403">
        <v>4.95</v>
      </c>
      <c r="G2403">
        <v>0</v>
      </c>
      <c r="H2403">
        <v>1</v>
      </c>
      <c r="I2403">
        <v>0</v>
      </c>
      <c r="J2403">
        <v>1</v>
      </c>
      <c r="K2403">
        <v>1</v>
      </c>
      <c r="L2403">
        <v>1</v>
      </c>
      <c r="M2403">
        <v>0</v>
      </c>
      <c r="N2403">
        <v>1</v>
      </c>
      <c r="O2403">
        <v>1</v>
      </c>
      <c r="P2403">
        <v>1.59</v>
      </c>
      <c r="Q2403">
        <v>6.61</v>
      </c>
      <c r="R2403">
        <v>5.21</v>
      </c>
      <c r="S2403">
        <v>5.0599999999999996</v>
      </c>
      <c r="T2403">
        <v>0</v>
      </c>
      <c r="U2403">
        <v>-0.1</v>
      </c>
    </row>
    <row r="2404" spans="1:21" x14ac:dyDescent="0.25">
      <c r="A2404" t="s">
        <v>8375</v>
      </c>
      <c r="B2404" t="s">
        <v>8376</v>
      </c>
      <c r="C2404" t="s">
        <v>20881</v>
      </c>
      <c r="D2404">
        <v>0</v>
      </c>
      <c r="E2404">
        <v>0</v>
      </c>
      <c r="F2404">
        <v>4.92</v>
      </c>
      <c r="G2404">
        <v>0</v>
      </c>
      <c r="H2404">
        <v>0</v>
      </c>
      <c r="I2404">
        <v>0</v>
      </c>
      <c r="J2404">
        <v>1</v>
      </c>
      <c r="K2404">
        <v>1</v>
      </c>
      <c r="L2404">
        <v>1</v>
      </c>
      <c r="M2404">
        <v>0</v>
      </c>
      <c r="N2404">
        <v>1</v>
      </c>
      <c r="O2404">
        <v>0</v>
      </c>
      <c r="P2404">
        <v>1.5</v>
      </c>
      <c r="Q2404">
        <v>5.24</v>
      </c>
      <c r="R2404">
        <v>3.55</v>
      </c>
      <c r="S2404">
        <v>5.0599999999999996</v>
      </c>
      <c r="T2404">
        <v>0</v>
      </c>
      <c r="U2404">
        <v>0</v>
      </c>
    </row>
    <row r="2405" spans="1:21" x14ac:dyDescent="0.25">
      <c r="A2405" t="s">
        <v>8075</v>
      </c>
      <c r="B2405" t="s">
        <v>8076</v>
      </c>
      <c r="C2405" t="s">
        <v>1</v>
      </c>
      <c r="D2405">
        <v>0</v>
      </c>
      <c r="E2405">
        <v>0</v>
      </c>
      <c r="F2405">
        <v>4.91</v>
      </c>
      <c r="G2405">
        <v>0</v>
      </c>
      <c r="H2405">
        <v>1</v>
      </c>
      <c r="I2405">
        <v>0</v>
      </c>
      <c r="J2405">
        <v>1</v>
      </c>
      <c r="K2405">
        <v>1</v>
      </c>
      <c r="L2405">
        <v>1</v>
      </c>
      <c r="M2405">
        <v>0</v>
      </c>
      <c r="N2405">
        <v>1</v>
      </c>
      <c r="O2405">
        <v>1</v>
      </c>
      <c r="P2405">
        <v>1.56</v>
      </c>
      <c r="Q2405">
        <v>5.93</v>
      </c>
      <c r="R2405">
        <v>4.58</v>
      </c>
      <c r="S2405">
        <v>5.0599999999999996</v>
      </c>
      <c r="T2405">
        <v>0</v>
      </c>
      <c r="U2405">
        <v>-0.1</v>
      </c>
    </row>
    <row r="2406" spans="1:21" x14ac:dyDescent="0.25">
      <c r="A2406" t="s">
        <v>5919</v>
      </c>
      <c r="B2406" t="s">
        <v>5920</v>
      </c>
      <c r="C2406" t="s">
        <v>20868</v>
      </c>
      <c r="D2406">
        <v>0</v>
      </c>
      <c r="E2406">
        <v>0</v>
      </c>
      <c r="F2406">
        <v>4.97</v>
      </c>
      <c r="G2406">
        <v>0</v>
      </c>
      <c r="H2406">
        <v>0</v>
      </c>
      <c r="I2406">
        <v>0</v>
      </c>
      <c r="J2406">
        <v>1</v>
      </c>
      <c r="K2406">
        <v>1</v>
      </c>
      <c r="L2406">
        <v>1</v>
      </c>
      <c r="M2406">
        <v>0</v>
      </c>
      <c r="N2406">
        <v>1</v>
      </c>
      <c r="O2406">
        <v>0</v>
      </c>
      <c r="P2406">
        <v>1.46</v>
      </c>
      <c r="Q2406">
        <v>5.0199999999999996</v>
      </c>
      <c r="R2406">
        <v>3.05</v>
      </c>
      <c r="S2406">
        <v>5.0599999999999996</v>
      </c>
      <c r="T2406">
        <v>0</v>
      </c>
      <c r="U2406">
        <v>0</v>
      </c>
    </row>
    <row r="2407" spans="1:21" x14ac:dyDescent="0.25">
      <c r="A2407" t="s">
        <v>23089</v>
      </c>
      <c r="B2407" t="s">
        <v>23090</v>
      </c>
      <c r="C2407" t="s">
        <v>20885</v>
      </c>
      <c r="D2407">
        <v>0</v>
      </c>
      <c r="E2407">
        <v>0</v>
      </c>
      <c r="F2407">
        <v>5.04</v>
      </c>
      <c r="G2407">
        <v>0</v>
      </c>
      <c r="H2407">
        <v>0</v>
      </c>
      <c r="I2407">
        <v>0</v>
      </c>
      <c r="J2407">
        <v>1</v>
      </c>
      <c r="K2407">
        <v>1</v>
      </c>
      <c r="L2407">
        <v>1</v>
      </c>
      <c r="M2407">
        <v>0</v>
      </c>
      <c r="N2407">
        <v>1</v>
      </c>
      <c r="O2407">
        <v>0</v>
      </c>
      <c r="P2407">
        <v>1.52</v>
      </c>
      <c r="Q2407">
        <v>4.63</v>
      </c>
      <c r="R2407">
        <v>3.39</v>
      </c>
      <c r="S2407">
        <v>5.0599999999999996</v>
      </c>
      <c r="T2407">
        <v>0</v>
      </c>
      <c r="U2407">
        <v>0</v>
      </c>
    </row>
    <row r="2408" spans="1:21" x14ac:dyDescent="0.25">
      <c r="A2408" t="s">
        <v>7800</v>
      </c>
      <c r="B2408" t="s">
        <v>7801</v>
      </c>
      <c r="C2408" t="s">
        <v>20879</v>
      </c>
      <c r="D2408">
        <v>0</v>
      </c>
      <c r="E2408">
        <v>0</v>
      </c>
      <c r="F2408">
        <v>5.16</v>
      </c>
      <c r="G2408">
        <v>0</v>
      </c>
      <c r="H2408">
        <v>0</v>
      </c>
      <c r="I2408">
        <v>0</v>
      </c>
      <c r="J2408">
        <v>1</v>
      </c>
      <c r="K2408">
        <v>1</v>
      </c>
      <c r="L2408">
        <v>1</v>
      </c>
      <c r="M2408">
        <v>0</v>
      </c>
      <c r="N2408">
        <v>1</v>
      </c>
      <c r="O2408">
        <v>0</v>
      </c>
      <c r="P2408">
        <v>1.48</v>
      </c>
      <c r="Q2408">
        <v>4.88</v>
      </c>
      <c r="R2408">
        <v>2.5099999999999998</v>
      </c>
      <c r="S2408">
        <v>5.0599999999999996</v>
      </c>
      <c r="T2408">
        <v>0</v>
      </c>
      <c r="U2408">
        <v>0</v>
      </c>
    </row>
    <row r="2409" spans="1:21" x14ac:dyDescent="0.25">
      <c r="A2409" t="s">
        <v>23091</v>
      </c>
      <c r="B2409" t="s">
        <v>23092</v>
      </c>
      <c r="C2409" t="s">
        <v>1</v>
      </c>
      <c r="D2409">
        <v>0</v>
      </c>
      <c r="E2409">
        <v>0</v>
      </c>
      <c r="F2409">
        <v>4.9800000000000004</v>
      </c>
      <c r="G2409">
        <v>0</v>
      </c>
      <c r="H2409">
        <v>1</v>
      </c>
      <c r="I2409">
        <v>0</v>
      </c>
      <c r="J2409">
        <v>1</v>
      </c>
      <c r="K2409">
        <v>1</v>
      </c>
      <c r="L2409">
        <v>1</v>
      </c>
      <c r="M2409">
        <v>0</v>
      </c>
      <c r="N2409">
        <v>1</v>
      </c>
      <c r="O2409">
        <v>1</v>
      </c>
      <c r="P2409">
        <v>1.65</v>
      </c>
      <c r="Q2409">
        <v>7.39</v>
      </c>
      <c r="R2409">
        <v>6.2</v>
      </c>
      <c r="S2409">
        <v>5.0599999999999996</v>
      </c>
      <c r="T2409">
        <v>0</v>
      </c>
      <c r="U2409">
        <v>-0.1</v>
      </c>
    </row>
    <row r="2410" spans="1:21" x14ac:dyDescent="0.25">
      <c r="A2410">
        <v>7541</v>
      </c>
      <c r="B2410" t="s">
        <v>7775</v>
      </c>
      <c r="C2410" t="s">
        <v>20886</v>
      </c>
      <c r="D2410">
        <v>0</v>
      </c>
      <c r="E2410">
        <v>0</v>
      </c>
      <c r="F2410">
        <v>5.05</v>
      </c>
      <c r="G2410">
        <v>0</v>
      </c>
      <c r="H2410">
        <v>0</v>
      </c>
      <c r="I2410">
        <v>0</v>
      </c>
      <c r="J2410">
        <v>1</v>
      </c>
      <c r="K2410">
        <v>1</v>
      </c>
      <c r="L2410">
        <v>1</v>
      </c>
      <c r="M2410">
        <v>0</v>
      </c>
      <c r="N2410">
        <v>1</v>
      </c>
      <c r="O2410">
        <v>0</v>
      </c>
      <c r="P2410">
        <v>1.57</v>
      </c>
      <c r="Q2410">
        <v>5.76</v>
      </c>
      <c r="R2410">
        <v>4.4800000000000004</v>
      </c>
      <c r="S2410">
        <v>5.0599999999999996</v>
      </c>
      <c r="T2410">
        <v>0</v>
      </c>
      <c r="U2410">
        <v>0</v>
      </c>
    </row>
    <row r="2411" spans="1:21" x14ac:dyDescent="0.25">
      <c r="A2411" t="s">
        <v>9057</v>
      </c>
      <c r="B2411" t="s">
        <v>9058</v>
      </c>
      <c r="C2411" t="s">
        <v>20879</v>
      </c>
      <c r="D2411">
        <v>0</v>
      </c>
      <c r="E2411">
        <v>0</v>
      </c>
      <c r="F2411">
        <v>5.15</v>
      </c>
      <c r="G2411">
        <v>0</v>
      </c>
      <c r="H2411">
        <v>1</v>
      </c>
      <c r="I2411">
        <v>0</v>
      </c>
      <c r="J2411">
        <v>1</v>
      </c>
      <c r="K2411">
        <v>1</v>
      </c>
      <c r="L2411">
        <v>1</v>
      </c>
      <c r="M2411">
        <v>0</v>
      </c>
      <c r="N2411">
        <v>1</v>
      </c>
      <c r="O2411">
        <v>1</v>
      </c>
      <c r="P2411">
        <v>1.64</v>
      </c>
      <c r="Q2411">
        <v>7.17</v>
      </c>
      <c r="R2411">
        <v>5.32</v>
      </c>
      <c r="S2411">
        <v>5.0599999999999996</v>
      </c>
      <c r="T2411">
        <v>0</v>
      </c>
      <c r="U2411">
        <v>0</v>
      </c>
    </row>
    <row r="2412" spans="1:21" x14ac:dyDescent="0.25">
      <c r="A2412" t="s">
        <v>5893</v>
      </c>
      <c r="B2412" t="s">
        <v>5894</v>
      </c>
      <c r="C2412" t="s">
        <v>20875</v>
      </c>
      <c r="D2412">
        <v>0</v>
      </c>
      <c r="E2412">
        <v>0</v>
      </c>
      <c r="F2412">
        <v>5.04</v>
      </c>
      <c r="G2412">
        <v>0</v>
      </c>
      <c r="H2412">
        <v>1</v>
      </c>
      <c r="I2412">
        <v>0</v>
      </c>
      <c r="J2412">
        <v>1</v>
      </c>
      <c r="K2412">
        <v>1</v>
      </c>
      <c r="L2412">
        <v>1</v>
      </c>
      <c r="M2412">
        <v>0</v>
      </c>
      <c r="N2412">
        <v>1</v>
      </c>
      <c r="O2412">
        <v>0</v>
      </c>
      <c r="P2412">
        <v>1.5</v>
      </c>
      <c r="Q2412">
        <v>5.89</v>
      </c>
      <c r="R2412">
        <v>3.63</v>
      </c>
      <c r="S2412">
        <v>5.07</v>
      </c>
      <c r="T2412">
        <v>0</v>
      </c>
      <c r="U2412">
        <v>0</v>
      </c>
    </row>
    <row r="2413" spans="1:21" x14ac:dyDescent="0.25">
      <c r="A2413" t="s">
        <v>6941</v>
      </c>
      <c r="B2413" t="s">
        <v>6942</v>
      </c>
      <c r="C2413" t="s">
        <v>20874</v>
      </c>
      <c r="D2413">
        <v>0</v>
      </c>
      <c r="E2413">
        <v>0</v>
      </c>
      <c r="F2413">
        <v>5.0999999999999996</v>
      </c>
      <c r="G2413">
        <v>0</v>
      </c>
      <c r="H2413">
        <v>0</v>
      </c>
      <c r="I2413">
        <v>0</v>
      </c>
      <c r="J2413">
        <v>1</v>
      </c>
      <c r="K2413">
        <v>1</v>
      </c>
      <c r="L2413">
        <v>1</v>
      </c>
      <c r="M2413">
        <v>0</v>
      </c>
      <c r="N2413">
        <v>1</v>
      </c>
      <c r="O2413">
        <v>1</v>
      </c>
      <c r="P2413">
        <v>1.58</v>
      </c>
      <c r="Q2413">
        <v>6.11</v>
      </c>
      <c r="R2413">
        <v>4.7</v>
      </c>
      <c r="S2413">
        <v>5.07</v>
      </c>
      <c r="T2413">
        <v>0</v>
      </c>
      <c r="U2413">
        <v>0</v>
      </c>
    </row>
    <row r="2414" spans="1:21" x14ac:dyDescent="0.25">
      <c r="A2414" t="s">
        <v>23093</v>
      </c>
      <c r="B2414" t="s">
        <v>23094</v>
      </c>
      <c r="C2414" t="s">
        <v>20883</v>
      </c>
      <c r="D2414">
        <v>0</v>
      </c>
      <c r="E2414">
        <v>0</v>
      </c>
      <c r="F2414">
        <v>4.8899999999999997</v>
      </c>
      <c r="G2414">
        <v>0</v>
      </c>
      <c r="H2414">
        <v>0</v>
      </c>
      <c r="I2414">
        <v>0</v>
      </c>
      <c r="J2414">
        <v>1</v>
      </c>
      <c r="K2414">
        <v>1</v>
      </c>
      <c r="L2414">
        <v>1</v>
      </c>
      <c r="M2414">
        <v>0</v>
      </c>
      <c r="N2414">
        <v>1</v>
      </c>
      <c r="O2414">
        <v>0</v>
      </c>
      <c r="P2414">
        <v>1.5</v>
      </c>
      <c r="Q2414">
        <v>5.98</v>
      </c>
      <c r="R2414">
        <v>4.01</v>
      </c>
      <c r="S2414">
        <v>5.07</v>
      </c>
      <c r="T2414">
        <v>0</v>
      </c>
      <c r="U2414">
        <v>0</v>
      </c>
    </row>
    <row r="2415" spans="1:21" x14ac:dyDescent="0.25">
      <c r="A2415" t="s">
        <v>23095</v>
      </c>
      <c r="B2415" t="s">
        <v>23096</v>
      </c>
      <c r="C2415" t="s">
        <v>20883</v>
      </c>
      <c r="D2415">
        <v>0</v>
      </c>
      <c r="E2415">
        <v>0</v>
      </c>
      <c r="F2415">
        <v>4.9000000000000004</v>
      </c>
      <c r="G2415">
        <v>0</v>
      </c>
      <c r="H2415">
        <v>1</v>
      </c>
      <c r="I2415">
        <v>0</v>
      </c>
      <c r="J2415">
        <v>1</v>
      </c>
      <c r="K2415">
        <v>1</v>
      </c>
      <c r="L2415">
        <v>1</v>
      </c>
      <c r="M2415">
        <v>0</v>
      </c>
      <c r="N2415">
        <v>1</v>
      </c>
      <c r="O2415">
        <v>1</v>
      </c>
      <c r="P2415">
        <v>1.56</v>
      </c>
      <c r="Q2415">
        <v>7.28</v>
      </c>
      <c r="R2415">
        <v>5.25</v>
      </c>
      <c r="S2415">
        <v>5.07</v>
      </c>
      <c r="T2415">
        <v>0</v>
      </c>
      <c r="U2415">
        <v>0</v>
      </c>
    </row>
    <row r="2416" spans="1:21" x14ac:dyDescent="0.25">
      <c r="A2416">
        <v>9137</v>
      </c>
      <c r="B2416" t="s">
        <v>8107</v>
      </c>
      <c r="C2416" t="s">
        <v>20892</v>
      </c>
      <c r="D2416">
        <v>0</v>
      </c>
      <c r="E2416">
        <v>0</v>
      </c>
      <c r="F2416">
        <v>5.01</v>
      </c>
      <c r="G2416">
        <v>0</v>
      </c>
      <c r="H2416">
        <v>0</v>
      </c>
      <c r="I2416">
        <v>0</v>
      </c>
      <c r="J2416">
        <v>1</v>
      </c>
      <c r="K2416">
        <v>1</v>
      </c>
      <c r="L2416">
        <v>1</v>
      </c>
      <c r="M2416">
        <v>0</v>
      </c>
      <c r="N2416">
        <v>1</v>
      </c>
      <c r="O2416">
        <v>0</v>
      </c>
      <c r="P2416">
        <v>1.44</v>
      </c>
      <c r="Q2416">
        <v>5.53</v>
      </c>
      <c r="R2416">
        <v>2.89</v>
      </c>
      <c r="S2416">
        <v>5.07</v>
      </c>
      <c r="T2416">
        <v>0</v>
      </c>
      <c r="U2416">
        <v>0</v>
      </c>
    </row>
    <row r="2417" spans="1:21" x14ac:dyDescent="0.25">
      <c r="A2417" t="s">
        <v>7729</v>
      </c>
      <c r="B2417" t="s">
        <v>3348</v>
      </c>
      <c r="C2417" t="s">
        <v>20876</v>
      </c>
      <c r="D2417">
        <v>0</v>
      </c>
      <c r="E2417">
        <v>0</v>
      </c>
      <c r="F2417">
        <v>4.8899999999999997</v>
      </c>
      <c r="G2417">
        <v>0</v>
      </c>
      <c r="H2417">
        <v>1</v>
      </c>
      <c r="I2417">
        <v>0</v>
      </c>
      <c r="J2417">
        <v>1</v>
      </c>
      <c r="K2417">
        <v>1</v>
      </c>
      <c r="L2417">
        <v>1</v>
      </c>
      <c r="M2417">
        <v>0</v>
      </c>
      <c r="N2417">
        <v>1</v>
      </c>
      <c r="O2417">
        <v>1</v>
      </c>
      <c r="P2417">
        <v>1.61</v>
      </c>
      <c r="Q2417">
        <v>6.44</v>
      </c>
      <c r="R2417">
        <v>5.47</v>
      </c>
      <c r="S2417">
        <v>5.07</v>
      </c>
      <c r="T2417">
        <v>0</v>
      </c>
      <c r="U2417">
        <v>-0.1</v>
      </c>
    </row>
    <row r="2418" spans="1:21" x14ac:dyDescent="0.25">
      <c r="A2418" t="s">
        <v>6102</v>
      </c>
      <c r="B2418" t="s">
        <v>6103</v>
      </c>
      <c r="C2418" t="s">
        <v>20867</v>
      </c>
      <c r="D2418">
        <v>0</v>
      </c>
      <c r="E2418">
        <v>0</v>
      </c>
      <c r="F2418">
        <v>5.01</v>
      </c>
      <c r="G2418">
        <v>0</v>
      </c>
      <c r="H2418">
        <v>1</v>
      </c>
      <c r="I2418">
        <v>0</v>
      </c>
      <c r="J2418">
        <v>1</v>
      </c>
      <c r="K2418">
        <v>1</v>
      </c>
      <c r="L2418">
        <v>1</v>
      </c>
      <c r="M2418">
        <v>0</v>
      </c>
      <c r="N2418">
        <v>1</v>
      </c>
      <c r="O2418">
        <v>1</v>
      </c>
      <c r="P2418">
        <v>1.64</v>
      </c>
      <c r="Q2418">
        <v>6.25</v>
      </c>
      <c r="R2418">
        <v>5.61</v>
      </c>
      <c r="S2418">
        <v>5.07</v>
      </c>
      <c r="T2418">
        <v>0</v>
      </c>
      <c r="U2418">
        <v>-0.1</v>
      </c>
    </row>
    <row r="2419" spans="1:21" x14ac:dyDescent="0.25">
      <c r="A2419" t="s">
        <v>9532</v>
      </c>
      <c r="B2419" t="s">
        <v>9533</v>
      </c>
      <c r="C2419" t="s">
        <v>20882</v>
      </c>
      <c r="D2419">
        <v>0</v>
      </c>
      <c r="E2419">
        <v>0</v>
      </c>
      <c r="F2419">
        <v>4.8499999999999996</v>
      </c>
      <c r="G2419">
        <v>0</v>
      </c>
      <c r="H2419">
        <v>0</v>
      </c>
      <c r="I2419">
        <v>0</v>
      </c>
      <c r="J2419">
        <v>1</v>
      </c>
      <c r="K2419">
        <v>1</v>
      </c>
      <c r="L2419">
        <v>1</v>
      </c>
      <c r="M2419">
        <v>0</v>
      </c>
      <c r="N2419">
        <v>1</v>
      </c>
      <c r="O2419">
        <v>0</v>
      </c>
      <c r="P2419">
        <v>1.45</v>
      </c>
      <c r="Q2419">
        <v>5.16</v>
      </c>
      <c r="R2419">
        <v>3.21</v>
      </c>
      <c r="S2419">
        <v>5.07</v>
      </c>
      <c r="T2419">
        <v>0</v>
      </c>
      <c r="U2419">
        <v>0</v>
      </c>
    </row>
    <row r="2420" spans="1:21" x14ac:dyDescent="0.25">
      <c r="A2420">
        <v>13418</v>
      </c>
      <c r="B2420" t="s">
        <v>6257</v>
      </c>
      <c r="C2420" t="s">
        <v>20875</v>
      </c>
      <c r="D2420">
        <v>1</v>
      </c>
      <c r="E2420">
        <v>2</v>
      </c>
      <c r="F2420">
        <v>5.12</v>
      </c>
      <c r="G2420">
        <v>5</v>
      </c>
      <c r="H2420">
        <v>5</v>
      </c>
      <c r="I2420">
        <v>0</v>
      </c>
      <c r="J2420">
        <v>28</v>
      </c>
      <c r="K2420">
        <v>31</v>
      </c>
      <c r="L2420">
        <v>16</v>
      </c>
      <c r="M2420">
        <v>4</v>
      </c>
      <c r="N2420">
        <v>17</v>
      </c>
      <c r="O2420">
        <v>10</v>
      </c>
      <c r="P2420">
        <v>1.48</v>
      </c>
      <c r="Q2420">
        <v>5.66</v>
      </c>
      <c r="R2420">
        <v>3.25</v>
      </c>
      <c r="S2420">
        <v>5.07</v>
      </c>
      <c r="T2420">
        <v>0.1</v>
      </c>
      <c r="U2420">
        <v>0</v>
      </c>
    </row>
    <row r="2421" spans="1:21" x14ac:dyDescent="0.25">
      <c r="A2421">
        <v>3196</v>
      </c>
      <c r="B2421" t="s">
        <v>5418</v>
      </c>
      <c r="C2421" t="s">
        <v>20888</v>
      </c>
      <c r="D2421">
        <v>9</v>
      </c>
      <c r="E2421">
        <v>11</v>
      </c>
      <c r="F2421">
        <v>4.45</v>
      </c>
      <c r="G2421">
        <v>23</v>
      </c>
      <c r="H2421">
        <v>63</v>
      </c>
      <c r="I2421">
        <v>0</v>
      </c>
      <c r="J2421">
        <v>168</v>
      </c>
      <c r="K2421">
        <v>169</v>
      </c>
      <c r="L2421">
        <v>83</v>
      </c>
      <c r="M2421">
        <v>28</v>
      </c>
      <c r="N2421">
        <v>117</v>
      </c>
      <c r="O2421">
        <v>59</v>
      </c>
      <c r="P2421">
        <v>1.36</v>
      </c>
      <c r="Q2421">
        <v>6.26</v>
      </c>
      <c r="R2421">
        <v>3.16</v>
      </c>
      <c r="S2421">
        <v>5.07</v>
      </c>
      <c r="T2421">
        <v>-0.4</v>
      </c>
      <c r="U2421">
        <v>1.1000000000000001</v>
      </c>
    </row>
    <row r="2422" spans="1:21" x14ac:dyDescent="0.25">
      <c r="A2422" t="s">
        <v>23097</v>
      </c>
      <c r="B2422" t="s">
        <v>23098</v>
      </c>
      <c r="C2422" t="s">
        <v>20886</v>
      </c>
      <c r="D2422">
        <v>0</v>
      </c>
      <c r="E2422">
        <v>0</v>
      </c>
      <c r="F2422">
        <v>4.92</v>
      </c>
      <c r="G2422">
        <v>0</v>
      </c>
      <c r="H2422">
        <v>1</v>
      </c>
      <c r="I2422">
        <v>0</v>
      </c>
      <c r="J2422">
        <v>1</v>
      </c>
      <c r="K2422">
        <v>1</v>
      </c>
      <c r="L2422">
        <v>1</v>
      </c>
      <c r="M2422">
        <v>0</v>
      </c>
      <c r="N2422">
        <v>1</v>
      </c>
      <c r="O2422">
        <v>0</v>
      </c>
      <c r="P2422">
        <v>1.52</v>
      </c>
      <c r="Q2422">
        <v>6.08</v>
      </c>
      <c r="R2422">
        <v>4.16</v>
      </c>
      <c r="S2422">
        <v>5.07</v>
      </c>
      <c r="T2422">
        <v>0</v>
      </c>
      <c r="U2422">
        <v>0</v>
      </c>
    </row>
    <row r="2423" spans="1:21" x14ac:dyDescent="0.25">
      <c r="A2423" t="s">
        <v>8026</v>
      </c>
      <c r="B2423" t="s">
        <v>8027</v>
      </c>
      <c r="C2423" t="s">
        <v>20877</v>
      </c>
      <c r="D2423">
        <v>0</v>
      </c>
      <c r="E2423">
        <v>0</v>
      </c>
      <c r="F2423">
        <v>4.97</v>
      </c>
      <c r="G2423">
        <v>0</v>
      </c>
      <c r="H2423">
        <v>0</v>
      </c>
      <c r="I2423">
        <v>0</v>
      </c>
      <c r="J2423">
        <v>1</v>
      </c>
      <c r="K2423">
        <v>1</v>
      </c>
      <c r="L2423">
        <v>1</v>
      </c>
      <c r="M2423">
        <v>0</v>
      </c>
      <c r="N2423">
        <v>1</v>
      </c>
      <c r="O2423">
        <v>1</v>
      </c>
      <c r="P2423">
        <v>1.56</v>
      </c>
      <c r="Q2423">
        <v>5.34</v>
      </c>
      <c r="R2423">
        <v>4.51</v>
      </c>
      <c r="S2423">
        <v>5.07</v>
      </c>
      <c r="T2423">
        <v>0</v>
      </c>
      <c r="U2423">
        <v>0</v>
      </c>
    </row>
    <row r="2424" spans="1:21" x14ac:dyDescent="0.25">
      <c r="A2424" t="s">
        <v>6762</v>
      </c>
      <c r="B2424" t="s">
        <v>6763</v>
      </c>
      <c r="C2424" t="s">
        <v>20883</v>
      </c>
      <c r="D2424">
        <v>0</v>
      </c>
      <c r="E2424">
        <v>0</v>
      </c>
      <c r="F2424">
        <v>4.8899999999999997</v>
      </c>
      <c r="G2424">
        <v>0</v>
      </c>
      <c r="H2424">
        <v>0</v>
      </c>
      <c r="I2424">
        <v>0</v>
      </c>
      <c r="J2424">
        <v>1</v>
      </c>
      <c r="K2424">
        <v>1</v>
      </c>
      <c r="L2424">
        <v>1</v>
      </c>
      <c r="M2424">
        <v>0</v>
      </c>
      <c r="N2424">
        <v>1</v>
      </c>
      <c r="O2424">
        <v>0</v>
      </c>
      <c r="P2424">
        <v>1.46</v>
      </c>
      <c r="Q2424">
        <v>5.43</v>
      </c>
      <c r="R2424">
        <v>3.41</v>
      </c>
      <c r="S2424">
        <v>5.07</v>
      </c>
      <c r="T2424">
        <v>0</v>
      </c>
      <c r="U2424">
        <v>0</v>
      </c>
    </row>
    <row r="2425" spans="1:21" x14ac:dyDescent="0.25">
      <c r="A2425" t="s">
        <v>8625</v>
      </c>
      <c r="B2425" t="s">
        <v>8626</v>
      </c>
      <c r="C2425" t="s">
        <v>1</v>
      </c>
      <c r="D2425">
        <v>0</v>
      </c>
      <c r="E2425">
        <v>0</v>
      </c>
      <c r="F2425">
        <v>5</v>
      </c>
      <c r="G2425">
        <v>0</v>
      </c>
      <c r="H2425">
        <v>0</v>
      </c>
      <c r="I2425">
        <v>0</v>
      </c>
      <c r="J2425">
        <v>1</v>
      </c>
      <c r="K2425">
        <v>1</v>
      </c>
      <c r="L2425">
        <v>1</v>
      </c>
      <c r="M2425">
        <v>0</v>
      </c>
      <c r="N2425">
        <v>1</v>
      </c>
      <c r="O2425">
        <v>0</v>
      </c>
      <c r="P2425">
        <v>1.52</v>
      </c>
      <c r="Q2425">
        <v>5.87</v>
      </c>
      <c r="R2425">
        <v>4.1100000000000003</v>
      </c>
      <c r="S2425">
        <v>5.07</v>
      </c>
      <c r="T2425">
        <v>0</v>
      </c>
      <c r="U2425">
        <v>0</v>
      </c>
    </row>
    <row r="2426" spans="1:21" x14ac:dyDescent="0.25">
      <c r="A2426">
        <v>14663</v>
      </c>
      <c r="B2426" t="s">
        <v>17767</v>
      </c>
      <c r="C2426" t="s">
        <v>20880</v>
      </c>
      <c r="D2426">
        <v>4</v>
      </c>
      <c r="E2426">
        <v>5</v>
      </c>
      <c r="F2426">
        <v>5.14</v>
      </c>
      <c r="G2426">
        <v>13</v>
      </c>
      <c r="H2426">
        <v>13</v>
      </c>
      <c r="I2426">
        <v>0</v>
      </c>
      <c r="J2426">
        <v>75</v>
      </c>
      <c r="K2426">
        <v>84</v>
      </c>
      <c r="L2426">
        <v>43</v>
      </c>
      <c r="M2426">
        <v>10</v>
      </c>
      <c r="N2426">
        <v>45</v>
      </c>
      <c r="O2426">
        <v>31</v>
      </c>
      <c r="P2426">
        <v>1.53</v>
      </c>
      <c r="Q2426">
        <v>5.46</v>
      </c>
      <c r="R2426">
        <v>3.7</v>
      </c>
      <c r="S2426">
        <v>5.08</v>
      </c>
      <c r="T2426">
        <v>0.2</v>
      </c>
      <c r="U2426">
        <v>0.2</v>
      </c>
    </row>
    <row r="2427" spans="1:21" x14ac:dyDescent="0.25">
      <c r="A2427" t="s">
        <v>8974</v>
      </c>
      <c r="B2427" t="s">
        <v>8975</v>
      </c>
      <c r="C2427" t="s">
        <v>20891</v>
      </c>
      <c r="D2427">
        <v>0</v>
      </c>
      <c r="E2427">
        <v>0</v>
      </c>
      <c r="F2427">
        <v>5.13</v>
      </c>
      <c r="G2427">
        <v>0</v>
      </c>
      <c r="H2427">
        <v>0</v>
      </c>
      <c r="I2427">
        <v>0</v>
      </c>
      <c r="J2427">
        <v>1</v>
      </c>
      <c r="K2427">
        <v>1</v>
      </c>
      <c r="L2427">
        <v>1</v>
      </c>
      <c r="M2427">
        <v>0</v>
      </c>
      <c r="N2427">
        <v>1</v>
      </c>
      <c r="O2427">
        <v>1</v>
      </c>
      <c r="P2427">
        <v>1.58</v>
      </c>
      <c r="Q2427">
        <v>5.96</v>
      </c>
      <c r="R2427">
        <v>4.5999999999999996</v>
      </c>
      <c r="S2427">
        <v>5.08</v>
      </c>
      <c r="T2427">
        <v>0</v>
      </c>
      <c r="U2427">
        <v>0</v>
      </c>
    </row>
    <row r="2428" spans="1:21" x14ac:dyDescent="0.25">
      <c r="A2428" t="s">
        <v>23099</v>
      </c>
      <c r="B2428" t="s">
        <v>23100</v>
      </c>
      <c r="C2428" t="s">
        <v>20867</v>
      </c>
      <c r="D2428">
        <v>0</v>
      </c>
      <c r="E2428">
        <v>0</v>
      </c>
      <c r="F2428">
        <v>5.08</v>
      </c>
      <c r="G2428">
        <v>0</v>
      </c>
      <c r="H2428">
        <v>1</v>
      </c>
      <c r="I2428">
        <v>0</v>
      </c>
      <c r="J2428">
        <v>1</v>
      </c>
      <c r="K2428">
        <v>1</v>
      </c>
      <c r="L2428">
        <v>1</v>
      </c>
      <c r="M2428">
        <v>0</v>
      </c>
      <c r="N2428">
        <v>1</v>
      </c>
      <c r="O2428">
        <v>1</v>
      </c>
      <c r="P2428">
        <v>1.64</v>
      </c>
      <c r="Q2428">
        <v>6.39</v>
      </c>
      <c r="R2428">
        <v>5.67</v>
      </c>
      <c r="S2428">
        <v>5.08</v>
      </c>
      <c r="T2428">
        <v>0</v>
      </c>
      <c r="U2428">
        <v>-0.1</v>
      </c>
    </row>
    <row r="2429" spans="1:21" x14ac:dyDescent="0.25">
      <c r="A2429" t="s">
        <v>7933</v>
      </c>
      <c r="B2429" t="s">
        <v>7934</v>
      </c>
      <c r="C2429" t="s">
        <v>20877</v>
      </c>
      <c r="D2429">
        <v>0</v>
      </c>
      <c r="E2429">
        <v>0</v>
      </c>
      <c r="F2429">
        <v>4.96</v>
      </c>
      <c r="G2429">
        <v>0</v>
      </c>
      <c r="H2429">
        <v>0</v>
      </c>
      <c r="I2429">
        <v>0</v>
      </c>
      <c r="J2429">
        <v>1</v>
      </c>
      <c r="K2429">
        <v>1</v>
      </c>
      <c r="L2429">
        <v>1</v>
      </c>
      <c r="M2429">
        <v>0</v>
      </c>
      <c r="N2429">
        <v>1</v>
      </c>
      <c r="O2429">
        <v>0</v>
      </c>
      <c r="P2429">
        <v>1.55</v>
      </c>
      <c r="Q2429">
        <v>5.0999999999999996</v>
      </c>
      <c r="R2429">
        <v>4.32</v>
      </c>
      <c r="S2429">
        <v>5.08</v>
      </c>
      <c r="T2429">
        <v>0</v>
      </c>
      <c r="U2429">
        <v>0</v>
      </c>
    </row>
    <row r="2430" spans="1:21" x14ac:dyDescent="0.25">
      <c r="A2430" t="s">
        <v>9723</v>
      </c>
      <c r="B2430" t="s">
        <v>9724</v>
      </c>
      <c r="C2430" t="s">
        <v>20867</v>
      </c>
      <c r="D2430">
        <v>0</v>
      </c>
      <c r="E2430">
        <v>0</v>
      </c>
      <c r="F2430">
        <v>5.04</v>
      </c>
      <c r="G2430">
        <v>0</v>
      </c>
      <c r="H2430">
        <v>0</v>
      </c>
      <c r="I2430">
        <v>0</v>
      </c>
      <c r="J2430">
        <v>1</v>
      </c>
      <c r="K2430">
        <v>1</v>
      </c>
      <c r="L2430">
        <v>1</v>
      </c>
      <c r="M2430">
        <v>0</v>
      </c>
      <c r="N2430">
        <v>1</v>
      </c>
      <c r="O2430">
        <v>0</v>
      </c>
      <c r="P2430">
        <v>1.58</v>
      </c>
      <c r="Q2430">
        <v>4.8099999999999996</v>
      </c>
      <c r="R2430">
        <v>4.3</v>
      </c>
      <c r="S2430">
        <v>5.08</v>
      </c>
      <c r="T2430">
        <v>0</v>
      </c>
      <c r="U2430">
        <v>0</v>
      </c>
    </row>
    <row r="2431" spans="1:21" x14ac:dyDescent="0.25">
      <c r="A2431" t="s">
        <v>23101</v>
      </c>
      <c r="B2431" t="s">
        <v>23102</v>
      </c>
      <c r="C2431" t="s">
        <v>20871</v>
      </c>
      <c r="D2431">
        <v>0</v>
      </c>
      <c r="E2431">
        <v>0</v>
      </c>
      <c r="F2431">
        <v>5.09</v>
      </c>
      <c r="G2431">
        <v>0</v>
      </c>
      <c r="H2431">
        <v>0</v>
      </c>
      <c r="I2431">
        <v>0</v>
      </c>
      <c r="J2431">
        <v>1</v>
      </c>
      <c r="K2431">
        <v>1</v>
      </c>
      <c r="L2431">
        <v>1</v>
      </c>
      <c r="M2431">
        <v>0</v>
      </c>
      <c r="N2431">
        <v>1</v>
      </c>
      <c r="O2431">
        <v>1</v>
      </c>
      <c r="P2431">
        <v>1.58</v>
      </c>
      <c r="Q2431">
        <v>5.48</v>
      </c>
      <c r="R2431">
        <v>4.54</v>
      </c>
      <c r="S2431">
        <v>5.08</v>
      </c>
      <c r="T2431">
        <v>0</v>
      </c>
      <c r="U2431">
        <v>0</v>
      </c>
    </row>
    <row r="2432" spans="1:21" x14ac:dyDescent="0.25">
      <c r="A2432" t="s">
        <v>23103</v>
      </c>
      <c r="B2432" t="s">
        <v>23104</v>
      </c>
      <c r="C2432" t="s">
        <v>20890</v>
      </c>
      <c r="D2432">
        <v>0</v>
      </c>
      <c r="E2432">
        <v>0</v>
      </c>
      <c r="F2432">
        <v>5.0199999999999996</v>
      </c>
      <c r="G2432">
        <v>0</v>
      </c>
      <c r="H2432">
        <v>0</v>
      </c>
      <c r="I2432">
        <v>0</v>
      </c>
      <c r="J2432">
        <v>1</v>
      </c>
      <c r="K2432">
        <v>1</v>
      </c>
      <c r="L2432">
        <v>1</v>
      </c>
      <c r="M2432">
        <v>0</v>
      </c>
      <c r="N2432">
        <v>1</v>
      </c>
      <c r="O2432">
        <v>0</v>
      </c>
      <c r="P2432">
        <v>1.52</v>
      </c>
      <c r="Q2432">
        <v>5.32</v>
      </c>
      <c r="R2432">
        <v>3.74</v>
      </c>
      <c r="S2432">
        <v>5.08</v>
      </c>
      <c r="T2432">
        <v>0</v>
      </c>
      <c r="U2432">
        <v>0</v>
      </c>
    </row>
    <row r="2433" spans="1:21" x14ac:dyDescent="0.25">
      <c r="A2433" t="s">
        <v>23105</v>
      </c>
      <c r="B2433" t="s">
        <v>23106</v>
      </c>
      <c r="C2433" t="s">
        <v>20887</v>
      </c>
      <c r="D2433">
        <v>0</v>
      </c>
      <c r="E2433">
        <v>0</v>
      </c>
      <c r="F2433">
        <v>4.96</v>
      </c>
      <c r="G2433">
        <v>0</v>
      </c>
      <c r="H2433">
        <v>0</v>
      </c>
      <c r="I2433">
        <v>0</v>
      </c>
      <c r="J2433">
        <v>1</v>
      </c>
      <c r="K2433">
        <v>1</v>
      </c>
      <c r="L2433">
        <v>1</v>
      </c>
      <c r="M2433">
        <v>0</v>
      </c>
      <c r="N2433">
        <v>1</v>
      </c>
      <c r="O2433">
        <v>1</v>
      </c>
      <c r="P2433">
        <v>1.55</v>
      </c>
      <c r="Q2433">
        <v>5.89</v>
      </c>
      <c r="R2433">
        <v>4.55</v>
      </c>
      <c r="S2433">
        <v>5.08</v>
      </c>
      <c r="T2433">
        <v>0</v>
      </c>
      <c r="U2433">
        <v>0</v>
      </c>
    </row>
    <row r="2434" spans="1:21" x14ac:dyDescent="0.25">
      <c r="A2434" t="s">
        <v>7961</v>
      </c>
      <c r="B2434" t="s">
        <v>7962</v>
      </c>
      <c r="C2434" t="s">
        <v>1</v>
      </c>
      <c r="D2434">
        <v>0</v>
      </c>
      <c r="E2434">
        <v>0</v>
      </c>
      <c r="F2434">
        <v>4.93</v>
      </c>
      <c r="G2434">
        <v>0</v>
      </c>
      <c r="H2434">
        <v>1</v>
      </c>
      <c r="I2434">
        <v>0</v>
      </c>
      <c r="J2434">
        <v>1</v>
      </c>
      <c r="K2434">
        <v>1</v>
      </c>
      <c r="L2434">
        <v>1</v>
      </c>
      <c r="M2434">
        <v>0</v>
      </c>
      <c r="N2434">
        <v>1</v>
      </c>
      <c r="O2434">
        <v>1</v>
      </c>
      <c r="P2434">
        <v>1.57</v>
      </c>
      <c r="Q2434">
        <v>5.98</v>
      </c>
      <c r="R2434">
        <v>4.63</v>
      </c>
      <c r="S2434">
        <v>5.08</v>
      </c>
      <c r="T2434">
        <v>0</v>
      </c>
      <c r="U2434">
        <v>-0.1</v>
      </c>
    </row>
    <row r="2435" spans="1:21" x14ac:dyDescent="0.25">
      <c r="A2435" t="s">
        <v>8418</v>
      </c>
      <c r="B2435" t="s">
        <v>8419</v>
      </c>
      <c r="C2435" t="s">
        <v>20871</v>
      </c>
      <c r="D2435">
        <v>0</v>
      </c>
      <c r="E2435">
        <v>0</v>
      </c>
      <c r="F2435">
        <v>5.09</v>
      </c>
      <c r="G2435">
        <v>0</v>
      </c>
      <c r="H2435">
        <v>0</v>
      </c>
      <c r="I2435">
        <v>0</v>
      </c>
      <c r="J2435">
        <v>1</v>
      </c>
      <c r="K2435">
        <v>1</v>
      </c>
      <c r="L2435">
        <v>1</v>
      </c>
      <c r="M2435">
        <v>0</v>
      </c>
      <c r="N2435">
        <v>1</v>
      </c>
      <c r="O2435">
        <v>0</v>
      </c>
      <c r="P2435">
        <v>1.57</v>
      </c>
      <c r="Q2435">
        <v>5.32</v>
      </c>
      <c r="R2435">
        <v>4.3499999999999996</v>
      </c>
      <c r="S2435">
        <v>5.08</v>
      </c>
      <c r="T2435">
        <v>0</v>
      </c>
      <c r="U2435">
        <v>0</v>
      </c>
    </row>
    <row r="2436" spans="1:21" x14ac:dyDescent="0.25">
      <c r="A2436" t="s">
        <v>7837</v>
      </c>
      <c r="B2436" t="s">
        <v>7838</v>
      </c>
      <c r="C2436" t="s">
        <v>20895</v>
      </c>
      <c r="D2436">
        <v>0</v>
      </c>
      <c r="E2436">
        <v>0</v>
      </c>
      <c r="F2436">
        <v>4.87</v>
      </c>
      <c r="G2436">
        <v>0</v>
      </c>
      <c r="H2436">
        <v>0</v>
      </c>
      <c r="I2436">
        <v>0</v>
      </c>
      <c r="J2436">
        <v>1</v>
      </c>
      <c r="K2436">
        <v>1</v>
      </c>
      <c r="L2436">
        <v>1</v>
      </c>
      <c r="M2436">
        <v>0</v>
      </c>
      <c r="N2436">
        <v>1</v>
      </c>
      <c r="O2436">
        <v>0</v>
      </c>
      <c r="P2436">
        <v>1.48</v>
      </c>
      <c r="Q2436">
        <v>4.96</v>
      </c>
      <c r="R2436">
        <v>3.42</v>
      </c>
      <c r="S2436">
        <v>5.08</v>
      </c>
      <c r="T2436">
        <v>0</v>
      </c>
      <c r="U2436">
        <v>0</v>
      </c>
    </row>
    <row r="2437" spans="1:21" x14ac:dyDescent="0.25">
      <c r="A2437" t="s">
        <v>6657</v>
      </c>
      <c r="B2437" t="s">
        <v>6658</v>
      </c>
      <c r="C2437" t="s">
        <v>1</v>
      </c>
      <c r="D2437">
        <v>0</v>
      </c>
      <c r="E2437">
        <v>0</v>
      </c>
      <c r="F2437">
        <v>4.96</v>
      </c>
      <c r="G2437">
        <v>0</v>
      </c>
      <c r="H2437">
        <v>0</v>
      </c>
      <c r="I2437">
        <v>0</v>
      </c>
      <c r="J2437">
        <v>1</v>
      </c>
      <c r="K2437">
        <v>1</v>
      </c>
      <c r="L2437">
        <v>1</v>
      </c>
      <c r="M2437">
        <v>0</v>
      </c>
      <c r="N2437">
        <v>0</v>
      </c>
      <c r="O2437">
        <v>0</v>
      </c>
      <c r="P2437">
        <v>1.46</v>
      </c>
      <c r="Q2437">
        <v>4.47</v>
      </c>
      <c r="R2437">
        <v>2.8</v>
      </c>
      <c r="S2437">
        <v>5.08</v>
      </c>
      <c r="T2437">
        <v>0</v>
      </c>
      <c r="U2437">
        <v>0</v>
      </c>
    </row>
    <row r="2438" spans="1:21" x14ac:dyDescent="0.25">
      <c r="A2438" t="s">
        <v>6868</v>
      </c>
      <c r="B2438" t="s">
        <v>6869</v>
      </c>
      <c r="C2438" t="s">
        <v>1</v>
      </c>
      <c r="D2438">
        <v>0</v>
      </c>
      <c r="E2438">
        <v>0</v>
      </c>
      <c r="F2438">
        <v>4.93</v>
      </c>
      <c r="G2438">
        <v>0</v>
      </c>
      <c r="H2438">
        <v>1</v>
      </c>
      <c r="I2438">
        <v>0</v>
      </c>
      <c r="J2438">
        <v>1</v>
      </c>
      <c r="K2438">
        <v>1</v>
      </c>
      <c r="L2438">
        <v>1</v>
      </c>
      <c r="M2438">
        <v>0</v>
      </c>
      <c r="N2438">
        <v>1</v>
      </c>
      <c r="O2438">
        <v>1</v>
      </c>
      <c r="P2438">
        <v>1.57</v>
      </c>
      <c r="Q2438">
        <v>5.89</v>
      </c>
      <c r="R2438">
        <v>4.58</v>
      </c>
      <c r="S2438">
        <v>5.08</v>
      </c>
      <c r="T2438">
        <v>0</v>
      </c>
      <c r="U2438">
        <v>-0.1</v>
      </c>
    </row>
    <row r="2439" spans="1:21" x14ac:dyDescent="0.25">
      <c r="A2439" t="s">
        <v>7699</v>
      </c>
      <c r="B2439" t="s">
        <v>7700</v>
      </c>
      <c r="C2439" t="s">
        <v>20881</v>
      </c>
      <c r="D2439">
        <v>0</v>
      </c>
      <c r="E2439">
        <v>0</v>
      </c>
      <c r="F2439">
        <v>4.93</v>
      </c>
      <c r="G2439">
        <v>0</v>
      </c>
      <c r="H2439">
        <v>0</v>
      </c>
      <c r="I2439">
        <v>0</v>
      </c>
      <c r="J2439">
        <v>1</v>
      </c>
      <c r="K2439">
        <v>1</v>
      </c>
      <c r="L2439">
        <v>1</v>
      </c>
      <c r="M2439">
        <v>0</v>
      </c>
      <c r="N2439">
        <v>1</v>
      </c>
      <c r="O2439">
        <v>0</v>
      </c>
      <c r="P2439">
        <v>1.48</v>
      </c>
      <c r="Q2439">
        <v>4.6100000000000003</v>
      </c>
      <c r="R2439">
        <v>3.04</v>
      </c>
      <c r="S2439">
        <v>5.08</v>
      </c>
      <c r="T2439">
        <v>0</v>
      </c>
      <c r="U2439">
        <v>0</v>
      </c>
    </row>
    <row r="2440" spans="1:21" x14ac:dyDescent="0.25">
      <c r="A2440" t="s">
        <v>6390</v>
      </c>
      <c r="B2440" t="s">
        <v>6391</v>
      </c>
      <c r="C2440" t="s">
        <v>20867</v>
      </c>
      <c r="D2440">
        <v>0</v>
      </c>
      <c r="E2440">
        <v>0</v>
      </c>
      <c r="F2440">
        <v>5.0199999999999996</v>
      </c>
      <c r="G2440">
        <v>0</v>
      </c>
      <c r="H2440">
        <v>0</v>
      </c>
      <c r="I2440">
        <v>0</v>
      </c>
      <c r="J2440">
        <v>1</v>
      </c>
      <c r="K2440">
        <v>1</v>
      </c>
      <c r="L2440">
        <v>1</v>
      </c>
      <c r="M2440">
        <v>0</v>
      </c>
      <c r="N2440">
        <v>1</v>
      </c>
      <c r="O2440">
        <v>0</v>
      </c>
      <c r="P2440">
        <v>1.58</v>
      </c>
      <c r="Q2440">
        <v>5.08</v>
      </c>
      <c r="R2440">
        <v>4.33</v>
      </c>
      <c r="S2440">
        <v>5.09</v>
      </c>
      <c r="T2440">
        <v>0</v>
      </c>
      <c r="U2440">
        <v>0</v>
      </c>
    </row>
    <row r="2441" spans="1:21" x14ac:dyDescent="0.25">
      <c r="A2441" t="s">
        <v>7441</v>
      </c>
      <c r="B2441" t="s">
        <v>7442</v>
      </c>
      <c r="C2441" t="s">
        <v>20884</v>
      </c>
      <c r="D2441">
        <v>0</v>
      </c>
      <c r="E2441">
        <v>0</v>
      </c>
      <c r="F2441">
        <v>5.09</v>
      </c>
      <c r="G2441">
        <v>0</v>
      </c>
      <c r="H2441">
        <v>1</v>
      </c>
      <c r="I2441">
        <v>0</v>
      </c>
      <c r="J2441">
        <v>1</v>
      </c>
      <c r="K2441">
        <v>1</v>
      </c>
      <c r="L2441">
        <v>1</v>
      </c>
      <c r="M2441">
        <v>0</v>
      </c>
      <c r="N2441">
        <v>1</v>
      </c>
      <c r="O2441">
        <v>1</v>
      </c>
      <c r="P2441">
        <v>1.58</v>
      </c>
      <c r="Q2441">
        <v>6.54</v>
      </c>
      <c r="R2441">
        <v>4.74</v>
      </c>
      <c r="S2441">
        <v>5.09</v>
      </c>
      <c r="T2441">
        <v>0</v>
      </c>
      <c r="U2441">
        <v>-0.1</v>
      </c>
    </row>
    <row r="2442" spans="1:21" x14ac:dyDescent="0.25">
      <c r="A2442" t="s">
        <v>7947</v>
      </c>
      <c r="B2442" t="s">
        <v>7948</v>
      </c>
      <c r="C2442" t="s">
        <v>20867</v>
      </c>
      <c r="D2442">
        <v>0</v>
      </c>
      <c r="E2442">
        <v>0</v>
      </c>
      <c r="F2442">
        <v>5.05</v>
      </c>
      <c r="G2442">
        <v>0</v>
      </c>
      <c r="H2442">
        <v>0</v>
      </c>
      <c r="I2442">
        <v>0</v>
      </c>
      <c r="J2442">
        <v>1</v>
      </c>
      <c r="K2442">
        <v>1</v>
      </c>
      <c r="L2442">
        <v>1</v>
      </c>
      <c r="M2442">
        <v>0</v>
      </c>
      <c r="N2442">
        <v>1</v>
      </c>
      <c r="O2442">
        <v>0</v>
      </c>
      <c r="P2442">
        <v>1.58</v>
      </c>
      <c r="Q2442">
        <v>5.25</v>
      </c>
      <c r="R2442">
        <v>4.46</v>
      </c>
      <c r="S2442">
        <v>5.09</v>
      </c>
      <c r="T2442">
        <v>0</v>
      </c>
      <c r="U2442">
        <v>0</v>
      </c>
    </row>
    <row r="2443" spans="1:21" x14ac:dyDescent="0.25">
      <c r="A2443" t="s">
        <v>9141</v>
      </c>
      <c r="B2443" t="s">
        <v>9142</v>
      </c>
      <c r="C2443" t="s">
        <v>20869</v>
      </c>
      <c r="D2443">
        <v>0</v>
      </c>
      <c r="E2443">
        <v>0</v>
      </c>
      <c r="F2443">
        <v>4.93</v>
      </c>
      <c r="G2443">
        <v>0</v>
      </c>
      <c r="H2443">
        <v>1</v>
      </c>
      <c r="I2443">
        <v>0</v>
      </c>
      <c r="J2443">
        <v>1</v>
      </c>
      <c r="K2443">
        <v>1</v>
      </c>
      <c r="L2443">
        <v>1</v>
      </c>
      <c r="M2443">
        <v>0</v>
      </c>
      <c r="N2443">
        <v>1</v>
      </c>
      <c r="O2443">
        <v>1</v>
      </c>
      <c r="P2443">
        <v>1.59</v>
      </c>
      <c r="Q2443">
        <v>6.49</v>
      </c>
      <c r="R2443">
        <v>5.12</v>
      </c>
      <c r="S2443">
        <v>5.09</v>
      </c>
      <c r="T2443">
        <v>0</v>
      </c>
      <c r="U2443">
        <v>-0.1</v>
      </c>
    </row>
    <row r="2444" spans="1:21" x14ac:dyDescent="0.25">
      <c r="A2444" t="s">
        <v>8633</v>
      </c>
      <c r="B2444" t="s">
        <v>8634</v>
      </c>
      <c r="C2444" t="s">
        <v>1</v>
      </c>
      <c r="D2444">
        <v>0</v>
      </c>
      <c r="E2444">
        <v>0</v>
      </c>
      <c r="F2444">
        <v>4.97</v>
      </c>
      <c r="G2444">
        <v>0</v>
      </c>
      <c r="H2444">
        <v>1</v>
      </c>
      <c r="I2444">
        <v>0</v>
      </c>
      <c r="J2444">
        <v>1</v>
      </c>
      <c r="K2444">
        <v>1</v>
      </c>
      <c r="L2444">
        <v>1</v>
      </c>
      <c r="M2444">
        <v>0</v>
      </c>
      <c r="N2444">
        <v>1</v>
      </c>
      <c r="O2444">
        <v>0</v>
      </c>
      <c r="P2444">
        <v>1.55</v>
      </c>
      <c r="Q2444">
        <v>5.91</v>
      </c>
      <c r="R2444">
        <v>4.4400000000000004</v>
      </c>
      <c r="S2444">
        <v>5.09</v>
      </c>
      <c r="T2444">
        <v>0</v>
      </c>
      <c r="U2444">
        <v>-0.1</v>
      </c>
    </row>
    <row r="2445" spans="1:21" x14ac:dyDescent="0.25">
      <c r="A2445" t="s">
        <v>8356</v>
      </c>
      <c r="B2445" t="s">
        <v>8357</v>
      </c>
      <c r="C2445" t="s">
        <v>20887</v>
      </c>
      <c r="D2445">
        <v>0</v>
      </c>
      <c r="E2445">
        <v>0</v>
      </c>
      <c r="F2445">
        <v>4.97</v>
      </c>
      <c r="G2445">
        <v>0</v>
      </c>
      <c r="H2445">
        <v>0</v>
      </c>
      <c r="I2445">
        <v>0</v>
      </c>
      <c r="J2445">
        <v>1</v>
      </c>
      <c r="K2445">
        <v>1</v>
      </c>
      <c r="L2445">
        <v>1</v>
      </c>
      <c r="M2445">
        <v>0</v>
      </c>
      <c r="N2445">
        <v>1</v>
      </c>
      <c r="O2445">
        <v>0</v>
      </c>
      <c r="P2445">
        <v>1.55</v>
      </c>
      <c r="Q2445">
        <v>5.78</v>
      </c>
      <c r="R2445">
        <v>4.4400000000000004</v>
      </c>
      <c r="S2445">
        <v>5.09</v>
      </c>
      <c r="T2445">
        <v>0</v>
      </c>
      <c r="U2445">
        <v>0</v>
      </c>
    </row>
    <row r="2446" spans="1:21" x14ac:dyDescent="0.25">
      <c r="A2446" t="s">
        <v>7863</v>
      </c>
      <c r="B2446" t="s">
        <v>7864</v>
      </c>
      <c r="C2446" t="s">
        <v>1</v>
      </c>
      <c r="D2446">
        <v>0</v>
      </c>
      <c r="E2446">
        <v>0</v>
      </c>
      <c r="F2446">
        <v>4.9400000000000004</v>
      </c>
      <c r="G2446">
        <v>0</v>
      </c>
      <c r="H2446">
        <v>1</v>
      </c>
      <c r="I2446">
        <v>0</v>
      </c>
      <c r="J2446">
        <v>1</v>
      </c>
      <c r="K2446">
        <v>1</v>
      </c>
      <c r="L2446">
        <v>1</v>
      </c>
      <c r="M2446">
        <v>0</v>
      </c>
      <c r="N2446">
        <v>1</v>
      </c>
      <c r="O2446">
        <v>0</v>
      </c>
      <c r="P2446">
        <v>1.5</v>
      </c>
      <c r="Q2446">
        <v>5.09</v>
      </c>
      <c r="R2446">
        <v>3.52</v>
      </c>
      <c r="S2446">
        <v>5.09</v>
      </c>
      <c r="T2446">
        <v>0</v>
      </c>
      <c r="U2446">
        <v>-0.1</v>
      </c>
    </row>
    <row r="2447" spans="1:21" x14ac:dyDescent="0.25">
      <c r="A2447" t="s">
        <v>9181</v>
      </c>
      <c r="B2447" t="s">
        <v>9182</v>
      </c>
      <c r="C2447" t="s">
        <v>20872</v>
      </c>
      <c r="D2447">
        <v>0</v>
      </c>
      <c r="E2447">
        <v>0</v>
      </c>
      <c r="F2447">
        <v>4.9800000000000004</v>
      </c>
      <c r="G2447">
        <v>0</v>
      </c>
      <c r="H2447">
        <v>0</v>
      </c>
      <c r="I2447">
        <v>0</v>
      </c>
      <c r="J2447">
        <v>1</v>
      </c>
      <c r="K2447">
        <v>1</v>
      </c>
      <c r="L2447">
        <v>1</v>
      </c>
      <c r="M2447">
        <v>0</v>
      </c>
      <c r="N2447">
        <v>1</v>
      </c>
      <c r="O2447">
        <v>1</v>
      </c>
      <c r="P2447">
        <v>1.55</v>
      </c>
      <c r="Q2447">
        <v>6.1</v>
      </c>
      <c r="R2447">
        <v>4.62</v>
      </c>
      <c r="S2447">
        <v>5.09</v>
      </c>
      <c r="T2447">
        <v>0</v>
      </c>
      <c r="U2447">
        <v>0</v>
      </c>
    </row>
    <row r="2448" spans="1:21" x14ac:dyDescent="0.25">
      <c r="A2448" t="s">
        <v>23107</v>
      </c>
      <c r="B2448" t="s">
        <v>23108</v>
      </c>
      <c r="C2448" t="s">
        <v>20877</v>
      </c>
      <c r="D2448">
        <v>0</v>
      </c>
      <c r="E2448">
        <v>0</v>
      </c>
      <c r="F2448">
        <v>4.9800000000000004</v>
      </c>
      <c r="G2448">
        <v>0</v>
      </c>
      <c r="H2448">
        <v>0</v>
      </c>
      <c r="I2448">
        <v>0</v>
      </c>
      <c r="J2448">
        <v>1</v>
      </c>
      <c r="K2448">
        <v>1</v>
      </c>
      <c r="L2448">
        <v>1</v>
      </c>
      <c r="M2448">
        <v>0</v>
      </c>
      <c r="N2448">
        <v>1</v>
      </c>
      <c r="O2448">
        <v>0</v>
      </c>
      <c r="P2448">
        <v>1.56</v>
      </c>
      <c r="Q2448">
        <v>4.71</v>
      </c>
      <c r="R2448">
        <v>4.2699999999999996</v>
      </c>
      <c r="S2448">
        <v>5.09</v>
      </c>
      <c r="T2448">
        <v>0</v>
      </c>
      <c r="U2448">
        <v>0</v>
      </c>
    </row>
    <row r="2449" spans="1:21" x14ac:dyDescent="0.25">
      <c r="A2449" t="s">
        <v>7486</v>
      </c>
      <c r="B2449" t="s">
        <v>7487</v>
      </c>
      <c r="C2449" t="s">
        <v>1</v>
      </c>
      <c r="D2449">
        <v>0</v>
      </c>
      <c r="E2449">
        <v>0</v>
      </c>
      <c r="F2449">
        <v>4.93</v>
      </c>
      <c r="G2449">
        <v>0</v>
      </c>
      <c r="H2449">
        <v>1</v>
      </c>
      <c r="I2449">
        <v>0</v>
      </c>
      <c r="J2449">
        <v>1</v>
      </c>
      <c r="K2449">
        <v>1</v>
      </c>
      <c r="L2449">
        <v>1</v>
      </c>
      <c r="M2449">
        <v>0</v>
      </c>
      <c r="N2449">
        <v>1</v>
      </c>
      <c r="O2449">
        <v>0</v>
      </c>
      <c r="P2449">
        <v>1.56</v>
      </c>
      <c r="Q2449">
        <v>5.7</v>
      </c>
      <c r="R2449">
        <v>4.3899999999999997</v>
      </c>
      <c r="S2449">
        <v>5.09</v>
      </c>
      <c r="T2449">
        <v>0</v>
      </c>
      <c r="U2449">
        <v>-0.1</v>
      </c>
    </row>
    <row r="2450" spans="1:21" x14ac:dyDescent="0.25">
      <c r="A2450" t="s">
        <v>23109</v>
      </c>
      <c r="B2450" t="s">
        <v>23110</v>
      </c>
      <c r="C2450" t="s">
        <v>20868</v>
      </c>
      <c r="D2450">
        <v>0</v>
      </c>
      <c r="E2450">
        <v>0</v>
      </c>
      <c r="F2450">
        <v>5.04</v>
      </c>
      <c r="G2450">
        <v>0</v>
      </c>
      <c r="H2450">
        <v>1</v>
      </c>
      <c r="I2450">
        <v>0</v>
      </c>
      <c r="J2450">
        <v>1</v>
      </c>
      <c r="K2450">
        <v>1</v>
      </c>
      <c r="L2450">
        <v>1</v>
      </c>
      <c r="M2450">
        <v>0</v>
      </c>
      <c r="N2450">
        <v>1</v>
      </c>
      <c r="O2450">
        <v>1</v>
      </c>
      <c r="P2450">
        <v>1.62</v>
      </c>
      <c r="Q2450">
        <v>7.14</v>
      </c>
      <c r="R2450">
        <v>5.71</v>
      </c>
      <c r="S2450">
        <v>5.09</v>
      </c>
      <c r="T2450">
        <v>0</v>
      </c>
      <c r="U2450">
        <v>0</v>
      </c>
    </row>
    <row r="2451" spans="1:21" x14ac:dyDescent="0.25">
      <c r="A2451" t="s">
        <v>23111</v>
      </c>
      <c r="B2451" t="s">
        <v>23112</v>
      </c>
      <c r="C2451" t="s">
        <v>20885</v>
      </c>
      <c r="D2451">
        <v>0</v>
      </c>
      <c r="E2451">
        <v>0</v>
      </c>
      <c r="F2451">
        <v>5.1100000000000003</v>
      </c>
      <c r="G2451">
        <v>0</v>
      </c>
      <c r="H2451">
        <v>1</v>
      </c>
      <c r="I2451">
        <v>0</v>
      </c>
      <c r="J2451">
        <v>1</v>
      </c>
      <c r="K2451">
        <v>1</v>
      </c>
      <c r="L2451">
        <v>1</v>
      </c>
      <c r="M2451">
        <v>0</v>
      </c>
      <c r="N2451">
        <v>1</v>
      </c>
      <c r="O2451">
        <v>1</v>
      </c>
      <c r="P2451">
        <v>1.67</v>
      </c>
      <c r="Q2451">
        <v>6.97</v>
      </c>
      <c r="R2451">
        <v>6.1</v>
      </c>
      <c r="S2451">
        <v>5.09</v>
      </c>
      <c r="T2451">
        <v>0</v>
      </c>
      <c r="U2451">
        <v>-0.1</v>
      </c>
    </row>
    <row r="2452" spans="1:21" x14ac:dyDescent="0.25">
      <c r="A2452" t="s">
        <v>6264</v>
      </c>
      <c r="B2452" t="s">
        <v>6265</v>
      </c>
      <c r="C2452" t="s">
        <v>20870</v>
      </c>
      <c r="D2452">
        <v>0</v>
      </c>
      <c r="E2452">
        <v>0</v>
      </c>
      <c r="F2452">
        <v>4.83</v>
      </c>
      <c r="G2452">
        <v>0</v>
      </c>
      <c r="H2452">
        <v>0</v>
      </c>
      <c r="I2452">
        <v>0</v>
      </c>
      <c r="J2452">
        <v>1</v>
      </c>
      <c r="K2452">
        <v>1</v>
      </c>
      <c r="L2452">
        <v>1</v>
      </c>
      <c r="M2452">
        <v>0</v>
      </c>
      <c r="N2452">
        <v>1</v>
      </c>
      <c r="O2452">
        <v>0</v>
      </c>
      <c r="P2452">
        <v>1.51</v>
      </c>
      <c r="Q2452">
        <v>5.99</v>
      </c>
      <c r="R2452">
        <v>4.24</v>
      </c>
      <c r="S2452">
        <v>5.09</v>
      </c>
      <c r="T2452">
        <v>0</v>
      </c>
      <c r="U2452">
        <v>0</v>
      </c>
    </row>
    <row r="2453" spans="1:21" x14ac:dyDescent="0.25">
      <c r="A2453" t="s">
        <v>7028</v>
      </c>
      <c r="B2453" t="s">
        <v>7029</v>
      </c>
      <c r="C2453" t="s">
        <v>1</v>
      </c>
      <c r="D2453">
        <v>0</v>
      </c>
      <c r="E2453">
        <v>0</v>
      </c>
      <c r="F2453">
        <v>5.01</v>
      </c>
      <c r="G2453">
        <v>0</v>
      </c>
      <c r="H2453">
        <v>0</v>
      </c>
      <c r="I2453">
        <v>0</v>
      </c>
      <c r="J2453">
        <v>1</v>
      </c>
      <c r="K2453">
        <v>1</v>
      </c>
      <c r="L2453">
        <v>1</v>
      </c>
      <c r="M2453">
        <v>0</v>
      </c>
      <c r="N2453">
        <v>1</v>
      </c>
      <c r="O2453">
        <v>0</v>
      </c>
      <c r="P2453">
        <v>1.52</v>
      </c>
      <c r="Q2453">
        <v>5.57</v>
      </c>
      <c r="R2453">
        <v>3.86</v>
      </c>
      <c r="S2453">
        <v>5.09</v>
      </c>
      <c r="T2453">
        <v>0</v>
      </c>
      <c r="U2453">
        <v>0</v>
      </c>
    </row>
    <row r="2454" spans="1:21" x14ac:dyDescent="0.25">
      <c r="A2454" t="s">
        <v>7050</v>
      </c>
      <c r="B2454" t="s">
        <v>7051</v>
      </c>
      <c r="C2454" t="s">
        <v>1</v>
      </c>
      <c r="D2454">
        <v>0</v>
      </c>
      <c r="E2454">
        <v>0</v>
      </c>
      <c r="F2454">
        <v>4.9800000000000004</v>
      </c>
      <c r="G2454">
        <v>0</v>
      </c>
      <c r="H2454">
        <v>0</v>
      </c>
      <c r="I2454">
        <v>0</v>
      </c>
      <c r="J2454">
        <v>1</v>
      </c>
      <c r="K2454">
        <v>1</v>
      </c>
      <c r="L2454">
        <v>1</v>
      </c>
      <c r="M2454">
        <v>0</v>
      </c>
      <c r="N2454">
        <v>1</v>
      </c>
      <c r="O2454">
        <v>0</v>
      </c>
      <c r="P2454">
        <v>1.47</v>
      </c>
      <c r="Q2454">
        <v>4.55</v>
      </c>
      <c r="R2454">
        <v>2.91</v>
      </c>
      <c r="S2454">
        <v>5.09</v>
      </c>
      <c r="T2454">
        <v>0</v>
      </c>
      <c r="U2454">
        <v>0</v>
      </c>
    </row>
    <row r="2455" spans="1:21" x14ac:dyDescent="0.25">
      <c r="A2455" t="s">
        <v>6153</v>
      </c>
      <c r="B2455" t="s">
        <v>6154</v>
      </c>
      <c r="C2455" t="s">
        <v>20883</v>
      </c>
      <c r="D2455">
        <v>0</v>
      </c>
      <c r="E2455">
        <v>0</v>
      </c>
      <c r="F2455">
        <v>4.9000000000000004</v>
      </c>
      <c r="G2455">
        <v>0</v>
      </c>
      <c r="H2455">
        <v>0</v>
      </c>
      <c r="I2455">
        <v>0</v>
      </c>
      <c r="J2455">
        <v>1</v>
      </c>
      <c r="K2455">
        <v>1</v>
      </c>
      <c r="L2455">
        <v>1</v>
      </c>
      <c r="M2455">
        <v>0</v>
      </c>
      <c r="N2455">
        <v>1</v>
      </c>
      <c r="O2455">
        <v>0</v>
      </c>
      <c r="P2455">
        <v>1.51</v>
      </c>
      <c r="Q2455">
        <v>6.07</v>
      </c>
      <c r="R2455">
        <v>4.24</v>
      </c>
      <c r="S2455">
        <v>5.09</v>
      </c>
      <c r="T2455">
        <v>0</v>
      </c>
      <c r="U2455">
        <v>0</v>
      </c>
    </row>
    <row r="2456" spans="1:21" x14ac:dyDescent="0.25">
      <c r="A2456" t="s">
        <v>6498</v>
      </c>
      <c r="B2456" t="s">
        <v>6499</v>
      </c>
      <c r="C2456" t="s">
        <v>20868</v>
      </c>
      <c r="D2456">
        <v>0</v>
      </c>
      <c r="E2456">
        <v>0</v>
      </c>
      <c r="F2456">
        <v>5</v>
      </c>
      <c r="G2456">
        <v>0</v>
      </c>
      <c r="H2456">
        <v>0</v>
      </c>
      <c r="I2456">
        <v>0</v>
      </c>
      <c r="J2456">
        <v>1</v>
      </c>
      <c r="K2456">
        <v>1</v>
      </c>
      <c r="L2456">
        <v>1</v>
      </c>
      <c r="M2456">
        <v>0</v>
      </c>
      <c r="N2456">
        <v>1</v>
      </c>
      <c r="O2456">
        <v>0</v>
      </c>
      <c r="P2456">
        <v>1.44</v>
      </c>
      <c r="Q2456">
        <v>4.6399999999999997</v>
      </c>
      <c r="R2456">
        <v>2.62</v>
      </c>
      <c r="S2456">
        <v>5.0999999999999996</v>
      </c>
      <c r="T2456">
        <v>0</v>
      </c>
      <c r="U2456">
        <v>0</v>
      </c>
    </row>
    <row r="2457" spans="1:21" x14ac:dyDescent="0.25">
      <c r="A2457" t="s">
        <v>6620</v>
      </c>
      <c r="B2457" t="s">
        <v>6621</v>
      </c>
      <c r="C2457" t="s">
        <v>1</v>
      </c>
      <c r="D2457">
        <v>0</v>
      </c>
      <c r="E2457">
        <v>0</v>
      </c>
      <c r="F2457">
        <v>4.99</v>
      </c>
      <c r="G2457">
        <v>0</v>
      </c>
      <c r="H2457">
        <v>0</v>
      </c>
      <c r="I2457">
        <v>0</v>
      </c>
      <c r="J2457">
        <v>1</v>
      </c>
      <c r="K2457">
        <v>1</v>
      </c>
      <c r="L2457">
        <v>1</v>
      </c>
      <c r="M2457">
        <v>0</v>
      </c>
      <c r="N2457">
        <v>1</v>
      </c>
      <c r="O2457">
        <v>0</v>
      </c>
      <c r="P2457">
        <v>1.5</v>
      </c>
      <c r="Q2457">
        <v>5.09</v>
      </c>
      <c r="R2457">
        <v>3.47</v>
      </c>
      <c r="S2457">
        <v>5.0999999999999996</v>
      </c>
      <c r="T2457">
        <v>0</v>
      </c>
      <c r="U2457">
        <v>0</v>
      </c>
    </row>
    <row r="2458" spans="1:21" x14ac:dyDescent="0.25">
      <c r="A2458" t="s">
        <v>23113</v>
      </c>
      <c r="B2458" t="s">
        <v>23114</v>
      </c>
      <c r="C2458" t="s">
        <v>20879</v>
      </c>
      <c r="D2458">
        <v>0</v>
      </c>
      <c r="E2458">
        <v>0</v>
      </c>
      <c r="F2458">
        <v>5.18</v>
      </c>
      <c r="G2458">
        <v>0</v>
      </c>
      <c r="H2458">
        <v>1</v>
      </c>
      <c r="I2458">
        <v>0</v>
      </c>
      <c r="J2458">
        <v>1</v>
      </c>
      <c r="K2458">
        <v>1</v>
      </c>
      <c r="L2458">
        <v>1</v>
      </c>
      <c r="M2458">
        <v>0</v>
      </c>
      <c r="N2458">
        <v>1</v>
      </c>
      <c r="O2458">
        <v>1</v>
      </c>
      <c r="P2458">
        <v>1.64</v>
      </c>
      <c r="Q2458">
        <v>7.17</v>
      </c>
      <c r="R2458">
        <v>5.37</v>
      </c>
      <c r="S2458">
        <v>5.0999999999999996</v>
      </c>
      <c r="T2458">
        <v>0</v>
      </c>
      <c r="U2458">
        <v>0</v>
      </c>
    </row>
    <row r="2459" spans="1:21" x14ac:dyDescent="0.25">
      <c r="A2459" t="s">
        <v>10030</v>
      </c>
      <c r="B2459" t="s">
        <v>10031</v>
      </c>
      <c r="C2459" t="s">
        <v>20871</v>
      </c>
      <c r="D2459">
        <v>0</v>
      </c>
      <c r="E2459">
        <v>0</v>
      </c>
      <c r="F2459">
        <v>5.07</v>
      </c>
      <c r="G2459">
        <v>0</v>
      </c>
      <c r="H2459">
        <v>1</v>
      </c>
      <c r="I2459">
        <v>0</v>
      </c>
      <c r="J2459">
        <v>1</v>
      </c>
      <c r="K2459">
        <v>1</v>
      </c>
      <c r="L2459">
        <v>1</v>
      </c>
      <c r="M2459">
        <v>0</v>
      </c>
      <c r="N2459">
        <v>1</v>
      </c>
      <c r="O2459">
        <v>1</v>
      </c>
      <c r="P2459">
        <v>1.67</v>
      </c>
      <c r="Q2459">
        <v>6.18</v>
      </c>
      <c r="R2459">
        <v>5.92</v>
      </c>
      <c r="S2459">
        <v>5.0999999999999996</v>
      </c>
      <c r="T2459">
        <v>0</v>
      </c>
      <c r="U2459">
        <v>-0.1</v>
      </c>
    </row>
    <row r="2460" spans="1:21" x14ac:dyDescent="0.25">
      <c r="A2460" t="s">
        <v>6622</v>
      </c>
      <c r="B2460" t="s">
        <v>6623</v>
      </c>
      <c r="C2460" t="s">
        <v>20866</v>
      </c>
      <c r="D2460">
        <v>0</v>
      </c>
      <c r="E2460">
        <v>0</v>
      </c>
      <c r="F2460">
        <v>5.13</v>
      </c>
      <c r="G2460">
        <v>0</v>
      </c>
      <c r="H2460">
        <v>1</v>
      </c>
      <c r="I2460">
        <v>0</v>
      </c>
      <c r="J2460">
        <v>1</v>
      </c>
      <c r="K2460">
        <v>1</v>
      </c>
      <c r="L2460">
        <v>1</v>
      </c>
      <c r="M2460">
        <v>0</v>
      </c>
      <c r="N2460">
        <v>1</v>
      </c>
      <c r="O2460">
        <v>1</v>
      </c>
      <c r="P2460">
        <v>1.65</v>
      </c>
      <c r="Q2460">
        <v>6.55</v>
      </c>
      <c r="R2460">
        <v>5.58</v>
      </c>
      <c r="S2460">
        <v>5.0999999999999996</v>
      </c>
      <c r="T2460">
        <v>0</v>
      </c>
      <c r="U2460">
        <v>-0.1</v>
      </c>
    </row>
    <row r="2461" spans="1:21" x14ac:dyDescent="0.25">
      <c r="A2461">
        <v>3344</v>
      </c>
      <c r="B2461" t="s">
        <v>8225</v>
      </c>
      <c r="C2461" t="s">
        <v>20879</v>
      </c>
      <c r="D2461">
        <v>0</v>
      </c>
      <c r="E2461">
        <v>0</v>
      </c>
      <c r="F2461">
        <v>5.15</v>
      </c>
      <c r="G2461">
        <v>0</v>
      </c>
      <c r="H2461">
        <v>1</v>
      </c>
      <c r="I2461">
        <v>0</v>
      </c>
      <c r="J2461">
        <v>1</v>
      </c>
      <c r="K2461">
        <v>1</v>
      </c>
      <c r="L2461">
        <v>1</v>
      </c>
      <c r="M2461">
        <v>0</v>
      </c>
      <c r="N2461">
        <v>1</v>
      </c>
      <c r="O2461">
        <v>0</v>
      </c>
      <c r="P2461">
        <v>1.59</v>
      </c>
      <c r="Q2461">
        <v>5.74</v>
      </c>
      <c r="R2461">
        <v>4.08</v>
      </c>
      <c r="S2461">
        <v>5.0999999999999996</v>
      </c>
      <c r="T2461">
        <v>0</v>
      </c>
      <c r="U2461">
        <v>0</v>
      </c>
    </row>
    <row r="2462" spans="1:21" x14ac:dyDescent="0.25">
      <c r="A2462" t="s">
        <v>9125</v>
      </c>
      <c r="B2462" t="s">
        <v>9126</v>
      </c>
      <c r="C2462" t="s">
        <v>20884</v>
      </c>
      <c r="D2462">
        <v>0</v>
      </c>
      <c r="E2462">
        <v>0</v>
      </c>
      <c r="F2462">
        <v>5.0199999999999996</v>
      </c>
      <c r="G2462">
        <v>0</v>
      </c>
      <c r="H2462">
        <v>1</v>
      </c>
      <c r="I2462">
        <v>0</v>
      </c>
      <c r="J2462">
        <v>1</v>
      </c>
      <c r="K2462">
        <v>1</v>
      </c>
      <c r="L2462">
        <v>1</v>
      </c>
      <c r="M2462">
        <v>0</v>
      </c>
      <c r="N2462">
        <v>1</v>
      </c>
      <c r="O2462">
        <v>1</v>
      </c>
      <c r="P2462">
        <v>1.61</v>
      </c>
      <c r="Q2462">
        <v>6.1</v>
      </c>
      <c r="R2462">
        <v>4.91</v>
      </c>
      <c r="S2462">
        <v>5.0999999999999996</v>
      </c>
      <c r="T2462">
        <v>0</v>
      </c>
      <c r="U2462">
        <v>-0.1</v>
      </c>
    </row>
    <row r="2463" spans="1:21" x14ac:dyDescent="0.25">
      <c r="A2463" t="s">
        <v>7429</v>
      </c>
      <c r="B2463" t="s">
        <v>7430</v>
      </c>
      <c r="C2463" t="s">
        <v>1</v>
      </c>
      <c r="D2463">
        <v>0</v>
      </c>
      <c r="E2463">
        <v>0</v>
      </c>
      <c r="F2463">
        <v>4.97</v>
      </c>
      <c r="G2463">
        <v>0</v>
      </c>
      <c r="H2463">
        <v>1</v>
      </c>
      <c r="I2463">
        <v>0</v>
      </c>
      <c r="J2463">
        <v>1</v>
      </c>
      <c r="K2463">
        <v>1</v>
      </c>
      <c r="L2463">
        <v>1</v>
      </c>
      <c r="M2463">
        <v>0</v>
      </c>
      <c r="N2463">
        <v>1</v>
      </c>
      <c r="O2463">
        <v>1</v>
      </c>
      <c r="P2463">
        <v>1.59</v>
      </c>
      <c r="Q2463">
        <v>6.29</v>
      </c>
      <c r="R2463">
        <v>5.0199999999999996</v>
      </c>
      <c r="S2463">
        <v>5.0999999999999996</v>
      </c>
      <c r="T2463">
        <v>0</v>
      </c>
      <c r="U2463">
        <v>-0.1</v>
      </c>
    </row>
    <row r="2464" spans="1:21" x14ac:dyDescent="0.25">
      <c r="A2464" t="s">
        <v>23115</v>
      </c>
      <c r="B2464" t="s">
        <v>23116</v>
      </c>
      <c r="C2464" t="s">
        <v>20891</v>
      </c>
      <c r="D2464">
        <v>0</v>
      </c>
      <c r="E2464">
        <v>0</v>
      </c>
      <c r="F2464">
        <v>5.16</v>
      </c>
      <c r="G2464">
        <v>0</v>
      </c>
      <c r="H2464">
        <v>1</v>
      </c>
      <c r="I2464">
        <v>0</v>
      </c>
      <c r="J2464">
        <v>1</v>
      </c>
      <c r="K2464">
        <v>1</v>
      </c>
      <c r="L2464">
        <v>1</v>
      </c>
      <c r="M2464">
        <v>0</v>
      </c>
      <c r="N2464">
        <v>1</v>
      </c>
      <c r="O2464">
        <v>1</v>
      </c>
      <c r="P2464">
        <v>1.67</v>
      </c>
      <c r="Q2464">
        <v>7.1</v>
      </c>
      <c r="R2464">
        <v>6.11</v>
      </c>
      <c r="S2464">
        <v>5.0999999999999996</v>
      </c>
      <c r="T2464">
        <v>0</v>
      </c>
      <c r="U2464">
        <v>-0.1</v>
      </c>
    </row>
    <row r="2465" spans="1:21" x14ac:dyDescent="0.25">
      <c r="A2465" t="s">
        <v>6985</v>
      </c>
      <c r="B2465" t="s">
        <v>6986</v>
      </c>
      <c r="C2465" t="s">
        <v>20867</v>
      </c>
      <c r="D2465">
        <v>0</v>
      </c>
      <c r="E2465">
        <v>0</v>
      </c>
      <c r="F2465">
        <v>5.04</v>
      </c>
      <c r="G2465">
        <v>0</v>
      </c>
      <c r="H2465">
        <v>0</v>
      </c>
      <c r="I2465">
        <v>0</v>
      </c>
      <c r="J2465">
        <v>1</v>
      </c>
      <c r="K2465">
        <v>1</v>
      </c>
      <c r="L2465">
        <v>1</v>
      </c>
      <c r="M2465">
        <v>0</v>
      </c>
      <c r="N2465">
        <v>1</v>
      </c>
      <c r="O2465">
        <v>0</v>
      </c>
      <c r="P2465">
        <v>1.55</v>
      </c>
      <c r="Q2465">
        <v>4.5</v>
      </c>
      <c r="R2465">
        <v>3.79</v>
      </c>
      <c r="S2465">
        <v>5.0999999999999996</v>
      </c>
      <c r="T2465">
        <v>0</v>
      </c>
      <c r="U2465">
        <v>0</v>
      </c>
    </row>
    <row r="2466" spans="1:21" x14ac:dyDescent="0.25">
      <c r="A2466" t="s">
        <v>6316</v>
      </c>
      <c r="B2466" t="s">
        <v>6317</v>
      </c>
      <c r="C2466" t="s">
        <v>20891</v>
      </c>
      <c r="D2466">
        <v>0</v>
      </c>
      <c r="E2466">
        <v>0</v>
      </c>
      <c r="F2466">
        <v>5.15</v>
      </c>
      <c r="G2466">
        <v>0</v>
      </c>
      <c r="H2466">
        <v>1</v>
      </c>
      <c r="I2466">
        <v>0</v>
      </c>
      <c r="J2466">
        <v>1</v>
      </c>
      <c r="K2466">
        <v>1</v>
      </c>
      <c r="L2466">
        <v>1</v>
      </c>
      <c r="M2466">
        <v>0</v>
      </c>
      <c r="N2466">
        <v>1</v>
      </c>
      <c r="O2466">
        <v>1</v>
      </c>
      <c r="P2466">
        <v>1.64</v>
      </c>
      <c r="Q2466">
        <v>6.78</v>
      </c>
      <c r="R2466">
        <v>5.71</v>
      </c>
      <c r="S2466">
        <v>5.0999999999999996</v>
      </c>
      <c r="T2466">
        <v>0</v>
      </c>
      <c r="U2466">
        <v>-0.1</v>
      </c>
    </row>
    <row r="2467" spans="1:21" x14ac:dyDescent="0.25">
      <c r="A2467" t="s">
        <v>9109</v>
      </c>
      <c r="B2467" t="s">
        <v>9110</v>
      </c>
      <c r="C2467" t="s">
        <v>20867</v>
      </c>
      <c r="D2467">
        <v>0</v>
      </c>
      <c r="E2467">
        <v>0</v>
      </c>
      <c r="F2467">
        <v>5.0599999999999996</v>
      </c>
      <c r="G2467">
        <v>0</v>
      </c>
      <c r="H2467">
        <v>0</v>
      </c>
      <c r="I2467">
        <v>0</v>
      </c>
      <c r="J2467">
        <v>1</v>
      </c>
      <c r="K2467">
        <v>1</v>
      </c>
      <c r="L2467">
        <v>1</v>
      </c>
      <c r="M2467">
        <v>0</v>
      </c>
      <c r="N2467">
        <v>1</v>
      </c>
      <c r="O2467">
        <v>1</v>
      </c>
      <c r="P2467">
        <v>1.61</v>
      </c>
      <c r="Q2467">
        <v>5.41</v>
      </c>
      <c r="R2467">
        <v>4.91</v>
      </c>
      <c r="S2467">
        <v>5.0999999999999996</v>
      </c>
      <c r="T2467">
        <v>0</v>
      </c>
      <c r="U2467">
        <v>0</v>
      </c>
    </row>
    <row r="2468" spans="1:21" x14ac:dyDescent="0.25">
      <c r="A2468" t="s">
        <v>7083</v>
      </c>
      <c r="B2468" t="s">
        <v>7084</v>
      </c>
      <c r="C2468" t="s">
        <v>1</v>
      </c>
      <c r="D2468">
        <v>0</v>
      </c>
      <c r="E2468">
        <v>0</v>
      </c>
      <c r="F2468">
        <v>5.01</v>
      </c>
      <c r="G2468">
        <v>0</v>
      </c>
      <c r="H2468">
        <v>0</v>
      </c>
      <c r="I2468">
        <v>0</v>
      </c>
      <c r="J2468">
        <v>1</v>
      </c>
      <c r="K2468">
        <v>1</v>
      </c>
      <c r="L2468">
        <v>1</v>
      </c>
      <c r="M2468">
        <v>0</v>
      </c>
      <c r="N2468">
        <v>1</v>
      </c>
      <c r="O2468">
        <v>0</v>
      </c>
      <c r="P2468">
        <v>1.5</v>
      </c>
      <c r="Q2468">
        <v>4.8</v>
      </c>
      <c r="R2468">
        <v>3.48</v>
      </c>
      <c r="S2468">
        <v>5.0999999999999996</v>
      </c>
      <c r="T2468">
        <v>0</v>
      </c>
      <c r="U2468">
        <v>0</v>
      </c>
    </row>
    <row r="2469" spans="1:21" x14ac:dyDescent="0.25">
      <c r="A2469" t="s">
        <v>23117</v>
      </c>
      <c r="B2469" t="s">
        <v>23118</v>
      </c>
      <c r="C2469" t="s">
        <v>20893</v>
      </c>
      <c r="D2469">
        <v>0</v>
      </c>
      <c r="E2469">
        <v>0</v>
      </c>
      <c r="F2469">
        <v>5.03</v>
      </c>
      <c r="G2469">
        <v>0</v>
      </c>
      <c r="H2469">
        <v>1</v>
      </c>
      <c r="I2469">
        <v>0</v>
      </c>
      <c r="J2469">
        <v>1</v>
      </c>
      <c r="K2469">
        <v>1</v>
      </c>
      <c r="L2469">
        <v>1</v>
      </c>
      <c r="M2469">
        <v>0</v>
      </c>
      <c r="N2469">
        <v>1</v>
      </c>
      <c r="O2469">
        <v>1</v>
      </c>
      <c r="P2469">
        <v>1.61</v>
      </c>
      <c r="Q2469">
        <v>6.12</v>
      </c>
      <c r="R2469">
        <v>5.1100000000000003</v>
      </c>
      <c r="S2469">
        <v>5.0999999999999996</v>
      </c>
      <c r="T2469">
        <v>0</v>
      </c>
      <c r="U2469">
        <v>-0.1</v>
      </c>
    </row>
    <row r="2470" spans="1:21" x14ac:dyDescent="0.25">
      <c r="A2470" t="s">
        <v>9243</v>
      </c>
      <c r="B2470" t="s">
        <v>9244</v>
      </c>
      <c r="C2470" t="s">
        <v>20890</v>
      </c>
      <c r="D2470">
        <v>0</v>
      </c>
      <c r="E2470">
        <v>0</v>
      </c>
      <c r="F2470">
        <v>5.03</v>
      </c>
      <c r="G2470">
        <v>0</v>
      </c>
      <c r="H2470">
        <v>1</v>
      </c>
      <c r="I2470">
        <v>0</v>
      </c>
      <c r="J2470">
        <v>1</v>
      </c>
      <c r="K2470">
        <v>1</v>
      </c>
      <c r="L2470">
        <v>1</v>
      </c>
      <c r="M2470">
        <v>0</v>
      </c>
      <c r="N2470">
        <v>1</v>
      </c>
      <c r="O2470">
        <v>1</v>
      </c>
      <c r="P2470">
        <v>1.62</v>
      </c>
      <c r="Q2470">
        <v>6.57</v>
      </c>
      <c r="R2470">
        <v>5.4</v>
      </c>
      <c r="S2470">
        <v>5.0999999999999996</v>
      </c>
      <c r="T2470">
        <v>0</v>
      </c>
      <c r="U2470">
        <v>-0.1</v>
      </c>
    </row>
    <row r="2471" spans="1:21" x14ac:dyDescent="0.25">
      <c r="A2471" t="s">
        <v>23119</v>
      </c>
      <c r="B2471" t="s">
        <v>23120</v>
      </c>
      <c r="C2471" t="s">
        <v>20866</v>
      </c>
      <c r="D2471">
        <v>0</v>
      </c>
      <c r="E2471">
        <v>0</v>
      </c>
      <c r="F2471">
        <v>5.16</v>
      </c>
      <c r="G2471">
        <v>0</v>
      </c>
      <c r="H2471">
        <v>0</v>
      </c>
      <c r="I2471">
        <v>0</v>
      </c>
      <c r="J2471">
        <v>1</v>
      </c>
      <c r="K2471">
        <v>1</v>
      </c>
      <c r="L2471">
        <v>1</v>
      </c>
      <c r="M2471">
        <v>0</v>
      </c>
      <c r="N2471">
        <v>1</v>
      </c>
      <c r="O2471">
        <v>0</v>
      </c>
      <c r="P2471">
        <v>1.57</v>
      </c>
      <c r="Q2471">
        <v>5.43</v>
      </c>
      <c r="R2471">
        <v>4.18</v>
      </c>
      <c r="S2471">
        <v>5.0999999999999996</v>
      </c>
      <c r="T2471">
        <v>0</v>
      </c>
      <c r="U2471">
        <v>0</v>
      </c>
    </row>
    <row r="2472" spans="1:21" x14ac:dyDescent="0.25">
      <c r="A2472" t="s">
        <v>23121</v>
      </c>
      <c r="B2472" t="s">
        <v>23122</v>
      </c>
      <c r="C2472" t="s">
        <v>20876</v>
      </c>
      <c r="D2472">
        <v>0</v>
      </c>
      <c r="E2472">
        <v>0</v>
      </c>
      <c r="F2472">
        <v>4.91</v>
      </c>
      <c r="G2472">
        <v>0</v>
      </c>
      <c r="H2472">
        <v>1</v>
      </c>
      <c r="I2472">
        <v>0</v>
      </c>
      <c r="J2472">
        <v>1</v>
      </c>
      <c r="K2472">
        <v>1</v>
      </c>
      <c r="L2472">
        <v>1</v>
      </c>
      <c r="M2472">
        <v>0</v>
      </c>
      <c r="N2472">
        <v>1</v>
      </c>
      <c r="O2472">
        <v>1</v>
      </c>
      <c r="P2472">
        <v>1.58</v>
      </c>
      <c r="Q2472">
        <v>6.08</v>
      </c>
      <c r="R2472">
        <v>4.9000000000000004</v>
      </c>
      <c r="S2472">
        <v>5.0999999999999996</v>
      </c>
      <c r="T2472">
        <v>0</v>
      </c>
      <c r="U2472">
        <v>-0.1</v>
      </c>
    </row>
    <row r="2473" spans="1:21" x14ac:dyDescent="0.25">
      <c r="A2473" t="s">
        <v>9258</v>
      </c>
      <c r="B2473" t="s">
        <v>9259</v>
      </c>
      <c r="C2473" t="s">
        <v>1</v>
      </c>
      <c r="D2473">
        <v>0</v>
      </c>
      <c r="E2473">
        <v>0</v>
      </c>
      <c r="F2473">
        <v>4.95</v>
      </c>
      <c r="G2473">
        <v>0</v>
      </c>
      <c r="H2473">
        <v>1</v>
      </c>
      <c r="I2473">
        <v>0</v>
      </c>
      <c r="J2473">
        <v>1</v>
      </c>
      <c r="K2473">
        <v>1</v>
      </c>
      <c r="L2473">
        <v>1</v>
      </c>
      <c r="M2473">
        <v>0</v>
      </c>
      <c r="N2473">
        <v>1</v>
      </c>
      <c r="O2473">
        <v>1</v>
      </c>
      <c r="P2473">
        <v>1.59</v>
      </c>
      <c r="Q2473">
        <v>5.85</v>
      </c>
      <c r="R2473">
        <v>4.8499999999999996</v>
      </c>
      <c r="S2473">
        <v>5.0999999999999996</v>
      </c>
      <c r="T2473">
        <v>0</v>
      </c>
      <c r="U2473">
        <v>-0.1</v>
      </c>
    </row>
    <row r="2474" spans="1:21" x14ac:dyDescent="0.25">
      <c r="A2474" t="s">
        <v>9678</v>
      </c>
      <c r="B2474" t="s">
        <v>9679</v>
      </c>
      <c r="C2474" t="s">
        <v>20881</v>
      </c>
      <c r="D2474">
        <v>0</v>
      </c>
      <c r="E2474">
        <v>0</v>
      </c>
      <c r="F2474">
        <v>4.9000000000000004</v>
      </c>
      <c r="G2474">
        <v>0</v>
      </c>
      <c r="H2474">
        <v>1</v>
      </c>
      <c r="I2474">
        <v>0</v>
      </c>
      <c r="J2474">
        <v>1</v>
      </c>
      <c r="K2474">
        <v>1</v>
      </c>
      <c r="L2474">
        <v>1</v>
      </c>
      <c r="M2474">
        <v>0</v>
      </c>
      <c r="N2474">
        <v>1</v>
      </c>
      <c r="O2474">
        <v>1</v>
      </c>
      <c r="P2474">
        <v>1.58</v>
      </c>
      <c r="Q2474">
        <v>5.69</v>
      </c>
      <c r="R2474">
        <v>4.7</v>
      </c>
      <c r="S2474">
        <v>5.0999999999999996</v>
      </c>
      <c r="T2474">
        <v>0</v>
      </c>
      <c r="U2474">
        <v>0</v>
      </c>
    </row>
    <row r="2475" spans="1:21" x14ac:dyDescent="0.25">
      <c r="A2475" t="s">
        <v>8164</v>
      </c>
      <c r="B2475" t="s">
        <v>8165</v>
      </c>
      <c r="C2475" t="s">
        <v>20889</v>
      </c>
      <c r="D2475">
        <v>0</v>
      </c>
      <c r="E2475">
        <v>0</v>
      </c>
      <c r="F2475">
        <v>4.9000000000000004</v>
      </c>
      <c r="G2475">
        <v>0</v>
      </c>
      <c r="H2475">
        <v>1</v>
      </c>
      <c r="I2475">
        <v>0</v>
      </c>
      <c r="J2475">
        <v>1</v>
      </c>
      <c r="K2475">
        <v>1</v>
      </c>
      <c r="L2475">
        <v>1</v>
      </c>
      <c r="M2475">
        <v>0</v>
      </c>
      <c r="N2475">
        <v>1</v>
      </c>
      <c r="O2475">
        <v>0</v>
      </c>
      <c r="P2475">
        <v>1.55</v>
      </c>
      <c r="Q2475">
        <v>5.83</v>
      </c>
      <c r="R2475">
        <v>4.4800000000000004</v>
      </c>
      <c r="S2475">
        <v>5.1100000000000003</v>
      </c>
      <c r="T2475">
        <v>0</v>
      </c>
      <c r="U2475">
        <v>-0.1</v>
      </c>
    </row>
    <row r="2476" spans="1:21" x14ac:dyDescent="0.25">
      <c r="A2476" t="s">
        <v>8616</v>
      </c>
      <c r="B2476" t="s">
        <v>8617</v>
      </c>
      <c r="C2476" t="s">
        <v>20865</v>
      </c>
      <c r="D2476">
        <v>0</v>
      </c>
      <c r="E2476">
        <v>0</v>
      </c>
      <c r="F2476">
        <v>4.83</v>
      </c>
      <c r="G2476">
        <v>0</v>
      </c>
      <c r="H2476">
        <v>1</v>
      </c>
      <c r="I2476">
        <v>0</v>
      </c>
      <c r="J2476">
        <v>1</v>
      </c>
      <c r="K2476">
        <v>1</v>
      </c>
      <c r="L2476">
        <v>1</v>
      </c>
      <c r="M2476">
        <v>0</v>
      </c>
      <c r="N2476">
        <v>1</v>
      </c>
      <c r="O2476">
        <v>0</v>
      </c>
      <c r="P2476">
        <v>1.55</v>
      </c>
      <c r="Q2476">
        <v>5.43</v>
      </c>
      <c r="R2476">
        <v>4.47</v>
      </c>
      <c r="S2476">
        <v>5.1100000000000003</v>
      </c>
      <c r="T2476">
        <v>0</v>
      </c>
      <c r="U2476">
        <v>-0.1</v>
      </c>
    </row>
    <row r="2477" spans="1:21" x14ac:dyDescent="0.25">
      <c r="A2477" t="s">
        <v>23123</v>
      </c>
      <c r="B2477" t="s">
        <v>23124</v>
      </c>
      <c r="C2477" t="s">
        <v>1</v>
      </c>
      <c r="D2477">
        <v>0</v>
      </c>
      <c r="E2477">
        <v>0</v>
      </c>
      <c r="F2477">
        <v>4.99</v>
      </c>
      <c r="G2477">
        <v>0</v>
      </c>
      <c r="H2477">
        <v>1</v>
      </c>
      <c r="I2477">
        <v>0</v>
      </c>
      <c r="J2477">
        <v>1</v>
      </c>
      <c r="K2477">
        <v>1</v>
      </c>
      <c r="L2477">
        <v>1</v>
      </c>
      <c r="M2477">
        <v>0</v>
      </c>
      <c r="N2477">
        <v>1</v>
      </c>
      <c r="O2477">
        <v>1</v>
      </c>
      <c r="P2477">
        <v>1.6</v>
      </c>
      <c r="Q2477">
        <v>6.21</v>
      </c>
      <c r="R2477">
        <v>5.18</v>
      </c>
      <c r="S2477">
        <v>5.1100000000000003</v>
      </c>
      <c r="T2477">
        <v>0</v>
      </c>
      <c r="U2477">
        <v>-0.1</v>
      </c>
    </row>
    <row r="2478" spans="1:21" x14ac:dyDescent="0.25">
      <c r="A2478" t="s">
        <v>23125</v>
      </c>
      <c r="B2478" t="s">
        <v>23126</v>
      </c>
      <c r="C2478" t="s">
        <v>1</v>
      </c>
      <c r="D2478">
        <v>0</v>
      </c>
      <c r="E2478">
        <v>0</v>
      </c>
      <c r="F2478">
        <v>5.01</v>
      </c>
      <c r="G2478">
        <v>0</v>
      </c>
      <c r="H2478">
        <v>0</v>
      </c>
      <c r="I2478">
        <v>0</v>
      </c>
      <c r="J2478">
        <v>1</v>
      </c>
      <c r="K2478">
        <v>1</v>
      </c>
      <c r="L2478">
        <v>1</v>
      </c>
      <c r="M2478">
        <v>0</v>
      </c>
      <c r="N2478">
        <v>1</v>
      </c>
      <c r="O2478">
        <v>0</v>
      </c>
      <c r="P2478">
        <v>1.5</v>
      </c>
      <c r="Q2478">
        <v>5.1100000000000003</v>
      </c>
      <c r="R2478">
        <v>3.51</v>
      </c>
      <c r="S2478">
        <v>5.1100000000000003</v>
      </c>
      <c r="T2478">
        <v>0</v>
      </c>
      <c r="U2478">
        <v>0</v>
      </c>
    </row>
    <row r="2479" spans="1:21" x14ac:dyDescent="0.25">
      <c r="A2479" t="s">
        <v>6131</v>
      </c>
      <c r="B2479" t="s">
        <v>6132</v>
      </c>
      <c r="C2479" t="s">
        <v>20884</v>
      </c>
      <c r="D2479">
        <v>0</v>
      </c>
      <c r="E2479">
        <v>0</v>
      </c>
      <c r="F2479">
        <v>5.07</v>
      </c>
      <c r="G2479">
        <v>0</v>
      </c>
      <c r="H2479">
        <v>1</v>
      </c>
      <c r="I2479">
        <v>0</v>
      </c>
      <c r="J2479">
        <v>1</v>
      </c>
      <c r="K2479">
        <v>1</v>
      </c>
      <c r="L2479">
        <v>1</v>
      </c>
      <c r="M2479">
        <v>0</v>
      </c>
      <c r="N2479">
        <v>1</v>
      </c>
      <c r="O2479">
        <v>1</v>
      </c>
      <c r="P2479">
        <v>1.61</v>
      </c>
      <c r="Q2479">
        <v>6.67</v>
      </c>
      <c r="R2479">
        <v>5.12</v>
      </c>
      <c r="S2479">
        <v>5.1100000000000003</v>
      </c>
      <c r="T2479">
        <v>0</v>
      </c>
      <c r="U2479">
        <v>-0.1</v>
      </c>
    </row>
    <row r="2480" spans="1:21" x14ac:dyDescent="0.25">
      <c r="A2480" t="s">
        <v>7579</v>
      </c>
      <c r="B2480" t="s">
        <v>7580</v>
      </c>
      <c r="C2480" t="s">
        <v>1</v>
      </c>
      <c r="D2480">
        <v>0</v>
      </c>
      <c r="E2480">
        <v>0</v>
      </c>
      <c r="F2480">
        <v>4.9800000000000004</v>
      </c>
      <c r="G2480">
        <v>0</v>
      </c>
      <c r="H2480">
        <v>1</v>
      </c>
      <c r="I2480">
        <v>0</v>
      </c>
      <c r="J2480">
        <v>1</v>
      </c>
      <c r="K2480">
        <v>1</v>
      </c>
      <c r="L2480">
        <v>1</v>
      </c>
      <c r="M2480">
        <v>0</v>
      </c>
      <c r="N2480">
        <v>1</v>
      </c>
      <c r="O2480">
        <v>1</v>
      </c>
      <c r="P2480">
        <v>1.58</v>
      </c>
      <c r="Q2480">
        <v>6.12</v>
      </c>
      <c r="R2480">
        <v>4.78</v>
      </c>
      <c r="S2480">
        <v>5.1100000000000003</v>
      </c>
      <c r="T2480">
        <v>0</v>
      </c>
      <c r="U2480">
        <v>-0.1</v>
      </c>
    </row>
    <row r="2481" spans="1:21" x14ac:dyDescent="0.25">
      <c r="A2481" t="s">
        <v>7617</v>
      </c>
      <c r="B2481" t="s">
        <v>7618</v>
      </c>
      <c r="C2481" t="s">
        <v>20869</v>
      </c>
      <c r="D2481">
        <v>0</v>
      </c>
      <c r="E2481">
        <v>0</v>
      </c>
      <c r="F2481">
        <v>4.9800000000000004</v>
      </c>
      <c r="G2481">
        <v>0</v>
      </c>
      <c r="H2481">
        <v>0</v>
      </c>
      <c r="I2481">
        <v>0</v>
      </c>
      <c r="J2481">
        <v>1</v>
      </c>
      <c r="K2481">
        <v>1</v>
      </c>
      <c r="L2481">
        <v>1</v>
      </c>
      <c r="M2481">
        <v>0</v>
      </c>
      <c r="N2481">
        <v>1</v>
      </c>
      <c r="O2481">
        <v>0</v>
      </c>
      <c r="P2481">
        <v>1.51</v>
      </c>
      <c r="Q2481">
        <v>5.12</v>
      </c>
      <c r="R2481">
        <v>3.59</v>
      </c>
      <c r="S2481">
        <v>5.1100000000000003</v>
      </c>
      <c r="T2481">
        <v>0</v>
      </c>
      <c r="U2481">
        <v>0</v>
      </c>
    </row>
    <row r="2482" spans="1:21" x14ac:dyDescent="0.25">
      <c r="A2482" t="s">
        <v>6043</v>
      </c>
      <c r="B2482" t="s">
        <v>6044</v>
      </c>
      <c r="C2482" t="s">
        <v>20868</v>
      </c>
      <c r="D2482">
        <v>0</v>
      </c>
      <c r="E2482">
        <v>0</v>
      </c>
      <c r="F2482">
        <v>5.0199999999999996</v>
      </c>
      <c r="G2482">
        <v>0</v>
      </c>
      <c r="H2482">
        <v>0</v>
      </c>
      <c r="I2482">
        <v>0</v>
      </c>
      <c r="J2482">
        <v>1</v>
      </c>
      <c r="K2482">
        <v>1</v>
      </c>
      <c r="L2482">
        <v>1</v>
      </c>
      <c r="M2482">
        <v>0</v>
      </c>
      <c r="N2482">
        <v>0</v>
      </c>
      <c r="O2482">
        <v>0</v>
      </c>
      <c r="P2482">
        <v>1.45</v>
      </c>
      <c r="Q2482">
        <v>4.42</v>
      </c>
      <c r="R2482">
        <v>2.65</v>
      </c>
      <c r="S2482">
        <v>5.1100000000000003</v>
      </c>
      <c r="T2482">
        <v>0</v>
      </c>
      <c r="U2482">
        <v>0</v>
      </c>
    </row>
    <row r="2483" spans="1:21" x14ac:dyDescent="0.25">
      <c r="A2483" t="s">
        <v>6963</v>
      </c>
      <c r="B2483" t="s">
        <v>6964</v>
      </c>
      <c r="C2483" t="s">
        <v>1</v>
      </c>
      <c r="D2483">
        <v>0</v>
      </c>
      <c r="E2483">
        <v>0</v>
      </c>
      <c r="F2483">
        <v>5.13</v>
      </c>
      <c r="G2483">
        <v>0</v>
      </c>
      <c r="H2483">
        <v>0</v>
      </c>
      <c r="I2483">
        <v>0</v>
      </c>
      <c r="J2483">
        <v>1</v>
      </c>
      <c r="K2483">
        <v>1</v>
      </c>
      <c r="L2483">
        <v>1</v>
      </c>
      <c r="M2483">
        <v>0</v>
      </c>
      <c r="N2483">
        <v>1</v>
      </c>
      <c r="O2483">
        <v>0</v>
      </c>
      <c r="P2483">
        <v>1.52</v>
      </c>
      <c r="Q2483">
        <v>4.79</v>
      </c>
      <c r="R2483">
        <v>3.59</v>
      </c>
      <c r="S2483">
        <v>5.1100000000000003</v>
      </c>
      <c r="T2483">
        <v>0</v>
      </c>
      <c r="U2483">
        <v>0</v>
      </c>
    </row>
    <row r="2484" spans="1:21" x14ac:dyDescent="0.25">
      <c r="A2484" t="s">
        <v>23127</v>
      </c>
      <c r="B2484" t="s">
        <v>23128</v>
      </c>
      <c r="C2484" t="s">
        <v>20869</v>
      </c>
      <c r="D2484">
        <v>0</v>
      </c>
      <c r="E2484">
        <v>0</v>
      </c>
      <c r="F2484">
        <v>5.01</v>
      </c>
      <c r="G2484">
        <v>0</v>
      </c>
      <c r="H2484">
        <v>0</v>
      </c>
      <c r="I2484">
        <v>0</v>
      </c>
      <c r="J2484">
        <v>1</v>
      </c>
      <c r="K2484">
        <v>1</v>
      </c>
      <c r="L2484">
        <v>1</v>
      </c>
      <c r="M2484">
        <v>0</v>
      </c>
      <c r="N2484">
        <v>1</v>
      </c>
      <c r="O2484">
        <v>1</v>
      </c>
      <c r="P2484">
        <v>1.57</v>
      </c>
      <c r="Q2484">
        <v>5.87</v>
      </c>
      <c r="R2484">
        <v>4.6399999999999997</v>
      </c>
      <c r="S2484">
        <v>5.1100000000000003</v>
      </c>
      <c r="T2484">
        <v>0</v>
      </c>
      <c r="U2484">
        <v>0</v>
      </c>
    </row>
    <row r="2485" spans="1:21" x14ac:dyDescent="0.25">
      <c r="A2485" t="s">
        <v>23129</v>
      </c>
      <c r="B2485" t="s">
        <v>23130</v>
      </c>
      <c r="C2485" t="s">
        <v>20865</v>
      </c>
      <c r="D2485">
        <v>0</v>
      </c>
      <c r="E2485">
        <v>0</v>
      </c>
      <c r="F2485">
        <v>4.9000000000000004</v>
      </c>
      <c r="G2485">
        <v>0</v>
      </c>
      <c r="H2485">
        <v>0</v>
      </c>
      <c r="I2485">
        <v>0</v>
      </c>
      <c r="J2485">
        <v>1</v>
      </c>
      <c r="K2485">
        <v>1</v>
      </c>
      <c r="L2485">
        <v>1</v>
      </c>
      <c r="M2485">
        <v>0</v>
      </c>
      <c r="N2485">
        <v>1</v>
      </c>
      <c r="O2485">
        <v>0</v>
      </c>
      <c r="P2485">
        <v>1.53</v>
      </c>
      <c r="Q2485">
        <v>5.57</v>
      </c>
      <c r="R2485">
        <v>4.28</v>
      </c>
      <c r="S2485">
        <v>5.1100000000000003</v>
      </c>
      <c r="T2485">
        <v>0</v>
      </c>
      <c r="U2485">
        <v>0</v>
      </c>
    </row>
    <row r="2486" spans="1:21" x14ac:dyDescent="0.25">
      <c r="A2486" t="s">
        <v>6388</v>
      </c>
      <c r="B2486" t="s">
        <v>6389</v>
      </c>
      <c r="C2486" t="s">
        <v>1</v>
      </c>
      <c r="D2486">
        <v>0</v>
      </c>
      <c r="E2486">
        <v>0</v>
      </c>
      <c r="F2486">
        <v>4.99</v>
      </c>
      <c r="G2486">
        <v>0</v>
      </c>
      <c r="H2486">
        <v>1</v>
      </c>
      <c r="I2486">
        <v>0</v>
      </c>
      <c r="J2486">
        <v>1</v>
      </c>
      <c r="K2486">
        <v>1</v>
      </c>
      <c r="L2486">
        <v>1</v>
      </c>
      <c r="M2486">
        <v>0</v>
      </c>
      <c r="N2486">
        <v>1</v>
      </c>
      <c r="O2486">
        <v>1</v>
      </c>
      <c r="P2486">
        <v>1.6</v>
      </c>
      <c r="Q2486">
        <v>6.3</v>
      </c>
      <c r="R2486">
        <v>5.08</v>
      </c>
      <c r="S2486">
        <v>5.1100000000000003</v>
      </c>
      <c r="T2486">
        <v>0</v>
      </c>
      <c r="U2486">
        <v>-0.1</v>
      </c>
    </row>
    <row r="2487" spans="1:21" x14ac:dyDescent="0.25">
      <c r="A2487" t="s">
        <v>9511</v>
      </c>
      <c r="B2487" t="s">
        <v>9512</v>
      </c>
      <c r="C2487" t="s">
        <v>20877</v>
      </c>
      <c r="D2487">
        <v>0</v>
      </c>
      <c r="E2487">
        <v>0</v>
      </c>
      <c r="F2487">
        <v>5</v>
      </c>
      <c r="G2487">
        <v>0</v>
      </c>
      <c r="H2487">
        <v>1</v>
      </c>
      <c r="I2487">
        <v>0</v>
      </c>
      <c r="J2487">
        <v>1</v>
      </c>
      <c r="K2487">
        <v>1</v>
      </c>
      <c r="L2487">
        <v>1</v>
      </c>
      <c r="M2487">
        <v>0</v>
      </c>
      <c r="N2487">
        <v>1</v>
      </c>
      <c r="O2487">
        <v>1</v>
      </c>
      <c r="P2487">
        <v>1.65</v>
      </c>
      <c r="Q2487">
        <v>6.31</v>
      </c>
      <c r="R2487">
        <v>5.91</v>
      </c>
      <c r="S2487">
        <v>5.1100000000000003</v>
      </c>
      <c r="T2487">
        <v>0</v>
      </c>
      <c r="U2487">
        <v>-0.1</v>
      </c>
    </row>
    <row r="2488" spans="1:21" x14ac:dyDescent="0.25">
      <c r="A2488" t="s">
        <v>8320</v>
      </c>
      <c r="B2488" t="s">
        <v>8321</v>
      </c>
      <c r="C2488" t="s">
        <v>20874</v>
      </c>
      <c r="D2488">
        <v>0</v>
      </c>
      <c r="E2488">
        <v>0</v>
      </c>
      <c r="F2488">
        <v>5.1100000000000003</v>
      </c>
      <c r="G2488">
        <v>0</v>
      </c>
      <c r="H2488">
        <v>0</v>
      </c>
      <c r="I2488">
        <v>0</v>
      </c>
      <c r="J2488">
        <v>1</v>
      </c>
      <c r="K2488">
        <v>1</v>
      </c>
      <c r="L2488">
        <v>1</v>
      </c>
      <c r="M2488">
        <v>0</v>
      </c>
      <c r="N2488">
        <v>1</v>
      </c>
      <c r="O2488">
        <v>0</v>
      </c>
      <c r="P2488">
        <v>1.55</v>
      </c>
      <c r="Q2488">
        <v>4.59</v>
      </c>
      <c r="R2488">
        <v>3.7</v>
      </c>
      <c r="S2488">
        <v>5.1100000000000003</v>
      </c>
      <c r="T2488">
        <v>0</v>
      </c>
      <c r="U2488">
        <v>0</v>
      </c>
    </row>
    <row r="2489" spans="1:21" x14ac:dyDescent="0.25">
      <c r="A2489" t="s">
        <v>23131</v>
      </c>
      <c r="B2489" t="s">
        <v>23132</v>
      </c>
      <c r="C2489" t="s">
        <v>20876</v>
      </c>
      <c r="D2489">
        <v>0</v>
      </c>
      <c r="E2489">
        <v>0</v>
      </c>
      <c r="F2489">
        <v>4.99</v>
      </c>
      <c r="G2489">
        <v>0</v>
      </c>
      <c r="H2489">
        <v>0</v>
      </c>
      <c r="I2489">
        <v>0</v>
      </c>
      <c r="J2489">
        <v>1</v>
      </c>
      <c r="K2489">
        <v>1</v>
      </c>
      <c r="L2489">
        <v>1</v>
      </c>
      <c r="M2489">
        <v>0</v>
      </c>
      <c r="N2489">
        <v>1</v>
      </c>
      <c r="O2489">
        <v>0</v>
      </c>
      <c r="P2489">
        <v>1.54</v>
      </c>
      <c r="Q2489">
        <v>5.71</v>
      </c>
      <c r="R2489">
        <v>4.3</v>
      </c>
      <c r="S2489">
        <v>5.1100000000000003</v>
      </c>
      <c r="T2489">
        <v>0</v>
      </c>
      <c r="U2489">
        <v>0</v>
      </c>
    </row>
    <row r="2490" spans="1:21" x14ac:dyDescent="0.25">
      <c r="A2490" t="s">
        <v>8169</v>
      </c>
      <c r="B2490" t="s">
        <v>8170</v>
      </c>
      <c r="C2490" t="s">
        <v>20886</v>
      </c>
      <c r="D2490">
        <v>0</v>
      </c>
      <c r="E2490">
        <v>0</v>
      </c>
      <c r="F2490">
        <v>4.93</v>
      </c>
      <c r="G2490">
        <v>0</v>
      </c>
      <c r="H2490">
        <v>1</v>
      </c>
      <c r="I2490">
        <v>0</v>
      </c>
      <c r="J2490">
        <v>1</v>
      </c>
      <c r="K2490">
        <v>1</v>
      </c>
      <c r="L2490">
        <v>1</v>
      </c>
      <c r="M2490">
        <v>0</v>
      </c>
      <c r="N2490">
        <v>1</v>
      </c>
      <c r="O2490">
        <v>1</v>
      </c>
      <c r="P2490">
        <v>1.58</v>
      </c>
      <c r="Q2490">
        <v>6.36</v>
      </c>
      <c r="R2490">
        <v>4.9800000000000004</v>
      </c>
      <c r="S2490">
        <v>5.1100000000000003</v>
      </c>
      <c r="T2490">
        <v>0</v>
      </c>
      <c r="U2490">
        <v>0</v>
      </c>
    </row>
    <row r="2491" spans="1:21" x14ac:dyDescent="0.25">
      <c r="A2491" t="s">
        <v>23133</v>
      </c>
      <c r="B2491" t="s">
        <v>23134</v>
      </c>
      <c r="C2491" t="s">
        <v>1</v>
      </c>
      <c r="D2491">
        <v>0</v>
      </c>
      <c r="E2491">
        <v>0</v>
      </c>
      <c r="F2491">
        <v>5</v>
      </c>
      <c r="G2491">
        <v>0</v>
      </c>
      <c r="H2491">
        <v>1</v>
      </c>
      <c r="I2491">
        <v>0</v>
      </c>
      <c r="J2491">
        <v>1</v>
      </c>
      <c r="K2491">
        <v>1</v>
      </c>
      <c r="L2491">
        <v>1</v>
      </c>
      <c r="M2491">
        <v>0</v>
      </c>
      <c r="N2491">
        <v>1</v>
      </c>
      <c r="O2491">
        <v>1</v>
      </c>
      <c r="P2491">
        <v>1.57</v>
      </c>
      <c r="Q2491">
        <v>5.96</v>
      </c>
      <c r="R2491">
        <v>4.5999999999999996</v>
      </c>
      <c r="S2491">
        <v>5.1100000000000003</v>
      </c>
      <c r="T2491">
        <v>0</v>
      </c>
      <c r="U2491">
        <v>-0.1</v>
      </c>
    </row>
    <row r="2492" spans="1:21" x14ac:dyDescent="0.25">
      <c r="A2492" t="s">
        <v>7064</v>
      </c>
      <c r="B2492" t="s">
        <v>7065</v>
      </c>
      <c r="C2492" t="s">
        <v>20892</v>
      </c>
      <c r="D2492">
        <v>0</v>
      </c>
      <c r="E2492">
        <v>0</v>
      </c>
      <c r="F2492">
        <v>5.03</v>
      </c>
      <c r="G2492">
        <v>0</v>
      </c>
      <c r="H2492">
        <v>0</v>
      </c>
      <c r="I2492">
        <v>0</v>
      </c>
      <c r="J2492">
        <v>1</v>
      </c>
      <c r="K2492">
        <v>1</v>
      </c>
      <c r="L2492">
        <v>1</v>
      </c>
      <c r="M2492">
        <v>0</v>
      </c>
      <c r="N2492">
        <v>1</v>
      </c>
      <c r="O2492">
        <v>0</v>
      </c>
      <c r="P2492">
        <v>1.51</v>
      </c>
      <c r="Q2492">
        <v>5.52</v>
      </c>
      <c r="R2492">
        <v>3.74</v>
      </c>
      <c r="S2492">
        <v>5.12</v>
      </c>
      <c r="T2492">
        <v>0</v>
      </c>
      <c r="U2492">
        <v>0</v>
      </c>
    </row>
    <row r="2493" spans="1:21" x14ac:dyDescent="0.25">
      <c r="A2493" t="s">
        <v>23135</v>
      </c>
      <c r="B2493" t="s">
        <v>23136</v>
      </c>
      <c r="C2493" t="s">
        <v>20876</v>
      </c>
      <c r="D2493">
        <v>0</v>
      </c>
      <c r="E2493">
        <v>0</v>
      </c>
      <c r="F2493">
        <v>4.96</v>
      </c>
      <c r="G2493">
        <v>0</v>
      </c>
      <c r="H2493">
        <v>1</v>
      </c>
      <c r="I2493">
        <v>0</v>
      </c>
      <c r="J2493">
        <v>1</v>
      </c>
      <c r="K2493">
        <v>1</v>
      </c>
      <c r="L2493">
        <v>1</v>
      </c>
      <c r="M2493">
        <v>0</v>
      </c>
      <c r="N2493">
        <v>1</v>
      </c>
      <c r="O2493">
        <v>1</v>
      </c>
      <c r="P2493">
        <v>1.61</v>
      </c>
      <c r="Q2493">
        <v>6.54</v>
      </c>
      <c r="R2493">
        <v>5.4</v>
      </c>
      <c r="S2493">
        <v>5.12</v>
      </c>
      <c r="T2493">
        <v>0</v>
      </c>
      <c r="U2493">
        <v>-0.1</v>
      </c>
    </row>
    <row r="2494" spans="1:21" x14ac:dyDescent="0.25">
      <c r="A2494" t="s">
        <v>7188</v>
      </c>
      <c r="B2494" t="s">
        <v>7189</v>
      </c>
      <c r="C2494" t="s">
        <v>20877</v>
      </c>
      <c r="D2494">
        <v>0</v>
      </c>
      <c r="E2494">
        <v>0</v>
      </c>
      <c r="F2494">
        <v>5.01</v>
      </c>
      <c r="G2494">
        <v>0</v>
      </c>
      <c r="H2494">
        <v>0</v>
      </c>
      <c r="I2494">
        <v>0</v>
      </c>
      <c r="J2494">
        <v>1</v>
      </c>
      <c r="K2494">
        <v>1</v>
      </c>
      <c r="L2494">
        <v>1</v>
      </c>
      <c r="M2494">
        <v>0</v>
      </c>
      <c r="N2494">
        <v>1</v>
      </c>
      <c r="O2494">
        <v>0</v>
      </c>
      <c r="P2494">
        <v>1.57</v>
      </c>
      <c r="Q2494">
        <v>5.0599999999999996</v>
      </c>
      <c r="R2494">
        <v>4.4400000000000004</v>
      </c>
      <c r="S2494">
        <v>5.12</v>
      </c>
      <c r="T2494">
        <v>0</v>
      </c>
      <c r="U2494">
        <v>0</v>
      </c>
    </row>
    <row r="2495" spans="1:21" x14ac:dyDescent="0.25">
      <c r="A2495" t="s">
        <v>8253</v>
      </c>
      <c r="B2495" t="s">
        <v>8254</v>
      </c>
      <c r="C2495" t="s">
        <v>20873</v>
      </c>
      <c r="D2495">
        <v>0</v>
      </c>
      <c r="E2495">
        <v>0</v>
      </c>
      <c r="F2495">
        <v>4.95</v>
      </c>
      <c r="G2495">
        <v>0</v>
      </c>
      <c r="H2495">
        <v>0</v>
      </c>
      <c r="I2495">
        <v>0</v>
      </c>
      <c r="J2495">
        <v>1</v>
      </c>
      <c r="K2495">
        <v>1</v>
      </c>
      <c r="L2495">
        <v>1</v>
      </c>
      <c r="M2495">
        <v>0</v>
      </c>
      <c r="N2495">
        <v>1</v>
      </c>
      <c r="O2495">
        <v>0</v>
      </c>
      <c r="P2495">
        <v>1.47</v>
      </c>
      <c r="Q2495">
        <v>5.54</v>
      </c>
      <c r="R2495">
        <v>3.31</v>
      </c>
      <c r="S2495">
        <v>5.12</v>
      </c>
      <c r="T2495">
        <v>0</v>
      </c>
      <c r="U2495">
        <v>0</v>
      </c>
    </row>
    <row r="2496" spans="1:21" x14ac:dyDescent="0.25">
      <c r="A2496" t="s">
        <v>8863</v>
      </c>
      <c r="B2496" t="s">
        <v>8864</v>
      </c>
      <c r="C2496" t="s">
        <v>20881</v>
      </c>
      <c r="D2496">
        <v>0</v>
      </c>
      <c r="E2496">
        <v>0</v>
      </c>
      <c r="F2496">
        <v>4.99</v>
      </c>
      <c r="G2496">
        <v>0</v>
      </c>
      <c r="H2496">
        <v>0</v>
      </c>
      <c r="I2496">
        <v>0</v>
      </c>
      <c r="J2496">
        <v>1</v>
      </c>
      <c r="K2496">
        <v>1</v>
      </c>
      <c r="L2496">
        <v>1</v>
      </c>
      <c r="M2496">
        <v>0</v>
      </c>
      <c r="N2496">
        <v>1</v>
      </c>
      <c r="O2496">
        <v>1</v>
      </c>
      <c r="P2496">
        <v>1.6</v>
      </c>
      <c r="Q2496">
        <v>6.49</v>
      </c>
      <c r="R2496">
        <v>5.27</v>
      </c>
      <c r="S2496">
        <v>5.12</v>
      </c>
      <c r="T2496">
        <v>0</v>
      </c>
      <c r="U2496">
        <v>0</v>
      </c>
    </row>
    <row r="2497" spans="1:21" x14ac:dyDescent="0.25">
      <c r="A2497" t="s">
        <v>7318</v>
      </c>
      <c r="B2497" t="s">
        <v>7319</v>
      </c>
      <c r="C2497" t="s">
        <v>20870</v>
      </c>
      <c r="D2497">
        <v>0</v>
      </c>
      <c r="E2497">
        <v>0</v>
      </c>
      <c r="F2497">
        <v>4.8</v>
      </c>
      <c r="G2497">
        <v>0</v>
      </c>
      <c r="H2497">
        <v>0</v>
      </c>
      <c r="I2497">
        <v>0</v>
      </c>
      <c r="J2497">
        <v>1</v>
      </c>
      <c r="K2497">
        <v>1</v>
      </c>
      <c r="L2497">
        <v>1</v>
      </c>
      <c r="M2497">
        <v>0</v>
      </c>
      <c r="N2497">
        <v>1</v>
      </c>
      <c r="O2497">
        <v>0</v>
      </c>
      <c r="P2497">
        <v>1.43</v>
      </c>
      <c r="Q2497">
        <v>4.83</v>
      </c>
      <c r="R2497">
        <v>2.8</v>
      </c>
      <c r="S2497">
        <v>5.12</v>
      </c>
      <c r="T2497">
        <v>0</v>
      </c>
      <c r="U2497">
        <v>0</v>
      </c>
    </row>
    <row r="2498" spans="1:21" x14ac:dyDescent="0.25">
      <c r="A2498" t="s">
        <v>8774</v>
      </c>
      <c r="B2498" t="s">
        <v>8775</v>
      </c>
      <c r="C2498" t="s">
        <v>1</v>
      </c>
      <c r="D2498">
        <v>0</v>
      </c>
      <c r="E2498">
        <v>0</v>
      </c>
      <c r="F2498">
        <v>4.97</v>
      </c>
      <c r="G2498">
        <v>0</v>
      </c>
      <c r="H2498">
        <v>1</v>
      </c>
      <c r="I2498">
        <v>0</v>
      </c>
      <c r="J2498">
        <v>1</v>
      </c>
      <c r="K2498">
        <v>1</v>
      </c>
      <c r="L2498">
        <v>1</v>
      </c>
      <c r="M2498">
        <v>0</v>
      </c>
      <c r="N2498">
        <v>1</v>
      </c>
      <c r="O2498">
        <v>1</v>
      </c>
      <c r="P2498">
        <v>1.58</v>
      </c>
      <c r="Q2498">
        <v>5.96</v>
      </c>
      <c r="R2498">
        <v>4.71</v>
      </c>
      <c r="S2498">
        <v>5.12</v>
      </c>
      <c r="T2498">
        <v>0</v>
      </c>
      <c r="U2498">
        <v>-0.1</v>
      </c>
    </row>
    <row r="2499" spans="1:21" x14ac:dyDescent="0.25">
      <c r="A2499">
        <v>9189</v>
      </c>
      <c r="B2499" t="s">
        <v>6603</v>
      </c>
      <c r="C2499" t="s">
        <v>20882</v>
      </c>
      <c r="D2499">
        <v>0</v>
      </c>
      <c r="E2499">
        <v>0</v>
      </c>
      <c r="F2499">
        <v>4.83</v>
      </c>
      <c r="G2499">
        <v>0</v>
      </c>
      <c r="H2499">
        <v>1</v>
      </c>
      <c r="I2499">
        <v>0</v>
      </c>
      <c r="J2499">
        <v>1</v>
      </c>
      <c r="K2499">
        <v>1</v>
      </c>
      <c r="L2499">
        <v>1</v>
      </c>
      <c r="M2499">
        <v>0</v>
      </c>
      <c r="N2499">
        <v>1</v>
      </c>
      <c r="O2499">
        <v>0</v>
      </c>
      <c r="P2499">
        <v>1.5</v>
      </c>
      <c r="Q2499">
        <v>5.92</v>
      </c>
      <c r="R2499">
        <v>3.96</v>
      </c>
      <c r="S2499">
        <v>5.12</v>
      </c>
      <c r="T2499">
        <v>0</v>
      </c>
      <c r="U2499">
        <v>0</v>
      </c>
    </row>
    <row r="2500" spans="1:21" x14ac:dyDescent="0.25">
      <c r="A2500" t="s">
        <v>8051</v>
      </c>
      <c r="B2500" t="s">
        <v>8052</v>
      </c>
      <c r="C2500" t="s">
        <v>20881</v>
      </c>
      <c r="D2500">
        <v>0</v>
      </c>
      <c r="E2500">
        <v>0</v>
      </c>
      <c r="F2500">
        <v>4.9800000000000004</v>
      </c>
      <c r="G2500">
        <v>0</v>
      </c>
      <c r="H2500">
        <v>0</v>
      </c>
      <c r="I2500">
        <v>0</v>
      </c>
      <c r="J2500">
        <v>1</v>
      </c>
      <c r="K2500">
        <v>1</v>
      </c>
      <c r="L2500">
        <v>1</v>
      </c>
      <c r="M2500">
        <v>0</v>
      </c>
      <c r="N2500">
        <v>1</v>
      </c>
      <c r="O2500">
        <v>0</v>
      </c>
      <c r="P2500">
        <v>1.55</v>
      </c>
      <c r="Q2500">
        <v>5.36</v>
      </c>
      <c r="R2500">
        <v>4.1399999999999997</v>
      </c>
      <c r="S2500">
        <v>5.12</v>
      </c>
      <c r="T2500">
        <v>0</v>
      </c>
      <c r="U2500">
        <v>0</v>
      </c>
    </row>
    <row r="2501" spans="1:21" x14ac:dyDescent="0.25">
      <c r="A2501" t="s">
        <v>7620</v>
      </c>
      <c r="B2501" t="s">
        <v>7621</v>
      </c>
      <c r="C2501" t="s">
        <v>20889</v>
      </c>
      <c r="D2501">
        <v>0</v>
      </c>
      <c r="E2501">
        <v>0</v>
      </c>
      <c r="F2501">
        <v>4.95</v>
      </c>
      <c r="G2501">
        <v>0</v>
      </c>
      <c r="H2501">
        <v>1</v>
      </c>
      <c r="I2501">
        <v>0</v>
      </c>
      <c r="J2501">
        <v>1</v>
      </c>
      <c r="K2501">
        <v>1</v>
      </c>
      <c r="L2501">
        <v>1</v>
      </c>
      <c r="M2501">
        <v>0</v>
      </c>
      <c r="N2501">
        <v>1</v>
      </c>
      <c r="O2501">
        <v>1</v>
      </c>
      <c r="P2501">
        <v>1.56</v>
      </c>
      <c r="Q2501">
        <v>6.15</v>
      </c>
      <c r="R2501">
        <v>4.79</v>
      </c>
      <c r="S2501">
        <v>5.12</v>
      </c>
      <c r="T2501">
        <v>0</v>
      </c>
      <c r="U2501">
        <v>-0.1</v>
      </c>
    </row>
    <row r="2502" spans="1:21" x14ac:dyDescent="0.25">
      <c r="A2502" t="s">
        <v>7093</v>
      </c>
      <c r="B2502" t="s">
        <v>7094</v>
      </c>
      <c r="C2502" t="s">
        <v>20892</v>
      </c>
      <c r="D2502">
        <v>0</v>
      </c>
      <c r="E2502">
        <v>0</v>
      </c>
      <c r="F2502">
        <v>5.01</v>
      </c>
      <c r="G2502">
        <v>0</v>
      </c>
      <c r="H2502">
        <v>1</v>
      </c>
      <c r="I2502">
        <v>0</v>
      </c>
      <c r="J2502">
        <v>1</v>
      </c>
      <c r="K2502">
        <v>1</v>
      </c>
      <c r="L2502">
        <v>1</v>
      </c>
      <c r="M2502">
        <v>0</v>
      </c>
      <c r="N2502">
        <v>1</v>
      </c>
      <c r="O2502">
        <v>1</v>
      </c>
      <c r="P2502">
        <v>1.58</v>
      </c>
      <c r="Q2502">
        <v>6.49</v>
      </c>
      <c r="R2502">
        <v>5.0199999999999996</v>
      </c>
      <c r="S2502">
        <v>5.12</v>
      </c>
      <c r="T2502">
        <v>0</v>
      </c>
      <c r="U2502">
        <v>-0.1</v>
      </c>
    </row>
    <row r="2503" spans="1:21" x14ac:dyDescent="0.25">
      <c r="A2503" t="s">
        <v>7520</v>
      </c>
      <c r="B2503" t="s">
        <v>7521</v>
      </c>
      <c r="C2503" t="s">
        <v>20888</v>
      </c>
      <c r="D2503">
        <v>0</v>
      </c>
      <c r="E2503">
        <v>0</v>
      </c>
      <c r="F2503">
        <v>4.83</v>
      </c>
      <c r="G2503">
        <v>0</v>
      </c>
      <c r="H2503">
        <v>0</v>
      </c>
      <c r="I2503">
        <v>0</v>
      </c>
      <c r="J2503">
        <v>1</v>
      </c>
      <c r="K2503">
        <v>1</v>
      </c>
      <c r="L2503">
        <v>1</v>
      </c>
      <c r="M2503">
        <v>0</v>
      </c>
      <c r="N2503">
        <v>1</v>
      </c>
      <c r="O2503">
        <v>0</v>
      </c>
      <c r="P2503">
        <v>1.52</v>
      </c>
      <c r="Q2503">
        <v>5.26</v>
      </c>
      <c r="R2503">
        <v>3.99</v>
      </c>
      <c r="S2503">
        <v>5.12</v>
      </c>
      <c r="T2503">
        <v>0</v>
      </c>
      <c r="U2503">
        <v>0</v>
      </c>
    </row>
    <row r="2504" spans="1:21" x14ac:dyDescent="0.25">
      <c r="A2504" t="s">
        <v>23137</v>
      </c>
      <c r="B2504" t="s">
        <v>23138</v>
      </c>
      <c r="C2504" t="s">
        <v>20876</v>
      </c>
      <c r="D2504">
        <v>0</v>
      </c>
      <c r="E2504">
        <v>0</v>
      </c>
      <c r="F2504">
        <v>5.01</v>
      </c>
      <c r="G2504">
        <v>0</v>
      </c>
      <c r="H2504">
        <v>0</v>
      </c>
      <c r="I2504">
        <v>0</v>
      </c>
      <c r="J2504">
        <v>1</v>
      </c>
      <c r="K2504">
        <v>1</v>
      </c>
      <c r="L2504">
        <v>1</v>
      </c>
      <c r="M2504">
        <v>0</v>
      </c>
      <c r="N2504">
        <v>1</v>
      </c>
      <c r="O2504">
        <v>1</v>
      </c>
      <c r="P2504">
        <v>1.56</v>
      </c>
      <c r="Q2504">
        <v>6.06</v>
      </c>
      <c r="R2504">
        <v>4.6399999999999997</v>
      </c>
      <c r="S2504">
        <v>5.12</v>
      </c>
      <c r="T2504">
        <v>0</v>
      </c>
      <c r="U2504">
        <v>0</v>
      </c>
    </row>
    <row r="2505" spans="1:21" x14ac:dyDescent="0.25">
      <c r="A2505" t="s">
        <v>23139</v>
      </c>
      <c r="B2505" t="s">
        <v>1537</v>
      </c>
      <c r="C2505" t="s">
        <v>1</v>
      </c>
      <c r="D2505">
        <v>0</v>
      </c>
      <c r="E2505">
        <v>0</v>
      </c>
      <c r="F2505">
        <v>5</v>
      </c>
      <c r="G2505">
        <v>0</v>
      </c>
      <c r="H2505">
        <v>1</v>
      </c>
      <c r="I2505">
        <v>0</v>
      </c>
      <c r="J2505">
        <v>1</v>
      </c>
      <c r="K2505">
        <v>1</v>
      </c>
      <c r="L2505">
        <v>1</v>
      </c>
      <c r="M2505">
        <v>0</v>
      </c>
      <c r="N2505">
        <v>1</v>
      </c>
      <c r="O2505">
        <v>1</v>
      </c>
      <c r="P2505">
        <v>1.61</v>
      </c>
      <c r="Q2505">
        <v>6.44</v>
      </c>
      <c r="R2505">
        <v>5.26</v>
      </c>
      <c r="S2505">
        <v>5.12</v>
      </c>
      <c r="T2505">
        <v>0</v>
      </c>
      <c r="U2505">
        <v>-0.1</v>
      </c>
    </row>
    <row r="2506" spans="1:21" x14ac:dyDescent="0.25">
      <c r="A2506" t="s">
        <v>6467</v>
      </c>
      <c r="B2506" t="s">
        <v>6468</v>
      </c>
      <c r="C2506" t="s">
        <v>1</v>
      </c>
      <c r="D2506">
        <v>0</v>
      </c>
      <c r="E2506">
        <v>0</v>
      </c>
      <c r="F2506">
        <v>4.99</v>
      </c>
      <c r="G2506">
        <v>0</v>
      </c>
      <c r="H2506">
        <v>1</v>
      </c>
      <c r="I2506">
        <v>0</v>
      </c>
      <c r="J2506">
        <v>1</v>
      </c>
      <c r="K2506">
        <v>1</v>
      </c>
      <c r="L2506">
        <v>1</v>
      </c>
      <c r="M2506">
        <v>0</v>
      </c>
      <c r="N2506">
        <v>1</v>
      </c>
      <c r="O2506">
        <v>1</v>
      </c>
      <c r="P2506">
        <v>1.61</v>
      </c>
      <c r="Q2506">
        <v>6.26</v>
      </c>
      <c r="R2506">
        <v>5.32</v>
      </c>
      <c r="S2506">
        <v>5.12</v>
      </c>
      <c r="T2506">
        <v>0</v>
      </c>
      <c r="U2506">
        <v>-0.1</v>
      </c>
    </row>
    <row r="2507" spans="1:21" x14ac:dyDescent="0.25">
      <c r="A2507" t="s">
        <v>7044</v>
      </c>
      <c r="B2507" t="s">
        <v>7045</v>
      </c>
      <c r="C2507" t="s">
        <v>20869</v>
      </c>
      <c r="D2507">
        <v>0</v>
      </c>
      <c r="E2507">
        <v>0</v>
      </c>
      <c r="F2507">
        <v>5</v>
      </c>
      <c r="G2507">
        <v>0</v>
      </c>
      <c r="H2507">
        <v>0</v>
      </c>
      <c r="I2507">
        <v>0</v>
      </c>
      <c r="J2507">
        <v>1</v>
      </c>
      <c r="K2507">
        <v>1</v>
      </c>
      <c r="L2507">
        <v>1</v>
      </c>
      <c r="M2507">
        <v>0</v>
      </c>
      <c r="N2507">
        <v>1</v>
      </c>
      <c r="O2507">
        <v>0</v>
      </c>
      <c r="P2507">
        <v>1.55</v>
      </c>
      <c r="Q2507">
        <v>5.78</v>
      </c>
      <c r="R2507">
        <v>4.32</v>
      </c>
      <c r="S2507">
        <v>5.13</v>
      </c>
      <c r="T2507">
        <v>0</v>
      </c>
      <c r="U2507">
        <v>0</v>
      </c>
    </row>
    <row r="2508" spans="1:21" x14ac:dyDescent="0.25">
      <c r="A2508" t="s">
        <v>8874</v>
      </c>
      <c r="B2508" t="s">
        <v>8875</v>
      </c>
      <c r="C2508" t="s">
        <v>1</v>
      </c>
      <c r="D2508">
        <v>0</v>
      </c>
      <c r="E2508">
        <v>0</v>
      </c>
      <c r="F2508">
        <v>5.01</v>
      </c>
      <c r="G2508">
        <v>0</v>
      </c>
      <c r="H2508">
        <v>1</v>
      </c>
      <c r="I2508">
        <v>0</v>
      </c>
      <c r="J2508">
        <v>1</v>
      </c>
      <c r="K2508">
        <v>1</v>
      </c>
      <c r="L2508">
        <v>1</v>
      </c>
      <c r="M2508">
        <v>0</v>
      </c>
      <c r="N2508">
        <v>1</v>
      </c>
      <c r="O2508">
        <v>1</v>
      </c>
      <c r="P2508">
        <v>1.63</v>
      </c>
      <c r="Q2508">
        <v>6.49</v>
      </c>
      <c r="R2508">
        <v>5.55</v>
      </c>
      <c r="S2508">
        <v>5.13</v>
      </c>
      <c r="T2508">
        <v>0</v>
      </c>
      <c r="U2508">
        <v>-0.1</v>
      </c>
    </row>
    <row r="2509" spans="1:21" x14ac:dyDescent="0.25">
      <c r="A2509" t="s">
        <v>23140</v>
      </c>
      <c r="B2509" t="s">
        <v>23141</v>
      </c>
      <c r="C2509" t="s">
        <v>1</v>
      </c>
      <c r="D2509">
        <v>0</v>
      </c>
      <c r="E2509">
        <v>0</v>
      </c>
      <c r="F2509">
        <v>5.01</v>
      </c>
      <c r="G2509">
        <v>0</v>
      </c>
      <c r="H2509">
        <v>1</v>
      </c>
      <c r="I2509">
        <v>0</v>
      </c>
      <c r="J2509">
        <v>1</v>
      </c>
      <c r="K2509">
        <v>1</v>
      </c>
      <c r="L2509">
        <v>1</v>
      </c>
      <c r="M2509">
        <v>0</v>
      </c>
      <c r="N2509">
        <v>1</v>
      </c>
      <c r="O2509">
        <v>1</v>
      </c>
      <c r="P2509">
        <v>1.61</v>
      </c>
      <c r="Q2509">
        <v>6.43</v>
      </c>
      <c r="R2509">
        <v>5.26</v>
      </c>
      <c r="S2509">
        <v>5.13</v>
      </c>
      <c r="T2509">
        <v>0</v>
      </c>
      <c r="U2509">
        <v>-0.1</v>
      </c>
    </row>
    <row r="2510" spans="1:21" x14ac:dyDescent="0.25">
      <c r="A2510" t="s">
        <v>7457</v>
      </c>
      <c r="B2510" t="s">
        <v>7458</v>
      </c>
      <c r="C2510" t="s">
        <v>20889</v>
      </c>
      <c r="D2510">
        <v>0</v>
      </c>
      <c r="E2510">
        <v>0</v>
      </c>
      <c r="F2510">
        <v>4.97</v>
      </c>
      <c r="G2510">
        <v>0</v>
      </c>
      <c r="H2510">
        <v>0</v>
      </c>
      <c r="I2510">
        <v>0</v>
      </c>
      <c r="J2510">
        <v>1</v>
      </c>
      <c r="K2510">
        <v>1</v>
      </c>
      <c r="L2510">
        <v>1</v>
      </c>
      <c r="M2510">
        <v>0</v>
      </c>
      <c r="N2510">
        <v>1</v>
      </c>
      <c r="O2510">
        <v>0</v>
      </c>
      <c r="P2510">
        <v>1.52</v>
      </c>
      <c r="Q2510">
        <v>5.58</v>
      </c>
      <c r="R2510">
        <v>4.07</v>
      </c>
      <c r="S2510">
        <v>5.13</v>
      </c>
      <c r="T2510">
        <v>0</v>
      </c>
      <c r="U2510">
        <v>0</v>
      </c>
    </row>
    <row r="2511" spans="1:21" x14ac:dyDescent="0.25">
      <c r="A2511" t="s">
        <v>7695</v>
      </c>
      <c r="B2511" t="s">
        <v>7696</v>
      </c>
      <c r="C2511" t="s">
        <v>20892</v>
      </c>
      <c r="D2511">
        <v>0</v>
      </c>
      <c r="E2511">
        <v>0</v>
      </c>
      <c r="F2511">
        <v>5.0599999999999996</v>
      </c>
      <c r="G2511">
        <v>0</v>
      </c>
      <c r="H2511">
        <v>1</v>
      </c>
      <c r="I2511">
        <v>0</v>
      </c>
      <c r="J2511">
        <v>1</v>
      </c>
      <c r="K2511">
        <v>1</v>
      </c>
      <c r="L2511">
        <v>1</v>
      </c>
      <c r="M2511">
        <v>0</v>
      </c>
      <c r="N2511">
        <v>1</v>
      </c>
      <c r="O2511">
        <v>1</v>
      </c>
      <c r="P2511">
        <v>1.6</v>
      </c>
      <c r="Q2511">
        <v>6.49</v>
      </c>
      <c r="R2511">
        <v>5.24</v>
      </c>
      <c r="S2511">
        <v>5.13</v>
      </c>
      <c r="T2511">
        <v>0</v>
      </c>
      <c r="U2511">
        <v>-0.1</v>
      </c>
    </row>
    <row r="2512" spans="1:21" x14ac:dyDescent="0.25">
      <c r="A2512" t="s">
        <v>23142</v>
      </c>
      <c r="B2512" t="s">
        <v>23143</v>
      </c>
      <c r="C2512" t="s">
        <v>20878</v>
      </c>
      <c r="D2512">
        <v>0</v>
      </c>
      <c r="E2512">
        <v>0</v>
      </c>
      <c r="F2512">
        <v>5.19</v>
      </c>
      <c r="G2512">
        <v>0</v>
      </c>
      <c r="H2512">
        <v>0</v>
      </c>
      <c r="I2512">
        <v>0</v>
      </c>
      <c r="J2512">
        <v>1</v>
      </c>
      <c r="K2512">
        <v>1</v>
      </c>
      <c r="L2512">
        <v>1</v>
      </c>
      <c r="M2512">
        <v>0</v>
      </c>
      <c r="N2512">
        <v>1</v>
      </c>
      <c r="O2512">
        <v>0</v>
      </c>
      <c r="P2512">
        <v>1.59</v>
      </c>
      <c r="Q2512">
        <v>5.41</v>
      </c>
      <c r="R2512">
        <v>4.37</v>
      </c>
      <c r="S2512">
        <v>5.13</v>
      </c>
      <c r="T2512">
        <v>0</v>
      </c>
      <c r="U2512">
        <v>0</v>
      </c>
    </row>
    <row r="2513" spans="1:21" x14ac:dyDescent="0.25">
      <c r="A2513" t="s">
        <v>6410</v>
      </c>
      <c r="B2513" t="s">
        <v>6411</v>
      </c>
      <c r="C2513" t="s">
        <v>20875</v>
      </c>
      <c r="D2513">
        <v>0</v>
      </c>
      <c r="E2513">
        <v>0</v>
      </c>
      <c r="F2513">
        <v>5.09</v>
      </c>
      <c r="G2513">
        <v>0</v>
      </c>
      <c r="H2513">
        <v>1</v>
      </c>
      <c r="I2513">
        <v>0</v>
      </c>
      <c r="J2513">
        <v>1</v>
      </c>
      <c r="K2513">
        <v>1</v>
      </c>
      <c r="L2513">
        <v>1</v>
      </c>
      <c r="M2513">
        <v>0</v>
      </c>
      <c r="N2513">
        <v>1</v>
      </c>
      <c r="O2513">
        <v>0</v>
      </c>
      <c r="P2513">
        <v>1.56</v>
      </c>
      <c r="Q2513">
        <v>6.14</v>
      </c>
      <c r="R2513">
        <v>4.4000000000000004</v>
      </c>
      <c r="S2513">
        <v>5.13</v>
      </c>
      <c r="T2513">
        <v>0</v>
      </c>
      <c r="U2513">
        <v>0</v>
      </c>
    </row>
    <row r="2514" spans="1:21" x14ac:dyDescent="0.25">
      <c r="A2514" t="s">
        <v>10226</v>
      </c>
      <c r="B2514" t="s">
        <v>10227</v>
      </c>
      <c r="C2514" t="s">
        <v>20885</v>
      </c>
      <c r="D2514">
        <v>0</v>
      </c>
      <c r="E2514">
        <v>0</v>
      </c>
      <c r="F2514">
        <v>5.18</v>
      </c>
      <c r="G2514">
        <v>0</v>
      </c>
      <c r="H2514">
        <v>1</v>
      </c>
      <c r="I2514">
        <v>0</v>
      </c>
      <c r="J2514">
        <v>1</v>
      </c>
      <c r="K2514">
        <v>1</v>
      </c>
      <c r="L2514">
        <v>1</v>
      </c>
      <c r="M2514">
        <v>0</v>
      </c>
      <c r="N2514">
        <v>1</v>
      </c>
      <c r="O2514">
        <v>1</v>
      </c>
      <c r="P2514">
        <v>1.7</v>
      </c>
      <c r="Q2514">
        <v>7.34</v>
      </c>
      <c r="R2514">
        <v>6.56</v>
      </c>
      <c r="S2514">
        <v>5.13</v>
      </c>
      <c r="T2514">
        <v>0</v>
      </c>
      <c r="U2514">
        <v>-0.1</v>
      </c>
    </row>
    <row r="2515" spans="1:21" x14ac:dyDescent="0.25">
      <c r="A2515" t="s">
        <v>6355</v>
      </c>
      <c r="B2515" t="s">
        <v>6356</v>
      </c>
      <c r="C2515" t="s">
        <v>1</v>
      </c>
      <c r="D2515">
        <v>0</v>
      </c>
      <c r="E2515">
        <v>0</v>
      </c>
      <c r="F2515">
        <v>5.04</v>
      </c>
      <c r="G2515">
        <v>0</v>
      </c>
      <c r="H2515">
        <v>0</v>
      </c>
      <c r="I2515">
        <v>0</v>
      </c>
      <c r="J2515">
        <v>1</v>
      </c>
      <c r="K2515">
        <v>1</v>
      </c>
      <c r="L2515">
        <v>1</v>
      </c>
      <c r="M2515">
        <v>0</v>
      </c>
      <c r="N2515">
        <v>1</v>
      </c>
      <c r="O2515">
        <v>0</v>
      </c>
      <c r="P2515">
        <v>1.51</v>
      </c>
      <c r="Q2515">
        <v>5.24</v>
      </c>
      <c r="R2515">
        <v>3.68</v>
      </c>
      <c r="S2515">
        <v>5.13</v>
      </c>
      <c r="T2515">
        <v>0</v>
      </c>
      <c r="U2515">
        <v>0</v>
      </c>
    </row>
    <row r="2516" spans="1:21" x14ac:dyDescent="0.25">
      <c r="A2516" t="s">
        <v>5747</v>
      </c>
      <c r="B2516" t="s">
        <v>5748</v>
      </c>
      <c r="C2516" t="s">
        <v>20880</v>
      </c>
      <c r="D2516">
        <v>0</v>
      </c>
      <c r="E2516">
        <v>0</v>
      </c>
      <c r="F2516">
        <v>5.13</v>
      </c>
      <c r="G2516">
        <v>0</v>
      </c>
      <c r="H2516">
        <v>0</v>
      </c>
      <c r="I2516">
        <v>0</v>
      </c>
      <c r="J2516">
        <v>1</v>
      </c>
      <c r="K2516">
        <v>1</v>
      </c>
      <c r="L2516">
        <v>1</v>
      </c>
      <c r="M2516">
        <v>0</v>
      </c>
      <c r="N2516">
        <v>1</v>
      </c>
      <c r="O2516">
        <v>1</v>
      </c>
      <c r="P2516">
        <v>1.56</v>
      </c>
      <c r="Q2516">
        <v>6.68</v>
      </c>
      <c r="R2516">
        <v>4.6900000000000004</v>
      </c>
      <c r="S2516">
        <v>5.13</v>
      </c>
      <c r="T2516">
        <v>0</v>
      </c>
      <c r="U2516">
        <v>0</v>
      </c>
    </row>
    <row r="2517" spans="1:21" x14ac:dyDescent="0.25">
      <c r="A2517" t="s">
        <v>6242</v>
      </c>
      <c r="B2517" t="s">
        <v>6243</v>
      </c>
      <c r="C2517" t="s">
        <v>20875</v>
      </c>
      <c r="D2517">
        <v>0</v>
      </c>
      <c r="E2517">
        <v>0</v>
      </c>
      <c r="F2517">
        <v>5.17</v>
      </c>
      <c r="G2517">
        <v>0</v>
      </c>
      <c r="H2517">
        <v>1</v>
      </c>
      <c r="I2517">
        <v>0</v>
      </c>
      <c r="J2517">
        <v>1</v>
      </c>
      <c r="K2517">
        <v>1</v>
      </c>
      <c r="L2517">
        <v>1</v>
      </c>
      <c r="M2517">
        <v>0</v>
      </c>
      <c r="N2517">
        <v>1</v>
      </c>
      <c r="O2517">
        <v>1</v>
      </c>
      <c r="P2517">
        <v>1.62</v>
      </c>
      <c r="Q2517">
        <v>7.65</v>
      </c>
      <c r="R2517">
        <v>5.73</v>
      </c>
      <c r="S2517">
        <v>5.13</v>
      </c>
      <c r="T2517">
        <v>0</v>
      </c>
      <c r="U2517">
        <v>0</v>
      </c>
    </row>
    <row r="2518" spans="1:21" x14ac:dyDescent="0.25">
      <c r="A2518" t="s">
        <v>7445</v>
      </c>
      <c r="B2518" t="s">
        <v>7446</v>
      </c>
      <c r="C2518" t="s">
        <v>20890</v>
      </c>
      <c r="D2518">
        <v>0</v>
      </c>
      <c r="E2518">
        <v>0</v>
      </c>
      <c r="F2518">
        <v>5.12</v>
      </c>
      <c r="G2518">
        <v>0</v>
      </c>
      <c r="H2518">
        <v>0</v>
      </c>
      <c r="I2518">
        <v>0</v>
      </c>
      <c r="J2518">
        <v>1</v>
      </c>
      <c r="K2518">
        <v>1</v>
      </c>
      <c r="L2518">
        <v>1</v>
      </c>
      <c r="M2518">
        <v>0</v>
      </c>
      <c r="N2518">
        <v>1</v>
      </c>
      <c r="O2518">
        <v>1</v>
      </c>
      <c r="P2518">
        <v>1.57</v>
      </c>
      <c r="Q2518">
        <v>6.26</v>
      </c>
      <c r="R2518">
        <v>4.75</v>
      </c>
      <c r="S2518">
        <v>5.13</v>
      </c>
      <c r="T2518">
        <v>0</v>
      </c>
      <c r="U2518">
        <v>0</v>
      </c>
    </row>
    <row r="2519" spans="1:21" x14ac:dyDescent="0.25">
      <c r="A2519" t="s">
        <v>23144</v>
      </c>
      <c r="B2519" t="s">
        <v>23145</v>
      </c>
      <c r="C2519" t="s">
        <v>20872</v>
      </c>
      <c r="D2519">
        <v>0</v>
      </c>
      <c r="E2519">
        <v>0</v>
      </c>
      <c r="F2519">
        <v>5.01</v>
      </c>
      <c r="G2519">
        <v>0</v>
      </c>
      <c r="H2519">
        <v>1</v>
      </c>
      <c r="I2519">
        <v>0</v>
      </c>
      <c r="J2519">
        <v>1</v>
      </c>
      <c r="K2519">
        <v>1</v>
      </c>
      <c r="L2519">
        <v>1</v>
      </c>
      <c r="M2519">
        <v>0</v>
      </c>
      <c r="N2519">
        <v>1</v>
      </c>
      <c r="O2519">
        <v>1</v>
      </c>
      <c r="P2519">
        <v>1.64</v>
      </c>
      <c r="Q2519">
        <v>6.88</v>
      </c>
      <c r="R2519">
        <v>5.91</v>
      </c>
      <c r="S2519">
        <v>5.13</v>
      </c>
      <c r="T2519">
        <v>0</v>
      </c>
      <c r="U2519">
        <v>-0.1</v>
      </c>
    </row>
    <row r="2520" spans="1:21" x14ac:dyDescent="0.25">
      <c r="A2520" t="s">
        <v>9261</v>
      </c>
      <c r="B2520" t="s">
        <v>9262</v>
      </c>
      <c r="C2520" t="s">
        <v>1</v>
      </c>
      <c r="D2520">
        <v>0</v>
      </c>
      <c r="E2520">
        <v>0</v>
      </c>
      <c r="F2520">
        <v>5.01</v>
      </c>
      <c r="G2520">
        <v>0</v>
      </c>
      <c r="H2520">
        <v>1</v>
      </c>
      <c r="I2520">
        <v>0</v>
      </c>
      <c r="J2520">
        <v>1</v>
      </c>
      <c r="K2520">
        <v>1</v>
      </c>
      <c r="L2520">
        <v>1</v>
      </c>
      <c r="M2520">
        <v>0</v>
      </c>
      <c r="N2520">
        <v>1</v>
      </c>
      <c r="O2520">
        <v>1</v>
      </c>
      <c r="P2520">
        <v>1.61</v>
      </c>
      <c r="Q2520">
        <v>6.32</v>
      </c>
      <c r="R2520">
        <v>5.2</v>
      </c>
      <c r="S2520">
        <v>5.14</v>
      </c>
      <c r="T2520">
        <v>0</v>
      </c>
      <c r="U2520">
        <v>-0.1</v>
      </c>
    </row>
    <row r="2521" spans="1:21" x14ac:dyDescent="0.25">
      <c r="A2521" t="s">
        <v>7302</v>
      </c>
      <c r="B2521" t="s">
        <v>7303</v>
      </c>
      <c r="C2521" t="s">
        <v>20873</v>
      </c>
      <c r="D2521">
        <v>0</v>
      </c>
      <c r="E2521">
        <v>0</v>
      </c>
      <c r="F2521">
        <v>4.95</v>
      </c>
      <c r="G2521">
        <v>0</v>
      </c>
      <c r="H2521">
        <v>0</v>
      </c>
      <c r="I2521">
        <v>0</v>
      </c>
      <c r="J2521">
        <v>1</v>
      </c>
      <c r="K2521">
        <v>1</v>
      </c>
      <c r="L2521">
        <v>1</v>
      </c>
      <c r="M2521">
        <v>0</v>
      </c>
      <c r="N2521">
        <v>1</v>
      </c>
      <c r="O2521">
        <v>0</v>
      </c>
      <c r="P2521">
        <v>1.48</v>
      </c>
      <c r="Q2521">
        <v>5.4</v>
      </c>
      <c r="R2521">
        <v>3.34</v>
      </c>
      <c r="S2521">
        <v>5.14</v>
      </c>
      <c r="T2521">
        <v>0</v>
      </c>
      <c r="U2521">
        <v>0</v>
      </c>
    </row>
    <row r="2522" spans="1:21" x14ac:dyDescent="0.25">
      <c r="A2522" t="s">
        <v>23146</v>
      </c>
      <c r="B2522" t="s">
        <v>4082</v>
      </c>
      <c r="C2522" t="s">
        <v>20888</v>
      </c>
      <c r="D2522">
        <v>0</v>
      </c>
      <c r="E2522">
        <v>0</v>
      </c>
      <c r="F2522">
        <v>4.82</v>
      </c>
      <c r="G2522">
        <v>0</v>
      </c>
      <c r="H2522">
        <v>1</v>
      </c>
      <c r="I2522">
        <v>0</v>
      </c>
      <c r="J2522">
        <v>1</v>
      </c>
      <c r="K2522">
        <v>1</v>
      </c>
      <c r="L2522">
        <v>1</v>
      </c>
      <c r="M2522">
        <v>0</v>
      </c>
      <c r="N2522">
        <v>1</v>
      </c>
      <c r="O2522">
        <v>1</v>
      </c>
      <c r="P2522">
        <v>1.58</v>
      </c>
      <c r="Q2522">
        <v>5.58</v>
      </c>
      <c r="R2522">
        <v>4.8899999999999997</v>
      </c>
      <c r="S2522">
        <v>5.14</v>
      </c>
      <c r="T2522">
        <v>0</v>
      </c>
      <c r="U2522">
        <v>0</v>
      </c>
    </row>
    <row r="2523" spans="1:21" x14ac:dyDescent="0.25">
      <c r="A2523" t="s">
        <v>8543</v>
      </c>
      <c r="B2523" t="s">
        <v>8544</v>
      </c>
      <c r="C2523" t="s">
        <v>20877</v>
      </c>
      <c r="D2523">
        <v>0</v>
      </c>
      <c r="E2523">
        <v>0</v>
      </c>
      <c r="F2523">
        <v>5.03</v>
      </c>
      <c r="G2523">
        <v>0</v>
      </c>
      <c r="H2523">
        <v>0</v>
      </c>
      <c r="I2523">
        <v>0</v>
      </c>
      <c r="J2523">
        <v>1</v>
      </c>
      <c r="K2523">
        <v>1</v>
      </c>
      <c r="L2523">
        <v>1</v>
      </c>
      <c r="M2523">
        <v>0</v>
      </c>
      <c r="N2523">
        <v>1</v>
      </c>
      <c r="O2523">
        <v>1</v>
      </c>
      <c r="P2523">
        <v>1.6</v>
      </c>
      <c r="Q2523">
        <v>5.0999999999999996</v>
      </c>
      <c r="R2523">
        <v>4.8499999999999996</v>
      </c>
      <c r="S2523">
        <v>5.14</v>
      </c>
      <c r="T2523">
        <v>0</v>
      </c>
      <c r="U2523">
        <v>0</v>
      </c>
    </row>
    <row r="2524" spans="1:21" x14ac:dyDescent="0.25">
      <c r="A2524">
        <v>6577</v>
      </c>
      <c r="B2524" t="s">
        <v>7427</v>
      </c>
      <c r="C2524" t="s">
        <v>20889</v>
      </c>
      <c r="D2524">
        <v>0</v>
      </c>
      <c r="E2524">
        <v>0</v>
      </c>
      <c r="F2524">
        <v>5</v>
      </c>
      <c r="G2524">
        <v>0</v>
      </c>
      <c r="H2524">
        <v>0</v>
      </c>
      <c r="I2524">
        <v>0</v>
      </c>
      <c r="J2524">
        <v>1</v>
      </c>
      <c r="K2524">
        <v>1</v>
      </c>
      <c r="L2524">
        <v>1</v>
      </c>
      <c r="M2524">
        <v>0</v>
      </c>
      <c r="N2524">
        <v>1</v>
      </c>
      <c r="O2524">
        <v>0</v>
      </c>
      <c r="P2524">
        <v>1.49</v>
      </c>
      <c r="Q2524">
        <v>4.7300000000000004</v>
      </c>
      <c r="R2524">
        <v>3.35</v>
      </c>
      <c r="S2524">
        <v>5.14</v>
      </c>
      <c r="T2524">
        <v>0</v>
      </c>
      <c r="U2524">
        <v>0</v>
      </c>
    </row>
    <row r="2525" spans="1:21" x14ac:dyDescent="0.25">
      <c r="A2525" t="s">
        <v>7693</v>
      </c>
      <c r="B2525" t="s">
        <v>7694</v>
      </c>
      <c r="C2525" t="s">
        <v>20887</v>
      </c>
      <c r="D2525">
        <v>0</v>
      </c>
      <c r="E2525">
        <v>0</v>
      </c>
      <c r="F2525">
        <v>4.97</v>
      </c>
      <c r="G2525">
        <v>0</v>
      </c>
      <c r="H2525">
        <v>1</v>
      </c>
      <c r="I2525">
        <v>0</v>
      </c>
      <c r="J2525">
        <v>1</v>
      </c>
      <c r="K2525">
        <v>1</v>
      </c>
      <c r="L2525">
        <v>1</v>
      </c>
      <c r="M2525">
        <v>0</v>
      </c>
      <c r="N2525">
        <v>1</v>
      </c>
      <c r="O2525">
        <v>1</v>
      </c>
      <c r="P2525">
        <v>1.55</v>
      </c>
      <c r="Q2525">
        <v>6.07</v>
      </c>
      <c r="R2525">
        <v>4.54</v>
      </c>
      <c r="S2525">
        <v>5.14</v>
      </c>
      <c r="T2525">
        <v>0</v>
      </c>
      <c r="U2525">
        <v>0</v>
      </c>
    </row>
    <row r="2526" spans="1:21" x14ac:dyDescent="0.25">
      <c r="A2526" t="s">
        <v>7749</v>
      </c>
      <c r="B2526" t="s">
        <v>7750</v>
      </c>
      <c r="C2526" t="s">
        <v>1</v>
      </c>
      <c r="D2526">
        <v>0</v>
      </c>
      <c r="E2526">
        <v>0</v>
      </c>
      <c r="F2526">
        <v>5.03</v>
      </c>
      <c r="G2526">
        <v>0</v>
      </c>
      <c r="H2526">
        <v>0</v>
      </c>
      <c r="I2526">
        <v>0</v>
      </c>
      <c r="J2526">
        <v>1</v>
      </c>
      <c r="K2526">
        <v>1</v>
      </c>
      <c r="L2526">
        <v>1</v>
      </c>
      <c r="M2526">
        <v>0</v>
      </c>
      <c r="N2526">
        <v>1</v>
      </c>
      <c r="O2526">
        <v>0</v>
      </c>
      <c r="P2526">
        <v>1.48</v>
      </c>
      <c r="Q2526">
        <v>4.6500000000000004</v>
      </c>
      <c r="R2526">
        <v>3.07</v>
      </c>
      <c r="S2526">
        <v>5.14</v>
      </c>
      <c r="T2526">
        <v>0</v>
      </c>
      <c r="U2526">
        <v>0</v>
      </c>
    </row>
    <row r="2527" spans="1:21" x14ac:dyDescent="0.25">
      <c r="A2527" t="s">
        <v>6716</v>
      </c>
      <c r="B2527" t="s">
        <v>6717</v>
      </c>
      <c r="C2527" t="s">
        <v>20888</v>
      </c>
      <c r="D2527">
        <v>0</v>
      </c>
      <c r="E2527">
        <v>0</v>
      </c>
      <c r="F2527">
        <v>4.9000000000000004</v>
      </c>
      <c r="G2527">
        <v>0</v>
      </c>
      <c r="H2527">
        <v>0</v>
      </c>
      <c r="I2527">
        <v>0</v>
      </c>
      <c r="J2527">
        <v>1</v>
      </c>
      <c r="K2527">
        <v>1</v>
      </c>
      <c r="L2527">
        <v>1</v>
      </c>
      <c r="M2527">
        <v>0</v>
      </c>
      <c r="N2527">
        <v>1</v>
      </c>
      <c r="O2527">
        <v>0</v>
      </c>
      <c r="P2527">
        <v>1.54</v>
      </c>
      <c r="Q2527">
        <v>5.71</v>
      </c>
      <c r="R2527">
        <v>4.46</v>
      </c>
      <c r="S2527">
        <v>5.14</v>
      </c>
      <c r="T2527">
        <v>0</v>
      </c>
      <c r="U2527">
        <v>0</v>
      </c>
    </row>
    <row r="2528" spans="1:21" x14ac:dyDescent="0.25">
      <c r="A2528" t="s">
        <v>6949</v>
      </c>
      <c r="B2528" t="s">
        <v>6950</v>
      </c>
      <c r="C2528" t="s">
        <v>20865</v>
      </c>
      <c r="D2528">
        <v>0</v>
      </c>
      <c r="E2528">
        <v>0</v>
      </c>
      <c r="F2528">
        <v>4.93</v>
      </c>
      <c r="G2528">
        <v>0</v>
      </c>
      <c r="H2528">
        <v>0</v>
      </c>
      <c r="I2528">
        <v>0</v>
      </c>
      <c r="J2528">
        <v>1</v>
      </c>
      <c r="K2528">
        <v>1</v>
      </c>
      <c r="L2528">
        <v>1</v>
      </c>
      <c r="M2528">
        <v>0</v>
      </c>
      <c r="N2528">
        <v>1</v>
      </c>
      <c r="O2528">
        <v>0</v>
      </c>
      <c r="P2528">
        <v>1.52</v>
      </c>
      <c r="Q2528">
        <v>5.2</v>
      </c>
      <c r="R2528">
        <v>4.03</v>
      </c>
      <c r="S2528">
        <v>5.14</v>
      </c>
      <c r="T2528">
        <v>0</v>
      </c>
      <c r="U2528">
        <v>0</v>
      </c>
    </row>
    <row r="2529" spans="1:21" x14ac:dyDescent="0.25">
      <c r="A2529" t="s">
        <v>8136</v>
      </c>
      <c r="B2529" t="s">
        <v>8137</v>
      </c>
      <c r="C2529" t="s">
        <v>1</v>
      </c>
      <c r="D2529">
        <v>0</v>
      </c>
      <c r="E2529">
        <v>0</v>
      </c>
      <c r="F2529">
        <v>5</v>
      </c>
      <c r="G2529">
        <v>0</v>
      </c>
      <c r="H2529">
        <v>1</v>
      </c>
      <c r="I2529">
        <v>0</v>
      </c>
      <c r="J2529">
        <v>1</v>
      </c>
      <c r="K2529">
        <v>1</v>
      </c>
      <c r="L2529">
        <v>1</v>
      </c>
      <c r="M2529">
        <v>0</v>
      </c>
      <c r="N2529">
        <v>1</v>
      </c>
      <c r="O2529">
        <v>1</v>
      </c>
      <c r="P2529">
        <v>1.6</v>
      </c>
      <c r="Q2529">
        <v>6.16</v>
      </c>
      <c r="R2529">
        <v>5.15</v>
      </c>
      <c r="S2529">
        <v>5.14</v>
      </c>
      <c r="T2529">
        <v>0</v>
      </c>
      <c r="U2529">
        <v>-0.1</v>
      </c>
    </row>
    <row r="2530" spans="1:21" x14ac:dyDescent="0.25">
      <c r="A2530" t="s">
        <v>9256</v>
      </c>
      <c r="B2530" t="s">
        <v>9257</v>
      </c>
      <c r="C2530" t="s">
        <v>20866</v>
      </c>
      <c r="D2530">
        <v>0</v>
      </c>
      <c r="E2530">
        <v>0</v>
      </c>
      <c r="F2530">
        <v>5.16</v>
      </c>
      <c r="G2530">
        <v>0</v>
      </c>
      <c r="H2530">
        <v>0</v>
      </c>
      <c r="I2530">
        <v>0</v>
      </c>
      <c r="J2530">
        <v>1</v>
      </c>
      <c r="K2530">
        <v>1</v>
      </c>
      <c r="L2530">
        <v>1</v>
      </c>
      <c r="M2530">
        <v>0</v>
      </c>
      <c r="N2530">
        <v>1</v>
      </c>
      <c r="O2530">
        <v>0</v>
      </c>
      <c r="P2530">
        <v>1.59</v>
      </c>
      <c r="Q2530">
        <v>5.24</v>
      </c>
      <c r="R2530">
        <v>4.24</v>
      </c>
      <c r="S2530">
        <v>5.14</v>
      </c>
      <c r="T2530">
        <v>0</v>
      </c>
      <c r="U2530">
        <v>0</v>
      </c>
    </row>
    <row r="2531" spans="1:21" x14ac:dyDescent="0.25">
      <c r="A2531" t="s">
        <v>23147</v>
      </c>
      <c r="B2531" t="s">
        <v>23148</v>
      </c>
      <c r="C2531" t="s">
        <v>20871</v>
      </c>
      <c r="D2531">
        <v>0</v>
      </c>
      <c r="E2531">
        <v>0</v>
      </c>
      <c r="F2531">
        <v>5.14</v>
      </c>
      <c r="G2531">
        <v>0</v>
      </c>
      <c r="H2531">
        <v>0</v>
      </c>
      <c r="I2531">
        <v>0</v>
      </c>
      <c r="J2531">
        <v>1</v>
      </c>
      <c r="K2531">
        <v>1</v>
      </c>
      <c r="L2531">
        <v>1</v>
      </c>
      <c r="M2531">
        <v>0</v>
      </c>
      <c r="N2531">
        <v>1</v>
      </c>
      <c r="O2531">
        <v>0</v>
      </c>
      <c r="P2531">
        <v>1.58</v>
      </c>
      <c r="Q2531">
        <v>5</v>
      </c>
      <c r="R2531">
        <v>4.2699999999999996</v>
      </c>
      <c r="S2531">
        <v>5.14</v>
      </c>
      <c r="T2531">
        <v>0</v>
      </c>
      <c r="U2531">
        <v>0</v>
      </c>
    </row>
    <row r="2532" spans="1:21" x14ac:dyDescent="0.25">
      <c r="A2532" t="s">
        <v>6492</v>
      </c>
      <c r="B2532" t="s">
        <v>6493</v>
      </c>
      <c r="C2532" t="s">
        <v>20873</v>
      </c>
      <c r="D2532">
        <v>0</v>
      </c>
      <c r="E2532">
        <v>0</v>
      </c>
      <c r="F2532">
        <v>4.91</v>
      </c>
      <c r="G2532">
        <v>0</v>
      </c>
      <c r="H2532">
        <v>1</v>
      </c>
      <c r="I2532">
        <v>0</v>
      </c>
      <c r="J2532">
        <v>1</v>
      </c>
      <c r="K2532">
        <v>1</v>
      </c>
      <c r="L2532">
        <v>1</v>
      </c>
      <c r="M2532">
        <v>0</v>
      </c>
      <c r="N2532">
        <v>1</v>
      </c>
      <c r="O2532">
        <v>0</v>
      </c>
      <c r="P2532">
        <v>1.53</v>
      </c>
      <c r="Q2532">
        <v>5.41</v>
      </c>
      <c r="R2532">
        <v>3.97</v>
      </c>
      <c r="S2532">
        <v>5.14</v>
      </c>
      <c r="T2532">
        <v>0</v>
      </c>
      <c r="U2532">
        <v>0</v>
      </c>
    </row>
    <row r="2533" spans="1:21" x14ac:dyDescent="0.25">
      <c r="A2533" t="s">
        <v>6843</v>
      </c>
      <c r="B2533" t="s">
        <v>6844</v>
      </c>
      <c r="C2533" t="s">
        <v>20865</v>
      </c>
      <c r="D2533">
        <v>0</v>
      </c>
      <c r="E2533">
        <v>0</v>
      </c>
      <c r="F2533">
        <v>4.91</v>
      </c>
      <c r="G2533">
        <v>0</v>
      </c>
      <c r="H2533">
        <v>0</v>
      </c>
      <c r="I2533">
        <v>0</v>
      </c>
      <c r="J2533">
        <v>1</v>
      </c>
      <c r="K2533">
        <v>1</v>
      </c>
      <c r="L2533">
        <v>1</v>
      </c>
      <c r="M2533">
        <v>0</v>
      </c>
      <c r="N2533">
        <v>1</v>
      </c>
      <c r="O2533">
        <v>0</v>
      </c>
      <c r="P2533">
        <v>1.5</v>
      </c>
      <c r="Q2533">
        <v>4.8099999999999996</v>
      </c>
      <c r="R2533">
        <v>3.64</v>
      </c>
      <c r="S2533">
        <v>5.14</v>
      </c>
      <c r="T2533">
        <v>0</v>
      </c>
      <c r="U2533">
        <v>0</v>
      </c>
    </row>
    <row r="2534" spans="1:21" x14ac:dyDescent="0.25">
      <c r="A2534" t="s">
        <v>7253</v>
      </c>
      <c r="B2534" t="s">
        <v>7254</v>
      </c>
      <c r="C2534" t="s">
        <v>1</v>
      </c>
      <c r="D2534">
        <v>0</v>
      </c>
      <c r="E2534">
        <v>0</v>
      </c>
      <c r="F2534">
        <v>5.0599999999999996</v>
      </c>
      <c r="G2534">
        <v>0</v>
      </c>
      <c r="H2534">
        <v>0</v>
      </c>
      <c r="I2534">
        <v>0</v>
      </c>
      <c r="J2534">
        <v>1</v>
      </c>
      <c r="K2534">
        <v>1</v>
      </c>
      <c r="L2534">
        <v>1</v>
      </c>
      <c r="M2534">
        <v>0</v>
      </c>
      <c r="N2534">
        <v>1</v>
      </c>
      <c r="O2534">
        <v>0</v>
      </c>
      <c r="P2534">
        <v>1.53</v>
      </c>
      <c r="Q2534">
        <v>4.92</v>
      </c>
      <c r="R2534">
        <v>3.82</v>
      </c>
      <c r="S2534">
        <v>5.14</v>
      </c>
      <c r="T2534">
        <v>0</v>
      </c>
      <c r="U2534">
        <v>0</v>
      </c>
    </row>
    <row r="2535" spans="1:21" x14ac:dyDescent="0.25">
      <c r="A2535" t="s">
        <v>6854</v>
      </c>
      <c r="B2535" t="s">
        <v>6855</v>
      </c>
      <c r="C2535" t="s">
        <v>20883</v>
      </c>
      <c r="D2535">
        <v>0</v>
      </c>
      <c r="E2535">
        <v>0</v>
      </c>
      <c r="F2535">
        <v>4.96</v>
      </c>
      <c r="G2535">
        <v>0</v>
      </c>
      <c r="H2535">
        <v>0</v>
      </c>
      <c r="I2535">
        <v>0</v>
      </c>
      <c r="J2535">
        <v>1</v>
      </c>
      <c r="K2535">
        <v>1</v>
      </c>
      <c r="L2535">
        <v>1</v>
      </c>
      <c r="M2535">
        <v>0</v>
      </c>
      <c r="N2535">
        <v>1</v>
      </c>
      <c r="O2535">
        <v>0</v>
      </c>
      <c r="P2535">
        <v>1.51</v>
      </c>
      <c r="Q2535">
        <v>5.85</v>
      </c>
      <c r="R2535">
        <v>4.03</v>
      </c>
      <c r="S2535">
        <v>5.14</v>
      </c>
      <c r="T2535">
        <v>0</v>
      </c>
      <c r="U2535">
        <v>0</v>
      </c>
    </row>
    <row r="2536" spans="1:21" x14ac:dyDescent="0.25">
      <c r="A2536" t="s">
        <v>23149</v>
      </c>
      <c r="B2536" t="s">
        <v>23150</v>
      </c>
      <c r="C2536" t="s">
        <v>20884</v>
      </c>
      <c r="D2536">
        <v>0</v>
      </c>
      <c r="E2536">
        <v>0</v>
      </c>
      <c r="F2536">
        <v>5.08</v>
      </c>
      <c r="G2536">
        <v>0</v>
      </c>
      <c r="H2536">
        <v>1</v>
      </c>
      <c r="I2536">
        <v>0</v>
      </c>
      <c r="J2536">
        <v>1</v>
      </c>
      <c r="K2536">
        <v>1</v>
      </c>
      <c r="L2536">
        <v>1</v>
      </c>
      <c r="M2536">
        <v>0</v>
      </c>
      <c r="N2536">
        <v>1</v>
      </c>
      <c r="O2536">
        <v>1</v>
      </c>
      <c r="P2536">
        <v>1.6</v>
      </c>
      <c r="Q2536">
        <v>6.35</v>
      </c>
      <c r="R2536">
        <v>4.91</v>
      </c>
      <c r="S2536">
        <v>5.14</v>
      </c>
      <c r="T2536">
        <v>0</v>
      </c>
      <c r="U2536">
        <v>-0.1</v>
      </c>
    </row>
    <row r="2537" spans="1:21" x14ac:dyDescent="0.25">
      <c r="A2537" t="s">
        <v>6922</v>
      </c>
      <c r="B2537" t="s">
        <v>6923</v>
      </c>
      <c r="C2537" t="s">
        <v>20885</v>
      </c>
      <c r="D2537">
        <v>0</v>
      </c>
      <c r="E2537">
        <v>0</v>
      </c>
      <c r="F2537">
        <v>5.13</v>
      </c>
      <c r="G2537">
        <v>0</v>
      </c>
      <c r="H2537">
        <v>0</v>
      </c>
      <c r="I2537">
        <v>0</v>
      </c>
      <c r="J2537">
        <v>1</v>
      </c>
      <c r="K2537">
        <v>1</v>
      </c>
      <c r="L2537">
        <v>1</v>
      </c>
      <c r="M2537">
        <v>0</v>
      </c>
      <c r="N2537">
        <v>1</v>
      </c>
      <c r="O2537">
        <v>0</v>
      </c>
      <c r="P2537">
        <v>1.58</v>
      </c>
      <c r="Q2537">
        <v>5.24</v>
      </c>
      <c r="R2537">
        <v>4.3099999999999996</v>
      </c>
      <c r="S2537">
        <v>5.15</v>
      </c>
      <c r="T2537">
        <v>0</v>
      </c>
      <c r="U2537">
        <v>0</v>
      </c>
    </row>
    <row r="2538" spans="1:21" x14ac:dyDescent="0.25">
      <c r="A2538" t="s">
        <v>6916</v>
      </c>
      <c r="B2538" t="s">
        <v>6917</v>
      </c>
      <c r="C2538" t="s">
        <v>20868</v>
      </c>
      <c r="D2538">
        <v>0</v>
      </c>
      <c r="E2538">
        <v>0</v>
      </c>
      <c r="F2538">
        <v>5.07</v>
      </c>
      <c r="G2538">
        <v>0</v>
      </c>
      <c r="H2538">
        <v>0</v>
      </c>
      <c r="I2538">
        <v>0</v>
      </c>
      <c r="J2538">
        <v>1</v>
      </c>
      <c r="K2538">
        <v>1</v>
      </c>
      <c r="L2538">
        <v>1</v>
      </c>
      <c r="M2538">
        <v>0</v>
      </c>
      <c r="N2538">
        <v>1</v>
      </c>
      <c r="O2538">
        <v>0</v>
      </c>
      <c r="P2538">
        <v>1.49</v>
      </c>
      <c r="Q2538">
        <v>5.16</v>
      </c>
      <c r="R2538">
        <v>3.4</v>
      </c>
      <c r="S2538">
        <v>5.15</v>
      </c>
      <c r="T2538">
        <v>0</v>
      </c>
      <c r="U2538">
        <v>0</v>
      </c>
    </row>
    <row r="2539" spans="1:21" x14ac:dyDescent="0.25">
      <c r="A2539" t="s">
        <v>7739</v>
      </c>
      <c r="B2539" t="s">
        <v>7740</v>
      </c>
      <c r="C2539" t="s">
        <v>1</v>
      </c>
      <c r="D2539">
        <v>0</v>
      </c>
      <c r="E2539">
        <v>0</v>
      </c>
      <c r="F2539">
        <v>5.0199999999999996</v>
      </c>
      <c r="G2539">
        <v>0</v>
      </c>
      <c r="H2539">
        <v>1</v>
      </c>
      <c r="I2539">
        <v>0</v>
      </c>
      <c r="J2539">
        <v>1</v>
      </c>
      <c r="K2539">
        <v>1</v>
      </c>
      <c r="L2539">
        <v>1</v>
      </c>
      <c r="M2539">
        <v>0</v>
      </c>
      <c r="N2539">
        <v>1</v>
      </c>
      <c r="O2539">
        <v>1</v>
      </c>
      <c r="P2539">
        <v>1.57</v>
      </c>
      <c r="Q2539">
        <v>6.01</v>
      </c>
      <c r="R2539">
        <v>4.71</v>
      </c>
      <c r="S2539">
        <v>5.15</v>
      </c>
      <c r="T2539">
        <v>0</v>
      </c>
      <c r="U2539">
        <v>-0.1</v>
      </c>
    </row>
    <row r="2540" spans="1:21" x14ac:dyDescent="0.25">
      <c r="A2540" t="s">
        <v>7630</v>
      </c>
      <c r="B2540" t="s">
        <v>6545</v>
      </c>
      <c r="C2540" t="s">
        <v>20895</v>
      </c>
      <c r="D2540">
        <v>0</v>
      </c>
      <c r="E2540">
        <v>0</v>
      </c>
      <c r="F2540">
        <v>4.93</v>
      </c>
      <c r="G2540">
        <v>0</v>
      </c>
      <c r="H2540">
        <v>1</v>
      </c>
      <c r="I2540">
        <v>0</v>
      </c>
      <c r="J2540">
        <v>1</v>
      </c>
      <c r="K2540">
        <v>1</v>
      </c>
      <c r="L2540">
        <v>1</v>
      </c>
      <c r="M2540">
        <v>0</v>
      </c>
      <c r="N2540">
        <v>1</v>
      </c>
      <c r="O2540">
        <v>1</v>
      </c>
      <c r="P2540">
        <v>1.56</v>
      </c>
      <c r="Q2540">
        <v>5.75</v>
      </c>
      <c r="R2540">
        <v>4.62</v>
      </c>
      <c r="S2540">
        <v>5.15</v>
      </c>
      <c r="T2540">
        <v>0</v>
      </c>
      <c r="U2540">
        <v>-0.1</v>
      </c>
    </row>
    <row r="2541" spans="1:21" x14ac:dyDescent="0.25">
      <c r="A2541" t="s">
        <v>6426</v>
      </c>
      <c r="B2541" t="s">
        <v>6427</v>
      </c>
      <c r="C2541" t="s">
        <v>20872</v>
      </c>
      <c r="D2541">
        <v>0</v>
      </c>
      <c r="E2541">
        <v>0</v>
      </c>
      <c r="F2541">
        <v>5.0599999999999996</v>
      </c>
      <c r="G2541">
        <v>0</v>
      </c>
      <c r="H2541">
        <v>0</v>
      </c>
      <c r="I2541">
        <v>0</v>
      </c>
      <c r="J2541">
        <v>1</v>
      </c>
      <c r="K2541">
        <v>1</v>
      </c>
      <c r="L2541">
        <v>1</v>
      </c>
      <c r="M2541">
        <v>0</v>
      </c>
      <c r="N2541">
        <v>1</v>
      </c>
      <c r="O2541">
        <v>1</v>
      </c>
      <c r="P2541">
        <v>1.58</v>
      </c>
      <c r="Q2541">
        <v>6.33</v>
      </c>
      <c r="R2541">
        <v>5.03</v>
      </c>
      <c r="S2541">
        <v>5.15</v>
      </c>
      <c r="T2541">
        <v>0</v>
      </c>
      <c r="U2541">
        <v>0</v>
      </c>
    </row>
    <row r="2542" spans="1:21" x14ac:dyDescent="0.25">
      <c r="A2542" t="s">
        <v>9213</v>
      </c>
      <c r="B2542" t="s">
        <v>9214</v>
      </c>
      <c r="C2542" t="s">
        <v>20867</v>
      </c>
      <c r="D2542">
        <v>0</v>
      </c>
      <c r="E2542">
        <v>0</v>
      </c>
      <c r="F2542">
        <v>5.1100000000000003</v>
      </c>
      <c r="G2542">
        <v>0</v>
      </c>
      <c r="H2542">
        <v>1</v>
      </c>
      <c r="I2542">
        <v>0</v>
      </c>
      <c r="J2542">
        <v>1</v>
      </c>
      <c r="K2542">
        <v>1</v>
      </c>
      <c r="L2542">
        <v>1</v>
      </c>
      <c r="M2542">
        <v>0</v>
      </c>
      <c r="N2542">
        <v>1</v>
      </c>
      <c r="O2542">
        <v>1</v>
      </c>
      <c r="P2542">
        <v>1.68</v>
      </c>
      <c r="Q2542">
        <v>6.4</v>
      </c>
      <c r="R2542">
        <v>6.04</v>
      </c>
      <c r="S2542">
        <v>5.15</v>
      </c>
      <c r="T2542">
        <v>0</v>
      </c>
      <c r="U2542">
        <v>-0.1</v>
      </c>
    </row>
    <row r="2543" spans="1:21" x14ac:dyDescent="0.25">
      <c r="A2543" t="s">
        <v>8833</v>
      </c>
      <c r="B2543" t="s">
        <v>8834</v>
      </c>
      <c r="C2543" t="s">
        <v>20877</v>
      </c>
      <c r="D2543">
        <v>0</v>
      </c>
      <c r="E2543">
        <v>0</v>
      </c>
      <c r="F2543">
        <v>5.01</v>
      </c>
      <c r="G2543">
        <v>0</v>
      </c>
      <c r="H2543">
        <v>1</v>
      </c>
      <c r="I2543">
        <v>0</v>
      </c>
      <c r="J2543">
        <v>1</v>
      </c>
      <c r="K2543">
        <v>1</v>
      </c>
      <c r="L2543">
        <v>1</v>
      </c>
      <c r="M2543">
        <v>0</v>
      </c>
      <c r="N2543">
        <v>1</v>
      </c>
      <c r="O2543">
        <v>1</v>
      </c>
      <c r="P2543">
        <v>1.64</v>
      </c>
      <c r="Q2543">
        <v>5.94</v>
      </c>
      <c r="R2543">
        <v>5.61</v>
      </c>
      <c r="S2543">
        <v>5.15</v>
      </c>
      <c r="T2543">
        <v>0</v>
      </c>
      <c r="U2543">
        <v>-0.1</v>
      </c>
    </row>
    <row r="2544" spans="1:21" x14ac:dyDescent="0.25">
      <c r="A2544" t="s">
        <v>7459</v>
      </c>
      <c r="B2544" t="s">
        <v>7460</v>
      </c>
      <c r="C2544" t="s">
        <v>20889</v>
      </c>
      <c r="D2544">
        <v>0</v>
      </c>
      <c r="E2544">
        <v>0</v>
      </c>
      <c r="F2544">
        <v>5.01</v>
      </c>
      <c r="G2544">
        <v>0</v>
      </c>
      <c r="H2544">
        <v>0</v>
      </c>
      <c r="I2544">
        <v>0</v>
      </c>
      <c r="J2544">
        <v>1</v>
      </c>
      <c r="K2544">
        <v>1</v>
      </c>
      <c r="L2544">
        <v>1</v>
      </c>
      <c r="M2544">
        <v>0</v>
      </c>
      <c r="N2544">
        <v>1</v>
      </c>
      <c r="O2544">
        <v>0</v>
      </c>
      <c r="P2544">
        <v>1.49</v>
      </c>
      <c r="Q2544">
        <v>5.54</v>
      </c>
      <c r="R2544">
        <v>3.76</v>
      </c>
      <c r="S2544">
        <v>5.15</v>
      </c>
      <c r="T2544">
        <v>0</v>
      </c>
      <c r="U2544">
        <v>0</v>
      </c>
    </row>
    <row r="2545" spans="1:21" x14ac:dyDescent="0.25">
      <c r="A2545" t="s">
        <v>7874</v>
      </c>
      <c r="B2545" t="s">
        <v>7875</v>
      </c>
      <c r="C2545" t="s">
        <v>20892</v>
      </c>
      <c r="D2545">
        <v>0</v>
      </c>
      <c r="E2545">
        <v>0</v>
      </c>
      <c r="F2545">
        <v>5.07</v>
      </c>
      <c r="G2545">
        <v>0</v>
      </c>
      <c r="H2545">
        <v>1</v>
      </c>
      <c r="I2545">
        <v>0</v>
      </c>
      <c r="J2545">
        <v>1</v>
      </c>
      <c r="K2545">
        <v>1</v>
      </c>
      <c r="L2545">
        <v>1</v>
      </c>
      <c r="M2545">
        <v>0</v>
      </c>
      <c r="N2545">
        <v>1</v>
      </c>
      <c r="O2545">
        <v>1</v>
      </c>
      <c r="P2545">
        <v>1.62</v>
      </c>
      <c r="Q2545">
        <v>6.83</v>
      </c>
      <c r="R2545">
        <v>5.53</v>
      </c>
      <c r="S2545">
        <v>5.15</v>
      </c>
      <c r="T2545">
        <v>0</v>
      </c>
      <c r="U2545">
        <v>-0.1</v>
      </c>
    </row>
    <row r="2546" spans="1:21" x14ac:dyDescent="0.25">
      <c r="A2546" t="s">
        <v>23151</v>
      </c>
      <c r="B2546" t="s">
        <v>23152</v>
      </c>
      <c r="C2546" t="s">
        <v>20876</v>
      </c>
      <c r="D2546">
        <v>0</v>
      </c>
      <c r="E2546">
        <v>0</v>
      </c>
      <c r="F2546">
        <v>5.03</v>
      </c>
      <c r="G2546">
        <v>0</v>
      </c>
      <c r="H2546">
        <v>1</v>
      </c>
      <c r="I2546">
        <v>0</v>
      </c>
      <c r="J2546">
        <v>1</v>
      </c>
      <c r="K2546">
        <v>1</v>
      </c>
      <c r="L2546">
        <v>1</v>
      </c>
      <c r="M2546">
        <v>0</v>
      </c>
      <c r="N2546">
        <v>1</v>
      </c>
      <c r="O2546">
        <v>1</v>
      </c>
      <c r="P2546">
        <v>1.64</v>
      </c>
      <c r="Q2546">
        <v>6.89</v>
      </c>
      <c r="R2546">
        <v>5.87</v>
      </c>
      <c r="S2546">
        <v>5.15</v>
      </c>
      <c r="T2546">
        <v>0</v>
      </c>
      <c r="U2546">
        <v>-0.1</v>
      </c>
    </row>
    <row r="2547" spans="1:21" x14ac:dyDescent="0.25">
      <c r="A2547" t="s">
        <v>9669</v>
      </c>
      <c r="B2547" t="s">
        <v>9670</v>
      </c>
      <c r="C2547" t="s">
        <v>20867</v>
      </c>
      <c r="D2547">
        <v>0</v>
      </c>
      <c r="E2547">
        <v>0</v>
      </c>
      <c r="F2547">
        <v>5.13</v>
      </c>
      <c r="G2547">
        <v>0</v>
      </c>
      <c r="H2547">
        <v>1</v>
      </c>
      <c r="I2547">
        <v>0</v>
      </c>
      <c r="J2547">
        <v>1</v>
      </c>
      <c r="K2547">
        <v>1</v>
      </c>
      <c r="L2547">
        <v>1</v>
      </c>
      <c r="M2547">
        <v>0</v>
      </c>
      <c r="N2547">
        <v>1</v>
      </c>
      <c r="O2547">
        <v>1</v>
      </c>
      <c r="P2547">
        <v>1.71</v>
      </c>
      <c r="Q2547">
        <v>6.78</v>
      </c>
      <c r="R2547">
        <v>6.56</v>
      </c>
      <c r="S2547">
        <v>5.15</v>
      </c>
      <c r="T2547">
        <v>0</v>
      </c>
      <c r="U2547">
        <v>-0.1</v>
      </c>
    </row>
    <row r="2548" spans="1:21" x14ac:dyDescent="0.25">
      <c r="A2548" t="s">
        <v>6783</v>
      </c>
      <c r="B2548" t="s">
        <v>6784</v>
      </c>
      <c r="C2548" t="s">
        <v>20873</v>
      </c>
      <c r="D2548">
        <v>0</v>
      </c>
      <c r="E2548">
        <v>0</v>
      </c>
      <c r="F2548">
        <v>5</v>
      </c>
      <c r="G2548">
        <v>0</v>
      </c>
      <c r="H2548">
        <v>0</v>
      </c>
      <c r="I2548">
        <v>0</v>
      </c>
      <c r="J2548">
        <v>1</v>
      </c>
      <c r="K2548">
        <v>1</v>
      </c>
      <c r="L2548">
        <v>1</v>
      </c>
      <c r="M2548">
        <v>0</v>
      </c>
      <c r="N2548">
        <v>1</v>
      </c>
      <c r="O2548">
        <v>0</v>
      </c>
      <c r="P2548">
        <v>1.53</v>
      </c>
      <c r="Q2548">
        <v>5.86</v>
      </c>
      <c r="R2548">
        <v>4.0999999999999996</v>
      </c>
      <c r="S2548">
        <v>5.15</v>
      </c>
      <c r="T2548">
        <v>0</v>
      </c>
      <c r="U2548">
        <v>0</v>
      </c>
    </row>
    <row r="2549" spans="1:21" x14ac:dyDescent="0.25">
      <c r="A2549" t="s">
        <v>23153</v>
      </c>
      <c r="B2549" t="s">
        <v>23154</v>
      </c>
      <c r="C2549" t="s">
        <v>1</v>
      </c>
      <c r="D2549">
        <v>0</v>
      </c>
      <c r="E2549">
        <v>0</v>
      </c>
      <c r="F2549">
        <v>5.05</v>
      </c>
      <c r="G2549">
        <v>0</v>
      </c>
      <c r="H2549">
        <v>1</v>
      </c>
      <c r="I2549">
        <v>0</v>
      </c>
      <c r="J2549">
        <v>1</v>
      </c>
      <c r="K2549">
        <v>1</v>
      </c>
      <c r="L2549">
        <v>1</v>
      </c>
      <c r="M2549">
        <v>0</v>
      </c>
      <c r="N2549">
        <v>1</v>
      </c>
      <c r="O2549">
        <v>1</v>
      </c>
      <c r="P2549">
        <v>1.62</v>
      </c>
      <c r="Q2549">
        <v>6.58</v>
      </c>
      <c r="R2549">
        <v>5.48</v>
      </c>
      <c r="S2549">
        <v>5.15</v>
      </c>
      <c r="T2549">
        <v>0</v>
      </c>
      <c r="U2549">
        <v>-0.1</v>
      </c>
    </row>
    <row r="2550" spans="1:21" x14ac:dyDescent="0.25">
      <c r="A2550" t="s">
        <v>7905</v>
      </c>
      <c r="B2550" t="s">
        <v>7906</v>
      </c>
      <c r="C2550" t="s">
        <v>20878</v>
      </c>
      <c r="D2550">
        <v>0</v>
      </c>
      <c r="E2550">
        <v>0</v>
      </c>
      <c r="F2550">
        <v>5.24</v>
      </c>
      <c r="G2550">
        <v>0</v>
      </c>
      <c r="H2550">
        <v>0</v>
      </c>
      <c r="I2550">
        <v>0</v>
      </c>
      <c r="J2550">
        <v>1</v>
      </c>
      <c r="K2550">
        <v>1</v>
      </c>
      <c r="L2550">
        <v>1</v>
      </c>
      <c r="M2550">
        <v>0</v>
      </c>
      <c r="N2550">
        <v>1</v>
      </c>
      <c r="O2550">
        <v>1</v>
      </c>
      <c r="P2550">
        <v>1.62</v>
      </c>
      <c r="Q2550">
        <v>6.04</v>
      </c>
      <c r="R2550">
        <v>4.97</v>
      </c>
      <c r="S2550">
        <v>5.15</v>
      </c>
      <c r="T2550">
        <v>0</v>
      </c>
      <c r="U2550">
        <v>0</v>
      </c>
    </row>
    <row r="2551" spans="1:21" x14ac:dyDescent="0.25">
      <c r="A2551" t="s">
        <v>7018</v>
      </c>
      <c r="B2551" t="s">
        <v>7019</v>
      </c>
      <c r="C2551" t="s">
        <v>1</v>
      </c>
      <c r="D2551">
        <v>0</v>
      </c>
      <c r="E2551">
        <v>0</v>
      </c>
      <c r="F2551">
        <v>5.03</v>
      </c>
      <c r="G2551">
        <v>0</v>
      </c>
      <c r="H2551">
        <v>0</v>
      </c>
      <c r="I2551">
        <v>0</v>
      </c>
      <c r="J2551">
        <v>1</v>
      </c>
      <c r="K2551">
        <v>1</v>
      </c>
      <c r="L2551">
        <v>1</v>
      </c>
      <c r="M2551">
        <v>0</v>
      </c>
      <c r="N2551">
        <v>0</v>
      </c>
      <c r="O2551">
        <v>0</v>
      </c>
      <c r="P2551">
        <v>1.47</v>
      </c>
      <c r="Q2551">
        <v>4.22</v>
      </c>
      <c r="R2551">
        <v>2.71</v>
      </c>
      <c r="S2551">
        <v>5.15</v>
      </c>
      <c r="T2551">
        <v>0</v>
      </c>
      <c r="U2551">
        <v>0</v>
      </c>
    </row>
    <row r="2552" spans="1:21" x14ac:dyDescent="0.25">
      <c r="A2552" t="s">
        <v>10143</v>
      </c>
      <c r="B2552" t="s">
        <v>23155</v>
      </c>
      <c r="C2552" t="s">
        <v>20883</v>
      </c>
      <c r="D2552">
        <v>0</v>
      </c>
      <c r="E2552">
        <v>0</v>
      </c>
      <c r="F2552">
        <v>4.96</v>
      </c>
      <c r="G2552">
        <v>0</v>
      </c>
      <c r="H2552">
        <v>0</v>
      </c>
      <c r="I2552">
        <v>0</v>
      </c>
      <c r="J2552">
        <v>1</v>
      </c>
      <c r="K2552">
        <v>1</v>
      </c>
      <c r="L2552">
        <v>1</v>
      </c>
      <c r="M2552">
        <v>0</v>
      </c>
      <c r="N2552">
        <v>1</v>
      </c>
      <c r="O2552">
        <v>0</v>
      </c>
      <c r="P2552">
        <v>1.47</v>
      </c>
      <c r="Q2552">
        <v>5.68</v>
      </c>
      <c r="R2552">
        <v>3.46</v>
      </c>
      <c r="S2552">
        <v>5.16</v>
      </c>
      <c r="T2552">
        <v>0</v>
      </c>
      <c r="U2552">
        <v>0</v>
      </c>
    </row>
    <row r="2553" spans="1:21" x14ac:dyDescent="0.25">
      <c r="A2553" t="s">
        <v>9684</v>
      </c>
      <c r="B2553" t="s">
        <v>9685</v>
      </c>
      <c r="C2553" t="s">
        <v>20891</v>
      </c>
      <c r="D2553">
        <v>0</v>
      </c>
      <c r="E2553">
        <v>0</v>
      </c>
      <c r="F2553">
        <v>5.24</v>
      </c>
      <c r="G2553">
        <v>0</v>
      </c>
      <c r="H2553">
        <v>0</v>
      </c>
      <c r="I2553">
        <v>0</v>
      </c>
      <c r="J2553">
        <v>1</v>
      </c>
      <c r="K2553">
        <v>1</v>
      </c>
      <c r="L2553">
        <v>1</v>
      </c>
      <c r="M2553">
        <v>0</v>
      </c>
      <c r="N2553">
        <v>1</v>
      </c>
      <c r="O2553">
        <v>1</v>
      </c>
      <c r="P2553">
        <v>1.63</v>
      </c>
      <c r="Q2553">
        <v>5.99</v>
      </c>
      <c r="R2553">
        <v>5.25</v>
      </c>
      <c r="S2553">
        <v>5.16</v>
      </c>
      <c r="T2553">
        <v>0</v>
      </c>
      <c r="U2553">
        <v>0</v>
      </c>
    </row>
    <row r="2554" spans="1:21" x14ac:dyDescent="0.25">
      <c r="A2554" t="s">
        <v>23156</v>
      </c>
      <c r="B2554" t="s">
        <v>23157</v>
      </c>
      <c r="C2554" t="s">
        <v>20889</v>
      </c>
      <c r="D2554">
        <v>0</v>
      </c>
      <c r="E2554">
        <v>0</v>
      </c>
      <c r="F2554">
        <v>4.99</v>
      </c>
      <c r="G2554">
        <v>0</v>
      </c>
      <c r="H2554">
        <v>1</v>
      </c>
      <c r="I2554">
        <v>0</v>
      </c>
      <c r="J2554">
        <v>1</v>
      </c>
      <c r="K2554">
        <v>1</v>
      </c>
      <c r="L2554">
        <v>1</v>
      </c>
      <c r="M2554">
        <v>0</v>
      </c>
      <c r="N2554">
        <v>1</v>
      </c>
      <c r="O2554">
        <v>1</v>
      </c>
      <c r="P2554">
        <v>1.58</v>
      </c>
      <c r="Q2554">
        <v>6.51</v>
      </c>
      <c r="R2554">
        <v>5.15</v>
      </c>
      <c r="S2554">
        <v>5.16</v>
      </c>
      <c r="T2554">
        <v>0</v>
      </c>
      <c r="U2554">
        <v>-0.1</v>
      </c>
    </row>
    <row r="2555" spans="1:21" x14ac:dyDescent="0.25">
      <c r="A2555" t="s">
        <v>23158</v>
      </c>
      <c r="B2555" t="s">
        <v>23159</v>
      </c>
      <c r="C2555" t="s">
        <v>1</v>
      </c>
      <c r="D2555">
        <v>0</v>
      </c>
      <c r="E2555">
        <v>0</v>
      </c>
      <c r="F2555">
        <v>4.99</v>
      </c>
      <c r="G2555">
        <v>0</v>
      </c>
      <c r="H2555">
        <v>1</v>
      </c>
      <c r="I2555">
        <v>0</v>
      </c>
      <c r="J2555">
        <v>1</v>
      </c>
      <c r="K2555">
        <v>1</v>
      </c>
      <c r="L2555">
        <v>1</v>
      </c>
      <c r="M2555">
        <v>0</v>
      </c>
      <c r="N2555">
        <v>1</v>
      </c>
      <c r="O2555">
        <v>0</v>
      </c>
      <c r="P2555">
        <v>1.57</v>
      </c>
      <c r="Q2555">
        <v>5.56</v>
      </c>
      <c r="R2555">
        <v>4.46</v>
      </c>
      <c r="S2555">
        <v>5.16</v>
      </c>
      <c r="T2555">
        <v>0</v>
      </c>
      <c r="U2555">
        <v>-0.1</v>
      </c>
    </row>
    <row r="2556" spans="1:21" x14ac:dyDescent="0.25">
      <c r="A2556" t="s">
        <v>7286</v>
      </c>
      <c r="B2556" t="s">
        <v>7287</v>
      </c>
      <c r="C2556" t="s">
        <v>1</v>
      </c>
      <c r="D2556">
        <v>0</v>
      </c>
      <c r="E2556">
        <v>0</v>
      </c>
      <c r="F2556">
        <v>5.07</v>
      </c>
      <c r="G2556">
        <v>0</v>
      </c>
      <c r="H2556">
        <v>0</v>
      </c>
      <c r="I2556">
        <v>0</v>
      </c>
      <c r="J2556">
        <v>1</v>
      </c>
      <c r="K2556">
        <v>1</v>
      </c>
      <c r="L2556">
        <v>1</v>
      </c>
      <c r="M2556">
        <v>0</v>
      </c>
      <c r="N2556">
        <v>1</v>
      </c>
      <c r="O2556">
        <v>0</v>
      </c>
      <c r="P2556">
        <v>1.54</v>
      </c>
      <c r="Q2556">
        <v>5.67</v>
      </c>
      <c r="R2556">
        <v>4.1100000000000003</v>
      </c>
      <c r="S2556">
        <v>5.16</v>
      </c>
      <c r="T2556">
        <v>0</v>
      </c>
      <c r="U2556">
        <v>0</v>
      </c>
    </row>
    <row r="2557" spans="1:21" x14ac:dyDescent="0.25">
      <c r="A2557" t="s">
        <v>6872</v>
      </c>
      <c r="B2557" t="s">
        <v>6873</v>
      </c>
      <c r="C2557" t="s">
        <v>20892</v>
      </c>
      <c r="D2557">
        <v>0</v>
      </c>
      <c r="E2557">
        <v>0</v>
      </c>
      <c r="F2557">
        <v>5.04</v>
      </c>
      <c r="G2557">
        <v>0</v>
      </c>
      <c r="H2557">
        <v>1</v>
      </c>
      <c r="I2557">
        <v>0</v>
      </c>
      <c r="J2557">
        <v>1</v>
      </c>
      <c r="K2557">
        <v>1</v>
      </c>
      <c r="L2557">
        <v>1</v>
      </c>
      <c r="M2557">
        <v>0</v>
      </c>
      <c r="N2557">
        <v>1</v>
      </c>
      <c r="O2557">
        <v>0</v>
      </c>
      <c r="P2557">
        <v>1.55</v>
      </c>
      <c r="Q2557">
        <v>5.83</v>
      </c>
      <c r="R2557">
        <v>4.32</v>
      </c>
      <c r="S2557">
        <v>5.16</v>
      </c>
      <c r="T2557">
        <v>0</v>
      </c>
      <c r="U2557">
        <v>-0.1</v>
      </c>
    </row>
    <row r="2558" spans="1:21" x14ac:dyDescent="0.25">
      <c r="A2558" t="s">
        <v>6741</v>
      </c>
      <c r="B2558" t="s">
        <v>9651</v>
      </c>
      <c r="C2558" t="s">
        <v>1</v>
      </c>
      <c r="D2558">
        <v>0</v>
      </c>
      <c r="E2558">
        <v>0</v>
      </c>
      <c r="F2558">
        <v>5.04</v>
      </c>
      <c r="G2558">
        <v>0</v>
      </c>
      <c r="H2558">
        <v>0</v>
      </c>
      <c r="I2558">
        <v>0</v>
      </c>
      <c r="J2558">
        <v>1</v>
      </c>
      <c r="K2558">
        <v>1</v>
      </c>
      <c r="L2558">
        <v>1</v>
      </c>
      <c r="M2558">
        <v>0</v>
      </c>
      <c r="N2558">
        <v>1</v>
      </c>
      <c r="O2558">
        <v>0</v>
      </c>
      <c r="P2558">
        <v>1.51</v>
      </c>
      <c r="Q2558">
        <v>4.93</v>
      </c>
      <c r="R2558">
        <v>3.48</v>
      </c>
      <c r="S2558">
        <v>5.16</v>
      </c>
      <c r="T2558">
        <v>0</v>
      </c>
      <c r="U2558">
        <v>0</v>
      </c>
    </row>
    <row r="2559" spans="1:21" x14ac:dyDescent="0.25">
      <c r="A2559" t="s">
        <v>7663</v>
      </c>
      <c r="B2559" t="s">
        <v>7664</v>
      </c>
      <c r="C2559" t="s">
        <v>1</v>
      </c>
      <c r="D2559">
        <v>0</v>
      </c>
      <c r="E2559">
        <v>0</v>
      </c>
      <c r="F2559">
        <v>5.0599999999999996</v>
      </c>
      <c r="G2559">
        <v>0</v>
      </c>
      <c r="H2559">
        <v>1</v>
      </c>
      <c r="I2559">
        <v>0</v>
      </c>
      <c r="J2559">
        <v>1</v>
      </c>
      <c r="K2559">
        <v>1</v>
      </c>
      <c r="L2559">
        <v>1</v>
      </c>
      <c r="M2559">
        <v>0</v>
      </c>
      <c r="N2559">
        <v>1</v>
      </c>
      <c r="O2559">
        <v>1</v>
      </c>
      <c r="P2559">
        <v>1.63</v>
      </c>
      <c r="Q2559">
        <v>6.62</v>
      </c>
      <c r="R2559">
        <v>5.53</v>
      </c>
      <c r="S2559">
        <v>5.16</v>
      </c>
      <c r="T2559">
        <v>0</v>
      </c>
      <c r="U2559">
        <v>-0.1</v>
      </c>
    </row>
    <row r="2560" spans="1:21" x14ac:dyDescent="0.25">
      <c r="A2560" t="s">
        <v>7565</v>
      </c>
      <c r="B2560" t="s">
        <v>7566</v>
      </c>
      <c r="C2560" t="s">
        <v>20876</v>
      </c>
      <c r="D2560">
        <v>0</v>
      </c>
      <c r="E2560">
        <v>0</v>
      </c>
      <c r="F2560">
        <v>5.05</v>
      </c>
      <c r="G2560">
        <v>0</v>
      </c>
      <c r="H2560">
        <v>0</v>
      </c>
      <c r="I2560">
        <v>0</v>
      </c>
      <c r="J2560">
        <v>1</v>
      </c>
      <c r="K2560">
        <v>1</v>
      </c>
      <c r="L2560">
        <v>1</v>
      </c>
      <c r="M2560">
        <v>0</v>
      </c>
      <c r="N2560">
        <v>1</v>
      </c>
      <c r="O2560">
        <v>1</v>
      </c>
      <c r="P2560">
        <v>1.56</v>
      </c>
      <c r="Q2560">
        <v>6.14</v>
      </c>
      <c r="R2560">
        <v>4.67</v>
      </c>
      <c r="S2560">
        <v>5.16</v>
      </c>
      <c r="T2560">
        <v>0</v>
      </c>
      <c r="U2560">
        <v>0</v>
      </c>
    </row>
    <row r="2561" spans="1:21" x14ac:dyDescent="0.25">
      <c r="A2561" t="s">
        <v>6902</v>
      </c>
      <c r="B2561" t="s">
        <v>6903</v>
      </c>
      <c r="C2561" t="s">
        <v>20885</v>
      </c>
      <c r="D2561">
        <v>0</v>
      </c>
      <c r="E2561">
        <v>0</v>
      </c>
      <c r="F2561">
        <v>5.17</v>
      </c>
      <c r="G2561">
        <v>0</v>
      </c>
      <c r="H2561">
        <v>0</v>
      </c>
      <c r="I2561">
        <v>0</v>
      </c>
      <c r="J2561">
        <v>1</v>
      </c>
      <c r="K2561">
        <v>1</v>
      </c>
      <c r="L2561">
        <v>1</v>
      </c>
      <c r="M2561">
        <v>0</v>
      </c>
      <c r="N2561">
        <v>1</v>
      </c>
      <c r="O2561">
        <v>0</v>
      </c>
      <c r="P2561">
        <v>1.59</v>
      </c>
      <c r="Q2561">
        <v>4.87</v>
      </c>
      <c r="R2561">
        <v>4.33</v>
      </c>
      <c r="S2561">
        <v>5.16</v>
      </c>
      <c r="T2561">
        <v>0</v>
      </c>
      <c r="U2561">
        <v>0</v>
      </c>
    </row>
    <row r="2562" spans="1:21" x14ac:dyDescent="0.25">
      <c r="A2562" t="s">
        <v>7364</v>
      </c>
      <c r="B2562" t="s">
        <v>7365</v>
      </c>
      <c r="C2562" t="s">
        <v>20871</v>
      </c>
      <c r="D2562">
        <v>0</v>
      </c>
      <c r="E2562">
        <v>0</v>
      </c>
      <c r="F2562">
        <v>5.17</v>
      </c>
      <c r="G2562">
        <v>0</v>
      </c>
      <c r="H2562">
        <v>0</v>
      </c>
      <c r="I2562">
        <v>0</v>
      </c>
      <c r="J2562">
        <v>1</v>
      </c>
      <c r="K2562">
        <v>1</v>
      </c>
      <c r="L2562">
        <v>1</v>
      </c>
      <c r="M2562">
        <v>0</v>
      </c>
      <c r="N2562">
        <v>1</v>
      </c>
      <c r="O2562">
        <v>1</v>
      </c>
      <c r="P2562">
        <v>1.61</v>
      </c>
      <c r="Q2562">
        <v>5.01</v>
      </c>
      <c r="R2562">
        <v>4.6900000000000004</v>
      </c>
      <c r="S2562">
        <v>5.16</v>
      </c>
      <c r="T2562">
        <v>0</v>
      </c>
      <c r="U2562">
        <v>0</v>
      </c>
    </row>
    <row r="2563" spans="1:21" x14ac:dyDescent="0.25">
      <c r="A2563" t="s">
        <v>7310</v>
      </c>
      <c r="B2563" t="s">
        <v>7311</v>
      </c>
      <c r="C2563" t="s">
        <v>1</v>
      </c>
      <c r="D2563">
        <v>0</v>
      </c>
      <c r="E2563">
        <v>0</v>
      </c>
      <c r="F2563">
        <v>5.03</v>
      </c>
      <c r="G2563">
        <v>0</v>
      </c>
      <c r="H2563">
        <v>1</v>
      </c>
      <c r="I2563">
        <v>0</v>
      </c>
      <c r="J2563">
        <v>1</v>
      </c>
      <c r="K2563">
        <v>1</v>
      </c>
      <c r="L2563">
        <v>1</v>
      </c>
      <c r="M2563">
        <v>0</v>
      </c>
      <c r="N2563">
        <v>1</v>
      </c>
      <c r="O2563">
        <v>1</v>
      </c>
      <c r="P2563">
        <v>1.61</v>
      </c>
      <c r="Q2563">
        <v>6.29</v>
      </c>
      <c r="R2563">
        <v>5.19</v>
      </c>
      <c r="S2563">
        <v>5.16</v>
      </c>
      <c r="T2563">
        <v>0</v>
      </c>
      <c r="U2563">
        <v>-0.1</v>
      </c>
    </row>
    <row r="2564" spans="1:21" x14ac:dyDescent="0.25">
      <c r="A2564" t="s">
        <v>7643</v>
      </c>
      <c r="B2564" t="s">
        <v>7644</v>
      </c>
      <c r="C2564" t="s">
        <v>20893</v>
      </c>
      <c r="D2564">
        <v>0</v>
      </c>
      <c r="E2564">
        <v>0</v>
      </c>
      <c r="F2564">
        <v>5.13</v>
      </c>
      <c r="G2564">
        <v>0</v>
      </c>
      <c r="H2564">
        <v>0</v>
      </c>
      <c r="I2564">
        <v>0</v>
      </c>
      <c r="J2564">
        <v>1</v>
      </c>
      <c r="K2564">
        <v>1</v>
      </c>
      <c r="L2564">
        <v>1</v>
      </c>
      <c r="M2564">
        <v>0</v>
      </c>
      <c r="N2564">
        <v>1</v>
      </c>
      <c r="O2564">
        <v>0</v>
      </c>
      <c r="P2564">
        <v>1.58</v>
      </c>
      <c r="Q2564">
        <v>5.18</v>
      </c>
      <c r="R2564">
        <v>4.3499999999999996</v>
      </c>
      <c r="S2564">
        <v>5.16</v>
      </c>
      <c r="T2564">
        <v>0</v>
      </c>
      <c r="U2564">
        <v>0</v>
      </c>
    </row>
    <row r="2565" spans="1:21" x14ac:dyDescent="0.25">
      <c r="A2565" t="s">
        <v>9027</v>
      </c>
      <c r="B2565" t="s">
        <v>9028</v>
      </c>
      <c r="C2565" t="s">
        <v>20874</v>
      </c>
      <c r="D2565">
        <v>0</v>
      </c>
      <c r="E2565">
        <v>0</v>
      </c>
      <c r="F2565">
        <v>5.13</v>
      </c>
      <c r="G2565">
        <v>0</v>
      </c>
      <c r="H2565">
        <v>1</v>
      </c>
      <c r="I2565">
        <v>0</v>
      </c>
      <c r="J2565">
        <v>1</v>
      </c>
      <c r="K2565">
        <v>1</v>
      </c>
      <c r="L2565">
        <v>1</v>
      </c>
      <c r="M2565">
        <v>0</v>
      </c>
      <c r="N2565">
        <v>1</v>
      </c>
      <c r="O2565">
        <v>1</v>
      </c>
      <c r="P2565">
        <v>1.64</v>
      </c>
      <c r="Q2565">
        <v>6.34</v>
      </c>
      <c r="R2565">
        <v>5.45</v>
      </c>
      <c r="S2565">
        <v>5.16</v>
      </c>
      <c r="T2565">
        <v>0</v>
      </c>
      <c r="U2565">
        <v>-0.1</v>
      </c>
    </row>
    <row r="2566" spans="1:21" x14ac:dyDescent="0.25">
      <c r="A2566" t="s">
        <v>9584</v>
      </c>
      <c r="B2566" t="s">
        <v>9585</v>
      </c>
      <c r="C2566" t="s">
        <v>20866</v>
      </c>
      <c r="D2566">
        <v>0</v>
      </c>
      <c r="E2566">
        <v>0</v>
      </c>
      <c r="F2566">
        <v>5.18</v>
      </c>
      <c r="G2566">
        <v>0</v>
      </c>
      <c r="H2566">
        <v>1</v>
      </c>
      <c r="I2566">
        <v>0</v>
      </c>
      <c r="J2566">
        <v>1</v>
      </c>
      <c r="K2566">
        <v>1</v>
      </c>
      <c r="L2566">
        <v>1</v>
      </c>
      <c r="M2566">
        <v>0</v>
      </c>
      <c r="N2566">
        <v>1</v>
      </c>
      <c r="O2566">
        <v>1</v>
      </c>
      <c r="P2566">
        <v>1.66</v>
      </c>
      <c r="Q2566">
        <v>6.27</v>
      </c>
      <c r="R2566">
        <v>5.53</v>
      </c>
      <c r="S2566">
        <v>5.16</v>
      </c>
      <c r="T2566">
        <v>0</v>
      </c>
      <c r="U2566">
        <v>-0.1</v>
      </c>
    </row>
    <row r="2567" spans="1:21" x14ac:dyDescent="0.25">
      <c r="A2567" t="s">
        <v>8173</v>
      </c>
      <c r="B2567" t="s">
        <v>8174</v>
      </c>
      <c r="C2567" t="s">
        <v>1</v>
      </c>
      <c r="D2567">
        <v>0</v>
      </c>
      <c r="E2567">
        <v>0</v>
      </c>
      <c r="F2567">
        <v>5.07</v>
      </c>
      <c r="G2567">
        <v>0</v>
      </c>
      <c r="H2567">
        <v>1</v>
      </c>
      <c r="I2567">
        <v>0</v>
      </c>
      <c r="J2567">
        <v>1</v>
      </c>
      <c r="K2567">
        <v>1</v>
      </c>
      <c r="L2567">
        <v>1</v>
      </c>
      <c r="M2567">
        <v>0</v>
      </c>
      <c r="N2567">
        <v>1</v>
      </c>
      <c r="O2567">
        <v>1</v>
      </c>
      <c r="P2567">
        <v>1.64</v>
      </c>
      <c r="Q2567">
        <v>6.56</v>
      </c>
      <c r="R2567">
        <v>5.71</v>
      </c>
      <c r="S2567">
        <v>5.17</v>
      </c>
      <c r="T2567">
        <v>0</v>
      </c>
      <c r="U2567">
        <v>-0.1</v>
      </c>
    </row>
    <row r="2568" spans="1:21" x14ac:dyDescent="0.25">
      <c r="A2568" t="s">
        <v>7449</v>
      </c>
      <c r="B2568" t="s">
        <v>7450</v>
      </c>
      <c r="C2568" t="s">
        <v>20892</v>
      </c>
      <c r="D2568">
        <v>0</v>
      </c>
      <c r="E2568">
        <v>0</v>
      </c>
      <c r="F2568">
        <v>5.08</v>
      </c>
      <c r="G2568">
        <v>0</v>
      </c>
      <c r="H2568">
        <v>0</v>
      </c>
      <c r="I2568">
        <v>0</v>
      </c>
      <c r="J2568">
        <v>1</v>
      </c>
      <c r="K2568">
        <v>1</v>
      </c>
      <c r="L2568">
        <v>1</v>
      </c>
      <c r="M2568">
        <v>0</v>
      </c>
      <c r="N2568">
        <v>1</v>
      </c>
      <c r="O2568">
        <v>0</v>
      </c>
      <c r="P2568">
        <v>1.52</v>
      </c>
      <c r="Q2568">
        <v>5.52</v>
      </c>
      <c r="R2568">
        <v>3.87</v>
      </c>
      <c r="S2568">
        <v>5.17</v>
      </c>
      <c r="T2568">
        <v>0</v>
      </c>
      <c r="U2568">
        <v>0</v>
      </c>
    </row>
    <row r="2569" spans="1:21" x14ac:dyDescent="0.25">
      <c r="A2569" t="s">
        <v>5842</v>
      </c>
      <c r="B2569" t="s">
        <v>5843</v>
      </c>
      <c r="C2569" t="s">
        <v>20879</v>
      </c>
      <c r="D2569">
        <v>0</v>
      </c>
      <c r="E2569">
        <v>0</v>
      </c>
      <c r="F2569">
        <v>5.27</v>
      </c>
      <c r="G2569">
        <v>0</v>
      </c>
      <c r="H2569">
        <v>0</v>
      </c>
      <c r="I2569">
        <v>0</v>
      </c>
      <c r="J2569">
        <v>1</v>
      </c>
      <c r="K2569">
        <v>1</v>
      </c>
      <c r="L2569">
        <v>1</v>
      </c>
      <c r="M2569">
        <v>0</v>
      </c>
      <c r="N2569">
        <v>1</v>
      </c>
      <c r="O2569">
        <v>0</v>
      </c>
      <c r="P2569">
        <v>1.53</v>
      </c>
      <c r="Q2569">
        <v>5.33</v>
      </c>
      <c r="R2569">
        <v>3.24</v>
      </c>
      <c r="S2569">
        <v>5.17</v>
      </c>
      <c r="T2569">
        <v>0</v>
      </c>
      <c r="U2569">
        <v>0</v>
      </c>
    </row>
    <row r="2570" spans="1:21" x14ac:dyDescent="0.25">
      <c r="A2570" t="s">
        <v>8201</v>
      </c>
      <c r="B2570" t="s">
        <v>8202</v>
      </c>
      <c r="C2570" t="s">
        <v>20893</v>
      </c>
      <c r="D2570">
        <v>0</v>
      </c>
      <c r="E2570">
        <v>0</v>
      </c>
      <c r="F2570">
        <v>5.1100000000000003</v>
      </c>
      <c r="G2570">
        <v>0</v>
      </c>
      <c r="H2570">
        <v>1</v>
      </c>
      <c r="I2570">
        <v>0</v>
      </c>
      <c r="J2570">
        <v>1</v>
      </c>
      <c r="K2570">
        <v>1</v>
      </c>
      <c r="L2570">
        <v>1</v>
      </c>
      <c r="M2570">
        <v>0</v>
      </c>
      <c r="N2570">
        <v>1</v>
      </c>
      <c r="O2570">
        <v>1</v>
      </c>
      <c r="P2570">
        <v>1.64</v>
      </c>
      <c r="Q2570">
        <v>6.34</v>
      </c>
      <c r="R2570">
        <v>5.49</v>
      </c>
      <c r="S2570">
        <v>5.17</v>
      </c>
      <c r="T2570">
        <v>0</v>
      </c>
      <c r="U2570">
        <v>-0.1</v>
      </c>
    </row>
    <row r="2571" spans="1:21" x14ac:dyDescent="0.25">
      <c r="A2571" t="s">
        <v>7701</v>
      </c>
      <c r="B2571" t="s">
        <v>7702</v>
      </c>
      <c r="C2571" t="s">
        <v>20888</v>
      </c>
      <c r="D2571">
        <v>0</v>
      </c>
      <c r="E2571">
        <v>0</v>
      </c>
      <c r="F2571">
        <v>4.87</v>
      </c>
      <c r="G2571">
        <v>0</v>
      </c>
      <c r="H2571">
        <v>1</v>
      </c>
      <c r="I2571">
        <v>0</v>
      </c>
      <c r="J2571">
        <v>1</v>
      </c>
      <c r="K2571">
        <v>1</v>
      </c>
      <c r="L2571">
        <v>1</v>
      </c>
      <c r="M2571">
        <v>0</v>
      </c>
      <c r="N2571">
        <v>1</v>
      </c>
      <c r="O2571">
        <v>1</v>
      </c>
      <c r="P2571">
        <v>1.56</v>
      </c>
      <c r="Q2571">
        <v>5.55</v>
      </c>
      <c r="R2571">
        <v>4.53</v>
      </c>
      <c r="S2571">
        <v>5.17</v>
      </c>
      <c r="T2571">
        <v>0</v>
      </c>
      <c r="U2571">
        <v>0</v>
      </c>
    </row>
    <row r="2572" spans="1:21" x14ac:dyDescent="0.25">
      <c r="A2572" t="s">
        <v>7743</v>
      </c>
      <c r="B2572" t="s">
        <v>7744</v>
      </c>
      <c r="C2572" t="s">
        <v>20889</v>
      </c>
      <c r="D2572">
        <v>0</v>
      </c>
      <c r="E2572">
        <v>0</v>
      </c>
      <c r="F2572">
        <v>5.0199999999999996</v>
      </c>
      <c r="G2572">
        <v>0</v>
      </c>
      <c r="H2572">
        <v>1</v>
      </c>
      <c r="I2572">
        <v>0</v>
      </c>
      <c r="J2572">
        <v>1</v>
      </c>
      <c r="K2572">
        <v>1</v>
      </c>
      <c r="L2572">
        <v>1</v>
      </c>
      <c r="M2572">
        <v>0</v>
      </c>
      <c r="N2572">
        <v>1</v>
      </c>
      <c r="O2572">
        <v>1</v>
      </c>
      <c r="P2572">
        <v>1.61</v>
      </c>
      <c r="Q2572">
        <v>6.68</v>
      </c>
      <c r="R2572">
        <v>5.5</v>
      </c>
      <c r="S2572">
        <v>5.17</v>
      </c>
      <c r="T2572">
        <v>0</v>
      </c>
      <c r="U2572">
        <v>-0.1</v>
      </c>
    </row>
    <row r="2573" spans="1:21" x14ac:dyDescent="0.25">
      <c r="A2573" t="s">
        <v>8316</v>
      </c>
      <c r="B2573" t="s">
        <v>8317</v>
      </c>
      <c r="C2573" t="s">
        <v>20886</v>
      </c>
      <c r="D2573">
        <v>0</v>
      </c>
      <c r="E2573">
        <v>0</v>
      </c>
      <c r="F2573">
        <v>5.01</v>
      </c>
      <c r="G2573">
        <v>0</v>
      </c>
      <c r="H2573">
        <v>1</v>
      </c>
      <c r="I2573">
        <v>0</v>
      </c>
      <c r="J2573">
        <v>1</v>
      </c>
      <c r="K2573">
        <v>1</v>
      </c>
      <c r="L2573">
        <v>1</v>
      </c>
      <c r="M2573">
        <v>0</v>
      </c>
      <c r="N2573">
        <v>1</v>
      </c>
      <c r="O2573">
        <v>1</v>
      </c>
      <c r="P2573">
        <v>1.58</v>
      </c>
      <c r="Q2573">
        <v>6.52</v>
      </c>
      <c r="R2573">
        <v>5.01</v>
      </c>
      <c r="S2573">
        <v>5.17</v>
      </c>
      <c r="T2573">
        <v>0</v>
      </c>
      <c r="U2573">
        <v>0</v>
      </c>
    </row>
    <row r="2574" spans="1:21" x14ac:dyDescent="0.25">
      <c r="A2574" t="s">
        <v>7973</v>
      </c>
      <c r="B2574" t="s">
        <v>7974</v>
      </c>
      <c r="C2574" t="s">
        <v>20881</v>
      </c>
      <c r="D2574">
        <v>0</v>
      </c>
      <c r="E2574">
        <v>0</v>
      </c>
      <c r="F2574">
        <v>5.0199999999999996</v>
      </c>
      <c r="G2574">
        <v>0</v>
      </c>
      <c r="H2574">
        <v>0</v>
      </c>
      <c r="I2574">
        <v>0</v>
      </c>
      <c r="J2574">
        <v>1</v>
      </c>
      <c r="K2574">
        <v>1</v>
      </c>
      <c r="L2574">
        <v>1</v>
      </c>
      <c r="M2574">
        <v>0</v>
      </c>
      <c r="N2574">
        <v>1</v>
      </c>
      <c r="O2574">
        <v>0</v>
      </c>
      <c r="P2574">
        <v>1.51</v>
      </c>
      <c r="Q2574">
        <v>4.6399999999999997</v>
      </c>
      <c r="R2574">
        <v>3.3</v>
      </c>
      <c r="S2574">
        <v>5.17</v>
      </c>
      <c r="T2574">
        <v>0</v>
      </c>
      <c r="U2574">
        <v>0</v>
      </c>
    </row>
    <row r="2575" spans="1:21" x14ac:dyDescent="0.25">
      <c r="A2575">
        <v>5556</v>
      </c>
      <c r="B2575" t="s">
        <v>6583</v>
      </c>
      <c r="C2575" t="s">
        <v>20879</v>
      </c>
      <c r="D2575">
        <v>0</v>
      </c>
      <c r="E2575">
        <v>0</v>
      </c>
      <c r="F2575">
        <v>5.28</v>
      </c>
      <c r="G2575">
        <v>0</v>
      </c>
      <c r="H2575">
        <v>0</v>
      </c>
      <c r="I2575">
        <v>0</v>
      </c>
      <c r="J2575">
        <v>1</v>
      </c>
      <c r="K2575">
        <v>1</v>
      </c>
      <c r="L2575">
        <v>1</v>
      </c>
      <c r="M2575">
        <v>0</v>
      </c>
      <c r="N2575">
        <v>1</v>
      </c>
      <c r="O2575">
        <v>0</v>
      </c>
      <c r="P2575">
        <v>1.5</v>
      </c>
      <c r="Q2575">
        <v>5.24</v>
      </c>
      <c r="R2575">
        <v>2.85</v>
      </c>
      <c r="S2575">
        <v>5.17</v>
      </c>
      <c r="T2575">
        <v>0</v>
      </c>
      <c r="U2575">
        <v>0</v>
      </c>
    </row>
    <row r="2576" spans="1:21" x14ac:dyDescent="0.25">
      <c r="A2576" t="s">
        <v>8043</v>
      </c>
      <c r="B2576" t="s">
        <v>8044</v>
      </c>
      <c r="C2576" t="s">
        <v>20870</v>
      </c>
      <c r="D2576">
        <v>0</v>
      </c>
      <c r="E2576">
        <v>0</v>
      </c>
      <c r="F2576">
        <v>4.92</v>
      </c>
      <c r="G2576">
        <v>0</v>
      </c>
      <c r="H2576">
        <v>0</v>
      </c>
      <c r="I2576">
        <v>0</v>
      </c>
      <c r="J2576">
        <v>1</v>
      </c>
      <c r="K2576">
        <v>1</v>
      </c>
      <c r="L2576">
        <v>1</v>
      </c>
      <c r="M2576">
        <v>0</v>
      </c>
      <c r="N2576">
        <v>1</v>
      </c>
      <c r="O2576">
        <v>0</v>
      </c>
      <c r="P2576">
        <v>1.5</v>
      </c>
      <c r="Q2576">
        <v>5.97</v>
      </c>
      <c r="R2576">
        <v>4.04</v>
      </c>
      <c r="S2576">
        <v>5.17</v>
      </c>
      <c r="T2576">
        <v>0</v>
      </c>
      <c r="U2576">
        <v>0</v>
      </c>
    </row>
    <row r="2577" spans="1:21" x14ac:dyDescent="0.25">
      <c r="A2577" t="s">
        <v>8665</v>
      </c>
      <c r="B2577" t="s">
        <v>8666</v>
      </c>
      <c r="C2577" t="s">
        <v>1</v>
      </c>
      <c r="D2577">
        <v>0</v>
      </c>
      <c r="E2577">
        <v>0</v>
      </c>
      <c r="F2577">
        <v>5.0599999999999996</v>
      </c>
      <c r="G2577">
        <v>0</v>
      </c>
      <c r="H2577">
        <v>1</v>
      </c>
      <c r="I2577">
        <v>0</v>
      </c>
      <c r="J2577">
        <v>1</v>
      </c>
      <c r="K2577">
        <v>1</v>
      </c>
      <c r="L2577">
        <v>1</v>
      </c>
      <c r="M2577">
        <v>0</v>
      </c>
      <c r="N2577">
        <v>1</v>
      </c>
      <c r="O2577">
        <v>1</v>
      </c>
      <c r="P2577">
        <v>1.65</v>
      </c>
      <c r="Q2577">
        <v>6.72</v>
      </c>
      <c r="R2577">
        <v>5.93</v>
      </c>
      <c r="S2577">
        <v>5.17</v>
      </c>
      <c r="T2577">
        <v>0</v>
      </c>
      <c r="U2577">
        <v>-0.1</v>
      </c>
    </row>
    <row r="2578" spans="1:21" x14ac:dyDescent="0.25">
      <c r="A2578" t="s">
        <v>7284</v>
      </c>
      <c r="B2578" t="s">
        <v>7285</v>
      </c>
      <c r="C2578" t="s">
        <v>20895</v>
      </c>
      <c r="D2578">
        <v>0</v>
      </c>
      <c r="E2578">
        <v>0</v>
      </c>
      <c r="F2578">
        <v>4.9800000000000004</v>
      </c>
      <c r="G2578">
        <v>0</v>
      </c>
      <c r="H2578">
        <v>0</v>
      </c>
      <c r="I2578">
        <v>0</v>
      </c>
      <c r="J2578">
        <v>1</v>
      </c>
      <c r="K2578">
        <v>1</v>
      </c>
      <c r="L2578">
        <v>1</v>
      </c>
      <c r="M2578">
        <v>0</v>
      </c>
      <c r="N2578">
        <v>1</v>
      </c>
      <c r="O2578">
        <v>1</v>
      </c>
      <c r="P2578">
        <v>1.6</v>
      </c>
      <c r="Q2578">
        <v>5.96</v>
      </c>
      <c r="R2578">
        <v>5.17</v>
      </c>
      <c r="S2578">
        <v>5.17</v>
      </c>
      <c r="T2578">
        <v>0</v>
      </c>
      <c r="U2578">
        <v>0</v>
      </c>
    </row>
    <row r="2579" spans="1:21" x14ac:dyDescent="0.25">
      <c r="A2579" t="s">
        <v>23160</v>
      </c>
      <c r="B2579" t="s">
        <v>23161</v>
      </c>
      <c r="C2579" t="s">
        <v>20876</v>
      </c>
      <c r="D2579">
        <v>0</v>
      </c>
      <c r="E2579">
        <v>0</v>
      </c>
      <c r="F2579">
        <v>5.05</v>
      </c>
      <c r="G2579">
        <v>0</v>
      </c>
      <c r="H2579">
        <v>0</v>
      </c>
      <c r="I2579">
        <v>0</v>
      </c>
      <c r="J2579">
        <v>1</v>
      </c>
      <c r="K2579">
        <v>1</v>
      </c>
      <c r="L2579">
        <v>1</v>
      </c>
      <c r="M2579">
        <v>0</v>
      </c>
      <c r="N2579">
        <v>1</v>
      </c>
      <c r="O2579">
        <v>1</v>
      </c>
      <c r="P2579">
        <v>1.57</v>
      </c>
      <c r="Q2579">
        <v>5.59</v>
      </c>
      <c r="R2579">
        <v>4.67</v>
      </c>
      <c r="S2579">
        <v>5.17</v>
      </c>
      <c r="T2579">
        <v>0</v>
      </c>
      <c r="U2579">
        <v>0</v>
      </c>
    </row>
    <row r="2580" spans="1:21" x14ac:dyDescent="0.25">
      <c r="A2580" t="s">
        <v>7216</v>
      </c>
      <c r="B2580" t="s">
        <v>7217</v>
      </c>
      <c r="C2580" t="s">
        <v>1</v>
      </c>
      <c r="D2580">
        <v>0</v>
      </c>
      <c r="E2580">
        <v>0</v>
      </c>
      <c r="F2580">
        <v>5.0599999999999996</v>
      </c>
      <c r="G2580">
        <v>0</v>
      </c>
      <c r="H2580">
        <v>1</v>
      </c>
      <c r="I2580">
        <v>0</v>
      </c>
      <c r="J2580">
        <v>1</v>
      </c>
      <c r="K2580">
        <v>1</v>
      </c>
      <c r="L2580">
        <v>1</v>
      </c>
      <c r="M2580">
        <v>0</v>
      </c>
      <c r="N2580">
        <v>1</v>
      </c>
      <c r="O2580">
        <v>1</v>
      </c>
      <c r="P2580">
        <v>1.59</v>
      </c>
      <c r="Q2580">
        <v>6</v>
      </c>
      <c r="R2580">
        <v>4.8</v>
      </c>
      <c r="S2580">
        <v>5.17</v>
      </c>
      <c r="T2580">
        <v>0</v>
      </c>
      <c r="U2580">
        <v>-0.1</v>
      </c>
    </row>
    <row r="2581" spans="1:21" x14ac:dyDescent="0.25">
      <c r="A2581" t="s">
        <v>7778</v>
      </c>
      <c r="B2581" t="s">
        <v>7779</v>
      </c>
      <c r="C2581" t="s">
        <v>1</v>
      </c>
      <c r="D2581">
        <v>0</v>
      </c>
      <c r="E2581">
        <v>0</v>
      </c>
      <c r="F2581">
        <v>5.04</v>
      </c>
      <c r="G2581">
        <v>0</v>
      </c>
      <c r="H2581">
        <v>1</v>
      </c>
      <c r="I2581">
        <v>0</v>
      </c>
      <c r="J2581">
        <v>1</v>
      </c>
      <c r="K2581">
        <v>1</v>
      </c>
      <c r="L2581">
        <v>1</v>
      </c>
      <c r="M2581">
        <v>0</v>
      </c>
      <c r="N2581">
        <v>1</v>
      </c>
      <c r="O2581">
        <v>1</v>
      </c>
      <c r="P2581">
        <v>1.61</v>
      </c>
      <c r="Q2581">
        <v>6.2</v>
      </c>
      <c r="R2581">
        <v>5.1100000000000003</v>
      </c>
      <c r="S2581">
        <v>5.17</v>
      </c>
      <c r="T2581">
        <v>0</v>
      </c>
      <c r="U2581">
        <v>-0.1</v>
      </c>
    </row>
    <row r="2582" spans="1:21" x14ac:dyDescent="0.25">
      <c r="A2582" t="s">
        <v>7030</v>
      </c>
      <c r="B2582" t="s">
        <v>7031</v>
      </c>
      <c r="C2582" t="s">
        <v>1</v>
      </c>
      <c r="D2582">
        <v>0</v>
      </c>
      <c r="E2582">
        <v>0</v>
      </c>
      <c r="F2582">
        <v>5.07</v>
      </c>
      <c r="G2582">
        <v>0</v>
      </c>
      <c r="H2582">
        <v>0</v>
      </c>
      <c r="I2582">
        <v>0</v>
      </c>
      <c r="J2582">
        <v>1</v>
      </c>
      <c r="K2582">
        <v>1</v>
      </c>
      <c r="L2582">
        <v>1</v>
      </c>
      <c r="M2582">
        <v>0</v>
      </c>
      <c r="N2582">
        <v>1</v>
      </c>
      <c r="O2582">
        <v>0</v>
      </c>
      <c r="P2582">
        <v>1.51</v>
      </c>
      <c r="Q2582">
        <v>4.96</v>
      </c>
      <c r="R2582">
        <v>3.45</v>
      </c>
      <c r="S2582">
        <v>5.17</v>
      </c>
      <c r="T2582">
        <v>0</v>
      </c>
      <c r="U2582">
        <v>0</v>
      </c>
    </row>
    <row r="2583" spans="1:21" x14ac:dyDescent="0.25">
      <c r="A2583" t="s">
        <v>23162</v>
      </c>
      <c r="B2583" t="s">
        <v>23163</v>
      </c>
      <c r="C2583" t="s">
        <v>20879</v>
      </c>
      <c r="D2583">
        <v>0</v>
      </c>
      <c r="E2583">
        <v>0</v>
      </c>
      <c r="F2583">
        <v>5.29</v>
      </c>
      <c r="G2583">
        <v>0</v>
      </c>
      <c r="H2583">
        <v>0</v>
      </c>
      <c r="I2583">
        <v>0</v>
      </c>
      <c r="J2583">
        <v>1</v>
      </c>
      <c r="K2583">
        <v>1</v>
      </c>
      <c r="L2583">
        <v>1</v>
      </c>
      <c r="M2583">
        <v>0</v>
      </c>
      <c r="N2583">
        <v>1</v>
      </c>
      <c r="O2583">
        <v>0</v>
      </c>
      <c r="P2583">
        <v>1.59</v>
      </c>
      <c r="Q2583">
        <v>5.64</v>
      </c>
      <c r="R2583">
        <v>4.05</v>
      </c>
      <c r="S2583">
        <v>5.17</v>
      </c>
      <c r="T2583">
        <v>0</v>
      </c>
      <c r="U2583">
        <v>0</v>
      </c>
    </row>
    <row r="2584" spans="1:21" x14ac:dyDescent="0.25">
      <c r="A2584" t="s">
        <v>8844</v>
      </c>
      <c r="B2584" t="s">
        <v>8845</v>
      </c>
      <c r="C2584" t="s">
        <v>20867</v>
      </c>
      <c r="D2584">
        <v>0</v>
      </c>
      <c r="E2584">
        <v>0</v>
      </c>
      <c r="F2584">
        <v>5.1100000000000003</v>
      </c>
      <c r="G2584">
        <v>0</v>
      </c>
      <c r="H2584">
        <v>1</v>
      </c>
      <c r="I2584">
        <v>0</v>
      </c>
      <c r="J2584">
        <v>1</v>
      </c>
      <c r="K2584">
        <v>1</v>
      </c>
      <c r="L2584">
        <v>1</v>
      </c>
      <c r="M2584">
        <v>0</v>
      </c>
      <c r="N2584">
        <v>1</v>
      </c>
      <c r="O2584">
        <v>1</v>
      </c>
      <c r="P2584">
        <v>1.67</v>
      </c>
      <c r="Q2584">
        <v>6.03</v>
      </c>
      <c r="R2584">
        <v>5.74</v>
      </c>
      <c r="S2584">
        <v>5.17</v>
      </c>
      <c r="T2584">
        <v>0</v>
      </c>
      <c r="U2584">
        <v>-0.1</v>
      </c>
    </row>
    <row r="2585" spans="1:21" x14ac:dyDescent="0.25">
      <c r="A2585" t="s">
        <v>8005</v>
      </c>
      <c r="B2585" t="s">
        <v>8006</v>
      </c>
      <c r="C2585" t="s">
        <v>20871</v>
      </c>
      <c r="D2585">
        <v>0</v>
      </c>
      <c r="E2585">
        <v>0</v>
      </c>
      <c r="F2585">
        <v>5.15</v>
      </c>
      <c r="G2585">
        <v>0</v>
      </c>
      <c r="H2585">
        <v>0</v>
      </c>
      <c r="I2585">
        <v>0</v>
      </c>
      <c r="J2585">
        <v>1</v>
      </c>
      <c r="K2585">
        <v>1</v>
      </c>
      <c r="L2585">
        <v>1</v>
      </c>
      <c r="M2585">
        <v>0</v>
      </c>
      <c r="N2585">
        <v>1</v>
      </c>
      <c r="O2585">
        <v>0</v>
      </c>
      <c r="P2585">
        <v>1.58</v>
      </c>
      <c r="Q2585">
        <v>4.6900000000000004</v>
      </c>
      <c r="R2585">
        <v>4.12</v>
      </c>
      <c r="S2585">
        <v>5.17</v>
      </c>
      <c r="T2585">
        <v>0</v>
      </c>
      <c r="U2585">
        <v>0</v>
      </c>
    </row>
    <row r="2586" spans="1:21" x14ac:dyDescent="0.25">
      <c r="A2586" t="s">
        <v>6482</v>
      </c>
      <c r="B2586" t="s">
        <v>6483</v>
      </c>
      <c r="C2586" t="s">
        <v>1</v>
      </c>
      <c r="D2586">
        <v>0</v>
      </c>
      <c r="E2586">
        <v>0</v>
      </c>
      <c r="F2586">
        <v>5.05</v>
      </c>
      <c r="G2586">
        <v>0</v>
      </c>
      <c r="H2586">
        <v>0</v>
      </c>
      <c r="I2586">
        <v>0</v>
      </c>
      <c r="J2586">
        <v>1</v>
      </c>
      <c r="K2586">
        <v>1</v>
      </c>
      <c r="L2586">
        <v>1</v>
      </c>
      <c r="M2586">
        <v>0</v>
      </c>
      <c r="N2586">
        <v>0</v>
      </c>
      <c r="O2586">
        <v>0</v>
      </c>
      <c r="P2586">
        <v>1.49</v>
      </c>
      <c r="Q2586">
        <v>4.45</v>
      </c>
      <c r="R2586">
        <v>3.04</v>
      </c>
      <c r="S2586">
        <v>5.18</v>
      </c>
      <c r="T2586">
        <v>0</v>
      </c>
      <c r="U2586">
        <v>0</v>
      </c>
    </row>
    <row r="2587" spans="1:21" x14ac:dyDescent="0.25">
      <c r="A2587" t="s">
        <v>9896</v>
      </c>
      <c r="B2587" t="s">
        <v>9897</v>
      </c>
      <c r="C2587" t="s">
        <v>1</v>
      </c>
      <c r="D2587">
        <v>0</v>
      </c>
      <c r="E2587">
        <v>0</v>
      </c>
      <c r="F2587">
        <v>5.09</v>
      </c>
      <c r="G2587">
        <v>0</v>
      </c>
      <c r="H2587">
        <v>1</v>
      </c>
      <c r="I2587">
        <v>0</v>
      </c>
      <c r="J2587">
        <v>1</v>
      </c>
      <c r="K2587">
        <v>1</v>
      </c>
      <c r="L2587">
        <v>1</v>
      </c>
      <c r="M2587">
        <v>0</v>
      </c>
      <c r="N2587">
        <v>1</v>
      </c>
      <c r="O2587">
        <v>1</v>
      </c>
      <c r="P2587">
        <v>1.6</v>
      </c>
      <c r="Q2587">
        <v>5.97</v>
      </c>
      <c r="R2587">
        <v>5.03</v>
      </c>
      <c r="S2587">
        <v>5.18</v>
      </c>
      <c r="T2587">
        <v>0</v>
      </c>
      <c r="U2587">
        <v>-0.1</v>
      </c>
    </row>
    <row r="2588" spans="1:21" x14ac:dyDescent="0.25">
      <c r="A2588" t="s">
        <v>23164</v>
      </c>
      <c r="B2588" t="s">
        <v>23165</v>
      </c>
      <c r="C2588" t="s">
        <v>20880</v>
      </c>
      <c r="D2588">
        <v>0</v>
      </c>
      <c r="E2588">
        <v>0</v>
      </c>
      <c r="F2588">
        <v>5.15</v>
      </c>
      <c r="G2588">
        <v>0</v>
      </c>
      <c r="H2588">
        <v>1</v>
      </c>
      <c r="I2588">
        <v>0</v>
      </c>
      <c r="J2588">
        <v>1</v>
      </c>
      <c r="K2588">
        <v>1</v>
      </c>
      <c r="L2588">
        <v>1</v>
      </c>
      <c r="M2588">
        <v>0</v>
      </c>
      <c r="N2588">
        <v>1</v>
      </c>
      <c r="O2588">
        <v>1</v>
      </c>
      <c r="P2588">
        <v>1.6</v>
      </c>
      <c r="Q2588">
        <v>6.76</v>
      </c>
      <c r="R2588">
        <v>5.0599999999999996</v>
      </c>
      <c r="S2588">
        <v>5.18</v>
      </c>
      <c r="T2588">
        <v>0</v>
      </c>
      <c r="U2588">
        <v>0</v>
      </c>
    </row>
    <row r="2589" spans="1:21" x14ac:dyDescent="0.25">
      <c r="A2589" t="s">
        <v>23166</v>
      </c>
      <c r="B2589" t="s">
        <v>23167</v>
      </c>
      <c r="C2589" t="s">
        <v>20878</v>
      </c>
      <c r="D2589">
        <v>0</v>
      </c>
      <c r="E2589">
        <v>0</v>
      </c>
      <c r="F2589">
        <v>5.19</v>
      </c>
      <c r="G2589">
        <v>0</v>
      </c>
      <c r="H2589">
        <v>1</v>
      </c>
      <c r="I2589">
        <v>0</v>
      </c>
      <c r="J2589">
        <v>1</v>
      </c>
      <c r="K2589">
        <v>1</v>
      </c>
      <c r="L2589">
        <v>1</v>
      </c>
      <c r="M2589">
        <v>0</v>
      </c>
      <c r="N2589">
        <v>1</v>
      </c>
      <c r="O2589">
        <v>1</v>
      </c>
      <c r="P2589">
        <v>1.64</v>
      </c>
      <c r="Q2589">
        <v>6.19</v>
      </c>
      <c r="R2589">
        <v>5.26</v>
      </c>
      <c r="S2589">
        <v>5.18</v>
      </c>
      <c r="T2589">
        <v>0</v>
      </c>
      <c r="U2589">
        <v>0</v>
      </c>
    </row>
    <row r="2590" spans="1:21" x14ac:dyDescent="0.25">
      <c r="A2590" t="s">
        <v>7024</v>
      </c>
      <c r="B2590" t="s">
        <v>7025</v>
      </c>
      <c r="C2590" t="s">
        <v>1</v>
      </c>
      <c r="D2590">
        <v>0</v>
      </c>
      <c r="E2590">
        <v>0</v>
      </c>
      <c r="F2590">
        <v>4.99</v>
      </c>
      <c r="G2590">
        <v>0</v>
      </c>
      <c r="H2590">
        <v>1</v>
      </c>
      <c r="I2590">
        <v>0</v>
      </c>
      <c r="J2590">
        <v>1</v>
      </c>
      <c r="K2590">
        <v>1</v>
      </c>
      <c r="L2590">
        <v>1</v>
      </c>
      <c r="M2590">
        <v>0</v>
      </c>
      <c r="N2590">
        <v>1</v>
      </c>
      <c r="O2590">
        <v>0</v>
      </c>
      <c r="P2590">
        <v>1.55</v>
      </c>
      <c r="Q2590">
        <v>5.21</v>
      </c>
      <c r="R2590">
        <v>4.0999999999999996</v>
      </c>
      <c r="S2590">
        <v>5.18</v>
      </c>
      <c r="T2590">
        <v>0</v>
      </c>
      <c r="U2590">
        <v>-0.1</v>
      </c>
    </row>
    <row r="2591" spans="1:21" x14ac:dyDescent="0.25">
      <c r="A2591" t="s">
        <v>23168</v>
      </c>
      <c r="B2591" t="s">
        <v>23169</v>
      </c>
      <c r="C2591" t="s">
        <v>20870</v>
      </c>
      <c r="D2591">
        <v>0</v>
      </c>
      <c r="E2591">
        <v>0</v>
      </c>
      <c r="F2591">
        <v>4.88</v>
      </c>
      <c r="G2591">
        <v>0</v>
      </c>
      <c r="H2591">
        <v>0</v>
      </c>
      <c r="I2591">
        <v>0</v>
      </c>
      <c r="J2591">
        <v>1</v>
      </c>
      <c r="K2591">
        <v>1</v>
      </c>
      <c r="L2591">
        <v>1</v>
      </c>
      <c r="M2591">
        <v>0</v>
      </c>
      <c r="N2591">
        <v>1</v>
      </c>
      <c r="O2591">
        <v>0</v>
      </c>
      <c r="P2591">
        <v>1.49</v>
      </c>
      <c r="Q2591">
        <v>5.5</v>
      </c>
      <c r="R2591">
        <v>3.76</v>
      </c>
      <c r="S2591">
        <v>5.18</v>
      </c>
      <c r="T2591">
        <v>0</v>
      </c>
      <c r="U2591">
        <v>0</v>
      </c>
    </row>
    <row r="2592" spans="1:21" x14ac:dyDescent="0.25">
      <c r="A2592" t="s">
        <v>6815</v>
      </c>
      <c r="B2592" t="s">
        <v>6816</v>
      </c>
      <c r="C2592" t="s">
        <v>20885</v>
      </c>
      <c r="D2592">
        <v>0</v>
      </c>
      <c r="E2592">
        <v>0</v>
      </c>
      <c r="F2592">
        <v>5.0999999999999996</v>
      </c>
      <c r="G2592">
        <v>0</v>
      </c>
      <c r="H2592">
        <v>1</v>
      </c>
      <c r="I2592">
        <v>0</v>
      </c>
      <c r="J2592">
        <v>1</v>
      </c>
      <c r="K2592">
        <v>1</v>
      </c>
      <c r="L2592">
        <v>1</v>
      </c>
      <c r="M2592">
        <v>0</v>
      </c>
      <c r="N2592">
        <v>1</v>
      </c>
      <c r="O2592">
        <v>0</v>
      </c>
      <c r="P2592">
        <v>1.57</v>
      </c>
      <c r="Q2592">
        <v>4.78</v>
      </c>
      <c r="R2592">
        <v>4</v>
      </c>
      <c r="S2592">
        <v>5.18</v>
      </c>
      <c r="T2592">
        <v>0</v>
      </c>
      <c r="U2592">
        <v>-0.1</v>
      </c>
    </row>
    <row r="2593" spans="1:21" x14ac:dyDescent="0.25">
      <c r="A2593" t="s">
        <v>23170</v>
      </c>
      <c r="B2593" t="s">
        <v>944</v>
      </c>
      <c r="C2593" t="s">
        <v>1</v>
      </c>
      <c r="D2593">
        <v>0</v>
      </c>
      <c r="E2593">
        <v>0</v>
      </c>
      <c r="F2593">
        <v>5.12</v>
      </c>
      <c r="G2593">
        <v>0</v>
      </c>
      <c r="H2593">
        <v>1</v>
      </c>
      <c r="I2593">
        <v>0</v>
      </c>
      <c r="J2593">
        <v>1</v>
      </c>
      <c r="K2593">
        <v>1</v>
      </c>
      <c r="L2593">
        <v>1</v>
      </c>
      <c r="M2593">
        <v>0</v>
      </c>
      <c r="N2593">
        <v>1</v>
      </c>
      <c r="O2593">
        <v>1</v>
      </c>
      <c r="P2593">
        <v>1.6</v>
      </c>
      <c r="Q2593">
        <v>5.54</v>
      </c>
      <c r="R2593">
        <v>4.8</v>
      </c>
      <c r="S2593">
        <v>5.18</v>
      </c>
      <c r="T2593">
        <v>0</v>
      </c>
      <c r="U2593">
        <v>-0.1</v>
      </c>
    </row>
    <row r="2594" spans="1:21" x14ac:dyDescent="0.25">
      <c r="A2594" t="s">
        <v>6163</v>
      </c>
      <c r="B2594" t="s">
        <v>6164</v>
      </c>
      <c r="C2594" t="s">
        <v>1</v>
      </c>
      <c r="D2594">
        <v>0</v>
      </c>
      <c r="E2594">
        <v>0</v>
      </c>
      <c r="F2594">
        <v>5.12</v>
      </c>
      <c r="G2594">
        <v>0</v>
      </c>
      <c r="H2594">
        <v>1</v>
      </c>
      <c r="I2594">
        <v>0</v>
      </c>
      <c r="J2594">
        <v>1</v>
      </c>
      <c r="K2594">
        <v>1</v>
      </c>
      <c r="L2594">
        <v>1</v>
      </c>
      <c r="M2594">
        <v>0</v>
      </c>
      <c r="N2594">
        <v>1</v>
      </c>
      <c r="O2594">
        <v>1</v>
      </c>
      <c r="P2594">
        <v>1.59</v>
      </c>
      <c r="Q2594">
        <v>5.41</v>
      </c>
      <c r="R2594">
        <v>4.6500000000000004</v>
      </c>
      <c r="S2594">
        <v>5.18</v>
      </c>
      <c r="T2594">
        <v>0</v>
      </c>
      <c r="U2594">
        <v>-0.1</v>
      </c>
    </row>
    <row r="2595" spans="1:21" x14ac:dyDescent="0.25">
      <c r="A2595" t="s">
        <v>6595</v>
      </c>
      <c r="B2595" t="s">
        <v>6596</v>
      </c>
      <c r="C2595" t="s">
        <v>20872</v>
      </c>
      <c r="D2595">
        <v>0</v>
      </c>
      <c r="E2595">
        <v>0</v>
      </c>
      <c r="F2595">
        <v>5.0199999999999996</v>
      </c>
      <c r="G2595">
        <v>0</v>
      </c>
      <c r="H2595">
        <v>0</v>
      </c>
      <c r="I2595">
        <v>0</v>
      </c>
      <c r="J2595">
        <v>1</v>
      </c>
      <c r="K2595">
        <v>1</v>
      </c>
      <c r="L2595">
        <v>1</v>
      </c>
      <c r="M2595">
        <v>0</v>
      </c>
      <c r="N2595">
        <v>1</v>
      </c>
      <c r="O2595">
        <v>0</v>
      </c>
      <c r="P2595">
        <v>1.54</v>
      </c>
      <c r="Q2595">
        <v>5.23</v>
      </c>
      <c r="R2595">
        <v>4.01</v>
      </c>
      <c r="S2595">
        <v>5.18</v>
      </c>
      <c r="T2595">
        <v>0</v>
      </c>
      <c r="U2595">
        <v>0</v>
      </c>
    </row>
    <row r="2596" spans="1:21" x14ac:dyDescent="0.25">
      <c r="A2596" t="s">
        <v>7269</v>
      </c>
      <c r="B2596" t="s">
        <v>7270</v>
      </c>
      <c r="C2596" t="s">
        <v>20892</v>
      </c>
      <c r="D2596">
        <v>0</v>
      </c>
      <c r="E2596">
        <v>0</v>
      </c>
      <c r="F2596">
        <v>5.0999999999999996</v>
      </c>
      <c r="G2596">
        <v>0</v>
      </c>
      <c r="H2596">
        <v>1</v>
      </c>
      <c r="I2596">
        <v>0</v>
      </c>
      <c r="J2596">
        <v>1</v>
      </c>
      <c r="K2596">
        <v>1</v>
      </c>
      <c r="L2596">
        <v>1</v>
      </c>
      <c r="M2596">
        <v>0</v>
      </c>
      <c r="N2596">
        <v>1</v>
      </c>
      <c r="O2596">
        <v>1</v>
      </c>
      <c r="P2596">
        <v>1.62</v>
      </c>
      <c r="Q2596">
        <v>6.8</v>
      </c>
      <c r="R2596">
        <v>5.57</v>
      </c>
      <c r="S2596">
        <v>5.18</v>
      </c>
      <c r="T2596">
        <v>0</v>
      </c>
      <c r="U2596">
        <v>-0.1</v>
      </c>
    </row>
    <row r="2597" spans="1:21" x14ac:dyDescent="0.25">
      <c r="A2597" t="s">
        <v>8530</v>
      </c>
      <c r="B2597" t="s">
        <v>8531</v>
      </c>
      <c r="C2597" t="s">
        <v>1</v>
      </c>
      <c r="D2597">
        <v>0</v>
      </c>
      <c r="E2597">
        <v>0</v>
      </c>
      <c r="F2597">
        <v>5.15</v>
      </c>
      <c r="G2597">
        <v>0</v>
      </c>
      <c r="H2597">
        <v>1</v>
      </c>
      <c r="I2597">
        <v>0</v>
      </c>
      <c r="J2597">
        <v>1</v>
      </c>
      <c r="K2597">
        <v>1</v>
      </c>
      <c r="L2597">
        <v>1</v>
      </c>
      <c r="M2597">
        <v>0</v>
      </c>
      <c r="N2597">
        <v>1</v>
      </c>
      <c r="O2597">
        <v>1</v>
      </c>
      <c r="P2597">
        <v>1.63</v>
      </c>
      <c r="Q2597">
        <v>6.16</v>
      </c>
      <c r="R2597">
        <v>5.43</v>
      </c>
      <c r="S2597">
        <v>5.18</v>
      </c>
      <c r="T2597">
        <v>0</v>
      </c>
      <c r="U2597">
        <v>-0.1</v>
      </c>
    </row>
    <row r="2598" spans="1:21" x14ac:dyDescent="0.25">
      <c r="A2598" t="s">
        <v>6953</v>
      </c>
      <c r="B2598" t="s">
        <v>6954</v>
      </c>
      <c r="C2598" t="s">
        <v>20870</v>
      </c>
      <c r="D2598">
        <v>0</v>
      </c>
      <c r="E2598">
        <v>0</v>
      </c>
      <c r="F2598">
        <v>4.88</v>
      </c>
      <c r="G2598">
        <v>0</v>
      </c>
      <c r="H2598">
        <v>0</v>
      </c>
      <c r="I2598">
        <v>0</v>
      </c>
      <c r="J2598">
        <v>1</v>
      </c>
      <c r="K2598">
        <v>1</v>
      </c>
      <c r="L2598">
        <v>1</v>
      </c>
      <c r="M2598">
        <v>0</v>
      </c>
      <c r="N2598">
        <v>1</v>
      </c>
      <c r="O2598">
        <v>0</v>
      </c>
      <c r="P2598">
        <v>1.5</v>
      </c>
      <c r="Q2598">
        <v>5.6</v>
      </c>
      <c r="R2598">
        <v>3.91</v>
      </c>
      <c r="S2598">
        <v>5.18</v>
      </c>
      <c r="T2598">
        <v>0</v>
      </c>
      <c r="U2598">
        <v>0</v>
      </c>
    </row>
    <row r="2599" spans="1:21" x14ac:dyDescent="0.25">
      <c r="A2599" t="s">
        <v>6604</v>
      </c>
      <c r="B2599" t="s">
        <v>6605</v>
      </c>
      <c r="C2599" t="s">
        <v>1</v>
      </c>
      <c r="D2599">
        <v>0</v>
      </c>
      <c r="E2599">
        <v>0</v>
      </c>
      <c r="F2599">
        <v>5.07</v>
      </c>
      <c r="G2599">
        <v>0</v>
      </c>
      <c r="H2599">
        <v>0</v>
      </c>
      <c r="I2599">
        <v>0</v>
      </c>
      <c r="J2599">
        <v>1</v>
      </c>
      <c r="K2599">
        <v>1</v>
      </c>
      <c r="L2599">
        <v>1</v>
      </c>
      <c r="M2599">
        <v>0</v>
      </c>
      <c r="N2599">
        <v>1</v>
      </c>
      <c r="O2599">
        <v>0</v>
      </c>
      <c r="P2599">
        <v>1.5</v>
      </c>
      <c r="Q2599">
        <v>4.71</v>
      </c>
      <c r="R2599">
        <v>3.22</v>
      </c>
      <c r="S2599">
        <v>5.18</v>
      </c>
      <c r="T2599">
        <v>0</v>
      </c>
      <c r="U2599">
        <v>0</v>
      </c>
    </row>
    <row r="2600" spans="1:21" x14ac:dyDescent="0.25">
      <c r="A2600" t="s">
        <v>8937</v>
      </c>
      <c r="B2600" t="s">
        <v>8938</v>
      </c>
      <c r="C2600" t="s">
        <v>1</v>
      </c>
      <c r="D2600">
        <v>0</v>
      </c>
      <c r="E2600">
        <v>0</v>
      </c>
      <c r="F2600">
        <v>5.09</v>
      </c>
      <c r="G2600">
        <v>0</v>
      </c>
      <c r="H2600">
        <v>0</v>
      </c>
      <c r="I2600">
        <v>0</v>
      </c>
      <c r="J2600">
        <v>1</v>
      </c>
      <c r="K2600">
        <v>1</v>
      </c>
      <c r="L2600">
        <v>1</v>
      </c>
      <c r="M2600">
        <v>0</v>
      </c>
      <c r="N2600">
        <v>1</v>
      </c>
      <c r="O2600">
        <v>0</v>
      </c>
      <c r="P2600">
        <v>1.56</v>
      </c>
      <c r="Q2600">
        <v>5.64</v>
      </c>
      <c r="R2600">
        <v>4.34</v>
      </c>
      <c r="S2600">
        <v>5.18</v>
      </c>
      <c r="T2600">
        <v>0</v>
      </c>
      <c r="U2600">
        <v>0</v>
      </c>
    </row>
    <row r="2601" spans="1:21" x14ac:dyDescent="0.25">
      <c r="A2601" t="s">
        <v>23171</v>
      </c>
      <c r="B2601" t="s">
        <v>23172</v>
      </c>
      <c r="C2601" t="s">
        <v>20889</v>
      </c>
      <c r="D2601">
        <v>0</v>
      </c>
      <c r="E2601">
        <v>0</v>
      </c>
      <c r="F2601">
        <v>5.04</v>
      </c>
      <c r="G2601">
        <v>0</v>
      </c>
      <c r="H2601">
        <v>1</v>
      </c>
      <c r="I2601">
        <v>0</v>
      </c>
      <c r="J2601">
        <v>1</v>
      </c>
      <c r="K2601">
        <v>1</v>
      </c>
      <c r="L2601">
        <v>1</v>
      </c>
      <c r="M2601">
        <v>0</v>
      </c>
      <c r="N2601">
        <v>1</v>
      </c>
      <c r="O2601">
        <v>1</v>
      </c>
      <c r="P2601">
        <v>1.61</v>
      </c>
      <c r="Q2601">
        <v>6.3</v>
      </c>
      <c r="R2601">
        <v>5.4</v>
      </c>
      <c r="S2601">
        <v>5.19</v>
      </c>
      <c r="T2601">
        <v>0</v>
      </c>
      <c r="U2601">
        <v>-0.1</v>
      </c>
    </row>
    <row r="2602" spans="1:21" x14ac:dyDescent="0.25">
      <c r="A2602" t="s">
        <v>7532</v>
      </c>
      <c r="B2602" t="s">
        <v>7533</v>
      </c>
      <c r="C2602" t="s">
        <v>20889</v>
      </c>
      <c r="D2602">
        <v>0</v>
      </c>
      <c r="E2602">
        <v>0</v>
      </c>
      <c r="F2602">
        <v>4.99</v>
      </c>
      <c r="G2602">
        <v>0</v>
      </c>
      <c r="H2602">
        <v>1</v>
      </c>
      <c r="I2602">
        <v>0</v>
      </c>
      <c r="J2602">
        <v>1</v>
      </c>
      <c r="K2602">
        <v>1</v>
      </c>
      <c r="L2602">
        <v>1</v>
      </c>
      <c r="M2602">
        <v>0</v>
      </c>
      <c r="N2602">
        <v>1</v>
      </c>
      <c r="O2602">
        <v>1</v>
      </c>
      <c r="P2602">
        <v>1.58</v>
      </c>
      <c r="Q2602">
        <v>5.53</v>
      </c>
      <c r="R2602">
        <v>4.74</v>
      </c>
      <c r="S2602">
        <v>5.19</v>
      </c>
      <c r="T2602">
        <v>0</v>
      </c>
      <c r="U2602">
        <v>-0.1</v>
      </c>
    </row>
    <row r="2603" spans="1:21" x14ac:dyDescent="0.25">
      <c r="A2603" t="s">
        <v>8432</v>
      </c>
      <c r="B2603" t="s">
        <v>8433</v>
      </c>
      <c r="C2603" t="s">
        <v>20890</v>
      </c>
      <c r="D2603">
        <v>0</v>
      </c>
      <c r="E2603">
        <v>0</v>
      </c>
      <c r="F2603">
        <v>5.15</v>
      </c>
      <c r="G2603">
        <v>0</v>
      </c>
      <c r="H2603">
        <v>0</v>
      </c>
      <c r="I2603">
        <v>0</v>
      </c>
      <c r="J2603">
        <v>1</v>
      </c>
      <c r="K2603">
        <v>1</v>
      </c>
      <c r="L2603">
        <v>1</v>
      </c>
      <c r="M2603">
        <v>0</v>
      </c>
      <c r="N2603">
        <v>1</v>
      </c>
      <c r="O2603">
        <v>0</v>
      </c>
      <c r="P2603">
        <v>1.57</v>
      </c>
      <c r="Q2603">
        <v>5.65</v>
      </c>
      <c r="R2603">
        <v>4.42</v>
      </c>
      <c r="S2603">
        <v>5.19</v>
      </c>
      <c r="T2603">
        <v>0</v>
      </c>
      <c r="U2603">
        <v>0</v>
      </c>
    </row>
    <row r="2604" spans="1:21" x14ac:dyDescent="0.25">
      <c r="A2604">
        <v>944</v>
      </c>
      <c r="B2604" t="s">
        <v>9340</v>
      </c>
      <c r="C2604" t="s">
        <v>20893</v>
      </c>
      <c r="D2604">
        <v>0</v>
      </c>
      <c r="E2604">
        <v>0</v>
      </c>
      <c r="F2604">
        <v>5.09</v>
      </c>
      <c r="G2604">
        <v>0</v>
      </c>
      <c r="H2604">
        <v>0</v>
      </c>
      <c r="I2604">
        <v>0</v>
      </c>
      <c r="J2604">
        <v>1</v>
      </c>
      <c r="K2604">
        <v>1</v>
      </c>
      <c r="L2604">
        <v>1</v>
      </c>
      <c r="M2604">
        <v>0</v>
      </c>
      <c r="N2604">
        <v>1</v>
      </c>
      <c r="O2604">
        <v>0</v>
      </c>
      <c r="P2604">
        <v>1.52</v>
      </c>
      <c r="Q2604">
        <v>5.27</v>
      </c>
      <c r="R2604">
        <v>3.78</v>
      </c>
      <c r="S2604">
        <v>5.19</v>
      </c>
      <c r="T2604">
        <v>0</v>
      </c>
      <c r="U2604">
        <v>0</v>
      </c>
    </row>
    <row r="2605" spans="1:21" x14ac:dyDescent="0.25">
      <c r="A2605" t="s">
        <v>23173</v>
      </c>
      <c r="B2605" t="s">
        <v>23174</v>
      </c>
      <c r="C2605" t="s">
        <v>20884</v>
      </c>
      <c r="D2605">
        <v>0</v>
      </c>
      <c r="E2605">
        <v>0</v>
      </c>
      <c r="F2605">
        <v>5.18</v>
      </c>
      <c r="G2605">
        <v>0</v>
      </c>
      <c r="H2605">
        <v>0</v>
      </c>
      <c r="I2605">
        <v>0</v>
      </c>
      <c r="J2605">
        <v>1</v>
      </c>
      <c r="K2605">
        <v>1</v>
      </c>
      <c r="L2605">
        <v>1</v>
      </c>
      <c r="M2605">
        <v>0</v>
      </c>
      <c r="N2605">
        <v>1</v>
      </c>
      <c r="O2605">
        <v>0</v>
      </c>
      <c r="P2605">
        <v>1.57</v>
      </c>
      <c r="Q2605">
        <v>5.92</v>
      </c>
      <c r="R2605">
        <v>4.32</v>
      </c>
      <c r="S2605">
        <v>5.19</v>
      </c>
      <c r="T2605">
        <v>0</v>
      </c>
      <c r="U2605">
        <v>0</v>
      </c>
    </row>
    <row r="2606" spans="1:21" x14ac:dyDescent="0.25">
      <c r="A2606" t="s">
        <v>7593</v>
      </c>
      <c r="B2606" t="s">
        <v>7594</v>
      </c>
      <c r="C2606" t="s">
        <v>20874</v>
      </c>
      <c r="D2606">
        <v>0</v>
      </c>
      <c r="E2606">
        <v>0</v>
      </c>
      <c r="F2606">
        <v>5.19</v>
      </c>
      <c r="G2606">
        <v>0</v>
      </c>
      <c r="H2606">
        <v>0</v>
      </c>
      <c r="I2606">
        <v>0</v>
      </c>
      <c r="J2606">
        <v>1</v>
      </c>
      <c r="K2606">
        <v>1</v>
      </c>
      <c r="L2606">
        <v>1</v>
      </c>
      <c r="M2606">
        <v>0</v>
      </c>
      <c r="N2606">
        <v>1</v>
      </c>
      <c r="O2606">
        <v>0</v>
      </c>
      <c r="P2606">
        <v>1.57</v>
      </c>
      <c r="Q2606">
        <v>5.26</v>
      </c>
      <c r="R2606">
        <v>4.16</v>
      </c>
      <c r="S2606">
        <v>5.19</v>
      </c>
      <c r="T2606">
        <v>0</v>
      </c>
      <c r="U2606">
        <v>0</v>
      </c>
    </row>
    <row r="2607" spans="1:21" x14ac:dyDescent="0.25">
      <c r="A2607" t="s">
        <v>6575</v>
      </c>
      <c r="B2607" t="s">
        <v>6576</v>
      </c>
      <c r="C2607" t="s">
        <v>20878</v>
      </c>
      <c r="D2607">
        <v>0</v>
      </c>
      <c r="E2607">
        <v>0</v>
      </c>
      <c r="F2607">
        <v>5.27</v>
      </c>
      <c r="G2607">
        <v>0</v>
      </c>
      <c r="H2607">
        <v>0</v>
      </c>
      <c r="I2607">
        <v>0</v>
      </c>
      <c r="J2607">
        <v>1</v>
      </c>
      <c r="K2607">
        <v>1</v>
      </c>
      <c r="L2607">
        <v>1</v>
      </c>
      <c r="M2607">
        <v>0</v>
      </c>
      <c r="N2607">
        <v>0</v>
      </c>
      <c r="O2607">
        <v>0</v>
      </c>
      <c r="P2607">
        <v>1.54</v>
      </c>
      <c r="Q2607">
        <v>4.18</v>
      </c>
      <c r="R2607">
        <v>3.3</v>
      </c>
      <c r="S2607">
        <v>5.19</v>
      </c>
      <c r="T2607">
        <v>0</v>
      </c>
      <c r="U2607">
        <v>0</v>
      </c>
    </row>
    <row r="2608" spans="1:21" x14ac:dyDescent="0.25">
      <c r="A2608" t="s">
        <v>6803</v>
      </c>
      <c r="B2608" t="s">
        <v>6804</v>
      </c>
      <c r="C2608" t="s">
        <v>20893</v>
      </c>
      <c r="D2608">
        <v>0</v>
      </c>
      <c r="E2608">
        <v>0</v>
      </c>
      <c r="F2608">
        <v>5.16</v>
      </c>
      <c r="G2608">
        <v>0</v>
      </c>
      <c r="H2608">
        <v>0</v>
      </c>
      <c r="I2608">
        <v>0</v>
      </c>
      <c r="J2608">
        <v>1</v>
      </c>
      <c r="K2608">
        <v>1</v>
      </c>
      <c r="L2608">
        <v>1</v>
      </c>
      <c r="M2608">
        <v>0</v>
      </c>
      <c r="N2608">
        <v>1</v>
      </c>
      <c r="O2608">
        <v>0</v>
      </c>
      <c r="P2608">
        <v>1.56</v>
      </c>
      <c r="Q2608">
        <v>5.09</v>
      </c>
      <c r="R2608">
        <v>4.04</v>
      </c>
      <c r="S2608">
        <v>5.19</v>
      </c>
      <c r="T2608">
        <v>0</v>
      </c>
      <c r="U2608">
        <v>0</v>
      </c>
    </row>
    <row r="2609" spans="1:21" x14ac:dyDescent="0.25">
      <c r="A2609" t="s">
        <v>7626</v>
      </c>
      <c r="B2609" t="s">
        <v>7627</v>
      </c>
      <c r="C2609" t="s">
        <v>20895</v>
      </c>
      <c r="D2609">
        <v>0</v>
      </c>
      <c r="E2609">
        <v>0</v>
      </c>
      <c r="F2609">
        <v>4.97</v>
      </c>
      <c r="G2609">
        <v>0</v>
      </c>
      <c r="H2609">
        <v>1</v>
      </c>
      <c r="I2609">
        <v>0</v>
      </c>
      <c r="J2609">
        <v>1</v>
      </c>
      <c r="K2609">
        <v>1</v>
      </c>
      <c r="L2609">
        <v>1</v>
      </c>
      <c r="M2609">
        <v>0</v>
      </c>
      <c r="N2609">
        <v>1</v>
      </c>
      <c r="O2609">
        <v>1</v>
      </c>
      <c r="P2609">
        <v>1.6</v>
      </c>
      <c r="Q2609">
        <v>6.1</v>
      </c>
      <c r="R2609">
        <v>5.2</v>
      </c>
      <c r="S2609">
        <v>5.19</v>
      </c>
      <c r="T2609">
        <v>0</v>
      </c>
      <c r="U2609">
        <v>-0.1</v>
      </c>
    </row>
    <row r="2610" spans="1:21" x14ac:dyDescent="0.25">
      <c r="A2610" t="s">
        <v>5989</v>
      </c>
      <c r="B2610" t="s">
        <v>5990</v>
      </c>
      <c r="C2610" t="s">
        <v>1</v>
      </c>
      <c r="D2610">
        <v>0</v>
      </c>
      <c r="E2610">
        <v>0</v>
      </c>
      <c r="F2610">
        <v>5.04</v>
      </c>
      <c r="G2610">
        <v>0</v>
      </c>
      <c r="H2610">
        <v>0</v>
      </c>
      <c r="I2610">
        <v>0</v>
      </c>
      <c r="J2610">
        <v>1</v>
      </c>
      <c r="K2610">
        <v>1</v>
      </c>
      <c r="L2610">
        <v>1</v>
      </c>
      <c r="M2610">
        <v>0</v>
      </c>
      <c r="N2610">
        <v>1</v>
      </c>
      <c r="O2610">
        <v>0</v>
      </c>
      <c r="P2610">
        <v>1.52</v>
      </c>
      <c r="Q2610">
        <v>4.75</v>
      </c>
      <c r="R2610">
        <v>3.46</v>
      </c>
      <c r="S2610">
        <v>5.19</v>
      </c>
      <c r="T2610">
        <v>0</v>
      </c>
      <c r="U2610">
        <v>0</v>
      </c>
    </row>
    <row r="2611" spans="1:21" x14ac:dyDescent="0.25">
      <c r="A2611" t="s">
        <v>6287</v>
      </c>
      <c r="B2611" t="s">
        <v>6288</v>
      </c>
      <c r="C2611" t="s">
        <v>20874</v>
      </c>
      <c r="D2611">
        <v>0</v>
      </c>
      <c r="E2611">
        <v>0</v>
      </c>
      <c r="F2611">
        <v>5.19</v>
      </c>
      <c r="G2611">
        <v>0</v>
      </c>
      <c r="H2611">
        <v>0</v>
      </c>
      <c r="I2611">
        <v>0</v>
      </c>
      <c r="J2611">
        <v>1</v>
      </c>
      <c r="K2611">
        <v>1</v>
      </c>
      <c r="L2611">
        <v>1</v>
      </c>
      <c r="M2611">
        <v>0</v>
      </c>
      <c r="N2611">
        <v>1</v>
      </c>
      <c r="O2611">
        <v>1</v>
      </c>
      <c r="P2611">
        <v>1.6</v>
      </c>
      <c r="Q2611">
        <v>5.75</v>
      </c>
      <c r="R2611">
        <v>4.68</v>
      </c>
      <c r="S2611">
        <v>5.19</v>
      </c>
      <c r="T2611">
        <v>0</v>
      </c>
      <c r="U2611">
        <v>0</v>
      </c>
    </row>
    <row r="2612" spans="1:21" x14ac:dyDescent="0.25">
      <c r="A2612" t="s">
        <v>23175</v>
      </c>
      <c r="B2612" t="s">
        <v>23176</v>
      </c>
      <c r="C2612" t="s">
        <v>20867</v>
      </c>
      <c r="D2612">
        <v>0</v>
      </c>
      <c r="E2612">
        <v>0</v>
      </c>
      <c r="F2612">
        <v>5.1100000000000003</v>
      </c>
      <c r="G2612">
        <v>0</v>
      </c>
      <c r="H2612">
        <v>1</v>
      </c>
      <c r="I2612">
        <v>0</v>
      </c>
      <c r="J2612">
        <v>1</v>
      </c>
      <c r="K2612">
        <v>1</v>
      </c>
      <c r="L2612">
        <v>1</v>
      </c>
      <c r="M2612">
        <v>0</v>
      </c>
      <c r="N2612">
        <v>1</v>
      </c>
      <c r="O2612">
        <v>1</v>
      </c>
      <c r="P2612">
        <v>1.66</v>
      </c>
      <c r="Q2612">
        <v>5.78</v>
      </c>
      <c r="R2612">
        <v>5.55</v>
      </c>
      <c r="S2612">
        <v>5.19</v>
      </c>
      <c r="T2612">
        <v>0</v>
      </c>
      <c r="U2612">
        <v>-0.1</v>
      </c>
    </row>
    <row r="2613" spans="1:21" x14ac:dyDescent="0.25">
      <c r="A2613">
        <v>3777</v>
      </c>
      <c r="B2613" t="s">
        <v>8127</v>
      </c>
      <c r="C2613" t="s">
        <v>20875</v>
      </c>
      <c r="D2613">
        <v>0</v>
      </c>
      <c r="E2613">
        <v>0</v>
      </c>
      <c r="F2613">
        <v>5.26</v>
      </c>
      <c r="G2613">
        <v>0</v>
      </c>
      <c r="H2613">
        <v>0</v>
      </c>
      <c r="I2613">
        <v>0</v>
      </c>
      <c r="J2613">
        <v>1</v>
      </c>
      <c r="K2613">
        <v>1</v>
      </c>
      <c r="L2613">
        <v>1</v>
      </c>
      <c r="M2613">
        <v>0</v>
      </c>
      <c r="N2613">
        <v>1</v>
      </c>
      <c r="O2613">
        <v>0</v>
      </c>
      <c r="P2613">
        <v>1.56</v>
      </c>
      <c r="Q2613">
        <v>6.6</v>
      </c>
      <c r="R2613">
        <v>4.4000000000000004</v>
      </c>
      <c r="S2613">
        <v>5.19</v>
      </c>
      <c r="T2613">
        <v>0</v>
      </c>
      <c r="U2613">
        <v>0</v>
      </c>
    </row>
    <row r="2614" spans="1:21" x14ac:dyDescent="0.25">
      <c r="A2614" t="s">
        <v>7796</v>
      </c>
      <c r="B2614" t="s">
        <v>7797</v>
      </c>
      <c r="C2614" t="s">
        <v>1</v>
      </c>
      <c r="D2614">
        <v>0</v>
      </c>
      <c r="E2614">
        <v>0</v>
      </c>
      <c r="F2614">
        <v>5.0199999999999996</v>
      </c>
      <c r="G2614">
        <v>0</v>
      </c>
      <c r="H2614">
        <v>1</v>
      </c>
      <c r="I2614">
        <v>0</v>
      </c>
      <c r="J2614">
        <v>1</v>
      </c>
      <c r="K2614">
        <v>1</v>
      </c>
      <c r="L2614">
        <v>1</v>
      </c>
      <c r="M2614">
        <v>0</v>
      </c>
      <c r="N2614">
        <v>1</v>
      </c>
      <c r="O2614">
        <v>0</v>
      </c>
      <c r="P2614">
        <v>1.57</v>
      </c>
      <c r="Q2614">
        <v>5.46</v>
      </c>
      <c r="R2614">
        <v>4.4000000000000004</v>
      </c>
      <c r="S2614">
        <v>5.19</v>
      </c>
      <c r="T2614">
        <v>0</v>
      </c>
      <c r="U2614">
        <v>-0.1</v>
      </c>
    </row>
    <row r="2615" spans="1:21" x14ac:dyDescent="0.25">
      <c r="A2615" t="s">
        <v>9811</v>
      </c>
      <c r="B2615" t="s">
        <v>9812</v>
      </c>
      <c r="C2615" t="s">
        <v>20885</v>
      </c>
      <c r="D2615">
        <v>0</v>
      </c>
      <c r="E2615">
        <v>0</v>
      </c>
      <c r="F2615">
        <v>5.16</v>
      </c>
      <c r="G2615">
        <v>0</v>
      </c>
      <c r="H2615">
        <v>1</v>
      </c>
      <c r="I2615">
        <v>0</v>
      </c>
      <c r="J2615">
        <v>1</v>
      </c>
      <c r="K2615">
        <v>1</v>
      </c>
      <c r="L2615">
        <v>1</v>
      </c>
      <c r="M2615">
        <v>0</v>
      </c>
      <c r="N2615">
        <v>1</v>
      </c>
      <c r="O2615">
        <v>1</v>
      </c>
      <c r="P2615">
        <v>1.66</v>
      </c>
      <c r="Q2615">
        <v>6.19</v>
      </c>
      <c r="R2615">
        <v>5.62</v>
      </c>
      <c r="S2615">
        <v>5.19</v>
      </c>
      <c r="T2615">
        <v>0</v>
      </c>
      <c r="U2615">
        <v>-0.1</v>
      </c>
    </row>
    <row r="2616" spans="1:21" x14ac:dyDescent="0.25">
      <c r="A2616" t="s">
        <v>8444</v>
      </c>
      <c r="B2616" t="s">
        <v>8445</v>
      </c>
      <c r="C2616" t="s">
        <v>20872</v>
      </c>
      <c r="D2616">
        <v>0</v>
      </c>
      <c r="E2616">
        <v>0</v>
      </c>
      <c r="F2616">
        <v>5.1100000000000003</v>
      </c>
      <c r="G2616">
        <v>0</v>
      </c>
      <c r="H2616">
        <v>1</v>
      </c>
      <c r="I2616">
        <v>0</v>
      </c>
      <c r="J2616">
        <v>1</v>
      </c>
      <c r="K2616">
        <v>1</v>
      </c>
      <c r="L2616">
        <v>1</v>
      </c>
      <c r="M2616">
        <v>0</v>
      </c>
      <c r="N2616">
        <v>1</v>
      </c>
      <c r="O2616">
        <v>1</v>
      </c>
      <c r="P2616">
        <v>1.68</v>
      </c>
      <c r="Q2616">
        <v>7.2</v>
      </c>
      <c r="R2616">
        <v>6.41</v>
      </c>
      <c r="S2616">
        <v>5.19</v>
      </c>
      <c r="T2616">
        <v>0</v>
      </c>
      <c r="U2616">
        <v>-0.1</v>
      </c>
    </row>
    <row r="2617" spans="1:21" x14ac:dyDescent="0.25">
      <c r="A2617" t="s">
        <v>7843</v>
      </c>
      <c r="B2617" t="s">
        <v>7844</v>
      </c>
      <c r="C2617" t="s">
        <v>20874</v>
      </c>
      <c r="D2617">
        <v>0</v>
      </c>
      <c r="E2617">
        <v>0</v>
      </c>
      <c r="F2617">
        <v>5.22</v>
      </c>
      <c r="G2617">
        <v>0</v>
      </c>
      <c r="H2617">
        <v>1</v>
      </c>
      <c r="I2617">
        <v>0</v>
      </c>
      <c r="J2617">
        <v>1</v>
      </c>
      <c r="K2617">
        <v>1</v>
      </c>
      <c r="L2617">
        <v>1</v>
      </c>
      <c r="M2617">
        <v>0</v>
      </c>
      <c r="N2617">
        <v>1</v>
      </c>
      <c r="O2617">
        <v>1</v>
      </c>
      <c r="P2617">
        <v>1.69</v>
      </c>
      <c r="Q2617">
        <v>7.05</v>
      </c>
      <c r="R2617">
        <v>6.26</v>
      </c>
      <c r="S2617">
        <v>5.2</v>
      </c>
      <c r="T2617">
        <v>0</v>
      </c>
      <c r="U2617">
        <v>-0.1</v>
      </c>
    </row>
    <row r="2618" spans="1:21" x14ac:dyDescent="0.25">
      <c r="A2618" t="s">
        <v>6451</v>
      </c>
      <c r="B2618" t="s">
        <v>6452</v>
      </c>
      <c r="C2618" t="s">
        <v>1</v>
      </c>
      <c r="D2618">
        <v>0</v>
      </c>
      <c r="E2618">
        <v>0</v>
      </c>
      <c r="F2618">
        <v>5.09</v>
      </c>
      <c r="G2618">
        <v>0</v>
      </c>
      <c r="H2618">
        <v>1</v>
      </c>
      <c r="I2618">
        <v>0</v>
      </c>
      <c r="J2618">
        <v>1</v>
      </c>
      <c r="K2618">
        <v>1</v>
      </c>
      <c r="L2618">
        <v>1</v>
      </c>
      <c r="M2618">
        <v>0</v>
      </c>
      <c r="N2618">
        <v>1</v>
      </c>
      <c r="O2618">
        <v>1</v>
      </c>
      <c r="P2618">
        <v>1.58</v>
      </c>
      <c r="Q2618">
        <v>5.77</v>
      </c>
      <c r="R2618">
        <v>4.5599999999999996</v>
      </c>
      <c r="S2618">
        <v>5.2</v>
      </c>
      <c r="T2618">
        <v>0</v>
      </c>
      <c r="U2618">
        <v>-0.1</v>
      </c>
    </row>
    <row r="2619" spans="1:21" x14ac:dyDescent="0.25">
      <c r="A2619" t="s">
        <v>7469</v>
      </c>
      <c r="B2619" t="s">
        <v>7470</v>
      </c>
      <c r="C2619" t="s">
        <v>20875</v>
      </c>
      <c r="D2619">
        <v>0</v>
      </c>
      <c r="E2619">
        <v>0</v>
      </c>
      <c r="F2619">
        <v>5.2</v>
      </c>
      <c r="G2619">
        <v>0</v>
      </c>
      <c r="H2619">
        <v>0</v>
      </c>
      <c r="I2619">
        <v>0</v>
      </c>
      <c r="J2619">
        <v>1</v>
      </c>
      <c r="K2619">
        <v>1</v>
      </c>
      <c r="L2619">
        <v>1</v>
      </c>
      <c r="M2619">
        <v>0</v>
      </c>
      <c r="N2619">
        <v>1</v>
      </c>
      <c r="O2619">
        <v>0</v>
      </c>
      <c r="P2619">
        <v>1.47</v>
      </c>
      <c r="Q2619">
        <v>4.96</v>
      </c>
      <c r="R2619">
        <v>2.8</v>
      </c>
      <c r="S2619">
        <v>5.2</v>
      </c>
      <c r="T2619">
        <v>0</v>
      </c>
      <c r="U2619">
        <v>0</v>
      </c>
    </row>
    <row r="2620" spans="1:21" x14ac:dyDescent="0.25">
      <c r="A2620" t="s">
        <v>23177</v>
      </c>
      <c r="B2620" t="s">
        <v>23178</v>
      </c>
      <c r="C2620" t="s">
        <v>20887</v>
      </c>
      <c r="D2620">
        <v>0</v>
      </c>
      <c r="E2620">
        <v>0</v>
      </c>
      <c r="F2620">
        <v>5.09</v>
      </c>
      <c r="G2620">
        <v>0</v>
      </c>
      <c r="H2620">
        <v>0</v>
      </c>
      <c r="I2620">
        <v>0</v>
      </c>
      <c r="J2620">
        <v>1</v>
      </c>
      <c r="K2620">
        <v>1</v>
      </c>
      <c r="L2620">
        <v>1</v>
      </c>
      <c r="M2620">
        <v>0</v>
      </c>
      <c r="N2620">
        <v>1</v>
      </c>
      <c r="O2620">
        <v>1</v>
      </c>
      <c r="P2620">
        <v>1.59</v>
      </c>
      <c r="Q2620">
        <v>6.01</v>
      </c>
      <c r="R2620">
        <v>4.99</v>
      </c>
      <c r="S2620">
        <v>5.2</v>
      </c>
      <c r="T2620">
        <v>0</v>
      </c>
      <c r="U2620">
        <v>0</v>
      </c>
    </row>
    <row r="2621" spans="1:21" x14ac:dyDescent="0.25">
      <c r="A2621" t="s">
        <v>7524</v>
      </c>
      <c r="B2621" t="s">
        <v>7525</v>
      </c>
      <c r="C2621" t="s">
        <v>1</v>
      </c>
      <c r="D2621">
        <v>0</v>
      </c>
      <c r="E2621">
        <v>0</v>
      </c>
      <c r="F2621">
        <v>5.07</v>
      </c>
      <c r="G2621">
        <v>0</v>
      </c>
      <c r="H2621">
        <v>1</v>
      </c>
      <c r="I2621">
        <v>0</v>
      </c>
      <c r="J2621">
        <v>1</v>
      </c>
      <c r="K2621">
        <v>1</v>
      </c>
      <c r="L2621">
        <v>1</v>
      </c>
      <c r="M2621">
        <v>0</v>
      </c>
      <c r="N2621">
        <v>1</v>
      </c>
      <c r="O2621">
        <v>0</v>
      </c>
      <c r="P2621">
        <v>1.57</v>
      </c>
      <c r="Q2621">
        <v>5.5</v>
      </c>
      <c r="R2621">
        <v>4.3600000000000003</v>
      </c>
      <c r="S2621">
        <v>5.2</v>
      </c>
      <c r="T2621">
        <v>0</v>
      </c>
      <c r="U2621">
        <v>-0.1</v>
      </c>
    </row>
    <row r="2622" spans="1:21" x14ac:dyDescent="0.25">
      <c r="A2622" t="s">
        <v>6817</v>
      </c>
      <c r="B2622" t="s">
        <v>6818</v>
      </c>
      <c r="C2622" t="s">
        <v>20884</v>
      </c>
      <c r="D2622">
        <v>0</v>
      </c>
      <c r="E2622">
        <v>0</v>
      </c>
      <c r="F2622">
        <v>5.2</v>
      </c>
      <c r="G2622">
        <v>0</v>
      </c>
      <c r="H2622">
        <v>0</v>
      </c>
      <c r="I2622">
        <v>0</v>
      </c>
      <c r="J2622">
        <v>1</v>
      </c>
      <c r="K2622">
        <v>1</v>
      </c>
      <c r="L2622">
        <v>1</v>
      </c>
      <c r="M2622">
        <v>0</v>
      </c>
      <c r="N2622">
        <v>1</v>
      </c>
      <c r="O2622">
        <v>0</v>
      </c>
      <c r="P2622">
        <v>1.57</v>
      </c>
      <c r="Q2622">
        <v>5.95</v>
      </c>
      <c r="R2622">
        <v>4.28</v>
      </c>
      <c r="S2622">
        <v>5.2</v>
      </c>
      <c r="T2622">
        <v>0</v>
      </c>
      <c r="U2622">
        <v>0</v>
      </c>
    </row>
    <row r="2623" spans="1:21" x14ac:dyDescent="0.25">
      <c r="A2623" t="s">
        <v>7194</v>
      </c>
      <c r="B2623" t="s">
        <v>7195</v>
      </c>
      <c r="C2623" t="s">
        <v>1</v>
      </c>
      <c r="D2623">
        <v>0</v>
      </c>
      <c r="E2623">
        <v>0</v>
      </c>
      <c r="F2623">
        <v>5.05</v>
      </c>
      <c r="G2623">
        <v>0</v>
      </c>
      <c r="H2623">
        <v>1</v>
      </c>
      <c r="I2623">
        <v>0</v>
      </c>
      <c r="J2623">
        <v>1</v>
      </c>
      <c r="K2623">
        <v>1</v>
      </c>
      <c r="L2623">
        <v>1</v>
      </c>
      <c r="M2623">
        <v>0</v>
      </c>
      <c r="N2623">
        <v>1</v>
      </c>
      <c r="O2623">
        <v>1</v>
      </c>
      <c r="P2623">
        <v>1.6</v>
      </c>
      <c r="Q2623">
        <v>5.81</v>
      </c>
      <c r="R2623">
        <v>4.8499999999999996</v>
      </c>
      <c r="S2623">
        <v>5.2</v>
      </c>
      <c r="T2623">
        <v>0</v>
      </c>
      <c r="U2623">
        <v>-0.1</v>
      </c>
    </row>
    <row r="2624" spans="1:21" x14ac:dyDescent="0.25">
      <c r="A2624" t="s">
        <v>8259</v>
      </c>
      <c r="B2624" t="s">
        <v>8260</v>
      </c>
      <c r="C2624" t="s">
        <v>20871</v>
      </c>
      <c r="D2624">
        <v>0</v>
      </c>
      <c r="E2624">
        <v>0</v>
      </c>
      <c r="F2624">
        <v>5.17</v>
      </c>
      <c r="G2624">
        <v>0</v>
      </c>
      <c r="H2624">
        <v>0</v>
      </c>
      <c r="I2624">
        <v>0</v>
      </c>
      <c r="J2624">
        <v>1</v>
      </c>
      <c r="K2624">
        <v>1</v>
      </c>
      <c r="L2624">
        <v>1</v>
      </c>
      <c r="M2624">
        <v>0</v>
      </c>
      <c r="N2624">
        <v>0</v>
      </c>
      <c r="O2624">
        <v>0</v>
      </c>
      <c r="P2624">
        <v>1.56</v>
      </c>
      <c r="Q2624">
        <v>4.25</v>
      </c>
      <c r="R2624">
        <v>3.68</v>
      </c>
      <c r="S2624">
        <v>5.2</v>
      </c>
      <c r="T2624">
        <v>0</v>
      </c>
      <c r="U2624">
        <v>0</v>
      </c>
    </row>
    <row r="2625" spans="1:21" x14ac:dyDescent="0.25">
      <c r="A2625" t="s">
        <v>23179</v>
      </c>
      <c r="B2625" t="s">
        <v>23180</v>
      </c>
      <c r="C2625" t="s">
        <v>20876</v>
      </c>
      <c r="D2625">
        <v>0</v>
      </c>
      <c r="E2625">
        <v>0</v>
      </c>
      <c r="F2625">
        <v>5.04</v>
      </c>
      <c r="G2625">
        <v>0</v>
      </c>
      <c r="H2625">
        <v>0</v>
      </c>
      <c r="I2625">
        <v>0</v>
      </c>
      <c r="J2625">
        <v>1</v>
      </c>
      <c r="K2625">
        <v>1</v>
      </c>
      <c r="L2625">
        <v>1</v>
      </c>
      <c r="M2625">
        <v>0</v>
      </c>
      <c r="N2625">
        <v>1</v>
      </c>
      <c r="O2625">
        <v>0</v>
      </c>
      <c r="P2625">
        <v>1.55</v>
      </c>
      <c r="Q2625">
        <v>5.4</v>
      </c>
      <c r="R2625">
        <v>4.26</v>
      </c>
      <c r="S2625">
        <v>5.2</v>
      </c>
      <c r="T2625">
        <v>0</v>
      </c>
      <c r="U2625">
        <v>0</v>
      </c>
    </row>
    <row r="2626" spans="1:21" x14ac:dyDescent="0.25">
      <c r="A2626" t="s">
        <v>23181</v>
      </c>
      <c r="B2626" t="s">
        <v>23182</v>
      </c>
      <c r="C2626" t="s">
        <v>1</v>
      </c>
      <c r="D2626">
        <v>0</v>
      </c>
      <c r="E2626">
        <v>0</v>
      </c>
      <c r="F2626">
        <v>5.14</v>
      </c>
      <c r="G2626">
        <v>0</v>
      </c>
      <c r="H2626">
        <v>1</v>
      </c>
      <c r="I2626">
        <v>0</v>
      </c>
      <c r="J2626">
        <v>1</v>
      </c>
      <c r="K2626">
        <v>1</v>
      </c>
      <c r="L2626">
        <v>1</v>
      </c>
      <c r="M2626">
        <v>0</v>
      </c>
      <c r="N2626">
        <v>1</v>
      </c>
      <c r="O2626">
        <v>1</v>
      </c>
      <c r="P2626">
        <v>1.65</v>
      </c>
      <c r="Q2626">
        <v>6.91</v>
      </c>
      <c r="R2626">
        <v>5.93</v>
      </c>
      <c r="S2626">
        <v>5.2</v>
      </c>
      <c r="T2626">
        <v>0</v>
      </c>
      <c r="U2626">
        <v>-0.1</v>
      </c>
    </row>
    <row r="2627" spans="1:21" x14ac:dyDescent="0.25">
      <c r="A2627" t="s">
        <v>23183</v>
      </c>
      <c r="B2627" t="s">
        <v>23184</v>
      </c>
      <c r="C2627" t="s">
        <v>20880</v>
      </c>
      <c r="D2627">
        <v>0</v>
      </c>
      <c r="E2627">
        <v>0</v>
      </c>
      <c r="F2627">
        <v>5.14</v>
      </c>
      <c r="G2627">
        <v>0</v>
      </c>
      <c r="H2627">
        <v>0</v>
      </c>
      <c r="I2627">
        <v>0</v>
      </c>
      <c r="J2627">
        <v>1</v>
      </c>
      <c r="K2627">
        <v>1</v>
      </c>
      <c r="L2627">
        <v>1</v>
      </c>
      <c r="M2627">
        <v>0</v>
      </c>
      <c r="N2627">
        <v>1</v>
      </c>
      <c r="O2627">
        <v>0</v>
      </c>
      <c r="P2627">
        <v>1.52</v>
      </c>
      <c r="Q2627">
        <v>5.3</v>
      </c>
      <c r="R2627">
        <v>3.56</v>
      </c>
      <c r="S2627">
        <v>5.2</v>
      </c>
      <c r="T2627">
        <v>0</v>
      </c>
      <c r="U2627">
        <v>0</v>
      </c>
    </row>
    <row r="2628" spans="1:21" x14ac:dyDescent="0.25">
      <c r="A2628" t="s">
        <v>23185</v>
      </c>
      <c r="B2628" t="s">
        <v>23186</v>
      </c>
      <c r="C2628" t="s">
        <v>20891</v>
      </c>
      <c r="D2628">
        <v>0</v>
      </c>
      <c r="E2628">
        <v>0</v>
      </c>
      <c r="F2628">
        <v>5.27</v>
      </c>
      <c r="G2628">
        <v>0</v>
      </c>
      <c r="H2628">
        <v>0</v>
      </c>
      <c r="I2628">
        <v>0</v>
      </c>
      <c r="J2628">
        <v>1</v>
      </c>
      <c r="K2628">
        <v>1</v>
      </c>
      <c r="L2628">
        <v>1</v>
      </c>
      <c r="M2628">
        <v>0</v>
      </c>
      <c r="N2628">
        <v>1</v>
      </c>
      <c r="O2628">
        <v>1</v>
      </c>
      <c r="P2628">
        <v>1.62</v>
      </c>
      <c r="Q2628">
        <v>5.48</v>
      </c>
      <c r="R2628">
        <v>4.92</v>
      </c>
      <c r="S2628">
        <v>5.2</v>
      </c>
      <c r="T2628">
        <v>0</v>
      </c>
      <c r="U2628">
        <v>0</v>
      </c>
    </row>
    <row r="2629" spans="1:21" x14ac:dyDescent="0.25">
      <c r="A2629" t="s">
        <v>8503</v>
      </c>
      <c r="B2629" t="s">
        <v>8504</v>
      </c>
      <c r="C2629" t="s">
        <v>20880</v>
      </c>
      <c r="D2629">
        <v>0</v>
      </c>
      <c r="E2629">
        <v>0</v>
      </c>
      <c r="F2629">
        <v>5.15</v>
      </c>
      <c r="G2629">
        <v>0</v>
      </c>
      <c r="H2629">
        <v>0</v>
      </c>
      <c r="I2629">
        <v>0</v>
      </c>
      <c r="J2629">
        <v>1</v>
      </c>
      <c r="K2629">
        <v>1</v>
      </c>
      <c r="L2629">
        <v>1</v>
      </c>
      <c r="M2629">
        <v>0</v>
      </c>
      <c r="N2629">
        <v>1</v>
      </c>
      <c r="O2629">
        <v>0</v>
      </c>
      <c r="P2629">
        <v>1.53</v>
      </c>
      <c r="Q2629">
        <v>5.43</v>
      </c>
      <c r="R2629">
        <v>3.65</v>
      </c>
      <c r="S2629">
        <v>5.2</v>
      </c>
      <c r="T2629">
        <v>0</v>
      </c>
      <c r="U2629">
        <v>0</v>
      </c>
    </row>
    <row r="2630" spans="1:21" x14ac:dyDescent="0.25">
      <c r="A2630" t="s">
        <v>7261</v>
      </c>
      <c r="B2630" t="s">
        <v>7262</v>
      </c>
      <c r="C2630" t="s">
        <v>20882</v>
      </c>
      <c r="D2630">
        <v>0</v>
      </c>
      <c r="E2630">
        <v>0</v>
      </c>
      <c r="F2630">
        <v>4.97</v>
      </c>
      <c r="G2630">
        <v>0</v>
      </c>
      <c r="H2630">
        <v>0</v>
      </c>
      <c r="I2630">
        <v>0</v>
      </c>
      <c r="J2630">
        <v>1</v>
      </c>
      <c r="K2630">
        <v>1</v>
      </c>
      <c r="L2630">
        <v>1</v>
      </c>
      <c r="M2630">
        <v>0</v>
      </c>
      <c r="N2630">
        <v>1</v>
      </c>
      <c r="O2630">
        <v>0</v>
      </c>
      <c r="P2630">
        <v>1.47</v>
      </c>
      <c r="Q2630">
        <v>5.58</v>
      </c>
      <c r="R2630">
        <v>3.45</v>
      </c>
      <c r="S2630">
        <v>5.2</v>
      </c>
      <c r="T2630">
        <v>0</v>
      </c>
      <c r="U2630">
        <v>0</v>
      </c>
    </row>
    <row r="2631" spans="1:21" x14ac:dyDescent="0.25">
      <c r="A2631" t="s">
        <v>6459</v>
      </c>
      <c r="B2631" t="s">
        <v>6460</v>
      </c>
      <c r="C2631" t="s">
        <v>20890</v>
      </c>
      <c r="D2631">
        <v>0</v>
      </c>
      <c r="E2631">
        <v>0</v>
      </c>
      <c r="F2631">
        <v>5.15</v>
      </c>
      <c r="G2631">
        <v>0</v>
      </c>
      <c r="H2631">
        <v>0</v>
      </c>
      <c r="I2631">
        <v>0</v>
      </c>
      <c r="J2631">
        <v>1</v>
      </c>
      <c r="K2631">
        <v>1</v>
      </c>
      <c r="L2631">
        <v>1</v>
      </c>
      <c r="M2631">
        <v>0</v>
      </c>
      <c r="N2631">
        <v>1</v>
      </c>
      <c r="O2631">
        <v>0</v>
      </c>
      <c r="P2631">
        <v>1.55</v>
      </c>
      <c r="Q2631">
        <v>5.2</v>
      </c>
      <c r="R2631">
        <v>3.99</v>
      </c>
      <c r="S2631">
        <v>5.2</v>
      </c>
      <c r="T2631">
        <v>0</v>
      </c>
      <c r="U2631">
        <v>0</v>
      </c>
    </row>
    <row r="2632" spans="1:21" x14ac:dyDescent="0.25">
      <c r="A2632" t="s">
        <v>7632</v>
      </c>
      <c r="B2632" t="s">
        <v>7633</v>
      </c>
      <c r="C2632" t="s">
        <v>20873</v>
      </c>
      <c r="D2632">
        <v>0</v>
      </c>
      <c r="E2632">
        <v>1</v>
      </c>
      <c r="F2632">
        <v>4.97</v>
      </c>
      <c r="G2632">
        <v>0</v>
      </c>
      <c r="H2632">
        <v>10</v>
      </c>
      <c r="I2632">
        <v>0</v>
      </c>
      <c r="J2632">
        <v>10</v>
      </c>
      <c r="K2632">
        <v>11</v>
      </c>
      <c r="L2632">
        <v>6</v>
      </c>
      <c r="M2632">
        <v>1</v>
      </c>
      <c r="N2632">
        <v>6</v>
      </c>
      <c r="O2632">
        <v>5</v>
      </c>
      <c r="P2632">
        <v>1.55</v>
      </c>
      <c r="Q2632">
        <v>5.79</v>
      </c>
      <c r="R2632">
        <v>4.3</v>
      </c>
      <c r="S2632">
        <v>5.21</v>
      </c>
      <c r="T2632">
        <v>-0.1</v>
      </c>
      <c r="U2632">
        <v>-0.1</v>
      </c>
    </row>
    <row r="2633" spans="1:21" x14ac:dyDescent="0.25">
      <c r="A2633" t="s">
        <v>9534</v>
      </c>
      <c r="B2633" t="s">
        <v>9535</v>
      </c>
      <c r="C2633" t="s">
        <v>20870</v>
      </c>
      <c r="D2633">
        <v>0</v>
      </c>
      <c r="E2633">
        <v>0</v>
      </c>
      <c r="F2633">
        <v>4.95</v>
      </c>
      <c r="G2633">
        <v>0</v>
      </c>
      <c r="H2633">
        <v>1</v>
      </c>
      <c r="I2633">
        <v>0</v>
      </c>
      <c r="J2633">
        <v>1</v>
      </c>
      <c r="K2633">
        <v>1</v>
      </c>
      <c r="L2633">
        <v>1</v>
      </c>
      <c r="M2633">
        <v>0</v>
      </c>
      <c r="N2633">
        <v>1</v>
      </c>
      <c r="O2633">
        <v>1</v>
      </c>
      <c r="P2633">
        <v>1.63</v>
      </c>
      <c r="Q2633">
        <v>7.16</v>
      </c>
      <c r="R2633">
        <v>6.01</v>
      </c>
      <c r="S2633">
        <v>5.21</v>
      </c>
      <c r="T2633">
        <v>0</v>
      </c>
      <c r="U2633">
        <v>-0.1</v>
      </c>
    </row>
    <row r="2634" spans="1:21" x14ac:dyDescent="0.25">
      <c r="A2634" t="s">
        <v>23187</v>
      </c>
      <c r="B2634" t="s">
        <v>23188</v>
      </c>
      <c r="C2634" t="s">
        <v>20865</v>
      </c>
      <c r="D2634">
        <v>0</v>
      </c>
      <c r="E2634">
        <v>0</v>
      </c>
      <c r="F2634">
        <v>4.9800000000000004</v>
      </c>
      <c r="G2634">
        <v>0</v>
      </c>
      <c r="H2634">
        <v>0</v>
      </c>
      <c r="I2634">
        <v>0</v>
      </c>
      <c r="J2634">
        <v>1</v>
      </c>
      <c r="K2634">
        <v>1</v>
      </c>
      <c r="L2634">
        <v>1</v>
      </c>
      <c r="M2634">
        <v>0</v>
      </c>
      <c r="N2634">
        <v>1</v>
      </c>
      <c r="O2634">
        <v>0</v>
      </c>
      <c r="P2634">
        <v>1.52</v>
      </c>
      <c r="Q2634">
        <v>4.8099999999999996</v>
      </c>
      <c r="R2634">
        <v>3.8</v>
      </c>
      <c r="S2634">
        <v>5.21</v>
      </c>
      <c r="T2634">
        <v>0</v>
      </c>
      <c r="U2634">
        <v>0</v>
      </c>
    </row>
    <row r="2635" spans="1:21" x14ac:dyDescent="0.25">
      <c r="A2635" t="s">
        <v>8573</v>
      </c>
      <c r="B2635" t="s">
        <v>8574</v>
      </c>
      <c r="C2635" t="s">
        <v>20866</v>
      </c>
      <c r="D2635">
        <v>0</v>
      </c>
      <c r="E2635">
        <v>0</v>
      </c>
      <c r="F2635">
        <v>5.27</v>
      </c>
      <c r="G2635">
        <v>0</v>
      </c>
      <c r="H2635">
        <v>0</v>
      </c>
      <c r="I2635">
        <v>0</v>
      </c>
      <c r="J2635">
        <v>1</v>
      </c>
      <c r="K2635">
        <v>1</v>
      </c>
      <c r="L2635">
        <v>1</v>
      </c>
      <c r="M2635">
        <v>0</v>
      </c>
      <c r="N2635">
        <v>1</v>
      </c>
      <c r="O2635">
        <v>1</v>
      </c>
      <c r="P2635">
        <v>1.6</v>
      </c>
      <c r="Q2635">
        <v>5.56</v>
      </c>
      <c r="R2635">
        <v>4.53</v>
      </c>
      <c r="S2635">
        <v>5.21</v>
      </c>
      <c r="T2635">
        <v>0</v>
      </c>
      <c r="U2635">
        <v>0</v>
      </c>
    </row>
    <row r="2636" spans="1:21" x14ac:dyDescent="0.25">
      <c r="A2636" t="s">
        <v>23189</v>
      </c>
      <c r="B2636" t="s">
        <v>23190</v>
      </c>
      <c r="C2636" t="s">
        <v>1</v>
      </c>
      <c r="D2636">
        <v>0</v>
      </c>
      <c r="E2636">
        <v>0</v>
      </c>
      <c r="F2636">
        <v>5.14</v>
      </c>
      <c r="G2636">
        <v>0</v>
      </c>
      <c r="H2636">
        <v>1</v>
      </c>
      <c r="I2636">
        <v>0</v>
      </c>
      <c r="J2636">
        <v>1</v>
      </c>
      <c r="K2636">
        <v>1</v>
      </c>
      <c r="L2636">
        <v>1</v>
      </c>
      <c r="M2636">
        <v>0</v>
      </c>
      <c r="N2636">
        <v>1</v>
      </c>
      <c r="O2636">
        <v>1</v>
      </c>
      <c r="P2636">
        <v>1.63</v>
      </c>
      <c r="Q2636">
        <v>6.53</v>
      </c>
      <c r="R2636">
        <v>5.52</v>
      </c>
      <c r="S2636">
        <v>5.21</v>
      </c>
      <c r="T2636">
        <v>0</v>
      </c>
      <c r="U2636">
        <v>-0.1</v>
      </c>
    </row>
    <row r="2637" spans="1:21" x14ac:dyDescent="0.25">
      <c r="A2637" t="s">
        <v>6710</v>
      </c>
      <c r="B2637" t="s">
        <v>6711</v>
      </c>
      <c r="C2637" t="s">
        <v>20870</v>
      </c>
      <c r="D2637">
        <v>0</v>
      </c>
      <c r="E2637">
        <v>0</v>
      </c>
      <c r="F2637">
        <v>4.95</v>
      </c>
      <c r="G2637">
        <v>0</v>
      </c>
      <c r="H2637">
        <v>0</v>
      </c>
      <c r="I2637">
        <v>0</v>
      </c>
      <c r="J2637">
        <v>1</v>
      </c>
      <c r="K2637">
        <v>1</v>
      </c>
      <c r="L2637">
        <v>1</v>
      </c>
      <c r="M2637">
        <v>0</v>
      </c>
      <c r="N2637">
        <v>1</v>
      </c>
      <c r="O2637">
        <v>0</v>
      </c>
      <c r="P2637">
        <v>1.51</v>
      </c>
      <c r="Q2637">
        <v>5.9</v>
      </c>
      <c r="R2637">
        <v>4.1399999999999997</v>
      </c>
      <c r="S2637">
        <v>5.21</v>
      </c>
      <c r="T2637">
        <v>0</v>
      </c>
      <c r="U2637">
        <v>0</v>
      </c>
    </row>
    <row r="2638" spans="1:21" x14ac:dyDescent="0.25">
      <c r="A2638" t="s">
        <v>8373</v>
      </c>
      <c r="B2638" t="s">
        <v>8374</v>
      </c>
      <c r="C2638" t="s">
        <v>20883</v>
      </c>
      <c r="D2638">
        <v>0</v>
      </c>
      <c r="E2638">
        <v>0</v>
      </c>
      <c r="F2638">
        <v>4.99</v>
      </c>
      <c r="G2638">
        <v>0</v>
      </c>
      <c r="H2638">
        <v>1</v>
      </c>
      <c r="I2638">
        <v>0</v>
      </c>
      <c r="J2638">
        <v>1</v>
      </c>
      <c r="K2638">
        <v>1</v>
      </c>
      <c r="L2638">
        <v>1</v>
      </c>
      <c r="M2638">
        <v>0</v>
      </c>
      <c r="N2638">
        <v>1</v>
      </c>
      <c r="O2638">
        <v>1</v>
      </c>
      <c r="P2638">
        <v>1.57</v>
      </c>
      <c r="Q2638">
        <v>6.63</v>
      </c>
      <c r="R2638">
        <v>4.99</v>
      </c>
      <c r="S2638">
        <v>5.21</v>
      </c>
      <c r="T2638">
        <v>0</v>
      </c>
      <c r="U2638">
        <v>0</v>
      </c>
    </row>
    <row r="2639" spans="1:21" x14ac:dyDescent="0.25">
      <c r="A2639" t="s">
        <v>6334</v>
      </c>
      <c r="B2639" t="s">
        <v>6335</v>
      </c>
      <c r="C2639" t="s">
        <v>20889</v>
      </c>
      <c r="D2639">
        <v>0</v>
      </c>
      <c r="E2639">
        <v>0</v>
      </c>
      <c r="F2639">
        <v>5.08</v>
      </c>
      <c r="G2639">
        <v>0</v>
      </c>
      <c r="H2639">
        <v>0</v>
      </c>
      <c r="I2639">
        <v>0</v>
      </c>
      <c r="J2639">
        <v>1</v>
      </c>
      <c r="K2639">
        <v>1</v>
      </c>
      <c r="L2639">
        <v>1</v>
      </c>
      <c r="M2639">
        <v>0</v>
      </c>
      <c r="N2639">
        <v>1</v>
      </c>
      <c r="O2639">
        <v>0</v>
      </c>
      <c r="P2639">
        <v>1.55</v>
      </c>
      <c r="Q2639">
        <v>5.76</v>
      </c>
      <c r="R2639">
        <v>4.38</v>
      </c>
      <c r="S2639">
        <v>5.21</v>
      </c>
      <c r="T2639">
        <v>0</v>
      </c>
      <c r="U2639">
        <v>0</v>
      </c>
    </row>
    <row r="2640" spans="1:21" x14ac:dyDescent="0.25">
      <c r="A2640" t="s">
        <v>7967</v>
      </c>
      <c r="B2640" t="s">
        <v>7968</v>
      </c>
      <c r="C2640" t="s">
        <v>20895</v>
      </c>
      <c r="D2640">
        <v>0</v>
      </c>
      <c r="E2640">
        <v>0</v>
      </c>
      <c r="F2640">
        <v>4.95</v>
      </c>
      <c r="G2640">
        <v>0</v>
      </c>
      <c r="H2640">
        <v>1</v>
      </c>
      <c r="I2640">
        <v>0</v>
      </c>
      <c r="J2640">
        <v>1</v>
      </c>
      <c r="K2640">
        <v>1</v>
      </c>
      <c r="L2640">
        <v>1</v>
      </c>
      <c r="M2640">
        <v>0</v>
      </c>
      <c r="N2640">
        <v>1</v>
      </c>
      <c r="O2640">
        <v>1</v>
      </c>
      <c r="P2640">
        <v>1.58</v>
      </c>
      <c r="Q2640">
        <v>5.46</v>
      </c>
      <c r="R2640">
        <v>4.6500000000000004</v>
      </c>
      <c r="S2640">
        <v>5.21</v>
      </c>
      <c r="T2640">
        <v>0</v>
      </c>
      <c r="U2640">
        <v>-0.1</v>
      </c>
    </row>
    <row r="2641" spans="1:21" x14ac:dyDescent="0.25">
      <c r="A2641" t="s">
        <v>7746</v>
      </c>
      <c r="B2641" t="s">
        <v>7747</v>
      </c>
      <c r="C2641" t="s">
        <v>20882</v>
      </c>
      <c r="D2641">
        <v>0</v>
      </c>
      <c r="E2641">
        <v>0</v>
      </c>
      <c r="F2641">
        <v>5</v>
      </c>
      <c r="G2641">
        <v>0</v>
      </c>
      <c r="H2641">
        <v>0</v>
      </c>
      <c r="I2641">
        <v>0</v>
      </c>
      <c r="J2641">
        <v>1</v>
      </c>
      <c r="K2641">
        <v>1</v>
      </c>
      <c r="L2641">
        <v>1</v>
      </c>
      <c r="M2641">
        <v>0</v>
      </c>
      <c r="N2641">
        <v>1</v>
      </c>
      <c r="O2641">
        <v>0</v>
      </c>
      <c r="P2641">
        <v>1.52</v>
      </c>
      <c r="Q2641">
        <v>5.6</v>
      </c>
      <c r="R2641">
        <v>4.09</v>
      </c>
      <c r="S2641">
        <v>5.21</v>
      </c>
      <c r="T2641">
        <v>0</v>
      </c>
      <c r="U2641">
        <v>0</v>
      </c>
    </row>
    <row r="2642" spans="1:21" x14ac:dyDescent="0.25">
      <c r="A2642" t="s">
        <v>7755</v>
      </c>
      <c r="B2642" t="s">
        <v>7756</v>
      </c>
      <c r="C2642" t="s">
        <v>20882</v>
      </c>
      <c r="D2642">
        <v>0</v>
      </c>
      <c r="E2642">
        <v>0</v>
      </c>
      <c r="F2642">
        <v>4.92</v>
      </c>
      <c r="G2642">
        <v>0</v>
      </c>
      <c r="H2642">
        <v>1</v>
      </c>
      <c r="I2642">
        <v>0</v>
      </c>
      <c r="J2642">
        <v>1</v>
      </c>
      <c r="K2642">
        <v>1</v>
      </c>
      <c r="L2642">
        <v>1</v>
      </c>
      <c r="M2642">
        <v>0</v>
      </c>
      <c r="N2642">
        <v>1</v>
      </c>
      <c r="O2642">
        <v>0</v>
      </c>
      <c r="P2642">
        <v>1.52</v>
      </c>
      <c r="Q2642">
        <v>5.71</v>
      </c>
      <c r="R2642">
        <v>4.03</v>
      </c>
      <c r="S2642">
        <v>5.21</v>
      </c>
      <c r="T2642">
        <v>0</v>
      </c>
      <c r="U2642">
        <v>0</v>
      </c>
    </row>
    <row r="2643" spans="1:21" x14ac:dyDescent="0.25">
      <c r="A2643" t="s">
        <v>9918</v>
      </c>
      <c r="B2643" t="s">
        <v>9919</v>
      </c>
      <c r="C2643" t="s">
        <v>20885</v>
      </c>
      <c r="D2643">
        <v>0</v>
      </c>
      <c r="E2643">
        <v>0</v>
      </c>
      <c r="F2643">
        <v>5.17</v>
      </c>
      <c r="G2643">
        <v>0</v>
      </c>
      <c r="H2643">
        <v>1</v>
      </c>
      <c r="I2643">
        <v>0</v>
      </c>
      <c r="J2643">
        <v>1</v>
      </c>
      <c r="K2643">
        <v>1</v>
      </c>
      <c r="L2643">
        <v>1</v>
      </c>
      <c r="M2643">
        <v>0</v>
      </c>
      <c r="N2643">
        <v>1</v>
      </c>
      <c r="O2643">
        <v>1</v>
      </c>
      <c r="P2643">
        <v>1.64</v>
      </c>
      <c r="Q2643">
        <v>5.71</v>
      </c>
      <c r="R2643">
        <v>5.18</v>
      </c>
      <c r="S2643">
        <v>5.21</v>
      </c>
      <c r="T2643">
        <v>0</v>
      </c>
      <c r="U2643">
        <v>-0.1</v>
      </c>
    </row>
    <row r="2644" spans="1:21" x14ac:dyDescent="0.25">
      <c r="A2644" t="s">
        <v>9993</v>
      </c>
      <c r="B2644" t="s">
        <v>9994</v>
      </c>
      <c r="C2644" t="s">
        <v>20872</v>
      </c>
      <c r="D2644">
        <v>0</v>
      </c>
      <c r="E2644">
        <v>0</v>
      </c>
      <c r="F2644">
        <v>5.05</v>
      </c>
      <c r="G2644">
        <v>0</v>
      </c>
      <c r="H2644">
        <v>1</v>
      </c>
      <c r="I2644">
        <v>0</v>
      </c>
      <c r="J2644">
        <v>1</v>
      </c>
      <c r="K2644">
        <v>1</v>
      </c>
      <c r="L2644">
        <v>1</v>
      </c>
      <c r="M2644">
        <v>0</v>
      </c>
      <c r="N2644">
        <v>1</v>
      </c>
      <c r="O2644">
        <v>1</v>
      </c>
      <c r="P2644">
        <v>1.63</v>
      </c>
      <c r="Q2644">
        <v>6.29</v>
      </c>
      <c r="R2644">
        <v>5.45</v>
      </c>
      <c r="S2644">
        <v>5.21</v>
      </c>
      <c r="T2644">
        <v>0</v>
      </c>
      <c r="U2644">
        <v>-0.1</v>
      </c>
    </row>
    <row r="2645" spans="1:21" x14ac:dyDescent="0.25">
      <c r="A2645" t="s">
        <v>8414</v>
      </c>
      <c r="B2645" t="s">
        <v>8415</v>
      </c>
      <c r="C2645" t="s">
        <v>20868</v>
      </c>
      <c r="D2645">
        <v>0</v>
      </c>
      <c r="E2645">
        <v>0</v>
      </c>
      <c r="F2645">
        <v>5.12</v>
      </c>
      <c r="G2645">
        <v>0</v>
      </c>
      <c r="H2645">
        <v>1</v>
      </c>
      <c r="I2645">
        <v>0</v>
      </c>
      <c r="J2645">
        <v>1</v>
      </c>
      <c r="K2645">
        <v>1</v>
      </c>
      <c r="L2645">
        <v>1</v>
      </c>
      <c r="M2645">
        <v>0</v>
      </c>
      <c r="N2645">
        <v>1</v>
      </c>
      <c r="O2645">
        <v>1</v>
      </c>
      <c r="P2645">
        <v>1.62</v>
      </c>
      <c r="Q2645">
        <v>6.15</v>
      </c>
      <c r="R2645">
        <v>5.26</v>
      </c>
      <c r="S2645">
        <v>5.21</v>
      </c>
      <c r="T2645">
        <v>0</v>
      </c>
      <c r="U2645">
        <v>0</v>
      </c>
    </row>
    <row r="2646" spans="1:21" x14ac:dyDescent="0.25">
      <c r="A2646" t="s">
        <v>8125</v>
      </c>
      <c r="B2646" t="s">
        <v>8126</v>
      </c>
      <c r="C2646" t="s">
        <v>1</v>
      </c>
      <c r="D2646">
        <v>0</v>
      </c>
      <c r="E2646">
        <v>0</v>
      </c>
      <c r="F2646">
        <v>5.09</v>
      </c>
      <c r="G2646">
        <v>0</v>
      </c>
      <c r="H2646">
        <v>1</v>
      </c>
      <c r="I2646">
        <v>0</v>
      </c>
      <c r="J2646">
        <v>1</v>
      </c>
      <c r="K2646">
        <v>1</v>
      </c>
      <c r="L2646">
        <v>1</v>
      </c>
      <c r="M2646">
        <v>0</v>
      </c>
      <c r="N2646">
        <v>1</v>
      </c>
      <c r="O2646">
        <v>1</v>
      </c>
      <c r="P2646">
        <v>1.59</v>
      </c>
      <c r="Q2646">
        <v>6.02</v>
      </c>
      <c r="R2646">
        <v>4.8899999999999997</v>
      </c>
      <c r="S2646">
        <v>5.21</v>
      </c>
      <c r="T2646">
        <v>0</v>
      </c>
      <c r="U2646">
        <v>-0.1</v>
      </c>
    </row>
    <row r="2647" spans="1:21" x14ac:dyDescent="0.25">
      <c r="A2647" t="s">
        <v>23191</v>
      </c>
      <c r="B2647" t="s">
        <v>23192</v>
      </c>
      <c r="C2647" t="s">
        <v>20865</v>
      </c>
      <c r="D2647">
        <v>0</v>
      </c>
      <c r="E2647">
        <v>0</v>
      </c>
      <c r="F2647">
        <v>5.04</v>
      </c>
      <c r="G2647">
        <v>0</v>
      </c>
      <c r="H2647">
        <v>1</v>
      </c>
      <c r="I2647">
        <v>0</v>
      </c>
      <c r="J2647">
        <v>1</v>
      </c>
      <c r="K2647">
        <v>1</v>
      </c>
      <c r="L2647">
        <v>1</v>
      </c>
      <c r="M2647">
        <v>0</v>
      </c>
      <c r="N2647">
        <v>1</v>
      </c>
      <c r="O2647">
        <v>1</v>
      </c>
      <c r="P2647">
        <v>1.67</v>
      </c>
      <c r="Q2647">
        <v>6.96</v>
      </c>
      <c r="R2647">
        <v>6.46</v>
      </c>
      <c r="S2647">
        <v>5.21</v>
      </c>
      <c r="T2647">
        <v>0</v>
      </c>
      <c r="U2647">
        <v>-0.1</v>
      </c>
    </row>
    <row r="2648" spans="1:21" x14ac:dyDescent="0.25">
      <c r="A2648" t="s">
        <v>8830</v>
      </c>
      <c r="B2648" t="s">
        <v>8831</v>
      </c>
      <c r="C2648" t="s">
        <v>20892</v>
      </c>
      <c r="D2648">
        <v>0</v>
      </c>
      <c r="E2648">
        <v>0</v>
      </c>
      <c r="F2648">
        <v>5.1100000000000003</v>
      </c>
      <c r="G2648">
        <v>0</v>
      </c>
      <c r="H2648">
        <v>0</v>
      </c>
      <c r="I2648">
        <v>0</v>
      </c>
      <c r="J2648">
        <v>1</v>
      </c>
      <c r="K2648">
        <v>1</v>
      </c>
      <c r="L2648">
        <v>1</v>
      </c>
      <c r="M2648">
        <v>0</v>
      </c>
      <c r="N2648">
        <v>1</v>
      </c>
      <c r="O2648">
        <v>0</v>
      </c>
      <c r="P2648">
        <v>1.51</v>
      </c>
      <c r="Q2648">
        <v>5.0199999999999996</v>
      </c>
      <c r="R2648">
        <v>3.45</v>
      </c>
      <c r="S2648">
        <v>5.21</v>
      </c>
      <c r="T2648">
        <v>0</v>
      </c>
      <c r="U2648">
        <v>0</v>
      </c>
    </row>
    <row r="2649" spans="1:21" x14ac:dyDescent="0.25">
      <c r="A2649" t="s">
        <v>23193</v>
      </c>
      <c r="B2649" t="s">
        <v>23194</v>
      </c>
      <c r="C2649" t="s">
        <v>20874</v>
      </c>
      <c r="D2649">
        <v>0</v>
      </c>
      <c r="E2649">
        <v>0</v>
      </c>
      <c r="F2649">
        <v>5.23</v>
      </c>
      <c r="G2649">
        <v>0</v>
      </c>
      <c r="H2649">
        <v>0</v>
      </c>
      <c r="I2649">
        <v>0</v>
      </c>
      <c r="J2649">
        <v>1</v>
      </c>
      <c r="K2649">
        <v>1</v>
      </c>
      <c r="L2649">
        <v>1</v>
      </c>
      <c r="M2649">
        <v>0</v>
      </c>
      <c r="N2649">
        <v>1</v>
      </c>
      <c r="O2649">
        <v>0</v>
      </c>
      <c r="P2649">
        <v>1.59</v>
      </c>
      <c r="Q2649">
        <v>5.36</v>
      </c>
      <c r="R2649">
        <v>4.3899999999999997</v>
      </c>
      <c r="S2649">
        <v>5.21</v>
      </c>
      <c r="T2649">
        <v>0</v>
      </c>
      <c r="U2649">
        <v>0</v>
      </c>
    </row>
    <row r="2650" spans="1:21" x14ac:dyDescent="0.25">
      <c r="A2650" t="s">
        <v>7935</v>
      </c>
      <c r="B2650" t="s">
        <v>7936</v>
      </c>
      <c r="C2650" t="s">
        <v>20875</v>
      </c>
      <c r="D2650">
        <v>1</v>
      </c>
      <c r="E2650">
        <v>1</v>
      </c>
      <c r="F2650">
        <v>5.25</v>
      </c>
      <c r="G2650">
        <v>0</v>
      </c>
      <c r="H2650">
        <v>15</v>
      </c>
      <c r="I2650">
        <v>0</v>
      </c>
      <c r="J2650">
        <v>15</v>
      </c>
      <c r="K2650">
        <v>15</v>
      </c>
      <c r="L2650">
        <v>9</v>
      </c>
      <c r="M2650">
        <v>2</v>
      </c>
      <c r="N2650">
        <v>12</v>
      </c>
      <c r="O2650">
        <v>9</v>
      </c>
      <c r="P2650">
        <v>1.63</v>
      </c>
      <c r="Q2650">
        <v>7.39</v>
      </c>
      <c r="R2650">
        <v>5.69</v>
      </c>
      <c r="S2650">
        <v>5.22</v>
      </c>
      <c r="T2650">
        <v>-0.1</v>
      </c>
      <c r="U2650">
        <v>-0.1</v>
      </c>
    </row>
    <row r="2651" spans="1:21" x14ac:dyDescent="0.25">
      <c r="A2651" t="s">
        <v>23195</v>
      </c>
      <c r="B2651" t="s">
        <v>23196</v>
      </c>
      <c r="C2651" t="s">
        <v>20895</v>
      </c>
      <c r="D2651">
        <v>0</v>
      </c>
      <c r="E2651">
        <v>0</v>
      </c>
      <c r="F2651">
        <v>5</v>
      </c>
      <c r="G2651">
        <v>0</v>
      </c>
      <c r="H2651">
        <v>1</v>
      </c>
      <c r="I2651">
        <v>0</v>
      </c>
      <c r="J2651">
        <v>1</v>
      </c>
      <c r="K2651">
        <v>1</v>
      </c>
      <c r="L2651">
        <v>1</v>
      </c>
      <c r="M2651">
        <v>0</v>
      </c>
      <c r="N2651">
        <v>1</v>
      </c>
      <c r="O2651">
        <v>1</v>
      </c>
      <c r="P2651">
        <v>1.62</v>
      </c>
      <c r="Q2651">
        <v>6.23</v>
      </c>
      <c r="R2651">
        <v>5.43</v>
      </c>
      <c r="S2651">
        <v>5.22</v>
      </c>
      <c r="T2651">
        <v>0</v>
      </c>
      <c r="U2651">
        <v>-0.1</v>
      </c>
    </row>
    <row r="2652" spans="1:21" x14ac:dyDescent="0.25">
      <c r="A2652" t="s">
        <v>9756</v>
      </c>
      <c r="B2652" t="s">
        <v>9757</v>
      </c>
      <c r="C2652" t="s">
        <v>20866</v>
      </c>
      <c r="D2652">
        <v>0</v>
      </c>
      <c r="E2652">
        <v>0</v>
      </c>
      <c r="F2652">
        <v>5.25</v>
      </c>
      <c r="G2652">
        <v>0</v>
      </c>
      <c r="H2652">
        <v>1</v>
      </c>
      <c r="I2652">
        <v>0</v>
      </c>
      <c r="J2652">
        <v>1</v>
      </c>
      <c r="K2652">
        <v>1</v>
      </c>
      <c r="L2652">
        <v>1</v>
      </c>
      <c r="M2652">
        <v>0</v>
      </c>
      <c r="N2652">
        <v>1</v>
      </c>
      <c r="O2652">
        <v>1</v>
      </c>
      <c r="P2652">
        <v>1.71</v>
      </c>
      <c r="Q2652">
        <v>6.9</v>
      </c>
      <c r="R2652">
        <v>6.36</v>
      </c>
      <c r="S2652">
        <v>5.22</v>
      </c>
      <c r="T2652">
        <v>0</v>
      </c>
      <c r="U2652">
        <v>-0.1</v>
      </c>
    </row>
    <row r="2653" spans="1:21" x14ac:dyDescent="0.25">
      <c r="A2653" t="s">
        <v>5793</v>
      </c>
      <c r="B2653" t="s">
        <v>5794</v>
      </c>
      <c r="C2653" t="s">
        <v>20893</v>
      </c>
      <c r="D2653">
        <v>0</v>
      </c>
      <c r="E2653">
        <v>0</v>
      </c>
      <c r="F2653">
        <v>5.18</v>
      </c>
      <c r="G2653">
        <v>0</v>
      </c>
      <c r="H2653">
        <v>0</v>
      </c>
      <c r="I2653">
        <v>0</v>
      </c>
      <c r="J2653">
        <v>1</v>
      </c>
      <c r="K2653">
        <v>1</v>
      </c>
      <c r="L2653">
        <v>1</v>
      </c>
      <c r="M2653">
        <v>0</v>
      </c>
      <c r="N2653">
        <v>1</v>
      </c>
      <c r="O2653">
        <v>0</v>
      </c>
      <c r="P2653">
        <v>1.56</v>
      </c>
      <c r="Q2653">
        <v>4.8899999999999997</v>
      </c>
      <c r="R2653">
        <v>3.94</v>
      </c>
      <c r="S2653">
        <v>5.22</v>
      </c>
      <c r="T2653">
        <v>0</v>
      </c>
      <c r="U2653">
        <v>0</v>
      </c>
    </row>
    <row r="2654" spans="1:21" x14ac:dyDescent="0.25">
      <c r="A2654" t="s">
        <v>6516</v>
      </c>
      <c r="B2654" t="s">
        <v>23197</v>
      </c>
      <c r="C2654" t="s">
        <v>1</v>
      </c>
      <c r="D2654">
        <v>0</v>
      </c>
      <c r="E2654">
        <v>0</v>
      </c>
      <c r="F2654">
        <v>5.08</v>
      </c>
      <c r="G2654">
        <v>0</v>
      </c>
      <c r="H2654">
        <v>0</v>
      </c>
      <c r="I2654">
        <v>0</v>
      </c>
      <c r="J2654">
        <v>1</v>
      </c>
      <c r="K2654">
        <v>1</v>
      </c>
      <c r="L2654">
        <v>1</v>
      </c>
      <c r="M2654">
        <v>0</v>
      </c>
      <c r="N2654">
        <v>0</v>
      </c>
      <c r="O2654">
        <v>0</v>
      </c>
      <c r="P2654">
        <v>1.5</v>
      </c>
      <c r="Q2654">
        <v>4.21</v>
      </c>
      <c r="R2654">
        <v>3.01</v>
      </c>
      <c r="S2654">
        <v>5.22</v>
      </c>
      <c r="T2654">
        <v>0</v>
      </c>
      <c r="U2654">
        <v>0</v>
      </c>
    </row>
    <row r="2655" spans="1:21" x14ac:dyDescent="0.25">
      <c r="A2655" t="s">
        <v>6521</v>
      </c>
      <c r="B2655" t="s">
        <v>6522</v>
      </c>
      <c r="C2655" t="s">
        <v>20869</v>
      </c>
      <c r="D2655">
        <v>0</v>
      </c>
      <c r="E2655">
        <v>0</v>
      </c>
      <c r="F2655">
        <v>5.09</v>
      </c>
      <c r="G2655">
        <v>0</v>
      </c>
      <c r="H2655">
        <v>0</v>
      </c>
      <c r="I2655">
        <v>0</v>
      </c>
      <c r="J2655">
        <v>1</v>
      </c>
      <c r="K2655">
        <v>1</v>
      </c>
      <c r="L2655">
        <v>1</v>
      </c>
      <c r="M2655">
        <v>0</v>
      </c>
      <c r="N2655">
        <v>1</v>
      </c>
      <c r="O2655">
        <v>0</v>
      </c>
      <c r="P2655">
        <v>1.55</v>
      </c>
      <c r="Q2655">
        <v>5.22</v>
      </c>
      <c r="R2655">
        <v>4.01</v>
      </c>
      <c r="S2655">
        <v>5.22</v>
      </c>
      <c r="T2655">
        <v>0</v>
      </c>
      <c r="U2655">
        <v>0</v>
      </c>
    </row>
    <row r="2656" spans="1:21" x14ac:dyDescent="0.25">
      <c r="A2656" t="s">
        <v>9184</v>
      </c>
      <c r="B2656" t="s">
        <v>8786</v>
      </c>
      <c r="C2656" t="s">
        <v>20874</v>
      </c>
      <c r="D2656">
        <v>0</v>
      </c>
      <c r="E2656">
        <v>0</v>
      </c>
      <c r="F2656">
        <v>5.23</v>
      </c>
      <c r="G2656">
        <v>0</v>
      </c>
      <c r="H2656">
        <v>1</v>
      </c>
      <c r="I2656">
        <v>0</v>
      </c>
      <c r="J2656">
        <v>1</v>
      </c>
      <c r="K2656">
        <v>1</v>
      </c>
      <c r="L2656">
        <v>1</v>
      </c>
      <c r="M2656">
        <v>0</v>
      </c>
      <c r="N2656">
        <v>1</v>
      </c>
      <c r="O2656">
        <v>1</v>
      </c>
      <c r="P2656">
        <v>1.68</v>
      </c>
      <c r="Q2656">
        <v>6.6</v>
      </c>
      <c r="R2656">
        <v>5.88</v>
      </c>
      <c r="S2656">
        <v>5.22</v>
      </c>
      <c r="T2656">
        <v>0</v>
      </c>
      <c r="U2656">
        <v>-0.1</v>
      </c>
    </row>
    <row r="2657" spans="1:21" x14ac:dyDescent="0.25">
      <c r="A2657" t="s">
        <v>5917</v>
      </c>
      <c r="B2657" t="s">
        <v>5918</v>
      </c>
      <c r="C2657" t="s">
        <v>20883</v>
      </c>
      <c r="D2657">
        <v>0</v>
      </c>
      <c r="E2657">
        <v>0</v>
      </c>
      <c r="F2657">
        <v>4.99</v>
      </c>
      <c r="G2657">
        <v>0</v>
      </c>
      <c r="H2657">
        <v>0</v>
      </c>
      <c r="I2657">
        <v>0</v>
      </c>
      <c r="J2657">
        <v>1</v>
      </c>
      <c r="K2657">
        <v>1</v>
      </c>
      <c r="L2657">
        <v>1</v>
      </c>
      <c r="M2657">
        <v>0</v>
      </c>
      <c r="N2657">
        <v>1</v>
      </c>
      <c r="O2657">
        <v>0</v>
      </c>
      <c r="P2657">
        <v>1.46</v>
      </c>
      <c r="Q2657">
        <v>5.04</v>
      </c>
      <c r="R2657">
        <v>3.01</v>
      </c>
      <c r="S2657">
        <v>5.22</v>
      </c>
      <c r="T2657">
        <v>0</v>
      </c>
      <c r="U2657">
        <v>0</v>
      </c>
    </row>
    <row r="2658" spans="1:21" x14ac:dyDescent="0.25">
      <c r="A2658" t="s">
        <v>7108</v>
      </c>
      <c r="B2658" t="s">
        <v>7109</v>
      </c>
      <c r="C2658" t="s">
        <v>1</v>
      </c>
      <c r="D2658">
        <v>0</v>
      </c>
      <c r="E2658">
        <v>0</v>
      </c>
      <c r="F2658">
        <v>5.16</v>
      </c>
      <c r="G2658">
        <v>0</v>
      </c>
      <c r="H2658">
        <v>0</v>
      </c>
      <c r="I2658">
        <v>0</v>
      </c>
      <c r="J2658">
        <v>1</v>
      </c>
      <c r="K2658">
        <v>1</v>
      </c>
      <c r="L2658">
        <v>1</v>
      </c>
      <c r="M2658">
        <v>0</v>
      </c>
      <c r="N2658">
        <v>1</v>
      </c>
      <c r="O2658">
        <v>1</v>
      </c>
      <c r="P2658">
        <v>1.59</v>
      </c>
      <c r="Q2658">
        <v>5.61</v>
      </c>
      <c r="R2658">
        <v>4.71</v>
      </c>
      <c r="S2658">
        <v>5.22</v>
      </c>
      <c r="T2658">
        <v>0</v>
      </c>
      <c r="U2658">
        <v>0</v>
      </c>
    </row>
    <row r="2659" spans="1:21" x14ac:dyDescent="0.25">
      <c r="A2659" t="s">
        <v>6924</v>
      </c>
      <c r="B2659" t="s">
        <v>6925</v>
      </c>
      <c r="C2659" t="s">
        <v>20891</v>
      </c>
      <c r="D2659">
        <v>0</v>
      </c>
      <c r="E2659">
        <v>0</v>
      </c>
      <c r="F2659">
        <v>5.23</v>
      </c>
      <c r="G2659">
        <v>0</v>
      </c>
      <c r="H2659">
        <v>0</v>
      </c>
      <c r="I2659">
        <v>0</v>
      </c>
      <c r="J2659">
        <v>1</v>
      </c>
      <c r="K2659">
        <v>1</v>
      </c>
      <c r="L2659">
        <v>1</v>
      </c>
      <c r="M2659">
        <v>0</v>
      </c>
      <c r="N2659">
        <v>0</v>
      </c>
      <c r="O2659">
        <v>0</v>
      </c>
      <c r="P2659">
        <v>1.53</v>
      </c>
      <c r="Q2659">
        <v>4.22</v>
      </c>
      <c r="R2659">
        <v>3.23</v>
      </c>
      <c r="S2659">
        <v>5.22</v>
      </c>
      <c r="T2659">
        <v>0</v>
      </c>
      <c r="U2659">
        <v>0</v>
      </c>
    </row>
    <row r="2660" spans="1:21" x14ac:dyDescent="0.25">
      <c r="A2660" t="s">
        <v>5983</v>
      </c>
      <c r="B2660" t="s">
        <v>5984</v>
      </c>
      <c r="C2660" t="s">
        <v>20882</v>
      </c>
      <c r="D2660">
        <v>0</v>
      </c>
      <c r="E2660">
        <v>0</v>
      </c>
      <c r="F2660">
        <v>5</v>
      </c>
      <c r="G2660">
        <v>0</v>
      </c>
      <c r="H2660">
        <v>0</v>
      </c>
      <c r="I2660">
        <v>0</v>
      </c>
      <c r="J2660">
        <v>1</v>
      </c>
      <c r="K2660">
        <v>1</v>
      </c>
      <c r="L2660">
        <v>1</v>
      </c>
      <c r="M2660">
        <v>0</v>
      </c>
      <c r="N2660">
        <v>1</v>
      </c>
      <c r="O2660">
        <v>0</v>
      </c>
      <c r="P2660">
        <v>1.48</v>
      </c>
      <c r="Q2660">
        <v>5.45</v>
      </c>
      <c r="R2660">
        <v>3.52</v>
      </c>
      <c r="S2660">
        <v>5.22</v>
      </c>
      <c r="T2660">
        <v>0</v>
      </c>
      <c r="U2660">
        <v>0</v>
      </c>
    </row>
    <row r="2661" spans="1:21" x14ac:dyDescent="0.25">
      <c r="A2661" t="s">
        <v>6021</v>
      </c>
      <c r="B2661" t="s">
        <v>6022</v>
      </c>
      <c r="C2661" t="s">
        <v>20869</v>
      </c>
      <c r="D2661">
        <v>0</v>
      </c>
      <c r="E2661">
        <v>0</v>
      </c>
      <c r="F2661">
        <v>5.18</v>
      </c>
      <c r="G2661">
        <v>0</v>
      </c>
      <c r="H2661">
        <v>0</v>
      </c>
      <c r="I2661">
        <v>0</v>
      </c>
      <c r="J2661">
        <v>1</v>
      </c>
      <c r="K2661">
        <v>1</v>
      </c>
      <c r="L2661">
        <v>1</v>
      </c>
      <c r="M2661">
        <v>0</v>
      </c>
      <c r="N2661">
        <v>1</v>
      </c>
      <c r="O2661">
        <v>1</v>
      </c>
      <c r="P2661">
        <v>1.6</v>
      </c>
      <c r="Q2661">
        <v>6.56</v>
      </c>
      <c r="R2661">
        <v>5.17</v>
      </c>
      <c r="S2661">
        <v>5.22</v>
      </c>
      <c r="T2661">
        <v>0</v>
      </c>
      <c r="U2661">
        <v>0</v>
      </c>
    </row>
    <row r="2662" spans="1:21" x14ac:dyDescent="0.25">
      <c r="A2662" t="s">
        <v>23198</v>
      </c>
      <c r="B2662" t="s">
        <v>23199</v>
      </c>
      <c r="C2662" t="s">
        <v>20865</v>
      </c>
      <c r="D2662">
        <v>0</v>
      </c>
      <c r="E2662">
        <v>0</v>
      </c>
      <c r="F2662">
        <v>4.99</v>
      </c>
      <c r="G2662">
        <v>0</v>
      </c>
      <c r="H2662">
        <v>1</v>
      </c>
      <c r="I2662">
        <v>0</v>
      </c>
      <c r="J2662">
        <v>1</v>
      </c>
      <c r="K2662">
        <v>1</v>
      </c>
      <c r="L2662">
        <v>1</v>
      </c>
      <c r="M2662">
        <v>0</v>
      </c>
      <c r="N2662">
        <v>1</v>
      </c>
      <c r="O2662">
        <v>1</v>
      </c>
      <c r="P2662">
        <v>1.63</v>
      </c>
      <c r="Q2662">
        <v>6.11</v>
      </c>
      <c r="R2662">
        <v>5.51</v>
      </c>
      <c r="S2662">
        <v>5.22</v>
      </c>
      <c r="T2662">
        <v>0</v>
      </c>
      <c r="U2662">
        <v>-0.1</v>
      </c>
    </row>
    <row r="2663" spans="1:21" x14ac:dyDescent="0.25">
      <c r="A2663" t="s">
        <v>7498</v>
      </c>
      <c r="B2663" t="s">
        <v>7499</v>
      </c>
      <c r="C2663" t="s">
        <v>20873</v>
      </c>
      <c r="D2663">
        <v>0</v>
      </c>
      <c r="E2663">
        <v>0</v>
      </c>
      <c r="F2663">
        <v>5.03</v>
      </c>
      <c r="G2663">
        <v>0</v>
      </c>
      <c r="H2663">
        <v>1</v>
      </c>
      <c r="I2663">
        <v>0</v>
      </c>
      <c r="J2663">
        <v>1</v>
      </c>
      <c r="K2663">
        <v>1</v>
      </c>
      <c r="L2663">
        <v>1</v>
      </c>
      <c r="M2663">
        <v>0</v>
      </c>
      <c r="N2663">
        <v>1</v>
      </c>
      <c r="O2663">
        <v>0</v>
      </c>
      <c r="P2663">
        <v>1.56</v>
      </c>
      <c r="Q2663">
        <v>5.96</v>
      </c>
      <c r="R2663">
        <v>4.43</v>
      </c>
      <c r="S2663">
        <v>5.22</v>
      </c>
      <c r="T2663">
        <v>0</v>
      </c>
      <c r="U2663">
        <v>0</v>
      </c>
    </row>
    <row r="2664" spans="1:21" x14ac:dyDescent="0.25">
      <c r="A2664" t="s">
        <v>23200</v>
      </c>
      <c r="B2664" t="s">
        <v>23201</v>
      </c>
      <c r="C2664" t="s">
        <v>20891</v>
      </c>
      <c r="D2664">
        <v>0</v>
      </c>
      <c r="E2664">
        <v>0</v>
      </c>
      <c r="F2664">
        <v>5.26</v>
      </c>
      <c r="G2664">
        <v>0</v>
      </c>
      <c r="H2664">
        <v>1</v>
      </c>
      <c r="I2664">
        <v>0</v>
      </c>
      <c r="J2664">
        <v>1</v>
      </c>
      <c r="K2664">
        <v>1</v>
      </c>
      <c r="L2664">
        <v>1</v>
      </c>
      <c r="M2664">
        <v>0</v>
      </c>
      <c r="N2664">
        <v>1</v>
      </c>
      <c r="O2664">
        <v>1</v>
      </c>
      <c r="P2664">
        <v>1.7</v>
      </c>
      <c r="Q2664">
        <v>6.45</v>
      </c>
      <c r="R2664">
        <v>6.15</v>
      </c>
      <c r="S2664">
        <v>5.22</v>
      </c>
      <c r="T2664">
        <v>0</v>
      </c>
      <c r="U2664">
        <v>-0.1</v>
      </c>
    </row>
    <row r="2665" spans="1:21" x14ac:dyDescent="0.25">
      <c r="A2665" t="s">
        <v>23202</v>
      </c>
      <c r="B2665" t="s">
        <v>23203</v>
      </c>
      <c r="C2665" t="s">
        <v>20884</v>
      </c>
      <c r="D2665">
        <v>0</v>
      </c>
      <c r="E2665">
        <v>0</v>
      </c>
      <c r="F2665">
        <v>5.21</v>
      </c>
      <c r="G2665">
        <v>0</v>
      </c>
      <c r="H2665">
        <v>0</v>
      </c>
      <c r="I2665">
        <v>0</v>
      </c>
      <c r="J2665">
        <v>1</v>
      </c>
      <c r="K2665">
        <v>1</v>
      </c>
      <c r="L2665">
        <v>1</v>
      </c>
      <c r="M2665">
        <v>0</v>
      </c>
      <c r="N2665">
        <v>1</v>
      </c>
      <c r="O2665">
        <v>0</v>
      </c>
      <c r="P2665">
        <v>1.57</v>
      </c>
      <c r="Q2665">
        <v>5.7</v>
      </c>
      <c r="R2665">
        <v>4.17</v>
      </c>
      <c r="S2665">
        <v>5.22</v>
      </c>
      <c r="T2665">
        <v>0</v>
      </c>
      <c r="U2665">
        <v>0</v>
      </c>
    </row>
    <row r="2666" spans="1:21" x14ac:dyDescent="0.25">
      <c r="A2666" t="s">
        <v>6718</v>
      </c>
      <c r="B2666" t="s">
        <v>6719</v>
      </c>
      <c r="C2666" t="s">
        <v>20870</v>
      </c>
      <c r="D2666">
        <v>0</v>
      </c>
      <c r="E2666">
        <v>0</v>
      </c>
      <c r="F2666">
        <v>4.93</v>
      </c>
      <c r="G2666">
        <v>0</v>
      </c>
      <c r="H2666">
        <v>0</v>
      </c>
      <c r="I2666">
        <v>0</v>
      </c>
      <c r="J2666">
        <v>1</v>
      </c>
      <c r="K2666">
        <v>1</v>
      </c>
      <c r="L2666">
        <v>1</v>
      </c>
      <c r="M2666">
        <v>0</v>
      </c>
      <c r="N2666">
        <v>1</v>
      </c>
      <c r="O2666">
        <v>0</v>
      </c>
      <c r="P2666">
        <v>1.47</v>
      </c>
      <c r="Q2666">
        <v>5.2</v>
      </c>
      <c r="R2666">
        <v>3.39</v>
      </c>
      <c r="S2666">
        <v>5.23</v>
      </c>
      <c r="T2666">
        <v>0</v>
      </c>
      <c r="U2666">
        <v>0</v>
      </c>
    </row>
    <row r="2667" spans="1:21" x14ac:dyDescent="0.25">
      <c r="A2667" t="s">
        <v>7724</v>
      </c>
      <c r="B2667" t="s">
        <v>23204</v>
      </c>
      <c r="C2667" t="s">
        <v>20890</v>
      </c>
      <c r="D2667">
        <v>0</v>
      </c>
      <c r="E2667">
        <v>0</v>
      </c>
      <c r="F2667">
        <v>5.18</v>
      </c>
      <c r="G2667">
        <v>0</v>
      </c>
      <c r="H2667">
        <v>0</v>
      </c>
      <c r="I2667">
        <v>0</v>
      </c>
      <c r="J2667">
        <v>1</v>
      </c>
      <c r="K2667">
        <v>1</v>
      </c>
      <c r="L2667">
        <v>1</v>
      </c>
      <c r="M2667">
        <v>0</v>
      </c>
      <c r="N2667">
        <v>1</v>
      </c>
      <c r="O2667">
        <v>0</v>
      </c>
      <c r="P2667">
        <v>1.57</v>
      </c>
      <c r="Q2667">
        <v>5.67</v>
      </c>
      <c r="R2667">
        <v>4.46</v>
      </c>
      <c r="S2667">
        <v>5.23</v>
      </c>
      <c r="T2667">
        <v>0</v>
      </c>
      <c r="U2667">
        <v>0</v>
      </c>
    </row>
    <row r="2668" spans="1:21" x14ac:dyDescent="0.25">
      <c r="A2668" t="s">
        <v>23205</v>
      </c>
      <c r="B2668" t="s">
        <v>23206</v>
      </c>
      <c r="C2668" t="s">
        <v>20874</v>
      </c>
      <c r="D2668">
        <v>0</v>
      </c>
      <c r="E2668">
        <v>0</v>
      </c>
      <c r="F2668">
        <v>5.23</v>
      </c>
      <c r="G2668">
        <v>0</v>
      </c>
      <c r="H2668">
        <v>0</v>
      </c>
      <c r="I2668">
        <v>0</v>
      </c>
      <c r="J2668">
        <v>1</v>
      </c>
      <c r="K2668">
        <v>1</v>
      </c>
      <c r="L2668">
        <v>1</v>
      </c>
      <c r="M2668">
        <v>0</v>
      </c>
      <c r="N2668">
        <v>1</v>
      </c>
      <c r="O2668">
        <v>1</v>
      </c>
      <c r="P2668">
        <v>1.62</v>
      </c>
      <c r="Q2668">
        <v>5.29</v>
      </c>
      <c r="R2668">
        <v>4.7300000000000004</v>
      </c>
      <c r="S2668">
        <v>5.23</v>
      </c>
      <c r="T2668">
        <v>0</v>
      </c>
      <c r="U2668">
        <v>0</v>
      </c>
    </row>
    <row r="2669" spans="1:21" x14ac:dyDescent="0.25">
      <c r="A2669" t="s">
        <v>23207</v>
      </c>
      <c r="B2669" t="s">
        <v>23208</v>
      </c>
      <c r="C2669" t="s">
        <v>20882</v>
      </c>
      <c r="D2669">
        <v>0</v>
      </c>
      <c r="E2669">
        <v>0</v>
      </c>
      <c r="F2669">
        <v>5.0199999999999996</v>
      </c>
      <c r="G2669">
        <v>0</v>
      </c>
      <c r="H2669">
        <v>0</v>
      </c>
      <c r="I2669">
        <v>0</v>
      </c>
      <c r="J2669">
        <v>1</v>
      </c>
      <c r="K2669">
        <v>1</v>
      </c>
      <c r="L2669">
        <v>1</v>
      </c>
      <c r="M2669">
        <v>0</v>
      </c>
      <c r="N2669">
        <v>1</v>
      </c>
      <c r="O2669">
        <v>0</v>
      </c>
      <c r="P2669">
        <v>1.52</v>
      </c>
      <c r="Q2669">
        <v>5.97</v>
      </c>
      <c r="R2669">
        <v>4.12</v>
      </c>
      <c r="S2669">
        <v>5.23</v>
      </c>
      <c r="T2669">
        <v>0</v>
      </c>
      <c r="U2669">
        <v>0</v>
      </c>
    </row>
    <row r="2670" spans="1:21" x14ac:dyDescent="0.25">
      <c r="A2670" t="s">
        <v>6372</v>
      </c>
      <c r="B2670" t="s">
        <v>6373</v>
      </c>
      <c r="C2670" t="s">
        <v>20892</v>
      </c>
      <c r="D2670">
        <v>0</v>
      </c>
      <c r="E2670">
        <v>0</v>
      </c>
      <c r="F2670">
        <v>5.14</v>
      </c>
      <c r="G2670">
        <v>0</v>
      </c>
      <c r="H2670">
        <v>0</v>
      </c>
      <c r="I2670">
        <v>0</v>
      </c>
      <c r="J2670">
        <v>1</v>
      </c>
      <c r="K2670">
        <v>1</v>
      </c>
      <c r="L2670">
        <v>1</v>
      </c>
      <c r="M2670">
        <v>0</v>
      </c>
      <c r="N2670">
        <v>1</v>
      </c>
      <c r="O2670">
        <v>0</v>
      </c>
      <c r="P2670">
        <v>1.55</v>
      </c>
      <c r="Q2670">
        <v>5.73</v>
      </c>
      <c r="R2670">
        <v>4.25</v>
      </c>
      <c r="S2670">
        <v>5.23</v>
      </c>
      <c r="T2670">
        <v>0</v>
      </c>
      <c r="U2670">
        <v>0</v>
      </c>
    </row>
    <row r="2671" spans="1:21" x14ac:dyDescent="0.25">
      <c r="A2671" t="s">
        <v>16976</v>
      </c>
      <c r="B2671" t="s">
        <v>16973</v>
      </c>
      <c r="C2671" t="s">
        <v>20876</v>
      </c>
      <c r="D2671">
        <v>0</v>
      </c>
      <c r="E2671">
        <v>0</v>
      </c>
      <c r="F2671">
        <v>5.18</v>
      </c>
      <c r="G2671">
        <v>0</v>
      </c>
      <c r="H2671">
        <v>0</v>
      </c>
      <c r="I2671">
        <v>0</v>
      </c>
      <c r="J2671">
        <v>1</v>
      </c>
      <c r="K2671">
        <v>1</v>
      </c>
      <c r="L2671">
        <v>1</v>
      </c>
      <c r="M2671">
        <v>0</v>
      </c>
      <c r="N2671">
        <v>1</v>
      </c>
      <c r="O2671">
        <v>1</v>
      </c>
      <c r="P2671">
        <v>1.62</v>
      </c>
      <c r="Q2671">
        <v>6.56</v>
      </c>
      <c r="R2671">
        <v>5.51</v>
      </c>
      <c r="S2671">
        <v>5.23</v>
      </c>
      <c r="T2671">
        <v>0</v>
      </c>
      <c r="U2671">
        <v>0</v>
      </c>
    </row>
    <row r="2672" spans="1:21" x14ac:dyDescent="0.25">
      <c r="A2672" t="s">
        <v>23209</v>
      </c>
      <c r="B2672" t="s">
        <v>48</v>
      </c>
      <c r="C2672" t="s">
        <v>20891</v>
      </c>
      <c r="D2672">
        <v>0</v>
      </c>
      <c r="E2672">
        <v>0</v>
      </c>
      <c r="F2672">
        <v>5.27</v>
      </c>
      <c r="G2672">
        <v>0</v>
      </c>
      <c r="H2672">
        <v>1</v>
      </c>
      <c r="I2672">
        <v>0</v>
      </c>
      <c r="J2672">
        <v>1</v>
      </c>
      <c r="K2672">
        <v>1</v>
      </c>
      <c r="L2672">
        <v>1</v>
      </c>
      <c r="M2672">
        <v>0</v>
      </c>
      <c r="N2672">
        <v>1</v>
      </c>
      <c r="O2672">
        <v>1</v>
      </c>
      <c r="P2672">
        <v>1.68</v>
      </c>
      <c r="Q2672">
        <v>6.61</v>
      </c>
      <c r="R2672">
        <v>6.01</v>
      </c>
      <c r="S2672">
        <v>5.23</v>
      </c>
      <c r="T2672">
        <v>0</v>
      </c>
      <c r="U2672">
        <v>-0.1</v>
      </c>
    </row>
    <row r="2673" spans="1:21" x14ac:dyDescent="0.25">
      <c r="A2673" t="s">
        <v>6434</v>
      </c>
      <c r="B2673" t="s">
        <v>6435</v>
      </c>
      <c r="C2673" t="s">
        <v>20893</v>
      </c>
      <c r="D2673">
        <v>0</v>
      </c>
      <c r="E2673">
        <v>0</v>
      </c>
      <c r="F2673">
        <v>5.19</v>
      </c>
      <c r="G2673">
        <v>0</v>
      </c>
      <c r="H2673">
        <v>0</v>
      </c>
      <c r="I2673">
        <v>0</v>
      </c>
      <c r="J2673">
        <v>1</v>
      </c>
      <c r="K2673">
        <v>1</v>
      </c>
      <c r="L2673">
        <v>1</v>
      </c>
      <c r="M2673">
        <v>0</v>
      </c>
      <c r="N2673">
        <v>1</v>
      </c>
      <c r="O2673">
        <v>0</v>
      </c>
      <c r="P2673">
        <v>1.54</v>
      </c>
      <c r="Q2673">
        <v>4.67</v>
      </c>
      <c r="R2673">
        <v>3.63</v>
      </c>
      <c r="S2673">
        <v>5.23</v>
      </c>
      <c r="T2673">
        <v>0</v>
      </c>
      <c r="U2673">
        <v>0</v>
      </c>
    </row>
    <row r="2674" spans="1:21" x14ac:dyDescent="0.25">
      <c r="A2674" t="s">
        <v>8711</v>
      </c>
      <c r="B2674" t="s">
        <v>8712</v>
      </c>
      <c r="C2674" t="s">
        <v>20895</v>
      </c>
      <c r="D2674">
        <v>0</v>
      </c>
      <c r="E2674">
        <v>0</v>
      </c>
      <c r="F2674">
        <v>4.9800000000000004</v>
      </c>
      <c r="G2674">
        <v>0</v>
      </c>
      <c r="H2674">
        <v>1</v>
      </c>
      <c r="I2674">
        <v>0</v>
      </c>
      <c r="J2674">
        <v>1</v>
      </c>
      <c r="K2674">
        <v>1</v>
      </c>
      <c r="L2674">
        <v>1</v>
      </c>
      <c r="M2674">
        <v>0</v>
      </c>
      <c r="N2674">
        <v>1</v>
      </c>
      <c r="O2674">
        <v>1</v>
      </c>
      <c r="P2674">
        <v>1.59</v>
      </c>
      <c r="Q2674">
        <v>5.69</v>
      </c>
      <c r="R2674">
        <v>4.8899999999999997</v>
      </c>
      <c r="S2674">
        <v>5.23</v>
      </c>
      <c r="T2674">
        <v>0</v>
      </c>
      <c r="U2674">
        <v>-0.1</v>
      </c>
    </row>
    <row r="2675" spans="1:21" x14ac:dyDescent="0.25">
      <c r="A2675" t="s">
        <v>23210</v>
      </c>
      <c r="B2675" t="s">
        <v>23211</v>
      </c>
      <c r="C2675" t="s">
        <v>20895</v>
      </c>
      <c r="D2675">
        <v>0</v>
      </c>
      <c r="E2675">
        <v>0</v>
      </c>
      <c r="F2675">
        <v>4.97</v>
      </c>
      <c r="G2675">
        <v>0</v>
      </c>
      <c r="H2675">
        <v>1</v>
      </c>
      <c r="I2675">
        <v>0</v>
      </c>
      <c r="J2675">
        <v>1</v>
      </c>
      <c r="K2675">
        <v>1</v>
      </c>
      <c r="L2675">
        <v>1</v>
      </c>
      <c r="M2675">
        <v>0</v>
      </c>
      <c r="N2675">
        <v>1</v>
      </c>
      <c r="O2675">
        <v>1</v>
      </c>
      <c r="P2675">
        <v>1.59</v>
      </c>
      <c r="Q2675">
        <v>5.57</v>
      </c>
      <c r="R2675">
        <v>4.87</v>
      </c>
      <c r="S2675">
        <v>5.23</v>
      </c>
      <c r="T2675">
        <v>0</v>
      </c>
      <c r="U2675">
        <v>-0.1</v>
      </c>
    </row>
    <row r="2676" spans="1:21" x14ac:dyDescent="0.25">
      <c r="A2676" t="s">
        <v>7465</v>
      </c>
      <c r="B2676" t="s">
        <v>7466</v>
      </c>
      <c r="C2676" t="s">
        <v>1</v>
      </c>
      <c r="D2676">
        <v>0</v>
      </c>
      <c r="E2676">
        <v>0</v>
      </c>
      <c r="F2676">
        <v>5.13</v>
      </c>
      <c r="G2676">
        <v>0</v>
      </c>
      <c r="H2676">
        <v>1</v>
      </c>
      <c r="I2676">
        <v>0</v>
      </c>
      <c r="J2676">
        <v>1</v>
      </c>
      <c r="K2676">
        <v>1</v>
      </c>
      <c r="L2676">
        <v>1</v>
      </c>
      <c r="M2676">
        <v>0</v>
      </c>
      <c r="N2676">
        <v>1</v>
      </c>
      <c r="O2676">
        <v>1</v>
      </c>
      <c r="P2676">
        <v>1.64</v>
      </c>
      <c r="Q2676">
        <v>6.45</v>
      </c>
      <c r="R2676">
        <v>5.57</v>
      </c>
      <c r="S2676">
        <v>5.23</v>
      </c>
      <c r="T2676">
        <v>0</v>
      </c>
      <c r="U2676">
        <v>-0.1</v>
      </c>
    </row>
    <row r="2677" spans="1:21" x14ac:dyDescent="0.25">
      <c r="A2677" t="s">
        <v>6706</v>
      </c>
      <c r="B2677" t="s">
        <v>6707</v>
      </c>
      <c r="C2677" t="s">
        <v>20876</v>
      </c>
      <c r="D2677">
        <v>0</v>
      </c>
      <c r="E2677">
        <v>0</v>
      </c>
      <c r="F2677">
        <v>5.08</v>
      </c>
      <c r="G2677">
        <v>0</v>
      </c>
      <c r="H2677">
        <v>0</v>
      </c>
      <c r="I2677">
        <v>0</v>
      </c>
      <c r="J2677">
        <v>1</v>
      </c>
      <c r="K2677">
        <v>1</v>
      </c>
      <c r="L2677">
        <v>1</v>
      </c>
      <c r="M2677">
        <v>0</v>
      </c>
      <c r="N2677">
        <v>1</v>
      </c>
      <c r="O2677">
        <v>0</v>
      </c>
      <c r="P2677">
        <v>1.54</v>
      </c>
      <c r="Q2677">
        <v>4.99</v>
      </c>
      <c r="R2677">
        <v>3.87</v>
      </c>
      <c r="S2677">
        <v>5.23</v>
      </c>
      <c r="T2677">
        <v>0</v>
      </c>
      <c r="U2677">
        <v>0</v>
      </c>
    </row>
    <row r="2678" spans="1:21" x14ac:dyDescent="0.25">
      <c r="A2678" t="s">
        <v>7423</v>
      </c>
      <c r="B2678" t="s">
        <v>7424</v>
      </c>
      <c r="C2678" t="s">
        <v>20867</v>
      </c>
      <c r="D2678">
        <v>0</v>
      </c>
      <c r="E2678">
        <v>0</v>
      </c>
      <c r="F2678">
        <v>5.21</v>
      </c>
      <c r="G2678">
        <v>0</v>
      </c>
      <c r="H2678">
        <v>0</v>
      </c>
      <c r="I2678">
        <v>0</v>
      </c>
      <c r="J2678">
        <v>1</v>
      </c>
      <c r="K2678">
        <v>1</v>
      </c>
      <c r="L2678">
        <v>1</v>
      </c>
      <c r="M2678">
        <v>0</v>
      </c>
      <c r="N2678">
        <v>1</v>
      </c>
      <c r="O2678">
        <v>1</v>
      </c>
      <c r="P2678">
        <v>1.63</v>
      </c>
      <c r="Q2678">
        <v>5.34</v>
      </c>
      <c r="R2678">
        <v>5</v>
      </c>
      <c r="S2678">
        <v>5.23</v>
      </c>
      <c r="T2678">
        <v>0</v>
      </c>
      <c r="U2678">
        <v>0</v>
      </c>
    </row>
    <row r="2679" spans="1:21" x14ac:dyDescent="0.25">
      <c r="A2679" t="s">
        <v>23212</v>
      </c>
      <c r="B2679" t="s">
        <v>23213</v>
      </c>
      <c r="C2679" t="s">
        <v>20890</v>
      </c>
      <c r="D2679">
        <v>0</v>
      </c>
      <c r="E2679">
        <v>0</v>
      </c>
      <c r="F2679">
        <v>5.18</v>
      </c>
      <c r="G2679">
        <v>0</v>
      </c>
      <c r="H2679">
        <v>0</v>
      </c>
      <c r="I2679">
        <v>0</v>
      </c>
      <c r="J2679">
        <v>1</v>
      </c>
      <c r="K2679">
        <v>1</v>
      </c>
      <c r="L2679">
        <v>1</v>
      </c>
      <c r="M2679">
        <v>0</v>
      </c>
      <c r="N2679">
        <v>1</v>
      </c>
      <c r="O2679">
        <v>1</v>
      </c>
      <c r="P2679">
        <v>1.59</v>
      </c>
      <c r="Q2679">
        <v>5.73</v>
      </c>
      <c r="R2679">
        <v>4.6900000000000004</v>
      </c>
      <c r="S2679">
        <v>5.23</v>
      </c>
      <c r="T2679">
        <v>0</v>
      </c>
      <c r="U2679">
        <v>0</v>
      </c>
    </row>
    <row r="2680" spans="1:21" x14ac:dyDescent="0.25">
      <c r="A2680" t="s">
        <v>6398</v>
      </c>
      <c r="B2680" t="s">
        <v>6399</v>
      </c>
      <c r="C2680" t="s">
        <v>1</v>
      </c>
      <c r="D2680">
        <v>0</v>
      </c>
      <c r="E2680">
        <v>0</v>
      </c>
      <c r="F2680">
        <v>5.08</v>
      </c>
      <c r="G2680">
        <v>0</v>
      </c>
      <c r="H2680">
        <v>1</v>
      </c>
      <c r="I2680">
        <v>0</v>
      </c>
      <c r="J2680">
        <v>1</v>
      </c>
      <c r="K2680">
        <v>1</v>
      </c>
      <c r="L2680">
        <v>1</v>
      </c>
      <c r="M2680">
        <v>0</v>
      </c>
      <c r="N2680">
        <v>1</v>
      </c>
      <c r="O2680">
        <v>1</v>
      </c>
      <c r="P2680">
        <v>1.61</v>
      </c>
      <c r="Q2680">
        <v>5.72</v>
      </c>
      <c r="R2680">
        <v>4.8499999999999996</v>
      </c>
      <c r="S2680">
        <v>5.23</v>
      </c>
      <c r="T2680">
        <v>0</v>
      </c>
      <c r="U2680">
        <v>-0.1</v>
      </c>
    </row>
    <row r="2681" spans="1:21" x14ac:dyDescent="0.25">
      <c r="A2681" t="s">
        <v>6649</v>
      </c>
      <c r="B2681" t="s">
        <v>6650</v>
      </c>
      <c r="C2681" t="s">
        <v>20887</v>
      </c>
      <c r="D2681">
        <v>0</v>
      </c>
      <c r="E2681">
        <v>0</v>
      </c>
      <c r="F2681">
        <v>5.04</v>
      </c>
      <c r="G2681">
        <v>0</v>
      </c>
      <c r="H2681">
        <v>1</v>
      </c>
      <c r="I2681">
        <v>0</v>
      </c>
      <c r="J2681">
        <v>1</v>
      </c>
      <c r="K2681">
        <v>1</v>
      </c>
      <c r="L2681">
        <v>1</v>
      </c>
      <c r="M2681">
        <v>0</v>
      </c>
      <c r="N2681">
        <v>1</v>
      </c>
      <c r="O2681">
        <v>0</v>
      </c>
      <c r="P2681">
        <v>1.55</v>
      </c>
      <c r="Q2681">
        <v>5.41</v>
      </c>
      <c r="R2681">
        <v>4.13</v>
      </c>
      <c r="S2681">
        <v>5.23</v>
      </c>
      <c r="T2681">
        <v>0</v>
      </c>
      <c r="U2681">
        <v>0</v>
      </c>
    </row>
    <row r="2682" spans="1:21" x14ac:dyDescent="0.25">
      <c r="A2682" t="s">
        <v>9325</v>
      </c>
      <c r="B2682" t="s">
        <v>9326</v>
      </c>
      <c r="C2682" t="s">
        <v>20888</v>
      </c>
      <c r="D2682">
        <v>0</v>
      </c>
      <c r="E2682">
        <v>0</v>
      </c>
      <c r="F2682">
        <v>4.8899999999999997</v>
      </c>
      <c r="G2682">
        <v>0</v>
      </c>
      <c r="H2682">
        <v>1</v>
      </c>
      <c r="I2682">
        <v>0</v>
      </c>
      <c r="J2682">
        <v>1</v>
      </c>
      <c r="K2682">
        <v>1</v>
      </c>
      <c r="L2682">
        <v>1</v>
      </c>
      <c r="M2682">
        <v>0</v>
      </c>
      <c r="N2682">
        <v>1</v>
      </c>
      <c r="O2682">
        <v>1</v>
      </c>
      <c r="P2682">
        <v>1.58</v>
      </c>
      <c r="Q2682">
        <v>5.39</v>
      </c>
      <c r="R2682">
        <v>4.6900000000000004</v>
      </c>
      <c r="S2682">
        <v>5.23</v>
      </c>
      <c r="T2682">
        <v>0</v>
      </c>
      <c r="U2682">
        <v>0</v>
      </c>
    </row>
    <row r="2683" spans="1:21" x14ac:dyDescent="0.25">
      <c r="A2683" t="s">
        <v>23214</v>
      </c>
      <c r="B2683" t="s">
        <v>23215</v>
      </c>
      <c r="C2683" t="s">
        <v>20886</v>
      </c>
      <c r="D2683">
        <v>0</v>
      </c>
      <c r="E2683">
        <v>0</v>
      </c>
      <c r="F2683">
        <v>5.08</v>
      </c>
      <c r="G2683">
        <v>0</v>
      </c>
      <c r="H2683">
        <v>1</v>
      </c>
      <c r="I2683">
        <v>0</v>
      </c>
      <c r="J2683">
        <v>1</v>
      </c>
      <c r="K2683">
        <v>1</v>
      </c>
      <c r="L2683">
        <v>1</v>
      </c>
      <c r="M2683">
        <v>0</v>
      </c>
      <c r="N2683">
        <v>1</v>
      </c>
      <c r="O2683">
        <v>1</v>
      </c>
      <c r="P2683">
        <v>1.59</v>
      </c>
      <c r="Q2683">
        <v>6.44</v>
      </c>
      <c r="R2683">
        <v>5.09</v>
      </c>
      <c r="S2683">
        <v>5.23</v>
      </c>
      <c r="T2683">
        <v>0</v>
      </c>
      <c r="U2683">
        <v>0</v>
      </c>
    </row>
    <row r="2684" spans="1:21" x14ac:dyDescent="0.25">
      <c r="A2684" t="s">
        <v>8703</v>
      </c>
      <c r="B2684" t="s">
        <v>8704</v>
      </c>
      <c r="C2684" t="s">
        <v>1</v>
      </c>
      <c r="D2684">
        <v>0</v>
      </c>
      <c r="E2684">
        <v>0</v>
      </c>
      <c r="F2684">
        <v>5.12</v>
      </c>
      <c r="G2684">
        <v>0</v>
      </c>
      <c r="H2684">
        <v>1</v>
      </c>
      <c r="I2684">
        <v>0</v>
      </c>
      <c r="J2684">
        <v>1</v>
      </c>
      <c r="K2684">
        <v>1</v>
      </c>
      <c r="L2684">
        <v>1</v>
      </c>
      <c r="M2684">
        <v>0</v>
      </c>
      <c r="N2684">
        <v>1</v>
      </c>
      <c r="O2684">
        <v>1</v>
      </c>
      <c r="P2684">
        <v>1.58</v>
      </c>
      <c r="Q2684">
        <v>5.7</v>
      </c>
      <c r="R2684">
        <v>4.54</v>
      </c>
      <c r="S2684">
        <v>5.23</v>
      </c>
      <c r="T2684">
        <v>0</v>
      </c>
      <c r="U2684">
        <v>-0.1</v>
      </c>
    </row>
    <row r="2685" spans="1:21" x14ac:dyDescent="0.25">
      <c r="A2685" t="s">
        <v>6001</v>
      </c>
      <c r="B2685" t="s">
        <v>6002</v>
      </c>
      <c r="C2685" t="s">
        <v>20876</v>
      </c>
      <c r="D2685">
        <v>0</v>
      </c>
      <c r="E2685">
        <v>0</v>
      </c>
      <c r="F2685">
        <v>5.05</v>
      </c>
      <c r="G2685">
        <v>0</v>
      </c>
      <c r="H2685">
        <v>1</v>
      </c>
      <c r="I2685">
        <v>0</v>
      </c>
      <c r="J2685">
        <v>1</v>
      </c>
      <c r="K2685">
        <v>1</v>
      </c>
      <c r="L2685">
        <v>1</v>
      </c>
      <c r="M2685">
        <v>0</v>
      </c>
      <c r="N2685">
        <v>1</v>
      </c>
      <c r="O2685">
        <v>1</v>
      </c>
      <c r="P2685">
        <v>1.61</v>
      </c>
      <c r="Q2685">
        <v>5.93</v>
      </c>
      <c r="R2685">
        <v>5.09</v>
      </c>
      <c r="S2685">
        <v>5.23</v>
      </c>
      <c r="T2685">
        <v>0</v>
      </c>
      <c r="U2685">
        <v>-0.1</v>
      </c>
    </row>
    <row r="2686" spans="1:21" x14ac:dyDescent="0.25">
      <c r="A2686" t="s">
        <v>7157</v>
      </c>
      <c r="B2686" t="s">
        <v>7158</v>
      </c>
      <c r="C2686" t="s">
        <v>20878</v>
      </c>
      <c r="D2686">
        <v>0</v>
      </c>
      <c r="E2686">
        <v>0</v>
      </c>
      <c r="F2686">
        <v>5.28</v>
      </c>
      <c r="G2686">
        <v>0</v>
      </c>
      <c r="H2686">
        <v>0</v>
      </c>
      <c r="I2686">
        <v>0</v>
      </c>
      <c r="J2686">
        <v>1</v>
      </c>
      <c r="K2686">
        <v>1</v>
      </c>
      <c r="L2686">
        <v>1</v>
      </c>
      <c r="M2686">
        <v>0</v>
      </c>
      <c r="N2686">
        <v>1</v>
      </c>
      <c r="O2686">
        <v>0</v>
      </c>
      <c r="P2686">
        <v>1.57</v>
      </c>
      <c r="Q2686">
        <v>4.9400000000000004</v>
      </c>
      <c r="R2686">
        <v>3.87</v>
      </c>
      <c r="S2686">
        <v>5.23</v>
      </c>
      <c r="T2686">
        <v>0</v>
      </c>
      <c r="U2686">
        <v>0</v>
      </c>
    </row>
    <row r="2687" spans="1:21" x14ac:dyDescent="0.25">
      <c r="A2687" t="s">
        <v>8705</v>
      </c>
      <c r="B2687" t="s">
        <v>8706</v>
      </c>
      <c r="C2687" t="s">
        <v>20866</v>
      </c>
      <c r="D2687">
        <v>0</v>
      </c>
      <c r="E2687">
        <v>0</v>
      </c>
      <c r="F2687">
        <v>5.24</v>
      </c>
      <c r="G2687">
        <v>0</v>
      </c>
      <c r="H2687">
        <v>1</v>
      </c>
      <c r="I2687">
        <v>0</v>
      </c>
      <c r="J2687">
        <v>1</v>
      </c>
      <c r="K2687">
        <v>1</v>
      </c>
      <c r="L2687">
        <v>1</v>
      </c>
      <c r="M2687">
        <v>0</v>
      </c>
      <c r="N2687">
        <v>1</v>
      </c>
      <c r="O2687">
        <v>1</v>
      </c>
      <c r="P2687">
        <v>1.62</v>
      </c>
      <c r="Q2687">
        <v>5.34</v>
      </c>
      <c r="R2687">
        <v>4.63</v>
      </c>
      <c r="S2687">
        <v>5.24</v>
      </c>
      <c r="T2687">
        <v>0</v>
      </c>
      <c r="U2687">
        <v>-0.1</v>
      </c>
    </row>
    <row r="2688" spans="1:21" x14ac:dyDescent="0.25">
      <c r="A2688" t="s">
        <v>7036</v>
      </c>
      <c r="B2688" t="s">
        <v>7037</v>
      </c>
      <c r="C2688" t="s">
        <v>20880</v>
      </c>
      <c r="D2688">
        <v>0</v>
      </c>
      <c r="E2688">
        <v>0</v>
      </c>
      <c r="F2688">
        <v>5.2</v>
      </c>
      <c r="G2688">
        <v>0</v>
      </c>
      <c r="H2688">
        <v>0</v>
      </c>
      <c r="I2688">
        <v>0</v>
      </c>
      <c r="J2688">
        <v>1</v>
      </c>
      <c r="K2688">
        <v>1</v>
      </c>
      <c r="L2688">
        <v>1</v>
      </c>
      <c r="M2688">
        <v>0</v>
      </c>
      <c r="N2688">
        <v>1</v>
      </c>
      <c r="O2688">
        <v>1</v>
      </c>
      <c r="P2688">
        <v>1.59</v>
      </c>
      <c r="Q2688">
        <v>5.9</v>
      </c>
      <c r="R2688">
        <v>4.68</v>
      </c>
      <c r="S2688">
        <v>5.24</v>
      </c>
      <c r="T2688">
        <v>0</v>
      </c>
      <c r="U2688">
        <v>0</v>
      </c>
    </row>
    <row r="2689" spans="1:21" x14ac:dyDescent="0.25">
      <c r="A2689">
        <v>12580</v>
      </c>
      <c r="B2689" t="s">
        <v>9744</v>
      </c>
      <c r="C2689" t="s">
        <v>20892</v>
      </c>
      <c r="D2689">
        <v>2</v>
      </c>
      <c r="E2689">
        <v>4</v>
      </c>
      <c r="F2689">
        <v>4.93</v>
      </c>
      <c r="G2689">
        <v>10</v>
      </c>
      <c r="H2689">
        <v>10</v>
      </c>
      <c r="I2689">
        <v>0</v>
      </c>
      <c r="J2689">
        <v>55</v>
      </c>
      <c r="K2689">
        <v>61</v>
      </c>
      <c r="L2689">
        <v>30</v>
      </c>
      <c r="M2689">
        <v>10</v>
      </c>
      <c r="N2689">
        <v>34</v>
      </c>
      <c r="O2689">
        <v>17</v>
      </c>
      <c r="P2689">
        <v>1.41</v>
      </c>
      <c r="Q2689">
        <v>5.49</v>
      </c>
      <c r="R2689">
        <v>2.84</v>
      </c>
      <c r="S2689">
        <v>5.24</v>
      </c>
      <c r="T2689">
        <v>-0.1</v>
      </c>
      <c r="U2689">
        <v>0</v>
      </c>
    </row>
    <row r="2690" spans="1:21" x14ac:dyDescent="0.25">
      <c r="A2690" t="s">
        <v>9089</v>
      </c>
      <c r="B2690" t="s">
        <v>9090</v>
      </c>
      <c r="C2690" t="s">
        <v>20882</v>
      </c>
      <c r="D2690">
        <v>0</v>
      </c>
      <c r="E2690">
        <v>0</v>
      </c>
      <c r="F2690">
        <v>5.04</v>
      </c>
      <c r="G2690">
        <v>0</v>
      </c>
      <c r="H2690">
        <v>1</v>
      </c>
      <c r="I2690">
        <v>0</v>
      </c>
      <c r="J2690">
        <v>1</v>
      </c>
      <c r="K2690">
        <v>1</v>
      </c>
      <c r="L2690">
        <v>1</v>
      </c>
      <c r="M2690">
        <v>0</v>
      </c>
      <c r="N2690">
        <v>1</v>
      </c>
      <c r="O2690">
        <v>1</v>
      </c>
      <c r="P2690">
        <v>1.64</v>
      </c>
      <c r="Q2690">
        <v>7.14</v>
      </c>
      <c r="R2690">
        <v>6.06</v>
      </c>
      <c r="S2690">
        <v>5.24</v>
      </c>
      <c r="T2690">
        <v>0</v>
      </c>
      <c r="U2690">
        <v>0</v>
      </c>
    </row>
    <row r="2691" spans="1:21" x14ac:dyDescent="0.25">
      <c r="A2691">
        <v>11424</v>
      </c>
      <c r="B2691" t="s">
        <v>6766</v>
      </c>
      <c r="C2691" t="s">
        <v>20880</v>
      </c>
      <c r="D2691">
        <v>0</v>
      </c>
      <c r="E2691">
        <v>1</v>
      </c>
      <c r="F2691">
        <v>5.03</v>
      </c>
      <c r="G2691">
        <v>2</v>
      </c>
      <c r="H2691">
        <v>2</v>
      </c>
      <c r="I2691">
        <v>0</v>
      </c>
      <c r="J2691">
        <v>9</v>
      </c>
      <c r="K2691">
        <v>10</v>
      </c>
      <c r="L2691">
        <v>5</v>
      </c>
      <c r="M2691">
        <v>2</v>
      </c>
      <c r="N2691">
        <v>6</v>
      </c>
      <c r="O2691">
        <v>4</v>
      </c>
      <c r="P2691">
        <v>1.49</v>
      </c>
      <c r="Q2691">
        <v>6.34</v>
      </c>
      <c r="R2691">
        <v>3.71</v>
      </c>
      <c r="S2691">
        <v>5.24</v>
      </c>
      <c r="T2691">
        <v>0</v>
      </c>
      <c r="U2691">
        <v>0.1</v>
      </c>
    </row>
    <row r="2692" spans="1:21" x14ac:dyDescent="0.25">
      <c r="A2692" t="s">
        <v>8896</v>
      </c>
      <c r="B2692" t="s">
        <v>8897</v>
      </c>
      <c r="C2692" t="s">
        <v>20874</v>
      </c>
      <c r="D2692">
        <v>0</v>
      </c>
      <c r="E2692">
        <v>0</v>
      </c>
      <c r="F2692">
        <v>5.23</v>
      </c>
      <c r="G2692">
        <v>0</v>
      </c>
      <c r="H2692">
        <v>1</v>
      </c>
      <c r="I2692">
        <v>0</v>
      </c>
      <c r="J2692">
        <v>1</v>
      </c>
      <c r="K2692">
        <v>1</v>
      </c>
      <c r="L2692">
        <v>1</v>
      </c>
      <c r="M2692">
        <v>0</v>
      </c>
      <c r="N2692">
        <v>1</v>
      </c>
      <c r="O2692">
        <v>1</v>
      </c>
      <c r="P2692">
        <v>1.68</v>
      </c>
      <c r="Q2692">
        <v>6.41</v>
      </c>
      <c r="R2692">
        <v>5.79</v>
      </c>
      <c r="S2692">
        <v>5.24</v>
      </c>
      <c r="T2692">
        <v>0</v>
      </c>
      <c r="U2692">
        <v>-0.1</v>
      </c>
    </row>
    <row r="2693" spans="1:21" x14ac:dyDescent="0.25">
      <c r="A2693" t="s">
        <v>6208</v>
      </c>
      <c r="B2693" t="s">
        <v>6209</v>
      </c>
      <c r="C2693" t="s">
        <v>1</v>
      </c>
      <c r="D2693">
        <v>0</v>
      </c>
      <c r="E2693">
        <v>0</v>
      </c>
      <c r="F2693">
        <v>5.14</v>
      </c>
      <c r="G2693">
        <v>0</v>
      </c>
      <c r="H2693">
        <v>0</v>
      </c>
      <c r="I2693">
        <v>0</v>
      </c>
      <c r="J2693">
        <v>1</v>
      </c>
      <c r="K2693">
        <v>1</v>
      </c>
      <c r="L2693">
        <v>1</v>
      </c>
      <c r="M2693">
        <v>0</v>
      </c>
      <c r="N2693">
        <v>1</v>
      </c>
      <c r="O2693">
        <v>0</v>
      </c>
      <c r="P2693">
        <v>1.55</v>
      </c>
      <c r="Q2693">
        <v>5.1100000000000003</v>
      </c>
      <c r="R2693">
        <v>3.95</v>
      </c>
      <c r="S2693">
        <v>5.24</v>
      </c>
      <c r="T2693">
        <v>0</v>
      </c>
      <c r="U2693">
        <v>0</v>
      </c>
    </row>
    <row r="2694" spans="1:21" x14ac:dyDescent="0.25">
      <c r="A2694" t="s">
        <v>7431</v>
      </c>
      <c r="B2694" t="s">
        <v>7432</v>
      </c>
      <c r="C2694" t="s">
        <v>20871</v>
      </c>
      <c r="D2694">
        <v>0</v>
      </c>
      <c r="E2694">
        <v>0</v>
      </c>
      <c r="F2694">
        <v>5.2</v>
      </c>
      <c r="G2694">
        <v>0</v>
      </c>
      <c r="H2694">
        <v>1</v>
      </c>
      <c r="I2694">
        <v>0</v>
      </c>
      <c r="J2694">
        <v>1</v>
      </c>
      <c r="K2694">
        <v>1</v>
      </c>
      <c r="L2694">
        <v>1</v>
      </c>
      <c r="M2694">
        <v>0</v>
      </c>
      <c r="N2694">
        <v>1</v>
      </c>
      <c r="O2694">
        <v>1</v>
      </c>
      <c r="P2694">
        <v>1.63</v>
      </c>
      <c r="Q2694">
        <v>5.08</v>
      </c>
      <c r="R2694">
        <v>4.8</v>
      </c>
      <c r="S2694">
        <v>5.24</v>
      </c>
      <c r="T2694">
        <v>0</v>
      </c>
      <c r="U2694">
        <v>-0.1</v>
      </c>
    </row>
    <row r="2695" spans="1:21" x14ac:dyDescent="0.25">
      <c r="A2695" t="s">
        <v>6866</v>
      </c>
      <c r="B2695" t="s">
        <v>6867</v>
      </c>
      <c r="C2695" t="s">
        <v>20872</v>
      </c>
      <c r="D2695">
        <v>0</v>
      </c>
      <c r="E2695">
        <v>0</v>
      </c>
      <c r="F2695">
        <v>5.0999999999999996</v>
      </c>
      <c r="G2695">
        <v>0</v>
      </c>
      <c r="H2695">
        <v>0</v>
      </c>
      <c r="I2695">
        <v>0</v>
      </c>
      <c r="J2695">
        <v>1</v>
      </c>
      <c r="K2695">
        <v>1</v>
      </c>
      <c r="L2695">
        <v>1</v>
      </c>
      <c r="M2695">
        <v>0</v>
      </c>
      <c r="N2695">
        <v>1</v>
      </c>
      <c r="O2695">
        <v>1</v>
      </c>
      <c r="P2695">
        <v>1.62</v>
      </c>
      <c r="Q2695">
        <v>5.86</v>
      </c>
      <c r="R2695">
        <v>5.2</v>
      </c>
      <c r="S2695">
        <v>5.24</v>
      </c>
      <c r="T2695">
        <v>0</v>
      </c>
      <c r="U2695">
        <v>0</v>
      </c>
    </row>
    <row r="2696" spans="1:21" x14ac:dyDescent="0.25">
      <c r="A2696" t="s">
        <v>23216</v>
      </c>
      <c r="B2696" t="s">
        <v>23217</v>
      </c>
      <c r="C2696" t="s">
        <v>1</v>
      </c>
      <c r="D2696">
        <v>0</v>
      </c>
      <c r="E2696">
        <v>0</v>
      </c>
      <c r="F2696">
        <v>5.17</v>
      </c>
      <c r="G2696">
        <v>0</v>
      </c>
      <c r="H2696">
        <v>1</v>
      </c>
      <c r="I2696">
        <v>0</v>
      </c>
      <c r="J2696">
        <v>1</v>
      </c>
      <c r="K2696">
        <v>1</v>
      </c>
      <c r="L2696">
        <v>1</v>
      </c>
      <c r="M2696">
        <v>0</v>
      </c>
      <c r="N2696">
        <v>1</v>
      </c>
      <c r="O2696">
        <v>1</v>
      </c>
      <c r="P2696">
        <v>1.68</v>
      </c>
      <c r="Q2696">
        <v>6.92</v>
      </c>
      <c r="R2696">
        <v>6.25</v>
      </c>
      <c r="S2696">
        <v>5.25</v>
      </c>
      <c r="T2696">
        <v>0</v>
      </c>
      <c r="U2696">
        <v>-0.1</v>
      </c>
    </row>
    <row r="2697" spans="1:21" x14ac:dyDescent="0.25">
      <c r="A2697" t="s">
        <v>23218</v>
      </c>
      <c r="B2697" t="s">
        <v>23219</v>
      </c>
      <c r="C2697" t="s">
        <v>20891</v>
      </c>
      <c r="D2697">
        <v>0</v>
      </c>
      <c r="E2697">
        <v>0</v>
      </c>
      <c r="F2697">
        <v>5.34</v>
      </c>
      <c r="G2697">
        <v>0</v>
      </c>
      <c r="H2697">
        <v>1</v>
      </c>
      <c r="I2697">
        <v>0</v>
      </c>
      <c r="J2697">
        <v>1</v>
      </c>
      <c r="K2697">
        <v>1</v>
      </c>
      <c r="L2697">
        <v>1</v>
      </c>
      <c r="M2697">
        <v>0</v>
      </c>
      <c r="N2697">
        <v>1</v>
      </c>
      <c r="O2697">
        <v>1</v>
      </c>
      <c r="P2697">
        <v>1.72</v>
      </c>
      <c r="Q2697">
        <v>7.19</v>
      </c>
      <c r="R2697">
        <v>6.63</v>
      </c>
      <c r="S2697">
        <v>5.25</v>
      </c>
      <c r="T2697">
        <v>0</v>
      </c>
      <c r="U2697">
        <v>-0.1</v>
      </c>
    </row>
    <row r="2698" spans="1:21" x14ac:dyDescent="0.25">
      <c r="A2698" t="s">
        <v>6746</v>
      </c>
      <c r="B2698" t="s">
        <v>6747</v>
      </c>
      <c r="C2698" t="s">
        <v>20892</v>
      </c>
      <c r="D2698">
        <v>0</v>
      </c>
      <c r="E2698">
        <v>0</v>
      </c>
      <c r="F2698">
        <v>5.14</v>
      </c>
      <c r="G2698">
        <v>0</v>
      </c>
      <c r="H2698">
        <v>0</v>
      </c>
      <c r="I2698">
        <v>0</v>
      </c>
      <c r="J2698">
        <v>1</v>
      </c>
      <c r="K2698">
        <v>1</v>
      </c>
      <c r="L2698">
        <v>1</v>
      </c>
      <c r="M2698">
        <v>0</v>
      </c>
      <c r="N2698">
        <v>1</v>
      </c>
      <c r="O2698">
        <v>0</v>
      </c>
      <c r="P2698">
        <v>1.51</v>
      </c>
      <c r="Q2698">
        <v>4.79</v>
      </c>
      <c r="R2698">
        <v>3.37</v>
      </c>
      <c r="S2698">
        <v>5.25</v>
      </c>
      <c r="T2698">
        <v>0</v>
      </c>
      <c r="U2698">
        <v>0</v>
      </c>
    </row>
    <row r="2699" spans="1:21" x14ac:dyDescent="0.25">
      <c r="A2699" t="s">
        <v>6449</v>
      </c>
      <c r="B2699" t="s">
        <v>6450</v>
      </c>
      <c r="C2699" t="s">
        <v>1</v>
      </c>
      <c r="D2699">
        <v>0</v>
      </c>
      <c r="E2699">
        <v>0</v>
      </c>
      <c r="F2699">
        <v>5.12</v>
      </c>
      <c r="G2699">
        <v>0</v>
      </c>
      <c r="H2699">
        <v>0</v>
      </c>
      <c r="I2699">
        <v>0</v>
      </c>
      <c r="J2699">
        <v>1</v>
      </c>
      <c r="K2699">
        <v>1</v>
      </c>
      <c r="L2699">
        <v>1</v>
      </c>
      <c r="M2699">
        <v>0</v>
      </c>
      <c r="N2699">
        <v>0</v>
      </c>
      <c r="O2699">
        <v>0</v>
      </c>
      <c r="P2699">
        <v>1.51</v>
      </c>
      <c r="Q2699">
        <v>4.29</v>
      </c>
      <c r="R2699">
        <v>3.1</v>
      </c>
      <c r="S2699">
        <v>5.25</v>
      </c>
      <c r="T2699">
        <v>0</v>
      </c>
      <c r="U2699">
        <v>0</v>
      </c>
    </row>
    <row r="2700" spans="1:21" x14ac:dyDescent="0.25">
      <c r="A2700" t="s">
        <v>7480</v>
      </c>
      <c r="B2700" t="s">
        <v>7481</v>
      </c>
      <c r="C2700" t="s">
        <v>20875</v>
      </c>
      <c r="D2700">
        <v>0</v>
      </c>
      <c r="E2700">
        <v>0</v>
      </c>
      <c r="F2700">
        <v>5.24</v>
      </c>
      <c r="G2700">
        <v>0</v>
      </c>
      <c r="H2700">
        <v>0</v>
      </c>
      <c r="I2700">
        <v>0</v>
      </c>
      <c r="J2700">
        <v>1</v>
      </c>
      <c r="K2700">
        <v>1</v>
      </c>
      <c r="L2700">
        <v>1</v>
      </c>
      <c r="M2700">
        <v>0</v>
      </c>
      <c r="N2700">
        <v>0</v>
      </c>
      <c r="O2700">
        <v>0</v>
      </c>
      <c r="P2700">
        <v>1.46</v>
      </c>
      <c r="Q2700">
        <v>4.42</v>
      </c>
      <c r="R2700">
        <v>2.44</v>
      </c>
      <c r="S2700">
        <v>5.25</v>
      </c>
      <c r="T2700">
        <v>0</v>
      </c>
      <c r="U2700">
        <v>0</v>
      </c>
    </row>
    <row r="2701" spans="1:21" x14ac:dyDescent="0.25">
      <c r="A2701" t="s">
        <v>23220</v>
      </c>
      <c r="B2701" t="s">
        <v>23221</v>
      </c>
      <c r="C2701" t="s">
        <v>20870</v>
      </c>
      <c r="D2701">
        <v>0</v>
      </c>
      <c r="E2701">
        <v>0</v>
      </c>
      <c r="F2701">
        <v>5.0599999999999996</v>
      </c>
      <c r="G2701">
        <v>0</v>
      </c>
      <c r="H2701">
        <v>1</v>
      </c>
      <c r="I2701">
        <v>0</v>
      </c>
      <c r="J2701">
        <v>1</v>
      </c>
      <c r="K2701">
        <v>1</v>
      </c>
      <c r="L2701">
        <v>1</v>
      </c>
      <c r="M2701">
        <v>0</v>
      </c>
      <c r="N2701">
        <v>1</v>
      </c>
      <c r="O2701">
        <v>1</v>
      </c>
      <c r="P2701">
        <v>1.64</v>
      </c>
      <c r="Q2701">
        <v>7.36</v>
      </c>
      <c r="R2701">
        <v>6.17</v>
      </c>
      <c r="S2701">
        <v>5.25</v>
      </c>
      <c r="T2701">
        <v>0</v>
      </c>
      <c r="U2701">
        <v>-0.1</v>
      </c>
    </row>
    <row r="2702" spans="1:21" x14ac:dyDescent="0.25">
      <c r="A2702" t="s">
        <v>7984</v>
      </c>
      <c r="B2702" t="s">
        <v>7985</v>
      </c>
      <c r="C2702" t="s">
        <v>20893</v>
      </c>
      <c r="D2702">
        <v>0</v>
      </c>
      <c r="E2702">
        <v>0</v>
      </c>
      <c r="F2702">
        <v>5.22</v>
      </c>
      <c r="G2702">
        <v>0</v>
      </c>
      <c r="H2702">
        <v>0</v>
      </c>
      <c r="I2702">
        <v>0</v>
      </c>
      <c r="J2702">
        <v>1</v>
      </c>
      <c r="K2702">
        <v>1</v>
      </c>
      <c r="L2702">
        <v>1</v>
      </c>
      <c r="M2702">
        <v>0</v>
      </c>
      <c r="N2702">
        <v>1</v>
      </c>
      <c r="O2702">
        <v>0</v>
      </c>
      <c r="P2702">
        <v>1.57</v>
      </c>
      <c r="Q2702">
        <v>5.01</v>
      </c>
      <c r="R2702">
        <v>4.12</v>
      </c>
      <c r="S2702">
        <v>5.25</v>
      </c>
      <c r="T2702">
        <v>0</v>
      </c>
      <c r="U2702">
        <v>0</v>
      </c>
    </row>
    <row r="2703" spans="1:21" x14ac:dyDescent="0.25">
      <c r="A2703" t="s">
        <v>8475</v>
      </c>
      <c r="B2703" t="s">
        <v>8476</v>
      </c>
      <c r="C2703" t="s">
        <v>20895</v>
      </c>
      <c r="D2703">
        <v>0</v>
      </c>
      <c r="E2703">
        <v>0</v>
      </c>
      <c r="F2703">
        <v>5.07</v>
      </c>
      <c r="G2703">
        <v>0</v>
      </c>
      <c r="H2703">
        <v>0</v>
      </c>
      <c r="I2703">
        <v>0</v>
      </c>
      <c r="J2703">
        <v>1</v>
      </c>
      <c r="K2703">
        <v>1</v>
      </c>
      <c r="L2703">
        <v>1</v>
      </c>
      <c r="M2703">
        <v>0</v>
      </c>
      <c r="N2703">
        <v>1</v>
      </c>
      <c r="O2703">
        <v>0</v>
      </c>
      <c r="P2703">
        <v>1.56</v>
      </c>
      <c r="Q2703">
        <v>5.38</v>
      </c>
      <c r="R2703">
        <v>4.38</v>
      </c>
      <c r="S2703">
        <v>5.25</v>
      </c>
      <c r="T2703">
        <v>0</v>
      </c>
      <c r="U2703">
        <v>0</v>
      </c>
    </row>
    <row r="2704" spans="1:21" x14ac:dyDescent="0.25">
      <c r="A2704" t="s">
        <v>6813</v>
      </c>
      <c r="B2704" t="s">
        <v>6814</v>
      </c>
      <c r="C2704" t="s">
        <v>20883</v>
      </c>
      <c r="D2704">
        <v>0</v>
      </c>
      <c r="E2704">
        <v>0</v>
      </c>
      <c r="F2704">
        <v>5.04</v>
      </c>
      <c r="G2704">
        <v>0</v>
      </c>
      <c r="H2704">
        <v>0</v>
      </c>
      <c r="I2704">
        <v>0</v>
      </c>
      <c r="J2704">
        <v>1</v>
      </c>
      <c r="K2704">
        <v>1</v>
      </c>
      <c r="L2704">
        <v>1</v>
      </c>
      <c r="M2704">
        <v>0</v>
      </c>
      <c r="N2704">
        <v>1</v>
      </c>
      <c r="O2704">
        <v>0</v>
      </c>
      <c r="P2704">
        <v>1.46</v>
      </c>
      <c r="Q2704">
        <v>4.93</v>
      </c>
      <c r="R2704">
        <v>2.99</v>
      </c>
      <c r="S2704">
        <v>5.25</v>
      </c>
      <c r="T2704">
        <v>0</v>
      </c>
      <c r="U2704">
        <v>0</v>
      </c>
    </row>
    <row r="2705" spans="1:21" x14ac:dyDescent="0.25">
      <c r="A2705" t="s">
        <v>8108</v>
      </c>
      <c r="B2705" t="s">
        <v>8109</v>
      </c>
      <c r="C2705" t="s">
        <v>20867</v>
      </c>
      <c r="D2705">
        <v>0</v>
      </c>
      <c r="E2705">
        <v>0</v>
      </c>
      <c r="F2705">
        <v>5.25</v>
      </c>
      <c r="G2705">
        <v>0</v>
      </c>
      <c r="H2705">
        <v>0</v>
      </c>
      <c r="I2705">
        <v>0</v>
      </c>
      <c r="J2705">
        <v>1</v>
      </c>
      <c r="K2705">
        <v>1</v>
      </c>
      <c r="L2705">
        <v>1</v>
      </c>
      <c r="M2705">
        <v>0</v>
      </c>
      <c r="N2705">
        <v>1</v>
      </c>
      <c r="O2705">
        <v>1</v>
      </c>
      <c r="P2705">
        <v>1.64</v>
      </c>
      <c r="Q2705">
        <v>5.52</v>
      </c>
      <c r="R2705">
        <v>5.1100000000000003</v>
      </c>
      <c r="S2705">
        <v>5.25</v>
      </c>
      <c r="T2705">
        <v>0</v>
      </c>
      <c r="U2705">
        <v>0</v>
      </c>
    </row>
    <row r="2706" spans="1:21" x14ac:dyDescent="0.25">
      <c r="A2706" t="s">
        <v>7913</v>
      </c>
      <c r="B2706" t="s">
        <v>7914</v>
      </c>
      <c r="C2706" t="s">
        <v>20880</v>
      </c>
      <c r="D2706">
        <v>0</v>
      </c>
      <c r="E2706">
        <v>0</v>
      </c>
      <c r="F2706">
        <v>5.17</v>
      </c>
      <c r="G2706">
        <v>0</v>
      </c>
      <c r="H2706">
        <v>1</v>
      </c>
      <c r="I2706">
        <v>0</v>
      </c>
      <c r="J2706">
        <v>1</v>
      </c>
      <c r="K2706">
        <v>1</v>
      </c>
      <c r="L2706">
        <v>1</v>
      </c>
      <c r="M2706">
        <v>0</v>
      </c>
      <c r="N2706">
        <v>1</v>
      </c>
      <c r="O2706">
        <v>1</v>
      </c>
      <c r="P2706">
        <v>1.64</v>
      </c>
      <c r="Q2706">
        <v>6.24</v>
      </c>
      <c r="R2706">
        <v>5.38</v>
      </c>
      <c r="S2706">
        <v>5.25</v>
      </c>
      <c r="T2706">
        <v>0</v>
      </c>
      <c r="U2706">
        <v>0</v>
      </c>
    </row>
    <row r="2707" spans="1:21" x14ac:dyDescent="0.25">
      <c r="A2707" t="s">
        <v>8278</v>
      </c>
      <c r="B2707" t="s">
        <v>8279</v>
      </c>
      <c r="C2707" t="s">
        <v>20869</v>
      </c>
      <c r="D2707">
        <v>0</v>
      </c>
      <c r="E2707">
        <v>0</v>
      </c>
      <c r="F2707">
        <v>5.19</v>
      </c>
      <c r="G2707">
        <v>0</v>
      </c>
      <c r="H2707">
        <v>0</v>
      </c>
      <c r="I2707">
        <v>0</v>
      </c>
      <c r="J2707">
        <v>1</v>
      </c>
      <c r="K2707">
        <v>1</v>
      </c>
      <c r="L2707">
        <v>1</v>
      </c>
      <c r="M2707">
        <v>0</v>
      </c>
      <c r="N2707">
        <v>1</v>
      </c>
      <c r="O2707">
        <v>1</v>
      </c>
      <c r="P2707">
        <v>1.59</v>
      </c>
      <c r="Q2707">
        <v>6.17</v>
      </c>
      <c r="R2707">
        <v>4.95</v>
      </c>
      <c r="S2707">
        <v>5.25</v>
      </c>
      <c r="T2707">
        <v>0</v>
      </c>
      <c r="U2707">
        <v>0</v>
      </c>
    </row>
    <row r="2708" spans="1:21" x14ac:dyDescent="0.25">
      <c r="A2708" t="s">
        <v>6236</v>
      </c>
      <c r="B2708" t="s">
        <v>6237</v>
      </c>
      <c r="C2708" t="s">
        <v>1</v>
      </c>
      <c r="D2708">
        <v>0</v>
      </c>
      <c r="E2708">
        <v>0</v>
      </c>
      <c r="F2708">
        <v>5.14</v>
      </c>
      <c r="G2708">
        <v>0</v>
      </c>
      <c r="H2708">
        <v>0</v>
      </c>
      <c r="I2708">
        <v>0</v>
      </c>
      <c r="J2708">
        <v>1</v>
      </c>
      <c r="K2708">
        <v>1</v>
      </c>
      <c r="L2708">
        <v>1</v>
      </c>
      <c r="M2708">
        <v>0</v>
      </c>
      <c r="N2708">
        <v>1</v>
      </c>
      <c r="O2708">
        <v>0</v>
      </c>
      <c r="P2708">
        <v>1.56</v>
      </c>
      <c r="Q2708">
        <v>5.0999999999999996</v>
      </c>
      <c r="R2708">
        <v>4.0199999999999996</v>
      </c>
      <c r="S2708">
        <v>5.25</v>
      </c>
      <c r="T2708">
        <v>0</v>
      </c>
      <c r="U2708">
        <v>0</v>
      </c>
    </row>
    <row r="2709" spans="1:21" x14ac:dyDescent="0.25">
      <c r="A2709">
        <v>12730</v>
      </c>
      <c r="B2709" t="s">
        <v>6049</v>
      </c>
      <c r="C2709" t="s">
        <v>20880</v>
      </c>
      <c r="D2709">
        <v>3</v>
      </c>
      <c r="E2709">
        <v>4</v>
      </c>
      <c r="F2709">
        <v>5.05</v>
      </c>
      <c r="G2709">
        <v>10</v>
      </c>
      <c r="H2709">
        <v>10</v>
      </c>
      <c r="I2709">
        <v>0</v>
      </c>
      <c r="J2709">
        <v>55</v>
      </c>
      <c r="K2709">
        <v>62</v>
      </c>
      <c r="L2709">
        <v>31</v>
      </c>
      <c r="M2709">
        <v>9</v>
      </c>
      <c r="N2709">
        <v>34</v>
      </c>
      <c r="O2709">
        <v>20</v>
      </c>
      <c r="P2709">
        <v>1.49</v>
      </c>
      <c r="Q2709">
        <v>5.5</v>
      </c>
      <c r="R2709">
        <v>3.31</v>
      </c>
      <c r="S2709">
        <v>5.26</v>
      </c>
      <c r="T2709">
        <v>0</v>
      </c>
      <c r="U2709">
        <v>0.2</v>
      </c>
    </row>
    <row r="2710" spans="1:21" x14ac:dyDescent="0.25">
      <c r="A2710" t="s">
        <v>7782</v>
      </c>
      <c r="B2710" t="s">
        <v>7783</v>
      </c>
      <c r="C2710" t="s">
        <v>20876</v>
      </c>
      <c r="D2710">
        <v>0</v>
      </c>
      <c r="E2710">
        <v>0</v>
      </c>
      <c r="F2710">
        <v>5.0599999999999996</v>
      </c>
      <c r="G2710">
        <v>0</v>
      </c>
      <c r="H2710">
        <v>1</v>
      </c>
      <c r="I2710">
        <v>0</v>
      </c>
      <c r="J2710">
        <v>1</v>
      </c>
      <c r="K2710">
        <v>1</v>
      </c>
      <c r="L2710">
        <v>1</v>
      </c>
      <c r="M2710">
        <v>0</v>
      </c>
      <c r="N2710">
        <v>1</v>
      </c>
      <c r="O2710">
        <v>1</v>
      </c>
      <c r="P2710">
        <v>1.61</v>
      </c>
      <c r="Q2710">
        <v>5.8</v>
      </c>
      <c r="R2710">
        <v>5.03</v>
      </c>
      <c r="S2710">
        <v>5.26</v>
      </c>
      <c r="T2710">
        <v>0</v>
      </c>
      <c r="U2710">
        <v>-0.1</v>
      </c>
    </row>
    <row r="2711" spans="1:21" x14ac:dyDescent="0.25">
      <c r="A2711" t="s">
        <v>8385</v>
      </c>
      <c r="B2711" t="s">
        <v>8386</v>
      </c>
      <c r="C2711" t="s">
        <v>1</v>
      </c>
      <c r="D2711">
        <v>0</v>
      </c>
      <c r="E2711">
        <v>0</v>
      </c>
      <c r="F2711">
        <v>5.14</v>
      </c>
      <c r="G2711">
        <v>0</v>
      </c>
      <c r="H2711">
        <v>0</v>
      </c>
      <c r="I2711">
        <v>0</v>
      </c>
      <c r="J2711">
        <v>1</v>
      </c>
      <c r="K2711">
        <v>1</v>
      </c>
      <c r="L2711">
        <v>1</v>
      </c>
      <c r="M2711">
        <v>0</v>
      </c>
      <c r="N2711">
        <v>1</v>
      </c>
      <c r="O2711">
        <v>0</v>
      </c>
      <c r="P2711">
        <v>1.53</v>
      </c>
      <c r="Q2711">
        <v>4.6900000000000004</v>
      </c>
      <c r="R2711">
        <v>3.52</v>
      </c>
      <c r="S2711">
        <v>5.26</v>
      </c>
      <c r="T2711">
        <v>0</v>
      </c>
      <c r="U2711">
        <v>0</v>
      </c>
    </row>
    <row r="2712" spans="1:21" x14ac:dyDescent="0.25">
      <c r="A2712" t="s">
        <v>23222</v>
      </c>
      <c r="B2712" t="s">
        <v>23223</v>
      </c>
      <c r="C2712" t="s">
        <v>20868</v>
      </c>
      <c r="D2712">
        <v>0</v>
      </c>
      <c r="E2712">
        <v>0</v>
      </c>
      <c r="F2712">
        <v>5.16</v>
      </c>
      <c r="G2712">
        <v>0</v>
      </c>
      <c r="H2712">
        <v>1</v>
      </c>
      <c r="I2712">
        <v>0</v>
      </c>
      <c r="J2712">
        <v>1</v>
      </c>
      <c r="K2712">
        <v>1</v>
      </c>
      <c r="L2712">
        <v>1</v>
      </c>
      <c r="M2712">
        <v>0</v>
      </c>
      <c r="N2712">
        <v>1</v>
      </c>
      <c r="O2712">
        <v>1</v>
      </c>
      <c r="P2712">
        <v>1.62</v>
      </c>
      <c r="Q2712">
        <v>6.19</v>
      </c>
      <c r="R2712">
        <v>5.26</v>
      </c>
      <c r="S2712">
        <v>5.26</v>
      </c>
      <c r="T2712">
        <v>0</v>
      </c>
      <c r="U2712">
        <v>0</v>
      </c>
    </row>
    <row r="2713" spans="1:21" x14ac:dyDescent="0.25">
      <c r="A2713" t="s">
        <v>9217</v>
      </c>
      <c r="B2713" t="s">
        <v>9218</v>
      </c>
      <c r="C2713" t="s">
        <v>20865</v>
      </c>
      <c r="D2713">
        <v>0</v>
      </c>
      <c r="E2713">
        <v>0</v>
      </c>
      <c r="F2713">
        <v>5.0199999999999996</v>
      </c>
      <c r="G2713">
        <v>0</v>
      </c>
      <c r="H2713">
        <v>1</v>
      </c>
      <c r="I2713">
        <v>0</v>
      </c>
      <c r="J2713">
        <v>1</v>
      </c>
      <c r="K2713">
        <v>1</v>
      </c>
      <c r="L2713">
        <v>1</v>
      </c>
      <c r="M2713">
        <v>0</v>
      </c>
      <c r="N2713">
        <v>1</v>
      </c>
      <c r="O2713">
        <v>1</v>
      </c>
      <c r="P2713">
        <v>1.62</v>
      </c>
      <c r="Q2713">
        <v>5.85</v>
      </c>
      <c r="R2713">
        <v>5.34</v>
      </c>
      <c r="S2713">
        <v>5.26</v>
      </c>
      <c r="T2713">
        <v>0</v>
      </c>
      <c r="U2713">
        <v>-0.1</v>
      </c>
    </row>
    <row r="2714" spans="1:21" x14ac:dyDescent="0.25">
      <c r="A2714" t="s">
        <v>6527</v>
      </c>
      <c r="B2714" t="s">
        <v>6528</v>
      </c>
      <c r="C2714" t="s">
        <v>20892</v>
      </c>
      <c r="D2714">
        <v>0</v>
      </c>
      <c r="E2714">
        <v>0</v>
      </c>
      <c r="F2714">
        <v>5.17</v>
      </c>
      <c r="G2714">
        <v>0</v>
      </c>
      <c r="H2714">
        <v>0</v>
      </c>
      <c r="I2714">
        <v>0</v>
      </c>
      <c r="J2714">
        <v>1</v>
      </c>
      <c r="K2714">
        <v>1</v>
      </c>
      <c r="L2714">
        <v>1</v>
      </c>
      <c r="M2714">
        <v>0</v>
      </c>
      <c r="N2714">
        <v>1</v>
      </c>
      <c r="O2714">
        <v>0</v>
      </c>
      <c r="P2714">
        <v>1.56</v>
      </c>
      <c r="Q2714">
        <v>5.73</v>
      </c>
      <c r="R2714">
        <v>4.3899999999999997</v>
      </c>
      <c r="S2714">
        <v>5.26</v>
      </c>
      <c r="T2714">
        <v>0</v>
      </c>
      <c r="U2714">
        <v>0</v>
      </c>
    </row>
    <row r="2715" spans="1:21" x14ac:dyDescent="0.25">
      <c r="A2715" t="s">
        <v>6517</v>
      </c>
      <c r="B2715" t="s">
        <v>6518</v>
      </c>
      <c r="C2715" t="s">
        <v>20879</v>
      </c>
      <c r="D2715">
        <v>0</v>
      </c>
      <c r="E2715">
        <v>0</v>
      </c>
      <c r="F2715">
        <v>5.35</v>
      </c>
      <c r="G2715">
        <v>0</v>
      </c>
      <c r="H2715">
        <v>0</v>
      </c>
      <c r="I2715">
        <v>0</v>
      </c>
      <c r="J2715">
        <v>1</v>
      </c>
      <c r="K2715">
        <v>1</v>
      </c>
      <c r="L2715">
        <v>1</v>
      </c>
      <c r="M2715">
        <v>0</v>
      </c>
      <c r="N2715">
        <v>1</v>
      </c>
      <c r="O2715">
        <v>0</v>
      </c>
      <c r="P2715">
        <v>1.56</v>
      </c>
      <c r="Q2715">
        <v>5.26</v>
      </c>
      <c r="R2715">
        <v>3.47</v>
      </c>
      <c r="S2715">
        <v>5.26</v>
      </c>
      <c r="T2715">
        <v>0</v>
      </c>
      <c r="U2715">
        <v>0</v>
      </c>
    </row>
    <row r="2716" spans="1:21" x14ac:dyDescent="0.25">
      <c r="A2716" t="s">
        <v>7314</v>
      </c>
      <c r="B2716" t="s">
        <v>7315</v>
      </c>
      <c r="C2716" t="s">
        <v>20892</v>
      </c>
      <c r="D2716">
        <v>0</v>
      </c>
      <c r="E2716">
        <v>0</v>
      </c>
      <c r="F2716">
        <v>5.23</v>
      </c>
      <c r="G2716">
        <v>0</v>
      </c>
      <c r="H2716">
        <v>1</v>
      </c>
      <c r="I2716">
        <v>0</v>
      </c>
      <c r="J2716">
        <v>1</v>
      </c>
      <c r="K2716">
        <v>1</v>
      </c>
      <c r="L2716">
        <v>1</v>
      </c>
      <c r="M2716">
        <v>0</v>
      </c>
      <c r="N2716">
        <v>1</v>
      </c>
      <c r="O2716">
        <v>1</v>
      </c>
      <c r="P2716">
        <v>1.7</v>
      </c>
      <c r="Q2716">
        <v>7.39</v>
      </c>
      <c r="R2716">
        <v>6.65</v>
      </c>
      <c r="S2716">
        <v>5.26</v>
      </c>
      <c r="T2716">
        <v>0</v>
      </c>
      <c r="U2716">
        <v>-0.1</v>
      </c>
    </row>
    <row r="2717" spans="1:21" x14ac:dyDescent="0.25">
      <c r="A2717" t="s">
        <v>8360</v>
      </c>
      <c r="B2717" t="s">
        <v>8361</v>
      </c>
      <c r="C2717" t="s">
        <v>1</v>
      </c>
      <c r="D2717">
        <v>0</v>
      </c>
      <c r="E2717">
        <v>0</v>
      </c>
      <c r="F2717">
        <v>5.1100000000000003</v>
      </c>
      <c r="G2717">
        <v>0</v>
      </c>
      <c r="H2717">
        <v>1</v>
      </c>
      <c r="I2717">
        <v>0</v>
      </c>
      <c r="J2717">
        <v>1</v>
      </c>
      <c r="K2717">
        <v>1</v>
      </c>
      <c r="L2717">
        <v>1</v>
      </c>
      <c r="M2717">
        <v>0</v>
      </c>
      <c r="N2717">
        <v>1</v>
      </c>
      <c r="O2717">
        <v>1</v>
      </c>
      <c r="P2717">
        <v>1.63</v>
      </c>
      <c r="Q2717">
        <v>5.61</v>
      </c>
      <c r="R2717">
        <v>5.17</v>
      </c>
      <c r="S2717">
        <v>5.26</v>
      </c>
      <c r="T2717">
        <v>0</v>
      </c>
      <c r="U2717">
        <v>-0.1</v>
      </c>
    </row>
    <row r="2718" spans="1:21" x14ac:dyDescent="0.25">
      <c r="A2718" t="s">
        <v>8688</v>
      </c>
      <c r="B2718" t="s">
        <v>8689</v>
      </c>
      <c r="C2718" t="s">
        <v>20888</v>
      </c>
      <c r="D2718">
        <v>0</v>
      </c>
      <c r="E2718">
        <v>0</v>
      </c>
      <c r="F2718">
        <v>4.96</v>
      </c>
      <c r="G2718">
        <v>0</v>
      </c>
      <c r="H2718">
        <v>1</v>
      </c>
      <c r="I2718">
        <v>0</v>
      </c>
      <c r="J2718">
        <v>1</v>
      </c>
      <c r="K2718">
        <v>1</v>
      </c>
      <c r="L2718">
        <v>1</v>
      </c>
      <c r="M2718">
        <v>0</v>
      </c>
      <c r="N2718">
        <v>1</v>
      </c>
      <c r="O2718">
        <v>1</v>
      </c>
      <c r="P2718">
        <v>1.63</v>
      </c>
      <c r="Q2718">
        <v>5.91</v>
      </c>
      <c r="R2718">
        <v>5.53</v>
      </c>
      <c r="S2718">
        <v>5.26</v>
      </c>
      <c r="T2718">
        <v>0</v>
      </c>
      <c r="U2718">
        <v>0</v>
      </c>
    </row>
    <row r="2719" spans="1:21" x14ac:dyDescent="0.25">
      <c r="A2719" t="s">
        <v>8904</v>
      </c>
      <c r="B2719" t="s">
        <v>8905</v>
      </c>
      <c r="C2719" t="s">
        <v>20885</v>
      </c>
      <c r="D2719">
        <v>0</v>
      </c>
      <c r="E2719">
        <v>0</v>
      </c>
      <c r="F2719">
        <v>5.23</v>
      </c>
      <c r="G2719">
        <v>0</v>
      </c>
      <c r="H2719">
        <v>1</v>
      </c>
      <c r="I2719">
        <v>0</v>
      </c>
      <c r="J2719">
        <v>1</v>
      </c>
      <c r="K2719">
        <v>1</v>
      </c>
      <c r="L2719">
        <v>1</v>
      </c>
      <c r="M2719">
        <v>0</v>
      </c>
      <c r="N2719">
        <v>1</v>
      </c>
      <c r="O2719">
        <v>1</v>
      </c>
      <c r="P2719">
        <v>1.67</v>
      </c>
      <c r="Q2719">
        <v>6.13</v>
      </c>
      <c r="R2719">
        <v>5.7</v>
      </c>
      <c r="S2719">
        <v>5.26</v>
      </c>
      <c r="T2719">
        <v>0</v>
      </c>
      <c r="U2719">
        <v>-0.1</v>
      </c>
    </row>
    <row r="2720" spans="1:21" x14ac:dyDescent="0.25">
      <c r="A2720" t="s">
        <v>9772</v>
      </c>
      <c r="B2720" t="s">
        <v>9773</v>
      </c>
      <c r="C2720" t="s">
        <v>20884</v>
      </c>
      <c r="D2720">
        <v>0</v>
      </c>
      <c r="E2720">
        <v>0</v>
      </c>
      <c r="F2720">
        <v>5.2</v>
      </c>
      <c r="G2720">
        <v>0</v>
      </c>
      <c r="H2720">
        <v>1</v>
      </c>
      <c r="I2720">
        <v>0</v>
      </c>
      <c r="J2720">
        <v>1</v>
      </c>
      <c r="K2720">
        <v>1</v>
      </c>
      <c r="L2720">
        <v>1</v>
      </c>
      <c r="M2720">
        <v>0</v>
      </c>
      <c r="N2720">
        <v>1</v>
      </c>
      <c r="O2720">
        <v>1</v>
      </c>
      <c r="P2720">
        <v>1.63</v>
      </c>
      <c r="Q2720">
        <v>6.06</v>
      </c>
      <c r="R2720">
        <v>4.97</v>
      </c>
      <c r="S2720">
        <v>5.26</v>
      </c>
      <c r="T2720">
        <v>0</v>
      </c>
      <c r="U2720">
        <v>-0.1</v>
      </c>
    </row>
    <row r="2721" spans="1:21" x14ac:dyDescent="0.25">
      <c r="A2721" t="s">
        <v>7443</v>
      </c>
      <c r="B2721" t="s">
        <v>7444</v>
      </c>
      <c r="C2721" t="s">
        <v>20884</v>
      </c>
      <c r="D2721">
        <v>0</v>
      </c>
      <c r="E2721">
        <v>0</v>
      </c>
      <c r="F2721">
        <v>5.28</v>
      </c>
      <c r="G2721">
        <v>0</v>
      </c>
      <c r="H2721">
        <v>0</v>
      </c>
      <c r="I2721">
        <v>0</v>
      </c>
      <c r="J2721">
        <v>1</v>
      </c>
      <c r="K2721">
        <v>1</v>
      </c>
      <c r="L2721">
        <v>1</v>
      </c>
      <c r="M2721">
        <v>0</v>
      </c>
      <c r="N2721">
        <v>1</v>
      </c>
      <c r="O2721">
        <v>1</v>
      </c>
      <c r="P2721">
        <v>1.61</v>
      </c>
      <c r="Q2721">
        <v>6.33</v>
      </c>
      <c r="R2721">
        <v>4.92</v>
      </c>
      <c r="S2721">
        <v>5.26</v>
      </c>
      <c r="T2721">
        <v>0</v>
      </c>
      <c r="U2721">
        <v>0</v>
      </c>
    </row>
    <row r="2722" spans="1:21" x14ac:dyDescent="0.25">
      <c r="A2722" t="s">
        <v>23224</v>
      </c>
      <c r="B2722" t="s">
        <v>23225</v>
      </c>
      <c r="C2722" t="s">
        <v>20879</v>
      </c>
      <c r="D2722">
        <v>0</v>
      </c>
      <c r="E2722">
        <v>0</v>
      </c>
      <c r="F2722">
        <v>5.36</v>
      </c>
      <c r="G2722">
        <v>0</v>
      </c>
      <c r="H2722">
        <v>1</v>
      </c>
      <c r="I2722">
        <v>0</v>
      </c>
      <c r="J2722">
        <v>1</v>
      </c>
      <c r="K2722">
        <v>1</v>
      </c>
      <c r="L2722">
        <v>1</v>
      </c>
      <c r="M2722">
        <v>0</v>
      </c>
      <c r="N2722">
        <v>1</v>
      </c>
      <c r="O2722">
        <v>1</v>
      </c>
      <c r="P2722">
        <v>1.72</v>
      </c>
      <c r="Q2722">
        <v>7.25</v>
      </c>
      <c r="R2722">
        <v>6.21</v>
      </c>
      <c r="S2722">
        <v>5.26</v>
      </c>
      <c r="T2722">
        <v>0</v>
      </c>
      <c r="U2722">
        <v>0</v>
      </c>
    </row>
    <row r="2723" spans="1:21" x14ac:dyDescent="0.25">
      <c r="A2723" t="s">
        <v>6708</v>
      </c>
      <c r="B2723" t="s">
        <v>6709</v>
      </c>
      <c r="C2723" t="s">
        <v>20891</v>
      </c>
      <c r="D2723">
        <v>0</v>
      </c>
      <c r="E2723">
        <v>0</v>
      </c>
      <c r="F2723">
        <v>5.41</v>
      </c>
      <c r="G2723">
        <v>0</v>
      </c>
      <c r="H2723">
        <v>0</v>
      </c>
      <c r="I2723">
        <v>0</v>
      </c>
      <c r="J2723">
        <v>1</v>
      </c>
      <c r="K2723">
        <v>1</v>
      </c>
      <c r="L2723">
        <v>1</v>
      </c>
      <c r="M2723">
        <v>0</v>
      </c>
      <c r="N2723">
        <v>1</v>
      </c>
      <c r="O2723">
        <v>1</v>
      </c>
      <c r="P2723">
        <v>1.66</v>
      </c>
      <c r="Q2723">
        <v>5.87</v>
      </c>
      <c r="R2723">
        <v>5.46</v>
      </c>
      <c r="S2723">
        <v>5.26</v>
      </c>
      <c r="T2723">
        <v>0</v>
      </c>
      <c r="U2723">
        <v>0</v>
      </c>
    </row>
    <row r="2724" spans="1:21" x14ac:dyDescent="0.25">
      <c r="A2724" t="s">
        <v>23226</v>
      </c>
      <c r="B2724" t="s">
        <v>23227</v>
      </c>
      <c r="C2724" t="s">
        <v>20887</v>
      </c>
      <c r="D2724">
        <v>0</v>
      </c>
      <c r="E2724">
        <v>0</v>
      </c>
      <c r="F2724">
        <v>5.0999999999999996</v>
      </c>
      <c r="G2724">
        <v>0</v>
      </c>
      <c r="H2724">
        <v>1</v>
      </c>
      <c r="I2724">
        <v>0</v>
      </c>
      <c r="J2724">
        <v>1</v>
      </c>
      <c r="K2724">
        <v>1</v>
      </c>
      <c r="L2724">
        <v>1</v>
      </c>
      <c r="M2724">
        <v>0</v>
      </c>
      <c r="N2724">
        <v>1</v>
      </c>
      <c r="O2724">
        <v>1</v>
      </c>
      <c r="P2724">
        <v>1.63</v>
      </c>
      <c r="Q2724">
        <v>6.44</v>
      </c>
      <c r="R2724">
        <v>5.52</v>
      </c>
      <c r="S2724">
        <v>5.27</v>
      </c>
      <c r="T2724">
        <v>0</v>
      </c>
      <c r="U2724">
        <v>0</v>
      </c>
    </row>
    <row r="2725" spans="1:21" x14ac:dyDescent="0.25">
      <c r="A2725" t="s">
        <v>9329</v>
      </c>
      <c r="B2725" t="s">
        <v>9330</v>
      </c>
      <c r="C2725" t="s">
        <v>20879</v>
      </c>
      <c r="D2725">
        <v>0</v>
      </c>
      <c r="E2725">
        <v>0</v>
      </c>
      <c r="F2725">
        <v>5.31</v>
      </c>
      <c r="G2725">
        <v>0</v>
      </c>
      <c r="H2725">
        <v>1</v>
      </c>
      <c r="I2725">
        <v>0</v>
      </c>
      <c r="J2725">
        <v>1</v>
      </c>
      <c r="K2725">
        <v>1</v>
      </c>
      <c r="L2725">
        <v>1</v>
      </c>
      <c r="M2725">
        <v>0</v>
      </c>
      <c r="N2725">
        <v>1</v>
      </c>
      <c r="O2725">
        <v>1</v>
      </c>
      <c r="P2725">
        <v>1.64</v>
      </c>
      <c r="Q2725">
        <v>6.24</v>
      </c>
      <c r="R2725">
        <v>4.8099999999999996</v>
      </c>
      <c r="S2725">
        <v>5.27</v>
      </c>
      <c r="T2725">
        <v>0</v>
      </c>
      <c r="U2725">
        <v>0</v>
      </c>
    </row>
    <row r="2726" spans="1:21" x14ac:dyDescent="0.25">
      <c r="A2726" t="s">
        <v>23228</v>
      </c>
      <c r="B2726" t="s">
        <v>23229</v>
      </c>
      <c r="C2726" t="s">
        <v>20876</v>
      </c>
      <c r="D2726">
        <v>0</v>
      </c>
      <c r="E2726">
        <v>0</v>
      </c>
      <c r="F2726">
        <v>5.15</v>
      </c>
      <c r="G2726">
        <v>0</v>
      </c>
      <c r="H2726">
        <v>1</v>
      </c>
      <c r="I2726">
        <v>0</v>
      </c>
      <c r="J2726">
        <v>1</v>
      </c>
      <c r="K2726">
        <v>1</v>
      </c>
      <c r="L2726">
        <v>1</v>
      </c>
      <c r="M2726">
        <v>0</v>
      </c>
      <c r="N2726">
        <v>1</v>
      </c>
      <c r="O2726">
        <v>1</v>
      </c>
      <c r="P2726">
        <v>1.65</v>
      </c>
      <c r="Q2726">
        <v>6.56</v>
      </c>
      <c r="R2726">
        <v>5.81</v>
      </c>
      <c r="S2726">
        <v>5.27</v>
      </c>
      <c r="T2726">
        <v>0</v>
      </c>
      <c r="U2726">
        <v>-0.1</v>
      </c>
    </row>
    <row r="2727" spans="1:21" x14ac:dyDescent="0.25">
      <c r="A2727" t="s">
        <v>9147</v>
      </c>
      <c r="B2727" t="s">
        <v>3313</v>
      </c>
      <c r="C2727" t="s">
        <v>20891</v>
      </c>
      <c r="D2727">
        <v>0</v>
      </c>
      <c r="E2727">
        <v>0</v>
      </c>
      <c r="F2727">
        <v>5.3</v>
      </c>
      <c r="G2727">
        <v>0</v>
      </c>
      <c r="H2727">
        <v>1</v>
      </c>
      <c r="I2727">
        <v>0</v>
      </c>
      <c r="J2727">
        <v>1</v>
      </c>
      <c r="K2727">
        <v>1</v>
      </c>
      <c r="L2727">
        <v>1</v>
      </c>
      <c r="M2727">
        <v>0</v>
      </c>
      <c r="N2727">
        <v>1</v>
      </c>
      <c r="O2727">
        <v>1</v>
      </c>
      <c r="P2727">
        <v>1.69</v>
      </c>
      <c r="Q2727">
        <v>6.49</v>
      </c>
      <c r="R2727">
        <v>6.01</v>
      </c>
      <c r="S2727">
        <v>5.27</v>
      </c>
      <c r="T2727">
        <v>0</v>
      </c>
      <c r="U2727">
        <v>-0.1</v>
      </c>
    </row>
    <row r="2728" spans="1:21" x14ac:dyDescent="0.25">
      <c r="A2728" t="s">
        <v>6557</v>
      </c>
      <c r="B2728" t="s">
        <v>6558</v>
      </c>
      <c r="C2728" t="s">
        <v>20880</v>
      </c>
      <c r="D2728">
        <v>0</v>
      </c>
      <c r="E2728">
        <v>0</v>
      </c>
      <c r="F2728">
        <v>5.21</v>
      </c>
      <c r="G2728">
        <v>0</v>
      </c>
      <c r="H2728">
        <v>0</v>
      </c>
      <c r="I2728">
        <v>0</v>
      </c>
      <c r="J2728">
        <v>1</v>
      </c>
      <c r="K2728">
        <v>1</v>
      </c>
      <c r="L2728">
        <v>1</v>
      </c>
      <c r="M2728">
        <v>0</v>
      </c>
      <c r="N2728">
        <v>1</v>
      </c>
      <c r="O2728">
        <v>0</v>
      </c>
      <c r="P2728">
        <v>1.52</v>
      </c>
      <c r="Q2728">
        <v>5.04</v>
      </c>
      <c r="R2728">
        <v>3.4</v>
      </c>
      <c r="S2728">
        <v>5.27</v>
      </c>
      <c r="T2728">
        <v>0</v>
      </c>
      <c r="U2728">
        <v>0</v>
      </c>
    </row>
    <row r="2729" spans="1:21" x14ac:dyDescent="0.25">
      <c r="A2729" t="s">
        <v>8015</v>
      </c>
      <c r="B2729" t="s">
        <v>8016</v>
      </c>
      <c r="C2729" t="s">
        <v>1</v>
      </c>
      <c r="D2729">
        <v>0</v>
      </c>
      <c r="E2729">
        <v>0</v>
      </c>
      <c r="F2729">
        <v>5.1100000000000003</v>
      </c>
      <c r="G2729">
        <v>0</v>
      </c>
      <c r="H2729">
        <v>1</v>
      </c>
      <c r="I2729">
        <v>0</v>
      </c>
      <c r="J2729">
        <v>1</v>
      </c>
      <c r="K2729">
        <v>1</v>
      </c>
      <c r="L2729">
        <v>1</v>
      </c>
      <c r="M2729">
        <v>0</v>
      </c>
      <c r="N2729">
        <v>1</v>
      </c>
      <c r="O2729">
        <v>1</v>
      </c>
      <c r="P2729">
        <v>1.6</v>
      </c>
      <c r="Q2729">
        <v>5.63</v>
      </c>
      <c r="R2729">
        <v>4.8</v>
      </c>
      <c r="S2729">
        <v>5.27</v>
      </c>
      <c r="T2729">
        <v>0</v>
      </c>
      <c r="U2729">
        <v>-0.1</v>
      </c>
    </row>
    <row r="2730" spans="1:21" x14ac:dyDescent="0.25">
      <c r="A2730" t="s">
        <v>6357</v>
      </c>
      <c r="B2730" t="s">
        <v>6358</v>
      </c>
      <c r="C2730" t="s">
        <v>20868</v>
      </c>
      <c r="D2730">
        <v>0</v>
      </c>
      <c r="E2730">
        <v>0</v>
      </c>
      <c r="F2730">
        <v>5.2</v>
      </c>
      <c r="G2730">
        <v>0</v>
      </c>
      <c r="H2730">
        <v>0</v>
      </c>
      <c r="I2730">
        <v>0</v>
      </c>
      <c r="J2730">
        <v>1</v>
      </c>
      <c r="K2730">
        <v>1</v>
      </c>
      <c r="L2730">
        <v>1</v>
      </c>
      <c r="M2730">
        <v>0</v>
      </c>
      <c r="N2730">
        <v>1</v>
      </c>
      <c r="O2730">
        <v>0</v>
      </c>
      <c r="P2730">
        <v>1.55</v>
      </c>
      <c r="Q2730">
        <v>5.4</v>
      </c>
      <c r="R2730">
        <v>4.1100000000000003</v>
      </c>
      <c r="S2730">
        <v>5.27</v>
      </c>
      <c r="T2730">
        <v>0</v>
      </c>
      <c r="U2730">
        <v>0</v>
      </c>
    </row>
    <row r="2731" spans="1:21" x14ac:dyDescent="0.25">
      <c r="A2731" t="s">
        <v>6003</v>
      </c>
      <c r="B2731" t="s">
        <v>6004</v>
      </c>
      <c r="C2731" t="s">
        <v>1</v>
      </c>
      <c r="D2731">
        <v>0</v>
      </c>
      <c r="E2731">
        <v>0</v>
      </c>
      <c r="F2731">
        <v>5.0599999999999996</v>
      </c>
      <c r="G2731">
        <v>0</v>
      </c>
      <c r="H2731">
        <v>1</v>
      </c>
      <c r="I2731">
        <v>0</v>
      </c>
      <c r="J2731">
        <v>1</v>
      </c>
      <c r="K2731">
        <v>1</v>
      </c>
      <c r="L2731">
        <v>1</v>
      </c>
      <c r="M2731">
        <v>0</v>
      </c>
      <c r="N2731">
        <v>0</v>
      </c>
      <c r="O2731">
        <v>0</v>
      </c>
      <c r="P2731">
        <v>1.52</v>
      </c>
      <c r="Q2731">
        <v>3.95</v>
      </c>
      <c r="R2731">
        <v>3.07</v>
      </c>
      <c r="S2731">
        <v>5.27</v>
      </c>
      <c r="T2731">
        <v>0</v>
      </c>
      <c r="U2731">
        <v>-0.1</v>
      </c>
    </row>
    <row r="2732" spans="1:21" x14ac:dyDescent="0.25">
      <c r="A2732" t="s">
        <v>6464</v>
      </c>
      <c r="B2732" t="s">
        <v>2885</v>
      </c>
      <c r="C2732" t="s">
        <v>20872</v>
      </c>
      <c r="D2732">
        <v>0</v>
      </c>
      <c r="E2732">
        <v>0</v>
      </c>
      <c r="F2732">
        <v>5.14</v>
      </c>
      <c r="G2732">
        <v>0</v>
      </c>
      <c r="H2732">
        <v>0</v>
      </c>
      <c r="I2732">
        <v>0</v>
      </c>
      <c r="J2732">
        <v>1</v>
      </c>
      <c r="K2732">
        <v>1</v>
      </c>
      <c r="L2732">
        <v>1</v>
      </c>
      <c r="M2732">
        <v>0</v>
      </c>
      <c r="N2732">
        <v>1</v>
      </c>
      <c r="O2732">
        <v>1</v>
      </c>
      <c r="P2732">
        <v>1.6</v>
      </c>
      <c r="Q2732">
        <v>5.76</v>
      </c>
      <c r="R2732">
        <v>4.91</v>
      </c>
      <c r="S2732">
        <v>5.27</v>
      </c>
      <c r="T2732">
        <v>0</v>
      </c>
      <c r="U2732">
        <v>0</v>
      </c>
    </row>
    <row r="2733" spans="1:21" x14ac:dyDescent="0.25">
      <c r="A2733" t="s">
        <v>7765</v>
      </c>
      <c r="B2733" t="s">
        <v>7766</v>
      </c>
      <c r="C2733" t="s">
        <v>20876</v>
      </c>
      <c r="D2733">
        <v>0</v>
      </c>
      <c r="E2733">
        <v>0</v>
      </c>
      <c r="F2733">
        <v>5.17</v>
      </c>
      <c r="G2733">
        <v>0</v>
      </c>
      <c r="H2733">
        <v>0</v>
      </c>
      <c r="I2733">
        <v>0</v>
      </c>
      <c r="J2733">
        <v>1</v>
      </c>
      <c r="K2733">
        <v>1</v>
      </c>
      <c r="L2733">
        <v>1</v>
      </c>
      <c r="M2733">
        <v>0</v>
      </c>
      <c r="N2733">
        <v>1</v>
      </c>
      <c r="O2733">
        <v>1</v>
      </c>
      <c r="P2733">
        <v>1.63</v>
      </c>
      <c r="Q2733">
        <v>5.99</v>
      </c>
      <c r="R2733">
        <v>5.42</v>
      </c>
      <c r="S2733">
        <v>5.27</v>
      </c>
      <c r="T2733">
        <v>0</v>
      </c>
      <c r="U2733">
        <v>0</v>
      </c>
    </row>
    <row r="2734" spans="1:21" x14ac:dyDescent="0.25">
      <c r="A2734" t="s">
        <v>6847</v>
      </c>
      <c r="B2734" t="s">
        <v>6848</v>
      </c>
      <c r="C2734" t="s">
        <v>20887</v>
      </c>
      <c r="D2734">
        <v>0</v>
      </c>
      <c r="E2734">
        <v>0</v>
      </c>
      <c r="F2734">
        <v>5.08</v>
      </c>
      <c r="G2734">
        <v>0</v>
      </c>
      <c r="H2734">
        <v>1</v>
      </c>
      <c r="I2734">
        <v>0</v>
      </c>
      <c r="J2734">
        <v>1</v>
      </c>
      <c r="K2734">
        <v>1</v>
      </c>
      <c r="L2734">
        <v>1</v>
      </c>
      <c r="M2734">
        <v>0</v>
      </c>
      <c r="N2734">
        <v>1</v>
      </c>
      <c r="O2734">
        <v>0</v>
      </c>
      <c r="P2734">
        <v>1.57</v>
      </c>
      <c r="Q2734">
        <v>5.53</v>
      </c>
      <c r="R2734">
        <v>4.45</v>
      </c>
      <c r="S2734">
        <v>5.27</v>
      </c>
      <c r="T2734">
        <v>0</v>
      </c>
      <c r="U2734">
        <v>0</v>
      </c>
    </row>
    <row r="2735" spans="1:21" x14ac:dyDescent="0.25">
      <c r="A2735" t="s">
        <v>23230</v>
      </c>
      <c r="B2735" t="s">
        <v>23231</v>
      </c>
      <c r="C2735" t="s">
        <v>20875</v>
      </c>
      <c r="D2735">
        <v>0</v>
      </c>
      <c r="E2735">
        <v>0</v>
      </c>
      <c r="F2735">
        <v>5.29</v>
      </c>
      <c r="G2735">
        <v>0</v>
      </c>
      <c r="H2735">
        <v>0</v>
      </c>
      <c r="I2735">
        <v>0</v>
      </c>
      <c r="J2735">
        <v>1</v>
      </c>
      <c r="K2735">
        <v>1</v>
      </c>
      <c r="L2735">
        <v>1</v>
      </c>
      <c r="M2735">
        <v>0</v>
      </c>
      <c r="N2735">
        <v>1</v>
      </c>
      <c r="O2735">
        <v>0</v>
      </c>
      <c r="P2735">
        <v>1.51</v>
      </c>
      <c r="Q2735">
        <v>5.08</v>
      </c>
      <c r="R2735">
        <v>3.2</v>
      </c>
      <c r="S2735">
        <v>5.27</v>
      </c>
      <c r="T2735">
        <v>0</v>
      </c>
      <c r="U2735">
        <v>0</v>
      </c>
    </row>
    <row r="2736" spans="1:21" x14ac:dyDescent="0.25">
      <c r="A2736" t="s">
        <v>6432</v>
      </c>
      <c r="B2736" t="s">
        <v>6433</v>
      </c>
      <c r="C2736" t="s">
        <v>1</v>
      </c>
      <c r="D2736">
        <v>0</v>
      </c>
      <c r="E2736">
        <v>0</v>
      </c>
      <c r="F2736">
        <v>5.17</v>
      </c>
      <c r="G2736">
        <v>0</v>
      </c>
      <c r="H2736">
        <v>1</v>
      </c>
      <c r="I2736">
        <v>0</v>
      </c>
      <c r="J2736">
        <v>1</v>
      </c>
      <c r="K2736">
        <v>1</v>
      </c>
      <c r="L2736">
        <v>1</v>
      </c>
      <c r="M2736">
        <v>0</v>
      </c>
      <c r="N2736">
        <v>1</v>
      </c>
      <c r="O2736">
        <v>1</v>
      </c>
      <c r="P2736">
        <v>1.6</v>
      </c>
      <c r="Q2736">
        <v>5.7</v>
      </c>
      <c r="R2736">
        <v>4.7300000000000004</v>
      </c>
      <c r="S2736">
        <v>5.27</v>
      </c>
      <c r="T2736">
        <v>0</v>
      </c>
      <c r="U2736">
        <v>-0.1</v>
      </c>
    </row>
    <row r="2737" spans="1:21" x14ac:dyDescent="0.25">
      <c r="A2737" t="s">
        <v>6412</v>
      </c>
      <c r="B2737" t="s">
        <v>6413</v>
      </c>
      <c r="C2737" t="s">
        <v>20887</v>
      </c>
      <c r="D2737">
        <v>0</v>
      </c>
      <c r="E2737">
        <v>0</v>
      </c>
      <c r="F2737">
        <v>5.15</v>
      </c>
      <c r="G2737">
        <v>0</v>
      </c>
      <c r="H2737">
        <v>0</v>
      </c>
      <c r="I2737">
        <v>0</v>
      </c>
      <c r="J2737">
        <v>1</v>
      </c>
      <c r="K2737">
        <v>1</v>
      </c>
      <c r="L2737">
        <v>1</v>
      </c>
      <c r="M2737">
        <v>0</v>
      </c>
      <c r="N2737">
        <v>1</v>
      </c>
      <c r="O2737">
        <v>0</v>
      </c>
      <c r="P2737">
        <v>1.56</v>
      </c>
      <c r="Q2737">
        <v>4.7</v>
      </c>
      <c r="R2737">
        <v>3.99</v>
      </c>
      <c r="S2737">
        <v>5.28</v>
      </c>
      <c r="T2737">
        <v>0</v>
      </c>
      <c r="U2737">
        <v>0</v>
      </c>
    </row>
    <row r="2738" spans="1:21" x14ac:dyDescent="0.25">
      <c r="A2738" t="s">
        <v>7020</v>
      </c>
      <c r="B2738" t="s">
        <v>7021</v>
      </c>
      <c r="C2738" t="s">
        <v>20889</v>
      </c>
      <c r="D2738">
        <v>0</v>
      </c>
      <c r="E2738">
        <v>0</v>
      </c>
      <c r="F2738">
        <v>5.13</v>
      </c>
      <c r="G2738">
        <v>0</v>
      </c>
      <c r="H2738">
        <v>0</v>
      </c>
      <c r="I2738">
        <v>0</v>
      </c>
      <c r="J2738">
        <v>1</v>
      </c>
      <c r="K2738">
        <v>1</v>
      </c>
      <c r="L2738">
        <v>1</v>
      </c>
      <c r="M2738">
        <v>0</v>
      </c>
      <c r="N2738">
        <v>1</v>
      </c>
      <c r="O2738">
        <v>0</v>
      </c>
      <c r="P2738">
        <v>1.55</v>
      </c>
      <c r="Q2738">
        <v>5.36</v>
      </c>
      <c r="R2738">
        <v>4.1900000000000004</v>
      </c>
      <c r="S2738">
        <v>5.28</v>
      </c>
      <c r="T2738">
        <v>0</v>
      </c>
      <c r="U2738">
        <v>0</v>
      </c>
    </row>
    <row r="2739" spans="1:21" x14ac:dyDescent="0.25">
      <c r="A2739" t="s">
        <v>6920</v>
      </c>
      <c r="B2739" t="s">
        <v>6921</v>
      </c>
      <c r="C2739" t="s">
        <v>1</v>
      </c>
      <c r="D2739">
        <v>0</v>
      </c>
      <c r="E2739">
        <v>0</v>
      </c>
      <c r="F2739">
        <v>5.17</v>
      </c>
      <c r="G2739">
        <v>0</v>
      </c>
      <c r="H2739">
        <v>0</v>
      </c>
      <c r="I2739">
        <v>0</v>
      </c>
      <c r="J2739">
        <v>1</v>
      </c>
      <c r="K2739">
        <v>1</v>
      </c>
      <c r="L2739">
        <v>1</v>
      </c>
      <c r="M2739">
        <v>0</v>
      </c>
      <c r="N2739">
        <v>1</v>
      </c>
      <c r="O2739">
        <v>0</v>
      </c>
      <c r="P2739">
        <v>1.53</v>
      </c>
      <c r="Q2739">
        <v>4.75</v>
      </c>
      <c r="R2739">
        <v>3.53</v>
      </c>
      <c r="S2739">
        <v>5.28</v>
      </c>
      <c r="T2739">
        <v>0</v>
      </c>
      <c r="U2739">
        <v>0</v>
      </c>
    </row>
    <row r="2740" spans="1:21" x14ac:dyDescent="0.25">
      <c r="A2740" t="s">
        <v>8642</v>
      </c>
      <c r="B2740" t="s">
        <v>8643</v>
      </c>
      <c r="C2740" t="s">
        <v>20889</v>
      </c>
      <c r="D2740">
        <v>0</v>
      </c>
      <c r="E2740">
        <v>0</v>
      </c>
      <c r="F2740">
        <v>5.0999999999999996</v>
      </c>
      <c r="G2740">
        <v>0</v>
      </c>
      <c r="H2740">
        <v>1</v>
      </c>
      <c r="I2740">
        <v>0</v>
      </c>
      <c r="J2740">
        <v>1</v>
      </c>
      <c r="K2740">
        <v>1</v>
      </c>
      <c r="L2740">
        <v>1</v>
      </c>
      <c r="M2740">
        <v>0</v>
      </c>
      <c r="N2740">
        <v>1</v>
      </c>
      <c r="O2740">
        <v>1</v>
      </c>
      <c r="P2740">
        <v>1.62</v>
      </c>
      <c r="Q2740">
        <v>6.14</v>
      </c>
      <c r="R2740">
        <v>5.33</v>
      </c>
      <c r="S2740">
        <v>5.28</v>
      </c>
      <c r="T2740">
        <v>0</v>
      </c>
      <c r="U2740">
        <v>-0.1</v>
      </c>
    </row>
    <row r="2741" spans="1:21" x14ac:dyDescent="0.25">
      <c r="A2741" t="s">
        <v>7514</v>
      </c>
      <c r="B2741" t="s">
        <v>7515</v>
      </c>
      <c r="C2741" t="s">
        <v>20888</v>
      </c>
      <c r="D2741">
        <v>0</v>
      </c>
      <c r="E2741">
        <v>0</v>
      </c>
      <c r="F2741">
        <v>4.9400000000000004</v>
      </c>
      <c r="G2741">
        <v>0</v>
      </c>
      <c r="H2741">
        <v>0</v>
      </c>
      <c r="I2741">
        <v>0</v>
      </c>
      <c r="J2741">
        <v>1</v>
      </c>
      <c r="K2741">
        <v>1</v>
      </c>
      <c r="L2741">
        <v>1</v>
      </c>
      <c r="M2741">
        <v>0</v>
      </c>
      <c r="N2741">
        <v>0</v>
      </c>
      <c r="O2741">
        <v>0</v>
      </c>
      <c r="P2741">
        <v>1.48</v>
      </c>
      <c r="Q2741">
        <v>3.67</v>
      </c>
      <c r="R2741">
        <v>2.77</v>
      </c>
      <c r="S2741">
        <v>5.28</v>
      </c>
      <c r="T2741">
        <v>0</v>
      </c>
      <c r="U2741">
        <v>0</v>
      </c>
    </row>
    <row r="2742" spans="1:21" x14ac:dyDescent="0.25">
      <c r="A2742" t="s">
        <v>9188</v>
      </c>
      <c r="B2742" t="s">
        <v>9189</v>
      </c>
      <c r="C2742" t="s">
        <v>20881</v>
      </c>
      <c r="D2742">
        <v>0</v>
      </c>
      <c r="E2742">
        <v>0</v>
      </c>
      <c r="F2742">
        <v>5.13</v>
      </c>
      <c r="G2742">
        <v>0</v>
      </c>
      <c r="H2742">
        <v>1</v>
      </c>
      <c r="I2742">
        <v>0</v>
      </c>
      <c r="J2742">
        <v>1</v>
      </c>
      <c r="K2742">
        <v>1</v>
      </c>
      <c r="L2742">
        <v>1</v>
      </c>
      <c r="M2742">
        <v>0</v>
      </c>
      <c r="N2742">
        <v>1</v>
      </c>
      <c r="O2742">
        <v>1</v>
      </c>
      <c r="P2742">
        <v>1.65</v>
      </c>
      <c r="Q2742">
        <v>6.12</v>
      </c>
      <c r="R2742">
        <v>5.42</v>
      </c>
      <c r="S2742">
        <v>5.28</v>
      </c>
      <c r="T2742">
        <v>0</v>
      </c>
      <c r="U2742">
        <v>0</v>
      </c>
    </row>
    <row r="2743" spans="1:21" x14ac:dyDescent="0.25">
      <c r="A2743" t="s">
        <v>7971</v>
      </c>
      <c r="B2743" t="s">
        <v>7972</v>
      </c>
      <c r="C2743" t="s">
        <v>20868</v>
      </c>
      <c r="D2743">
        <v>0</v>
      </c>
      <c r="E2743">
        <v>0</v>
      </c>
      <c r="F2743">
        <v>5.12</v>
      </c>
      <c r="G2743">
        <v>0</v>
      </c>
      <c r="H2743">
        <v>1</v>
      </c>
      <c r="I2743">
        <v>0</v>
      </c>
      <c r="J2743">
        <v>1</v>
      </c>
      <c r="K2743">
        <v>1</v>
      </c>
      <c r="L2743">
        <v>1</v>
      </c>
      <c r="M2743">
        <v>0</v>
      </c>
      <c r="N2743">
        <v>1</v>
      </c>
      <c r="O2743">
        <v>0</v>
      </c>
      <c r="P2743">
        <v>1.57</v>
      </c>
      <c r="Q2743">
        <v>5.16</v>
      </c>
      <c r="R2743">
        <v>4.22</v>
      </c>
      <c r="S2743">
        <v>5.28</v>
      </c>
      <c r="T2743">
        <v>0</v>
      </c>
      <c r="U2743">
        <v>0</v>
      </c>
    </row>
    <row r="2744" spans="1:21" x14ac:dyDescent="0.25">
      <c r="A2744" t="s">
        <v>23232</v>
      </c>
      <c r="B2744" t="s">
        <v>23233</v>
      </c>
      <c r="C2744" t="s">
        <v>1</v>
      </c>
      <c r="D2744">
        <v>0</v>
      </c>
      <c r="E2744">
        <v>0</v>
      </c>
      <c r="F2744">
        <v>5.19</v>
      </c>
      <c r="G2744">
        <v>0</v>
      </c>
      <c r="H2744">
        <v>1</v>
      </c>
      <c r="I2744">
        <v>0</v>
      </c>
      <c r="J2744">
        <v>1</v>
      </c>
      <c r="K2744">
        <v>1</v>
      </c>
      <c r="L2744">
        <v>1</v>
      </c>
      <c r="M2744">
        <v>0</v>
      </c>
      <c r="N2744">
        <v>1</v>
      </c>
      <c r="O2744">
        <v>1</v>
      </c>
      <c r="P2744">
        <v>1.63</v>
      </c>
      <c r="Q2744">
        <v>5.8</v>
      </c>
      <c r="R2744">
        <v>5.17</v>
      </c>
      <c r="S2744">
        <v>5.28</v>
      </c>
      <c r="T2744">
        <v>0</v>
      </c>
      <c r="U2744">
        <v>-0.1</v>
      </c>
    </row>
    <row r="2745" spans="1:21" x14ac:dyDescent="0.25">
      <c r="A2745" t="s">
        <v>23234</v>
      </c>
      <c r="B2745" t="s">
        <v>23235</v>
      </c>
      <c r="C2745" t="s">
        <v>20880</v>
      </c>
      <c r="D2745">
        <v>0</v>
      </c>
      <c r="E2745">
        <v>0</v>
      </c>
      <c r="F2745">
        <v>5.17</v>
      </c>
      <c r="G2745">
        <v>0</v>
      </c>
      <c r="H2745">
        <v>1</v>
      </c>
      <c r="I2745">
        <v>0</v>
      </c>
      <c r="J2745">
        <v>1</v>
      </c>
      <c r="K2745">
        <v>1</v>
      </c>
      <c r="L2745">
        <v>1</v>
      </c>
      <c r="M2745">
        <v>0</v>
      </c>
      <c r="N2745">
        <v>1</v>
      </c>
      <c r="O2745">
        <v>0</v>
      </c>
      <c r="P2745">
        <v>1.58</v>
      </c>
      <c r="Q2745">
        <v>5.52</v>
      </c>
      <c r="R2745">
        <v>4.2300000000000004</v>
      </c>
      <c r="S2745">
        <v>5.28</v>
      </c>
      <c r="T2745">
        <v>0</v>
      </c>
      <c r="U2745">
        <v>0</v>
      </c>
    </row>
    <row r="2746" spans="1:21" x14ac:dyDescent="0.25">
      <c r="A2746" t="s">
        <v>6234</v>
      </c>
      <c r="B2746" t="s">
        <v>6235</v>
      </c>
      <c r="C2746" t="s">
        <v>20891</v>
      </c>
      <c r="D2746">
        <v>0</v>
      </c>
      <c r="E2746">
        <v>0</v>
      </c>
      <c r="F2746">
        <v>5.34</v>
      </c>
      <c r="G2746">
        <v>0</v>
      </c>
      <c r="H2746">
        <v>0</v>
      </c>
      <c r="I2746">
        <v>0</v>
      </c>
      <c r="J2746">
        <v>1</v>
      </c>
      <c r="K2746">
        <v>1</v>
      </c>
      <c r="L2746">
        <v>1</v>
      </c>
      <c r="M2746">
        <v>0</v>
      </c>
      <c r="N2746">
        <v>1</v>
      </c>
      <c r="O2746">
        <v>1</v>
      </c>
      <c r="P2746">
        <v>1.64</v>
      </c>
      <c r="Q2746">
        <v>5.83</v>
      </c>
      <c r="R2746">
        <v>5.12</v>
      </c>
      <c r="S2746">
        <v>5.28</v>
      </c>
      <c r="T2746">
        <v>0</v>
      </c>
      <c r="U2746">
        <v>0</v>
      </c>
    </row>
    <row r="2747" spans="1:21" x14ac:dyDescent="0.25">
      <c r="A2747" t="s">
        <v>23236</v>
      </c>
      <c r="B2747" t="s">
        <v>23237</v>
      </c>
      <c r="C2747" t="s">
        <v>20877</v>
      </c>
      <c r="D2747">
        <v>0</v>
      </c>
      <c r="E2747">
        <v>0</v>
      </c>
      <c r="F2747">
        <v>5.19</v>
      </c>
      <c r="G2747">
        <v>0</v>
      </c>
      <c r="H2747">
        <v>1</v>
      </c>
      <c r="I2747">
        <v>0</v>
      </c>
      <c r="J2747">
        <v>1</v>
      </c>
      <c r="K2747">
        <v>1</v>
      </c>
      <c r="L2747">
        <v>1</v>
      </c>
      <c r="M2747">
        <v>0</v>
      </c>
      <c r="N2747">
        <v>1</v>
      </c>
      <c r="O2747">
        <v>1</v>
      </c>
      <c r="P2747">
        <v>1.69</v>
      </c>
      <c r="Q2747">
        <v>6.1</v>
      </c>
      <c r="R2747">
        <v>6.13</v>
      </c>
      <c r="S2747">
        <v>5.28</v>
      </c>
      <c r="T2747">
        <v>0</v>
      </c>
      <c r="U2747">
        <v>-0.1</v>
      </c>
    </row>
    <row r="2748" spans="1:21" x14ac:dyDescent="0.25">
      <c r="A2748" t="s">
        <v>8346</v>
      </c>
      <c r="B2748" t="s">
        <v>8347</v>
      </c>
      <c r="C2748" t="s">
        <v>20892</v>
      </c>
      <c r="D2748">
        <v>0</v>
      </c>
      <c r="E2748">
        <v>0</v>
      </c>
      <c r="F2748">
        <v>5.22</v>
      </c>
      <c r="G2748">
        <v>0</v>
      </c>
      <c r="H2748">
        <v>1</v>
      </c>
      <c r="I2748">
        <v>0</v>
      </c>
      <c r="J2748">
        <v>1</v>
      </c>
      <c r="K2748">
        <v>1</v>
      </c>
      <c r="L2748">
        <v>1</v>
      </c>
      <c r="M2748">
        <v>0</v>
      </c>
      <c r="N2748">
        <v>1</v>
      </c>
      <c r="O2748">
        <v>1</v>
      </c>
      <c r="P2748">
        <v>1.66</v>
      </c>
      <c r="Q2748">
        <v>6.95</v>
      </c>
      <c r="R2748">
        <v>5.96</v>
      </c>
      <c r="S2748">
        <v>5.28</v>
      </c>
      <c r="T2748">
        <v>0</v>
      </c>
      <c r="U2748">
        <v>-0.1</v>
      </c>
    </row>
    <row r="2749" spans="1:21" x14ac:dyDescent="0.25">
      <c r="A2749" t="s">
        <v>6876</v>
      </c>
      <c r="B2749" t="s">
        <v>6877</v>
      </c>
      <c r="C2749" t="s">
        <v>20886</v>
      </c>
      <c r="D2749">
        <v>0</v>
      </c>
      <c r="E2749">
        <v>0</v>
      </c>
      <c r="F2749">
        <v>5.16</v>
      </c>
      <c r="G2749">
        <v>0</v>
      </c>
      <c r="H2749">
        <v>0</v>
      </c>
      <c r="I2749">
        <v>0</v>
      </c>
      <c r="J2749">
        <v>1</v>
      </c>
      <c r="K2749">
        <v>1</v>
      </c>
      <c r="L2749">
        <v>1</v>
      </c>
      <c r="M2749">
        <v>0</v>
      </c>
      <c r="N2749">
        <v>1</v>
      </c>
      <c r="O2749">
        <v>0</v>
      </c>
      <c r="P2749">
        <v>1.52</v>
      </c>
      <c r="Q2749">
        <v>4.79</v>
      </c>
      <c r="R2749">
        <v>3.57</v>
      </c>
      <c r="S2749">
        <v>5.28</v>
      </c>
      <c r="T2749">
        <v>0</v>
      </c>
      <c r="U2749">
        <v>0</v>
      </c>
    </row>
    <row r="2750" spans="1:21" x14ac:dyDescent="0.25">
      <c r="A2750" t="s">
        <v>7196</v>
      </c>
      <c r="B2750" t="s">
        <v>7197</v>
      </c>
      <c r="C2750" t="s">
        <v>20892</v>
      </c>
      <c r="D2750">
        <v>0</v>
      </c>
      <c r="E2750">
        <v>0</v>
      </c>
      <c r="F2750">
        <v>5.17</v>
      </c>
      <c r="G2750">
        <v>0</v>
      </c>
      <c r="H2750">
        <v>1</v>
      </c>
      <c r="I2750">
        <v>0</v>
      </c>
      <c r="J2750">
        <v>1</v>
      </c>
      <c r="K2750">
        <v>1</v>
      </c>
      <c r="L2750">
        <v>1</v>
      </c>
      <c r="M2750">
        <v>0</v>
      </c>
      <c r="N2750">
        <v>1</v>
      </c>
      <c r="O2750">
        <v>1</v>
      </c>
      <c r="P2750">
        <v>1.63</v>
      </c>
      <c r="Q2750">
        <v>6.26</v>
      </c>
      <c r="R2750">
        <v>5.32</v>
      </c>
      <c r="S2750">
        <v>5.28</v>
      </c>
      <c r="T2750">
        <v>0</v>
      </c>
      <c r="U2750">
        <v>-0.1</v>
      </c>
    </row>
    <row r="2751" spans="1:21" x14ac:dyDescent="0.25">
      <c r="A2751" t="s">
        <v>6633</v>
      </c>
      <c r="B2751" t="s">
        <v>6634</v>
      </c>
      <c r="C2751" t="s">
        <v>1</v>
      </c>
      <c r="D2751">
        <v>0</v>
      </c>
      <c r="E2751">
        <v>0</v>
      </c>
      <c r="F2751">
        <v>5.17</v>
      </c>
      <c r="G2751">
        <v>0</v>
      </c>
      <c r="H2751">
        <v>1</v>
      </c>
      <c r="I2751">
        <v>0</v>
      </c>
      <c r="J2751">
        <v>1</v>
      </c>
      <c r="K2751">
        <v>1</v>
      </c>
      <c r="L2751">
        <v>1</v>
      </c>
      <c r="M2751">
        <v>0</v>
      </c>
      <c r="N2751">
        <v>1</v>
      </c>
      <c r="O2751">
        <v>1</v>
      </c>
      <c r="P2751">
        <v>1.61</v>
      </c>
      <c r="Q2751">
        <v>5.82</v>
      </c>
      <c r="R2751">
        <v>4.97</v>
      </c>
      <c r="S2751">
        <v>5.29</v>
      </c>
      <c r="T2751">
        <v>0</v>
      </c>
      <c r="U2751">
        <v>-0.1</v>
      </c>
    </row>
    <row r="2752" spans="1:21" x14ac:dyDescent="0.25">
      <c r="A2752" t="s">
        <v>6314</v>
      </c>
      <c r="B2752" t="s">
        <v>6315</v>
      </c>
      <c r="C2752" t="s">
        <v>1</v>
      </c>
      <c r="D2752">
        <v>0</v>
      </c>
      <c r="E2752">
        <v>0</v>
      </c>
      <c r="F2752">
        <v>5.14</v>
      </c>
      <c r="G2752">
        <v>0</v>
      </c>
      <c r="H2752">
        <v>0</v>
      </c>
      <c r="I2752">
        <v>0</v>
      </c>
      <c r="J2752">
        <v>1</v>
      </c>
      <c r="K2752">
        <v>1</v>
      </c>
      <c r="L2752">
        <v>1</v>
      </c>
      <c r="M2752">
        <v>0</v>
      </c>
      <c r="N2752">
        <v>1</v>
      </c>
      <c r="O2752">
        <v>0</v>
      </c>
      <c r="P2752">
        <v>1.55</v>
      </c>
      <c r="Q2752">
        <v>4.63</v>
      </c>
      <c r="R2752">
        <v>3.68</v>
      </c>
      <c r="S2752">
        <v>5.29</v>
      </c>
      <c r="T2752">
        <v>0</v>
      </c>
      <c r="U2752">
        <v>0</v>
      </c>
    </row>
    <row r="2753" spans="1:21" x14ac:dyDescent="0.25">
      <c r="A2753" t="s">
        <v>9960</v>
      </c>
      <c r="B2753" t="s">
        <v>9961</v>
      </c>
      <c r="C2753" t="s">
        <v>20872</v>
      </c>
      <c r="D2753">
        <v>0</v>
      </c>
      <c r="E2753">
        <v>0</v>
      </c>
      <c r="F2753">
        <v>5.15</v>
      </c>
      <c r="G2753">
        <v>0</v>
      </c>
      <c r="H2753">
        <v>1</v>
      </c>
      <c r="I2753">
        <v>0</v>
      </c>
      <c r="J2753">
        <v>1</v>
      </c>
      <c r="K2753">
        <v>1</v>
      </c>
      <c r="L2753">
        <v>1</v>
      </c>
      <c r="M2753">
        <v>0</v>
      </c>
      <c r="N2753">
        <v>1</v>
      </c>
      <c r="O2753">
        <v>1</v>
      </c>
      <c r="P2753">
        <v>1.69</v>
      </c>
      <c r="Q2753">
        <v>6.74</v>
      </c>
      <c r="R2753">
        <v>6.36</v>
      </c>
      <c r="S2753">
        <v>5.29</v>
      </c>
      <c r="T2753">
        <v>0</v>
      </c>
      <c r="U2753">
        <v>-0.1</v>
      </c>
    </row>
    <row r="2754" spans="1:21" x14ac:dyDescent="0.25">
      <c r="A2754" t="s">
        <v>7116</v>
      </c>
      <c r="B2754" t="s">
        <v>7117</v>
      </c>
      <c r="C2754" t="s">
        <v>1</v>
      </c>
      <c r="D2754">
        <v>0</v>
      </c>
      <c r="E2754">
        <v>0</v>
      </c>
      <c r="F2754">
        <v>5.17</v>
      </c>
      <c r="G2754">
        <v>0</v>
      </c>
      <c r="H2754">
        <v>0</v>
      </c>
      <c r="I2754">
        <v>0</v>
      </c>
      <c r="J2754">
        <v>1</v>
      </c>
      <c r="K2754">
        <v>1</v>
      </c>
      <c r="L2754">
        <v>1</v>
      </c>
      <c r="M2754">
        <v>0</v>
      </c>
      <c r="N2754">
        <v>0</v>
      </c>
      <c r="O2754">
        <v>0</v>
      </c>
      <c r="P2754">
        <v>1.5</v>
      </c>
      <c r="Q2754">
        <v>4.16</v>
      </c>
      <c r="R2754">
        <v>2.99</v>
      </c>
      <c r="S2754">
        <v>5.29</v>
      </c>
      <c r="T2754">
        <v>0</v>
      </c>
      <c r="U2754">
        <v>0</v>
      </c>
    </row>
    <row r="2755" spans="1:21" x14ac:dyDescent="0.25">
      <c r="A2755" t="s">
        <v>7556</v>
      </c>
      <c r="B2755" t="s">
        <v>7557</v>
      </c>
      <c r="C2755" t="s">
        <v>20866</v>
      </c>
      <c r="D2755">
        <v>0</v>
      </c>
      <c r="E2755">
        <v>0</v>
      </c>
      <c r="F2755">
        <v>5.33</v>
      </c>
      <c r="G2755">
        <v>0</v>
      </c>
      <c r="H2755">
        <v>0</v>
      </c>
      <c r="I2755">
        <v>0</v>
      </c>
      <c r="J2755">
        <v>1</v>
      </c>
      <c r="K2755">
        <v>1</v>
      </c>
      <c r="L2755">
        <v>1</v>
      </c>
      <c r="M2755">
        <v>0</v>
      </c>
      <c r="N2755">
        <v>1</v>
      </c>
      <c r="O2755">
        <v>1</v>
      </c>
      <c r="P2755">
        <v>1.63</v>
      </c>
      <c r="Q2755">
        <v>5.38</v>
      </c>
      <c r="R2755">
        <v>4.6500000000000004</v>
      </c>
      <c r="S2755">
        <v>5.29</v>
      </c>
      <c r="T2755">
        <v>0</v>
      </c>
      <c r="U2755">
        <v>0</v>
      </c>
    </row>
    <row r="2756" spans="1:21" x14ac:dyDescent="0.25">
      <c r="A2756" t="s">
        <v>7087</v>
      </c>
      <c r="B2756" t="s">
        <v>7088</v>
      </c>
      <c r="C2756" t="s">
        <v>20870</v>
      </c>
      <c r="D2756">
        <v>0</v>
      </c>
      <c r="E2756">
        <v>0</v>
      </c>
      <c r="F2756">
        <v>5.09</v>
      </c>
      <c r="G2756">
        <v>0</v>
      </c>
      <c r="H2756">
        <v>0</v>
      </c>
      <c r="I2756">
        <v>0</v>
      </c>
      <c r="J2756">
        <v>1</v>
      </c>
      <c r="K2756">
        <v>1</v>
      </c>
      <c r="L2756">
        <v>1</v>
      </c>
      <c r="M2756">
        <v>0</v>
      </c>
      <c r="N2756">
        <v>1</v>
      </c>
      <c r="O2756">
        <v>1</v>
      </c>
      <c r="P2756">
        <v>1.61</v>
      </c>
      <c r="Q2756">
        <v>6.72</v>
      </c>
      <c r="R2756">
        <v>5.54</v>
      </c>
      <c r="S2756">
        <v>5.29</v>
      </c>
      <c r="T2756">
        <v>0</v>
      </c>
      <c r="U2756">
        <v>0</v>
      </c>
    </row>
    <row r="2757" spans="1:21" x14ac:dyDescent="0.25">
      <c r="A2757" t="s">
        <v>7382</v>
      </c>
      <c r="B2757" t="s">
        <v>7383</v>
      </c>
      <c r="C2757" t="s">
        <v>20875</v>
      </c>
      <c r="D2757">
        <v>0</v>
      </c>
      <c r="E2757">
        <v>0</v>
      </c>
      <c r="F2757">
        <v>5.32</v>
      </c>
      <c r="G2757">
        <v>0</v>
      </c>
      <c r="H2757">
        <v>1</v>
      </c>
      <c r="I2757">
        <v>0</v>
      </c>
      <c r="J2757">
        <v>1</v>
      </c>
      <c r="K2757">
        <v>1</v>
      </c>
      <c r="L2757">
        <v>1</v>
      </c>
      <c r="M2757">
        <v>0</v>
      </c>
      <c r="N2757">
        <v>1</v>
      </c>
      <c r="O2757">
        <v>1</v>
      </c>
      <c r="P2757">
        <v>1.63</v>
      </c>
      <c r="Q2757">
        <v>6.74</v>
      </c>
      <c r="R2757">
        <v>5.38</v>
      </c>
      <c r="S2757">
        <v>5.29</v>
      </c>
      <c r="T2757">
        <v>0</v>
      </c>
      <c r="U2757">
        <v>0</v>
      </c>
    </row>
    <row r="2758" spans="1:21" x14ac:dyDescent="0.25">
      <c r="A2758" t="s">
        <v>7656</v>
      </c>
      <c r="B2758" t="s">
        <v>7657</v>
      </c>
      <c r="C2758" t="s">
        <v>20883</v>
      </c>
      <c r="D2758">
        <v>0</v>
      </c>
      <c r="E2758">
        <v>0</v>
      </c>
      <c r="F2758">
        <v>5.09</v>
      </c>
      <c r="G2758">
        <v>0</v>
      </c>
      <c r="H2758">
        <v>0</v>
      </c>
      <c r="I2758">
        <v>0</v>
      </c>
      <c r="J2758">
        <v>1</v>
      </c>
      <c r="K2758">
        <v>1</v>
      </c>
      <c r="L2758">
        <v>1</v>
      </c>
      <c r="M2758">
        <v>0</v>
      </c>
      <c r="N2758">
        <v>1</v>
      </c>
      <c r="O2758">
        <v>0</v>
      </c>
      <c r="P2758">
        <v>1.48</v>
      </c>
      <c r="Q2758">
        <v>5.23</v>
      </c>
      <c r="R2758">
        <v>3.34</v>
      </c>
      <c r="S2758">
        <v>5.29</v>
      </c>
      <c r="T2758">
        <v>0</v>
      </c>
      <c r="U2758">
        <v>0</v>
      </c>
    </row>
    <row r="2759" spans="1:21" x14ac:dyDescent="0.25">
      <c r="A2759" t="s">
        <v>6359</v>
      </c>
      <c r="B2759" t="s">
        <v>6360</v>
      </c>
      <c r="C2759" t="s">
        <v>20865</v>
      </c>
      <c r="D2759">
        <v>0</v>
      </c>
      <c r="E2759">
        <v>0</v>
      </c>
      <c r="F2759">
        <v>5.0599999999999996</v>
      </c>
      <c r="G2759">
        <v>0</v>
      </c>
      <c r="H2759">
        <v>0</v>
      </c>
      <c r="I2759">
        <v>0</v>
      </c>
      <c r="J2759">
        <v>1</v>
      </c>
      <c r="K2759">
        <v>1</v>
      </c>
      <c r="L2759">
        <v>1</v>
      </c>
      <c r="M2759">
        <v>0</v>
      </c>
      <c r="N2759">
        <v>1</v>
      </c>
      <c r="O2759">
        <v>0</v>
      </c>
      <c r="P2759">
        <v>1.55</v>
      </c>
      <c r="Q2759">
        <v>4.8099999999999996</v>
      </c>
      <c r="R2759">
        <v>4.03</v>
      </c>
      <c r="S2759">
        <v>5.29</v>
      </c>
      <c r="T2759">
        <v>0</v>
      </c>
      <c r="U2759">
        <v>0</v>
      </c>
    </row>
    <row r="2760" spans="1:21" x14ac:dyDescent="0.25">
      <c r="A2760" t="s">
        <v>23238</v>
      </c>
      <c r="B2760" t="s">
        <v>23239</v>
      </c>
      <c r="C2760" t="s">
        <v>20877</v>
      </c>
      <c r="D2760">
        <v>0</v>
      </c>
      <c r="E2760">
        <v>0</v>
      </c>
      <c r="F2760">
        <v>5.18</v>
      </c>
      <c r="G2760">
        <v>0</v>
      </c>
      <c r="H2760">
        <v>1</v>
      </c>
      <c r="I2760">
        <v>0</v>
      </c>
      <c r="J2760">
        <v>1</v>
      </c>
      <c r="K2760">
        <v>1</v>
      </c>
      <c r="L2760">
        <v>1</v>
      </c>
      <c r="M2760">
        <v>0</v>
      </c>
      <c r="N2760">
        <v>1</v>
      </c>
      <c r="O2760">
        <v>1</v>
      </c>
      <c r="P2760">
        <v>1.69</v>
      </c>
      <c r="Q2760">
        <v>5.91</v>
      </c>
      <c r="R2760">
        <v>6.04</v>
      </c>
      <c r="S2760">
        <v>5.29</v>
      </c>
      <c r="T2760">
        <v>0</v>
      </c>
      <c r="U2760">
        <v>-0.1</v>
      </c>
    </row>
    <row r="2761" spans="1:21" x14ac:dyDescent="0.25">
      <c r="A2761" t="s">
        <v>6795</v>
      </c>
      <c r="B2761" t="s">
        <v>6796</v>
      </c>
      <c r="C2761" t="s">
        <v>20878</v>
      </c>
      <c r="D2761">
        <v>0</v>
      </c>
      <c r="E2761">
        <v>0</v>
      </c>
      <c r="F2761">
        <v>5.34</v>
      </c>
      <c r="G2761">
        <v>0</v>
      </c>
      <c r="H2761">
        <v>0</v>
      </c>
      <c r="I2761">
        <v>0</v>
      </c>
      <c r="J2761">
        <v>1</v>
      </c>
      <c r="K2761">
        <v>1</v>
      </c>
      <c r="L2761">
        <v>1</v>
      </c>
      <c r="M2761">
        <v>0</v>
      </c>
      <c r="N2761">
        <v>1</v>
      </c>
      <c r="O2761">
        <v>1</v>
      </c>
      <c r="P2761">
        <v>1.64</v>
      </c>
      <c r="Q2761">
        <v>5.2</v>
      </c>
      <c r="R2761">
        <v>4.72</v>
      </c>
      <c r="S2761">
        <v>5.29</v>
      </c>
      <c r="T2761">
        <v>0</v>
      </c>
      <c r="U2761">
        <v>0</v>
      </c>
    </row>
    <row r="2762" spans="1:21" x14ac:dyDescent="0.25">
      <c r="A2762" t="s">
        <v>7982</v>
      </c>
      <c r="B2762" t="s">
        <v>7983</v>
      </c>
      <c r="C2762" t="s">
        <v>20890</v>
      </c>
      <c r="D2762">
        <v>0</v>
      </c>
      <c r="E2762">
        <v>0</v>
      </c>
      <c r="F2762">
        <v>5.26</v>
      </c>
      <c r="G2762">
        <v>0</v>
      </c>
      <c r="H2762">
        <v>0</v>
      </c>
      <c r="I2762">
        <v>0</v>
      </c>
      <c r="J2762">
        <v>1</v>
      </c>
      <c r="K2762">
        <v>1</v>
      </c>
      <c r="L2762">
        <v>1</v>
      </c>
      <c r="M2762">
        <v>0</v>
      </c>
      <c r="N2762">
        <v>1</v>
      </c>
      <c r="O2762">
        <v>1</v>
      </c>
      <c r="P2762">
        <v>1.59</v>
      </c>
      <c r="Q2762">
        <v>5.57</v>
      </c>
      <c r="R2762">
        <v>4.57</v>
      </c>
      <c r="S2762">
        <v>5.29</v>
      </c>
      <c r="T2762">
        <v>0</v>
      </c>
      <c r="U2762">
        <v>0</v>
      </c>
    </row>
    <row r="2763" spans="1:21" x14ac:dyDescent="0.25">
      <c r="A2763" t="s">
        <v>8805</v>
      </c>
      <c r="B2763" t="s">
        <v>8806</v>
      </c>
      <c r="C2763" t="s">
        <v>20883</v>
      </c>
      <c r="D2763">
        <v>0</v>
      </c>
      <c r="E2763">
        <v>0</v>
      </c>
      <c r="F2763">
        <v>5.13</v>
      </c>
      <c r="G2763">
        <v>0</v>
      </c>
      <c r="H2763">
        <v>0</v>
      </c>
      <c r="I2763">
        <v>0</v>
      </c>
      <c r="J2763">
        <v>1</v>
      </c>
      <c r="K2763">
        <v>1</v>
      </c>
      <c r="L2763">
        <v>1</v>
      </c>
      <c r="M2763">
        <v>0</v>
      </c>
      <c r="N2763">
        <v>1</v>
      </c>
      <c r="O2763">
        <v>1</v>
      </c>
      <c r="P2763">
        <v>1.56</v>
      </c>
      <c r="Q2763">
        <v>5.91</v>
      </c>
      <c r="R2763">
        <v>4.57</v>
      </c>
      <c r="S2763">
        <v>5.3</v>
      </c>
      <c r="T2763">
        <v>0</v>
      </c>
      <c r="U2763">
        <v>0</v>
      </c>
    </row>
    <row r="2764" spans="1:21" x14ac:dyDescent="0.25">
      <c r="A2764" t="s">
        <v>8186</v>
      </c>
      <c r="B2764" t="s">
        <v>6164</v>
      </c>
      <c r="C2764" t="s">
        <v>1</v>
      </c>
      <c r="D2764">
        <v>0</v>
      </c>
      <c r="E2764">
        <v>0</v>
      </c>
      <c r="F2764">
        <v>5.16</v>
      </c>
      <c r="G2764">
        <v>0</v>
      </c>
      <c r="H2764">
        <v>1</v>
      </c>
      <c r="I2764">
        <v>0</v>
      </c>
      <c r="J2764">
        <v>1</v>
      </c>
      <c r="K2764">
        <v>1</v>
      </c>
      <c r="L2764">
        <v>1</v>
      </c>
      <c r="M2764">
        <v>0</v>
      </c>
      <c r="N2764">
        <v>1</v>
      </c>
      <c r="O2764">
        <v>1</v>
      </c>
      <c r="P2764">
        <v>1.65</v>
      </c>
      <c r="Q2764">
        <v>5.91</v>
      </c>
      <c r="R2764">
        <v>5.5</v>
      </c>
      <c r="S2764">
        <v>5.3</v>
      </c>
      <c r="T2764">
        <v>0</v>
      </c>
      <c r="U2764">
        <v>-0.1</v>
      </c>
    </row>
    <row r="2765" spans="1:21" x14ac:dyDescent="0.25">
      <c r="A2765" t="s">
        <v>7735</v>
      </c>
      <c r="B2765" t="s">
        <v>7736</v>
      </c>
      <c r="C2765" t="s">
        <v>20876</v>
      </c>
      <c r="D2765">
        <v>0</v>
      </c>
      <c r="E2765">
        <v>0</v>
      </c>
      <c r="F2765">
        <v>5.17</v>
      </c>
      <c r="G2765">
        <v>0</v>
      </c>
      <c r="H2765">
        <v>0</v>
      </c>
      <c r="I2765">
        <v>0</v>
      </c>
      <c r="J2765">
        <v>1</v>
      </c>
      <c r="K2765">
        <v>1</v>
      </c>
      <c r="L2765">
        <v>1</v>
      </c>
      <c r="M2765">
        <v>0</v>
      </c>
      <c r="N2765">
        <v>1</v>
      </c>
      <c r="O2765">
        <v>1</v>
      </c>
      <c r="P2765">
        <v>1.59</v>
      </c>
      <c r="Q2765">
        <v>5.16</v>
      </c>
      <c r="R2765">
        <v>4.63</v>
      </c>
      <c r="S2765">
        <v>5.3</v>
      </c>
      <c r="T2765">
        <v>0</v>
      </c>
      <c r="U2765">
        <v>0</v>
      </c>
    </row>
    <row r="2766" spans="1:21" x14ac:dyDescent="0.25">
      <c r="A2766" t="s">
        <v>23240</v>
      </c>
      <c r="B2766" t="s">
        <v>23241</v>
      </c>
      <c r="C2766" t="s">
        <v>20886</v>
      </c>
      <c r="D2766">
        <v>0</v>
      </c>
      <c r="E2766">
        <v>0</v>
      </c>
      <c r="F2766">
        <v>5.14</v>
      </c>
      <c r="G2766">
        <v>0</v>
      </c>
      <c r="H2766">
        <v>1</v>
      </c>
      <c r="I2766">
        <v>0</v>
      </c>
      <c r="J2766">
        <v>1</v>
      </c>
      <c r="K2766">
        <v>1</v>
      </c>
      <c r="L2766">
        <v>1</v>
      </c>
      <c r="M2766">
        <v>0</v>
      </c>
      <c r="N2766">
        <v>1</v>
      </c>
      <c r="O2766">
        <v>1</v>
      </c>
      <c r="P2766">
        <v>1.61</v>
      </c>
      <c r="Q2766">
        <v>6.28</v>
      </c>
      <c r="R2766">
        <v>5.14</v>
      </c>
      <c r="S2766">
        <v>5.3</v>
      </c>
      <c r="T2766">
        <v>0</v>
      </c>
      <c r="U2766">
        <v>0</v>
      </c>
    </row>
    <row r="2767" spans="1:21" x14ac:dyDescent="0.25">
      <c r="A2767" t="s">
        <v>6965</v>
      </c>
      <c r="B2767" t="s">
        <v>6966</v>
      </c>
      <c r="C2767" t="s">
        <v>20865</v>
      </c>
      <c r="D2767">
        <v>0</v>
      </c>
      <c r="E2767">
        <v>0</v>
      </c>
      <c r="F2767">
        <v>5.08</v>
      </c>
      <c r="G2767">
        <v>0</v>
      </c>
      <c r="H2767">
        <v>1</v>
      </c>
      <c r="I2767">
        <v>0</v>
      </c>
      <c r="J2767">
        <v>1</v>
      </c>
      <c r="K2767">
        <v>1</v>
      </c>
      <c r="L2767">
        <v>1</v>
      </c>
      <c r="M2767">
        <v>0</v>
      </c>
      <c r="N2767">
        <v>1</v>
      </c>
      <c r="O2767">
        <v>1</v>
      </c>
      <c r="P2767">
        <v>1.65</v>
      </c>
      <c r="Q2767">
        <v>6.08</v>
      </c>
      <c r="R2767">
        <v>5.71</v>
      </c>
      <c r="S2767">
        <v>5.3</v>
      </c>
      <c r="T2767">
        <v>0</v>
      </c>
      <c r="U2767">
        <v>-0.1</v>
      </c>
    </row>
    <row r="2768" spans="1:21" x14ac:dyDescent="0.25">
      <c r="A2768" t="s">
        <v>7176</v>
      </c>
      <c r="B2768" t="s">
        <v>7177</v>
      </c>
      <c r="C2768" t="s">
        <v>1</v>
      </c>
      <c r="D2768">
        <v>0</v>
      </c>
      <c r="E2768">
        <v>0</v>
      </c>
      <c r="F2768">
        <v>5.19</v>
      </c>
      <c r="G2768">
        <v>0</v>
      </c>
      <c r="H2768">
        <v>1</v>
      </c>
      <c r="I2768">
        <v>0</v>
      </c>
      <c r="J2768">
        <v>1</v>
      </c>
      <c r="K2768">
        <v>1</v>
      </c>
      <c r="L2768">
        <v>1</v>
      </c>
      <c r="M2768">
        <v>0</v>
      </c>
      <c r="N2768">
        <v>1</v>
      </c>
      <c r="O2768">
        <v>1</v>
      </c>
      <c r="P2768">
        <v>1.66</v>
      </c>
      <c r="Q2768">
        <v>6.28</v>
      </c>
      <c r="R2768">
        <v>5.63</v>
      </c>
      <c r="S2768">
        <v>5.3</v>
      </c>
      <c r="T2768">
        <v>0</v>
      </c>
      <c r="U2768">
        <v>-0.1</v>
      </c>
    </row>
    <row r="2769" spans="1:21" x14ac:dyDescent="0.25">
      <c r="A2769" t="s">
        <v>9356</v>
      </c>
      <c r="B2769" t="s">
        <v>9357</v>
      </c>
      <c r="C2769" t="s">
        <v>20866</v>
      </c>
      <c r="D2769">
        <v>0</v>
      </c>
      <c r="E2769">
        <v>0</v>
      </c>
      <c r="F2769">
        <v>5.32</v>
      </c>
      <c r="G2769">
        <v>0</v>
      </c>
      <c r="H2769">
        <v>1</v>
      </c>
      <c r="I2769">
        <v>0</v>
      </c>
      <c r="J2769">
        <v>1</v>
      </c>
      <c r="K2769">
        <v>1</v>
      </c>
      <c r="L2769">
        <v>1</v>
      </c>
      <c r="M2769">
        <v>0</v>
      </c>
      <c r="N2769">
        <v>1</v>
      </c>
      <c r="O2769">
        <v>1</v>
      </c>
      <c r="P2769">
        <v>1.7</v>
      </c>
      <c r="Q2769">
        <v>6.11</v>
      </c>
      <c r="R2769">
        <v>5.77</v>
      </c>
      <c r="S2769">
        <v>5.3</v>
      </c>
      <c r="T2769">
        <v>0</v>
      </c>
      <c r="U2769">
        <v>-0.1</v>
      </c>
    </row>
    <row r="2770" spans="1:21" x14ac:dyDescent="0.25">
      <c r="A2770" t="s">
        <v>6266</v>
      </c>
      <c r="B2770" t="s">
        <v>6267</v>
      </c>
      <c r="C2770" t="s">
        <v>1</v>
      </c>
      <c r="D2770">
        <v>0</v>
      </c>
      <c r="E2770">
        <v>0</v>
      </c>
      <c r="F2770">
        <v>5.16</v>
      </c>
      <c r="G2770">
        <v>0</v>
      </c>
      <c r="H2770">
        <v>0</v>
      </c>
      <c r="I2770">
        <v>0</v>
      </c>
      <c r="J2770">
        <v>1</v>
      </c>
      <c r="K2770">
        <v>1</v>
      </c>
      <c r="L2770">
        <v>1</v>
      </c>
      <c r="M2770">
        <v>0</v>
      </c>
      <c r="N2770">
        <v>0</v>
      </c>
      <c r="O2770">
        <v>0</v>
      </c>
      <c r="P2770">
        <v>1.54</v>
      </c>
      <c r="Q2770">
        <v>4.4000000000000004</v>
      </c>
      <c r="R2770">
        <v>3.5</v>
      </c>
      <c r="S2770">
        <v>5.3</v>
      </c>
      <c r="T2770">
        <v>0</v>
      </c>
      <c r="U2770">
        <v>0</v>
      </c>
    </row>
    <row r="2771" spans="1:21" x14ac:dyDescent="0.25">
      <c r="A2771" t="s">
        <v>6037</v>
      </c>
      <c r="B2771" t="s">
        <v>6038</v>
      </c>
      <c r="C2771" t="s">
        <v>1</v>
      </c>
      <c r="D2771">
        <v>0</v>
      </c>
      <c r="E2771">
        <v>0</v>
      </c>
      <c r="F2771">
        <v>5.18</v>
      </c>
      <c r="G2771">
        <v>0</v>
      </c>
      <c r="H2771">
        <v>0</v>
      </c>
      <c r="I2771">
        <v>0</v>
      </c>
      <c r="J2771">
        <v>1</v>
      </c>
      <c r="K2771">
        <v>1</v>
      </c>
      <c r="L2771">
        <v>1</v>
      </c>
      <c r="M2771">
        <v>0</v>
      </c>
      <c r="N2771">
        <v>1</v>
      </c>
      <c r="O2771">
        <v>0</v>
      </c>
      <c r="P2771">
        <v>1.57</v>
      </c>
      <c r="Q2771">
        <v>5.12</v>
      </c>
      <c r="R2771">
        <v>4.1900000000000004</v>
      </c>
      <c r="S2771">
        <v>5.3</v>
      </c>
      <c r="T2771">
        <v>0</v>
      </c>
      <c r="U2771">
        <v>0</v>
      </c>
    </row>
    <row r="2772" spans="1:21" x14ac:dyDescent="0.25">
      <c r="A2772" t="s">
        <v>9001</v>
      </c>
      <c r="B2772" t="s">
        <v>9002</v>
      </c>
      <c r="C2772" t="s">
        <v>20875</v>
      </c>
      <c r="D2772">
        <v>0</v>
      </c>
      <c r="E2772">
        <v>0</v>
      </c>
      <c r="F2772">
        <v>5.34</v>
      </c>
      <c r="G2772">
        <v>0</v>
      </c>
      <c r="H2772">
        <v>1</v>
      </c>
      <c r="I2772">
        <v>0</v>
      </c>
      <c r="J2772">
        <v>1</v>
      </c>
      <c r="K2772">
        <v>1</v>
      </c>
      <c r="L2772">
        <v>1</v>
      </c>
      <c r="M2772">
        <v>0</v>
      </c>
      <c r="N2772">
        <v>1</v>
      </c>
      <c r="O2772">
        <v>1</v>
      </c>
      <c r="P2772">
        <v>1.61</v>
      </c>
      <c r="Q2772">
        <v>6.59</v>
      </c>
      <c r="R2772">
        <v>5.05</v>
      </c>
      <c r="S2772">
        <v>5.3</v>
      </c>
      <c r="T2772">
        <v>0</v>
      </c>
      <c r="U2772">
        <v>0</v>
      </c>
    </row>
    <row r="2773" spans="1:21" x14ac:dyDescent="0.25">
      <c r="A2773" t="s">
        <v>6823</v>
      </c>
      <c r="B2773" t="s">
        <v>6824</v>
      </c>
      <c r="C2773" t="s">
        <v>1</v>
      </c>
      <c r="D2773">
        <v>0</v>
      </c>
      <c r="E2773">
        <v>0</v>
      </c>
      <c r="F2773">
        <v>5.18</v>
      </c>
      <c r="G2773">
        <v>0</v>
      </c>
      <c r="H2773">
        <v>0</v>
      </c>
      <c r="I2773">
        <v>0</v>
      </c>
      <c r="J2773">
        <v>1</v>
      </c>
      <c r="K2773">
        <v>1</v>
      </c>
      <c r="L2773">
        <v>1</v>
      </c>
      <c r="M2773">
        <v>0</v>
      </c>
      <c r="N2773">
        <v>0</v>
      </c>
      <c r="O2773">
        <v>0</v>
      </c>
      <c r="P2773">
        <v>1.53</v>
      </c>
      <c r="Q2773">
        <v>4.41</v>
      </c>
      <c r="R2773">
        <v>3.34</v>
      </c>
      <c r="S2773">
        <v>5.3</v>
      </c>
      <c r="T2773">
        <v>0</v>
      </c>
      <c r="U2773">
        <v>0</v>
      </c>
    </row>
    <row r="2774" spans="1:21" x14ac:dyDescent="0.25">
      <c r="A2774" t="s">
        <v>6935</v>
      </c>
      <c r="B2774" t="s">
        <v>6936</v>
      </c>
      <c r="C2774" t="s">
        <v>1</v>
      </c>
      <c r="D2774">
        <v>0</v>
      </c>
      <c r="E2774">
        <v>0</v>
      </c>
      <c r="F2774">
        <v>5.22</v>
      </c>
      <c r="G2774">
        <v>0</v>
      </c>
      <c r="H2774">
        <v>1</v>
      </c>
      <c r="I2774">
        <v>0</v>
      </c>
      <c r="J2774">
        <v>1</v>
      </c>
      <c r="K2774">
        <v>1</v>
      </c>
      <c r="L2774">
        <v>1</v>
      </c>
      <c r="M2774">
        <v>0</v>
      </c>
      <c r="N2774">
        <v>1</v>
      </c>
      <c r="O2774">
        <v>1</v>
      </c>
      <c r="P2774">
        <v>1.69</v>
      </c>
      <c r="Q2774">
        <v>6.79</v>
      </c>
      <c r="R2774">
        <v>6.33</v>
      </c>
      <c r="S2774">
        <v>5.3</v>
      </c>
      <c r="T2774">
        <v>0</v>
      </c>
      <c r="U2774">
        <v>-0.1</v>
      </c>
    </row>
    <row r="2775" spans="1:21" x14ac:dyDescent="0.25">
      <c r="A2775" t="s">
        <v>9221</v>
      </c>
      <c r="B2775" t="s">
        <v>9222</v>
      </c>
      <c r="C2775" t="s">
        <v>20881</v>
      </c>
      <c r="D2775">
        <v>0</v>
      </c>
      <c r="E2775">
        <v>0</v>
      </c>
      <c r="F2775">
        <v>5.12</v>
      </c>
      <c r="G2775">
        <v>0</v>
      </c>
      <c r="H2775">
        <v>1</v>
      </c>
      <c r="I2775">
        <v>0</v>
      </c>
      <c r="J2775">
        <v>1</v>
      </c>
      <c r="K2775">
        <v>1</v>
      </c>
      <c r="L2775">
        <v>1</v>
      </c>
      <c r="M2775">
        <v>0</v>
      </c>
      <c r="N2775">
        <v>1</v>
      </c>
      <c r="O2775">
        <v>1</v>
      </c>
      <c r="P2775">
        <v>1.64</v>
      </c>
      <c r="Q2775">
        <v>5.77</v>
      </c>
      <c r="R2775">
        <v>5.18</v>
      </c>
      <c r="S2775">
        <v>5.3</v>
      </c>
      <c r="T2775">
        <v>0</v>
      </c>
      <c r="U2775">
        <v>0</v>
      </c>
    </row>
    <row r="2776" spans="1:21" x14ac:dyDescent="0.25">
      <c r="A2776" t="s">
        <v>23242</v>
      </c>
      <c r="B2776" t="s">
        <v>23243</v>
      </c>
      <c r="C2776" t="s">
        <v>1</v>
      </c>
      <c r="D2776">
        <v>0</v>
      </c>
      <c r="E2776">
        <v>0</v>
      </c>
      <c r="F2776">
        <v>5.2</v>
      </c>
      <c r="G2776">
        <v>0</v>
      </c>
      <c r="H2776">
        <v>1</v>
      </c>
      <c r="I2776">
        <v>0</v>
      </c>
      <c r="J2776">
        <v>1</v>
      </c>
      <c r="K2776">
        <v>1</v>
      </c>
      <c r="L2776">
        <v>1</v>
      </c>
      <c r="M2776">
        <v>0</v>
      </c>
      <c r="N2776">
        <v>1</v>
      </c>
      <c r="O2776">
        <v>1</v>
      </c>
      <c r="P2776">
        <v>1.64</v>
      </c>
      <c r="Q2776">
        <v>6.07</v>
      </c>
      <c r="R2776">
        <v>5.37</v>
      </c>
      <c r="S2776">
        <v>5.3</v>
      </c>
      <c r="T2776">
        <v>0</v>
      </c>
      <c r="U2776">
        <v>-0.1</v>
      </c>
    </row>
    <row r="2777" spans="1:21" x14ac:dyDescent="0.25">
      <c r="A2777" t="s">
        <v>6418</v>
      </c>
      <c r="B2777" t="s">
        <v>6419</v>
      </c>
      <c r="C2777" t="s">
        <v>20895</v>
      </c>
      <c r="D2777">
        <v>0</v>
      </c>
      <c r="E2777">
        <v>0</v>
      </c>
      <c r="F2777">
        <v>5.08</v>
      </c>
      <c r="G2777">
        <v>0</v>
      </c>
      <c r="H2777">
        <v>0</v>
      </c>
      <c r="I2777">
        <v>0</v>
      </c>
      <c r="J2777">
        <v>1</v>
      </c>
      <c r="K2777">
        <v>1</v>
      </c>
      <c r="L2777">
        <v>1</v>
      </c>
      <c r="M2777">
        <v>0</v>
      </c>
      <c r="N2777">
        <v>1</v>
      </c>
      <c r="O2777">
        <v>0</v>
      </c>
      <c r="P2777">
        <v>1.54</v>
      </c>
      <c r="Q2777">
        <v>4.66</v>
      </c>
      <c r="R2777">
        <v>3.8</v>
      </c>
      <c r="S2777">
        <v>5.3</v>
      </c>
      <c r="T2777">
        <v>0</v>
      </c>
      <c r="U2777">
        <v>0</v>
      </c>
    </row>
    <row r="2778" spans="1:21" x14ac:dyDescent="0.25">
      <c r="A2778" t="s">
        <v>7433</v>
      </c>
      <c r="B2778" t="s">
        <v>7434</v>
      </c>
      <c r="C2778" t="s">
        <v>20880</v>
      </c>
      <c r="D2778">
        <v>0</v>
      </c>
      <c r="E2778">
        <v>0</v>
      </c>
      <c r="F2778">
        <v>5.22</v>
      </c>
      <c r="G2778">
        <v>0</v>
      </c>
      <c r="H2778">
        <v>1</v>
      </c>
      <c r="I2778">
        <v>0</v>
      </c>
      <c r="J2778">
        <v>1</v>
      </c>
      <c r="K2778">
        <v>1</v>
      </c>
      <c r="L2778">
        <v>1</v>
      </c>
      <c r="M2778">
        <v>0</v>
      </c>
      <c r="N2778">
        <v>1</v>
      </c>
      <c r="O2778">
        <v>1</v>
      </c>
      <c r="P2778">
        <v>1.64</v>
      </c>
      <c r="Q2778">
        <v>6.4</v>
      </c>
      <c r="R2778">
        <v>5.27</v>
      </c>
      <c r="S2778">
        <v>5.31</v>
      </c>
      <c r="T2778">
        <v>0</v>
      </c>
      <c r="U2778">
        <v>0</v>
      </c>
    </row>
    <row r="2779" spans="1:21" x14ac:dyDescent="0.25">
      <c r="A2779" t="s">
        <v>6912</v>
      </c>
      <c r="B2779" t="s">
        <v>6913</v>
      </c>
      <c r="C2779" t="s">
        <v>20869</v>
      </c>
      <c r="D2779">
        <v>0</v>
      </c>
      <c r="E2779">
        <v>0</v>
      </c>
      <c r="F2779">
        <v>5.17</v>
      </c>
      <c r="G2779">
        <v>0</v>
      </c>
      <c r="H2779">
        <v>0</v>
      </c>
      <c r="I2779">
        <v>0</v>
      </c>
      <c r="J2779">
        <v>1</v>
      </c>
      <c r="K2779">
        <v>1</v>
      </c>
      <c r="L2779">
        <v>1</v>
      </c>
      <c r="M2779">
        <v>0</v>
      </c>
      <c r="N2779">
        <v>1</v>
      </c>
      <c r="O2779">
        <v>0</v>
      </c>
      <c r="P2779">
        <v>1.57</v>
      </c>
      <c r="Q2779">
        <v>5.3</v>
      </c>
      <c r="R2779">
        <v>4.32</v>
      </c>
      <c r="S2779">
        <v>5.31</v>
      </c>
      <c r="T2779">
        <v>0</v>
      </c>
      <c r="U2779">
        <v>0</v>
      </c>
    </row>
    <row r="2780" spans="1:21" x14ac:dyDescent="0.25">
      <c r="A2780" t="s">
        <v>6571</v>
      </c>
      <c r="B2780" t="s">
        <v>6572</v>
      </c>
      <c r="C2780" t="s">
        <v>1</v>
      </c>
      <c r="D2780">
        <v>0</v>
      </c>
      <c r="E2780">
        <v>0</v>
      </c>
      <c r="F2780">
        <v>5.15</v>
      </c>
      <c r="G2780">
        <v>0</v>
      </c>
      <c r="H2780">
        <v>1</v>
      </c>
      <c r="I2780">
        <v>0</v>
      </c>
      <c r="J2780">
        <v>1</v>
      </c>
      <c r="K2780">
        <v>1</v>
      </c>
      <c r="L2780">
        <v>1</v>
      </c>
      <c r="M2780">
        <v>0</v>
      </c>
      <c r="N2780">
        <v>1</v>
      </c>
      <c r="O2780">
        <v>1</v>
      </c>
      <c r="P2780">
        <v>1.62</v>
      </c>
      <c r="Q2780">
        <v>5.57</v>
      </c>
      <c r="R2780">
        <v>4.8899999999999997</v>
      </c>
      <c r="S2780">
        <v>5.31</v>
      </c>
      <c r="T2780">
        <v>0</v>
      </c>
      <c r="U2780">
        <v>-0.1</v>
      </c>
    </row>
    <row r="2781" spans="1:21" x14ac:dyDescent="0.25">
      <c r="A2781" t="s">
        <v>7888</v>
      </c>
      <c r="B2781" t="s">
        <v>731</v>
      </c>
      <c r="C2781" t="s">
        <v>1</v>
      </c>
      <c r="D2781">
        <v>0</v>
      </c>
      <c r="E2781">
        <v>0</v>
      </c>
      <c r="F2781">
        <v>5.19</v>
      </c>
      <c r="G2781">
        <v>0</v>
      </c>
      <c r="H2781">
        <v>0</v>
      </c>
      <c r="I2781">
        <v>0</v>
      </c>
      <c r="J2781">
        <v>1</v>
      </c>
      <c r="K2781">
        <v>1</v>
      </c>
      <c r="L2781">
        <v>1</v>
      </c>
      <c r="M2781">
        <v>0</v>
      </c>
      <c r="N2781">
        <v>0</v>
      </c>
      <c r="O2781">
        <v>0</v>
      </c>
      <c r="P2781">
        <v>1.54</v>
      </c>
      <c r="Q2781">
        <v>4.46</v>
      </c>
      <c r="R2781">
        <v>3.47</v>
      </c>
      <c r="S2781">
        <v>5.31</v>
      </c>
      <c r="T2781">
        <v>0</v>
      </c>
      <c r="U2781">
        <v>0</v>
      </c>
    </row>
    <row r="2782" spans="1:21" x14ac:dyDescent="0.25">
      <c r="A2782" t="s">
        <v>23244</v>
      </c>
      <c r="B2782" t="s">
        <v>23245</v>
      </c>
      <c r="C2782" t="s">
        <v>20890</v>
      </c>
      <c r="D2782">
        <v>0</v>
      </c>
      <c r="E2782">
        <v>0</v>
      </c>
      <c r="F2782">
        <v>5.28</v>
      </c>
      <c r="G2782">
        <v>0</v>
      </c>
      <c r="H2782">
        <v>1</v>
      </c>
      <c r="I2782">
        <v>0</v>
      </c>
      <c r="J2782">
        <v>1</v>
      </c>
      <c r="K2782">
        <v>1</v>
      </c>
      <c r="L2782">
        <v>1</v>
      </c>
      <c r="M2782">
        <v>0</v>
      </c>
      <c r="N2782">
        <v>1</v>
      </c>
      <c r="O2782">
        <v>1</v>
      </c>
      <c r="P2782">
        <v>1.69</v>
      </c>
      <c r="Q2782">
        <v>6.68</v>
      </c>
      <c r="R2782">
        <v>6.14</v>
      </c>
      <c r="S2782">
        <v>5.31</v>
      </c>
      <c r="T2782">
        <v>0</v>
      </c>
      <c r="U2782">
        <v>-0.1</v>
      </c>
    </row>
    <row r="2783" spans="1:21" x14ac:dyDescent="0.25">
      <c r="A2783" t="s">
        <v>6588</v>
      </c>
      <c r="B2783" t="s">
        <v>2486</v>
      </c>
      <c r="C2783" t="s">
        <v>1</v>
      </c>
      <c r="D2783">
        <v>0</v>
      </c>
      <c r="E2783">
        <v>0</v>
      </c>
      <c r="F2783">
        <v>5.16</v>
      </c>
      <c r="G2783">
        <v>0</v>
      </c>
      <c r="H2783">
        <v>1</v>
      </c>
      <c r="I2783">
        <v>0</v>
      </c>
      <c r="J2783">
        <v>1</v>
      </c>
      <c r="K2783">
        <v>1</v>
      </c>
      <c r="L2783">
        <v>1</v>
      </c>
      <c r="M2783">
        <v>0</v>
      </c>
      <c r="N2783">
        <v>1</v>
      </c>
      <c r="O2783">
        <v>0</v>
      </c>
      <c r="P2783">
        <v>1.56</v>
      </c>
      <c r="Q2783">
        <v>4.6100000000000003</v>
      </c>
      <c r="R2783">
        <v>3.8</v>
      </c>
      <c r="S2783">
        <v>5.31</v>
      </c>
      <c r="T2783">
        <v>0</v>
      </c>
      <c r="U2783">
        <v>-0.1</v>
      </c>
    </row>
    <row r="2784" spans="1:21" x14ac:dyDescent="0.25">
      <c r="A2784" t="s">
        <v>6730</v>
      </c>
      <c r="B2784" t="s">
        <v>6731</v>
      </c>
      <c r="C2784" t="s">
        <v>20869</v>
      </c>
      <c r="D2784">
        <v>0</v>
      </c>
      <c r="E2784">
        <v>0</v>
      </c>
      <c r="F2784">
        <v>5.19</v>
      </c>
      <c r="G2784">
        <v>0</v>
      </c>
      <c r="H2784">
        <v>0</v>
      </c>
      <c r="I2784">
        <v>0</v>
      </c>
      <c r="J2784">
        <v>1</v>
      </c>
      <c r="K2784">
        <v>1</v>
      </c>
      <c r="L2784">
        <v>1</v>
      </c>
      <c r="M2784">
        <v>0</v>
      </c>
      <c r="N2784">
        <v>1</v>
      </c>
      <c r="O2784">
        <v>0</v>
      </c>
      <c r="P2784">
        <v>1.57</v>
      </c>
      <c r="Q2784">
        <v>5.33</v>
      </c>
      <c r="R2784">
        <v>4.3099999999999996</v>
      </c>
      <c r="S2784">
        <v>5.31</v>
      </c>
      <c r="T2784">
        <v>0</v>
      </c>
      <c r="U2784">
        <v>0</v>
      </c>
    </row>
    <row r="2785" spans="1:21" x14ac:dyDescent="0.25">
      <c r="A2785" t="s">
        <v>8891</v>
      </c>
      <c r="B2785" t="s">
        <v>8892</v>
      </c>
      <c r="C2785" t="s">
        <v>20877</v>
      </c>
      <c r="D2785">
        <v>0</v>
      </c>
      <c r="E2785">
        <v>0</v>
      </c>
      <c r="F2785">
        <v>5.19</v>
      </c>
      <c r="G2785">
        <v>0</v>
      </c>
      <c r="H2785">
        <v>0</v>
      </c>
      <c r="I2785">
        <v>0</v>
      </c>
      <c r="J2785">
        <v>1</v>
      </c>
      <c r="K2785">
        <v>1</v>
      </c>
      <c r="L2785">
        <v>1</v>
      </c>
      <c r="M2785">
        <v>0</v>
      </c>
      <c r="N2785">
        <v>1</v>
      </c>
      <c r="O2785">
        <v>1</v>
      </c>
      <c r="P2785">
        <v>1.62</v>
      </c>
      <c r="Q2785">
        <v>4.66</v>
      </c>
      <c r="R2785">
        <v>4.66</v>
      </c>
      <c r="S2785">
        <v>5.31</v>
      </c>
      <c r="T2785">
        <v>0</v>
      </c>
      <c r="U2785">
        <v>0</v>
      </c>
    </row>
    <row r="2786" spans="1:21" x14ac:dyDescent="0.25">
      <c r="A2786" t="s">
        <v>6226</v>
      </c>
      <c r="B2786" t="s">
        <v>23246</v>
      </c>
      <c r="C2786" t="s">
        <v>20865</v>
      </c>
      <c r="D2786">
        <v>0</v>
      </c>
      <c r="E2786">
        <v>0</v>
      </c>
      <c r="F2786">
        <v>5.13</v>
      </c>
      <c r="G2786">
        <v>0</v>
      </c>
      <c r="H2786">
        <v>0</v>
      </c>
      <c r="I2786">
        <v>0</v>
      </c>
      <c r="J2786">
        <v>1</v>
      </c>
      <c r="K2786">
        <v>1</v>
      </c>
      <c r="L2786">
        <v>1</v>
      </c>
      <c r="M2786">
        <v>0</v>
      </c>
      <c r="N2786">
        <v>1</v>
      </c>
      <c r="O2786">
        <v>1</v>
      </c>
      <c r="P2786">
        <v>1.6</v>
      </c>
      <c r="Q2786">
        <v>5.6</v>
      </c>
      <c r="R2786">
        <v>4.92</v>
      </c>
      <c r="S2786">
        <v>5.31</v>
      </c>
      <c r="T2786">
        <v>0</v>
      </c>
      <c r="U2786">
        <v>0</v>
      </c>
    </row>
    <row r="2787" spans="1:21" x14ac:dyDescent="0.25">
      <c r="A2787" t="s">
        <v>6019</v>
      </c>
      <c r="B2787" t="s">
        <v>6020</v>
      </c>
      <c r="C2787" t="s">
        <v>20865</v>
      </c>
      <c r="D2787">
        <v>0</v>
      </c>
      <c r="E2787">
        <v>0</v>
      </c>
      <c r="F2787">
        <v>5.0999999999999996</v>
      </c>
      <c r="G2787">
        <v>0</v>
      </c>
      <c r="H2787">
        <v>0</v>
      </c>
      <c r="I2787">
        <v>0</v>
      </c>
      <c r="J2787">
        <v>1</v>
      </c>
      <c r="K2787">
        <v>1</v>
      </c>
      <c r="L2787">
        <v>1</v>
      </c>
      <c r="M2787">
        <v>0</v>
      </c>
      <c r="N2787">
        <v>1</v>
      </c>
      <c r="O2787">
        <v>0</v>
      </c>
      <c r="P2787">
        <v>1.57</v>
      </c>
      <c r="Q2787">
        <v>5</v>
      </c>
      <c r="R2787">
        <v>4.32</v>
      </c>
      <c r="S2787">
        <v>5.31</v>
      </c>
      <c r="T2787">
        <v>0</v>
      </c>
      <c r="U2787">
        <v>0</v>
      </c>
    </row>
    <row r="2788" spans="1:21" x14ac:dyDescent="0.25">
      <c r="A2788" t="s">
        <v>6155</v>
      </c>
      <c r="B2788" t="s">
        <v>6156</v>
      </c>
      <c r="C2788" t="s">
        <v>20887</v>
      </c>
      <c r="D2788">
        <v>0</v>
      </c>
      <c r="E2788">
        <v>0</v>
      </c>
      <c r="F2788">
        <v>5.18</v>
      </c>
      <c r="G2788">
        <v>0</v>
      </c>
      <c r="H2788">
        <v>1</v>
      </c>
      <c r="I2788">
        <v>0</v>
      </c>
      <c r="J2788">
        <v>1</v>
      </c>
      <c r="K2788">
        <v>1</v>
      </c>
      <c r="L2788">
        <v>1</v>
      </c>
      <c r="M2788">
        <v>0</v>
      </c>
      <c r="N2788">
        <v>1</v>
      </c>
      <c r="O2788">
        <v>1</v>
      </c>
      <c r="P2788">
        <v>1.65</v>
      </c>
      <c r="Q2788">
        <v>6.62</v>
      </c>
      <c r="R2788">
        <v>5.81</v>
      </c>
      <c r="S2788">
        <v>5.32</v>
      </c>
      <c r="T2788">
        <v>0</v>
      </c>
      <c r="U2788">
        <v>0</v>
      </c>
    </row>
    <row r="2789" spans="1:21" x14ac:dyDescent="0.25">
      <c r="A2789" t="s">
        <v>6993</v>
      </c>
      <c r="B2789" t="s">
        <v>6994</v>
      </c>
      <c r="C2789" t="s">
        <v>20872</v>
      </c>
      <c r="D2789">
        <v>0</v>
      </c>
      <c r="E2789">
        <v>0</v>
      </c>
      <c r="F2789">
        <v>5.2</v>
      </c>
      <c r="G2789">
        <v>0</v>
      </c>
      <c r="H2789">
        <v>0</v>
      </c>
      <c r="I2789">
        <v>0</v>
      </c>
      <c r="J2789">
        <v>1</v>
      </c>
      <c r="K2789">
        <v>1</v>
      </c>
      <c r="L2789">
        <v>1</v>
      </c>
      <c r="M2789">
        <v>0</v>
      </c>
      <c r="N2789">
        <v>1</v>
      </c>
      <c r="O2789">
        <v>1</v>
      </c>
      <c r="P2789">
        <v>1.61</v>
      </c>
      <c r="Q2789">
        <v>5.64</v>
      </c>
      <c r="R2789">
        <v>4.87</v>
      </c>
      <c r="S2789">
        <v>5.32</v>
      </c>
      <c r="T2789">
        <v>0</v>
      </c>
      <c r="U2789">
        <v>0</v>
      </c>
    </row>
    <row r="2790" spans="1:21" x14ac:dyDescent="0.25">
      <c r="A2790" t="s">
        <v>23247</v>
      </c>
      <c r="B2790" t="s">
        <v>23248</v>
      </c>
      <c r="C2790" t="s">
        <v>20883</v>
      </c>
      <c r="D2790">
        <v>0</v>
      </c>
      <c r="E2790">
        <v>0</v>
      </c>
      <c r="F2790">
        <v>5.08</v>
      </c>
      <c r="G2790">
        <v>0</v>
      </c>
      <c r="H2790">
        <v>1</v>
      </c>
      <c r="I2790">
        <v>0</v>
      </c>
      <c r="J2790">
        <v>1</v>
      </c>
      <c r="K2790">
        <v>1</v>
      </c>
      <c r="L2790">
        <v>1</v>
      </c>
      <c r="M2790">
        <v>0</v>
      </c>
      <c r="N2790">
        <v>1</v>
      </c>
      <c r="O2790">
        <v>1</v>
      </c>
      <c r="P2790">
        <v>1.6</v>
      </c>
      <c r="Q2790">
        <v>6.05</v>
      </c>
      <c r="R2790">
        <v>5.12</v>
      </c>
      <c r="S2790">
        <v>5.32</v>
      </c>
      <c r="T2790">
        <v>0</v>
      </c>
      <c r="U2790">
        <v>0</v>
      </c>
    </row>
    <row r="2791" spans="1:21" x14ac:dyDescent="0.25">
      <c r="A2791" t="s">
        <v>8675</v>
      </c>
      <c r="B2791" t="s">
        <v>8676</v>
      </c>
      <c r="C2791" t="s">
        <v>20892</v>
      </c>
      <c r="D2791">
        <v>0</v>
      </c>
      <c r="E2791">
        <v>0</v>
      </c>
      <c r="F2791">
        <v>5.29</v>
      </c>
      <c r="G2791">
        <v>0</v>
      </c>
      <c r="H2791">
        <v>0</v>
      </c>
      <c r="I2791">
        <v>0</v>
      </c>
      <c r="J2791">
        <v>1</v>
      </c>
      <c r="K2791">
        <v>1</v>
      </c>
      <c r="L2791">
        <v>1</v>
      </c>
      <c r="M2791">
        <v>0</v>
      </c>
      <c r="N2791">
        <v>1</v>
      </c>
      <c r="O2791">
        <v>1</v>
      </c>
      <c r="P2791">
        <v>1.62</v>
      </c>
      <c r="Q2791">
        <v>5.93</v>
      </c>
      <c r="R2791">
        <v>5.13</v>
      </c>
      <c r="S2791">
        <v>5.32</v>
      </c>
      <c r="T2791">
        <v>0</v>
      </c>
      <c r="U2791">
        <v>0</v>
      </c>
    </row>
    <row r="2792" spans="1:21" x14ac:dyDescent="0.25">
      <c r="A2792" t="s">
        <v>23249</v>
      </c>
      <c r="B2792" t="s">
        <v>23250</v>
      </c>
      <c r="C2792" t="s">
        <v>20877</v>
      </c>
      <c r="D2792">
        <v>0</v>
      </c>
      <c r="E2792">
        <v>0</v>
      </c>
      <c r="F2792">
        <v>5.22</v>
      </c>
      <c r="G2792">
        <v>0</v>
      </c>
      <c r="H2792">
        <v>1</v>
      </c>
      <c r="I2792">
        <v>0</v>
      </c>
      <c r="J2792">
        <v>1</v>
      </c>
      <c r="K2792">
        <v>1</v>
      </c>
      <c r="L2792">
        <v>1</v>
      </c>
      <c r="M2792">
        <v>0</v>
      </c>
      <c r="N2792">
        <v>1</v>
      </c>
      <c r="O2792">
        <v>1</v>
      </c>
      <c r="P2792">
        <v>1.7</v>
      </c>
      <c r="Q2792">
        <v>6.16</v>
      </c>
      <c r="R2792">
        <v>6.29</v>
      </c>
      <c r="S2792">
        <v>5.32</v>
      </c>
      <c r="T2792">
        <v>0</v>
      </c>
      <c r="U2792">
        <v>-0.1</v>
      </c>
    </row>
    <row r="2793" spans="1:21" x14ac:dyDescent="0.25">
      <c r="A2793" t="s">
        <v>23251</v>
      </c>
      <c r="B2793" t="s">
        <v>23252</v>
      </c>
      <c r="C2793" t="s">
        <v>20876</v>
      </c>
      <c r="D2793">
        <v>0</v>
      </c>
      <c r="E2793">
        <v>0</v>
      </c>
      <c r="F2793">
        <v>5.22</v>
      </c>
      <c r="G2793">
        <v>0</v>
      </c>
      <c r="H2793">
        <v>1</v>
      </c>
      <c r="I2793">
        <v>0</v>
      </c>
      <c r="J2793">
        <v>1</v>
      </c>
      <c r="K2793">
        <v>1</v>
      </c>
      <c r="L2793">
        <v>1</v>
      </c>
      <c r="M2793">
        <v>0</v>
      </c>
      <c r="N2793">
        <v>1</v>
      </c>
      <c r="O2793">
        <v>1</v>
      </c>
      <c r="P2793">
        <v>1.68</v>
      </c>
      <c r="Q2793">
        <v>6.8</v>
      </c>
      <c r="R2793">
        <v>6.27</v>
      </c>
      <c r="S2793">
        <v>5.32</v>
      </c>
      <c r="T2793">
        <v>0</v>
      </c>
      <c r="U2793">
        <v>-0.1</v>
      </c>
    </row>
    <row r="2794" spans="1:21" x14ac:dyDescent="0.25">
      <c r="A2794" t="s">
        <v>6416</v>
      </c>
      <c r="B2794" t="s">
        <v>6417</v>
      </c>
      <c r="C2794" t="s">
        <v>20878</v>
      </c>
      <c r="D2794">
        <v>0</v>
      </c>
      <c r="E2794">
        <v>0</v>
      </c>
      <c r="F2794">
        <v>5.36</v>
      </c>
      <c r="G2794">
        <v>0</v>
      </c>
      <c r="H2794">
        <v>0</v>
      </c>
      <c r="I2794">
        <v>0</v>
      </c>
      <c r="J2794">
        <v>1</v>
      </c>
      <c r="K2794">
        <v>1</v>
      </c>
      <c r="L2794">
        <v>1</v>
      </c>
      <c r="M2794">
        <v>0</v>
      </c>
      <c r="N2794">
        <v>1</v>
      </c>
      <c r="O2794">
        <v>1</v>
      </c>
      <c r="P2794">
        <v>1.64</v>
      </c>
      <c r="Q2794">
        <v>5.54</v>
      </c>
      <c r="R2794">
        <v>4.87</v>
      </c>
      <c r="S2794">
        <v>5.32</v>
      </c>
      <c r="T2794">
        <v>0</v>
      </c>
      <c r="U2794">
        <v>0</v>
      </c>
    </row>
    <row r="2795" spans="1:21" x14ac:dyDescent="0.25">
      <c r="A2795" t="s">
        <v>23253</v>
      </c>
      <c r="B2795" t="s">
        <v>23254</v>
      </c>
      <c r="C2795" t="s">
        <v>20878</v>
      </c>
      <c r="D2795">
        <v>0</v>
      </c>
      <c r="E2795">
        <v>0</v>
      </c>
      <c r="F2795">
        <v>5.36</v>
      </c>
      <c r="G2795">
        <v>0</v>
      </c>
      <c r="H2795">
        <v>0</v>
      </c>
      <c r="I2795">
        <v>0</v>
      </c>
      <c r="J2795">
        <v>1</v>
      </c>
      <c r="K2795">
        <v>1</v>
      </c>
      <c r="L2795">
        <v>1</v>
      </c>
      <c r="M2795">
        <v>0</v>
      </c>
      <c r="N2795">
        <v>1</v>
      </c>
      <c r="O2795">
        <v>1</v>
      </c>
      <c r="P2795">
        <v>1.63</v>
      </c>
      <c r="Q2795">
        <v>5.33</v>
      </c>
      <c r="R2795">
        <v>4.63</v>
      </c>
      <c r="S2795">
        <v>5.32</v>
      </c>
      <c r="T2795">
        <v>0</v>
      </c>
      <c r="U2795">
        <v>0</v>
      </c>
    </row>
    <row r="2796" spans="1:21" x14ac:dyDescent="0.25">
      <c r="A2796" t="s">
        <v>6643</v>
      </c>
      <c r="B2796" t="s">
        <v>6644</v>
      </c>
      <c r="C2796" t="s">
        <v>20881</v>
      </c>
      <c r="D2796">
        <v>0</v>
      </c>
      <c r="E2796">
        <v>0</v>
      </c>
      <c r="F2796">
        <v>5.17</v>
      </c>
      <c r="G2796">
        <v>0</v>
      </c>
      <c r="H2796">
        <v>0</v>
      </c>
      <c r="I2796">
        <v>0</v>
      </c>
      <c r="J2796">
        <v>1</v>
      </c>
      <c r="K2796">
        <v>1</v>
      </c>
      <c r="L2796">
        <v>1</v>
      </c>
      <c r="M2796">
        <v>0</v>
      </c>
      <c r="N2796">
        <v>1</v>
      </c>
      <c r="O2796">
        <v>1</v>
      </c>
      <c r="P2796">
        <v>1.61</v>
      </c>
      <c r="Q2796">
        <v>5.17</v>
      </c>
      <c r="R2796">
        <v>4.62</v>
      </c>
      <c r="S2796">
        <v>5.32</v>
      </c>
      <c r="T2796">
        <v>0</v>
      </c>
      <c r="U2796">
        <v>0</v>
      </c>
    </row>
    <row r="2797" spans="1:21" x14ac:dyDescent="0.25">
      <c r="A2797" t="s">
        <v>5895</v>
      </c>
      <c r="B2797" t="s">
        <v>5896</v>
      </c>
      <c r="C2797" t="s">
        <v>1</v>
      </c>
      <c r="D2797">
        <v>0</v>
      </c>
      <c r="E2797">
        <v>0</v>
      </c>
      <c r="F2797">
        <v>5.21</v>
      </c>
      <c r="G2797">
        <v>0</v>
      </c>
      <c r="H2797">
        <v>0</v>
      </c>
      <c r="I2797">
        <v>0</v>
      </c>
      <c r="J2797">
        <v>1</v>
      </c>
      <c r="K2797">
        <v>1</v>
      </c>
      <c r="L2797">
        <v>1</v>
      </c>
      <c r="M2797">
        <v>0</v>
      </c>
      <c r="N2797">
        <v>1</v>
      </c>
      <c r="O2797">
        <v>0</v>
      </c>
      <c r="P2797">
        <v>1.57</v>
      </c>
      <c r="Q2797">
        <v>5.05</v>
      </c>
      <c r="R2797">
        <v>4.0999999999999996</v>
      </c>
      <c r="S2797">
        <v>5.32</v>
      </c>
      <c r="T2797">
        <v>0</v>
      </c>
      <c r="U2797">
        <v>0</v>
      </c>
    </row>
    <row r="2798" spans="1:21" x14ac:dyDescent="0.25">
      <c r="A2798" t="s">
        <v>8925</v>
      </c>
      <c r="B2798" t="s">
        <v>8926</v>
      </c>
      <c r="C2798" t="s">
        <v>20885</v>
      </c>
      <c r="D2798">
        <v>0</v>
      </c>
      <c r="E2798">
        <v>0</v>
      </c>
      <c r="F2798">
        <v>5.35</v>
      </c>
      <c r="G2798">
        <v>0</v>
      </c>
      <c r="H2798">
        <v>0</v>
      </c>
      <c r="I2798">
        <v>0</v>
      </c>
      <c r="J2798">
        <v>1</v>
      </c>
      <c r="K2798">
        <v>1</v>
      </c>
      <c r="L2798">
        <v>1</v>
      </c>
      <c r="M2798">
        <v>0</v>
      </c>
      <c r="N2798">
        <v>1</v>
      </c>
      <c r="O2798">
        <v>1</v>
      </c>
      <c r="P2798">
        <v>1.67</v>
      </c>
      <c r="Q2798">
        <v>5.3</v>
      </c>
      <c r="R2798">
        <v>5.28</v>
      </c>
      <c r="S2798">
        <v>5.32</v>
      </c>
      <c r="T2798">
        <v>0</v>
      </c>
      <c r="U2798">
        <v>0</v>
      </c>
    </row>
    <row r="2799" spans="1:21" x14ac:dyDescent="0.25">
      <c r="A2799" t="s">
        <v>6384</v>
      </c>
      <c r="B2799" t="s">
        <v>6385</v>
      </c>
      <c r="C2799" t="s">
        <v>1</v>
      </c>
      <c r="D2799">
        <v>0</v>
      </c>
      <c r="E2799">
        <v>0</v>
      </c>
      <c r="F2799">
        <v>5.17</v>
      </c>
      <c r="G2799">
        <v>0</v>
      </c>
      <c r="H2799">
        <v>1</v>
      </c>
      <c r="I2799">
        <v>0</v>
      </c>
      <c r="J2799">
        <v>1</v>
      </c>
      <c r="K2799">
        <v>1</v>
      </c>
      <c r="L2799">
        <v>1</v>
      </c>
      <c r="M2799">
        <v>0</v>
      </c>
      <c r="N2799">
        <v>1</v>
      </c>
      <c r="O2799">
        <v>0</v>
      </c>
      <c r="P2799">
        <v>1.6</v>
      </c>
      <c r="Q2799">
        <v>5.0599999999999996</v>
      </c>
      <c r="R2799">
        <v>4.41</v>
      </c>
      <c r="S2799">
        <v>5.32</v>
      </c>
      <c r="T2799">
        <v>0</v>
      </c>
      <c r="U2799">
        <v>-0.1</v>
      </c>
    </row>
    <row r="2800" spans="1:21" x14ac:dyDescent="0.25">
      <c r="A2800" t="s">
        <v>6480</v>
      </c>
      <c r="B2800" t="s">
        <v>6481</v>
      </c>
      <c r="C2800" t="s">
        <v>20889</v>
      </c>
      <c r="D2800">
        <v>0</v>
      </c>
      <c r="E2800">
        <v>0</v>
      </c>
      <c r="F2800">
        <v>5.13</v>
      </c>
      <c r="G2800">
        <v>0</v>
      </c>
      <c r="H2800">
        <v>0</v>
      </c>
      <c r="I2800">
        <v>0</v>
      </c>
      <c r="J2800">
        <v>1</v>
      </c>
      <c r="K2800">
        <v>1</v>
      </c>
      <c r="L2800">
        <v>1</v>
      </c>
      <c r="M2800">
        <v>0</v>
      </c>
      <c r="N2800">
        <v>1</v>
      </c>
      <c r="O2800">
        <v>0</v>
      </c>
      <c r="P2800">
        <v>1.53</v>
      </c>
      <c r="Q2800">
        <v>4.55</v>
      </c>
      <c r="R2800">
        <v>3.59</v>
      </c>
      <c r="S2800">
        <v>5.32</v>
      </c>
      <c r="T2800">
        <v>0</v>
      </c>
      <c r="U2800">
        <v>0</v>
      </c>
    </row>
    <row r="2801" spans="1:21" x14ac:dyDescent="0.25">
      <c r="A2801" t="s">
        <v>8709</v>
      </c>
      <c r="B2801" t="s">
        <v>8710</v>
      </c>
      <c r="C2801" t="s">
        <v>20879</v>
      </c>
      <c r="D2801">
        <v>0</v>
      </c>
      <c r="E2801">
        <v>0</v>
      </c>
      <c r="F2801">
        <v>5.38</v>
      </c>
      <c r="G2801">
        <v>0</v>
      </c>
      <c r="H2801">
        <v>1</v>
      </c>
      <c r="I2801">
        <v>0</v>
      </c>
      <c r="J2801">
        <v>1</v>
      </c>
      <c r="K2801">
        <v>1</v>
      </c>
      <c r="L2801">
        <v>1</v>
      </c>
      <c r="M2801">
        <v>0</v>
      </c>
      <c r="N2801">
        <v>1</v>
      </c>
      <c r="O2801">
        <v>1</v>
      </c>
      <c r="P2801">
        <v>1.67</v>
      </c>
      <c r="Q2801">
        <v>6.34</v>
      </c>
      <c r="R2801">
        <v>5.2</v>
      </c>
      <c r="S2801">
        <v>5.32</v>
      </c>
      <c r="T2801">
        <v>0</v>
      </c>
      <c r="U2801">
        <v>0</v>
      </c>
    </row>
    <row r="2802" spans="1:21" x14ac:dyDescent="0.25">
      <c r="A2802" t="s">
        <v>7790</v>
      </c>
      <c r="B2802" t="s">
        <v>7791</v>
      </c>
      <c r="C2802" t="s">
        <v>1</v>
      </c>
      <c r="D2802">
        <v>0</v>
      </c>
      <c r="E2802">
        <v>0</v>
      </c>
      <c r="F2802">
        <v>5.25</v>
      </c>
      <c r="G2802">
        <v>0</v>
      </c>
      <c r="H2802">
        <v>0</v>
      </c>
      <c r="I2802">
        <v>0</v>
      </c>
      <c r="J2802">
        <v>1</v>
      </c>
      <c r="K2802">
        <v>1</v>
      </c>
      <c r="L2802">
        <v>1</v>
      </c>
      <c r="M2802">
        <v>0</v>
      </c>
      <c r="N2802">
        <v>1</v>
      </c>
      <c r="O2802">
        <v>0</v>
      </c>
      <c r="P2802">
        <v>1.59</v>
      </c>
      <c r="Q2802">
        <v>5.0999999999999996</v>
      </c>
      <c r="R2802">
        <v>4.43</v>
      </c>
      <c r="S2802">
        <v>5.32</v>
      </c>
      <c r="T2802">
        <v>0</v>
      </c>
      <c r="U2802">
        <v>0</v>
      </c>
    </row>
    <row r="2803" spans="1:21" x14ac:dyDescent="0.25">
      <c r="A2803" t="s">
        <v>5807</v>
      </c>
      <c r="B2803" t="s">
        <v>5808</v>
      </c>
      <c r="C2803" t="s">
        <v>20872</v>
      </c>
      <c r="D2803">
        <v>0</v>
      </c>
      <c r="E2803">
        <v>0</v>
      </c>
      <c r="F2803">
        <v>5.18</v>
      </c>
      <c r="G2803">
        <v>0</v>
      </c>
      <c r="H2803">
        <v>1</v>
      </c>
      <c r="I2803">
        <v>0</v>
      </c>
      <c r="J2803">
        <v>1</v>
      </c>
      <c r="K2803">
        <v>1</v>
      </c>
      <c r="L2803">
        <v>1</v>
      </c>
      <c r="M2803">
        <v>0</v>
      </c>
      <c r="N2803">
        <v>1</v>
      </c>
      <c r="O2803">
        <v>1</v>
      </c>
      <c r="P2803">
        <v>1.67</v>
      </c>
      <c r="Q2803">
        <v>6.42</v>
      </c>
      <c r="R2803">
        <v>5.91</v>
      </c>
      <c r="S2803">
        <v>5.32</v>
      </c>
      <c r="T2803">
        <v>0</v>
      </c>
      <c r="U2803">
        <v>-0.1</v>
      </c>
    </row>
    <row r="2804" spans="1:21" x14ac:dyDescent="0.25">
      <c r="A2804" t="s">
        <v>23255</v>
      </c>
      <c r="B2804" t="s">
        <v>23256</v>
      </c>
      <c r="C2804" t="s">
        <v>20869</v>
      </c>
      <c r="D2804">
        <v>0</v>
      </c>
      <c r="E2804">
        <v>0</v>
      </c>
      <c r="F2804">
        <v>5.28</v>
      </c>
      <c r="G2804">
        <v>0</v>
      </c>
      <c r="H2804">
        <v>1</v>
      </c>
      <c r="I2804">
        <v>0</v>
      </c>
      <c r="J2804">
        <v>1</v>
      </c>
      <c r="K2804">
        <v>1</v>
      </c>
      <c r="L2804">
        <v>1</v>
      </c>
      <c r="M2804">
        <v>0</v>
      </c>
      <c r="N2804">
        <v>1</v>
      </c>
      <c r="O2804">
        <v>1</v>
      </c>
      <c r="P2804">
        <v>1.7</v>
      </c>
      <c r="Q2804">
        <v>7.34</v>
      </c>
      <c r="R2804">
        <v>6.67</v>
      </c>
      <c r="S2804">
        <v>5.32</v>
      </c>
      <c r="T2804">
        <v>0</v>
      </c>
      <c r="U2804">
        <v>-0.1</v>
      </c>
    </row>
    <row r="2805" spans="1:21" x14ac:dyDescent="0.25">
      <c r="A2805" t="s">
        <v>6894</v>
      </c>
      <c r="B2805" t="s">
        <v>6895</v>
      </c>
      <c r="C2805" t="s">
        <v>20892</v>
      </c>
      <c r="D2805">
        <v>0</v>
      </c>
      <c r="E2805">
        <v>0</v>
      </c>
      <c r="F2805">
        <v>5.21</v>
      </c>
      <c r="G2805">
        <v>0</v>
      </c>
      <c r="H2805">
        <v>0</v>
      </c>
      <c r="I2805">
        <v>0</v>
      </c>
      <c r="J2805">
        <v>1</v>
      </c>
      <c r="K2805">
        <v>1</v>
      </c>
      <c r="L2805">
        <v>1</v>
      </c>
      <c r="M2805">
        <v>0</v>
      </c>
      <c r="N2805">
        <v>1</v>
      </c>
      <c r="O2805">
        <v>0</v>
      </c>
      <c r="P2805">
        <v>1.54</v>
      </c>
      <c r="Q2805">
        <v>4.79</v>
      </c>
      <c r="R2805">
        <v>3.59</v>
      </c>
      <c r="S2805">
        <v>5.33</v>
      </c>
      <c r="T2805">
        <v>0</v>
      </c>
      <c r="U2805">
        <v>0</v>
      </c>
    </row>
    <row r="2806" spans="1:21" x14ac:dyDescent="0.25">
      <c r="A2806" t="s">
        <v>7053</v>
      </c>
      <c r="B2806" t="s">
        <v>7054</v>
      </c>
      <c r="C2806" t="s">
        <v>20873</v>
      </c>
      <c r="D2806">
        <v>0</v>
      </c>
      <c r="E2806">
        <v>0</v>
      </c>
      <c r="F2806">
        <v>5.14</v>
      </c>
      <c r="G2806">
        <v>0</v>
      </c>
      <c r="H2806">
        <v>1</v>
      </c>
      <c r="I2806">
        <v>0</v>
      </c>
      <c r="J2806">
        <v>1</v>
      </c>
      <c r="K2806">
        <v>1</v>
      </c>
      <c r="L2806">
        <v>1</v>
      </c>
      <c r="M2806">
        <v>0</v>
      </c>
      <c r="N2806">
        <v>1</v>
      </c>
      <c r="O2806">
        <v>1</v>
      </c>
      <c r="P2806">
        <v>1.62</v>
      </c>
      <c r="Q2806">
        <v>6.4</v>
      </c>
      <c r="R2806">
        <v>5.3</v>
      </c>
      <c r="S2806">
        <v>5.33</v>
      </c>
      <c r="T2806">
        <v>0</v>
      </c>
      <c r="U2806">
        <v>0</v>
      </c>
    </row>
    <row r="2807" spans="1:21" x14ac:dyDescent="0.25">
      <c r="A2807" t="s">
        <v>23257</v>
      </c>
      <c r="B2807" t="s">
        <v>23258</v>
      </c>
      <c r="C2807" t="s">
        <v>20886</v>
      </c>
      <c r="D2807">
        <v>0</v>
      </c>
      <c r="E2807">
        <v>0</v>
      </c>
      <c r="F2807">
        <v>5.23</v>
      </c>
      <c r="G2807">
        <v>0</v>
      </c>
      <c r="H2807">
        <v>0</v>
      </c>
      <c r="I2807">
        <v>0</v>
      </c>
      <c r="J2807">
        <v>1</v>
      </c>
      <c r="K2807">
        <v>1</v>
      </c>
      <c r="L2807">
        <v>1</v>
      </c>
      <c r="M2807">
        <v>0</v>
      </c>
      <c r="N2807">
        <v>1</v>
      </c>
      <c r="O2807">
        <v>1</v>
      </c>
      <c r="P2807">
        <v>1.59</v>
      </c>
      <c r="Q2807">
        <v>5.96</v>
      </c>
      <c r="R2807">
        <v>4.88</v>
      </c>
      <c r="S2807">
        <v>5.33</v>
      </c>
      <c r="T2807">
        <v>0</v>
      </c>
      <c r="U2807">
        <v>0</v>
      </c>
    </row>
    <row r="2808" spans="1:21" x14ac:dyDescent="0.25">
      <c r="A2808" t="s">
        <v>6896</v>
      </c>
      <c r="B2808" t="s">
        <v>6897</v>
      </c>
      <c r="C2808" t="s">
        <v>20892</v>
      </c>
      <c r="D2808">
        <v>0</v>
      </c>
      <c r="E2808">
        <v>0</v>
      </c>
      <c r="F2808">
        <v>5.23</v>
      </c>
      <c r="G2808">
        <v>0</v>
      </c>
      <c r="H2808">
        <v>0</v>
      </c>
      <c r="I2808">
        <v>0</v>
      </c>
      <c r="J2808">
        <v>1</v>
      </c>
      <c r="K2808">
        <v>1</v>
      </c>
      <c r="L2808">
        <v>1</v>
      </c>
      <c r="M2808">
        <v>0</v>
      </c>
      <c r="N2808">
        <v>1</v>
      </c>
      <c r="O2808">
        <v>0</v>
      </c>
      <c r="P2808">
        <v>1.54</v>
      </c>
      <c r="Q2808">
        <v>4.91</v>
      </c>
      <c r="R2808">
        <v>3.74</v>
      </c>
      <c r="S2808">
        <v>5.33</v>
      </c>
      <c r="T2808">
        <v>0</v>
      </c>
      <c r="U2808">
        <v>0</v>
      </c>
    </row>
    <row r="2809" spans="1:21" x14ac:dyDescent="0.25">
      <c r="A2809" t="s">
        <v>23259</v>
      </c>
      <c r="B2809" t="s">
        <v>23260</v>
      </c>
      <c r="C2809" t="s">
        <v>1</v>
      </c>
      <c r="D2809">
        <v>0</v>
      </c>
      <c r="E2809">
        <v>0</v>
      </c>
      <c r="F2809">
        <v>5.15</v>
      </c>
      <c r="G2809">
        <v>0</v>
      </c>
      <c r="H2809">
        <v>1</v>
      </c>
      <c r="I2809">
        <v>0</v>
      </c>
      <c r="J2809">
        <v>1</v>
      </c>
      <c r="K2809">
        <v>1</v>
      </c>
      <c r="L2809">
        <v>1</v>
      </c>
      <c r="M2809">
        <v>0</v>
      </c>
      <c r="N2809">
        <v>1</v>
      </c>
      <c r="O2809">
        <v>0</v>
      </c>
      <c r="P2809">
        <v>1.56</v>
      </c>
      <c r="Q2809">
        <v>4.62</v>
      </c>
      <c r="R2809">
        <v>3.87</v>
      </c>
      <c r="S2809">
        <v>5.33</v>
      </c>
      <c r="T2809">
        <v>0</v>
      </c>
      <c r="U2809">
        <v>-0.1</v>
      </c>
    </row>
    <row r="2810" spans="1:21" x14ac:dyDescent="0.25">
      <c r="A2810" t="s">
        <v>6672</v>
      </c>
      <c r="B2810" t="s">
        <v>6673</v>
      </c>
      <c r="C2810" t="s">
        <v>20870</v>
      </c>
      <c r="D2810">
        <v>0</v>
      </c>
      <c r="E2810">
        <v>0</v>
      </c>
      <c r="F2810">
        <v>5.0999999999999996</v>
      </c>
      <c r="G2810">
        <v>0</v>
      </c>
      <c r="H2810">
        <v>1</v>
      </c>
      <c r="I2810">
        <v>0</v>
      </c>
      <c r="J2810">
        <v>1</v>
      </c>
      <c r="K2810">
        <v>1</v>
      </c>
      <c r="L2810">
        <v>1</v>
      </c>
      <c r="M2810">
        <v>0</v>
      </c>
      <c r="N2810">
        <v>1</v>
      </c>
      <c r="O2810">
        <v>1</v>
      </c>
      <c r="P2810">
        <v>1.64</v>
      </c>
      <c r="Q2810">
        <v>6.91</v>
      </c>
      <c r="R2810">
        <v>5.93</v>
      </c>
      <c r="S2810">
        <v>5.33</v>
      </c>
      <c r="T2810">
        <v>0</v>
      </c>
      <c r="U2810">
        <v>-0.1</v>
      </c>
    </row>
    <row r="2811" spans="1:21" x14ac:dyDescent="0.25">
      <c r="A2811" t="s">
        <v>6991</v>
      </c>
      <c r="B2811" t="s">
        <v>6992</v>
      </c>
      <c r="C2811" t="s">
        <v>20873</v>
      </c>
      <c r="D2811">
        <v>0</v>
      </c>
      <c r="E2811">
        <v>0</v>
      </c>
      <c r="F2811">
        <v>5.13</v>
      </c>
      <c r="G2811">
        <v>0</v>
      </c>
      <c r="H2811">
        <v>1</v>
      </c>
      <c r="I2811">
        <v>0</v>
      </c>
      <c r="J2811">
        <v>1</v>
      </c>
      <c r="K2811">
        <v>1</v>
      </c>
      <c r="L2811">
        <v>1</v>
      </c>
      <c r="M2811">
        <v>0</v>
      </c>
      <c r="N2811">
        <v>1</v>
      </c>
      <c r="O2811">
        <v>1</v>
      </c>
      <c r="P2811">
        <v>1.58</v>
      </c>
      <c r="Q2811">
        <v>5.55</v>
      </c>
      <c r="R2811">
        <v>4.55</v>
      </c>
      <c r="S2811">
        <v>5.33</v>
      </c>
      <c r="T2811">
        <v>0</v>
      </c>
      <c r="U2811">
        <v>0</v>
      </c>
    </row>
    <row r="2812" spans="1:21" x14ac:dyDescent="0.25">
      <c r="A2812" t="s">
        <v>8053</v>
      </c>
      <c r="B2812" t="s">
        <v>8054</v>
      </c>
      <c r="C2812" t="s">
        <v>1</v>
      </c>
      <c r="D2812">
        <v>0</v>
      </c>
      <c r="E2812">
        <v>0</v>
      </c>
      <c r="F2812">
        <v>5.18</v>
      </c>
      <c r="G2812">
        <v>0</v>
      </c>
      <c r="H2812">
        <v>1</v>
      </c>
      <c r="I2812">
        <v>0</v>
      </c>
      <c r="J2812">
        <v>1</v>
      </c>
      <c r="K2812">
        <v>1</v>
      </c>
      <c r="L2812">
        <v>1</v>
      </c>
      <c r="M2812">
        <v>0</v>
      </c>
      <c r="N2812">
        <v>1</v>
      </c>
      <c r="O2812">
        <v>0</v>
      </c>
      <c r="P2812">
        <v>1.59</v>
      </c>
      <c r="Q2812">
        <v>5.1100000000000003</v>
      </c>
      <c r="R2812">
        <v>4.4000000000000004</v>
      </c>
      <c r="S2812">
        <v>5.33</v>
      </c>
      <c r="T2812">
        <v>0</v>
      </c>
      <c r="U2812">
        <v>-0.1</v>
      </c>
    </row>
    <row r="2813" spans="1:21" x14ac:dyDescent="0.25">
      <c r="A2813" t="s">
        <v>23261</v>
      </c>
      <c r="B2813" t="s">
        <v>23262</v>
      </c>
      <c r="C2813" t="s">
        <v>20884</v>
      </c>
      <c r="D2813">
        <v>0</v>
      </c>
      <c r="E2813">
        <v>0</v>
      </c>
      <c r="F2813">
        <v>5.32</v>
      </c>
      <c r="G2813">
        <v>0</v>
      </c>
      <c r="H2813">
        <v>0</v>
      </c>
      <c r="I2813">
        <v>0</v>
      </c>
      <c r="J2813">
        <v>1</v>
      </c>
      <c r="K2813">
        <v>1</v>
      </c>
      <c r="L2813">
        <v>1</v>
      </c>
      <c r="M2813">
        <v>0</v>
      </c>
      <c r="N2813">
        <v>1</v>
      </c>
      <c r="O2813">
        <v>0</v>
      </c>
      <c r="P2813">
        <v>1.6</v>
      </c>
      <c r="Q2813">
        <v>5.62</v>
      </c>
      <c r="R2813">
        <v>4.4400000000000004</v>
      </c>
      <c r="S2813">
        <v>5.33</v>
      </c>
      <c r="T2813">
        <v>0</v>
      </c>
      <c r="U2813">
        <v>0</v>
      </c>
    </row>
    <row r="2814" spans="1:21" x14ac:dyDescent="0.25">
      <c r="A2814" t="s">
        <v>6537</v>
      </c>
      <c r="B2814" t="s">
        <v>6538</v>
      </c>
      <c r="C2814" t="s">
        <v>20891</v>
      </c>
      <c r="D2814">
        <v>0</v>
      </c>
      <c r="E2814">
        <v>0</v>
      </c>
      <c r="F2814">
        <v>5.33</v>
      </c>
      <c r="G2814">
        <v>0</v>
      </c>
      <c r="H2814">
        <v>1</v>
      </c>
      <c r="I2814">
        <v>0</v>
      </c>
      <c r="J2814">
        <v>1</v>
      </c>
      <c r="K2814">
        <v>1</v>
      </c>
      <c r="L2814">
        <v>1</v>
      </c>
      <c r="M2814">
        <v>0</v>
      </c>
      <c r="N2814">
        <v>1</v>
      </c>
      <c r="O2814">
        <v>1</v>
      </c>
      <c r="P2814">
        <v>1.64</v>
      </c>
      <c r="Q2814">
        <v>5.44</v>
      </c>
      <c r="R2814">
        <v>4.97</v>
      </c>
      <c r="S2814">
        <v>5.34</v>
      </c>
      <c r="T2814">
        <v>0</v>
      </c>
      <c r="U2814">
        <v>-0.1</v>
      </c>
    </row>
    <row r="2815" spans="1:21" x14ac:dyDescent="0.25">
      <c r="A2815" t="s">
        <v>6125</v>
      </c>
      <c r="B2815" t="s">
        <v>6126</v>
      </c>
      <c r="C2815" t="s">
        <v>20865</v>
      </c>
      <c r="D2815">
        <v>0</v>
      </c>
      <c r="E2815">
        <v>0</v>
      </c>
      <c r="F2815">
        <v>5.12</v>
      </c>
      <c r="G2815">
        <v>0</v>
      </c>
      <c r="H2815">
        <v>0</v>
      </c>
      <c r="I2815">
        <v>0</v>
      </c>
      <c r="J2815">
        <v>1</v>
      </c>
      <c r="K2815">
        <v>1</v>
      </c>
      <c r="L2815">
        <v>1</v>
      </c>
      <c r="M2815">
        <v>0</v>
      </c>
      <c r="N2815">
        <v>1</v>
      </c>
      <c r="O2815">
        <v>0</v>
      </c>
      <c r="P2815">
        <v>1.55</v>
      </c>
      <c r="Q2815">
        <v>5.05</v>
      </c>
      <c r="R2815">
        <v>4.1900000000000004</v>
      </c>
      <c r="S2815">
        <v>5.34</v>
      </c>
      <c r="T2815">
        <v>0</v>
      </c>
      <c r="U2815">
        <v>0</v>
      </c>
    </row>
    <row r="2816" spans="1:21" x14ac:dyDescent="0.25">
      <c r="A2816" t="s">
        <v>6819</v>
      </c>
      <c r="B2816" t="s">
        <v>6820</v>
      </c>
      <c r="C2816" t="s">
        <v>20868</v>
      </c>
      <c r="D2816">
        <v>0</v>
      </c>
      <c r="E2816">
        <v>0</v>
      </c>
      <c r="F2816">
        <v>5.29</v>
      </c>
      <c r="G2816">
        <v>0</v>
      </c>
      <c r="H2816">
        <v>0</v>
      </c>
      <c r="I2816">
        <v>0</v>
      </c>
      <c r="J2816">
        <v>1</v>
      </c>
      <c r="K2816">
        <v>1</v>
      </c>
      <c r="L2816">
        <v>1</v>
      </c>
      <c r="M2816">
        <v>0</v>
      </c>
      <c r="N2816">
        <v>1</v>
      </c>
      <c r="O2816">
        <v>0</v>
      </c>
      <c r="P2816">
        <v>1.57</v>
      </c>
      <c r="Q2816">
        <v>4.92</v>
      </c>
      <c r="R2816">
        <v>4.18</v>
      </c>
      <c r="S2816">
        <v>5.34</v>
      </c>
      <c r="T2816">
        <v>0</v>
      </c>
      <c r="U2816">
        <v>0</v>
      </c>
    </row>
    <row r="2817" spans="1:21" x14ac:dyDescent="0.25">
      <c r="A2817" t="s">
        <v>7471</v>
      </c>
      <c r="B2817" t="s">
        <v>7472</v>
      </c>
      <c r="C2817" t="s">
        <v>20883</v>
      </c>
      <c r="D2817">
        <v>0</v>
      </c>
      <c r="E2817">
        <v>0</v>
      </c>
      <c r="F2817">
        <v>5.15</v>
      </c>
      <c r="G2817">
        <v>0</v>
      </c>
      <c r="H2817">
        <v>0</v>
      </c>
      <c r="I2817">
        <v>0</v>
      </c>
      <c r="J2817">
        <v>1</v>
      </c>
      <c r="K2817">
        <v>1</v>
      </c>
      <c r="L2817">
        <v>1</v>
      </c>
      <c r="M2817">
        <v>0</v>
      </c>
      <c r="N2817">
        <v>1</v>
      </c>
      <c r="O2817">
        <v>0</v>
      </c>
      <c r="P2817">
        <v>1.54</v>
      </c>
      <c r="Q2817">
        <v>5.76</v>
      </c>
      <c r="R2817">
        <v>4.18</v>
      </c>
      <c r="S2817">
        <v>5.34</v>
      </c>
      <c r="T2817">
        <v>0</v>
      </c>
      <c r="U2817">
        <v>0</v>
      </c>
    </row>
    <row r="2818" spans="1:21" x14ac:dyDescent="0.25">
      <c r="A2818" t="s">
        <v>6471</v>
      </c>
      <c r="B2818" t="s">
        <v>6472</v>
      </c>
      <c r="C2818" t="s">
        <v>20882</v>
      </c>
      <c r="D2818">
        <v>0</v>
      </c>
      <c r="E2818">
        <v>0</v>
      </c>
      <c r="F2818">
        <v>5.1100000000000003</v>
      </c>
      <c r="G2818">
        <v>0</v>
      </c>
      <c r="H2818">
        <v>1</v>
      </c>
      <c r="I2818">
        <v>0</v>
      </c>
      <c r="J2818">
        <v>1</v>
      </c>
      <c r="K2818">
        <v>1</v>
      </c>
      <c r="L2818">
        <v>1</v>
      </c>
      <c r="M2818">
        <v>0</v>
      </c>
      <c r="N2818">
        <v>1</v>
      </c>
      <c r="O2818">
        <v>1</v>
      </c>
      <c r="P2818">
        <v>1.57</v>
      </c>
      <c r="Q2818">
        <v>6.14</v>
      </c>
      <c r="R2818">
        <v>4.7300000000000004</v>
      </c>
      <c r="S2818">
        <v>5.34</v>
      </c>
      <c r="T2818">
        <v>0</v>
      </c>
      <c r="U2818">
        <v>0</v>
      </c>
    </row>
    <row r="2819" spans="1:21" x14ac:dyDescent="0.25">
      <c r="A2819" t="s">
        <v>6760</v>
      </c>
      <c r="B2819" t="s">
        <v>6761</v>
      </c>
      <c r="C2819" t="s">
        <v>1</v>
      </c>
      <c r="D2819">
        <v>0</v>
      </c>
      <c r="E2819">
        <v>0</v>
      </c>
      <c r="F2819">
        <v>5.24</v>
      </c>
      <c r="G2819">
        <v>0</v>
      </c>
      <c r="H2819">
        <v>0</v>
      </c>
      <c r="I2819">
        <v>0</v>
      </c>
      <c r="J2819">
        <v>1</v>
      </c>
      <c r="K2819">
        <v>1</v>
      </c>
      <c r="L2819">
        <v>1</v>
      </c>
      <c r="M2819">
        <v>0</v>
      </c>
      <c r="N2819">
        <v>1</v>
      </c>
      <c r="O2819">
        <v>1</v>
      </c>
      <c r="P2819">
        <v>1.61</v>
      </c>
      <c r="Q2819">
        <v>5.49</v>
      </c>
      <c r="R2819">
        <v>4.6900000000000004</v>
      </c>
      <c r="S2819">
        <v>5.34</v>
      </c>
      <c r="T2819">
        <v>0</v>
      </c>
      <c r="U2819">
        <v>0</v>
      </c>
    </row>
    <row r="2820" spans="1:21" x14ac:dyDescent="0.25">
      <c r="A2820" t="s">
        <v>23263</v>
      </c>
      <c r="B2820" t="s">
        <v>23264</v>
      </c>
      <c r="C2820" t="s">
        <v>1</v>
      </c>
      <c r="D2820">
        <v>0</v>
      </c>
      <c r="E2820">
        <v>0</v>
      </c>
      <c r="F2820">
        <v>5.24</v>
      </c>
      <c r="G2820">
        <v>0</v>
      </c>
      <c r="H2820">
        <v>0</v>
      </c>
      <c r="I2820">
        <v>0</v>
      </c>
      <c r="J2820">
        <v>1</v>
      </c>
      <c r="K2820">
        <v>1</v>
      </c>
      <c r="L2820">
        <v>1</v>
      </c>
      <c r="M2820">
        <v>0</v>
      </c>
      <c r="N2820">
        <v>1</v>
      </c>
      <c r="O2820">
        <v>1</v>
      </c>
      <c r="P2820">
        <v>1.6</v>
      </c>
      <c r="Q2820">
        <v>5.38</v>
      </c>
      <c r="R2820">
        <v>4.58</v>
      </c>
      <c r="S2820">
        <v>5.34</v>
      </c>
      <c r="T2820">
        <v>0</v>
      </c>
      <c r="U2820">
        <v>0</v>
      </c>
    </row>
    <row r="2821" spans="1:21" x14ac:dyDescent="0.25">
      <c r="A2821" t="s">
        <v>5927</v>
      </c>
      <c r="B2821" t="s">
        <v>5928</v>
      </c>
      <c r="C2821" t="s">
        <v>1</v>
      </c>
      <c r="D2821">
        <v>0</v>
      </c>
      <c r="E2821">
        <v>0</v>
      </c>
      <c r="F2821">
        <v>5.27</v>
      </c>
      <c r="G2821">
        <v>0</v>
      </c>
      <c r="H2821">
        <v>0</v>
      </c>
      <c r="I2821">
        <v>0</v>
      </c>
      <c r="J2821">
        <v>1</v>
      </c>
      <c r="K2821">
        <v>1</v>
      </c>
      <c r="L2821">
        <v>1</v>
      </c>
      <c r="M2821">
        <v>0</v>
      </c>
      <c r="N2821">
        <v>1</v>
      </c>
      <c r="O2821">
        <v>0</v>
      </c>
      <c r="P2821">
        <v>1.58</v>
      </c>
      <c r="Q2821">
        <v>4.7</v>
      </c>
      <c r="R2821">
        <v>4.17</v>
      </c>
      <c r="S2821">
        <v>5.34</v>
      </c>
      <c r="T2821">
        <v>0</v>
      </c>
      <c r="U2821">
        <v>0</v>
      </c>
    </row>
    <row r="2822" spans="1:21" x14ac:dyDescent="0.25">
      <c r="A2822" t="s">
        <v>8332</v>
      </c>
      <c r="B2822" t="s">
        <v>8333</v>
      </c>
      <c r="C2822" t="s">
        <v>1</v>
      </c>
      <c r="D2822">
        <v>0</v>
      </c>
      <c r="E2822">
        <v>0</v>
      </c>
      <c r="F2822">
        <v>5.3</v>
      </c>
      <c r="G2822">
        <v>0</v>
      </c>
      <c r="H2822">
        <v>1</v>
      </c>
      <c r="I2822">
        <v>0</v>
      </c>
      <c r="J2822">
        <v>1</v>
      </c>
      <c r="K2822">
        <v>1</v>
      </c>
      <c r="L2822">
        <v>1</v>
      </c>
      <c r="M2822">
        <v>0</v>
      </c>
      <c r="N2822">
        <v>1</v>
      </c>
      <c r="O2822">
        <v>1</v>
      </c>
      <c r="P2822">
        <v>1.7</v>
      </c>
      <c r="Q2822">
        <v>6.99</v>
      </c>
      <c r="R2822">
        <v>6.39</v>
      </c>
      <c r="S2822">
        <v>5.34</v>
      </c>
      <c r="T2822">
        <v>0</v>
      </c>
      <c r="U2822">
        <v>-0.1</v>
      </c>
    </row>
    <row r="2823" spans="1:21" x14ac:dyDescent="0.25">
      <c r="A2823" t="s">
        <v>5753</v>
      </c>
      <c r="B2823" t="s">
        <v>5754</v>
      </c>
      <c r="C2823" t="s">
        <v>20875</v>
      </c>
      <c r="D2823">
        <v>0</v>
      </c>
      <c r="E2823">
        <v>0</v>
      </c>
      <c r="F2823">
        <v>5.36</v>
      </c>
      <c r="G2823">
        <v>0</v>
      </c>
      <c r="H2823">
        <v>0</v>
      </c>
      <c r="I2823">
        <v>0</v>
      </c>
      <c r="J2823">
        <v>1</v>
      </c>
      <c r="K2823">
        <v>1</v>
      </c>
      <c r="L2823">
        <v>1</v>
      </c>
      <c r="M2823">
        <v>0</v>
      </c>
      <c r="N2823">
        <v>1</v>
      </c>
      <c r="O2823">
        <v>0</v>
      </c>
      <c r="P2823">
        <v>1.54</v>
      </c>
      <c r="Q2823">
        <v>5.46</v>
      </c>
      <c r="R2823">
        <v>3.72</v>
      </c>
      <c r="S2823">
        <v>5.34</v>
      </c>
      <c r="T2823">
        <v>0</v>
      </c>
      <c r="U2823">
        <v>0</v>
      </c>
    </row>
    <row r="2824" spans="1:21" x14ac:dyDescent="0.25">
      <c r="A2824" t="s">
        <v>6930</v>
      </c>
      <c r="B2824" t="s">
        <v>6931</v>
      </c>
      <c r="C2824" t="s">
        <v>20886</v>
      </c>
      <c r="D2824">
        <v>0</v>
      </c>
      <c r="E2824">
        <v>0</v>
      </c>
      <c r="F2824">
        <v>5.17</v>
      </c>
      <c r="G2824">
        <v>0</v>
      </c>
      <c r="H2824">
        <v>1</v>
      </c>
      <c r="I2824">
        <v>0</v>
      </c>
      <c r="J2824">
        <v>1</v>
      </c>
      <c r="K2824">
        <v>1</v>
      </c>
      <c r="L2824">
        <v>1</v>
      </c>
      <c r="M2824">
        <v>0</v>
      </c>
      <c r="N2824">
        <v>1</v>
      </c>
      <c r="O2824">
        <v>1</v>
      </c>
      <c r="P2824">
        <v>1.61</v>
      </c>
      <c r="Q2824">
        <v>6.04</v>
      </c>
      <c r="R2824">
        <v>5.05</v>
      </c>
      <c r="S2824">
        <v>5.34</v>
      </c>
      <c r="T2824">
        <v>0</v>
      </c>
      <c r="U2824">
        <v>0</v>
      </c>
    </row>
    <row r="2825" spans="1:21" x14ac:dyDescent="0.25">
      <c r="A2825" t="s">
        <v>8226</v>
      </c>
      <c r="B2825" t="s">
        <v>8227</v>
      </c>
      <c r="C2825" t="s">
        <v>20869</v>
      </c>
      <c r="D2825">
        <v>0</v>
      </c>
      <c r="E2825">
        <v>0</v>
      </c>
      <c r="F2825">
        <v>5.17</v>
      </c>
      <c r="G2825">
        <v>0</v>
      </c>
      <c r="H2825">
        <v>0</v>
      </c>
      <c r="I2825">
        <v>0</v>
      </c>
      <c r="J2825">
        <v>1</v>
      </c>
      <c r="K2825">
        <v>1</v>
      </c>
      <c r="L2825">
        <v>1</v>
      </c>
      <c r="M2825">
        <v>0</v>
      </c>
      <c r="N2825">
        <v>0</v>
      </c>
      <c r="O2825">
        <v>0</v>
      </c>
      <c r="P2825">
        <v>1.53</v>
      </c>
      <c r="Q2825">
        <v>4.28</v>
      </c>
      <c r="R2825">
        <v>3.31</v>
      </c>
      <c r="S2825">
        <v>5.34</v>
      </c>
      <c r="T2825">
        <v>0</v>
      </c>
      <c r="U2825">
        <v>0</v>
      </c>
    </row>
    <row r="2826" spans="1:21" x14ac:dyDescent="0.25">
      <c r="A2826" t="s">
        <v>6486</v>
      </c>
      <c r="B2826" t="s">
        <v>6487</v>
      </c>
      <c r="C2826" t="s">
        <v>1</v>
      </c>
      <c r="D2826">
        <v>0</v>
      </c>
      <c r="E2826">
        <v>0</v>
      </c>
      <c r="F2826">
        <v>5.19</v>
      </c>
      <c r="G2826">
        <v>0</v>
      </c>
      <c r="H2826">
        <v>1</v>
      </c>
      <c r="I2826">
        <v>0</v>
      </c>
      <c r="J2826">
        <v>1</v>
      </c>
      <c r="K2826">
        <v>1</v>
      </c>
      <c r="L2826">
        <v>1</v>
      </c>
      <c r="M2826">
        <v>0</v>
      </c>
      <c r="N2826">
        <v>1</v>
      </c>
      <c r="O2826">
        <v>0</v>
      </c>
      <c r="P2826">
        <v>1.6</v>
      </c>
      <c r="Q2826">
        <v>5.18</v>
      </c>
      <c r="R2826">
        <v>4.4800000000000004</v>
      </c>
      <c r="S2826">
        <v>5.34</v>
      </c>
      <c r="T2826">
        <v>0</v>
      </c>
      <c r="U2826">
        <v>-0.1</v>
      </c>
    </row>
    <row r="2827" spans="1:21" x14ac:dyDescent="0.25">
      <c r="A2827" t="s">
        <v>7718</v>
      </c>
      <c r="B2827" t="s">
        <v>7719</v>
      </c>
      <c r="C2827" t="s">
        <v>1</v>
      </c>
      <c r="D2827">
        <v>0</v>
      </c>
      <c r="E2827">
        <v>0</v>
      </c>
      <c r="F2827">
        <v>5.22</v>
      </c>
      <c r="G2827">
        <v>0</v>
      </c>
      <c r="H2827">
        <v>1</v>
      </c>
      <c r="I2827">
        <v>0</v>
      </c>
      <c r="J2827">
        <v>1</v>
      </c>
      <c r="K2827">
        <v>1</v>
      </c>
      <c r="L2827">
        <v>1</v>
      </c>
      <c r="M2827">
        <v>0</v>
      </c>
      <c r="N2827">
        <v>1</v>
      </c>
      <c r="O2827">
        <v>1</v>
      </c>
      <c r="P2827">
        <v>1.64</v>
      </c>
      <c r="Q2827">
        <v>5.79</v>
      </c>
      <c r="R2827">
        <v>5.22</v>
      </c>
      <c r="S2827">
        <v>5.34</v>
      </c>
      <c r="T2827">
        <v>0</v>
      </c>
      <c r="U2827">
        <v>-0.1</v>
      </c>
    </row>
    <row r="2828" spans="1:21" x14ac:dyDescent="0.25">
      <c r="A2828" t="s">
        <v>5958</v>
      </c>
      <c r="B2828" t="s">
        <v>5959</v>
      </c>
      <c r="C2828" t="s">
        <v>20887</v>
      </c>
      <c r="D2828">
        <v>0</v>
      </c>
      <c r="E2828">
        <v>0</v>
      </c>
      <c r="F2828">
        <v>5.19</v>
      </c>
      <c r="G2828">
        <v>0</v>
      </c>
      <c r="H2828">
        <v>0</v>
      </c>
      <c r="I2828">
        <v>0</v>
      </c>
      <c r="J2828">
        <v>1</v>
      </c>
      <c r="K2828">
        <v>1</v>
      </c>
      <c r="L2828">
        <v>1</v>
      </c>
      <c r="M2828">
        <v>0</v>
      </c>
      <c r="N2828">
        <v>1</v>
      </c>
      <c r="O2828">
        <v>0</v>
      </c>
      <c r="P2828">
        <v>1.57</v>
      </c>
      <c r="Q2828">
        <v>5.32</v>
      </c>
      <c r="R2828">
        <v>4.26</v>
      </c>
      <c r="S2828">
        <v>5.34</v>
      </c>
      <c r="T2828">
        <v>0</v>
      </c>
      <c r="U2828">
        <v>0</v>
      </c>
    </row>
    <row r="2829" spans="1:21" x14ac:dyDescent="0.25">
      <c r="A2829" t="s">
        <v>23265</v>
      </c>
      <c r="B2829" t="s">
        <v>23266</v>
      </c>
      <c r="C2829" t="s">
        <v>20871</v>
      </c>
      <c r="D2829">
        <v>0</v>
      </c>
      <c r="E2829">
        <v>0</v>
      </c>
      <c r="F2829">
        <v>5.33</v>
      </c>
      <c r="G2829">
        <v>0</v>
      </c>
      <c r="H2829">
        <v>0</v>
      </c>
      <c r="I2829">
        <v>0</v>
      </c>
      <c r="J2829">
        <v>1</v>
      </c>
      <c r="K2829">
        <v>1</v>
      </c>
      <c r="L2829">
        <v>1</v>
      </c>
      <c r="M2829">
        <v>0</v>
      </c>
      <c r="N2829">
        <v>0</v>
      </c>
      <c r="O2829">
        <v>0</v>
      </c>
      <c r="P2829">
        <v>1.63</v>
      </c>
      <c r="Q2829">
        <v>4.5</v>
      </c>
      <c r="R2829">
        <v>4.43</v>
      </c>
      <c r="S2829">
        <v>5.35</v>
      </c>
      <c r="T2829">
        <v>0</v>
      </c>
      <c r="U2829">
        <v>0</v>
      </c>
    </row>
    <row r="2830" spans="1:21" x14ac:dyDescent="0.25">
      <c r="A2830" t="s">
        <v>23267</v>
      </c>
      <c r="B2830" t="s">
        <v>23268</v>
      </c>
      <c r="C2830" t="s">
        <v>1</v>
      </c>
      <c r="D2830">
        <v>0</v>
      </c>
      <c r="E2830">
        <v>0</v>
      </c>
      <c r="F2830">
        <v>5.23</v>
      </c>
      <c r="G2830">
        <v>0</v>
      </c>
      <c r="H2830">
        <v>1</v>
      </c>
      <c r="I2830">
        <v>0</v>
      </c>
      <c r="J2830">
        <v>1</v>
      </c>
      <c r="K2830">
        <v>1</v>
      </c>
      <c r="L2830">
        <v>1</v>
      </c>
      <c r="M2830">
        <v>0</v>
      </c>
      <c r="N2830">
        <v>1</v>
      </c>
      <c r="O2830">
        <v>1</v>
      </c>
      <c r="P2830">
        <v>1.66</v>
      </c>
      <c r="Q2830">
        <v>6.22</v>
      </c>
      <c r="R2830">
        <v>5.64</v>
      </c>
      <c r="S2830">
        <v>5.35</v>
      </c>
      <c r="T2830">
        <v>0</v>
      </c>
      <c r="U2830">
        <v>-0.1</v>
      </c>
    </row>
    <row r="2831" spans="1:21" x14ac:dyDescent="0.25">
      <c r="A2831" t="s">
        <v>8365</v>
      </c>
      <c r="B2831" t="s">
        <v>8366</v>
      </c>
      <c r="C2831" t="s">
        <v>1</v>
      </c>
      <c r="D2831">
        <v>0</v>
      </c>
      <c r="E2831">
        <v>0</v>
      </c>
      <c r="F2831">
        <v>5.36</v>
      </c>
      <c r="G2831">
        <v>0</v>
      </c>
      <c r="H2831">
        <v>0</v>
      </c>
      <c r="I2831">
        <v>0</v>
      </c>
      <c r="J2831">
        <v>1</v>
      </c>
      <c r="K2831">
        <v>1</v>
      </c>
      <c r="L2831">
        <v>1</v>
      </c>
      <c r="M2831">
        <v>0</v>
      </c>
      <c r="N2831">
        <v>0</v>
      </c>
      <c r="O2831">
        <v>0</v>
      </c>
      <c r="P2831">
        <v>1.54</v>
      </c>
      <c r="Q2831">
        <v>3.76</v>
      </c>
      <c r="R2831">
        <v>3.23</v>
      </c>
      <c r="S2831">
        <v>5.35</v>
      </c>
      <c r="T2831">
        <v>0</v>
      </c>
      <c r="U2831">
        <v>0</v>
      </c>
    </row>
    <row r="2832" spans="1:21" x14ac:dyDescent="0.25">
      <c r="A2832" t="s">
        <v>6376</v>
      </c>
      <c r="B2832" t="s">
        <v>6377</v>
      </c>
      <c r="C2832" t="s">
        <v>20868</v>
      </c>
      <c r="D2832">
        <v>0</v>
      </c>
      <c r="E2832">
        <v>0</v>
      </c>
      <c r="F2832">
        <v>5.25</v>
      </c>
      <c r="G2832">
        <v>0</v>
      </c>
      <c r="H2832">
        <v>0</v>
      </c>
      <c r="I2832">
        <v>0</v>
      </c>
      <c r="J2832">
        <v>1</v>
      </c>
      <c r="K2832">
        <v>1</v>
      </c>
      <c r="L2832">
        <v>1</v>
      </c>
      <c r="M2832">
        <v>0</v>
      </c>
      <c r="N2832">
        <v>0</v>
      </c>
      <c r="O2832">
        <v>0</v>
      </c>
      <c r="P2832">
        <v>1.5</v>
      </c>
      <c r="Q2832">
        <v>4.04</v>
      </c>
      <c r="R2832">
        <v>2.88</v>
      </c>
      <c r="S2832">
        <v>5.35</v>
      </c>
      <c r="T2832">
        <v>0</v>
      </c>
      <c r="U2832">
        <v>0</v>
      </c>
    </row>
    <row r="2833" spans="1:21" x14ac:dyDescent="0.25">
      <c r="A2833">
        <v>10054</v>
      </c>
      <c r="B2833" t="s">
        <v>9362</v>
      </c>
      <c r="C2833" t="s">
        <v>20879</v>
      </c>
      <c r="D2833">
        <v>0</v>
      </c>
      <c r="E2833">
        <v>0</v>
      </c>
      <c r="F2833">
        <v>5.47</v>
      </c>
      <c r="G2833">
        <v>0</v>
      </c>
      <c r="H2833">
        <v>0</v>
      </c>
      <c r="I2833">
        <v>0</v>
      </c>
      <c r="J2833">
        <v>1</v>
      </c>
      <c r="K2833">
        <v>1</v>
      </c>
      <c r="L2833">
        <v>1</v>
      </c>
      <c r="M2833">
        <v>0</v>
      </c>
      <c r="N2833">
        <v>1</v>
      </c>
      <c r="O2833">
        <v>0</v>
      </c>
      <c r="P2833">
        <v>1.6</v>
      </c>
      <c r="Q2833">
        <v>5.73</v>
      </c>
      <c r="R2833">
        <v>4.03</v>
      </c>
      <c r="S2833">
        <v>5.35</v>
      </c>
      <c r="T2833">
        <v>0</v>
      </c>
      <c r="U2833">
        <v>0</v>
      </c>
    </row>
    <row r="2834" spans="1:21" x14ac:dyDescent="0.25">
      <c r="A2834" t="s">
        <v>8045</v>
      </c>
      <c r="B2834" t="s">
        <v>8046</v>
      </c>
      <c r="C2834" t="s">
        <v>20876</v>
      </c>
      <c r="D2834">
        <v>0</v>
      </c>
      <c r="E2834">
        <v>0</v>
      </c>
      <c r="F2834">
        <v>5.19</v>
      </c>
      <c r="G2834">
        <v>0</v>
      </c>
      <c r="H2834">
        <v>0</v>
      </c>
      <c r="I2834">
        <v>0</v>
      </c>
      <c r="J2834">
        <v>1</v>
      </c>
      <c r="K2834">
        <v>1</v>
      </c>
      <c r="L2834">
        <v>1</v>
      </c>
      <c r="M2834">
        <v>0</v>
      </c>
      <c r="N2834">
        <v>1</v>
      </c>
      <c r="O2834">
        <v>0</v>
      </c>
      <c r="P2834">
        <v>1.58</v>
      </c>
      <c r="Q2834">
        <v>5.1100000000000003</v>
      </c>
      <c r="R2834">
        <v>4.38</v>
      </c>
      <c r="S2834">
        <v>5.35</v>
      </c>
      <c r="T2834">
        <v>0</v>
      </c>
      <c r="U2834">
        <v>0</v>
      </c>
    </row>
    <row r="2835" spans="1:21" x14ac:dyDescent="0.25">
      <c r="A2835" t="s">
        <v>23269</v>
      </c>
      <c r="B2835" t="s">
        <v>23270</v>
      </c>
      <c r="C2835" t="s">
        <v>20876</v>
      </c>
      <c r="D2835">
        <v>0</v>
      </c>
      <c r="E2835">
        <v>0</v>
      </c>
      <c r="F2835">
        <v>5.22</v>
      </c>
      <c r="G2835">
        <v>0</v>
      </c>
      <c r="H2835">
        <v>0</v>
      </c>
      <c r="I2835">
        <v>0</v>
      </c>
      <c r="J2835">
        <v>1</v>
      </c>
      <c r="K2835">
        <v>1</v>
      </c>
      <c r="L2835">
        <v>1</v>
      </c>
      <c r="M2835">
        <v>0</v>
      </c>
      <c r="N2835">
        <v>1</v>
      </c>
      <c r="O2835">
        <v>1</v>
      </c>
      <c r="P2835">
        <v>1.61</v>
      </c>
      <c r="Q2835">
        <v>5.62</v>
      </c>
      <c r="R2835">
        <v>4.9400000000000004</v>
      </c>
      <c r="S2835">
        <v>5.35</v>
      </c>
      <c r="T2835">
        <v>0</v>
      </c>
      <c r="U2835">
        <v>0</v>
      </c>
    </row>
    <row r="2836" spans="1:21" x14ac:dyDescent="0.25">
      <c r="A2836" t="s">
        <v>7316</v>
      </c>
      <c r="B2836" t="s">
        <v>7317</v>
      </c>
      <c r="C2836" t="s">
        <v>20872</v>
      </c>
      <c r="D2836">
        <v>0</v>
      </c>
      <c r="E2836">
        <v>0</v>
      </c>
      <c r="F2836">
        <v>5.23</v>
      </c>
      <c r="G2836">
        <v>0</v>
      </c>
      <c r="H2836">
        <v>1</v>
      </c>
      <c r="I2836">
        <v>0</v>
      </c>
      <c r="J2836">
        <v>1</v>
      </c>
      <c r="K2836">
        <v>1</v>
      </c>
      <c r="L2836">
        <v>1</v>
      </c>
      <c r="M2836">
        <v>0</v>
      </c>
      <c r="N2836">
        <v>1</v>
      </c>
      <c r="O2836">
        <v>1</v>
      </c>
      <c r="P2836">
        <v>1.7</v>
      </c>
      <c r="Q2836">
        <v>6.67</v>
      </c>
      <c r="R2836">
        <v>6.3</v>
      </c>
      <c r="S2836">
        <v>5.35</v>
      </c>
      <c r="T2836">
        <v>0</v>
      </c>
      <c r="U2836">
        <v>-0.1</v>
      </c>
    </row>
    <row r="2837" spans="1:21" x14ac:dyDescent="0.25">
      <c r="A2837" t="s">
        <v>6975</v>
      </c>
      <c r="B2837" t="s">
        <v>6976</v>
      </c>
      <c r="C2837" t="s">
        <v>20874</v>
      </c>
      <c r="D2837">
        <v>0</v>
      </c>
      <c r="E2837">
        <v>0</v>
      </c>
      <c r="F2837">
        <v>5.36</v>
      </c>
      <c r="G2837">
        <v>0</v>
      </c>
      <c r="H2837">
        <v>0</v>
      </c>
      <c r="I2837">
        <v>0</v>
      </c>
      <c r="J2837">
        <v>1</v>
      </c>
      <c r="K2837">
        <v>1</v>
      </c>
      <c r="L2837">
        <v>1</v>
      </c>
      <c r="M2837">
        <v>0</v>
      </c>
      <c r="N2837">
        <v>1</v>
      </c>
      <c r="O2837">
        <v>1</v>
      </c>
      <c r="P2837">
        <v>1.65</v>
      </c>
      <c r="Q2837">
        <v>5.54</v>
      </c>
      <c r="R2837">
        <v>5</v>
      </c>
      <c r="S2837">
        <v>5.35</v>
      </c>
      <c r="T2837">
        <v>0</v>
      </c>
      <c r="U2837">
        <v>0</v>
      </c>
    </row>
    <row r="2838" spans="1:21" x14ac:dyDescent="0.25">
      <c r="A2838" t="s">
        <v>7542</v>
      </c>
      <c r="B2838" t="s">
        <v>7543</v>
      </c>
      <c r="C2838" t="s">
        <v>20889</v>
      </c>
      <c r="D2838">
        <v>0</v>
      </c>
      <c r="E2838">
        <v>0</v>
      </c>
      <c r="F2838">
        <v>5.19</v>
      </c>
      <c r="G2838">
        <v>0</v>
      </c>
      <c r="H2838">
        <v>0</v>
      </c>
      <c r="I2838">
        <v>0</v>
      </c>
      <c r="J2838">
        <v>1</v>
      </c>
      <c r="K2838">
        <v>1</v>
      </c>
      <c r="L2838">
        <v>1</v>
      </c>
      <c r="M2838">
        <v>0</v>
      </c>
      <c r="N2838">
        <v>1</v>
      </c>
      <c r="O2838">
        <v>1</v>
      </c>
      <c r="P2838">
        <v>1.58</v>
      </c>
      <c r="Q2838">
        <v>5.42</v>
      </c>
      <c r="R2838">
        <v>4.5199999999999996</v>
      </c>
      <c r="S2838">
        <v>5.35</v>
      </c>
      <c r="T2838">
        <v>0</v>
      </c>
      <c r="U2838">
        <v>0</v>
      </c>
    </row>
    <row r="2839" spans="1:21" x14ac:dyDescent="0.25">
      <c r="A2839" t="s">
        <v>23271</v>
      </c>
      <c r="B2839" t="s">
        <v>23272</v>
      </c>
      <c r="C2839" t="s">
        <v>20891</v>
      </c>
      <c r="D2839">
        <v>0</v>
      </c>
      <c r="E2839">
        <v>0</v>
      </c>
      <c r="F2839">
        <v>5.39</v>
      </c>
      <c r="G2839">
        <v>0</v>
      </c>
      <c r="H2839">
        <v>0</v>
      </c>
      <c r="I2839">
        <v>0</v>
      </c>
      <c r="J2839">
        <v>1</v>
      </c>
      <c r="K2839">
        <v>1</v>
      </c>
      <c r="L2839">
        <v>1</v>
      </c>
      <c r="M2839">
        <v>0</v>
      </c>
      <c r="N2839">
        <v>1</v>
      </c>
      <c r="O2839">
        <v>1</v>
      </c>
      <c r="P2839">
        <v>1.62</v>
      </c>
      <c r="Q2839">
        <v>5.05</v>
      </c>
      <c r="R2839">
        <v>4.5199999999999996</v>
      </c>
      <c r="S2839">
        <v>5.35</v>
      </c>
      <c r="T2839">
        <v>0</v>
      </c>
      <c r="U2839">
        <v>0</v>
      </c>
    </row>
    <row r="2840" spans="1:21" x14ac:dyDescent="0.25">
      <c r="A2840" t="s">
        <v>8607</v>
      </c>
      <c r="B2840" t="s">
        <v>8608</v>
      </c>
      <c r="C2840" t="s">
        <v>20887</v>
      </c>
      <c r="D2840">
        <v>0</v>
      </c>
      <c r="E2840">
        <v>0</v>
      </c>
      <c r="F2840">
        <v>5.18</v>
      </c>
      <c r="G2840">
        <v>0</v>
      </c>
      <c r="H2840">
        <v>0</v>
      </c>
      <c r="I2840">
        <v>0</v>
      </c>
      <c r="J2840">
        <v>1</v>
      </c>
      <c r="K2840">
        <v>1</v>
      </c>
      <c r="L2840">
        <v>1</v>
      </c>
      <c r="M2840">
        <v>0</v>
      </c>
      <c r="N2840">
        <v>1</v>
      </c>
      <c r="O2840">
        <v>0</v>
      </c>
      <c r="P2840">
        <v>1.54</v>
      </c>
      <c r="Q2840">
        <v>4.84</v>
      </c>
      <c r="R2840">
        <v>3.77</v>
      </c>
      <c r="S2840">
        <v>5.35</v>
      </c>
      <c r="T2840">
        <v>0</v>
      </c>
      <c r="U2840">
        <v>0</v>
      </c>
    </row>
    <row r="2841" spans="1:21" x14ac:dyDescent="0.25">
      <c r="A2841" t="s">
        <v>7069</v>
      </c>
      <c r="B2841" t="s">
        <v>7070</v>
      </c>
      <c r="C2841" t="s">
        <v>20881</v>
      </c>
      <c r="D2841">
        <v>0</v>
      </c>
      <c r="E2841">
        <v>0</v>
      </c>
      <c r="F2841">
        <v>5.19</v>
      </c>
      <c r="G2841">
        <v>0</v>
      </c>
      <c r="H2841">
        <v>0</v>
      </c>
      <c r="I2841">
        <v>0</v>
      </c>
      <c r="J2841">
        <v>1</v>
      </c>
      <c r="K2841">
        <v>1</v>
      </c>
      <c r="L2841">
        <v>1</v>
      </c>
      <c r="M2841">
        <v>0</v>
      </c>
      <c r="N2841">
        <v>0</v>
      </c>
      <c r="O2841">
        <v>0</v>
      </c>
      <c r="P2841">
        <v>1.54</v>
      </c>
      <c r="Q2841">
        <v>4.18</v>
      </c>
      <c r="R2841">
        <v>3.39</v>
      </c>
      <c r="S2841">
        <v>5.35</v>
      </c>
      <c r="T2841">
        <v>0</v>
      </c>
      <c r="U2841">
        <v>0</v>
      </c>
    </row>
    <row r="2842" spans="1:21" x14ac:dyDescent="0.25">
      <c r="A2842" t="s">
        <v>8700</v>
      </c>
      <c r="B2842" t="s">
        <v>8701</v>
      </c>
      <c r="C2842" t="s">
        <v>20873</v>
      </c>
      <c r="D2842">
        <v>0</v>
      </c>
      <c r="E2842">
        <v>0</v>
      </c>
      <c r="F2842">
        <v>5.19</v>
      </c>
      <c r="G2842">
        <v>0</v>
      </c>
      <c r="H2842">
        <v>0</v>
      </c>
      <c r="I2842">
        <v>0</v>
      </c>
      <c r="J2842">
        <v>1</v>
      </c>
      <c r="K2842">
        <v>1</v>
      </c>
      <c r="L2842">
        <v>1</v>
      </c>
      <c r="M2842">
        <v>0</v>
      </c>
      <c r="N2842">
        <v>1</v>
      </c>
      <c r="O2842">
        <v>1</v>
      </c>
      <c r="P2842">
        <v>1.58</v>
      </c>
      <c r="Q2842">
        <v>5.81</v>
      </c>
      <c r="R2842">
        <v>4.53</v>
      </c>
      <c r="S2842">
        <v>5.36</v>
      </c>
      <c r="T2842">
        <v>0</v>
      </c>
      <c r="U2842">
        <v>0</v>
      </c>
    </row>
    <row r="2843" spans="1:21" x14ac:dyDescent="0.25">
      <c r="A2843" t="s">
        <v>6943</v>
      </c>
      <c r="B2843" t="s">
        <v>4164</v>
      </c>
      <c r="C2843" t="s">
        <v>1</v>
      </c>
      <c r="D2843">
        <v>0</v>
      </c>
      <c r="E2843">
        <v>0</v>
      </c>
      <c r="F2843">
        <v>5.19</v>
      </c>
      <c r="G2843">
        <v>0</v>
      </c>
      <c r="H2843">
        <v>1</v>
      </c>
      <c r="I2843">
        <v>0</v>
      </c>
      <c r="J2843">
        <v>1</v>
      </c>
      <c r="K2843">
        <v>1</v>
      </c>
      <c r="L2843">
        <v>1</v>
      </c>
      <c r="M2843">
        <v>0</v>
      </c>
      <c r="N2843">
        <v>1</v>
      </c>
      <c r="O2843">
        <v>1</v>
      </c>
      <c r="P2843">
        <v>1.61</v>
      </c>
      <c r="Q2843">
        <v>5.27</v>
      </c>
      <c r="R2843">
        <v>4.6900000000000004</v>
      </c>
      <c r="S2843">
        <v>5.36</v>
      </c>
      <c r="T2843">
        <v>0</v>
      </c>
      <c r="U2843">
        <v>-0.1</v>
      </c>
    </row>
    <row r="2844" spans="1:21" x14ac:dyDescent="0.25">
      <c r="A2844" t="s">
        <v>6430</v>
      </c>
      <c r="B2844" t="s">
        <v>6431</v>
      </c>
      <c r="C2844" t="s">
        <v>20895</v>
      </c>
      <c r="D2844">
        <v>0</v>
      </c>
      <c r="E2844">
        <v>0</v>
      </c>
      <c r="F2844">
        <v>5.12</v>
      </c>
      <c r="G2844">
        <v>0</v>
      </c>
      <c r="H2844">
        <v>1</v>
      </c>
      <c r="I2844">
        <v>0</v>
      </c>
      <c r="J2844">
        <v>1</v>
      </c>
      <c r="K2844">
        <v>1</v>
      </c>
      <c r="L2844">
        <v>1</v>
      </c>
      <c r="M2844">
        <v>0</v>
      </c>
      <c r="N2844">
        <v>1</v>
      </c>
      <c r="O2844">
        <v>1</v>
      </c>
      <c r="P2844">
        <v>1.63</v>
      </c>
      <c r="Q2844">
        <v>5.59</v>
      </c>
      <c r="R2844">
        <v>5.19</v>
      </c>
      <c r="S2844">
        <v>5.36</v>
      </c>
      <c r="T2844">
        <v>0</v>
      </c>
      <c r="U2844">
        <v>-0.1</v>
      </c>
    </row>
    <row r="2845" spans="1:21" x14ac:dyDescent="0.25">
      <c r="A2845" t="s">
        <v>7577</v>
      </c>
      <c r="B2845" t="s">
        <v>7578</v>
      </c>
      <c r="C2845" t="s">
        <v>20891</v>
      </c>
      <c r="D2845">
        <v>0</v>
      </c>
      <c r="E2845">
        <v>0</v>
      </c>
      <c r="F2845">
        <v>5.37</v>
      </c>
      <c r="G2845">
        <v>0</v>
      </c>
      <c r="H2845">
        <v>1</v>
      </c>
      <c r="I2845">
        <v>0</v>
      </c>
      <c r="J2845">
        <v>1</v>
      </c>
      <c r="K2845">
        <v>1</v>
      </c>
      <c r="L2845">
        <v>1</v>
      </c>
      <c r="M2845">
        <v>0</v>
      </c>
      <c r="N2845">
        <v>1</v>
      </c>
      <c r="O2845">
        <v>1</v>
      </c>
      <c r="P2845">
        <v>1.72</v>
      </c>
      <c r="Q2845">
        <v>5.92</v>
      </c>
      <c r="R2845">
        <v>6.1</v>
      </c>
      <c r="S2845">
        <v>5.36</v>
      </c>
      <c r="T2845">
        <v>0</v>
      </c>
      <c r="U2845">
        <v>-0.1</v>
      </c>
    </row>
    <row r="2846" spans="1:21" x14ac:dyDescent="0.25">
      <c r="A2846" t="s">
        <v>6444</v>
      </c>
      <c r="B2846" t="s">
        <v>6445</v>
      </c>
      <c r="C2846" t="s">
        <v>20879</v>
      </c>
      <c r="D2846">
        <v>0</v>
      </c>
      <c r="E2846">
        <v>0</v>
      </c>
      <c r="F2846">
        <v>5.42</v>
      </c>
      <c r="G2846">
        <v>0</v>
      </c>
      <c r="H2846">
        <v>0</v>
      </c>
      <c r="I2846">
        <v>0</v>
      </c>
      <c r="J2846">
        <v>1</v>
      </c>
      <c r="K2846">
        <v>1</v>
      </c>
      <c r="L2846">
        <v>1</v>
      </c>
      <c r="M2846">
        <v>0</v>
      </c>
      <c r="N2846">
        <v>1</v>
      </c>
      <c r="O2846">
        <v>0</v>
      </c>
      <c r="P2846">
        <v>1.6</v>
      </c>
      <c r="Q2846">
        <v>5.31</v>
      </c>
      <c r="R2846">
        <v>3.93</v>
      </c>
      <c r="S2846">
        <v>5.36</v>
      </c>
      <c r="T2846">
        <v>0</v>
      </c>
      <c r="U2846">
        <v>0</v>
      </c>
    </row>
    <row r="2847" spans="1:21" x14ac:dyDescent="0.25">
      <c r="A2847" t="s">
        <v>23273</v>
      </c>
      <c r="B2847" t="s">
        <v>23274</v>
      </c>
      <c r="C2847" t="s">
        <v>1</v>
      </c>
      <c r="D2847">
        <v>0</v>
      </c>
      <c r="E2847">
        <v>0</v>
      </c>
      <c r="F2847">
        <v>5.26</v>
      </c>
      <c r="G2847">
        <v>0</v>
      </c>
      <c r="H2847">
        <v>0</v>
      </c>
      <c r="I2847">
        <v>0</v>
      </c>
      <c r="J2847">
        <v>1</v>
      </c>
      <c r="K2847">
        <v>1</v>
      </c>
      <c r="L2847">
        <v>1</v>
      </c>
      <c r="M2847">
        <v>0</v>
      </c>
      <c r="N2847">
        <v>1</v>
      </c>
      <c r="O2847">
        <v>0</v>
      </c>
      <c r="P2847">
        <v>1.59</v>
      </c>
      <c r="Q2847">
        <v>5.22</v>
      </c>
      <c r="R2847">
        <v>4.3600000000000003</v>
      </c>
      <c r="S2847">
        <v>5.36</v>
      </c>
      <c r="T2847">
        <v>0</v>
      </c>
      <c r="U2847">
        <v>0</v>
      </c>
    </row>
    <row r="2848" spans="1:21" x14ac:dyDescent="0.25">
      <c r="A2848" t="s">
        <v>23275</v>
      </c>
      <c r="B2848" t="s">
        <v>23276</v>
      </c>
      <c r="C2848" t="s">
        <v>20871</v>
      </c>
      <c r="D2848">
        <v>0</v>
      </c>
      <c r="E2848">
        <v>0</v>
      </c>
      <c r="F2848">
        <v>5.31</v>
      </c>
      <c r="G2848">
        <v>0</v>
      </c>
      <c r="H2848">
        <v>1</v>
      </c>
      <c r="I2848">
        <v>0</v>
      </c>
      <c r="J2848">
        <v>1</v>
      </c>
      <c r="K2848">
        <v>1</v>
      </c>
      <c r="L2848">
        <v>1</v>
      </c>
      <c r="M2848">
        <v>0</v>
      </c>
      <c r="N2848">
        <v>1</v>
      </c>
      <c r="O2848">
        <v>1</v>
      </c>
      <c r="P2848">
        <v>1.7</v>
      </c>
      <c r="Q2848">
        <v>5.62</v>
      </c>
      <c r="R2848">
        <v>5.81</v>
      </c>
      <c r="S2848">
        <v>5.36</v>
      </c>
      <c r="T2848">
        <v>0</v>
      </c>
      <c r="U2848">
        <v>-0.1</v>
      </c>
    </row>
    <row r="2849" spans="1:21" x14ac:dyDescent="0.25">
      <c r="A2849" t="s">
        <v>6328</v>
      </c>
      <c r="B2849" t="s">
        <v>6329</v>
      </c>
      <c r="C2849" t="s">
        <v>20889</v>
      </c>
      <c r="D2849">
        <v>0</v>
      </c>
      <c r="E2849">
        <v>0</v>
      </c>
      <c r="F2849">
        <v>5.19</v>
      </c>
      <c r="G2849">
        <v>0</v>
      </c>
      <c r="H2849">
        <v>1</v>
      </c>
      <c r="I2849">
        <v>0</v>
      </c>
      <c r="J2849">
        <v>1</v>
      </c>
      <c r="K2849">
        <v>1</v>
      </c>
      <c r="L2849">
        <v>1</v>
      </c>
      <c r="M2849">
        <v>0</v>
      </c>
      <c r="N2849">
        <v>1</v>
      </c>
      <c r="O2849">
        <v>1</v>
      </c>
      <c r="P2849">
        <v>1.58</v>
      </c>
      <c r="Q2849">
        <v>5.37</v>
      </c>
      <c r="R2849">
        <v>4.54</v>
      </c>
      <c r="S2849">
        <v>5.36</v>
      </c>
      <c r="T2849">
        <v>0</v>
      </c>
      <c r="U2849">
        <v>-0.1</v>
      </c>
    </row>
    <row r="2850" spans="1:21" x14ac:dyDescent="0.25">
      <c r="A2850" t="s">
        <v>6322</v>
      </c>
      <c r="B2850" t="s">
        <v>6323</v>
      </c>
      <c r="C2850" t="s">
        <v>20895</v>
      </c>
      <c r="D2850">
        <v>0</v>
      </c>
      <c r="E2850">
        <v>0</v>
      </c>
      <c r="F2850">
        <v>5.15</v>
      </c>
      <c r="G2850">
        <v>0</v>
      </c>
      <c r="H2850">
        <v>0</v>
      </c>
      <c r="I2850">
        <v>0</v>
      </c>
      <c r="J2850">
        <v>1</v>
      </c>
      <c r="K2850">
        <v>1</v>
      </c>
      <c r="L2850">
        <v>1</v>
      </c>
      <c r="M2850">
        <v>0</v>
      </c>
      <c r="N2850">
        <v>1</v>
      </c>
      <c r="O2850">
        <v>1</v>
      </c>
      <c r="P2850">
        <v>1.59</v>
      </c>
      <c r="Q2850">
        <v>5.17</v>
      </c>
      <c r="R2850">
        <v>4.5599999999999996</v>
      </c>
      <c r="S2850">
        <v>5.36</v>
      </c>
      <c r="T2850">
        <v>0</v>
      </c>
      <c r="U2850">
        <v>0</v>
      </c>
    </row>
    <row r="2851" spans="1:21" x14ac:dyDescent="0.25">
      <c r="A2851" t="s">
        <v>5799</v>
      </c>
      <c r="B2851" t="s">
        <v>5800</v>
      </c>
      <c r="C2851" t="s">
        <v>20880</v>
      </c>
      <c r="D2851">
        <v>0</v>
      </c>
      <c r="E2851">
        <v>0</v>
      </c>
      <c r="F2851">
        <v>5.33</v>
      </c>
      <c r="G2851">
        <v>0</v>
      </c>
      <c r="H2851">
        <v>0</v>
      </c>
      <c r="I2851">
        <v>0</v>
      </c>
      <c r="J2851">
        <v>1</v>
      </c>
      <c r="K2851">
        <v>1</v>
      </c>
      <c r="L2851">
        <v>1</v>
      </c>
      <c r="M2851">
        <v>0</v>
      </c>
      <c r="N2851">
        <v>1</v>
      </c>
      <c r="O2851">
        <v>1</v>
      </c>
      <c r="P2851">
        <v>1.62</v>
      </c>
      <c r="Q2851">
        <v>5.61</v>
      </c>
      <c r="R2851">
        <v>4.8099999999999996</v>
      </c>
      <c r="S2851">
        <v>5.36</v>
      </c>
      <c r="T2851">
        <v>0</v>
      </c>
      <c r="U2851">
        <v>0</v>
      </c>
    </row>
    <row r="2852" spans="1:21" x14ac:dyDescent="0.25">
      <c r="A2852" t="s">
        <v>6029</v>
      </c>
      <c r="B2852" t="s">
        <v>6030</v>
      </c>
      <c r="C2852" t="s">
        <v>1</v>
      </c>
      <c r="D2852">
        <v>0</v>
      </c>
      <c r="E2852">
        <v>0</v>
      </c>
      <c r="F2852">
        <v>5.26</v>
      </c>
      <c r="G2852">
        <v>0</v>
      </c>
      <c r="H2852">
        <v>0</v>
      </c>
      <c r="I2852">
        <v>0</v>
      </c>
      <c r="J2852">
        <v>1</v>
      </c>
      <c r="K2852">
        <v>1</v>
      </c>
      <c r="L2852">
        <v>1</v>
      </c>
      <c r="M2852">
        <v>0</v>
      </c>
      <c r="N2852">
        <v>1</v>
      </c>
      <c r="O2852">
        <v>0</v>
      </c>
      <c r="P2852">
        <v>1.58</v>
      </c>
      <c r="Q2852">
        <v>4.8499999999999996</v>
      </c>
      <c r="R2852">
        <v>4.07</v>
      </c>
      <c r="S2852">
        <v>5.37</v>
      </c>
      <c r="T2852">
        <v>0</v>
      </c>
      <c r="U2852">
        <v>0</v>
      </c>
    </row>
    <row r="2853" spans="1:21" x14ac:dyDescent="0.25">
      <c r="A2853" t="s">
        <v>8114</v>
      </c>
      <c r="B2853" t="s">
        <v>8115</v>
      </c>
      <c r="C2853" t="s">
        <v>20874</v>
      </c>
      <c r="D2853">
        <v>0</v>
      </c>
      <c r="E2853">
        <v>0</v>
      </c>
      <c r="F2853">
        <v>5.38</v>
      </c>
      <c r="G2853">
        <v>0</v>
      </c>
      <c r="H2853">
        <v>1</v>
      </c>
      <c r="I2853">
        <v>0</v>
      </c>
      <c r="J2853">
        <v>1</v>
      </c>
      <c r="K2853">
        <v>1</v>
      </c>
      <c r="L2853">
        <v>1</v>
      </c>
      <c r="M2853">
        <v>0</v>
      </c>
      <c r="N2853">
        <v>1</v>
      </c>
      <c r="O2853">
        <v>1</v>
      </c>
      <c r="P2853">
        <v>1.7</v>
      </c>
      <c r="Q2853">
        <v>5.92</v>
      </c>
      <c r="R2853">
        <v>5.86</v>
      </c>
      <c r="S2853">
        <v>5.37</v>
      </c>
      <c r="T2853">
        <v>0</v>
      </c>
      <c r="U2853">
        <v>-0.1</v>
      </c>
    </row>
    <row r="2854" spans="1:21" x14ac:dyDescent="0.25">
      <c r="A2854" t="s">
        <v>7403</v>
      </c>
      <c r="B2854" t="s">
        <v>7404</v>
      </c>
      <c r="C2854" t="s">
        <v>20892</v>
      </c>
      <c r="D2854">
        <v>0</v>
      </c>
      <c r="E2854">
        <v>0</v>
      </c>
      <c r="F2854">
        <v>5.31</v>
      </c>
      <c r="G2854">
        <v>0</v>
      </c>
      <c r="H2854">
        <v>0</v>
      </c>
      <c r="I2854">
        <v>0</v>
      </c>
      <c r="J2854">
        <v>1</v>
      </c>
      <c r="K2854">
        <v>1</v>
      </c>
      <c r="L2854">
        <v>1</v>
      </c>
      <c r="M2854">
        <v>0</v>
      </c>
      <c r="N2854">
        <v>1</v>
      </c>
      <c r="O2854">
        <v>1</v>
      </c>
      <c r="P2854">
        <v>1.6</v>
      </c>
      <c r="Q2854">
        <v>5.69</v>
      </c>
      <c r="R2854">
        <v>4.63</v>
      </c>
      <c r="S2854">
        <v>5.37</v>
      </c>
      <c r="T2854">
        <v>0</v>
      </c>
      <c r="U2854">
        <v>0</v>
      </c>
    </row>
    <row r="2855" spans="1:21" x14ac:dyDescent="0.25">
      <c r="A2855" t="s">
        <v>7283</v>
      </c>
      <c r="B2855" t="s">
        <v>2090</v>
      </c>
      <c r="C2855" t="s">
        <v>20890</v>
      </c>
      <c r="D2855">
        <v>0</v>
      </c>
      <c r="E2855">
        <v>0</v>
      </c>
      <c r="F2855">
        <v>5.31</v>
      </c>
      <c r="G2855">
        <v>0</v>
      </c>
      <c r="H2855">
        <v>1</v>
      </c>
      <c r="I2855">
        <v>0</v>
      </c>
      <c r="J2855">
        <v>1</v>
      </c>
      <c r="K2855">
        <v>1</v>
      </c>
      <c r="L2855">
        <v>1</v>
      </c>
      <c r="M2855">
        <v>0</v>
      </c>
      <c r="N2855">
        <v>1</v>
      </c>
      <c r="O2855">
        <v>1</v>
      </c>
      <c r="P2855">
        <v>1.7</v>
      </c>
      <c r="Q2855">
        <v>6.37</v>
      </c>
      <c r="R2855">
        <v>6.2</v>
      </c>
      <c r="S2855">
        <v>5.37</v>
      </c>
      <c r="T2855">
        <v>0</v>
      </c>
      <c r="U2855">
        <v>-0.1</v>
      </c>
    </row>
    <row r="2856" spans="1:21" x14ac:dyDescent="0.25">
      <c r="A2856" t="s">
        <v>6584</v>
      </c>
      <c r="B2856" t="s">
        <v>6585</v>
      </c>
      <c r="C2856" t="s">
        <v>20875</v>
      </c>
      <c r="D2856">
        <v>0</v>
      </c>
      <c r="E2856">
        <v>0</v>
      </c>
      <c r="F2856">
        <v>5.41</v>
      </c>
      <c r="G2856">
        <v>0</v>
      </c>
      <c r="H2856">
        <v>1</v>
      </c>
      <c r="I2856">
        <v>0</v>
      </c>
      <c r="J2856">
        <v>1</v>
      </c>
      <c r="K2856">
        <v>1</v>
      </c>
      <c r="L2856">
        <v>1</v>
      </c>
      <c r="M2856">
        <v>0</v>
      </c>
      <c r="N2856">
        <v>1</v>
      </c>
      <c r="O2856">
        <v>1</v>
      </c>
      <c r="P2856">
        <v>1.66</v>
      </c>
      <c r="Q2856">
        <v>6.68</v>
      </c>
      <c r="R2856">
        <v>5.58</v>
      </c>
      <c r="S2856">
        <v>5.37</v>
      </c>
      <c r="T2856">
        <v>0</v>
      </c>
      <c r="U2856">
        <v>0</v>
      </c>
    </row>
    <row r="2857" spans="1:21" x14ac:dyDescent="0.25">
      <c r="A2857" t="s">
        <v>23277</v>
      </c>
      <c r="B2857" t="s">
        <v>23278</v>
      </c>
      <c r="C2857" t="s">
        <v>20892</v>
      </c>
      <c r="D2857">
        <v>0</v>
      </c>
      <c r="E2857">
        <v>0</v>
      </c>
      <c r="F2857">
        <v>5.3</v>
      </c>
      <c r="G2857">
        <v>0</v>
      </c>
      <c r="H2857">
        <v>1</v>
      </c>
      <c r="I2857">
        <v>0</v>
      </c>
      <c r="J2857">
        <v>1</v>
      </c>
      <c r="K2857">
        <v>1</v>
      </c>
      <c r="L2857">
        <v>1</v>
      </c>
      <c r="M2857">
        <v>0</v>
      </c>
      <c r="N2857">
        <v>1</v>
      </c>
      <c r="O2857">
        <v>1</v>
      </c>
      <c r="P2857">
        <v>1.68</v>
      </c>
      <c r="Q2857">
        <v>6.72</v>
      </c>
      <c r="R2857">
        <v>6.03</v>
      </c>
      <c r="S2857">
        <v>5.37</v>
      </c>
      <c r="T2857">
        <v>0</v>
      </c>
      <c r="U2857">
        <v>-0.1</v>
      </c>
    </row>
    <row r="2858" spans="1:21" x14ac:dyDescent="0.25">
      <c r="A2858" t="s">
        <v>7277</v>
      </c>
      <c r="B2858" t="s">
        <v>7278</v>
      </c>
      <c r="C2858" t="s">
        <v>20882</v>
      </c>
      <c r="D2858">
        <v>0</v>
      </c>
      <c r="E2858">
        <v>0</v>
      </c>
      <c r="F2858">
        <v>5.13</v>
      </c>
      <c r="G2858">
        <v>0</v>
      </c>
      <c r="H2858">
        <v>1</v>
      </c>
      <c r="I2858">
        <v>0</v>
      </c>
      <c r="J2858">
        <v>1</v>
      </c>
      <c r="K2858">
        <v>1</v>
      </c>
      <c r="L2858">
        <v>1</v>
      </c>
      <c r="M2858">
        <v>0</v>
      </c>
      <c r="N2858">
        <v>1</v>
      </c>
      <c r="O2858">
        <v>1</v>
      </c>
      <c r="P2858">
        <v>1.62</v>
      </c>
      <c r="Q2858">
        <v>6.48</v>
      </c>
      <c r="R2858">
        <v>5.42</v>
      </c>
      <c r="S2858">
        <v>5.37</v>
      </c>
      <c r="T2858">
        <v>0</v>
      </c>
      <c r="U2858">
        <v>0</v>
      </c>
    </row>
    <row r="2859" spans="1:21" x14ac:dyDescent="0.25">
      <c r="A2859" t="s">
        <v>6017</v>
      </c>
      <c r="B2859" t="s">
        <v>6018</v>
      </c>
      <c r="C2859" t="s">
        <v>20889</v>
      </c>
      <c r="D2859">
        <v>0</v>
      </c>
      <c r="E2859">
        <v>0</v>
      </c>
      <c r="F2859">
        <v>5.28</v>
      </c>
      <c r="G2859">
        <v>0</v>
      </c>
      <c r="H2859">
        <v>0</v>
      </c>
      <c r="I2859">
        <v>0</v>
      </c>
      <c r="J2859">
        <v>1</v>
      </c>
      <c r="K2859">
        <v>1</v>
      </c>
      <c r="L2859">
        <v>1</v>
      </c>
      <c r="M2859">
        <v>0</v>
      </c>
      <c r="N2859">
        <v>1</v>
      </c>
      <c r="O2859">
        <v>1</v>
      </c>
      <c r="P2859">
        <v>1.63</v>
      </c>
      <c r="Q2859">
        <v>6.04</v>
      </c>
      <c r="R2859">
        <v>5.39</v>
      </c>
      <c r="S2859">
        <v>5.37</v>
      </c>
      <c r="T2859">
        <v>0</v>
      </c>
      <c r="U2859">
        <v>0</v>
      </c>
    </row>
    <row r="2860" spans="1:21" x14ac:dyDescent="0.25">
      <c r="A2860" t="s">
        <v>23279</v>
      </c>
      <c r="B2860" t="s">
        <v>23280</v>
      </c>
      <c r="C2860" t="s">
        <v>20884</v>
      </c>
      <c r="D2860">
        <v>0</v>
      </c>
      <c r="E2860">
        <v>0</v>
      </c>
      <c r="F2860">
        <v>5.37</v>
      </c>
      <c r="G2860">
        <v>0</v>
      </c>
      <c r="H2860">
        <v>0</v>
      </c>
      <c r="I2860">
        <v>0</v>
      </c>
      <c r="J2860">
        <v>1</v>
      </c>
      <c r="K2860">
        <v>1</v>
      </c>
      <c r="L2860">
        <v>1</v>
      </c>
      <c r="M2860">
        <v>0</v>
      </c>
      <c r="N2860">
        <v>1</v>
      </c>
      <c r="O2860">
        <v>0</v>
      </c>
      <c r="P2860">
        <v>1.59</v>
      </c>
      <c r="Q2860">
        <v>5.27</v>
      </c>
      <c r="R2860">
        <v>4.1500000000000004</v>
      </c>
      <c r="S2860">
        <v>5.37</v>
      </c>
      <c r="T2860">
        <v>0</v>
      </c>
      <c r="U2860">
        <v>0</v>
      </c>
    </row>
    <row r="2861" spans="1:21" x14ac:dyDescent="0.25">
      <c r="A2861" t="s">
        <v>6339</v>
      </c>
      <c r="B2861" t="s">
        <v>6340</v>
      </c>
      <c r="C2861" t="s">
        <v>20868</v>
      </c>
      <c r="D2861">
        <v>0</v>
      </c>
      <c r="E2861">
        <v>0</v>
      </c>
      <c r="F2861">
        <v>5.29</v>
      </c>
      <c r="G2861">
        <v>0</v>
      </c>
      <c r="H2861">
        <v>0</v>
      </c>
      <c r="I2861">
        <v>0</v>
      </c>
      <c r="J2861">
        <v>1</v>
      </c>
      <c r="K2861">
        <v>1</v>
      </c>
      <c r="L2861">
        <v>1</v>
      </c>
      <c r="M2861">
        <v>0</v>
      </c>
      <c r="N2861">
        <v>1</v>
      </c>
      <c r="O2861">
        <v>0</v>
      </c>
      <c r="P2861">
        <v>1.54</v>
      </c>
      <c r="Q2861">
        <v>4.59</v>
      </c>
      <c r="R2861">
        <v>3.59</v>
      </c>
      <c r="S2861">
        <v>5.38</v>
      </c>
      <c r="T2861">
        <v>0</v>
      </c>
      <c r="U2861">
        <v>0</v>
      </c>
    </row>
    <row r="2862" spans="1:21" x14ac:dyDescent="0.25">
      <c r="A2862" t="s">
        <v>8547</v>
      </c>
      <c r="B2862" t="s">
        <v>8548</v>
      </c>
      <c r="C2862" t="s">
        <v>20874</v>
      </c>
      <c r="D2862">
        <v>0</v>
      </c>
      <c r="E2862">
        <v>0</v>
      </c>
      <c r="F2862">
        <v>5.39</v>
      </c>
      <c r="G2862">
        <v>0</v>
      </c>
      <c r="H2862">
        <v>1</v>
      </c>
      <c r="I2862">
        <v>0</v>
      </c>
      <c r="J2862">
        <v>1</v>
      </c>
      <c r="K2862">
        <v>1</v>
      </c>
      <c r="L2862">
        <v>1</v>
      </c>
      <c r="M2862">
        <v>0</v>
      </c>
      <c r="N2862">
        <v>1</v>
      </c>
      <c r="O2862">
        <v>1</v>
      </c>
      <c r="P2862">
        <v>1.73</v>
      </c>
      <c r="Q2862">
        <v>6.59</v>
      </c>
      <c r="R2862">
        <v>6.38</v>
      </c>
      <c r="S2862">
        <v>5.38</v>
      </c>
      <c r="T2862">
        <v>0</v>
      </c>
      <c r="U2862">
        <v>-0.1</v>
      </c>
    </row>
    <row r="2863" spans="1:21" x14ac:dyDescent="0.25">
      <c r="A2863" t="s">
        <v>7911</v>
      </c>
      <c r="B2863" t="s">
        <v>7912</v>
      </c>
      <c r="C2863" t="s">
        <v>20889</v>
      </c>
      <c r="D2863">
        <v>0</v>
      </c>
      <c r="E2863">
        <v>0</v>
      </c>
      <c r="F2863">
        <v>5.2</v>
      </c>
      <c r="G2863">
        <v>0</v>
      </c>
      <c r="H2863">
        <v>1</v>
      </c>
      <c r="I2863">
        <v>0</v>
      </c>
      <c r="J2863">
        <v>1</v>
      </c>
      <c r="K2863">
        <v>1</v>
      </c>
      <c r="L2863">
        <v>1</v>
      </c>
      <c r="M2863">
        <v>0</v>
      </c>
      <c r="N2863">
        <v>1</v>
      </c>
      <c r="O2863">
        <v>1</v>
      </c>
      <c r="P2863">
        <v>1.66</v>
      </c>
      <c r="Q2863">
        <v>5.78</v>
      </c>
      <c r="R2863">
        <v>5.59</v>
      </c>
      <c r="S2863">
        <v>5.38</v>
      </c>
      <c r="T2863">
        <v>0</v>
      </c>
      <c r="U2863">
        <v>-0.1</v>
      </c>
    </row>
    <row r="2864" spans="1:21" x14ac:dyDescent="0.25">
      <c r="A2864" t="s">
        <v>8883</v>
      </c>
      <c r="B2864" t="s">
        <v>8884</v>
      </c>
      <c r="C2864" t="s">
        <v>20890</v>
      </c>
      <c r="D2864">
        <v>0</v>
      </c>
      <c r="E2864">
        <v>0</v>
      </c>
      <c r="F2864">
        <v>5.34</v>
      </c>
      <c r="G2864">
        <v>0</v>
      </c>
      <c r="H2864">
        <v>0</v>
      </c>
      <c r="I2864">
        <v>0</v>
      </c>
      <c r="J2864">
        <v>1</v>
      </c>
      <c r="K2864">
        <v>1</v>
      </c>
      <c r="L2864">
        <v>1</v>
      </c>
      <c r="M2864">
        <v>0</v>
      </c>
      <c r="N2864">
        <v>1</v>
      </c>
      <c r="O2864">
        <v>1</v>
      </c>
      <c r="P2864">
        <v>1.62</v>
      </c>
      <c r="Q2864">
        <v>5.05</v>
      </c>
      <c r="R2864">
        <v>4.67</v>
      </c>
      <c r="S2864">
        <v>5.38</v>
      </c>
      <c r="T2864">
        <v>0</v>
      </c>
      <c r="U2864">
        <v>0</v>
      </c>
    </row>
    <row r="2865" spans="1:21" x14ac:dyDescent="0.25">
      <c r="A2865" t="s">
        <v>8171</v>
      </c>
      <c r="B2865" t="s">
        <v>8172</v>
      </c>
      <c r="C2865" t="s">
        <v>1</v>
      </c>
      <c r="D2865">
        <v>0</v>
      </c>
      <c r="E2865">
        <v>0</v>
      </c>
      <c r="F2865">
        <v>5.2</v>
      </c>
      <c r="G2865">
        <v>0</v>
      </c>
      <c r="H2865">
        <v>1</v>
      </c>
      <c r="I2865">
        <v>0</v>
      </c>
      <c r="J2865">
        <v>1</v>
      </c>
      <c r="K2865">
        <v>1</v>
      </c>
      <c r="L2865">
        <v>1</v>
      </c>
      <c r="M2865">
        <v>0</v>
      </c>
      <c r="N2865">
        <v>1</v>
      </c>
      <c r="O2865">
        <v>1</v>
      </c>
      <c r="P2865">
        <v>1.62</v>
      </c>
      <c r="Q2865">
        <v>5.13</v>
      </c>
      <c r="R2865">
        <v>4.67</v>
      </c>
      <c r="S2865">
        <v>5.38</v>
      </c>
      <c r="T2865">
        <v>0</v>
      </c>
      <c r="U2865">
        <v>-0.1</v>
      </c>
    </row>
    <row r="2866" spans="1:21" x14ac:dyDescent="0.25">
      <c r="A2866" t="s">
        <v>23281</v>
      </c>
      <c r="B2866" t="s">
        <v>23282</v>
      </c>
      <c r="C2866" t="s">
        <v>20881</v>
      </c>
      <c r="D2866">
        <v>0</v>
      </c>
      <c r="E2866">
        <v>0</v>
      </c>
      <c r="F2866">
        <v>5.24</v>
      </c>
      <c r="G2866">
        <v>0</v>
      </c>
      <c r="H2866">
        <v>0</v>
      </c>
      <c r="I2866">
        <v>0</v>
      </c>
      <c r="J2866">
        <v>1</v>
      </c>
      <c r="K2866">
        <v>1</v>
      </c>
      <c r="L2866">
        <v>1</v>
      </c>
      <c r="M2866">
        <v>0</v>
      </c>
      <c r="N2866">
        <v>0</v>
      </c>
      <c r="O2866">
        <v>0</v>
      </c>
      <c r="P2866">
        <v>1.58</v>
      </c>
      <c r="Q2866">
        <v>4.3099999999999996</v>
      </c>
      <c r="R2866">
        <v>3.89</v>
      </c>
      <c r="S2866">
        <v>5.38</v>
      </c>
      <c r="T2866">
        <v>0</v>
      </c>
      <c r="U2866">
        <v>0</v>
      </c>
    </row>
    <row r="2867" spans="1:21" x14ac:dyDescent="0.25">
      <c r="A2867" t="s">
        <v>6076</v>
      </c>
      <c r="B2867" t="s">
        <v>6077</v>
      </c>
      <c r="C2867" t="s">
        <v>20874</v>
      </c>
      <c r="D2867">
        <v>0</v>
      </c>
      <c r="E2867">
        <v>0</v>
      </c>
      <c r="F2867">
        <v>5.41</v>
      </c>
      <c r="G2867">
        <v>0</v>
      </c>
      <c r="H2867">
        <v>0</v>
      </c>
      <c r="I2867">
        <v>0</v>
      </c>
      <c r="J2867">
        <v>1</v>
      </c>
      <c r="K2867">
        <v>1</v>
      </c>
      <c r="L2867">
        <v>1</v>
      </c>
      <c r="M2867">
        <v>0</v>
      </c>
      <c r="N2867">
        <v>1</v>
      </c>
      <c r="O2867">
        <v>1</v>
      </c>
      <c r="P2867">
        <v>1.65</v>
      </c>
      <c r="Q2867">
        <v>5.37</v>
      </c>
      <c r="R2867">
        <v>4.88</v>
      </c>
      <c r="S2867">
        <v>5.38</v>
      </c>
      <c r="T2867">
        <v>0</v>
      </c>
      <c r="U2867">
        <v>0</v>
      </c>
    </row>
    <row r="2868" spans="1:21" x14ac:dyDescent="0.25">
      <c r="A2868" t="s">
        <v>6523</v>
      </c>
      <c r="B2868" t="s">
        <v>6524</v>
      </c>
      <c r="C2868" t="s">
        <v>20875</v>
      </c>
      <c r="D2868">
        <v>0</v>
      </c>
      <c r="E2868">
        <v>0</v>
      </c>
      <c r="F2868">
        <v>5.4</v>
      </c>
      <c r="G2868">
        <v>0</v>
      </c>
      <c r="H2868">
        <v>0</v>
      </c>
      <c r="I2868">
        <v>0</v>
      </c>
      <c r="J2868">
        <v>1</v>
      </c>
      <c r="K2868">
        <v>1</v>
      </c>
      <c r="L2868">
        <v>1</v>
      </c>
      <c r="M2868">
        <v>0</v>
      </c>
      <c r="N2868">
        <v>1</v>
      </c>
      <c r="O2868">
        <v>0</v>
      </c>
      <c r="P2868">
        <v>1.56</v>
      </c>
      <c r="Q2868">
        <v>5.43</v>
      </c>
      <c r="R2868">
        <v>3.88</v>
      </c>
      <c r="S2868">
        <v>5.38</v>
      </c>
      <c r="T2868">
        <v>0</v>
      </c>
      <c r="U2868">
        <v>0</v>
      </c>
    </row>
    <row r="2869" spans="1:21" x14ac:dyDescent="0.25">
      <c r="A2869" t="s">
        <v>6446</v>
      </c>
      <c r="B2869" t="s">
        <v>6447</v>
      </c>
      <c r="C2869" t="s">
        <v>20886</v>
      </c>
      <c r="D2869">
        <v>0</v>
      </c>
      <c r="E2869">
        <v>0</v>
      </c>
      <c r="F2869">
        <v>5.25</v>
      </c>
      <c r="G2869">
        <v>0</v>
      </c>
      <c r="H2869">
        <v>0</v>
      </c>
      <c r="I2869">
        <v>0</v>
      </c>
      <c r="J2869">
        <v>1</v>
      </c>
      <c r="K2869">
        <v>1</v>
      </c>
      <c r="L2869">
        <v>1</v>
      </c>
      <c r="M2869">
        <v>0</v>
      </c>
      <c r="N2869">
        <v>1</v>
      </c>
      <c r="O2869">
        <v>0</v>
      </c>
      <c r="P2869">
        <v>1.57</v>
      </c>
      <c r="Q2869">
        <v>5.7</v>
      </c>
      <c r="R2869">
        <v>4.45</v>
      </c>
      <c r="S2869">
        <v>5.38</v>
      </c>
      <c r="T2869">
        <v>0</v>
      </c>
      <c r="U2869">
        <v>0</v>
      </c>
    </row>
    <row r="2870" spans="1:21" x14ac:dyDescent="0.25">
      <c r="A2870" t="s">
        <v>6041</v>
      </c>
      <c r="B2870" t="s">
        <v>6042</v>
      </c>
      <c r="C2870" t="s">
        <v>20888</v>
      </c>
      <c r="D2870">
        <v>0</v>
      </c>
      <c r="E2870">
        <v>0</v>
      </c>
      <c r="F2870">
        <v>5.08</v>
      </c>
      <c r="G2870">
        <v>0</v>
      </c>
      <c r="H2870">
        <v>1</v>
      </c>
      <c r="I2870">
        <v>0</v>
      </c>
      <c r="J2870">
        <v>1</v>
      </c>
      <c r="K2870">
        <v>1</v>
      </c>
      <c r="L2870">
        <v>1</v>
      </c>
      <c r="M2870">
        <v>0</v>
      </c>
      <c r="N2870">
        <v>1</v>
      </c>
      <c r="O2870">
        <v>1</v>
      </c>
      <c r="P2870">
        <v>1.65</v>
      </c>
      <c r="Q2870">
        <v>5.7</v>
      </c>
      <c r="R2870">
        <v>5.46</v>
      </c>
      <c r="S2870">
        <v>5.38</v>
      </c>
      <c r="T2870">
        <v>0</v>
      </c>
      <c r="U2870">
        <v>0</v>
      </c>
    </row>
    <row r="2871" spans="1:21" x14ac:dyDescent="0.25">
      <c r="A2871" t="s">
        <v>9461</v>
      </c>
      <c r="B2871" t="s">
        <v>9462</v>
      </c>
      <c r="C2871" t="s">
        <v>20873</v>
      </c>
      <c r="D2871">
        <v>0</v>
      </c>
      <c r="E2871">
        <v>0</v>
      </c>
      <c r="F2871">
        <v>5.2</v>
      </c>
      <c r="G2871">
        <v>0</v>
      </c>
      <c r="H2871">
        <v>1</v>
      </c>
      <c r="I2871">
        <v>0</v>
      </c>
      <c r="J2871">
        <v>1</v>
      </c>
      <c r="K2871">
        <v>1</v>
      </c>
      <c r="L2871">
        <v>1</v>
      </c>
      <c r="M2871">
        <v>0</v>
      </c>
      <c r="N2871">
        <v>1</v>
      </c>
      <c r="O2871">
        <v>1</v>
      </c>
      <c r="P2871">
        <v>1.65</v>
      </c>
      <c r="Q2871">
        <v>6.19</v>
      </c>
      <c r="R2871">
        <v>5.47</v>
      </c>
      <c r="S2871">
        <v>5.38</v>
      </c>
      <c r="T2871">
        <v>0</v>
      </c>
      <c r="U2871">
        <v>0</v>
      </c>
    </row>
    <row r="2872" spans="1:21" x14ac:dyDescent="0.25">
      <c r="A2872" t="s">
        <v>8436</v>
      </c>
      <c r="B2872" t="s">
        <v>8437</v>
      </c>
      <c r="C2872" t="s">
        <v>1</v>
      </c>
      <c r="D2872">
        <v>0</v>
      </c>
      <c r="E2872">
        <v>0</v>
      </c>
      <c r="F2872">
        <v>5.28</v>
      </c>
      <c r="G2872">
        <v>0</v>
      </c>
      <c r="H2872">
        <v>1</v>
      </c>
      <c r="I2872">
        <v>0</v>
      </c>
      <c r="J2872">
        <v>1</v>
      </c>
      <c r="K2872">
        <v>1</v>
      </c>
      <c r="L2872">
        <v>1</v>
      </c>
      <c r="M2872">
        <v>0</v>
      </c>
      <c r="N2872">
        <v>1</v>
      </c>
      <c r="O2872">
        <v>1</v>
      </c>
      <c r="P2872">
        <v>1.68</v>
      </c>
      <c r="Q2872">
        <v>5.86</v>
      </c>
      <c r="R2872">
        <v>5.68</v>
      </c>
      <c r="S2872">
        <v>5.38</v>
      </c>
      <c r="T2872">
        <v>0</v>
      </c>
      <c r="U2872">
        <v>-0.1</v>
      </c>
    </row>
    <row r="2873" spans="1:21" x14ac:dyDescent="0.25">
      <c r="A2873" t="s">
        <v>23283</v>
      </c>
      <c r="B2873" t="s">
        <v>23284</v>
      </c>
      <c r="C2873" t="s">
        <v>20879</v>
      </c>
      <c r="D2873">
        <v>0</v>
      </c>
      <c r="E2873">
        <v>0</v>
      </c>
      <c r="F2873">
        <v>5.5</v>
      </c>
      <c r="G2873">
        <v>0</v>
      </c>
      <c r="H2873">
        <v>0</v>
      </c>
      <c r="I2873">
        <v>0</v>
      </c>
      <c r="J2873">
        <v>1</v>
      </c>
      <c r="K2873">
        <v>1</v>
      </c>
      <c r="L2873">
        <v>1</v>
      </c>
      <c r="M2873">
        <v>0</v>
      </c>
      <c r="N2873">
        <v>1</v>
      </c>
      <c r="O2873">
        <v>0</v>
      </c>
      <c r="P2873">
        <v>1.61</v>
      </c>
      <c r="Q2873">
        <v>4.8499999999999996</v>
      </c>
      <c r="R2873">
        <v>3.89</v>
      </c>
      <c r="S2873">
        <v>5.39</v>
      </c>
      <c r="T2873">
        <v>0</v>
      </c>
      <c r="U2873">
        <v>0</v>
      </c>
    </row>
    <row r="2874" spans="1:21" x14ac:dyDescent="0.25">
      <c r="A2874" t="s">
        <v>6212</v>
      </c>
      <c r="B2874" t="s">
        <v>6213</v>
      </c>
      <c r="C2874" t="s">
        <v>20889</v>
      </c>
      <c r="D2874">
        <v>0</v>
      </c>
      <c r="E2874">
        <v>0</v>
      </c>
      <c r="F2874">
        <v>5.21</v>
      </c>
      <c r="G2874">
        <v>0</v>
      </c>
      <c r="H2874">
        <v>1</v>
      </c>
      <c r="I2874">
        <v>0</v>
      </c>
      <c r="J2874">
        <v>1</v>
      </c>
      <c r="K2874">
        <v>1</v>
      </c>
      <c r="L2874">
        <v>1</v>
      </c>
      <c r="M2874">
        <v>0</v>
      </c>
      <c r="N2874">
        <v>1</v>
      </c>
      <c r="O2874">
        <v>1</v>
      </c>
      <c r="P2874">
        <v>1.59</v>
      </c>
      <c r="Q2874">
        <v>5.23</v>
      </c>
      <c r="R2874">
        <v>4.55</v>
      </c>
      <c r="S2874">
        <v>5.39</v>
      </c>
      <c r="T2874">
        <v>0</v>
      </c>
      <c r="U2874">
        <v>-0.1</v>
      </c>
    </row>
    <row r="2875" spans="1:21" x14ac:dyDescent="0.25">
      <c r="A2875" t="s">
        <v>23285</v>
      </c>
      <c r="B2875" t="s">
        <v>23286</v>
      </c>
      <c r="C2875" t="s">
        <v>20887</v>
      </c>
      <c r="D2875">
        <v>0</v>
      </c>
      <c r="E2875">
        <v>0</v>
      </c>
      <c r="F2875">
        <v>5.25</v>
      </c>
      <c r="G2875">
        <v>0</v>
      </c>
      <c r="H2875">
        <v>1</v>
      </c>
      <c r="I2875">
        <v>0</v>
      </c>
      <c r="J2875">
        <v>1</v>
      </c>
      <c r="K2875">
        <v>1</v>
      </c>
      <c r="L2875">
        <v>1</v>
      </c>
      <c r="M2875">
        <v>0</v>
      </c>
      <c r="N2875">
        <v>1</v>
      </c>
      <c r="O2875">
        <v>1</v>
      </c>
      <c r="P2875">
        <v>1.67</v>
      </c>
      <c r="Q2875">
        <v>6.55</v>
      </c>
      <c r="R2875">
        <v>5.94</v>
      </c>
      <c r="S2875">
        <v>5.39</v>
      </c>
      <c r="T2875">
        <v>0</v>
      </c>
      <c r="U2875">
        <v>0</v>
      </c>
    </row>
    <row r="2876" spans="1:21" x14ac:dyDescent="0.25">
      <c r="A2876" t="s">
        <v>23287</v>
      </c>
      <c r="B2876" t="s">
        <v>23288</v>
      </c>
      <c r="C2876" t="s">
        <v>20878</v>
      </c>
      <c r="D2876">
        <v>0</v>
      </c>
      <c r="E2876">
        <v>0</v>
      </c>
      <c r="F2876">
        <v>5.44</v>
      </c>
      <c r="G2876">
        <v>0</v>
      </c>
      <c r="H2876">
        <v>0</v>
      </c>
      <c r="I2876">
        <v>0</v>
      </c>
      <c r="J2876">
        <v>1</v>
      </c>
      <c r="K2876">
        <v>1</v>
      </c>
      <c r="L2876">
        <v>1</v>
      </c>
      <c r="M2876">
        <v>0</v>
      </c>
      <c r="N2876">
        <v>1</v>
      </c>
      <c r="O2876">
        <v>0</v>
      </c>
      <c r="P2876">
        <v>1.62</v>
      </c>
      <c r="Q2876">
        <v>4.88</v>
      </c>
      <c r="R2876">
        <v>4.28</v>
      </c>
      <c r="S2876">
        <v>5.39</v>
      </c>
      <c r="T2876">
        <v>0</v>
      </c>
      <c r="U2876">
        <v>0</v>
      </c>
    </row>
    <row r="2877" spans="1:21" x14ac:dyDescent="0.25">
      <c r="A2877" t="s">
        <v>7214</v>
      </c>
      <c r="B2877" t="s">
        <v>7215</v>
      </c>
      <c r="C2877" t="s">
        <v>20870</v>
      </c>
      <c r="D2877">
        <v>0</v>
      </c>
      <c r="E2877">
        <v>0</v>
      </c>
      <c r="F2877">
        <v>5.1100000000000003</v>
      </c>
      <c r="G2877">
        <v>0</v>
      </c>
      <c r="H2877">
        <v>0</v>
      </c>
      <c r="I2877">
        <v>0</v>
      </c>
      <c r="J2877">
        <v>1</v>
      </c>
      <c r="K2877">
        <v>1</v>
      </c>
      <c r="L2877">
        <v>1</v>
      </c>
      <c r="M2877">
        <v>0</v>
      </c>
      <c r="N2877">
        <v>1</v>
      </c>
      <c r="O2877">
        <v>0</v>
      </c>
      <c r="P2877">
        <v>1.55</v>
      </c>
      <c r="Q2877">
        <v>5.37</v>
      </c>
      <c r="R2877">
        <v>4.16</v>
      </c>
      <c r="S2877">
        <v>5.39</v>
      </c>
      <c r="T2877">
        <v>0</v>
      </c>
      <c r="U2877">
        <v>0</v>
      </c>
    </row>
    <row r="2878" spans="1:21" x14ac:dyDescent="0.25">
      <c r="A2878" t="s">
        <v>6306</v>
      </c>
      <c r="B2878" t="s">
        <v>6307</v>
      </c>
      <c r="C2878" t="s">
        <v>20879</v>
      </c>
      <c r="D2878">
        <v>0</v>
      </c>
      <c r="E2878">
        <v>0</v>
      </c>
      <c r="F2878">
        <v>5.49</v>
      </c>
      <c r="G2878">
        <v>0</v>
      </c>
      <c r="H2878">
        <v>0</v>
      </c>
      <c r="I2878">
        <v>0</v>
      </c>
      <c r="J2878">
        <v>1</v>
      </c>
      <c r="K2878">
        <v>1</v>
      </c>
      <c r="L2878">
        <v>1</v>
      </c>
      <c r="M2878">
        <v>0</v>
      </c>
      <c r="N2878">
        <v>1</v>
      </c>
      <c r="O2878">
        <v>0</v>
      </c>
      <c r="P2878">
        <v>1.6</v>
      </c>
      <c r="Q2878">
        <v>5.33</v>
      </c>
      <c r="R2878">
        <v>3.86</v>
      </c>
      <c r="S2878">
        <v>5.39</v>
      </c>
      <c r="T2878">
        <v>0</v>
      </c>
      <c r="U2878">
        <v>0</v>
      </c>
    </row>
    <row r="2879" spans="1:21" x14ac:dyDescent="0.25">
      <c r="A2879" t="s">
        <v>5903</v>
      </c>
      <c r="B2879" t="s">
        <v>5904</v>
      </c>
      <c r="C2879" t="s">
        <v>20886</v>
      </c>
      <c r="D2879">
        <v>0</v>
      </c>
      <c r="E2879">
        <v>0</v>
      </c>
      <c r="F2879">
        <v>5.25</v>
      </c>
      <c r="G2879">
        <v>0</v>
      </c>
      <c r="H2879">
        <v>0</v>
      </c>
      <c r="I2879">
        <v>0</v>
      </c>
      <c r="J2879">
        <v>1</v>
      </c>
      <c r="K2879">
        <v>1</v>
      </c>
      <c r="L2879">
        <v>1</v>
      </c>
      <c r="M2879">
        <v>0</v>
      </c>
      <c r="N2879">
        <v>1</v>
      </c>
      <c r="O2879">
        <v>0</v>
      </c>
      <c r="P2879">
        <v>1.54</v>
      </c>
      <c r="Q2879">
        <v>4.95</v>
      </c>
      <c r="R2879">
        <v>3.69</v>
      </c>
      <c r="S2879">
        <v>5.39</v>
      </c>
      <c r="T2879">
        <v>0</v>
      </c>
      <c r="U2879">
        <v>0</v>
      </c>
    </row>
    <row r="2880" spans="1:21" x14ac:dyDescent="0.25">
      <c r="A2880" t="s">
        <v>6698</v>
      </c>
      <c r="B2880" t="s">
        <v>6699</v>
      </c>
      <c r="C2880" t="s">
        <v>1</v>
      </c>
      <c r="D2880">
        <v>0</v>
      </c>
      <c r="E2880">
        <v>0</v>
      </c>
      <c r="F2880">
        <v>5.29</v>
      </c>
      <c r="G2880">
        <v>0</v>
      </c>
      <c r="H2880">
        <v>0</v>
      </c>
      <c r="I2880">
        <v>0</v>
      </c>
      <c r="J2880">
        <v>1</v>
      </c>
      <c r="K2880">
        <v>1</v>
      </c>
      <c r="L2880">
        <v>1</v>
      </c>
      <c r="M2880">
        <v>0</v>
      </c>
      <c r="N2880">
        <v>1</v>
      </c>
      <c r="O2880">
        <v>0</v>
      </c>
      <c r="P2880">
        <v>1.6</v>
      </c>
      <c r="Q2880">
        <v>5.07</v>
      </c>
      <c r="R2880">
        <v>4.34</v>
      </c>
      <c r="S2880">
        <v>5.39</v>
      </c>
      <c r="T2880">
        <v>0</v>
      </c>
      <c r="U2880">
        <v>0</v>
      </c>
    </row>
    <row r="2881" spans="1:21" x14ac:dyDescent="0.25">
      <c r="A2881" t="s">
        <v>6250</v>
      </c>
      <c r="B2881" t="s">
        <v>6251</v>
      </c>
      <c r="C2881" t="s">
        <v>1</v>
      </c>
      <c r="D2881">
        <v>0</v>
      </c>
      <c r="E2881">
        <v>0</v>
      </c>
      <c r="F2881">
        <v>5.37</v>
      </c>
      <c r="G2881">
        <v>0</v>
      </c>
      <c r="H2881">
        <v>1</v>
      </c>
      <c r="I2881">
        <v>0</v>
      </c>
      <c r="J2881">
        <v>1</v>
      </c>
      <c r="K2881">
        <v>1</v>
      </c>
      <c r="L2881">
        <v>1</v>
      </c>
      <c r="M2881">
        <v>0</v>
      </c>
      <c r="N2881">
        <v>1</v>
      </c>
      <c r="O2881">
        <v>1</v>
      </c>
      <c r="P2881">
        <v>1.62</v>
      </c>
      <c r="Q2881">
        <v>4.72</v>
      </c>
      <c r="R2881">
        <v>4.54</v>
      </c>
      <c r="S2881">
        <v>5.39</v>
      </c>
      <c r="T2881">
        <v>0</v>
      </c>
      <c r="U2881">
        <v>-0.1</v>
      </c>
    </row>
    <row r="2882" spans="1:21" x14ac:dyDescent="0.25">
      <c r="A2882" t="s">
        <v>6084</v>
      </c>
      <c r="B2882" t="s">
        <v>6085</v>
      </c>
      <c r="C2882" t="s">
        <v>1</v>
      </c>
      <c r="D2882">
        <v>0</v>
      </c>
      <c r="E2882">
        <v>0</v>
      </c>
      <c r="F2882">
        <v>5.31</v>
      </c>
      <c r="G2882">
        <v>0</v>
      </c>
      <c r="H2882">
        <v>1</v>
      </c>
      <c r="I2882">
        <v>0</v>
      </c>
      <c r="J2882">
        <v>1</v>
      </c>
      <c r="K2882">
        <v>1</v>
      </c>
      <c r="L2882">
        <v>1</v>
      </c>
      <c r="M2882">
        <v>0</v>
      </c>
      <c r="N2882">
        <v>1</v>
      </c>
      <c r="O2882">
        <v>1</v>
      </c>
      <c r="P2882">
        <v>1.71</v>
      </c>
      <c r="Q2882">
        <v>6.51</v>
      </c>
      <c r="R2882">
        <v>6.38</v>
      </c>
      <c r="S2882">
        <v>5.39</v>
      </c>
      <c r="T2882">
        <v>0</v>
      </c>
      <c r="U2882">
        <v>-0.1</v>
      </c>
    </row>
    <row r="2883" spans="1:21" x14ac:dyDescent="0.25">
      <c r="A2883" t="s">
        <v>7881</v>
      </c>
      <c r="B2883" t="s">
        <v>7882</v>
      </c>
      <c r="C2883" t="s">
        <v>20866</v>
      </c>
      <c r="D2883">
        <v>0</v>
      </c>
      <c r="E2883">
        <v>0</v>
      </c>
      <c r="F2883">
        <v>5.35</v>
      </c>
      <c r="G2883">
        <v>0</v>
      </c>
      <c r="H2883">
        <v>1</v>
      </c>
      <c r="I2883">
        <v>0</v>
      </c>
      <c r="J2883">
        <v>1</v>
      </c>
      <c r="K2883">
        <v>1</v>
      </c>
      <c r="L2883">
        <v>1</v>
      </c>
      <c r="M2883">
        <v>0</v>
      </c>
      <c r="N2883">
        <v>1</v>
      </c>
      <c r="O2883">
        <v>1</v>
      </c>
      <c r="P2883">
        <v>1.66</v>
      </c>
      <c r="Q2883">
        <v>4.83</v>
      </c>
      <c r="R2883">
        <v>4.7</v>
      </c>
      <c r="S2883">
        <v>5.39</v>
      </c>
      <c r="T2883">
        <v>0</v>
      </c>
      <c r="U2883">
        <v>-0.1</v>
      </c>
    </row>
    <row r="2884" spans="1:21" x14ac:dyDescent="0.25">
      <c r="A2884" t="s">
        <v>6300</v>
      </c>
      <c r="B2884" t="s">
        <v>6301</v>
      </c>
      <c r="C2884" t="s">
        <v>20890</v>
      </c>
      <c r="D2884">
        <v>0</v>
      </c>
      <c r="E2884">
        <v>0</v>
      </c>
      <c r="F2884">
        <v>5.37</v>
      </c>
      <c r="G2884">
        <v>0</v>
      </c>
      <c r="H2884">
        <v>0</v>
      </c>
      <c r="I2884">
        <v>0</v>
      </c>
      <c r="J2884">
        <v>1</v>
      </c>
      <c r="K2884">
        <v>1</v>
      </c>
      <c r="L2884">
        <v>1</v>
      </c>
      <c r="M2884">
        <v>0</v>
      </c>
      <c r="N2884">
        <v>1</v>
      </c>
      <c r="O2884">
        <v>1</v>
      </c>
      <c r="P2884">
        <v>1.63</v>
      </c>
      <c r="Q2884">
        <v>5.55</v>
      </c>
      <c r="R2884">
        <v>4.93</v>
      </c>
      <c r="S2884">
        <v>5.39</v>
      </c>
      <c r="T2884">
        <v>0</v>
      </c>
      <c r="U2884">
        <v>0</v>
      </c>
    </row>
    <row r="2885" spans="1:21" x14ac:dyDescent="0.25">
      <c r="A2885" t="s">
        <v>23289</v>
      </c>
      <c r="B2885" t="s">
        <v>23290</v>
      </c>
      <c r="C2885" t="s">
        <v>20889</v>
      </c>
      <c r="D2885">
        <v>0</v>
      </c>
      <c r="E2885">
        <v>0</v>
      </c>
      <c r="F2885">
        <v>5.35</v>
      </c>
      <c r="G2885">
        <v>0</v>
      </c>
      <c r="H2885">
        <v>0</v>
      </c>
      <c r="I2885">
        <v>0</v>
      </c>
      <c r="J2885">
        <v>1</v>
      </c>
      <c r="K2885">
        <v>1</v>
      </c>
      <c r="L2885">
        <v>1</v>
      </c>
      <c r="M2885">
        <v>0</v>
      </c>
      <c r="N2885">
        <v>0</v>
      </c>
      <c r="O2885">
        <v>0</v>
      </c>
      <c r="P2885">
        <v>1.56</v>
      </c>
      <c r="Q2885">
        <v>4.1900000000000004</v>
      </c>
      <c r="R2885">
        <v>3.79</v>
      </c>
      <c r="S2885">
        <v>5.39</v>
      </c>
      <c r="T2885">
        <v>0</v>
      </c>
      <c r="U2885">
        <v>0</v>
      </c>
    </row>
    <row r="2886" spans="1:21" x14ac:dyDescent="0.25">
      <c r="A2886" t="s">
        <v>6839</v>
      </c>
      <c r="B2886" t="s">
        <v>6840</v>
      </c>
      <c r="C2886" t="s">
        <v>20871</v>
      </c>
      <c r="D2886">
        <v>0</v>
      </c>
      <c r="E2886">
        <v>0</v>
      </c>
      <c r="F2886">
        <v>5.36</v>
      </c>
      <c r="G2886">
        <v>0</v>
      </c>
      <c r="H2886">
        <v>0</v>
      </c>
      <c r="I2886">
        <v>0</v>
      </c>
      <c r="J2886">
        <v>1</v>
      </c>
      <c r="K2886">
        <v>1</v>
      </c>
      <c r="L2886">
        <v>1</v>
      </c>
      <c r="M2886">
        <v>0</v>
      </c>
      <c r="N2886">
        <v>0</v>
      </c>
      <c r="O2886">
        <v>0</v>
      </c>
      <c r="P2886">
        <v>1.61</v>
      </c>
      <c r="Q2886">
        <v>4.0199999999999996</v>
      </c>
      <c r="R2886">
        <v>4.05</v>
      </c>
      <c r="S2886">
        <v>5.4</v>
      </c>
      <c r="T2886">
        <v>0</v>
      </c>
      <c r="U2886">
        <v>0</v>
      </c>
    </row>
    <row r="2887" spans="1:21" x14ac:dyDescent="0.25">
      <c r="A2887" t="s">
        <v>23291</v>
      </c>
      <c r="B2887" t="s">
        <v>23292</v>
      </c>
      <c r="C2887" t="s">
        <v>20869</v>
      </c>
      <c r="D2887">
        <v>0</v>
      </c>
      <c r="E2887">
        <v>0</v>
      </c>
      <c r="F2887">
        <v>5.29</v>
      </c>
      <c r="G2887">
        <v>0</v>
      </c>
      <c r="H2887">
        <v>0</v>
      </c>
      <c r="I2887">
        <v>0</v>
      </c>
      <c r="J2887">
        <v>1</v>
      </c>
      <c r="K2887">
        <v>1</v>
      </c>
      <c r="L2887">
        <v>1</v>
      </c>
      <c r="M2887">
        <v>0</v>
      </c>
      <c r="N2887">
        <v>1</v>
      </c>
      <c r="O2887">
        <v>1</v>
      </c>
      <c r="P2887">
        <v>1.63</v>
      </c>
      <c r="Q2887">
        <v>5.33</v>
      </c>
      <c r="R2887">
        <v>4.93</v>
      </c>
      <c r="S2887">
        <v>5.4</v>
      </c>
      <c r="T2887">
        <v>0</v>
      </c>
      <c r="U2887">
        <v>0</v>
      </c>
    </row>
    <row r="2888" spans="1:21" x14ac:dyDescent="0.25">
      <c r="A2888" t="s">
        <v>23293</v>
      </c>
      <c r="B2888" t="s">
        <v>23294</v>
      </c>
      <c r="C2888" t="s">
        <v>20891</v>
      </c>
      <c r="D2888">
        <v>0</v>
      </c>
      <c r="E2888">
        <v>0</v>
      </c>
      <c r="F2888">
        <v>5.4</v>
      </c>
      <c r="G2888">
        <v>0</v>
      </c>
      <c r="H2888">
        <v>0</v>
      </c>
      <c r="I2888">
        <v>0</v>
      </c>
      <c r="J2888">
        <v>1</v>
      </c>
      <c r="K2888">
        <v>1</v>
      </c>
      <c r="L2888">
        <v>1</v>
      </c>
      <c r="M2888">
        <v>0</v>
      </c>
      <c r="N2888">
        <v>1</v>
      </c>
      <c r="O2888">
        <v>0</v>
      </c>
      <c r="P2888">
        <v>1.6</v>
      </c>
      <c r="Q2888">
        <v>4.5199999999999996</v>
      </c>
      <c r="R2888">
        <v>4.05</v>
      </c>
      <c r="S2888">
        <v>5.4</v>
      </c>
      <c r="T2888">
        <v>0</v>
      </c>
      <c r="U2888">
        <v>0</v>
      </c>
    </row>
    <row r="2889" spans="1:21" x14ac:dyDescent="0.25">
      <c r="A2889">
        <v>2074</v>
      </c>
      <c r="B2889" t="s">
        <v>6632</v>
      </c>
      <c r="C2889" t="s">
        <v>20873</v>
      </c>
      <c r="D2889">
        <v>0</v>
      </c>
      <c r="E2889">
        <v>0</v>
      </c>
      <c r="F2889">
        <v>5.24</v>
      </c>
      <c r="G2889">
        <v>0</v>
      </c>
      <c r="H2889">
        <v>0</v>
      </c>
      <c r="I2889">
        <v>0</v>
      </c>
      <c r="J2889">
        <v>1</v>
      </c>
      <c r="K2889">
        <v>1</v>
      </c>
      <c r="L2889">
        <v>1</v>
      </c>
      <c r="M2889">
        <v>0</v>
      </c>
      <c r="N2889">
        <v>0</v>
      </c>
      <c r="O2889">
        <v>0</v>
      </c>
      <c r="P2889">
        <v>1.52</v>
      </c>
      <c r="Q2889">
        <v>3.59</v>
      </c>
      <c r="R2889">
        <v>2.77</v>
      </c>
      <c r="S2889">
        <v>5.4</v>
      </c>
      <c r="T2889">
        <v>0</v>
      </c>
      <c r="U2889">
        <v>0</v>
      </c>
    </row>
    <row r="2890" spans="1:21" x14ac:dyDescent="0.25">
      <c r="A2890" t="s">
        <v>8061</v>
      </c>
      <c r="B2890" t="s">
        <v>8062</v>
      </c>
      <c r="C2890" t="s">
        <v>20866</v>
      </c>
      <c r="D2890">
        <v>0</v>
      </c>
      <c r="E2890">
        <v>0</v>
      </c>
      <c r="F2890">
        <v>5.48</v>
      </c>
      <c r="G2890">
        <v>0</v>
      </c>
      <c r="H2890">
        <v>0</v>
      </c>
      <c r="I2890">
        <v>0</v>
      </c>
      <c r="J2890">
        <v>1</v>
      </c>
      <c r="K2890">
        <v>1</v>
      </c>
      <c r="L2890">
        <v>1</v>
      </c>
      <c r="M2890">
        <v>0</v>
      </c>
      <c r="N2890">
        <v>1</v>
      </c>
      <c r="O2890">
        <v>1</v>
      </c>
      <c r="P2890">
        <v>1.68</v>
      </c>
      <c r="Q2890">
        <v>5.74</v>
      </c>
      <c r="R2890">
        <v>5.33</v>
      </c>
      <c r="S2890">
        <v>5.4</v>
      </c>
      <c r="T2890">
        <v>0</v>
      </c>
      <c r="U2890">
        <v>0</v>
      </c>
    </row>
    <row r="2891" spans="1:21" x14ac:dyDescent="0.25">
      <c r="A2891" t="s">
        <v>23295</v>
      </c>
      <c r="B2891" t="s">
        <v>23296</v>
      </c>
      <c r="C2891" t="s">
        <v>20886</v>
      </c>
      <c r="D2891">
        <v>0</v>
      </c>
      <c r="E2891">
        <v>0</v>
      </c>
      <c r="F2891">
        <v>5.28</v>
      </c>
      <c r="G2891">
        <v>0</v>
      </c>
      <c r="H2891">
        <v>1</v>
      </c>
      <c r="I2891">
        <v>0</v>
      </c>
      <c r="J2891">
        <v>1</v>
      </c>
      <c r="K2891">
        <v>1</v>
      </c>
      <c r="L2891">
        <v>1</v>
      </c>
      <c r="M2891">
        <v>0</v>
      </c>
      <c r="N2891">
        <v>1</v>
      </c>
      <c r="O2891">
        <v>1</v>
      </c>
      <c r="P2891">
        <v>1.67</v>
      </c>
      <c r="Q2891">
        <v>6.79</v>
      </c>
      <c r="R2891">
        <v>5.96</v>
      </c>
      <c r="S2891">
        <v>5.4</v>
      </c>
      <c r="T2891">
        <v>0</v>
      </c>
      <c r="U2891">
        <v>0</v>
      </c>
    </row>
    <row r="2892" spans="1:21" x14ac:dyDescent="0.25">
      <c r="A2892" t="s">
        <v>5723</v>
      </c>
      <c r="B2892" t="s">
        <v>5724</v>
      </c>
      <c r="C2892" t="s">
        <v>20875</v>
      </c>
      <c r="D2892">
        <v>0</v>
      </c>
      <c r="E2892">
        <v>0</v>
      </c>
      <c r="F2892">
        <v>5.42</v>
      </c>
      <c r="G2892">
        <v>0</v>
      </c>
      <c r="H2892">
        <v>0</v>
      </c>
      <c r="I2892">
        <v>0</v>
      </c>
      <c r="J2892">
        <v>1</v>
      </c>
      <c r="K2892">
        <v>1</v>
      </c>
      <c r="L2892">
        <v>1</v>
      </c>
      <c r="M2892">
        <v>0</v>
      </c>
      <c r="N2892">
        <v>1</v>
      </c>
      <c r="O2892">
        <v>0</v>
      </c>
      <c r="P2892">
        <v>1.58</v>
      </c>
      <c r="Q2892">
        <v>5.62</v>
      </c>
      <c r="R2892">
        <v>4.16</v>
      </c>
      <c r="S2892">
        <v>5.4</v>
      </c>
      <c r="T2892">
        <v>0</v>
      </c>
      <c r="U2892">
        <v>0</v>
      </c>
    </row>
    <row r="2893" spans="1:21" x14ac:dyDescent="0.25">
      <c r="A2893" t="s">
        <v>23297</v>
      </c>
      <c r="B2893" t="s">
        <v>23298</v>
      </c>
      <c r="C2893" t="s">
        <v>20868</v>
      </c>
      <c r="D2893">
        <v>0</v>
      </c>
      <c r="E2893">
        <v>0</v>
      </c>
      <c r="F2893">
        <v>5.24</v>
      </c>
      <c r="G2893">
        <v>0</v>
      </c>
      <c r="H2893">
        <v>1</v>
      </c>
      <c r="I2893">
        <v>0</v>
      </c>
      <c r="J2893">
        <v>1</v>
      </c>
      <c r="K2893">
        <v>1</v>
      </c>
      <c r="L2893">
        <v>1</v>
      </c>
      <c r="M2893">
        <v>0</v>
      </c>
      <c r="N2893">
        <v>1</v>
      </c>
      <c r="O2893">
        <v>0</v>
      </c>
      <c r="P2893">
        <v>1.6</v>
      </c>
      <c r="Q2893">
        <v>5.0199999999999996</v>
      </c>
      <c r="R2893">
        <v>4.3899999999999997</v>
      </c>
      <c r="S2893">
        <v>5.4</v>
      </c>
      <c r="T2893">
        <v>0</v>
      </c>
      <c r="U2893">
        <v>0</v>
      </c>
    </row>
    <row r="2894" spans="1:21" x14ac:dyDescent="0.25">
      <c r="A2894" t="s">
        <v>23299</v>
      </c>
      <c r="B2894" t="s">
        <v>5916</v>
      </c>
      <c r="C2894" t="s">
        <v>20869</v>
      </c>
      <c r="D2894">
        <v>0</v>
      </c>
      <c r="E2894">
        <v>0</v>
      </c>
      <c r="F2894">
        <v>5.34</v>
      </c>
      <c r="G2894">
        <v>0</v>
      </c>
      <c r="H2894">
        <v>0</v>
      </c>
      <c r="I2894">
        <v>0</v>
      </c>
      <c r="J2894">
        <v>1</v>
      </c>
      <c r="K2894">
        <v>1</v>
      </c>
      <c r="L2894">
        <v>1</v>
      </c>
      <c r="M2894">
        <v>0</v>
      </c>
      <c r="N2894">
        <v>1</v>
      </c>
      <c r="O2894">
        <v>1</v>
      </c>
      <c r="P2894">
        <v>1.66</v>
      </c>
      <c r="Q2894">
        <v>5.94</v>
      </c>
      <c r="R2894">
        <v>5.56</v>
      </c>
      <c r="S2894">
        <v>5.4</v>
      </c>
      <c r="T2894">
        <v>0</v>
      </c>
      <c r="U2894">
        <v>0</v>
      </c>
    </row>
    <row r="2895" spans="1:21" x14ac:dyDescent="0.25">
      <c r="A2895" t="s">
        <v>7628</v>
      </c>
      <c r="B2895" t="s">
        <v>7629</v>
      </c>
      <c r="C2895" t="s">
        <v>20892</v>
      </c>
      <c r="D2895">
        <v>0</v>
      </c>
      <c r="E2895">
        <v>0</v>
      </c>
      <c r="F2895">
        <v>5.32</v>
      </c>
      <c r="G2895">
        <v>0</v>
      </c>
      <c r="H2895">
        <v>0</v>
      </c>
      <c r="I2895">
        <v>0</v>
      </c>
      <c r="J2895">
        <v>1</v>
      </c>
      <c r="K2895">
        <v>1</v>
      </c>
      <c r="L2895">
        <v>1</v>
      </c>
      <c r="M2895">
        <v>0</v>
      </c>
      <c r="N2895">
        <v>1</v>
      </c>
      <c r="O2895">
        <v>0</v>
      </c>
      <c r="P2895">
        <v>1.57</v>
      </c>
      <c r="Q2895">
        <v>5.2</v>
      </c>
      <c r="R2895">
        <v>4.1500000000000004</v>
      </c>
      <c r="S2895">
        <v>5.41</v>
      </c>
      <c r="T2895">
        <v>0</v>
      </c>
      <c r="U2895">
        <v>0</v>
      </c>
    </row>
    <row r="2896" spans="1:21" x14ac:dyDescent="0.25">
      <c r="A2896" t="s">
        <v>23300</v>
      </c>
      <c r="B2896" t="s">
        <v>23301</v>
      </c>
      <c r="C2896" t="s">
        <v>20890</v>
      </c>
      <c r="D2896">
        <v>0</v>
      </c>
      <c r="E2896">
        <v>0</v>
      </c>
      <c r="F2896">
        <v>5.34</v>
      </c>
      <c r="G2896">
        <v>0</v>
      </c>
      <c r="H2896">
        <v>0</v>
      </c>
      <c r="I2896">
        <v>0</v>
      </c>
      <c r="J2896">
        <v>1</v>
      </c>
      <c r="K2896">
        <v>1</v>
      </c>
      <c r="L2896">
        <v>1</v>
      </c>
      <c r="M2896">
        <v>0</v>
      </c>
      <c r="N2896">
        <v>1</v>
      </c>
      <c r="O2896">
        <v>0</v>
      </c>
      <c r="P2896">
        <v>1.59</v>
      </c>
      <c r="Q2896">
        <v>4.8099999999999996</v>
      </c>
      <c r="R2896">
        <v>4.17</v>
      </c>
      <c r="S2896">
        <v>5.41</v>
      </c>
      <c r="T2896">
        <v>0</v>
      </c>
      <c r="U2896">
        <v>0</v>
      </c>
    </row>
    <row r="2897" spans="1:21" x14ac:dyDescent="0.25">
      <c r="A2897" t="s">
        <v>23302</v>
      </c>
      <c r="B2897" t="s">
        <v>23303</v>
      </c>
      <c r="C2897" t="s">
        <v>20880</v>
      </c>
      <c r="D2897">
        <v>0</v>
      </c>
      <c r="E2897">
        <v>0</v>
      </c>
      <c r="F2897">
        <v>5.36</v>
      </c>
      <c r="G2897">
        <v>0</v>
      </c>
      <c r="H2897">
        <v>1</v>
      </c>
      <c r="I2897">
        <v>0</v>
      </c>
      <c r="J2897">
        <v>1</v>
      </c>
      <c r="K2897">
        <v>1</v>
      </c>
      <c r="L2897">
        <v>1</v>
      </c>
      <c r="M2897">
        <v>0</v>
      </c>
      <c r="N2897">
        <v>1</v>
      </c>
      <c r="O2897">
        <v>1</v>
      </c>
      <c r="P2897">
        <v>1.7</v>
      </c>
      <c r="Q2897">
        <v>6.57</v>
      </c>
      <c r="R2897">
        <v>6.09</v>
      </c>
      <c r="S2897">
        <v>5.41</v>
      </c>
      <c r="T2897">
        <v>0</v>
      </c>
      <c r="U2897">
        <v>0</v>
      </c>
    </row>
    <row r="2898" spans="1:21" x14ac:dyDescent="0.25">
      <c r="A2898" t="s">
        <v>23304</v>
      </c>
      <c r="B2898" t="s">
        <v>23305</v>
      </c>
      <c r="C2898" t="s">
        <v>20883</v>
      </c>
      <c r="D2898">
        <v>0</v>
      </c>
      <c r="E2898">
        <v>0</v>
      </c>
      <c r="F2898">
        <v>5.21</v>
      </c>
      <c r="G2898">
        <v>0</v>
      </c>
      <c r="H2898">
        <v>1</v>
      </c>
      <c r="I2898">
        <v>0</v>
      </c>
      <c r="J2898">
        <v>1</v>
      </c>
      <c r="K2898">
        <v>1</v>
      </c>
      <c r="L2898">
        <v>1</v>
      </c>
      <c r="M2898">
        <v>0</v>
      </c>
      <c r="N2898">
        <v>1</v>
      </c>
      <c r="O2898">
        <v>1</v>
      </c>
      <c r="P2898">
        <v>1.66</v>
      </c>
      <c r="Q2898">
        <v>6.56</v>
      </c>
      <c r="R2898">
        <v>5.88</v>
      </c>
      <c r="S2898">
        <v>5.41</v>
      </c>
      <c r="T2898">
        <v>0</v>
      </c>
      <c r="U2898">
        <v>0</v>
      </c>
    </row>
    <row r="2899" spans="1:21" x14ac:dyDescent="0.25">
      <c r="A2899" t="s">
        <v>8183</v>
      </c>
      <c r="B2899" t="s">
        <v>8184</v>
      </c>
      <c r="C2899" t="s">
        <v>20876</v>
      </c>
      <c r="D2899">
        <v>0</v>
      </c>
      <c r="E2899">
        <v>0</v>
      </c>
      <c r="F2899">
        <v>5.22</v>
      </c>
      <c r="G2899">
        <v>0</v>
      </c>
      <c r="H2899">
        <v>1</v>
      </c>
      <c r="I2899">
        <v>0</v>
      </c>
      <c r="J2899">
        <v>1</v>
      </c>
      <c r="K2899">
        <v>1</v>
      </c>
      <c r="L2899">
        <v>1</v>
      </c>
      <c r="M2899">
        <v>0</v>
      </c>
      <c r="N2899">
        <v>1</v>
      </c>
      <c r="O2899">
        <v>1</v>
      </c>
      <c r="P2899">
        <v>1.66</v>
      </c>
      <c r="Q2899">
        <v>5.69</v>
      </c>
      <c r="R2899">
        <v>5.42</v>
      </c>
      <c r="S2899">
        <v>5.41</v>
      </c>
      <c r="T2899">
        <v>0</v>
      </c>
      <c r="U2899">
        <v>-0.1</v>
      </c>
    </row>
    <row r="2900" spans="1:21" x14ac:dyDescent="0.25">
      <c r="A2900" t="s">
        <v>5817</v>
      </c>
      <c r="B2900" t="s">
        <v>5818</v>
      </c>
      <c r="C2900" t="s">
        <v>20870</v>
      </c>
      <c r="D2900">
        <v>0</v>
      </c>
      <c r="E2900">
        <v>0</v>
      </c>
      <c r="F2900">
        <v>5.16</v>
      </c>
      <c r="G2900">
        <v>0</v>
      </c>
      <c r="H2900">
        <v>0</v>
      </c>
      <c r="I2900">
        <v>0</v>
      </c>
      <c r="J2900">
        <v>1</v>
      </c>
      <c r="K2900">
        <v>1</v>
      </c>
      <c r="L2900">
        <v>1</v>
      </c>
      <c r="M2900">
        <v>0</v>
      </c>
      <c r="N2900">
        <v>1</v>
      </c>
      <c r="O2900">
        <v>1</v>
      </c>
      <c r="P2900">
        <v>1.57</v>
      </c>
      <c r="Q2900">
        <v>5.79</v>
      </c>
      <c r="R2900">
        <v>4.5999999999999996</v>
      </c>
      <c r="S2900">
        <v>5.41</v>
      </c>
      <c r="T2900">
        <v>0</v>
      </c>
      <c r="U2900">
        <v>0</v>
      </c>
    </row>
    <row r="2901" spans="1:21" x14ac:dyDescent="0.25">
      <c r="A2901" t="s">
        <v>6635</v>
      </c>
      <c r="B2901" t="s">
        <v>6636</v>
      </c>
      <c r="C2901" t="s">
        <v>20866</v>
      </c>
      <c r="D2901">
        <v>0</v>
      </c>
      <c r="E2901">
        <v>0</v>
      </c>
      <c r="F2901">
        <v>5.47</v>
      </c>
      <c r="G2901">
        <v>0</v>
      </c>
      <c r="H2901">
        <v>1</v>
      </c>
      <c r="I2901">
        <v>0</v>
      </c>
      <c r="J2901">
        <v>1</v>
      </c>
      <c r="K2901">
        <v>1</v>
      </c>
      <c r="L2901">
        <v>1</v>
      </c>
      <c r="M2901">
        <v>0</v>
      </c>
      <c r="N2901">
        <v>1</v>
      </c>
      <c r="O2901">
        <v>1</v>
      </c>
      <c r="P2901">
        <v>1.75</v>
      </c>
      <c r="Q2901">
        <v>6.59</v>
      </c>
      <c r="R2901">
        <v>6.62</v>
      </c>
      <c r="S2901">
        <v>5.41</v>
      </c>
      <c r="T2901">
        <v>0</v>
      </c>
      <c r="U2901">
        <v>-0.1</v>
      </c>
    </row>
    <row r="2902" spans="1:21" x14ac:dyDescent="0.25">
      <c r="A2902" t="s">
        <v>6559</v>
      </c>
      <c r="B2902" t="s">
        <v>6560</v>
      </c>
      <c r="C2902" t="s">
        <v>20874</v>
      </c>
      <c r="D2902">
        <v>0</v>
      </c>
      <c r="E2902">
        <v>0</v>
      </c>
      <c r="F2902">
        <v>5.44</v>
      </c>
      <c r="G2902">
        <v>0</v>
      </c>
      <c r="H2902">
        <v>0</v>
      </c>
      <c r="I2902">
        <v>0</v>
      </c>
      <c r="J2902">
        <v>1</v>
      </c>
      <c r="K2902">
        <v>1</v>
      </c>
      <c r="L2902">
        <v>1</v>
      </c>
      <c r="M2902">
        <v>0</v>
      </c>
      <c r="N2902">
        <v>1</v>
      </c>
      <c r="O2902">
        <v>1</v>
      </c>
      <c r="P2902">
        <v>1.66</v>
      </c>
      <c r="Q2902">
        <v>5.58</v>
      </c>
      <c r="R2902">
        <v>5.17</v>
      </c>
      <c r="S2902">
        <v>5.41</v>
      </c>
      <c r="T2902">
        <v>0</v>
      </c>
      <c r="U2902">
        <v>0</v>
      </c>
    </row>
    <row r="2903" spans="1:21" x14ac:dyDescent="0.25">
      <c r="A2903" t="s">
        <v>7855</v>
      </c>
      <c r="B2903" t="s">
        <v>7856</v>
      </c>
      <c r="C2903" t="s">
        <v>20884</v>
      </c>
      <c r="D2903">
        <v>0</v>
      </c>
      <c r="E2903">
        <v>0</v>
      </c>
      <c r="F2903">
        <v>5.44</v>
      </c>
      <c r="G2903">
        <v>0</v>
      </c>
      <c r="H2903">
        <v>0</v>
      </c>
      <c r="I2903">
        <v>0</v>
      </c>
      <c r="J2903">
        <v>1</v>
      </c>
      <c r="K2903">
        <v>1</v>
      </c>
      <c r="L2903">
        <v>1</v>
      </c>
      <c r="M2903">
        <v>0</v>
      </c>
      <c r="N2903">
        <v>1</v>
      </c>
      <c r="O2903">
        <v>1</v>
      </c>
      <c r="P2903">
        <v>1.68</v>
      </c>
      <c r="Q2903">
        <v>6.17</v>
      </c>
      <c r="R2903">
        <v>5.53</v>
      </c>
      <c r="S2903">
        <v>5.41</v>
      </c>
      <c r="T2903">
        <v>0</v>
      </c>
      <c r="U2903">
        <v>0</v>
      </c>
    </row>
    <row r="2904" spans="1:21" x14ac:dyDescent="0.25">
      <c r="A2904" t="s">
        <v>23306</v>
      </c>
      <c r="B2904" t="s">
        <v>23307</v>
      </c>
      <c r="C2904" t="s">
        <v>20871</v>
      </c>
      <c r="D2904">
        <v>0</v>
      </c>
      <c r="E2904">
        <v>0</v>
      </c>
      <c r="F2904">
        <v>5.4</v>
      </c>
      <c r="G2904">
        <v>0</v>
      </c>
      <c r="H2904">
        <v>0</v>
      </c>
      <c r="I2904">
        <v>0</v>
      </c>
      <c r="J2904">
        <v>1</v>
      </c>
      <c r="K2904">
        <v>1</v>
      </c>
      <c r="L2904">
        <v>1</v>
      </c>
      <c r="M2904">
        <v>0</v>
      </c>
      <c r="N2904">
        <v>1</v>
      </c>
      <c r="O2904">
        <v>1</v>
      </c>
      <c r="P2904">
        <v>1.67</v>
      </c>
      <c r="Q2904">
        <v>4.8099999999999996</v>
      </c>
      <c r="R2904">
        <v>5.0199999999999996</v>
      </c>
      <c r="S2904">
        <v>5.41</v>
      </c>
      <c r="T2904">
        <v>0</v>
      </c>
      <c r="U2904">
        <v>0</v>
      </c>
    </row>
    <row r="2905" spans="1:21" x14ac:dyDescent="0.25">
      <c r="A2905" t="s">
        <v>23308</v>
      </c>
      <c r="B2905" t="s">
        <v>23309</v>
      </c>
      <c r="C2905" t="s">
        <v>20895</v>
      </c>
      <c r="D2905">
        <v>0</v>
      </c>
      <c r="E2905">
        <v>0</v>
      </c>
      <c r="F2905">
        <v>5.19</v>
      </c>
      <c r="G2905">
        <v>0</v>
      </c>
      <c r="H2905">
        <v>0</v>
      </c>
      <c r="I2905">
        <v>0</v>
      </c>
      <c r="J2905">
        <v>1</v>
      </c>
      <c r="K2905">
        <v>1</v>
      </c>
      <c r="L2905">
        <v>1</v>
      </c>
      <c r="M2905">
        <v>0</v>
      </c>
      <c r="N2905">
        <v>1</v>
      </c>
      <c r="O2905">
        <v>0</v>
      </c>
      <c r="P2905">
        <v>1.58</v>
      </c>
      <c r="Q2905">
        <v>4.75</v>
      </c>
      <c r="R2905">
        <v>4.28</v>
      </c>
      <c r="S2905">
        <v>5.41</v>
      </c>
      <c r="T2905">
        <v>0</v>
      </c>
      <c r="U2905">
        <v>0</v>
      </c>
    </row>
    <row r="2906" spans="1:21" x14ac:dyDescent="0.25">
      <c r="A2906" t="s">
        <v>6324</v>
      </c>
      <c r="B2906" t="s">
        <v>6325</v>
      </c>
      <c r="C2906" t="s">
        <v>20868</v>
      </c>
      <c r="D2906">
        <v>0</v>
      </c>
      <c r="E2906">
        <v>0</v>
      </c>
      <c r="F2906">
        <v>5.33</v>
      </c>
      <c r="G2906">
        <v>0</v>
      </c>
      <c r="H2906">
        <v>0</v>
      </c>
      <c r="I2906">
        <v>0</v>
      </c>
      <c r="J2906">
        <v>1</v>
      </c>
      <c r="K2906">
        <v>1</v>
      </c>
      <c r="L2906">
        <v>1</v>
      </c>
      <c r="M2906">
        <v>0</v>
      </c>
      <c r="N2906">
        <v>1</v>
      </c>
      <c r="O2906">
        <v>0</v>
      </c>
      <c r="P2906">
        <v>1.55</v>
      </c>
      <c r="Q2906">
        <v>4.5999999999999996</v>
      </c>
      <c r="R2906">
        <v>3.65</v>
      </c>
      <c r="S2906">
        <v>5.41</v>
      </c>
      <c r="T2906">
        <v>0</v>
      </c>
      <c r="U2906">
        <v>0</v>
      </c>
    </row>
    <row r="2907" spans="1:21" x14ac:dyDescent="0.25">
      <c r="A2907" t="s">
        <v>8389</v>
      </c>
      <c r="B2907" t="s">
        <v>8390</v>
      </c>
      <c r="C2907" t="s">
        <v>20884</v>
      </c>
      <c r="D2907">
        <v>0</v>
      </c>
      <c r="E2907">
        <v>0</v>
      </c>
      <c r="F2907">
        <v>5.37</v>
      </c>
      <c r="G2907">
        <v>0</v>
      </c>
      <c r="H2907">
        <v>1</v>
      </c>
      <c r="I2907">
        <v>0</v>
      </c>
      <c r="J2907">
        <v>1</v>
      </c>
      <c r="K2907">
        <v>1</v>
      </c>
      <c r="L2907">
        <v>1</v>
      </c>
      <c r="M2907">
        <v>0</v>
      </c>
      <c r="N2907">
        <v>1</v>
      </c>
      <c r="O2907">
        <v>1</v>
      </c>
      <c r="P2907">
        <v>1.68</v>
      </c>
      <c r="Q2907">
        <v>6.1</v>
      </c>
      <c r="R2907">
        <v>5.45</v>
      </c>
      <c r="S2907">
        <v>5.41</v>
      </c>
      <c r="T2907">
        <v>0</v>
      </c>
      <c r="U2907">
        <v>-0.1</v>
      </c>
    </row>
    <row r="2908" spans="1:21" x14ac:dyDescent="0.25">
      <c r="A2908" t="s">
        <v>8679</v>
      </c>
      <c r="B2908" t="s">
        <v>8680</v>
      </c>
      <c r="C2908" t="s">
        <v>20881</v>
      </c>
      <c r="D2908">
        <v>0</v>
      </c>
      <c r="E2908">
        <v>0</v>
      </c>
      <c r="F2908">
        <v>5.2</v>
      </c>
      <c r="G2908">
        <v>0</v>
      </c>
      <c r="H2908">
        <v>1</v>
      </c>
      <c r="I2908">
        <v>0</v>
      </c>
      <c r="J2908">
        <v>1</v>
      </c>
      <c r="K2908">
        <v>1</v>
      </c>
      <c r="L2908">
        <v>1</v>
      </c>
      <c r="M2908">
        <v>0</v>
      </c>
      <c r="N2908">
        <v>1</v>
      </c>
      <c r="O2908">
        <v>1</v>
      </c>
      <c r="P2908">
        <v>1.64</v>
      </c>
      <c r="Q2908">
        <v>5.09</v>
      </c>
      <c r="R2908">
        <v>4.8600000000000003</v>
      </c>
      <c r="S2908">
        <v>5.42</v>
      </c>
      <c r="T2908">
        <v>0</v>
      </c>
      <c r="U2908">
        <v>0</v>
      </c>
    </row>
    <row r="2909" spans="1:21" x14ac:dyDescent="0.25">
      <c r="A2909" t="s">
        <v>7204</v>
      </c>
      <c r="B2909" t="s">
        <v>7205</v>
      </c>
      <c r="C2909" t="s">
        <v>20893</v>
      </c>
      <c r="D2909">
        <v>0</v>
      </c>
      <c r="E2909">
        <v>0</v>
      </c>
      <c r="F2909">
        <v>5.41</v>
      </c>
      <c r="G2909">
        <v>0</v>
      </c>
      <c r="H2909">
        <v>1</v>
      </c>
      <c r="I2909">
        <v>0</v>
      </c>
      <c r="J2909">
        <v>1</v>
      </c>
      <c r="K2909">
        <v>1</v>
      </c>
      <c r="L2909">
        <v>1</v>
      </c>
      <c r="M2909">
        <v>0</v>
      </c>
      <c r="N2909">
        <v>1</v>
      </c>
      <c r="O2909">
        <v>1</v>
      </c>
      <c r="P2909">
        <v>1.73</v>
      </c>
      <c r="Q2909">
        <v>6.41</v>
      </c>
      <c r="R2909">
        <v>6.33</v>
      </c>
      <c r="S2909">
        <v>5.42</v>
      </c>
      <c r="T2909">
        <v>0</v>
      </c>
      <c r="U2909">
        <v>-0.1</v>
      </c>
    </row>
    <row r="2910" spans="1:21" x14ac:dyDescent="0.25">
      <c r="A2910" t="s">
        <v>23310</v>
      </c>
      <c r="B2910" t="s">
        <v>23311</v>
      </c>
      <c r="C2910" t="s">
        <v>20885</v>
      </c>
      <c r="D2910">
        <v>0</v>
      </c>
      <c r="E2910">
        <v>0</v>
      </c>
      <c r="F2910">
        <v>5.45</v>
      </c>
      <c r="G2910">
        <v>0</v>
      </c>
      <c r="H2910">
        <v>0</v>
      </c>
      <c r="I2910">
        <v>0</v>
      </c>
      <c r="J2910">
        <v>1</v>
      </c>
      <c r="K2910">
        <v>1</v>
      </c>
      <c r="L2910">
        <v>1</v>
      </c>
      <c r="M2910">
        <v>0</v>
      </c>
      <c r="N2910">
        <v>1</v>
      </c>
      <c r="O2910">
        <v>1</v>
      </c>
      <c r="P2910">
        <v>1.7</v>
      </c>
      <c r="Q2910">
        <v>5.26</v>
      </c>
      <c r="R2910">
        <v>5.55</v>
      </c>
      <c r="S2910">
        <v>5.42</v>
      </c>
      <c r="T2910">
        <v>0</v>
      </c>
      <c r="U2910">
        <v>0</v>
      </c>
    </row>
    <row r="2911" spans="1:21" x14ac:dyDescent="0.25">
      <c r="A2911" t="s">
        <v>23312</v>
      </c>
      <c r="B2911" t="s">
        <v>23313</v>
      </c>
      <c r="C2911" t="s">
        <v>20890</v>
      </c>
      <c r="D2911">
        <v>0</v>
      </c>
      <c r="E2911">
        <v>0</v>
      </c>
      <c r="F2911">
        <v>5.35</v>
      </c>
      <c r="G2911">
        <v>0</v>
      </c>
      <c r="H2911">
        <v>1</v>
      </c>
      <c r="I2911">
        <v>0</v>
      </c>
      <c r="J2911">
        <v>1</v>
      </c>
      <c r="K2911">
        <v>1</v>
      </c>
      <c r="L2911">
        <v>1</v>
      </c>
      <c r="M2911">
        <v>0</v>
      </c>
      <c r="N2911">
        <v>1</v>
      </c>
      <c r="O2911">
        <v>1</v>
      </c>
      <c r="P2911">
        <v>1.69</v>
      </c>
      <c r="Q2911">
        <v>5.97</v>
      </c>
      <c r="R2911">
        <v>5.75</v>
      </c>
      <c r="S2911">
        <v>5.42</v>
      </c>
      <c r="T2911">
        <v>0</v>
      </c>
      <c r="U2911">
        <v>-0.1</v>
      </c>
    </row>
    <row r="2912" spans="1:21" x14ac:dyDescent="0.25">
      <c r="A2912" t="s">
        <v>6197</v>
      </c>
      <c r="B2912" t="s">
        <v>6198</v>
      </c>
      <c r="C2912" t="s">
        <v>20891</v>
      </c>
      <c r="D2912">
        <v>0</v>
      </c>
      <c r="E2912">
        <v>0</v>
      </c>
      <c r="F2912">
        <v>5.47</v>
      </c>
      <c r="G2912">
        <v>0</v>
      </c>
      <c r="H2912">
        <v>0</v>
      </c>
      <c r="I2912">
        <v>0</v>
      </c>
      <c r="J2912">
        <v>1</v>
      </c>
      <c r="K2912">
        <v>1</v>
      </c>
      <c r="L2912">
        <v>1</v>
      </c>
      <c r="M2912">
        <v>0</v>
      </c>
      <c r="N2912">
        <v>1</v>
      </c>
      <c r="O2912">
        <v>1</v>
      </c>
      <c r="P2912">
        <v>1.64</v>
      </c>
      <c r="Q2912">
        <v>5.13</v>
      </c>
      <c r="R2912">
        <v>4.76</v>
      </c>
      <c r="S2912">
        <v>5.42</v>
      </c>
      <c r="T2912">
        <v>0</v>
      </c>
      <c r="U2912">
        <v>0</v>
      </c>
    </row>
    <row r="2913" spans="1:21" x14ac:dyDescent="0.25">
      <c r="A2913" t="s">
        <v>23314</v>
      </c>
      <c r="B2913" t="s">
        <v>23315</v>
      </c>
      <c r="C2913" t="s">
        <v>20866</v>
      </c>
      <c r="D2913">
        <v>0</v>
      </c>
      <c r="E2913">
        <v>0</v>
      </c>
      <c r="F2913">
        <v>5.4</v>
      </c>
      <c r="G2913">
        <v>0</v>
      </c>
      <c r="H2913">
        <v>1</v>
      </c>
      <c r="I2913">
        <v>0</v>
      </c>
      <c r="J2913">
        <v>1</v>
      </c>
      <c r="K2913">
        <v>1</v>
      </c>
      <c r="L2913">
        <v>1</v>
      </c>
      <c r="M2913">
        <v>0</v>
      </c>
      <c r="N2913">
        <v>1</v>
      </c>
      <c r="O2913">
        <v>1</v>
      </c>
      <c r="P2913">
        <v>1.69</v>
      </c>
      <c r="Q2913">
        <v>5.27</v>
      </c>
      <c r="R2913">
        <v>5.27</v>
      </c>
      <c r="S2913">
        <v>5.42</v>
      </c>
      <c r="T2913">
        <v>0</v>
      </c>
      <c r="U2913">
        <v>-0.1</v>
      </c>
    </row>
    <row r="2914" spans="1:21" x14ac:dyDescent="0.25">
      <c r="A2914" t="s">
        <v>23316</v>
      </c>
      <c r="B2914" t="s">
        <v>23317</v>
      </c>
      <c r="C2914" t="s">
        <v>20881</v>
      </c>
      <c r="D2914">
        <v>0</v>
      </c>
      <c r="E2914">
        <v>0</v>
      </c>
      <c r="F2914">
        <v>5.28</v>
      </c>
      <c r="G2914">
        <v>0</v>
      </c>
      <c r="H2914">
        <v>0</v>
      </c>
      <c r="I2914">
        <v>0</v>
      </c>
      <c r="J2914">
        <v>1</v>
      </c>
      <c r="K2914">
        <v>1</v>
      </c>
      <c r="L2914">
        <v>1</v>
      </c>
      <c r="M2914">
        <v>0</v>
      </c>
      <c r="N2914">
        <v>1</v>
      </c>
      <c r="O2914">
        <v>1</v>
      </c>
      <c r="P2914">
        <v>1.63</v>
      </c>
      <c r="Q2914">
        <v>5.32</v>
      </c>
      <c r="R2914">
        <v>4.8499999999999996</v>
      </c>
      <c r="S2914">
        <v>5.42</v>
      </c>
      <c r="T2914">
        <v>0</v>
      </c>
      <c r="U2914">
        <v>0</v>
      </c>
    </row>
    <row r="2915" spans="1:21" x14ac:dyDescent="0.25">
      <c r="A2915" t="s">
        <v>7129</v>
      </c>
      <c r="B2915" t="s">
        <v>7130</v>
      </c>
      <c r="C2915" t="s">
        <v>20875</v>
      </c>
      <c r="D2915">
        <v>0</v>
      </c>
      <c r="E2915">
        <v>0</v>
      </c>
      <c r="F2915">
        <v>5.49</v>
      </c>
      <c r="G2915">
        <v>0</v>
      </c>
      <c r="H2915">
        <v>1</v>
      </c>
      <c r="I2915">
        <v>0</v>
      </c>
      <c r="J2915">
        <v>1</v>
      </c>
      <c r="K2915">
        <v>1</v>
      </c>
      <c r="L2915">
        <v>1</v>
      </c>
      <c r="M2915">
        <v>0</v>
      </c>
      <c r="N2915">
        <v>1</v>
      </c>
      <c r="O2915">
        <v>1</v>
      </c>
      <c r="P2915">
        <v>1.71</v>
      </c>
      <c r="Q2915">
        <v>7.39</v>
      </c>
      <c r="R2915">
        <v>6.41</v>
      </c>
      <c r="S2915">
        <v>5.42</v>
      </c>
      <c r="T2915">
        <v>0</v>
      </c>
      <c r="U2915">
        <v>0</v>
      </c>
    </row>
    <row r="2916" spans="1:21" x14ac:dyDescent="0.25">
      <c r="A2916" t="s">
        <v>8848</v>
      </c>
      <c r="B2916" t="s">
        <v>8849</v>
      </c>
      <c r="C2916" t="s">
        <v>20884</v>
      </c>
      <c r="D2916">
        <v>0</v>
      </c>
      <c r="E2916">
        <v>0</v>
      </c>
      <c r="F2916">
        <v>5.39</v>
      </c>
      <c r="G2916">
        <v>0</v>
      </c>
      <c r="H2916">
        <v>1</v>
      </c>
      <c r="I2916">
        <v>0</v>
      </c>
      <c r="J2916">
        <v>1</v>
      </c>
      <c r="K2916">
        <v>1</v>
      </c>
      <c r="L2916">
        <v>1</v>
      </c>
      <c r="M2916">
        <v>0</v>
      </c>
      <c r="N2916">
        <v>1</v>
      </c>
      <c r="O2916">
        <v>1</v>
      </c>
      <c r="P2916">
        <v>1.68</v>
      </c>
      <c r="Q2916">
        <v>6.21</v>
      </c>
      <c r="R2916">
        <v>5.58</v>
      </c>
      <c r="S2916">
        <v>5.42</v>
      </c>
      <c r="T2916">
        <v>0</v>
      </c>
      <c r="U2916">
        <v>-0.1</v>
      </c>
    </row>
    <row r="2917" spans="1:21" x14ac:dyDescent="0.25">
      <c r="A2917" t="s">
        <v>6167</v>
      </c>
      <c r="B2917" t="s">
        <v>6168</v>
      </c>
      <c r="C2917" t="s">
        <v>20879</v>
      </c>
      <c r="D2917">
        <v>0</v>
      </c>
      <c r="E2917">
        <v>0</v>
      </c>
      <c r="F2917">
        <v>5.52</v>
      </c>
      <c r="G2917">
        <v>0</v>
      </c>
      <c r="H2917">
        <v>0</v>
      </c>
      <c r="I2917">
        <v>0</v>
      </c>
      <c r="J2917">
        <v>1</v>
      </c>
      <c r="K2917">
        <v>1</v>
      </c>
      <c r="L2917">
        <v>1</v>
      </c>
      <c r="M2917">
        <v>0</v>
      </c>
      <c r="N2917">
        <v>1</v>
      </c>
      <c r="O2917">
        <v>0</v>
      </c>
      <c r="P2917">
        <v>1.62</v>
      </c>
      <c r="Q2917">
        <v>5.29</v>
      </c>
      <c r="R2917">
        <v>4.03</v>
      </c>
      <c r="S2917">
        <v>5.42</v>
      </c>
      <c r="T2917">
        <v>0</v>
      </c>
      <c r="U2917">
        <v>0</v>
      </c>
    </row>
    <row r="2918" spans="1:21" x14ac:dyDescent="0.25">
      <c r="A2918" t="s">
        <v>6312</v>
      </c>
      <c r="B2918" t="s">
        <v>6313</v>
      </c>
      <c r="C2918" t="s">
        <v>20893</v>
      </c>
      <c r="D2918">
        <v>0</v>
      </c>
      <c r="E2918">
        <v>0</v>
      </c>
      <c r="F2918">
        <v>5.39</v>
      </c>
      <c r="G2918">
        <v>0</v>
      </c>
      <c r="H2918">
        <v>0</v>
      </c>
      <c r="I2918">
        <v>0</v>
      </c>
      <c r="J2918">
        <v>1</v>
      </c>
      <c r="K2918">
        <v>1</v>
      </c>
      <c r="L2918">
        <v>1</v>
      </c>
      <c r="M2918">
        <v>0</v>
      </c>
      <c r="N2918">
        <v>0</v>
      </c>
      <c r="O2918">
        <v>0</v>
      </c>
      <c r="P2918">
        <v>1.59</v>
      </c>
      <c r="Q2918">
        <v>4.4000000000000004</v>
      </c>
      <c r="R2918">
        <v>3.96</v>
      </c>
      <c r="S2918">
        <v>5.42</v>
      </c>
      <c r="T2918">
        <v>0</v>
      </c>
      <c r="U2918">
        <v>0</v>
      </c>
    </row>
    <row r="2919" spans="1:21" x14ac:dyDescent="0.25">
      <c r="A2919" t="s">
        <v>6428</v>
      </c>
      <c r="B2919" t="s">
        <v>6429</v>
      </c>
      <c r="C2919" t="s">
        <v>20873</v>
      </c>
      <c r="D2919">
        <v>0</v>
      </c>
      <c r="E2919">
        <v>0</v>
      </c>
      <c r="F2919">
        <v>5.22</v>
      </c>
      <c r="G2919">
        <v>0</v>
      </c>
      <c r="H2919">
        <v>0</v>
      </c>
      <c r="I2919">
        <v>0</v>
      </c>
      <c r="J2919">
        <v>1</v>
      </c>
      <c r="K2919">
        <v>1</v>
      </c>
      <c r="L2919">
        <v>1</v>
      </c>
      <c r="M2919">
        <v>0</v>
      </c>
      <c r="N2919">
        <v>0</v>
      </c>
      <c r="O2919">
        <v>0</v>
      </c>
      <c r="P2919">
        <v>1.52</v>
      </c>
      <c r="Q2919">
        <v>4.42</v>
      </c>
      <c r="R2919">
        <v>3.14</v>
      </c>
      <c r="S2919">
        <v>5.42</v>
      </c>
      <c r="T2919">
        <v>0</v>
      </c>
      <c r="U2919">
        <v>0</v>
      </c>
    </row>
    <row r="2920" spans="1:21" x14ac:dyDescent="0.25">
      <c r="A2920" t="s">
        <v>7867</v>
      </c>
      <c r="B2920" t="s">
        <v>7868</v>
      </c>
      <c r="C2920" t="s">
        <v>20885</v>
      </c>
      <c r="D2920">
        <v>0</v>
      </c>
      <c r="E2920">
        <v>0</v>
      </c>
      <c r="F2920">
        <v>5.42</v>
      </c>
      <c r="G2920">
        <v>0</v>
      </c>
      <c r="H2920">
        <v>0</v>
      </c>
      <c r="I2920">
        <v>0</v>
      </c>
      <c r="J2920">
        <v>1</v>
      </c>
      <c r="K2920">
        <v>1</v>
      </c>
      <c r="L2920">
        <v>1</v>
      </c>
      <c r="M2920">
        <v>0</v>
      </c>
      <c r="N2920">
        <v>1</v>
      </c>
      <c r="O2920">
        <v>1</v>
      </c>
      <c r="P2920">
        <v>1.67</v>
      </c>
      <c r="Q2920">
        <v>5.28</v>
      </c>
      <c r="R2920">
        <v>5.22</v>
      </c>
      <c r="S2920">
        <v>5.43</v>
      </c>
      <c r="T2920">
        <v>0</v>
      </c>
      <c r="U2920">
        <v>0</v>
      </c>
    </row>
    <row r="2921" spans="1:21" x14ac:dyDescent="0.25">
      <c r="A2921" t="s">
        <v>23318</v>
      </c>
      <c r="B2921" t="s">
        <v>23319</v>
      </c>
      <c r="C2921" t="s">
        <v>20872</v>
      </c>
      <c r="D2921">
        <v>0</v>
      </c>
      <c r="E2921">
        <v>0</v>
      </c>
      <c r="F2921">
        <v>5.31</v>
      </c>
      <c r="G2921">
        <v>0</v>
      </c>
      <c r="H2921">
        <v>1</v>
      </c>
      <c r="I2921">
        <v>0</v>
      </c>
      <c r="J2921">
        <v>1</v>
      </c>
      <c r="K2921">
        <v>1</v>
      </c>
      <c r="L2921">
        <v>1</v>
      </c>
      <c r="M2921">
        <v>0</v>
      </c>
      <c r="N2921">
        <v>1</v>
      </c>
      <c r="O2921">
        <v>1</v>
      </c>
      <c r="P2921">
        <v>1.7</v>
      </c>
      <c r="Q2921">
        <v>6.39</v>
      </c>
      <c r="R2921">
        <v>6.24</v>
      </c>
      <c r="S2921">
        <v>5.43</v>
      </c>
      <c r="T2921">
        <v>0</v>
      </c>
      <c r="U2921">
        <v>-0.1</v>
      </c>
    </row>
    <row r="2922" spans="1:21" x14ac:dyDescent="0.25">
      <c r="A2922" t="s">
        <v>8836</v>
      </c>
      <c r="B2922" t="s">
        <v>8837</v>
      </c>
      <c r="C2922" t="s">
        <v>20884</v>
      </c>
      <c r="D2922">
        <v>0</v>
      </c>
      <c r="E2922">
        <v>0</v>
      </c>
      <c r="F2922">
        <v>5.43</v>
      </c>
      <c r="G2922">
        <v>0</v>
      </c>
      <c r="H2922">
        <v>1</v>
      </c>
      <c r="I2922">
        <v>0</v>
      </c>
      <c r="J2922">
        <v>1</v>
      </c>
      <c r="K2922">
        <v>1</v>
      </c>
      <c r="L2922">
        <v>1</v>
      </c>
      <c r="M2922">
        <v>0</v>
      </c>
      <c r="N2922">
        <v>1</v>
      </c>
      <c r="O2922">
        <v>1</v>
      </c>
      <c r="P2922">
        <v>1.71</v>
      </c>
      <c r="Q2922">
        <v>6.64</v>
      </c>
      <c r="R2922">
        <v>6.04</v>
      </c>
      <c r="S2922">
        <v>5.43</v>
      </c>
      <c r="T2922">
        <v>0</v>
      </c>
      <c r="U2922">
        <v>-0.1</v>
      </c>
    </row>
    <row r="2923" spans="1:21" x14ac:dyDescent="0.25">
      <c r="A2923" t="s">
        <v>23320</v>
      </c>
      <c r="B2923" t="s">
        <v>23321</v>
      </c>
      <c r="C2923" t="s">
        <v>20874</v>
      </c>
      <c r="D2923">
        <v>0</v>
      </c>
      <c r="E2923">
        <v>0</v>
      </c>
      <c r="F2923">
        <v>5.46</v>
      </c>
      <c r="G2923">
        <v>0</v>
      </c>
      <c r="H2923">
        <v>1</v>
      </c>
      <c r="I2923">
        <v>0</v>
      </c>
      <c r="J2923">
        <v>1</v>
      </c>
      <c r="K2923">
        <v>1</v>
      </c>
      <c r="L2923">
        <v>1</v>
      </c>
      <c r="M2923">
        <v>0</v>
      </c>
      <c r="N2923">
        <v>1</v>
      </c>
      <c r="O2923">
        <v>1</v>
      </c>
      <c r="P2923">
        <v>1.75</v>
      </c>
      <c r="Q2923">
        <v>6.64</v>
      </c>
      <c r="R2923">
        <v>6.58</v>
      </c>
      <c r="S2923">
        <v>5.43</v>
      </c>
      <c r="T2923">
        <v>0</v>
      </c>
      <c r="U2923">
        <v>-0.1</v>
      </c>
    </row>
    <row r="2924" spans="1:21" x14ac:dyDescent="0.25">
      <c r="A2924" t="s">
        <v>7202</v>
      </c>
      <c r="B2924" t="s">
        <v>7203</v>
      </c>
      <c r="C2924" t="s">
        <v>20872</v>
      </c>
      <c r="D2924">
        <v>0</v>
      </c>
      <c r="E2924">
        <v>0</v>
      </c>
      <c r="F2924">
        <v>5.26</v>
      </c>
      <c r="G2924">
        <v>0</v>
      </c>
      <c r="H2924">
        <v>0</v>
      </c>
      <c r="I2924">
        <v>0</v>
      </c>
      <c r="J2924">
        <v>1</v>
      </c>
      <c r="K2924">
        <v>1</v>
      </c>
      <c r="L2924">
        <v>1</v>
      </c>
      <c r="M2924">
        <v>0</v>
      </c>
      <c r="N2924">
        <v>1</v>
      </c>
      <c r="O2924">
        <v>0</v>
      </c>
      <c r="P2924">
        <v>1.59</v>
      </c>
      <c r="Q2924">
        <v>4.68</v>
      </c>
      <c r="R2924">
        <v>4.18</v>
      </c>
      <c r="S2924">
        <v>5.43</v>
      </c>
      <c r="T2924">
        <v>0</v>
      </c>
      <c r="U2924">
        <v>0</v>
      </c>
    </row>
    <row r="2925" spans="1:21" x14ac:dyDescent="0.25">
      <c r="A2925" t="s">
        <v>7636</v>
      </c>
      <c r="B2925" t="s">
        <v>7637</v>
      </c>
      <c r="C2925" t="s">
        <v>20892</v>
      </c>
      <c r="D2925">
        <v>0</v>
      </c>
      <c r="E2925">
        <v>0</v>
      </c>
      <c r="F2925">
        <v>5.33</v>
      </c>
      <c r="G2925">
        <v>0</v>
      </c>
      <c r="H2925">
        <v>0</v>
      </c>
      <c r="I2925">
        <v>0</v>
      </c>
      <c r="J2925">
        <v>1</v>
      </c>
      <c r="K2925">
        <v>1</v>
      </c>
      <c r="L2925">
        <v>1</v>
      </c>
      <c r="M2925">
        <v>0</v>
      </c>
      <c r="N2925">
        <v>1</v>
      </c>
      <c r="O2925">
        <v>1</v>
      </c>
      <c r="P2925">
        <v>1.62</v>
      </c>
      <c r="Q2925">
        <v>5.47</v>
      </c>
      <c r="R2925">
        <v>4.74</v>
      </c>
      <c r="S2925">
        <v>5.43</v>
      </c>
      <c r="T2925">
        <v>0</v>
      </c>
      <c r="U2925">
        <v>0</v>
      </c>
    </row>
    <row r="2926" spans="1:21" x14ac:dyDescent="0.25">
      <c r="A2926" t="s">
        <v>23322</v>
      </c>
      <c r="B2926" t="s">
        <v>23323</v>
      </c>
      <c r="C2926" t="s">
        <v>20881</v>
      </c>
      <c r="D2926">
        <v>0</v>
      </c>
      <c r="E2926">
        <v>0</v>
      </c>
      <c r="F2926">
        <v>5.21</v>
      </c>
      <c r="G2926">
        <v>0</v>
      </c>
      <c r="H2926">
        <v>1</v>
      </c>
      <c r="I2926">
        <v>0</v>
      </c>
      <c r="J2926">
        <v>1</v>
      </c>
      <c r="K2926">
        <v>1</v>
      </c>
      <c r="L2926">
        <v>1</v>
      </c>
      <c r="M2926">
        <v>0</v>
      </c>
      <c r="N2926">
        <v>1</v>
      </c>
      <c r="O2926">
        <v>1</v>
      </c>
      <c r="P2926">
        <v>1.64</v>
      </c>
      <c r="Q2926">
        <v>4.9800000000000004</v>
      </c>
      <c r="R2926">
        <v>4.7699999999999996</v>
      </c>
      <c r="S2926">
        <v>5.43</v>
      </c>
      <c r="T2926">
        <v>0</v>
      </c>
      <c r="U2926">
        <v>0</v>
      </c>
    </row>
    <row r="2927" spans="1:21" x14ac:dyDescent="0.25">
      <c r="A2927" t="s">
        <v>6108</v>
      </c>
      <c r="B2927" t="s">
        <v>6109</v>
      </c>
      <c r="C2927" t="s">
        <v>20878</v>
      </c>
      <c r="D2927">
        <v>0</v>
      </c>
      <c r="E2927">
        <v>0</v>
      </c>
      <c r="F2927">
        <v>5.48</v>
      </c>
      <c r="G2927">
        <v>0</v>
      </c>
      <c r="H2927">
        <v>0</v>
      </c>
      <c r="I2927">
        <v>0</v>
      </c>
      <c r="J2927">
        <v>1</v>
      </c>
      <c r="K2927">
        <v>1</v>
      </c>
      <c r="L2927">
        <v>1</v>
      </c>
      <c r="M2927">
        <v>0</v>
      </c>
      <c r="N2927">
        <v>1</v>
      </c>
      <c r="O2927">
        <v>0</v>
      </c>
      <c r="P2927">
        <v>1.63</v>
      </c>
      <c r="Q2927">
        <v>4.75</v>
      </c>
      <c r="R2927">
        <v>4.29</v>
      </c>
      <c r="S2927">
        <v>5.43</v>
      </c>
      <c r="T2927">
        <v>0</v>
      </c>
      <c r="U2927">
        <v>0</v>
      </c>
    </row>
    <row r="2928" spans="1:21" x14ac:dyDescent="0.25">
      <c r="A2928" t="s">
        <v>23324</v>
      </c>
      <c r="B2928" t="s">
        <v>23325</v>
      </c>
      <c r="C2928" t="s">
        <v>20895</v>
      </c>
      <c r="D2928">
        <v>0</v>
      </c>
      <c r="E2928">
        <v>0</v>
      </c>
      <c r="F2928">
        <v>5.18</v>
      </c>
      <c r="G2928">
        <v>0</v>
      </c>
      <c r="H2928">
        <v>1</v>
      </c>
      <c r="I2928">
        <v>0</v>
      </c>
      <c r="J2928">
        <v>1</v>
      </c>
      <c r="K2928">
        <v>1</v>
      </c>
      <c r="L2928">
        <v>1</v>
      </c>
      <c r="M2928">
        <v>0</v>
      </c>
      <c r="N2928">
        <v>1</v>
      </c>
      <c r="O2928">
        <v>1</v>
      </c>
      <c r="P2928">
        <v>1.64</v>
      </c>
      <c r="Q2928">
        <v>5.37</v>
      </c>
      <c r="R2928">
        <v>5.23</v>
      </c>
      <c r="S2928">
        <v>5.43</v>
      </c>
      <c r="T2928">
        <v>0</v>
      </c>
      <c r="U2928">
        <v>-0.1</v>
      </c>
    </row>
    <row r="2929" spans="1:21" x14ac:dyDescent="0.25">
      <c r="A2929" t="s">
        <v>8586</v>
      </c>
      <c r="B2929" t="s">
        <v>8587</v>
      </c>
      <c r="C2929" t="s">
        <v>20895</v>
      </c>
      <c r="D2929">
        <v>0</v>
      </c>
      <c r="E2929">
        <v>0</v>
      </c>
      <c r="F2929">
        <v>5.19</v>
      </c>
      <c r="G2929">
        <v>0</v>
      </c>
      <c r="H2929">
        <v>1</v>
      </c>
      <c r="I2929">
        <v>0</v>
      </c>
      <c r="J2929">
        <v>1</v>
      </c>
      <c r="K2929">
        <v>1</v>
      </c>
      <c r="L2929">
        <v>1</v>
      </c>
      <c r="M2929">
        <v>0</v>
      </c>
      <c r="N2929">
        <v>1</v>
      </c>
      <c r="O2929">
        <v>1</v>
      </c>
      <c r="P2929">
        <v>1.65</v>
      </c>
      <c r="Q2929">
        <v>5.57</v>
      </c>
      <c r="R2929">
        <v>5.43</v>
      </c>
      <c r="S2929">
        <v>5.43</v>
      </c>
      <c r="T2929">
        <v>0</v>
      </c>
      <c r="U2929">
        <v>-0.1</v>
      </c>
    </row>
    <row r="2930" spans="1:21" x14ac:dyDescent="0.25">
      <c r="A2930" t="s">
        <v>6998</v>
      </c>
      <c r="B2930" t="s">
        <v>6999</v>
      </c>
      <c r="C2930" t="s">
        <v>20884</v>
      </c>
      <c r="D2930">
        <v>0</v>
      </c>
      <c r="E2930">
        <v>0</v>
      </c>
      <c r="F2930">
        <v>5.48</v>
      </c>
      <c r="G2930">
        <v>0</v>
      </c>
      <c r="H2930">
        <v>0</v>
      </c>
      <c r="I2930">
        <v>0</v>
      </c>
      <c r="J2930">
        <v>1</v>
      </c>
      <c r="K2930">
        <v>1</v>
      </c>
      <c r="L2930">
        <v>1</v>
      </c>
      <c r="M2930">
        <v>0</v>
      </c>
      <c r="N2930">
        <v>1</v>
      </c>
      <c r="O2930">
        <v>1</v>
      </c>
      <c r="P2930">
        <v>1.66</v>
      </c>
      <c r="Q2930">
        <v>6.23</v>
      </c>
      <c r="R2930">
        <v>5.31</v>
      </c>
      <c r="S2930">
        <v>5.43</v>
      </c>
      <c r="T2930">
        <v>0</v>
      </c>
      <c r="U2930">
        <v>0</v>
      </c>
    </row>
    <row r="2931" spans="1:21" x14ac:dyDescent="0.25">
      <c r="A2931" t="s">
        <v>6181</v>
      </c>
      <c r="B2931" t="s">
        <v>6182</v>
      </c>
      <c r="C2931" t="s">
        <v>20893</v>
      </c>
      <c r="D2931">
        <v>0</v>
      </c>
      <c r="E2931">
        <v>0</v>
      </c>
      <c r="F2931">
        <v>5.39</v>
      </c>
      <c r="G2931">
        <v>0</v>
      </c>
      <c r="H2931">
        <v>0</v>
      </c>
      <c r="I2931">
        <v>0</v>
      </c>
      <c r="J2931">
        <v>1</v>
      </c>
      <c r="K2931">
        <v>1</v>
      </c>
      <c r="L2931">
        <v>1</v>
      </c>
      <c r="M2931">
        <v>0</v>
      </c>
      <c r="N2931">
        <v>1</v>
      </c>
      <c r="O2931">
        <v>1</v>
      </c>
      <c r="P2931">
        <v>1.65</v>
      </c>
      <c r="Q2931">
        <v>5.19</v>
      </c>
      <c r="R2931">
        <v>4.92</v>
      </c>
      <c r="S2931">
        <v>5.43</v>
      </c>
      <c r="T2931">
        <v>0</v>
      </c>
      <c r="U2931">
        <v>0</v>
      </c>
    </row>
    <row r="2932" spans="1:21" x14ac:dyDescent="0.25">
      <c r="A2932" t="s">
        <v>7923</v>
      </c>
      <c r="B2932" t="s">
        <v>7924</v>
      </c>
      <c r="C2932" t="s">
        <v>20885</v>
      </c>
      <c r="D2932">
        <v>0</v>
      </c>
      <c r="E2932">
        <v>0</v>
      </c>
      <c r="F2932">
        <v>5.42</v>
      </c>
      <c r="G2932">
        <v>0</v>
      </c>
      <c r="H2932">
        <v>1</v>
      </c>
      <c r="I2932">
        <v>0</v>
      </c>
      <c r="J2932">
        <v>1</v>
      </c>
      <c r="K2932">
        <v>1</v>
      </c>
      <c r="L2932">
        <v>1</v>
      </c>
      <c r="M2932">
        <v>0</v>
      </c>
      <c r="N2932">
        <v>1</v>
      </c>
      <c r="O2932">
        <v>1</v>
      </c>
      <c r="P2932">
        <v>1.72</v>
      </c>
      <c r="Q2932">
        <v>5.9</v>
      </c>
      <c r="R2932">
        <v>6</v>
      </c>
      <c r="S2932">
        <v>5.43</v>
      </c>
      <c r="T2932">
        <v>0</v>
      </c>
      <c r="U2932">
        <v>-0.1</v>
      </c>
    </row>
    <row r="2933" spans="1:21" x14ac:dyDescent="0.25">
      <c r="A2933" t="s">
        <v>7951</v>
      </c>
      <c r="B2933" t="s">
        <v>7952</v>
      </c>
      <c r="C2933" t="s">
        <v>20895</v>
      </c>
      <c r="D2933">
        <v>0</v>
      </c>
      <c r="E2933">
        <v>0</v>
      </c>
      <c r="F2933">
        <v>5.17</v>
      </c>
      <c r="G2933">
        <v>0</v>
      </c>
      <c r="H2933">
        <v>1</v>
      </c>
      <c r="I2933">
        <v>0</v>
      </c>
      <c r="J2933">
        <v>1</v>
      </c>
      <c r="K2933">
        <v>1</v>
      </c>
      <c r="L2933">
        <v>1</v>
      </c>
      <c r="M2933">
        <v>0</v>
      </c>
      <c r="N2933">
        <v>1</v>
      </c>
      <c r="O2933">
        <v>1</v>
      </c>
      <c r="P2933">
        <v>1.64</v>
      </c>
      <c r="Q2933">
        <v>5.2</v>
      </c>
      <c r="R2933">
        <v>5.1100000000000003</v>
      </c>
      <c r="S2933">
        <v>5.44</v>
      </c>
      <c r="T2933">
        <v>0</v>
      </c>
      <c r="U2933">
        <v>-0.1</v>
      </c>
    </row>
    <row r="2934" spans="1:21" x14ac:dyDescent="0.25">
      <c r="A2934" t="s">
        <v>7230</v>
      </c>
      <c r="B2934" t="s">
        <v>7231</v>
      </c>
      <c r="C2934" t="s">
        <v>20884</v>
      </c>
      <c r="D2934">
        <v>0</v>
      </c>
      <c r="E2934">
        <v>0</v>
      </c>
      <c r="F2934">
        <v>5.42</v>
      </c>
      <c r="G2934">
        <v>0</v>
      </c>
      <c r="H2934">
        <v>0</v>
      </c>
      <c r="I2934">
        <v>0</v>
      </c>
      <c r="J2934">
        <v>1</v>
      </c>
      <c r="K2934">
        <v>1</v>
      </c>
      <c r="L2934">
        <v>1</v>
      </c>
      <c r="M2934">
        <v>0</v>
      </c>
      <c r="N2934">
        <v>1</v>
      </c>
      <c r="O2934">
        <v>0</v>
      </c>
      <c r="P2934">
        <v>1.58</v>
      </c>
      <c r="Q2934">
        <v>4.9400000000000004</v>
      </c>
      <c r="R2934">
        <v>3.86</v>
      </c>
      <c r="S2934">
        <v>5.44</v>
      </c>
      <c r="T2934">
        <v>0</v>
      </c>
      <c r="U2934">
        <v>0</v>
      </c>
    </row>
    <row r="2935" spans="1:21" x14ac:dyDescent="0.25">
      <c r="A2935" t="s">
        <v>6769</v>
      </c>
      <c r="B2935" t="s">
        <v>6770</v>
      </c>
      <c r="C2935" t="s">
        <v>20882</v>
      </c>
      <c r="D2935">
        <v>0</v>
      </c>
      <c r="E2935">
        <v>0</v>
      </c>
      <c r="F2935">
        <v>5.27</v>
      </c>
      <c r="G2935">
        <v>0</v>
      </c>
      <c r="H2935">
        <v>0</v>
      </c>
      <c r="I2935">
        <v>0</v>
      </c>
      <c r="J2935">
        <v>1</v>
      </c>
      <c r="K2935">
        <v>1</v>
      </c>
      <c r="L2935">
        <v>1</v>
      </c>
      <c r="M2935">
        <v>0</v>
      </c>
      <c r="N2935">
        <v>1</v>
      </c>
      <c r="O2935">
        <v>1</v>
      </c>
      <c r="P2935">
        <v>1.59</v>
      </c>
      <c r="Q2935">
        <v>6.34</v>
      </c>
      <c r="R2935">
        <v>5</v>
      </c>
      <c r="S2935">
        <v>5.44</v>
      </c>
      <c r="T2935">
        <v>0</v>
      </c>
      <c r="U2935">
        <v>0</v>
      </c>
    </row>
    <row r="2936" spans="1:21" x14ac:dyDescent="0.25">
      <c r="A2936" t="s">
        <v>23326</v>
      </c>
      <c r="B2936" t="s">
        <v>23327</v>
      </c>
      <c r="C2936" t="s">
        <v>20868</v>
      </c>
      <c r="D2936">
        <v>0</v>
      </c>
      <c r="E2936">
        <v>0</v>
      </c>
      <c r="F2936">
        <v>5.34</v>
      </c>
      <c r="G2936">
        <v>0</v>
      </c>
      <c r="H2936">
        <v>0</v>
      </c>
      <c r="I2936">
        <v>0</v>
      </c>
      <c r="J2936">
        <v>1</v>
      </c>
      <c r="K2936">
        <v>1</v>
      </c>
      <c r="L2936">
        <v>1</v>
      </c>
      <c r="M2936">
        <v>0</v>
      </c>
      <c r="N2936">
        <v>1</v>
      </c>
      <c r="O2936">
        <v>0</v>
      </c>
      <c r="P2936">
        <v>1.57</v>
      </c>
      <c r="Q2936">
        <v>4.62</v>
      </c>
      <c r="R2936">
        <v>3.84</v>
      </c>
      <c r="S2936">
        <v>5.44</v>
      </c>
      <c r="T2936">
        <v>0</v>
      </c>
      <c r="U2936">
        <v>0</v>
      </c>
    </row>
    <row r="2937" spans="1:21" x14ac:dyDescent="0.25">
      <c r="A2937" t="s">
        <v>23328</v>
      </c>
      <c r="B2937" t="s">
        <v>23329</v>
      </c>
      <c r="C2937" t="s">
        <v>20870</v>
      </c>
      <c r="D2937">
        <v>0</v>
      </c>
      <c r="E2937">
        <v>0</v>
      </c>
      <c r="F2937">
        <v>5.19</v>
      </c>
      <c r="G2937">
        <v>0</v>
      </c>
      <c r="H2937">
        <v>1</v>
      </c>
      <c r="I2937">
        <v>0</v>
      </c>
      <c r="J2937">
        <v>1</v>
      </c>
      <c r="K2937">
        <v>1</v>
      </c>
      <c r="L2937">
        <v>1</v>
      </c>
      <c r="M2937">
        <v>0</v>
      </c>
      <c r="N2937">
        <v>1</v>
      </c>
      <c r="O2937">
        <v>1</v>
      </c>
      <c r="P2937">
        <v>1.68</v>
      </c>
      <c r="Q2937">
        <v>6.74</v>
      </c>
      <c r="R2937">
        <v>6.34</v>
      </c>
      <c r="S2937">
        <v>5.44</v>
      </c>
      <c r="T2937">
        <v>0</v>
      </c>
      <c r="U2937">
        <v>-0.1</v>
      </c>
    </row>
    <row r="2938" spans="1:21" x14ac:dyDescent="0.25">
      <c r="A2938" t="s">
        <v>23330</v>
      </c>
      <c r="B2938" t="s">
        <v>23331</v>
      </c>
      <c r="C2938" t="s">
        <v>20867</v>
      </c>
      <c r="D2938">
        <v>0</v>
      </c>
      <c r="E2938">
        <v>0</v>
      </c>
      <c r="F2938">
        <v>5.44</v>
      </c>
      <c r="G2938">
        <v>0</v>
      </c>
      <c r="H2938">
        <v>0</v>
      </c>
      <c r="I2938">
        <v>0</v>
      </c>
      <c r="J2938">
        <v>1</v>
      </c>
      <c r="K2938">
        <v>1</v>
      </c>
      <c r="L2938">
        <v>1</v>
      </c>
      <c r="M2938">
        <v>0</v>
      </c>
      <c r="N2938">
        <v>1</v>
      </c>
      <c r="O2938">
        <v>1</v>
      </c>
      <c r="P2938">
        <v>1.69</v>
      </c>
      <c r="Q2938">
        <v>4.84</v>
      </c>
      <c r="R2938">
        <v>5.41</v>
      </c>
      <c r="S2938">
        <v>5.44</v>
      </c>
      <c r="T2938">
        <v>0</v>
      </c>
      <c r="U2938">
        <v>0</v>
      </c>
    </row>
    <row r="2939" spans="1:21" x14ac:dyDescent="0.25">
      <c r="A2939" t="s">
        <v>7865</v>
      </c>
      <c r="B2939" t="s">
        <v>7866</v>
      </c>
      <c r="C2939" t="s">
        <v>20871</v>
      </c>
      <c r="D2939">
        <v>0</v>
      </c>
      <c r="E2939">
        <v>0</v>
      </c>
      <c r="F2939">
        <v>5.38</v>
      </c>
      <c r="G2939">
        <v>0</v>
      </c>
      <c r="H2939">
        <v>1</v>
      </c>
      <c r="I2939">
        <v>0</v>
      </c>
      <c r="J2939">
        <v>1</v>
      </c>
      <c r="K2939">
        <v>1</v>
      </c>
      <c r="L2939">
        <v>1</v>
      </c>
      <c r="M2939">
        <v>0</v>
      </c>
      <c r="N2939">
        <v>1</v>
      </c>
      <c r="O2939">
        <v>1</v>
      </c>
      <c r="P2939">
        <v>1.7</v>
      </c>
      <c r="Q2939">
        <v>5.0999999999999996</v>
      </c>
      <c r="R2939">
        <v>5.52</v>
      </c>
      <c r="S2939">
        <v>5.44</v>
      </c>
      <c r="T2939">
        <v>0</v>
      </c>
      <c r="U2939">
        <v>-0.1</v>
      </c>
    </row>
    <row r="2940" spans="1:21" x14ac:dyDescent="0.25">
      <c r="A2940" t="s">
        <v>8247</v>
      </c>
      <c r="B2940" t="s">
        <v>8248</v>
      </c>
      <c r="C2940" t="s">
        <v>20869</v>
      </c>
      <c r="D2940">
        <v>0</v>
      </c>
      <c r="E2940">
        <v>0</v>
      </c>
      <c r="F2940">
        <v>5.34</v>
      </c>
      <c r="G2940">
        <v>0</v>
      </c>
      <c r="H2940">
        <v>1</v>
      </c>
      <c r="I2940">
        <v>0</v>
      </c>
      <c r="J2940">
        <v>1</v>
      </c>
      <c r="K2940">
        <v>1</v>
      </c>
      <c r="L2940">
        <v>1</v>
      </c>
      <c r="M2940">
        <v>0</v>
      </c>
      <c r="N2940">
        <v>1</v>
      </c>
      <c r="O2940">
        <v>1</v>
      </c>
      <c r="P2940">
        <v>1.71</v>
      </c>
      <c r="Q2940">
        <v>6.5</v>
      </c>
      <c r="R2940">
        <v>6.28</v>
      </c>
      <c r="S2940">
        <v>5.44</v>
      </c>
      <c r="T2940">
        <v>0</v>
      </c>
      <c r="U2940">
        <v>-0.1</v>
      </c>
    </row>
    <row r="2941" spans="1:21" x14ac:dyDescent="0.25">
      <c r="A2941" t="s">
        <v>8965</v>
      </c>
      <c r="B2941" t="s">
        <v>8966</v>
      </c>
      <c r="C2941" t="s">
        <v>20886</v>
      </c>
      <c r="D2941">
        <v>0</v>
      </c>
      <c r="E2941">
        <v>0</v>
      </c>
      <c r="F2941">
        <v>5.31</v>
      </c>
      <c r="G2941">
        <v>0</v>
      </c>
      <c r="H2941">
        <v>1</v>
      </c>
      <c r="I2941">
        <v>0</v>
      </c>
      <c r="J2941">
        <v>1</v>
      </c>
      <c r="K2941">
        <v>1</v>
      </c>
      <c r="L2941">
        <v>1</v>
      </c>
      <c r="M2941">
        <v>0</v>
      </c>
      <c r="N2941">
        <v>1</v>
      </c>
      <c r="O2941">
        <v>1</v>
      </c>
      <c r="P2941">
        <v>1.68</v>
      </c>
      <c r="Q2941">
        <v>6.44</v>
      </c>
      <c r="R2941">
        <v>6.02</v>
      </c>
      <c r="S2941">
        <v>5.44</v>
      </c>
      <c r="T2941">
        <v>0</v>
      </c>
      <c r="U2941">
        <v>0</v>
      </c>
    </row>
    <row r="2942" spans="1:21" x14ac:dyDescent="0.25">
      <c r="A2942" t="s">
        <v>23332</v>
      </c>
      <c r="B2942" t="s">
        <v>23333</v>
      </c>
      <c r="C2942" t="s">
        <v>20884</v>
      </c>
      <c r="D2942">
        <v>0</v>
      </c>
      <c r="E2942">
        <v>0</v>
      </c>
      <c r="F2942">
        <v>5.49</v>
      </c>
      <c r="G2942">
        <v>0</v>
      </c>
      <c r="H2942">
        <v>0</v>
      </c>
      <c r="I2942">
        <v>0</v>
      </c>
      <c r="J2942">
        <v>1</v>
      </c>
      <c r="K2942">
        <v>1</v>
      </c>
      <c r="L2942">
        <v>1</v>
      </c>
      <c r="M2942">
        <v>0</v>
      </c>
      <c r="N2942">
        <v>1</v>
      </c>
      <c r="O2942">
        <v>1</v>
      </c>
      <c r="P2942">
        <v>1.69</v>
      </c>
      <c r="Q2942">
        <v>6.36</v>
      </c>
      <c r="R2942">
        <v>5.76</v>
      </c>
      <c r="S2942">
        <v>5.44</v>
      </c>
      <c r="T2942">
        <v>0</v>
      </c>
      <c r="U2942">
        <v>0</v>
      </c>
    </row>
    <row r="2943" spans="1:21" x14ac:dyDescent="0.25">
      <c r="A2943" t="s">
        <v>5849</v>
      </c>
      <c r="B2943" t="s">
        <v>5850</v>
      </c>
      <c r="C2943" t="s">
        <v>20879</v>
      </c>
      <c r="D2943">
        <v>0</v>
      </c>
      <c r="E2943">
        <v>0</v>
      </c>
      <c r="F2943">
        <v>5.54</v>
      </c>
      <c r="G2943">
        <v>0</v>
      </c>
      <c r="H2943">
        <v>0</v>
      </c>
      <c r="I2943">
        <v>0</v>
      </c>
      <c r="J2943">
        <v>1</v>
      </c>
      <c r="K2943">
        <v>1</v>
      </c>
      <c r="L2943">
        <v>1</v>
      </c>
      <c r="M2943">
        <v>0</v>
      </c>
      <c r="N2943">
        <v>1</v>
      </c>
      <c r="O2943">
        <v>0</v>
      </c>
      <c r="P2943">
        <v>1.61</v>
      </c>
      <c r="Q2943">
        <v>5.18</v>
      </c>
      <c r="R2943">
        <v>3.9</v>
      </c>
      <c r="S2943">
        <v>5.44</v>
      </c>
      <c r="T2943">
        <v>0</v>
      </c>
      <c r="U2943">
        <v>0</v>
      </c>
    </row>
    <row r="2944" spans="1:21" x14ac:dyDescent="0.25">
      <c r="A2944" t="s">
        <v>7681</v>
      </c>
      <c r="B2944" t="s">
        <v>7682</v>
      </c>
      <c r="C2944" t="s">
        <v>20882</v>
      </c>
      <c r="D2944">
        <v>0</v>
      </c>
      <c r="E2944">
        <v>0</v>
      </c>
      <c r="F2944">
        <v>5.23</v>
      </c>
      <c r="G2944">
        <v>0</v>
      </c>
      <c r="H2944">
        <v>0</v>
      </c>
      <c r="I2944">
        <v>0</v>
      </c>
      <c r="J2944">
        <v>1</v>
      </c>
      <c r="K2944">
        <v>1</v>
      </c>
      <c r="L2944">
        <v>1</v>
      </c>
      <c r="M2944">
        <v>0</v>
      </c>
      <c r="N2944">
        <v>1</v>
      </c>
      <c r="O2944">
        <v>0</v>
      </c>
      <c r="P2944">
        <v>1.56</v>
      </c>
      <c r="Q2944">
        <v>5.7</v>
      </c>
      <c r="R2944">
        <v>4.38</v>
      </c>
      <c r="S2944">
        <v>5.44</v>
      </c>
      <c r="T2944">
        <v>0</v>
      </c>
      <c r="U2944">
        <v>0</v>
      </c>
    </row>
    <row r="2945" spans="1:21" x14ac:dyDescent="0.25">
      <c r="A2945" t="s">
        <v>6009</v>
      </c>
      <c r="B2945" t="s">
        <v>6010</v>
      </c>
      <c r="C2945" t="s">
        <v>20865</v>
      </c>
      <c r="D2945">
        <v>0</v>
      </c>
      <c r="E2945">
        <v>0</v>
      </c>
      <c r="F2945">
        <v>5.21</v>
      </c>
      <c r="G2945">
        <v>0</v>
      </c>
      <c r="H2945">
        <v>0</v>
      </c>
      <c r="I2945">
        <v>0</v>
      </c>
      <c r="J2945">
        <v>1</v>
      </c>
      <c r="K2945">
        <v>1</v>
      </c>
      <c r="L2945">
        <v>1</v>
      </c>
      <c r="M2945">
        <v>0</v>
      </c>
      <c r="N2945">
        <v>0</v>
      </c>
      <c r="O2945">
        <v>0</v>
      </c>
      <c r="P2945">
        <v>1.57</v>
      </c>
      <c r="Q2945">
        <v>4.45</v>
      </c>
      <c r="R2945">
        <v>4.1100000000000003</v>
      </c>
      <c r="S2945">
        <v>5.45</v>
      </c>
      <c r="T2945">
        <v>0</v>
      </c>
      <c r="U2945">
        <v>0</v>
      </c>
    </row>
    <row r="2946" spans="1:21" x14ac:dyDescent="0.25">
      <c r="A2946" t="s">
        <v>6680</v>
      </c>
      <c r="B2946" t="s">
        <v>6681</v>
      </c>
      <c r="C2946" t="s">
        <v>20868</v>
      </c>
      <c r="D2946">
        <v>0</v>
      </c>
      <c r="E2946">
        <v>0</v>
      </c>
      <c r="F2946">
        <v>5.32</v>
      </c>
      <c r="G2946">
        <v>0</v>
      </c>
      <c r="H2946">
        <v>1</v>
      </c>
      <c r="I2946">
        <v>0</v>
      </c>
      <c r="J2946">
        <v>1</v>
      </c>
      <c r="K2946">
        <v>1</v>
      </c>
      <c r="L2946">
        <v>1</v>
      </c>
      <c r="M2946">
        <v>0</v>
      </c>
      <c r="N2946">
        <v>1</v>
      </c>
      <c r="O2946">
        <v>1</v>
      </c>
      <c r="P2946">
        <v>1.65</v>
      </c>
      <c r="Q2946">
        <v>5.6</v>
      </c>
      <c r="R2946">
        <v>5.15</v>
      </c>
      <c r="S2946">
        <v>5.45</v>
      </c>
      <c r="T2946">
        <v>0</v>
      </c>
      <c r="U2946">
        <v>0</v>
      </c>
    </row>
    <row r="2947" spans="1:21" x14ac:dyDescent="0.25">
      <c r="A2947" t="s">
        <v>7660</v>
      </c>
      <c r="B2947" t="s">
        <v>7661</v>
      </c>
      <c r="C2947" t="s">
        <v>20881</v>
      </c>
      <c r="D2947">
        <v>0</v>
      </c>
      <c r="E2947">
        <v>0</v>
      </c>
      <c r="F2947">
        <v>5.32</v>
      </c>
      <c r="G2947">
        <v>0</v>
      </c>
      <c r="H2947">
        <v>0</v>
      </c>
      <c r="I2947">
        <v>0</v>
      </c>
      <c r="J2947">
        <v>1</v>
      </c>
      <c r="K2947">
        <v>1</v>
      </c>
      <c r="L2947">
        <v>1</v>
      </c>
      <c r="M2947">
        <v>0</v>
      </c>
      <c r="N2947">
        <v>1</v>
      </c>
      <c r="O2947">
        <v>1</v>
      </c>
      <c r="P2947">
        <v>1.63</v>
      </c>
      <c r="Q2947">
        <v>5.12</v>
      </c>
      <c r="R2947">
        <v>4.6500000000000004</v>
      </c>
      <c r="S2947">
        <v>5.45</v>
      </c>
      <c r="T2947">
        <v>0</v>
      </c>
      <c r="U2947">
        <v>0</v>
      </c>
    </row>
    <row r="2948" spans="1:21" x14ac:dyDescent="0.25">
      <c r="A2948" t="s">
        <v>23334</v>
      </c>
      <c r="B2948" t="s">
        <v>23335</v>
      </c>
      <c r="C2948" t="s">
        <v>20895</v>
      </c>
      <c r="D2948">
        <v>0</v>
      </c>
      <c r="E2948">
        <v>0</v>
      </c>
      <c r="F2948">
        <v>5.22</v>
      </c>
      <c r="G2948">
        <v>0</v>
      </c>
      <c r="H2948">
        <v>1</v>
      </c>
      <c r="I2948">
        <v>0</v>
      </c>
      <c r="J2948">
        <v>1</v>
      </c>
      <c r="K2948">
        <v>1</v>
      </c>
      <c r="L2948">
        <v>1</v>
      </c>
      <c r="M2948">
        <v>0</v>
      </c>
      <c r="N2948">
        <v>1</v>
      </c>
      <c r="O2948">
        <v>1</v>
      </c>
      <c r="P2948">
        <v>1.64</v>
      </c>
      <c r="Q2948">
        <v>4.84</v>
      </c>
      <c r="R2948">
        <v>5.08</v>
      </c>
      <c r="S2948">
        <v>5.45</v>
      </c>
      <c r="T2948">
        <v>0</v>
      </c>
      <c r="U2948">
        <v>-0.1</v>
      </c>
    </row>
    <row r="2949" spans="1:21" x14ac:dyDescent="0.25">
      <c r="A2949" t="s">
        <v>7609</v>
      </c>
      <c r="B2949" t="s">
        <v>7610</v>
      </c>
      <c r="C2949" t="s">
        <v>20893</v>
      </c>
      <c r="D2949">
        <v>0</v>
      </c>
      <c r="E2949">
        <v>0</v>
      </c>
      <c r="F2949">
        <v>5.39</v>
      </c>
      <c r="G2949">
        <v>0</v>
      </c>
      <c r="H2949">
        <v>0</v>
      </c>
      <c r="I2949">
        <v>0</v>
      </c>
      <c r="J2949">
        <v>1</v>
      </c>
      <c r="K2949">
        <v>1</v>
      </c>
      <c r="L2949">
        <v>1</v>
      </c>
      <c r="M2949">
        <v>0</v>
      </c>
      <c r="N2949">
        <v>1</v>
      </c>
      <c r="O2949">
        <v>1</v>
      </c>
      <c r="P2949">
        <v>1.63</v>
      </c>
      <c r="Q2949">
        <v>4.7300000000000004</v>
      </c>
      <c r="R2949">
        <v>4.51</v>
      </c>
      <c r="S2949">
        <v>5.45</v>
      </c>
      <c r="T2949">
        <v>0</v>
      </c>
      <c r="U2949">
        <v>0</v>
      </c>
    </row>
    <row r="2950" spans="1:21" x14ac:dyDescent="0.25">
      <c r="A2950" t="s">
        <v>7022</v>
      </c>
      <c r="B2950" t="s">
        <v>7023</v>
      </c>
      <c r="C2950" t="s">
        <v>20869</v>
      </c>
      <c r="D2950">
        <v>0</v>
      </c>
      <c r="E2950">
        <v>0</v>
      </c>
      <c r="F2950">
        <v>5.37</v>
      </c>
      <c r="G2950">
        <v>0</v>
      </c>
      <c r="H2950">
        <v>0</v>
      </c>
      <c r="I2950">
        <v>0</v>
      </c>
      <c r="J2950">
        <v>1</v>
      </c>
      <c r="K2950">
        <v>1</v>
      </c>
      <c r="L2950">
        <v>1</v>
      </c>
      <c r="M2950">
        <v>0</v>
      </c>
      <c r="N2950">
        <v>1</v>
      </c>
      <c r="O2950">
        <v>1</v>
      </c>
      <c r="P2950">
        <v>1.65</v>
      </c>
      <c r="Q2950">
        <v>5.66</v>
      </c>
      <c r="R2950">
        <v>5.34</v>
      </c>
      <c r="S2950">
        <v>5.45</v>
      </c>
      <c r="T2950">
        <v>0</v>
      </c>
      <c r="U2950">
        <v>0</v>
      </c>
    </row>
    <row r="2951" spans="1:21" x14ac:dyDescent="0.25">
      <c r="A2951" t="s">
        <v>5911</v>
      </c>
      <c r="B2951" t="s">
        <v>5912</v>
      </c>
      <c r="C2951" t="s">
        <v>20879</v>
      </c>
      <c r="D2951">
        <v>0</v>
      </c>
      <c r="E2951">
        <v>0</v>
      </c>
      <c r="F2951">
        <v>5.56</v>
      </c>
      <c r="G2951">
        <v>0</v>
      </c>
      <c r="H2951">
        <v>0</v>
      </c>
      <c r="I2951">
        <v>0</v>
      </c>
      <c r="J2951">
        <v>1</v>
      </c>
      <c r="K2951">
        <v>1</v>
      </c>
      <c r="L2951">
        <v>1</v>
      </c>
      <c r="M2951">
        <v>0</v>
      </c>
      <c r="N2951">
        <v>1</v>
      </c>
      <c r="O2951">
        <v>0</v>
      </c>
      <c r="P2951">
        <v>1.63</v>
      </c>
      <c r="Q2951">
        <v>5.45</v>
      </c>
      <c r="R2951">
        <v>4.2699999999999996</v>
      </c>
      <c r="S2951">
        <v>5.45</v>
      </c>
      <c r="T2951">
        <v>0</v>
      </c>
      <c r="U2951">
        <v>0</v>
      </c>
    </row>
    <row r="2952" spans="1:21" x14ac:dyDescent="0.25">
      <c r="A2952" t="s">
        <v>7831</v>
      </c>
      <c r="B2952" t="s">
        <v>7832</v>
      </c>
      <c r="C2952" t="s">
        <v>20876</v>
      </c>
      <c r="D2952">
        <v>0</v>
      </c>
      <c r="E2952">
        <v>0</v>
      </c>
      <c r="F2952">
        <v>5.32</v>
      </c>
      <c r="G2952">
        <v>0</v>
      </c>
      <c r="H2952">
        <v>1</v>
      </c>
      <c r="I2952">
        <v>0</v>
      </c>
      <c r="J2952">
        <v>1</v>
      </c>
      <c r="K2952">
        <v>1</v>
      </c>
      <c r="L2952">
        <v>1</v>
      </c>
      <c r="M2952">
        <v>0</v>
      </c>
      <c r="N2952">
        <v>1</v>
      </c>
      <c r="O2952">
        <v>1</v>
      </c>
      <c r="P2952">
        <v>1.7</v>
      </c>
      <c r="Q2952">
        <v>6.31</v>
      </c>
      <c r="R2952">
        <v>6.15</v>
      </c>
      <c r="S2952">
        <v>5.45</v>
      </c>
      <c r="T2952">
        <v>0</v>
      </c>
      <c r="U2952">
        <v>-0.1</v>
      </c>
    </row>
    <row r="2953" spans="1:21" x14ac:dyDescent="0.25">
      <c r="A2953" t="s">
        <v>6298</v>
      </c>
      <c r="B2953" t="s">
        <v>6299</v>
      </c>
      <c r="C2953" t="s">
        <v>20886</v>
      </c>
      <c r="D2953">
        <v>0</v>
      </c>
      <c r="E2953">
        <v>0</v>
      </c>
      <c r="F2953">
        <v>5.29</v>
      </c>
      <c r="G2953">
        <v>0</v>
      </c>
      <c r="H2953">
        <v>0</v>
      </c>
      <c r="I2953">
        <v>0</v>
      </c>
      <c r="J2953">
        <v>1</v>
      </c>
      <c r="K2953">
        <v>1</v>
      </c>
      <c r="L2953">
        <v>1</v>
      </c>
      <c r="M2953">
        <v>0</v>
      </c>
      <c r="N2953">
        <v>1</v>
      </c>
      <c r="O2953">
        <v>0</v>
      </c>
      <c r="P2953">
        <v>1.54</v>
      </c>
      <c r="Q2953">
        <v>4.59</v>
      </c>
      <c r="R2953">
        <v>3.48</v>
      </c>
      <c r="S2953">
        <v>5.45</v>
      </c>
      <c r="T2953">
        <v>0</v>
      </c>
      <c r="U2953">
        <v>0</v>
      </c>
    </row>
    <row r="2954" spans="1:21" x14ac:dyDescent="0.25">
      <c r="A2954" t="s">
        <v>7421</v>
      </c>
      <c r="B2954" t="s">
        <v>7422</v>
      </c>
      <c r="C2954" t="s">
        <v>1</v>
      </c>
      <c r="D2954">
        <v>0</v>
      </c>
      <c r="E2954">
        <v>0</v>
      </c>
      <c r="F2954">
        <v>5.31</v>
      </c>
      <c r="G2954">
        <v>0</v>
      </c>
      <c r="H2954">
        <v>1</v>
      </c>
      <c r="I2954">
        <v>0</v>
      </c>
      <c r="J2954">
        <v>1</v>
      </c>
      <c r="K2954">
        <v>1</v>
      </c>
      <c r="L2954">
        <v>1</v>
      </c>
      <c r="M2954">
        <v>0</v>
      </c>
      <c r="N2954">
        <v>1</v>
      </c>
      <c r="O2954">
        <v>1</v>
      </c>
      <c r="P2954">
        <v>1.65</v>
      </c>
      <c r="Q2954">
        <v>5.61</v>
      </c>
      <c r="R2954">
        <v>5.26</v>
      </c>
      <c r="S2954">
        <v>5.45</v>
      </c>
      <c r="T2954">
        <v>0</v>
      </c>
      <c r="U2954">
        <v>-0.1</v>
      </c>
    </row>
    <row r="2955" spans="1:21" x14ac:dyDescent="0.25">
      <c r="A2955" t="s">
        <v>7425</v>
      </c>
      <c r="B2955" t="s">
        <v>7426</v>
      </c>
      <c r="C2955" t="s">
        <v>20866</v>
      </c>
      <c r="D2955">
        <v>0</v>
      </c>
      <c r="E2955">
        <v>0</v>
      </c>
      <c r="F2955">
        <v>5.48</v>
      </c>
      <c r="G2955">
        <v>0</v>
      </c>
      <c r="H2955">
        <v>1</v>
      </c>
      <c r="I2955">
        <v>0</v>
      </c>
      <c r="J2955">
        <v>1</v>
      </c>
      <c r="K2955">
        <v>1</v>
      </c>
      <c r="L2955">
        <v>1</v>
      </c>
      <c r="M2955">
        <v>0</v>
      </c>
      <c r="N2955">
        <v>1</v>
      </c>
      <c r="O2955">
        <v>1</v>
      </c>
      <c r="P2955">
        <v>1.69</v>
      </c>
      <c r="Q2955">
        <v>5.23</v>
      </c>
      <c r="R2955">
        <v>5.18</v>
      </c>
      <c r="S2955">
        <v>5.46</v>
      </c>
      <c r="T2955">
        <v>0</v>
      </c>
      <c r="U2955">
        <v>-0.1</v>
      </c>
    </row>
    <row r="2956" spans="1:21" x14ac:dyDescent="0.25">
      <c r="A2956" t="s">
        <v>6494</v>
      </c>
      <c r="B2956" t="s">
        <v>6495</v>
      </c>
      <c r="C2956" t="s">
        <v>20868</v>
      </c>
      <c r="D2956">
        <v>0</v>
      </c>
      <c r="E2956">
        <v>0</v>
      </c>
      <c r="F2956">
        <v>5.39</v>
      </c>
      <c r="G2956">
        <v>0</v>
      </c>
      <c r="H2956">
        <v>1</v>
      </c>
      <c r="I2956">
        <v>0</v>
      </c>
      <c r="J2956">
        <v>1</v>
      </c>
      <c r="K2956">
        <v>1</v>
      </c>
      <c r="L2956">
        <v>1</v>
      </c>
      <c r="M2956">
        <v>0</v>
      </c>
      <c r="N2956">
        <v>1</v>
      </c>
      <c r="O2956">
        <v>1</v>
      </c>
      <c r="P2956">
        <v>1.63</v>
      </c>
      <c r="Q2956">
        <v>5.01</v>
      </c>
      <c r="R2956">
        <v>4.8099999999999996</v>
      </c>
      <c r="S2956">
        <v>5.46</v>
      </c>
      <c r="T2956">
        <v>0</v>
      </c>
      <c r="U2956">
        <v>0</v>
      </c>
    </row>
    <row r="2957" spans="1:21" x14ac:dyDescent="0.25">
      <c r="A2957" t="s">
        <v>6183</v>
      </c>
      <c r="B2957" t="s">
        <v>6184</v>
      </c>
      <c r="C2957" t="s">
        <v>1</v>
      </c>
      <c r="D2957">
        <v>0</v>
      </c>
      <c r="E2957">
        <v>0</v>
      </c>
      <c r="F2957">
        <v>5.39</v>
      </c>
      <c r="G2957">
        <v>0</v>
      </c>
      <c r="H2957">
        <v>0</v>
      </c>
      <c r="I2957">
        <v>0</v>
      </c>
      <c r="J2957">
        <v>1</v>
      </c>
      <c r="K2957">
        <v>1</v>
      </c>
      <c r="L2957">
        <v>1</v>
      </c>
      <c r="M2957">
        <v>0</v>
      </c>
      <c r="N2957">
        <v>1</v>
      </c>
      <c r="O2957">
        <v>0</v>
      </c>
      <c r="P2957">
        <v>1.62</v>
      </c>
      <c r="Q2957">
        <v>4.55</v>
      </c>
      <c r="R2957">
        <v>4.43</v>
      </c>
      <c r="S2957">
        <v>5.46</v>
      </c>
      <c r="T2957">
        <v>0</v>
      </c>
      <c r="U2957">
        <v>0</v>
      </c>
    </row>
    <row r="2958" spans="1:21" x14ac:dyDescent="0.25">
      <c r="A2958" t="s">
        <v>23336</v>
      </c>
      <c r="B2958" t="s">
        <v>23337</v>
      </c>
      <c r="C2958" t="s">
        <v>20885</v>
      </c>
      <c r="D2958">
        <v>0</v>
      </c>
      <c r="E2958">
        <v>0</v>
      </c>
      <c r="F2958">
        <v>5.47</v>
      </c>
      <c r="G2958">
        <v>0</v>
      </c>
      <c r="H2958">
        <v>1</v>
      </c>
      <c r="I2958">
        <v>0</v>
      </c>
      <c r="J2958">
        <v>1</v>
      </c>
      <c r="K2958">
        <v>1</v>
      </c>
      <c r="L2958">
        <v>1</v>
      </c>
      <c r="M2958">
        <v>0</v>
      </c>
      <c r="N2958">
        <v>1</v>
      </c>
      <c r="O2958">
        <v>1</v>
      </c>
      <c r="P2958">
        <v>1.75</v>
      </c>
      <c r="Q2958">
        <v>6.21</v>
      </c>
      <c r="R2958">
        <v>6.48</v>
      </c>
      <c r="S2958">
        <v>5.46</v>
      </c>
      <c r="T2958">
        <v>0</v>
      </c>
      <c r="U2958">
        <v>-0.1</v>
      </c>
    </row>
    <row r="2959" spans="1:21" x14ac:dyDescent="0.25">
      <c r="A2959" t="s">
        <v>6690</v>
      </c>
      <c r="B2959" t="s">
        <v>6691</v>
      </c>
      <c r="C2959" t="s">
        <v>20884</v>
      </c>
      <c r="D2959">
        <v>0</v>
      </c>
      <c r="E2959">
        <v>0</v>
      </c>
      <c r="F2959">
        <v>5.44</v>
      </c>
      <c r="G2959">
        <v>0</v>
      </c>
      <c r="H2959">
        <v>1</v>
      </c>
      <c r="I2959">
        <v>0</v>
      </c>
      <c r="J2959">
        <v>1</v>
      </c>
      <c r="K2959">
        <v>1</v>
      </c>
      <c r="L2959">
        <v>1</v>
      </c>
      <c r="M2959">
        <v>0</v>
      </c>
      <c r="N2959">
        <v>1</v>
      </c>
      <c r="O2959">
        <v>1</v>
      </c>
      <c r="P2959">
        <v>1.66</v>
      </c>
      <c r="Q2959">
        <v>5.82</v>
      </c>
      <c r="R2959">
        <v>5.13</v>
      </c>
      <c r="S2959">
        <v>5.46</v>
      </c>
      <c r="T2959">
        <v>0</v>
      </c>
      <c r="U2959">
        <v>-0.1</v>
      </c>
    </row>
    <row r="2960" spans="1:21" x14ac:dyDescent="0.25">
      <c r="A2960" t="s">
        <v>23338</v>
      </c>
      <c r="B2960" t="s">
        <v>23339</v>
      </c>
      <c r="C2960" t="s">
        <v>20868</v>
      </c>
      <c r="D2960">
        <v>0</v>
      </c>
      <c r="E2960">
        <v>0</v>
      </c>
      <c r="F2960">
        <v>5.41</v>
      </c>
      <c r="G2960">
        <v>0</v>
      </c>
      <c r="H2960">
        <v>1</v>
      </c>
      <c r="I2960">
        <v>0</v>
      </c>
      <c r="J2960">
        <v>1</v>
      </c>
      <c r="K2960">
        <v>1</v>
      </c>
      <c r="L2960">
        <v>1</v>
      </c>
      <c r="M2960">
        <v>0</v>
      </c>
      <c r="N2960">
        <v>1</v>
      </c>
      <c r="O2960">
        <v>1</v>
      </c>
      <c r="P2960">
        <v>1.7</v>
      </c>
      <c r="Q2960">
        <v>6.44</v>
      </c>
      <c r="R2960">
        <v>6.08</v>
      </c>
      <c r="S2960">
        <v>5.46</v>
      </c>
      <c r="T2960">
        <v>0</v>
      </c>
      <c r="U2960">
        <v>0</v>
      </c>
    </row>
    <row r="2961" spans="1:21" x14ac:dyDescent="0.25">
      <c r="A2961" t="s">
        <v>23340</v>
      </c>
      <c r="B2961" t="s">
        <v>23341</v>
      </c>
      <c r="C2961" t="s">
        <v>20881</v>
      </c>
      <c r="D2961">
        <v>0</v>
      </c>
      <c r="E2961">
        <v>0</v>
      </c>
      <c r="F2961">
        <v>5.38</v>
      </c>
      <c r="G2961">
        <v>0</v>
      </c>
      <c r="H2961">
        <v>0</v>
      </c>
      <c r="I2961">
        <v>0</v>
      </c>
      <c r="J2961">
        <v>1</v>
      </c>
      <c r="K2961">
        <v>1</v>
      </c>
      <c r="L2961">
        <v>1</v>
      </c>
      <c r="M2961">
        <v>0</v>
      </c>
      <c r="N2961">
        <v>1</v>
      </c>
      <c r="O2961">
        <v>1</v>
      </c>
      <c r="P2961">
        <v>1.66</v>
      </c>
      <c r="Q2961">
        <v>5.81</v>
      </c>
      <c r="R2961">
        <v>5.36</v>
      </c>
      <c r="S2961">
        <v>5.47</v>
      </c>
      <c r="T2961">
        <v>0</v>
      </c>
      <c r="U2961">
        <v>0</v>
      </c>
    </row>
    <row r="2962" spans="1:21" x14ac:dyDescent="0.25">
      <c r="A2962" t="s">
        <v>8798</v>
      </c>
      <c r="B2962" t="s">
        <v>8799</v>
      </c>
      <c r="C2962" t="s">
        <v>20879</v>
      </c>
      <c r="D2962">
        <v>0</v>
      </c>
      <c r="E2962">
        <v>0</v>
      </c>
      <c r="F2962">
        <v>5.53</v>
      </c>
      <c r="G2962">
        <v>0</v>
      </c>
      <c r="H2962">
        <v>1</v>
      </c>
      <c r="I2962">
        <v>0</v>
      </c>
      <c r="J2962">
        <v>1</v>
      </c>
      <c r="K2962">
        <v>1</v>
      </c>
      <c r="L2962">
        <v>1</v>
      </c>
      <c r="M2962">
        <v>0</v>
      </c>
      <c r="N2962">
        <v>1</v>
      </c>
      <c r="O2962">
        <v>1</v>
      </c>
      <c r="P2962">
        <v>1.71</v>
      </c>
      <c r="Q2962">
        <v>6.18</v>
      </c>
      <c r="R2962">
        <v>5.45</v>
      </c>
      <c r="S2962">
        <v>5.47</v>
      </c>
      <c r="T2962">
        <v>0</v>
      </c>
      <c r="U2962">
        <v>0</v>
      </c>
    </row>
    <row r="2963" spans="1:21" x14ac:dyDescent="0.25">
      <c r="A2963" t="s">
        <v>6086</v>
      </c>
      <c r="B2963" t="s">
        <v>6087</v>
      </c>
      <c r="C2963" t="s">
        <v>20881</v>
      </c>
      <c r="D2963">
        <v>0</v>
      </c>
      <c r="E2963">
        <v>0</v>
      </c>
      <c r="F2963">
        <v>5.37</v>
      </c>
      <c r="G2963">
        <v>0</v>
      </c>
      <c r="H2963">
        <v>0</v>
      </c>
      <c r="I2963">
        <v>0</v>
      </c>
      <c r="J2963">
        <v>1</v>
      </c>
      <c r="K2963">
        <v>1</v>
      </c>
      <c r="L2963">
        <v>1</v>
      </c>
      <c r="M2963">
        <v>0</v>
      </c>
      <c r="N2963">
        <v>1</v>
      </c>
      <c r="O2963">
        <v>1</v>
      </c>
      <c r="P2963">
        <v>1.67</v>
      </c>
      <c r="Q2963">
        <v>5.58</v>
      </c>
      <c r="R2963">
        <v>5.41</v>
      </c>
      <c r="S2963">
        <v>5.47</v>
      </c>
      <c r="T2963">
        <v>0</v>
      </c>
      <c r="U2963">
        <v>0</v>
      </c>
    </row>
    <row r="2964" spans="1:21" x14ac:dyDescent="0.25">
      <c r="A2964" t="s">
        <v>9358</v>
      </c>
      <c r="B2964" t="s">
        <v>9359</v>
      </c>
      <c r="C2964" t="s">
        <v>20866</v>
      </c>
      <c r="D2964">
        <v>0</v>
      </c>
      <c r="E2964">
        <v>0</v>
      </c>
      <c r="F2964">
        <v>5.53</v>
      </c>
      <c r="G2964">
        <v>0</v>
      </c>
      <c r="H2964">
        <v>1</v>
      </c>
      <c r="I2964">
        <v>0</v>
      </c>
      <c r="J2964">
        <v>1</v>
      </c>
      <c r="K2964">
        <v>1</v>
      </c>
      <c r="L2964">
        <v>1</v>
      </c>
      <c r="M2964">
        <v>0</v>
      </c>
      <c r="N2964">
        <v>1</v>
      </c>
      <c r="O2964">
        <v>1</v>
      </c>
      <c r="P2964">
        <v>1.78</v>
      </c>
      <c r="Q2964">
        <v>6.34</v>
      </c>
      <c r="R2964">
        <v>6.71</v>
      </c>
      <c r="S2964">
        <v>5.47</v>
      </c>
      <c r="T2964">
        <v>0</v>
      </c>
      <c r="U2964">
        <v>-0.1</v>
      </c>
    </row>
    <row r="2965" spans="1:21" x14ac:dyDescent="0.25">
      <c r="A2965" t="s">
        <v>23342</v>
      </c>
      <c r="B2965" t="s">
        <v>23343</v>
      </c>
      <c r="C2965" t="s">
        <v>20881</v>
      </c>
      <c r="D2965">
        <v>0</v>
      </c>
      <c r="E2965">
        <v>0</v>
      </c>
      <c r="F2965">
        <v>5.28</v>
      </c>
      <c r="G2965">
        <v>0</v>
      </c>
      <c r="H2965">
        <v>0</v>
      </c>
      <c r="I2965">
        <v>0</v>
      </c>
      <c r="J2965">
        <v>1</v>
      </c>
      <c r="K2965">
        <v>1</v>
      </c>
      <c r="L2965">
        <v>1</v>
      </c>
      <c r="M2965">
        <v>0</v>
      </c>
      <c r="N2965">
        <v>0</v>
      </c>
      <c r="O2965">
        <v>0</v>
      </c>
      <c r="P2965">
        <v>1.57</v>
      </c>
      <c r="Q2965">
        <v>3.99</v>
      </c>
      <c r="R2965">
        <v>3.58</v>
      </c>
      <c r="S2965">
        <v>5.47</v>
      </c>
      <c r="T2965">
        <v>0</v>
      </c>
      <c r="U2965">
        <v>0</v>
      </c>
    </row>
    <row r="2966" spans="1:21" x14ac:dyDescent="0.25">
      <c r="A2966" t="s">
        <v>23344</v>
      </c>
      <c r="B2966" t="s">
        <v>23345</v>
      </c>
      <c r="C2966" t="s">
        <v>20878</v>
      </c>
      <c r="D2966">
        <v>0</v>
      </c>
      <c r="E2966">
        <v>0</v>
      </c>
      <c r="F2966">
        <v>5.53</v>
      </c>
      <c r="G2966">
        <v>0</v>
      </c>
      <c r="H2966">
        <v>1</v>
      </c>
      <c r="I2966">
        <v>0</v>
      </c>
      <c r="J2966">
        <v>1</v>
      </c>
      <c r="K2966">
        <v>1</v>
      </c>
      <c r="L2966">
        <v>1</v>
      </c>
      <c r="M2966">
        <v>0</v>
      </c>
      <c r="N2966">
        <v>1</v>
      </c>
      <c r="O2966">
        <v>1</v>
      </c>
      <c r="P2966">
        <v>1.75</v>
      </c>
      <c r="Q2966">
        <v>6.21</v>
      </c>
      <c r="R2966">
        <v>6.36</v>
      </c>
      <c r="S2966">
        <v>5.47</v>
      </c>
      <c r="T2966">
        <v>0</v>
      </c>
      <c r="U2966">
        <v>0</v>
      </c>
    </row>
    <row r="2967" spans="1:21" x14ac:dyDescent="0.25">
      <c r="A2967" t="s">
        <v>8287</v>
      </c>
      <c r="B2967" t="s">
        <v>8288</v>
      </c>
      <c r="C2967" t="s">
        <v>20895</v>
      </c>
      <c r="D2967">
        <v>0</v>
      </c>
      <c r="E2967">
        <v>0</v>
      </c>
      <c r="F2967">
        <v>5.22</v>
      </c>
      <c r="G2967">
        <v>0</v>
      </c>
      <c r="H2967">
        <v>1</v>
      </c>
      <c r="I2967">
        <v>0</v>
      </c>
      <c r="J2967">
        <v>1</v>
      </c>
      <c r="K2967">
        <v>1</v>
      </c>
      <c r="L2967">
        <v>1</v>
      </c>
      <c r="M2967">
        <v>0</v>
      </c>
      <c r="N2967">
        <v>1</v>
      </c>
      <c r="O2967">
        <v>1</v>
      </c>
      <c r="P2967">
        <v>1.66</v>
      </c>
      <c r="Q2967">
        <v>5.41</v>
      </c>
      <c r="R2967">
        <v>5.4</v>
      </c>
      <c r="S2967">
        <v>5.47</v>
      </c>
      <c r="T2967">
        <v>0</v>
      </c>
      <c r="U2967">
        <v>-0.1</v>
      </c>
    </row>
    <row r="2968" spans="1:21" x14ac:dyDescent="0.25">
      <c r="A2968" t="s">
        <v>23346</v>
      </c>
      <c r="B2968" t="s">
        <v>23347</v>
      </c>
      <c r="C2968" t="s">
        <v>1</v>
      </c>
      <c r="D2968">
        <v>0</v>
      </c>
      <c r="E2968">
        <v>0</v>
      </c>
      <c r="F2968">
        <v>5.33</v>
      </c>
      <c r="G2968">
        <v>0</v>
      </c>
      <c r="H2968">
        <v>1</v>
      </c>
      <c r="I2968">
        <v>0</v>
      </c>
      <c r="J2968">
        <v>1</v>
      </c>
      <c r="K2968">
        <v>1</v>
      </c>
      <c r="L2968">
        <v>1</v>
      </c>
      <c r="M2968">
        <v>0</v>
      </c>
      <c r="N2968">
        <v>1</v>
      </c>
      <c r="O2968">
        <v>1</v>
      </c>
      <c r="P2968">
        <v>1.65</v>
      </c>
      <c r="Q2968">
        <v>5.46</v>
      </c>
      <c r="R2968">
        <v>5.14</v>
      </c>
      <c r="S2968">
        <v>5.47</v>
      </c>
      <c r="T2968">
        <v>0</v>
      </c>
      <c r="U2968">
        <v>-0.1</v>
      </c>
    </row>
    <row r="2969" spans="1:21" x14ac:dyDescent="0.25">
      <c r="A2969" t="s">
        <v>23348</v>
      </c>
      <c r="B2969" t="s">
        <v>23349</v>
      </c>
      <c r="C2969" t="s">
        <v>1</v>
      </c>
      <c r="D2969">
        <v>0</v>
      </c>
      <c r="E2969">
        <v>0</v>
      </c>
      <c r="F2969">
        <v>5.34</v>
      </c>
      <c r="G2969">
        <v>0</v>
      </c>
      <c r="H2969">
        <v>1</v>
      </c>
      <c r="I2969">
        <v>0</v>
      </c>
      <c r="J2969">
        <v>1</v>
      </c>
      <c r="K2969">
        <v>1</v>
      </c>
      <c r="L2969">
        <v>1</v>
      </c>
      <c r="M2969">
        <v>0</v>
      </c>
      <c r="N2969">
        <v>1</v>
      </c>
      <c r="O2969">
        <v>1</v>
      </c>
      <c r="P2969">
        <v>1.64</v>
      </c>
      <c r="Q2969">
        <v>5.15</v>
      </c>
      <c r="R2969">
        <v>4.8099999999999996</v>
      </c>
      <c r="S2969">
        <v>5.47</v>
      </c>
      <c r="T2969">
        <v>0</v>
      </c>
      <c r="U2969">
        <v>-0.1</v>
      </c>
    </row>
    <row r="2970" spans="1:21" x14ac:dyDescent="0.25">
      <c r="A2970" t="s">
        <v>23350</v>
      </c>
      <c r="B2970" t="s">
        <v>23351</v>
      </c>
      <c r="C2970" t="s">
        <v>20889</v>
      </c>
      <c r="D2970">
        <v>0</v>
      </c>
      <c r="E2970">
        <v>0</v>
      </c>
      <c r="F2970">
        <v>5.3</v>
      </c>
      <c r="G2970">
        <v>0</v>
      </c>
      <c r="H2970">
        <v>1</v>
      </c>
      <c r="I2970">
        <v>0</v>
      </c>
      <c r="J2970">
        <v>1</v>
      </c>
      <c r="K2970">
        <v>1</v>
      </c>
      <c r="L2970">
        <v>1</v>
      </c>
      <c r="M2970">
        <v>0</v>
      </c>
      <c r="N2970">
        <v>1</v>
      </c>
      <c r="O2970">
        <v>1</v>
      </c>
      <c r="P2970">
        <v>1.67</v>
      </c>
      <c r="Q2970">
        <v>5.43</v>
      </c>
      <c r="R2970">
        <v>5.56</v>
      </c>
      <c r="S2970">
        <v>5.47</v>
      </c>
      <c r="T2970">
        <v>0</v>
      </c>
      <c r="U2970">
        <v>-0.1</v>
      </c>
    </row>
    <row r="2971" spans="1:21" x14ac:dyDescent="0.25">
      <c r="A2971" t="s">
        <v>6104</v>
      </c>
      <c r="B2971" t="s">
        <v>6105</v>
      </c>
      <c r="C2971" t="s">
        <v>20865</v>
      </c>
      <c r="D2971">
        <v>0</v>
      </c>
      <c r="E2971">
        <v>0</v>
      </c>
      <c r="F2971">
        <v>5.19</v>
      </c>
      <c r="G2971">
        <v>0</v>
      </c>
      <c r="H2971">
        <v>1</v>
      </c>
      <c r="I2971">
        <v>0</v>
      </c>
      <c r="J2971">
        <v>1</v>
      </c>
      <c r="K2971">
        <v>1</v>
      </c>
      <c r="L2971">
        <v>1</v>
      </c>
      <c r="M2971">
        <v>0</v>
      </c>
      <c r="N2971">
        <v>1</v>
      </c>
      <c r="O2971">
        <v>1</v>
      </c>
      <c r="P2971">
        <v>1.65</v>
      </c>
      <c r="Q2971">
        <v>5.0599999999999996</v>
      </c>
      <c r="R2971">
        <v>5.17</v>
      </c>
      <c r="S2971">
        <v>5.47</v>
      </c>
      <c r="T2971">
        <v>0</v>
      </c>
      <c r="U2971">
        <v>-0.1</v>
      </c>
    </row>
    <row r="2972" spans="1:21" x14ac:dyDescent="0.25">
      <c r="A2972" t="s">
        <v>5713</v>
      </c>
      <c r="B2972" t="s">
        <v>5714</v>
      </c>
      <c r="C2972" t="s">
        <v>20875</v>
      </c>
      <c r="D2972">
        <v>0</v>
      </c>
      <c r="E2972">
        <v>0</v>
      </c>
      <c r="F2972">
        <v>5.49</v>
      </c>
      <c r="G2972">
        <v>0</v>
      </c>
      <c r="H2972">
        <v>0</v>
      </c>
      <c r="I2972">
        <v>0</v>
      </c>
      <c r="J2972">
        <v>1</v>
      </c>
      <c r="K2972">
        <v>1</v>
      </c>
      <c r="L2972">
        <v>1</v>
      </c>
      <c r="M2972">
        <v>0</v>
      </c>
      <c r="N2972">
        <v>1</v>
      </c>
      <c r="O2972">
        <v>0</v>
      </c>
      <c r="P2972">
        <v>1.57</v>
      </c>
      <c r="Q2972">
        <v>5.05</v>
      </c>
      <c r="R2972">
        <v>3.73</v>
      </c>
      <c r="S2972">
        <v>5.48</v>
      </c>
      <c r="T2972">
        <v>0</v>
      </c>
      <c r="U2972">
        <v>0</v>
      </c>
    </row>
    <row r="2973" spans="1:21" x14ac:dyDescent="0.25">
      <c r="A2973" t="s">
        <v>7370</v>
      </c>
      <c r="B2973" t="s">
        <v>7371</v>
      </c>
      <c r="C2973" t="s">
        <v>20870</v>
      </c>
      <c r="D2973">
        <v>0</v>
      </c>
      <c r="E2973">
        <v>0</v>
      </c>
      <c r="F2973">
        <v>5.29</v>
      </c>
      <c r="G2973">
        <v>0</v>
      </c>
      <c r="H2973">
        <v>0</v>
      </c>
      <c r="I2973">
        <v>0</v>
      </c>
      <c r="J2973">
        <v>1</v>
      </c>
      <c r="K2973">
        <v>1</v>
      </c>
      <c r="L2973">
        <v>1</v>
      </c>
      <c r="M2973">
        <v>0</v>
      </c>
      <c r="N2973">
        <v>1</v>
      </c>
      <c r="O2973">
        <v>1</v>
      </c>
      <c r="P2973">
        <v>1.65</v>
      </c>
      <c r="Q2973">
        <v>6.52</v>
      </c>
      <c r="R2973">
        <v>5.74</v>
      </c>
      <c r="S2973">
        <v>5.48</v>
      </c>
      <c r="T2973">
        <v>0</v>
      </c>
      <c r="U2973">
        <v>0</v>
      </c>
    </row>
    <row r="2974" spans="1:21" x14ac:dyDescent="0.25">
      <c r="A2974" t="s">
        <v>23352</v>
      </c>
      <c r="B2974" t="s">
        <v>23353</v>
      </c>
      <c r="C2974" t="s">
        <v>20874</v>
      </c>
      <c r="D2974">
        <v>0</v>
      </c>
      <c r="E2974">
        <v>0</v>
      </c>
      <c r="F2974">
        <v>5.54</v>
      </c>
      <c r="G2974">
        <v>0</v>
      </c>
      <c r="H2974">
        <v>0</v>
      </c>
      <c r="I2974">
        <v>0</v>
      </c>
      <c r="J2974">
        <v>1</v>
      </c>
      <c r="K2974">
        <v>1</v>
      </c>
      <c r="L2974">
        <v>1</v>
      </c>
      <c r="M2974">
        <v>0</v>
      </c>
      <c r="N2974">
        <v>1</v>
      </c>
      <c r="O2974">
        <v>1</v>
      </c>
      <c r="P2974">
        <v>1.71</v>
      </c>
      <c r="Q2974">
        <v>5.67</v>
      </c>
      <c r="R2974">
        <v>5.74</v>
      </c>
      <c r="S2974">
        <v>5.48</v>
      </c>
      <c r="T2974">
        <v>0</v>
      </c>
      <c r="U2974">
        <v>0</v>
      </c>
    </row>
    <row r="2975" spans="1:21" x14ac:dyDescent="0.25">
      <c r="A2975" t="s">
        <v>23354</v>
      </c>
      <c r="B2975" t="s">
        <v>23355</v>
      </c>
      <c r="C2975" t="s">
        <v>20877</v>
      </c>
      <c r="D2975">
        <v>0</v>
      </c>
      <c r="E2975">
        <v>0</v>
      </c>
      <c r="F2975">
        <v>5.4</v>
      </c>
      <c r="G2975">
        <v>0</v>
      </c>
      <c r="H2975">
        <v>0</v>
      </c>
      <c r="I2975">
        <v>0</v>
      </c>
      <c r="J2975">
        <v>1</v>
      </c>
      <c r="K2975">
        <v>1</v>
      </c>
      <c r="L2975">
        <v>1</v>
      </c>
      <c r="M2975">
        <v>0</v>
      </c>
      <c r="N2975">
        <v>1</v>
      </c>
      <c r="O2975">
        <v>1</v>
      </c>
      <c r="P2975">
        <v>1.69</v>
      </c>
      <c r="Q2975">
        <v>5</v>
      </c>
      <c r="R2975">
        <v>5.52</v>
      </c>
      <c r="S2975">
        <v>5.48</v>
      </c>
      <c r="T2975">
        <v>0</v>
      </c>
      <c r="U2975">
        <v>0</v>
      </c>
    </row>
    <row r="2976" spans="1:21" x14ac:dyDescent="0.25">
      <c r="A2976" t="s">
        <v>6771</v>
      </c>
      <c r="B2976" t="s">
        <v>6772</v>
      </c>
      <c r="C2976" t="s">
        <v>20865</v>
      </c>
      <c r="D2976">
        <v>0</v>
      </c>
      <c r="E2976">
        <v>0</v>
      </c>
      <c r="F2976">
        <v>5.27</v>
      </c>
      <c r="G2976">
        <v>0</v>
      </c>
      <c r="H2976">
        <v>0</v>
      </c>
      <c r="I2976">
        <v>0</v>
      </c>
      <c r="J2976">
        <v>1</v>
      </c>
      <c r="K2976">
        <v>1</v>
      </c>
      <c r="L2976">
        <v>1</v>
      </c>
      <c r="M2976">
        <v>0</v>
      </c>
      <c r="N2976">
        <v>1</v>
      </c>
      <c r="O2976">
        <v>1</v>
      </c>
      <c r="P2976">
        <v>1.64</v>
      </c>
      <c r="Q2976">
        <v>5.32</v>
      </c>
      <c r="R2976">
        <v>5.18</v>
      </c>
      <c r="S2976">
        <v>5.48</v>
      </c>
      <c r="T2976">
        <v>0</v>
      </c>
      <c r="U2976">
        <v>0</v>
      </c>
    </row>
    <row r="2977" spans="1:21" x14ac:dyDescent="0.25">
      <c r="A2977" t="s">
        <v>7325</v>
      </c>
      <c r="B2977" t="s">
        <v>7326</v>
      </c>
      <c r="C2977" t="s">
        <v>20870</v>
      </c>
      <c r="D2977">
        <v>0</v>
      </c>
      <c r="E2977">
        <v>0</v>
      </c>
      <c r="F2977">
        <v>5.18</v>
      </c>
      <c r="G2977">
        <v>0</v>
      </c>
      <c r="H2977">
        <v>0</v>
      </c>
      <c r="I2977">
        <v>0</v>
      </c>
      <c r="J2977">
        <v>1</v>
      </c>
      <c r="K2977">
        <v>1</v>
      </c>
      <c r="L2977">
        <v>1</v>
      </c>
      <c r="M2977">
        <v>0</v>
      </c>
      <c r="N2977">
        <v>1</v>
      </c>
      <c r="O2977">
        <v>0</v>
      </c>
      <c r="P2977">
        <v>1.56</v>
      </c>
      <c r="Q2977">
        <v>5.09</v>
      </c>
      <c r="R2977">
        <v>4.12</v>
      </c>
      <c r="S2977">
        <v>5.48</v>
      </c>
      <c r="T2977">
        <v>0</v>
      </c>
      <c r="U2977">
        <v>0</v>
      </c>
    </row>
    <row r="2978" spans="1:21" x14ac:dyDescent="0.25">
      <c r="A2978" t="s">
        <v>6290</v>
      </c>
      <c r="B2978" t="s">
        <v>6291</v>
      </c>
      <c r="C2978" t="s">
        <v>20881</v>
      </c>
      <c r="D2978">
        <v>0</v>
      </c>
      <c r="E2978">
        <v>0</v>
      </c>
      <c r="F2978">
        <v>5.46</v>
      </c>
      <c r="G2978">
        <v>0</v>
      </c>
      <c r="H2978">
        <v>0</v>
      </c>
      <c r="I2978">
        <v>0</v>
      </c>
      <c r="J2978">
        <v>1</v>
      </c>
      <c r="K2978">
        <v>1</v>
      </c>
      <c r="L2978">
        <v>1</v>
      </c>
      <c r="M2978">
        <v>0</v>
      </c>
      <c r="N2978">
        <v>1</v>
      </c>
      <c r="O2978">
        <v>1</v>
      </c>
      <c r="P2978">
        <v>1.74</v>
      </c>
      <c r="Q2978">
        <v>6.79</v>
      </c>
      <c r="R2978">
        <v>6.63</v>
      </c>
      <c r="S2978">
        <v>5.48</v>
      </c>
      <c r="T2978">
        <v>0</v>
      </c>
      <c r="U2978">
        <v>0</v>
      </c>
    </row>
    <row r="2979" spans="1:21" x14ac:dyDescent="0.25">
      <c r="A2979" t="s">
        <v>6955</v>
      </c>
      <c r="B2979" t="s">
        <v>5679</v>
      </c>
      <c r="C2979" t="s">
        <v>20875</v>
      </c>
      <c r="D2979">
        <v>0</v>
      </c>
      <c r="E2979">
        <v>0</v>
      </c>
      <c r="F2979">
        <v>5.52</v>
      </c>
      <c r="G2979">
        <v>0</v>
      </c>
      <c r="H2979">
        <v>1</v>
      </c>
      <c r="I2979">
        <v>0</v>
      </c>
      <c r="J2979">
        <v>1</v>
      </c>
      <c r="K2979">
        <v>1</v>
      </c>
      <c r="L2979">
        <v>1</v>
      </c>
      <c r="M2979">
        <v>0</v>
      </c>
      <c r="N2979">
        <v>1</v>
      </c>
      <c r="O2979">
        <v>1</v>
      </c>
      <c r="P2979">
        <v>1.72</v>
      </c>
      <c r="Q2979">
        <v>7.11</v>
      </c>
      <c r="R2979">
        <v>6.45</v>
      </c>
      <c r="S2979">
        <v>5.48</v>
      </c>
      <c r="T2979">
        <v>0</v>
      </c>
      <c r="U2979">
        <v>0</v>
      </c>
    </row>
    <row r="2980" spans="1:21" x14ac:dyDescent="0.25">
      <c r="A2980" t="s">
        <v>23356</v>
      </c>
      <c r="B2980" t="s">
        <v>23357</v>
      </c>
      <c r="C2980" t="s">
        <v>20888</v>
      </c>
      <c r="D2980">
        <v>0</v>
      </c>
      <c r="E2980">
        <v>0</v>
      </c>
      <c r="F2980">
        <v>5.19</v>
      </c>
      <c r="G2980">
        <v>0</v>
      </c>
      <c r="H2980">
        <v>0</v>
      </c>
      <c r="I2980">
        <v>0</v>
      </c>
      <c r="J2980">
        <v>1</v>
      </c>
      <c r="K2980">
        <v>1</v>
      </c>
      <c r="L2980">
        <v>1</v>
      </c>
      <c r="M2980">
        <v>0</v>
      </c>
      <c r="N2980">
        <v>1</v>
      </c>
      <c r="O2980">
        <v>0</v>
      </c>
      <c r="P2980">
        <v>1.58</v>
      </c>
      <c r="Q2980">
        <v>4.53</v>
      </c>
      <c r="R2980">
        <v>4.22</v>
      </c>
      <c r="S2980">
        <v>5.48</v>
      </c>
      <c r="T2980">
        <v>0</v>
      </c>
      <c r="U2980">
        <v>0</v>
      </c>
    </row>
    <row r="2981" spans="1:21" x14ac:dyDescent="0.25">
      <c r="A2981" t="s">
        <v>7110</v>
      </c>
      <c r="B2981" t="s">
        <v>7111</v>
      </c>
      <c r="C2981" t="s">
        <v>20872</v>
      </c>
      <c r="D2981">
        <v>0</v>
      </c>
      <c r="E2981">
        <v>0</v>
      </c>
      <c r="F2981">
        <v>5.41</v>
      </c>
      <c r="G2981">
        <v>0</v>
      </c>
      <c r="H2981">
        <v>0</v>
      </c>
      <c r="I2981">
        <v>0</v>
      </c>
      <c r="J2981">
        <v>1</v>
      </c>
      <c r="K2981">
        <v>1</v>
      </c>
      <c r="L2981">
        <v>1</v>
      </c>
      <c r="M2981">
        <v>0</v>
      </c>
      <c r="N2981">
        <v>1</v>
      </c>
      <c r="O2981">
        <v>1</v>
      </c>
      <c r="P2981">
        <v>1.68</v>
      </c>
      <c r="Q2981">
        <v>6.04</v>
      </c>
      <c r="R2981">
        <v>5.73</v>
      </c>
      <c r="S2981">
        <v>5.48</v>
      </c>
      <c r="T2981">
        <v>0</v>
      </c>
      <c r="U2981">
        <v>0</v>
      </c>
    </row>
    <row r="2982" spans="1:21" x14ac:dyDescent="0.25">
      <c r="A2982" t="s">
        <v>23358</v>
      </c>
      <c r="B2982" t="s">
        <v>23359</v>
      </c>
      <c r="C2982" t="s">
        <v>20893</v>
      </c>
      <c r="D2982">
        <v>0</v>
      </c>
      <c r="E2982">
        <v>0</v>
      </c>
      <c r="F2982">
        <v>5.48</v>
      </c>
      <c r="G2982">
        <v>0</v>
      </c>
      <c r="H2982">
        <v>1</v>
      </c>
      <c r="I2982">
        <v>0</v>
      </c>
      <c r="J2982">
        <v>1</v>
      </c>
      <c r="K2982">
        <v>1</v>
      </c>
      <c r="L2982">
        <v>1</v>
      </c>
      <c r="M2982">
        <v>0</v>
      </c>
      <c r="N2982">
        <v>1</v>
      </c>
      <c r="O2982">
        <v>1</v>
      </c>
      <c r="P2982">
        <v>1.74</v>
      </c>
      <c r="Q2982">
        <v>6.28</v>
      </c>
      <c r="R2982">
        <v>6.42</v>
      </c>
      <c r="S2982">
        <v>5.49</v>
      </c>
      <c r="T2982">
        <v>0</v>
      </c>
      <c r="U2982">
        <v>-0.1</v>
      </c>
    </row>
    <row r="2983" spans="1:21" x14ac:dyDescent="0.25">
      <c r="A2983" t="s">
        <v>23360</v>
      </c>
      <c r="B2983" t="s">
        <v>23361</v>
      </c>
      <c r="C2983" t="s">
        <v>20888</v>
      </c>
      <c r="D2983">
        <v>0</v>
      </c>
      <c r="E2983">
        <v>0</v>
      </c>
      <c r="F2983">
        <v>5.19</v>
      </c>
      <c r="G2983">
        <v>0</v>
      </c>
      <c r="H2983">
        <v>1</v>
      </c>
      <c r="I2983">
        <v>0</v>
      </c>
      <c r="J2983">
        <v>1</v>
      </c>
      <c r="K2983">
        <v>1</v>
      </c>
      <c r="L2983">
        <v>1</v>
      </c>
      <c r="M2983">
        <v>0</v>
      </c>
      <c r="N2983">
        <v>1</v>
      </c>
      <c r="O2983">
        <v>1</v>
      </c>
      <c r="P2983">
        <v>1.67</v>
      </c>
      <c r="Q2983">
        <v>5.65</v>
      </c>
      <c r="R2983">
        <v>5.67</v>
      </c>
      <c r="S2983">
        <v>5.49</v>
      </c>
      <c r="T2983">
        <v>0</v>
      </c>
      <c r="U2983">
        <v>0</v>
      </c>
    </row>
    <row r="2984" spans="1:21" x14ac:dyDescent="0.25">
      <c r="A2984" t="s">
        <v>5883</v>
      </c>
      <c r="B2984" t="s">
        <v>5884</v>
      </c>
      <c r="C2984" t="s">
        <v>20886</v>
      </c>
      <c r="D2984">
        <v>0</v>
      </c>
      <c r="E2984">
        <v>0</v>
      </c>
      <c r="F2984">
        <v>5.32</v>
      </c>
      <c r="G2984">
        <v>0</v>
      </c>
      <c r="H2984">
        <v>0</v>
      </c>
      <c r="I2984">
        <v>0</v>
      </c>
      <c r="J2984">
        <v>1</v>
      </c>
      <c r="K2984">
        <v>1</v>
      </c>
      <c r="L2984">
        <v>1</v>
      </c>
      <c r="M2984">
        <v>0</v>
      </c>
      <c r="N2984">
        <v>1</v>
      </c>
      <c r="O2984">
        <v>0</v>
      </c>
      <c r="P2984">
        <v>1.57</v>
      </c>
      <c r="Q2984">
        <v>4.91</v>
      </c>
      <c r="R2984">
        <v>3.97</v>
      </c>
      <c r="S2984">
        <v>5.49</v>
      </c>
      <c r="T2984">
        <v>0</v>
      </c>
      <c r="U2984">
        <v>0</v>
      </c>
    </row>
    <row r="2985" spans="1:21" x14ac:dyDescent="0.25">
      <c r="A2985" t="s">
        <v>5871</v>
      </c>
      <c r="B2985" t="s">
        <v>5872</v>
      </c>
      <c r="C2985" t="s">
        <v>20875</v>
      </c>
      <c r="D2985">
        <v>0</v>
      </c>
      <c r="E2985">
        <v>0</v>
      </c>
      <c r="F2985">
        <v>5.53</v>
      </c>
      <c r="G2985">
        <v>0</v>
      </c>
      <c r="H2985">
        <v>1</v>
      </c>
      <c r="I2985">
        <v>0</v>
      </c>
      <c r="J2985">
        <v>1</v>
      </c>
      <c r="K2985">
        <v>1</v>
      </c>
      <c r="L2985">
        <v>1</v>
      </c>
      <c r="M2985">
        <v>0</v>
      </c>
      <c r="N2985">
        <v>1</v>
      </c>
      <c r="O2985">
        <v>1</v>
      </c>
      <c r="P2985">
        <v>1.7</v>
      </c>
      <c r="Q2985">
        <v>6.79</v>
      </c>
      <c r="R2985">
        <v>5.98</v>
      </c>
      <c r="S2985">
        <v>5.49</v>
      </c>
      <c r="T2985">
        <v>0</v>
      </c>
      <c r="U2985">
        <v>0</v>
      </c>
    </row>
    <row r="2986" spans="1:21" x14ac:dyDescent="0.25">
      <c r="A2986" t="s">
        <v>23362</v>
      </c>
      <c r="B2986" t="s">
        <v>23363</v>
      </c>
      <c r="C2986" t="s">
        <v>20893</v>
      </c>
      <c r="D2986">
        <v>0</v>
      </c>
      <c r="E2986">
        <v>0</v>
      </c>
      <c r="F2986">
        <v>5.45</v>
      </c>
      <c r="G2986">
        <v>0</v>
      </c>
      <c r="H2986">
        <v>1</v>
      </c>
      <c r="I2986">
        <v>0</v>
      </c>
      <c r="J2986">
        <v>1</v>
      </c>
      <c r="K2986">
        <v>1</v>
      </c>
      <c r="L2986">
        <v>1</v>
      </c>
      <c r="M2986">
        <v>0</v>
      </c>
      <c r="N2986">
        <v>1</v>
      </c>
      <c r="O2986">
        <v>1</v>
      </c>
      <c r="P2986">
        <v>1.73</v>
      </c>
      <c r="Q2986">
        <v>5.8</v>
      </c>
      <c r="R2986">
        <v>6.13</v>
      </c>
      <c r="S2986">
        <v>5.49</v>
      </c>
      <c r="T2986">
        <v>0</v>
      </c>
      <c r="U2986">
        <v>-0.1</v>
      </c>
    </row>
    <row r="2987" spans="1:21" x14ac:dyDescent="0.25">
      <c r="A2987" t="s">
        <v>7055</v>
      </c>
      <c r="B2987" t="s">
        <v>7056</v>
      </c>
      <c r="C2987" t="s">
        <v>20885</v>
      </c>
      <c r="D2987">
        <v>0</v>
      </c>
      <c r="E2987">
        <v>0</v>
      </c>
      <c r="F2987">
        <v>5.59</v>
      </c>
      <c r="G2987">
        <v>0</v>
      </c>
      <c r="H2987">
        <v>0</v>
      </c>
      <c r="I2987">
        <v>0</v>
      </c>
      <c r="J2987">
        <v>1</v>
      </c>
      <c r="K2987">
        <v>1</v>
      </c>
      <c r="L2987">
        <v>1</v>
      </c>
      <c r="M2987">
        <v>0</v>
      </c>
      <c r="N2987">
        <v>1</v>
      </c>
      <c r="O2987">
        <v>1</v>
      </c>
      <c r="P2987">
        <v>1.74</v>
      </c>
      <c r="Q2987">
        <v>6.16</v>
      </c>
      <c r="R2987">
        <v>6.26</v>
      </c>
      <c r="S2987">
        <v>5.49</v>
      </c>
      <c r="T2987">
        <v>0</v>
      </c>
      <c r="U2987">
        <v>0</v>
      </c>
    </row>
    <row r="2988" spans="1:21" x14ac:dyDescent="0.25">
      <c r="A2988" t="s">
        <v>5855</v>
      </c>
      <c r="B2988" t="s">
        <v>5856</v>
      </c>
      <c r="C2988" t="s">
        <v>20882</v>
      </c>
      <c r="D2988">
        <v>0</v>
      </c>
      <c r="E2988">
        <v>0</v>
      </c>
      <c r="F2988">
        <v>5.22</v>
      </c>
      <c r="G2988">
        <v>0</v>
      </c>
      <c r="H2988">
        <v>1</v>
      </c>
      <c r="I2988">
        <v>0</v>
      </c>
      <c r="J2988">
        <v>1</v>
      </c>
      <c r="K2988">
        <v>1</v>
      </c>
      <c r="L2988">
        <v>1</v>
      </c>
      <c r="M2988">
        <v>0</v>
      </c>
      <c r="N2988">
        <v>1</v>
      </c>
      <c r="O2988">
        <v>0</v>
      </c>
      <c r="P2988">
        <v>1.57</v>
      </c>
      <c r="Q2988">
        <v>5.38</v>
      </c>
      <c r="R2988">
        <v>4.37</v>
      </c>
      <c r="S2988">
        <v>5.49</v>
      </c>
      <c r="T2988">
        <v>0</v>
      </c>
      <c r="U2988">
        <v>0</v>
      </c>
    </row>
    <row r="2989" spans="1:21" x14ac:dyDescent="0.25">
      <c r="A2989" t="s">
        <v>23364</v>
      </c>
      <c r="B2989" t="s">
        <v>23365</v>
      </c>
      <c r="C2989" t="s">
        <v>20872</v>
      </c>
      <c r="D2989">
        <v>0</v>
      </c>
      <c r="E2989">
        <v>0</v>
      </c>
      <c r="F2989">
        <v>5.37</v>
      </c>
      <c r="G2989">
        <v>0</v>
      </c>
      <c r="H2989">
        <v>0</v>
      </c>
      <c r="I2989">
        <v>0</v>
      </c>
      <c r="J2989">
        <v>1</v>
      </c>
      <c r="K2989">
        <v>1</v>
      </c>
      <c r="L2989">
        <v>1</v>
      </c>
      <c r="M2989">
        <v>0</v>
      </c>
      <c r="N2989">
        <v>1</v>
      </c>
      <c r="O2989">
        <v>1</v>
      </c>
      <c r="P2989">
        <v>1.67</v>
      </c>
      <c r="Q2989">
        <v>5.56</v>
      </c>
      <c r="R2989">
        <v>5.39</v>
      </c>
      <c r="S2989">
        <v>5.49</v>
      </c>
      <c r="T2989">
        <v>0</v>
      </c>
      <c r="U2989">
        <v>0</v>
      </c>
    </row>
    <row r="2990" spans="1:21" x14ac:dyDescent="0.25">
      <c r="A2990">
        <v>10065</v>
      </c>
      <c r="B2990" t="s">
        <v>6500</v>
      </c>
      <c r="C2990" t="s">
        <v>20884</v>
      </c>
      <c r="D2990">
        <v>0</v>
      </c>
      <c r="E2990">
        <v>0</v>
      </c>
      <c r="F2990">
        <v>5.61</v>
      </c>
      <c r="G2990">
        <v>0</v>
      </c>
      <c r="H2990">
        <v>0</v>
      </c>
      <c r="I2990">
        <v>0</v>
      </c>
      <c r="J2990">
        <v>1</v>
      </c>
      <c r="K2990">
        <v>1</v>
      </c>
      <c r="L2990">
        <v>1</v>
      </c>
      <c r="M2990">
        <v>0</v>
      </c>
      <c r="N2990">
        <v>1</v>
      </c>
      <c r="O2990">
        <v>1</v>
      </c>
      <c r="P2990">
        <v>1.69</v>
      </c>
      <c r="Q2990">
        <v>6.03</v>
      </c>
      <c r="R2990">
        <v>5.54</v>
      </c>
      <c r="S2990">
        <v>5.49</v>
      </c>
      <c r="T2990">
        <v>0</v>
      </c>
      <c r="U2990">
        <v>0</v>
      </c>
    </row>
    <row r="2991" spans="1:21" x14ac:dyDescent="0.25">
      <c r="A2991" t="s">
        <v>23366</v>
      </c>
      <c r="B2991" t="s">
        <v>23367</v>
      </c>
      <c r="C2991" t="s">
        <v>20886</v>
      </c>
      <c r="D2991">
        <v>0</v>
      </c>
      <c r="E2991">
        <v>0</v>
      </c>
      <c r="F2991">
        <v>5.36</v>
      </c>
      <c r="G2991">
        <v>0</v>
      </c>
      <c r="H2991">
        <v>0</v>
      </c>
      <c r="I2991">
        <v>0</v>
      </c>
      <c r="J2991">
        <v>1</v>
      </c>
      <c r="K2991">
        <v>1</v>
      </c>
      <c r="L2991">
        <v>1</v>
      </c>
      <c r="M2991">
        <v>0</v>
      </c>
      <c r="N2991">
        <v>1</v>
      </c>
      <c r="O2991">
        <v>0</v>
      </c>
      <c r="P2991">
        <v>1.59</v>
      </c>
      <c r="Q2991">
        <v>5.19</v>
      </c>
      <c r="R2991">
        <v>4.28</v>
      </c>
      <c r="S2991">
        <v>5.49</v>
      </c>
      <c r="T2991">
        <v>0</v>
      </c>
      <c r="U2991">
        <v>0</v>
      </c>
    </row>
    <row r="2992" spans="1:21" x14ac:dyDescent="0.25">
      <c r="A2992" t="s">
        <v>23368</v>
      </c>
      <c r="B2992" t="s">
        <v>23369</v>
      </c>
      <c r="C2992" t="s">
        <v>20895</v>
      </c>
      <c r="D2992">
        <v>0</v>
      </c>
      <c r="E2992">
        <v>0</v>
      </c>
      <c r="F2992">
        <v>5.3</v>
      </c>
      <c r="G2992">
        <v>0</v>
      </c>
      <c r="H2992">
        <v>0</v>
      </c>
      <c r="I2992">
        <v>0</v>
      </c>
      <c r="J2992">
        <v>1</v>
      </c>
      <c r="K2992">
        <v>1</v>
      </c>
      <c r="L2992">
        <v>1</v>
      </c>
      <c r="M2992">
        <v>0</v>
      </c>
      <c r="N2992">
        <v>1</v>
      </c>
      <c r="O2992">
        <v>1</v>
      </c>
      <c r="P2992">
        <v>1.63</v>
      </c>
      <c r="Q2992">
        <v>5.0999999999999996</v>
      </c>
      <c r="R2992">
        <v>4.8600000000000003</v>
      </c>
      <c r="S2992">
        <v>5.49</v>
      </c>
      <c r="T2992">
        <v>0</v>
      </c>
      <c r="U2992">
        <v>0</v>
      </c>
    </row>
    <row r="2993" spans="1:21" x14ac:dyDescent="0.25">
      <c r="A2993" t="s">
        <v>8968</v>
      </c>
      <c r="B2993" t="s">
        <v>8969</v>
      </c>
      <c r="C2993" t="s">
        <v>20890</v>
      </c>
      <c r="D2993">
        <v>0</v>
      </c>
      <c r="E2993">
        <v>0</v>
      </c>
      <c r="F2993">
        <v>5.48</v>
      </c>
      <c r="G2993">
        <v>0</v>
      </c>
      <c r="H2993">
        <v>1</v>
      </c>
      <c r="I2993">
        <v>0</v>
      </c>
      <c r="J2993">
        <v>1</v>
      </c>
      <c r="K2993">
        <v>1</v>
      </c>
      <c r="L2993">
        <v>1</v>
      </c>
      <c r="M2993">
        <v>0</v>
      </c>
      <c r="N2993">
        <v>1</v>
      </c>
      <c r="O2993">
        <v>1</v>
      </c>
      <c r="P2993">
        <v>1.74</v>
      </c>
      <c r="Q2993">
        <v>6.56</v>
      </c>
      <c r="R2993">
        <v>6.53</v>
      </c>
      <c r="S2993">
        <v>5.49</v>
      </c>
      <c r="T2993">
        <v>0</v>
      </c>
      <c r="U2993">
        <v>-0.1</v>
      </c>
    </row>
    <row r="2994" spans="1:21" x14ac:dyDescent="0.25">
      <c r="A2994" t="s">
        <v>7453</v>
      </c>
      <c r="B2994" t="s">
        <v>7454</v>
      </c>
      <c r="C2994" t="s">
        <v>20878</v>
      </c>
      <c r="D2994">
        <v>0</v>
      </c>
      <c r="E2994">
        <v>0</v>
      </c>
      <c r="F2994">
        <v>5.57</v>
      </c>
      <c r="G2994">
        <v>0</v>
      </c>
      <c r="H2994">
        <v>0</v>
      </c>
      <c r="I2994">
        <v>0</v>
      </c>
      <c r="J2994">
        <v>1</v>
      </c>
      <c r="K2994">
        <v>1</v>
      </c>
      <c r="L2994">
        <v>1</v>
      </c>
      <c r="M2994">
        <v>0</v>
      </c>
      <c r="N2994">
        <v>1</v>
      </c>
      <c r="O2994">
        <v>1</v>
      </c>
      <c r="P2994">
        <v>1.68</v>
      </c>
      <c r="Q2994">
        <v>4.96</v>
      </c>
      <c r="R2994">
        <v>5</v>
      </c>
      <c r="S2994">
        <v>5.49</v>
      </c>
      <c r="T2994">
        <v>0</v>
      </c>
      <c r="U2994">
        <v>0</v>
      </c>
    </row>
    <row r="2995" spans="1:21" x14ac:dyDescent="0.25">
      <c r="A2995" t="s">
        <v>7186</v>
      </c>
      <c r="B2995" t="s">
        <v>7187</v>
      </c>
      <c r="C2995" t="s">
        <v>20892</v>
      </c>
      <c r="D2995">
        <v>0</v>
      </c>
      <c r="E2995">
        <v>0</v>
      </c>
      <c r="F2995">
        <v>5.41</v>
      </c>
      <c r="G2995">
        <v>0</v>
      </c>
      <c r="H2995">
        <v>1</v>
      </c>
      <c r="I2995">
        <v>0</v>
      </c>
      <c r="J2995">
        <v>1</v>
      </c>
      <c r="K2995">
        <v>1</v>
      </c>
      <c r="L2995">
        <v>1</v>
      </c>
      <c r="M2995">
        <v>0</v>
      </c>
      <c r="N2995">
        <v>1</v>
      </c>
      <c r="O2995">
        <v>1</v>
      </c>
      <c r="P2995">
        <v>1.65</v>
      </c>
      <c r="Q2995">
        <v>5.69</v>
      </c>
      <c r="R2995">
        <v>5.17</v>
      </c>
      <c r="S2995">
        <v>5.5</v>
      </c>
      <c r="T2995">
        <v>0</v>
      </c>
      <c r="U2995">
        <v>-0.1</v>
      </c>
    </row>
    <row r="2996" spans="1:21" x14ac:dyDescent="0.25">
      <c r="A2996" t="s">
        <v>6944</v>
      </c>
      <c r="B2996" t="s">
        <v>6945</v>
      </c>
      <c r="C2996" t="s">
        <v>20873</v>
      </c>
      <c r="D2996">
        <v>0</v>
      </c>
      <c r="E2996">
        <v>0</v>
      </c>
      <c r="F2996">
        <v>5.32</v>
      </c>
      <c r="G2996">
        <v>0</v>
      </c>
      <c r="H2996">
        <v>0</v>
      </c>
      <c r="I2996">
        <v>0</v>
      </c>
      <c r="J2996">
        <v>1</v>
      </c>
      <c r="K2996">
        <v>1</v>
      </c>
      <c r="L2996">
        <v>1</v>
      </c>
      <c r="M2996">
        <v>0</v>
      </c>
      <c r="N2996">
        <v>1</v>
      </c>
      <c r="O2996">
        <v>1</v>
      </c>
      <c r="P2996">
        <v>1.62</v>
      </c>
      <c r="Q2996">
        <v>5.69</v>
      </c>
      <c r="R2996">
        <v>4.84</v>
      </c>
      <c r="S2996">
        <v>5.5</v>
      </c>
      <c r="T2996">
        <v>0</v>
      </c>
      <c r="U2996">
        <v>0</v>
      </c>
    </row>
    <row r="2997" spans="1:21" x14ac:dyDescent="0.25">
      <c r="A2997" t="s">
        <v>8949</v>
      </c>
      <c r="B2997" t="s">
        <v>8950</v>
      </c>
      <c r="C2997" t="s">
        <v>20870</v>
      </c>
      <c r="D2997">
        <v>0</v>
      </c>
      <c r="E2997">
        <v>0</v>
      </c>
      <c r="F2997">
        <v>5.24</v>
      </c>
      <c r="G2997">
        <v>0</v>
      </c>
      <c r="H2997">
        <v>1</v>
      </c>
      <c r="I2997">
        <v>0</v>
      </c>
      <c r="J2997">
        <v>1</v>
      </c>
      <c r="K2997">
        <v>1</v>
      </c>
      <c r="L2997">
        <v>1</v>
      </c>
      <c r="M2997">
        <v>0</v>
      </c>
      <c r="N2997">
        <v>1</v>
      </c>
      <c r="O2997">
        <v>1</v>
      </c>
      <c r="P2997">
        <v>1.67</v>
      </c>
      <c r="Q2997">
        <v>6.44</v>
      </c>
      <c r="R2997">
        <v>5.93</v>
      </c>
      <c r="S2997">
        <v>5.5</v>
      </c>
      <c r="T2997">
        <v>0</v>
      </c>
      <c r="U2997">
        <v>-0.1</v>
      </c>
    </row>
    <row r="2998" spans="1:21" x14ac:dyDescent="0.25">
      <c r="A2998" t="s">
        <v>6096</v>
      </c>
      <c r="B2998" t="s">
        <v>6097</v>
      </c>
      <c r="C2998" t="s">
        <v>20888</v>
      </c>
      <c r="D2998">
        <v>0</v>
      </c>
      <c r="E2998">
        <v>0</v>
      </c>
      <c r="F2998">
        <v>5.24</v>
      </c>
      <c r="G2998">
        <v>0</v>
      </c>
      <c r="H2998">
        <v>1</v>
      </c>
      <c r="I2998">
        <v>0</v>
      </c>
      <c r="J2998">
        <v>1</v>
      </c>
      <c r="K2998">
        <v>1</v>
      </c>
      <c r="L2998">
        <v>1</v>
      </c>
      <c r="M2998">
        <v>0</v>
      </c>
      <c r="N2998">
        <v>1</v>
      </c>
      <c r="O2998">
        <v>1</v>
      </c>
      <c r="P2998">
        <v>1.71</v>
      </c>
      <c r="Q2998">
        <v>6.16</v>
      </c>
      <c r="R2998">
        <v>6.26</v>
      </c>
      <c r="S2998">
        <v>5.5</v>
      </c>
      <c r="T2998">
        <v>0</v>
      </c>
      <c r="U2998">
        <v>0</v>
      </c>
    </row>
    <row r="2999" spans="1:21" x14ac:dyDescent="0.25">
      <c r="A2999" t="s">
        <v>23370</v>
      </c>
      <c r="B2999" t="s">
        <v>23371</v>
      </c>
      <c r="C2999" t="s">
        <v>20885</v>
      </c>
      <c r="D2999">
        <v>0</v>
      </c>
      <c r="E2999">
        <v>0</v>
      </c>
      <c r="F2999">
        <v>5.49</v>
      </c>
      <c r="G2999">
        <v>0</v>
      </c>
      <c r="H2999">
        <v>1</v>
      </c>
      <c r="I2999">
        <v>0</v>
      </c>
      <c r="J2999">
        <v>1</v>
      </c>
      <c r="K2999">
        <v>1</v>
      </c>
      <c r="L2999">
        <v>1</v>
      </c>
      <c r="M2999">
        <v>0</v>
      </c>
      <c r="N2999">
        <v>1</v>
      </c>
      <c r="O2999">
        <v>1</v>
      </c>
      <c r="P2999">
        <v>1.75</v>
      </c>
      <c r="Q2999">
        <v>5.9</v>
      </c>
      <c r="R2999">
        <v>6.31</v>
      </c>
      <c r="S2999">
        <v>5.5</v>
      </c>
      <c r="T2999">
        <v>0</v>
      </c>
      <c r="U2999">
        <v>-0.1</v>
      </c>
    </row>
    <row r="3000" spans="1:21" x14ac:dyDescent="0.25">
      <c r="A3000" t="s">
        <v>23372</v>
      </c>
      <c r="B3000" t="s">
        <v>23373</v>
      </c>
      <c r="C3000" t="s">
        <v>20872</v>
      </c>
      <c r="D3000">
        <v>0</v>
      </c>
      <c r="E3000">
        <v>0</v>
      </c>
      <c r="F3000">
        <v>5.33</v>
      </c>
      <c r="G3000">
        <v>0</v>
      </c>
      <c r="H3000">
        <v>0</v>
      </c>
      <c r="I3000">
        <v>0</v>
      </c>
      <c r="J3000">
        <v>1</v>
      </c>
      <c r="K3000">
        <v>1</v>
      </c>
      <c r="L3000">
        <v>1</v>
      </c>
      <c r="M3000">
        <v>0</v>
      </c>
      <c r="N3000">
        <v>1</v>
      </c>
      <c r="O3000">
        <v>0</v>
      </c>
      <c r="P3000">
        <v>1.61</v>
      </c>
      <c r="Q3000">
        <v>4.59</v>
      </c>
      <c r="R3000">
        <v>4.3099999999999996</v>
      </c>
      <c r="S3000">
        <v>5.5</v>
      </c>
      <c r="T3000">
        <v>0</v>
      </c>
      <c r="U3000">
        <v>0</v>
      </c>
    </row>
    <row r="3001" spans="1:21" x14ac:dyDescent="0.25">
      <c r="A3001" t="s">
        <v>23374</v>
      </c>
      <c r="B3001" t="s">
        <v>23375</v>
      </c>
      <c r="C3001" t="s">
        <v>20892</v>
      </c>
      <c r="D3001">
        <v>0</v>
      </c>
      <c r="E3001">
        <v>0</v>
      </c>
      <c r="F3001">
        <v>5.46</v>
      </c>
      <c r="G3001">
        <v>0</v>
      </c>
      <c r="H3001">
        <v>0</v>
      </c>
      <c r="I3001">
        <v>0</v>
      </c>
      <c r="J3001">
        <v>1</v>
      </c>
      <c r="K3001">
        <v>1</v>
      </c>
      <c r="L3001">
        <v>1</v>
      </c>
      <c r="M3001">
        <v>0</v>
      </c>
      <c r="N3001">
        <v>1</v>
      </c>
      <c r="O3001">
        <v>1</v>
      </c>
      <c r="P3001">
        <v>1.65</v>
      </c>
      <c r="Q3001">
        <v>5.48</v>
      </c>
      <c r="R3001">
        <v>5.19</v>
      </c>
      <c r="S3001">
        <v>5.5</v>
      </c>
      <c r="T3001">
        <v>0</v>
      </c>
      <c r="U3001">
        <v>0</v>
      </c>
    </row>
    <row r="3002" spans="1:21" x14ac:dyDescent="0.25">
      <c r="A3002" t="s">
        <v>6754</v>
      </c>
      <c r="B3002" t="s">
        <v>6755</v>
      </c>
      <c r="C3002" t="s">
        <v>20873</v>
      </c>
      <c r="D3002">
        <v>0</v>
      </c>
      <c r="E3002">
        <v>0</v>
      </c>
      <c r="F3002">
        <v>5.3</v>
      </c>
      <c r="G3002">
        <v>0</v>
      </c>
      <c r="H3002">
        <v>1</v>
      </c>
      <c r="I3002">
        <v>0</v>
      </c>
      <c r="J3002">
        <v>1</v>
      </c>
      <c r="K3002">
        <v>1</v>
      </c>
      <c r="L3002">
        <v>1</v>
      </c>
      <c r="M3002">
        <v>0</v>
      </c>
      <c r="N3002">
        <v>1</v>
      </c>
      <c r="O3002">
        <v>1</v>
      </c>
      <c r="P3002">
        <v>1.67</v>
      </c>
      <c r="Q3002">
        <v>5.78</v>
      </c>
      <c r="R3002">
        <v>5.5</v>
      </c>
      <c r="S3002">
        <v>5.5</v>
      </c>
      <c r="T3002">
        <v>0</v>
      </c>
      <c r="U3002">
        <v>0</v>
      </c>
    </row>
    <row r="3003" spans="1:21" x14ac:dyDescent="0.25">
      <c r="A3003" t="s">
        <v>6610</v>
      </c>
      <c r="B3003" t="s">
        <v>6611</v>
      </c>
      <c r="C3003" t="s">
        <v>20877</v>
      </c>
      <c r="D3003">
        <v>0</v>
      </c>
      <c r="E3003">
        <v>0</v>
      </c>
      <c r="F3003">
        <v>5.51</v>
      </c>
      <c r="G3003">
        <v>0</v>
      </c>
      <c r="H3003">
        <v>1</v>
      </c>
      <c r="I3003">
        <v>0</v>
      </c>
      <c r="J3003">
        <v>1</v>
      </c>
      <c r="K3003">
        <v>1</v>
      </c>
      <c r="L3003">
        <v>1</v>
      </c>
      <c r="M3003">
        <v>0</v>
      </c>
      <c r="N3003">
        <v>1</v>
      </c>
      <c r="O3003">
        <v>1</v>
      </c>
      <c r="P3003">
        <v>1.81</v>
      </c>
      <c r="Q3003">
        <v>6.93</v>
      </c>
      <c r="R3003">
        <v>7.65</v>
      </c>
      <c r="S3003">
        <v>5.5</v>
      </c>
      <c r="T3003">
        <v>0</v>
      </c>
      <c r="U3003">
        <v>-0.1</v>
      </c>
    </row>
    <row r="3004" spans="1:21" x14ac:dyDescent="0.25">
      <c r="A3004" t="s">
        <v>8595</v>
      </c>
      <c r="B3004" t="s">
        <v>8596</v>
      </c>
      <c r="C3004" t="s">
        <v>20872</v>
      </c>
      <c r="D3004">
        <v>0</v>
      </c>
      <c r="E3004">
        <v>0</v>
      </c>
      <c r="F3004">
        <v>5.38</v>
      </c>
      <c r="G3004">
        <v>0</v>
      </c>
      <c r="H3004">
        <v>0</v>
      </c>
      <c r="I3004">
        <v>0</v>
      </c>
      <c r="J3004">
        <v>1</v>
      </c>
      <c r="K3004">
        <v>1</v>
      </c>
      <c r="L3004">
        <v>1</v>
      </c>
      <c r="M3004">
        <v>0</v>
      </c>
      <c r="N3004">
        <v>1</v>
      </c>
      <c r="O3004">
        <v>1</v>
      </c>
      <c r="P3004">
        <v>1.69</v>
      </c>
      <c r="Q3004">
        <v>5.86</v>
      </c>
      <c r="R3004">
        <v>5.79</v>
      </c>
      <c r="S3004">
        <v>5.5</v>
      </c>
      <c r="T3004">
        <v>0</v>
      </c>
      <c r="U3004">
        <v>0</v>
      </c>
    </row>
    <row r="3005" spans="1:21" x14ac:dyDescent="0.25">
      <c r="A3005" t="s">
        <v>23376</v>
      </c>
      <c r="B3005" t="s">
        <v>23377</v>
      </c>
      <c r="C3005" t="s">
        <v>20892</v>
      </c>
      <c r="D3005">
        <v>0</v>
      </c>
      <c r="E3005">
        <v>0</v>
      </c>
      <c r="F3005">
        <v>5.47</v>
      </c>
      <c r="G3005">
        <v>0</v>
      </c>
      <c r="H3005">
        <v>1</v>
      </c>
      <c r="I3005">
        <v>0</v>
      </c>
      <c r="J3005">
        <v>1</v>
      </c>
      <c r="K3005">
        <v>1</v>
      </c>
      <c r="L3005">
        <v>1</v>
      </c>
      <c r="M3005">
        <v>0</v>
      </c>
      <c r="N3005">
        <v>1</v>
      </c>
      <c r="O3005">
        <v>1</v>
      </c>
      <c r="P3005">
        <v>1.72</v>
      </c>
      <c r="Q3005">
        <v>6.84</v>
      </c>
      <c r="R3005">
        <v>6.52</v>
      </c>
      <c r="S3005">
        <v>5.51</v>
      </c>
      <c r="T3005">
        <v>0</v>
      </c>
      <c r="U3005">
        <v>-0.1</v>
      </c>
    </row>
    <row r="3006" spans="1:21" x14ac:dyDescent="0.25">
      <c r="A3006" t="s">
        <v>7341</v>
      </c>
      <c r="B3006" t="s">
        <v>7342</v>
      </c>
      <c r="C3006" t="s">
        <v>20886</v>
      </c>
      <c r="D3006">
        <v>0</v>
      </c>
      <c r="E3006">
        <v>0</v>
      </c>
      <c r="F3006">
        <v>5.38</v>
      </c>
      <c r="G3006">
        <v>0</v>
      </c>
      <c r="H3006">
        <v>0</v>
      </c>
      <c r="I3006">
        <v>0</v>
      </c>
      <c r="J3006">
        <v>1</v>
      </c>
      <c r="K3006">
        <v>1</v>
      </c>
      <c r="L3006">
        <v>1</v>
      </c>
      <c r="M3006">
        <v>0</v>
      </c>
      <c r="N3006">
        <v>1</v>
      </c>
      <c r="O3006">
        <v>1</v>
      </c>
      <c r="P3006">
        <v>1.6</v>
      </c>
      <c r="Q3006">
        <v>5.45</v>
      </c>
      <c r="R3006">
        <v>4.58</v>
      </c>
      <c r="S3006">
        <v>5.51</v>
      </c>
      <c r="T3006">
        <v>0</v>
      </c>
      <c r="U3006">
        <v>0</v>
      </c>
    </row>
    <row r="3007" spans="1:21" x14ac:dyDescent="0.25">
      <c r="A3007" t="s">
        <v>6060</v>
      </c>
      <c r="B3007" t="s">
        <v>6061</v>
      </c>
      <c r="C3007" t="s">
        <v>1</v>
      </c>
      <c r="D3007">
        <v>0</v>
      </c>
      <c r="E3007">
        <v>0</v>
      </c>
      <c r="F3007">
        <v>5.38</v>
      </c>
      <c r="G3007">
        <v>0</v>
      </c>
      <c r="H3007">
        <v>0</v>
      </c>
      <c r="I3007">
        <v>0</v>
      </c>
      <c r="J3007">
        <v>1</v>
      </c>
      <c r="K3007">
        <v>1</v>
      </c>
      <c r="L3007">
        <v>1</v>
      </c>
      <c r="M3007">
        <v>0</v>
      </c>
      <c r="N3007">
        <v>0</v>
      </c>
      <c r="O3007">
        <v>0</v>
      </c>
      <c r="P3007">
        <v>1.59</v>
      </c>
      <c r="Q3007">
        <v>4.29</v>
      </c>
      <c r="R3007">
        <v>3.91</v>
      </c>
      <c r="S3007">
        <v>5.51</v>
      </c>
      <c r="T3007">
        <v>0</v>
      </c>
      <c r="U3007">
        <v>0</v>
      </c>
    </row>
    <row r="3008" spans="1:21" x14ac:dyDescent="0.25">
      <c r="A3008" t="s">
        <v>23378</v>
      </c>
      <c r="B3008" t="s">
        <v>23379</v>
      </c>
      <c r="C3008" t="s">
        <v>20870</v>
      </c>
      <c r="D3008">
        <v>0</v>
      </c>
      <c r="E3008">
        <v>0</v>
      </c>
      <c r="F3008">
        <v>5.24</v>
      </c>
      <c r="G3008">
        <v>0</v>
      </c>
      <c r="H3008">
        <v>0</v>
      </c>
      <c r="I3008">
        <v>0</v>
      </c>
      <c r="J3008">
        <v>1</v>
      </c>
      <c r="K3008">
        <v>1</v>
      </c>
      <c r="L3008">
        <v>1</v>
      </c>
      <c r="M3008">
        <v>0</v>
      </c>
      <c r="N3008">
        <v>1</v>
      </c>
      <c r="O3008">
        <v>1</v>
      </c>
      <c r="P3008">
        <v>1.58</v>
      </c>
      <c r="Q3008">
        <v>5.38</v>
      </c>
      <c r="R3008">
        <v>4.5199999999999996</v>
      </c>
      <c r="S3008">
        <v>5.51</v>
      </c>
      <c r="T3008">
        <v>0</v>
      </c>
      <c r="U3008">
        <v>0</v>
      </c>
    </row>
    <row r="3009" spans="1:21" x14ac:dyDescent="0.25">
      <c r="A3009" t="s">
        <v>8501</v>
      </c>
      <c r="B3009" t="s">
        <v>8502</v>
      </c>
      <c r="C3009" t="s">
        <v>20895</v>
      </c>
      <c r="D3009">
        <v>0</v>
      </c>
      <c r="E3009">
        <v>0</v>
      </c>
      <c r="F3009">
        <v>5.31</v>
      </c>
      <c r="G3009">
        <v>0</v>
      </c>
      <c r="H3009">
        <v>0</v>
      </c>
      <c r="I3009">
        <v>0</v>
      </c>
      <c r="J3009">
        <v>1</v>
      </c>
      <c r="K3009">
        <v>1</v>
      </c>
      <c r="L3009">
        <v>1</v>
      </c>
      <c r="M3009">
        <v>0</v>
      </c>
      <c r="N3009">
        <v>1</v>
      </c>
      <c r="O3009">
        <v>1</v>
      </c>
      <c r="P3009">
        <v>1.65</v>
      </c>
      <c r="Q3009">
        <v>5.33</v>
      </c>
      <c r="R3009">
        <v>5.21</v>
      </c>
      <c r="S3009">
        <v>5.51</v>
      </c>
      <c r="T3009">
        <v>0</v>
      </c>
      <c r="U3009">
        <v>0</v>
      </c>
    </row>
    <row r="3010" spans="1:21" x14ac:dyDescent="0.25">
      <c r="A3010" t="s">
        <v>9013</v>
      </c>
      <c r="B3010" t="s">
        <v>9014</v>
      </c>
      <c r="C3010" t="s">
        <v>20881</v>
      </c>
      <c r="D3010">
        <v>0</v>
      </c>
      <c r="E3010">
        <v>0</v>
      </c>
      <c r="F3010">
        <v>5.37</v>
      </c>
      <c r="G3010">
        <v>0</v>
      </c>
      <c r="H3010">
        <v>0</v>
      </c>
      <c r="I3010">
        <v>0</v>
      </c>
      <c r="J3010">
        <v>1</v>
      </c>
      <c r="K3010">
        <v>1</v>
      </c>
      <c r="L3010">
        <v>1</v>
      </c>
      <c r="M3010">
        <v>0</v>
      </c>
      <c r="N3010">
        <v>0</v>
      </c>
      <c r="O3010">
        <v>0</v>
      </c>
      <c r="P3010">
        <v>1.61</v>
      </c>
      <c r="Q3010">
        <v>4.12</v>
      </c>
      <c r="R3010">
        <v>4.0999999999999996</v>
      </c>
      <c r="S3010">
        <v>5.51</v>
      </c>
      <c r="T3010">
        <v>0</v>
      </c>
      <c r="U3010">
        <v>0</v>
      </c>
    </row>
    <row r="3011" spans="1:21" x14ac:dyDescent="0.25">
      <c r="A3011" t="s">
        <v>8486</v>
      </c>
      <c r="B3011" t="s">
        <v>8487</v>
      </c>
      <c r="C3011" t="s">
        <v>1</v>
      </c>
      <c r="D3011">
        <v>0</v>
      </c>
      <c r="E3011">
        <v>0</v>
      </c>
      <c r="F3011">
        <v>5.44</v>
      </c>
      <c r="G3011">
        <v>0</v>
      </c>
      <c r="H3011">
        <v>0</v>
      </c>
      <c r="I3011">
        <v>0</v>
      </c>
      <c r="J3011">
        <v>1</v>
      </c>
      <c r="K3011">
        <v>1</v>
      </c>
      <c r="L3011">
        <v>1</v>
      </c>
      <c r="M3011">
        <v>0</v>
      </c>
      <c r="N3011">
        <v>1</v>
      </c>
      <c r="O3011">
        <v>1</v>
      </c>
      <c r="P3011">
        <v>1.66</v>
      </c>
      <c r="Q3011">
        <v>4.92</v>
      </c>
      <c r="R3011">
        <v>4.99</v>
      </c>
      <c r="S3011">
        <v>5.51</v>
      </c>
      <c r="T3011">
        <v>0</v>
      </c>
      <c r="U3011">
        <v>0</v>
      </c>
    </row>
    <row r="3012" spans="1:21" x14ac:dyDescent="0.25">
      <c r="A3012" t="s">
        <v>23380</v>
      </c>
      <c r="B3012" t="s">
        <v>23381</v>
      </c>
      <c r="C3012" t="s">
        <v>20895</v>
      </c>
      <c r="D3012">
        <v>0</v>
      </c>
      <c r="E3012">
        <v>0</v>
      </c>
      <c r="F3012">
        <v>5.26</v>
      </c>
      <c r="G3012">
        <v>0</v>
      </c>
      <c r="H3012">
        <v>0</v>
      </c>
      <c r="I3012">
        <v>0</v>
      </c>
      <c r="J3012">
        <v>1</v>
      </c>
      <c r="K3012">
        <v>1</v>
      </c>
      <c r="L3012">
        <v>1</v>
      </c>
      <c r="M3012">
        <v>0</v>
      </c>
      <c r="N3012">
        <v>0</v>
      </c>
      <c r="O3012">
        <v>0</v>
      </c>
      <c r="P3012">
        <v>1.57</v>
      </c>
      <c r="Q3012">
        <v>4.03</v>
      </c>
      <c r="R3012">
        <v>3.79</v>
      </c>
      <c r="S3012">
        <v>5.51</v>
      </c>
      <c r="T3012">
        <v>0</v>
      </c>
      <c r="U3012">
        <v>0</v>
      </c>
    </row>
    <row r="3013" spans="1:21" x14ac:dyDescent="0.25">
      <c r="A3013" t="s">
        <v>23382</v>
      </c>
      <c r="B3013" t="s">
        <v>23383</v>
      </c>
      <c r="C3013" t="s">
        <v>20885</v>
      </c>
      <c r="D3013">
        <v>0</v>
      </c>
      <c r="E3013">
        <v>0</v>
      </c>
      <c r="F3013">
        <v>5.51</v>
      </c>
      <c r="G3013">
        <v>0</v>
      </c>
      <c r="H3013">
        <v>0</v>
      </c>
      <c r="I3013">
        <v>0</v>
      </c>
      <c r="J3013">
        <v>1</v>
      </c>
      <c r="K3013">
        <v>1</v>
      </c>
      <c r="L3013">
        <v>1</v>
      </c>
      <c r="M3013">
        <v>0</v>
      </c>
      <c r="N3013">
        <v>1</v>
      </c>
      <c r="O3013">
        <v>1</v>
      </c>
      <c r="P3013">
        <v>1.67</v>
      </c>
      <c r="Q3013">
        <v>4.7699999999999996</v>
      </c>
      <c r="R3013">
        <v>4.9000000000000004</v>
      </c>
      <c r="S3013">
        <v>5.51</v>
      </c>
      <c r="T3013">
        <v>0</v>
      </c>
      <c r="U3013">
        <v>0</v>
      </c>
    </row>
    <row r="3014" spans="1:21" x14ac:dyDescent="0.25">
      <c r="A3014" t="s">
        <v>6072</v>
      </c>
      <c r="B3014" t="s">
        <v>6073</v>
      </c>
      <c r="C3014" t="s">
        <v>20868</v>
      </c>
      <c r="D3014">
        <v>0</v>
      </c>
      <c r="E3014">
        <v>0</v>
      </c>
      <c r="F3014">
        <v>5.42</v>
      </c>
      <c r="G3014">
        <v>0</v>
      </c>
      <c r="H3014">
        <v>0</v>
      </c>
      <c r="I3014">
        <v>0</v>
      </c>
      <c r="J3014">
        <v>1</v>
      </c>
      <c r="K3014">
        <v>1</v>
      </c>
      <c r="L3014">
        <v>1</v>
      </c>
      <c r="M3014">
        <v>0</v>
      </c>
      <c r="N3014">
        <v>1</v>
      </c>
      <c r="O3014">
        <v>0</v>
      </c>
      <c r="P3014">
        <v>1.58</v>
      </c>
      <c r="Q3014">
        <v>4.54</v>
      </c>
      <c r="R3014">
        <v>3.89</v>
      </c>
      <c r="S3014">
        <v>5.51</v>
      </c>
      <c r="T3014">
        <v>0</v>
      </c>
      <c r="U3014">
        <v>0</v>
      </c>
    </row>
    <row r="3015" spans="1:21" x14ac:dyDescent="0.25">
      <c r="A3015" t="s">
        <v>7917</v>
      </c>
      <c r="B3015" t="s">
        <v>7918</v>
      </c>
      <c r="C3015" t="s">
        <v>20890</v>
      </c>
      <c r="D3015">
        <v>0</v>
      </c>
      <c r="E3015">
        <v>0</v>
      </c>
      <c r="F3015">
        <v>5.47</v>
      </c>
      <c r="G3015">
        <v>0</v>
      </c>
      <c r="H3015">
        <v>0</v>
      </c>
      <c r="I3015">
        <v>0</v>
      </c>
      <c r="J3015">
        <v>1</v>
      </c>
      <c r="K3015">
        <v>1</v>
      </c>
      <c r="L3015">
        <v>1</v>
      </c>
      <c r="M3015">
        <v>0</v>
      </c>
      <c r="N3015">
        <v>1</v>
      </c>
      <c r="O3015">
        <v>1</v>
      </c>
      <c r="P3015">
        <v>1.64</v>
      </c>
      <c r="Q3015">
        <v>5.18</v>
      </c>
      <c r="R3015">
        <v>4.8499999999999996</v>
      </c>
      <c r="S3015">
        <v>5.51</v>
      </c>
      <c r="T3015">
        <v>0</v>
      </c>
      <c r="U3015">
        <v>0</v>
      </c>
    </row>
    <row r="3016" spans="1:21" x14ac:dyDescent="0.25">
      <c r="A3016" t="s">
        <v>8428</v>
      </c>
      <c r="B3016" t="s">
        <v>8429</v>
      </c>
      <c r="C3016" t="s">
        <v>20887</v>
      </c>
      <c r="D3016">
        <v>0</v>
      </c>
      <c r="E3016">
        <v>0</v>
      </c>
      <c r="F3016">
        <v>5.42</v>
      </c>
      <c r="G3016">
        <v>0</v>
      </c>
      <c r="H3016">
        <v>0</v>
      </c>
      <c r="I3016">
        <v>0</v>
      </c>
      <c r="J3016">
        <v>1</v>
      </c>
      <c r="K3016">
        <v>1</v>
      </c>
      <c r="L3016">
        <v>1</v>
      </c>
      <c r="M3016">
        <v>0</v>
      </c>
      <c r="N3016">
        <v>1</v>
      </c>
      <c r="O3016">
        <v>1</v>
      </c>
      <c r="P3016">
        <v>1.68</v>
      </c>
      <c r="Q3016">
        <v>5.66</v>
      </c>
      <c r="R3016">
        <v>5.62</v>
      </c>
      <c r="S3016">
        <v>5.51</v>
      </c>
      <c r="T3016">
        <v>0</v>
      </c>
      <c r="U3016">
        <v>0</v>
      </c>
    </row>
    <row r="3017" spans="1:21" x14ac:dyDescent="0.25">
      <c r="A3017" t="s">
        <v>6139</v>
      </c>
      <c r="B3017" t="s">
        <v>6140</v>
      </c>
      <c r="C3017" t="s">
        <v>20888</v>
      </c>
      <c r="D3017">
        <v>0</v>
      </c>
      <c r="E3017">
        <v>0</v>
      </c>
      <c r="F3017">
        <v>5.19</v>
      </c>
      <c r="G3017">
        <v>0</v>
      </c>
      <c r="H3017">
        <v>1</v>
      </c>
      <c r="I3017">
        <v>0</v>
      </c>
      <c r="J3017">
        <v>1</v>
      </c>
      <c r="K3017">
        <v>1</v>
      </c>
      <c r="L3017">
        <v>1</v>
      </c>
      <c r="M3017">
        <v>0</v>
      </c>
      <c r="N3017">
        <v>1</v>
      </c>
      <c r="O3017">
        <v>1</v>
      </c>
      <c r="P3017">
        <v>1.65</v>
      </c>
      <c r="Q3017">
        <v>5.3</v>
      </c>
      <c r="R3017">
        <v>5.3</v>
      </c>
      <c r="S3017">
        <v>5.51</v>
      </c>
      <c r="T3017">
        <v>0</v>
      </c>
      <c r="U3017">
        <v>0</v>
      </c>
    </row>
    <row r="3018" spans="1:21" x14ac:dyDescent="0.25">
      <c r="A3018" t="s">
        <v>23384</v>
      </c>
      <c r="B3018" t="s">
        <v>23385</v>
      </c>
      <c r="C3018" t="s">
        <v>20882</v>
      </c>
      <c r="D3018">
        <v>0</v>
      </c>
      <c r="E3018">
        <v>0</v>
      </c>
      <c r="F3018">
        <v>5.29</v>
      </c>
      <c r="G3018">
        <v>0</v>
      </c>
      <c r="H3018">
        <v>0</v>
      </c>
      <c r="I3018">
        <v>0</v>
      </c>
      <c r="J3018">
        <v>1</v>
      </c>
      <c r="K3018">
        <v>1</v>
      </c>
      <c r="L3018">
        <v>1</v>
      </c>
      <c r="M3018">
        <v>0</v>
      </c>
      <c r="N3018">
        <v>0</v>
      </c>
      <c r="O3018">
        <v>0</v>
      </c>
      <c r="P3018">
        <v>1.56</v>
      </c>
      <c r="Q3018">
        <v>4.42</v>
      </c>
      <c r="R3018">
        <v>3.84</v>
      </c>
      <c r="S3018">
        <v>5.51</v>
      </c>
      <c r="T3018">
        <v>0</v>
      </c>
      <c r="U3018">
        <v>0</v>
      </c>
    </row>
    <row r="3019" spans="1:21" x14ac:dyDescent="0.25">
      <c r="A3019" t="s">
        <v>6519</v>
      </c>
      <c r="B3019" t="s">
        <v>6520</v>
      </c>
      <c r="C3019" t="s">
        <v>20880</v>
      </c>
      <c r="D3019">
        <v>0</v>
      </c>
      <c r="E3019">
        <v>0</v>
      </c>
      <c r="F3019">
        <v>5.47</v>
      </c>
      <c r="G3019">
        <v>0</v>
      </c>
      <c r="H3019">
        <v>1</v>
      </c>
      <c r="I3019">
        <v>0</v>
      </c>
      <c r="J3019">
        <v>1</v>
      </c>
      <c r="K3019">
        <v>1</v>
      </c>
      <c r="L3019">
        <v>1</v>
      </c>
      <c r="M3019">
        <v>0</v>
      </c>
      <c r="N3019">
        <v>1</v>
      </c>
      <c r="O3019">
        <v>1</v>
      </c>
      <c r="P3019">
        <v>1.71</v>
      </c>
      <c r="Q3019">
        <v>6.7</v>
      </c>
      <c r="R3019">
        <v>6.16</v>
      </c>
      <c r="S3019">
        <v>5.51</v>
      </c>
      <c r="T3019">
        <v>0</v>
      </c>
      <c r="U3019">
        <v>0</v>
      </c>
    </row>
    <row r="3020" spans="1:21" x14ac:dyDescent="0.25">
      <c r="A3020" t="s">
        <v>23386</v>
      </c>
      <c r="B3020" t="s">
        <v>23387</v>
      </c>
      <c r="C3020" t="s">
        <v>20868</v>
      </c>
      <c r="D3020">
        <v>0</v>
      </c>
      <c r="E3020">
        <v>0</v>
      </c>
      <c r="F3020">
        <v>5.45</v>
      </c>
      <c r="G3020">
        <v>0</v>
      </c>
      <c r="H3020">
        <v>0</v>
      </c>
      <c r="I3020">
        <v>0</v>
      </c>
      <c r="J3020">
        <v>1</v>
      </c>
      <c r="K3020">
        <v>1</v>
      </c>
      <c r="L3020">
        <v>1</v>
      </c>
      <c r="M3020">
        <v>0</v>
      </c>
      <c r="N3020">
        <v>1</v>
      </c>
      <c r="O3020">
        <v>0</v>
      </c>
      <c r="P3020">
        <v>1.61</v>
      </c>
      <c r="Q3020">
        <v>5.03</v>
      </c>
      <c r="R3020">
        <v>4.47</v>
      </c>
      <c r="S3020">
        <v>5.51</v>
      </c>
      <c r="T3020">
        <v>0</v>
      </c>
      <c r="U3020">
        <v>0</v>
      </c>
    </row>
    <row r="3021" spans="1:21" x14ac:dyDescent="0.25">
      <c r="A3021" t="s">
        <v>6005</v>
      </c>
      <c r="B3021" t="s">
        <v>6006</v>
      </c>
      <c r="C3021" t="s">
        <v>20869</v>
      </c>
      <c r="D3021">
        <v>0</v>
      </c>
      <c r="E3021">
        <v>0</v>
      </c>
      <c r="F3021">
        <v>5.45</v>
      </c>
      <c r="G3021">
        <v>0</v>
      </c>
      <c r="H3021">
        <v>0</v>
      </c>
      <c r="I3021">
        <v>0</v>
      </c>
      <c r="J3021">
        <v>1</v>
      </c>
      <c r="K3021">
        <v>1</v>
      </c>
      <c r="L3021">
        <v>1</v>
      </c>
      <c r="M3021">
        <v>0</v>
      </c>
      <c r="N3021">
        <v>1</v>
      </c>
      <c r="O3021">
        <v>1</v>
      </c>
      <c r="P3021">
        <v>1.66</v>
      </c>
      <c r="Q3021">
        <v>5.82</v>
      </c>
      <c r="R3021">
        <v>5.43</v>
      </c>
      <c r="S3021">
        <v>5.52</v>
      </c>
      <c r="T3021">
        <v>0</v>
      </c>
      <c r="U3021">
        <v>0</v>
      </c>
    </row>
    <row r="3022" spans="1:21" x14ac:dyDescent="0.25">
      <c r="A3022" t="s">
        <v>23388</v>
      </c>
      <c r="B3022" t="s">
        <v>23389</v>
      </c>
      <c r="C3022" t="s">
        <v>20865</v>
      </c>
      <c r="D3022">
        <v>0</v>
      </c>
      <c r="E3022">
        <v>0</v>
      </c>
      <c r="F3022">
        <v>5.29</v>
      </c>
      <c r="G3022">
        <v>0</v>
      </c>
      <c r="H3022">
        <v>0</v>
      </c>
      <c r="I3022">
        <v>0</v>
      </c>
      <c r="J3022">
        <v>1</v>
      </c>
      <c r="K3022">
        <v>1</v>
      </c>
      <c r="L3022">
        <v>1</v>
      </c>
      <c r="M3022">
        <v>0</v>
      </c>
      <c r="N3022">
        <v>1</v>
      </c>
      <c r="O3022">
        <v>1</v>
      </c>
      <c r="P3022">
        <v>1.62</v>
      </c>
      <c r="Q3022">
        <v>4.76</v>
      </c>
      <c r="R3022">
        <v>4.7</v>
      </c>
      <c r="S3022">
        <v>5.52</v>
      </c>
      <c r="T3022">
        <v>0</v>
      </c>
      <c r="U3022">
        <v>0</v>
      </c>
    </row>
    <row r="3023" spans="1:21" x14ac:dyDescent="0.25">
      <c r="A3023" t="s">
        <v>7238</v>
      </c>
      <c r="B3023" t="s">
        <v>7239</v>
      </c>
      <c r="C3023" t="s">
        <v>20881</v>
      </c>
      <c r="D3023">
        <v>0</v>
      </c>
      <c r="E3023">
        <v>0</v>
      </c>
      <c r="F3023">
        <v>5.36</v>
      </c>
      <c r="G3023">
        <v>0</v>
      </c>
      <c r="H3023">
        <v>0</v>
      </c>
      <c r="I3023">
        <v>0</v>
      </c>
      <c r="J3023">
        <v>1</v>
      </c>
      <c r="K3023">
        <v>1</v>
      </c>
      <c r="L3023">
        <v>1</v>
      </c>
      <c r="M3023">
        <v>0</v>
      </c>
      <c r="N3023">
        <v>0</v>
      </c>
      <c r="O3023">
        <v>0</v>
      </c>
      <c r="P3023">
        <v>1.61</v>
      </c>
      <c r="Q3023">
        <v>4.41</v>
      </c>
      <c r="R3023">
        <v>4.12</v>
      </c>
      <c r="S3023">
        <v>5.52</v>
      </c>
      <c r="T3023">
        <v>0</v>
      </c>
      <c r="U3023">
        <v>0</v>
      </c>
    </row>
    <row r="3024" spans="1:21" x14ac:dyDescent="0.25">
      <c r="A3024" t="s">
        <v>8261</v>
      </c>
      <c r="B3024" t="s">
        <v>8262</v>
      </c>
      <c r="C3024" t="s">
        <v>20867</v>
      </c>
      <c r="D3024">
        <v>0</v>
      </c>
      <c r="E3024">
        <v>0</v>
      </c>
      <c r="F3024">
        <v>5.5</v>
      </c>
      <c r="G3024">
        <v>0</v>
      </c>
      <c r="H3024">
        <v>1</v>
      </c>
      <c r="I3024">
        <v>0</v>
      </c>
      <c r="J3024">
        <v>1</v>
      </c>
      <c r="K3024">
        <v>1</v>
      </c>
      <c r="L3024">
        <v>1</v>
      </c>
      <c r="M3024">
        <v>0</v>
      </c>
      <c r="N3024">
        <v>1</v>
      </c>
      <c r="O3024">
        <v>1</v>
      </c>
      <c r="P3024">
        <v>1.78</v>
      </c>
      <c r="Q3024">
        <v>6.07</v>
      </c>
      <c r="R3024">
        <v>6.76</v>
      </c>
      <c r="S3024">
        <v>5.52</v>
      </c>
      <c r="T3024">
        <v>0</v>
      </c>
      <c r="U3024">
        <v>-0.1</v>
      </c>
    </row>
    <row r="3025" spans="1:21" x14ac:dyDescent="0.25">
      <c r="A3025" t="s">
        <v>23390</v>
      </c>
      <c r="B3025" t="s">
        <v>23391</v>
      </c>
      <c r="C3025" t="s">
        <v>20892</v>
      </c>
      <c r="D3025">
        <v>0</v>
      </c>
      <c r="E3025">
        <v>0</v>
      </c>
      <c r="F3025">
        <v>5.53</v>
      </c>
      <c r="G3025">
        <v>0</v>
      </c>
      <c r="H3025">
        <v>1</v>
      </c>
      <c r="I3025">
        <v>0</v>
      </c>
      <c r="J3025">
        <v>1</v>
      </c>
      <c r="K3025">
        <v>1</v>
      </c>
      <c r="L3025">
        <v>1</v>
      </c>
      <c r="M3025">
        <v>0</v>
      </c>
      <c r="N3025">
        <v>1</v>
      </c>
      <c r="O3025">
        <v>1</v>
      </c>
      <c r="P3025">
        <v>1.77</v>
      </c>
      <c r="Q3025">
        <v>7.26</v>
      </c>
      <c r="R3025">
        <v>7.3</v>
      </c>
      <c r="S3025">
        <v>5.52</v>
      </c>
      <c r="T3025">
        <v>0</v>
      </c>
      <c r="U3025">
        <v>-0.1</v>
      </c>
    </row>
    <row r="3026" spans="1:21" x14ac:dyDescent="0.25">
      <c r="A3026" t="s">
        <v>23392</v>
      </c>
      <c r="B3026" t="s">
        <v>23393</v>
      </c>
      <c r="C3026" t="s">
        <v>20892</v>
      </c>
      <c r="D3026">
        <v>0</v>
      </c>
      <c r="E3026">
        <v>0</v>
      </c>
      <c r="F3026">
        <v>5.43</v>
      </c>
      <c r="G3026">
        <v>0</v>
      </c>
      <c r="H3026">
        <v>1</v>
      </c>
      <c r="I3026">
        <v>0</v>
      </c>
      <c r="J3026">
        <v>1</v>
      </c>
      <c r="K3026">
        <v>1</v>
      </c>
      <c r="L3026">
        <v>1</v>
      </c>
      <c r="M3026">
        <v>0</v>
      </c>
      <c r="N3026">
        <v>1</v>
      </c>
      <c r="O3026">
        <v>1</v>
      </c>
      <c r="P3026">
        <v>1.72</v>
      </c>
      <c r="Q3026">
        <v>6.15</v>
      </c>
      <c r="R3026">
        <v>6.22</v>
      </c>
      <c r="S3026">
        <v>5.52</v>
      </c>
      <c r="T3026">
        <v>0</v>
      </c>
      <c r="U3026">
        <v>-0.1</v>
      </c>
    </row>
    <row r="3027" spans="1:21" x14ac:dyDescent="0.25">
      <c r="A3027" t="s">
        <v>8488</v>
      </c>
      <c r="B3027" t="s">
        <v>8489</v>
      </c>
      <c r="C3027" t="s">
        <v>20867</v>
      </c>
      <c r="D3027">
        <v>0</v>
      </c>
      <c r="E3027">
        <v>0</v>
      </c>
      <c r="F3027">
        <v>5.51</v>
      </c>
      <c r="G3027">
        <v>0</v>
      </c>
      <c r="H3027">
        <v>0</v>
      </c>
      <c r="I3027">
        <v>0</v>
      </c>
      <c r="J3027">
        <v>1</v>
      </c>
      <c r="K3027">
        <v>1</v>
      </c>
      <c r="L3027">
        <v>1</v>
      </c>
      <c r="M3027">
        <v>0</v>
      </c>
      <c r="N3027">
        <v>1</v>
      </c>
      <c r="O3027">
        <v>1</v>
      </c>
      <c r="P3027">
        <v>1.7</v>
      </c>
      <c r="Q3027">
        <v>4.54</v>
      </c>
      <c r="R3027">
        <v>5.27</v>
      </c>
      <c r="S3027">
        <v>5.52</v>
      </c>
      <c r="T3027">
        <v>0</v>
      </c>
      <c r="U3027">
        <v>0</v>
      </c>
    </row>
    <row r="3028" spans="1:21" x14ac:dyDescent="0.25">
      <c r="A3028" t="s">
        <v>7631</v>
      </c>
      <c r="B3028" t="s">
        <v>2905</v>
      </c>
      <c r="C3028" t="s">
        <v>20870</v>
      </c>
      <c r="D3028">
        <v>0</v>
      </c>
      <c r="E3028">
        <v>0</v>
      </c>
      <c r="F3028">
        <v>5.24</v>
      </c>
      <c r="G3028">
        <v>0</v>
      </c>
      <c r="H3028">
        <v>1</v>
      </c>
      <c r="I3028">
        <v>0</v>
      </c>
      <c r="J3028">
        <v>1</v>
      </c>
      <c r="K3028">
        <v>1</v>
      </c>
      <c r="L3028">
        <v>1</v>
      </c>
      <c r="M3028">
        <v>0</v>
      </c>
      <c r="N3028">
        <v>1</v>
      </c>
      <c r="O3028">
        <v>1</v>
      </c>
      <c r="P3028">
        <v>1.66</v>
      </c>
      <c r="Q3028">
        <v>6.21</v>
      </c>
      <c r="R3028">
        <v>5.76</v>
      </c>
      <c r="S3028">
        <v>5.52</v>
      </c>
      <c r="T3028">
        <v>0</v>
      </c>
      <c r="U3028">
        <v>-0.1</v>
      </c>
    </row>
    <row r="3029" spans="1:21" x14ac:dyDescent="0.25">
      <c r="A3029" t="s">
        <v>8328</v>
      </c>
      <c r="B3029" t="s">
        <v>8329</v>
      </c>
      <c r="C3029" t="s">
        <v>20892</v>
      </c>
      <c r="D3029">
        <v>0</v>
      </c>
      <c r="E3029">
        <v>0</v>
      </c>
      <c r="F3029">
        <v>5.48</v>
      </c>
      <c r="G3029">
        <v>0</v>
      </c>
      <c r="H3029">
        <v>1</v>
      </c>
      <c r="I3029">
        <v>0</v>
      </c>
      <c r="J3029">
        <v>1</v>
      </c>
      <c r="K3029">
        <v>1</v>
      </c>
      <c r="L3029">
        <v>1</v>
      </c>
      <c r="M3029">
        <v>0</v>
      </c>
      <c r="N3029">
        <v>1</v>
      </c>
      <c r="O3029">
        <v>1</v>
      </c>
      <c r="P3029">
        <v>1.72</v>
      </c>
      <c r="Q3029">
        <v>6.6</v>
      </c>
      <c r="R3029">
        <v>6.34</v>
      </c>
      <c r="S3029">
        <v>5.52</v>
      </c>
      <c r="T3029">
        <v>0</v>
      </c>
      <c r="U3029">
        <v>-0.1</v>
      </c>
    </row>
    <row r="3030" spans="1:21" x14ac:dyDescent="0.25">
      <c r="A3030" t="s">
        <v>23394</v>
      </c>
      <c r="B3030" t="s">
        <v>23395</v>
      </c>
      <c r="C3030" t="s">
        <v>20879</v>
      </c>
      <c r="D3030">
        <v>0</v>
      </c>
      <c r="E3030">
        <v>0</v>
      </c>
      <c r="F3030">
        <v>5.62</v>
      </c>
      <c r="G3030">
        <v>0</v>
      </c>
      <c r="H3030">
        <v>0</v>
      </c>
      <c r="I3030">
        <v>0</v>
      </c>
      <c r="J3030">
        <v>1</v>
      </c>
      <c r="K3030">
        <v>1</v>
      </c>
      <c r="L3030">
        <v>1</v>
      </c>
      <c r="M3030">
        <v>0</v>
      </c>
      <c r="N3030">
        <v>1</v>
      </c>
      <c r="O3030">
        <v>0</v>
      </c>
      <c r="P3030">
        <v>1.64</v>
      </c>
      <c r="Q3030">
        <v>5.18</v>
      </c>
      <c r="R3030">
        <v>4.17</v>
      </c>
      <c r="S3030">
        <v>5.52</v>
      </c>
      <c r="T3030">
        <v>0</v>
      </c>
      <c r="U3030">
        <v>0</v>
      </c>
    </row>
    <row r="3031" spans="1:21" x14ac:dyDescent="0.25">
      <c r="A3031" t="s">
        <v>6653</v>
      </c>
      <c r="B3031" t="s">
        <v>6654</v>
      </c>
      <c r="C3031" t="s">
        <v>20878</v>
      </c>
      <c r="D3031">
        <v>0</v>
      </c>
      <c r="E3031">
        <v>0</v>
      </c>
      <c r="F3031">
        <v>5.57</v>
      </c>
      <c r="G3031">
        <v>0</v>
      </c>
      <c r="H3031">
        <v>0</v>
      </c>
      <c r="I3031">
        <v>0</v>
      </c>
      <c r="J3031">
        <v>1</v>
      </c>
      <c r="K3031">
        <v>1</v>
      </c>
      <c r="L3031">
        <v>1</v>
      </c>
      <c r="M3031">
        <v>0</v>
      </c>
      <c r="N3031">
        <v>1</v>
      </c>
      <c r="O3031">
        <v>0</v>
      </c>
      <c r="P3031">
        <v>1.65</v>
      </c>
      <c r="Q3031">
        <v>4.5999999999999996</v>
      </c>
      <c r="R3031">
        <v>4.3499999999999996</v>
      </c>
      <c r="S3031">
        <v>5.52</v>
      </c>
      <c r="T3031">
        <v>0</v>
      </c>
      <c r="U3031">
        <v>0</v>
      </c>
    </row>
    <row r="3032" spans="1:21" x14ac:dyDescent="0.25">
      <c r="A3032" t="s">
        <v>6900</v>
      </c>
      <c r="B3032" t="s">
        <v>6901</v>
      </c>
      <c r="C3032" t="s">
        <v>20880</v>
      </c>
      <c r="D3032">
        <v>0</v>
      </c>
      <c r="E3032">
        <v>0</v>
      </c>
      <c r="F3032">
        <v>5.47</v>
      </c>
      <c r="G3032">
        <v>0</v>
      </c>
      <c r="H3032">
        <v>0</v>
      </c>
      <c r="I3032">
        <v>0</v>
      </c>
      <c r="J3032">
        <v>1</v>
      </c>
      <c r="K3032">
        <v>1</v>
      </c>
      <c r="L3032">
        <v>1</v>
      </c>
      <c r="M3032">
        <v>0</v>
      </c>
      <c r="N3032">
        <v>1</v>
      </c>
      <c r="O3032">
        <v>0</v>
      </c>
      <c r="P3032">
        <v>1.62</v>
      </c>
      <c r="Q3032">
        <v>5.35</v>
      </c>
      <c r="R3032">
        <v>4.45</v>
      </c>
      <c r="S3032">
        <v>5.53</v>
      </c>
      <c r="T3032">
        <v>0</v>
      </c>
      <c r="U3032">
        <v>0</v>
      </c>
    </row>
    <row r="3033" spans="1:21" x14ac:dyDescent="0.25">
      <c r="A3033" t="s">
        <v>5897</v>
      </c>
      <c r="B3033" t="s">
        <v>5898</v>
      </c>
      <c r="C3033" t="s">
        <v>20878</v>
      </c>
      <c r="D3033">
        <v>0</v>
      </c>
      <c r="E3033">
        <v>0</v>
      </c>
      <c r="F3033">
        <v>5.58</v>
      </c>
      <c r="G3033">
        <v>0</v>
      </c>
      <c r="H3033">
        <v>0</v>
      </c>
      <c r="I3033">
        <v>0</v>
      </c>
      <c r="J3033">
        <v>1</v>
      </c>
      <c r="K3033">
        <v>1</v>
      </c>
      <c r="L3033">
        <v>1</v>
      </c>
      <c r="M3033">
        <v>0</v>
      </c>
      <c r="N3033">
        <v>1</v>
      </c>
      <c r="O3033">
        <v>0</v>
      </c>
      <c r="P3033">
        <v>1.65</v>
      </c>
      <c r="Q3033">
        <v>4.66</v>
      </c>
      <c r="R3033">
        <v>4.4000000000000004</v>
      </c>
      <c r="S3033">
        <v>5.53</v>
      </c>
      <c r="T3033">
        <v>0</v>
      </c>
      <c r="U3033">
        <v>0</v>
      </c>
    </row>
    <row r="3034" spans="1:21" x14ac:dyDescent="0.25">
      <c r="A3034" t="s">
        <v>5985</v>
      </c>
      <c r="B3034" t="s">
        <v>5986</v>
      </c>
      <c r="C3034" t="s">
        <v>20888</v>
      </c>
      <c r="D3034">
        <v>0</v>
      </c>
      <c r="E3034">
        <v>0</v>
      </c>
      <c r="F3034">
        <v>5.21</v>
      </c>
      <c r="G3034">
        <v>0</v>
      </c>
      <c r="H3034">
        <v>0</v>
      </c>
      <c r="I3034">
        <v>0</v>
      </c>
      <c r="J3034">
        <v>1</v>
      </c>
      <c r="K3034">
        <v>1</v>
      </c>
      <c r="L3034">
        <v>1</v>
      </c>
      <c r="M3034">
        <v>0</v>
      </c>
      <c r="N3034">
        <v>0</v>
      </c>
      <c r="O3034">
        <v>0</v>
      </c>
      <c r="P3034">
        <v>1.56</v>
      </c>
      <c r="Q3034">
        <v>3.99</v>
      </c>
      <c r="R3034">
        <v>3.74</v>
      </c>
      <c r="S3034">
        <v>5.53</v>
      </c>
      <c r="T3034">
        <v>0</v>
      </c>
      <c r="U3034">
        <v>0</v>
      </c>
    </row>
    <row r="3035" spans="1:21" x14ac:dyDescent="0.25">
      <c r="A3035" t="s">
        <v>23396</v>
      </c>
      <c r="B3035" t="s">
        <v>23397</v>
      </c>
      <c r="C3035" t="s">
        <v>20882</v>
      </c>
      <c r="D3035">
        <v>0</v>
      </c>
      <c r="E3035">
        <v>0</v>
      </c>
      <c r="F3035">
        <v>5.24</v>
      </c>
      <c r="G3035">
        <v>0</v>
      </c>
      <c r="H3035">
        <v>1</v>
      </c>
      <c r="I3035">
        <v>0</v>
      </c>
      <c r="J3035">
        <v>1</v>
      </c>
      <c r="K3035">
        <v>1</v>
      </c>
      <c r="L3035">
        <v>1</v>
      </c>
      <c r="M3035">
        <v>0</v>
      </c>
      <c r="N3035">
        <v>1</v>
      </c>
      <c r="O3035">
        <v>1</v>
      </c>
      <c r="P3035">
        <v>1.63</v>
      </c>
      <c r="Q3035">
        <v>5.77</v>
      </c>
      <c r="R3035">
        <v>5.13</v>
      </c>
      <c r="S3035">
        <v>5.53</v>
      </c>
      <c r="T3035">
        <v>0</v>
      </c>
      <c r="U3035">
        <v>0</v>
      </c>
    </row>
    <row r="3036" spans="1:21" x14ac:dyDescent="0.25">
      <c r="A3036" t="s">
        <v>8575</v>
      </c>
      <c r="B3036" t="s">
        <v>8576</v>
      </c>
      <c r="C3036" t="s">
        <v>20868</v>
      </c>
      <c r="D3036">
        <v>0</v>
      </c>
      <c r="E3036">
        <v>0</v>
      </c>
      <c r="F3036">
        <v>5.48</v>
      </c>
      <c r="G3036">
        <v>0</v>
      </c>
      <c r="H3036">
        <v>0</v>
      </c>
      <c r="I3036">
        <v>0</v>
      </c>
      <c r="J3036">
        <v>1</v>
      </c>
      <c r="K3036">
        <v>1</v>
      </c>
      <c r="L3036">
        <v>1</v>
      </c>
      <c r="M3036">
        <v>0</v>
      </c>
      <c r="N3036">
        <v>0</v>
      </c>
      <c r="O3036">
        <v>0</v>
      </c>
      <c r="P3036">
        <v>1.62</v>
      </c>
      <c r="Q3036">
        <v>4.46</v>
      </c>
      <c r="R3036">
        <v>4.33</v>
      </c>
      <c r="S3036">
        <v>5.53</v>
      </c>
      <c r="T3036">
        <v>0</v>
      </c>
      <c r="U3036">
        <v>0</v>
      </c>
    </row>
    <row r="3037" spans="1:21" x14ac:dyDescent="0.25">
      <c r="A3037" t="s">
        <v>8644</v>
      </c>
      <c r="B3037" t="s">
        <v>8645</v>
      </c>
      <c r="C3037" t="s">
        <v>20872</v>
      </c>
      <c r="D3037">
        <v>0</v>
      </c>
      <c r="E3037">
        <v>0</v>
      </c>
      <c r="F3037">
        <v>5.39</v>
      </c>
      <c r="G3037">
        <v>0</v>
      </c>
      <c r="H3037">
        <v>1</v>
      </c>
      <c r="I3037">
        <v>0</v>
      </c>
      <c r="J3037">
        <v>1</v>
      </c>
      <c r="K3037">
        <v>1</v>
      </c>
      <c r="L3037">
        <v>1</v>
      </c>
      <c r="M3037">
        <v>0</v>
      </c>
      <c r="N3037">
        <v>1</v>
      </c>
      <c r="O3037">
        <v>1</v>
      </c>
      <c r="P3037">
        <v>1.73</v>
      </c>
      <c r="Q3037">
        <v>6.19</v>
      </c>
      <c r="R3037">
        <v>6.37</v>
      </c>
      <c r="S3037">
        <v>5.53</v>
      </c>
      <c r="T3037">
        <v>0</v>
      </c>
      <c r="U3037">
        <v>-0.1</v>
      </c>
    </row>
    <row r="3038" spans="1:21" x14ac:dyDescent="0.25">
      <c r="A3038" t="s">
        <v>6033</v>
      </c>
      <c r="B3038" t="s">
        <v>6034</v>
      </c>
      <c r="C3038" t="s">
        <v>20879</v>
      </c>
      <c r="D3038">
        <v>0</v>
      </c>
      <c r="E3038">
        <v>0</v>
      </c>
      <c r="F3038">
        <v>5.63</v>
      </c>
      <c r="G3038">
        <v>0</v>
      </c>
      <c r="H3038">
        <v>0</v>
      </c>
      <c r="I3038">
        <v>0</v>
      </c>
      <c r="J3038">
        <v>1</v>
      </c>
      <c r="K3038">
        <v>1</v>
      </c>
      <c r="L3038">
        <v>1</v>
      </c>
      <c r="M3038">
        <v>0</v>
      </c>
      <c r="N3038">
        <v>1</v>
      </c>
      <c r="O3038">
        <v>0</v>
      </c>
      <c r="P3038">
        <v>1.64</v>
      </c>
      <c r="Q3038">
        <v>5.14</v>
      </c>
      <c r="R3038">
        <v>4.1100000000000003</v>
      </c>
      <c r="S3038">
        <v>5.53</v>
      </c>
      <c r="T3038">
        <v>0</v>
      </c>
      <c r="U3038">
        <v>0</v>
      </c>
    </row>
    <row r="3039" spans="1:21" x14ac:dyDescent="0.25">
      <c r="A3039" t="s">
        <v>7518</v>
      </c>
      <c r="B3039" t="s">
        <v>7519</v>
      </c>
      <c r="C3039" t="s">
        <v>20871</v>
      </c>
      <c r="D3039">
        <v>0</v>
      </c>
      <c r="E3039">
        <v>0</v>
      </c>
      <c r="F3039">
        <v>5.53</v>
      </c>
      <c r="G3039">
        <v>0</v>
      </c>
      <c r="H3039">
        <v>0</v>
      </c>
      <c r="I3039">
        <v>0</v>
      </c>
      <c r="J3039">
        <v>1</v>
      </c>
      <c r="K3039">
        <v>1</v>
      </c>
      <c r="L3039">
        <v>1</v>
      </c>
      <c r="M3039">
        <v>0</v>
      </c>
      <c r="N3039">
        <v>1</v>
      </c>
      <c r="O3039">
        <v>1</v>
      </c>
      <c r="P3039">
        <v>1.68</v>
      </c>
      <c r="Q3039">
        <v>4.57</v>
      </c>
      <c r="R3039">
        <v>4.9400000000000004</v>
      </c>
      <c r="S3039">
        <v>5.53</v>
      </c>
      <c r="T3039">
        <v>0</v>
      </c>
      <c r="U3039">
        <v>0</v>
      </c>
    </row>
    <row r="3040" spans="1:21" x14ac:dyDescent="0.25">
      <c r="A3040" t="s">
        <v>23398</v>
      </c>
      <c r="B3040" t="s">
        <v>23399</v>
      </c>
      <c r="C3040" t="s">
        <v>20873</v>
      </c>
      <c r="D3040">
        <v>0</v>
      </c>
      <c r="E3040">
        <v>0</v>
      </c>
      <c r="F3040">
        <v>5.49</v>
      </c>
      <c r="G3040">
        <v>0</v>
      </c>
      <c r="H3040">
        <v>0</v>
      </c>
      <c r="I3040">
        <v>0</v>
      </c>
      <c r="J3040">
        <v>1</v>
      </c>
      <c r="K3040">
        <v>1</v>
      </c>
      <c r="L3040">
        <v>1</v>
      </c>
      <c r="M3040">
        <v>0</v>
      </c>
      <c r="N3040">
        <v>1</v>
      </c>
      <c r="O3040">
        <v>1</v>
      </c>
      <c r="P3040">
        <v>1.69</v>
      </c>
      <c r="Q3040">
        <v>7.01</v>
      </c>
      <c r="R3040">
        <v>6.19</v>
      </c>
      <c r="S3040">
        <v>5.53</v>
      </c>
      <c r="T3040">
        <v>0</v>
      </c>
      <c r="U3040">
        <v>0</v>
      </c>
    </row>
    <row r="3041" spans="1:21" x14ac:dyDescent="0.25">
      <c r="A3041" t="s">
        <v>23400</v>
      </c>
      <c r="B3041" t="s">
        <v>23401</v>
      </c>
      <c r="C3041" t="s">
        <v>20866</v>
      </c>
      <c r="D3041">
        <v>0</v>
      </c>
      <c r="E3041">
        <v>0</v>
      </c>
      <c r="F3041">
        <v>5.59</v>
      </c>
      <c r="G3041">
        <v>0</v>
      </c>
      <c r="H3041">
        <v>0</v>
      </c>
      <c r="I3041">
        <v>0</v>
      </c>
      <c r="J3041">
        <v>1</v>
      </c>
      <c r="K3041">
        <v>1</v>
      </c>
      <c r="L3041">
        <v>1</v>
      </c>
      <c r="M3041">
        <v>0</v>
      </c>
      <c r="N3041">
        <v>1</v>
      </c>
      <c r="O3041">
        <v>1</v>
      </c>
      <c r="P3041">
        <v>1.69</v>
      </c>
      <c r="Q3041">
        <v>4.96</v>
      </c>
      <c r="R3041">
        <v>5</v>
      </c>
      <c r="S3041">
        <v>5.53</v>
      </c>
      <c r="T3041">
        <v>0</v>
      </c>
      <c r="U3041">
        <v>0</v>
      </c>
    </row>
    <row r="3042" spans="1:21" x14ac:dyDescent="0.25">
      <c r="A3042" t="s">
        <v>6793</v>
      </c>
      <c r="B3042" t="s">
        <v>6794</v>
      </c>
      <c r="C3042" t="s">
        <v>20889</v>
      </c>
      <c r="D3042">
        <v>0</v>
      </c>
      <c r="E3042">
        <v>0</v>
      </c>
      <c r="F3042">
        <v>5.36</v>
      </c>
      <c r="G3042">
        <v>0</v>
      </c>
      <c r="H3042">
        <v>0</v>
      </c>
      <c r="I3042">
        <v>0</v>
      </c>
      <c r="J3042">
        <v>1</v>
      </c>
      <c r="K3042">
        <v>1</v>
      </c>
      <c r="L3042">
        <v>1</v>
      </c>
      <c r="M3042">
        <v>0</v>
      </c>
      <c r="N3042">
        <v>0</v>
      </c>
      <c r="O3042">
        <v>0</v>
      </c>
      <c r="P3042">
        <v>1.58</v>
      </c>
      <c r="Q3042">
        <v>4.49</v>
      </c>
      <c r="R3042">
        <v>4.0199999999999996</v>
      </c>
      <c r="S3042">
        <v>5.53</v>
      </c>
      <c r="T3042">
        <v>0</v>
      </c>
      <c r="U3042">
        <v>0</v>
      </c>
    </row>
    <row r="3043" spans="1:21" x14ac:dyDescent="0.25">
      <c r="A3043" t="s">
        <v>7417</v>
      </c>
      <c r="B3043" t="s">
        <v>7418</v>
      </c>
      <c r="C3043" t="s">
        <v>20883</v>
      </c>
      <c r="D3043">
        <v>0</v>
      </c>
      <c r="E3043">
        <v>0</v>
      </c>
      <c r="F3043">
        <v>5.37</v>
      </c>
      <c r="G3043">
        <v>0</v>
      </c>
      <c r="H3043">
        <v>0</v>
      </c>
      <c r="I3043">
        <v>0</v>
      </c>
      <c r="J3043">
        <v>1</v>
      </c>
      <c r="K3043">
        <v>1</v>
      </c>
      <c r="L3043">
        <v>1</v>
      </c>
      <c r="M3043">
        <v>0</v>
      </c>
      <c r="N3043">
        <v>1</v>
      </c>
      <c r="O3043">
        <v>0</v>
      </c>
      <c r="P3043">
        <v>1.6</v>
      </c>
      <c r="Q3043">
        <v>5.1100000000000003</v>
      </c>
      <c r="R3043">
        <v>4.49</v>
      </c>
      <c r="S3043">
        <v>5.53</v>
      </c>
      <c r="T3043">
        <v>0</v>
      </c>
      <c r="U3043">
        <v>0</v>
      </c>
    </row>
    <row r="3044" spans="1:21" x14ac:dyDescent="0.25">
      <c r="A3044" t="s">
        <v>7178</v>
      </c>
      <c r="B3044" t="s">
        <v>7179</v>
      </c>
      <c r="C3044" t="s">
        <v>20878</v>
      </c>
      <c r="D3044">
        <v>0</v>
      </c>
      <c r="E3044">
        <v>0</v>
      </c>
      <c r="F3044">
        <v>5.64</v>
      </c>
      <c r="G3044">
        <v>0</v>
      </c>
      <c r="H3044">
        <v>0</v>
      </c>
      <c r="I3044">
        <v>0</v>
      </c>
      <c r="J3044">
        <v>1</v>
      </c>
      <c r="K3044">
        <v>1</v>
      </c>
      <c r="L3044">
        <v>1</v>
      </c>
      <c r="M3044">
        <v>0</v>
      </c>
      <c r="N3044">
        <v>1</v>
      </c>
      <c r="O3044">
        <v>1</v>
      </c>
      <c r="P3044">
        <v>1.71</v>
      </c>
      <c r="Q3044">
        <v>5.42</v>
      </c>
      <c r="R3044">
        <v>5.5</v>
      </c>
      <c r="S3044">
        <v>5.54</v>
      </c>
      <c r="T3044">
        <v>0</v>
      </c>
      <c r="U3044">
        <v>0</v>
      </c>
    </row>
    <row r="3045" spans="1:21" x14ac:dyDescent="0.25">
      <c r="A3045" t="s">
        <v>6744</v>
      </c>
      <c r="B3045" t="s">
        <v>6745</v>
      </c>
      <c r="C3045" t="s">
        <v>20883</v>
      </c>
      <c r="D3045">
        <v>0</v>
      </c>
      <c r="E3045">
        <v>0</v>
      </c>
      <c r="F3045">
        <v>5.47</v>
      </c>
      <c r="G3045">
        <v>0</v>
      </c>
      <c r="H3045">
        <v>0</v>
      </c>
      <c r="I3045">
        <v>0</v>
      </c>
      <c r="J3045">
        <v>1</v>
      </c>
      <c r="K3045">
        <v>1</v>
      </c>
      <c r="L3045">
        <v>1</v>
      </c>
      <c r="M3045">
        <v>0</v>
      </c>
      <c r="N3045">
        <v>1</v>
      </c>
      <c r="O3045">
        <v>1</v>
      </c>
      <c r="P3045">
        <v>1.6</v>
      </c>
      <c r="Q3045">
        <v>5.43</v>
      </c>
      <c r="R3045">
        <v>4.62</v>
      </c>
      <c r="S3045">
        <v>5.54</v>
      </c>
      <c r="T3045">
        <v>0</v>
      </c>
      <c r="U3045">
        <v>0</v>
      </c>
    </row>
    <row r="3046" spans="1:21" x14ac:dyDescent="0.25">
      <c r="A3046" t="s">
        <v>23402</v>
      </c>
      <c r="B3046" t="s">
        <v>23403</v>
      </c>
      <c r="C3046" t="s">
        <v>20884</v>
      </c>
      <c r="D3046">
        <v>0</v>
      </c>
      <c r="E3046">
        <v>0</v>
      </c>
      <c r="F3046">
        <v>5.52</v>
      </c>
      <c r="G3046">
        <v>0</v>
      </c>
      <c r="H3046">
        <v>0</v>
      </c>
      <c r="I3046">
        <v>0</v>
      </c>
      <c r="J3046">
        <v>1</v>
      </c>
      <c r="K3046">
        <v>1</v>
      </c>
      <c r="L3046">
        <v>1</v>
      </c>
      <c r="M3046">
        <v>0</v>
      </c>
      <c r="N3046">
        <v>1</v>
      </c>
      <c r="O3046">
        <v>1</v>
      </c>
      <c r="P3046">
        <v>1.64</v>
      </c>
      <c r="Q3046">
        <v>5.18</v>
      </c>
      <c r="R3046">
        <v>4.55</v>
      </c>
      <c r="S3046">
        <v>5.54</v>
      </c>
      <c r="T3046">
        <v>0</v>
      </c>
      <c r="U3046">
        <v>0</v>
      </c>
    </row>
    <row r="3047" spans="1:21" x14ac:dyDescent="0.25">
      <c r="A3047" t="s">
        <v>8482</v>
      </c>
      <c r="B3047" t="s">
        <v>8483</v>
      </c>
      <c r="C3047" t="s">
        <v>1</v>
      </c>
      <c r="D3047">
        <v>0</v>
      </c>
      <c r="E3047">
        <v>0</v>
      </c>
      <c r="F3047">
        <v>5.5</v>
      </c>
      <c r="G3047">
        <v>0</v>
      </c>
      <c r="H3047">
        <v>1</v>
      </c>
      <c r="I3047">
        <v>0</v>
      </c>
      <c r="J3047">
        <v>1</v>
      </c>
      <c r="K3047">
        <v>1</v>
      </c>
      <c r="L3047">
        <v>1</v>
      </c>
      <c r="M3047">
        <v>0</v>
      </c>
      <c r="N3047">
        <v>1</v>
      </c>
      <c r="O3047">
        <v>1</v>
      </c>
      <c r="P3047">
        <v>1.75</v>
      </c>
      <c r="Q3047">
        <v>6.45</v>
      </c>
      <c r="R3047">
        <v>6.68</v>
      </c>
      <c r="S3047">
        <v>5.54</v>
      </c>
      <c r="T3047">
        <v>0</v>
      </c>
      <c r="U3047">
        <v>-0.1</v>
      </c>
    </row>
    <row r="3048" spans="1:21" x14ac:dyDescent="0.25">
      <c r="A3048" t="s">
        <v>6531</v>
      </c>
      <c r="B3048" t="s">
        <v>6532</v>
      </c>
      <c r="C3048" t="s">
        <v>20870</v>
      </c>
      <c r="D3048">
        <v>0</v>
      </c>
      <c r="E3048">
        <v>0</v>
      </c>
      <c r="F3048">
        <v>5.22</v>
      </c>
      <c r="G3048">
        <v>0</v>
      </c>
      <c r="H3048">
        <v>0</v>
      </c>
      <c r="I3048">
        <v>0</v>
      </c>
      <c r="J3048">
        <v>1</v>
      </c>
      <c r="K3048">
        <v>1</v>
      </c>
      <c r="L3048">
        <v>1</v>
      </c>
      <c r="M3048">
        <v>0</v>
      </c>
      <c r="N3048">
        <v>1</v>
      </c>
      <c r="O3048">
        <v>0</v>
      </c>
      <c r="P3048">
        <v>1.55</v>
      </c>
      <c r="Q3048">
        <v>4.63</v>
      </c>
      <c r="R3048">
        <v>3.82</v>
      </c>
      <c r="S3048">
        <v>5.54</v>
      </c>
      <c r="T3048">
        <v>0</v>
      </c>
      <c r="U3048">
        <v>0</v>
      </c>
    </row>
    <row r="3049" spans="1:21" x14ac:dyDescent="0.25">
      <c r="A3049" t="s">
        <v>6720</v>
      </c>
      <c r="B3049" t="s">
        <v>6721</v>
      </c>
      <c r="C3049" t="s">
        <v>20868</v>
      </c>
      <c r="D3049">
        <v>0</v>
      </c>
      <c r="E3049">
        <v>0</v>
      </c>
      <c r="F3049">
        <v>5.4</v>
      </c>
      <c r="G3049">
        <v>0</v>
      </c>
      <c r="H3049">
        <v>1</v>
      </c>
      <c r="I3049">
        <v>0</v>
      </c>
      <c r="J3049">
        <v>1</v>
      </c>
      <c r="K3049">
        <v>1</v>
      </c>
      <c r="L3049">
        <v>1</v>
      </c>
      <c r="M3049">
        <v>0</v>
      </c>
      <c r="N3049">
        <v>1</v>
      </c>
      <c r="O3049">
        <v>1</v>
      </c>
      <c r="P3049">
        <v>1.64</v>
      </c>
      <c r="Q3049">
        <v>4.9800000000000004</v>
      </c>
      <c r="R3049">
        <v>4.7300000000000004</v>
      </c>
      <c r="S3049">
        <v>5.54</v>
      </c>
      <c r="T3049">
        <v>0</v>
      </c>
      <c r="U3049">
        <v>0</v>
      </c>
    </row>
    <row r="3050" spans="1:21" x14ac:dyDescent="0.25">
      <c r="A3050" t="s">
        <v>7240</v>
      </c>
      <c r="B3050" t="s">
        <v>7241</v>
      </c>
      <c r="C3050" t="s">
        <v>20887</v>
      </c>
      <c r="D3050">
        <v>0</v>
      </c>
      <c r="E3050">
        <v>0</v>
      </c>
      <c r="F3050">
        <v>5.37</v>
      </c>
      <c r="G3050">
        <v>0</v>
      </c>
      <c r="H3050">
        <v>0</v>
      </c>
      <c r="I3050">
        <v>0</v>
      </c>
      <c r="J3050">
        <v>1</v>
      </c>
      <c r="K3050">
        <v>1</v>
      </c>
      <c r="L3050">
        <v>1</v>
      </c>
      <c r="M3050">
        <v>0</v>
      </c>
      <c r="N3050">
        <v>1</v>
      </c>
      <c r="O3050">
        <v>0</v>
      </c>
      <c r="P3050">
        <v>1.6</v>
      </c>
      <c r="Q3050">
        <v>4.75</v>
      </c>
      <c r="R3050">
        <v>4.2699999999999996</v>
      </c>
      <c r="S3050">
        <v>5.54</v>
      </c>
      <c r="T3050">
        <v>0</v>
      </c>
      <c r="U3050">
        <v>0</v>
      </c>
    </row>
    <row r="3051" spans="1:21" x14ac:dyDescent="0.25">
      <c r="A3051" t="s">
        <v>6351</v>
      </c>
      <c r="B3051" t="s">
        <v>6352</v>
      </c>
      <c r="C3051" t="s">
        <v>20879</v>
      </c>
      <c r="D3051">
        <v>0</v>
      </c>
      <c r="E3051">
        <v>0</v>
      </c>
      <c r="F3051">
        <v>5.62</v>
      </c>
      <c r="G3051">
        <v>0</v>
      </c>
      <c r="H3051">
        <v>0</v>
      </c>
      <c r="I3051">
        <v>0</v>
      </c>
      <c r="J3051">
        <v>1</v>
      </c>
      <c r="K3051">
        <v>1</v>
      </c>
      <c r="L3051">
        <v>1</v>
      </c>
      <c r="M3051">
        <v>0</v>
      </c>
      <c r="N3051">
        <v>0</v>
      </c>
      <c r="O3051">
        <v>0</v>
      </c>
      <c r="P3051">
        <v>1.61</v>
      </c>
      <c r="Q3051">
        <v>4.41</v>
      </c>
      <c r="R3051">
        <v>3.4</v>
      </c>
      <c r="S3051">
        <v>5.54</v>
      </c>
      <c r="T3051">
        <v>0</v>
      </c>
      <c r="U3051">
        <v>0</v>
      </c>
    </row>
    <row r="3052" spans="1:21" x14ac:dyDescent="0.25">
      <c r="A3052" t="s">
        <v>6343</v>
      </c>
      <c r="B3052" t="s">
        <v>6344</v>
      </c>
      <c r="C3052" t="s">
        <v>20887</v>
      </c>
      <c r="D3052">
        <v>0</v>
      </c>
      <c r="E3052">
        <v>0</v>
      </c>
      <c r="F3052">
        <v>5.43</v>
      </c>
      <c r="G3052">
        <v>0</v>
      </c>
      <c r="H3052">
        <v>1</v>
      </c>
      <c r="I3052">
        <v>0</v>
      </c>
      <c r="J3052">
        <v>1</v>
      </c>
      <c r="K3052">
        <v>1</v>
      </c>
      <c r="L3052">
        <v>1</v>
      </c>
      <c r="M3052">
        <v>0</v>
      </c>
      <c r="N3052">
        <v>1</v>
      </c>
      <c r="O3052">
        <v>1</v>
      </c>
      <c r="P3052">
        <v>1.73</v>
      </c>
      <c r="Q3052">
        <v>6.69</v>
      </c>
      <c r="R3052">
        <v>6.53</v>
      </c>
      <c r="S3052">
        <v>5.54</v>
      </c>
      <c r="T3052">
        <v>0</v>
      </c>
      <c r="U3052">
        <v>0</v>
      </c>
    </row>
    <row r="3053" spans="1:21" x14ac:dyDescent="0.25">
      <c r="A3053" t="s">
        <v>23404</v>
      </c>
      <c r="B3053" t="s">
        <v>23405</v>
      </c>
      <c r="C3053" t="s">
        <v>20876</v>
      </c>
      <c r="D3053">
        <v>0</v>
      </c>
      <c r="E3053">
        <v>0</v>
      </c>
      <c r="F3053">
        <v>5.49</v>
      </c>
      <c r="G3053">
        <v>0</v>
      </c>
      <c r="H3053">
        <v>1</v>
      </c>
      <c r="I3053">
        <v>0</v>
      </c>
      <c r="J3053">
        <v>1</v>
      </c>
      <c r="K3053">
        <v>1</v>
      </c>
      <c r="L3053">
        <v>1</v>
      </c>
      <c r="M3053">
        <v>0</v>
      </c>
      <c r="N3053">
        <v>1</v>
      </c>
      <c r="O3053">
        <v>1</v>
      </c>
      <c r="P3053">
        <v>1.76</v>
      </c>
      <c r="Q3053">
        <v>6.95</v>
      </c>
      <c r="R3053">
        <v>7.09</v>
      </c>
      <c r="S3053">
        <v>5.54</v>
      </c>
      <c r="T3053">
        <v>0</v>
      </c>
      <c r="U3053">
        <v>-0.1</v>
      </c>
    </row>
    <row r="3054" spans="1:21" x14ac:dyDescent="0.25">
      <c r="A3054" t="s">
        <v>23406</v>
      </c>
      <c r="B3054" t="s">
        <v>23407</v>
      </c>
      <c r="C3054" t="s">
        <v>20869</v>
      </c>
      <c r="D3054">
        <v>0</v>
      </c>
      <c r="E3054">
        <v>0</v>
      </c>
      <c r="F3054">
        <v>5.52</v>
      </c>
      <c r="G3054">
        <v>0</v>
      </c>
      <c r="H3054">
        <v>1</v>
      </c>
      <c r="I3054">
        <v>0</v>
      </c>
      <c r="J3054">
        <v>1</v>
      </c>
      <c r="K3054">
        <v>1</v>
      </c>
      <c r="L3054">
        <v>1</v>
      </c>
      <c r="M3054">
        <v>0</v>
      </c>
      <c r="N3054">
        <v>1</v>
      </c>
      <c r="O3054">
        <v>1</v>
      </c>
      <c r="P3054">
        <v>1.77</v>
      </c>
      <c r="Q3054">
        <v>7.08</v>
      </c>
      <c r="R3054">
        <v>7.15</v>
      </c>
      <c r="S3054">
        <v>5.54</v>
      </c>
      <c r="T3054">
        <v>0</v>
      </c>
      <c r="U3054">
        <v>-0.1</v>
      </c>
    </row>
    <row r="3055" spans="1:21" x14ac:dyDescent="0.25">
      <c r="A3055" t="s">
        <v>23408</v>
      </c>
      <c r="B3055" t="s">
        <v>23409</v>
      </c>
      <c r="C3055" t="s">
        <v>20873</v>
      </c>
      <c r="D3055">
        <v>0</v>
      </c>
      <c r="E3055">
        <v>0</v>
      </c>
      <c r="F3055">
        <v>5.35</v>
      </c>
      <c r="G3055">
        <v>0</v>
      </c>
      <c r="H3055">
        <v>0</v>
      </c>
      <c r="I3055">
        <v>0</v>
      </c>
      <c r="J3055">
        <v>1</v>
      </c>
      <c r="K3055">
        <v>1</v>
      </c>
      <c r="L3055">
        <v>1</v>
      </c>
      <c r="M3055">
        <v>0</v>
      </c>
      <c r="N3055">
        <v>1</v>
      </c>
      <c r="O3055">
        <v>0</v>
      </c>
      <c r="P3055">
        <v>1.58</v>
      </c>
      <c r="Q3055">
        <v>4.87</v>
      </c>
      <c r="R3055">
        <v>3.97</v>
      </c>
      <c r="S3055">
        <v>5.54</v>
      </c>
      <c r="T3055">
        <v>0</v>
      </c>
      <c r="U3055">
        <v>0</v>
      </c>
    </row>
    <row r="3056" spans="1:21" x14ac:dyDescent="0.25">
      <c r="A3056" t="s">
        <v>23410</v>
      </c>
      <c r="B3056" t="s">
        <v>23411</v>
      </c>
      <c r="C3056" t="s">
        <v>20895</v>
      </c>
      <c r="D3056">
        <v>0</v>
      </c>
      <c r="E3056">
        <v>0</v>
      </c>
      <c r="F3056">
        <v>5.3</v>
      </c>
      <c r="G3056">
        <v>0</v>
      </c>
      <c r="H3056">
        <v>0</v>
      </c>
      <c r="I3056">
        <v>0</v>
      </c>
      <c r="J3056">
        <v>1</v>
      </c>
      <c r="K3056">
        <v>1</v>
      </c>
      <c r="L3056">
        <v>1</v>
      </c>
      <c r="M3056">
        <v>0</v>
      </c>
      <c r="N3056">
        <v>0</v>
      </c>
      <c r="O3056">
        <v>0</v>
      </c>
      <c r="P3056">
        <v>1.59</v>
      </c>
      <c r="Q3056">
        <v>4.22</v>
      </c>
      <c r="R3056">
        <v>4.08</v>
      </c>
      <c r="S3056">
        <v>5.54</v>
      </c>
      <c r="T3056">
        <v>0</v>
      </c>
      <c r="U3056">
        <v>0</v>
      </c>
    </row>
    <row r="3057" spans="1:21" x14ac:dyDescent="0.25">
      <c r="A3057" t="s">
        <v>7589</v>
      </c>
      <c r="B3057" t="s">
        <v>7590</v>
      </c>
      <c r="C3057" t="s">
        <v>20888</v>
      </c>
      <c r="D3057">
        <v>0</v>
      </c>
      <c r="E3057">
        <v>0</v>
      </c>
      <c r="F3057">
        <v>5.28</v>
      </c>
      <c r="G3057">
        <v>0</v>
      </c>
      <c r="H3057">
        <v>1</v>
      </c>
      <c r="I3057">
        <v>0</v>
      </c>
      <c r="J3057">
        <v>1</v>
      </c>
      <c r="K3057">
        <v>1</v>
      </c>
      <c r="L3057">
        <v>1</v>
      </c>
      <c r="M3057">
        <v>0</v>
      </c>
      <c r="N3057">
        <v>1</v>
      </c>
      <c r="O3057">
        <v>1</v>
      </c>
      <c r="P3057">
        <v>1.68</v>
      </c>
      <c r="Q3057">
        <v>5.22</v>
      </c>
      <c r="R3057">
        <v>5.61</v>
      </c>
      <c r="S3057">
        <v>5.54</v>
      </c>
      <c r="T3057">
        <v>0</v>
      </c>
      <c r="U3057">
        <v>0</v>
      </c>
    </row>
    <row r="3058" spans="1:21" x14ac:dyDescent="0.25">
      <c r="A3058" t="s">
        <v>7123</v>
      </c>
      <c r="B3058" t="s">
        <v>7124</v>
      </c>
      <c r="C3058" t="s">
        <v>20871</v>
      </c>
      <c r="D3058">
        <v>0</v>
      </c>
      <c r="E3058">
        <v>0</v>
      </c>
      <c r="F3058">
        <v>5.62</v>
      </c>
      <c r="G3058">
        <v>0</v>
      </c>
      <c r="H3058">
        <v>0</v>
      </c>
      <c r="I3058">
        <v>0</v>
      </c>
      <c r="J3058">
        <v>1</v>
      </c>
      <c r="K3058">
        <v>1</v>
      </c>
      <c r="L3058">
        <v>1</v>
      </c>
      <c r="M3058">
        <v>0</v>
      </c>
      <c r="N3058">
        <v>1</v>
      </c>
      <c r="O3058">
        <v>1</v>
      </c>
      <c r="P3058">
        <v>1.75</v>
      </c>
      <c r="Q3058">
        <v>5.15</v>
      </c>
      <c r="R3058">
        <v>6.07</v>
      </c>
      <c r="S3058">
        <v>5.54</v>
      </c>
      <c r="T3058">
        <v>0</v>
      </c>
      <c r="U3058">
        <v>0</v>
      </c>
    </row>
    <row r="3059" spans="1:21" x14ac:dyDescent="0.25">
      <c r="A3059" t="s">
        <v>8118</v>
      </c>
      <c r="B3059" t="s">
        <v>8119</v>
      </c>
      <c r="C3059" t="s">
        <v>20873</v>
      </c>
      <c r="D3059">
        <v>0</v>
      </c>
      <c r="E3059">
        <v>0</v>
      </c>
      <c r="F3059">
        <v>5.29</v>
      </c>
      <c r="G3059">
        <v>0</v>
      </c>
      <c r="H3059">
        <v>1</v>
      </c>
      <c r="I3059">
        <v>0</v>
      </c>
      <c r="J3059">
        <v>1</v>
      </c>
      <c r="K3059">
        <v>1</v>
      </c>
      <c r="L3059">
        <v>1</v>
      </c>
      <c r="M3059">
        <v>0</v>
      </c>
      <c r="N3059">
        <v>1</v>
      </c>
      <c r="O3059">
        <v>1</v>
      </c>
      <c r="P3059">
        <v>1.63</v>
      </c>
      <c r="Q3059">
        <v>5.23</v>
      </c>
      <c r="R3059">
        <v>4.7300000000000004</v>
      </c>
      <c r="S3059">
        <v>5.54</v>
      </c>
      <c r="T3059">
        <v>0</v>
      </c>
      <c r="U3059">
        <v>0</v>
      </c>
    </row>
    <row r="3060" spans="1:21" x14ac:dyDescent="0.25">
      <c r="A3060" t="s">
        <v>23412</v>
      </c>
      <c r="B3060" t="s">
        <v>23413</v>
      </c>
      <c r="C3060" t="s">
        <v>20891</v>
      </c>
      <c r="D3060">
        <v>0</v>
      </c>
      <c r="E3060">
        <v>0</v>
      </c>
      <c r="F3060">
        <v>5.59</v>
      </c>
      <c r="G3060">
        <v>0</v>
      </c>
      <c r="H3060">
        <v>1</v>
      </c>
      <c r="I3060">
        <v>0</v>
      </c>
      <c r="J3060">
        <v>1</v>
      </c>
      <c r="K3060">
        <v>1</v>
      </c>
      <c r="L3060">
        <v>1</v>
      </c>
      <c r="M3060">
        <v>0</v>
      </c>
      <c r="N3060">
        <v>1</v>
      </c>
      <c r="O3060">
        <v>1</v>
      </c>
      <c r="P3060">
        <v>1.76</v>
      </c>
      <c r="Q3060">
        <v>6.02</v>
      </c>
      <c r="R3060">
        <v>6.39</v>
      </c>
      <c r="S3060">
        <v>5.54</v>
      </c>
      <c r="T3060">
        <v>0</v>
      </c>
      <c r="U3060">
        <v>-0.1</v>
      </c>
    </row>
    <row r="3061" spans="1:21" x14ac:dyDescent="0.25">
      <c r="A3061" t="s">
        <v>23414</v>
      </c>
      <c r="B3061" t="s">
        <v>23415</v>
      </c>
      <c r="C3061" t="s">
        <v>20890</v>
      </c>
      <c r="D3061">
        <v>0</v>
      </c>
      <c r="E3061">
        <v>0</v>
      </c>
      <c r="F3061">
        <v>5.5</v>
      </c>
      <c r="G3061">
        <v>0</v>
      </c>
      <c r="H3061">
        <v>0</v>
      </c>
      <c r="I3061">
        <v>0</v>
      </c>
      <c r="J3061">
        <v>1</v>
      </c>
      <c r="K3061">
        <v>1</v>
      </c>
      <c r="L3061">
        <v>1</v>
      </c>
      <c r="M3061">
        <v>0</v>
      </c>
      <c r="N3061">
        <v>1</v>
      </c>
      <c r="O3061">
        <v>1</v>
      </c>
      <c r="P3061">
        <v>1.65</v>
      </c>
      <c r="Q3061">
        <v>5.01</v>
      </c>
      <c r="R3061">
        <v>4.8099999999999996</v>
      </c>
      <c r="S3061">
        <v>5.54</v>
      </c>
      <c r="T3061">
        <v>0</v>
      </c>
      <c r="U3061">
        <v>0</v>
      </c>
    </row>
    <row r="3062" spans="1:21" x14ac:dyDescent="0.25">
      <c r="A3062" t="s">
        <v>7847</v>
      </c>
      <c r="B3062" t="s">
        <v>7848</v>
      </c>
      <c r="C3062" t="s">
        <v>1</v>
      </c>
      <c r="D3062">
        <v>0</v>
      </c>
      <c r="E3062">
        <v>0</v>
      </c>
      <c r="F3062">
        <v>5.41</v>
      </c>
      <c r="G3062">
        <v>0</v>
      </c>
      <c r="H3062">
        <v>1</v>
      </c>
      <c r="I3062">
        <v>0</v>
      </c>
      <c r="J3062">
        <v>1</v>
      </c>
      <c r="K3062">
        <v>1</v>
      </c>
      <c r="L3062">
        <v>1</v>
      </c>
      <c r="M3062">
        <v>0</v>
      </c>
      <c r="N3062">
        <v>1</v>
      </c>
      <c r="O3062">
        <v>1</v>
      </c>
      <c r="P3062">
        <v>1.66</v>
      </c>
      <c r="Q3062">
        <v>5.01</v>
      </c>
      <c r="R3062">
        <v>4.9400000000000004</v>
      </c>
      <c r="S3062">
        <v>5.55</v>
      </c>
      <c r="T3062">
        <v>0</v>
      </c>
      <c r="U3062">
        <v>-0.1</v>
      </c>
    </row>
    <row r="3063" spans="1:21" x14ac:dyDescent="0.25">
      <c r="A3063" t="s">
        <v>8251</v>
      </c>
      <c r="B3063" t="s">
        <v>8252</v>
      </c>
      <c r="C3063" t="s">
        <v>20866</v>
      </c>
      <c r="D3063">
        <v>0</v>
      </c>
      <c r="E3063">
        <v>0</v>
      </c>
      <c r="F3063">
        <v>5.56</v>
      </c>
      <c r="G3063">
        <v>0</v>
      </c>
      <c r="H3063">
        <v>1</v>
      </c>
      <c r="I3063">
        <v>0</v>
      </c>
      <c r="J3063">
        <v>1</v>
      </c>
      <c r="K3063">
        <v>1</v>
      </c>
      <c r="L3063">
        <v>1</v>
      </c>
      <c r="M3063">
        <v>0</v>
      </c>
      <c r="N3063">
        <v>1</v>
      </c>
      <c r="O3063">
        <v>1</v>
      </c>
      <c r="P3063">
        <v>1.75</v>
      </c>
      <c r="Q3063">
        <v>5.7</v>
      </c>
      <c r="R3063">
        <v>6.07</v>
      </c>
      <c r="S3063">
        <v>5.55</v>
      </c>
      <c r="T3063">
        <v>0</v>
      </c>
      <c r="U3063">
        <v>-0.1</v>
      </c>
    </row>
    <row r="3064" spans="1:21" x14ac:dyDescent="0.25">
      <c r="A3064" t="s">
        <v>23416</v>
      </c>
      <c r="B3064" t="s">
        <v>23417</v>
      </c>
      <c r="C3064" t="s">
        <v>1</v>
      </c>
      <c r="D3064">
        <v>0</v>
      </c>
      <c r="E3064">
        <v>0</v>
      </c>
      <c r="F3064">
        <v>5.49</v>
      </c>
      <c r="G3064">
        <v>0</v>
      </c>
      <c r="H3064">
        <v>0</v>
      </c>
      <c r="I3064">
        <v>0</v>
      </c>
      <c r="J3064">
        <v>1</v>
      </c>
      <c r="K3064">
        <v>1</v>
      </c>
      <c r="L3064">
        <v>1</v>
      </c>
      <c r="M3064">
        <v>0</v>
      </c>
      <c r="N3064">
        <v>1</v>
      </c>
      <c r="O3064">
        <v>1</v>
      </c>
      <c r="P3064">
        <v>1.67</v>
      </c>
      <c r="Q3064">
        <v>5.07</v>
      </c>
      <c r="R3064">
        <v>5.19</v>
      </c>
      <c r="S3064">
        <v>5.55</v>
      </c>
      <c r="T3064">
        <v>0</v>
      </c>
      <c r="U3064">
        <v>0</v>
      </c>
    </row>
    <row r="3065" spans="1:21" x14ac:dyDescent="0.25">
      <c r="A3065" t="s">
        <v>23418</v>
      </c>
      <c r="B3065" t="s">
        <v>23419</v>
      </c>
      <c r="C3065" t="s">
        <v>20893</v>
      </c>
      <c r="D3065">
        <v>0</v>
      </c>
      <c r="E3065">
        <v>0</v>
      </c>
      <c r="F3065">
        <v>5.55</v>
      </c>
      <c r="G3065">
        <v>0</v>
      </c>
      <c r="H3065">
        <v>1</v>
      </c>
      <c r="I3065">
        <v>0</v>
      </c>
      <c r="J3065">
        <v>1</v>
      </c>
      <c r="K3065">
        <v>1</v>
      </c>
      <c r="L3065">
        <v>1</v>
      </c>
      <c r="M3065">
        <v>0</v>
      </c>
      <c r="N3065">
        <v>1</v>
      </c>
      <c r="O3065">
        <v>1</v>
      </c>
      <c r="P3065">
        <v>1.78</v>
      </c>
      <c r="Q3065">
        <v>6.43</v>
      </c>
      <c r="R3065">
        <v>6.91</v>
      </c>
      <c r="S3065">
        <v>5.55</v>
      </c>
      <c r="T3065">
        <v>0</v>
      </c>
      <c r="U3065">
        <v>-0.1</v>
      </c>
    </row>
    <row r="3066" spans="1:21" x14ac:dyDescent="0.25">
      <c r="A3066" t="s">
        <v>23420</v>
      </c>
      <c r="B3066" t="s">
        <v>23421</v>
      </c>
      <c r="C3066" t="s">
        <v>20866</v>
      </c>
      <c r="D3066">
        <v>0</v>
      </c>
      <c r="E3066">
        <v>0</v>
      </c>
      <c r="F3066">
        <v>5.62</v>
      </c>
      <c r="G3066">
        <v>0</v>
      </c>
      <c r="H3066">
        <v>0</v>
      </c>
      <c r="I3066">
        <v>0</v>
      </c>
      <c r="J3066">
        <v>1</v>
      </c>
      <c r="K3066">
        <v>1</v>
      </c>
      <c r="L3066">
        <v>1</v>
      </c>
      <c r="M3066">
        <v>0</v>
      </c>
      <c r="N3066">
        <v>1</v>
      </c>
      <c r="O3066">
        <v>1</v>
      </c>
      <c r="P3066">
        <v>1.7</v>
      </c>
      <c r="Q3066">
        <v>4.6399999999999997</v>
      </c>
      <c r="R3066">
        <v>5.0599999999999996</v>
      </c>
      <c r="S3066">
        <v>5.55</v>
      </c>
      <c r="T3066">
        <v>0</v>
      </c>
      <c r="U3066">
        <v>0</v>
      </c>
    </row>
    <row r="3067" spans="1:21" x14ac:dyDescent="0.25">
      <c r="A3067" t="s">
        <v>23422</v>
      </c>
      <c r="B3067" t="s">
        <v>23423</v>
      </c>
      <c r="C3067" t="s">
        <v>20877</v>
      </c>
      <c r="D3067">
        <v>0</v>
      </c>
      <c r="E3067">
        <v>0</v>
      </c>
      <c r="F3067">
        <v>5.44</v>
      </c>
      <c r="G3067">
        <v>0</v>
      </c>
      <c r="H3067">
        <v>0</v>
      </c>
      <c r="I3067">
        <v>0</v>
      </c>
      <c r="J3067">
        <v>1</v>
      </c>
      <c r="K3067">
        <v>1</v>
      </c>
      <c r="L3067">
        <v>1</v>
      </c>
      <c r="M3067">
        <v>0</v>
      </c>
      <c r="N3067">
        <v>0</v>
      </c>
      <c r="O3067">
        <v>1</v>
      </c>
      <c r="P3067">
        <v>1.68</v>
      </c>
      <c r="Q3067">
        <v>4.49</v>
      </c>
      <c r="R3067">
        <v>5.2</v>
      </c>
      <c r="S3067">
        <v>5.55</v>
      </c>
      <c r="T3067">
        <v>0</v>
      </c>
      <c r="U3067">
        <v>0</v>
      </c>
    </row>
    <row r="3068" spans="1:21" x14ac:dyDescent="0.25">
      <c r="A3068" t="s">
        <v>23424</v>
      </c>
      <c r="B3068" t="s">
        <v>23425</v>
      </c>
      <c r="C3068" t="s">
        <v>20882</v>
      </c>
      <c r="D3068">
        <v>0</v>
      </c>
      <c r="E3068">
        <v>0</v>
      </c>
      <c r="F3068">
        <v>5.28</v>
      </c>
      <c r="G3068">
        <v>0</v>
      </c>
      <c r="H3068">
        <v>1</v>
      </c>
      <c r="I3068">
        <v>0</v>
      </c>
      <c r="J3068">
        <v>1</v>
      </c>
      <c r="K3068">
        <v>1</v>
      </c>
      <c r="L3068">
        <v>1</v>
      </c>
      <c r="M3068">
        <v>0</v>
      </c>
      <c r="N3068">
        <v>1</v>
      </c>
      <c r="O3068">
        <v>1</v>
      </c>
      <c r="P3068">
        <v>1.62</v>
      </c>
      <c r="Q3068">
        <v>5.53</v>
      </c>
      <c r="R3068">
        <v>4.9000000000000004</v>
      </c>
      <c r="S3068">
        <v>5.55</v>
      </c>
      <c r="T3068">
        <v>0</v>
      </c>
      <c r="U3068">
        <v>0</v>
      </c>
    </row>
    <row r="3069" spans="1:21" x14ac:dyDescent="0.25">
      <c r="A3069" t="s">
        <v>8096</v>
      </c>
      <c r="B3069" t="s">
        <v>8097</v>
      </c>
      <c r="C3069" t="s">
        <v>20881</v>
      </c>
      <c r="D3069">
        <v>0</v>
      </c>
      <c r="E3069">
        <v>0</v>
      </c>
      <c r="F3069">
        <v>5.41</v>
      </c>
      <c r="G3069">
        <v>0</v>
      </c>
      <c r="H3069">
        <v>0</v>
      </c>
      <c r="I3069">
        <v>0</v>
      </c>
      <c r="J3069">
        <v>1</v>
      </c>
      <c r="K3069">
        <v>1</v>
      </c>
      <c r="L3069">
        <v>1</v>
      </c>
      <c r="M3069">
        <v>0</v>
      </c>
      <c r="N3069">
        <v>0</v>
      </c>
      <c r="O3069">
        <v>0</v>
      </c>
      <c r="P3069">
        <v>1.6</v>
      </c>
      <c r="Q3069">
        <v>3.63</v>
      </c>
      <c r="R3069">
        <v>3.74</v>
      </c>
      <c r="S3069">
        <v>5.55</v>
      </c>
      <c r="T3069">
        <v>0</v>
      </c>
      <c r="U3069">
        <v>0</v>
      </c>
    </row>
    <row r="3070" spans="1:21" x14ac:dyDescent="0.25">
      <c r="A3070" t="s">
        <v>6457</v>
      </c>
      <c r="B3070" t="s">
        <v>6458</v>
      </c>
      <c r="C3070" t="s">
        <v>20890</v>
      </c>
      <c r="D3070">
        <v>0</v>
      </c>
      <c r="E3070">
        <v>0</v>
      </c>
      <c r="F3070">
        <v>5.5</v>
      </c>
      <c r="G3070">
        <v>0</v>
      </c>
      <c r="H3070">
        <v>0</v>
      </c>
      <c r="I3070">
        <v>0</v>
      </c>
      <c r="J3070">
        <v>1</v>
      </c>
      <c r="K3070">
        <v>1</v>
      </c>
      <c r="L3070">
        <v>1</v>
      </c>
      <c r="M3070">
        <v>0</v>
      </c>
      <c r="N3070">
        <v>1</v>
      </c>
      <c r="O3070">
        <v>1</v>
      </c>
      <c r="P3070">
        <v>1.64</v>
      </c>
      <c r="Q3070">
        <v>4.87</v>
      </c>
      <c r="R3070">
        <v>4.66</v>
      </c>
      <c r="S3070">
        <v>5.55</v>
      </c>
      <c r="T3070">
        <v>0</v>
      </c>
      <c r="U3070">
        <v>0</v>
      </c>
    </row>
    <row r="3071" spans="1:21" x14ac:dyDescent="0.25">
      <c r="A3071" t="s">
        <v>7997</v>
      </c>
      <c r="B3071" t="s">
        <v>7998</v>
      </c>
      <c r="C3071" t="s">
        <v>20879</v>
      </c>
      <c r="D3071">
        <v>0</v>
      </c>
      <c r="E3071">
        <v>0</v>
      </c>
      <c r="F3071">
        <v>5.63</v>
      </c>
      <c r="G3071">
        <v>0</v>
      </c>
      <c r="H3071">
        <v>1</v>
      </c>
      <c r="I3071">
        <v>0</v>
      </c>
      <c r="J3071">
        <v>1</v>
      </c>
      <c r="K3071">
        <v>1</v>
      </c>
      <c r="L3071">
        <v>1</v>
      </c>
      <c r="M3071">
        <v>0</v>
      </c>
      <c r="N3071">
        <v>1</v>
      </c>
      <c r="O3071">
        <v>1</v>
      </c>
      <c r="P3071">
        <v>1.76</v>
      </c>
      <c r="Q3071">
        <v>6.21</v>
      </c>
      <c r="R3071">
        <v>6.04</v>
      </c>
      <c r="S3071">
        <v>5.55</v>
      </c>
      <c r="T3071">
        <v>0</v>
      </c>
      <c r="U3071">
        <v>0</v>
      </c>
    </row>
    <row r="3072" spans="1:21" x14ac:dyDescent="0.25">
      <c r="A3072" t="s">
        <v>23426</v>
      </c>
      <c r="B3072" t="s">
        <v>23427</v>
      </c>
      <c r="C3072" t="s">
        <v>20869</v>
      </c>
      <c r="D3072">
        <v>0</v>
      </c>
      <c r="E3072">
        <v>0</v>
      </c>
      <c r="F3072">
        <v>5.48</v>
      </c>
      <c r="G3072">
        <v>0</v>
      </c>
      <c r="H3072">
        <v>0</v>
      </c>
      <c r="I3072">
        <v>0</v>
      </c>
      <c r="J3072">
        <v>1</v>
      </c>
      <c r="K3072">
        <v>1</v>
      </c>
      <c r="L3072">
        <v>1</v>
      </c>
      <c r="M3072">
        <v>0</v>
      </c>
      <c r="N3072">
        <v>1</v>
      </c>
      <c r="O3072">
        <v>1</v>
      </c>
      <c r="P3072">
        <v>1.68</v>
      </c>
      <c r="Q3072">
        <v>5.46</v>
      </c>
      <c r="R3072">
        <v>5.53</v>
      </c>
      <c r="S3072">
        <v>5.55</v>
      </c>
      <c r="T3072">
        <v>0</v>
      </c>
      <c r="U3072">
        <v>0</v>
      </c>
    </row>
    <row r="3073" spans="1:21" x14ac:dyDescent="0.25">
      <c r="A3073" t="s">
        <v>23428</v>
      </c>
      <c r="B3073" t="s">
        <v>23429</v>
      </c>
      <c r="C3073" t="s">
        <v>20883</v>
      </c>
      <c r="D3073">
        <v>0</v>
      </c>
      <c r="E3073">
        <v>0</v>
      </c>
      <c r="F3073">
        <v>5.34</v>
      </c>
      <c r="G3073">
        <v>0</v>
      </c>
      <c r="H3073">
        <v>0</v>
      </c>
      <c r="I3073">
        <v>0</v>
      </c>
      <c r="J3073">
        <v>1</v>
      </c>
      <c r="K3073">
        <v>1</v>
      </c>
      <c r="L3073">
        <v>1</v>
      </c>
      <c r="M3073">
        <v>0</v>
      </c>
      <c r="N3073">
        <v>1</v>
      </c>
      <c r="O3073">
        <v>0</v>
      </c>
      <c r="P3073">
        <v>1.56</v>
      </c>
      <c r="Q3073">
        <v>5.2</v>
      </c>
      <c r="R3073">
        <v>4.08</v>
      </c>
      <c r="S3073">
        <v>5.55</v>
      </c>
      <c r="T3073">
        <v>0</v>
      </c>
      <c r="U3073">
        <v>0</v>
      </c>
    </row>
    <row r="3074" spans="1:21" x14ac:dyDescent="0.25">
      <c r="A3074" t="s">
        <v>23430</v>
      </c>
      <c r="B3074" t="s">
        <v>23431</v>
      </c>
      <c r="C3074" t="s">
        <v>1</v>
      </c>
      <c r="D3074">
        <v>0</v>
      </c>
      <c r="E3074">
        <v>0</v>
      </c>
      <c r="F3074">
        <v>5.51</v>
      </c>
      <c r="G3074">
        <v>0</v>
      </c>
      <c r="H3074">
        <v>0</v>
      </c>
      <c r="I3074">
        <v>0</v>
      </c>
      <c r="J3074">
        <v>1</v>
      </c>
      <c r="K3074">
        <v>1</v>
      </c>
      <c r="L3074">
        <v>1</v>
      </c>
      <c r="M3074">
        <v>0</v>
      </c>
      <c r="N3074">
        <v>1</v>
      </c>
      <c r="O3074">
        <v>1</v>
      </c>
      <c r="P3074">
        <v>1.68</v>
      </c>
      <c r="Q3074">
        <v>5.19</v>
      </c>
      <c r="R3074">
        <v>5.31</v>
      </c>
      <c r="S3074">
        <v>5.56</v>
      </c>
      <c r="T3074">
        <v>0</v>
      </c>
      <c r="U3074">
        <v>0</v>
      </c>
    </row>
    <row r="3075" spans="1:21" x14ac:dyDescent="0.25">
      <c r="A3075" t="s">
        <v>23432</v>
      </c>
      <c r="B3075" t="s">
        <v>22039</v>
      </c>
      <c r="C3075" t="s">
        <v>20892</v>
      </c>
      <c r="D3075">
        <v>0</v>
      </c>
      <c r="E3075">
        <v>0</v>
      </c>
      <c r="F3075">
        <v>5.52</v>
      </c>
      <c r="G3075">
        <v>0</v>
      </c>
      <c r="H3075">
        <v>0</v>
      </c>
      <c r="I3075">
        <v>0</v>
      </c>
      <c r="J3075">
        <v>1</v>
      </c>
      <c r="K3075">
        <v>1</v>
      </c>
      <c r="L3075">
        <v>1</v>
      </c>
      <c r="M3075">
        <v>0</v>
      </c>
      <c r="N3075">
        <v>1</v>
      </c>
      <c r="O3075">
        <v>1</v>
      </c>
      <c r="P3075">
        <v>1.7</v>
      </c>
      <c r="Q3075">
        <v>5.79</v>
      </c>
      <c r="R3075">
        <v>5.77</v>
      </c>
      <c r="S3075">
        <v>5.56</v>
      </c>
      <c r="T3075">
        <v>0</v>
      </c>
      <c r="U3075">
        <v>0</v>
      </c>
    </row>
    <row r="3076" spans="1:21" x14ac:dyDescent="0.25">
      <c r="A3076" t="s">
        <v>7510</v>
      </c>
      <c r="B3076" t="s">
        <v>7511</v>
      </c>
      <c r="C3076" t="s">
        <v>20881</v>
      </c>
      <c r="D3076">
        <v>0</v>
      </c>
      <c r="E3076">
        <v>0</v>
      </c>
      <c r="F3076">
        <v>5.4</v>
      </c>
      <c r="G3076">
        <v>0</v>
      </c>
      <c r="H3076">
        <v>1</v>
      </c>
      <c r="I3076">
        <v>0</v>
      </c>
      <c r="J3076">
        <v>1</v>
      </c>
      <c r="K3076">
        <v>1</v>
      </c>
      <c r="L3076">
        <v>1</v>
      </c>
      <c r="M3076">
        <v>0</v>
      </c>
      <c r="N3076">
        <v>1</v>
      </c>
      <c r="O3076">
        <v>1</v>
      </c>
      <c r="P3076">
        <v>1.73</v>
      </c>
      <c r="Q3076">
        <v>5.91</v>
      </c>
      <c r="R3076">
        <v>6.09</v>
      </c>
      <c r="S3076">
        <v>5.56</v>
      </c>
      <c r="T3076">
        <v>0</v>
      </c>
      <c r="U3076">
        <v>0</v>
      </c>
    </row>
    <row r="3077" spans="1:21" x14ac:dyDescent="0.25">
      <c r="A3077" t="s">
        <v>23433</v>
      </c>
      <c r="B3077" t="s">
        <v>1377</v>
      </c>
      <c r="C3077" t="s">
        <v>20880</v>
      </c>
      <c r="D3077">
        <v>0</v>
      </c>
      <c r="E3077">
        <v>0</v>
      </c>
      <c r="F3077">
        <v>5.51</v>
      </c>
      <c r="G3077">
        <v>0</v>
      </c>
      <c r="H3077">
        <v>0</v>
      </c>
      <c r="I3077">
        <v>0</v>
      </c>
      <c r="J3077">
        <v>1</v>
      </c>
      <c r="K3077">
        <v>1</v>
      </c>
      <c r="L3077">
        <v>1</v>
      </c>
      <c r="M3077">
        <v>0</v>
      </c>
      <c r="N3077">
        <v>1</v>
      </c>
      <c r="O3077">
        <v>0</v>
      </c>
      <c r="P3077">
        <v>1.63</v>
      </c>
      <c r="Q3077">
        <v>5.22</v>
      </c>
      <c r="R3077">
        <v>4.4800000000000004</v>
      </c>
      <c r="S3077">
        <v>5.56</v>
      </c>
      <c r="T3077">
        <v>0</v>
      </c>
      <c r="U3077">
        <v>0</v>
      </c>
    </row>
    <row r="3078" spans="1:21" x14ac:dyDescent="0.25">
      <c r="A3078" t="s">
        <v>23434</v>
      </c>
      <c r="B3078" t="s">
        <v>23435</v>
      </c>
      <c r="C3078" t="s">
        <v>20868</v>
      </c>
      <c r="D3078">
        <v>0</v>
      </c>
      <c r="E3078">
        <v>0</v>
      </c>
      <c r="F3078">
        <v>5.45</v>
      </c>
      <c r="G3078">
        <v>0</v>
      </c>
      <c r="H3078">
        <v>0</v>
      </c>
      <c r="I3078">
        <v>0</v>
      </c>
      <c r="J3078">
        <v>1</v>
      </c>
      <c r="K3078">
        <v>1</v>
      </c>
      <c r="L3078">
        <v>1</v>
      </c>
      <c r="M3078">
        <v>0</v>
      </c>
      <c r="N3078">
        <v>0</v>
      </c>
      <c r="O3078">
        <v>0</v>
      </c>
      <c r="P3078">
        <v>1.55</v>
      </c>
      <c r="Q3078">
        <v>3.77</v>
      </c>
      <c r="R3078">
        <v>3.2</v>
      </c>
      <c r="S3078">
        <v>5.56</v>
      </c>
      <c r="T3078">
        <v>0</v>
      </c>
      <c r="U3078">
        <v>0</v>
      </c>
    </row>
    <row r="3079" spans="1:21" x14ac:dyDescent="0.25">
      <c r="A3079" t="s">
        <v>23436</v>
      </c>
      <c r="B3079" t="s">
        <v>23437</v>
      </c>
      <c r="C3079" t="s">
        <v>20890</v>
      </c>
      <c r="D3079">
        <v>0</v>
      </c>
      <c r="E3079">
        <v>0</v>
      </c>
      <c r="F3079">
        <v>5.54</v>
      </c>
      <c r="G3079">
        <v>0</v>
      </c>
      <c r="H3079">
        <v>0</v>
      </c>
      <c r="I3079">
        <v>0</v>
      </c>
      <c r="J3079">
        <v>1</v>
      </c>
      <c r="K3079">
        <v>1</v>
      </c>
      <c r="L3079">
        <v>1</v>
      </c>
      <c r="M3079">
        <v>0</v>
      </c>
      <c r="N3079">
        <v>1</v>
      </c>
      <c r="O3079">
        <v>1</v>
      </c>
      <c r="P3079">
        <v>1.68</v>
      </c>
      <c r="Q3079">
        <v>5.39</v>
      </c>
      <c r="R3079">
        <v>5.26</v>
      </c>
      <c r="S3079">
        <v>5.56</v>
      </c>
      <c r="T3079">
        <v>0</v>
      </c>
      <c r="U3079">
        <v>0</v>
      </c>
    </row>
    <row r="3080" spans="1:21" x14ac:dyDescent="0.25">
      <c r="A3080" t="s">
        <v>7151</v>
      </c>
      <c r="B3080" t="s">
        <v>7152</v>
      </c>
      <c r="C3080" t="s">
        <v>20883</v>
      </c>
      <c r="D3080">
        <v>0</v>
      </c>
      <c r="E3080">
        <v>0</v>
      </c>
      <c r="F3080">
        <v>5.36</v>
      </c>
      <c r="G3080">
        <v>0</v>
      </c>
      <c r="H3080">
        <v>1</v>
      </c>
      <c r="I3080">
        <v>0</v>
      </c>
      <c r="J3080">
        <v>1</v>
      </c>
      <c r="K3080">
        <v>1</v>
      </c>
      <c r="L3080">
        <v>1</v>
      </c>
      <c r="M3080">
        <v>0</v>
      </c>
      <c r="N3080">
        <v>1</v>
      </c>
      <c r="O3080">
        <v>1</v>
      </c>
      <c r="P3080">
        <v>1.67</v>
      </c>
      <c r="Q3080">
        <v>6.38</v>
      </c>
      <c r="R3080">
        <v>5.79</v>
      </c>
      <c r="S3080">
        <v>5.56</v>
      </c>
      <c r="T3080">
        <v>0</v>
      </c>
      <c r="U3080">
        <v>0</v>
      </c>
    </row>
    <row r="3081" spans="1:21" x14ac:dyDescent="0.25">
      <c r="A3081" t="s">
        <v>7008</v>
      </c>
      <c r="B3081" t="s">
        <v>7009</v>
      </c>
      <c r="C3081" t="s">
        <v>20866</v>
      </c>
      <c r="D3081">
        <v>0</v>
      </c>
      <c r="E3081">
        <v>0</v>
      </c>
      <c r="F3081">
        <v>5.64</v>
      </c>
      <c r="G3081">
        <v>0</v>
      </c>
      <c r="H3081">
        <v>0</v>
      </c>
      <c r="I3081">
        <v>0</v>
      </c>
      <c r="J3081">
        <v>1</v>
      </c>
      <c r="K3081">
        <v>1</v>
      </c>
      <c r="L3081">
        <v>1</v>
      </c>
      <c r="M3081">
        <v>0</v>
      </c>
      <c r="N3081">
        <v>1</v>
      </c>
      <c r="O3081">
        <v>1</v>
      </c>
      <c r="P3081">
        <v>1.71</v>
      </c>
      <c r="Q3081">
        <v>5.23</v>
      </c>
      <c r="R3081">
        <v>5.34</v>
      </c>
      <c r="S3081">
        <v>5.56</v>
      </c>
      <c r="T3081">
        <v>0</v>
      </c>
      <c r="U3081">
        <v>0</v>
      </c>
    </row>
    <row r="3082" spans="1:21" x14ac:dyDescent="0.25">
      <c r="A3082" t="s">
        <v>7119</v>
      </c>
      <c r="B3082" t="s">
        <v>7120</v>
      </c>
      <c r="C3082" t="s">
        <v>20895</v>
      </c>
      <c r="D3082">
        <v>0</v>
      </c>
      <c r="E3082">
        <v>0</v>
      </c>
      <c r="F3082">
        <v>5.33</v>
      </c>
      <c r="G3082">
        <v>0</v>
      </c>
      <c r="H3082">
        <v>0</v>
      </c>
      <c r="I3082">
        <v>0</v>
      </c>
      <c r="J3082">
        <v>1</v>
      </c>
      <c r="K3082">
        <v>1</v>
      </c>
      <c r="L3082">
        <v>1</v>
      </c>
      <c r="M3082">
        <v>0</v>
      </c>
      <c r="N3082">
        <v>0</v>
      </c>
      <c r="O3082">
        <v>0</v>
      </c>
      <c r="P3082">
        <v>1.6</v>
      </c>
      <c r="Q3082">
        <v>4.26</v>
      </c>
      <c r="R3082">
        <v>4.17</v>
      </c>
      <c r="S3082">
        <v>5.56</v>
      </c>
      <c r="T3082">
        <v>0</v>
      </c>
      <c r="U3082">
        <v>0</v>
      </c>
    </row>
    <row r="3083" spans="1:21" x14ac:dyDescent="0.25">
      <c r="A3083" t="s">
        <v>23438</v>
      </c>
      <c r="B3083" t="s">
        <v>23439</v>
      </c>
      <c r="C3083" t="s">
        <v>20878</v>
      </c>
      <c r="D3083">
        <v>0</v>
      </c>
      <c r="E3083">
        <v>0</v>
      </c>
      <c r="F3083">
        <v>5.6</v>
      </c>
      <c r="G3083">
        <v>0</v>
      </c>
      <c r="H3083">
        <v>0</v>
      </c>
      <c r="I3083">
        <v>0</v>
      </c>
      <c r="J3083">
        <v>1</v>
      </c>
      <c r="K3083">
        <v>1</v>
      </c>
      <c r="L3083">
        <v>1</v>
      </c>
      <c r="M3083">
        <v>0</v>
      </c>
      <c r="N3083">
        <v>0</v>
      </c>
      <c r="O3083">
        <v>0</v>
      </c>
      <c r="P3083">
        <v>1.65</v>
      </c>
      <c r="Q3083">
        <v>4.42</v>
      </c>
      <c r="R3083">
        <v>4.3099999999999996</v>
      </c>
      <c r="S3083">
        <v>5.56</v>
      </c>
      <c r="T3083">
        <v>0</v>
      </c>
      <c r="U3083">
        <v>0</v>
      </c>
    </row>
    <row r="3084" spans="1:21" x14ac:dyDescent="0.25">
      <c r="A3084" t="s">
        <v>5725</v>
      </c>
      <c r="B3084" t="s">
        <v>5726</v>
      </c>
      <c r="C3084" t="s">
        <v>20880</v>
      </c>
      <c r="D3084">
        <v>0</v>
      </c>
      <c r="E3084">
        <v>0</v>
      </c>
      <c r="F3084">
        <v>5.58</v>
      </c>
      <c r="G3084">
        <v>0</v>
      </c>
      <c r="H3084">
        <v>0</v>
      </c>
      <c r="I3084">
        <v>0</v>
      </c>
      <c r="J3084">
        <v>1</v>
      </c>
      <c r="K3084">
        <v>1</v>
      </c>
      <c r="L3084">
        <v>1</v>
      </c>
      <c r="M3084">
        <v>0</v>
      </c>
      <c r="N3084">
        <v>1</v>
      </c>
      <c r="O3084">
        <v>1</v>
      </c>
      <c r="P3084">
        <v>1.71</v>
      </c>
      <c r="Q3084">
        <v>6.1</v>
      </c>
      <c r="R3084">
        <v>5.88</v>
      </c>
      <c r="S3084">
        <v>5.56</v>
      </c>
      <c r="T3084">
        <v>0</v>
      </c>
      <c r="U3084">
        <v>0</v>
      </c>
    </row>
    <row r="3085" spans="1:21" x14ac:dyDescent="0.25">
      <c r="A3085" t="s">
        <v>23440</v>
      </c>
      <c r="B3085" t="s">
        <v>23441</v>
      </c>
      <c r="C3085" t="s">
        <v>20879</v>
      </c>
      <c r="D3085">
        <v>0</v>
      </c>
      <c r="E3085">
        <v>0</v>
      </c>
      <c r="F3085">
        <v>5.64</v>
      </c>
      <c r="G3085">
        <v>0</v>
      </c>
      <c r="H3085">
        <v>1</v>
      </c>
      <c r="I3085">
        <v>0</v>
      </c>
      <c r="J3085">
        <v>1</v>
      </c>
      <c r="K3085">
        <v>1</v>
      </c>
      <c r="L3085">
        <v>1</v>
      </c>
      <c r="M3085">
        <v>0</v>
      </c>
      <c r="N3085">
        <v>1</v>
      </c>
      <c r="O3085">
        <v>1</v>
      </c>
      <c r="P3085">
        <v>1.74</v>
      </c>
      <c r="Q3085">
        <v>6.25</v>
      </c>
      <c r="R3085">
        <v>5.82</v>
      </c>
      <c r="S3085">
        <v>5.56</v>
      </c>
      <c r="T3085">
        <v>0</v>
      </c>
      <c r="U3085">
        <v>0</v>
      </c>
    </row>
    <row r="3086" spans="1:21" x14ac:dyDescent="0.25">
      <c r="A3086" t="s">
        <v>23442</v>
      </c>
      <c r="B3086" t="s">
        <v>23443</v>
      </c>
      <c r="C3086" t="s">
        <v>20881</v>
      </c>
      <c r="D3086">
        <v>0</v>
      </c>
      <c r="E3086">
        <v>0</v>
      </c>
      <c r="F3086">
        <v>5.36</v>
      </c>
      <c r="G3086">
        <v>0</v>
      </c>
      <c r="H3086">
        <v>1</v>
      </c>
      <c r="I3086">
        <v>0</v>
      </c>
      <c r="J3086">
        <v>1</v>
      </c>
      <c r="K3086">
        <v>1</v>
      </c>
      <c r="L3086">
        <v>1</v>
      </c>
      <c r="M3086">
        <v>0</v>
      </c>
      <c r="N3086">
        <v>1</v>
      </c>
      <c r="O3086">
        <v>1</v>
      </c>
      <c r="P3086">
        <v>1.69</v>
      </c>
      <c r="Q3086">
        <v>5.16</v>
      </c>
      <c r="R3086">
        <v>5.37</v>
      </c>
      <c r="S3086">
        <v>5.56</v>
      </c>
      <c r="T3086">
        <v>0</v>
      </c>
      <c r="U3086">
        <v>0</v>
      </c>
    </row>
    <row r="3087" spans="1:21" x14ac:dyDescent="0.25">
      <c r="A3087" t="s">
        <v>5923</v>
      </c>
      <c r="B3087" t="s">
        <v>5924</v>
      </c>
      <c r="C3087" t="s">
        <v>20887</v>
      </c>
      <c r="D3087">
        <v>0</v>
      </c>
      <c r="E3087">
        <v>0</v>
      </c>
      <c r="F3087">
        <v>5.4</v>
      </c>
      <c r="G3087">
        <v>0</v>
      </c>
      <c r="H3087">
        <v>0</v>
      </c>
      <c r="I3087">
        <v>0</v>
      </c>
      <c r="J3087">
        <v>1</v>
      </c>
      <c r="K3087">
        <v>1</v>
      </c>
      <c r="L3087">
        <v>1</v>
      </c>
      <c r="M3087">
        <v>0</v>
      </c>
      <c r="N3087">
        <v>1</v>
      </c>
      <c r="O3087">
        <v>0</v>
      </c>
      <c r="P3087">
        <v>1.61</v>
      </c>
      <c r="Q3087">
        <v>4.8499999999999996</v>
      </c>
      <c r="R3087">
        <v>4.38</v>
      </c>
      <c r="S3087">
        <v>5.56</v>
      </c>
      <c r="T3087">
        <v>0</v>
      </c>
      <c r="U3087">
        <v>0</v>
      </c>
    </row>
    <row r="3088" spans="1:21" x14ac:dyDescent="0.25">
      <c r="A3088" t="s">
        <v>7927</v>
      </c>
      <c r="B3088" t="s">
        <v>7928</v>
      </c>
      <c r="C3088" t="s">
        <v>20871</v>
      </c>
      <c r="D3088">
        <v>0</v>
      </c>
      <c r="E3088">
        <v>0</v>
      </c>
      <c r="F3088">
        <v>5.54</v>
      </c>
      <c r="G3088">
        <v>0</v>
      </c>
      <c r="H3088">
        <v>1</v>
      </c>
      <c r="I3088">
        <v>0</v>
      </c>
      <c r="J3088">
        <v>1</v>
      </c>
      <c r="K3088">
        <v>1</v>
      </c>
      <c r="L3088">
        <v>1</v>
      </c>
      <c r="M3088">
        <v>0</v>
      </c>
      <c r="N3088">
        <v>1</v>
      </c>
      <c r="O3088">
        <v>1</v>
      </c>
      <c r="P3088">
        <v>1.76</v>
      </c>
      <c r="Q3088">
        <v>5.57</v>
      </c>
      <c r="R3088">
        <v>6.32</v>
      </c>
      <c r="S3088">
        <v>5.56</v>
      </c>
      <c r="T3088">
        <v>0</v>
      </c>
      <c r="U3088">
        <v>-0.1</v>
      </c>
    </row>
    <row r="3089" spans="1:21" x14ac:dyDescent="0.25">
      <c r="A3089" t="s">
        <v>8271</v>
      </c>
      <c r="B3089" t="s">
        <v>23444</v>
      </c>
      <c r="C3089" t="s">
        <v>20882</v>
      </c>
      <c r="D3089">
        <v>0</v>
      </c>
      <c r="E3089">
        <v>0</v>
      </c>
      <c r="F3089">
        <v>5.34</v>
      </c>
      <c r="G3089">
        <v>0</v>
      </c>
      <c r="H3089">
        <v>0</v>
      </c>
      <c r="I3089">
        <v>0</v>
      </c>
      <c r="J3089">
        <v>1</v>
      </c>
      <c r="K3089">
        <v>1</v>
      </c>
      <c r="L3089">
        <v>1</v>
      </c>
      <c r="M3089">
        <v>0</v>
      </c>
      <c r="N3089">
        <v>1</v>
      </c>
      <c r="O3089">
        <v>0</v>
      </c>
      <c r="P3089">
        <v>1.59</v>
      </c>
      <c r="Q3089">
        <v>5.48</v>
      </c>
      <c r="R3089">
        <v>4.49</v>
      </c>
      <c r="S3089">
        <v>5.56</v>
      </c>
      <c r="T3089">
        <v>0</v>
      </c>
      <c r="U3089">
        <v>0</v>
      </c>
    </row>
    <row r="3090" spans="1:21" x14ac:dyDescent="0.25">
      <c r="A3090" t="s">
        <v>8086</v>
      </c>
      <c r="B3090" t="s">
        <v>8087</v>
      </c>
      <c r="C3090" t="s">
        <v>20889</v>
      </c>
      <c r="D3090">
        <v>0</v>
      </c>
      <c r="E3090">
        <v>0</v>
      </c>
      <c r="F3090">
        <v>5.42</v>
      </c>
      <c r="G3090">
        <v>0</v>
      </c>
      <c r="H3090">
        <v>1</v>
      </c>
      <c r="I3090">
        <v>0</v>
      </c>
      <c r="J3090">
        <v>1</v>
      </c>
      <c r="K3090">
        <v>1</v>
      </c>
      <c r="L3090">
        <v>1</v>
      </c>
      <c r="M3090">
        <v>0</v>
      </c>
      <c r="N3090">
        <v>1</v>
      </c>
      <c r="O3090">
        <v>1</v>
      </c>
      <c r="P3090">
        <v>1.71</v>
      </c>
      <c r="Q3090">
        <v>5.68</v>
      </c>
      <c r="R3090">
        <v>5.99</v>
      </c>
      <c r="S3090">
        <v>5.56</v>
      </c>
      <c r="T3090">
        <v>0</v>
      </c>
      <c r="U3090">
        <v>-0.1</v>
      </c>
    </row>
    <row r="3091" spans="1:21" x14ac:dyDescent="0.25">
      <c r="A3091" t="s">
        <v>7212</v>
      </c>
      <c r="B3091" t="s">
        <v>7213</v>
      </c>
      <c r="C3091" t="s">
        <v>20869</v>
      </c>
      <c r="D3091">
        <v>0</v>
      </c>
      <c r="E3091">
        <v>0</v>
      </c>
      <c r="F3091">
        <v>5.43</v>
      </c>
      <c r="G3091">
        <v>0</v>
      </c>
      <c r="H3091">
        <v>0</v>
      </c>
      <c r="I3091">
        <v>0</v>
      </c>
      <c r="J3091">
        <v>1</v>
      </c>
      <c r="K3091">
        <v>1</v>
      </c>
      <c r="L3091">
        <v>1</v>
      </c>
      <c r="M3091">
        <v>0</v>
      </c>
      <c r="N3091">
        <v>1</v>
      </c>
      <c r="O3091">
        <v>1</v>
      </c>
      <c r="P3091">
        <v>1.63</v>
      </c>
      <c r="Q3091">
        <v>4.87</v>
      </c>
      <c r="R3091">
        <v>4.58</v>
      </c>
      <c r="S3091">
        <v>5.57</v>
      </c>
      <c r="T3091">
        <v>0</v>
      </c>
      <c r="U3091">
        <v>0</v>
      </c>
    </row>
    <row r="3092" spans="1:21" x14ac:dyDescent="0.25">
      <c r="A3092" t="s">
        <v>7091</v>
      </c>
      <c r="B3092" t="s">
        <v>7092</v>
      </c>
      <c r="C3092" t="s">
        <v>20878</v>
      </c>
      <c r="D3092">
        <v>0</v>
      </c>
      <c r="E3092">
        <v>0</v>
      </c>
      <c r="F3092">
        <v>5.63</v>
      </c>
      <c r="G3092">
        <v>0</v>
      </c>
      <c r="H3092">
        <v>1</v>
      </c>
      <c r="I3092">
        <v>0</v>
      </c>
      <c r="J3092">
        <v>1</v>
      </c>
      <c r="K3092">
        <v>1</v>
      </c>
      <c r="L3092">
        <v>1</v>
      </c>
      <c r="M3092">
        <v>0</v>
      </c>
      <c r="N3092">
        <v>1</v>
      </c>
      <c r="O3092">
        <v>1</v>
      </c>
      <c r="P3092">
        <v>1.73</v>
      </c>
      <c r="Q3092">
        <v>5.26</v>
      </c>
      <c r="R3092">
        <v>5.59</v>
      </c>
      <c r="S3092">
        <v>5.57</v>
      </c>
      <c r="T3092">
        <v>0</v>
      </c>
      <c r="U3092">
        <v>0</v>
      </c>
    </row>
    <row r="3093" spans="1:21" x14ac:dyDescent="0.25">
      <c r="A3093" t="s">
        <v>23445</v>
      </c>
      <c r="B3093" t="s">
        <v>23446</v>
      </c>
      <c r="C3093" t="s">
        <v>20891</v>
      </c>
      <c r="D3093">
        <v>0</v>
      </c>
      <c r="E3093">
        <v>0</v>
      </c>
      <c r="F3093">
        <v>5.66</v>
      </c>
      <c r="G3093">
        <v>0</v>
      </c>
      <c r="H3093">
        <v>0</v>
      </c>
      <c r="I3093">
        <v>0</v>
      </c>
      <c r="J3093">
        <v>1</v>
      </c>
      <c r="K3093">
        <v>1</v>
      </c>
      <c r="L3093">
        <v>1</v>
      </c>
      <c r="M3093">
        <v>0</v>
      </c>
      <c r="N3093">
        <v>1</v>
      </c>
      <c r="O3093">
        <v>1</v>
      </c>
      <c r="P3093">
        <v>1.71</v>
      </c>
      <c r="Q3093">
        <v>4.8899999999999997</v>
      </c>
      <c r="R3093">
        <v>5.45</v>
      </c>
      <c r="S3093">
        <v>5.57</v>
      </c>
      <c r="T3093">
        <v>0</v>
      </c>
      <c r="U3093">
        <v>0</v>
      </c>
    </row>
    <row r="3094" spans="1:21" x14ac:dyDescent="0.25">
      <c r="A3094" t="s">
        <v>23447</v>
      </c>
      <c r="B3094" t="s">
        <v>23448</v>
      </c>
      <c r="C3094" t="s">
        <v>20866</v>
      </c>
      <c r="D3094">
        <v>0</v>
      </c>
      <c r="E3094">
        <v>0</v>
      </c>
      <c r="F3094">
        <v>5.63</v>
      </c>
      <c r="G3094">
        <v>0</v>
      </c>
      <c r="H3094">
        <v>0</v>
      </c>
      <c r="I3094">
        <v>0</v>
      </c>
      <c r="J3094">
        <v>1</v>
      </c>
      <c r="K3094">
        <v>1</v>
      </c>
      <c r="L3094">
        <v>1</v>
      </c>
      <c r="M3094">
        <v>0</v>
      </c>
      <c r="N3094">
        <v>1</v>
      </c>
      <c r="O3094">
        <v>1</v>
      </c>
      <c r="P3094">
        <v>1.71</v>
      </c>
      <c r="Q3094">
        <v>5.05</v>
      </c>
      <c r="R3094">
        <v>5.23</v>
      </c>
      <c r="S3094">
        <v>5.57</v>
      </c>
      <c r="T3094">
        <v>0</v>
      </c>
      <c r="U3094">
        <v>0</v>
      </c>
    </row>
    <row r="3095" spans="1:21" x14ac:dyDescent="0.25">
      <c r="A3095" t="s">
        <v>5975</v>
      </c>
      <c r="B3095" t="s">
        <v>5976</v>
      </c>
      <c r="C3095" t="s">
        <v>1</v>
      </c>
      <c r="D3095">
        <v>0</v>
      </c>
      <c r="E3095">
        <v>0</v>
      </c>
      <c r="F3095">
        <v>5.45</v>
      </c>
      <c r="G3095">
        <v>0</v>
      </c>
      <c r="H3095">
        <v>0</v>
      </c>
      <c r="I3095">
        <v>0</v>
      </c>
      <c r="J3095">
        <v>1</v>
      </c>
      <c r="K3095">
        <v>1</v>
      </c>
      <c r="L3095">
        <v>1</v>
      </c>
      <c r="M3095">
        <v>0</v>
      </c>
      <c r="N3095">
        <v>1</v>
      </c>
      <c r="O3095">
        <v>0</v>
      </c>
      <c r="P3095">
        <v>1.62</v>
      </c>
      <c r="Q3095">
        <v>4.59</v>
      </c>
      <c r="R3095">
        <v>4.34</v>
      </c>
      <c r="S3095">
        <v>5.57</v>
      </c>
      <c r="T3095">
        <v>0</v>
      </c>
      <c r="U3095">
        <v>0</v>
      </c>
    </row>
    <row r="3096" spans="1:21" x14ac:dyDescent="0.25">
      <c r="A3096" t="s">
        <v>6880</v>
      </c>
      <c r="B3096" t="s">
        <v>6881</v>
      </c>
      <c r="C3096" t="s">
        <v>1</v>
      </c>
      <c r="D3096">
        <v>0</v>
      </c>
      <c r="E3096">
        <v>0</v>
      </c>
      <c r="F3096">
        <v>5.46</v>
      </c>
      <c r="G3096">
        <v>0</v>
      </c>
      <c r="H3096">
        <v>1</v>
      </c>
      <c r="I3096">
        <v>0</v>
      </c>
      <c r="J3096">
        <v>1</v>
      </c>
      <c r="K3096">
        <v>1</v>
      </c>
      <c r="L3096">
        <v>1</v>
      </c>
      <c r="M3096">
        <v>0</v>
      </c>
      <c r="N3096">
        <v>1</v>
      </c>
      <c r="O3096">
        <v>1</v>
      </c>
      <c r="P3096">
        <v>1.69</v>
      </c>
      <c r="Q3096">
        <v>5.49</v>
      </c>
      <c r="R3096">
        <v>5.5</v>
      </c>
      <c r="S3096">
        <v>5.57</v>
      </c>
      <c r="T3096">
        <v>0</v>
      </c>
      <c r="U3096">
        <v>-0.1</v>
      </c>
    </row>
    <row r="3097" spans="1:21" x14ac:dyDescent="0.25">
      <c r="A3097" t="s">
        <v>23449</v>
      </c>
      <c r="B3097" t="s">
        <v>23450</v>
      </c>
      <c r="C3097" t="s">
        <v>20878</v>
      </c>
      <c r="D3097">
        <v>0</v>
      </c>
      <c r="E3097">
        <v>0</v>
      </c>
      <c r="F3097">
        <v>5.6</v>
      </c>
      <c r="G3097">
        <v>0</v>
      </c>
      <c r="H3097">
        <v>1</v>
      </c>
      <c r="I3097">
        <v>0</v>
      </c>
      <c r="J3097">
        <v>1</v>
      </c>
      <c r="K3097">
        <v>1</v>
      </c>
      <c r="L3097">
        <v>1</v>
      </c>
      <c r="M3097">
        <v>0</v>
      </c>
      <c r="N3097">
        <v>1</v>
      </c>
      <c r="O3097">
        <v>1</v>
      </c>
      <c r="P3097">
        <v>1.69</v>
      </c>
      <c r="Q3097">
        <v>5.0599999999999996</v>
      </c>
      <c r="R3097">
        <v>5.0999999999999996</v>
      </c>
      <c r="S3097">
        <v>5.57</v>
      </c>
      <c r="T3097">
        <v>0</v>
      </c>
      <c r="U3097">
        <v>0</v>
      </c>
    </row>
    <row r="3098" spans="1:21" x14ac:dyDescent="0.25">
      <c r="A3098" t="s">
        <v>5866</v>
      </c>
      <c r="B3098" t="s">
        <v>5867</v>
      </c>
      <c r="C3098" t="s">
        <v>20892</v>
      </c>
      <c r="D3098">
        <v>0</v>
      </c>
      <c r="E3098">
        <v>0</v>
      </c>
      <c r="F3098">
        <v>5.5</v>
      </c>
      <c r="G3098">
        <v>0</v>
      </c>
      <c r="H3098">
        <v>0</v>
      </c>
      <c r="I3098">
        <v>0</v>
      </c>
      <c r="J3098">
        <v>1</v>
      </c>
      <c r="K3098">
        <v>1</v>
      </c>
      <c r="L3098">
        <v>1</v>
      </c>
      <c r="M3098">
        <v>0</v>
      </c>
      <c r="N3098">
        <v>1</v>
      </c>
      <c r="O3098">
        <v>1</v>
      </c>
      <c r="P3098">
        <v>1.68</v>
      </c>
      <c r="Q3098">
        <v>5.73</v>
      </c>
      <c r="R3098">
        <v>5.47</v>
      </c>
      <c r="S3098">
        <v>5.57</v>
      </c>
      <c r="T3098">
        <v>0</v>
      </c>
      <c r="U3098">
        <v>0</v>
      </c>
    </row>
    <row r="3099" spans="1:21" x14ac:dyDescent="0.25">
      <c r="A3099" t="s">
        <v>5942</v>
      </c>
      <c r="B3099" t="s">
        <v>5943</v>
      </c>
      <c r="C3099" t="s">
        <v>20889</v>
      </c>
      <c r="D3099">
        <v>0</v>
      </c>
      <c r="E3099">
        <v>0</v>
      </c>
      <c r="F3099">
        <v>5.46</v>
      </c>
      <c r="G3099">
        <v>0</v>
      </c>
      <c r="H3099">
        <v>0</v>
      </c>
      <c r="I3099">
        <v>0</v>
      </c>
      <c r="J3099">
        <v>1</v>
      </c>
      <c r="K3099">
        <v>1</v>
      </c>
      <c r="L3099">
        <v>1</v>
      </c>
      <c r="M3099">
        <v>0</v>
      </c>
      <c r="N3099">
        <v>1</v>
      </c>
      <c r="O3099">
        <v>1</v>
      </c>
      <c r="P3099">
        <v>1.65</v>
      </c>
      <c r="Q3099">
        <v>4.96</v>
      </c>
      <c r="R3099">
        <v>5.07</v>
      </c>
      <c r="S3099">
        <v>5.57</v>
      </c>
      <c r="T3099">
        <v>0</v>
      </c>
      <c r="U3099">
        <v>0</v>
      </c>
    </row>
    <row r="3100" spans="1:21" x14ac:dyDescent="0.25">
      <c r="A3100" t="s">
        <v>6031</v>
      </c>
      <c r="B3100" t="s">
        <v>6032</v>
      </c>
      <c r="C3100" t="s">
        <v>20895</v>
      </c>
      <c r="D3100">
        <v>0</v>
      </c>
      <c r="E3100">
        <v>0</v>
      </c>
      <c r="F3100">
        <v>5.47</v>
      </c>
      <c r="G3100">
        <v>0</v>
      </c>
      <c r="H3100">
        <v>1</v>
      </c>
      <c r="I3100">
        <v>0</v>
      </c>
      <c r="J3100">
        <v>1</v>
      </c>
      <c r="K3100">
        <v>1</v>
      </c>
      <c r="L3100">
        <v>1</v>
      </c>
      <c r="M3100">
        <v>0</v>
      </c>
      <c r="N3100">
        <v>1</v>
      </c>
      <c r="O3100">
        <v>1</v>
      </c>
      <c r="P3100">
        <v>1.79</v>
      </c>
      <c r="Q3100">
        <v>7.03</v>
      </c>
      <c r="R3100">
        <v>7.56</v>
      </c>
      <c r="S3100">
        <v>5.57</v>
      </c>
      <c r="T3100">
        <v>0</v>
      </c>
      <c r="U3100">
        <v>-0.1</v>
      </c>
    </row>
    <row r="3101" spans="1:21" x14ac:dyDescent="0.25">
      <c r="A3101" t="s">
        <v>23451</v>
      </c>
      <c r="B3101" t="s">
        <v>23452</v>
      </c>
      <c r="C3101" t="s">
        <v>20893</v>
      </c>
      <c r="D3101">
        <v>0</v>
      </c>
      <c r="E3101">
        <v>0</v>
      </c>
      <c r="F3101">
        <v>5.55</v>
      </c>
      <c r="G3101">
        <v>0</v>
      </c>
      <c r="H3101">
        <v>0</v>
      </c>
      <c r="I3101">
        <v>0</v>
      </c>
      <c r="J3101">
        <v>1</v>
      </c>
      <c r="K3101">
        <v>1</v>
      </c>
      <c r="L3101">
        <v>1</v>
      </c>
      <c r="M3101">
        <v>0</v>
      </c>
      <c r="N3101">
        <v>1</v>
      </c>
      <c r="O3101">
        <v>1</v>
      </c>
      <c r="P3101">
        <v>1.66</v>
      </c>
      <c r="Q3101">
        <v>4.67</v>
      </c>
      <c r="R3101">
        <v>4.7300000000000004</v>
      </c>
      <c r="S3101">
        <v>5.57</v>
      </c>
      <c r="T3101">
        <v>0</v>
      </c>
      <c r="U3101">
        <v>0</v>
      </c>
    </row>
    <row r="3102" spans="1:21" x14ac:dyDescent="0.25">
      <c r="A3102" t="s">
        <v>6612</v>
      </c>
      <c r="B3102" t="s">
        <v>6613</v>
      </c>
      <c r="C3102" t="s">
        <v>20882</v>
      </c>
      <c r="D3102">
        <v>0</v>
      </c>
      <c r="E3102">
        <v>0</v>
      </c>
      <c r="F3102">
        <v>5.27</v>
      </c>
      <c r="G3102">
        <v>0</v>
      </c>
      <c r="H3102">
        <v>1</v>
      </c>
      <c r="I3102">
        <v>0</v>
      </c>
      <c r="J3102">
        <v>1</v>
      </c>
      <c r="K3102">
        <v>1</v>
      </c>
      <c r="L3102">
        <v>1</v>
      </c>
      <c r="M3102">
        <v>0</v>
      </c>
      <c r="N3102">
        <v>1</v>
      </c>
      <c r="O3102">
        <v>1</v>
      </c>
      <c r="P3102">
        <v>1.62</v>
      </c>
      <c r="Q3102">
        <v>5.3</v>
      </c>
      <c r="R3102">
        <v>4.7699999999999996</v>
      </c>
      <c r="S3102">
        <v>5.57</v>
      </c>
      <c r="T3102">
        <v>0</v>
      </c>
      <c r="U3102">
        <v>0</v>
      </c>
    </row>
    <row r="3103" spans="1:21" x14ac:dyDescent="0.25">
      <c r="A3103" t="s">
        <v>23453</v>
      </c>
      <c r="B3103" t="s">
        <v>23454</v>
      </c>
      <c r="C3103" t="s">
        <v>20879</v>
      </c>
      <c r="D3103">
        <v>0</v>
      </c>
      <c r="E3103">
        <v>0</v>
      </c>
      <c r="F3103">
        <v>5.66</v>
      </c>
      <c r="G3103">
        <v>0</v>
      </c>
      <c r="H3103">
        <v>1</v>
      </c>
      <c r="I3103">
        <v>0</v>
      </c>
      <c r="J3103">
        <v>1</v>
      </c>
      <c r="K3103">
        <v>1</v>
      </c>
      <c r="L3103">
        <v>1</v>
      </c>
      <c r="M3103">
        <v>0</v>
      </c>
      <c r="N3103">
        <v>1</v>
      </c>
      <c r="O3103">
        <v>1</v>
      </c>
      <c r="P3103">
        <v>1.75</v>
      </c>
      <c r="Q3103">
        <v>6.31</v>
      </c>
      <c r="R3103">
        <v>5.89</v>
      </c>
      <c r="S3103">
        <v>5.57</v>
      </c>
      <c r="T3103">
        <v>0</v>
      </c>
      <c r="U3103">
        <v>0</v>
      </c>
    </row>
    <row r="3104" spans="1:21" x14ac:dyDescent="0.25">
      <c r="A3104" t="s">
        <v>23455</v>
      </c>
      <c r="B3104" t="s">
        <v>23456</v>
      </c>
      <c r="C3104" t="s">
        <v>20866</v>
      </c>
      <c r="D3104">
        <v>0</v>
      </c>
      <c r="E3104">
        <v>0</v>
      </c>
      <c r="F3104">
        <v>5.65</v>
      </c>
      <c r="G3104">
        <v>0</v>
      </c>
      <c r="H3104">
        <v>0</v>
      </c>
      <c r="I3104">
        <v>0</v>
      </c>
      <c r="J3104">
        <v>1</v>
      </c>
      <c r="K3104">
        <v>1</v>
      </c>
      <c r="L3104">
        <v>1</v>
      </c>
      <c r="M3104">
        <v>0</v>
      </c>
      <c r="N3104">
        <v>1</v>
      </c>
      <c r="O3104">
        <v>1</v>
      </c>
      <c r="P3104">
        <v>1.71</v>
      </c>
      <c r="Q3104">
        <v>4.5</v>
      </c>
      <c r="R3104">
        <v>5.0199999999999996</v>
      </c>
      <c r="S3104">
        <v>5.58</v>
      </c>
      <c r="T3104">
        <v>0</v>
      </c>
      <c r="U3104">
        <v>0</v>
      </c>
    </row>
    <row r="3105" spans="1:21" x14ac:dyDescent="0.25">
      <c r="A3105" t="s">
        <v>7095</v>
      </c>
      <c r="B3105" t="s">
        <v>7096</v>
      </c>
      <c r="C3105" t="s">
        <v>20886</v>
      </c>
      <c r="D3105">
        <v>0</v>
      </c>
      <c r="E3105">
        <v>0</v>
      </c>
      <c r="F3105">
        <v>5.45</v>
      </c>
      <c r="G3105">
        <v>0</v>
      </c>
      <c r="H3105">
        <v>0</v>
      </c>
      <c r="I3105">
        <v>0</v>
      </c>
      <c r="J3105">
        <v>1</v>
      </c>
      <c r="K3105">
        <v>1</v>
      </c>
      <c r="L3105">
        <v>1</v>
      </c>
      <c r="M3105">
        <v>0</v>
      </c>
      <c r="N3105">
        <v>1</v>
      </c>
      <c r="O3105">
        <v>0</v>
      </c>
      <c r="P3105">
        <v>1.61</v>
      </c>
      <c r="Q3105">
        <v>5.18</v>
      </c>
      <c r="R3105">
        <v>4.47</v>
      </c>
      <c r="S3105">
        <v>5.58</v>
      </c>
      <c r="T3105">
        <v>0</v>
      </c>
      <c r="U3105">
        <v>0</v>
      </c>
    </row>
    <row r="3106" spans="1:21" x14ac:dyDescent="0.25">
      <c r="A3106" t="s">
        <v>7548</v>
      </c>
      <c r="B3106" t="s">
        <v>7549</v>
      </c>
      <c r="C3106" t="s">
        <v>20872</v>
      </c>
      <c r="D3106">
        <v>0</v>
      </c>
      <c r="E3106">
        <v>0</v>
      </c>
      <c r="F3106">
        <v>5.47</v>
      </c>
      <c r="G3106">
        <v>0</v>
      </c>
      <c r="H3106">
        <v>0</v>
      </c>
      <c r="I3106">
        <v>0</v>
      </c>
      <c r="J3106">
        <v>1</v>
      </c>
      <c r="K3106">
        <v>1</v>
      </c>
      <c r="L3106">
        <v>1</v>
      </c>
      <c r="M3106">
        <v>0</v>
      </c>
      <c r="N3106">
        <v>1</v>
      </c>
      <c r="O3106">
        <v>1</v>
      </c>
      <c r="P3106">
        <v>1.71</v>
      </c>
      <c r="Q3106">
        <v>5.7</v>
      </c>
      <c r="R3106">
        <v>5.92</v>
      </c>
      <c r="S3106">
        <v>5.58</v>
      </c>
      <c r="T3106">
        <v>0</v>
      </c>
      <c r="U3106">
        <v>0</v>
      </c>
    </row>
    <row r="3107" spans="1:21" x14ac:dyDescent="0.25">
      <c r="A3107" t="s">
        <v>6326</v>
      </c>
      <c r="B3107" t="s">
        <v>6327</v>
      </c>
      <c r="C3107" t="s">
        <v>20880</v>
      </c>
      <c r="D3107">
        <v>0</v>
      </c>
      <c r="E3107">
        <v>0</v>
      </c>
      <c r="F3107">
        <v>5.53</v>
      </c>
      <c r="G3107">
        <v>0</v>
      </c>
      <c r="H3107">
        <v>0</v>
      </c>
      <c r="I3107">
        <v>0</v>
      </c>
      <c r="J3107">
        <v>1</v>
      </c>
      <c r="K3107">
        <v>1</v>
      </c>
      <c r="L3107">
        <v>1</v>
      </c>
      <c r="M3107">
        <v>0</v>
      </c>
      <c r="N3107">
        <v>1</v>
      </c>
      <c r="O3107">
        <v>0</v>
      </c>
      <c r="P3107">
        <v>1.63</v>
      </c>
      <c r="Q3107">
        <v>5.2</v>
      </c>
      <c r="R3107">
        <v>4.49</v>
      </c>
      <c r="S3107">
        <v>5.58</v>
      </c>
      <c r="T3107">
        <v>0</v>
      </c>
      <c r="U3107">
        <v>0</v>
      </c>
    </row>
    <row r="3108" spans="1:21" x14ac:dyDescent="0.25">
      <c r="A3108" t="s">
        <v>9016</v>
      </c>
      <c r="B3108" t="s">
        <v>9017</v>
      </c>
      <c r="C3108" t="s">
        <v>1</v>
      </c>
      <c r="D3108">
        <v>0</v>
      </c>
      <c r="E3108">
        <v>0</v>
      </c>
      <c r="F3108">
        <v>5.52</v>
      </c>
      <c r="G3108">
        <v>0</v>
      </c>
      <c r="H3108">
        <v>0</v>
      </c>
      <c r="I3108">
        <v>0</v>
      </c>
      <c r="J3108">
        <v>1</v>
      </c>
      <c r="K3108">
        <v>1</v>
      </c>
      <c r="L3108">
        <v>1</v>
      </c>
      <c r="M3108">
        <v>0</v>
      </c>
      <c r="N3108">
        <v>1</v>
      </c>
      <c r="O3108">
        <v>1</v>
      </c>
      <c r="P3108">
        <v>1.67</v>
      </c>
      <c r="Q3108">
        <v>4.8</v>
      </c>
      <c r="R3108">
        <v>5.05</v>
      </c>
      <c r="S3108">
        <v>5.58</v>
      </c>
      <c r="T3108">
        <v>0</v>
      </c>
      <c r="U3108">
        <v>0</v>
      </c>
    </row>
    <row r="3109" spans="1:21" x14ac:dyDescent="0.25">
      <c r="A3109" t="s">
        <v>23457</v>
      </c>
      <c r="B3109" t="s">
        <v>23458</v>
      </c>
      <c r="C3109" t="s">
        <v>1</v>
      </c>
      <c r="D3109">
        <v>0</v>
      </c>
      <c r="E3109">
        <v>0</v>
      </c>
      <c r="F3109">
        <v>5.54</v>
      </c>
      <c r="G3109">
        <v>0</v>
      </c>
      <c r="H3109">
        <v>0</v>
      </c>
      <c r="I3109">
        <v>0</v>
      </c>
      <c r="J3109">
        <v>1</v>
      </c>
      <c r="K3109">
        <v>1</v>
      </c>
      <c r="L3109">
        <v>1</v>
      </c>
      <c r="M3109">
        <v>0</v>
      </c>
      <c r="N3109">
        <v>1</v>
      </c>
      <c r="O3109">
        <v>1</v>
      </c>
      <c r="P3109">
        <v>1.69</v>
      </c>
      <c r="Q3109">
        <v>5.7</v>
      </c>
      <c r="R3109">
        <v>5.55</v>
      </c>
      <c r="S3109">
        <v>5.58</v>
      </c>
      <c r="T3109">
        <v>0</v>
      </c>
      <c r="U3109">
        <v>0</v>
      </c>
    </row>
    <row r="3110" spans="1:21" x14ac:dyDescent="0.25">
      <c r="A3110" t="s">
        <v>23459</v>
      </c>
      <c r="B3110" t="s">
        <v>23460</v>
      </c>
      <c r="C3110" t="s">
        <v>20883</v>
      </c>
      <c r="D3110">
        <v>0</v>
      </c>
      <c r="E3110">
        <v>0</v>
      </c>
      <c r="F3110">
        <v>5.39</v>
      </c>
      <c r="G3110">
        <v>0</v>
      </c>
      <c r="H3110">
        <v>0</v>
      </c>
      <c r="I3110">
        <v>0</v>
      </c>
      <c r="J3110">
        <v>1</v>
      </c>
      <c r="K3110">
        <v>1</v>
      </c>
      <c r="L3110">
        <v>1</v>
      </c>
      <c r="M3110">
        <v>0</v>
      </c>
      <c r="N3110">
        <v>1</v>
      </c>
      <c r="O3110">
        <v>1</v>
      </c>
      <c r="P3110">
        <v>1.62</v>
      </c>
      <c r="Q3110">
        <v>5.68</v>
      </c>
      <c r="R3110">
        <v>4.84</v>
      </c>
      <c r="S3110">
        <v>5.58</v>
      </c>
      <c r="T3110">
        <v>0</v>
      </c>
      <c r="U3110">
        <v>0</v>
      </c>
    </row>
    <row r="3111" spans="1:21" x14ac:dyDescent="0.25">
      <c r="A3111" t="s">
        <v>23461</v>
      </c>
      <c r="B3111" t="s">
        <v>23462</v>
      </c>
      <c r="C3111" t="s">
        <v>20866</v>
      </c>
      <c r="D3111">
        <v>0</v>
      </c>
      <c r="E3111">
        <v>0</v>
      </c>
      <c r="F3111">
        <v>5.67</v>
      </c>
      <c r="G3111">
        <v>0</v>
      </c>
      <c r="H3111">
        <v>0</v>
      </c>
      <c r="I3111">
        <v>0</v>
      </c>
      <c r="J3111">
        <v>1</v>
      </c>
      <c r="K3111">
        <v>1</v>
      </c>
      <c r="L3111">
        <v>1</v>
      </c>
      <c r="M3111">
        <v>0</v>
      </c>
      <c r="N3111">
        <v>1</v>
      </c>
      <c r="O3111">
        <v>1</v>
      </c>
      <c r="P3111">
        <v>1.73</v>
      </c>
      <c r="Q3111">
        <v>4.97</v>
      </c>
      <c r="R3111">
        <v>5.46</v>
      </c>
      <c r="S3111">
        <v>5.58</v>
      </c>
      <c r="T3111">
        <v>0</v>
      </c>
      <c r="U3111">
        <v>0</v>
      </c>
    </row>
    <row r="3112" spans="1:21" x14ac:dyDescent="0.25">
      <c r="A3112" t="s">
        <v>23463</v>
      </c>
      <c r="B3112" t="s">
        <v>23464</v>
      </c>
      <c r="C3112" t="s">
        <v>20893</v>
      </c>
      <c r="D3112">
        <v>0</v>
      </c>
      <c r="E3112">
        <v>0</v>
      </c>
      <c r="F3112">
        <v>5.53</v>
      </c>
      <c r="G3112">
        <v>0</v>
      </c>
      <c r="H3112">
        <v>0</v>
      </c>
      <c r="I3112">
        <v>0</v>
      </c>
      <c r="J3112">
        <v>1</v>
      </c>
      <c r="K3112">
        <v>1</v>
      </c>
      <c r="L3112">
        <v>1</v>
      </c>
      <c r="M3112">
        <v>0</v>
      </c>
      <c r="N3112">
        <v>0</v>
      </c>
      <c r="O3112">
        <v>1</v>
      </c>
      <c r="P3112">
        <v>1.65</v>
      </c>
      <c r="Q3112">
        <v>4.3600000000000003</v>
      </c>
      <c r="R3112">
        <v>4.51</v>
      </c>
      <c r="S3112">
        <v>5.58</v>
      </c>
      <c r="T3112">
        <v>0</v>
      </c>
      <c r="U3112">
        <v>0</v>
      </c>
    </row>
    <row r="3113" spans="1:21" x14ac:dyDescent="0.25">
      <c r="A3113" t="s">
        <v>5801</v>
      </c>
      <c r="B3113" t="s">
        <v>5802</v>
      </c>
      <c r="C3113" t="s">
        <v>1</v>
      </c>
      <c r="D3113">
        <v>0</v>
      </c>
      <c r="E3113">
        <v>0</v>
      </c>
      <c r="F3113">
        <v>5.47</v>
      </c>
      <c r="G3113">
        <v>0</v>
      </c>
      <c r="H3113">
        <v>0</v>
      </c>
      <c r="I3113">
        <v>0</v>
      </c>
      <c r="J3113">
        <v>1</v>
      </c>
      <c r="K3113">
        <v>1</v>
      </c>
      <c r="L3113">
        <v>1</v>
      </c>
      <c r="M3113">
        <v>0</v>
      </c>
      <c r="N3113">
        <v>0</v>
      </c>
      <c r="O3113">
        <v>0</v>
      </c>
      <c r="P3113">
        <v>1.62</v>
      </c>
      <c r="Q3113">
        <v>4.46</v>
      </c>
      <c r="R3113">
        <v>4.2</v>
      </c>
      <c r="S3113">
        <v>5.58</v>
      </c>
      <c r="T3113">
        <v>0</v>
      </c>
      <c r="U3113">
        <v>0</v>
      </c>
    </row>
    <row r="3114" spans="1:21" x14ac:dyDescent="0.25">
      <c r="A3114" t="s">
        <v>8564</v>
      </c>
      <c r="B3114" t="s">
        <v>8565</v>
      </c>
      <c r="C3114" t="s">
        <v>20890</v>
      </c>
      <c r="D3114">
        <v>0</v>
      </c>
      <c r="E3114">
        <v>0</v>
      </c>
      <c r="F3114">
        <v>5.59</v>
      </c>
      <c r="G3114">
        <v>0</v>
      </c>
      <c r="H3114">
        <v>0</v>
      </c>
      <c r="I3114">
        <v>0</v>
      </c>
      <c r="J3114">
        <v>1</v>
      </c>
      <c r="K3114">
        <v>1</v>
      </c>
      <c r="L3114">
        <v>1</v>
      </c>
      <c r="M3114">
        <v>0</v>
      </c>
      <c r="N3114">
        <v>1</v>
      </c>
      <c r="O3114">
        <v>1</v>
      </c>
      <c r="P3114">
        <v>1.7</v>
      </c>
      <c r="Q3114">
        <v>5.5</v>
      </c>
      <c r="R3114">
        <v>5.68</v>
      </c>
      <c r="S3114">
        <v>5.58</v>
      </c>
      <c r="T3114">
        <v>0</v>
      </c>
      <c r="U3114">
        <v>0</v>
      </c>
    </row>
    <row r="3115" spans="1:21" x14ac:dyDescent="0.25">
      <c r="A3115" t="s">
        <v>6218</v>
      </c>
      <c r="B3115" t="s">
        <v>6219</v>
      </c>
      <c r="C3115" t="s">
        <v>20893</v>
      </c>
      <c r="D3115">
        <v>0</v>
      </c>
      <c r="E3115">
        <v>0</v>
      </c>
      <c r="F3115">
        <v>5.55</v>
      </c>
      <c r="G3115">
        <v>0</v>
      </c>
      <c r="H3115">
        <v>0</v>
      </c>
      <c r="I3115">
        <v>0</v>
      </c>
      <c r="J3115">
        <v>1</v>
      </c>
      <c r="K3115">
        <v>1</v>
      </c>
      <c r="L3115">
        <v>1</v>
      </c>
      <c r="M3115">
        <v>0</v>
      </c>
      <c r="N3115">
        <v>0</v>
      </c>
      <c r="O3115">
        <v>0</v>
      </c>
      <c r="P3115">
        <v>1.63</v>
      </c>
      <c r="Q3115">
        <v>4.2699999999999996</v>
      </c>
      <c r="R3115">
        <v>4.24</v>
      </c>
      <c r="S3115">
        <v>5.58</v>
      </c>
      <c r="T3115">
        <v>0</v>
      </c>
      <c r="U3115">
        <v>0</v>
      </c>
    </row>
    <row r="3116" spans="1:21" x14ac:dyDescent="0.25">
      <c r="A3116" t="s">
        <v>8213</v>
      </c>
      <c r="B3116" t="s">
        <v>8214</v>
      </c>
      <c r="C3116" t="s">
        <v>20889</v>
      </c>
      <c r="D3116">
        <v>0</v>
      </c>
      <c r="E3116">
        <v>0</v>
      </c>
      <c r="F3116">
        <v>5.44</v>
      </c>
      <c r="G3116">
        <v>0</v>
      </c>
      <c r="H3116">
        <v>1</v>
      </c>
      <c r="I3116">
        <v>0</v>
      </c>
      <c r="J3116">
        <v>1</v>
      </c>
      <c r="K3116">
        <v>1</v>
      </c>
      <c r="L3116">
        <v>1</v>
      </c>
      <c r="M3116">
        <v>0</v>
      </c>
      <c r="N3116">
        <v>1</v>
      </c>
      <c r="O3116">
        <v>1</v>
      </c>
      <c r="P3116">
        <v>1.72</v>
      </c>
      <c r="Q3116">
        <v>5.67</v>
      </c>
      <c r="R3116">
        <v>6.09</v>
      </c>
      <c r="S3116">
        <v>5.58</v>
      </c>
      <c r="T3116">
        <v>0</v>
      </c>
      <c r="U3116">
        <v>-0.1</v>
      </c>
    </row>
    <row r="3117" spans="1:21" x14ac:dyDescent="0.25">
      <c r="A3117" t="s">
        <v>6667</v>
      </c>
      <c r="B3117" t="s">
        <v>6668</v>
      </c>
      <c r="C3117" t="s">
        <v>20893</v>
      </c>
      <c r="D3117">
        <v>0</v>
      </c>
      <c r="E3117">
        <v>0</v>
      </c>
      <c r="F3117">
        <v>5.55</v>
      </c>
      <c r="G3117">
        <v>0</v>
      </c>
      <c r="H3117">
        <v>0</v>
      </c>
      <c r="I3117">
        <v>0</v>
      </c>
      <c r="J3117">
        <v>1</v>
      </c>
      <c r="K3117">
        <v>1</v>
      </c>
      <c r="L3117">
        <v>1</v>
      </c>
      <c r="M3117">
        <v>0</v>
      </c>
      <c r="N3117">
        <v>1</v>
      </c>
      <c r="O3117">
        <v>1</v>
      </c>
      <c r="P3117">
        <v>1.68</v>
      </c>
      <c r="Q3117">
        <v>4.83</v>
      </c>
      <c r="R3117">
        <v>5.0199999999999996</v>
      </c>
      <c r="S3117">
        <v>5.59</v>
      </c>
      <c r="T3117">
        <v>0</v>
      </c>
      <c r="U3117">
        <v>0</v>
      </c>
    </row>
    <row r="3118" spans="1:21" x14ac:dyDescent="0.25">
      <c r="A3118" t="s">
        <v>23465</v>
      </c>
      <c r="B3118" t="s">
        <v>23466</v>
      </c>
      <c r="C3118" t="s">
        <v>20878</v>
      </c>
      <c r="D3118">
        <v>0</v>
      </c>
      <c r="E3118">
        <v>0</v>
      </c>
      <c r="F3118">
        <v>5.63</v>
      </c>
      <c r="G3118">
        <v>0</v>
      </c>
      <c r="H3118">
        <v>0</v>
      </c>
      <c r="I3118">
        <v>0</v>
      </c>
      <c r="J3118">
        <v>1</v>
      </c>
      <c r="K3118">
        <v>1</v>
      </c>
      <c r="L3118">
        <v>1</v>
      </c>
      <c r="M3118">
        <v>0</v>
      </c>
      <c r="N3118">
        <v>1</v>
      </c>
      <c r="O3118">
        <v>1</v>
      </c>
      <c r="P3118">
        <v>1.69</v>
      </c>
      <c r="Q3118">
        <v>4.8600000000000003</v>
      </c>
      <c r="R3118">
        <v>4.9400000000000004</v>
      </c>
      <c r="S3118">
        <v>5.59</v>
      </c>
      <c r="T3118">
        <v>0</v>
      </c>
      <c r="U3118">
        <v>0</v>
      </c>
    </row>
    <row r="3119" spans="1:21" x14ac:dyDescent="0.25">
      <c r="A3119" t="s">
        <v>7993</v>
      </c>
      <c r="B3119" t="s">
        <v>7994</v>
      </c>
      <c r="C3119" t="s">
        <v>20869</v>
      </c>
      <c r="D3119">
        <v>0</v>
      </c>
      <c r="E3119">
        <v>0</v>
      </c>
      <c r="F3119">
        <v>5.47</v>
      </c>
      <c r="G3119">
        <v>0</v>
      </c>
      <c r="H3119">
        <v>0</v>
      </c>
      <c r="I3119">
        <v>0</v>
      </c>
      <c r="J3119">
        <v>1</v>
      </c>
      <c r="K3119">
        <v>1</v>
      </c>
      <c r="L3119">
        <v>1</v>
      </c>
      <c r="M3119">
        <v>0</v>
      </c>
      <c r="N3119">
        <v>1</v>
      </c>
      <c r="O3119">
        <v>1</v>
      </c>
      <c r="P3119">
        <v>1.64</v>
      </c>
      <c r="Q3119">
        <v>4.95</v>
      </c>
      <c r="R3119">
        <v>4.76</v>
      </c>
      <c r="S3119">
        <v>5.59</v>
      </c>
      <c r="T3119">
        <v>0</v>
      </c>
      <c r="U3119">
        <v>0</v>
      </c>
    </row>
    <row r="3120" spans="1:21" x14ac:dyDescent="0.25">
      <c r="A3120" t="s">
        <v>6302</v>
      </c>
      <c r="B3120" t="s">
        <v>6303</v>
      </c>
      <c r="C3120" t="s">
        <v>20878</v>
      </c>
      <c r="D3120">
        <v>0</v>
      </c>
      <c r="E3120">
        <v>0</v>
      </c>
      <c r="F3120">
        <v>5.61</v>
      </c>
      <c r="G3120">
        <v>0</v>
      </c>
      <c r="H3120">
        <v>0</v>
      </c>
      <c r="I3120">
        <v>0</v>
      </c>
      <c r="J3120">
        <v>1</v>
      </c>
      <c r="K3120">
        <v>1</v>
      </c>
      <c r="L3120">
        <v>1</v>
      </c>
      <c r="M3120">
        <v>0</v>
      </c>
      <c r="N3120">
        <v>0</v>
      </c>
      <c r="O3120">
        <v>0</v>
      </c>
      <c r="P3120">
        <v>1.64</v>
      </c>
      <c r="Q3120">
        <v>4.01</v>
      </c>
      <c r="R3120">
        <v>3.96</v>
      </c>
      <c r="S3120">
        <v>5.59</v>
      </c>
      <c r="T3120">
        <v>0</v>
      </c>
      <c r="U3120">
        <v>0</v>
      </c>
    </row>
    <row r="3121" spans="1:21" x14ac:dyDescent="0.25">
      <c r="A3121" t="s">
        <v>23467</v>
      </c>
      <c r="B3121" t="s">
        <v>23468</v>
      </c>
      <c r="C3121" t="s">
        <v>20869</v>
      </c>
      <c r="D3121">
        <v>0</v>
      </c>
      <c r="E3121">
        <v>0</v>
      </c>
      <c r="F3121">
        <v>5.48</v>
      </c>
      <c r="G3121">
        <v>0</v>
      </c>
      <c r="H3121">
        <v>0</v>
      </c>
      <c r="I3121">
        <v>0</v>
      </c>
      <c r="J3121">
        <v>1</v>
      </c>
      <c r="K3121">
        <v>1</v>
      </c>
      <c r="L3121">
        <v>1</v>
      </c>
      <c r="M3121">
        <v>0</v>
      </c>
      <c r="N3121">
        <v>1</v>
      </c>
      <c r="O3121">
        <v>1</v>
      </c>
      <c r="P3121">
        <v>1.65</v>
      </c>
      <c r="Q3121">
        <v>5.17</v>
      </c>
      <c r="R3121">
        <v>4.97</v>
      </c>
      <c r="S3121">
        <v>5.59</v>
      </c>
      <c r="T3121">
        <v>0</v>
      </c>
      <c r="U3121">
        <v>0</v>
      </c>
    </row>
    <row r="3122" spans="1:21" x14ac:dyDescent="0.25">
      <c r="A3122" t="s">
        <v>23469</v>
      </c>
      <c r="B3122" t="s">
        <v>23470</v>
      </c>
      <c r="C3122" t="s">
        <v>20879</v>
      </c>
      <c r="D3122">
        <v>0</v>
      </c>
      <c r="E3122">
        <v>0</v>
      </c>
      <c r="F3122">
        <v>5.67</v>
      </c>
      <c r="G3122">
        <v>0</v>
      </c>
      <c r="H3122">
        <v>0</v>
      </c>
      <c r="I3122">
        <v>0</v>
      </c>
      <c r="J3122">
        <v>1</v>
      </c>
      <c r="K3122">
        <v>1</v>
      </c>
      <c r="L3122">
        <v>1</v>
      </c>
      <c r="M3122">
        <v>0</v>
      </c>
      <c r="N3122">
        <v>1</v>
      </c>
      <c r="O3122">
        <v>0</v>
      </c>
      <c r="P3122">
        <v>1.64</v>
      </c>
      <c r="Q3122">
        <v>4.84</v>
      </c>
      <c r="R3122">
        <v>3.99</v>
      </c>
      <c r="S3122">
        <v>5.59</v>
      </c>
      <c r="T3122">
        <v>0</v>
      </c>
      <c r="U3122">
        <v>0</v>
      </c>
    </row>
    <row r="3123" spans="1:21" x14ac:dyDescent="0.25">
      <c r="A3123" t="s">
        <v>23471</v>
      </c>
      <c r="B3123" t="s">
        <v>23472</v>
      </c>
      <c r="C3123" t="s">
        <v>20875</v>
      </c>
      <c r="D3123">
        <v>0</v>
      </c>
      <c r="E3123">
        <v>0</v>
      </c>
      <c r="F3123">
        <v>5.66</v>
      </c>
      <c r="G3123">
        <v>0</v>
      </c>
      <c r="H3123">
        <v>0</v>
      </c>
      <c r="I3123">
        <v>0</v>
      </c>
      <c r="J3123">
        <v>1</v>
      </c>
      <c r="K3123">
        <v>1</v>
      </c>
      <c r="L3123">
        <v>1</v>
      </c>
      <c r="M3123">
        <v>0</v>
      </c>
      <c r="N3123">
        <v>1</v>
      </c>
      <c r="O3123">
        <v>1</v>
      </c>
      <c r="P3123">
        <v>1.65</v>
      </c>
      <c r="Q3123">
        <v>5.37</v>
      </c>
      <c r="R3123">
        <v>4.76</v>
      </c>
      <c r="S3123">
        <v>5.59</v>
      </c>
      <c r="T3123">
        <v>0</v>
      </c>
      <c r="U3123">
        <v>0</v>
      </c>
    </row>
    <row r="3124" spans="1:21" x14ac:dyDescent="0.25">
      <c r="A3124" t="s">
        <v>23473</v>
      </c>
      <c r="B3124" t="s">
        <v>23474</v>
      </c>
      <c r="C3124" t="s">
        <v>20886</v>
      </c>
      <c r="D3124">
        <v>0</v>
      </c>
      <c r="E3124">
        <v>0</v>
      </c>
      <c r="F3124">
        <v>5.47</v>
      </c>
      <c r="G3124">
        <v>0</v>
      </c>
      <c r="H3124">
        <v>1</v>
      </c>
      <c r="I3124">
        <v>0</v>
      </c>
      <c r="J3124">
        <v>1</v>
      </c>
      <c r="K3124">
        <v>1</v>
      </c>
      <c r="L3124">
        <v>1</v>
      </c>
      <c r="M3124">
        <v>0</v>
      </c>
      <c r="N3124">
        <v>1</v>
      </c>
      <c r="O3124">
        <v>1</v>
      </c>
      <c r="P3124">
        <v>1.72</v>
      </c>
      <c r="Q3124">
        <v>6.25</v>
      </c>
      <c r="R3124">
        <v>6.32</v>
      </c>
      <c r="S3124">
        <v>5.59</v>
      </c>
      <c r="T3124">
        <v>0</v>
      </c>
      <c r="U3124">
        <v>0</v>
      </c>
    </row>
    <row r="3125" spans="1:21" x14ac:dyDescent="0.25">
      <c r="A3125" t="s">
        <v>23475</v>
      </c>
      <c r="B3125" t="s">
        <v>23476</v>
      </c>
      <c r="C3125" t="s">
        <v>20889</v>
      </c>
      <c r="D3125">
        <v>0</v>
      </c>
      <c r="E3125">
        <v>0</v>
      </c>
      <c r="F3125">
        <v>5.47</v>
      </c>
      <c r="G3125">
        <v>0</v>
      </c>
      <c r="H3125">
        <v>0</v>
      </c>
      <c r="I3125">
        <v>0</v>
      </c>
      <c r="J3125">
        <v>1</v>
      </c>
      <c r="K3125">
        <v>1</v>
      </c>
      <c r="L3125">
        <v>1</v>
      </c>
      <c r="M3125">
        <v>0</v>
      </c>
      <c r="N3125">
        <v>1</v>
      </c>
      <c r="O3125">
        <v>1</v>
      </c>
      <c r="P3125">
        <v>1.65</v>
      </c>
      <c r="Q3125">
        <v>4.8499999999999996</v>
      </c>
      <c r="R3125">
        <v>5.01</v>
      </c>
      <c r="S3125">
        <v>5.59</v>
      </c>
      <c r="T3125">
        <v>0</v>
      </c>
      <c r="U3125">
        <v>0</v>
      </c>
    </row>
    <row r="3126" spans="1:21" x14ac:dyDescent="0.25">
      <c r="A3126" t="s">
        <v>23477</v>
      </c>
      <c r="B3126" t="s">
        <v>23478</v>
      </c>
      <c r="C3126" t="s">
        <v>20872</v>
      </c>
      <c r="D3126">
        <v>0</v>
      </c>
      <c r="E3126">
        <v>0</v>
      </c>
      <c r="F3126">
        <v>5.5</v>
      </c>
      <c r="G3126">
        <v>0</v>
      </c>
      <c r="H3126">
        <v>1</v>
      </c>
      <c r="I3126">
        <v>0</v>
      </c>
      <c r="J3126">
        <v>1</v>
      </c>
      <c r="K3126">
        <v>1</v>
      </c>
      <c r="L3126">
        <v>1</v>
      </c>
      <c r="M3126">
        <v>0</v>
      </c>
      <c r="N3126">
        <v>1</v>
      </c>
      <c r="O3126">
        <v>1</v>
      </c>
      <c r="P3126">
        <v>1.77</v>
      </c>
      <c r="Q3126">
        <v>6.53</v>
      </c>
      <c r="R3126">
        <v>6.93</v>
      </c>
      <c r="S3126">
        <v>5.59</v>
      </c>
      <c r="T3126">
        <v>0</v>
      </c>
      <c r="U3126">
        <v>-0.1</v>
      </c>
    </row>
    <row r="3127" spans="1:21" x14ac:dyDescent="0.25">
      <c r="A3127" t="s">
        <v>6928</v>
      </c>
      <c r="B3127" t="s">
        <v>6929</v>
      </c>
      <c r="C3127" t="s">
        <v>1</v>
      </c>
      <c r="D3127">
        <v>0</v>
      </c>
      <c r="E3127">
        <v>0</v>
      </c>
      <c r="F3127">
        <v>5.51</v>
      </c>
      <c r="G3127">
        <v>0</v>
      </c>
      <c r="H3127">
        <v>0</v>
      </c>
      <c r="I3127">
        <v>0</v>
      </c>
      <c r="J3127">
        <v>1</v>
      </c>
      <c r="K3127">
        <v>1</v>
      </c>
      <c r="L3127">
        <v>1</v>
      </c>
      <c r="M3127">
        <v>0</v>
      </c>
      <c r="N3127">
        <v>1</v>
      </c>
      <c r="O3127">
        <v>1</v>
      </c>
      <c r="P3127">
        <v>1.66</v>
      </c>
      <c r="Q3127">
        <v>5.17</v>
      </c>
      <c r="R3127">
        <v>5.04</v>
      </c>
      <c r="S3127">
        <v>5.6</v>
      </c>
      <c r="T3127">
        <v>0</v>
      </c>
      <c r="U3127">
        <v>0</v>
      </c>
    </row>
    <row r="3128" spans="1:21" x14ac:dyDescent="0.25">
      <c r="A3128" t="s">
        <v>8175</v>
      </c>
      <c r="B3128" t="s">
        <v>8176</v>
      </c>
      <c r="C3128" t="s">
        <v>20868</v>
      </c>
      <c r="D3128">
        <v>0</v>
      </c>
      <c r="E3128">
        <v>0</v>
      </c>
      <c r="F3128">
        <v>5.55</v>
      </c>
      <c r="G3128">
        <v>0</v>
      </c>
      <c r="H3128">
        <v>0</v>
      </c>
      <c r="I3128">
        <v>0</v>
      </c>
      <c r="J3128">
        <v>1</v>
      </c>
      <c r="K3128">
        <v>1</v>
      </c>
      <c r="L3128">
        <v>1</v>
      </c>
      <c r="M3128">
        <v>0</v>
      </c>
      <c r="N3128">
        <v>0</v>
      </c>
      <c r="O3128">
        <v>0</v>
      </c>
      <c r="P3128">
        <v>1.63</v>
      </c>
      <c r="Q3128">
        <v>4.32</v>
      </c>
      <c r="R3128">
        <v>4.3899999999999997</v>
      </c>
      <c r="S3128">
        <v>5.6</v>
      </c>
      <c r="T3128">
        <v>0</v>
      </c>
      <c r="U3128">
        <v>0</v>
      </c>
    </row>
    <row r="3129" spans="1:21" x14ac:dyDescent="0.25">
      <c r="A3129" t="s">
        <v>23479</v>
      </c>
      <c r="B3129" t="s">
        <v>23480</v>
      </c>
      <c r="C3129" t="s">
        <v>20879</v>
      </c>
      <c r="D3129">
        <v>0</v>
      </c>
      <c r="E3129">
        <v>0</v>
      </c>
      <c r="F3129">
        <v>5.67</v>
      </c>
      <c r="G3129">
        <v>0</v>
      </c>
      <c r="H3129">
        <v>1</v>
      </c>
      <c r="I3129">
        <v>0</v>
      </c>
      <c r="J3129">
        <v>1</v>
      </c>
      <c r="K3129">
        <v>1</v>
      </c>
      <c r="L3129">
        <v>1</v>
      </c>
      <c r="M3129">
        <v>0</v>
      </c>
      <c r="N3129">
        <v>1</v>
      </c>
      <c r="O3129">
        <v>1</v>
      </c>
      <c r="P3129">
        <v>1.73</v>
      </c>
      <c r="Q3129">
        <v>5.85</v>
      </c>
      <c r="R3129">
        <v>5.49</v>
      </c>
      <c r="S3129">
        <v>5.6</v>
      </c>
      <c r="T3129">
        <v>0</v>
      </c>
      <c r="U3129">
        <v>0</v>
      </c>
    </row>
    <row r="3130" spans="1:21" x14ac:dyDescent="0.25">
      <c r="A3130" t="s">
        <v>23481</v>
      </c>
      <c r="B3130" t="s">
        <v>23482</v>
      </c>
      <c r="C3130" t="s">
        <v>20890</v>
      </c>
      <c r="D3130">
        <v>0</v>
      </c>
      <c r="E3130">
        <v>0</v>
      </c>
      <c r="F3130">
        <v>5.55</v>
      </c>
      <c r="G3130">
        <v>0</v>
      </c>
      <c r="H3130">
        <v>0</v>
      </c>
      <c r="I3130">
        <v>0</v>
      </c>
      <c r="J3130">
        <v>1</v>
      </c>
      <c r="K3130">
        <v>1</v>
      </c>
      <c r="L3130">
        <v>1</v>
      </c>
      <c r="M3130">
        <v>0</v>
      </c>
      <c r="N3130">
        <v>1</v>
      </c>
      <c r="O3130">
        <v>1</v>
      </c>
      <c r="P3130">
        <v>1.67</v>
      </c>
      <c r="Q3130">
        <v>4.96</v>
      </c>
      <c r="R3130">
        <v>4.9400000000000004</v>
      </c>
      <c r="S3130">
        <v>5.6</v>
      </c>
      <c r="T3130">
        <v>0</v>
      </c>
      <c r="U3130">
        <v>0</v>
      </c>
    </row>
    <row r="3131" spans="1:21" x14ac:dyDescent="0.25">
      <c r="A3131" t="s">
        <v>5783</v>
      </c>
      <c r="B3131" t="s">
        <v>5784</v>
      </c>
      <c r="C3131" t="s">
        <v>20883</v>
      </c>
      <c r="D3131">
        <v>0</v>
      </c>
      <c r="E3131">
        <v>0</v>
      </c>
      <c r="F3131">
        <v>5.53</v>
      </c>
      <c r="G3131">
        <v>0</v>
      </c>
      <c r="H3131">
        <v>0</v>
      </c>
      <c r="I3131">
        <v>0</v>
      </c>
      <c r="J3131">
        <v>1</v>
      </c>
      <c r="K3131">
        <v>1</v>
      </c>
      <c r="L3131">
        <v>1</v>
      </c>
      <c r="M3131">
        <v>0</v>
      </c>
      <c r="N3131">
        <v>1</v>
      </c>
      <c r="O3131">
        <v>1</v>
      </c>
      <c r="P3131">
        <v>1.68</v>
      </c>
      <c r="Q3131">
        <v>6.79</v>
      </c>
      <c r="R3131">
        <v>5.99</v>
      </c>
      <c r="S3131">
        <v>5.6</v>
      </c>
      <c r="T3131">
        <v>0</v>
      </c>
      <c r="U3131">
        <v>0</v>
      </c>
    </row>
    <row r="3132" spans="1:21" x14ac:dyDescent="0.25">
      <c r="A3132" t="s">
        <v>6684</v>
      </c>
      <c r="B3132" t="s">
        <v>6685</v>
      </c>
      <c r="C3132" t="s">
        <v>20880</v>
      </c>
      <c r="D3132">
        <v>0</v>
      </c>
      <c r="E3132">
        <v>0</v>
      </c>
      <c r="F3132">
        <v>5.54</v>
      </c>
      <c r="G3132">
        <v>0</v>
      </c>
      <c r="H3132">
        <v>1</v>
      </c>
      <c r="I3132">
        <v>0</v>
      </c>
      <c r="J3132">
        <v>1</v>
      </c>
      <c r="K3132">
        <v>1</v>
      </c>
      <c r="L3132">
        <v>1</v>
      </c>
      <c r="M3132">
        <v>0</v>
      </c>
      <c r="N3132">
        <v>1</v>
      </c>
      <c r="O3132">
        <v>1</v>
      </c>
      <c r="P3132">
        <v>1.71</v>
      </c>
      <c r="Q3132">
        <v>6.19</v>
      </c>
      <c r="R3132">
        <v>5.84</v>
      </c>
      <c r="S3132">
        <v>5.6</v>
      </c>
      <c r="T3132">
        <v>0</v>
      </c>
      <c r="U3132">
        <v>0</v>
      </c>
    </row>
    <row r="3133" spans="1:21" x14ac:dyDescent="0.25">
      <c r="A3133" t="s">
        <v>6100</v>
      </c>
      <c r="B3133" t="s">
        <v>6101</v>
      </c>
      <c r="C3133" t="s">
        <v>20879</v>
      </c>
      <c r="D3133">
        <v>0</v>
      </c>
      <c r="E3133">
        <v>0</v>
      </c>
      <c r="F3133">
        <v>5.71</v>
      </c>
      <c r="G3133">
        <v>0</v>
      </c>
      <c r="H3133">
        <v>0</v>
      </c>
      <c r="I3133">
        <v>0</v>
      </c>
      <c r="J3133">
        <v>1</v>
      </c>
      <c r="K3133">
        <v>1</v>
      </c>
      <c r="L3133">
        <v>1</v>
      </c>
      <c r="M3133">
        <v>0</v>
      </c>
      <c r="N3133">
        <v>1</v>
      </c>
      <c r="O3133">
        <v>0</v>
      </c>
      <c r="P3133">
        <v>1.66</v>
      </c>
      <c r="Q3133">
        <v>5.09</v>
      </c>
      <c r="R3133">
        <v>4.3</v>
      </c>
      <c r="S3133">
        <v>5.6</v>
      </c>
      <c r="T3133">
        <v>0</v>
      </c>
      <c r="U3133">
        <v>0</v>
      </c>
    </row>
    <row r="3134" spans="1:21" x14ac:dyDescent="0.25">
      <c r="A3134" t="s">
        <v>23483</v>
      </c>
      <c r="B3134" t="s">
        <v>23484</v>
      </c>
      <c r="C3134" t="s">
        <v>20882</v>
      </c>
      <c r="D3134">
        <v>0</v>
      </c>
      <c r="E3134">
        <v>0</v>
      </c>
      <c r="F3134">
        <v>5.34</v>
      </c>
      <c r="G3134">
        <v>0</v>
      </c>
      <c r="H3134">
        <v>1</v>
      </c>
      <c r="I3134">
        <v>0</v>
      </c>
      <c r="J3134">
        <v>1</v>
      </c>
      <c r="K3134">
        <v>1</v>
      </c>
      <c r="L3134">
        <v>1</v>
      </c>
      <c r="M3134">
        <v>0</v>
      </c>
      <c r="N3134">
        <v>1</v>
      </c>
      <c r="O3134">
        <v>1</v>
      </c>
      <c r="P3134">
        <v>1.66</v>
      </c>
      <c r="Q3134">
        <v>5.91</v>
      </c>
      <c r="R3134">
        <v>5.49</v>
      </c>
      <c r="S3134">
        <v>5.6</v>
      </c>
      <c r="T3134">
        <v>0</v>
      </c>
      <c r="U3134">
        <v>0</v>
      </c>
    </row>
    <row r="3135" spans="1:21" x14ac:dyDescent="0.25">
      <c r="A3135" t="s">
        <v>6121</v>
      </c>
      <c r="B3135" t="s">
        <v>6122</v>
      </c>
      <c r="C3135" t="s">
        <v>20873</v>
      </c>
      <c r="D3135">
        <v>0</v>
      </c>
      <c r="E3135">
        <v>0</v>
      </c>
      <c r="F3135">
        <v>5.49</v>
      </c>
      <c r="G3135">
        <v>0</v>
      </c>
      <c r="H3135">
        <v>1</v>
      </c>
      <c r="I3135">
        <v>0</v>
      </c>
      <c r="J3135">
        <v>1</v>
      </c>
      <c r="K3135">
        <v>1</v>
      </c>
      <c r="L3135">
        <v>1</v>
      </c>
      <c r="M3135">
        <v>0</v>
      </c>
      <c r="N3135">
        <v>1</v>
      </c>
      <c r="O3135">
        <v>1</v>
      </c>
      <c r="P3135">
        <v>1.76</v>
      </c>
      <c r="Q3135">
        <v>7.16</v>
      </c>
      <c r="R3135">
        <v>7.02</v>
      </c>
      <c r="S3135">
        <v>5.61</v>
      </c>
      <c r="T3135">
        <v>0</v>
      </c>
      <c r="U3135">
        <v>0</v>
      </c>
    </row>
    <row r="3136" spans="1:21" x14ac:dyDescent="0.25">
      <c r="A3136" t="s">
        <v>23485</v>
      </c>
      <c r="B3136" t="s">
        <v>23486</v>
      </c>
      <c r="C3136" t="s">
        <v>1</v>
      </c>
      <c r="D3136">
        <v>0</v>
      </c>
      <c r="E3136">
        <v>0</v>
      </c>
      <c r="F3136">
        <v>5.54</v>
      </c>
      <c r="G3136">
        <v>0</v>
      </c>
      <c r="H3136">
        <v>0</v>
      </c>
      <c r="I3136">
        <v>0</v>
      </c>
      <c r="J3136">
        <v>1</v>
      </c>
      <c r="K3136">
        <v>1</v>
      </c>
      <c r="L3136">
        <v>1</v>
      </c>
      <c r="M3136">
        <v>0</v>
      </c>
      <c r="N3136">
        <v>1</v>
      </c>
      <c r="O3136">
        <v>1</v>
      </c>
      <c r="P3136">
        <v>1.67</v>
      </c>
      <c r="Q3136">
        <v>5.13</v>
      </c>
      <c r="R3136">
        <v>5.04</v>
      </c>
      <c r="S3136">
        <v>5.61</v>
      </c>
      <c r="T3136">
        <v>0</v>
      </c>
      <c r="U3136">
        <v>0</v>
      </c>
    </row>
    <row r="3137" spans="1:21" x14ac:dyDescent="0.25">
      <c r="A3137" t="s">
        <v>8280</v>
      </c>
      <c r="B3137" t="s">
        <v>8281</v>
      </c>
      <c r="C3137" t="s">
        <v>20869</v>
      </c>
      <c r="D3137">
        <v>0</v>
      </c>
      <c r="E3137">
        <v>0</v>
      </c>
      <c r="F3137">
        <v>5.53</v>
      </c>
      <c r="G3137">
        <v>0</v>
      </c>
      <c r="H3137">
        <v>1</v>
      </c>
      <c r="I3137">
        <v>0</v>
      </c>
      <c r="J3137">
        <v>1</v>
      </c>
      <c r="K3137">
        <v>1</v>
      </c>
      <c r="L3137">
        <v>1</v>
      </c>
      <c r="M3137">
        <v>0</v>
      </c>
      <c r="N3137">
        <v>1</v>
      </c>
      <c r="O3137">
        <v>1</v>
      </c>
      <c r="P3137">
        <v>1.78</v>
      </c>
      <c r="Q3137">
        <v>6.56</v>
      </c>
      <c r="R3137">
        <v>7.04</v>
      </c>
      <c r="S3137">
        <v>5.61</v>
      </c>
      <c r="T3137">
        <v>0</v>
      </c>
      <c r="U3137">
        <v>-0.1</v>
      </c>
    </row>
    <row r="3138" spans="1:21" x14ac:dyDescent="0.25">
      <c r="A3138" t="s">
        <v>6852</v>
      </c>
      <c r="B3138" t="s">
        <v>6853</v>
      </c>
      <c r="C3138" t="s">
        <v>20867</v>
      </c>
      <c r="D3138">
        <v>0</v>
      </c>
      <c r="E3138">
        <v>0</v>
      </c>
      <c r="F3138">
        <v>5.63</v>
      </c>
      <c r="G3138">
        <v>0</v>
      </c>
      <c r="H3138">
        <v>0</v>
      </c>
      <c r="I3138">
        <v>0</v>
      </c>
      <c r="J3138">
        <v>1</v>
      </c>
      <c r="K3138">
        <v>1</v>
      </c>
      <c r="L3138">
        <v>1</v>
      </c>
      <c r="M3138">
        <v>0</v>
      </c>
      <c r="N3138">
        <v>1</v>
      </c>
      <c r="O3138">
        <v>1</v>
      </c>
      <c r="P3138">
        <v>1.75</v>
      </c>
      <c r="Q3138">
        <v>5.25</v>
      </c>
      <c r="R3138">
        <v>6.17</v>
      </c>
      <c r="S3138">
        <v>5.61</v>
      </c>
      <c r="T3138">
        <v>0</v>
      </c>
      <c r="U3138">
        <v>0</v>
      </c>
    </row>
    <row r="3139" spans="1:21" x14ac:dyDescent="0.25">
      <c r="A3139" t="s">
        <v>8283</v>
      </c>
      <c r="B3139" t="s">
        <v>8284</v>
      </c>
      <c r="C3139" t="s">
        <v>20866</v>
      </c>
      <c r="D3139">
        <v>0</v>
      </c>
      <c r="E3139">
        <v>0</v>
      </c>
      <c r="F3139">
        <v>5.66</v>
      </c>
      <c r="G3139">
        <v>0</v>
      </c>
      <c r="H3139">
        <v>0</v>
      </c>
      <c r="I3139">
        <v>0</v>
      </c>
      <c r="J3139">
        <v>1</v>
      </c>
      <c r="K3139">
        <v>1</v>
      </c>
      <c r="L3139">
        <v>1</v>
      </c>
      <c r="M3139">
        <v>0</v>
      </c>
      <c r="N3139">
        <v>1</v>
      </c>
      <c r="O3139">
        <v>1</v>
      </c>
      <c r="P3139">
        <v>1.74</v>
      </c>
      <c r="Q3139">
        <v>5.23</v>
      </c>
      <c r="R3139">
        <v>5.59</v>
      </c>
      <c r="S3139">
        <v>5.61</v>
      </c>
      <c r="T3139">
        <v>0</v>
      </c>
      <c r="U3139">
        <v>0</v>
      </c>
    </row>
    <row r="3140" spans="1:21" x14ac:dyDescent="0.25">
      <c r="A3140" t="s">
        <v>23487</v>
      </c>
      <c r="B3140" t="s">
        <v>23488</v>
      </c>
      <c r="C3140" t="s">
        <v>20872</v>
      </c>
      <c r="D3140">
        <v>0</v>
      </c>
      <c r="E3140">
        <v>0</v>
      </c>
      <c r="F3140">
        <v>5.49</v>
      </c>
      <c r="G3140">
        <v>0</v>
      </c>
      <c r="H3140">
        <v>0</v>
      </c>
      <c r="I3140">
        <v>0</v>
      </c>
      <c r="J3140">
        <v>1</v>
      </c>
      <c r="K3140">
        <v>1</v>
      </c>
      <c r="L3140">
        <v>1</v>
      </c>
      <c r="M3140">
        <v>0</v>
      </c>
      <c r="N3140">
        <v>1</v>
      </c>
      <c r="O3140">
        <v>1</v>
      </c>
      <c r="P3140">
        <v>1.67</v>
      </c>
      <c r="Q3140">
        <v>5.32</v>
      </c>
      <c r="R3140">
        <v>5.31</v>
      </c>
      <c r="S3140">
        <v>5.61</v>
      </c>
      <c r="T3140">
        <v>0</v>
      </c>
      <c r="U3140">
        <v>0</v>
      </c>
    </row>
    <row r="3141" spans="1:21" x14ac:dyDescent="0.25">
      <c r="A3141" t="s">
        <v>7492</v>
      </c>
      <c r="B3141" t="s">
        <v>7493</v>
      </c>
      <c r="C3141" t="s">
        <v>20885</v>
      </c>
      <c r="D3141">
        <v>0</v>
      </c>
      <c r="E3141">
        <v>0</v>
      </c>
      <c r="F3141">
        <v>5.63</v>
      </c>
      <c r="G3141">
        <v>0</v>
      </c>
      <c r="H3141">
        <v>0</v>
      </c>
      <c r="I3141">
        <v>0</v>
      </c>
      <c r="J3141">
        <v>1</v>
      </c>
      <c r="K3141">
        <v>1</v>
      </c>
      <c r="L3141">
        <v>1</v>
      </c>
      <c r="M3141">
        <v>0</v>
      </c>
      <c r="N3141">
        <v>1</v>
      </c>
      <c r="O3141">
        <v>1</v>
      </c>
      <c r="P3141">
        <v>1.72</v>
      </c>
      <c r="Q3141">
        <v>5.09</v>
      </c>
      <c r="R3141">
        <v>5.52</v>
      </c>
      <c r="S3141">
        <v>5.61</v>
      </c>
      <c r="T3141">
        <v>0</v>
      </c>
      <c r="U3141">
        <v>0</v>
      </c>
    </row>
    <row r="3142" spans="1:21" x14ac:dyDescent="0.25">
      <c r="A3142" t="s">
        <v>6248</v>
      </c>
      <c r="B3142" t="s">
        <v>6249</v>
      </c>
      <c r="C3142" t="s">
        <v>20874</v>
      </c>
      <c r="D3142">
        <v>0</v>
      </c>
      <c r="E3142">
        <v>0</v>
      </c>
      <c r="F3142">
        <v>5.77</v>
      </c>
      <c r="G3142">
        <v>0</v>
      </c>
      <c r="H3142">
        <v>1</v>
      </c>
      <c r="I3142">
        <v>0</v>
      </c>
      <c r="J3142">
        <v>1</v>
      </c>
      <c r="K3142">
        <v>1</v>
      </c>
      <c r="L3142">
        <v>1</v>
      </c>
      <c r="M3142">
        <v>0</v>
      </c>
      <c r="N3142">
        <v>1</v>
      </c>
      <c r="O3142">
        <v>1</v>
      </c>
      <c r="P3142">
        <v>1.85</v>
      </c>
      <c r="Q3142">
        <v>7.58</v>
      </c>
      <c r="R3142">
        <v>8.01</v>
      </c>
      <c r="S3142">
        <v>5.61</v>
      </c>
      <c r="T3142">
        <v>0</v>
      </c>
      <c r="U3142">
        <v>-0.1</v>
      </c>
    </row>
    <row r="3143" spans="1:21" x14ac:dyDescent="0.25">
      <c r="A3143" t="s">
        <v>6092</v>
      </c>
      <c r="B3143" t="s">
        <v>6093</v>
      </c>
      <c r="C3143" t="s">
        <v>20880</v>
      </c>
      <c r="D3143">
        <v>0</v>
      </c>
      <c r="E3143">
        <v>0</v>
      </c>
      <c r="F3143">
        <v>5.54</v>
      </c>
      <c r="G3143">
        <v>0</v>
      </c>
      <c r="H3143">
        <v>0</v>
      </c>
      <c r="I3143">
        <v>0</v>
      </c>
      <c r="J3143">
        <v>1</v>
      </c>
      <c r="K3143">
        <v>1</v>
      </c>
      <c r="L3143">
        <v>1</v>
      </c>
      <c r="M3143">
        <v>0</v>
      </c>
      <c r="N3143">
        <v>0</v>
      </c>
      <c r="O3143">
        <v>0</v>
      </c>
      <c r="P3143">
        <v>1.59</v>
      </c>
      <c r="Q3143">
        <v>4.5</v>
      </c>
      <c r="R3143">
        <v>3.71</v>
      </c>
      <c r="S3143">
        <v>5.61</v>
      </c>
      <c r="T3143">
        <v>0</v>
      </c>
      <c r="U3143">
        <v>0</v>
      </c>
    </row>
    <row r="3144" spans="1:21" x14ac:dyDescent="0.25">
      <c r="A3144" t="s">
        <v>6039</v>
      </c>
      <c r="B3144" t="s">
        <v>6040</v>
      </c>
      <c r="C3144" t="s">
        <v>20880</v>
      </c>
      <c r="D3144">
        <v>0</v>
      </c>
      <c r="E3144">
        <v>0</v>
      </c>
      <c r="F3144">
        <v>5.55</v>
      </c>
      <c r="G3144">
        <v>0</v>
      </c>
      <c r="H3144">
        <v>1</v>
      </c>
      <c r="I3144">
        <v>0</v>
      </c>
      <c r="J3144">
        <v>1</v>
      </c>
      <c r="K3144">
        <v>1</v>
      </c>
      <c r="L3144">
        <v>1</v>
      </c>
      <c r="M3144">
        <v>0</v>
      </c>
      <c r="N3144">
        <v>1</v>
      </c>
      <c r="O3144">
        <v>1</v>
      </c>
      <c r="P3144">
        <v>1.71</v>
      </c>
      <c r="Q3144">
        <v>6.16</v>
      </c>
      <c r="R3144">
        <v>5.82</v>
      </c>
      <c r="S3144">
        <v>5.61</v>
      </c>
      <c r="T3144">
        <v>0</v>
      </c>
      <c r="U3144">
        <v>0</v>
      </c>
    </row>
    <row r="3145" spans="1:21" x14ac:dyDescent="0.25">
      <c r="A3145" t="s">
        <v>6318</v>
      </c>
      <c r="B3145" t="s">
        <v>6319</v>
      </c>
      <c r="C3145" t="s">
        <v>20886</v>
      </c>
      <c r="D3145">
        <v>0</v>
      </c>
      <c r="E3145">
        <v>0</v>
      </c>
      <c r="F3145">
        <v>5.46</v>
      </c>
      <c r="G3145">
        <v>0</v>
      </c>
      <c r="H3145">
        <v>0</v>
      </c>
      <c r="I3145">
        <v>0</v>
      </c>
      <c r="J3145">
        <v>1</v>
      </c>
      <c r="K3145">
        <v>1</v>
      </c>
      <c r="L3145">
        <v>1</v>
      </c>
      <c r="M3145">
        <v>0</v>
      </c>
      <c r="N3145">
        <v>1</v>
      </c>
      <c r="O3145">
        <v>0</v>
      </c>
      <c r="P3145">
        <v>1.61</v>
      </c>
      <c r="Q3145">
        <v>4.95</v>
      </c>
      <c r="R3145">
        <v>4.41</v>
      </c>
      <c r="S3145">
        <v>5.61</v>
      </c>
      <c r="T3145">
        <v>0</v>
      </c>
      <c r="U3145">
        <v>0</v>
      </c>
    </row>
    <row r="3146" spans="1:21" x14ac:dyDescent="0.25">
      <c r="A3146" t="s">
        <v>6210</v>
      </c>
      <c r="B3146" t="s">
        <v>6211</v>
      </c>
      <c r="C3146" t="s">
        <v>20884</v>
      </c>
      <c r="D3146">
        <v>0</v>
      </c>
      <c r="E3146">
        <v>0</v>
      </c>
      <c r="F3146">
        <v>5.6</v>
      </c>
      <c r="G3146">
        <v>0</v>
      </c>
      <c r="H3146">
        <v>0</v>
      </c>
      <c r="I3146">
        <v>0</v>
      </c>
      <c r="J3146">
        <v>1</v>
      </c>
      <c r="K3146">
        <v>1</v>
      </c>
      <c r="L3146">
        <v>1</v>
      </c>
      <c r="M3146">
        <v>0</v>
      </c>
      <c r="N3146">
        <v>1</v>
      </c>
      <c r="O3146">
        <v>1</v>
      </c>
      <c r="P3146">
        <v>1.67</v>
      </c>
      <c r="Q3146">
        <v>5.12</v>
      </c>
      <c r="R3146">
        <v>4.74</v>
      </c>
      <c r="S3146">
        <v>5.61</v>
      </c>
      <c r="T3146">
        <v>0</v>
      </c>
      <c r="U3146">
        <v>0</v>
      </c>
    </row>
    <row r="3147" spans="1:21" x14ac:dyDescent="0.25">
      <c r="A3147" t="s">
        <v>7267</v>
      </c>
      <c r="B3147" t="s">
        <v>7268</v>
      </c>
      <c r="C3147" t="s">
        <v>20870</v>
      </c>
      <c r="D3147">
        <v>0</v>
      </c>
      <c r="E3147">
        <v>0</v>
      </c>
      <c r="F3147">
        <v>5.32</v>
      </c>
      <c r="G3147">
        <v>0</v>
      </c>
      <c r="H3147">
        <v>0</v>
      </c>
      <c r="I3147">
        <v>0</v>
      </c>
      <c r="J3147">
        <v>1</v>
      </c>
      <c r="K3147">
        <v>1</v>
      </c>
      <c r="L3147">
        <v>1</v>
      </c>
      <c r="M3147">
        <v>0</v>
      </c>
      <c r="N3147">
        <v>1</v>
      </c>
      <c r="O3147">
        <v>1</v>
      </c>
      <c r="P3147">
        <v>1.6</v>
      </c>
      <c r="Q3147">
        <v>5.04</v>
      </c>
      <c r="R3147">
        <v>4.5199999999999996</v>
      </c>
      <c r="S3147">
        <v>5.61</v>
      </c>
      <c r="T3147">
        <v>0</v>
      </c>
      <c r="U3147">
        <v>0</v>
      </c>
    </row>
    <row r="3148" spans="1:21" x14ac:dyDescent="0.25">
      <c r="A3148" t="s">
        <v>8211</v>
      </c>
      <c r="B3148" t="s">
        <v>8212</v>
      </c>
      <c r="C3148" t="s">
        <v>20887</v>
      </c>
      <c r="D3148">
        <v>0</v>
      </c>
      <c r="E3148">
        <v>0</v>
      </c>
      <c r="F3148">
        <v>5.42</v>
      </c>
      <c r="G3148">
        <v>0</v>
      </c>
      <c r="H3148">
        <v>1</v>
      </c>
      <c r="I3148">
        <v>0</v>
      </c>
      <c r="J3148">
        <v>1</v>
      </c>
      <c r="K3148">
        <v>1</v>
      </c>
      <c r="L3148">
        <v>1</v>
      </c>
      <c r="M3148">
        <v>0</v>
      </c>
      <c r="N3148">
        <v>1</v>
      </c>
      <c r="O3148">
        <v>1</v>
      </c>
      <c r="P3148">
        <v>1.7</v>
      </c>
      <c r="Q3148">
        <v>5.62</v>
      </c>
      <c r="R3148">
        <v>5.69</v>
      </c>
      <c r="S3148">
        <v>5.61</v>
      </c>
      <c r="T3148">
        <v>0</v>
      </c>
      <c r="U3148">
        <v>0</v>
      </c>
    </row>
    <row r="3149" spans="1:21" x14ac:dyDescent="0.25">
      <c r="A3149" t="s">
        <v>5846</v>
      </c>
      <c r="B3149" t="s">
        <v>5439</v>
      </c>
      <c r="C3149" t="s">
        <v>20879</v>
      </c>
      <c r="D3149">
        <v>0</v>
      </c>
      <c r="E3149">
        <v>0</v>
      </c>
      <c r="F3149">
        <v>5.68</v>
      </c>
      <c r="G3149">
        <v>0</v>
      </c>
      <c r="H3149">
        <v>0</v>
      </c>
      <c r="I3149">
        <v>0</v>
      </c>
      <c r="J3149">
        <v>1</v>
      </c>
      <c r="K3149">
        <v>1</v>
      </c>
      <c r="L3149">
        <v>1</v>
      </c>
      <c r="M3149">
        <v>0</v>
      </c>
      <c r="N3149">
        <v>1</v>
      </c>
      <c r="O3149">
        <v>0</v>
      </c>
      <c r="P3149">
        <v>1.66</v>
      </c>
      <c r="Q3149">
        <v>5.0199999999999996</v>
      </c>
      <c r="R3149">
        <v>4.3</v>
      </c>
      <c r="S3149">
        <v>5.61</v>
      </c>
      <c r="T3149">
        <v>0</v>
      </c>
      <c r="U3149">
        <v>0</v>
      </c>
    </row>
    <row r="3150" spans="1:21" x14ac:dyDescent="0.25">
      <c r="A3150" t="s">
        <v>8787</v>
      </c>
      <c r="B3150" t="s">
        <v>8788</v>
      </c>
      <c r="C3150" t="s">
        <v>20874</v>
      </c>
      <c r="D3150">
        <v>0</v>
      </c>
      <c r="E3150">
        <v>0</v>
      </c>
      <c r="F3150">
        <v>5.66</v>
      </c>
      <c r="G3150">
        <v>0</v>
      </c>
      <c r="H3150">
        <v>0</v>
      </c>
      <c r="I3150">
        <v>0</v>
      </c>
      <c r="J3150">
        <v>1</v>
      </c>
      <c r="K3150">
        <v>1</v>
      </c>
      <c r="L3150">
        <v>1</v>
      </c>
      <c r="M3150">
        <v>0</v>
      </c>
      <c r="N3150">
        <v>1</v>
      </c>
      <c r="O3150">
        <v>1</v>
      </c>
      <c r="P3150">
        <v>1.76</v>
      </c>
      <c r="Q3150">
        <v>5.44</v>
      </c>
      <c r="R3150">
        <v>6.11</v>
      </c>
      <c r="S3150">
        <v>5.61</v>
      </c>
      <c r="T3150">
        <v>0</v>
      </c>
      <c r="U3150">
        <v>0</v>
      </c>
    </row>
    <row r="3151" spans="1:21" x14ac:dyDescent="0.25">
      <c r="A3151" t="s">
        <v>23489</v>
      </c>
      <c r="B3151" t="s">
        <v>23490</v>
      </c>
      <c r="C3151" t="s">
        <v>20878</v>
      </c>
      <c r="D3151">
        <v>0</v>
      </c>
      <c r="E3151">
        <v>0</v>
      </c>
      <c r="F3151">
        <v>5.71</v>
      </c>
      <c r="G3151">
        <v>0</v>
      </c>
      <c r="H3151">
        <v>1</v>
      </c>
      <c r="I3151">
        <v>0</v>
      </c>
      <c r="J3151">
        <v>1</v>
      </c>
      <c r="K3151">
        <v>1</v>
      </c>
      <c r="L3151">
        <v>1</v>
      </c>
      <c r="M3151">
        <v>0</v>
      </c>
      <c r="N3151">
        <v>1</v>
      </c>
      <c r="O3151">
        <v>1</v>
      </c>
      <c r="P3151">
        <v>1.81</v>
      </c>
      <c r="Q3151">
        <v>6.58</v>
      </c>
      <c r="R3151">
        <v>7</v>
      </c>
      <c r="S3151">
        <v>5.61</v>
      </c>
      <c r="T3151">
        <v>0</v>
      </c>
      <c r="U3151">
        <v>0</v>
      </c>
    </row>
    <row r="3152" spans="1:21" x14ac:dyDescent="0.25">
      <c r="A3152" t="s">
        <v>23491</v>
      </c>
      <c r="B3152" t="s">
        <v>23492</v>
      </c>
      <c r="C3152" t="s">
        <v>20868</v>
      </c>
      <c r="D3152">
        <v>0</v>
      </c>
      <c r="E3152">
        <v>0</v>
      </c>
      <c r="F3152">
        <v>5.5</v>
      </c>
      <c r="G3152">
        <v>0</v>
      </c>
      <c r="H3152">
        <v>1</v>
      </c>
      <c r="I3152">
        <v>0</v>
      </c>
      <c r="J3152">
        <v>1</v>
      </c>
      <c r="K3152">
        <v>1</v>
      </c>
      <c r="L3152">
        <v>1</v>
      </c>
      <c r="M3152">
        <v>0</v>
      </c>
      <c r="N3152">
        <v>1</v>
      </c>
      <c r="O3152">
        <v>1</v>
      </c>
      <c r="P3152">
        <v>1.7</v>
      </c>
      <c r="Q3152">
        <v>5.57</v>
      </c>
      <c r="R3152">
        <v>5.64</v>
      </c>
      <c r="S3152">
        <v>5.61</v>
      </c>
      <c r="T3152">
        <v>0</v>
      </c>
      <c r="U3152">
        <v>0</v>
      </c>
    </row>
    <row r="3153" spans="1:21" x14ac:dyDescent="0.25">
      <c r="A3153" t="s">
        <v>23493</v>
      </c>
      <c r="B3153" t="s">
        <v>23494</v>
      </c>
      <c r="C3153" t="s">
        <v>20883</v>
      </c>
      <c r="D3153">
        <v>0</v>
      </c>
      <c r="E3153">
        <v>0</v>
      </c>
      <c r="F3153">
        <v>5.49</v>
      </c>
      <c r="G3153">
        <v>0</v>
      </c>
      <c r="H3153">
        <v>1</v>
      </c>
      <c r="I3153">
        <v>0</v>
      </c>
      <c r="J3153">
        <v>1</v>
      </c>
      <c r="K3153">
        <v>1</v>
      </c>
      <c r="L3153">
        <v>1</v>
      </c>
      <c r="M3153">
        <v>0</v>
      </c>
      <c r="N3153">
        <v>1</v>
      </c>
      <c r="O3153">
        <v>1</v>
      </c>
      <c r="P3153">
        <v>1.73</v>
      </c>
      <c r="Q3153">
        <v>7.09</v>
      </c>
      <c r="R3153">
        <v>6.67</v>
      </c>
      <c r="S3153">
        <v>5.61</v>
      </c>
      <c r="T3153">
        <v>0</v>
      </c>
      <c r="U3153">
        <v>0</v>
      </c>
    </row>
    <row r="3154" spans="1:21" x14ac:dyDescent="0.25">
      <c r="A3154" t="s">
        <v>6722</v>
      </c>
      <c r="B3154" t="s">
        <v>6723</v>
      </c>
      <c r="C3154" t="s">
        <v>20875</v>
      </c>
      <c r="D3154">
        <v>0</v>
      </c>
      <c r="E3154">
        <v>0</v>
      </c>
      <c r="F3154">
        <v>5.65</v>
      </c>
      <c r="G3154">
        <v>0</v>
      </c>
      <c r="H3154">
        <v>0</v>
      </c>
      <c r="I3154">
        <v>0</v>
      </c>
      <c r="J3154">
        <v>1</v>
      </c>
      <c r="K3154">
        <v>1</v>
      </c>
      <c r="L3154">
        <v>1</v>
      </c>
      <c r="M3154">
        <v>0</v>
      </c>
      <c r="N3154">
        <v>1</v>
      </c>
      <c r="O3154">
        <v>0</v>
      </c>
      <c r="P3154">
        <v>1.62</v>
      </c>
      <c r="Q3154">
        <v>5.35</v>
      </c>
      <c r="R3154">
        <v>4.41</v>
      </c>
      <c r="S3154">
        <v>5.61</v>
      </c>
      <c r="T3154">
        <v>0</v>
      </c>
      <c r="U3154">
        <v>0</v>
      </c>
    </row>
    <row r="3155" spans="1:21" x14ac:dyDescent="0.25">
      <c r="A3155" t="s">
        <v>8498</v>
      </c>
      <c r="B3155" t="s">
        <v>8499</v>
      </c>
      <c r="C3155" t="s">
        <v>20866</v>
      </c>
      <c r="D3155">
        <v>0</v>
      </c>
      <c r="E3155">
        <v>0</v>
      </c>
      <c r="F3155">
        <v>5.64</v>
      </c>
      <c r="G3155">
        <v>0</v>
      </c>
      <c r="H3155">
        <v>0</v>
      </c>
      <c r="I3155">
        <v>0</v>
      </c>
      <c r="J3155">
        <v>1</v>
      </c>
      <c r="K3155">
        <v>1</v>
      </c>
      <c r="L3155">
        <v>1</v>
      </c>
      <c r="M3155">
        <v>0</v>
      </c>
      <c r="N3155">
        <v>1</v>
      </c>
      <c r="O3155">
        <v>1</v>
      </c>
      <c r="P3155">
        <v>1.69</v>
      </c>
      <c r="Q3155">
        <v>4.55</v>
      </c>
      <c r="R3155">
        <v>4.78</v>
      </c>
      <c r="S3155">
        <v>5.61</v>
      </c>
      <c r="T3155">
        <v>0</v>
      </c>
      <c r="U3155">
        <v>0</v>
      </c>
    </row>
    <row r="3156" spans="1:21" x14ac:dyDescent="0.25">
      <c r="A3156" t="s">
        <v>6932</v>
      </c>
      <c r="B3156" t="s">
        <v>6933</v>
      </c>
      <c r="C3156" t="s">
        <v>20892</v>
      </c>
      <c r="D3156">
        <v>0</v>
      </c>
      <c r="E3156">
        <v>0</v>
      </c>
      <c r="F3156">
        <v>5.49</v>
      </c>
      <c r="G3156">
        <v>0</v>
      </c>
      <c r="H3156">
        <v>1</v>
      </c>
      <c r="I3156">
        <v>0</v>
      </c>
      <c r="J3156">
        <v>1</v>
      </c>
      <c r="K3156">
        <v>1</v>
      </c>
      <c r="L3156">
        <v>1</v>
      </c>
      <c r="M3156">
        <v>0</v>
      </c>
      <c r="N3156">
        <v>1</v>
      </c>
      <c r="O3156">
        <v>1</v>
      </c>
      <c r="P3156">
        <v>1.7</v>
      </c>
      <c r="Q3156">
        <v>5.64</v>
      </c>
      <c r="R3156">
        <v>5.62</v>
      </c>
      <c r="S3156">
        <v>5.62</v>
      </c>
      <c r="T3156">
        <v>0</v>
      </c>
      <c r="U3156">
        <v>-0.1</v>
      </c>
    </row>
    <row r="3157" spans="1:21" x14ac:dyDescent="0.25">
      <c r="A3157" t="s">
        <v>23495</v>
      </c>
      <c r="B3157" t="s">
        <v>23496</v>
      </c>
      <c r="C3157" t="s">
        <v>20866</v>
      </c>
      <c r="D3157">
        <v>0</v>
      </c>
      <c r="E3157">
        <v>0</v>
      </c>
      <c r="F3157">
        <v>5.68</v>
      </c>
      <c r="G3157">
        <v>0</v>
      </c>
      <c r="H3157">
        <v>0</v>
      </c>
      <c r="I3157">
        <v>0</v>
      </c>
      <c r="J3157">
        <v>1</v>
      </c>
      <c r="K3157">
        <v>1</v>
      </c>
      <c r="L3157">
        <v>1</v>
      </c>
      <c r="M3157">
        <v>0</v>
      </c>
      <c r="N3157">
        <v>1</v>
      </c>
      <c r="O3157">
        <v>1</v>
      </c>
      <c r="P3157">
        <v>1.73</v>
      </c>
      <c r="Q3157">
        <v>4.71</v>
      </c>
      <c r="R3157">
        <v>5.37</v>
      </c>
      <c r="S3157">
        <v>5.62</v>
      </c>
      <c r="T3157">
        <v>0</v>
      </c>
      <c r="U3157">
        <v>0</v>
      </c>
    </row>
    <row r="3158" spans="1:21" x14ac:dyDescent="0.25">
      <c r="A3158" t="s">
        <v>23497</v>
      </c>
      <c r="B3158" t="s">
        <v>23498</v>
      </c>
      <c r="C3158" t="s">
        <v>20882</v>
      </c>
      <c r="D3158">
        <v>0</v>
      </c>
      <c r="E3158">
        <v>0</v>
      </c>
      <c r="F3158">
        <v>5.35</v>
      </c>
      <c r="G3158">
        <v>0</v>
      </c>
      <c r="H3158">
        <v>0</v>
      </c>
      <c r="I3158">
        <v>0</v>
      </c>
      <c r="J3158">
        <v>1</v>
      </c>
      <c r="K3158">
        <v>1</v>
      </c>
      <c r="L3158">
        <v>1</v>
      </c>
      <c r="M3158">
        <v>0</v>
      </c>
      <c r="N3158">
        <v>0</v>
      </c>
      <c r="O3158">
        <v>0</v>
      </c>
      <c r="P3158">
        <v>1.54</v>
      </c>
      <c r="Q3158">
        <v>4.34</v>
      </c>
      <c r="R3158">
        <v>3.48</v>
      </c>
      <c r="S3158">
        <v>5.62</v>
      </c>
      <c r="T3158">
        <v>0</v>
      </c>
      <c r="U3158">
        <v>0</v>
      </c>
    </row>
    <row r="3159" spans="1:21" x14ac:dyDescent="0.25">
      <c r="A3159" t="s">
        <v>8189</v>
      </c>
      <c r="B3159" t="s">
        <v>8190</v>
      </c>
      <c r="C3159" t="s">
        <v>20870</v>
      </c>
      <c r="D3159">
        <v>0</v>
      </c>
      <c r="E3159">
        <v>0</v>
      </c>
      <c r="F3159">
        <v>5.36</v>
      </c>
      <c r="G3159">
        <v>0</v>
      </c>
      <c r="H3159">
        <v>0</v>
      </c>
      <c r="I3159">
        <v>0</v>
      </c>
      <c r="J3159">
        <v>1</v>
      </c>
      <c r="K3159">
        <v>1</v>
      </c>
      <c r="L3159">
        <v>1</v>
      </c>
      <c r="M3159">
        <v>0</v>
      </c>
      <c r="N3159">
        <v>1</v>
      </c>
      <c r="O3159">
        <v>1</v>
      </c>
      <c r="P3159">
        <v>1.64</v>
      </c>
      <c r="Q3159">
        <v>5.29</v>
      </c>
      <c r="R3159">
        <v>5.08</v>
      </c>
      <c r="S3159">
        <v>5.62</v>
      </c>
      <c r="T3159">
        <v>0</v>
      </c>
      <c r="U3159">
        <v>0</v>
      </c>
    </row>
    <row r="3160" spans="1:21" x14ac:dyDescent="0.25">
      <c r="A3160" t="s">
        <v>6678</v>
      </c>
      <c r="B3160" t="s">
        <v>6679</v>
      </c>
      <c r="C3160" t="s">
        <v>20893</v>
      </c>
      <c r="D3160">
        <v>0</v>
      </c>
      <c r="E3160">
        <v>0</v>
      </c>
      <c r="F3160">
        <v>5.57</v>
      </c>
      <c r="G3160">
        <v>0</v>
      </c>
      <c r="H3160">
        <v>1</v>
      </c>
      <c r="I3160">
        <v>0</v>
      </c>
      <c r="J3160">
        <v>1</v>
      </c>
      <c r="K3160">
        <v>1</v>
      </c>
      <c r="L3160">
        <v>1</v>
      </c>
      <c r="M3160">
        <v>0</v>
      </c>
      <c r="N3160">
        <v>1</v>
      </c>
      <c r="O3160">
        <v>1</v>
      </c>
      <c r="P3160">
        <v>1.75</v>
      </c>
      <c r="Q3160">
        <v>5.78</v>
      </c>
      <c r="R3160">
        <v>6.26</v>
      </c>
      <c r="S3160">
        <v>5.62</v>
      </c>
      <c r="T3160">
        <v>0</v>
      </c>
      <c r="U3160">
        <v>-0.1</v>
      </c>
    </row>
    <row r="3161" spans="1:21" x14ac:dyDescent="0.25">
      <c r="A3161" t="s">
        <v>5877</v>
      </c>
      <c r="B3161" t="s">
        <v>5878</v>
      </c>
      <c r="C3161" t="s">
        <v>20868</v>
      </c>
      <c r="D3161">
        <v>0</v>
      </c>
      <c r="E3161">
        <v>0</v>
      </c>
      <c r="F3161">
        <v>5.53</v>
      </c>
      <c r="G3161">
        <v>0</v>
      </c>
      <c r="H3161">
        <v>0</v>
      </c>
      <c r="I3161">
        <v>0</v>
      </c>
      <c r="J3161">
        <v>1</v>
      </c>
      <c r="K3161">
        <v>1</v>
      </c>
      <c r="L3161">
        <v>1</v>
      </c>
      <c r="M3161">
        <v>0</v>
      </c>
      <c r="N3161">
        <v>0</v>
      </c>
      <c r="O3161">
        <v>0</v>
      </c>
      <c r="P3161">
        <v>1.61</v>
      </c>
      <c r="Q3161">
        <v>4.3499999999999996</v>
      </c>
      <c r="R3161">
        <v>4.05</v>
      </c>
      <c r="S3161">
        <v>5.62</v>
      </c>
      <c r="T3161">
        <v>0</v>
      </c>
      <c r="U3161">
        <v>0</v>
      </c>
    </row>
    <row r="3162" spans="1:21" x14ac:dyDescent="0.25">
      <c r="A3162" t="s">
        <v>6368</v>
      </c>
      <c r="B3162" t="s">
        <v>6369</v>
      </c>
      <c r="C3162" t="s">
        <v>20889</v>
      </c>
      <c r="D3162">
        <v>0</v>
      </c>
      <c r="E3162">
        <v>0</v>
      </c>
      <c r="F3162">
        <v>5.49</v>
      </c>
      <c r="G3162">
        <v>0</v>
      </c>
      <c r="H3162">
        <v>0</v>
      </c>
      <c r="I3162">
        <v>0</v>
      </c>
      <c r="J3162">
        <v>1</v>
      </c>
      <c r="K3162">
        <v>1</v>
      </c>
      <c r="L3162">
        <v>1</v>
      </c>
      <c r="M3162">
        <v>0</v>
      </c>
      <c r="N3162">
        <v>1</v>
      </c>
      <c r="O3162">
        <v>1</v>
      </c>
      <c r="P3162">
        <v>1.66</v>
      </c>
      <c r="Q3162">
        <v>4.6100000000000003</v>
      </c>
      <c r="R3162">
        <v>4.9400000000000004</v>
      </c>
      <c r="S3162">
        <v>5.62</v>
      </c>
      <c r="T3162">
        <v>0</v>
      </c>
      <c r="U3162">
        <v>0</v>
      </c>
    </row>
    <row r="3163" spans="1:21" x14ac:dyDescent="0.25">
      <c r="A3163" t="s">
        <v>8464</v>
      </c>
      <c r="B3163" t="s">
        <v>8465</v>
      </c>
      <c r="C3163" t="s">
        <v>20868</v>
      </c>
      <c r="D3163">
        <v>0</v>
      </c>
      <c r="E3163">
        <v>0</v>
      </c>
      <c r="F3163">
        <v>5.54</v>
      </c>
      <c r="G3163">
        <v>0</v>
      </c>
      <c r="H3163">
        <v>1</v>
      </c>
      <c r="I3163">
        <v>0</v>
      </c>
      <c r="J3163">
        <v>1</v>
      </c>
      <c r="K3163">
        <v>1</v>
      </c>
      <c r="L3163">
        <v>1</v>
      </c>
      <c r="M3163">
        <v>0</v>
      </c>
      <c r="N3163">
        <v>1</v>
      </c>
      <c r="O3163">
        <v>1</v>
      </c>
      <c r="P3163">
        <v>1.72</v>
      </c>
      <c r="Q3163">
        <v>5.88</v>
      </c>
      <c r="R3163">
        <v>5.99</v>
      </c>
      <c r="S3163">
        <v>5.62</v>
      </c>
      <c r="T3163">
        <v>0</v>
      </c>
      <c r="U3163">
        <v>0</v>
      </c>
    </row>
    <row r="3164" spans="1:21" x14ac:dyDescent="0.25">
      <c r="A3164" t="s">
        <v>23499</v>
      </c>
      <c r="B3164" t="s">
        <v>23500</v>
      </c>
      <c r="C3164" t="s">
        <v>20886</v>
      </c>
      <c r="D3164">
        <v>0</v>
      </c>
      <c r="E3164">
        <v>0</v>
      </c>
      <c r="F3164">
        <v>5.48</v>
      </c>
      <c r="G3164">
        <v>0</v>
      </c>
      <c r="H3164">
        <v>0</v>
      </c>
      <c r="I3164">
        <v>0</v>
      </c>
      <c r="J3164">
        <v>1</v>
      </c>
      <c r="K3164">
        <v>1</v>
      </c>
      <c r="L3164">
        <v>1</v>
      </c>
      <c r="M3164">
        <v>0</v>
      </c>
      <c r="N3164">
        <v>1</v>
      </c>
      <c r="O3164">
        <v>1</v>
      </c>
      <c r="P3164">
        <v>1.62</v>
      </c>
      <c r="Q3164">
        <v>5.0599999999999996</v>
      </c>
      <c r="R3164">
        <v>4.5199999999999996</v>
      </c>
      <c r="S3164">
        <v>5.62</v>
      </c>
      <c r="T3164">
        <v>0</v>
      </c>
      <c r="U3164">
        <v>0</v>
      </c>
    </row>
    <row r="3165" spans="1:21" x14ac:dyDescent="0.25">
      <c r="A3165" t="s">
        <v>23501</v>
      </c>
      <c r="B3165" t="s">
        <v>23502</v>
      </c>
      <c r="C3165" t="s">
        <v>20884</v>
      </c>
      <c r="D3165">
        <v>0</v>
      </c>
      <c r="E3165">
        <v>0</v>
      </c>
      <c r="F3165">
        <v>5.63</v>
      </c>
      <c r="G3165">
        <v>0</v>
      </c>
      <c r="H3165">
        <v>0</v>
      </c>
      <c r="I3165">
        <v>0</v>
      </c>
      <c r="J3165">
        <v>1</v>
      </c>
      <c r="K3165">
        <v>1</v>
      </c>
      <c r="L3165">
        <v>1</v>
      </c>
      <c r="M3165">
        <v>0</v>
      </c>
      <c r="N3165">
        <v>1</v>
      </c>
      <c r="O3165">
        <v>1</v>
      </c>
      <c r="P3165">
        <v>1.69</v>
      </c>
      <c r="Q3165">
        <v>4.96</v>
      </c>
      <c r="R3165">
        <v>5.03</v>
      </c>
      <c r="S3165">
        <v>5.62</v>
      </c>
      <c r="T3165">
        <v>0</v>
      </c>
      <c r="U3165">
        <v>0</v>
      </c>
    </row>
    <row r="3166" spans="1:21" x14ac:dyDescent="0.25">
      <c r="A3166" t="s">
        <v>7714</v>
      </c>
      <c r="B3166" t="s">
        <v>7715</v>
      </c>
      <c r="C3166" t="s">
        <v>20878</v>
      </c>
      <c r="D3166">
        <v>0</v>
      </c>
      <c r="E3166">
        <v>0</v>
      </c>
      <c r="F3166">
        <v>5.71</v>
      </c>
      <c r="G3166">
        <v>0</v>
      </c>
      <c r="H3166">
        <v>1</v>
      </c>
      <c r="I3166">
        <v>0</v>
      </c>
      <c r="J3166">
        <v>1</v>
      </c>
      <c r="K3166">
        <v>1</v>
      </c>
      <c r="L3166">
        <v>1</v>
      </c>
      <c r="M3166">
        <v>0</v>
      </c>
      <c r="N3166">
        <v>1</v>
      </c>
      <c r="O3166">
        <v>1</v>
      </c>
      <c r="P3166">
        <v>1.79</v>
      </c>
      <c r="Q3166">
        <v>6.41</v>
      </c>
      <c r="R3166">
        <v>6.75</v>
      </c>
      <c r="S3166">
        <v>5.63</v>
      </c>
      <c r="T3166">
        <v>0</v>
      </c>
      <c r="U3166">
        <v>0</v>
      </c>
    </row>
    <row r="3167" spans="1:21" x14ac:dyDescent="0.25">
      <c r="A3167" t="s">
        <v>5838</v>
      </c>
      <c r="B3167" t="s">
        <v>5839</v>
      </c>
      <c r="C3167" t="s">
        <v>20873</v>
      </c>
      <c r="D3167">
        <v>0</v>
      </c>
      <c r="E3167">
        <v>0</v>
      </c>
      <c r="F3167">
        <v>5.4</v>
      </c>
      <c r="G3167">
        <v>0</v>
      </c>
      <c r="H3167">
        <v>0</v>
      </c>
      <c r="I3167">
        <v>0</v>
      </c>
      <c r="J3167">
        <v>1</v>
      </c>
      <c r="K3167">
        <v>1</v>
      </c>
      <c r="L3167">
        <v>1</v>
      </c>
      <c r="M3167">
        <v>0</v>
      </c>
      <c r="N3167">
        <v>0</v>
      </c>
      <c r="O3167">
        <v>0</v>
      </c>
      <c r="P3167">
        <v>1.55</v>
      </c>
      <c r="Q3167">
        <v>4.0599999999999996</v>
      </c>
      <c r="R3167">
        <v>3.29</v>
      </c>
      <c r="S3167">
        <v>5.63</v>
      </c>
      <c r="T3167">
        <v>0</v>
      </c>
      <c r="U3167">
        <v>0</v>
      </c>
    </row>
    <row r="3168" spans="1:21" x14ac:dyDescent="0.25">
      <c r="A3168" t="s">
        <v>6898</v>
      </c>
      <c r="B3168" t="s">
        <v>6899</v>
      </c>
      <c r="C3168" t="s">
        <v>20888</v>
      </c>
      <c r="D3168">
        <v>0</v>
      </c>
      <c r="E3168">
        <v>0</v>
      </c>
      <c r="F3168">
        <v>5.33</v>
      </c>
      <c r="G3168">
        <v>0</v>
      </c>
      <c r="H3168">
        <v>0</v>
      </c>
      <c r="I3168">
        <v>0</v>
      </c>
      <c r="J3168">
        <v>1</v>
      </c>
      <c r="K3168">
        <v>1</v>
      </c>
      <c r="L3168">
        <v>1</v>
      </c>
      <c r="M3168">
        <v>0</v>
      </c>
      <c r="N3168">
        <v>1</v>
      </c>
      <c r="O3168">
        <v>1</v>
      </c>
      <c r="P3168">
        <v>1.64</v>
      </c>
      <c r="Q3168">
        <v>4.5199999999999996</v>
      </c>
      <c r="R3168">
        <v>4.7</v>
      </c>
      <c r="S3168">
        <v>5.63</v>
      </c>
      <c r="T3168">
        <v>0</v>
      </c>
      <c r="U3168">
        <v>0</v>
      </c>
    </row>
    <row r="3169" spans="1:21" x14ac:dyDescent="0.25">
      <c r="A3169" t="s">
        <v>23503</v>
      </c>
      <c r="B3169" t="s">
        <v>23504</v>
      </c>
      <c r="C3169" t="s">
        <v>20878</v>
      </c>
      <c r="D3169">
        <v>0</v>
      </c>
      <c r="E3169">
        <v>0</v>
      </c>
      <c r="F3169">
        <v>5.7</v>
      </c>
      <c r="G3169">
        <v>0</v>
      </c>
      <c r="H3169">
        <v>0</v>
      </c>
      <c r="I3169">
        <v>0</v>
      </c>
      <c r="J3169">
        <v>1</v>
      </c>
      <c r="K3169">
        <v>1</v>
      </c>
      <c r="L3169">
        <v>1</v>
      </c>
      <c r="M3169">
        <v>0</v>
      </c>
      <c r="N3169">
        <v>1</v>
      </c>
      <c r="O3169">
        <v>1</v>
      </c>
      <c r="P3169">
        <v>1.72</v>
      </c>
      <c r="Q3169">
        <v>5.21</v>
      </c>
      <c r="R3169">
        <v>5.36</v>
      </c>
      <c r="S3169">
        <v>5.63</v>
      </c>
      <c r="T3169">
        <v>0</v>
      </c>
      <c r="U3169">
        <v>0</v>
      </c>
    </row>
    <row r="3170" spans="1:21" x14ac:dyDescent="0.25">
      <c r="A3170" t="s">
        <v>8669</v>
      </c>
      <c r="B3170" t="s">
        <v>8670</v>
      </c>
      <c r="C3170" t="s">
        <v>20866</v>
      </c>
      <c r="D3170">
        <v>0</v>
      </c>
      <c r="E3170">
        <v>0</v>
      </c>
      <c r="F3170">
        <v>5.68</v>
      </c>
      <c r="G3170">
        <v>0</v>
      </c>
      <c r="H3170">
        <v>1</v>
      </c>
      <c r="I3170">
        <v>0</v>
      </c>
      <c r="J3170">
        <v>1</v>
      </c>
      <c r="K3170">
        <v>1</v>
      </c>
      <c r="L3170">
        <v>1</v>
      </c>
      <c r="M3170">
        <v>0</v>
      </c>
      <c r="N3170">
        <v>1</v>
      </c>
      <c r="O3170">
        <v>1</v>
      </c>
      <c r="P3170">
        <v>1.79</v>
      </c>
      <c r="Q3170">
        <v>6.05</v>
      </c>
      <c r="R3170">
        <v>6.63</v>
      </c>
      <c r="S3170">
        <v>5.63</v>
      </c>
      <c r="T3170">
        <v>0</v>
      </c>
      <c r="U3170">
        <v>-0.1</v>
      </c>
    </row>
    <row r="3171" spans="1:21" x14ac:dyDescent="0.25">
      <c r="A3171" t="s">
        <v>7827</v>
      </c>
      <c r="B3171" t="s">
        <v>7828</v>
      </c>
      <c r="C3171" t="s">
        <v>1</v>
      </c>
      <c r="D3171">
        <v>0</v>
      </c>
      <c r="E3171">
        <v>0</v>
      </c>
      <c r="F3171">
        <v>5.55</v>
      </c>
      <c r="G3171">
        <v>0</v>
      </c>
      <c r="H3171">
        <v>0</v>
      </c>
      <c r="I3171">
        <v>0</v>
      </c>
      <c r="J3171">
        <v>1</v>
      </c>
      <c r="K3171">
        <v>1</v>
      </c>
      <c r="L3171">
        <v>1</v>
      </c>
      <c r="M3171">
        <v>0</v>
      </c>
      <c r="N3171">
        <v>1</v>
      </c>
      <c r="O3171">
        <v>1</v>
      </c>
      <c r="P3171">
        <v>1.68</v>
      </c>
      <c r="Q3171">
        <v>5.12</v>
      </c>
      <c r="R3171">
        <v>5.1100000000000003</v>
      </c>
      <c r="S3171">
        <v>5.63</v>
      </c>
      <c r="T3171">
        <v>0</v>
      </c>
      <c r="U3171">
        <v>0</v>
      </c>
    </row>
    <row r="3172" spans="1:21" x14ac:dyDescent="0.25">
      <c r="A3172" t="s">
        <v>6882</v>
      </c>
      <c r="B3172" t="s">
        <v>6883</v>
      </c>
      <c r="C3172" t="s">
        <v>20893</v>
      </c>
      <c r="D3172">
        <v>0</v>
      </c>
      <c r="E3172">
        <v>0</v>
      </c>
      <c r="F3172">
        <v>5.58</v>
      </c>
      <c r="G3172">
        <v>0</v>
      </c>
      <c r="H3172">
        <v>1</v>
      </c>
      <c r="I3172">
        <v>0</v>
      </c>
      <c r="J3172">
        <v>1</v>
      </c>
      <c r="K3172">
        <v>1</v>
      </c>
      <c r="L3172">
        <v>1</v>
      </c>
      <c r="M3172">
        <v>0</v>
      </c>
      <c r="N3172">
        <v>1</v>
      </c>
      <c r="O3172">
        <v>1</v>
      </c>
      <c r="P3172">
        <v>1.73</v>
      </c>
      <c r="Q3172">
        <v>5.07</v>
      </c>
      <c r="R3172">
        <v>5.75</v>
      </c>
      <c r="S3172">
        <v>5.63</v>
      </c>
      <c r="T3172">
        <v>0</v>
      </c>
      <c r="U3172">
        <v>-0.1</v>
      </c>
    </row>
    <row r="3173" spans="1:21" x14ac:dyDescent="0.25">
      <c r="A3173" t="s">
        <v>5735</v>
      </c>
      <c r="B3173" t="s">
        <v>5736</v>
      </c>
      <c r="C3173" t="s">
        <v>20892</v>
      </c>
      <c r="D3173">
        <v>0</v>
      </c>
      <c r="E3173">
        <v>0</v>
      </c>
      <c r="F3173">
        <v>5.7</v>
      </c>
      <c r="G3173">
        <v>0</v>
      </c>
      <c r="H3173">
        <v>1</v>
      </c>
      <c r="I3173">
        <v>0</v>
      </c>
      <c r="J3173">
        <v>1</v>
      </c>
      <c r="K3173">
        <v>1</v>
      </c>
      <c r="L3173">
        <v>1</v>
      </c>
      <c r="M3173">
        <v>0</v>
      </c>
      <c r="N3173">
        <v>1</v>
      </c>
      <c r="O3173">
        <v>1</v>
      </c>
      <c r="P3173">
        <v>1.8</v>
      </c>
      <c r="Q3173">
        <v>7.64</v>
      </c>
      <c r="R3173">
        <v>7.64</v>
      </c>
      <c r="S3173">
        <v>5.63</v>
      </c>
      <c r="T3173">
        <v>0</v>
      </c>
      <c r="U3173">
        <v>-0.1</v>
      </c>
    </row>
    <row r="3174" spans="1:21" x14ac:dyDescent="0.25">
      <c r="A3174" t="s">
        <v>7852</v>
      </c>
      <c r="B3174" t="s">
        <v>7853</v>
      </c>
      <c r="C3174" t="s">
        <v>20892</v>
      </c>
      <c r="D3174">
        <v>0</v>
      </c>
      <c r="E3174">
        <v>0</v>
      </c>
      <c r="F3174">
        <v>5.57</v>
      </c>
      <c r="G3174">
        <v>0</v>
      </c>
      <c r="H3174">
        <v>0</v>
      </c>
      <c r="I3174">
        <v>0</v>
      </c>
      <c r="J3174">
        <v>1</v>
      </c>
      <c r="K3174">
        <v>1</v>
      </c>
      <c r="L3174">
        <v>1</v>
      </c>
      <c r="M3174">
        <v>0</v>
      </c>
      <c r="N3174">
        <v>1</v>
      </c>
      <c r="O3174">
        <v>1</v>
      </c>
      <c r="P3174">
        <v>1.65</v>
      </c>
      <c r="Q3174">
        <v>5.29</v>
      </c>
      <c r="R3174">
        <v>4.9000000000000004</v>
      </c>
      <c r="S3174">
        <v>5.63</v>
      </c>
      <c r="T3174">
        <v>0</v>
      </c>
      <c r="U3174">
        <v>0</v>
      </c>
    </row>
    <row r="3175" spans="1:21" x14ac:dyDescent="0.25">
      <c r="A3175" t="s">
        <v>1234</v>
      </c>
      <c r="B3175" t="s">
        <v>1235</v>
      </c>
      <c r="C3175" t="s">
        <v>20893</v>
      </c>
      <c r="D3175">
        <v>0</v>
      </c>
      <c r="E3175">
        <v>0</v>
      </c>
      <c r="F3175">
        <v>5.56</v>
      </c>
      <c r="G3175">
        <v>0</v>
      </c>
      <c r="H3175">
        <v>1</v>
      </c>
      <c r="I3175">
        <v>0</v>
      </c>
      <c r="J3175">
        <v>1</v>
      </c>
      <c r="K3175">
        <v>1</v>
      </c>
      <c r="L3175">
        <v>1</v>
      </c>
      <c r="M3175">
        <v>0</v>
      </c>
      <c r="N3175">
        <v>1</v>
      </c>
      <c r="O3175">
        <v>1</v>
      </c>
      <c r="P3175">
        <v>1.73</v>
      </c>
      <c r="Q3175">
        <v>5.12</v>
      </c>
      <c r="R3175">
        <v>5.66</v>
      </c>
      <c r="S3175">
        <v>5.63</v>
      </c>
      <c r="T3175">
        <v>0</v>
      </c>
      <c r="U3175">
        <v>-0.1</v>
      </c>
    </row>
    <row r="3176" spans="1:21" x14ac:dyDescent="0.25">
      <c r="A3176" t="s">
        <v>7558</v>
      </c>
      <c r="B3176" t="s">
        <v>7559</v>
      </c>
      <c r="C3176" t="s">
        <v>20895</v>
      </c>
      <c r="D3176">
        <v>0</v>
      </c>
      <c r="E3176">
        <v>0</v>
      </c>
      <c r="F3176">
        <v>5.47</v>
      </c>
      <c r="G3176">
        <v>0</v>
      </c>
      <c r="H3176">
        <v>0</v>
      </c>
      <c r="I3176">
        <v>0</v>
      </c>
      <c r="J3176">
        <v>1</v>
      </c>
      <c r="K3176">
        <v>1</v>
      </c>
      <c r="L3176">
        <v>1</v>
      </c>
      <c r="M3176">
        <v>0</v>
      </c>
      <c r="N3176">
        <v>1</v>
      </c>
      <c r="O3176">
        <v>1</v>
      </c>
      <c r="P3176">
        <v>1.68</v>
      </c>
      <c r="Q3176">
        <v>4.9000000000000004</v>
      </c>
      <c r="R3176">
        <v>5.37</v>
      </c>
      <c r="S3176">
        <v>5.63</v>
      </c>
      <c r="T3176">
        <v>0</v>
      </c>
      <c r="U3176">
        <v>0</v>
      </c>
    </row>
    <row r="3177" spans="1:21" x14ac:dyDescent="0.25">
      <c r="A3177" t="s">
        <v>6422</v>
      </c>
      <c r="B3177" t="s">
        <v>6423</v>
      </c>
      <c r="C3177" t="s">
        <v>20875</v>
      </c>
      <c r="D3177">
        <v>0</v>
      </c>
      <c r="E3177">
        <v>0</v>
      </c>
      <c r="F3177">
        <v>5.68</v>
      </c>
      <c r="G3177">
        <v>0</v>
      </c>
      <c r="H3177">
        <v>1</v>
      </c>
      <c r="I3177">
        <v>0</v>
      </c>
      <c r="J3177">
        <v>1</v>
      </c>
      <c r="K3177">
        <v>1</v>
      </c>
      <c r="L3177">
        <v>1</v>
      </c>
      <c r="M3177">
        <v>0</v>
      </c>
      <c r="N3177">
        <v>1</v>
      </c>
      <c r="O3177">
        <v>1</v>
      </c>
      <c r="P3177">
        <v>1.73</v>
      </c>
      <c r="Q3177">
        <v>6.8</v>
      </c>
      <c r="R3177">
        <v>6.31</v>
      </c>
      <c r="S3177">
        <v>5.63</v>
      </c>
      <c r="T3177">
        <v>0</v>
      </c>
      <c r="U3177">
        <v>0</v>
      </c>
    </row>
    <row r="3178" spans="1:21" x14ac:dyDescent="0.25">
      <c r="A3178" t="s">
        <v>23505</v>
      </c>
      <c r="B3178" t="s">
        <v>23506</v>
      </c>
      <c r="C3178" t="s">
        <v>20868</v>
      </c>
      <c r="D3178">
        <v>0</v>
      </c>
      <c r="E3178">
        <v>0</v>
      </c>
      <c r="F3178">
        <v>5.52</v>
      </c>
      <c r="G3178">
        <v>0</v>
      </c>
      <c r="H3178">
        <v>1</v>
      </c>
      <c r="I3178">
        <v>0</v>
      </c>
      <c r="J3178">
        <v>1</v>
      </c>
      <c r="K3178">
        <v>1</v>
      </c>
      <c r="L3178">
        <v>1</v>
      </c>
      <c r="M3178">
        <v>0</v>
      </c>
      <c r="N3178">
        <v>1</v>
      </c>
      <c r="O3178">
        <v>1</v>
      </c>
      <c r="P3178">
        <v>1.64</v>
      </c>
      <c r="Q3178">
        <v>4.68</v>
      </c>
      <c r="R3178">
        <v>4.59</v>
      </c>
      <c r="S3178">
        <v>5.63</v>
      </c>
      <c r="T3178">
        <v>0</v>
      </c>
      <c r="U3178">
        <v>0</v>
      </c>
    </row>
    <row r="3179" spans="1:21" x14ac:dyDescent="0.25">
      <c r="A3179" t="s">
        <v>23507</v>
      </c>
      <c r="B3179" t="s">
        <v>23508</v>
      </c>
      <c r="C3179" t="s">
        <v>20871</v>
      </c>
      <c r="D3179">
        <v>0</v>
      </c>
      <c r="E3179">
        <v>0</v>
      </c>
      <c r="F3179">
        <v>5.67</v>
      </c>
      <c r="G3179">
        <v>0</v>
      </c>
      <c r="H3179">
        <v>0</v>
      </c>
      <c r="I3179">
        <v>0</v>
      </c>
      <c r="J3179">
        <v>1</v>
      </c>
      <c r="K3179">
        <v>1</v>
      </c>
      <c r="L3179">
        <v>1</v>
      </c>
      <c r="M3179">
        <v>0</v>
      </c>
      <c r="N3179">
        <v>1</v>
      </c>
      <c r="O3179">
        <v>1</v>
      </c>
      <c r="P3179">
        <v>1.73</v>
      </c>
      <c r="Q3179">
        <v>4.83</v>
      </c>
      <c r="R3179">
        <v>5.59</v>
      </c>
      <c r="S3179">
        <v>5.63</v>
      </c>
      <c r="T3179">
        <v>0</v>
      </c>
      <c r="U3179">
        <v>0</v>
      </c>
    </row>
    <row r="3180" spans="1:21" x14ac:dyDescent="0.25">
      <c r="A3180" t="s">
        <v>8448</v>
      </c>
      <c r="B3180" t="s">
        <v>8449</v>
      </c>
      <c r="C3180" t="s">
        <v>20879</v>
      </c>
      <c r="D3180">
        <v>0</v>
      </c>
      <c r="E3180">
        <v>0</v>
      </c>
      <c r="F3180">
        <v>5.69</v>
      </c>
      <c r="G3180">
        <v>0</v>
      </c>
      <c r="H3180">
        <v>1</v>
      </c>
      <c r="I3180">
        <v>0</v>
      </c>
      <c r="J3180">
        <v>1</v>
      </c>
      <c r="K3180">
        <v>1</v>
      </c>
      <c r="L3180">
        <v>1</v>
      </c>
      <c r="M3180">
        <v>0</v>
      </c>
      <c r="N3180">
        <v>1</v>
      </c>
      <c r="O3180">
        <v>1</v>
      </c>
      <c r="P3180">
        <v>1.74</v>
      </c>
      <c r="Q3180">
        <v>5.76</v>
      </c>
      <c r="R3180">
        <v>5.49</v>
      </c>
      <c r="S3180">
        <v>5.63</v>
      </c>
      <c r="T3180">
        <v>0</v>
      </c>
      <c r="U3180">
        <v>0</v>
      </c>
    </row>
    <row r="3181" spans="1:21" x14ac:dyDescent="0.25">
      <c r="A3181" t="s">
        <v>7751</v>
      </c>
      <c r="B3181" t="s">
        <v>7752</v>
      </c>
      <c r="C3181" t="s">
        <v>20870</v>
      </c>
      <c r="D3181">
        <v>0</v>
      </c>
      <c r="E3181">
        <v>0</v>
      </c>
      <c r="F3181">
        <v>5.34</v>
      </c>
      <c r="G3181">
        <v>0</v>
      </c>
      <c r="H3181">
        <v>0</v>
      </c>
      <c r="I3181">
        <v>0</v>
      </c>
      <c r="J3181">
        <v>1</v>
      </c>
      <c r="K3181">
        <v>1</v>
      </c>
      <c r="L3181">
        <v>1</v>
      </c>
      <c r="M3181">
        <v>0</v>
      </c>
      <c r="N3181">
        <v>0</v>
      </c>
      <c r="O3181">
        <v>0</v>
      </c>
      <c r="P3181">
        <v>1.6</v>
      </c>
      <c r="Q3181">
        <v>4.47</v>
      </c>
      <c r="R3181">
        <v>4.34</v>
      </c>
      <c r="S3181">
        <v>5.63</v>
      </c>
      <c r="T3181">
        <v>0</v>
      </c>
      <c r="U3181">
        <v>0</v>
      </c>
    </row>
    <row r="3182" spans="1:21" x14ac:dyDescent="0.25">
      <c r="A3182" t="s">
        <v>6353</v>
      </c>
      <c r="B3182" t="s">
        <v>6354</v>
      </c>
      <c r="C3182" t="s">
        <v>20888</v>
      </c>
      <c r="D3182">
        <v>0</v>
      </c>
      <c r="E3182">
        <v>0</v>
      </c>
      <c r="F3182">
        <v>5.36</v>
      </c>
      <c r="G3182">
        <v>0</v>
      </c>
      <c r="H3182">
        <v>0</v>
      </c>
      <c r="I3182">
        <v>0</v>
      </c>
      <c r="J3182">
        <v>1</v>
      </c>
      <c r="K3182">
        <v>1</v>
      </c>
      <c r="L3182">
        <v>1</v>
      </c>
      <c r="M3182">
        <v>0</v>
      </c>
      <c r="N3182">
        <v>0</v>
      </c>
      <c r="O3182">
        <v>1</v>
      </c>
      <c r="P3182">
        <v>1.63</v>
      </c>
      <c r="Q3182">
        <v>4.07</v>
      </c>
      <c r="R3182">
        <v>4.53</v>
      </c>
      <c r="S3182">
        <v>5.63</v>
      </c>
      <c r="T3182">
        <v>0</v>
      </c>
      <c r="U3182">
        <v>0</v>
      </c>
    </row>
    <row r="3183" spans="1:21" x14ac:dyDescent="0.25">
      <c r="A3183" t="s">
        <v>23509</v>
      </c>
      <c r="B3183" t="s">
        <v>23510</v>
      </c>
      <c r="C3183" t="s">
        <v>20885</v>
      </c>
      <c r="D3183">
        <v>0</v>
      </c>
      <c r="E3183">
        <v>0</v>
      </c>
      <c r="F3183">
        <v>5.63</v>
      </c>
      <c r="G3183">
        <v>0</v>
      </c>
      <c r="H3183">
        <v>0</v>
      </c>
      <c r="I3183">
        <v>0</v>
      </c>
      <c r="J3183">
        <v>1</v>
      </c>
      <c r="K3183">
        <v>1</v>
      </c>
      <c r="L3183">
        <v>1</v>
      </c>
      <c r="M3183">
        <v>0</v>
      </c>
      <c r="N3183">
        <v>1</v>
      </c>
      <c r="O3183">
        <v>1</v>
      </c>
      <c r="P3183">
        <v>1.7</v>
      </c>
      <c r="Q3183">
        <v>4.59</v>
      </c>
      <c r="R3183">
        <v>5.0999999999999996</v>
      </c>
      <c r="S3183">
        <v>5.64</v>
      </c>
      <c r="T3183">
        <v>0</v>
      </c>
      <c r="U3183">
        <v>0</v>
      </c>
    </row>
    <row r="3184" spans="1:21" x14ac:dyDescent="0.25">
      <c r="A3184" t="s">
        <v>7788</v>
      </c>
      <c r="B3184" t="s">
        <v>7789</v>
      </c>
      <c r="C3184" t="s">
        <v>20873</v>
      </c>
      <c r="D3184">
        <v>0</v>
      </c>
      <c r="E3184">
        <v>0</v>
      </c>
      <c r="F3184">
        <v>5.49</v>
      </c>
      <c r="G3184">
        <v>0</v>
      </c>
      <c r="H3184">
        <v>1</v>
      </c>
      <c r="I3184">
        <v>0</v>
      </c>
      <c r="J3184">
        <v>1</v>
      </c>
      <c r="K3184">
        <v>1</v>
      </c>
      <c r="L3184">
        <v>1</v>
      </c>
      <c r="M3184">
        <v>0</v>
      </c>
      <c r="N3184">
        <v>1</v>
      </c>
      <c r="O3184">
        <v>1</v>
      </c>
      <c r="P3184">
        <v>1.74</v>
      </c>
      <c r="Q3184">
        <v>6.43</v>
      </c>
      <c r="R3184">
        <v>6.46</v>
      </c>
      <c r="S3184">
        <v>5.64</v>
      </c>
      <c r="T3184">
        <v>0</v>
      </c>
      <c r="U3184">
        <v>0</v>
      </c>
    </row>
    <row r="3185" spans="1:21" x14ac:dyDescent="0.25">
      <c r="A3185" t="s">
        <v>6127</v>
      </c>
      <c r="B3185" t="s">
        <v>6128</v>
      </c>
      <c r="C3185" t="s">
        <v>20881</v>
      </c>
      <c r="D3185">
        <v>0</v>
      </c>
      <c r="E3185">
        <v>0</v>
      </c>
      <c r="F3185">
        <v>5.49</v>
      </c>
      <c r="G3185">
        <v>0</v>
      </c>
      <c r="H3185">
        <v>1</v>
      </c>
      <c r="I3185">
        <v>0</v>
      </c>
      <c r="J3185">
        <v>1</v>
      </c>
      <c r="K3185">
        <v>1</v>
      </c>
      <c r="L3185">
        <v>1</v>
      </c>
      <c r="M3185">
        <v>0</v>
      </c>
      <c r="N3185">
        <v>1</v>
      </c>
      <c r="O3185">
        <v>1</v>
      </c>
      <c r="P3185">
        <v>1.72</v>
      </c>
      <c r="Q3185">
        <v>5.46</v>
      </c>
      <c r="R3185">
        <v>5.73</v>
      </c>
      <c r="S3185">
        <v>5.64</v>
      </c>
      <c r="T3185">
        <v>0</v>
      </c>
      <c r="U3185">
        <v>0</v>
      </c>
    </row>
    <row r="3186" spans="1:21" x14ac:dyDescent="0.25">
      <c r="A3186" t="s">
        <v>7822</v>
      </c>
      <c r="B3186" t="s">
        <v>7823</v>
      </c>
      <c r="C3186" t="s">
        <v>20865</v>
      </c>
      <c r="D3186">
        <v>0</v>
      </c>
      <c r="E3186">
        <v>0</v>
      </c>
      <c r="F3186">
        <v>5.4</v>
      </c>
      <c r="G3186">
        <v>0</v>
      </c>
      <c r="H3186">
        <v>0</v>
      </c>
      <c r="I3186">
        <v>0</v>
      </c>
      <c r="J3186">
        <v>1</v>
      </c>
      <c r="K3186">
        <v>1</v>
      </c>
      <c r="L3186">
        <v>1</v>
      </c>
      <c r="M3186">
        <v>0</v>
      </c>
      <c r="N3186">
        <v>0</v>
      </c>
      <c r="O3186">
        <v>1</v>
      </c>
      <c r="P3186">
        <v>1.64</v>
      </c>
      <c r="Q3186">
        <v>4.29</v>
      </c>
      <c r="R3186">
        <v>4.59</v>
      </c>
      <c r="S3186">
        <v>5.64</v>
      </c>
      <c r="T3186">
        <v>0</v>
      </c>
      <c r="U3186">
        <v>0</v>
      </c>
    </row>
    <row r="3187" spans="1:21" x14ac:dyDescent="0.25">
      <c r="A3187" t="s">
        <v>23511</v>
      </c>
      <c r="B3187" t="s">
        <v>23512</v>
      </c>
      <c r="C3187" t="s">
        <v>20871</v>
      </c>
      <c r="D3187">
        <v>0</v>
      </c>
      <c r="E3187">
        <v>0</v>
      </c>
      <c r="F3187">
        <v>5.64</v>
      </c>
      <c r="G3187">
        <v>0</v>
      </c>
      <c r="H3187">
        <v>0</v>
      </c>
      <c r="I3187">
        <v>0</v>
      </c>
      <c r="J3187">
        <v>1</v>
      </c>
      <c r="K3187">
        <v>1</v>
      </c>
      <c r="L3187">
        <v>1</v>
      </c>
      <c r="M3187">
        <v>0</v>
      </c>
      <c r="N3187">
        <v>0</v>
      </c>
      <c r="O3187">
        <v>1</v>
      </c>
      <c r="P3187">
        <v>1.71</v>
      </c>
      <c r="Q3187">
        <v>4.34</v>
      </c>
      <c r="R3187">
        <v>5.0999999999999996</v>
      </c>
      <c r="S3187">
        <v>5.64</v>
      </c>
      <c r="T3187">
        <v>0</v>
      </c>
      <c r="U3187">
        <v>0</v>
      </c>
    </row>
    <row r="3188" spans="1:21" x14ac:dyDescent="0.25">
      <c r="A3188" t="s">
        <v>6670</v>
      </c>
      <c r="B3188" t="s">
        <v>6671</v>
      </c>
      <c r="C3188" t="s">
        <v>20887</v>
      </c>
      <c r="D3188">
        <v>0</v>
      </c>
      <c r="E3188">
        <v>0</v>
      </c>
      <c r="F3188">
        <v>5.48</v>
      </c>
      <c r="G3188">
        <v>0</v>
      </c>
      <c r="H3188">
        <v>1</v>
      </c>
      <c r="I3188">
        <v>0</v>
      </c>
      <c r="J3188">
        <v>1</v>
      </c>
      <c r="K3188">
        <v>1</v>
      </c>
      <c r="L3188">
        <v>1</v>
      </c>
      <c r="M3188">
        <v>0</v>
      </c>
      <c r="N3188">
        <v>1</v>
      </c>
      <c r="O3188">
        <v>1</v>
      </c>
      <c r="P3188">
        <v>1.69</v>
      </c>
      <c r="Q3188">
        <v>5.51</v>
      </c>
      <c r="R3188">
        <v>5.5</v>
      </c>
      <c r="S3188">
        <v>5.64</v>
      </c>
      <c r="T3188">
        <v>0</v>
      </c>
      <c r="U3188">
        <v>0</v>
      </c>
    </row>
    <row r="3189" spans="1:21" x14ac:dyDescent="0.25">
      <c r="A3189" t="s">
        <v>23513</v>
      </c>
      <c r="B3189" t="s">
        <v>23514</v>
      </c>
      <c r="C3189" t="s">
        <v>20874</v>
      </c>
      <c r="D3189">
        <v>0</v>
      </c>
      <c r="E3189">
        <v>0</v>
      </c>
      <c r="F3189">
        <v>5.67</v>
      </c>
      <c r="G3189">
        <v>0</v>
      </c>
      <c r="H3189">
        <v>0</v>
      </c>
      <c r="I3189">
        <v>0</v>
      </c>
      <c r="J3189">
        <v>1</v>
      </c>
      <c r="K3189">
        <v>1</v>
      </c>
      <c r="L3189">
        <v>1</v>
      </c>
      <c r="M3189">
        <v>0</v>
      </c>
      <c r="N3189">
        <v>1</v>
      </c>
      <c r="O3189">
        <v>1</v>
      </c>
      <c r="P3189">
        <v>1.72</v>
      </c>
      <c r="Q3189">
        <v>5.25</v>
      </c>
      <c r="R3189">
        <v>5.55</v>
      </c>
      <c r="S3189">
        <v>5.64</v>
      </c>
      <c r="T3189">
        <v>0</v>
      </c>
      <c r="U3189">
        <v>0</v>
      </c>
    </row>
    <row r="3190" spans="1:21" x14ac:dyDescent="0.25">
      <c r="A3190" t="s">
        <v>23515</v>
      </c>
      <c r="B3190" t="s">
        <v>23516</v>
      </c>
      <c r="C3190" t="s">
        <v>20893</v>
      </c>
      <c r="D3190">
        <v>0</v>
      </c>
      <c r="E3190">
        <v>0</v>
      </c>
      <c r="F3190">
        <v>5.55</v>
      </c>
      <c r="G3190">
        <v>0</v>
      </c>
      <c r="H3190">
        <v>1</v>
      </c>
      <c r="I3190">
        <v>0</v>
      </c>
      <c r="J3190">
        <v>1</v>
      </c>
      <c r="K3190">
        <v>1</v>
      </c>
      <c r="L3190">
        <v>1</v>
      </c>
      <c r="M3190">
        <v>0</v>
      </c>
      <c r="N3190">
        <v>1</v>
      </c>
      <c r="O3190">
        <v>1</v>
      </c>
      <c r="P3190">
        <v>1.72</v>
      </c>
      <c r="Q3190">
        <v>4.9800000000000004</v>
      </c>
      <c r="R3190">
        <v>5.53</v>
      </c>
      <c r="S3190">
        <v>5.64</v>
      </c>
      <c r="T3190">
        <v>0</v>
      </c>
      <c r="U3190">
        <v>-0.1</v>
      </c>
    </row>
    <row r="3191" spans="1:21" x14ac:dyDescent="0.25">
      <c r="A3191" t="s">
        <v>5771</v>
      </c>
      <c r="B3191" t="s">
        <v>5772</v>
      </c>
      <c r="C3191" t="s">
        <v>20874</v>
      </c>
      <c r="D3191">
        <v>0</v>
      </c>
      <c r="E3191">
        <v>0</v>
      </c>
      <c r="F3191">
        <v>5.64</v>
      </c>
      <c r="G3191">
        <v>0</v>
      </c>
      <c r="H3191">
        <v>0</v>
      </c>
      <c r="I3191">
        <v>0</v>
      </c>
      <c r="J3191">
        <v>1</v>
      </c>
      <c r="K3191">
        <v>1</v>
      </c>
      <c r="L3191">
        <v>1</v>
      </c>
      <c r="M3191">
        <v>0</v>
      </c>
      <c r="N3191">
        <v>1</v>
      </c>
      <c r="O3191">
        <v>1</v>
      </c>
      <c r="P3191">
        <v>1.7</v>
      </c>
      <c r="Q3191">
        <v>4.83</v>
      </c>
      <c r="R3191">
        <v>5.1100000000000003</v>
      </c>
      <c r="S3191">
        <v>5.64</v>
      </c>
      <c r="T3191">
        <v>0</v>
      </c>
      <c r="U3191">
        <v>0</v>
      </c>
    </row>
    <row r="3192" spans="1:21" x14ac:dyDescent="0.25">
      <c r="A3192" t="s">
        <v>5781</v>
      </c>
      <c r="B3192" t="s">
        <v>5782</v>
      </c>
      <c r="C3192" t="s">
        <v>20887</v>
      </c>
      <c r="D3192">
        <v>0</v>
      </c>
      <c r="E3192">
        <v>0</v>
      </c>
      <c r="F3192">
        <v>5.48</v>
      </c>
      <c r="G3192">
        <v>0</v>
      </c>
      <c r="H3192">
        <v>0</v>
      </c>
      <c r="I3192">
        <v>0</v>
      </c>
      <c r="J3192">
        <v>1</v>
      </c>
      <c r="K3192">
        <v>1</v>
      </c>
      <c r="L3192">
        <v>1</v>
      </c>
      <c r="M3192">
        <v>0</v>
      </c>
      <c r="N3192">
        <v>1</v>
      </c>
      <c r="O3192">
        <v>1</v>
      </c>
      <c r="P3192">
        <v>1.64</v>
      </c>
      <c r="Q3192">
        <v>4.8600000000000003</v>
      </c>
      <c r="R3192">
        <v>4.66</v>
      </c>
      <c r="S3192">
        <v>5.64</v>
      </c>
      <c r="T3192">
        <v>0</v>
      </c>
      <c r="U3192">
        <v>0</v>
      </c>
    </row>
    <row r="3193" spans="1:21" x14ac:dyDescent="0.25">
      <c r="A3193" t="s">
        <v>1614</v>
      </c>
      <c r="B3193" t="s">
        <v>1615</v>
      </c>
      <c r="C3193" t="s">
        <v>20873</v>
      </c>
      <c r="D3193">
        <v>0</v>
      </c>
      <c r="E3193">
        <v>0</v>
      </c>
      <c r="F3193">
        <v>5.47</v>
      </c>
      <c r="G3193">
        <v>0</v>
      </c>
      <c r="H3193">
        <v>1</v>
      </c>
      <c r="I3193">
        <v>0</v>
      </c>
      <c r="J3193">
        <v>1</v>
      </c>
      <c r="K3193">
        <v>1</v>
      </c>
      <c r="L3193">
        <v>1</v>
      </c>
      <c r="M3193">
        <v>0</v>
      </c>
      <c r="N3193">
        <v>1</v>
      </c>
      <c r="O3193">
        <v>1</v>
      </c>
      <c r="P3193">
        <v>1.72</v>
      </c>
      <c r="Q3193">
        <v>6.21</v>
      </c>
      <c r="R3193">
        <v>6.04</v>
      </c>
      <c r="S3193">
        <v>5.64</v>
      </c>
      <c r="T3193">
        <v>0</v>
      </c>
      <c r="U3193">
        <v>0</v>
      </c>
    </row>
    <row r="3194" spans="1:21" x14ac:dyDescent="0.25">
      <c r="A3194" t="s">
        <v>6809</v>
      </c>
      <c r="B3194" t="s">
        <v>6810</v>
      </c>
      <c r="C3194" t="s">
        <v>20882</v>
      </c>
      <c r="D3194">
        <v>0</v>
      </c>
      <c r="E3194">
        <v>0</v>
      </c>
      <c r="F3194">
        <v>5.44</v>
      </c>
      <c r="G3194">
        <v>0</v>
      </c>
      <c r="H3194">
        <v>0</v>
      </c>
      <c r="I3194">
        <v>0</v>
      </c>
      <c r="J3194">
        <v>1</v>
      </c>
      <c r="K3194">
        <v>1</v>
      </c>
      <c r="L3194">
        <v>1</v>
      </c>
      <c r="M3194">
        <v>0</v>
      </c>
      <c r="N3194">
        <v>1</v>
      </c>
      <c r="O3194">
        <v>1</v>
      </c>
      <c r="P3194">
        <v>1.62</v>
      </c>
      <c r="Q3194">
        <v>5.65</v>
      </c>
      <c r="R3194">
        <v>4.92</v>
      </c>
      <c r="S3194">
        <v>5.64</v>
      </c>
      <c r="T3194">
        <v>0</v>
      </c>
      <c r="U3194">
        <v>0</v>
      </c>
    </row>
    <row r="3195" spans="1:21" x14ac:dyDescent="0.25">
      <c r="A3195" t="s">
        <v>23517</v>
      </c>
      <c r="B3195" t="s">
        <v>23518</v>
      </c>
      <c r="C3195" t="s">
        <v>20879</v>
      </c>
      <c r="D3195">
        <v>0</v>
      </c>
      <c r="E3195">
        <v>0</v>
      </c>
      <c r="F3195">
        <v>5.72</v>
      </c>
      <c r="G3195">
        <v>0</v>
      </c>
      <c r="H3195">
        <v>1</v>
      </c>
      <c r="I3195">
        <v>0</v>
      </c>
      <c r="J3195">
        <v>1</v>
      </c>
      <c r="K3195">
        <v>1</v>
      </c>
      <c r="L3195">
        <v>1</v>
      </c>
      <c r="M3195">
        <v>0</v>
      </c>
      <c r="N3195">
        <v>1</v>
      </c>
      <c r="O3195">
        <v>1</v>
      </c>
      <c r="P3195">
        <v>1.77</v>
      </c>
      <c r="Q3195">
        <v>6.02</v>
      </c>
      <c r="R3195">
        <v>6.08</v>
      </c>
      <c r="S3195">
        <v>5.64</v>
      </c>
      <c r="T3195">
        <v>0</v>
      </c>
      <c r="U3195">
        <v>0</v>
      </c>
    </row>
    <row r="3196" spans="1:21" x14ac:dyDescent="0.25">
      <c r="A3196" t="s">
        <v>7135</v>
      </c>
      <c r="B3196" t="s">
        <v>7136</v>
      </c>
      <c r="C3196" t="s">
        <v>20888</v>
      </c>
      <c r="D3196">
        <v>0</v>
      </c>
      <c r="E3196">
        <v>0</v>
      </c>
      <c r="F3196">
        <v>5.32</v>
      </c>
      <c r="G3196">
        <v>0</v>
      </c>
      <c r="H3196">
        <v>1</v>
      </c>
      <c r="I3196">
        <v>0</v>
      </c>
      <c r="J3196">
        <v>1</v>
      </c>
      <c r="K3196">
        <v>1</v>
      </c>
      <c r="L3196">
        <v>1</v>
      </c>
      <c r="M3196">
        <v>0</v>
      </c>
      <c r="N3196">
        <v>1</v>
      </c>
      <c r="O3196">
        <v>1</v>
      </c>
      <c r="P3196">
        <v>1.67</v>
      </c>
      <c r="Q3196">
        <v>4.88</v>
      </c>
      <c r="R3196">
        <v>5.26</v>
      </c>
      <c r="S3196">
        <v>5.64</v>
      </c>
      <c r="T3196">
        <v>0</v>
      </c>
      <c r="U3196">
        <v>0</v>
      </c>
    </row>
    <row r="3197" spans="1:21" x14ac:dyDescent="0.25">
      <c r="A3197" t="s">
        <v>8528</v>
      </c>
      <c r="B3197" t="s">
        <v>8529</v>
      </c>
      <c r="C3197" t="s">
        <v>20888</v>
      </c>
      <c r="D3197">
        <v>0</v>
      </c>
      <c r="E3197">
        <v>0</v>
      </c>
      <c r="F3197">
        <v>5.37</v>
      </c>
      <c r="G3197">
        <v>0</v>
      </c>
      <c r="H3197">
        <v>0</v>
      </c>
      <c r="I3197">
        <v>0</v>
      </c>
      <c r="J3197">
        <v>1</v>
      </c>
      <c r="K3197">
        <v>1</v>
      </c>
      <c r="L3197">
        <v>1</v>
      </c>
      <c r="M3197">
        <v>0</v>
      </c>
      <c r="N3197">
        <v>1</v>
      </c>
      <c r="O3197">
        <v>1</v>
      </c>
      <c r="P3197">
        <v>1.66</v>
      </c>
      <c r="Q3197">
        <v>4.97</v>
      </c>
      <c r="R3197">
        <v>5.18</v>
      </c>
      <c r="S3197">
        <v>5.64</v>
      </c>
      <c r="T3197">
        <v>0</v>
      </c>
      <c r="U3197">
        <v>0</v>
      </c>
    </row>
    <row r="3198" spans="1:21" x14ac:dyDescent="0.25">
      <c r="A3198" t="s">
        <v>8162</v>
      </c>
      <c r="B3198" t="s">
        <v>8163</v>
      </c>
      <c r="C3198" t="s">
        <v>20878</v>
      </c>
      <c r="D3198">
        <v>0</v>
      </c>
      <c r="E3198">
        <v>0</v>
      </c>
      <c r="F3198">
        <v>5.67</v>
      </c>
      <c r="G3198">
        <v>0</v>
      </c>
      <c r="H3198">
        <v>1</v>
      </c>
      <c r="I3198">
        <v>0</v>
      </c>
      <c r="J3198">
        <v>1</v>
      </c>
      <c r="K3198">
        <v>1</v>
      </c>
      <c r="L3198">
        <v>1</v>
      </c>
      <c r="M3198">
        <v>0</v>
      </c>
      <c r="N3198">
        <v>1</v>
      </c>
      <c r="O3198">
        <v>1</v>
      </c>
      <c r="P3198">
        <v>1.77</v>
      </c>
      <c r="Q3198">
        <v>5.69</v>
      </c>
      <c r="R3198">
        <v>6.15</v>
      </c>
      <c r="S3198">
        <v>5.64</v>
      </c>
      <c r="T3198">
        <v>0</v>
      </c>
      <c r="U3198">
        <v>0</v>
      </c>
    </row>
    <row r="3199" spans="1:21" x14ac:dyDescent="0.25">
      <c r="A3199" t="s">
        <v>7079</v>
      </c>
      <c r="B3199" t="s">
        <v>7080</v>
      </c>
      <c r="C3199" t="s">
        <v>20884</v>
      </c>
      <c r="D3199">
        <v>0</v>
      </c>
      <c r="E3199">
        <v>0</v>
      </c>
      <c r="F3199">
        <v>5.63</v>
      </c>
      <c r="G3199">
        <v>0</v>
      </c>
      <c r="H3199">
        <v>0</v>
      </c>
      <c r="I3199">
        <v>0</v>
      </c>
      <c r="J3199">
        <v>1</v>
      </c>
      <c r="K3199">
        <v>1</v>
      </c>
      <c r="L3199">
        <v>1</v>
      </c>
      <c r="M3199">
        <v>0</v>
      </c>
      <c r="N3199">
        <v>1</v>
      </c>
      <c r="O3199">
        <v>1</v>
      </c>
      <c r="P3199">
        <v>1.68</v>
      </c>
      <c r="Q3199">
        <v>5.15</v>
      </c>
      <c r="R3199">
        <v>4.88</v>
      </c>
      <c r="S3199">
        <v>5.64</v>
      </c>
      <c r="T3199">
        <v>0</v>
      </c>
      <c r="U3199">
        <v>0</v>
      </c>
    </row>
    <row r="3200" spans="1:21" x14ac:dyDescent="0.25">
      <c r="A3200" t="s">
        <v>6272</v>
      </c>
      <c r="B3200" t="s">
        <v>6273</v>
      </c>
      <c r="C3200" t="s">
        <v>20880</v>
      </c>
      <c r="D3200">
        <v>0</v>
      </c>
      <c r="E3200">
        <v>0</v>
      </c>
      <c r="F3200">
        <v>5.63</v>
      </c>
      <c r="G3200">
        <v>0</v>
      </c>
      <c r="H3200">
        <v>1</v>
      </c>
      <c r="I3200">
        <v>0</v>
      </c>
      <c r="J3200">
        <v>1</v>
      </c>
      <c r="K3200">
        <v>1</v>
      </c>
      <c r="L3200">
        <v>1</v>
      </c>
      <c r="M3200">
        <v>0</v>
      </c>
      <c r="N3200">
        <v>1</v>
      </c>
      <c r="O3200">
        <v>1</v>
      </c>
      <c r="P3200">
        <v>1.78</v>
      </c>
      <c r="Q3200">
        <v>6.62</v>
      </c>
      <c r="R3200">
        <v>6.87</v>
      </c>
      <c r="S3200">
        <v>5.64</v>
      </c>
      <c r="T3200">
        <v>0</v>
      </c>
      <c r="U3200">
        <v>0</v>
      </c>
    </row>
    <row r="3201" spans="1:21" x14ac:dyDescent="0.25">
      <c r="A3201" t="s">
        <v>5938</v>
      </c>
      <c r="B3201" t="s">
        <v>5939</v>
      </c>
      <c r="C3201" t="s">
        <v>20892</v>
      </c>
      <c r="D3201">
        <v>0</v>
      </c>
      <c r="E3201">
        <v>0</v>
      </c>
      <c r="F3201">
        <v>5.56</v>
      </c>
      <c r="G3201">
        <v>0</v>
      </c>
      <c r="H3201">
        <v>0</v>
      </c>
      <c r="I3201">
        <v>0</v>
      </c>
      <c r="J3201">
        <v>1</v>
      </c>
      <c r="K3201">
        <v>1</v>
      </c>
      <c r="L3201">
        <v>1</v>
      </c>
      <c r="M3201">
        <v>0</v>
      </c>
      <c r="N3201">
        <v>1</v>
      </c>
      <c r="O3201">
        <v>0</v>
      </c>
      <c r="P3201">
        <v>1.63</v>
      </c>
      <c r="Q3201">
        <v>4.78</v>
      </c>
      <c r="R3201">
        <v>4.49</v>
      </c>
      <c r="S3201">
        <v>5.65</v>
      </c>
      <c r="T3201">
        <v>0</v>
      </c>
      <c r="U3201">
        <v>0</v>
      </c>
    </row>
    <row r="3202" spans="1:21" x14ac:dyDescent="0.25">
      <c r="A3202" t="s">
        <v>6380</v>
      </c>
      <c r="B3202" t="s">
        <v>6381</v>
      </c>
      <c r="C3202" t="s">
        <v>20878</v>
      </c>
      <c r="D3202">
        <v>0</v>
      </c>
      <c r="E3202">
        <v>0</v>
      </c>
      <c r="F3202">
        <v>5.74</v>
      </c>
      <c r="G3202">
        <v>0</v>
      </c>
      <c r="H3202">
        <v>0</v>
      </c>
      <c r="I3202">
        <v>0</v>
      </c>
      <c r="J3202">
        <v>1</v>
      </c>
      <c r="K3202">
        <v>1</v>
      </c>
      <c r="L3202">
        <v>1</v>
      </c>
      <c r="M3202">
        <v>0</v>
      </c>
      <c r="N3202">
        <v>1</v>
      </c>
      <c r="O3202">
        <v>1</v>
      </c>
      <c r="P3202">
        <v>1.72</v>
      </c>
      <c r="Q3202">
        <v>4.75</v>
      </c>
      <c r="R3202">
        <v>5.24</v>
      </c>
      <c r="S3202">
        <v>5.65</v>
      </c>
      <c r="T3202">
        <v>0</v>
      </c>
      <c r="U3202">
        <v>0</v>
      </c>
    </row>
    <row r="3203" spans="1:21" x14ac:dyDescent="0.25">
      <c r="A3203" t="s">
        <v>23519</v>
      </c>
      <c r="B3203" t="s">
        <v>23520</v>
      </c>
      <c r="C3203" t="s">
        <v>20883</v>
      </c>
      <c r="D3203">
        <v>0</v>
      </c>
      <c r="E3203">
        <v>0</v>
      </c>
      <c r="F3203">
        <v>5.43</v>
      </c>
      <c r="G3203">
        <v>0</v>
      </c>
      <c r="H3203">
        <v>0</v>
      </c>
      <c r="I3203">
        <v>0</v>
      </c>
      <c r="J3203">
        <v>1</v>
      </c>
      <c r="K3203">
        <v>1</v>
      </c>
      <c r="L3203">
        <v>1</v>
      </c>
      <c r="M3203">
        <v>0</v>
      </c>
      <c r="N3203">
        <v>1</v>
      </c>
      <c r="O3203">
        <v>0</v>
      </c>
      <c r="P3203">
        <v>1.57</v>
      </c>
      <c r="Q3203">
        <v>4.79</v>
      </c>
      <c r="R3203">
        <v>3.9</v>
      </c>
      <c r="S3203">
        <v>5.65</v>
      </c>
      <c r="T3203">
        <v>0</v>
      </c>
      <c r="U3203">
        <v>0</v>
      </c>
    </row>
    <row r="3204" spans="1:21" x14ac:dyDescent="0.25">
      <c r="A3204" t="s">
        <v>7861</v>
      </c>
      <c r="B3204" t="s">
        <v>7862</v>
      </c>
      <c r="C3204" t="s">
        <v>20887</v>
      </c>
      <c r="D3204">
        <v>0</v>
      </c>
      <c r="E3204">
        <v>0</v>
      </c>
      <c r="F3204">
        <v>5.51</v>
      </c>
      <c r="G3204">
        <v>0</v>
      </c>
      <c r="H3204">
        <v>1</v>
      </c>
      <c r="I3204">
        <v>0</v>
      </c>
      <c r="J3204">
        <v>1</v>
      </c>
      <c r="K3204">
        <v>1</v>
      </c>
      <c r="L3204">
        <v>1</v>
      </c>
      <c r="M3204">
        <v>0</v>
      </c>
      <c r="N3204">
        <v>1</v>
      </c>
      <c r="O3204">
        <v>1</v>
      </c>
      <c r="P3204">
        <v>1.75</v>
      </c>
      <c r="Q3204">
        <v>5.93</v>
      </c>
      <c r="R3204">
        <v>6.49</v>
      </c>
      <c r="S3204">
        <v>5.65</v>
      </c>
      <c r="T3204">
        <v>0</v>
      </c>
      <c r="U3204">
        <v>0</v>
      </c>
    </row>
    <row r="3205" spans="1:21" x14ac:dyDescent="0.25">
      <c r="A3205" t="s">
        <v>7475</v>
      </c>
      <c r="B3205" t="s">
        <v>7476</v>
      </c>
      <c r="C3205" t="s">
        <v>20890</v>
      </c>
      <c r="D3205">
        <v>0</v>
      </c>
      <c r="E3205">
        <v>0</v>
      </c>
      <c r="F3205">
        <v>5.59</v>
      </c>
      <c r="G3205">
        <v>0</v>
      </c>
      <c r="H3205">
        <v>0</v>
      </c>
      <c r="I3205">
        <v>0</v>
      </c>
      <c r="J3205">
        <v>1</v>
      </c>
      <c r="K3205">
        <v>1</v>
      </c>
      <c r="L3205">
        <v>1</v>
      </c>
      <c r="M3205">
        <v>0</v>
      </c>
      <c r="N3205">
        <v>1</v>
      </c>
      <c r="O3205">
        <v>1</v>
      </c>
      <c r="P3205">
        <v>1.67</v>
      </c>
      <c r="Q3205">
        <v>4.7</v>
      </c>
      <c r="R3205">
        <v>4.8</v>
      </c>
      <c r="S3205">
        <v>5.65</v>
      </c>
      <c r="T3205">
        <v>0</v>
      </c>
      <c r="U3205">
        <v>0</v>
      </c>
    </row>
    <row r="3206" spans="1:21" x14ac:dyDescent="0.25">
      <c r="A3206" t="s">
        <v>23521</v>
      </c>
      <c r="B3206" t="s">
        <v>22034</v>
      </c>
      <c r="C3206" t="s">
        <v>20895</v>
      </c>
      <c r="D3206">
        <v>0</v>
      </c>
      <c r="E3206">
        <v>0</v>
      </c>
      <c r="F3206">
        <v>5.44</v>
      </c>
      <c r="G3206">
        <v>0</v>
      </c>
      <c r="H3206">
        <v>1</v>
      </c>
      <c r="I3206">
        <v>0</v>
      </c>
      <c r="J3206">
        <v>1</v>
      </c>
      <c r="K3206">
        <v>1</v>
      </c>
      <c r="L3206">
        <v>1</v>
      </c>
      <c r="M3206">
        <v>0</v>
      </c>
      <c r="N3206">
        <v>1</v>
      </c>
      <c r="O3206">
        <v>1</v>
      </c>
      <c r="P3206">
        <v>1.74</v>
      </c>
      <c r="Q3206">
        <v>5.78</v>
      </c>
      <c r="R3206">
        <v>6.3</v>
      </c>
      <c r="S3206">
        <v>5.65</v>
      </c>
      <c r="T3206">
        <v>0</v>
      </c>
      <c r="U3206">
        <v>-0.1</v>
      </c>
    </row>
    <row r="3207" spans="1:21" x14ac:dyDescent="0.25">
      <c r="A3207" t="s">
        <v>7645</v>
      </c>
      <c r="B3207" t="s">
        <v>7646</v>
      </c>
      <c r="C3207" t="s">
        <v>20876</v>
      </c>
      <c r="D3207">
        <v>0</v>
      </c>
      <c r="E3207">
        <v>0</v>
      </c>
      <c r="F3207">
        <v>5.54</v>
      </c>
      <c r="G3207">
        <v>0</v>
      </c>
      <c r="H3207">
        <v>0</v>
      </c>
      <c r="I3207">
        <v>0</v>
      </c>
      <c r="J3207">
        <v>1</v>
      </c>
      <c r="K3207">
        <v>1</v>
      </c>
      <c r="L3207">
        <v>1</v>
      </c>
      <c r="M3207">
        <v>0</v>
      </c>
      <c r="N3207">
        <v>1</v>
      </c>
      <c r="O3207">
        <v>1</v>
      </c>
      <c r="P3207">
        <v>1.71</v>
      </c>
      <c r="Q3207">
        <v>5.18</v>
      </c>
      <c r="R3207">
        <v>5.75</v>
      </c>
      <c r="S3207">
        <v>5.65</v>
      </c>
      <c r="T3207">
        <v>0</v>
      </c>
      <c r="U3207">
        <v>0</v>
      </c>
    </row>
    <row r="3208" spans="1:21" x14ac:dyDescent="0.25">
      <c r="A3208" t="s">
        <v>7038</v>
      </c>
      <c r="B3208" t="s">
        <v>7039</v>
      </c>
      <c r="C3208" t="s">
        <v>1</v>
      </c>
      <c r="D3208">
        <v>0</v>
      </c>
      <c r="E3208">
        <v>0</v>
      </c>
      <c r="F3208">
        <v>5.47</v>
      </c>
      <c r="G3208">
        <v>0</v>
      </c>
      <c r="H3208">
        <v>1</v>
      </c>
      <c r="I3208">
        <v>0</v>
      </c>
      <c r="J3208">
        <v>1</v>
      </c>
      <c r="K3208">
        <v>1</v>
      </c>
      <c r="L3208">
        <v>1</v>
      </c>
      <c r="M3208">
        <v>0</v>
      </c>
      <c r="N3208">
        <v>1</v>
      </c>
      <c r="O3208">
        <v>1</v>
      </c>
      <c r="P3208">
        <v>1.68</v>
      </c>
      <c r="Q3208">
        <v>4.6500000000000004</v>
      </c>
      <c r="R3208">
        <v>4.9400000000000004</v>
      </c>
      <c r="S3208">
        <v>5.65</v>
      </c>
      <c r="T3208">
        <v>0</v>
      </c>
      <c r="U3208">
        <v>-0.1</v>
      </c>
    </row>
    <row r="3209" spans="1:21" x14ac:dyDescent="0.25">
      <c r="A3209" t="s">
        <v>6579</v>
      </c>
      <c r="B3209" t="s">
        <v>6580</v>
      </c>
      <c r="C3209" t="s">
        <v>20878</v>
      </c>
      <c r="D3209">
        <v>0</v>
      </c>
      <c r="E3209">
        <v>0</v>
      </c>
      <c r="F3209">
        <v>5.74</v>
      </c>
      <c r="G3209">
        <v>0</v>
      </c>
      <c r="H3209">
        <v>0</v>
      </c>
      <c r="I3209">
        <v>0</v>
      </c>
      <c r="J3209">
        <v>1</v>
      </c>
      <c r="K3209">
        <v>1</v>
      </c>
      <c r="L3209">
        <v>1</v>
      </c>
      <c r="M3209">
        <v>0</v>
      </c>
      <c r="N3209">
        <v>1</v>
      </c>
      <c r="O3209">
        <v>1</v>
      </c>
      <c r="P3209">
        <v>1.71</v>
      </c>
      <c r="Q3209">
        <v>4.63</v>
      </c>
      <c r="R3209">
        <v>5.1100000000000003</v>
      </c>
      <c r="S3209">
        <v>5.65</v>
      </c>
      <c r="T3209">
        <v>0</v>
      </c>
      <c r="U3209">
        <v>0</v>
      </c>
    </row>
    <row r="3210" spans="1:21" x14ac:dyDescent="0.25">
      <c r="A3210" t="s">
        <v>8104</v>
      </c>
      <c r="B3210" t="s">
        <v>364</v>
      </c>
      <c r="C3210" t="s">
        <v>1</v>
      </c>
      <c r="D3210">
        <v>0</v>
      </c>
      <c r="E3210">
        <v>0</v>
      </c>
      <c r="F3210">
        <v>5.58</v>
      </c>
      <c r="G3210">
        <v>0</v>
      </c>
      <c r="H3210">
        <v>1</v>
      </c>
      <c r="I3210">
        <v>0</v>
      </c>
      <c r="J3210">
        <v>1</v>
      </c>
      <c r="K3210">
        <v>1</v>
      </c>
      <c r="L3210">
        <v>1</v>
      </c>
      <c r="M3210">
        <v>0</v>
      </c>
      <c r="N3210">
        <v>1</v>
      </c>
      <c r="O3210">
        <v>1</v>
      </c>
      <c r="P3210">
        <v>1.74</v>
      </c>
      <c r="Q3210">
        <v>5.52</v>
      </c>
      <c r="R3210">
        <v>6.08</v>
      </c>
      <c r="S3210">
        <v>5.65</v>
      </c>
      <c r="T3210">
        <v>0</v>
      </c>
      <c r="U3210">
        <v>-0.1</v>
      </c>
    </row>
    <row r="3211" spans="1:21" x14ac:dyDescent="0.25">
      <c r="A3211" t="s">
        <v>6244</v>
      </c>
      <c r="B3211" t="s">
        <v>6245</v>
      </c>
      <c r="C3211" t="s">
        <v>20887</v>
      </c>
      <c r="D3211">
        <v>0</v>
      </c>
      <c r="E3211">
        <v>0</v>
      </c>
      <c r="F3211">
        <v>5.39</v>
      </c>
      <c r="G3211">
        <v>0</v>
      </c>
      <c r="H3211">
        <v>1</v>
      </c>
      <c r="I3211">
        <v>0</v>
      </c>
      <c r="J3211">
        <v>1</v>
      </c>
      <c r="K3211">
        <v>1</v>
      </c>
      <c r="L3211">
        <v>1</v>
      </c>
      <c r="M3211">
        <v>0</v>
      </c>
      <c r="N3211">
        <v>0</v>
      </c>
      <c r="O3211">
        <v>0</v>
      </c>
      <c r="P3211">
        <v>1.64</v>
      </c>
      <c r="Q3211">
        <v>4.42</v>
      </c>
      <c r="R3211">
        <v>4.4800000000000004</v>
      </c>
      <c r="S3211">
        <v>5.65</v>
      </c>
      <c r="T3211">
        <v>0</v>
      </c>
      <c r="U3211">
        <v>0</v>
      </c>
    </row>
    <row r="3212" spans="1:21" x14ac:dyDescent="0.25">
      <c r="A3212" t="s">
        <v>23522</v>
      </c>
      <c r="B3212" t="s">
        <v>23523</v>
      </c>
      <c r="C3212" t="s">
        <v>20870</v>
      </c>
      <c r="D3212">
        <v>0</v>
      </c>
      <c r="E3212">
        <v>0</v>
      </c>
      <c r="F3212">
        <v>5.45</v>
      </c>
      <c r="G3212">
        <v>0</v>
      </c>
      <c r="H3212">
        <v>1</v>
      </c>
      <c r="I3212">
        <v>0</v>
      </c>
      <c r="J3212">
        <v>1</v>
      </c>
      <c r="K3212">
        <v>1</v>
      </c>
      <c r="L3212">
        <v>1</v>
      </c>
      <c r="M3212">
        <v>0</v>
      </c>
      <c r="N3212">
        <v>1</v>
      </c>
      <c r="O3212">
        <v>1</v>
      </c>
      <c r="P3212">
        <v>1.76</v>
      </c>
      <c r="Q3212">
        <v>6.88</v>
      </c>
      <c r="R3212">
        <v>7.08</v>
      </c>
      <c r="S3212">
        <v>5.65</v>
      </c>
      <c r="T3212">
        <v>0</v>
      </c>
      <c r="U3212">
        <v>-0.1</v>
      </c>
    </row>
    <row r="3213" spans="1:21" x14ac:dyDescent="0.25">
      <c r="A3213" t="s">
        <v>9363</v>
      </c>
      <c r="B3213" t="s">
        <v>9364</v>
      </c>
      <c r="C3213" t="s">
        <v>20889</v>
      </c>
      <c r="D3213">
        <v>0</v>
      </c>
      <c r="E3213">
        <v>0</v>
      </c>
      <c r="F3213">
        <v>5.47</v>
      </c>
      <c r="G3213">
        <v>0</v>
      </c>
      <c r="H3213">
        <v>0</v>
      </c>
      <c r="I3213">
        <v>0</v>
      </c>
      <c r="J3213">
        <v>1</v>
      </c>
      <c r="K3213">
        <v>1</v>
      </c>
      <c r="L3213">
        <v>1</v>
      </c>
      <c r="M3213">
        <v>0</v>
      </c>
      <c r="N3213">
        <v>0</v>
      </c>
      <c r="O3213">
        <v>0</v>
      </c>
      <c r="P3213">
        <v>1.61</v>
      </c>
      <c r="Q3213">
        <v>4.32</v>
      </c>
      <c r="R3213">
        <v>4.1900000000000004</v>
      </c>
      <c r="S3213">
        <v>5.65</v>
      </c>
      <c r="T3213">
        <v>0</v>
      </c>
      <c r="U3213">
        <v>0</v>
      </c>
    </row>
    <row r="3214" spans="1:21" x14ac:dyDescent="0.25">
      <c r="A3214" t="s">
        <v>7980</v>
      </c>
      <c r="B3214" t="s">
        <v>7981</v>
      </c>
      <c r="C3214" t="s">
        <v>20872</v>
      </c>
      <c r="D3214">
        <v>0</v>
      </c>
      <c r="E3214">
        <v>0</v>
      </c>
      <c r="F3214">
        <v>5.54</v>
      </c>
      <c r="G3214">
        <v>0</v>
      </c>
      <c r="H3214">
        <v>1</v>
      </c>
      <c r="I3214">
        <v>0</v>
      </c>
      <c r="J3214">
        <v>1</v>
      </c>
      <c r="K3214">
        <v>1</v>
      </c>
      <c r="L3214">
        <v>1</v>
      </c>
      <c r="M3214">
        <v>0</v>
      </c>
      <c r="N3214">
        <v>1</v>
      </c>
      <c r="O3214">
        <v>1</v>
      </c>
      <c r="P3214">
        <v>1.76</v>
      </c>
      <c r="Q3214">
        <v>6.34</v>
      </c>
      <c r="R3214">
        <v>6.74</v>
      </c>
      <c r="S3214">
        <v>5.65</v>
      </c>
      <c r="T3214">
        <v>0</v>
      </c>
      <c r="U3214">
        <v>-0.1</v>
      </c>
    </row>
    <row r="3215" spans="1:21" x14ac:dyDescent="0.25">
      <c r="A3215" t="s">
        <v>23524</v>
      </c>
      <c r="B3215" t="s">
        <v>23525</v>
      </c>
      <c r="C3215" t="s">
        <v>20883</v>
      </c>
      <c r="D3215">
        <v>0</v>
      </c>
      <c r="E3215">
        <v>0</v>
      </c>
      <c r="F3215">
        <v>5.47</v>
      </c>
      <c r="G3215">
        <v>0</v>
      </c>
      <c r="H3215">
        <v>0</v>
      </c>
      <c r="I3215">
        <v>0</v>
      </c>
      <c r="J3215">
        <v>1</v>
      </c>
      <c r="K3215">
        <v>1</v>
      </c>
      <c r="L3215">
        <v>1</v>
      </c>
      <c r="M3215">
        <v>0</v>
      </c>
      <c r="N3215">
        <v>1</v>
      </c>
      <c r="O3215">
        <v>1</v>
      </c>
      <c r="P3215">
        <v>1.63</v>
      </c>
      <c r="Q3215">
        <v>5.58</v>
      </c>
      <c r="R3215">
        <v>4.9000000000000004</v>
      </c>
      <c r="S3215">
        <v>5.66</v>
      </c>
      <c r="T3215">
        <v>0</v>
      </c>
      <c r="U3215">
        <v>0</v>
      </c>
    </row>
    <row r="3216" spans="1:21" x14ac:dyDescent="0.25">
      <c r="A3216" t="s">
        <v>8554</v>
      </c>
      <c r="B3216" t="s">
        <v>8555</v>
      </c>
      <c r="C3216" t="s">
        <v>20892</v>
      </c>
      <c r="D3216">
        <v>0</v>
      </c>
      <c r="E3216">
        <v>0</v>
      </c>
      <c r="F3216">
        <v>5.59</v>
      </c>
      <c r="G3216">
        <v>0</v>
      </c>
      <c r="H3216">
        <v>0</v>
      </c>
      <c r="I3216">
        <v>0</v>
      </c>
      <c r="J3216">
        <v>1</v>
      </c>
      <c r="K3216">
        <v>1</v>
      </c>
      <c r="L3216">
        <v>1</v>
      </c>
      <c r="M3216">
        <v>0</v>
      </c>
      <c r="N3216">
        <v>0</v>
      </c>
      <c r="O3216">
        <v>1</v>
      </c>
      <c r="P3216">
        <v>1.65</v>
      </c>
      <c r="Q3216">
        <v>4.4800000000000004</v>
      </c>
      <c r="R3216">
        <v>4.67</v>
      </c>
      <c r="S3216">
        <v>5.66</v>
      </c>
      <c r="T3216">
        <v>0</v>
      </c>
      <c r="U3216">
        <v>0</v>
      </c>
    </row>
    <row r="3217" spans="1:21" x14ac:dyDescent="0.25">
      <c r="A3217" t="s">
        <v>23526</v>
      </c>
      <c r="B3217" t="s">
        <v>23527</v>
      </c>
      <c r="C3217" t="s">
        <v>20865</v>
      </c>
      <c r="D3217">
        <v>0</v>
      </c>
      <c r="E3217">
        <v>0</v>
      </c>
      <c r="F3217">
        <v>5.41</v>
      </c>
      <c r="G3217">
        <v>0</v>
      </c>
      <c r="H3217">
        <v>0</v>
      </c>
      <c r="I3217">
        <v>0</v>
      </c>
      <c r="J3217">
        <v>1</v>
      </c>
      <c r="K3217">
        <v>1</v>
      </c>
      <c r="L3217">
        <v>1</v>
      </c>
      <c r="M3217">
        <v>0</v>
      </c>
      <c r="N3217">
        <v>0</v>
      </c>
      <c r="O3217">
        <v>1</v>
      </c>
      <c r="P3217">
        <v>1.63</v>
      </c>
      <c r="Q3217">
        <v>4.24</v>
      </c>
      <c r="R3217">
        <v>4.5599999999999996</v>
      </c>
      <c r="S3217">
        <v>5.66</v>
      </c>
      <c r="T3217">
        <v>0</v>
      </c>
      <c r="U3217">
        <v>0</v>
      </c>
    </row>
    <row r="3218" spans="1:21" x14ac:dyDescent="0.25">
      <c r="A3218" t="s">
        <v>7294</v>
      </c>
      <c r="B3218" t="s">
        <v>7295</v>
      </c>
      <c r="C3218" t="s">
        <v>20882</v>
      </c>
      <c r="D3218">
        <v>0</v>
      </c>
      <c r="E3218">
        <v>0</v>
      </c>
      <c r="F3218">
        <v>5.38</v>
      </c>
      <c r="G3218">
        <v>0</v>
      </c>
      <c r="H3218">
        <v>1</v>
      </c>
      <c r="I3218">
        <v>0</v>
      </c>
      <c r="J3218">
        <v>1</v>
      </c>
      <c r="K3218">
        <v>1</v>
      </c>
      <c r="L3218">
        <v>1</v>
      </c>
      <c r="M3218">
        <v>0</v>
      </c>
      <c r="N3218">
        <v>1</v>
      </c>
      <c r="O3218">
        <v>0</v>
      </c>
      <c r="P3218">
        <v>1.61</v>
      </c>
      <c r="Q3218">
        <v>4.9400000000000004</v>
      </c>
      <c r="R3218">
        <v>4.43</v>
      </c>
      <c r="S3218">
        <v>5.66</v>
      </c>
      <c r="T3218">
        <v>0</v>
      </c>
      <c r="U3218">
        <v>0</v>
      </c>
    </row>
    <row r="3219" spans="1:21" x14ac:dyDescent="0.25">
      <c r="A3219" t="s">
        <v>6748</v>
      </c>
      <c r="B3219" t="s">
        <v>6749</v>
      </c>
      <c r="C3219" t="s">
        <v>20874</v>
      </c>
      <c r="D3219">
        <v>0</v>
      </c>
      <c r="E3219">
        <v>0</v>
      </c>
      <c r="F3219">
        <v>5.66</v>
      </c>
      <c r="G3219">
        <v>0</v>
      </c>
      <c r="H3219">
        <v>1</v>
      </c>
      <c r="I3219">
        <v>0</v>
      </c>
      <c r="J3219">
        <v>1</v>
      </c>
      <c r="K3219">
        <v>1</v>
      </c>
      <c r="L3219">
        <v>1</v>
      </c>
      <c r="M3219">
        <v>0</v>
      </c>
      <c r="N3219">
        <v>1</v>
      </c>
      <c r="O3219">
        <v>1</v>
      </c>
      <c r="P3219">
        <v>1.78</v>
      </c>
      <c r="Q3219">
        <v>6.05</v>
      </c>
      <c r="R3219">
        <v>6.59</v>
      </c>
      <c r="S3219">
        <v>5.66</v>
      </c>
      <c r="T3219">
        <v>0</v>
      </c>
      <c r="U3219">
        <v>-0.1</v>
      </c>
    </row>
    <row r="3220" spans="1:21" x14ac:dyDescent="0.25">
      <c r="A3220" t="s">
        <v>6476</v>
      </c>
      <c r="B3220" t="s">
        <v>6477</v>
      </c>
      <c r="C3220" t="s">
        <v>20878</v>
      </c>
      <c r="D3220">
        <v>0</v>
      </c>
      <c r="E3220">
        <v>0</v>
      </c>
      <c r="F3220">
        <v>5.7</v>
      </c>
      <c r="G3220">
        <v>0</v>
      </c>
      <c r="H3220">
        <v>0</v>
      </c>
      <c r="I3220">
        <v>0</v>
      </c>
      <c r="J3220">
        <v>1</v>
      </c>
      <c r="K3220">
        <v>1</v>
      </c>
      <c r="L3220">
        <v>1</v>
      </c>
      <c r="M3220">
        <v>0</v>
      </c>
      <c r="N3220">
        <v>0</v>
      </c>
      <c r="O3220">
        <v>0</v>
      </c>
      <c r="P3220">
        <v>1.66</v>
      </c>
      <c r="Q3220">
        <v>4.1500000000000004</v>
      </c>
      <c r="R3220">
        <v>4.2699999999999996</v>
      </c>
      <c r="S3220">
        <v>5.66</v>
      </c>
      <c r="T3220">
        <v>0</v>
      </c>
      <c r="U3220">
        <v>0</v>
      </c>
    </row>
    <row r="3221" spans="1:21" x14ac:dyDescent="0.25">
      <c r="A3221" t="s">
        <v>7673</v>
      </c>
      <c r="B3221" t="s">
        <v>7674</v>
      </c>
      <c r="C3221" t="s">
        <v>20889</v>
      </c>
      <c r="D3221">
        <v>0</v>
      </c>
      <c r="E3221">
        <v>0</v>
      </c>
      <c r="F3221">
        <v>5.55</v>
      </c>
      <c r="G3221">
        <v>0</v>
      </c>
      <c r="H3221">
        <v>0</v>
      </c>
      <c r="I3221">
        <v>0</v>
      </c>
      <c r="J3221">
        <v>1</v>
      </c>
      <c r="K3221">
        <v>1</v>
      </c>
      <c r="L3221">
        <v>1</v>
      </c>
      <c r="M3221">
        <v>0</v>
      </c>
      <c r="N3221">
        <v>1</v>
      </c>
      <c r="O3221">
        <v>1</v>
      </c>
      <c r="P3221">
        <v>1.69</v>
      </c>
      <c r="Q3221">
        <v>5.01</v>
      </c>
      <c r="R3221">
        <v>5.42</v>
      </c>
      <c r="S3221">
        <v>5.66</v>
      </c>
      <c r="T3221">
        <v>0</v>
      </c>
      <c r="U3221">
        <v>0</v>
      </c>
    </row>
    <row r="3222" spans="1:21" x14ac:dyDescent="0.25">
      <c r="A3222" t="s">
        <v>23528</v>
      </c>
      <c r="B3222" t="s">
        <v>23529</v>
      </c>
      <c r="C3222" t="s">
        <v>1</v>
      </c>
      <c r="D3222">
        <v>0</v>
      </c>
      <c r="E3222">
        <v>0</v>
      </c>
      <c r="F3222">
        <v>5.56</v>
      </c>
      <c r="G3222">
        <v>0</v>
      </c>
      <c r="H3222">
        <v>0</v>
      </c>
      <c r="I3222">
        <v>0</v>
      </c>
      <c r="J3222">
        <v>1</v>
      </c>
      <c r="K3222">
        <v>1</v>
      </c>
      <c r="L3222">
        <v>1</v>
      </c>
      <c r="M3222">
        <v>0</v>
      </c>
      <c r="N3222">
        <v>1</v>
      </c>
      <c r="O3222">
        <v>1</v>
      </c>
      <c r="P3222">
        <v>1.66</v>
      </c>
      <c r="Q3222">
        <v>4.63</v>
      </c>
      <c r="R3222">
        <v>4.68</v>
      </c>
      <c r="S3222">
        <v>5.66</v>
      </c>
      <c r="T3222">
        <v>0</v>
      </c>
      <c r="U3222">
        <v>0</v>
      </c>
    </row>
    <row r="3223" spans="1:21" x14ac:dyDescent="0.25">
      <c r="A3223" t="s">
        <v>23530</v>
      </c>
      <c r="B3223" t="s">
        <v>23531</v>
      </c>
      <c r="C3223" t="s">
        <v>20880</v>
      </c>
      <c r="D3223">
        <v>0</v>
      </c>
      <c r="E3223">
        <v>0</v>
      </c>
      <c r="F3223">
        <v>5.66</v>
      </c>
      <c r="G3223">
        <v>0</v>
      </c>
      <c r="H3223">
        <v>0</v>
      </c>
      <c r="I3223">
        <v>0</v>
      </c>
      <c r="J3223">
        <v>1</v>
      </c>
      <c r="K3223">
        <v>1</v>
      </c>
      <c r="L3223">
        <v>1</v>
      </c>
      <c r="M3223">
        <v>0</v>
      </c>
      <c r="N3223">
        <v>1</v>
      </c>
      <c r="O3223">
        <v>1</v>
      </c>
      <c r="P3223">
        <v>1.67</v>
      </c>
      <c r="Q3223">
        <v>4.78</v>
      </c>
      <c r="R3223">
        <v>4.8</v>
      </c>
      <c r="S3223">
        <v>5.66</v>
      </c>
      <c r="T3223">
        <v>0</v>
      </c>
      <c r="U3223">
        <v>0</v>
      </c>
    </row>
    <row r="3224" spans="1:21" x14ac:dyDescent="0.25">
      <c r="A3224" t="s">
        <v>23532</v>
      </c>
      <c r="B3224" t="s">
        <v>23533</v>
      </c>
      <c r="C3224" t="s">
        <v>20872</v>
      </c>
      <c r="D3224">
        <v>0</v>
      </c>
      <c r="E3224">
        <v>0</v>
      </c>
      <c r="F3224">
        <v>5.57</v>
      </c>
      <c r="G3224">
        <v>0</v>
      </c>
      <c r="H3224">
        <v>0</v>
      </c>
      <c r="I3224">
        <v>0</v>
      </c>
      <c r="J3224">
        <v>1</v>
      </c>
      <c r="K3224">
        <v>1</v>
      </c>
      <c r="L3224">
        <v>1</v>
      </c>
      <c r="M3224">
        <v>0</v>
      </c>
      <c r="N3224">
        <v>1</v>
      </c>
      <c r="O3224">
        <v>1</v>
      </c>
      <c r="P3224">
        <v>1.73</v>
      </c>
      <c r="Q3224">
        <v>5.43</v>
      </c>
      <c r="R3224">
        <v>5.96</v>
      </c>
      <c r="S3224">
        <v>5.66</v>
      </c>
      <c r="T3224">
        <v>0</v>
      </c>
      <c r="U3224">
        <v>0</v>
      </c>
    </row>
    <row r="3225" spans="1:21" x14ac:dyDescent="0.25">
      <c r="A3225" t="s">
        <v>7200</v>
      </c>
      <c r="B3225" t="s">
        <v>7201</v>
      </c>
      <c r="C3225" t="s">
        <v>1</v>
      </c>
      <c r="D3225">
        <v>0</v>
      </c>
      <c r="E3225">
        <v>0</v>
      </c>
      <c r="F3225">
        <v>5.6</v>
      </c>
      <c r="G3225">
        <v>0</v>
      </c>
      <c r="H3225">
        <v>0</v>
      </c>
      <c r="I3225">
        <v>0</v>
      </c>
      <c r="J3225">
        <v>1</v>
      </c>
      <c r="K3225">
        <v>1</v>
      </c>
      <c r="L3225">
        <v>1</v>
      </c>
      <c r="M3225">
        <v>0</v>
      </c>
      <c r="N3225">
        <v>1</v>
      </c>
      <c r="O3225">
        <v>1</v>
      </c>
      <c r="P3225">
        <v>1.71</v>
      </c>
      <c r="Q3225">
        <v>4.9000000000000004</v>
      </c>
      <c r="R3225">
        <v>5.44</v>
      </c>
      <c r="S3225">
        <v>5.66</v>
      </c>
      <c r="T3225">
        <v>0</v>
      </c>
      <c r="U3225">
        <v>0</v>
      </c>
    </row>
    <row r="3226" spans="1:21" x14ac:dyDescent="0.25">
      <c r="A3226" t="s">
        <v>8730</v>
      </c>
      <c r="B3226" t="s">
        <v>8731</v>
      </c>
      <c r="C3226" t="s">
        <v>1</v>
      </c>
      <c r="D3226">
        <v>0</v>
      </c>
      <c r="E3226">
        <v>0</v>
      </c>
      <c r="F3226">
        <v>5.58</v>
      </c>
      <c r="G3226">
        <v>0</v>
      </c>
      <c r="H3226">
        <v>1</v>
      </c>
      <c r="I3226">
        <v>0</v>
      </c>
      <c r="J3226">
        <v>1</v>
      </c>
      <c r="K3226">
        <v>1</v>
      </c>
      <c r="L3226">
        <v>1</v>
      </c>
      <c r="M3226">
        <v>0</v>
      </c>
      <c r="N3226">
        <v>1</v>
      </c>
      <c r="O3226">
        <v>1</v>
      </c>
      <c r="P3226">
        <v>1.71</v>
      </c>
      <c r="Q3226">
        <v>5.4</v>
      </c>
      <c r="R3226">
        <v>5.66</v>
      </c>
      <c r="S3226">
        <v>5.67</v>
      </c>
      <c r="T3226">
        <v>0</v>
      </c>
      <c r="U3226">
        <v>-0.1</v>
      </c>
    </row>
    <row r="3227" spans="1:21" x14ac:dyDescent="0.25">
      <c r="A3227" t="s">
        <v>7435</v>
      </c>
      <c r="B3227" t="s">
        <v>7436</v>
      </c>
      <c r="C3227" t="s">
        <v>20887</v>
      </c>
      <c r="D3227">
        <v>0</v>
      </c>
      <c r="E3227">
        <v>0</v>
      </c>
      <c r="F3227">
        <v>5.5</v>
      </c>
      <c r="G3227">
        <v>0</v>
      </c>
      <c r="H3227">
        <v>0</v>
      </c>
      <c r="I3227">
        <v>0</v>
      </c>
      <c r="J3227">
        <v>1</v>
      </c>
      <c r="K3227">
        <v>1</v>
      </c>
      <c r="L3227">
        <v>1</v>
      </c>
      <c r="M3227">
        <v>0</v>
      </c>
      <c r="N3227">
        <v>1</v>
      </c>
      <c r="O3227">
        <v>1</v>
      </c>
      <c r="P3227">
        <v>1.64</v>
      </c>
      <c r="Q3227">
        <v>4.84</v>
      </c>
      <c r="R3227">
        <v>4.6399999999999997</v>
      </c>
      <c r="S3227">
        <v>5.67</v>
      </c>
      <c r="T3227">
        <v>0</v>
      </c>
      <c r="U3227">
        <v>0</v>
      </c>
    </row>
    <row r="3228" spans="1:21" x14ac:dyDescent="0.25">
      <c r="A3228" t="s">
        <v>23534</v>
      </c>
      <c r="B3228" t="s">
        <v>23535</v>
      </c>
      <c r="C3228" t="s">
        <v>20883</v>
      </c>
      <c r="D3228">
        <v>0</v>
      </c>
      <c r="E3228">
        <v>0</v>
      </c>
      <c r="F3228">
        <v>5.51</v>
      </c>
      <c r="G3228">
        <v>0</v>
      </c>
      <c r="H3228">
        <v>1</v>
      </c>
      <c r="I3228">
        <v>0</v>
      </c>
      <c r="J3228">
        <v>1</v>
      </c>
      <c r="K3228">
        <v>1</v>
      </c>
      <c r="L3228">
        <v>1</v>
      </c>
      <c r="M3228">
        <v>0</v>
      </c>
      <c r="N3228">
        <v>1</v>
      </c>
      <c r="O3228">
        <v>1</v>
      </c>
      <c r="P3228">
        <v>1.72</v>
      </c>
      <c r="Q3228">
        <v>6.58</v>
      </c>
      <c r="R3228">
        <v>6.33</v>
      </c>
      <c r="S3228">
        <v>5.67</v>
      </c>
      <c r="T3228">
        <v>0</v>
      </c>
      <c r="U3228">
        <v>0</v>
      </c>
    </row>
    <row r="3229" spans="1:21" x14ac:dyDescent="0.25">
      <c r="A3229" t="s">
        <v>23536</v>
      </c>
      <c r="B3229" t="s">
        <v>1646</v>
      </c>
      <c r="C3229" t="s">
        <v>20890</v>
      </c>
      <c r="D3229">
        <v>0</v>
      </c>
      <c r="E3229">
        <v>0</v>
      </c>
      <c r="F3229">
        <v>5.75</v>
      </c>
      <c r="G3229">
        <v>0</v>
      </c>
      <c r="H3229">
        <v>0</v>
      </c>
      <c r="I3229">
        <v>0</v>
      </c>
      <c r="J3229">
        <v>1</v>
      </c>
      <c r="K3229">
        <v>1</v>
      </c>
      <c r="L3229">
        <v>1</v>
      </c>
      <c r="M3229">
        <v>0</v>
      </c>
      <c r="N3229">
        <v>1</v>
      </c>
      <c r="O3229">
        <v>1</v>
      </c>
      <c r="P3229">
        <v>1.73</v>
      </c>
      <c r="Q3229">
        <v>4.99</v>
      </c>
      <c r="R3229">
        <v>5.61</v>
      </c>
      <c r="S3229">
        <v>5.67</v>
      </c>
      <c r="T3229">
        <v>0</v>
      </c>
      <c r="U3229">
        <v>0</v>
      </c>
    </row>
    <row r="3230" spans="1:21" x14ac:dyDescent="0.25">
      <c r="A3230" t="s">
        <v>5775</v>
      </c>
      <c r="B3230" t="s">
        <v>5776</v>
      </c>
      <c r="C3230" t="s">
        <v>20887</v>
      </c>
      <c r="D3230">
        <v>0</v>
      </c>
      <c r="E3230">
        <v>0</v>
      </c>
      <c r="F3230">
        <v>5.47</v>
      </c>
      <c r="G3230">
        <v>0</v>
      </c>
      <c r="H3230">
        <v>1</v>
      </c>
      <c r="I3230">
        <v>0</v>
      </c>
      <c r="J3230">
        <v>1</v>
      </c>
      <c r="K3230">
        <v>1</v>
      </c>
      <c r="L3230">
        <v>1</v>
      </c>
      <c r="M3230">
        <v>0</v>
      </c>
      <c r="N3230">
        <v>1</v>
      </c>
      <c r="O3230">
        <v>1</v>
      </c>
      <c r="P3230">
        <v>1.71</v>
      </c>
      <c r="Q3230">
        <v>5.59</v>
      </c>
      <c r="R3230">
        <v>5.81</v>
      </c>
      <c r="S3230">
        <v>5.67</v>
      </c>
      <c r="T3230">
        <v>0</v>
      </c>
      <c r="U3230">
        <v>0</v>
      </c>
    </row>
    <row r="3231" spans="1:21" x14ac:dyDescent="0.25">
      <c r="A3231" t="s">
        <v>7878</v>
      </c>
      <c r="B3231" t="s">
        <v>7879</v>
      </c>
      <c r="C3231" t="s">
        <v>20867</v>
      </c>
      <c r="D3231">
        <v>0</v>
      </c>
      <c r="E3231">
        <v>0</v>
      </c>
      <c r="F3231">
        <v>5.67</v>
      </c>
      <c r="G3231">
        <v>0</v>
      </c>
      <c r="H3231">
        <v>1</v>
      </c>
      <c r="I3231">
        <v>0</v>
      </c>
      <c r="J3231">
        <v>1</v>
      </c>
      <c r="K3231">
        <v>1</v>
      </c>
      <c r="L3231">
        <v>1</v>
      </c>
      <c r="M3231">
        <v>0</v>
      </c>
      <c r="N3231">
        <v>1</v>
      </c>
      <c r="O3231">
        <v>1</v>
      </c>
      <c r="P3231">
        <v>1.83</v>
      </c>
      <c r="Q3231">
        <v>6.03</v>
      </c>
      <c r="R3231">
        <v>7.23</v>
      </c>
      <c r="S3231">
        <v>5.67</v>
      </c>
      <c r="T3231">
        <v>0</v>
      </c>
      <c r="U3231">
        <v>-0.1</v>
      </c>
    </row>
    <row r="3232" spans="1:21" x14ac:dyDescent="0.25">
      <c r="A3232" t="s">
        <v>6724</v>
      </c>
      <c r="B3232" t="s">
        <v>6725</v>
      </c>
      <c r="C3232" t="s">
        <v>20893</v>
      </c>
      <c r="D3232">
        <v>0</v>
      </c>
      <c r="E3232">
        <v>0</v>
      </c>
      <c r="F3232">
        <v>5.61</v>
      </c>
      <c r="G3232">
        <v>0</v>
      </c>
      <c r="H3232">
        <v>0</v>
      </c>
      <c r="I3232">
        <v>0</v>
      </c>
      <c r="J3232">
        <v>1</v>
      </c>
      <c r="K3232">
        <v>1</v>
      </c>
      <c r="L3232">
        <v>1</v>
      </c>
      <c r="M3232">
        <v>0</v>
      </c>
      <c r="N3232">
        <v>0</v>
      </c>
      <c r="O3232">
        <v>0</v>
      </c>
      <c r="P3232">
        <v>1.64</v>
      </c>
      <c r="Q3232">
        <v>3.86</v>
      </c>
      <c r="R3232">
        <v>4.12</v>
      </c>
      <c r="S3232">
        <v>5.67</v>
      </c>
      <c r="T3232">
        <v>0</v>
      </c>
      <c r="U3232">
        <v>0</v>
      </c>
    </row>
    <row r="3233" spans="1:21" x14ac:dyDescent="0.25">
      <c r="A3233" t="s">
        <v>8047</v>
      </c>
      <c r="B3233" t="s">
        <v>8048</v>
      </c>
      <c r="C3233" t="s">
        <v>20873</v>
      </c>
      <c r="D3233">
        <v>0</v>
      </c>
      <c r="E3233">
        <v>0</v>
      </c>
      <c r="F3233">
        <v>5.49</v>
      </c>
      <c r="G3233">
        <v>0</v>
      </c>
      <c r="H3233">
        <v>1</v>
      </c>
      <c r="I3233">
        <v>0</v>
      </c>
      <c r="J3233">
        <v>1</v>
      </c>
      <c r="K3233">
        <v>1</v>
      </c>
      <c r="L3233">
        <v>1</v>
      </c>
      <c r="M3233">
        <v>0</v>
      </c>
      <c r="N3233">
        <v>1</v>
      </c>
      <c r="O3233">
        <v>1</v>
      </c>
      <c r="P3233">
        <v>1.68</v>
      </c>
      <c r="Q3233">
        <v>5.41</v>
      </c>
      <c r="R3233">
        <v>5.31</v>
      </c>
      <c r="S3233">
        <v>5.67</v>
      </c>
      <c r="T3233">
        <v>0</v>
      </c>
      <c r="U3233">
        <v>0</v>
      </c>
    </row>
    <row r="3234" spans="1:21" x14ac:dyDescent="0.25">
      <c r="A3234" t="s">
        <v>9031</v>
      </c>
      <c r="B3234" t="s">
        <v>9032</v>
      </c>
      <c r="C3234" t="s">
        <v>20891</v>
      </c>
      <c r="D3234">
        <v>0</v>
      </c>
      <c r="E3234">
        <v>0</v>
      </c>
      <c r="F3234">
        <v>5.82</v>
      </c>
      <c r="G3234">
        <v>0</v>
      </c>
      <c r="H3234">
        <v>1</v>
      </c>
      <c r="I3234">
        <v>0</v>
      </c>
      <c r="J3234">
        <v>1</v>
      </c>
      <c r="K3234">
        <v>1</v>
      </c>
      <c r="L3234">
        <v>1</v>
      </c>
      <c r="M3234">
        <v>0</v>
      </c>
      <c r="N3234">
        <v>1</v>
      </c>
      <c r="O3234">
        <v>1</v>
      </c>
      <c r="P3234">
        <v>1.87</v>
      </c>
      <c r="Q3234">
        <v>7.01</v>
      </c>
      <c r="R3234">
        <v>8.02</v>
      </c>
      <c r="S3234">
        <v>5.67</v>
      </c>
      <c r="T3234">
        <v>0</v>
      </c>
      <c r="U3234">
        <v>-0.1</v>
      </c>
    </row>
    <row r="3235" spans="1:21" x14ac:dyDescent="0.25">
      <c r="A3235" t="s">
        <v>6682</v>
      </c>
      <c r="B3235" t="s">
        <v>100</v>
      </c>
      <c r="C3235" t="s">
        <v>20869</v>
      </c>
      <c r="D3235">
        <v>0</v>
      </c>
      <c r="E3235">
        <v>0</v>
      </c>
      <c r="F3235">
        <v>5.57</v>
      </c>
      <c r="G3235">
        <v>0</v>
      </c>
      <c r="H3235">
        <v>1</v>
      </c>
      <c r="I3235">
        <v>0</v>
      </c>
      <c r="J3235">
        <v>1</v>
      </c>
      <c r="K3235">
        <v>1</v>
      </c>
      <c r="L3235">
        <v>1</v>
      </c>
      <c r="M3235">
        <v>0</v>
      </c>
      <c r="N3235">
        <v>1</v>
      </c>
      <c r="O3235">
        <v>1</v>
      </c>
      <c r="P3235">
        <v>1.76</v>
      </c>
      <c r="Q3235">
        <v>6.31</v>
      </c>
      <c r="R3235">
        <v>6.68</v>
      </c>
      <c r="S3235">
        <v>5.67</v>
      </c>
      <c r="T3235">
        <v>0</v>
      </c>
      <c r="U3235">
        <v>-0.1</v>
      </c>
    </row>
    <row r="3236" spans="1:21" x14ac:dyDescent="0.25">
      <c r="A3236" t="s">
        <v>23537</v>
      </c>
      <c r="B3236" t="s">
        <v>23538</v>
      </c>
      <c r="C3236" t="s">
        <v>20876</v>
      </c>
      <c r="D3236">
        <v>0</v>
      </c>
      <c r="E3236">
        <v>0</v>
      </c>
      <c r="F3236">
        <v>5.56</v>
      </c>
      <c r="G3236">
        <v>0</v>
      </c>
      <c r="H3236">
        <v>0</v>
      </c>
      <c r="I3236">
        <v>0</v>
      </c>
      <c r="J3236">
        <v>1</v>
      </c>
      <c r="K3236">
        <v>1</v>
      </c>
      <c r="L3236">
        <v>1</v>
      </c>
      <c r="M3236">
        <v>0</v>
      </c>
      <c r="N3236">
        <v>1</v>
      </c>
      <c r="O3236">
        <v>1</v>
      </c>
      <c r="P3236">
        <v>1.71</v>
      </c>
      <c r="Q3236">
        <v>5.51</v>
      </c>
      <c r="R3236">
        <v>5.81</v>
      </c>
      <c r="S3236">
        <v>5.67</v>
      </c>
      <c r="T3236">
        <v>0</v>
      </c>
      <c r="U3236">
        <v>0</v>
      </c>
    </row>
    <row r="3237" spans="1:21" x14ac:dyDescent="0.25">
      <c r="A3237" t="s">
        <v>23539</v>
      </c>
      <c r="B3237" t="s">
        <v>23540</v>
      </c>
      <c r="C3237" t="s">
        <v>20872</v>
      </c>
      <c r="D3237">
        <v>0</v>
      </c>
      <c r="E3237">
        <v>0</v>
      </c>
      <c r="F3237">
        <v>5.55</v>
      </c>
      <c r="G3237">
        <v>0</v>
      </c>
      <c r="H3237">
        <v>0</v>
      </c>
      <c r="I3237">
        <v>0</v>
      </c>
      <c r="J3237">
        <v>1</v>
      </c>
      <c r="K3237">
        <v>1</v>
      </c>
      <c r="L3237">
        <v>1</v>
      </c>
      <c r="M3237">
        <v>0</v>
      </c>
      <c r="N3237">
        <v>1</v>
      </c>
      <c r="O3237">
        <v>1</v>
      </c>
      <c r="P3237">
        <v>1.72</v>
      </c>
      <c r="Q3237">
        <v>5.2</v>
      </c>
      <c r="R3237">
        <v>5.78</v>
      </c>
      <c r="S3237">
        <v>5.67</v>
      </c>
      <c r="T3237">
        <v>0</v>
      </c>
      <c r="U3237">
        <v>0</v>
      </c>
    </row>
    <row r="3238" spans="1:21" x14ac:dyDescent="0.25">
      <c r="A3238" t="s">
        <v>23541</v>
      </c>
      <c r="B3238" t="s">
        <v>23542</v>
      </c>
      <c r="C3238" t="s">
        <v>20881</v>
      </c>
      <c r="D3238">
        <v>0</v>
      </c>
      <c r="E3238">
        <v>0</v>
      </c>
      <c r="F3238">
        <v>5.56</v>
      </c>
      <c r="G3238">
        <v>0</v>
      </c>
      <c r="H3238">
        <v>1</v>
      </c>
      <c r="I3238">
        <v>0</v>
      </c>
      <c r="J3238">
        <v>1</v>
      </c>
      <c r="K3238">
        <v>1</v>
      </c>
      <c r="L3238">
        <v>1</v>
      </c>
      <c r="M3238">
        <v>0</v>
      </c>
      <c r="N3238">
        <v>1</v>
      </c>
      <c r="O3238">
        <v>1</v>
      </c>
      <c r="P3238">
        <v>1.8</v>
      </c>
      <c r="Q3238">
        <v>6.32</v>
      </c>
      <c r="R3238">
        <v>7.03</v>
      </c>
      <c r="S3238">
        <v>5.67</v>
      </c>
      <c r="T3238">
        <v>0</v>
      </c>
      <c r="U3238">
        <v>0</v>
      </c>
    </row>
    <row r="3239" spans="1:21" x14ac:dyDescent="0.25">
      <c r="A3239" t="s">
        <v>7634</v>
      </c>
      <c r="B3239" t="s">
        <v>7635</v>
      </c>
      <c r="C3239" t="s">
        <v>20869</v>
      </c>
      <c r="D3239">
        <v>0</v>
      </c>
      <c r="E3239">
        <v>0</v>
      </c>
      <c r="F3239">
        <v>5.6</v>
      </c>
      <c r="G3239">
        <v>0</v>
      </c>
      <c r="H3239">
        <v>0</v>
      </c>
      <c r="I3239">
        <v>0</v>
      </c>
      <c r="J3239">
        <v>1</v>
      </c>
      <c r="K3239">
        <v>1</v>
      </c>
      <c r="L3239">
        <v>1</v>
      </c>
      <c r="M3239">
        <v>0</v>
      </c>
      <c r="N3239">
        <v>1</v>
      </c>
      <c r="O3239">
        <v>1</v>
      </c>
      <c r="P3239">
        <v>1.71</v>
      </c>
      <c r="Q3239">
        <v>5.29</v>
      </c>
      <c r="R3239">
        <v>5.7</v>
      </c>
      <c r="S3239">
        <v>5.67</v>
      </c>
      <c r="T3239">
        <v>0</v>
      </c>
      <c r="U3239">
        <v>0</v>
      </c>
    </row>
    <row r="3240" spans="1:21" x14ac:dyDescent="0.25">
      <c r="A3240" t="s">
        <v>23543</v>
      </c>
      <c r="B3240" t="s">
        <v>23544</v>
      </c>
      <c r="C3240" t="s">
        <v>20888</v>
      </c>
      <c r="D3240">
        <v>0</v>
      </c>
      <c r="E3240">
        <v>0</v>
      </c>
      <c r="F3240">
        <v>5.38</v>
      </c>
      <c r="G3240">
        <v>0</v>
      </c>
      <c r="H3240">
        <v>0</v>
      </c>
      <c r="I3240">
        <v>0</v>
      </c>
      <c r="J3240">
        <v>1</v>
      </c>
      <c r="K3240">
        <v>1</v>
      </c>
      <c r="L3240">
        <v>1</v>
      </c>
      <c r="M3240">
        <v>0</v>
      </c>
      <c r="N3240">
        <v>0</v>
      </c>
      <c r="O3240">
        <v>1</v>
      </c>
      <c r="P3240">
        <v>1.64</v>
      </c>
      <c r="Q3240">
        <v>4.5</v>
      </c>
      <c r="R3240">
        <v>4.76</v>
      </c>
      <c r="S3240">
        <v>5.67</v>
      </c>
      <c r="T3240">
        <v>0</v>
      </c>
      <c r="U3240">
        <v>0</v>
      </c>
    </row>
    <row r="3241" spans="1:21" x14ac:dyDescent="0.25">
      <c r="A3241" t="s">
        <v>8723</v>
      </c>
      <c r="B3241" t="s">
        <v>1913</v>
      </c>
      <c r="C3241" t="s">
        <v>20873</v>
      </c>
      <c r="D3241">
        <v>0</v>
      </c>
      <c r="E3241">
        <v>0</v>
      </c>
      <c r="F3241">
        <v>5.49</v>
      </c>
      <c r="G3241">
        <v>0</v>
      </c>
      <c r="H3241">
        <v>1</v>
      </c>
      <c r="I3241">
        <v>0</v>
      </c>
      <c r="J3241">
        <v>1</v>
      </c>
      <c r="K3241">
        <v>1</v>
      </c>
      <c r="L3241">
        <v>1</v>
      </c>
      <c r="M3241">
        <v>0</v>
      </c>
      <c r="N3241">
        <v>1</v>
      </c>
      <c r="O3241">
        <v>1</v>
      </c>
      <c r="P3241">
        <v>1.72</v>
      </c>
      <c r="Q3241">
        <v>5.81</v>
      </c>
      <c r="R3241">
        <v>6.02</v>
      </c>
      <c r="S3241">
        <v>5.68</v>
      </c>
      <c r="T3241">
        <v>0</v>
      </c>
      <c r="U3241">
        <v>0</v>
      </c>
    </row>
    <row r="3242" spans="1:21" x14ac:dyDescent="0.25">
      <c r="A3242" t="s">
        <v>1993</v>
      </c>
      <c r="B3242" t="s">
        <v>1994</v>
      </c>
      <c r="C3242" t="s">
        <v>20874</v>
      </c>
      <c r="D3242">
        <v>0</v>
      </c>
      <c r="E3242">
        <v>0</v>
      </c>
      <c r="F3242">
        <v>5.77</v>
      </c>
      <c r="G3242">
        <v>0</v>
      </c>
      <c r="H3242">
        <v>1</v>
      </c>
      <c r="I3242">
        <v>0</v>
      </c>
      <c r="J3242">
        <v>1</v>
      </c>
      <c r="K3242">
        <v>1</v>
      </c>
      <c r="L3242">
        <v>1</v>
      </c>
      <c r="M3242">
        <v>0</v>
      </c>
      <c r="N3242">
        <v>1</v>
      </c>
      <c r="O3242">
        <v>1</v>
      </c>
      <c r="P3242">
        <v>1.84</v>
      </c>
      <c r="Q3242">
        <v>6.78</v>
      </c>
      <c r="R3242">
        <v>7.49</v>
      </c>
      <c r="S3242">
        <v>5.68</v>
      </c>
      <c r="T3242">
        <v>0</v>
      </c>
      <c r="U3242">
        <v>-0.1</v>
      </c>
    </row>
    <row r="3243" spans="1:21" x14ac:dyDescent="0.25">
      <c r="A3243" t="s">
        <v>7733</v>
      </c>
      <c r="B3243" t="s">
        <v>7734</v>
      </c>
      <c r="C3243" t="s">
        <v>20869</v>
      </c>
      <c r="D3243">
        <v>0</v>
      </c>
      <c r="E3243">
        <v>0</v>
      </c>
      <c r="F3243">
        <v>5.53</v>
      </c>
      <c r="G3243">
        <v>0</v>
      </c>
      <c r="H3243">
        <v>1</v>
      </c>
      <c r="I3243">
        <v>0</v>
      </c>
      <c r="J3243">
        <v>1</v>
      </c>
      <c r="K3243">
        <v>1</v>
      </c>
      <c r="L3243">
        <v>1</v>
      </c>
      <c r="M3243">
        <v>0</v>
      </c>
      <c r="N3243">
        <v>1</v>
      </c>
      <c r="O3243">
        <v>1</v>
      </c>
      <c r="P3243">
        <v>1.74</v>
      </c>
      <c r="Q3243">
        <v>5.8</v>
      </c>
      <c r="R3243">
        <v>6.19</v>
      </c>
      <c r="S3243">
        <v>5.68</v>
      </c>
      <c r="T3243">
        <v>0</v>
      </c>
      <c r="U3243">
        <v>-0.1</v>
      </c>
    </row>
    <row r="3244" spans="1:21" x14ac:dyDescent="0.25">
      <c r="A3244" t="s">
        <v>23545</v>
      </c>
      <c r="B3244" t="s">
        <v>23546</v>
      </c>
      <c r="C3244" t="s">
        <v>20885</v>
      </c>
      <c r="D3244">
        <v>0</v>
      </c>
      <c r="E3244">
        <v>0</v>
      </c>
      <c r="F3244">
        <v>5.69</v>
      </c>
      <c r="G3244">
        <v>0</v>
      </c>
      <c r="H3244">
        <v>0</v>
      </c>
      <c r="I3244">
        <v>0</v>
      </c>
      <c r="J3244">
        <v>1</v>
      </c>
      <c r="K3244">
        <v>1</v>
      </c>
      <c r="L3244">
        <v>1</v>
      </c>
      <c r="M3244">
        <v>0</v>
      </c>
      <c r="N3244">
        <v>1</v>
      </c>
      <c r="O3244">
        <v>1</v>
      </c>
      <c r="P3244">
        <v>1.72</v>
      </c>
      <c r="Q3244">
        <v>4.79</v>
      </c>
      <c r="R3244">
        <v>5.4</v>
      </c>
      <c r="S3244">
        <v>5.68</v>
      </c>
      <c r="T3244">
        <v>0</v>
      </c>
      <c r="U3244">
        <v>0</v>
      </c>
    </row>
    <row r="3245" spans="1:21" x14ac:dyDescent="0.25">
      <c r="A3245" t="s">
        <v>6129</v>
      </c>
      <c r="B3245" t="s">
        <v>6130</v>
      </c>
      <c r="C3245" t="s">
        <v>20868</v>
      </c>
      <c r="D3245">
        <v>0</v>
      </c>
      <c r="E3245">
        <v>0</v>
      </c>
      <c r="F3245">
        <v>5.56</v>
      </c>
      <c r="G3245">
        <v>0</v>
      </c>
      <c r="H3245">
        <v>0</v>
      </c>
      <c r="I3245">
        <v>0</v>
      </c>
      <c r="J3245">
        <v>1</v>
      </c>
      <c r="K3245">
        <v>1</v>
      </c>
      <c r="L3245">
        <v>1</v>
      </c>
      <c r="M3245">
        <v>0</v>
      </c>
      <c r="N3245">
        <v>0</v>
      </c>
      <c r="O3245">
        <v>0</v>
      </c>
      <c r="P3245">
        <v>1.62</v>
      </c>
      <c r="Q3245">
        <v>3.96</v>
      </c>
      <c r="R3245">
        <v>3.93</v>
      </c>
      <c r="S3245">
        <v>5.68</v>
      </c>
      <c r="T3245">
        <v>0</v>
      </c>
      <c r="U3245">
        <v>0</v>
      </c>
    </row>
    <row r="3246" spans="1:21" x14ac:dyDescent="0.25">
      <c r="A3246" t="s">
        <v>23547</v>
      </c>
      <c r="B3246" t="s">
        <v>23548</v>
      </c>
      <c r="C3246" t="s">
        <v>20886</v>
      </c>
      <c r="D3246">
        <v>0</v>
      </c>
      <c r="E3246">
        <v>0</v>
      </c>
      <c r="F3246">
        <v>5.57</v>
      </c>
      <c r="G3246">
        <v>0</v>
      </c>
      <c r="H3246">
        <v>0</v>
      </c>
      <c r="I3246">
        <v>0</v>
      </c>
      <c r="J3246">
        <v>1</v>
      </c>
      <c r="K3246">
        <v>1</v>
      </c>
      <c r="L3246">
        <v>1</v>
      </c>
      <c r="M3246">
        <v>0</v>
      </c>
      <c r="N3246">
        <v>1</v>
      </c>
      <c r="O3246">
        <v>1</v>
      </c>
      <c r="P3246">
        <v>1.66</v>
      </c>
      <c r="Q3246">
        <v>5.42</v>
      </c>
      <c r="R3246">
        <v>5.07</v>
      </c>
      <c r="S3246">
        <v>5.69</v>
      </c>
      <c r="T3246">
        <v>0</v>
      </c>
      <c r="U3246">
        <v>0</v>
      </c>
    </row>
    <row r="3247" spans="1:21" x14ac:dyDescent="0.25">
      <c r="A3247" t="s">
        <v>7247</v>
      </c>
      <c r="B3247" t="s">
        <v>7248</v>
      </c>
      <c r="C3247" t="s">
        <v>1</v>
      </c>
      <c r="D3247">
        <v>0</v>
      </c>
      <c r="E3247">
        <v>0</v>
      </c>
      <c r="F3247">
        <v>5.59</v>
      </c>
      <c r="G3247">
        <v>0</v>
      </c>
      <c r="H3247">
        <v>0</v>
      </c>
      <c r="I3247">
        <v>0</v>
      </c>
      <c r="J3247">
        <v>1</v>
      </c>
      <c r="K3247">
        <v>1</v>
      </c>
      <c r="L3247">
        <v>1</v>
      </c>
      <c r="M3247">
        <v>0</v>
      </c>
      <c r="N3247">
        <v>1</v>
      </c>
      <c r="O3247">
        <v>1</v>
      </c>
      <c r="P3247">
        <v>1.66</v>
      </c>
      <c r="Q3247">
        <v>4.6100000000000003</v>
      </c>
      <c r="R3247">
        <v>4.7300000000000004</v>
      </c>
      <c r="S3247">
        <v>5.69</v>
      </c>
      <c r="T3247">
        <v>0</v>
      </c>
      <c r="U3247">
        <v>0</v>
      </c>
    </row>
    <row r="3248" spans="1:21" x14ac:dyDescent="0.25">
      <c r="A3248" t="s">
        <v>5954</v>
      </c>
      <c r="B3248" t="s">
        <v>5955</v>
      </c>
      <c r="C3248" t="s">
        <v>20869</v>
      </c>
      <c r="D3248">
        <v>0</v>
      </c>
      <c r="E3248">
        <v>0</v>
      </c>
      <c r="F3248">
        <v>5.58</v>
      </c>
      <c r="G3248">
        <v>0</v>
      </c>
      <c r="H3248">
        <v>0</v>
      </c>
      <c r="I3248">
        <v>0</v>
      </c>
      <c r="J3248">
        <v>1</v>
      </c>
      <c r="K3248">
        <v>1</v>
      </c>
      <c r="L3248">
        <v>1</v>
      </c>
      <c r="M3248">
        <v>0</v>
      </c>
      <c r="N3248">
        <v>1</v>
      </c>
      <c r="O3248">
        <v>1</v>
      </c>
      <c r="P3248">
        <v>1.69</v>
      </c>
      <c r="Q3248">
        <v>5.16</v>
      </c>
      <c r="R3248">
        <v>5.33</v>
      </c>
      <c r="S3248">
        <v>5.69</v>
      </c>
      <c r="T3248">
        <v>0</v>
      </c>
      <c r="U3248">
        <v>0</v>
      </c>
    </row>
    <row r="3249" spans="1:21" x14ac:dyDescent="0.25">
      <c r="A3249" t="s">
        <v>23549</v>
      </c>
      <c r="B3249" t="s">
        <v>23550</v>
      </c>
      <c r="C3249" t="s">
        <v>20885</v>
      </c>
      <c r="D3249">
        <v>0</v>
      </c>
      <c r="E3249">
        <v>0</v>
      </c>
      <c r="F3249">
        <v>5.69</v>
      </c>
      <c r="G3249">
        <v>0</v>
      </c>
      <c r="H3249">
        <v>0</v>
      </c>
      <c r="I3249">
        <v>0</v>
      </c>
      <c r="J3249">
        <v>1</v>
      </c>
      <c r="K3249">
        <v>1</v>
      </c>
      <c r="L3249">
        <v>1</v>
      </c>
      <c r="M3249">
        <v>0</v>
      </c>
      <c r="N3249">
        <v>1</v>
      </c>
      <c r="O3249">
        <v>1</v>
      </c>
      <c r="P3249">
        <v>1.72</v>
      </c>
      <c r="Q3249">
        <v>4.51</v>
      </c>
      <c r="R3249">
        <v>5.18</v>
      </c>
      <c r="S3249">
        <v>5.69</v>
      </c>
      <c r="T3249">
        <v>0</v>
      </c>
      <c r="U3249">
        <v>0</v>
      </c>
    </row>
    <row r="3250" spans="1:21" x14ac:dyDescent="0.25">
      <c r="A3250" t="s">
        <v>8073</v>
      </c>
      <c r="B3250" t="s">
        <v>8074</v>
      </c>
      <c r="C3250" t="s">
        <v>20886</v>
      </c>
      <c r="D3250">
        <v>0</v>
      </c>
      <c r="E3250">
        <v>0</v>
      </c>
      <c r="F3250">
        <v>5.61</v>
      </c>
      <c r="G3250">
        <v>0</v>
      </c>
      <c r="H3250">
        <v>1</v>
      </c>
      <c r="I3250">
        <v>0</v>
      </c>
      <c r="J3250">
        <v>1</v>
      </c>
      <c r="K3250">
        <v>1</v>
      </c>
      <c r="L3250">
        <v>1</v>
      </c>
      <c r="M3250">
        <v>0</v>
      </c>
      <c r="N3250">
        <v>1</v>
      </c>
      <c r="O3250">
        <v>1</v>
      </c>
      <c r="P3250">
        <v>1.75</v>
      </c>
      <c r="Q3250">
        <v>6.49</v>
      </c>
      <c r="R3250">
        <v>6.57</v>
      </c>
      <c r="S3250">
        <v>5.69</v>
      </c>
      <c r="T3250">
        <v>0</v>
      </c>
      <c r="U3250">
        <v>0</v>
      </c>
    </row>
    <row r="3251" spans="1:21" x14ac:dyDescent="0.25">
      <c r="A3251" t="s">
        <v>7884</v>
      </c>
      <c r="B3251" t="s">
        <v>7885</v>
      </c>
      <c r="C3251" t="s">
        <v>20877</v>
      </c>
      <c r="D3251">
        <v>0</v>
      </c>
      <c r="E3251">
        <v>0</v>
      </c>
      <c r="F3251">
        <v>5.58</v>
      </c>
      <c r="G3251">
        <v>0</v>
      </c>
      <c r="H3251">
        <v>0</v>
      </c>
      <c r="I3251">
        <v>0</v>
      </c>
      <c r="J3251">
        <v>1</v>
      </c>
      <c r="K3251">
        <v>1</v>
      </c>
      <c r="L3251">
        <v>1</v>
      </c>
      <c r="M3251">
        <v>0</v>
      </c>
      <c r="N3251">
        <v>0</v>
      </c>
      <c r="O3251">
        <v>1</v>
      </c>
      <c r="P3251">
        <v>1.73</v>
      </c>
      <c r="Q3251">
        <v>4.49</v>
      </c>
      <c r="R3251">
        <v>5.69</v>
      </c>
      <c r="S3251">
        <v>5.7</v>
      </c>
      <c r="T3251">
        <v>0</v>
      </c>
      <c r="U3251">
        <v>0</v>
      </c>
    </row>
    <row r="3252" spans="1:21" x14ac:dyDescent="0.25">
      <c r="A3252" t="s">
        <v>23551</v>
      </c>
      <c r="B3252" t="s">
        <v>23552</v>
      </c>
      <c r="C3252" t="s">
        <v>20867</v>
      </c>
      <c r="D3252">
        <v>0</v>
      </c>
      <c r="E3252">
        <v>0</v>
      </c>
      <c r="F3252">
        <v>5.71</v>
      </c>
      <c r="G3252">
        <v>0</v>
      </c>
      <c r="H3252">
        <v>0</v>
      </c>
      <c r="I3252">
        <v>0</v>
      </c>
      <c r="J3252">
        <v>1</v>
      </c>
      <c r="K3252">
        <v>1</v>
      </c>
      <c r="L3252">
        <v>1</v>
      </c>
      <c r="M3252">
        <v>0</v>
      </c>
      <c r="N3252">
        <v>1</v>
      </c>
      <c r="O3252">
        <v>1</v>
      </c>
      <c r="P3252">
        <v>1.76</v>
      </c>
      <c r="Q3252">
        <v>5.07</v>
      </c>
      <c r="R3252">
        <v>6.01</v>
      </c>
      <c r="S3252">
        <v>5.7</v>
      </c>
      <c r="T3252">
        <v>0</v>
      </c>
      <c r="U3252">
        <v>0</v>
      </c>
    </row>
    <row r="3253" spans="1:21" x14ac:dyDescent="0.25">
      <c r="A3253" t="s">
        <v>6474</v>
      </c>
      <c r="B3253" t="s">
        <v>6475</v>
      </c>
      <c r="C3253" t="s">
        <v>20888</v>
      </c>
      <c r="D3253">
        <v>0</v>
      </c>
      <c r="E3253">
        <v>0</v>
      </c>
      <c r="F3253">
        <v>5.36</v>
      </c>
      <c r="G3253">
        <v>0</v>
      </c>
      <c r="H3253">
        <v>0</v>
      </c>
      <c r="I3253">
        <v>0</v>
      </c>
      <c r="J3253">
        <v>1</v>
      </c>
      <c r="K3253">
        <v>1</v>
      </c>
      <c r="L3253">
        <v>1</v>
      </c>
      <c r="M3253">
        <v>0</v>
      </c>
      <c r="N3253">
        <v>0</v>
      </c>
      <c r="O3253">
        <v>0</v>
      </c>
      <c r="P3253">
        <v>1.62</v>
      </c>
      <c r="Q3253">
        <v>3.78</v>
      </c>
      <c r="R3253">
        <v>4.17</v>
      </c>
      <c r="S3253">
        <v>5.7</v>
      </c>
      <c r="T3253">
        <v>0</v>
      </c>
      <c r="U3253">
        <v>0</v>
      </c>
    </row>
    <row r="3254" spans="1:21" x14ac:dyDescent="0.25">
      <c r="A3254" t="s">
        <v>23553</v>
      </c>
      <c r="B3254" t="s">
        <v>23554</v>
      </c>
      <c r="C3254" t="s">
        <v>1</v>
      </c>
      <c r="D3254">
        <v>0</v>
      </c>
      <c r="E3254">
        <v>0</v>
      </c>
      <c r="F3254">
        <v>5.67</v>
      </c>
      <c r="G3254">
        <v>0</v>
      </c>
      <c r="H3254">
        <v>0</v>
      </c>
      <c r="I3254">
        <v>0</v>
      </c>
      <c r="J3254">
        <v>1</v>
      </c>
      <c r="K3254">
        <v>1</v>
      </c>
      <c r="L3254">
        <v>1</v>
      </c>
      <c r="M3254">
        <v>0</v>
      </c>
      <c r="N3254">
        <v>1</v>
      </c>
      <c r="O3254">
        <v>1</v>
      </c>
      <c r="P3254">
        <v>1.72</v>
      </c>
      <c r="Q3254">
        <v>5.2</v>
      </c>
      <c r="R3254">
        <v>5.73</v>
      </c>
      <c r="S3254">
        <v>5.7</v>
      </c>
      <c r="T3254">
        <v>0</v>
      </c>
      <c r="U3254">
        <v>0</v>
      </c>
    </row>
    <row r="3255" spans="1:21" x14ac:dyDescent="0.25">
      <c r="A3255" t="s">
        <v>23555</v>
      </c>
      <c r="B3255" t="s">
        <v>8008</v>
      </c>
      <c r="C3255" t="s">
        <v>20893</v>
      </c>
      <c r="D3255">
        <v>0</v>
      </c>
      <c r="E3255">
        <v>0</v>
      </c>
      <c r="F3255">
        <v>5.64</v>
      </c>
      <c r="G3255">
        <v>0</v>
      </c>
      <c r="H3255">
        <v>1</v>
      </c>
      <c r="I3255">
        <v>0</v>
      </c>
      <c r="J3255">
        <v>1</v>
      </c>
      <c r="K3255">
        <v>1</v>
      </c>
      <c r="L3255">
        <v>1</v>
      </c>
      <c r="M3255">
        <v>0</v>
      </c>
      <c r="N3255">
        <v>0</v>
      </c>
      <c r="O3255">
        <v>1</v>
      </c>
      <c r="P3255">
        <v>1.7</v>
      </c>
      <c r="Q3255">
        <v>4.46</v>
      </c>
      <c r="R3255">
        <v>5.0199999999999996</v>
      </c>
      <c r="S3255">
        <v>5.7</v>
      </c>
      <c r="T3255">
        <v>0</v>
      </c>
      <c r="U3255">
        <v>-0.1</v>
      </c>
    </row>
    <row r="3256" spans="1:21" x14ac:dyDescent="0.25">
      <c r="A3256" t="s">
        <v>7308</v>
      </c>
      <c r="B3256" t="s">
        <v>7309</v>
      </c>
      <c r="C3256" t="s">
        <v>20869</v>
      </c>
      <c r="D3256">
        <v>0</v>
      </c>
      <c r="E3256">
        <v>0</v>
      </c>
      <c r="F3256">
        <v>5.56</v>
      </c>
      <c r="G3256">
        <v>0</v>
      </c>
      <c r="H3256">
        <v>0</v>
      </c>
      <c r="I3256">
        <v>0</v>
      </c>
      <c r="J3256">
        <v>1</v>
      </c>
      <c r="K3256">
        <v>1</v>
      </c>
      <c r="L3256">
        <v>1</v>
      </c>
      <c r="M3256">
        <v>0</v>
      </c>
      <c r="N3256">
        <v>0</v>
      </c>
      <c r="O3256">
        <v>1</v>
      </c>
      <c r="P3256">
        <v>1.65</v>
      </c>
      <c r="Q3256">
        <v>4.42</v>
      </c>
      <c r="R3256">
        <v>4.5199999999999996</v>
      </c>
      <c r="S3256">
        <v>5.7</v>
      </c>
      <c r="T3256">
        <v>0</v>
      </c>
      <c r="U3256">
        <v>0</v>
      </c>
    </row>
    <row r="3257" spans="1:21" x14ac:dyDescent="0.25">
      <c r="A3257" t="s">
        <v>23556</v>
      </c>
      <c r="B3257" t="s">
        <v>6468</v>
      </c>
      <c r="C3257" t="s">
        <v>20885</v>
      </c>
      <c r="D3257">
        <v>0</v>
      </c>
      <c r="E3257">
        <v>0</v>
      </c>
      <c r="F3257">
        <v>5.69</v>
      </c>
      <c r="G3257">
        <v>0</v>
      </c>
      <c r="H3257">
        <v>0</v>
      </c>
      <c r="I3257">
        <v>0</v>
      </c>
      <c r="J3257">
        <v>1</v>
      </c>
      <c r="K3257">
        <v>1</v>
      </c>
      <c r="L3257">
        <v>1</v>
      </c>
      <c r="M3257">
        <v>0</v>
      </c>
      <c r="N3257">
        <v>0</v>
      </c>
      <c r="O3257">
        <v>1</v>
      </c>
      <c r="P3257">
        <v>1.71</v>
      </c>
      <c r="Q3257">
        <v>4.3899999999999997</v>
      </c>
      <c r="R3257">
        <v>5.09</v>
      </c>
      <c r="S3257">
        <v>5.71</v>
      </c>
      <c r="T3257">
        <v>0</v>
      </c>
      <c r="U3257">
        <v>0</v>
      </c>
    </row>
    <row r="3258" spans="1:21" x14ac:dyDescent="0.25">
      <c r="A3258" t="s">
        <v>23557</v>
      </c>
      <c r="B3258" t="s">
        <v>23558</v>
      </c>
      <c r="C3258" t="s">
        <v>20878</v>
      </c>
      <c r="D3258">
        <v>0</v>
      </c>
      <c r="E3258">
        <v>0</v>
      </c>
      <c r="F3258">
        <v>5.72</v>
      </c>
      <c r="G3258">
        <v>0</v>
      </c>
      <c r="H3258">
        <v>0</v>
      </c>
      <c r="I3258">
        <v>0</v>
      </c>
      <c r="J3258">
        <v>1</v>
      </c>
      <c r="K3258">
        <v>1</v>
      </c>
      <c r="L3258">
        <v>1</v>
      </c>
      <c r="M3258">
        <v>0</v>
      </c>
      <c r="N3258">
        <v>0</v>
      </c>
      <c r="O3258">
        <v>0</v>
      </c>
      <c r="P3258">
        <v>1.68</v>
      </c>
      <c r="Q3258">
        <v>4.01</v>
      </c>
      <c r="R3258">
        <v>4.37</v>
      </c>
      <c r="S3258">
        <v>5.71</v>
      </c>
      <c r="T3258">
        <v>0</v>
      </c>
      <c r="U3258">
        <v>0</v>
      </c>
    </row>
    <row r="3259" spans="1:21" x14ac:dyDescent="0.25">
      <c r="A3259" t="s">
        <v>7137</v>
      </c>
      <c r="B3259" t="s">
        <v>7138</v>
      </c>
      <c r="C3259" t="s">
        <v>20892</v>
      </c>
      <c r="D3259">
        <v>0</v>
      </c>
      <c r="E3259">
        <v>0</v>
      </c>
      <c r="F3259">
        <v>5.64</v>
      </c>
      <c r="G3259">
        <v>0</v>
      </c>
      <c r="H3259">
        <v>0</v>
      </c>
      <c r="I3259">
        <v>0</v>
      </c>
      <c r="J3259">
        <v>1</v>
      </c>
      <c r="K3259">
        <v>1</v>
      </c>
      <c r="L3259">
        <v>1</v>
      </c>
      <c r="M3259">
        <v>0</v>
      </c>
      <c r="N3259">
        <v>1</v>
      </c>
      <c r="O3259">
        <v>1</v>
      </c>
      <c r="P3259">
        <v>1.68</v>
      </c>
      <c r="Q3259">
        <v>5.13</v>
      </c>
      <c r="R3259">
        <v>5.08</v>
      </c>
      <c r="S3259">
        <v>5.71</v>
      </c>
      <c r="T3259">
        <v>0</v>
      </c>
      <c r="U3259">
        <v>0</v>
      </c>
    </row>
    <row r="3260" spans="1:21" x14ac:dyDescent="0.25">
      <c r="A3260" t="s">
        <v>23559</v>
      </c>
      <c r="B3260" t="s">
        <v>23560</v>
      </c>
      <c r="C3260" t="s">
        <v>20882</v>
      </c>
      <c r="D3260">
        <v>0</v>
      </c>
      <c r="E3260">
        <v>0</v>
      </c>
      <c r="F3260">
        <v>5.45</v>
      </c>
      <c r="G3260">
        <v>0</v>
      </c>
      <c r="H3260">
        <v>0</v>
      </c>
      <c r="I3260">
        <v>0</v>
      </c>
      <c r="J3260">
        <v>1</v>
      </c>
      <c r="K3260">
        <v>1</v>
      </c>
      <c r="L3260">
        <v>1</v>
      </c>
      <c r="M3260">
        <v>0</v>
      </c>
      <c r="N3260">
        <v>1</v>
      </c>
      <c r="O3260">
        <v>0</v>
      </c>
      <c r="P3260">
        <v>1.61</v>
      </c>
      <c r="Q3260">
        <v>4.83</v>
      </c>
      <c r="R3260">
        <v>4.32</v>
      </c>
      <c r="S3260">
        <v>5.71</v>
      </c>
      <c r="T3260">
        <v>0</v>
      </c>
      <c r="U3260">
        <v>0</v>
      </c>
    </row>
    <row r="3261" spans="1:21" x14ac:dyDescent="0.25">
      <c r="A3261" t="s">
        <v>6736</v>
      </c>
      <c r="B3261" t="s">
        <v>6737</v>
      </c>
      <c r="C3261" t="s">
        <v>20882</v>
      </c>
      <c r="D3261">
        <v>0</v>
      </c>
      <c r="E3261">
        <v>0</v>
      </c>
      <c r="F3261">
        <v>5.45</v>
      </c>
      <c r="G3261">
        <v>0</v>
      </c>
      <c r="H3261">
        <v>0</v>
      </c>
      <c r="I3261">
        <v>0</v>
      </c>
      <c r="J3261">
        <v>1</v>
      </c>
      <c r="K3261">
        <v>1</v>
      </c>
      <c r="L3261">
        <v>1</v>
      </c>
      <c r="M3261">
        <v>0</v>
      </c>
      <c r="N3261">
        <v>1</v>
      </c>
      <c r="O3261">
        <v>0</v>
      </c>
      <c r="P3261">
        <v>1.59</v>
      </c>
      <c r="Q3261">
        <v>4.76</v>
      </c>
      <c r="R3261">
        <v>4.16</v>
      </c>
      <c r="S3261">
        <v>5.71</v>
      </c>
      <c r="T3261">
        <v>0</v>
      </c>
      <c r="U3261">
        <v>0</v>
      </c>
    </row>
    <row r="3262" spans="1:21" x14ac:dyDescent="0.25">
      <c r="A3262" t="s">
        <v>23561</v>
      </c>
      <c r="B3262" t="s">
        <v>23562</v>
      </c>
      <c r="C3262" t="s">
        <v>20881</v>
      </c>
      <c r="D3262">
        <v>0</v>
      </c>
      <c r="E3262">
        <v>0</v>
      </c>
      <c r="F3262">
        <v>5.55</v>
      </c>
      <c r="G3262">
        <v>0</v>
      </c>
      <c r="H3262">
        <v>1</v>
      </c>
      <c r="I3262">
        <v>0</v>
      </c>
      <c r="J3262">
        <v>1</v>
      </c>
      <c r="K3262">
        <v>1</v>
      </c>
      <c r="L3262">
        <v>1</v>
      </c>
      <c r="M3262">
        <v>0</v>
      </c>
      <c r="N3262">
        <v>1</v>
      </c>
      <c r="O3262">
        <v>1</v>
      </c>
      <c r="P3262">
        <v>1.76</v>
      </c>
      <c r="Q3262">
        <v>5.66</v>
      </c>
      <c r="R3262">
        <v>6.29</v>
      </c>
      <c r="S3262">
        <v>5.71</v>
      </c>
      <c r="T3262">
        <v>0</v>
      </c>
      <c r="U3262">
        <v>0</v>
      </c>
    </row>
    <row r="3263" spans="1:21" x14ac:dyDescent="0.25">
      <c r="A3263" t="s">
        <v>23563</v>
      </c>
      <c r="B3263" t="s">
        <v>23564</v>
      </c>
      <c r="C3263" t="s">
        <v>20891</v>
      </c>
      <c r="D3263">
        <v>0</v>
      </c>
      <c r="E3263">
        <v>0</v>
      </c>
      <c r="F3263">
        <v>5.8</v>
      </c>
      <c r="G3263">
        <v>0</v>
      </c>
      <c r="H3263">
        <v>0</v>
      </c>
      <c r="I3263">
        <v>0</v>
      </c>
      <c r="J3263">
        <v>1</v>
      </c>
      <c r="K3263">
        <v>1</v>
      </c>
      <c r="L3263">
        <v>1</v>
      </c>
      <c r="M3263">
        <v>0</v>
      </c>
      <c r="N3263">
        <v>1</v>
      </c>
      <c r="O3263">
        <v>1</v>
      </c>
      <c r="P3263">
        <v>1.75</v>
      </c>
      <c r="Q3263">
        <v>5.35</v>
      </c>
      <c r="R3263">
        <v>5.87</v>
      </c>
      <c r="S3263">
        <v>5.71</v>
      </c>
      <c r="T3263">
        <v>0</v>
      </c>
      <c r="U3263">
        <v>0</v>
      </c>
    </row>
    <row r="3264" spans="1:21" x14ac:dyDescent="0.25">
      <c r="A3264" t="s">
        <v>7581</v>
      </c>
      <c r="B3264" t="s">
        <v>7582</v>
      </c>
      <c r="C3264" t="s">
        <v>20879</v>
      </c>
      <c r="D3264">
        <v>0</v>
      </c>
      <c r="E3264">
        <v>0</v>
      </c>
      <c r="F3264">
        <v>5.81</v>
      </c>
      <c r="G3264">
        <v>0</v>
      </c>
      <c r="H3264">
        <v>1</v>
      </c>
      <c r="I3264">
        <v>0</v>
      </c>
      <c r="J3264">
        <v>1</v>
      </c>
      <c r="K3264">
        <v>1</v>
      </c>
      <c r="L3264">
        <v>1</v>
      </c>
      <c r="M3264">
        <v>0</v>
      </c>
      <c r="N3264">
        <v>1</v>
      </c>
      <c r="O3264">
        <v>1</v>
      </c>
      <c r="P3264">
        <v>1.79</v>
      </c>
      <c r="Q3264">
        <v>6.45</v>
      </c>
      <c r="R3264">
        <v>6.4</v>
      </c>
      <c r="S3264">
        <v>5.71</v>
      </c>
      <c r="T3264">
        <v>0</v>
      </c>
      <c r="U3264">
        <v>0</v>
      </c>
    </row>
    <row r="3265" spans="1:21" x14ac:dyDescent="0.25">
      <c r="A3265" t="s">
        <v>7522</v>
      </c>
      <c r="B3265" t="s">
        <v>7523</v>
      </c>
      <c r="C3265" t="s">
        <v>20870</v>
      </c>
      <c r="D3265">
        <v>0</v>
      </c>
      <c r="E3265">
        <v>0</v>
      </c>
      <c r="F3265">
        <v>5.53</v>
      </c>
      <c r="G3265">
        <v>0</v>
      </c>
      <c r="H3265">
        <v>1</v>
      </c>
      <c r="I3265">
        <v>0</v>
      </c>
      <c r="J3265">
        <v>1</v>
      </c>
      <c r="K3265">
        <v>1</v>
      </c>
      <c r="L3265">
        <v>1</v>
      </c>
      <c r="M3265">
        <v>0</v>
      </c>
      <c r="N3265">
        <v>1</v>
      </c>
      <c r="O3265">
        <v>1</v>
      </c>
      <c r="P3265">
        <v>1.76</v>
      </c>
      <c r="Q3265">
        <v>6.95</v>
      </c>
      <c r="R3265">
        <v>7.09</v>
      </c>
      <c r="S3265">
        <v>5.71</v>
      </c>
      <c r="T3265">
        <v>0</v>
      </c>
      <c r="U3265">
        <v>-0.1</v>
      </c>
    </row>
    <row r="3266" spans="1:21" x14ac:dyDescent="0.25">
      <c r="A3266" t="s">
        <v>6890</v>
      </c>
      <c r="B3266" t="s">
        <v>6891</v>
      </c>
      <c r="C3266" t="s">
        <v>20868</v>
      </c>
      <c r="D3266">
        <v>0</v>
      </c>
      <c r="E3266">
        <v>0</v>
      </c>
      <c r="F3266">
        <v>5.72</v>
      </c>
      <c r="G3266">
        <v>0</v>
      </c>
      <c r="H3266">
        <v>0</v>
      </c>
      <c r="I3266">
        <v>0</v>
      </c>
      <c r="J3266">
        <v>1</v>
      </c>
      <c r="K3266">
        <v>1</v>
      </c>
      <c r="L3266">
        <v>1</v>
      </c>
      <c r="M3266">
        <v>0</v>
      </c>
      <c r="N3266">
        <v>1</v>
      </c>
      <c r="O3266">
        <v>1</v>
      </c>
      <c r="P3266">
        <v>1.72</v>
      </c>
      <c r="Q3266">
        <v>5.44</v>
      </c>
      <c r="R3266">
        <v>5.77</v>
      </c>
      <c r="S3266">
        <v>5.71</v>
      </c>
      <c r="T3266">
        <v>0</v>
      </c>
      <c r="U3266">
        <v>0</v>
      </c>
    </row>
    <row r="3267" spans="1:21" x14ac:dyDescent="0.25">
      <c r="A3267" t="s">
        <v>23565</v>
      </c>
      <c r="B3267" t="s">
        <v>23566</v>
      </c>
      <c r="C3267" t="s">
        <v>20880</v>
      </c>
      <c r="D3267">
        <v>0</v>
      </c>
      <c r="E3267">
        <v>0</v>
      </c>
      <c r="F3267">
        <v>5.69</v>
      </c>
      <c r="G3267">
        <v>0</v>
      </c>
      <c r="H3267">
        <v>1</v>
      </c>
      <c r="I3267">
        <v>0</v>
      </c>
      <c r="J3267">
        <v>1</v>
      </c>
      <c r="K3267">
        <v>1</v>
      </c>
      <c r="L3267">
        <v>1</v>
      </c>
      <c r="M3267">
        <v>0</v>
      </c>
      <c r="N3267">
        <v>1</v>
      </c>
      <c r="O3267">
        <v>1</v>
      </c>
      <c r="P3267">
        <v>1.78</v>
      </c>
      <c r="Q3267">
        <v>6.57</v>
      </c>
      <c r="R3267">
        <v>6.7</v>
      </c>
      <c r="S3267">
        <v>5.71</v>
      </c>
      <c r="T3267">
        <v>0</v>
      </c>
      <c r="U3267">
        <v>0</v>
      </c>
    </row>
    <row r="3268" spans="1:21" x14ac:dyDescent="0.25">
      <c r="A3268" t="s">
        <v>7599</v>
      </c>
      <c r="B3268" t="s">
        <v>7600</v>
      </c>
      <c r="C3268" t="s">
        <v>20882</v>
      </c>
      <c r="D3268">
        <v>0</v>
      </c>
      <c r="E3268">
        <v>0</v>
      </c>
      <c r="F3268">
        <v>5.49</v>
      </c>
      <c r="G3268">
        <v>0</v>
      </c>
      <c r="H3268">
        <v>0</v>
      </c>
      <c r="I3268">
        <v>0</v>
      </c>
      <c r="J3268">
        <v>1</v>
      </c>
      <c r="K3268">
        <v>1</v>
      </c>
      <c r="L3268">
        <v>1</v>
      </c>
      <c r="M3268">
        <v>0</v>
      </c>
      <c r="N3268">
        <v>0</v>
      </c>
      <c r="O3268">
        <v>0</v>
      </c>
      <c r="P3268">
        <v>1.62</v>
      </c>
      <c r="Q3268">
        <v>4.38</v>
      </c>
      <c r="R3268">
        <v>4.42</v>
      </c>
      <c r="S3268">
        <v>5.71</v>
      </c>
      <c r="T3268">
        <v>0</v>
      </c>
      <c r="U3268">
        <v>0</v>
      </c>
    </row>
    <row r="3269" spans="1:21" x14ac:dyDescent="0.25">
      <c r="A3269" t="s">
        <v>23567</v>
      </c>
      <c r="B3269" t="s">
        <v>23568</v>
      </c>
      <c r="C3269" t="s">
        <v>20893</v>
      </c>
      <c r="D3269">
        <v>0</v>
      </c>
      <c r="E3269">
        <v>0</v>
      </c>
      <c r="F3269">
        <v>5.66</v>
      </c>
      <c r="G3269">
        <v>0</v>
      </c>
      <c r="H3269">
        <v>0</v>
      </c>
      <c r="I3269">
        <v>0</v>
      </c>
      <c r="J3269">
        <v>1</v>
      </c>
      <c r="K3269">
        <v>1</v>
      </c>
      <c r="L3269">
        <v>1</v>
      </c>
      <c r="M3269">
        <v>0</v>
      </c>
      <c r="N3269">
        <v>0</v>
      </c>
      <c r="O3269">
        <v>0</v>
      </c>
      <c r="P3269">
        <v>1.67</v>
      </c>
      <c r="Q3269">
        <v>4.03</v>
      </c>
      <c r="R3269">
        <v>4.5</v>
      </c>
      <c r="S3269">
        <v>5.71</v>
      </c>
      <c r="T3269">
        <v>0</v>
      </c>
      <c r="U3269">
        <v>0</v>
      </c>
    </row>
    <row r="3270" spans="1:21" x14ac:dyDescent="0.25">
      <c r="A3270" t="s">
        <v>7915</v>
      </c>
      <c r="B3270" t="s">
        <v>7916</v>
      </c>
      <c r="C3270" t="s">
        <v>20882</v>
      </c>
      <c r="D3270">
        <v>0</v>
      </c>
      <c r="E3270">
        <v>0</v>
      </c>
      <c r="F3270">
        <v>5.53</v>
      </c>
      <c r="G3270">
        <v>0</v>
      </c>
      <c r="H3270">
        <v>0</v>
      </c>
      <c r="I3270">
        <v>0</v>
      </c>
      <c r="J3270">
        <v>1</v>
      </c>
      <c r="K3270">
        <v>1</v>
      </c>
      <c r="L3270">
        <v>1</v>
      </c>
      <c r="M3270">
        <v>0</v>
      </c>
      <c r="N3270">
        <v>1</v>
      </c>
      <c r="O3270">
        <v>1</v>
      </c>
      <c r="P3270">
        <v>1.65</v>
      </c>
      <c r="Q3270">
        <v>5.03</v>
      </c>
      <c r="R3270">
        <v>5.04</v>
      </c>
      <c r="S3270">
        <v>5.71</v>
      </c>
      <c r="T3270">
        <v>0</v>
      </c>
      <c r="U3270">
        <v>0</v>
      </c>
    </row>
    <row r="3271" spans="1:21" x14ac:dyDescent="0.25">
      <c r="A3271" t="s">
        <v>23569</v>
      </c>
      <c r="B3271" t="s">
        <v>23570</v>
      </c>
      <c r="C3271" t="s">
        <v>20871</v>
      </c>
      <c r="D3271">
        <v>0</v>
      </c>
      <c r="E3271">
        <v>0</v>
      </c>
      <c r="F3271">
        <v>5.73</v>
      </c>
      <c r="G3271">
        <v>0</v>
      </c>
      <c r="H3271">
        <v>0</v>
      </c>
      <c r="I3271">
        <v>0</v>
      </c>
      <c r="J3271">
        <v>1</v>
      </c>
      <c r="K3271">
        <v>1</v>
      </c>
      <c r="L3271">
        <v>1</v>
      </c>
      <c r="M3271">
        <v>0</v>
      </c>
      <c r="N3271">
        <v>1</v>
      </c>
      <c r="O3271">
        <v>1</v>
      </c>
      <c r="P3271">
        <v>1.75</v>
      </c>
      <c r="Q3271">
        <v>4.5999999999999996</v>
      </c>
      <c r="R3271">
        <v>5.63</v>
      </c>
      <c r="S3271">
        <v>5.71</v>
      </c>
      <c r="T3271">
        <v>0</v>
      </c>
      <c r="U3271">
        <v>0</v>
      </c>
    </row>
    <row r="3272" spans="1:21" x14ac:dyDescent="0.25">
      <c r="A3272" t="s">
        <v>6165</v>
      </c>
      <c r="B3272" t="s">
        <v>6166</v>
      </c>
      <c r="C3272" t="s">
        <v>20865</v>
      </c>
      <c r="D3272">
        <v>0</v>
      </c>
      <c r="E3272">
        <v>0</v>
      </c>
      <c r="F3272">
        <v>5.48</v>
      </c>
      <c r="G3272">
        <v>0</v>
      </c>
      <c r="H3272">
        <v>0</v>
      </c>
      <c r="I3272">
        <v>0</v>
      </c>
      <c r="J3272">
        <v>1</v>
      </c>
      <c r="K3272">
        <v>1</v>
      </c>
      <c r="L3272">
        <v>1</v>
      </c>
      <c r="M3272">
        <v>0</v>
      </c>
      <c r="N3272">
        <v>0</v>
      </c>
      <c r="O3272">
        <v>1</v>
      </c>
      <c r="P3272">
        <v>1.66</v>
      </c>
      <c r="Q3272">
        <v>4.3499999999999996</v>
      </c>
      <c r="R3272">
        <v>4.8600000000000003</v>
      </c>
      <c r="S3272">
        <v>5.71</v>
      </c>
      <c r="T3272">
        <v>0</v>
      </c>
      <c r="U3272">
        <v>0</v>
      </c>
    </row>
    <row r="3273" spans="1:21" x14ac:dyDescent="0.25">
      <c r="A3273" t="s">
        <v>23571</v>
      </c>
      <c r="B3273" t="s">
        <v>23572</v>
      </c>
      <c r="C3273" t="s">
        <v>20895</v>
      </c>
      <c r="D3273">
        <v>0</v>
      </c>
      <c r="E3273">
        <v>0</v>
      </c>
      <c r="F3273">
        <v>5.54</v>
      </c>
      <c r="G3273">
        <v>0</v>
      </c>
      <c r="H3273">
        <v>0</v>
      </c>
      <c r="I3273">
        <v>0</v>
      </c>
      <c r="J3273">
        <v>1</v>
      </c>
      <c r="K3273">
        <v>1</v>
      </c>
      <c r="L3273">
        <v>1</v>
      </c>
      <c r="M3273">
        <v>0</v>
      </c>
      <c r="N3273">
        <v>1</v>
      </c>
      <c r="O3273">
        <v>1</v>
      </c>
      <c r="P3273">
        <v>1.7</v>
      </c>
      <c r="Q3273">
        <v>4.6100000000000003</v>
      </c>
      <c r="R3273">
        <v>5.46</v>
      </c>
      <c r="S3273">
        <v>5.71</v>
      </c>
      <c r="T3273">
        <v>0</v>
      </c>
      <c r="U3273">
        <v>0</v>
      </c>
    </row>
    <row r="3274" spans="1:21" x14ac:dyDescent="0.25">
      <c r="A3274" t="s">
        <v>23573</v>
      </c>
      <c r="B3274" t="s">
        <v>23574</v>
      </c>
      <c r="C3274" t="s">
        <v>20887</v>
      </c>
      <c r="D3274">
        <v>0</v>
      </c>
      <c r="E3274">
        <v>0</v>
      </c>
      <c r="F3274">
        <v>5.47</v>
      </c>
      <c r="G3274">
        <v>0</v>
      </c>
      <c r="H3274">
        <v>1</v>
      </c>
      <c r="I3274">
        <v>0</v>
      </c>
      <c r="J3274">
        <v>1</v>
      </c>
      <c r="K3274">
        <v>1</v>
      </c>
      <c r="L3274">
        <v>1</v>
      </c>
      <c r="M3274">
        <v>0</v>
      </c>
      <c r="N3274">
        <v>1</v>
      </c>
      <c r="O3274">
        <v>1</v>
      </c>
      <c r="P3274">
        <v>1.68</v>
      </c>
      <c r="Q3274">
        <v>4.72</v>
      </c>
      <c r="R3274">
        <v>5.0599999999999996</v>
      </c>
      <c r="S3274">
        <v>5.72</v>
      </c>
      <c r="T3274">
        <v>0</v>
      </c>
      <c r="U3274">
        <v>0</v>
      </c>
    </row>
    <row r="3275" spans="1:21" x14ac:dyDescent="0.25">
      <c r="A3275" t="s">
        <v>7232</v>
      </c>
      <c r="B3275" t="s">
        <v>7233</v>
      </c>
      <c r="C3275" t="s">
        <v>20890</v>
      </c>
      <c r="D3275">
        <v>0</v>
      </c>
      <c r="E3275">
        <v>0</v>
      </c>
      <c r="F3275">
        <v>5.7</v>
      </c>
      <c r="G3275">
        <v>0</v>
      </c>
      <c r="H3275">
        <v>0</v>
      </c>
      <c r="I3275">
        <v>0</v>
      </c>
      <c r="J3275">
        <v>1</v>
      </c>
      <c r="K3275">
        <v>1</v>
      </c>
      <c r="L3275">
        <v>1</v>
      </c>
      <c r="M3275">
        <v>0</v>
      </c>
      <c r="N3275">
        <v>1</v>
      </c>
      <c r="O3275">
        <v>1</v>
      </c>
      <c r="P3275">
        <v>1.71</v>
      </c>
      <c r="Q3275">
        <v>5.18</v>
      </c>
      <c r="R3275">
        <v>5.5</v>
      </c>
      <c r="S3275">
        <v>5.72</v>
      </c>
      <c r="T3275">
        <v>0</v>
      </c>
      <c r="U3275">
        <v>0</v>
      </c>
    </row>
    <row r="3276" spans="1:21" x14ac:dyDescent="0.25">
      <c r="A3276" t="s">
        <v>23575</v>
      </c>
      <c r="B3276" t="s">
        <v>23576</v>
      </c>
      <c r="C3276" t="s">
        <v>20889</v>
      </c>
      <c r="D3276">
        <v>0</v>
      </c>
      <c r="E3276">
        <v>0</v>
      </c>
      <c r="F3276">
        <v>5.59</v>
      </c>
      <c r="G3276">
        <v>0</v>
      </c>
      <c r="H3276">
        <v>1</v>
      </c>
      <c r="I3276">
        <v>0</v>
      </c>
      <c r="J3276">
        <v>1</v>
      </c>
      <c r="K3276">
        <v>1</v>
      </c>
      <c r="L3276">
        <v>1</v>
      </c>
      <c r="M3276">
        <v>0</v>
      </c>
      <c r="N3276">
        <v>1</v>
      </c>
      <c r="O3276">
        <v>1</v>
      </c>
      <c r="P3276">
        <v>1.75</v>
      </c>
      <c r="Q3276">
        <v>6.1</v>
      </c>
      <c r="R3276">
        <v>6.54</v>
      </c>
      <c r="S3276">
        <v>5.72</v>
      </c>
      <c r="T3276">
        <v>0</v>
      </c>
      <c r="U3276">
        <v>-0.1</v>
      </c>
    </row>
    <row r="3277" spans="1:21" x14ac:dyDescent="0.25">
      <c r="A3277" t="s">
        <v>7829</v>
      </c>
      <c r="B3277" t="s">
        <v>7830</v>
      </c>
      <c r="C3277" t="s">
        <v>20873</v>
      </c>
      <c r="D3277">
        <v>0</v>
      </c>
      <c r="E3277">
        <v>0</v>
      </c>
      <c r="F3277">
        <v>5.52</v>
      </c>
      <c r="G3277">
        <v>0</v>
      </c>
      <c r="H3277">
        <v>1</v>
      </c>
      <c r="I3277">
        <v>0</v>
      </c>
      <c r="J3277">
        <v>1</v>
      </c>
      <c r="K3277">
        <v>1</v>
      </c>
      <c r="L3277">
        <v>1</v>
      </c>
      <c r="M3277">
        <v>0</v>
      </c>
      <c r="N3277">
        <v>1</v>
      </c>
      <c r="O3277">
        <v>1</v>
      </c>
      <c r="P3277">
        <v>1.72</v>
      </c>
      <c r="Q3277">
        <v>5.81</v>
      </c>
      <c r="R3277">
        <v>5.83</v>
      </c>
      <c r="S3277">
        <v>5.72</v>
      </c>
      <c r="T3277">
        <v>0</v>
      </c>
      <c r="U3277">
        <v>0</v>
      </c>
    </row>
    <row r="3278" spans="1:21" x14ac:dyDescent="0.25">
      <c r="A3278" t="s">
        <v>7603</v>
      </c>
      <c r="B3278" t="s">
        <v>7604</v>
      </c>
      <c r="C3278" t="s">
        <v>1</v>
      </c>
      <c r="D3278">
        <v>0</v>
      </c>
      <c r="E3278">
        <v>0</v>
      </c>
      <c r="F3278">
        <v>5.6</v>
      </c>
      <c r="G3278">
        <v>0</v>
      </c>
      <c r="H3278">
        <v>1</v>
      </c>
      <c r="I3278">
        <v>0</v>
      </c>
      <c r="J3278">
        <v>1</v>
      </c>
      <c r="K3278">
        <v>1</v>
      </c>
      <c r="L3278">
        <v>1</v>
      </c>
      <c r="M3278">
        <v>0</v>
      </c>
      <c r="N3278">
        <v>1</v>
      </c>
      <c r="O3278">
        <v>1</v>
      </c>
      <c r="P3278">
        <v>1.71</v>
      </c>
      <c r="Q3278">
        <v>5</v>
      </c>
      <c r="R3278">
        <v>5.38</v>
      </c>
      <c r="S3278">
        <v>5.72</v>
      </c>
      <c r="T3278">
        <v>0</v>
      </c>
      <c r="U3278">
        <v>-0.1</v>
      </c>
    </row>
    <row r="3279" spans="1:21" x14ac:dyDescent="0.25">
      <c r="A3279" t="s">
        <v>23577</v>
      </c>
      <c r="B3279" t="s">
        <v>23578</v>
      </c>
      <c r="C3279" t="s">
        <v>20876</v>
      </c>
      <c r="D3279">
        <v>0</v>
      </c>
      <c r="E3279">
        <v>0</v>
      </c>
      <c r="F3279">
        <v>5.58</v>
      </c>
      <c r="G3279">
        <v>0</v>
      </c>
      <c r="H3279">
        <v>0</v>
      </c>
      <c r="I3279">
        <v>0</v>
      </c>
      <c r="J3279">
        <v>1</v>
      </c>
      <c r="K3279">
        <v>1</v>
      </c>
      <c r="L3279">
        <v>1</v>
      </c>
      <c r="M3279">
        <v>0</v>
      </c>
      <c r="N3279">
        <v>1</v>
      </c>
      <c r="O3279">
        <v>1</v>
      </c>
      <c r="P3279">
        <v>1.68</v>
      </c>
      <c r="Q3279">
        <v>4.66</v>
      </c>
      <c r="R3279">
        <v>5</v>
      </c>
      <c r="S3279">
        <v>5.72</v>
      </c>
      <c r="T3279">
        <v>0</v>
      </c>
      <c r="U3279">
        <v>0</v>
      </c>
    </row>
    <row r="3280" spans="1:21" x14ac:dyDescent="0.25">
      <c r="A3280" t="s">
        <v>8041</v>
      </c>
      <c r="B3280" t="s">
        <v>8042</v>
      </c>
      <c r="C3280" t="s">
        <v>20878</v>
      </c>
      <c r="D3280">
        <v>0</v>
      </c>
      <c r="E3280">
        <v>0</v>
      </c>
      <c r="F3280">
        <v>5.81</v>
      </c>
      <c r="G3280">
        <v>0</v>
      </c>
      <c r="H3280">
        <v>1</v>
      </c>
      <c r="I3280">
        <v>0</v>
      </c>
      <c r="J3280">
        <v>1</v>
      </c>
      <c r="K3280">
        <v>1</v>
      </c>
      <c r="L3280">
        <v>1</v>
      </c>
      <c r="M3280">
        <v>0</v>
      </c>
      <c r="N3280">
        <v>1</v>
      </c>
      <c r="O3280">
        <v>1</v>
      </c>
      <c r="P3280">
        <v>1.84</v>
      </c>
      <c r="Q3280">
        <v>6.17</v>
      </c>
      <c r="R3280">
        <v>7.13</v>
      </c>
      <c r="S3280">
        <v>5.72</v>
      </c>
      <c r="T3280">
        <v>0</v>
      </c>
      <c r="U3280">
        <v>0</v>
      </c>
    </row>
    <row r="3281" spans="1:21" x14ac:dyDescent="0.25">
      <c r="A3281" t="s">
        <v>5864</v>
      </c>
      <c r="B3281" t="s">
        <v>5865</v>
      </c>
      <c r="C3281" t="s">
        <v>20880</v>
      </c>
      <c r="D3281">
        <v>0</v>
      </c>
      <c r="E3281">
        <v>0</v>
      </c>
      <c r="F3281">
        <v>5.66</v>
      </c>
      <c r="G3281">
        <v>0</v>
      </c>
      <c r="H3281">
        <v>0</v>
      </c>
      <c r="I3281">
        <v>0</v>
      </c>
      <c r="J3281">
        <v>1</v>
      </c>
      <c r="K3281">
        <v>1</v>
      </c>
      <c r="L3281">
        <v>1</v>
      </c>
      <c r="M3281">
        <v>0</v>
      </c>
      <c r="N3281">
        <v>1</v>
      </c>
      <c r="O3281">
        <v>0</v>
      </c>
      <c r="P3281">
        <v>1.65</v>
      </c>
      <c r="Q3281">
        <v>4.79</v>
      </c>
      <c r="R3281">
        <v>4.4400000000000004</v>
      </c>
      <c r="S3281">
        <v>5.72</v>
      </c>
      <c r="T3281">
        <v>0</v>
      </c>
      <c r="U3281">
        <v>0</v>
      </c>
    </row>
    <row r="3282" spans="1:21" x14ac:dyDescent="0.25">
      <c r="A3282" t="s">
        <v>6066</v>
      </c>
      <c r="B3282" t="s">
        <v>6067</v>
      </c>
      <c r="C3282" t="s">
        <v>20888</v>
      </c>
      <c r="D3282">
        <v>0</v>
      </c>
      <c r="E3282">
        <v>0</v>
      </c>
      <c r="F3282">
        <v>5.44</v>
      </c>
      <c r="G3282">
        <v>0</v>
      </c>
      <c r="H3282">
        <v>0</v>
      </c>
      <c r="I3282">
        <v>0</v>
      </c>
      <c r="J3282">
        <v>1</v>
      </c>
      <c r="K3282">
        <v>1</v>
      </c>
      <c r="L3282">
        <v>1</v>
      </c>
      <c r="M3282">
        <v>0</v>
      </c>
      <c r="N3282">
        <v>1</v>
      </c>
      <c r="O3282">
        <v>1</v>
      </c>
      <c r="P3282">
        <v>1.7</v>
      </c>
      <c r="Q3282">
        <v>4.95</v>
      </c>
      <c r="R3282">
        <v>5.5</v>
      </c>
      <c r="S3282">
        <v>5.72</v>
      </c>
      <c r="T3282">
        <v>0</v>
      </c>
      <c r="U3282">
        <v>0</v>
      </c>
    </row>
    <row r="3283" spans="1:21" x14ac:dyDescent="0.25">
      <c r="A3283" t="s">
        <v>7669</v>
      </c>
      <c r="B3283" t="s">
        <v>7670</v>
      </c>
      <c r="C3283" t="s">
        <v>20891</v>
      </c>
      <c r="D3283">
        <v>0</v>
      </c>
      <c r="E3283">
        <v>0</v>
      </c>
      <c r="F3283">
        <v>5.79</v>
      </c>
      <c r="G3283">
        <v>0</v>
      </c>
      <c r="H3283">
        <v>1</v>
      </c>
      <c r="I3283">
        <v>0</v>
      </c>
      <c r="J3283">
        <v>1</v>
      </c>
      <c r="K3283">
        <v>1</v>
      </c>
      <c r="L3283">
        <v>1</v>
      </c>
      <c r="M3283">
        <v>0</v>
      </c>
      <c r="N3283">
        <v>1</v>
      </c>
      <c r="O3283">
        <v>1</v>
      </c>
      <c r="P3283">
        <v>1.81</v>
      </c>
      <c r="Q3283">
        <v>5.97</v>
      </c>
      <c r="R3283">
        <v>6.9</v>
      </c>
      <c r="S3283">
        <v>5.72</v>
      </c>
      <c r="T3283">
        <v>0</v>
      </c>
      <c r="U3283">
        <v>-0.1</v>
      </c>
    </row>
    <row r="3284" spans="1:21" x14ac:dyDescent="0.25">
      <c r="A3284" t="s">
        <v>7761</v>
      </c>
      <c r="B3284" t="s">
        <v>7762</v>
      </c>
      <c r="C3284" t="s">
        <v>20869</v>
      </c>
      <c r="D3284">
        <v>0</v>
      </c>
      <c r="E3284">
        <v>0</v>
      </c>
      <c r="F3284">
        <v>5.62</v>
      </c>
      <c r="G3284">
        <v>0</v>
      </c>
      <c r="H3284">
        <v>1</v>
      </c>
      <c r="I3284">
        <v>0</v>
      </c>
      <c r="J3284">
        <v>1</v>
      </c>
      <c r="K3284">
        <v>1</v>
      </c>
      <c r="L3284">
        <v>1</v>
      </c>
      <c r="M3284">
        <v>0</v>
      </c>
      <c r="N3284">
        <v>1</v>
      </c>
      <c r="O3284">
        <v>1</v>
      </c>
      <c r="P3284">
        <v>1.74</v>
      </c>
      <c r="Q3284">
        <v>5.65</v>
      </c>
      <c r="R3284">
        <v>6.05</v>
      </c>
      <c r="S3284">
        <v>5.72</v>
      </c>
      <c r="T3284">
        <v>0</v>
      </c>
      <c r="U3284">
        <v>-0.1</v>
      </c>
    </row>
    <row r="3285" spans="1:21" x14ac:dyDescent="0.25">
      <c r="A3285" t="s">
        <v>5964</v>
      </c>
      <c r="B3285" t="s">
        <v>5965</v>
      </c>
      <c r="C3285" t="s">
        <v>20886</v>
      </c>
      <c r="D3285">
        <v>0</v>
      </c>
      <c r="E3285">
        <v>0</v>
      </c>
      <c r="F3285">
        <v>5.64</v>
      </c>
      <c r="G3285">
        <v>0</v>
      </c>
      <c r="H3285">
        <v>1</v>
      </c>
      <c r="I3285">
        <v>0</v>
      </c>
      <c r="J3285">
        <v>1</v>
      </c>
      <c r="K3285">
        <v>1</v>
      </c>
      <c r="L3285">
        <v>1</v>
      </c>
      <c r="M3285">
        <v>0</v>
      </c>
      <c r="N3285">
        <v>1</v>
      </c>
      <c r="O3285">
        <v>1</v>
      </c>
      <c r="P3285">
        <v>1.78</v>
      </c>
      <c r="Q3285">
        <v>6.57</v>
      </c>
      <c r="R3285">
        <v>6.95</v>
      </c>
      <c r="S3285">
        <v>5.73</v>
      </c>
      <c r="T3285">
        <v>0</v>
      </c>
      <c r="U3285">
        <v>0</v>
      </c>
    </row>
    <row r="3286" spans="1:21" x14ac:dyDescent="0.25">
      <c r="A3286" t="s">
        <v>23579</v>
      </c>
      <c r="B3286" t="s">
        <v>23580</v>
      </c>
      <c r="C3286" t="s">
        <v>1</v>
      </c>
      <c r="D3286">
        <v>0</v>
      </c>
      <c r="E3286">
        <v>0</v>
      </c>
      <c r="F3286">
        <v>5.68</v>
      </c>
      <c r="G3286">
        <v>0</v>
      </c>
      <c r="H3286">
        <v>0</v>
      </c>
      <c r="I3286">
        <v>0</v>
      </c>
      <c r="J3286">
        <v>1</v>
      </c>
      <c r="K3286">
        <v>1</v>
      </c>
      <c r="L3286">
        <v>1</v>
      </c>
      <c r="M3286">
        <v>0</v>
      </c>
      <c r="N3286">
        <v>1</v>
      </c>
      <c r="O3286">
        <v>1</v>
      </c>
      <c r="P3286">
        <v>1.72</v>
      </c>
      <c r="Q3286">
        <v>4.8600000000000003</v>
      </c>
      <c r="R3286">
        <v>5.51</v>
      </c>
      <c r="S3286">
        <v>5.73</v>
      </c>
      <c r="T3286">
        <v>0</v>
      </c>
      <c r="U3286">
        <v>0</v>
      </c>
    </row>
    <row r="3287" spans="1:21" x14ac:dyDescent="0.25">
      <c r="A3287" t="s">
        <v>23581</v>
      </c>
      <c r="B3287" t="s">
        <v>23582</v>
      </c>
      <c r="C3287" t="s">
        <v>1</v>
      </c>
      <c r="D3287">
        <v>0</v>
      </c>
      <c r="E3287">
        <v>0</v>
      </c>
      <c r="F3287">
        <v>5.65</v>
      </c>
      <c r="G3287">
        <v>0</v>
      </c>
      <c r="H3287">
        <v>0</v>
      </c>
      <c r="I3287">
        <v>0</v>
      </c>
      <c r="J3287">
        <v>1</v>
      </c>
      <c r="K3287">
        <v>1</v>
      </c>
      <c r="L3287">
        <v>1</v>
      </c>
      <c r="M3287">
        <v>0</v>
      </c>
      <c r="N3287">
        <v>1</v>
      </c>
      <c r="O3287">
        <v>1</v>
      </c>
      <c r="P3287">
        <v>1.7</v>
      </c>
      <c r="Q3287">
        <v>4.92</v>
      </c>
      <c r="R3287">
        <v>5.19</v>
      </c>
      <c r="S3287">
        <v>5.73</v>
      </c>
      <c r="T3287">
        <v>0</v>
      </c>
      <c r="U3287">
        <v>0</v>
      </c>
    </row>
    <row r="3288" spans="1:21" x14ac:dyDescent="0.25">
      <c r="A3288" t="s">
        <v>6892</v>
      </c>
      <c r="B3288" t="s">
        <v>6893</v>
      </c>
      <c r="C3288" t="s">
        <v>20887</v>
      </c>
      <c r="D3288">
        <v>0</v>
      </c>
      <c r="E3288">
        <v>0</v>
      </c>
      <c r="F3288">
        <v>5.58</v>
      </c>
      <c r="G3288">
        <v>0</v>
      </c>
      <c r="H3288">
        <v>1</v>
      </c>
      <c r="I3288">
        <v>0</v>
      </c>
      <c r="J3288">
        <v>1</v>
      </c>
      <c r="K3288">
        <v>1</v>
      </c>
      <c r="L3288">
        <v>1</v>
      </c>
      <c r="M3288">
        <v>0</v>
      </c>
      <c r="N3288">
        <v>1</v>
      </c>
      <c r="O3288">
        <v>1</v>
      </c>
      <c r="P3288">
        <v>1.75</v>
      </c>
      <c r="Q3288">
        <v>6.1</v>
      </c>
      <c r="R3288">
        <v>6.46</v>
      </c>
      <c r="S3288">
        <v>5.73</v>
      </c>
      <c r="T3288">
        <v>0</v>
      </c>
      <c r="U3288">
        <v>0</v>
      </c>
    </row>
    <row r="3289" spans="1:21" x14ac:dyDescent="0.25">
      <c r="A3289" t="s">
        <v>23583</v>
      </c>
      <c r="B3289" t="s">
        <v>981</v>
      </c>
      <c r="C3289" t="s">
        <v>20865</v>
      </c>
      <c r="D3289">
        <v>0</v>
      </c>
      <c r="E3289">
        <v>0</v>
      </c>
      <c r="F3289">
        <v>5.5</v>
      </c>
      <c r="G3289">
        <v>0</v>
      </c>
      <c r="H3289">
        <v>0</v>
      </c>
      <c r="I3289">
        <v>0</v>
      </c>
      <c r="J3289">
        <v>1</v>
      </c>
      <c r="K3289">
        <v>1</v>
      </c>
      <c r="L3289">
        <v>1</v>
      </c>
      <c r="M3289">
        <v>0</v>
      </c>
      <c r="N3289">
        <v>0</v>
      </c>
      <c r="O3289">
        <v>1</v>
      </c>
      <c r="P3289">
        <v>1.67</v>
      </c>
      <c r="Q3289">
        <v>4.4000000000000004</v>
      </c>
      <c r="R3289">
        <v>4.95</v>
      </c>
      <c r="S3289">
        <v>5.73</v>
      </c>
      <c r="T3289">
        <v>0</v>
      </c>
      <c r="U3289">
        <v>0</v>
      </c>
    </row>
    <row r="3290" spans="1:21" x14ac:dyDescent="0.25">
      <c r="A3290" t="s">
        <v>6052</v>
      </c>
      <c r="B3290" t="s">
        <v>6053</v>
      </c>
      <c r="C3290" t="s">
        <v>20880</v>
      </c>
      <c r="D3290">
        <v>0</v>
      </c>
      <c r="E3290">
        <v>0</v>
      </c>
      <c r="F3290">
        <v>5.68</v>
      </c>
      <c r="G3290">
        <v>0</v>
      </c>
      <c r="H3290">
        <v>0</v>
      </c>
      <c r="I3290">
        <v>0</v>
      </c>
      <c r="J3290">
        <v>1</v>
      </c>
      <c r="K3290">
        <v>1</v>
      </c>
      <c r="L3290">
        <v>1</v>
      </c>
      <c r="M3290">
        <v>0</v>
      </c>
      <c r="N3290">
        <v>1</v>
      </c>
      <c r="O3290">
        <v>1</v>
      </c>
      <c r="P3290">
        <v>1.68</v>
      </c>
      <c r="Q3290">
        <v>5.17</v>
      </c>
      <c r="R3290">
        <v>4.9400000000000004</v>
      </c>
      <c r="S3290">
        <v>5.73</v>
      </c>
      <c r="T3290">
        <v>0</v>
      </c>
      <c r="U3290">
        <v>0</v>
      </c>
    </row>
    <row r="3291" spans="1:21" x14ac:dyDescent="0.25">
      <c r="A3291" t="s">
        <v>6473</v>
      </c>
      <c r="B3291" t="s">
        <v>981</v>
      </c>
      <c r="C3291" t="s">
        <v>20888</v>
      </c>
      <c r="D3291">
        <v>0</v>
      </c>
      <c r="E3291">
        <v>0</v>
      </c>
      <c r="F3291">
        <v>5.45</v>
      </c>
      <c r="G3291">
        <v>0</v>
      </c>
      <c r="H3291">
        <v>1</v>
      </c>
      <c r="I3291">
        <v>0</v>
      </c>
      <c r="J3291">
        <v>1</v>
      </c>
      <c r="K3291">
        <v>1</v>
      </c>
      <c r="L3291">
        <v>1</v>
      </c>
      <c r="M3291">
        <v>0</v>
      </c>
      <c r="N3291">
        <v>1</v>
      </c>
      <c r="O3291">
        <v>1</v>
      </c>
      <c r="P3291">
        <v>1.73</v>
      </c>
      <c r="Q3291">
        <v>5.49</v>
      </c>
      <c r="R3291">
        <v>6.16</v>
      </c>
      <c r="S3291">
        <v>5.73</v>
      </c>
      <c r="T3291">
        <v>0</v>
      </c>
      <c r="U3291">
        <v>0</v>
      </c>
    </row>
    <row r="3292" spans="1:21" x14ac:dyDescent="0.25">
      <c r="A3292" t="s">
        <v>6987</v>
      </c>
      <c r="B3292" t="s">
        <v>6988</v>
      </c>
      <c r="C3292" t="s">
        <v>20873</v>
      </c>
      <c r="D3292">
        <v>0</v>
      </c>
      <c r="E3292">
        <v>0</v>
      </c>
      <c r="F3292">
        <v>5.52</v>
      </c>
      <c r="G3292">
        <v>0</v>
      </c>
      <c r="H3292">
        <v>0</v>
      </c>
      <c r="I3292">
        <v>0</v>
      </c>
      <c r="J3292">
        <v>1</v>
      </c>
      <c r="K3292">
        <v>1</v>
      </c>
      <c r="L3292">
        <v>1</v>
      </c>
      <c r="M3292">
        <v>0</v>
      </c>
      <c r="N3292">
        <v>1</v>
      </c>
      <c r="O3292">
        <v>0</v>
      </c>
      <c r="P3292">
        <v>1.62</v>
      </c>
      <c r="Q3292">
        <v>4.58</v>
      </c>
      <c r="R3292">
        <v>4.21</v>
      </c>
      <c r="S3292">
        <v>5.73</v>
      </c>
      <c r="T3292">
        <v>0</v>
      </c>
      <c r="U3292">
        <v>0</v>
      </c>
    </row>
    <row r="3293" spans="1:21" x14ac:dyDescent="0.25">
      <c r="A3293" t="s">
        <v>1632</v>
      </c>
      <c r="B3293" t="s">
        <v>1633</v>
      </c>
      <c r="C3293" t="s">
        <v>20895</v>
      </c>
      <c r="D3293">
        <v>0</v>
      </c>
      <c r="E3293">
        <v>0</v>
      </c>
      <c r="F3293">
        <v>5.48</v>
      </c>
      <c r="G3293">
        <v>0</v>
      </c>
      <c r="H3293">
        <v>1</v>
      </c>
      <c r="I3293">
        <v>0</v>
      </c>
      <c r="J3293">
        <v>1</v>
      </c>
      <c r="K3293">
        <v>1</v>
      </c>
      <c r="L3293">
        <v>1</v>
      </c>
      <c r="M3293">
        <v>0</v>
      </c>
      <c r="N3293">
        <v>1</v>
      </c>
      <c r="O3293">
        <v>1</v>
      </c>
      <c r="P3293">
        <v>1.72</v>
      </c>
      <c r="Q3293">
        <v>5.21</v>
      </c>
      <c r="R3293">
        <v>5.89</v>
      </c>
      <c r="S3293">
        <v>5.73</v>
      </c>
      <c r="T3293">
        <v>0</v>
      </c>
      <c r="U3293">
        <v>-0.1</v>
      </c>
    </row>
    <row r="3294" spans="1:21" x14ac:dyDescent="0.25">
      <c r="A3294" t="s">
        <v>23584</v>
      </c>
      <c r="B3294" t="s">
        <v>23585</v>
      </c>
      <c r="C3294" t="s">
        <v>20883</v>
      </c>
      <c r="D3294">
        <v>0</v>
      </c>
      <c r="E3294">
        <v>0</v>
      </c>
      <c r="F3294">
        <v>5.56</v>
      </c>
      <c r="G3294">
        <v>0</v>
      </c>
      <c r="H3294">
        <v>0</v>
      </c>
      <c r="I3294">
        <v>0</v>
      </c>
      <c r="J3294">
        <v>1</v>
      </c>
      <c r="K3294">
        <v>1</v>
      </c>
      <c r="L3294">
        <v>1</v>
      </c>
      <c r="M3294">
        <v>0</v>
      </c>
      <c r="N3294">
        <v>1</v>
      </c>
      <c r="O3294">
        <v>1</v>
      </c>
      <c r="P3294">
        <v>1.63</v>
      </c>
      <c r="Q3294">
        <v>4.6100000000000003</v>
      </c>
      <c r="R3294">
        <v>4.57</v>
      </c>
      <c r="S3294">
        <v>5.73</v>
      </c>
      <c r="T3294">
        <v>0</v>
      </c>
      <c r="U3294">
        <v>0</v>
      </c>
    </row>
    <row r="3295" spans="1:21" x14ac:dyDescent="0.25">
      <c r="A3295" t="s">
        <v>6278</v>
      </c>
      <c r="B3295" t="s">
        <v>6279</v>
      </c>
      <c r="C3295" t="s">
        <v>20889</v>
      </c>
      <c r="D3295">
        <v>0</v>
      </c>
      <c r="E3295">
        <v>0</v>
      </c>
      <c r="F3295">
        <v>5.56</v>
      </c>
      <c r="G3295">
        <v>0</v>
      </c>
      <c r="H3295">
        <v>1</v>
      </c>
      <c r="I3295">
        <v>0</v>
      </c>
      <c r="J3295">
        <v>1</v>
      </c>
      <c r="K3295">
        <v>1</v>
      </c>
      <c r="L3295">
        <v>1</v>
      </c>
      <c r="M3295">
        <v>0</v>
      </c>
      <c r="N3295">
        <v>1</v>
      </c>
      <c r="O3295">
        <v>1</v>
      </c>
      <c r="P3295">
        <v>1.69</v>
      </c>
      <c r="Q3295">
        <v>5.04</v>
      </c>
      <c r="R3295">
        <v>5.39</v>
      </c>
      <c r="S3295">
        <v>5.73</v>
      </c>
      <c r="T3295">
        <v>0</v>
      </c>
      <c r="U3295">
        <v>-0.1</v>
      </c>
    </row>
    <row r="3296" spans="1:21" x14ac:dyDescent="0.25">
      <c r="A3296" t="s">
        <v>8105</v>
      </c>
      <c r="B3296" t="s">
        <v>8106</v>
      </c>
      <c r="C3296" t="s">
        <v>20893</v>
      </c>
      <c r="D3296">
        <v>0</v>
      </c>
      <c r="E3296">
        <v>0</v>
      </c>
      <c r="F3296">
        <v>5.7</v>
      </c>
      <c r="G3296">
        <v>0</v>
      </c>
      <c r="H3296">
        <v>1</v>
      </c>
      <c r="I3296">
        <v>0</v>
      </c>
      <c r="J3296">
        <v>1</v>
      </c>
      <c r="K3296">
        <v>1</v>
      </c>
      <c r="L3296">
        <v>1</v>
      </c>
      <c r="M3296">
        <v>0</v>
      </c>
      <c r="N3296">
        <v>1</v>
      </c>
      <c r="O3296">
        <v>1</v>
      </c>
      <c r="P3296">
        <v>1.79</v>
      </c>
      <c r="Q3296">
        <v>5.84</v>
      </c>
      <c r="R3296">
        <v>6.65</v>
      </c>
      <c r="S3296">
        <v>5.73</v>
      </c>
      <c r="T3296">
        <v>0</v>
      </c>
      <c r="U3296">
        <v>-0.1</v>
      </c>
    </row>
    <row r="3297" spans="1:21" x14ac:dyDescent="0.25">
      <c r="A3297" t="s">
        <v>23586</v>
      </c>
      <c r="B3297" t="s">
        <v>23587</v>
      </c>
      <c r="C3297" t="s">
        <v>1</v>
      </c>
      <c r="D3297">
        <v>0</v>
      </c>
      <c r="E3297">
        <v>0</v>
      </c>
      <c r="F3297">
        <v>5.7</v>
      </c>
      <c r="G3297">
        <v>0</v>
      </c>
      <c r="H3297">
        <v>0</v>
      </c>
      <c r="I3297">
        <v>0</v>
      </c>
      <c r="J3297">
        <v>1</v>
      </c>
      <c r="K3297">
        <v>1</v>
      </c>
      <c r="L3297">
        <v>1</v>
      </c>
      <c r="M3297">
        <v>0</v>
      </c>
      <c r="N3297">
        <v>1</v>
      </c>
      <c r="O3297">
        <v>1</v>
      </c>
      <c r="P3297">
        <v>1.73</v>
      </c>
      <c r="Q3297">
        <v>5.2</v>
      </c>
      <c r="R3297">
        <v>5.81</v>
      </c>
      <c r="S3297">
        <v>5.73</v>
      </c>
      <c r="T3297">
        <v>0</v>
      </c>
      <c r="U3297">
        <v>0</v>
      </c>
    </row>
    <row r="3298" spans="1:21" x14ac:dyDescent="0.25">
      <c r="A3298" t="s">
        <v>7920</v>
      </c>
      <c r="B3298" t="s">
        <v>7921</v>
      </c>
      <c r="C3298" t="s">
        <v>20886</v>
      </c>
      <c r="D3298">
        <v>0</v>
      </c>
      <c r="E3298">
        <v>0</v>
      </c>
      <c r="F3298">
        <v>5.64</v>
      </c>
      <c r="G3298">
        <v>0</v>
      </c>
      <c r="H3298">
        <v>1</v>
      </c>
      <c r="I3298">
        <v>0</v>
      </c>
      <c r="J3298">
        <v>1</v>
      </c>
      <c r="K3298">
        <v>1</v>
      </c>
      <c r="L3298">
        <v>1</v>
      </c>
      <c r="M3298">
        <v>0</v>
      </c>
      <c r="N3298">
        <v>1</v>
      </c>
      <c r="O3298">
        <v>1</v>
      </c>
      <c r="P3298">
        <v>1.76</v>
      </c>
      <c r="Q3298">
        <v>6.45</v>
      </c>
      <c r="R3298">
        <v>6.61</v>
      </c>
      <c r="S3298">
        <v>5.73</v>
      </c>
      <c r="T3298">
        <v>0</v>
      </c>
      <c r="U3298">
        <v>0</v>
      </c>
    </row>
    <row r="3299" spans="1:21" x14ac:dyDescent="0.25">
      <c r="A3299" t="s">
        <v>6831</v>
      </c>
      <c r="B3299" t="s">
        <v>6832</v>
      </c>
      <c r="C3299" t="s">
        <v>20895</v>
      </c>
      <c r="D3299">
        <v>0</v>
      </c>
      <c r="E3299">
        <v>0</v>
      </c>
      <c r="F3299">
        <v>5.52</v>
      </c>
      <c r="G3299">
        <v>0</v>
      </c>
      <c r="H3299">
        <v>0</v>
      </c>
      <c r="I3299">
        <v>0</v>
      </c>
      <c r="J3299">
        <v>1</v>
      </c>
      <c r="K3299">
        <v>1</v>
      </c>
      <c r="L3299">
        <v>1</v>
      </c>
      <c r="M3299">
        <v>0</v>
      </c>
      <c r="N3299">
        <v>1</v>
      </c>
      <c r="O3299">
        <v>1</v>
      </c>
      <c r="P3299">
        <v>1.66</v>
      </c>
      <c r="Q3299">
        <v>4.5599999999999996</v>
      </c>
      <c r="R3299">
        <v>4.88</v>
      </c>
      <c r="S3299">
        <v>5.73</v>
      </c>
      <c r="T3299">
        <v>0</v>
      </c>
      <c r="U3299">
        <v>0</v>
      </c>
    </row>
    <row r="3300" spans="1:21" x14ac:dyDescent="0.25">
      <c r="A3300" t="s">
        <v>7709</v>
      </c>
      <c r="B3300" t="s">
        <v>7710</v>
      </c>
      <c r="C3300" t="s">
        <v>1</v>
      </c>
      <c r="D3300">
        <v>0</v>
      </c>
      <c r="E3300">
        <v>0</v>
      </c>
      <c r="F3300">
        <v>5.63</v>
      </c>
      <c r="G3300">
        <v>0</v>
      </c>
      <c r="H3300">
        <v>0</v>
      </c>
      <c r="I3300">
        <v>0</v>
      </c>
      <c r="J3300">
        <v>1</v>
      </c>
      <c r="K3300">
        <v>1</v>
      </c>
      <c r="L3300">
        <v>1</v>
      </c>
      <c r="M3300">
        <v>0</v>
      </c>
      <c r="N3300">
        <v>1</v>
      </c>
      <c r="O3300">
        <v>1</v>
      </c>
      <c r="P3300">
        <v>1.67</v>
      </c>
      <c r="Q3300">
        <v>4.5199999999999996</v>
      </c>
      <c r="R3300">
        <v>4.76</v>
      </c>
      <c r="S3300">
        <v>5.73</v>
      </c>
      <c r="T3300">
        <v>0</v>
      </c>
      <c r="U3300">
        <v>0</v>
      </c>
    </row>
    <row r="3301" spans="1:21" x14ac:dyDescent="0.25">
      <c r="A3301" t="s">
        <v>23588</v>
      </c>
      <c r="B3301" t="s">
        <v>23589</v>
      </c>
      <c r="C3301" t="s">
        <v>20882</v>
      </c>
      <c r="D3301">
        <v>0</v>
      </c>
      <c r="E3301">
        <v>0</v>
      </c>
      <c r="F3301">
        <v>5.58</v>
      </c>
      <c r="G3301">
        <v>0</v>
      </c>
      <c r="H3301">
        <v>1</v>
      </c>
      <c r="I3301">
        <v>0</v>
      </c>
      <c r="J3301">
        <v>1</v>
      </c>
      <c r="K3301">
        <v>1</v>
      </c>
      <c r="L3301">
        <v>1</v>
      </c>
      <c r="M3301">
        <v>0</v>
      </c>
      <c r="N3301">
        <v>1</v>
      </c>
      <c r="O3301">
        <v>1</v>
      </c>
      <c r="P3301">
        <v>1.75</v>
      </c>
      <c r="Q3301">
        <v>6.49</v>
      </c>
      <c r="R3301">
        <v>6.75</v>
      </c>
      <c r="S3301">
        <v>5.73</v>
      </c>
      <c r="T3301">
        <v>0</v>
      </c>
      <c r="U3301">
        <v>0</v>
      </c>
    </row>
    <row r="3302" spans="1:21" x14ac:dyDescent="0.25">
      <c r="A3302" t="s">
        <v>6961</v>
      </c>
      <c r="B3302" t="s">
        <v>6962</v>
      </c>
      <c r="C3302" t="s">
        <v>20866</v>
      </c>
      <c r="D3302">
        <v>0</v>
      </c>
      <c r="E3302">
        <v>0</v>
      </c>
      <c r="F3302">
        <v>5.81</v>
      </c>
      <c r="G3302">
        <v>0</v>
      </c>
      <c r="H3302">
        <v>0</v>
      </c>
      <c r="I3302">
        <v>0</v>
      </c>
      <c r="J3302">
        <v>1</v>
      </c>
      <c r="K3302">
        <v>1</v>
      </c>
      <c r="L3302">
        <v>1</v>
      </c>
      <c r="M3302">
        <v>0</v>
      </c>
      <c r="N3302">
        <v>1</v>
      </c>
      <c r="O3302">
        <v>1</v>
      </c>
      <c r="P3302">
        <v>1.74</v>
      </c>
      <c r="Q3302">
        <v>5.0199999999999996</v>
      </c>
      <c r="R3302">
        <v>5.52</v>
      </c>
      <c r="S3302">
        <v>5.73</v>
      </c>
      <c r="T3302">
        <v>0</v>
      </c>
      <c r="U3302">
        <v>0</v>
      </c>
    </row>
    <row r="3303" spans="1:21" x14ac:dyDescent="0.25">
      <c r="A3303" t="s">
        <v>6789</v>
      </c>
      <c r="B3303" t="s">
        <v>6790</v>
      </c>
      <c r="C3303" t="s">
        <v>20893</v>
      </c>
      <c r="D3303">
        <v>0</v>
      </c>
      <c r="E3303">
        <v>0</v>
      </c>
      <c r="F3303">
        <v>5.66</v>
      </c>
      <c r="G3303">
        <v>0</v>
      </c>
      <c r="H3303">
        <v>1</v>
      </c>
      <c r="I3303">
        <v>0</v>
      </c>
      <c r="J3303">
        <v>1</v>
      </c>
      <c r="K3303">
        <v>1</v>
      </c>
      <c r="L3303">
        <v>1</v>
      </c>
      <c r="M3303">
        <v>0</v>
      </c>
      <c r="N3303">
        <v>1</v>
      </c>
      <c r="O3303">
        <v>1</v>
      </c>
      <c r="P3303">
        <v>1.72</v>
      </c>
      <c r="Q3303">
        <v>4.55</v>
      </c>
      <c r="R3303">
        <v>5.28</v>
      </c>
      <c r="S3303">
        <v>5.73</v>
      </c>
      <c r="T3303">
        <v>0</v>
      </c>
      <c r="U3303">
        <v>-0.1</v>
      </c>
    </row>
    <row r="3304" spans="1:21" x14ac:dyDescent="0.25">
      <c r="A3304" t="s">
        <v>23590</v>
      </c>
      <c r="B3304" t="s">
        <v>23591</v>
      </c>
      <c r="C3304" t="s">
        <v>1</v>
      </c>
      <c r="D3304">
        <v>0</v>
      </c>
      <c r="E3304">
        <v>0</v>
      </c>
      <c r="F3304">
        <v>5.66</v>
      </c>
      <c r="G3304">
        <v>0</v>
      </c>
      <c r="H3304">
        <v>0</v>
      </c>
      <c r="I3304">
        <v>0</v>
      </c>
      <c r="J3304">
        <v>1</v>
      </c>
      <c r="K3304">
        <v>1</v>
      </c>
      <c r="L3304">
        <v>1</v>
      </c>
      <c r="M3304">
        <v>0</v>
      </c>
      <c r="N3304">
        <v>1</v>
      </c>
      <c r="O3304">
        <v>1</v>
      </c>
      <c r="P3304">
        <v>1.7</v>
      </c>
      <c r="Q3304">
        <v>4.93</v>
      </c>
      <c r="R3304">
        <v>5.2</v>
      </c>
      <c r="S3304">
        <v>5.74</v>
      </c>
      <c r="T3304">
        <v>0</v>
      </c>
      <c r="U3304">
        <v>0</v>
      </c>
    </row>
    <row r="3305" spans="1:21" x14ac:dyDescent="0.25">
      <c r="A3305" t="s">
        <v>23592</v>
      </c>
      <c r="B3305" t="s">
        <v>23593</v>
      </c>
      <c r="C3305" t="s">
        <v>20888</v>
      </c>
      <c r="D3305">
        <v>0</v>
      </c>
      <c r="E3305">
        <v>0</v>
      </c>
      <c r="F3305">
        <v>5.48</v>
      </c>
      <c r="G3305">
        <v>0</v>
      </c>
      <c r="H3305">
        <v>0</v>
      </c>
      <c r="I3305">
        <v>0</v>
      </c>
      <c r="J3305">
        <v>1</v>
      </c>
      <c r="K3305">
        <v>1</v>
      </c>
      <c r="L3305">
        <v>1</v>
      </c>
      <c r="M3305">
        <v>0</v>
      </c>
      <c r="N3305">
        <v>0</v>
      </c>
      <c r="O3305">
        <v>1</v>
      </c>
      <c r="P3305">
        <v>1.68</v>
      </c>
      <c r="Q3305">
        <v>4.16</v>
      </c>
      <c r="R3305">
        <v>5.01</v>
      </c>
      <c r="S3305">
        <v>5.74</v>
      </c>
      <c r="T3305">
        <v>0</v>
      </c>
      <c r="U3305">
        <v>0</v>
      </c>
    </row>
    <row r="3306" spans="1:21" x14ac:dyDescent="0.25">
      <c r="A3306" t="s">
        <v>7725</v>
      </c>
      <c r="B3306" t="s">
        <v>7726</v>
      </c>
      <c r="C3306" t="s">
        <v>20869</v>
      </c>
      <c r="D3306">
        <v>0</v>
      </c>
      <c r="E3306">
        <v>0</v>
      </c>
      <c r="F3306">
        <v>5.63</v>
      </c>
      <c r="G3306">
        <v>0</v>
      </c>
      <c r="H3306">
        <v>0</v>
      </c>
      <c r="I3306">
        <v>0</v>
      </c>
      <c r="J3306">
        <v>1</v>
      </c>
      <c r="K3306">
        <v>1</v>
      </c>
      <c r="L3306">
        <v>1</v>
      </c>
      <c r="M3306">
        <v>0</v>
      </c>
      <c r="N3306">
        <v>1</v>
      </c>
      <c r="O3306">
        <v>1</v>
      </c>
      <c r="P3306">
        <v>1.7</v>
      </c>
      <c r="Q3306">
        <v>5.17</v>
      </c>
      <c r="R3306">
        <v>5.45</v>
      </c>
      <c r="S3306">
        <v>5.74</v>
      </c>
      <c r="T3306">
        <v>0</v>
      </c>
      <c r="U3306">
        <v>0</v>
      </c>
    </row>
    <row r="3307" spans="1:21" x14ac:dyDescent="0.25">
      <c r="A3307" t="s">
        <v>7587</v>
      </c>
      <c r="B3307" t="s">
        <v>7588</v>
      </c>
      <c r="C3307" t="s">
        <v>20866</v>
      </c>
      <c r="D3307">
        <v>0</v>
      </c>
      <c r="E3307">
        <v>0</v>
      </c>
      <c r="F3307">
        <v>5.79</v>
      </c>
      <c r="G3307">
        <v>0</v>
      </c>
      <c r="H3307">
        <v>0</v>
      </c>
      <c r="I3307">
        <v>0</v>
      </c>
      <c r="J3307">
        <v>1</v>
      </c>
      <c r="K3307">
        <v>1</v>
      </c>
      <c r="L3307">
        <v>1</v>
      </c>
      <c r="M3307">
        <v>0</v>
      </c>
      <c r="N3307">
        <v>1</v>
      </c>
      <c r="O3307">
        <v>1</v>
      </c>
      <c r="P3307">
        <v>1.73</v>
      </c>
      <c r="Q3307">
        <v>4.6100000000000003</v>
      </c>
      <c r="R3307">
        <v>5.15</v>
      </c>
      <c r="S3307">
        <v>5.74</v>
      </c>
      <c r="T3307">
        <v>0</v>
      </c>
      <c r="U3307">
        <v>0</v>
      </c>
    </row>
    <row r="3308" spans="1:21" x14ac:dyDescent="0.25">
      <c r="A3308" t="s">
        <v>6123</v>
      </c>
      <c r="B3308" t="s">
        <v>6124</v>
      </c>
      <c r="C3308" t="s">
        <v>20873</v>
      </c>
      <c r="D3308">
        <v>0</v>
      </c>
      <c r="E3308">
        <v>0</v>
      </c>
      <c r="F3308">
        <v>5.58</v>
      </c>
      <c r="G3308">
        <v>0</v>
      </c>
      <c r="H3308">
        <v>0</v>
      </c>
      <c r="I3308">
        <v>0</v>
      </c>
      <c r="J3308">
        <v>1</v>
      </c>
      <c r="K3308">
        <v>1</v>
      </c>
      <c r="L3308">
        <v>1</v>
      </c>
      <c r="M3308">
        <v>0</v>
      </c>
      <c r="N3308">
        <v>1</v>
      </c>
      <c r="O3308">
        <v>1</v>
      </c>
      <c r="P3308">
        <v>1.66</v>
      </c>
      <c r="Q3308">
        <v>5.28</v>
      </c>
      <c r="R3308">
        <v>4.9800000000000004</v>
      </c>
      <c r="S3308">
        <v>5.74</v>
      </c>
      <c r="T3308">
        <v>0</v>
      </c>
      <c r="U3308">
        <v>0</v>
      </c>
    </row>
    <row r="3309" spans="1:21" x14ac:dyDescent="0.25">
      <c r="A3309" t="s">
        <v>6201</v>
      </c>
      <c r="B3309" t="s">
        <v>6202</v>
      </c>
      <c r="C3309" t="s">
        <v>20887</v>
      </c>
      <c r="D3309">
        <v>0</v>
      </c>
      <c r="E3309">
        <v>0</v>
      </c>
      <c r="F3309">
        <v>5.57</v>
      </c>
      <c r="G3309">
        <v>0</v>
      </c>
      <c r="H3309">
        <v>0</v>
      </c>
      <c r="I3309">
        <v>0</v>
      </c>
      <c r="J3309">
        <v>1</v>
      </c>
      <c r="K3309">
        <v>1</v>
      </c>
      <c r="L3309">
        <v>1</v>
      </c>
      <c r="M3309">
        <v>0</v>
      </c>
      <c r="N3309">
        <v>0</v>
      </c>
      <c r="O3309">
        <v>0</v>
      </c>
      <c r="P3309">
        <v>1.65</v>
      </c>
      <c r="Q3309">
        <v>4.45</v>
      </c>
      <c r="R3309">
        <v>4.49</v>
      </c>
      <c r="S3309">
        <v>5.74</v>
      </c>
      <c r="T3309">
        <v>0</v>
      </c>
      <c r="U3309">
        <v>0</v>
      </c>
    </row>
    <row r="3310" spans="1:21" x14ac:dyDescent="0.25">
      <c r="A3310" t="s">
        <v>23594</v>
      </c>
      <c r="B3310" t="s">
        <v>23595</v>
      </c>
      <c r="C3310" t="s">
        <v>20888</v>
      </c>
      <c r="D3310">
        <v>0</v>
      </c>
      <c r="E3310">
        <v>0</v>
      </c>
      <c r="F3310">
        <v>5.48</v>
      </c>
      <c r="G3310">
        <v>0</v>
      </c>
      <c r="H3310">
        <v>1</v>
      </c>
      <c r="I3310">
        <v>0</v>
      </c>
      <c r="J3310">
        <v>1</v>
      </c>
      <c r="K3310">
        <v>1</v>
      </c>
      <c r="L3310">
        <v>1</v>
      </c>
      <c r="M3310">
        <v>0</v>
      </c>
      <c r="N3310">
        <v>1</v>
      </c>
      <c r="O3310">
        <v>1</v>
      </c>
      <c r="P3310">
        <v>1.73</v>
      </c>
      <c r="Q3310">
        <v>5.07</v>
      </c>
      <c r="R3310">
        <v>6.03</v>
      </c>
      <c r="S3310">
        <v>5.74</v>
      </c>
      <c r="T3310">
        <v>0</v>
      </c>
      <c r="U3310">
        <v>0</v>
      </c>
    </row>
    <row r="3311" spans="1:21" x14ac:dyDescent="0.25">
      <c r="A3311" t="s">
        <v>23596</v>
      </c>
      <c r="B3311" t="s">
        <v>23597</v>
      </c>
      <c r="C3311" t="s">
        <v>20891</v>
      </c>
      <c r="D3311">
        <v>0</v>
      </c>
      <c r="E3311">
        <v>0</v>
      </c>
      <c r="F3311">
        <v>5.79</v>
      </c>
      <c r="G3311">
        <v>0</v>
      </c>
      <c r="H3311">
        <v>0</v>
      </c>
      <c r="I3311">
        <v>0</v>
      </c>
      <c r="J3311">
        <v>1</v>
      </c>
      <c r="K3311">
        <v>1</v>
      </c>
      <c r="L3311">
        <v>1</v>
      </c>
      <c r="M3311">
        <v>0</v>
      </c>
      <c r="N3311">
        <v>1</v>
      </c>
      <c r="O3311">
        <v>1</v>
      </c>
      <c r="P3311">
        <v>1.72</v>
      </c>
      <c r="Q3311">
        <v>4.6399999999999997</v>
      </c>
      <c r="R3311">
        <v>5.24</v>
      </c>
      <c r="S3311">
        <v>5.74</v>
      </c>
      <c r="T3311">
        <v>0</v>
      </c>
      <c r="U3311">
        <v>0</v>
      </c>
    </row>
    <row r="3312" spans="1:21" x14ac:dyDescent="0.25">
      <c r="A3312" t="s">
        <v>7002</v>
      </c>
      <c r="B3312" t="s">
        <v>7003</v>
      </c>
      <c r="C3312" t="s">
        <v>20879</v>
      </c>
      <c r="D3312">
        <v>0</v>
      </c>
      <c r="E3312">
        <v>0</v>
      </c>
      <c r="F3312">
        <v>5.83</v>
      </c>
      <c r="G3312">
        <v>0</v>
      </c>
      <c r="H3312">
        <v>1</v>
      </c>
      <c r="I3312">
        <v>0</v>
      </c>
      <c r="J3312">
        <v>1</v>
      </c>
      <c r="K3312">
        <v>1</v>
      </c>
      <c r="L3312">
        <v>1</v>
      </c>
      <c r="M3312">
        <v>0</v>
      </c>
      <c r="N3312">
        <v>1</v>
      </c>
      <c r="O3312">
        <v>1</v>
      </c>
      <c r="P3312">
        <v>1.77</v>
      </c>
      <c r="Q3312">
        <v>5.85</v>
      </c>
      <c r="R3312">
        <v>5.86</v>
      </c>
      <c r="S3312">
        <v>5.74</v>
      </c>
      <c r="T3312">
        <v>0</v>
      </c>
      <c r="U3312">
        <v>0</v>
      </c>
    </row>
    <row r="3313" spans="1:21" x14ac:dyDescent="0.25">
      <c r="A3313" t="s">
        <v>23598</v>
      </c>
      <c r="B3313" t="s">
        <v>23599</v>
      </c>
      <c r="C3313" t="s">
        <v>20890</v>
      </c>
      <c r="D3313">
        <v>0</v>
      </c>
      <c r="E3313">
        <v>0</v>
      </c>
      <c r="F3313">
        <v>5.71</v>
      </c>
      <c r="G3313">
        <v>0</v>
      </c>
      <c r="H3313">
        <v>0</v>
      </c>
      <c r="I3313">
        <v>0</v>
      </c>
      <c r="J3313">
        <v>1</v>
      </c>
      <c r="K3313">
        <v>1</v>
      </c>
      <c r="L3313">
        <v>1</v>
      </c>
      <c r="M3313">
        <v>0</v>
      </c>
      <c r="N3313">
        <v>1</v>
      </c>
      <c r="O3313">
        <v>1</v>
      </c>
      <c r="P3313">
        <v>1.7</v>
      </c>
      <c r="Q3313">
        <v>4.87</v>
      </c>
      <c r="R3313">
        <v>5.21</v>
      </c>
      <c r="S3313">
        <v>5.74</v>
      </c>
      <c r="T3313">
        <v>0</v>
      </c>
      <c r="U3313">
        <v>0</v>
      </c>
    </row>
    <row r="3314" spans="1:21" x14ac:dyDescent="0.25">
      <c r="A3314" t="s">
        <v>6070</v>
      </c>
      <c r="B3314" t="s">
        <v>6071</v>
      </c>
      <c r="C3314" t="s">
        <v>1</v>
      </c>
      <c r="D3314">
        <v>0</v>
      </c>
      <c r="E3314">
        <v>0</v>
      </c>
      <c r="F3314">
        <v>5.6</v>
      </c>
      <c r="G3314">
        <v>0</v>
      </c>
      <c r="H3314">
        <v>0</v>
      </c>
      <c r="I3314">
        <v>0</v>
      </c>
      <c r="J3314">
        <v>1</v>
      </c>
      <c r="K3314">
        <v>1</v>
      </c>
      <c r="L3314">
        <v>1</v>
      </c>
      <c r="M3314">
        <v>0</v>
      </c>
      <c r="N3314">
        <v>0</v>
      </c>
      <c r="O3314">
        <v>0</v>
      </c>
      <c r="P3314">
        <v>1.63</v>
      </c>
      <c r="Q3314">
        <v>3.65</v>
      </c>
      <c r="R3314">
        <v>3.9</v>
      </c>
      <c r="S3314">
        <v>5.74</v>
      </c>
      <c r="T3314">
        <v>0</v>
      </c>
      <c r="U3314">
        <v>0</v>
      </c>
    </row>
    <row r="3315" spans="1:21" x14ac:dyDescent="0.25">
      <c r="A3315" t="s">
        <v>7703</v>
      </c>
      <c r="B3315" t="s">
        <v>7704</v>
      </c>
      <c r="C3315" t="s">
        <v>20879</v>
      </c>
      <c r="D3315">
        <v>0</v>
      </c>
      <c r="E3315">
        <v>0</v>
      </c>
      <c r="F3315">
        <v>5.88</v>
      </c>
      <c r="G3315">
        <v>0</v>
      </c>
      <c r="H3315">
        <v>0</v>
      </c>
      <c r="I3315">
        <v>0</v>
      </c>
      <c r="J3315">
        <v>1</v>
      </c>
      <c r="K3315">
        <v>1</v>
      </c>
      <c r="L3315">
        <v>1</v>
      </c>
      <c r="M3315">
        <v>0</v>
      </c>
      <c r="N3315">
        <v>1</v>
      </c>
      <c r="O3315">
        <v>1</v>
      </c>
      <c r="P3315">
        <v>1.73</v>
      </c>
      <c r="Q3315">
        <v>4.84</v>
      </c>
      <c r="R3315">
        <v>4.9400000000000004</v>
      </c>
      <c r="S3315">
        <v>5.75</v>
      </c>
      <c r="T3315">
        <v>0</v>
      </c>
      <c r="U3315">
        <v>0</v>
      </c>
    </row>
    <row r="3316" spans="1:21" x14ac:dyDescent="0.25">
      <c r="A3316" t="s">
        <v>6669</v>
      </c>
      <c r="B3316" t="s">
        <v>764</v>
      </c>
      <c r="C3316" t="s">
        <v>20884</v>
      </c>
      <c r="D3316">
        <v>0</v>
      </c>
      <c r="E3316">
        <v>0</v>
      </c>
      <c r="F3316">
        <v>5.79</v>
      </c>
      <c r="G3316">
        <v>0</v>
      </c>
      <c r="H3316">
        <v>0</v>
      </c>
      <c r="I3316">
        <v>0</v>
      </c>
      <c r="J3316">
        <v>1</v>
      </c>
      <c r="K3316">
        <v>1</v>
      </c>
      <c r="L3316">
        <v>1</v>
      </c>
      <c r="M3316">
        <v>0</v>
      </c>
      <c r="N3316">
        <v>1</v>
      </c>
      <c r="O3316">
        <v>1</v>
      </c>
      <c r="P3316">
        <v>1.76</v>
      </c>
      <c r="Q3316">
        <v>5.54</v>
      </c>
      <c r="R3316">
        <v>6.01</v>
      </c>
      <c r="S3316">
        <v>5.75</v>
      </c>
      <c r="T3316">
        <v>0</v>
      </c>
      <c r="U3316">
        <v>0</v>
      </c>
    </row>
    <row r="3317" spans="1:21" x14ac:dyDescent="0.25">
      <c r="A3317" t="s">
        <v>23600</v>
      </c>
      <c r="B3317" t="s">
        <v>23601</v>
      </c>
      <c r="C3317" t="s">
        <v>20879</v>
      </c>
      <c r="D3317">
        <v>0</v>
      </c>
      <c r="E3317">
        <v>0</v>
      </c>
      <c r="F3317">
        <v>5.8</v>
      </c>
      <c r="G3317">
        <v>0</v>
      </c>
      <c r="H3317">
        <v>1</v>
      </c>
      <c r="I3317">
        <v>0</v>
      </c>
      <c r="J3317">
        <v>1</v>
      </c>
      <c r="K3317">
        <v>1</v>
      </c>
      <c r="L3317">
        <v>1</v>
      </c>
      <c r="M3317">
        <v>0</v>
      </c>
      <c r="N3317">
        <v>1</v>
      </c>
      <c r="O3317">
        <v>1</v>
      </c>
      <c r="P3317">
        <v>1.77</v>
      </c>
      <c r="Q3317">
        <v>5.71</v>
      </c>
      <c r="R3317">
        <v>5.76</v>
      </c>
      <c r="S3317">
        <v>5.75</v>
      </c>
      <c r="T3317">
        <v>0</v>
      </c>
      <c r="U3317">
        <v>0</v>
      </c>
    </row>
    <row r="3318" spans="1:21" x14ac:dyDescent="0.25">
      <c r="A3318" t="s">
        <v>7494</v>
      </c>
      <c r="B3318" t="s">
        <v>7495</v>
      </c>
      <c r="C3318" t="s">
        <v>20868</v>
      </c>
      <c r="D3318">
        <v>0</v>
      </c>
      <c r="E3318">
        <v>0</v>
      </c>
      <c r="F3318">
        <v>5.68</v>
      </c>
      <c r="G3318">
        <v>0</v>
      </c>
      <c r="H3318">
        <v>1</v>
      </c>
      <c r="I3318">
        <v>0</v>
      </c>
      <c r="J3318">
        <v>1</v>
      </c>
      <c r="K3318">
        <v>1</v>
      </c>
      <c r="L3318">
        <v>1</v>
      </c>
      <c r="M3318">
        <v>0</v>
      </c>
      <c r="N3318">
        <v>1</v>
      </c>
      <c r="O3318">
        <v>1</v>
      </c>
      <c r="P3318">
        <v>1.76</v>
      </c>
      <c r="Q3318">
        <v>6.04</v>
      </c>
      <c r="R3318">
        <v>6.47</v>
      </c>
      <c r="S3318">
        <v>5.75</v>
      </c>
      <c r="T3318">
        <v>0</v>
      </c>
      <c r="U3318">
        <v>0</v>
      </c>
    </row>
    <row r="3319" spans="1:21" x14ac:dyDescent="0.25">
      <c r="A3319" t="s">
        <v>23602</v>
      </c>
      <c r="B3319" t="s">
        <v>23603</v>
      </c>
      <c r="C3319" t="s">
        <v>20870</v>
      </c>
      <c r="D3319">
        <v>0</v>
      </c>
      <c r="E3319">
        <v>0</v>
      </c>
      <c r="F3319">
        <v>5.47</v>
      </c>
      <c r="G3319">
        <v>0</v>
      </c>
      <c r="H3319">
        <v>1</v>
      </c>
      <c r="I3319">
        <v>0</v>
      </c>
      <c r="J3319">
        <v>1</v>
      </c>
      <c r="K3319">
        <v>1</v>
      </c>
      <c r="L3319">
        <v>1</v>
      </c>
      <c r="M3319">
        <v>0</v>
      </c>
      <c r="N3319">
        <v>1</v>
      </c>
      <c r="O3319">
        <v>1</v>
      </c>
      <c r="P3319">
        <v>1.72</v>
      </c>
      <c r="Q3319">
        <v>6.07</v>
      </c>
      <c r="R3319">
        <v>6.21</v>
      </c>
      <c r="S3319">
        <v>5.75</v>
      </c>
      <c r="T3319">
        <v>0</v>
      </c>
      <c r="U3319">
        <v>-0.1</v>
      </c>
    </row>
    <row r="3320" spans="1:21" x14ac:dyDescent="0.25">
      <c r="A3320" t="s">
        <v>23604</v>
      </c>
      <c r="B3320" t="s">
        <v>23605</v>
      </c>
      <c r="C3320" t="s">
        <v>20885</v>
      </c>
      <c r="D3320">
        <v>0</v>
      </c>
      <c r="E3320">
        <v>0</v>
      </c>
      <c r="F3320">
        <v>5.77</v>
      </c>
      <c r="G3320">
        <v>0</v>
      </c>
      <c r="H3320">
        <v>1</v>
      </c>
      <c r="I3320">
        <v>0</v>
      </c>
      <c r="J3320">
        <v>1</v>
      </c>
      <c r="K3320">
        <v>1</v>
      </c>
      <c r="L3320">
        <v>1</v>
      </c>
      <c r="M3320">
        <v>0</v>
      </c>
      <c r="N3320">
        <v>1</v>
      </c>
      <c r="O3320">
        <v>1</v>
      </c>
      <c r="P3320">
        <v>1.83</v>
      </c>
      <c r="Q3320">
        <v>5.94</v>
      </c>
      <c r="R3320">
        <v>7.07</v>
      </c>
      <c r="S3320">
        <v>5.75</v>
      </c>
      <c r="T3320">
        <v>0</v>
      </c>
      <c r="U3320">
        <v>-0.1</v>
      </c>
    </row>
    <row r="3321" spans="1:21" x14ac:dyDescent="0.25">
      <c r="A3321" t="s">
        <v>23606</v>
      </c>
      <c r="B3321" t="s">
        <v>23607</v>
      </c>
      <c r="C3321" t="s">
        <v>20883</v>
      </c>
      <c r="D3321">
        <v>0</v>
      </c>
      <c r="E3321">
        <v>0</v>
      </c>
      <c r="F3321">
        <v>5.54</v>
      </c>
      <c r="G3321">
        <v>0</v>
      </c>
      <c r="H3321">
        <v>0</v>
      </c>
      <c r="I3321">
        <v>0</v>
      </c>
      <c r="J3321">
        <v>1</v>
      </c>
      <c r="K3321">
        <v>1</v>
      </c>
      <c r="L3321">
        <v>1</v>
      </c>
      <c r="M3321">
        <v>0</v>
      </c>
      <c r="N3321">
        <v>1</v>
      </c>
      <c r="O3321">
        <v>1</v>
      </c>
      <c r="P3321">
        <v>1.63</v>
      </c>
      <c r="Q3321">
        <v>5.08</v>
      </c>
      <c r="R3321">
        <v>4.57</v>
      </c>
      <c r="S3321">
        <v>5.75</v>
      </c>
      <c r="T3321">
        <v>0</v>
      </c>
      <c r="U3321">
        <v>0</v>
      </c>
    </row>
    <row r="3322" spans="1:21" x14ac:dyDescent="0.25">
      <c r="A3322" t="s">
        <v>6728</v>
      </c>
      <c r="B3322" t="s">
        <v>6729</v>
      </c>
      <c r="C3322" t="s">
        <v>20885</v>
      </c>
      <c r="D3322">
        <v>0</v>
      </c>
      <c r="E3322">
        <v>0</v>
      </c>
      <c r="F3322">
        <v>5.75</v>
      </c>
      <c r="G3322">
        <v>0</v>
      </c>
      <c r="H3322">
        <v>0</v>
      </c>
      <c r="I3322">
        <v>0</v>
      </c>
      <c r="J3322">
        <v>1</v>
      </c>
      <c r="K3322">
        <v>1</v>
      </c>
      <c r="L3322">
        <v>1</v>
      </c>
      <c r="M3322">
        <v>0</v>
      </c>
      <c r="N3322">
        <v>0</v>
      </c>
      <c r="O3322">
        <v>1</v>
      </c>
      <c r="P3322">
        <v>1.73</v>
      </c>
      <c r="Q3322">
        <v>4.34</v>
      </c>
      <c r="R3322">
        <v>5.19</v>
      </c>
      <c r="S3322">
        <v>5.75</v>
      </c>
      <c r="T3322">
        <v>0</v>
      </c>
      <c r="U3322">
        <v>0</v>
      </c>
    </row>
    <row r="3323" spans="1:21" x14ac:dyDescent="0.25">
      <c r="A3323" t="s">
        <v>6714</v>
      </c>
      <c r="B3323" t="s">
        <v>6715</v>
      </c>
      <c r="C3323" t="s">
        <v>20870</v>
      </c>
      <c r="D3323">
        <v>0</v>
      </c>
      <c r="E3323">
        <v>0</v>
      </c>
      <c r="F3323">
        <v>5.58</v>
      </c>
      <c r="G3323">
        <v>0</v>
      </c>
      <c r="H3323">
        <v>1</v>
      </c>
      <c r="I3323">
        <v>0</v>
      </c>
      <c r="J3323">
        <v>1</v>
      </c>
      <c r="K3323">
        <v>1</v>
      </c>
      <c r="L3323">
        <v>1</v>
      </c>
      <c r="M3323">
        <v>0</v>
      </c>
      <c r="N3323">
        <v>1</v>
      </c>
      <c r="O3323">
        <v>1</v>
      </c>
      <c r="P3323">
        <v>1.78</v>
      </c>
      <c r="Q3323">
        <v>6.94</v>
      </c>
      <c r="R3323">
        <v>7.23</v>
      </c>
      <c r="S3323">
        <v>5.75</v>
      </c>
      <c r="T3323">
        <v>0</v>
      </c>
      <c r="U3323">
        <v>-0.1</v>
      </c>
    </row>
    <row r="3324" spans="1:21" x14ac:dyDescent="0.25">
      <c r="A3324" t="s">
        <v>23608</v>
      </c>
      <c r="B3324" t="s">
        <v>23609</v>
      </c>
      <c r="C3324" t="s">
        <v>20888</v>
      </c>
      <c r="D3324">
        <v>0</v>
      </c>
      <c r="E3324">
        <v>0</v>
      </c>
      <c r="F3324">
        <v>5.45</v>
      </c>
      <c r="G3324">
        <v>0</v>
      </c>
      <c r="H3324">
        <v>0</v>
      </c>
      <c r="I3324">
        <v>0</v>
      </c>
      <c r="J3324">
        <v>1</v>
      </c>
      <c r="K3324">
        <v>1</v>
      </c>
      <c r="L3324">
        <v>1</v>
      </c>
      <c r="M3324">
        <v>0</v>
      </c>
      <c r="N3324">
        <v>0</v>
      </c>
      <c r="O3324">
        <v>1</v>
      </c>
      <c r="P3324">
        <v>1.66</v>
      </c>
      <c r="Q3324">
        <v>4.2300000000000004</v>
      </c>
      <c r="R3324">
        <v>4.7300000000000004</v>
      </c>
      <c r="S3324">
        <v>5.75</v>
      </c>
      <c r="T3324">
        <v>0</v>
      </c>
      <c r="U3324">
        <v>0</v>
      </c>
    </row>
    <row r="3325" spans="1:21" x14ac:dyDescent="0.25">
      <c r="A3325" t="s">
        <v>23610</v>
      </c>
      <c r="B3325" t="s">
        <v>23611</v>
      </c>
      <c r="C3325" t="s">
        <v>20888</v>
      </c>
      <c r="D3325">
        <v>0</v>
      </c>
      <c r="E3325">
        <v>0</v>
      </c>
      <c r="F3325">
        <v>5.49</v>
      </c>
      <c r="G3325">
        <v>0</v>
      </c>
      <c r="H3325">
        <v>1</v>
      </c>
      <c r="I3325">
        <v>0</v>
      </c>
      <c r="J3325">
        <v>1</v>
      </c>
      <c r="K3325">
        <v>1</v>
      </c>
      <c r="L3325">
        <v>1</v>
      </c>
      <c r="M3325">
        <v>0</v>
      </c>
      <c r="N3325">
        <v>1</v>
      </c>
      <c r="O3325">
        <v>1</v>
      </c>
      <c r="P3325">
        <v>1.75</v>
      </c>
      <c r="Q3325">
        <v>5.22</v>
      </c>
      <c r="R3325">
        <v>6.27</v>
      </c>
      <c r="S3325">
        <v>5.75</v>
      </c>
      <c r="T3325">
        <v>0</v>
      </c>
      <c r="U3325">
        <v>0</v>
      </c>
    </row>
    <row r="3326" spans="1:21" x14ac:dyDescent="0.25">
      <c r="A3326" t="s">
        <v>23612</v>
      </c>
      <c r="B3326" t="s">
        <v>23613</v>
      </c>
      <c r="C3326" t="s">
        <v>20888</v>
      </c>
      <c r="D3326">
        <v>0</v>
      </c>
      <c r="E3326">
        <v>0</v>
      </c>
      <c r="F3326">
        <v>5.5</v>
      </c>
      <c r="G3326">
        <v>0</v>
      </c>
      <c r="H3326">
        <v>0</v>
      </c>
      <c r="I3326">
        <v>0</v>
      </c>
      <c r="J3326">
        <v>1</v>
      </c>
      <c r="K3326">
        <v>1</v>
      </c>
      <c r="L3326">
        <v>1</v>
      </c>
      <c r="M3326">
        <v>0</v>
      </c>
      <c r="N3326">
        <v>0</v>
      </c>
      <c r="O3326">
        <v>1</v>
      </c>
      <c r="P3326">
        <v>1.68</v>
      </c>
      <c r="Q3326">
        <v>4.3</v>
      </c>
      <c r="R3326">
        <v>5.15</v>
      </c>
      <c r="S3326">
        <v>5.76</v>
      </c>
      <c r="T3326">
        <v>0</v>
      </c>
      <c r="U3326">
        <v>0</v>
      </c>
    </row>
    <row r="3327" spans="1:21" x14ac:dyDescent="0.25">
      <c r="A3327" t="s">
        <v>6544</v>
      </c>
      <c r="B3327" t="s">
        <v>6545</v>
      </c>
      <c r="C3327" t="s">
        <v>20888</v>
      </c>
      <c r="D3327">
        <v>0</v>
      </c>
      <c r="E3327">
        <v>0</v>
      </c>
      <c r="F3327">
        <v>5.54</v>
      </c>
      <c r="G3327">
        <v>0</v>
      </c>
      <c r="H3327">
        <v>0</v>
      </c>
      <c r="I3327">
        <v>0</v>
      </c>
      <c r="J3327">
        <v>1</v>
      </c>
      <c r="K3327">
        <v>1</v>
      </c>
      <c r="L3327">
        <v>1</v>
      </c>
      <c r="M3327">
        <v>0</v>
      </c>
      <c r="N3327">
        <v>1</v>
      </c>
      <c r="O3327">
        <v>1</v>
      </c>
      <c r="P3327">
        <v>1.73</v>
      </c>
      <c r="Q3327">
        <v>5.14</v>
      </c>
      <c r="R3327">
        <v>5.99</v>
      </c>
      <c r="S3327">
        <v>5.76</v>
      </c>
      <c r="T3327">
        <v>0</v>
      </c>
      <c r="U3327">
        <v>0</v>
      </c>
    </row>
    <row r="3328" spans="1:21" x14ac:dyDescent="0.25">
      <c r="A3328" t="s">
        <v>6496</v>
      </c>
      <c r="B3328" t="s">
        <v>6497</v>
      </c>
      <c r="C3328" t="s">
        <v>20870</v>
      </c>
      <c r="D3328">
        <v>0</v>
      </c>
      <c r="E3328">
        <v>0</v>
      </c>
      <c r="F3328">
        <v>5.47</v>
      </c>
      <c r="G3328">
        <v>0</v>
      </c>
      <c r="H3328">
        <v>0</v>
      </c>
      <c r="I3328">
        <v>0</v>
      </c>
      <c r="J3328">
        <v>1</v>
      </c>
      <c r="K3328">
        <v>1</v>
      </c>
      <c r="L3328">
        <v>1</v>
      </c>
      <c r="M3328">
        <v>0</v>
      </c>
      <c r="N3328">
        <v>1</v>
      </c>
      <c r="O3328">
        <v>1</v>
      </c>
      <c r="P3328">
        <v>1.67</v>
      </c>
      <c r="Q3328">
        <v>5.3</v>
      </c>
      <c r="R3328">
        <v>5.27</v>
      </c>
      <c r="S3328">
        <v>5.76</v>
      </c>
      <c r="T3328">
        <v>0</v>
      </c>
      <c r="U3328">
        <v>0</v>
      </c>
    </row>
    <row r="3329" spans="1:21" x14ac:dyDescent="0.25">
      <c r="A3329" t="s">
        <v>23614</v>
      </c>
      <c r="B3329" t="s">
        <v>23615</v>
      </c>
      <c r="C3329" t="s">
        <v>20872</v>
      </c>
      <c r="D3329">
        <v>0</v>
      </c>
      <c r="E3329">
        <v>0</v>
      </c>
      <c r="F3329">
        <v>5.62</v>
      </c>
      <c r="G3329">
        <v>0</v>
      </c>
      <c r="H3329">
        <v>1</v>
      </c>
      <c r="I3329">
        <v>0</v>
      </c>
      <c r="J3329">
        <v>1</v>
      </c>
      <c r="K3329">
        <v>1</v>
      </c>
      <c r="L3329">
        <v>1</v>
      </c>
      <c r="M3329">
        <v>0</v>
      </c>
      <c r="N3329">
        <v>1</v>
      </c>
      <c r="O3329">
        <v>1</v>
      </c>
      <c r="P3329">
        <v>1.8</v>
      </c>
      <c r="Q3329">
        <v>5.99</v>
      </c>
      <c r="R3329">
        <v>7</v>
      </c>
      <c r="S3329">
        <v>5.76</v>
      </c>
      <c r="T3329">
        <v>0</v>
      </c>
      <c r="U3329">
        <v>-0.1</v>
      </c>
    </row>
    <row r="3330" spans="1:21" x14ac:dyDescent="0.25">
      <c r="A3330" t="s">
        <v>7097</v>
      </c>
      <c r="B3330" t="s">
        <v>7098</v>
      </c>
      <c r="C3330" t="s">
        <v>20869</v>
      </c>
      <c r="D3330">
        <v>0</v>
      </c>
      <c r="E3330">
        <v>0</v>
      </c>
      <c r="F3330">
        <v>5.62</v>
      </c>
      <c r="G3330">
        <v>0</v>
      </c>
      <c r="H3330">
        <v>0</v>
      </c>
      <c r="I3330">
        <v>0</v>
      </c>
      <c r="J3330">
        <v>1</v>
      </c>
      <c r="K3330">
        <v>1</v>
      </c>
      <c r="L3330">
        <v>1</v>
      </c>
      <c r="M3330">
        <v>0</v>
      </c>
      <c r="N3330">
        <v>1</v>
      </c>
      <c r="O3330">
        <v>1</v>
      </c>
      <c r="P3330">
        <v>1.68</v>
      </c>
      <c r="Q3330">
        <v>4.55</v>
      </c>
      <c r="R3330">
        <v>4.9000000000000004</v>
      </c>
      <c r="S3330">
        <v>5.76</v>
      </c>
      <c r="T3330">
        <v>0</v>
      </c>
      <c r="U3330">
        <v>0</v>
      </c>
    </row>
    <row r="3331" spans="1:21" x14ac:dyDescent="0.25">
      <c r="A3331" t="s">
        <v>6280</v>
      </c>
      <c r="B3331" t="s">
        <v>6281</v>
      </c>
      <c r="C3331" t="s">
        <v>20868</v>
      </c>
      <c r="D3331">
        <v>0</v>
      </c>
      <c r="E3331">
        <v>0</v>
      </c>
      <c r="F3331">
        <v>5.71</v>
      </c>
      <c r="G3331">
        <v>0</v>
      </c>
      <c r="H3331">
        <v>0</v>
      </c>
      <c r="I3331">
        <v>0</v>
      </c>
      <c r="J3331">
        <v>1</v>
      </c>
      <c r="K3331">
        <v>1</v>
      </c>
      <c r="L3331">
        <v>1</v>
      </c>
      <c r="M3331">
        <v>0</v>
      </c>
      <c r="N3331">
        <v>1</v>
      </c>
      <c r="O3331">
        <v>1</v>
      </c>
      <c r="P3331">
        <v>1.69</v>
      </c>
      <c r="Q3331">
        <v>4.93</v>
      </c>
      <c r="R3331">
        <v>5.08</v>
      </c>
      <c r="S3331">
        <v>5.76</v>
      </c>
      <c r="T3331">
        <v>0</v>
      </c>
      <c r="U3331">
        <v>0</v>
      </c>
    </row>
    <row r="3332" spans="1:21" x14ac:dyDescent="0.25">
      <c r="A3332" t="s">
        <v>23616</v>
      </c>
      <c r="B3332" t="s">
        <v>23617</v>
      </c>
      <c r="C3332" t="s">
        <v>20891</v>
      </c>
      <c r="D3332">
        <v>0</v>
      </c>
      <c r="E3332">
        <v>0</v>
      </c>
      <c r="F3332">
        <v>5.85</v>
      </c>
      <c r="G3332">
        <v>0</v>
      </c>
      <c r="H3332">
        <v>1</v>
      </c>
      <c r="I3332">
        <v>0</v>
      </c>
      <c r="J3332">
        <v>1</v>
      </c>
      <c r="K3332">
        <v>1</v>
      </c>
      <c r="L3332">
        <v>1</v>
      </c>
      <c r="M3332">
        <v>0</v>
      </c>
      <c r="N3332">
        <v>1</v>
      </c>
      <c r="O3332">
        <v>1</v>
      </c>
      <c r="P3332">
        <v>1.8</v>
      </c>
      <c r="Q3332">
        <v>5.12</v>
      </c>
      <c r="R3332">
        <v>6.42</v>
      </c>
      <c r="S3332">
        <v>5.76</v>
      </c>
      <c r="T3332">
        <v>0</v>
      </c>
      <c r="U3332">
        <v>-0.1</v>
      </c>
    </row>
    <row r="3333" spans="1:21" x14ac:dyDescent="0.25">
      <c r="A3333" t="s">
        <v>23618</v>
      </c>
      <c r="B3333" t="s">
        <v>23619</v>
      </c>
      <c r="C3333" t="s">
        <v>20868</v>
      </c>
      <c r="D3333">
        <v>0</v>
      </c>
      <c r="E3333">
        <v>0</v>
      </c>
      <c r="F3333">
        <v>5.69</v>
      </c>
      <c r="G3333">
        <v>0</v>
      </c>
      <c r="H3333">
        <v>0</v>
      </c>
      <c r="I3333">
        <v>0</v>
      </c>
      <c r="J3333">
        <v>1</v>
      </c>
      <c r="K3333">
        <v>1</v>
      </c>
      <c r="L3333">
        <v>1</v>
      </c>
      <c r="M3333">
        <v>0</v>
      </c>
      <c r="N3333">
        <v>1</v>
      </c>
      <c r="O3333">
        <v>1</v>
      </c>
      <c r="P3333">
        <v>1.67</v>
      </c>
      <c r="Q3333">
        <v>4.6399999999999997</v>
      </c>
      <c r="R3333">
        <v>4.79</v>
      </c>
      <c r="S3333">
        <v>5.76</v>
      </c>
      <c r="T3333">
        <v>0</v>
      </c>
      <c r="U3333">
        <v>0</v>
      </c>
    </row>
    <row r="3334" spans="1:21" x14ac:dyDescent="0.25">
      <c r="A3334" t="s">
        <v>5881</v>
      </c>
      <c r="B3334" t="s">
        <v>5882</v>
      </c>
      <c r="C3334" t="s">
        <v>20889</v>
      </c>
      <c r="D3334">
        <v>0</v>
      </c>
      <c r="E3334">
        <v>0</v>
      </c>
      <c r="F3334">
        <v>5.58</v>
      </c>
      <c r="G3334">
        <v>0</v>
      </c>
      <c r="H3334">
        <v>1</v>
      </c>
      <c r="I3334">
        <v>0</v>
      </c>
      <c r="J3334">
        <v>1</v>
      </c>
      <c r="K3334">
        <v>1</v>
      </c>
      <c r="L3334">
        <v>1</v>
      </c>
      <c r="M3334">
        <v>0</v>
      </c>
      <c r="N3334">
        <v>1</v>
      </c>
      <c r="O3334">
        <v>1</v>
      </c>
      <c r="P3334">
        <v>1.72</v>
      </c>
      <c r="Q3334">
        <v>5.19</v>
      </c>
      <c r="R3334">
        <v>5.78</v>
      </c>
      <c r="S3334">
        <v>5.76</v>
      </c>
      <c r="T3334">
        <v>0</v>
      </c>
      <c r="U3334">
        <v>-0.1</v>
      </c>
    </row>
    <row r="3335" spans="1:21" x14ac:dyDescent="0.25">
      <c r="A3335" t="s">
        <v>23620</v>
      </c>
      <c r="B3335" t="s">
        <v>23621</v>
      </c>
      <c r="C3335" t="s">
        <v>20869</v>
      </c>
      <c r="D3335">
        <v>0</v>
      </c>
      <c r="E3335">
        <v>0</v>
      </c>
      <c r="F3335">
        <v>5.69</v>
      </c>
      <c r="G3335">
        <v>0</v>
      </c>
      <c r="H3335">
        <v>0</v>
      </c>
      <c r="I3335">
        <v>0</v>
      </c>
      <c r="J3335">
        <v>1</v>
      </c>
      <c r="K3335">
        <v>1</v>
      </c>
      <c r="L3335">
        <v>1</v>
      </c>
      <c r="M3335">
        <v>0</v>
      </c>
      <c r="N3335">
        <v>1</v>
      </c>
      <c r="O3335">
        <v>1</v>
      </c>
      <c r="P3335">
        <v>1.73</v>
      </c>
      <c r="Q3335">
        <v>5.47</v>
      </c>
      <c r="R3335">
        <v>5.84</v>
      </c>
      <c r="S3335">
        <v>5.76</v>
      </c>
      <c r="T3335">
        <v>0</v>
      </c>
      <c r="U3335">
        <v>0</v>
      </c>
    </row>
    <row r="3336" spans="1:21" x14ac:dyDescent="0.25">
      <c r="A3336" t="s">
        <v>23622</v>
      </c>
      <c r="B3336" t="s">
        <v>23623</v>
      </c>
      <c r="C3336" t="s">
        <v>20867</v>
      </c>
      <c r="D3336">
        <v>0</v>
      </c>
      <c r="E3336">
        <v>0</v>
      </c>
      <c r="F3336">
        <v>5.74</v>
      </c>
      <c r="G3336">
        <v>0</v>
      </c>
      <c r="H3336">
        <v>0</v>
      </c>
      <c r="I3336">
        <v>0</v>
      </c>
      <c r="J3336">
        <v>1</v>
      </c>
      <c r="K3336">
        <v>1</v>
      </c>
      <c r="L3336">
        <v>1</v>
      </c>
      <c r="M3336">
        <v>0</v>
      </c>
      <c r="N3336">
        <v>0</v>
      </c>
      <c r="O3336">
        <v>1</v>
      </c>
      <c r="P3336">
        <v>1.76</v>
      </c>
      <c r="Q3336">
        <v>4.46</v>
      </c>
      <c r="R3336">
        <v>5.73</v>
      </c>
      <c r="S3336">
        <v>5.76</v>
      </c>
      <c r="T3336">
        <v>0</v>
      </c>
      <c r="U3336">
        <v>0</v>
      </c>
    </row>
    <row r="3337" spans="1:21" x14ac:dyDescent="0.25">
      <c r="A3337" t="s">
        <v>7585</v>
      </c>
      <c r="B3337" t="s">
        <v>7586</v>
      </c>
      <c r="C3337" t="s">
        <v>20885</v>
      </c>
      <c r="D3337">
        <v>0</v>
      </c>
      <c r="E3337">
        <v>0</v>
      </c>
      <c r="F3337">
        <v>5.76</v>
      </c>
      <c r="G3337">
        <v>0</v>
      </c>
      <c r="H3337">
        <v>0</v>
      </c>
      <c r="I3337">
        <v>0</v>
      </c>
      <c r="J3337">
        <v>1</v>
      </c>
      <c r="K3337">
        <v>1</v>
      </c>
      <c r="L3337">
        <v>1</v>
      </c>
      <c r="M3337">
        <v>0</v>
      </c>
      <c r="N3337">
        <v>1</v>
      </c>
      <c r="O3337">
        <v>1</v>
      </c>
      <c r="P3337">
        <v>1.77</v>
      </c>
      <c r="Q3337">
        <v>4.8899999999999997</v>
      </c>
      <c r="R3337">
        <v>5.89</v>
      </c>
      <c r="S3337">
        <v>5.76</v>
      </c>
      <c r="T3337">
        <v>0</v>
      </c>
      <c r="U3337">
        <v>0</v>
      </c>
    </row>
    <row r="3338" spans="1:21" x14ac:dyDescent="0.25">
      <c r="A3338" t="s">
        <v>5791</v>
      </c>
      <c r="B3338" t="s">
        <v>5792</v>
      </c>
      <c r="C3338" t="s">
        <v>20868</v>
      </c>
      <c r="D3338">
        <v>0</v>
      </c>
      <c r="E3338">
        <v>0</v>
      </c>
      <c r="F3338">
        <v>5.67</v>
      </c>
      <c r="G3338">
        <v>0</v>
      </c>
      <c r="H3338">
        <v>0</v>
      </c>
      <c r="I3338">
        <v>0</v>
      </c>
      <c r="J3338">
        <v>1</v>
      </c>
      <c r="K3338">
        <v>1</v>
      </c>
      <c r="L3338">
        <v>1</v>
      </c>
      <c r="M3338">
        <v>0</v>
      </c>
      <c r="N3338">
        <v>0</v>
      </c>
      <c r="O3338">
        <v>0</v>
      </c>
      <c r="P3338">
        <v>1.64</v>
      </c>
      <c r="Q3338">
        <v>4.18</v>
      </c>
      <c r="R3338">
        <v>4.21</v>
      </c>
      <c r="S3338">
        <v>5.77</v>
      </c>
      <c r="T3338">
        <v>0</v>
      </c>
      <c r="U3338">
        <v>0</v>
      </c>
    </row>
    <row r="3339" spans="1:21" x14ac:dyDescent="0.25">
      <c r="A3339" t="s">
        <v>5879</v>
      </c>
      <c r="B3339" t="s">
        <v>5880</v>
      </c>
      <c r="C3339" t="s">
        <v>1</v>
      </c>
      <c r="D3339">
        <v>0</v>
      </c>
      <c r="E3339">
        <v>0</v>
      </c>
      <c r="F3339">
        <v>5.69</v>
      </c>
      <c r="G3339">
        <v>0</v>
      </c>
      <c r="H3339">
        <v>0</v>
      </c>
      <c r="I3339">
        <v>0</v>
      </c>
      <c r="J3339">
        <v>1</v>
      </c>
      <c r="K3339">
        <v>1</v>
      </c>
      <c r="L3339">
        <v>1</v>
      </c>
      <c r="M3339">
        <v>0</v>
      </c>
      <c r="N3339">
        <v>0</v>
      </c>
      <c r="O3339">
        <v>0</v>
      </c>
      <c r="P3339">
        <v>1.67</v>
      </c>
      <c r="Q3339">
        <v>3.73</v>
      </c>
      <c r="R3339">
        <v>4.4400000000000004</v>
      </c>
      <c r="S3339">
        <v>5.77</v>
      </c>
      <c r="T3339">
        <v>0</v>
      </c>
      <c r="U3339">
        <v>0</v>
      </c>
    </row>
    <row r="3340" spans="1:21" x14ac:dyDescent="0.25">
      <c r="A3340" t="s">
        <v>5755</v>
      </c>
      <c r="B3340" t="s">
        <v>5756</v>
      </c>
      <c r="C3340" t="s">
        <v>20879</v>
      </c>
      <c r="D3340">
        <v>0</v>
      </c>
      <c r="E3340">
        <v>0</v>
      </c>
      <c r="F3340">
        <v>5.88</v>
      </c>
      <c r="G3340">
        <v>0</v>
      </c>
      <c r="H3340">
        <v>0</v>
      </c>
      <c r="I3340">
        <v>0</v>
      </c>
      <c r="J3340">
        <v>1</v>
      </c>
      <c r="K3340">
        <v>1</v>
      </c>
      <c r="L3340">
        <v>1</v>
      </c>
      <c r="M3340">
        <v>0</v>
      </c>
      <c r="N3340">
        <v>1</v>
      </c>
      <c r="O3340">
        <v>1</v>
      </c>
      <c r="P3340">
        <v>1.71</v>
      </c>
      <c r="Q3340">
        <v>5.01</v>
      </c>
      <c r="R3340">
        <v>4.71</v>
      </c>
      <c r="S3340">
        <v>5.77</v>
      </c>
      <c r="T3340">
        <v>0</v>
      </c>
      <c r="U3340">
        <v>0</v>
      </c>
    </row>
    <row r="3341" spans="1:21" x14ac:dyDescent="0.25">
      <c r="A3341" t="s">
        <v>6805</v>
      </c>
      <c r="B3341" t="s">
        <v>6806</v>
      </c>
      <c r="C3341" t="s">
        <v>20880</v>
      </c>
      <c r="D3341">
        <v>0</v>
      </c>
      <c r="E3341">
        <v>0</v>
      </c>
      <c r="F3341">
        <v>5.68</v>
      </c>
      <c r="G3341">
        <v>0</v>
      </c>
      <c r="H3341">
        <v>0</v>
      </c>
      <c r="I3341">
        <v>0</v>
      </c>
      <c r="J3341">
        <v>1</v>
      </c>
      <c r="K3341">
        <v>1</v>
      </c>
      <c r="L3341">
        <v>1</v>
      </c>
      <c r="M3341">
        <v>0</v>
      </c>
      <c r="N3341">
        <v>0</v>
      </c>
      <c r="O3341">
        <v>0</v>
      </c>
      <c r="P3341">
        <v>1.64</v>
      </c>
      <c r="Q3341">
        <v>4.2</v>
      </c>
      <c r="R3341">
        <v>4.0199999999999996</v>
      </c>
      <c r="S3341">
        <v>5.77</v>
      </c>
      <c r="T3341">
        <v>0</v>
      </c>
      <c r="U3341">
        <v>0</v>
      </c>
    </row>
    <row r="3342" spans="1:21" x14ac:dyDescent="0.25">
      <c r="A3342" t="s">
        <v>23624</v>
      </c>
      <c r="B3342" t="s">
        <v>23625</v>
      </c>
      <c r="C3342" t="s">
        <v>20873</v>
      </c>
      <c r="D3342">
        <v>0</v>
      </c>
      <c r="E3342">
        <v>0</v>
      </c>
      <c r="F3342">
        <v>5.56</v>
      </c>
      <c r="G3342">
        <v>0</v>
      </c>
      <c r="H3342">
        <v>0</v>
      </c>
      <c r="I3342">
        <v>0</v>
      </c>
      <c r="J3342">
        <v>1</v>
      </c>
      <c r="K3342">
        <v>1</v>
      </c>
      <c r="L3342">
        <v>1</v>
      </c>
      <c r="M3342">
        <v>0</v>
      </c>
      <c r="N3342">
        <v>1</v>
      </c>
      <c r="O3342">
        <v>0</v>
      </c>
      <c r="P3342">
        <v>1.64</v>
      </c>
      <c r="Q3342">
        <v>4.62</v>
      </c>
      <c r="R3342">
        <v>4.3899999999999997</v>
      </c>
      <c r="S3342">
        <v>5.77</v>
      </c>
      <c r="T3342">
        <v>0</v>
      </c>
      <c r="U3342">
        <v>0</v>
      </c>
    </row>
    <row r="3343" spans="1:21" x14ac:dyDescent="0.25">
      <c r="A3343" t="s">
        <v>7771</v>
      </c>
      <c r="B3343" t="s">
        <v>7772</v>
      </c>
      <c r="C3343" t="s">
        <v>20875</v>
      </c>
      <c r="D3343">
        <v>0</v>
      </c>
      <c r="E3343">
        <v>0</v>
      </c>
      <c r="F3343">
        <v>5.81</v>
      </c>
      <c r="G3343">
        <v>0</v>
      </c>
      <c r="H3343">
        <v>1</v>
      </c>
      <c r="I3343">
        <v>0</v>
      </c>
      <c r="J3343">
        <v>1</v>
      </c>
      <c r="K3343">
        <v>1</v>
      </c>
      <c r="L3343">
        <v>1</v>
      </c>
      <c r="M3343">
        <v>0</v>
      </c>
      <c r="N3343">
        <v>1</v>
      </c>
      <c r="O3343">
        <v>1</v>
      </c>
      <c r="P3343">
        <v>1.76</v>
      </c>
      <c r="Q3343">
        <v>6.31</v>
      </c>
      <c r="R3343">
        <v>6.35</v>
      </c>
      <c r="S3343">
        <v>5.77</v>
      </c>
      <c r="T3343">
        <v>0</v>
      </c>
      <c r="U3343">
        <v>0</v>
      </c>
    </row>
    <row r="3344" spans="1:21" x14ac:dyDescent="0.25">
      <c r="A3344" t="s">
        <v>5995</v>
      </c>
      <c r="B3344" t="s">
        <v>5996</v>
      </c>
      <c r="C3344" t="s">
        <v>1</v>
      </c>
      <c r="D3344">
        <v>0</v>
      </c>
      <c r="E3344">
        <v>0</v>
      </c>
      <c r="F3344">
        <v>5.69</v>
      </c>
      <c r="G3344">
        <v>0</v>
      </c>
      <c r="H3344">
        <v>0</v>
      </c>
      <c r="I3344">
        <v>0</v>
      </c>
      <c r="J3344">
        <v>1</v>
      </c>
      <c r="K3344">
        <v>1</v>
      </c>
      <c r="L3344">
        <v>1</v>
      </c>
      <c r="M3344">
        <v>0</v>
      </c>
      <c r="N3344">
        <v>1</v>
      </c>
      <c r="O3344">
        <v>1</v>
      </c>
      <c r="P3344">
        <v>1.71</v>
      </c>
      <c r="Q3344">
        <v>4.91</v>
      </c>
      <c r="R3344">
        <v>5.34</v>
      </c>
      <c r="S3344">
        <v>5.77</v>
      </c>
      <c r="T3344">
        <v>0</v>
      </c>
      <c r="U3344">
        <v>0</v>
      </c>
    </row>
    <row r="3345" spans="1:21" x14ac:dyDescent="0.25">
      <c r="A3345" t="s">
        <v>6175</v>
      </c>
      <c r="B3345" t="s">
        <v>6176</v>
      </c>
      <c r="C3345" t="s">
        <v>20889</v>
      </c>
      <c r="D3345">
        <v>0</v>
      </c>
      <c r="E3345">
        <v>0</v>
      </c>
      <c r="F3345">
        <v>5.62</v>
      </c>
      <c r="G3345">
        <v>0</v>
      </c>
      <c r="H3345">
        <v>0</v>
      </c>
      <c r="I3345">
        <v>0</v>
      </c>
      <c r="J3345">
        <v>1</v>
      </c>
      <c r="K3345">
        <v>1</v>
      </c>
      <c r="L3345">
        <v>1</v>
      </c>
      <c r="M3345">
        <v>0</v>
      </c>
      <c r="N3345">
        <v>1</v>
      </c>
      <c r="O3345">
        <v>1</v>
      </c>
      <c r="P3345">
        <v>1.67</v>
      </c>
      <c r="Q3345">
        <v>4.7699999999999996</v>
      </c>
      <c r="R3345">
        <v>5.03</v>
      </c>
      <c r="S3345">
        <v>5.77</v>
      </c>
      <c r="T3345">
        <v>0</v>
      </c>
      <c r="U3345">
        <v>0</v>
      </c>
    </row>
    <row r="3346" spans="1:21" x14ac:dyDescent="0.25">
      <c r="A3346" t="s">
        <v>23626</v>
      </c>
      <c r="B3346" t="s">
        <v>23627</v>
      </c>
      <c r="C3346" t="s">
        <v>20882</v>
      </c>
      <c r="D3346">
        <v>0</v>
      </c>
      <c r="E3346">
        <v>0</v>
      </c>
      <c r="F3346">
        <v>5.56</v>
      </c>
      <c r="G3346">
        <v>0</v>
      </c>
      <c r="H3346">
        <v>1</v>
      </c>
      <c r="I3346">
        <v>0</v>
      </c>
      <c r="J3346">
        <v>1</v>
      </c>
      <c r="K3346">
        <v>1</v>
      </c>
      <c r="L3346">
        <v>1</v>
      </c>
      <c r="M3346">
        <v>0</v>
      </c>
      <c r="N3346">
        <v>1</v>
      </c>
      <c r="O3346">
        <v>1</v>
      </c>
      <c r="P3346">
        <v>1.75</v>
      </c>
      <c r="Q3346">
        <v>5.9</v>
      </c>
      <c r="R3346">
        <v>6.46</v>
      </c>
      <c r="S3346">
        <v>5.78</v>
      </c>
      <c r="T3346">
        <v>0</v>
      </c>
      <c r="U3346">
        <v>0</v>
      </c>
    </row>
    <row r="3347" spans="1:21" x14ac:dyDescent="0.25">
      <c r="A3347" t="s">
        <v>6345</v>
      </c>
      <c r="B3347" t="s">
        <v>6346</v>
      </c>
      <c r="C3347" t="s">
        <v>20868</v>
      </c>
      <c r="D3347">
        <v>0</v>
      </c>
      <c r="E3347">
        <v>0</v>
      </c>
      <c r="F3347">
        <v>5.73</v>
      </c>
      <c r="G3347">
        <v>0</v>
      </c>
      <c r="H3347">
        <v>0</v>
      </c>
      <c r="I3347">
        <v>0</v>
      </c>
      <c r="J3347">
        <v>1</v>
      </c>
      <c r="K3347">
        <v>1</v>
      </c>
      <c r="L3347">
        <v>1</v>
      </c>
      <c r="M3347">
        <v>0</v>
      </c>
      <c r="N3347">
        <v>0</v>
      </c>
      <c r="O3347">
        <v>1</v>
      </c>
      <c r="P3347">
        <v>1.67</v>
      </c>
      <c r="Q3347">
        <v>3.92</v>
      </c>
      <c r="R3347">
        <v>4.54</v>
      </c>
      <c r="S3347">
        <v>5.78</v>
      </c>
      <c r="T3347">
        <v>0</v>
      </c>
      <c r="U3347">
        <v>0</v>
      </c>
    </row>
    <row r="3348" spans="1:21" x14ac:dyDescent="0.25">
      <c r="A3348" t="s">
        <v>5739</v>
      </c>
      <c r="B3348" t="s">
        <v>5740</v>
      </c>
      <c r="C3348" t="s">
        <v>20889</v>
      </c>
      <c r="D3348">
        <v>0</v>
      </c>
      <c r="E3348">
        <v>0</v>
      </c>
      <c r="F3348">
        <v>5.61</v>
      </c>
      <c r="G3348">
        <v>0</v>
      </c>
      <c r="H3348">
        <v>0</v>
      </c>
      <c r="I3348">
        <v>0</v>
      </c>
      <c r="J3348">
        <v>1</v>
      </c>
      <c r="K3348">
        <v>1</v>
      </c>
      <c r="L3348">
        <v>1</v>
      </c>
      <c r="M3348">
        <v>0</v>
      </c>
      <c r="N3348">
        <v>1</v>
      </c>
      <c r="O3348">
        <v>1</v>
      </c>
      <c r="P3348">
        <v>1.64</v>
      </c>
      <c r="Q3348">
        <v>4.6100000000000003</v>
      </c>
      <c r="R3348">
        <v>4.6399999999999997</v>
      </c>
      <c r="S3348">
        <v>5.78</v>
      </c>
      <c r="T3348">
        <v>0</v>
      </c>
      <c r="U3348">
        <v>0</v>
      </c>
    </row>
    <row r="3349" spans="1:21" x14ac:dyDescent="0.25">
      <c r="A3349" t="s">
        <v>6904</v>
      </c>
      <c r="B3349" t="s">
        <v>6905</v>
      </c>
      <c r="C3349" t="s">
        <v>20895</v>
      </c>
      <c r="D3349">
        <v>0</v>
      </c>
      <c r="E3349">
        <v>0</v>
      </c>
      <c r="F3349">
        <v>5.54</v>
      </c>
      <c r="G3349">
        <v>0</v>
      </c>
      <c r="H3349">
        <v>0</v>
      </c>
      <c r="I3349">
        <v>0</v>
      </c>
      <c r="J3349">
        <v>1</v>
      </c>
      <c r="K3349">
        <v>1</v>
      </c>
      <c r="L3349">
        <v>1</v>
      </c>
      <c r="M3349">
        <v>0</v>
      </c>
      <c r="N3349">
        <v>0</v>
      </c>
      <c r="O3349">
        <v>1</v>
      </c>
      <c r="P3349">
        <v>1.67</v>
      </c>
      <c r="Q3349">
        <v>4.25</v>
      </c>
      <c r="R3349">
        <v>4.78</v>
      </c>
      <c r="S3349">
        <v>5.78</v>
      </c>
      <c r="T3349">
        <v>0</v>
      </c>
      <c r="U3349">
        <v>0</v>
      </c>
    </row>
    <row r="3350" spans="1:21" x14ac:dyDescent="0.25">
      <c r="A3350" t="s">
        <v>23628</v>
      </c>
      <c r="B3350" t="s">
        <v>23629</v>
      </c>
      <c r="C3350" t="s">
        <v>20878</v>
      </c>
      <c r="D3350">
        <v>0</v>
      </c>
      <c r="E3350">
        <v>0</v>
      </c>
      <c r="F3350">
        <v>5.94</v>
      </c>
      <c r="G3350">
        <v>0</v>
      </c>
      <c r="H3350">
        <v>1</v>
      </c>
      <c r="I3350">
        <v>0</v>
      </c>
      <c r="J3350">
        <v>1</v>
      </c>
      <c r="K3350">
        <v>1</v>
      </c>
      <c r="L3350">
        <v>1</v>
      </c>
      <c r="M3350">
        <v>0</v>
      </c>
      <c r="N3350">
        <v>1</v>
      </c>
      <c r="O3350">
        <v>1</v>
      </c>
      <c r="P3350">
        <v>1.9</v>
      </c>
      <c r="Q3350">
        <v>7.11</v>
      </c>
      <c r="R3350">
        <v>8.16</v>
      </c>
      <c r="S3350">
        <v>5.78</v>
      </c>
      <c r="T3350">
        <v>0</v>
      </c>
      <c r="U3350">
        <v>0</v>
      </c>
    </row>
    <row r="3351" spans="1:21" x14ac:dyDescent="0.25">
      <c r="A3351" t="s">
        <v>7057</v>
      </c>
      <c r="B3351" t="s">
        <v>7058</v>
      </c>
      <c r="C3351" t="s">
        <v>1</v>
      </c>
      <c r="D3351">
        <v>0</v>
      </c>
      <c r="E3351">
        <v>0</v>
      </c>
      <c r="F3351">
        <v>5.73</v>
      </c>
      <c r="G3351">
        <v>0</v>
      </c>
      <c r="H3351">
        <v>0</v>
      </c>
      <c r="I3351">
        <v>0</v>
      </c>
      <c r="J3351">
        <v>1</v>
      </c>
      <c r="K3351">
        <v>1</v>
      </c>
      <c r="L3351">
        <v>1</v>
      </c>
      <c r="M3351">
        <v>0</v>
      </c>
      <c r="N3351">
        <v>1</v>
      </c>
      <c r="O3351">
        <v>1</v>
      </c>
      <c r="P3351">
        <v>1.72</v>
      </c>
      <c r="Q3351">
        <v>4.5199999999999996</v>
      </c>
      <c r="R3351">
        <v>5.31</v>
      </c>
      <c r="S3351">
        <v>5.78</v>
      </c>
      <c r="T3351">
        <v>0</v>
      </c>
      <c r="U3351">
        <v>0</v>
      </c>
    </row>
    <row r="3352" spans="1:21" x14ac:dyDescent="0.25">
      <c r="A3352" t="s">
        <v>23630</v>
      </c>
      <c r="B3352" t="s">
        <v>23631</v>
      </c>
      <c r="C3352" t="s">
        <v>20866</v>
      </c>
      <c r="D3352">
        <v>0</v>
      </c>
      <c r="E3352">
        <v>0</v>
      </c>
      <c r="F3352">
        <v>5.94</v>
      </c>
      <c r="G3352">
        <v>0</v>
      </c>
      <c r="H3352">
        <v>0</v>
      </c>
      <c r="I3352">
        <v>0</v>
      </c>
      <c r="J3352">
        <v>1</v>
      </c>
      <c r="K3352">
        <v>1</v>
      </c>
      <c r="L3352">
        <v>1</v>
      </c>
      <c r="M3352">
        <v>0</v>
      </c>
      <c r="N3352">
        <v>1</v>
      </c>
      <c r="O3352">
        <v>1</v>
      </c>
      <c r="P3352">
        <v>1.84</v>
      </c>
      <c r="Q3352">
        <v>6.01</v>
      </c>
      <c r="R3352">
        <v>7.02</v>
      </c>
      <c r="S3352">
        <v>5.78</v>
      </c>
      <c r="T3352">
        <v>0</v>
      </c>
      <c r="U3352">
        <v>0</v>
      </c>
    </row>
    <row r="3353" spans="1:21" x14ac:dyDescent="0.25">
      <c r="A3353" t="s">
        <v>23632</v>
      </c>
      <c r="B3353" t="s">
        <v>23633</v>
      </c>
      <c r="C3353" t="s">
        <v>20885</v>
      </c>
      <c r="D3353">
        <v>0</v>
      </c>
      <c r="E3353">
        <v>0</v>
      </c>
      <c r="F3353">
        <v>5.78</v>
      </c>
      <c r="G3353">
        <v>0</v>
      </c>
      <c r="H3353">
        <v>0</v>
      </c>
      <c r="I3353">
        <v>0</v>
      </c>
      <c r="J3353">
        <v>1</v>
      </c>
      <c r="K3353">
        <v>1</v>
      </c>
      <c r="L3353">
        <v>1</v>
      </c>
      <c r="M3353">
        <v>0</v>
      </c>
      <c r="N3353">
        <v>1</v>
      </c>
      <c r="O3353">
        <v>1</v>
      </c>
      <c r="P3353">
        <v>1.76</v>
      </c>
      <c r="Q3353">
        <v>4.79</v>
      </c>
      <c r="R3353">
        <v>5.79</v>
      </c>
      <c r="S3353">
        <v>5.78</v>
      </c>
      <c r="T3353">
        <v>0</v>
      </c>
      <c r="U3353">
        <v>0</v>
      </c>
    </row>
    <row r="3354" spans="1:21" x14ac:dyDescent="0.25">
      <c r="A3354" t="s">
        <v>8738</v>
      </c>
      <c r="B3354" t="s">
        <v>8739</v>
      </c>
      <c r="C3354" t="s">
        <v>20876</v>
      </c>
      <c r="D3354">
        <v>0</v>
      </c>
      <c r="E3354">
        <v>0</v>
      </c>
      <c r="F3354">
        <v>5.71</v>
      </c>
      <c r="G3354">
        <v>0</v>
      </c>
      <c r="H3354">
        <v>0</v>
      </c>
      <c r="I3354">
        <v>0</v>
      </c>
      <c r="J3354">
        <v>1</v>
      </c>
      <c r="K3354">
        <v>1</v>
      </c>
      <c r="L3354">
        <v>1</v>
      </c>
      <c r="M3354">
        <v>0</v>
      </c>
      <c r="N3354">
        <v>1</v>
      </c>
      <c r="O3354">
        <v>1</v>
      </c>
      <c r="P3354">
        <v>1.74</v>
      </c>
      <c r="Q3354">
        <v>5.0199999999999996</v>
      </c>
      <c r="R3354">
        <v>5.97</v>
      </c>
      <c r="S3354">
        <v>5.78</v>
      </c>
      <c r="T3354">
        <v>0</v>
      </c>
      <c r="U3354">
        <v>0</v>
      </c>
    </row>
    <row r="3355" spans="1:21" x14ac:dyDescent="0.25">
      <c r="A3355" t="s">
        <v>23634</v>
      </c>
      <c r="B3355" t="s">
        <v>23635</v>
      </c>
      <c r="C3355" t="s">
        <v>1</v>
      </c>
      <c r="D3355">
        <v>0</v>
      </c>
      <c r="E3355">
        <v>0</v>
      </c>
      <c r="F3355">
        <v>5.74</v>
      </c>
      <c r="G3355">
        <v>0</v>
      </c>
      <c r="H3355">
        <v>1</v>
      </c>
      <c r="I3355">
        <v>0</v>
      </c>
      <c r="J3355">
        <v>1</v>
      </c>
      <c r="K3355">
        <v>1</v>
      </c>
      <c r="L3355">
        <v>1</v>
      </c>
      <c r="M3355">
        <v>0</v>
      </c>
      <c r="N3355">
        <v>1</v>
      </c>
      <c r="O3355">
        <v>1</v>
      </c>
      <c r="P3355">
        <v>1.79</v>
      </c>
      <c r="Q3355">
        <v>5.99</v>
      </c>
      <c r="R3355">
        <v>6.68</v>
      </c>
      <c r="S3355">
        <v>5.78</v>
      </c>
      <c r="T3355">
        <v>0</v>
      </c>
      <c r="U3355">
        <v>-0.1</v>
      </c>
    </row>
    <row r="3356" spans="1:21" x14ac:dyDescent="0.25">
      <c r="A3356" t="s">
        <v>6918</v>
      </c>
      <c r="B3356" t="s">
        <v>6919</v>
      </c>
      <c r="C3356" t="s">
        <v>20895</v>
      </c>
      <c r="D3356">
        <v>0</v>
      </c>
      <c r="E3356">
        <v>0</v>
      </c>
      <c r="F3356">
        <v>5.63</v>
      </c>
      <c r="G3356">
        <v>0</v>
      </c>
      <c r="H3356">
        <v>1</v>
      </c>
      <c r="I3356">
        <v>0</v>
      </c>
      <c r="J3356">
        <v>1</v>
      </c>
      <c r="K3356">
        <v>1</v>
      </c>
      <c r="L3356">
        <v>1</v>
      </c>
      <c r="M3356">
        <v>0</v>
      </c>
      <c r="N3356">
        <v>1</v>
      </c>
      <c r="O3356">
        <v>1</v>
      </c>
      <c r="P3356">
        <v>1.81</v>
      </c>
      <c r="Q3356">
        <v>5.94</v>
      </c>
      <c r="R3356">
        <v>7.16</v>
      </c>
      <c r="S3356">
        <v>5.78</v>
      </c>
      <c r="T3356">
        <v>0</v>
      </c>
      <c r="U3356">
        <v>-0.1</v>
      </c>
    </row>
    <row r="3357" spans="1:21" x14ac:dyDescent="0.25">
      <c r="A3357" t="s">
        <v>23636</v>
      </c>
      <c r="B3357" t="s">
        <v>23637</v>
      </c>
      <c r="C3357" t="s">
        <v>1</v>
      </c>
      <c r="D3357">
        <v>0</v>
      </c>
      <c r="E3357">
        <v>0</v>
      </c>
      <c r="F3357">
        <v>5.69</v>
      </c>
      <c r="G3357">
        <v>0</v>
      </c>
      <c r="H3357">
        <v>0</v>
      </c>
      <c r="I3357">
        <v>0</v>
      </c>
      <c r="J3357">
        <v>1</v>
      </c>
      <c r="K3357">
        <v>1</v>
      </c>
      <c r="L3357">
        <v>1</v>
      </c>
      <c r="M3357">
        <v>0</v>
      </c>
      <c r="N3357">
        <v>1</v>
      </c>
      <c r="O3357">
        <v>1</v>
      </c>
      <c r="P3357">
        <v>1.7</v>
      </c>
      <c r="Q3357">
        <v>4.6399999999999997</v>
      </c>
      <c r="R3357">
        <v>5.04</v>
      </c>
      <c r="S3357">
        <v>5.78</v>
      </c>
      <c r="T3357">
        <v>0</v>
      </c>
      <c r="U3357">
        <v>0</v>
      </c>
    </row>
    <row r="3358" spans="1:21" x14ac:dyDescent="0.25">
      <c r="A3358" t="s">
        <v>7174</v>
      </c>
      <c r="B3358" t="s">
        <v>7175</v>
      </c>
      <c r="C3358" t="s">
        <v>20895</v>
      </c>
      <c r="D3358">
        <v>0</v>
      </c>
      <c r="E3358">
        <v>0</v>
      </c>
      <c r="F3358">
        <v>5.61</v>
      </c>
      <c r="G3358">
        <v>0</v>
      </c>
      <c r="H3358">
        <v>1</v>
      </c>
      <c r="I3358">
        <v>0</v>
      </c>
      <c r="J3358">
        <v>1</v>
      </c>
      <c r="K3358">
        <v>1</v>
      </c>
      <c r="L3358">
        <v>1</v>
      </c>
      <c r="M3358">
        <v>0</v>
      </c>
      <c r="N3358">
        <v>1</v>
      </c>
      <c r="O3358">
        <v>1</v>
      </c>
      <c r="P3358">
        <v>1.76</v>
      </c>
      <c r="Q3358">
        <v>5.07</v>
      </c>
      <c r="R3358">
        <v>6.23</v>
      </c>
      <c r="S3358">
        <v>5.79</v>
      </c>
      <c r="T3358">
        <v>0</v>
      </c>
      <c r="U3358">
        <v>-0.1</v>
      </c>
    </row>
    <row r="3359" spans="1:21" x14ac:dyDescent="0.25">
      <c r="A3359" t="s">
        <v>6862</v>
      </c>
      <c r="B3359" t="s">
        <v>6863</v>
      </c>
      <c r="C3359" t="s">
        <v>20889</v>
      </c>
      <c r="D3359">
        <v>0</v>
      </c>
      <c r="E3359">
        <v>0</v>
      </c>
      <c r="F3359">
        <v>5.61</v>
      </c>
      <c r="G3359">
        <v>0</v>
      </c>
      <c r="H3359">
        <v>1</v>
      </c>
      <c r="I3359">
        <v>0</v>
      </c>
      <c r="J3359">
        <v>1</v>
      </c>
      <c r="K3359">
        <v>1</v>
      </c>
      <c r="L3359">
        <v>1</v>
      </c>
      <c r="M3359">
        <v>0</v>
      </c>
      <c r="N3359">
        <v>1</v>
      </c>
      <c r="O3359">
        <v>1</v>
      </c>
      <c r="P3359">
        <v>1.74</v>
      </c>
      <c r="Q3359">
        <v>5.34</v>
      </c>
      <c r="R3359">
        <v>6</v>
      </c>
      <c r="S3359">
        <v>5.79</v>
      </c>
      <c r="T3359">
        <v>0</v>
      </c>
      <c r="U3359">
        <v>-0.1</v>
      </c>
    </row>
    <row r="3360" spans="1:21" x14ac:dyDescent="0.25">
      <c r="A3360" t="s">
        <v>7071</v>
      </c>
      <c r="B3360" t="s">
        <v>2885</v>
      </c>
      <c r="C3360" t="s">
        <v>1</v>
      </c>
      <c r="D3360">
        <v>0</v>
      </c>
      <c r="E3360">
        <v>0</v>
      </c>
      <c r="F3360">
        <v>5.69</v>
      </c>
      <c r="G3360">
        <v>0</v>
      </c>
      <c r="H3360">
        <v>0</v>
      </c>
      <c r="I3360">
        <v>0</v>
      </c>
      <c r="J3360">
        <v>1</v>
      </c>
      <c r="K3360">
        <v>1</v>
      </c>
      <c r="L3360">
        <v>1</v>
      </c>
      <c r="M3360">
        <v>0</v>
      </c>
      <c r="N3360">
        <v>1</v>
      </c>
      <c r="O3360">
        <v>1</v>
      </c>
      <c r="P3360">
        <v>1.69</v>
      </c>
      <c r="Q3360">
        <v>4.5599999999999996</v>
      </c>
      <c r="R3360">
        <v>5</v>
      </c>
      <c r="S3360">
        <v>5.79</v>
      </c>
      <c r="T3360">
        <v>0</v>
      </c>
      <c r="U3360">
        <v>0</v>
      </c>
    </row>
    <row r="3361" spans="1:21" x14ac:dyDescent="0.25">
      <c r="A3361" t="s">
        <v>5860</v>
      </c>
      <c r="B3361" t="s">
        <v>5861</v>
      </c>
      <c r="C3361" t="s">
        <v>20879</v>
      </c>
      <c r="D3361">
        <v>0</v>
      </c>
      <c r="E3361">
        <v>0</v>
      </c>
      <c r="F3361">
        <v>5.89</v>
      </c>
      <c r="G3361">
        <v>0</v>
      </c>
      <c r="H3361">
        <v>0</v>
      </c>
      <c r="I3361">
        <v>0</v>
      </c>
      <c r="J3361">
        <v>1</v>
      </c>
      <c r="K3361">
        <v>1</v>
      </c>
      <c r="L3361">
        <v>1</v>
      </c>
      <c r="M3361">
        <v>0</v>
      </c>
      <c r="N3361">
        <v>1</v>
      </c>
      <c r="O3361">
        <v>0</v>
      </c>
      <c r="P3361">
        <v>1.7</v>
      </c>
      <c r="Q3361">
        <v>4.6900000000000004</v>
      </c>
      <c r="R3361">
        <v>4.4400000000000004</v>
      </c>
      <c r="S3361">
        <v>5.79</v>
      </c>
      <c r="T3361">
        <v>0</v>
      </c>
      <c r="U3361">
        <v>0</v>
      </c>
    </row>
    <row r="3362" spans="1:21" x14ac:dyDescent="0.25">
      <c r="A3362" t="s">
        <v>7304</v>
      </c>
      <c r="B3362" t="s">
        <v>7305</v>
      </c>
      <c r="C3362" t="s">
        <v>20893</v>
      </c>
      <c r="D3362">
        <v>0</v>
      </c>
      <c r="E3362">
        <v>0</v>
      </c>
      <c r="F3362">
        <v>5.76</v>
      </c>
      <c r="G3362">
        <v>0</v>
      </c>
      <c r="H3362">
        <v>0</v>
      </c>
      <c r="I3362">
        <v>0</v>
      </c>
      <c r="J3362">
        <v>1</v>
      </c>
      <c r="K3362">
        <v>1</v>
      </c>
      <c r="L3362">
        <v>1</v>
      </c>
      <c r="M3362">
        <v>0</v>
      </c>
      <c r="N3362">
        <v>0</v>
      </c>
      <c r="O3362">
        <v>1</v>
      </c>
      <c r="P3362">
        <v>1.7</v>
      </c>
      <c r="Q3362">
        <v>4.1500000000000004</v>
      </c>
      <c r="R3362">
        <v>4.8600000000000003</v>
      </c>
      <c r="S3362">
        <v>5.79</v>
      </c>
      <c r="T3362">
        <v>0</v>
      </c>
      <c r="U3362">
        <v>0</v>
      </c>
    </row>
    <row r="3363" spans="1:21" x14ac:dyDescent="0.25">
      <c r="A3363" t="s">
        <v>23638</v>
      </c>
      <c r="B3363" t="s">
        <v>23639</v>
      </c>
      <c r="C3363" t="s">
        <v>20884</v>
      </c>
      <c r="D3363">
        <v>0</v>
      </c>
      <c r="E3363">
        <v>0</v>
      </c>
      <c r="F3363">
        <v>5.79</v>
      </c>
      <c r="G3363">
        <v>0</v>
      </c>
      <c r="H3363">
        <v>1</v>
      </c>
      <c r="I3363">
        <v>0</v>
      </c>
      <c r="J3363">
        <v>1</v>
      </c>
      <c r="K3363">
        <v>1</v>
      </c>
      <c r="L3363">
        <v>1</v>
      </c>
      <c r="M3363">
        <v>0</v>
      </c>
      <c r="N3363">
        <v>1</v>
      </c>
      <c r="O3363">
        <v>1</v>
      </c>
      <c r="P3363">
        <v>1.79</v>
      </c>
      <c r="Q3363">
        <v>6.08</v>
      </c>
      <c r="R3363">
        <v>6.54</v>
      </c>
      <c r="S3363">
        <v>5.79</v>
      </c>
      <c r="T3363">
        <v>0</v>
      </c>
      <c r="U3363">
        <v>-0.1</v>
      </c>
    </row>
    <row r="3364" spans="1:21" x14ac:dyDescent="0.25">
      <c r="A3364" t="s">
        <v>5934</v>
      </c>
      <c r="B3364" t="s">
        <v>5935</v>
      </c>
      <c r="C3364" t="s">
        <v>20886</v>
      </c>
      <c r="D3364">
        <v>0</v>
      </c>
      <c r="E3364">
        <v>0</v>
      </c>
      <c r="F3364">
        <v>5.62</v>
      </c>
      <c r="G3364">
        <v>0</v>
      </c>
      <c r="H3364">
        <v>0</v>
      </c>
      <c r="I3364">
        <v>0</v>
      </c>
      <c r="J3364">
        <v>1</v>
      </c>
      <c r="K3364">
        <v>1</v>
      </c>
      <c r="L3364">
        <v>1</v>
      </c>
      <c r="M3364">
        <v>0</v>
      </c>
      <c r="N3364">
        <v>1</v>
      </c>
      <c r="O3364">
        <v>1</v>
      </c>
      <c r="P3364">
        <v>1.65</v>
      </c>
      <c r="Q3364">
        <v>4.59</v>
      </c>
      <c r="R3364">
        <v>4.55</v>
      </c>
      <c r="S3364">
        <v>5.79</v>
      </c>
      <c r="T3364">
        <v>0</v>
      </c>
      <c r="U3364">
        <v>0</v>
      </c>
    </row>
    <row r="3365" spans="1:21" x14ac:dyDescent="0.25">
      <c r="A3365" t="s">
        <v>8702</v>
      </c>
      <c r="B3365" t="s">
        <v>4139</v>
      </c>
      <c r="C3365" t="s">
        <v>20869</v>
      </c>
      <c r="D3365">
        <v>0</v>
      </c>
      <c r="E3365">
        <v>0</v>
      </c>
      <c r="F3365">
        <v>5.66</v>
      </c>
      <c r="G3365">
        <v>0</v>
      </c>
      <c r="H3365">
        <v>1</v>
      </c>
      <c r="I3365">
        <v>0</v>
      </c>
      <c r="J3365">
        <v>1</v>
      </c>
      <c r="K3365">
        <v>1</v>
      </c>
      <c r="L3365">
        <v>1</v>
      </c>
      <c r="M3365">
        <v>0</v>
      </c>
      <c r="N3365">
        <v>1</v>
      </c>
      <c r="O3365">
        <v>1</v>
      </c>
      <c r="P3365">
        <v>1.77</v>
      </c>
      <c r="Q3365">
        <v>5.6</v>
      </c>
      <c r="R3365">
        <v>6.38</v>
      </c>
      <c r="S3365">
        <v>5.79</v>
      </c>
      <c r="T3365">
        <v>0</v>
      </c>
      <c r="U3365">
        <v>-0.1</v>
      </c>
    </row>
    <row r="3366" spans="1:21" x14ac:dyDescent="0.25">
      <c r="A3366" t="s">
        <v>7943</v>
      </c>
      <c r="B3366" t="s">
        <v>7944</v>
      </c>
      <c r="C3366" t="s">
        <v>20890</v>
      </c>
      <c r="D3366">
        <v>0</v>
      </c>
      <c r="E3366">
        <v>0</v>
      </c>
      <c r="F3366">
        <v>5.77</v>
      </c>
      <c r="G3366">
        <v>0</v>
      </c>
      <c r="H3366">
        <v>0</v>
      </c>
      <c r="I3366">
        <v>0</v>
      </c>
      <c r="J3366">
        <v>1</v>
      </c>
      <c r="K3366">
        <v>1</v>
      </c>
      <c r="L3366">
        <v>1</v>
      </c>
      <c r="M3366">
        <v>0</v>
      </c>
      <c r="N3366">
        <v>1</v>
      </c>
      <c r="O3366">
        <v>1</v>
      </c>
      <c r="P3366">
        <v>1.73</v>
      </c>
      <c r="Q3366">
        <v>4.97</v>
      </c>
      <c r="R3366">
        <v>5.52</v>
      </c>
      <c r="S3366">
        <v>5.79</v>
      </c>
      <c r="T3366">
        <v>0</v>
      </c>
      <c r="U3366">
        <v>0</v>
      </c>
    </row>
    <row r="3367" spans="1:21" x14ac:dyDescent="0.25">
      <c r="A3367" t="s">
        <v>6088</v>
      </c>
      <c r="B3367" t="s">
        <v>6089</v>
      </c>
      <c r="C3367" t="s">
        <v>20875</v>
      </c>
      <c r="D3367">
        <v>0</v>
      </c>
      <c r="E3367">
        <v>0</v>
      </c>
      <c r="F3367">
        <v>5.82</v>
      </c>
      <c r="G3367">
        <v>0</v>
      </c>
      <c r="H3367">
        <v>0</v>
      </c>
      <c r="I3367">
        <v>0</v>
      </c>
      <c r="J3367">
        <v>1</v>
      </c>
      <c r="K3367">
        <v>1</v>
      </c>
      <c r="L3367">
        <v>1</v>
      </c>
      <c r="M3367">
        <v>0</v>
      </c>
      <c r="N3367">
        <v>1</v>
      </c>
      <c r="O3367">
        <v>1</v>
      </c>
      <c r="P3367">
        <v>1.66</v>
      </c>
      <c r="Q3367">
        <v>4.91</v>
      </c>
      <c r="R3367">
        <v>4.54</v>
      </c>
      <c r="S3367">
        <v>5.79</v>
      </c>
      <c r="T3367">
        <v>0</v>
      </c>
      <c r="U3367">
        <v>0</v>
      </c>
    </row>
    <row r="3368" spans="1:21" x14ac:dyDescent="0.25">
      <c r="A3368" t="s">
        <v>23640</v>
      </c>
      <c r="B3368" t="s">
        <v>23641</v>
      </c>
      <c r="C3368" t="s">
        <v>1</v>
      </c>
      <c r="D3368">
        <v>0</v>
      </c>
      <c r="E3368">
        <v>0</v>
      </c>
      <c r="F3368">
        <v>5.75</v>
      </c>
      <c r="G3368">
        <v>0</v>
      </c>
      <c r="H3368">
        <v>0</v>
      </c>
      <c r="I3368">
        <v>0</v>
      </c>
      <c r="J3368">
        <v>1</v>
      </c>
      <c r="K3368">
        <v>1</v>
      </c>
      <c r="L3368">
        <v>1</v>
      </c>
      <c r="M3368">
        <v>0</v>
      </c>
      <c r="N3368">
        <v>1</v>
      </c>
      <c r="O3368">
        <v>1</v>
      </c>
      <c r="P3368">
        <v>1.73</v>
      </c>
      <c r="Q3368">
        <v>4.6100000000000003</v>
      </c>
      <c r="R3368">
        <v>5.45</v>
      </c>
      <c r="S3368">
        <v>5.79</v>
      </c>
      <c r="T3368">
        <v>0</v>
      </c>
      <c r="U3368">
        <v>0</v>
      </c>
    </row>
    <row r="3369" spans="1:21" x14ac:dyDescent="0.25">
      <c r="A3369" t="s">
        <v>6386</v>
      </c>
      <c r="B3369" t="s">
        <v>6387</v>
      </c>
      <c r="C3369" t="s">
        <v>20887</v>
      </c>
      <c r="D3369">
        <v>0</v>
      </c>
      <c r="E3369">
        <v>0</v>
      </c>
      <c r="F3369">
        <v>5.6</v>
      </c>
      <c r="G3369">
        <v>0</v>
      </c>
      <c r="H3369">
        <v>1</v>
      </c>
      <c r="I3369">
        <v>0</v>
      </c>
      <c r="J3369">
        <v>1</v>
      </c>
      <c r="K3369">
        <v>1</v>
      </c>
      <c r="L3369">
        <v>1</v>
      </c>
      <c r="M3369">
        <v>0</v>
      </c>
      <c r="N3369">
        <v>1</v>
      </c>
      <c r="O3369">
        <v>1</v>
      </c>
      <c r="P3369">
        <v>1.75</v>
      </c>
      <c r="Q3369">
        <v>5.54</v>
      </c>
      <c r="R3369">
        <v>6.09</v>
      </c>
      <c r="S3369">
        <v>5.79</v>
      </c>
      <c r="T3369">
        <v>0</v>
      </c>
      <c r="U3369">
        <v>0</v>
      </c>
    </row>
    <row r="3370" spans="1:21" x14ac:dyDescent="0.25">
      <c r="A3370" t="s">
        <v>23642</v>
      </c>
      <c r="B3370" t="s">
        <v>23643</v>
      </c>
      <c r="C3370" t="s">
        <v>1</v>
      </c>
      <c r="D3370">
        <v>0</v>
      </c>
      <c r="E3370">
        <v>0</v>
      </c>
      <c r="F3370">
        <v>5.7</v>
      </c>
      <c r="G3370">
        <v>0</v>
      </c>
      <c r="H3370">
        <v>0</v>
      </c>
      <c r="I3370">
        <v>0</v>
      </c>
      <c r="J3370">
        <v>1</v>
      </c>
      <c r="K3370">
        <v>1</v>
      </c>
      <c r="L3370">
        <v>1</v>
      </c>
      <c r="M3370">
        <v>0</v>
      </c>
      <c r="N3370">
        <v>0</v>
      </c>
      <c r="O3370">
        <v>1</v>
      </c>
      <c r="P3370">
        <v>1.69</v>
      </c>
      <c r="Q3370">
        <v>4.45</v>
      </c>
      <c r="R3370">
        <v>4.8899999999999997</v>
      </c>
      <c r="S3370">
        <v>5.79</v>
      </c>
      <c r="T3370">
        <v>0</v>
      </c>
      <c r="U3370">
        <v>0</v>
      </c>
    </row>
    <row r="3371" spans="1:21" x14ac:dyDescent="0.25">
      <c r="A3371" t="s">
        <v>23644</v>
      </c>
      <c r="B3371" t="s">
        <v>23645</v>
      </c>
      <c r="C3371" t="s">
        <v>20870</v>
      </c>
      <c r="D3371">
        <v>0</v>
      </c>
      <c r="E3371">
        <v>0</v>
      </c>
      <c r="F3371">
        <v>5.5</v>
      </c>
      <c r="G3371">
        <v>0</v>
      </c>
      <c r="H3371">
        <v>0</v>
      </c>
      <c r="I3371">
        <v>0</v>
      </c>
      <c r="J3371">
        <v>1</v>
      </c>
      <c r="K3371">
        <v>1</v>
      </c>
      <c r="L3371">
        <v>1</v>
      </c>
      <c r="M3371">
        <v>0</v>
      </c>
      <c r="N3371">
        <v>1</v>
      </c>
      <c r="O3371">
        <v>1</v>
      </c>
      <c r="P3371">
        <v>1.66</v>
      </c>
      <c r="Q3371">
        <v>5</v>
      </c>
      <c r="R3371">
        <v>5.0199999999999996</v>
      </c>
      <c r="S3371">
        <v>5.8</v>
      </c>
      <c r="T3371">
        <v>0</v>
      </c>
      <c r="U3371">
        <v>0</v>
      </c>
    </row>
    <row r="3372" spans="1:21" x14ac:dyDescent="0.25">
      <c r="A3372" t="s">
        <v>6023</v>
      </c>
      <c r="B3372" t="s">
        <v>6024</v>
      </c>
      <c r="C3372" t="s">
        <v>20873</v>
      </c>
      <c r="D3372">
        <v>0</v>
      </c>
      <c r="E3372">
        <v>0</v>
      </c>
      <c r="F3372">
        <v>5.62</v>
      </c>
      <c r="G3372">
        <v>0</v>
      </c>
      <c r="H3372">
        <v>0</v>
      </c>
      <c r="I3372">
        <v>0</v>
      </c>
      <c r="J3372">
        <v>1</v>
      </c>
      <c r="K3372">
        <v>1</v>
      </c>
      <c r="L3372">
        <v>1</v>
      </c>
      <c r="M3372">
        <v>0</v>
      </c>
      <c r="N3372">
        <v>1</v>
      </c>
      <c r="O3372">
        <v>1</v>
      </c>
      <c r="P3372">
        <v>1.67</v>
      </c>
      <c r="Q3372">
        <v>5.04</v>
      </c>
      <c r="R3372">
        <v>4.93</v>
      </c>
      <c r="S3372">
        <v>5.8</v>
      </c>
      <c r="T3372">
        <v>0</v>
      </c>
      <c r="U3372">
        <v>0</v>
      </c>
    </row>
    <row r="3373" spans="1:21" x14ac:dyDescent="0.25">
      <c r="A3373" t="s">
        <v>7259</v>
      </c>
      <c r="B3373" t="s">
        <v>7260</v>
      </c>
      <c r="C3373" t="s">
        <v>1</v>
      </c>
      <c r="D3373">
        <v>0</v>
      </c>
      <c r="E3373">
        <v>0</v>
      </c>
      <c r="F3373">
        <v>5.67</v>
      </c>
      <c r="G3373">
        <v>0</v>
      </c>
      <c r="H3373">
        <v>0</v>
      </c>
      <c r="I3373">
        <v>0</v>
      </c>
      <c r="J3373">
        <v>1</v>
      </c>
      <c r="K3373">
        <v>1</v>
      </c>
      <c r="L3373">
        <v>1</v>
      </c>
      <c r="M3373">
        <v>0</v>
      </c>
      <c r="N3373">
        <v>0</v>
      </c>
      <c r="O3373">
        <v>0</v>
      </c>
      <c r="P3373">
        <v>1.65</v>
      </c>
      <c r="Q3373">
        <v>3.78</v>
      </c>
      <c r="R3373">
        <v>4.1399999999999997</v>
      </c>
      <c r="S3373">
        <v>5.8</v>
      </c>
      <c r="T3373">
        <v>0</v>
      </c>
      <c r="U3373">
        <v>0</v>
      </c>
    </row>
    <row r="3374" spans="1:21" x14ac:dyDescent="0.25">
      <c r="A3374" t="s">
        <v>23646</v>
      </c>
      <c r="B3374" t="s">
        <v>23647</v>
      </c>
      <c r="C3374" t="s">
        <v>20865</v>
      </c>
      <c r="D3374">
        <v>0</v>
      </c>
      <c r="E3374">
        <v>0</v>
      </c>
      <c r="F3374">
        <v>5.6</v>
      </c>
      <c r="G3374">
        <v>0</v>
      </c>
      <c r="H3374">
        <v>1</v>
      </c>
      <c r="I3374">
        <v>0</v>
      </c>
      <c r="J3374">
        <v>1</v>
      </c>
      <c r="K3374">
        <v>1</v>
      </c>
      <c r="L3374">
        <v>1</v>
      </c>
      <c r="M3374">
        <v>0</v>
      </c>
      <c r="N3374">
        <v>1</v>
      </c>
      <c r="O3374">
        <v>1</v>
      </c>
      <c r="P3374">
        <v>1.78</v>
      </c>
      <c r="Q3374">
        <v>5.24</v>
      </c>
      <c r="R3374">
        <v>6.59</v>
      </c>
      <c r="S3374">
        <v>5.8</v>
      </c>
      <c r="T3374">
        <v>0</v>
      </c>
      <c r="U3374">
        <v>-0.1</v>
      </c>
    </row>
    <row r="3375" spans="1:21" x14ac:dyDescent="0.25">
      <c r="A3375" t="s">
        <v>23648</v>
      </c>
      <c r="B3375" t="s">
        <v>6545</v>
      </c>
      <c r="C3375" t="s">
        <v>20885</v>
      </c>
      <c r="D3375">
        <v>0</v>
      </c>
      <c r="E3375">
        <v>0</v>
      </c>
      <c r="F3375">
        <v>5.81</v>
      </c>
      <c r="G3375">
        <v>0</v>
      </c>
      <c r="H3375">
        <v>0</v>
      </c>
      <c r="I3375">
        <v>0</v>
      </c>
      <c r="J3375">
        <v>1</v>
      </c>
      <c r="K3375">
        <v>1</v>
      </c>
      <c r="L3375">
        <v>1</v>
      </c>
      <c r="M3375">
        <v>0</v>
      </c>
      <c r="N3375">
        <v>1</v>
      </c>
      <c r="O3375">
        <v>1</v>
      </c>
      <c r="P3375">
        <v>1.75</v>
      </c>
      <c r="Q3375">
        <v>4.55</v>
      </c>
      <c r="R3375">
        <v>5.54</v>
      </c>
      <c r="S3375">
        <v>5.8</v>
      </c>
      <c r="T3375">
        <v>0</v>
      </c>
      <c r="U3375">
        <v>0</v>
      </c>
    </row>
    <row r="3376" spans="1:21" x14ac:dyDescent="0.25">
      <c r="A3376" t="s">
        <v>23649</v>
      </c>
      <c r="B3376" t="s">
        <v>23650</v>
      </c>
      <c r="C3376" t="s">
        <v>20889</v>
      </c>
      <c r="D3376">
        <v>0</v>
      </c>
      <c r="E3376">
        <v>0</v>
      </c>
      <c r="F3376">
        <v>5.66</v>
      </c>
      <c r="G3376">
        <v>0</v>
      </c>
      <c r="H3376">
        <v>0</v>
      </c>
      <c r="I3376">
        <v>0</v>
      </c>
      <c r="J3376">
        <v>1</v>
      </c>
      <c r="K3376">
        <v>1</v>
      </c>
      <c r="L3376">
        <v>1</v>
      </c>
      <c r="M3376">
        <v>0</v>
      </c>
      <c r="N3376">
        <v>1</v>
      </c>
      <c r="O3376">
        <v>1</v>
      </c>
      <c r="P3376">
        <v>1.69</v>
      </c>
      <c r="Q3376">
        <v>4.9000000000000004</v>
      </c>
      <c r="R3376">
        <v>5.23</v>
      </c>
      <c r="S3376">
        <v>5.8</v>
      </c>
      <c r="T3376">
        <v>0</v>
      </c>
      <c r="U3376">
        <v>0</v>
      </c>
    </row>
    <row r="3377" spans="1:21" x14ac:dyDescent="0.25">
      <c r="A3377" t="s">
        <v>23651</v>
      </c>
      <c r="B3377" t="s">
        <v>23652</v>
      </c>
      <c r="C3377" t="s">
        <v>20872</v>
      </c>
      <c r="D3377">
        <v>0</v>
      </c>
      <c r="E3377">
        <v>0</v>
      </c>
      <c r="F3377">
        <v>5.7</v>
      </c>
      <c r="G3377">
        <v>0</v>
      </c>
      <c r="H3377">
        <v>0</v>
      </c>
      <c r="I3377">
        <v>0</v>
      </c>
      <c r="J3377">
        <v>1</v>
      </c>
      <c r="K3377">
        <v>1</v>
      </c>
      <c r="L3377">
        <v>1</v>
      </c>
      <c r="M3377">
        <v>0</v>
      </c>
      <c r="N3377">
        <v>1</v>
      </c>
      <c r="O3377">
        <v>1</v>
      </c>
      <c r="P3377">
        <v>1.74</v>
      </c>
      <c r="Q3377">
        <v>4.8899999999999997</v>
      </c>
      <c r="R3377">
        <v>5.81</v>
      </c>
      <c r="S3377">
        <v>5.8</v>
      </c>
      <c r="T3377">
        <v>0</v>
      </c>
      <c r="U3377">
        <v>0</v>
      </c>
    </row>
    <row r="3378" spans="1:21" x14ac:dyDescent="0.25">
      <c r="A3378" t="s">
        <v>6062</v>
      </c>
      <c r="B3378" t="s">
        <v>6063</v>
      </c>
      <c r="C3378" t="s">
        <v>20880</v>
      </c>
      <c r="D3378">
        <v>0</v>
      </c>
      <c r="E3378">
        <v>0</v>
      </c>
      <c r="F3378">
        <v>5.74</v>
      </c>
      <c r="G3378">
        <v>0</v>
      </c>
      <c r="H3378">
        <v>0</v>
      </c>
      <c r="I3378">
        <v>0</v>
      </c>
      <c r="J3378">
        <v>1</v>
      </c>
      <c r="K3378">
        <v>1</v>
      </c>
      <c r="L3378">
        <v>1</v>
      </c>
      <c r="M3378">
        <v>0</v>
      </c>
      <c r="N3378">
        <v>1</v>
      </c>
      <c r="O3378">
        <v>0</v>
      </c>
      <c r="P3378">
        <v>1.67</v>
      </c>
      <c r="Q3378">
        <v>4.5999999999999996</v>
      </c>
      <c r="R3378">
        <v>4.5</v>
      </c>
      <c r="S3378">
        <v>5.8</v>
      </c>
      <c r="T3378">
        <v>0</v>
      </c>
      <c r="U3378">
        <v>0</v>
      </c>
    </row>
    <row r="3379" spans="1:21" x14ac:dyDescent="0.25">
      <c r="A3379" t="s">
        <v>23653</v>
      </c>
      <c r="B3379" t="s">
        <v>23654</v>
      </c>
      <c r="C3379" t="s">
        <v>20885</v>
      </c>
      <c r="D3379">
        <v>0</v>
      </c>
      <c r="E3379">
        <v>0</v>
      </c>
      <c r="F3379">
        <v>5.8</v>
      </c>
      <c r="G3379">
        <v>0</v>
      </c>
      <c r="H3379">
        <v>0</v>
      </c>
      <c r="I3379">
        <v>0</v>
      </c>
      <c r="J3379">
        <v>1</v>
      </c>
      <c r="K3379">
        <v>1</v>
      </c>
      <c r="L3379">
        <v>1</v>
      </c>
      <c r="M3379">
        <v>0</v>
      </c>
      <c r="N3379">
        <v>0</v>
      </c>
      <c r="O3379">
        <v>1</v>
      </c>
      <c r="P3379">
        <v>1.74</v>
      </c>
      <c r="Q3379">
        <v>4.3600000000000003</v>
      </c>
      <c r="R3379">
        <v>5.31</v>
      </c>
      <c r="S3379">
        <v>5.8</v>
      </c>
      <c r="T3379">
        <v>0</v>
      </c>
      <c r="U3379">
        <v>0</v>
      </c>
    </row>
    <row r="3380" spans="1:21" x14ac:dyDescent="0.25">
      <c r="A3380" t="s">
        <v>23655</v>
      </c>
      <c r="B3380" t="s">
        <v>23656</v>
      </c>
      <c r="C3380" t="s">
        <v>1</v>
      </c>
      <c r="D3380">
        <v>0</v>
      </c>
      <c r="E3380">
        <v>0</v>
      </c>
      <c r="F3380">
        <v>5.72</v>
      </c>
      <c r="G3380">
        <v>0</v>
      </c>
      <c r="H3380">
        <v>0</v>
      </c>
      <c r="I3380">
        <v>0</v>
      </c>
      <c r="J3380">
        <v>1</v>
      </c>
      <c r="K3380">
        <v>1</v>
      </c>
      <c r="L3380">
        <v>1</v>
      </c>
      <c r="M3380">
        <v>0</v>
      </c>
      <c r="N3380">
        <v>1</v>
      </c>
      <c r="O3380">
        <v>1</v>
      </c>
      <c r="P3380">
        <v>1.71</v>
      </c>
      <c r="Q3380">
        <v>4.78</v>
      </c>
      <c r="R3380">
        <v>5.22</v>
      </c>
      <c r="S3380">
        <v>5.81</v>
      </c>
      <c r="T3380">
        <v>0</v>
      </c>
      <c r="U3380">
        <v>0</v>
      </c>
    </row>
    <row r="3381" spans="1:21" x14ac:dyDescent="0.25">
      <c r="A3381" t="s">
        <v>6514</v>
      </c>
      <c r="B3381" t="s">
        <v>3795</v>
      </c>
      <c r="C3381" t="s">
        <v>20889</v>
      </c>
      <c r="D3381">
        <v>0</v>
      </c>
      <c r="E3381">
        <v>0</v>
      </c>
      <c r="F3381">
        <v>5.63</v>
      </c>
      <c r="G3381">
        <v>0</v>
      </c>
      <c r="H3381">
        <v>0</v>
      </c>
      <c r="I3381">
        <v>0</v>
      </c>
      <c r="J3381">
        <v>1</v>
      </c>
      <c r="K3381">
        <v>1</v>
      </c>
      <c r="L3381">
        <v>1</v>
      </c>
      <c r="M3381">
        <v>0</v>
      </c>
      <c r="N3381">
        <v>0</v>
      </c>
      <c r="O3381">
        <v>1</v>
      </c>
      <c r="P3381">
        <v>1.65</v>
      </c>
      <c r="Q3381">
        <v>4.24</v>
      </c>
      <c r="R3381">
        <v>4.5599999999999996</v>
      </c>
      <c r="S3381">
        <v>5.81</v>
      </c>
      <c r="T3381">
        <v>0</v>
      </c>
      <c r="U3381">
        <v>0</v>
      </c>
    </row>
    <row r="3382" spans="1:21" x14ac:dyDescent="0.25">
      <c r="A3382" t="s">
        <v>23657</v>
      </c>
      <c r="B3382" t="s">
        <v>23658</v>
      </c>
      <c r="C3382" t="s">
        <v>20887</v>
      </c>
      <c r="D3382">
        <v>0</v>
      </c>
      <c r="E3382">
        <v>0</v>
      </c>
      <c r="F3382">
        <v>5.67</v>
      </c>
      <c r="G3382">
        <v>0</v>
      </c>
      <c r="H3382">
        <v>1</v>
      </c>
      <c r="I3382">
        <v>0</v>
      </c>
      <c r="J3382">
        <v>1</v>
      </c>
      <c r="K3382">
        <v>1</v>
      </c>
      <c r="L3382">
        <v>1</v>
      </c>
      <c r="M3382">
        <v>0</v>
      </c>
      <c r="N3382">
        <v>1</v>
      </c>
      <c r="O3382">
        <v>1</v>
      </c>
      <c r="P3382">
        <v>1.74</v>
      </c>
      <c r="Q3382">
        <v>5.57</v>
      </c>
      <c r="R3382">
        <v>6.02</v>
      </c>
      <c r="S3382">
        <v>5.81</v>
      </c>
      <c r="T3382">
        <v>0</v>
      </c>
      <c r="U3382">
        <v>0</v>
      </c>
    </row>
    <row r="3383" spans="1:21" x14ac:dyDescent="0.25">
      <c r="A3383" t="s">
        <v>23659</v>
      </c>
      <c r="B3383" t="s">
        <v>23660</v>
      </c>
      <c r="C3383" t="s">
        <v>20889</v>
      </c>
      <c r="D3383">
        <v>0</v>
      </c>
      <c r="E3383">
        <v>0</v>
      </c>
      <c r="F3383">
        <v>5.64</v>
      </c>
      <c r="G3383">
        <v>0</v>
      </c>
      <c r="H3383">
        <v>0</v>
      </c>
      <c r="I3383">
        <v>0</v>
      </c>
      <c r="J3383">
        <v>1</v>
      </c>
      <c r="K3383">
        <v>1</v>
      </c>
      <c r="L3383">
        <v>1</v>
      </c>
      <c r="M3383">
        <v>0</v>
      </c>
      <c r="N3383">
        <v>0</v>
      </c>
      <c r="O3383">
        <v>1</v>
      </c>
      <c r="P3383">
        <v>1.66</v>
      </c>
      <c r="Q3383">
        <v>4.25</v>
      </c>
      <c r="R3383">
        <v>4.59</v>
      </c>
      <c r="S3383">
        <v>5.81</v>
      </c>
      <c r="T3383">
        <v>0</v>
      </c>
      <c r="U3383">
        <v>0</v>
      </c>
    </row>
    <row r="3384" spans="1:21" x14ac:dyDescent="0.25">
      <c r="A3384" t="s">
        <v>23661</v>
      </c>
      <c r="B3384" t="s">
        <v>23662</v>
      </c>
      <c r="C3384" t="s">
        <v>20884</v>
      </c>
      <c r="D3384">
        <v>0</v>
      </c>
      <c r="E3384">
        <v>0</v>
      </c>
      <c r="F3384">
        <v>5.8</v>
      </c>
      <c r="G3384">
        <v>0</v>
      </c>
      <c r="H3384">
        <v>0</v>
      </c>
      <c r="I3384">
        <v>0</v>
      </c>
      <c r="J3384">
        <v>1</v>
      </c>
      <c r="K3384">
        <v>1</v>
      </c>
      <c r="L3384">
        <v>1</v>
      </c>
      <c r="M3384">
        <v>0</v>
      </c>
      <c r="N3384">
        <v>1</v>
      </c>
      <c r="O3384">
        <v>1</v>
      </c>
      <c r="P3384">
        <v>1.7</v>
      </c>
      <c r="Q3384">
        <v>4.67</v>
      </c>
      <c r="R3384">
        <v>4.8</v>
      </c>
      <c r="S3384">
        <v>5.81</v>
      </c>
      <c r="T3384">
        <v>0</v>
      </c>
      <c r="U3384">
        <v>0</v>
      </c>
    </row>
    <row r="3385" spans="1:21" x14ac:dyDescent="0.25">
      <c r="A3385" t="s">
        <v>5809</v>
      </c>
      <c r="B3385" t="s">
        <v>5810</v>
      </c>
      <c r="C3385" t="s">
        <v>20875</v>
      </c>
      <c r="D3385">
        <v>0</v>
      </c>
      <c r="E3385">
        <v>0</v>
      </c>
      <c r="F3385">
        <v>5.86</v>
      </c>
      <c r="G3385">
        <v>0</v>
      </c>
      <c r="H3385">
        <v>0</v>
      </c>
      <c r="I3385">
        <v>0</v>
      </c>
      <c r="J3385">
        <v>1</v>
      </c>
      <c r="K3385">
        <v>1</v>
      </c>
      <c r="L3385">
        <v>1</v>
      </c>
      <c r="M3385">
        <v>0</v>
      </c>
      <c r="N3385">
        <v>1</v>
      </c>
      <c r="O3385">
        <v>1</v>
      </c>
      <c r="P3385">
        <v>1.73</v>
      </c>
      <c r="Q3385">
        <v>5.85</v>
      </c>
      <c r="R3385">
        <v>5.69</v>
      </c>
      <c r="S3385">
        <v>5.81</v>
      </c>
      <c r="T3385">
        <v>0</v>
      </c>
      <c r="U3385">
        <v>0</v>
      </c>
    </row>
    <row r="3386" spans="1:21" x14ac:dyDescent="0.25">
      <c r="A3386" t="s">
        <v>23663</v>
      </c>
      <c r="B3386" t="s">
        <v>23664</v>
      </c>
      <c r="C3386" t="s">
        <v>20874</v>
      </c>
      <c r="D3386">
        <v>0</v>
      </c>
      <c r="E3386">
        <v>0</v>
      </c>
      <c r="F3386">
        <v>5.82</v>
      </c>
      <c r="G3386">
        <v>0</v>
      </c>
      <c r="H3386">
        <v>0</v>
      </c>
      <c r="I3386">
        <v>0</v>
      </c>
      <c r="J3386">
        <v>1</v>
      </c>
      <c r="K3386">
        <v>1</v>
      </c>
      <c r="L3386">
        <v>1</v>
      </c>
      <c r="M3386">
        <v>0</v>
      </c>
      <c r="N3386">
        <v>1</v>
      </c>
      <c r="O3386">
        <v>1</v>
      </c>
      <c r="P3386">
        <v>1.75</v>
      </c>
      <c r="Q3386">
        <v>4.74</v>
      </c>
      <c r="R3386">
        <v>5.52</v>
      </c>
      <c r="S3386">
        <v>5.81</v>
      </c>
      <c r="T3386">
        <v>0</v>
      </c>
      <c r="U3386">
        <v>0</v>
      </c>
    </row>
    <row r="3387" spans="1:21" x14ac:dyDescent="0.25">
      <c r="A3387" t="s">
        <v>5977</v>
      </c>
      <c r="B3387" t="s">
        <v>5978</v>
      </c>
      <c r="C3387" t="s">
        <v>20882</v>
      </c>
      <c r="D3387">
        <v>0</v>
      </c>
      <c r="E3387">
        <v>0</v>
      </c>
      <c r="F3387">
        <v>5.61</v>
      </c>
      <c r="G3387">
        <v>0</v>
      </c>
      <c r="H3387">
        <v>1</v>
      </c>
      <c r="I3387">
        <v>0</v>
      </c>
      <c r="J3387">
        <v>1</v>
      </c>
      <c r="K3387">
        <v>1</v>
      </c>
      <c r="L3387">
        <v>1</v>
      </c>
      <c r="M3387">
        <v>0</v>
      </c>
      <c r="N3387">
        <v>1</v>
      </c>
      <c r="O3387">
        <v>1</v>
      </c>
      <c r="P3387">
        <v>1.75</v>
      </c>
      <c r="Q3387">
        <v>6.34</v>
      </c>
      <c r="R3387">
        <v>6.52</v>
      </c>
      <c r="S3387">
        <v>5.81</v>
      </c>
      <c r="T3387">
        <v>0</v>
      </c>
      <c r="U3387">
        <v>0</v>
      </c>
    </row>
    <row r="3388" spans="1:21" x14ac:dyDescent="0.25">
      <c r="A3388" t="s">
        <v>8013</v>
      </c>
      <c r="B3388" t="s">
        <v>8014</v>
      </c>
      <c r="C3388" t="s">
        <v>20888</v>
      </c>
      <c r="D3388">
        <v>0</v>
      </c>
      <c r="E3388">
        <v>0</v>
      </c>
      <c r="F3388">
        <v>5.55</v>
      </c>
      <c r="G3388">
        <v>0</v>
      </c>
      <c r="H3388">
        <v>1</v>
      </c>
      <c r="I3388">
        <v>0</v>
      </c>
      <c r="J3388">
        <v>1</v>
      </c>
      <c r="K3388">
        <v>1</v>
      </c>
      <c r="L3388">
        <v>1</v>
      </c>
      <c r="M3388">
        <v>0</v>
      </c>
      <c r="N3388">
        <v>1</v>
      </c>
      <c r="O3388">
        <v>1</v>
      </c>
      <c r="P3388">
        <v>1.78</v>
      </c>
      <c r="Q3388">
        <v>5.32</v>
      </c>
      <c r="R3388">
        <v>6.67</v>
      </c>
      <c r="S3388">
        <v>5.81</v>
      </c>
      <c r="T3388">
        <v>0</v>
      </c>
      <c r="U3388">
        <v>0</v>
      </c>
    </row>
    <row r="3389" spans="1:21" x14ac:dyDescent="0.25">
      <c r="A3389" t="s">
        <v>8232</v>
      </c>
      <c r="B3389" t="s">
        <v>8233</v>
      </c>
      <c r="C3389" t="s">
        <v>20890</v>
      </c>
      <c r="D3389">
        <v>0</v>
      </c>
      <c r="E3389">
        <v>0</v>
      </c>
      <c r="F3389">
        <v>5.79</v>
      </c>
      <c r="G3389">
        <v>0</v>
      </c>
      <c r="H3389">
        <v>1</v>
      </c>
      <c r="I3389">
        <v>0</v>
      </c>
      <c r="J3389">
        <v>1</v>
      </c>
      <c r="K3389">
        <v>1</v>
      </c>
      <c r="L3389">
        <v>1</v>
      </c>
      <c r="M3389">
        <v>0</v>
      </c>
      <c r="N3389">
        <v>1</v>
      </c>
      <c r="O3389">
        <v>1</v>
      </c>
      <c r="P3389">
        <v>1.77</v>
      </c>
      <c r="Q3389">
        <v>5.53</v>
      </c>
      <c r="R3389">
        <v>6.25</v>
      </c>
      <c r="S3389">
        <v>5.81</v>
      </c>
      <c r="T3389">
        <v>0</v>
      </c>
      <c r="U3389">
        <v>-0.1</v>
      </c>
    </row>
    <row r="3390" spans="1:21" x14ac:dyDescent="0.25">
      <c r="A3390" t="s">
        <v>6378</v>
      </c>
      <c r="B3390" t="s">
        <v>6379</v>
      </c>
      <c r="C3390" t="s">
        <v>1</v>
      </c>
      <c r="D3390">
        <v>0</v>
      </c>
      <c r="E3390">
        <v>0</v>
      </c>
      <c r="F3390">
        <v>5.72</v>
      </c>
      <c r="G3390">
        <v>0</v>
      </c>
      <c r="H3390">
        <v>0</v>
      </c>
      <c r="I3390">
        <v>0</v>
      </c>
      <c r="J3390">
        <v>1</v>
      </c>
      <c r="K3390">
        <v>1</v>
      </c>
      <c r="L3390">
        <v>1</v>
      </c>
      <c r="M3390">
        <v>0</v>
      </c>
      <c r="N3390">
        <v>1</v>
      </c>
      <c r="O3390">
        <v>1</v>
      </c>
      <c r="P3390">
        <v>1.7</v>
      </c>
      <c r="Q3390">
        <v>4.57</v>
      </c>
      <c r="R3390">
        <v>5.0599999999999996</v>
      </c>
      <c r="S3390">
        <v>5.81</v>
      </c>
      <c r="T3390">
        <v>0</v>
      </c>
      <c r="U3390">
        <v>0</v>
      </c>
    </row>
    <row r="3391" spans="1:21" x14ac:dyDescent="0.25">
      <c r="A3391" t="s">
        <v>7085</v>
      </c>
      <c r="B3391" t="s">
        <v>7086</v>
      </c>
      <c r="C3391" t="s">
        <v>20895</v>
      </c>
      <c r="D3391">
        <v>0</v>
      </c>
      <c r="E3391">
        <v>0</v>
      </c>
      <c r="F3391">
        <v>5.58</v>
      </c>
      <c r="G3391">
        <v>0</v>
      </c>
      <c r="H3391">
        <v>0</v>
      </c>
      <c r="I3391">
        <v>0</v>
      </c>
      <c r="J3391">
        <v>1</v>
      </c>
      <c r="K3391">
        <v>1</v>
      </c>
      <c r="L3391">
        <v>1</v>
      </c>
      <c r="M3391">
        <v>0</v>
      </c>
      <c r="N3391">
        <v>0</v>
      </c>
      <c r="O3391">
        <v>1</v>
      </c>
      <c r="P3391">
        <v>1.68</v>
      </c>
      <c r="Q3391">
        <v>4.34</v>
      </c>
      <c r="R3391">
        <v>4.9800000000000004</v>
      </c>
      <c r="S3391">
        <v>5.82</v>
      </c>
      <c r="T3391">
        <v>0</v>
      </c>
      <c r="U3391">
        <v>0</v>
      </c>
    </row>
    <row r="3392" spans="1:21" x14ac:dyDescent="0.25">
      <c r="A3392" t="s">
        <v>23665</v>
      </c>
      <c r="B3392" t="s">
        <v>23666</v>
      </c>
      <c r="C3392" t="s">
        <v>20885</v>
      </c>
      <c r="D3392">
        <v>0</v>
      </c>
      <c r="E3392">
        <v>0</v>
      </c>
      <c r="F3392">
        <v>5.83</v>
      </c>
      <c r="G3392">
        <v>0</v>
      </c>
      <c r="H3392">
        <v>0</v>
      </c>
      <c r="I3392">
        <v>0</v>
      </c>
      <c r="J3392">
        <v>1</v>
      </c>
      <c r="K3392">
        <v>1</v>
      </c>
      <c r="L3392">
        <v>1</v>
      </c>
      <c r="M3392">
        <v>0</v>
      </c>
      <c r="N3392">
        <v>1</v>
      </c>
      <c r="O3392">
        <v>1</v>
      </c>
      <c r="P3392">
        <v>1.76</v>
      </c>
      <c r="Q3392">
        <v>4.71</v>
      </c>
      <c r="R3392">
        <v>5.72</v>
      </c>
      <c r="S3392">
        <v>5.82</v>
      </c>
      <c r="T3392">
        <v>0</v>
      </c>
      <c r="U3392">
        <v>0</v>
      </c>
    </row>
    <row r="3393" spans="1:21" x14ac:dyDescent="0.25">
      <c r="A3393" t="s">
        <v>7206</v>
      </c>
      <c r="B3393" t="s">
        <v>7207</v>
      </c>
      <c r="C3393" t="s">
        <v>1</v>
      </c>
      <c r="D3393">
        <v>0</v>
      </c>
      <c r="E3393">
        <v>0</v>
      </c>
      <c r="F3393">
        <v>5.72</v>
      </c>
      <c r="G3393">
        <v>0</v>
      </c>
      <c r="H3393">
        <v>0</v>
      </c>
      <c r="I3393">
        <v>0</v>
      </c>
      <c r="J3393">
        <v>1</v>
      </c>
      <c r="K3393">
        <v>1</v>
      </c>
      <c r="L3393">
        <v>1</v>
      </c>
      <c r="M3393">
        <v>0</v>
      </c>
      <c r="N3393">
        <v>0</v>
      </c>
      <c r="O3393">
        <v>1</v>
      </c>
      <c r="P3393">
        <v>1.7</v>
      </c>
      <c r="Q3393">
        <v>4.4400000000000004</v>
      </c>
      <c r="R3393">
        <v>4.99</v>
      </c>
      <c r="S3393">
        <v>5.82</v>
      </c>
      <c r="T3393">
        <v>0</v>
      </c>
      <c r="U3393">
        <v>0</v>
      </c>
    </row>
    <row r="3394" spans="1:21" x14ac:dyDescent="0.25">
      <c r="A3394" t="s">
        <v>7516</v>
      </c>
      <c r="B3394" t="s">
        <v>7517</v>
      </c>
      <c r="C3394" t="s">
        <v>20890</v>
      </c>
      <c r="D3394">
        <v>0</v>
      </c>
      <c r="E3394">
        <v>0</v>
      </c>
      <c r="F3394">
        <v>5.78</v>
      </c>
      <c r="G3394">
        <v>0</v>
      </c>
      <c r="H3394">
        <v>0</v>
      </c>
      <c r="I3394">
        <v>0</v>
      </c>
      <c r="J3394">
        <v>1</v>
      </c>
      <c r="K3394">
        <v>1</v>
      </c>
      <c r="L3394">
        <v>1</v>
      </c>
      <c r="M3394">
        <v>0</v>
      </c>
      <c r="N3394">
        <v>1</v>
      </c>
      <c r="O3394">
        <v>1</v>
      </c>
      <c r="P3394">
        <v>1.72</v>
      </c>
      <c r="Q3394">
        <v>4.68</v>
      </c>
      <c r="R3394">
        <v>5.29</v>
      </c>
      <c r="S3394">
        <v>5.82</v>
      </c>
      <c r="T3394">
        <v>0</v>
      </c>
      <c r="U3394">
        <v>0</v>
      </c>
    </row>
    <row r="3395" spans="1:21" x14ac:dyDescent="0.25">
      <c r="A3395" t="s">
        <v>7401</v>
      </c>
      <c r="B3395" t="s">
        <v>7402</v>
      </c>
      <c r="C3395" t="s">
        <v>1</v>
      </c>
      <c r="D3395">
        <v>0</v>
      </c>
      <c r="E3395">
        <v>0</v>
      </c>
      <c r="F3395">
        <v>5.72</v>
      </c>
      <c r="G3395">
        <v>0</v>
      </c>
      <c r="H3395">
        <v>0</v>
      </c>
      <c r="I3395">
        <v>0</v>
      </c>
      <c r="J3395">
        <v>1</v>
      </c>
      <c r="K3395">
        <v>1</v>
      </c>
      <c r="L3395">
        <v>1</v>
      </c>
      <c r="M3395">
        <v>0</v>
      </c>
      <c r="N3395">
        <v>0</v>
      </c>
      <c r="O3395">
        <v>1</v>
      </c>
      <c r="P3395">
        <v>1.7</v>
      </c>
      <c r="Q3395">
        <v>4.49</v>
      </c>
      <c r="R3395">
        <v>5.03</v>
      </c>
      <c r="S3395">
        <v>5.82</v>
      </c>
      <c r="T3395">
        <v>0</v>
      </c>
      <c r="U3395">
        <v>0</v>
      </c>
    </row>
    <row r="3396" spans="1:21" x14ac:dyDescent="0.25">
      <c r="A3396" t="s">
        <v>6341</v>
      </c>
      <c r="B3396" t="s">
        <v>6342</v>
      </c>
      <c r="C3396" t="s">
        <v>20891</v>
      </c>
      <c r="D3396">
        <v>0</v>
      </c>
      <c r="E3396">
        <v>0</v>
      </c>
      <c r="F3396">
        <v>5.91</v>
      </c>
      <c r="G3396">
        <v>0</v>
      </c>
      <c r="H3396">
        <v>0</v>
      </c>
      <c r="I3396">
        <v>0</v>
      </c>
      <c r="J3396">
        <v>1</v>
      </c>
      <c r="K3396">
        <v>1</v>
      </c>
      <c r="L3396">
        <v>1</v>
      </c>
      <c r="M3396">
        <v>0</v>
      </c>
      <c r="N3396">
        <v>1</v>
      </c>
      <c r="O3396">
        <v>1</v>
      </c>
      <c r="P3396">
        <v>1.77</v>
      </c>
      <c r="Q3396">
        <v>5.08</v>
      </c>
      <c r="R3396">
        <v>5.97</v>
      </c>
      <c r="S3396">
        <v>5.83</v>
      </c>
      <c r="T3396">
        <v>0</v>
      </c>
      <c r="U3396">
        <v>0</v>
      </c>
    </row>
    <row r="3397" spans="1:21" x14ac:dyDescent="0.25">
      <c r="A3397" t="s">
        <v>6143</v>
      </c>
      <c r="B3397" t="s">
        <v>6144</v>
      </c>
      <c r="C3397" t="s">
        <v>20881</v>
      </c>
      <c r="D3397">
        <v>0</v>
      </c>
      <c r="E3397">
        <v>0</v>
      </c>
      <c r="F3397">
        <v>5.71</v>
      </c>
      <c r="G3397">
        <v>0</v>
      </c>
      <c r="H3397">
        <v>0</v>
      </c>
      <c r="I3397">
        <v>0</v>
      </c>
      <c r="J3397">
        <v>1</v>
      </c>
      <c r="K3397">
        <v>1</v>
      </c>
      <c r="L3397">
        <v>1</v>
      </c>
      <c r="M3397">
        <v>0</v>
      </c>
      <c r="N3397">
        <v>0</v>
      </c>
      <c r="O3397">
        <v>1</v>
      </c>
      <c r="P3397">
        <v>1.73</v>
      </c>
      <c r="Q3397">
        <v>4.33</v>
      </c>
      <c r="R3397">
        <v>5.28</v>
      </c>
      <c r="S3397">
        <v>5.83</v>
      </c>
      <c r="T3397">
        <v>0</v>
      </c>
      <c r="U3397">
        <v>0</v>
      </c>
    </row>
    <row r="3398" spans="1:21" x14ac:dyDescent="0.25">
      <c r="A3398" t="s">
        <v>23667</v>
      </c>
      <c r="B3398" t="s">
        <v>23668</v>
      </c>
      <c r="C3398" t="s">
        <v>20886</v>
      </c>
      <c r="D3398">
        <v>0</v>
      </c>
      <c r="E3398">
        <v>0</v>
      </c>
      <c r="F3398">
        <v>5.75</v>
      </c>
      <c r="G3398">
        <v>0</v>
      </c>
      <c r="H3398">
        <v>0</v>
      </c>
      <c r="I3398">
        <v>0</v>
      </c>
      <c r="J3398">
        <v>1</v>
      </c>
      <c r="K3398">
        <v>1</v>
      </c>
      <c r="L3398">
        <v>1</v>
      </c>
      <c r="M3398">
        <v>0</v>
      </c>
      <c r="N3398">
        <v>1</v>
      </c>
      <c r="O3398">
        <v>1</v>
      </c>
      <c r="P3398">
        <v>1.72</v>
      </c>
      <c r="Q3398">
        <v>5.15</v>
      </c>
      <c r="R3398">
        <v>5.67</v>
      </c>
      <c r="S3398">
        <v>5.83</v>
      </c>
      <c r="T3398">
        <v>0</v>
      </c>
      <c r="U3398">
        <v>0</v>
      </c>
    </row>
    <row r="3399" spans="1:21" x14ac:dyDescent="0.25">
      <c r="A3399" t="s">
        <v>23669</v>
      </c>
      <c r="B3399" t="s">
        <v>23670</v>
      </c>
      <c r="C3399" t="s">
        <v>20890</v>
      </c>
      <c r="D3399">
        <v>0</v>
      </c>
      <c r="E3399">
        <v>0</v>
      </c>
      <c r="F3399">
        <v>5.76</v>
      </c>
      <c r="G3399">
        <v>0</v>
      </c>
      <c r="H3399">
        <v>0</v>
      </c>
      <c r="I3399">
        <v>0</v>
      </c>
      <c r="J3399">
        <v>1</v>
      </c>
      <c r="K3399">
        <v>1</v>
      </c>
      <c r="L3399">
        <v>1</v>
      </c>
      <c r="M3399">
        <v>0</v>
      </c>
      <c r="N3399">
        <v>0</v>
      </c>
      <c r="O3399">
        <v>1</v>
      </c>
      <c r="P3399">
        <v>1.7</v>
      </c>
      <c r="Q3399">
        <v>4.3</v>
      </c>
      <c r="R3399">
        <v>4.93</v>
      </c>
      <c r="S3399">
        <v>5.83</v>
      </c>
      <c r="T3399">
        <v>0</v>
      </c>
      <c r="U3399">
        <v>0</v>
      </c>
    </row>
    <row r="3400" spans="1:21" x14ac:dyDescent="0.25">
      <c r="A3400" t="s">
        <v>23671</v>
      </c>
      <c r="B3400" t="s">
        <v>23672</v>
      </c>
      <c r="C3400" t="s">
        <v>20868</v>
      </c>
      <c r="D3400">
        <v>0</v>
      </c>
      <c r="E3400">
        <v>0</v>
      </c>
      <c r="F3400">
        <v>5.78</v>
      </c>
      <c r="G3400">
        <v>0</v>
      </c>
      <c r="H3400">
        <v>1</v>
      </c>
      <c r="I3400">
        <v>0</v>
      </c>
      <c r="J3400">
        <v>1</v>
      </c>
      <c r="K3400">
        <v>1</v>
      </c>
      <c r="L3400">
        <v>1</v>
      </c>
      <c r="M3400">
        <v>0</v>
      </c>
      <c r="N3400">
        <v>1</v>
      </c>
      <c r="O3400">
        <v>1</v>
      </c>
      <c r="P3400">
        <v>1.79</v>
      </c>
      <c r="Q3400">
        <v>6.01</v>
      </c>
      <c r="R3400">
        <v>6.75</v>
      </c>
      <c r="S3400">
        <v>5.83</v>
      </c>
      <c r="T3400">
        <v>0</v>
      </c>
      <c r="U3400">
        <v>0</v>
      </c>
    </row>
    <row r="3401" spans="1:21" x14ac:dyDescent="0.25">
      <c r="A3401" t="s">
        <v>7488</v>
      </c>
      <c r="B3401" t="s">
        <v>7489</v>
      </c>
      <c r="C3401" t="s">
        <v>20868</v>
      </c>
      <c r="D3401">
        <v>0</v>
      </c>
      <c r="E3401">
        <v>0</v>
      </c>
      <c r="F3401">
        <v>5.81</v>
      </c>
      <c r="G3401">
        <v>0</v>
      </c>
      <c r="H3401">
        <v>0</v>
      </c>
      <c r="I3401">
        <v>0</v>
      </c>
      <c r="J3401">
        <v>1</v>
      </c>
      <c r="K3401">
        <v>1</v>
      </c>
      <c r="L3401">
        <v>1</v>
      </c>
      <c r="M3401">
        <v>0</v>
      </c>
      <c r="N3401">
        <v>0</v>
      </c>
      <c r="O3401">
        <v>1</v>
      </c>
      <c r="P3401">
        <v>1.71</v>
      </c>
      <c r="Q3401">
        <v>4.43</v>
      </c>
      <c r="R3401">
        <v>5.18</v>
      </c>
      <c r="S3401">
        <v>5.83</v>
      </c>
      <c r="T3401">
        <v>0</v>
      </c>
      <c r="U3401">
        <v>0</v>
      </c>
    </row>
    <row r="3402" spans="1:21" x14ac:dyDescent="0.25">
      <c r="A3402" t="s">
        <v>5830</v>
      </c>
      <c r="B3402" t="s">
        <v>5831</v>
      </c>
      <c r="C3402" t="s">
        <v>20883</v>
      </c>
      <c r="D3402">
        <v>0</v>
      </c>
      <c r="E3402">
        <v>0</v>
      </c>
      <c r="F3402">
        <v>5.62</v>
      </c>
      <c r="G3402">
        <v>0</v>
      </c>
      <c r="H3402">
        <v>0</v>
      </c>
      <c r="I3402">
        <v>0</v>
      </c>
      <c r="J3402">
        <v>1</v>
      </c>
      <c r="K3402">
        <v>1</v>
      </c>
      <c r="L3402">
        <v>1</v>
      </c>
      <c r="M3402">
        <v>0</v>
      </c>
      <c r="N3402">
        <v>1</v>
      </c>
      <c r="O3402">
        <v>1</v>
      </c>
      <c r="P3402">
        <v>1.65</v>
      </c>
      <c r="Q3402">
        <v>5.04</v>
      </c>
      <c r="R3402">
        <v>4.7699999999999996</v>
      </c>
      <c r="S3402">
        <v>5.83</v>
      </c>
      <c r="T3402">
        <v>0</v>
      </c>
      <c r="U3402">
        <v>0</v>
      </c>
    </row>
    <row r="3403" spans="1:21" x14ac:dyDescent="0.25">
      <c r="A3403" t="s">
        <v>6630</v>
      </c>
      <c r="B3403" t="s">
        <v>6631</v>
      </c>
      <c r="C3403" t="s">
        <v>1</v>
      </c>
      <c r="D3403">
        <v>0</v>
      </c>
      <c r="E3403">
        <v>0</v>
      </c>
      <c r="F3403">
        <v>5.75</v>
      </c>
      <c r="G3403">
        <v>0</v>
      </c>
      <c r="H3403">
        <v>0</v>
      </c>
      <c r="I3403">
        <v>0</v>
      </c>
      <c r="J3403">
        <v>1</v>
      </c>
      <c r="K3403">
        <v>1</v>
      </c>
      <c r="L3403">
        <v>1</v>
      </c>
      <c r="M3403">
        <v>0</v>
      </c>
      <c r="N3403">
        <v>1</v>
      </c>
      <c r="O3403">
        <v>1</v>
      </c>
      <c r="P3403">
        <v>1.71</v>
      </c>
      <c r="Q3403">
        <v>4.63</v>
      </c>
      <c r="R3403">
        <v>5.16</v>
      </c>
      <c r="S3403">
        <v>5.83</v>
      </c>
      <c r="T3403">
        <v>0</v>
      </c>
      <c r="U3403">
        <v>0</v>
      </c>
    </row>
    <row r="3404" spans="1:21" x14ac:dyDescent="0.25">
      <c r="A3404" t="s">
        <v>23673</v>
      </c>
      <c r="B3404" t="s">
        <v>23674</v>
      </c>
      <c r="C3404" t="s">
        <v>20875</v>
      </c>
      <c r="D3404">
        <v>0</v>
      </c>
      <c r="E3404">
        <v>0</v>
      </c>
      <c r="F3404">
        <v>5.89</v>
      </c>
      <c r="G3404">
        <v>0</v>
      </c>
      <c r="H3404">
        <v>0</v>
      </c>
      <c r="I3404">
        <v>0</v>
      </c>
      <c r="J3404">
        <v>1</v>
      </c>
      <c r="K3404">
        <v>1</v>
      </c>
      <c r="L3404">
        <v>1</v>
      </c>
      <c r="M3404">
        <v>0</v>
      </c>
      <c r="N3404">
        <v>1</v>
      </c>
      <c r="O3404">
        <v>1</v>
      </c>
      <c r="P3404">
        <v>1.71</v>
      </c>
      <c r="Q3404">
        <v>5.0199999999999996</v>
      </c>
      <c r="R3404">
        <v>5.18</v>
      </c>
      <c r="S3404">
        <v>5.83</v>
      </c>
      <c r="T3404">
        <v>0</v>
      </c>
      <c r="U3404">
        <v>0</v>
      </c>
    </row>
    <row r="3405" spans="1:21" x14ac:dyDescent="0.25">
      <c r="A3405" t="s">
        <v>23675</v>
      </c>
      <c r="B3405" t="s">
        <v>23676</v>
      </c>
      <c r="C3405" t="s">
        <v>1</v>
      </c>
      <c r="D3405">
        <v>0</v>
      </c>
      <c r="E3405">
        <v>0</v>
      </c>
      <c r="F3405">
        <v>5.75</v>
      </c>
      <c r="G3405">
        <v>0</v>
      </c>
      <c r="H3405">
        <v>1</v>
      </c>
      <c r="I3405">
        <v>0</v>
      </c>
      <c r="J3405">
        <v>1</v>
      </c>
      <c r="K3405">
        <v>1</v>
      </c>
      <c r="L3405">
        <v>1</v>
      </c>
      <c r="M3405">
        <v>0</v>
      </c>
      <c r="N3405">
        <v>1</v>
      </c>
      <c r="O3405">
        <v>1</v>
      </c>
      <c r="P3405">
        <v>1.79</v>
      </c>
      <c r="Q3405">
        <v>5.81</v>
      </c>
      <c r="R3405">
        <v>6.66</v>
      </c>
      <c r="S3405">
        <v>5.83</v>
      </c>
      <c r="T3405">
        <v>0</v>
      </c>
      <c r="U3405">
        <v>-0.1</v>
      </c>
    </row>
    <row r="3406" spans="1:21" x14ac:dyDescent="0.25">
      <c r="A3406" t="s">
        <v>23677</v>
      </c>
      <c r="B3406" t="s">
        <v>23678</v>
      </c>
      <c r="C3406" t="s">
        <v>20888</v>
      </c>
      <c r="D3406">
        <v>0</v>
      </c>
      <c r="E3406">
        <v>0</v>
      </c>
      <c r="F3406">
        <v>5.48</v>
      </c>
      <c r="G3406">
        <v>0</v>
      </c>
      <c r="H3406">
        <v>0</v>
      </c>
      <c r="I3406">
        <v>0</v>
      </c>
      <c r="J3406">
        <v>1</v>
      </c>
      <c r="K3406">
        <v>1</v>
      </c>
      <c r="L3406">
        <v>1</v>
      </c>
      <c r="M3406">
        <v>0</v>
      </c>
      <c r="N3406">
        <v>0</v>
      </c>
      <c r="O3406">
        <v>0</v>
      </c>
      <c r="P3406">
        <v>1.64</v>
      </c>
      <c r="Q3406">
        <v>3.42</v>
      </c>
      <c r="R3406">
        <v>4.12</v>
      </c>
      <c r="S3406">
        <v>5.83</v>
      </c>
      <c r="T3406">
        <v>0</v>
      </c>
      <c r="U3406">
        <v>0</v>
      </c>
    </row>
    <row r="3407" spans="1:21" x14ac:dyDescent="0.25">
      <c r="A3407" t="s">
        <v>5821</v>
      </c>
      <c r="B3407" t="s">
        <v>1029</v>
      </c>
      <c r="C3407" t="s">
        <v>20887</v>
      </c>
      <c r="D3407">
        <v>0</v>
      </c>
      <c r="E3407">
        <v>0</v>
      </c>
      <c r="F3407">
        <v>5.65</v>
      </c>
      <c r="G3407">
        <v>0</v>
      </c>
      <c r="H3407">
        <v>0</v>
      </c>
      <c r="I3407">
        <v>0</v>
      </c>
      <c r="J3407">
        <v>1</v>
      </c>
      <c r="K3407">
        <v>1</v>
      </c>
      <c r="L3407">
        <v>1</v>
      </c>
      <c r="M3407">
        <v>0</v>
      </c>
      <c r="N3407">
        <v>0</v>
      </c>
      <c r="O3407">
        <v>1</v>
      </c>
      <c r="P3407">
        <v>1.66</v>
      </c>
      <c r="Q3407">
        <v>4.3499999999999996</v>
      </c>
      <c r="R3407">
        <v>4.6100000000000003</v>
      </c>
      <c r="S3407">
        <v>5.83</v>
      </c>
      <c r="T3407">
        <v>0</v>
      </c>
      <c r="U3407">
        <v>0</v>
      </c>
    </row>
    <row r="3408" spans="1:21" x14ac:dyDescent="0.25">
      <c r="A3408" t="s">
        <v>23679</v>
      </c>
      <c r="B3408" t="s">
        <v>23680</v>
      </c>
      <c r="C3408" t="s">
        <v>1</v>
      </c>
      <c r="D3408">
        <v>0</v>
      </c>
      <c r="E3408">
        <v>0</v>
      </c>
      <c r="F3408">
        <v>5.77</v>
      </c>
      <c r="G3408">
        <v>0</v>
      </c>
      <c r="H3408">
        <v>0</v>
      </c>
      <c r="I3408">
        <v>0</v>
      </c>
      <c r="J3408">
        <v>1</v>
      </c>
      <c r="K3408">
        <v>1</v>
      </c>
      <c r="L3408">
        <v>1</v>
      </c>
      <c r="M3408">
        <v>0</v>
      </c>
      <c r="N3408">
        <v>1</v>
      </c>
      <c r="O3408">
        <v>1</v>
      </c>
      <c r="P3408">
        <v>1.73</v>
      </c>
      <c r="Q3408">
        <v>5.03</v>
      </c>
      <c r="R3408">
        <v>5.58</v>
      </c>
      <c r="S3408">
        <v>5.83</v>
      </c>
      <c r="T3408">
        <v>0</v>
      </c>
      <c r="U3408">
        <v>0</v>
      </c>
    </row>
    <row r="3409" spans="1:21" x14ac:dyDescent="0.25">
      <c r="A3409" t="s">
        <v>8851</v>
      </c>
      <c r="B3409" t="s">
        <v>8852</v>
      </c>
      <c r="C3409" t="s">
        <v>20869</v>
      </c>
      <c r="D3409">
        <v>0</v>
      </c>
      <c r="E3409">
        <v>0</v>
      </c>
      <c r="F3409">
        <v>5.74</v>
      </c>
      <c r="G3409">
        <v>0</v>
      </c>
      <c r="H3409">
        <v>1</v>
      </c>
      <c r="I3409">
        <v>0</v>
      </c>
      <c r="J3409">
        <v>1</v>
      </c>
      <c r="K3409">
        <v>1</v>
      </c>
      <c r="L3409">
        <v>1</v>
      </c>
      <c r="M3409">
        <v>0</v>
      </c>
      <c r="N3409">
        <v>1</v>
      </c>
      <c r="O3409">
        <v>1</v>
      </c>
      <c r="P3409">
        <v>1.81</v>
      </c>
      <c r="Q3409">
        <v>5.99</v>
      </c>
      <c r="R3409">
        <v>6.94</v>
      </c>
      <c r="S3409">
        <v>5.83</v>
      </c>
      <c r="T3409">
        <v>0</v>
      </c>
      <c r="U3409">
        <v>-0.1</v>
      </c>
    </row>
    <row r="3410" spans="1:21" x14ac:dyDescent="0.25">
      <c r="A3410" t="s">
        <v>6094</v>
      </c>
      <c r="B3410" t="s">
        <v>6095</v>
      </c>
      <c r="C3410" t="s">
        <v>20875</v>
      </c>
      <c r="D3410">
        <v>0</v>
      </c>
      <c r="E3410">
        <v>0</v>
      </c>
      <c r="F3410">
        <v>5.84</v>
      </c>
      <c r="G3410">
        <v>0</v>
      </c>
      <c r="H3410">
        <v>0</v>
      </c>
      <c r="I3410">
        <v>0</v>
      </c>
      <c r="J3410">
        <v>1</v>
      </c>
      <c r="K3410">
        <v>1</v>
      </c>
      <c r="L3410">
        <v>1</v>
      </c>
      <c r="M3410">
        <v>0</v>
      </c>
      <c r="N3410">
        <v>0</v>
      </c>
      <c r="O3410">
        <v>0</v>
      </c>
      <c r="P3410">
        <v>1.62</v>
      </c>
      <c r="Q3410">
        <v>4.0999999999999996</v>
      </c>
      <c r="R3410">
        <v>3.72</v>
      </c>
      <c r="S3410">
        <v>5.83</v>
      </c>
      <c r="T3410">
        <v>0</v>
      </c>
      <c r="U3410">
        <v>0</v>
      </c>
    </row>
    <row r="3411" spans="1:21" x14ac:dyDescent="0.25">
      <c r="A3411" t="s">
        <v>23681</v>
      </c>
      <c r="B3411" t="s">
        <v>23682</v>
      </c>
      <c r="C3411" t="s">
        <v>20883</v>
      </c>
      <c r="D3411">
        <v>0</v>
      </c>
      <c r="E3411">
        <v>0</v>
      </c>
      <c r="F3411">
        <v>5.58</v>
      </c>
      <c r="G3411">
        <v>0</v>
      </c>
      <c r="H3411">
        <v>1</v>
      </c>
      <c r="I3411">
        <v>0</v>
      </c>
      <c r="J3411">
        <v>1</v>
      </c>
      <c r="K3411">
        <v>1</v>
      </c>
      <c r="L3411">
        <v>1</v>
      </c>
      <c r="M3411">
        <v>0</v>
      </c>
      <c r="N3411">
        <v>1</v>
      </c>
      <c r="O3411">
        <v>1</v>
      </c>
      <c r="P3411">
        <v>1.69</v>
      </c>
      <c r="Q3411">
        <v>5.26</v>
      </c>
      <c r="R3411">
        <v>5.4</v>
      </c>
      <c r="S3411">
        <v>5.84</v>
      </c>
      <c r="T3411">
        <v>0</v>
      </c>
      <c r="U3411">
        <v>0</v>
      </c>
    </row>
    <row r="3412" spans="1:21" x14ac:dyDescent="0.25">
      <c r="A3412" t="s">
        <v>5885</v>
      </c>
      <c r="B3412" t="s">
        <v>5886</v>
      </c>
      <c r="C3412" t="s">
        <v>20889</v>
      </c>
      <c r="D3412">
        <v>0</v>
      </c>
      <c r="E3412">
        <v>0</v>
      </c>
      <c r="F3412">
        <v>5.71</v>
      </c>
      <c r="G3412">
        <v>0</v>
      </c>
      <c r="H3412">
        <v>0</v>
      </c>
      <c r="I3412">
        <v>0</v>
      </c>
      <c r="J3412">
        <v>1</v>
      </c>
      <c r="K3412">
        <v>1</v>
      </c>
      <c r="L3412">
        <v>1</v>
      </c>
      <c r="M3412">
        <v>0</v>
      </c>
      <c r="N3412">
        <v>1</v>
      </c>
      <c r="O3412">
        <v>1</v>
      </c>
      <c r="P3412">
        <v>1.71</v>
      </c>
      <c r="Q3412">
        <v>5.07</v>
      </c>
      <c r="R3412">
        <v>5.58</v>
      </c>
      <c r="S3412">
        <v>5.84</v>
      </c>
      <c r="T3412">
        <v>0</v>
      </c>
      <c r="U3412">
        <v>0</v>
      </c>
    </row>
    <row r="3413" spans="1:21" x14ac:dyDescent="0.25">
      <c r="A3413" t="s">
        <v>23683</v>
      </c>
      <c r="B3413" t="s">
        <v>23684</v>
      </c>
      <c r="C3413" t="s">
        <v>20892</v>
      </c>
      <c r="D3413">
        <v>0</v>
      </c>
      <c r="E3413">
        <v>0</v>
      </c>
      <c r="F3413">
        <v>5.77</v>
      </c>
      <c r="G3413">
        <v>0</v>
      </c>
      <c r="H3413">
        <v>0</v>
      </c>
      <c r="I3413">
        <v>0</v>
      </c>
      <c r="J3413">
        <v>1</v>
      </c>
      <c r="K3413">
        <v>1</v>
      </c>
      <c r="L3413">
        <v>1</v>
      </c>
      <c r="M3413">
        <v>0</v>
      </c>
      <c r="N3413">
        <v>1</v>
      </c>
      <c r="O3413">
        <v>1</v>
      </c>
      <c r="P3413">
        <v>1.71</v>
      </c>
      <c r="Q3413">
        <v>4.9400000000000004</v>
      </c>
      <c r="R3413">
        <v>5.32</v>
      </c>
      <c r="S3413">
        <v>5.84</v>
      </c>
      <c r="T3413">
        <v>0</v>
      </c>
      <c r="U3413">
        <v>0</v>
      </c>
    </row>
    <row r="3414" spans="1:21" x14ac:dyDescent="0.25">
      <c r="A3414" t="s">
        <v>23685</v>
      </c>
      <c r="B3414" t="s">
        <v>6865</v>
      </c>
      <c r="C3414" t="s">
        <v>20889</v>
      </c>
      <c r="D3414">
        <v>0</v>
      </c>
      <c r="E3414">
        <v>0</v>
      </c>
      <c r="F3414">
        <v>5.68</v>
      </c>
      <c r="G3414">
        <v>0</v>
      </c>
      <c r="H3414">
        <v>0</v>
      </c>
      <c r="I3414">
        <v>0</v>
      </c>
      <c r="J3414">
        <v>1</v>
      </c>
      <c r="K3414">
        <v>1</v>
      </c>
      <c r="L3414">
        <v>1</v>
      </c>
      <c r="M3414">
        <v>0</v>
      </c>
      <c r="N3414">
        <v>0</v>
      </c>
      <c r="O3414">
        <v>1</v>
      </c>
      <c r="P3414">
        <v>1.68</v>
      </c>
      <c r="Q3414">
        <v>4.5</v>
      </c>
      <c r="R3414">
        <v>4.95</v>
      </c>
      <c r="S3414">
        <v>5.84</v>
      </c>
      <c r="T3414">
        <v>0</v>
      </c>
      <c r="U3414">
        <v>0</v>
      </c>
    </row>
    <row r="3415" spans="1:21" x14ac:dyDescent="0.25">
      <c r="A3415" t="s">
        <v>7222</v>
      </c>
      <c r="B3415" t="s">
        <v>7223</v>
      </c>
      <c r="C3415" t="s">
        <v>1</v>
      </c>
      <c r="D3415">
        <v>0</v>
      </c>
      <c r="E3415">
        <v>0</v>
      </c>
      <c r="F3415">
        <v>5.73</v>
      </c>
      <c r="G3415">
        <v>0</v>
      </c>
      <c r="H3415">
        <v>0</v>
      </c>
      <c r="I3415">
        <v>0</v>
      </c>
      <c r="J3415">
        <v>1</v>
      </c>
      <c r="K3415">
        <v>1</v>
      </c>
      <c r="L3415">
        <v>1</v>
      </c>
      <c r="M3415">
        <v>0</v>
      </c>
      <c r="N3415">
        <v>0</v>
      </c>
      <c r="O3415">
        <v>1</v>
      </c>
      <c r="P3415">
        <v>1.71</v>
      </c>
      <c r="Q3415">
        <v>4.49</v>
      </c>
      <c r="R3415">
        <v>5.15</v>
      </c>
      <c r="S3415">
        <v>5.84</v>
      </c>
      <c r="T3415">
        <v>0</v>
      </c>
      <c r="U3415">
        <v>0</v>
      </c>
    </row>
    <row r="3416" spans="1:21" x14ac:dyDescent="0.25">
      <c r="A3416" t="s">
        <v>23686</v>
      </c>
      <c r="B3416" t="s">
        <v>23687</v>
      </c>
      <c r="C3416" t="s">
        <v>1</v>
      </c>
      <c r="D3416">
        <v>0</v>
      </c>
      <c r="E3416">
        <v>0</v>
      </c>
      <c r="F3416">
        <v>5.8</v>
      </c>
      <c r="G3416">
        <v>0</v>
      </c>
      <c r="H3416">
        <v>0</v>
      </c>
      <c r="I3416">
        <v>0</v>
      </c>
      <c r="J3416">
        <v>1</v>
      </c>
      <c r="K3416">
        <v>1</v>
      </c>
      <c r="L3416">
        <v>1</v>
      </c>
      <c r="M3416">
        <v>0</v>
      </c>
      <c r="N3416">
        <v>1</v>
      </c>
      <c r="O3416">
        <v>1</v>
      </c>
      <c r="P3416">
        <v>1.75</v>
      </c>
      <c r="Q3416">
        <v>5.35</v>
      </c>
      <c r="R3416">
        <v>5.89</v>
      </c>
      <c r="S3416">
        <v>5.84</v>
      </c>
      <c r="T3416">
        <v>0</v>
      </c>
      <c r="U3416">
        <v>0</v>
      </c>
    </row>
    <row r="3417" spans="1:21" x14ac:dyDescent="0.25">
      <c r="A3417" t="s">
        <v>8785</v>
      </c>
      <c r="B3417" t="s">
        <v>8786</v>
      </c>
      <c r="C3417" t="s">
        <v>20893</v>
      </c>
      <c r="D3417">
        <v>0</v>
      </c>
      <c r="E3417">
        <v>0</v>
      </c>
      <c r="F3417">
        <v>5.78</v>
      </c>
      <c r="G3417">
        <v>0</v>
      </c>
      <c r="H3417">
        <v>1</v>
      </c>
      <c r="I3417">
        <v>0</v>
      </c>
      <c r="J3417">
        <v>1</v>
      </c>
      <c r="K3417">
        <v>1</v>
      </c>
      <c r="L3417">
        <v>1</v>
      </c>
      <c r="M3417">
        <v>0</v>
      </c>
      <c r="N3417">
        <v>1</v>
      </c>
      <c r="O3417">
        <v>1</v>
      </c>
      <c r="P3417">
        <v>1.79</v>
      </c>
      <c r="Q3417">
        <v>5.0199999999999996</v>
      </c>
      <c r="R3417">
        <v>6.16</v>
      </c>
      <c r="S3417">
        <v>5.84</v>
      </c>
      <c r="T3417">
        <v>0</v>
      </c>
      <c r="U3417">
        <v>-0.1</v>
      </c>
    </row>
    <row r="3418" spans="1:21" x14ac:dyDescent="0.25">
      <c r="A3418" t="s">
        <v>5889</v>
      </c>
      <c r="B3418" t="s">
        <v>5890</v>
      </c>
      <c r="C3418" t="s">
        <v>20873</v>
      </c>
      <c r="D3418">
        <v>0</v>
      </c>
      <c r="E3418">
        <v>0</v>
      </c>
      <c r="F3418">
        <v>5.68</v>
      </c>
      <c r="G3418">
        <v>0</v>
      </c>
      <c r="H3418">
        <v>0</v>
      </c>
      <c r="I3418">
        <v>0</v>
      </c>
      <c r="J3418">
        <v>1</v>
      </c>
      <c r="K3418">
        <v>1</v>
      </c>
      <c r="L3418">
        <v>1</v>
      </c>
      <c r="M3418">
        <v>0</v>
      </c>
      <c r="N3418">
        <v>1</v>
      </c>
      <c r="O3418">
        <v>1</v>
      </c>
      <c r="P3418">
        <v>1.71</v>
      </c>
      <c r="Q3418">
        <v>4.7699999999999996</v>
      </c>
      <c r="R3418">
        <v>5.23</v>
      </c>
      <c r="S3418">
        <v>5.84</v>
      </c>
      <c r="T3418">
        <v>0</v>
      </c>
      <c r="U3418">
        <v>0</v>
      </c>
    </row>
    <row r="3419" spans="1:21" x14ac:dyDescent="0.25">
      <c r="A3419" t="s">
        <v>23688</v>
      </c>
      <c r="B3419" t="s">
        <v>23689</v>
      </c>
      <c r="C3419" t="s">
        <v>20873</v>
      </c>
      <c r="D3419">
        <v>0</v>
      </c>
      <c r="E3419">
        <v>0</v>
      </c>
      <c r="F3419">
        <v>5.7</v>
      </c>
      <c r="G3419">
        <v>0</v>
      </c>
      <c r="H3419">
        <v>1</v>
      </c>
      <c r="I3419">
        <v>0</v>
      </c>
      <c r="J3419">
        <v>1</v>
      </c>
      <c r="K3419">
        <v>1</v>
      </c>
      <c r="L3419">
        <v>1</v>
      </c>
      <c r="M3419">
        <v>0</v>
      </c>
      <c r="N3419">
        <v>1</v>
      </c>
      <c r="O3419">
        <v>1</v>
      </c>
      <c r="P3419">
        <v>1.79</v>
      </c>
      <c r="Q3419">
        <v>6.12</v>
      </c>
      <c r="R3419">
        <v>6.77</v>
      </c>
      <c r="S3419">
        <v>5.85</v>
      </c>
      <c r="T3419">
        <v>0</v>
      </c>
      <c r="U3419">
        <v>0</v>
      </c>
    </row>
    <row r="3420" spans="1:21" x14ac:dyDescent="0.25">
      <c r="A3420" t="s">
        <v>23690</v>
      </c>
      <c r="B3420" t="s">
        <v>23691</v>
      </c>
      <c r="C3420" t="s">
        <v>20871</v>
      </c>
      <c r="D3420">
        <v>0</v>
      </c>
      <c r="E3420">
        <v>0</v>
      </c>
      <c r="F3420">
        <v>5.93</v>
      </c>
      <c r="G3420">
        <v>0</v>
      </c>
      <c r="H3420">
        <v>1</v>
      </c>
      <c r="I3420">
        <v>0</v>
      </c>
      <c r="J3420">
        <v>1</v>
      </c>
      <c r="K3420">
        <v>1</v>
      </c>
      <c r="L3420">
        <v>1</v>
      </c>
      <c r="M3420">
        <v>0</v>
      </c>
      <c r="N3420">
        <v>1</v>
      </c>
      <c r="O3420">
        <v>1</v>
      </c>
      <c r="P3420">
        <v>1.89</v>
      </c>
      <c r="Q3420">
        <v>6.16</v>
      </c>
      <c r="R3420">
        <v>7.81</v>
      </c>
      <c r="S3420">
        <v>5.85</v>
      </c>
      <c r="T3420">
        <v>0</v>
      </c>
      <c r="U3420">
        <v>-0.1</v>
      </c>
    </row>
    <row r="3421" spans="1:21" x14ac:dyDescent="0.25">
      <c r="A3421" t="s">
        <v>7072</v>
      </c>
      <c r="B3421" t="s">
        <v>7073</v>
      </c>
      <c r="C3421" t="s">
        <v>20880</v>
      </c>
      <c r="D3421">
        <v>0</v>
      </c>
      <c r="E3421">
        <v>0</v>
      </c>
      <c r="F3421">
        <v>5.89</v>
      </c>
      <c r="G3421">
        <v>0</v>
      </c>
      <c r="H3421">
        <v>0</v>
      </c>
      <c r="I3421">
        <v>0</v>
      </c>
      <c r="J3421">
        <v>1</v>
      </c>
      <c r="K3421">
        <v>1</v>
      </c>
      <c r="L3421">
        <v>1</v>
      </c>
      <c r="M3421">
        <v>0</v>
      </c>
      <c r="N3421">
        <v>1</v>
      </c>
      <c r="O3421">
        <v>1</v>
      </c>
      <c r="P3421">
        <v>1.78</v>
      </c>
      <c r="Q3421">
        <v>6.44</v>
      </c>
      <c r="R3421">
        <v>6.55</v>
      </c>
      <c r="S3421">
        <v>5.85</v>
      </c>
      <c r="T3421">
        <v>0</v>
      </c>
      <c r="U3421">
        <v>0</v>
      </c>
    </row>
    <row r="3422" spans="1:21" x14ac:dyDescent="0.25">
      <c r="A3422" t="s">
        <v>7893</v>
      </c>
      <c r="B3422" t="s">
        <v>7894</v>
      </c>
      <c r="C3422" t="s">
        <v>20884</v>
      </c>
      <c r="D3422">
        <v>0</v>
      </c>
      <c r="E3422">
        <v>0</v>
      </c>
      <c r="F3422">
        <v>5.89</v>
      </c>
      <c r="G3422">
        <v>0</v>
      </c>
      <c r="H3422">
        <v>1</v>
      </c>
      <c r="I3422">
        <v>0</v>
      </c>
      <c r="J3422">
        <v>1</v>
      </c>
      <c r="K3422">
        <v>1</v>
      </c>
      <c r="L3422">
        <v>1</v>
      </c>
      <c r="M3422">
        <v>0</v>
      </c>
      <c r="N3422">
        <v>1</v>
      </c>
      <c r="O3422">
        <v>1</v>
      </c>
      <c r="P3422">
        <v>1.85</v>
      </c>
      <c r="Q3422">
        <v>6.23</v>
      </c>
      <c r="R3422">
        <v>7.23</v>
      </c>
      <c r="S3422">
        <v>5.85</v>
      </c>
      <c r="T3422">
        <v>0</v>
      </c>
      <c r="U3422">
        <v>-0.1</v>
      </c>
    </row>
    <row r="3423" spans="1:21" x14ac:dyDescent="0.25">
      <c r="A3423" t="s">
        <v>23692</v>
      </c>
      <c r="B3423" t="s">
        <v>23693</v>
      </c>
      <c r="C3423" t="s">
        <v>20873</v>
      </c>
      <c r="D3423">
        <v>0</v>
      </c>
      <c r="E3423">
        <v>0</v>
      </c>
      <c r="F3423">
        <v>5.64</v>
      </c>
      <c r="G3423">
        <v>0</v>
      </c>
      <c r="H3423">
        <v>0</v>
      </c>
      <c r="I3423">
        <v>0</v>
      </c>
      <c r="J3423">
        <v>1</v>
      </c>
      <c r="K3423">
        <v>1</v>
      </c>
      <c r="L3423">
        <v>1</v>
      </c>
      <c r="M3423">
        <v>0</v>
      </c>
      <c r="N3423">
        <v>1</v>
      </c>
      <c r="O3423">
        <v>1</v>
      </c>
      <c r="P3423">
        <v>1.66</v>
      </c>
      <c r="Q3423">
        <v>4.54</v>
      </c>
      <c r="R3423">
        <v>4.54</v>
      </c>
      <c r="S3423">
        <v>5.85</v>
      </c>
      <c r="T3423">
        <v>0</v>
      </c>
      <c r="U3423">
        <v>0</v>
      </c>
    </row>
    <row r="3424" spans="1:21" x14ac:dyDescent="0.25">
      <c r="A3424" t="s">
        <v>23694</v>
      </c>
      <c r="B3424" t="s">
        <v>23695</v>
      </c>
      <c r="C3424" t="s">
        <v>20882</v>
      </c>
      <c r="D3424">
        <v>0</v>
      </c>
      <c r="E3424">
        <v>0</v>
      </c>
      <c r="F3424">
        <v>5.58</v>
      </c>
      <c r="G3424">
        <v>0</v>
      </c>
      <c r="H3424">
        <v>0</v>
      </c>
      <c r="I3424">
        <v>0</v>
      </c>
      <c r="J3424">
        <v>1</v>
      </c>
      <c r="K3424">
        <v>1</v>
      </c>
      <c r="L3424">
        <v>1</v>
      </c>
      <c r="M3424">
        <v>0</v>
      </c>
      <c r="N3424">
        <v>1</v>
      </c>
      <c r="O3424">
        <v>1</v>
      </c>
      <c r="P3424">
        <v>1.65</v>
      </c>
      <c r="Q3424">
        <v>4.75</v>
      </c>
      <c r="R3424">
        <v>4.71</v>
      </c>
      <c r="S3424">
        <v>5.85</v>
      </c>
      <c r="T3424">
        <v>0</v>
      </c>
      <c r="U3424">
        <v>0</v>
      </c>
    </row>
    <row r="3425" spans="1:21" x14ac:dyDescent="0.25">
      <c r="A3425" t="s">
        <v>8760</v>
      </c>
      <c r="B3425" t="s">
        <v>8761</v>
      </c>
      <c r="C3425" t="s">
        <v>20881</v>
      </c>
      <c r="D3425">
        <v>0</v>
      </c>
      <c r="E3425">
        <v>0</v>
      </c>
      <c r="F3425">
        <v>5.7</v>
      </c>
      <c r="G3425">
        <v>0</v>
      </c>
      <c r="H3425">
        <v>1</v>
      </c>
      <c r="I3425">
        <v>0</v>
      </c>
      <c r="J3425">
        <v>1</v>
      </c>
      <c r="K3425">
        <v>1</v>
      </c>
      <c r="L3425">
        <v>1</v>
      </c>
      <c r="M3425">
        <v>0</v>
      </c>
      <c r="N3425">
        <v>1</v>
      </c>
      <c r="O3425">
        <v>1</v>
      </c>
      <c r="P3425">
        <v>1.79</v>
      </c>
      <c r="Q3425">
        <v>5.32</v>
      </c>
      <c r="R3425">
        <v>6.34</v>
      </c>
      <c r="S3425">
        <v>5.85</v>
      </c>
      <c r="T3425">
        <v>0</v>
      </c>
      <c r="U3425">
        <v>0</v>
      </c>
    </row>
    <row r="3426" spans="1:21" x14ac:dyDescent="0.25">
      <c r="A3426" t="s">
        <v>8549</v>
      </c>
      <c r="B3426" t="s">
        <v>8550</v>
      </c>
      <c r="C3426" t="s">
        <v>20889</v>
      </c>
      <c r="D3426">
        <v>0</v>
      </c>
      <c r="E3426">
        <v>0</v>
      </c>
      <c r="F3426">
        <v>5.72</v>
      </c>
      <c r="G3426">
        <v>0</v>
      </c>
      <c r="H3426">
        <v>1</v>
      </c>
      <c r="I3426">
        <v>0</v>
      </c>
      <c r="J3426">
        <v>1</v>
      </c>
      <c r="K3426">
        <v>1</v>
      </c>
      <c r="L3426">
        <v>1</v>
      </c>
      <c r="M3426">
        <v>0</v>
      </c>
      <c r="N3426">
        <v>1</v>
      </c>
      <c r="O3426">
        <v>1</v>
      </c>
      <c r="P3426">
        <v>1.79</v>
      </c>
      <c r="Q3426">
        <v>5.42</v>
      </c>
      <c r="R3426">
        <v>6.65</v>
      </c>
      <c r="S3426">
        <v>5.85</v>
      </c>
      <c r="T3426">
        <v>0</v>
      </c>
      <c r="U3426">
        <v>-0.1</v>
      </c>
    </row>
    <row r="3427" spans="1:21" x14ac:dyDescent="0.25">
      <c r="A3427" t="s">
        <v>6260</v>
      </c>
      <c r="B3427" t="s">
        <v>6261</v>
      </c>
      <c r="C3427" t="s">
        <v>20873</v>
      </c>
      <c r="D3427">
        <v>0</v>
      </c>
      <c r="E3427">
        <v>0</v>
      </c>
      <c r="F3427">
        <v>5.64</v>
      </c>
      <c r="G3427">
        <v>0</v>
      </c>
      <c r="H3427">
        <v>0</v>
      </c>
      <c r="I3427">
        <v>0</v>
      </c>
      <c r="J3427">
        <v>1</v>
      </c>
      <c r="K3427">
        <v>1</v>
      </c>
      <c r="L3427">
        <v>1</v>
      </c>
      <c r="M3427">
        <v>0</v>
      </c>
      <c r="N3427">
        <v>0</v>
      </c>
      <c r="O3427">
        <v>0</v>
      </c>
      <c r="P3427">
        <v>1.64</v>
      </c>
      <c r="Q3427">
        <v>4.3099999999999996</v>
      </c>
      <c r="R3427">
        <v>4.26</v>
      </c>
      <c r="S3427">
        <v>5.85</v>
      </c>
      <c r="T3427">
        <v>0</v>
      </c>
      <c r="U3427">
        <v>0</v>
      </c>
    </row>
    <row r="3428" spans="1:21" x14ac:dyDescent="0.25">
      <c r="A3428" t="s">
        <v>23696</v>
      </c>
      <c r="B3428" t="s">
        <v>23697</v>
      </c>
      <c r="C3428" t="s">
        <v>1</v>
      </c>
      <c r="D3428">
        <v>0</v>
      </c>
      <c r="E3428">
        <v>0</v>
      </c>
      <c r="F3428">
        <v>5.76</v>
      </c>
      <c r="G3428">
        <v>0</v>
      </c>
      <c r="H3428">
        <v>0</v>
      </c>
      <c r="I3428">
        <v>0</v>
      </c>
      <c r="J3428">
        <v>1</v>
      </c>
      <c r="K3428">
        <v>1</v>
      </c>
      <c r="L3428">
        <v>1</v>
      </c>
      <c r="M3428">
        <v>0</v>
      </c>
      <c r="N3428">
        <v>1</v>
      </c>
      <c r="O3428">
        <v>1</v>
      </c>
      <c r="P3428">
        <v>1.71</v>
      </c>
      <c r="Q3428">
        <v>4.53</v>
      </c>
      <c r="R3428">
        <v>5.16</v>
      </c>
      <c r="S3428">
        <v>5.86</v>
      </c>
      <c r="T3428">
        <v>0</v>
      </c>
      <c r="U3428">
        <v>0</v>
      </c>
    </row>
    <row r="3429" spans="1:21" x14ac:dyDescent="0.25">
      <c r="A3429" t="s">
        <v>6115</v>
      </c>
      <c r="B3429" t="s">
        <v>6116</v>
      </c>
      <c r="C3429" t="s">
        <v>20880</v>
      </c>
      <c r="D3429">
        <v>0</v>
      </c>
      <c r="E3429">
        <v>0</v>
      </c>
      <c r="F3429">
        <v>5.77</v>
      </c>
      <c r="G3429">
        <v>0</v>
      </c>
      <c r="H3429">
        <v>0</v>
      </c>
      <c r="I3429">
        <v>0</v>
      </c>
      <c r="J3429">
        <v>1</v>
      </c>
      <c r="K3429">
        <v>1</v>
      </c>
      <c r="L3429">
        <v>1</v>
      </c>
      <c r="M3429">
        <v>0</v>
      </c>
      <c r="N3429">
        <v>0</v>
      </c>
      <c r="O3429">
        <v>0</v>
      </c>
      <c r="P3429">
        <v>1.64</v>
      </c>
      <c r="Q3429">
        <v>3.9</v>
      </c>
      <c r="R3429">
        <v>3.88</v>
      </c>
      <c r="S3429">
        <v>5.86</v>
      </c>
      <c r="T3429">
        <v>0</v>
      </c>
      <c r="U3429">
        <v>0</v>
      </c>
    </row>
    <row r="3430" spans="1:21" x14ac:dyDescent="0.25">
      <c r="A3430" t="s">
        <v>6983</v>
      </c>
      <c r="B3430" t="s">
        <v>6984</v>
      </c>
      <c r="C3430" t="s">
        <v>20890</v>
      </c>
      <c r="D3430">
        <v>0</v>
      </c>
      <c r="E3430">
        <v>0</v>
      </c>
      <c r="F3430">
        <v>5.8</v>
      </c>
      <c r="G3430">
        <v>0</v>
      </c>
      <c r="H3430">
        <v>0</v>
      </c>
      <c r="I3430">
        <v>0</v>
      </c>
      <c r="J3430">
        <v>1</v>
      </c>
      <c r="K3430">
        <v>1</v>
      </c>
      <c r="L3430">
        <v>1</v>
      </c>
      <c r="M3430">
        <v>0</v>
      </c>
      <c r="N3430">
        <v>0</v>
      </c>
      <c r="O3430">
        <v>1</v>
      </c>
      <c r="P3430">
        <v>1.71</v>
      </c>
      <c r="Q3430">
        <v>4.4400000000000004</v>
      </c>
      <c r="R3430">
        <v>5.08</v>
      </c>
      <c r="S3430">
        <v>5.86</v>
      </c>
      <c r="T3430">
        <v>0</v>
      </c>
      <c r="U3430">
        <v>0</v>
      </c>
    </row>
    <row r="3431" spans="1:21" x14ac:dyDescent="0.25">
      <c r="A3431" t="s">
        <v>7366</v>
      </c>
      <c r="B3431" t="s">
        <v>7367</v>
      </c>
      <c r="C3431" t="s">
        <v>20885</v>
      </c>
      <c r="D3431">
        <v>0</v>
      </c>
      <c r="E3431">
        <v>0</v>
      </c>
      <c r="F3431">
        <v>5.86</v>
      </c>
      <c r="G3431">
        <v>0</v>
      </c>
      <c r="H3431">
        <v>1</v>
      </c>
      <c r="I3431">
        <v>0</v>
      </c>
      <c r="J3431">
        <v>1</v>
      </c>
      <c r="K3431">
        <v>1</v>
      </c>
      <c r="L3431">
        <v>1</v>
      </c>
      <c r="M3431">
        <v>0</v>
      </c>
      <c r="N3431">
        <v>1</v>
      </c>
      <c r="O3431">
        <v>1</v>
      </c>
      <c r="P3431">
        <v>1.81</v>
      </c>
      <c r="Q3431">
        <v>5.08</v>
      </c>
      <c r="R3431">
        <v>6.43</v>
      </c>
      <c r="S3431">
        <v>5.86</v>
      </c>
      <c r="T3431">
        <v>0</v>
      </c>
      <c r="U3431">
        <v>-0.1</v>
      </c>
    </row>
    <row r="3432" spans="1:21" x14ac:dyDescent="0.25">
      <c r="A3432" t="s">
        <v>7477</v>
      </c>
      <c r="B3432" t="s">
        <v>7478</v>
      </c>
      <c r="C3432" t="s">
        <v>20868</v>
      </c>
      <c r="D3432">
        <v>0</v>
      </c>
      <c r="E3432">
        <v>0</v>
      </c>
      <c r="F3432">
        <v>5.91</v>
      </c>
      <c r="G3432">
        <v>0</v>
      </c>
      <c r="H3432">
        <v>1</v>
      </c>
      <c r="I3432">
        <v>0</v>
      </c>
      <c r="J3432">
        <v>1</v>
      </c>
      <c r="K3432">
        <v>1</v>
      </c>
      <c r="L3432">
        <v>1</v>
      </c>
      <c r="M3432">
        <v>0</v>
      </c>
      <c r="N3432">
        <v>1</v>
      </c>
      <c r="O3432">
        <v>1</v>
      </c>
      <c r="P3432">
        <v>1.81</v>
      </c>
      <c r="Q3432">
        <v>5.7</v>
      </c>
      <c r="R3432">
        <v>6.83</v>
      </c>
      <c r="S3432">
        <v>5.86</v>
      </c>
      <c r="T3432">
        <v>0</v>
      </c>
      <c r="U3432">
        <v>0</v>
      </c>
    </row>
    <row r="3433" spans="1:21" x14ac:dyDescent="0.25">
      <c r="A3433" t="s">
        <v>6141</v>
      </c>
      <c r="B3433" t="s">
        <v>6142</v>
      </c>
      <c r="C3433" t="s">
        <v>20878</v>
      </c>
      <c r="D3433">
        <v>0</v>
      </c>
      <c r="E3433">
        <v>0</v>
      </c>
      <c r="F3433">
        <v>5.9</v>
      </c>
      <c r="G3433">
        <v>0</v>
      </c>
      <c r="H3433">
        <v>1</v>
      </c>
      <c r="I3433">
        <v>0</v>
      </c>
      <c r="J3433">
        <v>1</v>
      </c>
      <c r="K3433">
        <v>1</v>
      </c>
      <c r="L3433">
        <v>1</v>
      </c>
      <c r="M3433">
        <v>0</v>
      </c>
      <c r="N3433">
        <v>1</v>
      </c>
      <c r="O3433">
        <v>1</v>
      </c>
      <c r="P3433">
        <v>1.83</v>
      </c>
      <c r="Q3433">
        <v>5.53</v>
      </c>
      <c r="R3433">
        <v>6.65</v>
      </c>
      <c r="S3433">
        <v>5.86</v>
      </c>
      <c r="T3433">
        <v>0</v>
      </c>
      <c r="U3433">
        <v>0</v>
      </c>
    </row>
    <row r="3434" spans="1:21" x14ac:dyDescent="0.25">
      <c r="A3434" t="s">
        <v>6503</v>
      </c>
      <c r="B3434" t="s">
        <v>6504</v>
      </c>
      <c r="C3434" t="s">
        <v>20876</v>
      </c>
      <c r="D3434">
        <v>0</v>
      </c>
      <c r="E3434">
        <v>0</v>
      </c>
      <c r="F3434">
        <v>5.72</v>
      </c>
      <c r="G3434">
        <v>0</v>
      </c>
      <c r="H3434">
        <v>0</v>
      </c>
      <c r="I3434">
        <v>0</v>
      </c>
      <c r="J3434">
        <v>1</v>
      </c>
      <c r="K3434">
        <v>1</v>
      </c>
      <c r="L3434">
        <v>1</v>
      </c>
      <c r="M3434">
        <v>0</v>
      </c>
      <c r="N3434">
        <v>1</v>
      </c>
      <c r="O3434">
        <v>1</v>
      </c>
      <c r="P3434">
        <v>1.72</v>
      </c>
      <c r="Q3434">
        <v>4.72</v>
      </c>
      <c r="R3434">
        <v>5.47</v>
      </c>
      <c r="S3434">
        <v>5.86</v>
      </c>
      <c r="T3434">
        <v>0</v>
      </c>
      <c r="U3434">
        <v>0</v>
      </c>
    </row>
    <row r="3435" spans="1:21" x14ac:dyDescent="0.25">
      <c r="A3435" t="s">
        <v>23698</v>
      </c>
      <c r="B3435" t="s">
        <v>23699</v>
      </c>
      <c r="C3435" t="s">
        <v>20889</v>
      </c>
      <c r="D3435">
        <v>0</v>
      </c>
      <c r="E3435">
        <v>0</v>
      </c>
      <c r="F3435">
        <v>5.83</v>
      </c>
      <c r="G3435">
        <v>0</v>
      </c>
      <c r="H3435">
        <v>1</v>
      </c>
      <c r="I3435">
        <v>0</v>
      </c>
      <c r="J3435">
        <v>1</v>
      </c>
      <c r="K3435">
        <v>1</v>
      </c>
      <c r="L3435">
        <v>1</v>
      </c>
      <c r="M3435">
        <v>0</v>
      </c>
      <c r="N3435">
        <v>1</v>
      </c>
      <c r="O3435">
        <v>1</v>
      </c>
      <c r="P3435">
        <v>1.84</v>
      </c>
      <c r="Q3435">
        <v>6.8</v>
      </c>
      <c r="R3435">
        <v>7.69</v>
      </c>
      <c r="S3435">
        <v>5.86</v>
      </c>
      <c r="T3435">
        <v>0</v>
      </c>
      <c r="U3435">
        <v>-0.1</v>
      </c>
    </row>
    <row r="3436" spans="1:21" x14ac:dyDescent="0.25">
      <c r="A3436" t="s">
        <v>9229</v>
      </c>
      <c r="B3436" t="s">
        <v>9230</v>
      </c>
      <c r="C3436" t="s">
        <v>20871</v>
      </c>
      <c r="D3436">
        <v>0</v>
      </c>
      <c r="E3436">
        <v>0</v>
      </c>
      <c r="F3436">
        <v>5.93</v>
      </c>
      <c r="G3436">
        <v>0</v>
      </c>
      <c r="H3436">
        <v>1</v>
      </c>
      <c r="I3436">
        <v>0</v>
      </c>
      <c r="J3436">
        <v>1</v>
      </c>
      <c r="K3436">
        <v>1</v>
      </c>
      <c r="L3436">
        <v>1</v>
      </c>
      <c r="M3436">
        <v>0</v>
      </c>
      <c r="N3436">
        <v>1</v>
      </c>
      <c r="O3436">
        <v>1</v>
      </c>
      <c r="P3436">
        <v>1.86</v>
      </c>
      <c r="Q3436">
        <v>5.8</v>
      </c>
      <c r="R3436">
        <v>7.38</v>
      </c>
      <c r="S3436">
        <v>5.86</v>
      </c>
      <c r="T3436">
        <v>0</v>
      </c>
      <c r="U3436">
        <v>-0.1</v>
      </c>
    </row>
    <row r="3437" spans="1:21" x14ac:dyDescent="0.25">
      <c r="A3437" t="s">
        <v>7357</v>
      </c>
      <c r="B3437" t="s">
        <v>1367</v>
      </c>
      <c r="C3437" t="s">
        <v>20881</v>
      </c>
      <c r="D3437">
        <v>0</v>
      </c>
      <c r="E3437">
        <v>0</v>
      </c>
      <c r="F3437">
        <v>5.67</v>
      </c>
      <c r="G3437">
        <v>0</v>
      </c>
      <c r="H3437">
        <v>1</v>
      </c>
      <c r="I3437">
        <v>0</v>
      </c>
      <c r="J3437">
        <v>1</v>
      </c>
      <c r="K3437">
        <v>1</v>
      </c>
      <c r="L3437">
        <v>1</v>
      </c>
      <c r="M3437">
        <v>0</v>
      </c>
      <c r="N3437">
        <v>1</v>
      </c>
      <c r="O3437">
        <v>1</v>
      </c>
      <c r="P3437">
        <v>1.76</v>
      </c>
      <c r="Q3437">
        <v>4.8600000000000003</v>
      </c>
      <c r="R3437">
        <v>5.86</v>
      </c>
      <c r="S3437">
        <v>5.86</v>
      </c>
      <c r="T3437">
        <v>0</v>
      </c>
      <c r="U3437">
        <v>0</v>
      </c>
    </row>
    <row r="3438" spans="1:21" x14ac:dyDescent="0.25">
      <c r="A3438" t="s">
        <v>6946</v>
      </c>
      <c r="B3438" t="s">
        <v>6947</v>
      </c>
      <c r="C3438" t="s">
        <v>20887</v>
      </c>
      <c r="D3438">
        <v>0</v>
      </c>
      <c r="E3438">
        <v>0</v>
      </c>
      <c r="F3438">
        <v>5.73</v>
      </c>
      <c r="G3438">
        <v>0</v>
      </c>
      <c r="H3438">
        <v>0</v>
      </c>
      <c r="I3438">
        <v>0</v>
      </c>
      <c r="J3438">
        <v>1</v>
      </c>
      <c r="K3438">
        <v>1</v>
      </c>
      <c r="L3438">
        <v>1</v>
      </c>
      <c r="M3438">
        <v>0</v>
      </c>
      <c r="N3438">
        <v>1</v>
      </c>
      <c r="O3438">
        <v>1</v>
      </c>
      <c r="P3438">
        <v>1.71</v>
      </c>
      <c r="Q3438">
        <v>5.15</v>
      </c>
      <c r="R3438">
        <v>5.49</v>
      </c>
      <c r="S3438">
        <v>5.86</v>
      </c>
      <c r="T3438">
        <v>0</v>
      </c>
      <c r="U3438">
        <v>0</v>
      </c>
    </row>
    <row r="3439" spans="1:21" x14ac:dyDescent="0.25">
      <c r="A3439" t="s">
        <v>23700</v>
      </c>
      <c r="B3439" t="s">
        <v>23701</v>
      </c>
      <c r="C3439" t="s">
        <v>20874</v>
      </c>
      <c r="D3439">
        <v>0</v>
      </c>
      <c r="E3439">
        <v>0</v>
      </c>
      <c r="F3439">
        <v>5.95</v>
      </c>
      <c r="G3439">
        <v>0</v>
      </c>
      <c r="H3439">
        <v>0</v>
      </c>
      <c r="I3439">
        <v>0</v>
      </c>
      <c r="J3439">
        <v>1</v>
      </c>
      <c r="K3439">
        <v>1</v>
      </c>
      <c r="L3439">
        <v>1</v>
      </c>
      <c r="M3439">
        <v>0</v>
      </c>
      <c r="N3439">
        <v>1</v>
      </c>
      <c r="O3439">
        <v>1</v>
      </c>
      <c r="P3439">
        <v>1.82</v>
      </c>
      <c r="Q3439">
        <v>5.28</v>
      </c>
      <c r="R3439">
        <v>6.63</v>
      </c>
      <c r="S3439">
        <v>5.87</v>
      </c>
      <c r="T3439">
        <v>0</v>
      </c>
      <c r="U3439">
        <v>0</v>
      </c>
    </row>
    <row r="3440" spans="1:21" x14ac:dyDescent="0.25">
      <c r="A3440" t="s">
        <v>23702</v>
      </c>
      <c r="B3440" t="s">
        <v>23703</v>
      </c>
      <c r="C3440" t="s">
        <v>20886</v>
      </c>
      <c r="D3440">
        <v>0</v>
      </c>
      <c r="E3440">
        <v>0</v>
      </c>
      <c r="F3440">
        <v>5.72</v>
      </c>
      <c r="G3440">
        <v>0</v>
      </c>
      <c r="H3440">
        <v>0</v>
      </c>
      <c r="I3440">
        <v>0</v>
      </c>
      <c r="J3440">
        <v>1</v>
      </c>
      <c r="K3440">
        <v>1</v>
      </c>
      <c r="L3440">
        <v>1</v>
      </c>
      <c r="M3440">
        <v>0</v>
      </c>
      <c r="N3440">
        <v>1</v>
      </c>
      <c r="O3440">
        <v>1</v>
      </c>
      <c r="P3440">
        <v>1.69</v>
      </c>
      <c r="Q3440">
        <v>4.8499999999999996</v>
      </c>
      <c r="R3440">
        <v>5.0599999999999996</v>
      </c>
      <c r="S3440">
        <v>5.87</v>
      </c>
      <c r="T3440">
        <v>0</v>
      </c>
      <c r="U3440">
        <v>0</v>
      </c>
    </row>
    <row r="3441" spans="1:21" x14ac:dyDescent="0.25">
      <c r="A3441" t="s">
        <v>7413</v>
      </c>
      <c r="B3441" t="s">
        <v>7414</v>
      </c>
      <c r="C3441" t="s">
        <v>1</v>
      </c>
      <c r="D3441">
        <v>0</v>
      </c>
      <c r="E3441">
        <v>0</v>
      </c>
      <c r="F3441">
        <v>5.82</v>
      </c>
      <c r="G3441">
        <v>0</v>
      </c>
      <c r="H3441">
        <v>0</v>
      </c>
      <c r="I3441">
        <v>0</v>
      </c>
      <c r="J3441">
        <v>1</v>
      </c>
      <c r="K3441">
        <v>1</v>
      </c>
      <c r="L3441">
        <v>1</v>
      </c>
      <c r="M3441">
        <v>0</v>
      </c>
      <c r="N3441">
        <v>0</v>
      </c>
      <c r="O3441">
        <v>1</v>
      </c>
      <c r="P3441">
        <v>1.74</v>
      </c>
      <c r="Q3441">
        <v>4.43</v>
      </c>
      <c r="R3441">
        <v>5.5</v>
      </c>
      <c r="S3441">
        <v>5.87</v>
      </c>
      <c r="T3441">
        <v>0</v>
      </c>
      <c r="U3441">
        <v>0</v>
      </c>
    </row>
    <row r="3442" spans="1:21" x14ac:dyDescent="0.25">
      <c r="A3442" t="s">
        <v>7573</v>
      </c>
      <c r="B3442" t="s">
        <v>7574</v>
      </c>
      <c r="C3442" t="s">
        <v>1</v>
      </c>
      <c r="D3442">
        <v>0</v>
      </c>
      <c r="E3442">
        <v>0</v>
      </c>
      <c r="F3442">
        <v>5.78</v>
      </c>
      <c r="G3442">
        <v>0</v>
      </c>
      <c r="H3442">
        <v>1</v>
      </c>
      <c r="I3442">
        <v>0</v>
      </c>
      <c r="J3442">
        <v>1</v>
      </c>
      <c r="K3442">
        <v>1</v>
      </c>
      <c r="L3442">
        <v>1</v>
      </c>
      <c r="M3442">
        <v>0</v>
      </c>
      <c r="N3442">
        <v>1</v>
      </c>
      <c r="O3442">
        <v>1</v>
      </c>
      <c r="P3442">
        <v>1.8</v>
      </c>
      <c r="Q3442">
        <v>5.69</v>
      </c>
      <c r="R3442">
        <v>6.69</v>
      </c>
      <c r="S3442">
        <v>5.87</v>
      </c>
      <c r="T3442">
        <v>0</v>
      </c>
      <c r="U3442">
        <v>-0.1</v>
      </c>
    </row>
    <row r="3443" spans="1:21" x14ac:dyDescent="0.25">
      <c r="A3443" t="s">
        <v>23704</v>
      </c>
      <c r="B3443" t="s">
        <v>23705</v>
      </c>
      <c r="C3443" t="s">
        <v>20865</v>
      </c>
      <c r="D3443">
        <v>0</v>
      </c>
      <c r="E3443">
        <v>0</v>
      </c>
      <c r="F3443">
        <v>5.67</v>
      </c>
      <c r="G3443">
        <v>0</v>
      </c>
      <c r="H3443">
        <v>0</v>
      </c>
      <c r="I3443">
        <v>0</v>
      </c>
      <c r="J3443">
        <v>1</v>
      </c>
      <c r="K3443">
        <v>1</v>
      </c>
      <c r="L3443">
        <v>1</v>
      </c>
      <c r="M3443">
        <v>0</v>
      </c>
      <c r="N3443">
        <v>0</v>
      </c>
      <c r="O3443">
        <v>1</v>
      </c>
      <c r="P3443">
        <v>1.72</v>
      </c>
      <c r="Q3443">
        <v>3.96</v>
      </c>
      <c r="R3443">
        <v>5.33</v>
      </c>
      <c r="S3443">
        <v>5.87</v>
      </c>
      <c r="T3443">
        <v>0</v>
      </c>
      <c r="U3443">
        <v>0</v>
      </c>
    </row>
    <row r="3444" spans="1:21" x14ac:dyDescent="0.25">
      <c r="A3444" t="s">
        <v>23706</v>
      </c>
      <c r="B3444" t="s">
        <v>23707</v>
      </c>
      <c r="C3444" t="s">
        <v>20879</v>
      </c>
      <c r="D3444">
        <v>0</v>
      </c>
      <c r="E3444">
        <v>0</v>
      </c>
      <c r="F3444">
        <v>6.01</v>
      </c>
      <c r="G3444">
        <v>0</v>
      </c>
      <c r="H3444">
        <v>0</v>
      </c>
      <c r="I3444">
        <v>0</v>
      </c>
      <c r="J3444">
        <v>1</v>
      </c>
      <c r="K3444">
        <v>1</v>
      </c>
      <c r="L3444">
        <v>1</v>
      </c>
      <c r="M3444">
        <v>0</v>
      </c>
      <c r="N3444">
        <v>1</v>
      </c>
      <c r="O3444">
        <v>1</v>
      </c>
      <c r="P3444">
        <v>1.78</v>
      </c>
      <c r="Q3444">
        <v>5.17</v>
      </c>
      <c r="R3444">
        <v>5.62</v>
      </c>
      <c r="S3444">
        <v>5.87</v>
      </c>
      <c r="T3444">
        <v>0</v>
      </c>
      <c r="U3444">
        <v>0</v>
      </c>
    </row>
    <row r="3445" spans="1:21" x14ac:dyDescent="0.25">
      <c r="A3445" t="s">
        <v>23708</v>
      </c>
      <c r="B3445" t="s">
        <v>23709</v>
      </c>
      <c r="C3445" t="s">
        <v>20888</v>
      </c>
      <c r="D3445">
        <v>0</v>
      </c>
      <c r="E3445">
        <v>0</v>
      </c>
      <c r="F3445">
        <v>5.59</v>
      </c>
      <c r="G3445">
        <v>0</v>
      </c>
      <c r="H3445">
        <v>1</v>
      </c>
      <c r="I3445">
        <v>0</v>
      </c>
      <c r="J3445">
        <v>1</v>
      </c>
      <c r="K3445">
        <v>1</v>
      </c>
      <c r="L3445">
        <v>1</v>
      </c>
      <c r="M3445">
        <v>0</v>
      </c>
      <c r="N3445">
        <v>1</v>
      </c>
      <c r="O3445">
        <v>1</v>
      </c>
      <c r="P3445">
        <v>1.79</v>
      </c>
      <c r="Q3445">
        <v>5.16</v>
      </c>
      <c r="R3445">
        <v>6.65</v>
      </c>
      <c r="S3445">
        <v>5.87</v>
      </c>
      <c r="T3445">
        <v>0</v>
      </c>
      <c r="U3445">
        <v>0</v>
      </c>
    </row>
    <row r="3446" spans="1:21" x14ac:dyDescent="0.25">
      <c r="A3446" t="s">
        <v>6758</v>
      </c>
      <c r="B3446" t="s">
        <v>6759</v>
      </c>
      <c r="C3446" t="s">
        <v>20876</v>
      </c>
      <c r="D3446">
        <v>0</v>
      </c>
      <c r="E3446">
        <v>0</v>
      </c>
      <c r="F3446">
        <v>5.71</v>
      </c>
      <c r="G3446">
        <v>0</v>
      </c>
      <c r="H3446">
        <v>0</v>
      </c>
      <c r="I3446">
        <v>0</v>
      </c>
      <c r="J3446">
        <v>1</v>
      </c>
      <c r="K3446">
        <v>1</v>
      </c>
      <c r="L3446">
        <v>1</v>
      </c>
      <c r="M3446">
        <v>0</v>
      </c>
      <c r="N3446">
        <v>1</v>
      </c>
      <c r="O3446">
        <v>1</v>
      </c>
      <c r="P3446">
        <v>1.72</v>
      </c>
      <c r="Q3446">
        <v>4.57</v>
      </c>
      <c r="R3446">
        <v>5.37</v>
      </c>
      <c r="S3446">
        <v>5.87</v>
      </c>
      <c r="T3446">
        <v>0</v>
      </c>
      <c r="U3446">
        <v>0</v>
      </c>
    </row>
    <row r="3447" spans="1:21" x14ac:dyDescent="0.25">
      <c r="A3447" t="s">
        <v>23710</v>
      </c>
      <c r="B3447" t="s">
        <v>23711</v>
      </c>
      <c r="C3447" t="s">
        <v>20888</v>
      </c>
      <c r="D3447">
        <v>0</v>
      </c>
      <c r="E3447">
        <v>0</v>
      </c>
      <c r="F3447">
        <v>5.58</v>
      </c>
      <c r="G3447">
        <v>0</v>
      </c>
      <c r="H3447">
        <v>0</v>
      </c>
      <c r="I3447">
        <v>0</v>
      </c>
      <c r="J3447">
        <v>1</v>
      </c>
      <c r="K3447">
        <v>1</v>
      </c>
      <c r="L3447">
        <v>1</v>
      </c>
      <c r="M3447">
        <v>0</v>
      </c>
      <c r="N3447">
        <v>1</v>
      </c>
      <c r="O3447">
        <v>1</v>
      </c>
      <c r="P3447">
        <v>1.72</v>
      </c>
      <c r="Q3447">
        <v>4.62</v>
      </c>
      <c r="R3447">
        <v>5.54</v>
      </c>
      <c r="S3447">
        <v>5.87</v>
      </c>
      <c r="T3447">
        <v>0</v>
      </c>
      <c r="U3447">
        <v>0</v>
      </c>
    </row>
    <row r="3448" spans="1:21" x14ac:dyDescent="0.25">
      <c r="A3448" t="s">
        <v>7076</v>
      </c>
      <c r="B3448" t="s">
        <v>7077</v>
      </c>
      <c r="C3448" t="s">
        <v>20879</v>
      </c>
      <c r="D3448">
        <v>0</v>
      </c>
      <c r="E3448">
        <v>0</v>
      </c>
      <c r="F3448">
        <v>5.95</v>
      </c>
      <c r="G3448">
        <v>0</v>
      </c>
      <c r="H3448">
        <v>1</v>
      </c>
      <c r="I3448">
        <v>0</v>
      </c>
      <c r="J3448">
        <v>1</v>
      </c>
      <c r="K3448">
        <v>1</v>
      </c>
      <c r="L3448">
        <v>1</v>
      </c>
      <c r="M3448">
        <v>0</v>
      </c>
      <c r="N3448">
        <v>1</v>
      </c>
      <c r="O3448">
        <v>1</v>
      </c>
      <c r="P3448">
        <v>1.82</v>
      </c>
      <c r="Q3448">
        <v>5.98</v>
      </c>
      <c r="R3448">
        <v>6.41</v>
      </c>
      <c r="S3448">
        <v>5.87</v>
      </c>
      <c r="T3448">
        <v>0</v>
      </c>
      <c r="U3448">
        <v>0</v>
      </c>
    </row>
    <row r="3449" spans="1:21" x14ac:dyDescent="0.25">
      <c r="A3449" t="s">
        <v>7989</v>
      </c>
      <c r="B3449" t="s">
        <v>7990</v>
      </c>
      <c r="C3449" t="s">
        <v>20883</v>
      </c>
      <c r="D3449">
        <v>0</v>
      </c>
      <c r="E3449">
        <v>0</v>
      </c>
      <c r="F3449">
        <v>5.64</v>
      </c>
      <c r="G3449">
        <v>0</v>
      </c>
      <c r="H3449">
        <v>0</v>
      </c>
      <c r="I3449">
        <v>0</v>
      </c>
      <c r="J3449">
        <v>1</v>
      </c>
      <c r="K3449">
        <v>1</v>
      </c>
      <c r="L3449">
        <v>1</v>
      </c>
      <c r="M3449">
        <v>0</v>
      </c>
      <c r="N3449">
        <v>1</v>
      </c>
      <c r="O3449">
        <v>1</v>
      </c>
      <c r="P3449">
        <v>1.65</v>
      </c>
      <c r="Q3449">
        <v>4.79</v>
      </c>
      <c r="R3449">
        <v>4.63</v>
      </c>
      <c r="S3449">
        <v>5.87</v>
      </c>
      <c r="T3449">
        <v>0</v>
      </c>
      <c r="U3449">
        <v>0</v>
      </c>
    </row>
    <row r="3450" spans="1:21" x14ac:dyDescent="0.25">
      <c r="A3450" t="s">
        <v>23712</v>
      </c>
      <c r="B3450" t="s">
        <v>23713</v>
      </c>
      <c r="C3450" t="s">
        <v>20868</v>
      </c>
      <c r="D3450">
        <v>0</v>
      </c>
      <c r="E3450">
        <v>0</v>
      </c>
      <c r="F3450">
        <v>5.83</v>
      </c>
      <c r="G3450">
        <v>0</v>
      </c>
      <c r="H3450">
        <v>0</v>
      </c>
      <c r="I3450">
        <v>0</v>
      </c>
      <c r="J3450">
        <v>1</v>
      </c>
      <c r="K3450">
        <v>1</v>
      </c>
      <c r="L3450">
        <v>1</v>
      </c>
      <c r="M3450">
        <v>0</v>
      </c>
      <c r="N3450">
        <v>1</v>
      </c>
      <c r="O3450">
        <v>1</v>
      </c>
      <c r="P3450">
        <v>1.72</v>
      </c>
      <c r="Q3450">
        <v>4.93</v>
      </c>
      <c r="R3450">
        <v>5.38</v>
      </c>
      <c r="S3450">
        <v>5.87</v>
      </c>
      <c r="T3450">
        <v>0</v>
      </c>
      <c r="U3450">
        <v>0</v>
      </c>
    </row>
    <row r="3451" spans="1:21" x14ac:dyDescent="0.25">
      <c r="A3451" t="s">
        <v>5836</v>
      </c>
      <c r="B3451" t="s">
        <v>5837</v>
      </c>
      <c r="C3451" t="s">
        <v>20882</v>
      </c>
      <c r="D3451">
        <v>0</v>
      </c>
      <c r="E3451">
        <v>0</v>
      </c>
      <c r="F3451">
        <v>5.6</v>
      </c>
      <c r="G3451">
        <v>0</v>
      </c>
      <c r="H3451">
        <v>0</v>
      </c>
      <c r="I3451">
        <v>0</v>
      </c>
      <c r="J3451">
        <v>1</v>
      </c>
      <c r="K3451">
        <v>1</v>
      </c>
      <c r="L3451">
        <v>1</v>
      </c>
      <c r="M3451">
        <v>0</v>
      </c>
      <c r="N3451">
        <v>0</v>
      </c>
      <c r="O3451">
        <v>0</v>
      </c>
      <c r="P3451">
        <v>1.63</v>
      </c>
      <c r="Q3451">
        <v>4.45</v>
      </c>
      <c r="R3451">
        <v>4.3099999999999996</v>
      </c>
      <c r="S3451">
        <v>5.87</v>
      </c>
      <c r="T3451">
        <v>0</v>
      </c>
      <c r="U3451">
        <v>0</v>
      </c>
    </row>
    <row r="3452" spans="1:21" x14ac:dyDescent="0.25">
      <c r="A3452" t="s">
        <v>6969</v>
      </c>
      <c r="B3452" t="s">
        <v>6970</v>
      </c>
      <c r="C3452" t="s">
        <v>20895</v>
      </c>
      <c r="D3452">
        <v>0</v>
      </c>
      <c r="E3452">
        <v>0</v>
      </c>
      <c r="F3452">
        <v>5.62</v>
      </c>
      <c r="G3452">
        <v>0</v>
      </c>
      <c r="H3452">
        <v>0</v>
      </c>
      <c r="I3452">
        <v>0</v>
      </c>
      <c r="J3452">
        <v>1</v>
      </c>
      <c r="K3452">
        <v>1</v>
      </c>
      <c r="L3452">
        <v>1</v>
      </c>
      <c r="M3452">
        <v>0</v>
      </c>
      <c r="N3452">
        <v>0</v>
      </c>
      <c r="O3452">
        <v>1</v>
      </c>
      <c r="P3452">
        <v>1.67</v>
      </c>
      <c r="Q3452">
        <v>3.7</v>
      </c>
      <c r="R3452">
        <v>4.51</v>
      </c>
      <c r="S3452">
        <v>5.87</v>
      </c>
      <c r="T3452">
        <v>0</v>
      </c>
      <c r="U3452">
        <v>0</v>
      </c>
    </row>
    <row r="3453" spans="1:21" x14ac:dyDescent="0.25">
      <c r="A3453" t="s">
        <v>23714</v>
      </c>
      <c r="B3453" t="s">
        <v>23715</v>
      </c>
      <c r="C3453" t="s">
        <v>20893</v>
      </c>
      <c r="D3453">
        <v>0</v>
      </c>
      <c r="E3453">
        <v>0</v>
      </c>
      <c r="F3453">
        <v>5.9</v>
      </c>
      <c r="G3453">
        <v>0</v>
      </c>
      <c r="H3453">
        <v>0</v>
      </c>
      <c r="I3453">
        <v>0</v>
      </c>
      <c r="J3453">
        <v>1</v>
      </c>
      <c r="K3453">
        <v>1</v>
      </c>
      <c r="L3453">
        <v>1</v>
      </c>
      <c r="M3453">
        <v>0</v>
      </c>
      <c r="N3453">
        <v>1</v>
      </c>
      <c r="O3453">
        <v>1</v>
      </c>
      <c r="P3453">
        <v>1.78</v>
      </c>
      <c r="Q3453">
        <v>4.67</v>
      </c>
      <c r="R3453">
        <v>5.92</v>
      </c>
      <c r="S3453">
        <v>5.87</v>
      </c>
      <c r="T3453">
        <v>0</v>
      </c>
      <c r="U3453">
        <v>0</v>
      </c>
    </row>
    <row r="3454" spans="1:21" x14ac:dyDescent="0.25">
      <c r="A3454" t="s">
        <v>23716</v>
      </c>
      <c r="B3454" t="s">
        <v>23717</v>
      </c>
      <c r="C3454" t="s">
        <v>20889</v>
      </c>
      <c r="D3454">
        <v>0</v>
      </c>
      <c r="E3454">
        <v>0</v>
      </c>
      <c r="F3454">
        <v>5.71</v>
      </c>
      <c r="G3454">
        <v>0</v>
      </c>
      <c r="H3454">
        <v>0</v>
      </c>
      <c r="I3454">
        <v>0</v>
      </c>
      <c r="J3454">
        <v>1</v>
      </c>
      <c r="K3454">
        <v>1</v>
      </c>
      <c r="L3454">
        <v>1</v>
      </c>
      <c r="M3454">
        <v>0</v>
      </c>
      <c r="N3454">
        <v>1</v>
      </c>
      <c r="O3454">
        <v>1</v>
      </c>
      <c r="P3454">
        <v>1.69</v>
      </c>
      <c r="Q3454">
        <v>4.5</v>
      </c>
      <c r="R3454">
        <v>5.01</v>
      </c>
      <c r="S3454">
        <v>5.87</v>
      </c>
      <c r="T3454">
        <v>0</v>
      </c>
      <c r="U3454">
        <v>0</v>
      </c>
    </row>
    <row r="3455" spans="1:21" x14ac:dyDescent="0.25">
      <c r="A3455" t="s">
        <v>6336</v>
      </c>
      <c r="B3455" t="s">
        <v>6337</v>
      </c>
      <c r="C3455" t="s">
        <v>20875</v>
      </c>
      <c r="D3455">
        <v>0</v>
      </c>
      <c r="E3455">
        <v>1</v>
      </c>
      <c r="F3455">
        <v>5.92</v>
      </c>
      <c r="G3455">
        <v>2</v>
      </c>
      <c r="H3455">
        <v>2</v>
      </c>
      <c r="I3455">
        <v>0</v>
      </c>
      <c r="J3455">
        <v>9</v>
      </c>
      <c r="K3455">
        <v>11</v>
      </c>
      <c r="L3455">
        <v>6</v>
      </c>
      <c r="M3455">
        <v>1</v>
      </c>
      <c r="N3455">
        <v>5</v>
      </c>
      <c r="O3455">
        <v>5</v>
      </c>
      <c r="P3455">
        <v>1.69</v>
      </c>
      <c r="Q3455">
        <v>5</v>
      </c>
      <c r="R3455">
        <v>4.9000000000000004</v>
      </c>
      <c r="S3455">
        <v>5.88</v>
      </c>
      <c r="T3455">
        <v>-0.1</v>
      </c>
      <c r="U3455">
        <v>0</v>
      </c>
    </row>
    <row r="3456" spans="1:21" x14ac:dyDescent="0.25">
      <c r="A3456" t="s">
        <v>23718</v>
      </c>
      <c r="B3456" t="s">
        <v>23719</v>
      </c>
      <c r="C3456" t="s">
        <v>1</v>
      </c>
      <c r="D3456">
        <v>0</v>
      </c>
      <c r="E3456">
        <v>0</v>
      </c>
      <c r="F3456">
        <v>5.86</v>
      </c>
      <c r="G3456">
        <v>0</v>
      </c>
      <c r="H3456">
        <v>0</v>
      </c>
      <c r="I3456">
        <v>0</v>
      </c>
      <c r="J3456">
        <v>1</v>
      </c>
      <c r="K3456">
        <v>1</v>
      </c>
      <c r="L3456">
        <v>1</v>
      </c>
      <c r="M3456">
        <v>0</v>
      </c>
      <c r="N3456">
        <v>1</v>
      </c>
      <c r="O3456">
        <v>1</v>
      </c>
      <c r="P3456">
        <v>1.78</v>
      </c>
      <c r="Q3456">
        <v>5.09</v>
      </c>
      <c r="R3456">
        <v>6.2</v>
      </c>
      <c r="S3456">
        <v>5.88</v>
      </c>
      <c r="T3456">
        <v>0</v>
      </c>
      <c r="U3456">
        <v>0</v>
      </c>
    </row>
    <row r="3457" spans="1:21" x14ac:dyDescent="0.25">
      <c r="A3457" t="s">
        <v>23720</v>
      </c>
      <c r="B3457" t="s">
        <v>23721</v>
      </c>
      <c r="C3457" t="s">
        <v>20880</v>
      </c>
      <c r="D3457">
        <v>0</v>
      </c>
      <c r="E3457">
        <v>0</v>
      </c>
      <c r="F3457">
        <v>5.93</v>
      </c>
      <c r="G3457">
        <v>0</v>
      </c>
      <c r="H3457">
        <v>1</v>
      </c>
      <c r="I3457">
        <v>0</v>
      </c>
      <c r="J3457">
        <v>1</v>
      </c>
      <c r="K3457">
        <v>1</v>
      </c>
      <c r="L3457">
        <v>1</v>
      </c>
      <c r="M3457">
        <v>0</v>
      </c>
      <c r="N3457">
        <v>1</v>
      </c>
      <c r="O3457">
        <v>1</v>
      </c>
      <c r="P3457">
        <v>1.8</v>
      </c>
      <c r="Q3457">
        <v>5.61</v>
      </c>
      <c r="R3457">
        <v>6.49</v>
      </c>
      <c r="S3457">
        <v>5.88</v>
      </c>
      <c r="T3457">
        <v>0</v>
      </c>
      <c r="U3457">
        <v>0</v>
      </c>
    </row>
    <row r="3458" spans="1:21" x14ac:dyDescent="0.25">
      <c r="A3458" t="s">
        <v>6937</v>
      </c>
      <c r="B3458" t="s">
        <v>6938</v>
      </c>
      <c r="C3458" t="s">
        <v>1</v>
      </c>
      <c r="D3458">
        <v>0</v>
      </c>
      <c r="E3458">
        <v>0</v>
      </c>
      <c r="F3458">
        <v>5.77</v>
      </c>
      <c r="G3458">
        <v>0</v>
      </c>
      <c r="H3458">
        <v>0</v>
      </c>
      <c r="I3458">
        <v>0</v>
      </c>
      <c r="J3458">
        <v>1</v>
      </c>
      <c r="K3458">
        <v>1</v>
      </c>
      <c r="L3458">
        <v>1</v>
      </c>
      <c r="M3458">
        <v>0</v>
      </c>
      <c r="N3458">
        <v>0</v>
      </c>
      <c r="O3458">
        <v>1</v>
      </c>
      <c r="P3458">
        <v>1.72</v>
      </c>
      <c r="Q3458">
        <v>4.4000000000000004</v>
      </c>
      <c r="R3458">
        <v>5.14</v>
      </c>
      <c r="S3458">
        <v>5.88</v>
      </c>
      <c r="T3458">
        <v>0</v>
      </c>
      <c r="U3458">
        <v>0</v>
      </c>
    </row>
    <row r="3459" spans="1:21" x14ac:dyDescent="0.25">
      <c r="A3459" t="s">
        <v>23722</v>
      </c>
      <c r="B3459" t="s">
        <v>23723</v>
      </c>
      <c r="C3459" t="s">
        <v>20885</v>
      </c>
      <c r="D3459">
        <v>0</v>
      </c>
      <c r="E3459">
        <v>0</v>
      </c>
      <c r="F3459">
        <v>5.95</v>
      </c>
      <c r="G3459">
        <v>0</v>
      </c>
      <c r="H3459">
        <v>1</v>
      </c>
      <c r="I3459">
        <v>0</v>
      </c>
      <c r="J3459">
        <v>1</v>
      </c>
      <c r="K3459">
        <v>1</v>
      </c>
      <c r="L3459">
        <v>1</v>
      </c>
      <c r="M3459">
        <v>0</v>
      </c>
      <c r="N3459">
        <v>1</v>
      </c>
      <c r="O3459">
        <v>1</v>
      </c>
      <c r="P3459">
        <v>1.89</v>
      </c>
      <c r="Q3459">
        <v>5.99</v>
      </c>
      <c r="R3459">
        <v>7.81</v>
      </c>
      <c r="S3459">
        <v>5.88</v>
      </c>
      <c r="T3459">
        <v>0</v>
      </c>
      <c r="U3459">
        <v>-0.1</v>
      </c>
    </row>
    <row r="3460" spans="1:21" x14ac:dyDescent="0.25">
      <c r="A3460" t="s">
        <v>23724</v>
      </c>
      <c r="B3460" t="s">
        <v>23725</v>
      </c>
      <c r="C3460" t="s">
        <v>20875</v>
      </c>
      <c r="D3460">
        <v>0</v>
      </c>
      <c r="E3460">
        <v>0</v>
      </c>
      <c r="F3460">
        <v>5.93</v>
      </c>
      <c r="G3460">
        <v>0</v>
      </c>
      <c r="H3460">
        <v>0</v>
      </c>
      <c r="I3460">
        <v>0</v>
      </c>
      <c r="J3460">
        <v>1</v>
      </c>
      <c r="K3460">
        <v>1</v>
      </c>
      <c r="L3460">
        <v>1</v>
      </c>
      <c r="M3460">
        <v>0</v>
      </c>
      <c r="N3460">
        <v>0</v>
      </c>
      <c r="O3460">
        <v>0</v>
      </c>
      <c r="P3460">
        <v>1.66</v>
      </c>
      <c r="Q3460">
        <v>3.87</v>
      </c>
      <c r="R3460">
        <v>4.12</v>
      </c>
      <c r="S3460">
        <v>5.88</v>
      </c>
      <c r="T3460">
        <v>0</v>
      </c>
      <c r="U3460">
        <v>0</v>
      </c>
    </row>
    <row r="3461" spans="1:21" x14ac:dyDescent="0.25">
      <c r="A3461" t="s">
        <v>23726</v>
      </c>
      <c r="B3461" t="s">
        <v>23727</v>
      </c>
      <c r="C3461" t="s">
        <v>20890</v>
      </c>
      <c r="D3461">
        <v>0</v>
      </c>
      <c r="E3461">
        <v>0</v>
      </c>
      <c r="F3461">
        <v>5.88</v>
      </c>
      <c r="G3461">
        <v>0</v>
      </c>
      <c r="H3461">
        <v>1</v>
      </c>
      <c r="I3461">
        <v>0</v>
      </c>
      <c r="J3461">
        <v>1</v>
      </c>
      <c r="K3461">
        <v>1</v>
      </c>
      <c r="L3461">
        <v>1</v>
      </c>
      <c r="M3461">
        <v>0</v>
      </c>
      <c r="N3461">
        <v>1</v>
      </c>
      <c r="O3461">
        <v>1</v>
      </c>
      <c r="P3461">
        <v>1.79</v>
      </c>
      <c r="Q3461">
        <v>5.48</v>
      </c>
      <c r="R3461">
        <v>6.44</v>
      </c>
      <c r="S3461">
        <v>5.88</v>
      </c>
      <c r="T3461">
        <v>0</v>
      </c>
      <c r="U3461">
        <v>-0.1</v>
      </c>
    </row>
    <row r="3462" spans="1:21" x14ac:dyDescent="0.25">
      <c r="A3462" t="s">
        <v>6515</v>
      </c>
      <c r="B3462" t="s">
        <v>6006</v>
      </c>
      <c r="C3462" t="s">
        <v>20890</v>
      </c>
      <c r="D3462">
        <v>0</v>
      </c>
      <c r="E3462">
        <v>0</v>
      </c>
      <c r="F3462">
        <v>5.85</v>
      </c>
      <c r="G3462">
        <v>0</v>
      </c>
      <c r="H3462">
        <v>0</v>
      </c>
      <c r="I3462">
        <v>0</v>
      </c>
      <c r="J3462">
        <v>1</v>
      </c>
      <c r="K3462">
        <v>1</v>
      </c>
      <c r="L3462">
        <v>1</v>
      </c>
      <c r="M3462">
        <v>0</v>
      </c>
      <c r="N3462">
        <v>1</v>
      </c>
      <c r="O3462">
        <v>1</v>
      </c>
      <c r="P3462">
        <v>1.74</v>
      </c>
      <c r="Q3462">
        <v>4.79</v>
      </c>
      <c r="R3462">
        <v>5.53</v>
      </c>
      <c r="S3462">
        <v>5.88</v>
      </c>
      <c r="T3462">
        <v>0</v>
      </c>
      <c r="U3462">
        <v>0</v>
      </c>
    </row>
    <row r="3463" spans="1:21" x14ac:dyDescent="0.25">
      <c r="A3463" t="s">
        <v>6365</v>
      </c>
      <c r="B3463" t="s">
        <v>720</v>
      </c>
      <c r="C3463" t="s">
        <v>20882</v>
      </c>
      <c r="D3463">
        <v>0</v>
      </c>
      <c r="E3463">
        <v>0</v>
      </c>
      <c r="F3463">
        <v>5.68</v>
      </c>
      <c r="G3463">
        <v>0</v>
      </c>
      <c r="H3463">
        <v>0</v>
      </c>
      <c r="I3463">
        <v>0</v>
      </c>
      <c r="J3463">
        <v>1</v>
      </c>
      <c r="K3463">
        <v>1</v>
      </c>
      <c r="L3463">
        <v>1</v>
      </c>
      <c r="M3463">
        <v>0</v>
      </c>
      <c r="N3463">
        <v>1</v>
      </c>
      <c r="O3463">
        <v>1</v>
      </c>
      <c r="P3463">
        <v>1.69</v>
      </c>
      <c r="Q3463">
        <v>4.6900000000000004</v>
      </c>
      <c r="R3463">
        <v>5.23</v>
      </c>
      <c r="S3463">
        <v>5.88</v>
      </c>
      <c r="T3463">
        <v>0</v>
      </c>
      <c r="U3463">
        <v>0</v>
      </c>
    </row>
    <row r="3464" spans="1:21" x14ac:dyDescent="0.25">
      <c r="A3464" t="s">
        <v>23728</v>
      </c>
      <c r="B3464" t="s">
        <v>23729</v>
      </c>
      <c r="C3464" t="s">
        <v>20878</v>
      </c>
      <c r="D3464">
        <v>0</v>
      </c>
      <c r="E3464">
        <v>0</v>
      </c>
      <c r="F3464">
        <v>5.94</v>
      </c>
      <c r="G3464">
        <v>0</v>
      </c>
      <c r="H3464">
        <v>0</v>
      </c>
      <c r="I3464">
        <v>0</v>
      </c>
      <c r="J3464">
        <v>1</v>
      </c>
      <c r="K3464">
        <v>1</v>
      </c>
      <c r="L3464">
        <v>1</v>
      </c>
      <c r="M3464">
        <v>0</v>
      </c>
      <c r="N3464">
        <v>1</v>
      </c>
      <c r="O3464">
        <v>1</v>
      </c>
      <c r="P3464">
        <v>1.77</v>
      </c>
      <c r="Q3464">
        <v>4.5999999999999996</v>
      </c>
      <c r="R3464">
        <v>5.51</v>
      </c>
      <c r="S3464">
        <v>5.88</v>
      </c>
      <c r="T3464">
        <v>0</v>
      </c>
      <c r="U3464">
        <v>0</v>
      </c>
    </row>
    <row r="3465" spans="1:21" x14ac:dyDescent="0.25">
      <c r="A3465" t="s">
        <v>23730</v>
      </c>
      <c r="B3465" t="s">
        <v>23731</v>
      </c>
      <c r="C3465" t="s">
        <v>1</v>
      </c>
      <c r="D3465">
        <v>0</v>
      </c>
      <c r="E3465">
        <v>0</v>
      </c>
      <c r="F3465">
        <v>5.79</v>
      </c>
      <c r="G3465">
        <v>0</v>
      </c>
      <c r="H3465">
        <v>0</v>
      </c>
      <c r="I3465">
        <v>0</v>
      </c>
      <c r="J3465">
        <v>1</v>
      </c>
      <c r="K3465">
        <v>1</v>
      </c>
      <c r="L3465">
        <v>1</v>
      </c>
      <c r="M3465">
        <v>0</v>
      </c>
      <c r="N3465">
        <v>0</v>
      </c>
      <c r="O3465">
        <v>1</v>
      </c>
      <c r="P3465">
        <v>1.72</v>
      </c>
      <c r="Q3465">
        <v>4.49</v>
      </c>
      <c r="R3465">
        <v>5.19</v>
      </c>
      <c r="S3465">
        <v>5.88</v>
      </c>
      <c r="T3465">
        <v>0</v>
      </c>
      <c r="U3465">
        <v>0</v>
      </c>
    </row>
    <row r="3466" spans="1:21" x14ac:dyDescent="0.25">
      <c r="A3466" t="s">
        <v>6370</v>
      </c>
      <c r="B3466" t="s">
        <v>6371</v>
      </c>
      <c r="C3466" t="s">
        <v>20893</v>
      </c>
      <c r="D3466">
        <v>0</v>
      </c>
      <c r="E3466">
        <v>0</v>
      </c>
      <c r="F3466">
        <v>5.85</v>
      </c>
      <c r="G3466">
        <v>0</v>
      </c>
      <c r="H3466">
        <v>1</v>
      </c>
      <c r="I3466">
        <v>0</v>
      </c>
      <c r="J3466">
        <v>1</v>
      </c>
      <c r="K3466">
        <v>1</v>
      </c>
      <c r="L3466">
        <v>1</v>
      </c>
      <c r="M3466">
        <v>0</v>
      </c>
      <c r="N3466">
        <v>1</v>
      </c>
      <c r="O3466">
        <v>1</v>
      </c>
      <c r="P3466">
        <v>1.82</v>
      </c>
      <c r="Q3466">
        <v>5.33</v>
      </c>
      <c r="R3466">
        <v>6.62</v>
      </c>
      <c r="S3466">
        <v>5.88</v>
      </c>
      <c r="T3466">
        <v>0</v>
      </c>
      <c r="U3466">
        <v>-0.1</v>
      </c>
    </row>
    <row r="3467" spans="1:21" x14ac:dyDescent="0.25">
      <c r="A3467" t="s">
        <v>6189</v>
      </c>
      <c r="B3467" t="s">
        <v>6190</v>
      </c>
      <c r="C3467" t="s">
        <v>20882</v>
      </c>
      <c r="D3467">
        <v>0</v>
      </c>
      <c r="E3467">
        <v>0</v>
      </c>
      <c r="F3467">
        <v>5.6</v>
      </c>
      <c r="G3467">
        <v>0</v>
      </c>
      <c r="H3467">
        <v>0</v>
      </c>
      <c r="I3467">
        <v>0</v>
      </c>
      <c r="J3467">
        <v>1</v>
      </c>
      <c r="K3467">
        <v>1</v>
      </c>
      <c r="L3467">
        <v>1</v>
      </c>
      <c r="M3467">
        <v>0</v>
      </c>
      <c r="N3467">
        <v>0</v>
      </c>
      <c r="O3467">
        <v>0</v>
      </c>
      <c r="P3467">
        <v>1.63</v>
      </c>
      <c r="Q3467">
        <v>4.2699999999999996</v>
      </c>
      <c r="R3467">
        <v>4.2</v>
      </c>
      <c r="S3467">
        <v>5.89</v>
      </c>
      <c r="T3467">
        <v>0</v>
      </c>
      <c r="U3467">
        <v>0</v>
      </c>
    </row>
    <row r="3468" spans="1:21" x14ac:dyDescent="0.25">
      <c r="A3468" t="s">
        <v>7275</v>
      </c>
      <c r="B3468" t="s">
        <v>7276</v>
      </c>
      <c r="C3468" t="s">
        <v>20885</v>
      </c>
      <c r="D3468">
        <v>0</v>
      </c>
      <c r="E3468">
        <v>0</v>
      </c>
      <c r="F3468">
        <v>5.97</v>
      </c>
      <c r="G3468">
        <v>0</v>
      </c>
      <c r="H3468">
        <v>0</v>
      </c>
      <c r="I3468">
        <v>0</v>
      </c>
      <c r="J3468">
        <v>1</v>
      </c>
      <c r="K3468">
        <v>1</v>
      </c>
      <c r="L3468">
        <v>1</v>
      </c>
      <c r="M3468">
        <v>0</v>
      </c>
      <c r="N3468">
        <v>1</v>
      </c>
      <c r="O3468">
        <v>1</v>
      </c>
      <c r="P3468">
        <v>1.82</v>
      </c>
      <c r="Q3468">
        <v>4.7300000000000004</v>
      </c>
      <c r="R3468">
        <v>6.42</v>
      </c>
      <c r="S3468">
        <v>5.89</v>
      </c>
      <c r="T3468">
        <v>0</v>
      </c>
      <c r="U3468">
        <v>0</v>
      </c>
    </row>
    <row r="3469" spans="1:21" x14ac:dyDescent="0.25">
      <c r="A3469" t="s">
        <v>23732</v>
      </c>
      <c r="B3469" t="s">
        <v>23733</v>
      </c>
      <c r="C3469" t="s">
        <v>20878</v>
      </c>
      <c r="D3469">
        <v>0</v>
      </c>
      <c r="E3469">
        <v>0</v>
      </c>
      <c r="F3469">
        <v>6.01</v>
      </c>
      <c r="G3469">
        <v>0</v>
      </c>
      <c r="H3469">
        <v>0</v>
      </c>
      <c r="I3469">
        <v>0</v>
      </c>
      <c r="J3469">
        <v>1</v>
      </c>
      <c r="K3469">
        <v>1</v>
      </c>
      <c r="L3469">
        <v>1</v>
      </c>
      <c r="M3469">
        <v>0</v>
      </c>
      <c r="N3469">
        <v>1</v>
      </c>
      <c r="O3469">
        <v>1</v>
      </c>
      <c r="P3469">
        <v>1.82</v>
      </c>
      <c r="Q3469">
        <v>5.21</v>
      </c>
      <c r="R3469">
        <v>6.43</v>
      </c>
      <c r="S3469">
        <v>5.89</v>
      </c>
      <c r="T3469">
        <v>0</v>
      </c>
      <c r="U3469">
        <v>0</v>
      </c>
    </row>
    <row r="3470" spans="1:21" x14ac:dyDescent="0.25">
      <c r="A3470" t="s">
        <v>23734</v>
      </c>
      <c r="B3470" t="s">
        <v>23735</v>
      </c>
      <c r="C3470" t="s">
        <v>20870</v>
      </c>
      <c r="D3470">
        <v>0</v>
      </c>
      <c r="E3470">
        <v>0</v>
      </c>
      <c r="F3470">
        <v>5.66</v>
      </c>
      <c r="G3470">
        <v>0</v>
      </c>
      <c r="H3470">
        <v>1</v>
      </c>
      <c r="I3470">
        <v>0</v>
      </c>
      <c r="J3470">
        <v>1</v>
      </c>
      <c r="K3470">
        <v>1</v>
      </c>
      <c r="L3470">
        <v>1</v>
      </c>
      <c r="M3470">
        <v>0</v>
      </c>
      <c r="N3470">
        <v>1</v>
      </c>
      <c r="O3470">
        <v>1</v>
      </c>
      <c r="P3470">
        <v>1.78</v>
      </c>
      <c r="Q3470">
        <v>6.22</v>
      </c>
      <c r="R3470">
        <v>6.85</v>
      </c>
      <c r="S3470">
        <v>5.89</v>
      </c>
      <c r="T3470">
        <v>0</v>
      </c>
      <c r="U3470">
        <v>-0.1</v>
      </c>
    </row>
    <row r="3471" spans="1:21" x14ac:dyDescent="0.25">
      <c r="A3471" t="s">
        <v>23736</v>
      </c>
      <c r="B3471" t="s">
        <v>23737</v>
      </c>
      <c r="C3471" t="s">
        <v>20885</v>
      </c>
      <c r="D3471">
        <v>0</v>
      </c>
      <c r="E3471">
        <v>0</v>
      </c>
      <c r="F3471">
        <v>5.88</v>
      </c>
      <c r="G3471">
        <v>0</v>
      </c>
      <c r="H3471">
        <v>0</v>
      </c>
      <c r="I3471">
        <v>0</v>
      </c>
      <c r="J3471">
        <v>1</v>
      </c>
      <c r="K3471">
        <v>1</v>
      </c>
      <c r="L3471">
        <v>1</v>
      </c>
      <c r="M3471">
        <v>0</v>
      </c>
      <c r="N3471">
        <v>0</v>
      </c>
      <c r="O3471">
        <v>1</v>
      </c>
      <c r="P3471">
        <v>1.76</v>
      </c>
      <c r="Q3471">
        <v>4.25</v>
      </c>
      <c r="R3471">
        <v>5.45</v>
      </c>
      <c r="S3471">
        <v>5.89</v>
      </c>
      <c r="T3471">
        <v>0</v>
      </c>
      <c r="U3471">
        <v>0</v>
      </c>
    </row>
    <row r="3472" spans="1:21" x14ac:dyDescent="0.25">
      <c r="A3472" t="s">
        <v>5819</v>
      </c>
      <c r="B3472" t="s">
        <v>5820</v>
      </c>
      <c r="C3472" t="s">
        <v>20875</v>
      </c>
      <c r="D3472">
        <v>0</v>
      </c>
      <c r="E3472">
        <v>0</v>
      </c>
      <c r="F3472">
        <v>5.89</v>
      </c>
      <c r="G3472">
        <v>0</v>
      </c>
      <c r="H3472">
        <v>1</v>
      </c>
      <c r="I3472">
        <v>0</v>
      </c>
      <c r="J3472">
        <v>1</v>
      </c>
      <c r="K3472">
        <v>1</v>
      </c>
      <c r="L3472">
        <v>1</v>
      </c>
      <c r="M3472">
        <v>0</v>
      </c>
      <c r="N3472">
        <v>1</v>
      </c>
      <c r="O3472">
        <v>1</v>
      </c>
      <c r="P3472">
        <v>1.72</v>
      </c>
      <c r="Q3472">
        <v>5.1100000000000003</v>
      </c>
      <c r="R3472">
        <v>5.24</v>
      </c>
      <c r="S3472">
        <v>5.89</v>
      </c>
      <c r="T3472">
        <v>0</v>
      </c>
      <c r="U3472">
        <v>0</v>
      </c>
    </row>
    <row r="3473" spans="1:21" x14ac:dyDescent="0.25">
      <c r="A3473" t="s">
        <v>7234</v>
      </c>
      <c r="B3473" t="s">
        <v>7235</v>
      </c>
      <c r="C3473" t="s">
        <v>20876</v>
      </c>
      <c r="D3473">
        <v>0</v>
      </c>
      <c r="E3473">
        <v>0</v>
      </c>
      <c r="F3473">
        <v>5.77</v>
      </c>
      <c r="G3473">
        <v>0</v>
      </c>
      <c r="H3473">
        <v>1</v>
      </c>
      <c r="I3473">
        <v>0</v>
      </c>
      <c r="J3473">
        <v>1</v>
      </c>
      <c r="K3473">
        <v>1</v>
      </c>
      <c r="L3473">
        <v>1</v>
      </c>
      <c r="M3473">
        <v>0</v>
      </c>
      <c r="N3473">
        <v>1</v>
      </c>
      <c r="O3473">
        <v>1</v>
      </c>
      <c r="P3473">
        <v>1.81</v>
      </c>
      <c r="Q3473">
        <v>5.65</v>
      </c>
      <c r="R3473">
        <v>6.85</v>
      </c>
      <c r="S3473">
        <v>5.9</v>
      </c>
      <c r="T3473">
        <v>0</v>
      </c>
      <c r="U3473">
        <v>-0.1</v>
      </c>
    </row>
    <row r="3474" spans="1:21" x14ac:dyDescent="0.25">
      <c r="A3474" t="s">
        <v>23738</v>
      </c>
      <c r="B3474" t="s">
        <v>6006</v>
      </c>
      <c r="C3474" t="s">
        <v>20889</v>
      </c>
      <c r="D3474">
        <v>0</v>
      </c>
      <c r="E3474">
        <v>0</v>
      </c>
      <c r="F3474">
        <v>5.73</v>
      </c>
      <c r="G3474">
        <v>0</v>
      </c>
      <c r="H3474">
        <v>0</v>
      </c>
      <c r="I3474">
        <v>0</v>
      </c>
      <c r="J3474">
        <v>1</v>
      </c>
      <c r="K3474">
        <v>1</v>
      </c>
      <c r="L3474">
        <v>1</v>
      </c>
      <c r="M3474">
        <v>0</v>
      </c>
      <c r="N3474">
        <v>0</v>
      </c>
      <c r="O3474">
        <v>1</v>
      </c>
      <c r="P3474">
        <v>1.7</v>
      </c>
      <c r="Q3474">
        <v>4.46</v>
      </c>
      <c r="R3474">
        <v>5.13</v>
      </c>
      <c r="S3474">
        <v>5.9</v>
      </c>
      <c r="T3474">
        <v>0</v>
      </c>
      <c r="U3474">
        <v>0</v>
      </c>
    </row>
    <row r="3475" spans="1:21" x14ac:dyDescent="0.25">
      <c r="A3475" t="s">
        <v>23739</v>
      </c>
      <c r="B3475" t="s">
        <v>23740</v>
      </c>
      <c r="C3475" t="s">
        <v>20895</v>
      </c>
      <c r="D3475">
        <v>0</v>
      </c>
      <c r="E3475">
        <v>0</v>
      </c>
      <c r="F3475">
        <v>5.66</v>
      </c>
      <c r="G3475">
        <v>0</v>
      </c>
      <c r="H3475">
        <v>0</v>
      </c>
      <c r="I3475">
        <v>0</v>
      </c>
      <c r="J3475">
        <v>1</v>
      </c>
      <c r="K3475">
        <v>1</v>
      </c>
      <c r="L3475">
        <v>1</v>
      </c>
      <c r="M3475">
        <v>0</v>
      </c>
      <c r="N3475">
        <v>0</v>
      </c>
      <c r="O3475">
        <v>1</v>
      </c>
      <c r="P3475">
        <v>1.69</v>
      </c>
      <c r="Q3475">
        <v>3.95</v>
      </c>
      <c r="R3475">
        <v>4.87</v>
      </c>
      <c r="S3475">
        <v>5.9</v>
      </c>
      <c r="T3475">
        <v>0</v>
      </c>
      <c r="U3475">
        <v>0</v>
      </c>
    </row>
    <row r="3476" spans="1:21" x14ac:dyDescent="0.25">
      <c r="A3476" t="s">
        <v>6700</v>
      </c>
      <c r="B3476" t="s">
        <v>6701</v>
      </c>
      <c r="C3476" t="s">
        <v>1</v>
      </c>
      <c r="D3476">
        <v>0</v>
      </c>
      <c r="E3476">
        <v>0</v>
      </c>
      <c r="F3476">
        <v>5.87</v>
      </c>
      <c r="G3476">
        <v>0</v>
      </c>
      <c r="H3476">
        <v>0</v>
      </c>
      <c r="I3476">
        <v>0</v>
      </c>
      <c r="J3476">
        <v>1</v>
      </c>
      <c r="K3476">
        <v>1</v>
      </c>
      <c r="L3476">
        <v>1</v>
      </c>
      <c r="M3476">
        <v>0</v>
      </c>
      <c r="N3476">
        <v>1</v>
      </c>
      <c r="O3476">
        <v>1</v>
      </c>
      <c r="P3476">
        <v>1.77</v>
      </c>
      <c r="Q3476">
        <v>4.72</v>
      </c>
      <c r="R3476">
        <v>5.87</v>
      </c>
      <c r="S3476">
        <v>5.9</v>
      </c>
      <c r="T3476">
        <v>0</v>
      </c>
      <c r="U3476">
        <v>0</v>
      </c>
    </row>
    <row r="3477" spans="1:21" x14ac:dyDescent="0.25">
      <c r="A3477" t="s">
        <v>6145</v>
      </c>
      <c r="B3477" t="s">
        <v>6146</v>
      </c>
      <c r="C3477" t="s">
        <v>20875</v>
      </c>
      <c r="D3477">
        <v>0</v>
      </c>
      <c r="E3477">
        <v>0</v>
      </c>
      <c r="F3477">
        <v>5.96</v>
      </c>
      <c r="G3477">
        <v>0</v>
      </c>
      <c r="H3477">
        <v>0</v>
      </c>
      <c r="I3477">
        <v>0</v>
      </c>
      <c r="J3477">
        <v>1</v>
      </c>
      <c r="K3477">
        <v>1</v>
      </c>
      <c r="L3477">
        <v>1</v>
      </c>
      <c r="M3477">
        <v>0</v>
      </c>
      <c r="N3477">
        <v>0</v>
      </c>
      <c r="O3477">
        <v>1</v>
      </c>
      <c r="P3477">
        <v>1.7</v>
      </c>
      <c r="Q3477">
        <v>4.46</v>
      </c>
      <c r="R3477">
        <v>4.78</v>
      </c>
      <c r="S3477">
        <v>5.9</v>
      </c>
      <c r="T3477">
        <v>0</v>
      </c>
      <c r="U3477">
        <v>0</v>
      </c>
    </row>
    <row r="3478" spans="1:21" x14ac:dyDescent="0.25">
      <c r="A3478" t="s">
        <v>7273</v>
      </c>
      <c r="B3478" t="s">
        <v>7274</v>
      </c>
      <c r="C3478" t="s">
        <v>20876</v>
      </c>
      <c r="D3478">
        <v>0</v>
      </c>
      <c r="E3478">
        <v>0</v>
      </c>
      <c r="F3478">
        <v>5.77</v>
      </c>
      <c r="G3478">
        <v>0</v>
      </c>
      <c r="H3478">
        <v>1</v>
      </c>
      <c r="I3478">
        <v>0</v>
      </c>
      <c r="J3478">
        <v>1</v>
      </c>
      <c r="K3478">
        <v>1</v>
      </c>
      <c r="L3478">
        <v>1</v>
      </c>
      <c r="M3478">
        <v>0</v>
      </c>
      <c r="N3478">
        <v>1</v>
      </c>
      <c r="O3478">
        <v>1</v>
      </c>
      <c r="P3478">
        <v>1.77</v>
      </c>
      <c r="Q3478">
        <v>5.1100000000000003</v>
      </c>
      <c r="R3478">
        <v>6.14</v>
      </c>
      <c r="S3478">
        <v>5.9</v>
      </c>
      <c r="T3478">
        <v>0</v>
      </c>
      <c r="U3478">
        <v>-0.1</v>
      </c>
    </row>
    <row r="3479" spans="1:21" x14ac:dyDescent="0.25">
      <c r="A3479" t="s">
        <v>23741</v>
      </c>
      <c r="B3479" t="s">
        <v>23742</v>
      </c>
      <c r="C3479" t="s">
        <v>20886</v>
      </c>
      <c r="D3479">
        <v>0</v>
      </c>
      <c r="E3479">
        <v>0</v>
      </c>
      <c r="F3479">
        <v>5.77</v>
      </c>
      <c r="G3479">
        <v>0</v>
      </c>
      <c r="H3479">
        <v>0</v>
      </c>
      <c r="I3479">
        <v>0</v>
      </c>
      <c r="J3479">
        <v>1</v>
      </c>
      <c r="K3479">
        <v>1</v>
      </c>
      <c r="L3479">
        <v>1</v>
      </c>
      <c r="M3479">
        <v>0</v>
      </c>
      <c r="N3479">
        <v>1</v>
      </c>
      <c r="O3479">
        <v>1</v>
      </c>
      <c r="P3479">
        <v>1.68</v>
      </c>
      <c r="Q3479">
        <v>4.87</v>
      </c>
      <c r="R3479">
        <v>4.99</v>
      </c>
      <c r="S3479">
        <v>5.9</v>
      </c>
      <c r="T3479">
        <v>0</v>
      </c>
      <c r="U3479">
        <v>0</v>
      </c>
    </row>
    <row r="3480" spans="1:21" x14ac:dyDescent="0.25">
      <c r="A3480" t="s">
        <v>6045</v>
      </c>
      <c r="B3480" t="s">
        <v>6046</v>
      </c>
      <c r="C3480" t="s">
        <v>20888</v>
      </c>
      <c r="D3480">
        <v>0</v>
      </c>
      <c r="E3480">
        <v>0</v>
      </c>
      <c r="F3480">
        <v>5.61</v>
      </c>
      <c r="G3480">
        <v>0</v>
      </c>
      <c r="H3480">
        <v>0</v>
      </c>
      <c r="I3480">
        <v>0</v>
      </c>
      <c r="J3480">
        <v>1</v>
      </c>
      <c r="K3480">
        <v>1</v>
      </c>
      <c r="L3480">
        <v>1</v>
      </c>
      <c r="M3480">
        <v>0</v>
      </c>
      <c r="N3480">
        <v>1</v>
      </c>
      <c r="O3480">
        <v>1</v>
      </c>
      <c r="P3480">
        <v>1.71</v>
      </c>
      <c r="Q3480">
        <v>4.67</v>
      </c>
      <c r="R3480">
        <v>5.47</v>
      </c>
      <c r="S3480">
        <v>5.9</v>
      </c>
      <c r="T3480">
        <v>0</v>
      </c>
      <c r="U3480">
        <v>0</v>
      </c>
    </row>
    <row r="3481" spans="1:21" x14ac:dyDescent="0.25">
      <c r="A3481" t="s">
        <v>6396</v>
      </c>
      <c r="B3481" t="s">
        <v>6397</v>
      </c>
      <c r="C3481" t="s">
        <v>20895</v>
      </c>
      <c r="D3481">
        <v>0</v>
      </c>
      <c r="E3481">
        <v>0</v>
      </c>
      <c r="F3481">
        <v>5.67</v>
      </c>
      <c r="G3481">
        <v>0</v>
      </c>
      <c r="H3481">
        <v>0</v>
      </c>
      <c r="I3481">
        <v>0</v>
      </c>
      <c r="J3481">
        <v>1</v>
      </c>
      <c r="K3481">
        <v>1</v>
      </c>
      <c r="L3481">
        <v>1</v>
      </c>
      <c r="M3481">
        <v>0</v>
      </c>
      <c r="N3481">
        <v>0</v>
      </c>
      <c r="O3481">
        <v>1</v>
      </c>
      <c r="P3481">
        <v>1.7</v>
      </c>
      <c r="Q3481">
        <v>4.21</v>
      </c>
      <c r="R3481">
        <v>5.1100000000000003</v>
      </c>
      <c r="S3481">
        <v>5.9</v>
      </c>
      <c r="T3481">
        <v>0</v>
      </c>
      <c r="U3481">
        <v>0</v>
      </c>
    </row>
    <row r="3482" spans="1:21" x14ac:dyDescent="0.25">
      <c r="A3482" t="s">
        <v>7153</v>
      </c>
      <c r="B3482" t="s">
        <v>7154</v>
      </c>
      <c r="C3482" t="s">
        <v>1</v>
      </c>
      <c r="D3482">
        <v>0</v>
      </c>
      <c r="E3482">
        <v>0</v>
      </c>
      <c r="F3482">
        <v>5.86</v>
      </c>
      <c r="G3482">
        <v>0</v>
      </c>
      <c r="H3482">
        <v>0</v>
      </c>
      <c r="I3482">
        <v>0</v>
      </c>
      <c r="J3482">
        <v>1</v>
      </c>
      <c r="K3482">
        <v>1</v>
      </c>
      <c r="L3482">
        <v>1</v>
      </c>
      <c r="M3482">
        <v>0</v>
      </c>
      <c r="N3482">
        <v>1</v>
      </c>
      <c r="O3482">
        <v>1</v>
      </c>
      <c r="P3482">
        <v>1.79</v>
      </c>
      <c r="Q3482">
        <v>5.0599999999999996</v>
      </c>
      <c r="R3482">
        <v>6.33</v>
      </c>
      <c r="S3482">
        <v>5.9</v>
      </c>
      <c r="T3482">
        <v>0</v>
      </c>
      <c r="U3482">
        <v>0</v>
      </c>
    </row>
    <row r="3483" spans="1:21" x14ac:dyDescent="0.25">
      <c r="A3483" t="s">
        <v>7040</v>
      </c>
      <c r="B3483" t="s">
        <v>7041</v>
      </c>
      <c r="C3483" t="s">
        <v>20890</v>
      </c>
      <c r="D3483">
        <v>0</v>
      </c>
      <c r="E3483">
        <v>0</v>
      </c>
      <c r="F3483">
        <v>5.83</v>
      </c>
      <c r="G3483">
        <v>0</v>
      </c>
      <c r="H3483">
        <v>0</v>
      </c>
      <c r="I3483">
        <v>0</v>
      </c>
      <c r="J3483">
        <v>1</v>
      </c>
      <c r="K3483">
        <v>1</v>
      </c>
      <c r="L3483">
        <v>1</v>
      </c>
      <c r="M3483">
        <v>0</v>
      </c>
      <c r="N3483">
        <v>0</v>
      </c>
      <c r="O3483">
        <v>1</v>
      </c>
      <c r="P3483">
        <v>1.72</v>
      </c>
      <c r="Q3483">
        <v>4.25</v>
      </c>
      <c r="R3483">
        <v>5.09</v>
      </c>
      <c r="S3483">
        <v>5.9</v>
      </c>
      <c r="T3483">
        <v>0</v>
      </c>
      <c r="U3483">
        <v>0</v>
      </c>
    </row>
    <row r="3484" spans="1:21" x14ac:dyDescent="0.25">
      <c r="A3484" t="s">
        <v>6573</v>
      </c>
      <c r="B3484" t="s">
        <v>6574</v>
      </c>
      <c r="C3484" t="s">
        <v>20889</v>
      </c>
      <c r="D3484">
        <v>0</v>
      </c>
      <c r="E3484">
        <v>0</v>
      </c>
      <c r="F3484">
        <v>5.82</v>
      </c>
      <c r="G3484">
        <v>0</v>
      </c>
      <c r="H3484">
        <v>0</v>
      </c>
      <c r="I3484">
        <v>0</v>
      </c>
      <c r="J3484">
        <v>1</v>
      </c>
      <c r="K3484">
        <v>1</v>
      </c>
      <c r="L3484">
        <v>1</v>
      </c>
      <c r="M3484">
        <v>0</v>
      </c>
      <c r="N3484">
        <v>1</v>
      </c>
      <c r="O3484">
        <v>1</v>
      </c>
      <c r="P3484">
        <v>1.75</v>
      </c>
      <c r="Q3484">
        <v>4.99</v>
      </c>
      <c r="R3484">
        <v>6.03</v>
      </c>
      <c r="S3484">
        <v>5.9</v>
      </c>
      <c r="T3484">
        <v>0</v>
      </c>
      <c r="U3484">
        <v>0</v>
      </c>
    </row>
    <row r="3485" spans="1:21" x14ac:dyDescent="0.25">
      <c r="A3485" t="s">
        <v>6797</v>
      </c>
      <c r="B3485" t="s">
        <v>6798</v>
      </c>
      <c r="C3485" t="s">
        <v>20884</v>
      </c>
      <c r="D3485">
        <v>0</v>
      </c>
      <c r="E3485">
        <v>0</v>
      </c>
      <c r="F3485">
        <v>5.94</v>
      </c>
      <c r="G3485">
        <v>0</v>
      </c>
      <c r="H3485">
        <v>0</v>
      </c>
      <c r="I3485">
        <v>0</v>
      </c>
      <c r="J3485">
        <v>1</v>
      </c>
      <c r="K3485">
        <v>1</v>
      </c>
      <c r="L3485">
        <v>1</v>
      </c>
      <c r="M3485">
        <v>0</v>
      </c>
      <c r="N3485">
        <v>1</v>
      </c>
      <c r="O3485">
        <v>1</v>
      </c>
      <c r="P3485">
        <v>1.77</v>
      </c>
      <c r="Q3485">
        <v>5.38</v>
      </c>
      <c r="R3485">
        <v>5.86</v>
      </c>
      <c r="S3485">
        <v>5.9</v>
      </c>
      <c r="T3485">
        <v>0</v>
      </c>
      <c r="U3485">
        <v>0</v>
      </c>
    </row>
    <row r="3486" spans="1:21" x14ac:dyDescent="0.25">
      <c r="A3486" t="s">
        <v>23743</v>
      </c>
      <c r="B3486" t="s">
        <v>23744</v>
      </c>
      <c r="C3486" t="s">
        <v>20873</v>
      </c>
      <c r="D3486">
        <v>0</v>
      </c>
      <c r="E3486">
        <v>0</v>
      </c>
      <c r="F3486">
        <v>5.73</v>
      </c>
      <c r="G3486">
        <v>0</v>
      </c>
      <c r="H3486">
        <v>0</v>
      </c>
      <c r="I3486">
        <v>0</v>
      </c>
      <c r="J3486">
        <v>1</v>
      </c>
      <c r="K3486">
        <v>1</v>
      </c>
      <c r="L3486">
        <v>1</v>
      </c>
      <c r="M3486">
        <v>0</v>
      </c>
      <c r="N3486">
        <v>1</v>
      </c>
      <c r="O3486">
        <v>1</v>
      </c>
      <c r="P3486">
        <v>1.69</v>
      </c>
      <c r="Q3486">
        <v>4.84</v>
      </c>
      <c r="R3486">
        <v>4.97</v>
      </c>
      <c r="S3486">
        <v>5.9</v>
      </c>
      <c r="T3486">
        <v>0</v>
      </c>
      <c r="U3486">
        <v>0</v>
      </c>
    </row>
    <row r="3487" spans="1:21" x14ac:dyDescent="0.25">
      <c r="A3487" t="s">
        <v>23745</v>
      </c>
      <c r="B3487" t="s">
        <v>23746</v>
      </c>
      <c r="C3487" t="s">
        <v>20870</v>
      </c>
      <c r="D3487">
        <v>0</v>
      </c>
      <c r="E3487">
        <v>0</v>
      </c>
      <c r="F3487">
        <v>5.72</v>
      </c>
      <c r="G3487">
        <v>0</v>
      </c>
      <c r="H3487">
        <v>1</v>
      </c>
      <c r="I3487">
        <v>0</v>
      </c>
      <c r="J3487">
        <v>1</v>
      </c>
      <c r="K3487">
        <v>1</v>
      </c>
      <c r="L3487">
        <v>1</v>
      </c>
      <c r="M3487">
        <v>0</v>
      </c>
      <c r="N3487">
        <v>1</v>
      </c>
      <c r="O3487">
        <v>1</v>
      </c>
      <c r="P3487">
        <v>1.83</v>
      </c>
      <c r="Q3487">
        <v>6.69</v>
      </c>
      <c r="R3487">
        <v>7.68</v>
      </c>
      <c r="S3487">
        <v>5.9</v>
      </c>
      <c r="T3487">
        <v>0</v>
      </c>
      <c r="U3487">
        <v>-0.1</v>
      </c>
    </row>
    <row r="3488" spans="1:21" x14ac:dyDescent="0.25">
      <c r="A3488" t="s">
        <v>6511</v>
      </c>
      <c r="B3488" t="s">
        <v>975</v>
      </c>
      <c r="C3488" t="s">
        <v>1</v>
      </c>
      <c r="D3488">
        <v>0</v>
      </c>
      <c r="E3488">
        <v>0</v>
      </c>
      <c r="F3488">
        <v>5.88</v>
      </c>
      <c r="G3488">
        <v>0</v>
      </c>
      <c r="H3488">
        <v>0</v>
      </c>
      <c r="I3488">
        <v>0</v>
      </c>
      <c r="J3488">
        <v>1</v>
      </c>
      <c r="K3488">
        <v>1</v>
      </c>
      <c r="L3488">
        <v>1</v>
      </c>
      <c r="M3488">
        <v>0</v>
      </c>
      <c r="N3488">
        <v>1</v>
      </c>
      <c r="O3488">
        <v>1</v>
      </c>
      <c r="P3488">
        <v>1.78</v>
      </c>
      <c r="Q3488">
        <v>4.95</v>
      </c>
      <c r="R3488">
        <v>6.1</v>
      </c>
      <c r="S3488">
        <v>5.91</v>
      </c>
      <c r="T3488">
        <v>0</v>
      </c>
      <c r="U3488">
        <v>0</v>
      </c>
    </row>
    <row r="3489" spans="1:21" x14ac:dyDescent="0.25">
      <c r="A3489" t="s">
        <v>7763</v>
      </c>
      <c r="B3489" t="s">
        <v>7764</v>
      </c>
      <c r="C3489" t="s">
        <v>20878</v>
      </c>
      <c r="D3489">
        <v>0</v>
      </c>
      <c r="E3489">
        <v>0</v>
      </c>
      <c r="F3489">
        <v>5.97</v>
      </c>
      <c r="G3489">
        <v>0</v>
      </c>
      <c r="H3489">
        <v>0</v>
      </c>
      <c r="I3489">
        <v>0</v>
      </c>
      <c r="J3489">
        <v>1</v>
      </c>
      <c r="K3489">
        <v>1</v>
      </c>
      <c r="L3489">
        <v>1</v>
      </c>
      <c r="M3489">
        <v>0</v>
      </c>
      <c r="N3489">
        <v>1</v>
      </c>
      <c r="O3489">
        <v>1</v>
      </c>
      <c r="P3489">
        <v>1.78</v>
      </c>
      <c r="Q3489">
        <v>4.67</v>
      </c>
      <c r="R3489">
        <v>5.64</v>
      </c>
      <c r="S3489">
        <v>5.91</v>
      </c>
      <c r="T3489">
        <v>0</v>
      </c>
      <c r="U3489">
        <v>0</v>
      </c>
    </row>
    <row r="3490" spans="1:21" x14ac:dyDescent="0.25">
      <c r="A3490" t="s">
        <v>23747</v>
      </c>
      <c r="B3490" t="s">
        <v>23748</v>
      </c>
      <c r="C3490" t="s">
        <v>1</v>
      </c>
      <c r="D3490">
        <v>0</v>
      </c>
      <c r="E3490">
        <v>0</v>
      </c>
      <c r="F3490">
        <v>5.81</v>
      </c>
      <c r="G3490">
        <v>0</v>
      </c>
      <c r="H3490">
        <v>0</v>
      </c>
      <c r="I3490">
        <v>0</v>
      </c>
      <c r="J3490">
        <v>1</v>
      </c>
      <c r="K3490">
        <v>1</v>
      </c>
      <c r="L3490">
        <v>1</v>
      </c>
      <c r="M3490">
        <v>0</v>
      </c>
      <c r="N3490">
        <v>0</v>
      </c>
      <c r="O3490">
        <v>1</v>
      </c>
      <c r="P3490">
        <v>1.72</v>
      </c>
      <c r="Q3490">
        <v>4.33</v>
      </c>
      <c r="R3490">
        <v>5.0999999999999996</v>
      </c>
      <c r="S3490">
        <v>5.91</v>
      </c>
      <c r="T3490">
        <v>0</v>
      </c>
      <c r="U3490">
        <v>0</v>
      </c>
    </row>
    <row r="3491" spans="1:21" x14ac:dyDescent="0.25">
      <c r="A3491" t="s">
        <v>7081</v>
      </c>
      <c r="B3491" t="s">
        <v>7082</v>
      </c>
      <c r="C3491" t="s">
        <v>1</v>
      </c>
      <c r="D3491">
        <v>0</v>
      </c>
      <c r="E3491">
        <v>0</v>
      </c>
      <c r="F3491">
        <v>5.94</v>
      </c>
      <c r="G3491">
        <v>0</v>
      </c>
      <c r="H3491">
        <v>1</v>
      </c>
      <c r="I3491">
        <v>0</v>
      </c>
      <c r="J3491">
        <v>1</v>
      </c>
      <c r="K3491">
        <v>1</v>
      </c>
      <c r="L3491">
        <v>1</v>
      </c>
      <c r="M3491">
        <v>0</v>
      </c>
      <c r="N3491">
        <v>1</v>
      </c>
      <c r="O3491">
        <v>1</v>
      </c>
      <c r="P3491">
        <v>1.79</v>
      </c>
      <c r="Q3491">
        <v>4.79</v>
      </c>
      <c r="R3491">
        <v>6.09</v>
      </c>
      <c r="S3491">
        <v>5.91</v>
      </c>
      <c r="T3491">
        <v>0</v>
      </c>
      <c r="U3491">
        <v>-0.1</v>
      </c>
    </row>
    <row r="3492" spans="1:21" x14ac:dyDescent="0.25">
      <c r="A3492" t="s">
        <v>23749</v>
      </c>
      <c r="B3492" t="s">
        <v>23750</v>
      </c>
      <c r="C3492" t="s">
        <v>20892</v>
      </c>
      <c r="D3492">
        <v>0</v>
      </c>
      <c r="E3492">
        <v>0</v>
      </c>
      <c r="F3492">
        <v>5.82</v>
      </c>
      <c r="G3492">
        <v>0</v>
      </c>
      <c r="H3492">
        <v>1</v>
      </c>
      <c r="I3492">
        <v>0</v>
      </c>
      <c r="J3492">
        <v>1</v>
      </c>
      <c r="K3492">
        <v>1</v>
      </c>
      <c r="L3492">
        <v>1</v>
      </c>
      <c r="M3492">
        <v>0</v>
      </c>
      <c r="N3492">
        <v>1</v>
      </c>
      <c r="O3492">
        <v>1</v>
      </c>
      <c r="P3492">
        <v>1.79</v>
      </c>
      <c r="Q3492">
        <v>5.65</v>
      </c>
      <c r="R3492">
        <v>6.52</v>
      </c>
      <c r="S3492">
        <v>5.91</v>
      </c>
      <c r="T3492">
        <v>0</v>
      </c>
      <c r="U3492">
        <v>-0.1</v>
      </c>
    </row>
    <row r="3493" spans="1:21" x14ac:dyDescent="0.25">
      <c r="A3493" t="s">
        <v>23751</v>
      </c>
      <c r="B3493" t="s">
        <v>23752</v>
      </c>
      <c r="C3493" t="s">
        <v>20887</v>
      </c>
      <c r="D3493">
        <v>0</v>
      </c>
      <c r="E3493">
        <v>0</v>
      </c>
      <c r="F3493">
        <v>5.72</v>
      </c>
      <c r="G3493">
        <v>0</v>
      </c>
      <c r="H3493">
        <v>1</v>
      </c>
      <c r="I3493">
        <v>0</v>
      </c>
      <c r="J3493">
        <v>1</v>
      </c>
      <c r="K3493">
        <v>1</v>
      </c>
      <c r="L3493">
        <v>1</v>
      </c>
      <c r="M3493">
        <v>0</v>
      </c>
      <c r="N3493">
        <v>1</v>
      </c>
      <c r="O3493">
        <v>1</v>
      </c>
      <c r="P3493">
        <v>1.76</v>
      </c>
      <c r="Q3493">
        <v>5.07</v>
      </c>
      <c r="R3493">
        <v>5.93</v>
      </c>
      <c r="S3493">
        <v>5.91</v>
      </c>
      <c r="T3493">
        <v>0</v>
      </c>
      <c r="U3493">
        <v>0</v>
      </c>
    </row>
    <row r="3494" spans="1:21" x14ac:dyDescent="0.25">
      <c r="A3494" t="s">
        <v>5805</v>
      </c>
      <c r="B3494" t="s">
        <v>5806</v>
      </c>
      <c r="C3494" t="s">
        <v>20891</v>
      </c>
      <c r="D3494">
        <v>0</v>
      </c>
      <c r="E3494">
        <v>0</v>
      </c>
      <c r="F3494">
        <v>6.04</v>
      </c>
      <c r="G3494">
        <v>0</v>
      </c>
      <c r="H3494">
        <v>0</v>
      </c>
      <c r="I3494">
        <v>0</v>
      </c>
      <c r="J3494">
        <v>1</v>
      </c>
      <c r="K3494">
        <v>1</v>
      </c>
      <c r="L3494">
        <v>1</v>
      </c>
      <c r="M3494">
        <v>0</v>
      </c>
      <c r="N3494">
        <v>1</v>
      </c>
      <c r="O3494">
        <v>1</v>
      </c>
      <c r="P3494">
        <v>1.83</v>
      </c>
      <c r="Q3494">
        <v>5.66</v>
      </c>
      <c r="R3494">
        <v>6.81</v>
      </c>
      <c r="S3494">
        <v>5.91</v>
      </c>
      <c r="T3494">
        <v>0</v>
      </c>
      <c r="U3494">
        <v>0</v>
      </c>
    </row>
    <row r="3495" spans="1:21" x14ac:dyDescent="0.25">
      <c r="A3495" t="s">
        <v>6117</v>
      </c>
      <c r="B3495" t="s">
        <v>6118</v>
      </c>
      <c r="C3495" t="s">
        <v>20883</v>
      </c>
      <c r="D3495">
        <v>0</v>
      </c>
      <c r="E3495">
        <v>0</v>
      </c>
      <c r="F3495">
        <v>5.68</v>
      </c>
      <c r="G3495">
        <v>0</v>
      </c>
      <c r="H3495">
        <v>0</v>
      </c>
      <c r="I3495">
        <v>0</v>
      </c>
      <c r="J3495">
        <v>1</v>
      </c>
      <c r="K3495">
        <v>1</v>
      </c>
      <c r="L3495">
        <v>1</v>
      </c>
      <c r="M3495">
        <v>0</v>
      </c>
      <c r="N3495">
        <v>1</v>
      </c>
      <c r="O3495">
        <v>1</v>
      </c>
      <c r="P3495">
        <v>1.68</v>
      </c>
      <c r="Q3495">
        <v>4.91</v>
      </c>
      <c r="R3495">
        <v>4.99</v>
      </c>
      <c r="S3495">
        <v>5.91</v>
      </c>
      <c r="T3495">
        <v>0</v>
      </c>
      <c r="U3495">
        <v>0</v>
      </c>
    </row>
    <row r="3496" spans="1:21" x14ac:dyDescent="0.25">
      <c r="A3496" t="s">
        <v>23753</v>
      </c>
      <c r="B3496" t="s">
        <v>23754</v>
      </c>
      <c r="C3496" t="s">
        <v>20878</v>
      </c>
      <c r="D3496">
        <v>0</v>
      </c>
      <c r="E3496">
        <v>0</v>
      </c>
      <c r="F3496">
        <v>5.98</v>
      </c>
      <c r="G3496">
        <v>0</v>
      </c>
      <c r="H3496">
        <v>0</v>
      </c>
      <c r="I3496">
        <v>0</v>
      </c>
      <c r="J3496">
        <v>1</v>
      </c>
      <c r="K3496">
        <v>1</v>
      </c>
      <c r="L3496">
        <v>1</v>
      </c>
      <c r="M3496">
        <v>0</v>
      </c>
      <c r="N3496">
        <v>0</v>
      </c>
      <c r="O3496">
        <v>1</v>
      </c>
      <c r="P3496">
        <v>1.77</v>
      </c>
      <c r="Q3496">
        <v>4.5</v>
      </c>
      <c r="R3496">
        <v>5.41</v>
      </c>
      <c r="S3496">
        <v>5.91</v>
      </c>
      <c r="T3496">
        <v>0</v>
      </c>
      <c r="U3496">
        <v>0</v>
      </c>
    </row>
    <row r="3497" spans="1:21" x14ac:dyDescent="0.25">
      <c r="A3497" t="s">
        <v>7155</v>
      </c>
      <c r="B3497" t="s">
        <v>7156</v>
      </c>
      <c r="C3497" t="s">
        <v>20870</v>
      </c>
      <c r="D3497">
        <v>0</v>
      </c>
      <c r="E3497">
        <v>0</v>
      </c>
      <c r="F3497">
        <v>5.76</v>
      </c>
      <c r="G3497">
        <v>0</v>
      </c>
      <c r="H3497">
        <v>1</v>
      </c>
      <c r="I3497">
        <v>0</v>
      </c>
      <c r="J3497">
        <v>1</v>
      </c>
      <c r="K3497">
        <v>1</v>
      </c>
      <c r="L3497">
        <v>1</v>
      </c>
      <c r="M3497">
        <v>0</v>
      </c>
      <c r="N3497">
        <v>1</v>
      </c>
      <c r="O3497">
        <v>1</v>
      </c>
      <c r="P3497">
        <v>1.83</v>
      </c>
      <c r="Q3497">
        <v>6.9</v>
      </c>
      <c r="R3497">
        <v>7.68</v>
      </c>
      <c r="S3497">
        <v>5.91</v>
      </c>
      <c r="T3497">
        <v>0</v>
      </c>
      <c r="U3497">
        <v>-0.1</v>
      </c>
    </row>
    <row r="3498" spans="1:21" x14ac:dyDescent="0.25">
      <c r="A3498" t="s">
        <v>8649</v>
      </c>
      <c r="B3498" t="s">
        <v>8650</v>
      </c>
      <c r="C3498" t="s">
        <v>20889</v>
      </c>
      <c r="D3498">
        <v>0</v>
      </c>
      <c r="E3498">
        <v>0</v>
      </c>
      <c r="F3498">
        <v>5.81</v>
      </c>
      <c r="G3498">
        <v>0</v>
      </c>
      <c r="H3498">
        <v>1</v>
      </c>
      <c r="I3498">
        <v>0</v>
      </c>
      <c r="J3498">
        <v>1</v>
      </c>
      <c r="K3498">
        <v>1</v>
      </c>
      <c r="L3498">
        <v>1</v>
      </c>
      <c r="M3498">
        <v>0</v>
      </c>
      <c r="N3498">
        <v>1</v>
      </c>
      <c r="O3498">
        <v>1</v>
      </c>
      <c r="P3498">
        <v>1.81</v>
      </c>
      <c r="Q3498">
        <v>6.02</v>
      </c>
      <c r="R3498">
        <v>7.08</v>
      </c>
      <c r="S3498">
        <v>5.91</v>
      </c>
      <c r="T3498">
        <v>0</v>
      </c>
      <c r="U3498">
        <v>-0.1</v>
      </c>
    </row>
    <row r="3499" spans="1:21" x14ac:dyDescent="0.25">
      <c r="A3499" t="s">
        <v>6157</v>
      </c>
      <c r="B3499" t="s">
        <v>6158</v>
      </c>
      <c r="C3499" t="s">
        <v>1</v>
      </c>
      <c r="D3499">
        <v>0</v>
      </c>
      <c r="E3499">
        <v>0</v>
      </c>
      <c r="F3499">
        <v>5.84</v>
      </c>
      <c r="G3499">
        <v>0</v>
      </c>
      <c r="H3499">
        <v>0</v>
      </c>
      <c r="I3499">
        <v>0</v>
      </c>
      <c r="J3499">
        <v>1</v>
      </c>
      <c r="K3499">
        <v>1</v>
      </c>
      <c r="L3499">
        <v>1</v>
      </c>
      <c r="M3499">
        <v>0</v>
      </c>
      <c r="N3499">
        <v>1</v>
      </c>
      <c r="O3499">
        <v>1</v>
      </c>
      <c r="P3499">
        <v>1.74</v>
      </c>
      <c r="Q3499">
        <v>4.6399999999999997</v>
      </c>
      <c r="R3499">
        <v>5.44</v>
      </c>
      <c r="S3499">
        <v>5.91</v>
      </c>
      <c r="T3499">
        <v>0</v>
      </c>
      <c r="U3499">
        <v>0</v>
      </c>
    </row>
    <row r="3500" spans="1:21" x14ac:dyDescent="0.25">
      <c r="A3500" t="s">
        <v>6090</v>
      </c>
      <c r="B3500" t="s">
        <v>6091</v>
      </c>
      <c r="C3500" t="s">
        <v>20892</v>
      </c>
      <c r="D3500">
        <v>0</v>
      </c>
      <c r="E3500">
        <v>0</v>
      </c>
      <c r="F3500">
        <v>5.87</v>
      </c>
      <c r="G3500">
        <v>0</v>
      </c>
      <c r="H3500">
        <v>1</v>
      </c>
      <c r="I3500">
        <v>0</v>
      </c>
      <c r="J3500">
        <v>1</v>
      </c>
      <c r="K3500">
        <v>1</v>
      </c>
      <c r="L3500">
        <v>1</v>
      </c>
      <c r="M3500">
        <v>0</v>
      </c>
      <c r="N3500">
        <v>1</v>
      </c>
      <c r="O3500">
        <v>1</v>
      </c>
      <c r="P3500">
        <v>1.81</v>
      </c>
      <c r="Q3500">
        <v>5.89</v>
      </c>
      <c r="R3500">
        <v>6.84</v>
      </c>
      <c r="S3500">
        <v>5.91</v>
      </c>
      <c r="T3500">
        <v>0</v>
      </c>
      <c r="U3500">
        <v>-0.1</v>
      </c>
    </row>
    <row r="3501" spans="1:21" x14ac:dyDescent="0.25">
      <c r="A3501" t="s">
        <v>6227</v>
      </c>
      <c r="B3501" t="s">
        <v>6228</v>
      </c>
      <c r="C3501" t="s">
        <v>20886</v>
      </c>
      <c r="D3501">
        <v>0</v>
      </c>
      <c r="E3501">
        <v>0</v>
      </c>
      <c r="F3501">
        <v>5.85</v>
      </c>
      <c r="G3501">
        <v>0</v>
      </c>
      <c r="H3501">
        <v>1</v>
      </c>
      <c r="I3501">
        <v>0</v>
      </c>
      <c r="J3501">
        <v>1</v>
      </c>
      <c r="K3501">
        <v>1</v>
      </c>
      <c r="L3501">
        <v>1</v>
      </c>
      <c r="M3501">
        <v>0</v>
      </c>
      <c r="N3501">
        <v>1</v>
      </c>
      <c r="O3501">
        <v>1</v>
      </c>
      <c r="P3501">
        <v>1.82</v>
      </c>
      <c r="Q3501">
        <v>6.42</v>
      </c>
      <c r="R3501">
        <v>7.16</v>
      </c>
      <c r="S3501">
        <v>5.92</v>
      </c>
      <c r="T3501">
        <v>0</v>
      </c>
      <c r="U3501">
        <v>0</v>
      </c>
    </row>
    <row r="3502" spans="1:21" x14ac:dyDescent="0.25">
      <c r="A3502" t="s">
        <v>23755</v>
      </c>
      <c r="B3502" t="s">
        <v>23756</v>
      </c>
      <c r="C3502" t="s">
        <v>20892</v>
      </c>
      <c r="D3502">
        <v>0</v>
      </c>
      <c r="E3502">
        <v>0</v>
      </c>
      <c r="F3502">
        <v>5.89</v>
      </c>
      <c r="G3502">
        <v>0</v>
      </c>
      <c r="H3502">
        <v>0</v>
      </c>
      <c r="I3502">
        <v>0</v>
      </c>
      <c r="J3502">
        <v>1</v>
      </c>
      <c r="K3502">
        <v>1</v>
      </c>
      <c r="L3502">
        <v>1</v>
      </c>
      <c r="M3502">
        <v>0</v>
      </c>
      <c r="N3502">
        <v>1</v>
      </c>
      <c r="O3502">
        <v>1</v>
      </c>
      <c r="P3502">
        <v>1.78</v>
      </c>
      <c r="Q3502">
        <v>5.0999999999999996</v>
      </c>
      <c r="R3502">
        <v>6.19</v>
      </c>
      <c r="S3502">
        <v>5.92</v>
      </c>
      <c r="T3502">
        <v>0</v>
      </c>
      <c r="U3502">
        <v>0</v>
      </c>
    </row>
    <row r="3503" spans="1:21" x14ac:dyDescent="0.25">
      <c r="A3503" t="s">
        <v>23757</v>
      </c>
      <c r="B3503" t="s">
        <v>23758</v>
      </c>
      <c r="C3503" t="s">
        <v>20869</v>
      </c>
      <c r="D3503">
        <v>0</v>
      </c>
      <c r="E3503">
        <v>0</v>
      </c>
      <c r="F3503">
        <v>5.8</v>
      </c>
      <c r="G3503">
        <v>0</v>
      </c>
      <c r="H3503">
        <v>0</v>
      </c>
      <c r="I3503">
        <v>0</v>
      </c>
      <c r="J3503">
        <v>1</v>
      </c>
      <c r="K3503">
        <v>1</v>
      </c>
      <c r="L3503">
        <v>1</v>
      </c>
      <c r="M3503">
        <v>0</v>
      </c>
      <c r="N3503">
        <v>1</v>
      </c>
      <c r="O3503">
        <v>1</v>
      </c>
      <c r="P3503">
        <v>1.74</v>
      </c>
      <c r="Q3503">
        <v>4.6900000000000004</v>
      </c>
      <c r="R3503">
        <v>5.52</v>
      </c>
      <c r="S3503">
        <v>5.92</v>
      </c>
      <c r="T3503">
        <v>0</v>
      </c>
      <c r="U3503">
        <v>0</v>
      </c>
    </row>
    <row r="3504" spans="1:21" x14ac:dyDescent="0.25">
      <c r="A3504" t="s">
        <v>7613</v>
      </c>
      <c r="B3504" t="s">
        <v>7614</v>
      </c>
      <c r="C3504" t="s">
        <v>1</v>
      </c>
      <c r="D3504">
        <v>0</v>
      </c>
      <c r="E3504">
        <v>0</v>
      </c>
      <c r="F3504">
        <v>5.85</v>
      </c>
      <c r="G3504">
        <v>0</v>
      </c>
      <c r="H3504">
        <v>0</v>
      </c>
      <c r="I3504">
        <v>0</v>
      </c>
      <c r="J3504">
        <v>1</v>
      </c>
      <c r="K3504">
        <v>1</v>
      </c>
      <c r="L3504">
        <v>1</v>
      </c>
      <c r="M3504">
        <v>0</v>
      </c>
      <c r="N3504">
        <v>0</v>
      </c>
      <c r="O3504">
        <v>1</v>
      </c>
      <c r="P3504">
        <v>1.77</v>
      </c>
      <c r="Q3504">
        <v>4.43</v>
      </c>
      <c r="R3504">
        <v>5.8</v>
      </c>
      <c r="S3504">
        <v>5.92</v>
      </c>
      <c r="T3504">
        <v>0</v>
      </c>
      <c r="U3504">
        <v>0</v>
      </c>
    </row>
    <row r="3505" spans="1:21" x14ac:dyDescent="0.25">
      <c r="A3505" t="s">
        <v>6106</v>
      </c>
      <c r="B3505" t="s">
        <v>6107</v>
      </c>
      <c r="C3505" t="s">
        <v>20880</v>
      </c>
      <c r="D3505">
        <v>0</v>
      </c>
      <c r="E3505">
        <v>0</v>
      </c>
      <c r="F3505">
        <v>5.89</v>
      </c>
      <c r="G3505">
        <v>0</v>
      </c>
      <c r="H3505">
        <v>1</v>
      </c>
      <c r="I3505">
        <v>0</v>
      </c>
      <c r="J3505">
        <v>1</v>
      </c>
      <c r="K3505">
        <v>1</v>
      </c>
      <c r="L3505">
        <v>1</v>
      </c>
      <c r="M3505">
        <v>0</v>
      </c>
      <c r="N3505">
        <v>1</v>
      </c>
      <c r="O3505">
        <v>1</v>
      </c>
      <c r="P3505">
        <v>1.78</v>
      </c>
      <c r="Q3505">
        <v>5.73</v>
      </c>
      <c r="R3505">
        <v>6.25</v>
      </c>
      <c r="S3505">
        <v>5.92</v>
      </c>
      <c r="T3505">
        <v>0</v>
      </c>
      <c r="U3505">
        <v>0</v>
      </c>
    </row>
    <row r="3506" spans="1:21" x14ac:dyDescent="0.25">
      <c r="A3506" t="s">
        <v>7876</v>
      </c>
      <c r="B3506" t="s">
        <v>7877</v>
      </c>
      <c r="C3506" t="s">
        <v>20883</v>
      </c>
      <c r="D3506">
        <v>0</v>
      </c>
      <c r="E3506">
        <v>0</v>
      </c>
      <c r="F3506">
        <v>5.86</v>
      </c>
      <c r="G3506">
        <v>0</v>
      </c>
      <c r="H3506">
        <v>0</v>
      </c>
      <c r="I3506">
        <v>0</v>
      </c>
      <c r="J3506">
        <v>1</v>
      </c>
      <c r="K3506">
        <v>1</v>
      </c>
      <c r="L3506">
        <v>1</v>
      </c>
      <c r="M3506">
        <v>0</v>
      </c>
      <c r="N3506">
        <v>1</v>
      </c>
      <c r="O3506">
        <v>1</v>
      </c>
      <c r="P3506">
        <v>1.8</v>
      </c>
      <c r="Q3506">
        <v>6.49</v>
      </c>
      <c r="R3506">
        <v>7.12</v>
      </c>
      <c r="S3506">
        <v>5.92</v>
      </c>
      <c r="T3506">
        <v>0</v>
      </c>
      <c r="U3506">
        <v>0</v>
      </c>
    </row>
    <row r="3507" spans="1:21" x14ac:dyDescent="0.25">
      <c r="A3507" t="s">
        <v>5972</v>
      </c>
      <c r="B3507" t="s">
        <v>5973</v>
      </c>
      <c r="C3507" t="s">
        <v>20873</v>
      </c>
      <c r="D3507">
        <v>0</v>
      </c>
      <c r="E3507">
        <v>0</v>
      </c>
      <c r="F3507">
        <v>5.74</v>
      </c>
      <c r="G3507">
        <v>0</v>
      </c>
      <c r="H3507">
        <v>0</v>
      </c>
      <c r="I3507">
        <v>0</v>
      </c>
      <c r="J3507">
        <v>1</v>
      </c>
      <c r="K3507">
        <v>1</v>
      </c>
      <c r="L3507">
        <v>1</v>
      </c>
      <c r="M3507">
        <v>0</v>
      </c>
      <c r="N3507">
        <v>1</v>
      </c>
      <c r="O3507">
        <v>1</v>
      </c>
      <c r="P3507">
        <v>1.71</v>
      </c>
      <c r="Q3507">
        <v>5</v>
      </c>
      <c r="R3507">
        <v>5.2</v>
      </c>
      <c r="S3507">
        <v>5.92</v>
      </c>
      <c r="T3507">
        <v>0</v>
      </c>
      <c r="U3507">
        <v>0</v>
      </c>
    </row>
    <row r="3508" spans="1:21" x14ac:dyDescent="0.25">
      <c r="A3508" t="s">
        <v>23759</v>
      </c>
      <c r="B3508" t="s">
        <v>23760</v>
      </c>
      <c r="C3508" t="s">
        <v>20882</v>
      </c>
      <c r="D3508">
        <v>0</v>
      </c>
      <c r="E3508">
        <v>0</v>
      </c>
      <c r="F3508">
        <v>5.65</v>
      </c>
      <c r="G3508">
        <v>0</v>
      </c>
      <c r="H3508">
        <v>0</v>
      </c>
      <c r="I3508">
        <v>0</v>
      </c>
      <c r="J3508">
        <v>1</v>
      </c>
      <c r="K3508">
        <v>1</v>
      </c>
      <c r="L3508">
        <v>1</v>
      </c>
      <c r="M3508">
        <v>0</v>
      </c>
      <c r="N3508">
        <v>0</v>
      </c>
      <c r="O3508">
        <v>0</v>
      </c>
      <c r="P3508">
        <v>1.64</v>
      </c>
      <c r="Q3508">
        <v>4.26</v>
      </c>
      <c r="R3508">
        <v>4.34</v>
      </c>
      <c r="S3508">
        <v>5.92</v>
      </c>
      <c r="T3508">
        <v>0</v>
      </c>
      <c r="U3508">
        <v>0</v>
      </c>
    </row>
    <row r="3509" spans="1:21" x14ac:dyDescent="0.25">
      <c r="A3509" t="s">
        <v>6835</v>
      </c>
      <c r="B3509" t="s">
        <v>6836</v>
      </c>
      <c r="C3509" t="s">
        <v>20890</v>
      </c>
      <c r="D3509">
        <v>0</v>
      </c>
      <c r="E3509">
        <v>0</v>
      </c>
      <c r="F3509">
        <v>5.86</v>
      </c>
      <c r="G3509">
        <v>0</v>
      </c>
      <c r="H3509">
        <v>0</v>
      </c>
      <c r="I3509">
        <v>0</v>
      </c>
      <c r="J3509">
        <v>1</v>
      </c>
      <c r="K3509">
        <v>1</v>
      </c>
      <c r="L3509">
        <v>1</v>
      </c>
      <c r="M3509">
        <v>0</v>
      </c>
      <c r="N3509">
        <v>0</v>
      </c>
      <c r="O3509">
        <v>1</v>
      </c>
      <c r="P3509">
        <v>1.73</v>
      </c>
      <c r="Q3509">
        <v>4.2300000000000004</v>
      </c>
      <c r="R3509">
        <v>5.0999999999999996</v>
      </c>
      <c r="S3509">
        <v>5.92</v>
      </c>
      <c r="T3509">
        <v>0</v>
      </c>
      <c r="U3509">
        <v>0</v>
      </c>
    </row>
    <row r="3510" spans="1:21" x14ac:dyDescent="0.25">
      <c r="A3510" t="s">
        <v>23761</v>
      </c>
      <c r="B3510" t="s">
        <v>23762</v>
      </c>
      <c r="C3510" t="s">
        <v>20886</v>
      </c>
      <c r="D3510">
        <v>0</v>
      </c>
      <c r="E3510">
        <v>0</v>
      </c>
      <c r="F3510">
        <v>5.8</v>
      </c>
      <c r="G3510">
        <v>0</v>
      </c>
      <c r="H3510">
        <v>0</v>
      </c>
      <c r="I3510">
        <v>0</v>
      </c>
      <c r="J3510">
        <v>1</v>
      </c>
      <c r="K3510">
        <v>1</v>
      </c>
      <c r="L3510">
        <v>1</v>
      </c>
      <c r="M3510">
        <v>0</v>
      </c>
      <c r="N3510">
        <v>1</v>
      </c>
      <c r="O3510">
        <v>1</v>
      </c>
      <c r="P3510">
        <v>1.71</v>
      </c>
      <c r="Q3510">
        <v>4.96</v>
      </c>
      <c r="R3510">
        <v>5.27</v>
      </c>
      <c r="S3510">
        <v>5.92</v>
      </c>
      <c r="T3510">
        <v>0</v>
      </c>
      <c r="U3510">
        <v>0</v>
      </c>
    </row>
    <row r="3511" spans="1:21" x14ac:dyDescent="0.25">
      <c r="A3511" t="s">
        <v>23763</v>
      </c>
      <c r="B3511" t="s">
        <v>23764</v>
      </c>
      <c r="C3511" t="s">
        <v>1</v>
      </c>
      <c r="D3511">
        <v>0</v>
      </c>
      <c r="E3511">
        <v>0</v>
      </c>
      <c r="F3511">
        <v>5.83</v>
      </c>
      <c r="G3511">
        <v>0</v>
      </c>
      <c r="H3511">
        <v>0</v>
      </c>
      <c r="I3511">
        <v>0</v>
      </c>
      <c r="J3511">
        <v>1</v>
      </c>
      <c r="K3511">
        <v>1</v>
      </c>
      <c r="L3511">
        <v>1</v>
      </c>
      <c r="M3511">
        <v>0</v>
      </c>
      <c r="N3511">
        <v>1</v>
      </c>
      <c r="O3511">
        <v>1</v>
      </c>
      <c r="P3511">
        <v>1.73</v>
      </c>
      <c r="Q3511">
        <v>4.5199999999999996</v>
      </c>
      <c r="R3511">
        <v>5.34</v>
      </c>
      <c r="S3511">
        <v>5.92</v>
      </c>
      <c r="T3511">
        <v>0</v>
      </c>
      <c r="U3511">
        <v>0</v>
      </c>
    </row>
    <row r="3512" spans="1:21" x14ac:dyDescent="0.25">
      <c r="A3512" t="s">
        <v>23765</v>
      </c>
      <c r="B3512" t="s">
        <v>23766</v>
      </c>
      <c r="C3512" t="s">
        <v>20876</v>
      </c>
      <c r="D3512">
        <v>0</v>
      </c>
      <c r="E3512">
        <v>0</v>
      </c>
      <c r="F3512">
        <v>5.78</v>
      </c>
      <c r="G3512">
        <v>0</v>
      </c>
      <c r="H3512">
        <v>0</v>
      </c>
      <c r="I3512">
        <v>0</v>
      </c>
      <c r="J3512">
        <v>1</v>
      </c>
      <c r="K3512">
        <v>1</v>
      </c>
      <c r="L3512">
        <v>1</v>
      </c>
      <c r="M3512">
        <v>0</v>
      </c>
      <c r="N3512">
        <v>1</v>
      </c>
      <c r="O3512">
        <v>1</v>
      </c>
      <c r="P3512">
        <v>1.74</v>
      </c>
      <c r="Q3512">
        <v>4.6100000000000003</v>
      </c>
      <c r="R3512">
        <v>5.61</v>
      </c>
      <c r="S3512">
        <v>5.92</v>
      </c>
      <c r="T3512">
        <v>0</v>
      </c>
      <c r="U3512">
        <v>0</v>
      </c>
    </row>
    <row r="3513" spans="1:21" x14ac:dyDescent="0.25">
      <c r="A3513" t="s">
        <v>23767</v>
      </c>
      <c r="B3513" t="s">
        <v>23768</v>
      </c>
      <c r="C3513" t="s">
        <v>20889</v>
      </c>
      <c r="D3513">
        <v>0</v>
      </c>
      <c r="E3513">
        <v>0</v>
      </c>
      <c r="F3513">
        <v>5.76</v>
      </c>
      <c r="G3513">
        <v>0</v>
      </c>
      <c r="H3513">
        <v>0</v>
      </c>
      <c r="I3513">
        <v>0</v>
      </c>
      <c r="J3513">
        <v>1</v>
      </c>
      <c r="K3513">
        <v>1</v>
      </c>
      <c r="L3513">
        <v>1</v>
      </c>
      <c r="M3513">
        <v>0</v>
      </c>
      <c r="N3513">
        <v>0</v>
      </c>
      <c r="O3513">
        <v>1</v>
      </c>
      <c r="P3513">
        <v>1.7</v>
      </c>
      <c r="Q3513">
        <v>4.43</v>
      </c>
      <c r="R3513">
        <v>5.08</v>
      </c>
      <c r="S3513">
        <v>5.92</v>
      </c>
      <c r="T3513">
        <v>0</v>
      </c>
      <c r="U3513">
        <v>0</v>
      </c>
    </row>
    <row r="3514" spans="1:21" x14ac:dyDescent="0.25">
      <c r="A3514" t="s">
        <v>23769</v>
      </c>
      <c r="B3514" t="s">
        <v>23770</v>
      </c>
      <c r="C3514" t="s">
        <v>20869</v>
      </c>
      <c r="D3514">
        <v>0</v>
      </c>
      <c r="E3514">
        <v>0</v>
      </c>
      <c r="F3514">
        <v>5.81</v>
      </c>
      <c r="G3514">
        <v>0</v>
      </c>
      <c r="H3514">
        <v>0</v>
      </c>
      <c r="I3514">
        <v>0</v>
      </c>
      <c r="J3514">
        <v>1</v>
      </c>
      <c r="K3514">
        <v>1</v>
      </c>
      <c r="L3514">
        <v>1</v>
      </c>
      <c r="M3514">
        <v>0</v>
      </c>
      <c r="N3514">
        <v>1</v>
      </c>
      <c r="O3514">
        <v>1</v>
      </c>
      <c r="P3514">
        <v>1.76</v>
      </c>
      <c r="Q3514">
        <v>5.0199999999999996</v>
      </c>
      <c r="R3514">
        <v>5.88</v>
      </c>
      <c r="S3514">
        <v>5.92</v>
      </c>
      <c r="T3514">
        <v>0</v>
      </c>
      <c r="U3514">
        <v>0</v>
      </c>
    </row>
    <row r="3515" spans="1:21" x14ac:dyDescent="0.25">
      <c r="A3515" t="s">
        <v>7898</v>
      </c>
      <c r="B3515" t="s">
        <v>7887</v>
      </c>
      <c r="C3515" t="s">
        <v>20870</v>
      </c>
      <c r="D3515">
        <v>0</v>
      </c>
      <c r="E3515">
        <v>0</v>
      </c>
      <c r="F3515">
        <v>5.68</v>
      </c>
      <c r="G3515">
        <v>0</v>
      </c>
      <c r="H3515">
        <v>1</v>
      </c>
      <c r="I3515">
        <v>0</v>
      </c>
      <c r="J3515">
        <v>1</v>
      </c>
      <c r="K3515">
        <v>1</v>
      </c>
      <c r="L3515">
        <v>1</v>
      </c>
      <c r="M3515">
        <v>0</v>
      </c>
      <c r="N3515">
        <v>1</v>
      </c>
      <c r="O3515">
        <v>1</v>
      </c>
      <c r="P3515">
        <v>1.8</v>
      </c>
      <c r="Q3515">
        <v>6.01</v>
      </c>
      <c r="R3515">
        <v>7.07</v>
      </c>
      <c r="S3515">
        <v>5.93</v>
      </c>
      <c r="T3515">
        <v>0</v>
      </c>
      <c r="U3515">
        <v>-0.1</v>
      </c>
    </row>
    <row r="3516" spans="1:21" x14ac:dyDescent="0.25">
      <c r="A3516" t="s">
        <v>7131</v>
      </c>
      <c r="B3516" t="s">
        <v>7132</v>
      </c>
      <c r="C3516" t="s">
        <v>20881</v>
      </c>
      <c r="D3516">
        <v>0</v>
      </c>
      <c r="E3516">
        <v>0</v>
      </c>
      <c r="F3516">
        <v>5.73</v>
      </c>
      <c r="G3516">
        <v>0</v>
      </c>
      <c r="H3516">
        <v>1</v>
      </c>
      <c r="I3516">
        <v>0</v>
      </c>
      <c r="J3516">
        <v>1</v>
      </c>
      <c r="K3516">
        <v>1</v>
      </c>
      <c r="L3516">
        <v>1</v>
      </c>
      <c r="M3516">
        <v>0</v>
      </c>
      <c r="N3516">
        <v>1</v>
      </c>
      <c r="O3516">
        <v>1</v>
      </c>
      <c r="P3516">
        <v>1.78</v>
      </c>
      <c r="Q3516">
        <v>4.6900000000000004</v>
      </c>
      <c r="R3516">
        <v>5.88</v>
      </c>
      <c r="S3516">
        <v>5.93</v>
      </c>
      <c r="T3516">
        <v>0</v>
      </c>
      <c r="U3516">
        <v>0</v>
      </c>
    </row>
    <row r="3517" spans="1:21" x14ac:dyDescent="0.25">
      <c r="A3517" t="s">
        <v>6676</v>
      </c>
      <c r="B3517" t="s">
        <v>6677</v>
      </c>
      <c r="C3517" t="s">
        <v>1</v>
      </c>
      <c r="D3517">
        <v>0</v>
      </c>
      <c r="E3517">
        <v>0</v>
      </c>
      <c r="F3517">
        <v>5.89</v>
      </c>
      <c r="G3517">
        <v>0</v>
      </c>
      <c r="H3517">
        <v>0</v>
      </c>
      <c r="I3517">
        <v>0</v>
      </c>
      <c r="J3517">
        <v>1</v>
      </c>
      <c r="K3517">
        <v>1</v>
      </c>
      <c r="L3517">
        <v>1</v>
      </c>
      <c r="M3517">
        <v>0</v>
      </c>
      <c r="N3517">
        <v>1</v>
      </c>
      <c r="O3517">
        <v>1</v>
      </c>
      <c r="P3517">
        <v>1.79</v>
      </c>
      <c r="Q3517">
        <v>5.04</v>
      </c>
      <c r="R3517">
        <v>6.3</v>
      </c>
      <c r="S3517">
        <v>5.93</v>
      </c>
      <c r="T3517">
        <v>0</v>
      </c>
      <c r="U3517">
        <v>0</v>
      </c>
    </row>
    <row r="3518" spans="1:21" x14ac:dyDescent="0.25">
      <c r="A3518" t="s">
        <v>6137</v>
      </c>
      <c r="B3518" t="s">
        <v>6138</v>
      </c>
      <c r="C3518" t="s">
        <v>20883</v>
      </c>
      <c r="D3518">
        <v>0</v>
      </c>
      <c r="E3518">
        <v>0</v>
      </c>
      <c r="F3518">
        <v>5.8</v>
      </c>
      <c r="G3518">
        <v>0</v>
      </c>
      <c r="H3518">
        <v>1</v>
      </c>
      <c r="I3518">
        <v>0</v>
      </c>
      <c r="J3518">
        <v>1</v>
      </c>
      <c r="K3518">
        <v>1</v>
      </c>
      <c r="L3518">
        <v>1</v>
      </c>
      <c r="M3518">
        <v>0</v>
      </c>
      <c r="N3518">
        <v>1</v>
      </c>
      <c r="O3518">
        <v>1</v>
      </c>
      <c r="P3518">
        <v>1.8</v>
      </c>
      <c r="Q3518">
        <v>6.57</v>
      </c>
      <c r="R3518">
        <v>7.08</v>
      </c>
      <c r="S3518">
        <v>5.93</v>
      </c>
      <c r="T3518">
        <v>0</v>
      </c>
      <c r="U3518">
        <v>0</v>
      </c>
    </row>
    <row r="3519" spans="1:21" x14ac:dyDescent="0.25">
      <c r="A3519" t="s">
        <v>23771</v>
      </c>
      <c r="B3519" t="s">
        <v>23772</v>
      </c>
      <c r="C3519" t="s">
        <v>1</v>
      </c>
      <c r="D3519">
        <v>0</v>
      </c>
      <c r="E3519">
        <v>0</v>
      </c>
      <c r="F3519">
        <v>5.87</v>
      </c>
      <c r="G3519">
        <v>0</v>
      </c>
      <c r="H3519">
        <v>1</v>
      </c>
      <c r="I3519">
        <v>0</v>
      </c>
      <c r="J3519">
        <v>1</v>
      </c>
      <c r="K3519">
        <v>1</v>
      </c>
      <c r="L3519">
        <v>1</v>
      </c>
      <c r="M3519">
        <v>0</v>
      </c>
      <c r="N3519">
        <v>1</v>
      </c>
      <c r="O3519">
        <v>1</v>
      </c>
      <c r="P3519">
        <v>1.83</v>
      </c>
      <c r="Q3519">
        <v>5.92</v>
      </c>
      <c r="R3519">
        <v>7.08</v>
      </c>
      <c r="S3519">
        <v>5.93</v>
      </c>
      <c r="T3519">
        <v>0</v>
      </c>
      <c r="U3519">
        <v>-0.1</v>
      </c>
    </row>
    <row r="3520" spans="1:21" x14ac:dyDescent="0.25">
      <c r="A3520" t="s">
        <v>23773</v>
      </c>
      <c r="B3520" t="s">
        <v>23774</v>
      </c>
      <c r="C3520" t="s">
        <v>20881</v>
      </c>
      <c r="D3520">
        <v>0</v>
      </c>
      <c r="E3520">
        <v>0</v>
      </c>
      <c r="F3520">
        <v>5.77</v>
      </c>
      <c r="G3520">
        <v>0</v>
      </c>
      <c r="H3520">
        <v>0</v>
      </c>
      <c r="I3520">
        <v>0</v>
      </c>
      <c r="J3520">
        <v>1</v>
      </c>
      <c r="K3520">
        <v>1</v>
      </c>
      <c r="L3520">
        <v>1</v>
      </c>
      <c r="M3520">
        <v>0</v>
      </c>
      <c r="N3520">
        <v>0</v>
      </c>
      <c r="O3520">
        <v>1</v>
      </c>
      <c r="P3520">
        <v>1.74</v>
      </c>
      <c r="Q3520">
        <v>4.45</v>
      </c>
      <c r="R3520">
        <v>5.36</v>
      </c>
      <c r="S3520">
        <v>5.93</v>
      </c>
      <c r="T3520">
        <v>0</v>
      </c>
      <c r="U3520">
        <v>0</v>
      </c>
    </row>
    <row r="3521" spans="1:21" x14ac:dyDescent="0.25">
      <c r="A3521" t="s">
        <v>5913</v>
      </c>
      <c r="B3521" t="s">
        <v>5914</v>
      </c>
      <c r="C3521" t="s">
        <v>20883</v>
      </c>
      <c r="D3521">
        <v>0</v>
      </c>
      <c r="E3521">
        <v>0</v>
      </c>
      <c r="F3521">
        <v>5.69</v>
      </c>
      <c r="G3521">
        <v>0</v>
      </c>
      <c r="H3521">
        <v>0</v>
      </c>
      <c r="I3521">
        <v>0</v>
      </c>
      <c r="J3521">
        <v>1</v>
      </c>
      <c r="K3521">
        <v>1</v>
      </c>
      <c r="L3521">
        <v>1</v>
      </c>
      <c r="M3521">
        <v>0</v>
      </c>
      <c r="N3521">
        <v>0</v>
      </c>
      <c r="O3521">
        <v>0</v>
      </c>
      <c r="P3521">
        <v>1.64</v>
      </c>
      <c r="Q3521">
        <v>4.4000000000000004</v>
      </c>
      <c r="R3521">
        <v>4.3600000000000003</v>
      </c>
      <c r="S3521">
        <v>5.93</v>
      </c>
      <c r="T3521">
        <v>0</v>
      </c>
      <c r="U3521">
        <v>0</v>
      </c>
    </row>
    <row r="3522" spans="1:21" x14ac:dyDescent="0.25">
      <c r="A3522" t="s">
        <v>5859</v>
      </c>
      <c r="B3522" t="s">
        <v>2215</v>
      </c>
      <c r="C3522" t="s">
        <v>20868</v>
      </c>
      <c r="D3522">
        <v>0</v>
      </c>
      <c r="E3522">
        <v>0</v>
      </c>
      <c r="F3522">
        <v>5.84</v>
      </c>
      <c r="G3522">
        <v>0</v>
      </c>
      <c r="H3522">
        <v>0</v>
      </c>
      <c r="I3522">
        <v>0</v>
      </c>
      <c r="J3522">
        <v>1</v>
      </c>
      <c r="K3522">
        <v>1</v>
      </c>
      <c r="L3522">
        <v>1</v>
      </c>
      <c r="M3522">
        <v>0</v>
      </c>
      <c r="N3522">
        <v>0</v>
      </c>
      <c r="O3522">
        <v>1</v>
      </c>
      <c r="P3522">
        <v>1.69</v>
      </c>
      <c r="Q3522">
        <v>4.18</v>
      </c>
      <c r="R3522">
        <v>4.68</v>
      </c>
      <c r="S3522">
        <v>5.93</v>
      </c>
      <c r="T3522">
        <v>0</v>
      </c>
      <c r="U3522">
        <v>0</v>
      </c>
    </row>
    <row r="3523" spans="1:21" x14ac:dyDescent="0.25">
      <c r="A3523" t="s">
        <v>6626</v>
      </c>
      <c r="B3523" t="s">
        <v>6627</v>
      </c>
      <c r="C3523" t="s">
        <v>20888</v>
      </c>
      <c r="D3523">
        <v>0</v>
      </c>
      <c r="E3523">
        <v>0</v>
      </c>
      <c r="F3523">
        <v>5.61</v>
      </c>
      <c r="G3523">
        <v>0</v>
      </c>
      <c r="H3523">
        <v>0</v>
      </c>
      <c r="I3523">
        <v>0</v>
      </c>
      <c r="J3523">
        <v>1</v>
      </c>
      <c r="K3523">
        <v>1</v>
      </c>
      <c r="L3523">
        <v>1</v>
      </c>
      <c r="M3523">
        <v>0</v>
      </c>
      <c r="N3523">
        <v>0</v>
      </c>
      <c r="O3523">
        <v>1</v>
      </c>
      <c r="P3523">
        <v>1.71</v>
      </c>
      <c r="Q3523">
        <v>4.16</v>
      </c>
      <c r="R3523">
        <v>5.24</v>
      </c>
      <c r="S3523">
        <v>5.93</v>
      </c>
      <c r="T3523">
        <v>0</v>
      </c>
      <c r="U3523">
        <v>0</v>
      </c>
    </row>
    <row r="3524" spans="1:21" x14ac:dyDescent="0.25">
      <c r="A3524" t="s">
        <v>23775</v>
      </c>
      <c r="B3524" t="s">
        <v>23776</v>
      </c>
      <c r="C3524" t="s">
        <v>20889</v>
      </c>
      <c r="D3524">
        <v>0</v>
      </c>
      <c r="E3524">
        <v>0</v>
      </c>
      <c r="F3524">
        <v>5.83</v>
      </c>
      <c r="G3524">
        <v>0</v>
      </c>
      <c r="H3524">
        <v>0</v>
      </c>
      <c r="I3524">
        <v>0</v>
      </c>
      <c r="J3524">
        <v>1</v>
      </c>
      <c r="K3524">
        <v>1</v>
      </c>
      <c r="L3524">
        <v>1</v>
      </c>
      <c r="M3524">
        <v>0</v>
      </c>
      <c r="N3524">
        <v>0</v>
      </c>
      <c r="O3524">
        <v>1</v>
      </c>
      <c r="P3524">
        <v>1.74</v>
      </c>
      <c r="Q3524">
        <v>4.41</v>
      </c>
      <c r="R3524">
        <v>5.61</v>
      </c>
      <c r="S3524">
        <v>5.93</v>
      </c>
      <c r="T3524">
        <v>0</v>
      </c>
      <c r="U3524">
        <v>0</v>
      </c>
    </row>
    <row r="3525" spans="1:21" x14ac:dyDescent="0.25">
      <c r="A3525" t="s">
        <v>6651</v>
      </c>
      <c r="B3525" t="s">
        <v>6652</v>
      </c>
      <c r="C3525" t="s">
        <v>20865</v>
      </c>
      <c r="D3525">
        <v>0</v>
      </c>
      <c r="E3525">
        <v>0</v>
      </c>
      <c r="F3525">
        <v>5.7</v>
      </c>
      <c r="G3525">
        <v>0</v>
      </c>
      <c r="H3525">
        <v>0</v>
      </c>
      <c r="I3525">
        <v>0</v>
      </c>
      <c r="J3525">
        <v>1</v>
      </c>
      <c r="K3525">
        <v>1</v>
      </c>
      <c r="L3525">
        <v>1</v>
      </c>
      <c r="M3525">
        <v>0</v>
      </c>
      <c r="N3525">
        <v>0</v>
      </c>
      <c r="O3525">
        <v>1</v>
      </c>
      <c r="P3525">
        <v>1.73</v>
      </c>
      <c r="Q3525">
        <v>4.33</v>
      </c>
      <c r="R3525">
        <v>5.46</v>
      </c>
      <c r="S3525">
        <v>5.93</v>
      </c>
      <c r="T3525">
        <v>0</v>
      </c>
      <c r="U3525">
        <v>0</v>
      </c>
    </row>
    <row r="3526" spans="1:21" x14ac:dyDescent="0.25">
      <c r="A3526" t="s">
        <v>6845</v>
      </c>
      <c r="B3526" t="s">
        <v>6846</v>
      </c>
      <c r="C3526" t="s">
        <v>1</v>
      </c>
      <c r="D3526">
        <v>0</v>
      </c>
      <c r="E3526">
        <v>0</v>
      </c>
      <c r="F3526">
        <v>5.84</v>
      </c>
      <c r="G3526">
        <v>0</v>
      </c>
      <c r="H3526">
        <v>0</v>
      </c>
      <c r="I3526">
        <v>0</v>
      </c>
      <c r="J3526">
        <v>1</v>
      </c>
      <c r="K3526">
        <v>1</v>
      </c>
      <c r="L3526">
        <v>1</v>
      </c>
      <c r="M3526">
        <v>0</v>
      </c>
      <c r="N3526">
        <v>1</v>
      </c>
      <c r="O3526">
        <v>1</v>
      </c>
      <c r="P3526">
        <v>1.74</v>
      </c>
      <c r="Q3526">
        <v>4.59</v>
      </c>
      <c r="R3526">
        <v>5.47</v>
      </c>
      <c r="S3526">
        <v>5.93</v>
      </c>
      <c r="T3526">
        <v>0</v>
      </c>
      <c r="U3526">
        <v>0</v>
      </c>
    </row>
    <row r="3527" spans="1:21" x14ac:dyDescent="0.25">
      <c r="A3527" t="s">
        <v>23777</v>
      </c>
      <c r="B3527" t="s">
        <v>23778</v>
      </c>
      <c r="C3527" t="s">
        <v>20884</v>
      </c>
      <c r="D3527">
        <v>0</v>
      </c>
      <c r="E3527">
        <v>0</v>
      </c>
      <c r="F3527">
        <v>5.95</v>
      </c>
      <c r="G3527">
        <v>0</v>
      </c>
      <c r="H3527">
        <v>0</v>
      </c>
      <c r="I3527">
        <v>0</v>
      </c>
      <c r="J3527">
        <v>1</v>
      </c>
      <c r="K3527">
        <v>1</v>
      </c>
      <c r="L3527">
        <v>1</v>
      </c>
      <c r="M3527">
        <v>0</v>
      </c>
      <c r="N3527">
        <v>1</v>
      </c>
      <c r="O3527">
        <v>1</v>
      </c>
      <c r="P3527">
        <v>1.75</v>
      </c>
      <c r="Q3527">
        <v>4.93</v>
      </c>
      <c r="R3527">
        <v>5.45</v>
      </c>
      <c r="S3527">
        <v>5.93</v>
      </c>
      <c r="T3527">
        <v>0</v>
      </c>
      <c r="U3527">
        <v>0</v>
      </c>
    </row>
    <row r="3528" spans="1:21" x14ac:dyDescent="0.25">
      <c r="A3528" t="s">
        <v>7298</v>
      </c>
      <c r="B3528" t="s">
        <v>7299</v>
      </c>
      <c r="C3528" t="s">
        <v>20880</v>
      </c>
      <c r="D3528">
        <v>0</v>
      </c>
      <c r="E3528">
        <v>0</v>
      </c>
      <c r="F3528">
        <v>5.93</v>
      </c>
      <c r="G3528">
        <v>0</v>
      </c>
      <c r="H3528">
        <v>0</v>
      </c>
      <c r="I3528">
        <v>0</v>
      </c>
      <c r="J3528">
        <v>1</v>
      </c>
      <c r="K3528">
        <v>1</v>
      </c>
      <c r="L3528">
        <v>1</v>
      </c>
      <c r="M3528">
        <v>0</v>
      </c>
      <c r="N3528">
        <v>1</v>
      </c>
      <c r="O3528">
        <v>1</v>
      </c>
      <c r="P3528">
        <v>1.75</v>
      </c>
      <c r="Q3528">
        <v>4.6500000000000004</v>
      </c>
      <c r="R3528">
        <v>5.44</v>
      </c>
      <c r="S3528">
        <v>5.93</v>
      </c>
      <c r="T3528">
        <v>0</v>
      </c>
      <c r="U3528">
        <v>0</v>
      </c>
    </row>
    <row r="3529" spans="1:21" x14ac:dyDescent="0.25">
      <c r="A3529" t="s">
        <v>6886</v>
      </c>
      <c r="B3529" t="s">
        <v>6887</v>
      </c>
      <c r="C3529" t="s">
        <v>20881</v>
      </c>
      <c r="D3529">
        <v>0</v>
      </c>
      <c r="E3529">
        <v>0</v>
      </c>
      <c r="F3529">
        <v>5.82</v>
      </c>
      <c r="G3529">
        <v>0</v>
      </c>
      <c r="H3529">
        <v>1</v>
      </c>
      <c r="I3529">
        <v>0</v>
      </c>
      <c r="J3529">
        <v>1</v>
      </c>
      <c r="K3529">
        <v>1</v>
      </c>
      <c r="L3529">
        <v>1</v>
      </c>
      <c r="M3529">
        <v>0</v>
      </c>
      <c r="N3529">
        <v>1</v>
      </c>
      <c r="O3529">
        <v>1</v>
      </c>
      <c r="P3529">
        <v>1.84</v>
      </c>
      <c r="Q3529">
        <v>5.82</v>
      </c>
      <c r="R3529">
        <v>7.11</v>
      </c>
      <c r="S3529">
        <v>5.93</v>
      </c>
      <c r="T3529">
        <v>0</v>
      </c>
      <c r="U3529">
        <v>0</v>
      </c>
    </row>
    <row r="3530" spans="1:21" x14ac:dyDescent="0.25">
      <c r="A3530" t="s">
        <v>9157</v>
      </c>
      <c r="B3530" t="s">
        <v>9158</v>
      </c>
      <c r="C3530" t="s">
        <v>1</v>
      </c>
      <c r="D3530">
        <v>0</v>
      </c>
      <c r="E3530">
        <v>0</v>
      </c>
      <c r="F3530">
        <v>5.85</v>
      </c>
      <c r="G3530">
        <v>0</v>
      </c>
      <c r="H3530">
        <v>1</v>
      </c>
      <c r="I3530">
        <v>0</v>
      </c>
      <c r="J3530">
        <v>1</v>
      </c>
      <c r="K3530">
        <v>1</v>
      </c>
      <c r="L3530">
        <v>1</v>
      </c>
      <c r="M3530">
        <v>0</v>
      </c>
      <c r="N3530">
        <v>1</v>
      </c>
      <c r="O3530">
        <v>1</v>
      </c>
      <c r="P3530">
        <v>1.82</v>
      </c>
      <c r="Q3530">
        <v>5.57</v>
      </c>
      <c r="R3530">
        <v>6.78</v>
      </c>
      <c r="S3530">
        <v>5.94</v>
      </c>
      <c r="T3530">
        <v>0</v>
      </c>
      <c r="U3530">
        <v>-0.1</v>
      </c>
    </row>
    <row r="3531" spans="1:21" x14ac:dyDescent="0.25">
      <c r="A3531" t="s">
        <v>23779</v>
      </c>
      <c r="B3531" t="s">
        <v>23780</v>
      </c>
      <c r="C3531" t="s">
        <v>20879</v>
      </c>
      <c r="D3531">
        <v>0</v>
      </c>
      <c r="E3531">
        <v>0</v>
      </c>
      <c r="F3531">
        <v>6.04</v>
      </c>
      <c r="G3531">
        <v>0</v>
      </c>
      <c r="H3531">
        <v>1</v>
      </c>
      <c r="I3531">
        <v>0</v>
      </c>
      <c r="J3531">
        <v>1</v>
      </c>
      <c r="K3531">
        <v>1</v>
      </c>
      <c r="L3531">
        <v>1</v>
      </c>
      <c r="M3531">
        <v>0</v>
      </c>
      <c r="N3531">
        <v>1</v>
      </c>
      <c r="O3531">
        <v>1</v>
      </c>
      <c r="P3531">
        <v>1.81</v>
      </c>
      <c r="Q3531">
        <v>5.54</v>
      </c>
      <c r="R3531">
        <v>5.98</v>
      </c>
      <c r="S3531">
        <v>5.94</v>
      </c>
      <c r="T3531">
        <v>0</v>
      </c>
      <c r="U3531">
        <v>0</v>
      </c>
    </row>
    <row r="3532" spans="1:21" x14ac:dyDescent="0.25">
      <c r="A3532" t="s">
        <v>8963</v>
      </c>
      <c r="B3532" t="s">
        <v>1797</v>
      </c>
      <c r="C3532" t="s">
        <v>1</v>
      </c>
      <c r="D3532">
        <v>0</v>
      </c>
      <c r="E3532">
        <v>0</v>
      </c>
      <c r="F3532">
        <v>5.86</v>
      </c>
      <c r="G3532">
        <v>0</v>
      </c>
      <c r="H3532">
        <v>1</v>
      </c>
      <c r="I3532">
        <v>0</v>
      </c>
      <c r="J3532">
        <v>1</v>
      </c>
      <c r="K3532">
        <v>1</v>
      </c>
      <c r="L3532">
        <v>1</v>
      </c>
      <c r="M3532">
        <v>0</v>
      </c>
      <c r="N3532">
        <v>1</v>
      </c>
      <c r="O3532">
        <v>1</v>
      </c>
      <c r="P3532">
        <v>1.83</v>
      </c>
      <c r="Q3532">
        <v>5.69</v>
      </c>
      <c r="R3532">
        <v>6.91</v>
      </c>
      <c r="S3532">
        <v>5.94</v>
      </c>
      <c r="T3532">
        <v>0</v>
      </c>
      <c r="U3532">
        <v>-0.1</v>
      </c>
    </row>
    <row r="3533" spans="1:21" x14ac:dyDescent="0.25">
      <c r="A3533" t="s">
        <v>23781</v>
      </c>
      <c r="B3533" t="s">
        <v>23782</v>
      </c>
      <c r="C3533" t="s">
        <v>20876</v>
      </c>
      <c r="D3533">
        <v>0</v>
      </c>
      <c r="E3533">
        <v>0</v>
      </c>
      <c r="F3533">
        <v>5.81</v>
      </c>
      <c r="G3533">
        <v>0</v>
      </c>
      <c r="H3533">
        <v>0</v>
      </c>
      <c r="I3533">
        <v>0</v>
      </c>
      <c r="J3533">
        <v>1</v>
      </c>
      <c r="K3533">
        <v>1</v>
      </c>
      <c r="L3533">
        <v>1</v>
      </c>
      <c r="M3533">
        <v>0</v>
      </c>
      <c r="N3533">
        <v>1</v>
      </c>
      <c r="O3533">
        <v>1</v>
      </c>
      <c r="P3533">
        <v>1.77</v>
      </c>
      <c r="Q3533">
        <v>4.99</v>
      </c>
      <c r="R3533">
        <v>6.04</v>
      </c>
      <c r="S3533">
        <v>5.94</v>
      </c>
      <c r="T3533">
        <v>0</v>
      </c>
      <c r="U3533">
        <v>0</v>
      </c>
    </row>
    <row r="3534" spans="1:21" x14ac:dyDescent="0.25">
      <c r="A3534" t="s">
        <v>23783</v>
      </c>
      <c r="B3534" t="s">
        <v>23784</v>
      </c>
      <c r="C3534" t="s">
        <v>20886</v>
      </c>
      <c r="D3534">
        <v>0</v>
      </c>
      <c r="E3534">
        <v>0</v>
      </c>
      <c r="F3534">
        <v>5.8</v>
      </c>
      <c r="G3534">
        <v>0</v>
      </c>
      <c r="H3534">
        <v>0</v>
      </c>
      <c r="I3534">
        <v>0</v>
      </c>
      <c r="J3534">
        <v>1</v>
      </c>
      <c r="K3534">
        <v>1</v>
      </c>
      <c r="L3534">
        <v>1</v>
      </c>
      <c r="M3534">
        <v>0</v>
      </c>
      <c r="N3534">
        <v>1</v>
      </c>
      <c r="O3534">
        <v>1</v>
      </c>
      <c r="P3534">
        <v>1.7</v>
      </c>
      <c r="Q3534">
        <v>4.59</v>
      </c>
      <c r="R3534">
        <v>4.97</v>
      </c>
      <c r="S3534">
        <v>5.94</v>
      </c>
      <c r="T3534">
        <v>0</v>
      </c>
      <c r="U3534">
        <v>0</v>
      </c>
    </row>
    <row r="3535" spans="1:21" x14ac:dyDescent="0.25">
      <c r="A3535" t="s">
        <v>8032</v>
      </c>
      <c r="B3535" t="s">
        <v>23785</v>
      </c>
      <c r="C3535" t="s">
        <v>20881</v>
      </c>
      <c r="D3535">
        <v>0</v>
      </c>
      <c r="E3535">
        <v>0</v>
      </c>
      <c r="F3535">
        <v>5.79</v>
      </c>
      <c r="G3535">
        <v>0</v>
      </c>
      <c r="H3535">
        <v>1</v>
      </c>
      <c r="I3535">
        <v>0</v>
      </c>
      <c r="J3535">
        <v>1</v>
      </c>
      <c r="K3535">
        <v>1</v>
      </c>
      <c r="L3535">
        <v>1</v>
      </c>
      <c r="M3535">
        <v>0</v>
      </c>
      <c r="N3535">
        <v>1</v>
      </c>
      <c r="O3535">
        <v>1</v>
      </c>
      <c r="P3535">
        <v>1.82</v>
      </c>
      <c r="Q3535">
        <v>5.38</v>
      </c>
      <c r="R3535">
        <v>6.71</v>
      </c>
      <c r="S3535">
        <v>5.94</v>
      </c>
      <c r="T3535">
        <v>0</v>
      </c>
      <c r="U3535">
        <v>0</v>
      </c>
    </row>
    <row r="3536" spans="1:21" x14ac:dyDescent="0.25">
      <c r="A3536" t="s">
        <v>6567</v>
      </c>
      <c r="B3536" t="s">
        <v>6568</v>
      </c>
      <c r="C3536" t="s">
        <v>1</v>
      </c>
      <c r="D3536">
        <v>0</v>
      </c>
      <c r="E3536">
        <v>0</v>
      </c>
      <c r="F3536">
        <v>5.82</v>
      </c>
      <c r="G3536">
        <v>0</v>
      </c>
      <c r="H3536">
        <v>0</v>
      </c>
      <c r="I3536">
        <v>0</v>
      </c>
      <c r="J3536">
        <v>1</v>
      </c>
      <c r="K3536">
        <v>1</v>
      </c>
      <c r="L3536">
        <v>1</v>
      </c>
      <c r="M3536">
        <v>0</v>
      </c>
      <c r="N3536">
        <v>0</v>
      </c>
      <c r="O3536">
        <v>1</v>
      </c>
      <c r="P3536">
        <v>1.72</v>
      </c>
      <c r="Q3536">
        <v>4.1399999999999997</v>
      </c>
      <c r="R3536">
        <v>5.0199999999999996</v>
      </c>
      <c r="S3536">
        <v>5.94</v>
      </c>
      <c r="T3536">
        <v>0</v>
      </c>
      <c r="U3536">
        <v>0</v>
      </c>
    </row>
    <row r="3537" spans="1:21" x14ac:dyDescent="0.25">
      <c r="A3537" t="s">
        <v>6424</v>
      </c>
      <c r="B3537" t="s">
        <v>6425</v>
      </c>
      <c r="C3537" t="s">
        <v>20893</v>
      </c>
      <c r="D3537">
        <v>0</v>
      </c>
      <c r="E3537">
        <v>0</v>
      </c>
      <c r="F3537">
        <v>5.89</v>
      </c>
      <c r="G3537">
        <v>0</v>
      </c>
      <c r="H3537">
        <v>0</v>
      </c>
      <c r="I3537">
        <v>0</v>
      </c>
      <c r="J3537">
        <v>1</v>
      </c>
      <c r="K3537">
        <v>1</v>
      </c>
      <c r="L3537">
        <v>1</v>
      </c>
      <c r="M3537">
        <v>0</v>
      </c>
      <c r="N3537">
        <v>0</v>
      </c>
      <c r="O3537">
        <v>1</v>
      </c>
      <c r="P3537">
        <v>1.73</v>
      </c>
      <c r="Q3537">
        <v>3.73</v>
      </c>
      <c r="R3537">
        <v>4.8600000000000003</v>
      </c>
      <c r="S3537">
        <v>5.94</v>
      </c>
      <c r="T3537">
        <v>0</v>
      </c>
      <c r="U3537">
        <v>0</v>
      </c>
    </row>
    <row r="3538" spans="1:21" x14ac:dyDescent="0.25">
      <c r="A3538" t="s">
        <v>6216</v>
      </c>
      <c r="B3538" t="s">
        <v>6217</v>
      </c>
      <c r="C3538" t="s">
        <v>20878</v>
      </c>
      <c r="D3538">
        <v>0</v>
      </c>
      <c r="E3538">
        <v>0</v>
      </c>
      <c r="F3538">
        <v>6.04</v>
      </c>
      <c r="G3538">
        <v>0</v>
      </c>
      <c r="H3538">
        <v>0</v>
      </c>
      <c r="I3538">
        <v>0</v>
      </c>
      <c r="J3538">
        <v>1</v>
      </c>
      <c r="K3538">
        <v>1</v>
      </c>
      <c r="L3538">
        <v>1</v>
      </c>
      <c r="M3538">
        <v>0</v>
      </c>
      <c r="N3538">
        <v>1</v>
      </c>
      <c r="O3538">
        <v>1</v>
      </c>
      <c r="P3538">
        <v>1.8</v>
      </c>
      <c r="Q3538">
        <v>4.96</v>
      </c>
      <c r="R3538">
        <v>6</v>
      </c>
      <c r="S3538">
        <v>5.94</v>
      </c>
      <c r="T3538">
        <v>0</v>
      </c>
      <c r="U3538">
        <v>0</v>
      </c>
    </row>
    <row r="3539" spans="1:21" x14ac:dyDescent="0.25">
      <c r="A3539" t="s">
        <v>23786</v>
      </c>
      <c r="B3539" t="s">
        <v>23787</v>
      </c>
      <c r="C3539" t="s">
        <v>20890</v>
      </c>
      <c r="D3539">
        <v>0</v>
      </c>
      <c r="E3539">
        <v>0</v>
      </c>
      <c r="F3539">
        <v>5.97</v>
      </c>
      <c r="G3539">
        <v>0</v>
      </c>
      <c r="H3539">
        <v>1</v>
      </c>
      <c r="I3539">
        <v>0</v>
      </c>
      <c r="J3539">
        <v>1</v>
      </c>
      <c r="K3539">
        <v>1</v>
      </c>
      <c r="L3539">
        <v>1</v>
      </c>
      <c r="M3539">
        <v>0</v>
      </c>
      <c r="N3539">
        <v>1</v>
      </c>
      <c r="O3539">
        <v>1</v>
      </c>
      <c r="P3539">
        <v>1.87</v>
      </c>
      <c r="Q3539">
        <v>6.04</v>
      </c>
      <c r="R3539">
        <v>7.61</v>
      </c>
      <c r="S3539">
        <v>5.94</v>
      </c>
      <c r="T3539">
        <v>0</v>
      </c>
      <c r="U3539">
        <v>-0.1</v>
      </c>
    </row>
    <row r="3540" spans="1:21" x14ac:dyDescent="0.25">
      <c r="A3540" t="s">
        <v>7010</v>
      </c>
      <c r="B3540" t="s">
        <v>7011</v>
      </c>
      <c r="C3540" t="s">
        <v>1</v>
      </c>
      <c r="D3540">
        <v>0</v>
      </c>
      <c r="E3540">
        <v>0</v>
      </c>
      <c r="F3540">
        <v>5.92</v>
      </c>
      <c r="G3540">
        <v>0</v>
      </c>
      <c r="H3540">
        <v>0</v>
      </c>
      <c r="I3540">
        <v>0</v>
      </c>
      <c r="J3540">
        <v>1</v>
      </c>
      <c r="K3540">
        <v>1</v>
      </c>
      <c r="L3540">
        <v>1</v>
      </c>
      <c r="M3540">
        <v>0</v>
      </c>
      <c r="N3540">
        <v>1</v>
      </c>
      <c r="O3540">
        <v>1</v>
      </c>
      <c r="P3540">
        <v>1.79</v>
      </c>
      <c r="Q3540">
        <v>4.72</v>
      </c>
      <c r="R3540">
        <v>6.06</v>
      </c>
      <c r="S3540">
        <v>5.95</v>
      </c>
      <c r="T3540">
        <v>0</v>
      </c>
      <c r="U3540">
        <v>0</v>
      </c>
    </row>
    <row r="3541" spans="1:21" x14ac:dyDescent="0.25">
      <c r="A3541" t="s">
        <v>23788</v>
      </c>
      <c r="B3541" t="s">
        <v>23789</v>
      </c>
      <c r="C3541" t="s">
        <v>1</v>
      </c>
      <c r="D3541">
        <v>0</v>
      </c>
      <c r="E3541">
        <v>0</v>
      </c>
      <c r="F3541">
        <v>5.86</v>
      </c>
      <c r="G3541">
        <v>0</v>
      </c>
      <c r="H3541">
        <v>0</v>
      </c>
      <c r="I3541">
        <v>0</v>
      </c>
      <c r="J3541">
        <v>1</v>
      </c>
      <c r="K3541">
        <v>1</v>
      </c>
      <c r="L3541">
        <v>1</v>
      </c>
      <c r="M3541">
        <v>0</v>
      </c>
      <c r="N3541">
        <v>0</v>
      </c>
      <c r="O3541">
        <v>1</v>
      </c>
      <c r="P3541">
        <v>1.74</v>
      </c>
      <c r="Q3541">
        <v>4.47</v>
      </c>
      <c r="R3541">
        <v>5.36</v>
      </c>
      <c r="S3541">
        <v>5.95</v>
      </c>
      <c r="T3541">
        <v>0</v>
      </c>
      <c r="U3541">
        <v>0</v>
      </c>
    </row>
    <row r="3542" spans="1:21" x14ac:dyDescent="0.25">
      <c r="A3542" t="s">
        <v>7814</v>
      </c>
      <c r="B3542" t="s">
        <v>5064</v>
      </c>
      <c r="C3542" t="s">
        <v>20889</v>
      </c>
      <c r="D3542">
        <v>0</v>
      </c>
      <c r="E3542">
        <v>0</v>
      </c>
      <c r="F3542">
        <v>5.81</v>
      </c>
      <c r="G3542">
        <v>0</v>
      </c>
      <c r="H3542">
        <v>1</v>
      </c>
      <c r="I3542">
        <v>0</v>
      </c>
      <c r="J3542">
        <v>1</v>
      </c>
      <c r="K3542">
        <v>1</v>
      </c>
      <c r="L3542">
        <v>1</v>
      </c>
      <c r="M3542">
        <v>0</v>
      </c>
      <c r="N3542">
        <v>1</v>
      </c>
      <c r="O3542">
        <v>1</v>
      </c>
      <c r="P3542">
        <v>1.81</v>
      </c>
      <c r="Q3542">
        <v>5.65</v>
      </c>
      <c r="R3542">
        <v>6.84</v>
      </c>
      <c r="S3542">
        <v>5.95</v>
      </c>
      <c r="T3542">
        <v>0</v>
      </c>
      <c r="U3542">
        <v>-0.1</v>
      </c>
    </row>
    <row r="3543" spans="1:21" x14ac:dyDescent="0.25">
      <c r="A3543" t="s">
        <v>7292</v>
      </c>
      <c r="B3543" t="s">
        <v>7293</v>
      </c>
      <c r="C3543" t="s">
        <v>20888</v>
      </c>
      <c r="D3543">
        <v>0</v>
      </c>
      <c r="E3543">
        <v>0</v>
      </c>
      <c r="F3543">
        <v>5.61</v>
      </c>
      <c r="G3543">
        <v>0</v>
      </c>
      <c r="H3543">
        <v>1</v>
      </c>
      <c r="I3543">
        <v>0</v>
      </c>
      <c r="J3543">
        <v>1</v>
      </c>
      <c r="K3543">
        <v>1</v>
      </c>
      <c r="L3543">
        <v>1</v>
      </c>
      <c r="M3543">
        <v>0</v>
      </c>
      <c r="N3543">
        <v>1</v>
      </c>
      <c r="O3543">
        <v>1</v>
      </c>
      <c r="P3543">
        <v>1.77</v>
      </c>
      <c r="Q3543">
        <v>4.8499999999999996</v>
      </c>
      <c r="R3543">
        <v>6.23</v>
      </c>
      <c r="S3543">
        <v>5.95</v>
      </c>
      <c r="T3543">
        <v>0</v>
      </c>
      <c r="U3543">
        <v>0</v>
      </c>
    </row>
    <row r="3544" spans="1:21" x14ac:dyDescent="0.25">
      <c r="A3544" t="s">
        <v>23790</v>
      </c>
      <c r="B3544" t="s">
        <v>23791</v>
      </c>
      <c r="C3544" t="s">
        <v>1</v>
      </c>
      <c r="D3544">
        <v>0</v>
      </c>
      <c r="E3544">
        <v>0</v>
      </c>
      <c r="F3544">
        <v>5.88</v>
      </c>
      <c r="G3544">
        <v>0</v>
      </c>
      <c r="H3544">
        <v>0</v>
      </c>
      <c r="I3544">
        <v>0</v>
      </c>
      <c r="J3544">
        <v>1</v>
      </c>
      <c r="K3544">
        <v>1</v>
      </c>
      <c r="L3544">
        <v>1</v>
      </c>
      <c r="M3544">
        <v>0</v>
      </c>
      <c r="N3544">
        <v>1</v>
      </c>
      <c r="O3544">
        <v>1</v>
      </c>
      <c r="P3544">
        <v>1.76</v>
      </c>
      <c r="Q3544">
        <v>4.88</v>
      </c>
      <c r="R3544">
        <v>5.77</v>
      </c>
      <c r="S3544">
        <v>5.95</v>
      </c>
      <c r="T3544">
        <v>0</v>
      </c>
      <c r="U3544">
        <v>0</v>
      </c>
    </row>
    <row r="3545" spans="1:21" x14ac:dyDescent="0.25">
      <c r="A3545" t="s">
        <v>23792</v>
      </c>
      <c r="B3545" t="s">
        <v>23793</v>
      </c>
      <c r="C3545" t="s">
        <v>20865</v>
      </c>
      <c r="D3545">
        <v>0</v>
      </c>
      <c r="E3545">
        <v>0</v>
      </c>
      <c r="F3545">
        <v>5.7</v>
      </c>
      <c r="G3545">
        <v>0</v>
      </c>
      <c r="H3545">
        <v>0</v>
      </c>
      <c r="I3545">
        <v>0</v>
      </c>
      <c r="J3545">
        <v>1</v>
      </c>
      <c r="K3545">
        <v>1</v>
      </c>
      <c r="L3545">
        <v>1</v>
      </c>
      <c r="M3545">
        <v>0</v>
      </c>
      <c r="N3545">
        <v>0</v>
      </c>
      <c r="O3545">
        <v>1</v>
      </c>
      <c r="P3545">
        <v>1.72</v>
      </c>
      <c r="Q3545">
        <v>3.97</v>
      </c>
      <c r="R3545">
        <v>5.19</v>
      </c>
      <c r="S3545">
        <v>5.95</v>
      </c>
      <c r="T3545">
        <v>0</v>
      </c>
      <c r="U3545">
        <v>0</v>
      </c>
    </row>
    <row r="3546" spans="1:21" x14ac:dyDescent="0.25">
      <c r="A3546" t="s">
        <v>23794</v>
      </c>
      <c r="B3546" t="s">
        <v>23795</v>
      </c>
      <c r="C3546" t="s">
        <v>1</v>
      </c>
      <c r="D3546">
        <v>0</v>
      </c>
      <c r="E3546">
        <v>0</v>
      </c>
      <c r="F3546">
        <v>5.92</v>
      </c>
      <c r="G3546">
        <v>0</v>
      </c>
      <c r="H3546">
        <v>1</v>
      </c>
      <c r="I3546">
        <v>0</v>
      </c>
      <c r="J3546">
        <v>1</v>
      </c>
      <c r="K3546">
        <v>1</v>
      </c>
      <c r="L3546">
        <v>1</v>
      </c>
      <c r="M3546">
        <v>0</v>
      </c>
      <c r="N3546">
        <v>1</v>
      </c>
      <c r="O3546">
        <v>1</v>
      </c>
      <c r="P3546">
        <v>1.83</v>
      </c>
      <c r="Q3546">
        <v>5.48</v>
      </c>
      <c r="R3546">
        <v>6.94</v>
      </c>
      <c r="S3546">
        <v>5.95</v>
      </c>
      <c r="T3546">
        <v>0</v>
      </c>
      <c r="U3546">
        <v>-0.1</v>
      </c>
    </row>
    <row r="3547" spans="1:21" x14ac:dyDescent="0.25">
      <c r="A3547" t="s">
        <v>5873</v>
      </c>
      <c r="B3547" t="s">
        <v>5874</v>
      </c>
      <c r="C3547" t="s">
        <v>20875</v>
      </c>
      <c r="D3547">
        <v>0</v>
      </c>
      <c r="E3547">
        <v>0</v>
      </c>
      <c r="F3547">
        <v>6</v>
      </c>
      <c r="G3547">
        <v>0</v>
      </c>
      <c r="H3547">
        <v>1</v>
      </c>
      <c r="I3547">
        <v>0</v>
      </c>
      <c r="J3547">
        <v>1</v>
      </c>
      <c r="K3547">
        <v>1</v>
      </c>
      <c r="L3547">
        <v>1</v>
      </c>
      <c r="M3547">
        <v>0</v>
      </c>
      <c r="N3547">
        <v>1</v>
      </c>
      <c r="O3547">
        <v>1</v>
      </c>
      <c r="P3547">
        <v>1.8</v>
      </c>
      <c r="Q3547">
        <v>5.96</v>
      </c>
      <c r="R3547">
        <v>6.64</v>
      </c>
      <c r="S3547">
        <v>5.95</v>
      </c>
      <c r="T3547">
        <v>0</v>
      </c>
      <c r="U3547">
        <v>0</v>
      </c>
    </row>
    <row r="3548" spans="1:21" x14ac:dyDescent="0.25">
      <c r="A3548" t="s">
        <v>23796</v>
      </c>
      <c r="B3548" t="s">
        <v>23797</v>
      </c>
      <c r="C3548" t="s">
        <v>20890</v>
      </c>
      <c r="D3548">
        <v>0</v>
      </c>
      <c r="E3548">
        <v>0</v>
      </c>
      <c r="F3548">
        <v>5.97</v>
      </c>
      <c r="G3548">
        <v>0</v>
      </c>
      <c r="H3548">
        <v>1</v>
      </c>
      <c r="I3548">
        <v>0</v>
      </c>
      <c r="J3548">
        <v>1</v>
      </c>
      <c r="K3548">
        <v>1</v>
      </c>
      <c r="L3548">
        <v>1</v>
      </c>
      <c r="M3548">
        <v>0</v>
      </c>
      <c r="N3548">
        <v>1</v>
      </c>
      <c r="O3548">
        <v>1</v>
      </c>
      <c r="P3548">
        <v>1.84</v>
      </c>
      <c r="Q3548">
        <v>5.76</v>
      </c>
      <c r="R3548">
        <v>7</v>
      </c>
      <c r="S3548">
        <v>5.95</v>
      </c>
      <c r="T3548">
        <v>0</v>
      </c>
      <c r="U3548">
        <v>-0.1</v>
      </c>
    </row>
    <row r="3549" spans="1:21" x14ac:dyDescent="0.25">
      <c r="A3549" t="s">
        <v>23798</v>
      </c>
      <c r="B3549" t="s">
        <v>23799</v>
      </c>
      <c r="C3549" t="s">
        <v>20890</v>
      </c>
      <c r="D3549">
        <v>0</v>
      </c>
      <c r="E3549">
        <v>0</v>
      </c>
      <c r="F3549">
        <v>5.94</v>
      </c>
      <c r="G3549">
        <v>0</v>
      </c>
      <c r="H3549">
        <v>0</v>
      </c>
      <c r="I3549">
        <v>0</v>
      </c>
      <c r="J3549">
        <v>1</v>
      </c>
      <c r="K3549">
        <v>1</v>
      </c>
      <c r="L3549">
        <v>1</v>
      </c>
      <c r="M3549">
        <v>0</v>
      </c>
      <c r="N3549">
        <v>1</v>
      </c>
      <c r="O3549">
        <v>1</v>
      </c>
      <c r="P3549">
        <v>1.78</v>
      </c>
      <c r="Q3549">
        <v>5.0199999999999996</v>
      </c>
      <c r="R3549">
        <v>6.01</v>
      </c>
      <c r="S3549">
        <v>5.95</v>
      </c>
      <c r="T3549">
        <v>0</v>
      </c>
      <c r="U3549">
        <v>0</v>
      </c>
    </row>
    <row r="3550" spans="1:21" x14ac:dyDescent="0.25">
      <c r="A3550" t="s">
        <v>7362</v>
      </c>
      <c r="B3550" t="s">
        <v>7363</v>
      </c>
      <c r="C3550" t="s">
        <v>20887</v>
      </c>
      <c r="D3550">
        <v>0</v>
      </c>
      <c r="E3550">
        <v>0</v>
      </c>
      <c r="F3550">
        <v>5.79</v>
      </c>
      <c r="G3550">
        <v>0</v>
      </c>
      <c r="H3550">
        <v>1</v>
      </c>
      <c r="I3550">
        <v>0</v>
      </c>
      <c r="J3550">
        <v>1</v>
      </c>
      <c r="K3550">
        <v>1</v>
      </c>
      <c r="L3550">
        <v>1</v>
      </c>
      <c r="M3550">
        <v>0</v>
      </c>
      <c r="N3550">
        <v>1</v>
      </c>
      <c r="O3550">
        <v>1</v>
      </c>
      <c r="P3550">
        <v>1.8</v>
      </c>
      <c r="Q3550">
        <v>5.62</v>
      </c>
      <c r="R3550">
        <v>6.63</v>
      </c>
      <c r="S3550">
        <v>5.96</v>
      </c>
      <c r="T3550">
        <v>0</v>
      </c>
      <c r="U3550">
        <v>0</v>
      </c>
    </row>
    <row r="3551" spans="1:21" x14ac:dyDescent="0.25">
      <c r="A3551" t="s">
        <v>23800</v>
      </c>
      <c r="B3551" t="s">
        <v>23801</v>
      </c>
      <c r="C3551" t="s">
        <v>20875</v>
      </c>
      <c r="D3551">
        <v>0</v>
      </c>
      <c r="E3551">
        <v>0</v>
      </c>
      <c r="F3551">
        <v>6.02</v>
      </c>
      <c r="G3551">
        <v>0</v>
      </c>
      <c r="H3551">
        <v>1</v>
      </c>
      <c r="I3551">
        <v>0</v>
      </c>
      <c r="J3551">
        <v>1</v>
      </c>
      <c r="K3551">
        <v>1</v>
      </c>
      <c r="L3551">
        <v>1</v>
      </c>
      <c r="M3551">
        <v>0</v>
      </c>
      <c r="N3551">
        <v>1</v>
      </c>
      <c r="O3551">
        <v>1</v>
      </c>
      <c r="P3551">
        <v>1.82</v>
      </c>
      <c r="Q3551">
        <v>6.31</v>
      </c>
      <c r="R3551">
        <v>6.86</v>
      </c>
      <c r="S3551">
        <v>5.96</v>
      </c>
      <c r="T3551">
        <v>0</v>
      </c>
      <c r="U3551">
        <v>0</v>
      </c>
    </row>
    <row r="3552" spans="1:21" x14ac:dyDescent="0.25">
      <c r="A3552" t="s">
        <v>23802</v>
      </c>
      <c r="B3552" t="s">
        <v>23803</v>
      </c>
      <c r="C3552" t="s">
        <v>1</v>
      </c>
      <c r="D3552">
        <v>0</v>
      </c>
      <c r="E3552">
        <v>0</v>
      </c>
      <c r="F3552">
        <v>5.84</v>
      </c>
      <c r="G3552">
        <v>0</v>
      </c>
      <c r="H3552">
        <v>0</v>
      </c>
      <c r="I3552">
        <v>0</v>
      </c>
      <c r="J3552">
        <v>1</v>
      </c>
      <c r="K3552">
        <v>1</v>
      </c>
      <c r="L3552">
        <v>1</v>
      </c>
      <c r="M3552">
        <v>0</v>
      </c>
      <c r="N3552">
        <v>0</v>
      </c>
      <c r="O3552">
        <v>1</v>
      </c>
      <c r="P3552">
        <v>1.71</v>
      </c>
      <c r="Q3552">
        <v>3.94</v>
      </c>
      <c r="R3552">
        <v>4.84</v>
      </c>
      <c r="S3552">
        <v>5.96</v>
      </c>
      <c r="T3552">
        <v>0</v>
      </c>
      <c r="U3552">
        <v>0</v>
      </c>
    </row>
    <row r="3553" spans="1:21" x14ac:dyDescent="0.25">
      <c r="A3553" t="s">
        <v>23804</v>
      </c>
      <c r="B3553" t="s">
        <v>23805</v>
      </c>
      <c r="C3553" t="s">
        <v>20869</v>
      </c>
      <c r="D3553">
        <v>0</v>
      </c>
      <c r="E3553">
        <v>0</v>
      </c>
      <c r="F3553">
        <v>5.91</v>
      </c>
      <c r="G3553">
        <v>0</v>
      </c>
      <c r="H3553">
        <v>1</v>
      </c>
      <c r="I3553">
        <v>0</v>
      </c>
      <c r="J3553">
        <v>1</v>
      </c>
      <c r="K3553">
        <v>1</v>
      </c>
      <c r="L3553">
        <v>1</v>
      </c>
      <c r="M3553">
        <v>0</v>
      </c>
      <c r="N3553">
        <v>1</v>
      </c>
      <c r="O3553">
        <v>1</v>
      </c>
      <c r="P3553">
        <v>1.86</v>
      </c>
      <c r="Q3553">
        <v>6.16</v>
      </c>
      <c r="R3553">
        <v>7.47</v>
      </c>
      <c r="S3553">
        <v>5.96</v>
      </c>
      <c r="T3553">
        <v>0</v>
      </c>
      <c r="U3553">
        <v>-0.1</v>
      </c>
    </row>
    <row r="3554" spans="1:21" x14ac:dyDescent="0.25">
      <c r="A3554" t="s">
        <v>6543</v>
      </c>
      <c r="B3554" t="s">
        <v>3276</v>
      </c>
      <c r="C3554" t="s">
        <v>20885</v>
      </c>
      <c r="D3554">
        <v>0</v>
      </c>
      <c r="E3554">
        <v>0</v>
      </c>
      <c r="F3554">
        <v>6.03</v>
      </c>
      <c r="G3554">
        <v>0</v>
      </c>
      <c r="H3554">
        <v>0</v>
      </c>
      <c r="I3554">
        <v>0</v>
      </c>
      <c r="J3554">
        <v>1</v>
      </c>
      <c r="K3554">
        <v>1</v>
      </c>
      <c r="L3554">
        <v>1</v>
      </c>
      <c r="M3554">
        <v>0</v>
      </c>
      <c r="N3554">
        <v>1</v>
      </c>
      <c r="O3554">
        <v>1</v>
      </c>
      <c r="P3554">
        <v>1.83</v>
      </c>
      <c r="Q3554">
        <v>5.13</v>
      </c>
      <c r="R3554">
        <v>6.6</v>
      </c>
      <c r="S3554">
        <v>5.96</v>
      </c>
      <c r="T3554">
        <v>0</v>
      </c>
      <c r="U3554">
        <v>0</v>
      </c>
    </row>
    <row r="3555" spans="1:21" x14ac:dyDescent="0.25">
      <c r="A3555" t="s">
        <v>6507</v>
      </c>
      <c r="B3555" t="s">
        <v>6508</v>
      </c>
      <c r="C3555" t="s">
        <v>20888</v>
      </c>
      <c r="D3555">
        <v>0</v>
      </c>
      <c r="E3555">
        <v>0</v>
      </c>
      <c r="F3555">
        <v>5.69</v>
      </c>
      <c r="G3555">
        <v>0</v>
      </c>
      <c r="H3555">
        <v>0</v>
      </c>
      <c r="I3555">
        <v>0</v>
      </c>
      <c r="J3555">
        <v>1</v>
      </c>
      <c r="K3555">
        <v>1</v>
      </c>
      <c r="L3555">
        <v>1</v>
      </c>
      <c r="M3555">
        <v>0</v>
      </c>
      <c r="N3555">
        <v>0</v>
      </c>
      <c r="O3555">
        <v>1</v>
      </c>
      <c r="P3555">
        <v>1.75</v>
      </c>
      <c r="Q3555">
        <v>4.01</v>
      </c>
      <c r="R3555">
        <v>5.64</v>
      </c>
      <c r="S3555">
        <v>5.97</v>
      </c>
      <c r="T3555">
        <v>0</v>
      </c>
      <c r="U3555">
        <v>0</v>
      </c>
    </row>
    <row r="3556" spans="1:21" x14ac:dyDescent="0.25">
      <c r="A3556" t="s">
        <v>23806</v>
      </c>
      <c r="B3556" t="s">
        <v>23807</v>
      </c>
      <c r="C3556" t="s">
        <v>20879</v>
      </c>
      <c r="D3556">
        <v>0</v>
      </c>
      <c r="E3556">
        <v>0</v>
      </c>
      <c r="F3556">
        <v>6.1</v>
      </c>
      <c r="G3556">
        <v>0</v>
      </c>
      <c r="H3556">
        <v>0</v>
      </c>
      <c r="I3556">
        <v>0</v>
      </c>
      <c r="J3556">
        <v>1</v>
      </c>
      <c r="K3556">
        <v>1</v>
      </c>
      <c r="L3556">
        <v>1</v>
      </c>
      <c r="M3556">
        <v>0</v>
      </c>
      <c r="N3556">
        <v>1</v>
      </c>
      <c r="O3556">
        <v>1</v>
      </c>
      <c r="P3556">
        <v>1.79</v>
      </c>
      <c r="Q3556">
        <v>4.5199999999999996</v>
      </c>
      <c r="R3556">
        <v>5.31</v>
      </c>
      <c r="S3556">
        <v>5.97</v>
      </c>
      <c r="T3556">
        <v>0</v>
      </c>
      <c r="U3556">
        <v>0</v>
      </c>
    </row>
    <row r="3557" spans="1:21" x14ac:dyDescent="0.25">
      <c r="A3557" t="s">
        <v>6533</v>
      </c>
      <c r="B3557" t="s">
        <v>6534</v>
      </c>
      <c r="C3557" t="s">
        <v>1</v>
      </c>
      <c r="D3557">
        <v>0</v>
      </c>
      <c r="E3557">
        <v>0</v>
      </c>
      <c r="F3557">
        <v>5.87</v>
      </c>
      <c r="G3557">
        <v>0</v>
      </c>
      <c r="H3557">
        <v>0</v>
      </c>
      <c r="I3557">
        <v>0</v>
      </c>
      <c r="J3557">
        <v>1</v>
      </c>
      <c r="K3557">
        <v>1</v>
      </c>
      <c r="L3557">
        <v>1</v>
      </c>
      <c r="M3557">
        <v>0</v>
      </c>
      <c r="N3557">
        <v>0</v>
      </c>
      <c r="O3557">
        <v>1</v>
      </c>
      <c r="P3557">
        <v>1.74</v>
      </c>
      <c r="Q3557">
        <v>4.41</v>
      </c>
      <c r="R3557">
        <v>5.37</v>
      </c>
      <c r="S3557">
        <v>5.97</v>
      </c>
      <c r="T3557">
        <v>0</v>
      </c>
      <c r="U3557">
        <v>0</v>
      </c>
    </row>
    <row r="3558" spans="1:21" x14ac:dyDescent="0.25">
      <c r="A3558" t="s">
        <v>6171</v>
      </c>
      <c r="B3558" t="s">
        <v>6172</v>
      </c>
      <c r="C3558" t="s">
        <v>1</v>
      </c>
      <c r="D3558">
        <v>0</v>
      </c>
      <c r="E3558">
        <v>0</v>
      </c>
      <c r="F3558">
        <v>5.88</v>
      </c>
      <c r="G3558">
        <v>0</v>
      </c>
      <c r="H3558">
        <v>0</v>
      </c>
      <c r="I3558">
        <v>0</v>
      </c>
      <c r="J3558">
        <v>1</v>
      </c>
      <c r="K3558">
        <v>1</v>
      </c>
      <c r="L3558">
        <v>1</v>
      </c>
      <c r="M3558">
        <v>0</v>
      </c>
      <c r="N3558">
        <v>0</v>
      </c>
      <c r="O3558">
        <v>1</v>
      </c>
      <c r="P3558">
        <v>1.73</v>
      </c>
      <c r="Q3558">
        <v>4.33</v>
      </c>
      <c r="R3558">
        <v>5.23</v>
      </c>
      <c r="S3558">
        <v>5.97</v>
      </c>
      <c r="T3558">
        <v>0</v>
      </c>
      <c r="U3558">
        <v>0</v>
      </c>
    </row>
    <row r="3559" spans="1:21" x14ac:dyDescent="0.25">
      <c r="A3559" t="s">
        <v>23808</v>
      </c>
      <c r="B3559" t="s">
        <v>23809</v>
      </c>
      <c r="C3559" t="s">
        <v>20870</v>
      </c>
      <c r="D3559">
        <v>0</v>
      </c>
      <c r="E3559">
        <v>0</v>
      </c>
      <c r="F3559">
        <v>5.71</v>
      </c>
      <c r="G3559">
        <v>0</v>
      </c>
      <c r="H3559">
        <v>0</v>
      </c>
      <c r="I3559">
        <v>0</v>
      </c>
      <c r="J3559">
        <v>1</v>
      </c>
      <c r="K3559">
        <v>1</v>
      </c>
      <c r="L3559">
        <v>1</v>
      </c>
      <c r="M3559">
        <v>0</v>
      </c>
      <c r="N3559">
        <v>1</v>
      </c>
      <c r="O3559">
        <v>1</v>
      </c>
      <c r="P3559">
        <v>1.72</v>
      </c>
      <c r="Q3559">
        <v>5.15</v>
      </c>
      <c r="R3559">
        <v>5.65</v>
      </c>
      <c r="S3559">
        <v>5.97</v>
      </c>
      <c r="T3559">
        <v>0</v>
      </c>
      <c r="U3559">
        <v>0</v>
      </c>
    </row>
    <row r="3560" spans="1:21" x14ac:dyDescent="0.25">
      <c r="A3560" t="s">
        <v>23810</v>
      </c>
      <c r="B3560" t="s">
        <v>23811</v>
      </c>
      <c r="C3560" t="s">
        <v>20875</v>
      </c>
      <c r="D3560">
        <v>0</v>
      </c>
      <c r="E3560">
        <v>0</v>
      </c>
      <c r="F3560">
        <v>6.12</v>
      </c>
      <c r="G3560">
        <v>0</v>
      </c>
      <c r="H3560">
        <v>1</v>
      </c>
      <c r="I3560">
        <v>0</v>
      </c>
      <c r="J3560">
        <v>1</v>
      </c>
      <c r="K3560">
        <v>1</v>
      </c>
      <c r="L3560">
        <v>1</v>
      </c>
      <c r="M3560">
        <v>0</v>
      </c>
      <c r="N3560">
        <v>1</v>
      </c>
      <c r="O3560">
        <v>1</v>
      </c>
      <c r="P3560">
        <v>1.87</v>
      </c>
      <c r="Q3560">
        <v>7.17</v>
      </c>
      <c r="R3560">
        <v>7.79</v>
      </c>
      <c r="S3560">
        <v>5.97</v>
      </c>
      <c r="T3560">
        <v>0</v>
      </c>
      <c r="U3560">
        <v>0</v>
      </c>
    </row>
    <row r="3561" spans="1:21" x14ac:dyDescent="0.25">
      <c r="A3561" t="s">
        <v>23812</v>
      </c>
      <c r="B3561" t="s">
        <v>23813</v>
      </c>
      <c r="C3561" t="s">
        <v>20888</v>
      </c>
      <c r="D3561">
        <v>0</v>
      </c>
      <c r="E3561">
        <v>0</v>
      </c>
      <c r="F3561">
        <v>5.7</v>
      </c>
      <c r="G3561">
        <v>0</v>
      </c>
      <c r="H3561">
        <v>1</v>
      </c>
      <c r="I3561">
        <v>0</v>
      </c>
      <c r="J3561">
        <v>1</v>
      </c>
      <c r="K3561">
        <v>1</v>
      </c>
      <c r="L3561">
        <v>1</v>
      </c>
      <c r="M3561">
        <v>0</v>
      </c>
      <c r="N3561">
        <v>1</v>
      </c>
      <c r="O3561">
        <v>1</v>
      </c>
      <c r="P3561">
        <v>1.82</v>
      </c>
      <c r="Q3561">
        <v>4.93</v>
      </c>
      <c r="R3561">
        <v>6.77</v>
      </c>
      <c r="S3561">
        <v>5.97</v>
      </c>
      <c r="T3561">
        <v>0</v>
      </c>
      <c r="U3561">
        <v>0</v>
      </c>
    </row>
    <row r="3562" spans="1:21" x14ac:dyDescent="0.25">
      <c r="A3562" t="s">
        <v>23814</v>
      </c>
      <c r="B3562" t="s">
        <v>23815</v>
      </c>
      <c r="C3562" t="s">
        <v>1</v>
      </c>
      <c r="D3562">
        <v>0</v>
      </c>
      <c r="E3562">
        <v>0</v>
      </c>
      <c r="F3562">
        <v>5.88</v>
      </c>
      <c r="G3562">
        <v>0</v>
      </c>
      <c r="H3562">
        <v>0</v>
      </c>
      <c r="I3562">
        <v>0</v>
      </c>
      <c r="J3562">
        <v>1</v>
      </c>
      <c r="K3562">
        <v>1</v>
      </c>
      <c r="L3562">
        <v>1</v>
      </c>
      <c r="M3562">
        <v>0</v>
      </c>
      <c r="N3562">
        <v>0</v>
      </c>
      <c r="O3562">
        <v>1</v>
      </c>
      <c r="P3562">
        <v>1.75</v>
      </c>
      <c r="Q3562">
        <v>4.4800000000000004</v>
      </c>
      <c r="R3562">
        <v>5.46</v>
      </c>
      <c r="S3562">
        <v>5.97</v>
      </c>
      <c r="T3562">
        <v>0</v>
      </c>
      <c r="U3562">
        <v>0</v>
      </c>
    </row>
    <row r="3563" spans="1:21" x14ac:dyDescent="0.25">
      <c r="A3563" t="s">
        <v>6229</v>
      </c>
      <c r="B3563" t="s">
        <v>6230</v>
      </c>
      <c r="C3563" t="s">
        <v>20879</v>
      </c>
      <c r="D3563">
        <v>0</v>
      </c>
      <c r="E3563">
        <v>0</v>
      </c>
      <c r="F3563">
        <v>6.11</v>
      </c>
      <c r="G3563">
        <v>0</v>
      </c>
      <c r="H3563">
        <v>0</v>
      </c>
      <c r="I3563">
        <v>0</v>
      </c>
      <c r="J3563">
        <v>1</v>
      </c>
      <c r="K3563">
        <v>1</v>
      </c>
      <c r="L3563">
        <v>1</v>
      </c>
      <c r="M3563">
        <v>0</v>
      </c>
      <c r="N3563">
        <v>1</v>
      </c>
      <c r="O3563">
        <v>1</v>
      </c>
      <c r="P3563">
        <v>1.77</v>
      </c>
      <c r="Q3563">
        <v>4.57</v>
      </c>
      <c r="R3563">
        <v>5.21</v>
      </c>
      <c r="S3563">
        <v>5.97</v>
      </c>
      <c r="T3563">
        <v>0</v>
      </c>
      <c r="U3563">
        <v>0</v>
      </c>
    </row>
    <row r="3564" spans="1:21" x14ac:dyDescent="0.25">
      <c r="A3564" t="s">
        <v>23816</v>
      </c>
      <c r="B3564" t="s">
        <v>23817</v>
      </c>
      <c r="C3564" t="s">
        <v>20869</v>
      </c>
      <c r="D3564">
        <v>0</v>
      </c>
      <c r="E3564">
        <v>0</v>
      </c>
      <c r="F3564">
        <v>5.85</v>
      </c>
      <c r="G3564">
        <v>0</v>
      </c>
      <c r="H3564">
        <v>0</v>
      </c>
      <c r="I3564">
        <v>0</v>
      </c>
      <c r="J3564">
        <v>1</v>
      </c>
      <c r="K3564">
        <v>1</v>
      </c>
      <c r="L3564">
        <v>1</v>
      </c>
      <c r="M3564">
        <v>0</v>
      </c>
      <c r="N3564">
        <v>1</v>
      </c>
      <c r="O3564">
        <v>1</v>
      </c>
      <c r="P3564">
        <v>1.75</v>
      </c>
      <c r="Q3564">
        <v>4.58</v>
      </c>
      <c r="R3564">
        <v>5.54</v>
      </c>
      <c r="S3564">
        <v>5.98</v>
      </c>
      <c r="T3564">
        <v>0</v>
      </c>
      <c r="U3564">
        <v>0</v>
      </c>
    </row>
    <row r="3565" spans="1:21" x14ac:dyDescent="0.25">
      <c r="A3565" t="s">
        <v>8132</v>
      </c>
      <c r="B3565" t="s">
        <v>8133</v>
      </c>
      <c r="C3565" t="s">
        <v>20888</v>
      </c>
      <c r="D3565">
        <v>0</v>
      </c>
      <c r="E3565">
        <v>0</v>
      </c>
      <c r="F3565">
        <v>5.71</v>
      </c>
      <c r="G3565">
        <v>0</v>
      </c>
      <c r="H3565">
        <v>1</v>
      </c>
      <c r="I3565">
        <v>0</v>
      </c>
      <c r="J3565">
        <v>1</v>
      </c>
      <c r="K3565">
        <v>1</v>
      </c>
      <c r="L3565">
        <v>1</v>
      </c>
      <c r="M3565">
        <v>0</v>
      </c>
      <c r="N3565">
        <v>1</v>
      </c>
      <c r="O3565">
        <v>1</v>
      </c>
      <c r="P3565">
        <v>1.82</v>
      </c>
      <c r="Q3565">
        <v>5.52</v>
      </c>
      <c r="R3565">
        <v>7.01</v>
      </c>
      <c r="S3565">
        <v>5.98</v>
      </c>
      <c r="T3565">
        <v>0</v>
      </c>
      <c r="U3565">
        <v>0</v>
      </c>
    </row>
    <row r="3566" spans="1:21" x14ac:dyDescent="0.25">
      <c r="A3566" t="s">
        <v>23818</v>
      </c>
      <c r="B3566" t="s">
        <v>22448</v>
      </c>
      <c r="C3566" t="s">
        <v>20884</v>
      </c>
      <c r="D3566">
        <v>0</v>
      </c>
      <c r="E3566">
        <v>0</v>
      </c>
      <c r="F3566">
        <v>5.96</v>
      </c>
      <c r="G3566">
        <v>0</v>
      </c>
      <c r="H3566">
        <v>0</v>
      </c>
      <c r="I3566">
        <v>0</v>
      </c>
      <c r="J3566">
        <v>1</v>
      </c>
      <c r="K3566">
        <v>1</v>
      </c>
      <c r="L3566">
        <v>1</v>
      </c>
      <c r="M3566">
        <v>0</v>
      </c>
      <c r="N3566">
        <v>0</v>
      </c>
      <c r="O3566">
        <v>1</v>
      </c>
      <c r="P3566">
        <v>1.74</v>
      </c>
      <c r="Q3566">
        <v>4.42</v>
      </c>
      <c r="R3566">
        <v>5.01</v>
      </c>
      <c r="S3566">
        <v>5.98</v>
      </c>
      <c r="T3566">
        <v>0</v>
      </c>
      <c r="U3566">
        <v>0</v>
      </c>
    </row>
    <row r="3567" spans="1:21" x14ac:dyDescent="0.25">
      <c r="A3567" t="s">
        <v>23819</v>
      </c>
      <c r="B3567" t="s">
        <v>23820</v>
      </c>
      <c r="C3567" t="s">
        <v>1</v>
      </c>
      <c r="D3567">
        <v>0</v>
      </c>
      <c r="E3567">
        <v>0</v>
      </c>
      <c r="F3567">
        <v>5.96</v>
      </c>
      <c r="G3567">
        <v>0</v>
      </c>
      <c r="H3567">
        <v>0</v>
      </c>
      <c r="I3567">
        <v>0</v>
      </c>
      <c r="J3567">
        <v>1</v>
      </c>
      <c r="K3567">
        <v>1</v>
      </c>
      <c r="L3567">
        <v>1</v>
      </c>
      <c r="M3567">
        <v>0</v>
      </c>
      <c r="N3567">
        <v>1</v>
      </c>
      <c r="O3567">
        <v>1</v>
      </c>
      <c r="P3567">
        <v>1.8</v>
      </c>
      <c r="Q3567">
        <v>4.84</v>
      </c>
      <c r="R3567">
        <v>6.21</v>
      </c>
      <c r="S3567">
        <v>5.98</v>
      </c>
      <c r="T3567">
        <v>0</v>
      </c>
      <c r="U3567">
        <v>0</v>
      </c>
    </row>
    <row r="3568" spans="1:21" x14ac:dyDescent="0.25">
      <c r="A3568" t="s">
        <v>23821</v>
      </c>
      <c r="B3568" t="s">
        <v>23822</v>
      </c>
      <c r="C3568" t="s">
        <v>1</v>
      </c>
      <c r="D3568">
        <v>0</v>
      </c>
      <c r="E3568">
        <v>0</v>
      </c>
      <c r="F3568">
        <v>5.91</v>
      </c>
      <c r="G3568">
        <v>0</v>
      </c>
      <c r="H3568">
        <v>1</v>
      </c>
      <c r="I3568">
        <v>0</v>
      </c>
      <c r="J3568">
        <v>1</v>
      </c>
      <c r="K3568">
        <v>1</v>
      </c>
      <c r="L3568">
        <v>1</v>
      </c>
      <c r="M3568">
        <v>0</v>
      </c>
      <c r="N3568">
        <v>1</v>
      </c>
      <c r="O3568">
        <v>1</v>
      </c>
      <c r="P3568">
        <v>1.81</v>
      </c>
      <c r="Q3568">
        <v>5.27</v>
      </c>
      <c r="R3568">
        <v>6.46</v>
      </c>
      <c r="S3568">
        <v>5.98</v>
      </c>
      <c r="T3568">
        <v>0</v>
      </c>
      <c r="U3568">
        <v>-0.1</v>
      </c>
    </row>
    <row r="3569" spans="1:21" x14ac:dyDescent="0.25">
      <c r="A3569" t="s">
        <v>6330</v>
      </c>
      <c r="B3569" t="s">
        <v>6331</v>
      </c>
      <c r="C3569" t="s">
        <v>1</v>
      </c>
      <c r="D3569">
        <v>0</v>
      </c>
      <c r="E3569">
        <v>0</v>
      </c>
      <c r="F3569">
        <v>5.86</v>
      </c>
      <c r="G3569">
        <v>0</v>
      </c>
      <c r="H3569">
        <v>0</v>
      </c>
      <c r="I3569">
        <v>0</v>
      </c>
      <c r="J3569">
        <v>1</v>
      </c>
      <c r="K3569">
        <v>1</v>
      </c>
      <c r="L3569">
        <v>1</v>
      </c>
      <c r="M3569">
        <v>0</v>
      </c>
      <c r="N3569">
        <v>0</v>
      </c>
      <c r="O3569">
        <v>1</v>
      </c>
      <c r="P3569">
        <v>1.71</v>
      </c>
      <c r="Q3569">
        <v>3.92</v>
      </c>
      <c r="R3569">
        <v>4.82</v>
      </c>
      <c r="S3569">
        <v>5.98</v>
      </c>
      <c r="T3569">
        <v>0</v>
      </c>
      <c r="U3569">
        <v>0</v>
      </c>
    </row>
    <row r="3570" spans="1:21" x14ac:dyDescent="0.25">
      <c r="A3570" t="s">
        <v>5803</v>
      </c>
      <c r="B3570" t="s">
        <v>5804</v>
      </c>
      <c r="C3570" t="s">
        <v>1</v>
      </c>
      <c r="D3570">
        <v>0</v>
      </c>
      <c r="E3570">
        <v>0</v>
      </c>
      <c r="F3570">
        <v>5.94</v>
      </c>
      <c r="G3570">
        <v>0</v>
      </c>
      <c r="H3570">
        <v>1</v>
      </c>
      <c r="I3570">
        <v>0</v>
      </c>
      <c r="J3570">
        <v>1</v>
      </c>
      <c r="K3570">
        <v>1</v>
      </c>
      <c r="L3570">
        <v>1</v>
      </c>
      <c r="M3570">
        <v>0</v>
      </c>
      <c r="N3570">
        <v>1</v>
      </c>
      <c r="O3570">
        <v>1</v>
      </c>
      <c r="P3570">
        <v>1.87</v>
      </c>
      <c r="Q3570">
        <v>5.85</v>
      </c>
      <c r="R3570">
        <v>7.46</v>
      </c>
      <c r="S3570">
        <v>5.98</v>
      </c>
      <c r="T3570">
        <v>0</v>
      </c>
      <c r="U3570">
        <v>-0.1</v>
      </c>
    </row>
    <row r="3571" spans="1:21" x14ac:dyDescent="0.25">
      <c r="A3571" t="s">
        <v>6825</v>
      </c>
      <c r="B3571" t="s">
        <v>6826</v>
      </c>
      <c r="C3571" t="s">
        <v>20869</v>
      </c>
      <c r="D3571">
        <v>0</v>
      </c>
      <c r="E3571">
        <v>0</v>
      </c>
      <c r="F3571">
        <v>5.84</v>
      </c>
      <c r="G3571">
        <v>0</v>
      </c>
      <c r="H3571">
        <v>0</v>
      </c>
      <c r="I3571">
        <v>0</v>
      </c>
      <c r="J3571">
        <v>1</v>
      </c>
      <c r="K3571">
        <v>1</v>
      </c>
      <c r="L3571">
        <v>1</v>
      </c>
      <c r="M3571">
        <v>0</v>
      </c>
      <c r="N3571">
        <v>1</v>
      </c>
      <c r="O3571">
        <v>1</v>
      </c>
      <c r="P3571">
        <v>1.76</v>
      </c>
      <c r="Q3571">
        <v>4.6399999999999997</v>
      </c>
      <c r="R3571">
        <v>5.67</v>
      </c>
      <c r="S3571">
        <v>5.98</v>
      </c>
      <c r="T3571">
        <v>0</v>
      </c>
      <c r="U3571">
        <v>0</v>
      </c>
    </row>
    <row r="3572" spans="1:21" x14ac:dyDescent="0.25">
      <c r="A3572" t="s">
        <v>23823</v>
      </c>
      <c r="B3572" t="s">
        <v>154</v>
      </c>
      <c r="C3572" t="s">
        <v>1</v>
      </c>
      <c r="D3572">
        <v>0</v>
      </c>
      <c r="E3572">
        <v>0</v>
      </c>
      <c r="F3572">
        <v>5.89</v>
      </c>
      <c r="G3572">
        <v>0</v>
      </c>
      <c r="H3572">
        <v>0</v>
      </c>
      <c r="I3572">
        <v>0</v>
      </c>
      <c r="J3572">
        <v>1</v>
      </c>
      <c r="K3572">
        <v>1</v>
      </c>
      <c r="L3572">
        <v>1</v>
      </c>
      <c r="M3572">
        <v>0</v>
      </c>
      <c r="N3572">
        <v>0</v>
      </c>
      <c r="O3572">
        <v>1</v>
      </c>
      <c r="P3572">
        <v>1.75</v>
      </c>
      <c r="Q3572">
        <v>4.45</v>
      </c>
      <c r="R3572">
        <v>5.4</v>
      </c>
      <c r="S3572">
        <v>5.98</v>
      </c>
      <c r="T3572">
        <v>0</v>
      </c>
      <c r="U3572">
        <v>0</v>
      </c>
    </row>
    <row r="3573" spans="1:21" x14ac:dyDescent="0.25">
      <c r="A3573" t="s">
        <v>23824</v>
      </c>
      <c r="B3573" t="s">
        <v>1722</v>
      </c>
      <c r="C3573" t="s">
        <v>1</v>
      </c>
      <c r="D3573">
        <v>0</v>
      </c>
      <c r="E3573">
        <v>0</v>
      </c>
      <c r="F3573">
        <v>5.9</v>
      </c>
      <c r="G3573">
        <v>0</v>
      </c>
      <c r="H3573">
        <v>0</v>
      </c>
      <c r="I3573">
        <v>0</v>
      </c>
      <c r="J3573">
        <v>1</v>
      </c>
      <c r="K3573">
        <v>1</v>
      </c>
      <c r="L3573">
        <v>1</v>
      </c>
      <c r="M3573">
        <v>0</v>
      </c>
      <c r="N3573">
        <v>1</v>
      </c>
      <c r="O3573">
        <v>1</v>
      </c>
      <c r="P3573">
        <v>1.77</v>
      </c>
      <c r="Q3573">
        <v>4.79</v>
      </c>
      <c r="R3573">
        <v>5.81</v>
      </c>
      <c r="S3573">
        <v>5.98</v>
      </c>
      <c r="T3573">
        <v>0</v>
      </c>
      <c r="U3573">
        <v>0</v>
      </c>
    </row>
    <row r="3574" spans="1:21" x14ac:dyDescent="0.25">
      <c r="A3574" t="s">
        <v>23825</v>
      </c>
      <c r="B3574" t="s">
        <v>23826</v>
      </c>
      <c r="C3574" t="s">
        <v>1</v>
      </c>
      <c r="D3574">
        <v>0</v>
      </c>
      <c r="E3574">
        <v>0</v>
      </c>
      <c r="F3574">
        <v>5.97</v>
      </c>
      <c r="G3574">
        <v>0</v>
      </c>
      <c r="H3574">
        <v>0</v>
      </c>
      <c r="I3574">
        <v>0</v>
      </c>
      <c r="J3574">
        <v>1</v>
      </c>
      <c r="K3574">
        <v>1</v>
      </c>
      <c r="L3574">
        <v>1</v>
      </c>
      <c r="M3574">
        <v>0</v>
      </c>
      <c r="N3574">
        <v>1</v>
      </c>
      <c r="O3574">
        <v>1</v>
      </c>
      <c r="P3574">
        <v>1.8</v>
      </c>
      <c r="Q3574">
        <v>4.88</v>
      </c>
      <c r="R3574">
        <v>6.3</v>
      </c>
      <c r="S3574">
        <v>5.98</v>
      </c>
      <c r="T3574">
        <v>0</v>
      </c>
      <c r="U3574">
        <v>0</v>
      </c>
    </row>
    <row r="3575" spans="1:21" x14ac:dyDescent="0.25">
      <c r="A3575" t="s">
        <v>23827</v>
      </c>
      <c r="B3575" t="s">
        <v>23828</v>
      </c>
      <c r="C3575" t="s">
        <v>1</v>
      </c>
      <c r="D3575">
        <v>0</v>
      </c>
      <c r="E3575">
        <v>0</v>
      </c>
      <c r="F3575">
        <v>5.94</v>
      </c>
      <c r="G3575">
        <v>0</v>
      </c>
      <c r="H3575">
        <v>0</v>
      </c>
      <c r="I3575">
        <v>0</v>
      </c>
      <c r="J3575">
        <v>1</v>
      </c>
      <c r="K3575">
        <v>1</v>
      </c>
      <c r="L3575">
        <v>1</v>
      </c>
      <c r="M3575">
        <v>0</v>
      </c>
      <c r="N3575">
        <v>1</v>
      </c>
      <c r="O3575">
        <v>1</v>
      </c>
      <c r="P3575">
        <v>1.79</v>
      </c>
      <c r="Q3575">
        <v>5.0999999999999996</v>
      </c>
      <c r="R3575">
        <v>6.16</v>
      </c>
      <c r="S3575">
        <v>5.98</v>
      </c>
      <c r="T3575">
        <v>0</v>
      </c>
      <c r="U3575">
        <v>0</v>
      </c>
    </row>
    <row r="3576" spans="1:21" x14ac:dyDescent="0.25">
      <c r="A3576" t="s">
        <v>7046</v>
      </c>
      <c r="B3576" t="s">
        <v>7047</v>
      </c>
      <c r="C3576" t="s">
        <v>1</v>
      </c>
      <c r="D3576">
        <v>0</v>
      </c>
      <c r="E3576">
        <v>0</v>
      </c>
      <c r="F3576">
        <v>5.94</v>
      </c>
      <c r="G3576">
        <v>0</v>
      </c>
      <c r="H3576">
        <v>0</v>
      </c>
      <c r="I3576">
        <v>0</v>
      </c>
      <c r="J3576">
        <v>1</v>
      </c>
      <c r="K3576">
        <v>1</v>
      </c>
      <c r="L3576">
        <v>1</v>
      </c>
      <c r="M3576">
        <v>0</v>
      </c>
      <c r="N3576">
        <v>0</v>
      </c>
      <c r="O3576">
        <v>1</v>
      </c>
      <c r="P3576">
        <v>1.77</v>
      </c>
      <c r="Q3576">
        <v>4.25</v>
      </c>
      <c r="R3576">
        <v>5.7</v>
      </c>
      <c r="S3576">
        <v>5.99</v>
      </c>
      <c r="T3576">
        <v>0</v>
      </c>
      <c r="U3576">
        <v>0</v>
      </c>
    </row>
    <row r="3577" spans="1:21" x14ac:dyDescent="0.25">
      <c r="A3577" t="s">
        <v>23829</v>
      </c>
      <c r="B3577" t="s">
        <v>6391</v>
      </c>
      <c r="C3577" t="s">
        <v>1</v>
      </c>
      <c r="D3577">
        <v>0</v>
      </c>
      <c r="E3577">
        <v>0</v>
      </c>
      <c r="F3577">
        <v>5.89</v>
      </c>
      <c r="G3577">
        <v>0</v>
      </c>
      <c r="H3577">
        <v>0</v>
      </c>
      <c r="I3577">
        <v>0</v>
      </c>
      <c r="J3577">
        <v>1</v>
      </c>
      <c r="K3577">
        <v>1</v>
      </c>
      <c r="L3577">
        <v>1</v>
      </c>
      <c r="M3577">
        <v>0</v>
      </c>
      <c r="N3577">
        <v>0</v>
      </c>
      <c r="O3577">
        <v>1</v>
      </c>
      <c r="P3577">
        <v>1.74</v>
      </c>
      <c r="Q3577">
        <v>4.28</v>
      </c>
      <c r="R3577">
        <v>5.27</v>
      </c>
      <c r="S3577">
        <v>5.99</v>
      </c>
      <c r="T3577">
        <v>0</v>
      </c>
      <c r="U3577">
        <v>0</v>
      </c>
    </row>
    <row r="3578" spans="1:21" x14ac:dyDescent="0.25">
      <c r="A3578" t="s">
        <v>6742</v>
      </c>
      <c r="B3578" t="s">
        <v>6743</v>
      </c>
      <c r="C3578" t="s">
        <v>20886</v>
      </c>
      <c r="D3578">
        <v>0</v>
      </c>
      <c r="E3578">
        <v>0</v>
      </c>
      <c r="F3578">
        <v>5.86</v>
      </c>
      <c r="G3578">
        <v>0</v>
      </c>
      <c r="H3578">
        <v>0</v>
      </c>
      <c r="I3578">
        <v>0</v>
      </c>
      <c r="J3578">
        <v>1</v>
      </c>
      <c r="K3578">
        <v>1</v>
      </c>
      <c r="L3578">
        <v>1</v>
      </c>
      <c r="M3578">
        <v>0</v>
      </c>
      <c r="N3578">
        <v>1</v>
      </c>
      <c r="O3578">
        <v>1</v>
      </c>
      <c r="P3578">
        <v>1.73</v>
      </c>
      <c r="Q3578">
        <v>4.84</v>
      </c>
      <c r="R3578">
        <v>5.39</v>
      </c>
      <c r="S3578">
        <v>5.99</v>
      </c>
      <c r="T3578">
        <v>0</v>
      </c>
      <c r="U3578">
        <v>0</v>
      </c>
    </row>
    <row r="3579" spans="1:21" x14ac:dyDescent="0.25">
      <c r="A3579" t="s">
        <v>23830</v>
      </c>
      <c r="B3579" t="s">
        <v>23831</v>
      </c>
      <c r="C3579" t="s">
        <v>1</v>
      </c>
      <c r="D3579">
        <v>0</v>
      </c>
      <c r="E3579">
        <v>0</v>
      </c>
      <c r="F3579">
        <v>5.94</v>
      </c>
      <c r="G3579">
        <v>0</v>
      </c>
      <c r="H3579">
        <v>1</v>
      </c>
      <c r="I3579">
        <v>0</v>
      </c>
      <c r="J3579">
        <v>1</v>
      </c>
      <c r="K3579">
        <v>1</v>
      </c>
      <c r="L3579">
        <v>1</v>
      </c>
      <c r="M3579">
        <v>0</v>
      </c>
      <c r="N3579">
        <v>1</v>
      </c>
      <c r="O3579">
        <v>1</v>
      </c>
      <c r="P3579">
        <v>1.85</v>
      </c>
      <c r="Q3579">
        <v>5.89</v>
      </c>
      <c r="R3579">
        <v>7.24</v>
      </c>
      <c r="S3579">
        <v>5.99</v>
      </c>
      <c r="T3579">
        <v>0</v>
      </c>
      <c r="U3579">
        <v>-0.1</v>
      </c>
    </row>
    <row r="3580" spans="1:21" x14ac:dyDescent="0.25">
      <c r="A3580" t="s">
        <v>6553</v>
      </c>
      <c r="B3580" t="s">
        <v>6554</v>
      </c>
      <c r="C3580" t="s">
        <v>20895</v>
      </c>
      <c r="D3580">
        <v>0</v>
      </c>
      <c r="E3580">
        <v>0</v>
      </c>
      <c r="F3580">
        <v>5.73</v>
      </c>
      <c r="G3580">
        <v>0</v>
      </c>
      <c r="H3580">
        <v>0</v>
      </c>
      <c r="I3580">
        <v>0</v>
      </c>
      <c r="J3580">
        <v>1</v>
      </c>
      <c r="K3580">
        <v>1</v>
      </c>
      <c r="L3580">
        <v>1</v>
      </c>
      <c r="M3580">
        <v>0</v>
      </c>
      <c r="N3580">
        <v>0</v>
      </c>
      <c r="O3580">
        <v>1</v>
      </c>
      <c r="P3580">
        <v>1.72</v>
      </c>
      <c r="Q3580">
        <v>3.88</v>
      </c>
      <c r="R3580">
        <v>5.0599999999999996</v>
      </c>
      <c r="S3580">
        <v>5.99</v>
      </c>
      <c r="T3580">
        <v>0</v>
      </c>
      <c r="U3580">
        <v>0</v>
      </c>
    </row>
    <row r="3581" spans="1:21" x14ac:dyDescent="0.25">
      <c r="A3581" t="s">
        <v>23832</v>
      </c>
      <c r="B3581" t="s">
        <v>23833</v>
      </c>
      <c r="C3581" t="s">
        <v>20872</v>
      </c>
      <c r="D3581">
        <v>0</v>
      </c>
      <c r="E3581">
        <v>0</v>
      </c>
      <c r="F3581">
        <v>5.91</v>
      </c>
      <c r="G3581">
        <v>0</v>
      </c>
      <c r="H3581">
        <v>1</v>
      </c>
      <c r="I3581">
        <v>0</v>
      </c>
      <c r="J3581">
        <v>1</v>
      </c>
      <c r="K3581">
        <v>1</v>
      </c>
      <c r="L3581">
        <v>1</v>
      </c>
      <c r="M3581">
        <v>0</v>
      </c>
      <c r="N3581">
        <v>1</v>
      </c>
      <c r="O3581">
        <v>1</v>
      </c>
      <c r="P3581">
        <v>1.87</v>
      </c>
      <c r="Q3581">
        <v>6.07</v>
      </c>
      <c r="R3581">
        <v>7.64</v>
      </c>
      <c r="S3581">
        <v>5.99</v>
      </c>
      <c r="T3581">
        <v>0</v>
      </c>
      <c r="U3581">
        <v>-0.1</v>
      </c>
    </row>
    <row r="3582" spans="1:21" x14ac:dyDescent="0.25">
      <c r="A3582" t="s">
        <v>7737</v>
      </c>
      <c r="B3582" t="s">
        <v>7738</v>
      </c>
      <c r="C3582" t="s">
        <v>20885</v>
      </c>
      <c r="D3582">
        <v>0</v>
      </c>
      <c r="E3582">
        <v>0</v>
      </c>
      <c r="F3582">
        <v>6.01</v>
      </c>
      <c r="G3582">
        <v>0</v>
      </c>
      <c r="H3582">
        <v>0</v>
      </c>
      <c r="I3582">
        <v>0</v>
      </c>
      <c r="J3582">
        <v>1</v>
      </c>
      <c r="K3582">
        <v>1</v>
      </c>
      <c r="L3582">
        <v>1</v>
      </c>
      <c r="M3582">
        <v>0</v>
      </c>
      <c r="N3582">
        <v>0</v>
      </c>
      <c r="O3582">
        <v>1</v>
      </c>
      <c r="P3582">
        <v>1.81</v>
      </c>
      <c r="Q3582">
        <v>4.41</v>
      </c>
      <c r="R3582">
        <v>5.99</v>
      </c>
      <c r="S3582">
        <v>5.99</v>
      </c>
      <c r="T3582">
        <v>0</v>
      </c>
      <c r="U3582">
        <v>0</v>
      </c>
    </row>
    <row r="3583" spans="1:21" x14ac:dyDescent="0.25">
      <c r="A3583" t="s">
        <v>6408</v>
      </c>
      <c r="B3583" t="s">
        <v>6409</v>
      </c>
      <c r="C3583" t="s">
        <v>1</v>
      </c>
      <c r="D3583">
        <v>0</v>
      </c>
      <c r="E3583">
        <v>0</v>
      </c>
      <c r="F3583">
        <v>5.92</v>
      </c>
      <c r="G3583">
        <v>0</v>
      </c>
      <c r="H3583">
        <v>0</v>
      </c>
      <c r="I3583">
        <v>0</v>
      </c>
      <c r="J3583">
        <v>1</v>
      </c>
      <c r="K3583">
        <v>1</v>
      </c>
      <c r="L3583">
        <v>1</v>
      </c>
      <c r="M3583">
        <v>0</v>
      </c>
      <c r="N3583">
        <v>1</v>
      </c>
      <c r="O3583">
        <v>1</v>
      </c>
      <c r="P3583">
        <v>1.76</v>
      </c>
      <c r="Q3583">
        <v>4.7</v>
      </c>
      <c r="R3583">
        <v>5.71</v>
      </c>
      <c r="S3583">
        <v>5.99</v>
      </c>
      <c r="T3583">
        <v>0</v>
      </c>
      <c r="U3583">
        <v>0</v>
      </c>
    </row>
    <row r="3584" spans="1:21" x14ac:dyDescent="0.25">
      <c r="A3584" t="s">
        <v>23834</v>
      </c>
      <c r="B3584" t="s">
        <v>23835</v>
      </c>
      <c r="C3584" t="s">
        <v>1</v>
      </c>
      <c r="D3584">
        <v>0</v>
      </c>
      <c r="E3584">
        <v>0</v>
      </c>
      <c r="F3584">
        <v>5.89</v>
      </c>
      <c r="G3584">
        <v>0</v>
      </c>
      <c r="H3584">
        <v>0</v>
      </c>
      <c r="I3584">
        <v>0</v>
      </c>
      <c r="J3584">
        <v>1</v>
      </c>
      <c r="K3584">
        <v>1</v>
      </c>
      <c r="L3584">
        <v>1</v>
      </c>
      <c r="M3584">
        <v>0</v>
      </c>
      <c r="N3584">
        <v>0</v>
      </c>
      <c r="O3584">
        <v>1</v>
      </c>
      <c r="P3584">
        <v>1.74</v>
      </c>
      <c r="Q3584">
        <v>4.25</v>
      </c>
      <c r="R3584">
        <v>5.23</v>
      </c>
      <c r="S3584">
        <v>5.99</v>
      </c>
      <c r="T3584">
        <v>0</v>
      </c>
      <c r="U3584">
        <v>0</v>
      </c>
    </row>
    <row r="3585" spans="1:21" x14ac:dyDescent="0.25">
      <c r="A3585" t="s">
        <v>23836</v>
      </c>
      <c r="B3585" t="s">
        <v>23837</v>
      </c>
      <c r="C3585" t="s">
        <v>1</v>
      </c>
      <c r="D3585">
        <v>0</v>
      </c>
      <c r="E3585">
        <v>0</v>
      </c>
      <c r="F3585">
        <v>5.89</v>
      </c>
      <c r="G3585">
        <v>0</v>
      </c>
      <c r="H3585">
        <v>0</v>
      </c>
      <c r="I3585">
        <v>0</v>
      </c>
      <c r="J3585">
        <v>1</v>
      </c>
      <c r="K3585">
        <v>1</v>
      </c>
      <c r="L3585">
        <v>1</v>
      </c>
      <c r="M3585">
        <v>0</v>
      </c>
      <c r="N3585">
        <v>0</v>
      </c>
      <c r="O3585">
        <v>1</v>
      </c>
      <c r="P3585">
        <v>1.75</v>
      </c>
      <c r="Q3585">
        <v>4.32</v>
      </c>
      <c r="R3585">
        <v>5.37</v>
      </c>
      <c r="S3585">
        <v>5.99</v>
      </c>
      <c r="T3585">
        <v>0</v>
      </c>
      <c r="U3585">
        <v>0</v>
      </c>
    </row>
    <row r="3586" spans="1:21" x14ac:dyDescent="0.25">
      <c r="A3586" t="s">
        <v>8265</v>
      </c>
      <c r="B3586" t="s">
        <v>8266</v>
      </c>
      <c r="C3586" t="s">
        <v>20875</v>
      </c>
      <c r="D3586">
        <v>0</v>
      </c>
      <c r="E3586">
        <v>0</v>
      </c>
      <c r="F3586">
        <v>5.98</v>
      </c>
      <c r="G3586">
        <v>0</v>
      </c>
      <c r="H3586">
        <v>1</v>
      </c>
      <c r="I3586">
        <v>0</v>
      </c>
      <c r="J3586">
        <v>1</v>
      </c>
      <c r="K3586">
        <v>1</v>
      </c>
      <c r="L3586">
        <v>1</v>
      </c>
      <c r="M3586">
        <v>0</v>
      </c>
      <c r="N3586">
        <v>1</v>
      </c>
      <c r="O3586">
        <v>1</v>
      </c>
      <c r="P3586">
        <v>1.77</v>
      </c>
      <c r="Q3586">
        <v>5.25</v>
      </c>
      <c r="R3586">
        <v>5.85</v>
      </c>
      <c r="S3586">
        <v>6</v>
      </c>
      <c r="T3586">
        <v>0</v>
      </c>
      <c r="U3586">
        <v>0</v>
      </c>
    </row>
    <row r="3587" spans="1:21" x14ac:dyDescent="0.25">
      <c r="A3587" t="s">
        <v>1673</v>
      </c>
      <c r="B3587" t="s">
        <v>1674</v>
      </c>
      <c r="C3587" t="s">
        <v>20865</v>
      </c>
      <c r="D3587">
        <v>0</v>
      </c>
      <c r="E3587">
        <v>0</v>
      </c>
      <c r="F3587">
        <v>5.73</v>
      </c>
      <c r="G3587">
        <v>0</v>
      </c>
      <c r="H3587">
        <v>0</v>
      </c>
      <c r="I3587">
        <v>0</v>
      </c>
      <c r="J3587">
        <v>1</v>
      </c>
      <c r="K3587">
        <v>1</v>
      </c>
      <c r="L3587">
        <v>1</v>
      </c>
      <c r="M3587">
        <v>0</v>
      </c>
      <c r="N3587">
        <v>0</v>
      </c>
      <c r="O3587">
        <v>1</v>
      </c>
      <c r="P3587">
        <v>1.71</v>
      </c>
      <c r="Q3587">
        <v>3.72</v>
      </c>
      <c r="R3587">
        <v>5.0199999999999996</v>
      </c>
      <c r="S3587">
        <v>6</v>
      </c>
      <c r="T3587">
        <v>0</v>
      </c>
      <c r="U3587">
        <v>0</v>
      </c>
    </row>
    <row r="3588" spans="1:21" x14ac:dyDescent="0.25">
      <c r="A3588" t="s">
        <v>23838</v>
      </c>
      <c r="B3588" t="s">
        <v>23839</v>
      </c>
      <c r="C3588" t="s">
        <v>20870</v>
      </c>
      <c r="D3588">
        <v>0</v>
      </c>
      <c r="E3588">
        <v>0</v>
      </c>
      <c r="F3588">
        <v>5.75</v>
      </c>
      <c r="G3588">
        <v>0</v>
      </c>
      <c r="H3588">
        <v>0</v>
      </c>
      <c r="I3588">
        <v>0</v>
      </c>
      <c r="J3588">
        <v>1</v>
      </c>
      <c r="K3588">
        <v>1</v>
      </c>
      <c r="L3588">
        <v>1</v>
      </c>
      <c r="M3588">
        <v>0</v>
      </c>
      <c r="N3588">
        <v>1</v>
      </c>
      <c r="O3588">
        <v>1</v>
      </c>
      <c r="P3588">
        <v>1.73</v>
      </c>
      <c r="Q3588">
        <v>5.32</v>
      </c>
      <c r="R3588">
        <v>5.87</v>
      </c>
      <c r="S3588">
        <v>6</v>
      </c>
      <c r="T3588">
        <v>0</v>
      </c>
      <c r="U3588">
        <v>0</v>
      </c>
    </row>
    <row r="3589" spans="1:21" x14ac:dyDescent="0.25">
      <c r="A3589" t="s">
        <v>7263</v>
      </c>
      <c r="B3589" t="s">
        <v>7264</v>
      </c>
      <c r="C3589" t="s">
        <v>1</v>
      </c>
      <c r="D3589">
        <v>0</v>
      </c>
      <c r="E3589">
        <v>0</v>
      </c>
      <c r="F3589">
        <v>5.91</v>
      </c>
      <c r="G3589">
        <v>0</v>
      </c>
      <c r="H3589">
        <v>1</v>
      </c>
      <c r="I3589">
        <v>0</v>
      </c>
      <c r="J3589">
        <v>1</v>
      </c>
      <c r="K3589">
        <v>1</v>
      </c>
      <c r="L3589">
        <v>1</v>
      </c>
      <c r="M3589">
        <v>0</v>
      </c>
      <c r="N3589">
        <v>1</v>
      </c>
      <c r="O3589">
        <v>1</v>
      </c>
      <c r="P3589">
        <v>1.83</v>
      </c>
      <c r="Q3589">
        <v>5.41</v>
      </c>
      <c r="R3589">
        <v>6.77</v>
      </c>
      <c r="S3589">
        <v>6</v>
      </c>
      <c r="T3589">
        <v>0</v>
      </c>
      <c r="U3589">
        <v>-0.1</v>
      </c>
    </row>
    <row r="3590" spans="1:21" x14ac:dyDescent="0.25">
      <c r="A3590" t="s">
        <v>6224</v>
      </c>
      <c r="B3590" t="s">
        <v>6225</v>
      </c>
      <c r="C3590" t="s">
        <v>20865</v>
      </c>
      <c r="D3590">
        <v>0</v>
      </c>
      <c r="E3590">
        <v>0</v>
      </c>
      <c r="F3590">
        <v>5.84</v>
      </c>
      <c r="G3590">
        <v>0</v>
      </c>
      <c r="H3590">
        <v>0</v>
      </c>
      <c r="I3590">
        <v>0</v>
      </c>
      <c r="J3590">
        <v>1</v>
      </c>
      <c r="K3590">
        <v>1</v>
      </c>
      <c r="L3590">
        <v>1</v>
      </c>
      <c r="M3590">
        <v>0</v>
      </c>
      <c r="N3590">
        <v>0</v>
      </c>
      <c r="O3590">
        <v>1</v>
      </c>
      <c r="P3590">
        <v>1.78</v>
      </c>
      <c r="Q3590">
        <v>4.3099999999999996</v>
      </c>
      <c r="R3590">
        <v>6.06</v>
      </c>
      <c r="S3590">
        <v>6</v>
      </c>
      <c r="T3590">
        <v>0</v>
      </c>
      <c r="U3590">
        <v>0</v>
      </c>
    </row>
    <row r="3591" spans="1:21" x14ac:dyDescent="0.25">
      <c r="A3591" t="s">
        <v>6637</v>
      </c>
      <c r="B3591" t="s">
        <v>6638</v>
      </c>
      <c r="C3591" t="s">
        <v>20865</v>
      </c>
      <c r="D3591">
        <v>0</v>
      </c>
      <c r="E3591">
        <v>0</v>
      </c>
      <c r="F3591">
        <v>5.81</v>
      </c>
      <c r="G3591">
        <v>0</v>
      </c>
      <c r="H3591">
        <v>0</v>
      </c>
      <c r="I3591">
        <v>0</v>
      </c>
      <c r="J3591">
        <v>1</v>
      </c>
      <c r="K3591">
        <v>1</v>
      </c>
      <c r="L3591">
        <v>1</v>
      </c>
      <c r="M3591">
        <v>0</v>
      </c>
      <c r="N3591">
        <v>1</v>
      </c>
      <c r="O3591">
        <v>1</v>
      </c>
      <c r="P3591">
        <v>1.77</v>
      </c>
      <c r="Q3591">
        <v>4.58</v>
      </c>
      <c r="R3591">
        <v>5.98</v>
      </c>
      <c r="S3591">
        <v>6.01</v>
      </c>
      <c r="T3591">
        <v>0</v>
      </c>
      <c r="U3591">
        <v>0</v>
      </c>
    </row>
    <row r="3592" spans="1:21" x14ac:dyDescent="0.25">
      <c r="A3592" t="s">
        <v>23840</v>
      </c>
      <c r="B3592" t="s">
        <v>23841</v>
      </c>
      <c r="C3592" t="s">
        <v>1</v>
      </c>
      <c r="D3592">
        <v>0</v>
      </c>
      <c r="E3592">
        <v>0</v>
      </c>
      <c r="F3592">
        <v>5.94</v>
      </c>
      <c r="G3592">
        <v>0</v>
      </c>
      <c r="H3592">
        <v>0</v>
      </c>
      <c r="I3592">
        <v>0</v>
      </c>
      <c r="J3592">
        <v>1</v>
      </c>
      <c r="K3592">
        <v>1</v>
      </c>
      <c r="L3592">
        <v>1</v>
      </c>
      <c r="M3592">
        <v>0</v>
      </c>
      <c r="N3592">
        <v>1</v>
      </c>
      <c r="O3592">
        <v>1</v>
      </c>
      <c r="P3592">
        <v>1.79</v>
      </c>
      <c r="Q3592">
        <v>4.96</v>
      </c>
      <c r="R3592">
        <v>6.06</v>
      </c>
      <c r="S3592">
        <v>6.01</v>
      </c>
      <c r="T3592">
        <v>0</v>
      </c>
      <c r="U3592">
        <v>0</v>
      </c>
    </row>
    <row r="3593" spans="1:21" x14ac:dyDescent="0.25">
      <c r="A3593" t="s">
        <v>23842</v>
      </c>
      <c r="B3593" t="s">
        <v>23843</v>
      </c>
      <c r="C3593" t="s">
        <v>20876</v>
      </c>
      <c r="D3593">
        <v>0</v>
      </c>
      <c r="E3593">
        <v>0</v>
      </c>
      <c r="F3593">
        <v>5.94</v>
      </c>
      <c r="G3593">
        <v>0</v>
      </c>
      <c r="H3593">
        <v>0</v>
      </c>
      <c r="I3593">
        <v>0</v>
      </c>
      <c r="J3593">
        <v>1</v>
      </c>
      <c r="K3593">
        <v>1</v>
      </c>
      <c r="L3593">
        <v>1</v>
      </c>
      <c r="M3593">
        <v>0</v>
      </c>
      <c r="N3593">
        <v>1</v>
      </c>
      <c r="O3593">
        <v>1</v>
      </c>
      <c r="P3593">
        <v>1.8</v>
      </c>
      <c r="Q3593">
        <v>5.22</v>
      </c>
      <c r="R3593">
        <v>6.45</v>
      </c>
      <c r="S3593">
        <v>6.01</v>
      </c>
      <c r="T3593">
        <v>0</v>
      </c>
      <c r="U3593">
        <v>0</v>
      </c>
    </row>
    <row r="3594" spans="1:21" x14ac:dyDescent="0.25">
      <c r="A3594" t="s">
        <v>23844</v>
      </c>
      <c r="B3594" t="s">
        <v>23845</v>
      </c>
      <c r="C3594" t="s">
        <v>20870</v>
      </c>
      <c r="D3594">
        <v>0</v>
      </c>
      <c r="E3594">
        <v>0</v>
      </c>
      <c r="F3594">
        <v>5.78</v>
      </c>
      <c r="G3594">
        <v>0</v>
      </c>
      <c r="H3594">
        <v>1</v>
      </c>
      <c r="I3594">
        <v>0</v>
      </c>
      <c r="J3594">
        <v>1</v>
      </c>
      <c r="K3594">
        <v>1</v>
      </c>
      <c r="L3594">
        <v>1</v>
      </c>
      <c r="M3594">
        <v>0</v>
      </c>
      <c r="N3594">
        <v>1</v>
      </c>
      <c r="O3594">
        <v>1</v>
      </c>
      <c r="P3594">
        <v>1.79</v>
      </c>
      <c r="Q3594">
        <v>5.89</v>
      </c>
      <c r="R3594">
        <v>6.8</v>
      </c>
      <c r="S3594">
        <v>6.01</v>
      </c>
      <c r="T3594">
        <v>0</v>
      </c>
      <c r="U3594">
        <v>-0.1</v>
      </c>
    </row>
    <row r="3595" spans="1:21" x14ac:dyDescent="0.25">
      <c r="A3595" t="s">
        <v>23846</v>
      </c>
      <c r="B3595" t="s">
        <v>23847</v>
      </c>
      <c r="C3595" t="s">
        <v>20883</v>
      </c>
      <c r="D3595">
        <v>0</v>
      </c>
      <c r="E3595">
        <v>0</v>
      </c>
      <c r="F3595">
        <v>5.8</v>
      </c>
      <c r="G3595">
        <v>0</v>
      </c>
      <c r="H3595">
        <v>0</v>
      </c>
      <c r="I3595">
        <v>0</v>
      </c>
      <c r="J3595">
        <v>1</v>
      </c>
      <c r="K3595">
        <v>1</v>
      </c>
      <c r="L3595">
        <v>1</v>
      </c>
      <c r="M3595">
        <v>0</v>
      </c>
      <c r="N3595">
        <v>1</v>
      </c>
      <c r="O3595">
        <v>1</v>
      </c>
      <c r="P3595">
        <v>1.68</v>
      </c>
      <c r="Q3595">
        <v>4.6500000000000004</v>
      </c>
      <c r="R3595">
        <v>4.8600000000000003</v>
      </c>
      <c r="S3595">
        <v>6.01</v>
      </c>
      <c r="T3595">
        <v>0</v>
      </c>
      <c r="U3595">
        <v>0</v>
      </c>
    </row>
    <row r="3596" spans="1:21" x14ac:dyDescent="0.25">
      <c r="A3596" t="s">
        <v>7300</v>
      </c>
      <c r="B3596" t="s">
        <v>7301</v>
      </c>
      <c r="C3596" t="s">
        <v>20889</v>
      </c>
      <c r="D3596">
        <v>0</v>
      </c>
      <c r="E3596">
        <v>0</v>
      </c>
      <c r="F3596">
        <v>5.83</v>
      </c>
      <c r="G3596">
        <v>0</v>
      </c>
      <c r="H3596">
        <v>0</v>
      </c>
      <c r="I3596">
        <v>0</v>
      </c>
      <c r="J3596">
        <v>1</v>
      </c>
      <c r="K3596">
        <v>1</v>
      </c>
      <c r="L3596">
        <v>1</v>
      </c>
      <c r="M3596">
        <v>0</v>
      </c>
      <c r="N3596">
        <v>0</v>
      </c>
      <c r="O3596">
        <v>1</v>
      </c>
      <c r="P3596">
        <v>1.71</v>
      </c>
      <c r="Q3596">
        <v>4.1100000000000003</v>
      </c>
      <c r="R3596">
        <v>5.05</v>
      </c>
      <c r="S3596">
        <v>6.01</v>
      </c>
      <c r="T3596">
        <v>0</v>
      </c>
      <c r="U3596">
        <v>0</v>
      </c>
    </row>
    <row r="3597" spans="1:21" x14ac:dyDescent="0.25">
      <c r="A3597" t="s">
        <v>23848</v>
      </c>
      <c r="B3597" t="s">
        <v>22921</v>
      </c>
      <c r="C3597" t="s">
        <v>1</v>
      </c>
      <c r="D3597">
        <v>0</v>
      </c>
      <c r="E3597">
        <v>0</v>
      </c>
      <c r="F3597">
        <v>5.97</v>
      </c>
      <c r="G3597">
        <v>0</v>
      </c>
      <c r="H3597">
        <v>0</v>
      </c>
      <c r="I3597">
        <v>0</v>
      </c>
      <c r="J3597">
        <v>1</v>
      </c>
      <c r="K3597">
        <v>1</v>
      </c>
      <c r="L3597">
        <v>1</v>
      </c>
      <c r="M3597">
        <v>0</v>
      </c>
      <c r="N3597">
        <v>0</v>
      </c>
      <c r="O3597">
        <v>1</v>
      </c>
      <c r="P3597">
        <v>1.79</v>
      </c>
      <c r="Q3597">
        <v>4.3600000000000003</v>
      </c>
      <c r="R3597">
        <v>5.92</v>
      </c>
      <c r="S3597">
        <v>6.01</v>
      </c>
      <c r="T3597">
        <v>0</v>
      </c>
      <c r="U3597">
        <v>0</v>
      </c>
    </row>
    <row r="3598" spans="1:21" x14ac:dyDescent="0.25">
      <c r="A3598" t="s">
        <v>6639</v>
      </c>
      <c r="B3598" t="s">
        <v>6640</v>
      </c>
      <c r="C3598" t="s">
        <v>20884</v>
      </c>
      <c r="D3598">
        <v>0</v>
      </c>
      <c r="E3598">
        <v>0</v>
      </c>
      <c r="F3598">
        <v>6.02</v>
      </c>
      <c r="G3598">
        <v>0</v>
      </c>
      <c r="H3598">
        <v>0</v>
      </c>
      <c r="I3598">
        <v>0</v>
      </c>
      <c r="J3598">
        <v>1</v>
      </c>
      <c r="K3598">
        <v>1</v>
      </c>
      <c r="L3598">
        <v>1</v>
      </c>
      <c r="M3598">
        <v>0</v>
      </c>
      <c r="N3598">
        <v>1</v>
      </c>
      <c r="O3598">
        <v>1</v>
      </c>
      <c r="P3598">
        <v>1.79</v>
      </c>
      <c r="Q3598">
        <v>5.0599999999999996</v>
      </c>
      <c r="R3598">
        <v>5.91</v>
      </c>
      <c r="S3598">
        <v>6.01</v>
      </c>
      <c r="T3598">
        <v>0</v>
      </c>
      <c r="U3598">
        <v>0</v>
      </c>
    </row>
    <row r="3599" spans="1:21" x14ac:dyDescent="0.25">
      <c r="A3599" t="s">
        <v>6837</v>
      </c>
      <c r="B3599" t="s">
        <v>6838</v>
      </c>
      <c r="C3599" t="s">
        <v>20873</v>
      </c>
      <c r="D3599">
        <v>0</v>
      </c>
      <c r="E3599">
        <v>0</v>
      </c>
      <c r="F3599">
        <v>5.8</v>
      </c>
      <c r="G3599">
        <v>0</v>
      </c>
      <c r="H3599">
        <v>1</v>
      </c>
      <c r="I3599">
        <v>0</v>
      </c>
      <c r="J3599">
        <v>1</v>
      </c>
      <c r="K3599">
        <v>1</v>
      </c>
      <c r="L3599">
        <v>1</v>
      </c>
      <c r="M3599">
        <v>0</v>
      </c>
      <c r="N3599">
        <v>1</v>
      </c>
      <c r="O3599">
        <v>1</v>
      </c>
      <c r="P3599">
        <v>1.78</v>
      </c>
      <c r="Q3599">
        <v>5.28</v>
      </c>
      <c r="R3599">
        <v>6.12</v>
      </c>
      <c r="S3599">
        <v>6.02</v>
      </c>
      <c r="T3599">
        <v>0</v>
      </c>
      <c r="U3599">
        <v>0</v>
      </c>
    </row>
    <row r="3600" spans="1:21" x14ac:dyDescent="0.25">
      <c r="A3600" t="s">
        <v>23849</v>
      </c>
      <c r="B3600" t="s">
        <v>23850</v>
      </c>
      <c r="C3600" t="s">
        <v>20892</v>
      </c>
      <c r="D3600">
        <v>0</v>
      </c>
      <c r="E3600">
        <v>0</v>
      </c>
      <c r="F3600">
        <v>5.94</v>
      </c>
      <c r="G3600">
        <v>0</v>
      </c>
      <c r="H3600">
        <v>0</v>
      </c>
      <c r="I3600">
        <v>0</v>
      </c>
      <c r="J3600">
        <v>1</v>
      </c>
      <c r="K3600">
        <v>1</v>
      </c>
      <c r="L3600">
        <v>1</v>
      </c>
      <c r="M3600">
        <v>0</v>
      </c>
      <c r="N3600">
        <v>1</v>
      </c>
      <c r="O3600">
        <v>1</v>
      </c>
      <c r="P3600">
        <v>1.76</v>
      </c>
      <c r="Q3600">
        <v>4.7</v>
      </c>
      <c r="R3600">
        <v>5.62</v>
      </c>
      <c r="S3600">
        <v>6.02</v>
      </c>
      <c r="T3600">
        <v>0</v>
      </c>
      <c r="U3600">
        <v>0</v>
      </c>
    </row>
    <row r="3601" spans="1:21" x14ac:dyDescent="0.25">
      <c r="A3601" t="s">
        <v>23851</v>
      </c>
      <c r="B3601" t="s">
        <v>23852</v>
      </c>
      <c r="C3601" t="s">
        <v>20887</v>
      </c>
      <c r="D3601">
        <v>0</v>
      </c>
      <c r="E3601">
        <v>0</v>
      </c>
      <c r="F3601">
        <v>5.89</v>
      </c>
      <c r="G3601">
        <v>0</v>
      </c>
      <c r="H3601">
        <v>1</v>
      </c>
      <c r="I3601">
        <v>0</v>
      </c>
      <c r="J3601">
        <v>1</v>
      </c>
      <c r="K3601">
        <v>1</v>
      </c>
      <c r="L3601">
        <v>1</v>
      </c>
      <c r="M3601">
        <v>0</v>
      </c>
      <c r="N3601">
        <v>1</v>
      </c>
      <c r="O3601">
        <v>1</v>
      </c>
      <c r="P3601">
        <v>1.84</v>
      </c>
      <c r="Q3601">
        <v>5.81</v>
      </c>
      <c r="R3601">
        <v>7.08</v>
      </c>
      <c r="S3601">
        <v>6.02</v>
      </c>
      <c r="T3601">
        <v>0</v>
      </c>
      <c r="U3601">
        <v>0</v>
      </c>
    </row>
    <row r="3602" spans="1:21" x14ac:dyDescent="0.25">
      <c r="A3602" t="s">
        <v>23853</v>
      </c>
      <c r="B3602" t="s">
        <v>23854</v>
      </c>
      <c r="C3602" t="s">
        <v>1</v>
      </c>
      <c r="D3602">
        <v>0</v>
      </c>
      <c r="E3602">
        <v>0</v>
      </c>
      <c r="F3602">
        <v>5.92</v>
      </c>
      <c r="G3602">
        <v>0</v>
      </c>
      <c r="H3602">
        <v>0</v>
      </c>
      <c r="I3602">
        <v>0</v>
      </c>
      <c r="J3602">
        <v>1</v>
      </c>
      <c r="K3602">
        <v>1</v>
      </c>
      <c r="L3602">
        <v>1</v>
      </c>
      <c r="M3602">
        <v>0</v>
      </c>
      <c r="N3602">
        <v>0</v>
      </c>
      <c r="O3602">
        <v>1</v>
      </c>
      <c r="P3602">
        <v>1.76</v>
      </c>
      <c r="Q3602">
        <v>4.3600000000000003</v>
      </c>
      <c r="R3602">
        <v>5.47</v>
      </c>
      <c r="S3602">
        <v>6.02</v>
      </c>
      <c r="T3602">
        <v>0</v>
      </c>
      <c r="U3602">
        <v>0</v>
      </c>
    </row>
    <row r="3603" spans="1:21" x14ac:dyDescent="0.25">
      <c r="A3603" t="s">
        <v>6777</v>
      </c>
      <c r="B3603" t="s">
        <v>2867</v>
      </c>
      <c r="C3603" t="s">
        <v>1</v>
      </c>
      <c r="D3603">
        <v>0</v>
      </c>
      <c r="E3603">
        <v>0</v>
      </c>
      <c r="F3603">
        <v>5.94</v>
      </c>
      <c r="G3603">
        <v>0</v>
      </c>
      <c r="H3603">
        <v>1</v>
      </c>
      <c r="I3603">
        <v>0</v>
      </c>
      <c r="J3603">
        <v>1</v>
      </c>
      <c r="K3603">
        <v>1</v>
      </c>
      <c r="L3603">
        <v>1</v>
      </c>
      <c r="M3603">
        <v>0</v>
      </c>
      <c r="N3603">
        <v>1</v>
      </c>
      <c r="O3603">
        <v>1</v>
      </c>
      <c r="P3603">
        <v>1.85</v>
      </c>
      <c r="Q3603">
        <v>5.63</v>
      </c>
      <c r="R3603">
        <v>7.08</v>
      </c>
      <c r="S3603">
        <v>6.02</v>
      </c>
      <c r="T3603">
        <v>0</v>
      </c>
      <c r="U3603">
        <v>-0.1</v>
      </c>
    </row>
    <row r="3604" spans="1:21" x14ac:dyDescent="0.25">
      <c r="A3604" t="s">
        <v>23855</v>
      </c>
      <c r="B3604" t="s">
        <v>23856</v>
      </c>
      <c r="C3604" t="s">
        <v>20890</v>
      </c>
      <c r="D3604">
        <v>0</v>
      </c>
      <c r="E3604">
        <v>0</v>
      </c>
      <c r="F3604">
        <v>6.05</v>
      </c>
      <c r="G3604">
        <v>0</v>
      </c>
      <c r="H3604">
        <v>1</v>
      </c>
      <c r="I3604">
        <v>0</v>
      </c>
      <c r="J3604">
        <v>1</v>
      </c>
      <c r="K3604">
        <v>1</v>
      </c>
      <c r="L3604">
        <v>1</v>
      </c>
      <c r="M3604">
        <v>0</v>
      </c>
      <c r="N3604">
        <v>1</v>
      </c>
      <c r="O3604">
        <v>1</v>
      </c>
      <c r="P3604">
        <v>1.88</v>
      </c>
      <c r="Q3604">
        <v>6.06</v>
      </c>
      <c r="R3604">
        <v>7.59</v>
      </c>
      <c r="S3604">
        <v>6.02</v>
      </c>
      <c r="T3604">
        <v>0</v>
      </c>
      <c r="U3604">
        <v>-0.1</v>
      </c>
    </row>
    <row r="3605" spans="1:21" x14ac:dyDescent="0.25">
      <c r="A3605" t="s">
        <v>23857</v>
      </c>
      <c r="B3605" t="s">
        <v>23858</v>
      </c>
      <c r="C3605" t="s">
        <v>20888</v>
      </c>
      <c r="D3605">
        <v>0</v>
      </c>
      <c r="E3605">
        <v>0</v>
      </c>
      <c r="F3605">
        <v>5.66</v>
      </c>
      <c r="G3605">
        <v>0</v>
      </c>
      <c r="H3605">
        <v>0</v>
      </c>
      <c r="I3605">
        <v>0</v>
      </c>
      <c r="J3605">
        <v>1</v>
      </c>
      <c r="K3605">
        <v>1</v>
      </c>
      <c r="L3605">
        <v>1</v>
      </c>
      <c r="M3605">
        <v>0</v>
      </c>
      <c r="N3605">
        <v>0</v>
      </c>
      <c r="O3605">
        <v>1</v>
      </c>
      <c r="P3605">
        <v>1.73</v>
      </c>
      <c r="Q3605">
        <v>3.83</v>
      </c>
      <c r="R3605">
        <v>5.21</v>
      </c>
      <c r="S3605">
        <v>6.02</v>
      </c>
      <c r="T3605">
        <v>0</v>
      </c>
      <c r="U3605">
        <v>0</v>
      </c>
    </row>
    <row r="3606" spans="1:21" x14ac:dyDescent="0.25">
      <c r="A3606" t="s">
        <v>5749</v>
      </c>
      <c r="B3606" t="s">
        <v>5750</v>
      </c>
      <c r="C3606" t="s">
        <v>20882</v>
      </c>
      <c r="D3606">
        <v>0</v>
      </c>
      <c r="E3606">
        <v>0</v>
      </c>
      <c r="F3606">
        <v>5.76</v>
      </c>
      <c r="G3606">
        <v>0</v>
      </c>
      <c r="H3606">
        <v>1</v>
      </c>
      <c r="I3606">
        <v>0</v>
      </c>
      <c r="J3606">
        <v>1</v>
      </c>
      <c r="K3606">
        <v>1</v>
      </c>
      <c r="L3606">
        <v>1</v>
      </c>
      <c r="M3606">
        <v>0</v>
      </c>
      <c r="N3606">
        <v>1</v>
      </c>
      <c r="O3606">
        <v>1</v>
      </c>
      <c r="P3606">
        <v>1.77</v>
      </c>
      <c r="Q3606">
        <v>5.47</v>
      </c>
      <c r="R3606">
        <v>6.23</v>
      </c>
      <c r="S3606">
        <v>6.02</v>
      </c>
      <c r="T3606">
        <v>0</v>
      </c>
      <c r="U3606">
        <v>0</v>
      </c>
    </row>
    <row r="3607" spans="1:21" x14ac:dyDescent="0.25">
      <c r="A3607" t="s">
        <v>23859</v>
      </c>
      <c r="B3607" t="s">
        <v>23860</v>
      </c>
      <c r="C3607" t="s">
        <v>20874</v>
      </c>
      <c r="D3607">
        <v>0</v>
      </c>
      <c r="E3607">
        <v>0</v>
      </c>
      <c r="F3607">
        <v>6.08</v>
      </c>
      <c r="G3607">
        <v>0</v>
      </c>
      <c r="H3607">
        <v>0</v>
      </c>
      <c r="I3607">
        <v>0</v>
      </c>
      <c r="J3607">
        <v>1</v>
      </c>
      <c r="K3607">
        <v>1</v>
      </c>
      <c r="L3607">
        <v>1</v>
      </c>
      <c r="M3607">
        <v>0</v>
      </c>
      <c r="N3607">
        <v>1</v>
      </c>
      <c r="O3607">
        <v>1</v>
      </c>
      <c r="P3607">
        <v>1.83</v>
      </c>
      <c r="Q3607">
        <v>5.18</v>
      </c>
      <c r="R3607">
        <v>6.5</v>
      </c>
      <c r="S3607">
        <v>6.02</v>
      </c>
      <c r="T3607">
        <v>0</v>
      </c>
      <c r="U3607">
        <v>0</v>
      </c>
    </row>
    <row r="3608" spans="1:21" x14ac:dyDescent="0.25">
      <c r="A3608" t="s">
        <v>23861</v>
      </c>
      <c r="B3608" t="s">
        <v>23862</v>
      </c>
      <c r="C3608" t="s">
        <v>20874</v>
      </c>
      <c r="D3608">
        <v>0</v>
      </c>
      <c r="E3608">
        <v>0</v>
      </c>
      <c r="F3608">
        <v>6.06</v>
      </c>
      <c r="G3608">
        <v>0</v>
      </c>
      <c r="H3608">
        <v>0</v>
      </c>
      <c r="I3608">
        <v>0</v>
      </c>
      <c r="J3608">
        <v>1</v>
      </c>
      <c r="K3608">
        <v>1</v>
      </c>
      <c r="L3608">
        <v>1</v>
      </c>
      <c r="M3608">
        <v>0</v>
      </c>
      <c r="N3608">
        <v>1</v>
      </c>
      <c r="O3608">
        <v>1</v>
      </c>
      <c r="P3608">
        <v>1.83</v>
      </c>
      <c r="Q3608">
        <v>4.93</v>
      </c>
      <c r="R3608">
        <v>6.34</v>
      </c>
      <c r="S3608">
        <v>6.02</v>
      </c>
      <c r="T3608">
        <v>0</v>
      </c>
      <c r="U3608">
        <v>0</v>
      </c>
    </row>
    <row r="3609" spans="1:21" x14ac:dyDescent="0.25">
      <c r="A3609" t="s">
        <v>23863</v>
      </c>
      <c r="B3609" t="s">
        <v>23864</v>
      </c>
      <c r="C3609" t="s">
        <v>1</v>
      </c>
      <c r="D3609">
        <v>0</v>
      </c>
      <c r="E3609">
        <v>0</v>
      </c>
      <c r="F3609">
        <v>5.91</v>
      </c>
      <c r="G3609">
        <v>0</v>
      </c>
      <c r="H3609">
        <v>0</v>
      </c>
      <c r="I3609">
        <v>0</v>
      </c>
      <c r="J3609">
        <v>1</v>
      </c>
      <c r="K3609">
        <v>1</v>
      </c>
      <c r="L3609">
        <v>1</v>
      </c>
      <c r="M3609">
        <v>0</v>
      </c>
      <c r="N3609">
        <v>0</v>
      </c>
      <c r="O3609">
        <v>1</v>
      </c>
      <c r="P3609">
        <v>1.74</v>
      </c>
      <c r="Q3609">
        <v>3.99</v>
      </c>
      <c r="R3609">
        <v>5.08</v>
      </c>
      <c r="S3609">
        <v>6.02</v>
      </c>
      <c r="T3609">
        <v>0</v>
      </c>
      <c r="U3609">
        <v>0</v>
      </c>
    </row>
    <row r="3610" spans="1:21" x14ac:dyDescent="0.25">
      <c r="A3610" t="s">
        <v>7376</v>
      </c>
      <c r="B3610" t="s">
        <v>7377</v>
      </c>
      <c r="C3610" t="s">
        <v>20865</v>
      </c>
      <c r="D3610">
        <v>0</v>
      </c>
      <c r="E3610">
        <v>0</v>
      </c>
      <c r="F3610">
        <v>5.78</v>
      </c>
      <c r="G3610">
        <v>0</v>
      </c>
      <c r="H3610">
        <v>1</v>
      </c>
      <c r="I3610">
        <v>0</v>
      </c>
      <c r="J3610">
        <v>1</v>
      </c>
      <c r="K3610">
        <v>1</v>
      </c>
      <c r="L3610">
        <v>1</v>
      </c>
      <c r="M3610">
        <v>0</v>
      </c>
      <c r="N3610">
        <v>1</v>
      </c>
      <c r="O3610">
        <v>1</v>
      </c>
      <c r="P3610">
        <v>1.81</v>
      </c>
      <c r="Q3610">
        <v>5</v>
      </c>
      <c r="R3610">
        <v>6.68</v>
      </c>
      <c r="S3610">
        <v>6.02</v>
      </c>
      <c r="T3610">
        <v>0</v>
      </c>
      <c r="U3610">
        <v>-0.1</v>
      </c>
    </row>
    <row r="3611" spans="1:21" x14ac:dyDescent="0.25">
      <c r="A3611" t="s">
        <v>23865</v>
      </c>
      <c r="B3611" t="s">
        <v>23866</v>
      </c>
      <c r="C3611" t="s">
        <v>20884</v>
      </c>
      <c r="D3611">
        <v>0</v>
      </c>
      <c r="E3611">
        <v>0</v>
      </c>
      <c r="F3611">
        <v>6.05</v>
      </c>
      <c r="G3611">
        <v>0</v>
      </c>
      <c r="H3611">
        <v>0</v>
      </c>
      <c r="I3611">
        <v>0</v>
      </c>
      <c r="J3611">
        <v>1</v>
      </c>
      <c r="K3611">
        <v>1</v>
      </c>
      <c r="L3611">
        <v>1</v>
      </c>
      <c r="M3611">
        <v>0</v>
      </c>
      <c r="N3611">
        <v>1</v>
      </c>
      <c r="O3611">
        <v>1</v>
      </c>
      <c r="P3611">
        <v>1.79</v>
      </c>
      <c r="Q3611">
        <v>5.03</v>
      </c>
      <c r="R3611">
        <v>5.83</v>
      </c>
      <c r="S3611">
        <v>6.02</v>
      </c>
      <c r="T3611">
        <v>0</v>
      </c>
      <c r="U3611">
        <v>0</v>
      </c>
    </row>
    <row r="3612" spans="1:21" x14ac:dyDescent="0.25">
      <c r="A3612" t="s">
        <v>23867</v>
      </c>
      <c r="B3612" t="s">
        <v>23868</v>
      </c>
      <c r="C3612" t="s">
        <v>20893</v>
      </c>
      <c r="D3612">
        <v>0</v>
      </c>
      <c r="E3612">
        <v>0</v>
      </c>
      <c r="F3612">
        <v>6.03</v>
      </c>
      <c r="G3612">
        <v>0</v>
      </c>
      <c r="H3612">
        <v>0</v>
      </c>
      <c r="I3612">
        <v>0</v>
      </c>
      <c r="J3612">
        <v>1</v>
      </c>
      <c r="K3612">
        <v>1</v>
      </c>
      <c r="L3612">
        <v>1</v>
      </c>
      <c r="M3612">
        <v>0</v>
      </c>
      <c r="N3612">
        <v>1</v>
      </c>
      <c r="O3612">
        <v>1</v>
      </c>
      <c r="P3612">
        <v>1.81</v>
      </c>
      <c r="Q3612">
        <v>4.7300000000000004</v>
      </c>
      <c r="R3612">
        <v>6.13</v>
      </c>
      <c r="S3612">
        <v>6.02</v>
      </c>
      <c r="T3612">
        <v>0</v>
      </c>
      <c r="U3612">
        <v>0</v>
      </c>
    </row>
    <row r="3613" spans="1:21" x14ac:dyDescent="0.25">
      <c r="A3613" t="s">
        <v>7854</v>
      </c>
      <c r="B3613" t="s">
        <v>7293</v>
      </c>
      <c r="C3613" t="s">
        <v>1</v>
      </c>
      <c r="D3613">
        <v>0</v>
      </c>
      <c r="E3613">
        <v>0</v>
      </c>
      <c r="F3613">
        <v>5.92</v>
      </c>
      <c r="G3613">
        <v>0</v>
      </c>
      <c r="H3613">
        <v>0</v>
      </c>
      <c r="I3613">
        <v>0</v>
      </c>
      <c r="J3613">
        <v>1</v>
      </c>
      <c r="K3613">
        <v>1</v>
      </c>
      <c r="L3613">
        <v>1</v>
      </c>
      <c r="M3613">
        <v>0</v>
      </c>
      <c r="N3613">
        <v>0</v>
      </c>
      <c r="O3613">
        <v>1</v>
      </c>
      <c r="P3613">
        <v>1.74</v>
      </c>
      <c r="Q3613">
        <v>4.17</v>
      </c>
      <c r="R3613">
        <v>5.25</v>
      </c>
      <c r="S3613">
        <v>6.03</v>
      </c>
      <c r="T3613">
        <v>0</v>
      </c>
      <c r="U3613">
        <v>0</v>
      </c>
    </row>
    <row r="3614" spans="1:21" x14ac:dyDescent="0.25">
      <c r="A3614" t="s">
        <v>23869</v>
      </c>
      <c r="B3614" t="s">
        <v>23870</v>
      </c>
      <c r="C3614" t="s">
        <v>20895</v>
      </c>
      <c r="D3614">
        <v>0</v>
      </c>
      <c r="E3614">
        <v>0</v>
      </c>
      <c r="F3614">
        <v>5.86</v>
      </c>
      <c r="G3614">
        <v>0</v>
      </c>
      <c r="H3614">
        <v>0</v>
      </c>
      <c r="I3614">
        <v>0</v>
      </c>
      <c r="J3614">
        <v>1</v>
      </c>
      <c r="K3614">
        <v>1</v>
      </c>
      <c r="L3614">
        <v>1</v>
      </c>
      <c r="M3614">
        <v>0</v>
      </c>
      <c r="N3614">
        <v>0</v>
      </c>
      <c r="O3614">
        <v>1</v>
      </c>
      <c r="P3614">
        <v>1.77</v>
      </c>
      <c r="Q3614">
        <v>4.07</v>
      </c>
      <c r="R3614">
        <v>5.84</v>
      </c>
      <c r="S3614">
        <v>6.03</v>
      </c>
      <c r="T3614">
        <v>0</v>
      </c>
      <c r="U3614">
        <v>0</v>
      </c>
    </row>
    <row r="3615" spans="1:21" x14ac:dyDescent="0.25">
      <c r="A3615" t="s">
        <v>6914</v>
      </c>
      <c r="B3615" t="s">
        <v>6915</v>
      </c>
      <c r="C3615" t="s">
        <v>20870</v>
      </c>
      <c r="D3615">
        <v>0</v>
      </c>
      <c r="E3615">
        <v>0</v>
      </c>
      <c r="F3615">
        <v>5.87</v>
      </c>
      <c r="G3615">
        <v>0</v>
      </c>
      <c r="H3615">
        <v>1</v>
      </c>
      <c r="I3615">
        <v>0</v>
      </c>
      <c r="J3615">
        <v>1</v>
      </c>
      <c r="K3615">
        <v>1</v>
      </c>
      <c r="L3615">
        <v>1</v>
      </c>
      <c r="M3615">
        <v>0</v>
      </c>
      <c r="N3615">
        <v>1</v>
      </c>
      <c r="O3615">
        <v>1</v>
      </c>
      <c r="P3615">
        <v>1.82</v>
      </c>
      <c r="Q3615">
        <v>6.32</v>
      </c>
      <c r="R3615">
        <v>7.2</v>
      </c>
      <c r="S3615">
        <v>6.03</v>
      </c>
      <c r="T3615">
        <v>0</v>
      </c>
      <c r="U3615">
        <v>-0.1</v>
      </c>
    </row>
    <row r="3616" spans="1:21" x14ac:dyDescent="0.25">
      <c r="A3616" t="s">
        <v>23871</v>
      </c>
      <c r="B3616" t="s">
        <v>23872</v>
      </c>
      <c r="C3616" t="s">
        <v>20888</v>
      </c>
      <c r="D3616">
        <v>0</v>
      </c>
      <c r="E3616">
        <v>0</v>
      </c>
      <c r="F3616">
        <v>5.72</v>
      </c>
      <c r="G3616">
        <v>0</v>
      </c>
      <c r="H3616">
        <v>0</v>
      </c>
      <c r="I3616">
        <v>0</v>
      </c>
      <c r="J3616">
        <v>1</v>
      </c>
      <c r="K3616">
        <v>1</v>
      </c>
      <c r="L3616">
        <v>1</v>
      </c>
      <c r="M3616">
        <v>0</v>
      </c>
      <c r="N3616">
        <v>0</v>
      </c>
      <c r="O3616">
        <v>1</v>
      </c>
      <c r="P3616">
        <v>1.75</v>
      </c>
      <c r="Q3616">
        <v>4.16</v>
      </c>
      <c r="R3616">
        <v>5.53</v>
      </c>
      <c r="S3616">
        <v>6.03</v>
      </c>
      <c r="T3616">
        <v>0</v>
      </c>
      <c r="U3616">
        <v>0</v>
      </c>
    </row>
    <row r="3617" spans="1:21" x14ac:dyDescent="0.25">
      <c r="A3617" t="s">
        <v>6133</v>
      </c>
      <c r="B3617" t="s">
        <v>6134</v>
      </c>
      <c r="C3617" t="s">
        <v>20884</v>
      </c>
      <c r="D3617">
        <v>0</v>
      </c>
      <c r="E3617">
        <v>0</v>
      </c>
      <c r="F3617">
        <v>6.05</v>
      </c>
      <c r="G3617">
        <v>0</v>
      </c>
      <c r="H3617">
        <v>0</v>
      </c>
      <c r="I3617">
        <v>0</v>
      </c>
      <c r="J3617">
        <v>1</v>
      </c>
      <c r="K3617">
        <v>1</v>
      </c>
      <c r="L3617">
        <v>1</v>
      </c>
      <c r="M3617">
        <v>0</v>
      </c>
      <c r="N3617">
        <v>1</v>
      </c>
      <c r="O3617">
        <v>1</v>
      </c>
      <c r="P3617">
        <v>1.79</v>
      </c>
      <c r="Q3617">
        <v>5</v>
      </c>
      <c r="R3617">
        <v>5.82</v>
      </c>
      <c r="S3617">
        <v>6.03</v>
      </c>
      <c r="T3617">
        <v>0</v>
      </c>
      <c r="U3617">
        <v>0</v>
      </c>
    </row>
    <row r="3618" spans="1:21" x14ac:dyDescent="0.25">
      <c r="A3618" t="s">
        <v>23873</v>
      </c>
      <c r="B3618" t="s">
        <v>23874</v>
      </c>
      <c r="C3618" t="s">
        <v>20866</v>
      </c>
      <c r="D3618">
        <v>0</v>
      </c>
      <c r="E3618">
        <v>0</v>
      </c>
      <c r="F3618">
        <v>6.14</v>
      </c>
      <c r="G3618">
        <v>0</v>
      </c>
      <c r="H3618">
        <v>0</v>
      </c>
      <c r="I3618">
        <v>0</v>
      </c>
      <c r="J3618">
        <v>1</v>
      </c>
      <c r="K3618">
        <v>1</v>
      </c>
      <c r="L3618">
        <v>1</v>
      </c>
      <c r="M3618">
        <v>0</v>
      </c>
      <c r="N3618">
        <v>1</v>
      </c>
      <c r="O3618">
        <v>1</v>
      </c>
      <c r="P3618">
        <v>1.86</v>
      </c>
      <c r="Q3618">
        <v>4.6399999999999997</v>
      </c>
      <c r="R3618">
        <v>6.55</v>
      </c>
      <c r="S3618">
        <v>6.04</v>
      </c>
      <c r="T3618">
        <v>0</v>
      </c>
      <c r="U3618">
        <v>0</v>
      </c>
    </row>
    <row r="3619" spans="1:21" x14ac:dyDescent="0.25">
      <c r="A3619" t="s">
        <v>23875</v>
      </c>
      <c r="B3619" t="s">
        <v>23876</v>
      </c>
      <c r="C3619" t="s">
        <v>20883</v>
      </c>
      <c r="D3619">
        <v>0</v>
      </c>
      <c r="E3619">
        <v>0</v>
      </c>
      <c r="F3619">
        <v>5.87</v>
      </c>
      <c r="G3619">
        <v>0</v>
      </c>
      <c r="H3619">
        <v>0</v>
      </c>
      <c r="I3619">
        <v>0</v>
      </c>
      <c r="J3619">
        <v>1</v>
      </c>
      <c r="K3619">
        <v>1</v>
      </c>
      <c r="L3619">
        <v>1</v>
      </c>
      <c r="M3619">
        <v>0</v>
      </c>
      <c r="N3619">
        <v>1</v>
      </c>
      <c r="O3619">
        <v>1</v>
      </c>
      <c r="P3619">
        <v>1.73</v>
      </c>
      <c r="Q3619">
        <v>4.53</v>
      </c>
      <c r="R3619">
        <v>5.42</v>
      </c>
      <c r="S3619">
        <v>6.04</v>
      </c>
      <c r="T3619">
        <v>0</v>
      </c>
      <c r="U3619">
        <v>0</v>
      </c>
    </row>
    <row r="3620" spans="1:21" x14ac:dyDescent="0.25">
      <c r="A3620" t="s">
        <v>23877</v>
      </c>
      <c r="B3620" t="s">
        <v>23878</v>
      </c>
      <c r="C3620" t="s">
        <v>20892</v>
      </c>
      <c r="D3620">
        <v>0</v>
      </c>
      <c r="E3620">
        <v>0</v>
      </c>
      <c r="F3620">
        <v>5.99</v>
      </c>
      <c r="G3620">
        <v>0</v>
      </c>
      <c r="H3620">
        <v>0</v>
      </c>
      <c r="I3620">
        <v>0</v>
      </c>
      <c r="J3620">
        <v>1</v>
      </c>
      <c r="K3620">
        <v>1</v>
      </c>
      <c r="L3620">
        <v>1</v>
      </c>
      <c r="M3620">
        <v>0</v>
      </c>
      <c r="N3620">
        <v>1</v>
      </c>
      <c r="O3620">
        <v>1</v>
      </c>
      <c r="P3620">
        <v>1.76</v>
      </c>
      <c r="Q3620">
        <v>4.8499999999999996</v>
      </c>
      <c r="R3620">
        <v>5.72</v>
      </c>
      <c r="S3620">
        <v>6.04</v>
      </c>
      <c r="T3620">
        <v>0</v>
      </c>
      <c r="U3620">
        <v>0</v>
      </c>
    </row>
    <row r="3621" spans="1:21" x14ac:dyDescent="0.25">
      <c r="A3621" t="s">
        <v>23879</v>
      </c>
      <c r="B3621" t="s">
        <v>23880</v>
      </c>
      <c r="C3621" t="s">
        <v>20869</v>
      </c>
      <c r="D3621">
        <v>0</v>
      </c>
      <c r="E3621">
        <v>0</v>
      </c>
      <c r="F3621">
        <v>5.95</v>
      </c>
      <c r="G3621">
        <v>0</v>
      </c>
      <c r="H3621">
        <v>1</v>
      </c>
      <c r="I3621">
        <v>0</v>
      </c>
      <c r="J3621">
        <v>1</v>
      </c>
      <c r="K3621">
        <v>1</v>
      </c>
      <c r="L3621">
        <v>1</v>
      </c>
      <c r="M3621">
        <v>0</v>
      </c>
      <c r="N3621">
        <v>1</v>
      </c>
      <c r="O3621">
        <v>1</v>
      </c>
      <c r="P3621">
        <v>1.86</v>
      </c>
      <c r="Q3621">
        <v>5.79</v>
      </c>
      <c r="R3621">
        <v>7.31</v>
      </c>
      <c r="S3621">
        <v>6.04</v>
      </c>
      <c r="T3621">
        <v>0</v>
      </c>
      <c r="U3621">
        <v>-0.1</v>
      </c>
    </row>
    <row r="3622" spans="1:21" x14ac:dyDescent="0.25">
      <c r="A3622" t="s">
        <v>23881</v>
      </c>
      <c r="B3622" t="s">
        <v>23882</v>
      </c>
      <c r="C3622" t="s">
        <v>1</v>
      </c>
      <c r="D3622">
        <v>0</v>
      </c>
      <c r="E3622">
        <v>0</v>
      </c>
      <c r="F3622">
        <v>6</v>
      </c>
      <c r="G3622">
        <v>0</v>
      </c>
      <c r="H3622">
        <v>0</v>
      </c>
      <c r="I3622">
        <v>0</v>
      </c>
      <c r="J3622">
        <v>1</v>
      </c>
      <c r="K3622">
        <v>1</v>
      </c>
      <c r="L3622">
        <v>1</v>
      </c>
      <c r="M3622">
        <v>0</v>
      </c>
      <c r="N3622">
        <v>1</v>
      </c>
      <c r="O3622">
        <v>1</v>
      </c>
      <c r="P3622">
        <v>1.83</v>
      </c>
      <c r="Q3622">
        <v>5.33</v>
      </c>
      <c r="R3622">
        <v>6.66</v>
      </c>
      <c r="S3622">
        <v>6.04</v>
      </c>
      <c r="T3622">
        <v>0</v>
      </c>
      <c r="U3622">
        <v>0</v>
      </c>
    </row>
    <row r="3623" spans="1:21" x14ac:dyDescent="0.25">
      <c r="A3623" t="s">
        <v>23883</v>
      </c>
      <c r="B3623" t="s">
        <v>2678</v>
      </c>
      <c r="C3623" t="s">
        <v>20878</v>
      </c>
      <c r="D3623">
        <v>0</v>
      </c>
      <c r="E3623">
        <v>0</v>
      </c>
      <c r="F3623">
        <v>6.1</v>
      </c>
      <c r="G3623">
        <v>0</v>
      </c>
      <c r="H3623">
        <v>0</v>
      </c>
      <c r="I3623">
        <v>0</v>
      </c>
      <c r="J3623">
        <v>1</v>
      </c>
      <c r="K3623">
        <v>1</v>
      </c>
      <c r="L3623">
        <v>1</v>
      </c>
      <c r="M3623">
        <v>0</v>
      </c>
      <c r="N3623">
        <v>0</v>
      </c>
      <c r="O3623">
        <v>1</v>
      </c>
      <c r="P3623">
        <v>1.79</v>
      </c>
      <c r="Q3623">
        <v>4.2699999999999996</v>
      </c>
      <c r="R3623">
        <v>5.52</v>
      </c>
      <c r="S3623">
        <v>6.04</v>
      </c>
      <c r="T3623">
        <v>0</v>
      </c>
      <c r="U3623">
        <v>0</v>
      </c>
    </row>
    <row r="3624" spans="1:21" x14ac:dyDescent="0.25">
      <c r="A3624" t="s">
        <v>23884</v>
      </c>
      <c r="B3624" t="s">
        <v>23885</v>
      </c>
      <c r="C3624" t="s">
        <v>20867</v>
      </c>
      <c r="D3624">
        <v>0</v>
      </c>
      <c r="E3624">
        <v>0</v>
      </c>
      <c r="F3624">
        <v>6.06</v>
      </c>
      <c r="G3624">
        <v>0</v>
      </c>
      <c r="H3624">
        <v>0</v>
      </c>
      <c r="I3624">
        <v>0</v>
      </c>
      <c r="J3624">
        <v>1</v>
      </c>
      <c r="K3624">
        <v>1</v>
      </c>
      <c r="L3624">
        <v>1</v>
      </c>
      <c r="M3624">
        <v>0</v>
      </c>
      <c r="N3624">
        <v>1</v>
      </c>
      <c r="O3624">
        <v>1</v>
      </c>
      <c r="P3624">
        <v>1.88</v>
      </c>
      <c r="Q3624">
        <v>4.93</v>
      </c>
      <c r="R3624">
        <v>7.07</v>
      </c>
      <c r="S3624">
        <v>6.04</v>
      </c>
      <c r="T3624">
        <v>0</v>
      </c>
      <c r="U3624">
        <v>0</v>
      </c>
    </row>
    <row r="3625" spans="1:21" x14ac:dyDescent="0.25">
      <c r="A3625" t="s">
        <v>6645</v>
      </c>
      <c r="B3625" t="s">
        <v>6646</v>
      </c>
      <c r="C3625" t="s">
        <v>1</v>
      </c>
      <c r="D3625">
        <v>0</v>
      </c>
      <c r="E3625">
        <v>0</v>
      </c>
      <c r="F3625">
        <v>5.96</v>
      </c>
      <c r="G3625">
        <v>0</v>
      </c>
      <c r="H3625">
        <v>0</v>
      </c>
      <c r="I3625">
        <v>0</v>
      </c>
      <c r="J3625">
        <v>1</v>
      </c>
      <c r="K3625">
        <v>1</v>
      </c>
      <c r="L3625">
        <v>1</v>
      </c>
      <c r="M3625">
        <v>0</v>
      </c>
      <c r="N3625">
        <v>1</v>
      </c>
      <c r="O3625">
        <v>1</v>
      </c>
      <c r="P3625">
        <v>1.77</v>
      </c>
      <c r="Q3625">
        <v>4.58</v>
      </c>
      <c r="R3625">
        <v>5.76</v>
      </c>
      <c r="S3625">
        <v>6.04</v>
      </c>
      <c r="T3625">
        <v>0</v>
      </c>
      <c r="U3625">
        <v>0</v>
      </c>
    </row>
    <row r="3626" spans="1:21" x14ac:dyDescent="0.25">
      <c r="A3626" t="s">
        <v>6696</v>
      </c>
      <c r="B3626" t="s">
        <v>6697</v>
      </c>
      <c r="C3626" t="s">
        <v>1</v>
      </c>
      <c r="D3626">
        <v>0</v>
      </c>
      <c r="E3626">
        <v>0</v>
      </c>
      <c r="F3626">
        <v>6.05</v>
      </c>
      <c r="G3626">
        <v>0</v>
      </c>
      <c r="H3626">
        <v>0</v>
      </c>
      <c r="I3626">
        <v>0</v>
      </c>
      <c r="J3626">
        <v>1</v>
      </c>
      <c r="K3626">
        <v>1</v>
      </c>
      <c r="L3626">
        <v>1</v>
      </c>
      <c r="M3626">
        <v>0</v>
      </c>
      <c r="N3626">
        <v>1</v>
      </c>
      <c r="O3626">
        <v>1</v>
      </c>
      <c r="P3626">
        <v>1.83</v>
      </c>
      <c r="Q3626">
        <v>5.62</v>
      </c>
      <c r="R3626">
        <v>6.86</v>
      </c>
      <c r="S3626">
        <v>6.04</v>
      </c>
      <c r="T3626">
        <v>0</v>
      </c>
      <c r="U3626">
        <v>0</v>
      </c>
    </row>
    <row r="3627" spans="1:21" x14ac:dyDescent="0.25">
      <c r="A3627" t="s">
        <v>23886</v>
      </c>
      <c r="B3627" t="s">
        <v>23887</v>
      </c>
      <c r="C3627" t="s">
        <v>1</v>
      </c>
      <c r="D3627">
        <v>0</v>
      </c>
      <c r="E3627">
        <v>0</v>
      </c>
      <c r="F3627">
        <v>5.98</v>
      </c>
      <c r="G3627">
        <v>0</v>
      </c>
      <c r="H3627">
        <v>0</v>
      </c>
      <c r="I3627">
        <v>0</v>
      </c>
      <c r="J3627">
        <v>1</v>
      </c>
      <c r="K3627">
        <v>1</v>
      </c>
      <c r="L3627">
        <v>1</v>
      </c>
      <c r="M3627">
        <v>0</v>
      </c>
      <c r="N3627">
        <v>1</v>
      </c>
      <c r="O3627">
        <v>1</v>
      </c>
      <c r="P3627">
        <v>1.78</v>
      </c>
      <c r="Q3627">
        <v>4.63</v>
      </c>
      <c r="R3627">
        <v>5.84</v>
      </c>
      <c r="S3627">
        <v>6.04</v>
      </c>
      <c r="T3627">
        <v>0</v>
      </c>
      <c r="U3627">
        <v>0</v>
      </c>
    </row>
    <row r="3628" spans="1:21" x14ac:dyDescent="0.25">
      <c r="A3628" t="s">
        <v>6262</v>
      </c>
      <c r="B3628" t="s">
        <v>6263</v>
      </c>
      <c r="C3628" t="s">
        <v>20879</v>
      </c>
      <c r="D3628">
        <v>0</v>
      </c>
      <c r="E3628">
        <v>0</v>
      </c>
      <c r="F3628">
        <v>6.12</v>
      </c>
      <c r="G3628">
        <v>0</v>
      </c>
      <c r="H3628">
        <v>0</v>
      </c>
      <c r="I3628">
        <v>0</v>
      </c>
      <c r="J3628">
        <v>1</v>
      </c>
      <c r="K3628">
        <v>1</v>
      </c>
      <c r="L3628">
        <v>1</v>
      </c>
      <c r="M3628">
        <v>0</v>
      </c>
      <c r="N3628">
        <v>0</v>
      </c>
      <c r="O3628">
        <v>1</v>
      </c>
      <c r="P3628">
        <v>1.75</v>
      </c>
      <c r="Q3628">
        <v>4.16</v>
      </c>
      <c r="R3628">
        <v>4.5999999999999996</v>
      </c>
      <c r="S3628">
        <v>6.04</v>
      </c>
      <c r="T3628">
        <v>0</v>
      </c>
      <c r="U3628">
        <v>0</v>
      </c>
    </row>
    <row r="3629" spans="1:21" x14ac:dyDescent="0.25">
      <c r="A3629" t="s">
        <v>23888</v>
      </c>
      <c r="B3629" t="s">
        <v>23889</v>
      </c>
      <c r="C3629" t="s">
        <v>20876</v>
      </c>
      <c r="D3629">
        <v>0</v>
      </c>
      <c r="E3629">
        <v>0</v>
      </c>
      <c r="F3629">
        <v>5.93</v>
      </c>
      <c r="G3629">
        <v>0</v>
      </c>
      <c r="H3629">
        <v>1</v>
      </c>
      <c r="I3629">
        <v>0</v>
      </c>
      <c r="J3629">
        <v>1</v>
      </c>
      <c r="K3629">
        <v>1</v>
      </c>
      <c r="L3629">
        <v>1</v>
      </c>
      <c r="M3629">
        <v>0</v>
      </c>
      <c r="N3629">
        <v>1</v>
      </c>
      <c r="O3629">
        <v>1</v>
      </c>
      <c r="P3629">
        <v>1.85</v>
      </c>
      <c r="Q3629">
        <v>5.48</v>
      </c>
      <c r="R3629">
        <v>7.12</v>
      </c>
      <c r="S3629">
        <v>6.05</v>
      </c>
      <c r="T3629">
        <v>0</v>
      </c>
      <c r="U3629">
        <v>-0.1</v>
      </c>
    </row>
    <row r="3630" spans="1:21" x14ac:dyDescent="0.25">
      <c r="A3630" t="s">
        <v>23890</v>
      </c>
      <c r="B3630" t="s">
        <v>23891</v>
      </c>
      <c r="C3630" t="s">
        <v>20895</v>
      </c>
      <c r="D3630">
        <v>0</v>
      </c>
      <c r="E3630">
        <v>0</v>
      </c>
      <c r="F3630">
        <v>5.81</v>
      </c>
      <c r="G3630">
        <v>0</v>
      </c>
      <c r="H3630">
        <v>0</v>
      </c>
      <c r="I3630">
        <v>0</v>
      </c>
      <c r="J3630">
        <v>1</v>
      </c>
      <c r="K3630">
        <v>1</v>
      </c>
      <c r="L3630">
        <v>1</v>
      </c>
      <c r="M3630">
        <v>0</v>
      </c>
      <c r="N3630">
        <v>0</v>
      </c>
      <c r="O3630">
        <v>1</v>
      </c>
      <c r="P3630">
        <v>1.74</v>
      </c>
      <c r="Q3630">
        <v>3.96</v>
      </c>
      <c r="R3630">
        <v>5.33</v>
      </c>
      <c r="S3630">
        <v>6.05</v>
      </c>
      <c r="T3630">
        <v>0</v>
      </c>
      <c r="U3630">
        <v>0</v>
      </c>
    </row>
    <row r="3631" spans="1:21" x14ac:dyDescent="0.25">
      <c r="A3631" t="s">
        <v>7716</v>
      </c>
      <c r="B3631" t="s">
        <v>7717</v>
      </c>
      <c r="C3631" t="s">
        <v>20885</v>
      </c>
      <c r="D3631">
        <v>0</v>
      </c>
      <c r="E3631">
        <v>0</v>
      </c>
      <c r="F3631">
        <v>6.08</v>
      </c>
      <c r="G3631">
        <v>0</v>
      </c>
      <c r="H3631">
        <v>1</v>
      </c>
      <c r="I3631">
        <v>0</v>
      </c>
      <c r="J3631">
        <v>1</v>
      </c>
      <c r="K3631">
        <v>1</v>
      </c>
      <c r="L3631">
        <v>1</v>
      </c>
      <c r="M3631">
        <v>0</v>
      </c>
      <c r="N3631">
        <v>1</v>
      </c>
      <c r="O3631">
        <v>1</v>
      </c>
      <c r="P3631">
        <v>1.89</v>
      </c>
      <c r="Q3631">
        <v>5.29</v>
      </c>
      <c r="R3631">
        <v>7.28</v>
      </c>
      <c r="S3631">
        <v>6.05</v>
      </c>
      <c r="T3631">
        <v>0</v>
      </c>
      <c r="U3631">
        <v>-0.1</v>
      </c>
    </row>
    <row r="3632" spans="1:21" x14ac:dyDescent="0.25">
      <c r="A3632" t="s">
        <v>6577</v>
      </c>
      <c r="B3632" t="s">
        <v>6578</v>
      </c>
      <c r="C3632" t="s">
        <v>20890</v>
      </c>
      <c r="D3632">
        <v>0</v>
      </c>
      <c r="E3632">
        <v>0</v>
      </c>
      <c r="F3632">
        <v>6.08</v>
      </c>
      <c r="G3632">
        <v>0</v>
      </c>
      <c r="H3632">
        <v>1</v>
      </c>
      <c r="I3632">
        <v>0</v>
      </c>
      <c r="J3632">
        <v>1</v>
      </c>
      <c r="K3632">
        <v>1</v>
      </c>
      <c r="L3632">
        <v>1</v>
      </c>
      <c r="M3632">
        <v>0</v>
      </c>
      <c r="N3632">
        <v>1</v>
      </c>
      <c r="O3632">
        <v>1</v>
      </c>
      <c r="P3632">
        <v>1.87</v>
      </c>
      <c r="Q3632">
        <v>5.83</v>
      </c>
      <c r="R3632">
        <v>7.33</v>
      </c>
      <c r="S3632">
        <v>6.05</v>
      </c>
      <c r="T3632">
        <v>0</v>
      </c>
      <c r="U3632">
        <v>-0.1</v>
      </c>
    </row>
    <row r="3633" spans="1:21" x14ac:dyDescent="0.25">
      <c r="A3633" t="s">
        <v>23892</v>
      </c>
      <c r="B3633" t="s">
        <v>23893</v>
      </c>
      <c r="C3633" t="s">
        <v>1</v>
      </c>
      <c r="D3633">
        <v>0</v>
      </c>
      <c r="E3633">
        <v>0</v>
      </c>
      <c r="F3633">
        <v>6.02</v>
      </c>
      <c r="G3633">
        <v>0</v>
      </c>
      <c r="H3633">
        <v>0</v>
      </c>
      <c r="I3633">
        <v>0</v>
      </c>
      <c r="J3633">
        <v>1</v>
      </c>
      <c r="K3633">
        <v>1</v>
      </c>
      <c r="L3633">
        <v>1</v>
      </c>
      <c r="M3633">
        <v>0</v>
      </c>
      <c r="N3633">
        <v>0</v>
      </c>
      <c r="O3633">
        <v>1</v>
      </c>
      <c r="P3633">
        <v>1.8</v>
      </c>
      <c r="Q3633">
        <v>4.4400000000000004</v>
      </c>
      <c r="R3633">
        <v>6.07</v>
      </c>
      <c r="S3633">
        <v>6.05</v>
      </c>
      <c r="T3633">
        <v>0</v>
      </c>
      <c r="U3633">
        <v>0</v>
      </c>
    </row>
    <row r="3634" spans="1:21" x14ac:dyDescent="0.25">
      <c r="A3634" t="s">
        <v>23894</v>
      </c>
      <c r="B3634" t="s">
        <v>23895</v>
      </c>
      <c r="C3634" t="s">
        <v>20890</v>
      </c>
      <c r="D3634">
        <v>0</v>
      </c>
      <c r="E3634">
        <v>0</v>
      </c>
      <c r="F3634">
        <v>6.08</v>
      </c>
      <c r="G3634">
        <v>0</v>
      </c>
      <c r="H3634">
        <v>1</v>
      </c>
      <c r="I3634">
        <v>0</v>
      </c>
      <c r="J3634">
        <v>1</v>
      </c>
      <c r="K3634">
        <v>1</v>
      </c>
      <c r="L3634">
        <v>1</v>
      </c>
      <c r="M3634">
        <v>0</v>
      </c>
      <c r="N3634">
        <v>1</v>
      </c>
      <c r="O3634">
        <v>1</v>
      </c>
      <c r="P3634">
        <v>1.89</v>
      </c>
      <c r="Q3634">
        <v>6.11</v>
      </c>
      <c r="R3634">
        <v>7.71</v>
      </c>
      <c r="S3634">
        <v>6.05</v>
      </c>
      <c r="T3634">
        <v>0</v>
      </c>
      <c r="U3634">
        <v>-0.1</v>
      </c>
    </row>
    <row r="3635" spans="1:21" x14ac:dyDescent="0.25">
      <c r="A3635" t="s">
        <v>23896</v>
      </c>
      <c r="B3635" t="s">
        <v>23897</v>
      </c>
      <c r="C3635" t="s">
        <v>20880</v>
      </c>
      <c r="D3635">
        <v>0</v>
      </c>
      <c r="E3635">
        <v>0</v>
      </c>
      <c r="F3635">
        <v>6.05</v>
      </c>
      <c r="G3635">
        <v>0</v>
      </c>
      <c r="H3635">
        <v>0</v>
      </c>
      <c r="I3635">
        <v>0</v>
      </c>
      <c r="J3635">
        <v>1</v>
      </c>
      <c r="K3635">
        <v>1</v>
      </c>
      <c r="L3635">
        <v>1</v>
      </c>
      <c r="M3635">
        <v>0</v>
      </c>
      <c r="N3635">
        <v>1</v>
      </c>
      <c r="O3635">
        <v>1</v>
      </c>
      <c r="P3635">
        <v>1.79</v>
      </c>
      <c r="Q3635">
        <v>4.6399999999999997</v>
      </c>
      <c r="R3635">
        <v>5.83</v>
      </c>
      <c r="S3635">
        <v>6.05</v>
      </c>
      <c r="T3635">
        <v>0</v>
      </c>
      <c r="U3635">
        <v>0</v>
      </c>
    </row>
    <row r="3636" spans="1:21" x14ac:dyDescent="0.25">
      <c r="A3636" t="s">
        <v>23898</v>
      </c>
      <c r="B3636" t="s">
        <v>23899</v>
      </c>
      <c r="C3636" t="s">
        <v>1</v>
      </c>
      <c r="D3636">
        <v>0</v>
      </c>
      <c r="E3636">
        <v>0</v>
      </c>
      <c r="F3636">
        <v>6.01</v>
      </c>
      <c r="G3636">
        <v>0</v>
      </c>
      <c r="H3636">
        <v>0</v>
      </c>
      <c r="I3636">
        <v>0</v>
      </c>
      <c r="J3636">
        <v>1</v>
      </c>
      <c r="K3636">
        <v>1</v>
      </c>
      <c r="L3636">
        <v>1</v>
      </c>
      <c r="M3636">
        <v>0</v>
      </c>
      <c r="N3636">
        <v>0</v>
      </c>
      <c r="O3636">
        <v>1</v>
      </c>
      <c r="P3636">
        <v>1.79</v>
      </c>
      <c r="Q3636">
        <v>4.24</v>
      </c>
      <c r="R3636">
        <v>5.87</v>
      </c>
      <c r="S3636">
        <v>6.05</v>
      </c>
      <c r="T3636">
        <v>0</v>
      </c>
      <c r="U3636">
        <v>0</v>
      </c>
    </row>
    <row r="3637" spans="1:21" x14ac:dyDescent="0.25">
      <c r="A3637" t="s">
        <v>23900</v>
      </c>
      <c r="B3637" t="s">
        <v>23901</v>
      </c>
      <c r="C3637" t="s">
        <v>20895</v>
      </c>
      <c r="D3637">
        <v>0</v>
      </c>
      <c r="E3637">
        <v>0</v>
      </c>
      <c r="F3637">
        <v>5.9</v>
      </c>
      <c r="G3637">
        <v>0</v>
      </c>
      <c r="H3637">
        <v>1</v>
      </c>
      <c r="I3637">
        <v>0</v>
      </c>
      <c r="J3637">
        <v>1</v>
      </c>
      <c r="K3637">
        <v>1</v>
      </c>
      <c r="L3637">
        <v>1</v>
      </c>
      <c r="M3637">
        <v>0</v>
      </c>
      <c r="N3637">
        <v>1</v>
      </c>
      <c r="O3637">
        <v>1</v>
      </c>
      <c r="P3637">
        <v>1.87</v>
      </c>
      <c r="Q3637">
        <v>5.46</v>
      </c>
      <c r="R3637">
        <v>7.5</v>
      </c>
      <c r="S3637">
        <v>6.05</v>
      </c>
      <c r="T3637">
        <v>0</v>
      </c>
      <c r="U3637">
        <v>-0.1</v>
      </c>
    </row>
    <row r="3638" spans="1:21" x14ac:dyDescent="0.25">
      <c r="A3638" t="s">
        <v>6509</v>
      </c>
      <c r="B3638" t="s">
        <v>6510</v>
      </c>
      <c r="C3638" t="s">
        <v>20865</v>
      </c>
      <c r="D3638">
        <v>0</v>
      </c>
      <c r="E3638">
        <v>0</v>
      </c>
      <c r="F3638">
        <v>5.78</v>
      </c>
      <c r="G3638">
        <v>0</v>
      </c>
      <c r="H3638">
        <v>1</v>
      </c>
      <c r="I3638">
        <v>0</v>
      </c>
      <c r="J3638">
        <v>1</v>
      </c>
      <c r="K3638">
        <v>1</v>
      </c>
      <c r="L3638">
        <v>1</v>
      </c>
      <c r="M3638">
        <v>0</v>
      </c>
      <c r="N3638">
        <v>0</v>
      </c>
      <c r="O3638">
        <v>1</v>
      </c>
      <c r="P3638">
        <v>1.77</v>
      </c>
      <c r="Q3638">
        <v>4.0599999999999996</v>
      </c>
      <c r="R3638">
        <v>5.71</v>
      </c>
      <c r="S3638">
        <v>6.06</v>
      </c>
      <c r="T3638">
        <v>0</v>
      </c>
      <c r="U3638">
        <v>-0.1</v>
      </c>
    </row>
    <row r="3639" spans="1:21" x14ac:dyDescent="0.25">
      <c r="A3639" t="s">
        <v>23902</v>
      </c>
      <c r="B3639" t="s">
        <v>23903</v>
      </c>
      <c r="C3639" t="s">
        <v>20887</v>
      </c>
      <c r="D3639">
        <v>0</v>
      </c>
      <c r="E3639">
        <v>0</v>
      </c>
      <c r="F3639">
        <v>5.84</v>
      </c>
      <c r="G3639">
        <v>0</v>
      </c>
      <c r="H3639">
        <v>0</v>
      </c>
      <c r="I3639">
        <v>0</v>
      </c>
      <c r="J3639">
        <v>1</v>
      </c>
      <c r="K3639">
        <v>1</v>
      </c>
      <c r="L3639">
        <v>1</v>
      </c>
      <c r="M3639">
        <v>0</v>
      </c>
      <c r="N3639">
        <v>0</v>
      </c>
      <c r="O3639">
        <v>1</v>
      </c>
      <c r="P3639">
        <v>1.7</v>
      </c>
      <c r="Q3639">
        <v>3.68</v>
      </c>
      <c r="R3639">
        <v>4.5999999999999996</v>
      </c>
      <c r="S3639">
        <v>6.06</v>
      </c>
      <c r="T3639">
        <v>0</v>
      </c>
      <c r="U3639">
        <v>0</v>
      </c>
    </row>
    <row r="3640" spans="1:21" x14ac:dyDescent="0.25">
      <c r="A3640" t="s">
        <v>23904</v>
      </c>
      <c r="B3640" t="s">
        <v>23905</v>
      </c>
      <c r="C3640" t="s">
        <v>20865</v>
      </c>
      <c r="D3640">
        <v>0</v>
      </c>
      <c r="E3640">
        <v>0</v>
      </c>
      <c r="F3640">
        <v>5.83</v>
      </c>
      <c r="G3640">
        <v>0</v>
      </c>
      <c r="H3640">
        <v>1</v>
      </c>
      <c r="I3640">
        <v>0</v>
      </c>
      <c r="J3640">
        <v>1</v>
      </c>
      <c r="K3640">
        <v>1</v>
      </c>
      <c r="L3640">
        <v>1</v>
      </c>
      <c r="M3640">
        <v>0</v>
      </c>
      <c r="N3640">
        <v>1</v>
      </c>
      <c r="O3640">
        <v>1</v>
      </c>
      <c r="P3640">
        <v>1.79</v>
      </c>
      <c r="Q3640">
        <v>4.5</v>
      </c>
      <c r="R3640">
        <v>6.14</v>
      </c>
      <c r="S3640">
        <v>6.06</v>
      </c>
      <c r="T3640">
        <v>0</v>
      </c>
      <c r="U3640">
        <v>-0.1</v>
      </c>
    </row>
    <row r="3641" spans="1:21" x14ac:dyDescent="0.25">
      <c r="A3641" t="s">
        <v>23906</v>
      </c>
      <c r="B3641" t="s">
        <v>23907</v>
      </c>
      <c r="C3641" t="s">
        <v>1</v>
      </c>
      <c r="D3641">
        <v>0</v>
      </c>
      <c r="E3641">
        <v>0</v>
      </c>
      <c r="F3641">
        <v>5.99</v>
      </c>
      <c r="G3641">
        <v>0</v>
      </c>
      <c r="H3641">
        <v>0</v>
      </c>
      <c r="I3641">
        <v>0</v>
      </c>
      <c r="J3641">
        <v>1</v>
      </c>
      <c r="K3641">
        <v>1</v>
      </c>
      <c r="L3641">
        <v>1</v>
      </c>
      <c r="M3641">
        <v>0</v>
      </c>
      <c r="N3641">
        <v>1</v>
      </c>
      <c r="O3641">
        <v>1</v>
      </c>
      <c r="P3641">
        <v>1.78</v>
      </c>
      <c r="Q3641">
        <v>4.6399999999999997</v>
      </c>
      <c r="R3641">
        <v>5.86</v>
      </c>
      <c r="S3641">
        <v>6.06</v>
      </c>
      <c r="T3641">
        <v>0</v>
      </c>
      <c r="U3641">
        <v>0</v>
      </c>
    </row>
    <row r="3642" spans="1:21" x14ac:dyDescent="0.25">
      <c r="A3642" t="s">
        <v>23908</v>
      </c>
      <c r="B3642" t="s">
        <v>23909</v>
      </c>
      <c r="C3642" t="s">
        <v>1</v>
      </c>
      <c r="D3642">
        <v>0</v>
      </c>
      <c r="E3642">
        <v>0</v>
      </c>
      <c r="F3642">
        <v>5.97</v>
      </c>
      <c r="G3642">
        <v>0</v>
      </c>
      <c r="H3642">
        <v>1</v>
      </c>
      <c r="I3642">
        <v>0</v>
      </c>
      <c r="J3642">
        <v>1</v>
      </c>
      <c r="K3642">
        <v>1</v>
      </c>
      <c r="L3642">
        <v>1</v>
      </c>
      <c r="M3642">
        <v>0</v>
      </c>
      <c r="N3642">
        <v>1</v>
      </c>
      <c r="O3642">
        <v>1</v>
      </c>
      <c r="P3642">
        <v>1.82</v>
      </c>
      <c r="Q3642">
        <v>5.04</v>
      </c>
      <c r="R3642">
        <v>6.47</v>
      </c>
      <c r="S3642">
        <v>6.06</v>
      </c>
      <c r="T3642">
        <v>0</v>
      </c>
      <c r="U3642">
        <v>-0.1</v>
      </c>
    </row>
    <row r="3643" spans="1:21" x14ac:dyDescent="0.25">
      <c r="A3643" t="s">
        <v>5733</v>
      </c>
      <c r="B3643" t="s">
        <v>5734</v>
      </c>
      <c r="C3643" t="s">
        <v>20882</v>
      </c>
      <c r="D3643">
        <v>0</v>
      </c>
      <c r="E3643">
        <v>0</v>
      </c>
      <c r="F3643">
        <v>5.84</v>
      </c>
      <c r="G3643">
        <v>0</v>
      </c>
      <c r="H3643">
        <v>0</v>
      </c>
      <c r="I3643">
        <v>0</v>
      </c>
      <c r="J3643">
        <v>1</v>
      </c>
      <c r="K3643">
        <v>1</v>
      </c>
      <c r="L3643">
        <v>1</v>
      </c>
      <c r="M3643">
        <v>0</v>
      </c>
      <c r="N3643">
        <v>0</v>
      </c>
      <c r="O3643">
        <v>1</v>
      </c>
      <c r="P3643">
        <v>1.73</v>
      </c>
      <c r="Q3643">
        <v>4.26</v>
      </c>
      <c r="R3643">
        <v>5.33</v>
      </c>
      <c r="S3643">
        <v>6.06</v>
      </c>
      <c r="T3643">
        <v>0</v>
      </c>
      <c r="U3643">
        <v>0</v>
      </c>
    </row>
    <row r="3644" spans="1:21" x14ac:dyDescent="0.25">
      <c r="A3644" t="s">
        <v>7161</v>
      </c>
      <c r="B3644" t="s">
        <v>7162</v>
      </c>
      <c r="C3644" t="s">
        <v>20893</v>
      </c>
      <c r="D3644">
        <v>0</v>
      </c>
      <c r="E3644">
        <v>0</v>
      </c>
      <c r="F3644">
        <v>6.08</v>
      </c>
      <c r="G3644">
        <v>0</v>
      </c>
      <c r="H3644">
        <v>1</v>
      </c>
      <c r="I3644">
        <v>0</v>
      </c>
      <c r="J3644">
        <v>1</v>
      </c>
      <c r="K3644">
        <v>1</v>
      </c>
      <c r="L3644">
        <v>1</v>
      </c>
      <c r="M3644">
        <v>0</v>
      </c>
      <c r="N3644">
        <v>1</v>
      </c>
      <c r="O3644">
        <v>1</v>
      </c>
      <c r="P3644">
        <v>1.84</v>
      </c>
      <c r="Q3644">
        <v>4.5999999999999996</v>
      </c>
      <c r="R3644">
        <v>6.55</v>
      </c>
      <c r="S3644">
        <v>6.06</v>
      </c>
      <c r="T3644">
        <v>0</v>
      </c>
      <c r="U3644">
        <v>-0.1</v>
      </c>
    </row>
    <row r="3645" spans="1:21" x14ac:dyDescent="0.25">
      <c r="A3645" t="s">
        <v>7384</v>
      </c>
      <c r="B3645" t="s">
        <v>7385</v>
      </c>
      <c r="C3645" t="s">
        <v>1</v>
      </c>
      <c r="D3645">
        <v>0</v>
      </c>
      <c r="E3645">
        <v>0</v>
      </c>
      <c r="F3645">
        <v>5.96</v>
      </c>
      <c r="G3645">
        <v>0</v>
      </c>
      <c r="H3645">
        <v>1</v>
      </c>
      <c r="I3645">
        <v>0</v>
      </c>
      <c r="J3645">
        <v>1</v>
      </c>
      <c r="K3645">
        <v>1</v>
      </c>
      <c r="L3645">
        <v>1</v>
      </c>
      <c r="M3645">
        <v>0</v>
      </c>
      <c r="N3645">
        <v>1</v>
      </c>
      <c r="O3645">
        <v>1</v>
      </c>
      <c r="P3645">
        <v>1.84</v>
      </c>
      <c r="Q3645">
        <v>5.22</v>
      </c>
      <c r="R3645">
        <v>6.82</v>
      </c>
      <c r="S3645">
        <v>6.06</v>
      </c>
      <c r="T3645">
        <v>0</v>
      </c>
      <c r="U3645">
        <v>-0.1</v>
      </c>
    </row>
    <row r="3646" spans="1:21" x14ac:dyDescent="0.25">
      <c r="A3646" t="s">
        <v>23910</v>
      </c>
      <c r="B3646" t="s">
        <v>23911</v>
      </c>
      <c r="C3646" t="s">
        <v>20884</v>
      </c>
      <c r="D3646">
        <v>0</v>
      </c>
      <c r="E3646">
        <v>0</v>
      </c>
      <c r="F3646">
        <v>6.1</v>
      </c>
      <c r="G3646">
        <v>0</v>
      </c>
      <c r="H3646">
        <v>1</v>
      </c>
      <c r="I3646">
        <v>0</v>
      </c>
      <c r="J3646">
        <v>1</v>
      </c>
      <c r="K3646">
        <v>1</v>
      </c>
      <c r="L3646">
        <v>1</v>
      </c>
      <c r="M3646">
        <v>0</v>
      </c>
      <c r="N3646">
        <v>1</v>
      </c>
      <c r="O3646">
        <v>1</v>
      </c>
      <c r="P3646">
        <v>1.85</v>
      </c>
      <c r="Q3646">
        <v>5.2</v>
      </c>
      <c r="R3646">
        <v>6.68</v>
      </c>
      <c r="S3646">
        <v>6.06</v>
      </c>
      <c r="T3646">
        <v>0</v>
      </c>
      <c r="U3646">
        <v>-0.1</v>
      </c>
    </row>
    <row r="3647" spans="1:21" x14ac:dyDescent="0.25">
      <c r="A3647" t="s">
        <v>23912</v>
      </c>
      <c r="B3647" t="s">
        <v>23913</v>
      </c>
      <c r="C3647" t="s">
        <v>20875</v>
      </c>
      <c r="D3647">
        <v>0</v>
      </c>
      <c r="E3647">
        <v>0</v>
      </c>
      <c r="F3647">
        <v>6.28</v>
      </c>
      <c r="G3647">
        <v>0</v>
      </c>
      <c r="H3647">
        <v>1</v>
      </c>
      <c r="I3647">
        <v>0</v>
      </c>
      <c r="J3647">
        <v>1</v>
      </c>
      <c r="K3647">
        <v>1</v>
      </c>
      <c r="L3647">
        <v>1</v>
      </c>
      <c r="M3647">
        <v>0</v>
      </c>
      <c r="N3647">
        <v>1</v>
      </c>
      <c r="O3647">
        <v>1</v>
      </c>
      <c r="P3647">
        <v>1.92</v>
      </c>
      <c r="Q3647">
        <v>7.47</v>
      </c>
      <c r="R3647">
        <v>8.39</v>
      </c>
      <c r="S3647">
        <v>6.06</v>
      </c>
      <c r="T3647">
        <v>0</v>
      </c>
      <c r="U3647">
        <v>0</v>
      </c>
    </row>
    <row r="3648" spans="1:21" x14ac:dyDescent="0.25">
      <c r="A3648" t="s">
        <v>23914</v>
      </c>
      <c r="B3648" t="s">
        <v>23915</v>
      </c>
      <c r="C3648" t="s">
        <v>20889</v>
      </c>
      <c r="D3648">
        <v>0</v>
      </c>
      <c r="E3648">
        <v>0</v>
      </c>
      <c r="F3648">
        <v>5.97</v>
      </c>
      <c r="G3648">
        <v>0</v>
      </c>
      <c r="H3648">
        <v>0</v>
      </c>
      <c r="I3648">
        <v>0</v>
      </c>
      <c r="J3648">
        <v>1</v>
      </c>
      <c r="K3648">
        <v>1</v>
      </c>
      <c r="L3648">
        <v>1</v>
      </c>
      <c r="M3648">
        <v>0</v>
      </c>
      <c r="N3648">
        <v>1</v>
      </c>
      <c r="O3648">
        <v>1</v>
      </c>
      <c r="P3648">
        <v>1.81</v>
      </c>
      <c r="Q3648">
        <v>4.71</v>
      </c>
      <c r="R3648">
        <v>6.4</v>
      </c>
      <c r="S3648">
        <v>6.06</v>
      </c>
      <c r="T3648">
        <v>0</v>
      </c>
      <c r="U3648">
        <v>0</v>
      </c>
    </row>
    <row r="3649" spans="1:21" x14ac:dyDescent="0.25">
      <c r="A3649" t="s">
        <v>23916</v>
      </c>
      <c r="B3649" t="s">
        <v>23917</v>
      </c>
      <c r="C3649" t="s">
        <v>20889</v>
      </c>
      <c r="D3649">
        <v>0</v>
      </c>
      <c r="E3649">
        <v>0</v>
      </c>
      <c r="F3649">
        <v>5.94</v>
      </c>
      <c r="G3649">
        <v>0</v>
      </c>
      <c r="H3649">
        <v>0</v>
      </c>
      <c r="I3649">
        <v>0</v>
      </c>
      <c r="J3649">
        <v>1</v>
      </c>
      <c r="K3649">
        <v>1</v>
      </c>
      <c r="L3649">
        <v>1</v>
      </c>
      <c r="M3649">
        <v>0</v>
      </c>
      <c r="N3649">
        <v>1</v>
      </c>
      <c r="O3649">
        <v>1</v>
      </c>
      <c r="P3649">
        <v>1.76</v>
      </c>
      <c r="Q3649">
        <v>4.74</v>
      </c>
      <c r="R3649">
        <v>5.81</v>
      </c>
      <c r="S3649">
        <v>6.06</v>
      </c>
      <c r="T3649">
        <v>0</v>
      </c>
      <c r="U3649">
        <v>0</v>
      </c>
    </row>
    <row r="3650" spans="1:21" x14ac:dyDescent="0.25">
      <c r="A3650" t="s">
        <v>6047</v>
      </c>
      <c r="B3650" t="s">
        <v>6048</v>
      </c>
      <c r="C3650" t="s">
        <v>1</v>
      </c>
      <c r="D3650">
        <v>0</v>
      </c>
      <c r="E3650">
        <v>0</v>
      </c>
      <c r="F3650">
        <v>5.97</v>
      </c>
      <c r="G3650">
        <v>0</v>
      </c>
      <c r="H3650">
        <v>0</v>
      </c>
      <c r="I3650">
        <v>0</v>
      </c>
      <c r="J3650">
        <v>1</v>
      </c>
      <c r="K3650">
        <v>1</v>
      </c>
      <c r="L3650">
        <v>1</v>
      </c>
      <c r="M3650">
        <v>0</v>
      </c>
      <c r="N3650">
        <v>0</v>
      </c>
      <c r="O3650">
        <v>1</v>
      </c>
      <c r="P3650">
        <v>1.78</v>
      </c>
      <c r="Q3650">
        <v>4.4400000000000004</v>
      </c>
      <c r="R3650">
        <v>5.74</v>
      </c>
      <c r="S3650">
        <v>6.07</v>
      </c>
      <c r="T3650">
        <v>0</v>
      </c>
      <c r="U3650">
        <v>0</v>
      </c>
    </row>
    <row r="3651" spans="1:21" x14ac:dyDescent="0.25">
      <c r="A3651" t="s">
        <v>8876</v>
      </c>
      <c r="B3651" t="s">
        <v>8877</v>
      </c>
      <c r="C3651" t="s">
        <v>20877</v>
      </c>
      <c r="D3651">
        <v>0</v>
      </c>
      <c r="E3651">
        <v>0</v>
      </c>
      <c r="F3651">
        <v>6.03</v>
      </c>
      <c r="G3651">
        <v>0</v>
      </c>
      <c r="H3651">
        <v>1</v>
      </c>
      <c r="I3651">
        <v>0</v>
      </c>
      <c r="J3651">
        <v>1</v>
      </c>
      <c r="K3651">
        <v>1</v>
      </c>
      <c r="L3651">
        <v>1</v>
      </c>
      <c r="M3651">
        <v>0</v>
      </c>
      <c r="N3651">
        <v>1</v>
      </c>
      <c r="O3651">
        <v>1</v>
      </c>
      <c r="P3651">
        <v>1.92</v>
      </c>
      <c r="Q3651">
        <v>5.71</v>
      </c>
      <c r="R3651">
        <v>8.08</v>
      </c>
      <c r="S3651">
        <v>6.07</v>
      </c>
      <c r="T3651">
        <v>0</v>
      </c>
      <c r="U3651">
        <v>-0.1</v>
      </c>
    </row>
    <row r="3652" spans="1:21" x14ac:dyDescent="0.25">
      <c r="A3652" t="s">
        <v>6361</v>
      </c>
      <c r="B3652" t="s">
        <v>6362</v>
      </c>
      <c r="C3652" t="s">
        <v>20888</v>
      </c>
      <c r="D3652">
        <v>0</v>
      </c>
      <c r="E3652">
        <v>0</v>
      </c>
      <c r="F3652">
        <v>5.74</v>
      </c>
      <c r="G3652">
        <v>0</v>
      </c>
      <c r="H3652">
        <v>0</v>
      </c>
      <c r="I3652">
        <v>0</v>
      </c>
      <c r="J3652">
        <v>1</v>
      </c>
      <c r="K3652">
        <v>1</v>
      </c>
      <c r="L3652">
        <v>1</v>
      </c>
      <c r="M3652">
        <v>0</v>
      </c>
      <c r="N3652">
        <v>0</v>
      </c>
      <c r="O3652">
        <v>1</v>
      </c>
      <c r="P3652">
        <v>1.74</v>
      </c>
      <c r="Q3652">
        <v>4</v>
      </c>
      <c r="R3652">
        <v>5.44</v>
      </c>
      <c r="S3652">
        <v>6.07</v>
      </c>
      <c r="T3652">
        <v>0</v>
      </c>
      <c r="U3652">
        <v>0</v>
      </c>
    </row>
    <row r="3653" spans="1:21" x14ac:dyDescent="0.25">
      <c r="A3653" t="s">
        <v>23918</v>
      </c>
      <c r="B3653" t="s">
        <v>23919</v>
      </c>
      <c r="C3653" t="s">
        <v>20886</v>
      </c>
      <c r="D3653">
        <v>0</v>
      </c>
      <c r="E3653">
        <v>0</v>
      </c>
      <c r="F3653">
        <v>6</v>
      </c>
      <c r="G3653">
        <v>0</v>
      </c>
      <c r="H3653">
        <v>0</v>
      </c>
      <c r="I3653">
        <v>0</v>
      </c>
      <c r="J3653">
        <v>1</v>
      </c>
      <c r="K3653">
        <v>1</v>
      </c>
      <c r="L3653">
        <v>1</v>
      </c>
      <c r="M3653">
        <v>0</v>
      </c>
      <c r="N3653">
        <v>1</v>
      </c>
      <c r="O3653">
        <v>1</v>
      </c>
      <c r="P3653">
        <v>1.79</v>
      </c>
      <c r="Q3653">
        <v>4.92</v>
      </c>
      <c r="R3653">
        <v>6.15</v>
      </c>
      <c r="S3653">
        <v>6.07</v>
      </c>
      <c r="T3653">
        <v>0</v>
      </c>
      <c r="U3653">
        <v>0</v>
      </c>
    </row>
    <row r="3654" spans="1:21" x14ac:dyDescent="0.25">
      <c r="A3654" t="s">
        <v>9389</v>
      </c>
      <c r="B3654" t="s">
        <v>9390</v>
      </c>
      <c r="C3654" t="s">
        <v>20889</v>
      </c>
      <c r="D3654">
        <v>0</v>
      </c>
      <c r="E3654">
        <v>0</v>
      </c>
      <c r="F3654">
        <v>5.91</v>
      </c>
      <c r="G3654">
        <v>0</v>
      </c>
      <c r="H3654">
        <v>1</v>
      </c>
      <c r="I3654">
        <v>0</v>
      </c>
      <c r="J3654">
        <v>1</v>
      </c>
      <c r="K3654">
        <v>1</v>
      </c>
      <c r="L3654">
        <v>1</v>
      </c>
      <c r="M3654">
        <v>0</v>
      </c>
      <c r="N3654">
        <v>1</v>
      </c>
      <c r="O3654">
        <v>1</v>
      </c>
      <c r="P3654">
        <v>1.81</v>
      </c>
      <c r="Q3654">
        <v>5.26</v>
      </c>
      <c r="R3654">
        <v>6.65</v>
      </c>
      <c r="S3654">
        <v>6.07</v>
      </c>
      <c r="T3654">
        <v>0</v>
      </c>
      <c r="U3654">
        <v>-0.1</v>
      </c>
    </row>
    <row r="3655" spans="1:21" x14ac:dyDescent="0.25">
      <c r="A3655" t="s">
        <v>6035</v>
      </c>
      <c r="B3655" t="s">
        <v>6036</v>
      </c>
      <c r="C3655" t="s">
        <v>1</v>
      </c>
      <c r="D3655">
        <v>0</v>
      </c>
      <c r="E3655">
        <v>0</v>
      </c>
      <c r="F3655">
        <v>5.97</v>
      </c>
      <c r="G3655">
        <v>0</v>
      </c>
      <c r="H3655">
        <v>0</v>
      </c>
      <c r="I3655">
        <v>0</v>
      </c>
      <c r="J3655">
        <v>1</v>
      </c>
      <c r="K3655">
        <v>1</v>
      </c>
      <c r="L3655">
        <v>1</v>
      </c>
      <c r="M3655">
        <v>0</v>
      </c>
      <c r="N3655">
        <v>0</v>
      </c>
      <c r="O3655">
        <v>1</v>
      </c>
      <c r="P3655">
        <v>1.78</v>
      </c>
      <c r="Q3655">
        <v>4.5</v>
      </c>
      <c r="R3655">
        <v>5.77</v>
      </c>
      <c r="S3655">
        <v>6.07</v>
      </c>
      <c r="T3655">
        <v>0</v>
      </c>
      <c r="U3655">
        <v>0</v>
      </c>
    </row>
    <row r="3656" spans="1:21" x14ac:dyDescent="0.25">
      <c r="A3656" t="s">
        <v>7945</v>
      </c>
      <c r="B3656" t="s">
        <v>7946</v>
      </c>
      <c r="C3656" t="s">
        <v>1</v>
      </c>
      <c r="D3656">
        <v>0</v>
      </c>
      <c r="E3656">
        <v>0</v>
      </c>
      <c r="F3656">
        <v>6.03</v>
      </c>
      <c r="G3656">
        <v>0</v>
      </c>
      <c r="H3656">
        <v>1</v>
      </c>
      <c r="I3656">
        <v>0</v>
      </c>
      <c r="J3656">
        <v>1</v>
      </c>
      <c r="K3656">
        <v>1</v>
      </c>
      <c r="L3656">
        <v>1</v>
      </c>
      <c r="M3656">
        <v>0</v>
      </c>
      <c r="N3656">
        <v>1</v>
      </c>
      <c r="O3656">
        <v>1</v>
      </c>
      <c r="P3656">
        <v>1.88</v>
      </c>
      <c r="Q3656">
        <v>5.44</v>
      </c>
      <c r="R3656">
        <v>7.42</v>
      </c>
      <c r="S3656">
        <v>6.08</v>
      </c>
      <c r="T3656">
        <v>0</v>
      </c>
      <c r="U3656">
        <v>-0.1</v>
      </c>
    </row>
    <row r="3657" spans="1:21" x14ac:dyDescent="0.25">
      <c r="A3657" t="s">
        <v>23920</v>
      </c>
      <c r="B3657" t="s">
        <v>23921</v>
      </c>
      <c r="C3657" t="s">
        <v>20869</v>
      </c>
      <c r="D3657">
        <v>0</v>
      </c>
      <c r="E3657">
        <v>0</v>
      </c>
      <c r="F3657">
        <v>6.01</v>
      </c>
      <c r="G3657">
        <v>0</v>
      </c>
      <c r="H3657">
        <v>0</v>
      </c>
      <c r="I3657">
        <v>0</v>
      </c>
      <c r="J3657">
        <v>1</v>
      </c>
      <c r="K3657">
        <v>1</v>
      </c>
      <c r="L3657">
        <v>1</v>
      </c>
      <c r="M3657">
        <v>0</v>
      </c>
      <c r="N3657">
        <v>1</v>
      </c>
      <c r="O3657">
        <v>1</v>
      </c>
      <c r="P3657">
        <v>1.82</v>
      </c>
      <c r="Q3657">
        <v>5.41</v>
      </c>
      <c r="R3657">
        <v>6.69</v>
      </c>
      <c r="S3657">
        <v>6.08</v>
      </c>
      <c r="T3657">
        <v>0</v>
      </c>
      <c r="U3657">
        <v>0</v>
      </c>
    </row>
    <row r="3658" spans="1:21" x14ac:dyDescent="0.25">
      <c r="A3658" t="s">
        <v>23922</v>
      </c>
      <c r="B3658" t="s">
        <v>23923</v>
      </c>
      <c r="C3658" t="s">
        <v>20870</v>
      </c>
      <c r="D3658">
        <v>0</v>
      </c>
      <c r="E3658">
        <v>0</v>
      </c>
      <c r="F3658">
        <v>5.87</v>
      </c>
      <c r="G3658">
        <v>0</v>
      </c>
      <c r="H3658">
        <v>0</v>
      </c>
      <c r="I3658">
        <v>0</v>
      </c>
      <c r="J3658">
        <v>1</v>
      </c>
      <c r="K3658">
        <v>1</v>
      </c>
      <c r="L3658">
        <v>1</v>
      </c>
      <c r="M3658">
        <v>0</v>
      </c>
      <c r="N3658">
        <v>1</v>
      </c>
      <c r="O3658">
        <v>1</v>
      </c>
      <c r="P3658">
        <v>1.78</v>
      </c>
      <c r="Q3658">
        <v>5.18</v>
      </c>
      <c r="R3658">
        <v>6.37</v>
      </c>
      <c r="S3658">
        <v>6.08</v>
      </c>
      <c r="T3658">
        <v>0</v>
      </c>
      <c r="U3658">
        <v>0</v>
      </c>
    </row>
    <row r="3659" spans="1:21" x14ac:dyDescent="0.25">
      <c r="A3659" t="s">
        <v>23924</v>
      </c>
      <c r="B3659" t="s">
        <v>23925</v>
      </c>
      <c r="C3659" t="s">
        <v>20884</v>
      </c>
      <c r="D3659">
        <v>0</v>
      </c>
      <c r="E3659">
        <v>0</v>
      </c>
      <c r="F3659">
        <v>6.15</v>
      </c>
      <c r="G3659">
        <v>0</v>
      </c>
      <c r="H3659">
        <v>0</v>
      </c>
      <c r="I3659">
        <v>0</v>
      </c>
      <c r="J3659">
        <v>1</v>
      </c>
      <c r="K3659">
        <v>1</v>
      </c>
      <c r="L3659">
        <v>1</v>
      </c>
      <c r="M3659">
        <v>0</v>
      </c>
      <c r="N3659">
        <v>1</v>
      </c>
      <c r="O3659">
        <v>1</v>
      </c>
      <c r="P3659">
        <v>1.84</v>
      </c>
      <c r="Q3659">
        <v>5.59</v>
      </c>
      <c r="R3659">
        <v>6.6</v>
      </c>
      <c r="S3659">
        <v>6.08</v>
      </c>
      <c r="T3659">
        <v>0</v>
      </c>
      <c r="U3659">
        <v>0</v>
      </c>
    </row>
    <row r="3660" spans="1:21" x14ac:dyDescent="0.25">
      <c r="A3660" t="s">
        <v>8416</v>
      </c>
      <c r="B3660" t="s">
        <v>8417</v>
      </c>
      <c r="C3660" t="s">
        <v>1</v>
      </c>
      <c r="D3660">
        <v>0</v>
      </c>
      <c r="E3660">
        <v>0</v>
      </c>
      <c r="F3660">
        <v>5.99</v>
      </c>
      <c r="G3660">
        <v>0</v>
      </c>
      <c r="H3660">
        <v>1</v>
      </c>
      <c r="I3660">
        <v>0</v>
      </c>
      <c r="J3660">
        <v>1</v>
      </c>
      <c r="K3660">
        <v>1</v>
      </c>
      <c r="L3660">
        <v>1</v>
      </c>
      <c r="M3660">
        <v>0</v>
      </c>
      <c r="N3660">
        <v>1</v>
      </c>
      <c r="O3660">
        <v>1</v>
      </c>
      <c r="P3660">
        <v>1.85</v>
      </c>
      <c r="Q3660">
        <v>5.33</v>
      </c>
      <c r="R3660">
        <v>6.94</v>
      </c>
      <c r="S3660">
        <v>6.08</v>
      </c>
      <c r="T3660">
        <v>0</v>
      </c>
      <c r="U3660">
        <v>-0.1</v>
      </c>
    </row>
    <row r="3661" spans="1:21" x14ac:dyDescent="0.25">
      <c r="A3661" t="s">
        <v>6255</v>
      </c>
      <c r="B3661" t="s">
        <v>6256</v>
      </c>
      <c r="C3661" t="s">
        <v>20881</v>
      </c>
      <c r="D3661">
        <v>0</v>
      </c>
      <c r="E3661">
        <v>0</v>
      </c>
      <c r="F3661">
        <v>5.89</v>
      </c>
      <c r="G3661">
        <v>0</v>
      </c>
      <c r="H3661">
        <v>0</v>
      </c>
      <c r="I3661">
        <v>0</v>
      </c>
      <c r="J3661">
        <v>1</v>
      </c>
      <c r="K3661">
        <v>1</v>
      </c>
      <c r="L3661">
        <v>1</v>
      </c>
      <c r="M3661">
        <v>0</v>
      </c>
      <c r="N3661">
        <v>0</v>
      </c>
      <c r="O3661">
        <v>1</v>
      </c>
      <c r="P3661">
        <v>1.75</v>
      </c>
      <c r="Q3661">
        <v>3.69</v>
      </c>
      <c r="R3661">
        <v>5.0199999999999996</v>
      </c>
      <c r="S3661">
        <v>6.08</v>
      </c>
      <c r="T3661">
        <v>0</v>
      </c>
      <c r="U3661">
        <v>0</v>
      </c>
    </row>
    <row r="3662" spans="1:21" x14ac:dyDescent="0.25">
      <c r="A3662" t="s">
        <v>23926</v>
      </c>
      <c r="B3662" t="s">
        <v>23927</v>
      </c>
      <c r="C3662" t="s">
        <v>1</v>
      </c>
      <c r="D3662">
        <v>0</v>
      </c>
      <c r="E3662">
        <v>0</v>
      </c>
      <c r="F3662">
        <v>5.99</v>
      </c>
      <c r="G3662">
        <v>0</v>
      </c>
      <c r="H3662">
        <v>0</v>
      </c>
      <c r="I3662">
        <v>0</v>
      </c>
      <c r="J3662">
        <v>1</v>
      </c>
      <c r="K3662">
        <v>1</v>
      </c>
      <c r="L3662">
        <v>1</v>
      </c>
      <c r="M3662">
        <v>0</v>
      </c>
      <c r="N3662">
        <v>0</v>
      </c>
      <c r="O3662">
        <v>1</v>
      </c>
      <c r="P3662">
        <v>1.78</v>
      </c>
      <c r="Q3662">
        <v>4.42</v>
      </c>
      <c r="R3662">
        <v>5.73</v>
      </c>
      <c r="S3662">
        <v>6.08</v>
      </c>
      <c r="T3662">
        <v>0</v>
      </c>
      <c r="U3662">
        <v>0</v>
      </c>
    </row>
    <row r="3663" spans="1:21" x14ac:dyDescent="0.25">
      <c r="A3663" t="s">
        <v>7004</v>
      </c>
      <c r="B3663" t="s">
        <v>7005</v>
      </c>
      <c r="C3663" t="s">
        <v>20884</v>
      </c>
      <c r="D3663">
        <v>0</v>
      </c>
      <c r="E3663">
        <v>0</v>
      </c>
      <c r="F3663">
        <v>6.12</v>
      </c>
      <c r="G3663">
        <v>0</v>
      </c>
      <c r="H3663">
        <v>1</v>
      </c>
      <c r="I3663">
        <v>0</v>
      </c>
      <c r="J3663">
        <v>1</v>
      </c>
      <c r="K3663">
        <v>1</v>
      </c>
      <c r="L3663">
        <v>1</v>
      </c>
      <c r="M3663">
        <v>0</v>
      </c>
      <c r="N3663">
        <v>1</v>
      </c>
      <c r="O3663">
        <v>1</v>
      </c>
      <c r="P3663">
        <v>1.88</v>
      </c>
      <c r="Q3663">
        <v>5.93</v>
      </c>
      <c r="R3663">
        <v>7.28</v>
      </c>
      <c r="S3663">
        <v>6.08</v>
      </c>
      <c r="T3663">
        <v>0</v>
      </c>
      <c r="U3663">
        <v>-0.1</v>
      </c>
    </row>
    <row r="3664" spans="1:21" x14ac:dyDescent="0.25">
      <c r="A3664" t="s">
        <v>6641</v>
      </c>
      <c r="B3664" t="s">
        <v>6642</v>
      </c>
      <c r="C3664" t="s">
        <v>20884</v>
      </c>
      <c r="D3664">
        <v>0</v>
      </c>
      <c r="E3664">
        <v>0</v>
      </c>
      <c r="F3664">
        <v>6.09</v>
      </c>
      <c r="G3664">
        <v>0</v>
      </c>
      <c r="H3664">
        <v>0</v>
      </c>
      <c r="I3664">
        <v>0</v>
      </c>
      <c r="J3664">
        <v>1</v>
      </c>
      <c r="K3664">
        <v>1</v>
      </c>
      <c r="L3664">
        <v>1</v>
      </c>
      <c r="M3664">
        <v>0</v>
      </c>
      <c r="N3664">
        <v>1</v>
      </c>
      <c r="O3664">
        <v>1</v>
      </c>
      <c r="P3664">
        <v>1.8</v>
      </c>
      <c r="Q3664">
        <v>4.79</v>
      </c>
      <c r="R3664">
        <v>5.78</v>
      </c>
      <c r="S3664">
        <v>6.09</v>
      </c>
      <c r="T3664">
        <v>0</v>
      </c>
      <c r="U3664">
        <v>0</v>
      </c>
    </row>
    <row r="3665" spans="1:21" x14ac:dyDescent="0.25">
      <c r="A3665" t="s">
        <v>23928</v>
      </c>
      <c r="B3665" t="s">
        <v>23929</v>
      </c>
      <c r="C3665" t="s">
        <v>20881</v>
      </c>
      <c r="D3665">
        <v>0</v>
      </c>
      <c r="E3665">
        <v>0</v>
      </c>
      <c r="F3665">
        <v>5.96</v>
      </c>
      <c r="G3665">
        <v>0</v>
      </c>
      <c r="H3665">
        <v>0</v>
      </c>
      <c r="I3665">
        <v>0</v>
      </c>
      <c r="J3665">
        <v>1</v>
      </c>
      <c r="K3665">
        <v>1</v>
      </c>
      <c r="L3665">
        <v>1</v>
      </c>
      <c r="M3665">
        <v>0</v>
      </c>
      <c r="N3665">
        <v>0</v>
      </c>
      <c r="O3665">
        <v>1</v>
      </c>
      <c r="P3665">
        <v>1.81</v>
      </c>
      <c r="Q3665">
        <v>4.43</v>
      </c>
      <c r="R3665">
        <v>6.17</v>
      </c>
      <c r="S3665">
        <v>6.09</v>
      </c>
      <c r="T3665">
        <v>0</v>
      </c>
      <c r="U3665">
        <v>0</v>
      </c>
    </row>
    <row r="3666" spans="1:21" x14ac:dyDescent="0.25">
      <c r="A3666" t="s">
        <v>23930</v>
      </c>
      <c r="B3666" t="s">
        <v>23931</v>
      </c>
      <c r="C3666" t="s">
        <v>20895</v>
      </c>
      <c r="D3666">
        <v>0</v>
      </c>
      <c r="E3666">
        <v>0</v>
      </c>
      <c r="F3666">
        <v>5.87</v>
      </c>
      <c r="G3666">
        <v>0</v>
      </c>
      <c r="H3666">
        <v>0</v>
      </c>
      <c r="I3666">
        <v>0</v>
      </c>
      <c r="J3666">
        <v>1</v>
      </c>
      <c r="K3666">
        <v>1</v>
      </c>
      <c r="L3666">
        <v>1</v>
      </c>
      <c r="M3666">
        <v>0</v>
      </c>
      <c r="N3666">
        <v>0</v>
      </c>
      <c r="O3666">
        <v>1</v>
      </c>
      <c r="P3666">
        <v>1.76</v>
      </c>
      <c r="Q3666">
        <v>4.2</v>
      </c>
      <c r="R3666">
        <v>5.62</v>
      </c>
      <c r="S3666">
        <v>6.09</v>
      </c>
      <c r="T3666">
        <v>0</v>
      </c>
      <c r="U3666">
        <v>0</v>
      </c>
    </row>
    <row r="3667" spans="1:21" x14ac:dyDescent="0.25">
      <c r="A3667" t="s">
        <v>6240</v>
      </c>
      <c r="B3667" t="s">
        <v>6241</v>
      </c>
      <c r="C3667" t="s">
        <v>1</v>
      </c>
      <c r="D3667">
        <v>0</v>
      </c>
      <c r="E3667">
        <v>0</v>
      </c>
      <c r="F3667">
        <v>5.97</v>
      </c>
      <c r="G3667">
        <v>0</v>
      </c>
      <c r="H3667">
        <v>0</v>
      </c>
      <c r="I3667">
        <v>0</v>
      </c>
      <c r="J3667">
        <v>1</v>
      </c>
      <c r="K3667">
        <v>1</v>
      </c>
      <c r="L3667">
        <v>1</v>
      </c>
      <c r="M3667">
        <v>0</v>
      </c>
      <c r="N3667">
        <v>0</v>
      </c>
      <c r="O3667">
        <v>1</v>
      </c>
      <c r="P3667">
        <v>1.77</v>
      </c>
      <c r="Q3667">
        <v>4.12</v>
      </c>
      <c r="R3667">
        <v>5.42</v>
      </c>
      <c r="S3667">
        <v>6.09</v>
      </c>
      <c r="T3667">
        <v>0</v>
      </c>
      <c r="U3667">
        <v>0</v>
      </c>
    </row>
    <row r="3668" spans="1:21" x14ac:dyDescent="0.25">
      <c r="A3668" t="s">
        <v>6195</v>
      </c>
      <c r="B3668" t="s">
        <v>6196</v>
      </c>
      <c r="C3668" t="s">
        <v>20890</v>
      </c>
      <c r="D3668">
        <v>0</v>
      </c>
      <c r="E3668">
        <v>0</v>
      </c>
      <c r="F3668">
        <v>6.1</v>
      </c>
      <c r="G3668">
        <v>0</v>
      </c>
      <c r="H3668">
        <v>1</v>
      </c>
      <c r="I3668">
        <v>0</v>
      </c>
      <c r="J3668">
        <v>1</v>
      </c>
      <c r="K3668">
        <v>1</v>
      </c>
      <c r="L3668">
        <v>1</v>
      </c>
      <c r="M3668">
        <v>0</v>
      </c>
      <c r="N3668">
        <v>1</v>
      </c>
      <c r="O3668">
        <v>1</v>
      </c>
      <c r="P3668">
        <v>1.89</v>
      </c>
      <c r="Q3668">
        <v>5.93</v>
      </c>
      <c r="R3668">
        <v>7.59</v>
      </c>
      <c r="S3668">
        <v>6.09</v>
      </c>
      <c r="T3668">
        <v>0</v>
      </c>
      <c r="U3668">
        <v>-0.1</v>
      </c>
    </row>
    <row r="3669" spans="1:21" x14ac:dyDescent="0.25">
      <c r="A3669" t="s">
        <v>23932</v>
      </c>
      <c r="B3669" t="s">
        <v>23933</v>
      </c>
      <c r="C3669" t="s">
        <v>20874</v>
      </c>
      <c r="D3669">
        <v>0</v>
      </c>
      <c r="E3669">
        <v>0</v>
      </c>
      <c r="F3669">
        <v>6.14</v>
      </c>
      <c r="G3669">
        <v>0</v>
      </c>
      <c r="H3669">
        <v>1</v>
      </c>
      <c r="I3669">
        <v>0</v>
      </c>
      <c r="J3669">
        <v>1</v>
      </c>
      <c r="K3669">
        <v>1</v>
      </c>
      <c r="L3669">
        <v>1</v>
      </c>
      <c r="M3669">
        <v>0</v>
      </c>
      <c r="N3669">
        <v>1</v>
      </c>
      <c r="O3669">
        <v>1</v>
      </c>
      <c r="P3669">
        <v>1.87</v>
      </c>
      <c r="Q3669">
        <v>5.31</v>
      </c>
      <c r="R3669">
        <v>7.02</v>
      </c>
      <c r="S3669">
        <v>6.09</v>
      </c>
      <c r="T3669">
        <v>0</v>
      </c>
      <c r="U3669">
        <v>-0.1</v>
      </c>
    </row>
    <row r="3670" spans="1:21" x14ac:dyDescent="0.25">
      <c r="A3670" t="s">
        <v>8619</v>
      </c>
      <c r="B3670" t="s">
        <v>8620</v>
      </c>
      <c r="C3670" t="s">
        <v>20886</v>
      </c>
      <c r="D3670">
        <v>0</v>
      </c>
      <c r="E3670">
        <v>0</v>
      </c>
      <c r="F3670">
        <v>5.97</v>
      </c>
      <c r="G3670">
        <v>0</v>
      </c>
      <c r="H3670">
        <v>1</v>
      </c>
      <c r="I3670">
        <v>0</v>
      </c>
      <c r="J3670">
        <v>1</v>
      </c>
      <c r="K3670">
        <v>1</v>
      </c>
      <c r="L3670">
        <v>1</v>
      </c>
      <c r="M3670">
        <v>0</v>
      </c>
      <c r="N3670">
        <v>1</v>
      </c>
      <c r="O3670">
        <v>1</v>
      </c>
      <c r="P3670">
        <v>1.82</v>
      </c>
      <c r="Q3670">
        <v>4.96</v>
      </c>
      <c r="R3670">
        <v>6.5</v>
      </c>
      <c r="S3670">
        <v>6.09</v>
      </c>
      <c r="T3670">
        <v>0</v>
      </c>
      <c r="U3670">
        <v>0</v>
      </c>
    </row>
    <row r="3671" spans="1:21" x14ac:dyDescent="0.25">
      <c r="A3671" t="s">
        <v>23934</v>
      </c>
      <c r="B3671" t="s">
        <v>23935</v>
      </c>
      <c r="C3671" t="s">
        <v>20893</v>
      </c>
      <c r="D3671">
        <v>0</v>
      </c>
      <c r="E3671">
        <v>0</v>
      </c>
      <c r="F3671">
        <v>6.1</v>
      </c>
      <c r="G3671">
        <v>0</v>
      </c>
      <c r="H3671">
        <v>0</v>
      </c>
      <c r="I3671">
        <v>0</v>
      </c>
      <c r="J3671">
        <v>1</v>
      </c>
      <c r="K3671">
        <v>1</v>
      </c>
      <c r="L3671">
        <v>1</v>
      </c>
      <c r="M3671">
        <v>0</v>
      </c>
      <c r="N3671">
        <v>1</v>
      </c>
      <c r="O3671">
        <v>1</v>
      </c>
      <c r="P3671">
        <v>1.82</v>
      </c>
      <c r="Q3671">
        <v>4.66</v>
      </c>
      <c r="R3671">
        <v>6.24</v>
      </c>
      <c r="S3671">
        <v>6.09</v>
      </c>
      <c r="T3671">
        <v>0</v>
      </c>
      <c r="U3671">
        <v>0</v>
      </c>
    </row>
    <row r="3672" spans="1:21" x14ac:dyDescent="0.25">
      <c r="A3672" t="s">
        <v>23936</v>
      </c>
      <c r="B3672" t="s">
        <v>23937</v>
      </c>
      <c r="C3672" t="s">
        <v>20887</v>
      </c>
      <c r="D3672">
        <v>0</v>
      </c>
      <c r="E3672">
        <v>0</v>
      </c>
      <c r="F3672">
        <v>6</v>
      </c>
      <c r="G3672">
        <v>0</v>
      </c>
      <c r="H3672">
        <v>0</v>
      </c>
      <c r="I3672">
        <v>0</v>
      </c>
      <c r="J3672">
        <v>1</v>
      </c>
      <c r="K3672">
        <v>1</v>
      </c>
      <c r="L3672">
        <v>1</v>
      </c>
      <c r="M3672">
        <v>0</v>
      </c>
      <c r="N3672">
        <v>1</v>
      </c>
      <c r="O3672">
        <v>1</v>
      </c>
      <c r="P3672">
        <v>1.81</v>
      </c>
      <c r="Q3672">
        <v>4.59</v>
      </c>
      <c r="R3672">
        <v>6.34</v>
      </c>
      <c r="S3672">
        <v>6.09</v>
      </c>
      <c r="T3672">
        <v>0</v>
      </c>
      <c r="U3672">
        <v>0</v>
      </c>
    </row>
    <row r="3673" spans="1:21" x14ac:dyDescent="0.25">
      <c r="A3673" t="s">
        <v>23938</v>
      </c>
      <c r="B3673" t="s">
        <v>23939</v>
      </c>
      <c r="C3673" t="s">
        <v>20888</v>
      </c>
      <c r="D3673">
        <v>0</v>
      </c>
      <c r="E3673">
        <v>0</v>
      </c>
      <c r="F3673">
        <v>5.74</v>
      </c>
      <c r="G3673">
        <v>0</v>
      </c>
      <c r="H3673">
        <v>0</v>
      </c>
      <c r="I3673">
        <v>0</v>
      </c>
      <c r="J3673">
        <v>1</v>
      </c>
      <c r="K3673">
        <v>1</v>
      </c>
      <c r="L3673">
        <v>1</v>
      </c>
      <c r="M3673">
        <v>0</v>
      </c>
      <c r="N3673">
        <v>0</v>
      </c>
      <c r="O3673">
        <v>1</v>
      </c>
      <c r="P3673">
        <v>1.71</v>
      </c>
      <c r="Q3673">
        <v>3.35</v>
      </c>
      <c r="R3673">
        <v>4.78</v>
      </c>
      <c r="S3673">
        <v>6.09</v>
      </c>
      <c r="T3673">
        <v>0</v>
      </c>
      <c r="U3673">
        <v>0</v>
      </c>
    </row>
    <row r="3674" spans="1:21" x14ac:dyDescent="0.25">
      <c r="A3674" t="s">
        <v>5907</v>
      </c>
      <c r="B3674" t="s">
        <v>5908</v>
      </c>
      <c r="C3674" t="s">
        <v>20875</v>
      </c>
      <c r="D3674">
        <v>0</v>
      </c>
      <c r="E3674">
        <v>0</v>
      </c>
      <c r="F3674">
        <v>6.17</v>
      </c>
      <c r="G3674">
        <v>0</v>
      </c>
      <c r="H3674">
        <v>0</v>
      </c>
      <c r="I3674">
        <v>0</v>
      </c>
      <c r="J3674">
        <v>1</v>
      </c>
      <c r="K3674">
        <v>1</v>
      </c>
      <c r="L3674">
        <v>1</v>
      </c>
      <c r="M3674">
        <v>0</v>
      </c>
      <c r="N3674">
        <v>0</v>
      </c>
      <c r="O3674">
        <v>1</v>
      </c>
      <c r="P3674">
        <v>1.76</v>
      </c>
      <c r="Q3674">
        <v>4.5</v>
      </c>
      <c r="R3674">
        <v>5.33</v>
      </c>
      <c r="S3674">
        <v>6.09</v>
      </c>
      <c r="T3674">
        <v>0</v>
      </c>
      <c r="U3674">
        <v>0</v>
      </c>
    </row>
    <row r="3675" spans="1:21" x14ac:dyDescent="0.25">
      <c r="A3675" t="s">
        <v>6332</v>
      </c>
      <c r="B3675" t="s">
        <v>6333</v>
      </c>
      <c r="C3675" t="s">
        <v>1</v>
      </c>
      <c r="D3675">
        <v>0</v>
      </c>
      <c r="E3675">
        <v>0</v>
      </c>
      <c r="F3675">
        <v>6</v>
      </c>
      <c r="G3675">
        <v>0</v>
      </c>
      <c r="H3675">
        <v>1</v>
      </c>
      <c r="I3675">
        <v>0</v>
      </c>
      <c r="J3675">
        <v>1</v>
      </c>
      <c r="K3675">
        <v>1</v>
      </c>
      <c r="L3675">
        <v>1</v>
      </c>
      <c r="M3675">
        <v>0</v>
      </c>
      <c r="N3675">
        <v>1</v>
      </c>
      <c r="O3675">
        <v>1</v>
      </c>
      <c r="P3675">
        <v>1.86</v>
      </c>
      <c r="Q3675">
        <v>5.28</v>
      </c>
      <c r="R3675">
        <v>6.99</v>
      </c>
      <c r="S3675">
        <v>6.09</v>
      </c>
      <c r="T3675">
        <v>0</v>
      </c>
      <c r="U3675">
        <v>-0.1</v>
      </c>
    </row>
    <row r="3676" spans="1:21" x14ac:dyDescent="0.25">
      <c r="A3676" t="s">
        <v>23940</v>
      </c>
      <c r="B3676" t="s">
        <v>23941</v>
      </c>
      <c r="C3676" t="s">
        <v>20879</v>
      </c>
      <c r="D3676">
        <v>0</v>
      </c>
      <c r="E3676">
        <v>0</v>
      </c>
      <c r="F3676">
        <v>6.23</v>
      </c>
      <c r="G3676">
        <v>0</v>
      </c>
      <c r="H3676">
        <v>1</v>
      </c>
      <c r="I3676">
        <v>0</v>
      </c>
      <c r="J3676">
        <v>1</v>
      </c>
      <c r="K3676">
        <v>1</v>
      </c>
      <c r="L3676">
        <v>1</v>
      </c>
      <c r="M3676">
        <v>0</v>
      </c>
      <c r="N3676">
        <v>1</v>
      </c>
      <c r="O3676">
        <v>1</v>
      </c>
      <c r="P3676">
        <v>1.86</v>
      </c>
      <c r="Q3676">
        <v>5.59</v>
      </c>
      <c r="R3676">
        <v>6.5</v>
      </c>
      <c r="S3676">
        <v>6.09</v>
      </c>
      <c r="T3676">
        <v>0</v>
      </c>
      <c r="U3676">
        <v>0</v>
      </c>
    </row>
    <row r="3677" spans="1:21" x14ac:dyDescent="0.25">
      <c r="A3677" t="s">
        <v>23942</v>
      </c>
      <c r="B3677" t="s">
        <v>23943</v>
      </c>
      <c r="C3677" t="s">
        <v>20876</v>
      </c>
      <c r="D3677">
        <v>0</v>
      </c>
      <c r="E3677">
        <v>0</v>
      </c>
      <c r="F3677">
        <v>5.99</v>
      </c>
      <c r="G3677">
        <v>0</v>
      </c>
      <c r="H3677">
        <v>0</v>
      </c>
      <c r="I3677">
        <v>0</v>
      </c>
      <c r="J3677">
        <v>1</v>
      </c>
      <c r="K3677">
        <v>1</v>
      </c>
      <c r="L3677">
        <v>1</v>
      </c>
      <c r="M3677">
        <v>0</v>
      </c>
      <c r="N3677">
        <v>1</v>
      </c>
      <c r="O3677">
        <v>1</v>
      </c>
      <c r="P3677">
        <v>1.8</v>
      </c>
      <c r="Q3677">
        <v>4.76</v>
      </c>
      <c r="R3677">
        <v>6.22</v>
      </c>
      <c r="S3677">
        <v>6.1</v>
      </c>
      <c r="T3677">
        <v>0</v>
      </c>
      <c r="U3677">
        <v>0</v>
      </c>
    </row>
    <row r="3678" spans="1:21" x14ac:dyDescent="0.25">
      <c r="A3678" t="s">
        <v>6683</v>
      </c>
      <c r="B3678" t="s">
        <v>981</v>
      </c>
      <c r="C3678" t="s">
        <v>1</v>
      </c>
      <c r="D3678">
        <v>0</v>
      </c>
      <c r="E3678">
        <v>0</v>
      </c>
      <c r="F3678">
        <v>6.04</v>
      </c>
      <c r="G3678">
        <v>0</v>
      </c>
      <c r="H3678">
        <v>1</v>
      </c>
      <c r="I3678">
        <v>0</v>
      </c>
      <c r="J3678">
        <v>1</v>
      </c>
      <c r="K3678">
        <v>1</v>
      </c>
      <c r="L3678">
        <v>1</v>
      </c>
      <c r="M3678">
        <v>0</v>
      </c>
      <c r="N3678">
        <v>1</v>
      </c>
      <c r="O3678">
        <v>1</v>
      </c>
      <c r="P3678">
        <v>1.88</v>
      </c>
      <c r="Q3678">
        <v>5.7</v>
      </c>
      <c r="R3678">
        <v>7.41</v>
      </c>
      <c r="S3678">
        <v>6.1</v>
      </c>
      <c r="T3678">
        <v>0</v>
      </c>
      <c r="U3678">
        <v>-0.1</v>
      </c>
    </row>
    <row r="3679" spans="1:21" x14ac:dyDescent="0.25">
      <c r="A3679" t="s">
        <v>5765</v>
      </c>
      <c r="B3679" t="s">
        <v>5766</v>
      </c>
      <c r="C3679" t="s">
        <v>20886</v>
      </c>
      <c r="D3679">
        <v>0</v>
      </c>
      <c r="E3679">
        <v>0</v>
      </c>
      <c r="F3679">
        <v>6.03</v>
      </c>
      <c r="G3679">
        <v>0</v>
      </c>
      <c r="H3679">
        <v>0</v>
      </c>
      <c r="I3679">
        <v>0</v>
      </c>
      <c r="J3679">
        <v>1</v>
      </c>
      <c r="K3679">
        <v>1</v>
      </c>
      <c r="L3679">
        <v>1</v>
      </c>
      <c r="M3679">
        <v>0</v>
      </c>
      <c r="N3679">
        <v>1</v>
      </c>
      <c r="O3679">
        <v>1</v>
      </c>
      <c r="P3679">
        <v>1.78</v>
      </c>
      <c r="Q3679">
        <v>4.71</v>
      </c>
      <c r="R3679">
        <v>5.99</v>
      </c>
      <c r="S3679">
        <v>6.1</v>
      </c>
      <c r="T3679">
        <v>0</v>
      </c>
      <c r="U3679">
        <v>0</v>
      </c>
    </row>
    <row r="3680" spans="1:21" x14ac:dyDescent="0.25">
      <c r="A3680" t="s">
        <v>23944</v>
      </c>
      <c r="B3680" t="s">
        <v>23945</v>
      </c>
      <c r="C3680" t="s">
        <v>1</v>
      </c>
      <c r="D3680">
        <v>0</v>
      </c>
      <c r="E3680">
        <v>0</v>
      </c>
      <c r="F3680">
        <v>6.04</v>
      </c>
      <c r="G3680">
        <v>0</v>
      </c>
      <c r="H3680">
        <v>1</v>
      </c>
      <c r="I3680">
        <v>0</v>
      </c>
      <c r="J3680">
        <v>1</v>
      </c>
      <c r="K3680">
        <v>1</v>
      </c>
      <c r="L3680">
        <v>1</v>
      </c>
      <c r="M3680">
        <v>0</v>
      </c>
      <c r="N3680">
        <v>1</v>
      </c>
      <c r="O3680">
        <v>1</v>
      </c>
      <c r="P3680">
        <v>1.88</v>
      </c>
      <c r="Q3680">
        <v>5.72</v>
      </c>
      <c r="R3680">
        <v>7.42</v>
      </c>
      <c r="S3680">
        <v>6.1</v>
      </c>
      <c r="T3680">
        <v>0</v>
      </c>
      <c r="U3680">
        <v>-0.1</v>
      </c>
    </row>
    <row r="3681" spans="1:21" x14ac:dyDescent="0.25">
      <c r="A3681" t="s">
        <v>5946</v>
      </c>
      <c r="B3681" t="s">
        <v>5947</v>
      </c>
      <c r="C3681" t="s">
        <v>20889</v>
      </c>
      <c r="D3681">
        <v>0</v>
      </c>
      <c r="E3681">
        <v>0</v>
      </c>
      <c r="F3681">
        <v>5.95</v>
      </c>
      <c r="G3681">
        <v>0</v>
      </c>
      <c r="H3681">
        <v>0</v>
      </c>
      <c r="I3681">
        <v>0</v>
      </c>
      <c r="J3681">
        <v>1</v>
      </c>
      <c r="K3681">
        <v>1</v>
      </c>
      <c r="L3681">
        <v>1</v>
      </c>
      <c r="M3681">
        <v>0</v>
      </c>
      <c r="N3681">
        <v>1</v>
      </c>
      <c r="O3681">
        <v>1</v>
      </c>
      <c r="P3681">
        <v>1.77</v>
      </c>
      <c r="Q3681">
        <v>4.59</v>
      </c>
      <c r="R3681">
        <v>5.85</v>
      </c>
      <c r="S3681">
        <v>6.1</v>
      </c>
      <c r="T3681">
        <v>0</v>
      </c>
      <c r="U3681">
        <v>0</v>
      </c>
    </row>
    <row r="3682" spans="1:21" x14ac:dyDescent="0.25">
      <c r="A3682" t="s">
        <v>6628</v>
      </c>
      <c r="B3682" t="s">
        <v>6629</v>
      </c>
      <c r="C3682" t="s">
        <v>20879</v>
      </c>
      <c r="D3682">
        <v>0</v>
      </c>
      <c r="E3682">
        <v>0</v>
      </c>
      <c r="F3682">
        <v>6.19</v>
      </c>
      <c r="G3682">
        <v>0</v>
      </c>
      <c r="H3682">
        <v>0</v>
      </c>
      <c r="I3682">
        <v>0</v>
      </c>
      <c r="J3682">
        <v>1</v>
      </c>
      <c r="K3682">
        <v>1</v>
      </c>
      <c r="L3682">
        <v>1</v>
      </c>
      <c r="M3682">
        <v>0</v>
      </c>
      <c r="N3682">
        <v>1</v>
      </c>
      <c r="O3682">
        <v>1</v>
      </c>
      <c r="P3682">
        <v>1.79</v>
      </c>
      <c r="Q3682">
        <v>4.53</v>
      </c>
      <c r="R3682">
        <v>5.22</v>
      </c>
      <c r="S3682">
        <v>6.1</v>
      </c>
      <c r="T3682">
        <v>0</v>
      </c>
      <c r="U3682">
        <v>0</v>
      </c>
    </row>
    <row r="3683" spans="1:21" x14ac:dyDescent="0.25">
      <c r="A3683" t="s">
        <v>23946</v>
      </c>
      <c r="B3683" t="s">
        <v>23947</v>
      </c>
      <c r="C3683" t="s">
        <v>20886</v>
      </c>
      <c r="D3683">
        <v>0</v>
      </c>
      <c r="E3683">
        <v>0</v>
      </c>
      <c r="F3683">
        <v>5.98</v>
      </c>
      <c r="G3683">
        <v>0</v>
      </c>
      <c r="H3683">
        <v>0</v>
      </c>
      <c r="I3683">
        <v>0</v>
      </c>
      <c r="J3683">
        <v>1</v>
      </c>
      <c r="K3683">
        <v>1</v>
      </c>
      <c r="L3683">
        <v>1</v>
      </c>
      <c r="M3683">
        <v>0</v>
      </c>
      <c r="N3683">
        <v>1</v>
      </c>
      <c r="O3683">
        <v>1</v>
      </c>
      <c r="P3683">
        <v>1.76</v>
      </c>
      <c r="Q3683">
        <v>4.8</v>
      </c>
      <c r="R3683">
        <v>5.68</v>
      </c>
      <c r="S3683">
        <v>6.11</v>
      </c>
      <c r="T3683">
        <v>0</v>
      </c>
      <c r="U3683">
        <v>0</v>
      </c>
    </row>
    <row r="3684" spans="1:21" x14ac:dyDescent="0.25">
      <c r="A3684" t="s">
        <v>23948</v>
      </c>
      <c r="B3684" t="s">
        <v>23949</v>
      </c>
      <c r="C3684" t="s">
        <v>20881</v>
      </c>
      <c r="D3684">
        <v>0</v>
      </c>
      <c r="E3684">
        <v>0</v>
      </c>
      <c r="F3684">
        <v>5.99</v>
      </c>
      <c r="G3684">
        <v>0</v>
      </c>
      <c r="H3684">
        <v>1</v>
      </c>
      <c r="I3684">
        <v>0</v>
      </c>
      <c r="J3684">
        <v>1</v>
      </c>
      <c r="K3684">
        <v>1</v>
      </c>
      <c r="L3684">
        <v>1</v>
      </c>
      <c r="M3684">
        <v>0</v>
      </c>
      <c r="N3684">
        <v>1</v>
      </c>
      <c r="O3684">
        <v>1</v>
      </c>
      <c r="P3684">
        <v>1.87</v>
      </c>
      <c r="Q3684">
        <v>5.14</v>
      </c>
      <c r="R3684">
        <v>7.08</v>
      </c>
      <c r="S3684">
        <v>6.11</v>
      </c>
      <c r="T3684">
        <v>0</v>
      </c>
      <c r="U3684">
        <v>0</v>
      </c>
    </row>
    <row r="3685" spans="1:21" x14ac:dyDescent="0.25">
      <c r="A3685" t="s">
        <v>7833</v>
      </c>
      <c r="B3685" t="s">
        <v>7834</v>
      </c>
      <c r="C3685" t="s">
        <v>20888</v>
      </c>
      <c r="D3685">
        <v>0</v>
      </c>
      <c r="E3685">
        <v>0</v>
      </c>
      <c r="F3685">
        <v>5.83</v>
      </c>
      <c r="G3685">
        <v>0</v>
      </c>
      <c r="H3685">
        <v>0</v>
      </c>
      <c r="I3685">
        <v>0</v>
      </c>
      <c r="J3685">
        <v>1</v>
      </c>
      <c r="K3685">
        <v>1</v>
      </c>
      <c r="L3685">
        <v>1</v>
      </c>
      <c r="M3685">
        <v>0</v>
      </c>
      <c r="N3685">
        <v>0</v>
      </c>
      <c r="O3685">
        <v>1</v>
      </c>
      <c r="P3685">
        <v>1.76</v>
      </c>
      <c r="Q3685">
        <v>3.61</v>
      </c>
      <c r="R3685">
        <v>5.54</v>
      </c>
      <c r="S3685">
        <v>6.11</v>
      </c>
      <c r="T3685">
        <v>0</v>
      </c>
      <c r="U3685">
        <v>0</v>
      </c>
    </row>
    <row r="3686" spans="1:21" x14ac:dyDescent="0.25">
      <c r="A3686" t="s">
        <v>23950</v>
      </c>
      <c r="B3686" t="s">
        <v>23951</v>
      </c>
      <c r="C3686" t="s">
        <v>1</v>
      </c>
      <c r="D3686">
        <v>0</v>
      </c>
      <c r="E3686">
        <v>0</v>
      </c>
      <c r="F3686">
        <v>6.1</v>
      </c>
      <c r="G3686">
        <v>0</v>
      </c>
      <c r="H3686">
        <v>0</v>
      </c>
      <c r="I3686">
        <v>0</v>
      </c>
      <c r="J3686">
        <v>1</v>
      </c>
      <c r="K3686">
        <v>1</v>
      </c>
      <c r="L3686">
        <v>1</v>
      </c>
      <c r="M3686">
        <v>0</v>
      </c>
      <c r="N3686">
        <v>1</v>
      </c>
      <c r="O3686">
        <v>1</v>
      </c>
      <c r="P3686">
        <v>1.84</v>
      </c>
      <c r="Q3686">
        <v>4.83</v>
      </c>
      <c r="R3686">
        <v>6.62</v>
      </c>
      <c r="S3686">
        <v>6.11</v>
      </c>
      <c r="T3686">
        <v>0</v>
      </c>
      <c r="U3686">
        <v>0</v>
      </c>
    </row>
    <row r="3687" spans="1:21" x14ac:dyDescent="0.25">
      <c r="A3687" t="s">
        <v>23952</v>
      </c>
      <c r="B3687" t="s">
        <v>23953</v>
      </c>
      <c r="C3687" t="s">
        <v>20865</v>
      </c>
      <c r="D3687">
        <v>0</v>
      </c>
      <c r="E3687">
        <v>0</v>
      </c>
      <c r="F3687">
        <v>5.9</v>
      </c>
      <c r="G3687">
        <v>0</v>
      </c>
      <c r="H3687">
        <v>0</v>
      </c>
      <c r="I3687">
        <v>0</v>
      </c>
      <c r="J3687">
        <v>1</v>
      </c>
      <c r="K3687">
        <v>1</v>
      </c>
      <c r="L3687">
        <v>1</v>
      </c>
      <c r="M3687">
        <v>0</v>
      </c>
      <c r="N3687">
        <v>0</v>
      </c>
      <c r="O3687">
        <v>1</v>
      </c>
      <c r="P3687">
        <v>1.78</v>
      </c>
      <c r="Q3687">
        <v>4.28</v>
      </c>
      <c r="R3687">
        <v>5.93</v>
      </c>
      <c r="S3687">
        <v>6.11</v>
      </c>
      <c r="T3687">
        <v>0</v>
      </c>
      <c r="U3687">
        <v>0</v>
      </c>
    </row>
    <row r="3688" spans="1:21" x14ac:dyDescent="0.25">
      <c r="A3688" t="s">
        <v>6995</v>
      </c>
      <c r="B3688" t="s">
        <v>6996</v>
      </c>
      <c r="C3688" t="s">
        <v>20873</v>
      </c>
      <c r="D3688">
        <v>0</v>
      </c>
      <c r="E3688">
        <v>0</v>
      </c>
      <c r="F3688">
        <v>6</v>
      </c>
      <c r="G3688">
        <v>0</v>
      </c>
      <c r="H3688">
        <v>0</v>
      </c>
      <c r="I3688">
        <v>0</v>
      </c>
      <c r="J3688">
        <v>1</v>
      </c>
      <c r="K3688">
        <v>1</v>
      </c>
      <c r="L3688">
        <v>1</v>
      </c>
      <c r="M3688">
        <v>0</v>
      </c>
      <c r="N3688">
        <v>1</v>
      </c>
      <c r="O3688">
        <v>1</v>
      </c>
      <c r="P3688">
        <v>1.8</v>
      </c>
      <c r="Q3688">
        <v>5.21</v>
      </c>
      <c r="R3688">
        <v>6.37</v>
      </c>
      <c r="S3688">
        <v>6.11</v>
      </c>
      <c r="T3688">
        <v>0</v>
      </c>
      <c r="U3688">
        <v>0</v>
      </c>
    </row>
    <row r="3689" spans="1:21" x14ac:dyDescent="0.25">
      <c r="A3689" t="s">
        <v>6074</v>
      </c>
      <c r="B3689" t="s">
        <v>6075</v>
      </c>
      <c r="C3689" t="s">
        <v>20888</v>
      </c>
      <c r="D3689">
        <v>0</v>
      </c>
      <c r="E3689">
        <v>0</v>
      </c>
      <c r="F3689">
        <v>5.74</v>
      </c>
      <c r="G3689">
        <v>0</v>
      </c>
      <c r="H3689">
        <v>0</v>
      </c>
      <c r="I3689">
        <v>0</v>
      </c>
      <c r="J3689">
        <v>1</v>
      </c>
      <c r="K3689">
        <v>1</v>
      </c>
      <c r="L3689">
        <v>1</v>
      </c>
      <c r="M3689">
        <v>0</v>
      </c>
      <c r="N3689">
        <v>0</v>
      </c>
      <c r="O3689">
        <v>1</v>
      </c>
      <c r="P3689">
        <v>1.71</v>
      </c>
      <c r="Q3689">
        <v>3.13</v>
      </c>
      <c r="R3689">
        <v>4.66</v>
      </c>
      <c r="S3689">
        <v>6.11</v>
      </c>
      <c r="T3689">
        <v>0</v>
      </c>
      <c r="U3689">
        <v>0</v>
      </c>
    </row>
    <row r="3690" spans="1:21" x14ac:dyDescent="0.25">
      <c r="A3690" t="s">
        <v>23954</v>
      </c>
      <c r="B3690" t="s">
        <v>23955</v>
      </c>
      <c r="C3690" t="s">
        <v>20890</v>
      </c>
      <c r="D3690">
        <v>0</v>
      </c>
      <c r="E3690">
        <v>0</v>
      </c>
      <c r="F3690">
        <v>6.17</v>
      </c>
      <c r="G3690">
        <v>0</v>
      </c>
      <c r="H3690">
        <v>0</v>
      </c>
      <c r="I3690">
        <v>0</v>
      </c>
      <c r="J3690">
        <v>1</v>
      </c>
      <c r="K3690">
        <v>1</v>
      </c>
      <c r="L3690">
        <v>1</v>
      </c>
      <c r="M3690">
        <v>0</v>
      </c>
      <c r="N3690">
        <v>1</v>
      </c>
      <c r="O3690">
        <v>1</v>
      </c>
      <c r="P3690">
        <v>1.87</v>
      </c>
      <c r="Q3690">
        <v>5.18</v>
      </c>
      <c r="R3690">
        <v>7.04</v>
      </c>
      <c r="S3690">
        <v>6.12</v>
      </c>
      <c r="T3690">
        <v>0</v>
      </c>
      <c r="U3690">
        <v>0</v>
      </c>
    </row>
    <row r="3691" spans="1:21" x14ac:dyDescent="0.25">
      <c r="A3691" t="s">
        <v>23956</v>
      </c>
      <c r="B3691" t="s">
        <v>23957</v>
      </c>
      <c r="C3691" t="s">
        <v>20886</v>
      </c>
      <c r="D3691">
        <v>0</v>
      </c>
      <c r="E3691">
        <v>0</v>
      </c>
      <c r="F3691">
        <v>5.98</v>
      </c>
      <c r="G3691">
        <v>0</v>
      </c>
      <c r="H3691">
        <v>0</v>
      </c>
      <c r="I3691">
        <v>0</v>
      </c>
      <c r="J3691">
        <v>1</v>
      </c>
      <c r="K3691">
        <v>1</v>
      </c>
      <c r="L3691">
        <v>1</v>
      </c>
      <c r="M3691">
        <v>0</v>
      </c>
      <c r="N3691">
        <v>0</v>
      </c>
      <c r="O3691">
        <v>1</v>
      </c>
      <c r="P3691">
        <v>1.75</v>
      </c>
      <c r="Q3691">
        <v>4.47</v>
      </c>
      <c r="R3691">
        <v>5.36</v>
      </c>
      <c r="S3691">
        <v>6.12</v>
      </c>
      <c r="T3691">
        <v>0</v>
      </c>
      <c r="U3691">
        <v>0</v>
      </c>
    </row>
    <row r="3692" spans="1:21" x14ac:dyDescent="0.25">
      <c r="A3692" t="s">
        <v>23958</v>
      </c>
      <c r="B3692" t="s">
        <v>23959</v>
      </c>
      <c r="C3692" t="s">
        <v>20879</v>
      </c>
      <c r="D3692">
        <v>0</v>
      </c>
      <c r="E3692">
        <v>0</v>
      </c>
      <c r="F3692">
        <v>6.22</v>
      </c>
      <c r="G3692">
        <v>0</v>
      </c>
      <c r="H3692">
        <v>0</v>
      </c>
      <c r="I3692">
        <v>0</v>
      </c>
      <c r="J3692">
        <v>1</v>
      </c>
      <c r="K3692">
        <v>1</v>
      </c>
      <c r="L3692">
        <v>1</v>
      </c>
      <c r="M3692">
        <v>0</v>
      </c>
      <c r="N3692">
        <v>1</v>
      </c>
      <c r="O3692">
        <v>1</v>
      </c>
      <c r="P3692">
        <v>1.8</v>
      </c>
      <c r="Q3692">
        <v>4.5199999999999996</v>
      </c>
      <c r="R3692">
        <v>5.28</v>
      </c>
      <c r="S3692">
        <v>6.12</v>
      </c>
      <c r="T3692">
        <v>0</v>
      </c>
      <c r="U3692">
        <v>0</v>
      </c>
    </row>
    <row r="3693" spans="1:21" x14ac:dyDescent="0.25">
      <c r="A3693" t="s">
        <v>6349</v>
      </c>
      <c r="B3693" t="s">
        <v>6350</v>
      </c>
      <c r="C3693" t="s">
        <v>20886</v>
      </c>
      <c r="D3693">
        <v>0</v>
      </c>
      <c r="E3693">
        <v>0</v>
      </c>
      <c r="F3693">
        <v>5.99</v>
      </c>
      <c r="G3693">
        <v>0</v>
      </c>
      <c r="H3693">
        <v>0</v>
      </c>
      <c r="I3693">
        <v>0</v>
      </c>
      <c r="J3693">
        <v>1</v>
      </c>
      <c r="K3693">
        <v>1</v>
      </c>
      <c r="L3693">
        <v>1</v>
      </c>
      <c r="M3693">
        <v>0</v>
      </c>
      <c r="N3693">
        <v>1</v>
      </c>
      <c r="O3693">
        <v>1</v>
      </c>
      <c r="P3693">
        <v>1.76</v>
      </c>
      <c r="Q3693">
        <v>4.63</v>
      </c>
      <c r="R3693">
        <v>5.57</v>
      </c>
      <c r="S3693">
        <v>6.12</v>
      </c>
      <c r="T3693">
        <v>0</v>
      </c>
      <c r="U3693">
        <v>0</v>
      </c>
    </row>
    <row r="3694" spans="1:21" x14ac:dyDescent="0.25">
      <c r="A3694" t="s">
        <v>23960</v>
      </c>
      <c r="B3694" t="s">
        <v>1861</v>
      </c>
      <c r="C3694" t="s">
        <v>1</v>
      </c>
      <c r="D3694">
        <v>0</v>
      </c>
      <c r="E3694">
        <v>0</v>
      </c>
      <c r="F3694">
        <v>6.09</v>
      </c>
      <c r="G3694">
        <v>0</v>
      </c>
      <c r="H3694">
        <v>1</v>
      </c>
      <c r="I3694">
        <v>0</v>
      </c>
      <c r="J3694">
        <v>1</v>
      </c>
      <c r="K3694">
        <v>1</v>
      </c>
      <c r="L3694">
        <v>1</v>
      </c>
      <c r="M3694">
        <v>0</v>
      </c>
      <c r="N3694">
        <v>1</v>
      </c>
      <c r="O3694">
        <v>1</v>
      </c>
      <c r="P3694">
        <v>1.89</v>
      </c>
      <c r="Q3694">
        <v>5.88</v>
      </c>
      <c r="R3694">
        <v>7.61</v>
      </c>
      <c r="S3694">
        <v>6.13</v>
      </c>
      <c r="T3694">
        <v>0</v>
      </c>
      <c r="U3694">
        <v>-0.1</v>
      </c>
    </row>
    <row r="3695" spans="1:21" x14ac:dyDescent="0.25">
      <c r="A3695" t="s">
        <v>6908</v>
      </c>
      <c r="B3695" t="s">
        <v>6909</v>
      </c>
      <c r="C3695" t="s">
        <v>20882</v>
      </c>
      <c r="D3695">
        <v>0</v>
      </c>
      <c r="E3695">
        <v>0</v>
      </c>
      <c r="F3695">
        <v>5.84</v>
      </c>
      <c r="G3695">
        <v>0</v>
      </c>
      <c r="H3695">
        <v>0</v>
      </c>
      <c r="I3695">
        <v>0</v>
      </c>
      <c r="J3695">
        <v>1</v>
      </c>
      <c r="K3695">
        <v>1</v>
      </c>
      <c r="L3695">
        <v>1</v>
      </c>
      <c r="M3695">
        <v>0</v>
      </c>
      <c r="N3695">
        <v>0</v>
      </c>
      <c r="O3695">
        <v>1</v>
      </c>
      <c r="P3695">
        <v>1.68</v>
      </c>
      <c r="Q3695">
        <v>4.0199999999999996</v>
      </c>
      <c r="R3695">
        <v>4.5999999999999996</v>
      </c>
      <c r="S3695">
        <v>6.13</v>
      </c>
      <c r="T3695">
        <v>0</v>
      </c>
      <c r="U3695">
        <v>0</v>
      </c>
    </row>
    <row r="3696" spans="1:21" x14ac:dyDescent="0.25">
      <c r="A3696" t="s">
        <v>8092</v>
      </c>
      <c r="B3696" t="s">
        <v>8093</v>
      </c>
      <c r="C3696" t="s">
        <v>1</v>
      </c>
      <c r="D3696">
        <v>0</v>
      </c>
      <c r="E3696">
        <v>0</v>
      </c>
      <c r="F3696">
        <v>6.15</v>
      </c>
      <c r="G3696">
        <v>0</v>
      </c>
      <c r="H3696">
        <v>1</v>
      </c>
      <c r="I3696">
        <v>0</v>
      </c>
      <c r="J3696">
        <v>1</v>
      </c>
      <c r="K3696">
        <v>1</v>
      </c>
      <c r="L3696">
        <v>1</v>
      </c>
      <c r="M3696">
        <v>0</v>
      </c>
      <c r="N3696">
        <v>1</v>
      </c>
      <c r="O3696">
        <v>1</v>
      </c>
      <c r="P3696">
        <v>1.94</v>
      </c>
      <c r="Q3696">
        <v>6.19</v>
      </c>
      <c r="R3696">
        <v>8.2799999999999994</v>
      </c>
      <c r="S3696">
        <v>6.13</v>
      </c>
      <c r="T3696">
        <v>0</v>
      </c>
      <c r="U3696">
        <v>-0.1</v>
      </c>
    </row>
    <row r="3697" spans="1:21" x14ac:dyDescent="0.25">
      <c r="A3697" t="s">
        <v>6056</v>
      </c>
      <c r="B3697" t="s">
        <v>6057</v>
      </c>
      <c r="C3697" t="s">
        <v>1</v>
      </c>
      <c r="D3697">
        <v>0</v>
      </c>
      <c r="E3697">
        <v>0</v>
      </c>
      <c r="F3697">
        <v>6.13</v>
      </c>
      <c r="G3697">
        <v>0</v>
      </c>
      <c r="H3697">
        <v>1</v>
      </c>
      <c r="I3697">
        <v>0</v>
      </c>
      <c r="J3697">
        <v>1</v>
      </c>
      <c r="K3697">
        <v>1</v>
      </c>
      <c r="L3697">
        <v>1</v>
      </c>
      <c r="M3697">
        <v>0</v>
      </c>
      <c r="N3697">
        <v>1</v>
      </c>
      <c r="O3697">
        <v>1</v>
      </c>
      <c r="P3697">
        <v>1.91</v>
      </c>
      <c r="Q3697">
        <v>6.17</v>
      </c>
      <c r="R3697">
        <v>7.95</v>
      </c>
      <c r="S3697">
        <v>6.13</v>
      </c>
      <c r="T3697">
        <v>0</v>
      </c>
      <c r="U3697">
        <v>-0.1</v>
      </c>
    </row>
    <row r="3698" spans="1:21" x14ac:dyDescent="0.25">
      <c r="A3698" t="s">
        <v>7257</v>
      </c>
      <c r="B3698" t="s">
        <v>7258</v>
      </c>
      <c r="C3698" t="s">
        <v>20882</v>
      </c>
      <c r="D3698">
        <v>0</v>
      </c>
      <c r="E3698">
        <v>0</v>
      </c>
      <c r="F3698">
        <v>5.86</v>
      </c>
      <c r="G3698">
        <v>0</v>
      </c>
      <c r="H3698">
        <v>0</v>
      </c>
      <c r="I3698">
        <v>0</v>
      </c>
      <c r="J3698">
        <v>1</v>
      </c>
      <c r="K3698">
        <v>1</v>
      </c>
      <c r="L3698">
        <v>1</v>
      </c>
      <c r="M3698">
        <v>0</v>
      </c>
      <c r="N3698">
        <v>0</v>
      </c>
      <c r="O3698">
        <v>1</v>
      </c>
      <c r="P3698">
        <v>1.71</v>
      </c>
      <c r="Q3698">
        <v>4.33</v>
      </c>
      <c r="R3698">
        <v>4.97</v>
      </c>
      <c r="S3698">
        <v>6.13</v>
      </c>
      <c r="T3698">
        <v>0</v>
      </c>
      <c r="U3698">
        <v>0</v>
      </c>
    </row>
    <row r="3699" spans="1:21" x14ac:dyDescent="0.25">
      <c r="A3699" t="s">
        <v>6013</v>
      </c>
      <c r="B3699" t="s">
        <v>6014</v>
      </c>
      <c r="C3699" t="s">
        <v>20890</v>
      </c>
      <c r="D3699">
        <v>0</v>
      </c>
      <c r="E3699">
        <v>0</v>
      </c>
      <c r="F3699">
        <v>6.18</v>
      </c>
      <c r="G3699">
        <v>0</v>
      </c>
      <c r="H3699">
        <v>1</v>
      </c>
      <c r="I3699">
        <v>0</v>
      </c>
      <c r="J3699">
        <v>1</v>
      </c>
      <c r="K3699">
        <v>1</v>
      </c>
      <c r="L3699">
        <v>1</v>
      </c>
      <c r="M3699">
        <v>0</v>
      </c>
      <c r="N3699">
        <v>1</v>
      </c>
      <c r="O3699">
        <v>1</v>
      </c>
      <c r="P3699">
        <v>1.91</v>
      </c>
      <c r="Q3699">
        <v>6.14</v>
      </c>
      <c r="R3699">
        <v>7.92</v>
      </c>
      <c r="S3699">
        <v>6.13</v>
      </c>
      <c r="T3699">
        <v>0</v>
      </c>
      <c r="U3699">
        <v>-0.1</v>
      </c>
    </row>
    <row r="3700" spans="1:21" x14ac:dyDescent="0.25">
      <c r="A3700" t="s">
        <v>7066</v>
      </c>
      <c r="B3700" t="s">
        <v>2735</v>
      </c>
      <c r="C3700" t="s">
        <v>20870</v>
      </c>
      <c r="D3700">
        <v>0</v>
      </c>
      <c r="E3700">
        <v>0</v>
      </c>
      <c r="F3700">
        <v>5.86</v>
      </c>
      <c r="G3700">
        <v>0</v>
      </c>
      <c r="H3700">
        <v>1</v>
      </c>
      <c r="I3700">
        <v>0</v>
      </c>
      <c r="J3700">
        <v>1</v>
      </c>
      <c r="K3700">
        <v>1</v>
      </c>
      <c r="L3700">
        <v>1</v>
      </c>
      <c r="M3700">
        <v>0</v>
      </c>
      <c r="N3700">
        <v>1</v>
      </c>
      <c r="O3700">
        <v>1</v>
      </c>
      <c r="P3700">
        <v>1.79</v>
      </c>
      <c r="Q3700">
        <v>5.24</v>
      </c>
      <c r="R3700">
        <v>6.37</v>
      </c>
      <c r="S3700">
        <v>6.13</v>
      </c>
      <c r="T3700">
        <v>0</v>
      </c>
      <c r="U3700">
        <v>-0.1</v>
      </c>
    </row>
    <row r="3701" spans="1:21" x14ac:dyDescent="0.25">
      <c r="A3701" t="s">
        <v>23961</v>
      </c>
      <c r="B3701" t="s">
        <v>23962</v>
      </c>
      <c r="C3701" t="s">
        <v>20881</v>
      </c>
      <c r="D3701">
        <v>0</v>
      </c>
      <c r="E3701">
        <v>0</v>
      </c>
      <c r="F3701">
        <v>5.99</v>
      </c>
      <c r="G3701">
        <v>0</v>
      </c>
      <c r="H3701">
        <v>1</v>
      </c>
      <c r="I3701">
        <v>0</v>
      </c>
      <c r="J3701">
        <v>1</v>
      </c>
      <c r="K3701">
        <v>1</v>
      </c>
      <c r="L3701">
        <v>1</v>
      </c>
      <c r="M3701">
        <v>0</v>
      </c>
      <c r="N3701">
        <v>1</v>
      </c>
      <c r="O3701">
        <v>1</v>
      </c>
      <c r="P3701">
        <v>1.88</v>
      </c>
      <c r="Q3701">
        <v>5.04</v>
      </c>
      <c r="R3701">
        <v>7.18</v>
      </c>
      <c r="S3701">
        <v>6.14</v>
      </c>
      <c r="T3701">
        <v>0</v>
      </c>
      <c r="U3701">
        <v>0</v>
      </c>
    </row>
    <row r="3702" spans="1:21" x14ac:dyDescent="0.25">
      <c r="A3702" t="s">
        <v>6785</v>
      </c>
      <c r="B3702" t="s">
        <v>6786</v>
      </c>
      <c r="C3702" t="s">
        <v>20868</v>
      </c>
      <c r="D3702">
        <v>0</v>
      </c>
      <c r="E3702">
        <v>0</v>
      </c>
      <c r="F3702">
        <v>6.05</v>
      </c>
      <c r="G3702">
        <v>0</v>
      </c>
      <c r="H3702">
        <v>0</v>
      </c>
      <c r="I3702">
        <v>0</v>
      </c>
      <c r="J3702">
        <v>1</v>
      </c>
      <c r="K3702">
        <v>1</v>
      </c>
      <c r="L3702">
        <v>1</v>
      </c>
      <c r="M3702">
        <v>0</v>
      </c>
      <c r="N3702">
        <v>0</v>
      </c>
      <c r="O3702">
        <v>1</v>
      </c>
      <c r="P3702">
        <v>1.75</v>
      </c>
      <c r="Q3702">
        <v>3.99</v>
      </c>
      <c r="R3702">
        <v>5.17</v>
      </c>
      <c r="S3702">
        <v>6.14</v>
      </c>
      <c r="T3702">
        <v>0</v>
      </c>
      <c r="U3702">
        <v>0</v>
      </c>
    </row>
    <row r="3703" spans="1:21" x14ac:dyDescent="0.25">
      <c r="A3703" t="s">
        <v>23963</v>
      </c>
      <c r="B3703" t="s">
        <v>23964</v>
      </c>
      <c r="C3703" t="s">
        <v>20881</v>
      </c>
      <c r="D3703">
        <v>0</v>
      </c>
      <c r="E3703">
        <v>0</v>
      </c>
      <c r="F3703">
        <v>5.99</v>
      </c>
      <c r="G3703">
        <v>0</v>
      </c>
      <c r="H3703">
        <v>0</v>
      </c>
      <c r="I3703">
        <v>0</v>
      </c>
      <c r="J3703">
        <v>1</v>
      </c>
      <c r="K3703">
        <v>1</v>
      </c>
      <c r="L3703">
        <v>1</v>
      </c>
      <c r="M3703">
        <v>0</v>
      </c>
      <c r="N3703">
        <v>0</v>
      </c>
      <c r="O3703">
        <v>1</v>
      </c>
      <c r="P3703">
        <v>1.81</v>
      </c>
      <c r="Q3703">
        <v>4.38</v>
      </c>
      <c r="R3703">
        <v>5.96</v>
      </c>
      <c r="S3703">
        <v>6.14</v>
      </c>
      <c r="T3703">
        <v>0</v>
      </c>
      <c r="U3703">
        <v>0</v>
      </c>
    </row>
    <row r="3704" spans="1:21" x14ac:dyDescent="0.25">
      <c r="A3704" t="s">
        <v>23965</v>
      </c>
      <c r="B3704" t="s">
        <v>23966</v>
      </c>
      <c r="C3704" t="s">
        <v>20895</v>
      </c>
      <c r="D3704">
        <v>0</v>
      </c>
      <c r="E3704">
        <v>0</v>
      </c>
      <c r="F3704">
        <v>5.92</v>
      </c>
      <c r="G3704">
        <v>0</v>
      </c>
      <c r="H3704">
        <v>1</v>
      </c>
      <c r="I3704">
        <v>0</v>
      </c>
      <c r="J3704">
        <v>1</v>
      </c>
      <c r="K3704">
        <v>1</v>
      </c>
      <c r="L3704">
        <v>1</v>
      </c>
      <c r="M3704">
        <v>0</v>
      </c>
      <c r="N3704">
        <v>1</v>
      </c>
      <c r="O3704">
        <v>1</v>
      </c>
      <c r="P3704">
        <v>1.85</v>
      </c>
      <c r="Q3704">
        <v>5.03</v>
      </c>
      <c r="R3704">
        <v>6.95</v>
      </c>
      <c r="S3704">
        <v>6.14</v>
      </c>
      <c r="T3704">
        <v>0</v>
      </c>
      <c r="U3704">
        <v>-0.1</v>
      </c>
    </row>
    <row r="3705" spans="1:21" x14ac:dyDescent="0.25">
      <c r="A3705" t="s">
        <v>6246</v>
      </c>
      <c r="B3705" t="s">
        <v>6247</v>
      </c>
      <c r="C3705" t="s">
        <v>20889</v>
      </c>
      <c r="D3705">
        <v>0</v>
      </c>
      <c r="E3705">
        <v>0</v>
      </c>
      <c r="F3705">
        <v>5.96</v>
      </c>
      <c r="G3705">
        <v>0</v>
      </c>
      <c r="H3705">
        <v>0</v>
      </c>
      <c r="I3705">
        <v>0</v>
      </c>
      <c r="J3705">
        <v>1</v>
      </c>
      <c r="K3705">
        <v>1</v>
      </c>
      <c r="L3705">
        <v>1</v>
      </c>
      <c r="M3705">
        <v>0</v>
      </c>
      <c r="N3705">
        <v>0</v>
      </c>
      <c r="O3705">
        <v>1</v>
      </c>
      <c r="P3705">
        <v>1.73</v>
      </c>
      <c r="Q3705">
        <v>3.85</v>
      </c>
      <c r="R3705">
        <v>5.05</v>
      </c>
      <c r="S3705">
        <v>6.14</v>
      </c>
      <c r="T3705">
        <v>0</v>
      </c>
      <c r="U3705">
        <v>0</v>
      </c>
    </row>
    <row r="3706" spans="1:21" x14ac:dyDescent="0.25">
      <c r="A3706" t="s">
        <v>23967</v>
      </c>
      <c r="B3706" t="s">
        <v>23968</v>
      </c>
      <c r="C3706" t="s">
        <v>1</v>
      </c>
      <c r="D3706">
        <v>0</v>
      </c>
      <c r="E3706">
        <v>0</v>
      </c>
      <c r="F3706">
        <v>6.05</v>
      </c>
      <c r="G3706">
        <v>0</v>
      </c>
      <c r="H3706">
        <v>1</v>
      </c>
      <c r="I3706">
        <v>0</v>
      </c>
      <c r="J3706">
        <v>1</v>
      </c>
      <c r="K3706">
        <v>1</v>
      </c>
      <c r="L3706">
        <v>1</v>
      </c>
      <c r="M3706">
        <v>0</v>
      </c>
      <c r="N3706">
        <v>1</v>
      </c>
      <c r="O3706">
        <v>1</v>
      </c>
      <c r="P3706">
        <v>1.87</v>
      </c>
      <c r="Q3706">
        <v>5.21</v>
      </c>
      <c r="R3706">
        <v>7.02</v>
      </c>
      <c r="S3706">
        <v>6.14</v>
      </c>
      <c r="T3706">
        <v>0</v>
      </c>
      <c r="U3706">
        <v>-0.1</v>
      </c>
    </row>
    <row r="3707" spans="1:21" x14ac:dyDescent="0.25">
      <c r="A3707" t="s">
        <v>23969</v>
      </c>
      <c r="B3707" t="s">
        <v>3119</v>
      </c>
      <c r="C3707" t="s">
        <v>20869</v>
      </c>
      <c r="D3707">
        <v>0</v>
      </c>
      <c r="E3707">
        <v>0</v>
      </c>
      <c r="F3707">
        <v>6.03</v>
      </c>
      <c r="G3707">
        <v>0</v>
      </c>
      <c r="H3707">
        <v>0</v>
      </c>
      <c r="I3707">
        <v>0</v>
      </c>
      <c r="J3707">
        <v>1</v>
      </c>
      <c r="K3707">
        <v>1</v>
      </c>
      <c r="L3707">
        <v>1</v>
      </c>
      <c r="M3707">
        <v>0</v>
      </c>
      <c r="N3707">
        <v>1</v>
      </c>
      <c r="O3707">
        <v>1</v>
      </c>
      <c r="P3707">
        <v>1.81</v>
      </c>
      <c r="Q3707">
        <v>4.79</v>
      </c>
      <c r="R3707">
        <v>6.26</v>
      </c>
      <c r="S3707">
        <v>6.14</v>
      </c>
      <c r="T3707">
        <v>0</v>
      </c>
      <c r="U3707">
        <v>0</v>
      </c>
    </row>
    <row r="3708" spans="1:21" x14ac:dyDescent="0.25">
      <c r="A3708" t="s">
        <v>23970</v>
      </c>
      <c r="B3708" t="s">
        <v>23971</v>
      </c>
      <c r="C3708" t="s">
        <v>20889</v>
      </c>
      <c r="D3708">
        <v>0</v>
      </c>
      <c r="E3708">
        <v>0</v>
      </c>
      <c r="F3708">
        <v>6.02</v>
      </c>
      <c r="G3708">
        <v>0</v>
      </c>
      <c r="H3708">
        <v>1</v>
      </c>
      <c r="I3708">
        <v>0</v>
      </c>
      <c r="J3708">
        <v>1</v>
      </c>
      <c r="K3708">
        <v>1</v>
      </c>
      <c r="L3708">
        <v>1</v>
      </c>
      <c r="M3708">
        <v>0</v>
      </c>
      <c r="N3708">
        <v>1</v>
      </c>
      <c r="O3708">
        <v>1</v>
      </c>
      <c r="P3708">
        <v>1.85</v>
      </c>
      <c r="Q3708">
        <v>4.93</v>
      </c>
      <c r="R3708">
        <v>7</v>
      </c>
      <c r="S3708">
        <v>6.14</v>
      </c>
      <c r="T3708">
        <v>0</v>
      </c>
      <c r="U3708">
        <v>-0.1</v>
      </c>
    </row>
    <row r="3709" spans="1:21" x14ac:dyDescent="0.25">
      <c r="A3709" t="s">
        <v>23972</v>
      </c>
      <c r="B3709" t="s">
        <v>23973</v>
      </c>
      <c r="C3709" t="s">
        <v>20869</v>
      </c>
      <c r="D3709">
        <v>0</v>
      </c>
      <c r="E3709">
        <v>0</v>
      </c>
      <c r="F3709">
        <v>6.09</v>
      </c>
      <c r="G3709">
        <v>0</v>
      </c>
      <c r="H3709">
        <v>0</v>
      </c>
      <c r="I3709">
        <v>0</v>
      </c>
      <c r="J3709">
        <v>1</v>
      </c>
      <c r="K3709">
        <v>1</v>
      </c>
      <c r="L3709">
        <v>1</v>
      </c>
      <c r="M3709">
        <v>0</v>
      </c>
      <c r="N3709">
        <v>1</v>
      </c>
      <c r="O3709">
        <v>1</v>
      </c>
      <c r="P3709">
        <v>1.84</v>
      </c>
      <c r="Q3709">
        <v>4.83</v>
      </c>
      <c r="R3709">
        <v>6.69</v>
      </c>
      <c r="S3709">
        <v>6.14</v>
      </c>
      <c r="T3709">
        <v>0</v>
      </c>
      <c r="U3709">
        <v>0</v>
      </c>
    </row>
    <row r="3710" spans="1:21" x14ac:dyDescent="0.25">
      <c r="A3710" t="s">
        <v>23974</v>
      </c>
      <c r="B3710" t="s">
        <v>23975</v>
      </c>
      <c r="C3710" t="s">
        <v>20883</v>
      </c>
      <c r="D3710">
        <v>0</v>
      </c>
      <c r="E3710">
        <v>0</v>
      </c>
      <c r="F3710">
        <v>5.96</v>
      </c>
      <c r="G3710">
        <v>0</v>
      </c>
      <c r="H3710">
        <v>1</v>
      </c>
      <c r="I3710">
        <v>0</v>
      </c>
      <c r="J3710">
        <v>1</v>
      </c>
      <c r="K3710">
        <v>1</v>
      </c>
      <c r="L3710">
        <v>1</v>
      </c>
      <c r="M3710">
        <v>0</v>
      </c>
      <c r="N3710">
        <v>1</v>
      </c>
      <c r="O3710">
        <v>1</v>
      </c>
      <c r="P3710">
        <v>1.78</v>
      </c>
      <c r="Q3710">
        <v>5.33</v>
      </c>
      <c r="R3710">
        <v>6.17</v>
      </c>
      <c r="S3710">
        <v>6.14</v>
      </c>
      <c r="T3710">
        <v>0</v>
      </c>
      <c r="U3710">
        <v>0</v>
      </c>
    </row>
    <row r="3711" spans="1:21" x14ac:dyDescent="0.25">
      <c r="A3711" t="s">
        <v>23976</v>
      </c>
      <c r="B3711" t="s">
        <v>23977</v>
      </c>
      <c r="C3711" t="s">
        <v>1</v>
      </c>
      <c r="D3711">
        <v>0</v>
      </c>
      <c r="E3711">
        <v>0</v>
      </c>
      <c r="F3711">
        <v>6.08</v>
      </c>
      <c r="G3711">
        <v>0</v>
      </c>
      <c r="H3711">
        <v>1</v>
      </c>
      <c r="I3711">
        <v>0</v>
      </c>
      <c r="J3711">
        <v>1</v>
      </c>
      <c r="K3711">
        <v>1</v>
      </c>
      <c r="L3711">
        <v>1</v>
      </c>
      <c r="M3711">
        <v>0</v>
      </c>
      <c r="N3711">
        <v>1</v>
      </c>
      <c r="O3711">
        <v>1</v>
      </c>
      <c r="P3711">
        <v>1.88</v>
      </c>
      <c r="Q3711">
        <v>5.48</v>
      </c>
      <c r="R3711">
        <v>7.29</v>
      </c>
      <c r="S3711">
        <v>6.14</v>
      </c>
      <c r="T3711">
        <v>0</v>
      </c>
      <c r="U3711">
        <v>-0.1</v>
      </c>
    </row>
    <row r="3712" spans="1:21" x14ac:dyDescent="0.25">
      <c r="A3712" t="s">
        <v>23978</v>
      </c>
      <c r="B3712" t="s">
        <v>23979</v>
      </c>
      <c r="C3712" t="s">
        <v>1</v>
      </c>
      <c r="D3712">
        <v>0</v>
      </c>
      <c r="E3712">
        <v>0</v>
      </c>
      <c r="F3712">
        <v>6.11</v>
      </c>
      <c r="G3712">
        <v>0</v>
      </c>
      <c r="H3712">
        <v>1</v>
      </c>
      <c r="I3712">
        <v>0</v>
      </c>
      <c r="J3712">
        <v>1</v>
      </c>
      <c r="K3712">
        <v>1</v>
      </c>
      <c r="L3712">
        <v>1</v>
      </c>
      <c r="M3712">
        <v>0</v>
      </c>
      <c r="N3712">
        <v>1</v>
      </c>
      <c r="O3712">
        <v>1</v>
      </c>
      <c r="P3712">
        <v>1.89</v>
      </c>
      <c r="Q3712">
        <v>5.14</v>
      </c>
      <c r="R3712">
        <v>7.26</v>
      </c>
      <c r="S3712">
        <v>6.15</v>
      </c>
      <c r="T3712">
        <v>0</v>
      </c>
      <c r="U3712">
        <v>-0.1</v>
      </c>
    </row>
    <row r="3713" spans="1:21" x14ac:dyDescent="0.25">
      <c r="A3713" t="s">
        <v>7296</v>
      </c>
      <c r="B3713" t="s">
        <v>7297</v>
      </c>
      <c r="C3713" t="s">
        <v>1</v>
      </c>
      <c r="D3713">
        <v>0</v>
      </c>
      <c r="E3713">
        <v>0</v>
      </c>
      <c r="F3713">
        <v>6.09</v>
      </c>
      <c r="G3713">
        <v>0</v>
      </c>
      <c r="H3713">
        <v>1</v>
      </c>
      <c r="I3713">
        <v>0</v>
      </c>
      <c r="J3713">
        <v>1</v>
      </c>
      <c r="K3713">
        <v>1</v>
      </c>
      <c r="L3713">
        <v>1</v>
      </c>
      <c r="M3713">
        <v>0</v>
      </c>
      <c r="N3713">
        <v>1</v>
      </c>
      <c r="O3713">
        <v>1</v>
      </c>
      <c r="P3713">
        <v>1.87</v>
      </c>
      <c r="Q3713">
        <v>5.4</v>
      </c>
      <c r="R3713">
        <v>7.16</v>
      </c>
      <c r="S3713">
        <v>6.15</v>
      </c>
      <c r="T3713">
        <v>0</v>
      </c>
      <c r="U3713">
        <v>-0.1</v>
      </c>
    </row>
    <row r="3714" spans="1:21" x14ac:dyDescent="0.25">
      <c r="A3714" t="s">
        <v>6591</v>
      </c>
      <c r="B3714" t="s">
        <v>6592</v>
      </c>
      <c r="C3714" t="s">
        <v>20875</v>
      </c>
      <c r="D3714">
        <v>0</v>
      </c>
      <c r="E3714">
        <v>0</v>
      </c>
      <c r="F3714">
        <v>6.23</v>
      </c>
      <c r="G3714">
        <v>0</v>
      </c>
      <c r="H3714">
        <v>0</v>
      </c>
      <c r="I3714">
        <v>0</v>
      </c>
      <c r="J3714">
        <v>1</v>
      </c>
      <c r="K3714">
        <v>1</v>
      </c>
      <c r="L3714">
        <v>1</v>
      </c>
      <c r="M3714">
        <v>0</v>
      </c>
      <c r="N3714">
        <v>1</v>
      </c>
      <c r="O3714">
        <v>1</v>
      </c>
      <c r="P3714">
        <v>1.83</v>
      </c>
      <c r="Q3714">
        <v>5.32</v>
      </c>
      <c r="R3714">
        <v>6.44</v>
      </c>
      <c r="S3714">
        <v>6.15</v>
      </c>
      <c r="T3714">
        <v>0</v>
      </c>
      <c r="U3714">
        <v>0</v>
      </c>
    </row>
    <row r="3715" spans="1:21" x14ac:dyDescent="0.25">
      <c r="A3715" t="s">
        <v>5932</v>
      </c>
      <c r="B3715" t="s">
        <v>5933</v>
      </c>
      <c r="C3715" t="s">
        <v>20873</v>
      </c>
      <c r="D3715">
        <v>0</v>
      </c>
      <c r="E3715">
        <v>0</v>
      </c>
      <c r="F3715">
        <v>5.96</v>
      </c>
      <c r="G3715">
        <v>0</v>
      </c>
      <c r="H3715">
        <v>0</v>
      </c>
      <c r="I3715">
        <v>0</v>
      </c>
      <c r="J3715">
        <v>1</v>
      </c>
      <c r="K3715">
        <v>1</v>
      </c>
      <c r="L3715">
        <v>1</v>
      </c>
      <c r="M3715">
        <v>0</v>
      </c>
      <c r="N3715">
        <v>1</v>
      </c>
      <c r="O3715">
        <v>1</v>
      </c>
      <c r="P3715">
        <v>1.75</v>
      </c>
      <c r="Q3715">
        <v>4.5999999999999996</v>
      </c>
      <c r="R3715">
        <v>5.44</v>
      </c>
      <c r="S3715">
        <v>6.15</v>
      </c>
      <c r="T3715">
        <v>0</v>
      </c>
      <c r="U3715">
        <v>0</v>
      </c>
    </row>
    <row r="3716" spans="1:21" x14ac:dyDescent="0.25">
      <c r="A3716" t="s">
        <v>5769</v>
      </c>
      <c r="B3716" t="s">
        <v>5770</v>
      </c>
      <c r="C3716" t="s">
        <v>20882</v>
      </c>
      <c r="D3716">
        <v>0</v>
      </c>
      <c r="E3716">
        <v>0</v>
      </c>
      <c r="F3716">
        <v>5.84</v>
      </c>
      <c r="G3716">
        <v>0</v>
      </c>
      <c r="H3716">
        <v>1</v>
      </c>
      <c r="I3716">
        <v>0</v>
      </c>
      <c r="J3716">
        <v>1</v>
      </c>
      <c r="K3716">
        <v>1</v>
      </c>
      <c r="L3716">
        <v>1</v>
      </c>
      <c r="M3716">
        <v>0</v>
      </c>
      <c r="N3716">
        <v>0</v>
      </c>
      <c r="O3716">
        <v>1</v>
      </c>
      <c r="P3716">
        <v>1.73</v>
      </c>
      <c r="Q3716">
        <v>4.3600000000000003</v>
      </c>
      <c r="R3716">
        <v>5.29</v>
      </c>
      <c r="S3716">
        <v>6.15</v>
      </c>
      <c r="T3716">
        <v>0</v>
      </c>
      <c r="U3716">
        <v>0</v>
      </c>
    </row>
    <row r="3717" spans="1:21" x14ac:dyDescent="0.25">
      <c r="A3717" t="s">
        <v>23980</v>
      </c>
      <c r="B3717" t="s">
        <v>23981</v>
      </c>
      <c r="C3717" t="s">
        <v>1</v>
      </c>
      <c r="D3717">
        <v>0</v>
      </c>
      <c r="E3717">
        <v>0</v>
      </c>
      <c r="F3717">
        <v>6.07</v>
      </c>
      <c r="G3717">
        <v>0</v>
      </c>
      <c r="H3717">
        <v>0</v>
      </c>
      <c r="I3717">
        <v>0</v>
      </c>
      <c r="J3717">
        <v>1</v>
      </c>
      <c r="K3717">
        <v>1</v>
      </c>
      <c r="L3717">
        <v>1</v>
      </c>
      <c r="M3717">
        <v>0</v>
      </c>
      <c r="N3717">
        <v>1</v>
      </c>
      <c r="O3717">
        <v>1</v>
      </c>
      <c r="P3717">
        <v>1.8</v>
      </c>
      <c r="Q3717">
        <v>4.5199999999999996</v>
      </c>
      <c r="R3717">
        <v>5.97</v>
      </c>
      <c r="S3717">
        <v>6.15</v>
      </c>
      <c r="T3717">
        <v>0</v>
      </c>
      <c r="U3717">
        <v>0</v>
      </c>
    </row>
    <row r="3718" spans="1:21" x14ac:dyDescent="0.25">
      <c r="A3718" t="s">
        <v>23982</v>
      </c>
      <c r="B3718" t="s">
        <v>23983</v>
      </c>
      <c r="C3718" t="s">
        <v>20895</v>
      </c>
      <c r="D3718">
        <v>0</v>
      </c>
      <c r="E3718">
        <v>0</v>
      </c>
      <c r="F3718">
        <v>5.91</v>
      </c>
      <c r="G3718">
        <v>0</v>
      </c>
      <c r="H3718">
        <v>0</v>
      </c>
      <c r="I3718">
        <v>0</v>
      </c>
      <c r="J3718">
        <v>1</v>
      </c>
      <c r="K3718">
        <v>1</v>
      </c>
      <c r="L3718">
        <v>1</v>
      </c>
      <c r="M3718">
        <v>0</v>
      </c>
      <c r="N3718">
        <v>0</v>
      </c>
      <c r="O3718">
        <v>1</v>
      </c>
      <c r="P3718">
        <v>1.76</v>
      </c>
      <c r="Q3718">
        <v>3.84</v>
      </c>
      <c r="R3718">
        <v>5.47</v>
      </c>
      <c r="S3718">
        <v>6.15</v>
      </c>
      <c r="T3718">
        <v>0</v>
      </c>
      <c r="U3718">
        <v>0</v>
      </c>
    </row>
    <row r="3719" spans="1:21" x14ac:dyDescent="0.25">
      <c r="A3719" t="s">
        <v>23984</v>
      </c>
      <c r="B3719" t="s">
        <v>23985</v>
      </c>
      <c r="C3719" t="s">
        <v>1</v>
      </c>
      <c r="D3719">
        <v>0</v>
      </c>
      <c r="E3719">
        <v>0</v>
      </c>
      <c r="F3719">
        <v>6.09</v>
      </c>
      <c r="G3719">
        <v>0</v>
      </c>
      <c r="H3719">
        <v>1</v>
      </c>
      <c r="I3719">
        <v>0</v>
      </c>
      <c r="J3719">
        <v>1</v>
      </c>
      <c r="K3719">
        <v>1</v>
      </c>
      <c r="L3719">
        <v>1</v>
      </c>
      <c r="M3719">
        <v>0</v>
      </c>
      <c r="N3719">
        <v>1</v>
      </c>
      <c r="O3719">
        <v>1</v>
      </c>
      <c r="P3719">
        <v>1.87</v>
      </c>
      <c r="Q3719">
        <v>5.27</v>
      </c>
      <c r="R3719">
        <v>7.09</v>
      </c>
      <c r="S3719">
        <v>6.15</v>
      </c>
      <c r="T3719">
        <v>0</v>
      </c>
      <c r="U3719">
        <v>-0.1</v>
      </c>
    </row>
    <row r="3720" spans="1:21" x14ac:dyDescent="0.25">
      <c r="A3720" t="s">
        <v>23986</v>
      </c>
      <c r="B3720" t="s">
        <v>23987</v>
      </c>
      <c r="C3720" t="s">
        <v>1</v>
      </c>
      <c r="D3720">
        <v>0</v>
      </c>
      <c r="E3720">
        <v>0</v>
      </c>
      <c r="F3720">
        <v>6.14</v>
      </c>
      <c r="G3720">
        <v>0</v>
      </c>
      <c r="H3720">
        <v>0</v>
      </c>
      <c r="I3720">
        <v>0</v>
      </c>
      <c r="J3720">
        <v>1</v>
      </c>
      <c r="K3720">
        <v>1</v>
      </c>
      <c r="L3720">
        <v>1</v>
      </c>
      <c r="M3720">
        <v>0</v>
      </c>
      <c r="N3720">
        <v>1</v>
      </c>
      <c r="O3720">
        <v>1</v>
      </c>
      <c r="P3720">
        <v>1.85</v>
      </c>
      <c r="Q3720">
        <v>4.8</v>
      </c>
      <c r="R3720">
        <v>6.69</v>
      </c>
      <c r="S3720">
        <v>6.15</v>
      </c>
      <c r="T3720">
        <v>0</v>
      </c>
      <c r="U3720">
        <v>0</v>
      </c>
    </row>
    <row r="3721" spans="1:21" x14ac:dyDescent="0.25">
      <c r="A3721" t="s">
        <v>23988</v>
      </c>
      <c r="B3721" t="s">
        <v>3600</v>
      </c>
      <c r="C3721" t="s">
        <v>20890</v>
      </c>
      <c r="D3721">
        <v>0</v>
      </c>
      <c r="E3721">
        <v>0</v>
      </c>
      <c r="F3721">
        <v>6.15</v>
      </c>
      <c r="G3721">
        <v>0</v>
      </c>
      <c r="H3721">
        <v>0</v>
      </c>
      <c r="I3721">
        <v>0</v>
      </c>
      <c r="J3721">
        <v>1</v>
      </c>
      <c r="K3721">
        <v>1</v>
      </c>
      <c r="L3721">
        <v>1</v>
      </c>
      <c r="M3721">
        <v>0</v>
      </c>
      <c r="N3721">
        <v>1</v>
      </c>
      <c r="O3721">
        <v>1</v>
      </c>
      <c r="P3721">
        <v>1.83</v>
      </c>
      <c r="Q3721">
        <v>4.78</v>
      </c>
      <c r="R3721">
        <v>6.35</v>
      </c>
      <c r="S3721">
        <v>6.15</v>
      </c>
      <c r="T3721">
        <v>0</v>
      </c>
      <c r="U3721">
        <v>0</v>
      </c>
    </row>
    <row r="3722" spans="1:21" x14ac:dyDescent="0.25">
      <c r="A3722" t="s">
        <v>23989</v>
      </c>
      <c r="B3722" t="s">
        <v>23990</v>
      </c>
      <c r="C3722" t="s">
        <v>20879</v>
      </c>
      <c r="D3722">
        <v>0</v>
      </c>
      <c r="E3722">
        <v>0</v>
      </c>
      <c r="F3722">
        <v>6.25</v>
      </c>
      <c r="G3722">
        <v>0</v>
      </c>
      <c r="H3722">
        <v>0</v>
      </c>
      <c r="I3722">
        <v>0</v>
      </c>
      <c r="J3722">
        <v>1</v>
      </c>
      <c r="K3722">
        <v>1</v>
      </c>
      <c r="L3722">
        <v>1</v>
      </c>
      <c r="M3722">
        <v>0</v>
      </c>
      <c r="N3722">
        <v>0</v>
      </c>
      <c r="O3722">
        <v>1</v>
      </c>
      <c r="P3722">
        <v>1.8</v>
      </c>
      <c r="Q3722">
        <v>4.47</v>
      </c>
      <c r="R3722">
        <v>5.27</v>
      </c>
      <c r="S3722">
        <v>6.16</v>
      </c>
      <c r="T3722">
        <v>0</v>
      </c>
      <c r="U3722">
        <v>0</v>
      </c>
    </row>
    <row r="3723" spans="1:21" x14ac:dyDescent="0.25">
      <c r="A3723" t="s">
        <v>7147</v>
      </c>
      <c r="B3723" t="s">
        <v>7148</v>
      </c>
      <c r="C3723" t="s">
        <v>20888</v>
      </c>
      <c r="D3723">
        <v>0</v>
      </c>
      <c r="E3723">
        <v>0</v>
      </c>
      <c r="F3723">
        <v>5.9</v>
      </c>
      <c r="G3723">
        <v>0</v>
      </c>
      <c r="H3723">
        <v>1</v>
      </c>
      <c r="I3723">
        <v>0</v>
      </c>
      <c r="J3723">
        <v>1</v>
      </c>
      <c r="K3723">
        <v>1</v>
      </c>
      <c r="L3723">
        <v>1</v>
      </c>
      <c r="M3723">
        <v>0</v>
      </c>
      <c r="N3723">
        <v>1</v>
      </c>
      <c r="O3723">
        <v>1</v>
      </c>
      <c r="P3723">
        <v>1.88</v>
      </c>
      <c r="Q3723">
        <v>4.88</v>
      </c>
      <c r="R3723">
        <v>7.31</v>
      </c>
      <c r="S3723">
        <v>6.16</v>
      </c>
      <c r="T3723">
        <v>0</v>
      </c>
      <c r="U3723">
        <v>0</v>
      </c>
    </row>
    <row r="3724" spans="1:21" x14ac:dyDescent="0.25">
      <c r="A3724" t="s">
        <v>23991</v>
      </c>
      <c r="B3724" t="s">
        <v>23992</v>
      </c>
      <c r="C3724" t="s">
        <v>1</v>
      </c>
      <c r="D3724">
        <v>0</v>
      </c>
      <c r="E3724">
        <v>0</v>
      </c>
      <c r="F3724">
        <v>6.1</v>
      </c>
      <c r="G3724">
        <v>0</v>
      </c>
      <c r="H3724">
        <v>0</v>
      </c>
      <c r="I3724">
        <v>0</v>
      </c>
      <c r="J3724">
        <v>1</v>
      </c>
      <c r="K3724">
        <v>1</v>
      </c>
      <c r="L3724">
        <v>1</v>
      </c>
      <c r="M3724">
        <v>0</v>
      </c>
      <c r="N3724">
        <v>1</v>
      </c>
      <c r="O3724">
        <v>1</v>
      </c>
      <c r="P3724">
        <v>1.82</v>
      </c>
      <c r="Q3724">
        <v>4.5599999999999996</v>
      </c>
      <c r="R3724">
        <v>6.12</v>
      </c>
      <c r="S3724">
        <v>6.16</v>
      </c>
      <c r="T3724">
        <v>0</v>
      </c>
      <c r="U3724">
        <v>0</v>
      </c>
    </row>
    <row r="3725" spans="1:21" x14ac:dyDescent="0.25">
      <c r="A3725" t="s">
        <v>7048</v>
      </c>
      <c r="B3725" t="s">
        <v>7049</v>
      </c>
      <c r="C3725" t="s">
        <v>1</v>
      </c>
      <c r="D3725">
        <v>0</v>
      </c>
      <c r="E3725">
        <v>0</v>
      </c>
      <c r="F3725">
        <v>6.09</v>
      </c>
      <c r="G3725">
        <v>0</v>
      </c>
      <c r="H3725">
        <v>1</v>
      </c>
      <c r="I3725">
        <v>0</v>
      </c>
      <c r="J3725">
        <v>1</v>
      </c>
      <c r="K3725">
        <v>1</v>
      </c>
      <c r="L3725">
        <v>1</v>
      </c>
      <c r="M3725">
        <v>0</v>
      </c>
      <c r="N3725">
        <v>1</v>
      </c>
      <c r="O3725">
        <v>1</v>
      </c>
      <c r="P3725">
        <v>1.88</v>
      </c>
      <c r="Q3725">
        <v>5.45</v>
      </c>
      <c r="R3725">
        <v>7.31</v>
      </c>
      <c r="S3725">
        <v>6.16</v>
      </c>
      <c r="T3725">
        <v>0</v>
      </c>
      <c r="U3725">
        <v>-0.1</v>
      </c>
    </row>
    <row r="3726" spans="1:21" x14ac:dyDescent="0.25">
      <c r="A3726" t="s">
        <v>23993</v>
      </c>
      <c r="B3726" t="s">
        <v>23994</v>
      </c>
      <c r="C3726" t="s">
        <v>20873</v>
      </c>
      <c r="D3726">
        <v>0</v>
      </c>
      <c r="E3726">
        <v>0</v>
      </c>
      <c r="F3726">
        <v>6.02</v>
      </c>
      <c r="G3726">
        <v>0</v>
      </c>
      <c r="H3726">
        <v>0</v>
      </c>
      <c r="I3726">
        <v>0</v>
      </c>
      <c r="J3726">
        <v>1</v>
      </c>
      <c r="K3726">
        <v>1</v>
      </c>
      <c r="L3726">
        <v>1</v>
      </c>
      <c r="M3726">
        <v>0</v>
      </c>
      <c r="N3726">
        <v>1</v>
      </c>
      <c r="O3726">
        <v>1</v>
      </c>
      <c r="P3726">
        <v>1.8</v>
      </c>
      <c r="Q3726">
        <v>4.67</v>
      </c>
      <c r="R3726">
        <v>6.04</v>
      </c>
      <c r="S3726">
        <v>6.17</v>
      </c>
      <c r="T3726">
        <v>0</v>
      </c>
      <c r="U3726">
        <v>0</v>
      </c>
    </row>
    <row r="3727" spans="1:21" x14ac:dyDescent="0.25">
      <c r="A3727" t="s">
        <v>23995</v>
      </c>
      <c r="B3727" t="s">
        <v>23996</v>
      </c>
      <c r="C3727" t="s">
        <v>20880</v>
      </c>
      <c r="D3727">
        <v>0</v>
      </c>
      <c r="E3727">
        <v>0</v>
      </c>
      <c r="F3727">
        <v>6.1</v>
      </c>
      <c r="G3727">
        <v>0</v>
      </c>
      <c r="H3727">
        <v>0</v>
      </c>
      <c r="I3727">
        <v>0</v>
      </c>
      <c r="J3727">
        <v>1</v>
      </c>
      <c r="K3727">
        <v>1</v>
      </c>
      <c r="L3727">
        <v>1</v>
      </c>
      <c r="M3727">
        <v>0</v>
      </c>
      <c r="N3727">
        <v>0</v>
      </c>
      <c r="O3727">
        <v>1</v>
      </c>
      <c r="P3727">
        <v>1.76</v>
      </c>
      <c r="Q3727">
        <v>4.1900000000000004</v>
      </c>
      <c r="R3727">
        <v>5.1100000000000003</v>
      </c>
      <c r="S3727">
        <v>6.17</v>
      </c>
      <c r="T3727">
        <v>0</v>
      </c>
      <c r="U3727">
        <v>0</v>
      </c>
    </row>
    <row r="3728" spans="1:21" x14ac:dyDescent="0.25">
      <c r="A3728" t="s">
        <v>23997</v>
      </c>
      <c r="B3728" t="s">
        <v>23998</v>
      </c>
      <c r="C3728" t="s">
        <v>20865</v>
      </c>
      <c r="D3728">
        <v>0</v>
      </c>
      <c r="E3728">
        <v>0</v>
      </c>
      <c r="F3728">
        <v>5.91</v>
      </c>
      <c r="G3728">
        <v>0</v>
      </c>
      <c r="H3728">
        <v>0</v>
      </c>
      <c r="I3728">
        <v>0</v>
      </c>
      <c r="J3728">
        <v>1</v>
      </c>
      <c r="K3728">
        <v>1</v>
      </c>
      <c r="L3728">
        <v>1</v>
      </c>
      <c r="M3728">
        <v>0</v>
      </c>
      <c r="N3728">
        <v>0</v>
      </c>
      <c r="O3728">
        <v>1</v>
      </c>
      <c r="P3728">
        <v>1.78</v>
      </c>
      <c r="Q3728">
        <v>3.77</v>
      </c>
      <c r="R3728">
        <v>5.66</v>
      </c>
      <c r="S3728">
        <v>6.17</v>
      </c>
      <c r="T3728">
        <v>0</v>
      </c>
      <c r="U3728">
        <v>0</v>
      </c>
    </row>
    <row r="3729" spans="1:21" x14ac:dyDescent="0.25">
      <c r="A3729" t="s">
        <v>6661</v>
      </c>
      <c r="B3729" t="s">
        <v>6662</v>
      </c>
      <c r="C3729" t="s">
        <v>1</v>
      </c>
      <c r="D3729">
        <v>0</v>
      </c>
      <c r="E3729">
        <v>0</v>
      </c>
      <c r="F3729">
        <v>6.09</v>
      </c>
      <c r="G3729">
        <v>0</v>
      </c>
      <c r="H3729">
        <v>0</v>
      </c>
      <c r="I3729">
        <v>0</v>
      </c>
      <c r="J3729">
        <v>1</v>
      </c>
      <c r="K3729">
        <v>1</v>
      </c>
      <c r="L3729">
        <v>1</v>
      </c>
      <c r="M3729">
        <v>0</v>
      </c>
      <c r="N3729">
        <v>1</v>
      </c>
      <c r="O3729">
        <v>1</v>
      </c>
      <c r="P3729">
        <v>1.82</v>
      </c>
      <c r="Q3729">
        <v>4.5599999999999996</v>
      </c>
      <c r="R3729">
        <v>6.14</v>
      </c>
      <c r="S3729">
        <v>6.17</v>
      </c>
      <c r="T3729">
        <v>0</v>
      </c>
      <c r="U3729">
        <v>0</v>
      </c>
    </row>
    <row r="3730" spans="1:21" x14ac:dyDescent="0.25">
      <c r="A3730" t="s">
        <v>23999</v>
      </c>
      <c r="B3730" t="s">
        <v>100</v>
      </c>
      <c r="C3730" t="s">
        <v>20878</v>
      </c>
      <c r="D3730">
        <v>0</v>
      </c>
      <c r="E3730">
        <v>0</v>
      </c>
      <c r="F3730">
        <v>6.22</v>
      </c>
      <c r="G3730">
        <v>0</v>
      </c>
      <c r="H3730">
        <v>0</v>
      </c>
      <c r="I3730">
        <v>0</v>
      </c>
      <c r="J3730">
        <v>1</v>
      </c>
      <c r="K3730">
        <v>1</v>
      </c>
      <c r="L3730">
        <v>1</v>
      </c>
      <c r="M3730">
        <v>0</v>
      </c>
      <c r="N3730">
        <v>0</v>
      </c>
      <c r="O3730">
        <v>1</v>
      </c>
      <c r="P3730">
        <v>1.81</v>
      </c>
      <c r="Q3730">
        <v>3.83</v>
      </c>
      <c r="R3730">
        <v>5.48</v>
      </c>
      <c r="S3730">
        <v>6.17</v>
      </c>
      <c r="T3730">
        <v>0</v>
      </c>
      <c r="U3730">
        <v>0</v>
      </c>
    </row>
    <row r="3731" spans="1:21" x14ac:dyDescent="0.25">
      <c r="A3731" t="s">
        <v>24000</v>
      </c>
      <c r="B3731" t="s">
        <v>24001</v>
      </c>
      <c r="C3731" t="s">
        <v>20873</v>
      </c>
      <c r="D3731">
        <v>0</v>
      </c>
      <c r="E3731">
        <v>0</v>
      </c>
      <c r="F3731">
        <v>6.01</v>
      </c>
      <c r="G3731">
        <v>0</v>
      </c>
      <c r="H3731">
        <v>0</v>
      </c>
      <c r="I3731">
        <v>0</v>
      </c>
      <c r="J3731">
        <v>1</v>
      </c>
      <c r="K3731">
        <v>1</v>
      </c>
      <c r="L3731">
        <v>1</v>
      </c>
      <c r="M3731">
        <v>0</v>
      </c>
      <c r="N3731">
        <v>0</v>
      </c>
      <c r="O3731">
        <v>1</v>
      </c>
      <c r="P3731">
        <v>1.77</v>
      </c>
      <c r="Q3731">
        <v>4.18</v>
      </c>
      <c r="R3731">
        <v>5.48</v>
      </c>
      <c r="S3731">
        <v>6.17</v>
      </c>
      <c r="T3731">
        <v>0</v>
      </c>
      <c r="U3731">
        <v>0</v>
      </c>
    </row>
    <row r="3732" spans="1:21" x14ac:dyDescent="0.25">
      <c r="A3732" t="s">
        <v>5811</v>
      </c>
      <c r="B3732" t="s">
        <v>5812</v>
      </c>
      <c r="C3732" t="s">
        <v>20883</v>
      </c>
      <c r="D3732">
        <v>0</v>
      </c>
      <c r="E3732">
        <v>0</v>
      </c>
      <c r="F3732">
        <v>5.98</v>
      </c>
      <c r="G3732">
        <v>0</v>
      </c>
      <c r="H3732">
        <v>0</v>
      </c>
      <c r="I3732">
        <v>0</v>
      </c>
      <c r="J3732">
        <v>1</v>
      </c>
      <c r="K3732">
        <v>1</v>
      </c>
      <c r="L3732">
        <v>1</v>
      </c>
      <c r="M3732">
        <v>0</v>
      </c>
      <c r="N3732">
        <v>1</v>
      </c>
      <c r="O3732">
        <v>1</v>
      </c>
      <c r="P3732">
        <v>1.75</v>
      </c>
      <c r="Q3732">
        <v>4.96</v>
      </c>
      <c r="R3732">
        <v>5.72</v>
      </c>
      <c r="S3732">
        <v>6.17</v>
      </c>
      <c r="T3732">
        <v>0</v>
      </c>
      <c r="U3732">
        <v>0</v>
      </c>
    </row>
    <row r="3733" spans="1:21" x14ac:dyDescent="0.25">
      <c r="A3733" t="s">
        <v>24002</v>
      </c>
      <c r="B3733" t="s">
        <v>24003</v>
      </c>
      <c r="C3733" t="s">
        <v>1</v>
      </c>
      <c r="D3733">
        <v>0</v>
      </c>
      <c r="E3733">
        <v>0</v>
      </c>
      <c r="F3733">
        <v>6.09</v>
      </c>
      <c r="G3733">
        <v>0</v>
      </c>
      <c r="H3733">
        <v>0</v>
      </c>
      <c r="I3733">
        <v>0</v>
      </c>
      <c r="J3733">
        <v>1</v>
      </c>
      <c r="K3733">
        <v>1</v>
      </c>
      <c r="L3733">
        <v>1</v>
      </c>
      <c r="M3733">
        <v>0</v>
      </c>
      <c r="N3733">
        <v>0</v>
      </c>
      <c r="O3733">
        <v>1</v>
      </c>
      <c r="P3733">
        <v>1.81</v>
      </c>
      <c r="Q3733">
        <v>4.43</v>
      </c>
      <c r="R3733">
        <v>6</v>
      </c>
      <c r="S3733">
        <v>6.17</v>
      </c>
      <c r="T3733">
        <v>0</v>
      </c>
      <c r="U3733">
        <v>0</v>
      </c>
    </row>
    <row r="3734" spans="1:21" x14ac:dyDescent="0.25">
      <c r="A3734" t="s">
        <v>7909</v>
      </c>
      <c r="B3734" t="s">
        <v>7910</v>
      </c>
      <c r="C3734" t="s">
        <v>1</v>
      </c>
      <c r="D3734">
        <v>0</v>
      </c>
      <c r="E3734">
        <v>0</v>
      </c>
      <c r="F3734">
        <v>6.1</v>
      </c>
      <c r="G3734">
        <v>0</v>
      </c>
      <c r="H3734">
        <v>1</v>
      </c>
      <c r="I3734">
        <v>0</v>
      </c>
      <c r="J3734">
        <v>1</v>
      </c>
      <c r="K3734">
        <v>1</v>
      </c>
      <c r="L3734">
        <v>1</v>
      </c>
      <c r="M3734">
        <v>0</v>
      </c>
      <c r="N3734">
        <v>1</v>
      </c>
      <c r="O3734">
        <v>1</v>
      </c>
      <c r="P3734">
        <v>1.89</v>
      </c>
      <c r="Q3734">
        <v>5.38</v>
      </c>
      <c r="R3734">
        <v>7.3</v>
      </c>
      <c r="S3734">
        <v>6.17</v>
      </c>
      <c r="T3734">
        <v>0</v>
      </c>
      <c r="U3734">
        <v>-0.1</v>
      </c>
    </row>
    <row r="3735" spans="1:21" x14ac:dyDescent="0.25">
      <c r="A3735" t="s">
        <v>6207</v>
      </c>
      <c r="B3735" t="s">
        <v>5064</v>
      </c>
      <c r="C3735" t="s">
        <v>1</v>
      </c>
      <c r="D3735">
        <v>0</v>
      </c>
      <c r="E3735">
        <v>0</v>
      </c>
      <c r="F3735">
        <v>6.1</v>
      </c>
      <c r="G3735">
        <v>0</v>
      </c>
      <c r="H3735">
        <v>0</v>
      </c>
      <c r="I3735">
        <v>0</v>
      </c>
      <c r="J3735">
        <v>1</v>
      </c>
      <c r="K3735">
        <v>1</v>
      </c>
      <c r="L3735">
        <v>1</v>
      </c>
      <c r="M3735">
        <v>0</v>
      </c>
      <c r="N3735">
        <v>0</v>
      </c>
      <c r="O3735">
        <v>1</v>
      </c>
      <c r="P3735">
        <v>1.81</v>
      </c>
      <c r="Q3735">
        <v>4.45</v>
      </c>
      <c r="R3735">
        <v>5.98</v>
      </c>
      <c r="S3735">
        <v>6.17</v>
      </c>
      <c r="T3735">
        <v>0</v>
      </c>
      <c r="U3735">
        <v>0</v>
      </c>
    </row>
    <row r="3736" spans="1:21" x14ac:dyDescent="0.25">
      <c r="A3736" t="s">
        <v>24004</v>
      </c>
      <c r="B3736" t="s">
        <v>24005</v>
      </c>
      <c r="C3736" t="s">
        <v>20870</v>
      </c>
      <c r="D3736">
        <v>0</v>
      </c>
      <c r="E3736">
        <v>0</v>
      </c>
      <c r="F3736">
        <v>5.93</v>
      </c>
      <c r="G3736">
        <v>0</v>
      </c>
      <c r="H3736">
        <v>0</v>
      </c>
      <c r="I3736">
        <v>0</v>
      </c>
      <c r="J3736">
        <v>1</v>
      </c>
      <c r="K3736">
        <v>1</v>
      </c>
      <c r="L3736">
        <v>1</v>
      </c>
      <c r="M3736">
        <v>0</v>
      </c>
      <c r="N3736">
        <v>1</v>
      </c>
      <c r="O3736">
        <v>1</v>
      </c>
      <c r="P3736">
        <v>1.78</v>
      </c>
      <c r="Q3736">
        <v>5.14</v>
      </c>
      <c r="R3736">
        <v>6.2</v>
      </c>
      <c r="S3736">
        <v>6.17</v>
      </c>
      <c r="T3736">
        <v>0</v>
      </c>
      <c r="U3736">
        <v>0</v>
      </c>
    </row>
    <row r="3737" spans="1:21" x14ac:dyDescent="0.25">
      <c r="A3737" t="s">
        <v>6270</v>
      </c>
      <c r="B3737" t="s">
        <v>6271</v>
      </c>
      <c r="C3737" t="s">
        <v>20886</v>
      </c>
      <c r="D3737">
        <v>0</v>
      </c>
      <c r="E3737">
        <v>0</v>
      </c>
      <c r="F3737">
        <v>6.08</v>
      </c>
      <c r="G3737">
        <v>0</v>
      </c>
      <c r="H3737">
        <v>0</v>
      </c>
      <c r="I3737">
        <v>0</v>
      </c>
      <c r="J3737">
        <v>1</v>
      </c>
      <c r="K3737">
        <v>1</v>
      </c>
      <c r="L3737">
        <v>1</v>
      </c>
      <c r="M3737">
        <v>0</v>
      </c>
      <c r="N3737">
        <v>0</v>
      </c>
      <c r="O3737">
        <v>1</v>
      </c>
      <c r="P3737">
        <v>1.79</v>
      </c>
      <c r="Q3737">
        <v>4.22</v>
      </c>
      <c r="R3737">
        <v>5.76</v>
      </c>
      <c r="S3737">
        <v>6.18</v>
      </c>
      <c r="T3737">
        <v>0</v>
      </c>
      <c r="U3737">
        <v>0</v>
      </c>
    </row>
    <row r="3738" spans="1:21" x14ac:dyDescent="0.25">
      <c r="A3738" t="s">
        <v>6490</v>
      </c>
      <c r="B3738" t="s">
        <v>6491</v>
      </c>
      <c r="C3738" t="s">
        <v>20882</v>
      </c>
      <c r="D3738">
        <v>0</v>
      </c>
      <c r="E3738">
        <v>0</v>
      </c>
      <c r="F3738">
        <v>5.9</v>
      </c>
      <c r="G3738">
        <v>0</v>
      </c>
      <c r="H3738">
        <v>1</v>
      </c>
      <c r="I3738">
        <v>0</v>
      </c>
      <c r="J3738">
        <v>1</v>
      </c>
      <c r="K3738">
        <v>1</v>
      </c>
      <c r="L3738">
        <v>1</v>
      </c>
      <c r="M3738">
        <v>0</v>
      </c>
      <c r="N3738">
        <v>1</v>
      </c>
      <c r="O3738">
        <v>1</v>
      </c>
      <c r="P3738">
        <v>1.79</v>
      </c>
      <c r="Q3738">
        <v>5.01</v>
      </c>
      <c r="R3738">
        <v>6.21</v>
      </c>
      <c r="S3738">
        <v>6.18</v>
      </c>
      <c r="T3738">
        <v>0</v>
      </c>
      <c r="U3738">
        <v>0</v>
      </c>
    </row>
    <row r="3739" spans="1:21" x14ac:dyDescent="0.25">
      <c r="A3739" t="s">
        <v>6320</v>
      </c>
      <c r="B3739" t="s">
        <v>6321</v>
      </c>
      <c r="C3739" t="s">
        <v>20895</v>
      </c>
      <c r="D3739">
        <v>0</v>
      </c>
      <c r="E3739">
        <v>0</v>
      </c>
      <c r="F3739">
        <v>5.95</v>
      </c>
      <c r="G3739">
        <v>0</v>
      </c>
      <c r="H3739">
        <v>0</v>
      </c>
      <c r="I3739">
        <v>0</v>
      </c>
      <c r="J3739">
        <v>1</v>
      </c>
      <c r="K3739">
        <v>1</v>
      </c>
      <c r="L3739">
        <v>1</v>
      </c>
      <c r="M3739">
        <v>0</v>
      </c>
      <c r="N3739">
        <v>0</v>
      </c>
      <c r="O3739">
        <v>1</v>
      </c>
      <c r="P3739">
        <v>1.8</v>
      </c>
      <c r="Q3739">
        <v>4.32</v>
      </c>
      <c r="R3739">
        <v>6.11</v>
      </c>
      <c r="S3739">
        <v>6.18</v>
      </c>
      <c r="T3739">
        <v>0</v>
      </c>
      <c r="U3739">
        <v>0</v>
      </c>
    </row>
    <row r="3740" spans="1:21" x14ac:dyDescent="0.25">
      <c r="A3740" t="s">
        <v>5824</v>
      </c>
      <c r="B3740" t="s">
        <v>5825</v>
      </c>
      <c r="C3740" t="s">
        <v>20892</v>
      </c>
      <c r="D3740">
        <v>0</v>
      </c>
      <c r="E3740">
        <v>0</v>
      </c>
      <c r="F3740">
        <v>6.1</v>
      </c>
      <c r="G3740">
        <v>0</v>
      </c>
      <c r="H3740">
        <v>0</v>
      </c>
      <c r="I3740">
        <v>0</v>
      </c>
      <c r="J3740">
        <v>1</v>
      </c>
      <c r="K3740">
        <v>1</v>
      </c>
      <c r="L3740">
        <v>1</v>
      </c>
      <c r="M3740">
        <v>0</v>
      </c>
      <c r="N3740">
        <v>0</v>
      </c>
      <c r="O3740">
        <v>1</v>
      </c>
      <c r="P3740">
        <v>1.79</v>
      </c>
      <c r="Q3740">
        <v>4.4400000000000004</v>
      </c>
      <c r="R3740">
        <v>5.74</v>
      </c>
      <c r="S3740">
        <v>6.18</v>
      </c>
      <c r="T3740">
        <v>0</v>
      </c>
      <c r="U3740">
        <v>0</v>
      </c>
    </row>
    <row r="3741" spans="1:21" x14ac:dyDescent="0.25">
      <c r="A3741" t="s">
        <v>8500</v>
      </c>
      <c r="B3741" t="s">
        <v>2433</v>
      </c>
      <c r="C3741" t="s">
        <v>1</v>
      </c>
      <c r="D3741">
        <v>0</v>
      </c>
      <c r="E3741">
        <v>0</v>
      </c>
      <c r="F3741">
        <v>6.15</v>
      </c>
      <c r="G3741">
        <v>0</v>
      </c>
      <c r="H3741">
        <v>1</v>
      </c>
      <c r="I3741">
        <v>0</v>
      </c>
      <c r="J3741">
        <v>1</v>
      </c>
      <c r="K3741">
        <v>1</v>
      </c>
      <c r="L3741">
        <v>1</v>
      </c>
      <c r="M3741">
        <v>0</v>
      </c>
      <c r="N3741">
        <v>1</v>
      </c>
      <c r="O3741">
        <v>1</v>
      </c>
      <c r="P3741">
        <v>1.92</v>
      </c>
      <c r="Q3741">
        <v>5.54</v>
      </c>
      <c r="R3741">
        <v>7.78</v>
      </c>
      <c r="S3741">
        <v>6.18</v>
      </c>
      <c r="T3741">
        <v>0</v>
      </c>
      <c r="U3741">
        <v>-0.1</v>
      </c>
    </row>
    <row r="3742" spans="1:21" x14ac:dyDescent="0.25">
      <c r="A3742" t="s">
        <v>8071</v>
      </c>
      <c r="B3742" t="s">
        <v>8072</v>
      </c>
      <c r="C3742" t="s">
        <v>20875</v>
      </c>
      <c r="D3742">
        <v>0</v>
      </c>
      <c r="E3742">
        <v>0</v>
      </c>
      <c r="F3742">
        <v>6.23</v>
      </c>
      <c r="G3742">
        <v>0</v>
      </c>
      <c r="H3742">
        <v>1</v>
      </c>
      <c r="I3742">
        <v>0</v>
      </c>
      <c r="J3742">
        <v>1</v>
      </c>
      <c r="K3742">
        <v>1</v>
      </c>
      <c r="L3742">
        <v>1</v>
      </c>
      <c r="M3742">
        <v>0</v>
      </c>
      <c r="N3742">
        <v>1</v>
      </c>
      <c r="O3742">
        <v>1</v>
      </c>
      <c r="P3742">
        <v>1.86</v>
      </c>
      <c r="Q3742">
        <v>5.53</v>
      </c>
      <c r="R3742">
        <v>6.97</v>
      </c>
      <c r="S3742">
        <v>6.18</v>
      </c>
      <c r="T3742">
        <v>0</v>
      </c>
      <c r="U3742">
        <v>0</v>
      </c>
    </row>
    <row r="3743" spans="1:21" x14ac:dyDescent="0.25">
      <c r="A3743" t="s">
        <v>24006</v>
      </c>
      <c r="B3743" t="s">
        <v>24007</v>
      </c>
      <c r="C3743" t="s">
        <v>20866</v>
      </c>
      <c r="D3743">
        <v>0</v>
      </c>
      <c r="E3743">
        <v>0</v>
      </c>
      <c r="F3743">
        <v>6.31</v>
      </c>
      <c r="G3743">
        <v>0</v>
      </c>
      <c r="H3743">
        <v>0</v>
      </c>
      <c r="I3743">
        <v>0</v>
      </c>
      <c r="J3743">
        <v>1</v>
      </c>
      <c r="K3743">
        <v>1</v>
      </c>
      <c r="L3743">
        <v>1</v>
      </c>
      <c r="M3743">
        <v>0</v>
      </c>
      <c r="N3743">
        <v>1</v>
      </c>
      <c r="O3743">
        <v>1</v>
      </c>
      <c r="P3743">
        <v>1.9</v>
      </c>
      <c r="Q3743">
        <v>4.5999999999999996</v>
      </c>
      <c r="R3743">
        <v>6.93</v>
      </c>
      <c r="S3743">
        <v>6.18</v>
      </c>
      <c r="T3743">
        <v>0</v>
      </c>
      <c r="U3743">
        <v>0</v>
      </c>
    </row>
    <row r="3744" spans="1:21" x14ac:dyDescent="0.25">
      <c r="A3744" t="s">
        <v>24008</v>
      </c>
      <c r="B3744" t="s">
        <v>24009</v>
      </c>
      <c r="C3744" t="s">
        <v>20889</v>
      </c>
      <c r="D3744">
        <v>0</v>
      </c>
      <c r="E3744">
        <v>0</v>
      </c>
      <c r="F3744">
        <v>6</v>
      </c>
      <c r="G3744">
        <v>0</v>
      </c>
      <c r="H3744">
        <v>1</v>
      </c>
      <c r="I3744">
        <v>0</v>
      </c>
      <c r="J3744">
        <v>1</v>
      </c>
      <c r="K3744">
        <v>1</v>
      </c>
      <c r="L3744">
        <v>1</v>
      </c>
      <c r="M3744">
        <v>0</v>
      </c>
      <c r="N3744">
        <v>1</v>
      </c>
      <c r="O3744">
        <v>1</v>
      </c>
      <c r="P3744">
        <v>1.83</v>
      </c>
      <c r="Q3744">
        <v>4.8499999999999996</v>
      </c>
      <c r="R3744">
        <v>6.64</v>
      </c>
      <c r="S3744">
        <v>6.18</v>
      </c>
      <c r="T3744">
        <v>0</v>
      </c>
      <c r="U3744">
        <v>-0.1</v>
      </c>
    </row>
    <row r="3745" spans="1:21" x14ac:dyDescent="0.25">
      <c r="A3745" t="s">
        <v>24010</v>
      </c>
      <c r="B3745" t="s">
        <v>24011</v>
      </c>
      <c r="C3745" t="s">
        <v>20893</v>
      </c>
      <c r="D3745">
        <v>0</v>
      </c>
      <c r="E3745">
        <v>0</v>
      </c>
      <c r="F3745">
        <v>6.17</v>
      </c>
      <c r="G3745">
        <v>0</v>
      </c>
      <c r="H3745">
        <v>0</v>
      </c>
      <c r="I3745">
        <v>0</v>
      </c>
      <c r="J3745">
        <v>1</v>
      </c>
      <c r="K3745">
        <v>1</v>
      </c>
      <c r="L3745">
        <v>1</v>
      </c>
      <c r="M3745">
        <v>0</v>
      </c>
      <c r="N3745">
        <v>0</v>
      </c>
      <c r="O3745">
        <v>1</v>
      </c>
      <c r="P3745">
        <v>1.83</v>
      </c>
      <c r="Q3745">
        <v>4.2300000000000004</v>
      </c>
      <c r="R3745">
        <v>6.1</v>
      </c>
      <c r="S3745">
        <v>6.18</v>
      </c>
      <c r="T3745">
        <v>0</v>
      </c>
      <c r="U3745">
        <v>0</v>
      </c>
    </row>
    <row r="3746" spans="1:21" x14ac:dyDescent="0.25">
      <c r="A3746" t="s">
        <v>24012</v>
      </c>
      <c r="B3746" t="s">
        <v>24013</v>
      </c>
      <c r="C3746" t="s">
        <v>1</v>
      </c>
      <c r="D3746">
        <v>0</v>
      </c>
      <c r="E3746">
        <v>0</v>
      </c>
      <c r="F3746">
        <v>6.1</v>
      </c>
      <c r="G3746">
        <v>0</v>
      </c>
      <c r="H3746">
        <v>0</v>
      </c>
      <c r="I3746">
        <v>0</v>
      </c>
      <c r="J3746">
        <v>1</v>
      </c>
      <c r="K3746">
        <v>1</v>
      </c>
      <c r="L3746">
        <v>1</v>
      </c>
      <c r="M3746">
        <v>0</v>
      </c>
      <c r="N3746">
        <v>0</v>
      </c>
      <c r="O3746">
        <v>1</v>
      </c>
      <c r="P3746">
        <v>1.8</v>
      </c>
      <c r="Q3746">
        <v>4.3899999999999997</v>
      </c>
      <c r="R3746">
        <v>5.93</v>
      </c>
      <c r="S3746">
        <v>6.19</v>
      </c>
      <c r="T3746">
        <v>0</v>
      </c>
      <c r="U3746">
        <v>0</v>
      </c>
    </row>
    <row r="3747" spans="1:21" x14ac:dyDescent="0.25">
      <c r="A3747" t="s">
        <v>6185</v>
      </c>
      <c r="B3747" t="s">
        <v>6186</v>
      </c>
      <c r="C3747" t="s">
        <v>1</v>
      </c>
      <c r="D3747">
        <v>0</v>
      </c>
      <c r="E3747">
        <v>0</v>
      </c>
      <c r="F3747">
        <v>6.12</v>
      </c>
      <c r="G3747">
        <v>0</v>
      </c>
      <c r="H3747">
        <v>0</v>
      </c>
      <c r="I3747">
        <v>0</v>
      </c>
      <c r="J3747">
        <v>1</v>
      </c>
      <c r="K3747">
        <v>1</v>
      </c>
      <c r="L3747">
        <v>1</v>
      </c>
      <c r="M3747">
        <v>0</v>
      </c>
      <c r="N3747">
        <v>0</v>
      </c>
      <c r="O3747">
        <v>1</v>
      </c>
      <c r="P3747">
        <v>1.82</v>
      </c>
      <c r="Q3747">
        <v>4.49</v>
      </c>
      <c r="R3747">
        <v>6.12</v>
      </c>
      <c r="S3747">
        <v>6.19</v>
      </c>
      <c r="T3747">
        <v>0</v>
      </c>
      <c r="U3747">
        <v>0</v>
      </c>
    </row>
    <row r="3748" spans="1:21" x14ac:dyDescent="0.25">
      <c r="A3748" t="s">
        <v>6849</v>
      </c>
      <c r="B3748" t="s">
        <v>1797</v>
      </c>
      <c r="C3748" t="s">
        <v>1</v>
      </c>
      <c r="D3748">
        <v>0</v>
      </c>
      <c r="E3748">
        <v>0</v>
      </c>
      <c r="F3748">
        <v>6.14</v>
      </c>
      <c r="G3748">
        <v>0</v>
      </c>
      <c r="H3748">
        <v>1</v>
      </c>
      <c r="I3748">
        <v>0</v>
      </c>
      <c r="J3748">
        <v>1</v>
      </c>
      <c r="K3748">
        <v>1</v>
      </c>
      <c r="L3748">
        <v>1</v>
      </c>
      <c r="M3748">
        <v>0</v>
      </c>
      <c r="N3748">
        <v>1</v>
      </c>
      <c r="O3748">
        <v>1</v>
      </c>
      <c r="P3748">
        <v>1.9</v>
      </c>
      <c r="Q3748">
        <v>5.56</v>
      </c>
      <c r="R3748">
        <v>7.49</v>
      </c>
      <c r="S3748">
        <v>6.19</v>
      </c>
      <c r="T3748">
        <v>0</v>
      </c>
      <c r="U3748">
        <v>-0.1</v>
      </c>
    </row>
    <row r="3749" spans="1:21" x14ac:dyDescent="0.25">
      <c r="A3749" t="s">
        <v>24014</v>
      </c>
      <c r="B3749" t="s">
        <v>24015</v>
      </c>
      <c r="C3749" t="s">
        <v>20875</v>
      </c>
      <c r="D3749">
        <v>0</v>
      </c>
      <c r="E3749">
        <v>0</v>
      </c>
      <c r="F3749">
        <v>6.33</v>
      </c>
      <c r="G3749">
        <v>0</v>
      </c>
      <c r="H3749">
        <v>1</v>
      </c>
      <c r="I3749">
        <v>0</v>
      </c>
      <c r="J3749">
        <v>1</v>
      </c>
      <c r="K3749">
        <v>1</v>
      </c>
      <c r="L3749">
        <v>1</v>
      </c>
      <c r="M3749">
        <v>0</v>
      </c>
      <c r="N3749">
        <v>1</v>
      </c>
      <c r="O3749">
        <v>1</v>
      </c>
      <c r="P3749">
        <v>1.92</v>
      </c>
      <c r="Q3749">
        <v>6.76</v>
      </c>
      <c r="R3749">
        <v>8.0500000000000007</v>
      </c>
      <c r="S3749">
        <v>6.19</v>
      </c>
      <c r="T3749">
        <v>0</v>
      </c>
      <c r="U3749">
        <v>0</v>
      </c>
    </row>
    <row r="3750" spans="1:21" x14ac:dyDescent="0.25">
      <c r="A3750" t="s">
        <v>6686</v>
      </c>
      <c r="B3750" t="s">
        <v>6687</v>
      </c>
      <c r="C3750" t="s">
        <v>20870</v>
      </c>
      <c r="D3750">
        <v>0</v>
      </c>
      <c r="E3750">
        <v>0</v>
      </c>
      <c r="F3750">
        <v>5.96</v>
      </c>
      <c r="G3750">
        <v>0</v>
      </c>
      <c r="H3750">
        <v>1</v>
      </c>
      <c r="I3750">
        <v>0</v>
      </c>
      <c r="J3750">
        <v>1</v>
      </c>
      <c r="K3750">
        <v>1</v>
      </c>
      <c r="L3750">
        <v>1</v>
      </c>
      <c r="M3750">
        <v>0</v>
      </c>
      <c r="N3750">
        <v>1</v>
      </c>
      <c r="O3750">
        <v>1</v>
      </c>
      <c r="P3750">
        <v>1.85</v>
      </c>
      <c r="Q3750">
        <v>5.77</v>
      </c>
      <c r="R3750">
        <v>7.22</v>
      </c>
      <c r="S3750">
        <v>6.19</v>
      </c>
      <c r="T3750">
        <v>0</v>
      </c>
      <c r="U3750">
        <v>-0.1</v>
      </c>
    </row>
    <row r="3751" spans="1:21" x14ac:dyDescent="0.25">
      <c r="A3751" t="s">
        <v>24016</v>
      </c>
      <c r="B3751" t="s">
        <v>24017</v>
      </c>
      <c r="C3751" t="s">
        <v>1</v>
      </c>
      <c r="D3751">
        <v>0</v>
      </c>
      <c r="E3751">
        <v>0</v>
      </c>
      <c r="F3751">
        <v>6.16</v>
      </c>
      <c r="G3751">
        <v>0</v>
      </c>
      <c r="H3751">
        <v>1</v>
      </c>
      <c r="I3751">
        <v>0</v>
      </c>
      <c r="J3751">
        <v>1</v>
      </c>
      <c r="K3751">
        <v>1</v>
      </c>
      <c r="L3751">
        <v>1</v>
      </c>
      <c r="M3751">
        <v>0</v>
      </c>
      <c r="N3751">
        <v>1</v>
      </c>
      <c r="O3751">
        <v>1</v>
      </c>
      <c r="P3751">
        <v>1.92</v>
      </c>
      <c r="Q3751">
        <v>5.52</v>
      </c>
      <c r="R3751">
        <v>7.82</v>
      </c>
      <c r="S3751">
        <v>6.19</v>
      </c>
      <c r="T3751">
        <v>0</v>
      </c>
      <c r="U3751">
        <v>-0.1</v>
      </c>
    </row>
    <row r="3752" spans="1:21" x14ac:dyDescent="0.25">
      <c r="A3752" t="s">
        <v>24018</v>
      </c>
      <c r="B3752" t="s">
        <v>8468</v>
      </c>
      <c r="C3752" t="s">
        <v>20883</v>
      </c>
      <c r="D3752">
        <v>0</v>
      </c>
      <c r="E3752">
        <v>0</v>
      </c>
      <c r="F3752">
        <v>5.96</v>
      </c>
      <c r="G3752">
        <v>0</v>
      </c>
      <c r="H3752">
        <v>0</v>
      </c>
      <c r="I3752">
        <v>0</v>
      </c>
      <c r="J3752">
        <v>1</v>
      </c>
      <c r="K3752">
        <v>1</v>
      </c>
      <c r="L3752">
        <v>1</v>
      </c>
      <c r="M3752">
        <v>0</v>
      </c>
      <c r="N3752">
        <v>0</v>
      </c>
      <c r="O3752">
        <v>1</v>
      </c>
      <c r="P3752">
        <v>1.72</v>
      </c>
      <c r="Q3752">
        <v>4.37</v>
      </c>
      <c r="R3752">
        <v>5.07</v>
      </c>
      <c r="S3752">
        <v>6.19</v>
      </c>
      <c r="T3752">
        <v>0</v>
      </c>
      <c r="U3752">
        <v>0</v>
      </c>
    </row>
    <row r="3753" spans="1:21" x14ac:dyDescent="0.25">
      <c r="A3753" t="s">
        <v>5905</v>
      </c>
      <c r="B3753" t="s">
        <v>5906</v>
      </c>
      <c r="C3753" t="s">
        <v>20875</v>
      </c>
      <c r="D3753">
        <v>0</v>
      </c>
      <c r="E3753">
        <v>0</v>
      </c>
      <c r="F3753">
        <v>6.23</v>
      </c>
      <c r="G3753">
        <v>0</v>
      </c>
      <c r="H3753">
        <v>1</v>
      </c>
      <c r="I3753">
        <v>0</v>
      </c>
      <c r="J3753">
        <v>1</v>
      </c>
      <c r="K3753">
        <v>1</v>
      </c>
      <c r="L3753">
        <v>1</v>
      </c>
      <c r="M3753">
        <v>0</v>
      </c>
      <c r="N3753">
        <v>1</v>
      </c>
      <c r="O3753">
        <v>1</v>
      </c>
      <c r="P3753">
        <v>1.86</v>
      </c>
      <c r="Q3753">
        <v>5.71</v>
      </c>
      <c r="R3753">
        <v>6.95</v>
      </c>
      <c r="S3753">
        <v>6.19</v>
      </c>
      <c r="T3753">
        <v>0</v>
      </c>
      <c r="U3753">
        <v>0</v>
      </c>
    </row>
    <row r="3754" spans="1:21" x14ac:dyDescent="0.25">
      <c r="A3754" t="s">
        <v>6119</v>
      </c>
      <c r="B3754" t="s">
        <v>6120</v>
      </c>
      <c r="C3754" t="s">
        <v>20883</v>
      </c>
      <c r="D3754">
        <v>0</v>
      </c>
      <c r="E3754">
        <v>0</v>
      </c>
      <c r="F3754">
        <v>6</v>
      </c>
      <c r="G3754">
        <v>0</v>
      </c>
      <c r="H3754">
        <v>0</v>
      </c>
      <c r="I3754">
        <v>0</v>
      </c>
      <c r="J3754">
        <v>1</v>
      </c>
      <c r="K3754">
        <v>1</v>
      </c>
      <c r="L3754">
        <v>1</v>
      </c>
      <c r="M3754">
        <v>0</v>
      </c>
      <c r="N3754">
        <v>1</v>
      </c>
      <c r="O3754">
        <v>1</v>
      </c>
      <c r="P3754">
        <v>1.74</v>
      </c>
      <c r="Q3754">
        <v>4.7699999999999996</v>
      </c>
      <c r="R3754">
        <v>5.51</v>
      </c>
      <c r="S3754">
        <v>6.19</v>
      </c>
      <c r="T3754">
        <v>0</v>
      </c>
      <c r="U3754">
        <v>0</v>
      </c>
    </row>
    <row r="3755" spans="1:21" x14ac:dyDescent="0.25">
      <c r="A3755" t="s">
        <v>24019</v>
      </c>
      <c r="B3755" t="s">
        <v>24020</v>
      </c>
      <c r="C3755" t="s">
        <v>1</v>
      </c>
      <c r="D3755">
        <v>0</v>
      </c>
      <c r="E3755">
        <v>0</v>
      </c>
      <c r="F3755">
        <v>6.08</v>
      </c>
      <c r="G3755">
        <v>0</v>
      </c>
      <c r="H3755">
        <v>0</v>
      </c>
      <c r="I3755">
        <v>0</v>
      </c>
      <c r="J3755">
        <v>1</v>
      </c>
      <c r="K3755">
        <v>1</v>
      </c>
      <c r="L3755">
        <v>1</v>
      </c>
      <c r="M3755">
        <v>0</v>
      </c>
      <c r="N3755">
        <v>0</v>
      </c>
      <c r="O3755">
        <v>1</v>
      </c>
      <c r="P3755">
        <v>1.78</v>
      </c>
      <c r="Q3755">
        <v>3.95</v>
      </c>
      <c r="R3755">
        <v>5.49</v>
      </c>
      <c r="S3755">
        <v>6.19</v>
      </c>
      <c r="T3755">
        <v>0</v>
      </c>
      <c r="U3755">
        <v>0</v>
      </c>
    </row>
    <row r="3756" spans="1:21" x14ac:dyDescent="0.25">
      <c r="A3756" t="s">
        <v>24021</v>
      </c>
      <c r="B3756" t="s">
        <v>24022</v>
      </c>
      <c r="C3756" t="s">
        <v>1</v>
      </c>
      <c r="D3756">
        <v>0</v>
      </c>
      <c r="E3756">
        <v>0</v>
      </c>
      <c r="F3756">
        <v>6.18</v>
      </c>
      <c r="G3756">
        <v>0</v>
      </c>
      <c r="H3756">
        <v>1</v>
      </c>
      <c r="I3756">
        <v>0</v>
      </c>
      <c r="J3756">
        <v>1</v>
      </c>
      <c r="K3756">
        <v>1</v>
      </c>
      <c r="L3756">
        <v>1</v>
      </c>
      <c r="M3756">
        <v>0</v>
      </c>
      <c r="N3756">
        <v>1</v>
      </c>
      <c r="O3756">
        <v>1</v>
      </c>
      <c r="P3756">
        <v>1.9</v>
      </c>
      <c r="Q3756">
        <v>5.21</v>
      </c>
      <c r="R3756">
        <v>7.39</v>
      </c>
      <c r="S3756">
        <v>6.19</v>
      </c>
      <c r="T3756">
        <v>0</v>
      </c>
      <c r="U3756">
        <v>-0.1</v>
      </c>
    </row>
    <row r="3757" spans="1:21" x14ac:dyDescent="0.25">
      <c r="A3757" t="s">
        <v>8751</v>
      </c>
      <c r="B3757" t="s">
        <v>8752</v>
      </c>
      <c r="C3757" t="s">
        <v>1</v>
      </c>
      <c r="D3757">
        <v>0</v>
      </c>
      <c r="E3757">
        <v>0</v>
      </c>
      <c r="F3757">
        <v>6.18</v>
      </c>
      <c r="G3757">
        <v>0</v>
      </c>
      <c r="H3757">
        <v>1</v>
      </c>
      <c r="I3757">
        <v>0</v>
      </c>
      <c r="J3757">
        <v>1</v>
      </c>
      <c r="K3757">
        <v>1</v>
      </c>
      <c r="L3757">
        <v>1</v>
      </c>
      <c r="M3757">
        <v>0</v>
      </c>
      <c r="N3757">
        <v>1</v>
      </c>
      <c r="O3757">
        <v>1</v>
      </c>
      <c r="P3757">
        <v>1.93</v>
      </c>
      <c r="Q3757">
        <v>5.62</v>
      </c>
      <c r="R3757">
        <v>7.96</v>
      </c>
      <c r="S3757">
        <v>6.2</v>
      </c>
      <c r="T3757">
        <v>0</v>
      </c>
      <c r="U3757">
        <v>-0.1</v>
      </c>
    </row>
    <row r="3758" spans="1:21" x14ac:dyDescent="0.25">
      <c r="A3758" t="s">
        <v>24023</v>
      </c>
      <c r="B3758" t="s">
        <v>24024</v>
      </c>
      <c r="C3758" t="s">
        <v>20886</v>
      </c>
      <c r="D3758">
        <v>0</v>
      </c>
      <c r="E3758">
        <v>0</v>
      </c>
      <c r="F3758">
        <v>6.06</v>
      </c>
      <c r="G3758">
        <v>0</v>
      </c>
      <c r="H3758">
        <v>0</v>
      </c>
      <c r="I3758">
        <v>0</v>
      </c>
      <c r="J3758">
        <v>1</v>
      </c>
      <c r="K3758">
        <v>1</v>
      </c>
      <c r="L3758">
        <v>1</v>
      </c>
      <c r="M3758">
        <v>0</v>
      </c>
      <c r="N3758">
        <v>1</v>
      </c>
      <c r="O3758">
        <v>1</v>
      </c>
      <c r="P3758">
        <v>1.78</v>
      </c>
      <c r="Q3758">
        <v>4.6500000000000004</v>
      </c>
      <c r="R3758">
        <v>5.8</v>
      </c>
      <c r="S3758">
        <v>6.2</v>
      </c>
      <c r="T3758">
        <v>0</v>
      </c>
      <c r="U3758">
        <v>0</v>
      </c>
    </row>
    <row r="3759" spans="1:21" x14ac:dyDescent="0.25">
      <c r="A3759" t="s">
        <v>24025</v>
      </c>
      <c r="B3759" t="s">
        <v>24026</v>
      </c>
      <c r="C3759" t="s">
        <v>1</v>
      </c>
      <c r="D3759">
        <v>0</v>
      </c>
      <c r="E3759">
        <v>0</v>
      </c>
      <c r="F3759">
        <v>6.09</v>
      </c>
      <c r="G3759">
        <v>0</v>
      </c>
      <c r="H3759">
        <v>0</v>
      </c>
      <c r="I3759">
        <v>0</v>
      </c>
      <c r="J3759">
        <v>1</v>
      </c>
      <c r="K3759">
        <v>1</v>
      </c>
      <c r="L3759">
        <v>1</v>
      </c>
      <c r="M3759">
        <v>0</v>
      </c>
      <c r="N3759">
        <v>0</v>
      </c>
      <c r="O3759">
        <v>1</v>
      </c>
      <c r="P3759">
        <v>1.79</v>
      </c>
      <c r="Q3759">
        <v>3.96</v>
      </c>
      <c r="R3759">
        <v>5.56</v>
      </c>
      <c r="S3759">
        <v>6.2</v>
      </c>
      <c r="T3759">
        <v>0</v>
      </c>
      <c r="U3759">
        <v>0</v>
      </c>
    </row>
    <row r="3760" spans="1:21" x14ac:dyDescent="0.25">
      <c r="A3760" t="s">
        <v>6607</v>
      </c>
      <c r="B3760" t="s">
        <v>6608</v>
      </c>
      <c r="C3760" t="s">
        <v>20895</v>
      </c>
      <c r="D3760">
        <v>0</v>
      </c>
      <c r="E3760">
        <v>0</v>
      </c>
      <c r="F3760">
        <v>6.03</v>
      </c>
      <c r="G3760">
        <v>0</v>
      </c>
      <c r="H3760">
        <v>0</v>
      </c>
      <c r="I3760">
        <v>0</v>
      </c>
      <c r="J3760">
        <v>1</v>
      </c>
      <c r="K3760">
        <v>1</v>
      </c>
      <c r="L3760">
        <v>1</v>
      </c>
      <c r="M3760">
        <v>0</v>
      </c>
      <c r="N3760">
        <v>1</v>
      </c>
      <c r="O3760">
        <v>1</v>
      </c>
      <c r="P3760">
        <v>1.83</v>
      </c>
      <c r="Q3760">
        <v>4.8099999999999996</v>
      </c>
      <c r="R3760">
        <v>6.65</v>
      </c>
      <c r="S3760">
        <v>6.2</v>
      </c>
      <c r="T3760">
        <v>0</v>
      </c>
      <c r="U3760">
        <v>0</v>
      </c>
    </row>
    <row r="3761" spans="1:21" x14ac:dyDescent="0.25">
      <c r="A3761" t="s">
        <v>24027</v>
      </c>
      <c r="B3761" t="s">
        <v>24028</v>
      </c>
      <c r="C3761" t="s">
        <v>20888</v>
      </c>
      <c r="D3761">
        <v>0</v>
      </c>
      <c r="E3761">
        <v>0</v>
      </c>
      <c r="F3761">
        <v>5.89</v>
      </c>
      <c r="G3761">
        <v>0</v>
      </c>
      <c r="H3761">
        <v>0</v>
      </c>
      <c r="I3761">
        <v>0</v>
      </c>
      <c r="J3761">
        <v>1</v>
      </c>
      <c r="K3761">
        <v>1</v>
      </c>
      <c r="L3761">
        <v>1</v>
      </c>
      <c r="M3761">
        <v>0</v>
      </c>
      <c r="N3761">
        <v>0</v>
      </c>
      <c r="O3761">
        <v>1</v>
      </c>
      <c r="P3761">
        <v>1.78</v>
      </c>
      <c r="Q3761">
        <v>3.89</v>
      </c>
      <c r="R3761">
        <v>5.72</v>
      </c>
      <c r="S3761">
        <v>6.2</v>
      </c>
      <c r="T3761">
        <v>0</v>
      </c>
      <c r="U3761">
        <v>0</v>
      </c>
    </row>
    <row r="3762" spans="1:21" x14ac:dyDescent="0.25">
      <c r="A3762" t="s">
        <v>6082</v>
      </c>
      <c r="B3762" t="s">
        <v>6083</v>
      </c>
      <c r="C3762" t="s">
        <v>20888</v>
      </c>
      <c r="D3762">
        <v>0</v>
      </c>
      <c r="E3762">
        <v>0</v>
      </c>
      <c r="F3762">
        <v>5.83</v>
      </c>
      <c r="G3762">
        <v>0</v>
      </c>
      <c r="H3762">
        <v>0</v>
      </c>
      <c r="I3762">
        <v>0</v>
      </c>
      <c r="J3762">
        <v>1</v>
      </c>
      <c r="K3762">
        <v>1</v>
      </c>
      <c r="L3762">
        <v>1</v>
      </c>
      <c r="M3762">
        <v>0</v>
      </c>
      <c r="N3762">
        <v>0</v>
      </c>
      <c r="O3762">
        <v>1</v>
      </c>
      <c r="P3762">
        <v>1.74</v>
      </c>
      <c r="Q3762">
        <v>3.23</v>
      </c>
      <c r="R3762">
        <v>4.9800000000000004</v>
      </c>
      <c r="S3762">
        <v>6.2</v>
      </c>
      <c r="T3762">
        <v>0</v>
      </c>
      <c r="U3762">
        <v>0</v>
      </c>
    </row>
    <row r="3763" spans="1:21" x14ac:dyDescent="0.25">
      <c r="A3763" t="s">
        <v>5834</v>
      </c>
      <c r="B3763" t="s">
        <v>5835</v>
      </c>
      <c r="C3763" t="s">
        <v>20881</v>
      </c>
      <c r="D3763">
        <v>0</v>
      </c>
      <c r="E3763">
        <v>0</v>
      </c>
      <c r="F3763">
        <v>6.04</v>
      </c>
      <c r="G3763">
        <v>0</v>
      </c>
      <c r="H3763">
        <v>1</v>
      </c>
      <c r="I3763">
        <v>0</v>
      </c>
      <c r="J3763">
        <v>1</v>
      </c>
      <c r="K3763">
        <v>1</v>
      </c>
      <c r="L3763">
        <v>1</v>
      </c>
      <c r="M3763">
        <v>0</v>
      </c>
      <c r="N3763">
        <v>1</v>
      </c>
      <c r="O3763">
        <v>1</v>
      </c>
      <c r="P3763">
        <v>1.89</v>
      </c>
      <c r="Q3763">
        <v>5.09</v>
      </c>
      <c r="R3763">
        <v>7.14</v>
      </c>
      <c r="S3763">
        <v>6.2</v>
      </c>
      <c r="T3763">
        <v>0</v>
      </c>
      <c r="U3763">
        <v>0</v>
      </c>
    </row>
    <row r="3764" spans="1:21" x14ac:dyDescent="0.25">
      <c r="A3764" t="s">
        <v>5857</v>
      </c>
      <c r="B3764" t="s">
        <v>5858</v>
      </c>
      <c r="C3764" t="s">
        <v>20888</v>
      </c>
      <c r="D3764">
        <v>0</v>
      </c>
      <c r="E3764">
        <v>0</v>
      </c>
      <c r="F3764">
        <v>5.91</v>
      </c>
      <c r="G3764">
        <v>0</v>
      </c>
      <c r="H3764">
        <v>0</v>
      </c>
      <c r="I3764">
        <v>0</v>
      </c>
      <c r="J3764">
        <v>1</v>
      </c>
      <c r="K3764">
        <v>1</v>
      </c>
      <c r="L3764">
        <v>1</v>
      </c>
      <c r="M3764">
        <v>0</v>
      </c>
      <c r="N3764">
        <v>0</v>
      </c>
      <c r="O3764">
        <v>1</v>
      </c>
      <c r="P3764">
        <v>1.8</v>
      </c>
      <c r="Q3764">
        <v>4.25</v>
      </c>
      <c r="R3764">
        <v>6.06</v>
      </c>
      <c r="S3764">
        <v>6.2</v>
      </c>
      <c r="T3764">
        <v>0</v>
      </c>
      <c r="U3764">
        <v>0</v>
      </c>
    </row>
    <row r="3765" spans="1:21" x14ac:dyDescent="0.25">
      <c r="A3765" t="s">
        <v>6465</v>
      </c>
      <c r="B3765" t="s">
        <v>6466</v>
      </c>
      <c r="C3765" t="s">
        <v>20888</v>
      </c>
      <c r="D3765">
        <v>0</v>
      </c>
      <c r="E3765">
        <v>0</v>
      </c>
      <c r="F3765">
        <v>5.86</v>
      </c>
      <c r="G3765">
        <v>0</v>
      </c>
      <c r="H3765">
        <v>1</v>
      </c>
      <c r="I3765">
        <v>0</v>
      </c>
      <c r="J3765">
        <v>1</v>
      </c>
      <c r="K3765">
        <v>1</v>
      </c>
      <c r="L3765">
        <v>1</v>
      </c>
      <c r="M3765">
        <v>0</v>
      </c>
      <c r="N3765">
        <v>0</v>
      </c>
      <c r="O3765">
        <v>1</v>
      </c>
      <c r="P3765">
        <v>1.82</v>
      </c>
      <c r="Q3765">
        <v>4.21</v>
      </c>
      <c r="R3765">
        <v>6.28</v>
      </c>
      <c r="S3765">
        <v>6.2</v>
      </c>
      <c r="T3765">
        <v>0</v>
      </c>
      <c r="U3765">
        <v>0</v>
      </c>
    </row>
    <row r="3766" spans="1:21" x14ac:dyDescent="0.25">
      <c r="A3766" t="s">
        <v>5759</v>
      </c>
      <c r="B3766" t="s">
        <v>5760</v>
      </c>
      <c r="C3766" t="s">
        <v>20882</v>
      </c>
      <c r="D3766">
        <v>0</v>
      </c>
      <c r="E3766">
        <v>0</v>
      </c>
      <c r="F3766">
        <v>5.94</v>
      </c>
      <c r="G3766">
        <v>0</v>
      </c>
      <c r="H3766">
        <v>1</v>
      </c>
      <c r="I3766">
        <v>0</v>
      </c>
      <c r="J3766">
        <v>1</v>
      </c>
      <c r="K3766">
        <v>1</v>
      </c>
      <c r="L3766">
        <v>1</v>
      </c>
      <c r="M3766">
        <v>0</v>
      </c>
      <c r="N3766">
        <v>1</v>
      </c>
      <c r="O3766">
        <v>1</v>
      </c>
      <c r="P3766">
        <v>1.81</v>
      </c>
      <c r="Q3766">
        <v>5.17</v>
      </c>
      <c r="R3766">
        <v>6.44</v>
      </c>
      <c r="S3766">
        <v>6.21</v>
      </c>
      <c r="T3766">
        <v>0</v>
      </c>
      <c r="U3766">
        <v>0</v>
      </c>
    </row>
    <row r="3767" spans="1:21" x14ac:dyDescent="0.25">
      <c r="A3767" t="s">
        <v>24029</v>
      </c>
      <c r="B3767" t="s">
        <v>24030</v>
      </c>
      <c r="C3767" t="s">
        <v>20889</v>
      </c>
      <c r="D3767">
        <v>0</v>
      </c>
      <c r="E3767">
        <v>0</v>
      </c>
      <c r="F3767">
        <v>6.05</v>
      </c>
      <c r="G3767">
        <v>0</v>
      </c>
      <c r="H3767">
        <v>0</v>
      </c>
      <c r="I3767">
        <v>0</v>
      </c>
      <c r="J3767">
        <v>1</v>
      </c>
      <c r="K3767">
        <v>1</v>
      </c>
      <c r="L3767">
        <v>1</v>
      </c>
      <c r="M3767">
        <v>0</v>
      </c>
      <c r="N3767">
        <v>0</v>
      </c>
      <c r="O3767">
        <v>1</v>
      </c>
      <c r="P3767">
        <v>1.79</v>
      </c>
      <c r="Q3767">
        <v>4.32</v>
      </c>
      <c r="R3767">
        <v>5.87</v>
      </c>
      <c r="S3767">
        <v>6.21</v>
      </c>
      <c r="T3767">
        <v>0</v>
      </c>
      <c r="U3767">
        <v>0</v>
      </c>
    </row>
    <row r="3768" spans="1:21" x14ac:dyDescent="0.25">
      <c r="A3768" t="s">
        <v>24031</v>
      </c>
      <c r="B3768" t="s">
        <v>24032</v>
      </c>
      <c r="C3768" t="s">
        <v>20886</v>
      </c>
      <c r="D3768">
        <v>0</v>
      </c>
      <c r="E3768">
        <v>0</v>
      </c>
      <c r="F3768">
        <v>6.12</v>
      </c>
      <c r="G3768">
        <v>0</v>
      </c>
      <c r="H3768">
        <v>1</v>
      </c>
      <c r="I3768">
        <v>0</v>
      </c>
      <c r="J3768">
        <v>1</v>
      </c>
      <c r="K3768">
        <v>1</v>
      </c>
      <c r="L3768">
        <v>1</v>
      </c>
      <c r="M3768">
        <v>0</v>
      </c>
      <c r="N3768">
        <v>1</v>
      </c>
      <c r="O3768">
        <v>1</v>
      </c>
      <c r="P3768">
        <v>1.88</v>
      </c>
      <c r="Q3768">
        <v>5.52</v>
      </c>
      <c r="R3768">
        <v>7.43</v>
      </c>
      <c r="S3768">
        <v>6.21</v>
      </c>
      <c r="T3768">
        <v>0</v>
      </c>
      <c r="U3768">
        <v>0</v>
      </c>
    </row>
    <row r="3769" spans="1:21" x14ac:dyDescent="0.25">
      <c r="A3769" t="s">
        <v>6858</v>
      </c>
      <c r="B3769" t="s">
        <v>6859</v>
      </c>
      <c r="C3769" t="s">
        <v>20879</v>
      </c>
      <c r="D3769">
        <v>0</v>
      </c>
      <c r="E3769">
        <v>0</v>
      </c>
      <c r="F3769">
        <v>6.3</v>
      </c>
      <c r="G3769">
        <v>0</v>
      </c>
      <c r="H3769">
        <v>1</v>
      </c>
      <c r="I3769">
        <v>0</v>
      </c>
      <c r="J3769">
        <v>1</v>
      </c>
      <c r="K3769">
        <v>1</v>
      </c>
      <c r="L3769">
        <v>1</v>
      </c>
      <c r="M3769">
        <v>0</v>
      </c>
      <c r="N3769">
        <v>1</v>
      </c>
      <c r="O3769">
        <v>1</v>
      </c>
      <c r="P3769">
        <v>1.9</v>
      </c>
      <c r="Q3769">
        <v>5.4</v>
      </c>
      <c r="R3769">
        <v>6.74</v>
      </c>
      <c r="S3769">
        <v>6.21</v>
      </c>
      <c r="T3769">
        <v>0</v>
      </c>
      <c r="U3769">
        <v>0</v>
      </c>
    </row>
    <row r="3770" spans="1:21" x14ac:dyDescent="0.25">
      <c r="A3770" t="s">
        <v>24033</v>
      </c>
      <c r="B3770" t="s">
        <v>24034</v>
      </c>
      <c r="C3770" t="s">
        <v>20879</v>
      </c>
      <c r="D3770">
        <v>0</v>
      </c>
      <c r="E3770">
        <v>0</v>
      </c>
      <c r="F3770">
        <v>6.31</v>
      </c>
      <c r="G3770">
        <v>0</v>
      </c>
      <c r="H3770">
        <v>0</v>
      </c>
      <c r="I3770">
        <v>0</v>
      </c>
      <c r="J3770">
        <v>1</v>
      </c>
      <c r="K3770">
        <v>1</v>
      </c>
      <c r="L3770">
        <v>1</v>
      </c>
      <c r="M3770">
        <v>0</v>
      </c>
      <c r="N3770">
        <v>1</v>
      </c>
      <c r="O3770">
        <v>1</v>
      </c>
      <c r="P3770">
        <v>1.84</v>
      </c>
      <c r="Q3770">
        <v>4.71</v>
      </c>
      <c r="R3770">
        <v>5.8</v>
      </c>
      <c r="S3770">
        <v>6.21</v>
      </c>
      <c r="T3770">
        <v>0</v>
      </c>
      <c r="U3770">
        <v>0</v>
      </c>
    </row>
    <row r="3771" spans="1:21" x14ac:dyDescent="0.25">
      <c r="A3771" t="s">
        <v>24035</v>
      </c>
      <c r="B3771" t="s">
        <v>24036</v>
      </c>
      <c r="C3771" t="s">
        <v>1</v>
      </c>
      <c r="D3771">
        <v>0</v>
      </c>
      <c r="E3771">
        <v>0</v>
      </c>
      <c r="F3771">
        <v>6.17</v>
      </c>
      <c r="G3771">
        <v>0</v>
      </c>
      <c r="H3771">
        <v>1</v>
      </c>
      <c r="I3771">
        <v>0</v>
      </c>
      <c r="J3771">
        <v>1</v>
      </c>
      <c r="K3771">
        <v>1</v>
      </c>
      <c r="L3771">
        <v>1</v>
      </c>
      <c r="M3771">
        <v>0</v>
      </c>
      <c r="N3771">
        <v>1</v>
      </c>
      <c r="O3771">
        <v>1</v>
      </c>
      <c r="P3771">
        <v>1.91</v>
      </c>
      <c r="Q3771">
        <v>5.64</v>
      </c>
      <c r="R3771">
        <v>7.63</v>
      </c>
      <c r="S3771">
        <v>6.21</v>
      </c>
      <c r="T3771">
        <v>0</v>
      </c>
      <c r="U3771">
        <v>-0.1</v>
      </c>
    </row>
    <row r="3772" spans="1:21" x14ac:dyDescent="0.25">
      <c r="A3772" t="s">
        <v>7591</v>
      </c>
      <c r="B3772" t="s">
        <v>7592</v>
      </c>
      <c r="C3772" t="s">
        <v>20874</v>
      </c>
      <c r="D3772">
        <v>0</v>
      </c>
      <c r="E3772">
        <v>0</v>
      </c>
      <c r="F3772">
        <v>6.26</v>
      </c>
      <c r="G3772">
        <v>0</v>
      </c>
      <c r="H3772">
        <v>0</v>
      </c>
      <c r="I3772">
        <v>0</v>
      </c>
      <c r="J3772">
        <v>1</v>
      </c>
      <c r="K3772">
        <v>1</v>
      </c>
      <c r="L3772">
        <v>1</v>
      </c>
      <c r="M3772">
        <v>0</v>
      </c>
      <c r="N3772">
        <v>1</v>
      </c>
      <c r="O3772">
        <v>1</v>
      </c>
      <c r="P3772">
        <v>1.88</v>
      </c>
      <c r="Q3772">
        <v>4.99</v>
      </c>
      <c r="R3772">
        <v>6.83</v>
      </c>
      <c r="S3772">
        <v>6.21</v>
      </c>
      <c r="T3772">
        <v>0</v>
      </c>
      <c r="U3772">
        <v>0</v>
      </c>
    </row>
    <row r="3773" spans="1:21" x14ac:dyDescent="0.25">
      <c r="A3773" t="s">
        <v>5991</v>
      </c>
      <c r="B3773" t="s">
        <v>5992</v>
      </c>
      <c r="C3773" t="s">
        <v>20868</v>
      </c>
      <c r="D3773">
        <v>0</v>
      </c>
      <c r="E3773">
        <v>0</v>
      </c>
      <c r="F3773">
        <v>6.12</v>
      </c>
      <c r="G3773">
        <v>0</v>
      </c>
      <c r="H3773">
        <v>0</v>
      </c>
      <c r="I3773">
        <v>0</v>
      </c>
      <c r="J3773">
        <v>1</v>
      </c>
      <c r="K3773">
        <v>1</v>
      </c>
      <c r="L3773">
        <v>1</v>
      </c>
      <c r="M3773">
        <v>0</v>
      </c>
      <c r="N3773">
        <v>0</v>
      </c>
      <c r="O3773">
        <v>1</v>
      </c>
      <c r="P3773">
        <v>1.78</v>
      </c>
      <c r="Q3773">
        <v>3.9</v>
      </c>
      <c r="R3773">
        <v>5.38</v>
      </c>
      <c r="S3773">
        <v>6.21</v>
      </c>
      <c r="T3773">
        <v>0</v>
      </c>
      <c r="U3773">
        <v>0</v>
      </c>
    </row>
    <row r="3774" spans="1:21" x14ac:dyDescent="0.25">
      <c r="A3774" t="s">
        <v>24037</v>
      </c>
      <c r="B3774" t="s">
        <v>24038</v>
      </c>
      <c r="C3774" t="s">
        <v>20889</v>
      </c>
      <c r="D3774">
        <v>0</v>
      </c>
      <c r="E3774">
        <v>0</v>
      </c>
      <c r="F3774">
        <v>6.12</v>
      </c>
      <c r="G3774">
        <v>0</v>
      </c>
      <c r="H3774">
        <v>1</v>
      </c>
      <c r="I3774">
        <v>0</v>
      </c>
      <c r="J3774">
        <v>1</v>
      </c>
      <c r="K3774">
        <v>1</v>
      </c>
      <c r="L3774">
        <v>1</v>
      </c>
      <c r="M3774">
        <v>0</v>
      </c>
      <c r="N3774">
        <v>1</v>
      </c>
      <c r="O3774">
        <v>1</v>
      </c>
      <c r="P3774">
        <v>1.87</v>
      </c>
      <c r="Q3774">
        <v>5.46</v>
      </c>
      <c r="R3774">
        <v>7.32</v>
      </c>
      <c r="S3774">
        <v>6.22</v>
      </c>
      <c r="T3774">
        <v>0</v>
      </c>
      <c r="U3774">
        <v>-0.1</v>
      </c>
    </row>
    <row r="3775" spans="1:21" x14ac:dyDescent="0.25">
      <c r="A3775" t="s">
        <v>24039</v>
      </c>
      <c r="B3775" t="s">
        <v>24040</v>
      </c>
      <c r="C3775" t="s">
        <v>1</v>
      </c>
      <c r="D3775">
        <v>0</v>
      </c>
      <c r="E3775">
        <v>0</v>
      </c>
      <c r="F3775">
        <v>6.28</v>
      </c>
      <c r="G3775">
        <v>0</v>
      </c>
      <c r="H3775">
        <v>1</v>
      </c>
      <c r="I3775">
        <v>0</v>
      </c>
      <c r="J3775">
        <v>1</v>
      </c>
      <c r="K3775">
        <v>1</v>
      </c>
      <c r="L3775">
        <v>1</v>
      </c>
      <c r="M3775">
        <v>0</v>
      </c>
      <c r="N3775">
        <v>1</v>
      </c>
      <c r="O3775">
        <v>1</v>
      </c>
      <c r="P3775">
        <v>1.91</v>
      </c>
      <c r="Q3775">
        <v>5.05</v>
      </c>
      <c r="R3775">
        <v>7.36</v>
      </c>
      <c r="S3775">
        <v>6.22</v>
      </c>
      <c r="T3775">
        <v>0</v>
      </c>
      <c r="U3775">
        <v>-0.1</v>
      </c>
    </row>
    <row r="3776" spans="1:21" x14ac:dyDescent="0.25">
      <c r="A3776" t="s">
        <v>24041</v>
      </c>
      <c r="B3776" t="s">
        <v>24042</v>
      </c>
      <c r="C3776" t="s">
        <v>20879</v>
      </c>
      <c r="D3776">
        <v>0</v>
      </c>
      <c r="E3776">
        <v>0</v>
      </c>
      <c r="F3776">
        <v>6.33</v>
      </c>
      <c r="G3776">
        <v>0</v>
      </c>
      <c r="H3776">
        <v>1</v>
      </c>
      <c r="I3776">
        <v>0</v>
      </c>
      <c r="J3776">
        <v>1</v>
      </c>
      <c r="K3776">
        <v>1</v>
      </c>
      <c r="L3776">
        <v>1</v>
      </c>
      <c r="M3776">
        <v>0</v>
      </c>
      <c r="N3776">
        <v>1</v>
      </c>
      <c r="O3776">
        <v>1</v>
      </c>
      <c r="P3776">
        <v>1.92</v>
      </c>
      <c r="Q3776">
        <v>5.57</v>
      </c>
      <c r="R3776">
        <v>7.06</v>
      </c>
      <c r="S3776">
        <v>6.22</v>
      </c>
      <c r="T3776">
        <v>0</v>
      </c>
      <c r="U3776">
        <v>0</v>
      </c>
    </row>
    <row r="3777" spans="1:21" x14ac:dyDescent="0.25">
      <c r="A3777" t="s">
        <v>5773</v>
      </c>
      <c r="B3777" t="s">
        <v>5774</v>
      </c>
      <c r="C3777" t="s">
        <v>20875</v>
      </c>
      <c r="D3777">
        <v>0</v>
      </c>
      <c r="E3777">
        <v>0</v>
      </c>
      <c r="F3777">
        <v>6.27</v>
      </c>
      <c r="G3777">
        <v>0</v>
      </c>
      <c r="H3777">
        <v>0</v>
      </c>
      <c r="I3777">
        <v>0</v>
      </c>
      <c r="J3777">
        <v>1</v>
      </c>
      <c r="K3777">
        <v>1</v>
      </c>
      <c r="L3777">
        <v>1</v>
      </c>
      <c r="M3777">
        <v>0</v>
      </c>
      <c r="N3777">
        <v>1</v>
      </c>
      <c r="O3777">
        <v>1</v>
      </c>
      <c r="P3777">
        <v>1.79</v>
      </c>
      <c r="Q3777">
        <v>4.88</v>
      </c>
      <c r="R3777">
        <v>5.76</v>
      </c>
      <c r="S3777">
        <v>6.22</v>
      </c>
      <c r="T3777">
        <v>0</v>
      </c>
      <c r="U3777">
        <v>0</v>
      </c>
    </row>
    <row r="3778" spans="1:21" x14ac:dyDescent="0.25">
      <c r="A3778" t="s">
        <v>24043</v>
      </c>
      <c r="B3778" t="s">
        <v>24044</v>
      </c>
      <c r="C3778" t="s">
        <v>1</v>
      </c>
      <c r="D3778">
        <v>0</v>
      </c>
      <c r="E3778">
        <v>0</v>
      </c>
      <c r="F3778">
        <v>6.15</v>
      </c>
      <c r="G3778">
        <v>0</v>
      </c>
      <c r="H3778">
        <v>0</v>
      </c>
      <c r="I3778">
        <v>0</v>
      </c>
      <c r="J3778">
        <v>1</v>
      </c>
      <c r="K3778">
        <v>1</v>
      </c>
      <c r="L3778">
        <v>1</v>
      </c>
      <c r="M3778">
        <v>0</v>
      </c>
      <c r="N3778">
        <v>0</v>
      </c>
      <c r="O3778">
        <v>1</v>
      </c>
      <c r="P3778">
        <v>1.82</v>
      </c>
      <c r="Q3778">
        <v>4.46</v>
      </c>
      <c r="R3778">
        <v>6.15</v>
      </c>
      <c r="S3778">
        <v>6.22</v>
      </c>
      <c r="T3778">
        <v>0</v>
      </c>
      <c r="U3778">
        <v>0</v>
      </c>
    </row>
    <row r="3779" spans="1:21" x14ac:dyDescent="0.25">
      <c r="A3779" t="s">
        <v>24045</v>
      </c>
      <c r="B3779" t="s">
        <v>24046</v>
      </c>
      <c r="C3779" t="s">
        <v>20873</v>
      </c>
      <c r="D3779">
        <v>0</v>
      </c>
      <c r="E3779">
        <v>0</v>
      </c>
      <c r="F3779">
        <v>6.04</v>
      </c>
      <c r="G3779">
        <v>0</v>
      </c>
      <c r="H3779">
        <v>0</v>
      </c>
      <c r="I3779">
        <v>0</v>
      </c>
      <c r="J3779">
        <v>1</v>
      </c>
      <c r="K3779">
        <v>1</v>
      </c>
      <c r="L3779">
        <v>1</v>
      </c>
      <c r="M3779">
        <v>0</v>
      </c>
      <c r="N3779">
        <v>1</v>
      </c>
      <c r="O3779">
        <v>1</v>
      </c>
      <c r="P3779">
        <v>1.78</v>
      </c>
      <c r="Q3779">
        <v>4.63</v>
      </c>
      <c r="R3779">
        <v>5.68</v>
      </c>
      <c r="S3779">
        <v>6.22</v>
      </c>
      <c r="T3779">
        <v>0</v>
      </c>
      <c r="U3779">
        <v>0</v>
      </c>
    </row>
    <row r="3780" spans="1:21" x14ac:dyDescent="0.25">
      <c r="A3780" t="s">
        <v>7000</v>
      </c>
      <c r="B3780" t="s">
        <v>7001</v>
      </c>
      <c r="C3780" t="s">
        <v>20870</v>
      </c>
      <c r="D3780">
        <v>0</v>
      </c>
      <c r="E3780">
        <v>0</v>
      </c>
      <c r="F3780">
        <v>6.01</v>
      </c>
      <c r="G3780">
        <v>0</v>
      </c>
      <c r="H3780">
        <v>1</v>
      </c>
      <c r="I3780">
        <v>0</v>
      </c>
      <c r="J3780">
        <v>1</v>
      </c>
      <c r="K3780">
        <v>1</v>
      </c>
      <c r="L3780">
        <v>1</v>
      </c>
      <c r="M3780">
        <v>0</v>
      </c>
      <c r="N3780">
        <v>1</v>
      </c>
      <c r="O3780">
        <v>1</v>
      </c>
      <c r="P3780">
        <v>1.88</v>
      </c>
      <c r="Q3780">
        <v>6.12</v>
      </c>
      <c r="R3780">
        <v>7.73</v>
      </c>
      <c r="S3780">
        <v>6.22</v>
      </c>
      <c r="T3780">
        <v>0</v>
      </c>
      <c r="U3780">
        <v>-0.1</v>
      </c>
    </row>
    <row r="3781" spans="1:21" x14ac:dyDescent="0.25">
      <c r="A3781" t="s">
        <v>7099</v>
      </c>
      <c r="B3781" t="s">
        <v>975</v>
      </c>
      <c r="C3781" t="s">
        <v>20875</v>
      </c>
      <c r="D3781">
        <v>0</v>
      </c>
      <c r="E3781">
        <v>0</v>
      </c>
      <c r="F3781">
        <v>6.29</v>
      </c>
      <c r="G3781">
        <v>0</v>
      </c>
      <c r="H3781">
        <v>1</v>
      </c>
      <c r="I3781">
        <v>0</v>
      </c>
      <c r="J3781">
        <v>1</v>
      </c>
      <c r="K3781">
        <v>1</v>
      </c>
      <c r="L3781">
        <v>1</v>
      </c>
      <c r="M3781">
        <v>0</v>
      </c>
      <c r="N3781">
        <v>1</v>
      </c>
      <c r="O3781">
        <v>1</v>
      </c>
      <c r="P3781">
        <v>1.89</v>
      </c>
      <c r="Q3781">
        <v>5.51</v>
      </c>
      <c r="R3781">
        <v>7.18</v>
      </c>
      <c r="S3781">
        <v>6.22</v>
      </c>
      <c r="T3781">
        <v>0</v>
      </c>
      <c r="U3781">
        <v>0</v>
      </c>
    </row>
    <row r="3782" spans="1:21" x14ac:dyDescent="0.25">
      <c r="A3782" t="s">
        <v>24047</v>
      </c>
      <c r="B3782" t="s">
        <v>24048</v>
      </c>
      <c r="C3782" t="s">
        <v>1</v>
      </c>
      <c r="D3782">
        <v>0</v>
      </c>
      <c r="E3782">
        <v>0</v>
      </c>
      <c r="F3782">
        <v>6.15</v>
      </c>
      <c r="G3782">
        <v>0</v>
      </c>
      <c r="H3782">
        <v>1</v>
      </c>
      <c r="I3782">
        <v>0</v>
      </c>
      <c r="J3782">
        <v>1</v>
      </c>
      <c r="K3782">
        <v>1</v>
      </c>
      <c r="L3782">
        <v>1</v>
      </c>
      <c r="M3782">
        <v>0</v>
      </c>
      <c r="N3782">
        <v>1</v>
      </c>
      <c r="O3782">
        <v>1</v>
      </c>
      <c r="P3782">
        <v>1.86</v>
      </c>
      <c r="Q3782">
        <v>4.8099999999999996</v>
      </c>
      <c r="R3782">
        <v>6.66</v>
      </c>
      <c r="S3782">
        <v>6.22</v>
      </c>
      <c r="T3782">
        <v>0</v>
      </c>
      <c r="U3782">
        <v>-0.1</v>
      </c>
    </row>
    <row r="3783" spans="1:21" x14ac:dyDescent="0.25">
      <c r="A3783" t="s">
        <v>24049</v>
      </c>
      <c r="B3783" t="s">
        <v>756</v>
      </c>
      <c r="C3783" t="s">
        <v>1</v>
      </c>
      <c r="D3783">
        <v>0</v>
      </c>
      <c r="E3783">
        <v>0</v>
      </c>
      <c r="F3783">
        <v>6.2</v>
      </c>
      <c r="G3783">
        <v>0</v>
      </c>
      <c r="H3783">
        <v>0</v>
      </c>
      <c r="I3783">
        <v>0</v>
      </c>
      <c r="J3783">
        <v>1</v>
      </c>
      <c r="K3783">
        <v>1</v>
      </c>
      <c r="L3783">
        <v>1</v>
      </c>
      <c r="M3783">
        <v>0</v>
      </c>
      <c r="N3783">
        <v>0</v>
      </c>
      <c r="O3783">
        <v>1</v>
      </c>
      <c r="P3783">
        <v>1.85</v>
      </c>
      <c r="Q3783">
        <v>4.2699999999999996</v>
      </c>
      <c r="R3783">
        <v>6.45</v>
      </c>
      <c r="S3783">
        <v>6.22</v>
      </c>
      <c r="T3783">
        <v>0</v>
      </c>
      <c r="U3783">
        <v>0</v>
      </c>
    </row>
    <row r="3784" spans="1:21" x14ac:dyDescent="0.25">
      <c r="A3784" t="s">
        <v>24050</v>
      </c>
      <c r="B3784" t="s">
        <v>24051</v>
      </c>
      <c r="C3784" t="s">
        <v>20879</v>
      </c>
      <c r="D3784">
        <v>0</v>
      </c>
      <c r="E3784">
        <v>0</v>
      </c>
      <c r="F3784">
        <v>6.31</v>
      </c>
      <c r="G3784">
        <v>0</v>
      </c>
      <c r="H3784">
        <v>0</v>
      </c>
      <c r="I3784">
        <v>0</v>
      </c>
      <c r="J3784">
        <v>1</v>
      </c>
      <c r="K3784">
        <v>1</v>
      </c>
      <c r="L3784">
        <v>1</v>
      </c>
      <c r="M3784">
        <v>0</v>
      </c>
      <c r="N3784">
        <v>0</v>
      </c>
      <c r="O3784">
        <v>1</v>
      </c>
      <c r="P3784">
        <v>1.81</v>
      </c>
      <c r="Q3784">
        <v>4.24</v>
      </c>
      <c r="R3784">
        <v>5.26</v>
      </c>
      <c r="S3784">
        <v>6.23</v>
      </c>
      <c r="T3784">
        <v>0</v>
      </c>
      <c r="U3784">
        <v>0</v>
      </c>
    </row>
    <row r="3785" spans="1:21" x14ac:dyDescent="0.25">
      <c r="A3785" t="s">
        <v>24052</v>
      </c>
      <c r="B3785" t="s">
        <v>4216</v>
      </c>
      <c r="C3785" t="s">
        <v>20884</v>
      </c>
      <c r="D3785">
        <v>0</v>
      </c>
      <c r="E3785">
        <v>0</v>
      </c>
      <c r="F3785">
        <v>6.34</v>
      </c>
      <c r="G3785">
        <v>0</v>
      </c>
      <c r="H3785">
        <v>1</v>
      </c>
      <c r="I3785">
        <v>0</v>
      </c>
      <c r="J3785">
        <v>1</v>
      </c>
      <c r="K3785">
        <v>1</v>
      </c>
      <c r="L3785">
        <v>1</v>
      </c>
      <c r="M3785">
        <v>0</v>
      </c>
      <c r="N3785">
        <v>1</v>
      </c>
      <c r="O3785">
        <v>1</v>
      </c>
      <c r="P3785">
        <v>1.96</v>
      </c>
      <c r="Q3785">
        <v>6.47</v>
      </c>
      <c r="R3785">
        <v>8.25</v>
      </c>
      <c r="S3785">
        <v>6.23</v>
      </c>
      <c r="T3785">
        <v>0</v>
      </c>
      <c r="U3785">
        <v>-0.1</v>
      </c>
    </row>
    <row r="3786" spans="1:21" x14ac:dyDescent="0.25">
      <c r="A3786" t="s">
        <v>6864</v>
      </c>
      <c r="B3786" t="s">
        <v>6865</v>
      </c>
      <c r="C3786" t="s">
        <v>20888</v>
      </c>
      <c r="D3786">
        <v>0</v>
      </c>
      <c r="E3786">
        <v>0</v>
      </c>
      <c r="F3786">
        <v>5.96</v>
      </c>
      <c r="G3786">
        <v>0</v>
      </c>
      <c r="H3786">
        <v>0</v>
      </c>
      <c r="I3786">
        <v>0</v>
      </c>
      <c r="J3786">
        <v>1</v>
      </c>
      <c r="K3786">
        <v>1</v>
      </c>
      <c r="L3786">
        <v>1</v>
      </c>
      <c r="M3786">
        <v>0</v>
      </c>
      <c r="N3786">
        <v>0</v>
      </c>
      <c r="O3786">
        <v>1</v>
      </c>
      <c r="P3786">
        <v>1.81</v>
      </c>
      <c r="Q3786">
        <v>3.68</v>
      </c>
      <c r="R3786">
        <v>5.99</v>
      </c>
      <c r="S3786">
        <v>6.23</v>
      </c>
      <c r="T3786">
        <v>0</v>
      </c>
      <c r="U3786">
        <v>0</v>
      </c>
    </row>
    <row r="3787" spans="1:21" x14ac:dyDescent="0.25">
      <c r="A3787" t="s">
        <v>24053</v>
      </c>
      <c r="B3787" t="s">
        <v>24054</v>
      </c>
      <c r="C3787" t="s">
        <v>20882</v>
      </c>
      <c r="D3787">
        <v>0</v>
      </c>
      <c r="E3787">
        <v>0</v>
      </c>
      <c r="F3787">
        <v>6.03</v>
      </c>
      <c r="G3787">
        <v>0</v>
      </c>
      <c r="H3787">
        <v>0</v>
      </c>
      <c r="I3787">
        <v>0</v>
      </c>
      <c r="J3787">
        <v>1</v>
      </c>
      <c r="K3787">
        <v>1</v>
      </c>
      <c r="L3787">
        <v>1</v>
      </c>
      <c r="M3787">
        <v>0</v>
      </c>
      <c r="N3787">
        <v>0</v>
      </c>
      <c r="O3787">
        <v>1</v>
      </c>
      <c r="P3787">
        <v>1.76</v>
      </c>
      <c r="Q3787">
        <v>3.92</v>
      </c>
      <c r="R3787">
        <v>5.47</v>
      </c>
      <c r="S3787">
        <v>6.23</v>
      </c>
      <c r="T3787">
        <v>0</v>
      </c>
      <c r="U3787">
        <v>0</v>
      </c>
    </row>
    <row r="3788" spans="1:21" x14ac:dyDescent="0.25">
      <c r="A3788" t="s">
        <v>24055</v>
      </c>
      <c r="B3788" t="s">
        <v>24056</v>
      </c>
      <c r="C3788" t="s">
        <v>20887</v>
      </c>
      <c r="D3788">
        <v>0</v>
      </c>
      <c r="E3788">
        <v>0</v>
      </c>
      <c r="F3788">
        <v>6.03</v>
      </c>
      <c r="G3788">
        <v>0</v>
      </c>
      <c r="H3788">
        <v>0</v>
      </c>
      <c r="I3788">
        <v>0</v>
      </c>
      <c r="J3788">
        <v>1</v>
      </c>
      <c r="K3788">
        <v>1</v>
      </c>
      <c r="L3788">
        <v>1</v>
      </c>
      <c r="M3788">
        <v>0</v>
      </c>
      <c r="N3788">
        <v>0</v>
      </c>
      <c r="O3788">
        <v>1</v>
      </c>
      <c r="P3788">
        <v>1.76</v>
      </c>
      <c r="Q3788">
        <v>3.72</v>
      </c>
      <c r="R3788">
        <v>5.2</v>
      </c>
      <c r="S3788">
        <v>6.23</v>
      </c>
      <c r="T3788">
        <v>0</v>
      </c>
      <c r="U3788">
        <v>0</v>
      </c>
    </row>
    <row r="3789" spans="1:21" x14ac:dyDescent="0.25">
      <c r="A3789" t="s">
        <v>24057</v>
      </c>
      <c r="B3789" t="s">
        <v>24058</v>
      </c>
      <c r="C3789" t="s">
        <v>20887</v>
      </c>
      <c r="D3789">
        <v>0</v>
      </c>
      <c r="E3789">
        <v>0</v>
      </c>
      <c r="F3789">
        <v>6.04</v>
      </c>
      <c r="G3789">
        <v>0</v>
      </c>
      <c r="H3789">
        <v>0</v>
      </c>
      <c r="I3789">
        <v>0</v>
      </c>
      <c r="J3789">
        <v>1</v>
      </c>
      <c r="K3789">
        <v>1</v>
      </c>
      <c r="L3789">
        <v>1</v>
      </c>
      <c r="M3789">
        <v>0</v>
      </c>
      <c r="N3789">
        <v>0</v>
      </c>
      <c r="O3789">
        <v>1</v>
      </c>
      <c r="P3789">
        <v>1.77</v>
      </c>
      <c r="Q3789">
        <v>3.93</v>
      </c>
      <c r="R3789">
        <v>5.37</v>
      </c>
      <c r="S3789">
        <v>6.23</v>
      </c>
      <c r="T3789">
        <v>0</v>
      </c>
      <c r="U3789">
        <v>0</v>
      </c>
    </row>
    <row r="3790" spans="1:21" x14ac:dyDescent="0.25">
      <c r="A3790" t="s">
        <v>6884</v>
      </c>
      <c r="B3790" t="s">
        <v>6885</v>
      </c>
      <c r="C3790" t="s">
        <v>1</v>
      </c>
      <c r="D3790">
        <v>0</v>
      </c>
      <c r="E3790">
        <v>0</v>
      </c>
      <c r="F3790">
        <v>6.15</v>
      </c>
      <c r="G3790">
        <v>0</v>
      </c>
      <c r="H3790">
        <v>1</v>
      </c>
      <c r="I3790">
        <v>0</v>
      </c>
      <c r="J3790">
        <v>1</v>
      </c>
      <c r="K3790">
        <v>1</v>
      </c>
      <c r="L3790">
        <v>1</v>
      </c>
      <c r="M3790">
        <v>0</v>
      </c>
      <c r="N3790">
        <v>1</v>
      </c>
      <c r="O3790">
        <v>1</v>
      </c>
      <c r="P3790">
        <v>1.88</v>
      </c>
      <c r="Q3790">
        <v>4.97</v>
      </c>
      <c r="R3790">
        <v>7</v>
      </c>
      <c r="S3790">
        <v>6.23</v>
      </c>
      <c r="T3790">
        <v>0</v>
      </c>
      <c r="U3790">
        <v>-0.1</v>
      </c>
    </row>
    <row r="3791" spans="1:21" x14ac:dyDescent="0.25">
      <c r="A3791" t="s">
        <v>24059</v>
      </c>
      <c r="B3791" t="s">
        <v>24060</v>
      </c>
      <c r="C3791" t="s">
        <v>20882</v>
      </c>
      <c r="D3791">
        <v>0</v>
      </c>
      <c r="E3791">
        <v>0</v>
      </c>
      <c r="F3791">
        <v>6</v>
      </c>
      <c r="G3791">
        <v>0</v>
      </c>
      <c r="H3791">
        <v>0</v>
      </c>
      <c r="I3791">
        <v>0</v>
      </c>
      <c r="J3791">
        <v>1</v>
      </c>
      <c r="K3791">
        <v>1</v>
      </c>
      <c r="L3791">
        <v>1</v>
      </c>
      <c r="M3791">
        <v>0</v>
      </c>
      <c r="N3791">
        <v>1</v>
      </c>
      <c r="O3791">
        <v>1</v>
      </c>
      <c r="P3791">
        <v>1.76</v>
      </c>
      <c r="Q3791">
        <v>4.62</v>
      </c>
      <c r="R3791">
        <v>5.62</v>
      </c>
      <c r="S3791">
        <v>6.23</v>
      </c>
      <c r="T3791">
        <v>0</v>
      </c>
      <c r="U3791">
        <v>0</v>
      </c>
    </row>
    <row r="3792" spans="1:21" x14ac:dyDescent="0.25">
      <c r="A3792" t="s">
        <v>7061</v>
      </c>
      <c r="B3792" t="s">
        <v>7062</v>
      </c>
      <c r="C3792" t="s">
        <v>1</v>
      </c>
      <c r="D3792">
        <v>0</v>
      </c>
      <c r="E3792">
        <v>0</v>
      </c>
      <c r="F3792">
        <v>6.14</v>
      </c>
      <c r="G3792">
        <v>0</v>
      </c>
      <c r="H3792">
        <v>0</v>
      </c>
      <c r="I3792">
        <v>0</v>
      </c>
      <c r="J3792">
        <v>1</v>
      </c>
      <c r="K3792">
        <v>1</v>
      </c>
      <c r="L3792">
        <v>1</v>
      </c>
      <c r="M3792">
        <v>0</v>
      </c>
      <c r="N3792">
        <v>0</v>
      </c>
      <c r="O3792">
        <v>1</v>
      </c>
      <c r="P3792">
        <v>1.81</v>
      </c>
      <c r="Q3792">
        <v>4.29</v>
      </c>
      <c r="R3792">
        <v>5.95</v>
      </c>
      <c r="S3792">
        <v>6.23</v>
      </c>
      <c r="T3792">
        <v>0</v>
      </c>
      <c r="U3792">
        <v>0</v>
      </c>
    </row>
    <row r="3793" spans="1:21" x14ac:dyDescent="0.25">
      <c r="A3793" t="s">
        <v>24061</v>
      </c>
      <c r="B3793" t="s">
        <v>24062</v>
      </c>
      <c r="C3793" t="s">
        <v>20882</v>
      </c>
      <c r="D3793">
        <v>0</v>
      </c>
      <c r="E3793">
        <v>0</v>
      </c>
      <c r="F3793">
        <v>6.05</v>
      </c>
      <c r="G3793">
        <v>0</v>
      </c>
      <c r="H3793">
        <v>1</v>
      </c>
      <c r="I3793">
        <v>0</v>
      </c>
      <c r="J3793">
        <v>1</v>
      </c>
      <c r="K3793">
        <v>1</v>
      </c>
      <c r="L3793">
        <v>1</v>
      </c>
      <c r="M3793">
        <v>0</v>
      </c>
      <c r="N3793">
        <v>1</v>
      </c>
      <c r="O3793">
        <v>1</v>
      </c>
      <c r="P3793">
        <v>1.86</v>
      </c>
      <c r="Q3793">
        <v>5.3</v>
      </c>
      <c r="R3793">
        <v>7.14</v>
      </c>
      <c r="S3793">
        <v>6.23</v>
      </c>
      <c r="T3793">
        <v>0</v>
      </c>
      <c r="U3793">
        <v>0</v>
      </c>
    </row>
    <row r="3794" spans="1:21" x14ac:dyDescent="0.25">
      <c r="A3794" t="s">
        <v>24063</v>
      </c>
      <c r="B3794" t="s">
        <v>24064</v>
      </c>
      <c r="C3794" t="s">
        <v>20888</v>
      </c>
      <c r="D3794">
        <v>0</v>
      </c>
      <c r="E3794">
        <v>0</v>
      </c>
      <c r="F3794">
        <v>5.97</v>
      </c>
      <c r="G3794">
        <v>0</v>
      </c>
      <c r="H3794">
        <v>1</v>
      </c>
      <c r="I3794">
        <v>0</v>
      </c>
      <c r="J3794">
        <v>1</v>
      </c>
      <c r="K3794">
        <v>1</v>
      </c>
      <c r="L3794">
        <v>1</v>
      </c>
      <c r="M3794">
        <v>0</v>
      </c>
      <c r="N3794">
        <v>0</v>
      </c>
      <c r="O3794">
        <v>1</v>
      </c>
      <c r="P3794">
        <v>1.87</v>
      </c>
      <c r="Q3794">
        <v>4.3600000000000003</v>
      </c>
      <c r="R3794">
        <v>6.94</v>
      </c>
      <c r="S3794">
        <v>6.23</v>
      </c>
      <c r="T3794">
        <v>0</v>
      </c>
      <c r="U3794">
        <v>0</v>
      </c>
    </row>
    <row r="3795" spans="1:21" x14ac:dyDescent="0.25">
      <c r="A3795" t="s">
        <v>5970</v>
      </c>
      <c r="B3795" t="s">
        <v>5971</v>
      </c>
      <c r="C3795" t="s">
        <v>20883</v>
      </c>
      <c r="D3795">
        <v>0</v>
      </c>
      <c r="E3795">
        <v>0</v>
      </c>
      <c r="F3795">
        <v>6.02</v>
      </c>
      <c r="G3795">
        <v>0</v>
      </c>
      <c r="H3795">
        <v>0</v>
      </c>
      <c r="I3795">
        <v>0</v>
      </c>
      <c r="J3795">
        <v>1</v>
      </c>
      <c r="K3795">
        <v>1</v>
      </c>
      <c r="L3795">
        <v>1</v>
      </c>
      <c r="M3795">
        <v>0</v>
      </c>
      <c r="N3795">
        <v>0</v>
      </c>
      <c r="O3795">
        <v>1</v>
      </c>
      <c r="P3795">
        <v>1.74</v>
      </c>
      <c r="Q3795">
        <v>4.49</v>
      </c>
      <c r="R3795">
        <v>5.29</v>
      </c>
      <c r="S3795">
        <v>6.24</v>
      </c>
      <c r="T3795">
        <v>0</v>
      </c>
      <c r="U3795">
        <v>0</v>
      </c>
    </row>
    <row r="3796" spans="1:21" x14ac:dyDescent="0.25">
      <c r="A3796" t="s">
        <v>6563</v>
      </c>
      <c r="B3796" t="s">
        <v>6564</v>
      </c>
      <c r="C3796" t="s">
        <v>20873</v>
      </c>
      <c r="D3796">
        <v>0</v>
      </c>
      <c r="E3796">
        <v>0</v>
      </c>
      <c r="F3796">
        <v>6.09</v>
      </c>
      <c r="G3796">
        <v>0</v>
      </c>
      <c r="H3796">
        <v>0</v>
      </c>
      <c r="I3796">
        <v>0</v>
      </c>
      <c r="J3796">
        <v>1</v>
      </c>
      <c r="K3796">
        <v>1</v>
      </c>
      <c r="L3796">
        <v>1</v>
      </c>
      <c r="M3796">
        <v>0</v>
      </c>
      <c r="N3796">
        <v>0</v>
      </c>
      <c r="O3796">
        <v>1</v>
      </c>
      <c r="P3796">
        <v>1.79</v>
      </c>
      <c r="Q3796">
        <v>4.09</v>
      </c>
      <c r="R3796">
        <v>5.63</v>
      </c>
      <c r="S3796">
        <v>6.24</v>
      </c>
      <c r="T3796">
        <v>0</v>
      </c>
      <c r="U3796">
        <v>0</v>
      </c>
    </row>
    <row r="3797" spans="1:21" x14ac:dyDescent="0.25">
      <c r="A3797" t="s">
        <v>5797</v>
      </c>
      <c r="B3797" t="s">
        <v>5798</v>
      </c>
      <c r="C3797" t="s">
        <v>20888</v>
      </c>
      <c r="D3797">
        <v>0</v>
      </c>
      <c r="E3797">
        <v>0</v>
      </c>
      <c r="F3797">
        <v>5.99</v>
      </c>
      <c r="G3797">
        <v>0</v>
      </c>
      <c r="H3797">
        <v>0</v>
      </c>
      <c r="I3797">
        <v>0</v>
      </c>
      <c r="J3797">
        <v>1</v>
      </c>
      <c r="K3797">
        <v>1</v>
      </c>
      <c r="L3797">
        <v>1</v>
      </c>
      <c r="M3797">
        <v>0</v>
      </c>
      <c r="N3797">
        <v>0</v>
      </c>
      <c r="O3797">
        <v>1</v>
      </c>
      <c r="P3797">
        <v>1.82</v>
      </c>
      <c r="Q3797">
        <v>4.08</v>
      </c>
      <c r="R3797">
        <v>6.32</v>
      </c>
      <c r="S3797">
        <v>6.24</v>
      </c>
      <c r="T3797">
        <v>0</v>
      </c>
      <c r="U3797">
        <v>0</v>
      </c>
    </row>
    <row r="3798" spans="1:21" x14ac:dyDescent="0.25">
      <c r="A3798" t="s">
        <v>6050</v>
      </c>
      <c r="B3798" t="s">
        <v>6051</v>
      </c>
      <c r="C3798" t="s">
        <v>20889</v>
      </c>
      <c r="D3798">
        <v>0</v>
      </c>
      <c r="E3798">
        <v>0</v>
      </c>
      <c r="F3798">
        <v>6.11</v>
      </c>
      <c r="G3798">
        <v>0</v>
      </c>
      <c r="H3798">
        <v>0</v>
      </c>
      <c r="I3798">
        <v>0</v>
      </c>
      <c r="J3798">
        <v>1</v>
      </c>
      <c r="K3798">
        <v>1</v>
      </c>
      <c r="L3798">
        <v>1</v>
      </c>
      <c r="M3798">
        <v>0</v>
      </c>
      <c r="N3798">
        <v>1</v>
      </c>
      <c r="O3798">
        <v>1</v>
      </c>
      <c r="P3798">
        <v>1.81</v>
      </c>
      <c r="Q3798">
        <v>4.5199999999999996</v>
      </c>
      <c r="R3798">
        <v>6.18</v>
      </c>
      <c r="S3798">
        <v>6.24</v>
      </c>
      <c r="T3798">
        <v>0</v>
      </c>
      <c r="U3798">
        <v>0</v>
      </c>
    </row>
    <row r="3799" spans="1:21" x14ac:dyDescent="0.25">
      <c r="A3799" t="s">
        <v>6448</v>
      </c>
      <c r="B3799" t="s">
        <v>563</v>
      </c>
      <c r="C3799" t="s">
        <v>20881</v>
      </c>
      <c r="D3799">
        <v>0</v>
      </c>
      <c r="E3799">
        <v>0</v>
      </c>
      <c r="F3799">
        <v>6.12</v>
      </c>
      <c r="G3799">
        <v>0</v>
      </c>
      <c r="H3799">
        <v>0</v>
      </c>
      <c r="I3799">
        <v>0</v>
      </c>
      <c r="J3799">
        <v>1</v>
      </c>
      <c r="K3799">
        <v>1</v>
      </c>
      <c r="L3799">
        <v>1</v>
      </c>
      <c r="M3799">
        <v>0</v>
      </c>
      <c r="N3799">
        <v>1</v>
      </c>
      <c r="O3799">
        <v>1</v>
      </c>
      <c r="P3799">
        <v>1.85</v>
      </c>
      <c r="Q3799">
        <v>4.68</v>
      </c>
      <c r="R3799">
        <v>6.48</v>
      </c>
      <c r="S3799">
        <v>6.24</v>
      </c>
      <c r="T3799">
        <v>0</v>
      </c>
      <c r="U3799">
        <v>0</v>
      </c>
    </row>
    <row r="3800" spans="1:21" x14ac:dyDescent="0.25">
      <c r="A3800" t="s">
        <v>6159</v>
      </c>
      <c r="B3800" t="s">
        <v>6160</v>
      </c>
      <c r="C3800" t="s">
        <v>20889</v>
      </c>
      <c r="D3800">
        <v>0</v>
      </c>
      <c r="E3800">
        <v>0</v>
      </c>
      <c r="F3800">
        <v>6.11</v>
      </c>
      <c r="G3800">
        <v>0</v>
      </c>
      <c r="H3800">
        <v>1</v>
      </c>
      <c r="I3800">
        <v>0</v>
      </c>
      <c r="J3800">
        <v>1</v>
      </c>
      <c r="K3800">
        <v>1</v>
      </c>
      <c r="L3800">
        <v>1</v>
      </c>
      <c r="M3800">
        <v>0</v>
      </c>
      <c r="N3800">
        <v>1</v>
      </c>
      <c r="O3800">
        <v>1</v>
      </c>
      <c r="P3800">
        <v>1.88</v>
      </c>
      <c r="Q3800">
        <v>5.35</v>
      </c>
      <c r="R3800">
        <v>7.31</v>
      </c>
      <c r="S3800">
        <v>6.24</v>
      </c>
      <c r="T3800">
        <v>0</v>
      </c>
      <c r="U3800">
        <v>-0.1</v>
      </c>
    </row>
    <row r="3801" spans="1:21" x14ac:dyDescent="0.25">
      <c r="A3801" t="s">
        <v>5721</v>
      </c>
      <c r="B3801" t="s">
        <v>5722</v>
      </c>
      <c r="C3801" t="s">
        <v>20875</v>
      </c>
      <c r="D3801">
        <v>0</v>
      </c>
      <c r="E3801">
        <v>0</v>
      </c>
      <c r="F3801">
        <v>6.26</v>
      </c>
      <c r="G3801">
        <v>0</v>
      </c>
      <c r="H3801">
        <v>0</v>
      </c>
      <c r="I3801">
        <v>0</v>
      </c>
      <c r="J3801">
        <v>1</v>
      </c>
      <c r="K3801">
        <v>1</v>
      </c>
      <c r="L3801">
        <v>1</v>
      </c>
      <c r="M3801">
        <v>0</v>
      </c>
      <c r="N3801">
        <v>0</v>
      </c>
      <c r="O3801">
        <v>1</v>
      </c>
      <c r="P3801">
        <v>1.74</v>
      </c>
      <c r="Q3801">
        <v>3.93</v>
      </c>
      <c r="R3801">
        <v>4.75</v>
      </c>
      <c r="S3801">
        <v>6.24</v>
      </c>
      <c r="T3801">
        <v>0</v>
      </c>
      <c r="U3801">
        <v>0</v>
      </c>
    </row>
    <row r="3802" spans="1:21" x14ac:dyDescent="0.25">
      <c r="A3802" t="s">
        <v>5741</v>
      </c>
      <c r="B3802" t="s">
        <v>5742</v>
      </c>
      <c r="C3802" t="s">
        <v>20879</v>
      </c>
      <c r="D3802">
        <v>0</v>
      </c>
      <c r="E3802">
        <v>0</v>
      </c>
      <c r="F3802">
        <v>6.31</v>
      </c>
      <c r="G3802">
        <v>0</v>
      </c>
      <c r="H3802">
        <v>1</v>
      </c>
      <c r="I3802">
        <v>0</v>
      </c>
      <c r="J3802">
        <v>1</v>
      </c>
      <c r="K3802">
        <v>1</v>
      </c>
      <c r="L3802">
        <v>1</v>
      </c>
      <c r="M3802">
        <v>0</v>
      </c>
      <c r="N3802">
        <v>1</v>
      </c>
      <c r="O3802">
        <v>1</v>
      </c>
      <c r="P3802">
        <v>1.87</v>
      </c>
      <c r="Q3802">
        <v>5.07</v>
      </c>
      <c r="R3802">
        <v>6.31</v>
      </c>
      <c r="S3802">
        <v>6.24</v>
      </c>
      <c r="T3802">
        <v>0</v>
      </c>
      <c r="U3802">
        <v>0</v>
      </c>
    </row>
    <row r="3803" spans="1:21" x14ac:dyDescent="0.25">
      <c r="A3803" t="s">
        <v>24065</v>
      </c>
      <c r="B3803" t="s">
        <v>24066</v>
      </c>
      <c r="C3803" t="s">
        <v>20880</v>
      </c>
      <c r="D3803">
        <v>0</v>
      </c>
      <c r="E3803">
        <v>0</v>
      </c>
      <c r="F3803">
        <v>6.19</v>
      </c>
      <c r="G3803">
        <v>0</v>
      </c>
      <c r="H3803">
        <v>0</v>
      </c>
      <c r="I3803">
        <v>0</v>
      </c>
      <c r="J3803">
        <v>1</v>
      </c>
      <c r="K3803">
        <v>1</v>
      </c>
      <c r="L3803">
        <v>1</v>
      </c>
      <c r="M3803">
        <v>0</v>
      </c>
      <c r="N3803">
        <v>0</v>
      </c>
      <c r="O3803">
        <v>1</v>
      </c>
      <c r="P3803">
        <v>1.79</v>
      </c>
      <c r="Q3803">
        <v>4.33</v>
      </c>
      <c r="R3803">
        <v>5.53</v>
      </c>
      <c r="S3803">
        <v>6.25</v>
      </c>
      <c r="T3803">
        <v>0</v>
      </c>
      <c r="U3803">
        <v>0</v>
      </c>
    </row>
    <row r="3804" spans="1:21" x14ac:dyDescent="0.25">
      <c r="A3804" t="s">
        <v>24067</v>
      </c>
      <c r="B3804" t="s">
        <v>24068</v>
      </c>
      <c r="C3804" t="s">
        <v>20884</v>
      </c>
      <c r="D3804">
        <v>0</v>
      </c>
      <c r="E3804">
        <v>0</v>
      </c>
      <c r="F3804">
        <v>6.26</v>
      </c>
      <c r="G3804">
        <v>0</v>
      </c>
      <c r="H3804">
        <v>0</v>
      </c>
      <c r="I3804">
        <v>0</v>
      </c>
      <c r="J3804">
        <v>1</v>
      </c>
      <c r="K3804">
        <v>1</v>
      </c>
      <c r="L3804">
        <v>1</v>
      </c>
      <c r="M3804">
        <v>0</v>
      </c>
      <c r="N3804">
        <v>1</v>
      </c>
      <c r="O3804">
        <v>1</v>
      </c>
      <c r="P3804">
        <v>1.85</v>
      </c>
      <c r="Q3804">
        <v>4.76</v>
      </c>
      <c r="R3804">
        <v>6.27</v>
      </c>
      <c r="S3804">
        <v>6.25</v>
      </c>
      <c r="T3804">
        <v>0</v>
      </c>
      <c r="U3804">
        <v>0</v>
      </c>
    </row>
    <row r="3805" spans="1:21" x14ac:dyDescent="0.25">
      <c r="A3805" t="s">
        <v>1270</v>
      </c>
      <c r="B3805" t="s">
        <v>1271</v>
      </c>
      <c r="C3805" t="s">
        <v>20875</v>
      </c>
      <c r="D3805">
        <v>0</v>
      </c>
      <c r="E3805">
        <v>0</v>
      </c>
      <c r="F3805">
        <v>6.39</v>
      </c>
      <c r="G3805">
        <v>0</v>
      </c>
      <c r="H3805">
        <v>1</v>
      </c>
      <c r="I3805">
        <v>0</v>
      </c>
      <c r="J3805">
        <v>1</v>
      </c>
      <c r="K3805">
        <v>1</v>
      </c>
      <c r="L3805">
        <v>1</v>
      </c>
      <c r="M3805">
        <v>0</v>
      </c>
      <c r="N3805">
        <v>1</v>
      </c>
      <c r="O3805">
        <v>1</v>
      </c>
      <c r="P3805">
        <v>1.93</v>
      </c>
      <c r="Q3805">
        <v>6.61</v>
      </c>
      <c r="R3805">
        <v>8.08</v>
      </c>
      <c r="S3805">
        <v>6.25</v>
      </c>
      <c r="T3805">
        <v>0</v>
      </c>
      <c r="U3805">
        <v>0</v>
      </c>
    </row>
    <row r="3806" spans="1:21" x14ac:dyDescent="0.25">
      <c r="A3806" t="s">
        <v>24069</v>
      </c>
      <c r="B3806" t="s">
        <v>24070</v>
      </c>
      <c r="C3806" t="s">
        <v>1</v>
      </c>
      <c r="D3806">
        <v>0</v>
      </c>
      <c r="E3806">
        <v>0</v>
      </c>
      <c r="F3806">
        <v>6.34</v>
      </c>
      <c r="G3806">
        <v>0</v>
      </c>
      <c r="H3806">
        <v>1</v>
      </c>
      <c r="I3806">
        <v>0</v>
      </c>
      <c r="J3806">
        <v>1</v>
      </c>
      <c r="K3806">
        <v>1</v>
      </c>
      <c r="L3806">
        <v>1</v>
      </c>
      <c r="M3806">
        <v>0</v>
      </c>
      <c r="N3806">
        <v>1</v>
      </c>
      <c r="O3806">
        <v>1</v>
      </c>
      <c r="P3806">
        <v>1.95</v>
      </c>
      <c r="Q3806">
        <v>5.62</v>
      </c>
      <c r="R3806">
        <v>8.1300000000000008</v>
      </c>
      <c r="S3806">
        <v>6.25</v>
      </c>
      <c r="T3806">
        <v>0</v>
      </c>
      <c r="U3806">
        <v>-0.1</v>
      </c>
    </row>
    <row r="3807" spans="1:21" x14ac:dyDescent="0.25">
      <c r="A3807" t="s">
        <v>24071</v>
      </c>
      <c r="B3807" t="s">
        <v>24072</v>
      </c>
      <c r="C3807" t="s">
        <v>20889</v>
      </c>
      <c r="D3807">
        <v>0</v>
      </c>
      <c r="E3807">
        <v>0</v>
      </c>
      <c r="F3807">
        <v>6.18</v>
      </c>
      <c r="G3807">
        <v>0</v>
      </c>
      <c r="H3807">
        <v>0</v>
      </c>
      <c r="I3807">
        <v>0</v>
      </c>
      <c r="J3807">
        <v>1</v>
      </c>
      <c r="K3807">
        <v>1</v>
      </c>
      <c r="L3807">
        <v>1</v>
      </c>
      <c r="M3807">
        <v>0</v>
      </c>
      <c r="N3807">
        <v>0</v>
      </c>
      <c r="O3807">
        <v>1</v>
      </c>
      <c r="P3807">
        <v>1.84</v>
      </c>
      <c r="Q3807">
        <v>4.4000000000000004</v>
      </c>
      <c r="R3807">
        <v>6.52</v>
      </c>
      <c r="S3807">
        <v>6.25</v>
      </c>
      <c r="T3807">
        <v>0</v>
      </c>
      <c r="U3807">
        <v>0</v>
      </c>
    </row>
    <row r="3808" spans="1:21" x14ac:dyDescent="0.25">
      <c r="A3808" t="s">
        <v>24073</v>
      </c>
      <c r="B3808" t="s">
        <v>24074</v>
      </c>
      <c r="C3808" t="s">
        <v>20873</v>
      </c>
      <c r="D3808">
        <v>0</v>
      </c>
      <c r="E3808">
        <v>0</v>
      </c>
      <c r="F3808">
        <v>6.08</v>
      </c>
      <c r="G3808">
        <v>0</v>
      </c>
      <c r="H3808">
        <v>1</v>
      </c>
      <c r="I3808">
        <v>0</v>
      </c>
      <c r="J3808">
        <v>1</v>
      </c>
      <c r="K3808">
        <v>1</v>
      </c>
      <c r="L3808">
        <v>1</v>
      </c>
      <c r="M3808">
        <v>0</v>
      </c>
      <c r="N3808">
        <v>1</v>
      </c>
      <c r="O3808">
        <v>1</v>
      </c>
      <c r="P3808">
        <v>1.86</v>
      </c>
      <c r="Q3808">
        <v>4.8600000000000003</v>
      </c>
      <c r="R3808">
        <v>6.74</v>
      </c>
      <c r="S3808">
        <v>6.25</v>
      </c>
      <c r="T3808">
        <v>0</v>
      </c>
      <c r="U3808">
        <v>0</v>
      </c>
    </row>
    <row r="3809" spans="1:21" x14ac:dyDescent="0.25">
      <c r="A3809" t="s">
        <v>24075</v>
      </c>
      <c r="B3809" t="s">
        <v>24076</v>
      </c>
      <c r="C3809" t="s">
        <v>20888</v>
      </c>
      <c r="D3809">
        <v>0</v>
      </c>
      <c r="E3809">
        <v>0</v>
      </c>
      <c r="F3809">
        <v>6.09</v>
      </c>
      <c r="G3809">
        <v>0</v>
      </c>
      <c r="H3809">
        <v>1</v>
      </c>
      <c r="I3809">
        <v>0</v>
      </c>
      <c r="J3809">
        <v>1</v>
      </c>
      <c r="K3809">
        <v>1</v>
      </c>
      <c r="L3809">
        <v>1</v>
      </c>
      <c r="M3809">
        <v>0</v>
      </c>
      <c r="N3809">
        <v>1</v>
      </c>
      <c r="O3809">
        <v>1</v>
      </c>
      <c r="P3809">
        <v>1.92</v>
      </c>
      <c r="Q3809">
        <v>5.89</v>
      </c>
      <c r="R3809">
        <v>8.1</v>
      </c>
      <c r="S3809">
        <v>6.26</v>
      </c>
      <c r="T3809">
        <v>0</v>
      </c>
      <c r="U3809">
        <v>0</v>
      </c>
    </row>
    <row r="3810" spans="1:21" x14ac:dyDescent="0.25">
      <c r="A3810" t="s">
        <v>7508</v>
      </c>
      <c r="B3810" t="s">
        <v>7509</v>
      </c>
      <c r="C3810" t="s">
        <v>20886</v>
      </c>
      <c r="D3810">
        <v>0</v>
      </c>
      <c r="E3810">
        <v>0</v>
      </c>
      <c r="F3810">
        <v>6.2</v>
      </c>
      <c r="G3810">
        <v>0</v>
      </c>
      <c r="H3810">
        <v>0</v>
      </c>
      <c r="I3810">
        <v>0</v>
      </c>
      <c r="J3810">
        <v>1</v>
      </c>
      <c r="K3810">
        <v>1</v>
      </c>
      <c r="L3810">
        <v>1</v>
      </c>
      <c r="M3810">
        <v>0</v>
      </c>
      <c r="N3810">
        <v>1</v>
      </c>
      <c r="O3810">
        <v>1</v>
      </c>
      <c r="P3810">
        <v>1.84</v>
      </c>
      <c r="Q3810">
        <v>4.8499999999999996</v>
      </c>
      <c r="R3810">
        <v>6.64</v>
      </c>
      <c r="S3810">
        <v>6.26</v>
      </c>
      <c r="T3810">
        <v>0</v>
      </c>
      <c r="U3810">
        <v>0</v>
      </c>
    </row>
    <row r="3811" spans="1:21" x14ac:dyDescent="0.25">
      <c r="A3811" t="s">
        <v>24077</v>
      </c>
      <c r="B3811" t="s">
        <v>24078</v>
      </c>
      <c r="C3811" t="s">
        <v>20888</v>
      </c>
      <c r="D3811">
        <v>0</v>
      </c>
      <c r="E3811">
        <v>0</v>
      </c>
      <c r="F3811">
        <v>5.9</v>
      </c>
      <c r="G3811">
        <v>0</v>
      </c>
      <c r="H3811">
        <v>0</v>
      </c>
      <c r="I3811">
        <v>0</v>
      </c>
      <c r="J3811">
        <v>1</v>
      </c>
      <c r="K3811">
        <v>1</v>
      </c>
      <c r="L3811">
        <v>1</v>
      </c>
      <c r="M3811">
        <v>0</v>
      </c>
      <c r="N3811">
        <v>0</v>
      </c>
      <c r="O3811">
        <v>1</v>
      </c>
      <c r="P3811">
        <v>1.76</v>
      </c>
      <c r="Q3811">
        <v>3.28</v>
      </c>
      <c r="R3811">
        <v>5.2</v>
      </c>
      <c r="S3811">
        <v>6.26</v>
      </c>
      <c r="T3811">
        <v>0</v>
      </c>
      <c r="U3811">
        <v>0</v>
      </c>
    </row>
    <row r="3812" spans="1:21" x14ac:dyDescent="0.25">
      <c r="A3812" t="s">
        <v>7141</v>
      </c>
      <c r="B3812" t="s">
        <v>7142</v>
      </c>
      <c r="C3812" t="s">
        <v>1</v>
      </c>
      <c r="D3812">
        <v>0</v>
      </c>
      <c r="E3812">
        <v>0</v>
      </c>
      <c r="F3812">
        <v>6.19</v>
      </c>
      <c r="G3812">
        <v>0</v>
      </c>
      <c r="H3812">
        <v>1</v>
      </c>
      <c r="I3812">
        <v>0</v>
      </c>
      <c r="J3812">
        <v>1</v>
      </c>
      <c r="K3812">
        <v>1</v>
      </c>
      <c r="L3812">
        <v>1</v>
      </c>
      <c r="M3812">
        <v>0</v>
      </c>
      <c r="N3812">
        <v>1</v>
      </c>
      <c r="O3812">
        <v>1</v>
      </c>
      <c r="P3812">
        <v>1.91</v>
      </c>
      <c r="Q3812">
        <v>5.24</v>
      </c>
      <c r="R3812">
        <v>7.44</v>
      </c>
      <c r="S3812">
        <v>6.26</v>
      </c>
      <c r="T3812">
        <v>0</v>
      </c>
      <c r="U3812">
        <v>-0.1</v>
      </c>
    </row>
    <row r="3813" spans="1:21" x14ac:dyDescent="0.25">
      <c r="A3813" t="s">
        <v>24079</v>
      </c>
      <c r="B3813" t="s">
        <v>24080</v>
      </c>
      <c r="C3813" t="s">
        <v>20882</v>
      </c>
      <c r="D3813">
        <v>0</v>
      </c>
      <c r="E3813">
        <v>0</v>
      </c>
      <c r="F3813">
        <v>6.03</v>
      </c>
      <c r="G3813">
        <v>0</v>
      </c>
      <c r="H3813">
        <v>1</v>
      </c>
      <c r="I3813">
        <v>0</v>
      </c>
      <c r="J3813">
        <v>1</v>
      </c>
      <c r="K3813">
        <v>1</v>
      </c>
      <c r="L3813">
        <v>1</v>
      </c>
      <c r="M3813">
        <v>0</v>
      </c>
      <c r="N3813">
        <v>1</v>
      </c>
      <c r="O3813">
        <v>1</v>
      </c>
      <c r="P3813">
        <v>1.84</v>
      </c>
      <c r="Q3813">
        <v>5.35</v>
      </c>
      <c r="R3813">
        <v>6.85</v>
      </c>
      <c r="S3813">
        <v>6.27</v>
      </c>
      <c r="T3813">
        <v>0</v>
      </c>
      <c r="U3813">
        <v>0</v>
      </c>
    </row>
    <row r="3814" spans="1:21" x14ac:dyDescent="0.25">
      <c r="A3814" t="s">
        <v>24081</v>
      </c>
      <c r="B3814" t="s">
        <v>24082</v>
      </c>
      <c r="C3814" t="s">
        <v>20886</v>
      </c>
      <c r="D3814">
        <v>0</v>
      </c>
      <c r="E3814">
        <v>0</v>
      </c>
      <c r="F3814">
        <v>6.17</v>
      </c>
      <c r="G3814">
        <v>0</v>
      </c>
      <c r="H3814">
        <v>1</v>
      </c>
      <c r="I3814">
        <v>0</v>
      </c>
      <c r="J3814">
        <v>1</v>
      </c>
      <c r="K3814">
        <v>1</v>
      </c>
      <c r="L3814">
        <v>1</v>
      </c>
      <c r="M3814">
        <v>0</v>
      </c>
      <c r="N3814">
        <v>1</v>
      </c>
      <c r="O3814">
        <v>1</v>
      </c>
      <c r="P3814">
        <v>1.89</v>
      </c>
      <c r="Q3814">
        <v>5.19</v>
      </c>
      <c r="R3814">
        <v>7.33</v>
      </c>
      <c r="S3814">
        <v>6.27</v>
      </c>
      <c r="T3814">
        <v>0</v>
      </c>
      <c r="U3814">
        <v>0</v>
      </c>
    </row>
    <row r="3815" spans="1:21" x14ac:dyDescent="0.25">
      <c r="A3815" t="s">
        <v>24083</v>
      </c>
      <c r="B3815" t="s">
        <v>24084</v>
      </c>
      <c r="C3815" t="s">
        <v>20875</v>
      </c>
      <c r="D3815">
        <v>0</v>
      </c>
      <c r="E3815">
        <v>0</v>
      </c>
      <c r="F3815">
        <v>6.29</v>
      </c>
      <c r="G3815">
        <v>0</v>
      </c>
      <c r="H3815">
        <v>0</v>
      </c>
      <c r="I3815">
        <v>0</v>
      </c>
      <c r="J3815">
        <v>1</v>
      </c>
      <c r="K3815">
        <v>1</v>
      </c>
      <c r="L3815">
        <v>1</v>
      </c>
      <c r="M3815">
        <v>0</v>
      </c>
      <c r="N3815">
        <v>0</v>
      </c>
      <c r="O3815">
        <v>1</v>
      </c>
      <c r="P3815">
        <v>1.75</v>
      </c>
      <c r="Q3815">
        <v>3.86</v>
      </c>
      <c r="R3815">
        <v>4.79</v>
      </c>
      <c r="S3815">
        <v>6.27</v>
      </c>
      <c r="T3815">
        <v>0</v>
      </c>
      <c r="U3815">
        <v>0</v>
      </c>
    </row>
    <row r="3816" spans="1:21" x14ac:dyDescent="0.25">
      <c r="A3816" t="s">
        <v>24085</v>
      </c>
      <c r="B3816" t="s">
        <v>24086</v>
      </c>
      <c r="C3816" t="s">
        <v>20892</v>
      </c>
      <c r="D3816">
        <v>0</v>
      </c>
      <c r="E3816">
        <v>0</v>
      </c>
      <c r="F3816">
        <v>6.28</v>
      </c>
      <c r="G3816">
        <v>0</v>
      </c>
      <c r="H3816">
        <v>1</v>
      </c>
      <c r="I3816">
        <v>0</v>
      </c>
      <c r="J3816">
        <v>1</v>
      </c>
      <c r="K3816">
        <v>1</v>
      </c>
      <c r="L3816">
        <v>1</v>
      </c>
      <c r="M3816">
        <v>0</v>
      </c>
      <c r="N3816">
        <v>1</v>
      </c>
      <c r="O3816">
        <v>1</v>
      </c>
      <c r="P3816">
        <v>1.89</v>
      </c>
      <c r="Q3816">
        <v>5.54</v>
      </c>
      <c r="R3816">
        <v>7.37</v>
      </c>
      <c r="S3816">
        <v>6.27</v>
      </c>
      <c r="T3816">
        <v>0</v>
      </c>
      <c r="U3816">
        <v>-0.1</v>
      </c>
    </row>
    <row r="3817" spans="1:21" x14ac:dyDescent="0.25">
      <c r="A3817" t="s">
        <v>24087</v>
      </c>
      <c r="B3817" t="s">
        <v>2885</v>
      </c>
      <c r="C3817" t="s">
        <v>20886</v>
      </c>
      <c r="D3817">
        <v>0</v>
      </c>
      <c r="E3817">
        <v>0</v>
      </c>
      <c r="F3817">
        <v>6.13</v>
      </c>
      <c r="G3817">
        <v>0</v>
      </c>
      <c r="H3817">
        <v>0</v>
      </c>
      <c r="I3817">
        <v>0</v>
      </c>
      <c r="J3817">
        <v>1</v>
      </c>
      <c r="K3817">
        <v>1</v>
      </c>
      <c r="L3817">
        <v>1</v>
      </c>
      <c r="M3817">
        <v>0</v>
      </c>
      <c r="N3817">
        <v>1</v>
      </c>
      <c r="O3817">
        <v>1</v>
      </c>
      <c r="P3817">
        <v>1.8</v>
      </c>
      <c r="Q3817">
        <v>4.5</v>
      </c>
      <c r="R3817">
        <v>5.89</v>
      </c>
      <c r="S3817">
        <v>6.27</v>
      </c>
      <c r="T3817">
        <v>0</v>
      </c>
      <c r="U3817">
        <v>0</v>
      </c>
    </row>
    <row r="3818" spans="1:21" x14ac:dyDescent="0.25">
      <c r="A3818" t="s">
        <v>24088</v>
      </c>
      <c r="B3818" t="s">
        <v>24089</v>
      </c>
      <c r="C3818" t="s">
        <v>20870</v>
      </c>
      <c r="D3818">
        <v>0</v>
      </c>
      <c r="E3818">
        <v>0</v>
      </c>
      <c r="F3818">
        <v>6.06</v>
      </c>
      <c r="G3818">
        <v>0</v>
      </c>
      <c r="H3818">
        <v>1</v>
      </c>
      <c r="I3818">
        <v>0</v>
      </c>
      <c r="J3818">
        <v>1</v>
      </c>
      <c r="K3818">
        <v>1</v>
      </c>
      <c r="L3818">
        <v>1</v>
      </c>
      <c r="M3818">
        <v>0</v>
      </c>
      <c r="N3818">
        <v>1</v>
      </c>
      <c r="O3818">
        <v>1</v>
      </c>
      <c r="P3818">
        <v>1.89</v>
      </c>
      <c r="Q3818">
        <v>5.95</v>
      </c>
      <c r="R3818">
        <v>7.74</v>
      </c>
      <c r="S3818">
        <v>6.27</v>
      </c>
      <c r="T3818">
        <v>0</v>
      </c>
      <c r="U3818">
        <v>-0.1</v>
      </c>
    </row>
    <row r="3819" spans="1:21" x14ac:dyDescent="0.25">
      <c r="A3819" t="s">
        <v>5851</v>
      </c>
      <c r="B3819" t="s">
        <v>5852</v>
      </c>
      <c r="C3819" t="s">
        <v>20888</v>
      </c>
      <c r="D3819">
        <v>0</v>
      </c>
      <c r="E3819">
        <v>0</v>
      </c>
      <c r="F3819">
        <v>5.96</v>
      </c>
      <c r="G3819">
        <v>0</v>
      </c>
      <c r="H3819">
        <v>0</v>
      </c>
      <c r="I3819">
        <v>0</v>
      </c>
      <c r="J3819">
        <v>1</v>
      </c>
      <c r="K3819">
        <v>1</v>
      </c>
      <c r="L3819">
        <v>1</v>
      </c>
      <c r="M3819">
        <v>0</v>
      </c>
      <c r="N3819">
        <v>0</v>
      </c>
      <c r="O3819">
        <v>1</v>
      </c>
      <c r="P3819">
        <v>1.8</v>
      </c>
      <c r="Q3819">
        <v>4.0999999999999996</v>
      </c>
      <c r="R3819">
        <v>5.96</v>
      </c>
      <c r="S3819">
        <v>6.28</v>
      </c>
      <c r="T3819">
        <v>0</v>
      </c>
      <c r="U3819">
        <v>0</v>
      </c>
    </row>
    <row r="3820" spans="1:21" x14ac:dyDescent="0.25">
      <c r="A3820" t="s">
        <v>5929</v>
      </c>
      <c r="B3820" t="s">
        <v>5930</v>
      </c>
      <c r="C3820" t="s">
        <v>20884</v>
      </c>
      <c r="D3820">
        <v>0</v>
      </c>
      <c r="E3820">
        <v>0</v>
      </c>
      <c r="F3820">
        <v>6.3</v>
      </c>
      <c r="G3820">
        <v>0</v>
      </c>
      <c r="H3820">
        <v>0</v>
      </c>
      <c r="I3820">
        <v>0</v>
      </c>
      <c r="J3820">
        <v>1</v>
      </c>
      <c r="K3820">
        <v>1</v>
      </c>
      <c r="L3820">
        <v>1</v>
      </c>
      <c r="M3820">
        <v>0</v>
      </c>
      <c r="N3820">
        <v>1</v>
      </c>
      <c r="O3820">
        <v>1</v>
      </c>
      <c r="P3820">
        <v>1.83</v>
      </c>
      <c r="Q3820">
        <v>4.53</v>
      </c>
      <c r="R3820">
        <v>5.98</v>
      </c>
      <c r="S3820">
        <v>6.28</v>
      </c>
      <c r="T3820">
        <v>0</v>
      </c>
      <c r="U3820">
        <v>0</v>
      </c>
    </row>
    <row r="3821" spans="1:21" x14ac:dyDescent="0.25">
      <c r="A3821" t="s">
        <v>5936</v>
      </c>
      <c r="B3821" t="s">
        <v>5937</v>
      </c>
      <c r="C3821" t="s">
        <v>20886</v>
      </c>
      <c r="D3821">
        <v>0</v>
      </c>
      <c r="E3821">
        <v>0</v>
      </c>
      <c r="F3821">
        <v>6.17</v>
      </c>
      <c r="G3821">
        <v>0</v>
      </c>
      <c r="H3821">
        <v>0</v>
      </c>
      <c r="I3821">
        <v>0</v>
      </c>
      <c r="J3821">
        <v>1</v>
      </c>
      <c r="K3821">
        <v>1</v>
      </c>
      <c r="L3821">
        <v>1</v>
      </c>
      <c r="M3821">
        <v>0</v>
      </c>
      <c r="N3821">
        <v>1</v>
      </c>
      <c r="O3821">
        <v>1</v>
      </c>
      <c r="P3821">
        <v>1.82</v>
      </c>
      <c r="Q3821">
        <v>4.8899999999999997</v>
      </c>
      <c r="R3821">
        <v>6.31</v>
      </c>
      <c r="S3821">
        <v>6.28</v>
      </c>
      <c r="T3821">
        <v>0</v>
      </c>
      <c r="U3821">
        <v>0</v>
      </c>
    </row>
    <row r="3822" spans="1:21" x14ac:dyDescent="0.25">
      <c r="A3822" t="s">
        <v>5968</v>
      </c>
      <c r="B3822" t="s">
        <v>5969</v>
      </c>
      <c r="C3822" t="s">
        <v>20880</v>
      </c>
      <c r="D3822">
        <v>0</v>
      </c>
      <c r="E3822">
        <v>0</v>
      </c>
      <c r="F3822">
        <v>6.21</v>
      </c>
      <c r="G3822">
        <v>0</v>
      </c>
      <c r="H3822">
        <v>0</v>
      </c>
      <c r="I3822">
        <v>0</v>
      </c>
      <c r="J3822">
        <v>1</v>
      </c>
      <c r="K3822">
        <v>1</v>
      </c>
      <c r="L3822">
        <v>1</v>
      </c>
      <c r="M3822">
        <v>0</v>
      </c>
      <c r="N3822">
        <v>0</v>
      </c>
      <c r="O3822">
        <v>1</v>
      </c>
      <c r="P3822">
        <v>1.8</v>
      </c>
      <c r="Q3822">
        <v>4.18</v>
      </c>
      <c r="R3822">
        <v>5.5</v>
      </c>
      <c r="S3822">
        <v>6.28</v>
      </c>
      <c r="T3822">
        <v>0</v>
      </c>
      <c r="U3822">
        <v>0</v>
      </c>
    </row>
    <row r="3823" spans="1:21" x14ac:dyDescent="0.25">
      <c r="A3823" t="s">
        <v>24090</v>
      </c>
      <c r="B3823" t="s">
        <v>24091</v>
      </c>
      <c r="C3823" t="s">
        <v>1</v>
      </c>
      <c r="D3823">
        <v>0</v>
      </c>
      <c r="E3823">
        <v>0</v>
      </c>
      <c r="F3823">
        <v>6.29</v>
      </c>
      <c r="G3823">
        <v>0</v>
      </c>
      <c r="H3823">
        <v>0</v>
      </c>
      <c r="I3823">
        <v>0</v>
      </c>
      <c r="J3823">
        <v>1</v>
      </c>
      <c r="K3823">
        <v>1</v>
      </c>
      <c r="L3823">
        <v>1</v>
      </c>
      <c r="M3823">
        <v>0</v>
      </c>
      <c r="N3823">
        <v>1</v>
      </c>
      <c r="O3823">
        <v>1</v>
      </c>
      <c r="P3823">
        <v>1.9</v>
      </c>
      <c r="Q3823">
        <v>4.97</v>
      </c>
      <c r="R3823">
        <v>7.3</v>
      </c>
      <c r="S3823">
        <v>6.28</v>
      </c>
      <c r="T3823">
        <v>0</v>
      </c>
      <c r="U3823">
        <v>0</v>
      </c>
    </row>
    <row r="3824" spans="1:21" x14ac:dyDescent="0.25">
      <c r="A3824" t="s">
        <v>5931</v>
      </c>
      <c r="B3824" t="s">
        <v>5032</v>
      </c>
      <c r="C3824" t="s">
        <v>20878</v>
      </c>
      <c r="D3824">
        <v>0</v>
      </c>
      <c r="E3824">
        <v>0</v>
      </c>
      <c r="F3824">
        <v>6.35</v>
      </c>
      <c r="G3824">
        <v>0</v>
      </c>
      <c r="H3824">
        <v>0</v>
      </c>
      <c r="I3824">
        <v>0</v>
      </c>
      <c r="J3824">
        <v>1</v>
      </c>
      <c r="K3824">
        <v>1</v>
      </c>
      <c r="L3824">
        <v>1</v>
      </c>
      <c r="M3824">
        <v>0</v>
      </c>
      <c r="N3824">
        <v>0</v>
      </c>
      <c r="O3824">
        <v>1</v>
      </c>
      <c r="P3824">
        <v>1.87</v>
      </c>
      <c r="Q3824">
        <v>4.18</v>
      </c>
      <c r="R3824">
        <v>6.27</v>
      </c>
      <c r="S3824">
        <v>6.28</v>
      </c>
      <c r="T3824">
        <v>0</v>
      </c>
      <c r="U3824">
        <v>0</v>
      </c>
    </row>
    <row r="3825" spans="1:21" x14ac:dyDescent="0.25">
      <c r="A3825" t="s">
        <v>24092</v>
      </c>
      <c r="B3825" t="s">
        <v>24093</v>
      </c>
      <c r="C3825" t="s">
        <v>20886</v>
      </c>
      <c r="D3825">
        <v>0</v>
      </c>
      <c r="E3825">
        <v>0</v>
      </c>
      <c r="F3825">
        <v>6.12</v>
      </c>
      <c r="G3825">
        <v>0</v>
      </c>
      <c r="H3825">
        <v>1</v>
      </c>
      <c r="I3825">
        <v>0</v>
      </c>
      <c r="J3825">
        <v>1</v>
      </c>
      <c r="K3825">
        <v>1</v>
      </c>
      <c r="L3825">
        <v>1</v>
      </c>
      <c r="M3825">
        <v>0</v>
      </c>
      <c r="N3825">
        <v>1</v>
      </c>
      <c r="O3825">
        <v>1</v>
      </c>
      <c r="P3825">
        <v>1.83</v>
      </c>
      <c r="Q3825">
        <v>4.6399999999999997</v>
      </c>
      <c r="R3825">
        <v>6.26</v>
      </c>
      <c r="S3825">
        <v>6.28</v>
      </c>
      <c r="T3825">
        <v>0</v>
      </c>
      <c r="U3825">
        <v>0</v>
      </c>
    </row>
    <row r="3826" spans="1:21" x14ac:dyDescent="0.25">
      <c r="A3826" t="s">
        <v>24094</v>
      </c>
      <c r="B3826" t="s">
        <v>24095</v>
      </c>
      <c r="C3826" t="s">
        <v>20886</v>
      </c>
      <c r="D3826">
        <v>0</v>
      </c>
      <c r="E3826">
        <v>0</v>
      </c>
      <c r="F3826">
        <v>6.11</v>
      </c>
      <c r="G3826">
        <v>0</v>
      </c>
      <c r="H3826">
        <v>0</v>
      </c>
      <c r="I3826">
        <v>0</v>
      </c>
      <c r="J3826">
        <v>1</v>
      </c>
      <c r="K3826">
        <v>1</v>
      </c>
      <c r="L3826">
        <v>1</v>
      </c>
      <c r="M3826">
        <v>0</v>
      </c>
      <c r="N3826">
        <v>0</v>
      </c>
      <c r="O3826">
        <v>1</v>
      </c>
      <c r="P3826">
        <v>1.77</v>
      </c>
      <c r="Q3826">
        <v>3.98</v>
      </c>
      <c r="R3826">
        <v>5.3</v>
      </c>
      <c r="S3826">
        <v>6.28</v>
      </c>
      <c r="T3826">
        <v>0</v>
      </c>
      <c r="U3826">
        <v>0</v>
      </c>
    </row>
    <row r="3827" spans="1:21" x14ac:dyDescent="0.25">
      <c r="A3827" t="s">
        <v>24096</v>
      </c>
      <c r="B3827" t="s">
        <v>24097</v>
      </c>
      <c r="C3827" t="s">
        <v>20882</v>
      </c>
      <c r="D3827">
        <v>0</v>
      </c>
      <c r="E3827">
        <v>0</v>
      </c>
      <c r="F3827">
        <v>6.12</v>
      </c>
      <c r="G3827">
        <v>0</v>
      </c>
      <c r="H3827">
        <v>0</v>
      </c>
      <c r="I3827">
        <v>0</v>
      </c>
      <c r="J3827">
        <v>1</v>
      </c>
      <c r="K3827">
        <v>1</v>
      </c>
      <c r="L3827">
        <v>1</v>
      </c>
      <c r="M3827">
        <v>0</v>
      </c>
      <c r="N3827">
        <v>1</v>
      </c>
      <c r="O3827">
        <v>1</v>
      </c>
      <c r="P3827">
        <v>1.82</v>
      </c>
      <c r="Q3827">
        <v>4.71</v>
      </c>
      <c r="R3827">
        <v>6.41</v>
      </c>
      <c r="S3827">
        <v>6.28</v>
      </c>
      <c r="T3827">
        <v>0</v>
      </c>
      <c r="U3827">
        <v>0</v>
      </c>
    </row>
    <row r="3828" spans="1:21" x14ac:dyDescent="0.25">
      <c r="A3828" t="s">
        <v>24098</v>
      </c>
      <c r="B3828" t="s">
        <v>24099</v>
      </c>
      <c r="C3828" t="s">
        <v>20889</v>
      </c>
      <c r="D3828">
        <v>0</v>
      </c>
      <c r="E3828">
        <v>0</v>
      </c>
      <c r="F3828">
        <v>6.14</v>
      </c>
      <c r="G3828">
        <v>0</v>
      </c>
      <c r="H3828">
        <v>0</v>
      </c>
      <c r="I3828">
        <v>0</v>
      </c>
      <c r="J3828">
        <v>1</v>
      </c>
      <c r="K3828">
        <v>1</v>
      </c>
      <c r="L3828">
        <v>1</v>
      </c>
      <c r="M3828">
        <v>0</v>
      </c>
      <c r="N3828">
        <v>1</v>
      </c>
      <c r="O3828">
        <v>1</v>
      </c>
      <c r="P3828">
        <v>1.83</v>
      </c>
      <c r="Q3828">
        <v>4.51</v>
      </c>
      <c r="R3828">
        <v>6.34</v>
      </c>
      <c r="S3828">
        <v>6.29</v>
      </c>
      <c r="T3828">
        <v>0</v>
      </c>
      <c r="U3828">
        <v>0</v>
      </c>
    </row>
    <row r="3829" spans="1:21" x14ac:dyDescent="0.25">
      <c r="A3829" t="s">
        <v>7125</v>
      </c>
      <c r="B3829" t="s">
        <v>7126</v>
      </c>
      <c r="C3829" t="s">
        <v>1</v>
      </c>
      <c r="D3829">
        <v>0</v>
      </c>
      <c r="E3829">
        <v>0</v>
      </c>
      <c r="F3829">
        <v>6.26</v>
      </c>
      <c r="G3829">
        <v>0</v>
      </c>
      <c r="H3829">
        <v>1</v>
      </c>
      <c r="I3829">
        <v>0</v>
      </c>
      <c r="J3829">
        <v>1</v>
      </c>
      <c r="K3829">
        <v>1</v>
      </c>
      <c r="L3829">
        <v>1</v>
      </c>
      <c r="M3829">
        <v>0</v>
      </c>
      <c r="N3829">
        <v>1</v>
      </c>
      <c r="O3829">
        <v>1</v>
      </c>
      <c r="P3829">
        <v>1.94</v>
      </c>
      <c r="Q3829">
        <v>5.75</v>
      </c>
      <c r="R3829">
        <v>7.96</v>
      </c>
      <c r="S3829">
        <v>6.29</v>
      </c>
      <c r="T3829">
        <v>0</v>
      </c>
      <c r="U3829">
        <v>-0.1</v>
      </c>
    </row>
    <row r="3830" spans="1:21" x14ac:dyDescent="0.25">
      <c r="A3830" t="s">
        <v>24100</v>
      </c>
      <c r="B3830" t="s">
        <v>24101</v>
      </c>
      <c r="C3830" t="s">
        <v>20870</v>
      </c>
      <c r="D3830">
        <v>0</v>
      </c>
      <c r="E3830">
        <v>0</v>
      </c>
      <c r="F3830">
        <v>6.07</v>
      </c>
      <c r="G3830">
        <v>0</v>
      </c>
      <c r="H3830">
        <v>1</v>
      </c>
      <c r="I3830">
        <v>0</v>
      </c>
      <c r="J3830">
        <v>1</v>
      </c>
      <c r="K3830">
        <v>1</v>
      </c>
      <c r="L3830">
        <v>1</v>
      </c>
      <c r="M3830">
        <v>0</v>
      </c>
      <c r="N3830">
        <v>1</v>
      </c>
      <c r="O3830">
        <v>1</v>
      </c>
      <c r="P3830">
        <v>1.89</v>
      </c>
      <c r="Q3830">
        <v>5.82</v>
      </c>
      <c r="R3830">
        <v>7.65</v>
      </c>
      <c r="S3830">
        <v>6.29</v>
      </c>
      <c r="T3830">
        <v>0</v>
      </c>
      <c r="U3830">
        <v>-0.1</v>
      </c>
    </row>
    <row r="3831" spans="1:21" x14ac:dyDescent="0.25">
      <c r="A3831" t="s">
        <v>24102</v>
      </c>
      <c r="B3831" t="s">
        <v>24103</v>
      </c>
      <c r="C3831" t="s">
        <v>20888</v>
      </c>
      <c r="D3831">
        <v>0</v>
      </c>
      <c r="E3831">
        <v>0</v>
      </c>
      <c r="F3831">
        <v>5.96</v>
      </c>
      <c r="G3831">
        <v>0</v>
      </c>
      <c r="H3831">
        <v>0</v>
      </c>
      <c r="I3831">
        <v>0</v>
      </c>
      <c r="J3831">
        <v>1</v>
      </c>
      <c r="K3831">
        <v>1</v>
      </c>
      <c r="L3831">
        <v>1</v>
      </c>
      <c r="M3831">
        <v>0</v>
      </c>
      <c r="N3831">
        <v>0</v>
      </c>
      <c r="O3831">
        <v>1</v>
      </c>
      <c r="P3831">
        <v>1.79</v>
      </c>
      <c r="Q3831">
        <v>3.61</v>
      </c>
      <c r="R3831">
        <v>5.67</v>
      </c>
      <c r="S3831">
        <v>6.29</v>
      </c>
      <c r="T3831">
        <v>0</v>
      </c>
      <c r="U3831">
        <v>0</v>
      </c>
    </row>
    <row r="3832" spans="1:21" x14ac:dyDescent="0.25">
      <c r="A3832" t="s">
        <v>6488</v>
      </c>
      <c r="B3832" t="s">
        <v>6489</v>
      </c>
      <c r="C3832" t="s">
        <v>20881</v>
      </c>
      <c r="D3832">
        <v>0</v>
      </c>
      <c r="E3832">
        <v>0</v>
      </c>
      <c r="F3832">
        <v>6.18</v>
      </c>
      <c r="G3832">
        <v>0</v>
      </c>
      <c r="H3832">
        <v>1</v>
      </c>
      <c r="I3832">
        <v>0</v>
      </c>
      <c r="J3832">
        <v>1</v>
      </c>
      <c r="K3832">
        <v>1</v>
      </c>
      <c r="L3832">
        <v>1</v>
      </c>
      <c r="M3832">
        <v>0</v>
      </c>
      <c r="N3832">
        <v>1</v>
      </c>
      <c r="O3832">
        <v>1</v>
      </c>
      <c r="P3832">
        <v>1.94</v>
      </c>
      <c r="Q3832">
        <v>5.24</v>
      </c>
      <c r="R3832">
        <v>7.82</v>
      </c>
      <c r="S3832">
        <v>6.29</v>
      </c>
      <c r="T3832">
        <v>0</v>
      </c>
      <c r="U3832">
        <v>0</v>
      </c>
    </row>
    <row r="3833" spans="1:21" x14ac:dyDescent="0.25">
      <c r="A3833" t="s">
        <v>24104</v>
      </c>
      <c r="B3833" t="s">
        <v>24105</v>
      </c>
      <c r="C3833" t="s">
        <v>20890</v>
      </c>
      <c r="D3833">
        <v>0</v>
      </c>
      <c r="E3833">
        <v>0</v>
      </c>
      <c r="F3833">
        <v>6.29</v>
      </c>
      <c r="G3833">
        <v>0</v>
      </c>
      <c r="H3833">
        <v>0</v>
      </c>
      <c r="I3833">
        <v>0</v>
      </c>
      <c r="J3833">
        <v>1</v>
      </c>
      <c r="K3833">
        <v>1</v>
      </c>
      <c r="L3833">
        <v>1</v>
      </c>
      <c r="M3833">
        <v>0</v>
      </c>
      <c r="N3833">
        <v>1</v>
      </c>
      <c r="O3833">
        <v>1</v>
      </c>
      <c r="P3833">
        <v>1.89</v>
      </c>
      <c r="Q3833">
        <v>4.91</v>
      </c>
      <c r="R3833">
        <v>7.03</v>
      </c>
      <c r="S3833">
        <v>6.3</v>
      </c>
      <c r="T3833">
        <v>0</v>
      </c>
      <c r="U3833">
        <v>0</v>
      </c>
    </row>
    <row r="3834" spans="1:21" x14ac:dyDescent="0.25">
      <c r="A3834" t="s">
        <v>5844</v>
      </c>
      <c r="B3834" t="s">
        <v>5845</v>
      </c>
      <c r="C3834" t="s">
        <v>20873</v>
      </c>
      <c r="D3834">
        <v>0</v>
      </c>
      <c r="E3834">
        <v>0</v>
      </c>
      <c r="F3834">
        <v>6.1</v>
      </c>
      <c r="G3834">
        <v>0</v>
      </c>
      <c r="H3834">
        <v>0</v>
      </c>
      <c r="I3834">
        <v>0</v>
      </c>
      <c r="J3834">
        <v>1</v>
      </c>
      <c r="K3834">
        <v>1</v>
      </c>
      <c r="L3834">
        <v>1</v>
      </c>
      <c r="M3834">
        <v>0</v>
      </c>
      <c r="N3834">
        <v>0</v>
      </c>
      <c r="O3834">
        <v>1</v>
      </c>
      <c r="P3834">
        <v>1.79</v>
      </c>
      <c r="Q3834">
        <v>4.43</v>
      </c>
      <c r="R3834">
        <v>5.69</v>
      </c>
      <c r="S3834">
        <v>6.3</v>
      </c>
      <c r="T3834">
        <v>0</v>
      </c>
      <c r="U3834">
        <v>0</v>
      </c>
    </row>
    <row r="3835" spans="1:21" x14ac:dyDescent="0.25">
      <c r="A3835" t="s">
        <v>24106</v>
      </c>
      <c r="B3835" t="s">
        <v>24107</v>
      </c>
      <c r="C3835" t="s">
        <v>20886</v>
      </c>
      <c r="D3835">
        <v>0</v>
      </c>
      <c r="E3835">
        <v>0</v>
      </c>
      <c r="F3835">
        <v>6.18</v>
      </c>
      <c r="G3835">
        <v>0</v>
      </c>
      <c r="H3835">
        <v>0</v>
      </c>
      <c r="I3835">
        <v>0</v>
      </c>
      <c r="J3835">
        <v>1</v>
      </c>
      <c r="K3835">
        <v>1</v>
      </c>
      <c r="L3835">
        <v>1</v>
      </c>
      <c r="M3835">
        <v>0</v>
      </c>
      <c r="N3835">
        <v>1</v>
      </c>
      <c r="O3835">
        <v>1</v>
      </c>
      <c r="P3835">
        <v>1.81</v>
      </c>
      <c r="Q3835">
        <v>4.6100000000000003</v>
      </c>
      <c r="R3835">
        <v>6.05</v>
      </c>
      <c r="S3835">
        <v>6.3</v>
      </c>
      <c r="T3835">
        <v>0</v>
      </c>
      <c r="U3835">
        <v>0</v>
      </c>
    </row>
    <row r="3836" spans="1:21" x14ac:dyDescent="0.25">
      <c r="A3836" t="s">
        <v>24108</v>
      </c>
      <c r="B3836" t="s">
        <v>24109</v>
      </c>
      <c r="C3836" t="s">
        <v>20887</v>
      </c>
      <c r="D3836">
        <v>0</v>
      </c>
      <c r="E3836">
        <v>0</v>
      </c>
      <c r="F3836">
        <v>6.12</v>
      </c>
      <c r="G3836">
        <v>0</v>
      </c>
      <c r="H3836">
        <v>1</v>
      </c>
      <c r="I3836">
        <v>0</v>
      </c>
      <c r="J3836">
        <v>1</v>
      </c>
      <c r="K3836">
        <v>1</v>
      </c>
      <c r="L3836">
        <v>1</v>
      </c>
      <c r="M3836">
        <v>0</v>
      </c>
      <c r="N3836">
        <v>1</v>
      </c>
      <c r="O3836">
        <v>1</v>
      </c>
      <c r="P3836">
        <v>1.88</v>
      </c>
      <c r="Q3836">
        <v>4.99</v>
      </c>
      <c r="R3836">
        <v>7.07</v>
      </c>
      <c r="S3836">
        <v>6.3</v>
      </c>
      <c r="T3836">
        <v>0</v>
      </c>
      <c r="U3836">
        <v>0</v>
      </c>
    </row>
    <row r="3837" spans="1:21" x14ac:dyDescent="0.25">
      <c r="A3837" t="s">
        <v>7447</v>
      </c>
      <c r="B3837" t="s">
        <v>7448</v>
      </c>
      <c r="C3837" t="s">
        <v>20880</v>
      </c>
      <c r="D3837">
        <v>0</v>
      </c>
      <c r="E3837">
        <v>0</v>
      </c>
      <c r="F3837">
        <v>6.24</v>
      </c>
      <c r="G3837">
        <v>0</v>
      </c>
      <c r="H3837">
        <v>1</v>
      </c>
      <c r="I3837">
        <v>0</v>
      </c>
      <c r="J3837">
        <v>1</v>
      </c>
      <c r="K3837">
        <v>1</v>
      </c>
      <c r="L3837">
        <v>1</v>
      </c>
      <c r="M3837">
        <v>0</v>
      </c>
      <c r="N3837">
        <v>1</v>
      </c>
      <c r="O3837">
        <v>1</v>
      </c>
      <c r="P3837">
        <v>1.9</v>
      </c>
      <c r="Q3837">
        <v>5.39</v>
      </c>
      <c r="R3837">
        <v>7.15</v>
      </c>
      <c r="S3837">
        <v>6.3</v>
      </c>
      <c r="T3837">
        <v>0</v>
      </c>
      <c r="U3837">
        <v>0</v>
      </c>
    </row>
    <row r="3838" spans="1:21" x14ac:dyDescent="0.25">
      <c r="A3838" t="s">
        <v>24110</v>
      </c>
      <c r="B3838" t="s">
        <v>24111</v>
      </c>
      <c r="C3838" t="s">
        <v>20873</v>
      </c>
      <c r="D3838">
        <v>0</v>
      </c>
      <c r="E3838">
        <v>0</v>
      </c>
      <c r="F3838">
        <v>6.15</v>
      </c>
      <c r="G3838">
        <v>0</v>
      </c>
      <c r="H3838">
        <v>0</v>
      </c>
      <c r="I3838">
        <v>0</v>
      </c>
      <c r="J3838">
        <v>1</v>
      </c>
      <c r="K3838">
        <v>1</v>
      </c>
      <c r="L3838">
        <v>1</v>
      </c>
      <c r="M3838">
        <v>0</v>
      </c>
      <c r="N3838">
        <v>0</v>
      </c>
      <c r="O3838">
        <v>1</v>
      </c>
      <c r="P3838">
        <v>1.81</v>
      </c>
      <c r="Q3838">
        <v>4.07</v>
      </c>
      <c r="R3838">
        <v>5.78</v>
      </c>
      <c r="S3838">
        <v>6.3</v>
      </c>
      <c r="T3838">
        <v>0</v>
      </c>
      <c r="U3838">
        <v>0</v>
      </c>
    </row>
    <row r="3839" spans="1:21" x14ac:dyDescent="0.25">
      <c r="A3839" t="s">
        <v>24112</v>
      </c>
      <c r="B3839" t="s">
        <v>24113</v>
      </c>
      <c r="C3839" t="s">
        <v>20878</v>
      </c>
      <c r="D3839">
        <v>0</v>
      </c>
      <c r="E3839">
        <v>0</v>
      </c>
      <c r="F3839">
        <v>6.41</v>
      </c>
      <c r="G3839">
        <v>0</v>
      </c>
      <c r="H3839">
        <v>1</v>
      </c>
      <c r="I3839">
        <v>0</v>
      </c>
      <c r="J3839">
        <v>1</v>
      </c>
      <c r="K3839">
        <v>1</v>
      </c>
      <c r="L3839">
        <v>1</v>
      </c>
      <c r="M3839">
        <v>0</v>
      </c>
      <c r="N3839">
        <v>1</v>
      </c>
      <c r="O3839">
        <v>1</v>
      </c>
      <c r="P3839">
        <v>1.97</v>
      </c>
      <c r="Q3839">
        <v>5.44</v>
      </c>
      <c r="R3839">
        <v>7.88</v>
      </c>
      <c r="S3839">
        <v>6.3</v>
      </c>
      <c r="T3839">
        <v>0</v>
      </c>
      <c r="U3839">
        <v>0</v>
      </c>
    </row>
    <row r="3840" spans="1:21" x14ac:dyDescent="0.25">
      <c r="A3840" t="s">
        <v>6440</v>
      </c>
      <c r="B3840" t="s">
        <v>6441</v>
      </c>
      <c r="C3840" t="s">
        <v>20873</v>
      </c>
      <c r="D3840">
        <v>0</v>
      </c>
      <c r="E3840">
        <v>0</v>
      </c>
      <c r="F3840">
        <v>6.08</v>
      </c>
      <c r="G3840">
        <v>0</v>
      </c>
      <c r="H3840">
        <v>0</v>
      </c>
      <c r="I3840">
        <v>0</v>
      </c>
      <c r="J3840">
        <v>1</v>
      </c>
      <c r="K3840">
        <v>1</v>
      </c>
      <c r="L3840">
        <v>1</v>
      </c>
      <c r="M3840">
        <v>0</v>
      </c>
      <c r="N3840">
        <v>0</v>
      </c>
      <c r="O3840">
        <v>1</v>
      </c>
      <c r="P3840">
        <v>1.76</v>
      </c>
      <c r="Q3840">
        <v>3.85</v>
      </c>
      <c r="R3840">
        <v>5.14</v>
      </c>
      <c r="S3840">
        <v>6.31</v>
      </c>
      <c r="T3840">
        <v>0</v>
      </c>
      <c r="U3840">
        <v>0</v>
      </c>
    </row>
    <row r="3841" spans="1:21" x14ac:dyDescent="0.25">
      <c r="A3841" t="s">
        <v>6442</v>
      </c>
      <c r="B3841" t="s">
        <v>6443</v>
      </c>
      <c r="C3841" t="s">
        <v>20888</v>
      </c>
      <c r="D3841">
        <v>0</v>
      </c>
      <c r="E3841">
        <v>0</v>
      </c>
      <c r="F3841">
        <v>6.06</v>
      </c>
      <c r="G3841">
        <v>0</v>
      </c>
      <c r="H3841">
        <v>1</v>
      </c>
      <c r="I3841">
        <v>0</v>
      </c>
      <c r="J3841">
        <v>1</v>
      </c>
      <c r="K3841">
        <v>1</v>
      </c>
      <c r="L3841">
        <v>1</v>
      </c>
      <c r="M3841">
        <v>0</v>
      </c>
      <c r="N3841">
        <v>1</v>
      </c>
      <c r="O3841">
        <v>1</v>
      </c>
      <c r="P3841">
        <v>1.92</v>
      </c>
      <c r="Q3841">
        <v>4.91</v>
      </c>
      <c r="R3841">
        <v>7.72</v>
      </c>
      <c r="S3841">
        <v>6.31</v>
      </c>
      <c r="T3841">
        <v>0</v>
      </c>
      <c r="U3841">
        <v>0</v>
      </c>
    </row>
    <row r="3842" spans="1:21" x14ac:dyDescent="0.25">
      <c r="A3842" t="s">
        <v>24114</v>
      </c>
      <c r="B3842" t="s">
        <v>24115</v>
      </c>
      <c r="C3842" t="s">
        <v>20873</v>
      </c>
      <c r="D3842">
        <v>0</v>
      </c>
      <c r="E3842">
        <v>0</v>
      </c>
      <c r="F3842">
        <v>6.13</v>
      </c>
      <c r="G3842">
        <v>0</v>
      </c>
      <c r="H3842">
        <v>0</v>
      </c>
      <c r="I3842">
        <v>0</v>
      </c>
      <c r="J3842">
        <v>1</v>
      </c>
      <c r="K3842">
        <v>1</v>
      </c>
      <c r="L3842">
        <v>1</v>
      </c>
      <c r="M3842">
        <v>0</v>
      </c>
      <c r="N3842">
        <v>1</v>
      </c>
      <c r="O3842">
        <v>1</v>
      </c>
      <c r="P3842">
        <v>1.81</v>
      </c>
      <c r="Q3842">
        <v>4.5199999999999996</v>
      </c>
      <c r="R3842">
        <v>5.89</v>
      </c>
      <c r="S3842">
        <v>6.31</v>
      </c>
      <c r="T3842">
        <v>0</v>
      </c>
      <c r="U3842">
        <v>0</v>
      </c>
    </row>
    <row r="3843" spans="1:21" x14ac:dyDescent="0.25">
      <c r="A3843" t="s">
        <v>24116</v>
      </c>
      <c r="B3843" t="s">
        <v>24117</v>
      </c>
      <c r="C3843" t="s">
        <v>20895</v>
      </c>
      <c r="D3843">
        <v>0</v>
      </c>
      <c r="E3843">
        <v>0</v>
      </c>
      <c r="F3843">
        <v>6.09</v>
      </c>
      <c r="G3843">
        <v>0</v>
      </c>
      <c r="H3843">
        <v>0</v>
      </c>
      <c r="I3843">
        <v>0</v>
      </c>
      <c r="J3843">
        <v>1</v>
      </c>
      <c r="K3843">
        <v>1</v>
      </c>
      <c r="L3843">
        <v>1</v>
      </c>
      <c r="M3843">
        <v>0</v>
      </c>
      <c r="N3843">
        <v>0</v>
      </c>
      <c r="O3843">
        <v>1</v>
      </c>
      <c r="P3843">
        <v>1.84</v>
      </c>
      <c r="Q3843">
        <v>4.1500000000000004</v>
      </c>
      <c r="R3843">
        <v>6.32</v>
      </c>
      <c r="S3843">
        <v>6.31</v>
      </c>
      <c r="T3843">
        <v>0</v>
      </c>
      <c r="U3843">
        <v>0</v>
      </c>
    </row>
    <row r="3844" spans="1:21" x14ac:dyDescent="0.25">
      <c r="A3844" t="s">
        <v>24118</v>
      </c>
      <c r="B3844" t="s">
        <v>24119</v>
      </c>
      <c r="C3844" t="s">
        <v>20886</v>
      </c>
      <c r="D3844">
        <v>0</v>
      </c>
      <c r="E3844">
        <v>0</v>
      </c>
      <c r="F3844">
        <v>6.2</v>
      </c>
      <c r="G3844">
        <v>0</v>
      </c>
      <c r="H3844">
        <v>1</v>
      </c>
      <c r="I3844">
        <v>0</v>
      </c>
      <c r="J3844">
        <v>1</v>
      </c>
      <c r="K3844">
        <v>1</v>
      </c>
      <c r="L3844">
        <v>1</v>
      </c>
      <c r="M3844">
        <v>0</v>
      </c>
      <c r="N3844">
        <v>1</v>
      </c>
      <c r="O3844">
        <v>1</v>
      </c>
      <c r="P3844">
        <v>1.86</v>
      </c>
      <c r="Q3844">
        <v>5.15</v>
      </c>
      <c r="R3844">
        <v>6.84</v>
      </c>
      <c r="S3844">
        <v>6.31</v>
      </c>
      <c r="T3844">
        <v>0</v>
      </c>
      <c r="U3844">
        <v>0</v>
      </c>
    </row>
    <row r="3845" spans="1:21" x14ac:dyDescent="0.25">
      <c r="A3845" t="s">
        <v>6304</v>
      </c>
      <c r="B3845" t="s">
        <v>6305</v>
      </c>
      <c r="C3845" t="s">
        <v>20883</v>
      </c>
      <c r="D3845">
        <v>0</v>
      </c>
      <c r="E3845">
        <v>0</v>
      </c>
      <c r="F3845">
        <v>6.12</v>
      </c>
      <c r="G3845">
        <v>0</v>
      </c>
      <c r="H3845">
        <v>0</v>
      </c>
      <c r="I3845">
        <v>0</v>
      </c>
      <c r="J3845">
        <v>1</v>
      </c>
      <c r="K3845">
        <v>1</v>
      </c>
      <c r="L3845">
        <v>1</v>
      </c>
      <c r="M3845">
        <v>0</v>
      </c>
      <c r="N3845">
        <v>1</v>
      </c>
      <c r="O3845">
        <v>1</v>
      </c>
      <c r="P3845">
        <v>1.81</v>
      </c>
      <c r="Q3845">
        <v>5</v>
      </c>
      <c r="R3845">
        <v>6.26</v>
      </c>
      <c r="S3845">
        <v>6.32</v>
      </c>
      <c r="T3845">
        <v>0</v>
      </c>
      <c r="U3845">
        <v>0</v>
      </c>
    </row>
    <row r="3846" spans="1:21" x14ac:dyDescent="0.25">
      <c r="A3846" t="s">
        <v>24120</v>
      </c>
      <c r="B3846" t="s">
        <v>24121</v>
      </c>
      <c r="C3846" t="s">
        <v>1</v>
      </c>
      <c r="D3846">
        <v>0</v>
      </c>
      <c r="E3846">
        <v>0</v>
      </c>
      <c r="F3846">
        <v>6.25</v>
      </c>
      <c r="G3846">
        <v>0</v>
      </c>
      <c r="H3846">
        <v>1</v>
      </c>
      <c r="I3846">
        <v>0</v>
      </c>
      <c r="J3846">
        <v>1</v>
      </c>
      <c r="K3846">
        <v>1</v>
      </c>
      <c r="L3846">
        <v>1</v>
      </c>
      <c r="M3846">
        <v>0</v>
      </c>
      <c r="N3846">
        <v>1</v>
      </c>
      <c r="O3846">
        <v>1</v>
      </c>
      <c r="P3846">
        <v>1.92</v>
      </c>
      <c r="Q3846">
        <v>5.22</v>
      </c>
      <c r="R3846">
        <v>7.54</v>
      </c>
      <c r="S3846">
        <v>6.32</v>
      </c>
      <c r="T3846">
        <v>0</v>
      </c>
      <c r="U3846">
        <v>-0.1</v>
      </c>
    </row>
    <row r="3847" spans="1:21" x14ac:dyDescent="0.25">
      <c r="A3847" t="s">
        <v>24122</v>
      </c>
      <c r="B3847" t="s">
        <v>24123</v>
      </c>
      <c r="C3847" t="s">
        <v>1</v>
      </c>
      <c r="D3847">
        <v>0</v>
      </c>
      <c r="E3847">
        <v>0</v>
      </c>
      <c r="F3847">
        <v>6.26</v>
      </c>
      <c r="G3847">
        <v>0</v>
      </c>
      <c r="H3847">
        <v>1</v>
      </c>
      <c r="I3847">
        <v>0</v>
      </c>
      <c r="J3847">
        <v>1</v>
      </c>
      <c r="K3847">
        <v>1</v>
      </c>
      <c r="L3847">
        <v>1</v>
      </c>
      <c r="M3847">
        <v>0</v>
      </c>
      <c r="N3847">
        <v>1</v>
      </c>
      <c r="O3847">
        <v>1</v>
      </c>
      <c r="P3847">
        <v>1.91</v>
      </c>
      <c r="Q3847">
        <v>5.05</v>
      </c>
      <c r="R3847">
        <v>7.31</v>
      </c>
      <c r="S3847">
        <v>6.32</v>
      </c>
      <c r="T3847">
        <v>0</v>
      </c>
      <c r="U3847">
        <v>-0.1</v>
      </c>
    </row>
    <row r="3848" spans="1:21" x14ac:dyDescent="0.25">
      <c r="A3848" t="s">
        <v>24124</v>
      </c>
      <c r="B3848" t="s">
        <v>24125</v>
      </c>
      <c r="C3848" t="s">
        <v>1</v>
      </c>
      <c r="D3848">
        <v>0</v>
      </c>
      <c r="E3848">
        <v>0</v>
      </c>
      <c r="F3848">
        <v>6.26</v>
      </c>
      <c r="G3848">
        <v>0</v>
      </c>
      <c r="H3848">
        <v>0</v>
      </c>
      <c r="I3848">
        <v>0</v>
      </c>
      <c r="J3848">
        <v>1</v>
      </c>
      <c r="K3848">
        <v>1</v>
      </c>
      <c r="L3848">
        <v>1</v>
      </c>
      <c r="M3848">
        <v>0</v>
      </c>
      <c r="N3848">
        <v>1</v>
      </c>
      <c r="O3848">
        <v>1</v>
      </c>
      <c r="P3848">
        <v>1.87</v>
      </c>
      <c r="Q3848">
        <v>4.68</v>
      </c>
      <c r="R3848">
        <v>6.69</v>
      </c>
      <c r="S3848">
        <v>6.32</v>
      </c>
      <c r="T3848">
        <v>0</v>
      </c>
      <c r="U3848">
        <v>0</v>
      </c>
    </row>
    <row r="3849" spans="1:21" x14ac:dyDescent="0.25">
      <c r="A3849" t="s">
        <v>24126</v>
      </c>
      <c r="B3849" t="s">
        <v>24127</v>
      </c>
      <c r="C3849" t="s">
        <v>1</v>
      </c>
      <c r="D3849">
        <v>0</v>
      </c>
      <c r="E3849">
        <v>0</v>
      </c>
      <c r="F3849">
        <v>6.27</v>
      </c>
      <c r="G3849">
        <v>0</v>
      </c>
      <c r="H3849">
        <v>1</v>
      </c>
      <c r="I3849">
        <v>0</v>
      </c>
      <c r="J3849">
        <v>1</v>
      </c>
      <c r="K3849">
        <v>1</v>
      </c>
      <c r="L3849">
        <v>1</v>
      </c>
      <c r="M3849">
        <v>0</v>
      </c>
      <c r="N3849">
        <v>1</v>
      </c>
      <c r="O3849">
        <v>1</v>
      </c>
      <c r="P3849">
        <v>1.94</v>
      </c>
      <c r="Q3849">
        <v>5.33</v>
      </c>
      <c r="R3849">
        <v>7.73</v>
      </c>
      <c r="S3849">
        <v>6.32</v>
      </c>
      <c r="T3849">
        <v>0</v>
      </c>
      <c r="U3849">
        <v>-0.1</v>
      </c>
    </row>
    <row r="3850" spans="1:21" x14ac:dyDescent="0.25">
      <c r="A3850" t="s">
        <v>6214</v>
      </c>
      <c r="B3850" t="s">
        <v>6215</v>
      </c>
      <c r="C3850" t="s">
        <v>20889</v>
      </c>
      <c r="D3850">
        <v>0</v>
      </c>
      <c r="E3850">
        <v>0</v>
      </c>
      <c r="F3850">
        <v>6.29</v>
      </c>
      <c r="G3850">
        <v>0</v>
      </c>
      <c r="H3850">
        <v>1</v>
      </c>
      <c r="I3850">
        <v>0</v>
      </c>
      <c r="J3850">
        <v>1</v>
      </c>
      <c r="K3850">
        <v>1</v>
      </c>
      <c r="L3850">
        <v>1</v>
      </c>
      <c r="M3850">
        <v>0</v>
      </c>
      <c r="N3850">
        <v>1</v>
      </c>
      <c r="O3850">
        <v>1</v>
      </c>
      <c r="P3850">
        <v>1.96</v>
      </c>
      <c r="Q3850">
        <v>5.83</v>
      </c>
      <c r="R3850">
        <v>8.42</v>
      </c>
      <c r="S3850">
        <v>6.32</v>
      </c>
      <c r="T3850">
        <v>0</v>
      </c>
      <c r="U3850">
        <v>-0.1</v>
      </c>
    </row>
    <row r="3851" spans="1:21" x14ac:dyDescent="0.25">
      <c r="A3851" t="s">
        <v>24128</v>
      </c>
      <c r="B3851" t="s">
        <v>24129</v>
      </c>
      <c r="C3851" t="s">
        <v>20868</v>
      </c>
      <c r="D3851">
        <v>0</v>
      </c>
      <c r="E3851">
        <v>0</v>
      </c>
      <c r="F3851">
        <v>6.27</v>
      </c>
      <c r="G3851">
        <v>0</v>
      </c>
      <c r="H3851">
        <v>1</v>
      </c>
      <c r="I3851">
        <v>0</v>
      </c>
      <c r="J3851">
        <v>1</v>
      </c>
      <c r="K3851">
        <v>1</v>
      </c>
      <c r="L3851">
        <v>1</v>
      </c>
      <c r="M3851">
        <v>0</v>
      </c>
      <c r="N3851">
        <v>1</v>
      </c>
      <c r="O3851">
        <v>1</v>
      </c>
      <c r="P3851">
        <v>1.9</v>
      </c>
      <c r="Q3851">
        <v>5.07</v>
      </c>
      <c r="R3851">
        <v>7.25</v>
      </c>
      <c r="S3851">
        <v>6.33</v>
      </c>
      <c r="T3851">
        <v>0</v>
      </c>
      <c r="U3851">
        <v>0</v>
      </c>
    </row>
    <row r="3852" spans="1:21" x14ac:dyDescent="0.25">
      <c r="A3852" t="s">
        <v>24130</v>
      </c>
      <c r="B3852" t="s">
        <v>24131</v>
      </c>
      <c r="C3852" t="s">
        <v>20868</v>
      </c>
      <c r="D3852">
        <v>0</v>
      </c>
      <c r="E3852">
        <v>0</v>
      </c>
      <c r="F3852">
        <v>6.22</v>
      </c>
      <c r="G3852">
        <v>0</v>
      </c>
      <c r="H3852">
        <v>1</v>
      </c>
      <c r="I3852">
        <v>0</v>
      </c>
      <c r="J3852">
        <v>1</v>
      </c>
      <c r="K3852">
        <v>1</v>
      </c>
      <c r="L3852">
        <v>1</v>
      </c>
      <c r="M3852">
        <v>0</v>
      </c>
      <c r="N3852">
        <v>0</v>
      </c>
      <c r="O3852">
        <v>1</v>
      </c>
      <c r="P3852">
        <v>1.85</v>
      </c>
      <c r="Q3852">
        <v>4.4400000000000004</v>
      </c>
      <c r="R3852">
        <v>6.41</v>
      </c>
      <c r="S3852">
        <v>6.33</v>
      </c>
      <c r="T3852">
        <v>0</v>
      </c>
      <c r="U3852">
        <v>0</v>
      </c>
    </row>
    <row r="3853" spans="1:21" x14ac:dyDescent="0.25">
      <c r="A3853" t="s">
        <v>24132</v>
      </c>
      <c r="B3853" t="s">
        <v>24133</v>
      </c>
      <c r="C3853" t="s">
        <v>20889</v>
      </c>
      <c r="D3853">
        <v>0</v>
      </c>
      <c r="E3853">
        <v>0</v>
      </c>
      <c r="F3853">
        <v>6.19</v>
      </c>
      <c r="G3853">
        <v>0</v>
      </c>
      <c r="H3853">
        <v>0</v>
      </c>
      <c r="I3853">
        <v>0</v>
      </c>
      <c r="J3853">
        <v>1</v>
      </c>
      <c r="K3853">
        <v>1</v>
      </c>
      <c r="L3853">
        <v>1</v>
      </c>
      <c r="M3853">
        <v>0</v>
      </c>
      <c r="N3853">
        <v>0</v>
      </c>
      <c r="O3853">
        <v>1</v>
      </c>
      <c r="P3853">
        <v>1.82</v>
      </c>
      <c r="Q3853">
        <v>4.2300000000000004</v>
      </c>
      <c r="R3853">
        <v>6.14</v>
      </c>
      <c r="S3853">
        <v>6.33</v>
      </c>
      <c r="T3853">
        <v>0</v>
      </c>
      <c r="U3853">
        <v>0</v>
      </c>
    </row>
    <row r="3854" spans="1:21" x14ac:dyDescent="0.25">
      <c r="A3854" t="s">
        <v>6276</v>
      </c>
      <c r="B3854" t="s">
        <v>6277</v>
      </c>
      <c r="C3854" t="s">
        <v>20895</v>
      </c>
      <c r="D3854">
        <v>0</v>
      </c>
      <c r="E3854">
        <v>0</v>
      </c>
      <c r="F3854">
        <v>6.14</v>
      </c>
      <c r="G3854">
        <v>0</v>
      </c>
      <c r="H3854">
        <v>1</v>
      </c>
      <c r="I3854">
        <v>0</v>
      </c>
      <c r="J3854">
        <v>1</v>
      </c>
      <c r="K3854">
        <v>1</v>
      </c>
      <c r="L3854">
        <v>1</v>
      </c>
      <c r="M3854">
        <v>0</v>
      </c>
      <c r="N3854">
        <v>1</v>
      </c>
      <c r="O3854">
        <v>1</v>
      </c>
      <c r="P3854">
        <v>1.92</v>
      </c>
      <c r="Q3854">
        <v>5.14</v>
      </c>
      <c r="R3854">
        <v>7.65</v>
      </c>
      <c r="S3854">
        <v>6.33</v>
      </c>
      <c r="T3854">
        <v>0</v>
      </c>
      <c r="U3854">
        <v>-0.1</v>
      </c>
    </row>
    <row r="3855" spans="1:21" x14ac:dyDescent="0.25">
      <c r="A3855" t="s">
        <v>6549</v>
      </c>
      <c r="B3855" t="s">
        <v>6550</v>
      </c>
      <c r="C3855" t="s">
        <v>20873</v>
      </c>
      <c r="D3855">
        <v>0</v>
      </c>
      <c r="E3855">
        <v>0</v>
      </c>
      <c r="F3855">
        <v>6.18</v>
      </c>
      <c r="G3855">
        <v>0</v>
      </c>
      <c r="H3855">
        <v>0</v>
      </c>
      <c r="I3855">
        <v>0</v>
      </c>
      <c r="J3855">
        <v>1</v>
      </c>
      <c r="K3855">
        <v>1</v>
      </c>
      <c r="L3855">
        <v>1</v>
      </c>
      <c r="M3855">
        <v>0</v>
      </c>
      <c r="N3855">
        <v>0</v>
      </c>
      <c r="O3855">
        <v>1</v>
      </c>
      <c r="P3855">
        <v>1.81</v>
      </c>
      <c r="Q3855">
        <v>3.93</v>
      </c>
      <c r="R3855">
        <v>5.75</v>
      </c>
      <c r="S3855">
        <v>6.33</v>
      </c>
      <c r="T3855">
        <v>0</v>
      </c>
      <c r="U3855">
        <v>0</v>
      </c>
    </row>
    <row r="3856" spans="1:21" x14ac:dyDescent="0.25">
      <c r="A3856" t="s">
        <v>24134</v>
      </c>
      <c r="B3856" t="s">
        <v>24135</v>
      </c>
      <c r="C3856" t="s">
        <v>20873</v>
      </c>
      <c r="D3856">
        <v>0</v>
      </c>
      <c r="E3856">
        <v>0</v>
      </c>
      <c r="F3856">
        <v>6.19</v>
      </c>
      <c r="G3856">
        <v>0</v>
      </c>
      <c r="H3856">
        <v>0</v>
      </c>
      <c r="I3856">
        <v>0</v>
      </c>
      <c r="J3856">
        <v>1</v>
      </c>
      <c r="K3856">
        <v>1</v>
      </c>
      <c r="L3856">
        <v>1</v>
      </c>
      <c r="M3856">
        <v>0</v>
      </c>
      <c r="N3856">
        <v>1</v>
      </c>
      <c r="O3856">
        <v>1</v>
      </c>
      <c r="P3856">
        <v>1.85</v>
      </c>
      <c r="Q3856">
        <v>4.51</v>
      </c>
      <c r="R3856">
        <v>6.4</v>
      </c>
      <c r="S3856">
        <v>6.33</v>
      </c>
      <c r="T3856">
        <v>0</v>
      </c>
      <c r="U3856">
        <v>0</v>
      </c>
    </row>
    <row r="3857" spans="1:21" x14ac:dyDescent="0.25">
      <c r="A3857" t="s">
        <v>24136</v>
      </c>
      <c r="B3857" t="s">
        <v>24137</v>
      </c>
      <c r="C3857" t="s">
        <v>20873</v>
      </c>
      <c r="D3857">
        <v>0</v>
      </c>
      <c r="E3857">
        <v>0</v>
      </c>
      <c r="F3857">
        <v>6.13</v>
      </c>
      <c r="G3857">
        <v>0</v>
      </c>
      <c r="H3857">
        <v>0</v>
      </c>
      <c r="I3857">
        <v>0</v>
      </c>
      <c r="J3857">
        <v>1</v>
      </c>
      <c r="K3857">
        <v>1</v>
      </c>
      <c r="L3857">
        <v>1</v>
      </c>
      <c r="M3857">
        <v>0</v>
      </c>
      <c r="N3857">
        <v>0</v>
      </c>
      <c r="O3857">
        <v>1</v>
      </c>
      <c r="P3857">
        <v>1.8</v>
      </c>
      <c r="Q3857">
        <v>4.32</v>
      </c>
      <c r="R3857">
        <v>5.75</v>
      </c>
      <c r="S3857">
        <v>6.33</v>
      </c>
      <c r="T3857">
        <v>0</v>
      </c>
      <c r="U3857">
        <v>0</v>
      </c>
    </row>
    <row r="3858" spans="1:21" x14ac:dyDescent="0.25">
      <c r="A3858" t="s">
        <v>6238</v>
      </c>
      <c r="B3858" t="s">
        <v>6239</v>
      </c>
      <c r="C3858" t="s">
        <v>20888</v>
      </c>
      <c r="D3858">
        <v>0</v>
      </c>
      <c r="E3858">
        <v>0</v>
      </c>
      <c r="F3858">
        <v>6.08</v>
      </c>
      <c r="G3858">
        <v>0</v>
      </c>
      <c r="H3858">
        <v>0</v>
      </c>
      <c r="I3858">
        <v>0</v>
      </c>
      <c r="J3858">
        <v>1</v>
      </c>
      <c r="K3858">
        <v>1</v>
      </c>
      <c r="L3858">
        <v>1</v>
      </c>
      <c r="M3858">
        <v>0</v>
      </c>
      <c r="N3858">
        <v>0</v>
      </c>
      <c r="O3858">
        <v>1</v>
      </c>
      <c r="P3858">
        <v>1.85</v>
      </c>
      <c r="Q3858">
        <v>3.78</v>
      </c>
      <c r="R3858">
        <v>6.4</v>
      </c>
      <c r="S3858">
        <v>6.33</v>
      </c>
      <c r="T3858">
        <v>0</v>
      </c>
      <c r="U3858">
        <v>0</v>
      </c>
    </row>
    <row r="3859" spans="1:21" x14ac:dyDescent="0.25">
      <c r="A3859" t="s">
        <v>24138</v>
      </c>
      <c r="B3859" t="s">
        <v>24139</v>
      </c>
      <c r="C3859" t="s">
        <v>20886</v>
      </c>
      <c r="D3859">
        <v>0</v>
      </c>
      <c r="E3859">
        <v>0</v>
      </c>
      <c r="F3859">
        <v>6.19</v>
      </c>
      <c r="G3859">
        <v>0</v>
      </c>
      <c r="H3859">
        <v>0</v>
      </c>
      <c r="I3859">
        <v>0</v>
      </c>
      <c r="J3859">
        <v>1</v>
      </c>
      <c r="K3859">
        <v>1</v>
      </c>
      <c r="L3859">
        <v>1</v>
      </c>
      <c r="M3859">
        <v>0</v>
      </c>
      <c r="N3859">
        <v>0</v>
      </c>
      <c r="O3859">
        <v>1</v>
      </c>
      <c r="P3859">
        <v>1.81</v>
      </c>
      <c r="Q3859">
        <v>4.34</v>
      </c>
      <c r="R3859">
        <v>5.86</v>
      </c>
      <c r="S3859">
        <v>6.33</v>
      </c>
      <c r="T3859">
        <v>0</v>
      </c>
      <c r="U3859">
        <v>0</v>
      </c>
    </row>
    <row r="3860" spans="1:21" x14ac:dyDescent="0.25">
      <c r="A3860" t="s">
        <v>24140</v>
      </c>
      <c r="B3860" t="s">
        <v>24141</v>
      </c>
      <c r="C3860" t="s">
        <v>20879</v>
      </c>
      <c r="D3860">
        <v>0</v>
      </c>
      <c r="E3860">
        <v>0</v>
      </c>
      <c r="F3860">
        <v>6.43</v>
      </c>
      <c r="G3860">
        <v>0</v>
      </c>
      <c r="H3860">
        <v>0</v>
      </c>
      <c r="I3860">
        <v>0</v>
      </c>
      <c r="J3860">
        <v>1</v>
      </c>
      <c r="K3860">
        <v>1</v>
      </c>
      <c r="L3860">
        <v>1</v>
      </c>
      <c r="M3860">
        <v>0</v>
      </c>
      <c r="N3860">
        <v>0</v>
      </c>
      <c r="O3860">
        <v>1</v>
      </c>
      <c r="P3860">
        <v>1.86</v>
      </c>
      <c r="Q3860">
        <v>4.3499999999999996</v>
      </c>
      <c r="R3860">
        <v>5.74</v>
      </c>
      <c r="S3860">
        <v>6.33</v>
      </c>
      <c r="T3860">
        <v>0</v>
      </c>
      <c r="U3860">
        <v>0</v>
      </c>
    </row>
    <row r="3861" spans="1:21" x14ac:dyDescent="0.25">
      <c r="A3861" t="s">
        <v>8407</v>
      </c>
      <c r="B3861" t="s">
        <v>8408</v>
      </c>
      <c r="C3861" t="s">
        <v>20895</v>
      </c>
      <c r="D3861">
        <v>0</v>
      </c>
      <c r="E3861">
        <v>0</v>
      </c>
      <c r="F3861">
        <v>6.17</v>
      </c>
      <c r="G3861">
        <v>0</v>
      </c>
      <c r="H3861">
        <v>1</v>
      </c>
      <c r="I3861">
        <v>0</v>
      </c>
      <c r="J3861">
        <v>1</v>
      </c>
      <c r="K3861">
        <v>1</v>
      </c>
      <c r="L3861">
        <v>1</v>
      </c>
      <c r="M3861">
        <v>0</v>
      </c>
      <c r="N3861">
        <v>1</v>
      </c>
      <c r="O3861">
        <v>1</v>
      </c>
      <c r="P3861">
        <v>1.93</v>
      </c>
      <c r="Q3861">
        <v>4.7699999999999996</v>
      </c>
      <c r="R3861">
        <v>7.69</v>
      </c>
      <c r="S3861">
        <v>6.33</v>
      </c>
      <c r="T3861">
        <v>0</v>
      </c>
      <c r="U3861">
        <v>-0.1</v>
      </c>
    </row>
    <row r="3862" spans="1:21" x14ac:dyDescent="0.25">
      <c r="A3862" t="s">
        <v>7390</v>
      </c>
      <c r="B3862" t="s">
        <v>7391</v>
      </c>
      <c r="C3862" t="s">
        <v>20895</v>
      </c>
      <c r="D3862">
        <v>0</v>
      </c>
      <c r="E3862">
        <v>0</v>
      </c>
      <c r="F3862">
        <v>6.13</v>
      </c>
      <c r="G3862">
        <v>0</v>
      </c>
      <c r="H3862">
        <v>1</v>
      </c>
      <c r="I3862">
        <v>0</v>
      </c>
      <c r="J3862">
        <v>1</v>
      </c>
      <c r="K3862">
        <v>1</v>
      </c>
      <c r="L3862">
        <v>1</v>
      </c>
      <c r="M3862">
        <v>0</v>
      </c>
      <c r="N3862">
        <v>1</v>
      </c>
      <c r="O3862">
        <v>1</v>
      </c>
      <c r="P3862">
        <v>1.91</v>
      </c>
      <c r="Q3862">
        <v>4.9000000000000004</v>
      </c>
      <c r="R3862">
        <v>7.45</v>
      </c>
      <c r="S3862">
        <v>6.34</v>
      </c>
      <c r="T3862">
        <v>0</v>
      </c>
      <c r="U3862">
        <v>-0.1</v>
      </c>
    </row>
    <row r="3863" spans="1:21" x14ac:dyDescent="0.25">
      <c r="A3863" t="s">
        <v>5729</v>
      </c>
      <c r="B3863" t="s">
        <v>5730</v>
      </c>
      <c r="C3863" t="s">
        <v>20875</v>
      </c>
      <c r="D3863">
        <v>0</v>
      </c>
      <c r="E3863">
        <v>0</v>
      </c>
      <c r="F3863">
        <v>6.49</v>
      </c>
      <c r="G3863">
        <v>0</v>
      </c>
      <c r="H3863">
        <v>1</v>
      </c>
      <c r="I3863">
        <v>0</v>
      </c>
      <c r="J3863">
        <v>1</v>
      </c>
      <c r="K3863">
        <v>1</v>
      </c>
      <c r="L3863">
        <v>1</v>
      </c>
      <c r="M3863">
        <v>0</v>
      </c>
      <c r="N3863">
        <v>1</v>
      </c>
      <c r="O3863">
        <v>1</v>
      </c>
      <c r="P3863">
        <v>1.93</v>
      </c>
      <c r="Q3863">
        <v>6.26</v>
      </c>
      <c r="R3863">
        <v>7.8</v>
      </c>
      <c r="S3863">
        <v>6.34</v>
      </c>
      <c r="T3863">
        <v>0</v>
      </c>
      <c r="U3863">
        <v>0</v>
      </c>
    </row>
    <row r="3864" spans="1:21" x14ac:dyDescent="0.25">
      <c r="A3864" t="s">
        <v>5847</v>
      </c>
      <c r="B3864" t="s">
        <v>5848</v>
      </c>
      <c r="C3864" t="s">
        <v>1</v>
      </c>
      <c r="D3864">
        <v>0</v>
      </c>
      <c r="E3864">
        <v>0</v>
      </c>
      <c r="F3864">
        <v>6.25</v>
      </c>
      <c r="G3864">
        <v>0</v>
      </c>
      <c r="H3864">
        <v>1</v>
      </c>
      <c r="I3864">
        <v>0</v>
      </c>
      <c r="J3864">
        <v>1</v>
      </c>
      <c r="K3864">
        <v>1</v>
      </c>
      <c r="L3864">
        <v>1</v>
      </c>
      <c r="M3864">
        <v>0</v>
      </c>
      <c r="N3864">
        <v>1</v>
      </c>
      <c r="O3864">
        <v>1</v>
      </c>
      <c r="P3864">
        <v>1.92</v>
      </c>
      <c r="Q3864">
        <v>5</v>
      </c>
      <c r="R3864">
        <v>7.38</v>
      </c>
      <c r="S3864">
        <v>6.34</v>
      </c>
      <c r="T3864">
        <v>0</v>
      </c>
      <c r="U3864">
        <v>-0.1</v>
      </c>
    </row>
    <row r="3865" spans="1:21" x14ac:dyDescent="0.25">
      <c r="A3865" t="s">
        <v>24142</v>
      </c>
      <c r="B3865" t="s">
        <v>24143</v>
      </c>
      <c r="C3865" t="s">
        <v>20889</v>
      </c>
      <c r="D3865">
        <v>0</v>
      </c>
      <c r="E3865">
        <v>0</v>
      </c>
      <c r="F3865">
        <v>6.27</v>
      </c>
      <c r="G3865">
        <v>0</v>
      </c>
      <c r="H3865">
        <v>1</v>
      </c>
      <c r="I3865">
        <v>0</v>
      </c>
      <c r="J3865">
        <v>1</v>
      </c>
      <c r="K3865">
        <v>1</v>
      </c>
      <c r="L3865">
        <v>1</v>
      </c>
      <c r="M3865">
        <v>0</v>
      </c>
      <c r="N3865">
        <v>1</v>
      </c>
      <c r="O3865">
        <v>1</v>
      </c>
      <c r="P3865">
        <v>1.94</v>
      </c>
      <c r="Q3865">
        <v>5.33</v>
      </c>
      <c r="R3865">
        <v>8.02</v>
      </c>
      <c r="S3865">
        <v>6.34</v>
      </c>
      <c r="T3865">
        <v>0</v>
      </c>
      <c r="U3865">
        <v>-0.1</v>
      </c>
    </row>
    <row r="3866" spans="1:21" x14ac:dyDescent="0.25">
      <c r="A3866" t="s">
        <v>24144</v>
      </c>
      <c r="B3866" t="s">
        <v>1293</v>
      </c>
      <c r="C3866" t="s">
        <v>20879</v>
      </c>
      <c r="D3866">
        <v>0</v>
      </c>
      <c r="E3866">
        <v>0</v>
      </c>
      <c r="F3866">
        <v>6.51</v>
      </c>
      <c r="G3866">
        <v>0</v>
      </c>
      <c r="H3866">
        <v>0</v>
      </c>
      <c r="I3866">
        <v>0</v>
      </c>
      <c r="J3866">
        <v>1</v>
      </c>
      <c r="K3866">
        <v>1</v>
      </c>
      <c r="L3866">
        <v>1</v>
      </c>
      <c r="M3866">
        <v>0</v>
      </c>
      <c r="N3866">
        <v>1</v>
      </c>
      <c r="O3866">
        <v>1</v>
      </c>
      <c r="P3866">
        <v>1.91</v>
      </c>
      <c r="Q3866">
        <v>4.5999999999999996</v>
      </c>
      <c r="R3866">
        <v>6.48</v>
      </c>
      <c r="S3866">
        <v>6.34</v>
      </c>
      <c r="T3866">
        <v>0</v>
      </c>
      <c r="U3866">
        <v>0</v>
      </c>
    </row>
    <row r="3867" spans="1:21" x14ac:dyDescent="0.25">
      <c r="A3867" t="s">
        <v>24145</v>
      </c>
      <c r="B3867" t="s">
        <v>24146</v>
      </c>
      <c r="C3867" t="s">
        <v>1</v>
      </c>
      <c r="D3867">
        <v>0</v>
      </c>
      <c r="E3867">
        <v>0</v>
      </c>
      <c r="F3867">
        <v>6.25</v>
      </c>
      <c r="G3867">
        <v>0</v>
      </c>
      <c r="H3867">
        <v>0</v>
      </c>
      <c r="I3867">
        <v>0</v>
      </c>
      <c r="J3867">
        <v>1</v>
      </c>
      <c r="K3867">
        <v>1</v>
      </c>
      <c r="L3867">
        <v>1</v>
      </c>
      <c r="M3867">
        <v>0</v>
      </c>
      <c r="N3867">
        <v>0</v>
      </c>
      <c r="O3867">
        <v>1</v>
      </c>
      <c r="P3867">
        <v>1.85</v>
      </c>
      <c r="Q3867">
        <v>4.13</v>
      </c>
      <c r="R3867">
        <v>6.19</v>
      </c>
      <c r="S3867">
        <v>6.35</v>
      </c>
      <c r="T3867">
        <v>0</v>
      </c>
      <c r="U3867">
        <v>0</v>
      </c>
    </row>
    <row r="3868" spans="1:21" x14ac:dyDescent="0.25">
      <c r="A3868" t="s">
        <v>6420</v>
      </c>
      <c r="B3868" t="s">
        <v>6421</v>
      </c>
      <c r="C3868" t="s">
        <v>20887</v>
      </c>
      <c r="D3868">
        <v>0</v>
      </c>
      <c r="E3868">
        <v>0</v>
      </c>
      <c r="F3868">
        <v>6.22</v>
      </c>
      <c r="G3868">
        <v>0</v>
      </c>
      <c r="H3868">
        <v>1</v>
      </c>
      <c r="I3868">
        <v>0</v>
      </c>
      <c r="J3868">
        <v>1</v>
      </c>
      <c r="K3868">
        <v>1</v>
      </c>
      <c r="L3868">
        <v>1</v>
      </c>
      <c r="M3868">
        <v>0</v>
      </c>
      <c r="N3868">
        <v>1</v>
      </c>
      <c r="O3868">
        <v>1</v>
      </c>
      <c r="P3868">
        <v>1.9</v>
      </c>
      <c r="Q3868">
        <v>5.12</v>
      </c>
      <c r="R3868">
        <v>7.24</v>
      </c>
      <c r="S3868">
        <v>6.35</v>
      </c>
      <c r="T3868">
        <v>0</v>
      </c>
      <c r="U3868">
        <v>0</v>
      </c>
    </row>
    <row r="3869" spans="1:21" x14ac:dyDescent="0.25">
      <c r="A3869" t="s">
        <v>24147</v>
      </c>
      <c r="B3869" t="s">
        <v>24148</v>
      </c>
      <c r="C3869" t="s">
        <v>20880</v>
      </c>
      <c r="D3869">
        <v>0</v>
      </c>
      <c r="E3869">
        <v>0</v>
      </c>
      <c r="F3869">
        <v>6.3</v>
      </c>
      <c r="G3869">
        <v>0</v>
      </c>
      <c r="H3869">
        <v>0</v>
      </c>
      <c r="I3869">
        <v>0</v>
      </c>
      <c r="J3869">
        <v>1</v>
      </c>
      <c r="K3869">
        <v>1</v>
      </c>
      <c r="L3869">
        <v>1</v>
      </c>
      <c r="M3869">
        <v>0</v>
      </c>
      <c r="N3869">
        <v>0</v>
      </c>
      <c r="O3869">
        <v>1</v>
      </c>
      <c r="P3869">
        <v>1.82</v>
      </c>
      <c r="Q3869">
        <v>4.32</v>
      </c>
      <c r="R3869">
        <v>5.81</v>
      </c>
      <c r="S3869">
        <v>6.35</v>
      </c>
      <c r="T3869">
        <v>0</v>
      </c>
      <c r="U3869">
        <v>0</v>
      </c>
    </row>
    <row r="3870" spans="1:21" x14ac:dyDescent="0.25">
      <c r="A3870" t="s">
        <v>24149</v>
      </c>
      <c r="B3870" t="s">
        <v>24150</v>
      </c>
      <c r="C3870" t="s">
        <v>20875</v>
      </c>
      <c r="D3870">
        <v>0</v>
      </c>
      <c r="E3870">
        <v>0</v>
      </c>
      <c r="F3870">
        <v>6.49</v>
      </c>
      <c r="G3870">
        <v>0</v>
      </c>
      <c r="H3870">
        <v>1</v>
      </c>
      <c r="I3870">
        <v>0</v>
      </c>
      <c r="J3870">
        <v>1</v>
      </c>
      <c r="K3870">
        <v>1</v>
      </c>
      <c r="L3870">
        <v>1</v>
      </c>
      <c r="M3870">
        <v>0</v>
      </c>
      <c r="N3870">
        <v>1</v>
      </c>
      <c r="O3870">
        <v>1</v>
      </c>
      <c r="P3870">
        <v>1.95</v>
      </c>
      <c r="Q3870">
        <v>5.98</v>
      </c>
      <c r="R3870">
        <v>7.94</v>
      </c>
      <c r="S3870">
        <v>6.35</v>
      </c>
      <c r="T3870">
        <v>0</v>
      </c>
      <c r="U3870">
        <v>0</v>
      </c>
    </row>
    <row r="3871" spans="1:21" x14ac:dyDescent="0.25">
      <c r="A3871" t="s">
        <v>5987</v>
      </c>
      <c r="B3871" t="s">
        <v>5988</v>
      </c>
      <c r="C3871" t="s">
        <v>1</v>
      </c>
      <c r="D3871">
        <v>0</v>
      </c>
      <c r="E3871">
        <v>0</v>
      </c>
      <c r="F3871">
        <v>6.27</v>
      </c>
      <c r="G3871">
        <v>0</v>
      </c>
      <c r="H3871">
        <v>0</v>
      </c>
      <c r="I3871">
        <v>0</v>
      </c>
      <c r="J3871">
        <v>1</v>
      </c>
      <c r="K3871">
        <v>1</v>
      </c>
      <c r="L3871">
        <v>1</v>
      </c>
      <c r="M3871">
        <v>0</v>
      </c>
      <c r="N3871">
        <v>0</v>
      </c>
      <c r="O3871">
        <v>1</v>
      </c>
      <c r="P3871">
        <v>1.86</v>
      </c>
      <c r="Q3871">
        <v>4.34</v>
      </c>
      <c r="R3871">
        <v>6.38</v>
      </c>
      <c r="S3871">
        <v>6.36</v>
      </c>
      <c r="T3871">
        <v>0</v>
      </c>
      <c r="U3871">
        <v>0</v>
      </c>
    </row>
    <row r="3872" spans="1:21" x14ac:dyDescent="0.25">
      <c r="A3872" t="s">
        <v>24151</v>
      </c>
      <c r="B3872" t="s">
        <v>24152</v>
      </c>
      <c r="C3872" t="s">
        <v>1</v>
      </c>
      <c r="D3872">
        <v>0</v>
      </c>
      <c r="E3872">
        <v>0</v>
      </c>
      <c r="F3872">
        <v>6.28</v>
      </c>
      <c r="G3872">
        <v>0</v>
      </c>
      <c r="H3872">
        <v>0</v>
      </c>
      <c r="I3872">
        <v>0</v>
      </c>
      <c r="J3872">
        <v>1</v>
      </c>
      <c r="K3872">
        <v>1</v>
      </c>
      <c r="L3872">
        <v>1</v>
      </c>
      <c r="M3872">
        <v>0</v>
      </c>
      <c r="N3872">
        <v>1</v>
      </c>
      <c r="O3872">
        <v>1</v>
      </c>
      <c r="P3872">
        <v>1.88</v>
      </c>
      <c r="Q3872">
        <v>4.53</v>
      </c>
      <c r="R3872">
        <v>6.75</v>
      </c>
      <c r="S3872">
        <v>6.36</v>
      </c>
      <c r="T3872">
        <v>0</v>
      </c>
      <c r="U3872">
        <v>0</v>
      </c>
    </row>
    <row r="3873" spans="1:21" x14ac:dyDescent="0.25">
      <c r="A3873" t="s">
        <v>6199</v>
      </c>
      <c r="B3873" t="s">
        <v>6200</v>
      </c>
      <c r="C3873" t="s">
        <v>20873</v>
      </c>
      <c r="D3873">
        <v>0</v>
      </c>
      <c r="E3873">
        <v>0</v>
      </c>
      <c r="F3873">
        <v>6.2</v>
      </c>
      <c r="G3873">
        <v>0</v>
      </c>
      <c r="H3873">
        <v>1</v>
      </c>
      <c r="I3873">
        <v>0</v>
      </c>
      <c r="J3873">
        <v>1</v>
      </c>
      <c r="K3873">
        <v>1</v>
      </c>
      <c r="L3873">
        <v>1</v>
      </c>
      <c r="M3873">
        <v>0</v>
      </c>
      <c r="N3873">
        <v>1</v>
      </c>
      <c r="O3873">
        <v>1</v>
      </c>
      <c r="P3873">
        <v>1.91</v>
      </c>
      <c r="Q3873">
        <v>5.52</v>
      </c>
      <c r="R3873">
        <v>7.44</v>
      </c>
      <c r="S3873">
        <v>6.36</v>
      </c>
      <c r="T3873">
        <v>0</v>
      </c>
      <c r="U3873">
        <v>0</v>
      </c>
    </row>
    <row r="3874" spans="1:21" x14ac:dyDescent="0.25">
      <c r="A3874" t="s">
        <v>24153</v>
      </c>
      <c r="B3874" t="s">
        <v>6855</v>
      </c>
      <c r="C3874" t="s">
        <v>20884</v>
      </c>
      <c r="D3874">
        <v>0</v>
      </c>
      <c r="E3874">
        <v>0</v>
      </c>
      <c r="F3874">
        <v>6.41</v>
      </c>
      <c r="G3874">
        <v>0</v>
      </c>
      <c r="H3874">
        <v>0</v>
      </c>
      <c r="I3874">
        <v>0</v>
      </c>
      <c r="J3874">
        <v>1</v>
      </c>
      <c r="K3874">
        <v>1</v>
      </c>
      <c r="L3874">
        <v>1</v>
      </c>
      <c r="M3874">
        <v>0</v>
      </c>
      <c r="N3874">
        <v>1</v>
      </c>
      <c r="O3874">
        <v>1</v>
      </c>
      <c r="P3874">
        <v>1.91</v>
      </c>
      <c r="Q3874">
        <v>4.9800000000000004</v>
      </c>
      <c r="R3874">
        <v>6.92</v>
      </c>
      <c r="S3874">
        <v>6.37</v>
      </c>
      <c r="T3874">
        <v>0</v>
      </c>
      <c r="U3874">
        <v>0</v>
      </c>
    </row>
    <row r="3875" spans="1:21" x14ac:dyDescent="0.25">
      <c r="A3875" t="s">
        <v>24154</v>
      </c>
      <c r="B3875" t="s">
        <v>24155</v>
      </c>
      <c r="C3875" t="s">
        <v>20879</v>
      </c>
      <c r="D3875">
        <v>0</v>
      </c>
      <c r="E3875">
        <v>0</v>
      </c>
      <c r="F3875">
        <v>6.47</v>
      </c>
      <c r="G3875">
        <v>0</v>
      </c>
      <c r="H3875">
        <v>0</v>
      </c>
      <c r="I3875">
        <v>0</v>
      </c>
      <c r="J3875">
        <v>1</v>
      </c>
      <c r="K3875">
        <v>1</v>
      </c>
      <c r="L3875">
        <v>1</v>
      </c>
      <c r="M3875">
        <v>0</v>
      </c>
      <c r="N3875">
        <v>0</v>
      </c>
      <c r="O3875">
        <v>1</v>
      </c>
      <c r="P3875">
        <v>1.87</v>
      </c>
      <c r="Q3875">
        <v>4.43</v>
      </c>
      <c r="R3875">
        <v>5.91</v>
      </c>
      <c r="S3875">
        <v>6.37</v>
      </c>
      <c r="T3875">
        <v>0</v>
      </c>
      <c r="U3875">
        <v>0</v>
      </c>
    </row>
    <row r="3876" spans="1:21" x14ac:dyDescent="0.25">
      <c r="A3876" t="s">
        <v>24156</v>
      </c>
      <c r="B3876" t="s">
        <v>24157</v>
      </c>
      <c r="C3876" t="s">
        <v>20882</v>
      </c>
      <c r="D3876">
        <v>0</v>
      </c>
      <c r="E3876">
        <v>0</v>
      </c>
      <c r="F3876">
        <v>6.14</v>
      </c>
      <c r="G3876">
        <v>0</v>
      </c>
      <c r="H3876">
        <v>0</v>
      </c>
      <c r="I3876">
        <v>0</v>
      </c>
      <c r="J3876">
        <v>1</v>
      </c>
      <c r="K3876">
        <v>1</v>
      </c>
      <c r="L3876">
        <v>1</v>
      </c>
      <c r="M3876">
        <v>0</v>
      </c>
      <c r="N3876">
        <v>1</v>
      </c>
      <c r="O3876">
        <v>1</v>
      </c>
      <c r="P3876">
        <v>1.82</v>
      </c>
      <c r="Q3876">
        <v>4.72</v>
      </c>
      <c r="R3876">
        <v>6.24</v>
      </c>
      <c r="S3876">
        <v>6.37</v>
      </c>
      <c r="T3876">
        <v>0</v>
      </c>
      <c r="U3876">
        <v>0</v>
      </c>
    </row>
    <row r="3877" spans="1:21" x14ac:dyDescent="0.25">
      <c r="A3877" t="s">
        <v>24158</v>
      </c>
      <c r="B3877" t="s">
        <v>24159</v>
      </c>
      <c r="C3877" t="s">
        <v>1</v>
      </c>
      <c r="D3877">
        <v>0</v>
      </c>
      <c r="E3877">
        <v>0</v>
      </c>
      <c r="F3877">
        <v>6.27</v>
      </c>
      <c r="G3877">
        <v>0</v>
      </c>
      <c r="H3877">
        <v>0</v>
      </c>
      <c r="I3877">
        <v>0</v>
      </c>
      <c r="J3877">
        <v>1</v>
      </c>
      <c r="K3877">
        <v>1</v>
      </c>
      <c r="L3877">
        <v>1</v>
      </c>
      <c r="M3877">
        <v>0</v>
      </c>
      <c r="N3877">
        <v>0</v>
      </c>
      <c r="O3877">
        <v>1</v>
      </c>
      <c r="P3877">
        <v>1.83</v>
      </c>
      <c r="Q3877">
        <v>3.9</v>
      </c>
      <c r="R3877">
        <v>5.94</v>
      </c>
      <c r="S3877">
        <v>6.38</v>
      </c>
      <c r="T3877">
        <v>0</v>
      </c>
      <c r="U3877">
        <v>0</v>
      </c>
    </row>
    <row r="3878" spans="1:21" x14ac:dyDescent="0.25">
      <c r="A3878" t="s">
        <v>6833</v>
      </c>
      <c r="B3878" t="s">
        <v>6834</v>
      </c>
      <c r="C3878" t="s">
        <v>20888</v>
      </c>
      <c r="D3878">
        <v>0</v>
      </c>
      <c r="E3878">
        <v>0</v>
      </c>
      <c r="F3878">
        <v>6.12</v>
      </c>
      <c r="G3878">
        <v>0</v>
      </c>
      <c r="H3878">
        <v>0</v>
      </c>
      <c r="I3878">
        <v>0</v>
      </c>
      <c r="J3878">
        <v>1</v>
      </c>
      <c r="K3878">
        <v>1</v>
      </c>
      <c r="L3878">
        <v>1</v>
      </c>
      <c r="M3878">
        <v>0</v>
      </c>
      <c r="N3878">
        <v>0</v>
      </c>
      <c r="O3878">
        <v>1</v>
      </c>
      <c r="P3878">
        <v>1.85</v>
      </c>
      <c r="Q3878">
        <v>3.42</v>
      </c>
      <c r="R3878">
        <v>6.24</v>
      </c>
      <c r="S3878">
        <v>6.39</v>
      </c>
      <c r="T3878">
        <v>0</v>
      </c>
      <c r="U3878">
        <v>0</v>
      </c>
    </row>
    <row r="3879" spans="1:21" x14ac:dyDescent="0.25">
      <c r="A3879" t="s">
        <v>5828</v>
      </c>
      <c r="B3879" t="s">
        <v>5829</v>
      </c>
      <c r="C3879" t="s">
        <v>1</v>
      </c>
      <c r="D3879">
        <v>0</v>
      </c>
      <c r="E3879">
        <v>0</v>
      </c>
      <c r="F3879">
        <v>6.41</v>
      </c>
      <c r="G3879">
        <v>0</v>
      </c>
      <c r="H3879">
        <v>0</v>
      </c>
      <c r="I3879">
        <v>0</v>
      </c>
      <c r="J3879">
        <v>1</v>
      </c>
      <c r="K3879">
        <v>1</v>
      </c>
      <c r="L3879">
        <v>1</v>
      </c>
      <c r="M3879">
        <v>0</v>
      </c>
      <c r="N3879">
        <v>1</v>
      </c>
      <c r="O3879">
        <v>1</v>
      </c>
      <c r="P3879">
        <v>1.93</v>
      </c>
      <c r="Q3879">
        <v>4.9000000000000004</v>
      </c>
      <c r="R3879">
        <v>7.54</v>
      </c>
      <c r="S3879">
        <v>6.39</v>
      </c>
      <c r="T3879">
        <v>0</v>
      </c>
      <c r="U3879">
        <v>0</v>
      </c>
    </row>
    <row r="3880" spans="1:21" x14ac:dyDescent="0.25">
      <c r="A3880" t="s">
        <v>7106</v>
      </c>
      <c r="B3880" t="s">
        <v>7107</v>
      </c>
      <c r="C3880" t="s">
        <v>20881</v>
      </c>
      <c r="D3880">
        <v>0</v>
      </c>
      <c r="E3880">
        <v>0</v>
      </c>
      <c r="F3880">
        <v>6.22</v>
      </c>
      <c r="G3880">
        <v>0</v>
      </c>
      <c r="H3880">
        <v>1</v>
      </c>
      <c r="I3880">
        <v>0</v>
      </c>
      <c r="J3880">
        <v>1</v>
      </c>
      <c r="K3880">
        <v>1</v>
      </c>
      <c r="L3880">
        <v>1</v>
      </c>
      <c r="M3880">
        <v>0</v>
      </c>
      <c r="N3880">
        <v>1</v>
      </c>
      <c r="O3880">
        <v>1</v>
      </c>
      <c r="P3880">
        <v>1.93</v>
      </c>
      <c r="Q3880">
        <v>4.7699999999999996</v>
      </c>
      <c r="R3880">
        <v>7.39</v>
      </c>
      <c r="S3880">
        <v>6.39</v>
      </c>
      <c r="T3880">
        <v>0</v>
      </c>
      <c r="U3880">
        <v>0</v>
      </c>
    </row>
    <row r="3881" spans="1:21" x14ac:dyDescent="0.25">
      <c r="A3881" t="s">
        <v>24160</v>
      </c>
      <c r="B3881" t="s">
        <v>24161</v>
      </c>
      <c r="C3881" t="s">
        <v>20889</v>
      </c>
      <c r="D3881">
        <v>0</v>
      </c>
      <c r="E3881">
        <v>0</v>
      </c>
      <c r="F3881">
        <v>6.28</v>
      </c>
      <c r="G3881">
        <v>0</v>
      </c>
      <c r="H3881">
        <v>1</v>
      </c>
      <c r="I3881">
        <v>0</v>
      </c>
      <c r="J3881">
        <v>1</v>
      </c>
      <c r="K3881">
        <v>1</v>
      </c>
      <c r="L3881">
        <v>1</v>
      </c>
      <c r="M3881">
        <v>0</v>
      </c>
      <c r="N3881">
        <v>1</v>
      </c>
      <c r="O3881">
        <v>1</v>
      </c>
      <c r="P3881">
        <v>1.92</v>
      </c>
      <c r="Q3881">
        <v>5.28</v>
      </c>
      <c r="R3881">
        <v>7.67</v>
      </c>
      <c r="S3881">
        <v>6.39</v>
      </c>
      <c r="T3881">
        <v>0</v>
      </c>
      <c r="U3881">
        <v>-0.1</v>
      </c>
    </row>
    <row r="3882" spans="1:21" x14ac:dyDescent="0.25">
      <c r="A3882" t="s">
        <v>24162</v>
      </c>
      <c r="B3882" t="s">
        <v>24163</v>
      </c>
      <c r="C3882" t="s">
        <v>20886</v>
      </c>
      <c r="D3882">
        <v>0</v>
      </c>
      <c r="E3882">
        <v>0</v>
      </c>
      <c r="F3882">
        <v>6.33</v>
      </c>
      <c r="G3882">
        <v>0</v>
      </c>
      <c r="H3882">
        <v>0</v>
      </c>
      <c r="I3882">
        <v>0</v>
      </c>
      <c r="J3882">
        <v>1</v>
      </c>
      <c r="K3882">
        <v>1</v>
      </c>
      <c r="L3882">
        <v>1</v>
      </c>
      <c r="M3882">
        <v>0</v>
      </c>
      <c r="N3882">
        <v>0</v>
      </c>
      <c r="O3882">
        <v>1</v>
      </c>
      <c r="P3882">
        <v>1.87</v>
      </c>
      <c r="Q3882">
        <v>4.41</v>
      </c>
      <c r="R3882">
        <v>6.72</v>
      </c>
      <c r="S3882">
        <v>6.4</v>
      </c>
      <c r="T3882">
        <v>0</v>
      </c>
      <c r="U3882">
        <v>0</v>
      </c>
    </row>
    <row r="3883" spans="1:21" x14ac:dyDescent="0.25">
      <c r="A3883" t="s">
        <v>6253</v>
      </c>
      <c r="B3883" t="s">
        <v>6254</v>
      </c>
      <c r="C3883" t="s">
        <v>20879</v>
      </c>
      <c r="D3883">
        <v>0</v>
      </c>
      <c r="E3883">
        <v>0</v>
      </c>
      <c r="F3883">
        <v>6.52</v>
      </c>
      <c r="G3883">
        <v>0</v>
      </c>
      <c r="H3883">
        <v>1</v>
      </c>
      <c r="I3883">
        <v>0</v>
      </c>
      <c r="J3883">
        <v>1</v>
      </c>
      <c r="K3883">
        <v>1</v>
      </c>
      <c r="L3883">
        <v>1</v>
      </c>
      <c r="M3883">
        <v>0</v>
      </c>
      <c r="N3883">
        <v>1</v>
      </c>
      <c r="O3883">
        <v>1</v>
      </c>
      <c r="P3883">
        <v>1.98</v>
      </c>
      <c r="Q3883">
        <v>5.68</v>
      </c>
      <c r="R3883">
        <v>7.65</v>
      </c>
      <c r="S3883">
        <v>6.4</v>
      </c>
      <c r="T3883">
        <v>0</v>
      </c>
      <c r="U3883">
        <v>0</v>
      </c>
    </row>
    <row r="3884" spans="1:21" x14ac:dyDescent="0.25">
      <c r="A3884" t="s">
        <v>6187</v>
      </c>
      <c r="B3884" t="s">
        <v>6188</v>
      </c>
      <c r="C3884" t="s">
        <v>1</v>
      </c>
      <c r="D3884">
        <v>0</v>
      </c>
      <c r="E3884">
        <v>0</v>
      </c>
      <c r="F3884">
        <v>6.32</v>
      </c>
      <c r="G3884">
        <v>0</v>
      </c>
      <c r="H3884">
        <v>1</v>
      </c>
      <c r="I3884">
        <v>0</v>
      </c>
      <c r="J3884">
        <v>1</v>
      </c>
      <c r="K3884">
        <v>1</v>
      </c>
      <c r="L3884">
        <v>1</v>
      </c>
      <c r="M3884">
        <v>0</v>
      </c>
      <c r="N3884">
        <v>1</v>
      </c>
      <c r="O3884">
        <v>1</v>
      </c>
      <c r="P3884">
        <v>1.94</v>
      </c>
      <c r="Q3884">
        <v>4.93</v>
      </c>
      <c r="R3884">
        <v>7.52</v>
      </c>
      <c r="S3884">
        <v>6.4</v>
      </c>
      <c r="T3884">
        <v>0</v>
      </c>
      <c r="U3884">
        <v>-0.1</v>
      </c>
    </row>
    <row r="3885" spans="1:21" x14ac:dyDescent="0.25">
      <c r="A3885" t="s">
        <v>24164</v>
      </c>
      <c r="B3885" t="s">
        <v>24165</v>
      </c>
      <c r="C3885" t="s">
        <v>1</v>
      </c>
      <c r="D3885">
        <v>0</v>
      </c>
      <c r="E3885">
        <v>0</v>
      </c>
      <c r="F3885">
        <v>6.39</v>
      </c>
      <c r="G3885">
        <v>0</v>
      </c>
      <c r="H3885">
        <v>0</v>
      </c>
      <c r="I3885">
        <v>0</v>
      </c>
      <c r="J3885">
        <v>1</v>
      </c>
      <c r="K3885">
        <v>1</v>
      </c>
      <c r="L3885">
        <v>1</v>
      </c>
      <c r="M3885">
        <v>0</v>
      </c>
      <c r="N3885">
        <v>1</v>
      </c>
      <c r="O3885">
        <v>1</v>
      </c>
      <c r="P3885">
        <v>1.91</v>
      </c>
      <c r="Q3885">
        <v>4.91</v>
      </c>
      <c r="R3885">
        <v>7.19</v>
      </c>
      <c r="S3885">
        <v>6.41</v>
      </c>
      <c r="T3885">
        <v>0</v>
      </c>
      <c r="U3885">
        <v>0</v>
      </c>
    </row>
    <row r="3886" spans="1:21" x14ac:dyDescent="0.25">
      <c r="A3886" t="s">
        <v>24166</v>
      </c>
      <c r="B3886" t="s">
        <v>24167</v>
      </c>
      <c r="C3886" t="s">
        <v>20888</v>
      </c>
      <c r="D3886">
        <v>0</v>
      </c>
      <c r="E3886">
        <v>0</v>
      </c>
      <c r="F3886">
        <v>6.13</v>
      </c>
      <c r="G3886">
        <v>0</v>
      </c>
      <c r="H3886">
        <v>1</v>
      </c>
      <c r="I3886">
        <v>0</v>
      </c>
      <c r="J3886">
        <v>1</v>
      </c>
      <c r="K3886">
        <v>1</v>
      </c>
      <c r="L3886">
        <v>1</v>
      </c>
      <c r="M3886">
        <v>0</v>
      </c>
      <c r="N3886">
        <v>1</v>
      </c>
      <c r="O3886">
        <v>1</v>
      </c>
      <c r="P3886">
        <v>1.93</v>
      </c>
      <c r="Q3886">
        <v>4.9000000000000004</v>
      </c>
      <c r="R3886">
        <v>7.71</v>
      </c>
      <c r="S3886">
        <v>6.41</v>
      </c>
      <c r="T3886">
        <v>0</v>
      </c>
      <c r="U3886">
        <v>0</v>
      </c>
    </row>
    <row r="3887" spans="1:21" x14ac:dyDescent="0.25">
      <c r="A3887" t="s">
        <v>24168</v>
      </c>
      <c r="B3887" t="s">
        <v>24169</v>
      </c>
      <c r="C3887" t="s">
        <v>20895</v>
      </c>
      <c r="D3887">
        <v>0</v>
      </c>
      <c r="E3887">
        <v>0</v>
      </c>
      <c r="F3887">
        <v>6.37</v>
      </c>
      <c r="G3887">
        <v>0</v>
      </c>
      <c r="H3887">
        <v>1</v>
      </c>
      <c r="I3887">
        <v>0</v>
      </c>
      <c r="J3887">
        <v>1</v>
      </c>
      <c r="K3887">
        <v>1</v>
      </c>
      <c r="L3887">
        <v>1</v>
      </c>
      <c r="M3887">
        <v>0</v>
      </c>
      <c r="N3887">
        <v>1</v>
      </c>
      <c r="O3887">
        <v>1</v>
      </c>
      <c r="P3887">
        <v>2</v>
      </c>
      <c r="Q3887">
        <v>6.28</v>
      </c>
      <c r="R3887">
        <v>9.0399999999999991</v>
      </c>
      <c r="S3887">
        <v>6.41</v>
      </c>
      <c r="T3887">
        <v>0</v>
      </c>
      <c r="U3887">
        <v>-0.1</v>
      </c>
    </row>
    <row r="3888" spans="1:21" x14ac:dyDescent="0.25">
      <c r="A3888" t="s">
        <v>24170</v>
      </c>
      <c r="B3888" t="s">
        <v>24171</v>
      </c>
      <c r="C3888" t="s">
        <v>20883</v>
      </c>
      <c r="D3888">
        <v>0</v>
      </c>
      <c r="E3888">
        <v>0</v>
      </c>
      <c r="F3888">
        <v>6.3</v>
      </c>
      <c r="G3888">
        <v>0</v>
      </c>
      <c r="H3888">
        <v>1</v>
      </c>
      <c r="I3888">
        <v>0</v>
      </c>
      <c r="J3888">
        <v>1</v>
      </c>
      <c r="K3888">
        <v>1</v>
      </c>
      <c r="L3888">
        <v>1</v>
      </c>
      <c r="M3888">
        <v>0</v>
      </c>
      <c r="N3888">
        <v>1</v>
      </c>
      <c r="O3888">
        <v>1</v>
      </c>
      <c r="P3888">
        <v>1.88</v>
      </c>
      <c r="Q3888">
        <v>5.69</v>
      </c>
      <c r="R3888">
        <v>7.33</v>
      </c>
      <c r="S3888">
        <v>6.42</v>
      </c>
      <c r="T3888">
        <v>0</v>
      </c>
      <c r="U3888">
        <v>0</v>
      </c>
    </row>
    <row r="3889" spans="1:21" x14ac:dyDescent="0.25">
      <c r="A3889" t="s">
        <v>5787</v>
      </c>
      <c r="B3889" t="s">
        <v>5788</v>
      </c>
      <c r="C3889" t="s">
        <v>20884</v>
      </c>
      <c r="D3889">
        <v>0</v>
      </c>
      <c r="E3889">
        <v>0</v>
      </c>
      <c r="F3889">
        <v>6.49</v>
      </c>
      <c r="G3889">
        <v>0</v>
      </c>
      <c r="H3889">
        <v>0</v>
      </c>
      <c r="I3889">
        <v>0</v>
      </c>
      <c r="J3889">
        <v>1</v>
      </c>
      <c r="K3889">
        <v>1</v>
      </c>
      <c r="L3889">
        <v>1</v>
      </c>
      <c r="M3889">
        <v>0</v>
      </c>
      <c r="N3889">
        <v>1</v>
      </c>
      <c r="O3889">
        <v>1</v>
      </c>
      <c r="P3889">
        <v>1.91</v>
      </c>
      <c r="Q3889">
        <v>5.04</v>
      </c>
      <c r="R3889">
        <v>6.92</v>
      </c>
      <c r="S3889">
        <v>6.42</v>
      </c>
      <c r="T3889">
        <v>0</v>
      </c>
      <c r="U3889">
        <v>0</v>
      </c>
    </row>
    <row r="3890" spans="1:21" x14ac:dyDescent="0.25">
      <c r="A3890" t="s">
        <v>24172</v>
      </c>
      <c r="B3890" t="s">
        <v>24173</v>
      </c>
      <c r="C3890" t="s">
        <v>20895</v>
      </c>
      <c r="D3890">
        <v>0</v>
      </c>
      <c r="E3890">
        <v>0</v>
      </c>
      <c r="F3890">
        <v>6.22</v>
      </c>
      <c r="G3890">
        <v>0</v>
      </c>
      <c r="H3890">
        <v>1</v>
      </c>
      <c r="I3890">
        <v>0</v>
      </c>
      <c r="J3890">
        <v>1</v>
      </c>
      <c r="K3890">
        <v>1</v>
      </c>
      <c r="L3890">
        <v>1</v>
      </c>
      <c r="M3890">
        <v>0</v>
      </c>
      <c r="N3890">
        <v>1</v>
      </c>
      <c r="O3890">
        <v>1</v>
      </c>
      <c r="P3890">
        <v>1.93</v>
      </c>
      <c r="Q3890">
        <v>5</v>
      </c>
      <c r="R3890">
        <v>7.74</v>
      </c>
      <c r="S3890">
        <v>6.42</v>
      </c>
      <c r="T3890">
        <v>0</v>
      </c>
      <c r="U3890">
        <v>-0.1</v>
      </c>
    </row>
    <row r="3891" spans="1:21" x14ac:dyDescent="0.25">
      <c r="A3891" t="s">
        <v>24174</v>
      </c>
      <c r="B3891" t="s">
        <v>24175</v>
      </c>
      <c r="C3891" t="s">
        <v>1</v>
      </c>
      <c r="D3891">
        <v>0</v>
      </c>
      <c r="E3891">
        <v>0</v>
      </c>
      <c r="F3891">
        <v>6.37</v>
      </c>
      <c r="G3891">
        <v>0</v>
      </c>
      <c r="H3891">
        <v>1</v>
      </c>
      <c r="I3891">
        <v>0</v>
      </c>
      <c r="J3891">
        <v>1</v>
      </c>
      <c r="K3891">
        <v>1</v>
      </c>
      <c r="L3891">
        <v>1</v>
      </c>
      <c r="M3891">
        <v>0</v>
      </c>
      <c r="N3891">
        <v>1</v>
      </c>
      <c r="O3891">
        <v>1</v>
      </c>
      <c r="P3891">
        <v>1.95</v>
      </c>
      <c r="Q3891">
        <v>5.26</v>
      </c>
      <c r="R3891">
        <v>7.85</v>
      </c>
      <c r="S3891">
        <v>6.42</v>
      </c>
      <c r="T3891">
        <v>0</v>
      </c>
      <c r="U3891">
        <v>-0.1</v>
      </c>
    </row>
    <row r="3892" spans="1:21" x14ac:dyDescent="0.25">
      <c r="A3892" t="s">
        <v>6767</v>
      </c>
      <c r="B3892" t="s">
        <v>6768</v>
      </c>
      <c r="C3892" t="s">
        <v>20888</v>
      </c>
      <c r="D3892">
        <v>0</v>
      </c>
      <c r="E3892">
        <v>0</v>
      </c>
      <c r="F3892">
        <v>6.22</v>
      </c>
      <c r="G3892">
        <v>0</v>
      </c>
      <c r="H3892">
        <v>1</v>
      </c>
      <c r="I3892">
        <v>0</v>
      </c>
      <c r="J3892">
        <v>1</v>
      </c>
      <c r="K3892">
        <v>1</v>
      </c>
      <c r="L3892">
        <v>1</v>
      </c>
      <c r="M3892">
        <v>0</v>
      </c>
      <c r="N3892">
        <v>1</v>
      </c>
      <c r="O3892">
        <v>1</v>
      </c>
      <c r="P3892">
        <v>1.97</v>
      </c>
      <c r="Q3892">
        <v>5.2</v>
      </c>
      <c r="R3892">
        <v>8.34</v>
      </c>
      <c r="S3892">
        <v>6.42</v>
      </c>
      <c r="T3892">
        <v>0</v>
      </c>
      <c r="U3892">
        <v>0</v>
      </c>
    </row>
    <row r="3893" spans="1:21" x14ac:dyDescent="0.25">
      <c r="A3893" t="s">
        <v>24176</v>
      </c>
      <c r="B3893" t="s">
        <v>24177</v>
      </c>
      <c r="C3893" t="s">
        <v>20889</v>
      </c>
      <c r="D3893">
        <v>0</v>
      </c>
      <c r="E3893">
        <v>0</v>
      </c>
      <c r="F3893">
        <v>6.37</v>
      </c>
      <c r="G3893">
        <v>0</v>
      </c>
      <c r="H3893">
        <v>1</v>
      </c>
      <c r="I3893">
        <v>0</v>
      </c>
      <c r="J3893">
        <v>1</v>
      </c>
      <c r="K3893">
        <v>1</v>
      </c>
      <c r="L3893">
        <v>1</v>
      </c>
      <c r="M3893">
        <v>0</v>
      </c>
      <c r="N3893">
        <v>1</v>
      </c>
      <c r="O3893">
        <v>1</v>
      </c>
      <c r="P3893">
        <v>1.97</v>
      </c>
      <c r="Q3893">
        <v>5.39</v>
      </c>
      <c r="R3893">
        <v>8.36</v>
      </c>
      <c r="S3893">
        <v>6.43</v>
      </c>
      <c r="T3893">
        <v>0</v>
      </c>
      <c r="U3893">
        <v>-0.1</v>
      </c>
    </row>
    <row r="3894" spans="1:21" x14ac:dyDescent="0.25">
      <c r="A3894" t="s">
        <v>24178</v>
      </c>
      <c r="B3894" t="s">
        <v>24179</v>
      </c>
      <c r="C3894" t="s">
        <v>20888</v>
      </c>
      <c r="D3894">
        <v>0</v>
      </c>
      <c r="E3894">
        <v>0</v>
      </c>
      <c r="F3894">
        <v>6.2</v>
      </c>
      <c r="G3894">
        <v>0</v>
      </c>
      <c r="H3894">
        <v>1</v>
      </c>
      <c r="I3894">
        <v>0</v>
      </c>
      <c r="J3894">
        <v>1</v>
      </c>
      <c r="K3894">
        <v>1</v>
      </c>
      <c r="L3894">
        <v>1</v>
      </c>
      <c r="M3894">
        <v>0</v>
      </c>
      <c r="N3894">
        <v>1</v>
      </c>
      <c r="O3894">
        <v>1</v>
      </c>
      <c r="P3894">
        <v>1.96</v>
      </c>
      <c r="Q3894">
        <v>4.95</v>
      </c>
      <c r="R3894">
        <v>8.14</v>
      </c>
      <c r="S3894">
        <v>6.43</v>
      </c>
      <c r="T3894">
        <v>0</v>
      </c>
      <c r="U3894">
        <v>0</v>
      </c>
    </row>
    <row r="3895" spans="1:21" x14ac:dyDescent="0.25">
      <c r="A3895" t="s">
        <v>6827</v>
      </c>
      <c r="B3895" t="s">
        <v>6828</v>
      </c>
      <c r="C3895" t="s">
        <v>20868</v>
      </c>
      <c r="D3895">
        <v>0</v>
      </c>
      <c r="E3895">
        <v>0</v>
      </c>
      <c r="F3895">
        <v>6.47</v>
      </c>
      <c r="G3895">
        <v>0</v>
      </c>
      <c r="H3895">
        <v>0</v>
      </c>
      <c r="I3895">
        <v>0</v>
      </c>
      <c r="J3895">
        <v>1</v>
      </c>
      <c r="K3895">
        <v>1</v>
      </c>
      <c r="L3895">
        <v>1</v>
      </c>
      <c r="M3895">
        <v>0</v>
      </c>
      <c r="N3895">
        <v>1</v>
      </c>
      <c r="O3895">
        <v>1</v>
      </c>
      <c r="P3895">
        <v>1.92</v>
      </c>
      <c r="Q3895">
        <v>4.82</v>
      </c>
      <c r="R3895">
        <v>7.36</v>
      </c>
      <c r="S3895">
        <v>6.43</v>
      </c>
      <c r="T3895">
        <v>0</v>
      </c>
      <c r="U3895">
        <v>0</v>
      </c>
    </row>
    <row r="3896" spans="1:21" x14ac:dyDescent="0.25">
      <c r="A3896" t="s">
        <v>24180</v>
      </c>
      <c r="B3896" t="s">
        <v>24181</v>
      </c>
      <c r="C3896" t="s">
        <v>20873</v>
      </c>
      <c r="D3896">
        <v>0</v>
      </c>
      <c r="E3896">
        <v>0</v>
      </c>
      <c r="F3896">
        <v>6.3</v>
      </c>
      <c r="G3896">
        <v>0</v>
      </c>
      <c r="H3896">
        <v>1</v>
      </c>
      <c r="I3896">
        <v>0</v>
      </c>
      <c r="J3896">
        <v>1</v>
      </c>
      <c r="K3896">
        <v>1</v>
      </c>
      <c r="L3896">
        <v>1</v>
      </c>
      <c r="M3896">
        <v>0</v>
      </c>
      <c r="N3896">
        <v>1</v>
      </c>
      <c r="O3896">
        <v>1</v>
      </c>
      <c r="P3896">
        <v>1.95</v>
      </c>
      <c r="Q3896">
        <v>5.38</v>
      </c>
      <c r="R3896">
        <v>7.87</v>
      </c>
      <c r="S3896">
        <v>6.43</v>
      </c>
      <c r="T3896">
        <v>0</v>
      </c>
      <c r="U3896">
        <v>0</v>
      </c>
    </row>
    <row r="3897" spans="1:21" x14ac:dyDescent="0.25">
      <c r="A3897" t="s">
        <v>7428</v>
      </c>
      <c r="B3897" t="s">
        <v>200</v>
      </c>
      <c r="C3897" t="s">
        <v>1</v>
      </c>
      <c r="D3897">
        <v>0</v>
      </c>
      <c r="E3897">
        <v>0</v>
      </c>
      <c r="F3897">
        <v>6.42</v>
      </c>
      <c r="G3897">
        <v>0</v>
      </c>
      <c r="H3897">
        <v>1</v>
      </c>
      <c r="I3897">
        <v>0</v>
      </c>
      <c r="J3897">
        <v>1</v>
      </c>
      <c r="K3897">
        <v>1</v>
      </c>
      <c r="L3897">
        <v>1</v>
      </c>
      <c r="M3897">
        <v>0</v>
      </c>
      <c r="N3897">
        <v>1</v>
      </c>
      <c r="O3897">
        <v>1</v>
      </c>
      <c r="P3897">
        <v>1.98</v>
      </c>
      <c r="Q3897">
        <v>5.55</v>
      </c>
      <c r="R3897">
        <v>8.25</v>
      </c>
      <c r="S3897">
        <v>6.44</v>
      </c>
      <c r="T3897">
        <v>0</v>
      </c>
      <c r="U3897">
        <v>-0.1</v>
      </c>
    </row>
    <row r="3898" spans="1:21" x14ac:dyDescent="0.25">
      <c r="A3898" t="s">
        <v>5891</v>
      </c>
      <c r="B3898" t="s">
        <v>5892</v>
      </c>
      <c r="C3898" t="s">
        <v>1</v>
      </c>
      <c r="D3898">
        <v>0</v>
      </c>
      <c r="E3898">
        <v>0</v>
      </c>
      <c r="F3898">
        <v>6.35</v>
      </c>
      <c r="G3898">
        <v>0</v>
      </c>
      <c r="H3898">
        <v>1</v>
      </c>
      <c r="I3898">
        <v>0</v>
      </c>
      <c r="J3898">
        <v>1</v>
      </c>
      <c r="K3898">
        <v>1</v>
      </c>
      <c r="L3898">
        <v>1</v>
      </c>
      <c r="M3898">
        <v>0</v>
      </c>
      <c r="N3898">
        <v>1</v>
      </c>
      <c r="O3898">
        <v>1</v>
      </c>
      <c r="P3898">
        <v>1.94</v>
      </c>
      <c r="Q3898">
        <v>4.82</v>
      </c>
      <c r="R3898">
        <v>7.46</v>
      </c>
      <c r="S3898">
        <v>6.44</v>
      </c>
      <c r="T3898">
        <v>0</v>
      </c>
      <c r="U3898">
        <v>-0.1</v>
      </c>
    </row>
    <row r="3899" spans="1:21" x14ac:dyDescent="0.25">
      <c r="A3899" t="s">
        <v>24182</v>
      </c>
      <c r="B3899" t="s">
        <v>24183</v>
      </c>
      <c r="C3899" t="s">
        <v>1</v>
      </c>
      <c r="D3899">
        <v>0</v>
      </c>
      <c r="E3899">
        <v>0</v>
      </c>
      <c r="F3899">
        <v>6.49</v>
      </c>
      <c r="G3899">
        <v>0</v>
      </c>
      <c r="H3899">
        <v>1</v>
      </c>
      <c r="I3899">
        <v>0</v>
      </c>
      <c r="J3899">
        <v>1</v>
      </c>
      <c r="K3899">
        <v>1</v>
      </c>
      <c r="L3899">
        <v>1</v>
      </c>
      <c r="M3899">
        <v>0</v>
      </c>
      <c r="N3899">
        <v>1</v>
      </c>
      <c r="O3899">
        <v>1</v>
      </c>
      <c r="P3899">
        <v>2</v>
      </c>
      <c r="Q3899">
        <v>5.57</v>
      </c>
      <c r="R3899">
        <v>8.5299999999999994</v>
      </c>
      <c r="S3899">
        <v>6.44</v>
      </c>
      <c r="T3899">
        <v>0</v>
      </c>
      <c r="U3899">
        <v>-0.1</v>
      </c>
    </row>
    <row r="3900" spans="1:21" x14ac:dyDescent="0.25">
      <c r="A3900" t="s">
        <v>7759</v>
      </c>
      <c r="B3900" t="s">
        <v>7760</v>
      </c>
      <c r="C3900" t="s">
        <v>20882</v>
      </c>
      <c r="D3900">
        <v>0</v>
      </c>
      <c r="E3900">
        <v>0</v>
      </c>
      <c r="F3900">
        <v>6.24</v>
      </c>
      <c r="G3900">
        <v>0</v>
      </c>
      <c r="H3900">
        <v>1</v>
      </c>
      <c r="I3900">
        <v>0</v>
      </c>
      <c r="J3900">
        <v>1</v>
      </c>
      <c r="K3900">
        <v>1</v>
      </c>
      <c r="L3900">
        <v>1</v>
      </c>
      <c r="M3900">
        <v>0</v>
      </c>
      <c r="N3900">
        <v>1</v>
      </c>
      <c r="O3900">
        <v>1</v>
      </c>
      <c r="P3900">
        <v>1.92</v>
      </c>
      <c r="Q3900">
        <v>4.9000000000000004</v>
      </c>
      <c r="R3900">
        <v>7.5</v>
      </c>
      <c r="S3900">
        <v>6.44</v>
      </c>
      <c r="T3900">
        <v>0</v>
      </c>
      <c r="U3900">
        <v>0</v>
      </c>
    </row>
    <row r="3901" spans="1:21" x14ac:dyDescent="0.25">
      <c r="A3901" t="s">
        <v>24184</v>
      </c>
      <c r="B3901" t="s">
        <v>24185</v>
      </c>
      <c r="C3901" t="s">
        <v>20881</v>
      </c>
      <c r="D3901">
        <v>0</v>
      </c>
      <c r="E3901">
        <v>0</v>
      </c>
      <c r="F3901">
        <v>6.27</v>
      </c>
      <c r="G3901">
        <v>0</v>
      </c>
      <c r="H3901">
        <v>0</v>
      </c>
      <c r="I3901">
        <v>0</v>
      </c>
      <c r="J3901">
        <v>1</v>
      </c>
      <c r="K3901">
        <v>1</v>
      </c>
      <c r="L3901">
        <v>1</v>
      </c>
      <c r="M3901">
        <v>0</v>
      </c>
      <c r="N3901">
        <v>0</v>
      </c>
      <c r="O3901">
        <v>1</v>
      </c>
      <c r="P3901">
        <v>1.88</v>
      </c>
      <c r="Q3901">
        <v>3.92</v>
      </c>
      <c r="R3901">
        <v>6.37</v>
      </c>
      <c r="S3901">
        <v>6.44</v>
      </c>
      <c r="T3901">
        <v>0</v>
      </c>
      <c r="U3901">
        <v>0</v>
      </c>
    </row>
    <row r="3902" spans="1:21" x14ac:dyDescent="0.25">
      <c r="A3902" t="s">
        <v>24186</v>
      </c>
      <c r="B3902" t="s">
        <v>24187</v>
      </c>
      <c r="C3902" t="s">
        <v>20880</v>
      </c>
      <c r="D3902">
        <v>0</v>
      </c>
      <c r="E3902">
        <v>0</v>
      </c>
      <c r="F3902">
        <v>6.38</v>
      </c>
      <c r="G3902">
        <v>0</v>
      </c>
      <c r="H3902">
        <v>0</v>
      </c>
      <c r="I3902">
        <v>0</v>
      </c>
      <c r="J3902">
        <v>1</v>
      </c>
      <c r="K3902">
        <v>1</v>
      </c>
      <c r="L3902">
        <v>1</v>
      </c>
      <c r="M3902">
        <v>0</v>
      </c>
      <c r="N3902">
        <v>0</v>
      </c>
      <c r="O3902">
        <v>1</v>
      </c>
      <c r="P3902">
        <v>1.84</v>
      </c>
      <c r="Q3902">
        <v>4.0999999999999996</v>
      </c>
      <c r="R3902">
        <v>5.89</v>
      </c>
      <c r="S3902">
        <v>6.45</v>
      </c>
      <c r="T3902">
        <v>0</v>
      </c>
      <c r="U3902">
        <v>0</v>
      </c>
    </row>
    <row r="3903" spans="1:21" x14ac:dyDescent="0.25">
      <c r="A3903" t="s">
        <v>24188</v>
      </c>
      <c r="B3903" t="s">
        <v>24189</v>
      </c>
      <c r="C3903" t="s">
        <v>20889</v>
      </c>
      <c r="D3903">
        <v>0</v>
      </c>
      <c r="E3903">
        <v>0</v>
      </c>
      <c r="F3903">
        <v>6.37</v>
      </c>
      <c r="G3903">
        <v>0</v>
      </c>
      <c r="H3903">
        <v>0</v>
      </c>
      <c r="I3903">
        <v>0</v>
      </c>
      <c r="J3903">
        <v>1</v>
      </c>
      <c r="K3903">
        <v>1</v>
      </c>
      <c r="L3903">
        <v>1</v>
      </c>
      <c r="M3903">
        <v>0</v>
      </c>
      <c r="N3903">
        <v>0</v>
      </c>
      <c r="O3903">
        <v>1</v>
      </c>
      <c r="P3903">
        <v>1.9</v>
      </c>
      <c r="Q3903">
        <v>4.03</v>
      </c>
      <c r="R3903">
        <v>6.9</v>
      </c>
      <c r="S3903">
        <v>6.45</v>
      </c>
      <c r="T3903">
        <v>0</v>
      </c>
      <c r="U3903">
        <v>0</v>
      </c>
    </row>
    <row r="3904" spans="1:21" x14ac:dyDescent="0.25">
      <c r="A3904" t="s">
        <v>24190</v>
      </c>
      <c r="B3904" t="s">
        <v>24191</v>
      </c>
      <c r="C3904" t="s">
        <v>20873</v>
      </c>
      <c r="D3904">
        <v>0</v>
      </c>
      <c r="E3904">
        <v>0</v>
      </c>
      <c r="F3904">
        <v>6.32</v>
      </c>
      <c r="G3904">
        <v>0</v>
      </c>
      <c r="H3904">
        <v>1</v>
      </c>
      <c r="I3904">
        <v>0</v>
      </c>
      <c r="J3904">
        <v>1</v>
      </c>
      <c r="K3904">
        <v>1</v>
      </c>
      <c r="L3904">
        <v>1</v>
      </c>
      <c r="M3904">
        <v>0</v>
      </c>
      <c r="N3904">
        <v>1</v>
      </c>
      <c r="O3904">
        <v>1</v>
      </c>
      <c r="P3904">
        <v>1.94</v>
      </c>
      <c r="Q3904">
        <v>5.61</v>
      </c>
      <c r="R3904">
        <v>7.84</v>
      </c>
      <c r="S3904">
        <v>6.45</v>
      </c>
      <c r="T3904">
        <v>0</v>
      </c>
      <c r="U3904">
        <v>0</v>
      </c>
    </row>
    <row r="3905" spans="1:21" x14ac:dyDescent="0.25">
      <c r="A3905" t="s">
        <v>5743</v>
      </c>
      <c r="B3905" t="s">
        <v>5744</v>
      </c>
      <c r="C3905" t="s">
        <v>20875</v>
      </c>
      <c r="D3905">
        <v>0</v>
      </c>
      <c r="E3905">
        <v>0</v>
      </c>
      <c r="F3905">
        <v>6.5</v>
      </c>
      <c r="G3905">
        <v>0</v>
      </c>
      <c r="H3905">
        <v>1</v>
      </c>
      <c r="I3905">
        <v>0</v>
      </c>
      <c r="J3905">
        <v>1</v>
      </c>
      <c r="K3905">
        <v>1</v>
      </c>
      <c r="L3905">
        <v>1</v>
      </c>
      <c r="M3905">
        <v>0</v>
      </c>
      <c r="N3905">
        <v>1</v>
      </c>
      <c r="O3905">
        <v>1</v>
      </c>
      <c r="P3905">
        <v>1.87</v>
      </c>
      <c r="Q3905">
        <v>4.72</v>
      </c>
      <c r="R3905">
        <v>6.42</v>
      </c>
      <c r="S3905">
        <v>6.46</v>
      </c>
      <c r="T3905">
        <v>0</v>
      </c>
      <c r="U3905">
        <v>0</v>
      </c>
    </row>
    <row r="3906" spans="1:21" x14ac:dyDescent="0.25">
      <c r="A3906" t="s">
        <v>24192</v>
      </c>
      <c r="B3906" t="s">
        <v>24193</v>
      </c>
      <c r="C3906" t="s">
        <v>20890</v>
      </c>
      <c r="D3906">
        <v>0</v>
      </c>
      <c r="E3906">
        <v>0</v>
      </c>
      <c r="F3906">
        <v>6.5</v>
      </c>
      <c r="G3906">
        <v>0</v>
      </c>
      <c r="H3906">
        <v>0</v>
      </c>
      <c r="I3906">
        <v>0</v>
      </c>
      <c r="J3906">
        <v>1</v>
      </c>
      <c r="K3906">
        <v>1</v>
      </c>
      <c r="L3906">
        <v>1</v>
      </c>
      <c r="M3906">
        <v>0</v>
      </c>
      <c r="N3906">
        <v>1</v>
      </c>
      <c r="O3906">
        <v>1</v>
      </c>
      <c r="P3906">
        <v>1.94</v>
      </c>
      <c r="Q3906">
        <v>4.9400000000000004</v>
      </c>
      <c r="R3906">
        <v>7.51</v>
      </c>
      <c r="S3906">
        <v>6.46</v>
      </c>
      <c r="T3906">
        <v>0</v>
      </c>
      <c r="U3906">
        <v>0</v>
      </c>
    </row>
    <row r="3907" spans="1:21" x14ac:dyDescent="0.25">
      <c r="A3907" t="s">
        <v>5997</v>
      </c>
      <c r="B3907" t="s">
        <v>5998</v>
      </c>
      <c r="C3907" t="s">
        <v>20886</v>
      </c>
      <c r="D3907">
        <v>0</v>
      </c>
      <c r="E3907">
        <v>0</v>
      </c>
      <c r="F3907">
        <v>6.35</v>
      </c>
      <c r="G3907">
        <v>0</v>
      </c>
      <c r="H3907">
        <v>1</v>
      </c>
      <c r="I3907">
        <v>0</v>
      </c>
      <c r="J3907">
        <v>1</v>
      </c>
      <c r="K3907">
        <v>1</v>
      </c>
      <c r="L3907">
        <v>1</v>
      </c>
      <c r="M3907">
        <v>0</v>
      </c>
      <c r="N3907">
        <v>1</v>
      </c>
      <c r="O3907">
        <v>1</v>
      </c>
      <c r="P3907">
        <v>1.93</v>
      </c>
      <c r="Q3907">
        <v>5.4</v>
      </c>
      <c r="R3907">
        <v>7.65</v>
      </c>
      <c r="S3907">
        <v>6.46</v>
      </c>
      <c r="T3907">
        <v>0</v>
      </c>
      <c r="U3907">
        <v>0</v>
      </c>
    </row>
    <row r="3908" spans="1:21" x14ac:dyDescent="0.25">
      <c r="A3908" t="s">
        <v>6382</v>
      </c>
      <c r="B3908" t="s">
        <v>6383</v>
      </c>
      <c r="C3908" t="s">
        <v>20888</v>
      </c>
      <c r="D3908">
        <v>0</v>
      </c>
      <c r="E3908">
        <v>0</v>
      </c>
      <c r="F3908">
        <v>6.1</v>
      </c>
      <c r="G3908">
        <v>0</v>
      </c>
      <c r="H3908">
        <v>0</v>
      </c>
      <c r="I3908">
        <v>0</v>
      </c>
      <c r="J3908">
        <v>1</v>
      </c>
      <c r="K3908">
        <v>1</v>
      </c>
      <c r="L3908">
        <v>1</v>
      </c>
      <c r="M3908">
        <v>0</v>
      </c>
      <c r="N3908">
        <v>0</v>
      </c>
      <c r="O3908">
        <v>1</v>
      </c>
      <c r="P3908">
        <v>1.83</v>
      </c>
      <c r="Q3908">
        <v>3.2</v>
      </c>
      <c r="R3908">
        <v>5.78</v>
      </c>
      <c r="S3908">
        <v>6.46</v>
      </c>
      <c r="T3908">
        <v>0</v>
      </c>
      <c r="U3908">
        <v>0</v>
      </c>
    </row>
    <row r="3909" spans="1:21" x14ac:dyDescent="0.25">
      <c r="A3909" t="s">
        <v>24194</v>
      </c>
      <c r="B3909" t="s">
        <v>24195</v>
      </c>
      <c r="C3909" t="s">
        <v>20875</v>
      </c>
      <c r="D3909">
        <v>0</v>
      </c>
      <c r="E3909">
        <v>0</v>
      </c>
      <c r="F3909">
        <v>6.52</v>
      </c>
      <c r="G3909">
        <v>0</v>
      </c>
      <c r="H3909">
        <v>1</v>
      </c>
      <c r="I3909">
        <v>0</v>
      </c>
      <c r="J3909">
        <v>1</v>
      </c>
      <c r="K3909">
        <v>1</v>
      </c>
      <c r="L3909">
        <v>1</v>
      </c>
      <c r="M3909">
        <v>0</v>
      </c>
      <c r="N3909">
        <v>1</v>
      </c>
      <c r="O3909">
        <v>1</v>
      </c>
      <c r="P3909">
        <v>1.92</v>
      </c>
      <c r="Q3909">
        <v>5.18</v>
      </c>
      <c r="R3909">
        <v>7.13</v>
      </c>
      <c r="S3909">
        <v>6.46</v>
      </c>
      <c r="T3909">
        <v>0</v>
      </c>
      <c r="U3909">
        <v>0</v>
      </c>
    </row>
    <row r="3910" spans="1:21" x14ac:dyDescent="0.25">
      <c r="A3910" t="s">
        <v>5763</v>
      </c>
      <c r="B3910" t="s">
        <v>5764</v>
      </c>
      <c r="C3910" t="s">
        <v>20875</v>
      </c>
      <c r="D3910">
        <v>0</v>
      </c>
      <c r="E3910">
        <v>0</v>
      </c>
      <c r="F3910">
        <v>6.57</v>
      </c>
      <c r="G3910">
        <v>0</v>
      </c>
      <c r="H3910">
        <v>1</v>
      </c>
      <c r="I3910">
        <v>0</v>
      </c>
      <c r="J3910">
        <v>1</v>
      </c>
      <c r="K3910">
        <v>1</v>
      </c>
      <c r="L3910">
        <v>1</v>
      </c>
      <c r="M3910">
        <v>0</v>
      </c>
      <c r="N3910">
        <v>1</v>
      </c>
      <c r="O3910">
        <v>1</v>
      </c>
      <c r="P3910">
        <v>1.96</v>
      </c>
      <c r="Q3910">
        <v>5.88</v>
      </c>
      <c r="R3910">
        <v>7.93</v>
      </c>
      <c r="S3910">
        <v>6.46</v>
      </c>
      <c r="T3910">
        <v>0</v>
      </c>
      <c r="U3910">
        <v>0</v>
      </c>
    </row>
    <row r="3911" spans="1:21" x14ac:dyDescent="0.25">
      <c r="A3911" t="s">
        <v>24196</v>
      </c>
      <c r="B3911" t="s">
        <v>24197</v>
      </c>
      <c r="C3911" t="s">
        <v>1</v>
      </c>
      <c r="D3911">
        <v>0</v>
      </c>
      <c r="E3911">
        <v>0</v>
      </c>
      <c r="F3911">
        <v>6.38</v>
      </c>
      <c r="G3911">
        <v>0</v>
      </c>
      <c r="H3911">
        <v>0</v>
      </c>
      <c r="I3911">
        <v>0</v>
      </c>
      <c r="J3911">
        <v>1</v>
      </c>
      <c r="K3911">
        <v>1</v>
      </c>
      <c r="L3911">
        <v>1</v>
      </c>
      <c r="M3911">
        <v>0</v>
      </c>
      <c r="N3911">
        <v>0</v>
      </c>
      <c r="O3911">
        <v>1</v>
      </c>
      <c r="P3911">
        <v>1.9</v>
      </c>
      <c r="Q3911">
        <v>4.21</v>
      </c>
      <c r="R3911">
        <v>6.7</v>
      </c>
      <c r="S3911">
        <v>6.46</v>
      </c>
      <c r="T3911">
        <v>0</v>
      </c>
      <c r="U3911">
        <v>0</v>
      </c>
    </row>
    <row r="3912" spans="1:21" x14ac:dyDescent="0.25">
      <c r="A3912" t="s">
        <v>24198</v>
      </c>
      <c r="B3912" t="s">
        <v>24199</v>
      </c>
      <c r="C3912" t="s">
        <v>20888</v>
      </c>
      <c r="D3912">
        <v>0</v>
      </c>
      <c r="E3912">
        <v>0</v>
      </c>
      <c r="F3912">
        <v>6.26</v>
      </c>
      <c r="G3912">
        <v>0</v>
      </c>
      <c r="H3912">
        <v>1</v>
      </c>
      <c r="I3912">
        <v>0</v>
      </c>
      <c r="J3912">
        <v>1</v>
      </c>
      <c r="K3912">
        <v>1</v>
      </c>
      <c r="L3912">
        <v>1</v>
      </c>
      <c r="M3912">
        <v>0</v>
      </c>
      <c r="N3912">
        <v>1</v>
      </c>
      <c r="O3912">
        <v>1</v>
      </c>
      <c r="P3912">
        <v>1.98</v>
      </c>
      <c r="Q3912">
        <v>5.13</v>
      </c>
      <c r="R3912">
        <v>8.41</v>
      </c>
      <c r="S3912">
        <v>6.47</v>
      </c>
      <c r="T3912">
        <v>0</v>
      </c>
      <c r="U3912">
        <v>0</v>
      </c>
    </row>
    <row r="3913" spans="1:21" x14ac:dyDescent="0.25">
      <c r="A3913" t="s">
        <v>24200</v>
      </c>
      <c r="B3913" t="s">
        <v>24201</v>
      </c>
      <c r="C3913" t="s">
        <v>20886</v>
      </c>
      <c r="D3913">
        <v>0</v>
      </c>
      <c r="E3913">
        <v>0</v>
      </c>
      <c r="F3913">
        <v>6.33</v>
      </c>
      <c r="G3913">
        <v>0</v>
      </c>
      <c r="H3913">
        <v>0</v>
      </c>
      <c r="I3913">
        <v>0</v>
      </c>
      <c r="J3913">
        <v>1</v>
      </c>
      <c r="K3913">
        <v>1</v>
      </c>
      <c r="L3913">
        <v>1</v>
      </c>
      <c r="M3913">
        <v>0</v>
      </c>
      <c r="N3913">
        <v>0</v>
      </c>
      <c r="O3913">
        <v>1</v>
      </c>
      <c r="P3913">
        <v>1.85</v>
      </c>
      <c r="Q3913">
        <v>4.3499999999999996</v>
      </c>
      <c r="R3913">
        <v>6.28</v>
      </c>
      <c r="S3913">
        <v>6.47</v>
      </c>
      <c r="T3913">
        <v>0</v>
      </c>
      <c r="U3913">
        <v>0</v>
      </c>
    </row>
    <row r="3914" spans="1:21" x14ac:dyDescent="0.25">
      <c r="A3914" t="s">
        <v>6732</v>
      </c>
      <c r="B3914" t="s">
        <v>6733</v>
      </c>
      <c r="C3914" t="s">
        <v>20875</v>
      </c>
      <c r="D3914">
        <v>0</v>
      </c>
      <c r="E3914">
        <v>0</v>
      </c>
      <c r="F3914">
        <v>6.61</v>
      </c>
      <c r="G3914">
        <v>0</v>
      </c>
      <c r="H3914">
        <v>0</v>
      </c>
      <c r="I3914">
        <v>0</v>
      </c>
      <c r="J3914">
        <v>1</v>
      </c>
      <c r="K3914">
        <v>1</v>
      </c>
      <c r="L3914">
        <v>1</v>
      </c>
      <c r="M3914">
        <v>0</v>
      </c>
      <c r="N3914">
        <v>1</v>
      </c>
      <c r="O3914">
        <v>1</v>
      </c>
      <c r="P3914">
        <v>1.93</v>
      </c>
      <c r="Q3914">
        <v>5.23</v>
      </c>
      <c r="R3914">
        <v>7.35</v>
      </c>
      <c r="S3914">
        <v>6.47</v>
      </c>
      <c r="T3914">
        <v>0</v>
      </c>
      <c r="U3914">
        <v>0</v>
      </c>
    </row>
    <row r="3915" spans="1:21" x14ac:dyDescent="0.25">
      <c r="A3915" t="s">
        <v>5715</v>
      </c>
      <c r="B3915" t="s">
        <v>5716</v>
      </c>
      <c r="C3915" t="s">
        <v>20875</v>
      </c>
      <c r="D3915">
        <v>0</v>
      </c>
      <c r="E3915">
        <v>0</v>
      </c>
      <c r="F3915">
        <v>6.48</v>
      </c>
      <c r="G3915">
        <v>0</v>
      </c>
      <c r="H3915">
        <v>1</v>
      </c>
      <c r="I3915">
        <v>0</v>
      </c>
      <c r="J3915">
        <v>1</v>
      </c>
      <c r="K3915">
        <v>1</v>
      </c>
      <c r="L3915">
        <v>1</v>
      </c>
      <c r="M3915">
        <v>0</v>
      </c>
      <c r="N3915">
        <v>1</v>
      </c>
      <c r="O3915">
        <v>1</v>
      </c>
      <c r="P3915">
        <v>1.87</v>
      </c>
      <c r="Q3915">
        <v>4.72</v>
      </c>
      <c r="R3915">
        <v>6.48</v>
      </c>
      <c r="S3915">
        <v>6.47</v>
      </c>
      <c r="T3915">
        <v>0</v>
      </c>
      <c r="U3915">
        <v>0</v>
      </c>
    </row>
    <row r="3916" spans="1:21" x14ac:dyDescent="0.25">
      <c r="A3916" t="s">
        <v>7506</v>
      </c>
      <c r="B3916" t="s">
        <v>7507</v>
      </c>
      <c r="C3916" t="s">
        <v>20888</v>
      </c>
      <c r="D3916">
        <v>0</v>
      </c>
      <c r="E3916">
        <v>0</v>
      </c>
      <c r="F3916">
        <v>6.18</v>
      </c>
      <c r="G3916">
        <v>0</v>
      </c>
      <c r="H3916">
        <v>1</v>
      </c>
      <c r="I3916">
        <v>0</v>
      </c>
      <c r="J3916">
        <v>1</v>
      </c>
      <c r="K3916">
        <v>1</v>
      </c>
      <c r="L3916">
        <v>1</v>
      </c>
      <c r="M3916">
        <v>0</v>
      </c>
      <c r="N3916">
        <v>1</v>
      </c>
      <c r="O3916">
        <v>1</v>
      </c>
      <c r="P3916">
        <v>1.94</v>
      </c>
      <c r="Q3916">
        <v>4.7699999999999996</v>
      </c>
      <c r="R3916">
        <v>7.73</v>
      </c>
      <c r="S3916">
        <v>6.47</v>
      </c>
      <c r="T3916">
        <v>0</v>
      </c>
      <c r="U3916">
        <v>0</v>
      </c>
    </row>
    <row r="3917" spans="1:21" x14ac:dyDescent="0.25">
      <c r="A3917" t="s">
        <v>24202</v>
      </c>
      <c r="B3917" t="s">
        <v>24203</v>
      </c>
      <c r="C3917" t="s">
        <v>20880</v>
      </c>
      <c r="D3917">
        <v>0</v>
      </c>
      <c r="E3917">
        <v>0</v>
      </c>
      <c r="F3917">
        <v>6.49</v>
      </c>
      <c r="G3917">
        <v>0</v>
      </c>
      <c r="H3917">
        <v>1</v>
      </c>
      <c r="I3917">
        <v>0</v>
      </c>
      <c r="J3917">
        <v>1</v>
      </c>
      <c r="K3917">
        <v>1</v>
      </c>
      <c r="L3917">
        <v>1</v>
      </c>
      <c r="M3917">
        <v>0</v>
      </c>
      <c r="N3917">
        <v>1</v>
      </c>
      <c r="O3917">
        <v>1</v>
      </c>
      <c r="P3917">
        <v>1.96</v>
      </c>
      <c r="Q3917">
        <v>5.82</v>
      </c>
      <c r="R3917">
        <v>8.01</v>
      </c>
      <c r="S3917">
        <v>6.48</v>
      </c>
      <c r="T3917">
        <v>0</v>
      </c>
      <c r="U3917">
        <v>0</v>
      </c>
    </row>
    <row r="3918" spans="1:21" x14ac:dyDescent="0.25">
      <c r="A3918" t="s">
        <v>6151</v>
      </c>
      <c r="B3918" t="s">
        <v>6152</v>
      </c>
      <c r="C3918" t="s">
        <v>20882</v>
      </c>
      <c r="D3918">
        <v>0</v>
      </c>
      <c r="E3918">
        <v>0</v>
      </c>
      <c r="F3918">
        <v>6.17</v>
      </c>
      <c r="G3918">
        <v>0</v>
      </c>
      <c r="H3918">
        <v>1</v>
      </c>
      <c r="I3918">
        <v>0</v>
      </c>
      <c r="J3918">
        <v>1</v>
      </c>
      <c r="K3918">
        <v>1</v>
      </c>
      <c r="L3918">
        <v>1</v>
      </c>
      <c r="M3918">
        <v>0</v>
      </c>
      <c r="N3918">
        <v>0</v>
      </c>
      <c r="O3918">
        <v>1</v>
      </c>
      <c r="P3918">
        <v>1.84</v>
      </c>
      <c r="Q3918">
        <v>4.26</v>
      </c>
      <c r="R3918">
        <v>6.25</v>
      </c>
      <c r="S3918">
        <v>6.48</v>
      </c>
      <c r="T3918">
        <v>0</v>
      </c>
      <c r="U3918">
        <v>0</v>
      </c>
    </row>
    <row r="3919" spans="1:21" x14ac:dyDescent="0.25">
      <c r="A3919" t="s">
        <v>24204</v>
      </c>
      <c r="B3919" t="s">
        <v>24205</v>
      </c>
      <c r="C3919" t="s">
        <v>1</v>
      </c>
      <c r="D3919">
        <v>0</v>
      </c>
      <c r="E3919">
        <v>0</v>
      </c>
      <c r="F3919">
        <v>6.55</v>
      </c>
      <c r="G3919">
        <v>0</v>
      </c>
      <c r="H3919">
        <v>1</v>
      </c>
      <c r="I3919">
        <v>0</v>
      </c>
      <c r="J3919">
        <v>1</v>
      </c>
      <c r="K3919">
        <v>1</v>
      </c>
      <c r="L3919">
        <v>1</v>
      </c>
      <c r="M3919">
        <v>0</v>
      </c>
      <c r="N3919">
        <v>1</v>
      </c>
      <c r="O3919">
        <v>1</v>
      </c>
      <c r="P3919">
        <v>2.0299999999999998</v>
      </c>
      <c r="Q3919">
        <v>6.15</v>
      </c>
      <c r="R3919">
        <v>9</v>
      </c>
      <c r="S3919">
        <v>6.49</v>
      </c>
      <c r="T3919">
        <v>0</v>
      </c>
      <c r="U3919">
        <v>-0.1</v>
      </c>
    </row>
    <row r="3920" spans="1:21" x14ac:dyDescent="0.25">
      <c r="A3920" t="s">
        <v>24206</v>
      </c>
      <c r="B3920" t="s">
        <v>7826</v>
      </c>
      <c r="C3920" t="s">
        <v>1</v>
      </c>
      <c r="D3920">
        <v>0</v>
      </c>
      <c r="E3920">
        <v>0</v>
      </c>
      <c r="F3920">
        <v>6.42</v>
      </c>
      <c r="G3920">
        <v>0</v>
      </c>
      <c r="H3920">
        <v>0</v>
      </c>
      <c r="I3920">
        <v>0</v>
      </c>
      <c r="J3920">
        <v>1</v>
      </c>
      <c r="K3920">
        <v>1</v>
      </c>
      <c r="L3920">
        <v>1</v>
      </c>
      <c r="M3920">
        <v>0</v>
      </c>
      <c r="N3920">
        <v>0</v>
      </c>
      <c r="O3920">
        <v>1</v>
      </c>
      <c r="P3920">
        <v>1.9</v>
      </c>
      <c r="Q3920">
        <v>4.25</v>
      </c>
      <c r="R3920">
        <v>6.75</v>
      </c>
      <c r="S3920">
        <v>6.49</v>
      </c>
      <c r="T3920">
        <v>0</v>
      </c>
      <c r="U3920">
        <v>0</v>
      </c>
    </row>
    <row r="3921" spans="1:21" x14ac:dyDescent="0.25">
      <c r="A3921" t="s">
        <v>5785</v>
      </c>
      <c r="B3921" t="s">
        <v>5786</v>
      </c>
      <c r="C3921" t="s">
        <v>20888</v>
      </c>
      <c r="D3921">
        <v>0</v>
      </c>
      <c r="E3921">
        <v>0</v>
      </c>
      <c r="F3921">
        <v>6.18</v>
      </c>
      <c r="G3921">
        <v>0</v>
      </c>
      <c r="H3921">
        <v>0</v>
      </c>
      <c r="I3921">
        <v>0</v>
      </c>
      <c r="J3921">
        <v>1</v>
      </c>
      <c r="K3921">
        <v>1</v>
      </c>
      <c r="L3921">
        <v>1</v>
      </c>
      <c r="M3921">
        <v>0</v>
      </c>
      <c r="N3921">
        <v>0</v>
      </c>
      <c r="O3921">
        <v>1</v>
      </c>
      <c r="P3921">
        <v>1.85</v>
      </c>
      <c r="Q3921">
        <v>3.78</v>
      </c>
      <c r="R3921">
        <v>6.33</v>
      </c>
      <c r="S3921">
        <v>6.5</v>
      </c>
      <c r="T3921">
        <v>0</v>
      </c>
      <c r="U3921">
        <v>0</v>
      </c>
    </row>
    <row r="3922" spans="1:21" x14ac:dyDescent="0.25">
      <c r="A3922" t="s">
        <v>6112</v>
      </c>
      <c r="B3922" t="s">
        <v>6113</v>
      </c>
      <c r="C3922" t="s">
        <v>20873</v>
      </c>
      <c r="D3922">
        <v>0</v>
      </c>
      <c r="E3922">
        <v>0</v>
      </c>
      <c r="F3922">
        <v>6.26</v>
      </c>
      <c r="G3922">
        <v>0</v>
      </c>
      <c r="H3922">
        <v>0</v>
      </c>
      <c r="I3922">
        <v>0</v>
      </c>
      <c r="J3922">
        <v>1</v>
      </c>
      <c r="K3922">
        <v>1</v>
      </c>
      <c r="L3922">
        <v>1</v>
      </c>
      <c r="M3922">
        <v>0</v>
      </c>
      <c r="N3922">
        <v>0</v>
      </c>
      <c r="O3922">
        <v>1</v>
      </c>
      <c r="P3922">
        <v>1.81</v>
      </c>
      <c r="Q3922">
        <v>3.65</v>
      </c>
      <c r="R3922">
        <v>5.45</v>
      </c>
      <c r="S3922">
        <v>6.5</v>
      </c>
      <c r="T3922">
        <v>0</v>
      </c>
      <c r="U3922">
        <v>0</v>
      </c>
    </row>
    <row r="3923" spans="1:21" x14ac:dyDescent="0.25">
      <c r="A3923" t="s">
        <v>24207</v>
      </c>
      <c r="B3923" t="s">
        <v>24208</v>
      </c>
      <c r="C3923" t="s">
        <v>20868</v>
      </c>
      <c r="D3923">
        <v>0</v>
      </c>
      <c r="E3923">
        <v>0</v>
      </c>
      <c r="F3923">
        <v>6.43</v>
      </c>
      <c r="G3923">
        <v>0</v>
      </c>
      <c r="H3923">
        <v>1</v>
      </c>
      <c r="I3923">
        <v>0</v>
      </c>
      <c r="J3923">
        <v>1</v>
      </c>
      <c r="K3923">
        <v>1</v>
      </c>
      <c r="L3923">
        <v>1</v>
      </c>
      <c r="M3923">
        <v>0</v>
      </c>
      <c r="N3923">
        <v>1</v>
      </c>
      <c r="O3923">
        <v>1</v>
      </c>
      <c r="P3923">
        <v>1.93</v>
      </c>
      <c r="Q3923">
        <v>4.8</v>
      </c>
      <c r="R3923">
        <v>7.4</v>
      </c>
      <c r="S3923">
        <v>6.5</v>
      </c>
      <c r="T3923">
        <v>0</v>
      </c>
      <c r="U3923">
        <v>0</v>
      </c>
    </row>
    <row r="3924" spans="1:21" x14ac:dyDescent="0.25">
      <c r="A3924" t="s">
        <v>5966</v>
      </c>
      <c r="B3924" t="s">
        <v>5967</v>
      </c>
      <c r="C3924" t="s">
        <v>20886</v>
      </c>
      <c r="D3924">
        <v>0</v>
      </c>
      <c r="E3924">
        <v>0</v>
      </c>
      <c r="F3924">
        <v>6.44</v>
      </c>
      <c r="G3924">
        <v>0</v>
      </c>
      <c r="H3924">
        <v>0</v>
      </c>
      <c r="I3924">
        <v>0</v>
      </c>
      <c r="J3924">
        <v>1</v>
      </c>
      <c r="K3924">
        <v>1</v>
      </c>
      <c r="L3924">
        <v>1</v>
      </c>
      <c r="M3924">
        <v>0</v>
      </c>
      <c r="N3924">
        <v>0</v>
      </c>
      <c r="O3924">
        <v>1</v>
      </c>
      <c r="P3924">
        <v>1.91</v>
      </c>
      <c r="Q3924">
        <v>4.33</v>
      </c>
      <c r="R3924">
        <v>6.96</v>
      </c>
      <c r="S3924">
        <v>6.51</v>
      </c>
      <c r="T3924">
        <v>0</v>
      </c>
      <c r="U3924">
        <v>0</v>
      </c>
    </row>
    <row r="3925" spans="1:21" x14ac:dyDescent="0.25">
      <c r="A3925" t="s">
        <v>24209</v>
      </c>
      <c r="B3925" t="s">
        <v>1768</v>
      </c>
      <c r="C3925" t="s">
        <v>20888</v>
      </c>
      <c r="D3925">
        <v>0</v>
      </c>
      <c r="E3925">
        <v>0</v>
      </c>
      <c r="F3925">
        <v>6.27</v>
      </c>
      <c r="G3925">
        <v>0</v>
      </c>
      <c r="H3925">
        <v>1</v>
      </c>
      <c r="I3925">
        <v>0</v>
      </c>
      <c r="J3925">
        <v>1</v>
      </c>
      <c r="K3925">
        <v>1</v>
      </c>
      <c r="L3925">
        <v>1</v>
      </c>
      <c r="M3925">
        <v>0</v>
      </c>
      <c r="N3925">
        <v>0</v>
      </c>
      <c r="O3925">
        <v>1</v>
      </c>
      <c r="P3925">
        <v>1.94</v>
      </c>
      <c r="Q3925">
        <v>4.4000000000000004</v>
      </c>
      <c r="R3925">
        <v>7.67</v>
      </c>
      <c r="S3925">
        <v>6.51</v>
      </c>
      <c r="T3925">
        <v>0</v>
      </c>
      <c r="U3925">
        <v>0</v>
      </c>
    </row>
    <row r="3926" spans="1:21" x14ac:dyDescent="0.25">
      <c r="A3926" t="s">
        <v>24210</v>
      </c>
      <c r="B3926" t="s">
        <v>24211</v>
      </c>
      <c r="C3926" t="s">
        <v>20879</v>
      </c>
      <c r="D3926">
        <v>0</v>
      </c>
      <c r="E3926">
        <v>0</v>
      </c>
      <c r="F3926">
        <v>6.65</v>
      </c>
      <c r="G3926">
        <v>0</v>
      </c>
      <c r="H3926">
        <v>1</v>
      </c>
      <c r="I3926">
        <v>0</v>
      </c>
      <c r="J3926">
        <v>1</v>
      </c>
      <c r="K3926">
        <v>1</v>
      </c>
      <c r="L3926">
        <v>1</v>
      </c>
      <c r="M3926">
        <v>0</v>
      </c>
      <c r="N3926">
        <v>1</v>
      </c>
      <c r="O3926">
        <v>1</v>
      </c>
      <c r="P3926">
        <v>2.0099999999999998</v>
      </c>
      <c r="Q3926">
        <v>5.59</v>
      </c>
      <c r="R3926">
        <v>7.93</v>
      </c>
      <c r="S3926">
        <v>6.51</v>
      </c>
      <c r="T3926">
        <v>0</v>
      </c>
      <c r="U3926">
        <v>0</v>
      </c>
    </row>
    <row r="3927" spans="1:21" x14ac:dyDescent="0.25">
      <c r="A3927" t="s">
        <v>24212</v>
      </c>
      <c r="B3927" t="s">
        <v>24213</v>
      </c>
      <c r="C3927" t="s">
        <v>20875</v>
      </c>
      <c r="D3927">
        <v>0</v>
      </c>
      <c r="E3927">
        <v>0</v>
      </c>
      <c r="F3927">
        <v>6.55</v>
      </c>
      <c r="G3927">
        <v>0</v>
      </c>
      <c r="H3927">
        <v>0</v>
      </c>
      <c r="I3927">
        <v>0</v>
      </c>
      <c r="J3927">
        <v>1</v>
      </c>
      <c r="K3927">
        <v>1</v>
      </c>
      <c r="L3927">
        <v>1</v>
      </c>
      <c r="M3927">
        <v>0</v>
      </c>
      <c r="N3927">
        <v>0</v>
      </c>
      <c r="O3927">
        <v>1</v>
      </c>
      <c r="P3927">
        <v>1.83</v>
      </c>
      <c r="Q3927">
        <v>3.99</v>
      </c>
      <c r="R3927">
        <v>5.64</v>
      </c>
      <c r="S3927">
        <v>6.52</v>
      </c>
      <c r="T3927">
        <v>0</v>
      </c>
      <c r="U3927">
        <v>0</v>
      </c>
    </row>
    <row r="3928" spans="1:21" x14ac:dyDescent="0.25">
      <c r="A3928" t="s">
        <v>24214</v>
      </c>
      <c r="B3928" t="s">
        <v>24215</v>
      </c>
      <c r="C3928" t="s">
        <v>20889</v>
      </c>
      <c r="D3928">
        <v>0</v>
      </c>
      <c r="E3928">
        <v>0</v>
      </c>
      <c r="F3928">
        <v>6.38</v>
      </c>
      <c r="G3928">
        <v>0</v>
      </c>
      <c r="H3928">
        <v>0</v>
      </c>
      <c r="I3928">
        <v>0</v>
      </c>
      <c r="J3928">
        <v>1</v>
      </c>
      <c r="K3928">
        <v>1</v>
      </c>
      <c r="L3928">
        <v>1</v>
      </c>
      <c r="M3928">
        <v>0</v>
      </c>
      <c r="N3928">
        <v>0</v>
      </c>
      <c r="O3928">
        <v>1</v>
      </c>
      <c r="P3928">
        <v>1.89</v>
      </c>
      <c r="Q3928">
        <v>4.33</v>
      </c>
      <c r="R3928">
        <v>6.85</v>
      </c>
      <c r="S3928">
        <v>6.52</v>
      </c>
      <c r="T3928">
        <v>0</v>
      </c>
      <c r="U3928">
        <v>0</v>
      </c>
    </row>
    <row r="3929" spans="1:21" x14ac:dyDescent="0.25">
      <c r="A3929" t="s">
        <v>24216</v>
      </c>
      <c r="B3929" t="s">
        <v>24217</v>
      </c>
      <c r="C3929" t="s">
        <v>20882</v>
      </c>
      <c r="D3929">
        <v>0</v>
      </c>
      <c r="E3929">
        <v>0</v>
      </c>
      <c r="F3929">
        <v>6.2</v>
      </c>
      <c r="G3929">
        <v>0</v>
      </c>
      <c r="H3929">
        <v>0</v>
      </c>
      <c r="I3929">
        <v>0</v>
      </c>
      <c r="J3929">
        <v>1</v>
      </c>
      <c r="K3929">
        <v>1</v>
      </c>
      <c r="L3929">
        <v>1</v>
      </c>
      <c r="M3929">
        <v>0</v>
      </c>
      <c r="N3929">
        <v>0</v>
      </c>
      <c r="O3929">
        <v>1</v>
      </c>
      <c r="P3929">
        <v>1.77</v>
      </c>
      <c r="Q3929">
        <v>3.27</v>
      </c>
      <c r="R3929">
        <v>4.99</v>
      </c>
      <c r="S3929">
        <v>6.53</v>
      </c>
      <c r="T3929">
        <v>0</v>
      </c>
      <c r="U3929">
        <v>0</v>
      </c>
    </row>
    <row r="3930" spans="1:21" x14ac:dyDescent="0.25">
      <c r="A3930" t="s">
        <v>24218</v>
      </c>
      <c r="B3930" t="s">
        <v>24219</v>
      </c>
      <c r="C3930" t="s">
        <v>20888</v>
      </c>
      <c r="D3930">
        <v>0</v>
      </c>
      <c r="E3930">
        <v>0</v>
      </c>
      <c r="F3930">
        <v>6.22</v>
      </c>
      <c r="G3930">
        <v>0</v>
      </c>
      <c r="H3930">
        <v>1</v>
      </c>
      <c r="I3930">
        <v>0</v>
      </c>
      <c r="J3930">
        <v>1</v>
      </c>
      <c r="K3930">
        <v>1</v>
      </c>
      <c r="L3930">
        <v>1</v>
      </c>
      <c r="M3930">
        <v>0</v>
      </c>
      <c r="N3930">
        <v>1</v>
      </c>
      <c r="O3930">
        <v>1</v>
      </c>
      <c r="P3930">
        <v>1.96</v>
      </c>
      <c r="Q3930">
        <v>4.62</v>
      </c>
      <c r="R3930">
        <v>7.79</v>
      </c>
      <c r="S3930">
        <v>6.53</v>
      </c>
      <c r="T3930">
        <v>0</v>
      </c>
      <c r="U3930">
        <v>0</v>
      </c>
    </row>
    <row r="3931" spans="1:21" x14ac:dyDescent="0.25">
      <c r="A3931" t="s">
        <v>24220</v>
      </c>
      <c r="B3931" t="s">
        <v>24221</v>
      </c>
      <c r="C3931" t="s">
        <v>20875</v>
      </c>
      <c r="D3931">
        <v>0</v>
      </c>
      <c r="E3931">
        <v>0</v>
      </c>
      <c r="F3931">
        <v>6.6</v>
      </c>
      <c r="G3931">
        <v>0</v>
      </c>
      <c r="H3931">
        <v>0</v>
      </c>
      <c r="I3931">
        <v>0</v>
      </c>
      <c r="J3931">
        <v>1</v>
      </c>
      <c r="K3931">
        <v>1</v>
      </c>
      <c r="L3931">
        <v>1</v>
      </c>
      <c r="M3931">
        <v>0</v>
      </c>
      <c r="N3931">
        <v>1</v>
      </c>
      <c r="O3931">
        <v>1</v>
      </c>
      <c r="P3931">
        <v>1.88</v>
      </c>
      <c r="Q3931">
        <v>4.58</v>
      </c>
      <c r="R3931">
        <v>6.41</v>
      </c>
      <c r="S3931">
        <v>6.53</v>
      </c>
      <c r="T3931">
        <v>0</v>
      </c>
      <c r="U3931">
        <v>0</v>
      </c>
    </row>
    <row r="3932" spans="1:21" x14ac:dyDescent="0.25">
      <c r="A3932" t="s">
        <v>24222</v>
      </c>
      <c r="B3932" t="s">
        <v>24223</v>
      </c>
      <c r="C3932" t="s">
        <v>20873</v>
      </c>
      <c r="D3932">
        <v>0</v>
      </c>
      <c r="E3932">
        <v>0</v>
      </c>
      <c r="F3932">
        <v>6.36</v>
      </c>
      <c r="G3932">
        <v>0</v>
      </c>
      <c r="H3932">
        <v>1</v>
      </c>
      <c r="I3932">
        <v>0</v>
      </c>
      <c r="J3932">
        <v>1</v>
      </c>
      <c r="K3932">
        <v>1</v>
      </c>
      <c r="L3932">
        <v>1</v>
      </c>
      <c r="M3932">
        <v>0</v>
      </c>
      <c r="N3932">
        <v>1</v>
      </c>
      <c r="O3932">
        <v>1</v>
      </c>
      <c r="P3932">
        <v>1.93</v>
      </c>
      <c r="Q3932">
        <v>5.08</v>
      </c>
      <c r="R3932">
        <v>7.4</v>
      </c>
      <c r="S3932">
        <v>6.53</v>
      </c>
      <c r="T3932">
        <v>0</v>
      </c>
      <c r="U3932">
        <v>0</v>
      </c>
    </row>
    <row r="3933" spans="1:21" x14ac:dyDescent="0.25">
      <c r="A3933" t="s">
        <v>5761</v>
      </c>
      <c r="B3933" t="s">
        <v>5762</v>
      </c>
      <c r="C3933" t="s">
        <v>20873</v>
      </c>
      <c r="D3933">
        <v>0</v>
      </c>
      <c r="E3933">
        <v>0</v>
      </c>
      <c r="F3933">
        <v>6.4</v>
      </c>
      <c r="G3933">
        <v>0</v>
      </c>
      <c r="H3933">
        <v>1</v>
      </c>
      <c r="I3933">
        <v>0</v>
      </c>
      <c r="J3933">
        <v>1</v>
      </c>
      <c r="K3933">
        <v>1</v>
      </c>
      <c r="L3933">
        <v>1</v>
      </c>
      <c r="M3933">
        <v>0</v>
      </c>
      <c r="N3933">
        <v>1</v>
      </c>
      <c r="O3933">
        <v>1</v>
      </c>
      <c r="P3933">
        <v>1.96</v>
      </c>
      <c r="Q3933">
        <v>5.03</v>
      </c>
      <c r="R3933">
        <v>7.79</v>
      </c>
      <c r="S3933">
        <v>6.55</v>
      </c>
      <c r="T3933">
        <v>0</v>
      </c>
      <c r="U3933">
        <v>0</v>
      </c>
    </row>
    <row r="3934" spans="1:21" x14ac:dyDescent="0.25">
      <c r="A3934" t="s">
        <v>24224</v>
      </c>
      <c r="B3934" t="s">
        <v>4343</v>
      </c>
      <c r="C3934" t="s">
        <v>20875</v>
      </c>
      <c r="D3934">
        <v>0</v>
      </c>
      <c r="E3934">
        <v>0</v>
      </c>
      <c r="F3934">
        <v>6.61</v>
      </c>
      <c r="G3934">
        <v>0</v>
      </c>
      <c r="H3934">
        <v>0</v>
      </c>
      <c r="I3934">
        <v>0</v>
      </c>
      <c r="J3934">
        <v>1</v>
      </c>
      <c r="K3934">
        <v>1</v>
      </c>
      <c r="L3934">
        <v>1</v>
      </c>
      <c r="M3934">
        <v>0</v>
      </c>
      <c r="N3934">
        <v>0</v>
      </c>
      <c r="O3934">
        <v>1</v>
      </c>
      <c r="P3934">
        <v>1.87</v>
      </c>
      <c r="Q3934">
        <v>4.49</v>
      </c>
      <c r="R3934">
        <v>6.22</v>
      </c>
      <c r="S3934">
        <v>6.55</v>
      </c>
      <c r="T3934">
        <v>0</v>
      </c>
      <c r="U3934">
        <v>0</v>
      </c>
    </row>
    <row r="3935" spans="1:21" x14ac:dyDescent="0.25">
      <c r="A3935" t="s">
        <v>24225</v>
      </c>
      <c r="B3935" t="s">
        <v>24226</v>
      </c>
      <c r="C3935" t="s">
        <v>20886</v>
      </c>
      <c r="D3935">
        <v>0</v>
      </c>
      <c r="E3935">
        <v>0</v>
      </c>
      <c r="F3935">
        <v>6.4</v>
      </c>
      <c r="G3935">
        <v>0</v>
      </c>
      <c r="H3935">
        <v>0</v>
      </c>
      <c r="I3935">
        <v>0</v>
      </c>
      <c r="J3935">
        <v>1</v>
      </c>
      <c r="K3935">
        <v>1</v>
      </c>
      <c r="L3935">
        <v>1</v>
      </c>
      <c r="M3935">
        <v>0</v>
      </c>
      <c r="N3935">
        <v>0</v>
      </c>
      <c r="O3935">
        <v>1</v>
      </c>
      <c r="P3935">
        <v>1.87</v>
      </c>
      <c r="Q3935">
        <v>4.17</v>
      </c>
      <c r="R3935">
        <v>6.38</v>
      </c>
      <c r="S3935">
        <v>6.55</v>
      </c>
      <c r="T3935">
        <v>0</v>
      </c>
      <c r="U3935">
        <v>0</v>
      </c>
    </row>
    <row r="3936" spans="1:21" x14ac:dyDescent="0.25">
      <c r="A3936" t="s">
        <v>5727</v>
      </c>
      <c r="B3936" t="s">
        <v>5728</v>
      </c>
      <c r="C3936" t="s">
        <v>20879</v>
      </c>
      <c r="D3936">
        <v>0</v>
      </c>
      <c r="E3936">
        <v>0</v>
      </c>
      <c r="F3936">
        <v>6.68</v>
      </c>
      <c r="G3936">
        <v>0</v>
      </c>
      <c r="H3936">
        <v>0</v>
      </c>
      <c r="I3936">
        <v>0</v>
      </c>
      <c r="J3936">
        <v>1</v>
      </c>
      <c r="K3936">
        <v>1</v>
      </c>
      <c r="L3936">
        <v>1</v>
      </c>
      <c r="M3936">
        <v>0</v>
      </c>
      <c r="N3936">
        <v>0</v>
      </c>
      <c r="O3936">
        <v>1</v>
      </c>
      <c r="P3936">
        <v>1.93</v>
      </c>
      <c r="Q3936">
        <v>4.3600000000000003</v>
      </c>
      <c r="R3936">
        <v>6.36</v>
      </c>
      <c r="S3936">
        <v>6.57</v>
      </c>
      <c r="T3936">
        <v>0</v>
      </c>
      <c r="U3936">
        <v>0</v>
      </c>
    </row>
    <row r="3937" spans="1:21" x14ac:dyDescent="0.25">
      <c r="A3937" t="s">
        <v>24227</v>
      </c>
      <c r="B3937" t="s">
        <v>24228</v>
      </c>
      <c r="C3937" t="s">
        <v>20892</v>
      </c>
      <c r="D3937">
        <v>0</v>
      </c>
      <c r="E3937">
        <v>0</v>
      </c>
      <c r="F3937">
        <v>6.49</v>
      </c>
      <c r="G3937">
        <v>0</v>
      </c>
      <c r="H3937">
        <v>0</v>
      </c>
      <c r="I3937">
        <v>0</v>
      </c>
      <c r="J3937">
        <v>1</v>
      </c>
      <c r="K3937">
        <v>1</v>
      </c>
      <c r="L3937">
        <v>1</v>
      </c>
      <c r="M3937">
        <v>0</v>
      </c>
      <c r="N3937">
        <v>0</v>
      </c>
      <c r="O3937">
        <v>1</v>
      </c>
      <c r="P3937">
        <v>1.89</v>
      </c>
      <c r="Q3937">
        <v>3.98</v>
      </c>
      <c r="R3937">
        <v>6.43</v>
      </c>
      <c r="S3937">
        <v>6.57</v>
      </c>
      <c r="T3937">
        <v>0</v>
      </c>
      <c r="U3937">
        <v>0</v>
      </c>
    </row>
    <row r="3938" spans="1:21" x14ac:dyDescent="0.25">
      <c r="A3938" t="s">
        <v>24229</v>
      </c>
      <c r="B3938" t="s">
        <v>24230</v>
      </c>
      <c r="C3938" t="s">
        <v>20886</v>
      </c>
      <c r="D3938">
        <v>0</v>
      </c>
      <c r="E3938">
        <v>0</v>
      </c>
      <c r="F3938">
        <v>6.44</v>
      </c>
      <c r="G3938">
        <v>0</v>
      </c>
      <c r="H3938">
        <v>0</v>
      </c>
      <c r="I3938">
        <v>0</v>
      </c>
      <c r="J3938">
        <v>1</v>
      </c>
      <c r="K3938">
        <v>1</v>
      </c>
      <c r="L3938">
        <v>1</v>
      </c>
      <c r="M3938">
        <v>0</v>
      </c>
      <c r="N3938">
        <v>0</v>
      </c>
      <c r="O3938">
        <v>1</v>
      </c>
      <c r="P3938">
        <v>1.88</v>
      </c>
      <c r="Q3938">
        <v>4.29</v>
      </c>
      <c r="R3938">
        <v>6.58</v>
      </c>
      <c r="S3938">
        <v>6.58</v>
      </c>
      <c r="T3938">
        <v>0</v>
      </c>
      <c r="U3938">
        <v>0</v>
      </c>
    </row>
    <row r="3939" spans="1:21" x14ac:dyDescent="0.25">
      <c r="A3939" t="s">
        <v>24231</v>
      </c>
      <c r="B3939" t="s">
        <v>24232</v>
      </c>
      <c r="C3939" t="s">
        <v>20875</v>
      </c>
      <c r="D3939">
        <v>0</v>
      </c>
      <c r="E3939">
        <v>0</v>
      </c>
      <c r="F3939">
        <v>6.65</v>
      </c>
      <c r="G3939">
        <v>0</v>
      </c>
      <c r="H3939">
        <v>0</v>
      </c>
      <c r="I3939">
        <v>0</v>
      </c>
      <c r="J3939">
        <v>1</v>
      </c>
      <c r="K3939">
        <v>1</v>
      </c>
      <c r="L3939">
        <v>1</v>
      </c>
      <c r="M3939">
        <v>0</v>
      </c>
      <c r="N3939">
        <v>1</v>
      </c>
      <c r="O3939">
        <v>1</v>
      </c>
      <c r="P3939">
        <v>1.9</v>
      </c>
      <c r="Q3939">
        <v>4.59</v>
      </c>
      <c r="R3939">
        <v>6.6</v>
      </c>
      <c r="S3939">
        <v>6.58</v>
      </c>
      <c r="T3939">
        <v>0</v>
      </c>
      <c r="U3939">
        <v>0</v>
      </c>
    </row>
    <row r="3940" spans="1:21" x14ac:dyDescent="0.25">
      <c r="A3940" t="s">
        <v>24233</v>
      </c>
      <c r="B3940" t="s">
        <v>24234</v>
      </c>
      <c r="C3940" t="s">
        <v>20888</v>
      </c>
      <c r="D3940">
        <v>0</v>
      </c>
      <c r="E3940">
        <v>0</v>
      </c>
      <c r="F3940">
        <v>6.3</v>
      </c>
      <c r="G3940">
        <v>0</v>
      </c>
      <c r="H3940">
        <v>1</v>
      </c>
      <c r="I3940">
        <v>0</v>
      </c>
      <c r="J3940">
        <v>1</v>
      </c>
      <c r="K3940">
        <v>1</v>
      </c>
      <c r="L3940">
        <v>1</v>
      </c>
      <c r="M3940">
        <v>0</v>
      </c>
      <c r="N3940">
        <v>0</v>
      </c>
      <c r="O3940">
        <v>1</v>
      </c>
      <c r="P3940">
        <v>1.96</v>
      </c>
      <c r="Q3940">
        <v>4.47</v>
      </c>
      <c r="R3940">
        <v>7.7</v>
      </c>
      <c r="S3940">
        <v>6.58</v>
      </c>
      <c r="T3940">
        <v>0</v>
      </c>
      <c r="U3940">
        <v>0</v>
      </c>
    </row>
    <row r="3941" spans="1:21" x14ac:dyDescent="0.25">
      <c r="A3941" t="s">
        <v>5751</v>
      </c>
      <c r="B3941" t="s">
        <v>5752</v>
      </c>
      <c r="C3941" t="s">
        <v>1</v>
      </c>
      <c r="D3941">
        <v>0</v>
      </c>
      <c r="E3941">
        <v>0</v>
      </c>
      <c r="F3941">
        <v>6.58</v>
      </c>
      <c r="G3941">
        <v>0</v>
      </c>
      <c r="H3941">
        <v>0</v>
      </c>
      <c r="I3941">
        <v>0</v>
      </c>
      <c r="J3941">
        <v>1</v>
      </c>
      <c r="K3941">
        <v>1</v>
      </c>
      <c r="L3941">
        <v>1</v>
      </c>
      <c r="M3941">
        <v>0</v>
      </c>
      <c r="N3941">
        <v>1</v>
      </c>
      <c r="O3941">
        <v>1</v>
      </c>
      <c r="P3941">
        <v>1.97</v>
      </c>
      <c r="Q3941">
        <v>4.8099999999999996</v>
      </c>
      <c r="R3941">
        <v>7.74</v>
      </c>
      <c r="S3941">
        <v>6.6</v>
      </c>
      <c r="T3941">
        <v>0</v>
      </c>
      <c r="U3941">
        <v>0</v>
      </c>
    </row>
    <row r="3942" spans="1:21" x14ac:dyDescent="0.25">
      <c r="A3942" t="s">
        <v>24235</v>
      </c>
      <c r="B3942" t="s">
        <v>24236</v>
      </c>
      <c r="C3942" t="s">
        <v>20888</v>
      </c>
      <c r="D3942">
        <v>0</v>
      </c>
      <c r="E3942">
        <v>0</v>
      </c>
      <c r="F3942">
        <v>6.39</v>
      </c>
      <c r="G3942">
        <v>0</v>
      </c>
      <c r="H3942">
        <v>0</v>
      </c>
      <c r="I3942">
        <v>0</v>
      </c>
      <c r="J3942">
        <v>1</v>
      </c>
      <c r="K3942">
        <v>1</v>
      </c>
      <c r="L3942">
        <v>1</v>
      </c>
      <c r="M3942">
        <v>0</v>
      </c>
      <c r="N3942">
        <v>0</v>
      </c>
      <c r="O3942">
        <v>1</v>
      </c>
      <c r="P3942">
        <v>1.97</v>
      </c>
      <c r="Q3942">
        <v>4.43</v>
      </c>
      <c r="R3942">
        <v>7.87</v>
      </c>
      <c r="S3942">
        <v>6.6</v>
      </c>
      <c r="T3942">
        <v>0</v>
      </c>
      <c r="U3942">
        <v>0</v>
      </c>
    </row>
    <row r="3943" spans="1:21" x14ac:dyDescent="0.25">
      <c r="A3943" t="s">
        <v>6268</v>
      </c>
      <c r="B3943" t="s">
        <v>6269</v>
      </c>
      <c r="C3943" t="s">
        <v>20873</v>
      </c>
      <c r="D3943">
        <v>0</v>
      </c>
      <c r="E3943">
        <v>0</v>
      </c>
      <c r="F3943">
        <v>6.49</v>
      </c>
      <c r="G3943">
        <v>0</v>
      </c>
      <c r="H3943">
        <v>0</v>
      </c>
      <c r="I3943">
        <v>0</v>
      </c>
      <c r="J3943">
        <v>1</v>
      </c>
      <c r="K3943">
        <v>1</v>
      </c>
      <c r="L3943">
        <v>1</v>
      </c>
      <c r="M3943">
        <v>0</v>
      </c>
      <c r="N3943">
        <v>0</v>
      </c>
      <c r="O3943">
        <v>1</v>
      </c>
      <c r="P3943">
        <v>1.93</v>
      </c>
      <c r="Q3943">
        <v>4.46</v>
      </c>
      <c r="R3943">
        <v>7.19</v>
      </c>
      <c r="S3943">
        <v>6.61</v>
      </c>
      <c r="T3943">
        <v>0</v>
      </c>
      <c r="U3943">
        <v>0</v>
      </c>
    </row>
    <row r="3944" spans="1:21" x14ac:dyDescent="0.25">
      <c r="A3944" t="s">
        <v>5795</v>
      </c>
      <c r="B3944" t="s">
        <v>5796</v>
      </c>
      <c r="C3944" t="s">
        <v>20875</v>
      </c>
      <c r="D3944">
        <v>0</v>
      </c>
      <c r="E3944">
        <v>0</v>
      </c>
      <c r="F3944">
        <v>6.68</v>
      </c>
      <c r="G3944">
        <v>0</v>
      </c>
      <c r="H3944">
        <v>1</v>
      </c>
      <c r="I3944">
        <v>0</v>
      </c>
      <c r="J3944">
        <v>1</v>
      </c>
      <c r="K3944">
        <v>1</v>
      </c>
      <c r="L3944">
        <v>1</v>
      </c>
      <c r="M3944">
        <v>0</v>
      </c>
      <c r="N3944">
        <v>1</v>
      </c>
      <c r="O3944">
        <v>1</v>
      </c>
      <c r="P3944">
        <v>1.94</v>
      </c>
      <c r="Q3944">
        <v>4.92</v>
      </c>
      <c r="R3944">
        <v>7.18</v>
      </c>
      <c r="S3944">
        <v>6.62</v>
      </c>
      <c r="T3944">
        <v>0</v>
      </c>
      <c r="U3944">
        <v>0</v>
      </c>
    </row>
    <row r="3945" spans="1:21" x14ac:dyDescent="0.25">
      <c r="A3945" t="s">
        <v>6674</v>
      </c>
      <c r="B3945" t="s">
        <v>6675</v>
      </c>
      <c r="C3945" t="s">
        <v>20887</v>
      </c>
      <c r="D3945">
        <v>0</v>
      </c>
      <c r="E3945">
        <v>0</v>
      </c>
      <c r="F3945">
        <v>6.45</v>
      </c>
      <c r="G3945">
        <v>0</v>
      </c>
      <c r="H3945">
        <v>0</v>
      </c>
      <c r="I3945">
        <v>0</v>
      </c>
      <c r="J3945">
        <v>1</v>
      </c>
      <c r="K3945">
        <v>1</v>
      </c>
      <c r="L3945">
        <v>1</v>
      </c>
      <c r="M3945">
        <v>0</v>
      </c>
      <c r="N3945">
        <v>0</v>
      </c>
      <c r="O3945">
        <v>1</v>
      </c>
      <c r="P3945">
        <v>1.88</v>
      </c>
      <c r="Q3945">
        <v>3.75</v>
      </c>
      <c r="R3945">
        <v>6.32</v>
      </c>
      <c r="S3945">
        <v>6.63</v>
      </c>
      <c r="T3945">
        <v>0</v>
      </c>
      <c r="U3945">
        <v>0</v>
      </c>
    </row>
    <row r="3946" spans="1:21" x14ac:dyDescent="0.25">
      <c r="A3946" t="s">
        <v>24237</v>
      </c>
      <c r="B3946" t="s">
        <v>24238</v>
      </c>
      <c r="C3946" t="s">
        <v>20875</v>
      </c>
      <c r="D3946">
        <v>0</v>
      </c>
      <c r="E3946">
        <v>0</v>
      </c>
      <c r="F3946">
        <v>6.67</v>
      </c>
      <c r="G3946">
        <v>0</v>
      </c>
      <c r="H3946">
        <v>0</v>
      </c>
      <c r="I3946">
        <v>0</v>
      </c>
      <c r="J3946">
        <v>1</v>
      </c>
      <c r="K3946">
        <v>1</v>
      </c>
      <c r="L3946">
        <v>1</v>
      </c>
      <c r="M3946">
        <v>0</v>
      </c>
      <c r="N3946">
        <v>0</v>
      </c>
      <c r="O3946">
        <v>1</v>
      </c>
      <c r="P3946">
        <v>1.87</v>
      </c>
      <c r="Q3946">
        <v>3.9</v>
      </c>
      <c r="R3946">
        <v>5.92</v>
      </c>
      <c r="S3946">
        <v>6.63</v>
      </c>
      <c r="T3946">
        <v>0</v>
      </c>
      <c r="U3946">
        <v>0</v>
      </c>
    </row>
    <row r="3947" spans="1:21" x14ac:dyDescent="0.25">
      <c r="A3947" t="s">
        <v>24239</v>
      </c>
      <c r="B3947" t="s">
        <v>24240</v>
      </c>
      <c r="C3947" t="s">
        <v>20875</v>
      </c>
      <c r="D3947">
        <v>0</v>
      </c>
      <c r="E3947">
        <v>0</v>
      </c>
      <c r="F3947">
        <v>6.67</v>
      </c>
      <c r="G3947">
        <v>0</v>
      </c>
      <c r="H3947">
        <v>0</v>
      </c>
      <c r="I3947">
        <v>0</v>
      </c>
      <c r="J3947">
        <v>1</v>
      </c>
      <c r="K3947">
        <v>1</v>
      </c>
      <c r="L3947">
        <v>1</v>
      </c>
      <c r="M3947">
        <v>0</v>
      </c>
      <c r="N3947">
        <v>0</v>
      </c>
      <c r="O3947">
        <v>1</v>
      </c>
      <c r="P3947">
        <v>1.86</v>
      </c>
      <c r="Q3947">
        <v>3.77</v>
      </c>
      <c r="R3947">
        <v>5.79</v>
      </c>
      <c r="S3947">
        <v>6.64</v>
      </c>
      <c r="T3947">
        <v>0</v>
      </c>
      <c r="U3947">
        <v>0</v>
      </c>
    </row>
    <row r="3948" spans="1:21" x14ac:dyDescent="0.25">
      <c r="A3948" t="s">
        <v>6400</v>
      </c>
      <c r="B3948" t="s">
        <v>6401</v>
      </c>
      <c r="C3948" t="s">
        <v>20868</v>
      </c>
      <c r="D3948">
        <v>0</v>
      </c>
      <c r="E3948">
        <v>0</v>
      </c>
      <c r="F3948">
        <v>6.61</v>
      </c>
      <c r="G3948">
        <v>0</v>
      </c>
      <c r="H3948">
        <v>1</v>
      </c>
      <c r="I3948">
        <v>0</v>
      </c>
      <c r="J3948">
        <v>1</v>
      </c>
      <c r="K3948">
        <v>1</v>
      </c>
      <c r="L3948">
        <v>1</v>
      </c>
      <c r="M3948">
        <v>0</v>
      </c>
      <c r="N3948">
        <v>1</v>
      </c>
      <c r="O3948">
        <v>1</v>
      </c>
      <c r="P3948">
        <v>1.99</v>
      </c>
      <c r="Q3948">
        <v>4.99</v>
      </c>
      <c r="R3948">
        <v>8.0299999999999994</v>
      </c>
      <c r="S3948">
        <v>6.64</v>
      </c>
      <c r="T3948">
        <v>0</v>
      </c>
      <c r="U3948">
        <v>0</v>
      </c>
    </row>
    <row r="3949" spans="1:21" x14ac:dyDescent="0.25">
      <c r="A3949" t="s">
        <v>5840</v>
      </c>
      <c r="B3949" t="s">
        <v>5841</v>
      </c>
      <c r="C3949" t="s">
        <v>20875</v>
      </c>
      <c r="D3949">
        <v>0</v>
      </c>
      <c r="E3949">
        <v>0</v>
      </c>
      <c r="F3949">
        <v>6.71</v>
      </c>
      <c r="G3949">
        <v>0</v>
      </c>
      <c r="H3949">
        <v>0</v>
      </c>
      <c r="I3949">
        <v>0</v>
      </c>
      <c r="J3949">
        <v>1</v>
      </c>
      <c r="K3949">
        <v>1</v>
      </c>
      <c r="L3949">
        <v>1</v>
      </c>
      <c r="M3949">
        <v>0</v>
      </c>
      <c r="N3949">
        <v>0</v>
      </c>
      <c r="O3949">
        <v>1</v>
      </c>
      <c r="P3949">
        <v>1.91</v>
      </c>
      <c r="Q3949">
        <v>4.4800000000000004</v>
      </c>
      <c r="R3949">
        <v>6.67</v>
      </c>
      <c r="S3949">
        <v>6.65</v>
      </c>
      <c r="T3949">
        <v>0</v>
      </c>
      <c r="U3949">
        <v>0</v>
      </c>
    </row>
    <row r="3950" spans="1:21" x14ac:dyDescent="0.25">
      <c r="A3950" t="s">
        <v>24241</v>
      </c>
      <c r="B3950" t="s">
        <v>24242</v>
      </c>
      <c r="C3950" t="s">
        <v>20888</v>
      </c>
      <c r="D3950">
        <v>0</v>
      </c>
      <c r="E3950">
        <v>0</v>
      </c>
      <c r="F3950">
        <v>6.43</v>
      </c>
      <c r="G3950">
        <v>0</v>
      </c>
      <c r="H3950">
        <v>1</v>
      </c>
      <c r="I3950">
        <v>0</v>
      </c>
      <c r="J3950">
        <v>1</v>
      </c>
      <c r="K3950">
        <v>1</v>
      </c>
      <c r="L3950">
        <v>1</v>
      </c>
      <c r="M3950">
        <v>0</v>
      </c>
      <c r="N3950">
        <v>1</v>
      </c>
      <c r="O3950">
        <v>1</v>
      </c>
      <c r="P3950">
        <v>2.0099999999999998</v>
      </c>
      <c r="Q3950">
        <v>5.17</v>
      </c>
      <c r="R3950">
        <v>8.6199999999999992</v>
      </c>
      <c r="S3950">
        <v>6.65</v>
      </c>
      <c r="T3950">
        <v>0</v>
      </c>
      <c r="U3950">
        <v>0</v>
      </c>
    </row>
    <row r="3951" spans="1:21" x14ac:dyDescent="0.25">
      <c r="A3951" t="s">
        <v>24243</v>
      </c>
      <c r="B3951" t="s">
        <v>24244</v>
      </c>
      <c r="C3951" t="s">
        <v>1</v>
      </c>
      <c r="D3951">
        <v>0</v>
      </c>
      <c r="E3951">
        <v>0</v>
      </c>
      <c r="F3951">
        <v>6.65</v>
      </c>
      <c r="G3951">
        <v>0</v>
      </c>
      <c r="H3951">
        <v>1</v>
      </c>
      <c r="I3951">
        <v>0</v>
      </c>
      <c r="J3951">
        <v>1</v>
      </c>
      <c r="K3951">
        <v>1</v>
      </c>
      <c r="L3951">
        <v>1</v>
      </c>
      <c r="M3951">
        <v>0</v>
      </c>
      <c r="N3951">
        <v>1</v>
      </c>
      <c r="O3951">
        <v>1</v>
      </c>
      <c r="P3951">
        <v>2.04</v>
      </c>
      <c r="Q3951">
        <v>5.31</v>
      </c>
      <c r="R3951">
        <v>8.64</v>
      </c>
      <c r="S3951">
        <v>6.66</v>
      </c>
      <c r="T3951">
        <v>0</v>
      </c>
      <c r="U3951">
        <v>-0.1</v>
      </c>
    </row>
    <row r="3952" spans="1:21" x14ac:dyDescent="0.25">
      <c r="A3952" t="s">
        <v>24245</v>
      </c>
      <c r="B3952" t="s">
        <v>3313</v>
      </c>
      <c r="C3952" t="s">
        <v>20886</v>
      </c>
      <c r="D3952">
        <v>0</v>
      </c>
      <c r="E3952">
        <v>0</v>
      </c>
      <c r="F3952">
        <v>6.51</v>
      </c>
      <c r="G3952">
        <v>0</v>
      </c>
      <c r="H3952">
        <v>0</v>
      </c>
      <c r="I3952">
        <v>0</v>
      </c>
      <c r="J3952">
        <v>1</v>
      </c>
      <c r="K3952">
        <v>1</v>
      </c>
      <c r="L3952">
        <v>1</v>
      </c>
      <c r="M3952">
        <v>0</v>
      </c>
      <c r="N3952">
        <v>0</v>
      </c>
      <c r="O3952">
        <v>1</v>
      </c>
      <c r="P3952">
        <v>1.88</v>
      </c>
      <c r="Q3952">
        <v>3.89</v>
      </c>
      <c r="R3952">
        <v>6.36</v>
      </c>
      <c r="S3952">
        <v>6.67</v>
      </c>
      <c r="T3952">
        <v>0</v>
      </c>
      <c r="U3952">
        <v>0</v>
      </c>
    </row>
    <row r="3953" spans="1:21" x14ac:dyDescent="0.25">
      <c r="A3953" t="s">
        <v>24246</v>
      </c>
      <c r="B3953" t="s">
        <v>24247</v>
      </c>
      <c r="C3953" t="s">
        <v>20886</v>
      </c>
      <c r="D3953">
        <v>0</v>
      </c>
      <c r="E3953">
        <v>0</v>
      </c>
      <c r="F3953">
        <v>6.59</v>
      </c>
      <c r="G3953">
        <v>0</v>
      </c>
      <c r="H3953">
        <v>0</v>
      </c>
      <c r="I3953">
        <v>0</v>
      </c>
      <c r="J3953">
        <v>1</v>
      </c>
      <c r="K3953">
        <v>1</v>
      </c>
      <c r="L3953">
        <v>1</v>
      </c>
      <c r="M3953">
        <v>0</v>
      </c>
      <c r="N3953">
        <v>1</v>
      </c>
      <c r="O3953">
        <v>1</v>
      </c>
      <c r="P3953">
        <v>1.93</v>
      </c>
      <c r="Q3953">
        <v>4.72</v>
      </c>
      <c r="R3953">
        <v>7.23</v>
      </c>
      <c r="S3953">
        <v>6.67</v>
      </c>
      <c r="T3953">
        <v>0</v>
      </c>
      <c r="U3953">
        <v>0</v>
      </c>
    </row>
    <row r="3954" spans="1:21" x14ac:dyDescent="0.25">
      <c r="A3954" t="s">
        <v>24248</v>
      </c>
      <c r="B3954" t="s">
        <v>24249</v>
      </c>
      <c r="C3954" t="s">
        <v>20875</v>
      </c>
      <c r="D3954">
        <v>0</v>
      </c>
      <c r="E3954">
        <v>0</v>
      </c>
      <c r="F3954">
        <v>6.75</v>
      </c>
      <c r="G3954">
        <v>0</v>
      </c>
      <c r="H3954">
        <v>1</v>
      </c>
      <c r="I3954">
        <v>0</v>
      </c>
      <c r="J3954">
        <v>1</v>
      </c>
      <c r="K3954">
        <v>1</v>
      </c>
      <c r="L3954">
        <v>1</v>
      </c>
      <c r="M3954">
        <v>0</v>
      </c>
      <c r="N3954">
        <v>1</v>
      </c>
      <c r="O3954">
        <v>1</v>
      </c>
      <c r="P3954">
        <v>1.99</v>
      </c>
      <c r="Q3954">
        <v>5.21</v>
      </c>
      <c r="R3954">
        <v>7.86</v>
      </c>
      <c r="S3954">
        <v>6.68</v>
      </c>
      <c r="T3954">
        <v>0</v>
      </c>
      <c r="U3954">
        <v>0</v>
      </c>
    </row>
    <row r="3955" spans="1:21" x14ac:dyDescent="0.25">
      <c r="A3955" t="s">
        <v>24250</v>
      </c>
      <c r="B3955" t="s">
        <v>4082</v>
      </c>
      <c r="C3955" t="s">
        <v>20880</v>
      </c>
      <c r="D3955">
        <v>0</v>
      </c>
      <c r="E3955">
        <v>0</v>
      </c>
      <c r="F3955">
        <v>6.6</v>
      </c>
      <c r="G3955">
        <v>0</v>
      </c>
      <c r="H3955">
        <v>0</v>
      </c>
      <c r="I3955">
        <v>0</v>
      </c>
      <c r="J3955">
        <v>1</v>
      </c>
      <c r="K3955">
        <v>1</v>
      </c>
      <c r="L3955">
        <v>1</v>
      </c>
      <c r="M3955">
        <v>0</v>
      </c>
      <c r="N3955">
        <v>0</v>
      </c>
      <c r="O3955">
        <v>1</v>
      </c>
      <c r="P3955">
        <v>1.88</v>
      </c>
      <c r="Q3955">
        <v>3.52</v>
      </c>
      <c r="R3955">
        <v>5.91</v>
      </c>
      <c r="S3955">
        <v>6.68</v>
      </c>
      <c r="T3955">
        <v>0</v>
      </c>
      <c r="U3955">
        <v>0</v>
      </c>
    </row>
    <row r="3956" spans="1:21" x14ac:dyDescent="0.25">
      <c r="A3956" t="s">
        <v>24251</v>
      </c>
      <c r="B3956" t="s">
        <v>24252</v>
      </c>
      <c r="C3956" t="s">
        <v>20888</v>
      </c>
      <c r="D3956">
        <v>0</v>
      </c>
      <c r="E3956">
        <v>0</v>
      </c>
      <c r="F3956">
        <v>6.42</v>
      </c>
      <c r="G3956">
        <v>0</v>
      </c>
      <c r="H3956">
        <v>1</v>
      </c>
      <c r="I3956">
        <v>0</v>
      </c>
      <c r="J3956">
        <v>1</v>
      </c>
      <c r="K3956">
        <v>1</v>
      </c>
      <c r="L3956">
        <v>1</v>
      </c>
      <c r="M3956">
        <v>0</v>
      </c>
      <c r="N3956">
        <v>1</v>
      </c>
      <c r="O3956">
        <v>1</v>
      </c>
      <c r="P3956">
        <v>2.0099999999999998</v>
      </c>
      <c r="Q3956">
        <v>4.8</v>
      </c>
      <c r="R3956">
        <v>8.41</v>
      </c>
      <c r="S3956">
        <v>6.69</v>
      </c>
      <c r="T3956">
        <v>0</v>
      </c>
      <c r="U3956">
        <v>0</v>
      </c>
    </row>
    <row r="3957" spans="1:21" x14ac:dyDescent="0.25">
      <c r="A3957" t="s">
        <v>5948</v>
      </c>
      <c r="B3957" t="s">
        <v>5949</v>
      </c>
      <c r="C3957" t="s">
        <v>20875</v>
      </c>
      <c r="D3957">
        <v>0</v>
      </c>
      <c r="E3957">
        <v>0</v>
      </c>
      <c r="F3957">
        <v>6.77</v>
      </c>
      <c r="G3957">
        <v>0</v>
      </c>
      <c r="H3957">
        <v>1</v>
      </c>
      <c r="I3957">
        <v>0</v>
      </c>
      <c r="J3957">
        <v>1</v>
      </c>
      <c r="K3957">
        <v>1</v>
      </c>
      <c r="L3957">
        <v>1</v>
      </c>
      <c r="M3957">
        <v>0</v>
      </c>
      <c r="N3957">
        <v>1</v>
      </c>
      <c r="O3957">
        <v>1</v>
      </c>
      <c r="P3957">
        <v>2</v>
      </c>
      <c r="Q3957">
        <v>5.41</v>
      </c>
      <c r="R3957">
        <v>8.02</v>
      </c>
      <c r="S3957">
        <v>6.69</v>
      </c>
      <c r="T3957">
        <v>0</v>
      </c>
      <c r="U3957">
        <v>0</v>
      </c>
    </row>
    <row r="3958" spans="1:21" x14ac:dyDescent="0.25">
      <c r="A3958" t="s">
        <v>7730</v>
      </c>
      <c r="B3958" t="s">
        <v>7731</v>
      </c>
      <c r="C3958" t="s">
        <v>20887</v>
      </c>
      <c r="D3958">
        <v>0</v>
      </c>
      <c r="E3958">
        <v>0</v>
      </c>
      <c r="F3958">
        <v>6.57</v>
      </c>
      <c r="G3958">
        <v>0</v>
      </c>
      <c r="H3958">
        <v>1</v>
      </c>
      <c r="I3958">
        <v>0</v>
      </c>
      <c r="J3958">
        <v>1</v>
      </c>
      <c r="K3958">
        <v>1</v>
      </c>
      <c r="L3958">
        <v>1</v>
      </c>
      <c r="M3958">
        <v>0</v>
      </c>
      <c r="N3958">
        <v>1</v>
      </c>
      <c r="O3958">
        <v>1</v>
      </c>
      <c r="P3958">
        <v>2.0099999999999998</v>
      </c>
      <c r="Q3958">
        <v>5.0599999999999996</v>
      </c>
      <c r="R3958">
        <v>8.26</v>
      </c>
      <c r="S3958">
        <v>6.7</v>
      </c>
      <c r="T3958">
        <v>0</v>
      </c>
      <c r="U3958">
        <v>0</v>
      </c>
    </row>
    <row r="3959" spans="1:21" x14ac:dyDescent="0.25">
      <c r="A3959" t="s">
        <v>24253</v>
      </c>
      <c r="B3959" t="s">
        <v>24254</v>
      </c>
      <c r="C3959" t="s">
        <v>20888</v>
      </c>
      <c r="D3959">
        <v>0</v>
      </c>
      <c r="E3959">
        <v>0</v>
      </c>
      <c r="F3959">
        <v>6.57</v>
      </c>
      <c r="G3959">
        <v>0</v>
      </c>
      <c r="H3959">
        <v>1</v>
      </c>
      <c r="I3959">
        <v>0</v>
      </c>
      <c r="J3959">
        <v>1</v>
      </c>
      <c r="K3959">
        <v>1</v>
      </c>
      <c r="L3959">
        <v>1</v>
      </c>
      <c r="M3959">
        <v>0</v>
      </c>
      <c r="N3959">
        <v>1</v>
      </c>
      <c r="O3959">
        <v>1</v>
      </c>
      <c r="P3959">
        <v>2.0699999999999998</v>
      </c>
      <c r="Q3959">
        <v>5.38</v>
      </c>
      <c r="R3959">
        <v>9.34</v>
      </c>
      <c r="S3959">
        <v>6.73</v>
      </c>
      <c r="T3959">
        <v>0</v>
      </c>
      <c r="U3959">
        <v>0</v>
      </c>
    </row>
    <row r="3960" spans="1:21" x14ac:dyDescent="0.25">
      <c r="A3960" t="s">
        <v>24255</v>
      </c>
      <c r="B3960" t="s">
        <v>24256</v>
      </c>
      <c r="C3960" t="s">
        <v>20886</v>
      </c>
      <c r="D3960">
        <v>0</v>
      </c>
      <c r="E3960">
        <v>0</v>
      </c>
      <c r="F3960">
        <v>6.76</v>
      </c>
      <c r="G3960">
        <v>0</v>
      </c>
      <c r="H3960">
        <v>1</v>
      </c>
      <c r="I3960">
        <v>0</v>
      </c>
      <c r="J3960">
        <v>1</v>
      </c>
      <c r="K3960">
        <v>1</v>
      </c>
      <c r="L3960">
        <v>1</v>
      </c>
      <c r="M3960">
        <v>0</v>
      </c>
      <c r="N3960">
        <v>1</v>
      </c>
      <c r="O3960">
        <v>1</v>
      </c>
      <c r="P3960">
        <v>2.0499999999999998</v>
      </c>
      <c r="Q3960">
        <v>6</v>
      </c>
      <c r="R3960">
        <v>9.1199999999999992</v>
      </c>
      <c r="S3960">
        <v>6.75</v>
      </c>
      <c r="T3960">
        <v>0</v>
      </c>
      <c r="U3960">
        <v>0</v>
      </c>
    </row>
    <row r="3961" spans="1:21" x14ac:dyDescent="0.25">
      <c r="A3961" t="s">
        <v>5717</v>
      </c>
      <c r="B3961" t="s">
        <v>5718</v>
      </c>
      <c r="C3961" t="s">
        <v>20875</v>
      </c>
      <c r="D3961">
        <v>0</v>
      </c>
      <c r="E3961">
        <v>0</v>
      </c>
      <c r="F3961">
        <v>6.87</v>
      </c>
      <c r="G3961">
        <v>0</v>
      </c>
      <c r="H3961">
        <v>0</v>
      </c>
      <c r="I3961">
        <v>0</v>
      </c>
      <c r="J3961">
        <v>1</v>
      </c>
      <c r="K3961">
        <v>1</v>
      </c>
      <c r="L3961">
        <v>1</v>
      </c>
      <c r="M3961">
        <v>0</v>
      </c>
      <c r="N3961">
        <v>1</v>
      </c>
      <c r="O3961">
        <v>1</v>
      </c>
      <c r="P3961">
        <v>1.95</v>
      </c>
      <c r="Q3961">
        <v>4.72</v>
      </c>
      <c r="R3961">
        <v>7.14</v>
      </c>
      <c r="S3961">
        <v>6.77</v>
      </c>
      <c r="T3961">
        <v>0</v>
      </c>
      <c r="U3961">
        <v>0</v>
      </c>
    </row>
    <row r="3962" spans="1:21" x14ac:dyDescent="0.25">
      <c r="A3962" t="s">
        <v>24257</v>
      </c>
      <c r="B3962" t="s">
        <v>24258</v>
      </c>
      <c r="C3962" t="s">
        <v>1</v>
      </c>
      <c r="D3962">
        <v>0</v>
      </c>
      <c r="E3962">
        <v>0</v>
      </c>
      <c r="F3962">
        <v>6.79</v>
      </c>
      <c r="G3962">
        <v>0</v>
      </c>
      <c r="H3962">
        <v>0</v>
      </c>
      <c r="I3962">
        <v>0</v>
      </c>
      <c r="J3962">
        <v>1</v>
      </c>
      <c r="K3962">
        <v>1</v>
      </c>
      <c r="L3962">
        <v>1</v>
      </c>
      <c r="M3962">
        <v>0</v>
      </c>
      <c r="N3962">
        <v>1</v>
      </c>
      <c r="O3962">
        <v>1</v>
      </c>
      <c r="P3962">
        <v>2.02</v>
      </c>
      <c r="Q3962">
        <v>4.75</v>
      </c>
      <c r="R3962">
        <v>8.1199999999999992</v>
      </c>
      <c r="S3962">
        <v>6.78</v>
      </c>
      <c r="T3962">
        <v>0</v>
      </c>
      <c r="U3962">
        <v>0</v>
      </c>
    </row>
    <row r="3963" spans="1:21" x14ac:dyDescent="0.25">
      <c r="A3963" t="s">
        <v>24259</v>
      </c>
      <c r="B3963" t="s">
        <v>24260</v>
      </c>
      <c r="C3963" t="s">
        <v>20888</v>
      </c>
      <c r="D3963">
        <v>0</v>
      </c>
      <c r="E3963">
        <v>0</v>
      </c>
      <c r="F3963">
        <v>6.51</v>
      </c>
      <c r="G3963">
        <v>0</v>
      </c>
      <c r="H3963">
        <v>1</v>
      </c>
      <c r="I3963">
        <v>0</v>
      </c>
      <c r="J3963">
        <v>1</v>
      </c>
      <c r="K3963">
        <v>1</v>
      </c>
      <c r="L3963">
        <v>1</v>
      </c>
      <c r="M3963">
        <v>0</v>
      </c>
      <c r="N3963">
        <v>0</v>
      </c>
      <c r="O3963">
        <v>1</v>
      </c>
      <c r="P3963">
        <v>2.0299999999999998</v>
      </c>
      <c r="Q3963">
        <v>4.4000000000000004</v>
      </c>
      <c r="R3963">
        <v>8.3800000000000008</v>
      </c>
      <c r="S3963">
        <v>6.81</v>
      </c>
      <c r="T3963">
        <v>0</v>
      </c>
      <c r="U3963">
        <v>0</v>
      </c>
    </row>
    <row r="3964" spans="1:21" x14ac:dyDescent="0.25">
      <c r="A3964" t="s">
        <v>5737</v>
      </c>
      <c r="B3964" t="s">
        <v>5738</v>
      </c>
      <c r="C3964" t="s">
        <v>20875</v>
      </c>
      <c r="D3964">
        <v>0</v>
      </c>
      <c r="E3964">
        <v>0</v>
      </c>
      <c r="F3964">
        <v>6.87</v>
      </c>
      <c r="G3964">
        <v>0</v>
      </c>
      <c r="H3964">
        <v>0</v>
      </c>
      <c r="I3964">
        <v>0</v>
      </c>
      <c r="J3964">
        <v>1</v>
      </c>
      <c r="K3964">
        <v>1</v>
      </c>
      <c r="L3964">
        <v>1</v>
      </c>
      <c r="M3964">
        <v>0</v>
      </c>
      <c r="N3964">
        <v>0</v>
      </c>
      <c r="O3964">
        <v>1</v>
      </c>
      <c r="P3964">
        <v>1.93</v>
      </c>
      <c r="Q3964">
        <v>4.0599999999999996</v>
      </c>
      <c r="R3964">
        <v>6.59</v>
      </c>
      <c r="S3964">
        <v>6.81</v>
      </c>
      <c r="T3964">
        <v>0</v>
      </c>
      <c r="U3964">
        <v>0</v>
      </c>
    </row>
    <row r="3965" spans="1:21" x14ac:dyDescent="0.25">
      <c r="A3965" t="s">
        <v>24261</v>
      </c>
      <c r="B3965" t="s">
        <v>24262</v>
      </c>
      <c r="C3965" t="s">
        <v>20887</v>
      </c>
      <c r="D3965">
        <v>0</v>
      </c>
      <c r="E3965">
        <v>0</v>
      </c>
      <c r="F3965">
        <v>6.68</v>
      </c>
      <c r="G3965">
        <v>0</v>
      </c>
      <c r="H3965">
        <v>0</v>
      </c>
      <c r="I3965">
        <v>0</v>
      </c>
      <c r="J3965">
        <v>1</v>
      </c>
      <c r="K3965">
        <v>1</v>
      </c>
      <c r="L3965">
        <v>1</v>
      </c>
      <c r="M3965">
        <v>0</v>
      </c>
      <c r="N3965">
        <v>0</v>
      </c>
      <c r="O3965">
        <v>1</v>
      </c>
      <c r="P3965">
        <v>1.97</v>
      </c>
      <c r="Q3965">
        <v>4.17</v>
      </c>
      <c r="R3965">
        <v>7.39</v>
      </c>
      <c r="S3965">
        <v>6.81</v>
      </c>
      <c r="T3965">
        <v>0</v>
      </c>
      <c r="U3965">
        <v>0</v>
      </c>
    </row>
    <row r="3966" spans="1:21" x14ac:dyDescent="0.25">
      <c r="A3966" t="s">
        <v>5719</v>
      </c>
      <c r="B3966" t="s">
        <v>5720</v>
      </c>
      <c r="C3966" t="s">
        <v>20875</v>
      </c>
      <c r="D3966">
        <v>0</v>
      </c>
      <c r="E3966">
        <v>0</v>
      </c>
      <c r="F3966">
        <v>6.87</v>
      </c>
      <c r="G3966">
        <v>0</v>
      </c>
      <c r="H3966">
        <v>1</v>
      </c>
      <c r="I3966">
        <v>0</v>
      </c>
      <c r="J3966">
        <v>1</v>
      </c>
      <c r="K3966">
        <v>1</v>
      </c>
      <c r="L3966">
        <v>1</v>
      </c>
      <c r="M3966">
        <v>0</v>
      </c>
      <c r="N3966">
        <v>1</v>
      </c>
      <c r="O3966">
        <v>1</v>
      </c>
      <c r="P3966">
        <v>1.98</v>
      </c>
      <c r="Q3966">
        <v>4.57</v>
      </c>
      <c r="R3966">
        <v>7.37</v>
      </c>
      <c r="S3966">
        <v>6.82</v>
      </c>
      <c r="T3966">
        <v>0</v>
      </c>
      <c r="U3966">
        <v>0</v>
      </c>
    </row>
    <row r="3967" spans="1:21" x14ac:dyDescent="0.25">
      <c r="A3967" t="s">
        <v>24263</v>
      </c>
      <c r="B3967" t="s">
        <v>24264</v>
      </c>
      <c r="C3967" t="s">
        <v>20875</v>
      </c>
      <c r="D3967">
        <v>0</v>
      </c>
      <c r="E3967">
        <v>0</v>
      </c>
      <c r="F3967">
        <v>6.92</v>
      </c>
      <c r="G3967">
        <v>0</v>
      </c>
      <c r="H3967">
        <v>0</v>
      </c>
      <c r="I3967">
        <v>0</v>
      </c>
      <c r="J3967">
        <v>1</v>
      </c>
      <c r="K3967">
        <v>1</v>
      </c>
      <c r="L3967">
        <v>1</v>
      </c>
      <c r="M3967">
        <v>0</v>
      </c>
      <c r="N3967">
        <v>0</v>
      </c>
      <c r="O3967">
        <v>1</v>
      </c>
      <c r="P3967">
        <v>1.96</v>
      </c>
      <c r="Q3967">
        <v>4.43</v>
      </c>
      <c r="R3967">
        <v>7.06</v>
      </c>
      <c r="S3967">
        <v>6.83</v>
      </c>
      <c r="T3967">
        <v>0</v>
      </c>
      <c r="U3967">
        <v>0</v>
      </c>
    </row>
    <row r="3968" spans="1:21" x14ac:dyDescent="0.25">
      <c r="A3968" t="s">
        <v>24265</v>
      </c>
      <c r="B3968" t="s">
        <v>24266</v>
      </c>
      <c r="C3968" t="s">
        <v>20875</v>
      </c>
      <c r="D3968">
        <v>0</v>
      </c>
      <c r="E3968">
        <v>0</v>
      </c>
      <c r="F3968">
        <v>7.04</v>
      </c>
      <c r="G3968">
        <v>0</v>
      </c>
      <c r="H3968">
        <v>1</v>
      </c>
      <c r="I3968">
        <v>0</v>
      </c>
      <c r="J3968">
        <v>1</v>
      </c>
      <c r="K3968">
        <v>1</v>
      </c>
      <c r="L3968">
        <v>1</v>
      </c>
      <c r="M3968">
        <v>0</v>
      </c>
      <c r="N3968">
        <v>1</v>
      </c>
      <c r="O3968">
        <v>1</v>
      </c>
      <c r="P3968">
        <v>2.09</v>
      </c>
      <c r="Q3968">
        <v>6.06</v>
      </c>
      <c r="R3968">
        <v>9.25</v>
      </c>
      <c r="S3968">
        <v>6.85</v>
      </c>
      <c r="T3968">
        <v>0</v>
      </c>
      <c r="U3968">
        <v>0</v>
      </c>
    </row>
    <row r="3969" spans="1:21" x14ac:dyDescent="0.25">
      <c r="A3969" t="s">
        <v>7012</v>
      </c>
      <c r="B3969" t="s">
        <v>7013</v>
      </c>
      <c r="C3969" t="s">
        <v>20881</v>
      </c>
      <c r="D3969">
        <v>0</v>
      </c>
      <c r="E3969">
        <v>0</v>
      </c>
      <c r="F3969">
        <v>6.78</v>
      </c>
      <c r="G3969">
        <v>0</v>
      </c>
      <c r="H3969">
        <v>0</v>
      </c>
      <c r="I3969">
        <v>0</v>
      </c>
      <c r="J3969">
        <v>1</v>
      </c>
      <c r="K3969">
        <v>1</v>
      </c>
      <c r="L3969">
        <v>1</v>
      </c>
      <c r="M3969">
        <v>0</v>
      </c>
      <c r="N3969">
        <v>0</v>
      </c>
      <c r="O3969">
        <v>1</v>
      </c>
      <c r="P3969">
        <v>2.0299999999999998</v>
      </c>
      <c r="Q3969">
        <v>3.68</v>
      </c>
      <c r="R3969">
        <v>7.74</v>
      </c>
      <c r="S3969">
        <v>6.87</v>
      </c>
      <c r="T3969">
        <v>0</v>
      </c>
      <c r="U3969">
        <v>0</v>
      </c>
    </row>
    <row r="3970" spans="1:21" x14ac:dyDescent="0.25">
      <c r="A3970" t="s">
        <v>24267</v>
      </c>
      <c r="B3970" t="s">
        <v>24268</v>
      </c>
      <c r="C3970" t="s">
        <v>20882</v>
      </c>
      <c r="D3970">
        <v>0</v>
      </c>
      <c r="E3970">
        <v>0</v>
      </c>
      <c r="F3970">
        <v>6.74</v>
      </c>
      <c r="G3970">
        <v>0</v>
      </c>
      <c r="H3970">
        <v>1</v>
      </c>
      <c r="I3970">
        <v>0</v>
      </c>
      <c r="J3970">
        <v>1</v>
      </c>
      <c r="K3970">
        <v>1</v>
      </c>
      <c r="L3970">
        <v>1</v>
      </c>
      <c r="M3970">
        <v>0</v>
      </c>
      <c r="N3970">
        <v>1</v>
      </c>
      <c r="O3970">
        <v>1</v>
      </c>
      <c r="P3970">
        <v>2.06</v>
      </c>
      <c r="Q3970">
        <v>4.95</v>
      </c>
      <c r="R3970">
        <v>8.84</v>
      </c>
      <c r="S3970">
        <v>6.88</v>
      </c>
      <c r="T3970">
        <v>0</v>
      </c>
      <c r="U3970">
        <v>0</v>
      </c>
    </row>
    <row r="3971" spans="1:21" x14ac:dyDescent="0.25">
      <c r="A3971" t="s">
        <v>5711</v>
      </c>
      <c r="B3971" t="s">
        <v>5712</v>
      </c>
      <c r="C3971" t="s">
        <v>20875</v>
      </c>
      <c r="D3971">
        <v>0</v>
      </c>
      <c r="E3971">
        <v>0</v>
      </c>
      <c r="F3971">
        <v>6.97</v>
      </c>
      <c r="G3971">
        <v>0</v>
      </c>
      <c r="H3971">
        <v>0</v>
      </c>
      <c r="I3971">
        <v>0</v>
      </c>
      <c r="J3971">
        <v>1</v>
      </c>
      <c r="K3971">
        <v>1</v>
      </c>
      <c r="L3971">
        <v>1</v>
      </c>
      <c r="M3971">
        <v>0</v>
      </c>
      <c r="N3971">
        <v>0</v>
      </c>
      <c r="O3971">
        <v>1</v>
      </c>
      <c r="P3971">
        <v>1.94</v>
      </c>
      <c r="Q3971">
        <v>3.77</v>
      </c>
      <c r="R3971">
        <v>6.48</v>
      </c>
      <c r="S3971">
        <v>6.93</v>
      </c>
      <c r="T3971">
        <v>0</v>
      </c>
      <c r="U3971">
        <v>0</v>
      </c>
    </row>
    <row r="3972" spans="1:21" x14ac:dyDescent="0.25">
      <c r="A3972" t="s">
        <v>24269</v>
      </c>
      <c r="B3972" t="s">
        <v>24270</v>
      </c>
      <c r="C3972" t="s">
        <v>20875</v>
      </c>
      <c r="D3972">
        <v>0</v>
      </c>
      <c r="E3972">
        <v>0</v>
      </c>
      <c r="F3972">
        <v>7</v>
      </c>
      <c r="G3972">
        <v>0</v>
      </c>
      <c r="H3972">
        <v>0</v>
      </c>
      <c r="I3972">
        <v>0</v>
      </c>
      <c r="J3972">
        <v>1</v>
      </c>
      <c r="K3972">
        <v>1</v>
      </c>
      <c r="L3972">
        <v>1</v>
      </c>
      <c r="M3972">
        <v>0</v>
      </c>
      <c r="N3972">
        <v>0</v>
      </c>
      <c r="O3972">
        <v>1</v>
      </c>
      <c r="P3972">
        <v>2</v>
      </c>
      <c r="Q3972">
        <v>4.25</v>
      </c>
      <c r="R3972">
        <v>7.33</v>
      </c>
      <c r="S3972">
        <v>6.93</v>
      </c>
      <c r="T3972">
        <v>0</v>
      </c>
      <c r="U3972">
        <v>0</v>
      </c>
    </row>
    <row r="3973" spans="1:21" x14ac:dyDescent="0.25">
      <c r="A3973" t="s">
        <v>24271</v>
      </c>
      <c r="B3973" t="s">
        <v>24272</v>
      </c>
      <c r="C3973" t="s">
        <v>20875</v>
      </c>
      <c r="D3973">
        <v>0</v>
      </c>
      <c r="E3973">
        <v>0</v>
      </c>
      <c r="F3973">
        <v>7.18</v>
      </c>
      <c r="G3973">
        <v>0</v>
      </c>
      <c r="H3973">
        <v>1</v>
      </c>
      <c r="I3973">
        <v>0</v>
      </c>
      <c r="J3973">
        <v>1</v>
      </c>
      <c r="K3973">
        <v>1</v>
      </c>
      <c r="L3973">
        <v>1</v>
      </c>
      <c r="M3973">
        <v>0</v>
      </c>
      <c r="N3973">
        <v>1</v>
      </c>
      <c r="O3973">
        <v>1</v>
      </c>
      <c r="P3973">
        <v>2.14</v>
      </c>
      <c r="Q3973">
        <v>5.77</v>
      </c>
      <c r="R3973">
        <v>9.6300000000000008</v>
      </c>
      <c r="S3973">
        <v>6.97</v>
      </c>
      <c r="T3973">
        <v>0</v>
      </c>
      <c r="U3973">
        <v>0</v>
      </c>
    </row>
    <row r="3974" spans="1:21" x14ac:dyDescent="0.25">
      <c r="A3974" t="s">
        <v>24273</v>
      </c>
      <c r="B3974" t="s">
        <v>24274</v>
      </c>
      <c r="C3974" t="s">
        <v>20875</v>
      </c>
      <c r="D3974">
        <v>0</v>
      </c>
      <c r="E3974">
        <v>0</v>
      </c>
      <c r="F3974">
        <v>7.1</v>
      </c>
      <c r="G3974">
        <v>0</v>
      </c>
      <c r="H3974">
        <v>1</v>
      </c>
      <c r="I3974">
        <v>0</v>
      </c>
      <c r="J3974">
        <v>1</v>
      </c>
      <c r="K3974">
        <v>1</v>
      </c>
      <c r="L3974">
        <v>1</v>
      </c>
      <c r="M3974">
        <v>0</v>
      </c>
      <c r="N3974">
        <v>1</v>
      </c>
      <c r="O3974">
        <v>1</v>
      </c>
      <c r="P3974">
        <v>2.06</v>
      </c>
      <c r="Q3974">
        <v>4.8</v>
      </c>
      <c r="R3974">
        <v>8.2100000000000009</v>
      </c>
      <c r="S3974">
        <v>6.99</v>
      </c>
      <c r="T3974">
        <v>0</v>
      </c>
      <c r="U3974">
        <v>0</v>
      </c>
    </row>
    <row r="3975" spans="1:21" x14ac:dyDescent="0.25">
      <c r="A3975" t="s">
        <v>24275</v>
      </c>
      <c r="B3975" t="s">
        <v>24276</v>
      </c>
      <c r="C3975" t="s">
        <v>20875</v>
      </c>
      <c r="D3975">
        <v>0</v>
      </c>
      <c r="E3975">
        <v>0</v>
      </c>
      <c r="F3975">
        <v>7.1</v>
      </c>
      <c r="G3975">
        <v>0</v>
      </c>
      <c r="H3975">
        <v>0</v>
      </c>
      <c r="I3975">
        <v>0</v>
      </c>
      <c r="J3975">
        <v>1</v>
      </c>
      <c r="K3975">
        <v>1</v>
      </c>
      <c r="L3975">
        <v>1</v>
      </c>
      <c r="M3975">
        <v>0</v>
      </c>
      <c r="N3975">
        <v>0</v>
      </c>
      <c r="O3975">
        <v>1</v>
      </c>
      <c r="P3975">
        <v>2</v>
      </c>
      <c r="Q3975">
        <v>4.16</v>
      </c>
      <c r="R3975">
        <v>7.29</v>
      </c>
      <c r="S3975">
        <v>7</v>
      </c>
      <c r="T3975">
        <v>0</v>
      </c>
      <c r="U3975">
        <v>0</v>
      </c>
    </row>
    <row r="3976" spans="1:21" x14ac:dyDescent="0.25">
      <c r="A3976" t="s">
        <v>5974</v>
      </c>
      <c r="B3976" t="s">
        <v>944</v>
      </c>
      <c r="C3976" t="s">
        <v>20875</v>
      </c>
      <c r="D3976">
        <v>0</v>
      </c>
      <c r="E3976">
        <v>0</v>
      </c>
      <c r="F3976">
        <v>7.27</v>
      </c>
      <c r="G3976">
        <v>0</v>
      </c>
      <c r="H3976">
        <v>1</v>
      </c>
      <c r="I3976">
        <v>0</v>
      </c>
      <c r="J3976">
        <v>1</v>
      </c>
      <c r="K3976">
        <v>1</v>
      </c>
      <c r="L3976">
        <v>1</v>
      </c>
      <c r="M3976">
        <v>0</v>
      </c>
      <c r="N3976">
        <v>1</v>
      </c>
      <c r="O3976">
        <v>1</v>
      </c>
      <c r="P3976">
        <v>2.16</v>
      </c>
      <c r="Q3976">
        <v>5.8</v>
      </c>
      <c r="R3976">
        <v>9.84</v>
      </c>
      <c r="S3976">
        <v>7.05</v>
      </c>
      <c r="T3976">
        <v>0</v>
      </c>
      <c r="U3976">
        <v>0</v>
      </c>
    </row>
    <row r="3977" spans="1:21" x14ac:dyDescent="0.25">
      <c r="A3977" t="s">
        <v>5767</v>
      </c>
      <c r="B3977" t="s">
        <v>5768</v>
      </c>
      <c r="C3977" t="s">
        <v>20875</v>
      </c>
      <c r="D3977">
        <v>0</v>
      </c>
      <c r="E3977">
        <v>0</v>
      </c>
      <c r="F3977">
        <v>7.15</v>
      </c>
      <c r="G3977">
        <v>0</v>
      </c>
      <c r="H3977">
        <v>0</v>
      </c>
      <c r="I3977">
        <v>0</v>
      </c>
      <c r="J3977">
        <v>1</v>
      </c>
      <c r="K3977">
        <v>1</v>
      </c>
      <c r="L3977">
        <v>1</v>
      </c>
      <c r="M3977">
        <v>0</v>
      </c>
      <c r="N3977">
        <v>0</v>
      </c>
      <c r="O3977">
        <v>1</v>
      </c>
      <c r="P3977">
        <v>2.0099999999999998</v>
      </c>
      <c r="Q3977">
        <v>3.94</v>
      </c>
      <c r="R3977">
        <v>7.26</v>
      </c>
      <c r="S3977">
        <v>7.09</v>
      </c>
      <c r="T3977">
        <v>0</v>
      </c>
      <c r="U3977">
        <v>0</v>
      </c>
    </row>
    <row r="3978" spans="1:21" x14ac:dyDescent="0.25">
      <c r="A3978" t="s">
        <v>24277</v>
      </c>
      <c r="B3978" t="s">
        <v>24278</v>
      </c>
      <c r="C3978" t="s">
        <v>20875</v>
      </c>
      <c r="D3978">
        <v>0</v>
      </c>
      <c r="E3978">
        <v>0</v>
      </c>
      <c r="F3978">
        <v>7.21</v>
      </c>
      <c r="G3978">
        <v>0</v>
      </c>
      <c r="H3978">
        <v>0</v>
      </c>
      <c r="I3978">
        <v>0</v>
      </c>
      <c r="J3978">
        <v>1</v>
      </c>
      <c r="K3978">
        <v>1</v>
      </c>
      <c r="L3978">
        <v>1</v>
      </c>
      <c r="M3978">
        <v>0</v>
      </c>
      <c r="N3978">
        <v>0</v>
      </c>
      <c r="O3978">
        <v>1</v>
      </c>
      <c r="P3978">
        <v>2.0299999999999998</v>
      </c>
      <c r="Q3978">
        <v>4.1399999999999997</v>
      </c>
      <c r="R3978">
        <v>7.57</v>
      </c>
      <c r="S3978">
        <v>7.12</v>
      </c>
      <c r="T3978">
        <v>0</v>
      </c>
      <c r="U3978">
        <v>0</v>
      </c>
    </row>
    <row r="3979" spans="1:21" x14ac:dyDescent="0.25">
      <c r="A3979" t="s">
        <v>24279</v>
      </c>
      <c r="B3979" t="s">
        <v>24280</v>
      </c>
      <c r="C3979" t="s">
        <v>20875</v>
      </c>
      <c r="D3979">
        <v>0</v>
      </c>
      <c r="E3979">
        <v>0</v>
      </c>
      <c r="F3979">
        <v>7.4</v>
      </c>
      <c r="G3979">
        <v>0</v>
      </c>
      <c r="H3979">
        <v>1</v>
      </c>
      <c r="I3979">
        <v>0</v>
      </c>
      <c r="J3979">
        <v>1</v>
      </c>
      <c r="K3979">
        <v>1</v>
      </c>
      <c r="L3979">
        <v>1</v>
      </c>
      <c r="M3979">
        <v>0</v>
      </c>
      <c r="N3979">
        <v>1</v>
      </c>
      <c r="O3979">
        <v>1</v>
      </c>
      <c r="P3979">
        <v>2.2000000000000002</v>
      </c>
      <c r="Q3979">
        <v>5.95</v>
      </c>
      <c r="R3979">
        <v>10.29</v>
      </c>
      <c r="S3979">
        <v>7.15</v>
      </c>
      <c r="T3979">
        <v>0</v>
      </c>
      <c r="U3979">
        <v>0</v>
      </c>
    </row>
    <row r="3980" spans="1:21" x14ac:dyDescent="0.25">
      <c r="A3980" t="s">
        <v>6220</v>
      </c>
      <c r="B3980" t="s">
        <v>6221</v>
      </c>
      <c r="C3980" t="s">
        <v>20875</v>
      </c>
      <c r="D3980">
        <v>0</v>
      </c>
      <c r="E3980">
        <v>0</v>
      </c>
      <c r="F3980">
        <v>7.43</v>
      </c>
      <c r="G3980">
        <v>0</v>
      </c>
      <c r="H3980">
        <v>1</v>
      </c>
      <c r="I3980">
        <v>0</v>
      </c>
      <c r="J3980">
        <v>1</v>
      </c>
      <c r="K3980">
        <v>1</v>
      </c>
      <c r="L3980">
        <v>1</v>
      </c>
      <c r="M3980">
        <v>0</v>
      </c>
      <c r="N3980">
        <v>1</v>
      </c>
      <c r="O3980">
        <v>1</v>
      </c>
      <c r="P3980">
        <v>2.19</v>
      </c>
      <c r="Q3980">
        <v>5.34</v>
      </c>
      <c r="R3980">
        <v>9.9499999999999993</v>
      </c>
      <c r="S3980">
        <v>7.21</v>
      </c>
      <c r="T3980">
        <v>0</v>
      </c>
      <c r="U3980">
        <v>0</v>
      </c>
    </row>
    <row r="3981" spans="1:21" x14ac:dyDescent="0.25">
      <c r="A3981" t="s">
        <v>5757</v>
      </c>
      <c r="B3981" t="s">
        <v>5758</v>
      </c>
      <c r="C3981" t="s">
        <v>20875</v>
      </c>
      <c r="D3981">
        <v>0</v>
      </c>
      <c r="E3981">
        <v>0</v>
      </c>
      <c r="F3981">
        <v>7.65</v>
      </c>
      <c r="G3981">
        <v>0</v>
      </c>
      <c r="H3981">
        <v>1</v>
      </c>
      <c r="I3981">
        <v>0</v>
      </c>
      <c r="J3981">
        <v>1</v>
      </c>
      <c r="K3981">
        <v>1</v>
      </c>
      <c r="L3981">
        <v>1</v>
      </c>
      <c r="M3981">
        <v>0</v>
      </c>
      <c r="N3981">
        <v>1</v>
      </c>
      <c r="O3981">
        <v>1</v>
      </c>
      <c r="P3981">
        <v>2.23</v>
      </c>
      <c r="Q3981">
        <v>4.9400000000000004</v>
      </c>
      <c r="R3981">
        <v>9.98</v>
      </c>
      <c r="S3981">
        <v>7.49</v>
      </c>
      <c r="T3981">
        <v>0</v>
      </c>
      <c r="U3981">
        <v>0</v>
      </c>
    </row>
    <row r="3982" spans="1:21" x14ac:dyDescent="0.25">
      <c r="A3982" t="s">
        <v>24281</v>
      </c>
      <c r="B3982" t="s">
        <v>24282</v>
      </c>
      <c r="C3982" t="s">
        <v>20875</v>
      </c>
      <c r="D3982">
        <v>0</v>
      </c>
      <c r="E3982">
        <v>0</v>
      </c>
      <c r="F3982">
        <v>8.16</v>
      </c>
      <c r="G3982">
        <v>0</v>
      </c>
      <c r="H3982">
        <v>1</v>
      </c>
      <c r="I3982">
        <v>0</v>
      </c>
      <c r="J3982">
        <v>1</v>
      </c>
      <c r="K3982">
        <v>1</v>
      </c>
      <c r="L3982">
        <v>1</v>
      </c>
      <c r="M3982">
        <v>0</v>
      </c>
      <c r="N3982">
        <v>1</v>
      </c>
      <c r="O3982">
        <v>1</v>
      </c>
      <c r="P3982">
        <v>2.39</v>
      </c>
      <c r="Q3982">
        <v>5.09</v>
      </c>
      <c r="R3982">
        <v>11.61</v>
      </c>
      <c r="S3982">
        <v>7.86</v>
      </c>
      <c r="T3982">
        <v>0</v>
      </c>
      <c r="U3982">
        <v>0</v>
      </c>
    </row>
  </sheetData>
  <pageMargins left="0.7" right="0.7" top="0.75" bottom="0.75" header="0.3" footer="0.3"/>
  <pageSetup orientation="portrait" horizontalDpi="1200" verticalDpi="12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A2000"/>
  <sheetViews>
    <sheetView workbookViewId="0">
      <selection activeCell="AZ2" sqref="AZ2:BA2000"/>
    </sheetView>
  </sheetViews>
  <sheetFormatPr defaultRowHeight="15" x14ac:dyDescent="0.25"/>
  <cols>
    <col min="1" max="1" width="11.7109375" bestFit="1" customWidth="1"/>
    <col min="2" max="2" width="21.140625" bestFit="1" customWidth="1"/>
    <col min="3" max="3" width="13" bestFit="1" customWidth="1"/>
    <col min="4" max="4" width="13.5703125" bestFit="1" customWidth="1"/>
    <col min="5" max="5" width="14.7109375" bestFit="1" customWidth="1"/>
    <col min="6" max="6" width="8.42578125" bestFit="1" customWidth="1"/>
    <col min="7" max="7" width="5.5703125" bestFit="1" customWidth="1"/>
    <col min="8" max="8" width="6.85546875" bestFit="1" customWidth="1"/>
    <col min="9" max="9" width="16.28515625" bestFit="1" customWidth="1"/>
    <col min="10" max="10" width="21.140625" bestFit="1" customWidth="1"/>
    <col min="11" max="11" width="9" bestFit="1" customWidth="1"/>
    <col min="12" max="12" width="23.140625" bestFit="1" customWidth="1"/>
    <col min="13" max="13" width="8.42578125" bestFit="1" customWidth="1"/>
    <col min="14" max="14" width="23.140625" bestFit="1" customWidth="1"/>
    <col min="15" max="15" width="10.85546875" bestFit="1" customWidth="1"/>
    <col min="16" max="16" width="11.7109375" bestFit="1" customWidth="1"/>
    <col min="17" max="17" width="9.85546875" bestFit="1" customWidth="1"/>
    <col min="18" max="18" width="23.140625" bestFit="1" customWidth="1"/>
    <col min="19" max="19" width="9.7109375" bestFit="1" customWidth="1"/>
    <col min="20" max="20" width="23.140625" bestFit="1" customWidth="1"/>
    <col min="21" max="21" width="20.140625" bestFit="1" customWidth="1"/>
    <col min="22" max="22" width="23.85546875" bestFit="1" customWidth="1"/>
    <col min="23" max="23" width="7.42578125" bestFit="1" customWidth="1"/>
    <col min="24" max="24" width="11.7109375" bestFit="1" customWidth="1"/>
    <col min="25" max="25" width="24.7109375" bestFit="1" customWidth="1"/>
    <col min="26" max="26" width="23.7109375" bestFit="1" customWidth="1"/>
    <col min="27" max="27" width="7.7109375" bestFit="1" customWidth="1"/>
    <col min="28" max="28" width="11.140625" bestFit="1" customWidth="1"/>
    <col min="29" max="29" width="20.42578125" bestFit="1" customWidth="1"/>
    <col min="30" max="30" width="21.85546875" bestFit="1" customWidth="1"/>
    <col min="31" max="31" width="14.85546875" bestFit="1" customWidth="1"/>
    <col min="32" max="32" width="21.140625" bestFit="1" customWidth="1"/>
    <col min="33" max="33" width="13.42578125" bestFit="1" customWidth="1"/>
    <col min="34" max="34" width="21.140625" bestFit="1" customWidth="1"/>
    <col min="39" max="39" width="17.42578125" bestFit="1" customWidth="1"/>
    <col min="41" max="41" width="18.140625" bestFit="1" customWidth="1"/>
    <col min="43" max="43" width="19.5703125" bestFit="1" customWidth="1"/>
    <col min="45" max="45" width="17.5703125" bestFit="1" customWidth="1"/>
    <col min="47" max="47" width="18.85546875" bestFit="1" customWidth="1"/>
    <col min="49" max="49" width="18.7109375" bestFit="1" customWidth="1"/>
  </cols>
  <sheetData>
    <row r="1" spans="1:53" x14ac:dyDescent="0.25">
      <c r="A1" t="s">
        <v>10960</v>
      </c>
      <c r="B1" t="s">
        <v>10961</v>
      </c>
      <c r="C1" t="s">
        <v>10962</v>
      </c>
      <c r="D1" t="s">
        <v>10963</v>
      </c>
      <c r="E1" t="s">
        <v>10964</v>
      </c>
      <c r="F1" t="s">
        <v>10965</v>
      </c>
      <c r="G1" t="s">
        <v>10966</v>
      </c>
      <c r="H1" t="s">
        <v>10967</v>
      </c>
      <c r="I1" t="s">
        <v>10968</v>
      </c>
      <c r="J1" t="s">
        <v>16832</v>
      </c>
      <c r="K1" t="s">
        <v>10969</v>
      </c>
      <c r="L1" t="s">
        <v>10970</v>
      </c>
      <c r="M1" t="s">
        <v>10971</v>
      </c>
      <c r="N1" t="s">
        <v>10972</v>
      </c>
      <c r="O1" t="s">
        <v>10973</v>
      </c>
      <c r="P1" t="s">
        <v>10974</v>
      </c>
      <c r="Q1" t="s">
        <v>10975</v>
      </c>
      <c r="R1" t="s">
        <v>10976</v>
      </c>
      <c r="S1" t="s">
        <v>10977</v>
      </c>
      <c r="T1" t="s">
        <v>10978</v>
      </c>
      <c r="U1" t="s">
        <v>10979</v>
      </c>
      <c r="V1" t="s">
        <v>10980</v>
      </c>
      <c r="W1" t="s">
        <v>10981</v>
      </c>
      <c r="X1" t="s">
        <v>10982</v>
      </c>
      <c r="Y1" t="s">
        <v>10983</v>
      </c>
      <c r="Z1" t="s">
        <v>16350</v>
      </c>
      <c r="AA1" t="s">
        <v>10984</v>
      </c>
      <c r="AB1" t="s">
        <v>10985</v>
      </c>
      <c r="AC1" t="s">
        <v>16351</v>
      </c>
      <c r="AD1" t="s">
        <v>16352</v>
      </c>
      <c r="AE1" t="s">
        <v>16353</v>
      </c>
      <c r="AF1" t="s">
        <v>16833</v>
      </c>
      <c r="AG1" t="s">
        <v>16834</v>
      </c>
      <c r="AH1" t="s">
        <v>16835</v>
      </c>
      <c r="AL1" t="s">
        <v>16077</v>
      </c>
      <c r="AM1" t="s">
        <v>16085</v>
      </c>
      <c r="AN1" t="s">
        <v>16078</v>
      </c>
      <c r="AO1" t="s">
        <v>16086</v>
      </c>
      <c r="AP1" t="s">
        <v>16079</v>
      </c>
      <c r="AQ1" t="s">
        <v>16087</v>
      </c>
      <c r="AR1" t="s">
        <v>16080</v>
      </c>
      <c r="AS1" t="s">
        <v>16088</v>
      </c>
      <c r="AT1" t="s">
        <v>16081</v>
      </c>
      <c r="AU1" t="s">
        <v>16089</v>
      </c>
      <c r="AV1" t="s">
        <v>16082</v>
      </c>
      <c r="AW1" t="s">
        <v>16090</v>
      </c>
      <c r="AX1" t="s">
        <v>16083</v>
      </c>
      <c r="AY1" t="s">
        <v>16091</v>
      </c>
      <c r="AZ1" t="s">
        <v>16084</v>
      </c>
      <c r="BA1" t="s">
        <v>16092</v>
      </c>
    </row>
    <row r="2" spans="1:53" x14ac:dyDescent="0.25">
      <c r="A2" t="s">
        <v>10986</v>
      </c>
      <c r="B2" t="s">
        <v>10094</v>
      </c>
      <c r="C2" s="1">
        <v>29947</v>
      </c>
      <c r="D2" t="s">
        <v>16893</v>
      </c>
      <c r="E2" t="s">
        <v>18694</v>
      </c>
      <c r="F2" t="s">
        <v>10987</v>
      </c>
      <c r="G2" t="s">
        <v>14693</v>
      </c>
      <c r="H2" t="s">
        <v>10988</v>
      </c>
      <c r="I2" t="s">
        <v>18695</v>
      </c>
      <c r="J2" t="s">
        <v>10094</v>
      </c>
      <c r="K2">
        <v>430911</v>
      </c>
      <c r="L2" t="s">
        <v>10094</v>
      </c>
      <c r="M2">
        <v>479025</v>
      </c>
      <c r="N2" t="s">
        <v>10094</v>
      </c>
      <c r="O2" t="s">
        <v>10989</v>
      </c>
      <c r="P2" t="s">
        <v>10986</v>
      </c>
      <c r="Q2">
        <v>7307</v>
      </c>
      <c r="R2" t="s">
        <v>10094</v>
      </c>
      <c r="S2">
        <v>5933</v>
      </c>
      <c r="T2" t="s">
        <v>10094</v>
      </c>
      <c r="V2" t="s">
        <v>10990</v>
      </c>
      <c r="W2">
        <v>45369</v>
      </c>
      <c r="X2">
        <v>7307</v>
      </c>
      <c r="Y2" t="s">
        <v>10094</v>
      </c>
      <c r="Z2" t="s">
        <v>16354</v>
      </c>
      <c r="AA2" t="s">
        <v>5703</v>
      </c>
      <c r="AB2" t="s">
        <v>5703</v>
      </c>
      <c r="AD2" t="s">
        <v>16354</v>
      </c>
      <c r="AH2" t="s">
        <v>10094</v>
      </c>
      <c r="AL2" t="str">
        <f>IF(PLAYERIDMAP2[[#This Row],[POS]]="C",MAX(AL$1:AL1)+1,"")</f>
        <v/>
      </c>
      <c r="AM2" t="str">
        <f>IFERROR(INDEX(PLAYERIDMAP2[PLAYERNAME],MATCH(ROW()-ROW(AM$1),CATCHERS,0)),"")</f>
        <v>Jorge Alfaro</v>
      </c>
      <c r="AN2" t="str">
        <f>IF(PLAYERIDMAP2[[#This Row],[POS]]="1B",MAX(AN$1:AN1)+1,"")</f>
        <v/>
      </c>
      <c r="AO2" t="str">
        <f>IFERROR(INDEX(PLAYERIDMAP2[PLAYERNAME],MATCH(ROW()-ROW(AO$1),FIRSTBASE,0)),"")</f>
        <v>Jose Abreu</v>
      </c>
      <c r="AP2" t="str">
        <f>IF(PLAYERIDMAP2[[#This Row],[POS]]="2B",MAX(AP$1:AP1)+1,"")</f>
        <v/>
      </c>
      <c r="AQ2" t="str">
        <f>IFERROR(INDEX(PLAYERIDMAP2[PLAYERNAME],MATCH(ROW()-ROW(AQ$1),SECONDBASE,0)),"")</f>
        <v>Tony Abreu</v>
      </c>
      <c r="AR2" t="str">
        <f>IF(PLAYERIDMAP2[[#This Row],[POS]]="3B",MAX(AR$1:AR1)+1,"")</f>
        <v/>
      </c>
      <c r="AS2" t="str">
        <f>IFERROR(INDEX(PLAYERIDMAP2[PLAYERNAME],MATCH(ROW()-ROW(AS$1),THIRDBASE,0)),"")</f>
        <v>Pedro Alvarez</v>
      </c>
      <c r="AT2" t="str">
        <f>IF(PLAYERIDMAP2[[#This Row],[POS]]="SS",MAX(AT$1:AT1)+1,"")</f>
        <v/>
      </c>
      <c r="AU2" t="str">
        <f>IFERROR(INDEX(PLAYERIDMAP2[PLAYERNAME],MATCH(ROW()-ROW(AU$1),SHORTSTOP,0)),"")</f>
        <v>Cristhian Adames</v>
      </c>
      <c r="AV2" t="str">
        <f>IF(PLAYERIDMAP2[[#This Row],[POS]]="OF",MAX(AV$1:AV1)+1,"")</f>
        <v/>
      </c>
      <c r="AW2" t="str">
        <f>IFERROR(INDEX(PLAYERIDMAP2[PLAYERNAME],MATCH(ROW()-ROW(AW$1),OUTFIELD,0)),"")</f>
        <v>Bobby Abreu</v>
      </c>
      <c r="AX2" t="str">
        <f>IF(PLAYERIDMAP2[[#This Row],[POS]]&lt;&gt;"P",MAX(AX$1:AX1)+1,"")</f>
        <v/>
      </c>
      <c r="AY2" t="str">
        <f>IFERROR(INDEX(PLAYERIDMAP2[PLAYERNAME],MATCH(ROW()-ROW(AY$1),HITTERS,0)),"")</f>
        <v>Bobby Abreu</v>
      </c>
      <c r="AZ2">
        <f>IF(PLAYERIDMAP2[[#This Row],[POS]]="P",MAX(AZ$1:AZ1)+1,"")</f>
        <v>1</v>
      </c>
      <c r="BA2" t="str">
        <f>IFERROR(INDEX(PLAYERIDMAP2[PLAYERNAME],MATCH(ROW()-ROW(BA$1),PITCHERS,0)),"")</f>
        <v>David Aardsma</v>
      </c>
    </row>
    <row r="3" spans="1:53" x14ac:dyDescent="0.25">
      <c r="A3" t="s">
        <v>10991</v>
      </c>
      <c r="B3" t="s">
        <v>10712</v>
      </c>
      <c r="C3" s="1">
        <v>31398</v>
      </c>
      <c r="D3" t="s">
        <v>17240</v>
      </c>
      <c r="E3" t="s">
        <v>18851</v>
      </c>
      <c r="F3" t="s">
        <v>10992</v>
      </c>
      <c r="G3" t="s">
        <v>14693</v>
      </c>
      <c r="H3" t="s">
        <v>10988</v>
      </c>
      <c r="I3" t="s">
        <v>18852</v>
      </c>
      <c r="J3" t="s">
        <v>10712</v>
      </c>
      <c r="K3">
        <v>472551</v>
      </c>
      <c r="L3" t="s">
        <v>10712</v>
      </c>
      <c r="M3">
        <v>1723564</v>
      </c>
      <c r="N3" t="s">
        <v>10712</v>
      </c>
      <c r="O3" t="s">
        <v>10993</v>
      </c>
      <c r="P3" t="s">
        <v>10991</v>
      </c>
      <c r="Q3">
        <v>8767</v>
      </c>
      <c r="R3" t="s">
        <v>10712</v>
      </c>
      <c r="S3">
        <v>30417</v>
      </c>
      <c r="T3" t="s">
        <v>10712</v>
      </c>
      <c r="V3" t="s">
        <v>10994</v>
      </c>
      <c r="W3">
        <v>49706</v>
      </c>
      <c r="X3">
        <v>8767</v>
      </c>
      <c r="Y3" t="s">
        <v>10712</v>
      </c>
      <c r="Z3" t="s">
        <v>10995</v>
      </c>
      <c r="AA3" t="s">
        <v>10958</v>
      </c>
      <c r="AB3" t="s">
        <v>10958</v>
      </c>
      <c r="AC3" t="s">
        <v>10712</v>
      </c>
      <c r="AD3" t="s">
        <v>10995</v>
      </c>
      <c r="AE3">
        <v>11285</v>
      </c>
      <c r="AF3" t="s">
        <v>10712</v>
      </c>
      <c r="AG3">
        <v>12453</v>
      </c>
      <c r="AH3" t="s">
        <v>10712</v>
      </c>
      <c r="AL3" t="str">
        <f>IF(PLAYERIDMAP2[[#This Row],[POS]]="C",MAX(AL$1:AL2)+1,"")</f>
        <v/>
      </c>
      <c r="AM3" t="str">
        <f>IFERROR(INDEX(PLAYERIDMAP2[PLAYERNAME],MATCH(ROW()-ROW(AM$1),CATCHERS,0)),"")</f>
        <v>Bryan Anderson</v>
      </c>
      <c r="AN3" t="str">
        <f>IF(PLAYERIDMAP2[[#This Row],[POS]]="1B",MAX(AN$1:AN2)+1,"")</f>
        <v/>
      </c>
      <c r="AO3" t="str">
        <f>IFERROR(INDEX(PLAYERIDMAP2[PLAYERNAME],MATCH(ROW()-ROW(AO$1),FIRSTBASE,0)),"")</f>
        <v>Matt Adams</v>
      </c>
      <c r="AP3" t="str">
        <f>IF(PLAYERIDMAP2[[#This Row],[POS]]="2B",MAX(AP$1:AP2)+1,"")</f>
        <v/>
      </c>
      <c r="AQ3" t="str">
        <f>IFERROR(INDEX(PLAYERIDMAP2[PLAYERNAME],MATCH(ROW()-ROW(AQ$1),SECONDBASE,0)),"")</f>
        <v>David Adams</v>
      </c>
      <c r="AR3" t="str">
        <f>IF(PLAYERIDMAP2[[#This Row],[POS]]="3B",MAX(AR$1:AR2)+1,"")</f>
        <v/>
      </c>
      <c r="AS3" t="str">
        <f>IFERROR(INDEX(PLAYERIDMAP2[PLAYERNAME],MATCH(ROW()-ROW(AS$1),THIRDBASE,0)),"")</f>
        <v>Nolan Arenado</v>
      </c>
      <c r="AT3" t="str">
        <f>IF(PLAYERIDMAP2[[#This Row],[POS]]="SS",MAX(AT$1:AT2)+1,"")</f>
        <v/>
      </c>
      <c r="AU3" t="str">
        <f>IFERROR(INDEX(PLAYERIDMAP2[PLAYERNAME],MATCH(ROW()-ROW(AU$1),SHORTSTOP,0)),"")</f>
        <v>Nick Ahmed</v>
      </c>
      <c r="AV3" t="str">
        <f>IF(PLAYERIDMAP2[[#This Row],[POS]]="OF",MAX(AV$1:AV2)+1,"")</f>
        <v/>
      </c>
      <c r="AW3" t="str">
        <f>IFERROR(INDEX(PLAYERIDMAP2[PLAYERNAME],MATCH(ROW()-ROW(AW$1),OUTFIELD,0)),"")</f>
        <v>Dustin Ackley</v>
      </c>
      <c r="AX3" t="str">
        <f>IF(PLAYERIDMAP2[[#This Row],[POS]]&lt;&gt;"P",MAX(AX$1:AX2)+1,"")</f>
        <v/>
      </c>
      <c r="AY3" t="str">
        <f>IFERROR(INDEX(PLAYERIDMAP2[PLAYERNAME],MATCH(ROW()-ROW(AY$1),HITTERS,0)),"")</f>
        <v>Jose Abreu</v>
      </c>
      <c r="AZ3">
        <f>IF(PLAYERIDMAP2[[#This Row],[POS]]="P",MAX(AZ$1:AZ2)+1,"")</f>
        <v>2</v>
      </c>
      <c r="BA3" t="str">
        <f>IFERROR(INDEX(PLAYERIDMAP2[PLAYERNAME],MATCH(ROW()-ROW(BA$1),PITCHERS,0)),"")</f>
        <v>Fernando Abad</v>
      </c>
    </row>
    <row r="4" spans="1:53" x14ac:dyDescent="0.25">
      <c r="A4" t="s">
        <v>10996</v>
      </c>
      <c r="B4" t="s">
        <v>5323</v>
      </c>
      <c r="C4" s="1">
        <v>27099</v>
      </c>
      <c r="D4" t="s">
        <v>16932</v>
      </c>
      <c r="E4" t="s">
        <v>16851</v>
      </c>
      <c r="F4" t="s">
        <v>11016</v>
      </c>
      <c r="G4" t="s">
        <v>11016</v>
      </c>
      <c r="H4" t="s">
        <v>10998</v>
      </c>
      <c r="I4" t="s">
        <v>18476</v>
      </c>
      <c r="K4">
        <v>110029</v>
      </c>
      <c r="L4" t="s">
        <v>5323</v>
      </c>
      <c r="M4">
        <v>7367</v>
      </c>
      <c r="N4" t="s">
        <v>5323</v>
      </c>
      <c r="O4" t="s">
        <v>10999</v>
      </c>
      <c r="P4" t="s">
        <v>10996</v>
      </c>
      <c r="Q4">
        <v>5698</v>
      </c>
      <c r="R4" t="s">
        <v>5323</v>
      </c>
      <c r="S4">
        <v>3537</v>
      </c>
      <c r="T4" t="s">
        <v>5323</v>
      </c>
      <c r="U4" t="s">
        <v>5323</v>
      </c>
      <c r="V4" t="s">
        <v>11000</v>
      </c>
      <c r="W4">
        <v>650</v>
      </c>
      <c r="X4">
        <v>5698</v>
      </c>
      <c r="Y4" t="s">
        <v>5323</v>
      </c>
      <c r="Z4" t="s">
        <v>16355</v>
      </c>
      <c r="AA4" t="s">
        <v>10958</v>
      </c>
      <c r="AB4" t="s">
        <v>5703</v>
      </c>
      <c r="AD4" t="s">
        <v>16355</v>
      </c>
      <c r="AL4" t="str">
        <f>IF(PLAYERIDMAP2[[#This Row],[POS]]="C",MAX(AL$1:AL3)+1,"")</f>
        <v/>
      </c>
      <c r="AM4" t="str">
        <f>IFERROR(INDEX(PLAYERIDMAP2[PLAYERNAME],MATCH(ROW()-ROW(AM$1),CATCHERS,0)),"")</f>
        <v>J.P. Arencibia</v>
      </c>
      <c r="AN4" t="str">
        <f>IF(PLAYERIDMAP2[[#This Row],[POS]]="1B",MAX(AN$1:AN3)+1,"")</f>
        <v/>
      </c>
      <c r="AO4" t="str">
        <f>IFERROR(INDEX(PLAYERIDMAP2[PLAYERNAME],MATCH(ROW()-ROW(AO$1),FIRSTBASE,0)),"")</f>
        <v>Jesus Aguilar</v>
      </c>
      <c r="AP4" t="str">
        <f>IF(PLAYERIDMAP2[[#This Row],[POS]]="2B",MAX(AP$1:AP3)+1,"")</f>
        <v/>
      </c>
      <c r="AQ4" t="str">
        <f>IFERROR(INDEX(PLAYERIDMAP2[PLAYERNAME],MATCH(ROW()-ROW(AQ$1),SECONDBASE,0)),"")</f>
        <v>Arismendy Alcantara</v>
      </c>
      <c r="AR4" t="str">
        <f>IF(PLAYERIDMAP2[[#This Row],[POS]]="3B",MAX(AR$1:AR3)+1,"")</f>
        <v/>
      </c>
      <c r="AS4" t="str">
        <f>IFERROR(INDEX(PLAYERIDMAP2[PLAYERNAME],MATCH(ROW()-ROW(AS$1),THIRDBASE,0)),"")</f>
        <v>Joaquin Arias</v>
      </c>
      <c r="AT4" t="str">
        <f>IF(PLAYERIDMAP2[[#This Row],[POS]]="SS",MAX(AT$1:AT3)+1,"")</f>
        <v/>
      </c>
      <c r="AU4" t="str">
        <f>IFERROR(INDEX(PLAYERIDMAP2[PLAYERNAME],MATCH(ROW()-ROW(AU$1),SHORTSTOP,0)),"")</f>
        <v>Alexi Amarista</v>
      </c>
      <c r="AV4">
        <f>IF(PLAYERIDMAP2[[#This Row],[POS]]="OF",MAX(AV$1:AV3)+1,"")</f>
        <v>1</v>
      </c>
      <c r="AW4" t="str">
        <f>IFERROR(INDEX(PLAYERIDMAP2[PLAYERNAME],MATCH(ROW()-ROW(AW$1),OUTFIELD,0)),"")</f>
        <v>Abraham Almonte</v>
      </c>
      <c r="AX4">
        <f>IF(PLAYERIDMAP2[[#This Row],[POS]]&lt;&gt;"P",MAX(AX$1:AX3)+1,"")</f>
        <v>1</v>
      </c>
      <c r="AY4" t="str">
        <f>IFERROR(INDEX(PLAYERIDMAP2[PLAYERNAME],MATCH(ROW()-ROW(AY$1),HITTERS,0)),"")</f>
        <v>Tony Abreu</v>
      </c>
      <c r="AZ4" t="str">
        <f>IF(PLAYERIDMAP2[[#This Row],[POS]]="P",MAX(AZ$1:AZ3)+1,"")</f>
        <v/>
      </c>
      <c r="BA4" t="str">
        <f>IFERROR(INDEX(PLAYERIDMAP2[PLAYERNAME],MATCH(ROW()-ROW(BA$1),PITCHERS,0)),"")</f>
        <v>Jeremy Accardo</v>
      </c>
    </row>
    <row r="5" spans="1:53" x14ac:dyDescent="0.25">
      <c r="A5" t="s">
        <v>11001</v>
      </c>
      <c r="B5" t="s">
        <v>5676</v>
      </c>
      <c r="C5" s="1">
        <v>31806</v>
      </c>
      <c r="D5" t="s">
        <v>16850</v>
      </c>
      <c r="E5" t="s">
        <v>16851</v>
      </c>
      <c r="F5" t="s">
        <v>11002</v>
      </c>
      <c r="G5" t="s">
        <v>14693</v>
      </c>
      <c r="H5" t="s">
        <v>11003</v>
      </c>
      <c r="I5" t="s">
        <v>16852</v>
      </c>
      <c r="J5" t="s">
        <v>5676</v>
      </c>
      <c r="K5">
        <v>547989</v>
      </c>
      <c r="L5" t="s">
        <v>5676</v>
      </c>
      <c r="M5">
        <v>2106364</v>
      </c>
      <c r="N5" t="s">
        <v>5676</v>
      </c>
      <c r="O5" t="s">
        <v>16853</v>
      </c>
      <c r="P5" t="s">
        <v>11001</v>
      </c>
      <c r="Q5">
        <v>9540</v>
      </c>
      <c r="R5" t="s">
        <v>5676</v>
      </c>
      <c r="S5">
        <v>33095</v>
      </c>
      <c r="T5" t="s">
        <v>5676</v>
      </c>
      <c r="U5" t="s">
        <v>5676</v>
      </c>
      <c r="V5" t="s">
        <v>11004</v>
      </c>
      <c r="W5">
        <v>102005</v>
      </c>
      <c r="X5">
        <v>9540</v>
      </c>
      <c r="Y5" t="s">
        <v>5676</v>
      </c>
      <c r="Z5" t="s">
        <v>11005</v>
      </c>
      <c r="AA5" t="s">
        <v>5703</v>
      </c>
      <c r="AB5" t="s">
        <v>5703</v>
      </c>
      <c r="AC5" t="s">
        <v>16356</v>
      </c>
      <c r="AD5" t="s">
        <v>11005</v>
      </c>
      <c r="AE5">
        <v>11341</v>
      </c>
      <c r="AF5" t="s">
        <v>5676</v>
      </c>
      <c r="AG5">
        <v>49523</v>
      </c>
      <c r="AH5" t="s">
        <v>5676</v>
      </c>
      <c r="AL5" t="str">
        <f>IF(PLAYERIDMAP2[[#This Row],[POS]]="C",MAX(AL$1:AL4)+1,"")</f>
        <v/>
      </c>
      <c r="AM5" t="str">
        <f>IFERROR(INDEX(PLAYERIDMAP2[PLAYERNAME],MATCH(ROW()-ROW(AM$1),CATCHERS,0)),"")</f>
        <v>Alex Avila</v>
      </c>
      <c r="AN5">
        <f>IF(PLAYERIDMAP2[[#This Row],[POS]]="1B",MAX(AN$1:AN4)+1,"")</f>
        <v>1</v>
      </c>
      <c r="AO5" t="str">
        <f>IFERROR(INDEX(PLAYERIDMAP2[PLAYERNAME],MATCH(ROW()-ROW(AO$1),FIRSTBASE,0)),"")</f>
        <v>Yonder Alonso</v>
      </c>
      <c r="AP5" t="str">
        <f>IF(PLAYERIDMAP2[[#This Row],[POS]]="2B",MAX(AP$1:AP4)+1,"")</f>
        <v/>
      </c>
      <c r="AQ5" t="str">
        <f>IFERROR(INDEX(PLAYERIDMAP2[PLAYERNAME],MATCH(ROW()-ROW(AQ$1),SECONDBASE,0)),"")</f>
        <v>Jose Altuve</v>
      </c>
      <c r="AR5" t="str">
        <f>IF(PLAYERIDMAP2[[#This Row],[POS]]="3B",MAX(AR$1:AR4)+1,"")</f>
        <v/>
      </c>
      <c r="AS5" t="str">
        <f>IFERROR(INDEX(PLAYERIDMAP2[PLAYERNAME],MATCH(ROW()-ROW(AS$1),THIRDBASE,0)),"")</f>
        <v>Cody Asche</v>
      </c>
      <c r="AT5" t="str">
        <f>IF(PLAYERIDMAP2[[#This Row],[POS]]="SS",MAX(AT$1:AT4)+1,"")</f>
        <v/>
      </c>
      <c r="AU5" t="str">
        <f>IFERROR(INDEX(PLAYERIDMAP2[PLAYERNAME],MATCH(ROW()-ROW(AU$1),SHORTSTOP,0)),"")</f>
        <v>Elvis Andrus</v>
      </c>
      <c r="AV5" t="str">
        <f>IF(PLAYERIDMAP2[[#This Row],[POS]]="OF",MAX(AV$1:AV4)+1,"")</f>
        <v/>
      </c>
      <c r="AW5" t="str">
        <f>IFERROR(INDEX(PLAYERIDMAP2[PLAYERNAME],MATCH(ROW()-ROW(AW$1),OUTFIELD,0)),"")</f>
        <v>Zoilo Almonte</v>
      </c>
      <c r="AX5">
        <f>IF(PLAYERIDMAP2[[#This Row],[POS]]&lt;&gt;"P",MAX(AX$1:AX4)+1,"")</f>
        <v>2</v>
      </c>
      <c r="AY5" t="str">
        <f>IFERROR(INDEX(PLAYERIDMAP2[PLAYERNAME],MATCH(ROW()-ROW(AY$1),HITTERS,0)),"")</f>
        <v>Dustin Ackley</v>
      </c>
      <c r="AZ5" t="str">
        <f>IF(PLAYERIDMAP2[[#This Row],[POS]]="P",MAX(AZ$1:AZ4)+1,"")</f>
        <v/>
      </c>
      <c r="BA5" t="str">
        <f>IFERROR(INDEX(PLAYERIDMAP2[PLAYERNAME],MATCH(ROW()-ROW(BA$1),PITCHERS,0)),"")</f>
        <v>Alfredo Aceves</v>
      </c>
    </row>
    <row r="6" spans="1:53" x14ac:dyDescent="0.25">
      <c r="A6" t="s">
        <v>11006</v>
      </c>
      <c r="B6" t="s">
        <v>4846</v>
      </c>
      <c r="C6" s="1">
        <v>30999</v>
      </c>
      <c r="D6" t="s">
        <v>17652</v>
      </c>
      <c r="E6" t="s">
        <v>16851</v>
      </c>
      <c r="F6" t="s">
        <v>11007</v>
      </c>
      <c r="G6" t="s">
        <v>16838</v>
      </c>
      <c r="H6" t="s">
        <v>5706</v>
      </c>
      <c r="I6" t="s">
        <v>17653</v>
      </c>
      <c r="J6" t="s">
        <v>4846</v>
      </c>
      <c r="K6">
        <v>473234</v>
      </c>
      <c r="L6" t="s">
        <v>4846</v>
      </c>
      <c r="M6">
        <v>593265</v>
      </c>
      <c r="N6" t="s">
        <v>4846</v>
      </c>
      <c r="O6" t="s">
        <v>11008</v>
      </c>
      <c r="P6" t="s">
        <v>11006</v>
      </c>
      <c r="Q6">
        <v>8033</v>
      </c>
      <c r="R6" t="s">
        <v>4846</v>
      </c>
      <c r="S6">
        <v>28777</v>
      </c>
      <c r="T6" t="s">
        <v>4846</v>
      </c>
      <c r="U6" t="s">
        <v>4846</v>
      </c>
      <c r="V6" t="s">
        <v>11009</v>
      </c>
      <c r="W6">
        <v>46923</v>
      </c>
      <c r="X6">
        <v>8033</v>
      </c>
      <c r="Y6" t="s">
        <v>4846</v>
      </c>
      <c r="Z6" t="s">
        <v>11010</v>
      </c>
      <c r="AA6" t="s">
        <v>11011</v>
      </c>
      <c r="AB6" t="s">
        <v>5703</v>
      </c>
      <c r="AD6" t="s">
        <v>11010</v>
      </c>
      <c r="AL6" t="str">
        <f>IF(PLAYERIDMAP2[[#This Row],[POS]]="C",MAX(AL$1:AL5)+1,"")</f>
        <v/>
      </c>
      <c r="AM6" t="str">
        <f>IFERROR(INDEX(PLAYERIDMAP2[PLAYERNAME],MATCH(ROW()-ROW(AM$1),CATCHERS,0)),"")</f>
        <v>John Baker</v>
      </c>
      <c r="AN6" t="str">
        <f>IF(PLAYERIDMAP2[[#This Row],[POS]]="1B",MAX(AN$1:AN5)+1,"")</f>
        <v/>
      </c>
      <c r="AO6" t="str">
        <f>IFERROR(INDEX(PLAYERIDMAP2[PLAYERNAME],MATCH(ROW()-ROW(AO$1),FIRSTBASE,0)),"")</f>
        <v>Lars Anderson</v>
      </c>
      <c r="AP6">
        <f>IF(PLAYERIDMAP2[[#This Row],[POS]]="2B",MAX(AP$1:AP5)+1,"")</f>
        <v>1</v>
      </c>
      <c r="AQ6" t="str">
        <f>IFERROR(INDEX(PLAYERIDMAP2[PLAYERNAME],MATCH(ROW()-ROW(AQ$1),SECONDBASE,0)),"")</f>
        <v>Robert Andino</v>
      </c>
      <c r="AR6" t="str">
        <f>IF(PLAYERIDMAP2[[#This Row],[POS]]="3B",MAX(AR$1:AR5)+1,"")</f>
        <v/>
      </c>
      <c r="AS6" t="str">
        <f>IFERROR(INDEX(PLAYERIDMAP2[PLAYERNAME],MATCH(ROW()-ROW(AS$1),THIRDBASE,0)),"")</f>
        <v>Garrett Atkins</v>
      </c>
      <c r="AT6" t="str">
        <f>IF(PLAYERIDMAP2[[#This Row],[POS]]="SS",MAX(AT$1:AT5)+1,"")</f>
        <v/>
      </c>
      <c r="AU6" t="str">
        <f>IFERROR(INDEX(PLAYERIDMAP2[PLAYERNAME],MATCH(ROW()-ROW(AU$1),SHORTSTOP,0)),"")</f>
        <v>Dean Anna</v>
      </c>
      <c r="AV6" t="str">
        <f>IF(PLAYERIDMAP2[[#This Row],[POS]]="OF",MAX(AV$1:AV5)+1,"")</f>
        <v/>
      </c>
      <c r="AW6" t="str">
        <f>IFERROR(INDEX(PLAYERIDMAP2[PLAYERNAME],MATCH(ROW()-ROW(AW$1),OUTFIELD,0)),"")</f>
        <v>Albert Almora</v>
      </c>
      <c r="AX6">
        <f>IF(PLAYERIDMAP2[[#This Row],[POS]]&lt;&gt;"P",MAX(AX$1:AX5)+1,"")</f>
        <v>3</v>
      </c>
      <c r="AY6" t="str">
        <f>IFERROR(INDEX(PLAYERIDMAP2[PLAYERNAME],MATCH(ROW()-ROW(AY$1),HITTERS,0)),"")</f>
        <v>Cristhian Adames</v>
      </c>
      <c r="AZ6" t="str">
        <f>IF(PLAYERIDMAP2[[#This Row],[POS]]="P",MAX(AZ$1:AZ5)+1,"")</f>
        <v/>
      </c>
      <c r="BA6" t="str">
        <f>IFERROR(INDEX(PLAYERIDMAP2[PLAYERNAME],MATCH(ROW()-ROW(BA$1),PITCHERS,0)),"")</f>
        <v>Mike Adams</v>
      </c>
    </row>
    <row r="7" spans="1:53" x14ac:dyDescent="0.25">
      <c r="A7" t="s">
        <v>11012</v>
      </c>
      <c r="B7" t="s">
        <v>10188</v>
      </c>
      <c r="C7" s="1">
        <v>29938</v>
      </c>
      <c r="D7" t="s">
        <v>17050</v>
      </c>
      <c r="E7" t="s">
        <v>20351</v>
      </c>
      <c r="F7" t="s">
        <v>10992</v>
      </c>
      <c r="G7" t="s">
        <v>14693</v>
      </c>
      <c r="H7" t="s">
        <v>10988</v>
      </c>
      <c r="I7" t="s">
        <v>20352</v>
      </c>
      <c r="K7">
        <v>435618</v>
      </c>
      <c r="L7" t="s">
        <v>10188</v>
      </c>
      <c r="M7">
        <v>490429</v>
      </c>
      <c r="N7" t="s">
        <v>10188</v>
      </c>
      <c r="O7" t="s">
        <v>11013</v>
      </c>
      <c r="P7" t="s">
        <v>11012</v>
      </c>
      <c r="Q7">
        <v>7534</v>
      </c>
      <c r="R7" t="s">
        <v>10188</v>
      </c>
      <c r="S7">
        <v>6262</v>
      </c>
      <c r="T7" t="s">
        <v>10188</v>
      </c>
      <c r="V7" t="s">
        <v>11014</v>
      </c>
      <c r="W7">
        <v>45614</v>
      </c>
      <c r="X7">
        <v>7534</v>
      </c>
      <c r="Y7" t="s">
        <v>10188</v>
      </c>
      <c r="Z7" t="s">
        <v>16357</v>
      </c>
      <c r="AA7" t="s">
        <v>5703</v>
      </c>
      <c r="AB7" t="s">
        <v>5703</v>
      </c>
      <c r="AD7" t="s">
        <v>16357</v>
      </c>
      <c r="AL7" t="str">
        <f>IF(PLAYERIDMAP2[[#This Row],[POS]]="C",MAX(AL$1:AL6)+1,"")</f>
        <v/>
      </c>
      <c r="AM7" t="str">
        <f>IFERROR(INDEX(PLAYERIDMAP2[PLAYERNAME],MATCH(ROW()-ROW(AM$1),CATCHERS,0)),"")</f>
        <v>Rod Barajas</v>
      </c>
      <c r="AN7" t="str">
        <f>IF(PLAYERIDMAP2[[#This Row],[POS]]="1B",MAX(AN$1:AN6)+1,"")</f>
        <v/>
      </c>
      <c r="AO7" t="str">
        <f>IFERROR(INDEX(PLAYERIDMAP2[PLAYERNAME],MATCH(ROW()-ROW(AO$1),FIRSTBASE,0)),"")</f>
        <v>Daric Barton</v>
      </c>
      <c r="AP7" t="str">
        <f>IF(PLAYERIDMAP2[[#This Row],[POS]]="2B",MAX(AP$1:AP6)+1,"")</f>
        <v/>
      </c>
      <c r="AQ7" t="str">
        <f>IFERROR(INDEX(PLAYERIDMAP2[PLAYERNAME],MATCH(ROW()-ROW(AQ$1),SECONDBASE,0)),"")</f>
        <v>Mike Aviles</v>
      </c>
      <c r="AR7" t="str">
        <f>IF(PLAYERIDMAP2[[#This Row],[POS]]="3B",MAX(AR$1:AR6)+1,"")</f>
        <v/>
      </c>
      <c r="AS7" t="str">
        <f>IFERROR(INDEX(PLAYERIDMAP2[PLAYERNAME],MATCH(ROW()-ROW(AS$1),THIRDBASE,0)),"")</f>
        <v>Josh Bell</v>
      </c>
      <c r="AT7" t="str">
        <f>IF(PLAYERIDMAP2[[#This Row],[POS]]="SS",MAX(AT$1:AT6)+1,"")</f>
        <v/>
      </c>
      <c r="AU7" t="str">
        <f>IFERROR(INDEX(PLAYERIDMAP2[PLAYERNAME],MATCH(ROW()-ROW(AU$1),SHORTSTOP,0)),"")</f>
        <v>Erick Aybar</v>
      </c>
      <c r="AV7" t="str">
        <f>IF(PLAYERIDMAP2[[#This Row],[POS]]="OF",MAX(AV$1:AV6)+1,"")</f>
        <v/>
      </c>
      <c r="AW7" t="str">
        <f>IFERROR(INDEX(PLAYERIDMAP2[PLAYERNAME],MATCH(ROW()-ROW(AW$1),OUTFIELD,0)),"")</f>
        <v>Aaron Altherr</v>
      </c>
      <c r="AX7" t="str">
        <f>IF(PLAYERIDMAP2[[#This Row],[POS]]&lt;&gt;"P",MAX(AX$1:AX6)+1,"")</f>
        <v/>
      </c>
      <c r="AY7" t="str">
        <f>IFERROR(INDEX(PLAYERIDMAP2[PLAYERNAME],MATCH(ROW()-ROW(AY$1),HITTERS,0)),"")</f>
        <v>David Adams</v>
      </c>
      <c r="AZ7">
        <f>IF(PLAYERIDMAP2[[#This Row],[POS]]="P",MAX(AZ$1:AZ6)+1,"")</f>
        <v>3</v>
      </c>
      <c r="BA7" t="str">
        <f>IFERROR(INDEX(PLAYERIDMAP2[PLAYERNAME],MATCH(ROW()-ROW(BA$1),PITCHERS,0)),"")</f>
        <v>Jeremy Affeldt</v>
      </c>
    </row>
    <row r="8" spans="1:53" x14ac:dyDescent="0.25">
      <c r="A8" t="s">
        <v>11015</v>
      </c>
      <c r="B8" t="s">
        <v>9551</v>
      </c>
      <c r="C8" s="1">
        <v>30293</v>
      </c>
      <c r="D8" t="s">
        <v>17782</v>
      </c>
      <c r="E8" t="s">
        <v>19632</v>
      </c>
      <c r="F8" t="s">
        <v>11016</v>
      </c>
      <c r="G8" t="s">
        <v>11016</v>
      </c>
      <c r="H8" t="s">
        <v>10988</v>
      </c>
      <c r="I8" t="s">
        <v>19633</v>
      </c>
      <c r="J8" t="s">
        <v>9551</v>
      </c>
      <c r="K8">
        <v>469686</v>
      </c>
      <c r="L8" t="s">
        <v>9551</v>
      </c>
      <c r="M8">
        <v>1638980</v>
      </c>
      <c r="N8" t="s">
        <v>9551</v>
      </c>
      <c r="O8" t="s">
        <v>11017</v>
      </c>
      <c r="P8" t="s">
        <v>11015</v>
      </c>
      <c r="Q8">
        <v>8336</v>
      </c>
      <c r="R8" t="s">
        <v>9551</v>
      </c>
      <c r="S8">
        <v>29223</v>
      </c>
      <c r="T8" t="s">
        <v>9551</v>
      </c>
      <c r="V8" t="s">
        <v>11018</v>
      </c>
      <c r="W8">
        <v>46928</v>
      </c>
      <c r="X8">
        <v>8336</v>
      </c>
      <c r="Y8" t="s">
        <v>9551</v>
      </c>
      <c r="Z8" t="s">
        <v>11019</v>
      </c>
      <c r="AA8" t="s">
        <v>5703</v>
      </c>
      <c r="AB8" t="s">
        <v>5703</v>
      </c>
      <c r="AD8" t="s">
        <v>11019</v>
      </c>
      <c r="AL8" t="str">
        <f>IF(PLAYERIDMAP2[[#This Row],[POS]]="C",MAX(AL$1:AL7)+1,"")</f>
        <v/>
      </c>
      <c r="AM8" t="str">
        <f>IFERROR(INDEX(PLAYERIDMAP2[PLAYERNAME],MATCH(ROW()-ROW(AM$1),CATCHERS,0)),"")</f>
        <v>Tucker Barnhart</v>
      </c>
      <c r="AN8" t="str">
        <f>IF(PLAYERIDMAP2[[#This Row],[POS]]="1B",MAX(AN$1:AN7)+1,"")</f>
        <v/>
      </c>
      <c r="AO8" t="str">
        <f>IFERROR(INDEX(PLAYERIDMAP2[PLAYERNAME],MATCH(ROW()-ROW(AO$1),FIRSTBASE,0)),"")</f>
        <v>Brandon Belt</v>
      </c>
      <c r="AP8" t="str">
        <f>IF(PLAYERIDMAP2[[#This Row],[POS]]="2B",MAX(AP$1:AP7)+1,"")</f>
        <v/>
      </c>
      <c r="AQ8" t="str">
        <f>IFERROR(INDEX(PLAYERIDMAP2[PLAYERNAME],MATCH(ROW()-ROW(AQ$1),SECONDBASE,0)),"")</f>
        <v>Jeff Baker</v>
      </c>
      <c r="AR8" t="str">
        <f>IF(PLAYERIDMAP2[[#This Row],[POS]]="3B",MAX(AR$1:AR7)+1,"")</f>
        <v/>
      </c>
      <c r="AS8" t="str">
        <f>IFERROR(INDEX(PLAYERIDMAP2[PLAYERNAME],MATCH(ROW()-ROW(AS$1),THIRDBASE,0)),"")</f>
        <v>Adrian Beltre</v>
      </c>
      <c r="AT8" t="str">
        <f>IF(PLAYERIDMAP2[[#This Row],[POS]]="SS",MAX(AT$1:AT7)+1,"")</f>
        <v/>
      </c>
      <c r="AU8" t="str">
        <f>IFERROR(INDEX(PLAYERIDMAP2[PLAYERNAME],MATCH(ROW()-ROW(AU$1),SHORTSTOP,0)),"")</f>
        <v>Javier Baez</v>
      </c>
      <c r="AV8" t="str">
        <f>IF(PLAYERIDMAP2[[#This Row],[POS]]="OF",MAX(AV$1:AV7)+1,"")</f>
        <v/>
      </c>
      <c r="AW8" t="str">
        <f>IFERROR(INDEX(PLAYERIDMAP2[PLAYERNAME],MATCH(ROW()-ROW(AW$1),OUTFIELD,0)),"")</f>
        <v>Rick Ankiel</v>
      </c>
      <c r="AX8" t="str">
        <f>IF(PLAYERIDMAP2[[#This Row],[POS]]&lt;&gt;"P",MAX(AX$1:AX7)+1,"")</f>
        <v/>
      </c>
      <c r="AY8" t="str">
        <f>IFERROR(INDEX(PLAYERIDMAP2[PLAYERNAME],MATCH(ROW()-ROW(AY$1),HITTERS,0)),"")</f>
        <v>Matt Adams</v>
      </c>
      <c r="AZ8">
        <f>IF(PLAYERIDMAP2[[#This Row],[POS]]="P",MAX(AZ$1:AZ7)+1,"")</f>
        <v>4</v>
      </c>
      <c r="BA8" t="str">
        <f>IFERROR(INDEX(PLAYERIDMAP2[PLAYERNAME],MATCH(ROW()-ROW(BA$1),PITCHERS,0)),"")</f>
        <v>Andrew Albers</v>
      </c>
    </row>
    <row r="9" spans="1:53" x14ac:dyDescent="0.25">
      <c r="A9" t="s">
        <v>11020</v>
      </c>
      <c r="B9" t="s">
        <v>5413</v>
      </c>
      <c r="C9" s="1">
        <v>32199</v>
      </c>
      <c r="D9" t="s">
        <v>16958</v>
      </c>
      <c r="E9" t="s">
        <v>18241</v>
      </c>
      <c r="F9" t="s">
        <v>10987</v>
      </c>
      <c r="G9" t="s">
        <v>14693</v>
      </c>
      <c r="H9" t="s">
        <v>10998</v>
      </c>
      <c r="I9" t="s">
        <v>18242</v>
      </c>
      <c r="J9" t="s">
        <v>5413</v>
      </c>
      <c r="K9">
        <v>554429</v>
      </c>
      <c r="L9" t="s">
        <v>5413</v>
      </c>
      <c r="M9">
        <v>1699742</v>
      </c>
      <c r="N9" t="s">
        <v>5413</v>
      </c>
      <c r="O9" t="s">
        <v>11022</v>
      </c>
      <c r="P9" t="s">
        <v>11020</v>
      </c>
      <c r="Q9">
        <v>8648</v>
      </c>
      <c r="R9" t="s">
        <v>5413</v>
      </c>
      <c r="S9">
        <v>30372</v>
      </c>
      <c r="T9" t="s">
        <v>5413</v>
      </c>
      <c r="U9" t="s">
        <v>5413</v>
      </c>
      <c r="V9" t="s">
        <v>11023</v>
      </c>
      <c r="W9">
        <v>61057</v>
      </c>
      <c r="X9">
        <v>8648</v>
      </c>
      <c r="Y9" t="s">
        <v>5413</v>
      </c>
      <c r="Z9" t="s">
        <v>11024</v>
      </c>
      <c r="AA9" t="s">
        <v>10958</v>
      </c>
      <c r="AB9" t="s">
        <v>5703</v>
      </c>
      <c r="AC9" t="s">
        <v>5413</v>
      </c>
      <c r="AD9" t="s">
        <v>11024</v>
      </c>
      <c r="AE9">
        <v>10944</v>
      </c>
      <c r="AF9" t="s">
        <v>5413</v>
      </c>
      <c r="AG9">
        <v>12853</v>
      </c>
      <c r="AH9" t="s">
        <v>5413</v>
      </c>
      <c r="AL9" t="str">
        <f>IF(PLAYERIDMAP2[[#This Row],[POS]]="C",MAX(AL$1:AL8)+1,"")</f>
        <v/>
      </c>
      <c r="AM9" t="str">
        <f>IFERROR(INDEX(PLAYERIDMAP2[PLAYERNAME],MATCH(ROW()-ROW(AM$1),CATCHERS,0)),"")</f>
        <v>Christian Bethancourt</v>
      </c>
      <c r="AN9" t="str">
        <f>IF(PLAYERIDMAP2[[#This Row],[POS]]="1B",MAX(AN$1:AN8)+1,"")</f>
        <v/>
      </c>
      <c r="AO9" t="str">
        <f>IFERROR(INDEX(PLAYERIDMAP2[PLAYERNAME],MATCH(ROW()-ROW(AO$1),FIRSTBASE,0)),"")</f>
        <v>Lance Berkman</v>
      </c>
      <c r="AP9" t="str">
        <f>IF(PLAYERIDMAP2[[#This Row],[POS]]="2B",MAX(AP$1:AP8)+1,"")</f>
        <v/>
      </c>
      <c r="AQ9" t="str">
        <f>IFERROR(INDEX(PLAYERIDMAP2[PLAYERNAME],MATCH(ROW()-ROW(AQ$1),SECONDBASE,0)),"")</f>
        <v>Darwin Barney</v>
      </c>
      <c r="AR9" t="str">
        <f>IF(PLAYERIDMAP2[[#This Row],[POS]]="3B",MAX(AR$1:AR8)+1,"")</f>
        <v/>
      </c>
      <c r="AS9" t="str">
        <f>IFERROR(INDEX(PLAYERIDMAP2[PLAYERNAME],MATCH(ROW()-ROW(AS$1),THIRDBASE,0)),"")</f>
        <v>Wilson Betemit</v>
      </c>
      <c r="AT9" t="str">
        <f>IF(PLAYERIDMAP2[[#This Row],[POS]]="SS",MAX(AT$1:AT8)+1,"")</f>
        <v/>
      </c>
      <c r="AU9" t="str">
        <f>IFERROR(INDEX(PLAYERIDMAP2[PLAYERNAME],MATCH(ROW()-ROW(AU$1),SHORTSTOP,0)),"")</f>
        <v>Clint Barmes</v>
      </c>
      <c r="AV9">
        <f>IF(PLAYERIDMAP2[[#This Row],[POS]]="OF",MAX(AV$1:AV8)+1,"")</f>
        <v>2</v>
      </c>
      <c r="AW9" t="str">
        <f>IFERROR(INDEX(PLAYERIDMAP2[PLAYERNAME],MATCH(ROW()-ROW(AW$1),OUTFIELD,0)),"")</f>
        <v>Norichika Aoki</v>
      </c>
      <c r="AX9">
        <f>IF(PLAYERIDMAP2[[#This Row],[POS]]&lt;&gt;"P",MAX(AX$1:AX8)+1,"")</f>
        <v>4</v>
      </c>
      <c r="AY9" t="str">
        <f>IFERROR(INDEX(PLAYERIDMAP2[PLAYERNAME],MATCH(ROW()-ROW(AY$1),HITTERS,0)),"")</f>
        <v>Jesus Aguilar</v>
      </c>
      <c r="AZ9" t="str">
        <f>IF(PLAYERIDMAP2[[#This Row],[POS]]="P",MAX(AZ$1:AZ8)+1,"")</f>
        <v/>
      </c>
      <c r="BA9" t="str">
        <f>IFERROR(INDEX(PLAYERIDMAP2[PLAYERNAME],MATCH(ROW()-ROW(BA$1),PITCHERS,0)),"")</f>
        <v>Matt Albers</v>
      </c>
    </row>
    <row r="10" spans="1:53" x14ac:dyDescent="0.25">
      <c r="A10" t="s">
        <v>18094</v>
      </c>
      <c r="B10" t="s">
        <v>5127</v>
      </c>
      <c r="C10" s="1">
        <v>33445</v>
      </c>
      <c r="D10" t="s">
        <v>17912</v>
      </c>
      <c r="E10" t="s">
        <v>18095</v>
      </c>
      <c r="F10" t="s">
        <v>11151</v>
      </c>
      <c r="G10" t="s">
        <v>16838</v>
      </c>
      <c r="H10" t="s">
        <v>11097</v>
      </c>
      <c r="I10" t="s">
        <v>18096</v>
      </c>
      <c r="J10" t="s">
        <v>5127</v>
      </c>
      <c r="K10">
        <v>542436</v>
      </c>
      <c r="L10" t="s">
        <v>5127</v>
      </c>
      <c r="P10" t="s">
        <v>18094</v>
      </c>
      <c r="AA10" t="s">
        <v>11011</v>
      </c>
      <c r="AB10" t="s">
        <v>5703</v>
      </c>
      <c r="AD10" t="s">
        <v>18097</v>
      </c>
      <c r="AL10" t="str">
        <f>IF(PLAYERIDMAP2[[#This Row],[POS]]="C",MAX(AL$1:AL9)+1,"")</f>
        <v/>
      </c>
      <c r="AM10" t="str">
        <f>IFERROR(INDEX(PLAYERIDMAP2[PLAYERNAME],MATCH(ROW()-ROW(AM$1),CATCHERS,0)),"")</f>
        <v>Henry Blanco</v>
      </c>
      <c r="AN10" t="str">
        <f>IF(PLAYERIDMAP2[[#This Row],[POS]]="1B",MAX(AN$1:AN9)+1,"")</f>
        <v/>
      </c>
      <c r="AO10" t="str">
        <f>IFERROR(INDEX(PLAYERIDMAP2[PLAYERNAME],MATCH(ROW()-ROW(AO$1),FIRSTBASE,0)),"")</f>
        <v>Greg Bird</v>
      </c>
      <c r="AP10" t="str">
        <f>IF(PLAYERIDMAP2[[#This Row],[POS]]="2B",MAX(AP$1:AP9)+1,"")</f>
        <v/>
      </c>
      <c r="AQ10" t="str">
        <f>IFERROR(INDEX(PLAYERIDMAP2[PLAYERNAME],MATCH(ROW()-ROW(AQ$1),SECONDBASE,0)),"")</f>
        <v>Gordon Beckham</v>
      </c>
      <c r="AR10" t="str">
        <f>IF(PLAYERIDMAP2[[#This Row],[POS]]="3B",MAX(AR$1:AR9)+1,"")</f>
        <v/>
      </c>
      <c r="AS10" t="str">
        <f>IFERROR(INDEX(PLAYERIDMAP2[PLAYERNAME],MATCH(ROW()-ROW(AS$1),THIRDBASE,0)),"")</f>
        <v>Casey Blake</v>
      </c>
      <c r="AT10">
        <f>IF(PLAYERIDMAP2[[#This Row],[POS]]="SS",MAX(AT$1:AT9)+1,"")</f>
        <v>1</v>
      </c>
      <c r="AU10" t="str">
        <f>IFERROR(INDEX(PLAYERIDMAP2[PLAYERNAME],MATCH(ROW()-ROW(AU$1),SHORTSTOP,0)),"")</f>
        <v>Jason Bartlett</v>
      </c>
      <c r="AV10" t="str">
        <f>IF(PLAYERIDMAP2[[#This Row],[POS]]="OF",MAX(AV$1:AV9)+1,"")</f>
        <v/>
      </c>
      <c r="AW10" t="str">
        <f>IFERROR(INDEX(PLAYERIDMAP2[PLAYERNAME],MATCH(ROW()-ROW(AW$1),OUTFIELD,0)),"")</f>
        <v>Oswaldo Arcia</v>
      </c>
      <c r="AX10">
        <f>IF(PLAYERIDMAP2[[#This Row],[POS]]&lt;&gt;"P",MAX(AX$1:AX9)+1,"")</f>
        <v>5</v>
      </c>
      <c r="AY10" t="str">
        <f>IFERROR(INDEX(PLAYERIDMAP2[PLAYERNAME],MATCH(ROW()-ROW(AY$1),HITTERS,0)),"")</f>
        <v>Nick Ahmed</v>
      </c>
      <c r="AZ10" t="str">
        <f>IF(PLAYERIDMAP2[[#This Row],[POS]]="P",MAX(AZ$1:AZ9)+1,"")</f>
        <v/>
      </c>
      <c r="BA10" t="str">
        <f>IFERROR(INDEX(PLAYERIDMAP2[PLAYERNAME],MATCH(ROW()-ROW(BA$1),PITCHERS,0)),"")</f>
        <v>Al Alburquerque</v>
      </c>
    </row>
    <row r="11" spans="1:53" x14ac:dyDescent="0.25">
      <c r="A11" t="s">
        <v>11025</v>
      </c>
      <c r="B11" t="s">
        <v>4973</v>
      </c>
      <c r="C11" s="1">
        <v>31912</v>
      </c>
      <c r="D11" t="s">
        <v>16893</v>
      </c>
      <c r="E11" t="s">
        <v>17446</v>
      </c>
      <c r="F11" t="s">
        <v>11082</v>
      </c>
      <c r="G11" t="s">
        <v>16838</v>
      </c>
      <c r="H11" t="s">
        <v>5706</v>
      </c>
      <c r="I11" t="s">
        <v>20125</v>
      </c>
      <c r="J11" t="s">
        <v>4973</v>
      </c>
      <c r="K11">
        <v>458691</v>
      </c>
      <c r="L11" t="s">
        <v>4973</v>
      </c>
      <c r="M11">
        <v>1740903</v>
      </c>
      <c r="N11" t="s">
        <v>4973</v>
      </c>
      <c r="O11" t="s">
        <v>16094</v>
      </c>
      <c r="P11" t="s">
        <v>11025</v>
      </c>
      <c r="Q11">
        <v>9395</v>
      </c>
      <c r="R11" t="s">
        <v>4973</v>
      </c>
      <c r="S11">
        <v>30679</v>
      </c>
      <c r="T11" t="s">
        <v>4973</v>
      </c>
      <c r="U11" t="s">
        <v>4973</v>
      </c>
      <c r="V11" t="s">
        <v>16095</v>
      </c>
      <c r="W11">
        <v>58003</v>
      </c>
      <c r="X11">
        <v>9395</v>
      </c>
      <c r="Y11" t="s">
        <v>4973</v>
      </c>
      <c r="Z11" t="s">
        <v>16358</v>
      </c>
      <c r="AA11" t="s">
        <v>5703</v>
      </c>
      <c r="AB11" t="s">
        <v>5703</v>
      </c>
      <c r="AD11" t="s">
        <v>16358</v>
      </c>
      <c r="AL11" t="str">
        <f>IF(PLAYERIDMAP2[[#This Row],[POS]]="C",MAX(AL$1:AL10)+1,"")</f>
        <v/>
      </c>
      <c r="AM11" t="str">
        <f>IFERROR(INDEX(PLAYERIDMAP2[PLAYERNAME],MATCH(ROW()-ROW(AM$1),CATCHERS,0)),"")</f>
        <v>J.C. Boscan</v>
      </c>
      <c r="AN11" t="str">
        <f>IF(PLAYERIDMAP2[[#This Row],[POS]]="1B",MAX(AN$1:AN10)+1,"")</f>
        <v/>
      </c>
      <c r="AO11" t="str">
        <f>IFERROR(INDEX(PLAYERIDMAP2[PLAYERNAME],MATCH(ROW()-ROW(AO$1),FIRSTBASE,0)),"")</f>
        <v>Kyle Blanks</v>
      </c>
      <c r="AP11">
        <f>IF(PLAYERIDMAP2[[#This Row],[POS]]="2B",MAX(AP$1:AP10)+1,"")</f>
        <v>2</v>
      </c>
      <c r="AQ11" t="str">
        <f>IFERROR(INDEX(PLAYERIDMAP2[PLAYERNAME],MATCH(ROW()-ROW(AQ$1),SECONDBASE,0)),"")</f>
        <v>Tim Beckham</v>
      </c>
      <c r="AR11" t="str">
        <f>IF(PLAYERIDMAP2[[#This Row],[POS]]="3B",MAX(AR$1:AR10)+1,"")</f>
        <v/>
      </c>
      <c r="AS11" t="str">
        <f>IFERROR(INDEX(PLAYERIDMAP2[PLAYERNAME],MATCH(ROW()-ROW(AS$1),THIRDBASE,0)),"")</f>
        <v>Reid Brignac</v>
      </c>
      <c r="AT11" t="str">
        <f>IF(PLAYERIDMAP2[[#This Row],[POS]]="SS",MAX(AT$1:AT10)+1,"")</f>
        <v/>
      </c>
      <c r="AU11" t="str">
        <f>IFERROR(INDEX(PLAYERIDMAP2[PLAYERNAME],MATCH(ROW()-ROW(AU$1),SHORTSTOP,0)),"")</f>
        <v>Jeff Bianchi</v>
      </c>
      <c r="AV11" t="str">
        <f>IF(PLAYERIDMAP2[[#This Row],[POS]]="OF",MAX(AV$1:AV10)+1,"")</f>
        <v/>
      </c>
      <c r="AW11" t="str">
        <f>IFERROR(INDEX(PLAYERIDMAP2[PLAYERNAME],MATCH(ROW()-ROW(AW$1),OUTFIELD,0)),"")</f>
        <v>Xavier Avery</v>
      </c>
      <c r="AX11">
        <f>IF(PLAYERIDMAP2[[#This Row],[POS]]&lt;&gt;"P",MAX(AX$1:AX10)+1,"")</f>
        <v>6</v>
      </c>
      <c r="AY11" t="str">
        <f>IFERROR(INDEX(PLAYERIDMAP2[PLAYERNAME],MATCH(ROW()-ROW(AY$1),HITTERS,0)),"")</f>
        <v>Arismendy Alcantara</v>
      </c>
      <c r="AZ11" t="str">
        <f>IF(PLAYERIDMAP2[[#This Row],[POS]]="P",MAX(AZ$1:AZ10)+1,"")</f>
        <v/>
      </c>
      <c r="BA11" t="str">
        <f>IFERROR(INDEX(PLAYERIDMAP2[PLAYERNAME],MATCH(ROW()-ROW(BA$1),PITCHERS,0)),"")</f>
        <v>Cody Allen</v>
      </c>
    </row>
    <row r="12" spans="1:53" x14ac:dyDescent="0.25">
      <c r="A12" t="s">
        <v>11026</v>
      </c>
      <c r="B12" t="s">
        <v>5607</v>
      </c>
      <c r="C12" s="1">
        <v>32386</v>
      </c>
      <c r="D12" t="s">
        <v>16955</v>
      </c>
      <c r="E12" t="s">
        <v>17446</v>
      </c>
      <c r="F12" t="s">
        <v>11027</v>
      </c>
      <c r="G12" t="s">
        <v>16838</v>
      </c>
      <c r="H12" t="s">
        <v>11003</v>
      </c>
      <c r="I12" t="s">
        <v>18669</v>
      </c>
      <c r="J12" t="s">
        <v>5607</v>
      </c>
      <c r="K12">
        <v>571431</v>
      </c>
      <c r="L12" t="s">
        <v>5607</v>
      </c>
      <c r="M12">
        <v>1810388</v>
      </c>
      <c r="N12" t="s">
        <v>5607</v>
      </c>
      <c r="O12" t="s">
        <v>11028</v>
      </c>
      <c r="P12" t="s">
        <v>11026</v>
      </c>
      <c r="Q12">
        <v>9100</v>
      </c>
      <c r="R12" t="s">
        <v>5607</v>
      </c>
      <c r="S12">
        <v>31359</v>
      </c>
      <c r="T12" t="s">
        <v>5607</v>
      </c>
      <c r="U12" t="s">
        <v>5607</v>
      </c>
      <c r="V12" t="s">
        <v>11029</v>
      </c>
      <c r="W12">
        <v>59582</v>
      </c>
      <c r="X12">
        <v>9100</v>
      </c>
      <c r="Y12" t="s">
        <v>5607</v>
      </c>
      <c r="Z12" t="s">
        <v>11030</v>
      </c>
      <c r="AA12" t="s">
        <v>10958</v>
      </c>
      <c r="AB12" t="s">
        <v>5703</v>
      </c>
      <c r="AC12" t="s">
        <v>5607</v>
      </c>
      <c r="AD12" t="s">
        <v>11030</v>
      </c>
      <c r="AE12">
        <v>11977</v>
      </c>
      <c r="AF12" t="s">
        <v>5607</v>
      </c>
      <c r="AG12">
        <v>13799</v>
      </c>
      <c r="AH12" t="s">
        <v>5607</v>
      </c>
      <c r="AL12" t="str">
        <f>IF(PLAYERIDMAP2[[#This Row],[POS]]="C",MAX(AL$1:AL11)+1,"")</f>
        <v/>
      </c>
      <c r="AM12" t="str">
        <f>IFERROR(INDEX(PLAYERIDMAP2[PLAYERNAME],MATCH(ROW()-ROW(AM$1),CATCHERS,0)),"")</f>
        <v>Rob Brantly</v>
      </c>
      <c r="AN12">
        <f>IF(PLAYERIDMAP2[[#This Row],[POS]]="1B",MAX(AN$1:AN11)+1,"")</f>
        <v>2</v>
      </c>
      <c r="AO12" t="str">
        <f>IFERROR(INDEX(PLAYERIDMAP2[PLAYERNAME],MATCH(ROW()-ROW(AO$1),FIRSTBASE,0)),"")</f>
        <v>Justin Bour</v>
      </c>
      <c r="AP12" t="str">
        <f>IF(PLAYERIDMAP2[[#This Row],[POS]]="2B",MAX(AP$1:AP11)+1,"")</f>
        <v/>
      </c>
      <c r="AQ12" t="str">
        <f>IFERROR(INDEX(PLAYERIDMAP2[PLAYERNAME],MATCH(ROW()-ROW(AQ$1),SECONDBASE,0)),"")</f>
        <v>Yuniesky Betancourt</v>
      </c>
      <c r="AR12" t="str">
        <f>IF(PLAYERIDMAP2[[#This Row],[POS]]="3B",MAX(AR$1:AR11)+1,"")</f>
        <v/>
      </c>
      <c r="AS12" t="str">
        <f>IFERROR(INDEX(PLAYERIDMAP2[PLAYERNAME],MATCH(ROW()-ROW(AS$1),THIRDBASE,0)),"")</f>
        <v>Kris Bryant</v>
      </c>
      <c r="AT12" t="str">
        <f>IF(PLAYERIDMAP2[[#This Row],[POS]]="SS",MAX(AT$1:AT11)+1,"")</f>
        <v/>
      </c>
      <c r="AU12" t="str">
        <f>IFERROR(INDEX(PLAYERIDMAP2[PLAYERNAME],MATCH(ROW()-ROW(AU$1),SHORTSTOP,0)),"")</f>
        <v>Andres Blanco</v>
      </c>
      <c r="AV12" t="str">
        <f>IF(PLAYERIDMAP2[[#This Row],[POS]]="OF",MAX(AV$1:AV11)+1,"")</f>
        <v/>
      </c>
      <c r="AW12" t="str">
        <f>IFERROR(INDEX(PLAYERIDMAP2[PLAYERNAME],MATCH(ROW()-ROW(AW$1),OUTFIELD,0)),"")</f>
        <v>Brandon Barnes</v>
      </c>
      <c r="AX12">
        <f>IF(PLAYERIDMAP2[[#This Row],[POS]]&lt;&gt;"P",MAX(AX$1:AX11)+1,"")</f>
        <v>7</v>
      </c>
      <c r="AY12" t="str">
        <f>IFERROR(INDEX(PLAYERIDMAP2[PLAYERNAME],MATCH(ROW()-ROW(AY$1),HITTERS,0)),"")</f>
        <v>Jorge Alfaro</v>
      </c>
      <c r="AZ12" t="str">
        <f>IF(PLAYERIDMAP2[[#This Row],[POS]]="P",MAX(AZ$1:AZ11)+1,"")</f>
        <v/>
      </c>
      <c r="BA12" t="str">
        <f>IFERROR(INDEX(PLAYERIDMAP2[PLAYERNAME],MATCH(ROW()-ROW(BA$1),PITCHERS,0)),"")</f>
        <v>Henderson Alvarez</v>
      </c>
    </row>
    <row r="13" spans="1:53" x14ac:dyDescent="0.25">
      <c r="A13" t="s">
        <v>11031</v>
      </c>
      <c r="B13" t="s">
        <v>9679</v>
      </c>
      <c r="C13" s="1">
        <v>28700</v>
      </c>
      <c r="D13" t="s">
        <v>17043</v>
      </c>
      <c r="E13" t="s">
        <v>17446</v>
      </c>
      <c r="F13" t="s">
        <v>11016</v>
      </c>
      <c r="G13" t="s">
        <v>11016</v>
      </c>
      <c r="H13" t="s">
        <v>10988</v>
      </c>
      <c r="I13" t="s">
        <v>17447</v>
      </c>
      <c r="J13" t="s">
        <v>9679</v>
      </c>
      <c r="K13">
        <v>430606</v>
      </c>
      <c r="L13" t="s">
        <v>9679</v>
      </c>
      <c r="M13">
        <v>392251</v>
      </c>
      <c r="N13" t="s">
        <v>9679</v>
      </c>
      <c r="O13" t="s">
        <v>11032</v>
      </c>
      <c r="P13" t="s">
        <v>11031</v>
      </c>
      <c r="Q13">
        <v>7332</v>
      </c>
      <c r="R13" t="s">
        <v>9679</v>
      </c>
      <c r="S13">
        <v>5969</v>
      </c>
      <c r="T13" t="s">
        <v>9679</v>
      </c>
      <c r="V13" t="s">
        <v>11033</v>
      </c>
      <c r="W13">
        <v>31362</v>
      </c>
      <c r="X13">
        <v>7332</v>
      </c>
      <c r="Y13" t="s">
        <v>9679</v>
      </c>
      <c r="Z13" t="s">
        <v>11034</v>
      </c>
      <c r="AA13" t="s">
        <v>5703</v>
      </c>
      <c r="AB13" t="s">
        <v>5703</v>
      </c>
      <c r="AD13" t="s">
        <v>11034</v>
      </c>
      <c r="AL13" t="str">
        <f>IF(PLAYERIDMAP2[[#This Row],[POS]]="C",MAX(AL$1:AL12)+1,"")</f>
        <v/>
      </c>
      <c r="AM13" t="str">
        <f>IFERROR(INDEX(PLAYERIDMAP2[PLAYERNAME],MATCH(ROW()-ROW(AM$1),CATCHERS,0)),"")</f>
        <v>John Buck</v>
      </c>
      <c r="AN13" t="str">
        <f>IF(PLAYERIDMAP2[[#This Row],[POS]]="1B",MAX(AN$1:AN12)+1,"")</f>
        <v/>
      </c>
      <c r="AO13" t="str">
        <f>IFERROR(INDEX(PLAYERIDMAP2[PLAYERNAME],MATCH(ROW()-ROW(AO$1),FIRSTBASE,0)),"")</f>
        <v>Russell Branyan</v>
      </c>
      <c r="AP13" t="str">
        <f>IF(PLAYERIDMAP2[[#This Row],[POS]]="2B",MAX(AP$1:AP12)+1,"")</f>
        <v/>
      </c>
      <c r="AQ13" t="str">
        <f>IFERROR(INDEX(PLAYERIDMAP2[PLAYERNAME],MATCH(ROW()-ROW(AQ$1),SECONDBASE,0)),"")</f>
        <v>Brian Bixler</v>
      </c>
      <c r="AR13" t="str">
        <f>IF(PLAYERIDMAP2[[#This Row],[POS]]="3B",MAX(AR$1:AR12)+1,"")</f>
        <v/>
      </c>
      <c r="AS13" t="str">
        <f>IFERROR(INDEX(PLAYERIDMAP2[PLAYERNAME],MATCH(ROW()-ROW(AS$1),THIRDBASE,0)),"")</f>
        <v>Jorge Cantu</v>
      </c>
      <c r="AT13" t="str">
        <f>IF(PLAYERIDMAP2[[#This Row],[POS]]="SS",MAX(AT$1:AT12)+1,"")</f>
        <v/>
      </c>
      <c r="AU13" t="str">
        <f>IFERROR(INDEX(PLAYERIDMAP2[PLAYERNAME],MATCH(ROW()-ROW(AU$1),SHORTSTOP,0)),"")</f>
        <v>Willie Bloomquist</v>
      </c>
      <c r="AV13" t="str">
        <f>IF(PLAYERIDMAP2[[#This Row],[POS]]="OF",MAX(AV$1:AV12)+1,"")</f>
        <v/>
      </c>
      <c r="AW13" t="str">
        <f>IFERROR(INDEX(PLAYERIDMAP2[PLAYERNAME],MATCH(ROW()-ROW(AW$1),OUTFIELD,0)),"")</f>
        <v>Jose Bautista</v>
      </c>
      <c r="AX13" t="str">
        <f>IF(PLAYERIDMAP2[[#This Row],[POS]]&lt;&gt;"P",MAX(AX$1:AX12)+1,"")</f>
        <v/>
      </c>
      <c r="AY13" t="str">
        <f>IFERROR(INDEX(PLAYERIDMAP2[PLAYERNAME],MATCH(ROW()-ROW(AY$1),HITTERS,0)),"")</f>
        <v>Abraham Almonte</v>
      </c>
      <c r="AZ13">
        <f>IF(PLAYERIDMAP2[[#This Row],[POS]]="P",MAX(AZ$1:AZ12)+1,"")</f>
        <v>5</v>
      </c>
      <c r="BA13" t="str">
        <f>IFERROR(INDEX(PLAYERIDMAP2[PLAYERNAME],MATCH(ROW()-ROW(BA$1),PITCHERS,0)),"")</f>
        <v>Jose Alvarez</v>
      </c>
    </row>
    <row r="14" spans="1:53" x14ac:dyDescent="0.25">
      <c r="A14" t="s">
        <v>11035</v>
      </c>
      <c r="B14" t="s">
        <v>10877</v>
      </c>
      <c r="C14" s="1">
        <v>29012</v>
      </c>
      <c r="D14" t="s">
        <v>17050</v>
      </c>
      <c r="E14" t="s">
        <v>18526</v>
      </c>
      <c r="F14" t="s">
        <v>11007</v>
      </c>
      <c r="G14" t="s">
        <v>16838</v>
      </c>
      <c r="H14" t="s">
        <v>10988</v>
      </c>
      <c r="I14" t="s">
        <v>18527</v>
      </c>
      <c r="J14" t="s">
        <v>10877</v>
      </c>
      <c r="K14">
        <v>346793</v>
      </c>
      <c r="L14" t="s">
        <v>10877</v>
      </c>
      <c r="M14">
        <v>223741</v>
      </c>
      <c r="N14" t="s">
        <v>10877</v>
      </c>
      <c r="O14" t="s">
        <v>11036</v>
      </c>
      <c r="P14" t="s">
        <v>11035</v>
      </c>
      <c r="Q14">
        <v>6883</v>
      </c>
      <c r="R14" t="s">
        <v>10877</v>
      </c>
      <c r="S14">
        <v>5061</v>
      </c>
      <c r="T14" t="s">
        <v>10877</v>
      </c>
      <c r="V14" t="s">
        <v>11037</v>
      </c>
      <c r="W14">
        <v>1354</v>
      </c>
      <c r="X14">
        <v>6883</v>
      </c>
      <c r="Y14" t="s">
        <v>10877</v>
      </c>
      <c r="Z14" t="s">
        <v>11038</v>
      </c>
      <c r="AA14" t="s">
        <v>10958</v>
      </c>
      <c r="AB14" t="s">
        <v>10958</v>
      </c>
      <c r="AD14" t="s">
        <v>11038</v>
      </c>
      <c r="AE14">
        <v>6588</v>
      </c>
      <c r="AF14" t="s">
        <v>10877</v>
      </c>
      <c r="AG14">
        <v>5108</v>
      </c>
      <c r="AL14" t="str">
        <f>IF(PLAYERIDMAP2[[#This Row],[POS]]="C",MAX(AL$1:AL13)+1,"")</f>
        <v/>
      </c>
      <c r="AM14" t="str">
        <f>IFERROR(INDEX(PLAYERIDMAP2[PLAYERNAME],MATCH(ROW()-ROW(AM$1),CATCHERS,0)),"")</f>
        <v>Drew Butera</v>
      </c>
      <c r="AN14" t="str">
        <f>IF(PLAYERIDMAP2[[#This Row],[POS]]="1B",MAX(AN$1:AN13)+1,"")</f>
        <v/>
      </c>
      <c r="AO14" t="str">
        <f>IFERROR(INDEX(PLAYERIDMAP2[PLAYERNAME],MATCH(ROW()-ROW(AO$1),FIRSTBASE,0)),"")</f>
        <v>Billy Butler</v>
      </c>
      <c r="AP14" t="str">
        <f>IF(PLAYERIDMAP2[[#This Row],[POS]]="2B",MAX(AP$1:AP13)+1,"")</f>
        <v/>
      </c>
      <c r="AQ14" t="str">
        <f>IFERROR(INDEX(PLAYERIDMAP2[PLAYERNAME],MATCH(ROW()-ROW(AQ$1),SECONDBASE,0)),"")</f>
        <v>Emilio Bonifacio</v>
      </c>
      <c r="AR14" t="str">
        <f>IF(PLAYERIDMAP2[[#This Row],[POS]]="3B",MAX(AR$1:AR13)+1,"")</f>
        <v/>
      </c>
      <c r="AS14" t="str">
        <f>IFERROR(INDEX(PLAYERIDMAP2[PLAYERNAME],MATCH(ROW()-ROW(AS$1),THIRDBASE,0)),"")</f>
        <v>Russ Canzler</v>
      </c>
      <c r="AT14" t="str">
        <f>IF(PLAYERIDMAP2[[#This Row],[POS]]="SS",MAX(AT$1:AT13)+1,"")</f>
        <v/>
      </c>
      <c r="AU14" t="str">
        <f>IFERROR(INDEX(PLAYERIDMAP2[PLAYERNAME],MATCH(ROW()-ROW(AU$1),SHORTSTOP,0)),"")</f>
        <v>Xander Bogaerts</v>
      </c>
      <c r="AV14" t="str">
        <f>IF(PLAYERIDMAP2[[#This Row],[POS]]="OF",MAX(AV$1:AV13)+1,"")</f>
        <v/>
      </c>
      <c r="AW14" t="str">
        <f>IFERROR(INDEX(PLAYERIDMAP2[PLAYERNAME],MATCH(ROW()-ROW(AW$1),OUTFIELD,0)),"")</f>
        <v>Mike Baxter</v>
      </c>
      <c r="AX14" t="str">
        <f>IF(PLAYERIDMAP2[[#This Row],[POS]]&lt;&gt;"P",MAX(AX$1:AX13)+1,"")</f>
        <v/>
      </c>
      <c r="AY14" t="str">
        <f>IFERROR(INDEX(PLAYERIDMAP2[PLAYERNAME],MATCH(ROW()-ROW(AY$1),HITTERS,0)),"")</f>
        <v>Zoilo Almonte</v>
      </c>
      <c r="AZ14">
        <f>IF(PLAYERIDMAP2[[#This Row],[POS]]="P",MAX(AZ$1:AZ13)+1,"")</f>
        <v>6</v>
      </c>
      <c r="BA14" t="str">
        <f>IFERROR(INDEX(PLAYERIDMAP2[PLAYERNAME],MATCH(ROW()-ROW(BA$1),PITCHERS,0)),"")</f>
        <v>Hector Ambriz</v>
      </c>
    </row>
    <row r="15" spans="1:53" x14ac:dyDescent="0.25">
      <c r="A15" t="s">
        <v>20551</v>
      </c>
      <c r="B15" t="s">
        <v>5325</v>
      </c>
      <c r="C15" s="1">
        <v>33054</v>
      </c>
      <c r="D15" t="s">
        <v>17126</v>
      </c>
      <c r="E15" t="s">
        <v>20552</v>
      </c>
      <c r="F15" t="s">
        <v>11057</v>
      </c>
      <c r="G15" t="s">
        <v>14693</v>
      </c>
      <c r="H15" t="s">
        <v>11003</v>
      </c>
      <c r="I15" t="s">
        <v>20553</v>
      </c>
      <c r="J15" t="s">
        <v>5325</v>
      </c>
      <c r="K15">
        <v>542583</v>
      </c>
      <c r="L15" t="s">
        <v>5325</v>
      </c>
      <c r="P15" t="s">
        <v>20551</v>
      </c>
      <c r="AA15" t="s">
        <v>5703</v>
      </c>
      <c r="AB15" t="s">
        <v>5703</v>
      </c>
      <c r="AD15" t="s">
        <v>20554</v>
      </c>
      <c r="AL15" t="str">
        <f>IF(PLAYERIDMAP2[[#This Row],[POS]]="C",MAX(AL$1:AL14)+1,"")</f>
        <v/>
      </c>
      <c r="AM15" t="str">
        <f>IFERROR(INDEX(PLAYERIDMAP2[PLAYERNAME],MATCH(ROW()-ROW(AM$1),CATCHERS,0)),"")</f>
        <v>Curt Casali</v>
      </c>
      <c r="AN15">
        <f>IF(PLAYERIDMAP2[[#This Row],[POS]]="1B",MAX(AN$1:AN14)+1,"")</f>
        <v>3</v>
      </c>
      <c r="AO15" t="str">
        <f>IFERROR(INDEX(PLAYERIDMAP2[PLAYERNAME],MATCH(ROW()-ROW(AO$1),FIRSTBASE,0)),"")</f>
        <v>Miguel Cabrera</v>
      </c>
      <c r="AP15" t="str">
        <f>IF(PLAYERIDMAP2[[#This Row],[POS]]="2B",MAX(AP$1:AP14)+1,"")</f>
        <v/>
      </c>
      <c r="AQ15" t="str">
        <f>IFERROR(INDEX(PLAYERIDMAP2[PLAYERNAME],MATCH(ROW()-ROW(AQ$1),SECONDBASE,0)),"")</f>
        <v>Alberto Callaspo</v>
      </c>
      <c r="AR15" t="str">
        <f>IF(PLAYERIDMAP2[[#This Row],[POS]]="3B",MAX(AR$1:AR14)+1,"")</f>
        <v/>
      </c>
      <c r="AS15" t="str">
        <f>IFERROR(INDEX(PLAYERIDMAP2[PLAYERNAME],MATCH(ROW()-ROW(AS$1),THIRDBASE,0)),"")</f>
        <v>Matt Carpenter</v>
      </c>
      <c r="AT15" t="str">
        <f>IF(PLAYERIDMAP2[[#This Row],[POS]]="SS",MAX(AT$1:AT14)+1,"")</f>
        <v/>
      </c>
      <c r="AU15" t="str">
        <f>IFERROR(INDEX(PLAYERIDMAP2[PLAYERNAME],MATCH(ROW()-ROW(AU$1),SHORTSTOP,0)),"")</f>
        <v>Asdrubal Cabrera</v>
      </c>
      <c r="AV15" t="str">
        <f>IF(PLAYERIDMAP2[[#This Row],[POS]]="OF",MAX(AV$1:AV14)+1,"")</f>
        <v/>
      </c>
      <c r="AW15" t="str">
        <f>IFERROR(INDEX(PLAYERIDMAP2[PLAYERNAME],MATCH(ROW()-ROW(AW$1),OUTFIELD,0)),"")</f>
        <v>Jason Bay</v>
      </c>
      <c r="AX15">
        <f>IF(PLAYERIDMAP2[[#This Row],[POS]]&lt;&gt;"P",MAX(AX$1:AX14)+1,"")</f>
        <v>8</v>
      </c>
      <c r="AY15" t="str">
        <f>IFERROR(INDEX(PLAYERIDMAP2[PLAYERNAME],MATCH(ROW()-ROW(AY$1),HITTERS,0)),"")</f>
        <v>Albert Almora</v>
      </c>
      <c r="AZ15" t="str">
        <f>IF(PLAYERIDMAP2[[#This Row],[POS]]="P",MAX(AZ$1:AZ14)+1,"")</f>
        <v/>
      </c>
      <c r="BA15" t="str">
        <f>IFERROR(INDEX(PLAYERIDMAP2[PLAYERNAME],MATCH(ROW()-ROW(BA$1),PITCHERS,0)),"")</f>
        <v>Brett Anderson</v>
      </c>
    </row>
    <row r="16" spans="1:53" x14ac:dyDescent="0.25">
      <c r="A16" t="s">
        <v>20413</v>
      </c>
      <c r="B16" t="s">
        <v>4308</v>
      </c>
      <c r="C16" s="1">
        <v>32947</v>
      </c>
      <c r="D16" t="s">
        <v>16964</v>
      </c>
      <c r="E16" t="s">
        <v>20414</v>
      </c>
      <c r="F16" t="s">
        <v>11115</v>
      </c>
      <c r="G16" t="s">
        <v>16838</v>
      </c>
      <c r="H16" t="s">
        <v>11097</v>
      </c>
      <c r="I16" t="s">
        <v>20415</v>
      </c>
      <c r="J16" t="s">
        <v>4308</v>
      </c>
      <c r="K16">
        <v>605113</v>
      </c>
      <c r="L16" t="s">
        <v>4308</v>
      </c>
      <c r="M16">
        <v>1959715</v>
      </c>
      <c r="N16" t="s">
        <v>4308</v>
      </c>
      <c r="O16" t="s">
        <v>20416</v>
      </c>
      <c r="P16" t="s">
        <v>20413</v>
      </c>
      <c r="Q16">
        <v>9751</v>
      </c>
      <c r="R16" t="s">
        <v>4308</v>
      </c>
      <c r="S16">
        <v>32355</v>
      </c>
      <c r="T16" t="s">
        <v>4308</v>
      </c>
      <c r="V16" t="s">
        <v>20417</v>
      </c>
      <c r="W16">
        <v>69508</v>
      </c>
      <c r="X16">
        <v>9751</v>
      </c>
      <c r="Y16" t="s">
        <v>4308</v>
      </c>
      <c r="Z16" t="s">
        <v>20418</v>
      </c>
      <c r="AA16" t="s">
        <v>5703</v>
      </c>
      <c r="AB16" t="s">
        <v>5703</v>
      </c>
      <c r="AD16" t="s">
        <v>20418</v>
      </c>
      <c r="AF16" t="s">
        <v>4308</v>
      </c>
      <c r="AG16">
        <v>21612</v>
      </c>
      <c r="AH16" t="s">
        <v>4308</v>
      </c>
      <c r="AL16" t="str">
        <f>IF(PLAYERIDMAP2[[#This Row],[POS]]="C",MAX(AL$1:AL15)+1,"")</f>
        <v/>
      </c>
      <c r="AM16" t="str">
        <f>IFERROR(INDEX(PLAYERIDMAP2[PLAYERNAME],MATCH(ROW()-ROW(AM$1),CATCHERS,0)),"")</f>
        <v>Welington Castillo</v>
      </c>
      <c r="AN16" t="str">
        <f>IF(PLAYERIDMAP2[[#This Row],[POS]]="1B",MAX(AN$1:AN15)+1,"")</f>
        <v/>
      </c>
      <c r="AO16" t="str">
        <f>IFERROR(INDEX(PLAYERIDMAP2[PLAYERNAME],MATCH(ROW()-ROW(AO$1),FIRSTBASE,0)),"")</f>
        <v>Mike Carp</v>
      </c>
      <c r="AP16" t="str">
        <f>IF(PLAYERIDMAP2[[#This Row],[POS]]="2B",MAX(AP$1:AP15)+1,"")</f>
        <v/>
      </c>
      <c r="AQ16" t="str">
        <f>IFERROR(INDEX(PLAYERIDMAP2[PLAYERNAME],MATCH(ROW()-ROW(AQ$1),SECONDBASE,0)),"")</f>
        <v>Robinson Cano</v>
      </c>
      <c r="AR16" t="str">
        <f>IF(PLAYERIDMAP2[[#This Row],[POS]]="3B",MAX(AR$1:AR15)+1,"")</f>
        <v/>
      </c>
      <c r="AS16" t="str">
        <f>IFERROR(INDEX(PLAYERIDMAP2[PLAYERNAME],MATCH(ROW()-ROW(AS$1),THIRDBASE,0)),"")</f>
        <v>Nick Castellanos</v>
      </c>
      <c r="AT16">
        <f>IF(PLAYERIDMAP2[[#This Row],[POS]]="SS",MAX(AT$1:AT15)+1,"")</f>
        <v>2</v>
      </c>
      <c r="AU16" t="str">
        <f>IFERROR(INDEX(PLAYERIDMAP2[PLAYERNAME],MATCH(ROW()-ROW(AU$1),SHORTSTOP,0)),"")</f>
        <v>Everth Cabrera</v>
      </c>
      <c r="AV16" t="str">
        <f>IF(PLAYERIDMAP2[[#This Row],[POS]]="OF",MAX(AV$1:AV15)+1,"")</f>
        <v/>
      </c>
      <c r="AW16" t="str">
        <f>IFERROR(INDEX(PLAYERIDMAP2[PLAYERNAME],MATCH(ROW()-ROW(AW$1),OUTFIELD,0)),"")</f>
        <v>Carlos Beltran</v>
      </c>
      <c r="AX16">
        <f>IF(PLAYERIDMAP2[[#This Row],[POS]]&lt;&gt;"P",MAX(AX$1:AX15)+1,"")</f>
        <v>9</v>
      </c>
      <c r="AY16" t="str">
        <f>IFERROR(INDEX(PLAYERIDMAP2[PLAYERNAME],MATCH(ROW()-ROW(AY$1),HITTERS,0)),"")</f>
        <v>Yonder Alonso</v>
      </c>
      <c r="AZ16" t="str">
        <f>IF(PLAYERIDMAP2[[#This Row],[POS]]="P",MAX(AZ$1:AZ15)+1,"")</f>
        <v/>
      </c>
      <c r="BA16" t="str">
        <f>IFERROR(INDEX(PLAYERIDMAP2[PLAYERNAME],MATCH(ROW()-ROW(BA$1),PITCHERS,0)),"")</f>
        <v>Chase Anderson</v>
      </c>
    </row>
    <row r="17" spans="1:53" x14ac:dyDescent="0.25">
      <c r="A17" t="s">
        <v>11039</v>
      </c>
      <c r="B17" t="s">
        <v>9782</v>
      </c>
      <c r="C17" s="1">
        <v>31326</v>
      </c>
      <c r="D17" t="s">
        <v>16840</v>
      </c>
      <c r="E17" t="s">
        <v>16841</v>
      </c>
      <c r="F17" t="s">
        <v>11040</v>
      </c>
      <c r="G17" t="s">
        <v>14693</v>
      </c>
      <c r="H17" t="s">
        <v>10988</v>
      </c>
      <c r="I17" t="s">
        <v>16842</v>
      </c>
      <c r="J17" t="s">
        <v>9782</v>
      </c>
      <c r="K17">
        <v>452027</v>
      </c>
      <c r="L17" t="s">
        <v>9782</v>
      </c>
      <c r="M17">
        <v>2044380</v>
      </c>
      <c r="N17" t="s">
        <v>9782</v>
      </c>
      <c r="O17" t="s">
        <v>11041</v>
      </c>
      <c r="P17" t="s">
        <v>11039</v>
      </c>
      <c r="Q17">
        <v>9480</v>
      </c>
      <c r="R17" t="s">
        <v>9782</v>
      </c>
      <c r="S17">
        <v>32754</v>
      </c>
      <c r="T17" t="s">
        <v>9782</v>
      </c>
      <c r="V17" t="s">
        <v>11042</v>
      </c>
      <c r="W17">
        <v>52617</v>
      </c>
      <c r="X17">
        <v>9480</v>
      </c>
      <c r="Y17" t="s">
        <v>9782</v>
      </c>
      <c r="Z17" t="s">
        <v>16359</v>
      </c>
      <c r="AA17" t="s">
        <v>5703</v>
      </c>
      <c r="AB17" t="s">
        <v>10958</v>
      </c>
      <c r="AD17" t="s">
        <v>16359</v>
      </c>
      <c r="AF17" t="s">
        <v>9782</v>
      </c>
      <c r="AG17">
        <v>38214</v>
      </c>
      <c r="AL17" t="str">
        <f>IF(PLAYERIDMAP2[[#This Row],[POS]]="C",MAX(AL$1:AL16)+1,"")</f>
        <v/>
      </c>
      <c r="AM17" t="str">
        <f>IFERROR(INDEX(PLAYERIDMAP2[PLAYERNAME],MATCH(ROW()-ROW(AM$1),CATCHERS,0)),"")</f>
        <v>Jason Castro</v>
      </c>
      <c r="AN17" t="str">
        <f>IF(PLAYERIDMAP2[[#This Row],[POS]]="1B",MAX(AN$1:AN16)+1,"")</f>
        <v/>
      </c>
      <c r="AO17" t="str">
        <f>IFERROR(INDEX(PLAYERIDMAP2[PLAYERNAME],MATCH(ROW()-ROW(AO$1),FIRSTBASE,0)),"")</f>
        <v>Jeff Clement</v>
      </c>
      <c r="AP17" t="str">
        <f>IF(PLAYERIDMAP2[[#This Row],[POS]]="2B",MAX(AP$1:AP16)+1,"")</f>
        <v/>
      </c>
      <c r="AQ17" t="str">
        <f>IFERROR(INDEX(PLAYERIDMAP2[PLAYERNAME],MATCH(ROW()-ROW(AQ$1),SECONDBASE,0)),"")</f>
        <v>Adrian Cardenas</v>
      </c>
      <c r="AR17" t="str">
        <f>IF(PLAYERIDMAP2[[#This Row],[POS]]="3B",MAX(AR$1:AR16)+1,"")</f>
        <v/>
      </c>
      <c r="AS17" t="str">
        <f>IFERROR(INDEX(PLAYERIDMAP2[PLAYERNAME],MATCH(ROW()-ROW(AS$1),THIRDBASE,0)),"")</f>
        <v>Garin Cecchini</v>
      </c>
      <c r="AT17" t="str">
        <f>IF(PLAYERIDMAP2[[#This Row],[POS]]="SS",MAX(AT$1:AT16)+1,"")</f>
        <v/>
      </c>
      <c r="AU17" t="str">
        <f>IFERROR(INDEX(PLAYERIDMAP2[PLAYERNAME],MATCH(ROW()-ROW(AU$1),SHORTSTOP,0)),"")</f>
        <v>Orlando Cabrera</v>
      </c>
      <c r="AV17" t="str">
        <f>IF(PLAYERIDMAP2[[#This Row],[POS]]="OF",MAX(AV$1:AV16)+1,"")</f>
        <v/>
      </c>
      <c r="AW17" t="str">
        <f>IFERROR(INDEX(PLAYERIDMAP2[PLAYERNAME],MATCH(ROW()-ROW(AW$1),OUTFIELD,0)),"")</f>
        <v>Joe Benson</v>
      </c>
      <c r="AX17" t="str">
        <f>IF(PLAYERIDMAP2[[#This Row],[POS]]&lt;&gt;"P",MAX(AX$1:AX16)+1,"")</f>
        <v/>
      </c>
      <c r="AY17" t="str">
        <f>IFERROR(INDEX(PLAYERIDMAP2[PLAYERNAME],MATCH(ROW()-ROW(AY$1),HITTERS,0)),"")</f>
        <v>Aaron Altherr</v>
      </c>
      <c r="AZ17">
        <f>IF(PLAYERIDMAP2[[#This Row],[POS]]="P",MAX(AZ$1:AZ16)+1,"")</f>
        <v>7</v>
      </c>
      <c r="BA17" t="str">
        <f>IFERROR(INDEX(PLAYERIDMAP2[PLAYERNAME],MATCH(ROW()-ROW(BA$1),PITCHERS,0)),"")</f>
        <v>Cody Anderson</v>
      </c>
    </row>
    <row r="18" spans="1:53" x14ac:dyDescent="0.25">
      <c r="A18" t="s">
        <v>11043</v>
      </c>
      <c r="B18" t="s">
        <v>10697</v>
      </c>
      <c r="C18" s="1">
        <v>30336</v>
      </c>
      <c r="D18" t="s">
        <v>16955</v>
      </c>
      <c r="E18" t="s">
        <v>16841</v>
      </c>
      <c r="F18" t="s">
        <v>11016</v>
      </c>
      <c r="G18" t="s">
        <v>11016</v>
      </c>
      <c r="H18" t="s">
        <v>10988</v>
      </c>
      <c r="I18" t="s">
        <v>18034</v>
      </c>
      <c r="J18" t="s">
        <v>10697</v>
      </c>
      <c r="K18">
        <v>458006</v>
      </c>
      <c r="L18" t="s">
        <v>10697</v>
      </c>
      <c r="M18">
        <v>580567</v>
      </c>
      <c r="N18" t="s">
        <v>10697</v>
      </c>
      <c r="O18" t="s">
        <v>11044</v>
      </c>
      <c r="P18" t="s">
        <v>11043</v>
      </c>
      <c r="Q18">
        <v>7820</v>
      </c>
      <c r="R18" t="s">
        <v>10697</v>
      </c>
      <c r="S18">
        <v>28525</v>
      </c>
      <c r="T18" t="s">
        <v>10697</v>
      </c>
      <c r="V18" t="s">
        <v>11045</v>
      </c>
      <c r="W18">
        <v>31948</v>
      </c>
      <c r="X18">
        <v>7820</v>
      </c>
      <c r="Y18" t="s">
        <v>10697</v>
      </c>
      <c r="Z18" t="s">
        <v>11046</v>
      </c>
      <c r="AA18" t="s">
        <v>10958</v>
      </c>
      <c r="AB18" t="s">
        <v>5703</v>
      </c>
      <c r="AD18" t="s">
        <v>11046</v>
      </c>
      <c r="AF18" t="s">
        <v>10697</v>
      </c>
      <c r="AG18">
        <v>5587</v>
      </c>
      <c r="AH18" t="s">
        <v>10697</v>
      </c>
      <c r="AL18" t="str">
        <f>IF(PLAYERIDMAP2[[#This Row],[POS]]="C",MAX(AL$1:AL17)+1,"")</f>
        <v/>
      </c>
      <c r="AM18" t="str">
        <f>IFERROR(INDEX(PLAYERIDMAP2[PLAYERNAME],MATCH(ROW()-ROW(AM$1),CATCHERS,0)),"")</f>
        <v>Francisco Cervelli</v>
      </c>
      <c r="AN18" t="str">
        <f>IF(PLAYERIDMAP2[[#This Row],[POS]]="1B",MAX(AN$1:AN17)+1,"")</f>
        <v/>
      </c>
      <c r="AO18" t="str">
        <f>IFERROR(INDEX(PLAYERIDMAP2[PLAYERNAME],MATCH(ROW()-ROW(AO$1),FIRSTBASE,0)),"")</f>
        <v>Chris Colabello</v>
      </c>
      <c r="AP18" t="str">
        <f>IF(PLAYERIDMAP2[[#This Row],[POS]]="2B",MAX(AP$1:AP17)+1,"")</f>
        <v/>
      </c>
      <c r="AQ18" t="str">
        <f>IFERROR(INDEX(PLAYERIDMAP2[PLAYERNAME],MATCH(ROW()-ROW(AQ$1),SECONDBASE,0)),"")</f>
        <v>Alexi Casilla</v>
      </c>
      <c r="AR18" t="str">
        <f>IF(PLAYERIDMAP2[[#This Row],[POS]]="3B",MAX(AR$1:AR17)+1,"")</f>
        <v/>
      </c>
      <c r="AS18" t="str">
        <f>IFERROR(INDEX(PLAYERIDMAP2[PLAYERNAME],MATCH(ROW()-ROW(AS$1),THIRDBASE,0)),"")</f>
        <v>Eric Chavez</v>
      </c>
      <c r="AT18" t="str">
        <f>IF(PLAYERIDMAP2[[#This Row],[POS]]="SS",MAX(AT$1:AT17)+1,"")</f>
        <v/>
      </c>
      <c r="AU18" t="str">
        <f>IFERROR(INDEX(PLAYERIDMAP2[PLAYERNAME],MATCH(ROW()-ROW(AU$1),SHORTSTOP,0)),"")</f>
        <v>Jamey Carroll</v>
      </c>
      <c r="AV18" t="str">
        <f>IF(PLAYERIDMAP2[[#This Row],[POS]]="OF",MAX(AV$1:AV17)+1,"")</f>
        <v/>
      </c>
      <c r="AW18" t="str">
        <f>IFERROR(INDEX(PLAYERIDMAP2[PLAYERNAME],MATCH(ROW()-ROW(AW$1),OUTFIELD,0)),"")</f>
        <v>Roger Bernadina</v>
      </c>
      <c r="AX18" t="str">
        <f>IF(PLAYERIDMAP2[[#This Row],[POS]]&lt;&gt;"P",MAX(AX$1:AX17)+1,"")</f>
        <v/>
      </c>
      <c r="AY18" t="str">
        <f>IFERROR(INDEX(PLAYERIDMAP2[PLAYERNAME],MATCH(ROW()-ROW(AY$1),HITTERS,0)),"")</f>
        <v>Jose Altuve</v>
      </c>
      <c r="AZ18">
        <f>IF(PLAYERIDMAP2[[#This Row],[POS]]="P",MAX(AZ$1:AZ17)+1,"")</f>
        <v>8</v>
      </c>
      <c r="BA18" t="str">
        <f>IFERROR(INDEX(PLAYERIDMAP2[PLAYERNAME],MATCH(ROW()-ROW(BA$1),PITCHERS,0)),"")</f>
        <v>Matt Andriese</v>
      </c>
    </row>
    <row r="19" spans="1:53" x14ac:dyDescent="0.25">
      <c r="A19" t="s">
        <v>11047</v>
      </c>
      <c r="B19" t="s">
        <v>10825</v>
      </c>
      <c r="C19" s="1">
        <v>31573</v>
      </c>
      <c r="D19" t="s">
        <v>18740</v>
      </c>
      <c r="E19" t="s">
        <v>18741</v>
      </c>
      <c r="F19" t="s">
        <v>11048</v>
      </c>
      <c r="G19" t="s">
        <v>14693</v>
      </c>
      <c r="H19" t="s">
        <v>10988</v>
      </c>
      <c r="I19" t="s">
        <v>18742</v>
      </c>
      <c r="J19" t="s">
        <v>10825</v>
      </c>
      <c r="K19">
        <v>456379</v>
      </c>
      <c r="L19" t="s">
        <v>10825</v>
      </c>
      <c r="M19">
        <v>1725468</v>
      </c>
      <c r="N19" t="s">
        <v>10825</v>
      </c>
      <c r="O19" t="s">
        <v>11049</v>
      </c>
      <c r="P19" t="s">
        <v>11047</v>
      </c>
      <c r="Q19">
        <v>8843</v>
      </c>
      <c r="R19" t="s">
        <v>10825</v>
      </c>
      <c r="S19">
        <v>30494</v>
      </c>
      <c r="T19" t="s">
        <v>10825</v>
      </c>
      <c r="V19" t="s">
        <v>11050</v>
      </c>
      <c r="W19">
        <v>52489</v>
      </c>
      <c r="X19">
        <v>8843</v>
      </c>
      <c r="Y19" t="s">
        <v>10825</v>
      </c>
      <c r="Z19" t="s">
        <v>11051</v>
      </c>
      <c r="AA19" t="s">
        <v>5703</v>
      </c>
      <c r="AB19" t="s">
        <v>5703</v>
      </c>
      <c r="AC19" t="s">
        <v>10825</v>
      </c>
      <c r="AD19" t="s">
        <v>11051</v>
      </c>
      <c r="AE19">
        <v>11308</v>
      </c>
      <c r="AF19" t="s">
        <v>18743</v>
      </c>
      <c r="AG19">
        <v>12859</v>
      </c>
      <c r="AH19" t="s">
        <v>10825</v>
      </c>
      <c r="AL19" t="str">
        <f>IF(PLAYERIDMAP2[[#This Row],[POS]]="C",MAX(AL$1:AL18)+1,"")</f>
        <v/>
      </c>
      <c r="AM19" t="str">
        <f>IFERROR(INDEX(PLAYERIDMAP2[PLAYERNAME],MATCH(ROW()-ROW(AM$1),CATCHERS,0)),"")</f>
        <v>Robinson Chirinos</v>
      </c>
      <c r="AN19" t="str">
        <f>IF(PLAYERIDMAP2[[#This Row],[POS]]="1B",MAX(AN$1:AN18)+1,"")</f>
        <v/>
      </c>
      <c r="AO19" t="str">
        <f>IFERROR(INDEX(PLAYERIDMAP2[PLAYERNAME],MATCH(ROW()-ROW(AO$1),FIRSTBASE,0)),"")</f>
        <v>David Cooper</v>
      </c>
      <c r="AP19" t="str">
        <f>IF(PLAYERIDMAP2[[#This Row],[POS]]="2B",MAX(AP$1:AP18)+1,"")</f>
        <v/>
      </c>
      <c r="AQ19" t="str">
        <f>IFERROR(INDEX(PLAYERIDMAP2[PLAYERNAME],MATCH(ROW()-ROW(AQ$1),SECONDBASE,0)),"")</f>
        <v>Pedro Ciriaco</v>
      </c>
      <c r="AR19" t="str">
        <f>IF(PLAYERIDMAP2[[#This Row],[POS]]="3B",MAX(AR$1:AR18)+1,"")</f>
        <v/>
      </c>
      <c r="AS19" t="str">
        <f>IFERROR(INDEX(PLAYERIDMAP2[PLAYERNAME],MATCH(ROW()-ROW(AS$1),THIRDBASE,0)),"")</f>
        <v>Lonnie Chisenhall</v>
      </c>
      <c r="AT19" t="str">
        <f>IF(PLAYERIDMAP2[[#This Row],[POS]]="SS",MAX(AT$1:AT18)+1,"")</f>
        <v/>
      </c>
      <c r="AU19" t="str">
        <f>IFERROR(INDEX(PLAYERIDMAP2[PLAYERNAME],MATCH(ROW()-ROW(AU$1),SHORTSTOP,0)),"")</f>
        <v>Starlin Castro</v>
      </c>
      <c r="AV19" t="str">
        <f>IF(PLAYERIDMAP2[[#This Row],[POS]]="OF",MAX(AV$1:AV18)+1,"")</f>
        <v/>
      </c>
      <c r="AW19" t="str">
        <f>IFERROR(INDEX(PLAYERIDMAP2[PLAYERNAME],MATCH(ROW()-ROW(AW$1),OUTFIELD,0)),"")</f>
        <v>Quintin Berry</v>
      </c>
      <c r="AX19" t="str">
        <f>IF(PLAYERIDMAP2[[#This Row],[POS]]&lt;&gt;"P",MAX(AX$1:AX18)+1,"")</f>
        <v/>
      </c>
      <c r="AY19" t="str">
        <f>IFERROR(INDEX(PLAYERIDMAP2[PLAYERNAME],MATCH(ROW()-ROW(AY$1),HITTERS,0)),"")</f>
        <v>Pedro Alvarez</v>
      </c>
      <c r="AZ19">
        <f>IF(PLAYERIDMAP2[[#This Row],[POS]]="P",MAX(AZ$1:AZ18)+1,"")</f>
        <v>9</v>
      </c>
      <c r="BA19" t="str">
        <f>IFERROR(INDEX(PLAYERIDMAP2[PLAYERNAME],MATCH(ROW()-ROW(BA$1),PITCHERS,0)),"")</f>
        <v>Mark Appel</v>
      </c>
    </row>
    <row r="20" spans="1:53" x14ac:dyDescent="0.25">
      <c r="A20" t="s">
        <v>11052</v>
      </c>
      <c r="B20" t="s">
        <v>5245</v>
      </c>
      <c r="C20" s="1">
        <v>33540</v>
      </c>
      <c r="D20" t="s">
        <v>18856</v>
      </c>
      <c r="E20" t="s">
        <v>18857</v>
      </c>
      <c r="F20" t="s">
        <v>11053</v>
      </c>
      <c r="G20" t="s">
        <v>16838</v>
      </c>
      <c r="H20" t="s">
        <v>5706</v>
      </c>
      <c r="I20" t="s">
        <v>18858</v>
      </c>
      <c r="J20" t="s">
        <v>5245</v>
      </c>
      <c r="K20">
        <v>570489</v>
      </c>
      <c r="L20" t="s">
        <v>5245</v>
      </c>
      <c r="M20">
        <v>2044523</v>
      </c>
      <c r="N20" t="s">
        <v>5245</v>
      </c>
      <c r="O20" t="s">
        <v>18859</v>
      </c>
      <c r="P20" t="s">
        <v>11052</v>
      </c>
      <c r="Q20">
        <v>9554</v>
      </c>
      <c r="R20" t="s">
        <v>5245</v>
      </c>
      <c r="S20">
        <v>32823</v>
      </c>
      <c r="T20" t="s">
        <v>5245</v>
      </c>
      <c r="V20" t="s">
        <v>11054</v>
      </c>
      <c r="W20">
        <v>66268</v>
      </c>
      <c r="X20">
        <v>9554</v>
      </c>
      <c r="Y20" t="s">
        <v>5245</v>
      </c>
      <c r="Z20" t="s">
        <v>11055</v>
      </c>
      <c r="AA20" t="s">
        <v>11011</v>
      </c>
      <c r="AB20" t="s">
        <v>5703</v>
      </c>
      <c r="AC20" t="s">
        <v>5245</v>
      </c>
      <c r="AD20" t="s">
        <v>11055</v>
      </c>
      <c r="AE20">
        <v>12841</v>
      </c>
      <c r="AF20" t="s">
        <v>5245</v>
      </c>
      <c r="AG20">
        <v>38602</v>
      </c>
      <c r="AL20" t="str">
        <f>IF(PLAYERIDMAP2[[#This Row],[POS]]="C",MAX(AL$1:AL19)+1,"")</f>
        <v/>
      </c>
      <c r="AM20" t="str">
        <f>IFERROR(INDEX(PLAYERIDMAP2[PLAYERNAME],MATCH(ROW()-ROW(AM$1),CATCHERS,0)),"")</f>
        <v>Steve Clevenger</v>
      </c>
      <c r="AN20" t="str">
        <f>IF(PLAYERIDMAP2[[#This Row],[POS]]="1B",MAX(AN$1:AN19)+1,"")</f>
        <v/>
      </c>
      <c r="AO20" t="str">
        <f>IFERROR(INDEX(PLAYERIDMAP2[PLAYERNAME],MATCH(ROW()-ROW(AO$1),FIRSTBASE,0)),"")</f>
        <v>C.J. Cron</v>
      </c>
      <c r="AP20">
        <f>IF(PLAYERIDMAP2[[#This Row],[POS]]="2B",MAX(AP$1:AP19)+1,"")</f>
        <v>3</v>
      </c>
      <c r="AQ20" t="str">
        <f>IFERROR(INDEX(PLAYERIDMAP2[PLAYERNAME],MATCH(ROW()-ROW(AQ$1),SECONDBASE,0)),"")</f>
        <v>Christian Colon</v>
      </c>
      <c r="AR20" t="str">
        <f>IF(PLAYERIDMAP2[[#This Row],[POS]]="3B",MAX(AR$1:AR19)+1,"")</f>
        <v/>
      </c>
      <c r="AS20" t="str">
        <f>IFERROR(INDEX(PLAYERIDMAP2[PLAYERNAME],MATCH(ROW()-ROW(AS$1),THIRDBASE,0)),"")</f>
        <v>Mike Costanzo</v>
      </c>
      <c r="AT20" t="str">
        <f>IF(PLAYERIDMAP2[[#This Row],[POS]]="SS",MAX(AT$1:AT19)+1,"")</f>
        <v/>
      </c>
      <c r="AU20" t="str">
        <f>IFERROR(INDEX(PLAYERIDMAP2[PLAYERNAME],MATCH(ROW()-ROW(AU$1),SHORTSTOP,0)),"")</f>
        <v>Ronny Cedeno</v>
      </c>
      <c r="AV20" t="str">
        <f>IF(PLAYERIDMAP2[[#This Row],[POS]]="OF",MAX(AV$1:AV19)+1,"")</f>
        <v/>
      </c>
      <c r="AW20" t="str">
        <f>IFERROR(INDEX(PLAYERIDMAP2[PLAYERNAME],MATCH(ROW()-ROW(AW$1),OUTFIELD,0)),"")</f>
        <v>Mookie Betts</v>
      </c>
      <c r="AX20">
        <f>IF(PLAYERIDMAP2[[#This Row],[POS]]&lt;&gt;"P",MAX(AX$1:AX19)+1,"")</f>
        <v>10</v>
      </c>
      <c r="AY20" t="str">
        <f>IFERROR(INDEX(PLAYERIDMAP2[PLAYERNAME],MATCH(ROW()-ROW(AY$1),HITTERS,0)),"")</f>
        <v>Alexi Amarista</v>
      </c>
      <c r="AZ20" t="str">
        <f>IF(PLAYERIDMAP2[[#This Row],[POS]]="P",MAX(AZ$1:AZ19)+1,"")</f>
        <v/>
      </c>
      <c r="BA20" t="str">
        <f>IFERROR(INDEX(PLAYERIDMAP2[PLAYERNAME],MATCH(ROW()-ROW(BA$1),PITCHERS,0)),"")</f>
        <v>Chris Archer</v>
      </c>
    </row>
    <row r="21" spans="1:53" x14ac:dyDescent="0.25">
      <c r="A21" t="s">
        <v>17524</v>
      </c>
      <c r="B21" t="s">
        <v>4587</v>
      </c>
      <c r="C21" s="1">
        <v>34131</v>
      </c>
      <c r="D21" t="s">
        <v>17184</v>
      </c>
      <c r="E21" t="s">
        <v>17525</v>
      </c>
      <c r="F21" t="s">
        <v>11126</v>
      </c>
      <c r="G21" t="s">
        <v>14693</v>
      </c>
      <c r="H21" t="s">
        <v>11110</v>
      </c>
      <c r="I21" t="s">
        <v>4586</v>
      </c>
      <c r="J21" t="s">
        <v>4587</v>
      </c>
      <c r="K21">
        <v>595751</v>
      </c>
      <c r="L21" t="s">
        <v>4587</v>
      </c>
      <c r="S21">
        <v>31737</v>
      </c>
      <c r="T21" t="s">
        <v>4587</v>
      </c>
      <c r="Z21" t="s">
        <v>17526</v>
      </c>
      <c r="AA21" t="s">
        <v>5703</v>
      </c>
      <c r="AB21" t="s">
        <v>5703</v>
      </c>
      <c r="AL21">
        <f>IF(PLAYERIDMAP2[[#This Row],[POS]]="C",MAX(AL$1:AL20)+1,"")</f>
        <v>1</v>
      </c>
      <c r="AM21" t="str">
        <f>IFERROR(INDEX(PLAYERIDMAP2[PLAYERNAME],MATCH(ROW()-ROW(AM$1),CATCHERS,0)),"")</f>
        <v>Hank Conger</v>
      </c>
      <c r="AN21" t="str">
        <f>IF(PLAYERIDMAP2[[#This Row],[POS]]="1B",MAX(AN$1:AN20)+1,"")</f>
        <v/>
      </c>
      <c r="AO21" t="str">
        <f>IFERROR(INDEX(PLAYERIDMAP2[PLAYERNAME],MATCH(ROW()-ROW(AO$1),FIRSTBASE,0)),"")</f>
        <v>Ike Davis</v>
      </c>
      <c r="AP21" t="str">
        <f>IF(PLAYERIDMAP2[[#This Row],[POS]]="2B",MAX(AP$1:AP20)+1,"")</f>
        <v/>
      </c>
      <c r="AQ21" t="str">
        <f>IFERROR(INDEX(PLAYERIDMAP2[PLAYERNAME],MATCH(ROW()-ROW(AQ$1),SECONDBASE,0)),"")</f>
        <v>Charlie Culberson</v>
      </c>
      <c r="AR21" t="str">
        <f>IF(PLAYERIDMAP2[[#This Row],[POS]]="3B",MAX(AR$1:AR20)+1,"")</f>
        <v/>
      </c>
      <c r="AS21" t="str">
        <f>IFERROR(INDEX(PLAYERIDMAP2[PLAYERNAME],MATCH(ROW()-ROW(AS$1),THIRDBASE,0)),"")</f>
        <v>Kaleb Cowart</v>
      </c>
      <c r="AT21" t="str">
        <f>IF(PLAYERIDMAP2[[#This Row],[POS]]="SS",MAX(AT$1:AT20)+1,"")</f>
        <v/>
      </c>
      <c r="AU21" t="str">
        <f>IFERROR(INDEX(PLAYERIDMAP2[PLAYERNAME],MATCH(ROW()-ROW(AU$1),SHORTSTOP,0)),"")</f>
        <v>Carlos Correa</v>
      </c>
      <c r="AV21" t="str">
        <f>IF(PLAYERIDMAP2[[#This Row],[POS]]="OF",MAX(AV$1:AV20)+1,"")</f>
        <v/>
      </c>
      <c r="AW21" t="str">
        <f>IFERROR(INDEX(PLAYERIDMAP2[PLAYERNAME],MATCH(ROW()-ROW(AW$1),OUTFIELD,0)),"")</f>
        <v>Charlie Blackmon</v>
      </c>
      <c r="AX21">
        <f>IF(PLAYERIDMAP2[[#This Row],[POS]]&lt;&gt;"P",MAX(AX$1:AX20)+1,"")</f>
        <v>11</v>
      </c>
      <c r="AY21" t="str">
        <f>IFERROR(INDEX(PLAYERIDMAP2[PLAYERNAME],MATCH(ROW()-ROW(AY$1),HITTERS,0)),"")</f>
        <v>Bryan Anderson</v>
      </c>
      <c r="AZ21" t="str">
        <f>IF(PLAYERIDMAP2[[#This Row],[POS]]="P",MAX(AZ$1:AZ20)+1,"")</f>
        <v/>
      </c>
      <c r="BA21" t="str">
        <f>IFERROR(INDEX(PLAYERIDMAP2[PLAYERNAME],MATCH(ROW()-ROW(BA$1),PITCHERS,0)),"")</f>
        <v>Jose Arredondo</v>
      </c>
    </row>
    <row r="22" spans="1:53" x14ac:dyDescent="0.25">
      <c r="A22" t="s">
        <v>11056</v>
      </c>
      <c r="B22" t="s">
        <v>10902</v>
      </c>
      <c r="C22" s="1">
        <v>32467</v>
      </c>
      <c r="D22" t="s">
        <v>16873</v>
      </c>
      <c r="E22" t="s">
        <v>16874</v>
      </c>
      <c r="F22" t="s">
        <v>11057</v>
      </c>
      <c r="G22" t="s">
        <v>14693</v>
      </c>
      <c r="H22" t="s">
        <v>10988</v>
      </c>
      <c r="I22" t="s">
        <v>16875</v>
      </c>
      <c r="J22" t="s">
        <v>10902</v>
      </c>
      <c r="K22">
        <v>592102</v>
      </c>
      <c r="L22" t="s">
        <v>10902</v>
      </c>
      <c r="M22">
        <v>1953416</v>
      </c>
      <c r="N22" t="s">
        <v>10902</v>
      </c>
      <c r="O22" t="s">
        <v>11058</v>
      </c>
      <c r="P22" t="s">
        <v>11056</v>
      </c>
      <c r="Q22">
        <v>9243</v>
      </c>
      <c r="R22" t="s">
        <v>10902</v>
      </c>
      <c r="S22">
        <v>32188</v>
      </c>
      <c r="T22" t="s">
        <v>10902</v>
      </c>
      <c r="V22" t="s">
        <v>11059</v>
      </c>
      <c r="W22">
        <v>68494</v>
      </c>
      <c r="X22">
        <v>9243</v>
      </c>
      <c r="Y22" t="s">
        <v>10902</v>
      </c>
      <c r="Z22" t="s">
        <v>11060</v>
      </c>
      <c r="AA22" t="s">
        <v>5703</v>
      </c>
      <c r="AB22" t="s">
        <v>5703</v>
      </c>
      <c r="AC22" t="s">
        <v>10902</v>
      </c>
      <c r="AD22" t="s">
        <v>11060</v>
      </c>
      <c r="AE22">
        <v>12627</v>
      </c>
      <c r="AF22" t="s">
        <v>10902</v>
      </c>
      <c r="AG22">
        <v>17054</v>
      </c>
      <c r="AH22" t="s">
        <v>10902</v>
      </c>
      <c r="AL22" t="str">
        <f>IF(PLAYERIDMAP2[[#This Row],[POS]]="C",MAX(AL$1:AL21)+1,"")</f>
        <v/>
      </c>
      <c r="AM22" t="str">
        <f>IFERROR(INDEX(PLAYERIDMAP2[PLAYERNAME],MATCH(ROW()-ROW(AM$1),CATCHERS,0)),"")</f>
        <v>Carlos Corporan</v>
      </c>
      <c r="AN22" t="str">
        <f>IF(PLAYERIDMAP2[[#This Row],[POS]]="1B",MAX(AN$1:AN21)+1,"")</f>
        <v/>
      </c>
      <c r="AO22" t="str">
        <f>IFERROR(INDEX(PLAYERIDMAP2[PLAYERNAME],MATCH(ROW()-ROW(AO$1),FIRSTBASE,0)),"")</f>
        <v>Greg Dobbs</v>
      </c>
      <c r="AP22" t="str">
        <f>IF(PLAYERIDMAP2[[#This Row],[POS]]="2B",MAX(AP$1:AP21)+1,"")</f>
        <v/>
      </c>
      <c r="AQ22" t="str">
        <f>IFERROR(INDEX(PLAYERIDMAP2[PLAYERNAME],MATCH(ROW()-ROW(AQ$1),SECONDBASE,0)),"")</f>
        <v>Ivan De Jesus</v>
      </c>
      <c r="AR22" t="str">
        <f>IF(PLAYERIDMAP2[[#This Row],[POS]]="3B",MAX(AR$1:AR21)+1,"")</f>
        <v/>
      </c>
      <c r="AS22" t="str">
        <f>IFERROR(INDEX(PLAYERIDMAP2[PLAYERNAME],MATCH(ROW()-ROW(AS$1),THIRDBASE,0)),"")</f>
        <v>Zack Cox</v>
      </c>
      <c r="AT22" t="str">
        <f>IF(PLAYERIDMAP2[[#This Row],[POS]]="SS",MAX(AT$1:AT21)+1,"")</f>
        <v/>
      </c>
      <c r="AU22" t="str">
        <f>IFERROR(INDEX(PLAYERIDMAP2[PLAYERNAME],MATCH(ROW()-ROW(AU$1),SHORTSTOP,0)),"")</f>
        <v>Zack Cozart</v>
      </c>
      <c r="AV22" t="str">
        <f>IF(PLAYERIDMAP2[[#This Row],[POS]]="OF",MAX(AV$1:AV21)+1,"")</f>
        <v/>
      </c>
      <c r="AW22" t="str">
        <f>IFERROR(INDEX(PLAYERIDMAP2[PLAYERNAME],MATCH(ROW()-ROW(AW$1),OUTFIELD,0)),"")</f>
        <v>Gregor Blanco</v>
      </c>
      <c r="AX22" t="str">
        <f>IF(PLAYERIDMAP2[[#This Row],[POS]]&lt;&gt;"P",MAX(AX$1:AX21)+1,"")</f>
        <v/>
      </c>
      <c r="AY22" t="str">
        <f>IFERROR(INDEX(PLAYERIDMAP2[PLAYERNAME],MATCH(ROW()-ROW(AY$1),HITTERS,0)),"")</f>
        <v>Lars Anderson</v>
      </c>
      <c r="AZ22">
        <f>IF(PLAYERIDMAP2[[#This Row],[POS]]="P",MAX(AZ$1:AZ21)+1,"")</f>
        <v>10</v>
      </c>
      <c r="BA22" t="str">
        <f>IFERROR(INDEX(PLAYERIDMAP2[PLAYERNAME],MATCH(ROW()-ROW(BA$1),PITCHERS,0)),"")</f>
        <v>Jake Arrieta</v>
      </c>
    </row>
    <row r="23" spans="1:53" x14ac:dyDescent="0.25">
      <c r="A23" t="s">
        <v>11061</v>
      </c>
      <c r="B23" t="s">
        <v>4969</v>
      </c>
      <c r="C23" s="1">
        <v>32686</v>
      </c>
      <c r="D23" t="s">
        <v>18416</v>
      </c>
      <c r="E23" t="s">
        <v>16888</v>
      </c>
      <c r="F23" t="s">
        <v>11057</v>
      </c>
      <c r="G23" t="s">
        <v>14693</v>
      </c>
      <c r="H23" t="s">
        <v>10998</v>
      </c>
      <c r="I23" t="s">
        <v>18417</v>
      </c>
      <c r="J23" t="s">
        <v>4969</v>
      </c>
      <c r="K23">
        <v>501659</v>
      </c>
      <c r="L23" t="s">
        <v>4969</v>
      </c>
      <c r="M23">
        <v>1813191</v>
      </c>
      <c r="N23" t="s">
        <v>4969</v>
      </c>
      <c r="O23" t="s">
        <v>11063</v>
      </c>
      <c r="P23" t="s">
        <v>11061</v>
      </c>
      <c r="Q23">
        <v>9506</v>
      </c>
      <c r="R23" t="s">
        <v>4969</v>
      </c>
      <c r="S23">
        <v>31474</v>
      </c>
      <c r="T23" t="s">
        <v>11064</v>
      </c>
      <c r="V23" t="s">
        <v>11065</v>
      </c>
      <c r="W23">
        <v>50910</v>
      </c>
      <c r="X23">
        <v>9506</v>
      </c>
      <c r="Y23" t="s">
        <v>4969</v>
      </c>
      <c r="Z23" t="s">
        <v>11066</v>
      </c>
      <c r="AA23" t="s">
        <v>11011</v>
      </c>
      <c r="AB23" t="s">
        <v>5703</v>
      </c>
      <c r="AC23" t="s">
        <v>4969</v>
      </c>
      <c r="AD23" t="s">
        <v>11066</v>
      </c>
      <c r="AF23" t="s">
        <v>4969</v>
      </c>
      <c r="AG23">
        <v>14019</v>
      </c>
      <c r="AL23" t="str">
        <f>IF(PLAYERIDMAP2[[#This Row],[POS]]="C",MAX(AL$1:AL22)+1,"")</f>
        <v/>
      </c>
      <c r="AM23" t="str">
        <f>IFERROR(INDEX(PLAYERIDMAP2[PLAYERNAME],MATCH(ROW()-ROW(AM$1),CATCHERS,0)),"")</f>
        <v>Tony Cruz</v>
      </c>
      <c r="AN23" t="str">
        <f>IF(PLAYERIDMAP2[[#This Row],[POS]]="1B",MAX(AN$1:AN22)+1,"")</f>
        <v/>
      </c>
      <c r="AO23" t="str">
        <f>IFERROR(INDEX(PLAYERIDMAP2[PLAYERNAME],MATCH(ROW()-ROW(AO$1),FIRSTBASE,0)),"")</f>
        <v>Lucas Duda</v>
      </c>
      <c r="AP23" t="str">
        <f>IF(PLAYERIDMAP2[[#This Row],[POS]]="2B",MAX(AP$1:AP22)+1,"")</f>
        <v/>
      </c>
      <c r="AQ23" t="str">
        <f>IFERROR(INDEX(PLAYERIDMAP2[PLAYERNAME],MATCH(ROW()-ROW(AQ$1),SECONDBASE,0)),"")</f>
        <v>Daniel Descalso</v>
      </c>
      <c r="AR23" t="str">
        <f>IF(PLAYERIDMAP2[[#This Row],[POS]]="3B",MAX(AR$1:AR22)+1,"")</f>
        <v/>
      </c>
      <c r="AS23" t="str">
        <f>IFERROR(INDEX(PLAYERIDMAP2[PLAYERNAME],MATCH(ROW()-ROW(AS$1),THIRDBASE,0)),"")</f>
        <v>James Darnell</v>
      </c>
      <c r="AT23" t="str">
        <f>IF(PLAYERIDMAP2[[#This Row],[POS]]="SS",MAX(AT$1:AT22)+1,"")</f>
        <v/>
      </c>
      <c r="AU23" t="str">
        <f>IFERROR(INDEX(PLAYERIDMAP2[PLAYERNAME],MATCH(ROW()-ROW(AU$1),SHORTSTOP,0)),"")</f>
        <v>Brandon Crawford</v>
      </c>
      <c r="AV23">
        <f>IF(PLAYERIDMAP2[[#This Row],[POS]]="OF",MAX(AV$1:AV22)+1,"")</f>
        <v>3</v>
      </c>
      <c r="AW23" t="str">
        <f>IFERROR(INDEX(PLAYERIDMAP2[PLAYERNAME],MATCH(ROW()-ROW(AW$1),OUTFIELD,0)),"")</f>
        <v>Brennan Boesch</v>
      </c>
      <c r="AX23">
        <f>IF(PLAYERIDMAP2[[#This Row],[POS]]&lt;&gt;"P",MAX(AX$1:AX22)+1,"")</f>
        <v>12</v>
      </c>
      <c r="AY23" t="str">
        <f>IFERROR(INDEX(PLAYERIDMAP2[PLAYERNAME],MATCH(ROW()-ROW(AY$1),HITTERS,0)),"")</f>
        <v>Robert Andino</v>
      </c>
      <c r="AZ23" t="str">
        <f>IF(PLAYERIDMAP2[[#This Row],[POS]]="P",MAX(AZ$1:AZ22)+1,"")</f>
        <v/>
      </c>
      <c r="BA23" t="str">
        <f>IFERROR(INDEX(PLAYERIDMAP2[PLAYERNAME],MATCH(ROW()-ROW(BA$1),PITCHERS,0)),"")</f>
        <v>Bronson Arroyo</v>
      </c>
    </row>
    <row r="24" spans="1:53" x14ac:dyDescent="0.25">
      <c r="A24" t="s">
        <v>11067</v>
      </c>
      <c r="B24" t="s">
        <v>5268</v>
      </c>
      <c r="C24" s="1">
        <v>32669</v>
      </c>
      <c r="D24" t="s">
        <v>16887</v>
      </c>
      <c r="E24" t="s">
        <v>16888</v>
      </c>
      <c r="F24" t="s">
        <v>11068</v>
      </c>
      <c r="G24" t="s">
        <v>16838</v>
      </c>
      <c r="H24" t="s">
        <v>10998</v>
      </c>
      <c r="I24" t="s">
        <v>16889</v>
      </c>
      <c r="J24" t="s">
        <v>5268</v>
      </c>
      <c r="K24">
        <v>501660</v>
      </c>
      <c r="L24" t="s">
        <v>5268</v>
      </c>
      <c r="M24">
        <v>1812890</v>
      </c>
      <c r="N24" t="s">
        <v>5268</v>
      </c>
      <c r="O24" t="s">
        <v>11069</v>
      </c>
      <c r="P24" t="s">
        <v>11067</v>
      </c>
      <c r="Q24">
        <v>9436</v>
      </c>
      <c r="R24" t="s">
        <v>5268</v>
      </c>
      <c r="S24">
        <v>31469</v>
      </c>
      <c r="T24" t="s">
        <v>5268</v>
      </c>
      <c r="U24" t="s">
        <v>5268</v>
      </c>
      <c r="V24" t="s">
        <v>11070</v>
      </c>
      <c r="W24">
        <v>50911</v>
      </c>
      <c r="X24">
        <v>9436</v>
      </c>
      <c r="Y24" t="s">
        <v>5268</v>
      </c>
      <c r="Z24" t="s">
        <v>11071</v>
      </c>
      <c r="AA24" t="s">
        <v>11011</v>
      </c>
      <c r="AB24" t="s">
        <v>5703</v>
      </c>
      <c r="AC24" t="s">
        <v>5268</v>
      </c>
      <c r="AD24" t="s">
        <v>11071</v>
      </c>
      <c r="AL24" t="str">
        <f>IF(PLAYERIDMAP2[[#This Row],[POS]]="C",MAX(AL$1:AL23)+1,"")</f>
        <v/>
      </c>
      <c r="AM24" t="str">
        <f>IFERROR(INDEX(PLAYERIDMAP2[PLAYERNAME],MATCH(ROW()-ROW(AM$1),CATCHERS,0)),"")</f>
        <v>Travis D'Arnaud</v>
      </c>
      <c r="AN24" t="str">
        <f>IF(PLAYERIDMAP2[[#This Row],[POS]]="1B",MAX(AN$1:AN23)+1,"")</f>
        <v/>
      </c>
      <c r="AO24" t="str">
        <f>IFERROR(INDEX(PLAYERIDMAP2[PLAYERNAME],MATCH(ROW()-ROW(AO$1),FIRSTBASE,0)),"")</f>
        <v>Adam Dunn</v>
      </c>
      <c r="AP24" t="str">
        <f>IF(PLAYERIDMAP2[[#This Row],[POS]]="2B",MAX(AP$1:AP23)+1,"")</f>
        <v/>
      </c>
      <c r="AQ24" t="str">
        <f>IFERROR(INDEX(PLAYERIDMAP2[PLAYERNAME],MATCH(ROW()-ROW(AQ$1),SECONDBASE,0)),"")</f>
        <v>Derek Dietrich</v>
      </c>
      <c r="AR24" t="str">
        <f>IF(PLAYERIDMAP2[[#This Row],[POS]]="3B",MAX(AR$1:AR23)+1,"")</f>
        <v/>
      </c>
      <c r="AS24" t="str">
        <f>IFERROR(INDEX(PLAYERIDMAP2[PLAYERNAME],MATCH(ROW()-ROW(AS$1),THIRDBASE,0)),"")</f>
        <v>Matt Davidson</v>
      </c>
      <c r="AT24" t="str">
        <f>IF(PLAYERIDMAP2[[#This Row],[POS]]="SS",MAX(AT$1:AT23)+1,"")</f>
        <v/>
      </c>
      <c r="AU24" t="str">
        <f>IFERROR(INDEX(PLAYERIDMAP2[PLAYERNAME],MATCH(ROW()-ROW(AU$1),SHORTSTOP,0)),"")</f>
        <v>J.P. Crawford</v>
      </c>
      <c r="AV24">
        <f>IF(PLAYERIDMAP2[[#This Row],[POS]]="OF",MAX(AV$1:AV23)+1,"")</f>
        <v>4</v>
      </c>
      <c r="AW24" t="str">
        <f>IFERROR(INDEX(PLAYERIDMAP2[PLAYERNAME],MATCH(ROW()-ROW(AW$1),OUTFIELD,0)),"")</f>
        <v>Brian Bogusevic</v>
      </c>
      <c r="AX24">
        <f>IF(PLAYERIDMAP2[[#This Row],[POS]]&lt;&gt;"P",MAX(AX$1:AX23)+1,"")</f>
        <v>13</v>
      </c>
      <c r="AY24" t="str">
        <f>IFERROR(INDEX(PLAYERIDMAP2[PLAYERNAME],MATCH(ROW()-ROW(AY$1),HITTERS,0)),"")</f>
        <v>Elvis Andrus</v>
      </c>
      <c r="AZ24" t="str">
        <f>IF(PLAYERIDMAP2[[#This Row],[POS]]="P",MAX(AZ$1:AZ23)+1,"")</f>
        <v/>
      </c>
      <c r="BA24" t="str">
        <f>IFERROR(INDEX(PLAYERIDMAP2[PLAYERNAME],MATCH(ROW()-ROW(BA$1),PITCHERS,0)),"")</f>
        <v>Scott Atchison</v>
      </c>
    </row>
    <row r="25" spans="1:53" x14ac:dyDescent="0.25">
      <c r="A25" t="s">
        <v>17245</v>
      </c>
      <c r="B25" t="s">
        <v>4792</v>
      </c>
      <c r="C25" s="1">
        <v>34440</v>
      </c>
      <c r="D25" t="s">
        <v>17246</v>
      </c>
      <c r="E25" t="s">
        <v>17247</v>
      </c>
      <c r="F25" t="s">
        <v>11053</v>
      </c>
      <c r="G25" t="s">
        <v>16838</v>
      </c>
      <c r="H25" t="s">
        <v>10998</v>
      </c>
      <c r="I25" t="s">
        <v>4791</v>
      </c>
      <c r="J25" t="s">
        <v>4792</v>
      </c>
      <c r="K25">
        <v>546991</v>
      </c>
      <c r="L25" t="s">
        <v>4792</v>
      </c>
      <c r="S25">
        <v>32686</v>
      </c>
      <c r="T25" t="s">
        <v>4792</v>
      </c>
      <c r="Z25" t="s">
        <v>17248</v>
      </c>
      <c r="AA25" t="s">
        <v>5703</v>
      </c>
      <c r="AB25" t="s">
        <v>5703</v>
      </c>
      <c r="AL25" t="str">
        <f>IF(PLAYERIDMAP2[[#This Row],[POS]]="C",MAX(AL$1:AL24)+1,"")</f>
        <v/>
      </c>
      <c r="AM25" t="str">
        <f>IFERROR(INDEX(PLAYERIDMAP2[PLAYERNAME],MATCH(ROW()-ROW(AM$1),CATCHERS,0)),"")</f>
        <v>A.J. Ellis</v>
      </c>
      <c r="AN25" t="str">
        <f>IF(PLAYERIDMAP2[[#This Row],[POS]]="1B",MAX(AN$1:AN24)+1,"")</f>
        <v/>
      </c>
      <c r="AO25" t="str">
        <f>IFERROR(INDEX(PLAYERIDMAP2[PLAYERNAME],MATCH(ROW()-ROW(AO$1),FIRSTBASE,0)),"")</f>
        <v>Edwin Encarnacion</v>
      </c>
      <c r="AP25" t="str">
        <f>IF(PLAYERIDMAP2[[#This Row],[POS]]="2B",MAX(AP$1:AP24)+1,"")</f>
        <v/>
      </c>
      <c r="AQ25" t="str">
        <f>IFERROR(INDEX(PLAYERIDMAP2[PLAYERNAME],MATCH(ROW()-ROW(AQ$1),SECONDBASE,0)),"")</f>
        <v>Matt Downs</v>
      </c>
      <c r="AR25" t="str">
        <f>IF(PLAYERIDMAP2[[#This Row],[POS]]="3B",MAX(AR$1:AR24)+1,"")</f>
        <v/>
      </c>
      <c r="AS25" t="str">
        <f>IFERROR(INDEX(PLAYERIDMAP2[PLAYERNAME],MATCH(ROW()-ROW(AS$1),THIRDBASE,0)),"")</f>
        <v>Chris Davis</v>
      </c>
      <c r="AT25" t="str">
        <f>IF(PLAYERIDMAP2[[#This Row],[POS]]="SS",MAX(AT$1:AT24)+1,"")</f>
        <v/>
      </c>
      <c r="AU25" t="str">
        <f>IFERROR(INDEX(PLAYERIDMAP2[PLAYERNAME],MATCH(ROW()-ROW(AU$1),SHORTSTOP,0)),"")</f>
        <v>Luis Cruz</v>
      </c>
      <c r="AV25">
        <f>IF(PLAYERIDMAP2[[#This Row],[POS]]="OF",MAX(AV$1:AV24)+1,"")</f>
        <v>5</v>
      </c>
      <c r="AW25" t="str">
        <f>IFERROR(INDEX(PLAYERIDMAP2[PLAYERNAME],MATCH(ROW()-ROW(AW$1),OUTFIELD,0)),"")</f>
        <v>Julio Borbon</v>
      </c>
      <c r="AX25">
        <f>IF(PLAYERIDMAP2[[#This Row],[POS]]&lt;&gt;"P",MAX(AX$1:AX24)+1,"")</f>
        <v>14</v>
      </c>
      <c r="AY25" t="str">
        <f>IFERROR(INDEX(PLAYERIDMAP2[PLAYERNAME],MATCH(ROW()-ROW(AY$1),HITTERS,0)),"")</f>
        <v>Rick Ankiel</v>
      </c>
      <c r="AZ25" t="str">
        <f>IF(PLAYERIDMAP2[[#This Row],[POS]]="P",MAX(AZ$1:AZ24)+1,"")</f>
        <v/>
      </c>
      <c r="BA25" t="str">
        <f>IFERROR(INDEX(PLAYERIDMAP2[PLAYERNAME],MATCH(ROW()-ROW(BA$1),PITCHERS,0)),"")</f>
        <v>Phillippe Aumont</v>
      </c>
    </row>
    <row r="26" spans="1:53" x14ac:dyDescent="0.25">
      <c r="A26" t="s">
        <v>11072</v>
      </c>
      <c r="B26" t="s">
        <v>5567</v>
      </c>
      <c r="C26" s="1">
        <v>31875</v>
      </c>
      <c r="D26" t="s">
        <v>20051</v>
      </c>
      <c r="E26" t="s">
        <v>20052</v>
      </c>
      <c r="F26" t="s">
        <v>10992</v>
      </c>
      <c r="G26" t="s">
        <v>14693</v>
      </c>
      <c r="H26" t="s">
        <v>11003</v>
      </c>
      <c r="I26" t="s">
        <v>20053</v>
      </c>
      <c r="J26" t="s">
        <v>5567</v>
      </c>
      <c r="K26">
        <v>475174</v>
      </c>
      <c r="L26" t="s">
        <v>5567</v>
      </c>
      <c r="M26">
        <v>1629156</v>
      </c>
      <c r="N26" t="s">
        <v>5567</v>
      </c>
      <c r="O26" t="s">
        <v>11073</v>
      </c>
      <c r="P26" t="s">
        <v>11072</v>
      </c>
      <c r="Q26">
        <v>8660</v>
      </c>
      <c r="R26" t="s">
        <v>5567</v>
      </c>
      <c r="S26">
        <v>30016</v>
      </c>
      <c r="T26" t="s">
        <v>5567</v>
      </c>
      <c r="U26" t="s">
        <v>5567</v>
      </c>
      <c r="V26" t="s">
        <v>11074</v>
      </c>
      <c r="W26">
        <v>58012</v>
      </c>
      <c r="X26">
        <v>8660</v>
      </c>
      <c r="Y26" t="s">
        <v>5567</v>
      </c>
      <c r="Z26" t="s">
        <v>11075</v>
      </c>
      <c r="AA26" t="s">
        <v>10958</v>
      </c>
      <c r="AB26" t="s">
        <v>5703</v>
      </c>
      <c r="AC26" t="s">
        <v>5567</v>
      </c>
      <c r="AD26" t="s">
        <v>11075</v>
      </c>
      <c r="AE26">
        <v>10467</v>
      </c>
      <c r="AF26" t="s">
        <v>5567</v>
      </c>
      <c r="AG26">
        <v>12521</v>
      </c>
      <c r="AH26" t="s">
        <v>5567</v>
      </c>
      <c r="AL26" t="str">
        <f>IF(PLAYERIDMAP2[[#This Row],[POS]]="C",MAX(AL$1:AL25)+1,"")</f>
        <v/>
      </c>
      <c r="AM26" t="str">
        <f>IFERROR(INDEX(PLAYERIDMAP2[PLAYERNAME],MATCH(ROW()-ROW(AM$1),CATCHERS,0)),"")</f>
        <v>Luis Exposito</v>
      </c>
      <c r="AN26">
        <f>IF(PLAYERIDMAP2[[#This Row],[POS]]="1B",MAX(AN$1:AN25)+1,"")</f>
        <v>4</v>
      </c>
      <c r="AO26" t="str">
        <f>IFERROR(INDEX(PLAYERIDMAP2[PLAYERNAME],MATCH(ROW()-ROW(AO$1),FIRSTBASE,0)),"")</f>
        <v>Prince Fielder</v>
      </c>
      <c r="AP26" t="str">
        <f>IF(PLAYERIDMAP2[[#This Row],[POS]]="2B",MAX(AP$1:AP25)+1,"")</f>
        <v/>
      </c>
      <c r="AQ26" t="str">
        <f>IFERROR(INDEX(PLAYERIDMAP2[PLAYERNAME],MATCH(ROW()-ROW(AQ$1),SECONDBASE,0)),"")</f>
        <v>Brian Dozier</v>
      </c>
      <c r="AR26" t="str">
        <f>IF(PLAYERIDMAP2[[#This Row],[POS]]="3B",MAX(AR$1:AR25)+1,"")</f>
        <v/>
      </c>
      <c r="AS26" t="str">
        <f>IFERROR(INDEX(PLAYERIDMAP2[PLAYERNAME],MATCH(ROW()-ROW(AS$1),THIRDBASE,0)),"")</f>
        <v>Mark DeRosa</v>
      </c>
      <c r="AT26" t="str">
        <f>IF(PLAYERIDMAP2[[#This Row],[POS]]="SS",MAX(AT$1:AT25)+1,"")</f>
        <v/>
      </c>
      <c r="AU26" t="str">
        <f>IFERROR(INDEX(PLAYERIDMAP2[PLAYERNAME],MATCH(ROW()-ROW(AU$1),SHORTSTOP,0)),"")</f>
        <v>Chase d'Arnaud</v>
      </c>
      <c r="AV26" t="str">
        <f>IF(PLAYERIDMAP2[[#This Row],[POS]]="OF",MAX(AV$1:AV25)+1,"")</f>
        <v/>
      </c>
      <c r="AW26" t="str">
        <f>IFERROR(INDEX(PLAYERIDMAP2[PLAYERNAME],MATCH(ROW()-ROW(AW$1),OUTFIELD,0)),"")</f>
        <v>Jason Bourgeois</v>
      </c>
      <c r="AX26">
        <f>IF(PLAYERIDMAP2[[#This Row],[POS]]&lt;&gt;"P",MAX(AX$1:AX25)+1,"")</f>
        <v>15</v>
      </c>
      <c r="AY26" t="str">
        <f>IFERROR(INDEX(PLAYERIDMAP2[PLAYERNAME],MATCH(ROW()-ROW(AY$1),HITTERS,0)),"")</f>
        <v>Dean Anna</v>
      </c>
      <c r="AZ26" t="str">
        <f>IF(PLAYERIDMAP2[[#This Row],[POS]]="P",MAX(AZ$1:AZ25)+1,"")</f>
        <v/>
      </c>
      <c r="BA26" t="str">
        <f>IFERROR(INDEX(PLAYERIDMAP2[PLAYERNAME],MATCH(ROW()-ROW(BA$1),PITCHERS,0)),"")</f>
        <v>Luis Avilan</v>
      </c>
    </row>
    <row r="27" spans="1:53" x14ac:dyDescent="0.25">
      <c r="A27" t="s">
        <v>18572</v>
      </c>
      <c r="B27" t="s">
        <v>3845</v>
      </c>
      <c r="C27" s="1">
        <v>33252</v>
      </c>
      <c r="D27" t="s">
        <v>18409</v>
      </c>
      <c r="E27" t="s">
        <v>18573</v>
      </c>
      <c r="F27" t="s">
        <v>11176</v>
      </c>
      <c r="G27" t="s">
        <v>16838</v>
      </c>
      <c r="H27" t="s">
        <v>10998</v>
      </c>
      <c r="I27" t="s">
        <v>18574</v>
      </c>
      <c r="J27" t="s">
        <v>3845</v>
      </c>
      <c r="K27">
        <v>571437</v>
      </c>
      <c r="L27" t="s">
        <v>3845</v>
      </c>
      <c r="M27">
        <v>2107840</v>
      </c>
      <c r="N27" t="s">
        <v>3845</v>
      </c>
      <c r="P27" t="s">
        <v>18572</v>
      </c>
      <c r="Q27">
        <v>9734</v>
      </c>
      <c r="R27" t="s">
        <v>3845</v>
      </c>
      <c r="S27">
        <v>31738</v>
      </c>
      <c r="T27" t="s">
        <v>3845</v>
      </c>
      <c r="W27">
        <v>59584</v>
      </c>
      <c r="X27">
        <v>9734</v>
      </c>
      <c r="Y27" t="s">
        <v>3845</v>
      </c>
      <c r="Z27" t="s">
        <v>18575</v>
      </c>
      <c r="AA27" t="s">
        <v>5703</v>
      </c>
      <c r="AB27" t="s">
        <v>5703</v>
      </c>
      <c r="AD27" t="s">
        <v>18575</v>
      </c>
      <c r="AL27" t="str">
        <f>IF(PLAYERIDMAP2[[#This Row],[POS]]="C",MAX(AL$1:AL26)+1,"")</f>
        <v/>
      </c>
      <c r="AM27" t="str">
        <f>IFERROR(INDEX(PLAYERIDMAP2[PLAYERNAME],MATCH(ROW()-ROW(AM$1),CATCHERS,0)),"")</f>
        <v>Tim Federowicz</v>
      </c>
      <c r="AN27" t="str">
        <f>IF(PLAYERIDMAP2[[#This Row],[POS]]="1B",MAX(AN$1:AN26)+1,"")</f>
        <v/>
      </c>
      <c r="AO27" t="str">
        <f>IFERROR(INDEX(PLAYERIDMAP2[PLAYERNAME],MATCH(ROW()-ROW(AO$1),FIRSTBASE,0)),"")</f>
        <v>Freddie Freeman</v>
      </c>
      <c r="AP27" t="str">
        <f>IF(PLAYERIDMAP2[[#This Row],[POS]]="2B",MAX(AP$1:AP26)+1,"")</f>
        <v/>
      </c>
      <c r="AQ27" t="str">
        <f>IFERROR(INDEX(PLAYERIDMAP2[PLAYERNAME],MATCH(ROW()-ROW(AQ$1),SECONDBASE,0)),"")</f>
        <v>Matt Duffy</v>
      </c>
      <c r="AR27" t="str">
        <f>IF(PLAYERIDMAP2[[#This Row],[POS]]="3B",MAX(AR$1:AR26)+1,"")</f>
        <v/>
      </c>
      <c r="AS27" t="str">
        <f>IFERROR(INDEX(PLAYERIDMAP2[PLAYERNAME],MATCH(ROW()-ROW(AS$1),THIRDBASE,0)),"")</f>
        <v>Blake Dewitt</v>
      </c>
      <c r="AT27" t="str">
        <f>IF(PLAYERIDMAP2[[#This Row],[POS]]="SS",MAX(AT$1:AT26)+1,"")</f>
        <v/>
      </c>
      <c r="AU27" t="str">
        <f>IFERROR(INDEX(PLAYERIDMAP2[PLAYERNAME],MATCH(ROW()-ROW(AU$1),SHORTSTOP,0)),"")</f>
        <v>Ian Desmond</v>
      </c>
      <c r="AV27">
        <f>IF(PLAYERIDMAP2[[#This Row],[POS]]="OF",MAX(AV$1:AV26)+1,"")</f>
        <v>6</v>
      </c>
      <c r="AW27" t="str">
        <f>IFERROR(INDEX(PLAYERIDMAP2[PLAYERNAME],MATCH(ROW()-ROW(AW$1),OUTFIELD,0)),"")</f>
        <v>Peter Bourjos</v>
      </c>
      <c r="AX27">
        <f>IF(PLAYERIDMAP2[[#This Row],[POS]]&lt;&gt;"P",MAX(AX$1:AX26)+1,"")</f>
        <v>16</v>
      </c>
      <c r="AY27" t="str">
        <f>IFERROR(INDEX(PLAYERIDMAP2[PLAYERNAME],MATCH(ROW()-ROW(AY$1),HITTERS,0)),"")</f>
        <v>Norichika Aoki</v>
      </c>
      <c r="AZ27" t="str">
        <f>IF(PLAYERIDMAP2[[#This Row],[POS]]="P",MAX(AZ$1:AZ26)+1,"")</f>
        <v/>
      </c>
      <c r="BA27" t="str">
        <f>IFERROR(INDEX(PLAYERIDMAP2[PLAYERNAME],MATCH(ROW()-ROW(BA$1),PITCHERS,0)),"")</f>
        <v>Dylan Axelrod</v>
      </c>
    </row>
    <row r="28" spans="1:53" x14ac:dyDescent="0.25">
      <c r="A28" t="s">
        <v>11076</v>
      </c>
      <c r="B28" t="s">
        <v>5584</v>
      </c>
      <c r="C28" s="1">
        <v>32999</v>
      </c>
      <c r="D28" t="s">
        <v>16850</v>
      </c>
      <c r="E28" t="s">
        <v>18513</v>
      </c>
      <c r="F28" t="s">
        <v>11077</v>
      </c>
      <c r="G28" t="s">
        <v>14693</v>
      </c>
      <c r="H28" t="s">
        <v>5706</v>
      </c>
      <c r="I28" t="s">
        <v>18514</v>
      </c>
      <c r="J28" t="s">
        <v>5584</v>
      </c>
      <c r="K28">
        <v>514888</v>
      </c>
      <c r="L28" t="s">
        <v>5584</v>
      </c>
      <c r="M28">
        <v>1839905</v>
      </c>
      <c r="N28" t="s">
        <v>5584</v>
      </c>
      <c r="O28" t="s">
        <v>11078</v>
      </c>
      <c r="P28" t="s">
        <v>11076</v>
      </c>
      <c r="Q28">
        <v>8996</v>
      </c>
      <c r="R28" t="s">
        <v>5584</v>
      </c>
      <c r="S28">
        <v>31662</v>
      </c>
      <c r="T28" t="s">
        <v>5584</v>
      </c>
      <c r="U28" t="s">
        <v>5584</v>
      </c>
      <c r="V28" t="s">
        <v>11079</v>
      </c>
      <c r="W28">
        <v>55877</v>
      </c>
      <c r="X28">
        <v>8996</v>
      </c>
      <c r="Y28" t="s">
        <v>5584</v>
      </c>
      <c r="Z28" t="s">
        <v>11080</v>
      </c>
      <c r="AA28" t="s">
        <v>5703</v>
      </c>
      <c r="AB28" t="s">
        <v>5703</v>
      </c>
      <c r="AC28" t="s">
        <v>5584</v>
      </c>
      <c r="AD28" t="s">
        <v>11080</v>
      </c>
      <c r="AE28">
        <v>12118</v>
      </c>
      <c r="AF28" t="s">
        <v>5584</v>
      </c>
      <c r="AG28">
        <v>14562</v>
      </c>
      <c r="AH28" t="s">
        <v>5584</v>
      </c>
      <c r="AL28" t="str">
        <f>IF(PLAYERIDMAP2[[#This Row],[POS]]="C",MAX(AL$1:AL27)+1,"")</f>
        <v/>
      </c>
      <c r="AM28" t="str">
        <f>IFERROR(INDEX(PLAYERIDMAP2[PLAYERNAME],MATCH(ROW()-ROW(AM$1),CATCHERS,0)),"")</f>
        <v>Jesus Flores</v>
      </c>
      <c r="AN28" t="str">
        <f>IF(PLAYERIDMAP2[[#This Row],[POS]]="1B",MAX(AN$1:AN27)+1,"")</f>
        <v/>
      </c>
      <c r="AO28" t="str">
        <f>IFERROR(INDEX(PLAYERIDMAP2[PLAYERNAME],MATCH(ROW()-ROW(AO$1),FIRSTBASE,0)),"")</f>
        <v>Mat Gamel</v>
      </c>
      <c r="AP28">
        <f>IF(PLAYERIDMAP2[[#This Row],[POS]]="2B",MAX(AP$1:AP27)+1,"")</f>
        <v>4</v>
      </c>
      <c r="AQ28" t="str">
        <f>IFERROR(INDEX(PLAYERIDMAP2[PLAYERNAME],MATCH(ROW()-ROW(AQ$1),SECONDBASE,0)),"")</f>
        <v>Mark Ellis</v>
      </c>
      <c r="AR28" t="str">
        <f>IF(PLAYERIDMAP2[[#This Row],[POS]]="3B",MAX(AR$1:AR27)+1,"")</f>
        <v/>
      </c>
      <c r="AS28" t="str">
        <f>IFERROR(INDEX(PLAYERIDMAP2[PLAYERNAME],MATCH(ROW()-ROW(AS$1),THIRDBASE,0)),"")</f>
        <v>Matt Dominguez</v>
      </c>
      <c r="AT28" t="str">
        <f>IF(PLAYERIDMAP2[[#This Row],[POS]]="SS",MAX(AT$1:AT27)+1,"")</f>
        <v/>
      </c>
      <c r="AU28" t="str">
        <f>IFERROR(INDEX(PLAYERIDMAP2[PLAYERNAME],MATCH(ROW()-ROW(AU$1),SHORTSTOP,0)),"")</f>
        <v>Juan Diaz</v>
      </c>
      <c r="AV28" t="str">
        <f>IF(PLAYERIDMAP2[[#This Row],[POS]]="OF",MAX(AV$1:AV27)+1,"")</f>
        <v/>
      </c>
      <c r="AW28" t="str">
        <f>IFERROR(INDEX(PLAYERIDMAP2[PLAYERNAME],MATCH(ROW()-ROW(AW$1),OUTFIELD,0)),"")</f>
        <v>Michael Bourn</v>
      </c>
      <c r="AX28">
        <f>IF(PLAYERIDMAP2[[#This Row],[POS]]&lt;&gt;"P",MAX(AX$1:AX27)+1,"")</f>
        <v>17</v>
      </c>
      <c r="AY28" t="str">
        <f>IFERROR(INDEX(PLAYERIDMAP2[PLAYERNAME],MATCH(ROW()-ROW(AY$1),HITTERS,0)),"")</f>
        <v>Oswaldo Arcia</v>
      </c>
      <c r="AZ28" t="str">
        <f>IF(PLAYERIDMAP2[[#This Row],[POS]]="P",MAX(AZ$1:AZ27)+1,"")</f>
        <v/>
      </c>
      <c r="BA28" t="str">
        <f>IFERROR(INDEX(PLAYERIDMAP2[PLAYERNAME],MATCH(ROW()-ROW(BA$1),PITCHERS,0)),"")</f>
        <v>John Axford</v>
      </c>
    </row>
    <row r="29" spans="1:53" x14ac:dyDescent="0.25">
      <c r="A29" t="s">
        <v>11081</v>
      </c>
      <c r="B29" t="s">
        <v>10709</v>
      </c>
      <c r="C29" s="1">
        <v>32981</v>
      </c>
      <c r="D29" t="s">
        <v>20003</v>
      </c>
      <c r="E29" t="s">
        <v>18363</v>
      </c>
      <c r="F29" t="s">
        <v>10992</v>
      </c>
      <c r="G29" t="s">
        <v>14693</v>
      </c>
      <c r="H29" t="s">
        <v>10988</v>
      </c>
      <c r="I29" t="s">
        <v>20004</v>
      </c>
      <c r="J29" t="s">
        <v>10709</v>
      </c>
      <c r="K29">
        <v>506693</v>
      </c>
      <c r="L29" t="s">
        <v>10709</v>
      </c>
      <c r="M29">
        <v>1756627</v>
      </c>
      <c r="N29" t="s">
        <v>10709</v>
      </c>
      <c r="O29" t="s">
        <v>11083</v>
      </c>
      <c r="P29" t="s">
        <v>11081</v>
      </c>
      <c r="Q29">
        <v>9011</v>
      </c>
      <c r="R29" t="s">
        <v>10709</v>
      </c>
      <c r="S29">
        <v>31047</v>
      </c>
      <c r="T29" t="s">
        <v>10709</v>
      </c>
      <c r="V29" t="s">
        <v>11084</v>
      </c>
      <c r="W29">
        <v>55886</v>
      </c>
      <c r="X29">
        <v>9011</v>
      </c>
      <c r="Y29" t="s">
        <v>10709</v>
      </c>
      <c r="Z29" t="s">
        <v>11085</v>
      </c>
      <c r="AA29" t="s">
        <v>5703</v>
      </c>
      <c r="AB29" t="s">
        <v>5703</v>
      </c>
      <c r="AC29" t="s">
        <v>10709</v>
      </c>
      <c r="AD29" t="s">
        <v>11085</v>
      </c>
      <c r="AE29">
        <v>11198</v>
      </c>
      <c r="AF29" t="s">
        <v>10709</v>
      </c>
      <c r="AG29">
        <v>13061</v>
      </c>
      <c r="AH29" t="s">
        <v>10709</v>
      </c>
      <c r="AL29" t="str">
        <f>IF(PLAYERIDMAP2[[#This Row],[POS]]="C",MAX(AL$1:AL28)+1,"")</f>
        <v/>
      </c>
      <c r="AM29" t="str">
        <f>IFERROR(INDEX(PLAYERIDMAP2[PLAYERNAME],MATCH(ROW()-ROW(AM$1),CATCHERS,0)),"")</f>
        <v>Tyler Flowers</v>
      </c>
      <c r="AN29" t="str">
        <f>IF(PLAYERIDMAP2[[#This Row],[POS]]="1B",MAX(AN$1:AN28)+1,"")</f>
        <v/>
      </c>
      <c r="AO29" t="str">
        <f>IFERROR(INDEX(PLAYERIDMAP2[PLAYERNAME],MATCH(ROW()-ROW(AO$1),FIRSTBASE,0)),"")</f>
        <v>Paul Goldschmidt</v>
      </c>
      <c r="AP29" t="str">
        <f>IF(PLAYERIDMAP2[[#This Row],[POS]]="2B",MAX(AP$1:AP28)+1,"")</f>
        <v/>
      </c>
      <c r="AQ29" t="str">
        <f>IFERROR(INDEX(PLAYERIDMAP2[PLAYERNAME],MATCH(ROW()-ROW(AQ$1),SECONDBASE,0)),"")</f>
        <v>Danny Espinosa</v>
      </c>
      <c r="AR29" t="str">
        <f>IF(PLAYERIDMAP2[[#This Row],[POS]]="3B",MAX(AR$1:AR28)+1,"")</f>
        <v/>
      </c>
      <c r="AS29" t="str">
        <f>IFERROR(INDEX(PLAYERIDMAP2[PLAYERNAME],MATCH(ROW()-ROW(AS$1),THIRDBASE,0)),"")</f>
        <v>Josh Donaldson</v>
      </c>
      <c r="AT29" t="str">
        <f>IF(PLAYERIDMAP2[[#This Row],[POS]]="SS",MAX(AT$1:AT28)+1,"")</f>
        <v/>
      </c>
      <c r="AU29" t="str">
        <f>IFERROR(INDEX(PLAYERIDMAP2[PLAYERNAME],MATCH(ROW()-ROW(AU$1),SHORTSTOP,0)),"")</f>
        <v>Jason Donald</v>
      </c>
      <c r="AV29" t="str">
        <f>IF(PLAYERIDMAP2[[#This Row],[POS]]="OF",MAX(AV$1:AV28)+1,"")</f>
        <v/>
      </c>
      <c r="AW29" t="str">
        <f>IFERROR(INDEX(PLAYERIDMAP2[PLAYERNAME],MATCH(ROW()-ROW(AW$1),OUTFIELD,0)),"")</f>
        <v>Jackie Bradley Jr.</v>
      </c>
      <c r="AX29" t="str">
        <f>IF(PLAYERIDMAP2[[#This Row],[POS]]&lt;&gt;"P",MAX(AX$1:AX28)+1,"")</f>
        <v/>
      </c>
      <c r="AY29" t="str">
        <f>IFERROR(INDEX(PLAYERIDMAP2[PLAYERNAME],MATCH(ROW()-ROW(AY$1),HITTERS,0)),"")</f>
        <v>Nolan Arenado</v>
      </c>
      <c r="AZ29">
        <f>IF(PLAYERIDMAP2[[#This Row],[POS]]="P",MAX(AZ$1:AZ28)+1,"")</f>
        <v>11</v>
      </c>
      <c r="BA29" t="str">
        <f>IFERROR(INDEX(PLAYERIDMAP2[PLAYERNAME],MATCH(ROW()-ROW(BA$1),PITCHERS,0)),"")</f>
        <v>Luis Ayala</v>
      </c>
    </row>
    <row r="30" spans="1:53" x14ac:dyDescent="0.25">
      <c r="A30" t="s">
        <v>11086</v>
      </c>
      <c r="B30" t="s">
        <v>10520</v>
      </c>
      <c r="C30" s="1">
        <v>32634</v>
      </c>
      <c r="D30" t="s">
        <v>16850</v>
      </c>
      <c r="E30" t="s">
        <v>18363</v>
      </c>
      <c r="F30" t="s">
        <v>11087</v>
      </c>
      <c r="G30" t="s">
        <v>14693</v>
      </c>
      <c r="H30" t="s">
        <v>10988</v>
      </c>
      <c r="I30" t="s">
        <v>18364</v>
      </c>
      <c r="J30" t="s">
        <v>10520</v>
      </c>
      <c r="K30">
        <v>501625</v>
      </c>
      <c r="L30" t="s">
        <v>10520</v>
      </c>
      <c r="M30">
        <v>1945280</v>
      </c>
      <c r="N30" t="s">
        <v>10520</v>
      </c>
      <c r="O30" t="s">
        <v>11088</v>
      </c>
      <c r="P30" t="s">
        <v>11086</v>
      </c>
      <c r="Q30">
        <v>9429</v>
      </c>
      <c r="R30" t="s">
        <v>10520</v>
      </c>
      <c r="S30">
        <v>32099</v>
      </c>
      <c r="T30" t="s">
        <v>10520</v>
      </c>
      <c r="V30" t="s">
        <v>11089</v>
      </c>
      <c r="W30">
        <v>50878</v>
      </c>
      <c r="X30">
        <v>9429</v>
      </c>
      <c r="Y30" t="s">
        <v>10520</v>
      </c>
      <c r="Z30" t="s">
        <v>11090</v>
      </c>
      <c r="AA30" t="s">
        <v>5703</v>
      </c>
      <c r="AB30" t="s">
        <v>5703</v>
      </c>
      <c r="AD30" t="s">
        <v>11090</v>
      </c>
      <c r="AF30" t="s">
        <v>10520</v>
      </c>
      <c r="AG30">
        <v>38007</v>
      </c>
      <c r="AH30" t="s">
        <v>10520</v>
      </c>
      <c r="AL30" t="str">
        <f>IF(PLAYERIDMAP2[[#This Row],[POS]]="C",MAX(AL$1:AL29)+1,"")</f>
        <v/>
      </c>
      <c r="AM30" t="str">
        <f>IFERROR(INDEX(PLAYERIDMAP2[PLAYERNAME],MATCH(ROW()-ROW(AM$1),CATCHERS,0)),"")</f>
        <v>Dustin Garneau</v>
      </c>
      <c r="AN30" t="str">
        <f>IF(PLAYERIDMAP2[[#This Row],[POS]]="1B",MAX(AN$1:AN29)+1,"")</f>
        <v/>
      </c>
      <c r="AO30" t="str">
        <f>IFERROR(INDEX(PLAYERIDMAP2[PLAYERNAME],MATCH(ROW()-ROW(AO$1),FIRSTBASE,0)),"")</f>
        <v>Mauro Gomez</v>
      </c>
      <c r="AP30" t="str">
        <f>IF(PLAYERIDMAP2[[#This Row],[POS]]="2B",MAX(AP$1:AP29)+1,"")</f>
        <v/>
      </c>
      <c r="AQ30" t="str">
        <f>IFERROR(INDEX(PLAYERIDMAP2[PLAYERNAME],MATCH(ROW()-ROW(AQ$1),SECONDBASE,0)),"")</f>
        <v>Irving Falu</v>
      </c>
      <c r="AR30" t="str">
        <f>IF(PLAYERIDMAP2[[#This Row],[POS]]="3B",MAX(AR$1:AR29)+1,"")</f>
        <v/>
      </c>
      <c r="AS30" t="str">
        <f>IFERROR(INDEX(PLAYERIDMAP2[PLAYERNAME],MATCH(ROW()-ROW(AS$1),THIRDBASE,0)),"")</f>
        <v>Chone Figgins</v>
      </c>
      <c r="AT30" t="str">
        <f>IF(PLAYERIDMAP2[[#This Row],[POS]]="SS",MAX(AT$1:AT29)+1,"")</f>
        <v/>
      </c>
      <c r="AU30" t="str">
        <f>IFERROR(INDEX(PLAYERIDMAP2[PLAYERNAME],MATCH(ROW()-ROW(AU$1),SHORTSTOP,0)),"")</f>
        <v>Stephen Drew</v>
      </c>
      <c r="AV30" t="str">
        <f>IF(PLAYERIDMAP2[[#This Row],[POS]]="OF",MAX(AV$1:AV29)+1,"")</f>
        <v/>
      </c>
      <c r="AW30" t="str">
        <f>IFERROR(INDEX(PLAYERIDMAP2[PLAYERNAME],MATCH(ROW()-ROW(AW$1),OUTFIELD,0)),"")</f>
        <v>Jackie Bradley</v>
      </c>
      <c r="AX30" t="str">
        <f>IF(PLAYERIDMAP2[[#This Row],[POS]]&lt;&gt;"P",MAX(AX$1:AX29)+1,"")</f>
        <v/>
      </c>
      <c r="AY30" t="str">
        <f>IFERROR(INDEX(PLAYERIDMAP2[PLAYERNAME],MATCH(ROW()-ROW(AY$1),HITTERS,0)),"")</f>
        <v>J.P. Arencibia</v>
      </c>
      <c r="AZ30">
        <f>IF(PLAYERIDMAP2[[#This Row],[POS]]="P",MAX(AZ$1:AZ29)+1,"")</f>
        <v>12</v>
      </c>
      <c r="BA30" t="str">
        <f>IFERROR(INDEX(PLAYERIDMAP2[PLAYERNAME],MATCH(ROW()-ROW(BA$1),PITCHERS,0)),"")</f>
        <v>Burke Badenhop</v>
      </c>
    </row>
    <row r="31" spans="1:53" x14ac:dyDescent="0.25">
      <c r="A31" t="s">
        <v>11091</v>
      </c>
      <c r="B31" t="s">
        <v>5600</v>
      </c>
      <c r="C31" s="1">
        <v>31814</v>
      </c>
      <c r="D31" t="s">
        <v>17427</v>
      </c>
      <c r="E31" t="s">
        <v>18363</v>
      </c>
      <c r="F31" t="s">
        <v>11092</v>
      </c>
      <c r="G31" t="s">
        <v>16838</v>
      </c>
      <c r="H31" t="s">
        <v>5705</v>
      </c>
      <c r="I31" t="s">
        <v>18661</v>
      </c>
      <c r="J31" t="s">
        <v>5600</v>
      </c>
      <c r="K31">
        <v>476883</v>
      </c>
      <c r="L31" t="s">
        <v>5600</v>
      </c>
      <c r="M31">
        <v>1630071</v>
      </c>
      <c r="N31" t="s">
        <v>5600</v>
      </c>
      <c r="O31" t="s">
        <v>11093</v>
      </c>
      <c r="P31" t="s">
        <v>11091</v>
      </c>
      <c r="Q31">
        <v>8645</v>
      </c>
      <c r="R31" t="s">
        <v>5600</v>
      </c>
      <c r="S31">
        <v>29962</v>
      </c>
      <c r="T31" t="s">
        <v>5600</v>
      </c>
      <c r="U31" t="s">
        <v>5600</v>
      </c>
      <c r="V31" t="s">
        <v>11094</v>
      </c>
      <c r="W31">
        <v>59218</v>
      </c>
      <c r="X31">
        <v>8645</v>
      </c>
      <c r="Y31" t="s">
        <v>5600</v>
      </c>
      <c r="Z31" t="s">
        <v>11095</v>
      </c>
      <c r="AA31" t="s">
        <v>10958</v>
      </c>
      <c r="AB31" t="s">
        <v>5703</v>
      </c>
      <c r="AC31" t="s">
        <v>5600</v>
      </c>
      <c r="AD31" t="s">
        <v>11095</v>
      </c>
      <c r="AE31">
        <v>10199</v>
      </c>
      <c r="AF31" t="s">
        <v>5600</v>
      </c>
      <c r="AG31">
        <v>11098</v>
      </c>
      <c r="AH31" t="s">
        <v>5600</v>
      </c>
      <c r="AL31" t="str">
        <f>IF(PLAYERIDMAP2[[#This Row],[POS]]="C",MAX(AL$1:AL30)+1,"")</f>
        <v/>
      </c>
      <c r="AM31" t="str">
        <f>IFERROR(INDEX(PLAYERIDMAP2[PLAYERNAME],MATCH(ROW()-ROW(AM$1),CATCHERS,0)),"")</f>
        <v>Chris Gimenez</v>
      </c>
      <c r="AN31" t="str">
        <f>IF(PLAYERIDMAP2[[#This Row],[POS]]="1B",MAX(AN$1:AN30)+1,"")</f>
        <v/>
      </c>
      <c r="AO31" t="str">
        <f>IFERROR(INDEX(PLAYERIDMAP2[PLAYERNAME],MATCH(ROW()-ROW(AO$1),FIRSTBASE,0)),"")</f>
        <v>Adrian Gonzalez</v>
      </c>
      <c r="AP31" t="str">
        <f>IF(PLAYERIDMAP2[[#This Row],[POS]]="2B",MAX(AP$1:AP30)+1,"")</f>
        <v/>
      </c>
      <c r="AQ31" t="str">
        <f>IFERROR(INDEX(PLAYERIDMAP2[PLAYERNAME],MATCH(ROW()-ROW(AQ$1),SECONDBASE,0)),"")</f>
        <v>Eric Farris</v>
      </c>
      <c r="AR31">
        <f>IF(PLAYERIDMAP2[[#This Row],[POS]]="3B",MAX(AR$1:AR30)+1,"")</f>
        <v>1</v>
      </c>
      <c r="AS31" t="str">
        <f>IFERROR(INDEX(PLAYERIDMAP2[PLAYERNAME],MATCH(ROW()-ROW(AS$1),THIRDBASE,0)),"")</f>
        <v>Juan Francisco</v>
      </c>
      <c r="AT31" t="str">
        <f>IF(PLAYERIDMAP2[[#This Row],[POS]]="SS",MAX(AT$1:AT30)+1,"")</f>
        <v/>
      </c>
      <c r="AU31" t="str">
        <f>IFERROR(INDEX(PLAYERIDMAP2[PLAYERNAME],MATCH(ROW()-ROW(AU$1),SHORTSTOP,0)),"")</f>
        <v>David Eckstein</v>
      </c>
      <c r="AV31" t="str">
        <f>IF(PLAYERIDMAP2[[#This Row],[POS]]="OF",MAX(AV$1:AV30)+1,"")</f>
        <v/>
      </c>
      <c r="AW31" t="str">
        <f>IFERROR(INDEX(PLAYERIDMAP2[PLAYERNAME],MATCH(ROW()-ROW(AW$1),OUTFIELD,0)),"")</f>
        <v>Milton Bradley</v>
      </c>
      <c r="AX31">
        <f>IF(PLAYERIDMAP2[[#This Row],[POS]]&lt;&gt;"P",MAX(AX$1:AX30)+1,"")</f>
        <v>18</v>
      </c>
      <c r="AY31" t="str">
        <f>IFERROR(INDEX(PLAYERIDMAP2[PLAYERNAME],MATCH(ROW()-ROW(AY$1),HITTERS,0)),"")</f>
        <v>Joaquin Arias</v>
      </c>
      <c r="AZ31" t="str">
        <f>IF(PLAYERIDMAP2[[#This Row],[POS]]="P",MAX(AZ$1:AZ30)+1,"")</f>
        <v/>
      </c>
      <c r="BA31" t="str">
        <f>IFERROR(INDEX(PLAYERIDMAP2[PLAYERNAME],MATCH(ROW()-ROW(BA$1),PITCHERS,0)),"")</f>
        <v>Pedro Baez</v>
      </c>
    </row>
    <row r="32" spans="1:53" x14ac:dyDescent="0.25">
      <c r="A32" t="s">
        <v>11096</v>
      </c>
      <c r="B32" t="s">
        <v>4446</v>
      </c>
      <c r="C32" s="1">
        <v>32604</v>
      </c>
      <c r="D32" t="s">
        <v>17970</v>
      </c>
      <c r="E32" t="s">
        <v>17971</v>
      </c>
      <c r="F32" t="s">
        <v>11062</v>
      </c>
      <c r="G32" t="s">
        <v>16838</v>
      </c>
      <c r="H32" t="s">
        <v>11097</v>
      </c>
      <c r="I32" t="s">
        <v>17972</v>
      </c>
      <c r="J32" t="s">
        <v>4446</v>
      </c>
      <c r="K32">
        <v>506560</v>
      </c>
      <c r="L32" t="s">
        <v>4446</v>
      </c>
      <c r="M32">
        <v>1735053</v>
      </c>
      <c r="N32" t="s">
        <v>4446</v>
      </c>
      <c r="O32" t="s">
        <v>11098</v>
      </c>
      <c r="P32" t="s">
        <v>11096</v>
      </c>
      <c r="Q32">
        <v>8914</v>
      </c>
      <c r="R32" t="s">
        <v>4446</v>
      </c>
      <c r="S32">
        <v>30562</v>
      </c>
      <c r="T32" t="s">
        <v>4446</v>
      </c>
      <c r="U32" t="s">
        <v>4446</v>
      </c>
      <c r="V32" t="s">
        <v>11099</v>
      </c>
      <c r="W32">
        <v>55889</v>
      </c>
      <c r="X32">
        <v>8914</v>
      </c>
      <c r="Y32" t="s">
        <v>4446</v>
      </c>
      <c r="Z32" t="s">
        <v>11100</v>
      </c>
      <c r="AA32" t="s">
        <v>10958</v>
      </c>
      <c r="AB32" t="s">
        <v>5703</v>
      </c>
      <c r="AC32" t="s">
        <v>4446</v>
      </c>
      <c r="AD32" t="s">
        <v>11100</v>
      </c>
      <c r="AE32">
        <v>11377</v>
      </c>
      <c r="AF32" t="s">
        <v>4446</v>
      </c>
      <c r="AG32">
        <v>13014</v>
      </c>
      <c r="AH32" t="s">
        <v>4446</v>
      </c>
      <c r="AL32" t="str">
        <f>IF(PLAYERIDMAP2[[#This Row],[POS]]="C",MAX(AL$1:AL31)+1,"")</f>
        <v/>
      </c>
      <c r="AM32" t="str">
        <f>IFERROR(INDEX(PLAYERIDMAP2[PLAYERNAME],MATCH(ROW()-ROW(AM$1),CATCHERS,0)),"")</f>
        <v>Hector Gimenez</v>
      </c>
      <c r="AN32" t="str">
        <f>IF(PLAYERIDMAP2[[#This Row],[POS]]="1B",MAX(AN$1:AN31)+1,"")</f>
        <v/>
      </c>
      <c r="AO32" t="str">
        <f>IFERROR(INDEX(PLAYERIDMAP2[PLAYERNAME],MATCH(ROW()-ROW(AO$1),FIRSTBASE,0)),"")</f>
        <v>Jesus Guzman</v>
      </c>
      <c r="AP32" t="str">
        <f>IF(PLAYERIDMAP2[[#This Row],[POS]]="2B",MAX(AP$1:AP31)+1,"")</f>
        <v/>
      </c>
      <c r="AQ32" t="str">
        <f>IFERROR(INDEX(PLAYERIDMAP2[PLAYERNAME],MATCH(ROW()-ROW(AQ$1),SECONDBASE,0)),"")</f>
        <v>Taylor Featherston</v>
      </c>
      <c r="AR32" t="str">
        <f>IF(PLAYERIDMAP2[[#This Row],[POS]]="3B",MAX(AR$1:AR31)+1,"")</f>
        <v/>
      </c>
      <c r="AS32" t="str">
        <f>IFERROR(INDEX(PLAYERIDMAP2[PLAYERNAME],MATCH(ROW()-ROW(AS$1),THIRDBASE,0)),"")</f>
        <v>Maikel Franco</v>
      </c>
      <c r="AT32">
        <f>IF(PLAYERIDMAP2[[#This Row],[POS]]="SS",MAX(AT$1:AT31)+1,"")</f>
        <v>3</v>
      </c>
      <c r="AU32" t="str">
        <f>IFERROR(INDEX(PLAYERIDMAP2[PLAYERNAME],MATCH(ROW()-ROW(AU$1),SHORTSTOP,0)),"")</f>
        <v>Jake Elmore</v>
      </c>
      <c r="AV32" t="str">
        <f>IF(PLAYERIDMAP2[[#This Row],[POS]]="OF",MAX(AV$1:AV31)+1,"")</f>
        <v/>
      </c>
      <c r="AW32" t="str">
        <f>IFERROR(INDEX(PLAYERIDMAP2[PLAYERNAME],MATCH(ROW()-ROW(AW$1),OUTFIELD,0)),"")</f>
        <v>Michael Brantley</v>
      </c>
      <c r="AX32">
        <f>IF(PLAYERIDMAP2[[#This Row],[POS]]&lt;&gt;"P",MAX(AX$1:AX31)+1,"")</f>
        <v>19</v>
      </c>
      <c r="AY32" t="str">
        <f>IFERROR(INDEX(PLAYERIDMAP2[PLAYERNAME],MATCH(ROW()-ROW(AY$1),HITTERS,0)),"")</f>
        <v>Cody Asche</v>
      </c>
      <c r="AZ32" t="str">
        <f>IF(PLAYERIDMAP2[[#This Row],[POS]]="P",MAX(AZ$1:AZ31)+1,"")</f>
        <v/>
      </c>
      <c r="BA32" t="str">
        <f>IFERROR(INDEX(PLAYERIDMAP2[PLAYERNAME],MATCH(ROW()-ROW(BA$1),PITCHERS,0)),"")</f>
        <v>Andrew Bailey</v>
      </c>
    </row>
    <row r="33" spans="1:53" x14ac:dyDescent="0.25">
      <c r="A33" t="s">
        <v>11101</v>
      </c>
      <c r="B33" t="s">
        <v>10368</v>
      </c>
      <c r="C33" s="1">
        <v>30826</v>
      </c>
      <c r="D33" t="s">
        <v>17149</v>
      </c>
      <c r="E33" t="s">
        <v>19401</v>
      </c>
      <c r="F33" t="s">
        <v>11062</v>
      </c>
      <c r="G33" t="s">
        <v>16838</v>
      </c>
      <c r="H33" t="s">
        <v>10988</v>
      </c>
      <c r="I33" t="s">
        <v>19402</v>
      </c>
      <c r="J33" t="s">
        <v>10368</v>
      </c>
      <c r="K33">
        <v>459932</v>
      </c>
      <c r="L33" t="s">
        <v>10368</v>
      </c>
      <c r="M33">
        <v>1531174</v>
      </c>
      <c r="N33" t="s">
        <v>10368</v>
      </c>
      <c r="O33" t="s">
        <v>11102</v>
      </c>
      <c r="P33" t="s">
        <v>11101</v>
      </c>
      <c r="Q33">
        <v>8697</v>
      </c>
      <c r="R33" t="s">
        <v>10368</v>
      </c>
      <c r="S33">
        <v>29795</v>
      </c>
      <c r="T33" t="s">
        <v>10368</v>
      </c>
      <c r="V33" t="s">
        <v>11103</v>
      </c>
      <c r="W33">
        <v>52005</v>
      </c>
      <c r="X33">
        <v>8697</v>
      </c>
      <c r="Y33" t="s">
        <v>10368</v>
      </c>
      <c r="Z33" t="s">
        <v>11104</v>
      </c>
      <c r="AA33" t="s">
        <v>10958</v>
      </c>
      <c r="AB33" t="s">
        <v>5703</v>
      </c>
      <c r="AD33" t="s">
        <v>11104</v>
      </c>
      <c r="AL33" t="str">
        <f>IF(PLAYERIDMAP2[[#This Row],[POS]]="C",MAX(AL$1:AL32)+1,"")</f>
        <v/>
      </c>
      <c r="AM33" t="str">
        <f>IFERROR(INDEX(PLAYERIDMAP2[PLAYERNAME],MATCH(ROW()-ROW(AM$1),CATCHERS,0)),"")</f>
        <v>Yan Gomes</v>
      </c>
      <c r="AN33" t="str">
        <f>IF(PLAYERIDMAP2[[#This Row],[POS]]="1B",MAX(AN$1:AN32)+1,"")</f>
        <v/>
      </c>
      <c r="AO33" t="str">
        <f>IFERROR(INDEX(PLAYERIDMAP2[PLAYERNAME],MATCH(ROW()-ROW(AO$1),FIRSTBASE,0)),"")</f>
        <v>Jack Hannahan</v>
      </c>
      <c r="AP33" t="str">
        <f>IF(PLAYERIDMAP2[[#This Row],[POS]]="2B",MAX(AP$1:AP32)+1,"")</f>
        <v/>
      </c>
      <c r="AQ33" t="str">
        <f>IFERROR(INDEX(PLAYERIDMAP2[PLAYERNAME],MATCH(ROW()-ROW(AQ$1),SECONDBASE,0)),"")</f>
        <v>Logan Forsythe</v>
      </c>
      <c r="AR33" t="str">
        <f>IF(PLAYERIDMAP2[[#This Row],[POS]]="3B",MAX(AR$1:AR32)+1,"")</f>
        <v/>
      </c>
      <c r="AS33" t="str">
        <f>IFERROR(INDEX(PLAYERIDMAP2[PLAYERNAME],MATCH(ROW()-ROW(AS$1),THIRDBASE,0)),"")</f>
        <v>Todd Frazier</v>
      </c>
      <c r="AT33" t="str">
        <f>IF(PLAYERIDMAP2[[#This Row],[POS]]="SS",MAX(AT$1:AT32)+1,"")</f>
        <v/>
      </c>
      <c r="AU33" t="str">
        <f>IFERROR(INDEX(PLAYERIDMAP2[PLAYERNAME],MATCH(ROW()-ROW(AU$1),SHORTSTOP,0)),"")</f>
        <v>Alcides Escobar</v>
      </c>
      <c r="AV33" t="str">
        <f>IF(PLAYERIDMAP2[[#This Row],[POS]]="OF",MAX(AV$1:AV32)+1,"")</f>
        <v/>
      </c>
      <c r="AW33" t="str">
        <f>IFERROR(INDEX(PLAYERIDMAP2[PLAYERNAME],MATCH(ROW()-ROW(AW$1),OUTFIELD,0)),"")</f>
        <v>Ryan Braun</v>
      </c>
      <c r="AX33" t="str">
        <f>IF(PLAYERIDMAP2[[#This Row],[POS]]&lt;&gt;"P",MAX(AX$1:AX32)+1,"")</f>
        <v/>
      </c>
      <c r="AY33" t="str">
        <f>IFERROR(INDEX(PLAYERIDMAP2[PLAYERNAME],MATCH(ROW()-ROW(AY$1),HITTERS,0)),"")</f>
        <v>Garrett Atkins</v>
      </c>
      <c r="AZ33">
        <f>IF(PLAYERIDMAP2[[#This Row],[POS]]="P",MAX(AZ$1:AZ32)+1,"")</f>
        <v>13</v>
      </c>
      <c r="BA33" t="str">
        <f>IFERROR(INDEX(PLAYERIDMAP2[PLAYERNAME],MATCH(ROW()-ROW(BA$1),PITCHERS,0)),"")</f>
        <v>Homer Bailey</v>
      </c>
    </row>
    <row r="34" spans="1:53" x14ac:dyDescent="0.25">
      <c r="A34" t="s">
        <v>11105</v>
      </c>
      <c r="B34" t="s">
        <v>10782</v>
      </c>
      <c r="C34" s="1">
        <v>32174</v>
      </c>
      <c r="D34" t="s">
        <v>17131</v>
      </c>
      <c r="E34" t="s">
        <v>17132</v>
      </c>
      <c r="F34" t="s">
        <v>10997</v>
      </c>
      <c r="G34" t="s">
        <v>16838</v>
      </c>
      <c r="H34" t="s">
        <v>10988</v>
      </c>
      <c r="I34" t="s">
        <v>17133</v>
      </c>
      <c r="J34" t="s">
        <v>10782</v>
      </c>
      <c r="K34">
        <v>474463</v>
      </c>
      <c r="L34" t="s">
        <v>10782</v>
      </c>
      <c r="M34">
        <v>1611137</v>
      </c>
      <c r="N34" t="s">
        <v>10782</v>
      </c>
      <c r="O34" t="s">
        <v>11106</v>
      </c>
      <c r="P34" t="s">
        <v>11105</v>
      </c>
      <c r="Q34">
        <v>8409</v>
      </c>
      <c r="R34" t="s">
        <v>10782</v>
      </c>
      <c r="S34">
        <v>30041</v>
      </c>
      <c r="T34" t="s">
        <v>10782</v>
      </c>
      <c r="V34" t="s">
        <v>11107</v>
      </c>
      <c r="W34">
        <v>57286</v>
      </c>
      <c r="X34">
        <v>8409</v>
      </c>
      <c r="Y34" t="s">
        <v>10782</v>
      </c>
      <c r="Z34" t="s">
        <v>11108</v>
      </c>
      <c r="AA34" t="s">
        <v>10958</v>
      </c>
      <c r="AB34" t="s">
        <v>10958</v>
      </c>
      <c r="AC34" t="s">
        <v>10782</v>
      </c>
      <c r="AD34" t="s">
        <v>11108</v>
      </c>
      <c r="AE34">
        <v>9287</v>
      </c>
      <c r="AF34" t="s">
        <v>10782</v>
      </c>
      <c r="AG34">
        <v>5416</v>
      </c>
      <c r="AH34" t="s">
        <v>10782</v>
      </c>
      <c r="AL34" t="str">
        <f>IF(PLAYERIDMAP2[[#This Row],[POS]]="C",MAX(AL$1:AL33)+1,"")</f>
        <v/>
      </c>
      <c r="AM34" t="str">
        <f>IFERROR(INDEX(PLAYERIDMAP2[PLAYERNAME],MATCH(ROW()-ROW(AM$1),CATCHERS,0)),"")</f>
        <v>Tuffy Gosewisch</v>
      </c>
      <c r="AN34" t="str">
        <f>IF(PLAYERIDMAP2[[#This Row],[POS]]="1B",MAX(AN$1:AN33)+1,"")</f>
        <v/>
      </c>
      <c r="AO34" t="str">
        <f>IFERROR(INDEX(PLAYERIDMAP2[PLAYERNAME],MATCH(ROW()-ROW(AO$1),FIRSTBASE,0)),"")</f>
        <v>Todd Helton</v>
      </c>
      <c r="AP34" t="str">
        <f>IF(PLAYERIDMAP2[[#This Row],[POS]]="2B",MAX(AP$1:AP33)+1,"")</f>
        <v/>
      </c>
      <c r="AQ34" t="str">
        <f>IFERROR(INDEX(PLAYERIDMAP2[PLAYERNAME],MATCH(ROW()-ROW(AQ$1),SECONDBASE,0)),"")</f>
        <v>Nick Franklin</v>
      </c>
      <c r="AR34" t="str">
        <f>IF(PLAYERIDMAP2[[#This Row],[POS]]="3B",MAX(AR$1:AR33)+1,"")</f>
        <v/>
      </c>
      <c r="AS34" t="str">
        <f>IFERROR(INDEX(PLAYERIDMAP2[PLAYERNAME],MATCH(ROW()-ROW(AS$1),THIRDBASE,0)),"")</f>
        <v>David Freese</v>
      </c>
      <c r="AT34" t="str">
        <f>IF(PLAYERIDMAP2[[#This Row],[POS]]="SS",MAX(AT$1:AT33)+1,"")</f>
        <v/>
      </c>
      <c r="AU34" t="str">
        <f>IFERROR(INDEX(PLAYERIDMAP2[PLAYERNAME],MATCH(ROW()-ROW(AU$1),SHORTSTOP,0)),"")</f>
        <v>Eduardo Escobar</v>
      </c>
      <c r="AV34" t="str">
        <f>IF(PLAYERIDMAP2[[#This Row],[POS]]="OF",MAX(AV$1:AV33)+1,"")</f>
        <v/>
      </c>
      <c r="AW34" t="str">
        <f>IFERROR(INDEX(PLAYERIDMAP2[PLAYERNAME],MATCH(ROW()-ROW(AW$1),OUTFIELD,0)),"")</f>
        <v>Andrew Brown</v>
      </c>
      <c r="AX34" t="str">
        <f>IF(PLAYERIDMAP2[[#This Row],[POS]]&lt;&gt;"P",MAX(AX$1:AX33)+1,"")</f>
        <v/>
      </c>
      <c r="AY34" t="str">
        <f>IFERROR(INDEX(PLAYERIDMAP2[PLAYERNAME],MATCH(ROW()-ROW(AY$1),HITTERS,0)),"")</f>
        <v>Xavier Avery</v>
      </c>
      <c r="AZ34">
        <f>IF(PLAYERIDMAP2[[#This Row],[POS]]="P",MAX(AZ$1:AZ33)+1,"")</f>
        <v>14</v>
      </c>
      <c r="BA34" t="str">
        <f>IFERROR(INDEX(PLAYERIDMAP2[PLAYERNAME],MATCH(ROW()-ROW(BA$1),PITCHERS,0)),"")</f>
        <v>Scott Baker</v>
      </c>
    </row>
    <row r="35" spans="1:53" x14ac:dyDescent="0.25">
      <c r="A35" t="s">
        <v>11109</v>
      </c>
      <c r="B35" t="s">
        <v>4882</v>
      </c>
      <c r="C35" s="1">
        <v>31762</v>
      </c>
      <c r="D35" t="s">
        <v>17086</v>
      </c>
      <c r="E35" t="s">
        <v>17132</v>
      </c>
      <c r="F35" t="s">
        <v>11027</v>
      </c>
      <c r="G35" t="s">
        <v>16838</v>
      </c>
      <c r="H35" t="s">
        <v>11110</v>
      </c>
      <c r="I35" t="s">
        <v>19791</v>
      </c>
      <c r="J35" t="s">
        <v>4882</v>
      </c>
      <c r="K35">
        <v>457762</v>
      </c>
      <c r="L35" t="s">
        <v>4882</v>
      </c>
      <c r="M35">
        <v>593266</v>
      </c>
      <c r="N35" t="s">
        <v>11111</v>
      </c>
      <c r="O35" t="s">
        <v>11112</v>
      </c>
      <c r="P35" t="s">
        <v>11109</v>
      </c>
      <c r="Q35">
        <v>8708</v>
      </c>
      <c r="R35" t="s">
        <v>4882</v>
      </c>
      <c r="S35">
        <v>29697</v>
      </c>
      <c r="T35" t="s">
        <v>4882</v>
      </c>
      <c r="V35" t="s">
        <v>11113</v>
      </c>
      <c r="W35">
        <v>46972</v>
      </c>
      <c r="X35">
        <v>8708</v>
      </c>
      <c r="Y35" t="s">
        <v>4882</v>
      </c>
      <c r="Z35" t="s">
        <v>16360</v>
      </c>
      <c r="AA35" t="s">
        <v>10958</v>
      </c>
      <c r="AB35" t="s">
        <v>5703</v>
      </c>
      <c r="AC35" t="s">
        <v>4882</v>
      </c>
      <c r="AD35" t="s">
        <v>16360</v>
      </c>
      <c r="AL35">
        <f>IF(PLAYERIDMAP2[[#This Row],[POS]]="C",MAX(AL$1:AL34)+1,"")</f>
        <v>2</v>
      </c>
      <c r="AM35" t="str">
        <f>IFERROR(INDEX(PLAYERIDMAP2[PLAYERNAME],MATCH(ROW()-ROW(AM$1),CATCHERS,0)),"")</f>
        <v>Yasmani Grandal</v>
      </c>
      <c r="AN35" t="str">
        <f>IF(PLAYERIDMAP2[[#This Row],[POS]]="1B",MAX(AN$1:AN34)+1,"")</f>
        <v/>
      </c>
      <c r="AO35" t="str">
        <f>IFERROR(INDEX(PLAYERIDMAP2[PLAYERNAME],MATCH(ROW()-ROW(AO$1),FIRSTBASE,0)),"")</f>
        <v>Eric Hosmer</v>
      </c>
      <c r="AP35" t="str">
        <f>IF(PLAYERIDMAP2[[#This Row],[POS]]="2B",MAX(AP$1:AP34)+1,"")</f>
        <v/>
      </c>
      <c r="AQ35" t="str">
        <f>IFERROR(INDEX(PLAYERIDMAP2[PLAYERNAME],MATCH(ROW()-ROW(AQ$1),SECONDBASE,0)),"")</f>
        <v>Rafael Furcal</v>
      </c>
      <c r="AR35" t="str">
        <f>IF(PLAYERIDMAP2[[#This Row],[POS]]="3B",MAX(AR$1:AR34)+1,"")</f>
        <v/>
      </c>
      <c r="AS35" t="str">
        <f>IFERROR(INDEX(PLAYERIDMAP2[PLAYERNAME],MATCH(ROW()-ROW(AS$1),THIRDBASE,0)),"")</f>
        <v>Joey Gallo</v>
      </c>
      <c r="AT35" t="str">
        <f>IF(PLAYERIDMAP2[[#This Row],[POS]]="SS",MAX(AT$1:AT34)+1,"")</f>
        <v/>
      </c>
      <c r="AU35" t="str">
        <f>IFERROR(INDEX(PLAYERIDMAP2[PLAYERNAME],MATCH(ROW()-ROW(AU$1),SHORTSTOP,0)),"")</f>
        <v>Yunel Escobar</v>
      </c>
      <c r="AV35" t="str">
        <f>IF(PLAYERIDMAP2[[#This Row],[POS]]="OF",MAX(AV$1:AV34)+1,"")</f>
        <v/>
      </c>
      <c r="AW35" t="str">
        <f>IFERROR(INDEX(PLAYERIDMAP2[PLAYERNAME],MATCH(ROW()-ROW(AW$1),OUTFIELD,0)),"")</f>
        <v>Domonic Brown</v>
      </c>
      <c r="AX35">
        <f>IF(PLAYERIDMAP2[[#This Row],[POS]]&lt;&gt;"P",MAX(AX$1:AX34)+1,"")</f>
        <v>20</v>
      </c>
      <c r="AY35" t="str">
        <f>IFERROR(INDEX(PLAYERIDMAP2[PLAYERNAME],MATCH(ROW()-ROW(AY$1),HITTERS,0)),"")</f>
        <v>Alex Avila</v>
      </c>
      <c r="AZ35" t="str">
        <f>IF(PLAYERIDMAP2[[#This Row],[POS]]="P",MAX(AZ$1:AZ34)+1,"")</f>
        <v/>
      </c>
      <c r="BA35" t="str">
        <f>IFERROR(INDEX(PLAYERIDMAP2[PLAYERNAME],MATCH(ROW()-ROW(BA$1),PITCHERS,0)),"")</f>
        <v>Collin Balester</v>
      </c>
    </row>
    <row r="36" spans="1:53" x14ac:dyDescent="0.25">
      <c r="A36" t="s">
        <v>11114</v>
      </c>
      <c r="B36" t="s">
        <v>10331</v>
      </c>
      <c r="C36" s="1">
        <v>32111</v>
      </c>
      <c r="D36" t="s">
        <v>17346</v>
      </c>
      <c r="E36" t="s">
        <v>17132</v>
      </c>
      <c r="F36" t="s">
        <v>11115</v>
      </c>
      <c r="G36" t="s">
        <v>16838</v>
      </c>
      <c r="H36" t="s">
        <v>10988</v>
      </c>
      <c r="I36" t="s">
        <v>20597</v>
      </c>
      <c r="J36" t="s">
        <v>10331</v>
      </c>
      <c r="K36">
        <v>502624</v>
      </c>
      <c r="L36" t="s">
        <v>10331</v>
      </c>
      <c r="M36">
        <v>2027498</v>
      </c>
      <c r="N36" t="s">
        <v>10331</v>
      </c>
      <c r="O36" t="s">
        <v>20598</v>
      </c>
      <c r="P36" t="s">
        <v>11114</v>
      </c>
      <c r="Q36">
        <v>9698</v>
      </c>
      <c r="R36" t="s">
        <v>10331</v>
      </c>
      <c r="S36">
        <v>32690</v>
      </c>
      <c r="T36" t="s">
        <v>10331</v>
      </c>
      <c r="V36" t="s">
        <v>11116</v>
      </c>
      <c r="W36">
        <v>59304</v>
      </c>
      <c r="X36">
        <v>9698</v>
      </c>
      <c r="Y36" t="s">
        <v>10331</v>
      </c>
      <c r="Z36" t="s">
        <v>11117</v>
      </c>
      <c r="AA36" t="s">
        <v>5703</v>
      </c>
      <c r="AB36" t="s">
        <v>5703</v>
      </c>
      <c r="AC36" t="s">
        <v>10331</v>
      </c>
      <c r="AD36" t="s">
        <v>11117</v>
      </c>
      <c r="AE36">
        <v>12419</v>
      </c>
      <c r="AF36" t="s">
        <v>10331</v>
      </c>
      <c r="AG36">
        <v>38161</v>
      </c>
      <c r="AH36" t="s">
        <v>10331</v>
      </c>
      <c r="AL36" t="str">
        <f>IF(PLAYERIDMAP2[[#This Row],[POS]]="C",MAX(AL$1:AL35)+1,"")</f>
        <v/>
      </c>
      <c r="AM36" t="str">
        <f>IFERROR(INDEX(PLAYERIDMAP2[PLAYERNAME],MATCH(ROW()-ROW(AM$1),CATCHERS,0)),"")</f>
        <v>Ryan Hanigan</v>
      </c>
      <c r="AN36" t="str">
        <f>IF(PLAYERIDMAP2[[#This Row],[POS]]="1B",MAX(AN$1:AN35)+1,"")</f>
        <v/>
      </c>
      <c r="AO36" t="str">
        <f>IFERROR(INDEX(PLAYERIDMAP2[PLAYERNAME],MATCH(ROW()-ROW(AO$1),FIRSTBASE,0)),"")</f>
        <v>Ryan Howard</v>
      </c>
      <c r="AP36" t="str">
        <f>IF(PLAYERIDMAP2[[#This Row],[POS]]="2B",MAX(AP$1:AP35)+1,"")</f>
        <v/>
      </c>
      <c r="AQ36" t="str">
        <f>IFERROR(INDEX(PLAYERIDMAP2[PLAYERNAME],MATCH(ROW()-ROW(AQ$1),SECONDBASE,0)),"")</f>
        <v>Scooter Gennett</v>
      </c>
      <c r="AR36" t="str">
        <f>IF(PLAYERIDMAP2[[#This Row],[POS]]="3B",MAX(AR$1:AR35)+1,"")</f>
        <v/>
      </c>
      <c r="AS36" t="str">
        <f>IFERROR(INDEX(PLAYERIDMAP2[PLAYERNAME],MATCH(ROW()-ROW(AS$1),THIRDBASE,0)),"")</f>
        <v>Adonis Garcia</v>
      </c>
      <c r="AT36" t="str">
        <f>IF(PLAYERIDMAP2[[#This Row],[POS]]="SS",MAX(AT$1:AT35)+1,"")</f>
        <v/>
      </c>
      <c r="AU36" t="str">
        <f>IFERROR(INDEX(PLAYERIDMAP2[PLAYERNAME],MATCH(ROW()-ROW(AU$1),SHORTSTOP,0)),"")</f>
        <v>Ryan Flaherty</v>
      </c>
      <c r="AV36" t="str">
        <f>IF(PLAYERIDMAP2[[#This Row],[POS]]="OF",MAX(AV$1:AV35)+1,"")</f>
        <v/>
      </c>
      <c r="AW36" t="str">
        <f>IFERROR(INDEX(PLAYERIDMAP2[PLAYERNAME],MATCH(ROW()-ROW(AW$1),OUTFIELD,0)),"")</f>
        <v>Gary Brown</v>
      </c>
      <c r="AX36" t="str">
        <f>IF(PLAYERIDMAP2[[#This Row],[POS]]&lt;&gt;"P",MAX(AX$1:AX35)+1,"")</f>
        <v/>
      </c>
      <c r="AY36" t="str">
        <f>IFERROR(INDEX(PLAYERIDMAP2[PLAYERNAME],MATCH(ROW()-ROW(AY$1),HITTERS,0)),"")</f>
        <v>Mike Aviles</v>
      </c>
      <c r="AZ36">
        <f>IF(PLAYERIDMAP2[[#This Row],[POS]]="P",MAX(AZ$1:AZ35)+1,"")</f>
        <v>15</v>
      </c>
      <c r="BA36" t="str">
        <f>IFERROR(INDEX(PLAYERIDMAP2[PLAYERNAME],MATCH(ROW()-ROW(BA$1),PITCHERS,0)),"")</f>
        <v>Grant Balfour</v>
      </c>
    </row>
    <row r="37" spans="1:53" x14ac:dyDescent="0.25">
      <c r="A37" t="s">
        <v>17458</v>
      </c>
      <c r="B37" t="s">
        <v>8040</v>
      </c>
      <c r="C37" s="1">
        <v>33130</v>
      </c>
      <c r="D37" t="s">
        <v>16873</v>
      </c>
      <c r="E37" t="s">
        <v>17132</v>
      </c>
      <c r="F37" t="s">
        <v>11057</v>
      </c>
      <c r="G37" t="s">
        <v>14693</v>
      </c>
      <c r="H37" t="s">
        <v>10988</v>
      </c>
      <c r="I37" t="s">
        <v>17459</v>
      </c>
      <c r="J37" t="s">
        <v>8040</v>
      </c>
      <c r="K37">
        <v>594736</v>
      </c>
      <c r="L37" t="s">
        <v>8040</v>
      </c>
      <c r="M37">
        <v>2116982</v>
      </c>
      <c r="N37" t="s">
        <v>8040</v>
      </c>
      <c r="P37" t="s">
        <v>17458</v>
      </c>
      <c r="Q37">
        <v>10004</v>
      </c>
      <c r="R37" t="s">
        <v>8040</v>
      </c>
      <c r="S37">
        <v>33183</v>
      </c>
      <c r="T37" t="s">
        <v>8040</v>
      </c>
      <c r="W37">
        <v>68741</v>
      </c>
      <c r="Z37" t="s">
        <v>17460</v>
      </c>
      <c r="AA37" t="s">
        <v>5703</v>
      </c>
      <c r="AB37" t="s">
        <v>5703</v>
      </c>
      <c r="AD37" t="s">
        <v>17460</v>
      </c>
      <c r="AF37" t="s">
        <v>8040</v>
      </c>
      <c r="AG37">
        <v>62982</v>
      </c>
      <c r="AH37" t="s">
        <v>8040</v>
      </c>
      <c r="AL37" t="str">
        <f>IF(PLAYERIDMAP2[[#This Row],[POS]]="C",MAX(AL$1:AL36)+1,"")</f>
        <v/>
      </c>
      <c r="AM37" t="str">
        <f>IFERROR(INDEX(PLAYERIDMAP2[PLAYERNAME],MATCH(ROW()-ROW(AM$1),CATCHERS,0)),"")</f>
        <v>Austin Hedges</v>
      </c>
      <c r="AN37" t="str">
        <f>IF(PLAYERIDMAP2[[#This Row],[POS]]="1B",MAX(AN$1:AN36)+1,"")</f>
        <v/>
      </c>
      <c r="AO37" t="str">
        <f>IFERROR(INDEX(PLAYERIDMAP2[PLAYERNAME],MATCH(ROW()-ROW(AO$1),FIRSTBASE,0)),"")</f>
        <v>Travis Ishikawa</v>
      </c>
      <c r="AP37" t="str">
        <f>IF(PLAYERIDMAP2[[#This Row],[POS]]="2B",MAX(AP$1:AP36)+1,"")</f>
        <v/>
      </c>
      <c r="AQ37" t="str">
        <f>IFERROR(INDEX(PLAYERIDMAP2[PLAYERNAME],MATCH(ROW()-ROW(AQ$1),SECONDBASE,0)),"")</f>
        <v>Chris Getz</v>
      </c>
      <c r="AR37" t="str">
        <f>IF(PLAYERIDMAP2[[#This Row],[POS]]="3B",MAX(AR$1:AR36)+1,"")</f>
        <v/>
      </c>
      <c r="AS37" t="str">
        <f>IFERROR(INDEX(PLAYERIDMAP2[PLAYERNAME],MATCH(ROW()-ROW(AS$1),THIRDBASE,0)),"")</f>
        <v>Conor Gillaspie</v>
      </c>
      <c r="AT37" t="str">
        <f>IF(PLAYERIDMAP2[[#This Row],[POS]]="SS",MAX(AT$1:AT36)+1,"")</f>
        <v/>
      </c>
      <c r="AU37" t="str">
        <f>IFERROR(INDEX(PLAYERIDMAP2[PLAYERNAME],MATCH(ROW()-ROW(AU$1),SHORTSTOP,0)),"")</f>
        <v>Wilmer Flores</v>
      </c>
      <c r="AV37" t="str">
        <f>IF(PLAYERIDMAP2[[#This Row],[POS]]="OF",MAX(AV$1:AV36)+1,"")</f>
        <v/>
      </c>
      <c r="AW37" t="str">
        <f>IFERROR(INDEX(PLAYERIDMAP2[PLAYERNAME],MATCH(ROW()-ROW(AW$1),OUTFIELD,0)),"")</f>
        <v>Jay Bruce</v>
      </c>
      <c r="AX37" t="str">
        <f>IF(PLAYERIDMAP2[[#This Row],[POS]]&lt;&gt;"P",MAX(AX$1:AX36)+1,"")</f>
        <v/>
      </c>
      <c r="AY37" t="str">
        <f>IFERROR(INDEX(PLAYERIDMAP2[PLAYERNAME],MATCH(ROW()-ROW(AY$1),HITTERS,0)),"")</f>
        <v>Erick Aybar</v>
      </c>
      <c r="AZ37">
        <f>IF(PLAYERIDMAP2[[#This Row],[POS]]="P",MAX(AZ$1:AZ36)+1,"")</f>
        <v>16</v>
      </c>
      <c r="BA37" t="str">
        <f>IFERROR(INDEX(PLAYERIDMAP2[PLAYERNAME],MATCH(ROW()-ROW(BA$1),PITCHERS,0)),"")</f>
        <v>Manny Banuelos</v>
      </c>
    </row>
    <row r="38" spans="1:53" x14ac:dyDescent="0.25">
      <c r="A38" t="s">
        <v>11118</v>
      </c>
      <c r="B38" t="s">
        <v>5456</v>
      </c>
      <c r="C38" s="1">
        <v>32045</v>
      </c>
      <c r="D38" t="s">
        <v>18921</v>
      </c>
      <c r="E38" t="s">
        <v>17132</v>
      </c>
      <c r="F38" t="s">
        <v>11119</v>
      </c>
      <c r="G38" t="s">
        <v>14693</v>
      </c>
      <c r="H38" t="s">
        <v>11003</v>
      </c>
      <c r="I38" t="s">
        <v>18922</v>
      </c>
      <c r="J38" t="s">
        <v>5456</v>
      </c>
      <c r="K38">
        <v>502249</v>
      </c>
      <c r="L38" t="s">
        <v>5456</v>
      </c>
      <c r="M38">
        <v>1599165</v>
      </c>
      <c r="N38" t="s">
        <v>5456</v>
      </c>
      <c r="O38" t="s">
        <v>11120</v>
      </c>
      <c r="P38" t="s">
        <v>11118</v>
      </c>
      <c r="Q38">
        <v>8407</v>
      </c>
      <c r="R38" t="s">
        <v>5456</v>
      </c>
      <c r="S38">
        <v>29299</v>
      </c>
      <c r="T38" t="s">
        <v>5456</v>
      </c>
      <c r="V38" t="s">
        <v>11121</v>
      </c>
      <c r="W38">
        <v>55897</v>
      </c>
      <c r="X38">
        <v>8407</v>
      </c>
      <c r="Y38" t="s">
        <v>5456</v>
      </c>
      <c r="Z38" t="s">
        <v>16361</v>
      </c>
      <c r="AA38" t="s">
        <v>10958</v>
      </c>
      <c r="AB38" t="s">
        <v>10958</v>
      </c>
      <c r="AD38" t="s">
        <v>16361</v>
      </c>
      <c r="AL38" t="str">
        <f>IF(PLAYERIDMAP2[[#This Row],[POS]]="C",MAX(AL$1:AL37)+1,"")</f>
        <v/>
      </c>
      <c r="AM38" t="str">
        <f>IFERROR(INDEX(PLAYERIDMAP2[PLAYERNAME],MATCH(ROW()-ROW(AM$1),CATCHERS,0)),"")</f>
        <v>Ramon Hernandez</v>
      </c>
      <c r="AN38">
        <f>IF(PLAYERIDMAP2[[#This Row],[POS]]="1B",MAX(AN$1:AN37)+1,"")</f>
        <v>5</v>
      </c>
      <c r="AO38" t="str">
        <f>IFERROR(INDEX(PLAYERIDMAP2[PLAYERNAME],MATCH(ROW()-ROW(AO$1),FIRSTBASE,0)),"")</f>
        <v>Mike Jacobs</v>
      </c>
      <c r="AP38" t="str">
        <f>IF(PLAYERIDMAP2[[#This Row],[POS]]="2B",MAX(AP$1:AP37)+1,"")</f>
        <v/>
      </c>
      <c r="AQ38" t="str">
        <f>IFERROR(INDEX(PLAYERIDMAP2[PLAYERNAME],MATCH(ROW()-ROW(AQ$1),SECONDBASE,0)),"")</f>
        <v>Johnny Giavotella</v>
      </c>
      <c r="AR38" t="str">
        <f>IF(PLAYERIDMAP2[[#This Row],[POS]]="3B",MAX(AR$1:AR37)+1,"")</f>
        <v/>
      </c>
      <c r="AS38" t="str">
        <f>IFERROR(INDEX(PLAYERIDMAP2[PLAYERNAME],MATCH(ROW()-ROW(AS$1),THIRDBASE,0)),"")</f>
        <v>Troy Glaus</v>
      </c>
      <c r="AT38" t="str">
        <f>IF(PLAYERIDMAP2[[#This Row],[POS]]="SS",MAX(AT$1:AT37)+1,"")</f>
        <v/>
      </c>
      <c r="AU38" t="str">
        <f>IFERROR(INDEX(PLAYERIDMAP2[PLAYERNAME],MATCH(ROW()-ROW(AU$1),SHORTSTOP,0)),"")</f>
        <v>Pedro Florimon</v>
      </c>
      <c r="AV38" t="str">
        <f>IF(PLAYERIDMAP2[[#This Row],[POS]]="OF",MAX(AV$1:AV37)+1,"")</f>
        <v/>
      </c>
      <c r="AW38" t="str">
        <f>IFERROR(INDEX(PLAYERIDMAP2[PLAYERNAME],MATCH(ROW()-ROW(AW$1),OUTFIELD,0)),"")</f>
        <v>Billy Burns</v>
      </c>
      <c r="AX38">
        <f>IF(PLAYERIDMAP2[[#This Row],[POS]]&lt;&gt;"P",MAX(AX$1:AX37)+1,"")</f>
        <v>21</v>
      </c>
      <c r="AY38" t="str">
        <f>IFERROR(INDEX(PLAYERIDMAP2[PLAYERNAME],MATCH(ROW()-ROW(AY$1),HITTERS,0)),"")</f>
        <v>Javier Baez</v>
      </c>
      <c r="AZ38" t="str">
        <f>IF(PLAYERIDMAP2[[#This Row],[POS]]="P",MAX(AZ$1:AZ37)+1,"")</f>
        <v/>
      </c>
      <c r="BA38" t="str">
        <f>IFERROR(INDEX(PLAYERIDMAP2[PLAYERNAME],MATCH(ROW()-ROW(BA$1),PITCHERS,0)),"")</f>
        <v>Daniel Bard</v>
      </c>
    </row>
    <row r="39" spans="1:53" x14ac:dyDescent="0.25">
      <c r="A39" t="s">
        <v>11122</v>
      </c>
      <c r="B39" t="s">
        <v>3486</v>
      </c>
      <c r="C39" s="1">
        <v>30797</v>
      </c>
      <c r="D39" t="s">
        <v>17322</v>
      </c>
      <c r="E39" t="s">
        <v>17323</v>
      </c>
      <c r="F39" t="s">
        <v>11016</v>
      </c>
      <c r="G39" t="s">
        <v>11016</v>
      </c>
      <c r="H39" t="s">
        <v>5706</v>
      </c>
      <c r="I39" t="s">
        <v>17324</v>
      </c>
      <c r="J39" t="s">
        <v>3486</v>
      </c>
      <c r="K39">
        <v>435180</v>
      </c>
      <c r="L39" t="s">
        <v>3486</v>
      </c>
      <c r="M39">
        <v>546224</v>
      </c>
      <c r="N39" t="s">
        <v>3486</v>
      </c>
      <c r="O39" t="s">
        <v>11123</v>
      </c>
      <c r="P39" t="s">
        <v>11122</v>
      </c>
      <c r="Q39">
        <v>7648</v>
      </c>
      <c r="R39" t="s">
        <v>3486</v>
      </c>
      <c r="S39">
        <v>6414</v>
      </c>
      <c r="T39" t="s">
        <v>3486</v>
      </c>
      <c r="V39" t="s">
        <v>11124</v>
      </c>
      <c r="W39">
        <v>32118</v>
      </c>
      <c r="X39">
        <v>7648</v>
      </c>
      <c r="Y39" t="s">
        <v>3486</v>
      </c>
      <c r="Z39" t="s">
        <v>16362</v>
      </c>
      <c r="AA39" t="s">
        <v>5703</v>
      </c>
      <c r="AB39" t="s">
        <v>5703</v>
      </c>
      <c r="AD39" t="s">
        <v>16362</v>
      </c>
      <c r="AL39" t="str">
        <f>IF(PLAYERIDMAP2[[#This Row],[POS]]="C",MAX(AL$1:AL38)+1,"")</f>
        <v/>
      </c>
      <c r="AM39" t="str">
        <f>IFERROR(INDEX(PLAYERIDMAP2[PLAYERNAME],MATCH(ROW()-ROW(AM$1),CATCHERS,0)),"")</f>
        <v>John Hester</v>
      </c>
      <c r="AN39" t="str">
        <f>IF(PLAYERIDMAP2[[#This Row],[POS]]="1B",MAX(AN$1:AN38)+1,"")</f>
        <v/>
      </c>
      <c r="AO39" t="str">
        <f>IFERROR(INDEX(PLAYERIDMAP2[PLAYERNAME],MATCH(ROW()-ROW(AO$1),FIRSTBASE,0)),"")</f>
        <v>Dan Johnson</v>
      </c>
      <c r="AP39">
        <f>IF(PLAYERIDMAP2[[#This Row],[POS]]="2B",MAX(AP$1:AP38)+1,"")</f>
        <v>5</v>
      </c>
      <c r="AQ39" t="str">
        <f>IFERROR(INDEX(PLAYERIDMAP2[PLAYERNAME],MATCH(ROW()-ROW(AQ$1),SECONDBASE,0)),"")</f>
        <v>Ryan Goins</v>
      </c>
      <c r="AR39" t="str">
        <f>IF(PLAYERIDMAP2[[#This Row],[POS]]="3B",MAX(AR$1:AR38)+1,"")</f>
        <v/>
      </c>
      <c r="AS39" t="str">
        <f>IFERROR(INDEX(PLAYERIDMAP2[PLAYERNAME],MATCH(ROW()-ROW(AS$1),THIRDBASE,0)),"")</f>
        <v>Taylor Green</v>
      </c>
      <c r="AT39" t="str">
        <f>IF(PLAYERIDMAP2[[#This Row],[POS]]="SS",MAX(AT$1:AT38)+1,"")</f>
        <v/>
      </c>
      <c r="AU39" t="str">
        <f>IFERROR(INDEX(PLAYERIDMAP2[PLAYERNAME],MATCH(ROW()-ROW(AU$1),SHORTSTOP,0)),"")</f>
        <v>Freddy Galvis</v>
      </c>
      <c r="AV39" t="str">
        <f>IF(PLAYERIDMAP2[[#This Row],[POS]]="OF",MAX(AV$1:AV38)+1,"")</f>
        <v/>
      </c>
      <c r="AW39" t="str">
        <f>IFERROR(INDEX(PLAYERIDMAP2[PLAYERNAME],MATCH(ROW()-ROW(AW$1),OUTFIELD,0)),"")</f>
        <v>Pat Burrell</v>
      </c>
      <c r="AX39">
        <f>IF(PLAYERIDMAP2[[#This Row],[POS]]&lt;&gt;"P",MAX(AX$1:AX38)+1,"")</f>
        <v>22</v>
      </c>
      <c r="AY39" t="str">
        <f>IFERROR(INDEX(PLAYERIDMAP2[PLAYERNAME],MATCH(ROW()-ROW(AY$1),HITTERS,0)),"")</f>
        <v>Jeff Baker</v>
      </c>
      <c r="AZ39" t="str">
        <f>IF(PLAYERIDMAP2[[#This Row],[POS]]="P",MAX(AZ$1:AZ38)+1,"")</f>
        <v/>
      </c>
      <c r="BA39" t="str">
        <f>IFERROR(INDEX(PLAYERIDMAP2[PLAYERNAME],MATCH(ROW()-ROW(BA$1),PITCHERS,0)),"")</f>
        <v>Scott Barnes</v>
      </c>
    </row>
    <row r="40" spans="1:53" x14ac:dyDescent="0.25">
      <c r="A40" t="s">
        <v>18381</v>
      </c>
      <c r="B40" t="s">
        <v>8551</v>
      </c>
      <c r="C40" s="1">
        <v>32748</v>
      </c>
      <c r="D40" t="s">
        <v>16955</v>
      </c>
      <c r="E40" t="s">
        <v>18382</v>
      </c>
      <c r="F40" t="s">
        <v>11142</v>
      </c>
      <c r="G40" t="s">
        <v>14693</v>
      </c>
      <c r="H40" t="s">
        <v>10988</v>
      </c>
      <c r="I40" t="s">
        <v>18383</v>
      </c>
      <c r="J40" t="s">
        <v>8551</v>
      </c>
      <c r="K40">
        <v>542882</v>
      </c>
      <c r="L40" t="s">
        <v>8551</v>
      </c>
      <c r="M40">
        <v>2114451</v>
      </c>
      <c r="N40" t="s">
        <v>8551</v>
      </c>
      <c r="P40" t="s">
        <v>18381</v>
      </c>
      <c r="Q40">
        <v>9904</v>
      </c>
      <c r="R40" t="s">
        <v>8551</v>
      </c>
      <c r="S40">
        <v>32549</v>
      </c>
      <c r="T40" t="s">
        <v>8551</v>
      </c>
      <c r="W40">
        <v>69156</v>
      </c>
      <c r="X40">
        <v>9904</v>
      </c>
      <c r="Y40" t="s">
        <v>8551</v>
      </c>
      <c r="Z40" t="s">
        <v>18384</v>
      </c>
      <c r="AA40" t="s">
        <v>5703</v>
      </c>
      <c r="AB40" t="s">
        <v>5703</v>
      </c>
      <c r="AD40" t="s">
        <v>18384</v>
      </c>
      <c r="AF40" t="s">
        <v>8551</v>
      </c>
      <c r="AG40">
        <v>21919</v>
      </c>
      <c r="AH40" t="s">
        <v>8551</v>
      </c>
      <c r="AL40" t="str">
        <f>IF(PLAYERIDMAP2[[#This Row],[POS]]="C",MAX(AL$1:AL39)+1,"")</f>
        <v/>
      </c>
      <c r="AM40" t="str">
        <f>IFERROR(INDEX(PLAYERIDMAP2[PLAYERNAME],MATCH(ROW()-ROW(AM$1),CATCHERS,0)),"")</f>
        <v>Steven Hill</v>
      </c>
      <c r="AN40" t="str">
        <f>IF(PLAYERIDMAP2[[#This Row],[POS]]="1B",MAX(AN$1:AN39)+1,"")</f>
        <v/>
      </c>
      <c r="AO40" t="str">
        <f>IFERROR(INDEX(PLAYERIDMAP2[PLAYERNAME],MATCH(ROW()-ROW(AO$1),FIRSTBASE,0)),"")</f>
        <v>Nick Johnson</v>
      </c>
      <c r="AP40" t="str">
        <f>IF(PLAYERIDMAP2[[#This Row],[POS]]="2B",MAX(AP$1:AP39)+1,"")</f>
        <v/>
      </c>
      <c r="AQ40" t="str">
        <f>IFERROR(INDEX(PLAYERIDMAP2[PLAYERNAME],MATCH(ROW()-ROW(AQ$1),SECONDBASE,0)),"")</f>
        <v>Alberto Gonzalez</v>
      </c>
      <c r="AR40" t="str">
        <f>IF(PLAYERIDMAP2[[#This Row],[POS]]="3B",MAX(AR$1:AR39)+1,"")</f>
        <v/>
      </c>
      <c r="AS40" t="str">
        <f>IFERROR(INDEX(PLAYERIDMAP2[PLAYERNAME],MATCH(ROW()-ROW(AS$1),THIRDBASE,0)),"")</f>
        <v>Josh Harrison</v>
      </c>
      <c r="AT40" t="str">
        <f>IF(PLAYERIDMAP2[[#This Row],[POS]]="SS",MAX(AT$1:AT39)+1,"")</f>
        <v/>
      </c>
      <c r="AU40" t="str">
        <f>IFERROR(INDEX(PLAYERIDMAP2[PLAYERNAME],MATCH(ROW()-ROW(AU$1),SHORTSTOP,0)),"")</f>
        <v>Alex Gonzalez</v>
      </c>
      <c r="AV40" t="str">
        <f>IF(PLAYERIDMAP2[[#This Row],[POS]]="OF",MAX(AV$1:AV39)+1,"")</f>
        <v/>
      </c>
      <c r="AW40" t="str">
        <f>IFERROR(INDEX(PLAYERIDMAP2[PLAYERNAME],MATCH(ROW()-ROW(AW$1),OUTFIELD,0)),"")</f>
        <v>Joey Butler</v>
      </c>
      <c r="AX40" t="str">
        <f>IF(PLAYERIDMAP2[[#This Row],[POS]]&lt;&gt;"P",MAX(AX$1:AX39)+1,"")</f>
        <v/>
      </c>
      <c r="AY40" t="str">
        <f>IFERROR(INDEX(PLAYERIDMAP2[PLAYERNAME],MATCH(ROW()-ROW(AY$1),HITTERS,0)),"")</f>
        <v>John Baker</v>
      </c>
      <c r="AZ40">
        <f>IF(PLAYERIDMAP2[[#This Row],[POS]]="P",MAX(AZ$1:AZ39)+1,"")</f>
        <v>17</v>
      </c>
      <c r="BA40" t="str">
        <f>IFERROR(INDEX(PLAYERIDMAP2[PLAYERNAME],MATCH(ROW()-ROW(BA$1),PITCHERS,0)),"")</f>
        <v>Aaron Barrett</v>
      </c>
    </row>
    <row r="41" spans="1:53" x14ac:dyDescent="0.25">
      <c r="A41" t="s">
        <v>11125</v>
      </c>
      <c r="B41" t="s">
        <v>5235</v>
      </c>
      <c r="C41" s="1">
        <v>32381</v>
      </c>
      <c r="D41" t="s">
        <v>17065</v>
      </c>
      <c r="E41" t="s">
        <v>17066</v>
      </c>
      <c r="F41" t="s">
        <v>11126</v>
      </c>
      <c r="G41" t="s">
        <v>14693</v>
      </c>
      <c r="H41" t="s">
        <v>11097</v>
      </c>
      <c r="I41" t="s">
        <v>17067</v>
      </c>
      <c r="J41" t="s">
        <v>5235</v>
      </c>
      <c r="K41">
        <v>462101</v>
      </c>
      <c r="L41" t="s">
        <v>5235</v>
      </c>
      <c r="M41">
        <v>1099374</v>
      </c>
      <c r="N41" t="s">
        <v>5235</v>
      </c>
      <c r="O41" t="s">
        <v>11127</v>
      </c>
      <c r="P41" t="s">
        <v>11125</v>
      </c>
      <c r="Q41">
        <v>8401</v>
      </c>
      <c r="R41" t="s">
        <v>5235</v>
      </c>
      <c r="S41">
        <v>29515</v>
      </c>
      <c r="T41" t="s">
        <v>5235</v>
      </c>
      <c r="U41" t="s">
        <v>5235</v>
      </c>
      <c r="V41" t="s">
        <v>11128</v>
      </c>
      <c r="W41">
        <v>46980</v>
      </c>
      <c r="X41">
        <v>8401</v>
      </c>
      <c r="Y41" t="s">
        <v>5235</v>
      </c>
      <c r="Z41" t="s">
        <v>11129</v>
      </c>
      <c r="AA41" t="s">
        <v>5703</v>
      </c>
      <c r="AB41" t="s">
        <v>5703</v>
      </c>
      <c r="AC41" t="s">
        <v>5235</v>
      </c>
      <c r="AD41" t="s">
        <v>11129</v>
      </c>
      <c r="AE41">
        <v>8944</v>
      </c>
      <c r="AF41" t="s">
        <v>5235</v>
      </c>
      <c r="AG41">
        <v>5359</v>
      </c>
      <c r="AH41" t="s">
        <v>5235</v>
      </c>
      <c r="AL41" t="str">
        <f>IF(PLAYERIDMAP2[[#This Row],[POS]]="C",MAX(AL$1:AL40)+1,"")</f>
        <v/>
      </c>
      <c r="AM41" t="str">
        <f>IFERROR(INDEX(PLAYERIDMAP2[PLAYERNAME],MATCH(ROW()-ROW(AM$1),CATCHERS,0)),"")</f>
        <v>Bryan Holaday</v>
      </c>
      <c r="AN41" t="str">
        <f>IF(PLAYERIDMAP2[[#This Row],[POS]]="1B",MAX(AN$1:AN40)+1,"")</f>
        <v/>
      </c>
      <c r="AO41" t="str">
        <f>IFERROR(INDEX(PLAYERIDMAP2[PLAYERNAME],MATCH(ROW()-ROW(AO$1),FIRSTBASE,0)),"")</f>
        <v>Garrett Jones</v>
      </c>
      <c r="AP41" t="str">
        <f>IF(PLAYERIDMAP2[[#This Row],[POS]]="2B",MAX(AP$1:AP40)+1,"")</f>
        <v/>
      </c>
      <c r="AQ41" t="str">
        <f>IFERROR(INDEX(PLAYERIDMAP2[PLAYERNAME],MATCH(ROW()-ROW(AQ$1),SECONDBASE,0)),"")</f>
        <v>Dee Gordon</v>
      </c>
      <c r="AR41" t="str">
        <f>IF(PLAYERIDMAP2[[#This Row],[POS]]="3B",MAX(AR$1:AR40)+1,"")</f>
        <v/>
      </c>
      <c r="AS41" t="str">
        <f>IFERROR(INDEX(PLAYERIDMAP2[PLAYERNAME],MATCH(ROW()-ROW(AS$1),THIRDBASE,0)),"")</f>
        <v>Chase Headley</v>
      </c>
      <c r="AT41">
        <f>IF(PLAYERIDMAP2[[#This Row],[POS]]="SS",MAX(AT$1:AT40)+1,"")</f>
        <v>4</v>
      </c>
      <c r="AU41" t="str">
        <f>IFERROR(INDEX(PLAYERIDMAP2[PLAYERNAME],MATCH(ROW()-ROW(AU$1),SHORTSTOP,0)),"")</f>
        <v>Marwin Gonzalez</v>
      </c>
      <c r="AV41" t="str">
        <f>IF(PLAYERIDMAP2[[#This Row],[POS]]="OF",MAX(AV$1:AV40)+1,"")</f>
        <v/>
      </c>
      <c r="AW41" t="str">
        <f>IFERROR(INDEX(PLAYERIDMAP2[PLAYERNAME],MATCH(ROW()-ROW(AW$1),OUTFIELD,0)),"")</f>
        <v>Byron Buxton</v>
      </c>
      <c r="AX41">
        <f>IF(PLAYERIDMAP2[[#This Row],[POS]]&lt;&gt;"P",MAX(AX$1:AX40)+1,"")</f>
        <v>23</v>
      </c>
      <c r="AY41" t="str">
        <f>IFERROR(INDEX(PLAYERIDMAP2[PLAYERNAME],MATCH(ROW()-ROW(AY$1),HITTERS,0)),"")</f>
        <v>Rod Barajas</v>
      </c>
      <c r="AZ41" t="str">
        <f>IF(PLAYERIDMAP2[[#This Row],[POS]]="P",MAX(AZ$1:AZ40)+1,"")</f>
        <v/>
      </c>
      <c r="BA41" t="str">
        <f>IFERROR(INDEX(PLAYERIDMAP2[PLAYERNAME],MATCH(ROW()-ROW(BA$1),PITCHERS,0)),"")</f>
        <v>Anthony Bass</v>
      </c>
    </row>
    <row r="42" spans="1:53" x14ac:dyDescent="0.25">
      <c r="A42" t="s">
        <v>11130</v>
      </c>
      <c r="B42" t="s">
        <v>3552</v>
      </c>
      <c r="C42" s="1">
        <v>29055</v>
      </c>
      <c r="D42" t="s">
        <v>19728</v>
      </c>
      <c r="E42" t="s">
        <v>20409</v>
      </c>
      <c r="F42" t="s">
        <v>11016</v>
      </c>
      <c r="G42" t="s">
        <v>11016</v>
      </c>
      <c r="H42" t="s">
        <v>10998</v>
      </c>
      <c r="I42" t="s">
        <v>20410</v>
      </c>
      <c r="K42">
        <v>150449</v>
      </c>
      <c r="L42" t="s">
        <v>3552</v>
      </c>
      <c r="M42">
        <v>22045</v>
      </c>
      <c r="N42" t="s">
        <v>3552</v>
      </c>
      <c r="O42" t="s">
        <v>11131</v>
      </c>
      <c r="P42" t="s">
        <v>11130</v>
      </c>
      <c r="Q42">
        <v>6320</v>
      </c>
      <c r="R42" t="s">
        <v>3552</v>
      </c>
      <c r="S42">
        <v>4159</v>
      </c>
      <c r="T42" t="s">
        <v>3552</v>
      </c>
      <c r="V42" t="s">
        <v>11132</v>
      </c>
      <c r="W42">
        <v>16692</v>
      </c>
      <c r="X42">
        <v>6320</v>
      </c>
      <c r="Y42" t="s">
        <v>3552</v>
      </c>
      <c r="Z42" t="s">
        <v>16363</v>
      </c>
      <c r="AA42" t="s">
        <v>10958</v>
      </c>
      <c r="AB42" t="s">
        <v>10958</v>
      </c>
      <c r="AD42" t="s">
        <v>16363</v>
      </c>
      <c r="AL42" t="str">
        <f>IF(PLAYERIDMAP2[[#This Row],[POS]]="C",MAX(AL$1:AL41)+1,"")</f>
        <v/>
      </c>
      <c r="AM42" t="str">
        <f>IFERROR(INDEX(PLAYERIDMAP2[PLAYERNAME],MATCH(ROW()-ROW(AM$1),CATCHERS,0)),"")</f>
        <v>Nick Hundley</v>
      </c>
      <c r="AN42" t="str">
        <f>IF(PLAYERIDMAP2[[#This Row],[POS]]="1B",MAX(AN$1:AN41)+1,"")</f>
        <v/>
      </c>
      <c r="AO42" t="str">
        <f>IFERROR(INDEX(PLAYERIDMAP2[PLAYERNAME],MATCH(ROW()-ROW(AO$1),FIRSTBASE,0)),"")</f>
        <v>Kila Ka'aihue</v>
      </c>
      <c r="AP42" t="str">
        <f>IF(PLAYERIDMAP2[[#This Row],[POS]]="2B",MAX(AP$1:AP41)+1,"")</f>
        <v/>
      </c>
      <c r="AQ42" t="str">
        <f>IFERROR(INDEX(PLAYERIDMAP2[PLAYERNAME],MATCH(ROW()-ROW(AQ$1),SECONDBASE,0)),"")</f>
        <v>Phil Gosselin</v>
      </c>
      <c r="AR42" t="str">
        <f>IF(PLAYERIDMAP2[[#This Row],[POS]]="3B",MAX(AR$1:AR41)+1,"")</f>
        <v/>
      </c>
      <c r="AS42" t="str">
        <f>IFERROR(INDEX(PLAYERIDMAP2[PLAYERNAME],MATCH(ROW()-ROW(AS$1),THIRDBASE,0)),"")</f>
        <v>Cesar Hernandez</v>
      </c>
      <c r="AT42" t="str">
        <f>IF(PLAYERIDMAP2[[#This Row],[POS]]="SS",MAX(AT$1:AT41)+1,"")</f>
        <v/>
      </c>
      <c r="AU42" t="str">
        <f>IFERROR(INDEX(PLAYERIDMAP2[PLAYERNAME],MATCH(ROW()-ROW(AU$1),SHORTSTOP,0)),"")</f>
        <v>Nick Gordon</v>
      </c>
      <c r="AV42">
        <f>IF(PLAYERIDMAP2[[#This Row],[POS]]="OF",MAX(AV$1:AV41)+1,"")</f>
        <v>7</v>
      </c>
      <c r="AW42" t="str">
        <f>IFERROR(INDEX(PLAYERIDMAP2[PLAYERNAME],MATCH(ROW()-ROW(AW$1),OUTFIELD,0)),"")</f>
        <v>Marlon Byrd</v>
      </c>
      <c r="AX42">
        <f>IF(PLAYERIDMAP2[[#This Row],[POS]]&lt;&gt;"P",MAX(AX$1:AX41)+1,"")</f>
        <v>24</v>
      </c>
      <c r="AY42" t="str">
        <f>IFERROR(INDEX(PLAYERIDMAP2[PLAYERNAME],MATCH(ROW()-ROW(AY$1),HITTERS,0)),"")</f>
        <v>Clint Barmes</v>
      </c>
      <c r="AZ42" t="str">
        <f>IF(PLAYERIDMAP2[[#This Row],[POS]]="P",MAX(AZ$1:AZ41)+1,"")</f>
        <v/>
      </c>
      <c r="BA42" t="str">
        <f>IFERROR(INDEX(PLAYERIDMAP2[PLAYERNAME],MATCH(ROW()-ROW(BA$1),PITCHERS,0)),"")</f>
        <v>Chris Bassitt</v>
      </c>
    </row>
    <row r="43" spans="1:53" x14ac:dyDescent="0.25">
      <c r="A43" t="s">
        <v>11133</v>
      </c>
      <c r="B43" t="s">
        <v>5117</v>
      </c>
      <c r="C43" s="1">
        <v>31740</v>
      </c>
      <c r="D43" t="s">
        <v>19613</v>
      </c>
      <c r="E43" t="s">
        <v>19614</v>
      </c>
      <c r="F43" t="s">
        <v>11027</v>
      </c>
      <c r="G43" t="s">
        <v>16838</v>
      </c>
      <c r="H43" t="s">
        <v>11097</v>
      </c>
      <c r="I43" t="s">
        <v>19615</v>
      </c>
      <c r="J43" t="s">
        <v>5117</v>
      </c>
      <c r="K43">
        <v>542883</v>
      </c>
      <c r="L43" t="s">
        <v>5117</v>
      </c>
      <c r="M43">
        <v>1741372</v>
      </c>
      <c r="N43" t="s">
        <v>5117</v>
      </c>
      <c r="O43" t="s">
        <v>19616</v>
      </c>
      <c r="P43" t="s">
        <v>11133</v>
      </c>
      <c r="Q43">
        <v>9654</v>
      </c>
      <c r="R43" t="s">
        <v>5117</v>
      </c>
      <c r="S43">
        <v>30851</v>
      </c>
      <c r="T43" t="s">
        <v>5117</v>
      </c>
      <c r="V43" t="s">
        <v>11134</v>
      </c>
      <c r="W43">
        <v>58021</v>
      </c>
      <c r="X43">
        <v>9654</v>
      </c>
      <c r="Y43" t="s">
        <v>5117</v>
      </c>
      <c r="Z43" t="s">
        <v>11135</v>
      </c>
      <c r="AA43" t="s">
        <v>10958</v>
      </c>
      <c r="AB43" t="s">
        <v>5703</v>
      </c>
      <c r="AC43" t="s">
        <v>5117</v>
      </c>
      <c r="AD43" t="s">
        <v>11135</v>
      </c>
      <c r="AF43" t="s">
        <v>5117</v>
      </c>
      <c r="AG43">
        <v>13952</v>
      </c>
      <c r="AL43" t="str">
        <f>IF(PLAYERIDMAP2[[#This Row],[POS]]="C",MAX(AL$1:AL42)+1,"")</f>
        <v/>
      </c>
      <c r="AM43" t="str">
        <f>IFERROR(INDEX(PLAYERIDMAP2[PLAYERNAME],MATCH(ROW()-ROW(AM$1),CATCHERS,0)),"")</f>
        <v>Chris Iannetta</v>
      </c>
      <c r="AN43" t="str">
        <f>IF(PLAYERIDMAP2[[#This Row],[POS]]="1B",MAX(AN$1:AN42)+1,"")</f>
        <v/>
      </c>
      <c r="AO43" t="str">
        <f>IFERROR(INDEX(PLAYERIDMAP2[PLAYERNAME],MATCH(ROW()-ROW(AO$1),FIRSTBASE,0)),"")</f>
        <v>Paul Konerko</v>
      </c>
      <c r="AP43" t="str">
        <f>IF(PLAYERIDMAP2[[#This Row],[POS]]="2B",MAX(AP$1:AP42)+1,"")</f>
        <v/>
      </c>
      <c r="AQ43" t="str">
        <f>IFERROR(INDEX(PLAYERIDMAP2[PLAYERNAME],MATCH(ROW()-ROW(AQ$1),SECONDBASE,0)),"")</f>
        <v>Tyler Greene</v>
      </c>
      <c r="AR43" t="str">
        <f>IF(PLAYERIDMAP2[[#This Row],[POS]]="3B",MAX(AR$1:AR42)+1,"")</f>
        <v/>
      </c>
      <c r="AS43" t="str">
        <f>IFERROR(INDEX(PLAYERIDMAP2[PLAYERNAME],MATCH(ROW()-ROW(AS$1),THIRDBASE,0)),"")</f>
        <v>Brock Holt</v>
      </c>
      <c r="AT43">
        <f>IF(PLAYERIDMAP2[[#This Row],[POS]]="SS",MAX(AT$1:AT42)+1,"")</f>
        <v>5</v>
      </c>
      <c r="AU43" t="str">
        <f>IFERROR(INDEX(PLAYERIDMAP2[PLAYERNAME],MATCH(ROW()-ROW(AU$1),SHORTSTOP,0)),"")</f>
        <v>Didi Gregorius</v>
      </c>
      <c r="AV43" t="str">
        <f>IF(PLAYERIDMAP2[[#This Row],[POS]]="OF",MAX(AV$1:AV42)+1,"")</f>
        <v/>
      </c>
      <c r="AW43" t="str">
        <f>IFERROR(INDEX(PLAYERIDMAP2[PLAYERNAME],MATCH(ROW()-ROW(AW$1),OUTFIELD,0)),"")</f>
        <v>Melky Cabrera</v>
      </c>
      <c r="AX43">
        <f>IF(PLAYERIDMAP2[[#This Row],[POS]]&lt;&gt;"P",MAX(AX$1:AX42)+1,"")</f>
        <v>25</v>
      </c>
      <c r="AY43" t="str">
        <f>IFERROR(INDEX(PLAYERIDMAP2[PLAYERNAME],MATCH(ROW()-ROW(AY$1),HITTERS,0)),"")</f>
        <v>Brandon Barnes</v>
      </c>
      <c r="AZ43" t="str">
        <f>IF(PLAYERIDMAP2[[#This Row],[POS]]="P",MAX(AZ$1:AZ42)+1,"")</f>
        <v/>
      </c>
      <c r="BA43" t="str">
        <f>IFERROR(INDEX(PLAYERIDMAP2[PLAYERNAME],MATCH(ROW()-ROW(BA$1),PITCHERS,0)),"")</f>
        <v>Antonio Bastardo</v>
      </c>
    </row>
    <row r="44" spans="1:53" x14ac:dyDescent="0.25">
      <c r="A44" t="s">
        <v>11136</v>
      </c>
      <c r="B44" t="s">
        <v>11137</v>
      </c>
      <c r="C44" s="1">
        <v>29956</v>
      </c>
      <c r="D44" t="s">
        <v>18418</v>
      </c>
      <c r="E44" t="s">
        <v>18419</v>
      </c>
      <c r="F44" t="s">
        <v>11021</v>
      </c>
      <c r="G44" t="s">
        <v>14693</v>
      </c>
      <c r="H44" t="s">
        <v>10998</v>
      </c>
      <c r="I44" t="s">
        <v>18420</v>
      </c>
      <c r="J44" t="s">
        <v>5507</v>
      </c>
      <c r="K44">
        <v>493114</v>
      </c>
      <c r="L44" t="s">
        <v>11137</v>
      </c>
      <c r="M44">
        <v>1937143</v>
      </c>
      <c r="N44" t="s">
        <v>11137</v>
      </c>
      <c r="O44" t="s">
        <v>11139</v>
      </c>
      <c r="P44" t="s">
        <v>11136</v>
      </c>
      <c r="Q44">
        <v>9094</v>
      </c>
      <c r="R44" t="s">
        <v>11137</v>
      </c>
      <c r="S44">
        <v>32053</v>
      </c>
      <c r="T44" t="s">
        <v>5507</v>
      </c>
      <c r="U44" t="s">
        <v>11137</v>
      </c>
      <c r="V44" t="s">
        <v>11140</v>
      </c>
      <c r="W44">
        <v>51312</v>
      </c>
      <c r="X44">
        <v>9094</v>
      </c>
      <c r="Y44" t="s">
        <v>11137</v>
      </c>
      <c r="Z44" t="s">
        <v>18421</v>
      </c>
      <c r="AA44" t="s">
        <v>10958</v>
      </c>
      <c r="AB44" t="s">
        <v>5703</v>
      </c>
      <c r="AC44" t="s">
        <v>11137</v>
      </c>
      <c r="AD44" t="s">
        <v>16364</v>
      </c>
      <c r="AE44">
        <v>9587</v>
      </c>
      <c r="AF44" t="s">
        <v>11137</v>
      </c>
      <c r="AG44">
        <v>16930</v>
      </c>
      <c r="AH44" t="s">
        <v>5507</v>
      </c>
      <c r="AL44" t="str">
        <f>IF(PLAYERIDMAP2[[#This Row],[POS]]="C",MAX(AL$1:AL43)+1,"")</f>
        <v/>
      </c>
      <c r="AM44" t="str">
        <f>IFERROR(INDEX(PLAYERIDMAP2[PLAYERNAME],MATCH(ROW()-ROW(AM$1),CATCHERS,0)),"")</f>
        <v>John Jaso</v>
      </c>
      <c r="AN44" t="str">
        <f>IF(PLAYERIDMAP2[[#This Row],[POS]]="1B",MAX(AN$1:AN43)+1,"")</f>
        <v/>
      </c>
      <c r="AO44" t="str">
        <f>IFERROR(INDEX(PLAYERIDMAP2[PLAYERNAME],MATCH(ROW()-ROW(AO$1),FIRSTBASE,0)),"")</f>
        <v>Casey Kotchman</v>
      </c>
      <c r="AP44" t="str">
        <f>IF(PLAYERIDMAP2[[#This Row],[POS]]="2B",MAX(AP$1:AP43)+1,"")</f>
        <v/>
      </c>
      <c r="AQ44" t="str">
        <f>IFERROR(INDEX(PLAYERIDMAP2[PLAYERNAME],MATCH(ROW()-ROW(AQ$1),SECONDBASE,0)),"")</f>
        <v>Alexander Guerrero</v>
      </c>
      <c r="AR44" t="str">
        <f>IF(PLAYERIDMAP2[[#This Row],[POS]]="3B",MAX(AR$1:AR43)+1,"")</f>
        <v/>
      </c>
      <c r="AS44" t="str">
        <f>IFERROR(INDEX(PLAYERIDMAP2[PLAYERNAME],MATCH(ROW()-ROW(AS$1),THIRDBASE,0)),"")</f>
        <v>Brandon Inge</v>
      </c>
      <c r="AT44" t="str">
        <f>IF(PLAYERIDMAP2[[#This Row],[POS]]="SS",MAX(AT$1:AT43)+1,"")</f>
        <v/>
      </c>
      <c r="AU44" t="str">
        <f>IFERROR(INDEX(PLAYERIDMAP2[PLAYERNAME],MATCH(ROW()-ROW(AU$1),SHORTSTOP,0)),"")</f>
        <v>Jerry Hairston</v>
      </c>
      <c r="AV44">
        <f>IF(PLAYERIDMAP2[[#This Row],[POS]]="OF",MAX(AV$1:AV43)+1,"")</f>
        <v>8</v>
      </c>
      <c r="AW44" t="str">
        <f>IFERROR(INDEX(PLAYERIDMAP2[PLAYERNAME],MATCH(ROW()-ROW(AW$1),OUTFIELD,0)),"")</f>
        <v>Lorenzo Cain</v>
      </c>
      <c r="AX44">
        <f>IF(PLAYERIDMAP2[[#This Row],[POS]]&lt;&gt;"P",MAX(AX$1:AX43)+1,"")</f>
        <v>26</v>
      </c>
      <c r="AY44" t="str">
        <f>IFERROR(INDEX(PLAYERIDMAP2[PLAYERNAME],MATCH(ROW()-ROW(AY$1),HITTERS,0)),"")</f>
        <v>Darwin Barney</v>
      </c>
      <c r="AZ44" t="str">
        <f>IF(PLAYERIDMAP2[[#This Row],[POS]]="P",MAX(AZ$1:AZ43)+1,"")</f>
        <v/>
      </c>
      <c r="BA44" t="str">
        <f>IFERROR(INDEX(PLAYERIDMAP2[PLAYERNAME],MATCH(ROW()-ROW(BA$1),PITCHERS,0)),"")</f>
        <v>Miguel Batista</v>
      </c>
    </row>
    <row r="45" spans="1:53" x14ac:dyDescent="0.25">
      <c r="A45" t="s">
        <v>17514</v>
      </c>
      <c r="B45" t="s">
        <v>7313</v>
      </c>
      <c r="C45" s="1">
        <v>33434</v>
      </c>
      <c r="D45" t="s">
        <v>17515</v>
      </c>
      <c r="E45" t="s">
        <v>17516</v>
      </c>
      <c r="F45" t="s">
        <v>11176</v>
      </c>
      <c r="G45" t="s">
        <v>16838</v>
      </c>
      <c r="H45" t="s">
        <v>10988</v>
      </c>
      <c r="I45" t="s">
        <v>7312</v>
      </c>
      <c r="J45" t="s">
        <v>7313</v>
      </c>
      <c r="K45">
        <v>571446</v>
      </c>
      <c r="L45" t="s">
        <v>7313</v>
      </c>
      <c r="S45">
        <v>33141</v>
      </c>
      <c r="T45" t="s">
        <v>7313</v>
      </c>
      <c r="Z45" t="s">
        <v>17517</v>
      </c>
      <c r="AL45" t="str">
        <f>IF(PLAYERIDMAP2[[#This Row],[POS]]="C",MAX(AL$1:AL44)+1,"")</f>
        <v/>
      </c>
      <c r="AM45" t="str">
        <f>IFERROR(INDEX(PLAYERIDMAP2[PLAYERNAME],MATCH(ROW()-ROW(AM$1),CATCHERS,0)),"")</f>
        <v>A.J. Jimenez</v>
      </c>
      <c r="AN45" t="str">
        <f>IF(PLAYERIDMAP2[[#This Row],[POS]]="1B",MAX(AN$1:AN44)+1,"")</f>
        <v/>
      </c>
      <c r="AO45" t="str">
        <f>IFERROR(INDEX(PLAYERIDMAP2[PLAYERNAME],MATCH(ROW()-ROW(AO$1),FIRSTBASE,0)),"")</f>
        <v>Bryan LaHair</v>
      </c>
      <c r="AP45" t="str">
        <f>IF(PLAYERIDMAP2[[#This Row],[POS]]="2B",MAX(AP$1:AP44)+1,"")</f>
        <v/>
      </c>
      <c r="AQ45" t="str">
        <f>IFERROR(INDEX(PLAYERIDMAP2[PLAYERNAME],MATCH(ROW()-ROW(AQ$1),SECONDBASE,0)),"")</f>
        <v>Carlos Guillen</v>
      </c>
      <c r="AR45" t="str">
        <f>IF(PLAYERIDMAP2[[#This Row],[POS]]="3B",MAX(AR$1:AR44)+1,"")</f>
        <v/>
      </c>
      <c r="AS45" t="str">
        <f>IFERROR(INDEX(PLAYERIDMAP2[PLAYERNAME],MATCH(ROW()-ROW(AS$1),THIRDBASE,0)),"")</f>
        <v>Luis Jimenez</v>
      </c>
      <c r="AT45" t="str">
        <f>IF(PLAYERIDMAP2[[#This Row],[POS]]="SS",MAX(AT$1:AT44)+1,"")</f>
        <v/>
      </c>
      <c r="AU45" t="str">
        <f>IFERROR(INDEX(PLAYERIDMAP2[PLAYERNAME],MATCH(ROW()-ROW(AU$1),SHORTSTOP,0)),"")</f>
        <v>Alen Hanson</v>
      </c>
      <c r="AV45" t="str">
        <f>IF(PLAYERIDMAP2[[#This Row],[POS]]="OF",MAX(AV$1:AV44)+1,"")</f>
        <v/>
      </c>
      <c r="AW45" t="str">
        <f>IFERROR(INDEX(PLAYERIDMAP2[PLAYERNAME],MATCH(ROW()-ROW(AW$1),OUTFIELD,0)),"")</f>
        <v>Kole Calhoun</v>
      </c>
      <c r="AX45" t="str">
        <f>IF(PLAYERIDMAP2[[#This Row],[POS]]&lt;&gt;"P",MAX(AX$1:AX44)+1,"")</f>
        <v/>
      </c>
      <c r="AY45" t="str">
        <f>IFERROR(INDEX(PLAYERIDMAP2[PLAYERNAME],MATCH(ROW()-ROW(AY$1),HITTERS,0)),"")</f>
        <v>Tucker Barnhart</v>
      </c>
      <c r="AZ45">
        <f>IF(PLAYERIDMAP2[[#This Row],[POS]]="P",MAX(AZ$1:AZ44)+1,"")</f>
        <v>18</v>
      </c>
      <c r="BA45" t="str">
        <f>IFERROR(INDEX(PLAYERIDMAP2[PLAYERNAME],MATCH(ROW()-ROW(BA$1),PITCHERS,0)),"")</f>
        <v>Trevor Bauer</v>
      </c>
    </row>
    <row r="46" spans="1:53" x14ac:dyDescent="0.25">
      <c r="A46" t="s">
        <v>11141</v>
      </c>
      <c r="B46" t="s">
        <v>10581</v>
      </c>
      <c r="C46" s="1">
        <v>32412</v>
      </c>
      <c r="D46" t="s">
        <v>16985</v>
      </c>
      <c r="E46" t="s">
        <v>20754</v>
      </c>
      <c r="F46" t="s">
        <v>11142</v>
      </c>
      <c r="G46" t="s">
        <v>14693</v>
      </c>
      <c r="H46" t="s">
        <v>10988</v>
      </c>
      <c r="I46" t="s">
        <v>20755</v>
      </c>
      <c r="J46" t="s">
        <v>10581</v>
      </c>
      <c r="K46">
        <v>502042</v>
      </c>
      <c r="L46" t="s">
        <v>10581</v>
      </c>
      <c r="M46">
        <v>1758899</v>
      </c>
      <c r="N46" t="s">
        <v>10581</v>
      </c>
      <c r="O46" t="s">
        <v>11143</v>
      </c>
      <c r="P46" t="s">
        <v>11141</v>
      </c>
      <c r="Q46">
        <v>8849</v>
      </c>
      <c r="R46" t="s">
        <v>10581</v>
      </c>
      <c r="S46">
        <v>31003</v>
      </c>
      <c r="T46" t="s">
        <v>10581</v>
      </c>
      <c r="V46" t="s">
        <v>11144</v>
      </c>
      <c r="W46">
        <v>50101</v>
      </c>
      <c r="X46">
        <v>8849</v>
      </c>
      <c r="Y46" t="s">
        <v>10581</v>
      </c>
      <c r="Z46" t="s">
        <v>11145</v>
      </c>
      <c r="AA46" t="s">
        <v>5703</v>
      </c>
      <c r="AB46" t="s">
        <v>5703</v>
      </c>
      <c r="AC46" t="s">
        <v>10581</v>
      </c>
      <c r="AD46" t="s">
        <v>11145</v>
      </c>
      <c r="AE46">
        <v>9400</v>
      </c>
      <c r="AF46" t="s">
        <v>10581</v>
      </c>
      <c r="AG46">
        <v>12921</v>
      </c>
      <c r="AH46" t="s">
        <v>10581</v>
      </c>
      <c r="AL46" t="str">
        <f>IF(PLAYERIDMAP2[[#This Row],[POS]]="C",MAX(AL$1:AL45)+1,"")</f>
        <v/>
      </c>
      <c r="AM46" t="str">
        <f>IFERROR(INDEX(PLAYERIDMAP2[PLAYERNAME],MATCH(ROW()-ROW(AM$1),CATCHERS,0)),"")</f>
        <v>Rob Johnson</v>
      </c>
      <c r="AN46" t="str">
        <f>IF(PLAYERIDMAP2[[#This Row],[POS]]="1B",MAX(AN$1:AN45)+1,"")</f>
        <v/>
      </c>
      <c r="AO46" t="str">
        <f>IFERROR(INDEX(PLAYERIDMAP2[PLAYERNAME],MATCH(ROW()-ROW(AO$1),FIRSTBASE,0)),"")</f>
        <v>Adam LaRoche</v>
      </c>
      <c r="AP46" t="str">
        <f>IF(PLAYERIDMAP2[[#This Row],[POS]]="2B",MAX(AP$1:AP45)+1,"")</f>
        <v/>
      </c>
      <c r="AQ46" t="str">
        <f>IFERROR(INDEX(PLAYERIDMAP2[PLAYERNAME],MATCH(ROW()-ROW(AQ$1),SECONDBASE,0)),"")</f>
        <v>Jedd Gyorko</v>
      </c>
      <c r="AR46" t="str">
        <f>IF(PLAYERIDMAP2[[#This Row],[POS]]="3B",MAX(AR$1:AR45)+1,"")</f>
        <v/>
      </c>
      <c r="AS46" t="str">
        <f>IFERROR(INDEX(PLAYERIDMAP2[PLAYERNAME],MATCH(ROW()-ROW(AS$1),THIRDBASE,0)),"")</f>
        <v>Chris Johnson</v>
      </c>
      <c r="AT46" t="str">
        <f>IF(PLAYERIDMAP2[[#This Row],[POS]]="SS",MAX(AT$1:AT45)+1,"")</f>
        <v/>
      </c>
      <c r="AU46" t="str">
        <f>IFERROR(INDEX(PLAYERIDMAP2[PLAYERNAME],MATCH(ROW()-ROW(AU$1),SHORTSTOP,0)),"")</f>
        <v>J.J. Hardy</v>
      </c>
      <c r="AV46" t="str">
        <f>IF(PLAYERIDMAP2[[#This Row],[POS]]="OF",MAX(AV$1:AV45)+1,"")</f>
        <v/>
      </c>
      <c r="AW46" t="str">
        <f>IFERROR(INDEX(PLAYERIDMAP2[PLAYERNAME],MATCH(ROW()-ROW(AW$1),OUTFIELD,0)),"")</f>
        <v>Mike Cameron</v>
      </c>
      <c r="AX46" t="str">
        <f>IF(PLAYERIDMAP2[[#This Row],[POS]]&lt;&gt;"P",MAX(AX$1:AX45)+1,"")</f>
        <v/>
      </c>
      <c r="AY46" t="str">
        <f>IFERROR(INDEX(PLAYERIDMAP2[PLAYERNAME],MATCH(ROW()-ROW(AY$1),HITTERS,0)),"")</f>
        <v>Jason Bartlett</v>
      </c>
      <c r="AZ46">
        <f>IF(PLAYERIDMAP2[[#This Row],[POS]]="P",MAX(AZ$1:AZ45)+1,"")</f>
        <v>19</v>
      </c>
      <c r="BA46" t="str">
        <f>IFERROR(INDEX(PLAYERIDMAP2[PLAYERNAME],MATCH(ROW()-ROW(BA$1),PITCHERS,0)),"")</f>
        <v>Brandon Beachy</v>
      </c>
    </row>
    <row r="47" spans="1:53" x14ac:dyDescent="0.25">
      <c r="A47" t="s">
        <v>11146</v>
      </c>
      <c r="B47" t="s">
        <v>5640</v>
      </c>
      <c r="C47" s="1">
        <v>33367</v>
      </c>
      <c r="D47" t="s">
        <v>19991</v>
      </c>
      <c r="E47" t="s">
        <v>19992</v>
      </c>
      <c r="F47" t="s">
        <v>11040</v>
      </c>
      <c r="G47" t="s">
        <v>14693</v>
      </c>
      <c r="H47" t="s">
        <v>10998</v>
      </c>
      <c r="I47" t="s">
        <v>19993</v>
      </c>
      <c r="J47" t="s">
        <v>5640</v>
      </c>
      <c r="K47">
        <v>542455</v>
      </c>
      <c r="L47" t="s">
        <v>5640</v>
      </c>
      <c r="M47">
        <v>1803783</v>
      </c>
      <c r="N47" t="s">
        <v>5640</v>
      </c>
      <c r="O47" t="s">
        <v>11147</v>
      </c>
      <c r="P47" t="s">
        <v>11146</v>
      </c>
      <c r="Q47">
        <v>9342</v>
      </c>
      <c r="R47" t="s">
        <v>5640</v>
      </c>
      <c r="S47">
        <v>31262</v>
      </c>
      <c r="T47" t="s">
        <v>5640</v>
      </c>
      <c r="U47" t="s">
        <v>5640</v>
      </c>
      <c r="V47" t="s">
        <v>11148</v>
      </c>
      <c r="W47">
        <v>59769</v>
      </c>
      <c r="X47">
        <v>9342</v>
      </c>
      <c r="Y47" t="s">
        <v>5640</v>
      </c>
      <c r="Z47" t="s">
        <v>11149</v>
      </c>
      <c r="AA47" t="s">
        <v>10958</v>
      </c>
      <c r="AB47" t="s">
        <v>5703</v>
      </c>
      <c r="AC47" t="s">
        <v>5640</v>
      </c>
      <c r="AD47" t="s">
        <v>11149</v>
      </c>
      <c r="AE47">
        <v>11725</v>
      </c>
      <c r="AF47" t="s">
        <v>5640</v>
      </c>
      <c r="AG47">
        <v>17008</v>
      </c>
      <c r="AL47" t="str">
        <f>IF(PLAYERIDMAP2[[#This Row],[POS]]="C",MAX(AL$1:AL46)+1,"")</f>
        <v/>
      </c>
      <c r="AM47" t="str">
        <f>IFERROR(INDEX(PLAYERIDMAP2[PLAYERNAME],MATCH(ROW()-ROW(AM$1),CATCHERS,0)),"")</f>
        <v>Caleb Joseph</v>
      </c>
      <c r="AN47" t="str">
        <f>IF(PLAYERIDMAP2[[#This Row],[POS]]="1B",MAX(AN$1:AN46)+1,"")</f>
        <v/>
      </c>
      <c r="AO47" t="str">
        <f>IFERROR(INDEX(PLAYERIDMAP2[PLAYERNAME],MATCH(ROW()-ROW(AO$1),FIRSTBASE,0)),"")</f>
        <v>Ryan Lavarnway</v>
      </c>
      <c r="AP47" t="str">
        <f>IF(PLAYERIDMAP2[[#This Row],[POS]]="2B",MAX(AP$1:AP46)+1,"")</f>
        <v/>
      </c>
      <c r="AQ47" t="str">
        <f>IFERROR(INDEX(PLAYERIDMAP2[PLAYERNAME],MATCH(ROW()-ROW(AQ$1),SECONDBASE,0)),"")</f>
        <v>Bill Hall</v>
      </c>
      <c r="AR47" t="str">
        <f>IF(PLAYERIDMAP2[[#This Row],[POS]]="3B",MAX(AR$1:AR46)+1,"")</f>
        <v/>
      </c>
      <c r="AS47" t="str">
        <f>IFERROR(INDEX(PLAYERIDMAP2[PLAYERNAME],MATCH(ROW()-ROW(AS$1),THIRDBASE,0)),"")</f>
        <v>Kelly Johnson</v>
      </c>
      <c r="AT47" t="str">
        <f>IF(PLAYERIDMAP2[[#This Row],[POS]]="SS",MAX(AT$1:AT46)+1,"")</f>
        <v/>
      </c>
      <c r="AU47" t="str">
        <f>IFERROR(INDEX(PLAYERIDMAP2[PLAYERNAME],MATCH(ROW()-ROW(AU$1),SHORTSTOP,0)),"")</f>
        <v>Adeiny Hechavarria</v>
      </c>
      <c r="AV47">
        <f>IF(PLAYERIDMAP2[[#This Row],[POS]]="OF",MAX(AV$1:AV46)+1,"")</f>
        <v>9</v>
      </c>
      <c r="AW47" t="str">
        <f>IFERROR(INDEX(PLAYERIDMAP2[PLAYERNAME],MATCH(ROW()-ROW(AW$1),OUTFIELD,0)),"")</f>
        <v>Tony Campana</v>
      </c>
      <c r="AX47">
        <f>IF(PLAYERIDMAP2[[#This Row],[POS]]&lt;&gt;"P",MAX(AX$1:AX46)+1,"")</f>
        <v>27</v>
      </c>
      <c r="AY47" t="str">
        <f>IFERROR(INDEX(PLAYERIDMAP2[PLAYERNAME],MATCH(ROW()-ROW(AY$1),HITTERS,0)),"")</f>
        <v>Daric Barton</v>
      </c>
      <c r="AZ47" t="str">
        <f>IF(PLAYERIDMAP2[[#This Row],[POS]]="P",MAX(AZ$1:AZ46)+1,"")</f>
        <v/>
      </c>
      <c r="BA47" t="str">
        <f>IFERROR(INDEX(PLAYERIDMAP2[PLAYERNAME],MATCH(ROW()-ROW(BA$1),PITCHERS,0)),"")</f>
        <v>Blake Beavan</v>
      </c>
    </row>
    <row r="48" spans="1:53" x14ac:dyDescent="0.25">
      <c r="A48" t="s">
        <v>11150</v>
      </c>
      <c r="B48" t="s">
        <v>5647</v>
      </c>
      <c r="C48" s="1">
        <v>33344</v>
      </c>
      <c r="D48" t="s">
        <v>17805</v>
      </c>
      <c r="E48" t="s">
        <v>19441</v>
      </c>
      <c r="F48" t="s">
        <v>11151</v>
      </c>
      <c r="G48" t="s">
        <v>16838</v>
      </c>
      <c r="H48" t="s">
        <v>5705</v>
      </c>
      <c r="I48" t="s">
        <v>19442</v>
      </c>
      <c r="J48" t="s">
        <v>5647</v>
      </c>
      <c r="K48">
        <v>571448</v>
      </c>
      <c r="L48" t="s">
        <v>5647</v>
      </c>
      <c r="M48">
        <v>1755142</v>
      </c>
      <c r="N48" t="s">
        <v>5647</v>
      </c>
      <c r="O48" t="s">
        <v>11152</v>
      </c>
      <c r="P48" t="s">
        <v>11150</v>
      </c>
      <c r="Q48">
        <v>9105</v>
      </c>
      <c r="R48" t="s">
        <v>5647</v>
      </c>
      <c r="S48">
        <v>31261</v>
      </c>
      <c r="T48" t="s">
        <v>5647</v>
      </c>
      <c r="U48" t="s">
        <v>5647</v>
      </c>
      <c r="V48" t="s">
        <v>11153</v>
      </c>
      <c r="W48">
        <v>59586</v>
      </c>
      <c r="X48">
        <v>9105</v>
      </c>
      <c r="Y48" t="s">
        <v>5647</v>
      </c>
      <c r="Z48" t="s">
        <v>11154</v>
      </c>
      <c r="AA48" t="s">
        <v>5703</v>
      </c>
      <c r="AB48" t="s">
        <v>5703</v>
      </c>
      <c r="AC48" t="s">
        <v>5647</v>
      </c>
      <c r="AD48" t="s">
        <v>11154</v>
      </c>
      <c r="AE48">
        <v>11018</v>
      </c>
      <c r="AF48" t="s">
        <v>5647</v>
      </c>
      <c r="AG48">
        <v>13719</v>
      </c>
      <c r="AH48" t="s">
        <v>5647</v>
      </c>
      <c r="AL48" t="str">
        <f>IF(PLAYERIDMAP2[[#This Row],[POS]]="C",MAX(AL$1:AL47)+1,"")</f>
        <v/>
      </c>
      <c r="AM48" t="str">
        <f>IFERROR(INDEX(PLAYERIDMAP2[PLAYERNAME],MATCH(ROW()-ROW(AM$1),CATCHERS,0)),"")</f>
        <v>Jason Kendall</v>
      </c>
      <c r="AN48" t="str">
        <f>IF(PLAYERIDMAP2[[#This Row],[POS]]="1B",MAX(AN$1:AN47)+1,"")</f>
        <v/>
      </c>
      <c r="AO48" t="str">
        <f>IFERROR(INDEX(PLAYERIDMAP2[PLAYERNAME],MATCH(ROW()-ROW(AO$1),FIRSTBASE,0)),"")</f>
        <v>Carlos Lee</v>
      </c>
      <c r="AP48" t="str">
        <f>IF(PLAYERIDMAP2[[#This Row],[POS]]="2B",MAX(AP$1:AP47)+1,"")</f>
        <v/>
      </c>
      <c r="AQ48" t="str">
        <f>IFERROR(INDEX(PLAYERIDMAP2[PLAYERNAME],MATCH(ROW()-ROW(AQ$1),SECONDBASE,0)),"")</f>
        <v>Reese Havens</v>
      </c>
      <c r="AR48">
        <f>IF(PLAYERIDMAP2[[#This Row],[POS]]="3B",MAX(AR$1:AR47)+1,"")</f>
        <v>2</v>
      </c>
      <c r="AS48" t="str">
        <f>IFERROR(INDEX(PLAYERIDMAP2[PLAYERNAME],MATCH(ROW()-ROW(AS$1),THIRDBASE,0)),"")</f>
        <v>Chipper Jones</v>
      </c>
      <c r="AT48" t="str">
        <f>IF(PLAYERIDMAP2[[#This Row],[POS]]="SS",MAX(AT$1:AT47)+1,"")</f>
        <v/>
      </c>
      <c r="AU48" t="str">
        <f>IFERROR(INDEX(PLAYERIDMAP2[PLAYERNAME],MATCH(ROW()-ROW(AU$1),SHORTSTOP,0)),"")</f>
        <v>Enrique Hernandez</v>
      </c>
      <c r="AV48" t="str">
        <f>IF(PLAYERIDMAP2[[#This Row],[POS]]="OF",MAX(AV$1:AV47)+1,"")</f>
        <v/>
      </c>
      <c r="AW48" t="str">
        <f>IFERROR(INDEX(PLAYERIDMAP2[PLAYERNAME],MATCH(ROW()-ROW(AW$1),OUTFIELD,0)),"")</f>
        <v>Eric Campbell</v>
      </c>
      <c r="AX48">
        <f>IF(PLAYERIDMAP2[[#This Row],[POS]]&lt;&gt;"P",MAX(AX$1:AX47)+1,"")</f>
        <v>28</v>
      </c>
      <c r="AY48" t="str">
        <f>IFERROR(INDEX(PLAYERIDMAP2[PLAYERNAME],MATCH(ROW()-ROW(AY$1),HITTERS,0)),"")</f>
        <v>Jose Bautista</v>
      </c>
      <c r="AZ48" t="str">
        <f>IF(PLAYERIDMAP2[[#This Row],[POS]]="P",MAX(AZ$1:AZ47)+1,"")</f>
        <v/>
      </c>
      <c r="BA48" t="str">
        <f>IFERROR(INDEX(PLAYERIDMAP2[PLAYERNAME],MATCH(ROW()-ROW(BA$1),PITCHERS,0)),"")</f>
        <v>Chad Beck</v>
      </c>
    </row>
    <row r="49" spans="1:53" x14ac:dyDescent="0.25">
      <c r="A49" t="s">
        <v>11155</v>
      </c>
      <c r="B49" t="s">
        <v>4561</v>
      </c>
      <c r="C49" s="1">
        <v>31417</v>
      </c>
      <c r="D49" t="s">
        <v>17028</v>
      </c>
      <c r="E49" t="s">
        <v>19359</v>
      </c>
      <c r="F49" t="s">
        <v>11016</v>
      </c>
      <c r="G49" t="s">
        <v>11016</v>
      </c>
      <c r="H49" t="s">
        <v>11110</v>
      </c>
      <c r="I49" t="s">
        <v>19360</v>
      </c>
      <c r="J49" t="s">
        <v>4561</v>
      </c>
      <c r="K49">
        <v>450317</v>
      </c>
      <c r="L49" t="s">
        <v>4561</v>
      </c>
      <c r="M49">
        <v>1522585</v>
      </c>
      <c r="N49" t="s">
        <v>4561</v>
      </c>
      <c r="O49" t="s">
        <v>11156</v>
      </c>
      <c r="P49" t="s">
        <v>11155</v>
      </c>
      <c r="Q49">
        <v>8655</v>
      </c>
      <c r="R49" t="s">
        <v>4561</v>
      </c>
      <c r="S49">
        <v>29537</v>
      </c>
      <c r="T49" t="s">
        <v>4561</v>
      </c>
      <c r="U49" t="s">
        <v>4561</v>
      </c>
      <c r="V49" t="s">
        <v>11157</v>
      </c>
      <c r="W49">
        <v>52678</v>
      </c>
      <c r="X49">
        <v>8655</v>
      </c>
      <c r="Y49" t="s">
        <v>4561</v>
      </c>
      <c r="Z49" t="s">
        <v>11158</v>
      </c>
      <c r="AA49" t="s">
        <v>5703</v>
      </c>
      <c r="AB49" t="s">
        <v>5703</v>
      </c>
      <c r="AC49" t="s">
        <v>4561</v>
      </c>
      <c r="AD49" t="s">
        <v>11158</v>
      </c>
      <c r="AE49">
        <v>9844</v>
      </c>
      <c r="AL49">
        <f>IF(PLAYERIDMAP2[[#This Row],[POS]]="C",MAX(AL$1:AL48)+1,"")</f>
        <v>3</v>
      </c>
      <c r="AM49" t="str">
        <f>IFERROR(INDEX(PLAYERIDMAP2[PLAYERNAME],MATCH(ROW()-ROW(AM$1),CATCHERS,0)),"")</f>
        <v>George Kottaras</v>
      </c>
      <c r="AN49" t="str">
        <f>IF(PLAYERIDMAP2[[#This Row],[POS]]="1B",MAX(AN$1:AN48)+1,"")</f>
        <v/>
      </c>
      <c r="AO49" t="str">
        <f>IFERROR(INDEX(PLAYERIDMAP2[PLAYERNAME],MATCH(ROW()-ROW(AO$1),FIRSTBASE,0)),"")</f>
        <v>Derrek Lee</v>
      </c>
      <c r="AP49" t="str">
        <f>IF(PLAYERIDMAP2[[#This Row],[POS]]="2B",MAX(AP$1:AP48)+1,"")</f>
        <v/>
      </c>
      <c r="AQ49" t="str">
        <f>IFERROR(INDEX(PLAYERIDMAP2[PLAYERNAME],MATCH(ROW()-ROW(AQ$1),SECONDBASE,0)),"")</f>
        <v>Elian Herrera</v>
      </c>
      <c r="AR49" t="str">
        <f>IF(PLAYERIDMAP2[[#This Row],[POS]]="3B",MAX(AR$1:AR48)+1,"")</f>
        <v/>
      </c>
      <c r="AS49" t="str">
        <f>IFERROR(INDEX(PLAYERIDMAP2[PLAYERNAME],MATCH(ROW()-ROW(AS$1),THIRDBASE,0)),"")</f>
        <v>Don Kelly</v>
      </c>
      <c r="AT49" t="str">
        <f>IF(PLAYERIDMAP2[[#This Row],[POS]]="SS",MAX(AT$1:AT48)+1,"")</f>
        <v/>
      </c>
      <c r="AU49" t="str">
        <f>IFERROR(INDEX(PLAYERIDMAP2[PLAYERNAME],MATCH(ROW()-ROW(AU$1),SHORTSTOP,0)),"")</f>
        <v>Luis Hernandez</v>
      </c>
      <c r="AV49" t="str">
        <f>IF(PLAYERIDMAP2[[#This Row],[POS]]="OF",MAX(AV$1:AV48)+1,"")</f>
        <v/>
      </c>
      <c r="AW49" t="str">
        <f>IFERROR(INDEX(PLAYERIDMAP2[PLAYERNAME],MATCH(ROW()-ROW(AW$1),OUTFIELD,0)),"")</f>
        <v>Mark Canha</v>
      </c>
      <c r="AX49">
        <f>IF(PLAYERIDMAP2[[#This Row],[POS]]&lt;&gt;"P",MAX(AX$1:AX48)+1,"")</f>
        <v>29</v>
      </c>
      <c r="AY49" t="str">
        <f>IFERROR(INDEX(PLAYERIDMAP2[PLAYERNAME],MATCH(ROW()-ROW(AY$1),HITTERS,0)),"")</f>
        <v>Mike Baxter</v>
      </c>
      <c r="AZ49" t="str">
        <f>IF(PLAYERIDMAP2[[#This Row],[POS]]="P",MAX(AZ$1:AZ48)+1,"")</f>
        <v/>
      </c>
      <c r="BA49" t="str">
        <f>IFERROR(INDEX(PLAYERIDMAP2[PLAYERNAME],MATCH(ROW()-ROW(BA$1),PITCHERS,0)),"")</f>
        <v>Josh Beckett</v>
      </c>
    </row>
    <row r="50" spans="1:53" x14ac:dyDescent="0.25">
      <c r="A50" t="s">
        <v>11159</v>
      </c>
      <c r="B50" t="s">
        <v>4230</v>
      </c>
      <c r="C50" s="1">
        <v>30946</v>
      </c>
      <c r="D50" t="s">
        <v>18756</v>
      </c>
      <c r="E50" t="s">
        <v>20518</v>
      </c>
      <c r="F50" t="s">
        <v>11007</v>
      </c>
      <c r="G50" t="s">
        <v>16838</v>
      </c>
      <c r="H50" t="s">
        <v>5705</v>
      </c>
      <c r="I50" t="s">
        <v>20519</v>
      </c>
      <c r="J50" t="s">
        <v>4230</v>
      </c>
      <c r="K50">
        <v>435078</v>
      </c>
      <c r="L50" t="s">
        <v>4230</v>
      </c>
      <c r="M50">
        <v>538911</v>
      </c>
      <c r="N50" t="s">
        <v>4230</v>
      </c>
      <c r="O50" t="s">
        <v>11160</v>
      </c>
      <c r="P50" t="s">
        <v>11159</v>
      </c>
      <c r="Q50">
        <v>7880</v>
      </c>
      <c r="R50" t="s">
        <v>4230</v>
      </c>
      <c r="S50">
        <v>28603</v>
      </c>
      <c r="T50" t="s">
        <v>4230</v>
      </c>
      <c r="U50" t="s">
        <v>4230</v>
      </c>
      <c r="V50" t="s">
        <v>11161</v>
      </c>
      <c r="W50">
        <v>45382</v>
      </c>
      <c r="X50">
        <v>7880</v>
      </c>
      <c r="Y50" t="s">
        <v>4230</v>
      </c>
      <c r="Z50" t="s">
        <v>11162</v>
      </c>
      <c r="AA50" t="s">
        <v>5703</v>
      </c>
      <c r="AB50" t="s">
        <v>5703</v>
      </c>
      <c r="AC50" t="s">
        <v>4230</v>
      </c>
      <c r="AD50" t="s">
        <v>11162</v>
      </c>
      <c r="AE50">
        <v>7911</v>
      </c>
      <c r="AF50" t="s">
        <v>4230</v>
      </c>
      <c r="AG50">
        <v>5806</v>
      </c>
      <c r="AH50" t="s">
        <v>4230</v>
      </c>
      <c r="AL50" t="str">
        <f>IF(PLAYERIDMAP2[[#This Row],[POS]]="C",MAX(AL$1:AL49)+1,"")</f>
        <v/>
      </c>
      <c r="AM50" t="str">
        <f>IFERROR(INDEX(PLAYERIDMAP2[PLAYERNAME],MATCH(ROW()-ROW(AM$1),CATCHERS,0)),"")</f>
        <v>Erik Kratz</v>
      </c>
      <c r="AN50" t="str">
        <f>IF(PLAYERIDMAP2[[#This Row],[POS]]="1B",MAX(AN$1:AN49)+1,"")</f>
        <v/>
      </c>
      <c r="AO50" t="str">
        <f>IFERROR(INDEX(PLAYERIDMAP2[PLAYERNAME],MATCH(ROW()-ROW(AO$1),FIRSTBASE,0)),"")</f>
        <v>Adam Lind</v>
      </c>
      <c r="AP50" t="str">
        <f>IF(PLAYERIDMAP2[[#This Row],[POS]]="2B",MAX(AP$1:AP49)+1,"")</f>
        <v/>
      </c>
      <c r="AQ50" t="str">
        <f>IFERROR(INDEX(PLAYERIDMAP2[PLAYERNAME],MATCH(ROW()-ROW(AQ$1),SECONDBASE,0)),"")</f>
        <v>Brandon Hicks</v>
      </c>
      <c r="AR50">
        <f>IF(PLAYERIDMAP2[[#This Row],[POS]]="3B",MAX(AR$1:AR49)+1,"")</f>
        <v>3</v>
      </c>
      <c r="AS50" t="str">
        <f>IFERROR(INDEX(PLAYERIDMAP2[PLAYERNAME],MATCH(ROW()-ROW(AS$1),THIRDBASE,0)),"")</f>
        <v>Kevin Kouzmanoff</v>
      </c>
      <c r="AT50" t="str">
        <f>IF(PLAYERIDMAP2[[#This Row],[POS]]="SS",MAX(AT$1:AT49)+1,"")</f>
        <v/>
      </c>
      <c r="AU50" t="str">
        <f>IFERROR(INDEX(PLAYERIDMAP2[PLAYERNAME],MATCH(ROW()-ROW(AU$1),SHORTSTOP,0)),"")</f>
        <v>Jonathan Herrera</v>
      </c>
      <c r="AV50" t="str">
        <f>IF(PLAYERIDMAP2[[#This Row],[POS]]="OF",MAX(AV$1:AV49)+1,"")</f>
        <v/>
      </c>
      <c r="AW50" t="str">
        <f>IFERROR(INDEX(PLAYERIDMAP2[PLAYERNAME],MATCH(ROW()-ROW(AW$1),OUTFIELD,0)),"")</f>
        <v>Ezequiel Carrera</v>
      </c>
      <c r="AX50">
        <f>IF(PLAYERIDMAP2[[#This Row],[POS]]&lt;&gt;"P",MAX(AX$1:AX49)+1,"")</f>
        <v>30</v>
      </c>
      <c r="AY50" t="str">
        <f>IFERROR(INDEX(PLAYERIDMAP2[PLAYERNAME],MATCH(ROW()-ROW(AY$1),HITTERS,0)),"")</f>
        <v>Jason Bay</v>
      </c>
      <c r="AZ50" t="str">
        <f>IF(PLAYERIDMAP2[[#This Row],[POS]]="P",MAX(AZ$1:AZ49)+1,"")</f>
        <v/>
      </c>
      <c r="BA50" t="str">
        <f>IFERROR(INDEX(PLAYERIDMAP2[PLAYERNAME],MATCH(ROW()-ROW(BA$1),PITCHERS,0)),"")</f>
        <v>Erik Bedard</v>
      </c>
    </row>
    <row r="51" spans="1:53" x14ac:dyDescent="0.25">
      <c r="A51" t="s">
        <v>11163</v>
      </c>
      <c r="B51" t="s">
        <v>10214</v>
      </c>
      <c r="C51" s="1">
        <v>30771</v>
      </c>
      <c r="D51" t="s">
        <v>16850</v>
      </c>
      <c r="E51" t="s">
        <v>17845</v>
      </c>
      <c r="F51" t="s">
        <v>11164</v>
      </c>
      <c r="G51" t="s">
        <v>16838</v>
      </c>
      <c r="H51" t="s">
        <v>10988</v>
      </c>
      <c r="I51" t="s">
        <v>17846</v>
      </c>
      <c r="J51" t="s">
        <v>10214</v>
      </c>
      <c r="K51">
        <v>461766</v>
      </c>
      <c r="L51" t="s">
        <v>10214</v>
      </c>
      <c r="M51">
        <v>580578</v>
      </c>
      <c r="N51" t="s">
        <v>10214</v>
      </c>
      <c r="O51" t="s">
        <v>11165</v>
      </c>
      <c r="P51" t="s">
        <v>11163</v>
      </c>
      <c r="Q51">
        <v>8231</v>
      </c>
      <c r="R51" t="s">
        <v>10214</v>
      </c>
      <c r="S51">
        <v>29113</v>
      </c>
      <c r="T51" t="s">
        <v>10214</v>
      </c>
      <c r="V51" t="s">
        <v>11166</v>
      </c>
      <c r="W51">
        <v>47009</v>
      </c>
      <c r="X51">
        <v>8231</v>
      </c>
      <c r="Y51" t="s">
        <v>10214</v>
      </c>
      <c r="Z51" t="s">
        <v>16365</v>
      </c>
      <c r="AA51" t="s">
        <v>5703</v>
      </c>
      <c r="AB51" t="s">
        <v>5703</v>
      </c>
      <c r="AD51" t="s">
        <v>16365</v>
      </c>
      <c r="AL51" t="str">
        <f>IF(PLAYERIDMAP2[[#This Row],[POS]]="C",MAX(AL$1:AL50)+1,"")</f>
        <v/>
      </c>
      <c r="AM51" t="str">
        <f>IFERROR(INDEX(PLAYERIDMAP2[PLAYERNAME],MATCH(ROW()-ROW(AM$1),CATCHERS,0)),"")</f>
        <v>Gerald Laird</v>
      </c>
      <c r="AN51" t="str">
        <f>IF(PLAYERIDMAP2[[#This Row],[POS]]="1B",MAX(AN$1:AN50)+1,"")</f>
        <v/>
      </c>
      <c r="AO51" t="str">
        <f>IFERROR(INDEX(PLAYERIDMAP2[PLAYERNAME],MATCH(ROW()-ROW(AO$1),FIRSTBASE,0)),"")</f>
        <v>James Loney</v>
      </c>
      <c r="AP51" t="str">
        <f>IF(PLAYERIDMAP2[[#This Row],[POS]]="2B",MAX(AP$1:AP50)+1,"")</f>
        <v/>
      </c>
      <c r="AQ51" t="str">
        <f>IFERROR(INDEX(PLAYERIDMAP2[PLAYERNAME],MATCH(ROW()-ROW(AQ$1),SECONDBASE,0)),"")</f>
        <v>Aaron Hill</v>
      </c>
      <c r="AR51" t="str">
        <f>IF(PLAYERIDMAP2[[#This Row],[POS]]="3B",MAX(AR$1:AR50)+1,"")</f>
        <v/>
      </c>
      <c r="AS51" t="str">
        <f>IFERROR(INDEX(PLAYERIDMAP2[PLAYERNAME],MATCH(ROW()-ROW(AS$1),THIRDBASE,0)),"")</f>
        <v>Kyle Kubitza</v>
      </c>
      <c r="AT51" t="str">
        <f>IF(PLAYERIDMAP2[[#This Row],[POS]]="SS",MAX(AT$1:AT50)+1,"")</f>
        <v/>
      </c>
      <c r="AU51" t="str">
        <f>IFERROR(INDEX(PLAYERIDMAP2[PLAYERNAME],MATCH(ROW()-ROW(AU$1),SHORTSTOP,0)),"")</f>
        <v>Jose Iglesias</v>
      </c>
      <c r="AV51" t="str">
        <f>IF(PLAYERIDMAP2[[#This Row],[POS]]="OF",MAX(AV$1:AV50)+1,"")</f>
        <v/>
      </c>
      <c r="AW51" t="str">
        <f>IFERROR(INDEX(PLAYERIDMAP2[PLAYERNAME],MATCH(ROW()-ROW(AW$1),OUTFIELD,0)),"")</f>
        <v>Chris Carter</v>
      </c>
      <c r="AX51" t="str">
        <f>IF(PLAYERIDMAP2[[#This Row],[POS]]&lt;&gt;"P",MAX(AX$1:AX50)+1,"")</f>
        <v/>
      </c>
      <c r="AY51" t="str">
        <f>IFERROR(INDEX(PLAYERIDMAP2[PLAYERNAME],MATCH(ROW()-ROW(AY$1),HITTERS,0)),"")</f>
        <v>Gordon Beckham</v>
      </c>
      <c r="AZ51">
        <f>IF(PLAYERIDMAP2[[#This Row],[POS]]="P",MAX(AZ$1:AZ50)+1,"")</f>
        <v>20</v>
      </c>
      <c r="BA51" t="str">
        <f>IFERROR(INDEX(PLAYERIDMAP2[PLAYERNAME],MATCH(ROW()-ROW(BA$1),PITCHERS,0)),"")</f>
        <v>Cam Bedrosian</v>
      </c>
    </row>
    <row r="52" spans="1:53" x14ac:dyDescent="0.25">
      <c r="A52" t="s">
        <v>11167</v>
      </c>
      <c r="B52" t="s">
        <v>10822</v>
      </c>
      <c r="C52" s="1">
        <v>31477</v>
      </c>
      <c r="D52" t="s">
        <v>17006</v>
      </c>
      <c r="E52" t="s">
        <v>19459</v>
      </c>
      <c r="F52" t="s">
        <v>11053</v>
      </c>
      <c r="G52" t="s">
        <v>16838</v>
      </c>
      <c r="H52" t="s">
        <v>10988</v>
      </c>
      <c r="I52" t="s">
        <v>19460</v>
      </c>
      <c r="J52" t="s">
        <v>10822</v>
      </c>
      <c r="K52">
        <v>453562</v>
      </c>
      <c r="L52" t="s">
        <v>10822</v>
      </c>
      <c r="M52">
        <v>1619229</v>
      </c>
      <c r="N52" t="s">
        <v>10822</v>
      </c>
      <c r="O52" t="s">
        <v>11168</v>
      </c>
      <c r="P52" t="s">
        <v>11167</v>
      </c>
      <c r="Q52">
        <v>8623</v>
      </c>
      <c r="R52" t="s">
        <v>10822</v>
      </c>
      <c r="S52">
        <v>30145</v>
      </c>
      <c r="T52" t="s">
        <v>10822</v>
      </c>
      <c r="V52" t="s">
        <v>11169</v>
      </c>
      <c r="W52">
        <v>52691</v>
      </c>
      <c r="X52">
        <v>8623</v>
      </c>
      <c r="Y52" t="s">
        <v>10822</v>
      </c>
      <c r="Z52" t="s">
        <v>11170</v>
      </c>
      <c r="AA52" t="s">
        <v>5703</v>
      </c>
      <c r="AB52" t="s">
        <v>5703</v>
      </c>
      <c r="AC52" t="s">
        <v>10822</v>
      </c>
      <c r="AD52" t="s">
        <v>11170</v>
      </c>
      <c r="AE52">
        <v>9790</v>
      </c>
      <c r="AF52" t="s">
        <v>10822</v>
      </c>
      <c r="AG52">
        <v>12306</v>
      </c>
      <c r="AH52" t="s">
        <v>10822</v>
      </c>
      <c r="AL52" t="str">
        <f>IF(PLAYERIDMAP2[[#This Row],[POS]]="C",MAX(AL$1:AL51)+1,"")</f>
        <v/>
      </c>
      <c r="AM52" t="str">
        <f>IFERROR(INDEX(PLAYERIDMAP2[PLAYERNAME],MATCH(ROW()-ROW(AM$1),CATCHERS,0)),"")</f>
        <v>Blake Lalli</v>
      </c>
      <c r="AN52" t="str">
        <f>IF(PLAYERIDMAP2[[#This Row],[POS]]="1B",MAX(AN$1:AN51)+1,"")</f>
        <v/>
      </c>
      <c r="AO52" t="str">
        <f>IFERROR(INDEX(PLAYERIDMAP2[PLAYERNAME],MATCH(ROW()-ROW(AO$1),FIRSTBASE,0)),"")</f>
        <v>Jefry Marte</v>
      </c>
      <c r="AP52" t="str">
        <f>IF(PLAYERIDMAP2[[#This Row],[POS]]="2B",MAX(AP$1:AP51)+1,"")</f>
        <v/>
      </c>
      <c r="AQ52" t="str">
        <f>IFERROR(INDEX(PLAYERIDMAP2[PLAYERNAME],MATCH(ROW()-ROW(AQ$1),SECONDBASE,0)),"")</f>
        <v>Orlando Hudson</v>
      </c>
      <c r="AR52" t="str">
        <f>IF(PLAYERIDMAP2[[#This Row],[POS]]="3B",MAX(AR$1:AR51)+1,"")</f>
        <v/>
      </c>
      <c r="AS52" t="str">
        <f>IFERROR(INDEX(PLAYERIDMAP2[PLAYERNAME],MATCH(ROW()-ROW(AS$1),THIRDBASE,0)),"")</f>
        <v>Brandon Laird</v>
      </c>
      <c r="AT52" t="str">
        <f>IF(PLAYERIDMAP2[[#This Row],[POS]]="SS",MAX(AT$1:AT51)+1,"")</f>
        <v/>
      </c>
      <c r="AU52" t="str">
        <f>IFERROR(INDEX(PLAYERIDMAP2[PLAYERNAME],MATCH(ROW()-ROW(AU$1),SHORTSTOP,0)),"")</f>
        <v>Ryan Jackson</v>
      </c>
      <c r="AV52" t="str">
        <f>IF(PLAYERIDMAP2[[#This Row],[POS]]="OF",MAX(AV$1:AV51)+1,"")</f>
        <v/>
      </c>
      <c r="AW52" t="str">
        <f>IFERROR(INDEX(PLAYERIDMAP2[PLAYERNAME],MATCH(ROW()-ROW(AW$1),OUTFIELD,0)),"")</f>
        <v>Alex Castellanos</v>
      </c>
      <c r="AX52" t="str">
        <f>IF(PLAYERIDMAP2[[#This Row],[POS]]&lt;&gt;"P",MAX(AX$1:AX51)+1,"")</f>
        <v/>
      </c>
      <c r="AY52" t="str">
        <f>IFERROR(INDEX(PLAYERIDMAP2[PLAYERNAME],MATCH(ROW()-ROW(AY$1),HITTERS,0)),"")</f>
        <v>Tim Beckham</v>
      </c>
      <c r="AZ52">
        <f>IF(PLAYERIDMAP2[[#This Row],[POS]]="P",MAX(AZ$1:AZ51)+1,"")</f>
        <v>21</v>
      </c>
      <c r="BA52" t="str">
        <f>IFERROR(INDEX(PLAYERIDMAP2[PLAYERNAME],MATCH(ROW()-ROW(BA$1),PITCHERS,0)),"")</f>
        <v>Dallas Beeler</v>
      </c>
    </row>
    <row r="53" spans="1:53" x14ac:dyDescent="0.25">
      <c r="A53" t="s">
        <v>11171</v>
      </c>
      <c r="B53" t="s">
        <v>9763</v>
      </c>
      <c r="C53" s="1">
        <v>28180</v>
      </c>
      <c r="D53" t="s">
        <v>17731</v>
      </c>
      <c r="E53" t="s">
        <v>17732</v>
      </c>
      <c r="F53" t="s">
        <v>11068</v>
      </c>
      <c r="G53" t="s">
        <v>16838</v>
      </c>
      <c r="H53" t="s">
        <v>10988</v>
      </c>
      <c r="I53" t="s">
        <v>17733</v>
      </c>
      <c r="J53" t="s">
        <v>9763</v>
      </c>
      <c r="K53">
        <v>276520</v>
      </c>
      <c r="L53" t="s">
        <v>9763</v>
      </c>
      <c r="M53">
        <v>22106</v>
      </c>
      <c r="N53" t="s">
        <v>9763</v>
      </c>
      <c r="O53" t="s">
        <v>11172</v>
      </c>
      <c r="P53" t="s">
        <v>11171</v>
      </c>
      <c r="Q53">
        <v>6498</v>
      </c>
      <c r="R53" t="s">
        <v>9763</v>
      </c>
      <c r="S53">
        <v>4416</v>
      </c>
      <c r="T53" t="s">
        <v>9763</v>
      </c>
      <c r="V53" t="s">
        <v>11173</v>
      </c>
      <c r="W53">
        <v>702</v>
      </c>
      <c r="X53">
        <v>6498</v>
      </c>
      <c r="Y53" t="s">
        <v>9763</v>
      </c>
      <c r="Z53" t="s">
        <v>11174</v>
      </c>
      <c r="AA53" t="s">
        <v>5703</v>
      </c>
      <c r="AB53" t="s">
        <v>5703</v>
      </c>
      <c r="AD53" t="s">
        <v>11174</v>
      </c>
      <c r="AE53">
        <v>6469</v>
      </c>
      <c r="AF53" t="s">
        <v>9763</v>
      </c>
      <c r="AG53">
        <v>5516</v>
      </c>
      <c r="AL53" t="str">
        <f>IF(PLAYERIDMAP2[[#This Row],[POS]]="C",MAX(AL$1:AL52)+1,"")</f>
        <v/>
      </c>
      <c r="AM53" t="str">
        <f>IFERROR(INDEX(PLAYERIDMAP2[PLAYERNAME],MATCH(ROW()-ROW(AM$1),CATCHERS,0)),"")</f>
        <v>Sandy Leon</v>
      </c>
      <c r="AN53" t="str">
        <f>IF(PLAYERIDMAP2[[#This Row],[POS]]="1B",MAX(AN$1:AN52)+1,"")</f>
        <v/>
      </c>
      <c r="AO53" t="str">
        <f>IFERROR(INDEX(PLAYERIDMAP2[PLAYERNAME],MATCH(ROW()-ROW(AO$1),FIRSTBASE,0)),"")</f>
        <v>Victor Martinez</v>
      </c>
      <c r="AP53" t="str">
        <f>IF(PLAYERIDMAP2[[#This Row],[POS]]="2B",MAX(AP$1:AP52)+1,"")</f>
        <v/>
      </c>
      <c r="AQ53" t="str">
        <f>IFERROR(INDEX(PLAYERIDMAP2[PLAYERNAME],MATCH(ROW()-ROW(AQ$1),SECONDBASE,0)),"")</f>
        <v>Luke Hughes</v>
      </c>
      <c r="AR53" t="str">
        <f>IF(PLAYERIDMAP2[[#This Row],[POS]]="3B",MAX(AR$1:AR52)+1,"")</f>
        <v/>
      </c>
      <c r="AS53" t="str">
        <f>IFERROR(INDEX(PLAYERIDMAP2[PLAYERNAME],MATCH(ROW()-ROW(AS$1),THIRDBASE,0)),"")</f>
        <v>Jacob Lamb</v>
      </c>
      <c r="AT53" t="str">
        <f>IF(PLAYERIDMAP2[[#This Row],[POS]]="SS",MAX(AT$1:AT52)+1,"")</f>
        <v/>
      </c>
      <c r="AU53" t="str">
        <f>IFERROR(INDEX(PLAYERIDMAP2[PLAYERNAME],MATCH(ROW()-ROW(AU$1),SHORTSTOP,0)),"")</f>
        <v>Paul Janish</v>
      </c>
      <c r="AV53" t="str">
        <f>IF(PLAYERIDMAP2[[#This Row],[POS]]="OF",MAX(AV$1:AV52)+1,"")</f>
        <v/>
      </c>
      <c r="AW53" t="str">
        <f>IFERROR(INDEX(PLAYERIDMAP2[PLAYERNAME],MATCH(ROW()-ROW(AW$1),OUTFIELD,0)),"")</f>
        <v>Rusney Castillo</v>
      </c>
      <c r="AX53" t="str">
        <f>IF(PLAYERIDMAP2[[#This Row],[POS]]&lt;&gt;"P",MAX(AX$1:AX52)+1,"")</f>
        <v/>
      </c>
      <c r="AY53" t="str">
        <f>IFERROR(INDEX(PLAYERIDMAP2[PLAYERNAME],MATCH(ROW()-ROW(AY$1),HITTERS,0)),"")</f>
        <v>Josh Bell</v>
      </c>
      <c r="AZ53">
        <f>IF(PLAYERIDMAP2[[#This Row],[POS]]="P",MAX(AZ$1:AZ52)+1,"")</f>
        <v>22</v>
      </c>
      <c r="BA53" t="str">
        <f>IFERROR(INDEX(PLAYERIDMAP2[PLAYERNAME],MATCH(ROW()-ROW(BA$1),PITCHERS,0)),"")</f>
        <v>Matt Belisle</v>
      </c>
    </row>
    <row r="54" spans="1:53" x14ac:dyDescent="0.25">
      <c r="A54" t="s">
        <v>11175</v>
      </c>
      <c r="B54" t="s">
        <v>5498</v>
      </c>
      <c r="C54" s="1">
        <v>33054</v>
      </c>
      <c r="D54" t="s">
        <v>16873</v>
      </c>
      <c r="E54" t="s">
        <v>20632</v>
      </c>
      <c r="F54" t="s">
        <v>11176</v>
      </c>
      <c r="G54" t="s">
        <v>16838</v>
      </c>
      <c r="H54" t="s">
        <v>5705</v>
      </c>
      <c r="I54" t="s">
        <v>20633</v>
      </c>
      <c r="J54" t="s">
        <v>5498</v>
      </c>
      <c r="K54">
        <v>605125</v>
      </c>
      <c r="L54" t="s">
        <v>5498</v>
      </c>
      <c r="M54">
        <v>2039891</v>
      </c>
      <c r="N54" t="s">
        <v>5498</v>
      </c>
      <c r="O54" t="s">
        <v>11177</v>
      </c>
      <c r="P54" t="s">
        <v>11175</v>
      </c>
      <c r="Q54">
        <v>9477</v>
      </c>
      <c r="R54" t="s">
        <v>5498</v>
      </c>
      <c r="S54">
        <v>32637</v>
      </c>
      <c r="T54" t="s">
        <v>5498</v>
      </c>
      <c r="U54" t="s">
        <v>5498</v>
      </c>
      <c r="V54" t="s">
        <v>11178</v>
      </c>
      <c r="W54">
        <v>69512</v>
      </c>
      <c r="X54">
        <v>9477</v>
      </c>
      <c r="Y54" t="s">
        <v>5498</v>
      </c>
      <c r="Z54" t="s">
        <v>11179</v>
      </c>
      <c r="AA54" t="s">
        <v>10958</v>
      </c>
      <c r="AB54" t="s">
        <v>5703</v>
      </c>
      <c r="AC54" t="s">
        <v>5498</v>
      </c>
      <c r="AD54" t="s">
        <v>11179</v>
      </c>
      <c r="AE54">
        <v>12582</v>
      </c>
      <c r="AF54" t="s">
        <v>5498</v>
      </c>
      <c r="AG54">
        <v>38033</v>
      </c>
      <c r="AH54" t="s">
        <v>5498</v>
      </c>
      <c r="AL54" t="str">
        <f>IF(PLAYERIDMAP2[[#This Row],[POS]]="C",MAX(AL$1:AL53)+1,"")</f>
        <v/>
      </c>
      <c r="AM54" t="str">
        <f>IFERROR(INDEX(PLAYERIDMAP2[PLAYERNAME],MATCH(ROW()-ROW(AM$1),CATCHERS,0)),"")</f>
        <v>Jose Lobaton</v>
      </c>
      <c r="AN54" t="str">
        <f>IF(PLAYERIDMAP2[[#This Row],[POS]]="1B",MAX(AN$1:AN53)+1,"")</f>
        <v/>
      </c>
      <c r="AO54" t="str">
        <f>IFERROR(INDEX(PLAYERIDMAP2[PLAYERNAME],MATCH(ROW()-ROW(AO$1),FIRSTBASE,0)),"")</f>
        <v>Joe Mauer</v>
      </c>
      <c r="AP54" t="str">
        <f>IF(PLAYERIDMAP2[[#This Row],[POS]]="2B",MAX(AP$1:AP53)+1,"")</f>
        <v/>
      </c>
      <c r="AQ54" t="str">
        <f>IFERROR(INDEX(PLAYERIDMAP2[PLAYERNAME],MATCH(ROW()-ROW(AQ$1),SECONDBASE,0)),"")</f>
        <v>Omar Infante</v>
      </c>
      <c r="AR54">
        <f>IF(PLAYERIDMAP2[[#This Row],[POS]]="3B",MAX(AR$1:AR53)+1,"")</f>
        <v>4</v>
      </c>
      <c r="AS54" t="str">
        <f>IFERROR(INDEX(PLAYERIDMAP2[PLAYERNAME],MATCH(ROW()-ROW(AS$1),THIRDBASE,0)),"")</f>
        <v>Alex Liddi</v>
      </c>
      <c r="AT54" t="str">
        <f>IF(PLAYERIDMAP2[[#This Row],[POS]]="SS",MAX(AT$1:AT53)+1,"")</f>
        <v/>
      </c>
      <c r="AU54" t="str">
        <f>IFERROR(INDEX(PLAYERIDMAP2[PLAYERNAME],MATCH(ROW()-ROW(AU$1),SHORTSTOP,0)),"")</f>
        <v>Derek Jeter</v>
      </c>
      <c r="AV54" t="str">
        <f>IF(PLAYERIDMAP2[[#This Row],[POS]]="OF",MAX(AV$1:AV53)+1,"")</f>
        <v/>
      </c>
      <c r="AW54" t="str">
        <f>IFERROR(INDEX(PLAYERIDMAP2[PLAYERNAME],MATCH(ROW()-ROW(AW$1),OUTFIELD,0)),"")</f>
        <v>Jake Cave</v>
      </c>
      <c r="AX54">
        <f>IF(PLAYERIDMAP2[[#This Row],[POS]]&lt;&gt;"P",MAX(AX$1:AX53)+1,"")</f>
        <v>31</v>
      </c>
      <c r="AY54" t="str">
        <f>IFERROR(INDEX(PLAYERIDMAP2[PLAYERNAME],MATCH(ROW()-ROW(AY$1),HITTERS,0)),"")</f>
        <v>Brandon Belt</v>
      </c>
      <c r="AZ54" t="str">
        <f>IF(PLAYERIDMAP2[[#This Row],[POS]]="P",MAX(AZ$1:AZ53)+1,"")</f>
        <v/>
      </c>
      <c r="BA54" t="str">
        <f>IFERROR(INDEX(PLAYERIDMAP2[PLAYERNAME],MATCH(ROW()-ROW(BA$1),PITCHERS,0)),"")</f>
        <v>Ronald Belisario</v>
      </c>
    </row>
    <row r="55" spans="1:53" x14ac:dyDescent="0.25">
      <c r="A55" t="s">
        <v>11180</v>
      </c>
      <c r="B55" t="s">
        <v>10794</v>
      </c>
      <c r="C55" s="1">
        <v>27848</v>
      </c>
      <c r="D55" t="s">
        <v>17413</v>
      </c>
      <c r="E55" t="s">
        <v>19133</v>
      </c>
      <c r="F55" t="s">
        <v>11057</v>
      </c>
      <c r="G55" t="s">
        <v>14693</v>
      </c>
      <c r="H55" t="s">
        <v>10988</v>
      </c>
      <c r="I55" t="s">
        <v>19134</v>
      </c>
      <c r="J55" t="s">
        <v>10794</v>
      </c>
      <c r="K55">
        <v>425786</v>
      </c>
      <c r="L55" t="s">
        <v>10794</v>
      </c>
      <c r="M55">
        <v>293126</v>
      </c>
      <c r="N55" t="s">
        <v>10794</v>
      </c>
      <c r="O55" t="s">
        <v>11181</v>
      </c>
      <c r="P55" t="s">
        <v>11180</v>
      </c>
      <c r="Q55">
        <v>7391</v>
      </c>
      <c r="R55" t="s">
        <v>10794</v>
      </c>
      <c r="S55">
        <v>4755</v>
      </c>
      <c r="T55" t="s">
        <v>10794</v>
      </c>
      <c r="V55" t="s">
        <v>11182</v>
      </c>
      <c r="W55">
        <v>32273</v>
      </c>
      <c r="X55">
        <v>7391</v>
      </c>
      <c r="Y55" t="s">
        <v>10794</v>
      </c>
      <c r="Z55" t="s">
        <v>11183</v>
      </c>
      <c r="AA55" t="s">
        <v>5703</v>
      </c>
      <c r="AB55" t="s">
        <v>5703</v>
      </c>
      <c r="AC55" t="s">
        <v>10794</v>
      </c>
      <c r="AD55" t="s">
        <v>11183</v>
      </c>
      <c r="AE55">
        <v>8419</v>
      </c>
      <c r="AF55" t="s">
        <v>10794</v>
      </c>
      <c r="AG55">
        <v>10980</v>
      </c>
      <c r="AL55" t="str">
        <f>IF(PLAYERIDMAP2[[#This Row],[POS]]="C",MAX(AL$1:AL54)+1,"")</f>
        <v/>
      </c>
      <c r="AM55" t="str">
        <f>IFERROR(INDEX(PLAYERIDMAP2[PLAYERNAME],MATCH(ROW()-ROW(AM$1),CATCHERS,0)),"")</f>
        <v>Jonathan Lucroy</v>
      </c>
      <c r="AN55" t="str">
        <f>IF(PLAYERIDMAP2[[#This Row],[POS]]="1B",MAX(AN$1:AN54)+1,"")</f>
        <v/>
      </c>
      <c r="AO55" t="str">
        <f>IFERROR(INDEX(PLAYERIDMAP2[PLAYERNAME],MATCH(ROW()-ROW(AO$1),FIRSTBASE,0)),"")</f>
        <v>Matt McBride</v>
      </c>
      <c r="AP55" t="str">
        <f>IF(PLAYERIDMAP2[[#This Row],[POS]]="2B",MAX(AP$1:AP54)+1,"")</f>
        <v/>
      </c>
      <c r="AQ55" t="str">
        <f>IFERROR(INDEX(PLAYERIDMAP2[PLAYERNAME],MATCH(ROW()-ROW(AQ$1),SECONDBASE,0)),"")</f>
        <v>Akinori Iwamura</v>
      </c>
      <c r="AR55" t="str">
        <f>IF(PLAYERIDMAP2[[#This Row],[POS]]="3B",MAX(AR$1:AR54)+1,"")</f>
        <v/>
      </c>
      <c r="AS55" t="str">
        <f>IFERROR(INDEX(PLAYERIDMAP2[PLAYERNAME],MATCH(ROW()-ROW(AS$1),THIRDBASE,0)),"")</f>
        <v>Evan Longoria</v>
      </c>
      <c r="AT55" t="str">
        <f>IF(PLAYERIDMAP2[[#This Row],[POS]]="SS",MAX(AT$1:AT54)+1,"")</f>
        <v/>
      </c>
      <c r="AU55" t="str">
        <f>IFERROR(INDEX(PLAYERIDMAP2[PLAYERNAME],MATCH(ROW()-ROW(AU$1),SHORTSTOP,0)),"")</f>
        <v>Jung-Ho Kang</v>
      </c>
      <c r="AV55" t="str">
        <f>IF(PLAYERIDMAP2[[#This Row],[POS]]="OF",MAX(AV$1:AV54)+1,"")</f>
        <v/>
      </c>
      <c r="AW55" t="str">
        <f>IFERROR(INDEX(PLAYERIDMAP2[PLAYERNAME],MATCH(ROW()-ROW(AW$1),OUTFIELD,0)),"")</f>
        <v>Yoenis Cespedes</v>
      </c>
      <c r="AX55" t="str">
        <f>IF(PLAYERIDMAP2[[#This Row],[POS]]&lt;&gt;"P",MAX(AX$1:AX54)+1,"")</f>
        <v/>
      </c>
      <c r="AY55" t="str">
        <f>IFERROR(INDEX(PLAYERIDMAP2[PLAYERNAME],MATCH(ROW()-ROW(AY$1),HITTERS,0)),"")</f>
        <v>Adrian Beltre</v>
      </c>
      <c r="AZ55">
        <f>IF(PLAYERIDMAP2[[#This Row],[POS]]="P",MAX(AZ$1:AZ54)+1,"")</f>
        <v>23</v>
      </c>
      <c r="BA55" t="str">
        <f>IFERROR(INDEX(PLAYERIDMAP2[PLAYERNAME],MATCH(ROW()-ROW(BA$1),PITCHERS,0)),"")</f>
        <v>Jeff Beliveau</v>
      </c>
    </row>
    <row r="56" spans="1:53" x14ac:dyDescent="0.25">
      <c r="A56" t="s">
        <v>11184</v>
      </c>
      <c r="B56" t="s">
        <v>11185</v>
      </c>
      <c r="C56" s="1">
        <v>29201</v>
      </c>
      <c r="D56" t="s">
        <v>17464</v>
      </c>
      <c r="E56" t="s">
        <v>17465</v>
      </c>
      <c r="F56" t="s">
        <v>11016</v>
      </c>
      <c r="G56" t="s">
        <v>11016</v>
      </c>
      <c r="H56" t="s">
        <v>5705</v>
      </c>
      <c r="I56" t="s">
        <v>17466</v>
      </c>
      <c r="K56">
        <v>425548</v>
      </c>
      <c r="M56">
        <v>292231</v>
      </c>
      <c r="N56" t="s">
        <v>11185</v>
      </c>
      <c r="O56" t="s">
        <v>16096</v>
      </c>
      <c r="P56" t="s">
        <v>11184</v>
      </c>
      <c r="S56">
        <v>5507</v>
      </c>
      <c r="T56" t="s">
        <v>11185</v>
      </c>
      <c r="V56" t="s">
        <v>16097</v>
      </c>
      <c r="W56">
        <v>31576</v>
      </c>
      <c r="AA56" t="s">
        <v>5703</v>
      </c>
      <c r="AB56" t="s">
        <v>5703</v>
      </c>
      <c r="AD56" t="s">
        <v>16366</v>
      </c>
      <c r="AL56" t="str">
        <f>IF(PLAYERIDMAP2[[#This Row],[POS]]="C",MAX(AL$1:AL55)+1,"")</f>
        <v/>
      </c>
      <c r="AM56" t="str">
        <f>IFERROR(INDEX(PLAYERIDMAP2[PLAYERNAME],MATCH(ROW()-ROW(AM$1),CATCHERS,0)),"")</f>
        <v>Martin Maldonado</v>
      </c>
      <c r="AN56" t="str">
        <f>IF(PLAYERIDMAP2[[#This Row],[POS]]="1B",MAX(AN$1:AN55)+1,"")</f>
        <v/>
      </c>
      <c r="AO56" t="str">
        <f>IFERROR(INDEX(PLAYERIDMAP2[PLAYERNAME],MATCH(ROW()-ROW(AO$1),FIRSTBASE,0)),"")</f>
        <v>Chris Mcguiness</v>
      </c>
      <c r="AP56" t="str">
        <f>IF(PLAYERIDMAP2[[#This Row],[POS]]="2B",MAX(AP$1:AP55)+1,"")</f>
        <v/>
      </c>
      <c r="AQ56" t="str">
        <f>IFERROR(INDEX(PLAYERIDMAP2[PLAYERNAME],MATCH(ROW()-ROW(AQ$1),SECONDBASE,0)),"")</f>
        <v>Maicer Izturis</v>
      </c>
      <c r="AR56">
        <f>IF(PLAYERIDMAP2[[#This Row],[POS]]="3B",MAX(AR$1:AR55)+1,"")</f>
        <v>5</v>
      </c>
      <c r="AS56" t="str">
        <f>IFERROR(INDEX(PLAYERIDMAP2[PLAYERNAME],MATCH(ROW()-ROW(AS$1),THIRDBASE,0)),"")</f>
        <v>Zach Lutz</v>
      </c>
      <c r="AT56" t="str">
        <f>IF(PLAYERIDMAP2[[#This Row],[POS]]="SS",MAX(AT$1:AT55)+1,"")</f>
        <v/>
      </c>
      <c r="AU56" t="str">
        <f>IFERROR(INDEX(PLAYERIDMAP2[PLAYERNAME],MATCH(ROW()-ROW(AU$1),SHORTSTOP,0)),"")</f>
        <v>Pete Kozma</v>
      </c>
      <c r="AV56" t="str">
        <f>IF(PLAYERIDMAP2[[#This Row],[POS]]="OF",MAX(AV$1:AV55)+1,"")</f>
        <v/>
      </c>
      <c r="AW56" t="str">
        <f>IFERROR(INDEX(PLAYERIDMAP2[PLAYERNAME],MATCH(ROW()-ROW(AW$1),OUTFIELD,0)),"")</f>
        <v>Adron Chambers</v>
      </c>
      <c r="AX56">
        <f>IF(PLAYERIDMAP2[[#This Row],[POS]]&lt;&gt;"P",MAX(AX$1:AX55)+1,"")</f>
        <v>32</v>
      </c>
      <c r="AY56" t="str">
        <f>IFERROR(INDEX(PLAYERIDMAP2[PLAYERNAME],MATCH(ROW()-ROW(AY$1),HITTERS,0)),"")</f>
        <v>Carlos Beltran</v>
      </c>
      <c r="AZ56" t="str">
        <f>IF(PLAYERIDMAP2[[#This Row],[POS]]="P",MAX(AZ$1:AZ55)+1,"")</f>
        <v/>
      </c>
      <c r="BA56" t="str">
        <f>IFERROR(INDEX(PLAYERIDMAP2[PLAYERNAME],MATCH(ROW()-ROW(BA$1),PITCHERS,0)),"")</f>
        <v>Heath Bell</v>
      </c>
    </row>
    <row r="57" spans="1:53" x14ac:dyDescent="0.25">
      <c r="A57" t="s">
        <v>11186</v>
      </c>
      <c r="B57" t="s">
        <v>9830</v>
      </c>
      <c r="C57" s="1">
        <v>32515</v>
      </c>
      <c r="D57" t="s">
        <v>20821</v>
      </c>
      <c r="E57" t="s">
        <v>20822</v>
      </c>
      <c r="F57" t="s">
        <v>11176</v>
      </c>
      <c r="G57" t="s">
        <v>16838</v>
      </c>
      <c r="H57" t="s">
        <v>10988</v>
      </c>
      <c r="I57" t="s">
        <v>20823</v>
      </c>
      <c r="J57" t="s">
        <v>9830</v>
      </c>
      <c r="K57">
        <v>518418</v>
      </c>
      <c r="L57" t="s">
        <v>9830</v>
      </c>
      <c r="M57">
        <v>1499971</v>
      </c>
      <c r="N57" t="s">
        <v>9830</v>
      </c>
      <c r="O57" t="s">
        <v>11187</v>
      </c>
      <c r="P57" t="s">
        <v>11186</v>
      </c>
      <c r="Q57">
        <v>8643</v>
      </c>
      <c r="R57" t="s">
        <v>9830</v>
      </c>
      <c r="S57">
        <v>29501</v>
      </c>
      <c r="T57" t="s">
        <v>9830</v>
      </c>
      <c r="V57" t="s">
        <v>11188</v>
      </c>
      <c r="W57">
        <v>57739</v>
      </c>
      <c r="X57">
        <v>8643</v>
      </c>
      <c r="Y57" t="s">
        <v>9830</v>
      </c>
      <c r="Z57" t="s">
        <v>11189</v>
      </c>
      <c r="AA57" t="s">
        <v>10958</v>
      </c>
      <c r="AB57" t="s">
        <v>5703</v>
      </c>
      <c r="AD57" t="s">
        <v>11189</v>
      </c>
      <c r="AG57">
        <v>11351</v>
      </c>
      <c r="AH57" t="s">
        <v>9830</v>
      </c>
      <c r="AL57" t="str">
        <f>IF(PLAYERIDMAP2[[#This Row],[POS]]="C",MAX(AL$1:AL56)+1,"")</f>
        <v/>
      </c>
      <c r="AM57" t="str">
        <f>IFERROR(INDEX(PLAYERIDMAP2[PLAYERNAME],MATCH(ROW()-ROW(AM$1),CATCHERS,0)),"")</f>
        <v>Lou Marson</v>
      </c>
      <c r="AN57" t="str">
        <f>IF(PLAYERIDMAP2[[#This Row],[POS]]="1B",MAX(AN$1:AN56)+1,"")</f>
        <v/>
      </c>
      <c r="AO57" t="str">
        <f>IFERROR(INDEX(PLAYERIDMAP2[PLAYERNAME],MATCH(ROW()-ROW(AO$1),FIRSTBASE,0)),"")</f>
        <v>Ernesto Mejia</v>
      </c>
      <c r="AP57" t="str">
        <f>IF(PLAYERIDMAP2[[#This Row],[POS]]="2B",MAX(AP$1:AP56)+1,"")</f>
        <v/>
      </c>
      <c r="AQ57" t="str">
        <f>IFERROR(INDEX(PLAYERIDMAP2[PLAYERNAME],MATCH(ROW()-ROW(AQ$1),SECONDBASE,0)),"")</f>
        <v>Micah Johnson</v>
      </c>
      <c r="AR57" t="str">
        <f>IF(PLAYERIDMAP2[[#This Row],[POS]]="3B",MAX(AR$1:AR56)+1,"")</f>
        <v/>
      </c>
      <c r="AS57" t="str">
        <f>IFERROR(INDEX(PLAYERIDMAP2[PLAYERNAME],MATCH(ROW()-ROW(AS$1),THIRDBASE,0)),"")</f>
        <v>Manny Machado</v>
      </c>
      <c r="AT57" t="str">
        <f>IF(PLAYERIDMAP2[[#This Row],[POS]]="SS",MAX(AT$1:AT56)+1,"")</f>
        <v/>
      </c>
      <c r="AU57" t="str">
        <f>IFERROR(INDEX(PLAYERIDMAP2[PLAYERNAME],MATCH(ROW()-ROW(AU$1),SHORTSTOP,0)),"")</f>
        <v>Francisco Lindor</v>
      </c>
      <c r="AV57" t="str">
        <f>IF(PLAYERIDMAP2[[#This Row],[POS]]="OF",MAX(AV$1:AV56)+1,"")</f>
        <v/>
      </c>
      <c r="AW57" t="str">
        <f>IFERROR(INDEX(PLAYERIDMAP2[PLAYERNAME],MATCH(ROW()-ROW(AW$1),OUTFIELD,0)),"")</f>
        <v>Endy Chavez</v>
      </c>
      <c r="AX57" t="str">
        <f>IF(PLAYERIDMAP2[[#This Row],[POS]]&lt;&gt;"P",MAX(AX$1:AX56)+1,"")</f>
        <v/>
      </c>
      <c r="AY57" t="str">
        <f>IFERROR(INDEX(PLAYERIDMAP2[PLAYERNAME],MATCH(ROW()-ROW(AY$1),HITTERS,0)),"")</f>
        <v>Joe Benson</v>
      </c>
      <c r="AZ57">
        <f>IF(PLAYERIDMAP2[[#This Row],[POS]]="P",MAX(AZ$1:AZ56)+1,"")</f>
        <v>24</v>
      </c>
      <c r="BA57" t="str">
        <f>IFERROR(INDEX(PLAYERIDMAP2[PLAYERNAME],MATCH(ROW()-ROW(BA$1),PITCHERS,0)),"")</f>
        <v>Duane Below</v>
      </c>
    </row>
    <row r="58" spans="1:53" x14ac:dyDescent="0.25">
      <c r="A58" t="s">
        <v>11190</v>
      </c>
      <c r="B58" t="s">
        <v>5269</v>
      </c>
      <c r="C58" s="1">
        <v>32874</v>
      </c>
      <c r="D58" t="s">
        <v>19469</v>
      </c>
      <c r="E58" t="s">
        <v>19470</v>
      </c>
      <c r="F58" t="s">
        <v>11191</v>
      </c>
      <c r="G58" t="s">
        <v>14693</v>
      </c>
      <c r="H58" t="s">
        <v>10998</v>
      </c>
      <c r="I58" t="s">
        <v>19471</v>
      </c>
      <c r="J58" t="s">
        <v>5269</v>
      </c>
      <c r="K58">
        <v>542897</v>
      </c>
      <c r="L58" t="s">
        <v>5269</v>
      </c>
      <c r="M58">
        <v>1741206</v>
      </c>
      <c r="N58" t="s">
        <v>5269</v>
      </c>
      <c r="O58" t="s">
        <v>11192</v>
      </c>
      <c r="P58" t="s">
        <v>11190</v>
      </c>
      <c r="Q58">
        <v>9181</v>
      </c>
      <c r="R58" t="s">
        <v>5269</v>
      </c>
      <c r="S58">
        <v>30827</v>
      </c>
      <c r="T58" t="s">
        <v>5269</v>
      </c>
      <c r="V58" t="s">
        <v>11193</v>
      </c>
      <c r="W58">
        <v>58035</v>
      </c>
      <c r="X58">
        <v>9181</v>
      </c>
      <c r="Y58" t="s">
        <v>5269</v>
      </c>
      <c r="Z58" t="s">
        <v>16367</v>
      </c>
      <c r="AA58" t="s">
        <v>10958</v>
      </c>
      <c r="AB58" t="s">
        <v>10958</v>
      </c>
      <c r="AC58" t="s">
        <v>5269</v>
      </c>
      <c r="AD58" t="s">
        <v>16367</v>
      </c>
      <c r="AL58" t="str">
        <f>IF(PLAYERIDMAP2[[#This Row],[POS]]="C",MAX(AL$1:AL57)+1,"")</f>
        <v/>
      </c>
      <c r="AM58" t="str">
        <f>IFERROR(INDEX(PLAYERIDMAP2[PLAYERNAME],MATCH(ROW()-ROW(AM$1),CATCHERS,0)),"")</f>
        <v>Luis Martinez</v>
      </c>
      <c r="AN58" t="str">
        <f>IF(PLAYERIDMAP2[[#This Row],[POS]]="1B",MAX(AN$1:AN57)+1,"")</f>
        <v/>
      </c>
      <c r="AO58" t="str">
        <f>IFERROR(INDEX(PLAYERIDMAP2[PLAYERNAME],MATCH(ROW()-ROW(AO$1),FIRSTBASE,0)),"")</f>
        <v>Tyler Moore</v>
      </c>
      <c r="AP58" t="str">
        <f>IF(PLAYERIDMAP2[[#This Row],[POS]]="2B",MAX(AP$1:AP57)+1,"")</f>
        <v/>
      </c>
      <c r="AQ58" t="str">
        <f>IFERROR(INDEX(PLAYERIDMAP2[PLAYERNAME],MATCH(ROW()-ROW(AQ$1),SECONDBASE,0)),"")</f>
        <v>Corban Joseph</v>
      </c>
      <c r="AR58" t="str">
        <f>IF(PLAYERIDMAP2[[#This Row],[POS]]="3B",MAX(AR$1:AR57)+1,"")</f>
        <v/>
      </c>
      <c r="AS58" t="str">
        <f>IFERROR(INDEX(PLAYERIDMAP2[PLAYERNAME],MATCH(ROW()-ROW(AS$1),THIRDBASE,0)),"")</f>
        <v>John McDonald</v>
      </c>
      <c r="AT58" t="str">
        <f>IF(PLAYERIDMAP2[[#This Row],[POS]]="SS",MAX(AT$1:AT57)+1,"")</f>
        <v/>
      </c>
      <c r="AU58" t="str">
        <f>IFERROR(INDEX(PLAYERIDMAP2[PLAYERNAME],MATCH(ROW()-ROW(AU$1),SHORTSTOP,0)),"")</f>
        <v>Felipe Lopez</v>
      </c>
      <c r="AV58">
        <f>IF(PLAYERIDMAP2[[#This Row],[POS]]="OF",MAX(AV$1:AV57)+1,"")</f>
        <v>10</v>
      </c>
      <c r="AW58" t="str">
        <f>IFERROR(INDEX(PLAYERIDMAP2[PLAYERNAME],MATCH(ROW()-ROW(AW$1),OUTFIELD,0)),"")</f>
        <v>Michael Choice</v>
      </c>
      <c r="AX58">
        <f>IF(PLAYERIDMAP2[[#This Row],[POS]]&lt;&gt;"P",MAX(AX$1:AX57)+1,"")</f>
        <v>33</v>
      </c>
      <c r="AY58" t="str">
        <f>IFERROR(INDEX(PLAYERIDMAP2[PLAYERNAME],MATCH(ROW()-ROW(AY$1),HITTERS,0)),"")</f>
        <v>Lance Berkman</v>
      </c>
      <c r="AZ58" t="str">
        <f>IF(PLAYERIDMAP2[[#This Row],[POS]]="P",MAX(AZ$1:AZ57)+1,"")</f>
        <v/>
      </c>
      <c r="BA58" t="str">
        <f>IFERROR(INDEX(PLAYERIDMAP2[PLAYERNAME],MATCH(ROW()-ROW(BA$1),PITCHERS,0)),"")</f>
        <v>Joaquin Benoit</v>
      </c>
    </row>
    <row r="59" spans="1:53" x14ac:dyDescent="0.25">
      <c r="A59" t="s">
        <v>11194</v>
      </c>
      <c r="B59" t="s">
        <v>5469</v>
      </c>
      <c r="C59" s="1">
        <v>31806</v>
      </c>
      <c r="D59" t="s">
        <v>16876</v>
      </c>
      <c r="E59" t="s">
        <v>19504</v>
      </c>
      <c r="F59" t="s">
        <v>11002</v>
      </c>
      <c r="G59" t="s">
        <v>14693</v>
      </c>
      <c r="H59" t="s">
        <v>11110</v>
      </c>
      <c r="I59" t="s">
        <v>19505</v>
      </c>
      <c r="J59" t="s">
        <v>5469</v>
      </c>
      <c r="K59">
        <v>488671</v>
      </c>
      <c r="L59" t="s">
        <v>5469</v>
      </c>
      <c r="M59">
        <v>1660422</v>
      </c>
      <c r="N59" t="s">
        <v>5469</v>
      </c>
      <c r="O59" t="s">
        <v>11195</v>
      </c>
      <c r="P59" t="s">
        <v>11194</v>
      </c>
      <c r="Q59">
        <v>8550</v>
      </c>
      <c r="R59" t="s">
        <v>5469</v>
      </c>
      <c r="S59">
        <v>30115</v>
      </c>
      <c r="T59" t="s">
        <v>5469</v>
      </c>
      <c r="U59" t="s">
        <v>5469</v>
      </c>
      <c r="V59" t="s">
        <v>11196</v>
      </c>
      <c r="W59">
        <v>58899</v>
      </c>
      <c r="X59">
        <v>8550</v>
      </c>
      <c r="Y59" t="s">
        <v>5469</v>
      </c>
      <c r="Z59" t="s">
        <v>11197</v>
      </c>
      <c r="AA59" t="s">
        <v>10958</v>
      </c>
      <c r="AB59" t="s">
        <v>5703</v>
      </c>
      <c r="AC59" t="s">
        <v>5469</v>
      </c>
      <c r="AD59" t="s">
        <v>11197</v>
      </c>
      <c r="AE59">
        <v>10646</v>
      </c>
      <c r="AF59" t="s">
        <v>5469</v>
      </c>
      <c r="AG59">
        <v>5122</v>
      </c>
      <c r="AH59" t="s">
        <v>5469</v>
      </c>
      <c r="AL59">
        <f>IF(PLAYERIDMAP2[[#This Row],[POS]]="C",MAX(AL$1:AL58)+1,"")</f>
        <v>4</v>
      </c>
      <c r="AM59" t="str">
        <f>IFERROR(INDEX(PLAYERIDMAP2[PLAYERNAME],MATCH(ROW()-ROW(AM$1),CATCHERS,0)),"")</f>
        <v>Russell Martin</v>
      </c>
      <c r="AN59" t="str">
        <f>IF(PLAYERIDMAP2[[#This Row],[POS]]="1B",MAX(AN$1:AN58)+1,"")</f>
        <v/>
      </c>
      <c r="AO59" t="str">
        <f>IFERROR(INDEX(PLAYERIDMAP2[PLAYERNAME],MATCH(ROW()-ROW(AO$1),FIRSTBASE,0)),"")</f>
        <v>Kendrys Morales</v>
      </c>
      <c r="AP59" t="str">
        <f>IF(PLAYERIDMAP2[[#This Row],[POS]]="2B",MAX(AP$1:AP58)+1,"")</f>
        <v/>
      </c>
      <c r="AQ59" t="str">
        <f>IFERROR(INDEX(PLAYERIDMAP2[PLAYERNAME],MATCH(ROW()-ROW(AQ$1),SECONDBASE,0)),"")</f>
        <v>Munenori Kawasaki</v>
      </c>
      <c r="AR59" t="str">
        <f>IF(PLAYERIDMAP2[[#This Row],[POS]]="3B",MAX(AR$1:AR58)+1,"")</f>
        <v/>
      </c>
      <c r="AS59" t="str">
        <f>IFERROR(INDEX(PLAYERIDMAP2[PLAYERNAME],MATCH(ROW()-ROW(AS$1),THIRDBASE,0)),"")</f>
        <v>Casey McGehee</v>
      </c>
      <c r="AT59" t="str">
        <f>IF(PLAYERIDMAP2[[#This Row],[POS]]="SS",MAX(AT$1:AT58)+1,"")</f>
        <v/>
      </c>
      <c r="AU59" t="str">
        <f>IFERROR(INDEX(PLAYERIDMAP2[PLAYERNAME],MATCH(ROW()-ROW(AU$1),SHORTSTOP,0)),"")</f>
        <v>Jed Lowrie</v>
      </c>
      <c r="AV59" t="str">
        <f>IF(PLAYERIDMAP2[[#This Row],[POS]]="OF",MAX(AV$1:AV58)+1,"")</f>
        <v/>
      </c>
      <c r="AW59" t="str">
        <f>IFERROR(INDEX(PLAYERIDMAP2[PLAYERNAME],MATCH(ROW()-ROW(AW$1),OUTFIELD,0)),"")</f>
        <v>Shin-Soo Choo</v>
      </c>
      <c r="AX59">
        <f>IF(PLAYERIDMAP2[[#This Row],[POS]]&lt;&gt;"P",MAX(AX$1:AX58)+1,"")</f>
        <v>34</v>
      </c>
      <c r="AY59" t="str">
        <f>IFERROR(INDEX(PLAYERIDMAP2[PLAYERNAME],MATCH(ROW()-ROW(AY$1),HITTERS,0)),"")</f>
        <v>Roger Bernadina</v>
      </c>
      <c r="AZ59" t="str">
        <f>IF(PLAYERIDMAP2[[#This Row],[POS]]="P",MAX(AZ$1:AZ58)+1,"")</f>
        <v/>
      </c>
      <c r="BA59" t="str">
        <f>IFERROR(INDEX(PLAYERIDMAP2[PLAYERNAME],MATCH(ROW()-ROW(BA$1),PITCHERS,0)),"")</f>
        <v>Jose Berrios</v>
      </c>
    </row>
    <row r="60" spans="1:53" x14ac:dyDescent="0.25">
      <c r="A60" t="s">
        <v>11198</v>
      </c>
      <c r="B60" t="s">
        <v>10507</v>
      </c>
      <c r="C60" s="1">
        <v>32708</v>
      </c>
      <c r="D60" t="s">
        <v>17950</v>
      </c>
      <c r="E60" t="s">
        <v>18487</v>
      </c>
      <c r="F60" t="s">
        <v>10997</v>
      </c>
      <c r="G60" t="s">
        <v>16838</v>
      </c>
      <c r="H60" t="s">
        <v>10988</v>
      </c>
      <c r="I60" t="s">
        <v>18488</v>
      </c>
      <c r="J60" t="s">
        <v>10507</v>
      </c>
      <c r="K60">
        <v>501593</v>
      </c>
      <c r="L60" t="s">
        <v>10507</v>
      </c>
      <c r="M60">
        <v>1812884</v>
      </c>
      <c r="N60" t="s">
        <v>10507</v>
      </c>
      <c r="O60" t="s">
        <v>11199</v>
      </c>
      <c r="P60" t="s">
        <v>11198</v>
      </c>
      <c r="Q60">
        <v>9233</v>
      </c>
      <c r="R60" t="s">
        <v>10507</v>
      </c>
      <c r="S60">
        <v>31465</v>
      </c>
      <c r="T60" t="s">
        <v>10507</v>
      </c>
      <c r="V60" t="s">
        <v>11200</v>
      </c>
      <c r="W60">
        <v>50866</v>
      </c>
      <c r="X60">
        <v>9233</v>
      </c>
      <c r="Y60" t="s">
        <v>10507</v>
      </c>
      <c r="Z60" t="s">
        <v>11201</v>
      </c>
      <c r="AA60" t="s">
        <v>10958</v>
      </c>
      <c r="AB60" t="s">
        <v>10958</v>
      </c>
      <c r="AD60" t="s">
        <v>11201</v>
      </c>
      <c r="AF60" t="s">
        <v>10507</v>
      </c>
      <c r="AG60">
        <v>13992</v>
      </c>
      <c r="AH60" t="s">
        <v>10507</v>
      </c>
      <c r="AL60" t="str">
        <f>IF(PLAYERIDMAP2[[#This Row],[POS]]="C",MAX(AL$1:AL59)+1,"")</f>
        <v/>
      </c>
      <c r="AM60" t="str">
        <f>IFERROR(INDEX(PLAYERIDMAP2[PLAYERNAME],MATCH(ROW()-ROW(AM$1),CATCHERS,0)),"")</f>
        <v>Jeff Mathis</v>
      </c>
      <c r="AN60" t="str">
        <f>IF(PLAYERIDMAP2[[#This Row],[POS]]="1B",MAX(AN$1:AN59)+1,"")</f>
        <v/>
      </c>
      <c r="AO60" t="str">
        <f>IFERROR(INDEX(PLAYERIDMAP2[PLAYERNAME],MATCH(ROW()-ROW(AO$1),FIRSTBASE,0)),"")</f>
        <v>Mitch Moreland</v>
      </c>
      <c r="AP60" t="str">
        <f>IF(PLAYERIDMAP2[[#This Row],[POS]]="2B",MAX(AP$1:AP59)+1,"")</f>
        <v/>
      </c>
      <c r="AQ60" t="str">
        <f>IFERROR(INDEX(PLAYERIDMAP2[PLAYERNAME],MATCH(ROW()-ROW(AQ$1),SECONDBASE,0)),"")</f>
        <v>Howie Kendrick</v>
      </c>
      <c r="AR60" t="str">
        <f>IF(PLAYERIDMAP2[[#This Row],[POS]]="3B",MAX(AR$1:AR59)+1,"")</f>
        <v/>
      </c>
      <c r="AS60" t="str">
        <f>IFERROR(INDEX(PLAYERIDMAP2[PLAYERNAME],MATCH(ROW()-ROW(AS$1),THIRDBASE,0)),"")</f>
        <v>Will Middlebrooks</v>
      </c>
      <c r="AT60" t="str">
        <f>IF(PLAYERIDMAP2[[#This Row],[POS]]="SS",MAX(AT$1:AT59)+1,"")</f>
        <v/>
      </c>
      <c r="AU60" t="str">
        <f>IFERROR(INDEX(PLAYERIDMAP2[PLAYERNAME],MATCH(ROW()-ROW(AU$1),SHORTSTOP,0)),"")</f>
        <v>Ketel Marte</v>
      </c>
      <c r="AV60" t="str">
        <f>IF(PLAYERIDMAP2[[#This Row],[POS]]="OF",MAX(AV$1:AV59)+1,"")</f>
        <v/>
      </c>
      <c r="AW60" t="str">
        <f>IFERROR(INDEX(PLAYERIDMAP2[PLAYERNAME],MATCH(ROW()-ROW(AW$1),OUTFIELD,0)),"")</f>
        <v>Chris Coghlan</v>
      </c>
      <c r="AX60" t="str">
        <f>IF(PLAYERIDMAP2[[#This Row],[POS]]&lt;&gt;"P",MAX(AX$1:AX59)+1,"")</f>
        <v/>
      </c>
      <c r="AY60" t="str">
        <f>IFERROR(INDEX(PLAYERIDMAP2[PLAYERNAME],MATCH(ROW()-ROW(AY$1),HITTERS,0)),"")</f>
        <v>Quintin Berry</v>
      </c>
      <c r="AZ60">
        <f>IF(PLAYERIDMAP2[[#This Row],[POS]]="P",MAX(AZ$1:AZ59)+1,"")</f>
        <v>25</v>
      </c>
      <c r="BA60" t="str">
        <f>IFERROR(INDEX(PLAYERIDMAP2[PLAYERNAME],MATCH(ROW()-ROW(BA$1),PITCHERS,0)),"")</f>
        <v>Dellin Betances</v>
      </c>
    </row>
    <row r="61" spans="1:53" x14ac:dyDescent="0.25">
      <c r="A61" t="s">
        <v>11202</v>
      </c>
      <c r="B61" t="s">
        <v>4392</v>
      </c>
      <c r="C61" s="1">
        <v>29658</v>
      </c>
      <c r="D61" t="s">
        <v>17043</v>
      </c>
      <c r="E61" t="s">
        <v>19545</v>
      </c>
      <c r="F61" t="s">
        <v>11048</v>
      </c>
      <c r="G61" t="s">
        <v>14693</v>
      </c>
      <c r="H61" t="s">
        <v>5706</v>
      </c>
      <c r="I61" t="s">
        <v>19546</v>
      </c>
      <c r="J61" t="s">
        <v>4392</v>
      </c>
      <c r="K61">
        <v>449107</v>
      </c>
      <c r="L61" t="s">
        <v>4392</v>
      </c>
      <c r="M61">
        <v>490430</v>
      </c>
      <c r="N61" t="s">
        <v>4392</v>
      </c>
      <c r="O61" t="s">
        <v>11203</v>
      </c>
      <c r="P61" t="s">
        <v>11202</v>
      </c>
      <c r="Q61">
        <v>8260</v>
      </c>
      <c r="R61" t="s">
        <v>4392</v>
      </c>
      <c r="S61">
        <v>29145</v>
      </c>
      <c r="T61" t="s">
        <v>4392</v>
      </c>
      <c r="U61" t="s">
        <v>4392</v>
      </c>
      <c r="V61" t="s">
        <v>11204</v>
      </c>
      <c r="W61">
        <v>45386</v>
      </c>
      <c r="X61">
        <v>8260</v>
      </c>
      <c r="Y61" t="s">
        <v>4392</v>
      </c>
      <c r="Z61" t="s">
        <v>11205</v>
      </c>
      <c r="AA61" t="s">
        <v>5703</v>
      </c>
      <c r="AB61" t="s">
        <v>5703</v>
      </c>
      <c r="AC61" t="s">
        <v>4392</v>
      </c>
      <c r="AD61" t="s">
        <v>11205</v>
      </c>
      <c r="AE61">
        <v>8036</v>
      </c>
      <c r="AF61" t="s">
        <v>4392</v>
      </c>
      <c r="AG61">
        <v>5811</v>
      </c>
      <c r="AH61" t="s">
        <v>4392</v>
      </c>
      <c r="AL61" t="str">
        <f>IF(PLAYERIDMAP2[[#This Row],[POS]]="C",MAX(AL$1:AL60)+1,"")</f>
        <v/>
      </c>
      <c r="AM61" t="str">
        <f>IFERROR(INDEX(PLAYERIDMAP2[PLAYERNAME],MATCH(ROW()-ROW(AM$1),CATCHERS,0)),"")</f>
        <v>Brian McCann</v>
      </c>
      <c r="AN61" t="str">
        <f>IF(PLAYERIDMAP2[[#This Row],[POS]]="1B",MAX(AN$1:AN60)+1,"")</f>
        <v/>
      </c>
      <c r="AO61" t="str">
        <f>IFERROR(INDEX(PLAYERIDMAP2[PLAYERNAME],MATCH(ROW()-ROW(AO$1),FIRSTBASE,0)),"")</f>
        <v>Justin Morneau</v>
      </c>
      <c r="AP61">
        <f>IF(PLAYERIDMAP2[[#This Row],[POS]]="2B",MAX(AP$1:AP60)+1,"")</f>
        <v>6</v>
      </c>
      <c r="AQ61" t="str">
        <f>IFERROR(INDEX(PLAYERIDMAP2[PLAYERNAME],MATCH(ROW()-ROW(AQ$1),SECONDBASE,0)),"")</f>
        <v>Adam Kennedy</v>
      </c>
      <c r="AR61" t="str">
        <f>IF(PLAYERIDMAP2[[#This Row],[POS]]="3B",MAX(AR$1:AR60)+1,"")</f>
        <v/>
      </c>
      <c r="AS61" t="str">
        <f>IFERROR(INDEX(PLAYERIDMAP2[PLAYERNAME],MATCH(ROW()-ROW(AS$1),THIRDBASE,0)),"")</f>
        <v>Scott Moore</v>
      </c>
      <c r="AT61" t="str">
        <f>IF(PLAYERIDMAP2[[#This Row],[POS]]="SS",MAX(AT$1:AT60)+1,"")</f>
        <v/>
      </c>
      <c r="AU61" t="str">
        <f>IFERROR(INDEX(PLAYERIDMAP2[PLAYERNAME],MATCH(ROW()-ROW(AU$1),SHORTSTOP,0)),"")</f>
        <v>Jordy Mercer</v>
      </c>
      <c r="AV61" t="str">
        <f>IF(PLAYERIDMAP2[[#This Row],[POS]]="OF",MAX(AV$1:AV60)+1,"")</f>
        <v/>
      </c>
      <c r="AW61" t="str">
        <f>IFERROR(INDEX(PLAYERIDMAP2[PLAYERNAME],MATCH(ROW()-ROW(AW$1),OUTFIELD,0)),"")</f>
        <v>Tyler Collins</v>
      </c>
      <c r="AX61">
        <f>IF(PLAYERIDMAP2[[#This Row],[POS]]&lt;&gt;"P",MAX(AX$1:AX60)+1,"")</f>
        <v>35</v>
      </c>
      <c r="AY61" t="str">
        <f>IFERROR(INDEX(PLAYERIDMAP2[PLAYERNAME],MATCH(ROW()-ROW(AY$1),HITTERS,0)),"")</f>
        <v>Yuniesky Betancourt</v>
      </c>
      <c r="AZ61" t="str">
        <f>IF(PLAYERIDMAP2[[#This Row],[POS]]="P",MAX(AZ$1:AZ60)+1,"")</f>
        <v/>
      </c>
      <c r="BA61" t="str">
        <f>IFERROR(INDEX(PLAYERIDMAP2[PLAYERNAME],MATCH(ROW()-ROW(BA$1),PITCHERS,0)),"")</f>
        <v>Rafael Betancourt</v>
      </c>
    </row>
    <row r="62" spans="1:53" x14ac:dyDescent="0.25">
      <c r="A62" t="s">
        <v>11206</v>
      </c>
      <c r="B62" t="s">
        <v>10074</v>
      </c>
      <c r="C62" s="1">
        <v>31258</v>
      </c>
      <c r="D62" t="s">
        <v>19744</v>
      </c>
      <c r="E62" t="s">
        <v>20261</v>
      </c>
      <c r="F62" t="s">
        <v>11164</v>
      </c>
      <c r="G62" t="s">
        <v>16838</v>
      </c>
      <c r="H62" t="s">
        <v>10988</v>
      </c>
      <c r="I62" t="s">
        <v>20262</v>
      </c>
      <c r="J62" t="s">
        <v>10074</v>
      </c>
      <c r="K62">
        <v>518420</v>
      </c>
      <c r="L62" t="s">
        <v>10074</v>
      </c>
      <c r="M62">
        <v>1600752</v>
      </c>
      <c r="N62" t="s">
        <v>10074</v>
      </c>
      <c r="O62" t="s">
        <v>11207</v>
      </c>
      <c r="P62" t="s">
        <v>11206</v>
      </c>
      <c r="Q62">
        <v>9060</v>
      </c>
      <c r="R62" t="s">
        <v>10074</v>
      </c>
      <c r="S62">
        <v>29727</v>
      </c>
      <c r="T62" t="s">
        <v>10074</v>
      </c>
      <c r="V62" t="s">
        <v>11208</v>
      </c>
      <c r="W62">
        <v>55929</v>
      </c>
      <c r="X62">
        <v>9060</v>
      </c>
      <c r="Y62" t="s">
        <v>10074</v>
      </c>
      <c r="Z62" t="s">
        <v>11209</v>
      </c>
      <c r="AA62" t="s">
        <v>5703</v>
      </c>
      <c r="AB62" t="s">
        <v>5703</v>
      </c>
      <c r="AD62" t="s">
        <v>11209</v>
      </c>
      <c r="AL62" t="str">
        <f>IF(PLAYERIDMAP2[[#This Row],[POS]]="C",MAX(AL$1:AL61)+1,"")</f>
        <v/>
      </c>
      <c r="AM62" t="str">
        <f>IFERROR(INDEX(PLAYERIDMAP2[PLAYERNAME],MATCH(ROW()-ROW(AM$1),CATCHERS,0)),"")</f>
        <v>James McCann</v>
      </c>
      <c r="AN62" t="str">
        <f>IF(PLAYERIDMAP2[[#This Row],[POS]]="1B",MAX(AN$1:AN61)+1,"")</f>
        <v/>
      </c>
      <c r="AO62" t="str">
        <f>IFERROR(INDEX(PLAYERIDMAP2[PLAYERNAME],MATCH(ROW()-ROW(AO$1),FIRSTBASE,0)),"")</f>
        <v>Logan Morrison</v>
      </c>
      <c r="AP62" t="str">
        <f>IF(PLAYERIDMAP2[[#This Row],[POS]]="2B",MAX(AP$1:AP61)+1,"")</f>
        <v/>
      </c>
      <c r="AQ62" t="str">
        <f>IFERROR(INDEX(PLAYERIDMAP2[PLAYERNAME],MATCH(ROW()-ROW(AQ$1),SECONDBASE,0)),"")</f>
        <v>Jeff Keppinger</v>
      </c>
      <c r="AR62" t="str">
        <f>IF(PLAYERIDMAP2[[#This Row],[POS]]="3B",MAX(AR$1:AR61)+1,"")</f>
        <v/>
      </c>
      <c r="AS62" t="str">
        <f>IFERROR(INDEX(PLAYERIDMAP2[PLAYERNAME],MATCH(ROW()-ROW(AS$1),THIRDBASE,0)),"")</f>
        <v>Melvin Mora</v>
      </c>
      <c r="AT62" t="str">
        <f>IF(PLAYERIDMAP2[[#This Row],[POS]]="SS",MAX(AT$1:AT61)+1,"")</f>
        <v/>
      </c>
      <c r="AU62" t="str">
        <f>IFERROR(INDEX(PLAYERIDMAP2[PLAYERNAME],MATCH(ROW()-ROW(AU$1),SHORTSTOP,0)),"")</f>
        <v>Jesus Merchan</v>
      </c>
      <c r="AV62" t="str">
        <f>IF(PLAYERIDMAP2[[#This Row],[POS]]="OF",MAX(AV$1:AV61)+1,"")</f>
        <v/>
      </c>
      <c r="AW62" t="str">
        <f>IFERROR(INDEX(PLAYERIDMAP2[PLAYERNAME],MATCH(ROW()-ROW(AW$1),OUTFIELD,0)),"")</f>
        <v>Tyler Colvin</v>
      </c>
      <c r="AX62" t="str">
        <f>IF(PLAYERIDMAP2[[#This Row],[POS]]&lt;&gt;"P",MAX(AX$1:AX61)+1,"")</f>
        <v/>
      </c>
      <c r="AY62" t="str">
        <f>IFERROR(INDEX(PLAYERIDMAP2[PLAYERNAME],MATCH(ROW()-ROW(AY$1),HITTERS,0)),"")</f>
        <v>Wilson Betemit</v>
      </c>
      <c r="AZ62">
        <f>IF(PLAYERIDMAP2[[#This Row],[POS]]="P",MAX(AZ$1:AZ61)+1,"")</f>
        <v>26</v>
      </c>
      <c r="BA62" t="str">
        <f>IFERROR(INDEX(PLAYERIDMAP2[PLAYERNAME],MATCH(ROW()-ROW(BA$1),PITCHERS,0)),"")</f>
        <v>Chad Bettis</v>
      </c>
    </row>
    <row r="63" spans="1:53" x14ac:dyDescent="0.25">
      <c r="A63" t="s">
        <v>11210</v>
      </c>
      <c r="B63" t="s">
        <v>10860</v>
      </c>
      <c r="C63" s="1">
        <v>30407</v>
      </c>
      <c r="D63" t="s">
        <v>17219</v>
      </c>
      <c r="E63" t="s">
        <v>19027</v>
      </c>
      <c r="F63" t="s">
        <v>10992</v>
      </c>
      <c r="G63" t="s">
        <v>14693</v>
      </c>
      <c r="H63" t="s">
        <v>10988</v>
      </c>
      <c r="I63" t="s">
        <v>19028</v>
      </c>
      <c r="J63" t="s">
        <v>10860</v>
      </c>
      <c r="K63">
        <v>446099</v>
      </c>
      <c r="L63" t="s">
        <v>10860</v>
      </c>
      <c r="M63">
        <v>1707287</v>
      </c>
      <c r="N63" t="s">
        <v>10860</v>
      </c>
      <c r="O63" t="s">
        <v>11211</v>
      </c>
      <c r="P63" t="s">
        <v>11210</v>
      </c>
      <c r="Q63">
        <v>8583</v>
      </c>
      <c r="R63" t="s">
        <v>10860</v>
      </c>
      <c r="S63">
        <v>30378</v>
      </c>
      <c r="T63" t="s">
        <v>10860</v>
      </c>
      <c r="V63" t="s">
        <v>11212</v>
      </c>
      <c r="W63">
        <v>55512</v>
      </c>
      <c r="X63">
        <v>8583</v>
      </c>
      <c r="Y63" t="s">
        <v>10860</v>
      </c>
      <c r="Z63" t="s">
        <v>11213</v>
      </c>
      <c r="AA63" t="s">
        <v>5703</v>
      </c>
      <c r="AB63" t="s">
        <v>5703</v>
      </c>
      <c r="AD63" t="s">
        <v>11213</v>
      </c>
      <c r="AE63">
        <v>11135</v>
      </c>
      <c r="AH63" t="s">
        <v>10860</v>
      </c>
      <c r="AL63" t="str">
        <f>IF(PLAYERIDMAP2[[#This Row],[POS]]="C",MAX(AL$1:AL62)+1,"")</f>
        <v/>
      </c>
      <c r="AM63" t="str">
        <f>IFERROR(INDEX(PLAYERIDMAP2[PLAYERNAME],MATCH(ROW()-ROW(AM$1),CATCHERS,0)),"")</f>
        <v>Michael McKenry</v>
      </c>
      <c r="AN63" t="str">
        <f>IF(PLAYERIDMAP2[[#This Row],[POS]]="1B",MAX(AN$1:AN62)+1,"")</f>
        <v/>
      </c>
      <c r="AO63" t="str">
        <f>IFERROR(INDEX(PLAYERIDMAP2[PLAYERNAME],MATCH(ROW()-ROW(AO$1),FIRSTBASE,0)),"")</f>
        <v>Mike Napoli</v>
      </c>
      <c r="AP63" t="str">
        <f>IF(PLAYERIDMAP2[[#This Row],[POS]]="2B",MAX(AP$1:AP62)+1,"")</f>
        <v/>
      </c>
      <c r="AQ63" t="str">
        <f>IFERROR(INDEX(PLAYERIDMAP2[PLAYERNAME],MATCH(ROW()-ROW(AQ$1),SECONDBASE,0)),"")</f>
        <v>Ian Kinsler</v>
      </c>
      <c r="AR63" t="str">
        <f>IF(PLAYERIDMAP2[[#This Row],[POS]]="3B",MAX(AR$1:AR62)+1,"")</f>
        <v/>
      </c>
      <c r="AS63" t="str">
        <f>IFERROR(INDEX(PLAYERIDMAP2[PLAYERNAME],MATCH(ROW()-ROW(AS$1),THIRDBASE,0)),"")</f>
        <v>Brent Morel</v>
      </c>
      <c r="AT63" t="str">
        <f>IF(PLAYERIDMAP2[[#This Row],[POS]]="SS",MAX(AT$1:AT62)+1,"")</f>
        <v/>
      </c>
      <c r="AU63" t="str">
        <f>IFERROR(INDEX(PLAYERIDMAP2[PLAYERNAME],MATCH(ROW()-ROW(AU$1),SHORTSTOP,0)),"")</f>
        <v>Brad Miller</v>
      </c>
      <c r="AV63" t="str">
        <f>IF(PLAYERIDMAP2[[#This Row],[POS]]="OF",MAX(AV$1:AV62)+1,"")</f>
        <v/>
      </c>
      <c r="AW63" t="str">
        <f>IFERROR(INDEX(PLAYERIDMAP2[PLAYERNAME],MATCH(ROW()-ROW(AW$1),OUTFIELD,0)),"")</f>
        <v>Michael Conforto</v>
      </c>
      <c r="AX63" t="str">
        <f>IF(PLAYERIDMAP2[[#This Row],[POS]]&lt;&gt;"P",MAX(AX$1:AX62)+1,"")</f>
        <v/>
      </c>
      <c r="AY63" t="str">
        <f>IFERROR(INDEX(PLAYERIDMAP2[PLAYERNAME],MATCH(ROW()-ROW(AY$1),HITTERS,0)),"")</f>
        <v>Christian Bethancourt</v>
      </c>
      <c r="AZ63">
        <f>IF(PLAYERIDMAP2[[#This Row],[POS]]="P",MAX(AZ$1:AZ62)+1,"")</f>
        <v>27</v>
      </c>
      <c r="BA63" t="str">
        <f>IFERROR(INDEX(PLAYERIDMAP2[PLAYERNAME],MATCH(ROW()-ROW(BA$1),PITCHERS,0)),"")</f>
        <v>Chad Billingsley</v>
      </c>
    </row>
    <row r="64" spans="1:53" x14ac:dyDescent="0.25">
      <c r="A64" t="s">
        <v>11214</v>
      </c>
      <c r="B64" t="s">
        <v>10679</v>
      </c>
      <c r="C64" s="1">
        <v>28502</v>
      </c>
      <c r="D64" t="s">
        <v>17950</v>
      </c>
      <c r="E64" t="s">
        <v>20022</v>
      </c>
      <c r="F64" t="s">
        <v>11191</v>
      </c>
      <c r="G64" t="s">
        <v>14693</v>
      </c>
      <c r="H64" t="s">
        <v>10988</v>
      </c>
      <c r="I64" t="s">
        <v>20023</v>
      </c>
      <c r="J64" t="s">
        <v>10679</v>
      </c>
      <c r="K64">
        <v>425646</v>
      </c>
      <c r="L64" t="s">
        <v>10679</v>
      </c>
      <c r="M64">
        <v>225309</v>
      </c>
      <c r="N64" t="s">
        <v>10679</v>
      </c>
      <c r="O64" t="s">
        <v>11215</v>
      </c>
      <c r="P64" t="s">
        <v>11214</v>
      </c>
      <c r="Q64">
        <v>7080</v>
      </c>
      <c r="R64" t="s">
        <v>10679</v>
      </c>
      <c r="S64">
        <v>5389</v>
      </c>
      <c r="T64" t="s">
        <v>10679</v>
      </c>
      <c r="V64" t="s">
        <v>11216</v>
      </c>
      <c r="W64">
        <v>16597</v>
      </c>
      <c r="X64">
        <v>7080</v>
      </c>
      <c r="Y64" t="s">
        <v>10679</v>
      </c>
      <c r="Z64" t="s">
        <v>16368</v>
      </c>
      <c r="AA64" t="s">
        <v>5703</v>
      </c>
      <c r="AB64" t="s">
        <v>5703</v>
      </c>
      <c r="AD64" t="s">
        <v>16368</v>
      </c>
      <c r="AL64" t="str">
        <f>IF(PLAYERIDMAP2[[#This Row],[POS]]="C",MAX(AL$1:AL63)+1,"")</f>
        <v/>
      </c>
      <c r="AM64" t="str">
        <f>IFERROR(INDEX(PLAYERIDMAP2[PLAYERNAME],MATCH(ROW()-ROW(AM$1),CATCHERS,0)),"")</f>
        <v>Devin Mesoraco</v>
      </c>
      <c r="AN64" t="str">
        <f>IF(PLAYERIDMAP2[[#This Row],[POS]]="1B",MAX(AN$1:AN63)+1,"")</f>
        <v/>
      </c>
      <c r="AO64" t="str">
        <f>IFERROR(INDEX(PLAYERIDMAP2[PLAYERNAME],MATCH(ROW()-ROW(AO$1),FIRSTBASE,0)),"")</f>
        <v>Lyle Overbay</v>
      </c>
      <c r="AP64" t="str">
        <f>IF(PLAYERIDMAP2[[#This Row],[POS]]="2B",MAX(AP$1:AP63)+1,"")</f>
        <v/>
      </c>
      <c r="AQ64" t="str">
        <f>IFERROR(INDEX(PLAYERIDMAP2[PLAYERNAME],MATCH(ROW()-ROW(AQ$1),SECONDBASE,0)),"")</f>
        <v>Jason Kipnis</v>
      </c>
      <c r="AR64" t="str">
        <f>IF(PLAYERIDMAP2[[#This Row],[POS]]="3B",MAX(AR$1:AR63)+1,"")</f>
        <v/>
      </c>
      <c r="AS64" t="str">
        <f>IFERROR(INDEX(PLAYERIDMAP2[PLAYERNAME],MATCH(ROW()-ROW(AS$1),THIRDBASE,0)),"")</f>
        <v>Mike Moustakas</v>
      </c>
      <c r="AT64" t="str">
        <f>IF(PLAYERIDMAP2[[#This Row],[POS]]="SS",MAX(AT$1:AT63)+1,"")</f>
        <v/>
      </c>
      <c r="AU64" t="str">
        <f>IFERROR(INDEX(PLAYERIDMAP2[PLAYERNAME],MATCH(ROW()-ROW(AU$1),SHORTSTOP,0)),"")</f>
        <v>Raul Mondesi</v>
      </c>
      <c r="AV64" t="str">
        <f>IF(PLAYERIDMAP2[[#This Row],[POS]]="OF",MAX(AV$1:AV63)+1,"")</f>
        <v/>
      </c>
      <c r="AW64" t="str">
        <f>IFERROR(INDEX(PLAYERIDMAP2[PLAYERNAME],MATCH(ROW()-ROW(AW$1),OUTFIELD,0)),"")</f>
        <v>Jose Constanza</v>
      </c>
      <c r="AX64" t="str">
        <f>IF(PLAYERIDMAP2[[#This Row],[POS]]&lt;&gt;"P",MAX(AX$1:AX63)+1,"")</f>
        <v/>
      </c>
      <c r="AY64" t="str">
        <f>IFERROR(INDEX(PLAYERIDMAP2[PLAYERNAME],MATCH(ROW()-ROW(AY$1),HITTERS,0)),"")</f>
        <v>Mookie Betts</v>
      </c>
      <c r="AZ64">
        <f>IF(PLAYERIDMAP2[[#This Row],[POS]]="P",MAX(AZ$1:AZ63)+1,"")</f>
        <v>28</v>
      </c>
      <c r="BA64" t="str">
        <f>IFERROR(INDEX(PLAYERIDMAP2[PLAYERNAME],MATCH(ROW()-ROW(BA$1),PITCHERS,0)),"")</f>
        <v>Clayton Blackburn</v>
      </c>
    </row>
    <row r="65" spans="1:53" x14ac:dyDescent="0.25">
      <c r="A65" t="s">
        <v>11217</v>
      </c>
      <c r="B65" t="s">
        <v>5289</v>
      </c>
      <c r="C65" s="1">
        <v>30695</v>
      </c>
      <c r="D65" t="s">
        <v>17358</v>
      </c>
      <c r="E65" t="s">
        <v>17359</v>
      </c>
      <c r="F65" t="s">
        <v>11068</v>
      </c>
      <c r="G65" t="s">
        <v>16838</v>
      </c>
      <c r="H65" t="s">
        <v>11097</v>
      </c>
      <c r="I65" t="s">
        <v>17360</v>
      </c>
      <c r="J65" t="s">
        <v>5289</v>
      </c>
      <c r="K65">
        <v>430947</v>
      </c>
      <c r="L65" t="s">
        <v>5289</v>
      </c>
      <c r="M65">
        <v>479165</v>
      </c>
      <c r="N65" t="s">
        <v>5289</v>
      </c>
      <c r="O65" t="s">
        <v>11218</v>
      </c>
      <c r="P65" t="s">
        <v>11217</v>
      </c>
      <c r="Q65">
        <v>7744</v>
      </c>
      <c r="R65" t="s">
        <v>5289</v>
      </c>
      <c r="S65">
        <v>6522</v>
      </c>
      <c r="T65" t="s">
        <v>5289</v>
      </c>
      <c r="U65" t="s">
        <v>5289</v>
      </c>
      <c r="V65" t="s">
        <v>11219</v>
      </c>
      <c r="W65">
        <v>32318</v>
      </c>
      <c r="X65">
        <v>7744</v>
      </c>
      <c r="Y65" t="s">
        <v>5289</v>
      </c>
      <c r="Z65" t="s">
        <v>11220</v>
      </c>
      <c r="AA65" t="s">
        <v>11011</v>
      </c>
      <c r="AB65" t="s">
        <v>5703</v>
      </c>
      <c r="AC65" t="s">
        <v>5289</v>
      </c>
      <c r="AD65" t="s">
        <v>11220</v>
      </c>
      <c r="AE65">
        <v>7899</v>
      </c>
      <c r="AF65" t="s">
        <v>5289</v>
      </c>
      <c r="AG65">
        <v>5280</v>
      </c>
      <c r="AH65" t="s">
        <v>5289</v>
      </c>
      <c r="AL65" t="str">
        <f>IF(PLAYERIDMAP2[[#This Row],[POS]]="C",MAX(AL$1:AL64)+1,"")</f>
        <v/>
      </c>
      <c r="AM65" t="str">
        <f>IFERROR(INDEX(PLAYERIDMAP2[PLAYERNAME],MATCH(ROW()-ROW(AM$1),CATCHERS,0)),"")</f>
        <v>Jose Molina</v>
      </c>
      <c r="AN65" t="str">
        <f>IF(PLAYERIDMAP2[[#This Row],[POS]]="1B",MAX(AN$1:AN64)+1,"")</f>
        <v/>
      </c>
      <c r="AO65" t="str">
        <f>IFERROR(INDEX(PLAYERIDMAP2[PLAYERNAME],MATCH(ROW()-ROW(AO$1),FIRSTBASE,0)),"")</f>
        <v>Byung-ho Park</v>
      </c>
      <c r="AP65" t="str">
        <f>IF(PLAYERIDMAP2[[#This Row],[POS]]="2B",MAX(AP$1:AP64)+1,"")</f>
        <v/>
      </c>
      <c r="AQ65" t="str">
        <f>IFERROR(INDEX(PLAYERIDMAP2[PLAYERNAME],MATCH(ROW()-ROW(AQ$1),SECONDBASE,0)),"")</f>
        <v>Tommy La Stella</v>
      </c>
      <c r="AR65" t="str">
        <f>IF(PLAYERIDMAP2[[#This Row],[POS]]="3B",MAX(AR$1:AR64)+1,"")</f>
        <v/>
      </c>
      <c r="AS65" t="str">
        <f>IFERROR(INDEX(PLAYERIDMAP2[PLAYERNAME],MATCH(ROW()-ROW(AS$1),THIRDBASE,0)),"")</f>
        <v>Ronnier Mustelier</v>
      </c>
      <c r="AT65">
        <f>IF(PLAYERIDMAP2[[#This Row],[POS]]="SS",MAX(AT$1:AT64)+1,"")</f>
        <v>6</v>
      </c>
      <c r="AU65" t="str">
        <f>IFERROR(INDEX(PLAYERIDMAP2[PLAYERNAME],MATCH(ROW()-ROW(AU$1),SHORTSTOP,0)),"")</f>
        <v>Hiroyuki Nakajima</v>
      </c>
      <c r="AV65" t="str">
        <f>IF(PLAYERIDMAP2[[#This Row],[POS]]="OF",MAX(AV$1:AV64)+1,"")</f>
        <v/>
      </c>
      <c r="AW65" t="str">
        <f>IFERROR(INDEX(PLAYERIDMAP2[PLAYERNAME],MATCH(ROW()-ROW(AW$1),OUTFIELD,0)),"")</f>
        <v>Collin Cowgill</v>
      </c>
      <c r="AX65">
        <f>IF(PLAYERIDMAP2[[#This Row],[POS]]&lt;&gt;"P",MAX(AX$1:AX64)+1,"")</f>
        <v>36</v>
      </c>
      <c r="AY65" t="str">
        <f>IFERROR(INDEX(PLAYERIDMAP2[PLAYERNAME],MATCH(ROW()-ROW(AY$1),HITTERS,0)),"")</f>
        <v>Jeff Bianchi</v>
      </c>
      <c r="AZ65" t="str">
        <f>IF(PLAYERIDMAP2[[#This Row],[POS]]="P",MAX(AZ$1:AZ64)+1,"")</f>
        <v/>
      </c>
      <c r="BA65" t="str">
        <f>IFERROR(INDEX(PLAYERIDMAP2[PLAYERNAME],MATCH(ROW()-ROW(BA$1),PITCHERS,0)),"")</f>
        <v>Nick Blackburn</v>
      </c>
    </row>
    <row r="66" spans="1:53" x14ac:dyDescent="0.25">
      <c r="A66" t="s">
        <v>11221</v>
      </c>
      <c r="B66" t="s">
        <v>10678</v>
      </c>
      <c r="C66" s="1">
        <v>30355</v>
      </c>
      <c r="D66" t="s">
        <v>17674</v>
      </c>
      <c r="E66" t="s">
        <v>20157</v>
      </c>
      <c r="F66" t="s">
        <v>11164</v>
      </c>
      <c r="G66" t="s">
        <v>16838</v>
      </c>
      <c r="H66" t="s">
        <v>10988</v>
      </c>
      <c r="I66" t="s">
        <v>20158</v>
      </c>
      <c r="J66" t="s">
        <v>10678</v>
      </c>
      <c r="K66">
        <v>488674</v>
      </c>
      <c r="L66" t="s">
        <v>10678</v>
      </c>
      <c r="M66">
        <v>1473574</v>
      </c>
      <c r="N66" t="s">
        <v>10678</v>
      </c>
      <c r="O66" t="s">
        <v>11222</v>
      </c>
      <c r="P66" t="s">
        <v>11221</v>
      </c>
      <c r="Q66">
        <v>8215</v>
      </c>
      <c r="R66" t="s">
        <v>10678</v>
      </c>
      <c r="S66">
        <v>29090</v>
      </c>
      <c r="T66" t="s">
        <v>10678</v>
      </c>
      <c r="V66" t="s">
        <v>11223</v>
      </c>
      <c r="W66">
        <v>45681</v>
      </c>
      <c r="X66">
        <v>8215</v>
      </c>
      <c r="Y66" t="s">
        <v>10678</v>
      </c>
      <c r="Z66" t="s">
        <v>11224</v>
      </c>
      <c r="AA66" t="s">
        <v>5703</v>
      </c>
      <c r="AB66" t="s">
        <v>5703</v>
      </c>
      <c r="AD66" t="s">
        <v>11224</v>
      </c>
      <c r="AG66">
        <v>5814</v>
      </c>
      <c r="AH66" t="s">
        <v>10678</v>
      </c>
      <c r="AL66" t="str">
        <f>IF(PLAYERIDMAP2[[#This Row],[POS]]="C",MAX(AL$1:AL65)+1,"")</f>
        <v/>
      </c>
      <c r="AM66" t="str">
        <f>IFERROR(INDEX(PLAYERIDMAP2[PLAYERNAME],MATCH(ROW()-ROW(AM$1),CATCHERS,0)),"")</f>
        <v>Yadier Molina</v>
      </c>
      <c r="AN66" t="str">
        <f>IF(PLAYERIDMAP2[[#This Row],[POS]]="1B",MAX(AN$1:AN65)+1,"")</f>
        <v/>
      </c>
      <c r="AO66" t="str">
        <f>IFERROR(INDEX(PLAYERIDMAP2[PLAYERNAME],MATCH(ROW()-ROW(AO$1),FIRSTBASE,0)),"")</f>
        <v>Ben Paulsen</v>
      </c>
      <c r="AP66" t="str">
        <f>IF(PLAYERIDMAP2[[#This Row],[POS]]="2B",MAX(AP$1:AP65)+1,"")</f>
        <v/>
      </c>
      <c r="AQ66" t="str">
        <f>IFERROR(INDEX(PLAYERIDMAP2[PLAYERNAME],MATCH(ROW()-ROW(AQ$1),SECONDBASE,0)),"")</f>
        <v>Brett Lawrie</v>
      </c>
      <c r="AR66" t="str">
        <f>IF(PLAYERIDMAP2[[#This Row],[POS]]="3B",MAX(AR$1:AR65)+1,"")</f>
        <v/>
      </c>
      <c r="AS66" t="str">
        <f>IFERROR(INDEX(PLAYERIDMAP2[PLAYERNAME],MATCH(ROW()-ROW(AS$1),THIRDBASE,0)),"")</f>
        <v>Chris Nelson</v>
      </c>
      <c r="AT66" t="str">
        <f>IF(PLAYERIDMAP2[[#This Row],[POS]]="SS",MAX(AT$1:AT65)+1,"")</f>
        <v/>
      </c>
      <c r="AU66" t="str">
        <f>IFERROR(INDEX(PLAYERIDMAP2[PLAYERNAME],MATCH(ROW()-ROW(AU$1),SHORTSTOP,0)),"")</f>
        <v>Tsuyoshi Nishioka</v>
      </c>
      <c r="AV66" t="str">
        <f>IF(PLAYERIDMAP2[[#This Row],[POS]]="OF",MAX(AV$1:AV65)+1,"")</f>
        <v/>
      </c>
      <c r="AW66" t="str">
        <f>IFERROR(INDEX(PLAYERIDMAP2[PLAYERNAME],MATCH(ROW()-ROW(AW$1),OUTFIELD,0)),"")</f>
        <v>Allen Craig</v>
      </c>
      <c r="AX66" t="str">
        <f>IF(PLAYERIDMAP2[[#This Row],[POS]]&lt;&gt;"P",MAX(AX$1:AX65)+1,"")</f>
        <v/>
      </c>
      <c r="AY66" t="str">
        <f>IFERROR(INDEX(PLAYERIDMAP2[PLAYERNAME],MATCH(ROW()-ROW(AY$1),HITTERS,0)),"")</f>
        <v>Greg Bird</v>
      </c>
      <c r="AZ66">
        <f>IF(PLAYERIDMAP2[[#This Row],[POS]]="P",MAX(AZ$1:AZ65)+1,"")</f>
        <v>29</v>
      </c>
      <c r="BA66" t="str">
        <f>IFERROR(INDEX(PLAYERIDMAP2[PLAYERNAME],MATCH(ROW()-ROW(BA$1),PITCHERS,0)),"")</f>
        <v>Travis Blackley</v>
      </c>
    </row>
    <row r="67" spans="1:53" x14ac:dyDescent="0.25">
      <c r="A67" t="s">
        <v>11225</v>
      </c>
      <c r="B67" t="s">
        <v>5321</v>
      </c>
      <c r="C67" s="1">
        <v>33939</v>
      </c>
      <c r="D67" t="s">
        <v>18808</v>
      </c>
      <c r="E67" t="s">
        <v>18884</v>
      </c>
      <c r="F67" t="s">
        <v>11053</v>
      </c>
      <c r="G67" t="s">
        <v>16838</v>
      </c>
      <c r="H67" t="s">
        <v>11097</v>
      </c>
      <c r="I67" t="s">
        <v>18885</v>
      </c>
      <c r="J67" t="s">
        <v>5321</v>
      </c>
      <c r="K67">
        <v>595879</v>
      </c>
      <c r="L67" t="s">
        <v>5321</v>
      </c>
      <c r="M67">
        <v>1894628</v>
      </c>
      <c r="N67" t="s">
        <v>5321</v>
      </c>
      <c r="O67" t="s">
        <v>18886</v>
      </c>
      <c r="P67" t="s">
        <v>11225</v>
      </c>
      <c r="Q67">
        <v>9557</v>
      </c>
      <c r="R67" t="s">
        <v>5321</v>
      </c>
      <c r="S67">
        <v>32127</v>
      </c>
      <c r="T67" t="s">
        <v>5321</v>
      </c>
      <c r="U67" t="s">
        <v>5321</v>
      </c>
      <c r="V67" t="s">
        <v>16098</v>
      </c>
      <c r="W67">
        <v>70387</v>
      </c>
      <c r="X67">
        <v>9557</v>
      </c>
      <c r="Y67" t="s">
        <v>5321</v>
      </c>
      <c r="Z67" t="s">
        <v>11226</v>
      </c>
      <c r="AA67" t="s">
        <v>5703</v>
      </c>
      <c r="AB67" t="s">
        <v>5703</v>
      </c>
      <c r="AC67" t="s">
        <v>5321</v>
      </c>
      <c r="AD67" t="s">
        <v>11226</v>
      </c>
      <c r="AE67">
        <v>12135</v>
      </c>
      <c r="AH67" t="s">
        <v>5321</v>
      </c>
      <c r="AL67" t="str">
        <f>IF(PLAYERIDMAP2[[#This Row],[POS]]="C",MAX(AL$1:AL66)+1,"")</f>
        <v/>
      </c>
      <c r="AM67" t="str">
        <f>IFERROR(INDEX(PLAYERIDMAP2[PLAYERNAME],MATCH(ROW()-ROW(AM$1),CATCHERS,0)),"")</f>
        <v>Miguel Montero</v>
      </c>
      <c r="AN67" t="str">
        <f>IF(PLAYERIDMAP2[[#This Row],[POS]]="1B",MAX(AN$1:AN66)+1,"")</f>
        <v/>
      </c>
      <c r="AO67" t="str">
        <f>IFERROR(INDEX(PLAYERIDMAP2[PLAYERNAME],MATCH(ROW()-ROW(AO$1),FIRSTBASE,0)),"")</f>
        <v>Steve Pearce</v>
      </c>
      <c r="AP67" t="str">
        <f>IF(PLAYERIDMAP2[[#This Row],[POS]]="2B",MAX(AP$1:AP66)+1,"")</f>
        <v/>
      </c>
      <c r="AQ67" t="str">
        <f>IFERROR(INDEX(PLAYERIDMAP2[PLAYERNAME],MATCH(ROW()-ROW(AQ$1),SECONDBASE,0)),"")</f>
        <v>DJ LeMahieu</v>
      </c>
      <c r="AR67" t="str">
        <f>IF(PLAYERIDMAP2[[#This Row],[POS]]="3B",MAX(AR$1:AR66)+1,"")</f>
        <v/>
      </c>
      <c r="AS67" t="str">
        <f>IFERROR(INDEX(PLAYERIDMAP2[PLAYERNAME],MATCH(ROW()-ROW(AS$1),THIRDBASE,0)),"")</f>
        <v>Jayson Nix</v>
      </c>
      <c r="AT67">
        <f>IF(PLAYERIDMAP2[[#This Row],[POS]]="SS",MAX(AT$1:AT66)+1,"")</f>
        <v>7</v>
      </c>
      <c r="AU67" t="str">
        <f>IFERROR(INDEX(PLAYERIDMAP2[PLAYERNAME],MATCH(ROW()-ROW(AU$1),SHORTSTOP,0)),"")</f>
        <v>Eduardo Nunez</v>
      </c>
      <c r="AV67" t="str">
        <f>IF(PLAYERIDMAP2[[#This Row],[POS]]="OF",MAX(AV$1:AV66)+1,"")</f>
        <v/>
      </c>
      <c r="AW67" t="str">
        <f>IFERROR(INDEX(PLAYERIDMAP2[PLAYERNAME],MATCH(ROW()-ROW(AW$1),OUTFIELD,0)),"")</f>
        <v>Carl Crawford</v>
      </c>
      <c r="AX67">
        <f>IF(PLAYERIDMAP2[[#This Row],[POS]]&lt;&gt;"P",MAX(AX$1:AX66)+1,"")</f>
        <v>37</v>
      </c>
      <c r="AY67" t="str">
        <f>IFERROR(INDEX(PLAYERIDMAP2[PLAYERNAME],MATCH(ROW()-ROW(AY$1),HITTERS,0)),"")</f>
        <v>Brian Bixler</v>
      </c>
      <c r="AZ67" t="str">
        <f>IF(PLAYERIDMAP2[[#This Row],[POS]]="P",MAX(AZ$1:AZ66)+1,"")</f>
        <v/>
      </c>
      <c r="BA67" t="str">
        <f>IFERROR(INDEX(PLAYERIDMAP2[PLAYERNAME],MATCH(ROW()-ROW(BA$1),PITCHERS,0)),"")</f>
        <v>Vic Black</v>
      </c>
    </row>
    <row r="68" spans="1:53" x14ac:dyDescent="0.25">
      <c r="A68" t="s">
        <v>19513</v>
      </c>
      <c r="B68" t="s">
        <v>10436</v>
      </c>
      <c r="C68" s="1">
        <v>32213</v>
      </c>
      <c r="D68" t="s">
        <v>17427</v>
      </c>
      <c r="E68" t="s">
        <v>18884</v>
      </c>
      <c r="F68" t="s">
        <v>10997</v>
      </c>
      <c r="G68" t="s">
        <v>16838</v>
      </c>
      <c r="H68" t="s">
        <v>10988</v>
      </c>
      <c r="I68" t="s">
        <v>19514</v>
      </c>
      <c r="J68" t="s">
        <v>10436</v>
      </c>
      <c r="K68">
        <v>520980</v>
      </c>
      <c r="L68" t="s">
        <v>10436</v>
      </c>
      <c r="M68">
        <v>1670544</v>
      </c>
      <c r="N68" t="s">
        <v>10436</v>
      </c>
      <c r="O68" t="s">
        <v>19515</v>
      </c>
      <c r="P68" t="s">
        <v>19513</v>
      </c>
      <c r="Q68">
        <v>9695</v>
      </c>
      <c r="R68" t="s">
        <v>10436</v>
      </c>
      <c r="S68">
        <v>30694</v>
      </c>
      <c r="T68" t="s">
        <v>10436</v>
      </c>
      <c r="V68" t="s">
        <v>19516</v>
      </c>
      <c r="W68">
        <v>55520</v>
      </c>
      <c r="X68">
        <v>9695</v>
      </c>
      <c r="Y68" t="s">
        <v>19517</v>
      </c>
      <c r="Z68" t="s">
        <v>19518</v>
      </c>
      <c r="AA68" t="s">
        <v>5703</v>
      </c>
      <c r="AB68" t="s">
        <v>5703</v>
      </c>
      <c r="AD68" t="s">
        <v>19518</v>
      </c>
      <c r="AF68" t="s">
        <v>10436</v>
      </c>
      <c r="AG68">
        <v>13025</v>
      </c>
      <c r="AH68" t="s">
        <v>10436</v>
      </c>
      <c r="AL68" t="str">
        <f>IF(PLAYERIDMAP2[[#This Row],[POS]]="C",MAX(AL$1:AL67)+1,"")</f>
        <v/>
      </c>
      <c r="AM68" t="str">
        <f>IFERROR(INDEX(PLAYERIDMAP2[PLAYERNAME],MATCH(ROW()-ROW(AM$1),CATCHERS,0)),"")</f>
        <v>Adam Moore</v>
      </c>
      <c r="AN68" t="str">
        <f>IF(PLAYERIDMAP2[[#This Row],[POS]]="1B",MAX(AN$1:AN67)+1,"")</f>
        <v/>
      </c>
      <c r="AO68" t="str">
        <f>IFERROR(INDEX(PLAYERIDMAP2[PLAYERNAME],MATCH(ROW()-ROW(AO$1),FIRSTBASE,0)),"")</f>
        <v>Carlos Pena</v>
      </c>
      <c r="AP68" t="str">
        <f>IF(PLAYERIDMAP2[[#This Row],[POS]]="2B",MAX(AP$1:AP67)+1,"")</f>
        <v/>
      </c>
      <c r="AQ68" t="str">
        <f>IFERROR(INDEX(PLAYERIDMAP2[PLAYERNAME],MATCH(ROW()-ROW(AQ$1),SECONDBASE,0)),"")</f>
        <v>Steve Lombardozzi</v>
      </c>
      <c r="AR68" t="str">
        <f>IF(PLAYERIDMAP2[[#This Row],[POS]]="3B",MAX(AR$1:AR67)+1,"")</f>
        <v/>
      </c>
      <c r="AS68" t="str">
        <f>IFERROR(INDEX(PLAYERIDMAP2[PLAYERNAME],MATCH(ROW()-ROW(AS$1),THIRDBASE,0)),"")</f>
        <v>Hector Olivera</v>
      </c>
      <c r="AT68" t="str">
        <f>IF(PLAYERIDMAP2[[#This Row],[POS]]="SS",MAX(AT$1:AT67)+1,"")</f>
        <v/>
      </c>
      <c r="AU68" t="str">
        <f>IFERROR(INDEX(PLAYERIDMAP2[PLAYERNAME],MATCH(ROW()-ROW(AU$1),SHORTSTOP,0)),"")</f>
        <v>Chris Owings</v>
      </c>
      <c r="AV68" t="str">
        <f>IF(PLAYERIDMAP2[[#This Row],[POS]]="OF",MAX(AV$1:AV67)+1,"")</f>
        <v/>
      </c>
      <c r="AW68" t="str">
        <f>IFERROR(INDEX(PLAYERIDMAP2[PLAYERNAME],MATCH(ROW()-ROW(AW$1),OUTFIELD,0)),"")</f>
        <v>Coco Crisp</v>
      </c>
      <c r="AX68" t="str">
        <f>IF(PLAYERIDMAP2[[#This Row],[POS]]&lt;&gt;"P",MAX(AX$1:AX67)+1,"")</f>
        <v/>
      </c>
      <c r="AY68" t="str">
        <f>IFERROR(INDEX(PLAYERIDMAP2[PLAYERNAME],MATCH(ROW()-ROW(AY$1),HITTERS,0)),"")</f>
        <v>Charlie Blackmon</v>
      </c>
      <c r="AZ68">
        <f>IF(PLAYERIDMAP2[[#This Row],[POS]]="P",MAX(AZ$1:AZ67)+1,"")</f>
        <v>30</v>
      </c>
      <c r="BA68" t="str">
        <f>IFERROR(INDEX(PLAYERIDMAP2[PLAYERNAME],MATCH(ROW()-ROW(BA$1),PITCHERS,0)),"")</f>
        <v>Joe Blanton</v>
      </c>
    </row>
    <row r="69" spans="1:53" x14ac:dyDescent="0.25">
      <c r="A69" t="s">
        <v>11227</v>
      </c>
      <c r="B69" t="s">
        <v>10791</v>
      </c>
      <c r="C69" s="1">
        <v>30833</v>
      </c>
      <c r="D69" t="s">
        <v>16840</v>
      </c>
      <c r="E69" t="s">
        <v>18212</v>
      </c>
      <c r="F69" t="s">
        <v>10987</v>
      </c>
      <c r="G69" t="s">
        <v>14693</v>
      </c>
      <c r="H69" t="s">
        <v>10988</v>
      </c>
      <c r="I69" t="s">
        <v>18213</v>
      </c>
      <c r="J69" t="s">
        <v>10791</v>
      </c>
      <c r="K69">
        <v>457732</v>
      </c>
      <c r="L69" t="s">
        <v>10791</v>
      </c>
      <c r="M69">
        <v>1655624</v>
      </c>
      <c r="N69" t="s">
        <v>10791</v>
      </c>
      <c r="O69" t="s">
        <v>11228</v>
      </c>
      <c r="P69" t="s">
        <v>11227</v>
      </c>
      <c r="Q69">
        <v>8440</v>
      </c>
      <c r="R69" t="s">
        <v>10791</v>
      </c>
      <c r="S69">
        <v>30096</v>
      </c>
      <c r="T69" t="s">
        <v>10791</v>
      </c>
      <c r="V69" t="s">
        <v>11229</v>
      </c>
      <c r="W69">
        <v>51989</v>
      </c>
      <c r="X69">
        <v>8440</v>
      </c>
      <c r="Y69" t="s">
        <v>10791</v>
      </c>
      <c r="Z69" t="s">
        <v>16369</v>
      </c>
      <c r="AA69" t="s">
        <v>5703</v>
      </c>
      <c r="AB69" t="s">
        <v>5703</v>
      </c>
      <c r="AD69" t="s">
        <v>16369</v>
      </c>
      <c r="AL69" t="str">
        <f>IF(PLAYERIDMAP2[[#This Row],[POS]]="C",MAX(AL$1:AL68)+1,"")</f>
        <v/>
      </c>
      <c r="AM69" t="str">
        <f>IFERROR(INDEX(PLAYERIDMAP2[PLAYERNAME],MATCH(ROW()-ROW(AM$1),CATCHERS,0)),"")</f>
        <v>John Ryan Murphy</v>
      </c>
      <c r="AN69" t="str">
        <f>IF(PLAYERIDMAP2[[#This Row],[POS]]="1B",MAX(AN$1:AN68)+1,"")</f>
        <v/>
      </c>
      <c r="AO69" t="str">
        <f>IFERROR(INDEX(PLAYERIDMAP2[PLAYERNAME],MATCH(ROW()-ROW(AO$1),FIRSTBASE,0)),"")</f>
        <v>Brett Pill</v>
      </c>
      <c r="AP69" t="str">
        <f>IF(PLAYERIDMAP2[[#This Row],[POS]]="2B",MAX(AP$1:AP68)+1,"")</f>
        <v/>
      </c>
      <c r="AQ69" t="str">
        <f>IFERROR(INDEX(PLAYERIDMAP2[PLAYERNAME],MATCH(ROW()-ROW(AQ$1),SECONDBASE,0)),"")</f>
        <v>Jose Lopez</v>
      </c>
      <c r="AR69" t="str">
        <f>IF(PLAYERIDMAP2[[#This Row],[POS]]="3B",MAX(AR$1:AR68)+1,"")</f>
        <v/>
      </c>
      <c r="AS69" t="str">
        <f>IFERROR(INDEX(PLAYERIDMAP2[PLAYERNAME],MATCH(ROW()-ROW(AS$1),THIRDBASE,0)),"")</f>
        <v>Mike Olt</v>
      </c>
      <c r="AT69" t="str">
        <f>IF(PLAYERIDMAP2[[#This Row],[POS]]="SS",MAX(AT$1:AT68)+1,"")</f>
        <v/>
      </c>
      <c r="AU69" t="str">
        <f>IFERROR(INDEX(PLAYERIDMAP2[PLAYERNAME],MATCH(ROW()-ROW(AU$1),SHORTSTOP,0)),"")</f>
        <v>Dorssys Paulino</v>
      </c>
      <c r="AV69" t="str">
        <f>IF(PLAYERIDMAP2[[#This Row],[POS]]="OF",MAX(AV$1:AV68)+1,"")</f>
        <v/>
      </c>
      <c r="AW69" t="str">
        <f>IFERROR(INDEX(PLAYERIDMAP2[PLAYERNAME],MATCH(ROW()-ROW(AW$1),OUTFIELD,0)),"")</f>
        <v>Trevor Crowe</v>
      </c>
      <c r="AX69" t="str">
        <f>IF(PLAYERIDMAP2[[#This Row],[POS]]&lt;&gt;"P",MAX(AX$1:AX68)+1,"")</f>
        <v/>
      </c>
      <c r="AY69" t="str">
        <f>IFERROR(INDEX(PLAYERIDMAP2[PLAYERNAME],MATCH(ROW()-ROW(AY$1),HITTERS,0)),"")</f>
        <v>Casey Blake</v>
      </c>
      <c r="AZ69">
        <f>IF(PLAYERIDMAP2[[#This Row],[POS]]="P",MAX(AZ$1:AZ68)+1,"")</f>
        <v>31</v>
      </c>
      <c r="BA69" t="str">
        <f>IFERROR(INDEX(PLAYERIDMAP2[PLAYERNAME],MATCH(ROW()-ROW(BA$1),PITCHERS,0)),"")</f>
        <v>Jerry Blevins</v>
      </c>
    </row>
    <row r="70" spans="1:53" x14ac:dyDescent="0.25">
      <c r="A70" t="s">
        <v>11230</v>
      </c>
      <c r="B70" t="s">
        <v>10689</v>
      </c>
      <c r="C70" s="1">
        <v>31535</v>
      </c>
      <c r="D70" t="s">
        <v>20059</v>
      </c>
      <c r="E70" t="s">
        <v>18212</v>
      </c>
      <c r="F70" t="s">
        <v>11164</v>
      </c>
      <c r="G70" t="s">
        <v>16838</v>
      </c>
      <c r="H70" t="s">
        <v>10988</v>
      </c>
      <c r="I70" t="s">
        <v>20060</v>
      </c>
      <c r="J70" t="s">
        <v>10689</v>
      </c>
      <c r="K70">
        <v>456701</v>
      </c>
      <c r="L70" t="s">
        <v>10689</v>
      </c>
      <c r="M70">
        <v>583492</v>
      </c>
      <c r="N70" t="s">
        <v>10689</v>
      </c>
      <c r="O70" t="s">
        <v>11231</v>
      </c>
      <c r="P70" t="s">
        <v>11230</v>
      </c>
      <c r="Q70">
        <v>7944</v>
      </c>
      <c r="R70" t="s">
        <v>10689</v>
      </c>
      <c r="S70">
        <v>28668</v>
      </c>
      <c r="T70" t="s">
        <v>10689</v>
      </c>
      <c r="V70" t="s">
        <v>11232</v>
      </c>
      <c r="W70">
        <v>45612</v>
      </c>
      <c r="X70">
        <v>7944</v>
      </c>
      <c r="Y70" t="s">
        <v>10689</v>
      </c>
      <c r="Z70" t="s">
        <v>11233</v>
      </c>
      <c r="AA70" t="s">
        <v>5703</v>
      </c>
      <c r="AB70" t="s">
        <v>5703</v>
      </c>
      <c r="AC70" t="s">
        <v>10689</v>
      </c>
      <c r="AD70" t="s">
        <v>11233</v>
      </c>
      <c r="AE70">
        <v>8308</v>
      </c>
      <c r="AF70" t="s">
        <v>10689</v>
      </c>
      <c r="AG70">
        <v>5790</v>
      </c>
      <c r="AH70" t="s">
        <v>10689</v>
      </c>
      <c r="AL70" t="str">
        <f>IF(PLAYERIDMAP2[[#This Row],[POS]]="C",MAX(AL$1:AL69)+1,"")</f>
        <v/>
      </c>
      <c r="AM70" t="str">
        <f>IFERROR(INDEX(PLAYERIDMAP2[PLAYERNAME],MATCH(ROW()-ROW(AM$1),CATCHERS,0)),"")</f>
        <v>Dioner Navarro</v>
      </c>
      <c r="AN70" t="str">
        <f>IF(PLAYERIDMAP2[[#This Row],[POS]]="1B",MAX(AN$1:AN69)+1,"")</f>
        <v/>
      </c>
      <c r="AO70" t="str">
        <f>IFERROR(INDEX(PLAYERIDMAP2[PLAYERNAME],MATCH(ROW()-ROW(AO$1),FIRSTBASE,0)),"")</f>
        <v>Albert Pujols</v>
      </c>
      <c r="AP70" t="str">
        <f>IF(PLAYERIDMAP2[[#This Row],[POS]]="2B",MAX(AP$1:AP69)+1,"")</f>
        <v/>
      </c>
      <c r="AQ70" t="str">
        <f>IFERROR(INDEX(PLAYERIDMAP2[PLAYERNAME],MATCH(ROW()-ROW(AQ$1),SECONDBASE,0)),"")</f>
        <v>Kazuo Matsui</v>
      </c>
      <c r="AR70" t="str">
        <f>IF(PLAYERIDMAP2[[#This Row],[POS]]="3B",MAX(AR$1:AR69)+1,"")</f>
        <v/>
      </c>
      <c r="AS70" t="str">
        <f>IFERROR(INDEX(PLAYERIDMAP2[PLAYERNAME],MATCH(ROW()-ROW(AS$1),THIRDBASE,0)),"")</f>
        <v>Jimmy Paredes</v>
      </c>
      <c r="AT70" t="str">
        <f>IF(PLAYERIDMAP2[[#This Row],[POS]]="SS",MAX(AT$1:AT69)+1,"")</f>
        <v/>
      </c>
      <c r="AU70" t="str">
        <f>IFERROR(INDEX(PLAYERIDMAP2[PLAYERNAME],MATCH(ROW()-ROW(AU$1),SHORTSTOP,0)),"")</f>
        <v>Cliff Pennington</v>
      </c>
      <c r="AV70" t="str">
        <f>IF(PLAYERIDMAP2[[#This Row],[POS]]="OF",MAX(AV$1:AV69)+1,"")</f>
        <v/>
      </c>
      <c r="AW70" t="str">
        <f>IFERROR(INDEX(PLAYERIDMAP2[PLAYERNAME],MATCH(ROW()-ROW(AW$1),OUTFIELD,0)),"")</f>
        <v>Nelson Cruz</v>
      </c>
      <c r="AX70" t="str">
        <f>IF(PLAYERIDMAP2[[#This Row],[POS]]&lt;&gt;"P",MAX(AX$1:AX69)+1,"")</f>
        <v/>
      </c>
      <c r="AY70" t="str">
        <f>IFERROR(INDEX(PLAYERIDMAP2[PLAYERNAME],MATCH(ROW()-ROW(AY$1),HITTERS,0)),"")</f>
        <v>Andres Blanco</v>
      </c>
      <c r="AZ70">
        <f>IF(PLAYERIDMAP2[[#This Row],[POS]]="P",MAX(AZ$1:AZ69)+1,"")</f>
        <v>32</v>
      </c>
      <c r="BA70" t="str">
        <f>IFERROR(INDEX(PLAYERIDMAP2[PLAYERNAME],MATCH(ROW()-ROW(BA$1),PITCHERS,0)),"")</f>
        <v>Mitchell Boggs</v>
      </c>
    </row>
    <row r="71" spans="1:53" x14ac:dyDescent="0.25">
      <c r="A71" t="s">
        <v>11234</v>
      </c>
      <c r="B71" t="s">
        <v>5213</v>
      </c>
      <c r="C71" s="1">
        <v>29758</v>
      </c>
      <c r="D71" t="s">
        <v>16992</v>
      </c>
      <c r="E71" t="s">
        <v>18515</v>
      </c>
      <c r="F71" t="s">
        <v>11082</v>
      </c>
      <c r="G71" t="s">
        <v>16838</v>
      </c>
      <c r="H71" t="s">
        <v>5706</v>
      </c>
      <c r="I71" t="s">
        <v>20483</v>
      </c>
      <c r="J71" t="s">
        <v>5213</v>
      </c>
      <c r="K71">
        <v>425557</v>
      </c>
      <c r="L71" t="s">
        <v>5213</v>
      </c>
      <c r="M71">
        <v>390794</v>
      </c>
      <c r="N71" t="s">
        <v>5213</v>
      </c>
      <c r="O71" t="s">
        <v>11235</v>
      </c>
      <c r="P71" t="s">
        <v>11234</v>
      </c>
      <c r="Q71">
        <v>7041</v>
      </c>
      <c r="R71" t="s">
        <v>5213</v>
      </c>
      <c r="S71">
        <v>5371</v>
      </c>
      <c r="T71" t="s">
        <v>5213</v>
      </c>
      <c r="U71" t="s">
        <v>5213</v>
      </c>
      <c r="V71" t="s">
        <v>11236</v>
      </c>
      <c r="W71">
        <v>45387</v>
      </c>
      <c r="X71">
        <v>7041</v>
      </c>
      <c r="Y71" t="s">
        <v>5213</v>
      </c>
      <c r="Z71" t="s">
        <v>11237</v>
      </c>
      <c r="AA71" t="s">
        <v>5703</v>
      </c>
      <c r="AB71" t="s">
        <v>5703</v>
      </c>
      <c r="AC71" t="s">
        <v>5213</v>
      </c>
      <c r="AD71" t="s">
        <v>11237</v>
      </c>
      <c r="AE71">
        <v>7346</v>
      </c>
      <c r="AF71" t="s">
        <v>5213</v>
      </c>
      <c r="AG71">
        <v>5453</v>
      </c>
      <c r="AH71" t="s">
        <v>5213</v>
      </c>
      <c r="AL71" t="str">
        <f>IF(PLAYERIDMAP2[[#This Row],[POS]]="C",MAX(AL$1:AL70)+1,"")</f>
        <v/>
      </c>
      <c r="AM71" t="str">
        <f>IFERROR(INDEX(PLAYERIDMAP2[PLAYERNAME],MATCH(ROW()-ROW(AM$1),CATCHERS,0)),"")</f>
        <v>Mike Nickeas</v>
      </c>
      <c r="AN71" t="str">
        <f>IF(PLAYERIDMAP2[[#This Row],[POS]]="1B",MAX(AN$1:AN70)+1,"")</f>
        <v/>
      </c>
      <c r="AO71" t="str">
        <f>IFERROR(INDEX(PLAYERIDMAP2[PLAYERNAME],MATCH(ROW()-ROW(AO$1),FIRSTBASE,0)),"")</f>
        <v>Anthony Rizzo</v>
      </c>
      <c r="AP71">
        <f>IF(PLAYERIDMAP2[[#This Row],[POS]]="2B",MAX(AP$1:AP70)+1,"")</f>
        <v>7</v>
      </c>
      <c r="AQ71" t="str">
        <f>IFERROR(INDEX(PLAYERIDMAP2[PLAYERNAME],MATCH(ROW()-ROW(AQ$1),SECONDBASE,0)),"")</f>
        <v>Edwin Maysonet</v>
      </c>
      <c r="AR71" t="str">
        <f>IF(PLAYERIDMAP2[[#This Row],[POS]]="3B",MAX(AR$1:AR70)+1,"")</f>
        <v/>
      </c>
      <c r="AS71" t="str">
        <f>IFERROR(INDEX(PLAYERIDMAP2[PLAYERNAME],MATCH(ROW()-ROW(AS$1),THIRDBASE,0)),"")</f>
        <v>Trevor Plouffe</v>
      </c>
      <c r="AT71" t="str">
        <f>IF(PLAYERIDMAP2[[#This Row],[POS]]="SS",MAX(AT$1:AT70)+1,"")</f>
        <v/>
      </c>
      <c r="AU71" t="str">
        <f>IFERROR(INDEX(PLAYERIDMAP2[PLAYERNAME],MATCH(ROW()-ROW(AU$1),SHORTSTOP,0)),"")</f>
        <v>Jhonny Peralta</v>
      </c>
      <c r="AV71" t="str">
        <f>IF(PLAYERIDMAP2[[#This Row],[POS]]="OF",MAX(AV$1:AV70)+1,"")</f>
        <v/>
      </c>
      <c r="AW71" t="str">
        <f>IFERROR(INDEX(PLAYERIDMAP2[PLAYERNAME],MATCH(ROW()-ROW(AW$1),OUTFIELD,0)),"")</f>
        <v>Michael Cuddyer</v>
      </c>
      <c r="AX71">
        <f>IF(PLAYERIDMAP2[[#This Row],[POS]]&lt;&gt;"P",MAX(AX$1:AX70)+1,"")</f>
        <v>38</v>
      </c>
      <c r="AY71" t="str">
        <f>IFERROR(INDEX(PLAYERIDMAP2[PLAYERNAME],MATCH(ROW()-ROW(AY$1),HITTERS,0)),"")</f>
        <v>Gregor Blanco</v>
      </c>
      <c r="AZ71" t="str">
        <f>IF(PLAYERIDMAP2[[#This Row],[POS]]="P",MAX(AZ$1:AZ70)+1,"")</f>
        <v/>
      </c>
      <c r="BA71" t="str">
        <f>IFERROR(INDEX(PLAYERIDMAP2[PLAYERNAME],MATCH(ROW()-ROW(BA$1),PITCHERS,0)),"")</f>
        <v>Michael Bolsinger</v>
      </c>
    </row>
    <row r="72" spans="1:53" x14ac:dyDescent="0.25">
      <c r="A72" t="s">
        <v>11238</v>
      </c>
      <c r="B72" t="s">
        <v>3210</v>
      </c>
      <c r="C72" s="1">
        <v>29606</v>
      </c>
      <c r="D72" t="s">
        <v>17219</v>
      </c>
      <c r="E72" t="s">
        <v>18515</v>
      </c>
      <c r="F72" t="s">
        <v>11062</v>
      </c>
      <c r="G72" t="s">
        <v>16838</v>
      </c>
      <c r="H72" t="s">
        <v>11110</v>
      </c>
      <c r="I72" t="s">
        <v>19152</v>
      </c>
      <c r="J72" t="s">
        <v>3210</v>
      </c>
      <c r="K72">
        <v>434633</v>
      </c>
      <c r="L72" t="s">
        <v>3210</v>
      </c>
      <c r="M72">
        <v>532994</v>
      </c>
      <c r="N72" t="s">
        <v>3210</v>
      </c>
      <c r="O72" t="s">
        <v>11239</v>
      </c>
      <c r="P72" t="s">
        <v>11238</v>
      </c>
      <c r="Q72">
        <v>8297</v>
      </c>
      <c r="R72" t="s">
        <v>3210</v>
      </c>
      <c r="S72">
        <v>29183</v>
      </c>
      <c r="T72" t="s">
        <v>3210</v>
      </c>
      <c r="V72" t="s">
        <v>11240</v>
      </c>
      <c r="W72">
        <v>32395</v>
      </c>
      <c r="X72">
        <v>8297</v>
      </c>
      <c r="Y72" t="s">
        <v>3210</v>
      </c>
      <c r="Z72" t="s">
        <v>11241</v>
      </c>
      <c r="AA72" t="s">
        <v>10958</v>
      </c>
      <c r="AB72" t="s">
        <v>5703</v>
      </c>
      <c r="AC72" t="s">
        <v>3210</v>
      </c>
      <c r="AD72" t="s">
        <v>11241</v>
      </c>
      <c r="AE72">
        <v>7703</v>
      </c>
      <c r="AL72">
        <f>IF(PLAYERIDMAP2[[#This Row],[POS]]="C",MAX(AL$1:AL71)+1,"")</f>
        <v>5</v>
      </c>
      <c r="AM72" t="str">
        <f>IFERROR(INDEX(PLAYERIDMAP2[PLAYERNAME],MATCH(ROW()-ROW(AM$1),CATCHERS,0)),"")</f>
        <v>Wil Nieves</v>
      </c>
      <c r="AN72" t="str">
        <f>IF(PLAYERIDMAP2[[#This Row],[POS]]="1B",MAX(AN$1:AN71)+1,"")</f>
        <v/>
      </c>
      <c r="AO72" t="str">
        <f>IFERROR(INDEX(PLAYERIDMAP2[PLAYERNAME],MATCH(ROW()-ROW(AO$1),FIRSTBASE,0)),"")</f>
        <v>Jason Rogers</v>
      </c>
      <c r="AP72" t="str">
        <f>IF(PLAYERIDMAP2[[#This Row],[POS]]="2B",MAX(AP$1:AP71)+1,"")</f>
        <v/>
      </c>
      <c r="AQ72" t="str">
        <f>IFERROR(INDEX(PLAYERIDMAP2[PLAYERNAME],MATCH(ROW()-ROW(AQ$1),SECONDBASE,0)),"")</f>
        <v>Mike McCoy</v>
      </c>
      <c r="AR72" t="str">
        <f>IF(PLAYERIDMAP2[[#This Row],[POS]]="3B",MAX(AR$1:AR71)+1,"")</f>
        <v/>
      </c>
      <c r="AS72" t="str">
        <f>IFERROR(INDEX(PLAYERIDMAP2[PLAYERNAME],MATCH(ROW()-ROW(AS$1),THIRDBASE,0)),"")</f>
        <v>Placido Polanco</v>
      </c>
      <c r="AT72" t="str">
        <f>IF(PLAYERIDMAP2[[#This Row],[POS]]="SS",MAX(AT$1:AT71)+1,"")</f>
        <v/>
      </c>
      <c r="AU72" t="str">
        <f>IFERROR(INDEX(PLAYERIDMAP2[PLAYERNAME],MATCH(ROW()-ROW(AU$1),SHORTSTOP,0)),"")</f>
        <v>Jose Peraza</v>
      </c>
      <c r="AV72" t="str">
        <f>IF(PLAYERIDMAP2[[#This Row],[POS]]="OF",MAX(AV$1:AV71)+1,"")</f>
        <v/>
      </c>
      <c r="AW72" t="str">
        <f>IFERROR(INDEX(PLAYERIDMAP2[PLAYERNAME],MATCH(ROW()-ROW(AW$1),OUTFIELD,0)),"")</f>
        <v>Todd Cunningham</v>
      </c>
      <c r="AX72">
        <f>IF(PLAYERIDMAP2[[#This Row],[POS]]&lt;&gt;"P",MAX(AX$1:AX71)+1,"")</f>
        <v>39</v>
      </c>
      <c r="AY72" t="str">
        <f>IFERROR(INDEX(PLAYERIDMAP2[PLAYERNAME],MATCH(ROW()-ROW(AY$1),HITTERS,0)),"")</f>
        <v>Henry Blanco</v>
      </c>
      <c r="AZ72" t="str">
        <f>IF(PLAYERIDMAP2[[#This Row],[POS]]="P",MAX(AZ$1:AZ71)+1,"")</f>
        <v/>
      </c>
      <c r="BA72" t="str">
        <f>IFERROR(INDEX(PLAYERIDMAP2[PLAYERNAME],MATCH(ROW()-ROW(BA$1),PITCHERS,0)),"")</f>
        <v>Jeremy Bonderman</v>
      </c>
    </row>
    <row r="73" spans="1:53" x14ac:dyDescent="0.25">
      <c r="A73" t="s">
        <v>11242</v>
      </c>
      <c r="B73" t="s">
        <v>7642</v>
      </c>
      <c r="C73" s="1">
        <v>29848</v>
      </c>
      <c r="D73" t="s">
        <v>17413</v>
      </c>
      <c r="E73" t="s">
        <v>18515</v>
      </c>
      <c r="F73" t="s">
        <v>11016</v>
      </c>
      <c r="G73" t="s">
        <v>11016</v>
      </c>
      <c r="H73" t="s">
        <v>10988</v>
      </c>
      <c r="I73" t="s">
        <v>18516</v>
      </c>
      <c r="J73" t="s">
        <v>7642</v>
      </c>
      <c r="K73">
        <v>435044</v>
      </c>
      <c r="L73" t="s">
        <v>7642</v>
      </c>
      <c r="M73">
        <v>546225</v>
      </c>
      <c r="N73" t="s">
        <v>7642</v>
      </c>
      <c r="O73" t="s">
        <v>11243</v>
      </c>
      <c r="P73" t="s">
        <v>11242</v>
      </c>
      <c r="Q73">
        <v>7533</v>
      </c>
      <c r="R73" t="s">
        <v>7642</v>
      </c>
      <c r="S73">
        <v>6261</v>
      </c>
      <c r="T73" t="s">
        <v>7642</v>
      </c>
      <c r="V73" t="s">
        <v>11244</v>
      </c>
      <c r="W73">
        <v>45498</v>
      </c>
      <c r="X73">
        <v>7533</v>
      </c>
      <c r="Y73" t="s">
        <v>7642</v>
      </c>
      <c r="Z73" t="s">
        <v>11245</v>
      </c>
      <c r="AA73" t="s">
        <v>5703</v>
      </c>
      <c r="AB73" t="s">
        <v>5703</v>
      </c>
      <c r="AD73" t="s">
        <v>11245</v>
      </c>
      <c r="AF73" t="s">
        <v>7642</v>
      </c>
      <c r="AG73">
        <v>5674</v>
      </c>
      <c r="AH73" t="s">
        <v>7642</v>
      </c>
      <c r="AL73" t="str">
        <f>IF(PLAYERIDMAP2[[#This Row],[POS]]="C",MAX(AL$1:AL72)+1,"")</f>
        <v/>
      </c>
      <c r="AM73" t="str">
        <f>IFERROR(INDEX(PLAYERIDMAP2[PLAYERNAME],MATCH(ROW()-ROW(AM$1),CATCHERS,0)),"")</f>
        <v>Derek Norris</v>
      </c>
      <c r="AN73" t="str">
        <f>IF(PLAYERIDMAP2[[#This Row],[POS]]="1B",MAX(AN$1:AN72)+1,"")</f>
        <v/>
      </c>
      <c r="AO73" t="str">
        <f>IFERROR(INDEX(PLAYERIDMAP2[PLAYERNAME],MATCH(ROW()-ROW(AO$1),FIRSTBASE,0)),"")</f>
        <v>Adam Rosales</v>
      </c>
      <c r="AP73" t="str">
        <f>IF(PLAYERIDMAP2[[#This Row],[POS]]="2B",MAX(AP$1:AP72)+1,"")</f>
        <v/>
      </c>
      <c r="AQ73" t="str">
        <f>IFERROR(INDEX(PLAYERIDMAP2[PLAYERNAME],MATCH(ROW()-ROW(AQ$1),SECONDBASE,0)),"")</f>
        <v>Aaron Miles</v>
      </c>
      <c r="AR73" t="str">
        <f>IF(PLAYERIDMAP2[[#This Row],[POS]]="3B",MAX(AR$1:AR72)+1,"")</f>
        <v/>
      </c>
      <c r="AS73" t="str">
        <f>IFERROR(INDEX(PLAYERIDMAP2[PLAYERNAME],MATCH(ROW()-ROW(AS$1),THIRDBASE,0)),"")</f>
        <v>Aramis Ramirez</v>
      </c>
      <c r="AT73" t="str">
        <f>IF(PLAYERIDMAP2[[#This Row],[POS]]="SS",MAX(AT$1:AT72)+1,"")</f>
        <v/>
      </c>
      <c r="AU73" t="str">
        <f>IFERROR(INDEX(PLAYERIDMAP2[PLAYERNAME],MATCH(ROW()-ROW(AU$1),SHORTSTOP,0)),"")</f>
        <v>Omar Quintanilla</v>
      </c>
      <c r="AV73" t="str">
        <f>IF(PLAYERIDMAP2[[#This Row],[POS]]="OF",MAX(AV$1:AV72)+1,"")</f>
        <v/>
      </c>
      <c r="AW73" t="str">
        <f>IFERROR(INDEX(PLAYERIDMAP2[PLAYERNAME],MATCH(ROW()-ROW(AW$1),OUTFIELD,0)),"")</f>
        <v>Jack Cust</v>
      </c>
      <c r="AX73" t="str">
        <f>IF(PLAYERIDMAP2[[#This Row],[POS]]&lt;&gt;"P",MAX(AX$1:AX72)+1,"")</f>
        <v/>
      </c>
      <c r="AY73" t="str">
        <f>IFERROR(INDEX(PLAYERIDMAP2[PLAYERNAME],MATCH(ROW()-ROW(AY$1),HITTERS,0)),"")</f>
        <v>Kyle Blanks</v>
      </c>
      <c r="AZ73">
        <f>IF(PLAYERIDMAP2[[#This Row],[POS]]="P",MAX(AZ$1:AZ72)+1,"")</f>
        <v>33</v>
      </c>
      <c r="BA73" t="str">
        <f>IFERROR(INDEX(PLAYERIDMAP2[PLAYERNAME],MATCH(ROW()-ROW(BA$1),PITCHERS,0)),"")</f>
        <v>Michael Bowden</v>
      </c>
    </row>
    <row r="74" spans="1:53" x14ac:dyDescent="0.25">
      <c r="A74" t="s">
        <v>11246</v>
      </c>
      <c r="B74" t="s">
        <v>9478</v>
      </c>
      <c r="C74" s="1">
        <v>31569</v>
      </c>
      <c r="D74" t="s">
        <v>19292</v>
      </c>
      <c r="E74" t="s">
        <v>20582</v>
      </c>
      <c r="F74" t="s">
        <v>11092</v>
      </c>
      <c r="G74" t="s">
        <v>16838</v>
      </c>
      <c r="H74" t="s">
        <v>10988</v>
      </c>
      <c r="I74" t="s">
        <v>20583</v>
      </c>
      <c r="J74" t="s">
        <v>9478</v>
      </c>
      <c r="K74">
        <v>444446</v>
      </c>
      <c r="L74" t="s">
        <v>9478</v>
      </c>
      <c r="M74">
        <v>1262856</v>
      </c>
      <c r="N74" t="s">
        <v>9478</v>
      </c>
      <c r="O74" t="s">
        <v>11247</v>
      </c>
      <c r="P74" t="s">
        <v>11246</v>
      </c>
      <c r="Q74">
        <v>8184</v>
      </c>
      <c r="R74" t="s">
        <v>9478</v>
      </c>
      <c r="S74">
        <v>28967</v>
      </c>
      <c r="T74" t="s">
        <v>9478</v>
      </c>
      <c r="V74" t="s">
        <v>11248</v>
      </c>
      <c r="W74">
        <v>45673</v>
      </c>
      <c r="X74">
        <v>8184</v>
      </c>
      <c r="Y74" t="s">
        <v>9478</v>
      </c>
      <c r="Z74" t="s">
        <v>11249</v>
      </c>
      <c r="AA74" t="s">
        <v>5703</v>
      </c>
      <c r="AB74" t="s">
        <v>5703</v>
      </c>
      <c r="AD74" t="s">
        <v>11249</v>
      </c>
      <c r="AL74" t="str">
        <f>IF(PLAYERIDMAP2[[#This Row],[POS]]="C",MAX(AL$1:AL73)+1,"")</f>
        <v/>
      </c>
      <c r="AM74" t="str">
        <f>IFERROR(INDEX(PLAYERIDMAP2[PLAYERNAME],MATCH(ROW()-ROW(AM$1),CATCHERS,0)),"")</f>
        <v>Miguel Olivo</v>
      </c>
      <c r="AN74" t="str">
        <f>IF(PLAYERIDMAP2[[#This Row],[POS]]="1B",MAX(AN$1:AN73)+1,"")</f>
        <v/>
      </c>
      <c r="AO74" t="str">
        <f>IFERROR(INDEX(PLAYERIDMAP2[PLAYERNAME],MATCH(ROW()-ROW(AO$1),FIRSTBASE,0)),"")</f>
        <v>Darin Ruf</v>
      </c>
      <c r="AP74" t="str">
        <f>IF(PLAYERIDMAP2[[#This Row],[POS]]="2B",MAX(AP$1:AP73)+1,"")</f>
        <v/>
      </c>
      <c r="AQ74" t="str">
        <f>IFERROR(INDEX(PLAYERIDMAP2[PLAYERNAME],MATCH(ROW()-ROW(AQ$1),SECONDBASE,0)),"")</f>
        <v>Yoan Moncada</v>
      </c>
      <c r="AR74" t="str">
        <f>IF(PLAYERIDMAP2[[#This Row],[POS]]="3B",MAX(AR$1:AR73)+1,"")</f>
        <v/>
      </c>
      <c r="AS74" t="str">
        <f>IFERROR(INDEX(PLAYERIDMAP2[PLAYERNAME],MATCH(ROW()-ROW(AS$1),THIRDBASE,0)),"")</f>
        <v>Mark Reynolds</v>
      </c>
      <c r="AT74" t="str">
        <f>IF(PLAYERIDMAP2[[#This Row],[POS]]="SS",MAX(AT$1:AT73)+1,"")</f>
        <v/>
      </c>
      <c r="AU74" t="str">
        <f>IFERROR(INDEX(PLAYERIDMAP2[PLAYERNAME],MATCH(ROW()-ROW(AU$1),SHORTSTOP,0)),"")</f>
        <v>Alexei Ramirez</v>
      </c>
      <c r="AV74" t="str">
        <f>IF(PLAYERIDMAP2[[#This Row],[POS]]="OF",MAX(AV$1:AV73)+1,"")</f>
        <v/>
      </c>
      <c r="AW74" t="str">
        <f>IFERROR(INDEX(PLAYERIDMAP2[PLAYERNAME],MATCH(ROW()-ROW(AW$1),OUTFIELD,0)),"")</f>
        <v>David Dahl</v>
      </c>
      <c r="AX74" t="str">
        <f>IF(PLAYERIDMAP2[[#This Row],[POS]]&lt;&gt;"P",MAX(AX$1:AX73)+1,"")</f>
        <v/>
      </c>
      <c r="AY74" t="str">
        <f>IFERROR(INDEX(PLAYERIDMAP2[PLAYERNAME],MATCH(ROW()-ROW(AY$1),HITTERS,0)),"")</f>
        <v>Willie Bloomquist</v>
      </c>
      <c r="AZ74">
        <f>IF(PLAYERIDMAP2[[#This Row],[POS]]="P",MAX(AZ$1:AZ73)+1,"")</f>
        <v>34</v>
      </c>
      <c r="BA74" t="str">
        <f>IFERROR(INDEX(PLAYERIDMAP2[PLAYERNAME],MATCH(ROW()-ROW(BA$1),PITCHERS,0)),"")</f>
        <v>Brad Boxberger</v>
      </c>
    </row>
    <row r="75" spans="1:53" x14ac:dyDescent="0.25">
      <c r="A75" t="s">
        <v>11250</v>
      </c>
      <c r="B75" t="s">
        <v>10453</v>
      </c>
      <c r="C75" s="1">
        <v>28489</v>
      </c>
      <c r="D75" t="s">
        <v>16974</v>
      </c>
      <c r="E75" t="s">
        <v>20203</v>
      </c>
      <c r="F75" t="s">
        <v>11142</v>
      </c>
      <c r="G75" t="s">
        <v>14693</v>
      </c>
      <c r="H75" t="s">
        <v>10988</v>
      </c>
      <c r="I75" t="s">
        <v>20204</v>
      </c>
      <c r="J75" t="s">
        <v>10453</v>
      </c>
      <c r="K75">
        <v>346797</v>
      </c>
      <c r="L75" t="s">
        <v>10453</v>
      </c>
      <c r="M75">
        <v>223474</v>
      </c>
      <c r="N75" t="s">
        <v>10453</v>
      </c>
      <c r="O75" t="s">
        <v>11251</v>
      </c>
      <c r="P75" t="s">
        <v>11250</v>
      </c>
      <c r="Q75">
        <v>6765</v>
      </c>
      <c r="R75" t="s">
        <v>10453</v>
      </c>
      <c r="S75">
        <v>4811</v>
      </c>
      <c r="T75" t="s">
        <v>10453</v>
      </c>
      <c r="V75" t="s">
        <v>11252</v>
      </c>
      <c r="W75">
        <v>16715</v>
      </c>
      <c r="X75">
        <v>6765</v>
      </c>
      <c r="Y75" t="s">
        <v>10453</v>
      </c>
      <c r="Z75" t="s">
        <v>11253</v>
      </c>
      <c r="AA75" t="s">
        <v>5703</v>
      </c>
      <c r="AB75" t="s">
        <v>5703</v>
      </c>
      <c r="AC75" t="s">
        <v>10453</v>
      </c>
      <c r="AD75" t="s">
        <v>11253</v>
      </c>
      <c r="AE75">
        <v>6561</v>
      </c>
      <c r="AL75" t="str">
        <f>IF(PLAYERIDMAP2[[#This Row],[POS]]="C",MAX(AL$1:AL74)+1,"")</f>
        <v/>
      </c>
      <c r="AM75" t="str">
        <f>IFERROR(INDEX(PLAYERIDMAP2[PLAYERNAME],MATCH(ROW()-ROW(AM$1),CATCHERS,0)),"")</f>
        <v>Jordan Pacheco</v>
      </c>
      <c r="AN75" t="str">
        <f>IF(PLAYERIDMAP2[[#This Row],[POS]]="1B",MAX(AN$1:AN74)+1,"")</f>
        <v/>
      </c>
      <c r="AO75" t="str">
        <f>IFERROR(INDEX(PLAYERIDMAP2[PLAYERNAME],MATCH(ROW()-ROW(AO$1),FIRSTBASE,0)),"")</f>
        <v>Gaby Sanchez</v>
      </c>
      <c r="AP75" t="str">
        <f>IF(PLAYERIDMAP2[[#This Row],[POS]]="2B",MAX(AP$1:AP74)+1,"")</f>
        <v/>
      </c>
      <c r="AQ75" t="str">
        <f>IFERROR(INDEX(PLAYERIDMAP2[PLAYERNAME],MATCH(ROW()-ROW(AQ$1),SECONDBASE,0)),"")</f>
        <v>Daniel Murphy</v>
      </c>
      <c r="AR75" t="str">
        <f>IF(PLAYERIDMAP2[[#This Row],[POS]]="3B",MAX(AR$1:AR74)+1,"")</f>
        <v/>
      </c>
      <c r="AS75" t="str">
        <f>IFERROR(INDEX(PLAYERIDMAP2[PLAYERNAME],MATCH(ROW()-ROW(AS$1),THIRDBASE,0)),"")</f>
        <v>Ryan Roberts</v>
      </c>
      <c r="AT75" t="str">
        <f>IF(PLAYERIDMAP2[[#This Row],[POS]]="SS",MAX(AT$1:AT74)+1,"")</f>
        <v/>
      </c>
      <c r="AU75" t="str">
        <f>IFERROR(INDEX(PLAYERIDMAP2[PLAYERNAME],MATCH(ROW()-ROW(AU$1),SHORTSTOP,0)),"")</f>
        <v>Hanley Ramirez</v>
      </c>
      <c r="AV75" t="str">
        <f>IF(PLAYERIDMAP2[[#This Row],[POS]]="OF",MAX(AV$1:AV74)+1,"")</f>
        <v/>
      </c>
      <c r="AW75" t="str">
        <f>IFERROR(INDEX(PLAYERIDMAP2[PLAYERNAME],MATCH(ROW()-ROW(AW$1),OUTFIELD,0)),"")</f>
        <v>Johnny Damon</v>
      </c>
      <c r="AX75" t="str">
        <f>IF(PLAYERIDMAP2[[#This Row],[POS]]&lt;&gt;"P",MAX(AX$1:AX74)+1,"")</f>
        <v/>
      </c>
      <c r="AY75" t="str">
        <f>IFERROR(INDEX(PLAYERIDMAP2[PLAYERNAME],MATCH(ROW()-ROW(AY$1),HITTERS,0)),"")</f>
        <v>Brennan Boesch</v>
      </c>
      <c r="AZ75">
        <f>IF(PLAYERIDMAP2[[#This Row],[POS]]="P",MAX(AZ$1:AZ74)+1,"")</f>
        <v>35</v>
      </c>
      <c r="BA75" t="str">
        <f>IFERROR(INDEX(PLAYERIDMAP2[PLAYERNAME],MATCH(ROW()-ROW(BA$1),PITCHERS,0)),"")</f>
        <v>Matt Boyd</v>
      </c>
    </row>
    <row r="76" spans="1:53" x14ac:dyDescent="0.25">
      <c r="A76" t="s">
        <v>18783</v>
      </c>
      <c r="B76" t="s">
        <v>9621</v>
      </c>
      <c r="C76" s="1">
        <v>33310</v>
      </c>
      <c r="D76" t="s">
        <v>18784</v>
      </c>
      <c r="E76" t="s">
        <v>18785</v>
      </c>
      <c r="F76" t="s">
        <v>11068</v>
      </c>
      <c r="G76" t="s">
        <v>16838</v>
      </c>
      <c r="H76" t="s">
        <v>10988</v>
      </c>
      <c r="I76" t="s">
        <v>18786</v>
      </c>
      <c r="J76" t="s">
        <v>18787</v>
      </c>
      <c r="K76">
        <v>544365</v>
      </c>
      <c r="L76" t="s">
        <v>9621</v>
      </c>
      <c r="M76">
        <v>1799265</v>
      </c>
      <c r="N76" t="s">
        <v>9621</v>
      </c>
      <c r="P76" t="s">
        <v>18783</v>
      </c>
      <c r="Q76">
        <v>8865</v>
      </c>
      <c r="S76">
        <v>31123</v>
      </c>
      <c r="T76" t="s">
        <v>9621</v>
      </c>
      <c r="W76">
        <v>58044</v>
      </c>
      <c r="X76">
        <v>8865</v>
      </c>
      <c r="Y76" t="s">
        <v>18788</v>
      </c>
      <c r="Z76" t="s">
        <v>18789</v>
      </c>
      <c r="AA76" t="s">
        <v>5703</v>
      </c>
      <c r="AB76" t="s">
        <v>10958</v>
      </c>
      <c r="AD76" t="s">
        <v>18789</v>
      </c>
      <c r="AF76" t="s">
        <v>9621</v>
      </c>
      <c r="AG76">
        <v>12937</v>
      </c>
      <c r="AH76" t="s">
        <v>9621</v>
      </c>
      <c r="AL76" t="str">
        <f>IF(PLAYERIDMAP2[[#This Row],[POS]]="C",MAX(AL$1:AL75)+1,"")</f>
        <v/>
      </c>
      <c r="AM76" t="str">
        <f>IFERROR(INDEX(PLAYERIDMAP2[PLAYERNAME],MATCH(ROW()-ROW(AM$1),CATCHERS,0)),"")</f>
        <v>Ronny Paulino</v>
      </c>
      <c r="AN76" t="str">
        <f>IF(PLAYERIDMAP2[[#This Row],[POS]]="1B",MAX(AN$1:AN75)+1,"")</f>
        <v/>
      </c>
      <c r="AO76" t="str">
        <f>IFERROR(INDEX(PLAYERIDMAP2[PLAYERNAME],MATCH(ROW()-ROW(AO$1),FIRSTBASE,0)),"")</f>
        <v>Josh Satin</v>
      </c>
      <c r="AP76" t="str">
        <f>IF(PLAYERIDMAP2[[#This Row],[POS]]="2B",MAX(AP$1:AP75)+1,"")</f>
        <v/>
      </c>
      <c r="AQ76" t="str">
        <f>IFERROR(INDEX(PLAYERIDMAP2[PLAYERNAME],MATCH(ROW()-ROW(AQ$1),SECONDBASE,0)),"")</f>
        <v>Kristopher Negron</v>
      </c>
      <c r="AR76" t="str">
        <f>IF(PLAYERIDMAP2[[#This Row],[POS]]="3B",MAX(AR$1:AR75)+1,"")</f>
        <v/>
      </c>
      <c r="AS76" t="str">
        <f>IFERROR(INDEX(PLAYERIDMAP2[PLAYERNAME],MATCH(ROW()-ROW(AS$1),THIRDBASE,0)),"")</f>
        <v>Alex Rodriguez</v>
      </c>
      <c r="AT76" t="str">
        <f>IF(PLAYERIDMAP2[[#This Row],[POS]]="SS",MAX(AT$1:AT75)+1,"")</f>
        <v/>
      </c>
      <c r="AU76" t="str">
        <f>IFERROR(INDEX(PLAYERIDMAP2[PLAYERNAME],MATCH(ROW()-ROW(AU$1),SHORTSTOP,0)),"")</f>
        <v>Jose Ramirez</v>
      </c>
      <c r="AV76" t="str">
        <f>IF(PLAYERIDMAP2[[#This Row],[POS]]="OF",MAX(AV$1:AV75)+1,"")</f>
        <v/>
      </c>
      <c r="AW76" t="str">
        <f>IFERROR(INDEX(PLAYERIDMAP2[PLAYERNAME],MATCH(ROW()-ROW(AW$1),OUTFIELD,0)),"")</f>
        <v>Jordan Danks</v>
      </c>
      <c r="AX76" t="str">
        <f>IF(PLAYERIDMAP2[[#This Row],[POS]]&lt;&gt;"P",MAX(AX$1:AX75)+1,"")</f>
        <v/>
      </c>
      <c r="AY76" t="str">
        <f>IFERROR(INDEX(PLAYERIDMAP2[PLAYERNAME],MATCH(ROW()-ROW(AY$1),HITTERS,0)),"")</f>
        <v>Xander Bogaerts</v>
      </c>
      <c r="AZ76">
        <f>IF(PLAYERIDMAP2[[#This Row],[POS]]="P",MAX(AZ$1:AZ75)+1,"")</f>
        <v>36</v>
      </c>
      <c r="BA76" t="str">
        <f>IFERROR(INDEX(PLAYERIDMAP2[PLAYERNAME],MATCH(ROW()-ROW(BA$1),PITCHERS,0)),"")</f>
        <v>Blaine Boyer</v>
      </c>
    </row>
    <row r="77" spans="1:53" x14ac:dyDescent="0.25">
      <c r="A77" t="s">
        <v>11254</v>
      </c>
      <c r="B77" t="s">
        <v>4382</v>
      </c>
      <c r="C77" s="1">
        <v>27642</v>
      </c>
      <c r="D77" t="s">
        <v>20205</v>
      </c>
      <c r="E77" t="s">
        <v>20206</v>
      </c>
      <c r="F77" t="s">
        <v>11092</v>
      </c>
      <c r="G77" t="s">
        <v>16838</v>
      </c>
      <c r="H77" t="s">
        <v>11110</v>
      </c>
      <c r="I77" t="s">
        <v>20207</v>
      </c>
      <c r="K77">
        <v>150148</v>
      </c>
      <c r="L77" t="s">
        <v>4382</v>
      </c>
      <c r="M77">
        <v>22234</v>
      </c>
      <c r="N77" t="s">
        <v>4382</v>
      </c>
      <c r="O77" t="s">
        <v>11255</v>
      </c>
      <c r="P77" t="s">
        <v>11254</v>
      </c>
      <c r="Q77">
        <v>6368</v>
      </c>
      <c r="R77" t="s">
        <v>4382</v>
      </c>
      <c r="S77">
        <v>4207</v>
      </c>
      <c r="T77" t="s">
        <v>4382</v>
      </c>
      <c r="V77" t="s">
        <v>11256</v>
      </c>
      <c r="W77">
        <v>280</v>
      </c>
      <c r="X77">
        <v>6368</v>
      </c>
      <c r="Y77" t="s">
        <v>4382</v>
      </c>
      <c r="Z77" t="s">
        <v>16370</v>
      </c>
      <c r="AA77" t="s">
        <v>5703</v>
      </c>
      <c r="AB77" t="s">
        <v>5703</v>
      </c>
      <c r="AD77" t="s">
        <v>16370</v>
      </c>
      <c r="AL77">
        <f>IF(PLAYERIDMAP2[[#This Row],[POS]]="C",MAX(AL$1:AL76)+1,"")</f>
        <v>6</v>
      </c>
      <c r="AM77" t="str">
        <f>IFERROR(INDEX(PLAYERIDMAP2[PLAYERNAME],MATCH(ROW()-ROW(AM$1),CATCHERS,0)),"")</f>
        <v>Brayan Pena</v>
      </c>
      <c r="AN77" t="str">
        <f>IF(PLAYERIDMAP2[[#This Row],[POS]]="1B",MAX(AN$1:AN76)+1,"")</f>
        <v/>
      </c>
      <c r="AO77" t="str">
        <f>IFERROR(INDEX(PLAYERIDMAP2[PLAYERNAME],MATCH(ROW()-ROW(AO$1),FIRSTBASE,0)),"")</f>
        <v>Travis Shaw</v>
      </c>
      <c r="AP77" t="str">
        <f>IF(PLAYERIDMAP2[[#This Row],[POS]]="2B",MAX(AP$1:AP76)+1,"")</f>
        <v/>
      </c>
      <c r="AQ77" t="str">
        <f>IFERROR(INDEX(PLAYERIDMAP2[PLAYERNAME],MATCH(ROW()-ROW(AQ$1),SECONDBASE,0)),"")</f>
        <v>Rougned Odor</v>
      </c>
      <c r="AR77" t="str">
        <f>IF(PLAYERIDMAP2[[#This Row],[POS]]="3B",MAX(AR$1:AR76)+1,"")</f>
        <v/>
      </c>
      <c r="AS77" t="str">
        <f>IFERROR(INDEX(PLAYERIDMAP2[PLAYERNAME],MATCH(ROW()-ROW(AS$1),THIRDBASE,0)),"")</f>
        <v>Scott Rolen</v>
      </c>
      <c r="AT77" t="str">
        <f>IF(PLAYERIDMAP2[[#This Row],[POS]]="SS",MAX(AT$1:AT76)+1,"")</f>
        <v/>
      </c>
      <c r="AU77" t="str">
        <f>IFERROR(INDEX(PLAYERIDMAP2[PLAYERNAME],MATCH(ROW()-ROW(AU$1),SHORTSTOP,0)),"")</f>
        <v>Jose Reyes</v>
      </c>
      <c r="AV77" t="str">
        <f>IF(PLAYERIDMAP2[[#This Row],[POS]]="OF",MAX(AV$1:AV76)+1,"")</f>
        <v/>
      </c>
      <c r="AW77" t="str">
        <f>IFERROR(INDEX(PLAYERIDMAP2[PLAYERNAME],MATCH(ROW()-ROW(AW$1),OUTFIELD,0)),"")</f>
        <v>Khris Davis</v>
      </c>
      <c r="AX77">
        <f>IF(PLAYERIDMAP2[[#This Row],[POS]]&lt;&gt;"P",MAX(AX$1:AX76)+1,"")</f>
        <v>40</v>
      </c>
      <c r="AY77" t="str">
        <f>IFERROR(INDEX(PLAYERIDMAP2[PLAYERNAME],MATCH(ROW()-ROW(AY$1),HITTERS,0)),"")</f>
        <v>Brian Bogusevic</v>
      </c>
      <c r="AZ77" t="str">
        <f>IF(PLAYERIDMAP2[[#This Row],[POS]]="P",MAX(AZ$1:AZ76)+1,"")</f>
        <v/>
      </c>
      <c r="BA77" t="str">
        <f>IFERROR(INDEX(PLAYERIDMAP2[PLAYERNAME],MATCH(ROW()-ROW(BA$1),PITCHERS,0)),"")</f>
        <v>Brad Brach</v>
      </c>
    </row>
    <row r="78" spans="1:53" x14ac:dyDescent="0.25">
      <c r="A78" t="s">
        <v>11257</v>
      </c>
      <c r="B78" t="s">
        <v>8662</v>
      </c>
      <c r="C78" s="1">
        <v>31223</v>
      </c>
      <c r="D78" t="s">
        <v>17039</v>
      </c>
      <c r="E78" t="s">
        <v>19736</v>
      </c>
      <c r="F78" t="s">
        <v>11258</v>
      </c>
      <c r="G78" t="s">
        <v>14693</v>
      </c>
      <c r="H78" t="s">
        <v>10988</v>
      </c>
      <c r="I78" t="s">
        <v>19737</v>
      </c>
      <c r="J78" t="s">
        <v>8662</v>
      </c>
      <c r="K78">
        <v>453268</v>
      </c>
      <c r="L78" t="s">
        <v>8662</v>
      </c>
      <c r="M78">
        <v>1662777</v>
      </c>
      <c r="N78" t="s">
        <v>8662</v>
      </c>
      <c r="O78" t="s">
        <v>11259</v>
      </c>
      <c r="P78" t="s">
        <v>11257</v>
      </c>
      <c r="Q78">
        <v>8470</v>
      </c>
      <c r="R78" t="s">
        <v>8662</v>
      </c>
      <c r="S78">
        <v>30158</v>
      </c>
      <c r="T78" t="s">
        <v>8662</v>
      </c>
      <c r="V78" t="s">
        <v>11260</v>
      </c>
      <c r="W78">
        <v>55530</v>
      </c>
      <c r="X78">
        <v>8470</v>
      </c>
      <c r="Y78" t="s">
        <v>8662</v>
      </c>
      <c r="Z78" t="s">
        <v>16371</v>
      </c>
      <c r="AA78" t="s">
        <v>5703</v>
      </c>
      <c r="AB78" t="s">
        <v>5703</v>
      </c>
      <c r="AD78" t="s">
        <v>16371</v>
      </c>
      <c r="AL78" t="str">
        <f>IF(PLAYERIDMAP2[[#This Row],[POS]]="C",MAX(AL$1:AL77)+1,"")</f>
        <v/>
      </c>
      <c r="AM78" t="str">
        <f>IFERROR(INDEX(PLAYERIDMAP2[PLAYERNAME],MATCH(ROW()-ROW(AM$1),CATCHERS,0)),"")</f>
        <v>Carlos Perez</v>
      </c>
      <c r="AN78" t="str">
        <f>IF(PLAYERIDMAP2[[#This Row],[POS]]="1B",MAX(AN$1:AN77)+1,"")</f>
        <v/>
      </c>
      <c r="AO78" t="str">
        <f>IFERROR(INDEX(PLAYERIDMAP2[PLAYERNAME],MATCH(ROW()-ROW(AO$1),FIRSTBASE,0)),"")</f>
        <v>Jonathan Singleton</v>
      </c>
      <c r="AP78" t="str">
        <f>IF(PLAYERIDMAP2[[#This Row],[POS]]="2B",MAX(AP$1:AP77)+1,"")</f>
        <v/>
      </c>
      <c r="AQ78" t="str">
        <f>IFERROR(INDEX(PLAYERIDMAP2[PLAYERNAME],MATCH(ROW()-ROW(AQ$1),SECONDBASE,0)),"")</f>
        <v>Pete Orr</v>
      </c>
      <c r="AR78" t="str">
        <f>IF(PLAYERIDMAP2[[#This Row],[POS]]="3B",MAX(AR$1:AR77)+1,"")</f>
        <v/>
      </c>
      <c r="AS78" t="str">
        <f>IFERROR(INDEX(PLAYERIDMAP2[PLAYERNAME],MATCH(ROW()-ROW(AS$1),THIRDBASE,0)),"")</f>
        <v>Tyler Saladino</v>
      </c>
      <c r="AT78" t="str">
        <f>IF(PLAYERIDMAP2[[#This Row],[POS]]="SS",MAX(AT$1:AT77)+1,"")</f>
        <v/>
      </c>
      <c r="AU78" t="str">
        <f>IFERROR(INDEX(PLAYERIDMAP2[PLAYERNAME],MATCH(ROW()-ROW(AU$1),SHORTSTOP,0)),"")</f>
        <v>Jimmy Rollins</v>
      </c>
      <c r="AV78" t="str">
        <f>IF(PLAYERIDMAP2[[#This Row],[POS]]="OF",MAX(AV$1:AV77)+1,"")</f>
        <v/>
      </c>
      <c r="AW78" t="str">
        <f>IFERROR(INDEX(PLAYERIDMAP2[PLAYERNAME],MATCH(ROW()-ROW(AW$1),OUTFIELD,0)),"")</f>
        <v>Rajai Davis</v>
      </c>
      <c r="AX78" t="str">
        <f>IF(PLAYERIDMAP2[[#This Row],[POS]]&lt;&gt;"P",MAX(AX$1:AX77)+1,"")</f>
        <v/>
      </c>
      <c r="AY78" t="str">
        <f>IFERROR(INDEX(PLAYERIDMAP2[PLAYERNAME],MATCH(ROW()-ROW(AY$1),HITTERS,0)),"")</f>
        <v>Emilio Bonifacio</v>
      </c>
      <c r="AZ78">
        <f>IF(PLAYERIDMAP2[[#This Row],[POS]]="P",MAX(AZ$1:AZ77)+1,"")</f>
        <v>37</v>
      </c>
      <c r="BA78" t="str">
        <f>IFERROR(INDEX(PLAYERIDMAP2[PLAYERNAME],MATCH(ROW()-ROW(BA$1),PITCHERS,0)),"")</f>
        <v>Dallas Braden</v>
      </c>
    </row>
    <row r="79" spans="1:53" x14ac:dyDescent="0.25">
      <c r="A79" t="s">
        <v>11261</v>
      </c>
      <c r="B79" t="s">
        <v>3414</v>
      </c>
      <c r="C79" s="1">
        <v>28920</v>
      </c>
      <c r="D79" t="s">
        <v>16999</v>
      </c>
      <c r="E79" t="s">
        <v>20544</v>
      </c>
      <c r="F79" t="s">
        <v>11062</v>
      </c>
      <c r="G79" t="s">
        <v>16838</v>
      </c>
      <c r="H79" t="s">
        <v>11097</v>
      </c>
      <c r="I79" t="s">
        <v>20545</v>
      </c>
      <c r="J79" t="s">
        <v>3414</v>
      </c>
      <c r="K79">
        <v>425549</v>
      </c>
      <c r="L79" t="s">
        <v>3414</v>
      </c>
      <c r="M79">
        <v>292678</v>
      </c>
      <c r="N79" t="s">
        <v>3414</v>
      </c>
      <c r="O79" t="s">
        <v>11262</v>
      </c>
      <c r="P79" t="s">
        <v>11261</v>
      </c>
      <c r="Q79">
        <v>7231</v>
      </c>
      <c r="R79" t="s">
        <v>3414</v>
      </c>
      <c r="S79">
        <v>5798</v>
      </c>
      <c r="T79" t="s">
        <v>3414</v>
      </c>
      <c r="U79" t="s">
        <v>3414</v>
      </c>
      <c r="V79" t="s">
        <v>11263</v>
      </c>
      <c r="W79">
        <v>32450</v>
      </c>
      <c r="X79">
        <v>7231</v>
      </c>
      <c r="Y79" t="s">
        <v>3414</v>
      </c>
      <c r="Z79" t="s">
        <v>11264</v>
      </c>
      <c r="AA79" t="s">
        <v>5703</v>
      </c>
      <c r="AB79" t="s">
        <v>5703</v>
      </c>
      <c r="AC79" t="s">
        <v>3414</v>
      </c>
      <c r="AD79" t="s">
        <v>11264</v>
      </c>
      <c r="AE79">
        <v>7393</v>
      </c>
      <c r="AF79" t="s">
        <v>3414</v>
      </c>
      <c r="AG79">
        <v>5083</v>
      </c>
      <c r="AH79" t="s">
        <v>3414</v>
      </c>
      <c r="AL79" t="str">
        <f>IF(PLAYERIDMAP2[[#This Row],[POS]]="C",MAX(AL$1:AL78)+1,"")</f>
        <v/>
      </c>
      <c r="AM79" t="str">
        <f>IFERROR(INDEX(PLAYERIDMAP2[PLAYERNAME],MATCH(ROW()-ROW(AM$1),CATCHERS,0)),"")</f>
        <v>Roberto Perez</v>
      </c>
      <c r="AN79" t="str">
        <f>IF(PLAYERIDMAP2[[#This Row],[POS]]="1B",MAX(AN$1:AN78)+1,"")</f>
        <v/>
      </c>
      <c r="AO79" t="str">
        <f>IFERROR(INDEX(PLAYERIDMAP2[PLAYERNAME],MATCH(ROW()-ROW(AO$1),FIRSTBASE,0)),"")</f>
        <v>Justin Smoak</v>
      </c>
      <c r="AP79" t="str">
        <f>IF(PLAYERIDMAP2[[#This Row],[POS]]="2B",MAX(AP$1:AP78)+1,"")</f>
        <v/>
      </c>
      <c r="AQ79" t="str">
        <f>IFERROR(INDEX(PLAYERIDMAP2[PLAYERNAME],MATCH(ROW()-ROW(AQ$1),SECONDBASE,0)),"")</f>
        <v>Joe Panik</v>
      </c>
      <c r="AR79" t="str">
        <f>IF(PLAYERIDMAP2[[#This Row],[POS]]="3B",MAX(AR$1:AR78)+1,"")</f>
        <v/>
      </c>
      <c r="AS79" t="str">
        <f>IFERROR(INDEX(PLAYERIDMAP2[PLAYERNAME],MATCH(ROW()-ROW(AS$1),THIRDBASE,0)),"")</f>
        <v>Pablo Sandoval</v>
      </c>
      <c r="AT79">
        <f>IF(PLAYERIDMAP2[[#This Row],[POS]]="SS",MAX(AT$1:AT78)+1,"")</f>
        <v>8</v>
      </c>
      <c r="AU79" t="str">
        <f>IFERROR(INDEX(PLAYERIDMAP2[PLAYERNAME],MATCH(ROW()-ROW(AU$1),SHORTSTOP,0)),"")</f>
        <v>Andrew Romine</v>
      </c>
      <c r="AV79" t="str">
        <f>IF(PLAYERIDMAP2[[#This Row],[POS]]="OF",MAX(AV$1:AV78)+1,"")</f>
        <v/>
      </c>
      <c r="AW79" t="str">
        <f>IFERROR(INDEX(PLAYERIDMAP2[PLAYERNAME],MATCH(ROW()-ROW(AW$1),OUTFIELD,0)),"")</f>
        <v>Alejandro De Aza</v>
      </c>
      <c r="AX79">
        <f>IF(PLAYERIDMAP2[[#This Row],[POS]]&lt;&gt;"P",MAX(AX$1:AX78)+1,"")</f>
        <v>41</v>
      </c>
      <c r="AY79" t="str">
        <f>IFERROR(INDEX(PLAYERIDMAP2[PLAYERNAME],MATCH(ROW()-ROW(AY$1),HITTERS,0)),"")</f>
        <v>Julio Borbon</v>
      </c>
      <c r="AZ79" t="str">
        <f>IF(PLAYERIDMAP2[[#This Row],[POS]]="P",MAX(AZ$1:AZ78)+1,"")</f>
        <v/>
      </c>
      <c r="BA79" t="str">
        <f>IFERROR(INDEX(PLAYERIDMAP2[PLAYERNAME],MATCH(ROW()-ROW(BA$1),PITCHERS,0)),"")</f>
        <v>Archie Bradley</v>
      </c>
    </row>
    <row r="80" spans="1:53" x14ac:dyDescent="0.25">
      <c r="A80" t="s">
        <v>11265</v>
      </c>
      <c r="B80" t="s">
        <v>5319</v>
      </c>
      <c r="C80" s="1">
        <v>31547</v>
      </c>
      <c r="D80" t="s">
        <v>16854</v>
      </c>
      <c r="E80" t="s">
        <v>17736</v>
      </c>
      <c r="F80" t="s">
        <v>11151</v>
      </c>
      <c r="G80" t="s">
        <v>16838</v>
      </c>
      <c r="H80" t="s">
        <v>10998</v>
      </c>
      <c r="I80" t="s">
        <v>18822</v>
      </c>
      <c r="J80" t="s">
        <v>5319</v>
      </c>
      <c r="K80">
        <v>488681</v>
      </c>
      <c r="L80" t="s">
        <v>5319</v>
      </c>
      <c r="M80">
        <v>1740907</v>
      </c>
      <c r="N80" t="s">
        <v>5319</v>
      </c>
      <c r="O80" t="s">
        <v>11266</v>
      </c>
      <c r="P80" t="s">
        <v>11265</v>
      </c>
      <c r="Q80">
        <v>9263</v>
      </c>
      <c r="R80" t="s">
        <v>5319</v>
      </c>
      <c r="S80">
        <v>30732</v>
      </c>
      <c r="T80" t="s">
        <v>5319</v>
      </c>
      <c r="V80" t="s">
        <v>11267</v>
      </c>
      <c r="W80">
        <v>49251</v>
      </c>
      <c r="X80">
        <v>9263</v>
      </c>
      <c r="Y80" t="s">
        <v>5319</v>
      </c>
      <c r="Z80" t="s">
        <v>11268</v>
      </c>
      <c r="AA80" t="s">
        <v>5703</v>
      </c>
      <c r="AB80" t="s">
        <v>5703</v>
      </c>
      <c r="AC80" t="s">
        <v>5319</v>
      </c>
      <c r="AD80" t="s">
        <v>11268</v>
      </c>
      <c r="AE80">
        <v>11831</v>
      </c>
      <c r="AF80" t="s">
        <v>5319</v>
      </c>
      <c r="AG80">
        <v>13751</v>
      </c>
      <c r="AH80" t="s">
        <v>5319</v>
      </c>
      <c r="AL80" t="str">
        <f>IF(PLAYERIDMAP2[[#This Row],[POS]]="C",MAX(AL$1:AL79)+1,"")</f>
        <v/>
      </c>
      <c r="AM80" t="str">
        <f>IFERROR(INDEX(PLAYERIDMAP2[PLAYERNAME],MATCH(ROW()-ROW(AM$1),CATCHERS,0)),"")</f>
        <v>Salvador Perez</v>
      </c>
      <c r="AN80" t="str">
        <f>IF(PLAYERIDMAP2[[#This Row],[POS]]="1B",MAX(AN$1:AN79)+1,"")</f>
        <v/>
      </c>
      <c r="AO80" t="str">
        <f>IFERROR(INDEX(PLAYERIDMAP2[PLAYERNAME],MATCH(ROW()-ROW(AO$1),FIRSTBASE,0)),"")</f>
        <v>Brandon Snyder</v>
      </c>
      <c r="AP80" t="str">
        <f>IF(PLAYERIDMAP2[[#This Row],[POS]]="2B",MAX(AP$1:AP79)+1,"")</f>
        <v/>
      </c>
      <c r="AQ80" t="str">
        <f>IFERROR(INDEX(PLAYERIDMAP2[PLAYERNAME],MATCH(ROW()-ROW(AQ$1),SECONDBASE,0)),"")</f>
        <v>Tyler Pastornicky</v>
      </c>
      <c r="AR80" t="str">
        <f>IF(PLAYERIDMAP2[[#This Row],[POS]]="3B",MAX(AR$1:AR79)+1,"")</f>
        <v/>
      </c>
      <c r="AS80" t="str">
        <f>IFERROR(INDEX(PLAYERIDMAP2[PLAYERNAME],MATCH(ROW()-ROW(AS$1),THIRDBASE,0)),"")</f>
        <v>Miguel Sano</v>
      </c>
      <c r="AT80" t="str">
        <f>IF(PLAYERIDMAP2[[#This Row],[POS]]="SS",MAX(AT$1:AT79)+1,"")</f>
        <v/>
      </c>
      <c r="AU80" t="str">
        <f>IFERROR(INDEX(PLAYERIDMAP2[PLAYERNAME],MATCH(ROW()-ROW(AU$1),SHORTSTOP,0)),"")</f>
        <v>Addison Russell</v>
      </c>
      <c r="AV80">
        <f>IF(PLAYERIDMAP2[[#This Row],[POS]]="OF",MAX(AV$1:AV79)+1,"")</f>
        <v>11</v>
      </c>
      <c r="AW80" t="str">
        <f>IFERROR(INDEX(PLAYERIDMAP2[PLAYERNAME],MATCH(ROW()-ROW(AW$1),OUTFIELD,0)),"")</f>
        <v>Jaff Decker</v>
      </c>
      <c r="AX80">
        <f>IF(PLAYERIDMAP2[[#This Row],[POS]]&lt;&gt;"P",MAX(AX$1:AX79)+1,"")</f>
        <v>42</v>
      </c>
      <c r="AY80" t="str">
        <f>IFERROR(INDEX(PLAYERIDMAP2[PLAYERNAME],MATCH(ROW()-ROW(AY$1),HITTERS,0)),"")</f>
        <v>J.C. Boscan</v>
      </c>
      <c r="AZ80" t="str">
        <f>IF(PLAYERIDMAP2[[#This Row],[POS]]="P",MAX(AZ$1:AZ79)+1,"")</f>
        <v/>
      </c>
      <c r="BA80" t="str">
        <f>IFERROR(INDEX(PLAYERIDMAP2[PLAYERNAME],MATCH(ROW()-ROW(BA$1),PITCHERS,0)),"")</f>
        <v>Craig Breslow</v>
      </c>
    </row>
    <row r="81" spans="1:53" x14ac:dyDescent="0.25">
      <c r="A81" t="s">
        <v>11269</v>
      </c>
      <c r="B81" t="s">
        <v>3865</v>
      </c>
      <c r="C81" s="1">
        <v>31359</v>
      </c>
      <c r="D81" t="s">
        <v>18386</v>
      </c>
      <c r="E81" t="s">
        <v>18387</v>
      </c>
      <c r="F81" t="s">
        <v>11119</v>
      </c>
      <c r="G81" t="s">
        <v>14693</v>
      </c>
      <c r="H81" t="s">
        <v>5706</v>
      </c>
      <c r="I81" t="s">
        <v>18388</v>
      </c>
      <c r="J81" t="s">
        <v>3865</v>
      </c>
      <c r="K81">
        <v>446381</v>
      </c>
      <c r="L81" t="s">
        <v>3865</v>
      </c>
      <c r="M81">
        <v>1599166</v>
      </c>
      <c r="N81" t="s">
        <v>3865</v>
      </c>
      <c r="O81" t="s">
        <v>11270</v>
      </c>
      <c r="P81" t="s">
        <v>11269</v>
      </c>
      <c r="Q81">
        <v>8787</v>
      </c>
      <c r="R81" t="s">
        <v>3865</v>
      </c>
      <c r="S81">
        <v>29567</v>
      </c>
      <c r="T81" t="s">
        <v>3865</v>
      </c>
      <c r="U81" t="s">
        <v>3865</v>
      </c>
      <c r="V81" t="s">
        <v>11271</v>
      </c>
      <c r="W81">
        <v>57645</v>
      </c>
      <c r="X81">
        <v>8787</v>
      </c>
      <c r="Y81" t="s">
        <v>3865</v>
      </c>
      <c r="Z81" t="s">
        <v>11272</v>
      </c>
      <c r="AA81" t="s">
        <v>5703</v>
      </c>
      <c r="AB81" t="s">
        <v>5703</v>
      </c>
      <c r="AC81" t="s">
        <v>3865</v>
      </c>
      <c r="AD81" t="s">
        <v>11272</v>
      </c>
      <c r="AF81" t="s">
        <v>3865</v>
      </c>
      <c r="AG81">
        <v>12499</v>
      </c>
      <c r="AH81" t="s">
        <v>3865</v>
      </c>
      <c r="AL81" t="str">
        <f>IF(PLAYERIDMAP2[[#This Row],[POS]]="C",MAX(AL$1:AL80)+1,"")</f>
        <v/>
      </c>
      <c r="AM81" t="str">
        <f>IFERROR(INDEX(PLAYERIDMAP2[PLAYERNAME],MATCH(ROW()-ROW(AM$1),CATCHERS,0)),"")</f>
        <v>Josh Phegley</v>
      </c>
      <c r="AN81" t="str">
        <f>IF(PLAYERIDMAP2[[#This Row],[POS]]="1B",MAX(AN$1:AN80)+1,"")</f>
        <v/>
      </c>
      <c r="AO81" t="str">
        <f>IFERROR(INDEX(PLAYERIDMAP2[PLAYERNAME],MATCH(ROW()-ROW(AO$1),FIRSTBASE,0)),"")</f>
        <v>Nick Swisher</v>
      </c>
      <c r="AP81">
        <f>IF(PLAYERIDMAP2[[#This Row],[POS]]="2B",MAX(AP$1:AP80)+1,"")</f>
        <v>8</v>
      </c>
      <c r="AQ81" t="str">
        <f>IFERROR(INDEX(PLAYERIDMAP2[PLAYERNAME],MATCH(ROW()-ROW(AQ$1),SECONDBASE,0)),"")</f>
        <v>Dustin Pedroia</v>
      </c>
      <c r="AR81" t="str">
        <f>IF(PLAYERIDMAP2[[#This Row],[POS]]="3B",MAX(AR$1:AR80)+1,"")</f>
        <v/>
      </c>
      <c r="AS81" t="str">
        <f>IFERROR(INDEX(PLAYERIDMAP2[PLAYERNAME],MATCH(ROW()-ROW(AS$1),THIRDBASE,0)),"")</f>
        <v>Carlos Santana</v>
      </c>
      <c r="AT81" t="str">
        <f>IF(PLAYERIDMAP2[[#This Row],[POS]]="SS",MAX(AT$1:AT80)+1,"")</f>
        <v/>
      </c>
      <c r="AU81" t="str">
        <f>IFERROR(INDEX(PLAYERIDMAP2[PLAYERNAME],MATCH(ROW()-ROW(AU$1),SHORTSTOP,0)),"")</f>
        <v>Josh Rutledge</v>
      </c>
      <c r="AV81" t="str">
        <f>IF(PLAYERIDMAP2[[#This Row],[POS]]="OF",MAX(AV$1:AV80)+1,"")</f>
        <v/>
      </c>
      <c r="AW81" t="str">
        <f>IFERROR(INDEX(PLAYERIDMAP2[PLAYERNAME],MATCH(ROW()-ROW(AW$1),OUTFIELD,0)),"")</f>
        <v>David DeJesus</v>
      </c>
      <c r="AX81">
        <f>IF(PLAYERIDMAP2[[#This Row],[POS]]&lt;&gt;"P",MAX(AX$1:AX80)+1,"")</f>
        <v>43</v>
      </c>
      <c r="AY81" t="str">
        <f>IFERROR(INDEX(PLAYERIDMAP2[PLAYERNAME],MATCH(ROW()-ROW(AY$1),HITTERS,0)),"")</f>
        <v>Jason Bourgeois</v>
      </c>
      <c r="AZ81" t="str">
        <f>IF(PLAYERIDMAP2[[#This Row],[POS]]="P",MAX(AZ$1:AZ80)+1,"")</f>
        <v/>
      </c>
      <c r="BA81" t="str">
        <f>IFERROR(INDEX(PLAYERIDMAP2[PLAYERNAME],MATCH(ROW()-ROW(BA$1),PITCHERS,0)),"")</f>
        <v>Zach Britton</v>
      </c>
    </row>
    <row r="82" spans="1:53" x14ac:dyDescent="0.25">
      <c r="A82" t="s">
        <v>11273</v>
      </c>
      <c r="B82" t="s">
        <v>10409</v>
      </c>
      <c r="C82" s="1">
        <v>32025</v>
      </c>
      <c r="D82" t="s">
        <v>17413</v>
      </c>
      <c r="E82" t="s">
        <v>17736</v>
      </c>
      <c r="F82" t="s">
        <v>11126</v>
      </c>
      <c r="G82" t="s">
        <v>14693</v>
      </c>
      <c r="H82" t="s">
        <v>10988</v>
      </c>
      <c r="I82" t="s">
        <v>17737</v>
      </c>
      <c r="J82" t="s">
        <v>10409</v>
      </c>
      <c r="K82">
        <v>488683</v>
      </c>
      <c r="L82" t="s">
        <v>10409</v>
      </c>
      <c r="M82">
        <v>1666820</v>
      </c>
      <c r="N82" t="s">
        <v>10409</v>
      </c>
      <c r="O82" t="s">
        <v>11274</v>
      </c>
      <c r="P82" t="s">
        <v>11273</v>
      </c>
      <c r="Q82">
        <v>9199</v>
      </c>
      <c r="R82" t="s">
        <v>10409</v>
      </c>
      <c r="S82">
        <v>30789</v>
      </c>
      <c r="T82" t="s">
        <v>10409</v>
      </c>
      <c r="V82" t="s">
        <v>11275</v>
      </c>
      <c r="W82">
        <v>58048</v>
      </c>
      <c r="X82">
        <v>9199</v>
      </c>
      <c r="Y82" t="s">
        <v>10409</v>
      </c>
      <c r="Z82" t="s">
        <v>16099</v>
      </c>
      <c r="AA82" t="s">
        <v>10958</v>
      </c>
      <c r="AB82" t="s">
        <v>10958</v>
      </c>
      <c r="AD82" t="s">
        <v>16099</v>
      </c>
      <c r="AL82" t="str">
        <f>IF(PLAYERIDMAP2[[#This Row],[POS]]="C",MAX(AL$1:AL81)+1,"")</f>
        <v/>
      </c>
      <c r="AM82" t="str">
        <f>IFERROR(INDEX(PLAYERIDMAP2[PLAYERNAME],MATCH(ROW()-ROW(AM$1),CATCHERS,0)),"")</f>
        <v>A.J. Pierzynski</v>
      </c>
      <c r="AN82" t="str">
        <f>IF(PLAYERIDMAP2[[#This Row],[POS]]="1B",MAX(AN$1:AN81)+1,"")</f>
        <v/>
      </c>
      <c r="AO82" t="str">
        <f>IFERROR(INDEX(PLAYERIDMAP2[PLAYERNAME],MATCH(ROW()-ROW(AO$1),FIRSTBASE,0)),"")</f>
        <v>Mark Teixeira</v>
      </c>
      <c r="AP82" t="str">
        <f>IF(PLAYERIDMAP2[[#This Row],[POS]]="2B",MAX(AP$1:AP81)+1,"")</f>
        <v/>
      </c>
      <c r="AQ82" t="str">
        <f>IFERROR(INDEX(PLAYERIDMAP2[PLAYERNAME],MATCH(ROW()-ROW(AQ$1),SECONDBASE,0)),"")</f>
        <v>Ramiro Pena</v>
      </c>
      <c r="AR82" t="str">
        <f>IF(PLAYERIDMAP2[[#This Row],[POS]]="3B",MAX(AR$1:AR81)+1,"")</f>
        <v/>
      </c>
      <c r="AS82" t="str">
        <f>IFERROR(INDEX(PLAYERIDMAP2[PLAYERNAME],MATCH(ROW()-ROW(AS$1),THIRDBASE,0)),"")</f>
        <v>Kyle Seager</v>
      </c>
      <c r="AT82" t="str">
        <f>IF(PLAYERIDMAP2[[#This Row],[POS]]="SS",MAX(AT$1:AT81)+1,"")</f>
        <v/>
      </c>
      <c r="AU82" t="str">
        <f>IFERROR(INDEX(PLAYERIDMAP2[PLAYERNAME],MATCH(ROW()-ROW(AU$1),SHORTSTOP,0)),"")</f>
        <v>Brendan Ryan</v>
      </c>
      <c r="AV82" t="str">
        <f>IF(PLAYERIDMAP2[[#This Row],[POS]]="OF",MAX(AV$1:AV81)+1,"")</f>
        <v/>
      </c>
      <c r="AW82" t="str">
        <f>IFERROR(INDEX(PLAYERIDMAP2[PLAYERNAME],MATCH(ROW()-ROW(AW$1),OUTFIELD,0)),"")</f>
        <v>Matt den Dekker</v>
      </c>
      <c r="AX82" t="str">
        <f>IF(PLAYERIDMAP2[[#This Row],[POS]]&lt;&gt;"P",MAX(AX$1:AX81)+1,"")</f>
        <v/>
      </c>
      <c r="AY82" t="str">
        <f>IFERROR(INDEX(PLAYERIDMAP2[PLAYERNAME],MATCH(ROW()-ROW(AY$1),HITTERS,0)),"")</f>
        <v>Peter Bourjos</v>
      </c>
      <c r="AZ82">
        <f>IF(PLAYERIDMAP2[[#This Row],[POS]]="P",MAX(AZ$1:AZ81)+1,"")</f>
        <v>38</v>
      </c>
      <c r="BA82" t="str">
        <f>IFERROR(INDEX(PLAYERIDMAP2[PLAYERNAME],MATCH(ROW()-ROW(BA$1),PITCHERS,0)),"")</f>
        <v>Aaron Brooks</v>
      </c>
    </row>
    <row r="83" spans="1:53" x14ac:dyDescent="0.25">
      <c r="A83" t="s">
        <v>18323</v>
      </c>
      <c r="B83" t="s">
        <v>4212</v>
      </c>
      <c r="C83" s="1">
        <v>33245</v>
      </c>
      <c r="D83" t="s">
        <v>18324</v>
      </c>
      <c r="E83" t="s">
        <v>18325</v>
      </c>
      <c r="F83" t="s">
        <v>11164</v>
      </c>
      <c r="G83" t="s">
        <v>16838</v>
      </c>
      <c r="H83" t="s">
        <v>11110</v>
      </c>
      <c r="I83" t="s">
        <v>18326</v>
      </c>
      <c r="J83" t="s">
        <v>4212</v>
      </c>
      <c r="P83" t="s">
        <v>18323</v>
      </c>
      <c r="AA83" t="s">
        <v>11011</v>
      </c>
      <c r="AB83" t="s">
        <v>5703</v>
      </c>
      <c r="AD83" t="s">
        <v>18327</v>
      </c>
      <c r="AL83">
        <f>IF(PLAYERIDMAP2[[#This Row],[POS]]="C",MAX(AL$1:AL82)+1,"")</f>
        <v>7</v>
      </c>
      <c r="AM83" t="str">
        <f>IFERROR(INDEX(PLAYERIDMAP2[PLAYERNAME],MATCH(ROW()-ROW(AM$1),CATCHERS,0)),"")</f>
        <v>Manny Pina</v>
      </c>
      <c r="AN83" t="str">
        <f>IF(PLAYERIDMAP2[[#This Row],[POS]]="1B",MAX(AN$1:AN82)+1,"")</f>
        <v/>
      </c>
      <c r="AO83" t="str">
        <f>IFERROR(INDEX(PLAYERIDMAP2[PLAYERNAME],MATCH(ROW()-ROW(AO$1),FIRSTBASE,0)),"")</f>
        <v>Jim Thome</v>
      </c>
      <c r="AP83" t="str">
        <f>IF(PLAYERIDMAP2[[#This Row],[POS]]="2B",MAX(AP$1:AP82)+1,"")</f>
        <v/>
      </c>
      <c r="AQ83" t="str">
        <f>IFERROR(INDEX(PLAYERIDMAP2[PLAYERNAME],MATCH(ROW()-ROW(AQ$1),SECONDBASE,0)),"")</f>
        <v>Hernan Perez</v>
      </c>
      <c r="AR83" t="str">
        <f>IF(PLAYERIDMAP2[[#This Row],[POS]]="3B",MAX(AR$1:AR82)+1,"")</f>
        <v/>
      </c>
      <c r="AS83" t="str">
        <f>IFERROR(INDEX(PLAYERIDMAP2[PLAYERNAME],MATCH(ROW()-ROW(AS$1),THIRDBASE,0)),"")</f>
        <v>Richie Shaffer</v>
      </c>
      <c r="AT83" t="str">
        <f>IF(PLAYERIDMAP2[[#This Row],[POS]]="SS",MAX(AT$1:AT82)+1,"")</f>
        <v/>
      </c>
      <c r="AU83" t="str">
        <f>IFERROR(INDEX(PLAYERIDMAP2[PLAYERNAME],MATCH(ROW()-ROW(AU$1),SHORTSTOP,0)),"")</f>
        <v>Freddy Sanchez</v>
      </c>
      <c r="AV83" t="str">
        <f>IF(PLAYERIDMAP2[[#This Row],[POS]]="OF",MAX(AV$1:AV82)+1,"")</f>
        <v/>
      </c>
      <c r="AW83" t="str">
        <f>IFERROR(INDEX(PLAYERIDMAP2[PLAYERNAME],MATCH(ROW()-ROW(AW$1),OUTFIELD,0)),"")</f>
        <v>Chris Denorfia</v>
      </c>
      <c r="AX83">
        <f>IF(PLAYERIDMAP2[[#This Row],[POS]]&lt;&gt;"P",MAX(AX$1:AX82)+1,"")</f>
        <v>44</v>
      </c>
      <c r="AY83" t="str">
        <f>IFERROR(INDEX(PLAYERIDMAP2[PLAYERNAME],MATCH(ROW()-ROW(AY$1),HITTERS,0)),"")</f>
        <v>Justin Bour</v>
      </c>
      <c r="AZ83" t="str">
        <f>IF(PLAYERIDMAP2[[#This Row],[POS]]="P",MAX(AZ$1:AZ82)+1,"")</f>
        <v/>
      </c>
      <c r="BA83" t="str">
        <f>IFERROR(INDEX(PLAYERIDMAP2[PLAYERNAME],MATCH(ROW()-ROW(BA$1),PITCHERS,0)),"")</f>
        <v>Rex Brothers</v>
      </c>
    </row>
    <row r="84" spans="1:53" x14ac:dyDescent="0.25">
      <c r="A84" t="s">
        <v>20827</v>
      </c>
      <c r="B84" t="s">
        <v>10891</v>
      </c>
      <c r="C84" s="1">
        <v>32144</v>
      </c>
      <c r="D84" t="s">
        <v>18409</v>
      </c>
      <c r="E84" t="s">
        <v>20828</v>
      </c>
      <c r="F84" t="s">
        <v>11373</v>
      </c>
      <c r="G84" t="s">
        <v>16838</v>
      </c>
      <c r="H84" t="s">
        <v>10988</v>
      </c>
      <c r="I84" t="s">
        <v>20829</v>
      </c>
      <c r="J84" t="s">
        <v>10891</v>
      </c>
      <c r="K84">
        <v>502578</v>
      </c>
      <c r="L84" t="s">
        <v>10891</v>
      </c>
      <c r="M84">
        <v>2052550</v>
      </c>
      <c r="N84" t="s">
        <v>10891</v>
      </c>
      <c r="O84" t="s">
        <v>20830</v>
      </c>
      <c r="P84" t="s">
        <v>20827</v>
      </c>
      <c r="Q84">
        <v>9650</v>
      </c>
      <c r="R84" t="s">
        <v>10891</v>
      </c>
      <c r="S84">
        <v>33005</v>
      </c>
      <c r="T84" t="s">
        <v>10891</v>
      </c>
      <c r="V84" t="s">
        <v>20831</v>
      </c>
      <c r="W84">
        <v>65829</v>
      </c>
      <c r="X84">
        <v>9650</v>
      </c>
      <c r="Y84" t="s">
        <v>10891</v>
      </c>
      <c r="Z84" t="s">
        <v>20832</v>
      </c>
      <c r="AA84" t="s">
        <v>5703</v>
      </c>
      <c r="AB84" t="s">
        <v>5703</v>
      </c>
      <c r="AD84" t="s">
        <v>20832</v>
      </c>
      <c r="AF84" t="s">
        <v>10891</v>
      </c>
      <c r="AG84">
        <v>39076</v>
      </c>
      <c r="AH84" t="s">
        <v>10891</v>
      </c>
      <c r="AL84" t="str">
        <f>IF(PLAYERIDMAP2[[#This Row],[POS]]="C",MAX(AL$1:AL83)+1,"")</f>
        <v/>
      </c>
      <c r="AM84" t="str">
        <f>IFERROR(INDEX(PLAYERIDMAP2[PLAYERNAME],MATCH(ROW()-ROW(AM$1),CATCHERS,0)),"")</f>
        <v>Josmil Pinto</v>
      </c>
      <c r="AN84" t="str">
        <f>IF(PLAYERIDMAP2[[#This Row],[POS]]="1B",MAX(AN$1:AN83)+1,"")</f>
        <v/>
      </c>
      <c r="AO84" t="str">
        <f>IFERROR(INDEX(PLAYERIDMAP2[PLAYERNAME],MATCH(ROW()-ROW(AO$1),FIRSTBASE,0)),"")</f>
        <v>Kennys Vargas</v>
      </c>
      <c r="AP84" t="str">
        <f>IF(PLAYERIDMAP2[[#This Row],[POS]]="2B",MAX(AP$1:AP83)+1,"")</f>
        <v/>
      </c>
      <c r="AQ84" t="str">
        <f>IFERROR(INDEX(PLAYERIDMAP2[PLAYERNAME],MATCH(ROW()-ROW(AQ$1),SECONDBASE,0)),"")</f>
        <v>Jace Peterson</v>
      </c>
      <c r="AR84" t="str">
        <f>IF(PLAYERIDMAP2[[#This Row],[POS]]="3B",MAX(AR$1:AR83)+1,"")</f>
        <v/>
      </c>
      <c r="AS84" t="str">
        <f>IFERROR(INDEX(PLAYERIDMAP2[PLAYERNAME],MATCH(ROW()-ROW(AS$1),THIRDBASE,0)),"")</f>
        <v>Scott Sizemore</v>
      </c>
      <c r="AT84" t="str">
        <f>IF(PLAYERIDMAP2[[#This Row],[POS]]="SS",MAX(AT$1:AT83)+1,"")</f>
        <v/>
      </c>
      <c r="AU84" t="str">
        <f>IFERROR(INDEX(PLAYERIDMAP2[PLAYERNAME],MATCH(ROW()-ROW(AU$1),SHORTSTOP,0)),"")</f>
        <v>Danny Santana</v>
      </c>
      <c r="AV84" t="str">
        <f>IF(PLAYERIDMAP2[[#This Row],[POS]]="OF",MAX(AV$1:AV83)+1,"")</f>
        <v/>
      </c>
      <c r="AW84" t="str">
        <f>IFERROR(INDEX(PLAYERIDMAP2[PLAYERNAME],MATCH(ROW()-ROW(AW$1),OUTFIELD,0)),"")</f>
        <v>Delino Deshields Jr.</v>
      </c>
      <c r="AX84" t="str">
        <f>IF(PLAYERIDMAP2[[#This Row],[POS]]&lt;&gt;"P",MAX(AX$1:AX83)+1,"")</f>
        <v/>
      </c>
      <c r="AY84" t="str">
        <f>IFERROR(INDEX(PLAYERIDMAP2[PLAYERNAME],MATCH(ROW()-ROW(AY$1),HITTERS,0)),"")</f>
        <v>Michael Bourn</v>
      </c>
      <c r="AZ84">
        <f>IF(PLAYERIDMAP2[[#This Row],[POS]]="P",MAX(AZ$1:AZ83)+1,"")</f>
        <v>39</v>
      </c>
      <c r="BA84" t="str">
        <f>IFERROR(INDEX(PLAYERIDMAP2[PLAYERNAME],MATCH(ROW()-ROW(BA$1),PITCHERS,0)),"")</f>
        <v>Barret Browning</v>
      </c>
    </row>
    <row r="85" spans="1:53" x14ac:dyDescent="0.25">
      <c r="A85" t="s">
        <v>11276</v>
      </c>
      <c r="B85" t="s">
        <v>3937</v>
      </c>
      <c r="C85" s="1">
        <v>29158</v>
      </c>
      <c r="D85" t="s">
        <v>17440</v>
      </c>
      <c r="E85" t="s">
        <v>20057</v>
      </c>
      <c r="F85" t="s">
        <v>11016</v>
      </c>
      <c r="G85" t="s">
        <v>11016</v>
      </c>
      <c r="H85" t="s">
        <v>11097</v>
      </c>
      <c r="I85" t="s">
        <v>20058</v>
      </c>
      <c r="J85" t="s">
        <v>3937</v>
      </c>
      <c r="K85">
        <v>430583</v>
      </c>
      <c r="L85" t="s">
        <v>3937</v>
      </c>
      <c r="M85">
        <v>392862</v>
      </c>
      <c r="N85" t="s">
        <v>3937</v>
      </c>
      <c r="O85" t="s">
        <v>11277</v>
      </c>
      <c r="P85" t="s">
        <v>11276</v>
      </c>
      <c r="Q85">
        <v>7388</v>
      </c>
      <c r="R85" t="s">
        <v>3937</v>
      </c>
      <c r="S85">
        <v>6044</v>
      </c>
      <c r="T85" t="s">
        <v>3937</v>
      </c>
      <c r="V85" t="s">
        <v>11278</v>
      </c>
      <c r="W85">
        <v>32500</v>
      </c>
      <c r="X85">
        <v>7388</v>
      </c>
      <c r="Y85" t="s">
        <v>3937</v>
      </c>
      <c r="Z85" t="s">
        <v>16372</v>
      </c>
      <c r="AA85" t="s">
        <v>5703</v>
      </c>
      <c r="AB85" t="s">
        <v>5703</v>
      </c>
      <c r="AD85" t="s">
        <v>16372</v>
      </c>
      <c r="AL85" t="str">
        <f>IF(PLAYERIDMAP2[[#This Row],[POS]]="C",MAX(AL$1:AL84)+1,"")</f>
        <v/>
      </c>
      <c r="AM85" t="str">
        <f>IFERROR(INDEX(PLAYERIDMAP2[PLAYERNAME],MATCH(ROW()-ROW(AM$1),CATCHERS,0)),"")</f>
        <v>Kevin Plawecki</v>
      </c>
      <c r="AN85" t="str">
        <f>IF(PLAYERIDMAP2[[#This Row],[POS]]="1B",MAX(AN$1:AN84)+1,"")</f>
        <v/>
      </c>
      <c r="AO85" t="str">
        <f>IFERROR(INDEX(PLAYERIDMAP2[PLAYERNAME],MATCH(ROW()-ROW(AO$1),FIRSTBASE,0)),"")</f>
        <v>Stephen Vogt</v>
      </c>
      <c r="AP85" t="str">
        <f>IF(PLAYERIDMAP2[[#This Row],[POS]]="2B",MAX(AP$1:AP84)+1,"")</f>
        <v/>
      </c>
      <c r="AQ85" t="str">
        <f>IFERROR(INDEX(PLAYERIDMAP2[PLAYERNAME],MATCH(ROW()-ROW(AQ$1),SECONDBASE,0)),"")</f>
        <v>Cord Phelps</v>
      </c>
      <c r="AR85" t="str">
        <f>IF(PLAYERIDMAP2[[#This Row],[POS]]="3B",MAX(AR$1:AR84)+1,"")</f>
        <v/>
      </c>
      <c r="AS85" t="str">
        <f>IFERROR(INDEX(PLAYERIDMAP2[PLAYERNAME],MATCH(ROW()-ROW(AS$1),THIRDBASE,0)),"")</f>
        <v>Ian Stewart</v>
      </c>
      <c r="AT85">
        <f>IF(PLAYERIDMAP2[[#This Row],[POS]]="SS",MAX(AT$1:AT84)+1,"")</f>
        <v>9</v>
      </c>
      <c r="AU85" t="str">
        <f>IFERROR(INDEX(PLAYERIDMAP2[PLAYERNAME],MATCH(ROW()-ROW(AU$1),SHORTSTOP,0)),"")</f>
        <v>Ramon Santiago</v>
      </c>
      <c r="AV85" t="str">
        <f>IF(PLAYERIDMAP2[[#This Row],[POS]]="OF",MAX(AV$1:AV84)+1,"")</f>
        <v/>
      </c>
      <c r="AW85" t="str">
        <f>IFERROR(INDEX(PLAYERIDMAP2[PLAYERNAME],MATCH(ROW()-ROW(AW$1),OUTFIELD,0)),"")</f>
        <v>Matt Diaz</v>
      </c>
      <c r="AX85">
        <f>IF(PLAYERIDMAP2[[#This Row],[POS]]&lt;&gt;"P",MAX(AX$1:AX84)+1,"")</f>
        <v>45</v>
      </c>
      <c r="AY85" t="str">
        <f>IFERROR(INDEX(PLAYERIDMAP2[PLAYERNAME],MATCH(ROW()-ROW(AY$1),HITTERS,0)),"")</f>
        <v>Jackie Bradley Jr.</v>
      </c>
      <c r="AZ85" t="str">
        <f>IF(PLAYERIDMAP2[[#This Row],[POS]]="P",MAX(AZ$1:AZ84)+1,"")</f>
        <v/>
      </c>
      <c r="BA85" t="str">
        <f>IFERROR(INDEX(PLAYERIDMAP2[PLAYERNAME],MATCH(ROW()-ROW(BA$1),PITCHERS,0)),"")</f>
        <v>Jonathan Broxton</v>
      </c>
    </row>
    <row r="86" spans="1:53" x14ac:dyDescent="0.25">
      <c r="A86" t="s">
        <v>11279</v>
      </c>
      <c r="B86" t="s">
        <v>5459</v>
      </c>
      <c r="C86" s="1">
        <v>31275</v>
      </c>
      <c r="D86" t="s">
        <v>20447</v>
      </c>
      <c r="E86" t="s">
        <v>20448</v>
      </c>
      <c r="F86" t="s">
        <v>10992</v>
      </c>
      <c r="G86" t="s">
        <v>14693</v>
      </c>
      <c r="H86" t="s">
        <v>11003</v>
      </c>
      <c r="I86" t="s">
        <v>20449</v>
      </c>
      <c r="J86" t="s">
        <v>5459</v>
      </c>
      <c r="K86">
        <v>435558</v>
      </c>
      <c r="L86" t="s">
        <v>5459</v>
      </c>
      <c r="M86">
        <v>546496</v>
      </c>
      <c r="N86" t="s">
        <v>5459</v>
      </c>
      <c r="O86" t="s">
        <v>11280</v>
      </c>
      <c r="P86" t="s">
        <v>11279</v>
      </c>
      <c r="Q86">
        <v>7635</v>
      </c>
      <c r="R86" t="s">
        <v>5459</v>
      </c>
      <c r="S86">
        <v>6397</v>
      </c>
      <c r="T86" t="s">
        <v>5459</v>
      </c>
      <c r="U86" t="s">
        <v>5459</v>
      </c>
      <c r="V86" t="s">
        <v>11281</v>
      </c>
      <c r="W86">
        <v>45389</v>
      </c>
      <c r="X86">
        <v>7635</v>
      </c>
      <c r="Y86" t="s">
        <v>5459</v>
      </c>
      <c r="Z86" t="s">
        <v>11282</v>
      </c>
      <c r="AA86" t="s">
        <v>10958</v>
      </c>
      <c r="AB86" t="s">
        <v>5703</v>
      </c>
      <c r="AC86" t="s">
        <v>5459</v>
      </c>
      <c r="AD86" t="s">
        <v>11282</v>
      </c>
      <c r="AL86" t="str">
        <f>IF(PLAYERIDMAP2[[#This Row],[POS]]="C",MAX(AL$1:AL85)+1,"")</f>
        <v/>
      </c>
      <c r="AM86" t="str">
        <f>IFERROR(INDEX(PLAYERIDMAP2[PLAYERNAME],MATCH(ROW()-ROW(AM$1),CATCHERS,0)),"")</f>
        <v>Jorge Posada</v>
      </c>
      <c r="AN86">
        <f>IF(PLAYERIDMAP2[[#This Row],[POS]]="1B",MAX(AN$1:AN85)+1,"")</f>
        <v>6</v>
      </c>
      <c r="AO86" t="str">
        <f>IFERROR(INDEX(PLAYERIDMAP2[PLAYERNAME],MATCH(ROW()-ROW(AO$1),FIRSTBASE,0)),"")</f>
        <v>Joey Votto</v>
      </c>
      <c r="AP86" t="str">
        <f>IF(PLAYERIDMAP2[[#This Row],[POS]]="2B",MAX(AP$1:AP85)+1,"")</f>
        <v/>
      </c>
      <c r="AQ86" t="str">
        <f>IFERROR(INDEX(PLAYERIDMAP2[PLAYERNAME],MATCH(ROW()-ROW(AQ$1),SECONDBASE,0)),"")</f>
        <v>Brandon Phillips</v>
      </c>
      <c r="AR86" t="str">
        <f>IF(PLAYERIDMAP2[[#This Row],[POS]]="3B",MAX(AR$1:AR85)+1,"")</f>
        <v/>
      </c>
      <c r="AS86" t="str">
        <f>IFERROR(INDEX(PLAYERIDMAP2[PLAYERNAME],MATCH(ROW()-ROW(AS$1),THIRDBASE,0)),"")</f>
        <v>Mark Teahen</v>
      </c>
      <c r="AT86" t="str">
        <f>IF(PLAYERIDMAP2[[#This Row],[POS]]="SS",MAX(AT$1:AT85)+1,"")</f>
        <v/>
      </c>
      <c r="AU86" t="str">
        <f>IFERROR(INDEX(PLAYERIDMAP2[PLAYERNAME],MATCH(ROW()-ROW(AU$1),SHORTSTOP,0)),"")</f>
        <v>Luis Sardinas</v>
      </c>
      <c r="AV86" t="str">
        <f>IF(PLAYERIDMAP2[[#This Row],[POS]]="OF",MAX(AV$1:AV85)+1,"")</f>
        <v/>
      </c>
      <c r="AW86" t="str">
        <f>IFERROR(INDEX(PLAYERIDMAP2[PLAYERNAME],MATCH(ROW()-ROW(AW$1),OUTFIELD,0)),"")</f>
        <v>Chris Dickerson</v>
      </c>
      <c r="AX86">
        <f>IF(PLAYERIDMAP2[[#This Row],[POS]]&lt;&gt;"P",MAX(AX$1:AX85)+1,"")</f>
        <v>46</v>
      </c>
      <c r="AY86" t="str">
        <f>IFERROR(INDEX(PLAYERIDMAP2[PLAYERNAME],MATCH(ROW()-ROW(AY$1),HITTERS,0)),"")</f>
        <v>Jackie Bradley</v>
      </c>
      <c r="AZ86" t="str">
        <f>IF(PLAYERIDMAP2[[#This Row],[POS]]="P",MAX(AZ$1:AZ85)+1,"")</f>
        <v/>
      </c>
      <c r="BA86" t="str">
        <f>IFERROR(INDEX(PLAYERIDMAP2[PLAYERNAME],MATCH(ROW()-ROW(BA$1),PITCHERS,0)),"")</f>
        <v>David Buchanan</v>
      </c>
    </row>
    <row r="87" spans="1:53" x14ac:dyDescent="0.25">
      <c r="A87" t="s">
        <v>11283</v>
      </c>
      <c r="B87" t="s">
        <v>10302</v>
      </c>
      <c r="C87" s="1">
        <v>32082</v>
      </c>
      <c r="D87" t="s">
        <v>17056</v>
      </c>
      <c r="E87" t="s">
        <v>17612</v>
      </c>
      <c r="F87" t="s">
        <v>11021</v>
      </c>
      <c r="G87" t="s">
        <v>14693</v>
      </c>
      <c r="H87" t="s">
        <v>10988</v>
      </c>
      <c r="I87" t="s">
        <v>17613</v>
      </c>
      <c r="J87" t="s">
        <v>10302</v>
      </c>
      <c r="K87">
        <v>542914</v>
      </c>
      <c r="L87" t="s">
        <v>10302</v>
      </c>
      <c r="M87">
        <v>1793606</v>
      </c>
      <c r="N87" t="s">
        <v>10302</v>
      </c>
      <c r="O87" t="s">
        <v>11284</v>
      </c>
      <c r="P87" t="s">
        <v>11283</v>
      </c>
      <c r="Q87">
        <v>8965</v>
      </c>
      <c r="R87" t="s">
        <v>10302</v>
      </c>
      <c r="S87">
        <v>31144</v>
      </c>
      <c r="T87" t="s">
        <v>10302</v>
      </c>
      <c r="V87" t="s">
        <v>11285</v>
      </c>
      <c r="W87">
        <v>58823</v>
      </c>
      <c r="X87">
        <v>8965</v>
      </c>
      <c r="Y87" t="s">
        <v>10302</v>
      </c>
      <c r="Z87" t="s">
        <v>11286</v>
      </c>
      <c r="AA87" t="s">
        <v>5703</v>
      </c>
      <c r="AB87" t="s">
        <v>5703</v>
      </c>
      <c r="AD87" t="s">
        <v>11286</v>
      </c>
      <c r="AF87" t="s">
        <v>10302</v>
      </c>
      <c r="AG87">
        <v>13404</v>
      </c>
      <c r="AH87" t="s">
        <v>10302</v>
      </c>
      <c r="AL87" t="str">
        <f>IF(PLAYERIDMAP2[[#This Row],[POS]]="C",MAX(AL$1:AL86)+1,"")</f>
        <v/>
      </c>
      <c r="AM87" t="str">
        <f>IFERROR(INDEX(PLAYERIDMAP2[PLAYERNAME],MATCH(ROW()-ROW(AM$1),CATCHERS,0)),"")</f>
        <v>Buster Posey</v>
      </c>
      <c r="AN87" t="str">
        <f>IF(PLAYERIDMAP2[[#This Row],[POS]]="1B",MAX(AN$1:AN86)+1,"")</f>
        <v/>
      </c>
      <c r="AO87" t="str">
        <f>IFERROR(INDEX(PLAYERIDMAP2[PLAYERNAME],MATCH(ROW()-ROW(AO$1),FIRSTBASE,0)),"")</f>
        <v>Christian Walker</v>
      </c>
      <c r="AP87" t="str">
        <f>IF(PLAYERIDMAP2[[#This Row],[POS]]="2B",MAX(AP$1:AP86)+1,"")</f>
        <v/>
      </c>
      <c r="AQ87" t="str">
        <f>IFERROR(INDEX(PLAYERIDMAP2[PLAYERNAME],MATCH(ROW()-ROW(AQ$1),SECONDBASE,0)),"")</f>
        <v>Jose Pirela</v>
      </c>
      <c r="AR87" t="str">
        <f>IF(PLAYERIDMAP2[[#This Row],[POS]]="3B",MAX(AR$1:AR86)+1,"")</f>
        <v/>
      </c>
      <c r="AS87" t="str">
        <f>IFERROR(INDEX(PLAYERIDMAP2[PLAYERNAME],MATCH(ROW()-ROW(AS$1),THIRDBASE,0)),"")</f>
        <v>Chad Tracy</v>
      </c>
      <c r="AT87" t="str">
        <f>IF(PLAYERIDMAP2[[#This Row],[POS]]="SS",MAX(AT$1:AT86)+1,"")</f>
        <v/>
      </c>
      <c r="AU87" t="str">
        <f>IFERROR(INDEX(PLAYERIDMAP2[PLAYERNAME],MATCH(ROW()-ROW(AU$1),SHORTSTOP,0)),"")</f>
        <v>Corey Seager</v>
      </c>
      <c r="AV87" t="str">
        <f>IF(PLAYERIDMAP2[[#This Row],[POS]]="OF",MAX(AV$1:AV86)+1,"")</f>
        <v/>
      </c>
      <c r="AW87" t="str">
        <f>IFERROR(INDEX(PLAYERIDMAP2[PLAYERNAME],MATCH(ROW()-ROW(AW$1),OUTFIELD,0)),"")</f>
        <v>Corey Dickerson</v>
      </c>
      <c r="AX87" t="str">
        <f>IF(PLAYERIDMAP2[[#This Row],[POS]]&lt;&gt;"P",MAX(AX$1:AX86)+1,"")</f>
        <v/>
      </c>
      <c r="AY87" t="str">
        <f>IFERROR(INDEX(PLAYERIDMAP2[PLAYERNAME],MATCH(ROW()-ROW(AY$1),HITTERS,0)),"")</f>
        <v>Milton Bradley</v>
      </c>
      <c r="AZ87">
        <f>IF(PLAYERIDMAP2[[#This Row],[POS]]="P",MAX(AZ$1:AZ86)+1,"")</f>
        <v>40</v>
      </c>
      <c r="BA87" t="str">
        <f>IFERROR(INDEX(PLAYERIDMAP2[PLAYERNAME],MATCH(ROW()-ROW(BA$1),PITCHERS,0)),"")</f>
        <v>Clay Buchholz</v>
      </c>
    </row>
    <row r="88" spans="1:53" x14ac:dyDescent="0.25">
      <c r="A88" t="s">
        <v>19877</v>
      </c>
      <c r="B88" t="s">
        <v>9328</v>
      </c>
      <c r="C88" s="1">
        <v>32561</v>
      </c>
      <c r="D88" t="s">
        <v>16985</v>
      </c>
      <c r="E88" t="s">
        <v>19878</v>
      </c>
      <c r="F88" t="s">
        <v>10992</v>
      </c>
      <c r="G88" t="s">
        <v>14693</v>
      </c>
      <c r="H88" t="s">
        <v>10988</v>
      </c>
      <c r="I88" t="s">
        <v>19879</v>
      </c>
      <c r="J88" t="s">
        <v>9328</v>
      </c>
      <c r="K88">
        <v>605135</v>
      </c>
      <c r="L88" t="s">
        <v>9328</v>
      </c>
      <c r="M88">
        <v>2114418</v>
      </c>
      <c r="N88" t="s">
        <v>9328</v>
      </c>
      <c r="O88" t="s">
        <v>19880</v>
      </c>
      <c r="P88" t="s">
        <v>19877</v>
      </c>
      <c r="Q88">
        <v>9799</v>
      </c>
      <c r="S88">
        <v>33148</v>
      </c>
      <c r="T88" t="s">
        <v>9328</v>
      </c>
      <c r="W88">
        <v>69516</v>
      </c>
      <c r="X88">
        <v>9799</v>
      </c>
      <c r="Y88" t="s">
        <v>9328</v>
      </c>
      <c r="Z88" t="s">
        <v>19881</v>
      </c>
      <c r="AA88" t="s">
        <v>5703</v>
      </c>
      <c r="AB88" t="s">
        <v>5703</v>
      </c>
      <c r="AD88" t="s">
        <v>19881</v>
      </c>
      <c r="AF88" t="s">
        <v>9328</v>
      </c>
      <c r="AG88">
        <v>53067</v>
      </c>
      <c r="AH88" t="s">
        <v>9328</v>
      </c>
      <c r="AL88" t="str">
        <f>IF(PLAYERIDMAP2[[#This Row],[POS]]="C",MAX(AL$1:AL87)+1,"")</f>
        <v/>
      </c>
      <c r="AM88" t="str">
        <f>IFERROR(INDEX(PLAYERIDMAP2[PLAYERNAME],MATCH(ROW()-ROW(AM$1),CATCHERS,0)),"")</f>
        <v>Humberto Quintero</v>
      </c>
      <c r="AN88" t="str">
        <f>IF(PLAYERIDMAP2[[#This Row],[POS]]="1B",MAX(AN$1:AN87)+1,"")</f>
        <v/>
      </c>
      <c r="AO88" t="str">
        <f>IFERROR(INDEX(PLAYERIDMAP2[PLAYERNAME],MATCH(ROW()-ROW(AO$1),FIRSTBASE,0)),"")</f>
        <v>Brett Wallace</v>
      </c>
      <c r="AP88" t="str">
        <f>IF(PLAYERIDMAP2[[#This Row],[POS]]="2B",MAX(AP$1:AP87)+1,"")</f>
        <v/>
      </c>
      <c r="AQ88" t="str">
        <f>IFERROR(INDEX(PLAYERIDMAP2[PLAYERNAME],MATCH(ROW()-ROW(AQ$1),SECONDBASE,0)),"")</f>
        <v>Martin Prado</v>
      </c>
      <c r="AR88" t="str">
        <f>IF(PLAYERIDMAP2[[#This Row],[POS]]="3B",MAX(AR$1:AR87)+1,"")</f>
        <v/>
      </c>
      <c r="AS88" t="str">
        <f>IFERROR(INDEX(PLAYERIDMAP2[PLAYERNAME],MATCH(ROW()-ROW(AS$1),THIRDBASE,0)),"")</f>
        <v>Justin Turner</v>
      </c>
      <c r="AT88" t="str">
        <f>IF(PLAYERIDMAP2[[#This Row],[POS]]="SS",MAX(AT$1:AT87)+1,"")</f>
        <v/>
      </c>
      <c r="AU88" t="str">
        <f>IFERROR(INDEX(PLAYERIDMAP2[PLAYERNAME],MATCH(ROW()-ROW(AU$1),SHORTSTOP,0)),"")</f>
        <v>Jean Segura</v>
      </c>
      <c r="AV88" t="str">
        <f>IF(PLAYERIDMAP2[[#This Row],[POS]]="OF",MAX(AV$1:AV87)+1,"")</f>
        <v/>
      </c>
      <c r="AW88" t="str">
        <f>IFERROR(INDEX(PLAYERIDMAP2[PLAYERNAME],MATCH(ROW()-ROW(AW$1),OUTFIELD,0)),"")</f>
        <v>Andy Dirks</v>
      </c>
      <c r="AX88" t="str">
        <f>IF(PLAYERIDMAP2[[#This Row],[POS]]&lt;&gt;"P",MAX(AX$1:AX87)+1,"")</f>
        <v/>
      </c>
      <c r="AY88" t="str">
        <f>IFERROR(INDEX(PLAYERIDMAP2[PLAYERNAME],MATCH(ROW()-ROW(AY$1),HITTERS,0)),"")</f>
        <v>Michael Brantley</v>
      </c>
      <c r="AZ88">
        <f>IF(PLAYERIDMAP2[[#This Row],[POS]]="P",MAX(AZ$1:AZ87)+1,"")</f>
        <v>41</v>
      </c>
      <c r="BA88" t="str">
        <f>IFERROR(INDEX(PLAYERIDMAP2[PLAYERNAME],MATCH(ROW()-ROW(BA$1),PITCHERS,0)),"")</f>
        <v>Mark Buehrle</v>
      </c>
    </row>
    <row r="89" spans="1:53" x14ac:dyDescent="0.25">
      <c r="A89" t="s">
        <v>11287</v>
      </c>
      <c r="B89" t="s">
        <v>10771</v>
      </c>
      <c r="C89" s="1">
        <v>31311</v>
      </c>
      <c r="D89" t="s">
        <v>20520</v>
      </c>
      <c r="E89" t="s">
        <v>20521</v>
      </c>
      <c r="F89" t="s">
        <v>11092</v>
      </c>
      <c r="G89" t="s">
        <v>16838</v>
      </c>
      <c r="H89" t="s">
        <v>10988</v>
      </c>
      <c r="I89" t="s">
        <v>20522</v>
      </c>
      <c r="J89" t="s">
        <v>10771</v>
      </c>
      <c r="K89">
        <v>455374</v>
      </c>
      <c r="L89" t="s">
        <v>10771</v>
      </c>
      <c r="M89">
        <v>1618624</v>
      </c>
      <c r="N89" t="s">
        <v>10771</v>
      </c>
      <c r="O89" t="s">
        <v>11288</v>
      </c>
      <c r="P89" t="s">
        <v>11287</v>
      </c>
      <c r="Q89">
        <v>8503</v>
      </c>
      <c r="R89" t="s">
        <v>10771</v>
      </c>
      <c r="S89">
        <v>30105</v>
      </c>
      <c r="T89" t="s">
        <v>10771</v>
      </c>
      <c r="V89" t="s">
        <v>11289</v>
      </c>
      <c r="W89">
        <v>52360</v>
      </c>
      <c r="X89">
        <v>8503</v>
      </c>
      <c r="Y89" t="s">
        <v>10771</v>
      </c>
      <c r="Z89" t="s">
        <v>11290</v>
      </c>
      <c r="AA89" t="s">
        <v>5703</v>
      </c>
      <c r="AB89" t="s">
        <v>10958</v>
      </c>
      <c r="AC89" t="s">
        <v>10771</v>
      </c>
      <c r="AD89" t="s">
        <v>11290</v>
      </c>
      <c r="AE89">
        <v>10014</v>
      </c>
      <c r="AF89" t="s">
        <v>10771</v>
      </c>
      <c r="AG89">
        <v>5824</v>
      </c>
      <c r="AH89" t="s">
        <v>10771</v>
      </c>
      <c r="AL89" t="str">
        <f>IF(PLAYERIDMAP2[[#This Row],[POS]]="C",MAX(AL$1:AL88)+1,"")</f>
        <v/>
      </c>
      <c r="AM89" t="str">
        <f>IFERROR(INDEX(PLAYERIDMAP2[PLAYERNAME],MATCH(ROW()-ROW(AM$1),CATCHERS,0)),"")</f>
        <v>Wilson Ramos</v>
      </c>
      <c r="AN89" t="str">
        <f>IF(PLAYERIDMAP2[[#This Row],[POS]]="1B",MAX(AN$1:AN88)+1,"")</f>
        <v/>
      </c>
      <c r="AO89" t="str">
        <f>IFERROR(INDEX(PLAYERIDMAP2[PLAYERNAME],MATCH(ROW()-ROW(AO$1),FIRSTBASE,0)),"")</f>
        <v>Ty Wigginton</v>
      </c>
      <c r="AP89" t="str">
        <f>IF(PLAYERIDMAP2[[#This Row],[POS]]="2B",MAX(AP$1:AP88)+1,"")</f>
        <v/>
      </c>
      <c r="AQ89" t="str">
        <f>IFERROR(INDEX(PLAYERIDMAP2[PLAYERNAME],MATCH(ROW()-ROW(AQ$1),SECONDBASE,0)),"")</f>
        <v>Jurickson Profar</v>
      </c>
      <c r="AR89" t="str">
        <f>IF(PLAYERIDMAP2[[#This Row],[POS]]="3B",MAX(AR$1:AR88)+1,"")</f>
        <v/>
      </c>
      <c r="AS89" t="str">
        <f>IFERROR(INDEX(PLAYERIDMAP2[PLAYERNAME],MATCH(ROW()-ROW(AS$1),THIRDBASE,0)),"")</f>
        <v>Juan Uribe</v>
      </c>
      <c r="AT89" t="str">
        <f>IF(PLAYERIDMAP2[[#This Row],[POS]]="SS",MAX(AT$1:AT88)+1,"")</f>
        <v/>
      </c>
      <c r="AU89" t="str">
        <f>IFERROR(INDEX(PLAYERIDMAP2[PLAYERNAME],MATCH(ROW()-ROW(AU$1),SHORTSTOP,0)),"")</f>
        <v>Andrelton Simmons</v>
      </c>
      <c r="AV89" t="str">
        <f>IF(PLAYERIDMAP2[[#This Row],[POS]]="OF",MAX(AV$1:AV88)+1,"")</f>
        <v/>
      </c>
      <c r="AW89" t="str">
        <f>IFERROR(INDEX(PLAYERIDMAP2[PLAYERNAME],MATCH(ROW()-ROW(AW$1),OUTFIELD,0)),"")</f>
        <v>Ryan Doumit</v>
      </c>
      <c r="AX89" t="str">
        <f>IF(PLAYERIDMAP2[[#This Row],[POS]]&lt;&gt;"P",MAX(AX$1:AX88)+1,"")</f>
        <v/>
      </c>
      <c r="AY89" t="str">
        <f>IFERROR(INDEX(PLAYERIDMAP2[PLAYERNAME],MATCH(ROW()-ROW(AY$1),HITTERS,0)),"")</f>
        <v>Rob Brantly</v>
      </c>
      <c r="AZ89">
        <f>IF(PLAYERIDMAP2[[#This Row],[POS]]="P",MAX(AZ$1:AZ88)+1,"")</f>
        <v>42</v>
      </c>
      <c r="BA89" t="str">
        <f>IFERROR(INDEX(PLAYERIDMAP2[PLAYERNAME],MATCH(ROW()-ROW(BA$1),PITCHERS,0)),"")</f>
        <v>Madison Bumgarner</v>
      </c>
    </row>
    <row r="90" spans="1:53" x14ac:dyDescent="0.25">
      <c r="A90" t="s">
        <v>11291</v>
      </c>
      <c r="B90" t="s">
        <v>10370</v>
      </c>
      <c r="C90" s="1">
        <v>25983</v>
      </c>
      <c r="D90" t="s">
        <v>17026</v>
      </c>
      <c r="E90" t="s">
        <v>19871</v>
      </c>
      <c r="F90" t="s">
        <v>11016</v>
      </c>
      <c r="G90" t="s">
        <v>11016</v>
      </c>
      <c r="H90" t="s">
        <v>10988</v>
      </c>
      <c r="I90" t="s">
        <v>19872</v>
      </c>
      <c r="K90">
        <v>110683</v>
      </c>
      <c r="L90" t="s">
        <v>10370</v>
      </c>
      <c r="M90">
        <v>8217</v>
      </c>
      <c r="N90" t="s">
        <v>10370</v>
      </c>
      <c r="O90" t="s">
        <v>11292</v>
      </c>
      <c r="P90" t="s">
        <v>11291</v>
      </c>
      <c r="Q90">
        <v>4815</v>
      </c>
      <c r="R90" t="s">
        <v>10370</v>
      </c>
      <c r="S90">
        <v>2657</v>
      </c>
      <c r="T90" t="s">
        <v>10370</v>
      </c>
      <c r="V90" t="s">
        <v>16100</v>
      </c>
      <c r="W90">
        <v>282</v>
      </c>
      <c r="Z90" t="s">
        <v>16373</v>
      </c>
      <c r="AA90" t="s">
        <v>5703</v>
      </c>
      <c r="AB90" t="s">
        <v>5703</v>
      </c>
      <c r="AD90" t="s">
        <v>16373</v>
      </c>
      <c r="AL90" t="str">
        <f>IF(PLAYERIDMAP2[[#This Row],[POS]]="C",MAX(AL$1:AL89)+1,"")</f>
        <v/>
      </c>
      <c r="AM90" t="str">
        <f>IFERROR(INDEX(PLAYERIDMAP2[PLAYERNAME],MATCH(ROW()-ROW(AM$1),CATCHERS,0)),"")</f>
        <v>J.T. Realmuto</v>
      </c>
      <c r="AN90" t="str">
        <f>IF(PLAYERIDMAP2[[#This Row],[POS]]="1B",MAX(AN$1:AN89)+1,"")</f>
        <v/>
      </c>
      <c r="AO90" t="str">
        <f>IFERROR(INDEX(PLAYERIDMAP2[PLAYERNAME],MATCH(ROW()-ROW(AO$1),FIRSTBASE,0)),"")</f>
        <v>Michael Young</v>
      </c>
      <c r="AP90" t="str">
        <f>IF(PLAYERIDMAP2[[#This Row],[POS]]="2B",MAX(AP$1:AP89)+1,"")</f>
        <v/>
      </c>
      <c r="AQ90" t="str">
        <f>IFERROR(INDEX(PLAYERIDMAP2[PLAYERNAME],MATCH(ROW()-ROW(AQ$1),SECONDBASE,0)),"")</f>
        <v>Nick Punto</v>
      </c>
      <c r="AR90" t="str">
        <f>IF(PLAYERIDMAP2[[#This Row],[POS]]="3B",MAX(AR$1:AR89)+1,"")</f>
        <v/>
      </c>
      <c r="AS90" t="str">
        <f>IFERROR(INDEX(PLAYERIDMAP2[PLAYERNAME],MATCH(ROW()-ROW(AS$1),THIRDBASE,0)),"")</f>
        <v>Giovanny Urshela</v>
      </c>
      <c r="AT90" t="str">
        <f>IF(PLAYERIDMAP2[[#This Row],[POS]]="SS",MAX(AT$1:AT89)+1,"")</f>
        <v/>
      </c>
      <c r="AU90" t="str">
        <f>IFERROR(INDEX(PLAYERIDMAP2[PLAYERNAME],MATCH(ROW()-ROW(AU$1),SHORTSTOP,0)),"")</f>
        <v>Eugenio Suarez</v>
      </c>
      <c r="AV90" t="str">
        <f>IF(PLAYERIDMAP2[[#This Row],[POS]]="OF",MAX(AV$1:AV89)+1,"")</f>
        <v/>
      </c>
      <c r="AW90" t="str">
        <f>IFERROR(INDEX(PLAYERIDMAP2[PLAYERNAME],MATCH(ROW()-ROW(AW$1),OUTFIELD,0)),"")</f>
        <v>J.D. Drew</v>
      </c>
      <c r="AX90" t="str">
        <f>IF(PLAYERIDMAP2[[#This Row],[POS]]&lt;&gt;"P",MAX(AX$1:AX89)+1,"")</f>
        <v/>
      </c>
      <c r="AY90" t="str">
        <f>IFERROR(INDEX(PLAYERIDMAP2[PLAYERNAME],MATCH(ROW()-ROW(AY$1),HITTERS,0)),"")</f>
        <v>Russell Branyan</v>
      </c>
      <c r="AZ90">
        <f>IF(PLAYERIDMAP2[[#This Row],[POS]]="P",MAX(AZ$1:AZ89)+1,"")</f>
        <v>43</v>
      </c>
      <c r="BA90" t="str">
        <f>IFERROR(INDEX(PLAYERIDMAP2[PLAYERNAME],MATCH(ROW()-ROW(BA$1),PITCHERS,0)),"")</f>
        <v>Dylan Bundy</v>
      </c>
    </row>
    <row r="91" spans="1:53" x14ac:dyDescent="0.25">
      <c r="A91" t="s">
        <v>11293</v>
      </c>
      <c r="B91" t="s">
        <v>9312</v>
      </c>
      <c r="C91" s="1">
        <v>33255</v>
      </c>
      <c r="D91" t="s">
        <v>16864</v>
      </c>
      <c r="E91" t="s">
        <v>19673</v>
      </c>
      <c r="F91" t="s">
        <v>11057</v>
      </c>
      <c r="G91" t="s">
        <v>14693</v>
      </c>
      <c r="H91" t="s">
        <v>10988</v>
      </c>
      <c r="I91" t="s">
        <v>19674</v>
      </c>
      <c r="J91" t="s">
        <v>9312</v>
      </c>
      <c r="K91">
        <v>545333</v>
      </c>
      <c r="L91" t="s">
        <v>9312</v>
      </c>
      <c r="M91">
        <v>1852623</v>
      </c>
      <c r="N91" t="s">
        <v>9312</v>
      </c>
      <c r="O91" t="s">
        <v>11294</v>
      </c>
      <c r="P91" t="s">
        <v>11293</v>
      </c>
      <c r="Q91">
        <v>9122</v>
      </c>
      <c r="R91" t="s">
        <v>9312</v>
      </c>
      <c r="S91">
        <v>32014</v>
      </c>
      <c r="T91" t="s">
        <v>9312</v>
      </c>
      <c r="V91" t="s">
        <v>11295</v>
      </c>
      <c r="W91">
        <v>70335</v>
      </c>
      <c r="X91">
        <v>9122</v>
      </c>
      <c r="Y91" t="s">
        <v>9312</v>
      </c>
      <c r="Z91" t="s">
        <v>11296</v>
      </c>
      <c r="AA91" t="s">
        <v>5703</v>
      </c>
      <c r="AB91" t="s">
        <v>5703</v>
      </c>
      <c r="AC91" t="s">
        <v>9312</v>
      </c>
      <c r="AD91" t="s">
        <v>11296</v>
      </c>
      <c r="AE91">
        <v>12125</v>
      </c>
      <c r="AF91" t="s">
        <v>9312</v>
      </c>
      <c r="AG91">
        <v>16959</v>
      </c>
      <c r="AH91" t="s">
        <v>9312</v>
      </c>
      <c r="AL91" t="str">
        <f>IF(PLAYERIDMAP2[[#This Row],[POS]]="C",MAX(AL$1:AL90)+1,"")</f>
        <v/>
      </c>
      <c r="AM91" t="str">
        <f>IFERROR(INDEX(PLAYERIDMAP2[PLAYERNAME],MATCH(ROW()-ROW(AM$1),CATCHERS,0)),"")</f>
        <v>Anthony Recker</v>
      </c>
      <c r="AN91" t="str">
        <f>IF(PLAYERIDMAP2[[#This Row],[POS]]="1B",MAX(AN$1:AN90)+1,"")</f>
        <v/>
      </c>
      <c r="AO91" t="str">
        <f>IFERROR(INDEX(PLAYERIDMAP2[PLAYERNAME],MATCH(ROW()-ROW(AO$1),FIRSTBASE,0)),"")</f>
        <v/>
      </c>
      <c r="AP91" t="str">
        <f>IF(PLAYERIDMAP2[[#This Row],[POS]]="2B",MAX(AP$1:AP90)+1,"")</f>
        <v/>
      </c>
      <c r="AQ91" t="str">
        <f>IFERROR(INDEX(PLAYERIDMAP2[PLAYERNAME],MATCH(ROW()-ROW(AQ$1),SECONDBASE,0)),"")</f>
        <v>Robert Refsnyder</v>
      </c>
      <c r="AR91" t="str">
        <f>IF(PLAYERIDMAP2[[#This Row],[POS]]="3B",MAX(AR$1:AR90)+1,"")</f>
        <v/>
      </c>
      <c r="AS91" t="str">
        <f>IFERROR(INDEX(PLAYERIDMAP2[PLAYERNAME],MATCH(ROW()-ROW(AS$1),THIRDBASE,0)),"")</f>
        <v>Danny Valencia</v>
      </c>
      <c r="AT91" t="str">
        <f>IF(PLAYERIDMAP2[[#This Row],[POS]]="SS",MAX(AT$1:AT90)+1,"")</f>
        <v/>
      </c>
      <c r="AU91" t="str">
        <f>IFERROR(INDEX(PLAYERIDMAP2[PLAYERNAME],MATCH(ROW()-ROW(AU$1),SHORTSTOP,0)),"")</f>
        <v>Chris Taylor</v>
      </c>
      <c r="AV91" t="str">
        <f>IF(PLAYERIDMAP2[[#This Row],[POS]]="OF",MAX(AV$1:AV90)+1,"")</f>
        <v/>
      </c>
      <c r="AW91" t="str">
        <f>IFERROR(INDEX(PLAYERIDMAP2[PLAYERNAME],MATCH(ROW()-ROW(AW$1),OUTFIELD,0)),"")</f>
        <v>Shelley Duncan</v>
      </c>
      <c r="AX91" t="str">
        <f>IF(PLAYERIDMAP2[[#This Row],[POS]]&lt;&gt;"P",MAX(AX$1:AX90)+1,"")</f>
        <v/>
      </c>
      <c r="AY91" t="str">
        <f>IFERROR(INDEX(PLAYERIDMAP2[PLAYERNAME],MATCH(ROW()-ROW(AY$1),HITTERS,0)),"")</f>
        <v>Ryan Braun</v>
      </c>
      <c r="AZ91">
        <f>IF(PLAYERIDMAP2[[#This Row],[POS]]="P",MAX(AZ$1:AZ90)+1,"")</f>
        <v>44</v>
      </c>
      <c r="BA91" t="str">
        <f>IFERROR(INDEX(PLAYERIDMAP2[PLAYERNAME],MATCH(ROW()-ROW(BA$1),PITCHERS,0)),"")</f>
        <v>Greg Burke</v>
      </c>
    </row>
    <row r="92" spans="1:53" x14ac:dyDescent="0.25">
      <c r="A92" t="s">
        <v>11297</v>
      </c>
      <c r="B92" t="s">
        <v>5679</v>
      </c>
      <c r="C92" s="1">
        <v>29513</v>
      </c>
      <c r="D92" t="s">
        <v>16850</v>
      </c>
      <c r="E92" t="s">
        <v>18220</v>
      </c>
      <c r="F92" t="s">
        <v>11119</v>
      </c>
      <c r="G92" t="s">
        <v>14693</v>
      </c>
      <c r="H92" t="s">
        <v>10998</v>
      </c>
      <c r="I92" t="s">
        <v>18221</v>
      </c>
      <c r="J92" t="s">
        <v>5679</v>
      </c>
      <c r="K92">
        <v>430832</v>
      </c>
      <c r="L92" t="s">
        <v>5679</v>
      </c>
      <c r="M92">
        <v>392528</v>
      </c>
      <c r="N92" t="s">
        <v>5679</v>
      </c>
      <c r="O92" t="s">
        <v>11298</v>
      </c>
      <c r="P92" t="s">
        <v>11297</v>
      </c>
      <c r="Q92">
        <v>7264</v>
      </c>
      <c r="R92" t="s">
        <v>5679</v>
      </c>
      <c r="S92">
        <v>5890</v>
      </c>
      <c r="T92" t="s">
        <v>5679</v>
      </c>
      <c r="U92" t="s">
        <v>5679</v>
      </c>
      <c r="V92" t="s">
        <v>11299</v>
      </c>
      <c r="W92">
        <v>32570</v>
      </c>
      <c r="X92">
        <v>7264</v>
      </c>
      <c r="Y92" t="s">
        <v>5679</v>
      </c>
      <c r="Z92" t="s">
        <v>11300</v>
      </c>
      <c r="AA92" t="s">
        <v>5703</v>
      </c>
      <c r="AB92" t="s">
        <v>5703</v>
      </c>
      <c r="AC92" t="s">
        <v>5679</v>
      </c>
      <c r="AD92" t="s">
        <v>11300</v>
      </c>
      <c r="AE92">
        <v>7318</v>
      </c>
      <c r="AF92" t="s">
        <v>5679</v>
      </c>
      <c r="AG92">
        <v>5564</v>
      </c>
      <c r="AH92" t="s">
        <v>5679</v>
      </c>
      <c r="AL92" t="str">
        <f>IF(PLAYERIDMAP2[[#This Row],[POS]]="C",MAX(AL$1:AL91)+1,"")</f>
        <v/>
      </c>
      <c r="AM92" t="str">
        <f>IFERROR(INDEX(PLAYERIDMAP2[PLAYERNAME],MATCH(ROW()-ROW(AM$1),CATCHERS,0)),"")</f>
        <v>Rene Rivera</v>
      </c>
      <c r="AN92" t="str">
        <f>IF(PLAYERIDMAP2[[#This Row],[POS]]="1B",MAX(AN$1:AN91)+1,"")</f>
        <v/>
      </c>
      <c r="AO92" t="str">
        <f>IFERROR(INDEX(PLAYERIDMAP2[PLAYERNAME],MATCH(ROW()-ROW(AO$1),FIRSTBASE,0)),"")</f>
        <v/>
      </c>
      <c r="AP92" t="str">
        <f>IF(PLAYERIDMAP2[[#This Row],[POS]]="2B",MAX(AP$1:AP91)+1,"")</f>
        <v/>
      </c>
      <c r="AQ92" t="str">
        <f>IFERROR(INDEX(PLAYERIDMAP2[PLAYERNAME],MATCH(ROW()-ROW(AQ$1),SECONDBASE,0)),"")</f>
        <v>Anthony Rendon</v>
      </c>
      <c r="AR92" t="str">
        <f>IF(PLAYERIDMAP2[[#This Row],[POS]]="3B",MAX(AR$1:AR91)+1,"")</f>
        <v/>
      </c>
      <c r="AS92" t="str">
        <f>IFERROR(INDEX(PLAYERIDMAP2[PLAYERNAME],MATCH(ROW()-ROW(AS$1),THIRDBASE,0)),"")</f>
        <v>Josh Vitters</v>
      </c>
      <c r="AT92" t="str">
        <f>IF(PLAYERIDMAP2[[#This Row],[POS]]="SS",MAX(AT$1:AT91)+1,"")</f>
        <v/>
      </c>
      <c r="AU92" t="str">
        <f>IFERROR(INDEX(PLAYERIDMAP2[PLAYERNAME],MATCH(ROW()-ROW(AU$1),SHORTSTOP,0)),"")</f>
        <v>Miguel Tejada</v>
      </c>
      <c r="AV92">
        <f>IF(PLAYERIDMAP2[[#This Row],[POS]]="OF",MAX(AV$1:AV91)+1,"")</f>
        <v>12</v>
      </c>
      <c r="AW92" t="str">
        <f>IFERROR(INDEX(PLAYERIDMAP2[PLAYERNAME],MATCH(ROW()-ROW(AW$1),OUTFIELD,0)),"")</f>
        <v>Adam Duvall</v>
      </c>
      <c r="AX92">
        <f>IF(PLAYERIDMAP2[[#This Row],[POS]]&lt;&gt;"P",MAX(AX$1:AX91)+1,"")</f>
        <v>47</v>
      </c>
      <c r="AY92" t="str">
        <f>IFERROR(INDEX(PLAYERIDMAP2[PLAYERNAME],MATCH(ROW()-ROW(AY$1),HITTERS,0)),"")</f>
        <v>Reid Brignac</v>
      </c>
      <c r="AZ92" t="str">
        <f>IF(PLAYERIDMAP2[[#This Row],[POS]]="P",MAX(AZ$1:AZ91)+1,"")</f>
        <v/>
      </c>
      <c r="BA92" t="str">
        <f>IFERROR(INDEX(PLAYERIDMAP2[PLAYERNAME],MATCH(ROW()-ROW(BA$1),PITCHERS,0)),"")</f>
        <v>A.J. Burnett</v>
      </c>
    </row>
    <row r="93" spans="1:53" x14ac:dyDescent="0.25">
      <c r="A93" t="s">
        <v>11301</v>
      </c>
      <c r="B93" t="s">
        <v>4943</v>
      </c>
      <c r="C93" s="1">
        <v>31023</v>
      </c>
      <c r="D93" t="s">
        <v>17043</v>
      </c>
      <c r="E93" t="s">
        <v>20018</v>
      </c>
      <c r="F93" t="s">
        <v>11302</v>
      </c>
      <c r="G93" t="s">
        <v>16838</v>
      </c>
      <c r="H93" t="s">
        <v>10998</v>
      </c>
      <c r="I93" t="s">
        <v>20019</v>
      </c>
      <c r="J93" t="s">
        <v>4943</v>
      </c>
      <c r="K93">
        <v>488689</v>
      </c>
      <c r="L93" t="s">
        <v>4943</v>
      </c>
      <c r="M93">
        <v>1200050</v>
      </c>
      <c r="N93" t="s">
        <v>4943</v>
      </c>
      <c r="O93" t="s">
        <v>11303</v>
      </c>
      <c r="P93" t="s">
        <v>11301</v>
      </c>
      <c r="Q93">
        <v>8820</v>
      </c>
      <c r="R93" t="s">
        <v>4943</v>
      </c>
      <c r="S93">
        <v>29723</v>
      </c>
      <c r="T93" t="s">
        <v>4943</v>
      </c>
      <c r="V93" t="s">
        <v>11304</v>
      </c>
      <c r="W93">
        <v>49255</v>
      </c>
      <c r="X93">
        <v>8820</v>
      </c>
      <c r="Y93" t="s">
        <v>4943</v>
      </c>
      <c r="Z93" t="s">
        <v>11305</v>
      </c>
      <c r="AA93" t="s">
        <v>10958</v>
      </c>
      <c r="AB93" t="s">
        <v>5703</v>
      </c>
      <c r="AC93" t="s">
        <v>4943</v>
      </c>
      <c r="AD93" t="s">
        <v>11305</v>
      </c>
      <c r="AF93" t="s">
        <v>4943</v>
      </c>
      <c r="AG93">
        <v>12582</v>
      </c>
      <c r="AL93" t="str">
        <f>IF(PLAYERIDMAP2[[#This Row],[POS]]="C",MAX(AL$1:AL92)+1,"")</f>
        <v/>
      </c>
      <c r="AM93" t="str">
        <f>IFERROR(INDEX(PLAYERIDMAP2[PLAYERNAME],MATCH(ROW()-ROW(AM$1),CATCHERS,0)),"")</f>
        <v>Ivan Rodriguez</v>
      </c>
      <c r="AN93" t="str">
        <f>IF(PLAYERIDMAP2[[#This Row],[POS]]="1B",MAX(AN$1:AN92)+1,"")</f>
        <v/>
      </c>
      <c r="AO93" t="str">
        <f>IFERROR(INDEX(PLAYERIDMAP2[PLAYERNAME],MATCH(ROW()-ROW(AO$1),FIRSTBASE,0)),"")</f>
        <v/>
      </c>
      <c r="AP93" t="str">
        <f>IF(PLAYERIDMAP2[[#This Row],[POS]]="2B",MAX(AP$1:AP92)+1,"")</f>
        <v/>
      </c>
      <c r="AQ93" t="str">
        <f>IFERROR(INDEX(PLAYERIDMAP2[PLAYERNAME],MATCH(ROW()-ROW(AQ$1),SECONDBASE,0)),"")</f>
        <v>Will Rhymes</v>
      </c>
      <c r="AR93" t="str">
        <f>IF(PLAYERIDMAP2[[#This Row],[POS]]="3B",MAX(AR$1:AR92)+1,"")</f>
        <v/>
      </c>
      <c r="AS93" t="str">
        <f>IFERROR(INDEX(PLAYERIDMAP2[PLAYERNAME],MATCH(ROW()-ROW(AS$1),THIRDBASE,0)),"")</f>
        <v>Ryan Wheeler</v>
      </c>
      <c r="AT93" t="str">
        <f>IF(PLAYERIDMAP2[[#This Row],[POS]]="SS",MAX(AT$1:AT92)+1,"")</f>
        <v/>
      </c>
      <c r="AU93" t="str">
        <f>IFERROR(INDEX(PLAYERIDMAP2[PLAYERNAME],MATCH(ROW()-ROW(AU$1),SHORTSTOP,0)),"")</f>
        <v>Ruben Tejada</v>
      </c>
      <c r="AV93">
        <f>IF(PLAYERIDMAP2[[#This Row],[POS]]="OF",MAX(AV$1:AV92)+1,"")</f>
        <v>13</v>
      </c>
      <c r="AW93" t="str">
        <f>IFERROR(INDEX(PLAYERIDMAP2[PLAYERNAME],MATCH(ROW()-ROW(AW$1),OUTFIELD,0)),"")</f>
        <v>Jarrod Dyson</v>
      </c>
      <c r="AX93">
        <f>IF(PLAYERIDMAP2[[#This Row],[POS]]&lt;&gt;"P",MAX(AX$1:AX92)+1,"")</f>
        <v>48</v>
      </c>
      <c r="AY93" t="str">
        <f>IFERROR(INDEX(PLAYERIDMAP2[PLAYERNAME],MATCH(ROW()-ROW(AY$1),HITTERS,0)),"")</f>
        <v>Andrew Brown</v>
      </c>
      <c r="AZ93" t="str">
        <f>IF(PLAYERIDMAP2[[#This Row],[POS]]="P",MAX(AZ$1:AZ92)+1,"")</f>
        <v/>
      </c>
      <c r="BA93" t="str">
        <f>IFERROR(INDEX(PLAYERIDMAP2[PLAYERNAME],MATCH(ROW()-ROW(BA$1),PITCHERS,0)),"")</f>
        <v>Alex Burnett</v>
      </c>
    </row>
    <row r="94" spans="1:53" x14ac:dyDescent="0.25">
      <c r="A94" t="s">
        <v>11306</v>
      </c>
      <c r="B94" t="s">
        <v>4731</v>
      </c>
      <c r="C94" s="1">
        <v>28753</v>
      </c>
      <c r="D94" t="s">
        <v>17440</v>
      </c>
      <c r="E94" t="s">
        <v>18038</v>
      </c>
      <c r="F94" t="s">
        <v>11016</v>
      </c>
      <c r="G94" t="s">
        <v>11016</v>
      </c>
      <c r="H94" t="s">
        <v>10998</v>
      </c>
      <c r="I94" t="s">
        <v>18039</v>
      </c>
      <c r="K94">
        <v>424726</v>
      </c>
      <c r="L94" t="s">
        <v>4731</v>
      </c>
      <c r="M94">
        <v>390795</v>
      </c>
      <c r="N94" t="s">
        <v>4731</v>
      </c>
      <c r="O94" t="s">
        <v>11307</v>
      </c>
      <c r="P94" t="s">
        <v>11306</v>
      </c>
      <c r="Q94">
        <v>7143</v>
      </c>
      <c r="R94" t="s">
        <v>4731</v>
      </c>
      <c r="S94">
        <v>5496</v>
      </c>
      <c r="T94" t="s">
        <v>4731</v>
      </c>
      <c r="V94" t="s">
        <v>11308</v>
      </c>
      <c r="W94">
        <v>31518</v>
      </c>
      <c r="X94">
        <v>7143</v>
      </c>
      <c r="Y94" t="s">
        <v>4731</v>
      </c>
      <c r="Z94" t="s">
        <v>16374</v>
      </c>
      <c r="AA94" t="s">
        <v>5703</v>
      </c>
      <c r="AB94" t="s">
        <v>5703</v>
      </c>
      <c r="AD94" t="s">
        <v>16374</v>
      </c>
      <c r="AL94" t="str">
        <f>IF(PLAYERIDMAP2[[#This Row],[POS]]="C",MAX(AL$1:AL93)+1,"")</f>
        <v/>
      </c>
      <c r="AM94" t="str">
        <f>IFERROR(INDEX(PLAYERIDMAP2[PLAYERNAME],MATCH(ROW()-ROW(AM$1),CATCHERS,0)),"")</f>
        <v>Wilin Rosario</v>
      </c>
      <c r="AN94" t="str">
        <f>IF(PLAYERIDMAP2[[#This Row],[POS]]="1B",MAX(AN$1:AN93)+1,"")</f>
        <v/>
      </c>
      <c r="AO94" t="str">
        <f>IFERROR(INDEX(PLAYERIDMAP2[PLAYERNAME],MATCH(ROW()-ROW(AO$1),FIRSTBASE,0)),"")</f>
        <v/>
      </c>
      <c r="AP94" t="str">
        <f>IF(PLAYERIDMAP2[[#This Row],[POS]]="2B",MAX(AP$1:AP93)+1,"")</f>
        <v/>
      </c>
      <c r="AQ94" t="str">
        <f>IFERROR(INDEX(PLAYERIDMAP2[PLAYERNAME],MATCH(ROW()-ROW(AQ$1),SECONDBASE,0)),"")</f>
        <v>Brian Roberts</v>
      </c>
      <c r="AR94" t="str">
        <f>IF(PLAYERIDMAP2[[#This Row],[POS]]="3B",MAX(AR$1:AR93)+1,"")</f>
        <v/>
      </c>
      <c r="AS94" t="str">
        <f>IFERROR(INDEX(PLAYERIDMAP2[PLAYERNAME],MATCH(ROW()-ROW(AS$1),THIRDBASE,0)),"")</f>
        <v>Brandon Wood</v>
      </c>
      <c r="AT94" t="str">
        <f>IF(PLAYERIDMAP2[[#This Row],[POS]]="SS",MAX(AT$1:AT93)+1,"")</f>
        <v/>
      </c>
      <c r="AU94" t="str">
        <f>IFERROR(INDEX(PLAYERIDMAP2[PLAYERNAME],MATCH(ROW()-ROW(AU$1),SHORTSTOP,0)),"")</f>
        <v>Wilfredo Tovar</v>
      </c>
      <c r="AV94">
        <f>IF(PLAYERIDMAP2[[#This Row],[POS]]="OF",MAX(AV$1:AV93)+1,"")</f>
        <v>14</v>
      </c>
      <c r="AW94" t="str">
        <f>IFERROR(INDEX(PLAYERIDMAP2[PLAYERNAME],MATCH(ROW()-ROW(AW$1),OUTFIELD,0)),"")</f>
        <v>Adam Eaton</v>
      </c>
      <c r="AX94">
        <f>IF(PLAYERIDMAP2[[#This Row],[POS]]&lt;&gt;"P",MAX(AX$1:AX93)+1,"")</f>
        <v>49</v>
      </c>
      <c r="AY94" t="str">
        <f>IFERROR(INDEX(PLAYERIDMAP2[PLAYERNAME],MATCH(ROW()-ROW(AY$1),HITTERS,0)),"")</f>
        <v>Domonic Brown</v>
      </c>
      <c r="AZ94" t="str">
        <f>IF(PLAYERIDMAP2[[#This Row],[POS]]="P",MAX(AZ$1:AZ93)+1,"")</f>
        <v/>
      </c>
      <c r="BA94" t="str">
        <f>IFERROR(INDEX(PLAYERIDMAP2[PLAYERNAME],MATCH(ROW()-ROW(BA$1),PITCHERS,0)),"")</f>
        <v>Sean Burnett</v>
      </c>
    </row>
    <row r="95" spans="1:53" x14ac:dyDescent="0.25">
      <c r="A95" t="s">
        <v>11309</v>
      </c>
      <c r="B95" t="s">
        <v>9652</v>
      </c>
      <c r="C95" s="1">
        <v>31658</v>
      </c>
      <c r="D95" t="s">
        <v>16854</v>
      </c>
      <c r="E95" t="s">
        <v>16855</v>
      </c>
      <c r="F95" t="s">
        <v>10997</v>
      </c>
      <c r="G95" t="s">
        <v>16838</v>
      </c>
      <c r="H95" t="s">
        <v>10988</v>
      </c>
      <c r="I95" t="s">
        <v>16856</v>
      </c>
      <c r="J95" t="s">
        <v>9652</v>
      </c>
      <c r="K95">
        <v>545404</v>
      </c>
      <c r="L95" t="s">
        <v>9652</v>
      </c>
      <c r="M95">
        <v>1770803</v>
      </c>
      <c r="N95" t="s">
        <v>9652</v>
      </c>
      <c r="O95" t="s">
        <v>11310</v>
      </c>
      <c r="P95" t="s">
        <v>11309</v>
      </c>
      <c r="Q95">
        <v>8837</v>
      </c>
      <c r="R95" t="s">
        <v>9652</v>
      </c>
      <c r="S95">
        <v>30962</v>
      </c>
      <c r="T95" t="s">
        <v>9652</v>
      </c>
      <c r="V95" t="s">
        <v>11311</v>
      </c>
      <c r="W95">
        <v>58054</v>
      </c>
      <c r="X95">
        <v>8837</v>
      </c>
      <c r="Y95" t="s">
        <v>9652</v>
      </c>
      <c r="Z95" t="s">
        <v>11312</v>
      </c>
      <c r="AA95" t="s">
        <v>5703</v>
      </c>
      <c r="AB95" t="s">
        <v>5703</v>
      </c>
      <c r="AD95" t="s">
        <v>11312</v>
      </c>
      <c r="AF95" t="s">
        <v>9652</v>
      </c>
      <c r="AG95">
        <v>12676</v>
      </c>
      <c r="AH95" t="s">
        <v>9652</v>
      </c>
      <c r="AL95" t="str">
        <f>IF(PLAYERIDMAP2[[#This Row],[POS]]="C",MAX(AL$1:AL94)+1,"")</f>
        <v/>
      </c>
      <c r="AM95" t="str">
        <f>IFERROR(INDEX(PLAYERIDMAP2[PLAYERNAME],MATCH(ROW()-ROW(AM$1),CATCHERS,0)),"")</f>
        <v>David Ross</v>
      </c>
      <c r="AN95" t="str">
        <f>IF(PLAYERIDMAP2[[#This Row],[POS]]="1B",MAX(AN$1:AN94)+1,"")</f>
        <v/>
      </c>
      <c r="AO95" t="str">
        <f>IFERROR(INDEX(PLAYERIDMAP2[PLAYERNAME],MATCH(ROW()-ROW(AO$1),FIRSTBASE,0)),"")</f>
        <v/>
      </c>
      <c r="AP95" t="str">
        <f>IF(PLAYERIDMAP2[[#This Row],[POS]]="2B",MAX(AP$1:AP94)+1,"")</f>
        <v/>
      </c>
      <c r="AQ95" t="str">
        <f>IFERROR(INDEX(PLAYERIDMAP2[PLAYERNAME],MATCH(ROW()-ROW(AQ$1),SECONDBASE,0)),"")</f>
        <v>Henry Rodriguez</v>
      </c>
      <c r="AR95" t="str">
        <f>IF(PLAYERIDMAP2[[#This Row],[POS]]="3B",MAX(AR$1:AR94)+1,"")</f>
        <v/>
      </c>
      <c r="AS95" t="str">
        <f>IFERROR(INDEX(PLAYERIDMAP2[PLAYERNAME],MATCH(ROW()-ROW(AS$1),THIRDBASE,0)),"")</f>
        <v>David Wright</v>
      </c>
      <c r="AT95" t="str">
        <f>IF(PLAYERIDMAP2[[#This Row],[POS]]="SS",MAX(AT$1:AT94)+1,"")</f>
        <v/>
      </c>
      <c r="AU95" t="str">
        <f>IFERROR(INDEX(PLAYERIDMAP2[PLAYERNAME],MATCH(ROW()-ROW(AU$1),SHORTSTOP,0)),"")</f>
        <v>Carlos Triunfel</v>
      </c>
      <c r="AV95" t="str">
        <f>IF(PLAYERIDMAP2[[#This Row],[POS]]="OF",MAX(AV$1:AV94)+1,"")</f>
        <v/>
      </c>
      <c r="AW95" t="str">
        <f>IFERROR(INDEX(PLAYERIDMAP2[PLAYERNAME],MATCH(ROW()-ROW(AW$1),OUTFIELD,0)),"")</f>
        <v>Jim Edmonds</v>
      </c>
      <c r="AX95" t="str">
        <f>IF(PLAYERIDMAP2[[#This Row],[POS]]&lt;&gt;"P",MAX(AX$1:AX94)+1,"")</f>
        <v/>
      </c>
      <c r="AY95" t="str">
        <f>IFERROR(INDEX(PLAYERIDMAP2[PLAYERNAME],MATCH(ROW()-ROW(AY$1),HITTERS,0)),"")</f>
        <v>Gary Brown</v>
      </c>
      <c r="AZ95">
        <f>IF(PLAYERIDMAP2[[#This Row],[POS]]="P",MAX(AZ$1:AZ94)+1,"")</f>
        <v>45</v>
      </c>
      <c r="BA95" t="str">
        <f>IFERROR(INDEX(PLAYERIDMAP2[PLAYERNAME],MATCH(ROW()-ROW(BA$1),PITCHERS,0)),"")</f>
        <v>Jared Burton</v>
      </c>
    </row>
    <row r="96" spans="1:53" x14ac:dyDescent="0.25">
      <c r="A96" t="s">
        <v>11313</v>
      </c>
      <c r="B96" t="s">
        <v>6513</v>
      </c>
      <c r="C96" s="1">
        <v>32525</v>
      </c>
      <c r="D96" t="s">
        <v>17315</v>
      </c>
      <c r="E96" t="s">
        <v>19930</v>
      </c>
      <c r="F96" t="s">
        <v>11016</v>
      </c>
      <c r="G96" t="s">
        <v>11016</v>
      </c>
      <c r="H96" t="s">
        <v>10988</v>
      </c>
      <c r="I96" t="s">
        <v>19931</v>
      </c>
      <c r="J96" t="s">
        <v>6513</v>
      </c>
      <c r="K96">
        <v>518444</v>
      </c>
      <c r="L96" t="s">
        <v>6513</v>
      </c>
      <c r="M96">
        <v>1755140</v>
      </c>
      <c r="N96" t="s">
        <v>6513</v>
      </c>
      <c r="O96" t="s">
        <v>11314</v>
      </c>
      <c r="P96" t="s">
        <v>11313</v>
      </c>
      <c r="Q96">
        <v>8981</v>
      </c>
      <c r="R96" t="s">
        <v>6513</v>
      </c>
      <c r="S96">
        <v>31018</v>
      </c>
      <c r="T96" t="s">
        <v>6513</v>
      </c>
      <c r="V96" t="s">
        <v>11315</v>
      </c>
      <c r="W96">
        <v>57741</v>
      </c>
      <c r="X96">
        <v>8981</v>
      </c>
      <c r="Y96" t="s">
        <v>6513</v>
      </c>
      <c r="Z96" t="s">
        <v>11316</v>
      </c>
      <c r="AA96" t="s">
        <v>5703</v>
      </c>
      <c r="AB96" t="s">
        <v>5703</v>
      </c>
      <c r="AD96" t="s">
        <v>11316</v>
      </c>
      <c r="AL96" t="str">
        <f>IF(PLAYERIDMAP2[[#This Row],[POS]]="C",MAX(AL$1:AL95)+1,"")</f>
        <v/>
      </c>
      <c r="AM96" t="str">
        <f>IFERROR(INDEX(PLAYERIDMAP2[PLAYERNAME],MATCH(ROW()-ROW(AM$1),CATCHERS,0)),"")</f>
        <v>Carlos Ruiz</v>
      </c>
      <c r="AN96" t="str">
        <f>IF(PLAYERIDMAP2[[#This Row],[POS]]="1B",MAX(AN$1:AN95)+1,"")</f>
        <v/>
      </c>
      <c r="AO96" t="str">
        <f>IFERROR(INDEX(PLAYERIDMAP2[PLAYERNAME],MATCH(ROW()-ROW(AO$1),FIRSTBASE,0)),"")</f>
        <v/>
      </c>
      <c r="AP96" t="str">
        <f>IF(PLAYERIDMAP2[[#This Row],[POS]]="2B",MAX(AP$1:AP95)+1,"")</f>
        <v/>
      </c>
      <c r="AQ96" t="str">
        <f>IFERROR(INDEX(PLAYERIDMAP2[PLAYERNAME],MATCH(ROW()-ROW(AQ$1),SECONDBASE,0)),"")</f>
        <v>Sean Rodriguez</v>
      </c>
      <c r="AR96" t="str">
        <f>IF(PLAYERIDMAP2[[#This Row],[POS]]="3B",MAX(AR$1:AR95)+1,"")</f>
        <v/>
      </c>
      <c r="AS96" t="str">
        <f>IFERROR(INDEX(PLAYERIDMAP2[PLAYERNAME],MATCH(ROW()-ROW(AS$1),THIRDBASE,0)),"")</f>
        <v>Kevin Youkilis</v>
      </c>
      <c r="AT96" t="str">
        <f>IF(PLAYERIDMAP2[[#This Row],[POS]]="SS",MAX(AT$1:AT95)+1,"")</f>
        <v/>
      </c>
      <c r="AU96" t="str">
        <f>IFERROR(INDEX(PLAYERIDMAP2[PLAYERNAME],MATCH(ROW()-ROW(AU$1),SHORTSTOP,0)),"")</f>
        <v>Troy Tulowitzki</v>
      </c>
      <c r="AV96" t="str">
        <f>IF(PLAYERIDMAP2[[#This Row],[POS]]="OF",MAX(AV$1:AV95)+1,"")</f>
        <v/>
      </c>
      <c r="AW96" t="str">
        <f>IFERROR(INDEX(PLAYERIDMAP2[PLAYERNAME],MATCH(ROW()-ROW(AW$1),OUTFIELD,0)),"")</f>
        <v>Jacoby Ellsbury</v>
      </c>
      <c r="AX96" t="str">
        <f>IF(PLAYERIDMAP2[[#This Row],[POS]]&lt;&gt;"P",MAX(AX$1:AX95)+1,"")</f>
        <v/>
      </c>
      <c r="AY96" t="str">
        <f>IFERROR(INDEX(PLAYERIDMAP2[PLAYERNAME],MATCH(ROW()-ROW(AY$1),HITTERS,0)),"")</f>
        <v>Jay Bruce</v>
      </c>
      <c r="AZ96">
        <f>IF(PLAYERIDMAP2[[#This Row],[POS]]="P",MAX(AZ$1:AZ95)+1,"")</f>
        <v>46</v>
      </c>
      <c r="BA96" t="str">
        <f>IFERROR(INDEX(PLAYERIDMAP2[PLAYERNAME],MATCH(ROW()-ROW(BA$1),PITCHERS,0)),"")</f>
        <v>Eddie Butler</v>
      </c>
    </row>
    <row r="97" spans="1:53" x14ac:dyDescent="0.25">
      <c r="A97" t="s">
        <v>11317</v>
      </c>
      <c r="B97" t="s">
        <v>9997</v>
      </c>
      <c r="C97" s="1">
        <v>31064</v>
      </c>
      <c r="D97" t="s">
        <v>17140</v>
      </c>
      <c r="E97" t="s">
        <v>19598</v>
      </c>
      <c r="F97" t="s">
        <v>11119</v>
      </c>
      <c r="G97" t="s">
        <v>14693</v>
      </c>
      <c r="H97" t="s">
        <v>10988</v>
      </c>
      <c r="I97" t="s">
        <v>19599</v>
      </c>
      <c r="K97">
        <v>444447</v>
      </c>
      <c r="L97" t="s">
        <v>9997</v>
      </c>
      <c r="M97">
        <v>1895572</v>
      </c>
      <c r="N97" t="s">
        <v>9997</v>
      </c>
      <c r="O97" t="s">
        <v>11318</v>
      </c>
      <c r="P97" t="s">
        <v>11317</v>
      </c>
      <c r="Q97">
        <v>9071</v>
      </c>
      <c r="R97" t="s">
        <v>9997</v>
      </c>
      <c r="S97">
        <v>32027</v>
      </c>
      <c r="T97" t="s">
        <v>9997</v>
      </c>
      <c r="V97" t="s">
        <v>11319</v>
      </c>
      <c r="W97">
        <v>52248</v>
      </c>
      <c r="X97">
        <v>9071</v>
      </c>
      <c r="Y97" t="s">
        <v>9997</v>
      </c>
      <c r="Z97" t="s">
        <v>16375</v>
      </c>
      <c r="AA97" t="s">
        <v>5703</v>
      </c>
      <c r="AB97" t="s">
        <v>5703</v>
      </c>
      <c r="AD97" t="s">
        <v>16375</v>
      </c>
      <c r="AL97" t="str">
        <f>IF(PLAYERIDMAP2[[#This Row],[POS]]="C",MAX(AL$1:AL96)+1,"")</f>
        <v/>
      </c>
      <c r="AM97" t="str">
        <f>IFERROR(INDEX(PLAYERIDMAP2[PLAYERNAME],MATCH(ROW()-ROW(AM$1),CATCHERS,0)),"")</f>
        <v>Cameron Rupp</v>
      </c>
      <c r="AN97" t="str">
        <f>IF(PLAYERIDMAP2[[#This Row],[POS]]="1B",MAX(AN$1:AN96)+1,"")</f>
        <v/>
      </c>
      <c r="AO97" t="str">
        <f>IFERROR(INDEX(PLAYERIDMAP2[PLAYERNAME],MATCH(ROW()-ROW(AO$1),FIRSTBASE,0)),"")</f>
        <v/>
      </c>
      <c r="AP97" t="str">
        <f>IF(PLAYERIDMAP2[[#This Row],[POS]]="2B",MAX(AP$1:AP96)+1,"")</f>
        <v/>
      </c>
      <c r="AQ97" t="str">
        <f>IFERROR(INDEX(PLAYERIDMAP2[PLAYERNAME],MATCH(ROW()-ROW(AQ$1),SECONDBASE,0)),"")</f>
        <v>Carlos Sanchez</v>
      </c>
      <c r="AR97" t="str">
        <f>IF(PLAYERIDMAP2[[#This Row],[POS]]="3B",MAX(AR$1:AR96)+1,"")</f>
        <v/>
      </c>
      <c r="AS97" t="str">
        <f>IFERROR(INDEX(PLAYERIDMAP2[PLAYERNAME],MATCH(ROW()-ROW(AS$1),THIRDBASE,0)),"")</f>
        <v>Ryan Zimmerman</v>
      </c>
      <c r="AT97" t="str">
        <f>IF(PLAYERIDMAP2[[#This Row],[POS]]="SS",MAX(AT$1:AT96)+1,"")</f>
        <v/>
      </c>
      <c r="AU97" t="str">
        <f>IFERROR(INDEX(PLAYERIDMAP2[PLAYERNAME],MATCH(ROW()-ROW(AU$1),SHORTSTOP,0)),"")</f>
        <v>Trea Turner</v>
      </c>
      <c r="AV97" t="str">
        <f>IF(PLAYERIDMAP2[[#This Row],[POS]]="OF",MAX(AV$1:AV96)+1,"")</f>
        <v/>
      </c>
      <c r="AW97" t="str">
        <f>IFERROR(INDEX(PLAYERIDMAP2[PLAYERNAME],MATCH(ROW()-ROW(AW$1),OUTFIELD,0)),"")</f>
        <v>Andre Ethier</v>
      </c>
      <c r="AX97" t="str">
        <f>IF(PLAYERIDMAP2[[#This Row],[POS]]&lt;&gt;"P",MAX(AX$1:AX96)+1,"")</f>
        <v/>
      </c>
      <c r="AY97" t="str">
        <f>IFERROR(INDEX(PLAYERIDMAP2[PLAYERNAME],MATCH(ROW()-ROW(AY$1),HITTERS,0)),"")</f>
        <v>Kris Bryant</v>
      </c>
      <c r="AZ97">
        <f>IF(PLAYERIDMAP2[[#This Row],[POS]]="P",MAX(AZ$1:AZ96)+1,"")</f>
        <v>47</v>
      </c>
      <c r="BA97" t="str">
        <f>IFERROR(INDEX(PLAYERIDMAP2[PLAYERNAME],MATCH(ROW()-ROW(BA$1),PITCHERS,0)),"")</f>
        <v>Tim Byrdak</v>
      </c>
    </row>
    <row r="98" spans="1:53" x14ac:dyDescent="0.25">
      <c r="A98" t="s">
        <v>11320</v>
      </c>
      <c r="B98" t="s">
        <v>10538</v>
      </c>
      <c r="C98" s="1">
        <v>29356</v>
      </c>
      <c r="D98" t="s">
        <v>16890</v>
      </c>
      <c r="E98" t="s">
        <v>20785</v>
      </c>
      <c r="F98" t="s">
        <v>10997</v>
      </c>
      <c r="G98" t="s">
        <v>16838</v>
      </c>
      <c r="H98" t="s">
        <v>10988</v>
      </c>
      <c r="I98" t="s">
        <v>20786</v>
      </c>
      <c r="J98" t="s">
        <v>10538</v>
      </c>
      <c r="K98">
        <v>277417</v>
      </c>
      <c r="L98" t="s">
        <v>10538</v>
      </c>
      <c r="M98">
        <v>174887</v>
      </c>
      <c r="N98" t="s">
        <v>10538</v>
      </c>
      <c r="O98" t="s">
        <v>11321</v>
      </c>
      <c r="P98" t="s">
        <v>11320</v>
      </c>
      <c r="Q98">
        <v>6403</v>
      </c>
      <c r="R98" t="s">
        <v>10538</v>
      </c>
      <c r="S98">
        <v>4242</v>
      </c>
      <c r="T98" t="s">
        <v>10538</v>
      </c>
      <c r="V98" t="s">
        <v>11322</v>
      </c>
      <c r="W98">
        <v>489</v>
      </c>
      <c r="X98">
        <v>6403</v>
      </c>
      <c r="Y98" t="s">
        <v>10538</v>
      </c>
      <c r="Z98" t="s">
        <v>16376</v>
      </c>
      <c r="AA98" t="s">
        <v>5703</v>
      </c>
      <c r="AB98" t="s">
        <v>5703</v>
      </c>
      <c r="AD98" t="s">
        <v>16376</v>
      </c>
      <c r="AL98" t="str">
        <f>IF(PLAYERIDMAP2[[#This Row],[POS]]="C",MAX(AL$1:AL97)+1,"")</f>
        <v/>
      </c>
      <c r="AM98" t="str">
        <f>IFERROR(INDEX(PLAYERIDMAP2[PLAYERNAME],MATCH(ROW()-ROW(AM$1),CATCHERS,0)),"")</f>
        <v>Jarrod Saltalamacchia</v>
      </c>
      <c r="AN98" t="str">
        <f>IF(PLAYERIDMAP2[[#This Row],[POS]]="1B",MAX(AN$1:AN97)+1,"")</f>
        <v/>
      </c>
      <c r="AO98" t="str">
        <f>IFERROR(INDEX(PLAYERIDMAP2[PLAYERNAME],MATCH(ROW()-ROW(AO$1),FIRSTBASE,0)),"")</f>
        <v/>
      </c>
      <c r="AP98" t="str">
        <f>IF(PLAYERIDMAP2[[#This Row],[POS]]="2B",MAX(AP$1:AP97)+1,"")</f>
        <v/>
      </c>
      <c r="AQ98" t="str">
        <f>IFERROR(INDEX(PLAYERIDMAP2[PLAYERNAME],MATCH(ROW()-ROW(AQ$1),SECONDBASE,0)),"")</f>
        <v>Jonathan Schoop</v>
      </c>
      <c r="AR98" t="str">
        <f>IF(PLAYERIDMAP2[[#This Row],[POS]]="3B",MAX(AR$1:AR97)+1,"")</f>
        <v/>
      </c>
      <c r="AS98" t="str">
        <f>IFERROR(INDEX(PLAYERIDMAP2[PLAYERNAME],MATCH(ROW()-ROW(AS$1),THIRDBASE,0)),"")</f>
        <v/>
      </c>
      <c r="AT98" t="str">
        <f>IF(PLAYERIDMAP2[[#This Row],[POS]]="SS",MAX(AT$1:AT97)+1,"")</f>
        <v/>
      </c>
      <c r="AU98" t="str">
        <f>IFERROR(INDEX(PLAYERIDMAP2[PLAYERNAME],MATCH(ROW()-ROW(AU$1),SHORTSTOP,0)),"")</f>
        <v>Wilson Valdez</v>
      </c>
      <c r="AV98" t="str">
        <f>IF(PLAYERIDMAP2[[#This Row],[POS]]="OF",MAX(AV$1:AV97)+1,"")</f>
        <v/>
      </c>
      <c r="AW98" t="str">
        <f>IFERROR(INDEX(PLAYERIDMAP2[PLAYERNAME],MATCH(ROW()-ROW(AW$1),OUTFIELD,0)),"")</f>
        <v>Derek Fisher</v>
      </c>
      <c r="AX98" t="str">
        <f>IF(PLAYERIDMAP2[[#This Row],[POS]]&lt;&gt;"P",MAX(AX$1:AX97)+1,"")</f>
        <v/>
      </c>
      <c r="AY98" t="str">
        <f>IFERROR(INDEX(PLAYERIDMAP2[PLAYERNAME],MATCH(ROW()-ROW(AY$1),HITTERS,0)),"")</f>
        <v>John Buck</v>
      </c>
      <c r="AZ98">
        <f>IF(PLAYERIDMAP2[[#This Row],[POS]]="P",MAX(AZ$1:AZ97)+1,"")</f>
        <v>48</v>
      </c>
      <c r="BA98" t="str">
        <f>IFERROR(INDEX(PLAYERIDMAP2[PLAYERNAME],MATCH(ROW()-ROW(BA$1),PITCHERS,0)),"")</f>
        <v>Trevor Cahill</v>
      </c>
    </row>
    <row r="99" spans="1:53" x14ac:dyDescent="0.25">
      <c r="A99" t="s">
        <v>11323</v>
      </c>
      <c r="B99" t="s">
        <v>4871</v>
      </c>
      <c r="C99" s="1">
        <v>31671</v>
      </c>
      <c r="D99" t="s">
        <v>17192</v>
      </c>
      <c r="E99" t="s">
        <v>17193</v>
      </c>
      <c r="F99" t="s">
        <v>11068</v>
      </c>
      <c r="G99" t="s">
        <v>16838</v>
      </c>
      <c r="H99" t="s">
        <v>5706</v>
      </c>
      <c r="I99" t="s">
        <v>17194</v>
      </c>
      <c r="J99" t="s">
        <v>4871</v>
      </c>
      <c r="K99">
        <v>493596</v>
      </c>
      <c r="L99" t="s">
        <v>4871</v>
      </c>
      <c r="M99">
        <v>1660445</v>
      </c>
      <c r="N99" t="s">
        <v>4871</v>
      </c>
      <c r="O99" t="s">
        <v>11324</v>
      </c>
      <c r="P99" t="s">
        <v>11323</v>
      </c>
      <c r="Q99">
        <v>8422</v>
      </c>
      <c r="R99" t="s">
        <v>4871</v>
      </c>
      <c r="S99">
        <v>30117</v>
      </c>
      <c r="T99" t="s">
        <v>4871</v>
      </c>
      <c r="U99" t="s">
        <v>4871</v>
      </c>
      <c r="V99" t="s">
        <v>11325</v>
      </c>
      <c r="W99">
        <v>58057</v>
      </c>
      <c r="X99">
        <v>8422</v>
      </c>
      <c r="Y99" t="s">
        <v>4871</v>
      </c>
      <c r="Z99" t="s">
        <v>11326</v>
      </c>
      <c r="AA99" t="s">
        <v>5703</v>
      </c>
      <c r="AB99" t="s">
        <v>5703</v>
      </c>
      <c r="AC99" t="s">
        <v>4871</v>
      </c>
      <c r="AD99" t="s">
        <v>11326</v>
      </c>
      <c r="AE99">
        <v>10461</v>
      </c>
      <c r="AF99" t="s">
        <v>4871</v>
      </c>
      <c r="AG99">
        <v>5326</v>
      </c>
      <c r="AH99" t="s">
        <v>4871</v>
      </c>
      <c r="AL99" t="str">
        <f>IF(PLAYERIDMAP2[[#This Row],[POS]]="C",MAX(AL$1:AL98)+1,"")</f>
        <v/>
      </c>
      <c r="AM99" t="str">
        <f>IFERROR(INDEX(PLAYERIDMAP2[PLAYERNAME],MATCH(ROW()-ROW(AM$1),CATCHERS,0)),"")</f>
        <v>Gary Sanchez</v>
      </c>
      <c r="AN99" t="str">
        <f>IF(PLAYERIDMAP2[[#This Row],[POS]]="1B",MAX(AN$1:AN98)+1,"")</f>
        <v/>
      </c>
      <c r="AO99" t="str">
        <f>IFERROR(INDEX(PLAYERIDMAP2[PLAYERNAME],MATCH(ROW()-ROW(AO$1),FIRSTBASE,0)),"")</f>
        <v/>
      </c>
      <c r="AP99">
        <f>IF(PLAYERIDMAP2[[#This Row],[POS]]="2B",MAX(AP$1:AP98)+1,"")</f>
        <v>9</v>
      </c>
      <c r="AQ99" t="str">
        <f>IFERROR(INDEX(PLAYERIDMAP2[PLAYERNAME],MATCH(ROW()-ROW(AQ$1),SECONDBASE,0)),"")</f>
        <v>Marco Scutaro</v>
      </c>
      <c r="AR99" t="str">
        <f>IF(PLAYERIDMAP2[[#This Row],[POS]]="3B",MAX(AR$1:AR98)+1,"")</f>
        <v/>
      </c>
      <c r="AS99" t="str">
        <f>IFERROR(INDEX(PLAYERIDMAP2[PLAYERNAME],MATCH(ROW()-ROW(AS$1),THIRDBASE,0)),"")</f>
        <v/>
      </c>
      <c r="AT99" t="str">
        <f>IF(PLAYERIDMAP2[[#This Row],[POS]]="SS",MAX(AT$1:AT98)+1,"")</f>
        <v/>
      </c>
      <c r="AU99" t="str">
        <f>IFERROR(INDEX(PLAYERIDMAP2[PLAYERNAME],MATCH(ROW()-ROW(AU$1),SHORTSTOP,0)),"")</f>
        <v>Jonathan Villar</v>
      </c>
      <c r="AV99" t="str">
        <f>IF(PLAYERIDMAP2[[#This Row],[POS]]="OF",MAX(AV$1:AV98)+1,"")</f>
        <v/>
      </c>
      <c r="AW99" t="str">
        <f>IFERROR(INDEX(PLAYERIDMAP2[PLAYERNAME],MATCH(ROW()-ROW(AW$1),OUTFIELD,0)),"")</f>
        <v>Ramon Flores</v>
      </c>
      <c r="AX99">
        <f>IF(PLAYERIDMAP2[[#This Row],[POS]]&lt;&gt;"P",MAX(AX$1:AX98)+1,"")</f>
        <v>50</v>
      </c>
      <c r="AY99" t="str">
        <f>IFERROR(INDEX(PLAYERIDMAP2[PLAYERNAME],MATCH(ROW()-ROW(AY$1),HITTERS,0)),"")</f>
        <v>Billy Burns</v>
      </c>
      <c r="AZ99" t="str">
        <f>IF(PLAYERIDMAP2[[#This Row],[POS]]="P",MAX(AZ$1:AZ98)+1,"")</f>
        <v/>
      </c>
      <c r="BA99" t="str">
        <f>IFERROR(INDEX(PLAYERIDMAP2[PLAYERNAME],MATCH(ROW()-ROW(BA$1),PITCHERS,0)),"")</f>
        <v>Matt Cain</v>
      </c>
    </row>
    <row r="100" spans="1:53" x14ac:dyDescent="0.25">
      <c r="A100" t="s">
        <v>20084</v>
      </c>
      <c r="B100" t="s">
        <v>4174</v>
      </c>
      <c r="C100" s="1">
        <v>32900</v>
      </c>
      <c r="D100" t="s">
        <v>18137</v>
      </c>
      <c r="E100" t="s">
        <v>17193</v>
      </c>
      <c r="F100" t="s">
        <v>11142</v>
      </c>
      <c r="G100" t="s">
        <v>14693</v>
      </c>
      <c r="H100" t="s">
        <v>5706</v>
      </c>
      <c r="I100" t="s">
        <v>20085</v>
      </c>
      <c r="J100" t="s">
        <v>4174</v>
      </c>
      <c r="K100">
        <v>542921</v>
      </c>
      <c r="L100" t="s">
        <v>4174</v>
      </c>
      <c r="M100">
        <v>1663586</v>
      </c>
      <c r="N100" t="s">
        <v>4174</v>
      </c>
      <c r="O100" t="s">
        <v>20086</v>
      </c>
      <c r="P100" t="s">
        <v>20084</v>
      </c>
      <c r="Q100">
        <v>8691</v>
      </c>
      <c r="R100" t="s">
        <v>4174</v>
      </c>
      <c r="S100">
        <v>30212</v>
      </c>
      <c r="T100" t="s">
        <v>4174</v>
      </c>
      <c r="V100" t="s">
        <v>20087</v>
      </c>
      <c r="W100">
        <v>58058</v>
      </c>
      <c r="X100">
        <v>8691</v>
      </c>
      <c r="Y100" t="s">
        <v>4174</v>
      </c>
      <c r="Z100" t="s">
        <v>20088</v>
      </c>
      <c r="AA100" t="s">
        <v>5703</v>
      </c>
      <c r="AB100" t="s">
        <v>5703</v>
      </c>
      <c r="AD100" t="s">
        <v>20088</v>
      </c>
      <c r="AF100" t="s">
        <v>4174</v>
      </c>
      <c r="AG100">
        <v>11326</v>
      </c>
      <c r="AH100" t="s">
        <v>4174</v>
      </c>
      <c r="AL100" t="str">
        <f>IF(PLAYERIDMAP2[[#This Row],[POS]]="C",MAX(AL$1:AL99)+1,"")</f>
        <v/>
      </c>
      <c r="AM100" t="str">
        <f>IFERROR(INDEX(PLAYERIDMAP2[PLAYERNAME],MATCH(ROW()-ROW(AM$1),CATCHERS,0)),"")</f>
        <v>Hector Sanchez</v>
      </c>
      <c r="AN100" t="str">
        <f>IF(PLAYERIDMAP2[[#This Row],[POS]]="1B",MAX(AN$1:AN99)+1,"")</f>
        <v/>
      </c>
      <c r="AO100" t="str">
        <f>IFERROR(INDEX(PLAYERIDMAP2[PLAYERNAME],MATCH(ROW()-ROW(AO$1),FIRSTBASE,0)),"")</f>
        <v/>
      </c>
      <c r="AP100">
        <f>IF(PLAYERIDMAP2[[#This Row],[POS]]="2B",MAX(AP$1:AP99)+1,"")</f>
        <v>10</v>
      </c>
      <c r="AQ100" t="str">
        <f>IFERROR(INDEX(PLAYERIDMAP2[PLAYERNAME],MATCH(ROW()-ROW(AQ$1),SECONDBASE,0)),"")</f>
        <v>Marcus Semien</v>
      </c>
      <c r="AR100" t="str">
        <f>IF(PLAYERIDMAP2[[#This Row],[POS]]="3B",MAX(AR$1:AR99)+1,"")</f>
        <v/>
      </c>
      <c r="AS100" t="str">
        <f>IFERROR(INDEX(PLAYERIDMAP2[PLAYERNAME],MATCH(ROW()-ROW(AS$1),THIRDBASE,0)),"")</f>
        <v/>
      </c>
      <c r="AT100" t="str">
        <f>IF(PLAYERIDMAP2[[#This Row],[POS]]="SS",MAX(AT$1:AT99)+1,"")</f>
        <v/>
      </c>
      <c r="AU100" t="str">
        <f>IFERROR(INDEX(PLAYERIDMAP2[PLAYERNAME],MATCH(ROW()-ROW(AU$1),SHORTSTOP,0)),"")</f>
        <v>Omar Vizquel</v>
      </c>
      <c r="AV100" t="str">
        <f>IF(PLAYERIDMAP2[[#This Row],[POS]]="OF",MAX(AV$1:AV99)+1,"")</f>
        <v/>
      </c>
      <c r="AW100" t="str">
        <f>IFERROR(INDEX(PLAYERIDMAP2[PLAYERNAME],MATCH(ROW()-ROW(AW$1),OUTFIELD,0)),"")</f>
        <v>Lew Ford</v>
      </c>
      <c r="AX100">
        <f>IF(PLAYERIDMAP2[[#This Row],[POS]]&lt;&gt;"P",MAX(AX$1:AX99)+1,"")</f>
        <v>51</v>
      </c>
      <c r="AY100" t="str">
        <f>IFERROR(INDEX(PLAYERIDMAP2[PLAYERNAME],MATCH(ROW()-ROW(AY$1),HITTERS,0)),"")</f>
        <v>Pat Burrell</v>
      </c>
      <c r="AZ100" t="str">
        <f>IF(PLAYERIDMAP2[[#This Row],[POS]]="P",MAX(AZ$1:AZ99)+1,"")</f>
        <v/>
      </c>
      <c r="BA100" t="str">
        <f>IFERROR(INDEX(PLAYERIDMAP2[PLAYERNAME],MATCH(ROW()-ROW(BA$1),PITCHERS,0)),"")</f>
        <v>Arquimedes Caminero</v>
      </c>
    </row>
    <row r="101" spans="1:53" x14ac:dyDescent="0.25">
      <c r="A101" t="s">
        <v>11327</v>
      </c>
      <c r="B101" t="s">
        <v>9416</v>
      </c>
      <c r="C101" s="1">
        <v>28920</v>
      </c>
      <c r="D101" t="s">
        <v>17113</v>
      </c>
      <c r="E101" t="s">
        <v>19231</v>
      </c>
      <c r="F101" t="s">
        <v>11016</v>
      </c>
      <c r="G101" t="s">
        <v>11016</v>
      </c>
      <c r="H101" t="s">
        <v>10988</v>
      </c>
      <c r="I101" t="s">
        <v>19232</v>
      </c>
      <c r="J101" t="s">
        <v>9416</v>
      </c>
      <c r="K101">
        <v>407853</v>
      </c>
      <c r="L101" t="s">
        <v>9416</v>
      </c>
      <c r="M101">
        <v>288939</v>
      </c>
      <c r="N101" t="s">
        <v>9416</v>
      </c>
      <c r="O101" t="s">
        <v>11328</v>
      </c>
      <c r="P101" t="s">
        <v>11327</v>
      </c>
      <c r="Q101">
        <v>6910</v>
      </c>
      <c r="R101" t="s">
        <v>9416</v>
      </c>
      <c r="S101">
        <v>5099</v>
      </c>
      <c r="T101" t="s">
        <v>9416</v>
      </c>
      <c r="V101" t="s">
        <v>11329</v>
      </c>
      <c r="W101">
        <v>1195</v>
      </c>
      <c r="X101">
        <v>6910</v>
      </c>
      <c r="Y101" t="s">
        <v>9416</v>
      </c>
      <c r="Z101" t="s">
        <v>11330</v>
      </c>
      <c r="AA101" t="s">
        <v>10958</v>
      </c>
      <c r="AB101" t="s">
        <v>10958</v>
      </c>
      <c r="AD101" t="s">
        <v>11330</v>
      </c>
      <c r="AL101" t="str">
        <f>IF(PLAYERIDMAP2[[#This Row],[POS]]="C",MAX(AL$1:AL100)+1,"")</f>
        <v/>
      </c>
      <c r="AM101" t="str">
        <f>IFERROR(INDEX(PLAYERIDMAP2[PLAYERNAME],MATCH(ROW()-ROW(AM$1),CATCHERS,0)),"")</f>
        <v>Tony Sanchez</v>
      </c>
      <c r="AN101" t="str">
        <f>IF(PLAYERIDMAP2[[#This Row],[POS]]="1B",MAX(AN$1:AN100)+1,"")</f>
        <v/>
      </c>
      <c r="AO101" t="str">
        <f>IFERROR(INDEX(PLAYERIDMAP2[PLAYERNAME],MATCH(ROW()-ROW(AO$1),FIRSTBASE,0)),"")</f>
        <v/>
      </c>
      <c r="AP101" t="str">
        <f>IF(PLAYERIDMAP2[[#This Row],[POS]]="2B",MAX(AP$1:AP100)+1,"")</f>
        <v/>
      </c>
      <c r="AQ101" t="str">
        <f>IFERROR(INDEX(PLAYERIDMAP2[PLAYERNAME],MATCH(ROW()-ROW(AQ$1),SECONDBASE,0)),"")</f>
        <v>Eric Sogard</v>
      </c>
      <c r="AR101" t="str">
        <f>IF(PLAYERIDMAP2[[#This Row],[POS]]="3B",MAX(AR$1:AR100)+1,"")</f>
        <v/>
      </c>
      <c r="AS101" t="str">
        <f>IFERROR(INDEX(PLAYERIDMAP2[PLAYERNAME],MATCH(ROW()-ROW(AS$1),THIRDBASE,0)),"")</f>
        <v/>
      </c>
      <c r="AT101" t="str">
        <f>IF(PLAYERIDMAP2[[#This Row],[POS]]="SS",MAX(AT$1:AT100)+1,"")</f>
        <v/>
      </c>
      <c r="AU101" t="str">
        <f>IFERROR(INDEX(PLAYERIDMAP2[PLAYERNAME],MATCH(ROW()-ROW(AU$1),SHORTSTOP,0)),"")</f>
        <v>Danny Worth</v>
      </c>
      <c r="AV101" t="str">
        <f>IF(PLAYERIDMAP2[[#This Row],[POS]]="OF",MAX(AV$1:AV100)+1,"")</f>
        <v/>
      </c>
      <c r="AW101" t="str">
        <f>IFERROR(INDEX(PLAYERIDMAP2[PLAYERNAME],MATCH(ROW()-ROW(AW$1),OUTFIELD,0)),"")</f>
        <v>Dexter Fowler</v>
      </c>
      <c r="AX101" t="str">
        <f>IF(PLAYERIDMAP2[[#This Row],[POS]]&lt;&gt;"P",MAX(AX$1:AX100)+1,"")</f>
        <v/>
      </c>
      <c r="AY101" t="str">
        <f>IFERROR(INDEX(PLAYERIDMAP2[PLAYERNAME],MATCH(ROW()-ROW(AY$1),HITTERS,0)),"")</f>
        <v>Drew Butera</v>
      </c>
      <c r="AZ101">
        <f>IF(PLAYERIDMAP2[[#This Row],[POS]]="P",MAX(AZ$1:AZ100)+1,"")</f>
        <v>49</v>
      </c>
      <c r="BA101" t="str">
        <f>IFERROR(INDEX(PLAYERIDMAP2[PLAYERNAME],MATCH(ROW()-ROW(BA$1),PITCHERS,0)),"")</f>
        <v>Shawn Camp</v>
      </c>
    </row>
    <row r="102" spans="1:53" x14ac:dyDescent="0.25">
      <c r="A102" t="s">
        <v>19158</v>
      </c>
      <c r="B102" t="s">
        <v>10714</v>
      </c>
      <c r="C102" s="1">
        <v>33513</v>
      </c>
      <c r="D102" t="s">
        <v>19159</v>
      </c>
      <c r="E102" t="s">
        <v>19160</v>
      </c>
      <c r="F102" t="s">
        <v>11087</v>
      </c>
      <c r="G102" t="s">
        <v>14693</v>
      </c>
      <c r="H102" t="s">
        <v>10988</v>
      </c>
      <c r="I102" t="s">
        <v>19161</v>
      </c>
      <c r="J102" t="s">
        <v>10714</v>
      </c>
      <c r="K102">
        <v>592135</v>
      </c>
      <c r="L102" t="s">
        <v>10714</v>
      </c>
      <c r="M102">
        <v>1757977</v>
      </c>
      <c r="N102" t="s">
        <v>10714</v>
      </c>
      <c r="O102" t="s">
        <v>19162</v>
      </c>
      <c r="P102" t="s">
        <v>19158</v>
      </c>
      <c r="Q102">
        <v>9722</v>
      </c>
      <c r="R102" t="s">
        <v>10714</v>
      </c>
      <c r="S102">
        <v>31716</v>
      </c>
      <c r="T102" t="s">
        <v>10714</v>
      </c>
      <c r="W102">
        <v>66930</v>
      </c>
      <c r="X102">
        <v>9722</v>
      </c>
      <c r="Y102" t="s">
        <v>10714</v>
      </c>
      <c r="Z102" t="s">
        <v>19163</v>
      </c>
      <c r="AA102" t="s">
        <v>5703</v>
      </c>
      <c r="AB102" t="s">
        <v>5703</v>
      </c>
      <c r="AD102" t="s">
        <v>19163</v>
      </c>
      <c r="AF102" t="s">
        <v>10714</v>
      </c>
      <c r="AG102">
        <v>53048</v>
      </c>
      <c r="AL102" t="str">
        <f>IF(PLAYERIDMAP2[[#This Row],[POS]]="C",MAX(AL$1:AL101)+1,"")</f>
        <v/>
      </c>
      <c r="AM102" t="str">
        <f>IFERROR(INDEX(PLAYERIDMAP2[PLAYERNAME],MATCH(ROW()-ROW(AM$1),CATCHERS,0)),"")</f>
        <v>Kyle Schwarber</v>
      </c>
      <c r="AN102" t="str">
        <f>IF(PLAYERIDMAP2[[#This Row],[POS]]="1B",MAX(AN$1:AN101)+1,"")</f>
        <v/>
      </c>
      <c r="AO102" t="str">
        <f>IFERROR(INDEX(PLAYERIDMAP2[PLAYERNAME],MATCH(ROW()-ROW(AO$1),FIRSTBASE,0)),"")</f>
        <v/>
      </c>
      <c r="AP102" t="str">
        <f>IF(PLAYERIDMAP2[[#This Row],[POS]]="2B",MAX(AP$1:AP101)+1,"")</f>
        <v/>
      </c>
      <c r="AQ102" t="str">
        <f>IFERROR(INDEX(PLAYERIDMAP2[PLAYERNAME],MATCH(ROW()-ROW(AQ$1),SECONDBASE,0)),"")</f>
        <v>Donovan Solano</v>
      </c>
      <c r="AR102" t="str">
        <f>IF(PLAYERIDMAP2[[#This Row],[POS]]="3B",MAX(AR$1:AR101)+1,"")</f>
        <v/>
      </c>
      <c r="AS102" t="str">
        <f>IFERROR(INDEX(PLAYERIDMAP2[PLAYERNAME],MATCH(ROW()-ROW(AS$1),THIRDBASE,0)),"")</f>
        <v/>
      </c>
      <c r="AT102" t="str">
        <f>IF(PLAYERIDMAP2[[#This Row],[POS]]="SS",MAX(AT$1:AT101)+1,"")</f>
        <v/>
      </c>
      <c r="AU102" t="str">
        <f>IFERROR(INDEX(PLAYERIDMAP2[PLAYERNAME],MATCH(ROW()-ROW(AU$1),SHORTSTOP,0)),"")</f>
        <v>Ben Zobrist</v>
      </c>
      <c r="AV102" t="str">
        <f>IF(PLAYERIDMAP2[[#This Row],[POS]]="OF",MAX(AV$1:AV101)+1,"")</f>
        <v/>
      </c>
      <c r="AW102" t="str">
        <f>IFERROR(INDEX(PLAYERIDMAP2[PLAYERNAME],MATCH(ROW()-ROW(AW$1),OUTFIELD,0)),"")</f>
        <v>Ben Francisco</v>
      </c>
      <c r="AX102" t="str">
        <f>IF(PLAYERIDMAP2[[#This Row],[POS]]&lt;&gt;"P",MAX(AX$1:AX101)+1,"")</f>
        <v/>
      </c>
      <c r="AY102" t="str">
        <f>IFERROR(INDEX(PLAYERIDMAP2[PLAYERNAME],MATCH(ROW()-ROW(AY$1),HITTERS,0)),"")</f>
        <v>Billy Butler</v>
      </c>
      <c r="AZ102">
        <f>IF(PLAYERIDMAP2[[#This Row],[POS]]="P",MAX(AZ$1:AZ101)+1,"")</f>
        <v>50</v>
      </c>
      <c r="BA102" t="str">
        <f>IFERROR(INDEX(PLAYERIDMAP2[PLAYERNAME],MATCH(ROW()-ROW(BA$1),PITCHERS,0)),"")</f>
        <v>Carter Capps</v>
      </c>
    </row>
    <row r="103" spans="1:53" x14ac:dyDescent="0.25">
      <c r="A103" t="s">
        <v>19581</v>
      </c>
      <c r="B103" t="s">
        <v>9012</v>
      </c>
      <c r="C103" s="1">
        <v>32671</v>
      </c>
      <c r="D103" t="s">
        <v>19582</v>
      </c>
      <c r="E103" t="s">
        <v>19583</v>
      </c>
      <c r="F103" t="s">
        <v>11053</v>
      </c>
      <c r="G103" t="s">
        <v>16838</v>
      </c>
      <c r="H103" t="s">
        <v>10988</v>
      </c>
      <c r="I103" t="s">
        <v>19584</v>
      </c>
      <c r="J103" t="s">
        <v>9012</v>
      </c>
      <c r="K103">
        <v>542923</v>
      </c>
      <c r="L103" t="s">
        <v>9012</v>
      </c>
      <c r="M103">
        <v>2107831</v>
      </c>
      <c r="N103" t="s">
        <v>9012</v>
      </c>
      <c r="O103" t="s">
        <v>19585</v>
      </c>
      <c r="P103" t="s">
        <v>19581</v>
      </c>
      <c r="Q103">
        <v>9749</v>
      </c>
      <c r="S103">
        <v>33099</v>
      </c>
      <c r="T103" t="s">
        <v>9012</v>
      </c>
      <c r="W103">
        <v>65949</v>
      </c>
      <c r="X103">
        <v>9749</v>
      </c>
      <c r="Y103" t="s">
        <v>9012</v>
      </c>
      <c r="Z103" t="s">
        <v>19586</v>
      </c>
      <c r="AA103" t="s">
        <v>5703</v>
      </c>
      <c r="AB103" t="s">
        <v>5703</v>
      </c>
      <c r="AD103" t="s">
        <v>19586</v>
      </c>
      <c r="AH103" t="s">
        <v>9012</v>
      </c>
      <c r="AL103" t="str">
        <f>IF(PLAYERIDMAP2[[#This Row],[POS]]="C",MAX(AL$1:AL102)+1,"")</f>
        <v/>
      </c>
      <c r="AM103" t="str">
        <f>IFERROR(INDEX(PLAYERIDMAP2[PLAYERNAME],MATCH(ROW()-ROW(AM$1),CATCHERS,0)),"")</f>
        <v>Kelly Shoppach</v>
      </c>
      <c r="AN103" t="str">
        <f>IF(PLAYERIDMAP2[[#This Row],[POS]]="1B",MAX(AN$1:AN102)+1,"")</f>
        <v/>
      </c>
      <c r="AO103" t="str">
        <f>IFERROR(INDEX(PLAYERIDMAP2[PLAYERNAME],MATCH(ROW()-ROW(AO$1),FIRSTBASE,0)),"")</f>
        <v/>
      </c>
      <c r="AP103" t="str">
        <f>IF(PLAYERIDMAP2[[#This Row],[POS]]="2B",MAX(AP$1:AP102)+1,"")</f>
        <v/>
      </c>
      <c r="AQ103" t="str">
        <f>IFERROR(INDEX(PLAYERIDMAP2[PLAYERNAME],MATCH(ROW()-ROW(AQ$1),SECONDBASE,0)),"")</f>
        <v>Yangervis Solarte</v>
      </c>
      <c r="AR103" t="str">
        <f>IF(PLAYERIDMAP2[[#This Row],[POS]]="3B",MAX(AR$1:AR102)+1,"")</f>
        <v/>
      </c>
      <c r="AS103" t="str">
        <f>IFERROR(INDEX(PLAYERIDMAP2[PLAYERNAME],MATCH(ROW()-ROW(AS$1),THIRDBASE,0)),"")</f>
        <v/>
      </c>
      <c r="AT103" t="str">
        <f>IF(PLAYERIDMAP2[[#This Row],[POS]]="SS",MAX(AT$1:AT102)+1,"")</f>
        <v/>
      </c>
      <c r="AU103" t="str">
        <f>IFERROR(INDEX(PLAYERIDMAP2[PLAYERNAME],MATCH(ROW()-ROW(AU$1),SHORTSTOP,0)),"")</f>
        <v/>
      </c>
      <c r="AV103" t="str">
        <f>IF(PLAYERIDMAP2[[#This Row],[POS]]="OF",MAX(AV$1:AV102)+1,"")</f>
        <v/>
      </c>
      <c r="AW103" t="str">
        <f>IFERROR(INDEX(PLAYERIDMAP2[PLAYERNAME],MATCH(ROW()-ROW(AW$1),OUTFIELD,0)),"")</f>
        <v>Jeff Francoeur</v>
      </c>
      <c r="AX103" t="str">
        <f>IF(PLAYERIDMAP2[[#This Row],[POS]]&lt;&gt;"P",MAX(AX$1:AX102)+1,"")</f>
        <v/>
      </c>
      <c r="AY103" t="str">
        <f>IFERROR(INDEX(PLAYERIDMAP2[PLAYERNAME],MATCH(ROW()-ROW(AY$1),HITTERS,0)),"")</f>
        <v>Joey Butler</v>
      </c>
      <c r="AZ103">
        <f>IF(PLAYERIDMAP2[[#This Row],[POS]]="P",MAX(AZ$1:AZ102)+1,"")</f>
        <v>51</v>
      </c>
      <c r="BA103" t="str">
        <f>IFERROR(INDEX(PLAYERIDMAP2[PLAYERNAME],MATCH(ROW()-ROW(BA$1),PITCHERS,0)),"")</f>
        <v>Matt Capps</v>
      </c>
    </row>
    <row r="104" spans="1:53" x14ac:dyDescent="0.25">
      <c r="A104" t="s">
        <v>11331</v>
      </c>
      <c r="B104" t="s">
        <v>10548</v>
      </c>
      <c r="C104" s="1">
        <v>29378</v>
      </c>
      <c r="D104" t="s">
        <v>16955</v>
      </c>
      <c r="E104" t="s">
        <v>19367</v>
      </c>
      <c r="F104" t="s">
        <v>11027</v>
      </c>
      <c r="G104" t="s">
        <v>16838</v>
      </c>
      <c r="H104" t="s">
        <v>10988</v>
      </c>
      <c r="I104" t="s">
        <v>19368</v>
      </c>
      <c r="J104" t="s">
        <v>10548</v>
      </c>
      <c r="K104">
        <v>279571</v>
      </c>
      <c r="L104" t="s">
        <v>10548</v>
      </c>
      <c r="M104">
        <v>174984</v>
      </c>
      <c r="N104" t="s">
        <v>10548</v>
      </c>
      <c r="O104" t="s">
        <v>11332</v>
      </c>
      <c r="P104" t="s">
        <v>11331</v>
      </c>
      <c r="Q104">
        <v>7240</v>
      </c>
      <c r="R104" t="s">
        <v>10548</v>
      </c>
      <c r="S104">
        <v>5829</v>
      </c>
      <c r="T104" t="s">
        <v>10548</v>
      </c>
      <c r="V104" t="s">
        <v>11333</v>
      </c>
      <c r="W104">
        <v>31338</v>
      </c>
      <c r="X104">
        <v>7240</v>
      </c>
      <c r="Y104" t="s">
        <v>10548</v>
      </c>
      <c r="Z104" t="s">
        <v>11334</v>
      </c>
      <c r="AA104" t="s">
        <v>5703</v>
      </c>
      <c r="AB104" t="s">
        <v>5703</v>
      </c>
      <c r="AD104" t="s">
        <v>11334</v>
      </c>
      <c r="AF104" t="s">
        <v>10548</v>
      </c>
      <c r="AG104">
        <v>5829</v>
      </c>
      <c r="AL104" t="str">
        <f>IF(PLAYERIDMAP2[[#This Row],[POS]]="C",MAX(AL$1:AL103)+1,"")</f>
        <v/>
      </c>
      <c r="AM104" t="str">
        <f>IFERROR(INDEX(PLAYERIDMAP2[PLAYERNAME],MATCH(ROW()-ROW(AM$1),CATCHERS,0)),"")</f>
        <v>Kyle Skipworth</v>
      </c>
      <c r="AN104" t="str">
        <f>IF(PLAYERIDMAP2[[#This Row],[POS]]="1B",MAX(AN$1:AN103)+1,"")</f>
        <v/>
      </c>
      <c r="AO104" t="str">
        <f>IFERROR(INDEX(PLAYERIDMAP2[PLAYERNAME],MATCH(ROW()-ROW(AO$1),FIRSTBASE,0)),"")</f>
        <v/>
      </c>
      <c r="AP104" t="str">
        <f>IF(PLAYERIDMAP2[[#This Row],[POS]]="2B",MAX(AP$1:AP103)+1,"")</f>
        <v/>
      </c>
      <c r="AQ104" t="str">
        <f>IFERROR(INDEX(PLAYERIDMAP2[PLAYERNAME],MATCH(ROW()-ROW(AQ$1),SECONDBASE,0)),"")</f>
        <v>Cory Spangenberg</v>
      </c>
      <c r="AR104" t="str">
        <f>IF(PLAYERIDMAP2[[#This Row],[POS]]="3B",MAX(AR$1:AR103)+1,"")</f>
        <v/>
      </c>
      <c r="AS104" t="str">
        <f>IFERROR(INDEX(PLAYERIDMAP2[PLAYERNAME],MATCH(ROW()-ROW(AS$1),THIRDBASE,0)),"")</f>
        <v/>
      </c>
      <c r="AT104" t="str">
        <f>IF(PLAYERIDMAP2[[#This Row],[POS]]="SS",MAX(AT$1:AT103)+1,"")</f>
        <v/>
      </c>
      <c r="AU104" t="str">
        <f>IFERROR(INDEX(PLAYERIDMAP2[PLAYERNAME],MATCH(ROW()-ROW(AU$1),SHORTSTOP,0)),"")</f>
        <v/>
      </c>
      <c r="AV104" t="str">
        <f>IF(PLAYERIDMAP2[[#This Row],[POS]]="OF",MAX(AV$1:AV103)+1,"")</f>
        <v/>
      </c>
      <c r="AW104" t="str">
        <f>IFERROR(INDEX(PLAYERIDMAP2[PLAYERNAME],MATCH(ROW()-ROW(AW$1),OUTFIELD,0)),"")</f>
        <v>Kevin Frandsen</v>
      </c>
      <c r="AX104" t="str">
        <f>IF(PLAYERIDMAP2[[#This Row],[POS]]&lt;&gt;"P",MAX(AX$1:AX103)+1,"")</f>
        <v/>
      </c>
      <c r="AY104" t="str">
        <f>IFERROR(INDEX(PLAYERIDMAP2[PLAYERNAME],MATCH(ROW()-ROW(AY$1),HITTERS,0)),"")</f>
        <v>Byron Buxton</v>
      </c>
      <c r="AZ104">
        <f>IF(PLAYERIDMAP2[[#This Row],[POS]]="P",MAX(AZ$1:AZ103)+1,"")</f>
        <v>52</v>
      </c>
      <c r="BA104" t="str">
        <f>IFERROR(INDEX(PLAYERIDMAP2[PLAYERNAME],MATCH(ROW()-ROW(BA$1),PITCHERS,0)),"")</f>
        <v>Chris Capuano</v>
      </c>
    </row>
    <row r="105" spans="1:53" x14ac:dyDescent="0.25">
      <c r="A105" t="s">
        <v>11335</v>
      </c>
      <c r="B105" t="s">
        <v>10652</v>
      </c>
      <c r="C105" s="1">
        <v>30316</v>
      </c>
      <c r="D105" t="s">
        <v>19994</v>
      </c>
      <c r="E105" t="s">
        <v>19995</v>
      </c>
      <c r="F105" t="s">
        <v>11016</v>
      </c>
      <c r="G105" t="s">
        <v>11016</v>
      </c>
      <c r="H105" t="s">
        <v>10988</v>
      </c>
      <c r="I105" t="s">
        <v>19996</v>
      </c>
      <c r="J105" t="s">
        <v>10652</v>
      </c>
      <c r="K105">
        <v>430613</v>
      </c>
      <c r="L105" t="s">
        <v>10652</v>
      </c>
      <c r="M105">
        <v>448908</v>
      </c>
      <c r="N105" t="s">
        <v>10652</v>
      </c>
      <c r="O105" t="s">
        <v>11336</v>
      </c>
      <c r="P105" t="s">
        <v>11335</v>
      </c>
      <c r="Q105">
        <v>8442</v>
      </c>
      <c r="R105" t="s">
        <v>10652</v>
      </c>
      <c r="S105">
        <v>29680</v>
      </c>
      <c r="T105" t="s">
        <v>10652</v>
      </c>
      <c r="V105" t="s">
        <v>11337</v>
      </c>
      <c r="W105">
        <v>32630</v>
      </c>
      <c r="X105">
        <v>8442</v>
      </c>
      <c r="Y105" t="s">
        <v>10652</v>
      </c>
      <c r="Z105" t="s">
        <v>11338</v>
      </c>
      <c r="AA105" t="s">
        <v>5703</v>
      </c>
      <c r="AB105" t="s">
        <v>5703</v>
      </c>
      <c r="AD105" t="s">
        <v>11338</v>
      </c>
      <c r="AG105">
        <v>5429</v>
      </c>
      <c r="AL105" t="str">
        <f>IF(PLAYERIDMAP2[[#This Row],[POS]]="C",MAX(AL$1:AL104)+1,"")</f>
        <v/>
      </c>
      <c r="AM105" t="str">
        <f>IFERROR(INDEX(PLAYERIDMAP2[PLAYERNAME],MATCH(ROW()-ROW(AM$1),CATCHERS,0)),"")</f>
        <v>Chris Snyder</v>
      </c>
      <c r="AN105" t="str">
        <f>IF(PLAYERIDMAP2[[#This Row],[POS]]="1B",MAX(AN$1:AN104)+1,"")</f>
        <v/>
      </c>
      <c r="AO105" t="str">
        <f>IFERROR(INDEX(PLAYERIDMAP2[PLAYERNAME],MATCH(ROW()-ROW(AO$1),FIRSTBASE,0)),"")</f>
        <v/>
      </c>
      <c r="AP105" t="str">
        <f>IF(PLAYERIDMAP2[[#This Row],[POS]]="2B",MAX(AP$1:AP104)+1,"")</f>
        <v/>
      </c>
      <c r="AQ105" t="str">
        <f>IFERROR(INDEX(PLAYERIDMAP2[PLAYERNAME],MATCH(ROW()-ROW(AQ$1),SECONDBASE,0)),"")</f>
        <v>Darnell Sweeney</v>
      </c>
      <c r="AR105" t="str">
        <f>IF(PLAYERIDMAP2[[#This Row],[POS]]="3B",MAX(AR$1:AR104)+1,"")</f>
        <v/>
      </c>
      <c r="AS105" t="str">
        <f>IFERROR(INDEX(PLAYERIDMAP2[PLAYERNAME],MATCH(ROW()-ROW(AS$1),THIRDBASE,0)),"")</f>
        <v/>
      </c>
      <c r="AT105" t="str">
        <f>IF(PLAYERIDMAP2[[#This Row],[POS]]="SS",MAX(AT$1:AT104)+1,"")</f>
        <v/>
      </c>
      <c r="AU105" t="str">
        <f>IFERROR(INDEX(PLAYERIDMAP2[PLAYERNAME],MATCH(ROW()-ROW(AU$1),SHORTSTOP,0)),"")</f>
        <v/>
      </c>
      <c r="AV105" t="str">
        <f>IF(PLAYERIDMAP2[[#This Row],[POS]]="OF",MAX(AV$1:AV104)+1,"")</f>
        <v/>
      </c>
      <c r="AW105" t="str">
        <f>IFERROR(INDEX(PLAYERIDMAP2[PLAYERNAME],MATCH(ROW()-ROW(AW$1),OUTFIELD,0)),"")</f>
        <v>Clint Frazier</v>
      </c>
      <c r="AX105" t="str">
        <f>IF(PLAYERIDMAP2[[#This Row],[POS]]&lt;&gt;"P",MAX(AX$1:AX104)+1,"")</f>
        <v/>
      </c>
      <c r="AY105" t="str">
        <f>IFERROR(INDEX(PLAYERIDMAP2[PLAYERNAME],MATCH(ROW()-ROW(AY$1),HITTERS,0)),"")</f>
        <v>Marlon Byrd</v>
      </c>
      <c r="AZ105">
        <f>IF(PLAYERIDMAP2[[#This Row],[POS]]="P",MAX(AZ$1:AZ104)+1,"")</f>
        <v>53</v>
      </c>
      <c r="BA105" t="str">
        <f>IFERROR(INDEX(PLAYERIDMAP2[PLAYERNAME],MATCH(ROW()-ROW(BA$1),PITCHERS,0)),"")</f>
        <v>Andrew Carignan</v>
      </c>
    </row>
    <row r="106" spans="1:53" x14ac:dyDescent="0.25">
      <c r="A106" t="s">
        <v>11339</v>
      </c>
      <c r="B106" t="s">
        <v>10772</v>
      </c>
      <c r="C106" s="1">
        <v>31794</v>
      </c>
      <c r="D106" t="s">
        <v>16992</v>
      </c>
      <c r="E106" t="s">
        <v>19396</v>
      </c>
      <c r="F106" t="s">
        <v>11142</v>
      </c>
      <c r="G106" t="s">
        <v>14693</v>
      </c>
      <c r="H106" t="s">
        <v>10988</v>
      </c>
      <c r="I106" t="s">
        <v>19397</v>
      </c>
      <c r="J106" t="s">
        <v>10772</v>
      </c>
      <c r="K106">
        <v>542924</v>
      </c>
      <c r="L106" t="s">
        <v>10772</v>
      </c>
      <c r="M106">
        <v>1915127</v>
      </c>
      <c r="N106" t="s">
        <v>10772</v>
      </c>
      <c r="O106" t="s">
        <v>11340</v>
      </c>
      <c r="P106" t="s">
        <v>11339</v>
      </c>
      <c r="Q106">
        <v>9246</v>
      </c>
      <c r="R106" t="s">
        <v>10772</v>
      </c>
      <c r="S106">
        <v>32037</v>
      </c>
      <c r="T106" t="s">
        <v>10772</v>
      </c>
      <c r="V106" t="s">
        <v>11341</v>
      </c>
      <c r="W106">
        <v>58059</v>
      </c>
      <c r="X106">
        <v>9246</v>
      </c>
      <c r="Y106" t="s">
        <v>10772</v>
      </c>
      <c r="Z106" t="s">
        <v>11342</v>
      </c>
      <c r="AA106" t="s">
        <v>10958</v>
      </c>
      <c r="AB106" t="s">
        <v>10958</v>
      </c>
      <c r="AD106" t="s">
        <v>11342</v>
      </c>
      <c r="AF106" t="s">
        <v>10772</v>
      </c>
      <c r="AG106">
        <v>17029</v>
      </c>
      <c r="AL106" t="str">
        <f>IF(PLAYERIDMAP2[[#This Row],[POS]]="C",MAX(AL$1:AL105)+1,"")</f>
        <v/>
      </c>
      <c r="AM106" t="str">
        <f>IFERROR(INDEX(PLAYERIDMAP2[PLAYERNAME],MATCH(ROW()-ROW(AM$1),CATCHERS,0)),"")</f>
        <v>Ali Solis</v>
      </c>
      <c r="AN106" t="str">
        <f>IF(PLAYERIDMAP2[[#This Row],[POS]]="1B",MAX(AN$1:AN105)+1,"")</f>
        <v/>
      </c>
      <c r="AO106" t="str">
        <f>IFERROR(INDEX(PLAYERIDMAP2[PLAYERNAME],MATCH(ROW()-ROW(AO$1),FIRSTBASE,0)),"")</f>
        <v/>
      </c>
      <c r="AP106" t="str">
        <f>IF(PLAYERIDMAP2[[#This Row],[POS]]="2B",MAX(AP$1:AP105)+1,"")</f>
        <v/>
      </c>
      <c r="AQ106" t="str">
        <f>IFERROR(INDEX(PLAYERIDMAP2[PLAYERNAME],MATCH(ROW()-ROW(AQ$1),SECONDBASE,0)),"")</f>
        <v>Ryan Theriot</v>
      </c>
      <c r="AR106" t="str">
        <f>IF(PLAYERIDMAP2[[#This Row],[POS]]="3B",MAX(AR$1:AR105)+1,"")</f>
        <v/>
      </c>
      <c r="AS106" t="str">
        <f>IFERROR(INDEX(PLAYERIDMAP2[PLAYERNAME],MATCH(ROW()-ROW(AS$1),THIRDBASE,0)),"")</f>
        <v/>
      </c>
      <c r="AT106" t="str">
        <f>IF(PLAYERIDMAP2[[#This Row],[POS]]="SS",MAX(AT$1:AT105)+1,"")</f>
        <v/>
      </c>
      <c r="AU106" t="str">
        <f>IFERROR(INDEX(PLAYERIDMAP2[PLAYERNAME],MATCH(ROW()-ROW(AU$1),SHORTSTOP,0)),"")</f>
        <v/>
      </c>
      <c r="AV106" t="str">
        <f>IF(PLAYERIDMAP2[[#This Row],[POS]]="OF",MAX(AV$1:AV105)+1,"")</f>
        <v/>
      </c>
      <c r="AW106" t="str">
        <f>IFERROR(INDEX(PLAYERIDMAP2[PLAYERNAME],MATCH(ROW()-ROW(AW$1),OUTFIELD,0)),"")</f>
        <v>Reymond Fuentes</v>
      </c>
      <c r="AX106" t="str">
        <f>IF(PLAYERIDMAP2[[#This Row],[POS]]&lt;&gt;"P",MAX(AX$1:AX105)+1,"")</f>
        <v/>
      </c>
      <c r="AY106" t="str">
        <f>IFERROR(INDEX(PLAYERIDMAP2[PLAYERNAME],MATCH(ROW()-ROW(AY$1),HITTERS,0)),"")</f>
        <v>Asdrubal Cabrera</v>
      </c>
      <c r="AZ106">
        <f>IF(PLAYERIDMAP2[[#This Row],[POS]]="P",MAX(AZ$1:AZ105)+1,"")</f>
        <v>54</v>
      </c>
      <c r="BA106" t="str">
        <f>IFERROR(INDEX(PLAYERIDMAP2[PLAYERNAME],MATCH(ROW()-ROW(BA$1),PITCHERS,0)),"")</f>
        <v>Roberto Hernandez</v>
      </c>
    </row>
    <row r="107" spans="1:53" x14ac:dyDescent="0.25">
      <c r="A107" t="s">
        <v>11343</v>
      </c>
      <c r="B107" t="s">
        <v>10522</v>
      </c>
      <c r="C107" s="1">
        <v>28397</v>
      </c>
      <c r="D107" t="s">
        <v>20423</v>
      </c>
      <c r="E107" t="s">
        <v>20424</v>
      </c>
      <c r="F107" t="s">
        <v>11016</v>
      </c>
      <c r="G107" t="s">
        <v>11016</v>
      </c>
      <c r="H107" t="s">
        <v>10988</v>
      </c>
      <c r="I107" t="s">
        <v>20425</v>
      </c>
      <c r="J107" t="s">
        <v>10522</v>
      </c>
      <c r="K107">
        <v>425514</v>
      </c>
      <c r="L107" t="s">
        <v>10522</v>
      </c>
      <c r="M107">
        <v>383399</v>
      </c>
      <c r="N107" t="s">
        <v>10522</v>
      </c>
      <c r="O107" t="s">
        <v>11344</v>
      </c>
      <c r="P107" t="s">
        <v>11343</v>
      </c>
      <c r="Q107">
        <v>7418</v>
      </c>
      <c r="R107" t="s">
        <v>10522</v>
      </c>
      <c r="S107">
        <v>6084</v>
      </c>
      <c r="T107" t="s">
        <v>10522</v>
      </c>
      <c r="V107" t="s">
        <v>11345</v>
      </c>
      <c r="W107">
        <v>31497</v>
      </c>
      <c r="X107">
        <v>7418</v>
      </c>
      <c r="Y107" t="s">
        <v>10522</v>
      </c>
      <c r="Z107" t="s">
        <v>11346</v>
      </c>
      <c r="AA107" t="s">
        <v>5703</v>
      </c>
      <c r="AB107" t="s">
        <v>5703</v>
      </c>
      <c r="AD107" t="s">
        <v>11346</v>
      </c>
      <c r="AL107" t="str">
        <f>IF(PLAYERIDMAP2[[#This Row],[POS]]="C",MAX(AL$1:AL106)+1,"")</f>
        <v/>
      </c>
      <c r="AM107" t="str">
        <f>IFERROR(INDEX(PLAYERIDMAP2[PLAYERNAME],MATCH(ROW()-ROW(AM$1),CATCHERS,0)),"")</f>
        <v>Geovany Soto</v>
      </c>
      <c r="AN107" t="str">
        <f>IF(PLAYERIDMAP2[[#This Row],[POS]]="1B",MAX(AN$1:AN106)+1,"")</f>
        <v/>
      </c>
      <c r="AO107" t="str">
        <f>IFERROR(INDEX(PLAYERIDMAP2[PLAYERNAME],MATCH(ROW()-ROW(AO$1),FIRSTBASE,0)),"")</f>
        <v/>
      </c>
      <c r="AP107" t="str">
        <f>IF(PLAYERIDMAP2[[#This Row],[POS]]="2B",MAX(AP$1:AP106)+1,"")</f>
        <v/>
      </c>
      <c r="AQ107" t="str">
        <f>IFERROR(INDEX(PLAYERIDMAP2[PLAYERNAME],MATCH(ROW()-ROW(AQ$1),SECONDBASE,0)),"")</f>
        <v>Kelby Tomlinson</v>
      </c>
      <c r="AR107" t="str">
        <f>IF(PLAYERIDMAP2[[#This Row],[POS]]="3B",MAX(AR$1:AR106)+1,"")</f>
        <v/>
      </c>
      <c r="AS107" t="str">
        <f>IFERROR(INDEX(PLAYERIDMAP2[PLAYERNAME],MATCH(ROW()-ROW(AS$1),THIRDBASE,0)),"")</f>
        <v/>
      </c>
      <c r="AT107" t="str">
        <f>IF(PLAYERIDMAP2[[#This Row],[POS]]="SS",MAX(AT$1:AT106)+1,"")</f>
        <v/>
      </c>
      <c r="AU107" t="str">
        <f>IFERROR(INDEX(PLAYERIDMAP2[PLAYERNAME],MATCH(ROW()-ROW(AU$1),SHORTSTOP,0)),"")</f>
        <v/>
      </c>
      <c r="AV107" t="str">
        <f>IF(PLAYERIDMAP2[[#This Row],[POS]]="OF",MAX(AV$1:AV106)+1,"")</f>
        <v/>
      </c>
      <c r="AW107" t="str">
        <f>IFERROR(INDEX(PLAYERIDMAP2[PLAYERNAME],MATCH(ROW()-ROW(AW$1),OUTFIELD,0)),"")</f>
        <v>Kosuke Fukudome</v>
      </c>
      <c r="AX107" t="str">
        <f>IF(PLAYERIDMAP2[[#This Row],[POS]]&lt;&gt;"P",MAX(AX$1:AX106)+1,"")</f>
        <v/>
      </c>
      <c r="AY107" t="str">
        <f>IFERROR(INDEX(PLAYERIDMAP2[PLAYERNAME],MATCH(ROW()-ROW(AY$1),HITTERS,0)),"")</f>
        <v>Everth Cabrera</v>
      </c>
      <c r="AZ107">
        <f>IF(PLAYERIDMAP2[[#This Row],[POS]]="P",MAX(AZ$1:AZ106)+1,"")</f>
        <v>55</v>
      </c>
      <c r="BA107" t="str">
        <f>IFERROR(INDEX(PLAYERIDMAP2[PLAYERNAME],MATCH(ROW()-ROW(BA$1),PITCHERS,0)),"")</f>
        <v>Andrew Carpenter</v>
      </c>
    </row>
    <row r="108" spans="1:53" x14ac:dyDescent="0.25">
      <c r="A108" t="s">
        <v>11347</v>
      </c>
      <c r="B108" t="s">
        <v>4693</v>
      </c>
      <c r="C108" s="1">
        <v>31729</v>
      </c>
      <c r="D108" t="s">
        <v>16890</v>
      </c>
      <c r="E108" t="s">
        <v>20424</v>
      </c>
      <c r="F108" t="s">
        <v>11016</v>
      </c>
      <c r="G108" t="s">
        <v>11016</v>
      </c>
      <c r="H108" t="s">
        <v>5705</v>
      </c>
      <c r="I108" t="s">
        <v>20710</v>
      </c>
      <c r="J108" t="s">
        <v>4693</v>
      </c>
      <c r="K108">
        <v>458679</v>
      </c>
      <c r="L108" t="s">
        <v>4693</v>
      </c>
      <c r="M108">
        <v>1208691</v>
      </c>
      <c r="N108" t="s">
        <v>4693</v>
      </c>
      <c r="O108" t="s">
        <v>11348</v>
      </c>
      <c r="P108" t="s">
        <v>11347</v>
      </c>
      <c r="Q108">
        <v>8625</v>
      </c>
      <c r="R108" t="s">
        <v>4693</v>
      </c>
      <c r="S108">
        <v>29634</v>
      </c>
      <c r="T108" t="s">
        <v>4693</v>
      </c>
      <c r="V108" t="s">
        <v>11349</v>
      </c>
      <c r="W108">
        <v>47065</v>
      </c>
      <c r="X108">
        <v>8625</v>
      </c>
      <c r="Y108" t="s">
        <v>4693</v>
      </c>
      <c r="Z108" t="s">
        <v>16377</v>
      </c>
      <c r="AA108" t="s">
        <v>11011</v>
      </c>
      <c r="AB108" t="s">
        <v>5703</v>
      </c>
      <c r="AD108" t="s">
        <v>16377</v>
      </c>
      <c r="AL108" t="str">
        <f>IF(PLAYERIDMAP2[[#This Row],[POS]]="C",MAX(AL$1:AL107)+1,"")</f>
        <v/>
      </c>
      <c r="AM108" t="str">
        <f>IFERROR(INDEX(PLAYERIDMAP2[PLAYERNAME],MATCH(ROW()-ROW(AM$1),CATCHERS,0)),"")</f>
        <v>Chris Stewart</v>
      </c>
      <c r="AN108" t="str">
        <f>IF(PLAYERIDMAP2[[#This Row],[POS]]="1B",MAX(AN$1:AN107)+1,"")</f>
        <v/>
      </c>
      <c r="AO108" t="str">
        <f>IFERROR(INDEX(PLAYERIDMAP2[PLAYERNAME],MATCH(ROW()-ROW(AO$1),FIRSTBASE,0)),"")</f>
        <v/>
      </c>
      <c r="AP108" t="str">
        <f>IF(PLAYERIDMAP2[[#This Row],[POS]]="2B",MAX(AP$1:AP107)+1,"")</f>
        <v/>
      </c>
      <c r="AQ108" t="str">
        <f>IFERROR(INDEX(PLAYERIDMAP2[PLAYERNAME],MATCH(ROW()-ROW(AQ$1),SECONDBASE,0)),"")</f>
        <v>Devon Travis</v>
      </c>
      <c r="AR108">
        <f>IF(PLAYERIDMAP2[[#This Row],[POS]]="3B",MAX(AR$1:AR107)+1,"")</f>
        <v>6</v>
      </c>
      <c r="AS108" t="str">
        <f>IFERROR(INDEX(PLAYERIDMAP2[PLAYERNAME],MATCH(ROW()-ROW(AS$1),THIRDBASE,0)),"")</f>
        <v/>
      </c>
      <c r="AT108" t="str">
        <f>IF(PLAYERIDMAP2[[#This Row],[POS]]="SS",MAX(AT$1:AT107)+1,"")</f>
        <v/>
      </c>
      <c r="AU108" t="str">
        <f>IFERROR(INDEX(PLAYERIDMAP2[PLAYERNAME],MATCH(ROW()-ROW(AU$1),SHORTSTOP,0)),"")</f>
        <v/>
      </c>
      <c r="AV108" t="str">
        <f>IF(PLAYERIDMAP2[[#This Row],[POS]]="OF",MAX(AV$1:AV107)+1,"")</f>
        <v/>
      </c>
      <c r="AW108" t="str">
        <f>IFERROR(INDEX(PLAYERIDMAP2[PLAYERNAME],MATCH(ROW()-ROW(AW$1),OUTFIELD,0)),"")</f>
        <v>Sam Fuld</v>
      </c>
      <c r="AX108">
        <f>IF(PLAYERIDMAP2[[#This Row],[POS]]&lt;&gt;"P",MAX(AX$1:AX107)+1,"")</f>
        <v>52</v>
      </c>
      <c r="AY108" t="str">
        <f>IFERROR(INDEX(PLAYERIDMAP2[PLAYERNAME],MATCH(ROW()-ROW(AY$1),HITTERS,0)),"")</f>
        <v>Melky Cabrera</v>
      </c>
      <c r="AZ108" t="str">
        <f>IF(PLAYERIDMAP2[[#This Row],[POS]]="P",MAX(AZ$1:AZ107)+1,"")</f>
        <v/>
      </c>
      <c r="BA108" t="str">
        <f>IFERROR(INDEX(PLAYERIDMAP2[PLAYERNAME],MATCH(ROW()-ROW(BA$1),PITCHERS,0)),"")</f>
        <v>Chris Carpenter</v>
      </c>
    </row>
    <row r="109" spans="1:53" x14ac:dyDescent="0.25">
      <c r="A109" t="s">
        <v>11350</v>
      </c>
      <c r="B109" t="s">
        <v>10287</v>
      </c>
      <c r="C109" s="1">
        <v>31366</v>
      </c>
      <c r="D109" t="s">
        <v>17973</v>
      </c>
      <c r="E109" t="s">
        <v>17974</v>
      </c>
      <c r="F109" t="s">
        <v>11048</v>
      </c>
      <c r="G109" t="s">
        <v>14693</v>
      </c>
      <c r="H109" t="s">
        <v>10988</v>
      </c>
      <c r="I109" t="s">
        <v>17975</v>
      </c>
      <c r="J109" t="s">
        <v>10287</v>
      </c>
      <c r="K109">
        <v>502102</v>
      </c>
      <c r="L109" t="s">
        <v>10287</v>
      </c>
      <c r="M109">
        <v>1784663</v>
      </c>
      <c r="N109" t="s">
        <v>10287</v>
      </c>
      <c r="O109" t="s">
        <v>11351</v>
      </c>
      <c r="P109" t="s">
        <v>11350</v>
      </c>
      <c r="Q109">
        <v>8993</v>
      </c>
      <c r="R109" t="s">
        <v>10287</v>
      </c>
      <c r="S109">
        <v>3132</v>
      </c>
      <c r="T109" t="s">
        <v>10287</v>
      </c>
      <c r="V109" t="s">
        <v>11352</v>
      </c>
      <c r="W109">
        <v>50127</v>
      </c>
      <c r="X109">
        <v>8993</v>
      </c>
      <c r="Y109" t="s">
        <v>10287</v>
      </c>
      <c r="Z109" t="s">
        <v>16378</v>
      </c>
      <c r="AA109" t="s">
        <v>10958</v>
      </c>
      <c r="AB109" t="s">
        <v>10958</v>
      </c>
      <c r="AD109" t="s">
        <v>16378</v>
      </c>
      <c r="AL109" t="str">
        <f>IF(PLAYERIDMAP2[[#This Row],[POS]]="C",MAX(AL$1:AL108)+1,"")</f>
        <v/>
      </c>
      <c r="AM109" t="str">
        <f>IFERROR(INDEX(PLAYERIDMAP2[PLAYERNAME],MATCH(ROW()-ROW(AM$1),CATCHERS,0)),"")</f>
        <v>Andrew Susac</v>
      </c>
      <c r="AN109" t="str">
        <f>IF(PLAYERIDMAP2[[#This Row],[POS]]="1B",MAX(AN$1:AN108)+1,"")</f>
        <v/>
      </c>
      <c r="AO109" t="str">
        <f>IFERROR(INDEX(PLAYERIDMAP2[PLAYERNAME],MATCH(ROW()-ROW(AO$1),FIRSTBASE,0)),"")</f>
        <v/>
      </c>
      <c r="AP109" t="str">
        <f>IF(PLAYERIDMAP2[[#This Row],[POS]]="2B",MAX(AP$1:AP108)+1,"")</f>
        <v/>
      </c>
      <c r="AQ109" t="str">
        <f>IFERROR(INDEX(PLAYERIDMAP2[PLAYERNAME],MATCH(ROW()-ROW(AQ$1),SECONDBASE,0)),"")</f>
        <v>Dan Uggla</v>
      </c>
      <c r="AR109" t="str">
        <f>IF(PLAYERIDMAP2[[#This Row],[POS]]="3B",MAX(AR$1:AR108)+1,"")</f>
        <v/>
      </c>
      <c r="AS109" t="str">
        <f>IFERROR(INDEX(PLAYERIDMAP2[PLAYERNAME],MATCH(ROW()-ROW(AS$1),THIRDBASE,0)),"")</f>
        <v/>
      </c>
      <c r="AT109" t="str">
        <f>IF(PLAYERIDMAP2[[#This Row],[POS]]="SS",MAX(AT$1:AT108)+1,"")</f>
        <v/>
      </c>
      <c r="AU109" t="str">
        <f>IFERROR(INDEX(PLAYERIDMAP2[PLAYERNAME],MATCH(ROW()-ROW(AU$1),SHORTSTOP,0)),"")</f>
        <v/>
      </c>
      <c r="AV109" t="str">
        <f>IF(PLAYERIDMAP2[[#This Row],[POS]]="OF",MAX(AV$1:AV108)+1,"")</f>
        <v/>
      </c>
      <c r="AW109" t="str">
        <f>IFERROR(INDEX(PLAYERIDMAP2[PLAYERNAME],MATCH(ROW()-ROW(AW$1),OUTFIELD,0)),"")</f>
        <v>Avisail Garcia</v>
      </c>
      <c r="AX109" t="str">
        <f>IF(PLAYERIDMAP2[[#This Row],[POS]]&lt;&gt;"P",MAX(AX$1:AX108)+1,"")</f>
        <v/>
      </c>
      <c r="AY109" t="str">
        <f>IFERROR(INDEX(PLAYERIDMAP2[PLAYERNAME],MATCH(ROW()-ROW(AY$1),HITTERS,0)),"")</f>
        <v>Miguel Cabrera</v>
      </c>
      <c r="AZ109">
        <f>IF(PLAYERIDMAP2[[#This Row],[POS]]="P",MAX(AZ$1:AZ108)+1,"")</f>
        <v>56</v>
      </c>
      <c r="BA109" t="str">
        <f>IFERROR(INDEX(PLAYERIDMAP2[PLAYERNAME],MATCH(ROW()-ROW(BA$1),PITCHERS,0)),"")</f>
        <v>Chris Carpenter</v>
      </c>
    </row>
    <row r="110" spans="1:53" x14ac:dyDescent="0.25">
      <c r="A110" t="s">
        <v>11353</v>
      </c>
      <c r="B110" t="s">
        <v>5646</v>
      </c>
      <c r="C110" s="1">
        <v>32253</v>
      </c>
      <c r="D110" t="s">
        <v>16854</v>
      </c>
      <c r="E110" t="s">
        <v>19032</v>
      </c>
      <c r="F110" t="s">
        <v>11007</v>
      </c>
      <c r="G110" t="s">
        <v>16838</v>
      </c>
      <c r="H110" t="s">
        <v>11003</v>
      </c>
      <c r="I110" t="s">
        <v>19033</v>
      </c>
      <c r="J110" t="s">
        <v>5646</v>
      </c>
      <c r="K110">
        <v>474832</v>
      </c>
      <c r="L110" t="s">
        <v>5646</v>
      </c>
      <c r="M110">
        <v>1757973</v>
      </c>
      <c r="N110" t="s">
        <v>5646</v>
      </c>
      <c r="O110" t="s">
        <v>11354</v>
      </c>
      <c r="P110" t="s">
        <v>11353</v>
      </c>
      <c r="Q110">
        <v>8795</v>
      </c>
      <c r="R110" t="s">
        <v>5646</v>
      </c>
      <c r="S110">
        <v>30901</v>
      </c>
      <c r="T110" t="s">
        <v>5646</v>
      </c>
      <c r="U110" t="s">
        <v>5646</v>
      </c>
      <c r="V110" t="s">
        <v>11355</v>
      </c>
      <c r="W110">
        <v>65767</v>
      </c>
      <c r="X110">
        <v>8795</v>
      </c>
      <c r="Y110" t="s">
        <v>5646</v>
      </c>
      <c r="Z110" t="s">
        <v>11356</v>
      </c>
      <c r="AA110" t="s">
        <v>10958</v>
      </c>
      <c r="AB110" t="s">
        <v>10958</v>
      </c>
      <c r="AC110" t="s">
        <v>5646</v>
      </c>
      <c r="AD110" t="s">
        <v>11356</v>
      </c>
      <c r="AE110">
        <v>11095</v>
      </c>
      <c r="AF110" t="s">
        <v>5646</v>
      </c>
      <c r="AG110">
        <v>12900</v>
      </c>
      <c r="AH110" t="s">
        <v>5646</v>
      </c>
      <c r="AL110" t="str">
        <f>IF(PLAYERIDMAP2[[#This Row],[POS]]="C",MAX(AL$1:AL109)+1,"")</f>
        <v/>
      </c>
      <c r="AM110" t="str">
        <f>IFERROR(INDEX(PLAYERIDMAP2[PLAYERNAME],MATCH(ROW()-ROW(AM$1),CATCHERS,0)),"")</f>
        <v>Kurt Suzuki</v>
      </c>
      <c r="AN110">
        <f>IF(PLAYERIDMAP2[[#This Row],[POS]]="1B",MAX(AN$1:AN109)+1,"")</f>
        <v>7</v>
      </c>
      <c r="AO110" t="str">
        <f>IFERROR(INDEX(PLAYERIDMAP2[PLAYERNAME],MATCH(ROW()-ROW(AO$1),FIRSTBASE,0)),"")</f>
        <v/>
      </c>
      <c r="AP110" t="str">
        <f>IF(PLAYERIDMAP2[[#This Row],[POS]]="2B",MAX(AP$1:AP109)+1,"")</f>
        <v/>
      </c>
      <c r="AQ110" t="str">
        <f>IFERROR(INDEX(PLAYERIDMAP2[PLAYERNAME],MATCH(ROW()-ROW(AQ$1),SECONDBASE,0)),"")</f>
        <v>Chase Utley</v>
      </c>
      <c r="AR110" t="str">
        <f>IF(PLAYERIDMAP2[[#This Row],[POS]]="3B",MAX(AR$1:AR109)+1,"")</f>
        <v/>
      </c>
      <c r="AS110" t="str">
        <f>IFERROR(INDEX(PLAYERIDMAP2[PLAYERNAME],MATCH(ROW()-ROW(AS$1),THIRDBASE,0)),"")</f>
        <v/>
      </c>
      <c r="AT110" t="str">
        <f>IF(PLAYERIDMAP2[[#This Row],[POS]]="SS",MAX(AT$1:AT109)+1,"")</f>
        <v/>
      </c>
      <c r="AU110" t="str">
        <f>IFERROR(INDEX(PLAYERIDMAP2[PLAYERNAME],MATCH(ROW()-ROW(AU$1),SHORTSTOP,0)),"")</f>
        <v/>
      </c>
      <c r="AV110" t="str">
        <f>IF(PLAYERIDMAP2[[#This Row],[POS]]="OF",MAX(AV$1:AV109)+1,"")</f>
        <v/>
      </c>
      <c r="AW110" t="str">
        <f>IFERROR(INDEX(PLAYERIDMAP2[PLAYERNAME],MATCH(ROW()-ROW(AW$1),OUTFIELD,0)),"")</f>
        <v>Brett Gardner</v>
      </c>
      <c r="AX110">
        <f>IF(PLAYERIDMAP2[[#This Row],[POS]]&lt;&gt;"P",MAX(AX$1:AX109)+1,"")</f>
        <v>53</v>
      </c>
      <c r="AY110" t="str">
        <f>IFERROR(INDEX(PLAYERIDMAP2[PLAYERNAME],MATCH(ROW()-ROW(AY$1),HITTERS,0)),"")</f>
        <v>Orlando Cabrera</v>
      </c>
      <c r="AZ110" t="str">
        <f>IF(PLAYERIDMAP2[[#This Row],[POS]]="P",MAX(AZ$1:AZ109)+1,"")</f>
        <v/>
      </c>
      <c r="BA110" t="str">
        <f>IFERROR(INDEX(PLAYERIDMAP2[PLAYERNAME],MATCH(ROW()-ROW(BA$1),PITCHERS,0)),"")</f>
        <v>David Carpenter</v>
      </c>
    </row>
    <row r="111" spans="1:53" x14ac:dyDescent="0.25">
      <c r="A111" t="s">
        <v>11357</v>
      </c>
      <c r="B111" t="s">
        <v>5664</v>
      </c>
      <c r="C111" s="1">
        <v>28952</v>
      </c>
      <c r="D111" t="s">
        <v>17556</v>
      </c>
      <c r="E111" t="s">
        <v>19349</v>
      </c>
      <c r="F111" t="s">
        <v>11126</v>
      </c>
      <c r="G111" t="s">
        <v>14693</v>
      </c>
      <c r="H111" t="s">
        <v>5705</v>
      </c>
      <c r="I111" t="s">
        <v>19350</v>
      </c>
      <c r="J111" t="s">
        <v>5664</v>
      </c>
      <c r="K111">
        <v>134181</v>
      </c>
      <c r="L111" t="s">
        <v>5664</v>
      </c>
      <c r="M111">
        <v>11491</v>
      </c>
      <c r="N111" t="s">
        <v>5664</v>
      </c>
      <c r="O111" t="s">
        <v>11358</v>
      </c>
      <c r="P111" t="s">
        <v>11357</v>
      </c>
      <c r="Q111">
        <v>6039</v>
      </c>
      <c r="R111" t="s">
        <v>5664</v>
      </c>
      <c r="S111">
        <v>3878</v>
      </c>
      <c r="T111" t="s">
        <v>5664</v>
      </c>
      <c r="U111" t="s">
        <v>5664</v>
      </c>
      <c r="V111" t="s">
        <v>11359</v>
      </c>
      <c r="W111">
        <v>340</v>
      </c>
      <c r="X111">
        <v>6039</v>
      </c>
      <c r="Y111" t="s">
        <v>5664</v>
      </c>
      <c r="Z111" t="s">
        <v>11360</v>
      </c>
      <c r="AA111" t="s">
        <v>5703</v>
      </c>
      <c r="AB111" t="s">
        <v>5703</v>
      </c>
      <c r="AC111" t="s">
        <v>5664</v>
      </c>
      <c r="AD111" t="s">
        <v>11360</v>
      </c>
      <c r="AE111">
        <v>5617</v>
      </c>
      <c r="AF111" t="s">
        <v>5664</v>
      </c>
      <c r="AG111">
        <v>5832</v>
      </c>
      <c r="AH111" t="s">
        <v>5664</v>
      </c>
      <c r="AL111" t="str">
        <f>IF(PLAYERIDMAP2[[#This Row],[POS]]="C",MAX(AL$1:AL110)+1,"")</f>
        <v/>
      </c>
      <c r="AM111" t="str">
        <f>IFERROR(INDEX(PLAYERIDMAP2[PLAYERNAME],MATCH(ROW()-ROW(AM$1),CATCHERS,0)),"")</f>
        <v>Blake Swihart</v>
      </c>
      <c r="AN111" t="str">
        <f>IF(PLAYERIDMAP2[[#This Row],[POS]]="1B",MAX(AN$1:AN110)+1,"")</f>
        <v/>
      </c>
      <c r="AO111" t="str">
        <f>IFERROR(INDEX(PLAYERIDMAP2[PLAYERNAME],MATCH(ROW()-ROW(AO$1),FIRSTBASE,0)),"")</f>
        <v/>
      </c>
      <c r="AP111" t="str">
        <f>IF(PLAYERIDMAP2[[#This Row],[POS]]="2B",MAX(AP$1:AP110)+1,"")</f>
        <v/>
      </c>
      <c r="AQ111" t="str">
        <f>IFERROR(INDEX(PLAYERIDMAP2[PLAYERNAME],MATCH(ROW()-ROW(AQ$1),SECONDBASE,0)),"")</f>
        <v>Luis Valbuena</v>
      </c>
      <c r="AR111">
        <f>IF(PLAYERIDMAP2[[#This Row],[POS]]="3B",MAX(AR$1:AR110)+1,"")</f>
        <v>7</v>
      </c>
      <c r="AS111" t="str">
        <f>IFERROR(INDEX(PLAYERIDMAP2[PLAYERNAME],MATCH(ROW()-ROW(AS$1),THIRDBASE,0)),"")</f>
        <v/>
      </c>
      <c r="AT111" t="str">
        <f>IF(PLAYERIDMAP2[[#This Row],[POS]]="SS",MAX(AT$1:AT110)+1,"")</f>
        <v/>
      </c>
      <c r="AU111" t="str">
        <f>IFERROR(INDEX(PLAYERIDMAP2[PLAYERNAME],MATCH(ROW()-ROW(AU$1),SHORTSTOP,0)),"")</f>
        <v/>
      </c>
      <c r="AV111" t="str">
        <f>IF(PLAYERIDMAP2[[#This Row],[POS]]="OF",MAX(AV$1:AV110)+1,"")</f>
        <v/>
      </c>
      <c r="AW111" t="str">
        <f>IFERROR(INDEX(PLAYERIDMAP2[PLAYERNAME],MATCH(ROW()-ROW(AW$1),OUTFIELD,0)),"")</f>
        <v>Evan Gattis</v>
      </c>
      <c r="AX111">
        <f>IF(PLAYERIDMAP2[[#This Row],[POS]]&lt;&gt;"P",MAX(AX$1:AX110)+1,"")</f>
        <v>54</v>
      </c>
      <c r="AY111" t="str">
        <f>IFERROR(INDEX(PLAYERIDMAP2[PLAYERNAME],MATCH(ROW()-ROW(AY$1),HITTERS,0)),"")</f>
        <v>Lorenzo Cain</v>
      </c>
      <c r="AZ111" t="str">
        <f>IF(PLAYERIDMAP2[[#This Row],[POS]]="P",MAX(AZ$1:AZ110)+1,"")</f>
        <v/>
      </c>
      <c r="BA111" t="str">
        <f>IFERROR(INDEX(PLAYERIDMAP2[PLAYERNAME],MATCH(ROW()-ROW(BA$1),PITCHERS,0)),"")</f>
        <v>David Carpenter</v>
      </c>
    </row>
    <row r="112" spans="1:53" x14ac:dyDescent="0.25">
      <c r="A112" t="s">
        <v>11361</v>
      </c>
      <c r="B112" t="s">
        <v>5605</v>
      </c>
      <c r="C112" s="1">
        <v>28239</v>
      </c>
      <c r="D112" t="s">
        <v>17275</v>
      </c>
      <c r="E112" t="s">
        <v>19072</v>
      </c>
      <c r="F112" t="s">
        <v>10987</v>
      </c>
      <c r="G112" t="s">
        <v>14693</v>
      </c>
      <c r="H112" t="s">
        <v>10998</v>
      </c>
      <c r="I112" t="s">
        <v>19073</v>
      </c>
      <c r="J112" t="s">
        <v>5605</v>
      </c>
      <c r="K112">
        <v>136860</v>
      </c>
      <c r="L112" t="s">
        <v>5605</v>
      </c>
      <c r="M112">
        <v>18817</v>
      </c>
      <c r="N112" t="s">
        <v>5605</v>
      </c>
      <c r="O112" t="s">
        <v>11362</v>
      </c>
      <c r="P112" t="s">
        <v>11361</v>
      </c>
      <c r="Q112">
        <v>6132</v>
      </c>
      <c r="R112" t="s">
        <v>5605</v>
      </c>
      <c r="S112">
        <v>3971</v>
      </c>
      <c r="T112" t="s">
        <v>5605</v>
      </c>
      <c r="U112" t="s">
        <v>5605</v>
      </c>
      <c r="V112" t="s">
        <v>11363</v>
      </c>
      <c r="W112">
        <v>1358</v>
      </c>
      <c r="X112">
        <v>6132</v>
      </c>
      <c r="Y112" t="s">
        <v>5605</v>
      </c>
      <c r="Z112" t="s">
        <v>11364</v>
      </c>
      <c r="AA112" t="s">
        <v>11011</v>
      </c>
      <c r="AB112" t="s">
        <v>5703</v>
      </c>
      <c r="AC112" t="s">
        <v>5605</v>
      </c>
      <c r="AD112" t="s">
        <v>11364</v>
      </c>
      <c r="AE112">
        <v>5887</v>
      </c>
      <c r="AF112" t="s">
        <v>5605</v>
      </c>
      <c r="AG112">
        <v>5831</v>
      </c>
      <c r="AH112" t="s">
        <v>5605</v>
      </c>
      <c r="AL112" t="str">
        <f>IF(PLAYERIDMAP2[[#This Row],[POS]]="C",MAX(AL$1:AL111)+1,"")</f>
        <v/>
      </c>
      <c r="AM112" t="str">
        <f>IFERROR(INDEX(PLAYERIDMAP2[PLAYERNAME],MATCH(ROW()-ROW(AM$1),CATCHERS,0)),"")</f>
        <v>Taylor Teagarden</v>
      </c>
      <c r="AN112" t="str">
        <f>IF(PLAYERIDMAP2[[#This Row],[POS]]="1B",MAX(AN$1:AN111)+1,"")</f>
        <v/>
      </c>
      <c r="AO112" t="str">
        <f>IFERROR(INDEX(PLAYERIDMAP2[PLAYERNAME],MATCH(ROW()-ROW(AO$1),FIRSTBASE,0)),"")</f>
        <v/>
      </c>
      <c r="AP112" t="str">
        <f>IF(PLAYERIDMAP2[[#This Row],[POS]]="2B",MAX(AP$1:AP111)+1,"")</f>
        <v/>
      </c>
      <c r="AQ112" t="str">
        <f>IFERROR(INDEX(PLAYERIDMAP2[PLAYERNAME],MATCH(ROW()-ROW(AQ$1),SECONDBASE,0)),"")</f>
        <v>Jordany Valdespin</v>
      </c>
      <c r="AR112" t="str">
        <f>IF(PLAYERIDMAP2[[#This Row],[POS]]="3B",MAX(AR$1:AR111)+1,"")</f>
        <v/>
      </c>
      <c r="AS112" t="str">
        <f>IFERROR(INDEX(PLAYERIDMAP2[PLAYERNAME],MATCH(ROW()-ROW(AS$1),THIRDBASE,0)),"")</f>
        <v/>
      </c>
      <c r="AT112" t="str">
        <f>IF(PLAYERIDMAP2[[#This Row],[POS]]="SS",MAX(AT$1:AT111)+1,"")</f>
        <v/>
      </c>
      <c r="AU112" t="str">
        <f>IFERROR(INDEX(PLAYERIDMAP2[PLAYERNAME],MATCH(ROW()-ROW(AU$1),SHORTSTOP,0)),"")</f>
        <v/>
      </c>
      <c r="AV112">
        <f>IF(PLAYERIDMAP2[[#This Row],[POS]]="OF",MAX(AV$1:AV111)+1,"")</f>
        <v>15</v>
      </c>
      <c r="AW112" t="str">
        <f>IFERROR(INDEX(PLAYERIDMAP2[PLAYERNAME],MATCH(ROW()-ROW(AW$1),OUTFIELD,0)),"")</f>
        <v>Craig Gentry</v>
      </c>
      <c r="AX112">
        <f>IF(PLAYERIDMAP2[[#This Row],[POS]]&lt;&gt;"P",MAX(AX$1:AX111)+1,"")</f>
        <v>55</v>
      </c>
      <c r="AY112" t="str">
        <f>IFERROR(INDEX(PLAYERIDMAP2[PLAYERNAME],MATCH(ROW()-ROW(AY$1),HITTERS,0)),"")</f>
        <v>Kole Calhoun</v>
      </c>
      <c r="AZ112" t="str">
        <f>IF(PLAYERIDMAP2[[#This Row],[POS]]="P",MAX(AZ$1:AZ111)+1,"")</f>
        <v/>
      </c>
      <c r="BA112" t="str">
        <f>IFERROR(INDEX(PLAYERIDMAP2[PLAYERNAME],MATCH(ROW()-ROW(BA$1),PITCHERS,0)),"")</f>
        <v>Carlos Carrasco</v>
      </c>
    </row>
    <row r="113" spans="1:53" x14ac:dyDescent="0.25">
      <c r="A113" t="s">
        <v>11365</v>
      </c>
      <c r="B113" t="s">
        <v>10933</v>
      </c>
      <c r="C113" s="1">
        <v>28332</v>
      </c>
      <c r="D113" t="s">
        <v>18756</v>
      </c>
      <c r="E113" t="s">
        <v>18757</v>
      </c>
      <c r="F113" t="s">
        <v>11021</v>
      </c>
      <c r="G113" t="s">
        <v>14693</v>
      </c>
      <c r="H113" t="s">
        <v>10988</v>
      </c>
      <c r="I113" t="s">
        <v>18758</v>
      </c>
      <c r="J113" t="s">
        <v>10933</v>
      </c>
      <c r="K113">
        <v>276542</v>
      </c>
      <c r="L113" t="s">
        <v>10933</v>
      </c>
      <c r="M113">
        <v>174659</v>
      </c>
      <c r="N113" t="s">
        <v>10933</v>
      </c>
      <c r="O113" t="s">
        <v>11366</v>
      </c>
      <c r="P113" t="s">
        <v>11365</v>
      </c>
      <c r="Q113">
        <v>6659</v>
      </c>
      <c r="R113" t="s">
        <v>10933</v>
      </c>
      <c r="S113">
        <v>4588</v>
      </c>
      <c r="T113" t="s">
        <v>10933</v>
      </c>
      <c r="V113" t="s">
        <v>11367</v>
      </c>
      <c r="W113">
        <v>1250</v>
      </c>
      <c r="X113">
        <v>6659</v>
      </c>
      <c r="Y113" t="s">
        <v>10933</v>
      </c>
      <c r="Z113" t="s">
        <v>11368</v>
      </c>
      <c r="AA113" t="s">
        <v>5703</v>
      </c>
      <c r="AB113" t="s">
        <v>5703</v>
      </c>
      <c r="AC113" t="s">
        <v>10933</v>
      </c>
      <c r="AD113" t="s">
        <v>11368</v>
      </c>
      <c r="AE113">
        <v>6329</v>
      </c>
      <c r="AF113" t="s">
        <v>10933</v>
      </c>
      <c r="AG113">
        <v>5834</v>
      </c>
      <c r="AH113" t="s">
        <v>10933</v>
      </c>
      <c r="AL113" t="str">
        <f>IF(PLAYERIDMAP2[[#This Row],[POS]]="C",MAX(AL$1:AL112)+1,"")</f>
        <v/>
      </c>
      <c r="AM113" t="str">
        <f>IFERROR(INDEX(PLAYERIDMAP2[PLAYERNAME],MATCH(ROW()-ROW(AM$1),CATCHERS,0)),"")</f>
        <v>Josh Thole</v>
      </c>
      <c r="AN113" t="str">
        <f>IF(PLAYERIDMAP2[[#This Row],[POS]]="1B",MAX(AN$1:AN112)+1,"")</f>
        <v/>
      </c>
      <c r="AO113" t="str">
        <f>IFERROR(INDEX(PLAYERIDMAP2[PLAYERNAME],MATCH(ROW()-ROW(AO$1),FIRSTBASE,0)),"")</f>
        <v/>
      </c>
      <c r="AP113" t="str">
        <f>IF(PLAYERIDMAP2[[#This Row],[POS]]="2B",MAX(AP$1:AP112)+1,"")</f>
        <v/>
      </c>
      <c r="AQ113" t="str">
        <f>IFERROR(INDEX(PLAYERIDMAP2[PLAYERNAME],MATCH(ROW()-ROW(AQ$1),SECONDBASE,0)),"")</f>
        <v>Neil Walker</v>
      </c>
      <c r="AR113" t="str">
        <f>IF(PLAYERIDMAP2[[#This Row],[POS]]="3B",MAX(AR$1:AR112)+1,"")</f>
        <v/>
      </c>
      <c r="AS113" t="str">
        <f>IFERROR(INDEX(PLAYERIDMAP2[PLAYERNAME],MATCH(ROW()-ROW(AS$1),THIRDBASE,0)),"")</f>
        <v/>
      </c>
      <c r="AT113" t="str">
        <f>IF(PLAYERIDMAP2[[#This Row],[POS]]="SS",MAX(AT$1:AT112)+1,"")</f>
        <v/>
      </c>
      <c r="AU113" t="str">
        <f>IFERROR(INDEX(PLAYERIDMAP2[PLAYERNAME],MATCH(ROW()-ROW(AU$1),SHORTSTOP,0)),"")</f>
        <v/>
      </c>
      <c r="AV113" t="str">
        <f>IF(PLAYERIDMAP2[[#This Row],[POS]]="OF",MAX(AV$1:AV112)+1,"")</f>
        <v/>
      </c>
      <c r="AW113" t="str">
        <f>IFERROR(INDEX(PLAYERIDMAP2[PLAYERNAME],MATCH(ROW()-ROW(AW$1),OUTFIELD,0)),"")</f>
        <v>Caleb Gindl</v>
      </c>
      <c r="AX113" t="str">
        <f>IF(PLAYERIDMAP2[[#This Row],[POS]]&lt;&gt;"P",MAX(AX$1:AX112)+1,"")</f>
        <v/>
      </c>
      <c r="AY113" t="str">
        <f>IFERROR(INDEX(PLAYERIDMAP2[PLAYERNAME],MATCH(ROW()-ROW(AY$1),HITTERS,0)),"")</f>
        <v>Alberto Callaspo</v>
      </c>
      <c r="AZ113">
        <f>IF(PLAYERIDMAP2[[#This Row],[POS]]="P",MAX(AZ$1:AZ112)+1,"")</f>
        <v>57</v>
      </c>
      <c r="BA113" t="str">
        <f>IFERROR(INDEX(PLAYERIDMAP2[PLAYERNAME],MATCH(ROW()-ROW(BA$1),PITCHERS,0)),"")</f>
        <v>D.J. Carrasco</v>
      </c>
    </row>
    <row r="114" spans="1:53" x14ac:dyDescent="0.25">
      <c r="A114" t="s">
        <v>19786</v>
      </c>
      <c r="B114" t="s">
        <v>19787</v>
      </c>
      <c r="C114" s="1">
        <v>32207</v>
      </c>
      <c r="D114" t="s">
        <v>17585</v>
      </c>
      <c r="E114" t="s">
        <v>19788</v>
      </c>
      <c r="F114" t="s">
        <v>11068</v>
      </c>
      <c r="G114" t="s">
        <v>16838</v>
      </c>
      <c r="H114" t="s">
        <v>10998</v>
      </c>
      <c r="I114" t="s">
        <v>19789</v>
      </c>
      <c r="J114" t="s">
        <v>19787</v>
      </c>
      <c r="K114">
        <v>501994</v>
      </c>
      <c r="L114" t="s">
        <v>19787</v>
      </c>
      <c r="S114">
        <v>30849</v>
      </c>
      <c r="T114" t="s">
        <v>19787</v>
      </c>
      <c r="Z114" t="s">
        <v>19790</v>
      </c>
      <c r="AA114" t="s">
        <v>5703</v>
      </c>
      <c r="AB114" t="s">
        <v>5703</v>
      </c>
      <c r="AL114" t="str">
        <f>IF(PLAYERIDMAP2[[#This Row],[POS]]="C",MAX(AL$1:AL113)+1,"")</f>
        <v/>
      </c>
      <c r="AM114" t="str">
        <f>IFERROR(INDEX(PLAYERIDMAP2[PLAYERNAME],MATCH(ROW()-ROW(AM$1),CATCHERS,0)),"")</f>
        <v>Yorvit Torrealba</v>
      </c>
      <c r="AN114" t="str">
        <f>IF(PLAYERIDMAP2[[#This Row],[POS]]="1B",MAX(AN$1:AN113)+1,"")</f>
        <v/>
      </c>
      <c r="AO114" t="str">
        <f>IFERROR(INDEX(PLAYERIDMAP2[PLAYERNAME],MATCH(ROW()-ROW(AO$1),FIRSTBASE,0)),"")</f>
        <v/>
      </c>
      <c r="AP114" t="str">
        <f>IF(PLAYERIDMAP2[[#This Row],[POS]]="2B",MAX(AP$1:AP113)+1,"")</f>
        <v/>
      </c>
      <c r="AQ114" t="str">
        <f>IFERROR(INDEX(PLAYERIDMAP2[PLAYERNAME],MATCH(ROW()-ROW(AQ$1),SECONDBASE,0)),"")</f>
        <v>Forrest Wall</v>
      </c>
      <c r="AR114" t="str">
        <f>IF(PLAYERIDMAP2[[#This Row],[POS]]="3B",MAX(AR$1:AR113)+1,"")</f>
        <v/>
      </c>
      <c r="AS114" t="str">
        <f>IFERROR(INDEX(PLAYERIDMAP2[PLAYERNAME],MATCH(ROW()-ROW(AS$1),THIRDBASE,0)),"")</f>
        <v/>
      </c>
      <c r="AT114" t="str">
        <f>IF(PLAYERIDMAP2[[#This Row],[POS]]="SS",MAX(AT$1:AT113)+1,"")</f>
        <v/>
      </c>
      <c r="AU114" t="str">
        <f>IFERROR(INDEX(PLAYERIDMAP2[PLAYERNAME],MATCH(ROW()-ROW(AU$1),SHORTSTOP,0)),"")</f>
        <v/>
      </c>
      <c r="AV114">
        <f>IF(PLAYERIDMAP2[[#This Row],[POS]]="OF",MAX(AV$1:AV113)+1,"")</f>
        <v>16</v>
      </c>
      <c r="AW114" t="str">
        <f>IFERROR(INDEX(PLAYERIDMAP2[PLAYERNAME],MATCH(ROW()-ROW(AW$1),OUTFIELD,0)),"")</f>
        <v>Jonny Gomes</v>
      </c>
      <c r="AX114">
        <f>IF(PLAYERIDMAP2[[#This Row],[POS]]&lt;&gt;"P",MAX(AX$1:AX113)+1,"")</f>
        <v>56</v>
      </c>
      <c r="AY114" t="str">
        <f>IFERROR(INDEX(PLAYERIDMAP2[PLAYERNAME],MATCH(ROW()-ROW(AY$1),HITTERS,0)),"")</f>
        <v>Mike Cameron</v>
      </c>
      <c r="AZ114" t="str">
        <f>IF(PLAYERIDMAP2[[#This Row],[POS]]="P",MAX(AZ$1:AZ113)+1,"")</f>
        <v/>
      </c>
      <c r="BA114" t="str">
        <f>IFERROR(INDEX(PLAYERIDMAP2[PLAYERNAME],MATCH(ROW()-ROW(BA$1),PITCHERS,0)),"")</f>
        <v>Joel Carreno</v>
      </c>
    </row>
    <row r="115" spans="1:53" x14ac:dyDescent="0.25">
      <c r="A115" t="s">
        <v>11369</v>
      </c>
      <c r="B115" t="s">
        <v>5582</v>
      </c>
      <c r="C115" s="1">
        <v>27800</v>
      </c>
      <c r="D115" t="s">
        <v>18840</v>
      </c>
      <c r="E115" t="s">
        <v>19065</v>
      </c>
      <c r="F115" t="s">
        <v>11016</v>
      </c>
      <c r="G115" t="s">
        <v>11016</v>
      </c>
      <c r="H115" t="s">
        <v>11003</v>
      </c>
      <c r="I115" t="s">
        <v>19066</v>
      </c>
      <c r="K115">
        <v>204020</v>
      </c>
      <c r="L115" t="s">
        <v>5582</v>
      </c>
      <c r="M115">
        <v>22419</v>
      </c>
      <c r="N115" t="s">
        <v>5582</v>
      </c>
      <c r="O115" t="s">
        <v>11370</v>
      </c>
      <c r="P115" t="s">
        <v>11369</v>
      </c>
      <c r="Q115">
        <v>6279</v>
      </c>
      <c r="R115" t="s">
        <v>5582</v>
      </c>
      <c r="S115">
        <v>4118</v>
      </c>
      <c r="T115" t="s">
        <v>5582</v>
      </c>
      <c r="V115" t="s">
        <v>11371</v>
      </c>
      <c r="W115">
        <v>6</v>
      </c>
      <c r="X115">
        <v>6279</v>
      </c>
      <c r="Y115" t="s">
        <v>5582</v>
      </c>
      <c r="Z115" t="s">
        <v>16379</v>
      </c>
      <c r="AA115" t="s">
        <v>11011</v>
      </c>
      <c r="AB115" t="s">
        <v>10958</v>
      </c>
      <c r="AD115" t="s">
        <v>16379</v>
      </c>
      <c r="AL115" t="str">
        <f>IF(PLAYERIDMAP2[[#This Row],[POS]]="C",MAX(AL$1:AL114)+1,"")</f>
        <v/>
      </c>
      <c r="AM115" t="str">
        <f>IFERROR(INDEX(PLAYERIDMAP2[PLAYERNAME],MATCH(ROW()-ROW(AM$1),CATCHERS,0)),"")</f>
        <v>Christian Vazquez</v>
      </c>
      <c r="AN115">
        <f>IF(PLAYERIDMAP2[[#This Row],[POS]]="1B",MAX(AN$1:AN114)+1,"")</f>
        <v>8</v>
      </c>
      <c r="AO115" t="str">
        <f>IFERROR(INDEX(PLAYERIDMAP2[PLAYERNAME],MATCH(ROW()-ROW(AO$1),FIRSTBASE,0)),"")</f>
        <v/>
      </c>
      <c r="AP115" t="str">
        <f>IF(PLAYERIDMAP2[[#This Row],[POS]]="2B",MAX(AP$1:AP114)+1,"")</f>
        <v/>
      </c>
      <c r="AQ115" t="str">
        <f>IFERROR(INDEX(PLAYERIDMAP2[PLAYERNAME],MATCH(ROW()-ROW(AQ$1),SECONDBASE,0)),"")</f>
        <v>Jemile Weeks</v>
      </c>
      <c r="AR115" t="str">
        <f>IF(PLAYERIDMAP2[[#This Row],[POS]]="3B",MAX(AR$1:AR114)+1,"")</f>
        <v/>
      </c>
      <c r="AS115" t="str">
        <f>IFERROR(INDEX(PLAYERIDMAP2[PLAYERNAME],MATCH(ROW()-ROW(AS$1),THIRDBASE,0)),"")</f>
        <v/>
      </c>
      <c r="AT115" t="str">
        <f>IF(PLAYERIDMAP2[[#This Row],[POS]]="SS",MAX(AT$1:AT114)+1,"")</f>
        <v/>
      </c>
      <c r="AU115" t="str">
        <f>IFERROR(INDEX(PLAYERIDMAP2[PLAYERNAME],MATCH(ROW()-ROW(AU$1),SHORTSTOP,0)),"")</f>
        <v/>
      </c>
      <c r="AV115" t="str">
        <f>IF(PLAYERIDMAP2[[#This Row],[POS]]="OF",MAX(AV$1:AV114)+1,"")</f>
        <v/>
      </c>
      <c r="AW115" t="str">
        <f>IFERROR(INDEX(PLAYERIDMAP2[PLAYERNAME],MATCH(ROW()-ROW(AW$1),OUTFIELD,0)),"")</f>
        <v>Carlos Gomez</v>
      </c>
      <c r="AX115">
        <f>IF(PLAYERIDMAP2[[#This Row],[POS]]&lt;&gt;"P",MAX(AX$1:AX114)+1,"")</f>
        <v>57</v>
      </c>
      <c r="AY115" t="str">
        <f>IFERROR(INDEX(PLAYERIDMAP2[PLAYERNAME],MATCH(ROW()-ROW(AY$1),HITTERS,0)),"")</f>
        <v>Tony Campana</v>
      </c>
      <c r="AZ115" t="str">
        <f>IF(PLAYERIDMAP2[[#This Row],[POS]]="P",MAX(AZ$1:AZ114)+1,"")</f>
        <v/>
      </c>
      <c r="BA115" t="str">
        <f>IFERROR(INDEX(PLAYERIDMAP2[PLAYERNAME],MATCH(ROW()-ROW(BA$1),PITCHERS,0)),"")</f>
        <v>Robert Carson</v>
      </c>
    </row>
    <row r="116" spans="1:53" x14ac:dyDescent="0.25">
      <c r="A116" t="s">
        <v>11372</v>
      </c>
      <c r="B116" t="s">
        <v>4278</v>
      </c>
      <c r="C116" s="1">
        <v>30845</v>
      </c>
      <c r="D116" t="s">
        <v>20185</v>
      </c>
      <c r="E116" t="s">
        <v>20186</v>
      </c>
      <c r="F116" t="s">
        <v>11373</v>
      </c>
      <c r="G116" t="s">
        <v>16838</v>
      </c>
      <c r="H116" t="s">
        <v>10998</v>
      </c>
      <c r="I116" t="s">
        <v>20187</v>
      </c>
      <c r="J116" t="s">
        <v>4278</v>
      </c>
      <c r="K116">
        <v>465668</v>
      </c>
      <c r="L116" t="s">
        <v>4278</v>
      </c>
      <c r="M116">
        <v>547419</v>
      </c>
      <c r="N116" t="s">
        <v>4278</v>
      </c>
      <c r="O116" t="s">
        <v>11374</v>
      </c>
      <c r="P116" t="s">
        <v>11372</v>
      </c>
      <c r="Q116">
        <v>8288</v>
      </c>
      <c r="R116" t="s">
        <v>4278</v>
      </c>
      <c r="S116">
        <v>29173</v>
      </c>
      <c r="T116" t="s">
        <v>4278</v>
      </c>
      <c r="V116" t="s">
        <v>11375</v>
      </c>
      <c r="W116">
        <v>45390</v>
      </c>
      <c r="X116">
        <v>8288</v>
      </c>
      <c r="Y116" t="s">
        <v>4278</v>
      </c>
      <c r="Z116" t="s">
        <v>11376</v>
      </c>
      <c r="AA116" t="s">
        <v>10958</v>
      </c>
      <c r="AB116" t="s">
        <v>10958</v>
      </c>
      <c r="AC116" t="s">
        <v>4278</v>
      </c>
      <c r="AD116" t="s">
        <v>11376</v>
      </c>
      <c r="AL116" t="str">
        <f>IF(PLAYERIDMAP2[[#This Row],[POS]]="C",MAX(AL$1:AL115)+1,"")</f>
        <v/>
      </c>
      <c r="AM116" t="str">
        <f>IFERROR(INDEX(PLAYERIDMAP2[PLAYERNAME],MATCH(ROW()-ROW(AM$1),CATCHERS,0)),"")</f>
        <v>Matt Wieters</v>
      </c>
      <c r="AN116" t="str">
        <f>IF(PLAYERIDMAP2[[#This Row],[POS]]="1B",MAX(AN$1:AN115)+1,"")</f>
        <v/>
      </c>
      <c r="AO116" t="str">
        <f>IFERROR(INDEX(PLAYERIDMAP2[PLAYERNAME],MATCH(ROW()-ROW(AO$1),FIRSTBASE,0)),"")</f>
        <v/>
      </c>
      <c r="AP116" t="str">
        <f>IF(PLAYERIDMAP2[[#This Row],[POS]]="2B",MAX(AP$1:AP115)+1,"")</f>
        <v/>
      </c>
      <c r="AQ116" t="str">
        <f>IFERROR(INDEX(PLAYERIDMAP2[PLAYERNAME],MATCH(ROW()-ROW(AQ$1),SECONDBASE,0)),"")</f>
        <v>Rickie Weeks</v>
      </c>
      <c r="AR116" t="str">
        <f>IF(PLAYERIDMAP2[[#This Row],[POS]]="3B",MAX(AR$1:AR115)+1,"")</f>
        <v/>
      </c>
      <c r="AS116" t="str">
        <f>IFERROR(INDEX(PLAYERIDMAP2[PLAYERNAME],MATCH(ROW()-ROW(AS$1),THIRDBASE,0)),"")</f>
        <v/>
      </c>
      <c r="AT116" t="str">
        <f>IF(PLAYERIDMAP2[[#This Row],[POS]]="SS",MAX(AT$1:AT115)+1,"")</f>
        <v/>
      </c>
      <c r="AU116" t="str">
        <f>IFERROR(INDEX(PLAYERIDMAP2[PLAYERNAME],MATCH(ROW()-ROW(AU$1),SHORTSTOP,0)),"")</f>
        <v/>
      </c>
      <c r="AV116">
        <f>IF(PLAYERIDMAP2[[#This Row],[POS]]="OF",MAX(AV$1:AV115)+1,"")</f>
        <v>17</v>
      </c>
      <c r="AW116" t="str">
        <f>IFERROR(INDEX(PLAYERIDMAP2[PLAYERNAME],MATCH(ROW()-ROW(AW$1),OUTFIELD,0)),"")</f>
        <v>Carlos Gonzalez</v>
      </c>
      <c r="AX116">
        <f>IF(PLAYERIDMAP2[[#This Row],[POS]]&lt;&gt;"P",MAX(AX$1:AX115)+1,"")</f>
        <v>58</v>
      </c>
      <c r="AY116" t="str">
        <f>IFERROR(INDEX(PLAYERIDMAP2[PLAYERNAME],MATCH(ROW()-ROW(AY$1),HITTERS,0)),"")</f>
        <v>Eric Campbell</v>
      </c>
      <c r="AZ116" t="str">
        <f>IF(PLAYERIDMAP2[[#This Row],[POS]]="P",MAX(AZ$1:AZ115)+1,"")</f>
        <v/>
      </c>
      <c r="BA116" t="str">
        <f>IFERROR(INDEX(PLAYERIDMAP2[PLAYERNAME],MATCH(ROW()-ROW(BA$1),PITCHERS,0)),"")</f>
        <v>Andrew Cashner</v>
      </c>
    </row>
    <row r="117" spans="1:53" x14ac:dyDescent="0.25">
      <c r="A117" t="s">
        <v>17871</v>
      </c>
      <c r="B117" t="s">
        <v>9468</v>
      </c>
      <c r="C117" s="1">
        <v>34481</v>
      </c>
      <c r="D117" t="s">
        <v>16850</v>
      </c>
      <c r="E117" t="s">
        <v>17872</v>
      </c>
      <c r="F117" t="s">
        <v>11040</v>
      </c>
      <c r="G117" t="s">
        <v>14693</v>
      </c>
      <c r="H117" t="s">
        <v>10988</v>
      </c>
      <c r="I117" t="s">
        <v>9467</v>
      </c>
      <c r="J117" t="s">
        <v>9468</v>
      </c>
      <c r="K117">
        <v>621244</v>
      </c>
      <c r="L117" t="s">
        <v>9468</v>
      </c>
      <c r="S117">
        <v>32811</v>
      </c>
      <c r="T117" t="s">
        <v>9468</v>
      </c>
      <c r="Z117" t="s">
        <v>17873</v>
      </c>
      <c r="AA117" t="s">
        <v>5703</v>
      </c>
      <c r="AB117" t="s">
        <v>5703</v>
      </c>
      <c r="AL117" t="str">
        <f>IF(PLAYERIDMAP2[[#This Row],[POS]]="C",MAX(AL$1:AL116)+1,"")</f>
        <v/>
      </c>
      <c r="AM117" t="str">
        <f>IFERROR(INDEX(PLAYERIDMAP2[PLAYERNAME],MATCH(ROW()-ROW(AM$1),CATCHERS,0)),"")</f>
        <v>Bobby Wilson</v>
      </c>
      <c r="AN117" t="str">
        <f>IF(PLAYERIDMAP2[[#This Row],[POS]]="1B",MAX(AN$1:AN116)+1,"")</f>
        <v/>
      </c>
      <c r="AO117" t="str">
        <f>IFERROR(INDEX(PLAYERIDMAP2[PLAYERNAME],MATCH(ROW()-ROW(AO$1),FIRSTBASE,0)),"")</f>
        <v/>
      </c>
      <c r="AP117" t="str">
        <f>IF(PLAYERIDMAP2[[#This Row],[POS]]="2B",MAX(AP$1:AP116)+1,"")</f>
        <v/>
      </c>
      <c r="AQ117" t="str">
        <f>IFERROR(INDEX(PLAYERIDMAP2[PLAYERNAME],MATCH(ROW()-ROW(AQ$1),SECONDBASE,0)),"")</f>
        <v>Kolten Wong</v>
      </c>
      <c r="AR117" t="str">
        <f>IF(PLAYERIDMAP2[[#This Row],[POS]]="3B",MAX(AR$1:AR116)+1,"")</f>
        <v/>
      </c>
      <c r="AS117" t="str">
        <f>IFERROR(INDEX(PLAYERIDMAP2[PLAYERNAME],MATCH(ROW()-ROW(AS$1),THIRDBASE,0)),"")</f>
        <v/>
      </c>
      <c r="AT117" t="str">
        <f>IF(PLAYERIDMAP2[[#This Row],[POS]]="SS",MAX(AT$1:AT116)+1,"")</f>
        <v/>
      </c>
      <c r="AU117" t="str">
        <f>IFERROR(INDEX(PLAYERIDMAP2[PLAYERNAME],MATCH(ROW()-ROW(AU$1),SHORTSTOP,0)),"")</f>
        <v/>
      </c>
      <c r="AV117" t="str">
        <f>IF(PLAYERIDMAP2[[#This Row],[POS]]="OF",MAX(AV$1:AV116)+1,"")</f>
        <v/>
      </c>
      <c r="AW117" t="str">
        <f>IFERROR(INDEX(PLAYERIDMAP2[PLAYERNAME],MATCH(ROW()-ROW(AW$1),OUTFIELD,0)),"")</f>
        <v>Alex Gordon</v>
      </c>
      <c r="AX117" t="str">
        <f>IF(PLAYERIDMAP2[[#This Row],[POS]]&lt;&gt;"P",MAX(AX$1:AX116)+1,"")</f>
        <v/>
      </c>
      <c r="AY117" t="str">
        <f>IFERROR(INDEX(PLAYERIDMAP2[PLAYERNAME],MATCH(ROW()-ROW(AY$1),HITTERS,0)),"")</f>
        <v>Mark Canha</v>
      </c>
      <c r="AZ117">
        <f>IF(PLAYERIDMAP2[[#This Row],[POS]]="P",MAX(AZ$1:AZ116)+1,"")</f>
        <v>58</v>
      </c>
      <c r="BA117" t="str">
        <f>IFERROR(INDEX(PLAYERIDMAP2[PLAYERNAME],MATCH(ROW()-ROW(BA$1),PITCHERS,0)),"")</f>
        <v>Santiago Casilla</v>
      </c>
    </row>
    <row r="118" spans="1:53" x14ac:dyDescent="0.25">
      <c r="A118" t="s">
        <v>11377</v>
      </c>
      <c r="B118" t="s">
        <v>4869</v>
      </c>
      <c r="C118" s="1">
        <v>31007</v>
      </c>
      <c r="D118" t="s">
        <v>20271</v>
      </c>
      <c r="E118" t="s">
        <v>20272</v>
      </c>
      <c r="F118" t="s">
        <v>11191</v>
      </c>
      <c r="G118" t="s">
        <v>14693</v>
      </c>
      <c r="H118" t="s">
        <v>10998</v>
      </c>
      <c r="I118" t="s">
        <v>20273</v>
      </c>
      <c r="J118" t="s">
        <v>4869</v>
      </c>
      <c r="K118">
        <v>450641</v>
      </c>
      <c r="L118" t="s">
        <v>4869</v>
      </c>
      <c r="M118">
        <v>1603009</v>
      </c>
      <c r="N118" t="s">
        <v>4869</v>
      </c>
      <c r="O118" t="s">
        <v>11378</v>
      </c>
      <c r="P118" t="s">
        <v>11377</v>
      </c>
      <c r="Q118">
        <v>9194</v>
      </c>
      <c r="R118" t="s">
        <v>4869</v>
      </c>
      <c r="S118">
        <v>30418</v>
      </c>
      <c r="T118" t="s">
        <v>4869</v>
      </c>
      <c r="V118" t="s">
        <v>11379</v>
      </c>
      <c r="W118">
        <v>52341</v>
      </c>
      <c r="X118">
        <v>9194</v>
      </c>
      <c r="Y118" t="s">
        <v>4869</v>
      </c>
      <c r="Z118" t="s">
        <v>11380</v>
      </c>
      <c r="AA118" t="s">
        <v>10958</v>
      </c>
      <c r="AB118" t="s">
        <v>10958</v>
      </c>
      <c r="AD118" t="s">
        <v>11380</v>
      </c>
      <c r="AL118" t="str">
        <f>IF(PLAYERIDMAP2[[#This Row],[POS]]="C",MAX(AL$1:AL117)+1,"")</f>
        <v/>
      </c>
      <c r="AM118" t="str">
        <f>IFERROR(INDEX(PLAYERIDMAP2[PLAYERNAME],MATCH(ROW()-ROW(AM$1),CATCHERS,0)),"")</f>
        <v>Mike Zunino</v>
      </c>
      <c r="AN118" t="str">
        <f>IF(PLAYERIDMAP2[[#This Row],[POS]]="1B",MAX(AN$1:AN117)+1,"")</f>
        <v/>
      </c>
      <c r="AO118" t="str">
        <f>IFERROR(INDEX(PLAYERIDMAP2[PLAYERNAME],MATCH(ROW()-ROW(AO$1),FIRSTBASE,0)),"")</f>
        <v/>
      </c>
      <c r="AP118" t="str">
        <f>IF(PLAYERIDMAP2[[#This Row],[POS]]="2B",MAX(AP$1:AP117)+1,"")</f>
        <v/>
      </c>
      <c r="AQ118" t="str">
        <f>IFERROR(INDEX(PLAYERIDMAP2[PLAYERNAME],MATCH(ROW()-ROW(AQ$1),SECONDBASE,0)),"")</f>
        <v/>
      </c>
      <c r="AR118" t="str">
        <f>IF(PLAYERIDMAP2[[#This Row],[POS]]="3B",MAX(AR$1:AR117)+1,"")</f>
        <v/>
      </c>
      <c r="AS118" t="str">
        <f>IFERROR(INDEX(PLAYERIDMAP2[PLAYERNAME],MATCH(ROW()-ROW(AS$1),THIRDBASE,0)),"")</f>
        <v/>
      </c>
      <c r="AT118" t="str">
        <f>IF(PLAYERIDMAP2[[#This Row],[POS]]="SS",MAX(AT$1:AT117)+1,"")</f>
        <v/>
      </c>
      <c r="AU118" t="str">
        <f>IFERROR(INDEX(PLAYERIDMAP2[PLAYERNAME],MATCH(ROW()-ROW(AU$1),SHORTSTOP,0)),"")</f>
        <v/>
      </c>
      <c r="AV118">
        <f>IF(PLAYERIDMAP2[[#This Row],[POS]]="OF",MAX(AV$1:AV117)+1,"")</f>
        <v>18</v>
      </c>
      <c r="AW118" t="str">
        <f>IFERROR(INDEX(PLAYERIDMAP2[PLAYERNAME],MATCH(ROW()-ROW(AW$1),OUTFIELD,0)),"")</f>
        <v>Terrance Gore</v>
      </c>
      <c r="AX118">
        <f>IF(PLAYERIDMAP2[[#This Row],[POS]]&lt;&gt;"P",MAX(AX$1:AX117)+1,"")</f>
        <v>59</v>
      </c>
      <c r="AY118" t="str">
        <f>IFERROR(INDEX(PLAYERIDMAP2[PLAYERNAME],MATCH(ROW()-ROW(AY$1),HITTERS,0)),"")</f>
        <v>Robinson Cano</v>
      </c>
      <c r="AZ118" t="str">
        <f>IF(PLAYERIDMAP2[[#This Row],[POS]]="P",MAX(AZ$1:AZ117)+1,"")</f>
        <v/>
      </c>
      <c r="BA118" t="str">
        <f>IFERROR(INDEX(PLAYERIDMAP2[PLAYERNAME],MATCH(ROW()-ROW(BA$1),PITCHERS,0)),"")</f>
        <v>Bobby Cassevah</v>
      </c>
    </row>
    <row r="119" spans="1:53" x14ac:dyDescent="0.25">
      <c r="A119" t="s">
        <v>11381</v>
      </c>
      <c r="B119" t="s">
        <v>10926</v>
      </c>
      <c r="C119" s="1">
        <v>32225</v>
      </c>
      <c r="D119" t="s">
        <v>20656</v>
      </c>
      <c r="E119" t="s">
        <v>20657</v>
      </c>
      <c r="F119" t="s">
        <v>10987</v>
      </c>
      <c r="G119" t="s">
        <v>14693</v>
      </c>
      <c r="H119" t="s">
        <v>10988</v>
      </c>
      <c r="I119" t="s">
        <v>20658</v>
      </c>
      <c r="J119" t="s">
        <v>10926</v>
      </c>
      <c r="K119">
        <v>476454</v>
      </c>
      <c r="L119" t="s">
        <v>10926</v>
      </c>
      <c r="M119">
        <v>1623765</v>
      </c>
      <c r="N119" t="s">
        <v>10926</v>
      </c>
      <c r="O119" t="s">
        <v>11382</v>
      </c>
      <c r="P119" t="s">
        <v>11381</v>
      </c>
      <c r="Q119">
        <v>9063</v>
      </c>
      <c r="R119" t="s">
        <v>10926</v>
      </c>
      <c r="S119">
        <v>31122</v>
      </c>
      <c r="T119" t="s">
        <v>10926</v>
      </c>
      <c r="V119" t="s">
        <v>11383</v>
      </c>
      <c r="W119">
        <v>49775</v>
      </c>
      <c r="X119">
        <v>9063</v>
      </c>
      <c r="Y119" t="s">
        <v>10926</v>
      </c>
      <c r="Z119" t="s">
        <v>11384</v>
      </c>
      <c r="AA119" t="s">
        <v>5703</v>
      </c>
      <c r="AB119" t="s">
        <v>5703</v>
      </c>
      <c r="AC119" t="s">
        <v>10926</v>
      </c>
      <c r="AD119" t="s">
        <v>11384</v>
      </c>
      <c r="AE119">
        <v>9622</v>
      </c>
      <c r="AF119" t="s">
        <v>10926</v>
      </c>
      <c r="AG119">
        <v>13183</v>
      </c>
      <c r="AH119" t="s">
        <v>10926</v>
      </c>
      <c r="AL119" t="str">
        <f>IF(PLAYERIDMAP2[[#This Row],[POS]]="C",MAX(AL$1:AL118)+1,"")</f>
        <v/>
      </c>
      <c r="AM119" t="str">
        <f>IFERROR(INDEX(PLAYERIDMAP2[PLAYERNAME],MATCH(ROW()-ROW(AM$1),CATCHERS,0)),"")</f>
        <v/>
      </c>
      <c r="AN119" t="str">
        <f>IF(PLAYERIDMAP2[[#This Row],[POS]]="1B",MAX(AN$1:AN118)+1,"")</f>
        <v/>
      </c>
      <c r="AO119" t="str">
        <f>IFERROR(INDEX(PLAYERIDMAP2[PLAYERNAME],MATCH(ROW()-ROW(AO$1),FIRSTBASE,0)),"")</f>
        <v/>
      </c>
      <c r="AP119" t="str">
        <f>IF(PLAYERIDMAP2[[#This Row],[POS]]="2B",MAX(AP$1:AP118)+1,"")</f>
        <v/>
      </c>
      <c r="AQ119" t="str">
        <f>IFERROR(INDEX(PLAYERIDMAP2[PLAYERNAME],MATCH(ROW()-ROW(AQ$1),SECONDBASE,0)),"")</f>
        <v/>
      </c>
      <c r="AR119" t="str">
        <f>IF(PLAYERIDMAP2[[#This Row],[POS]]="3B",MAX(AR$1:AR118)+1,"")</f>
        <v/>
      </c>
      <c r="AS119" t="str">
        <f>IFERROR(INDEX(PLAYERIDMAP2[PLAYERNAME],MATCH(ROW()-ROW(AS$1),THIRDBASE,0)),"")</f>
        <v/>
      </c>
      <c r="AT119" t="str">
        <f>IF(PLAYERIDMAP2[[#This Row],[POS]]="SS",MAX(AT$1:AT118)+1,"")</f>
        <v/>
      </c>
      <c r="AU119" t="str">
        <f>IFERROR(INDEX(PLAYERIDMAP2[PLAYERNAME],MATCH(ROW()-ROW(AU$1),SHORTSTOP,0)),"")</f>
        <v/>
      </c>
      <c r="AV119" t="str">
        <f>IF(PLAYERIDMAP2[[#This Row],[POS]]="OF",MAX(AV$1:AV118)+1,"")</f>
        <v/>
      </c>
      <c r="AW119" t="str">
        <f>IFERROR(INDEX(PLAYERIDMAP2[PLAYERNAME],MATCH(ROW()-ROW(AW$1),OUTFIELD,0)),"")</f>
        <v>Anthony Gose</v>
      </c>
      <c r="AX119" t="str">
        <f>IF(PLAYERIDMAP2[[#This Row],[POS]]&lt;&gt;"P",MAX(AX$1:AX118)+1,"")</f>
        <v/>
      </c>
      <c r="AY119" t="str">
        <f>IFERROR(INDEX(PLAYERIDMAP2[PLAYERNAME],MATCH(ROW()-ROW(AY$1),HITTERS,0)),"")</f>
        <v>Jorge Cantu</v>
      </c>
      <c r="AZ119">
        <f>IF(PLAYERIDMAP2[[#This Row],[POS]]="P",MAX(AZ$1:AZ118)+1,"")</f>
        <v>59</v>
      </c>
      <c r="BA119" t="str">
        <f>IFERROR(INDEX(PLAYERIDMAP2[PLAYERNAME],MATCH(ROW()-ROW(BA$1),PITCHERS,0)),"")</f>
        <v>Miguel Castro</v>
      </c>
    </row>
    <row r="120" spans="1:53" x14ac:dyDescent="0.25">
      <c r="A120" t="s">
        <v>11385</v>
      </c>
      <c r="B120" t="s">
        <v>9737</v>
      </c>
      <c r="C120" s="1">
        <v>27513</v>
      </c>
      <c r="D120" t="s">
        <v>17683</v>
      </c>
      <c r="E120" t="s">
        <v>17909</v>
      </c>
      <c r="F120" t="s">
        <v>11151</v>
      </c>
      <c r="G120" t="s">
        <v>16838</v>
      </c>
      <c r="H120" t="s">
        <v>10988</v>
      </c>
      <c r="I120" t="s">
        <v>20129</v>
      </c>
      <c r="J120" t="s">
        <v>9737</v>
      </c>
      <c r="K120">
        <v>429783</v>
      </c>
      <c r="L120" t="s">
        <v>9737</v>
      </c>
      <c r="M120">
        <v>223412</v>
      </c>
      <c r="N120" t="s">
        <v>9737</v>
      </c>
      <c r="O120" t="s">
        <v>11386</v>
      </c>
      <c r="P120" t="s">
        <v>11385</v>
      </c>
      <c r="Q120">
        <v>6146</v>
      </c>
      <c r="R120" t="s">
        <v>9737</v>
      </c>
      <c r="S120">
        <v>3985</v>
      </c>
      <c r="T120" t="s">
        <v>9737</v>
      </c>
      <c r="V120" t="s">
        <v>11387</v>
      </c>
      <c r="W120">
        <v>32749</v>
      </c>
      <c r="X120">
        <v>6146</v>
      </c>
      <c r="Y120" t="s">
        <v>9737</v>
      </c>
      <c r="Z120" t="s">
        <v>16380</v>
      </c>
      <c r="AA120" t="s">
        <v>5703</v>
      </c>
      <c r="AB120" t="s">
        <v>5703</v>
      </c>
      <c r="AD120" t="s">
        <v>16380</v>
      </c>
      <c r="AH120" t="s">
        <v>9737</v>
      </c>
      <c r="AL120" t="str">
        <f>IF(PLAYERIDMAP2[[#This Row],[POS]]="C",MAX(AL$1:AL119)+1,"")</f>
        <v/>
      </c>
      <c r="AM120" t="str">
        <f>IFERROR(INDEX(PLAYERIDMAP2[PLAYERNAME],MATCH(ROW()-ROW(AM$1),CATCHERS,0)),"")</f>
        <v/>
      </c>
      <c r="AN120" t="str">
        <f>IF(PLAYERIDMAP2[[#This Row],[POS]]="1B",MAX(AN$1:AN119)+1,"")</f>
        <v/>
      </c>
      <c r="AO120" t="str">
        <f>IFERROR(INDEX(PLAYERIDMAP2[PLAYERNAME],MATCH(ROW()-ROW(AO$1),FIRSTBASE,0)),"")</f>
        <v/>
      </c>
      <c r="AP120" t="str">
        <f>IF(PLAYERIDMAP2[[#This Row],[POS]]="2B",MAX(AP$1:AP119)+1,"")</f>
        <v/>
      </c>
      <c r="AQ120" t="str">
        <f>IFERROR(INDEX(PLAYERIDMAP2[PLAYERNAME],MATCH(ROW()-ROW(AQ$1),SECONDBASE,0)),"")</f>
        <v/>
      </c>
      <c r="AR120" t="str">
        <f>IF(PLAYERIDMAP2[[#This Row],[POS]]="3B",MAX(AR$1:AR119)+1,"")</f>
        <v/>
      </c>
      <c r="AS120" t="str">
        <f>IFERROR(INDEX(PLAYERIDMAP2[PLAYERNAME],MATCH(ROW()-ROW(AS$1),THIRDBASE,0)),"")</f>
        <v/>
      </c>
      <c r="AT120" t="str">
        <f>IF(PLAYERIDMAP2[[#This Row],[POS]]="SS",MAX(AT$1:AT119)+1,"")</f>
        <v/>
      </c>
      <c r="AU120" t="str">
        <f>IFERROR(INDEX(PLAYERIDMAP2[PLAYERNAME],MATCH(ROW()-ROW(AU$1),SHORTSTOP,0)),"")</f>
        <v/>
      </c>
      <c r="AV120" t="str">
        <f>IF(PLAYERIDMAP2[[#This Row],[POS]]="OF",MAX(AV$1:AV119)+1,"")</f>
        <v/>
      </c>
      <c r="AW120" t="str">
        <f>IFERROR(INDEX(PLAYERIDMAP2[PLAYERNAME],MATCH(ROW()-ROW(AW$1),OUTFIELD,0)),"")</f>
        <v>Curtis Granderson</v>
      </c>
      <c r="AX120" t="str">
        <f>IF(PLAYERIDMAP2[[#This Row],[POS]]&lt;&gt;"P",MAX(AX$1:AX119)+1,"")</f>
        <v/>
      </c>
      <c r="AY120" t="str">
        <f>IFERROR(INDEX(PLAYERIDMAP2[PLAYERNAME],MATCH(ROW()-ROW(AY$1),HITTERS,0)),"")</f>
        <v>Russ Canzler</v>
      </c>
      <c r="AZ120">
        <f>IF(PLAYERIDMAP2[[#This Row],[POS]]="P",MAX(AZ$1:AZ119)+1,"")</f>
        <v>60</v>
      </c>
      <c r="BA120" t="str">
        <f>IFERROR(INDEX(PLAYERIDMAP2[PLAYERNAME],MATCH(ROW()-ROW(BA$1),PITCHERS,0)),"")</f>
        <v>Brett Cecil</v>
      </c>
    </row>
    <row r="121" spans="1:53" x14ac:dyDescent="0.25">
      <c r="A121" t="s">
        <v>11388</v>
      </c>
      <c r="B121" t="s">
        <v>4095</v>
      </c>
      <c r="C121" s="1">
        <v>29982</v>
      </c>
      <c r="D121" t="s">
        <v>17908</v>
      </c>
      <c r="E121" t="s">
        <v>17909</v>
      </c>
      <c r="F121" t="s">
        <v>11138</v>
      </c>
      <c r="G121" t="s">
        <v>14693</v>
      </c>
      <c r="H121" t="s">
        <v>5706</v>
      </c>
      <c r="I121" t="s">
        <v>17910</v>
      </c>
      <c r="K121">
        <v>435358</v>
      </c>
      <c r="L121" t="s">
        <v>4095</v>
      </c>
      <c r="M121">
        <v>541865</v>
      </c>
      <c r="N121" t="s">
        <v>4095</v>
      </c>
      <c r="O121" t="s">
        <v>11389</v>
      </c>
      <c r="P121" t="s">
        <v>11388</v>
      </c>
      <c r="Q121">
        <v>7511</v>
      </c>
      <c r="R121" t="s">
        <v>4095</v>
      </c>
      <c r="S121">
        <v>6218</v>
      </c>
      <c r="T121" t="s">
        <v>4095</v>
      </c>
      <c r="V121" t="s">
        <v>11390</v>
      </c>
      <c r="W121">
        <v>45619</v>
      </c>
      <c r="X121">
        <v>7511</v>
      </c>
      <c r="Y121" t="s">
        <v>4095</v>
      </c>
      <c r="Z121" t="s">
        <v>16381</v>
      </c>
      <c r="AA121" t="s">
        <v>5703</v>
      </c>
      <c r="AB121" t="s">
        <v>5703</v>
      </c>
      <c r="AD121" t="s">
        <v>16381</v>
      </c>
      <c r="AL121" t="str">
        <f>IF(PLAYERIDMAP2[[#This Row],[POS]]="C",MAX(AL$1:AL120)+1,"")</f>
        <v/>
      </c>
      <c r="AM121" t="str">
        <f>IFERROR(INDEX(PLAYERIDMAP2[PLAYERNAME],MATCH(ROW()-ROW(AM$1),CATCHERS,0)),"")</f>
        <v/>
      </c>
      <c r="AN121" t="str">
        <f>IF(PLAYERIDMAP2[[#This Row],[POS]]="1B",MAX(AN$1:AN120)+1,"")</f>
        <v/>
      </c>
      <c r="AO121" t="str">
        <f>IFERROR(INDEX(PLAYERIDMAP2[PLAYERNAME],MATCH(ROW()-ROW(AO$1),FIRSTBASE,0)),"")</f>
        <v/>
      </c>
      <c r="AP121">
        <f>IF(PLAYERIDMAP2[[#This Row],[POS]]="2B",MAX(AP$1:AP120)+1,"")</f>
        <v>11</v>
      </c>
      <c r="AQ121" t="str">
        <f>IFERROR(INDEX(PLAYERIDMAP2[PLAYERNAME],MATCH(ROW()-ROW(AQ$1),SECONDBASE,0)),"")</f>
        <v/>
      </c>
      <c r="AR121" t="str">
        <f>IF(PLAYERIDMAP2[[#This Row],[POS]]="3B",MAX(AR$1:AR120)+1,"")</f>
        <v/>
      </c>
      <c r="AS121" t="str">
        <f>IFERROR(INDEX(PLAYERIDMAP2[PLAYERNAME],MATCH(ROW()-ROW(AS$1),THIRDBASE,0)),"")</f>
        <v/>
      </c>
      <c r="AT121" t="str">
        <f>IF(PLAYERIDMAP2[[#This Row],[POS]]="SS",MAX(AT$1:AT120)+1,"")</f>
        <v/>
      </c>
      <c r="AU121" t="str">
        <f>IFERROR(INDEX(PLAYERIDMAP2[PLAYERNAME],MATCH(ROW()-ROW(AU$1),SHORTSTOP,0)),"")</f>
        <v/>
      </c>
      <c r="AV121" t="str">
        <f>IF(PLAYERIDMAP2[[#This Row],[POS]]="OF",MAX(AV$1:AV120)+1,"")</f>
        <v/>
      </c>
      <c r="AW121" t="str">
        <f>IFERROR(INDEX(PLAYERIDMAP2[PLAYERNAME],MATCH(ROW()-ROW(AW$1),OUTFIELD,0)),"")</f>
        <v>Grant Green</v>
      </c>
      <c r="AX121">
        <f>IF(PLAYERIDMAP2[[#This Row],[POS]]&lt;&gt;"P",MAX(AX$1:AX120)+1,"")</f>
        <v>60</v>
      </c>
      <c r="AY121" t="str">
        <f>IFERROR(INDEX(PLAYERIDMAP2[PLAYERNAME],MATCH(ROW()-ROW(AY$1),HITTERS,0)),"")</f>
        <v>Adrian Cardenas</v>
      </c>
      <c r="AZ121" t="str">
        <f>IF(PLAYERIDMAP2[[#This Row],[POS]]="P",MAX(AZ$1:AZ120)+1,"")</f>
        <v/>
      </c>
      <c r="BA121" t="str">
        <f>IFERROR(INDEX(PLAYERIDMAP2[PLAYERNAME],MATCH(ROW()-ROW(BA$1),PITCHERS,0)),"")</f>
        <v>Xavier Cedeno</v>
      </c>
    </row>
    <row r="122" spans="1:53" x14ac:dyDescent="0.25">
      <c r="A122" t="s">
        <v>11391</v>
      </c>
      <c r="B122" t="s">
        <v>5066</v>
      </c>
      <c r="C122" s="1">
        <v>29892</v>
      </c>
      <c r="D122" t="s">
        <v>16969</v>
      </c>
      <c r="E122" t="s">
        <v>17214</v>
      </c>
      <c r="F122" t="s">
        <v>11191</v>
      </c>
      <c r="G122" t="s">
        <v>14693</v>
      </c>
      <c r="H122" t="s">
        <v>5705</v>
      </c>
      <c r="I122" t="s">
        <v>17215</v>
      </c>
      <c r="J122" t="s">
        <v>5066</v>
      </c>
      <c r="K122">
        <v>400140</v>
      </c>
      <c r="L122" t="s">
        <v>5066</v>
      </c>
      <c r="M122">
        <v>212252</v>
      </c>
      <c r="N122" t="s">
        <v>5066</v>
      </c>
      <c r="O122" t="s">
        <v>11392</v>
      </c>
      <c r="P122" t="s">
        <v>11391</v>
      </c>
      <c r="Q122">
        <v>6811</v>
      </c>
      <c r="R122" t="s">
        <v>5066</v>
      </c>
      <c r="S122">
        <v>4968</v>
      </c>
      <c r="T122" t="s">
        <v>5066</v>
      </c>
      <c r="U122" t="s">
        <v>5066</v>
      </c>
      <c r="V122" t="s">
        <v>11393</v>
      </c>
      <c r="W122">
        <v>19093</v>
      </c>
      <c r="X122">
        <v>6811</v>
      </c>
      <c r="Y122" t="s">
        <v>5066</v>
      </c>
      <c r="Z122" t="s">
        <v>16382</v>
      </c>
      <c r="AA122" t="s">
        <v>11011</v>
      </c>
      <c r="AB122" t="s">
        <v>5703</v>
      </c>
      <c r="AD122" t="s">
        <v>16382</v>
      </c>
      <c r="AL122" t="str">
        <f>IF(PLAYERIDMAP2[[#This Row],[POS]]="C",MAX(AL$1:AL121)+1,"")</f>
        <v/>
      </c>
      <c r="AM122" t="str">
        <f>IFERROR(INDEX(PLAYERIDMAP2[PLAYERNAME],MATCH(ROW()-ROW(AM$1),CATCHERS,0)),"")</f>
        <v/>
      </c>
      <c r="AN122" t="str">
        <f>IF(PLAYERIDMAP2[[#This Row],[POS]]="1B",MAX(AN$1:AN121)+1,"")</f>
        <v/>
      </c>
      <c r="AO122" t="str">
        <f>IFERROR(INDEX(PLAYERIDMAP2[PLAYERNAME],MATCH(ROW()-ROW(AO$1),FIRSTBASE,0)),"")</f>
        <v/>
      </c>
      <c r="AP122" t="str">
        <f>IF(PLAYERIDMAP2[[#This Row],[POS]]="2B",MAX(AP$1:AP121)+1,"")</f>
        <v/>
      </c>
      <c r="AQ122" t="str">
        <f>IFERROR(INDEX(PLAYERIDMAP2[PLAYERNAME],MATCH(ROW()-ROW(AQ$1),SECONDBASE,0)),"")</f>
        <v/>
      </c>
      <c r="AR122">
        <f>IF(PLAYERIDMAP2[[#This Row],[POS]]="3B",MAX(AR$1:AR121)+1,"")</f>
        <v>8</v>
      </c>
      <c r="AS122" t="str">
        <f>IFERROR(INDEX(PLAYERIDMAP2[PLAYERNAME],MATCH(ROW()-ROW(AS$1),THIRDBASE,0)),"")</f>
        <v/>
      </c>
      <c r="AT122" t="str">
        <f>IF(PLAYERIDMAP2[[#This Row],[POS]]="SS",MAX(AT$1:AT121)+1,"")</f>
        <v/>
      </c>
      <c r="AU122" t="str">
        <f>IFERROR(INDEX(PLAYERIDMAP2[PLAYERNAME],MATCH(ROW()-ROW(AU$1),SHORTSTOP,0)),"")</f>
        <v/>
      </c>
      <c r="AV122" t="str">
        <f>IF(PLAYERIDMAP2[[#This Row],[POS]]="OF",MAX(AV$1:AV121)+1,"")</f>
        <v/>
      </c>
      <c r="AW122" t="str">
        <f>IFERROR(INDEX(PLAYERIDMAP2[PLAYERNAME],MATCH(ROW()-ROW(AW$1),OUTFIELD,0)),"")</f>
        <v>Randal Grichuk</v>
      </c>
      <c r="AX122">
        <f>IF(PLAYERIDMAP2[[#This Row],[POS]]&lt;&gt;"P",MAX(AX$1:AX121)+1,"")</f>
        <v>61</v>
      </c>
      <c r="AY122" t="str">
        <f>IFERROR(INDEX(PLAYERIDMAP2[PLAYERNAME],MATCH(ROW()-ROW(AY$1),HITTERS,0)),"")</f>
        <v>Matt Carpenter</v>
      </c>
      <c r="AZ122" t="str">
        <f>IF(PLAYERIDMAP2[[#This Row],[POS]]="P",MAX(AZ$1:AZ121)+1,"")</f>
        <v/>
      </c>
      <c r="BA122" t="str">
        <f>IFERROR(INDEX(PLAYERIDMAP2[PLAYERNAME],MATCH(ROW()-ROW(BA$1),PITCHERS,0)),"")</f>
        <v>Jhoulys Chacin</v>
      </c>
    </row>
    <row r="123" spans="1:53" x14ac:dyDescent="0.25">
      <c r="A123" t="s">
        <v>11394</v>
      </c>
      <c r="B123" t="s">
        <v>4601</v>
      </c>
      <c r="C123" s="1">
        <v>33483</v>
      </c>
      <c r="D123" t="s">
        <v>17134</v>
      </c>
      <c r="E123" t="s">
        <v>19998</v>
      </c>
      <c r="F123" t="s">
        <v>11062</v>
      </c>
      <c r="G123" t="s">
        <v>16838</v>
      </c>
      <c r="H123" t="s">
        <v>11110</v>
      </c>
      <c r="I123" t="s">
        <v>19999</v>
      </c>
      <c r="J123" t="s">
        <v>4601</v>
      </c>
      <c r="K123">
        <v>542194</v>
      </c>
      <c r="L123" t="s">
        <v>4601</v>
      </c>
      <c r="M123">
        <v>1718084</v>
      </c>
      <c r="N123" t="s">
        <v>4601</v>
      </c>
      <c r="O123" t="s">
        <v>16101</v>
      </c>
      <c r="P123" t="s">
        <v>11394</v>
      </c>
      <c r="Q123">
        <v>9530</v>
      </c>
      <c r="S123">
        <v>31758</v>
      </c>
      <c r="T123" t="s">
        <v>4601</v>
      </c>
      <c r="V123" t="s">
        <v>16102</v>
      </c>
      <c r="W123">
        <v>60747</v>
      </c>
      <c r="X123">
        <v>9530</v>
      </c>
      <c r="Y123" t="s">
        <v>4601</v>
      </c>
      <c r="Z123" t="s">
        <v>16103</v>
      </c>
      <c r="AA123" t="s">
        <v>5703</v>
      </c>
      <c r="AB123" t="s">
        <v>5703</v>
      </c>
      <c r="AC123" t="s">
        <v>4601</v>
      </c>
      <c r="AD123" t="s">
        <v>16103</v>
      </c>
      <c r="AE123">
        <v>11209</v>
      </c>
      <c r="AF123" t="s">
        <v>4601</v>
      </c>
      <c r="AG123">
        <v>13326</v>
      </c>
      <c r="AL123">
        <f>IF(PLAYERIDMAP2[[#This Row],[POS]]="C",MAX(AL$1:AL122)+1,"")</f>
        <v>8</v>
      </c>
      <c r="AM123" t="str">
        <f>IFERROR(INDEX(PLAYERIDMAP2[PLAYERNAME],MATCH(ROW()-ROW(AM$1),CATCHERS,0)),"")</f>
        <v/>
      </c>
      <c r="AN123" t="str">
        <f>IF(PLAYERIDMAP2[[#This Row],[POS]]="1B",MAX(AN$1:AN122)+1,"")</f>
        <v/>
      </c>
      <c r="AO123" t="str">
        <f>IFERROR(INDEX(PLAYERIDMAP2[PLAYERNAME],MATCH(ROW()-ROW(AO$1),FIRSTBASE,0)),"")</f>
        <v/>
      </c>
      <c r="AP123" t="str">
        <f>IF(PLAYERIDMAP2[[#This Row],[POS]]="2B",MAX(AP$1:AP122)+1,"")</f>
        <v/>
      </c>
      <c r="AQ123" t="str">
        <f>IFERROR(INDEX(PLAYERIDMAP2[PLAYERNAME],MATCH(ROW()-ROW(AQ$1),SECONDBASE,0)),"")</f>
        <v/>
      </c>
      <c r="AR123" t="str">
        <f>IF(PLAYERIDMAP2[[#This Row],[POS]]="3B",MAX(AR$1:AR122)+1,"")</f>
        <v/>
      </c>
      <c r="AS123" t="str">
        <f>IFERROR(INDEX(PLAYERIDMAP2[PLAYERNAME],MATCH(ROW()-ROW(AS$1),THIRDBASE,0)),"")</f>
        <v/>
      </c>
      <c r="AT123" t="str">
        <f>IF(PLAYERIDMAP2[[#This Row],[POS]]="SS",MAX(AT$1:AT122)+1,"")</f>
        <v/>
      </c>
      <c r="AU123" t="str">
        <f>IFERROR(INDEX(PLAYERIDMAP2[PLAYERNAME],MATCH(ROW()-ROW(AU$1),SHORTSTOP,0)),"")</f>
        <v/>
      </c>
      <c r="AV123" t="str">
        <f>IF(PLAYERIDMAP2[[#This Row],[POS]]="OF",MAX(AV$1:AV122)+1,"")</f>
        <v/>
      </c>
      <c r="AW123" t="str">
        <f>IFERROR(INDEX(PLAYERIDMAP2[PLAYERNAME],MATCH(ROW()-ROW(AW$1),OUTFIELD,0)),"")</f>
        <v>Robbie Grossman</v>
      </c>
      <c r="AX123">
        <f>IF(PLAYERIDMAP2[[#This Row],[POS]]&lt;&gt;"P",MAX(AX$1:AX122)+1,"")</f>
        <v>62</v>
      </c>
      <c r="AY123" t="str">
        <f>IFERROR(INDEX(PLAYERIDMAP2[PLAYERNAME],MATCH(ROW()-ROW(AY$1),HITTERS,0)),"")</f>
        <v>Mike Carp</v>
      </c>
      <c r="AZ123" t="str">
        <f>IF(PLAYERIDMAP2[[#This Row],[POS]]="P",MAX(AZ$1:AZ122)+1,"")</f>
        <v/>
      </c>
      <c r="BA123" t="str">
        <f>IFERROR(INDEX(PLAYERIDMAP2[PLAYERNAME],MATCH(ROW()-ROW(BA$1),PITCHERS,0)),"")</f>
        <v>Andrew Chafin</v>
      </c>
    </row>
    <row r="124" spans="1:53" x14ac:dyDescent="0.25">
      <c r="A124" t="s">
        <v>19957</v>
      </c>
      <c r="B124" t="s">
        <v>10475</v>
      </c>
      <c r="C124" s="1">
        <v>32624</v>
      </c>
      <c r="D124" t="s">
        <v>17140</v>
      </c>
      <c r="E124" t="s">
        <v>19958</v>
      </c>
      <c r="F124" t="s">
        <v>11151</v>
      </c>
      <c r="G124" t="s">
        <v>16838</v>
      </c>
      <c r="H124" t="s">
        <v>10988</v>
      </c>
      <c r="I124" t="s">
        <v>19959</v>
      </c>
      <c r="J124" t="s">
        <v>10475</v>
      </c>
      <c r="K124">
        <v>518452</v>
      </c>
      <c r="L124" t="s">
        <v>10475</v>
      </c>
      <c r="M124">
        <v>1941511</v>
      </c>
      <c r="N124" t="s">
        <v>10475</v>
      </c>
      <c r="O124" t="s">
        <v>19960</v>
      </c>
      <c r="P124" t="s">
        <v>19957</v>
      </c>
      <c r="Q124">
        <v>9478</v>
      </c>
      <c r="R124" t="s">
        <v>10475</v>
      </c>
      <c r="S124">
        <v>31718</v>
      </c>
      <c r="T124" t="s">
        <v>10475</v>
      </c>
      <c r="V124" t="s">
        <v>19961</v>
      </c>
      <c r="W124">
        <v>65855</v>
      </c>
      <c r="X124">
        <v>9478</v>
      </c>
      <c r="Y124" t="s">
        <v>10475</v>
      </c>
      <c r="Z124" t="s">
        <v>19962</v>
      </c>
      <c r="AA124" t="s">
        <v>5703</v>
      </c>
      <c r="AB124" t="s">
        <v>5703</v>
      </c>
      <c r="AD124" t="s">
        <v>19962</v>
      </c>
      <c r="AF124" t="s">
        <v>10475</v>
      </c>
      <c r="AG124">
        <v>17124</v>
      </c>
      <c r="AH124" t="s">
        <v>10475</v>
      </c>
      <c r="AL124" t="str">
        <f>IF(PLAYERIDMAP2[[#This Row],[POS]]="C",MAX(AL$1:AL123)+1,"")</f>
        <v/>
      </c>
      <c r="AM124" t="str">
        <f>IFERROR(INDEX(PLAYERIDMAP2[PLAYERNAME],MATCH(ROW()-ROW(AM$1),CATCHERS,0)),"")</f>
        <v/>
      </c>
      <c r="AN124" t="str">
        <f>IF(PLAYERIDMAP2[[#This Row],[POS]]="1B",MAX(AN$1:AN123)+1,"")</f>
        <v/>
      </c>
      <c r="AO124" t="str">
        <f>IFERROR(INDEX(PLAYERIDMAP2[PLAYERNAME],MATCH(ROW()-ROW(AO$1),FIRSTBASE,0)),"")</f>
        <v/>
      </c>
      <c r="AP124" t="str">
        <f>IF(PLAYERIDMAP2[[#This Row],[POS]]="2B",MAX(AP$1:AP123)+1,"")</f>
        <v/>
      </c>
      <c r="AQ124" t="str">
        <f>IFERROR(INDEX(PLAYERIDMAP2[PLAYERNAME],MATCH(ROW()-ROW(AQ$1),SECONDBASE,0)),"")</f>
        <v/>
      </c>
      <c r="AR124" t="str">
        <f>IF(PLAYERIDMAP2[[#This Row],[POS]]="3B",MAX(AR$1:AR123)+1,"")</f>
        <v/>
      </c>
      <c r="AS124" t="str">
        <f>IFERROR(INDEX(PLAYERIDMAP2[PLAYERNAME],MATCH(ROW()-ROW(AS$1),THIRDBASE,0)),"")</f>
        <v/>
      </c>
      <c r="AT124" t="str">
        <f>IF(PLAYERIDMAP2[[#This Row],[POS]]="SS",MAX(AT$1:AT123)+1,"")</f>
        <v/>
      </c>
      <c r="AU124" t="str">
        <f>IFERROR(INDEX(PLAYERIDMAP2[PLAYERNAME],MATCH(ROW()-ROW(AU$1),SHORTSTOP,0)),"")</f>
        <v/>
      </c>
      <c r="AV124" t="str">
        <f>IF(PLAYERIDMAP2[[#This Row],[POS]]="OF",MAX(AV$1:AV123)+1,"")</f>
        <v/>
      </c>
      <c r="AW124" t="str">
        <f>IFERROR(INDEX(PLAYERIDMAP2[PLAYERNAME],MATCH(ROW()-ROW(AW$1),OUTFIELD,0)),"")</f>
        <v>Vladimir Guerrero</v>
      </c>
      <c r="AX124" t="str">
        <f>IF(PLAYERIDMAP2[[#This Row],[POS]]&lt;&gt;"P",MAX(AX$1:AX123)+1,"")</f>
        <v/>
      </c>
      <c r="AY124" t="str">
        <f>IFERROR(INDEX(PLAYERIDMAP2[PLAYERNAME],MATCH(ROW()-ROW(AY$1),HITTERS,0)),"")</f>
        <v>Ezequiel Carrera</v>
      </c>
      <c r="AZ124">
        <f>IF(PLAYERIDMAP2[[#This Row],[POS]]="P",MAX(AZ$1:AZ123)+1,"")</f>
        <v>61</v>
      </c>
      <c r="BA124" t="str">
        <f>IFERROR(INDEX(PLAYERIDMAP2[PLAYERNAME],MATCH(ROW()-ROW(BA$1),PITCHERS,0)),"")</f>
        <v>Joba Chamberlain</v>
      </c>
    </row>
    <row r="125" spans="1:53" x14ac:dyDescent="0.25">
      <c r="A125" t="s">
        <v>11395</v>
      </c>
      <c r="B125" t="s">
        <v>5643</v>
      </c>
      <c r="C125" s="1">
        <v>33884</v>
      </c>
      <c r="D125" t="s">
        <v>20666</v>
      </c>
      <c r="E125" t="s">
        <v>20667</v>
      </c>
      <c r="F125" t="s">
        <v>11258</v>
      </c>
      <c r="G125" t="s">
        <v>14693</v>
      </c>
      <c r="H125" t="s">
        <v>10998</v>
      </c>
      <c r="I125" t="s">
        <v>20668</v>
      </c>
      <c r="J125" t="s">
        <v>5643</v>
      </c>
      <c r="K125">
        <v>605141</v>
      </c>
      <c r="L125" t="s">
        <v>5643</v>
      </c>
      <c r="M125">
        <v>2106654</v>
      </c>
      <c r="N125" t="s">
        <v>5643</v>
      </c>
      <c r="O125" t="s">
        <v>20669</v>
      </c>
      <c r="P125" t="s">
        <v>11395</v>
      </c>
      <c r="Q125">
        <v>9552</v>
      </c>
      <c r="R125" t="s">
        <v>5643</v>
      </c>
      <c r="S125">
        <v>33039</v>
      </c>
      <c r="T125" t="s">
        <v>5643</v>
      </c>
      <c r="V125" t="s">
        <v>16104</v>
      </c>
      <c r="W125">
        <v>70430</v>
      </c>
      <c r="X125">
        <v>9552</v>
      </c>
      <c r="Y125" t="s">
        <v>5643</v>
      </c>
      <c r="Z125" t="s">
        <v>11396</v>
      </c>
      <c r="AA125" t="s">
        <v>5703</v>
      </c>
      <c r="AB125" t="s">
        <v>5703</v>
      </c>
      <c r="AC125" t="s">
        <v>5643</v>
      </c>
      <c r="AD125" t="s">
        <v>11396</v>
      </c>
      <c r="AE125">
        <v>12925</v>
      </c>
      <c r="AF125" t="s">
        <v>5643</v>
      </c>
      <c r="AG125">
        <v>39151</v>
      </c>
      <c r="AH125" t="s">
        <v>5643</v>
      </c>
      <c r="AL125" t="str">
        <f>IF(PLAYERIDMAP2[[#This Row],[POS]]="C",MAX(AL$1:AL124)+1,"")</f>
        <v/>
      </c>
      <c r="AM125" t="str">
        <f>IFERROR(INDEX(PLAYERIDMAP2[PLAYERNAME],MATCH(ROW()-ROW(AM$1),CATCHERS,0)),"")</f>
        <v/>
      </c>
      <c r="AN125" t="str">
        <f>IF(PLAYERIDMAP2[[#This Row],[POS]]="1B",MAX(AN$1:AN124)+1,"")</f>
        <v/>
      </c>
      <c r="AO125" t="str">
        <f>IFERROR(INDEX(PLAYERIDMAP2[PLAYERNAME],MATCH(ROW()-ROW(AO$1),FIRSTBASE,0)),"")</f>
        <v/>
      </c>
      <c r="AP125" t="str">
        <f>IF(PLAYERIDMAP2[[#This Row],[POS]]="2B",MAX(AP$1:AP124)+1,"")</f>
        <v/>
      </c>
      <c r="AQ125" t="str">
        <f>IFERROR(INDEX(PLAYERIDMAP2[PLAYERNAME],MATCH(ROW()-ROW(AQ$1),SECONDBASE,0)),"")</f>
        <v/>
      </c>
      <c r="AR125" t="str">
        <f>IF(PLAYERIDMAP2[[#This Row],[POS]]="3B",MAX(AR$1:AR124)+1,"")</f>
        <v/>
      </c>
      <c r="AS125" t="str">
        <f>IFERROR(INDEX(PLAYERIDMAP2[PLAYERNAME],MATCH(ROW()-ROW(AS$1),THIRDBASE,0)),"")</f>
        <v/>
      </c>
      <c r="AT125" t="str">
        <f>IF(PLAYERIDMAP2[[#This Row],[POS]]="SS",MAX(AT$1:AT124)+1,"")</f>
        <v/>
      </c>
      <c r="AU125" t="str">
        <f>IFERROR(INDEX(PLAYERIDMAP2[PLAYERNAME],MATCH(ROW()-ROW(AU$1),SHORTSTOP,0)),"")</f>
        <v/>
      </c>
      <c r="AV125">
        <f>IF(PLAYERIDMAP2[[#This Row],[POS]]="OF",MAX(AV$1:AV124)+1,"")</f>
        <v>19</v>
      </c>
      <c r="AW125" t="str">
        <f>IFERROR(INDEX(PLAYERIDMAP2[PLAYERNAME],MATCH(ROW()-ROW(AW$1),OUTFIELD,0)),"")</f>
        <v>Jose Guillen</v>
      </c>
      <c r="AX125">
        <f>IF(PLAYERIDMAP2[[#This Row],[POS]]&lt;&gt;"P",MAX(AX$1:AX124)+1,"")</f>
        <v>63</v>
      </c>
      <c r="AY125" t="str">
        <f>IFERROR(INDEX(PLAYERIDMAP2[PLAYERNAME],MATCH(ROW()-ROW(AY$1),HITTERS,0)),"")</f>
        <v>Jamey Carroll</v>
      </c>
      <c r="AZ125" t="str">
        <f>IF(PLAYERIDMAP2[[#This Row],[POS]]="P",MAX(AZ$1:AZ124)+1,"")</f>
        <v/>
      </c>
      <c r="BA125" t="str">
        <f>IFERROR(INDEX(PLAYERIDMAP2[PLAYERNAME],MATCH(ROW()-ROW(BA$1),PITCHERS,0)),"")</f>
        <v>Aroldis Chapman</v>
      </c>
    </row>
    <row r="126" spans="1:53" x14ac:dyDescent="0.25">
      <c r="A126" t="s">
        <v>11397</v>
      </c>
      <c r="B126" t="s">
        <v>4024</v>
      </c>
      <c r="C126" s="1">
        <v>31690</v>
      </c>
      <c r="D126" t="s">
        <v>16992</v>
      </c>
      <c r="E126" t="s">
        <v>17281</v>
      </c>
      <c r="F126" t="s">
        <v>11398</v>
      </c>
      <c r="G126" t="s">
        <v>16838</v>
      </c>
      <c r="H126" t="s">
        <v>11097</v>
      </c>
      <c r="I126" t="s">
        <v>17282</v>
      </c>
      <c r="J126" t="s">
        <v>4024</v>
      </c>
      <c r="K126">
        <v>488703</v>
      </c>
      <c r="L126" t="s">
        <v>4024</v>
      </c>
      <c r="M126">
        <v>1725410</v>
      </c>
      <c r="N126" t="s">
        <v>4024</v>
      </c>
      <c r="O126" t="s">
        <v>11399</v>
      </c>
      <c r="P126" t="s">
        <v>11397</v>
      </c>
      <c r="Q126">
        <v>9234</v>
      </c>
      <c r="R126" t="s">
        <v>4024</v>
      </c>
      <c r="S126">
        <v>31760</v>
      </c>
      <c r="T126" t="s">
        <v>4024</v>
      </c>
      <c r="U126" t="s">
        <v>4024</v>
      </c>
      <c r="V126" t="s">
        <v>11400</v>
      </c>
      <c r="W126">
        <v>45704</v>
      </c>
      <c r="X126">
        <v>9234</v>
      </c>
      <c r="Y126" t="s">
        <v>4024</v>
      </c>
      <c r="Z126" t="s">
        <v>11401</v>
      </c>
      <c r="AA126" t="s">
        <v>5703</v>
      </c>
      <c r="AB126" t="s">
        <v>5703</v>
      </c>
      <c r="AC126" t="s">
        <v>4024</v>
      </c>
      <c r="AD126" t="s">
        <v>11401</v>
      </c>
      <c r="AF126" t="s">
        <v>4024</v>
      </c>
      <c r="AG126">
        <v>13401</v>
      </c>
      <c r="AL126" t="str">
        <f>IF(PLAYERIDMAP2[[#This Row],[POS]]="C",MAX(AL$1:AL125)+1,"")</f>
        <v/>
      </c>
      <c r="AM126" t="str">
        <f>IFERROR(INDEX(PLAYERIDMAP2[PLAYERNAME],MATCH(ROW()-ROW(AM$1),CATCHERS,0)),"")</f>
        <v/>
      </c>
      <c r="AN126" t="str">
        <f>IF(PLAYERIDMAP2[[#This Row],[POS]]="1B",MAX(AN$1:AN125)+1,"")</f>
        <v/>
      </c>
      <c r="AO126" t="str">
        <f>IFERROR(INDEX(PLAYERIDMAP2[PLAYERNAME],MATCH(ROW()-ROW(AO$1),FIRSTBASE,0)),"")</f>
        <v/>
      </c>
      <c r="AP126" t="str">
        <f>IF(PLAYERIDMAP2[[#This Row],[POS]]="2B",MAX(AP$1:AP125)+1,"")</f>
        <v/>
      </c>
      <c r="AQ126" t="str">
        <f>IFERROR(INDEX(PLAYERIDMAP2[PLAYERNAME],MATCH(ROW()-ROW(AQ$1),SECONDBASE,0)),"")</f>
        <v/>
      </c>
      <c r="AR126" t="str">
        <f>IF(PLAYERIDMAP2[[#This Row],[POS]]="3B",MAX(AR$1:AR125)+1,"")</f>
        <v/>
      </c>
      <c r="AS126" t="str">
        <f>IFERROR(INDEX(PLAYERIDMAP2[PLAYERNAME],MATCH(ROW()-ROW(AS$1),THIRDBASE,0)),"")</f>
        <v/>
      </c>
      <c r="AT126">
        <f>IF(PLAYERIDMAP2[[#This Row],[POS]]="SS",MAX(AT$1:AT125)+1,"")</f>
        <v>10</v>
      </c>
      <c r="AU126" t="str">
        <f>IFERROR(INDEX(PLAYERIDMAP2[PLAYERNAME],MATCH(ROW()-ROW(AU$1),SHORTSTOP,0)),"")</f>
        <v/>
      </c>
      <c r="AV126" t="str">
        <f>IF(PLAYERIDMAP2[[#This Row],[POS]]="OF",MAX(AV$1:AV125)+1,"")</f>
        <v/>
      </c>
      <c r="AW126" t="str">
        <f>IFERROR(INDEX(PLAYERIDMAP2[PLAYERNAME],MATCH(ROW()-ROW(AW$1),OUTFIELD,0)),"")</f>
        <v>Franklin Gutierrez</v>
      </c>
      <c r="AX126">
        <f>IF(PLAYERIDMAP2[[#This Row],[POS]]&lt;&gt;"P",MAX(AX$1:AX125)+1,"")</f>
        <v>64</v>
      </c>
      <c r="AY126" t="str">
        <f>IFERROR(INDEX(PLAYERIDMAP2[PLAYERNAME],MATCH(ROW()-ROW(AY$1),HITTERS,0)),"")</f>
        <v>Chris Carter</v>
      </c>
      <c r="AZ126" t="str">
        <f>IF(PLAYERIDMAP2[[#This Row],[POS]]="P",MAX(AZ$1:AZ125)+1,"")</f>
        <v/>
      </c>
      <c r="BA126" t="str">
        <f>IFERROR(INDEX(PLAYERIDMAP2[PLAYERNAME],MATCH(ROW()-ROW(BA$1),PITCHERS,0)),"")</f>
        <v>Tyler Chatwood</v>
      </c>
    </row>
    <row r="127" spans="1:53" x14ac:dyDescent="0.25">
      <c r="A127" t="s">
        <v>11402</v>
      </c>
      <c r="B127" t="s">
        <v>10140</v>
      </c>
      <c r="C127" s="1">
        <v>30892</v>
      </c>
      <c r="D127" t="s">
        <v>17140</v>
      </c>
      <c r="E127" t="s">
        <v>19139</v>
      </c>
      <c r="F127" t="s">
        <v>10997</v>
      </c>
      <c r="G127" t="s">
        <v>16838</v>
      </c>
      <c r="H127" t="s">
        <v>10988</v>
      </c>
      <c r="I127" t="s">
        <v>19140</v>
      </c>
      <c r="J127" t="s">
        <v>10140</v>
      </c>
      <c r="K127">
        <v>451532</v>
      </c>
      <c r="L127" t="s">
        <v>10140</v>
      </c>
      <c r="M127">
        <v>584799</v>
      </c>
      <c r="N127" t="s">
        <v>10140</v>
      </c>
      <c r="O127" t="s">
        <v>11403</v>
      </c>
      <c r="P127" t="s">
        <v>11402</v>
      </c>
      <c r="Q127">
        <v>7705</v>
      </c>
      <c r="R127" t="s">
        <v>10140</v>
      </c>
      <c r="S127">
        <v>6476</v>
      </c>
      <c r="T127" t="s">
        <v>10140</v>
      </c>
      <c r="V127" t="s">
        <v>11404</v>
      </c>
      <c r="W127">
        <v>45503</v>
      </c>
      <c r="X127">
        <v>7705</v>
      </c>
      <c r="Y127" t="s">
        <v>10140</v>
      </c>
      <c r="Z127" t="s">
        <v>16383</v>
      </c>
      <c r="AA127" t="s">
        <v>5703</v>
      </c>
      <c r="AB127" t="s">
        <v>5703</v>
      </c>
      <c r="AC127" t="s">
        <v>10140</v>
      </c>
      <c r="AD127" t="s">
        <v>16383</v>
      </c>
      <c r="AE127">
        <v>7635</v>
      </c>
      <c r="AF127" t="s">
        <v>10140</v>
      </c>
      <c r="AG127">
        <v>5774</v>
      </c>
      <c r="AH127" t="s">
        <v>10140</v>
      </c>
      <c r="AL127" t="str">
        <f>IF(PLAYERIDMAP2[[#This Row],[POS]]="C",MAX(AL$1:AL126)+1,"")</f>
        <v/>
      </c>
      <c r="AM127" t="str">
        <f>IFERROR(INDEX(PLAYERIDMAP2[PLAYERNAME],MATCH(ROW()-ROW(AM$1),CATCHERS,0)),"")</f>
        <v/>
      </c>
      <c r="AN127" t="str">
        <f>IF(PLAYERIDMAP2[[#This Row],[POS]]="1B",MAX(AN$1:AN126)+1,"")</f>
        <v/>
      </c>
      <c r="AO127" t="str">
        <f>IFERROR(INDEX(PLAYERIDMAP2[PLAYERNAME],MATCH(ROW()-ROW(AO$1),FIRSTBASE,0)),"")</f>
        <v/>
      </c>
      <c r="AP127" t="str">
        <f>IF(PLAYERIDMAP2[[#This Row],[POS]]="2B",MAX(AP$1:AP126)+1,"")</f>
        <v/>
      </c>
      <c r="AQ127" t="str">
        <f>IFERROR(INDEX(PLAYERIDMAP2[PLAYERNAME],MATCH(ROW()-ROW(AQ$1),SECONDBASE,0)),"")</f>
        <v/>
      </c>
      <c r="AR127" t="str">
        <f>IF(PLAYERIDMAP2[[#This Row],[POS]]="3B",MAX(AR$1:AR126)+1,"")</f>
        <v/>
      </c>
      <c r="AS127" t="str">
        <f>IFERROR(INDEX(PLAYERIDMAP2[PLAYERNAME],MATCH(ROW()-ROW(AS$1),THIRDBASE,0)),"")</f>
        <v/>
      </c>
      <c r="AT127" t="str">
        <f>IF(PLAYERIDMAP2[[#This Row],[POS]]="SS",MAX(AT$1:AT126)+1,"")</f>
        <v/>
      </c>
      <c r="AU127" t="str">
        <f>IFERROR(INDEX(PLAYERIDMAP2[PLAYERNAME],MATCH(ROW()-ROW(AU$1),SHORTSTOP,0)),"")</f>
        <v/>
      </c>
      <c r="AV127" t="str">
        <f>IF(PLAYERIDMAP2[[#This Row],[POS]]="OF",MAX(AV$1:AV126)+1,"")</f>
        <v/>
      </c>
      <c r="AW127" t="str">
        <f>IFERROR(INDEX(PLAYERIDMAP2[PLAYERNAME],MATCH(ROW()-ROW(AW$1),OUTFIELD,0)),"")</f>
        <v>Brandon Guyer</v>
      </c>
      <c r="AX127" t="str">
        <f>IF(PLAYERIDMAP2[[#This Row],[POS]]&lt;&gt;"P",MAX(AX$1:AX126)+1,"")</f>
        <v/>
      </c>
      <c r="AY127" t="str">
        <f>IFERROR(INDEX(PLAYERIDMAP2[PLAYERNAME],MATCH(ROW()-ROW(AY$1),HITTERS,0)),"")</f>
        <v>Curt Casali</v>
      </c>
      <c r="AZ127">
        <f>IF(PLAYERIDMAP2[[#This Row],[POS]]="P",MAX(AZ$1:AZ126)+1,"")</f>
        <v>62</v>
      </c>
      <c r="BA127" t="str">
        <f>IFERROR(INDEX(PLAYERIDMAP2[PLAYERNAME],MATCH(ROW()-ROW(BA$1),PITCHERS,0)),"")</f>
        <v>Jesse Chavez</v>
      </c>
    </row>
    <row r="128" spans="1:53" x14ac:dyDescent="0.25">
      <c r="A128" t="s">
        <v>18245</v>
      </c>
      <c r="B128" t="s">
        <v>5416</v>
      </c>
      <c r="C128" s="1">
        <v>33917</v>
      </c>
      <c r="D128" t="s">
        <v>17673</v>
      </c>
      <c r="E128" t="s">
        <v>18246</v>
      </c>
      <c r="F128" t="s">
        <v>10987</v>
      </c>
      <c r="G128" t="s">
        <v>14693</v>
      </c>
      <c r="H128" t="s">
        <v>11003</v>
      </c>
      <c r="I128" t="s">
        <v>18247</v>
      </c>
      <c r="J128" t="s">
        <v>18248</v>
      </c>
      <c r="K128">
        <v>595885</v>
      </c>
      <c r="L128" t="s">
        <v>5416</v>
      </c>
      <c r="M128">
        <v>2040761</v>
      </c>
      <c r="N128" t="s">
        <v>5416</v>
      </c>
      <c r="P128" t="s">
        <v>18245</v>
      </c>
      <c r="Q128">
        <v>9600</v>
      </c>
      <c r="R128" t="s">
        <v>5416</v>
      </c>
      <c r="S128">
        <v>32695</v>
      </c>
      <c r="T128" t="s">
        <v>5416</v>
      </c>
      <c r="W128">
        <v>70388</v>
      </c>
      <c r="X128">
        <v>9600</v>
      </c>
      <c r="Y128" t="s">
        <v>5416</v>
      </c>
      <c r="Z128" t="s">
        <v>18249</v>
      </c>
      <c r="AA128" t="s">
        <v>10958</v>
      </c>
      <c r="AB128" t="s">
        <v>5703</v>
      </c>
      <c r="AD128" t="s">
        <v>18249</v>
      </c>
      <c r="AL128" t="str">
        <f>IF(PLAYERIDMAP2[[#This Row],[POS]]="C",MAX(AL$1:AL127)+1,"")</f>
        <v/>
      </c>
      <c r="AM128" t="str">
        <f>IFERROR(INDEX(PLAYERIDMAP2[PLAYERNAME],MATCH(ROW()-ROW(AM$1),CATCHERS,0)),"")</f>
        <v/>
      </c>
      <c r="AN128">
        <f>IF(PLAYERIDMAP2[[#This Row],[POS]]="1B",MAX(AN$1:AN127)+1,"")</f>
        <v>9</v>
      </c>
      <c r="AO128" t="str">
        <f>IFERROR(INDEX(PLAYERIDMAP2[PLAYERNAME],MATCH(ROW()-ROW(AO$1),FIRSTBASE,0)),"")</f>
        <v/>
      </c>
      <c r="AP128" t="str">
        <f>IF(PLAYERIDMAP2[[#This Row],[POS]]="2B",MAX(AP$1:AP127)+1,"")</f>
        <v/>
      </c>
      <c r="AQ128" t="str">
        <f>IFERROR(INDEX(PLAYERIDMAP2[PLAYERNAME],MATCH(ROW()-ROW(AQ$1),SECONDBASE,0)),"")</f>
        <v/>
      </c>
      <c r="AR128" t="str">
        <f>IF(PLAYERIDMAP2[[#This Row],[POS]]="3B",MAX(AR$1:AR127)+1,"")</f>
        <v/>
      </c>
      <c r="AS128" t="str">
        <f>IFERROR(INDEX(PLAYERIDMAP2[PLAYERNAME],MATCH(ROW()-ROW(AS$1),THIRDBASE,0)),"")</f>
        <v/>
      </c>
      <c r="AT128" t="str">
        <f>IF(PLAYERIDMAP2[[#This Row],[POS]]="SS",MAX(AT$1:AT127)+1,"")</f>
        <v/>
      </c>
      <c r="AU128" t="str">
        <f>IFERROR(INDEX(PLAYERIDMAP2[PLAYERNAME],MATCH(ROW()-ROW(AU$1),SHORTSTOP,0)),"")</f>
        <v/>
      </c>
      <c r="AV128" t="str">
        <f>IF(PLAYERIDMAP2[[#This Row],[POS]]="OF",MAX(AV$1:AV127)+1,"")</f>
        <v/>
      </c>
      <c r="AW128" t="str">
        <f>IFERROR(INDEX(PLAYERIDMAP2[PLAYERNAME],MATCH(ROW()-ROW(AW$1),OUTFIELD,0)),"")</f>
        <v>Tony Gwynn</v>
      </c>
      <c r="AX128">
        <f>IF(PLAYERIDMAP2[[#This Row],[POS]]&lt;&gt;"P",MAX(AX$1:AX127)+1,"")</f>
        <v>65</v>
      </c>
      <c r="AY128" t="str">
        <f>IFERROR(INDEX(PLAYERIDMAP2[PLAYERNAME],MATCH(ROW()-ROW(AY$1),HITTERS,0)),"")</f>
        <v>Alexi Casilla</v>
      </c>
      <c r="AZ128" t="str">
        <f>IF(PLAYERIDMAP2[[#This Row],[POS]]="P",MAX(AZ$1:AZ127)+1,"")</f>
        <v/>
      </c>
      <c r="BA128" t="str">
        <f>IFERROR(INDEX(PLAYERIDMAP2[PLAYERNAME],MATCH(ROW()-ROW(BA$1),PITCHERS,0)),"")</f>
        <v>Bruce Chen</v>
      </c>
    </row>
    <row r="129" spans="1:53" x14ac:dyDescent="0.25">
      <c r="A129" t="s">
        <v>11405</v>
      </c>
      <c r="B129" t="s">
        <v>3458</v>
      </c>
      <c r="C129" s="1">
        <v>30246</v>
      </c>
      <c r="D129" t="s">
        <v>16944</v>
      </c>
      <c r="E129" t="s">
        <v>17377</v>
      </c>
      <c r="F129" t="s">
        <v>11077</v>
      </c>
      <c r="G129" t="s">
        <v>14693</v>
      </c>
      <c r="H129" t="s">
        <v>5706</v>
      </c>
      <c r="I129" t="s">
        <v>17378</v>
      </c>
      <c r="J129" t="s">
        <v>3458</v>
      </c>
      <c r="K129">
        <v>444448</v>
      </c>
      <c r="L129" t="s">
        <v>3458</v>
      </c>
      <c r="M129">
        <v>1099498</v>
      </c>
      <c r="N129" t="s">
        <v>3458</v>
      </c>
      <c r="O129" t="s">
        <v>11406</v>
      </c>
      <c r="P129" t="s">
        <v>11405</v>
      </c>
      <c r="Q129">
        <v>8214</v>
      </c>
      <c r="R129" t="s">
        <v>3458</v>
      </c>
      <c r="S129">
        <v>29089</v>
      </c>
      <c r="T129" t="s">
        <v>3458</v>
      </c>
      <c r="V129" t="s">
        <v>11407</v>
      </c>
      <c r="W129">
        <v>45731</v>
      </c>
      <c r="X129">
        <v>8214</v>
      </c>
      <c r="Y129" t="s">
        <v>3458</v>
      </c>
      <c r="Z129" t="s">
        <v>16384</v>
      </c>
      <c r="AA129" t="s">
        <v>5703</v>
      </c>
      <c r="AB129" t="s">
        <v>5703</v>
      </c>
      <c r="AD129" t="s">
        <v>16384</v>
      </c>
      <c r="AL129" t="str">
        <f>IF(PLAYERIDMAP2[[#This Row],[POS]]="C",MAX(AL$1:AL128)+1,"")</f>
        <v/>
      </c>
      <c r="AM129" t="str">
        <f>IFERROR(INDEX(PLAYERIDMAP2[PLAYERNAME],MATCH(ROW()-ROW(AM$1),CATCHERS,0)),"")</f>
        <v/>
      </c>
      <c r="AN129" t="str">
        <f>IF(PLAYERIDMAP2[[#This Row],[POS]]="1B",MAX(AN$1:AN128)+1,"")</f>
        <v/>
      </c>
      <c r="AO129" t="str">
        <f>IFERROR(INDEX(PLAYERIDMAP2[PLAYERNAME],MATCH(ROW()-ROW(AO$1),FIRSTBASE,0)),"")</f>
        <v/>
      </c>
      <c r="AP129">
        <f>IF(PLAYERIDMAP2[[#This Row],[POS]]="2B",MAX(AP$1:AP128)+1,"")</f>
        <v>12</v>
      </c>
      <c r="AQ129" t="str">
        <f>IFERROR(INDEX(PLAYERIDMAP2[PLAYERNAME],MATCH(ROW()-ROW(AQ$1),SECONDBASE,0)),"")</f>
        <v/>
      </c>
      <c r="AR129" t="str">
        <f>IF(PLAYERIDMAP2[[#This Row],[POS]]="3B",MAX(AR$1:AR128)+1,"")</f>
        <v/>
      </c>
      <c r="AS129" t="str">
        <f>IFERROR(INDEX(PLAYERIDMAP2[PLAYERNAME],MATCH(ROW()-ROW(AS$1),THIRDBASE,0)),"")</f>
        <v/>
      </c>
      <c r="AT129" t="str">
        <f>IF(PLAYERIDMAP2[[#This Row],[POS]]="SS",MAX(AT$1:AT128)+1,"")</f>
        <v/>
      </c>
      <c r="AU129" t="str">
        <f>IFERROR(INDEX(PLAYERIDMAP2[PLAYERNAME],MATCH(ROW()-ROW(AU$1),SHORTSTOP,0)),"")</f>
        <v/>
      </c>
      <c r="AV129" t="str">
        <f>IF(PLAYERIDMAP2[[#This Row],[POS]]="OF",MAX(AV$1:AV128)+1,"")</f>
        <v/>
      </c>
      <c r="AW129" t="str">
        <f>IFERROR(INDEX(PLAYERIDMAP2[PLAYERNAME],MATCH(ROW()-ROW(AW$1),OUTFIELD,0)),"")</f>
        <v>Scott Hairston</v>
      </c>
      <c r="AX129">
        <f>IF(PLAYERIDMAP2[[#This Row],[POS]]&lt;&gt;"P",MAX(AX$1:AX128)+1,"")</f>
        <v>66</v>
      </c>
      <c r="AY129" t="str">
        <f>IFERROR(INDEX(PLAYERIDMAP2[PLAYERNAME],MATCH(ROW()-ROW(AY$1),HITTERS,0)),"")</f>
        <v>Alex Castellanos</v>
      </c>
      <c r="AZ129" t="str">
        <f>IF(PLAYERIDMAP2[[#This Row],[POS]]="P",MAX(AZ$1:AZ128)+1,"")</f>
        <v/>
      </c>
      <c r="BA129" t="str">
        <f>IFERROR(INDEX(PLAYERIDMAP2[PLAYERNAME],MATCH(ROW()-ROW(BA$1),PITCHERS,0)),"")</f>
        <v>Wei-Yin Chen</v>
      </c>
    </row>
    <row r="130" spans="1:53" x14ac:dyDescent="0.25">
      <c r="A130" t="s">
        <v>11408</v>
      </c>
      <c r="B130" t="s">
        <v>5572</v>
      </c>
      <c r="C130" s="1">
        <v>31594</v>
      </c>
      <c r="D130" t="s">
        <v>17222</v>
      </c>
      <c r="E130" t="s">
        <v>17223</v>
      </c>
      <c r="F130" t="s">
        <v>11151</v>
      </c>
      <c r="G130" t="s">
        <v>16838</v>
      </c>
      <c r="H130" t="s">
        <v>10998</v>
      </c>
      <c r="I130" t="s">
        <v>17224</v>
      </c>
      <c r="J130" t="s">
        <v>5572</v>
      </c>
      <c r="K130">
        <v>453568</v>
      </c>
      <c r="L130" t="s">
        <v>5572</v>
      </c>
      <c r="M130">
        <v>1800284</v>
      </c>
      <c r="N130" t="s">
        <v>5572</v>
      </c>
      <c r="O130" t="s">
        <v>11409</v>
      </c>
      <c r="P130" t="s">
        <v>11408</v>
      </c>
      <c r="Q130">
        <v>8957</v>
      </c>
      <c r="R130" t="s">
        <v>5572</v>
      </c>
      <c r="S130">
        <v>31084</v>
      </c>
      <c r="T130" t="s">
        <v>5572</v>
      </c>
      <c r="U130" t="s">
        <v>5572</v>
      </c>
      <c r="V130" t="s">
        <v>11410</v>
      </c>
      <c r="W130">
        <v>52804</v>
      </c>
      <c r="X130">
        <v>8957</v>
      </c>
      <c r="Y130" t="s">
        <v>5572</v>
      </c>
      <c r="Z130" t="s">
        <v>11411</v>
      </c>
      <c r="AA130" t="s">
        <v>10958</v>
      </c>
      <c r="AB130" t="s">
        <v>10958</v>
      </c>
      <c r="AC130" t="s">
        <v>5572</v>
      </c>
      <c r="AD130" t="s">
        <v>11411</v>
      </c>
      <c r="AE130">
        <v>10554</v>
      </c>
      <c r="AF130" t="s">
        <v>5572</v>
      </c>
      <c r="AG130">
        <v>13229</v>
      </c>
      <c r="AH130" t="s">
        <v>5572</v>
      </c>
      <c r="AL130" t="str">
        <f>IF(PLAYERIDMAP2[[#This Row],[POS]]="C",MAX(AL$1:AL129)+1,"")</f>
        <v/>
      </c>
      <c r="AM130" t="str">
        <f>IFERROR(INDEX(PLAYERIDMAP2[PLAYERNAME],MATCH(ROW()-ROW(AM$1),CATCHERS,0)),"")</f>
        <v/>
      </c>
      <c r="AN130" t="str">
        <f>IF(PLAYERIDMAP2[[#This Row],[POS]]="1B",MAX(AN$1:AN129)+1,"")</f>
        <v/>
      </c>
      <c r="AO130" t="str">
        <f>IFERROR(INDEX(PLAYERIDMAP2[PLAYERNAME],MATCH(ROW()-ROW(AO$1),FIRSTBASE,0)),"")</f>
        <v/>
      </c>
      <c r="AP130" t="str">
        <f>IF(PLAYERIDMAP2[[#This Row],[POS]]="2B",MAX(AP$1:AP129)+1,"")</f>
        <v/>
      </c>
      <c r="AQ130" t="str">
        <f>IFERROR(INDEX(PLAYERIDMAP2[PLAYERNAME],MATCH(ROW()-ROW(AQ$1),SECONDBASE,0)),"")</f>
        <v/>
      </c>
      <c r="AR130" t="str">
        <f>IF(PLAYERIDMAP2[[#This Row],[POS]]="3B",MAX(AR$1:AR129)+1,"")</f>
        <v/>
      </c>
      <c r="AS130" t="str">
        <f>IFERROR(INDEX(PLAYERIDMAP2[PLAYERNAME],MATCH(ROW()-ROW(AS$1),THIRDBASE,0)),"")</f>
        <v/>
      </c>
      <c r="AT130" t="str">
        <f>IF(PLAYERIDMAP2[[#This Row],[POS]]="SS",MAX(AT$1:AT129)+1,"")</f>
        <v/>
      </c>
      <c r="AU130" t="str">
        <f>IFERROR(INDEX(PLAYERIDMAP2[PLAYERNAME],MATCH(ROW()-ROW(AU$1),SHORTSTOP,0)),"")</f>
        <v/>
      </c>
      <c r="AV130">
        <f>IF(PLAYERIDMAP2[[#This Row],[POS]]="OF",MAX(AV$1:AV129)+1,"")</f>
        <v>20</v>
      </c>
      <c r="AW130" t="str">
        <f>IFERROR(INDEX(PLAYERIDMAP2[PLAYERNAME],MATCH(ROW()-ROW(AW$1),OUTFIELD,0)),"")</f>
        <v>Billy Hamilton</v>
      </c>
      <c r="AX130">
        <f>IF(PLAYERIDMAP2[[#This Row],[POS]]&lt;&gt;"P",MAX(AX$1:AX129)+1,"")</f>
        <v>67</v>
      </c>
      <c r="AY130" t="str">
        <f>IFERROR(INDEX(PLAYERIDMAP2[PLAYERNAME],MATCH(ROW()-ROW(AY$1),HITTERS,0)),"")</f>
        <v>Nick Castellanos</v>
      </c>
      <c r="AZ130" t="str">
        <f>IF(PLAYERIDMAP2[[#This Row],[POS]]="P",MAX(AZ$1:AZ129)+1,"")</f>
        <v/>
      </c>
      <c r="BA130" t="str">
        <f>IFERROR(INDEX(PLAYERIDMAP2[PLAYERNAME],MATCH(ROW()-ROW(BA$1),PITCHERS,0)),"")</f>
        <v>Randy Choate</v>
      </c>
    </row>
    <row r="131" spans="1:53" x14ac:dyDescent="0.25">
      <c r="A131" t="s">
        <v>17205</v>
      </c>
      <c r="B131" t="s">
        <v>10636</v>
      </c>
      <c r="C131" s="1">
        <v>33975</v>
      </c>
      <c r="D131" t="s">
        <v>17206</v>
      </c>
      <c r="E131" t="s">
        <v>17207</v>
      </c>
      <c r="F131" t="s">
        <v>11007</v>
      </c>
      <c r="G131" t="s">
        <v>16838</v>
      </c>
      <c r="H131" t="s">
        <v>10988</v>
      </c>
      <c r="I131" t="s">
        <v>10635</v>
      </c>
      <c r="J131" t="s">
        <v>10636</v>
      </c>
      <c r="P131" t="s">
        <v>17205</v>
      </c>
      <c r="AA131" t="s">
        <v>10958</v>
      </c>
      <c r="AB131" t="s">
        <v>5703</v>
      </c>
      <c r="AD131" t="s">
        <v>17208</v>
      </c>
      <c r="AL131" t="str">
        <f>IF(PLAYERIDMAP2[[#This Row],[POS]]="C",MAX(AL$1:AL130)+1,"")</f>
        <v/>
      </c>
      <c r="AM131" t="str">
        <f>IFERROR(INDEX(PLAYERIDMAP2[PLAYERNAME],MATCH(ROW()-ROW(AM$1),CATCHERS,0)),"")</f>
        <v/>
      </c>
      <c r="AN131" t="str">
        <f>IF(PLAYERIDMAP2[[#This Row],[POS]]="1B",MAX(AN$1:AN130)+1,"")</f>
        <v/>
      </c>
      <c r="AO131" t="str">
        <f>IFERROR(INDEX(PLAYERIDMAP2[PLAYERNAME],MATCH(ROW()-ROW(AO$1),FIRSTBASE,0)),"")</f>
        <v/>
      </c>
      <c r="AP131" t="str">
        <f>IF(PLAYERIDMAP2[[#This Row],[POS]]="2B",MAX(AP$1:AP130)+1,"")</f>
        <v/>
      </c>
      <c r="AQ131" t="str">
        <f>IFERROR(INDEX(PLAYERIDMAP2[PLAYERNAME],MATCH(ROW()-ROW(AQ$1),SECONDBASE,0)),"")</f>
        <v/>
      </c>
      <c r="AR131" t="str">
        <f>IF(PLAYERIDMAP2[[#This Row],[POS]]="3B",MAX(AR$1:AR130)+1,"")</f>
        <v/>
      </c>
      <c r="AS131" t="str">
        <f>IFERROR(INDEX(PLAYERIDMAP2[PLAYERNAME],MATCH(ROW()-ROW(AS$1),THIRDBASE,0)),"")</f>
        <v/>
      </c>
      <c r="AT131" t="str">
        <f>IF(PLAYERIDMAP2[[#This Row],[POS]]="SS",MAX(AT$1:AT130)+1,"")</f>
        <v/>
      </c>
      <c r="AU131" t="str">
        <f>IFERROR(INDEX(PLAYERIDMAP2[PLAYERNAME],MATCH(ROW()-ROW(AU$1),SHORTSTOP,0)),"")</f>
        <v/>
      </c>
      <c r="AV131" t="str">
        <f>IF(PLAYERIDMAP2[[#This Row],[POS]]="OF",MAX(AV$1:AV130)+1,"")</f>
        <v/>
      </c>
      <c r="AW131" t="str">
        <f>IFERROR(INDEX(PLAYERIDMAP2[PLAYERNAME],MATCH(ROW()-ROW(AW$1),OUTFIELD,0)),"")</f>
        <v>Josh Hamilton</v>
      </c>
      <c r="AX131" t="str">
        <f>IF(PLAYERIDMAP2[[#This Row],[POS]]&lt;&gt;"P",MAX(AX$1:AX130)+1,"")</f>
        <v/>
      </c>
      <c r="AY131" t="str">
        <f>IFERROR(INDEX(PLAYERIDMAP2[PLAYERNAME],MATCH(ROW()-ROW(AY$1),HITTERS,0)),"")</f>
        <v>Rusney Castillo</v>
      </c>
      <c r="AZ131">
        <f>IF(PLAYERIDMAP2[[#This Row],[POS]]="P",MAX(AZ$1:AZ130)+1,"")</f>
        <v>63</v>
      </c>
      <c r="BA131" t="str">
        <f>IFERROR(INDEX(PLAYERIDMAP2[PLAYERNAME],MATCH(ROW()-ROW(BA$1),PITCHERS,0)),"")</f>
        <v>Vinnie Chulk</v>
      </c>
    </row>
    <row r="132" spans="1:53" x14ac:dyDescent="0.25">
      <c r="A132" t="s">
        <v>11412</v>
      </c>
      <c r="B132" t="s">
        <v>9022</v>
      </c>
      <c r="C132" s="1">
        <v>30006</v>
      </c>
      <c r="D132" t="s">
        <v>16964</v>
      </c>
      <c r="E132" t="s">
        <v>17207</v>
      </c>
      <c r="F132" t="s">
        <v>11040</v>
      </c>
      <c r="G132" t="s">
        <v>14693</v>
      </c>
      <c r="H132" t="s">
        <v>10988</v>
      </c>
      <c r="I132" t="s">
        <v>18043</v>
      </c>
      <c r="K132">
        <v>448147</v>
      </c>
      <c r="L132" t="s">
        <v>9022</v>
      </c>
      <c r="M132">
        <v>1262918</v>
      </c>
      <c r="N132" t="s">
        <v>9022</v>
      </c>
      <c r="O132" t="s">
        <v>11413</v>
      </c>
      <c r="P132" t="s">
        <v>11412</v>
      </c>
      <c r="Q132">
        <v>8120</v>
      </c>
      <c r="R132" t="s">
        <v>9022</v>
      </c>
      <c r="S132">
        <v>28889</v>
      </c>
      <c r="T132" t="s">
        <v>9022</v>
      </c>
      <c r="V132" t="s">
        <v>11414</v>
      </c>
      <c r="W132">
        <v>32817</v>
      </c>
      <c r="X132">
        <v>8120</v>
      </c>
      <c r="Y132" t="s">
        <v>9022</v>
      </c>
      <c r="Z132" t="s">
        <v>16385</v>
      </c>
      <c r="AA132" t="s">
        <v>5703</v>
      </c>
      <c r="AB132" t="s">
        <v>5703</v>
      </c>
      <c r="AD132" t="s">
        <v>16385</v>
      </c>
      <c r="AL132" t="str">
        <f>IF(PLAYERIDMAP2[[#This Row],[POS]]="C",MAX(AL$1:AL131)+1,"")</f>
        <v/>
      </c>
      <c r="AM132" t="str">
        <f>IFERROR(INDEX(PLAYERIDMAP2[PLAYERNAME],MATCH(ROW()-ROW(AM$1),CATCHERS,0)),"")</f>
        <v/>
      </c>
      <c r="AN132" t="str">
        <f>IF(PLAYERIDMAP2[[#This Row],[POS]]="1B",MAX(AN$1:AN131)+1,"")</f>
        <v/>
      </c>
      <c r="AO132" t="str">
        <f>IFERROR(INDEX(PLAYERIDMAP2[PLAYERNAME],MATCH(ROW()-ROW(AO$1),FIRSTBASE,0)),"")</f>
        <v/>
      </c>
      <c r="AP132" t="str">
        <f>IF(PLAYERIDMAP2[[#This Row],[POS]]="2B",MAX(AP$1:AP131)+1,"")</f>
        <v/>
      </c>
      <c r="AQ132" t="str">
        <f>IFERROR(INDEX(PLAYERIDMAP2[PLAYERNAME],MATCH(ROW()-ROW(AQ$1),SECONDBASE,0)),"")</f>
        <v/>
      </c>
      <c r="AR132" t="str">
        <f>IF(PLAYERIDMAP2[[#This Row],[POS]]="3B",MAX(AR$1:AR131)+1,"")</f>
        <v/>
      </c>
      <c r="AS132" t="str">
        <f>IFERROR(INDEX(PLAYERIDMAP2[PLAYERNAME],MATCH(ROW()-ROW(AS$1),THIRDBASE,0)),"")</f>
        <v/>
      </c>
      <c r="AT132" t="str">
        <f>IF(PLAYERIDMAP2[[#This Row],[POS]]="SS",MAX(AT$1:AT131)+1,"")</f>
        <v/>
      </c>
      <c r="AU132" t="str">
        <f>IFERROR(INDEX(PLAYERIDMAP2[PLAYERNAME],MATCH(ROW()-ROW(AU$1),SHORTSTOP,0)),"")</f>
        <v/>
      </c>
      <c r="AV132" t="str">
        <f>IF(PLAYERIDMAP2[[#This Row],[POS]]="OF",MAX(AV$1:AV131)+1,"")</f>
        <v/>
      </c>
      <c r="AW132" t="str">
        <f>IFERROR(INDEX(PLAYERIDMAP2[PLAYERNAME],MATCH(ROW()-ROW(AW$1),OUTFIELD,0)),"")</f>
        <v>Bryce Harper</v>
      </c>
      <c r="AX132" t="str">
        <f>IF(PLAYERIDMAP2[[#This Row],[POS]]&lt;&gt;"P",MAX(AX$1:AX131)+1,"")</f>
        <v/>
      </c>
      <c r="AY132" t="str">
        <f>IFERROR(INDEX(PLAYERIDMAP2[PLAYERNAME],MATCH(ROW()-ROW(AY$1),HITTERS,0)),"")</f>
        <v>Welington Castillo</v>
      </c>
      <c r="AZ132">
        <f>IF(PLAYERIDMAP2[[#This Row],[POS]]="P",MAX(AZ$1:AZ131)+1,"")</f>
        <v>64</v>
      </c>
      <c r="BA132" t="str">
        <f>IFERROR(INDEX(PLAYERIDMAP2[PLAYERNAME],MATCH(ROW()-ROW(BA$1),PITCHERS,0)),"")</f>
        <v>Tony Cingrani</v>
      </c>
    </row>
    <row r="133" spans="1:53" x14ac:dyDescent="0.25">
      <c r="A133" t="s">
        <v>11415</v>
      </c>
      <c r="B133" t="s">
        <v>10210</v>
      </c>
      <c r="C133" s="1">
        <v>30259</v>
      </c>
      <c r="D133" t="s">
        <v>17840</v>
      </c>
      <c r="E133" t="s">
        <v>20476</v>
      </c>
      <c r="F133" t="s">
        <v>10992</v>
      </c>
      <c r="G133" t="s">
        <v>14693</v>
      </c>
      <c r="H133" t="s">
        <v>10988</v>
      </c>
      <c r="I133" t="s">
        <v>20477</v>
      </c>
      <c r="J133" t="s">
        <v>10210</v>
      </c>
      <c r="K133">
        <v>429715</v>
      </c>
      <c r="L133" t="s">
        <v>10210</v>
      </c>
      <c r="M133">
        <v>392325</v>
      </c>
      <c r="N133" t="s">
        <v>10210</v>
      </c>
      <c r="O133" t="s">
        <v>11416</v>
      </c>
      <c r="P133" t="s">
        <v>11415</v>
      </c>
      <c r="Q133">
        <v>7369</v>
      </c>
      <c r="R133" t="s">
        <v>10210</v>
      </c>
      <c r="S133">
        <v>6018</v>
      </c>
      <c r="T133" t="s">
        <v>10210</v>
      </c>
      <c r="V133" t="s">
        <v>11417</v>
      </c>
      <c r="W133">
        <v>31670</v>
      </c>
      <c r="X133">
        <v>7369</v>
      </c>
      <c r="Y133" t="s">
        <v>10210</v>
      </c>
      <c r="Z133" t="s">
        <v>16386</v>
      </c>
      <c r="AA133" t="s">
        <v>10958</v>
      </c>
      <c r="AB133" t="s">
        <v>10958</v>
      </c>
      <c r="AD133" t="s">
        <v>16386</v>
      </c>
      <c r="AL133" t="str">
        <f>IF(PLAYERIDMAP2[[#This Row],[POS]]="C",MAX(AL$1:AL132)+1,"")</f>
        <v/>
      </c>
      <c r="AM133" t="str">
        <f>IFERROR(INDEX(PLAYERIDMAP2[PLAYERNAME],MATCH(ROW()-ROW(AM$1),CATCHERS,0)),"")</f>
        <v/>
      </c>
      <c r="AN133" t="str">
        <f>IF(PLAYERIDMAP2[[#This Row],[POS]]="1B",MAX(AN$1:AN132)+1,"")</f>
        <v/>
      </c>
      <c r="AO133" t="str">
        <f>IFERROR(INDEX(PLAYERIDMAP2[PLAYERNAME],MATCH(ROW()-ROW(AO$1),FIRSTBASE,0)),"")</f>
        <v/>
      </c>
      <c r="AP133" t="str">
        <f>IF(PLAYERIDMAP2[[#This Row],[POS]]="2B",MAX(AP$1:AP132)+1,"")</f>
        <v/>
      </c>
      <c r="AQ133" t="str">
        <f>IFERROR(INDEX(PLAYERIDMAP2[PLAYERNAME],MATCH(ROW()-ROW(AQ$1),SECONDBASE,0)),"")</f>
        <v/>
      </c>
      <c r="AR133" t="str">
        <f>IF(PLAYERIDMAP2[[#This Row],[POS]]="3B",MAX(AR$1:AR132)+1,"")</f>
        <v/>
      </c>
      <c r="AS133" t="str">
        <f>IFERROR(INDEX(PLAYERIDMAP2[PLAYERNAME],MATCH(ROW()-ROW(AS$1),THIRDBASE,0)),"")</f>
        <v/>
      </c>
      <c r="AT133" t="str">
        <f>IF(PLAYERIDMAP2[[#This Row],[POS]]="SS",MAX(AT$1:AT132)+1,"")</f>
        <v/>
      </c>
      <c r="AU133" t="str">
        <f>IFERROR(INDEX(PLAYERIDMAP2[PLAYERNAME],MATCH(ROW()-ROW(AU$1),SHORTSTOP,0)),"")</f>
        <v/>
      </c>
      <c r="AV133" t="str">
        <f>IF(PLAYERIDMAP2[[#This Row],[POS]]="OF",MAX(AV$1:AV132)+1,"")</f>
        <v/>
      </c>
      <c r="AW133" t="str">
        <f>IFERROR(INDEX(PLAYERIDMAP2[PLAYERNAME],MATCH(ROW()-ROW(AW$1),OUTFIELD,0)),"")</f>
        <v>Corey Hart</v>
      </c>
      <c r="AX133" t="str">
        <f>IF(PLAYERIDMAP2[[#This Row],[POS]]&lt;&gt;"P",MAX(AX$1:AX132)+1,"")</f>
        <v/>
      </c>
      <c r="AY133" t="str">
        <f>IFERROR(INDEX(PLAYERIDMAP2[PLAYERNAME],MATCH(ROW()-ROW(AY$1),HITTERS,0)),"")</f>
        <v>Jason Castro</v>
      </c>
      <c r="AZ133">
        <f>IF(PLAYERIDMAP2[[#This Row],[POS]]="P",MAX(AZ$1:AZ132)+1,"")</f>
        <v>65</v>
      </c>
      <c r="BA133" t="str">
        <f>IFERROR(INDEX(PLAYERIDMAP2[PLAYERNAME],MATCH(ROW()-ROW(BA$1),PITCHERS,0)),"")</f>
        <v>Steve Cishek</v>
      </c>
    </row>
    <row r="134" spans="1:53" x14ac:dyDescent="0.25">
      <c r="A134" t="s">
        <v>11418</v>
      </c>
      <c r="B134" t="s">
        <v>10563</v>
      </c>
      <c r="C134" s="1">
        <v>32286</v>
      </c>
      <c r="D134" t="s">
        <v>19897</v>
      </c>
      <c r="E134" t="s">
        <v>19898</v>
      </c>
      <c r="F134" t="s">
        <v>11302</v>
      </c>
      <c r="G134" t="s">
        <v>16838</v>
      </c>
      <c r="H134" t="s">
        <v>10988</v>
      </c>
      <c r="I134" t="s">
        <v>19899</v>
      </c>
      <c r="J134" t="s">
        <v>10563</v>
      </c>
      <c r="K134">
        <v>502195</v>
      </c>
      <c r="L134" t="s">
        <v>10563</v>
      </c>
      <c r="M134">
        <v>2027411</v>
      </c>
      <c r="N134" t="s">
        <v>10563</v>
      </c>
      <c r="O134" t="s">
        <v>11419</v>
      </c>
      <c r="P134" t="s">
        <v>11418</v>
      </c>
      <c r="Q134">
        <v>9469</v>
      </c>
      <c r="R134" t="s">
        <v>10563</v>
      </c>
      <c r="S134">
        <v>31764</v>
      </c>
      <c r="T134" t="s">
        <v>10563</v>
      </c>
      <c r="V134" t="s">
        <v>11420</v>
      </c>
      <c r="W134">
        <v>61032</v>
      </c>
      <c r="X134">
        <v>9469</v>
      </c>
      <c r="Y134" t="s">
        <v>10563</v>
      </c>
      <c r="Z134" t="s">
        <v>11421</v>
      </c>
      <c r="AA134" t="s">
        <v>5703</v>
      </c>
      <c r="AB134" t="s">
        <v>5703</v>
      </c>
      <c r="AD134" t="s">
        <v>11421</v>
      </c>
      <c r="AE134">
        <v>11009</v>
      </c>
      <c r="AF134" t="s">
        <v>19900</v>
      </c>
      <c r="AL134" t="str">
        <f>IF(PLAYERIDMAP2[[#This Row],[POS]]="C",MAX(AL$1:AL133)+1,"")</f>
        <v/>
      </c>
      <c r="AM134" t="str">
        <f>IFERROR(INDEX(PLAYERIDMAP2[PLAYERNAME],MATCH(ROW()-ROW(AM$1),CATCHERS,0)),"")</f>
        <v/>
      </c>
      <c r="AN134" t="str">
        <f>IF(PLAYERIDMAP2[[#This Row],[POS]]="1B",MAX(AN$1:AN133)+1,"")</f>
        <v/>
      </c>
      <c r="AO134" t="str">
        <f>IFERROR(INDEX(PLAYERIDMAP2[PLAYERNAME],MATCH(ROW()-ROW(AO$1),FIRSTBASE,0)),"")</f>
        <v/>
      </c>
      <c r="AP134" t="str">
        <f>IF(PLAYERIDMAP2[[#This Row],[POS]]="2B",MAX(AP$1:AP133)+1,"")</f>
        <v/>
      </c>
      <c r="AQ134" t="str">
        <f>IFERROR(INDEX(PLAYERIDMAP2[PLAYERNAME],MATCH(ROW()-ROW(AQ$1),SECONDBASE,0)),"")</f>
        <v/>
      </c>
      <c r="AR134" t="str">
        <f>IF(PLAYERIDMAP2[[#This Row],[POS]]="3B",MAX(AR$1:AR133)+1,"")</f>
        <v/>
      </c>
      <c r="AS134" t="str">
        <f>IFERROR(INDEX(PLAYERIDMAP2[PLAYERNAME],MATCH(ROW()-ROW(AS$1),THIRDBASE,0)),"")</f>
        <v/>
      </c>
      <c r="AT134" t="str">
        <f>IF(PLAYERIDMAP2[[#This Row],[POS]]="SS",MAX(AT$1:AT133)+1,"")</f>
        <v/>
      </c>
      <c r="AU134" t="str">
        <f>IFERROR(INDEX(PLAYERIDMAP2[PLAYERNAME],MATCH(ROW()-ROW(AU$1),SHORTSTOP,0)),"")</f>
        <v/>
      </c>
      <c r="AV134" t="str">
        <f>IF(PLAYERIDMAP2[[#This Row],[POS]]="OF",MAX(AV$1:AV133)+1,"")</f>
        <v/>
      </c>
      <c r="AW134" t="str">
        <f>IFERROR(INDEX(PLAYERIDMAP2[PLAYERNAME],MATCH(ROW()-ROW(AW$1),OUTFIELD,0)),"")</f>
        <v>Alexander Hassan</v>
      </c>
      <c r="AX134" t="str">
        <f>IF(PLAYERIDMAP2[[#This Row],[POS]]&lt;&gt;"P",MAX(AX$1:AX133)+1,"")</f>
        <v/>
      </c>
      <c r="AY134" t="str">
        <f>IFERROR(INDEX(PLAYERIDMAP2[PLAYERNAME],MATCH(ROW()-ROW(AY$1),HITTERS,0)),"")</f>
        <v>Starlin Castro</v>
      </c>
      <c r="AZ134">
        <f>IF(PLAYERIDMAP2[[#This Row],[POS]]="P",MAX(AZ$1:AZ133)+1,"")</f>
        <v>66</v>
      </c>
      <c r="BA134" t="str">
        <f>IFERROR(INDEX(PLAYERIDMAP2[PLAYERNAME],MATCH(ROW()-ROW(BA$1),PITCHERS,0)),"")</f>
        <v>Paul Clemens</v>
      </c>
    </row>
    <row r="135" spans="1:53" x14ac:dyDescent="0.25">
      <c r="A135" t="s">
        <v>11422</v>
      </c>
      <c r="B135" t="s">
        <v>11423</v>
      </c>
      <c r="C135" s="1">
        <v>26899</v>
      </c>
      <c r="D135" t="s">
        <v>17100</v>
      </c>
      <c r="E135" t="s">
        <v>17315</v>
      </c>
      <c r="F135" t="s">
        <v>11016</v>
      </c>
      <c r="G135" t="s">
        <v>11016</v>
      </c>
      <c r="H135" t="s">
        <v>5705</v>
      </c>
      <c r="I135" t="s">
        <v>17941</v>
      </c>
      <c r="K135">
        <v>232694</v>
      </c>
      <c r="M135">
        <v>21493</v>
      </c>
      <c r="N135" t="s">
        <v>11423</v>
      </c>
      <c r="O135" t="s">
        <v>16105</v>
      </c>
      <c r="P135" t="s">
        <v>11422</v>
      </c>
      <c r="S135">
        <v>4149</v>
      </c>
      <c r="T135" t="s">
        <v>11423</v>
      </c>
      <c r="V135" t="s">
        <v>16106</v>
      </c>
      <c r="W135">
        <v>1463</v>
      </c>
      <c r="AA135" t="s">
        <v>5703</v>
      </c>
      <c r="AB135" t="s">
        <v>5703</v>
      </c>
      <c r="AD135" t="s">
        <v>16387</v>
      </c>
      <c r="AL135" t="str">
        <f>IF(PLAYERIDMAP2[[#This Row],[POS]]="C",MAX(AL$1:AL134)+1,"")</f>
        <v/>
      </c>
      <c r="AM135" t="str">
        <f>IFERROR(INDEX(PLAYERIDMAP2[PLAYERNAME],MATCH(ROW()-ROW(AM$1),CATCHERS,0)),"")</f>
        <v/>
      </c>
      <c r="AN135" t="str">
        <f>IF(PLAYERIDMAP2[[#This Row],[POS]]="1B",MAX(AN$1:AN134)+1,"")</f>
        <v/>
      </c>
      <c r="AO135" t="str">
        <f>IFERROR(INDEX(PLAYERIDMAP2[PLAYERNAME],MATCH(ROW()-ROW(AO$1),FIRSTBASE,0)),"")</f>
        <v/>
      </c>
      <c r="AP135" t="str">
        <f>IF(PLAYERIDMAP2[[#This Row],[POS]]="2B",MAX(AP$1:AP134)+1,"")</f>
        <v/>
      </c>
      <c r="AQ135" t="str">
        <f>IFERROR(INDEX(PLAYERIDMAP2[PLAYERNAME],MATCH(ROW()-ROW(AQ$1),SECONDBASE,0)),"")</f>
        <v/>
      </c>
      <c r="AR135">
        <f>IF(PLAYERIDMAP2[[#This Row],[POS]]="3B",MAX(AR$1:AR134)+1,"")</f>
        <v>9</v>
      </c>
      <c r="AS135" t="str">
        <f>IFERROR(INDEX(PLAYERIDMAP2[PLAYERNAME],MATCH(ROW()-ROW(AS$1),THIRDBASE,0)),"")</f>
        <v/>
      </c>
      <c r="AT135" t="str">
        <f>IF(PLAYERIDMAP2[[#This Row],[POS]]="SS",MAX(AT$1:AT134)+1,"")</f>
        <v/>
      </c>
      <c r="AU135" t="str">
        <f>IFERROR(INDEX(PLAYERIDMAP2[PLAYERNAME],MATCH(ROW()-ROW(AU$1),SHORTSTOP,0)),"")</f>
        <v/>
      </c>
      <c r="AV135" t="str">
        <f>IF(PLAYERIDMAP2[[#This Row],[POS]]="OF",MAX(AV$1:AV134)+1,"")</f>
        <v/>
      </c>
      <c r="AW135" t="str">
        <f>IFERROR(INDEX(PLAYERIDMAP2[PLAYERNAME],MATCH(ROW()-ROW(AW$1),OUTFIELD,0)),"")</f>
        <v>Brad Hawpe</v>
      </c>
      <c r="AX135">
        <f>IF(PLAYERIDMAP2[[#This Row],[POS]]&lt;&gt;"P",MAX(AX$1:AX134)+1,"")</f>
        <v>68</v>
      </c>
      <c r="AY135" t="str">
        <f>IFERROR(INDEX(PLAYERIDMAP2[PLAYERNAME],MATCH(ROW()-ROW(AY$1),HITTERS,0)),"")</f>
        <v>Jake Cave</v>
      </c>
      <c r="AZ135" t="str">
        <f>IF(PLAYERIDMAP2[[#This Row],[POS]]="P",MAX(AZ$1:AZ134)+1,"")</f>
        <v/>
      </c>
      <c r="BA135" t="str">
        <f>IFERROR(INDEX(PLAYERIDMAP2[PLAYERNAME],MATCH(ROW()-ROW(BA$1),PITCHERS,0)),"")</f>
        <v>Maikel Cleto</v>
      </c>
    </row>
    <row r="136" spans="1:53" x14ac:dyDescent="0.25">
      <c r="A136" t="s">
        <v>19587</v>
      </c>
      <c r="B136" t="s">
        <v>4131</v>
      </c>
      <c r="C136" s="1">
        <v>30783</v>
      </c>
      <c r="D136" t="s">
        <v>19588</v>
      </c>
      <c r="E136" t="s">
        <v>17264</v>
      </c>
      <c r="F136" t="s">
        <v>11176</v>
      </c>
      <c r="G136" t="s">
        <v>16838</v>
      </c>
      <c r="H136" t="s">
        <v>11097</v>
      </c>
      <c r="I136" t="s">
        <v>19589</v>
      </c>
      <c r="J136" t="s">
        <v>4131</v>
      </c>
      <c r="P136" t="s">
        <v>19587</v>
      </c>
      <c r="AA136" t="s">
        <v>11011</v>
      </c>
      <c r="AB136" t="s">
        <v>5703</v>
      </c>
      <c r="AD136" t="s">
        <v>19590</v>
      </c>
      <c r="AL136" t="str">
        <f>IF(PLAYERIDMAP2[[#This Row],[POS]]="C",MAX(AL$1:AL135)+1,"")</f>
        <v/>
      </c>
      <c r="AM136" t="str">
        <f>IFERROR(INDEX(PLAYERIDMAP2[PLAYERNAME],MATCH(ROW()-ROW(AM$1),CATCHERS,0)),"")</f>
        <v/>
      </c>
      <c r="AN136" t="str">
        <f>IF(PLAYERIDMAP2[[#This Row],[POS]]="1B",MAX(AN$1:AN135)+1,"")</f>
        <v/>
      </c>
      <c r="AO136" t="str">
        <f>IFERROR(INDEX(PLAYERIDMAP2[PLAYERNAME],MATCH(ROW()-ROW(AO$1),FIRSTBASE,0)),"")</f>
        <v/>
      </c>
      <c r="AP136" t="str">
        <f>IF(PLAYERIDMAP2[[#This Row],[POS]]="2B",MAX(AP$1:AP135)+1,"")</f>
        <v/>
      </c>
      <c r="AQ136" t="str">
        <f>IFERROR(INDEX(PLAYERIDMAP2[PLAYERNAME],MATCH(ROW()-ROW(AQ$1),SECONDBASE,0)),"")</f>
        <v/>
      </c>
      <c r="AR136" t="str">
        <f>IF(PLAYERIDMAP2[[#This Row],[POS]]="3B",MAX(AR$1:AR135)+1,"")</f>
        <v/>
      </c>
      <c r="AS136" t="str">
        <f>IFERROR(INDEX(PLAYERIDMAP2[PLAYERNAME],MATCH(ROW()-ROW(AS$1),THIRDBASE,0)),"")</f>
        <v/>
      </c>
      <c r="AT136">
        <f>IF(PLAYERIDMAP2[[#This Row],[POS]]="SS",MAX(AT$1:AT135)+1,"")</f>
        <v>11</v>
      </c>
      <c r="AU136" t="str">
        <f>IFERROR(INDEX(PLAYERIDMAP2[PLAYERNAME],MATCH(ROW()-ROW(AU$1),SHORTSTOP,0)),"")</f>
        <v/>
      </c>
      <c r="AV136" t="str">
        <f>IF(PLAYERIDMAP2[[#This Row],[POS]]="OF",MAX(AV$1:AV135)+1,"")</f>
        <v/>
      </c>
      <c r="AW136" t="str">
        <f>IFERROR(INDEX(PLAYERIDMAP2[PLAYERNAME],MATCH(ROW()-ROW(AW$1),OUTFIELD,0)),"")</f>
        <v>Chris Heisey</v>
      </c>
      <c r="AX136">
        <f>IF(PLAYERIDMAP2[[#This Row],[POS]]&lt;&gt;"P",MAX(AX$1:AX135)+1,"")</f>
        <v>69</v>
      </c>
      <c r="AY136" t="str">
        <f>IFERROR(INDEX(PLAYERIDMAP2[PLAYERNAME],MATCH(ROW()-ROW(AY$1),HITTERS,0)),"")</f>
        <v>Garin Cecchini</v>
      </c>
      <c r="AZ136" t="str">
        <f>IF(PLAYERIDMAP2[[#This Row],[POS]]="P",MAX(AZ$1:AZ135)+1,"")</f>
        <v/>
      </c>
      <c r="BA136" t="str">
        <f>IFERROR(INDEX(PLAYERIDMAP2[PLAYERNAME],MATCH(ROW()-ROW(BA$1),PITCHERS,0)),"")</f>
        <v>Tyler Clippard</v>
      </c>
    </row>
    <row r="137" spans="1:53" x14ac:dyDescent="0.25">
      <c r="A137" t="s">
        <v>11424</v>
      </c>
      <c r="B137" t="s">
        <v>5238</v>
      </c>
      <c r="C137" s="1">
        <v>30662</v>
      </c>
      <c r="D137" t="s">
        <v>17263</v>
      </c>
      <c r="E137" t="s">
        <v>17264</v>
      </c>
      <c r="F137" t="s">
        <v>11007</v>
      </c>
      <c r="G137" t="s">
        <v>16838</v>
      </c>
      <c r="H137" t="s">
        <v>10998</v>
      </c>
      <c r="I137" t="s">
        <v>17265</v>
      </c>
      <c r="J137" t="s">
        <v>5238</v>
      </c>
      <c r="K137">
        <v>453923</v>
      </c>
      <c r="L137" t="s">
        <v>5238</v>
      </c>
      <c r="M137">
        <v>1205708</v>
      </c>
      <c r="N137" t="s">
        <v>5238</v>
      </c>
      <c r="O137" t="s">
        <v>11425</v>
      </c>
      <c r="P137" t="s">
        <v>11424</v>
      </c>
      <c r="Q137">
        <v>7937</v>
      </c>
      <c r="R137" t="s">
        <v>5238</v>
      </c>
      <c r="S137">
        <v>28661</v>
      </c>
      <c r="T137" t="s">
        <v>5238</v>
      </c>
      <c r="U137" t="s">
        <v>5238</v>
      </c>
      <c r="V137" t="s">
        <v>11426</v>
      </c>
      <c r="W137">
        <v>31340</v>
      </c>
      <c r="X137">
        <v>7937</v>
      </c>
      <c r="Y137" t="s">
        <v>5238</v>
      </c>
      <c r="Z137" t="s">
        <v>11427</v>
      </c>
      <c r="AA137" t="s">
        <v>10958</v>
      </c>
      <c r="AB137" t="s">
        <v>10958</v>
      </c>
      <c r="AC137" t="s">
        <v>5238</v>
      </c>
      <c r="AD137" t="s">
        <v>11427</v>
      </c>
      <c r="AE137">
        <v>7248</v>
      </c>
      <c r="AF137" t="s">
        <v>5238</v>
      </c>
      <c r="AG137">
        <v>5842</v>
      </c>
      <c r="AH137" t="s">
        <v>5238</v>
      </c>
      <c r="AL137" t="str">
        <f>IF(PLAYERIDMAP2[[#This Row],[POS]]="C",MAX(AL$1:AL136)+1,"")</f>
        <v/>
      </c>
      <c r="AM137" t="str">
        <f>IFERROR(INDEX(PLAYERIDMAP2[PLAYERNAME],MATCH(ROW()-ROW(AM$1),CATCHERS,0)),"")</f>
        <v/>
      </c>
      <c r="AN137" t="str">
        <f>IF(PLAYERIDMAP2[[#This Row],[POS]]="1B",MAX(AN$1:AN136)+1,"")</f>
        <v/>
      </c>
      <c r="AO137" t="str">
        <f>IFERROR(INDEX(PLAYERIDMAP2[PLAYERNAME],MATCH(ROW()-ROW(AO$1),FIRSTBASE,0)),"")</f>
        <v/>
      </c>
      <c r="AP137" t="str">
        <f>IF(PLAYERIDMAP2[[#This Row],[POS]]="2B",MAX(AP$1:AP136)+1,"")</f>
        <v/>
      </c>
      <c r="AQ137" t="str">
        <f>IFERROR(INDEX(PLAYERIDMAP2[PLAYERNAME],MATCH(ROW()-ROW(AQ$1),SECONDBASE,0)),"")</f>
        <v/>
      </c>
      <c r="AR137" t="str">
        <f>IF(PLAYERIDMAP2[[#This Row],[POS]]="3B",MAX(AR$1:AR136)+1,"")</f>
        <v/>
      </c>
      <c r="AS137" t="str">
        <f>IFERROR(INDEX(PLAYERIDMAP2[PLAYERNAME],MATCH(ROW()-ROW(AS$1),THIRDBASE,0)),"")</f>
        <v/>
      </c>
      <c r="AT137" t="str">
        <f>IF(PLAYERIDMAP2[[#This Row],[POS]]="SS",MAX(AT$1:AT136)+1,"")</f>
        <v/>
      </c>
      <c r="AU137" t="str">
        <f>IFERROR(INDEX(PLAYERIDMAP2[PLAYERNAME],MATCH(ROW()-ROW(AU$1),SHORTSTOP,0)),"")</f>
        <v/>
      </c>
      <c r="AV137">
        <f>IF(PLAYERIDMAP2[[#This Row],[POS]]="OF",MAX(AV$1:AV136)+1,"")</f>
        <v>21</v>
      </c>
      <c r="AW137" t="str">
        <f>IFERROR(INDEX(PLAYERIDMAP2[PLAYERNAME],MATCH(ROW()-ROW(AW$1),OUTFIELD,0)),"")</f>
        <v>Gorkys Hernandez</v>
      </c>
      <c r="AX137">
        <f>IF(PLAYERIDMAP2[[#This Row],[POS]]&lt;&gt;"P",MAX(AX$1:AX136)+1,"")</f>
        <v>70</v>
      </c>
      <c r="AY137" t="str">
        <f>IFERROR(INDEX(PLAYERIDMAP2[PLAYERNAME],MATCH(ROW()-ROW(AY$1),HITTERS,0)),"")</f>
        <v>Ronny Cedeno</v>
      </c>
      <c r="AZ137" t="str">
        <f>IF(PLAYERIDMAP2[[#This Row],[POS]]="P",MAX(AZ$1:AZ136)+1,"")</f>
        <v/>
      </c>
      <c r="BA137" t="str">
        <f>IFERROR(INDEX(PLAYERIDMAP2[PLAYERNAME],MATCH(ROW()-ROW(BA$1),PITCHERS,0)),"")</f>
        <v>Tyler Cloyd</v>
      </c>
    </row>
    <row r="138" spans="1:53" x14ac:dyDescent="0.25">
      <c r="A138" t="s">
        <v>11428</v>
      </c>
      <c r="B138" t="s">
        <v>3625</v>
      </c>
      <c r="C138" s="1">
        <v>26174</v>
      </c>
      <c r="D138" t="s">
        <v>17549</v>
      </c>
      <c r="E138" t="s">
        <v>17264</v>
      </c>
      <c r="F138" t="s">
        <v>11016</v>
      </c>
      <c r="G138" t="s">
        <v>11016</v>
      </c>
      <c r="H138" t="s">
        <v>11110</v>
      </c>
      <c r="I138" t="s">
        <v>17904</v>
      </c>
      <c r="K138">
        <v>111072</v>
      </c>
      <c r="L138" t="s">
        <v>3625</v>
      </c>
      <c r="M138">
        <v>7437</v>
      </c>
      <c r="N138" t="s">
        <v>3625</v>
      </c>
      <c r="O138" t="s">
        <v>11429</v>
      </c>
      <c r="P138" t="s">
        <v>11428</v>
      </c>
      <c r="Q138">
        <v>5862</v>
      </c>
      <c r="R138" t="s">
        <v>3625</v>
      </c>
      <c r="S138">
        <v>3701</v>
      </c>
      <c r="T138" t="s">
        <v>3625</v>
      </c>
      <c r="V138" t="s">
        <v>11430</v>
      </c>
      <c r="W138">
        <v>57</v>
      </c>
      <c r="X138">
        <v>5862</v>
      </c>
      <c r="Y138" t="s">
        <v>3625</v>
      </c>
      <c r="Z138" t="s">
        <v>16388</v>
      </c>
      <c r="AA138" t="s">
        <v>5703</v>
      </c>
      <c r="AB138" t="s">
        <v>5703</v>
      </c>
      <c r="AD138" t="s">
        <v>16388</v>
      </c>
      <c r="AL138">
        <f>IF(PLAYERIDMAP2[[#This Row],[POS]]="C",MAX(AL$1:AL137)+1,"")</f>
        <v>9</v>
      </c>
      <c r="AM138" t="str">
        <f>IFERROR(INDEX(PLAYERIDMAP2[PLAYERNAME],MATCH(ROW()-ROW(AM$1),CATCHERS,0)),"")</f>
        <v/>
      </c>
      <c r="AN138" t="str">
        <f>IF(PLAYERIDMAP2[[#This Row],[POS]]="1B",MAX(AN$1:AN137)+1,"")</f>
        <v/>
      </c>
      <c r="AO138" t="str">
        <f>IFERROR(INDEX(PLAYERIDMAP2[PLAYERNAME],MATCH(ROW()-ROW(AO$1),FIRSTBASE,0)),"")</f>
        <v/>
      </c>
      <c r="AP138" t="str">
        <f>IF(PLAYERIDMAP2[[#This Row],[POS]]="2B",MAX(AP$1:AP137)+1,"")</f>
        <v/>
      </c>
      <c r="AQ138" t="str">
        <f>IFERROR(INDEX(PLAYERIDMAP2[PLAYERNAME],MATCH(ROW()-ROW(AQ$1),SECONDBASE,0)),"")</f>
        <v/>
      </c>
      <c r="AR138" t="str">
        <f>IF(PLAYERIDMAP2[[#This Row],[POS]]="3B",MAX(AR$1:AR137)+1,"")</f>
        <v/>
      </c>
      <c r="AS138" t="str">
        <f>IFERROR(INDEX(PLAYERIDMAP2[PLAYERNAME],MATCH(ROW()-ROW(AS$1),THIRDBASE,0)),"")</f>
        <v/>
      </c>
      <c r="AT138" t="str">
        <f>IF(PLAYERIDMAP2[[#This Row],[POS]]="SS",MAX(AT$1:AT137)+1,"")</f>
        <v/>
      </c>
      <c r="AU138" t="str">
        <f>IFERROR(INDEX(PLAYERIDMAP2[PLAYERNAME],MATCH(ROW()-ROW(AU$1),SHORTSTOP,0)),"")</f>
        <v/>
      </c>
      <c r="AV138" t="str">
        <f>IF(PLAYERIDMAP2[[#This Row],[POS]]="OF",MAX(AV$1:AV137)+1,"")</f>
        <v/>
      </c>
      <c r="AW138" t="str">
        <f>IFERROR(INDEX(PLAYERIDMAP2[PLAYERNAME],MATCH(ROW()-ROW(AW$1),OUTFIELD,0)),"")</f>
        <v>Odubel Herrera</v>
      </c>
      <c r="AX138">
        <f>IF(PLAYERIDMAP2[[#This Row],[POS]]&lt;&gt;"P",MAX(AX$1:AX137)+1,"")</f>
        <v>71</v>
      </c>
      <c r="AY138" t="str">
        <f>IFERROR(INDEX(PLAYERIDMAP2[PLAYERNAME],MATCH(ROW()-ROW(AY$1),HITTERS,0)),"")</f>
        <v>Francisco Cervelli</v>
      </c>
      <c r="AZ138" t="str">
        <f>IF(PLAYERIDMAP2[[#This Row],[POS]]="P",MAX(AZ$1:AZ137)+1,"")</f>
        <v/>
      </c>
      <c r="BA138" t="str">
        <f>IFERROR(INDEX(PLAYERIDMAP2[PLAYERNAME],MATCH(ROW()-ROW(BA$1),PITCHERS,0)),"")</f>
        <v>Alex Cobb</v>
      </c>
    </row>
    <row r="139" spans="1:53" x14ac:dyDescent="0.25">
      <c r="A139" t="s">
        <v>11431</v>
      </c>
      <c r="B139" t="s">
        <v>5618</v>
      </c>
      <c r="C139" s="1">
        <v>31666</v>
      </c>
      <c r="D139" t="s">
        <v>16836</v>
      </c>
      <c r="E139" t="s">
        <v>19602</v>
      </c>
      <c r="F139" t="s">
        <v>11007</v>
      </c>
      <c r="G139" t="s">
        <v>16838</v>
      </c>
      <c r="H139" t="s">
        <v>11003</v>
      </c>
      <c r="I139" t="s">
        <v>19603</v>
      </c>
      <c r="J139" t="s">
        <v>5618</v>
      </c>
      <c r="K139">
        <v>452035</v>
      </c>
      <c r="L139" t="s">
        <v>5618</v>
      </c>
      <c r="M139">
        <v>1543508</v>
      </c>
      <c r="N139" t="s">
        <v>5618</v>
      </c>
      <c r="O139" t="s">
        <v>11432</v>
      </c>
      <c r="P139" t="s">
        <v>11431</v>
      </c>
      <c r="Q139">
        <v>8413</v>
      </c>
      <c r="R139" t="s">
        <v>5618</v>
      </c>
      <c r="S139">
        <v>29724</v>
      </c>
      <c r="T139" t="s">
        <v>5618</v>
      </c>
      <c r="U139" t="s">
        <v>5618</v>
      </c>
      <c r="V139" t="s">
        <v>11433</v>
      </c>
      <c r="W139">
        <v>47076</v>
      </c>
      <c r="X139">
        <v>8413</v>
      </c>
      <c r="Y139" t="s">
        <v>5618</v>
      </c>
      <c r="Z139" t="s">
        <v>11434</v>
      </c>
      <c r="AA139" t="s">
        <v>5703</v>
      </c>
      <c r="AB139" t="s">
        <v>5703</v>
      </c>
      <c r="AC139" t="s">
        <v>5618</v>
      </c>
      <c r="AD139" t="s">
        <v>11434</v>
      </c>
      <c r="AF139" t="s">
        <v>5618</v>
      </c>
      <c r="AG139">
        <v>5035</v>
      </c>
      <c r="AH139" t="s">
        <v>5618</v>
      </c>
      <c r="AL139" t="str">
        <f>IF(PLAYERIDMAP2[[#This Row],[POS]]="C",MAX(AL$1:AL138)+1,"")</f>
        <v/>
      </c>
      <c r="AM139" t="str">
        <f>IFERROR(INDEX(PLAYERIDMAP2[PLAYERNAME],MATCH(ROW()-ROW(AM$1),CATCHERS,0)),"")</f>
        <v/>
      </c>
      <c r="AN139">
        <f>IF(PLAYERIDMAP2[[#This Row],[POS]]="1B",MAX(AN$1:AN138)+1,"")</f>
        <v>10</v>
      </c>
      <c r="AO139" t="str">
        <f>IFERROR(INDEX(PLAYERIDMAP2[PLAYERNAME],MATCH(ROW()-ROW(AO$1),FIRSTBASE,0)),"")</f>
        <v/>
      </c>
      <c r="AP139" t="str">
        <f>IF(PLAYERIDMAP2[[#This Row],[POS]]="2B",MAX(AP$1:AP138)+1,"")</f>
        <v/>
      </c>
      <c r="AQ139" t="str">
        <f>IFERROR(INDEX(PLAYERIDMAP2[PLAYERNAME],MATCH(ROW()-ROW(AQ$1),SECONDBASE,0)),"")</f>
        <v/>
      </c>
      <c r="AR139" t="str">
        <f>IF(PLAYERIDMAP2[[#This Row],[POS]]="3B",MAX(AR$1:AR138)+1,"")</f>
        <v/>
      </c>
      <c r="AS139" t="str">
        <f>IFERROR(INDEX(PLAYERIDMAP2[PLAYERNAME],MATCH(ROW()-ROW(AS$1),THIRDBASE,0)),"")</f>
        <v/>
      </c>
      <c r="AT139" t="str">
        <f>IF(PLAYERIDMAP2[[#This Row],[POS]]="SS",MAX(AT$1:AT138)+1,"")</f>
        <v/>
      </c>
      <c r="AU139" t="str">
        <f>IFERROR(INDEX(PLAYERIDMAP2[PLAYERNAME],MATCH(ROW()-ROW(AU$1),SHORTSTOP,0)),"")</f>
        <v/>
      </c>
      <c r="AV139" t="str">
        <f>IF(PLAYERIDMAP2[[#This Row],[POS]]="OF",MAX(AV$1:AV138)+1,"")</f>
        <v/>
      </c>
      <c r="AW139" t="str">
        <f>IFERROR(INDEX(PLAYERIDMAP2[PLAYERNAME],MATCH(ROW()-ROW(AW$1),OUTFIELD,0)),"")</f>
        <v>Chris Herrmann</v>
      </c>
      <c r="AX139">
        <f>IF(PLAYERIDMAP2[[#This Row],[POS]]&lt;&gt;"P",MAX(AX$1:AX138)+1,"")</f>
        <v>72</v>
      </c>
      <c r="AY139" t="str">
        <f>IFERROR(INDEX(PLAYERIDMAP2[PLAYERNAME],MATCH(ROW()-ROW(AY$1),HITTERS,0)),"")</f>
        <v>Yoenis Cespedes</v>
      </c>
      <c r="AZ139" t="str">
        <f>IF(PLAYERIDMAP2[[#This Row],[POS]]="P",MAX(AZ$1:AZ138)+1,"")</f>
        <v/>
      </c>
      <c r="BA139" t="str">
        <f>IFERROR(INDEX(PLAYERIDMAP2[PLAYERNAME],MATCH(ROW()-ROW(BA$1),PITCHERS,0)),"")</f>
        <v>Robert Coello</v>
      </c>
    </row>
    <row r="140" spans="1:53" x14ac:dyDescent="0.25">
      <c r="A140" t="s">
        <v>11435</v>
      </c>
      <c r="B140" t="s">
        <v>10490</v>
      </c>
      <c r="C140" s="1">
        <v>29566</v>
      </c>
      <c r="D140" t="s">
        <v>17585</v>
      </c>
      <c r="E140" t="s">
        <v>17686</v>
      </c>
      <c r="F140" t="s">
        <v>11092</v>
      </c>
      <c r="G140" t="s">
        <v>16838</v>
      </c>
      <c r="H140" t="s">
        <v>10988</v>
      </c>
      <c r="I140" t="s">
        <v>17687</v>
      </c>
      <c r="J140" t="s">
        <v>10490</v>
      </c>
      <c r="K140">
        <v>430599</v>
      </c>
      <c r="L140" t="s">
        <v>10490</v>
      </c>
      <c r="M140">
        <v>477983</v>
      </c>
      <c r="N140" t="s">
        <v>10490</v>
      </c>
      <c r="O140" t="s">
        <v>11436</v>
      </c>
      <c r="P140" t="s">
        <v>11435</v>
      </c>
      <c r="Q140">
        <v>7461</v>
      </c>
      <c r="R140" t="s">
        <v>10490</v>
      </c>
      <c r="S140">
        <v>6132</v>
      </c>
      <c r="T140" t="s">
        <v>10490</v>
      </c>
      <c r="V140" t="s">
        <v>11437</v>
      </c>
      <c r="W140">
        <v>32842</v>
      </c>
      <c r="X140">
        <v>7461</v>
      </c>
      <c r="Y140" t="s">
        <v>10490</v>
      </c>
      <c r="Z140" t="s">
        <v>16389</v>
      </c>
      <c r="AA140" t="s">
        <v>5703</v>
      </c>
      <c r="AB140" t="s">
        <v>5703</v>
      </c>
      <c r="AD140" t="s">
        <v>16389</v>
      </c>
      <c r="AF140" t="s">
        <v>10490</v>
      </c>
      <c r="AG140">
        <v>5409</v>
      </c>
      <c r="AH140" t="s">
        <v>10490</v>
      </c>
      <c r="AL140" t="str">
        <f>IF(PLAYERIDMAP2[[#This Row],[POS]]="C",MAX(AL$1:AL139)+1,"")</f>
        <v/>
      </c>
      <c r="AM140" t="str">
        <f>IFERROR(INDEX(PLAYERIDMAP2[PLAYERNAME],MATCH(ROW()-ROW(AM$1),CATCHERS,0)),"")</f>
        <v/>
      </c>
      <c r="AN140" t="str">
        <f>IF(PLAYERIDMAP2[[#This Row],[POS]]="1B",MAX(AN$1:AN139)+1,"")</f>
        <v/>
      </c>
      <c r="AO140" t="str">
        <f>IFERROR(INDEX(PLAYERIDMAP2[PLAYERNAME],MATCH(ROW()-ROW(AO$1),FIRSTBASE,0)),"")</f>
        <v/>
      </c>
      <c r="AP140" t="str">
        <f>IF(PLAYERIDMAP2[[#This Row],[POS]]="2B",MAX(AP$1:AP139)+1,"")</f>
        <v/>
      </c>
      <c r="AQ140" t="str">
        <f>IFERROR(INDEX(PLAYERIDMAP2[PLAYERNAME],MATCH(ROW()-ROW(AQ$1),SECONDBASE,0)),"")</f>
        <v/>
      </c>
      <c r="AR140" t="str">
        <f>IF(PLAYERIDMAP2[[#This Row],[POS]]="3B",MAX(AR$1:AR139)+1,"")</f>
        <v/>
      </c>
      <c r="AS140" t="str">
        <f>IFERROR(INDEX(PLAYERIDMAP2[PLAYERNAME],MATCH(ROW()-ROW(AS$1),THIRDBASE,0)),"")</f>
        <v/>
      </c>
      <c r="AT140" t="str">
        <f>IF(PLAYERIDMAP2[[#This Row],[POS]]="SS",MAX(AT$1:AT139)+1,"")</f>
        <v/>
      </c>
      <c r="AU140" t="str">
        <f>IFERROR(INDEX(PLAYERIDMAP2[PLAYERNAME],MATCH(ROW()-ROW(AU$1),SHORTSTOP,0)),"")</f>
        <v/>
      </c>
      <c r="AV140" t="str">
        <f>IF(PLAYERIDMAP2[[#This Row],[POS]]="OF",MAX(AV$1:AV139)+1,"")</f>
        <v/>
      </c>
      <c r="AW140" t="str">
        <f>IFERROR(INDEX(PLAYERIDMAP2[PLAYERNAME],MATCH(ROW()-ROW(AW$1),OUTFIELD,0)),"")</f>
        <v>Jason Heyward</v>
      </c>
      <c r="AX140" t="str">
        <f>IF(PLAYERIDMAP2[[#This Row],[POS]]&lt;&gt;"P",MAX(AX$1:AX139)+1,"")</f>
        <v/>
      </c>
      <c r="AY140" t="str">
        <f>IFERROR(INDEX(PLAYERIDMAP2[PLAYERNAME],MATCH(ROW()-ROW(AY$1),HITTERS,0)),"")</f>
        <v>Adron Chambers</v>
      </c>
      <c r="AZ140">
        <f>IF(PLAYERIDMAP2[[#This Row],[POS]]="P",MAX(AZ$1:AZ139)+1,"")</f>
        <v>67</v>
      </c>
      <c r="BA140" t="str">
        <f>IFERROR(INDEX(PLAYERIDMAP2[PLAYERNAME],MATCH(ROW()-ROW(BA$1),PITCHERS,0)),"")</f>
        <v>Phil Coke</v>
      </c>
    </row>
    <row r="141" spans="1:53" x14ac:dyDescent="0.25">
      <c r="A141" t="s">
        <v>11438</v>
      </c>
      <c r="B141" t="s">
        <v>10796</v>
      </c>
      <c r="C141" s="1">
        <v>30565</v>
      </c>
      <c r="D141" t="s">
        <v>18067</v>
      </c>
      <c r="E141" t="s">
        <v>18698</v>
      </c>
      <c r="F141" t="s">
        <v>11373</v>
      </c>
      <c r="G141" t="s">
        <v>16838</v>
      </c>
      <c r="H141" t="s">
        <v>10988</v>
      </c>
      <c r="I141" t="s">
        <v>18699</v>
      </c>
      <c r="J141" t="s">
        <v>10796</v>
      </c>
      <c r="K141">
        <v>460283</v>
      </c>
      <c r="L141" t="s">
        <v>10796</v>
      </c>
      <c r="M141">
        <v>1282514</v>
      </c>
      <c r="N141" t="s">
        <v>10796</v>
      </c>
      <c r="O141" t="s">
        <v>11439</v>
      </c>
      <c r="P141" t="s">
        <v>11438</v>
      </c>
      <c r="Q141">
        <v>8141</v>
      </c>
      <c r="R141" t="s">
        <v>10796</v>
      </c>
      <c r="S141">
        <v>28915</v>
      </c>
      <c r="T141" t="s">
        <v>10796</v>
      </c>
      <c r="V141" t="s">
        <v>11440</v>
      </c>
      <c r="W141">
        <v>47078</v>
      </c>
      <c r="X141">
        <v>8141</v>
      </c>
      <c r="Y141" t="s">
        <v>10796</v>
      </c>
      <c r="Z141" t="s">
        <v>11441</v>
      </c>
      <c r="AA141" t="s">
        <v>10958</v>
      </c>
      <c r="AB141" t="s">
        <v>10958</v>
      </c>
      <c r="AD141" t="s">
        <v>11441</v>
      </c>
      <c r="AF141" t="s">
        <v>10796</v>
      </c>
      <c r="AG141">
        <v>5843</v>
      </c>
      <c r="AL141" t="str">
        <f>IF(PLAYERIDMAP2[[#This Row],[POS]]="C",MAX(AL$1:AL140)+1,"")</f>
        <v/>
      </c>
      <c r="AM141" t="str">
        <f>IFERROR(INDEX(PLAYERIDMAP2[PLAYERNAME],MATCH(ROW()-ROW(AM$1),CATCHERS,0)),"")</f>
        <v/>
      </c>
      <c r="AN141" t="str">
        <f>IF(PLAYERIDMAP2[[#This Row],[POS]]="1B",MAX(AN$1:AN140)+1,"")</f>
        <v/>
      </c>
      <c r="AO141" t="str">
        <f>IFERROR(INDEX(PLAYERIDMAP2[PLAYERNAME],MATCH(ROW()-ROW(AO$1),FIRSTBASE,0)),"")</f>
        <v/>
      </c>
      <c r="AP141" t="str">
        <f>IF(PLAYERIDMAP2[[#This Row],[POS]]="2B",MAX(AP$1:AP140)+1,"")</f>
        <v/>
      </c>
      <c r="AQ141" t="str">
        <f>IFERROR(INDEX(PLAYERIDMAP2[PLAYERNAME],MATCH(ROW()-ROW(AQ$1),SECONDBASE,0)),"")</f>
        <v/>
      </c>
      <c r="AR141" t="str">
        <f>IF(PLAYERIDMAP2[[#This Row],[POS]]="3B",MAX(AR$1:AR140)+1,"")</f>
        <v/>
      </c>
      <c r="AS141" t="str">
        <f>IFERROR(INDEX(PLAYERIDMAP2[PLAYERNAME],MATCH(ROW()-ROW(AS$1),THIRDBASE,0)),"")</f>
        <v/>
      </c>
      <c r="AT141" t="str">
        <f>IF(PLAYERIDMAP2[[#This Row],[POS]]="SS",MAX(AT$1:AT140)+1,"")</f>
        <v/>
      </c>
      <c r="AU141" t="str">
        <f>IFERROR(INDEX(PLAYERIDMAP2[PLAYERNAME],MATCH(ROW()-ROW(AU$1),SHORTSTOP,0)),"")</f>
        <v/>
      </c>
      <c r="AV141" t="str">
        <f>IF(PLAYERIDMAP2[[#This Row],[POS]]="OF",MAX(AV$1:AV140)+1,"")</f>
        <v/>
      </c>
      <c r="AW141" t="str">
        <f>IFERROR(INDEX(PLAYERIDMAP2[PLAYERNAME],MATCH(ROW()-ROW(AW$1),OUTFIELD,0)),"")</f>
        <v>Aaron Hicks</v>
      </c>
      <c r="AX141" t="str">
        <f>IF(PLAYERIDMAP2[[#This Row],[POS]]&lt;&gt;"P",MAX(AX$1:AX140)+1,"")</f>
        <v/>
      </c>
      <c r="AY141" t="str">
        <f>IFERROR(INDEX(PLAYERIDMAP2[PLAYERNAME],MATCH(ROW()-ROW(AY$1),HITTERS,0)),"")</f>
        <v>Endy Chavez</v>
      </c>
      <c r="AZ141">
        <f>IF(PLAYERIDMAP2[[#This Row],[POS]]="P",MAX(AZ$1:AZ140)+1,"")</f>
        <v>68</v>
      </c>
      <c r="BA141" t="str">
        <f>IFERROR(INDEX(PLAYERIDMAP2[PLAYERNAME],MATCH(ROW()-ROW(BA$1),PITCHERS,0)),"")</f>
        <v>A.J. Cole</v>
      </c>
    </row>
    <row r="142" spans="1:53" x14ac:dyDescent="0.25">
      <c r="A142" t="s">
        <v>11442</v>
      </c>
      <c r="B142" t="s">
        <v>4434</v>
      </c>
      <c r="C142" s="1">
        <v>28456</v>
      </c>
      <c r="D142" t="s">
        <v>19006</v>
      </c>
      <c r="E142" t="s">
        <v>19007</v>
      </c>
      <c r="F142" t="s">
        <v>11021</v>
      </c>
      <c r="G142" t="s">
        <v>14693</v>
      </c>
      <c r="H142" t="s">
        <v>11097</v>
      </c>
      <c r="I142" t="s">
        <v>19008</v>
      </c>
      <c r="J142" t="s">
        <v>4434</v>
      </c>
      <c r="K142">
        <v>217100</v>
      </c>
      <c r="L142" t="s">
        <v>4434</v>
      </c>
      <c r="M142">
        <v>174661</v>
      </c>
      <c r="N142" t="s">
        <v>4434</v>
      </c>
      <c r="O142" t="s">
        <v>11443</v>
      </c>
      <c r="P142" t="s">
        <v>11442</v>
      </c>
      <c r="Q142">
        <v>6636</v>
      </c>
      <c r="R142" t="s">
        <v>4434</v>
      </c>
      <c r="S142">
        <v>4603</v>
      </c>
      <c r="T142" t="s">
        <v>4434</v>
      </c>
      <c r="U142" t="s">
        <v>4434</v>
      </c>
      <c r="V142" t="s">
        <v>11444</v>
      </c>
      <c r="W142">
        <v>1139</v>
      </c>
      <c r="X142">
        <v>6636</v>
      </c>
      <c r="Y142" t="s">
        <v>4434</v>
      </c>
      <c r="Z142" t="s">
        <v>11445</v>
      </c>
      <c r="AA142" t="s">
        <v>5703</v>
      </c>
      <c r="AB142" t="s">
        <v>5703</v>
      </c>
      <c r="AC142" t="s">
        <v>4434</v>
      </c>
      <c r="AD142" t="s">
        <v>11445</v>
      </c>
      <c r="AF142" t="s">
        <v>4434</v>
      </c>
      <c r="AG142">
        <v>5520</v>
      </c>
      <c r="AL142" t="str">
        <f>IF(PLAYERIDMAP2[[#This Row],[POS]]="C",MAX(AL$1:AL141)+1,"")</f>
        <v/>
      </c>
      <c r="AM142" t="str">
        <f>IFERROR(INDEX(PLAYERIDMAP2[PLAYERNAME],MATCH(ROW()-ROW(AM$1),CATCHERS,0)),"")</f>
        <v/>
      </c>
      <c r="AN142" t="str">
        <f>IF(PLAYERIDMAP2[[#This Row],[POS]]="1B",MAX(AN$1:AN141)+1,"")</f>
        <v/>
      </c>
      <c r="AO142" t="str">
        <f>IFERROR(INDEX(PLAYERIDMAP2[PLAYERNAME],MATCH(ROW()-ROW(AO$1),FIRSTBASE,0)),"")</f>
        <v/>
      </c>
      <c r="AP142" t="str">
        <f>IF(PLAYERIDMAP2[[#This Row],[POS]]="2B",MAX(AP$1:AP141)+1,"")</f>
        <v/>
      </c>
      <c r="AQ142" t="str">
        <f>IFERROR(INDEX(PLAYERIDMAP2[PLAYERNAME],MATCH(ROW()-ROW(AQ$1),SECONDBASE,0)),"")</f>
        <v/>
      </c>
      <c r="AR142" t="str">
        <f>IF(PLAYERIDMAP2[[#This Row],[POS]]="3B",MAX(AR$1:AR141)+1,"")</f>
        <v/>
      </c>
      <c r="AS142" t="str">
        <f>IFERROR(INDEX(PLAYERIDMAP2[PLAYERNAME],MATCH(ROW()-ROW(AS$1),THIRDBASE,0)),"")</f>
        <v/>
      </c>
      <c r="AT142">
        <f>IF(PLAYERIDMAP2[[#This Row],[POS]]="SS",MAX(AT$1:AT141)+1,"")</f>
        <v>12</v>
      </c>
      <c r="AU142" t="str">
        <f>IFERROR(INDEX(PLAYERIDMAP2[PLAYERNAME],MATCH(ROW()-ROW(AU$1),SHORTSTOP,0)),"")</f>
        <v/>
      </c>
      <c r="AV142" t="str">
        <f>IF(PLAYERIDMAP2[[#This Row],[POS]]="OF",MAX(AV$1:AV141)+1,"")</f>
        <v/>
      </c>
      <c r="AW142" t="str">
        <f>IFERROR(INDEX(PLAYERIDMAP2[PLAYERNAME],MATCH(ROW()-ROW(AW$1),OUTFIELD,0)),"")</f>
        <v>Eric Hinske</v>
      </c>
      <c r="AX142">
        <f>IF(PLAYERIDMAP2[[#This Row],[POS]]&lt;&gt;"P",MAX(AX$1:AX141)+1,"")</f>
        <v>73</v>
      </c>
      <c r="AY142" t="str">
        <f>IFERROR(INDEX(PLAYERIDMAP2[PLAYERNAME],MATCH(ROW()-ROW(AY$1),HITTERS,0)),"")</f>
        <v>Eric Chavez</v>
      </c>
      <c r="AZ142" t="str">
        <f>IF(PLAYERIDMAP2[[#This Row],[POS]]="P",MAX(AZ$1:AZ141)+1,"")</f>
        <v/>
      </c>
      <c r="BA142" t="str">
        <f>IFERROR(INDEX(PLAYERIDMAP2[PLAYERNAME],MATCH(ROW()-ROW(BA$1),PITCHERS,0)),"")</f>
        <v>Gerrit Cole</v>
      </c>
    </row>
    <row r="143" spans="1:53" x14ac:dyDescent="0.25">
      <c r="A143" t="s">
        <v>11446</v>
      </c>
      <c r="B143" t="s">
        <v>5403</v>
      </c>
      <c r="C143" s="1">
        <v>31149</v>
      </c>
      <c r="D143" t="s">
        <v>19323</v>
      </c>
      <c r="E143" t="s">
        <v>19324</v>
      </c>
      <c r="F143" t="s">
        <v>11164</v>
      </c>
      <c r="G143" t="s">
        <v>16838</v>
      </c>
      <c r="H143" t="s">
        <v>10998</v>
      </c>
      <c r="I143" t="s">
        <v>19325</v>
      </c>
      <c r="J143" t="s">
        <v>5403</v>
      </c>
      <c r="K143">
        <v>453269</v>
      </c>
      <c r="L143" t="s">
        <v>5403</v>
      </c>
      <c r="M143">
        <v>1208693</v>
      </c>
      <c r="N143" t="s">
        <v>5403</v>
      </c>
      <c r="O143" t="s">
        <v>11447</v>
      </c>
      <c r="P143" t="s">
        <v>11446</v>
      </c>
      <c r="Q143">
        <v>8713</v>
      </c>
      <c r="R143" t="s">
        <v>5403</v>
      </c>
      <c r="S143">
        <v>29378</v>
      </c>
      <c r="T143" t="s">
        <v>5403</v>
      </c>
      <c r="V143" t="s">
        <v>11448</v>
      </c>
      <c r="W143">
        <v>51955</v>
      </c>
      <c r="X143">
        <v>8713</v>
      </c>
      <c r="Y143" t="s">
        <v>5403</v>
      </c>
      <c r="Z143" t="s">
        <v>11449</v>
      </c>
      <c r="AA143" t="s">
        <v>10958</v>
      </c>
      <c r="AB143" t="s">
        <v>10958</v>
      </c>
      <c r="AC143" t="s">
        <v>5403</v>
      </c>
      <c r="AD143" t="s">
        <v>11449</v>
      </c>
      <c r="AF143" t="s">
        <v>5403</v>
      </c>
      <c r="AG143">
        <v>11446</v>
      </c>
      <c r="AL143" t="str">
        <f>IF(PLAYERIDMAP2[[#This Row],[POS]]="C",MAX(AL$1:AL142)+1,"")</f>
        <v/>
      </c>
      <c r="AM143" t="str">
        <f>IFERROR(INDEX(PLAYERIDMAP2[PLAYERNAME],MATCH(ROW()-ROW(AM$1),CATCHERS,0)),"")</f>
        <v/>
      </c>
      <c r="AN143" t="str">
        <f>IF(PLAYERIDMAP2[[#This Row],[POS]]="1B",MAX(AN$1:AN142)+1,"")</f>
        <v/>
      </c>
      <c r="AO143" t="str">
        <f>IFERROR(INDEX(PLAYERIDMAP2[PLAYERNAME],MATCH(ROW()-ROW(AO$1),FIRSTBASE,0)),"")</f>
        <v/>
      </c>
      <c r="AP143" t="str">
        <f>IF(PLAYERIDMAP2[[#This Row],[POS]]="2B",MAX(AP$1:AP142)+1,"")</f>
        <v/>
      </c>
      <c r="AQ143" t="str">
        <f>IFERROR(INDEX(PLAYERIDMAP2[PLAYERNAME],MATCH(ROW()-ROW(AQ$1),SECONDBASE,0)),"")</f>
        <v/>
      </c>
      <c r="AR143" t="str">
        <f>IF(PLAYERIDMAP2[[#This Row],[POS]]="3B",MAX(AR$1:AR142)+1,"")</f>
        <v/>
      </c>
      <c r="AS143" t="str">
        <f>IFERROR(INDEX(PLAYERIDMAP2[PLAYERNAME],MATCH(ROW()-ROW(AS$1),THIRDBASE,0)),"")</f>
        <v/>
      </c>
      <c r="AT143" t="str">
        <f>IF(PLAYERIDMAP2[[#This Row],[POS]]="SS",MAX(AT$1:AT142)+1,"")</f>
        <v/>
      </c>
      <c r="AU143" t="str">
        <f>IFERROR(INDEX(PLAYERIDMAP2[PLAYERNAME],MATCH(ROW()-ROW(AU$1),SHORTSTOP,0)),"")</f>
        <v/>
      </c>
      <c r="AV143">
        <f>IF(PLAYERIDMAP2[[#This Row],[POS]]="OF",MAX(AV$1:AV142)+1,"")</f>
        <v>22</v>
      </c>
      <c r="AW143" t="str">
        <f>IFERROR(INDEX(PLAYERIDMAP2[PLAYERNAME],MATCH(ROW()-ROW(AW$1),OUTFIELD,0)),"")</f>
        <v>L.J. Hoes</v>
      </c>
      <c r="AX143">
        <f>IF(PLAYERIDMAP2[[#This Row],[POS]]&lt;&gt;"P",MAX(AX$1:AX142)+1,"")</f>
        <v>74</v>
      </c>
      <c r="AY143" t="str">
        <f>IFERROR(INDEX(PLAYERIDMAP2[PLAYERNAME],MATCH(ROW()-ROW(AY$1),HITTERS,0)),"")</f>
        <v>Robinson Chirinos</v>
      </c>
      <c r="AZ143" t="str">
        <f>IF(PLAYERIDMAP2[[#This Row],[POS]]="P",MAX(AZ$1:AZ142)+1,"")</f>
        <v/>
      </c>
      <c r="BA143" t="str">
        <f>IFERROR(INDEX(PLAYERIDMAP2[PLAYERNAME],MATCH(ROW()-ROW(BA$1),PITCHERS,0)),"")</f>
        <v>Louis Coleman</v>
      </c>
    </row>
    <row r="144" spans="1:53" x14ac:dyDescent="0.25">
      <c r="A144" t="s">
        <v>11450</v>
      </c>
      <c r="B144" t="s">
        <v>5545</v>
      </c>
      <c r="C144" s="1">
        <v>33878</v>
      </c>
      <c r="D144" t="s">
        <v>19698</v>
      </c>
      <c r="E144" t="s">
        <v>19699</v>
      </c>
      <c r="F144" t="s">
        <v>11258</v>
      </c>
      <c r="G144" t="s">
        <v>14693</v>
      </c>
      <c r="H144" t="s">
        <v>11097</v>
      </c>
      <c r="I144" t="s">
        <v>19700</v>
      </c>
      <c r="J144" t="s">
        <v>5545</v>
      </c>
      <c r="K144">
        <v>593428</v>
      </c>
      <c r="L144" t="s">
        <v>5545</v>
      </c>
      <c r="M144">
        <v>1945481</v>
      </c>
      <c r="N144" t="s">
        <v>5545</v>
      </c>
      <c r="O144" t="s">
        <v>11451</v>
      </c>
      <c r="P144" t="s">
        <v>11450</v>
      </c>
      <c r="Q144">
        <v>9319</v>
      </c>
      <c r="R144" t="s">
        <v>5545</v>
      </c>
      <c r="S144">
        <v>31606</v>
      </c>
      <c r="T144" t="s">
        <v>5545</v>
      </c>
      <c r="U144" t="s">
        <v>5545</v>
      </c>
      <c r="V144" t="s">
        <v>11452</v>
      </c>
      <c r="W144">
        <v>67248</v>
      </c>
      <c r="X144">
        <v>9319</v>
      </c>
      <c r="Y144" t="s">
        <v>5545</v>
      </c>
      <c r="Z144" t="s">
        <v>11453</v>
      </c>
      <c r="AA144" t="s">
        <v>5703</v>
      </c>
      <c r="AB144" t="s">
        <v>5703</v>
      </c>
      <c r="AC144" t="s">
        <v>5545</v>
      </c>
      <c r="AD144" t="s">
        <v>11453</v>
      </c>
      <c r="AE144">
        <v>12204</v>
      </c>
      <c r="AF144" t="s">
        <v>5545</v>
      </c>
      <c r="AG144">
        <v>37982</v>
      </c>
      <c r="AH144" t="s">
        <v>5545</v>
      </c>
      <c r="AL144" t="str">
        <f>IF(PLAYERIDMAP2[[#This Row],[POS]]="C",MAX(AL$1:AL143)+1,"")</f>
        <v/>
      </c>
      <c r="AM144" t="str">
        <f>IFERROR(INDEX(PLAYERIDMAP2[PLAYERNAME],MATCH(ROW()-ROW(AM$1),CATCHERS,0)),"")</f>
        <v/>
      </c>
      <c r="AN144" t="str">
        <f>IF(PLAYERIDMAP2[[#This Row],[POS]]="1B",MAX(AN$1:AN143)+1,"")</f>
        <v/>
      </c>
      <c r="AO144" t="str">
        <f>IFERROR(INDEX(PLAYERIDMAP2[PLAYERNAME],MATCH(ROW()-ROW(AO$1),FIRSTBASE,0)),"")</f>
        <v/>
      </c>
      <c r="AP144" t="str">
        <f>IF(PLAYERIDMAP2[[#This Row],[POS]]="2B",MAX(AP$1:AP143)+1,"")</f>
        <v/>
      </c>
      <c r="AQ144" t="str">
        <f>IFERROR(INDEX(PLAYERIDMAP2[PLAYERNAME],MATCH(ROW()-ROW(AQ$1),SECONDBASE,0)),"")</f>
        <v/>
      </c>
      <c r="AR144" t="str">
        <f>IF(PLAYERIDMAP2[[#This Row],[POS]]="3B",MAX(AR$1:AR143)+1,"")</f>
        <v/>
      </c>
      <c r="AS144" t="str">
        <f>IFERROR(INDEX(PLAYERIDMAP2[PLAYERNAME],MATCH(ROW()-ROW(AS$1),THIRDBASE,0)),"")</f>
        <v/>
      </c>
      <c r="AT144">
        <f>IF(PLAYERIDMAP2[[#This Row],[POS]]="SS",MAX(AT$1:AT143)+1,"")</f>
        <v>13</v>
      </c>
      <c r="AU144" t="str">
        <f>IFERROR(INDEX(PLAYERIDMAP2[PLAYERNAME],MATCH(ROW()-ROW(AU$1),SHORTSTOP,0)),"")</f>
        <v/>
      </c>
      <c r="AV144" t="str">
        <f>IF(PLAYERIDMAP2[[#This Row],[POS]]="OF",MAX(AV$1:AV143)+1,"")</f>
        <v/>
      </c>
      <c r="AW144" t="str">
        <f>IFERROR(INDEX(PLAYERIDMAP2[PLAYERNAME],MATCH(ROW()-ROW(AW$1),OUTFIELD,0)),"")</f>
        <v>Matt Holliday</v>
      </c>
      <c r="AX144">
        <f>IF(PLAYERIDMAP2[[#This Row],[POS]]&lt;&gt;"P",MAX(AX$1:AX143)+1,"")</f>
        <v>75</v>
      </c>
      <c r="AY144" t="str">
        <f>IFERROR(INDEX(PLAYERIDMAP2[PLAYERNAME],MATCH(ROW()-ROW(AY$1),HITTERS,0)),"")</f>
        <v>Lonnie Chisenhall</v>
      </c>
      <c r="AZ144" t="str">
        <f>IF(PLAYERIDMAP2[[#This Row],[POS]]="P",MAX(AZ$1:AZ143)+1,"")</f>
        <v/>
      </c>
      <c r="BA144" t="str">
        <f>IFERROR(INDEX(PLAYERIDMAP2[PLAYERNAME],MATCH(ROW()-ROW(BA$1),PITCHERS,0)),"")</f>
        <v>Tim Collins</v>
      </c>
    </row>
    <row r="145" spans="1:53" x14ac:dyDescent="0.25">
      <c r="A145" t="s">
        <v>11454</v>
      </c>
      <c r="B145" t="s">
        <v>8225</v>
      </c>
      <c r="C145" s="1">
        <v>30727</v>
      </c>
      <c r="D145" t="s">
        <v>16925</v>
      </c>
      <c r="E145" t="s">
        <v>16926</v>
      </c>
      <c r="F145" t="s">
        <v>11027</v>
      </c>
      <c r="G145" t="s">
        <v>16838</v>
      </c>
      <c r="H145" t="s">
        <v>10988</v>
      </c>
      <c r="I145" t="s">
        <v>16927</v>
      </c>
      <c r="J145" t="s">
        <v>8225</v>
      </c>
      <c r="K145">
        <v>459939</v>
      </c>
      <c r="L145" t="s">
        <v>8225</v>
      </c>
      <c r="M145">
        <v>1537179</v>
      </c>
      <c r="N145" t="s">
        <v>8225</v>
      </c>
      <c r="O145" t="s">
        <v>11455</v>
      </c>
      <c r="P145" t="s">
        <v>11454</v>
      </c>
      <c r="Q145">
        <v>8268</v>
      </c>
      <c r="R145" t="s">
        <v>8225</v>
      </c>
      <c r="S145">
        <v>29152</v>
      </c>
      <c r="T145" t="s">
        <v>8225</v>
      </c>
      <c r="V145" t="s">
        <v>11456</v>
      </c>
      <c r="W145">
        <v>47102</v>
      </c>
      <c r="X145">
        <v>8268</v>
      </c>
      <c r="Y145" t="s">
        <v>8225</v>
      </c>
      <c r="Z145" t="s">
        <v>16390</v>
      </c>
      <c r="AA145" t="s">
        <v>5703</v>
      </c>
      <c r="AB145" t="s">
        <v>5703</v>
      </c>
      <c r="AD145" t="s">
        <v>16390</v>
      </c>
      <c r="AL145" t="str">
        <f>IF(PLAYERIDMAP2[[#This Row],[POS]]="C",MAX(AL$1:AL144)+1,"")</f>
        <v/>
      </c>
      <c r="AM145" t="str">
        <f>IFERROR(INDEX(PLAYERIDMAP2[PLAYERNAME],MATCH(ROW()-ROW(AM$1),CATCHERS,0)),"")</f>
        <v/>
      </c>
      <c r="AN145" t="str">
        <f>IF(PLAYERIDMAP2[[#This Row],[POS]]="1B",MAX(AN$1:AN144)+1,"")</f>
        <v/>
      </c>
      <c r="AO145" t="str">
        <f>IFERROR(INDEX(PLAYERIDMAP2[PLAYERNAME],MATCH(ROW()-ROW(AO$1),FIRSTBASE,0)),"")</f>
        <v/>
      </c>
      <c r="AP145" t="str">
        <f>IF(PLAYERIDMAP2[[#This Row],[POS]]="2B",MAX(AP$1:AP144)+1,"")</f>
        <v/>
      </c>
      <c r="AQ145" t="str">
        <f>IFERROR(INDEX(PLAYERIDMAP2[PLAYERNAME],MATCH(ROW()-ROW(AQ$1),SECONDBASE,0)),"")</f>
        <v/>
      </c>
      <c r="AR145" t="str">
        <f>IF(PLAYERIDMAP2[[#This Row],[POS]]="3B",MAX(AR$1:AR144)+1,"")</f>
        <v/>
      </c>
      <c r="AS145" t="str">
        <f>IFERROR(INDEX(PLAYERIDMAP2[PLAYERNAME],MATCH(ROW()-ROW(AS$1),THIRDBASE,0)),"")</f>
        <v/>
      </c>
      <c r="AT145" t="str">
        <f>IF(PLAYERIDMAP2[[#This Row],[POS]]="SS",MAX(AT$1:AT144)+1,"")</f>
        <v/>
      </c>
      <c r="AU145" t="str">
        <f>IFERROR(INDEX(PLAYERIDMAP2[PLAYERNAME],MATCH(ROW()-ROW(AU$1),SHORTSTOP,0)),"")</f>
        <v/>
      </c>
      <c r="AV145" t="str">
        <f>IF(PLAYERIDMAP2[[#This Row],[POS]]="OF",MAX(AV$1:AV144)+1,"")</f>
        <v/>
      </c>
      <c r="AW145" t="str">
        <f>IFERROR(INDEX(PLAYERIDMAP2[PLAYERNAME],MATCH(ROW()-ROW(AW$1),OUTFIELD,0)),"")</f>
        <v>Aubrey Huff</v>
      </c>
      <c r="AX145" t="str">
        <f>IF(PLAYERIDMAP2[[#This Row],[POS]]&lt;&gt;"P",MAX(AX$1:AX144)+1,"")</f>
        <v/>
      </c>
      <c r="AY145" t="str">
        <f>IFERROR(INDEX(PLAYERIDMAP2[PLAYERNAME],MATCH(ROW()-ROW(AY$1),HITTERS,0)),"")</f>
        <v>Michael Choice</v>
      </c>
      <c r="AZ145">
        <f>IF(PLAYERIDMAP2[[#This Row],[POS]]="P",MAX(AZ$1:AZ144)+1,"")</f>
        <v>69</v>
      </c>
      <c r="BA145" t="str">
        <f>IFERROR(INDEX(PLAYERIDMAP2[PLAYERNAME],MATCH(ROW()-ROW(BA$1),PITCHERS,0)),"")</f>
        <v>Josh Collmenter</v>
      </c>
    </row>
    <row r="146" spans="1:53" x14ac:dyDescent="0.25">
      <c r="A146" t="s">
        <v>11457</v>
      </c>
      <c r="B146" t="s">
        <v>5371</v>
      </c>
      <c r="C146" s="1">
        <v>30730</v>
      </c>
      <c r="D146" t="s">
        <v>16944</v>
      </c>
      <c r="E146" t="s">
        <v>17158</v>
      </c>
      <c r="F146" t="s">
        <v>11176</v>
      </c>
      <c r="G146" t="s">
        <v>16838</v>
      </c>
      <c r="H146" t="s">
        <v>10998</v>
      </c>
      <c r="I146" t="s">
        <v>17159</v>
      </c>
      <c r="J146" t="s">
        <v>5371</v>
      </c>
      <c r="K146">
        <v>460131</v>
      </c>
      <c r="L146" t="s">
        <v>5371</v>
      </c>
      <c r="M146">
        <v>1630074</v>
      </c>
      <c r="N146" t="s">
        <v>5371</v>
      </c>
      <c r="O146" t="s">
        <v>11458</v>
      </c>
      <c r="P146" t="s">
        <v>11457</v>
      </c>
      <c r="Q146">
        <v>8797</v>
      </c>
      <c r="R146" t="s">
        <v>5371</v>
      </c>
      <c r="S146">
        <v>30029</v>
      </c>
      <c r="T146" t="s">
        <v>5371</v>
      </c>
      <c r="U146" t="s">
        <v>5371</v>
      </c>
      <c r="V146" t="s">
        <v>11459</v>
      </c>
      <c r="W146">
        <v>45739</v>
      </c>
      <c r="X146">
        <v>8797</v>
      </c>
      <c r="Y146" t="s">
        <v>5371</v>
      </c>
      <c r="Z146" t="s">
        <v>11460</v>
      </c>
      <c r="AA146" t="s">
        <v>10958</v>
      </c>
      <c r="AB146" t="s">
        <v>10958</v>
      </c>
      <c r="AD146" t="s">
        <v>11460</v>
      </c>
      <c r="AL146" t="str">
        <f>IF(PLAYERIDMAP2[[#This Row],[POS]]="C",MAX(AL$1:AL145)+1,"")</f>
        <v/>
      </c>
      <c r="AM146" t="str">
        <f>IFERROR(INDEX(PLAYERIDMAP2[PLAYERNAME],MATCH(ROW()-ROW(AM$1),CATCHERS,0)),"")</f>
        <v/>
      </c>
      <c r="AN146" t="str">
        <f>IF(PLAYERIDMAP2[[#This Row],[POS]]="1B",MAX(AN$1:AN145)+1,"")</f>
        <v/>
      </c>
      <c r="AO146" t="str">
        <f>IFERROR(INDEX(PLAYERIDMAP2[PLAYERNAME],MATCH(ROW()-ROW(AO$1),FIRSTBASE,0)),"")</f>
        <v/>
      </c>
      <c r="AP146" t="str">
        <f>IF(PLAYERIDMAP2[[#This Row],[POS]]="2B",MAX(AP$1:AP145)+1,"")</f>
        <v/>
      </c>
      <c r="AQ146" t="str">
        <f>IFERROR(INDEX(PLAYERIDMAP2[PLAYERNAME],MATCH(ROW()-ROW(AQ$1),SECONDBASE,0)),"")</f>
        <v/>
      </c>
      <c r="AR146" t="str">
        <f>IF(PLAYERIDMAP2[[#This Row],[POS]]="3B",MAX(AR$1:AR145)+1,"")</f>
        <v/>
      </c>
      <c r="AS146" t="str">
        <f>IFERROR(INDEX(PLAYERIDMAP2[PLAYERNAME],MATCH(ROW()-ROW(AS$1),THIRDBASE,0)),"")</f>
        <v/>
      </c>
      <c r="AT146" t="str">
        <f>IF(PLAYERIDMAP2[[#This Row],[POS]]="SS",MAX(AT$1:AT145)+1,"")</f>
        <v/>
      </c>
      <c r="AU146" t="str">
        <f>IFERROR(INDEX(PLAYERIDMAP2[PLAYERNAME],MATCH(ROW()-ROW(AU$1),SHORTSTOP,0)),"")</f>
        <v/>
      </c>
      <c r="AV146">
        <f>IF(PLAYERIDMAP2[[#This Row],[POS]]="OF",MAX(AV$1:AV145)+1,"")</f>
        <v>23</v>
      </c>
      <c r="AW146" t="str">
        <f>IFERROR(INDEX(PLAYERIDMAP2[PLAYERNAME],MATCH(ROW()-ROW(AW$1),OUTFIELD,0)),"")</f>
        <v>Torii Hunter</v>
      </c>
      <c r="AX146">
        <f>IF(PLAYERIDMAP2[[#This Row],[POS]]&lt;&gt;"P",MAX(AX$1:AX145)+1,"")</f>
        <v>76</v>
      </c>
      <c r="AY146" t="str">
        <f>IFERROR(INDEX(PLAYERIDMAP2[PLAYERNAME],MATCH(ROW()-ROW(AY$1),HITTERS,0)),"")</f>
        <v>Shin-Soo Choo</v>
      </c>
      <c r="AZ146" t="str">
        <f>IF(PLAYERIDMAP2[[#This Row],[POS]]="P",MAX(AZ$1:AZ145)+1,"")</f>
        <v/>
      </c>
      <c r="BA146" t="str">
        <f>IFERROR(INDEX(PLAYERIDMAP2[PLAYERNAME],MATCH(ROW()-ROW(BA$1),PITCHERS,0)),"")</f>
        <v>Alex Colome</v>
      </c>
    </row>
    <row r="147" spans="1:53" x14ac:dyDescent="0.25">
      <c r="A147" t="s">
        <v>11461</v>
      </c>
      <c r="B147" t="s">
        <v>11462</v>
      </c>
      <c r="C147" s="1">
        <v>32171</v>
      </c>
      <c r="D147" t="s">
        <v>16882</v>
      </c>
      <c r="E147" t="s">
        <v>17722</v>
      </c>
      <c r="F147" t="s">
        <v>10997</v>
      </c>
      <c r="G147" t="s">
        <v>16838</v>
      </c>
      <c r="H147" t="s">
        <v>10988</v>
      </c>
      <c r="I147" t="s">
        <v>17723</v>
      </c>
      <c r="J147" t="s">
        <v>10881</v>
      </c>
      <c r="K147">
        <v>502211</v>
      </c>
      <c r="L147" t="s">
        <v>10881</v>
      </c>
      <c r="M147">
        <v>2044105</v>
      </c>
      <c r="N147" t="s">
        <v>10881</v>
      </c>
      <c r="O147" t="s">
        <v>17724</v>
      </c>
      <c r="P147" t="s">
        <v>11461</v>
      </c>
      <c r="Q147">
        <v>9673</v>
      </c>
      <c r="R147" t="s">
        <v>10881</v>
      </c>
      <c r="S147">
        <v>32737</v>
      </c>
      <c r="T147" t="s">
        <v>10881</v>
      </c>
      <c r="V147" t="s">
        <v>16107</v>
      </c>
      <c r="W147">
        <v>65810</v>
      </c>
      <c r="X147">
        <v>9673</v>
      </c>
      <c r="Y147" t="s">
        <v>10881</v>
      </c>
      <c r="Z147" t="s">
        <v>17725</v>
      </c>
      <c r="AA147" t="s">
        <v>5703</v>
      </c>
      <c r="AB147" t="s">
        <v>5703</v>
      </c>
      <c r="AD147" t="s">
        <v>16391</v>
      </c>
      <c r="AF147" t="s">
        <v>11462</v>
      </c>
      <c r="AG147">
        <v>38162</v>
      </c>
      <c r="AH147" t="s">
        <v>10881</v>
      </c>
      <c r="AL147" t="str">
        <f>IF(PLAYERIDMAP2[[#This Row],[POS]]="C",MAX(AL$1:AL146)+1,"")</f>
        <v/>
      </c>
      <c r="AM147" t="str">
        <f>IFERROR(INDEX(PLAYERIDMAP2[PLAYERNAME],MATCH(ROW()-ROW(AM$1),CATCHERS,0)),"")</f>
        <v/>
      </c>
      <c r="AN147" t="str">
        <f>IF(PLAYERIDMAP2[[#This Row],[POS]]="1B",MAX(AN$1:AN146)+1,"")</f>
        <v/>
      </c>
      <c r="AO147" t="str">
        <f>IFERROR(INDEX(PLAYERIDMAP2[PLAYERNAME],MATCH(ROW()-ROW(AO$1),FIRSTBASE,0)),"")</f>
        <v/>
      </c>
      <c r="AP147" t="str">
        <f>IF(PLAYERIDMAP2[[#This Row],[POS]]="2B",MAX(AP$1:AP146)+1,"")</f>
        <v/>
      </c>
      <c r="AQ147" t="str">
        <f>IFERROR(INDEX(PLAYERIDMAP2[PLAYERNAME],MATCH(ROW()-ROW(AQ$1),SECONDBASE,0)),"")</f>
        <v/>
      </c>
      <c r="AR147" t="str">
        <f>IF(PLAYERIDMAP2[[#This Row],[POS]]="3B",MAX(AR$1:AR146)+1,"")</f>
        <v/>
      </c>
      <c r="AS147" t="str">
        <f>IFERROR(INDEX(PLAYERIDMAP2[PLAYERNAME],MATCH(ROW()-ROW(AS$1),THIRDBASE,0)),"")</f>
        <v/>
      </c>
      <c r="AT147" t="str">
        <f>IF(PLAYERIDMAP2[[#This Row],[POS]]="SS",MAX(AT$1:AT146)+1,"")</f>
        <v/>
      </c>
      <c r="AU147" t="str">
        <f>IFERROR(INDEX(PLAYERIDMAP2[PLAYERNAME],MATCH(ROW()-ROW(AU$1),SHORTSTOP,0)),"")</f>
        <v/>
      </c>
      <c r="AV147" t="str">
        <f>IF(PLAYERIDMAP2[[#This Row],[POS]]="OF",MAX(AV$1:AV146)+1,"")</f>
        <v/>
      </c>
      <c r="AW147" t="str">
        <f>IFERROR(INDEX(PLAYERIDMAP2[PLAYERNAME],MATCH(ROW()-ROW(AW$1),OUTFIELD,0)),"")</f>
        <v>Raul Ibanez</v>
      </c>
      <c r="AX147" t="str">
        <f>IF(PLAYERIDMAP2[[#This Row],[POS]]&lt;&gt;"P",MAX(AX$1:AX146)+1,"")</f>
        <v/>
      </c>
      <c r="AY147" t="str">
        <f>IFERROR(INDEX(PLAYERIDMAP2[PLAYERNAME],MATCH(ROW()-ROW(AY$1),HITTERS,0)),"")</f>
        <v>Pedro Ciriaco</v>
      </c>
      <c r="AZ147">
        <f>IF(PLAYERIDMAP2[[#This Row],[POS]]="P",MAX(AZ$1:AZ146)+1,"")</f>
        <v>70</v>
      </c>
      <c r="BA147" t="str">
        <f>IFERROR(INDEX(PLAYERIDMAP2[PLAYERNAME],MATCH(ROW()-ROW(BA$1),PITCHERS,0)),"")</f>
        <v>Bartolo Colon</v>
      </c>
    </row>
    <row r="148" spans="1:53" x14ac:dyDescent="0.25">
      <c r="A148" t="s">
        <v>11463</v>
      </c>
      <c r="B148" t="s">
        <v>8193</v>
      </c>
      <c r="C148" s="1">
        <v>30252</v>
      </c>
      <c r="D148" t="s">
        <v>17050</v>
      </c>
      <c r="E148" t="s">
        <v>20848</v>
      </c>
      <c r="F148" t="s">
        <v>11016</v>
      </c>
      <c r="G148" t="s">
        <v>11016</v>
      </c>
      <c r="H148" t="s">
        <v>10988</v>
      </c>
      <c r="I148" t="s">
        <v>20849</v>
      </c>
      <c r="K148">
        <v>425827</v>
      </c>
      <c r="L148" t="s">
        <v>8193</v>
      </c>
      <c r="M148">
        <v>387480</v>
      </c>
      <c r="N148" t="s">
        <v>8193</v>
      </c>
      <c r="O148" t="s">
        <v>11464</v>
      </c>
      <c r="P148" t="s">
        <v>11463</v>
      </c>
      <c r="Q148">
        <v>7106</v>
      </c>
      <c r="R148" t="s">
        <v>8193</v>
      </c>
      <c r="S148">
        <v>5436</v>
      </c>
      <c r="T148" t="s">
        <v>8193</v>
      </c>
      <c r="V148" t="s">
        <v>11465</v>
      </c>
      <c r="W148">
        <v>31740</v>
      </c>
      <c r="X148">
        <v>7106</v>
      </c>
      <c r="Y148" t="s">
        <v>8193</v>
      </c>
      <c r="Z148" t="s">
        <v>16392</v>
      </c>
      <c r="AA148" t="s">
        <v>5703</v>
      </c>
      <c r="AB148" t="s">
        <v>5703</v>
      </c>
      <c r="AD148" t="s">
        <v>16392</v>
      </c>
      <c r="AL148" t="str">
        <f>IF(PLAYERIDMAP2[[#This Row],[POS]]="C",MAX(AL$1:AL147)+1,"")</f>
        <v/>
      </c>
      <c r="AM148" t="str">
        <f>IFERROR(INDEX(PLAYERIDMAP2[PLAYERNAME],MATCH(ROW()-ROW(AM$1),CATCHERS,0)),"")</f>
        <v/>
      </c>
      <c r="AN148" t="str">
        <f>IF(PLAYERIDMAP2[[#This Row],[POS]]="1B",MAX(AN$1:AN147)+1,"")</f>
        <v/>
      </c>
      <c r="AO148" t="str">
        <f>IFERROR(INDEX(PLAYERIDMAP2[PLAYERNAME],MATCH(ROW()-ROW(AO$1),FIRSTBASE,0)),"")</f>
        <v/>
      </c>
      <c r="AP148" t="str">
        <f>IF(PLAYERIDMAP2[[#This Row],[POS]]="2B",MAX(AP$1:AP147)+1,"")</f>
        <v/>
      </c>
      <c r="AQ148" t="str">
        <f>IFERROR(INDEX(PLAYERIDMAP2[PLAYERNAME],MATCH(ROW()-ROW(AQ$1),SECONDBASE,0)),"")</f>
        <v/>
      </c>
      <c r="AR148" t="str">
        <f>IF(PLAYERIDMAP2[[#This Row],[POS]]="3B",MAX(AR$1:AR147)+1,"")</f>
        <v/>
      </c>
      <c r="AS148" t="str">
        <f>IFERROR(INDEX(PLAYERIDMAP2[PLAYERNAME],MATCH(ROW()-ROW(AS$1),THIRDBASE,0)),"")</f>
        <v/>
      </c>
      <c r="AT148" t="str">
        <f>IF(PLAYERIDMAP2[[#This Row],[POS]]="SS",MAX(AT$1:AT147)+1,"")</f>
        <v/>
      </c>
      <c r="AU148" t="str">
        <f>IFERROR(INDEX(PLAYERIDMAP2[PLAYERNAME],MATCH(ROW()-ROW(AU$1),SHORTSTOP,0)),"")</f>
        <v/>
      </c>
      <c r="AV148" t="str">
        <f>IF(PLAYERIDMAP2[[#This Row],[POS]]="OF",MAX(AV$1:AV147)+1,"")</f>
        <v/>
      </c>
      <c r="AW148" t="str">
        <f>IFERROR(INDEX(PLAYERIDMAP2[PLAYERNAME],MATCH(ROW()-ROW(AW$1),OUTFIELD,0)),"")</f>
        <v>Ender Inciarte</v>
      </c>
      <c r="AX148" t="str">
        <f>IF(PLAYERIDMAP2[[#This Row],[POS]]&lt;&gt;"P",MAX(AX$1:AX147)+1,"")</f>
        <v/>
      </c>
      <c r="AY148" t="str">
        <f>IFERROR(INDEX(PLAYERIDMAP2[PLAYERNAME],MATCH(ROW()-ROW(AY$1),HITTERS,0)),"")</f>
        <v>Jeff Clement</v>
      </c>
      <c r="AZ148">
        <f>IF(PLAYERIDMAP2[[#This Row],[POS]]="P",MAX(AZ$1:AZ147)+1,"")</f>
        <v>71</v>
      </c>
      <c r="BA148" t="str">
        <f>IFERROR(INDEX(PLAYERIDMAP2[PLAYERNAME],MATCH(ROW()-ROW(BA$1),PITCHERS,0)),"")</f>
        <v>Jose Contreras</v>
      </c>
    </row>
    <row r="149" spans="1:53" x14ac:dyDescent="0.25">
      <c r="A149" t="s">
        <v>11466</v>
      </c>
      <c r="B149" t="s">
        <v>4777</v>
      </c>
      <c r="C149" s="1">
        <v>31160</v>
      </c>
      <c r="D149" t="s">
        <v>18035</v>
      </c>
      <c r="E149" t="s">
        <v>18036</v>
      </c>
      <c r="F149" t="s">
        <v>11068</v>
      </c>
      <c r="G149" t="s">
        <v>16838</v>
      </c>
      <c r="H149" t="s">
        <v>5706</v>
      </c>
      <c r="I149" t="s">
        <v>18037</v>
      </c>
      <c r="J149" t="s">
        <v>4777</v>
      </c>
      <c r="K149">
        <v>466988</v>
      </c>
      <c r="L149" t="s">
        <v>4777</v>
      </c>
      <c r="M149">
        <v>1174267</v>
      </c>
      <c r="N149" t="s">
        <v>4777</v>
      </c>
      <c r="O149" t="s">
        <v>11467</v>
      </c>
      <c r="P149" t="s">
        <v>11466</v>
      </c>
      <c r="Q149">
        <v>8112</v>
      </c>
      <c r="R149" t="s">
        <v>4777</v>
      </c>
      <c r="S149">
        <v>28877</v>
      </c>
      <c r="T149" t="s">
        <v>4777</v>
      </c>
      <c r="U149" t="s">
        <v>4777</v>
      </c>
      <c r="V149" t="s">
        <v>11468</v>
      </c>
      <c r="W149">
        <v>45744</v>
      </c>
      <c r="X149">
        <v>8112</v>
      </c>
      <c r="Y149" t="s">
        <v>4777</v>
      </c>
      <c r="Z149" t="s">
        <v>11469</v>
      </c>
      <c r="AA149" t="s">
        <v>11011</v>
      </c>
      <c r="AB149" t="s">
        <v>5703</v>
      </c>
      <c r="AC149" t="s">
        <v>4777</v>
      </c>
      <c r="AD149" t="s">
        <v>11469</v>
      </c>
      <c r="AE149">
        <v>9569</v>
      </c>
      <c r="AF149" t="s">
        <v>4777</v>
      </c>
      <c r="AG149">
        <v>5152</v>
      </c>
      <c r="AH149" t="s">
        <v>4777</v>
      </c>
      <c r="AL149" t="str">
        <f>IF(PLAYERIDMAP2[[#This Row],[POS]]="C",MAX(AL$1:AL148)+1,"")</f>
        <v/>
      </c>
      <c r="AM149" t="str">
        <f>IFERROR(INDEX(PLAYERIDMAP2[PLAYERNAME],MATCH(ROW()-ROW(AM$1),CATCHERS,0)),"")</f>
        <v/>
      </c>
      <c r="AN149" t="str">
        <f>IF(PLAYERIDMAP2[[#This Row],[POS]]="1B",MAX(AN$1:AN148)+1,"")</f>
        <v/>
      </c>
      <c r="AO149" t="str">
        <f>IFERROR(INDEX(PLAYERIDMAP2[PLAYERNAME],MATCH(ROW()-ROW(AO$1),FIRSTBASE,0)),"")</f>
        <v/>
      </c>
      <c r="AP149">
        <f>IF(PLAYERIDMAP2[[#This Row],[POS]]="2B",MAX(AP$1:AP148)+1,"")</f>
        <v>13</v>
      </c>
      <c r="AQ149" t="str">
        <f>IFERROR(INDEX(PLAYERIDMAP2[PLAYERNAME],MATCH(ROW()-ROW(AQ$1),SECONDBASE,0)),"")</f>
        <v/>
      </c>
      <c r="AR149" t="str">
        <f>IF(PLAYERIDMAP2[[#This Row],[POS]]="3B",MAX(AR$1:AR148)+1,"")</f>
        <v/>
      </c>
      <c r="AS149" t="str">
        <f>IFERROR(INDEX(PLAYERIDMAP2[PLAYERNAME],MATCH(ROW()-ROW(AS$1),THIRDBASE,0)),"")</f>
        <v/>
      </c>
      <c r="AT149" t="str">
        <f>IF(PLAYERIDMAP2[[#This Row],[POS]]="SS",MAX(AT$1:AT148)+1,"")</f>
        <v/>
      </c>
      <c r="AU149" t="str">
        <f>IFERROR(INDEX(PLAYERIDMAP2[PLAYERNAME],MATCH(ROW()-ROW(AU$1),SHORTSTOP,0)),"")</f>
        <v/>
      </c>
      <c r="AV149" t="str">
        <f>IF(PLAYERIDMAP2[[#This Row],[POS]]="OF",MAX(AV$1:AV148)+1,"")</f>
        <v/>
      </c>
      <c r="AW149" t="str">
        <f>IFERROR(INDEX(PLAYERIDMAP2[PLAYERNAME],MATCH(ROW()-ROW(AW$1),OUTFIELD,0)),"")</f>
        <v>Alex Jackson</v>
      </c>
      <c r="AX149">
        <f>IF(PLAYERIDMAP2[[#This Row],[POS]]&lt;&gt;"P",MAX(AX$1:AX148)+1,"")</f>
        <v>77</v>
      </c>
      <c r="AY149" t="str">
        <f>IFERROR(INDEX(PLAYERIDMAP2[PLAYERNAME],MATCH(ROW()-ROW(AY$1),HITTERS,0)),"")</f>
        <v>Steve Clevenger</v>
      </c>
      <c r="AZ149" t="str">
        <f>IF(PLAYERIDMAP2[[#This Row],[POS]]="P",MAX(AZ$1:AZ148)+1,"")</f>
        <v/>
      </c>
      <c r="BA149" t="str">
        <f>IFERROR(INDEX(PLAYERIDMAP2[PLAYERNAME],MATCH(ROW()-ROW(BA$1),PITCHERS,0)),"")</f>
        <v>Aaron Cook</v>
      </c>
    </row>
    <row r="150" spans="1:53" x14ac:dyDescent="0.25">
      <c r="A150" t="s">
        <v>11470</v>
      </c>
      <c r="B150" t="s">
        <v>5111</v>
      </c>
      <c r="C150" s="1">
        <v>31463</v>
      </c>
      <c r="D150" t="s">
        <v>18601</v>
      </c>
      <c r="E150" t="s">
        <v>20325</v>
      </c>
      <c r="F150" t="s">
        <v>11016</v>
      </c>
      <c r="G150" t="s">
        <v>11016</v>
      </c>
      <c r="H150" t="s">
        <v>10998</v>
      </c>
      <c r="I150" t="s">
        <v>20326</v>
      </c>
      <c r="J150" t="s">
        <v>5111</v>
      </c>
      <c r="K150">
        <v>474865</v>
      </c>
      <c r="L150" t="s">
        <v>5111</v>
      </c>
      <c r="M150">
        <v>1262282</v>
      </c>
      <c r="N150" t="s">
        <v>5111</v>
      </c>
      <c r="O150" t="s">
        <v>11471</v>
      </c>
      <c r="P150" t="s">
        <v>11470</v>
      </c>
      <c r="Q150">
        <v>8519</v>
      </c>
      <c r="R150" t="s">
        <v>5111</v>
      </c>
      <c r="S150">
        <v>30014</v>
      </c>
      <c r="T150" t="s">
        <v>5111</v>
      </c>
      <c r="V150" t="s">
        <v>11472</v>
      </c>
      <c r="W150">
        <v>57657</v>
      </c>
      <c r="X150">
        <v>8519</v>
      </c>
      <c r="Y150" t="s">
        <v>5111</v>
      </c>
      <c r="Z150" t="s">
        <v>16393</v>
      </c>
      <c r="AA150" t="s">
        <v>10958</v>
      </c>
      <c r="AB150" t="s">
        <v>10958</v>
      </c>
      <c r="AD150" t="s">
        <v>16393</v>
      </c>
      <c r="AL150" t="str">
        <f>IF(PLAYERIDMAP2[[#This Row],[POS]]="C",MAX(AL$1:AL149)+1,"")</f>
        <v/>
      </c>
      <c r="AM150" t="str">
        <f>IFERROR(INDEX(PLAYERIDMAP2[PLAYERNAME],MATCH(ROW()-ROW(AM$1),CATCHERS,0)),"")</f>
        <v/>
      </c>
      <c r="AN150" t="str">
        <f>IF(PLAYERIDMAP2[[#This Row],[POS]]="1B",MAX(AN$1:AN149)+1,"")</f>
        <v/>
      </c>
      <c r="AO150" t="str">
        <f>IFERROR(INDEX(PLAYERIDMAP2[PLAYERNAME],MATCH(ROW()-ROW(AO$1),FIRSTBASE,0)),"")</f>
        <v/>
      </c>
      <c r="AP150" t="str">
        <f>IF(PLAYERIDMAP2[[#This Row],[POS]]="2B",MAX(AP$1:AP149)+1,"")</f>
        <v/>
      </c>
      <c r="AQ150" t="str">
        <f>IFERROR(INDEX(PLAYERIDMAP2[PLAYERNAME],MATCH(ROW()-ROW(AQ$1),SECONDBASE,0)),"")</f>
        <v/>
      </c>
      <c r="AR150" t="str">
        <f>IF(PLAYERIDMAP2[[#This Row],[POS]]="3B",MAX(AR$1:AR149)+1,"")</f>
        <v/>
      </c>
      <c r="AS150" t="str">
        <f>IFERROR(INDEX(PLAYERIDMAP2[PLAYERNAME],MATCH(ROW()-ROW(AS$1),THIRDBASE,0)),"")</f>
        <v/>
      </c>
      <c r="AT150" t="str">
        <f>IF(PLAYERIDMAP2[[#This Row],[POS]]="SS",MAX(AT$1:AT149)+1,"")</f>
        <v/>
      </c>
      <c r="AU150" t="str">
        <f>IFERROR(INDEX(PLAYERIDMAP2[PLAYERNAME],MATCH(ROW()-ROW(AU$1),SHORTSTOP,0)),"")</f>
        <v/>
      </c>
      <c r="AV150">
        <f>IF(PLAYERIDMAP2[[#This Row],[POS]]="OF",MAX(AV$1:AV149)+1,"")</f>
        <v>24</v>
      </c>
      <c r="AW150" t="str">
        <f>IFERROR(INDEX(PLAYERIDMAP2[PLAYERNAME],MATCH(ROW()-ROW(AW$1),OUTFIELD,0)),"")</f>
        <v>Austin Jackson</v>
      </c>
      <c r="AX150">
        <f>IF(PLAYERIDMAP2[[#This Row],[POS]]&lt;&gt;"P",MAX(AX$1:AX149)+1,"")</f>
        <v>78</v>
      </c>
      <c r="AY150" t="str">
        <f>IFERROR(INDEX(PLAYERIDMAP2[PLAYERNAME],MATCH(ROW()-ROW(AY$1),HITTERS,0)),"")</f>
        <v>Chris Coghlan</v>
      </c>
      <c r="AZ150" t="str">
        <f>IF(PLAYERIDMAP2[[#This Row],[POS]]="P",MAX(AZ$1:AZ149)+1,"")</f>
        <v/>
      </c>
      <c r="BA150" t="str">
        <f>IFERROR(INDEX(PLAYERIDMAP2[PLAYERNAME],MATCH(ROW()-ROW(BA$1),PITCHERS,0)),"")</f>
        <v>Ryan Cook</v>
      </c>
    </row>
    <row r="151" spans="1:53" x14ac:dyDescent="0.25">
      <c r="A151" t="s">
        <v>11473</v>
      </c>
      <c r="B151" t="s">
        <v>2930</v>
      </c>
      <c r="C151" s="1">
        <v>29215</v>
      </c>
      <c r="D151" t="s">
        <v>17398</v>
      </c>
      <c r="E151" t="s">
        <v>17399</v>
      </c>
      <c r="F151" t="s">
        <v>11068</v>
      </c>
      <c r="G151" t="s">
        <v>16838</v>
      </c>
      <c r="H151" t="s">
        <v>11110</v>
      </c>
      <c r="I151" t="s">
        <v>17400</v>
      </c>
      <c r="J151" t="s">
        <v>2930</v>
      </c>
      <c r="K151">
        <v>400268</v>
      </c>
      <c r="L151" t="s">
        <v>2930</v>
      </c>
      <c r="M151">
        <v>223541</v>
      </c>
      <c r="N151" t="s">
        <v>2930</v>
      </c>
      <c r="O151" t="s">
        <v>11474</v>
      </c>
      <c r="P151" t="s">
        <v>11473</v>
      </c>
      <c r="Q151">
        <v>8804</v>
      </c>
      <c r="R151" t="s">
        <v>2930</v>
      </c>
      <c r="S151">
        <v>29554</v>
      </c>
      <c r="T151" t="s">
        <v>2930</v>
      </c>
      <c r="V151" t="s">
        <v>11475</v>
      </c>
      <c r="W151">
        <v>32953</v>
      </c>
      <c r="X151">
        <v>8804</v>
      </c>
      <c r="Y151" t="s">
        <v>2930</v>
      </c>
      <c r="Z151" t="s">
        <v>16394</v>
      </c>
      <c r="AA151" t="s">
        <v>5703</v>
      </c>
      <c r="AB151" t="s">
        <v>5703</v>
      </c>
      <c r="AD151" t="s">
        <v>16394</v>
      </c>
      <c r="AL151">
        <f>IF(PLAYERIDMAP2[[#This Row],[POS]]="C",MAX(AL$1:AL150)+1,"")</f>
        <v>10</v>
      </c>
      <c r="AM151" t="str">
        <f>IFERROR(INDEX(PLAYERIDMAP2[PLAYERNAME],MATCH(ROW()-ROW(AM$1),CATCHERS,0)),"")</f>
        <v/>
      </c>
      <c r="AN151" t="str">
        <f>IF(PLAYERIDMAP2[[#This Row],[POS]]="1B",MAX(AN$1:AN150)+1,"")</f>
        <v/>
      </c>
      <c r="AO151" t="str">
        <f>IFERROR(INDEX(PLAYERIDMAP2[PLAYERNAME],MATCH(ROW()-ROW(AO$1),FIRSTBASE,0)),"")</f>
        <v/>
      </c>
      <c r="AP151" t="str">
        <f>IF(PLAYERIDMAP2[[#This Row],[POS]]="2B",MAX(AP$1:AP150)+1,"")</f>
        <v/>
      </c>
      <c r="AQ151" t="str">
        <f>IFERROR(INDEX(PLAYERIDMAP2[PLAYERNAME],MATCH(ROW()-ROW(AQ$1),SECONDBASE,0)),"")</f>
        <v/>
      </c>
      <c r="AR151" t="str">
        <f>IF(PLAYERIDMAP2[[#This Row],[POS]]="3B",MAX(AR$1:AR150)+1,"")</f>
        <v/>
      </c>
      <c r="AS151" t="str">
        <f>IFERROR(INDEX(PLAYERIDMAP2[PLAYERNAME],MATCH(ROW()-ROW(AS$1),THIRDBASE,0)),"")</f>
        <v/>
      </c>
      <c r="AT151" t="str">
        <f>IF(PLAYERIDMAP2[[#This Row],[POS]]="SS",MAX(AT$1:AT150)+1,"")</f>
        <v/>
      </c>
      <c r="AU151" t="str">
        <f>IFERROR(INDEX(PLAYERIDMAP2[PLAYERNAME],MATCH(ROW()-ROW(AU$1),SHORTSTOP,0)),"")</f>
        <v/>
      </c>
      <c r="AV151" t="str">
        <f>IF(PLAYERIDMAP2[[#This Row],[POS]]="OF",MAX(AV$1:AV150)+1,"")</f>
        <v/>
      </c>
      <c r="AW151" t="str">
        <f>IFERROR(INDEX(PLAYERIDMAP2[PLAYERNAME],MATCH(ROW()-ROW(AW$1),OUTFIELD,0)),"")</f>
        <v>Brett Jackson</v>
      </c>
      <c r="AX151">
        <f>IF(PLAYERIDMAP2[[#This Row],[POS]]&lt;&gt;"P",MAX(AX$1:AX150)+1,"")</f>
        <v>79</v>
      </c>
      <c r="AY151" t="str">
        <f>IFERROR(INDEX(PLAYERIDMAP2[PLAYERNAME],MATCH(ROW()-ROW(AY$1),HITTERS,0)),"")</f>
        <v>Chris Colabello</v>
      </c>
      <c r="AZ151" t="str">
        <f>IF(PLAYERIDMAP2[[#This Row],[POS]]="P",MAX(AZ$1:AZ150)+1,"")</f>
        <v/>
      </c>
      <c r="BA151" t="str">
        <f>IFERROR(INDEX(PLAYERIDMAP2[PLAYERNAME],MATCH(ROW()-ROW(BA$1),PITCHERS,0)),"")</f>
        <v>Patrick Corbin</v>
      </c>
    </row>
    <row r="152" spans="1:53" x14ac:dyDescent="0.25">
      <c r="A152" t="s">
        <v>11476</v>
      </c>
      <c r="B152" t="s">
        <v>4793</v>
      </c>
      <c r="C152" s="1">
        <v>29955</v>
      </c>
      <c r="D152" t="s">
        <v>17440</v>
      </c>
      <c r="E152" t="s">
        <v>20411</v>
      </c>
      <c r="F152" t="s">
        <v>11164</v>
      </c>
      <c r="G152" t="s">
        <v>16838</v>
      </c>
      <c r="H152" t="s">
        <v>10998</v>
      </c>
      <c r="I152" t="s">
        <v>20412</v>
      </c>
      <c r="J152" t="s">
        <v>4793</v>
      </c>
      <c r="K152">
        <v>430652</v>
      </c>
      <c r="L152" t="s">
        <v>4793</v>
      </c>
      <c r="M152">
        <v>292037</v>
      </c>
      <c r="N152" t="s">
        <v>4793</v>
      </c>
      <c r="O152" t="s">
        <v>11477</v>
      </c>
      <c r="P152" t="s">
        <v>11476</v>
      </c>
      <c r="Q152">
        <v>8377</v>
      </c>
      <c r="R152" t="s">
        <v>4793</v>
      </c>
      <c r="S152">
        <v>29262</v>
      </c>
      <c r="T152" t="s">
        <v>4793</v>
      </c>
      <c r="V152" t="s">
        <v>11478</v>
      </c>
      <c r="W152">
        <v>31700</v>
      </c>
      <c r="X152">
        <v>8377</v>
      </c>
      <c r="Y152" t="s">
        <v>4793</v>
      </c>
      <c r="Z152" t="s">
        <v>11479</v>
      </c>
      <c r="AA152" t="s">
        <v>5703</v>
      </c>
      <c r="AB152" t="s">
        <v>5703</v>
      </c>
      <c r="AC152" t="s">
        <v>4793</v>
      </c>
      <c r="AD152" t="s">
        <v>11479</v>
      </c>
      <c r="AF152" t="s">
        <v>4793</v>
      </c>
      <c r="AG152">
        <v>5439</v>
      </c>
      <c r="AH152" t="s">
        <v>4793</v>
      </c>
      <c r="AL152" t="str">
        <f>IF(PLAYERIDMAP2[[#This Row],[POS]]="C",MAX(AL$1:AL151)+1,"")</f>
        <v/>
      </c>
      <c r="AM152" t="str">
        <f>IFERROR(INDEX(PLAYERIDMAP2[PLAYERNAME],MATCH(ROW()-ROW(AM$1),CATCHERS,0)),"")</f>
        <v/>
      </c>
      <c r="AN152" t="str">
        <f>IF(PLAYERIDMAP2[[#This Row],[POS]]="1B",MAX(AN$1:AN151)+1,"")</f>
        <v/>
      </c>
      <c r="AO152" t="str">
        <f>IFERROR(INDEX(PLAYERIDMAP2[PLAYERNAME],MATCH(ROW()-ROW(AO$1),FIRSTBASE,0)),"")</f>
        <v/>
      </c>
      <c r="AP152" t="str">
        <f>IF(PLAYERIDMAP2[[#This Row],[POS]]="2B",MAX(AP$1:AP151)+1,"")</f>
        <v/>
      </c>
      <c r="AQ152" t="str">
        <f>IFERROR(INDEX(PLAYERIDMAP2[PLAYERNAME],MATCH(ROW()-ROW(AQ$1),SECONDBASE,0)),"")</f>
        <v/>
      </c>
      <c r="AR152" t="str">
        <f>IF(PLAYERIDMAP2[[#This Row],[POS]]="3B",MAX(AR$1:AR151)+1,"")</f>
        <v/>
      </c>
      <c r="AS152" t="str">
        <f>IFERROR(INDEX(PLAYERIDMAP2[PLAYERNAME],MATCH(ROW()-ROW(AS$1),THIRDBASE,0)),"")</f>
        <v/>
      </c>
      <c r="AT152" t="str">
        <f>IF(PLAYERIDMAP2[[#This Row],[POS]]="SS",MAX(AT$1:AT151)+1,"")</f>
        <v/>
      </c>
      <c r="AU152" t="str">
        <f>IFERROR(INDEX(PLAYERIDMAP2[PLAYERNAME],MATCH(ROW()-ROW(AU$1),SHORTSTOP,0)),"")</f>
        <v/>
      </c>
      <c r="AV152">
        <f>IF(PLAYERIDMAP2[[#This Row],[POS]]="OF",MAX(AV$1:AV151)+1,"")</f>
        <v>25</v>
      </c>
      <c r="AW152" t="str">
        <f>IFERROR(INDEX(PLAYERIDMAP2[PLAYERNAME],MATCH(ROW()-ROW(AW$1),OUTFIELD,0)),"")</f>
        <v>Conor Jackson</v>
      </c>
      <c r="AX152">
        <f>IF(PLAYERIDMAP2[[#This Row],[POS]]&lt;&gt;"P",MAX(AX$1:AX151)+1,"")</f>
        <v>80</v>
      </c>
      <c r="AY152" t="str">
        <f>IFERROR(INDEX(PLAYERIDMAP2[PLAYERNAME],MATCH(ROW()-ROW(AY$1),HITTERS,0)),"")</f>
        <v>Tyler Collins</v>
      </c>
      <c r="AZ152" t="str">
        <f>IF(PLAYERIDMAP2[[#This Row],[POS]]="P",MAX(AZ$1:AZ151)+1,"")</f>
        <v/>
      </c>
      <c r="BA152" t="str">
        <f>IFERROR(INDEX(PLAYERIDMAP2[PLAYERNAME],MATCH(ROW()-ROW(BA$1),PITCHERS,0)),"")</f>
        <v>Francisco Cordero</v>
      </c>
    </row>
    <row r="153" spans="1:53" x14ac:dyDescent="0.25">
      <c r="A153" t="s">
        <v>11480</v>
      </c>
      <c r="B153" t="s">
        <v>5024</v>
      </c>
      <c r="C153" s="1">
        <v>31867</v>
      </c>
      <c r="D153" t="s">
        <v>18189</v>
      </c>
      <c r="E153" t="s">
        <v>18190</v>
      </c>
      <c r="F153" t="s">
        <v>11176</v>
      </c>
      <c r="G153" t="s">
        <v>16838</v>
      </c>
      <c r="H153" t="s">
        <v>10998</v>
      </c>
      <c r="I153" t="s">
        <v>18191</v>
      </c>
      <c r="J153" t="s">
        <v>5024</v>
      </c>
      <c r="K153">
        <v>488721</v>
      </c>
      <c r="L153" t="s">
        <v>5024</v>
      </c>
      <c r="M153">
        <v>1099038</v>
      </c>
      <c r="N153" t="s">
        <v>5024</v>
      </c>
      <c r="O153" t="s">
        <v>11481</v>
      </c>
      <c r="P153" t="s">
        <v>11480</v>
      </c>
      <c r="Q153">
        <v>8777</v>
      </c>
      <c r="R153" t="s">
        <v>5024</v>
      </c>
      <c r="S153">
        <v>29318</v>
      </c>
      <c r="T153" t="s">
        <v>5024</v>
      </c>
      <c r="U153" t="s">
        <v>5024</v>
      </c>
      <c r="V153" t="s">
        <v>11482</v>
      </c>
      <c r="W153">
        <v>50054</v>
      </c>
      <c r="X153">
        <v>8777</v>
      </c>
      <c r="Y153" t="s">
        <v>5024</v>
      </c>
      <c r="Z153" t="s">
        <v>11483</v>
      </c>
      <c r="AA153" t="s">
        <v>5703</v>
      </c>
      <c r="AB153" t="s">
        <v>5703</v>
      </c>
      <c r="AC153" t="s">
        <v>5024</v>
      </c>
      <c r="AD153" t="s">
        <v>11483</v>
      </c>
      <c r="AE153">
        <v>8687</v>
      </c>
      <c r="AF153" t="s">
        <v>5024</v>
      </c>
      <c r="AG153">
        <v>12475</v>
      </c>
      <c r="AH153" t="s">
        <v>5024</v>
      </c>
      <c r="AL153" t="str">
        <f>IF(PLAYERIDMAP2[[#This Row],[POS]]="C",MAX(AL$1:AL152)+1,"")</f>
        <v/>
      </c>
      <c r="AM153" t="str">
        <f>IFERROR(INDEX(PLAYERIDMAP2[PLAYERNAME],MATCH(ROW()-ROW(AM$1),CATCHERS,0)),"")</f>
        <v/>
      </c>
      <c r="AN153" t="str">
        <f>IF(PLAYERIDMAP2[[#This Row],[POS]]="1B",MAX(AN$1:AN152)+1,"")</f>
        <v/>
      </c>
      <c r="AO153" t="str">
        <f>IFERROR(INDEX(PLAYERIDMAP2[PLAYERNAME],MATCH(ROW()-ROW(AO$1),FIRSTBASE,0)),"")</f>
        <v/>
      </c>
      <c r="AP153" t="str">
        <f>IF(PLAYERIDMAP2[[#This Row],[POS]]="2B",MAX(AP$1:AP152)+1,"")</f>
        <v/>
      </c>
      <c r="AQ153" t="str">
        <f>IFERROR(INDEX(PLAYERIDMAP2[PLAYERNAME],MATCH(ROW()-ROW(AQ$1),SECONDBASE,0)),"")</f>
        <v/>
      </c>
      <c r="AR153" t="str">
        <f>IF(PLAYERIDMAP2[[#This Row],[POS]]="3B",MAX(AR$1:AR152)+1,"")</f>
        <v/>
      </c>
      <c r="AS153" t="str">
        <f>IFERROR(INDEX(PLAYERIDMAP2[PLAYERNAME],MATCH(ROW()-ROW(AS$1),THIRDBASE,0)),"")</f>
        <v/>
      </c>
      <c r="AT153" t="str">
        <f>IF(PLAYERIDMAP2[[#This Row],[POS]]="SS",MAX(AT$1:AT152)+1,"")</f>
        <v/>
      </c>
      <c r="AU153" t="str">
        <f>IFERROR(INDEX(PLAYERIDMAP2[PLAYERNAME],MATCH(ROW()-ROW(AU$1),SHORTSTOP,0)),"")</f>
        <v/>
      </c>
      <c r="AV153">
        <f>IF(PLAYERIDMAP2[[#This Row],[POS]]="OF",MAX(AV$1:AV152)+1,"")</f>
        <v>26</v>
      </c>
      <c r="AW153" t="str">
        <f>IFERROR(INDEX(PLAYERIDMAP2[PLAYERNAME],MATCH(ROW()-ROW(AW$1),OUTFIELD,0)),"")</f>
        <v>Jon Jay</v>
      </c>
      <c r="AX153">
        <f>IF(PLAYERIDMAP2[[#This Row],[POS]]&lt;&gt;"P",MAX(AX$1:AX152)+1,"")</f>
        <v>81</v>
      </c>
      <c r="AY153" t="str">
        <f>IFERROR(INDEX(PLAYERIDMAP2[PLAYERNAME],MATCH(ROW()-ROW(AY$1),HITTERS,0)),"")</f>
        <v>Christian Colon</v>
      </c>
      <c r="AZ153" t="str">
        <f>IF(PLAYERIDMAP2[[#This Row],[POS]]="P",MAX(AZ$1:AZ152)+1,"")</f>
        <v/>
      </c>
      <c r="BA153" t="str">
        <f>IFERROR(INDEX(PLAYERIDMAP2[PLAYERNAME],MATCH(ROW()-ROW(BA$1),PITCHERS,0)),"")</f>
        <v>Kevin Correia</v>
      </c>
    </row>
    <row r="154" spans="1:53" x14ac:dyDescent="0.25">
      <c r="A154" t="s">
        <v>17072</v>
      </c>
      <c r="B154" t="s">
        <v>5320</v>
      </c>
      <c r="C154" s="1">
        <v>32291</v>
      </c>
      <c r="D154" t="s">
        <v>16867</v>
      </c>
      <c r="E154" t="s">
        <v>17073</v>
      </c>
      <c r="F154" t="s">
        <v>11082</v>
      </c>
      <c r="G154" t="s">
        <v>16838</v>
      </c>
      <c r="H154" t="s">
        <v>11003</v>
      </c>
      <c r="I154" t="s">
        <v>17074</v>
      </c>
      <c r="J154" t="s">
        <v>5320</v>
      </c>
      <c r="K154">
        <v>571506</v>
      </c>
      <c r="L154" t="s">
        <v>5320</v>
      </c>
      <c r="M154">
        <v>1741754</v>
      </c>
      <c r="N154" t="s">
        <v>5320</v>
      </c>
      <c r="O154" t="s">
        <v>17075</v>
      </c>
      <c r="P154" t="s">
        <v>17072</v>
      </c>
      <c r="Q154">
        <v>9723</v>
      </c>
      <c r="R154" t="s">
        <v>5320</v>
      </c>
      <c r="S154">
        <v>31453</v>
      </c>
      <c r="T154" t="s">
        <v>5320</v>
      </c>
      <c r="W154">
        <v>59603</v>
      </c>
      <c r="X154">
        <v>9723</v>
      </c>
      <c r="Y154" t="s">
        <v>5320</v>
      </c>
      <c r="Z154" t="s">
        <v>17076</v>
      </c>
      <c r="AA154" t="s">
        <v>10958</v>
      </c>
      <c r="AB154" t="s">
        <v>5703</v>
      </c>
      <c r="AD154" t="s">
        <v>17076</v>
      </c>
      <c r="AF154" t="s">
        <v>5320</v>
      </c>
      <c r="AG154">
        <v>14004</v>
      </c>
      <c r="AH154" t="s">
        <v>5320</v>
      </c>
      <c r="AL154" t="str">
        <f>IF(PLAYERIDMAP2[[#This Row],[POS]]="C",MAX(AL$1:AL153)+1,"")</f>
        <v/>
      </c>
      <c r="AM154" t="str">
        <f>IFERROR(INDEX(PLAYERIDMAP2[PLAYERNAME],MATCH(ROW()-ROW(AM$1),CATCHERS,0)),"")</f>
        <v/>
      </c>
      <c r="AN154">
        <f>IF(PLAYERIDMAP2[[#This Row],[POS]]="1B",MAX(AN$1:AN153)+1,"")</f>
        <v>11</v>
      </c>
      <c r="AO154" t="str">
        <f>IFERROR(INDEX(PLAYERIDMAP2[PLAYERNAME],MATCH(ROW()-ROW(AO$1),FIRSTBASE,0)),"")</f>
        <v/>
      </c>
      <c r="AP154" t="str">
        <f>IF(PLAYERIDMAP2[[#This Row],[POS]]="2B",MAX(AP$1:AP153)+1,"")</f>
        <v/>
      </c>
      <c r="AQ154" t="str">
        <f>IFERROR(INDEX(PLAYERIDMAP2[PLAYERNAME],MATCH(ROW()-ROW(AQ$1),SECONDBASE,0)),"")</f>
        <v/>
      </c>
      <c r="AR154" t="str">
        <f>IF(PLAYERIDMAP2[[#This Row],[POS]]="3B",MAX(AR$1:AR153)+1,"")</f>
        <v/>
      </c>
      <c r="AS154" t="str">
        <f>IFERROR(INDEX(PLAYERIDMAP2[PLAYERNAME],MATCH(ROW()-ROW(AS$1),THIRDBASE,0)),"")</f>
        <v/>
      </c>
      <c r="AT154" t="str">
        <f>IF(PLAYERIDMAP2[[#This Row],[POS]]="SS",MAX(AT$1:AT153)+1,"")</f>
        <v/>
      </c>
      <c r="AU154" t="str">
        <f>IFERROR(INDEX(PLAYERIDMAP2[PLAYERNAME],MATCH(ROW()-ROW(AU$1),SHORTSTOP,0)),"")</f>
        <v/>
      </c>
      <c r="AV154" t="str">
        <f>IF(PLAYERIDMAP2[[#This Row],[POS]]="OF",MAX(AV$1:AV153)+1,"")</f>
        <v/>
      </c>
      <c r="AW154" t="str">
        <f>IFERROR(INDEX(PLAYERIDMAP2[PLAYERNAME],MATCH(ROW()-ROW(AW$1),OUTFIELD,0)),"")</f>
        <v>Desmond Jennings</v>
      </c>
      <c r="AX154">
        <f>IF(PLAYERIDMAP2[[#This Row],[POS]]&lt;&gt;"P",MAX(AX$1:AX153)+1,"")</f>
        <v>82</v>
      </c>
      <c r="AY154" t="str">
        <f>IFERROR(INDEX(PLAYERIDMAP2[PLAYERNAME],MATCH(ROW()-ROW(AY$1),HITTERS,0)),"")</f>
        <v>Tyler Colvin</v>
      </c>
      <c r="AZ154" t="str">
        <f>IF(PLAYERIDMAP2[[#This Row],[POS]]="P",MAX(AZ$1:AZ153)+1,"")</f>
        <v/>
      </c>
      <c r="BA154" t="str">
        <f>IFERROR(INDEX(PLAYERIDMAP2[PLAYERNAME],MATCH(ROW()-ROW(BA$1),PITCHERS,0)),"")</f>
        <v>Jarred Cosart</v>
      </c>
    </row>
    <row r="155" spans="1:53" x14ac:dyDescent="0.25">
      <c r="A155" t="s">
        <v>11484</v>
      </c>
      <c r="B155" t="s">
        <v>5119</v>
      </c>
      <c r="C155" s="1">
        <v>30312</v>
      </c>
      <c r="D155" t="s">
        <v>16882</v>
      </c>
      <c r="E155" t="s">
        <v>18218</v>
      </c>
      <c r="F155" t="s">
        <v>11068</v>
      </c>
      <c r="G155" t="s">
        <v>16838</v>
      </c>
      <c r="H155" t="s">
        <v>10998</v>
      </c>
      <c r="I155" t="s">
        <v>18219</v>
      </c>
      <c r="J155" t="s">
        <v>5119</v>
      </c>
      <c r="K155">
        <v>456422</v>
      </c>
      <c r="L155" t="s">
        <v>5119</v>
      </c>
      <c r="M155">
        <v>548112</v>
      </c>
      <c r="N155" t="s">
        <v>5119</v>
      </c>
      <c r="O155" t="s">
        <v>11485</v>
      </c>
      <c r="P155" t="s">
        <v>11484</v>
      </c>
      <c r="Q155">
        <v>7828</v>
      </c>
      <c r="R155" t="s">
        <v>5119</v>
      </c>
      <c r="S155">
        <v>28535</v>
      </c>
      <c r="T155" t="s">
        <v>5119</v>
      </c>
      <c r="U155" t="s">
        <v>5119</v>
      </c>
      <c r="V155" t="s">
        <v>11486</v>
      </c>
      <c r="W155">
        <v>45394</v>
      </c>
      <c r="X155">
        <v>7828</v>
      </c>
      <c r="Y155" t="s">
        <v>5119</v>
      </c>
      <c r="Z155" t="s">
        <v>11487</v>
      </c>
      <c r="AA155" t="s">
        <v>10958</v>
      </c>
      <c r="AB155" t="s">
        <v>5703</v>
      </c>
      <c r="AC155" t="s">
        <v>5119</v>
      </c>
      <c r="AD155" t="s">
        <v>11487</v>
      </c>
      <c r="AE155">
        <v>8108</v>
      </c>
      <c r="AF155" t="s">
        <v>5119</v>
      </c>
      <c r="AG155">
        <v>5141</v>
      </c>
      <c r="AH155" t="s">
        <v>5119</v>
      </c>
      <c r="AL155" t="str">
        <f>IF(PLAYERIDMAP2[[#This Row],[POS]]="C",MAX(AL$1:AL154)+1,"")</f>
        <v/>
      </c>
      <c r="AM155" t="str">
        <f>IFERROR(INDEX(PLAYERIDMAP2[PLAYERNAME],MATCH(ROW()-ROW(AM$1),CATCHERS,0)),"")</f>
        <v/>
      </c>
      <c r="AN155" t="str">
        <f>IF(PLAYERIDMAP2[[#This Row],[POS]]="1B",MAX(AN$1:AN154)+1,"")</f>
        <v/>
      </c>
      <c r="AO155" t="str">
        <f>IFERROR(INDEX(PLAYERIDMAP2[PLAYERNAME],MATCH(ROW()-ROW(AO$1),FIRSTBASE,0)),"")</f>
        <v/>
      </c>
      <c r="AP155" t="str">
        <f>IF(PLAYERIDMAP2[[#This Row],[POS]]="2B",MAX(AP$1:AP154)+1,"")</f>
        <v/>
      </c>
      <c r="AQ155" t="str">
        <f>IFERROR(INDEX(PLAYERIDMAP2[PLAYERNAME],MATCH(ROW()-ROW(AQ$1),SECONDBASE,0)),"")</f>
        <v/>
      </c>
      <c r="AR155" t="str">
        <f>IF(PLAYERIDMAP2[[#This Row],[POS]]="3B",MAX(AR$1:AR154)+1,"")</f>
        <v/>
      </c>
      <c r="AS155" t="str">
        <f>IFERROR(INDEX(PLAYERIDMAP2[PLAYERNAME],MATCH(ROW()-ROW(AS$1),THIRDBASE,0)),"")</f>
        <v/>
      </c>
      <c r="AT155" t="str">
        <f>IF(PLAYERIDMAP2[[#This Row],[POS]]="SS",MAX(AT$1:AT154)+1,"")</f>
        <v/>
      </c>
      <c r="AU155" t="str">
        <f>IFERROR(INDEX(PLAYERIDMAP2[PLAYERNAME],MATCH(ROW()-ROW(AU$1),SHORTSTOP,0)),"")</f>
        <v/>
      </c>
      <c r="AV155">
        <f>IF(PLAYERIDMAP2[[#This Row],[POS]]="OF",MAX(AV$1:AV154)+1,"")</f>
        <v>27</v>
      </c>
      <c r="AW155" t="str">
        <f>IFERROR(INDEX(PLAYERIDMAP2[PLAYERNAME],MATCH(ROW()-ROW(AW$1),OUTFIELD,0)),"")</f>
        <v>Elliot Johnson</v>
      </c>
      <c r="AX155">
        <f>IF(PLAYERIDMAP2[[#This Row],[POS]]&lt;&gt;"P",MAX(AX$1:AX154)+1,"")</f>
        <v>83</v>
      </c>
      <c r="AY155" t="str">
        <f>IFERROR(INDEX(PLAYERIDMAP2[PLAYERNAME],MATCH(ROW()-ROW(AY$1),HITTERS,0)),"")</f>
        <v>Michael Conforto</v>
      </c>
      <c r="AZ155" t="str">
        <f>IF(PLAYERIDMAP2[[#This Row],[POS]]="P",MAX(AZ$1:AZ154)+1,"")</f>
        <v/>
      </c>
      <c r="BA155" t="str">
        <f>IFERROR(INDEX(PLAYERIDMAP2[PLAYERNAME],MATCH(ROW()-ROW(BA$1),PITCHERS,0)),"")</f>
        <v>Neal Cotts</v>
      </c>
    </row>
    <row r="156" spans="1:53" x14ac:dyDescent="0.25">
      <c r="A156" t="s">
        <v>11488</v>
      </c>
      <c r="B156" t="s">
        <v>10237</v>
      </c>
      <c r="C156" s="1">
        <v>31664</v>
      </c>
      <c r="D156" t="s">
        <v>16882</v>
      </c>
      <c r="E156" t="s">
        <v>19812</v>
      </c>
      <c r="F156" t="s">
        <v>11053</v>
      </c>
      <c r="G156" t="s">
        <v>16838</v>
      </c>
      <c r="H156" t="s">
        <v>10988</v>
      </c>
      <c r="I156" t="s">
        <v>19813</v>
      </c>
      <c r="J156" t="s">
        <v>10237</v>
      </c>
      <c r="K156">
        <v>476601</v>
      </c>
      <c r="L156" t="s">
        <v>10237</v>
      </c>
      <c r="M156">
        <v>1539221</v>
      </c>
      <c r="N156" t="s">
        <v>10237</v>
      </c>
      <c r="O156" t="s">
        <v>11489</v>
      </c>
      <c r="P156" t="s">
        <v>11488</v>
      </c>
      <c r="Q156">
        <v>8341</v>
      </c>
      <c r="R156" t="s">
        <v>10237</v>
      </c>
      <c r="S156">
        <v>29225</v>
      </c>
      <c r="T156" t="s">
        <v>10237</v>
      </c>
      <c r="V156" t="s">
        <v>11490</v>
      </c>
      <c r="W156">
        <v>47099</v>
      </c>
      <c r="X156">
        <v>8341</v>
      </c>
      <c r="Y156" t="s">
        <v>10237</v>
      </c>
      <c r="Z156" t="s">
        <v>16395</v>
      </c>
      <c r="AA156" t="s">
        <v>5703</v>
      </c>
      <c r="AB156" t="s">
        <v>5703</v>
      </c>
      <c r="AD156" t="s">
        <v>16395</v>
      </c>
      <c r="AL156" t="str">
        <f>IF(PLAYERIDMAP2[[#This Row],[POS]]="C",MAX(AL$1:AL155)+1,"")</f>
        <v/>
      </c>
      <c r="AM156" t="str">
        <f>IFERROR(INDEX(PLAYERIDMAP2[PLAYERNAME],MATCH(ROW()-ROW(AM$1),CATCHERS,0)),"")</f>
        <v/>
      </c>
      <c r="AN156" t="str">
        <f>IF(PLAYERIDMAP2[[#This Row],[POS]]="1B",MAX(AN$1:AN155)+1,"")</f>
        <v/>
      </c>
      <c r="AO156" t="str">
        <f>IFERROR(INDEX(PLAYERIDMAP2[PLAYERNAME],MATCH(ROW()-ROW(AO$1),FIRSTBASE,0)),"")</f>
        <v/>
      </c>
      <c r="AP156" t="str">
        <f>IF(PLAYERIDMAP2[[#This Row],[POS]]="2B",MAX(AP$1:AP155)+1,"")</f>
        <v/>
      </c>
      <c r="AQ156" t="str">
        <f>IFERROR(INDEX(PLAYERIDMAP2[PLAYERNAME],MATCH(ROW()-ROW(AQ$1),SECONDBASE,0)),"")</f>
        <v/>
      </c>
      <c r="AR156" t="str">
        <f>IF(PLAYERIDMAP2[[#This Row],[POS]]="3B",MAX(AR$1:AR155)+1,"")</f>
        <v/>
      </c>
      <c r="AS156" t="str">
        <f>IFERROR(INDEX(PLAYERIDMAP2[PLAYERNAME],MATCH(ROW()-ROW(AS$1),THIRDBASE,0)),"")</f>
        <v/>
      </c>
      <c r="AT156" t="str">
        <f>IF(PLAYERIDMAP2[[#This Row],[POS]]="SS",MAX(AT$1:AT155)+1,"")</f>
        <v/>
      </c>
      <c r="AU156" t="str">
        <f>IFERROR(INDEX(PLAYERIDMAP2[PLAYERNAME],MATCH(ROW()-ROW(AU$1),SHORTSTOP,0)),"")</f>
        <v/>
      </c>
      <c r="AV156" t="str">
        <f>IF(PLAYERIDMAP2[[#This Row],[POS]]="OF",MAX(AV$1:AV155)+1,"")</f>
        <v/>
      </c>
      <c r="AW156" t="str">
        <f>IFERROR(INDEX(PLAYERIDMAP2[PLAYERNAME],MATCH(ROW()-ROW(AW$1),OUTFIELD,0)),"")</f>
        <v>Reed Johnson</v>
      </c>
      <c r="AX156" t="str">
        <f>IF(PLAYERIDMAP2[[#This Row],[POS]]&lt;&gt;"P",MAX(AX$1:AX155)+1,"")</f>
        <v/>
      </c>
      <c r="AY156" t="str">
        <f>IFERROR(INDEX(PLAYERIDMAP2[PLAYERNAME],MATCH(ROW()-ROW(AY$1),HITTERS,0)),"")</f>
        <v>Hank Conger</v>
      </c>
      <c r="AZ156">
        <f>IF(PLAYERIDMAP2[[#This Row],[POS]]="P",MAX(AZ$1:AZ155)+1,"")</f>
        <v>72</v>
      </c>
      <c r="BA156" t="str">
        <f>IFERROR(INDEX(PLAYERIDMAP2[PLAYERNAME],MATCH(ROW()-ROW(BA$1),PITCHERS,0)),"")</f>
        <v>Jesse Crain</v>
      </c>
    </row>
    <row r="157" spans="1:53" x14ac:dyDescent="0.25">
      <c r="A157" t="s">
        <v>11491</v>
      </c>
      <c r="B157" t="s">
        <v>10936</v>
      </c>
      <c r="C157" s="1">
        <v>32290</v>
      </c>
      <c r="D157" t="s">
        <v>17108</v>
      </c>
      <c r="E157" t="s">
        <v>17109</v>
      </c>
      <c r="F157" t="s">
        <v>11142</v>
      </c>
      <c r="G157" t="s">
        <v>14693</v>
      </c>
      <c r="H157" t="s">
        <v>10988</v>
      </c>
      <c r="I157" t="s">
        <v>17110</v>
      </c>
      <c r="J157" t="s">
        <v>10936</v>
      </c>
      <c r="K157">
        <v>502202</v>
      </c>
      <c r="L157" t="s">
        <v>10936</v>
      </c>
      <c r="M157">
        <v>1813265</v>
      </c>
      <c r="N157" t="s">
        <v>10936</v>
      </c>
      <c r="O157" t="s">
        <v>11492</v>
      </c>
      <c r="P157" t="s">
        <v>11491</v>
      </c>
      <c r="Q157">
        <v>9215</v>
      </c>
      <c r="R157" t="s">
        <v>10936</v>
      </c>
      <c r="S157">
        <v>31495</v>
      </c>
      <c r="T157" t="s">
        <v>10936</v>
      </c>
      <c r="V157" t="s">
        <v>11493</v>
      </c>
      <c r="W157">
        <v>65809</v>
      </c>
      <c r="X157">
        <v>9215</v>
      </c>
      <c r="Y157" t="s">
        <v>10936</v>
      </c>
      <c r="Z157" t="s">
        <v>11494</v>
      </c>
      <c r="AA157" t="s">
        <v>5703</v>
      </c>
      <c r="AB157" t="s">
        <v>5703</v>
      </c>
      <c r="AC157" t="s">
        <v>16396</v>
      </c>
      <c r="AD157" t="s">
        <v>11494</v>
      </c>
      <c r="AE157">
        <v>10984</v>
      </c>
      <c r="AF157" t="s">
        <v>16396</v>
      </c>
      <c r="AG157">
        <v>14047</v>
      </c>
      <c r="AH157" t="s">
        <v>10936</v>
      </c>
      <c r="AL157" t="str">
        <f>IF(PLAYERIDMAP2[[#This Row],[POS]]="C",MAX(AL$1:AL156)+1,"")</f>
        <v/>
      </c>
      <c r="AM157" t="str">
        <f>IFERROR(INDEX(PLAYERIDMAP2[PLAYERNAME],MATCH(ROW()-ROW(AM$1),CATCHERS,0)),"")</f>
        <v/>
      </c>
      <c r="AN157" t="str">
        <f>IF(PLAYERIDMAP2[[#This Row],[POS]]="1B",MAX(AN$1:AN156)+1,"")</f>
        <v/>
      </c>
      <c r="AO157" t="str">
        <f>IFERROR(INDEX(PLAYERIDMAP2[PLAYERNAME],MATCH(ROW()-ROW(AO$1),FIRSTBASE,0)),"")</f>
        <v/>
      </c>
      <c r="AP157" t="str">
        <f>IF(PLAYERIDMAP2[[#This Row],[POS]]="2B",MAX(AP$1:AP156)+1,"")</f>
        <v/>
      </c>
      <c r="AQ157" t="str">
        <f>IFERROR(INDEX(PLAYERIDMAP2[PLAYERNAME],MATCH(ROW()-ROW(AQ$1),SECONDBASE,0)),"")</f>
        <v/>
      </c>
      <c r="AR157" t="str">
        <f>IF(PLAYERIDMAP2[[#This Row],[POS]]="3B",MAX(AR$1:AR156)+1,"")</f>
        <v/>
      </c>
      <c r="AS157" t="str">
        <f>IFERROR(INDEX(PLAYERIDMAP2[PLAYERNAME],MATCH(ROW()-ROW(AS$1),THIRDBASE,0)),"")</f>
        <v/>
      </c>
      <c r="AT157" t="str">
        <f>IF(PLAYERIDMAP2[[#This Row],[POS]]="SS",MAX(AT$1:AT156)+1,"")</f>
        <v/>
      </c>
      <c r="AU157" t="str">
        <f>IFERROR(INDEX(PLAYERIDMAP2[PLAYERNAME],MATCH(ROW()-ROW(AU$1),SHORTSTOP,0)),"")</f>
        <v/>
      </c>
      <c r="AV157" t="str">
        <f>IF(PLAYERIDMAP2[[#This Row],[POS]]="OF",MAX(AV$1:AV156)+1,"")</f>
        <v/>
      </c>
      <c r="AW157" t="str">
        <f>IFERROR(INDEX(PLAYERIDMAP2[PLAYERNAME],MATCH(ROW()-ROW(AW$1),OUTFIELD,0)),"")</f>
        <v>Adam Jones</v>
      </c>
      <c r="AX157" t="str">
        <f>IF(PLAYERIDMAP2[[#This Row],[POS]]&lt;&gt;"P",MAX(AX$1:AX156)+1,"")</f>
        <v/>
      </c>
      <c r="AY157" t="str">
        <f>IFERROR(INDEX(PLAYERIDMAP2[PLAYERNAME],MATCH(ROW()-ROW(AY$1),HITTERS,0)),"")</f>
        <v>Jose Constanza</v>
      </c>
      <c r="AZ157">
        <f>IF(PLAYERIDMAP2[[#This Row],[POS]]="P",MAX(AZ$1:AZ156)+1,"")</f>
        <v>73</v>
      </c>
      <c r="BA157" t="str">
        <f>IFERROR(INDEX(PLAYERIDMAP2[PLAYERNAME],MATCH(ROW()-ROW(BA$1),PITCHERS,0)),"")</f>
        <v>Evan Crawford</v>
      </c>
    </row>
    <row r="158" spans="1:53" x14ac:dyDescent="0.25">
      <c r="A158" t="s">
        <v>17862</v>
      </c>
      <c r="B158" t="s">
        <v>9314</v>
      </c>
      <c r="C158" s="1">
        <v>33271</v>
      </c>
      <c r="D158" t="s">
        <v>16955</v>
      </c>
      <c r="E158" t="s">
        <v>17863</v>
      </c>
      <c r="F158" t="s">
        <v>11048</v>
      </c>
      <c r="G158" t="s">
        <v>14693</v>
      </c>
      <c r="H158" t="s">
        <v>10988</v>
      </c>
      <c r="I158" t="s">
        <v>17864</v>
      </c>
      <c r="J158" t="s">
        <v>9314</v>
      </c>
      <c r="P158" t="s">
        <v>17862</v>
      </c>
      <c r="AA158" t="s">
        <v>10958</v>
      </c>
      <c r="AB158" t="s">
        <v>10958</v>
      </c>
      <c r="AD158" t="s">
        <v>17865</v>
      </c>
      <c r="AL158" t="str">
        <f>IF(PLAYERIDMAP2[[#This Row],[POS]]="C",MAX(AL$1:AL157)+1,"")</f>
        <v/>
      </c>
      <c r="AM158" t="str">
        <f>IFERROR(INDEX(PLAYERIDMAP2[PLAYERNAME],MATCH(ROW()-ROW(AM$1),CATCHERS,0)),"")</f>
        <v/>
      </c>
      <c r="AN158" t="str">
        <f>IF(PLAYERIDMAP2[[#This Row],[POS]]="1B",MAX(AN$1:AN157)+1,"")</f>
        <v/>
      </c>
      <c r="AO158" t="str">
        <f>IFERROR(INDEX(PLAYERIDMAP2[PLAYERNAME],MATCH(ROW()-ROW(AO$1),FIRSTBASE,0)),"")</f>
        <v/>
      </c>
      <c r="AP158" t="str">
        <f>IF(PLAYERIDMAP2[[#This Row],[POS]]="2B",MAX(AP$1:AP157)+1,"")</f>
        <v/>
      </c>
      <c r="AQ158" t="str">
        <f>IFERROR(INDEX(PLAYERIDMAP2[PLAYERNAME],MATCH(ROW()-ROW(AQ$1),SECONDBASE,0)),"")</f>
        <v/>
      </c>
      <c r="AR158" t="str">
        <f>IF(PLAYERIDMAP2[[#This Row],[POS]]="3B",MAX(AR$1:AR157)+1,"")</f>
        <v/>
      </c>
      <c r="AS158" t="str">
        <f>IFERROR(INDEX(PLAYERIDMAP2[PLAYERNAME],MATCH(ROW()-ROW(AS$1),THIRDBASE,0)),"")</f>
        <v/>
      </c>
      <c r="AT158" t="str">
        <f>IF(PLAYERIDMAP2[[#This Row],[POS]]="SS",MAX(AT$1:AT157)+1,"")</f>
        <v/>
      </c>
      <c r="AU158" t="str">
        <f>IFERROR(INDEX(PLAYERIDMAP2[PLAYERNAME],MATCH(ROW()-ROW(AU$1),SHORTSTOP,0)),"")</f>
        <v/>
      </c>
      <c r="AV158" t="str">
        <f>IF(PLAYERIDMAP2[[#This Row],[POS]]="OF",MAX(AV$1:AV157)+1,"")</f>
        <v/>
      </c>
      <c r="AW158" t="str">
        <f>IFERROR(INDEX(PLAYERIDMAP2[PLAYERNAME],MATCH(ROW()-ROW(AW$1),OUTFIELD,0)),"")</f>
        <v>Andruw Jones</v>
      </c>
      <c r="AX158" t="str">
        <f>IF(PLAYERIDMAP2[[#This Row],[POS]]&lt;&gt;"P",MAX(AX$1:AX157)+1,"")</f>
        <v/>
      </c>
      <c r="AY158" t="str">
        <f>IFERROR(INDEX(PLAYERIDMAP2[PLAYERNAME],MATCH(ROW()-ROW(AY$1),HITTERS,0)),"")</f>
        <v>David Cooper</v>
      </c>
      <c r="AZ158">
        <f>IF(PLAYERIDMAP2[[#This Row],[POS]]="P",MAX(AZ$1:AZ157)+1,"")</f>
        <v>74</v>
      </c>
      <c r="BA158" t="str">
        <f>IFERROR(INDEX(PLAYERIDMAP2[PLAYERNAME],MATCH(ROW()-ROW(BA$1),PITCHERS,0)),"")</f>
        <v>Kyle Crick</v>
      </c>
    </row>
    <row r="159" spans="1:53" x14ac:dyDescent="0.25">
      <c r="A159" t="s">
        <v>19722</v>
      </c>
      <c r="B159" t="s">
        <v>10786</v>
      </c>
      <c r="C159" s="1">
        <v>29778</v>
      </c>
      <c r="D159" t="s">
        <v>19723</v>
      </c>
      <c r="E159" t="s">
        <v>19724</v>
      </c>
      <c r="F159" t="s">
        <v>11040</v>
      </c>
      <c r="G159" t="s">
        <v>14693</v>
      </c>
      <c r="H159" t="s">
        <v>10988</v>
      </c>
      <c r="I159" t="s">
        <v>19725</v>
      </c>
      <c r="J159" t="s">
        <v>10786</v>
      </c>
      <c r="AA159" t="s">
        <v>5703</v>
      </c>
      <c r="AB159" t="s">
        <v>5703</v>
      </c>
      <c r="AD159" t="s">
        <v>19726</v>
      </c>
      <c r="AL159" t="str">
        <f>IF(PLAYERIDMAP2[[#This Row],[POS]]="C",MAX(AL$1:AL158)+1,"")</f>
        <v/>
      </c>
      <c r="AM159" t="str">
        <f>IFERROR(INDEX(PLAYERIDMAP2[PLAYERNAME],MATCH(ROW()-ROW(AM$1),CATCHERS,0)),"")</f>
        <v/>
      </c>
      <c r="AN159" t="str">
        <f>IF(PLAYERIDMAP2[[#This Row],[POS]]="1B",MAX(AN$1:AN158)+1,"")</f>
        <v/>
      </c>
      <c r="AO159" t="str">
        <f>IFERROR(INDEX(PLAYERIDMAP2[PLAYERNAME],MATCH(ROW()-ROW(AO$1),FIRSTBASE,0)),"")</f>
        <v/>
      </c>
      <c r="AP159" t="str">
        <f>IF(PLAYERIDMAP2[[#This Row],[POS]]="2B",MAX(AP$1:AP158)+1,"")</f>
        <v/>
      </c>
      <c r="AQ159" t="str">
        <f>IFERROR(INDEX(PLAYERIDMAP2[PLAYERNAME],MATCH(ROW()-ROW(AQ$1),SECONDBASE,0)),"")</f>
        <v/>
      </c>
      <c r="AR159" t="str">
        <f>IF(PLAYERIDMAP2[[#This Row],[POS]]="3B",MAX(AR$1:AR158)+1,"")</f>
        <v/>
      </c>
      <c r="AS159" t="str">
        <f>IFERROR(INDEX(PLAYERIDMAP2[PLAYERNAME],MATCH(ROW()-ROW(AS$1),THIRDBASE,0)),"")</f>
        <v/>
      </c>
      <c r="AT159" t="str">
        <f>IF(PLAYERIDMAP2[[#This Row],[POS]]="SS",MAX(AT$1:AT158)+1,"")</f>
        <v/>
      </c>
      <c r="AU159" t="str">
        <f>IFERROR(INDEX(PLAYERIDMAP2[PLAYERNAME],MATCH(ROW()-ROW(AU$1),SHORTSTOP,0)),"")</f>
        <v/>
      </c>
      <c r="AV159" t="str">
        <f>IF(PLAYERIDMAP2[[#This Row],[POS]]="OF",MAX(AV$1:AV158)+1,"")</f>
        <v/>
      </c>
      <c r="AW159" t="str">
        <f>IFERROR(INDEX(PLAYERIDMAP2[PLAYERNAME],MATCH(ROW()-ROW(AW$1),OUTFIELD,0)),"")</f>
        <v>James Jones</v>
      </c>
      <c r="AX159" t="str">
        <f>IF(PLAYERIDMAP2[[#This Row],[POS]]&lt;&gt;"P",MAX(AX$1:AX158)+1,"")</f>
        <v/>
      </c>
      <c r="AY159" t="str">
        <f>IFERROR(INDEX(PLAYERIDMAP2[PLAYERNAME],MATCH(ROW()-ROW(AY$1),HITTERS,0)),"")</f>
        <v>Carlos Corporan</v>
      </c>
      <c r="AZ159">
        <f>IF(PLAYERIDMAP2[[#This Row],[POS]]="P",MAX(AZ$1:AZ158)+1,"")</f>
        <v>75</v>
      </c>
      <c r="BA159" t="str">
        <f>IFERROR(INDEX(PLAYERIDMAP2[PLAYERNAME],MATCH(ROW()-ROW(BA$1),PITCHERS,0)),"")</f>
        <v>Casey Crosby</v>
      </c>
    </row>
    <row r="160" spans="1:53" x14ac:dyDescent="0.25">
      <c r="A160" t="s">
        <v>11495</v>
      </c>
      <c r="B160" t="s">
        <v>10293</v>
      </c>
      <c r="C160" s="1">
        <v>31514</v>
      </c>
      <c r="D160" t="s">
        <v>17108</v>
      </c>
      <c r="E160" t="s">
        <v>19917</v>
      </c>
      <c r="F160" t="s">
        <v>11191</v>
      </c>
      <c r="G160" t="s">
        <v>14693</v>
      </c>
      <c r="H160" t="s">
        <v>10988</v>
      </c>
      <c r="I160" t="s">
        <v>19918</v>
      </c>
      <c r="J160" t="s">
        <v>10293</v>
      </c>
      <c r="K160">
        <v>542960</v>
      </c>
      <c r="L160" t="s">
        <v>10293</v>
      </c>
      <c r="M160">
        <v>1793607</v>
      </c>
      <c r="N160" t="s">
        <v>10293</v>
      </c>
      <c r="O160" t="s">
        <v>11496</v>
      </c>
      <c r="P160" t="s">
        <v>11495</v>
      </c>
      <c r="Q160">
        <v>9040</v>
      </c>
      <c r="R160" t="s">
        <v>10293</v>
      </c>
      <c r="S160">
        <v>31000</v>
      </c>
      <c r="T160" t="s">
        <v>10293</v>
      </c>
      <c r="V160" t="s">
        <v>11497</v>
      </c>
      <c r="W160">
        <v>58089</v>
      </c>
      <c r="X160">
        <v>9040</v>
      </c>
      <c r="Y160" t="s">
        <v>10293</v>
      </c>
      <c r="Z160" t="s">
        <v>11498</v>
      </c>
      <c r="AA160" t="s">
        <v>5703</v>
      </c>
      <c r="AB160" t="s">
        <v>5703</v>
      </c>
      <c r="AC160" t="s">
        <v>10293</v>
      </c>
      <c r="AD160" t="s">
        <v>11498</v>
      </c>
      <c r="AE160">
        <v>12307</v>
      </c>
      <c r="AF160" t="s">
        <v>10293</v>
      </c>
      <c r="AG160">
        <v>13078</v>
      </c>
      <c r="AH160" t="s">
        <v>10293</v>
      </c>
      <c r="AL160" t="str">
        <f>IF(PLAYERIDMAP2[[#This Row],[POS]]="C",MAX(AL$1:AL159)+1,"")</f>
        <v/>
      </c>
      <c r="AM160" t="str">
        <f>IFERROR(INDEX(PLAYERIDMAP2[PLAYERNAME],MATCH(ROW()-ROW(AM$1),CATCHERS,0)),"")</f>
        <v/>
      </c>
      <c r="AN160" t="str">
        <f>IF(PLAYERIDMAP2[[#This Row],[POS]]="1B",MAX(AN$1:AN159)+1,"")</f>
        <v/>
      </c>
      <c r="AO160" t="str">
        <f>IFERROR(INDEX(PLAYERIDMAP2[PLAYERNAME],MATCH(ROW()-ROW(AO$1),FIRSTBASE,0)),"")</f>
        <v/>
      </c>
      <c r="AP160" t="str">
        <f>IF(PLAYERIDMAP2[[#This Row],[POS]]="2B",MAX(AP$1:AP159)+1,"")</f>
        <v/>
      </c>
      <c r="AQ160" t="str">
        <f>IFERROR(INDEX(PLAYERIDMAP2[PLAYERNAME],MATCH(ROW()-ROW(AQ$1),SECONDBASE,0)),"")</f>
        <v/>
      </c>
      <c r="AR160" t="str">
        <f>IF(PLAYERIDMAP2[[#This Row],[POS]]="3B",MAX(AR$1:AR159)+1,"")</f>
        <v/>
      </c>
      <c r="AS160" t="str">
        <f>IFERROR(INDEX(PLAYERIDMAP2[PLAYERNAME],MATCH(ROW()-ROW(AS$1),THIRDBASE,0)),"")</f>
        <v/>
      </c>
      <c r="AT160" t="str">
        <f>IF(PLAYERIDMAP2[[#This Row],[POS]]="SS",MAX(AT$1:AT159)+1,"")</f>
        <v/>
      </c>
      <c r="AU160" t="str">
        <f>IFERROR(INDEX(PLAYERIDMAP2[PLAYERNAME],MATCH(ROW()-ROW(AU$1),SHORTSTOP,0)),"")</f>
        <v/>
      </c>
      <c r="AV160" t="str">
        <f>IF(PLAYERIDMAP2[[#This Row],[POS]]="OF",MAX(AV$1:AV159)+1,"")</f>
        <v/>
      </c>
      <c r="AW160" t="str">
        <f>IFERROR(INDEX(PLAYERIDMAP2[PLAYERNAME],MATCH(ROW()-ROW(AW$1),OUTFIELD,0)),"")</f>
        <v>Matt Joyce</v>
      </c>
      <c r="AX160" t="str">
        <f>IF(PLAYERIDMAP2[[#This Row],[POS]]&lt;&gt;"P",MAX(AX$1:AX159)+1,"")</f>
        <v/>
      </c>
      <c r="AY160" t="str">
        <f>IFERROR(INDEX(PLAYERIDMAP2[PLAYERNAME],MATCH(ROW()-ROW(AY$1),HITTERS,0)),"")</f>
        <v>Carlos Correa</v>
      </c>
      <c r="AZ160">
        <f>IF(PLAYERIDMAP2[[#This Row],[POS]]="P",MAX(AZ$1:AZ159)+1,"")</f>
        <v>76</v>
      </c>
      <c r="BA160" t="str">
        <f>IFERROR(INDEX(PLAYERIDMAP2[PLAYERNAME],MATCH(ROW()-ROW(BA$1),PITCHERS,0)),"")</f>
        <v>Aaron Crow</v>
      </c>
    </row>
    <row r="161" spans="1:53" x14ac:dyDescent="0.25">
      <c r="A161" t="s">
        <v>11499</v>
      </c>
      <c r="B161" t="s">
        <v>11500</v>
      </c>
      <c r="C161" s="1">
        <v>30541</v>
      </c>
      <c r="D161" t="s">
        <v>19582</v>
      </c>
      <c r="E161" t="s">
        <v>17859</v>
      </c>
      <c r="F161" t="s">
        <v>10992</v>
      </c>
      <c r="G161" t="s">
        <v>14693</v>
      </c>
      <c r="H161" t="s">
        <v>10988</v>
      </c>
      <c r="I161" t="s">
        <v>19611</v>
      </c>
      <c r="K161">
        <v>460284</v>
      </c>
      <c r="L161" t="s">
        <v>11500</v>
      </c>
      <c r="M161">
        <v>1186193</v>
      </c>
      <c r="N161" t="s">
        <v>11500</v>
      </c>
      <c r="O161" t="s">
        <v>11501</v>
      </c>
      <c r="P161" t="s">
        <v>11499</v>
      </c>
      <c r="Q161">
        <v>8014</v>
      </c>
      <c r="R161" t="s">
        <v>11500</v>
      </c>
      <c r="S161">
        <v>28749</v>
      </c>
      <c r="T161" t="s">
        <v>11500</v>
      </c>
      <c r="V161" t="s">
        <v>16108</v>
      </c>
      <c r="W161">
        <v>45758</v>
      </c>
      <c r="Z161" t="s">
        <v>16397</v>
      </c>
      <c r="AA161" t="s">
        <v>10958</v>
      </c>
      <c r="AB161" t="s">
        <v>10958</v>
      </c>
      <c r="AD161" t="s">
        <v>16397</v>
      </c>
      <c r="AL161" t="str">
        <f>IF(PLAYERIDMAP2[[#This Row],[POS]]="C",MAX(AL$1:AL160)+1,"")</f>
        <v/>
      </c>
      <c r="AM161" t="str">
        <f>IFERROR(INDEX(PLAYERIDMAP2[PLAYERNAME],MATCH(ROW()-ROW(AM$1),CATCHERS,0)),"")</f>
        <v/>
      </c>
      <c r="AN161" t="str">
        <f>IF(PLAYERIDMAP2[[#This Row],[POS]]="1B",MAX(AN$1:AN160)+1,"")</f>
        <v/>
      </c>
      <c r="AO161" t="str">
        <f>IFERROR(INDEX(PLAYERIDMAP2[PLAYERNAME],MATCH(ROW()-ROW(AO$1),FIRSTBASE,0)),"")</f>
        <v/>
      </c>
      <c r="AP161" t="str">
        <f>IF(PLAYERIDMAP2[[#This Row],[POS]]="2B",MAX(AP$1:AP160)+1,"")</f>
        <v/>
      </c>
      <c r="AQ161" t="str">
        <f>IFERROR(INDEX(PLAYERIDMAP2[PLAYERNAME],MATCH(ROW()-ROW(AQ$1),SECONDBASE,0)),"")</f>
        <v/>
      </c>
      <c r="AR161" t="str">
        <f>IF(PLAYERIDMAP2[[#This Row],[POS]]="3B",MAX(AR$1:AR160)+1,"")</f>
        <v/>
      </c>
      <c r="AS161" t="str">
        <f>IFERROR(INDEX(PLAYERIDMAP2[PLAYERNAME],MATCH(ROW()-ROW(AS$1),THIRDBASE,0)),"")</f>
        <v/>
      </c>
      <c r="AT161" t="str">
        <f>IF(PLAYERIDMAP2[[#This Row],[POS]]="SS",MAX(AT$1:AT160)+1,"")</f>
        <v/>
      </c>
      <c r="AU161" t="str">
        <f>IFERROR(INDEX(PLAYERIDMAP2[PLAYERNAME],MATCH(ROW()-ROW(AU$1),SHORTSTOP,0)),"")</f>
        <v/>
      </c>
      <c r="AV161" t="str">
        <f>IF(PLAYERIDMAP2[[#This Row],[POS]]="OF",MAX(AV$1:AV160)+1,"")</f>
        <v/>
      </c>
      <c r="AW161" t="str">
        <f>IFERROR(INDEX(PLAYERIDMAP2[PLAYERNAME],MATCH(ROW()-ROW(AW$1),OUTFIELD,0)),"")</f>
        <v>Aaron Judge</v>
      </c>
      <c r="AX161" t="str">
        <f>IF(PLAYERIDMAP2[[#This Row],[POS]]&lt;&gt;"P",MAX(AX$1:AX160)+1,"")</f>
        <v/>
      </c>
      <c r="AY161" t="str">
        <f>IFERROR(INDEX(PLAYERIDMAP2[PLAYERNAME],MATCH(ROW()-ROW(AY$1),HITTERS,0)),"")</f>
        <v>Mike Costanzo</v>
      </c>
      <c r="AZ161">
        <f>IF(PLAYERIDMAP2[[#This Row],[POS]]="P",MAX(AZ$1:AZ160)+1,"")</f>
        <v>77</v>
      </c>
      <c r="BA161" t="str">
        <f>IFERROR(INDEX(PLAYERIDMAP2[PLAYERNAME],MATCH(ROW()-ROW(BA$1),PITCHERS,0)),"")</f>
        <v>Rhiner Cruz</v>
      </c>
    </row>
    <row r="162" spans="1:53" x14ac:dyDescent="0.25">
      <c r="A162" t="s">
        <v>11502</v>
      </c>
      <c r="B162" t="s">
        <v>8537</v>
      </c>
      <c r="C162" s="1">
        <v>33826</v>
      </c>
      <c r="D162" t="s">
        <v>20680</v>
      </c>
      <c r="E162" t="s">
        <v>17624</v>
      </c>
      <c r="F162" t="s">
        <v>11115</v>
      </c>
      <c r="G162" t="s">
        <v>16838</v>
      </c>
      <c r="H162" t="s">
        <v>10988</v>
      </c>
      <c r="I162" t="s">
        <v>20681</v>
      </c>
      <c r="J162" t="s">
        <v>8537</v>
      </c>
      <c r="K162">
        <v>605151</v>
      </c>
      <c r="L162" t="s">
        <v>8537</v>
      </c>
      <c r="M162">
        <v>1894626</v>
      </c>
      <c r="N162" t="s">
        <v>8537</v>
      </c>
      <c r="P162" t="s">
        <v>11502</v>
      </c>
      <c r="Q162">
        <v>9542</v>
      </c>
      <c r="S162">
        <v>32518</v>
      </c>
      <c r="T162" t="s">
        <v>8537</v>
      </c>
      <c r="W162">
        <v>70431</v>
      </c>
      <c r="X162">
        <v>9542</v>
      </c>
      <c r="Y162" t="s">
        <v>8537</v>
      </c>
      <c r="Z162" t="s">
        <v>11503</v>
      </c>
      <c r="AA162" t="s">
        <v>5703</v>
      </c>
      <c r="AB162" t="s">
        <v>5703</v>
      </c>
      <c r="AC162" t="s">
        <v>8537</v>
      </c>
      <c r="AD162" t="s">
        <v>11503</v>
      </c>
      <c r="AE162">
        <v>12131</v>
      </c>
      <c r="AF162" t="s">
        <v>8537</v>
      </c>
      <c r="AG162">
        <v>38304</v>
      </c>
      <c r="AH162" t="s">
        <v>8537</v>
      </c>
      <c r="AL162" t="str">
        <f>IF(PLAYERIDMAP2[[#This Row],[POS]]="C",MAX(AL$1:AL161)+1,"")</f>
        <v/>
      </c>
      <c r="AM162" t="str">
        <f>IFERROR(INDEX(PLAYERIDMAP2[PLAYERNAME],MATCH(ROW()-ROW(AM$1),CATCHERS,0)),"")</f>
        <v/>
      </c>
      <c r="AN162" t="str">
        <f>IF(PLAYERIDMAP2[[#This Row],[POS]]="1B",MAX(AN$1:AN161)+1,"")</f>
        <v/>
      </c>
      <c r="AO162" t="str">
        <f>IFERROR(INDEX(PLAYERIDMAP2[PLAYERNAME],MATCH(ROW()-ROW(AO$1),FIRSTBASE,0)),"")</f>
        <v/>
      </c>
      <c r="AP162" t="str">
        <f>IF(PLAYERIDMAP2[[#This Row],[POS]]="2B",MAX(AP$1:AP161)+1,"")</f>
        <v/>
      </c>
      <c r="AQ162" t="str">
        <f>IFERROR(INDEX(PLAYERIDMAP2[PLAYERNAME],MATCH(ROW()-ROW(AQ$1),SECONDBASE,0)),"")</f>
        <v/>
      </c>
      <c r="AR162" t="str">
        <f>IF(PLAYERIDMAP2[[#This Row],[POS]]="3B",MAX(AR$1:AR161)+1,"")</f>
        <v/>
      </c>
      <c r="AS162" t="str">
        <f>IFERROR(INDEX(PLAYERIDMAP2[PLAYERNAME],MATCH(ROW()-ROW(AS$1),THIRDBASE,0)),"")</f>
        <v/>
      </c>
      <c r="AT162" t="str">
        <f>IF(PLAYERIDMAP2[[#This Row],[POS]]="SS",MAX(AT$1:AT161)+1,"")</f>
        <v/>
      </c>
      <c r="AU162" t="str">
        <f>IFERROR(INDEX(PLAYERIDMAP2[PLAYERNAME],MATCH(ROW()-ROW(AU$1),SHORTSTOP,0)),"")</f>
        <v/>
      </c>
      <c r="AV162" t="str">
        <f>IF(PLAYERIDMAP2[[#This Row],[POS]]="OF",MAX(AV$1:AV161)+1,"")</f>
        <v/>
      </c>
      <c r="AW162" t="str">
        <f>IFERROR(INDEX(PLAYERIDMAP2[PLAYERNAME],MATCH(ROW()-ROW(AW$1),OUTFIELD,0)),"")</f>
        <v>Ryan Kalish</v>
      </c>
      <c r="AX162" t="str">
        <f>IF(PLAYERIDMAP2[[#This Row],[POS]]&lt;&gt;"P",MAX(AX$1:AX161)+1,"")</f>
        <v/>
      </c>
      <c r="AY162" t="str">
        <f>IFERROR(INDEX(PLAYERIDMAP2[PLAYERNAME],MATCH(ROW()-ROW(AY$1),HITTERS,0)),"")</f>
        <v>Kaleb Cowart</v>
      </c>
      <c r="AZ162">
        <f>IF(PLAYERIDMAP2[[#This Row],[POS]]="P",MAX(AZ$1:AZ161)+1,"")</f>
        <v>78</v>
      </c>
      <c r="BA162" t="str">
        <f>IFERROR(INDEX(PLAYERIDMAP2[PLAYERNAME],MATCH(ROW()-ROW(BA$1),PITCHERS,0)),"")</f>
        <v>Johnny Cueto</v>
      </c>
    </row>
    <row r="163" spans="1:53" x14ac:dyDescent="0.25">
      <c r="A163" t="s">
        <v>11504</v>
      </c>
      <c r="B163" t="s">
        <v>5036</v>
      </c>
      <c r="C163" s="1">
        <v>32982</v>
      </c>
      <c r="D163" t="s">
        <v>18353</v>
      </c>
      <c r="E163" t="s">
        <v>18354</v>
      </c>
      <c r="F163" t="s">
        <v>11258</v>
      </c>
      <c r="G163" t="s">
        <v>14693</v>
      </c>
      <c r="H163" t="s">
        <v>10998</v>
      </c>
      <c r="I163" t="s">
        <v>18355</v>
      </c>
      <c r="J163" t="s">
        <v>5036</v>
      </c>
      <c r="K163">
        <v>598265</v>
      </c>
      <c r="L163" t="s">
        <v>5036</v>
      </c>
      <c r="P163" t="s">
        <v>11504</v>
      </c>
      <c r="S163">
        <v>32362</v>
      </c>
      <c r="T163" t="s">
        <v>5036</v>
      </c>
      <c r="Z163" t="s">
        <v>18356</v>
      </c>
      <c r="AA163" t="s">
        <v>10958</v>
      </c>
      <c r="AB163" t="s">
        <v>5703</v>
      </c>
      <c r="AD163" t="s">
        <v>18356</v>
      </c>
      <c r="AL163" t="str">
        <f>IF(PLAYERIDMAP2[[#This Row],[POS]]="C",MAX(AL$1:AL162)+1,"")</f>
        <v/>
      </c>
      <c r="AM163" t="str">
        <f>IFERROR(INDEX(PLAYERIDMAP2[PLAYERNAME],MATCH(ROW()-ROW(AM$1),CATCHERS,0)),"")</f>
        <v/>
      </c>
      <c r="AN163" t="str">
        <f>IF(PLAYERIDMAP2[[#This Row],[POS]]="1B",MAX(AN$1:AN162)+1,"")</f>
        <v/>
      </c>
      <c r="AO163" t="str">
        <f>IFERROR(INDEX(PLAYERIDMAP2[PLAYERNAME],MATCH(ROW()-ROW(AO$1),FIRSTBASE,0)),"")</f>
        <v/>
      </c>
      <c r="AP163" t="str">
        <f>IF(PLAYERIDMAP2[[#This Row],[POS]]="2B",MAX(AP$1:AP162)+1,"")</f>
        <v/>
      </c>
      <c r="AQ163" t="str">
        <f>IFERROR(INDEX(PLAYERIDMAP2[PLAYERNAME],MATCH(ROW()-ROW(AQ$1),SECONDBASE,0)),"")</f>
        <v/>
      </c>
      <c r="AR163" t="str">
        <f>IF(PLAYERIDMAP2[[#This Row],[POS]]="3B",MAX(AR$1:AR162)+1,"")</f>
        <v/>
      </c>
      <c r="AS163" t="str">
        <f>IFERROR(INDEX(PLAYERIDMAP2[PLAYERNAME],MATCH(ROW()-ROW(AS$1),THIRDBASE,0)),"")</f>
        <v/>
      </c>
      <c r="AT163" t="str">
        <f>IF(PLAYERIDMAP2[[#This Row],[POS]]="SS",MAX(AT$1:AT162)+1,"")</f>
        <v/>
      </c>
      <c r="AU163" t="str">
        <f>IFERROR(INDEX(PLAYERIDMAP2[PLAYERNAME],MATCH(ROW()-ROW(AU$1),SHORTSTOP,0)),"")</f>
        <v/>
      </c>
      <c r="AV163">
        <f>IF(PLAYERIDMAP2[[#This Row],[POS]]="OF",MAX(AV$1:AV162)+1,"")</f>
        <v>28</v>
      </c>
      <c r="AW163" t="str">
        <f>IFERROR(INDEX(PLAYERIDMAP2[PLAYERNAME],MATCH(ROW()-ROW(AW$1),OUTFIELD,0)),"")</f>
        <v>Austin Kearns</v>
      </c>
      <c r="AX163">
        <f>IF(PLAYERIDMAP2[[#This Row],[POS]]&lt;&gt;"P",MAX(AX$1:AX162)+1,"")</f>
        <v>84</v>
      </c>
      <c r="AY163" t="str">
        <f>IFERROR(INDEX(PLAYERIDMAP2[PLAYERNAME],MATCH(ROW()-ROW(AY$1),HITTERS,0)),"")</f>
        <v>Collin Cowgill</v>
      </c>
      <c r="AZ163" t="str">
        <f>IF(PLAYERIDMAP2[[#This Row],[POS]]="P",MAX(AZ$1:AZ162)+1,"")</f>
        <v/>
      </c>
      <c r="BA163" t="str">
        <f>IFERROR(INDEX(PLAYERIDMAP2[PLAYERNAME],MATCH(ROW()-ROW(BA$1),PITCHERS,0)),"")</f>
        <v>Brandon Cumpton</v>
      </c>
    </row>
    <row r="164" spans="1:53" x14ac:dyDescent="0.25">
      <c r="A164" t="s">
        <v>11504</v>
      </c>
      <c r="B164" t="s">
        <v>11505</v>
      </c>
      <c r="C164" s="1">
        <v>32982</v>
      </c>
      <c r="D164" t="s">
        <v>18353</v>
      </c>
      <c r="E164" t="s">
        <v>17624</v>
      </c>
      <c r="F164" t="s">
        <v>11258</v>
      </c>
      <c r="G164" t="s">
        <v>14693</v>
      </c>
      <c r="H164" t="s">
        <v>10998</v>
      </c>
      <c r="I164" t="s">
        <v>18355</v>
      </c>
      <c r="J164" t="s">
        <v>5036</v>
      </c>
      <c r="K164">
        <v>598265</v>
      </c>
      <c r="L164" t="s">
        <v>11505</v>
      </c>
      <c r="M164">
        <v>1960252</v>
      </c>
      <c r="N164" t="s">
        <v>11505</v>
      </c>
      <c r="O164" t="s">
        <v>11506</v>
      </c>
      <c r="P164" t="s">
        <v>11504</v>
      </c>
      <c r="Q164">
        <v>9338</v>
      </c>
      <c r="R164" t="s">
        <v>11505</v>
      </c>
      <c r="S164">
        <v>32362</v>
      </c>
      <c r="T164" t="s">
        <v>5036</v>
      </c>
      <c r="U164" t="s">
        <v>11505</v>
      </c>
      <c r="V164" t="s">
        <v>11507</v>
      </c>
      <c r="W164">
        <v>68302</v>
      </c>
      <c r="X164">
        <v>9338</v>
      </c>
      <c r="Y164" t="s">
        <v>5036</v>
      </c>
      <c r="Z164" t="s">
        <v>11508</v>
      </c>
      <c r="AA164" t="s">
        <v>10958</v>
      </c>
      <c r="AB164" t="s">
        <v>5703</v>
      </c>
      <c r="AC164" t="s">
        <v>11505</v>
      </c>
      <c r="AD164" t="s">
        <v>11508</v>
      </c>
      <c r="AF164" t="s">
        <v>11505</v>
      </c>
      <c r="AG164">
        <v>21637</v>
      </c>
      <c r="AL164" t="str">
        <f>IF(PLAYERIDMAP2[[#This Row],[POS]]="C",MAX(AL$1:AL163)+1,"")</f>
        <v/>
      </c>
      <c r="AM164" t="str">
        <f>IFERROR(INDEX(PLAYERIDMAP2[PLAYERNAME],MATCH(ROW()-ROW(AM$1),CATCHERS,0)),"")</f>
        <v/>
      </c>
      <c r="AN164" t="str">
        <f>IF(PLAYERIDMAP2[[#This Row],[POS]]="1B",MAX(AN$1:AN163)+1,"")</f>
        <v/>
      </c>
      <c r="AO164" t="str">
        <f>IFERROR(INDEX(PLAYERIDMAP2[PLAYERNAME],MATCH(ROW()-ROW(AO$1),FIRSTBASE,0)),"")</f>
        <v/>
      </c>
      <c r="AP164" t="str">
        <f>IF(PLAYERIDMAP2[[#This Row],[POS]]="2B",MAX(AP$1:AP163)+1,"")</f>
        <v/>
      </c>
      <c r="AQ164" t="str">
        <f>IFERROR(INDEX(PLAYERIDMAP2[PLAYERNAME],MATCH(ROW()-ROW(AQ$1),SECONDBASE,0)),"")</f>
        <v/>
      </c>
      <c r="AR164" t="str">
        <f>IF(PLAYERIDMAP2[[#This Row],[POS]]="3B",MAX(AR$1:AR163)+1,"")</f>
        <v/>
      </c>
      <c r="AS164" t="str">
        <f>IFERROR(INDEX(PLAYERIDMAP2[PLAYERNAME],MATCH(ROW()-ROW(AS$1),THIRDBASE,0)),"")</f>
        <v/>
      </c>
      <c r="AT164" t="str">
        <f>IF(PLAYERIDMAP2[[#This Row],[POS]]="SS",MAX(AT$1:AT163)+1,"")</f>
        <v/>
      </c>
      <c r="AU164" t="str">
        <f>IFERROR(INDEX(PLAYERIDMAP2[PLAYERNAME],MATCH(ROW()-ROW(AU$1),SHORTSTOP,0)),"")</f>
        <v/>
      </c>
      <c r="AV164">
        <f>IF(PLAYERIDMAP2[[#This Row],[POS]]="OF",MAX(AV$1:AV163)+1,"")</f>
        <v>29</v>
      </c>
      <c r="AW164" t="str">
        <f>IFERROR(INDEX(PLAYERIDMAP2[PLAYERNAME],MATCH(ROW()-ROW(AW$1),OUTFIELD,0)),"")</f>
        <v>Matt Kemp</v>
      </c>
      <c r="AX164">
        <f>IF(PLAYERIDMAP2[[#This Row],[POS]]&lt;&gt;"P",MAX(AX$1:AX163)+1,"")</f>
        <v>85</v>
      </c>
      <c r="AY164" t="str">
        <f>IFERROR(INDEX(PLAYERIDMAP2[PLAYERNAME],MATCH(ROW()-ROW(AY$1),HITTERS,0)),"")</f>
        <v>Zack Cox</v>
      </c>
      <c r="AZ164" t="str">
        <f>IF(PLAYERIDMAP2[[#This Row],[POS]]="P",MAX(AZ$1:AZ163)+1,"")</f>
        <v/>
      </c>
      <c r="BA164" t="str">
        <f>IFERROR(INDEX(PLAYERIDMAP2[PLAYERNAME],MATCH(ROW()-ROW(BA$1),PITCHERS,0)),"")</f>
        <v>John Danks</v>
      </c>
    </row>
    <row r="165" spans="1:53" x14ac:dyDescent="0.25">
      <c r="A165" t="s">
        <v>11509</v>
      </c>
      <c r="B165" t="s">
        <v>11510</v>
      </c>
      <c r="C165" s="1">
        <v>28595</v>
      </c>
      <c r="D165" t="s">
        <v>17623</v>
      </c>
      <c r="E165" t="s">
        <v>17624</v>
      </c>
      <c r="F165" t="s">
        <v>11016</v>
      </c>
      <c r="G165" t="s">
        <v>11016</v>
      </c>
      <c r="H165" t="s">
        <v>10998</v>
      </c>
      <c r="I165" t="s">
        <v>17625</v>
      </c>
      <c r="K165">
        <v>150396</v>
      </c>
      <c r="M165">
        <v>127049</v>
      </c>
      <c r="N165" t="s">
        <v>11510</v>
      </c>
      <c r="O165" t="s">
        <v>16109</v>
      </c>
      <c r="P165" t="s">
        <v>11509</v>
      </c>
      <c r="S165">
        <v>4245</v>
      </c>
      <c r="T165" t="s">
        <v>11510</v>
      </c>
      <c r="V165" t="s">
        <v>16110</v>
      </c>
      <c r="W165">
        <v>1078</v>
      </c>
      <c r="AA165" t="s">
        <v>11011</v>
      </c>
      <c r="AB165" t="s">
        <v>5703</v>
      </c>
      <c r="AD165" t="s">
        <v>16398</v>
      </c>
      <c r="AL165" t="str">
        <f>IF(PLAYERIDMAP2[[#This Row],[POS]]="C",MAX(AL$1:AL164)+1,"")</f>
        <v/>
      </c>
      <c r="AM165" t="str">
        <f>IFERROR(INDEX(PLAYERIDMAP2[PLAYERNAME],MATCH(ROW()-ROW(AM$1),CATCHERS,0)),"")</f>
        <v/>
      </c>
      <c r="AN165" t="str">
        <f>IF(PLAYERIDMAP2[[#This Row],[POS]]="1B",MAX(AN$1:AN164)+1,"")</f>
        <v/>
      </c>
      <c r="AO165" t="str">
        <f>IFERROR(INDEX(PLAYERIDMAP2[PLAYERNAME],MATCH(ROW()-ROW(AO$1),FIRSTBASE,0)),"")</f>
        <v/>
      </c>
      <c r="AP165" t="str">
        <f>IF(PLAYERIDMAP2[[#This Row],[POS]]="2B",MAX(AP$1:AP164)+1,"")</f>
        <v/>
      </c>
      <c r="AQ165" t="str">
        <f>IFERROR(INDEX(PLAYERIDMAP2[PLAYERNAME],MATCH(ROW()-ROW(AQ$1),SECONDBASE,0)),"")</f>
        <v/>
      </c>
      <c r="AR165" t="str">
        <f>IF(PLAYERIDMAP2[[#This Row],[POS]]="3B",MAX(AR$1:AR164)+1,"")</f>
        <v/>
      </c>
      <c r="AS165" t="str">
        <f>IFERROR(INDEX(PLAYERIDMAP2[PLAYERNAME],MATCH(ROW()-ROW(AS$1),THIRDBASE,0)),"")</f>
        <v/>
      </c>
      <c r="AT165" t="str">
        <f>IF(PLAYERIDMAP2[[#This Row],[POS]]="SS",MAX(AT$1:AT164)+1,"")</f>
        <v/>
      </c>
      <c r="AU165" t="str">
        <f>IFERROR(INDEX(PLAYERIDMAP2[PLAYERNAME],MATCH(ROW()-ROW(AU$1),SHORTSTOP,0)),"")</f>
        <v/>
      </c>
      <c r="AV165">
        <f>IF(PLAYERIDMAP2[[#This Row],[POS]]="OF",MAX(AV$1:AV164)+1,"")</f>
        <v>30</v>
      </c>
      <c r="AW165" t="str">
        <f>IFERROR(INDEX(PLAYERIDMAP2[PLAYERNAME],MATCH(ROW()-ROW(AW$1),OUTFIELD,0)),"")</f>
        <v>Kevin Kiermaier</v>
      </c>
      <c r="AX165">
        <f>IF(PLAYERIDMAP2[[#This Row],[POS]]&lt;&gt;"P",MAX(AX$1:AX164)+1,"")</f>
        <v>86</v>
      </c>
      <c r="AY165" t="str">
        <f>IFERROR(INDEX(PLAYERIDMAP2[PLAYERNAME],MATCH(ROW()-ROW(AY$1),HITTERS,0)),"")</f>
        <v>Zack Cozart</v>
      </c>
      <c r="AZ165" t="str">
        <f>IF(PLAYERIDMAP2[[#This Row],[POS]]="P",MAX(AZ$1:AZ164)+1,"")</f>
        <v/>
      </c>
      <c r="BA165" t="str">
        <f>IFERROR(INDEX(PLAYERIDMAP2[PLAYERNAME],MATCH(ROW()-ROW(BA$1),PITCHERS,0)),"")</f>
        <v>Yu Darvish</v>
      </c>
    </row>
    <row r="166" spans="1:53" x14ac:dyDescent="0.25">
      <c r="A166" t="s">
        <v>11511</v>
      </c>
      <c r="B166" t="s">
        <v>5632</v>
      </c>
      <c r="C166" s="1">
        <v>31912</v>
      </c>
      <c r="D166" t="s">
        <v>16882</v>
      </c>
      <c r="E166" t="s">
        <v>18715</v>
      </c>
      <c r="F166" t="s">
        <v>11057</v>
      </c>
      <c r="G166" t="s">
        <v>14693</v>
      </c>
      <c r="H166" t="s">
        <v>10998</v>
      </c>
      <c r="I166" t="s">
        <v>18716</v>
      </c>
      <c r="J166" t="s">
        <v>5632</v>
      </c>
      <c r="K166">
        <v>488726</v>
      </c>
      <c r="L166" t="s">
        <v>5632</v>
      </c>
      <c r="M166">
        <v>1103277</v>
      </c>
      <c r="N166" t="s">
        <v>5632</v>
      </c>
      <c r="O166" t="s">
        <v>11512</v>
      </c>
      <c r="P166" t="s">
        <v>11511</v>
      </c>
      <c r="Q166">
        <v>8575</v>
      </c>
      <c r="R166" t="s">
        <v>5632</v>
      </c>
      <c r="S166">
        <v>30043</v>
      </c>
      <c r="T166" t="s">
        <v>5632</v>
      </c>
      <c r="U166" t="s">
        <v>5632</v>
      </c>
      <c r="V166" t="s">
        <v>11513</v>
      </c>
      <c r="W166">
        <v>49264</v>
      </c>
      <c r="X166">
        <v>8575</v>
      </c>
      <c r="Y166" t="s">
        <v>5632</v>
      </c>
      <c r="Z166" t="s">
        <v>11514</v>
      </c>
      <c r="AA166" t="s">
        <v>10958</v>
      </c>
      <c r="AB166" t="s">
        <v>10958</v>
      </c>
      <c r="AC166" t="s">
        <v>5632</v>
      </c>
      <c r="AD166" t="s">
        <v>11514</v>
      </c>
      <c r="AE166">
        <v>8821</v>
      </c>
      <c r="AF166" t="s">
        <v>5632</v>
      </c>
      <c r="AG166">
        <v>6273</v>
      </c>
      <c r="AH166" t="s">
        <v>5632</v>
      </c>
      <c r="AL166" t="str">
        <f>IF(PLAYERIDMAP2[[#This Row],[POS]]="C",MAX(AL$1:AL165)+1,"")</f>
        <v/>
      </c>
      <c r="AM166" t="str">
        <f>IFERROR(INDEX(PLAYERIDMAP2[PLAYERNAME],MATCH(ROW()-ROW(AM$1),CATCHERS,0)),"")</f>
        <v/>
      </c>
      <c r="AN166" t="str">
        <f>IF(PLAYERIDMAP2[[#This Row],[POS]]="1B",MAX(AN$1:AN165)+1,"")</f>
        <v/>
      </c>
      <c r="AO166" t="str">
        <f>IFERROR(INDEX(PLAYERIDMAP2[PLAYERNAME],MATCH(ROW()-ROW(AO$1),FIRSTBASE,0)),"")</f>
        <v/>
      </c>
      <c r="AP166" t="str">
        <f>IF(PLAYERIDMAP2[[#This Row],[POS]]="2B",MAX(AP$1:AP165)+1,"")</f>
        <v/>
      </c>
      <c r="AQ166" t="str">
        <f>IFERROR(INDEX(PLAYERIDMAP2[PLAYERNAME],MATCH(ROW()-ROW(AQ$1),SECONDBASE,0)),"")</f>
        <v/>
      </c>
      <c r="AR166" t="str">
        <f>IF(PLAYERIDMAP2[[#This Row],[POS]]="3B",MAX(AR$1:AR165)+1,"")</f>
        <v/>
      </c>
      <c r="AS166" t="str">
        <f>IFERROR(INDEX(PLAYERIDMAP2[PLAYERNAME],MATCH(ROW()-ROW(AS$1),THIRDBASE,0)),"")</f>
        <v/>
      </c>
      <c r="AT166" t="str">
        <f>IF(PLAYERIDMAP2[[#This Row],[POS]]="SS",MAX(AT$1:AT165)+1,"")</f>
        <v/>
      </c>
      <c r="AU166" t="str">
        <f>IFERROR(INDEX(PLAYERIDMAP2[PLAYERNAME],MATCH(ROW()-ROW(AU$1),SHORTSTOP,0)),"")</f>
        <v/>
      </c>
      <c r="AV166">
        <f>IF(PLAYERIDMAP2[[#This Row],[POS]]="OF",MAX(AV$1:AV165)+1,"")</f>
        <v>31</v>
      </c>
      <c r="AW166" t="str">
        <f>IFERROR(INDEX(PLAYERIDMAP2[PLAYERNAME],MATCH(ROW()-ROW(AW$1),OUTFIELD,0)),"")</f>
        <v>Mark Kotsay</v>
      </c>
      <c r="AX166">
        <f>IF(PLAYERIDMAP2[[#This Row],[POS]]&lt;&gt;"P",MAX(AX$1:AX165)+1,"")</f>
        <v>87</v>
      </c>
      <c r="AY166" t="str">
        <f>IFERROR(INDEX(PLAYERIDMAP2[PLAYERNAME],MATCH(ROW()-ROW(AY$1),HITTERS,0)),"")</f>
        <v>Allen Craig</v>
      </c>
      <c r="AZ166" t="str">
        <f>IF(PLAYERIDMAP2[[#This Row],[POS]]="P",MAX(AZ$1:AZ165)+1,"")</f>
        <v/>
      </c>
      <c r="BA166" t="str">
        <f>IFERROR(INDEX(PLAYERIDMAP2[PLAYERNAME],MATCH(ROW()-ROW(BA$1),PITCHERS,0)),"")</f>
        <v>Kyle Davies</v>
      </c>
    </row>
    <row r="167" spans="1:53" x14ac:dyDescent="0.25">
      <c r="A167" t="s">
        <v>11515</v>
      </c>
      <c r="B167" t="s">
        <v>4310</v>
      </c>
      <c r="C167" s="1">
        <v>32703</v>
      </c>
      <c r="D167" t="s">
        <v>19344</v>
      </c>
      <c r="E167" t="s">
        <v>19345</v>
      </c>
      <c r="F167" t="s">
        <v>11002</v>
      </c>
      <c r="G167" t="s">
        <v>14693</v>
      </c>
      <c r="H167" t="s">
        <v>11110</v>
      </c>
      <c r="I167" t="s">
        <v>19346</v>
      </c>
      <c r="J167" t="s">
        <v>4310</v>
      </c>
      <c r="K167">
        <v>542963</v>
      </c>
      <c r="L167" t="s">
        <v>4310</v>
      </c>
      <c r="M167">
        <v>1794304</v>
      </c>
      <c r="N167" t="s">
        <v>4310</v>
      </c>
      <c r="O167" t="s">
        <v>11516</v>
      </c>
      <c r="P167" t="s">
        <v>11515</v>
      </c>
      <c r="Q167">
        <v>9265</v>
      </c>
      <c r="R167" t="s">
        <v>4310</v>
      </c>
      <c r="S167">
        <v>31133</v>
      </c>
      <c r="T167" t="s">
        <v>4310</v>
      </c>
      <c r="V167" t="s">
        <v>11517</v>
      </c>
      <c r="W167">
        <v>65953</v>
      </c>
      <c r="X167">
        <v>9265</v>
      </c>
      <c r="Y167" t="s">
        <v>4310</v>
      </c>
      <c r="Z167" t="s">
        <v>16111</v>
      </c>
      <c r="AA167" t="s">
        <v>10958</v>
      </c>
      <c r="AB167" t="s">
        <v>5703</v>
      </c>
      <c r="AC167" t="s">
        <v>4310</v>
      </c>
      <c r="AD167" t="s">
        <v>16111</v>
      </c>
      <c r="AL167">
        <f>IF(PLAYERIDMAP2[[#This Row],[POS]]="C",MAX(AL$1:AL166)+1,"")</f>
        <v>11</v>
      </c>
      <c r="AM167" t="str">
        <f>IFERROR(INDEX(PLAYERIDMAP2[PLAYERNAME],MATCH(ROW()-ROW(AM$1),CATCHERS,0)),"")</f>
        <v/>
      </c>
      <c r="AN167" t="str">
        <f>IF(PLAYERIDMAP2[[#This Row],[POS]]="1B",MAX(AN$1:AN166)+1,"")</f>
        <v/>
      </c>
      <c r="AO167" t="str">
        <f>IFERROR(INDEX(PLAYERIDMAP2[PLAYERNAME],MATCH(ROW()-ROW(AO$1),FIRSTBASE,0)),"")</f>
        <v/>
      </c>
      <c r="AP167" t="str">
        <f>IF(PLAYERIDMAP2[[#This Row],[POS]]="2B",MAX(AP$1:AP166)+1,"")</f>
        <v/>
      </c>
      <c r="AQ167" t="str">
        <f>IFERROR(INDEX(PLAYERIDMAP2[PLAYERNAME],MATCH(ROW()-ROW(AQ$1),SECONDBASE,0)),"")</f>
        <v/>
      </c>
      <c r="AR167" t="str">
        <f>IF(PLAYERIDMAP2[[#This Row],[POS]]="3B",MAX(AR$1:AR166)+1,"")</f>
        <v/>
      </c>
      <c r="AS167" t="str">
        <f>IFERROR(INDEX(PLAYERIDMAP2[PLAYERNAME],MATCH(ROW()-ROW(AS$1),THIRDBASE,0)),"")</f>
        <v/>
      </c>
      <c r="AT167" t="str">
        <f>IF(PLAYERIDMAP2[[#This Row],[POS]]="SS",MAX(AT$1:AT166)+1,"")</f>
        <v/>
      </c>
      <c r="AU167" t="str">
        <f>IFERROR(INDEX(PLAYERIDMAP2[PLAYERNAME],MATCH(ROW()-ROW(AU$1),SHORTSTOP,0)),"")</f>
        <v/>
      </c>
      <c r="AV167" t="str">
        <f>IF(PLAYERIDMAP2[[#This Row],[POS]]="OF",MAX(AV$1:AV166)+1,"")</f>
        <v/>
      </c>
      <c r="AW167" t="str">
        <f>IFERROR(INDEX(PLAYERIDMAP2[PLAYERNAME],MATCH(ROW()-ROW(AW$1),OUTFIELD,0)),"")</f>
        <v>Jason Kubel</v>
      </c>
      <c r="AX167">
        <f>IF(PLAYERIDMAP2[[#This Row],[POS]]&lt;&gt;"P",MAX(AX$1:AX166)+1,"")</f>
        <v>88</v>
      </c>
      <c r="AY167" t="str">
        <f>IFERROR(INDEX(PLAYERIDMAP2[PLAYERNAME],MATCH(ROW()-ROW(AY$1),HITTERS,0)),"")</f>
        <v>Brandon Crawford</v>
      </c>
      <c r="AZ167" t="str">
        <f>IF(PLAYERIDMAP2[[#This Row],[POS]]="P",MAX(AZ$1:AZ166)+1,"")</f>
        <v/>
      </c>
      <c r="BA167" t="str">
        <f>IFERROR(INDEX(PLAYERIDMAP2[PLAYERNAME],MATCH(ROW()-ROW(BA$1),PITCHERS,0)),"")</f>
        <v>Doug Davis</v>
      </c>
    </row>
    <row r="168" spans="1:53" x14ac:dyDescent="0.25">
      <c r="A168" t="s">
        <v>11518</v>
      </c>
      <c r="B168" t="s">
        <v>11519</v>
      </c>
      <c r="C168" s="1">
        <v>27747</v>
      </c>
      <c r="D168" t="s">
        <v>17753</v>
      </c>
      <c r="E168" t="s">
        <v>17754</v>
      </c>
      <c r="F168" t="s">
        <v>11016</v>
      </c>
      <c r="G168" t="s">
        <v>11016</v>
      </c>
      <c r="H168" t="s">
        <v>11003</v>
      </c>
      <c r="I168" t="s">
        <v>17755</v>
      </c>
      <c r="K168">
        <v>137140</v>
      </c>
      <c r="M168">
        <v>20277</v>
      </c>
      <c r="N168" t="s">
        <v>11519</v>
      </c>
      <c r="O168" t="s">
        <v>16112</v>
      </c>
      <c r="P168" t="s">
        <v>11518</v>
      </c>
      <c r="S168">
        <v>3988</v>
      </c>
      <c r="T168" t="s">
        <v>11519</v>
      </c>
      <c r="V168" t="s">
        <v>16113</v>
      </c>
      <c r="W168">
        <v>759</v>
      </c>
      <c r="AA168" t="s">
        <v>10958</v>
      </c>
      <c r="AB168" t="s">
        <v>5703</v>
      </c>
      <c r="AD168" t="s">
        <v>16399</v>
      </c>
      <c r="AL168" t="str">
        <f>IF(PLAYERIDMAP2[[#This Row],[POS]]="C",MAX(AL$1:AL167)+1,"")</f>
        <v/>
      </c>
      <c r="AM168" t="str">
        <f>IFERROR(INDEX(PLAYERIDMAP2[PLAYERNAME],MATCH(ROW()-ROW(AM$1),CATCHERS,0)),"")</f>
        <v/>
      </c>
      <c r="AN168">
        <f>IF(PLAYERIDMAP2[[#This Row],[POS]]="1B",MAX(AN$1:AN167)+1,"")</f>
        <v>12</v>
      </c>
      <c r="AO168" t="str">
        <f>IFERROR(INDEX(PLAYERIDMAP2[PLAYERNAME],MATCH(ROW()-ROW(AO$1),FIRSTBASE,0)),"")</f>
        <v/>
      </c>
      <c r="AP168" t="str">
        <f>IF(PLAYERIDMAP2[[#This Row],[POS]]="2B",MAX(AP$1:AP167)+1,"")</f>
        <v/>
      </c>
      <c r="AQ168" t="str">
        <f>IFERROR(INDEX(PLAYERIDMAP2[PLAYERNAME],MATCH(ROW()-ROW(AQ$1),SECONDBASE,0)),"")</f>
        <v/>
      </c>
      <c r="AR168" t="str">
        <f>IF(PLAYERIDMAP2[[#This Row],[POS]]="3B",MAX(AR$1:AR167)+1,"")</f>
        <v/>
      </c>
      <c r="AS168" t="str">
        <f>IFERROR(INDEX(PLAYERIDMAP2[PLAYERNAME],MATCH(ROW()-ROW(AS$1),THIRDBASE,0)),"")</f>
        <v/>
      </c>
      <c r="AT168" t="str">
        <f>IF(PLAYERIDMAP2[[#This Row],[POS]]="SS",MAX(AT$1:AT167)+1,"")</f>
        <v/>
      </c>
      <c r="AU168" t="str">
        <f>IFERROR(INDEX(PLAYERIDMAP2[PLAYERNAME],MATCH(ROW()-ROW(AU$1),SHORTSTOP,0)),"")</f>
        <v/>
      </c>
      <c r="AV168" t="str">
        <f>IF(PLAYERIDMAP2[[#This Row],[POS]]="OF",MAX(AV$1:AV167)+1,"")</f>
        <v/>
      </c>
      <c r="AW168" t="str">
        <f>IFERROR(INDEX(PLAYERIDMAP2[PLAYERNAME],MATCH(ROW()-ROW(AW$1),OUTFIELD,0)),"")</f>
        <v>Juan Lagares</v>
      </c>
      <c r="AX168">
        <f>IF(PLAYERIDMAP2[[#This Row],[POS]]&lt;&gt;"P",MAX(AX$1:AX167)+1,"")</f>
        <v>89</v>
      </c>
      <c r="AY168" t="str">
        <f>IFERROR(INDEX(PLAYERIDMAP2[PLAYERNAME],MATCH(ROW()-ROW(AY$1),HITTERS,0)),"")</f>
        <v>Carl Crawford</v>
      </c>
      <c r="AZ168" t="str">
        <f>IF(PLAYERIDMAP2[[#This Row],[POS]]="P",MAX(AZ$1:AZ167)+1,"")</f>
        <v/>
      </c>
      <c r="BA168" t="str">
        <f>IFERROR(INDEX(PLAYERIDMAP2[PLAYERNAME],MATCH(ROW()-ROW(BA$1),PITCHERS,0)),"")</f>
        <v>Wade Davis</v>
      </c>
    </row>
    <row r="169" spans="1:53" x14ac:dyDescent="0.25">
      <c r="A169" t="s">
        <v>11520</v>
      </c>
      <c r="B169" t="s">
        <v>5660</v>
      </c>
      <c r="C169" s="1">
        <v>30637</v>
      </c>
      <c r="D169" t="s">
        <v>17115</v>
      </c>
      <c r="E169" t="s">
        <v>19321</v>
      </c>
      <c r="F169" t="s">
        <v>11398</v>
      </c>
      <c r="G169" t="s">
        <v>16838</v>
      </c>
      <c r="H169" t="s">
        <v>10998</v>
      </c>
      <c r="I169" t="s">
        <v>19322</v>
      </c>
      <c r="J169" t="s">
        <v>5660</v>
      </c>
      <c r="K169">
        <v>460075</v>
      </c>
      <c r="L169" t="s">
        <v>5660</v>
      </c>
      <c r="M169">
        <v>1103045</v>
      </c>
      <c r="N169" t="s">
        <v>5660</v>
      </c>
      <c r="O169" t="s">
        <v>11521</v>
      </c>
      <c r="P169" t="s">
        <v>11520</v>
      </c>
      <c r="Q169">
        <v>8034</v>
      </c>
      <c r="R169" t="s">
        <v>5660</v>
      </c>
      <c r="S169">
        <v>28721</v>
      </c>
      <c r="T169" t="s">
        <v>5660</v>
      </c>
      <c r="U169" t="s">
        <v>5660</v>
      </c>
      <c r="V169" t="s">
        <v>11522</v>
      </c>
      <c r="W169">
        <v>47127</v>
      </c>
      <c r="X169">
        <v>8034</v>
      </c>
      <c r="Y169" t="s">
        <v>5660</v>
      </c>
      <c r="Z169" t="s">
        <v>11523</v>
      </c>
      <c r="AA169" t="s">
        <v>5703</v>
      </c>
      <c r="AB169" t="s">
        <v>5703</v>
      </c>
      <c r="AC169" t="s">
        <v>5660</v>
      </c>
      <c r="AD169" t="s">
        <v>11523</v>
      </c>
      <c r="AE169">
        <v>8624</v>
      </c>
      <c r="AF169" t="s">
        <v>5660</v>
      </c>
      <c r="AG169">
        <v>5434</v>
      </c>
      <c r="AH169" t="s">
        <v>5660</v>
      </c>
      <c r="AL169" t="str">
        <f>IF(PLAYERIDMAP2[[#This Row],[POS]]="C",MAX(AL$1:AL168)+1,"")</f>
        <v/>
      </c>
      <c r="AM169" t="str">
        <f>IFERROR(INDEX(PLAYERIDMAP2[PLAYERNAME],MATCH(ROW()-ROW(AM$1),CATCHERS,0)),"")</f>
        <v/>
      </c>
      <c r="AN169" t="str">
        <f>IF(PLAYERIDMAP2[[#This Row],[POS]]="1B",MAX(AN$1:AN168)+1,"")</f>
        <v/>
      </c>
      <c r="AO169" t="str">
        <f>IFERROR(INDEX(PLAYERIDMAP2[PLAYERNAME],MATCH(ROW()-ROW(AO$1),FIRSTBASE,0)),"")</f>
        <v/>
      </c>
      <c r="AP169" t="str">
        <f>IF(PLAYERIDMAP2[[#This Row],[POS]]="2B",MAX(AP$1:AP168)+1,"")</f>
        <v/>
      </c>
      <c r="AQ169" t="str">
        <f>IFERROR(INDEX(PLAYERIDMAP2[PLAYERNAME],MATCH(ROW()-ROW(AQ$1),SECONDBASE,0)),"")</f>
        <v/>
      </c>
      <c r="AR169" t="str">
        <f>IF(PLAYERIDMAP2[[#This Row],[POS]]="3B",MAX(AR$1:AR168)+1,"")</f>
        <v/>
      </c>
      <c r="AS169" t="str">
        <f>IFERROR(INDEX(PLAYERIDMAP2[PLAYERNAME],MATCH(ROW()-ROW(AS$1),THIRDBASE,0)),"")</f>
        <v/>
      </c>
      <c r="AT169" t="str">
        <f>IF(PLAYERIDMAP2[[#This Row],[POS]]="SS",MAX(AT$1:AT168)+1,"")</f>
        <v/>
      </c>
      <c r="AU169" t="str">
        <f>IFERROR(INDEX(PLAYERIDMAP2[PLAYERNAME],MATCH(ROW()-ROW(AU$1),SHORTSTOP,0)),"")</f>
        <v/>
      </c>
      <c r="AV169">
        <f>IF(PLAYERIDMAP2[[#This Row],[POS]]="OF",MAX(AV$1:AV168)+1,"")</f>
        <v>32</v>
      </c>
      <c r="AW169" t="str">
        <f>IFERROR(INDEX(PLAYERIDMAP2[PLAYERNAME],MATCH(ROW()-ROW(AW$1),OUTFIELD,0)),"")</f>
        <v>Junior Lake</v>
      </c>
      <c r="AX169">
        <f>IF(PLAYERIDMAP2[[#This Row],[POS]]&lt;&gt;"P",MAX(AX$1:AX168)+1,"")</f>
        <v>90</v>
      </c>
      <c r="AY169" t="str">
        <f>IFERROR(INDEX(PLAYERIDMAP2[PLAYERNAME],MATCH(ROW()-ROW(AY$1),HITTERS,0)),"")</f>
        <v>J.P. Crawford</v>
      </c>
      <c r="AZ169" t="str">
        <f>IF(PLAYERIDMAP2[[#This Row],[POS]]="P",MAX(AZ$1:AZ168)+1,"")</f>
        <v/>
      </c>
      <c r="BA169" t="str">
        <f>IFERROR(INDEX(PLAYERIDMAP2[PLAYERNAME],MATCH(ROW()-ROW(BA$1),PITCHERS,0)),"")</f>
        <v>Samuel Deduno</v>
      </c>
    </row>
    <row r="170" spans="1:53" x14ac:dyDescent="0.25">
      <c r="A170" t="s">
        <v>11524</v>
      </c>
      <c r="B170" t="s">
        <v>9400</v>
      </c>
      <c r="C170" s="1">
        <v>29441</v>
      </c>
      <c r="D170" t="s">
        <v>19771</v>
      </c>
      <c r="E170" t="s">
        <v>20353</v>
      </c>
      <c r="F170" t="s">
        <v>11258</v>
      </c>
      <c r="G170" t="s">
        <v>14693</v>
      </c>
      <c r="H170" t="s">
        <v>10988</v>
      </c>
      <c r="I170" t="s">
        <v>20354</v>
      </c>
      <c r="J170" t="s">
        <v>9400</v>
      </c>
      <c r="K170">
        <v>444520</v>
      </c>
      <c r="L170" t="s">
        <v>9400</v>
      </c>
      <c r="M170">
        <v>557093</v>
      </c>
      <c r="N170" t="s">
        <v>9400</v>
      </c>
      <c r="O170" t="s">
        <v>11525</v>
      </c>
      <c r="P170" t="s">
        <v>11524</v>
      </c>
      <c r="Q170">
        <v>7610</v>
      </c>
      <c r="R170" t="s">
        <v>9400</v>
      </c>
      <c r="S170">
        <v>6365</v>
      </c>
      <c r="T170" t="s">
        <v>9400</v>
      </c>
      <c r="V170" t="s">
        <v>11526</v>
      </c>
      <c r="W170">
        <v>33059</v>
      </c>
      <c r="X170">
        <v>7610</v>
      </c>
      <c r="Y170" t="s">
        <v>9400</v>
      </c>
      <c r="Z170" t="s">
        <v>11527</v>
      </c>
      <c r="AA170" t="s">
        <v>10958</v>
      </c>
      <c r="AB170" t="s">
        <v>10958</v>
      </c>
      <c r="AD170" t="s">
        <v>11527</v>
      </c>
      <c r="AF170" t="s">
        <v>9400</v>
      </c>
      <c r="AG170">
        <v>5415</v>
      </c>
      <c r="AH170" t="s">
        <v>9400</v>
      </c>
      <c r="AL170" t="str">
        <f>IF(PLAYERIDMAP2[[#This Row],[POS]]="C",MAX(AL$1:AL169)+1,"")</f>
        <v/>
      </c>
      <c r="AM170" t="str">
        <f>IFERROR(INDEX(PLAYERIDMAP2[PLAYERNAME],MATCH(ROW()-ROW(AM$1),CATCHERS,0)),"")</f>
        <v/>
      </c>
      <c r="AN170" t="str">
        <f>IF(PLAYERIDMAP2[[#This Row],[POS]]="1B",MAX(AN$1:AN169)+1,"")</f>
        <v/>
      </c>
      <c r="AO170" t="str">
        <f>IFERROR(INDEX(PLAYERIDMAP2[PLAYERNAME],MATCH(ROW()-ROW(AO$1),FIRSTBASE,0)),"")</f>
        <v/>
      </c>
      <c r="AP170" t="str">
        <f>IF(PLAYERIDMAP2[[#This Row],[POS]]="2B",MAX(AP$1:AP169)+1,"")</f>
        <v/>
      </c>
      <c r="AQ170" t="str">
        <f>IFERROR(INDEX(PLAYERIDMAP2[PLAYERNAME],MATCH(ROW()-ROW(AQ$1),SECONDBASE,0)),"")</f>
        <v/>
      </c>
      <c r="AR170" t="str">
        <f>IF(PLAYERIDMAP2[[#This Row],[POS]]="3B",MAX(AR$1:AR169)+1,"")</f>
        <v/>
      </c>
      <c r="AS170" t="str">
        <f>IFERROR(INDEX(PLAYERIDMAP2[PLAYERNAME],MATCH(ROW()-ROW(AS$1),THIRDBASE,0)),"")</f>
        <v/>
      </c>
      <c r="AT170" t="str">
        <f>IF(PLAYERIDMAP2[[#This Row],[POS]]="SS",MAX(AT$1:AT169)+1,"")</f>
        <v/>
      </c>
      <c r="AU170" t="str">
        <f>IFERROR(INDEX(PLAYERIDMAP2[PLAYERNAME],MATCH(ROW()-ROW(AU$1),SHORTSTOP,0)),"")</f>
        <v/>
      </c>
      <c r="AV170" t="str">
        <f>IF(PLAYERIDMAP2[[#This Row],[POS]]="OF",MAX(AV$1:AV169)+1,"")</f>
        <v/>
      </c>
      <c r="AW170" t="str">
        <f>IFERROR(INDEX(PLAYERIDMAP2[PLAYERNAME],MATCH(ROW()-ROW(AW$1),OUTFIELD,0)),"")</f>
        <v>Andrew Lambo</v>
      </c>
      <c r="AX170" t="str">
        <f>IF(PLAYERIDMAP2[[#This Row],[POS]]&lt;&gt;"P",MAX(AX$1:AX169)+1,"")</f>
        <v/>
      </c>
      <c r="AY170" t="str">
        <f>IFERROR(INDEX(PLAYERIDMAP2[PLAYERNAME],MATCH(ROW()-ROW(AY$1),HITTERS,0)),"")</f>
        <v>Coco Crisp</v>
      </c>
      <c r="AZ170">
        <f>IF(PLAYERIDMAP2[[#This Row],[POS]]="P",MAX(AZ$1:AZ169)+1,"")</f>
        <v>79</v>
      </c>
      <c r="BA170" t="str">
        <f>IFERROR(INDEX(PLAYERIDMAP2[PLAYERNAME],MATCH(ROW()-ROW(BA$1),PITCHERS,0)),"")</f>
        <v>Justin De Fratus</v>
      </c>
    </row>
    <row r="171" spans="1:53" x14ac:dyDescent="0.25">
      <c r="A171" t="s">
        <v>11528</v>
      </c>
      <c r="B171" t="s">
        <v>3771</v>
      </c>
      <c r="C171" s="1">
        <v>31428</v>
      </c>
      <c r="D171" t="s">
        <v>19752</v>
      </c>
      <c r="E171" t="s">
        <v>19753</v>
      </c>
      <c r="F171" t="s">
        <v>11068</v>
      </c>
      <c r="G171" t="s">
        <v>16838</v>
      </c>
      <c r="H171" t="s">
        <v>5705</v>
      </c>
      <c r="I171" t="s">
        <v>19754</v>
      </c>
      <c r="J171" t="s">
        <v>3771</v>
      </c>
      <c r="K171">
        <v>458582</v>
      </c>
      <c r="L171" t="s">
        <v>3771</v>
      </c>
      <c r="M171">
        <v>1205546</v>
      </c>
      <c r="N171" t="s">
        <v>3771</v>
      </c>
      <c r="O171" t="s">
        <v>11529</v>
      </c>
      <c r="P171" t="s">
        <v>11528</v>
      </c>
      <c r="Q171">
        <v>7983</v>
      </c>
      <c r="R171" t="s">
        <v>3771</v>
      </c>
      <c r="S171">
        <v>28707</v>
      </c>
      <c r="T171" t="s">
        <v>3771</v>
      </c>
      <c r="V171" t="s">
        <v>11530</v>
      </c>
      <c r="W171">
        <v>45395</v>
      </c>
      <c r="X171">
        <v>7983</v>
      </c>
      <c r="Y171" t="s">
        <v>3771</v>
      </c>
      <c r="Z171" t="s">
        <v>11531</v>
      </c>
      <c r="AA171" t="s">
        <v>10958</v>
      </c>
      <c r="AB171" t="s">
        <v>5703</v>
      </c>
      <c r="AC171" t="s">
        <v>3771</v>
      </c>
      <c r="AD171" t="s">
        <v>11531</v>
      </c>
      <c r="AF171" t="s">
        <v>3771</v>
      </c>
      <c r="AG171">
        <v>5783</v>
      </c>
      <c r="AL171" t="str">
        <f>IF(PLAYERIDMAP2[[#This Row],[POS]]="C",MAX(AL$1:AL170)+1,"")</f>
        <v/>
      </c>
      <c r="AM171" t="str">
        <f>IFERROR(INDEX(PLAYERIDMAP2[PLAYERNAME],MATCH(ROW()-ROW(AM$1),CATCHERS,0)),"")</f>
        <v/>
      </c>
      <c r="AN171" t="str">
        <f>IF(PLAYERIDMAP2[[#This Row],[POS]]="1B",MAX(AN$1:AN170)+1,"")</f>
        <v/>
      </c>
      <c r="AO171" t="str">
        <f>IFERROR(INDEX(PLAYERIDMAP2[PLAYERNAME],MATCH(ROW()-ROW(AO$1),FIRSTBASE,0)),"")</f>
        <v/>
      </c>
      <c r="AP171" t="str">
        <f>IF(PLAYERIDMAP2[[#This Row],[POS]]="2B",MAX(AP$1:AP170)+1,"")</f>
        <v/>
      </c>
      <c r="AQ171" t="str">
        <f>IFERROR(INDEX(PLAYERIDMAP2[PLAYERNAME],MATCH(ROW()-ROW(AQ$1),SECONDBASE,0)),"")</f>
        <v/>
      </c>
      <c r="AR171">
        <f>IF(PLAYERIDMAP2[[#This Row],[POS]]="3B",MAX(AR$1:AR170)+1,"")</f>
        <v>10</v>
      </c>
      <c r="AS171" t="str">
        <f>IFERROR(INDEX(PLAYERIDMAP2[PLAYERNAME],MATCH(ROW()-ROW(AS$1),THIRDBASE,0)),"")</f>
        <v/>
      </c>
      <c r="AT171" t="str">
        <f>IF(PLAYERIDMAP2[[#This Row],[POS]]="SS",MAX(AT$1:AT170)+1,"")</f>
        <v/>
      </c>
      <c r="AU171" t="str">
        <f>IFERROR(INDEX(PLAYERIDMAP2[PLAYERNAME],MATCH(ROW()-ROW(AU$1),SHORTSTOP,0)),"")</f>
        <v/>
      </c>
      <c r="AV171" t="str">
        <f>IF(PLAYERIDMAP2[[#This Row],[POS]]="OF",MAX(AV$1:AV170)+1,"")</f>
        <v/>
      </c>
      <c r="AW171" t="str">
        <f>IFERROR(INDEX(PLAYERIDMAP2[PLAYERNAME],MATCH(ROW()-ROW(AW$1),OUTFIELD,0)),"")</f>
        <v>Ryan Langerhans</v>
      </c>
      <c r="AX171">
        <f>IF(PLAYERIDMAP2[[#This Row],[POS]]&lt;&gt;"P",MAX(AX$1:AX170)+1,"")</f>
        <v>91</v>
      </c>
      <c r="AY171" t="str">
        <f>IFERROR(INDEX(PLAYERIDMAP2[PLAYERNAME],MATCH(ROW()-ROW(AY$1),HITTERS,0)),"")</f>
        <v>C.J. Cron</v>
      </c>
      <c r="AZ171" t="str">
        <f>IF(PLAYERIDMAP2[[#This Row],[POS]]="P",MAX(AZ$1:AZ170)+1,"")</f>
        <v/>
      </c>
      <c r="BA171" t="str">
        <f>IFERROR(INDEX(PLAYERIDMAP2[PLAYERNAME],MATCH(ROW()-ROW(BA$1),PITCHERS,0)),"")</f>
        <v>Jacob deGrom</v>
      </c>
    </row>
    <row r="172" spans="1:53" x14ac:dyDescent="0.25">
      <c r="A172" t="s">
        <v>11532</v>
      </c>
      <c r="B172" t="s">
        <v>10868</v>
      </c>
      <c r="C172" s="1">
        <v>32133</v>
      </c>
      <c r="D172" t="s">
        <v>17003</v>
      </c>
      <c r="E172" t="s">
        <v>17160</v>
      </c>
      <c r="F172" t="s">
        <v>11191</v>
      </c>
      <c r="G172" t="s">
        <v>14693</v>
      </c>
      <c r="H172" t="s">
        <v>10988</v>
      </c>
      <c r="I172" t="s">
        <v>17161</v>
      </c>
      <c r="J172" t="s">
        <v>10868</v>
      </c>
      <c r="K172">
        <v>502154</v>
      </c>
      <c r="L172" t="s">
        <v>10868</v>
      </c>
      <c r="M172">
        <v>1733482</v>
      </c>
      <c r="N172" t="s">
        <v>10868</v>
      </c>
      <c r="O172" t="s">
        <v>11533</v>
      </c>
      <c r="P172" t="s">
        <v>11532</v>
      </c>
      <c r="Q172">
        <v>8771</v>
      </c>
      <c r="R172" t="s">
        <v>10868</v>
      </c>
      <c r="S172">
        <v>31054</v>
      </c>
      <c r="T172" t="s">
        <v>10868</v>
      </c>
      <c r="V172" t="s">
        <v>11534</v>
      </c>
      <c r="W172">
        <v>50155</v>
      </c>
      <c r="X172">
        <v>8771</v>
      </c>
      <c r="Y172" t="s">
        <v>10868</v>
      </c>
      <c r="Z172" t="s">
        <v>11535</v>
      </c>
      <c r="AA172" t="s">
        <v>10958</v>
      </c>
      <c r="AB172" t="s">
        <v>10958</v>
      </c>
      <c r="AC172" t="s">
        <v>10868</v>
      </c>
      <c r="AD172" t="s">
        <v>11535</v>
      </c>
      <c r="AE172">
        <v>9370</v>
      </c>
      <c r="AF172" t="s">
        <v>10868</v>
      </c>
      <c r="AG172">
        <v>12860</v>
      </c>
      <c r="AH172" t="s">
        <v>10868</v>
      </c>
      <c r="AL172" t="str">
        <f>IF(PLAYERIDMAP2[[#This Row],[POS]]="C",MAX(AL$1:AL171)+1,"")</f>
        <v/>
      </c>
      <c r="AM172" t="str">
        <f>IFERROR(INDEX(PLAYERIDMAP2[PLAYERNAME],MATCH(ROW()-ROW(AM$1),CATCHERS,0)),"")</f>
        <v/>
      </c>
      <c r="AN172" t="str">
        <f>IF(PLAYERIDMAP2[[#This Row],[POS]]="1B",MAX(AN$1:AN171)+1,"")</f>
        <v/>
      </c>
      <c r="AO172" t="str">
        <f>IFERROR(INDEX(PLAYERIDMAP2[PLAYERNAME],MATCH(ROW()-ROW(AO$1),FIRSTBASE,0)),"")</f>
        <v/>
      </c>
      <c r="AP172" t="str">
        <f>IF(PLAYERIDMAP2[[#This Row],[POS]]="2B",MAX(AP$1:AP171)+1,"")</f>
        <v/>
      </c>
      <c r="AQ172" t="str">
        <f>IFERROR(INDEX(PLAYERIDMAP2[PLAYERNAME],MATCH(ROW()-ROW(AQ$1),SECONDBASE,0)),"")</f>
        <v/>
      </c>
      <c r="AR172" t="str">
        <f>IF(PLAYERIDMAP2[[#This Row],[POS]]="3B",MAX(AR$1:AR171)+1,"")</f>
        <v/>
      </c>
      <c r="AS172" t="str">
        <f>IFERROR(INDEX(PLAYERIDMAP2[PLAYERNAME],MATCH(ROW()-ROW(AS$1),THIRDBASE,0)),"")</f>
        <v/>
      </c>
      <c r="AT172" t="str">
        <f>IF(PLAYERIDMAP2[[#This Row],[POS]]="SS",MAX(AT$1:AT171)+1,"")</f>
        <v/>
      </c>
      <c r="AU172" t="str">
        <f>IFERROR(INDEX(PLAYERIDMAP2[PLAYERNAME],MATCH(ROW()-ROW(AU$1),SHORTSTOP,0)),"")</f>
        <v/>
      </c>
      <c r="AV172" t="str">
        <f>IF(PLAYERIDMAP2[[#This Row],[POS]]="OF",MAX(AV$1:AV171)+1,"")</f>
        <v/>
      </c>
      <c r="AW172" t="str">
        <f>IFERROR(INDEX(PLAYERIDMAP2[PLAYERNAME],MATCH(ROW()-ROW(AW$1),OUTFIELD,0)),"")</f>
        <v>Matt LaPorta</v>
      </c>
      <c r="AX172" t="str">
        <f>IF(PLAYERIDMAP2[[#This Row],[POS]]&lt;&gt;"P",MAX(AX$1:AX171)+1,"")</f>
        <v/>
      </c>
      <c r="AY172" t="str">
        <f>IFERROR(INDEX(PLAYERIDMAP2[PLAYERNAME],MATCH(ROW()-ROW(AY$1),HITTERS,0)),"")</f>
        <v>Trevor Crowe</v>
      </c>
      <c r="AZ172">
        <f>IF(PLAYERIDMAP2[[#This Row],[POS]]="P",MAX(AZ$1:AZ171)+1,"")</f>
        <v>80</v>
      </c>
      <c r="BA172" t="str">
        <f>IFERROR(INDEX(PLAYERIDMAP2[PLAYERNAME],MATCH(ROW()-ROW(BA$1),PITCHERS,0)),"")</f>
        <v>Steve Delabar</v>
      </c>
    </row>
    <row r="173" spans="1:53" x14ac:dyDescent="0.25">
      <c r="A173" t="s">
        <v>19974</v>
      </c>
      <c r="B173" t="s">
        <v>8165</v>
      </c>
      <c r="C173" s="1"/>
      <c r="D173" t="s">
        <v>18409</v>
      </c>
      <c r="E173" t="s">
        <v>19975</v>
      </c>
      <c r="F173" t="s">
        <v>10992</v>
      </c>
      <c r="G173" t="s">
        <v>14693</v>
      </c>
      <c r="H173" t="s">
        <v>10988</v>
      </c>
      <c r="I173" t="s">
        <v>19976</v>
      </c>
      <c r="J173" t="s">
        <v>8165</v>
      </c>
      <c r="K173">
        <v>605156</v>
      </c>
      <c r="L173" t="s">
        <v>8165</v>
      </c>
      <c r="M173">
        <v>2113510</v>
      </c>
      <c r="N173" t="s">
        <v>8165</v>
      </c>
      <c r="O173" t="s">
        <v>19977</v>
      </c>
      <c r="P173" t="s">
        <v>19974</v>
      </c>
      <c r="Q173">
        <v>9668</v>
      </c>
      <c r="R173" t="s">
        <v>8165</v>
      </c>
      <c r="S173">
        <v>33124</v>
      </c>
      <c r="T173" t="s">
        <v>8165</v>
      </c>
      <c r="W173">
        <v>69523</v>
      </c>
      <c r="X173">
        <v>9668</v>
      </c>
      <c r="Y173" t="s">
        <v>19978</v>
      </c>
      <c r="Z173" t="s">
        <v>19979</v>
      </c>
      <c r="AD173" t="s">
        <v>19979</v>
      </c>
      <c r="AL173" t="str">
        <f>IF(PLAYERIDMAP2[[#This Row],[POS]]="C",MAX(AL$1:AL172)+1,"")</f>
        <v/>
      </c>
      <c r="AM173" t="str">
        <f>IFERROR(INDEX(PLAYERIDMAP2[PLAYERNAME],MATCH(ROW()-ROW(AM$1),CATCHERS,0)),"")</f>
        <v/>
      </c>
      <c r="AN173" t="str">
        <f>IF(PLAYERIDMAP2[[#This Row],[POS]]="1B",MAX(AN$1:AN172)+1,"")</f>
        <v/>
      </c>
      <c r="AO173" t="str">
        <f>IFERROR(INDEX(PLAYERIDMAP2[PLAYERNAME],MATCH(ROW()-ROW(AO$1),FIRSTBASE,0)),"")</f>
        <v/>
      </c>
      <c r="AP173" t="str">
        <f>IF(PLAYERIDMAP2[[#This Row],[POS]]="2B",MAX(AP$1:AP172)+1,"")</f>
        <v/>
      </c>
      <c r="AQ173" t="str">
        <f>IFERROR(INDEX(PLAYERIDMAP2[PLAYERNAME],MATCH(ROW()-ROW(AQ$1),SECONDBASE,0)),"")</f>
        <v/>
      </c>
      <c r="AR173" t="str">
        <f>IF(PLAYERIDMAP2[[#This Row],[POS]]="3B",MAX(AR$1:AR172)+1,"")</f>
        <v/>
      </c>
      <c r="AS173" t="str">
        <f>IFERROR(INDEX(PLAYERIDMAP2[PLAYERNAME],MATCH(ROW()-ROW(AS$1),THIRDBASE,0)),"")</f>
        <v/>
      </c>
      <c r="AT173" t="str">
        <f>IF(PLAYERIDMAP2[[#This Row],[POS]]="SS",MAX(AT$1:AT172)+1,"")</f>
        <v/>
      </c>
      <c r="AU173" t="str">
        <f>IFERROR(INDEX(PLAYERIDMAP2[PLAYERNAME],MATCH(ROW()-ROW(AU$1),SHORTSTOP,0)),"")</f>
        <v/>
      </c>
      <c r="AV173" t="str">
        <f>IF(PLAYERIDMAP2[[#This Row],[POS]]="OF",MAX(AV$1:AV172)+1,"")</f>
        <v/>
      </c>
      <c r="AW173" t="str">
        <f>IFERROR(INDEX(PLAYERIDMAP2[PLAYERNAME],MATCH(ROW()-ROW(AW$1),OUTFIELD,0)),"")</f>
        <v>Fred Lewis</v>
      </c>
      <c r="AX173" t="str">
        <f>IF(PLAYERIDMAP2[[#This Row],[POS]]&lt;&gt;"P",MAX(AX$1:AX172)+1,"")</f>
        <v/>
      </c>
      <c r="AY173" t="str">
        <f>IFERROR(INDEX(PLAYERIDMAP2[PLAYERNAME],MATCH(ROW()-ROW(AY$1),HITTERS,0)),"")</f>
        <v>Luis Cruz</v>
      </c>
      <c r="AZ173">
        <f>IF(PLAYERIDMAP2[[#This Row],[POS]]="P",MAX(AZ$1:AZ172)+1,"")</f>
        <v>81</v>
      </c>
      <c r="BA173" t="str">
        <f>IFERROR(INDEX(PLAYERIDMAP2[PLAYERNAME],MATCH(ROW()-ROW(BA$1),PITCHERS,0)),"")</f>
        <v>Dane de la Rosa</v>
      </c>
    </row>
    <row r="174" spans="1:53" x14ac:dyDescent="0.25">
      <c r="A174" t="s">
        <v>11536</v>
      </c>
      <c r="B174" t="s">
        <v>10438</v>
      </c>
      <c r="C174" s="1">
        <v>32129</v>
      </c>
      <c r="D174" t="s">
        <v>18229</v>
      </c>
      <c r="E174" t="s">
        <v>18230</v>
      </c>
      <c r="F174" t="s">
        <v>11053</v>
      </c>
      <c r="G174" t="s">
        <v>16838</v>
      </c>
      <c r="H174" t="s">
        <v>10988</v>
      </c>
      <c r="I174" t="s">
        <v>18231</v>
      </c>
      <c r="J174" t="s">
        <v>10438</v>
      </c>
      <c r="K174">
        <v>571521</v>
      </c>
      <c r="L174" t="s">
        <v>10438</v>
      </c>
      <c r="M174">
        <v>1757974</v>
      </c>
      <c r="N174" t="s">
        <v>10438</v>
      </c>
      <c r="O174" t="s">
        <v>11537</v>
      </c>
      <c r="P174" t="s">
        <v>11536</v>
      </c>
      <c r="Q174">
        <v>8944</v>
      </c>
      <c r="R174" t="s">
        <v>10438</v>
      </c>
      <c r="S174">
        <v>31083</v>
      </c>
      <c r="T174" t="s">
        <v>10438</v>
      </c>
      <c r="V174" t="s">
        <v>11538</v>
      </c>
      <c r="W174">
        <v>59607</v>
      </c>
      <c r="X174">
        <v>8944</v>
      </c>
      <c r="Y174" t="s">
        <v>10438</v>
      </c>
      <c r="Z174" t="s">
        <v>11539</v>
      </c>
      <c r="AA174" t="s">
        <v>10958</v>
      </c>
      <c r="AB174" t="s">
        <v>10958</v>
      </c>
      <c r="AC174" t="s">
        <v>10438</v>
      </c>
      <c r="AD174" t="s">
        <v>11539</v>
      </c>
      <c r="AE174">
        <v>10958</v>
      </c>
      <c r="AG174">
        <v>13512</v>
      </c>
      <c r="AH174" t="s">
        <v>10438</v>
      </c>
      <c r="AL174" t="str">
        <f>IF(PLAYERIDMAP2[[#This Row],[POS]]="C",MAX(AL$1:AL173)+1,"")</f>
        <v/>
      </c>
      <c r="AM174" t="str">
        <f>IFERROR(INDEX(PLAYERIDMAP2[PLAYERNAME],MATCH(ROW()-ROW(AM$1),CATCHERS,0)),"")</f>
        <v/>
      </c>
      <c r="AN174" t="str">
        <f>IF(PLAYERIDMAP2[[#This Row],[POS]]="1B",MAX(AN$1:AN173)+1,"")</f>
        <v/>
      </c>
      <c r="AO174" t="str">
        <f>IFERROR(INDEX(PLAYERIDMAP2[PLAYERNAME],MATCH(ROW()-ROW(AO$1),FIRSTBASE,0)),"")</f>
        <v/>
      </c>
      <c r="AP174" t="str">
        <f>IF(PLAYERIDMAP2[[#This Row],[POS]]="2B",MAX(AP$1:AP173)+1,"")</f>
        <v/>
      </c>
      <c r="AQ174" t="str">
        <f>IFERROR(INDEX(PLAYERIDMAP2[PLAYERNAME],MATCH(ROW()-ROW(AQ$1),SECONDBASE,0)),"")</f>
        <v/>
      </c>
      <c r="AR174" t="str">
        <f>IF(PLAYERIDMAP2[[#This Row],[POS]]="3B",MAX(AR$1:AR173)+1,"")</f>
        <v/>
      </c>
      <c r="AS174" t="str">
        <f>IFERROR(INDEX(PLAYERIDMAP2[PLAYERNAME],MATCH(ROW()-ROW(AS$1),THIRDBASE,0)),"")</f>
        <v/>
      </c>
      <c r="AT174" t="str">
        <f>IF(PLAYERIDMAP2[[#This Row],[POS]]="SS",MAX(AT$1:AT173)+1,"")</f>
        <v/>
      </c>
      <c r="AU174" t="str">
        <f>IFERROR(INDEX(PLAYERIDMAP2[PLAYERNAME],MATCH(ROW()-ROW(AU$1),SHORTSTOP,0)),"")</f>
        <v/>
      </c>
      <c r="AV174" t="str">
        <f>IF(PLAYERIDMAP2[[#This Row],[POS]]="OF",MAX(AV$1:AV173)+1,"")</f>
        <v/>
      </c>
      <c r="AW174" t="str">
        <f>IFERROR(INDEX(PLAYERIDMAP2[PLAYERNAME],MATCH(ROW()-ROW(AW$1),OUTFIELD,0)),"")</f>
        <v>Brent Lillibridge</v>
      </c>
      <c r="AX174" t="str">
        <f>IF(PLAYERIDMAP2[[#This Row],[POS]]&lt;&gt;"P",MAX(AX$1:AX173)+1,"")</f>
        <v/>
      </c>
      <c r="AY174" t="str">
        <f>IFERROR(INDEX(PLAYERIDMAP2[PLAYERNAME],MATCH(ROW()-ROW(AY$1),HITTERS,0)),"")</f>
        <v>Nelson Cruz</v>
      </c>
      <c r="AZ174">
        <f>IF(PLAYERIDMAP2[[#This Row],[POS]]="P",MAX(AZ$1:AZ173)+1,"")</f>
        <v>82</v>
      </c>
      <c r="BA174" t="str">
        <f>IFERROR(INDEX(PLAYERIDMAP2[PLAYERNAME],MATCH(ROW()-ROW(BA$1),PITCHERS,0)),"")</f>
        <v>Rubby de la Rosa</v>
      </c>
    </row>
    <row r="175" spans="1:53" x14ac:dyDescent="0.25">
      <c r="A175" t="s">
        <v>11540</v>
      </c>
      <c r="B175" t="s">
        <v>5439</v>
      </c>
      <c r="C175" s="1">
        <v>30935</v>
      </c>
      <c r="D175" t="s">
        <v>16840</v>
      </c>
      <c r="E175" t="s">
        <v>19906</v>
      </c>
      <c r="F175" t="s">
        <v>10992</v>
      </c>
      <c r="G175" t="s">
        <v>14693</v>
      </c>
      <c r="H175" t="s">
        <v>10998</v>
      </c>
      <c r="I175" t="s">
        <v>20685</v>
      </c>
      <c r="J175" t="s">
        <v>5439</v>
      </c>
      <c r="K175">
        <v>518500</v>
      </c>
      <c r="L175" t="s">
        <v>5439</v>
      </c>
      <c r="M175">
        <v>1811889</v>
      </c>
      <c r="N175" t="s">
        <v>5439</v>
      </c>
      <c r="O175" t="s">
        <v>11541</v>
      </c>
      <c r="P175" t="s">
        <v>11540</v>
      </c>
      <c r="Q175">
        <v>8966</v>
      </c>
      <c r="R175" t="s">
        <v>5439</v>
      </c>
      <c r="S175">
        <v>31409</v>
      </c>
      <c r="T175" t="s">
        <v>5439</v>
      </c>
      <c r="V175" t="s">
        <v>11542</v>
      </c>
      <c r="W175">
        <v>55633</v>
      </c>
      <c r="X175">
        <v>8966</v>
      </c>
      <c r="Y175" t="s">
        <v>5439</v>
      </c>
      <c r="Z175" t="s">
        <v>16114</v>
      </c>
      <c r="AA175" t="s">
        <v>5703</v>
      </c>
      <c r="AB175" t="s">
        <v>5703</v>
      </c>
      <c r="AC175" t="s">
        <v>5439</v>
      </c>
      <c r="AD175" t="s">
        <v>16114</v>
      </c>
      <c r="AL175" t="str">
        <f>IF(PLAYERIDMAP2[[#This Row],[POS]]="C",MAX(AL$1:AL174)+1,"")</f>
        <v/>
      </c>
      <c r="AM175" t="str">
        <f>IFERROR(INDEX(PLAYERIDMAP2[PLAYERNAME],MATCH(ROW()-ROW(AM$1),CATCHERS,0)),"")</f>
        <v/>
      </c>
      <c r="AN175" t="str">
        <f>IF(PLAYERIDMAP2[[#This Row],[POS]]="1B",MAX(AN$1:AN174)+1,"")</f>
        <v/>
      </c>
      <c r="AO175" t="str">
        <f>IFERROR(INDEX(PLAYERIDMAP2[PLAYERNAME],MATCH(ROW()-ROW(AO$1),FIRSTBASE,0)),"")</f>
        <v/>
      </c>
      <c r="AP175" t="str">
        <f>IF(PLAYERIDMAP2[[#This Row],[POS]]="2B",MAX(AP$1:AP174)+1,"")</f>
        <v/>
      </c>
      <c r="AQ175" t="str">
        <f>IFERROR(INDEX(PLAYERIDMAP2[PLAYERNAME],MATCH(ROW()-ROW(AQ$1),SECONDBASE,0)),"")</f>
        <v/>
      </c>
      <c r="AR175" t="str">
        <f>IF(PLAYERIDMAP2[[#This Row],[POS]]="3B",MAX(AR$1:AR174)+1,"")</f>
        <v/>
      </c>
      <c r="AS175" t="str">
        <f>IFERROR(INDEX(PLAYERIDMAP2[PLAYERNAME],MATCH(ROW()-ROW(AS$1),THIRDBASE,0)),"")</f>
        <v/>
      </c>
      <c r="AT175" t="str">
        <f>IF(PLAYERIDMAP2[[#This Row],[POS]]="SS",MAX(AT$1:AT174)+1,"")</f>
        <v/>
      </c>
      <c r="AU175" t="str">
        <f>IFERROR(INDEX(PLAYERIDMAP2[PLAYERNAME],MATCH(ROW()-ROW(AU$1),SHORTSTOP,0)),"")</f>
        <v/>
      </c>
      <c r="AV175">
        <f>IF(PLAYERIDMAP2[[#This Row],[POS]]="OF",MAX(AV$1:AV174)+1,"")</f>
        <v>33</v>
      </c>
      <c r="AW175" t="str">
        <f>IFERROR(INDEX(PLAYERIDMAP2[PLAYERNAME],MATCH(ROW()-ROW(AW$1),OUTFIELD,0)),"")</f>
        <v>Rymer Liriano</v>
      </c>
      <c r="AX175">
        <f>IF(PLAYERIDMAP2[[#This Row],[POS]]&lt;&gt;"P",MAX(AX$1:AX174)+1,"")</f>
        <v>92</v>
      </c>
      <c r="AY175" t="str">
        <f>IFERROR(INDEX(PLAYERIDMAP2[PLAYERNAME],MATCH(ROW()-ROW(AY$1),HITTERS,0)),"")</f>
        <v>Tony Cruz</v>
      </c>
      <c r="AZ175" t="str">
        <f>IF(PLAYERIDMAP2[[#This Row],[POS]]="P",MAX(AZ$1:AZ174)+1,"")</f>
        <v/>
      </c>
      <c r="BA175" t="str">
        <f>IFERROR(INDEX(PLAYERIDMAP2[PLAYERNAME],MATCH(ROW()-ROW(BA$1),PITCHERS,0)),"")</f>
        <v>Randall Delgado</v>
      </c>
    </row>
    <row r="176" spans="1:53" x14ac:dyDescent="0.25">
      <c r="A176" t="s">
        <v>11543</v>
      </c>
      <c r="B176" t="s">
        <v>10530</v>
      </c>
      <c r="C176" s="1">
        <v>31044</v>
      </c>
      <c r="D176" t="s">
        <v>19043</v>
      </c>
      <c r="E176" t="s">
        <v>19044</v>
      </c>
      <c r="F176" t="s">
        <v>11027</v>
      </c>
      <c r="G176" t="s">
        <v>16838</v>
      </c>
      <c r="H176" t="s">
        <v>10988</v>
      </c>
      <c r="I176" t="s">
        <v>19045</v>
      </c>
      <c r="K176">
        <v>446135</v>
      </c>
      <c r="L176" t="s">
        <v>10530</v>
      </c>
      <c r="M176">
        <v>1601526</v>
      </c>
      <c r="N176" t="s">
        <v>10530</v>
      </c>
      <c r="O176" t="s">
        <v>11544</v>
      </c>
      <c r="P176" t="s">
        <v>11543</v>
      </c>
      <c r="Q176">
        <v>9227</v>
      </c>
      <c r="R176" t="s">
        <v>10530</v>
      </c>
      <c r="S176">
        <v>30911</v>
      </c>
      <c r="T176" t="s">
        <v>10530</v>
      </c>
      <c r="V176" t="s">
        <v>11545</v>
      </c>
      <c r="W176">
        <v>52430</v>
      </c>
      <c r="X176">
        <v>9227</v>
      </c>
      <c r="Y176" t="s">
        <v>10530</v>
      </c>
      <c r="Z176" t="s">
        <v>16400</v>
      </c>
      <c r="AA176" t="s">
        <v>10958</v>
      </c>
      <c r="AB176" t="s">
        <v>10958</v>
      </c>
      <c r="AD176" t="s">
        <v>16400</v>
      </c>
      <c r="AL176" t="str">
        <f>IF(PLAYERIDMAP2[[#This Row],[POS]]="C",MAX(AL$1:AL175)+1,"")</f>
        <v/>
      </c>
      <c r="AM176" t="str">
        <f>IFERROR(INDEX(PLAYERIDMAP2[PLAYERNAME],MATCH(ROW()-ROW(AM$1),CATCHERS,0)),"")</f>
        <v/>
      </c>
      <c r="AN176" t="str">
        <f>IF(PLAYERIDMAP2[[#This Row],[POS]]="1B",MAX(AN$1:AN175)+1,"")</f>
        <v/>
      </c>
      <c r="AO176" t="str">
        <f>IFERROR(INDEX(PLAYERIDMAP2[PLAYERNAME],MATCH(ROW()-ROW(AO$1),FIRSTBASE,0)),"")</f>
        <v/>
      </c>
      <c r="AP176" t="str">
        <f>IF(PLAYERIDMAP2[[#This Row],[POS]]="2B",MAX(AP$1:AP175)+1,"")</f>
        <v/>
      </c>
      <c r="AQ176" t="str">
        <f>IFERROR(INDEX(PLAYERIDMAP2[PLAYERNAME],MATCH(ROW()-ROW(AQ$1),SECONDBASE,0)),"")</f>
        <v/>
      </c>
      <c r="AR176" t="str">
        <f>IF(PLAYERIDMAP2[[#This Row],[POS]]="3B",MAX(AR$1:AR175)+1,"")</f>
        <v/>
      </c>
      <c r="AS176" t="str">
        <f>IFERROR(INDEX(PLAYERIDMAP2[PLAYERNAME],MATCH(ROW()-ROW(AS$1),THIRDBASE,0)),"")</f>
        <v/>
      </c>
      <c r="AT176" t="str">
        <f>IF(PLAYERIDMAP2[[#This Row],[POS]]="SS",MAX(AT$1:AT175)+1,"")</f>
        <v/>
      </c>
      <c r="AU176" t="str">
        <f>IFERROR(INDEX(PLAYERIDMAP2[PLAYERNAME],MATCH(ROW()-ROW(AU$1),SHORTSTOP,0)),"")</f>
        <v/>
      </c>
      <c r="AV176" t="str">
        <f>IF(PLAYERIDMAP2[[#This Row],[POS]]="OF",MAX(AV$1:AV175)+1,"")</f>
        <v/>
      </c>
      <c r="AW176" t="str">
        <f>IFERROR(INDEX(PLAYERIDMAP2[PLAYERNAME],MATCH(ROW()-ROW(AW$1),OUTFIELD,0)),"")</f>
        <v>David Lough</v>
      </c>
      <c r="AX176" t="str">
        <f>IF(PLAYERIDMAP2[[#This Row],[POS]]&lt;&gt;"P",MAX(AX$1:AX175)+1,"")</f>
        <v/>
      </c>
      <c r="AY176" t="str">
        <f>IFERROR(INDEX(PLAYERIDMAP2[PLAYERNAME],MATCH(ROW()-ROW(AY$1),HITTERS,0)),"")</f>
        <v>Michael Cuddyer</v>
      </c>
      <c r="AZ176">
        <f>IF(PLAYERIDMAP2[[#This Row],[POS]]="P",MAX(AZ$1:AZ175)+1,"")</f>
        <v>83</v>
      </c>
      <c r="BA176" t="str">
        <f>IFERROR(INDEX(PLAYERIDMAP2[PLAYERNAME],MATCH(ROW()-ROW(BA$1),PITCHERS,0)),"")</f>
        <v>Fautino De Los Santos</v>
      </c>
    </row>
    <row r="177" spans="1:53" x14ac:dyDescent="0.25">
      <c r="A177" t="s">
        <v>11546</v>
      </c>
      <c r="B177" t="s">
        <v>5539</v>
      </c>
      <c r="C177" s="1">
        <v>32023</v>
      </c>
      <c r="D177" t="s">
        <v>19905</v>
      </c>
      <c r="E177" t="s">
        <v>19906</v>
      </c>
      <c r="F177" t="s">
        <v>11176</v>
      </c>
      <c r="G177" t="s">
        <v>16838</v>
      </c>
      <c r="H177" t="s">
        <v>10998</v>
      </c>
      <c r="I177" t="s">
        <v>19907</v>
      </c>
      <c r="J177" t="s">
        <v>5539</v>
      </c>
      <c r="K177">
        <v>502126</v>
      </c>
      <c r="L177" t="s">
        <v>5539</v>
      </c>
      <c r="M177">
        <v>1597678</v>
      </c>
      <c r="N177" t="s">
        <v>5539</v>
      </c>
      <c r="O177" t="s">
        <v>11547</v>
      </c>
      <c r="P177" t="s">
        <v>11546</v>
      </c>
      <c r="Q177">
        <v>8644</v>
      </c>
      <c r="R177" t="s">
        <v>5539</v>
      </c>
      <c r="S177">
        <v>29673</v>
      </c>
      <c r="T177" t="s">
        <v>5539</v>
      </c>
      <c r="U177" t="s">
        <v>5539</v>
      </c>
      <c r="V177" t="s">
        <v>11548</v>
      </c>
      <c r="W177">
        <v>50138</v>
      </c>
      <c r="X177">
        <v>8644</v>
      </c>
      <c r="Y177" t="s">
        <v>5539</v>
      </c>
      <c r="Z177" t="s">
        <v>11549</v>
      </c>
      <c r="AA177" t="s">
        <v>10958</v>
      </c>
      <c r="AB177" t="s">
        <v>10958</v>
      </c>
      <c r="AC177" t="s">
        <v>5539</v>
      </c>
      <c r="AD177" t="s">
        <v>11549</v>
      </c>
      <c r="AE177">
        <v>10292</v>
      </c>
      <c r="AF177" t="s">
        <v>5539</v>
      </c>
      <c r="AG177">
        <v>11352</v>
      </c>
      <c r="AH177" t="s">
        <v>5539</v>
      </c>
      <c r="AL177" t="str">
        <f>IF(PLAYERIDMAP2[[#This Row],[POS]]="C",MAX(AL$1:AL176)+1,"")</f>
        <v/>
      </c>
      <c r="AM177" t="str">
        <f>IFERROR(INDEX(PLAYERIDMAP2[PLAYERNAME],MATCH(ROW()-ROW(AM$1),CATCHERS,0)),"")</f>
        <v/>
      </c>
      <c r="AN177" t="str">
        <f>IF(PLAYERIDMAP2[[#This Row],[POS]]="1B",MAX(AN$1:AN176)+1,"")</f>
        <v/>
      </c>
      <c r="AO177" t="str">
        <f>IFERROR(INDEX(PLAYERIDMAP2[PLAYERNAME],MATCH(ROW()-ROW(AO$1),FIRSTBASE,0)),"")</f>
        <v/>
      </c>
      <c r="AP177" t="str">
        <f>IF(PLAYERIDMAP2[[#This Row],[POS]]="2B",MAX(AP$1:AP176)+1,"")</f>
        <v/>
      </c>
      <c r="AQ177" t="str">
        <f>IFERROR(INDEX(PLAYERIDMAP2[PLAYERNAME],MATCH(ROW()-ROW(AQ$1),SECONDBASE,0)),"")</f>
        <v/>
      </c>
      <c r="AR177" t="str">
        <f>IF(PLAYERIDMAP2[[#This Row],[POS]]="3B",MAX(AR$1:AR176)+1,"")</f>
        <v/>
      </c>
      <c r="AS177" t="str">
        <f>IFERROR(INDEX(PLAYERIDMAP2[PLAYERNAME],MATCH(ROW()-ROW(AS$1),THIRDBASE,0)),"")</f>
        <v/>
      </c>
      <c r="AT177" t="str">
        <f>IF(PLAYERIDMAP2[[#This Row],[POS]]="SS",MAX(AT$1:AT176)+1,"")</f>
        <v/>
      </c>
      <c r="AU177" t="str">
        <f>IFERROR(INDEX(PLAYERIDMAP2[PLAYERNAME],MATCH(ROW()-ROW(AU$1),SHORTSTOP,0)),"")</f>
        <v/>
      </c>
      <c r="AV177">
        <f>IF(PLAYERIDMAP2[[#This Row],[POS]]="OF",MAX(AV$1:AV176)+1,"")</f>
        <v>34</v>
      </c>
      <c r="AW177" t="str">
        <f>IFERROR(INDEX(PLAYERIDMAP2[PLAYERNAME],MATCH(ROW()-ROW(AW$1),OUTFIELD,0)),"")</f>
        <v>Ryan Ludwick</v>
      </c>
      <c r="AX177">
        <f>IF(PLAYERIDMAP2[[#This Row],[POS]]&lt;&gt;"P",MAX(AX$1:AX176)+1,"")</f>
        <v>93</v>
      </c>
      <c r="AY177" t="str">
        <f>IFERROR(INDEX(PLAYERIDMAP2[PLAYERNAME],MATCH(ROW()-ROW(AY$1),HITTERS,0)),"")</f>
        <v>Charlie Culberson</v>
      </c>
      <c r="AZ177" t="str">
        <f>IF(PLAYERIDMAP2[[#This Row],[POS]]="P",MAX(AZ$1:AZ176)+1,"")</f>
        <v/>
      </c>
      <c r="BA177" t="str">
        <f>IFERROR(INDEX(PLAYERIDMAP2[PLAYERNAME],MATCH(ROW()-ROW(BA$1),PITCHERS,0)),"")</f>
        <v>Enerio Del Rosario</v>
      </c>
    </row>
    <row r="178" spans="1:53" x14ac:dyDescent="0.25">
      <c r="A178" t="s">
        <v>11550</v>
      </c>
      <c r="B178" t="s">
        <v>4146</v>
      </c>
      <c r="C178" s="1">
        <v>32414</v>
      </c>
      <c r="D178" t="s">
        <v>19362</v>
      </c>
      <c r="E178" t="s">
        <v>19906</v>
      </c>
      <c r="F178" t="s">
        <v>11007</v>
      </c>
      <c r="G178" t="s">
        <v>16838</v>
      </c>
      <c r="H178" t="s">
        <v>10998</v>
      </c>
      <c r="I178" t="s">
        <v>20852</v>
      </c>
      <c r="J178" t="s">
        <v>4146</v>
      </c>
      <c r="K178">
        <v>518502</v>
      </c>
      <c r="L178" t="s">
        <v>4146</v>
      </c>
      <c r="M178">
        <v>1765804</v>
      </c>
      <c r="N178" t="s">
        <v>4146</v>
      </c>
      <c r="O178" t="s">
        <v>20853</v>
      </c>
      <c r="P178" t="s">
        <v>11550</v>
      </c>
      <c r="Q178">
        <v>9117</v>
      </c>
      <c r="R178" t="s">
        <v>4146</v>
      </c>
      <c r="S178">
        <v>31014</v>
      </c>
      <c r="T178" t="s">
        <v>4146</v>
      </c>
      <c r="V178" t="s">
        <v>11551</v>
      </c>
      <c r="W178">
        <v>65859</v>
      </c>
      <c r="X178">
        <v>9117</v>
      </c>
      <c r="Y178" t="s">
        <v>4146</v>
      </c>
      <c r="Z178" t="s">
        <v>11552</v>
      </c>
      <c r="AA178" t="s">
        <v>10958</v>
      </c>
      <c r="AB178" t="s">
        <v>5703</v>
      </c>
      <c r="AC178" t="s">
        <v>4146</v>
      </c>
      <c r="AD178" t="s">
        <v>11552</v>
      </c>
      <c r="AL178" t="str">
        <f>IF(PLAYERIDMAP2[[#This Row],[POS]]="C",MAX(AL$1:AL177)+1,"")</f>
        <v/>
      </c>
      <c r="AM178" t="str">
        <f>IFERROR(INDEX(PLAYERIDMAP2[PLAYERNAME],MATCH(ROW()-ROW(AM$1),CATCHERS,0)),"")</f>
        <v/>
      </c>
      <c r="AN178" t="str">
        <f>IF(PLAYERIDMAP2[[#This Row],[POS]]="1B",MAX(AN$1:AN177)+1,"")</f>
        <v/>
      </c>
      <c r="AO178" t="str">
        <f>IFERROR(INDEX(PLAYERIDMAP2[PLAYERNAME],MATCH(ROW()-ROW(AO$1),FIRSTBASE,0)),"")</f>
        <v/>
      </c>
      <c r="AP178" t="str">
        <f>IF(PLAYERIDMAP2[[#This Row],[POS]]="2B",MAX(AP$1:AP177)+1,"")</f>
        <v/>
      </c>
      <c r="AQ178" t="str">
        <f>IFERROR(INDEX(PLAYERIDMAP2[PLAYERNAME],MATCH(ROW()-ROW(AQ$1),SECONDBASE,0)),"")</f>
        <v/>
      </c>
      <c r="AR178" t="str">
        <f>IF(PLAYERIDMAP2[[#This Row],[POS]]="3B",MAX(AR$1:AR177)+1,"")</f>
        <v/>
      </c>
      <c r="AS178" t="str">
        <f>IFERROR(INDEX(PLAYERIDMAP2[PLAYERNAME],MATCH(ROW()-ROW(AS$1),THIRDBASE,0)),"")</f>
        <v/>
      </c>
      <c r="AT178" t="str">
        <f>IF(PLAYERIDMAP2[[#This Row],[POS]]="SS",MAX(AT$1:AT177)+1,"")</f>
        <v/>
      </c>
      <c r="AU178" t="str">
        <f>IFERROR(INDEX(PLAYERIDMAP2[PLAYERNAME],MATCH(ROW()-ROW(AU$1),SHORTSTOP,0)),"")</f>
        <v/>
      </c>
      <c r="AV178">
        <f>IF(PLAYERIDMAP2[[#This Row],[POS]]="OF",MAX(AV$1:AV177)+1,"")</f>
        <v>35</v>
      </c>
      <c r="AW178" t="str">
        <f>IFERROR(INDEX(PLAYERIDMAP2[PLAYERNAME],MATCH(ROW()-ROW(AW$1),OUTFIELD,0)),"")</f>
        <v>Donald Lutz</v>
      </c>
      <c r="AX178">
        <f>IF(PLAYERIDMAP2[[#This Row],[POS]]&lt;&gt;"P",MAX(AX$1:AX177)+1,"")</f>
        <v>94</v>
      </c>
      <c r="AY178" t="str">
        <f>IFERROR(INDEX(PLAYERIDMAP2[PLAYERNAME],MATCH(ROW()-ROW(AY$1),HITTERS,0)),"")</f>
        <v>Todd Cunningham</v>
      </c>
      <c r="AZ178" t="str">
        <f>IF(PLAYERIDMAP2[[#This Row],[POS]]="P",MAX(AZ$1:AZ177)+1,"")</f>
        <v/>
      </c>
      <c r="BA178" t="str">
        <f>IFERROR(INDEX(PLAYERIDMAP2[PLAYERNAME],MATCH(ROW()-ROW(BA$1),PITCHERS,0)),"")</f>
        <v>Ryan Dempster</v>
      </c>
    </row>
    <row r="179" spans="1:53" x14ac:dyDescent="0.25">
      <c r="A179" t="s">
        <v>11553</v>
      </c>
      <c r="B179" t="s">
        <v>10676</v>
      </c>
      <c r="C179" s="1">
        <v>30849</v>
      </c>
      <c r="D179" t="s">
        <v>17174</v>
      </c>
      <c r="E179" t="s">
        <v>19706</v>
      </c>
      <c r="F179" t="s">
        <v>11027</v>
      </c>
      <c r="G179" t="s">
        <v>16838</v>
      </c>
      <c r="H179" t="s">
        <v>10988</v>
      </c>
      <c r="I179" t="s">
        <v>19707</v>
      </c>
      <c r="J179" t="s">
        <v>10676</v>
      </c>
      <c r="K179">
        <v>455009</v>
      </c>
      <c r="L179" t="s">
        <v>10676</v>
      </c>
      <c r="M179">
        <v>558833</v>
      </c>
      <c r="N179" t="s">
        <v>10676</v>
      </c>
      <c r="O179" t="s">
        <v>11554</v>
      </c>
      <c r="P179" t="s">
        <v>11553</v>
      </c>
      <c r="Q179">
        <v>7613</v>
      </c>
      <c r="R179" t="s">
        <v>10676</v>
      </c>
      <c r="S179">
        <v>6370</v>
      </c>
      <c r="T179" t="s">
        <v>10676</v>
      </c>
      <c r="V179" t="s">
        <v>11555</v>
      </c>
      <c r="W179">
        <v>33197</v>
      </c>
      <c r="X179">
        <v>7613</v>
      </c>
      <c r="Y179" t="s">
        <v>10676</v>
      </c>
      <c r="Z179" t="s">
        <v>11556</v>
      </c>
      <c r="AA179" t="s">
        <v>5703</v>
      </c>
      <c r="AB179" t="s">
        <v>5703</v>
      </c>
      <c r="AC179" t="s">
        <v>10676</v>
      </c>
      <c r="AD179" t="s">
        <v>11556</v>
      </c>
      <c r="AE179">
        <v>8046</v>
      </c>
      <c r="AF179" t="s">
        <v>10676</v>
      </c>
      <c r="AG179">
        <v>5296</v>
      </c>
      <c r="AH179" t="s">
        <v>10676</v>
      </c>
      <c r="AL179" t="str">
        <f>IF(PLAYERIDMAP2[[#This Row],[POS]]="C",MAX(AL$1:AL178)+1,"")</f>
        <v/>
      </c>
      <c r="AM179" t="str">
        <f>IFERROR(INDEX(PLAYERIDMAP2[PLAYERNAME],MATCH(ROW()-ROW(AM$1),CATCHERS,0)),"")</f>
        <v/>
      </c>
      <c r="AN179" t="str">
        <f>IF(PLAYERIDMAP2[[#This Row],[POS]]="1B",MAX(AN$1:AN178)+1,"")</f>
        <v/>
      </c>
      <c r="AO179" t="str">
        <f>IFERROR(INDEX(PLAYERIDMAP2[PLAYERNAME],MATCH(ROW()-ROW(AO$1),FIRSTBASE,0)),"")</f>
        <v/>
      </c>
      <c r="AP179" t="str">
        <f>IF(PLAYERIDMAP2[[#This Row],[POS]]="2B",MAX(AP$1:AP178)+1,"")</f>
        <v/>
      </c>
      <c r="AQ179" t="str">
        <f>IFERROR(INDEX(PLAYERIDMAP2[PLAYERNAME],MATCH(ROW()-ROW(AQ$1),SECONDBASE,0)),"")</f>
        <v/>
      </c>
      <c r="AR179" t="str">
        <f>IF(PLAYERIDMAP2[[#This Row],[POS]]="3B",MAX(AR$1:AR178)+1,"")</f>
        <v/>
      </c>
      <c r="AS179" t="str">
        <f>IFERROR(INDEX(PLAYERIDMAP2[PLAYERNAME],MATCH(ROW()-ROW(AS$1),THIRDBASE,0)),"")</f>
        <v/>
      </c>
      <c r="AT179" t="str">
        <f>IF(PLAYERIDMAP2[[#This Row],[POS]]="SS",MAX(AT$1:AT178)+1,"")</f>
        <v/>
      </c>
      <c r="AU179" t="str">
        <f>IFERROR(INDEX(PLAYERIDMAP2[PLAYERNAME],MATCH(ROW()-ROW(AU$1),SHORTSTOP,0)),"")</f>
        <v/>
      </c>
      <c r="AV179" t="str">
        <f>IF(PLAYERIDMAP2[[#This Row],[POS]]="OF",MAX(AV$1:AV178)+1,"")</f>
        <v/>
      </c>
      <c r="AW179" t="str">
        <f>IFERROR(INDEX(PLAYERIDMAP2[PLAYERNAME],MATCH(ROW()-ROW(AW$1),OUTFIELD,0)),"")</f>
        <v>Mikie Mahtook</v>
      </c>
      <c r="AX179" t="str">
        <f>IF(PLAYERIDMAP2[[#This Row],[POS]]&lt;&gt;"P",MAX(AX$1:AX178)+1,"")</f>
        <v/>
      </c>
      <c r="AY179" t="str">
        <f>IFERROR(INDEX(PLAYERIDMAP2[PLAYERNAME],MATCH(ROW()-ROW(AY$1),HITTERS,0)),"")</f>
        <v>Jack Cust</v>
      </c>
      <c r="AZ179">
        <f>IF(PLAYERIDMAP2[[#This Row],[POS]]="P",MAX(AZ$1:AZ178)+1,"")</f>
        <v>84</v>
      </c>
      <c r="BA179" t="str">
        <f>IFERROR(INDEX(PLAYERIDMAP2[PLAYERNAME],MATCH(ROW()-ROW(BA$1),PITCHERS,0)),"")</f>
        <v>Anthony DeSclafani</v>
      </c>
    </row>
    <row r="180" spans="1:53" x14ac:dyDescent="0.25">
      <c r="A180" t="s">
        <v>11557</v>
      </c>
      <c r="B180" t="s">
        <v>5564</v>
      </c>
      <c r="C180" s="1">
        <v>31870</v>
      </c>
      <c r="D180" t="s">
        <v>20033</v>
      </c>
      <c r="E180" t="s">
        <v>17103</v>
      </c>
      <c r="F180" t="s">
        <v>11164</v>
      </c>
      <c r="G180" t="s">
        <v>16838</v>
      </c>
      <c r="H180" t="s">
        <v>10998</v>
      </c>
      <c r="I180" t="s">
        <v>20034</v>
      </c>
      <c r="J180" t="s">
        <v>5564</v>
      </c>
      <c r="K180">
        <v>457803</v>
      </c>
      <c r="L180" t="s">
        <v>5564</v>
      </c>
      <c r="M180">
        <v>1133731</v>
      </c>
      <c r="N180" t="s">
        <v>5564</v>
      </c>
      <c r="O180" t="s">
        <v>11558</v>
      </c>
      <c r="P180" t="s">
        <v>11557</v>
      </c>
      <c r="Q180">
        <v>8171</v>
      </c>
      <c r="R180" t="s">
        <v>5564</v>
      </c>
      <c r="S180">
        <v>28954</v>
      </c>
      <c r="T180" t="s">
        <v>5564</v>
      </c>
      <c r="U180" t="s">
        <v>5564</v>
      </c>
      <c r="V180" t="s">
        <v>11559</v>
      </c>
      <c r="W180">
        <v>47142</v>
      </c>
      <c r="X180">
        <v>8171</v>
      </c>
      <c r="Y180" t="s">
        <v>5564</v>
      </c>
      <c r="Z180" t="s">
        <v>11560</v>
      </c>
      <c r="AA180" t="s">
        <v>10958</v>
      </c>
      <c r="AB180" t="s">
        <v>10958</v>
      </c>
      <c r="AC180" t="s">
        <v>5564</v>
      </c>
      <c r="AD180" t="s">
        <v>11560</v>
      </c>
      <c r="AE180">
        <v>8622</v>
      </c>
      <c r="AF180" t="s">
        <v>5564</v>
      </c>
      <c r="AG180">
        <v>5857</v>
      </c>
      <c r="AH180" t="s">
        <v>5564</v>
      </c>
      <c r="AL180" t="str">
        <f>IF(PLAYERIDMAP2[[#This Row],[POS]]="C",MAX(AL$1:AL179)+1,"")</f>
        <v/>
      </c>
      <c r="AM180" t="str">
        <f>IFERROR(INDEX(PLAYERIDMAP2[PLAYERNAME],MATCH(ROW()-ROW(AM$1),CATCHERS,0)),"")</f>
        <v/>
      </c>
      <c r="AN180" t="str">
        <f>IF(PLAYERIDMAP2[[#This Row],[POS]]="1B",MAX(AN$1:AN179)+1,"")</f>
        <v/>
      </c>
      <c r="AO180" t="str">
        <f>IFERROR(INDEX(PLAYERIDMAP2[PLAYERNAME],MATCH(ROW()-ROW(AO$1),FIRSTBASE,0)),"")</f>
        <v/>
      </c>
      <c r="AP180" t="str">
        <f>IF(PLAYERIDMAP2[[#This Row],[POS]]="2B",MAX(AP$1:AP179)+1,"")</f>
        <v/>
      </c>
      <c r="AQ180" t="str">
        <f>IFERROR(INDEX(PLAYERIDMAP2[PLAYERNAME],MATCH(ROW()-ROW(AQ$1),SECONDBASE,0)),"")</f>
        <v/>
      </c>
      <c r="AR180" t="str">
        <f>IF(PLAYERIDMAP2[[#This Row],[POS]]="3B",MAX(AR$1:AR179)+1,"")</f>
        <v/>
      </c>
      <c r="AS180" t="str">
        <f>IFERROR(INDEX(PLAYERIDMAP2[PLAYERNAME],MATCH(ROW()-ROW(AS$1),THIRDBASE,0)),"")</f>
        <v/>
      </c>
      <c r="AT180" t="str">
        <f>IF(PLAYERIDMAP2[[#This Row],[POS]]="SS",MAX(AT$1:AT179)+1,"")</f>
        <v/>
      </c>
      <c r="AU180" t="str">
        <f>IFERROR(INDEX(PLAYERIDMAP2[PLAYERNAME],MATCH(ROW()-ROW(AU$1),SHORTSTOP,0)),"")</f>
        <v/>
      </c>
      <c r="AV180">
        <f>IF(PLAYERIDMAP2[[#This Row],[POS]]="OF",MAX(AV$1:AV179)+1,"")</f>
        <v>36</v>
      </c>
      <c r="AW180" t="str">
        <f>IFERROR(INDEX(PLAYERIDMAP2[PLAYERNAME],MATCH(ROW()-ROW(AW$1),OUTFIELD,0)),"")</f>
        <v>Mitch Maier</v>
      </c>
      <c r="AX180">
        <f>IF(PLAYERIDMAP2[[#This Row],[POS]]&lt;&gt;"P",MAX(AX$1:AX179)+1,"")</f>
        <v>95</v>
      </c>
      <c r="AY180" t="str">
        <f>IFERROR(INDEX(PLAYERIDMAP2[PLAYERNAME],MATCH(ROW()-ROW(AY$1),HITTERS,0)),"")</f>
        <v>David Dahl</v>
      </c>
      <c r="AZ180" t="str">
        <f>IF(PLAYERIDMAP2[[#This Row],[POS]]="P",MAX(AZ$1:AZ179)+1,"")</f>
        <v/>
      </c>
      <c r="BA180" t="str">
        <f>IFERROR(INDEX(PLAYERIDMAP2[PLAYERNAME],MATCH(ROW()-ROW(BA$1),PITCHERS,0)),"")</f>
        <v>Odrisamer Despaigne</v>
      </c>
    </row>
    <row r="181" spans="1:53" x14ac:dyDescent="0.25">
      <c r="A181" t="s">
        <v>11561</v>
      </c>
      <c r="B181" t="s">
        <v>5661</v>
      </c>
      <c r="C181" s="1">
        <v>33607</v>
      </c>
      <c r="D181" t="s">
        <v>18444</v>
      </c>
      <c r="E181" t="s">
        <v>20860</v>
      </c>
      <c r="F181" t="s">
        <v>11053</v>
      </c>
      <c r="G181" t="s">
        <v>16838</v>
      </c>
      <c r="H181" t="s">
        <v>5705</v>
      </c>
      <c r="I181" t="s">
        <v>20861</v>
      </c>
      <c r="J181" t="s">
        <v>5661</v>
      </c>
      <c r="K181">
        <v>592178</v>
      </c>
      <c r="L181" t="s">
        <v>5661</v>
      </c>
      <c r="M181">
        <v>2071263</v>
      </c>
      <c r="N181" t="s">
        <v>5661</v>
      </c>
      <c r="P181" t="s">
        <v>11561</v>
      </c>
      <c r="Q181">
        <v>9558</v>
      </c>
      <c r="S181">
        <v>33172</v>
      </c>
      <c r="T181" t="s">
        <v>5661</v>
      </c>
      <c r="W181">
        <v>68520</v>
      </c>
      <c r="X181">
        <v>9558</v>
      </c>
      <c r="Y181" t="s">
        <v>5661</v>
      </c>
      <c r="Z181" t="s">
        <v>11562</v>
      </c>
      <c r="AA181" t="s">
        <v>5703</v>
      </c>
      <c r="AB181" t="s">
        <v>5703</v>
      </c>
      <c r="AC181" t="s">
        <v>5661</v>
      </c>
      <c r="AD181" t="s">
        <v>11562</v>
      </c>
      <c r="AE181">
        <v>12938</v>
      </c>
      <c r="AF181" t="s">
        <v>5661</v>
      </c>
      <c r="AG181">
        <v>52147</v>
      </c>
      <c r="AH181" t="s">
        <v>5661</v>
      </c>
      <c r="AL181" t="str">
        <f>IF(PLAYERIDMAP2[[#This Row],[POS]]="C",MAX(AL$1:AL180)+1,"")</f>
        <v/>
      </c>
      <c r="AM181" t="str">
        <f>IFERROR(INDEX(PLAYERIDMAP2[PLAYERNAME],MATCH(ROW()-ROW(AM$1),CATCHERS,0)),"")</f>
        <v/>
      </c>
      <c r="AN181" t="str">
        <f>IF(PLAYERIDMAP2[[#This Row],[POS]]="1B",MAX(AN$1:AN180)+1,"")</f>
        <v/>
      </c>
      <c r="AO181" t="str">
        <f>IFERROR(INDEX(PLAYERIDMAP2[PLAYERNAME],MATCH(ROW()-ROW(AO$1),FIRSTBASE,0)),"")</f>
        <v/>
      </c>
      <c r="AP181" t="str">
        <f>IF(PLAYERIDMAP2[[#This Row],[POS]]="2B",MAX(AP$1:AP180)+1,"")</f>
        <v/>
      </c>
      <c r="AQ181" t="str">
        <f>IFERROR(INDEX(PLAYERIDMAP2[PLAYERNAME],MATCH(ROW()-ROW(AQ$1),SECONDBASE,0)),"")</f>
        <v/>
      </c>
      <c r="AR181">
        <f>IF(PLAYERIDMAP2[[#This Row],[POS]]="3B",MAX(AR$1:AR180)+1,"")</f>
        <v>11</v>
      </c>
      <c r="AS181" t="str">
        <f>IFERROR(INDEX(PLAYERIDMAP2[PLAYERNAME],MATCH(ROW()-ROW(AS$1),THIRDBASE,0)),"")</f>
        <v/>
      </c>
      <c r="AT181" t="str">
        <f>IF(PLAYERIDMAP2[[#This Row],[POS]]="SS",MAX(AT$1:AT180)+1,"")</f>
        <v/>
      </c>
      <c r="AU181" t="str">
        <f>IFERROR(INDEX(PLAYERIDMAP2[PLAYERNAME],MATCH(ROW()-ROW(AU$1),SHORTSTOP,0)),"")</f>
        <v/>
      </c>
      <c r="AV181" t="str">
        <f>IF(PLAYERIDMAP2[[#This Row],[POS]]="OF",MAX(AV$1:AV180)+1,"")</f>
        <v/>
      </c>
      <c r="AW181" t="str">
        <f>IFERROR(INDEX(PLAYERIDMAP2[PLAYERNAME],MATCH(ROW()-ROW(AW$1),OUTFIELD,0)),"")</f>
        <v>Jake Marisnick</v>
      </c>
      <c r="AX181">
        <f>IF(PLAYERIDMAP2[[#This Row],[POS]]&lt;&gt;"P",MAX(AX$1:AX180)+1,"")</f>
        <v>96</v>
      </c>
      <c r="AY181" t="str">
        <f>IFERROR(INDEX(PLAYERIDMAP2[PLAYERNAME],MATCH(ROW()-ROW(AY$1),HITTERS,0)),"")</f>
        <v>Johnny Damon</v>
      </c>
      <c r="AZ181" t="str">
        <f>IF(PLAYERIDMAP2[[#This Row],[POS]]="P",MAX(AZ$1:AZ180)+1,"")</f>
        <v/>
      </c>
      <c r="BA181" t="str">
        <f>IFERROR(INDEX(PLAYERIDMAP2[PLAYERNAME],MATCH(ROW()-ROW(BA$1),PITCHERS,0)),"")</f>
        <v>Ross Detwiler</v>
      </c>
    </row>
    <row r="182" spans="1:53" x14ac:dyDescent="0.25">
      <c r="A182" t="s">
        <v>16115</v>
      </c>
      <c r="B182" t="s">
        <v>9178</v>
      </c>
      <c r="C182" s="1">
        <v>32639</v>
      </c>
      <c r="D182" t="s">
        <v>16893</v>
      </c>
      <c r="E182" t="s">
        <v>18691</v>
      </c>
      <c r="F182" t="s">
        <v>11176</v>
      </c>
      <c r="G182" t="s">
        <v>16838</v>
      </c>
      <c r="H182" t="s">
        <v>10988</v>
      </c>
      <c r="I182" t="s">
        <v>18692</v>
      </c>
      <c r="J182" t="s">
        <v>9178</v>
      </c>
      <c r="K182">
        <v>571527</v>
      </c>
      <c r="L182" t="s">
        <v>9178</v>
      </c>
      <c r="M182">
        <v>2118123</v>
      </c>
      <c r="N182" t="s">
        <v>9178</v>
      </c>
      <c r="O182" t="s">
        <v>18693</v>
      </c>
      <c r="P182" t="s">
        <v>16115</v>
      </c>
      <c r="Q182">
        <v>9711</v>
      </c>
      <c r="S182">
        <v>33281</v>
      </c>
      <c r="T182" t="s">
        <v>9178</v>
      </c>
      <c r="V182" t="s">
        <v>16116</v>
      </c>
      <c r="W182">
        <v>66513</v>
      </c>
      <c r="X182">
        <v>9711</v>
      </c>
      <c r="Y182" t="s">
        <v>9178</v>
      </c>
      <c r="Z182" t="s">
        <v>16117</v>
      </c>
      <c r="AA182" t="s">
        <v>5703</v>
      </c>
      <c r="AB182" t="s">
        <v>5703</v>
      </c>
      <c r="AC182" t="s">
        <v>9178</v>
      </c>
      <c r="AD182" t="s">
        <v>16117</v>
      </c>
      <c r="AE182">
        <v>11142</v>
      </c>
      <c r="AF182" t="s">
        <v>9178</v>
      </c>
      <c r="AG182">
        <v>52976</v>
      </c>
      <c r="AH182" t="s">
        <v>9178</v>
      </c>
      <c r="AL182" t="str">
        <f>IF(PLAYERIDMAP2[[#This Row],[POS]]="C",MAX(AL$1:AL181)+1,"")</f>
        <v/>
      </c>
      <c r="AM182" t="str">
        <f>IFERROR(INDEX(PLAYERIDMAP2[PLAYERNAME],MATCH(ROW()-ROW(AM$1),CATCHERS,0)),"")</f>
        <v/>
      </c>
      <c r="AN182" t="str">
        <f>IF(PLAYERIDMAP2[[#This Row],[POS]]="1B",MAX(AN$1:AN181)+1,"")</f>
        <v/>
      </c>
      <c r="AO182" t="str">
        <f>IFERROR(INDEX(PLAYERIDMAP2[PLAYERNAME],MATCH(ROW()-ROW(AO$1),FIRSTBASE,0)),"")</f>
        <v/>
      </c>
      <c r="AP182" t="str">
        <f>IF(PLAYERIDMAP2[[#This Row],[POS]]="2B",MAX(AP$1:AP181)+1,"")</f>
        <v/>
      </c>
      <c r="AQ182" t="str">
        <f>IFERROR(INDEX(PLAYERIDMAP2[PLAYERNAME],MATCH(ROW()-ROW(AQ$1),SECONDBASE,0)),"")</f>
        <v/>
      </c>
      <c r="AR182" t="str">
        <f>IF(PLAYERIDMAP2[[#This Row],[POS]]="3B",MAX(AR$1:AR181)+1,"")</f>
        <v/>
      </c>
      <c r="AS182" t="str">
        <f>IFERROR(INDEX(PLAYERIDMAP2[PLAYERNAME],MATCH(ROW()-ROW(AS$1),THIRDBASE,0)),"")</f>
        <v/>
      </c>
      <c r="AT182" t="str">
        <f>IF(PLAYERIDMAP2[[#This Row],[POS]]="SS",MAX(AT$1:AT181)+1,"")</f>
        <v/>
      </c>
      <c r="AU182" t="str">
        <f>IFERROR(INDEX(PLAYERIDMAP2[PLAYERNAME],MATCH(ROW()-ROW(AU$1),SHORTSTOP,0)),"")</f>
        <v/>
      </c>
      <c r="AV182" t="str">
        <f>IF(PLAYERIDMAP2[[#This Row],[POS]]="OF",MAX(AV$1:AV181)+1,"")</f>
        <v/>
      </c>
      <c r="AW182" t="str">
        <f>IFERROR(INDEX(PLAYERIDMAP2[PLAYERNAME],MATCH(ROW()-ROW(AW$1),OUTFIELD,0)),"")</f>
        <v>Nick Markakis</v>
      </c>
      <c r="AX182" t="str">
        <f>IF(PLAYERIDMAP2[[#This Row],[POS]]&lt;&gt;"P",MAX(AX$1:AX181)+1,"")</f>
        <v/>
      </c>
      <c r="AY182" t="str">
        <f>IFERROR(INDEX(PLAYERIDMAP2[PLAYERNAME],MATCH(ROW()-ROW(AY$1),HITTERS,0)),"")</f>
        <v>Jordan Danks</v>
      </c>
      <c r="AZ182">
        <f>IF(PLAYERIDMAP2[[#This Row],[POS]]="P",MAX(AZ$1:AZ181)+1,"")</f>
        <v>85</v>
      </c>
      <c r="BA182" t="str">
        <f>IFERROR(INDEX(PLAYERIDMAP2[PLAYERNAME],MATCH(ROW()-ROW(BA$1),PITCHERS,0)),"")</f>
        <v>Cole DeVries</v>
      </c>
    </row>
    <row r="183" spans="1:53" x14ac:dyDescent="0.25">
      <c r="A183" t="s">
        <v>11563</v>
      </c>
      <c r="B183" t="s">
        <v>10374</v>
      </c>
      <c r="C183" s="1">
        <v>30908</v>
      </c>
      <c r="D183" t="s">
        <v>17343</v>
      </c>
      <c r="E183" t="s">
        <v>19649</v>
      </c>
      <c r="F183" t="s">
        <v>11258</v>
      </c>
      <c r="G183" t="s">
        <v>14693</v>
      </c>
      <c r="H183" t="s">
        <v>10988</v>
      </c>
      <c r="I183" t="s">
        <v>19650</v>
      </c>
      <c r="J183" t="s">
        <v>10374</v>
      </c>
      <c r="K183">
        <v>453329</v>
      </c>
      <c r="L183" t="s">
        <v>10374</v>
      </c>
      <c r="M183">
        <v>1184594</v>
      </c>
      <c r="N183" t="s">
        <v>10374</v>
      </c>
      <c r="O183" t="s">
        <v>11564</v>
      </c>
      <c r="P183" t="s">
        <v>11563</v>
      </c>
      <c r="Q183">
        <v>8090</v>
      </c>
      <c r="R183" t="s">
        <v>10374</v>
      </c>
      <c r="S183">
        <v>28855</v>
      </c>
      <c r="T183" t="s">
        <v>10374</v>
      </c>
      <c r="V183" t="s">
        <v>11565</v>
      </c>
      <c r="W183">
        <v>47160</v>
      </c>
      <c r="X183">
        <v>8090</v>
      </c>
      <c r="Y183" t="s">
        <v>10374</v>
      </c>
      <c r="Z183" t="s">
        <v>11566</v>
      </c>
      <c r="AA183" t="s">
        <v>10958</v>
      </c>
      <c r="AB183" t="s">
        <v>5703</v>
      </c>
      <c r="AC183" t="s">
        <v>10374</v>
      </c>
      <c r="AD183" t="s">
        <v>11566</v>
      </c>
      <c r="AE183">
        <v>8652</v>
      </c>
      <c r="AF183" t="s">
        <v>10374</v>
      </c>
      <c r="AG183">
        <v>5197</v>
      </c>
      <c r="AH183" t="s">
        <v>10374</v>
      </c>
      <c r="AL183" t="str">
        <f>IF(PLAYERIDMAP2[[#This Row],[POS]]="C",MAX(AL$1:AL182)+1,"")</f>
        <v/>
      </c>
      <c r="AM183" t="str">
        <f>IFERROR(INDEX(PLAYERIDMAP2[PLAYERNAME],MATCH(ROW()-ROW(AM$1),CATCHERS,0)),"")</f>
        <v/>
      </c>
      <c r="AN183" t="str">
        <f>IF(PLAYERIDMAP2[[#This Row],[POS]]="1B",MAX(AN$1:AN182)+1,"")</f>
        <v/>
      </c>
      <c r="AO183" t="str">
        <f>IFERROR(INDEX(PLAYERIDMAP2[PLAYERNAME],MATCH(ROW()-ROW(AO$1),FIRSTBASE,0)),"")</f>
        <v/>
      </c>
      <c r="AP183" t="str">
        <f>IF(PLAYERIDMAP2[[#This Row],[POS]]="2B",MAX(AP$1:AP182)+1,"")</f>
        <v/>
      </c>
      <c r="AQ183" t="str">
        <f>IFERROR(INDEX(PLAYERIDMAP2[PLAYERNAME],MATCH(ROW()-ROW(AQ$1),SECONDBASE,0)),"")</f>
        <v/>
      </c>
      <c r="AR183" t="str">
        <f>IF(PLAYERIDMAP2[[#This Row],[POS]]="3B",MAX(AR$1:AR182)+1,"")</f>
        <v/>
      </c>
      <c r="AS183" t="str">
        <f>IFERROR(INDEX(PLAYERIDMAP2[PLAYERNAME],MATCH(ROW()-ROW(AS$1),THIRDBASE,0)),"")</f>
        <v/>
      </c>
      <c r="AT183" t="str">
        <f>IF(PLAYERIDMAP2[[#This Row],[POS]]="SS",MAX(AT$1:AT182)+1,"")</f>
        <v/>
      </c>
      <c r="AU183" t="str">
        <f>IFERROR(INDEX(PLAYERIDMAP2[PLAYERNAME],MATCH(ROW()-ROW(AU$1),SHORTSTOP,0)),"")</f>
        <v/>
      </c>
      <c r="AV183" t="str">
        <f>IF(PLAYERIDMAP2[[#This Row],[POS]]="OF",MAX(AV$1:AV182)+1,"")</f>
        <v/>
      </c>
      <c r="AW183" t="str">
        <f>IFERROR(INDEX(PLAYERIDMAP2[PLAYERNAME],MATCH(ROW()-ROW(AW$1),OUTFIELD,0)),"")</f>
        <v>Starling Marte</v>
      </c>
      <c r="AX183" t="str">
        <f>IF(PLAYERIDMAP2[[#This Row],[POS]]&lt;&gt;"P",MAX(AX$1:AX182)+1,"")</f>
        <v/>
      </c>
      <c r="AY183" t="str">
        <f>IFERROR(INDEX(PLAYERIDMAP2[PLAYERNAME],MATCH(ROW()-ROW(AY$1),HITTERS,0)),"")</f>
        <v>Chase d'Arnaud</v>
      </c>
      <c r="AZ183">
        <f>IF(PLAYERIDMAP2[[#This Row],[POS]]="P",MAX(AZ$1:AZ182)+1,"")</f>
        <v>86</v>
      </c>
      <c r="BA183" t="str">
        <f>IFERROR(INDEX(PLAYERIDMAP2[PLAYERNAME],MATCH(ROW()-ROW(BA$1),PITCHERS,0)),"")</f>
        <v>Scott Diamond</v>
      </c>
    </row>
    <row r="184" spans="1:53" x14ac:dyDescent="0.25">
      <c r="A184" t="s">
        <v>11567</v>
      </c>
      <c r="B184" t="s">
        <v>4916</v>
      </c>
      <c r="C184" s="1">
        <v>29409</v>
      </c>
      <c r="D184" t="s">
        <v>17219</v>
      </c>
      <c r="E184" t="s">
        <v>17220</v>
      </c>
      <c r="F184" t="s">
        <v>11302</v>
      </c>
      <c r="G184" t="s">
        <v>16838</v>
      </c>
      <c r="H184" t="s">
        <v>11110</v>
      </c>
      <c r="I184" t="s">
        <v>17221</v>
      </c>
      <c r="J184" t="s">
        <v>4916</v>
      </c>
      <c r="K184">
        <v>407833</v>
      </c>
      <c r="L184" t="s">
        <v>4916</v>
      </c>
      <c r="M184">
        <v>284577</v>
      </c>
      <c r="N184" t="s">
        <v>4916</v>
      </c>
      <c r="O184" t="s">
        <v>11568</v>
      </c>
      <c r="P184" t="s">
        <v>11567</v>
      </c>
      <c r="Q184">
        <v>7056</v>
      </c>
      <c r="R184" t="s">
        <v>4916</v>
      </c>
      <c r="S184">
        <v>5407</v>
      </c>
      <c r="T184" t="s">
        <v>4916</v>
      </c>
      <c r="U184" t="s">
        <v>4916</v>
      </c>
      <c r="V184" t="s">
        <v>11569</v>
      </c>
      <c r="W184">
        <v>31321</v>
      </c>
      <c r="X184">
        <v>7056</v>
      </c>
      <c r="Y184" t="s">
        <v>4916</v>
      </c>
      <c r="Z184" t="s">
        <v>11570</v>
      </c>
      <c r="AA184" t="s">
        <v>5703</v>
      </c>
      <c r="AB184" t="s">
        <v>5703</v>
      </c>
      <c r="AC184" t="s">
        <v>4916</v>
      </c>
      <c r="AD184" t="s">
        <v>11570</v>
      </c>
      <c r="AL184">
        <f>IF(PLAYERIDMAP2[[#This Row],[POS]]="C",MAX(AL$1:AL183)+1,"")</f>
        <v>12</v>
      </c>
      <c r="AM184" t="str">
        <f>IFERROR(INDEX(PLAYERIDMAP2[PLAYERNAME],MATCH(ROW()-ROW(AM$1),CATCHERS,0)),"")</f>
        <v/>
      </c>
      <c r="AN184" t="str">
        <f>IF(PLAYERIDMAP2[[#This Row],[POS]]="1B",MAX(AN$1:AN183)+1,"")</f>
        <v/>
      </c>
      <c r="AO184" t="str">
        <f>IFERROR(INDEX(PLAYERIDMAP2[PLAYERNAME],MATCH(ROW()-ROW(AO$1),FIRSTBASE,0)),"")</f>
        <v/>
      </c>
      <c r="AP184" t="str">
        <f>IF(PLAYERIDMAP2[[#This Row],[POS]]="2B",MAX(AP$1:AP183)+1,"")</f>
        <v/>
      </c>
      <c r="AQ184" t="str">
        <f>IFERROR(INDEX(PLAYERIDMAP2[PLAYERNAME],MATCH(ROW()-ROW(AQ$1),SECONDBASE,0)),"")</f>
        <v/>
      </c>
      <c r="AR184" t="str">
        <f>IF(PLAYERIDMAP2[[#This Row],[POS]]="3B",MAX(AR$1:AR183)+1,"")</f>
        <v/>
      </c>
      <c r="AS184" t="str">
        <f>IFERROR(INDEX(PLAYERIDMAP2[PLAYERNAME],MATCH(ROW()-ROW(AS$1),THIRDBASE,0)),"")</f>
        <v/>
      </c>
      <c r="AT184" t="str">
        <f>IF(PLAYERIDMAP2[[#This Row],[POS]]="SS",MAX(AT$1:AT183)+1,"")</f>
        <v/>
      </c>
      <c r="AU184" t="str">
        <f>IFERROR(INDEX(PLAYERIDMAP2[PLAYERNAME],MATCH(ROW()-ROW(AU$1),SHORTSTOP,0)),"")</f>
        <v/>
      </c>
      <c r="AV184" t="str">
        <f>IF(PLAYERIDMAP2[[#This Row],[POS]]="OF",MAX(AV$1:AV183)+1,"")</f>
        <v/>
      </c>
      <c r="AW184" t="str">
        <f>IFERROR(INDEX(PLAYERIDMAP2[PLAYERNAME],MATCH(ROW()-ROW(AW$1),OUTFIELD,0)),"")</f>
        <v>Fernando Martinez</v>
      </c>
      <c r="AX184">
        <f>IF(PLAYERIDMAP2[[#This Row],[POS]]&lt;&gt;"P",MAX(AX$1:AX183)+1,"")</f>
        <v>97</v>
      </c>
      <c r="AY184" t="str">
        <f>IFERROR(INDEX(PLAYERIDMAP2[PLAYERNAME],MATCH(ROW()-ROW(AY$1),HITTERS,0)),"")</f>
        <v>Travis D'Arnaud</v>
      </c>
      <c r="AZ184" t="str">
        <f>IF(PLAYERIDMAP2[[#This Row],[POS]]="P",MAX(AZ$1:AZ183)+1,"")</f>
        <v/>
      </c>
      <c r="BA184" t="str">
        <f>IFERROR(INDEX(PLAYERIDMAP2[PLAYERNAME],MATCH(ROW()-ROW(BA$1),PITCHERS,0)),"")</f>
        <v>Jairo Diaz</v>
      </c>
    </row>
    <row r="185" spans="1:53" x14ac:dyDescent="0.25">
      <c r="A185" t="s">
        <v>11571</v>
      </c>
      <c r="B185" t="s">
        <v>9629</v>
      </c>
      <c r="C185" s="1">
        <v>28937</v>
      </c>
      <c r="D185" t="s">
        <v>17515</v>
      </c>
      <c r="E185" t="s">
        <v>19577</v>
      </c>
      <c r="F185" t="s">
        <v>11119</v>
      </c>
      <c r="G185" t="s">
        <v>14693</v>
      </c>
      <c r="H185" t="s">
        <v>10988</v>
      </c>
      <c r="I185" t="s">
        <v>19578</v>
      </c>
      <c r="J185" t="s">
        <v>9629</v>
      </c>
      <c r="K185">
        <v>279824</v>
      </c>
      <c r="L185" t="s">
        <v>9629</v>
      </c>
      <c r="M185">
        <v>174775</v>
      </c>
      <c r="N185" t="s">
        <v>9629</v>
      </c>
      <c r="O185" t="s">
        <v>11572</v>
      </c>
      <c r="P185" t="s">
        <v>11571</v>
      </c>
      <c r="Q185">
        <v>6525</v>
      </c>
      <c r="R185" t="s">
        <v>9629</v>
      </c>
      <c r="S185">
        <v>4454</v>
      </c>
      <c r="T185" t="s">
        <v>9629</v>
      </c>
      <c r="V185" t="s">
        <v>11573</v>
      </c>
      <c r="W185">
        <v>1526</v>
      </c>
      <c r="X185">
        <v>6525</v>
      </c>
      <c r="Y185" t="s">
        <v>9629</v>
      </c>
      <c r="Z185" t="s">
        <v>11574</v>
      </c>
      <c r="AA185" t="s">
        <v>10958</v>
      </c>
      <c r="AB185" t="s">
        <v>10958</v>
      </c>
      <c r="AC185" t="s">
        <v>9629</v>
      </c>
      <c r="AD185" t="s">
        <v>11574</v>
      </c>
      <c r="AE185">
        <v>6488</v>
      </c>
      <c r="AF185" t="s">
        <v>9629</v>
      </c>
      <c r="AG185">
        <v>5648</v>
      </c>
      <c r="AH185" t="s">
        <v>9629</v>
      </c>
      <c r="AL185" t="str">
        <f>IF(PLAYERIDMAP2[[#This Row],[POS]]="C",MAX(AL$1:AL184)+1,"")</f>
        <v/>
      </c>
      <c r="AM185" t="str">
        <f>IFERROR(INDEX(PLAYERIDMAP2[PLAYERNAME],MATCH(ROW()-ROW(AM$1),CATCHERS,0)),"")</f>
        <v/>
      </c>
      <c r="AN185" t="str">
        <f>IF(PLAYERIDMAP2[[#This Row],[POS]]="1B",MAX(AN$1:AN184)+1,"")</f>
        <v/>
      </c>
      <c r="AO185" t="str">
        <f>IFERROR(INDEX(PLAYERIDMAP2[PLAYERNAME],MATCH(ROW()-ROW(AO$1),FIRSTBASE,0)),"")</f>
        <v/>
      </c>
      <c r="AP185" t="str">
        <f>IF(PLAYERIDMAP2[[#This Row],[POS]]="2B",MAX(AP$1:AP184)+1,"")</f>
        <v/>
      </c>
      <c r="AQ185" t="str">
        <f>IFERROR(INDEX(PLAYERIDMAP2[PLAYERNAME],MATCH(ROW()-ROW(AQ$1),SECONDBASE,0)),"")</f>
        <v/>
      </c>
      <c r="AR185" t="str">
        <f>IF(PLAYERIDMAP2[[#This Row],[POS]]="3B",MAX(AR$1:AR184)+1,"")</f>
        <v/>
      </c>
      <c r="AS185" t="str">
        <f>IFERROR(INDEX(PLAYERIDMAP2[PLAYERNAME],MATCH(ROW()-ROW(AS$1),THIRDBASE,0)),"")</f>
        <v/>
      </c>
      <c r="AT185" t="str">
        <f>IF(PLAYERIDMAP2[[#This Row],[POS]]="SS",MAX(AT$1:AT184)+1,"")</f>
        <v/>
      </c>
      <c r="AU185" t="str">
        <f>IFERROR(INDEX(PLAYERIDMAP2[PLAYERNAME],MATCH(ROW()-ROW(AU$1),SHORTSTOP,0)),"")</f>
        <v/>
      </c>
      <c r="AV185" t="str">
        <f>IF(PLAYERIDMAP2[[#This Row],[POS]]="OF",MAX(AV$1:AV184)+1,"")</f>
        <v/>
      </c>
      <c r="AW185" t="str">
        <f>IFERROR(INDEX(PLAYERIDMAP2[PLAYERNAME],MATCH(ROW()-ROW(AW$1),OUTFIELD,0)),"")</f>
        <v>J.D. Martinez</v>
      </c>
      <c r="AX185" t="str">
        <f>IF(PLAYERIDMAP2[[#This Row],[POS]]&lt;&gt;"P",MAX(AX$1:AX184)+1,"")</f>
        <v/>
      </c>
      <c r="AY185" t="str">
        <f>IFERROR(INDEX(PLAYERIDMAP2[PLAYERNAME],MATCH(ROW()-ROW(AY$1),HITTERS,0)),"")</f>
        <v>James Darnell</v>
      </c>
      <c r="AZ185">
        <f>IF(PLAYERIDMAP2[[#This Row],[POS]]="P",MAX(AZ$1:AZ184)+1,"")</f>
        <v>87</v>
      </c>
      <c r="BA185" t="str">
        <f>IFERROR(INDEX(PLAYERIDMAP2[PLAYERNAME],MATCH(ROW()-ROW(BA$1),PITCHERS,0)),"")</f>
        <v>R.A. Dickey</v>
      </c>
    </row>
    <row r="186" spans="1:53" x14ac:dyDescent="0.25">
      <c r="A186" t="s">
        <v>11575</v>
      </c>
      <c r="B186" t="s">
        <v>10920</v>
      </c>
      <c r="C186" s="1">
        <v>32721</v>
      </c>
      <c r="D186" t="s">
        <v>17899</v>
      </c>
      <c r="E186" t="s">
        <v>17900</v>
      </c>
      <c r="F186" t="s">
        <v>11007</v>
      </c>
      <c r="G186" t="s">
        <v>16838</v>
      </c>
      <c r="H186" t="s">
        <v>10988</v>
      </c>
      <c r="I186" t="s">
        <v>17901</v>
      </c>
      <c r="J186" t="s">
        <v>10920</v>
      </c>
      <c r="K186">
        <v>518516</v>
      </c>
      <c r="L186" t="s">
        <v>10920</v>
      </c>
      <c r="M186">
        <v>1619074</v>
      </c>
      <c r="N186" t="s">
        <v>10920</v>
      </c>
      <c r="O186" t="s">
        <v>11576</v>
      </c>
      <c r="P186" t="s">
        <v>11575</v>
      </c>
      <c r="Q186">
        <v>8590</v>
      </c>
      <c r="R186" t="s">
        <v>10920</v>
      </c>
      <c r="S186">
        <v>29949</v>
      </c>
      <c r="T186" t="s">
        <v>10920</v>
      </c>
      <c r="V186" t="s">
        <v>11577</v>
      </c>
      <c r="W186">
        <v>57743</v>
      </c>
      <c r="X186">
        <v>8590</v>
      </c>
      <c r="Y186" t="s">
        <v>10920</v>
      </c>
      <c r="Z186" t="s">
        <v>11578</v>
      </c>
      <c r="AA186" t="s">
        <v>5703</v>
      </c>
      <c r="AB186" t="s">
        <v>10958</v>
      </c>
      <c r="AC186" t="s">
        <v>10920</v>
      </c>
      <c r="AD186" t="s">
        <v>11578</v>
      </c>
      <c r="AE186">
        <v>9766</v>
      </c>
      <c r="AF186" t="s">
        <v>10920</v>
      </c>
      <c r="AG186">
        <v>6311</v>
      </c>
      <c r="AH186" t="s">
        <v>10920</v>
      </c>
      <c r="AL186" t="str">
        <f>IF(PLAYERIDMAP2[[#This Row],[POS]]="C",MAX(AL$1:AL185)+1,"")</f>
        <v/>
      </c>
      <c r="AM186" t="str">
        <f>IFERROR(INDEX(PLAYERIDMAP2[PLAYERNAME],MATCH(ROW()-ROW(AM$1),CATCHERS,0)),"")</f>
        <v/>
      </c>
      <c r="AN186" t="str">
        <f>IF(PLAYERIDMAP2[[#This Row],[POS]]="1B",MAX(AN$1:AN185)+1,"")</f>
        <v/>
      </c>
      <c r="AO186" t="str">
        <f>IFERROR(INDEX(PLAYERIDMAP2[PLAYERNAME],MATCH(ROW()-ROW(AO$1),FIRSTBASE,0)),"")</f>
        <v/>
      </c>
      <c r="AP186" t="str">
        <f>IF(PLAYERIDMAP2[[#This Row],[POS]]="2B",MAX(AP$1:AP185)+1,"")</f>
        <v/>
      </c>
      <c r="AQ186" t="str">
        <f>IFERROR(INDEX(PLAYERIDMAP2[PLAYERNAME],MATCH(ROW()-ROW(AQ$1),SECONDBASE,0)),"")</f>
        <v/>
      </c>
      <c r="AR186" t="str">
        <f>IF(PLAYERIDMAP2[[#This Row],[POS]]="3B",MAX(AR$1:AR185)+1,"")</f>
        <v/>
      </c>
      <c r="AS186" t="str">
        <f>IFERROR(INDEX(PLAYERIDMAP2[PLAYERNAME],MATCH(ROW()-ROW(AS$1),THIRDBASE,0)),"")</f>
        <v/>
      </c>
      <c r="AT186" t="str">
        <f>IF(PLAYERIDMAP2[[#This Row],[POS]]="SS",MAX(AT$1:AT185)+1,"")</f>
        <v/>
      </c>
      <c r="AU186" t="str">
        <f>IFERROR(INDEX(PLAYERIDMAP2[PLAYERNAME],MATCH(ROW()-ROW(AU$1),SHORTSTOP,0)),"")</f>
        <v/>
      </c>
      <c r="AV186" t="str">
        <f>IF(PLAYERIDMAP2[[#This Row],[POS]]="OF",MAX(AV$1:AV185)+1,"")</f>
        <v/>
      </c>
      <c r="AW186" t="str">
        <f>IFERROR(INDEX(PLAYERIDMAP2[PLAYERNAME],MATCH(ROW()-ROW(AW$1),OUTFIELD,0)),"")</f>
        <v>Leonys Martin</v>
      </c>
      <c r="AX186" t="str">
        <f>IF(PLAYERIDMAP2[[#This Row],[POS]]&lt;&gt;"P",MAX(AX$1:AX185)+1,"")</f>
        <v/>
      </c>
      <c r="AY186" t="str">
        <f>IFERROR(INDEX(PLAYERIDMAP2[PLAYERNAME],MATCH(ROW()-ROW(AY$1),HITTERS,0)),"")</f>
        <v>Matt Davidson</v>
      </c>
      <c r="AZ186">
        <f>IF(PLAYERIDMAP2[[#This Row],[POS]]="P",MAX(AZ$1:AZ185)+1,"")</f>
        <v>88</v>
      </c>
      <c r="BA186" t="str">
        <f>IFERROR(INDEX(PLAYERIDMAP2[PLAYERNAME],MATCH(ROW()-ROW(BA$1),PITCHERS,0)),"")</f>
        <v>Brandon Dickson</v>
      </c>
    </row>
    <row r="187" spans="1:53" x14ac:dyDescent="0.25">
      <c r="A187" t="s">
        <v>11579</v>
      </c>
      <c r="B187" t="s">
        <v>9187</v>
      </c>
      <c r="C187" s="1">
        <v>33923</v>
      </c>
      <c r="D187" t="s">
        <v>19744</v>
      </c>
      <c r="E187" t="s">
        <v>19745</v>
      </c>
      <c r="F187" t="s">
        <v>11191</v>
      </c>
      <c r="G187" t="s">
        <v>14693</v>
      </c>
      <c r="H187" t="s">
        <v>10988</v>
      </c>
      <c r="I187" t="s">
        <v>19746</v>
      </c>
      <c r="J187" t="s">
        <v>9187</v>
      </c>
      <c r="K187">
        <v>605164</v>
      </c>
      <c r="L187" t="s">
        <v>9187</v>
      </c>
      <c r="M187">
        <v>1894623</v>
      </c>
      <c r="N187" t="s">
        <v>9187</v>
      </c>
      <c r="O187" t="s">
        <v>11580</v>
      </c>
      <c r="P187" t="s">
        <v>11579</v>
      </c>
      <c r="Q187">
        <v>9125</v>
      </c>
      <c r="R187" t="s">
        <v>9187</v>
      </c>
      <c r="S187">
        <v>32094</v>
      </c>
      <c r="T187" t="s">
        <v>9187</v>
      </c>
      <c r="V187" t="s">
        <v>11581</v>
      </c>
      <c r="W187">
        <v>70753</v>
      </c>
      <c r="X187">
        <v>9125</v>
      </c>
      <c r="Y187" t="s">
        <v>9187</v>
      </c>
      <c r="Z187" t="s">
        <v>16401</v>
      </c>
      <c r="AA187" t="s">
        <v>11011</v>
      </c>
      <c r="AB187" t="s">
        <v>5703</v>
      </c>
      <c r="AC187" t="s">
        <v>9187</v>
      </c>
      <c r="AD187" t="s">
        <v>16401</v>
      </c>
      <c r="AE187">
        <v>12116</v>
      </c>
      <c r="AL187" t="str">
        <f>IF(PLAYERIDMAP2[[#This Row],[POS]]="C",MAX(AL$1:AL186)+1,"")</f>
        <v/>
      </c>
      <c r="AM187" t="str">
        <f>IFERROR(INDEX(PLAYERIDMAP2[PLAYERNAME],MATCH(ROW()-ROW(AM$1),CATCHERS,0)),"")</f>
        <v/>
      </c>
      <c r="AN187" t="str">
        <f>IF(PLAYERIDMAP2[[#This Row],[POS]]="1B",MAX(AN$1:AN186)+1,"")</f>
        <v/>
      </c>
      <c r="AO187" t="str">
        <f>IFERROR(INDEX(PLAYERIDMAP2[PLAYERNAME],MATCH(ROW()-ROW(AO$1),FIRSTBASE,0)),"")</f>
        <v/>
      </c>
      <c r="AP187" t="str">
        <f>IF(PLAYERIDMAP2[[#This Row],[POS]]="2B",MAX(AP$1:AP186)+1,"")</f>
        <v/>
      </c>
      <c r="AQ187" t="str">
        <f>IFERROR(INDEX(PLAYERIDMAP2[PLAYERNAME],MATCH(ROW()-ROW(AQ$1),SECONDBASE,0)),"")</f>
        <v/>
      </c>
      <c r="AR187" t="str">
        <f>IF(PLAYERIDMAP2[[#This Row],[POS]]="3B",MAX(AR$1:AR186)+1,"")</f>
        <v/>
      </c>
      <c r="AS187" t="str">
        <f>IFERROR(INDEX(PLAYERIDMAP2[PLAYERNAME],MATCH(ROW()-ROW(AS$1),THIRDBASE,0)),"")</f>
        <v/>
      </c>
      <c r="AT187" t="str">
        <f>IF(PLAYERIDMAP2[[#This Row],[POS]]="SS",MAX(AT$1:AT186)+1,"")</f>
        <v/>
      </c>
      <c r="AU187" t="str">
        <f>IFERROR(INDEX(PLAYERIDMAP2[PLAYERNAME],MATCH(ROW()-ROW(AU$1),SHORTSTOP,0)),"")</f>
        <v/>
      </c>
      <c r="AV187" t="str">
        <f>IF(PLAYERIDMAP2[[#This Row],[POS]]="OF",MAX(AV$1:AV186)+1,"")</f>
        <v/>
      </c>
      <c r="AW187" t="str">
        <f>IFERROR(INDEX(PLAYERIDMAP2[PLAYERNAME],MATCH(ROW()-ROW(AW$1),OUTFIELD,0)),"")</f>
        <v>Michael Martinez</v>
      </c>
      <c r="AX187" t="str">
        <f>IF(PLAYERIDMAP2[[#This Row],[POS]]&lt;&gt;"P",MAX(AX$1:AX186)+1,"")</f>
        <v/>
      </c>
      <c r="AY187" t="str">
        <f>IFERROR(INDEX(PLAYERIDMAP2[PLAYERNAME],MATCH(ROW()-ROW(AY$1),HITTERS,0)),"")</f>
        <v>Chris Davis</v>
      </c>
      <c r="AZ187">
        <f>IF(PLAYERIDMAP2[[#This Row],[POS]]="P",MAX(AZ$1:AZ186)+1,"")</f>
        <v>89</v>
      </c>
      <c r="BA187" t="str">
        <f>IFERROR(INDEX(PLAYERIDMAP2[PLAYERNAME],MATCH(ROW()-ROW(BA$1),PITCHERS,0)),"")</f>
        <v>Jake Diekman</v>
      </c>
    </row>
    <row r="188" spans="1:53" x14ac:dyDescent="0.25">
      <c r="A188" t="s">
        <v>11582</v>
      </c>
      <c r="B188" t="s">
        <v>10160</v>
      </c>
      <c r="C188" s="1">
        <v>30215</v>
      </c>
      <c r="D188" t="s">
        <v>17673</v>
      </c>
      <c r="E188" t="s">
        <v>17674</v>
      </c>
      <c r="F188" t="s">
        <v>11302</v>
      </c>
      <c r="G188" t="s">
        <v>16838</v>
      </c>
      <c r="H188" t="s">
        <v>10988</v>
      </c>
      <c r="I188" t="s">
        <v>17675</v>
      </c>
      <c r="J188" t="s">
        <v>10160</v>
      </c>
      <c r="K188">
        <v>457566</v>
      </c>
      <c r="L188" t="s">
        <v>10160</v>
      </c>
      <c r="M188">
        <v>1601126</v>
      </c>
      <c r="N188" t="s">
        <v>10160</v>
      </c>
      <c r="O188" t="s">
        <v>11583</v>
      </c>
      <c r="P188" t="s">
        <v>11582</v>
      </c>
      <c r="Q188">
        <v>8476</v>
      </c>
      <c r="R188" t="s">
        <v>10160</v>
      </c>
      <c r="S188">
        <v>30231</v>
      </c>
      <c r="T188" t="s">
        <v>10160</v>
      </c>
      <c r="V188" t="s">
        <v>11584</v>
      </c>
      <c r="W188">
        <v>51979</v>
      </c>
      <c r="X188">
        <v>8476</v>
      </c>
      <c r="Y188" t="s">
        <v>10160</v>
      </c>
      <c r="Z188" t="s">
        <v>16402</v>
      </c>
      <c r="AA188" t="s">
        <v>5703</v>
      </c>
      <c r="AB188" t="s">
        <v>5703</v>
      </c>
      <c r="AD188" t="s">
        <v>16402</v>
      </c>
      <c r="AL188" t="str">
        <f>IF(PLAYERIDMAP2[[#This Row],[POS]]="C",MAX(AL$1:AL187)+1,"")</f>
        <v/>
      </c>
      <c r="AM188" t="str">
        <f>IFERROR(INDEX(PLAYERIDMAP2[PLAYERNAME],MATCH(ROW()-ROW(AM$1),CATCHERS,0)),"")</f>
        <v/>
      </c>
      <c r="AN188" t="str">
        <f>IF(PLAYERIDMAP2[[#This Row],[POS]]="1B",MAX(AN$1:AN187)+1,"")</f>
        <v/>
      </c>
      <c r="AO188" t="str">
        <f>IFERROR(INDEX(PLAYERIDMAP2[PLAYERNAME],MATCH(ROW()-ROW(AO$1),FIRSTBASE,0)),"")</f>
        <v/>
      </c>
      <c r="AP188" t="str">
        <f>IF(PLAYERIDMAP2[[#This Row],[POS]]="2B",MAX(AP$1:AP187)+1,"")</f>
        <v/>
      </c>
      <c r="AQ188" t="str">
        <f>IFERROR(INDEX(PLAYERIDMAP2[PLAYERNAME],MATCH(ROW()-ROW(AQ$1),SECONDBASE,0)),"")</f>
        <v/>
      </c>
      <c r="AR188" t="str">
        <f>IF(PLAYERIDMAP2[[#This Row],[POS]]="3B",MAX(AR$1:AR187)+1,"")</f>
        <v/>
      </c>
      <c r="AS188" t="str">
        <f>IFERROR(INDEX(PLAYERIDMAP2[PLAYERNAME],MATCH(ROW()-ROW(AS$1),THIRDBASE,0)),"")</f>
        <v/>
      </c>
      <c r="AT188" t="str">
        <f>IF(PLAYERIDMAP2[[#This Row],[POS]]="SS",MAX(AT$1:AT187)+1,"")</f>
        <v/>
      </c>
      <c r="AU188" t="str">
        <f>IFERROR(INDEX(PLAYERIDMAP2[PLAYERNAME],MATCH(ROW()-ROW(AU$1),SHORTSTOP,0)),"")</f>
        <v/>
      </c>
      <c r="AV188" t="str">
        <f>IF(PLAYERIDMAP2[[#This Row],[POS]]="OF",MAX(AV$1:AV187)+1,"")</f>
        <v/>
      </c>
      <c r="AW188" t="str">
        <f>IFERROR(INDEX(PLAYERIDMAP2[PLAYERNAME],MATCH(ROW()-ROW(AW$1),OUTFIELD,0)),"")</f>
        <v>Darin Mastroianni</v>
      </c>
      <c r="AX188" t="str">
        <f>IF(PLAYERIDMAP2[[#This Row],[POS]]&lt;&gt;"P",MAX(AX$1:AX187)+1,"")</f>
        <v/>
      </c>
      <c r="AY188" t="str">
        <f>IFERROR(INDEX(PLAYERIDMAP2[PLAYERNAME],MATCH(ROW()-ROW(AY$1),HITTERS,0)),"")</f>
        <v>Ike Davis</v>
      </c>
      <c r="AZ188">
        <f>IF(PLAYERIDMAP2[[#This Row],[POS]]="P",MAX(AZ$1:AZ187)+1,"")</f>
        <v>90</v>
      </c>
      <c r="BA188" t="str">
        <f>IFERROR(INDEX(PLAYERIDMAP2[PLAYERNAME],MATCH(ROW()-ROW(BA$1),PITCHERS,0)),"")</f>
        <v>Tim Dillard</v>
      </c>
    </row>
    <row r="189" spans="1:53" x14ac:dyDescent="0.25">
      <c r="A189" t="s">
        <v>11585</v>
      </c>
      <c r="B189" t="s">
        <v>10753</v>
      </c>
      <c r="C189" s="1">
        <v>28128</v>
      </c>
      <c r="D189" t="s">
        <v>17266</v>
      </c>
      <c r="E189" t="s">
        <v>18610</v>
      </c>
      <c r="F189" t="s">
        <v>11092</v>
      </c>
      <c r="G189" t="s">
        <v>16838</v>
      </c>
      <c r="H189" t="s">
        <v>10988</v>
      </c>
      <c r="I189" t="s">
        <v>18611</v>
      </c>
      <c r="J189" t="s">
        <v>10753</v>
      </c>
      <c r="K189">
        <v>150359</v>
      </c>
      <c r="L189" t="s">
        <v>10753</v>
      </c>
      <c r="M189">
        <v>21508</v>
      </c>
      <c r="N189" t="s">
        <v>10753</v>
      </c>
      <c r="O189" t="s">
        <v>11586</v>
      </c>
      <c r="P189" t="s">
        <v>11585</v>
      </c>
      <c r="Q189">
        <v>6314</v>
      </c>
      <c r="R189" t="s">
        <v>10753</v>
      </c>
      <c r="S189">
        <v>4153</v>
      </c>
      <c r="T189" t="s">
        <v>10753</v>
      </c>
      <c r="V189" t="s">
        <v>11587</v>
      </c>
      <c r="W189">
        <v>493</v>
      </c>
      <c r="X189">
        <v>6314</v>
      </c>
      <c r="Y189" t="s">
        <v>10753</v>
      </c>
      <c r="Z189" t="s">
        <v>11588</v>
      </c>
      <c r="AA189" t="s">
        <v>5703</v>
      </c>
      <c r="AB189" t="s">
        <v>5703</v>
      </c>
      <c r="AC189" t="s">
        <v>10753</v>
      </c>
      <c r="AD189" t="s">
        <v>11588</v>
      </c>
      <c r="AE189">
        <v>6051</v>
      </c>
      <c r="AF189" t="s">
        <v>10753</v>
      </c>
      <c r="AG189">
        <v>5723</v>
      </c>
      <c r="AH189" t="s">
        <v>10753</v>
      </c>
      <c r="AL189" t="str">
        <f>IF(PLAYERIDMAP2[[#This Row],[POS]]="C",MAX(AL$1:AL188)+1,"")</f>
        <v/>
      </c>
      <c r="AM189" t="str">
        <f>IFERROR(INDEX(PLAYERIDMAP2[PLAYERNAME],MATCH(ROW()-ROW(AM$1),CATCHERS,0)),"")</f>
        <v/>
      </c>
      <c r="AN189" t="str">
        <f>IF(PLAYERIDMAP2[[#This Row],[POS]]="1B",MAX(AN$1:AN188)+1,"")</f>
        <v/>
      </c>
      <c r="AO189" t="str">
        <f>IFERROR(INDEX(PLAYERIDMAP2[PLAYERNAME],MATCH(ROW()-ROW(AO$1),FIRSTBASE,0)),"")</f>
        <v/>
      </c>
      <c r="AP189" t="str">
        <f>IF(PLAYERIDMAP2[[#This Row],[POS]]="2B",MAX(AP$1:AP188)+1,"")</f>
        <v/>
      </c>
      <c r="AQ189" t="str">
        <f>IFERROR(INDEX(PLAYERIDMAP2[PLAYERNAME],MATCH(ROW()-ROW(AQ$1),SECONDBASE,0)),"")</f>
        <v/>
      </c>
      <c r="AR189" t="str">
        <f>IF(PLAYERIDMAP2[[#This Row],[POS]]="3B",MAX(AR$1:AR188)+1,"")</f>
        <v/>
      </c>
      <c r="AS189" t="str">
        <f>IFERROR(INDEX(PLAYERIDMAP2[PLAYERNAME],MATCH(ROW()-ROW(AS$1),THIRDBASE,0)),"")</f>
        <v/>
      </c>
      <c r="AT189" t="str">
        <f>IF(PLAYERIDMAP2[[#This Row],[POS]]="SS",MAX(AT$1:AT188)+1,"")</f>
        <v/>
      </c>
      <c r="AU189" t="str">
        <f>IFERROR(INDEX(PLAYERIDMAP2[PLAYERNAME],MATCH(ROW()-ROW(AU$1),SHORTSTOP,0)),"")</f>
        <v/>
      </c>
      <c r="AV189" t="str">
        <f>IF(PLAYERIDMAP2[[#This Row],[POS]]="OF",MAX(AV$1:AV188)+1,"")</f>
        <v/>
      </c>
      <c r="AW189" t="str">
        <f>IFERROR(INDEX(PLAYERIDMAP2[PLAYERNAME],MATCH(ROW()-ROW(AW$1),OUTFIELD,0)),"")</f>
        <v>Joe Mather</v>
      </c>
      <c r="AX189" t="str">
        <f>IF(PLAYERIDMAP2[[#This Row],[POS]]&lt;&gt;"P",MAX(AX$1:AX188)+1,"")</f>
        <v/>
      </c>
      <c r="AY189" t="str">
        <f>IFERROR(INDEX(PLAYERIDMAP2[PLAYERNAME],MATCH(ROW()-ROW(AY$1),HITTERS,0)),"")</f>
        <v>Khris Davis</v>
      </c>
      <c r="AZ189">
        <f>IF(PLAYERIDMAP2[[#This Row],[POS]]="P",MAX(AZ$1:AZ188)+1,"")</f>
        <v>91</v>
      </c>
      <c r="BA189" t="str">
        <f>IFERROR(INDEX(PLAYERIDMAP2[PLAYERNAME],MATCH(ROW()-ROW(BA$1),PITCHERS,0)),"")</f>
        <v>Sean Doolittle</v>
      </c>
    </row>
    <row r="190" spans="1:53" x14ac:dyDescent="0.25">
      <c r="A190" t="s">
        <v>11589</v>
      </c>
      <c r="B190" t="s">
        <v>10550</v>
      </c>
      <c r="C190" s="1">
        <v>31984</v>
      </c>
      <c r="D190" t="s">
        <v>16876</v>
      </c>
      <c r="E190" t="s">
        <v>18610</v>
      </c>
      <c r="F190" t="s">
        <v>11040</v>
      </c>
      <c r="G190" t="s">
        <v>14693</v>
      </c>
      <c r="H190" t="s">
        <v>10988</v>
      </c>
      <c r="I190" t="s">
        <v>20799</v>
      </c>
      <c r="J190" t="s">
        <v>10550</v>
      </c>
      <c r="K190">
        <v>488751</v>
      </c>
      <c r="L190" t="s">
        <v>10550</v>
      </c>
      <c r="M190">
        <v>1670990</v>
      </c>
      <c r="N190" t="s">
        <v>10550</v>
      </c>
      <c r="O190" t="s">
        <v>11590</v>
      </c>
      <c r="P190" t="s">
        <v>11589</v>
      </c>
      <c r="Q190">
        <v>8698</v>
      </c>
      <c r="R190" t="s">
        <v>10550</v>
      </c>
      <c r="S190">
        <v>30410</v>
      </c>
      <c r="T190" t="s">
        <v>10550</v>
      </c>
      <c r="V190" t="s">
        <v>11591</v>
      </c>
      <c r="W190">
        <v>49272</v>
      </c>
      <c r="X190">
        <v>8698</v>
      </c>
      <c r="Y190" t="s">
        <v>10550</v>
      </c>
      <c r="Z190" t="s">
        <v>16403</v>
      </c>
      <c r="AA190" t="s">
        <v>5703</v>
      </c>
      <c r="AB190" t="s">
        <v>5703</v>
      </c>
      <c r="AD190" t="s">
        <v>16403</v>
      </c>
      <c r="AL190" t="str">
        <f>IF(PLAYERIDMAP2[[#This Row],[POS]]="C",MAX(AL$1:AL189)+1,"")</f>
        <v/>
      </c>
      <c r="AM190" t="str">
        <f>IFERROR(INDEX(PLAYERIDMAP2[PLAYERNAME],MATCH(ROW()-ROW(AM$1),CATCHERS,0)),"")</f>
        <v/>
      </c>
      <c r="AN190" t="str">
        <f>IF(PLAYERIDMAP2[[#This Row],[POS]]="1B",MAX(AN$1:AN189)+1,"")</f>
        <v/>
      </c>
      <c r="AO190" t="str">
        <f>IFERROR(INDEX(PLAYERIDMAP2[PLAYERNAME],MATCH(ROW()-ROW(AO$1),FIRSTBASE,0)),"")</f>
        <v/>
      </c>
      <c r="AP190" t="str">
        <f>IF(PLAYERIDMAP2[[#This Row],[POS]]="2B",MAX(AP$1:AP189)+1,"")</f>
        <v/>
      </c>
      <c r="AQ190" t="str">
        <f>IFERROR(INDEX(PLAYERIDMAP2[PLAYERNAME],MATCH(ROW()-ROW(AQ$1),SECONDBASE,0)),"")</f>
        <v/>
      </c>
      <c r="AR190" t="str">
        <f>IF(PLAYERIDMAP2[[#This Row],[POS]]="3B",MAX(AR$1:AR189)+1,"")</f>
        <v/>
      </c>
      <c r="AS190" t="str">
        <f>IFERROR(INDEX(PLAYERIDMAP2[PLAYERNAME],MATCH(ROW()-ROW(AS$1),THIRDBASE,0)),"")</f>
        <v/>
      </c>
      <c r="AT190" t="str">
        <f>IF(PLAYERIDMAP2[[#This Row],[POS]]="SS",MAX(AT$1:AT189)+1,"")</f>
        <v/>
      </c>
      <c r="AU190" t="str">
        <f>IFERROR(INDEX(PLAYERIDMAP2[PLAYERNAME],MATCH(ROW()-ROW(AU$1),SHORTSTOP,0)),"")</f>
        <v/>
      </c>
      <c r="AV190" t="str">
        <f>IF(PLAYERIDMAP2[[#This Row],[POS]]="OF",MAX(AV$1:AV189)+1,"")</f>
        <v/>
      </c>
      <c r="AW190" t="str">
        <f>IFERROR(INDEX(PLAYERIDMAP2[PLAYERNAME],MATCH(ROW()-ROW(AW$1),OUTFIELD,0)),"")</f>
        <v>Hideki Matsui</v>
      </c>
      <c r="AX190" t="str">
        <f>IF(PLAYERIDMAP2[[#This Row],[POS]]&lt;&gt;"P",MAX(AX$1:AX189)+1,"")</f>
        <v/>
      </c>
      <c r="AY190" t="str">
        <f>IFERROR(INDEX(PLAYERIDMAP2[PLAYERNAME],MATCH(ROW()-ROW(AY$1),HITTERS,0)),"")</f>
        <v>Rajai Davis</v>
      </c>
      <c r="AZ190">
        <f>IF(PLAYERIDMAP2[[#This Row],[POS]]="P",MAX(AZ$1:AZ189)+1,"")</f>
        <v>92</v>
      </c>
      <c r="BA190" t="str">
        <f>IFERROR(INDEX(PLAYERIDMAP2[PLAYERNAME],MATCH(ROW()-ROW(BA$1),PITCHERS,0)),"")</f>
        <v>Octavio Dotel</v>
      </c>
    </row>
    <row r="191" spans="1:53" x14ac:dyDescent="0.25">
      <c r="A191" t="s">
        <v>11592</v>
      </c>
      <c r="B191" t="s">
        <v>10685</v>
      </c>
      <c r="C191" s="1">
        <v>30211</v>
      </c>
      <c r="D191" t="s">
        <v>17430</v>
      </c>
      <c r="E191" t="s">
        <v>18610</v>
      </c>
      <c r="F191" t="s">
        <v>11016</v>
      </c>
      <c r="G191" t="s">
        <v>11016</v>
      </c>
      <c r="H191" t="s">
        <v>10988</v>
      </c>
      <c r="I191" t="s">
        <v>19809</v>
      </c>
      <c r="J191" t="s">
        <v>10685</v>
      </c>
      <c r="K191">
        <v>430634</v>
      </c>
      <c r="L191" t="s">
        <v>10685</v>
      </c>
      <c r="M191">
        <v>448914</v>
      </c>
      <c r="N191" t="s">
        <v>10685</v>
      </c>
      <c r="O191" t="s">
        <v>11593</v>
      </c>
      <c r="P191" t="s">
        <v>11592</v>
      </c>
      <c r="Q191">
        <v>7073</v>
      </c>
      <c r="R191" t="s">
        <v>10685</v>
      </c>
      <c r="S191">
        <v>5384</v>
      </c>
      <c r="T191" t="s">
        <v>10685</v>
      </c>
      <c r="V191" t="s">
        <v>11594</v>
      </c>
      <c r="W191">
        <v>31544</v>
      </c>
      <c r="X191">
        <v>7073</v>
      </c>
      <c r="Y191" t="s">
        <v>10685</v>
      </c>
      <c r="Z191" t="s">
        <v>11595</v>
      </c>
      <c r="AA191" t="s">
        <v>10958</v>
      </c>
      <c r="AB191" t="s">
        <v>10958</v>
      </c>
      <c r="AD191" t="s">
        <v>11595</v>
      </c>
      <c r="AL191" t="str">
        <f>IF(PLAYERIDMAP2[[#This Row],[POS]]="C",MAX(AL$1:AL190)+1,"")</f>
        <v/>
      </c>
      <c r="AM191" t="str">
        <f>IFERROR(INDEX(PLAYERIDMAP2[PLAYERNAME],MATCH(ROW()-ROW(AM$1),CATCHERS,0)),"")</f>
        <v/>
      </c>
      <c r="AN191" t="str">
        <f>IF(PLAYERIDMAP2[[#This Row],[POS]]="1B",MAX(AN$1:AN190)+1,"")</f>
        <v/>
      </c>
      <c r="AO191" t="str">
        <f>IFERROR(INDEX(PLAYERIDMAP2[PLAYERNAME],MATCH(ROW()-ROW(AO$1),FIRSTBASE,0)),"")</f>
        <v/>
      </c>
      <c r="AP191" t="str">
        <f>IF(PLAYERIDMAP2[[#This Row],[POS]]="2B",MAX(AP$1:AP190)+1,"")</f>
        <v/>
      </c>
      <c r="AQ191" t="str">
        <f>IFERROR(INDEX(PLAYERIDMAP2[PLAYERNAME],MATCH(ROW()-ROW(AQ$1),SECONDBASE,0)),"")</f>
        <v/>
      </c>
      <c r="AR191" t="str">
        <f>IF(PLAYERIDMAP2[[#This Row],[POS]]="3B",MAX(AR$1:AR190)+1,"")</f>
        <v/>
      </c>
      <c r="AS191" t="str">
        <f>IFERROR(INDEX(PLAYERIDMAP2[PLAYERNAME],MATCH(ROW()-ROW(AS$1),THIRDBASE,0)),"")</f>
        <v/>
      </c>
      <c r="AT191" t="str">
        <f>IF(PLAYERIDMAP2[[#This Row],[POS]]="SS",MAX(AT$1:AT190)+1,"")</f>
        <v/>
      </c>
      <c r="AU191" t="str">
        <f>IFERROR(INDEX(PLAYERIDMAP2[PLAYERNAME],MATCH(ROW()-ROW(AU$1),SHORTSTOP,0)),"")</f>
        <v/>
      </c>
      <c r="AV191" t="str">
        <f>IF(PLAYERIDMAP2[[#This Row],[POS]]="OF",MAX(AV$1:AV190)+1,"")</f>
        <v/>
      </c>
      <c r="AW191" t="str">
        <f>IFERROR(INDEX(PLAYERIDMAP2[PLAYERNAME],MATCH(ROW()-ROW(AW$1),OUTFIELD,0)),"")</f>
        <v>Justin Maxwell</v>
      </c>
      <c r="AX191" t="str">
        <f>IF(PLAYERIDMAP2[[#This Row],[POS]]&lt;&gt;"P",MAX(AX$1:AX190)+1,"")</f>
        <v/>
      </c>
      <c r="AY191" t="str">
        <f>IFERROR(INDEX(PLAYERIDMAP2[PLAYERNAME],MATCH(ROW()-ROW(AY$1),HITTERS,0)),"")</f>
        <v>Alejandro De Aza</v>
      </c>
      <c r="AZ191">
        <f>IF(PLAYERIDMAP2[[#This Row],[POS]]="P",MAX(AZ$1:AZ190)+1,"")</f>
        <v>93</v>
      </c>
      <c r="BA191" t="str">
        <f>IFERROR(INDEX(PLAYERIDMAP2[PLAYERNAME],MATCH(ROW()-ROW(BA$1),PITCHERS,0)),"")</f>
        <v>Felix Doubront</v>
      </c>
    </row>
    <row r="192" spans="1:53" x14ac:dyDescent="0.25">
      <c r="A192" t="s">
        <v>11596</v>
      </c>
      <c r="B192" t="s">
        <v>4372</v>
      </c>
      <c r="C192" s="1">
        <v>32750</v>
      </c>
      <c r="D192" t="s">
        <v>16843</v>
      </c>
      <c r="E192" t="s">
        <v>16844</v>
      </c>
      <c r="F192" t="s">
        <v>10992</v>
      </c>
      <c r="G192" t="s">
        <v>14693</v>
      </c>
      <c r="H192" t="s">
        <v>10998</v>
      </c>
      <c r="I192" t="s">
        <v>16845</v>
      </c>
      <c r="J192" t="s">
        <v>4372</v>
      </c>
      <c r="K192">
        <v>542993</v>
      </c>
      <c r="L192" t="s">
        <v>4372</v>
      </c>
      <c r="M192">
        <v>2046042</v>
      </c>
      <c r="N192" t="s">
        <v>4372</v>
      </c>
      <c r="O192" t="s">
        <v>16846</v>
      </c>
      <c r="P192" t="s">
        <v>11597</v>
      </c>
      <c r="Q192">
        <v>9773</v>
      </c>
      <c r="R192" t="s">
        <v>4372</v>
      </c>
      <c r="S192">
        <v>32860</v>
      </c>
      <c r="T192" t="s">
        <v>4372</v>
      </c>
      <c r="V192" t="s">
        <v>16118</v>
      </c>
      <c r="W192">
        <v>70296</v>
      </c>
      <c r="X192">
        <v>9773</v>
      </c>
      <c r="Y192" t="s">
        <v>4372</v>
      </c>
      <c r="Z192" t="s">
        <v>11598</v>
      </c>
      <c r="AA192" t="s">
        <v>11011</v>
      </c>
      <c r="AB192" t="s">
        <v>10958</v>
      </c>
      <c r="AC192" t="s">
        <v>4372</v>
      </c>
      <c r="AD192" t="s">
        <v>11598</v>
      </c>
      <c r="AF192" t="s">
        <v>4372</v>
      </c>
      <c r="AG192">
        <v>38300</v>
      </c>
      <c r="AH192" t="s">
        <v>4372</v>
      </c>
      <c r="AL192" t="str">
        <f>IF(PLAYERIDMAP2[[#This Row],[POS]]="C",MAX(AL$1:AL191)+1,"")</f>
        <v/>
      </c>
      <c r="AM192" t="str">
        <f>IFERROR(INDEX(PLAYERIDMAP2[PLAYERNAME],MATCH(ROW()-ROW(AM$1),CATCHERS,0)),"")</f>
        <v/>
      </c>
      <c r="AN192" t="str">
        <f>IF(PLAYERIDMAP2[[#This Row],[POS]]="1B",MAX(AN$1:AN191)+1,"")</f>
        <v/>
      </c>
      <c r="AO192" t="str">
        <f>IFERROR(INDEX(PLAYERIDMAP2[PLAYERNAME],MATCH(ROW()-ROW(AO$1),FIRSTBASE,0)),"")</f>
        <v/>
      </c>
      <c r="AP192" t="str">
        <f>IF(PLAYERIDMAP2[[#This Row],[POS]]="2B",MAX(AP$1:AP191)+1,"")</f>
        <v/>
      </c>
      <c r="AQ192" t="str">
        <f>IFERROR(INDEX(PLAYERIDMAP2[PLAYERNAME],MATCH(ROW()-ROW(AQ$1),SECONDBASE,0)),"")</f>
        <v/>
      </c>
      <c r="AR192" t="str">
        <f>IF(PLAYERIDMAP2[[#This Row],[POS]]="3B",MAX(AR$1:AR191)+1,"")</f>
        <v/>
      </c>
      <c r="AS192" t="str">
        <f>IFERROR(INDEX(PLAYERIDMAP2[PLAYERNAME],MATCH(ROW()-ROW(AS$1),THIRDBASE,0)),"")</f>
        <v/>
      </c>
      <c r="AT192" t="str">
        <f>IF(PLAYERIDMAP2[[#This Row],[POS]]="SS",MAX(AT$1:AT191)+1,"")</f>
        <v/>
      </c>
      <c r="AU192" t="str">
        <f>IFERROR(INDEX(PLAYERIDMAP2[PLAYERNAME],MATCH(ROW()-ROW(AU$1),SHORTSTOP,0)),"")</f>
        <v/>
      </c>
      <c r="AV192">
        <f>IF(PLAYERIDMAP2[[#This Row],[POS]]="OF",MAX(AV$1:AV191)+1,"")</f>
        <v>37</v>
      </c>
      <c r="AW192" t="str">
        <f>IFERROR(INDEX(PLAYERIDMAP2[PLAYERNAME],MATCH(ROW()-ROW(AW$1),OUTFIELD,0)),"")</f>
        <v>John Mayberry</v>
      </c>
      <c r="AX192">
        <f>IF(PLAYERIDMAP2[[#This Row],[POS]]&lt;&gt;"P",MAX(AX$1:AX191)+1,"")</f>
        <v>98</v>
      </c>
      <c r="AY192" t="str">
        <f>IFERROR(INDEX(PLAYERIDMAP2[PLAYERNAME],MATCH(ROW()-ROW(AY$1),HITTERS,0)),"")</f>
        <v>Jaff Decker</v>
      </c>
      <c r="AZ192" t="str">
        <f>IF(PLAYERIDMAP2[[#This Row],[POS]]="P",MAX(AZ$1:AZ191)+1,"")</f>
        <v/>
      </c>
      <c r="BA192" t="str">
        <f>IFERROR(INDEX(PLAYERIDMAP2[PLAYERNAME],MATCH(ROW()-ROW(BA$1),PITCHERS,0)),"")</f>
        <v>Darin Downs</v>
      </c>
    </row>
    <row r="193" spans="1:53" x14ac:dyDescent="0.25">
      <c r="A193" t="s">
        <v>11599</v>
      </c>
      <c r="B193" t="s">
        <v>11600</v>
      </c>
      <c r="C193" s="1">
        <v>28043</v>
      </c>
      <c r="D193" t="s">
        <v>18089</v>
      </c>
      <c r="E193" t="s">
        <v>18090</v>
      </c>
      <c r="F193" t="s">
        <v>11016</v>
      </c>
      <c r="G193" t="s">
        <v>11016</v>
      </c>
      <c r="H193" t="s">
        <v>10998</v>
      </c>
      <c r="I193" t="s">
        <v>18091</v>
      </c>
      <c r="K193">
        <v>150100</v>
      </c>
      <c r="M193">
        <v>21509</v>
      </c>
      <c r="N193" t="s">
        <v>11600</v>
      </c>
      <c r="O193" t="s">
        <v>16119</v>
      </c>
      <c r="P193" t="s">
        <v>11599</v>
      </c>
      <c r="S193">
        <v>4214</v>
      </c>
      <c r="T193" t="s">
        <v>11600</v>
      </c>
      <c r="V193" t="s">
        <v>16120</v>
      </c>
      <c r="W193">
        <v>655</v>
      </c>
      <c r="AA193" t="s">
        <v>5703</v>
      </c>
      <c r="AB193" t="s">
        <v>5703</v>
      </c>
      <c r="AD193" t="s">
        <v>16404</v>
      </c>
      <c r="AL193" t="str">
        <f>IF(PLAYERIDMAP2[[#This Row],[POS]]="C",MAX(AL$1:AL192)+1,"")</f>
        <v/>
      </c>
      <c r="AM193" t="str">
        <f>IFERROR(INDEX(PLAYERIDMAP2[PLAYERNAME],MATCH(ROW()-ROW(AM$1),CATCHERS,0)),"")</f>
        <v/>
      </c>
      <c r="AN193" t="str">
        <f>IF(PLAYERIDMAP2[[#This Row],[POS]]="1B",MAX(AN$1:AN192)+1,"")</f>
        <v/>
      </c>
      <c r="AO193" t="str">
        <f>IFERROR(INDEX(PLAYERIDMAP2[PLAYERNAME],MATCH(ROW()-ROW(AO$1),FIRSTBASE,0)),"")</f>
        <v/>
      </c>
      <c r="AP193" t="str">
        <f>IF(PLAYERIDMAP2[[#This Row],[POS]]="2B",MAX(AP$1:AP192)+1,"")</f>
        <v/>
      </c>
      <c r="AQ193" t="str">
        <f>IFERROR(INDEX(PLAYERIDMAP2[PLAYERNAME],MATCH(ROW()-ROW(AQ$1),SECONDBASE,0)),"")</f>
        <v/>
      </c>
      <c r="AR193" t="str">
        <f>IF(PLAYERIDMAP2[[#This Row],[POS]]="3B",MAX(AR$1:AR192)+1,"")</f>
        <v/>
      </c>
      <c r="AS193" t="str">
        <f>IFERROR(INDEX(PLAYERIDMAP2[PLAYERNAME],MATCH(ROW()-ROW(AS$1),THIRDBASE,0)),"")</f>
        <v/>
      </c>
      <c r="AT193" t="str">
        <f>IF(PLAYERIDMAP2[[#This Row],[POS]]="SS",MAX(AT$1:AT192)+1,"")</f>
        <v/>
      </c>
      <c r="AU193" t="str">
        <f>IFERROR(INDEX(PLAYERIDMAP2[PLAYERNAME],MATCH(ROW()-ROW(AU$1),SHORTSTOP,0)),"")</f>
        <v/>
      </c>
      <c r="AV193">
        <f>IF(PLAYERIDMAP2[[#This Row],[POS]]="OF",MAX(AV$1:AV192)+1,"")</f>
        <v>38</v>
      </c>
      <c r="AW193" t="str">
        <f>IFERROR(INDEX(PLAYERIDMAP2[PLAYERNAME],MATCH(ROW()-ROW(AW$1),OUTFIELD,0)),"")</f>
        <v>Cameron Maybin</v>
      </c>
      <c r="AX193">
        <f>IF(PLAYERIDMAP2[[#This Row],[POS]]&lt;&gt;"P",MAX(AX$1:AX192)+1,"")</f>
        <v>99</v>
      </c>
      <c r="AY193" t="str">
        <f>IFERROR(INDEX(PLAYERIDMAP2[PLAYERNAME],MATCH(ROW()-ROW(AY$1),HITTERS,0)),"")</f>
        <v>David DeJesus</v>
      </c>
      <c r="AZ193" t="str">
        <f>IF(PLAYERIDMAP2[[#This Row],[POS]]="P",MAX(AZ$1:AZ192)+1,"")</f>
        <v/>
      </c>
      <c r="BA193" t="str">
        <f>IFERROR(INDEX(PLAYERIDMAP2[PLAYERNAME],MATCH(ROW()-ROW(BA$1),PITCHERS,0)),"")</f>
        <v>Scott Downs</v>
      </c>
    </row>
    <row r="194" spans="1:53" x14ac:dyDescent="0.25">
      <c r="A194" t="s">
        <v>11601</v>
      </c>
      <c r="B194" t="s">
        <v>10488</v>
      </c>
      <c r="C194" s="1">
        <v>29739</v>
      </c>
      <c r="D194" t="s">
        <v>19524</v>
      </c>
      <c r="E194" t="s">
        <v>20481</v>
      </c>
      <c r="F194" t="s">
        <v>11016</v>
      </c>
      <c r="G194" t="s">
        <v>11016</v>
      </c>
      <c r="H194" t="s">
        <v>10988</v>
      </c>
      <c r="I194" t="s">
        <v>20482</v>
      </c>
      <c r="J194" t="s">
        <v>10488</v>
      </c>
      <c r="K194">
        <v>454537</v>
      </c>
      <c r="L194" t="s">
        <v>10488</v>
      </c>
      <c r="M194">
        <v>1098902</v>
      </c>
      <c r="N194" t="s">
        <v>10488</v>
      </c>
      <c r="O194" t="s">
        <v>11602</v>
      </c>
      <c r="P194" t="s">
        <v>11601</v>
      </c>
      <c r="Q194">
        <v>8001</v>
      </c>
      <c r="R194" t="s">
        <v>10488</v>
      </c>
      <c r="S194">
        <v>28733</v>
      </c>
      <c r="T194" t="s">
        <v>10488</v>
      </c>
      <c r="V194" t="s">
        <v>11603</v>
      </c>
      <c r="W194">
        <v>33326</v>
      </c>
      <c r="X194">
        <v>8001</v>
      </c>
      <c r="Y194" t="s">
        <v>10488</v>
      </c>
      <c r="Z194" t="s">
        <v>11604</v>
      </c>
      <c r="AA194" t="s">
        <v>5703</v>
      </c>
      <c r="AB194" t="s">
        <v>5703</v>
      </c>
      <c r="AD194" t="s">
        <v>11604</v>
      </c>
      <c r="AL194" t="str">
        <f>IF(PLAYERIDMAP2[[#This Row],[POS]]="C",MAX(AL$1:AL193)+1,"")</f>
        <v/>
      </c>
      <c r="AM194" t="str">
        <f>IFERROR(INDEX(PLAYERIDMAP2[PLAYERNAME],MATCH(ROW()-ROW(AM$1),CATCHERS,0)),"")</f>
        <v/>
      </c>
      <c r="AN194" t="str">
        <f>IF(PLAYERIDMAP2[[#This Row],[POS]]="1B",MAX(AN$1:AN193)+1,"")</f>
        <v/>
      </c>
      <c r="AO194" t="str">
        <f>IFERROR(INDEX(PLAYERIDMAP2[PLAYERNAME],MATCH(ROW()-ROW(AO$1),FIRSTBASE,0)),"")</f>
        <v/>
      </c>
      <c r="AP194" t="str">
        <f>IF(PLAYERIDMAP2[[#This Row],[POS]]="2B",MAX(AP$1:AP193)+1,"")</f>
        <v/>
      </c>
      <c r="AQ194" t="str">
        <f>IFERROR(INDEX(PLAYERIDMAP2[PLAYERNAME],MATCH(ROW()-ROW(AQ$1),SECONDBASE,0)),"")</f>
        <v/>
      </c>
      <c r="AR194" t="str">
        <f>IF(PLAYERIDMAP2[[#This Row],[POS]]="3B",MAX(AR$1:AR193)+1,"")</f>
        <v/>
      </c>
      <c r="AS194" t="str">
        <f>IFERROR(INDEX(PLAYERIDMAP2[PLAYERNAME],MATCH(ROW()-ROW(AS$1),THIRDBASE,0)),"")</f>
        <v/>
      </c>
      <c r="AT194" t="str">
        <f>IF(PLAYERIDMAP2[[#This Row],[POS]]="SS",MAX(AT$1:AT193)+1,"")</f>
        <v/>
      </c>
      <c r="AU194" t="str">
        <f>IFERROR(INDEX(PLAYERIDMAP2[PLAYERNAME],MATCH(ROW()-ROW(AU$1),SHORTSTOP,0)),"")</f>
        <v/>
      </c>
      <c r="AV194" t="str">
        <f>IF(PLAYERIDMAP2[[#This Row],[POS]]="OF",MAX(AV$1:AV193)+1,"")</f>
        <v/>
      </c>
      <c r="AW194" t="str">
        <f>IFERROR(INDEX(PLAYERIDMAP2[PLAYERNAME],MATCH(ROW()-ROW(AW$1),OUTFIELD,0)),"")</f>
        <v>Andrew McCutchen</v>
      </c>
      <c r="AX194" t="str">
        <f>IF(PLAYERIDMAP2[[#This Row],[POS]]&lt;&gt;"P",MAX(AX$1:AX193)+1,"")</f>
        <v/>
      </c>
      <c r="AY194" t="str">
        <f>IFERROR(INDEX(PLAYERIDMAP2[PLAYERNAME],MATCH(ROW()-ROW(AY$1),HITTERS,0)),"")</f>
        <v>Ivan De Jesus</v>
      </c>
      <c r="AZ194">
        <f>IF(PLAYERIDMAP2[[#This Row],[POS]]="P",MAX(AZ$1:AZ193)+1,"")</f>
        <v>94</v>
      </c>
      <c r="BA194" t="str">
        <f>IFERROR(INDEX(PLAYERIDMAP2[PLAYERNAME],MATCH(ROW()-ROW(BA$1),PITCHERS,0)),"")</f>
        <v>Kyle Drabek</v>
      </c>
    </row>
    <row r="195" spans="1:53" x14ac:dyDescent="0.25">
      <c r="A195" t="s">
        <v>11605</v>
      </c>
      <c r="B195" t="s">
        <v>3144</v>
      </c>
      <c r="C195" s="1">
        <v>30537</v>
      </c>
      <c r="D195" t="s">
        <v>17152</v>
      </c>
      <c r="E195" t="s">
        <v>19428</v>
      </c>
      <c r="F195" t="s">
        <v>11087</v>
      </c>
      <c r="G195" t="s">
        <v>14693</v>
      </c>
      <c r="H195" t="s">
        <v>11110</v>
      </c>
      <c r="I195" t="s">
        <v>19429</v>
      </c>
      <c r="J195" t="s">
        <v>3144</v>
      </c>
      <c r="K195">
        <v>460077</v>
      </c>
      <c r="L195" t="s">
        <v>3144</v>
      </c>
      <c r="M195">
        <v>593268</v>
      </c>
      <c r="N195" t="s">
        <v>3144</v>
      </c>
      <c r="O195" t="s">
        <v>11606</v>
      </c>
      <c r="P195" t="s">
        <v>11605</v>
      </c>
      <c r="Q195">
        <v>8696</v>
      </c>
      <c r="R195" t="s">
        <v>3144</v>
      </c>
      <c r="S195">
        <v>29436</v>
      </c>
      <c r="T195" t="s">
        <v>3144</v>
      </c>
      <c r="V195" t="s">
        <v>11607</v>
      </c>
      <c r="W195">
        <v>47155</v>
      </c>
      <c r="X195">
        <v>8696</v>
      </c>
      <c r="Y195" t="s">
        <v>3144</v>
      </c>
      <c r="Z195" t="s">
        <v>11608</v>
      </c>
      <c r="AA195" t="s">
        <v>5703</v>
      </c>
      <c r="AB195" t="s">
        <v>5703</v>
      </c>
      <c r="AC195" t="s">
        <v>3144</v>
      </c>
      <c r="AD195" t="s">
        <v>11608</v>
      </c>
      <c r="AF195" t="s">
        <v>3144</v>
      </c>
      <c r="AG195">
        <v>11311</v>
      </c>
      <c r="AH195" t="s">
        <v>3144</v>
      </c>
      <c r="AL195">
        <f>IF(PLAYERIDMAP2[[#This Row],[POS]]="C",MAX(AL$1:AL194)+1,"")</f>
        <v>13</v>
      </c>
      <c r="AM195" t="str">
        <f>IFERROR(INDEX(PLAYERIDMAP2[PLAYERNAME],MATCH(ROW()-ROW(AM$1),CATCHERS,0)),"")</f>
        <v/>
      </c>
      <c r="AN195" t="str">
        <f>IF(PLAYERIDMAP2[[#This Row],[POS]]="1B",MAX(AN$1:AN194)+1,"")</f>
        <v/>
      </c>
      <c r="AO195" t="str">
        <f>IFERROR(INDEX(PLAYERIDMAP2[PLAYERNAME],MATCH(ROW()-ROW(AO$1),FIRSTBASE,0)),"")</f>
        <v/>
      </c>
      <c r="AP195" t="str">
        <f>IF(PLAYERIDMAP2[[#This Row],[POS]]="2B",MAX(AP$1:AP194)+1,"")</f>
        <v/>
      </c>
      <c r="AQ195" t="str">
        <f>IFERROR(INDEX(PLAYERIDMAP2[PLAYERNAME],MATCH(ROW()-ROW(AQ$1),SECONDBASE,0)),"")</f>
        <v/>
      </c>
      <c r="AR195" t="str">
        <f>IF(PLAYERIDMAP2[[#This Row],[POS]]="3B",MAX(AR$1:AR194)+1,"")</f>
        <v/>
      </c>
      <c r="AS195" t="str">
        <f>IFERROR(INDEX(PLAYERIDMAP2[PLAYERNAME],MATCH(ROW()-ROW(AS$1),THIRDBASE,0)),"")</f>
        <v/>
      </c>
      <c r="AT195" t="str">
        <f>IF(PLAYERIDMAP2[[#This Row],[POS]]="SS",MAX(AT$1:AT194)+1,"")</f>
        <v/>
      </c>
      <c r="AU195" t="str">
        <f>IFERROR(INDEX(PLAYERIDMAP2[PLAYERNAME],MATCH(ROW()-ROW(AU$1),SHORTSTOP,0)),"")</f>
        <v/>
      </c>
      <c r="AV195" t="str">
        <f>IF(PLAYERIDMAP2[[#This Row],[POS]]="OF",MAX(AV$1:AV194)+1,"")</f>
        <v/>
      </c>
      <c r="AW195" t="str">
        <f>IFERROR(INDEX(PLAYERIDMAP2[PLAYERNAME],MATCH(ROW()-ROW(AW$1),OUTFIELD,0)),"")</f>
        <v>Darnell McDonald</v>
      </c>
      <c r="AX195">
        <f>IF(PLAYERIDMAP2[[#This Row],[POS]]&lt;&gt;"P",MAX(AX$1:AX194)+1,"")</f>
        <v>100</v>
      </c>
      <c r="AY195" t="str">
        <f>IFERROR(INDEX(PLAYERIDMAP2[PLAYERNAME],MATCH(ROW()-ROW(AY$1),HITTERS,0)),"")</f>
        <v>Matt den Dekker</v>
      </c>
      <c r="AZ195" t="str">
        <f>IF(PLAYERIDMAP2[[#This Row],[POS]]="P",MAX(AZ$1:AZ194)+1,"")</f>
        <v/>
      </c>
      <c r="BA195" t="str">
        <f>IFERROR(INDEX(PLAYERIDMAP2[PLAYERNAME],MATCH(ROW()-ROW(BA$1),PITCHERS,0)),"")</f>
        <v>Justin Duchscherer</v>
      </c>
    </row>
    <row r="196" spans="1:53" x14ac:dyDescent="0.25">
      <c r="A196" t="s">
        <v>11609</v>
      </c>
      <c r="B196" t="s">
        <v>5613</v>
      </c>
      <c r="C196" s="1">
        <v>31520</v>
      </c>
      <c r="D196" t="s">
        <v>16843</v>
      </c>
      <c r="E196" t="s">
        <v>17467</v>
      </c>
      <c r="F196" t="s">
        <v>10992</v>
      </c>
      <c r="G196" t="s">
        <v>14693</v>
      </c>
      <c r="H196" t="s">
        <v>11003</v>
      </c>
      <c r="I196" t="s">
        <v>17468</v>
      </c>
      <c r="J196" t="s">
        <v>5613</v>
      </c>
      <c r="K196">
        <v>456714</v>
      </c>
      <c r="L196" t="s">
        <v>5613</v>
      </c>
      <c r="M196">
        <v>584800</v>
      </c>
      <c r="N196" t="s">
        <v>5613</v>
      </c>
      <c r="O196" t="s">
        <v>11610</v>
      </c>
      <c r="P196" t="s">
        <v>11609</v>
      </c>
      <c r="Q196">
        <v>7634</v>
      </c>
      <c r="R196" t="s">
        <v>5613</v>
      </c>
      <c r="S196">
        <v>6396</v>
      </c>
      <c r="T196" t="s">
        <v>5613</v>
      </c>
      <c r="U196" t="s">
        <v>5613</v>
      </c>
      <c r="V196" t="s">
        <v>11611</v>
      </c>
      <c r="W196">
        <v>45396</v>
      </c>
      <c r="X196">
        <v>7634</v>
      </c>
      <c r="Y196" t="s">
        <v>5613</v>
      </c>
      <c r="Z196" t="s">
        <v>11612</v>
      </c>
      <c r="AA196" t="s">
        <v>5703</v>
      </c>
      <c r="AB196" t="s">
        <v>5703</v>
      </c>
      <c r="AC196" t="s">
        <v>5613</v>
      </c>
      <c r="AD196" t="s">
        <v>11612</v>
      </c>
      <c r="AE196">
        <v>8282</v>
      </c>
      <c r="AF196" t="s">
        <v>5613</v>
      </c>
      <c r="AG196">
        <v>5130</v>
      </c>
      <c r="AH196" t="s">
        <v>5613</v>
      </c>
      <c r="AL196" t="str">
        <f>IF(PLAYERIDMAP2[[#This Row],[POS]]="C",MAX(AL$1:AL195)+1,"")</f>
        <v/>
      </c>
      <c r="AM196" t="str">
        <f>IFERROR(INDEX(PLAYERIDMAP2[PLAYERNAME],MATCH(ROW()-ROW(AM$1),CATCHERS,0)),"")</f>
        <v/>
      </c>
      <c r="AN196">
        <f>IF(PLAYERIDMAP2[[#This Row],[POS]]="1B",MAX(AN$1:AN195)+1,"")</f>
        <v>13</v>
      </c>
      <c r="AO196" t="str">
        <f>IFERROR(INDEX(PLAYERIDMAP2[PLAYERNAME],MATCH(ROW()-ROW(AO$1),FIRSTBASE,0)),"")</f>
        <v/>
      </c>
      <c r="AP196" t="str">
        <f>IF(PLAYERIDMAP2[[#This Row],[POS]]="2B",MAX(AP$1:AP195)+1,"")</f>
        <v/>
      </c>
      <c r="AQ196" t="str">
        <f>IFERROR(INDEX(PLAYERIDMAP2[PLAYERNAME],MATCH(ROW()-ROW(AQ$1),SECONDBASE,0)),"")</f>
        <v/>
      </c>
      <c r="AR196" t="str">
        <f>IF(PLAYERIDMAP2[[#This Row],[POS]]="3B",MAX(AR$1:AR195)+1,"")</f>
        <v/>
      </c>
      <c r="AS196" t="str">
        <f>IFERROR(INDEX(PLAYERIDMAP2[PLAYERNAME],MATCH(ROW()-ROW(AS$1),THIRDBASE,0)),"")</f>
        <v/>
      </c>
      <c r="AT196" t="str">
        <f>IF(PLAYERIDMAP2[[#This Row],[POS]]="SS",MAX(AT$1:AT195)+1,"")</f>
        <v/>
      </c>
      <c r="AU196" t="str">
        <f>IFERROR(INDEX(PLAYERIDMAP2[PLAYERNAME],MATCH(ROW()-ROW(AU$1),SHORTSTOP,0)),"")</f>
        <v/>
      </c>
      <c r="AV196" t="str">
        <f>IF(PLAYERIDMAP2[[#This Row],[POS]]="OF",MAX(AV$1:AV195)+1,"")</f>
        <v/>
      </c>
      <c r="AW196" t="str">
        <f>IFERROR(INDEX(PLAYERIDMAP2[PLAYERNAME],MATCH(ROW()-ROW(AW$1),OUTFIELD,0)),"")</f>
        <v>Nate McLouth</v>
      </c>
      <c r="AX196">
        <f>IF(PLAYERIDMAP2[[#This Row],[POS]]&lt;&gt;"P",MAX(AX$1:AX195)+1,"")</f>
        <v>101</v>
      </c>
      <c r="AY196" t="str">
        <f>IFERROR(INDEX(PLAYERIDMAP2[PLAYERNAME],MATCH(ROW()-ROW(AY$1),HITTERS,0)),"")</f>
        <v>Chris Denorfia</v>
      </c>
      <c r="AZ196" t="str">
        <f>IF(PLAYERIDMAP2[[#This Row],[POS]]="P",MAX(AZ$1:AZ195)+1,"")</f>
        <v/>
      </c>
      <c r="BA196" t="str">
        <f>IFERROR(INDEX(PLAYERIDMAP2[PLAYERNAME],MATCH(ROW()-ROW(BA$1),PITCHERS,0)),"")</f>
        <v>Brian Duensing</v>
      </c>
    </row>
    <row r="197" spans="1:53" x14ac:dyDescent="0.25">
      <c r="A197" t="s">
        <v>16121</v>
      </c>
      <c r="B197" t="s">
        <v>7808</v>
      </c>
      <c r="C197" s="1">
        <v>33310</v>
      </c>
      <c r="D197" t="s">
        <v>20095</v>
      </c>
      <c r="E197" t="s">
        <v>17467</v>
      </c>
      <c r="F197" t="s">
        <v>11151</v>
      </c>
      <c r="G197" t="s">
        <v>16838</v>
      </c>
      <c r="H197" t="s">
        <v>10988</v>
      </c>
      <c r="I197" t="s">
        <v>20563</v>
      </c>
      <c r="J197" t="s">
        <v>7808</v>
      </c>
      <c r="K197">
        <v>572750</v>
      </c>
      <c r="L197" t="s">
        <v>7808</v>
      </c>
      <c r="M197">
        <v>2044496</v>
      </c>
      <c r="N197" t="s">
        <v>7808</v>
      </c>
      <c r="O197" t="s">
        <v>20564</v>
      </c>
      <c r="P197" t="s">
        <v>16121</v>
      </c>
      <c r="Q197">
        <v>9566</v>
      </c>
      <c r="S197">
        <v>32831</v>
      </c>
      <c r="T197" t="s">
        <v>7808</v>
      </c>
      <c r="W197">
        <v>99938</v>
      </c>
      <c r="X197">
        <v>9566</v>
      </c>
      <c r="Y197" t="s">
        <v>7808</v>
      </c>
      <c r="Z197" t="s">
        <v>16122</v>
      </c>
      <c r="AA197" t="s">
        <v>5703</v>
      </c>
      <c r="AB197" t="s">
        <v>5703</v>
      </c>
      <c r="AC197" t="s">
        <v>7808</v>
      </c>
      <c r="AD197" t="s">
        <v>16122</v>
      </c>
      <c r="AE197">
        <v>12507</v>
      </c>
      <c r="AF197" t="s">
        <v>7808</v>
      </c>
      <c r="AG197">
        <v>52154</v>
      </c>
      <c r="AH197" t="s">
        <v>7808</v>
      </c>
      <c r="AL197" t="str">
        <f>IF(PLAYERIDMAP2[[#This Row],[POS]]="C",MAX(AL$1:AL196)+1,"")</f>
        <v/>
      </c>
      <c r="AM197" t="str">
        <f>IFERROR(INDEX(PLAYERIDMAP2[PLAYERNAME],MATCH(ROW()-ROW(AM$1),CATCHERS,0)),"")</f>
        <v/>
      </c>
      <c r="AN197" t="str">
        <f>IF(PLAYERIDMAP2[[#This Row],[POS]]="1B",MAX(AN$1:AN196)+1,"")</f>
        <v/>
      </c>
      <c r="AO197" t="str">
        <f>IFERROR(INDEX(PLAYERIDMAP2[PLAYERNAME],MATCH(ROW()-ROW(AO$1),FIRSTBASE,0)),"")</f>
        <v/>
      </c>
      <c r="AP197" t="str">
        <f>IF(PLAYERIDMAP2[[#This Row],[POS]]="2B",MAX(AP$1:AP196)+1,"")</f>
        <v/>
      </c>
      <c r="AQ197" t="str">
        <f>IFERROR(INDEX(PLAYERIDMAP2[PLAYERNAME],MATCH(ROW()-ROW(AQ$1),SECONDBASE,0)),"")</f>
        <v/>
      </c>
      <c r="AR197" t="str">
        <f>IF(PLAYERIDMAP2[[#This Row],[POS]]="3B",MAX(AR$1:AR196)+1,"")</f>
        <v/>
      </c>
      <c r="AS197" t="str">
        <f>IFERROR(INDEX(PLAYERIDMAP2[PLAYERNAME],MATCH(ROW()-ROW(AS$1),THIRDBASE,0)),"")</f>
        <v/>
      </c>
      <c r="AT197" t="str">
        <f>IF(PLAYERIDMAP2[[#This Row],[POS]]="SS",MAX(AT$1:AT196)+1,"")</f>
        <v/>
      </c>
      <c r="AU197" t="str">
        <f>IFERROR(INDEX(PLAYERIDMAP2[PLAYERNAME],MATCH(ROW()-ROW(AU$1),SHORTSTOP,0)),"")</f>
        <v/>
      </c>
      <c r="AV197" t="str">
        <f>IF(PLAYERIDMAP2[[#This Row],[POS]]="OF",MAX(AV$1:AV196)+1,"")</f>
        <v/>
      </c>
      <c r="AW197" t="str">
        <f>IFERROR(INDEX(PLAYERIDMAP2[PLAYERNAME],MATCH(ROW()-ROW(AW$1),OUTFIELD,0)),"")</f>
        <v>Austin Meadows</v>
      </c>
      <c r="AX197" t="str">
        <f>IF(PLAYERIDMAP2[[#This Row],[POS]]&lt;&gt;"P",MAX(AX$1:AX196)+1,"")</f>
        <v/>
      </c>
      <c r="AY197" t="str">
        <f>IFERROR(INDEX(PLAYERIDMAP2[PLAYERNAME],MATCH(ROW()-ROW(AY$1),HITTERS,0)),"")</f>
        <v>Mark DeRosa</v>
      </c>
      <c r="AZ197">
        <f>IF(PLAYERIDMAP2[[#This Row],[POS]]="P",MAX(AZ$1:AZ196)+1,"")</f>
        <v>95</v>
      </c>
      <c r="BA197" t="str">
        <f>IFERROR(INDEX(PLAYERIDMAP2[PLAYERNAME],MATCH(ROW()-ROW(BA$1),PITCHERS,0)),"")</f>
        <v>Tyler Duffey</v>
      </c>
    </row>
    <row r="198" spans="1:53" x14ac:dyDescent="0.25">
      <c r="A198" t="s">
        <v>17635</v>
      </c>
      <c r="B198" t="s">
        <v>5511</v>
      </c>
      <c r="C198" s="1">
        <v>31483</v>
      </c>
      <c r="D198" t="s">
        <v>17636</v>
      </c>
      <c r="E198" t="s">
        <v>17467</v>
      </c>
      <c r="F198" t="s">
        <v>11057</v>
      </c>
      <c r="G198" t="s">
        <v>14693</v>
      </c>
      <c r="H198" t="s">
        <v>10998</v>
      </c>
      <c r="I198" t="s">
        <v>17637</v>
      </c>
      <c r="J198" t="s">
        <v>5511</v>
      </c>
      <c r="K198">
        <v>542994</v>
      </c>
      <c r="L198" t="s">
        <v>5511</v>
      </c>
      <c r="M198">
        <v>1670450</v>
      </c>
      <c r="N198" t="s">
        <v>5511</v>
      </c>
      <c r="O198" t="s">
        <v>17638</v>
      </c>
      <c r="P198" t="s">
        <v>17635</v>
      </c>
      <c r="Q198">
        <v>9482</v>
      </c>
      <c r="R198" t="s">
        <v>5511</v>
      </c>
      <c r="S198">
        <v>30640</v>
      </c>
      <c r="T198" t="s">
        <v>5511</v>
      </c>
      <c r="V198" t="s">
        <v>17639</v>
      </c>
      <c r="W198">
        <v>58118</v>
      </c>
      <c r="X198">
        <v>9482</v>
      </c>
      <c r="Y198" t="s">
        <v>5511</v>
      </c>
      <c r="Z198" t="s">
        <v>17640</v>
      </c>
      <c r="AA198" t="s">
        <v>5703</v>
      </c>
      <c r="AB198" t="s">
        <v>5703</v>
      </c>
      <c r="AD198" t="s">
        <v>17640</v>
      </c>
      <c r="AF198" t="s">
        <v>5511</v>
      </c>
      <c r="AG198">
        <v>13375</v>
      </c>
      <c r="AH198" t="s">
        <v>5511</v>
      </c>
      <c r="AL198" t="str">
        <f>IF(PLAYERIDMAP2[[#This Row],[POS]]="C",MAX(AL$1:AL197)+1,"")</f>
        <v/>
      </c>
      <c r="AM198" t="str">
        <f>IFERROR(INDEX(PLAYERIDMAP2[PLAYERNAME],MATCH(ROW()-ROW(AM$1),CATCHERS,0)),"")</f>
        <v/>
      </c>
      <c r="AN198" t="str">
        <f>IF(PLAYERIDMAP2[[#This Row],[POS]]="1B",MAX(AN$1:AN197)+1,"")</f>
        <v/>
      </c>
      <c r="AO198" t="str">
        <f>IFERROR(INDEX(PLAYERIDMAP2[PLAYERNAME],MATCH(ROW()-ROW(AO$1),FIRSTBASE,0)),"")</f>
        <v/>
      </c>
      <c r="AP198" t="str">
        <f>IF(PLAYERIDMAP2[[#This Row],[POS]]="2B",MAX(AP$1:AP197)+1,"")</f>
        <v/>
      </c>
      <c r="AQ198" t="str">
        <f>IFERROR(INDEX(PLAYERIDMAP2[PLAYERNAME],MATCH(ROW()-ROW(AQ$1),SECONDBASE,0)),"")</f>
        <v/>
      </c>
      <c r="AR198" t="str">
        <f>IF(PLAYERIDMAP2[[#This Row],[POS]]="3B",MAX(AR$1:AR197)+1,"")</f>
        <v/>
      </c>
      <c r="AS198" t="str">
        <f>IFERROR(INDEX(PLAYERIDMAP2[PLAYERNAME],MATCH(ROW()-ROW(AS$1),THIRDBASE,0)),"")</f>
        <v/>
      </c>
      <c r="AT198" t="str">
        <f>IF(PLAYERIDMAP2[[#This Row],[POS]]="SS",MAX(AT$1:AT197)+1,"")</f>
        <v/>
      </c>
      <c r="AU198" t="str">
        <f>IFERROR(INDEX(PLAYERIDMAP2[PLAYERNAME],MATCH(ROW()-ROW(AU$1),SHORTSTOP,0)),"")</f>
        <v/>
      </c>
      <c r="AV198">
        <f>IF(PLAYERIDMAP2[[#This Row],[POS]]="OF",MAX(AV$1:AV197)+1,"")</f>
        <v>39</v>
      </c>
      <c r="AW198" t="str">
        <f>IFERROR(INDEX(PLAYERIDMAP2[PLAYERNAME],MATCH(ROW()-ROW(AW$1),OUTFIELD,0)),"")</f>
        <v>Tommy Medica</v>
      </c>
      <c r="AX198">
        <f>IF(PLAYERIDMAP2[[#This Row],[POS]]&lt;&gt;"P",MAX(AX$1:AX197)+1,"")</f>
        <v>102</v>
      </c>
      <c r="AY198" t="str">
        <f>IFERROR(INDEX(PLAYERIDMAP2[PLAYERNAME],MATCH(ROW()-ROW(AY$1),HITTERS,0)),"")</f>
        <v>Daniel Descalso</v>
      </c>
      <c r="AZ198" t="str">
        <f>IF(PLAYERIDMAP2[[#This Row],[POS]]="P",MAX(AZ$1:AZ197)+1,"")</f>
        <v/>
      </c>
      <c r="BA198" t="str">
        <f>IFERROR(INDEX(PLAYERIDMAP2[PLAYERNAME],MATCH(ROW()-ROW(BA$1),PITCHERS,0)),"")</f>
        <v>Danny Duffy</v>
      </c>
    </row>
    <row r="199" spans="1:53" x14ac:dyDescent="0.25">
      <c r="A199" t="s">
        <v>11613</v>
      </c>
      <c r="B199" t="s">
        <v>5176</v>
      </c>
      <c r="C199" s="1">
        <v>34321</v>
      </c>
      <c r="D199" t="s">
        <v>17890</v>
      </c>
      <c r="E199" t="s">
        <v>17891</v>
      </c>
      <c r="F199" t="s">
        <v>11040</v>
      </c>
      <c r="G199" t="s">
        <v>14693</v>
      </c>
      <c r="H199" t="s">
        <v>10998</v>
      </c>
      <c r="I199" t="s">
        <v>17892</v>
      </c>
      <c r="J199" t="s">
        <v>5176</v>
      </c>
      <c r="K199">
        <v>621439</v>
      </c>
      <c r="L199" t="s">
        <v>5176</v>
      </c>
      <c r="M199">
        <v>2000026</v>
      </c>
      <c r="N199" t="s">
        <v>5176</v>
      </c>
      <c r="P199" t="s">
        <v>11613</v>
      </c>
      <c r="Q199">
        <v>9590</v>
      </c>
      <c r="S199">
        <v>32655</v>
      </c>
      <c r="T199" t="s">
        <v>5176</v>
      </c>
      <c r="W199">
        <v>100631</v>
      </c>
      <c r="X199">
        <v>9590</v>
      </c>
      <c r="Y199" t="s">
        <v>5176</v>
      </c>
      <c r="Z199" t="s">
        <v>16405</v>
      </c>
      <c r="AA199" t="s">
        <v>5703</v>
      </c>
      <c r="AB199" t="s">
        <v>5703</v>
      </c>
      <c r="AC199" t="s">
        <v>5176</v>
      </c>
      <c r="AD199" t="s">
        <v>16405</v>
      </c>
      <c r="AE199">
        <v>12448</v>
      </c>
      <c r="AF199" t="s">
        <v>5176</v>
      </c>
      <c r="AG199">
        <v>39086</v>
      </c>
      <c r="AH199" t="s">
        <v>5176</v>
      </c>
      <c r="AL199" t="str">
        <f>IF(PLAYERIDMAP2[[#This Row],[POS]]="C",MAX(AL$1:AL198)+1,"")</f>
        <v/>
      </c>
      <c r="AM199" t="str">
        <f>IFERROR(INDEX(PLAYERIDMAP2[PLAYERNAME],MATCH(ROW()-ROW(AM$1),CATCHERS,0)),"")</f>
        <v/>
      </c>
      <c r="AN199" t="str">
        <f>IF(PLAYERIDMAP2[[#This Row],[POS]]="1B",MAX(AN$1:AN198)+1,"")</f>
        <v/>
      </c>
      <c r="AO199" t="str">
        <f>IFERROR(INDEX(PLAYERIDMAP2[PLAYERNAME],MATCH(ROW()-ROW(AO$1),FIRSTBASE,0)),"")</f>
        <v/>
      </c>
      <c r="AP199" t="str">
        <f>IF(PLAYERIDMAP2[[#This Row],[POS]]="2B",MAX(AP$1:AP198)+1,"")</f>
        <v/>
      </c>
      <c r="AQ199" t="str">
        <f>IFERROR(INDEX(PLAYERIDMAP2[PLAYERNAME],MATCH(ROW()-ROW(AQ$1),SECONDBASE,0)),"")</f>
        <v/>
      </c>
      <c r="AR199" t="str">
        <f>IF(PLAYERIDMAP2[[#This Row],[POS]]="3B",MAX(AR$1:AR198)+1,"")</f>
        <v/>
      </c>
      <c r="AS199" t="str">
        <f>IFERROR(INDEX(PLAYERIDMAP2[PLAYERNAME],MATCH(ROW()-ROW(AS$1),THIRDBASE,0)),"")</f>
        <v/>
      </c>
      <c r="AT199" t="str">
        <f>IF(PLAYERIDMAP2[[#This Row],[POS]]="SS",MAX(AT$1:AT198)+1,"")</f>
        <v/>
      </c>
      <c r="AU199" t="str">
        <f>IFERROR(INDEX(PLAYERIDMAP2[PLAYERNAME],MATCH(ROW()-ROW(AU$1),SHORTSTOP,0)),"")</f>
        <v/>
      </c>
      <c r="AV199">
        <f>IF(PLAYERIDMAP2[[#This Row],[POS]]="OF",MAX(AV$1:AV198)+1,"")</f>
        <v>40</v>
      </c>
      <c r="AW199" t="str">
        <f>IFERROR(INDEX(PLAYERIDMAP2[PLAYERNAME],MATCH(ROW()-ROW(AW$1),OUTFIELD,0)),"")</f>
        <v>Melky Mesa</v>
      </c>
      <c r="AX199">
        <f>IF(PLAYERIDMAP2[[#This Row],[POS]]&lt;&gt;"P",MAX(AX$1:AX198)+1,"")</f>
        <v>103</v>
      </c>
      <c r="AY199" t="str">
        <f>IFERROR(INDEX(PLAYERIDMAP2[PLAYERNAME],MATCH(ROW()-ROW(AY$1),HITTERS,0)),"")</f>
        <v>Delino Deshields Jr.</v>
      </c>
      <c r="AZ199" t="str">
        <f>IF(PLAYERIDMAP2[[#This Row],[POS]]="P",MAX(AZ$1:AZ198)+1,"")</f>
        <v/>
      </c>
      <c r="BA199" t="str">
        <f>IFERROR(INDEX(PLAYERIDMAP2[PLAYERNAME],MATCH(ROW()-ROW(BA$1),PITCHERS,0)),"")</f>
        <v>Zach Duke</v>
      </c>
    </row>
    <row r="200" spans="1:53" x14ac:dyDescent="0.25">
      <c r="A200" t="s">
        <v>11614</v>
      </c>
      <c r="B200" t="s">
        <v>10425</v>
      </c>
      <c r="C200" s="1">
        <v>26968</v>
      </c>
      <c r="D200" t="s">
        <v>18137</v>
      </c>
      <c r="E200" t="s">
        <v>18149</v>
      </c>
      <c r="F200" t="s">
        <v>11302</v>
      </c>
      <c r="G200" t="s">
        <v>16838</v>
      </c>
      <c r="H200" t="s">
        <v>10988</v>
      </c>
      <c r="I200" t="s">
        <v>18150</v>
      </c>
      <c r="K200">
        <v>136263</v>
      </c>
      <c r="L200" t="s">
        <v>10425</v>
      </c>
      <c r="M200">
        <v>13117</v>
      </c>
      <c r="N200" t="s">
        <v>10425</v>
      </c>
      <c r="O200" t="s">
        <v>11615</v>
      </c>
      <c r="P200" t="s">
        <v>11614</v>
      </c>
      <c r="Q200">
        <v>6071</v>
      </c>
      <c r="R200" t="s">
        <v>10425</v>
      </c>
      <c r="S200">
        <v>3910</v>
      </c>
      <c r="T200" t="s">
        <v>10425</v>
      </c>
      <c r="V200" t="s">
        <v>11616</v>
      </c>
      <c r="W200">
        <v>16834</v>
      </c>
      <c r="X200">
        <v>6071</v>
      </c>
      <c r="Y200" t="s">
        <v>10425</v>
      </c>
      <c r="Z200" t="s">
        <v>16406</v>
      </c>
      <c r="AA200" t="s">
        <v>10958</v>
      </c>
      <c r="AB200" t="s">
        <v>10958</v>
      </c>
      <c r="AD200" t="s">
        <v>16406</v>
      </c>
      <c r="AL200" t="str">
        <f>IF(PLAYERIDMAP2[[#This Row],[POS]]="C",MAX(AL$1:AL199)+1,"")</f>
        <v/>
      </c>
      <c r="AM200" t="str">
        <f>IFERROR(INDEX(PLAYERIDMAP2[PLAYERNAME],MATCH(ROW()-ROW(AM$1),CATCHERS,0)),"")</f>
        <v/>
      </c>
      <c r="AN200" t="str">
        <f>IF(PLAYERIDMAP2[[#This Row],[POS]]="1B",MAX(AN$1:AN199)+1,"")</f>
        <v/>
      </c>
      <c r="AO200" t="str">
        <f>IFERROR(INDEX(PLAYERIDMAP2[PLAYERNAME],MATCH(ROW()-ROW(AO$1),FIRSTBASE,0)),"")</f>
        <v/>
      </c>
      <c r="AP200" t="str">
        <f>IF(PLAYERIDMAP2[[#This Row],[POS]]="2B",MAX(AP$1:AP199)+1,"")</f>
        <v/>
      </c>
      <c r="AQ200" t="str">
        <f>IFERROR(INDEX(PLAYERIDMAP2[PLAYERNAME],MATCH(ROW()-ROW(AQ$1),SECONDBASE,0)),"")</f>
        <v/>
      </c>
      <c r="AR200" t="str">
        <f>IF(PLAYERIDMAP2[[#This Row],[POS]]="3B",MAX(AR$1:AR199)+1,"")</f>
        <v/>
      </c>
      <c r="AS200" t="str">
        <f>IFERROR(INDEX(PLAYERIDMAP2[PLAYERNAME],MATCH(ROW()-ROW(AS$1),THIRDBASE,0)),"")</f>
        <v/>
      </c>
      <c r="AT200" t="str">
        <f>IF(PLAYERIDMAP2[[#This Row],[POS]]="SS",MAX(AT$1:AT199)+1,"")</f>
        <v/>
      </c>
      <c r="AU200" t="str">
        <f>IFERROR(INDEX(PLAYERIDMAP2[PLAYERNAME],MATCH(ROW()-ROW(AU$1),SHORTSTOP,0)),"")</f>
        <v/>
      </c>
      <c r="AV200" t="str">
        <f>IF(PLAYERIDMAP2[[#This Row],[POS]]="OF",MAX(AV$1:AV199)+1,"")</f>
        <v/>
      </c>
      <c r="AW200" t="str">
        <f>IFERROR(INDEX(PLAYERIDMAP2[PLAYERNAME],MATCH(ROW()-ROW(AW$1),OUTFIELD,0)),"")</f>
        <v>Lastings Milledge</v>
      </c>
      <c r="AX200" t="str">
        <f>IF(PLAYERIDMAP2[[#This Row],[POS]]&lt;&gt;"P",MAX(AX$1:AX199)+1,"")</f>
        <v/>
      </c>
      <c r="AY200" t="str">
        <f>IFERROR(INDEX(PLAYERIDMAP2[PLAYERNAME],MATCH(ROW()-ROW(AY$1),HITTERS,0)),"")</f>
        <v>Ian Desmond</v>
      </c>
      <c r="AZ200">
        <f>IF(PLAYERIDMAP2[[#This Row],[POS]]="P",MAX(AZ$1:AZ199)+1,"")</f>
        <v>96</v>
      </c>
      <c r="BA200" t="str">
        <f>IFERROR(INDEX(PLAYERIDMAP2[PLAYERNAME],MATCH(ROW()-ROW(BA$1),PITCHERS,0)),"")</f>
        <v>Mike Dunn</v>
      </c>
    </row>
    <row r="201" spans="1:53" x14ac:dyDescent="0.25">
      <c r="A201" t="s">
        <v>11617</v>
      </c>
      <c r="B201" t="s">
        <v>5174</v>
      </c>
      <c r="C201" s="1">
        <v>28367</v>
      </c>
      <c r="D201" t="s">
        <v>19845</v>
      </c>
      <c r="E201" t="s">
        <v>19846</v>
      </c>
      <c r="F201" t="s">
        <v>11007</v>
      </c>
      <c r="G201" t="s">
        <v>16838</v>
      </c>
      <c r="H201" t="s">
        <v>10998</v>
      </c>
      <c r="I201" t="s">
        <v>19847</v>
      </c>
      <c r="J201" t="s">
        <v>5174</v>
      </c>
      <c r="K201">
        <v>407781</v>
      </c>
      <c r="L201" t="s">
        <v>5174</v>
      </c>
      <c r="M201">
        <v>284578</v>
      </c>
      <c r="N201" t="s">
        <v>5174</v>
      </c>
      <c r="O201" t="s">
        <v>11618</v>
      </c>
      <c r="P201" t="s">
        <v>11617</v>
      </c>
      <c r="Q201">
        <v>6863</v>
      </c>
      <c r="R201" t="s">
        <v>5174</v>
      </c>
      <c r="S201">
        <v>5033</v>
      </c>
      <c r="T201" t="s">
        <v>5174</v>
      </c>
      <c r="U201" t="s">
        <v>5174</v>
      </c>
      <c r="V201" t="s">
        <v>11619</v>
      </c>
      <c r="W201">
        <v>656</v>
      </c>
      <c r="X201">
        <v>6863</v>
      </c>
      <c r="Y201" t="s">
        <v>5174</v>
      </c>
      <c r="Z201" t="s">
        <v>11620</v>
      </c>
      <c r="AA201" t="s">
        <v>5703</v>
      </c>
      <c r="AB201" t="s">
        <v>5703</v>
      </c>
      <c r="AC201" t="s">
        <v>5174</v>
      </c>
      <c r="AD201" t="s">
        <v>11620</v>
      </c>
      <c r="AE201">
        <v>6805</v>
      </c>
      <c r="AF201" t="s">
        <v>5174</v>
      </c>
      <c r="AG201">
        <v>5352</v>
      </c>
      <c r="AH201" t="s">
        <v>5174</v>
      </c>
      <c r="AL201" t="str">
        <f>IF(PLAYERIDMAP2[[#This Row],[POS]]="C",MAX(AL$1:AL200)+1,"")</f>
        <v/>
      </c>
      <c r="AM201" t="str">
        <f>IFERROR(INDEX(PLAYERIDMAP2[PLAYERNAME],MATCH(ROW()-ROW(AM$1),CATCHERS,0)),"")</f>
        <v/>
      </c>
      <c r="AN201" t="str">
        <f>IF(PLAYERIDMAP2[[#This Row],[POS]]="1B",MAX(AN$1:AN200)+1,"")</f>
        <v/>
      </c>
      <c r="AO201" t="str">
        <f>IFERROR(INDEX(PLAYERIDMAP2[PLAYERNAME],MATCH(ROW()-ROW(AO$1),FIRSTBASE,0)),"")</f>
        <v/>
      </c>
      <c r="AP201" t="str">
        <f>IF(PLAYERIDMAP2[[#This Row],[POS]]="2B",MAX(AP$1:AP200)+1,"")</f>
        <v/>
      </c>
      <c r="AQ201" t="str">
        <f>IFERROR(INDEX(PLAYERIDMAP2[PLAYERNAME],MATCH(ROW()-ROW(AQ$1),SECONDBASE,0)),"")</f>
        <v/>
      </c>
      <c r="AR201" t="str">
        <f>IF(PLAYERIDMAP2[[#This Row],[POS]]="3B",MAX(AR$1:AR200)+1,"")</f>
        <v/>
      </c>
      <c r="AS201" t="str">
        <f>IFERROR(INDEX(PLAYERIDMAP2[PLAYERNAME],MATCH(ROW()-ROW(AS$1),THIRDBASE,0)),"")</f>
        <v/>
      </c>
      <c r="AT201" t="str">
        <f>IF(PLAYERIDMAP2[[#This Row],[POS]]="SS",MAX(AT$1:AT200)+1,"")</f>
        <v/>
      </c>
      <c r="AU201" t="str">
        <f>IFERROR(INDEX(PLAYERIDMAP2[PLAYERNAME],MATCH(ROW()-ROW(AU$1),SHORTSTOP,0)),"")</f>
        <v/>
      </c>
      <c r="AV201">
        <f>IF(PLAYERIDMAP2[[#This Row],[POS]]="OF",MAX(AV$1:AV200)+1,"")</f>
        <v>41</v>
      </c>
      <c r="AW201" t="str">
        <f>IFERROR(INDEX(PLAYERIDMAP2[PLAYERNAME],MATCH(ROW()-ROW(AW$1),OUTFIELD,0)),"")</f>
        <v>Jesus Montero</v>
      </c>
      <c r="AX201">
        <f>IF(PLAYERIDMAP2[[#This Row],[POS]]&lt;&gt;"P",MAX(AX$1:AX200)+1,"")</f>
        <v>104</v>
      </c>
      <c r="AY201" t="str">
        <f>IFERROR(INDEX(PLAYERIDMAP2[PLAYERNAME],MATCH(ROW()-ROW(AY$1),HITTERS,0)),"")</f>
        <v>Blake Dewitt</v>
      </c>
      <c r="AZ201" t="str">
        <f>IF(PLAYERIDMAP2[[#This Row],[POS]]="P",MAX(AZ$1:AZ200)+1,"")</f>
        <v/>
      </c>
      <c r="BA201" t="str">
        <f>IFERROR(INDEX(PLAYERIDMAP2[PLAYERNAME],MATCH(ROW()-ROW(BA$1),PITCHERS,0)),"")</f>
        <v>Chad Durbin</v>
      </c>
    </row>
    <row r="202" spans="1:53" x14ac:dyDescent="0.25">
      <c r="A202" t="s">
        <v>11621</v>
      </c>
      <c r="B202" t="s">
        <v>5452</v>
      </c>
      <c r="C202" s="1">
        <v>31364</v>
      </c>
      <c r="D202" t="s">
        <v>19249</v>
      </c>
      <c r="E202" t="s">
        <v>19250</v>
      </c>
      <c r="F202" t="s">
        <v>11302</v>
      </c>
      <c r="G202" t="s">
        <v>16838</v>
      </c>
      <c r="H202" t="s">
        <v>11097</v>
      </c>
      <c r="I202" t="s">
        <v>19251</v>
      </c>
      <c r="J202" t="s">
        <v>5452</v>
      </c>
      <c r="K202">
        <v>452678</v>
      </c>
      <c r="L202" t="s">
        <v>5452</v>
      </c>
      <c r="M202">
        <v>548513</v>
      </c>
      <c r="N202" t="s">
        <v>5452</v>
      </c>
      <c r="O202" t="s">
        <v>11622</v>
      </c>
      <c r="P202" t="s">
        <v>11621</v>
      </c>
      <c r="Q202">
        <v>7947</v>
      </c>
      <c r="R202" t="s">
        <v>5452</v>
      </c>
      <c r="S202">
        <v>28671</v>
      </c>
      <c r="T202" t="s">
        <v>5452</v>
      </c>
      <c r="U202" t="s">
        <v>5452</v>
      </c>
      <c r="V202" t="s">
        <v>11623</v>
      </c>
      <c r="W202">
        <v>45398</v>
      </c>
      <c r="X202">
        <v>7947</v>
      </c>
      <c r="Y202" t="s">
        <v>5452</v>
      </c>
      <c r="Z202" t="s">
        <v>11624</v>
      </c>
      <c r="AA202" t="s">
        <v>11011</v>
      </c>
      <c r="AB202" t="s">
        <v>5703</v>
      </c>
      <c r="AC202" t="s">
        <v>5452</v>
      </c>
      <c r="AD202" t="s">
        <v>11624</v>
      </c>
      <c r="AE202">
        <v>8745</v>
      </c>
      <c r="AF202" t="s">
        <v>5452</v>
      </c>
      <c r="AG202">
        <v>5221</v>
      </c>
      <c r="AH202" t="s">
        <v>5452</v>
      </c>
      <c r="AL202" t="str">
        <f>IF(PLAYERIDMAP2[[#This Row],[POS]]="C",MAX(AL$1:AL201)+1,"")</f>
        <v/>
      </c>
      <c r="AM202" t="str">
        <f>IFERROR(INDEX(PLAYERIDMAP2[PLAYERNAME],MATCH(ROW()-ROW(AM$1),CATCHERS,0)),"")</f>
        <v/>
      </c>
      <c r="AN202" t="str">
        <f>IF(PLAYERIDMAP2[[#This Row],[POS]]="1B",MAX(AN$1:AN201)+1,"")</f>
        <v/>
      </c>
      <c r="AO202" t="str">
        <f>IFERROR(INDEX(PLAYERIDMAP2[PLAYERNAME],MATCH(ROW()-ROW(AO$1),FIRSTBASE,0)),"")</f>
        <v/>
      </c>
      <c r="AP202" t="str">
        <f>IF(PLAYERIDMAP2[[#This Row],[POS]]="2B",MAX(AP$1:AP201)+1,"")</f>
        <v/>
      </c>
      <c r="AQ202" t="str">
        <f>IFERROR(INDEX(PLAYERIDMAP2[PLAYERNAME],MATCH(ROW()-ROW(AQ$1),SECONDBASE,0)),"")</f>
        <v/>
      </c>
      <c r="AR202" t="str">
        <f>IF(PLAYERIDMAP2[[#This Row],[POS]]="3B",MAX(AR$1:AR201)+1,"")</f>
        <v/>
      </c>
      <c r="AS202" t="str">
        <f>IFERROR(INDEX(PLAYERIDMAP2[PLAYERNAME],MATCH(ROW()-ROW(AS$1),THIRDBASE,0)),"")</f>
        <v/>
      </c>
      <c r="AT202">
        <f>IF(PLAYERIDMAP2[[#This Row],[POS]]="SS",MAX(AT$1:AT201)+1,"")</f>
        <v>14</v>
      </c>
      <c r="AU202" t="str">
        <f>IFERROR(INDEX(PLAYERIDMAP2[PLAYERNAME],MATCH(ROW()-ROW(AU$1),SHORTSTOP,0)),"")</f>
        <v/>
      </c>
      <c r="AV202" t="str">
        <f>IF(PLAYERIDMAP2[[#This Row],[POS]]="OF",MAX(AV$1:AV201)+1,"")</f>
        <v/>
      </c>
      <c r="AW202" t="str">
        <f>IFERROR(INDEX(PLAYERIDMAP2[PLAYERNAME],MATCH(ROW()-ROW(AW$1),OUTFIELD,0)),"")</f>
        <v>Nyjer Morgan</v>
      </c>
      <c r="AX202">
        <f>IF(PLAYERIDMAP2[[#This Row],[POS]]&lt;&gt;"P",MAX(AX$1:AX201)+1,"")</f>
        <v>105</v>
      </c>
      <c r="AY202" t="str">
        <f>IFERROR(INDEX(PLAYERIDMAP2[PLAYERNAME],MATCH(ROW()-ROW(AY$1),HITTERS,0)),"")</f>
        <v>Juan Diaz</v>
      </c>
      <c r="AZ202" t="str">
        <f>IF(PLAYERIDMAP2[[#This Row],[POS]]="P",MAX(AZ$1:AZ201)+1,"")</f>
        <v/>
      </c>
      <c r="BA202" t="str">
        <f>IFERROR(INDEX(PLAYERIDMAP2[PLAYERNAME],MATCH(ROW()-ROW(BA$1),PITCHERS,0)),"")</f>
        <v>Sam Dyson</v>
      </c>
    </row>
    <row r="203" spans="1:53" x14ac:dyDescent="0.25">
      <c r="A203" t="s">
        <v>11625</v>
      </c>
      <c r="B203" t="s">
        <v>4950</v>
      </c>
      <c r="C203" s="1">
        <v>31733</v>
      </c>
      <c r="D203" t="s">
        <v>20317</v>
      </c>
      <c r="E203" t="s">
        <v>19250</v>
      </c>
      <c r="F203" t="s">
        <v>11191</v>
      </c>
      <c r="G203" t="s">
        <v>14693</v>
      </c>
      <c r="H203" t="s">
        <v>11097</v>
      </c>
      <c r="I203" t="s">
        <v>20318</v>
      </c>
      <c r="J203" t="s">
        <v>4950</v>
      </c>
      <c r="K203">
        <v>465784</v>
      </c>
      <c r="L203" t="s">
        <v>4950</v>
      </c>
      <c r="M203">
        <v>1655635</v>
      </c>
      <c r="N203" t="s">
        <v>4950</v>
      </c>
      <c r="O203" t="s">
        <v>11626</v>
      </c>
      <c r="P203" t="s">
        <v>11625</v>
      </c>
      <c r="Q203">
        <v>8430</v>
      </c>
      <c r="R203" t="s">
        <v>4950</v>
      </c>
      <c r="S203">
        <v>30155</v>
      </c>
      <c r="T203" t="s">
        <v>4950</v>
      </c>
      <c r="U203" t="s">
        <v>4950</v>
      </c>
      <c r="V203" t="s">
        <v>11627</v>
      </c>
      <c r="W203">
        <v>49628</v>
      </c>
      <c r="X203">
        <v>8430</v>
      </c>
      <c r="Y203" t="s">
        <v>4950</v>
      </c>
      <c r="Z203" t="s">
        <v>11628</v>
      </c>
      <c r="AA203" t="s">
        <v>11011</v>
      </c>
      <c r="AB203" t="s">
        <v>5703</v>
      </c>
      <c r="AC203" t="s">
        <v>4950</v>
      </c>
      <c r="AD203" t="s">
        <v>11628</v>
      </c>
      <c r="AF203" t="s">
        <v>4950</v>
      </c>
      <c r="AG203">
        <v>5030</v>
      </c>
      <c r="AL203" t="str">
        <f>IF(PLAYERIDMAP2[[#This Row],[POS]]="C",MAX(AL$1:AL202)+1,"")</f>
        <v/>
      </c>
      <c r="AM203" t="str">
        <f>IFERROR(INDEX(PLAYERIDMAP2[PLAYERNAME],MATCH(ROW()-ROW(AM$1),CATCHERS,0)),"")</f>
        <v/>
      </c>
      <c r="AN203" t="str">
        <f>IF(PLAYERIDMAP2[[#This Row],[POS]]="1B",MAX(AN$1:AN202)+1,"")</f>
        <v/>
      </c>
      <c r="AO203" t="str">
        <f>IFERROR(INDEX(PLAYERIDMAP2[PLAYERNAME],MATCH(ROW()-ROW(AO$1),FIRSTBASE,0)),"")</f>
        <v/>
      </c>
      <c r="AP203" t="str">
        <f>IF(PLAYERIDMAP2[[#This Row],[POS]]="2B",MAX(AP$1:AP202)+1,"")</f>
        <v/>
      </c>
      <c r="AQ203" t="str">
        <f>IFERROR(INDEX(PLAYERIDMAP2[PLAYERNAME],MATCH(ROW()-ROW(AQ$1),SECONDBASE,0)),"")</f>
        <v/>
      </c>
      <c r="AR203" t="str">
        <f>IF(PLAYERIDMAP2[[#This Row],[POS]]="3B",MAX(AR$1:AR202)+1,"")</f>
        <v/>
      </c>
      <c r="AS203" t="str">
        <f>IFERROR(INDEX(PLAYERIDMAP2[PLAYERNAME],MATCH(ROW()-ROW(AS$1),THIRDBASE,0)),"")</f>
        <v/>
      </c>
      <c r="AT203">
        <f>IF(PLAYERIDMAP2[[#This Row],[POS]]="SS",MAX(AT$1:AT202)+1,"")</f>
        <v>15</v>
      </c>
      <c r="AU203" t="str">
        <f>IFERROR(INDEX(PLAYERIDMAP2[PLAYERNAME],MATCH(ROW()-ROW(AU$1),SHORTSTOP,0)),"")</f>
        <v/>
      </c>
      <c r="AV203" t="str">
        <f>IF(PLAYERIDMAP2[[#This Row],[POS]]="OF",MAX(AV$1:AV202)+1,"")</f>
        <v/>
      </c>
      <c r="AW203" t="str">
        <f>IFERROR(INDEX(PLAYERIDMAP2[PLAYERNAME],MATCH(ROW()-ROW(AW$1),OUTFIELD,0)),"")</f>
        <v>Michael Morse</v>
      </c>
      <c r="AX203">
        <f>IF(PLAYERIDMAP2[[#This Row],[POS]]&lt;&gt;"P",MAX(AX$1:AX202)+1,"")</f>
        <v>106</v>
      </c>
      <c r="AY203" t="str">
        <f>IFERROR(INDEX(PLAYERIDMAP2[PLAYERNAME],MATCH(ROW()-ROW(AY$1),HITTERS,0)),"")</f>
        <v>Matt Diaz</v>
      </c>
      <c r="AZ203" t="str">
        <f>IF(PLAYERIDMAP2[[#This Row],[POS]]="P",MAX(AZ$1:AZ202)+1,"")</f>
        <v/>
      </c>
      <c r="BA203" t="str">
        <f>IFERROR(INDEX(PLAYERIDMAP2[PLAYERNAME],MATCH(ROW()-ROW(BA$1),PITCHERS,0)),"")</f>
        <v>Josh Edgin</v>
      </c>
    </row>
    <row r="204" spans="1:53" x14ac:dyDescent="0.25">
      <c r="A204" t="s">
        <v>11629</v>
      </c>
      <c r="B204" t="s">
        <v>5622</v>
      </c>
      <c r="C204" s="1">
        <v>30905</v>
      </c>
      <c r="D204" t="s">
        <v>17885</v>
      </c>
      <c r="E204" t="s">
        <v>19250</v>
      </c>
      <c r="F204" t="s">
        <v>11002</v>
      </c>
      <c r="G204" t="s">
        <v>14693</v>
      </c>
      <c r="H204" t="s">
        <v>10998</v>
      </c>
      <c r="I204" t="s">
        <v>19264</v>
      </c>
      <c r="J204" t="s">
        <v>5622</v>
      </c>
      <c r="K204">
        <v>466320</v>
      </c>
      <c r="L204" t="s">
        <v>5622</v>
      </c>
      <c r="M204">
        <v>547679</v>
      </c>
      <c r="N204" t="s">
        <v>5622</v>
      </c>
      <c r="O204" t="s">
        <v>11630</v>
      </c>
      <c r="P204" t="s">
        <v>11629</v>
      </c>
      <c r="Q204">
        <v>7595</v>
      </c>
      <c r="R204" t="s">
        <v>5622</v>
      </c>
      <c r="S204">
        <v>6347</v>
      </c>
      <c r="T204" t="s">
        <v>5622</v>
      </c>
      <c r="U204" t="s">
        <v>5622</v>
      </c>
      <c r="V204" t="s">
        <v>11631</v>
      </c>
      <c r="W204">
        <v>45397</v>
      </c>
      <c r="X204">
        <v>7595</v>
      </c>
      <c r="Y204" t="s">
        <v>5622</v>
      </c>
      <c r="Z204" t="s">
        <v>11632</v>
      </c>
      <c r="AA204" t="s">
        <v>11011</v>
      </c>
      <c r="AB204" t="s">
        <v>10958</v>
      </c>
      <c r="AC204" t="s">
        <v>5622</v>
      </c>
      <c r="AD204" t="s">
        <v>11632</v>
      </c>
      <c r="AE204">
        <v>8098</v>
      </c>
      <c r="AF204" t="s">
        <v>5622</v>
      </c>
      <c r="AG204">
        <v>5393</v>
      </c>
      <c r="AH204" t="s">
        <v>5622</v>
      </c>
      <c r="AL204" t="str">
        <f>IF(PLAYERIDMAP2[[#This Row],[POS]]="C",MAX(AL$1:AL203)+1,"")</f>
        <v/>
      </c>
      <c r="AM204" t="str">
        <f>IFERROR(INDEX(PLAYERIDMAP2[PLAYERNAME],MATCH(ROW()-ROW(AM$1),CATCHERS,0)),"")</f>
        <v/>
      </c>
      <c r="AN204" t="str">
        <f>IF(PLAYERIDMAP2[[#This Row],[POS]]="1B",MAX(AN$1:AN203)+1,"")</f>
        <v/>
      </c>
      <c r="AO204" t="str">
        <f>IFERROR(INDEX(PLAYERIDMAP2[PLAYERNAME],MATCH(ROW()-ROW(AO$1),FIRSTBASE,0)),"")</f>
        <v/>
      </c>
      <c r="AP204" t="str">
        <f>IF(PLAYERIDMAP2[[#This Row],[POS]]="2B",MAX(AP$1:AP203)+1,"")</f>
        <v/>
      </c>
      <c r="AQ204" t="str">
        <f>IFERROR(INDEX(PLAYERIDMAP2[PLAYERNAME],MATCH(ROW()-ROW(AQ$1),SECONDBASE,0)),"")</f>
        <v/>
      </c>
      <c r="AR204" t="str">
        <f>IF(PLAYERIDMAP2[[#This Row],[POS]]="3B",MAX(AR$1:AR203)+1,"")</f>
        <v/>
      </c>
      <c r="AS204" t="str">
        <f>IFERROR(INDEX(PLAYERIDMAP2[PLAYERNAME],MATCH(ROW()-ROW(AS$1),THIRDBASE,0)),"")</f>
        <v/>
      </c>
      <c r="AT204" t="str">
        <f>IF(PLAYERIDMAP2[[#This Row],[POS]]="SS",MAX(AT$1:AT203)+1,"")</f>
        <v/>
      </c>
      <c r="AU204" t="str">
        <f>IFERROR(INDEX(PLAYERIDMAP2[PLAYERNAME],MATCH(ROW()-ROW(AU$1),SHORTSTOP,0)),"")</f>
        <v/>
      </c>
      <c r="AV204">
        <f>IF(PLAYERIDMAP2[[#This Row],[POS]]="OF",MAX(AV$1:AV203)+1,"")</f>
        <v>42</v>
      </c>
      <c r="AW204" t="str">
        <f>IFERROR(INDEX(PLAYERIDMAP2[PLAYERNAME],MATCH(ROW()-ROW(AW$1),OUTFIELD,0)),"")</f>
        <v>Brandon Moss</v>
      </c>
      <c r="AX204">
        <f>IF(PLAYERIDMAP2[[#This Row],[POS]]&lt;&gt;"P",MAX(AX$1:AX203)+1,"")</f>
        <v>107</v>
      </c>
      <c r="AY204" t="str">
        <f>IFERROR(INDEX(PLAYERIDMAP2[PLAYERNAME],MATCH(ROW()-ROW(AY$1),HITTERS,0)),"")</f>
        <v>Chris Dickerson</v>
      </c>
      <c r="AZ204" t="str">
        <f>IF(PLAYERIDMAP2[[#This Row],[POS]]="P",MAX(AZ$1:AZ203)+1,"")</f>
        <v/>
      </c>
      <c r="BA204" t="str">
        <f>IFERROR(INDEX(PLAYERIDMAP2[PLAYERNAME],MATCH(ROW()-ROW(BA$1),PITCHERS,0)),"")</f>
        <v>Carl Edwards</v>
      </c>
    </row>
    <row r="205" spans="1:53" x14ac:dyDescent="0.25">
      <c r="A205" t="s">
        <v>11633</v>
      </c>
      <c r="B205" t="s">
        <v>5684</v>
      </c>
      <c r="C205" s="1">
        <v>30424</v>
      </c>
      <c r="D205" t="s">
        <v>17026</v>
      </c>
      <c r="E205" t="s">
        <v>19250</v>
      </c>
      <c r="F205" t="s">
        <v>11048</v>
      </c>
      <c r="G205" t="s">
        <v>14693</v>
      </c>
      <c r="H205" t="s">
        <v>11003</v>
      </c>
      <c r="I205" t="s">
        <v>19727</v>
      </c>
      <c r="J205" t="s">
        <v>5684</v>
      </c>
      <c r="K205">
        <v>408234</v>
      </c>
      <c r="L205" t="s">
        <v>5684</v>
      </c>
      <c r="M205">
        <v>288897</v>
      </c>
      <c r="N205" t="s">
        <v>5684</v>
      </c>
      <c r="O205" t="s">
        <v>11634</v>
      </c>
      <c r="P205" t="s">
        <v>11633</v>
      </c>
      <c r="Q205">
        <v>7163</v>
      </c>
      <c r="R205" t="s">
        <v>5684</v>
      </c>
      <c r="S205">
        <v>5544</v>
      </c>
      <c r="T205" t="s">
        <v>5684</v>
      </c>
      <c r="U205" t="s">
        <v>5684</v>
      </c>
      <c r="V205" t="s">
        <v>11635</v>
      </c>
      <c r="W205">
        <v>31483</v>
      </c>
      <c r="X205">
        <v>7163</v>
      </c>
      <c r="Y205" t="s">
        <v>5684</v>
      </c>
      <c r="Z205" t="s">
        <v>11636</v>
      </c>
      <c r="AA205" t="s">
        <v>5703</v>
      </c>
      <c r="AB205" t="s">
        <v>5703</v>
      </c>
      <c r="AC205" t="s">
        <v>5684</v>
      </c>
      <c r="AD205" t="s">
        <v>11636</v>
      </c>
      <c r="AE205">
        <v>6888</v>
      </c>
      <c r="AF205" t="s">
        <v>5684</v>
      </c>
      <c r="AG205">
        <v>5118</v>
      </c>
      <c r="AH205" t="s">
        <v>5684</v>
      </c>
      <c r="AL205" t="str">
        <f>IF(PLAYERIDMAP2[[#This Row],[POS]]="C",MAX(AL$1:AL204)+1,"")</f>
        <v/>
      </c>
      <c r="AM205" t="str">
        <f>IFERROR(INDEX(PLAYERIDMAP2[PLAYERNAME],MATCH(ROW()-ROW(AM$1),CATCHERS,0)),"")</f>
        <v/>
      </c>
      <c r="AN205">
        <f>IF(PLAYERIDMAP2[[#This Row],[POS]]="1B",MAX(AN$1:AN204)+1,"")</f>
        <v>14</v>
      </c>
      <c r="AO205" t="str">
        <f>IFERROR(INDEX(PLAYERIDMAP2[PLAYERNAME],MATCH(ROW()-ROW(AO$1),FIRSTBASE,0)),"")</f>
        <v/>
      </c>
      <c r="AP205" t="str">
        <f>IF(PLAYERIDMAP2[[#This Row],[POS]]="2B",MAX(AP$1:AP204)+1,"")</f>
        <v/>
      </c>
      <c r="AQ205" t="str">
        <f>IFERROR(INDEX(PLAYERIDMAP2[PLAYERNAME],MATCH(ROW()-ROW(AQ$1),SECONDBASE,0)),"")</f>
        <v/>
      </c>
      <c r="AR205" t="str">
        <f>IF(PLAYERIDMAP2[[#This Row],[POS]]="3B",MAX(AR$1:AR204)+1,"")</f>
        <v/>
      </c>
      <c r="AS205" t="str">
        <f>IFERROR(INDEX(PLAYERIDMAP2[PLAYERNAME],MATCH(ROW()-ROW(AS$1),THIRDBASE,0)),"")</f>
        <v/>
      </c>
      <c r="AT205" t="str">
        <f>IF(PLAYERIDMAP2[[#This Row],[POS]]="SS",MAX(AT$1:AT204)+1,"")</f>
        <v/>
      </c>
      <c r="AU205" t="str">
        <f>IFERROR(INDEX(PLAYERIDMAP2[PLAYERNAME],MATCH(ROW()-ROW(AU$1),SHORTSTOP,0)),"")</f>
        <v/>
      </c>
      <c r="AV205" t="str">
        <f>IF(PLAYERIDMAP2[[#This Row],[POS]]="OF",MAX(AV$1:AV204)+1,"")</f>
        <v/>
      </c>
      <c r="AW205" t="str">
        <f>IFERROR(INDEX(PLAYERIDMAP2[PLAYERNAME],MATCH(ROW()-ROW(AW$1),OUTFIELD,0)),"")</f>
        <v>Steven Moya</v>
      </c>
      <c r="AX205">
        <f>IF(PLAYERIDMAP2[[#This Row],[POS]]&lt;&gt;"P",MAX(AX$1:AX204)+1,"")</f>
        <v>108</v>
      </c>
      <c r="AY205" t="str">
        <f>IFERROR(INDEX(PLAYERIDMAP2[PLAYERNAME],MATCH(ROW()-ROW(AY$1),HITTERS,0)),"")</f>
        <v>Corey Dickerson</v>
      </c>
      <c r="AZ205" t="str">
        <f>IF(PLAYERIDMAP2[[#This Row],[POS]]="P",MAX(AZ$1:AZ204)+1,"")</f>
        <v/>
      </c>
      <c r="BA205" t="str">
        <f>IFERROR(INDEX(PLAYERIDMAP2[PLAYERNAME],MATCH(ROW()-ROW(BA$1),PITCHERS,0)),"")</f>
        <v>Jerad Eickhoff</v>
      </c>
    </row>
    <row r="206" spans="1:53" x14ac:dyDescent="0.25">
      <c r="A206" t="s">
        <v>11637</v>
      </c>
      <c r="B206" t="s">
        <v>11638</v>
      </c>
      <c r="C206" s="1">
        <v>27335</v>
      </c>
      <c r="D206" t="s">
        <v>17249</v>
      </c>
      <c r="E206" t="s">
        <v>19250</v>
      </c>
      <c r="F206" t="s">
        <v>11016</v>
      </c>
      <c r="G206" t="s">
        <v>11016</v>
      </c>
      <c r="H206" t="s">
        <v>11097</v>
      </c>
      <c r="I206" t="s">
        <v>19965</v>
      </c>
      <c r="K206">
        <v>111851</v>
      </c>
      <c r="M206">
        <v>11512</v>
      </c>
      <c r="N206" t="s">
        <v>11638</v>
      </c>
      <c r="O206" t="s">
        <v>16123</v>
      </c>
      <c r="P206" t="s">
        <v>11637</v>
      </c>
      <c r="S206">
        <v>3739</v>
      </c>
      <c r="T206" t="s">
        <v>11638</v>
      </c>
      <c r="V206" t="s">
        <v>16124</v>
      </c>
      <c r="W206">
        <v>389</v>
      </c>
      <c r="AA206" t="s">
        <v>5703</v>
      </c>
      <c r="AB206" t="s">
        <v>5703</v>
      </c>
      <c r="AD206" t="s">
        <v>16407</v>
      </c>
      <c r="AL206" t="str">
        <f>IF(PLAYERIDMAP2[[#This Row],[POS]]="C",MAX(AL$1:AL205)+1,"")</f>
        <v/>
      </c>
      <c r="AM206" t="str">
        <f>IFERROR(INDEX(PLAYERIDMAP2[PLAYERNAME],MATCH(ROW()-ROW(AM$1),CATCHERS,0)),"")</f>
        <v/>
      </c>
      <c r="AN206" t="str">
        <f>IF(PLAYERIDMAP2[[#This Row],[POS]]="1B",MAX(AN$1:AN205)+1,"")</f>
        <v/>
      </c>
      <c r="AO206" t="str">
        <f>IFERROR(INDEX(PLAYERIDMAP2[PLAYERNAME],MATCH(ROW()-ROW(AO$1),FIRSTBASE,0)),"")</f>
        <v/>
      </c>
      <c r="AP206" t="str">
        <f>IF(PLAYERIDMAP2[[#This Row],[POS]]="2B",MAX(AP$1:AP205)+1,"")</f>
        <v/>
      </c>
      <c r="AQ206" t="str">
        <f>IFERROR(INDEX(PLAYERIDMAP2[PLAYERNAME],MATCH(ROW()-ROW(AQ$1),SECONDBASE,0)),"")</f>
        <v/>
      </c>
      <c r="AR206" t="str">
        <f>IF(PLAYERIDMAP2[[#This Row],[POS]]="3B",MAX(AR$1:AR205)+1,"")</f>
        <v/>
      </c>
      <c r="AS206" t="str">
        <f>IFERROR(INDEX(PLAYERIDMAP2[PLAYERNAME],MATCH(ROW()-ROW(AS$1),THIRDBASE,0)),"")</f>
        <v/>
      </c>
      <c r="AT206">
        <f>IF(PLAYERIDMAP2[[#This Row],[POS]]="SS",MAX(AT$1:AT205)+1,"")</f>
        <v>16</v>
      </c>
      <c r="AU206" t="str">
        <f>IFERROR(INDEX(PLAYERIDMAP2[PLAYERNAME],MATCH(ROW()-ROW(AU$1),SHORTSTOP,0)),"")</f>
        <v/>
      </c>
      <c r="AV206" t="str">
        <f>IF(PLAYERIDMAP2[[#This Row],[POS]]="OF",MAX(AV$1:AV205)+1,"")</f>
        <v/>
      </c>
      <c r="AW206" t="str">
        <f>IFERROR(INDEX(PLAYERIDMAP2[PLAYERNAME],MATCH(ROW()-ROW(AW$1),OUTFIELD,0)),"")</f>
        <v>David Murphy</v>
      </c>
      <c r="AX206">
        <f>IF(PLAYERIDMAP2[[#This Row],[POS]]&lt;&gt;"P",MAX(AX$1:AX205)+1,"")</f>
        <v>109</v>
      </c>
      <c r="AY206" t="str">
        <f>IFERROR(INDEX(PLAYERIDMAP2[PLAYERNAME],MATCH(ROW()-ROW(AY$1),HITTERS,0)),"")</f>
        <v>Derek Dietrich</v>
      </c>
      <c r="AZ206" t="str">
        <f>IF(PLAYERIDMAP2[[#This Row],[POS]]="P",MAX(AZ$1:AZ205)+1,"")</f>
        <v/>
      </c>
      <c r="BA206" t="str">
        <f>IFERROR(INDEX(PLAYERIDMAP2[PLAYERNAME],MATCH(ROW()-ROW(BA$1),PITCHERS,0)),"")</f>
        <v>Scott Elbert</v>
      </c>
    </row>
    <row r="207" spans="1:53" x14ac:dyDescent="0.25">
      <c r="A207" t="s">
        <v>11639</v>
      </c>
      <c r="B207" t="s">
        <v>10426</v>
      </c>
      <c r="C207" s="1">
        <v>32203</v>
      </c>
      <c r="D207" t="s">
        <v>16864</v>
      </c>
      <c r="E207" t="s">
        <v>19530</v>
      </c>
      <c r="F207" t="s">
        <v>11053</v>
      </c>
      <c r="G207" t="s">
        <v>16838</v>
      </c>
      <c r="H207" t="s">
        <v>10988</v>
      </c>
      <c r="I207" t="s">
        <v>19531</v>
      </c>
      <c r="J207" t="s">
        <v>10426</v>
      </c>
      <c r="K207">
        <v>502239</v>
      </c>
      <c r="L207" t="s">
        <v>10426</v>
      </c>
      <c r="M207">
        <v>1619075</v>
      </c>
      <c r="N207" t="s">
        <v>10426</v>
      </c>
      <c r="O207" t="s">
        <v>11640</v>
      </c>
      <c r="P207" t="s">
        <v>11639</v>
      </c>
      <c r="Q207">
        <v>8410</v>
      </c>
      <c r="R207" t="s">
        <v>10426</v>
      </c>
      <c r="S207">
        <v>30054</v>
      </c>
      <c r="T207" t="s">
        <v>10426</v>
      </c>
      <c r="V207" t="s">
        <v>11641</v>
      </c>
      <c r="W207">
        <v>50199</v>
      </c>
      <c r="X207">
        <v>8410</v>
      </c>
      <c r="Y207" t="s">
        <v>10426</v>
      </c>
      <c r="Z207" t="s">
        <v>11642</v>
      </c>
      <c r="AA207" t="s">
        <v>5703</v>
      </c>
      <c r="AB207" t="s">
        <v>5703</v>
      </c>
      <c r="AD207" t="s">
        <v>11642</v>
      </c>
      <c r="AE207">
        <v>9355</v>
      </c>
      <c r="AF207" t="s">
        <v>10426</v>
      </c>
      <c r="AG207">
        <v>5599</v>
      </c>
      <c r="AH207" t="s">
        <v>10426</v>
      </c>
      <c r="AL207" t="str">
        <f>IF(PLAYERIDMAP2[[#This Row],[POS]]="C",MAX(AL$1:AL206)+1,"")</f>
        <v/>
      </c>
      <c r="AM207" t="str">
        <f>IFERROR(INDEX(PLAYERIDMAP2[PLAYERNAME],MATCH(ROW()-ROW(AM$1),CATCHERS,0)),"")</f>
        <v/>
      </c>
      <c r="AN207" t="str">
        <f>IF(PLAYERIDMAP2[[#This Row],[POS]]="1B",MAX(AN$1:AN206)+1,"")</f>
        <v/>
      </c>
      <c r="AO207" t="str">
        <f>IFERROR(INDEX(PLAYERIDMAP2[PLAYERNAME],MATCH(ROW()-ROW(AO$1),FIRSTBASE,0)),"")</f>
        <v/>
      </c>
      <c r="AP207" t="str">
        <f>IF(PLAYERIDMAP2[[#This Row],[POS]]="2B",MAX(AP$1:AP206)+1,"")</f>
        <v/>
      </c>
      <c r="AQ207" t="str">
        <f>IFERROR(INDEX(PLAYERIDMAP2[PLAYERNAME],MATCH(ROW()-ROW(AQ$1),SECONDBASE,0)),"")</f>
        <v/>
      </c>
      <c r="AR207" t="str">
        <f>IF(PLAYERIDMAP2[[#This Row],[POS]]="3B",MAX(AR$1:AR206)+1,"")</f>
        <v/>
      </c>
      <c r="AS207" t="str">
        <f>IFERROR(INDEX(PLAYERIDMAP2[PLAYERNAME],MATCH(ROW()-ROW(AS$1),THIRDBASE,0)),"")</f>
        <v/>
      </c>
      <c r="AT207" t="str">
        <f>IF(PLAYERIDMAP2[[#This Row],[POS]]="SS",MAX(AT$1:AT206)+1,"")</f>
        <v/>
      </c>
      <c r="AU207" t="str">
        <f>IFERROR(INDEX(PLAYERIDMAP2[PLAYERNAME],MATCH(ROW()-ROW(AU$1),SHORTSTOP,0)),"")</f>
        <v/>
      </c>
      <c r="AV207" t="str">
        <f>IF(PLAYERIDMAP2[[#This Row],[POS]]="OF",MAX(AV$1:AV206)+1,"")</f>
        <v/>
      </c>
      <c r="AW207" t="str">
        <f>IFERROR(INDEX(PLAYERIDMAP2[PLAYERNAME],MATCH(ROW()-ROW(AW$1),OUTFIELD,0)),"")</f>
        <v>Wil Myers</v>
      </c>
      <c r="AX207" t="str">
        <f>IF(PLAYERIDMAP2[[#This Row],[POS]]&lt;&gt;"P",MAX(AX$1:AX206)+1,"")</f>
        <v/>
      </c>
      <c r="AY207" t="str">
        <f>IFERROR(INDEX(PLAYERIDMAP2[PLAYERNAME],MATCH(ROW()-ROW(AY$1),HITTERS,0)),"")</f>
        <v>Andy Dirks</v>
      </c>
      <c r="AZ207">
        <f>IF(PLAYERIDMAP2[[#This Row],[POS]]="P",MAX(AZ$1:AZ206)+1,"")</f>
        <v>97</v>
      </c>
      <c r="BA207" t="str">
        <f>IFERROR(INDEX(PLAYERIDMAP2[PLAYERNAME],MATCH(ROW()-ROW(BA$1),PITCHERS,0)),"")</f>
        <v>Roenis Elias</v>
      </c>
    </row>
    <row r="208" spans="1:53" x14ac:dyDescent="0.25">
      <c r="A208" t="s">
        <v>11643</v>
      </c>
      <c r="B208" t="s">
        <v>5353</v>
      </c>
      <c r="C208" s="1">
        <v>31515</v>
      </c>
      <c r="D208" t="s">
        <v>17566</v>
      </c>
      <c r="E208" t="s">
        <v>17567</v>
      </c>
      <c r="F208" t="s">
        <v>11138</v>
      </c>
      <c r="G208" t="s">
        <v>14693</v>
      </c>
      <c r="H208" t="s">
        <v>10998</v>
      </c>
      <c r="I208" t="s">
        <v>17568</v>
      </c>
      <c r="J208" t="s">
        <v>5353</v>
      </c>
      <c r="K208">
        <v>456715</v>
      </c>
      <c r="L208" t="s">
        <v>5353</v>
      </c>
      <c r="M208">
        <v>1103279</v>
      </c>
      <c r="N208" t="s">
        <v>5353</v>
      </c>
      <c r="O208" t="s">
        <v>11644</v>
      </c>
      <c r="P208" t="s">
        <v>11643</v>
      </c>
      <c r="Q208">
        <v>8762</v>
      </c>
      <c r="R208" t="s">
        <v>5353</v>
      </c>
      <c r="S208">
        <v>29416</v>
      </c>
      <c r="T208" t="s">
        <v>5353</v>
      </c>
      <c r="U208" t="s">
        <v>5353</v>
      </c>
      <c r="V208" t="s">
        <v>11645</v>
      </c>
      <c r="W208">
        <v>47202</v>
      </c>
      <c r="X208">
        <v>8762</v>
      </c>
      <c r="Y208" t="s">
        <v>5353</v>
      </c>
      <c r="Z208" t="s">
        <v>11646</v>
      </c>
      <c r="AA208" t="s">
        <v>5703</v>
      </c>
      <c r="AB208" t="s">
        <v>5703</v>
      </c>
      <c r="AC208" t="s">
        <v>5353</v>
      </c>
      <c r="AD208" t="s">
        <v>11646</v>
      </c>
      <c r="AE208">
        <v>8825</v>
      </c>
      <c r="AF208" t="s">
        <v>5353</v>
      </c>
      <c r="AG208">
        <v>12434</v>
      </c>
      <c r="AH208" t="s">
        <v>5353</v>
      </c>
      <c r="AL208" t="str">
        <f>IF(PLAYERIDMAP2[[#This Row],[POS]]="C",MAX(AL$1:AL207)+1,"")</f>
        <v/>
      </c>
      <c r="AM208" t="str">
        <f>IFERROR(INDEX(PLAYERIDMAP2[PLAYERNAME],MATCH(ROW()-ROW(AM$1),CATCHERS,0)),"")</f>
        <v/>
      </c>
      <c r="AN208" t="str">
        <f>IF(PLAYERIDMAP2[[#This Row],[POS]]="1B",MAX(AN$1:AN207)+1,"")</f>
        <v/>
      </c>
      <c r="AO208" t="str">
        <f>IFERROR(INDEX(PLAYERIDMAP2[PLAYERNAME],MATCH(ROW()-ROW(AO$1),FIRSTBASE,0)),"")</f>
        <v/>
      </c>
      <c r="AP208" t="str">
        <f>IF(PLAYERIDMAP2[[#This Row],[POS]]="2B",MAX(AP$1:AP207)+1,"")</f>
        <v/>
      </c>
      <c r="AQ208" t="str">
        <f>IFERROR(INDEX(PLAYERIDMAP2[PLAYERNAME],MATCH(ROW()-ROW(AQ$1),SECONDBASE,0)),"")</f>
        <v/>
      </c>
      <c r="AR208" t="str">
        <f>IF(PLAYERIDMAP2[[#This Row],[POS]]="3B",MAX(AR$1:AR207)+1,"")</f>
        <v/>
      </c>
      <c r="AS208" t="str">
        <f>IFERROR(INDEX(PLAYERIDMAP2[PLAYERNAME],MATCH(ROW()-ROW(AS$1),THIRDBASE,0)),"")</f>
        <v/>
      </c>
      <c r="AT208" t="str">
        <f>IF(PLAYERIDMAP2[[#This Row],[POS]]="SS",MAX(AT$1:AT207)+1,"")</f>
        <v/>
      </c>
      <c r="AU208" t="str">
        <f>IFERROR(INDEX(PLAYERIDMAP2[PLAYERNAME],MATCH(ROW()-ROW(AU$1),SHORTSTOP,0)),"")</f>
        <v/>
      </c>
      <c r="AV208">
        <f>IF(PLAYERIDMAP2[[#This Row],[POS]]="OF",MAX(AV$1:AV207)+1,"")</f>
        <v>43</v>
      </c>
      <c r="AW208" t="str">
        <f>IFERROR(INDEX(PLAYERIDMAP2[PLAYERNAME],MATCH(ROW()-ROW(AW$1),OUTFIELD,0)),"")</f>
        <v>Xavier Nady</v>
      </c>
      <c r="AX208">
        <f>IF(PLAYERIDMAP2[[#This Row],[POS]]&lt;&gt;"P",MAX(AX$1:AX207)+1,"")</f>
        <v>110</v>
      </c>
      <c r="AY208" t="str">
        <f>IFERROR(INDEX(PLAYERIDMAP2[PLAYERNAME],MATCH(ROW()-ROW(AY$1),HITTERS,0)),"")</f>
        <v>Greg Dobbs</v>
      </c>
      <c r="AZ208" t="str">
        <f>IF(PLAYERIDMAP2[[#This Row],[POS]]="P",MAX(AZ$1:AZ207)+1,"")</f>
        <v/>
      </c>
      <c r="BA208" t="str">
        <f>IFERROR(INDEX(PLAYERIDMAP2[PLAYERNAME],MATCH(ROW()-ROW(BA$1),PITCHERS,0)),"")</f>
        <v>John Ely</v>
      </c>
    </row>
    <row r="209" spans="1:53" x14ac:dyDescent="0.25">
      <c r="A209" t="s">
        <v>11647</v>
      </c>
      <c r="B209" t="s">
        <v>10600</v>
      </c>
      <c r="C209" s="1">
        <v>30956</v>
      </c>
      <c r="D209" t="s">
        <v>16955</v>
      </c>
      <c r="E209" t="s">
        <v>17567</v>
      </c>
      <c r="F209" t="s">
        <v>11007</v>
      </c>
      <c r="G209" t="s">
        <v>16838</v>
      </c>
      <c r="H209" t="s">
        <v>10988</v>
      </c>
      <c r="I209" t="s">
        <v>19701</v>
      </c>
      <c r="J209" t="s">
        <v>10600</v>
      </c>
      <c r="K209">
        <v>430912</v>
      </c>
      <c r="L209" t="s">
        <v>10600</v>
      </c>
      <c r="M209">
        <v>479027</v>
      </c>
      <c r="N209" t="s">
        <v>10600</v>
      </c>
      <c r="O209" t="s">
        <v>11648</v>
      </c>
      <c r="P209" t="s">
        <v>11647</v>
      </c>
      <c r="Q209">
        <v>7495</v>
      </c>
      <c r="R209" t="s">
        <v>10600</v>
      </c>
      <c r="S209">
        <v>6202</v>
      </c>
      <c r="T209" t="s">
        <v>10600</v>
      </c>
      <c r="V209" t="s">
        <v>11649</v>
      </c>
      <c r="W209">
        <v>31476</v>
      </c>
      <c r="X209">
        <v>7495</v>
      </c>
      <c r="Y209" t="s">
        <v>10600</v>
      </c>
      <c r="Z209" t="s">
        <v>11650</v>
      </c>
      <c r="AA209" t="s">
        <v>5703</v>
      </c>
      <c r="AB209" t="s">
        <v>5703</v>
      </c>
      <c r="AC209" t="s">
        <v>10600</v>
      </c>
      <c r="AD209" t="s">
        <v>11650</v>
      </c>
      <c r="AE209">
        <v>7475</v>
      </c>
      <c r="AF209" t="s">
        <v>10600</v>
      </c>
      <c r="AG209">
        <v>5789</v>
      </c>
      <c r="AH209" t="s">
        <v>10600</v>
      </c>
      <c r="AL209" t="str">
        <f>IF(PLAYERIDMAP2[[#This Row],[POS]]="C",MAX(AL$1:AL208)+1,"")</f>
        <v/>
      </c>
      <c r="AM209" t="str">
        <f>IFERROR(INDEX(PLAYERIDMAP2[PLAYERNAME],MATCH(ROW()-ROW(AM$1),CATCHERS,0)),"")</f>
        <v/>
      </c>
      <c r="AN209" t="str">
        <f>IF(PLAYERIDMAP2[[#This Row],[POS]]="1B",MAX(AN$1:AN208)+1,"")</f>
        <v/>
      </c>
      <c r="AO209" t="str">
        <f>IFERROR(INDEX(PLAYERIDMAP2[PLAYERNAME],MATCH(ROW()-ROW(AO$1),FIRSTBASE,0)),"")</f>
        <v/>
      </c>
      <c r="AP209" t="str">
        <f>IF(PLAYERIDMAP2[[#This Row],[POS]]="2B",MAX(AP$1:AP208)+1,"")</f>
        <v/>
      </c>
      <c r="AQ209" t="str">
        <f>IFERROR(INDEX(PLAYERIDMAP2[PLAYERNAME],MATCH(ROW()-ROW(AQ$1),SECONDBASE,0)),"")</f>
        <v/>
      </c>
      <c r="AR209" t="str">
        <f>IF(PLAYERIDMAP2[[#This Row],[POS]]="3B",MAX(AR$1:AR208)+1,"")</f>
        <v/>
      </c>
      <c r="AS209" t="str">
        <f>IFERROR(INDEX(PLAYERIDMAP2[PLAYERNAME],MATCH(ROW()-ROW(AS$1),THIRDBASE,0)),"")</f>
        <v/>
      </c>
      <c r="AT209" t="str">
        <f>IF(PLAYERIDMAP2[[#This Row],[POS]]="SS",MAX(AT$1:AT208)+1,"")</f>
        <v/>
      </c>
      <c r="AU209" t="str">
        <f>IFERROR(INDEX(PLAYERIDMAP2[PLAYERNAME],MATCH(ROW()-ROW(AU$1),SHORTSTOP,0)),"")</f>
        <v/>
      </c>
      <c r="AV209" t="str">
        <f>IF(PLAYERIDMAP2[[#This Row],[POS]]="OF",MAX(AV$1:AV208)+1,"")</f>
        <v/>
      </c>
      <c r="AW209" t="str">
        <f>IFERROR(INDEX(PLAYERIDMAP2[PLAYERNAME],MATCH(ROW()-ROW(AW$1),OUTFIELD,0)),"")</f>
        <v>Daniel Nava</v>
      </c>
      <c r="AX209" t="str">
        <f>IF(PLAYERIDMAP2[[#This Row],[POS]]&lt;&gt;"P",MAX(AX$1:AX208)+1,"")</f>
        <v/>
      </c>
      <c r="AY209" t="str">
        <f>IFERROR(INDEX(PLAYERIDMAP2[PLAYERNAME],MATCH(ROW()-ROW(AY$1),HITTERS,0)),"")</f>
        <v>Matt Dominguez</v>
      </c>
      <c r="AZ209">
        <f>IF(PLAYERIDMAP2[[#This Row],[POS]]="P",MAX(AZ$1:AZ208)+1,"")</f>
        <v>98</v>
      </c>
      <c r="BA209" t="str">
        <f>IFERROR(INDEX(PLAYERIDMAP2[PLAYERNAME],MATCH(ROW()-ROW(BA$1),PITCHERS,0)),"")</f>
        <v>Barry Enright</v>
      </c>
    </row>
    <row r="210" spans="1:53" x14ac:dyDescent="0.25">
      <c r="A210" t="s">
        <v>11651</v>
      </c>
      <c r="B210" t="s">
        <v>5589</v>
      </c>
      <c r="C210" s="1">
        <v>32064</v>
      </c>
      <c r="D210" t="s">
        <v>17469</v>
      </c>
      <c r="E210" t="s">
        <v>17470</v>
      </c>
      <c r="F210" t="s">
        <v>11087</v>
      </c>
      <c r="G210" t="s">
        <v>14693</v>
      </c>
      <c r="H210" t="s">
        <v>10998</v>
      </c>
      <c r="I210" t="s">
        <v>17471</v>
      </c>
      <c r="J210" t="s">
        <v>5589</v>
      </c>
      <c r="K210">
        <v>594777</v>
      </c>
      <c r="L210" t="s">
        <v>5589</v>
      </c>
      <c r="M210">
        <v>1811964</v>
      </c>
      <c r="N210" t="s">
        <v>5589</v>
      </c>
      <c r="O210" t="s">
        <v>11652</v>
      </c>
      <c r="P210" t="s">
        <v>11651</v>
      </c>
      <c r="Q210">
        <v>9191</v>
      </c>
      <c r="R210" t="s">
        <v>5589</v>
      </c>
      <c r="S210">
        <v>31413</v>
      </c>
      <c r="T210" t="s">
        <v>5589</v>
      </c>
      <c r="U210" t="s">
        <v>5589</v>
      </c>
      <c r="V210" t="s">
        <v>11653</v>
      </c>
      <c r="W210">
        <v>67728</v>
      </c>
      <c r="X210">
        <v>9191</v>
      </c>
      <c r="Y210" t="s">
        <v>5589</v>
      </c>
      <c r="Z210" t="s">
        <v>11654</v>
      </c>
      <c r="AA210" t="s">
        <v>10958</v>
      </c>
      <c r="AB210" t="s">
        <v>10958</v>
      </c>
      <c r="AC210" t="s">
        <v>5589</v>
      </c>
      <c r="AD210" t="s">
        <v>11654</v>
      </c>
      <c r="AE210">
        <v>12257</v>
      </c>
      <c r="AF210" t="s">
        <v>5589</v>
      </c>
      <c r="AG210">
        <v>13924</v>
      </c>
      <c r="AH210" t="s">
        <v>5589</v>
      </c>
      <c r="AL210" t="str">
        <f>IF(PLAYERIDMAP2[[#This Row],[POS]]="C",MAX(AL$1:AL209)+1,"")</f>
        <v/>
      </c>
      <c r="AM210" t="str">
        <f>IFERROR(INDEX(PLAYERIDMAP2[PLAYERNAME],MATCH(ROW()-ROW(AM$1),CATCHERS,0)),"")</f>
        <v/>
      </c>
      <c r="AN210" t="str">
        <f>IF(PLAYERIDMAP2[[#This Row],[POS]]="1B",MAX(AN$1:AN209)+1,"")</f>
        <v/>
      </c>
      <c r="AO210" t="str">
        <f>IFERROR(INDEX(PLAYERIDMAP2[PLAYERNAME],MATCH(ROW()-ROW(AO$1),FIRSTBASE,0)),"")</f>
        <v/>
      </c>
      <c r="AP210" t="str">
        <f>IF(PLAYERIDMAP2[[#This Row],[POS]]="2B",MAX(AP$1:AP209)+1,"")</f>
        <v/>
      </c>
      <c r="AQ210" t="str">
        <f>IFERROR(INDEX(PLAYERIDMAP2[PLAYERNAME],MATCH(ROW()-ROW(AQ$1),SECONDBASE,0)),"")</f>
        <v/>
      </c>
      <c r="AR210" t="str">
        <f>IF(PLAYERIDMAP2[[#This Row],[POS]]="3B",MAX(AR$1:AR209)+1,"")</f>
        <v/>
      </c>
      <c r="AS210" t="str">
        <f>IFERROR(INDEX(PLAYERIDMAP2[PLAYERNAME],MATCH(ROW()-ROW(AS$1),THIRDBASE,0)),"")</f>
        <v/>
      </c>
      <c r="AT210" t="str">
        <f>IF(PLAYERIDMAP2[[#This Row],[POS]]="SS",MAX(AT$1:AT209)+1,"")</f>
        <v/>
      </c>
      <c r="AU210" t="str">
        <f>IFERROR(INDEX(PLAYERIDMAP2[PLAYERNAME],MATCH(ROW()-ROW(AU$1),SHORTSTOP,0)),"")</f>
        <v/>
      </c>
      <c r="AV210">
        <f>IF(PLAYERIDMAP2[[#This Row],[POS]]="OF",MAX(AV$1:AV209)+1,"")</f>
        <v>44</v>
      </c>
      <c r="AW210" t="str">
        <f>IFERROR(INDEX(PLAYERIDMAP2[PLAYERNAME],MATCH(ROW()-ROW(AW$1),OUTFIELD,0)),"")</f>
        <v>Efren Navarro</v>
      </c>
      <c r="AX210">
        <f>IF(PLAYERIDMAP2[[#This Row],[POS]]&lt;&gt;"P",MAX(AX$1:AX209)+1,"")</f>
        <v>111</v>
      </c>
      <c r="AY210" t="str">
        <f>IFERROR(INDEX(PLAYERIDMAP2[PLAYERNAME],MATCH(ROW()-ROW(AY$1),HITTERS,0)),"")</f>
        <v>Jason Donald</v>
      </c>
      <c r="AZ210" t="str">
        <f>IF(PLAYERIDMAP2[[#This Row],[POS]]="P",MAX(AZ$1:AZ209)+1,"")</f>
        <v/>
      </c>
      <c r="BA210" t="str">
        <f>IFERROR(INDEX(PLAYERIDMAP2[PLAYERNAME],MATCH(ROW()-ROW(BA$1),PITCHERS,0)),"")</f>
        <v>Nathan Eovaldi</v>
      </c>
    </row>
    <row r="211" spans="1:53" x14ac:dyDescent="0.25">
      <c r="A211" t="s">
        <v>11655</v>
      </c>
      <c r="B211" t="s">
        <v>5253</v>
      </c>
      <c r="C211" s="1">
        <v>30425</v>
      </c>
      <c r="D211" t="s">
        <v>17111</v>
      </c>
      <c r="E211" t="s">
        <v>17616</v>
      </c>
      <c r="F211" t="s">
        <v>10997</v>
      </c>
      <c r="G211" t="s">
        <v>16838</v>
      </c>
      <c r="H211" t="s">
        <v>5706</v>
      </c>
      <c r="I211" t="s">
        <v>17617</v>
      </c>
      <c r="J211" t="s">
        <v>5253</v>
      </c>
      <c r="K211">
        <v>430948</v>
      </c>
      <c r="L211" t="s">
        <v>5253</v>
      </c>
      <c r="M211">
        <v>479166</v>
      </c>
      <c r="N211" t="s">
        <v>5253</v>
      </c>
      <c r="O211" t="s">
        <v>11656</v>
      </c>
      <c r="P211" t="s">
        <v>11655</v>
      </c>
      <c r="Q211">
        <v>7832</v>
      </c>
      <c r="R211" t="s">
        <v>5253</v>
      </c>
      <c r="S211">
        <v>28541</v>
      </c>
      <c r="T211" t="s">
        <v>5253</v>
      </c>
      <c r="U211" t="s">
        <v>5253</v>
      </c>
      <c r="V211" t="s">
        <v>11657</v>
      </c>
      <c r="W211">
        <v>33433</v>
      </c>
      <c r="X211">
        <v>7832</v>
      </c>
      <c r="Y211" t="s">
        <v>5253</v>
      </c>
      <c r="Z211" t="s">
        <v>11658</v>
      </c>
      <c r="AA211" t="s">
        <v>11011</v>
      </c>
      <c r="AB211" t="s">
        <v>5703</v>
      </c>
      <c r="AC211" t="s">
        <v>5253</v>
      </c>
      <c r="AD211" t="s">
        <v>11658</v>
      </c>
      <c r="AE211">
        <v>7685</v>
      </c>
      <c r="AF211" t="s">
        <v>5253</v>
      </c>
      <c r="AG211">
        <v>5132</v>
      </c>
      <c r="AH211" t="s">
        <v>5253</v>
      </c>
      <c r="AL211" t="str">
        <f>IF(PLAYERIDMAP2[[#This Row],[POS]]="C",MAX(AL$1:AL210)+1,"")</f>
        <v/>
      </c>
      <c r="AM211" t="str">
        <f>IFERROR(INDEX(PLAYERIDMAP2[PLAYERNAME],MATCH(ROW()-ROW(AM$1),CATCHERS,0)),"")</f>
        <v/>
      </c>
      <c r="AN211" t="str">
        <f>IF(PLAYERIDMAP2[[#This Row],[POS]]="1B",MAX(AN$1:AN210)+1,"")</f>
        <v/>
      </c>
      <c r="AO211" t="str">
        <f>IFERROR(INDEX(PLAYERIDMAP2[PLAYERNAME],MATCH(ROW()-ROW(AO$1),FIRSTBASE,0)),"")</f>
        <v/>
      </c>
      <c r="AP211">
        <f>IF(PLAYERIDMAP2[[#This Row],[POS]]="2B",MAX(AP$1:AP210)+1,"")</f>
        <v>14</v>
      </c>
      <c r="AQ211" t="str">
        <f>IFERROR(INDEX(PLAYERIDMAP2[PLAYERNAME],MATCH(ROW()-ROW(AQ$1),SECONDBASE,0)),"")</f>
        <v/>
      </c>
      <c r="AR211" t="str">
        <f>IF(PLAYERIDMAP2[[#This Row],[POS]]="3B",MAX(AR$1:AR210)+1,"")</f>
        <v/>
      </c>
      <c r="AS211" t="str">
        <f>IFERROR(INDEX(PLAYERIDMAP2[PLAYERNAME],MATCH(ROW()-ROW(AS$1),THIRDBASE,0)),"")</f>
        <v/>
      </c>
      <c r="AT211" t="str">
        <f>IF(PLAYERIDMAP2[[#This Row],[POS]]="SS",MAX(AT$1:AT210)+1,"")</f>
        <v/>
      </c>
      <c r="AU211" t="str">
        <f>IFERROR(INDEX(PLAYERIDMAP2[PLAYERNAME],MATCH(ROW()-ROW(AU$1),SHORTSTOP,0)),"")</f>
        <v/>
      </c>
      <c r="AV211" t="str">
        <f>IF(PLAYERIDMAP2[[#This Row],[POS]]="OF",MAX(AV$1:AV210)+1,"")</f>
        <v/>
      </c>
      <c r="AW211" t="str">
        <f>IFERROR(INDEX(PLAYERIDMAP2[PLAYERNAME],MATCH(ROW()-ROW(AW$1),OUTFIELD,0)),"")</f>
        <v>Thomas Neal</v>
      </c>
      <c r="AX211">
        <f>IF(PLAYERIDMAP2[[#This Row],[POS]]&lt;&gt;"P",MAX(AX$1:AX210)+1,"")</f>
        <v>112</v>
      </c>
      <c r="AY211" t="str">
        <f>IFERROR(INDEX(PLAYERIDMAP2[PLAYERNAME],MATCH(ROW()-ROW(AY$1),HITTERS,0)),"")</f>
        <v>Josh Donaldson</v>
      </c>
      <c r="AZ211" t="str">
        <f>IF(PLAYERIDMAP2[[#This Row],[POS]]="P",MAX(AZ$1:AZ210)+1,"")</f>
        <v/>
      </c>
      <c r="BA211" t="str">
        <f>IFERROR(INDEX(PLAYERIDMAP2[PLAYERNAME],MATCH(ROW()-ROW(BA$1),PITCHERS,0)),"")</f>
        <v>Cody Eppley</v>
      </c>
    </row>
    <row r="212" spans="1:53" x14ac:dyDescent="0.25">
      <c r="A212" t="s">
        <v>11659</v>
      </c>
      <c r="B212" t="s">
        <v>11660</v>
      </c>
      <c r="C212" s="1">
        <v>26672</v>
      </c>
      <c r="D212" t="s">
        <v>17043</v>
      </c>
      <c r="E212" t="s">
        <v>16978</v>
      </c>
      <c r="F212" t="s">
        <v>11016</v>
      </c>
      <c r="G212" t="s">
        <v>11016</v>
      </c>
      <c r="H212" t="s">
        <v>10998</v>
      </c>
      <c r="I212" t="s">
        <v>18461</v>
      </c>
      <c r="K212">
        <v>111904</v>
      </c>
      <c r="M212">
        <v>7488</v>
      </c>
      <c r="N212" t="s">
        <v>11660</v>
      </c>
      <c r="O212" t="s">
        <v>16125</v>
      </c>
      <c r="P212" t="s">
        <v>11659</v>
      </c>
      <c r="S212">
        <v>3331</v>
      </c>
      <c r="T212" t="s">
        <v>11660</v>
      </c>
      <c r="V212" t="s">
        <v>16126</v>
      </c>
      <c r="W212">
        <v>1142</v>
      </c>
      <c r="AA212" t="s">
        <v>5703</v>
      </c>
      <c r="AB212" t="s">
        <v>5703</v>
      </c>
      <c r="AD212" t="s">
        <v>16408</v>
      </c>
      <c r="AL212" t="str">
        <f>IF(PLAYERIDMAP2[[#This Row],[POS]]="C",MAX(AL$1:AL211)+1,"")</f>
        <v/>
      </c>
      <c r="AM212" t="str">
        <f>IFERROR(INDEX(PLAYERIDMAP2[PLAYERNAME],MATCH(ROW()-ROW(AM$1),CATCHERS,0)),"")</f>
        <v/>
      </c>
      <c r="AN212" t="str">
        <f>IF(PLAYERIDMAP2[[#This Row],[POS]]="1B",MAX(AN$1:AN211)+1,"")</f>
        <v/>
      </c>
      <c r="AO212" t="str">
        <f>IFERROR(INDEX(PLAYERIDMAP2[PLAYERNAME],MATCH(ROW()-ROW(AO$1),FIRSTBASE,0)),"")</f>
        <v/>
      </c>
      <c r="AP212" t="str">
        <f>IF(PLAYERIDMAP2[[#This Row],[POS]]="2B",MAX(AP$1:AP211)+1,"")</f>
        <v/>
      </c>
      <c r="AQ212" t="str">
        <f>IFERROR(INDEX(PLAYERIDMAP2[PLAYERNAME],MATCH(ROW()-ROW(AQ$1),SECONDBASE,0)),"")</f>
        <v/>
      </c>
      <c r="AR212" t="str">
        <f>IF(PLAYERIDMAP2[[#This Row],[POS]]="3B",MAX(AR$1:AR211)+1,"")</f>
        <v/>
      </c>
      <c r="AS212" t="str">
        <f>IFERROR(INDEX(PLAYERIDMAP2[PLAYERNAME],MATCH(ROW()-ROW(AS$1),THIRDBASE,0)),"")</f>
        <v/>
      </c>
      <c r="AT212" t="str">
        <f>IF(PLAYERIDMAP2[[#This Row],[POS]]="SS",MAX(AT$1:AT211)+1,"")</f>
        <v/>
      </c>
      <c r="AU212" t="str">
        <f>IFERROR(INDEX(PLAYERIDMAP2[PLAYERNAME],MATCH(ROW()-ROW(AU$1),SHORTSTOP,0)),"")</f>
        <v/>
      </c>
      <c r="AV212">
        <f>IF(PLAYERIDMAP2[[#This Row],[POS]]="OF",MAX(AV$1:AV211)+1,"")</f>
        <v>45</v>
      </c>
      <c r="AW212" t="str">
        <f>IFERROR(INDEX(PLAYERIDMAP2[PLAYERNAME],MATCH(ROW()-ROW(AW$1),OUTFIELD,0)),"")</f>
        <v>Kirk Nieuwenhuis</v>
      </c>
      <c r="AX212">
        <f>IF(PLAYERIDMAP2[[#This Row],[POS]]&lt;&gt;"P",MAX(AX$1:AX211)+1,"")</f>
        <v>113</v>
      </c>
      <c r="AY212" t="str">
        <f>IFERROR(INDEX(PLAYERIDMAP2[PLAYERNAME],MATCH(ROW()-ROW(AY$1),HITTERS,0)),"")</f>
        <v>Ryan Doumit</v>
      </c>
      <c r="AZ212" t="str">
        <f>IF(PLAYERIDMAP2[[#This Row],[POS]]="P",MAX(AZ$1:AZ211)+1,"")</f>
        <v/>
      </c>
      <c r="BA212" t="str">
        <f>IFERROR(INDEX(PLAYERIDMAP2[PLAYERNAME],MATCH(ROW()-ROW(BA$1),PITCHERS,0)),"")</f>
        <v>Robbie Erlin</v>
      </c>
    </row>
    <row r="213" spans="1:53" x14ac:dyDescent="0.25">
      <c r="A213" t="s">
        <v>20525</v>
      </c>
      <c r="B213" t="s">
        <v>10599</v>
      </c>
      <c r="C213" s="1">
        <v>31944</v>
      </c>
      <c r="D213" t="s">
        <v>20526</v>
      </c>
      <c r="E213" t="s">
        <v>20527</v>
      </c>
      <c r="F213" t="s">
        <v>11092</v>
      </c>
      <c r="G213" t="s">
        <v>16838</v>
      </c>
      <c r="H213" t="s">
        <v>10988</v>
      </c>
      <c r="I213" t="s">
        <v>20528</v>
      </c>
      <c r="J213" t="s">
        <v>10599</v>
      </c>
      <c r="K213">
        <v>491708</v>
      </c>
      <c r="L213" t="s">
        <v>10599</v>
      </c>
      <c r="M213">
        <v>1784927</v>
      </c>
      <c r="N213" t="s">
        <v>10599</v>
      </c>
      <c r="O213" t="s">
        <v>20529</v>
      </c>
      <c r="P213" t="s">
        <v>20525</v>
      </c>
      <c r="Q213">
        <v>9493</v>
      </c>
      <c r="R213" t="s">
        <v>10599</v>
      </c>
      <c r="S213">
        <v>30979</v>
      </c>
      <c r="T213" t="s">
        <v>10599</v>
      </c>
      <c r="V213" t="s">
        <v>20530</v>
      </c>
      <c r="W213">
        <v>51195</v>
      </c>
      <c r="X213">
        <v>9493</v>
      </c>
      <c r="Y213" t="s">
        <v>20531</v>
      </c>
      <c r="Z213" t="s">
        <v>20532</v>
      </c>
      <c r="AA213" t="s">
        <v>5703</v>
      </c>
      <c r="AB213" t="s">
        <v>5703</v>
      </c>
      <c r="AD213" t="s">
        <v>20532</v>
      </c>
      <c r="AF213" t="s">
        <v>10599</v>
      </c>
      <c r="AG213">
        <v>13656</v>
      </c>
      <c r="AH213" t="s">
        <v>10599</v>
      </c>
      <c r="AL213" t="str">
        <f>IF(PLAYERIDMAP2[[#This Row],[POS]]="C",MAX(AL$1:AL212)+1,"")</f>
        <v/>
      </c>
      <c r="AM213" t="str">
        <f>IFERROR(INDEX(PLAYERIDMAP2[PLAYERNAME],MATCH(ROW()-ROW(AM$1),CATCHERS,0)),"")</f>
        <v/>
      </c>
      <c r="AN213" t="str">
        <f>IF(PLAYERIDMAP2[[#This Row],[POS]]="1B",MAX(AN$1:AN212)+1,"")</f>
        <v/>
      </c>
      <c r="AO213" t="str">
        <f>IFERROR(INDEX(PLAYERIDMAP2[PLAYERNAME],MATCH(ROW()-ROW(AO$1),FIRSTBASE,0)),"")</f>
        <v/>
      </c>
      <c r="AP213" t="str">
        <f>IF(PLAYERIDMAP2[[#This Row],[POS]]="2B",MAX(AP$1:AP212)+1,"")</f>
        <v/>
      </c>
      <c r="AQ213" t="str">
        <f>IFERROR(INDEX(PLAYERIDMAP2[PLAYERNAME],MATCH(ROW()-ROW(AQ$1),SECONDBASE,0)),"")</f>
        <v/>
      </c>
      <c r="AR213" t="str">
        <f>IF(PLAYERIDMAP2[[#This Row],[POS]]="3B",MAX(AR$1:AR212)+1,"")</f>
        <v/>
      </c>
      <c r="AS213" t="str">
        <f>IFERROR(INDEX(PLAYERIDMAP2[PLAYERNAME],MATCH(ROW()-ROW(AS$1),THIRDBASE,0)),"")</f>
        <v/>
      </c>
      <c r="AT213" t="str">
        <f>IF(PLAYERIDMAP2[[#This Row],[POS]]="SS",MAX(AT$1:AT212)+1,"")</f>
        <v/>
      </c>
      <c r="AU213" t="str">
        <f>IFERROR(INDEX(PLAYERIDMAP2[PLAYERNAME],MATCH(ROW()-ROW(AU$1),SHORTSTOP,0)),"")</f>
        <v/>
      </c>
      <c r="AV213" t="str">
        <f>IF(PLAYERIDMAP2[[#This Row],[POS]]="OF",MAX(AV$1:AV212)+1,"")</f>
        <v/>
      </c>
      <c r="AW213" t="str">
        <f>IFERROR(INDEX(PLAYERIDMAP2[PLAYERNAME],MATCH(ROW()-ROW(AW$1),OUTFIELD,0)),"")</f>
        <v>Brandon Nimmo</v>
      </c>
      <c r="AX213" t="str">
        <f>IF(PLAYERIDMAP2[[#This Row],[POS]]&lt;&gt;"P",MAX(AX$1:AX212)+1,"")</f>
        <v/>
      </c>
      <c r="AY213" t="str">
        <f>IFERROR(INDEX(PLAYERIDMAP2[PLAYERNAME],MATCH(ROW()-ROW(AY$1),HITTERS,0)),"")</f>
        <v>Matt Downs</v>
      </c>
      <c r="AZ213">
        <f>IF(PLAYERIDMAP2[[#This Row],[POS]]="P",MAX(AZ$1:AZ212)+1,"")</f>
        <v>99</v>
      </c>
      <c r="BA213" t="str">
        <f>IFERROR(INDEX(PLAYERIDMAP2[PLAYERNAME],MATCH(ROW()-ROW(BA$1),PITCHERS,0)),"")</f>
        <v>Marco Estrada</v>
      </c>
    </row>
    <row r="214" spans="1:53" x14ac:dyDescent="0.25">
      <c r="A214" t="s">
        <v>11661</v>
      </c>
      <c r="B214" t="s">
        <v>3932</v>
      </c>
      <c r="C214" s="1">
        <v>31562</v>
      </c>
      <c r="D214" t="s">
        <v>17652</v>
      </c>
      <c r="E214" t="s">
        <v>18754</v>
      </c>
      <c r="F214" t="s">
        <v>11002</v>
      </c>
      <c r="G214" t="s">
        <v>14693</v>
      </c>
      <c r="H214" t="s">
        <v>10998</v>
      </c>
      <c r="I214" t="s">
        <v>18755</v>
      </c>
      <c r="J214" t="s">
        <v>3932</v>
      </c>
      <c r="K214">
        <v>542999</v>
      </c>
      <c r="L214" t="s">
        <v>3932</v>
      </c>
      <c r="M214">
        <v>1665403</v>
      </c>
      <c r="N214" t="s">
        <v>3932</v>
      </c>
      <c r="O214" t="s">
        <v>11662</v>
      </c>
      <c r="P214" t="s">
        <v>11661</v>
      </c>
      <c r="Q214">
        <v>8933</v>
      </c>
      <c r="R214" t="s">
        <v>3932</v>
      </c>
      <c r="S214">
        <v>30846</v>
      </c>
      <c r="T214" t="s">
        <v>3932</v>
      </c>
      <c r="V214" t="s">
        <v>11663</v>
      </c>
      <c r="W214">
        <v>58124</v>
      </c>
      <c r="X214">
        <v>8933</v>
      </c>
      <c r="Y214" t="s">
        <v>3932</v>
      </c>
      <c r="Z214" t="s">
        <v>11664</v>
      </c>
      <c r="AA214" t="s">
        <v>10958</v>
      </c>
      <c r="AB214" t="s">
        <v>10958</v>
      </c>
      <c r="AC214" t="s">
        <v>3932</v>
      </c>
      <c r="AD214" t="s">
        <v>11664</v>
      </c>
      <c r="AL214" t="str">
        <f>IF(PLAYERIDMAP2[[#This Row],[POS]]="C",MAX(AL$1:AL213)+1,"")</f>
        <v/>
      </c>
      <c r="AM214" t="str">
        <f>IFERROR(INDEX(PLAYERIDMAP2[PLAYERNAME],MATCH(ROW()-ROW(AM$1),CATCHERS,0)),"")</f>
        <v/>
      </c>
      <c r="AN214" t="str">
        <f>IF(PLAYERIDMAP2[[#This Row],[POS]]="1B",MAX(AN$1:AN213)+1,"")</f>
        <v/>
      </c>
      <c r="AO214" t="str">
        <f>IFERROR(INDEX(PLAYERIDMAP2[PLAYERNAME],MATCH(ROW()-ROW(AO$1),FIRSTBASE,0)),"")</f>
        <v/>
      </c>
      <c r="AP214" t="str">
        <f>IF(PLAYERIDMAP2[[#This Row],[POS]]="2B",MAX(AP$1:AP213)+1,"")</f>
        <v/>
      </c>
      <c r="AQ214" t="str">
        <f>IFERROR(INDEX(PLAYERIDMAP2[PLAYERNAME],MATCH(ROW()-ROW(AQ$1),SECONDBASE,0)),"")</f>
        <v/>
      </c>
      <c r="AR214" t="str">
        <f>IF(PLAYERIDMAP2[[#This Row],[POS]]="3B",MAX(AR$1:AR213)+1,"")</f>
        <v/>
      </c>
      <c r="AS214" t="str">
        <f>IFERROR(INDEX(PLAYERIDMAP2[PLAYERNAME],MATCH(ROW()-ROW(AS$1),THIRDBASE,0)),"")</f>
        <v/>
      </c>
      <c r="AT214" t="str">
        <f>IF(PLAYERIDMAP2[[#This Row],[POS]]="SS",MAX(AT$1:AT213)+1,"")</f>
        <v/>
      </c>
      <c r="AU214" t="str">
        <f>IFERROR(INDEX(PLAYERIDMAP2[PLAYERNAME],MATCH(ROW()-ROW(AU$1),SHORTSTOP,0)),"")</f>
        <v/>
      </c>
      <c r="AV214">
        <f>IF(PLAYERIDMAP2[[#This Row],[POS]]="OF",MAX(AV$1:AV213)+1,"")</f>
        <v>46</v>
      </c>
      <c r="AW214" t="str">
        <f>IFERROR(INDEX(PLAYERIDMAP2[PLAYERNAME],MATCH(ROW()-ROW(AW$1),OUTFIELD,0)),"")</f>
        <v>Laynce Nix</v>
      </c>
      <c r="AX214">
        <f>IF(PLAYERIDMAP2[[#This Row],[POS]]&lt;&gt;"P",MAX(AX$1:AX213)+1,"")</f>
        <v>114</v>
      </c>
      <c r="AY214" t="str">
        <f>IFERROR(INDEX(PLAYERIDMAP2[PLAYERNAME],MATCH(ROW()-ROW(AY$1),HITTERS,0)),"")</f>
        <v>Brian Dozier</v>
      </c>
      <c r="AZ214" t="str">
        <f>IF(PLAYERIDMAP2[[#This Row],[POS]]="P",MAX(AZ$1:AZ213)+1,"")</f>
        <v/>
      </c>
      <c r="BA214" t="str">
        <f>IFERROR(INDEX(PLAYERIDMAP2[PLAYERNAME],MATCH(ROW()-ROW(BA$1),PITCHERS,0)),"")</f>
        <v>Jeurys Familia</v>
      </c>
    </row>
    <row r="215" spans="1:53" x14ac:dyDescent="0.25">
      <c r="A215" t="s">
        <v>11665</v>
      </c>
      <c r="B215" t="s">
        <v>4759</v>
      </c>
      <c r="C215" s="1">
        <v>31876</v>
      </c>
      <c r="D215" t="s">
        <v>18103</v>
      </c>
      <c r="E215" t="s">
        <v>20728</v>
      </c>
      <c r="F215" t="s">
        <v>11302</v>
      </c>
      <c r="G215" t="s">
        <v>16838</v>
      </c>
      <c r="H215" t="s">
        <v>10998</v>
      </c>
      <c r="I215" t="s">
        <v>20729</v>
      </c>
      <c r="J215" t="s">
        <v>4759</v>
      </c>
      <c r="K215">
        <v>493472</v>
      </c>
      <c r="L215" t="s">
        <v>4759</v>
      </c>
      <c r="M215">
        <v>1665895</v>
      </c>
      <c r="N215" t="s">
        <v>4759</v>
      </c>
      <c r="O215" t="s">
        <v>20730</v>
      </c>
      <c r="P215" t="s">
        <v>11665</v>
      </c>
      <c r="Q215">
        <v>9700</v>
      </c>
      <c r="R215" t="s">
        <v>4759</v>
      </c>
      <c r="S215">
        <v>31171</v>
      </c>
      <c r="T215" t="s">
        <v>4759</v>
      </c>
      <c r="V215" t="s">
        <v>16127</v>
      </c>
      <c r="W215">
        <v>58125</v>
      </c>
      <c r="X215">
        <v>9700</v>
      </c>
      <c r="Y215" t="s">
        <v>4759</v>
      </c>
      <c r="Z215" t="s">
        <v>11666</v>
      </c>
      <c r="AA215" t="s">
        <v>5703</v>
      </c>
      <c r="AB215" t="s">
        <v>5703</v>
      </c>
      <c r="AC215" t="s">
        <v>4759</v>
      </c>
      <c r="AD215" t="s">
        <v>11666</v>
      </c>
      <c r="AF215" t="s">
        <v>4759</v>
      </c>
      <c r="AG215">
        <v>13203</v>
      </c>
      <c r="AH215" t="s">
        <v>4759</v>
      </c>
      <c r="AL215" t="str">
        <f>IF(PLAYERIDMAP2[[#This Row],[POS]]="C",MAX(AL$1:AL214)+1,"")</f>
        <v/>
      </c>
      <c r="AM215" t="str">
        <f>IFERROR(INDEX(PLAYERIDMAP2[PLAYERNAME],MATCH(ROW()-ROW(AM$1),CATCHERS,0)),"")</f>
        <v/>
      </c>
      <c r="AN215" t="str">
        <f>IF(PLAYERIDMAP2[[#This Row],[POS]]="1B",MAX(AN$1:AN214)+1,"")</f>
        <v/>
      </c>
      <c r="AO215" t="str">
        <f>IFERROR(INDEX(PLAYERIDMAP2[PLAYERNAME],MATCH(ROW()-ROW(AO$1),FIRSTBASE,0)),"")</f>
        <v/>
      </c>
      <c r="AP215" t="str">
        <f>IF(PLAYERIDMAP2[[#This Row],[POS]]="2B",MAX(AP$1:AP214)+1,"")</f>
        <v/>
      </c>
      <c r="AQ215" t="str">
        <f>IFERROR(INDEX(PLAYERIDMAP2[PLAYERNAME],MATCH(ROW()-ROW(AQ$1),SECONDBASE,0)),"")</f>
        <v/>
      </c>
      <c r="AR215" t="str">
        <f>IF(PLAYERIDMAP2[[#This Row],[POS]]="3B",MAX(AR$1:AR214)+1,"")</f>
        <v/>
      </c>
      <c r="AS215" t="str">
        <f>IFERROR(INDEX(PLAYERIDMAP2[PLAYERNAME],MATCH(ROW()-ROW(AS$1),THIRDBASE,0)),"")</f>
        <v/>
      </c>
      <c r="AT215" t="str">
        <f>IF(PLAYERIDMAP2[[#This Row],[POS]]="SS",MAX(AT$1:AT214)+1,"")</f>
        <v/>
      </c>
      <c r="AU215" t="str">
        <f>IFERROR(INDEX(PLAYERIDMAP2[PLAYERNAME],MATCH(ROW()-ROW(AU$1),SHORTSTOP,0)),"")</f>
        <v/>
      </c>
      <c r="AV215">
        <f>IF(PLAYERIDMAP2[[#This Row],[POS]]="OF",MAX(AV$1:AV214)+1,"")</f>
        <v>47</v>
      </c>
      <c r="AW215" t="str">
        <f>IFERROR(INDEX(PLAYERIDMAP2[PLAYERNAME],MATCH(ROW()-ROW(AW$1),OUTFIELD,0)),"")</f>
        <v>Magglio Ordonez</v>
      </c>
      <c r="AX215">
        <f>IF(PLAYERIDMAP2[[#This Row],[POS]]&lt;&gt;"P",MAX(AX$1:AX214)+1,"")</f>
        <v>115</v>
      </c>
      <c r="AY215" t="str">
        <f>IFERROR(INDEX(PLAYERIDMAP2[PLAYERNAME],MATCH(ROW()-ROW(AY$1),HITTERS,0)),"")</f>
        <v>J.D. Drew</v>
      </c>
      <c r="AZ215" t="str">
        <f>IF(PLAYERIDMAP2[[#This Row],[POS]]="P",MAX(AZ$1:AZ214)+1,"")</f>
        <v/>
      </c>
      <c r="BA215" t="str">
        <f>IFERROR(INDEX(PLAYERIDMAP2[PLAYERNAME],MATCH(ROW()-ROW(BA$1),PITCHERS,0)),"")</f>
        <v>Buck Farmer</v>
      </c>
    </row>
    <row r="216" spans="1:53" x14ac:dyDescent="0.25">
      <c r="A216" t="s">
        <v>11667</v>
      </c>
      <c r="B216" t="s">
        <v>10137</v>
      </c>
      <c r="C216" s="1">
        <v>27716</v>
      </c>
      <c r="D216" t="s">
        <v>17255</v>
      </c>
      <c r="E216" t="s">
        <v>19668</v>
      </c>
      <c r="F216" t="s">
        <v>11016</v>
      </c>
      <c r="G216" t="s">
        <v>11016</v>
      </c>
      <c r="H216" t="s">
        <v>10988</v>
      </c>
      <c r="I216" t="s">
        <v>19669</v>
      </c>
      <c r="K216">
        <v>425861</v>
      </c>
      <c r="L216" t="s">
        <v>10137</v>
      </c>
      <c r="M216">
        <v>132641</v>
      </c>
      <c r="N216" t="s">
        <v>10137</v>
      </c>
      <c r="O216" t="s">
        <v>11668</v>
      </c>
      <c r="P216" t="s">
        <v>11667</v>
      </c>
      <c r="Q216">
        <v>7304</v>
      </c>
      <c r="R216" t="s">
        <v>10137</v>
      </c>
      <c r="S216">
        <v>5930</v>
      </c>
      <c r="T216" t="s">
        <v>10137</v>
      </c>
      <c r="V216" t="s">
        <v>11669</v>
      </c>
      <c r="W216">
        <v>33458</v>
      </c>
      <c r="X216">
        <v>7304</v>
      </c>
      <c r="Y216" t="s">
        <v>10137</v>
      </c>
      <c r="Z216" t="s">
        <v>11670</v>
      </c>
      <c r="AA216" t="s">
        <v>5703</v>
      </c>
      <c r="AB216" t="s">
        <v>5703</v>
      </c>
      <c r="AD216" t="s">
        <v>11670</v>
      </c>
      <c r="AL216" t="str">
        <f>IF(PLAYERIDMAP2[[#This Row],[POS]]="C",MAX(AL$1:AL215)+1,"")</f>
        <v/>
      </c>
      <c r="AM216" t="str">
        <f>IFERROR(INDEX(PLAYERIDMAP2[PLAYERNAME],MATCH(ROW()-ROW(AM$1),CATCHERS,0)),"")</f>
        <v/>
      </c>
      <c r="AN216" t="str">
        <f>IF(PLAYERIDMAP2[[#This Row],[POS]]="1B",MAX(AN$1:AN215)+1,"")</f>
        <v/>
      </c>
      <c r="AO216" t="str">
        <f>IFERROR(INDEX(PLAYERIDMAP2[PLAYERNAME],MATCH(ROW()-ROW(AO$1),FIRSTBASE,0)),"")</f>
        <v/>
      </c>
      <c r="AP216" t="str">
        <f>IF(PLAYERIDMAP2[[#This Row],[POS]]="2B",MAX(AP$1:AP215)+1,"")</f>
        <v/>
      </c>
      <c r="AQ216" t="str">
        <f>IFERROR(INDEX(PLAYERIDMAP2[PLAYERNAME],MATCH(ROW()-ROW(AQ$1),SECONDBASE,0)),"")</f>
        <v/>
      </c>
      <c r="AR216" t="str">
        <f>IF(PLAYERIDMAP2[[#This Row],[POS]]="3B",MAX(AR$1:AR215)+1,"")</f>
        <v/>
      </c>
      <c r="AS216" t="str">
        <f>IFERROR(INDEX(PLAYERIDMAP2[PLAYERNAME],MATCH(ROW()-ROW(AS$1),THIRDBASE,0)),"")</f>
        <v/>
      </c>
      <c r="AT216" t="str">
        <f>IF(PLAYERIDMAP2[[#This Row],[POS]]="SS",MAX(AT$1:AT215)+1,"")</f>
        <v/>
      </c>
      <c r="AU216" t="str">
        <f>IFERROR(INDEX(PLAYERIDMAP2[PLAYERNAME],MATCH(ROW()-ROW(AU$1),SHORTSTOP,0)),"")</f>
        <v/>
      </c>
      <c r="AV216" t="str">
        <f>IF(PLAYERIDMAP2[[#This Row],[POS]]="OF",MAX(AV$1:AV215)+1,"")</f>
        <v/>
      </c>
      <c r="AW216" t="str">
        <f>IFERROR(INDEX(PLAYERIDMAP2[PLAYERNAME],MATCH(ROW()-ROW(AW$1),OUTFIELD,0)),"")</f>
        <v>Paulo Orlando</v>
      </c>
      <c r="AX216" t="str">
        <f>IF(PLAYERIDMAP2[[#This Row],[POS]]&lt;&gt;"P",MAX(AX$1:AX215)+1,"")</f>
        <v/>
      </c>
      <c r="AY216" t="str">
        <f>IFERROR(INDEX(PLAYERIDMAP2[PLAYERNAME],MATCH(ROW()-ROW(AY$1),HITTERS,0)),"")</f>
        <v>Stephen Drew</v>
      </c>
      <c r="AZ216">
        <f>IF(PLAYERIDMAP2[[#This Row],[POS]]="P",MAX(AZ$1:AZ215)+1,"")</f>
        <v>100</v>
      </c>
      <c r="BA216" t="str">
        <f>IFERROR(INDEX(PLAYERIDMAP2[PLAYERNAME],MATCH(ROW()-ROW(BA$1),PITCHERS,0)),"")</f>
        <v>Kyle Farnsworth</v>
      </c>
    </row>
    <row r="217" spans="1:53" x14ac:dyDescent="0.25">
      <c r="A217" t="s">
        <v>19389</v>
      </c>
      <c r="B217" t="s">
        <v>5487</v>
      </c>
      <c r="C217" s="1">
        <v>32554</v>
      </c>
      <c r="D217" t="s">
        <v>17515</v>
      </c>
      <c r="E217" t="s">
        <v>19390</v>
      </c>
      <c r="F217" t="s">
        <v>10992</v>
      </c>
      <c r="G217" t="s">
        <v>14693</v>
      </c>
      <c r="H217" t="s">
        <v>10998</v>
      </c>
      <c r="I217" t="s">
        <v>19391</v>
      </c>
      <c r="J217" t="s">
        <v>5487</v>
      </c>
      <c r="K217">
        <v>592192</v>
      </c>
      <c r="L217" t="s">
        <v>5487</v>
      </c>
      <c r="M217">
        <v>1960772</v>
      </c>
      <c r="N217" t="s">
        <v>5487</v>
      </c>
      <c r="P217" t="s">
        <v>19389</v>
      </c>
      <c r="Q217">
        <v>9898</v>
      </c>
      <c r="R217" t="s">
        <v>5487</v>
      </c>
      <c r="S217">
        <v>31670</v>
      </c>
      <c r="T217" t="s">
        <v>5487</v>
      </c>
      <c r="V217" t="s">
        <v>19392</v>
      </c>
      <c r="W217">
        <v>66950</v>
      </c>
      <c r="X217">
        <v>9898</v>
      </c>
      <c r="Y217" t="s">
        <v>5487</v>
      </c>
      <c r="Z217" t="s">
        <v>19393</v>
      </c>
      <c r="AA217" t="s">
        <v>5703</v>
      </c>
      <c r="AB217" t="s">
        <v>5703</v>
      </c>
      <c r="AD217" t="s">
        <v>19393</v>
      </c>
      <c r="AF217" t="s">
        <v>5487</v>
      </c>
      <c r="AG217">
        <v>21666</v>
      </c>
      <c r="AH217" t="s">
        <v>5487</v>
      </c>
      <c r="AL217" t="str">
        <f>IF(PLAYERIDMAP2[[#This Row],[POS]]="C",MAX(AL$1:AL216)+1,"")</f>
        <v/>
      </c>
      <c r="AM217" t="str">
        <f>IFERROR(INDEX(PLAYERIDMAP2[PLAYERNAME],MATCH(ROW()-ROW(AM$1),CATCHERS,0)),"")</f>
        <v/>
      </c>
      <c r="AN217" t="str">
        <f>IF(PLAYERIDMAP2[[#This Row],[POS]]="1B",MAX(AN$1:AN216)+1,"")</f>
        <v/>
      </c>
      <c r="AO217" t="str">
        <f>IFERROR(INDEX(PLAYERIDMAP2[PLAYERNAME],MATCH(ROW()-ROW(AO$1),FIRSTBASE,0)),"")</f>
        <v/>
      </c>
      <c r="AP217" t="str">
        <f>IF(PLAYERIDMAP2[[#This Row],[POS]]="2B",MAX(AP$1:AP216)+1,"")</f>
        <v/>
      </c>
      <c r="AQ217" t="str">
        <f>IFERROR(INDEX(PLAYERIDMAP2[PLAYERNAME],MATCH(ROW()-ROW(AQ$1),SECONDBASE,0)),"")</f>
        <v/>
      </c>
      <c r="AR217" t="str">
        <f>IF(PLAYERIDMAP2[[#This Row],[POS]]="3B",MAX(AR$1:AR216)+1,"")</f>
        <v/>
      </c>
      <c r="AS217" t="str">
        <f>IFERROR(INDEX(PLAYERIDMAP2[PLAYERNAME],MATCH(ROW()-ROW(AS$1),THIRDBASE,0)),"")</f>
        <v/>
      </c>
      <c r="AT217" t="str">
        <f>IF(PLAYERIDMAP2[[#This Row],[POS]]="SS",MAX(AT$1:AT216)+1,"")</f>
        <v/>
      </c>
      <c r="AU217" t="str">
        <f>IFERROR(INDEX(PLAYERIDMAP2[PLAYERNAME],MATCH(ROW()-ROW(AU$1),SHORTSTOP,0)),"")</f>
        <v/>
      </c>
      <c r="AV217">
        <f>IF(PLAYERIDMAP2[[#This Row],[POS]]="OF",MAX(AV$1:AV216)+1,"")</f>
        <v>48</v>
      </c>
      <c r="AW217" t="str">
        <f>IFERROR(INDEX(PLAYERIDMAP2[PLAYERNAME],MATCH(ROW()-ROW(AW$1),OUTFIELD,0)),"")</f>
        <v>Rafael Ortega</v>
      </c>
      <c r="AX217">
        <f>IF(PLAYERIDMAP2[[#This Row],[POS]]&lt;&gt;"P",MAX(AX$1:AX216)+1,"")</f>
        <v>116</v>
      </c>
      <c r="AY217" t="str">
        <f>IFERROR(INDEX(PLAYERIDMAP2[PLAYERNAME],MATCH(ROW()-ROW(AY$1),HITTERS,0)),"")</f>
        <v>Lucas Duda</v>
      </c>
      <c r="AZ217" t="str">
        <f>IF(PLAYERIDMAP2[[#This Row],[POS]]="P",MAX(AZ$1:AZ216)+1,"")</f>
        <v/>
      </c>
      <c r="BA217" t="str">
        <f>IFERROR(INDEX(PLAYERIDMAP2[PLAYERNAME],MATCH(ROW()-ROW(BA$1),PITCHERS,0)),"")</f>
        <v>Danny Farquhar</v>
      </c>
    </row>
    <row r="218" spans="1:53" x14ac:dyDescent="0.25">
      <c r="A218" t="s">
        <v>11671</v>
      </c>
      <c r="B218" t="s">
        <v>5656</v>
      </c>
      <c r="C218" s="1">
        <v>30246</v>
      </c>
      <c r="D218" t="s">
        <v>17000</v>
      </c>
      <c r="E218" t="s">
        <v>18590</v>
      </c>
      <c r="F218" t="s">
        <v>11021</v>
      </c>
      <c r="G218" t="s">
        <v>14693</v>
      </c>
      <c r="H218" t="s">
        <v>5706</v>
      </c>
      <c r="I218" t="s">
        <v>18591</v>
      </c>
      <c r="J218" t="s">
        <v>5656</v>
      </c>
      <c r="K218">
        <v>429664</v>
      </c>
      <c r="L218" t="s">
        <v>5656</v>
      </c>
      <c r="M218">
        <v>532997</v>
      </c>
      <c r="N218" t="s">
        <v>5656</v>
      </c>
      <c r="O218" t="s">
        <v>11672</v>
      </c>
      <c r="P218" t="s">
        <v>11671</v>
      </c>
      <c r="Q218">
        <v>7497</v>
      </c>
      <c r="R218" t="s">
        <v>5656</v>
      </c>
      <c r="S218">
        <v>6204</v>
      </c>
      <c r="T218" t="s">
        <v>5656</v>
      </c>
      <c r="U218" t="s">
        <v>5656</v>
      </c>
      <c r="V218" t="s">
        <v>11673</v>
      </c>
      <c r="W218">
        <v>31789</v>
      </c>
      <c r="X218">
        <v>7497</v>
      </c>
      <c r="Y218" t="s">
        <v>5656</v>
      </c>
      <c r="Z218" t="s">
        <v>11674</v>
      </c>
      <c r="AA218" t="s">
        <v>10958</v>
      </c>
      <c r="AB218" t="s">
        <v>5703</v>
      </c>
      <c r="AC218" t="s">
        <v>5656</v>
      </c>
      <c r="AD218" t="s">
        <v>11674</v>
      </c>
      <c r="AE218">
        <v>7522</v>
      </c>
      <c r="AF218" t="s">
        <v>5656</v>
      </c>
      <c r="AG218">
        <v>5390</v>
      </c>
      <c r="AH218" t="s">
        <v>5656</v>
      </c>
      <c r="AL218" t="str">
        <f>IF(PLAYERIDMAP2[[#This Row],[POS]]="C",MAX(AL$1:AL217)+1,"")</f>
        <v/>
      </c>
      <c r="AM218" t="str">
        <f>IFERROR(INDEX(PLAYERIDMAP2[PLAYERNAME],MATCH(ROW()-ROW(AM$1),CATCHERS,0)),"")</f>
        <v/>
      </c>
      <c r="AN218" t="str">
        <f>IF(PLAYERIDMAP2[[#This Row],[POS]]="1B",MAX(AN$1:AN217)+1,"")</f>
        <v/>
      </c>
      <c r="AO218" t="str">
        <f>IFERROR(INDEX(PLAYERIDMAP2[PLAYERNAME],MATCH(ROW()-ROW(AO$1),FIRSTBASE,0)),"")</f>
        <v/>
      </c>
      <c r="AP218">
        <f>IF(PLAYERIDMAP2[[#This Row],[POS]]="2B",MAX(AP$1:AP217)+1,"")</f>
        <v>15</v>
      </c>
      <c r="AQ218" t="str">
        <f>IFERROR(INDEX(PLAYERIDMAP2[PLAYERNAME],MATCH(ROW()-ROW(AQ$1),SECONDBASE,0)),"")</f>
        <v/>
      </c>
      <c r="AR218" t="str">
        <f>IF(PLAYERIDMAP2[[#This Row],[POS]]="3B",MAX(AR$1:AR217)+1,"")</f>
        <v/>
      </c>
      <c r="AS218" t="str">
        <f>IFERROR(INDEX(PLAYERIDMAP2[PLAYERNAME],MATCH(ROW()-ROW(AS$1),THIRDBASE,0)),"")</f>
        <v/>
      </c>
      <c r="AT218" t="str">
        <f>IF(PLAYERIDMAP2[[#This Row],[POS]]="SS",MAX(AT$1:AT217)+1,"")</f>
        <v/>
      </c>
      <c r="AU218" t="str">
        <f>IFERROR(INDEX(PLAYERIDMAP2[PLAYERNAME],MATCH(ROW()-ROW(AU$1),SHORTSTOP,0)),"")</f>
        <v/>
      </c>
      <c r="AV218" t="str">
        <f>IF(PLAYERIDMAP2[[#This Row],[POS]]="OF",MAX(AV$1:AV217)+1,"")</f>
        <v/>
      </c>
      <c r="AW218" t="str">
        <f>IFERROR(INDEX(PLAYERIDMAP2[PLAYERNAME],MATCH(ROW()-ROW(AW$1),OUTFIELD,0)),"")</f>
        <v>Marcell Ozuna</v>
      </c>
      <c r="AX218">
        <f>IF(PLAYERIDMAP2[[#This Row],[POS]]&lt;&gt;"P",MAX(AX$1:AX217)+1,"")</f>
        <v>117</v>
      </c>
      <c r="AY218" t="str">
        <f>IFERROR(INDEX(PLAYERIDMAP2[PLAYERNAME],MATCH(ROW()-ROW(AY$1),HITTERS,0)),"")</f>
        <v>Matt Duffy</v>
      </c>
      <c r="AZ218" t="str">
        <f>IF(PLAYERIDMAP2[[#This Row],[POS]]="P",MAX(AZ$1:AZ217)+1,"")</f>
        <v/>
      </c>
      <c r="BA218" t="str">
        <f>IFERROR(INDEX(PLAYERIDMAP2[PLAYERNAME],MATCH(ROW()-ROW(BA$1),PITCHERS,0)),"")</f>
        <v>Scott Feldman</v>
      </c>
    </row>
    <row r="219" spans="1:53" x14ac:dyDescent="0.25">
      <c r="A219" t="s">
        <v>11675</v>
      </c>
      <c r="B219" t="s">
        <v>11676</v>
      </c>
      <c r="C219" s="1">
        <v>29981</v>
      </c>
      <c r="D219" t="s">
        <v>17184</v>
      </c>
      <c r="E219" t="s">
        <v>19394</v>
      </c>
      <c r="F219" t="s">
        <v>11016</v>
      </c>
      <c r="G219" t="s">
        <v>11016</v>
      </c>
      <c r="H219" t="s">
        <v>5705</v>
      </c>
      <c r="I219" t="s">
        <v>19395</v>
      </c>
      <c r="K219">
        <v>408305</v>
      </c>
      <c r="M219">
        <v>288947</v>
      </c>
      <c r="N219" t="s">
        <v>11676</v>
      </c>
      <c r="O219" t="s">
        <v>16128</v>
      </c>
      <c r="P219" t="s">
        <v>11675</v>
      </c>
      <c r="S219">
        <v>6033</v>
      </c>
      <c r="T219" t="s">
        <v>11676</v>
      </c>
      <c r="V219" t="s">
        <v>16129</v>
      </c>
      <c r="W219">
        <v>31645</v>
      </c>
      <c r="AA219" t="s">
        <v>5703</v>
      </c>
      <c r="AB219" t="s">
        <v>5703</v>
      </c>
      <c r="AD219" t="s">
        <v>16409</v>
      </c>
      <c r="AL219" t="str">
        <f>IF(PLAYERIDMAP2[[#This Row],[POS]]="C",MAX(AL$1:AL218)+1,"")</f>
        <v/>
      </c>
      <c r="AM219" t="str">
        <f>IFERROR(INDEX(PLAYERIDMAP2[PLAYERNAME],MATCH(ROW()-ROW(AM$1),CATCHERS,0)),"")</f>
        <v/>
      </c>
      <c r="AN219" t="str">
        <f>IF(PLAYERIDMAP2[[#This Row],[POS]]="1B",MAX(AN$1:AN218)+1,"")</f>
        <v/>
      </c>
      <c r="AO219" t="str">
        <f>IFERROR(INDEX(PLAYERIDMAP2[PLAYERNAME],MATCH(ROW()-ROW(AO$1),FIRSTBASE,0)),"")</f>
        <v/>
      </c>
      <c r="AP219" t="str">
        <f>IF(PLAYERIDMAP2[[#This Row],[POS]]="2B",MAX(AP$1:AP218)+1,"")</f>
        <v/>
      </c>
      <c r="AQ219" t="str">
        <f>IFERROR(INDEX(PLAYERIDMAP2[PLAYERNAME],MATCH(ROW()-ROW(AQ$1),SECONDBASE,0)),"")</f>
        <v/>
      </c>
      <c r="AR219">
        <f>IF(PLAYERIDMAP2[[#This Row],[POS]]="3B",MAX(AR$1:AR218)+1,"")</f>
        <v>12</v>
      </c>
      <c r="AS219" t="str">
        <f>IFERROR(INDEX(PLAYERIDMAP2[PLAYERNAME],MATCH(ROW()-ROW(AS$1),THIRDBASE,0)),"")</f>
        <v/>
      </c>
      <c r="AT219" t="str">
        <f>IF(PLAYERIDMAP2[[#This Row],[POS]]="SS",MAX(AT$1:AT218)+1,"")</f>
        <v/>
      </c>
      <c r="AU219" t="str">
        <f>IFERROR(INDEX(PLAYERIDMAP2[PLAYERNAME],MATCH(ROW()-ROW(AU$1),SHORTSTOP,0)),"")</f>
        <v/>
      </c>
      <c r="AV219" t="str">
        <f>IF(PLAYERIDMAP2[[#This Row],[POS]]="OF",MAX(AV$1:AV218)+1,"")</f>
        <v/>
      </c>
      <c r="AW219" t="str">
        <f>IFERROR(INDEX(PLAYERIDMAP2[PLAYERNAME],MATCH(ROW()-ROW(AW$1),OUTFIELD,0)),"")</f>
        <v>Angel Pagan</v>
      </c>
      <c r="AX219">
        <f>IF(PLAYERIDMAP2[[#This Row],[POS]]&lt;&gt;"P",MAX(AX$1:AX218)+1,"")</f>
        <v>118</v>
      </c>
      <c r="AY219" t="str">
        <f>IFERROR(INDEX(PLAYERIDMAP2[PLAYERNAME],MATCH(ROW()-ROW(AY$1),HITTERS,0)),"")</f>
        <v>Shelley Duncan</v>
      </c>
      <c r="AZ219" t="str">
        <f>IF(PLAYERIDMAP2[[#This Row],[POS]]="P",MAX(AZ$1:AZ218)+1,"")</f>
        <v/>
      </c>
      <c r="BA219" t="str">
        <f>IFERROR(INDEX(PLAYERIDMAP2[PLAYERNAME],MATCH(ROW()-ROW(BA$1),PITCHERS,0)),"")</f>
        <v>Pedro Feliciano</v>
      </c>
    </row>
    <row r="220" spans="1:53" x14ac:dyDescent="0.25">
      <c r="A220" t="s">
        <v>11677</v>
      </c>
      <c r="B220" t="s">
        <v>5330</v>
      </c>
      <c r="C220" s="1">
        <v>31513</v>
      </c>
      <c r="D220" t="s">
        <v>19209</v>
      </c>
      <c r="E220" t="s">
        <v>19210</v>
      </c>
      <c r="F220" t="s">
        <v>11191</v>
      </c>
      <c r="G220" t="s">
        <v>14693</v>
      </c>
      <c r="H220" t="s">
        <v>5705</v>
      </c>
      <c r="I220" t="s">
        <v>19211</v>
      </c>
      <c r="J220" t="s">
        <v>5330</v>
      </c>
      <c r="K220">
        <v>444453</v>
      </c>
      <c r="L220" t="s">
        <v>5330</v>
      </c>
      <c r="M220">
        <v>1670991</v>
      </c>
      <c r="N220" t="s">
        <v>5330</v>
      </c>
      <c r="O220" t="s">
        <v>11678</v>
      </c>
      <c r="P220" t="s">
        <v>11677</v>
      </c>
      <c r="Q220">
        <v>9079</v>
      </c>
      <c r="R220" t="s">
        <v>5330</v>
      </c>
      <c r="S220">
        <v>30238</v>
      </c>
      <c r="T220" t="s">
        <v>5330</v>
      </c>
      <c r="V220" t="s">
        <v>11679</v>
      </c>
      <c r="W220">
        <v>45793</v>
      </c>
      <c r="X220">
        <v>9079</v>
      </c>
      <c r="Y220" t="s">
        <v>5330</v>
      </c>
      <c r="Z220" t="s">
        <v>16410</v>
      </c>
      <c r="AA220" t="s">
        <v>5703</v>
      </c>
      <c r="AB220" t="s">
        <v>5703</v>
      </c>
      <c r="AD220" t="s">
        <v>16410</v>
      </c>
      <c r="AL220" t="str">
        <f>IF(PLAYERIDMAP2[[#This Row],[POS]]="C",MAX(AL$1:AL219)+1,"")</f>
        <v/>
      </c>
      <c r="AM220" t="str">
        <f>IFERROR(INDEX(PLAYERIDMAP2[PLAYERNAME],MATCH(ROW()-ROW(AM$1),CATCHERS,0)),"")</f>
        <v/>
      </c>
      <c r="AN220" t="str">
        <f>IF(PLAYERIDMAP2[[#This Row],[POS]]="1B",MAX(AN$1:AN219)+1,"")</f>
        <v/>
      </c>
      <c r="AO220" t="str">
        <f>IFERROR(INDEX(PLAYERIDMAP2[PLAYERNAME],MATCH(ROW()-ROW(AO$1),FIRSTBASE,0)),"")</f>
        <v/>
      </c>
      <c r="AP220" t="str">
        <f>IF(PLAYERIDMAP2[[#This Row],[POS]]="2B",MAX(AP$1:AP219)+1,"")</f>
        <v/>
      </c>
      <c r="AQ220" t="str">
        <f>IFERROR(INDEX(PLAYERIDMAP2[PLAYERNAME],MATCH(ROW()-ROW(AQ$1),SECONDBASE,0)),"")</f>
        <v/>
      </c>
      <c r="AR220">
        <f>IF(PLAYERIDMAP2[[#This Row],[POS]]="3B",MAX(AR$1:AR219)+1,"")</f>
        <v>13</v>
      </c>
      <c r="AS220" t="str">
        <f>IFERROR(INDEX(PLAYERIDMAP2[PLAYERNAME],MATCH(ROW()-ROW(AS$1),THIRDBASE,0)),"")</f>
        <v/>
      </c>
      <c r="AT220" t="str">
        <f>IF(PLAYERIDMAP2[[#This Row],[POS]]="SS",MAX(AT$1:AT219)+1,"")</f>
        <v/>
      </c>
      <c r="AU220" t="str">
        <f>IFERROR(INDEX(PLAYERIDMAP2[PLAYERNAME],MATCH(ROW()-ROW(AU$1),SHORTSTOP,0)),"")</f>
        <v/>
      </c>
      <c r="AV220" t="str">
        <f>IF(PLAYERIDMAP2[[#This Row],[POS]]="OF",MAX(AV$1:AV219)+1,"")</f>
        <v/>
      </c>
      <c r="AW220" t="str">
        <f>IFERROR(INDEX(PLAYERIDMAP2[PLAYERNAME],MATCH(ROW()-ROW(AW$1),OUTFIELD,0)),"")</f>
        <v>Jarrett Parker</v>
      </c>
      <c r="AX220">
        <f>IF(PLAYERIDMAP2[[#This Row],[POS]]&lt;&gt;"P",MAX(AX$1:AX219)+1,"")</f>
        <v>119</v>
      </c>
      <c r="AY220" t="str">
        <f>IFERROR(INDEX(PLAYERIDMAP2[PLAYERNAME],MATCH(ROW()-ROW(AY$1),HITTERS,0)),"")</f>
        <v>Adam Dunn</v>
      </c>
      <c r="AZ220" t="str">
        <f>IF(PLAYERIDMAP2[[#This Row],[POS]]="P",MAX(AZ$1:AZ219)+1,"")</f>
        <v/>
      </c>
      <c r="BA220" t="str">
        <f>IFERROR(INDEX(PLAYERIDMAP2[PLAYERNAME],MATCH(ROW()-ROW(BA$1),PITCHERS,0)),"")</f>
        <v>Neftali Feliz</v>
      </c>
    </row>
    <row r="221" spans="1:53" x14ac:dyDescent="0.25">
      <c r="A221" t="s">
        <v>11680</v>
      </c>
      <c r="B221" t="s">
        <v>10932</v>
      </c>
      <c r="C221" s="1">
        <v>33092</v>
      </c>
      <c r="D221" t="s">
        <v>20139</v>
      </c>
      <c r="E221" t="s">
        <v>18620</v>
      </c>
      <c r="F221" t="s">
        <v>11082</v>
      </c>
      <c r="G221" t="s">
        <v>16838</v>
      </c>
      <c r="H221" t="s">
        <v>10988</v>
      </c>
      <c r="I221" t="s">
        <v>20140</v>
      </c>
      <c r="J221" t="s">
        <v>10932</v>
      </c>
      <c r="K221">
        <v>605169</v>
      </c>
      <c r="L221" t="s">
        <v>10932</v>
      </c>
      <c r="M221">
        <v>1962637</v>
      </c>
      <c r="N221" t="s">
        <v>10932</v>
      </c>
      <c r="O221" t="s">
        <v>11681</v>
      </c>
      <c r="P221" t="s">
        <v>11680</v>
      </c>
      <c r="Q221">
        <v>9250</v>
      </c>
      <c r="R221" t="s">
        <v>10932</v>
      </c>
      <c r="S221">
        <v>32469</v>
      </c>
      <c r="T221" t="s">
        <v>10932</v>
      </c>
      <c r="V221" t="s">
        <v>11682</v>
      </c>
      <c r="W221">
        <v>70434</v>
      </c>
      <c r="X221">
        <v>9250</v>
      </c>
      <c r="Y221" t="s">
        <v>10932</v>
      </c>
      <c r="Z221" t="s">
        <v>11683</v>
      </c>
      <c r="AA221" t="s">
        <v>5703</v>
      </c>
      <c r="AB221" t="s">
        <v>5703</v>
      </c>
      <c r="AC221" t="s">
        <v>10932</v>
      </c>
      <c r="AD221" t="s">
        <v>11683</v>
      </c>
      <c r="AE221">
        <v>12244</v>
      </c>
      <c r="AF221" t="s">
        <v>10932</v>
      </c>
      <c r="AG221">
        <v>21793</v>
      </c>
      <c r="AH221" t="s">
        <v>10932</v>
      </c>
      <c r="AL221" t="str">
        <f>IF(PLAYERIDMAP2[[#This Row],[POS]]="C",MAX(AL$1:AL220)+1,"")</f>
        <v/>
      </c>
      <c r="AM221" t="str">
        <f>IFERROR(INDEX(PLAYERIDMAP2[PLAYERNAME],MATCH(ROW()-ROW(AM$1),CATCHERS,0)),"")</f>
        <v/>
      </c>
      <c r="AN221" t="str">
        <f>IF(PLAYERIDMAP2[[#This Row],[POS]]="1B",MAX(AN$1:AN220)+1,"")</f>
        <v/>
      </c>
      <c r="AO221" t="str">
        <f>IFERROR(INDEX(PLAYERIDMAP2[PLAYERNAME],MATCH(ROW()-ROW(AO$1),FIRSTBASE,0)),"")</f>
        <v/>
      </c>
      <c r="AP221" t="str">
        <f>IF(PLAYERIDMAP2[[#This Row],[POS]]="2B",MAX(AP$1:AP220)+1,"")</f>
        <v/>
      </c>
      <c r="AQ221" t="str">
        <f>IFERROR(INDEX(PLAYERIDMAP2[PLAYERNAME],MATCH(ROW()-ROW(AQ$1),SECONDBASE,0)),"")</f>
        <v/>
      </c>
      <c r="AR221" t="str">
        <f>IF(PLAYERIDMAP2[[#This Row],[POS]]="3B",MAX(AR$1:AR220)+1,"")</f>
        <v/>
      </c>
      <c r="AS221" t="str">
        <f>IFERROR(INDEX(PLAYERIDMAP2[PLAYERNAME],MATCH(ROW()-ROW(AS$1),THIRDBASE,0)),"")</f>
        <v/>
      </c>
      <c r="AT221" t="str">
        <f>IF(PLAYERIDMAP2[[#This Row],[POS]]="SS",MAX(AT$1:AT220)+1,"")</f>
        <v/>
      </c>
      <c r="AU221" t="str">
        <f>IFERROR(INDEX(PLAYERIDMAP2[PLAYERNAME],MATCH(ROW()-ROW(AU$1),SHORTSTOP,0)),"")</f>
        <v/>
      </c>
      <c r="AV221" t="str">
        <f>IF(PLAYERIDMAP2[[#This Row],[POS]]="OF",MAX(AV$1:AV220)+1,"")</f>
        <v/>
      </c>
      <c r="AW221" t="str">
        <f>IFERROR(INDEX(PLAYERIDMAP2[PLAYERNAME],MATCH(ROW()-ROW(AW$1),OUTFIELD,0)),"")</f>
        <v>Kyle Parker</v>
      </c>
      <c r="AX221" t="str">
        <f>IF(PLAYERIDMAP2[[#This Row],[POS]]&lt;&gt;"P",MAX(AX$1:AX220)+1,"")</f>
        <v/>
      </c>
      <c r="AY221" t="str">
        <f>IFERROR(INDEX(PLAYERIDMAP2[PLAYERNAME],MATCH(ROW()-ROW(AY$1),HITTERS,0)),"")</f>
        <v>Adam Duvall</v>
      </c>
      <c r="AZ221">
        <f>IF(PLAYERIDMAP2[[#This Row],[POS]]="P",MAX(AZ$1:AZ220)+1,"")</f>
        <v>101</v>
      </c>
      <c r="BA221" t="str">
        <f>IFERROR(INDEX(PLAYERIDMAP2[PLAYERNAME],MATCH(ROW()-ROW(BA$1),PITCHERS,0)),"")</f>
        <v>Jose Fernandez</v>
      </c>
    </row>
    <row r="222" spans="1:53" x14ac:dyDescent="0.25">
      <c r="A222" t="s">
        <v>11684</v>
      </c>
      <c r="B222" t="s">
        <v>11685</v>
      </c>
      <c r="C222" s="1">
        <v>30562</v>
      </c>
      <c r="D222" t="s">
        <v>16955</v>
      </c>
      <c r="E222" t="s">
        <v>18620</v>
      </c>
      <c r="F222" t="s">
        <v>11016</v>
      </c>
      <c r="G222" t="s">
        <v>11016</v>
      </c>
      <c r="H222" t="s">
        <v>10988</v>
      </c>
      <c r="I222" t="s">
        <v>18621</v>
      </c>
      <c r="J222" t="s">
        <v>11685</v>
      </c>
      <c r="K222">
        <v>448165</v>
      </c>
      <c r="L222" t="s">
        <v>11685</v>
      </c>
      <c r="M222">
        <v>566068</v>
      </c>
      <c r="N222" t="s">
        <v>11685</v>
      </c>
      <c r="O222" t="s">
        <v>11686</v>
      </c>
      <c r="P222" t="s">
        <v>11684</v>
      </c>
      <c r="Q222">
        <v>7679</v>
      </c>
      <c r="R222" t="s">
        <v>11685</v>
      </c>
      <c r="S222">
        <v>6450</v>
      </c>
      <c r="T222" t="s">
        <v>11685</v>
      </c>
      <c r="V222" t="s">
        <v>11687</v>
      </c>
      <c r="W222">
        <v>45624</v>
      </c>
      <c r="X222">
        <v>7679</v>
      </c>
      <c r="Y222" t="s">
        <v>11685</v>
      </c>
      <c r="Z222" t="s">
        <v>16411</v>
      </c>
      <c r="AA222" t="s">
        <v>5703</v>
      </c>
      <c r="AB222" t="s">
        <v>5703</v>
      </c>
      <c r="AD222" t="s">
        <v>16411</v>
      </c>
      <c r="AL222" t="str">
        <f>IF(PLAYERIDMAP2[[#This Row],[POS]]="C",MAX(AL$1:AL221)+1,"")</f>
        <v/>
      </c>
      <c r="AM222" t="str">
        <f>IFERROR(INDEX(PLAYERIDMAP2[PLAYERNAME],MATCH(ROW()-ROW(AM$1),CATCHERS,0)),"")</f>
        <v/>
      </c>
      <c r="AN222" t="str">
        <f>IF(PLAYERIDMAP2[[#This Row],[POS]]="1B",MAX(AN$1:AN221)+1,"")</f>
        <v/>
      </c>
      <c r="AO222" t="str">
        <f>IFERROR(INDEX(PLAYERIDMAP2[PLAYERNAME],MATCH(ROW()-ROW(AO$1),FIRSTBASE,0)),"")</f>
        <v/>
      </c>
      <c r="AP222" t="str">
        <f>IF(PLAYERIDMAP2[[#This Row],[POS]]="2B",MAX(AP$1:AP221)+1,"")</f>
        <v/>
      </c>
      <c r="AQ222" t="str">
        <f>IFERROR(INDEX(PLAYERIDMAP2[PLAYERNAME],MATCH(ROW()-ROW(AQ$1),SECONDBASE,0)),"")</f>
        <v/>
      </c>
      <c r="AR222" t="str">
        <f>IF(PLAYERIDMAP2[[#This Row],[POS]]="3B",MAX(AR$1:AR221)+1,"")</f>
        <v/>
      </c>
      <c r="AS222" t="str">
        <f>IFERROR(INDEX(PLAYERIDMAP2[PLAYERNAME],MATCH(ROW()-ROW(AS$1),THIRDBASE,0)),"")</f>
        <v/>
      </c>
      <c r="AT222" t="str">
        <f>IF(PLAYERIDMAP2[[#This Row],[POS]]="SS",MAX(AT$1:AT221)+1,"")</f>
        <v/>
      </c>
      <c r="AU222" t="str">
        <f>IFERROR(INDEX(PLAYERIDMAP2[PLAYERNAME],MATCH(ROW()-ROW(AU$1),SHORTSTOP,0)),"")</f>
        <v/>
      </c>
      <c r="AV222" t="str">
        <f>IF(PLAYERIDMAP2[[#This Row],[POS]]="OF",MAX(AV$1:AV221)+1,"")</f>
        <v/>
      </c>
      <c r="AW222" t="str">
        <f>IFERROR(INDEX(PLAYERIDMAP2[PLAYERNAME],MATCH(ROW()-ROW(AW$1),OUTFIELD,0)),"")</f>
        <v>Chris Parmelee</v>
      </c>
      <c r="AX222" t="str">
        <f>IF(PLAYERIDMAP2[[#This Row],[POS]]&lt;&gt;"P",MAX(AX$1:AX221)+1,"")</f>
        <v/>
      </c>
      <c r="AY222" t="str">
        <f>IFERROR(INDEX(PLAYERIDMAP2[PLAYERNAME],MATCH(ROW()-ROW(AY$1),HITTERS,0)),"")</f>
        <v>Jarrod Dyson</v>
      </c>
      <c r="AZ222">
        <f>IF(PLAYERIDMAP2[[#This Row],[POS]]="P",MAX(AZ$1:AZ221)+1,"")</f>
        <v>102</v>
      </c>
      <c r="BA222" t="str">
        <f>IFERROR(INDEX(PLAYERIDMAP2[PLAYERNAME],MATCH(ROW()-ROW(BA$1),PITCHERS,0)),"")</f>
        <v>Chuckie Fick</v>
      </c>
    </row>
    <row r="223" spans="1:53" x14ac:dyDescent="0.25">
      <c r="A223" t="s">
        <v>11688</v>
      </c>
      <c r="B223" t="s">
        <v>9849</v>
      </c>
      <c r="C223" s="1">
        <v>28721</v>
      </c>
      <c r="D223" t="s">
        <v>16985</v>
      </c>
      <c r="E223" t="s">
        <v>18464</v>
      </c>
      <c r="F223" t="s">
        <v>10987</v>
      </c>
      <c r="G223" t="s">
        <v>14693</v>
      </c>
      <c r="H223" t="s">
        <v>10988</v>
      </c>
      <c r="I223" t="s">
        <v>18465</v>
      </c>
      <c r="J223" t="s">
        <v>9849</v>
      </c>
      <c r="K223">
        <v>425626</v>
      </c>
      <c r="L223" t="s">
        <v>9849</v>
      </c>
      <c r="M223">
        <v>223612</v>
      </c>
      <c r="N223" t="s">
        <v>9849</v>
      </c>
      <c r="O223" t="s">
        <v>11689</v>
      </c>
      <c r="P223" t="s">
        <v>11688</v>
      </c>
      <c r="Q223">
        <v>7132</v>
      </c>
      <c r="R223" t="s">
        <v>9849</v>
      </c>
      <c r="S223">
        <v>5469</v>
      </c>
      <c r="T223" t="s">
        <v>9849</v>
      </c>
      <c r="V223" t="s">
        <v>11690</v>
      </c>
      <c r="W223">
        <v>16660</v>
      </c>
      <c r="X223">
        <v>7132</v>
      </c>
      <c r="Y223" t="s">
        <v>9849</v>
      </c>
      <c r="Z223" t="s">
        <v>11691</v>
      </c>
      <c r="AA223" t="s">
        <v>10958</v>
      </c>
      <c r="AB223" t="s">
        <v>10958</v>
      </c>
      <c r="AC223" t="s">
        <v>9849</v>
      </c>
      <c r="AD223" t="s">
        <v>11691</v>
      </c>
      <c r="AE223">
        <v>7072</v>
      </c>
      <c r="AF223" t="s">
        <v>9849</v>
      </c>
      <c r="AG223">
        <v>12268</v>
      </c>
      <c r="AH223" t="s">
        <v>9849</v>
      </c>
      <c r="AL223" t="str">
        <f>IF(PLAYERIDMAP2[[#This Row],[POS]]="C",MAX(AL$1:AL222)+1,"")</f>
        <v/>
      </c>
      <c r="AM223" t="str">
        <f>IFERROR(INDEX(PLAYERIDMAP2[PLAYERNAME],MATCH(ROW()-ROW(AM$1),CATCHERS,0)),"")</f>
        <v/>
      </c>
      <c r="AN223" t="str">
        <f>IF(PLAYERIDMAP2[[#This Row],[POS]]="1B",MAX(AN$1:AN222)+1,"")</f>
        <v/>
      </c>
      <c r="AO223" t="str">
        <f>IFERROR(INDEX(PLAYERIDMAP2[PLAYERNAME],MATCH(ROW()-ROW(AO$1),FIRSTBASE,0)),"")</f>
        <v/>
      </c>
      <c r="AP223" t="str">
        <f>IF(PLAYERIDMAP2[[#This Row],[POS]]="2B",MAX(AP$1:AP222)+1,"")</f>
        <v/>
      </c>
      <c r="AQ223" t="str">
        <f>IFERROR(INDEX(PLAYERIDMAP2[PLAYERNAME],MATCH(ROW()-ROW(AQ$1),SECONDBASE,0)),"")</f>
        <v/>
      </c>
      <c r="AR223" t="str">
        <f>IF(PLAYERIDMAP2[[#This Row],[POS]]="3B",MAX(AR$1:AR222)+1,"")</f>
        <v/>
      </c>
      <c r="AS223" t="str">
        <f>IFERROR(INDEX(PLAYERIDMAP2[PLAYERNAME],MATCH(ROW()-ROW(AS$1),THIRDBASE,0)),"")</f>
        <v/>
      </c>
      <c r="AT223" t="str">
        <f>IF(PLAYERIDMAP2[[#This Row],[POS]]="SS",MAX(AT$1:AT222)+1,"")</f>
        <v/>
      </c>
      <c r="AU223" t="str">
        <f>IFERROR(INDEX(PLAYERIDMAP2[PLAYERNAME],MATCH(ROW()-ROW(AU$1),SHORTSTOP,0)),"")</f>
        <v/>
      </c>
      <c r="AV223" t="str">
        <f>IF(PLAYERIDMAP2[[#This Row],[POS]]="OF",MAX(AV$1:AV222)+1,"")</f>
        <v/>
      </c>
      <c r="AW223" t="str">
        <f>IFERROR(INDEX(PLAYERIDMAP2[PLAYERNAME],MATCH(ROW()-ROW(AW$1),OUTFIELD,0)),"")</f>
        <v>Gerardo Parra</v>
      </c>
      <c r="AX223" t="str">
        <f>IF(PLAYERIDMAP2[[#This Row],[POS]]&lt;&gt;"P",MAX(AX$1:AX222)+1,"")</f>
        <v/>
      </c>
      <c r="AY223" t="str">
        <f>IFERROR(INDEX(PLAYERIDMAP2[PLAYERNAME],MATCH(ROW()-ROW(AY$1),HITTERS,0)),"")</f>
        <v>Adam Eaton</v>
      </c>
      <c r="AZ223">
        <f>IF(PLAYERIDMAP2[[#This Row],[POS]]="P",MAX(AZ$1:AZ222)+1,"")</f>
        <v>103</v>
      </c>
      <c r="BA223" t="str">
        <f>IFERROR(INDEX(PLAYERIDMAP2[PLAYERNAME],MATCH(ROW()-ROW(BA$1),PITCHERS,0)),"")</f>
        <v>Josh Fields</v>
      </c>
    </row>
    <row r="224" spans="1:53" x14ac:dyDescent="0.25">
      <c r="A224" t="s">
        <v>11692</v>
      </c>
      <c r="B224" t="s">
        <v>5270</v>
      </c>
      <c r="C224" s="1">
        <v>32060</v>
      </c>
      <c r="D224" t="s">
        <v>17556</v>
      </c>
      <c r="E224" t="s">
        <v>17557</v>
      </c>
      <c r="F224" t="s">
        <v>11053</v>
      </c>
      <c r="G224" t="s">
        <v>16838</v>
      </c>
      <c r="H224" t="s">
        <v>5706</v>
      </c>
      <c r="I224" t="s">
        <v>17558</v>
      </c>
      <c r="J224" t="s">
        <v>5270</v>
      </c>
      <c r="K224">
        <v>502133</v>
      </c>
      <c r="L224" t="s">
        <v>5270</v>
      </c>
      <c r="M224">
        <v>1208646</v>
      </c>
      <c r="N224" t="s">
        <v>5270</v>
      </c>
      <c r="O224" t="s">
        <v>11693</v>
      </c>
      <c r="P224" t="s">
        <v>11692</v>
      </c>
      <c r="Q224">
        <v>8639</v>
      </c>
      <c r="R224" t="s">
        <v>5270</v>
      </c>
      <c r="S224">
        <v>30154</v>
      </c>
      <c r="T224" t="s">
        <v>5270</v>
      </c>
      <c r="V224" t="s">
        <v>11694</v>
      </c>
      <c r="W224">
        <v>50142</v>
      </c>
      <c r="X224">
        <v>8639</v>
      </c>
      <c r="Y224" t="s">
        <v>5270</v>
      </c>
      <c r="Z224" t="s">
        <v>16412</v>
      </c>
      <c r="AA224" t="s">
        <v>10958</v>
      </c>
      <c r="AB224" t="s">
        <v>5703</v>
      </c>
      <c r="AD224" t="s">
        <v>16412</v>
      </c>
      <c r="AL224" t="str">
        <f>IF(PLAYERIDMAP2[[#This Row],[POS]]="C",MAX(AL$1:AL223)+1,"")</f>
        <v/>
      </c>
      <c r="AM224" t="str">
        <f>IFERROR(INDEX(PLAYERIDMAP2[PLAYERNAME],MATCH(ROW()-ROW(AM$1),CATCHERS,0)),"")</f>
        <v/>
      </c>
      <c r="AN224" t="str">
        <f>IF(PLAYERIDMAP2[[#This Row],[POS]]="1B",MAX(AN$1:AN223)+1,"")</f>
        <v/>
      </c>
      <c r="AO224" t="str">
        <f>IFERROR(INDEX(PLAYERIDMAP2[PLAYERNAME],MATCH(ROW()-ROW(AO$1),FIRSTBASE,0)),"")</f>
        <v/>
      </c>
      <c r="AP224">
        <f>IF(PLAYERIDMAP2[[#This Row],[POS]]="2B",MAX(AP$1:AP223)+1,"")</f>
        <v>16</v>
      </c>
      <c r="AQ224" t="str">
        <f>IFERROR(INDEX(PLAYERIDMAP2[PLAYERNAME],MATCH(ROW()-ROW(AQ$1),SECONDBASE,0)),"")</f>
        <v/>
      </c>
      <c r="AR224" t="str">
        <f>IF(PLAYERIDMAP2[[#This Row],[POS]]="3B",MAX(AR$1:AR223)+1,"")</f>
        <v/>
      </c>
      <c r="AS224" t="str">
        <f>IFERROR(INDEX(PLAYERIDMAP2[PLAYERNAME],MATCH(ROW()-ROW(AS$1),THIRDBASE,0)),"")</f>
        <v/>
      </c>
      <c r="AT224" t="str">
        <f>IF(PLAYERIDMAP2[[#This Row],[POS]]="SS",MAX(AT$1:AT223)+1,"")</f>
        <v/>
      </c>
      <c r="AU224" t="str">
        <f>IFERROR(INDEX(PLAYERIDMAP2[PLAYERNAME],MATCH(ROW()-ROW(AU$1),SHORTSTOP,0)),"")</f>
        <v/>
      </c>
      <c r="AV224" t="str">
        <f>IF(PLAYERIDMAP2[[#This Row],[POS]]="OF",MAX(AV$1:AV223)+1,"")</f>
        <v/>
      </c>
      <c r="AW224" t="str">
        <f>IFERROR(INDEX(PLAYERIDMAP2[PLAYERNAME],MATCH(ROW()-ROW(AW$1),OUTFIELD,0)),"")</f>
        <v>Corey Patterson</v>
      </c>
      <c r="AX224">
        <f>IF(PLAYERIDMAP2[[#This Row],[POS]]&lt;&gt;"P",MAX(AX$1:AX223)+1,"")</f>
        <v>120</v>
      </c>
      <c r="AY224" t="str">
        <f>IFERROR(INDEX(PLAYERIDMAP2[PLAYERNAME],MATCH(ROW()-ROW(AY$1),HITTERS,0)),"")</f>
        <v>David Eckstein</v>
      </c>
      <c r="AZ224" t="str">
        <f>IF(PLAYERIDMAP2[[#This Row],[POS]]="P",MAX(AZ$1:AZ223)+1,"")</f>
        <v/>
      </c>
      <c r="BA224" t="str">
        <f>IFERROR(INDEX(PLAYERIDMAP2[PLAYERNAME],MATCH(ROW()-ROW(BA$1),PITCHERS,0)),"")</f>
        <v>Casey Fien</v>
      </c>
    </row>
    <row r="225" spans="1:53" x14ac:dyDescent="0.25">
      <c r="A225" t="s">
        <v>11695</v>
      </c>
      <c r="B225" t="s">
        <v>9747</v>
      </c>
      <c r="C225" s="1">
        <v>31616</v>
      </c>
      <c r="D225" t="s">
        <v>16840</v>
      </c>
      <c r="E225" t="s">
        <v>19052</v>
      </c>
      <c r="F225" t="s">
        <v>10992</v>
      </c>
      <c r="G225" t="s">
        <v>14693</v>
      </c>
      <c r="H225" t="s">
        <v>10988</v>
      </c>
      <c r="I225" t="s">
        <v>19053</v>
      </c>
      <c r="J225" t="s">
        <v>9747</v>
      </c>
      <c r="K225">
        <v>446398</v>
      </c>
      <c r="L225" t="s">
        <v>9747</v>
      </c>
      <c r="M225">
        <v>1655625</v>
      </c>
      <c r="N225" t="s">
        <v>9747</v>
      </c>
      <c r="O225" t="s">
        <v>11696</v>
      </c>
      <c r="P225" t="s">
        <v>11695</v>
      </c>
      <c r="Q225">
        <v>9055</v>
      </c>
      <c r="R225" t="s">
        <v>9747</v>
      </c>
      <c r="S225">
        <v>30034</v>
      </c>
      <c r="T225" t="s">
        <v>9747</v>
      </c>
      <c r="V225" t="s">
        <v>11697</v>
      </c>
      <c r="W225">
        <v>57666</v>
      </c>
      <c r="X225">
        <v>9055</v>
      </c>
      <c r="Y225" t="s">
        <v>9747</v>
      </c>
      <c r="Z225" t="s">
        <v>16413</v>
      </c>
      <c r="AA225" t="s">
        <v>5703</v>
      </c>
      <c r="AB225" t="s">
        <v>5703</v>
      </c>
      <c r="AD225" t="s">
        <v>16413</v>
      </c>
      <c r="AL225" t="str">
        <f>IF(PLAYERIDMAP2[[#This Row],[POS]]="C",MAX(AL$1:AL224)+1,"")</f>
        <v/>
      </c>
      <c r="AM225" t="str">
        <f>IFERROR(INDEX(PLAYERIDMAP2[PLAYERNAME],MATCH(ROW()-ROW(AM$1),CATCHERS,0)),"")</f>
        <v/>
      </c>
      <c r="AN225" t="str">
        <f>IF(PLAYERIDMAP2[[#This Row],[POS]]="1B",MAX(AN$1:AN224)+1,"")</f>
        <v/>
      </c>
      <c r="AO225" t="str">
        <f>IFERROR(INDEX(PLAYERIDMAP2[PLAYERNAME],MATCH(ROW()-ROW(AO$1),FIRSTBASE,0)),"")</f>
        <v/>
      </c>
      <c r="AP225" t="str">
        <f>IF(PLAYERIDMAP2[[#This Row],[POS]]="2B",MAX(AP$1:AP224)+1,"")</f>
        <v/>
      </c>
      <c r="AQ225" t="str">
        <f>IFERROR(INDEX(PLAYERIDMAP2[PLAYERNAME],MATCH(ROW()-ROW(AQ$1),SECONDBASE,0)),"")</f>
        <v/>
      </c>
      <c r="AR225" t="str">
        <f>IF(PLAYERIDMAP2[[#This Row],[POS]]="3B",MAX(AR$1:AR224)+1,"")</f>
        <v/>
      </c>
      <c r="AS225" t="str">
        <f>IFERROR(INDEX(PLAYERIDMAP2[PLAYERNAME],MATCH(ROW()-ROW(AS$1),THIRDBASE,0)),"")</f>
        <v/>
      </c>
      <c r="AT225" t="str">
        <f>IF(PLAYERIDMAP2[[#This Row],[POS]]="SS",MAX(AT$1:AT224)+1,"")</f>
        <v/>
      </c>
      <c r="AU225" t="str">
        <f>IFERROR(INDEX(PLAYERIDMAP2[PLAYERNAME],MATCH(ROW()-ROW(AU$1),SHORTSTOP,0)),"")</f>
        <v/>
      </c>
      <c r="AV225" t="str">
        <f>IF(PLAYERIDMAP2[[#This Row],[POS]]="OF",MAX(AV$1:AV224)+1,"")</f>
        <v/>
      </c>
      <c r="AW225" t="str">
        <f>IFERROR(INDEX(PLAYERIDMAP2[PLAYERNAME],MATCH(ROW()-ROW(AW$1),OUTFIELD,0)),"")</f>
        <v>Xavier Paul</v>
      </c>
      <c r="AX225" t="str">
        <f>IF(PLAYERIDMAP2[[#This Row],[POS]]&lt;&gt;"P",MAX(AX$1:AX224)+1,"")</f>
        <v/>
      </c>
      <c r="AY225" t="str">
        <f>IFERROR(INDEX(PLAYERIDMAP2[PLAYERNAME],MATCH(ROW()-ROW(AY$1),HITTERS,0)),"")</f>
        <v>Jim Edmonds</v>
      </c>
      <c r="AZ225">
        <f>IF(PLAYERIDMAP2[[#This Row],[POS]]="P",MAX(AZ$1:AZ224)+1,"")</f>
        <v>104</v>
      </c>
      <c r="BA225" t="str">
        <f>IFERROR(INDEX(PLAYERIDMAP2[PLAYERNAME],MATCH(ROW()-ROW(BA$1),PITCHERS,0)),"")</f>
        <v>Mike Fiers</v>
      </c>
    </row>
    <row r="226" spans="1:53" x14ac:dyDescent="0.25">
      <c r="A226" t="s">
        <v>11698</v>
      </c>
      <c r="B226" t="s">
        <v>9638</v>
      </c>
      <c r="C226" s="1">
        <v>30657</v>
      </c>
      <c r="D226" t="s">
        <v>19185</v>
      </c>
      <c r="E226" t="s">
        <v>16936</v>
      </c>
      <c r="F226" t="s">
        <v>11016</v>
      </c>
      <c r="G226" t="s">
        <v>11016</v>
      </c>
      <c r="H226" t="s">
        <v>10988</v>
      </c>
      <c r="I226" t="s">
        <v>20804</v>
      </c>
      <c r="J226" t="s">
        <v>9638</v>
      </c>
      <c r="K226">
        <v>433584</v>
      </c>
      <c r="L226" t="s">
        <v>11699</v>
      </c>
      <c r="M226">
        <v>533051</v>
      </c>
      <c r="N226" t="s">
        <v>11699</v>
      </c>
      <c r="O226" t="s">
        <v>11700</v>
      </c>
      <c r="P226" t="s">
        <v>11698</v>
      </c>
      <c r="Q226">
        <v>7603</v>
      </c>
      <c r="R226" t="s">
        <v>11699</v>
      </c>
      <c r="S226">
        <v>6356</v>
      </c>
      <c r="T226" t="s">
        <v>9638</v>
      </c>
      <c r="V226" t="s">
        <v>11701</v>
      </c>
      <c r="W226">
        <v>33548</v>
      </c>
      <c r="X226">
        <v>7603</v>
      </c>
      <c r="Y226" t="s">
        <v>9638</v>
      </c>
      <c r="Z226" t="s">
        <v>20805</v>
      </c>
      <c r="AA226" t="s">
        <v>5703</v>
      </c>
      <c r="AB226" t="s">
        <v>5703</v>
      </c>
      <c r="AD226" t="s">
        <v>11702</v>
      </c>
      <c r="AE226">
        <v>7873</v>
      </c>
      <c r="AF226" t="s">
        <v>9638</v>
      </c>
      <c r="AG226">
        <v>5768</v>
      </c>
      <c r="AH226" t="s">
        <v>9638</v>
      </c>
      <c r="AL226" t="str">
        <f>IF(PLAYERIDMAP2[[#This Row],[POS]]="C",MAX(AL$1:AL225)+1,"")</f>
        <v/>
      </c>
      <c r="AM226" t="str">
        <f>IFERROR(INDEX(PLAYERIDMAP2[PLAYERNAME],MATCH(ROW()-ROW(AM$1),CATCHERS,0)),"")</f>
        <v/>
      </c>
      <c r="AN226" t="str">
        <f>IF(PLAYERIDMAP2[[#This Row],[POS]]="1B",MAX(AN$1:AN225)+1,"")</f>
        <v/>
      </c>
      <c r="AO226" t="str">
        <f>IFERROR(INDEX(PLAYERIDMAP2[PLAYERNAME],MATCH(ROW()-ROW(AO$1),FIRSTBASE,0)),"")</f>
        <v/>
      </c>
      <c r="AP226" t="str">
        <f>IF(PLAYERIDMAP2[[#This Row],[POS]]="2B",MAX(AP$1:AP225)+1,"")</f>
        <v/>
      </c>
      <c r="AQ226" t="str">
        <f>IFERROR(INDEX(PLAYERIDMAP2[PLAYERNAME],MATCH(ROW()-ROW(AQ$1),SECONDBASE,0)),"")</f>
        <v/>
      </c>
      <c r="AR226" t="str">
        <f>IF(PLAYERIDMAP2[[#This Row],[POS]]="3B",MAX(AR$1:AR225)+1,"")</f>
        <v/>
      </c>
      <c r="AS226" t="str">
        <f>IFERROR(INDEX(PLAYERIDMAP2[PLAYERNAME],MATCH(ROW()-ROW(AS$1),THIRDBASE,0)),"")</f>
        <v/>
      </c>
      <c r="AT226" t="str">
        <f>IF(PLAYERIDMAP2[[#This Row],[POS]]="SS",MAX(AT$1:AT225)+1,"")</f>
        <v/>
      </c>
      <c r="AU226" t="str">
        <f>IFERROR(INDEX(PLAYERIDMAP2[PLAYERNAME],MATCH(ROW()-ROW(AU$1),SHORTSTOP,0)),"")</f>
        <v/>
      </c>
      <c r="AV226" t="str">
        <f>IF(PLAYERIDMAP2[[#This Row],[POS]]="OF",MAX(AV$1:AV225)+1,"")</f>
        <v/>
      </c>
      <c r="AW226" t="str">
        <f>IFERROR(INDEX(PLAYERIDMAP2[PLAYERNAME],MATCH(ROW()-ROW(AW$1),OUTFIELD,0)),"")</f>
        <v>Joc Pederson</v>
      </c>
      <c r="AX226" t="str">
        <f>IF(PLAYERIDMAP2[[#This Row],[POS]]&lt;&gt;"P",MAX(AX$1:AX225)+1,"")</f>
        <v/>
      </c>
      <c r="AY226" t="str">
        <f>IFERROR(INDEX(PLAYERIDMAP2[PLAYERNAME],MATCH(ROW()-ROW(AY$1),HITTERS,0)),"")</f>
        <v>A.J. Ellis</v>
      </c>
      <c r="AZ226">
        <f>IF(PLAYERIDMAP2[[#This Row],[POS]]="P",MAX(AZ$1:AZ225)+1,"")</f>
        <v>105</v>
      </c>
      <c r="BA226" t="str">
        <f>IFERROR(INDEX(PLAYERIDMAP2[PLAYERNAME],MATCH(ROW()-ROW(BA$1),PITCHERS,0)),"")</f>
        <v>Stephen Fife</v>
      </c>
    </row>
    <row r="227" spans="1:53" x14ac:dyDescent="0.25">
      <c r="A227" t="s">
        <v>11703</v>
      </c>
      <c r="B227" t="s">
        <v>9067</v>
      </c>
      <c r="C227" s="1">
        <v>31185</v>
      </c>
      <c r="D227" t="s">
        <v>16840</v>
      </c>
      <c r="E227" t="s">
        <v>18024</v>
      </c>
      <c r="F227" t="s">
        <v>11062</v>
      </c>
      <c r="G227" t="s">
        <v>16838</v>
      </c>
      <c r="H227" t="s">
        <v>10988</v>
      </c>
      <c r="I227" t="s">
        <v>19276</v>
      </c>
      <c r="J227" t="s">
        <v>9067</v>
      </c>
      <c r="K227">
        <v>502165</v>
      </c>
      <c r="L227" t="s">
        <v>9067</v>
      </c>
      <c r="M227">
        <v>1638973</v>
      </c>
      <c r="N227" t="s">
        <v>11704</v>
      </c>
      <c r="O227" t="s">
        <v>11705</v>
      </c>
      <c r="P227" t="s">
        <v>11703</v>
      </c>
      <c r="Q227">
        <v>8335</v>
      </c>
      <c r="R227" t="s">
        <v>11706</v>
      </c>
      <c r="S227">
        <v>29221</v>
      </c>
      <c r="T227" t="s">
        <v>11706</v>
      </c>
      <c r="V227" t="s">
        <v>11707</v>
      </c>
      <c r="W227">
        <v>50164</v>
      </c>
      <c r="X227">
        <v>8335</v>
      </c>
      <c r="Y227" t="s">
        <v>9067</v>
      </c>
      <c r="Z227" t="s">
        <v>16414</v>
      </c>
      <c r="AA227" t="s">
        <v>5703</v>
      </c>
      <c r="AB227" t="s">
        <v>5703</v>
      </c>
      <c r="AD227" t="s">
        <v>16414</v>
      </c>
      <c r="AL227" t="str">
        <f>IF(PLAYERIDMAP2[[#This Row],[POS]]="C",MAX(AL$1:AL226)+1,"")</f>
        <v/>
      </c>
      <c r="AM227" t="str">
        <f>IFERROR(INDEX(PLAYERIDMAP2[PLAYERNAME],MATCH(ROW()-ROW(AM$1),CATCHERS,0)),"")</f>
        <v/>
      </c>
      <c r="AN227" t="str">
        <f>IF(PLAYERIDMAP2[[#This Row],[POS]]="1B",MAX(AN$1:AN226)+1,"")</f>
        <v/>
      </c>
      <c r="AO227" t="str">
        <f>IFERROR(INDEX(PLAYERIDMAP2[PLAYERNAME],MATCH(ROW()-ROW(AO$1),FIRSTBASE,0)),"")</f>
        <v/>
      </c>
      <c r="AP227" t="str">
        <f>IF(PLAYERIDMAP2[[#This Row],[POS]]="2B",MAX(AP$1:AP226)+1,"")</f>
        <v/>
      </c>
      <c r="AQ227" t="str">
        <f>IFERROR(INDEX(PLAYERIDMAP2[PLAYERNAME],MATCH(ROW()-ROW(AQ$1),SECONDBASE,0)),"")</f>
        <v/>
      </c>
      <c r="AR227" t="str">
        <f>IF(PLAYERIDMAP2[[#This Row],[POS]]="3B",MAX(AR$1:AR226)+1,"")</f>
        <v/>
      </c>
      <c r="AS227" t="str">
        <f>IFERROR(INDEX(PLAYERIDMAP2[PLAYERNAME],MATCH(ROW()-ROW(AS$1),THIRDBASE,0)),"")</f>
        <v/>
      </c>
      <c r="AT227" t="str">
        <f>IF(PLAYERIDMAP2[[#This Row],[POS]]="SS",MAX(AT$1:AT226)+1,"")</f>
        <v/>
      </c>
      <c r="AU227" t="str">
        <f>IFERROR(INDEX(PLAYERIDMAP2[PLAYERNAME],MATCH(ROW()-ROW(AU$1),SHORTSTOP,0)),"")</f>
        <v/>
      </c>
      <c r="AV227" t="str">
        <f>IF(PLAYERIDMAP2[[#This Row],[POS]]="OF",MAX(AV$1:AV226)+1,"")</f>
        <v/>
      </c>
      <c r="AW227" t="str">
        <f>IFERROR(INDEX(PLAYERIDMAP2[PLAYERNAME],MATCH(ROW()-ROW(AW$1),OUTFIELD,0)),"")</f>
        <v>Carlos Peguero</v>
      </c>
      <c r="AX227" t="str">
        <f>IF(PLAYERIDMAP2[[#This Row],[POS]]&lt;&gt;"P",MAX(AX$1:AX226)+1,"")</f>
        <v/>
      </c>
      <c r="AY227" t="str">
        <f>IFERROR(INDEX(PLAYERIDMAP2[PLAYERNAME],MATCH(ROW()-ROW(AY$1),HITTERS,0)),"")</f>
        <v>Mark Ellis</v>
      </c>
      <c r="AZ227">
        <f>IF(PLAYERIDMAP2[[#This Row],[POS]]="P",MAX(AZ$1:AZ226)+1,"")</f>
        <v>106</v>
      </c>
      <c r="BA227" t="str">
        <f>IFERROR(INDEX(PLAYERIDMAP2[PLAYERNAME],MATCH(ROW()-ROW(BA$1),PITCHERS,0)),"")</f>
        <v>Pedro Figueroa</v>
      </c>
    </row>
    <row r="228" spans="1:53" x14ac:dyDescent="0.25">
      <c r="A228" t="s">
        <v>11708</v>
      </c>
      <c r="B228" t="s">
        <v>10225</v>
      </c>
      <c r="C228" s="1">
        <v>27511</v>
      </c>
      <c r="D228" t="s">
        <v>16985</v>
      </c>
      <c r="E228" t="s">
        <v>18024</v>
      </c>
      <c r="F228" t="s">
        <v>11016</v>
      </c>
      <c r="G228" t="s">
        <v>11016</v>
      </c>
      <c r="H228" t="s">
        <v>10988</v>
      </c>
      <c r="I228" t="s">
        <v>19208</v>
      </c>
      <c r="K228">
        <v>112020</v>
      </c>
      <c r="L228" t="s">
        <v>10225</v>
      </c>
      <c r="M228">
        <v>7495</v>
      </c>
      <c r="N228" t="s">
        <v>10225</v>
      </c>
      <c r="O228" t="s">
        <v>11709</v>
      </c>
      <c r="P228" t="s">
        <v>11708</v>
      </c>
      <c r="Q228">
        <v>5771</v>
      </c>
      <c r="R228" t="s">
        <v>10225</v>
      </c>
      <c r="S228">
        <v>3610</v>
      </c>
      <c r="T228" t="s">
        <v>10225</v>
      </c>
      <c r="V228" t="s">
        <v>11710</v>
      </c>
      <c r="W228">
        <v>975</v>
      </c>
      <c r="X228">
        <v>5771</v>
      </c>
      <c r="Y228" t="s">
        <v>10225</v>
      </c>
      <c r="Z228" t="s">
        <v>16415</v>
      </c>
      <c r="AA228" t="s">
        <v>5703</v>
      </c>
      <c r="AB228" t="s">
        <v>5703</v>
      </c>
      <c r="AD228" t="s">
        <v>16415</v>
      </c>
      <c r="AL228" t="str">
        <f>IF(PLAYERIDMAP2[[#This Row],[POS]]="C",MAX(AL$1:AL227)+1,"")</f>
        <v/>
      </c>
      <c r="AM228" t="str">
        <f>IFERROR(INDEX(PLAYERIDMAP2[PLAYERNAME],MATCH(ROW()-ROW(AM$1),CATCHERS,0)),"")</f>
        <v/>
      </c>
      <c r="AN228" t="str">
        <f>IF(PLAYERIDMAP2[[#This Row],[POS]]="1B",MAX(AN$1:AN227)+1,"")</f>
        <v/>
      </c>
      <c r="AO228" t="str">
        <f>IFERROR(INDEX(PLAYERIDMAP2[PLAYERNAME],MATCH(ROW()-ROW(AO$1),FIRSTBASE,0)),"")</f>
        <v/>
      </c>
      <c r="AP228" t="str">
        <f>IF(PLAYERIDMAP2[[#This Row],[POS]]="2B",MAX(AP$1:AP227)+1,"")</f>
        <v/>
      </c>
      <c r="AQ228" t="str">
        <f>IFERROR(INDEX(PLAYERIDMAP2[PLAYERNAME],MATCH(ROW()-ROW(AQ$1),SECONDBASE,0)),"")</f>
        <v/>
      </c>
      <c r="AR228" t="str">
        <f>IF(PLAYERIDMAP2[[#This Row],[POS]]="3B",MAX(AR$1:AR227)+1,"")</f>
        <v/>
      </c>
      <c r="AS228" t="str">
        <f>IFERROR(INDEX(PLAYERIDMAP2[PLAYERNAME],MATCH(ROW()-ROW(AS$1),THIRDBASE,0)),"")</f>
        <v/>
      </c>
      <c r="AT228" t="str">
        <f>IF(PLAYERIDMAP2[[#This Row],[POS]]="SS",MAX(AT$1:AT227)+1,"")</f>
        <v/>
      </c>
      <c r="AU228" t="str">
        <f>IFERROR(INDEX(PLAYERIDMAP2[PLAYERNAME],MATCH(ROW()-ROW(AU$1),SHORTSTOP,0)),"")</f>
        <v/>
      </c>
      <c r="AV228" t="str">
        <f>IF(PLAYERIDMAP2[[#This Row],[POS]]="OF",MAX(AV$1:AV227)+1,"")</f>
        <v/>
      </c>
      <c r="AW228" t="str">
        <f>IFERROR(INDEX(PLAYERIDMAP2[PLAYERNAME],MATCH(ROW()-ROW(AW$1),OUTFIELD,0)),"")</f>
        <v>Francisco Peguero</v>
      </c>
      <c r="AX228" t="str">
        <f>IF(PLAYERIDMAP2[[#This Row],[POS]]&lt;&gt;"P",MAX(AX$1:AX227)+1,"")</f>
        <v/>
      </c>
      <c r="AY228" t="str">
        <f>IFERROR(INDEX(PLAYERIDMAP2[PLAYERNAME],MATCH(ROW()-ROW(AY$1),HITTERS,0)),"")</f>
        <v>Jacoby Ellsbury</v>
      </c>
      <c r="AZ228">
        <f>IF(PLAYERIDMAP2[[#This Row],[POS]]="P",MAX(AZ$1:AZ227)+1,"")</f>
        <v>107</v>
      </c>
      <c r="BA228" t="str">
        <f>IFERROR(INDEX(PLAYERIDMAP2[PLAYERNAME],MATCH(ROW()-ROW(BA$1),PITCHERS,0)),"")</f>
        <v>Brandon Finnegan</v>
      </c>
    </row>
    <row r="229" spans="1:53" x14ac:dyDescent="0.25">
      <c r="A229" t="s">
        <v>11711</v>
      </c>
      <c r="B229" t="s">
        <v>10225</v>
      </c>
      <c r="C229" s="1">
        <v>31407</v>
      </c>
      <c r="D229" t="s">
        <v>16985</v>
      </c>
      <c r="E229" t="s">
        <v>18024</v>
      </c>
      <c r="F229" t="s">
        <v>11053</v>
      </c>
      <c r="G229" t="s">
        <v>16838</v>
      </c>
      <c r="H229" t="s">
        <v>10988</v>
      </c>
      <c r="I229" t="s">
        <v>20784</v>
      </c>
      <c r="K229">
        <v>452764</v>
      </c>
      <c r="L229" t="s">
        <v>10225</v>
      </c>
      <c r="M229">
        <v>1797883</v>
      </c>
      <c r="N229" t="s">
        <v>10225</v>
      </c>
      <c r="O229" t="s">
        <v>11712</v>
      </c>
      <c r="P229" t="s">
        <v>11711</v>
      </c>
      <c r="Q229">
        <v>8970</v>
      </c>
      <c r="R229" t="s">
        <v>10225</v>
      </c>
      <c r="S229">
        <v>3610</v>
      </c>
      <c r="T229" t="s">
        <v>10225</v>
      </c>
      <c r="V229" t="s">
        <v>11713</v>
      </c>
      <c r="W229">
        <v>52951</v>
      </c>
      <c r="X229">
        <v>8970</v>
      </c>
      <c r="Y229" t="s">
        <v>10225</v>
      </c>
      <c r="Z229" t="s">
        <v>16415</v>
      </c>
      <c r="AA229" t="s">
        <v>5703</v>
      </c>
      <c r="AB229" t="s">
        <v>5703</v>
      </c>
      <c r="AD229" t="s">
        <v>16415</v>
      </c>
      <c r="AL229" t="str">
        <f>IF(PLAYERIDMAP2[[#This Row],[POS]]="C",MAX(AL$1:AL228)+1,"")</f>
        <v/>
      </c>
      <c r="AM229" t="str">
        <f>IFERROR(INDEX(PLAYERIDMAP2[PLAYERNAME],MATCH(ROW()-ROW(AM$1),CATCHERS,0)),"")</f>
        <v/>
      </c>
      <c r="AN229" t="str">
        <f>IF(PLAYERIDMAP2[[#This Row],[POS]]="1B",MAX(AN$1:AN228)+1,"")</f>
        <v/>
      </c>
      <c r="AO229" t="str">
        <f>IFERROR(INDEX(PLAYERIDMAP2[PLAYERNAME],MATCH(ROW()-ROW(AO$1),FIRSTBASE,0)),"")</f>
        <v/>
      </c>
      <c r="AP229" t="str">
        <f>IF(PLAYERIDMAP2[[#This Row],[POS]]="2B",MAX(AP$1:AP228)+1,"")</f>
        <v/>
      </c>
      <c r="AQ229" t="str">
        <f>IFERROR(INDEX(PLAYERIDMAP2[PLAYERNAME],MATCH(ROW()-ROW(AQ$1),SECONDBASE,0)),"")</f>
        <v/>
      </c>
      <c r="AR229" t="str">
        <f>IF(PLAYERIDMAP2[[#This Row],[POS]]="3B",MAX(AR$1:AR228)+1,"")</f>
        <v/>
      </c>
      <c r="AS229" t="str">
        <f>IFERROR(INDEX(PLAYERIDMAP2[PLAYERNAME],MATCH(ROW()-ROW(AS$1),THIRDBASE,0)),"")</f>
        <v/>
      </c>
      <c r="AT229" t="str">
        <f>IF(PLAYERIDMAP2[[#This Row],[POS]]="SS",MAX(AT$1:AT228)+1,"")</f>
        <v/>
      </c>
      <c r="AU229" t="str">
        <f>IFERROR(INDEX(PLAYERIDMAP2[PLAYERNAME],MATCH(ROW()-ROW(AU$1),SHORTSTOP,0)),"")</f>
        <v/>
      </c>
      <c r="AV229" t="str">
        <f>IF(PLAYERIDMAP2[[#This Row],[POS]]="OF",MAX(AV$1:AV228)+1,"")</f>
        <v/>
      </c>
      <c r="AW229" t="str">
        <f>IFERROR(INDEX(PLAYERIDMAP2[PLAYERNAME],MATCH(ROW()-ROW(AW$1),OUTFIELD,0)),"")</f>
        <v>Hunter Pence</v>
      </c>
      <c r="AX229" t="str">
        <f>IF(PLAYERIDMAP2[[#This Row],[POS]]&lt;&gt;"P",MAX(AX$1:AX228)+1,"")</f>
        <v/>
      </c>
      <c r="AY229" t="str">
        <f>IFERROR(INDEX(PLAYERIDMAP2[PLAYERNAME],MATCH(ROW()-ROW(AY$1),HITTERS,0)),"")</f>
        <v>Jake Elmore</v>
      </c>
      <c r="AZ229">
        <f>IF(PLAYERIDMAP2[[#This Row],[POS]]="P",MAX(AZ$1:AZ228)+1,"")</f>
        <v>108</v>
      </c>
      <c r="BA229" t="str">
        <f>IFERROR(INDEX(PLAYERIDMAP2[PLAYERNAME],MATCH(ROW()-ROW(BA$1),PITCHERS,0)),"")</f>
        <v>Doug Fister</v>
      </c>
    </row>
    <row r="230" spans="1:53" x14ac:dyDescent="0.25">
      <c r="A230" t="s">
        <v>11714</v>
      </c>
      <c r="B230" t="s">
        <v>9404</v>
      </c>
      <c r="C230" s="1">
        <v>31243</v>
      </c>
      <c r="D230" t="s">
        <v>16893</v>
      </c>
      <c r="E230" t="s">
        <v>18024</v>
      </c>
      <c r="F230" t="s">
        <v>11373</v>
      </c>
      <c r="G230" t="s">
        <v>16838</v>
      </c>
      <c r="H230" t="s">
        <v>10988</v>
      </c>
      <c r="I230" t="s">
        <v>18192</v>
      </c>
      <c r="J230" t="s">
        <v>9404</v>
      </c>
      <c r="K230">
        <v>502304</v>
      </c>
      <c r="L230" t="s">
        <v>9404</v>
      </c>
      <c r="M230">
        <v>1537180</v>
      </c>
      <c r="N230" t="s">
        <v>9404</v>
      </c>
      <c r="O230" t="s">
        <v>11715</v>
      </c>
      <c r="P230" t="s">
        <v>11714</v>
      </c>
      <c r="Q230">
        <v>8978</v>
      </c>
      <c r="R230" t="s">
        <v>9404</v>
      </c>
      <c r="S230">
        <v>29698</v>
      </c>
      <c r="T230" t="s">
        <v>9404</v>
      </c>
      <c r="V230" t="s">
        <v>11716</v>
      </c>
      <c r="W230">
        <v>50224</v>
      </c>
      <c r="X230">
        <v>8978</v>
      </c>
      <c r="Y230" t="s">
        <v>9404</v>
      </c>
      <c r="Z230" t="s">
        <v>11717</v>
      </c>
      <c r="AA230" t="s">
        <v>5703</v>
      </c>
      <c r="AB230" t="s">
        <v>5703</v>
      </c>
      <c r="AC230" t="s">
        <v>9404</v>
      </c>
      <c r="AD230" t="s">
        <v>11717</v>
      </c>
      <c r="AE230">
        <v>11829</v>
      </c>
      <c r="AF230" t="s">
        <v>9404</v>
      </c>
      <c r="AG230">
        <v>13410</v>
      </c>
      <c r="AL230" t="str">
        <f>IF(PLAYERIDMAP2[[#This Row],[POS]]="C",MAX(AL$1:AL229)+1,"")</f>
        <v/>
      </c>
      <c r="AM230" t="str">
        <f>IFERROR(INDEX(PLAYERIDMAP2[PLAYERNAME],MATCH(ROW()-ROW(AM$1),CATCHERS,0)),"")</f>
        <v/>
      </c>
      <c r="AN230" t="str">
        <f>IF(PLAYERIDMAP2[[#This Row],[POS]]="1B",MAX(AN$1:AN229)+1,"")</f>
        <v/>
      </c>
      <c r="AO230" t="str">
        <f>IFERROR(INDEX(PLAYERIDMAP2[PLAYERNAME],MATCH(ROW()-ROW(AO$1),FIRSTBASE,0)),"")</f>
        <v/>
      </c>
      <c r="AP230" t="str">
        <f>IF(PLAYERIDMAP2[[#This Row],[POS]]="2B",MAX(AP$1:AP229)+1,"")</f>
        <v/>
      </c>
      <c r="AQ230" t="str">
        <f>IFERROR(INDEX(PLAYERIDMAP2[PLAYERNAME],MATCH(ROW()-ROW(AQ$1),SECONDBASE,0)),"")</f>
        <v/>
      </c>
      <c r="AR230" t="str">
        <f>IF(PLAYERIDMAP2[[#This Row],[POS]]="3B",MAX(AR$1:AR229)+1,"")</f>
        <v/>
      </c>
      <c r="AS230" t="str">
        <f>IFERROR(INDEX(PLAYERIDMAP2[PLAYERNAME],MATCH(ROW()-ROW(AS$1),THIRDBASE,0)),"")</f>
        <v/>
      </c>
      <c r="AT230" t="str">
        <f>IF(PLAYERIDMAP2[[#This Row],[POS]]="SS",MAX(AT$1:AT229)+1,"")</f>
        <v/>
      </c>
      <c r="AU230" t="str">
        <f>IFERROR(INDEX(PLAYERIDMAP2[PLAYERNAME],MATCH(ROW()-ROW(AU$1),SHORTSTOP,0)),"")</f>
        <v/>
      </c>
      <c r="AV230" t="str">
        <f>IF(PLAYERIDMAP2[[#This Row],[POS]]="OF",MAX(AV$1:AV229)+1,"")</f>
        <v/>
      </c>
      <c r="AW230" t="str">
        <f>IFERROR(INDEX(PLAYERIDMAP2[PLAYERNAME],MATCH(ROW()-ROW(AW$1),OUTFIELD,0)),"")</f>
        <v>David Peralta</v>
      </c>
      <c r="AX230" t="str">
        <f>IF(PLAYERIDMAP2[[#This Row],[POS]]&lt;&gt;"P",MAX(AX$1:AX229)+1,"")</f>
        <v/>
      </c>
      <c r="AY230" t="str">
        <f>IFERROR(INDEX(PLAYERIDMAP2[PLAYERNAME],MATCH(ROW()-ROW(AY$1),HITTERS,0)),"")</f>
        <v>Edwin Encarnacion</v>
      </c>
      <c r="AZ230">
        <f>IF(PLAYERIDMAP2[[#This Row],[POS]]="P",MAX(AZ$1:AZ229)+1,"")</f>
        <v>109</v>
      </c>
      <c r="BA230" t="str">
        <f>IFERROR(INDEX(PLAYERIDMAP2[PLAYERNAME],MATCH(ROW()-ROW(BA$1),PITCHERS,0)),"")</f>
        <v>Gavin Floyd</v>
      </c>
    </row>
    <row r="231" spans="1:53" x14ac:dyDescent="0.25">
      <c r="A231" t="s">
        <v>11718</v>
      </c>
      <c r="B231" t="s">
        <v>9404</v>
      </c>
      <c r="C231" s="1">
        <v>32021</v>
      </c>
      <c r="D231" t="s">
        <v>16893</v>
      </c>
      <c r="E231" t="s">
        <v>18024</v>
      </c>
      <c r="F231" t="s">
        <v>11087</v>
      </c>
      <c r="G231" t="s">
        <v>14693</v>
      </c>
      <c r="H231" t="s">
        <v>10988</v>
      </c>
      <c r="I231" t="s">
        <v>18025</v>
      </c>
      <c r="J231" t="s">
        <v>9404</v>
      </c>
      <c r="K231">
        <v>518526</v>
      </c>
      <c r="L231" t="s">
        <v>9404</v>
      </c>
      <c r="M231">
        <v>1807505</v>
      </c>
      <c r="N231" t="s">
        <v>9404</v>
      </c>
      <c r="O231" t="s">
        <v>11719</v>
      </c>
      <c r="P231" t="s">
        <v>11718</v>
      </c>
      <c r="Q231">
        <v>9154</v>
      </c>
      <c r="R231" t="s">
        <v>11720</v>
      </c>
      <c r="S231">
        <v>29698</v>
      </c>
      <c r="T231" t="s">
        <v>9404</v>
      </c>
      <c r="V231" t="s">
        <v>11721</v>
      </c>
      <c r="W231">
        <v>59325</v>
      </c>
      <c r="X231">
        <v>9154</v>
      </c>
      <c r="Y231" t="s">
        <v>9404</v>
      </c>
      <c r="Z231" t="s">
        <v>11717</v>
      </c>
      <c r="AA231" t="s">
        <v>5703</v>
      </c>
      <c r="AB231" t="s">
        <v>5703</v>
      </c>
      <c r="AC231" t="s">
        <v>9404</v>
      </c>
      <c r="AD231" t="s">
        <v>11717</v>
      </c>
      <c r="AE231">
        <v>11829</v>
      </c>
      <c r="AF231" t="s">
        <v>9404</v>
      </c>
      <c r="AG231">
        <v>13410</v>
      </c>
      <c r="AL231" t="str">
        <f>IF(PLAYERIDMAP2[[#This Row],[POS]]="C",MAX(AL$1:AL230)+1,"")</f>
        <v/>
      </c>
      <c r="AM231" t="str">
        <f>IFERROR(INDEX(PLAYERIDMAP2[PLAYERNAME],MATCH(ROW()-ROW(AM$1),CATCHERS,0)),"")</f>
        <v/>
      </c>
      <c r="AN231" t="str">
        <f>IF(PLAYERIDMAP2[[#This Row],[POS]]="1B",MAX(AN$1:AN230)+1,"")</f>
        <v/>
      </c>
      <c r="AO231" t="str">
        <f>IFERROR(INDEX(PLAYERIDMAP2[PLAYERNAME],MATCH(ROW()-ROW(AO$1),FIRSTBASE,0)),"")</f>
        <v/>
      </c>
      <c r="AP231" t="str">
        <f>IF(PLAYERIDMAP2[[#This Row],[POS]]="2B",MAX(AP$1:AP230)+1,"")</f>
        <v/>
      </c>
      <c r="AQ231" t="str">
        <f>IFERROR(INDEX(PLAYERIDMAP2[PLAYERNAME],MATCH(ROW()-ROW(AQ$1),SECONDBASE,0)),"")</f>
        <v/>
      </c>
      <c r="AR231" t="str">
        <f>IF(PLAYERIDMAP2[[#This Row],[POS]]="3B",MAX(AR$1:AR230)+1,"")</f>
        <v/>
      </c>
      <c r="AS231" t="str">
        <f>IFERROR(INDEX(PLAYERIDMAP2[PLAYERNAME],MATCH(ROW()-ROW(AS$1),THIRDBASE,0)),"")</f>
        <v/>
      </c>
      <c r="AT231" t="str">
        <f>IF(PLAYERIDMAP2[[#This Row],[POS]]="SS",MAX(AT$1:AT230)+1,"")</f>
        <v/>
      </c>
      <c r="AU231" t="str">
        <f>IFERROR(INDEX(PLAYERIDMAP2[PLAYERNAME],MATCH(ROW()-ROW(AU$1),SHORTSTOP,0)),"")</f>
        <v/>
      </c>
      <c r="AV231" t="str">
        <f>IF(PLAYERIDMAP2[[#This Row],[POS]]="OF",MAX(AV$1:AV230)+1,"")</f>
        <v/>
      </c>
      <c r="AW231" t="str">
        <f>IFERROR(INDEX(PLAYERIDMAP2[PLAYERNAME],MATCH(ROW()-ROW(AW$1),OUTFIELD,0)),"")</f>
        <v>Eury Perez</v>
      </c>
      <c r="AX231" t="str">
        <f>IF(PLAYERIDMAP2[[#This Row],[POS]]&lt;&gt;"P",MAX(AX$1:AX230)+1,"")</f>
        <v/>
      </c>
      <c r="AY231" t="str">
        <f>IFERROR(INDEX(PLAYERIDMAP2[PLAYERNAME],MATCH(ROW()-ROW(AY$1),HITTERS,0)),"")</f>
        <v>Alcides Escobar</v>
      </c>
      <c r="AZ231">
        <f>IF(PLAYERIDMAP2[[#This Row],[POS]]="P",MAX(AZ$1:AZ230)+1,"")</f>
        <v>110</v>
      </c>
      <c r="BA231" t="str">
        <f>IFERROR(INDEX(PLAYERIDMAP2[PLAYERNAME],MATCH(ROW()-ROW(BA$1),PITCHERS,0)),"")</f>
        <v>Brian Flynn</v>
      </c>
    </row>
    <row r="232" spans="1:53" x14ac:dyDescent="0.25">
      <c r="A232" t="s">
        <v>11722</v>
      </c>
      <c r="B232" t="s">
        <v>5637</v>
      </c>
      <c r="C232" s="1">
        <v>31377</v>
      </c>
      <c r="D232" t="s">
        <v>16955</v>
      </c>
      <c r="E232" t="s">
        <v>18024</v>
      </c>
      <c r="F232" t="s">
        <v>11027</v>
      </c>
      <c r="G232" t="s">
        <v>16838</v>
      </c>
      <c r="H232" t="s">
        <v>5705</v>
      </c>
      <c r="I232" t="s">
        <v>20164</v>
      </c>
      <c r="J232" t="s">
        <v>5637</v>
      </c>
      <c r="K232">
        <v>572761</v>
      </c>
      <c r="L232" t="s">
        <v>5637</v>
      </c>
      <c r="M232">
        <v>1794765</v>
      </c>
      <c r="N232" t="s">
        <v>5637</v>
      </c>
      <c r="O232" t="s">
        <v>11723</v>
      </c>
      <c r="P232" t="s">
        <v>11722</v>
      </c>
      <c r="Q232">
        <v>8953</v>
      </c>
      <c r="R232" t="s">
        <v>5637</v>
      </c>
      <c r="S232">
        <v>31015</v>
      </c>
      <c r="T232" t="s">
        <v>5637</v>
      </c>
      <c r="U232" t="s">
        <v>5637</v>
      </c>
      <c r="V232" t="s">
        <v>11724</v>
      </c>
      <c r="W232">
        <v>60187</v>
      </c>
      <c r="X232">
        <v>8953</v>
      </c>
      <c r="Y232" t="s">
        <v>5637</v>
      </c>
      <c r="Z232" t="s">
        <v>11725</v>
      </c>
      <c r="AA232" t="s">
        <v>10958</v>
      </c>
      <c r="AB232" t="s">
        <v>5703</v>
      </c>
      <c r="AC232" t="s">
        <v>5637</v>
      </c>
      <c r="AD232" t="s">
        <v>11725</v>
      </c>
      <c r="AE232">
        <v>12082</v>
      </c>
      <c r="AF232" t="s">
        <v>5637</v>
      </c>
      <c r="AG232">
        <v>13152</v>
      </c>
      <c r="AH232" t="s">
        <v>5637</v>
      </c>
      <c r="AL232" t="str">
        <f>IF(PLAYERIDMAP2[[#This Row],[POS]]="C",MAX(AL$1:AL231)+1,"")</f>
        <v/>
      </c>
      <c r="AM232" t="str">
        <f>IFERROR(INDEX(PLAYERIDMAP2[PLAYERNAME],MATCH(ROW()-ROW(AM$1),CATCHERS,0)),"")</f>
        <v/>
      </c>
      <c r="AN232" t="str">
        <f>IF(PLAYERIDMAP2[[#This Row],[POS]]="1B",MAX(AN$1:AN231)+1,"")</f>
        <v/>
      </c>
      <c r="AO232" t="str">
        <f>IFERROR(INDEX(PLAYERIDMAP2[PLAYERNAME],MATCH(ROW()-ROW(AO$1),FIRSTBASE,0)),"")</f>
        <v/>
      </c>
      <c r="AP232" t="str">
        <f>IF(PLAYERIDMAP2[[#This Row],[POS]]="2B",MAX(AP$1:AP231)+1,"")</f>
        <v/>
      </c>
      <c r="AQ232" t="str">
        <f>IFERROR(INDEX(PLAYERIDMAP2[PLAYERNAME],MATCH(ROW()-ROW(AQ$1),SECONDBASE,0)),"")</f>
        <v/>
      </c>
      <c r="AR232">
        <f>IF(PLAYERIDMAP2[[#This Row],[POS]]="3B",MAX(AR$1:AR231)+1,"")</f>
        <v>14</v>
      </c>
      <c r="AS232" t="str">
        <f>IFERROR(INDEX(PLAYERIDMAP2[PLAYERNAME],MATCH(ROW()-ROW(AS$1),THIRDBASE,0)),"")</f>
        <v/>
      </c>
      <c r="AT232" t="str">
        <f>IF(PLAYERIDMAP2[[#This Row],[POS]]="SS",MAX(AT$1:AT231)+1,"")</f>
        <v/>
      </c>
      <c r="AU232" t="str">
        <f>IFERROR(INDEX(PLAYERIDMAP2[PLAYERNAME],MATCH(ROW()-ROW(AU$1),SHORTSTOP,0)),"")</f>
        <v/>
      </c>
      <c r="AV232" t="str">
        <f>IF(PLAYERIDMAP2[[#This Row],[POS]]="OF",MAX(AV$1:AV231)+1,"")</f>
        <v/>
      </c>
      <c r="AW232" t="str">
        <f>IFERROR(INDEX(PLAYERIDMAP2[PLAYERNAME],MATCH(ROW()-ROW(AW$1),OUTFIELD,0)),"")</f>
        <v>Juan Perez</v>
      </c>
      <c r="AX232">
        <f>IF(PLAYERIDMAP2[[#This Row],[POS]]&lt;&gt;"P",MAX(AX$1:AX231)+1,"")</f>
        <v>121</v>
      </c>
      <c r="AY232" t="str">
        <f>IFERROR(INDEX(PLAYERIDMAP2[PLAYERNAME],MATCH(ROW()-ROW(AY$1),HITTERS,0)),"")</f>
        <v>Eduardo Escobar</v>
      </c>
      <c r="AZ232" t="str">
        <f>IF(PLAYERIDMAP2[[#This Row],[POS]]="P",MAX(AZ$1:AZ231)+1,"")</f>
        <v/>
      </c>
      <c r="BA232" t="str">
        <f>IFERROR(INDEX(PLAYERIDMAP2[PLAYERNAME],MATCH(ROW()-ROW(BA$1),PITCHERS,0)),"")</f>
        <v>Mike Foltynewicz</v>
      </c>
    </row>
    <row r="233" spans="1:53" x14ac:dyDescent="0.25">
      <c r="A233" t="s">
        <v>11726</v>
      </c>
      <c r="B233" t="s">
        <v>5460</v>
      </c>
      <c r="C233" s="1">
        <v>31593</v>
      </c>
      <c r="D233" t="s">
        <v>17043</v>
      </c>
      <c r="E233" t="s">
        <v>19095</v>
      </c>
      <c r="F233" t="s">
        <v>11258</v>
      </c>
      <c r="G233" t="s">
        <v>14693</v>
      </c>
      <c r="H233" t="s">
        <v>11003</v>
      </c>
      <c r="I233" t="s">
        <v>19096</v>
      </c>
      <c r="J233" t="s">
        <v>5460</v>
      </c>
      <c r="K233">
        <v>455077</v>
      </c>
      <c r="L233" t="s">
        <v>5460</v>
      </c>
      <c r="M233">
        <v>1205578</v>
      </c>
      <c r="N233" t="s">
        <v>5460</v>
      </c>
      <c r="O233" t="s">
        <v>11727</v>
      </c>
      <c r="P233" t="s">
        <v>11726</v>
      </c>
      <c r="Q233">
        <v>8512</v>
      </c>
      <c r="R233" t="s">
        <v>5460</v>
      </c>
      <c r="S233">
        <v>29660</v>
      </c>
      <c r="T233" t="s">
        <v>5460</v>
      </c>
      <c r="U233" t="s">
        <v>5460</v>
      </c>
      <c r="V233" t="s">
        <v>11728</v>
      </c>
      <c r="W233">
        <v>45790</v>
      </c>
      <c r="X233">
        <v>8512</v>
      </c>
      <c r="Y233" t="s">
        <v>5460</v>
      </c>
      <c r="Z233" t="s">
        <v>11729</v>
      </c>
      <c r="AA233" t="s">
        <v>10958</v>
      </c>
      <c r="AB233" t="s">
        <v>5703</v>
      </c>
      <c r="AC233" t="s">
        <v>5460</v>
      </c>
      <c r="AD233" t="s">
        <v>11729</v>
      </c>
      <c r="AL233" t="str">
        <f>IF(PLAYERIDMAP2[[#This Row],[POS]]="C",MAX(AL$1:AL232)+1,"")</f>
        <v/>
      </c>
      <c r="AM233" t="str">
        <f>IFERROR(INDEX(PLAYERIDMAP2[PLAYERNAME],MATCH(ROW()-ROW(AM$1),CATCHERS,0)),"")</f>
        <v/>
      </c>
      <c r="AN233">
        <f>IF(PLAYERIDMAP2[[#This Row],[POS]]="1B",MAX(AN$1:AN232)+1,"")</f>
        <v>15</v>
      </c>
      <c r="AO233" t="str">
        <f>IFERROR(INDEX(PLAYERIDMAP2[PLAYERNAME],MATCH(ROW()-ROW(AO$1),FIRSTBASE,0)),"")</f>
        <v/>
      </c>
      <c r="AP233" t="str">
        <f>IF(PLAYERIDMAP2[[#This Row],[POS]]="2B",MAX(AP$1:AP232)+1,"")</f>
        <v/>
      </c>
      <c r="AQ233" t="str">
        <f>IFERROR(INDEX(PLAYERIDMAP2[PLAYERNAME],MATCH(ROW()-ROW(AQ$1),SECONDBASE,0)),"")</f>
        <v/>
      </c>
      <c r="AR233" t="str">
        <f>IF(PLAYERIDMAP2[[#This Row],[POS]]="3B",MAX(AR$1:AR232)+1,"")</f>
        <v/>
      </c>
      <c r="AS233" t="str">
        <f>IFERROR(INDEX(PLAYERIDMAP2[PLAYERNAME],MATCH(ROW()-ROW(AS$1),THIRDBASE,0)),"")</f>
        <v/>
      </c>
      <c r="AT233" t="str">
        <f>IF(PLAYERIDMAP2[[#This Row],[POS]]="SS",MAX(AT$1:AT232)+1,"")</f>
        <v/>
      </c>
      <c r="AU233" t="str">
        <f>IFERROR(INDEX(PLAYERIDMAP2[PLAYERNAME],MATCH(ROW()-ROW(AU$1),SHORTSTOP,0)),"")</f>
        <v/>
      </c>
      <c r="AV233" t="str">
        <f>IF(PLAYERIDMAP2[[#This Row],[POS]]="OF",MAX(AV$1:AV232)+1,"")</f>
        <v/>
      </c>
      <c r="AW233" t="str">
        <f>IFERROR(INDEX(PLAYERIDMAP2[PLAYERNAME],MATCH(ROW()-ROW(AW$1),OUTFIELD,0)),"")</f>
        <v>Bryan Petersen</v>
      </c>
      <c r="AX233">
        <f>IF(PLAYERIDMAP2[[#This Row],[POS]]&lt;&gt;"P",MAX(AX$1:AX232)+1,"")</f>
        <v>122</v>
      </c>
      <c r="AY233" t="str">
        <f>IFERROR(INDEX(PLAYERIDMAP2[PLAYERNAME],MATCH(ROW()-ROW(AY$1),HITTERS,0)),"")</f>
        <v>Yunel Escobar</v>
      </c>
      <c r="AZ233" t="str">
        <f>IF(PLAYERIDMAP2[[#This Row],[POS]]="P",MAX(AZ$1:AZ232)+1,"")</f>
        <v/>
      </c>
      <c r="BA233" t="str">
        <f>IFERROR(INDEX(PLAYERIDMAP2[PLAYERNAME],MATCH(ROW()-ROW(BA$1),PITCHERS,0)),"")</f>
        <v>Wilmer Font</v>
      </c>
    </row>
    <row r="234" spans="1:53" x14ac:dyDescent="0.25">
      <c r="A234" t="s">
        <v>11730</v>
      </c>
      <c r="B234" t="s">
        <v>10876</v>
      </c>
      <c r="C234" s="1">
        <v>31857</v>
      </c>
      <c r="D234" t="s">
        <v>17275</v>
      </c>
      <c r="E234" t="s">
        <v>18894</v>
      </c>
      <c r="F234" t="s">
        <v>11057</v>
      </c>
      <c r="G234" t="s">
        <v>14693</v>
      </c>
      <c r="H234" t="s">
        <v>10988</v>
      </c>
      <c r="I234" t="s">
        <v>19492</v>
      </c>
      <c r="J234" t="s">
        <v>10876</v>
      </c>
      <c r="K234">
        <v>471911</v>
      </c>
      <c r="L234" t="s">
        <v>10876</v>
      </c>
      <c r="M234">
        <v>1231629</v>
      </c>
      <c r="N234" t="s">
        <v>10876</v>
      </c>
      <c r="O234" t="s">
        <v>11731</v>
      </c>
      <c r="P234" t="s">
        <v>11730</v>
      </c>
      <c r="Q234">
        <v>8185</v>
      </c>
      <c r="R234" t="s">
        <v>10876</v>
      </c>
      <c r="S234">
        <v>28968</v>
      </c>
      <c r="T234" t="s">
        <v>10876</v>
      </c>
      <c r="V234" t="s">
        <v>11732</v>
      </c>
      <c r="W234">
        <v>47229</v>
      </c>
      <c r="X234">
        <v>8185</v>
      </c>
      <c r="Y234" t="s">
        <v>10876</v>
      </c>
      <c r="Z234" t="s">
        <v>11733</v>
      </c>
      <c r="AA234" t="s">
        <v>5703</v>
      </c>
      <c r="AB234" t="s">
        <v>5703</v>
      </c>
      <c r="AC234" t="s">
        <v>10876</v>
      </c>
      <c r="AD234" t="s">
        <v>11733</v>
      </c>
      <c r="AE234">
        <v>9449</v>
      </c>
      <c r="AF234" t="s">
        <v>10876</v>
      </c>
      <c r="AG234">
        <v>6266</v>
      </c>
      <c r="AH234" t="s">
        <v>10876</v>
      </c>
      <c r="AL234" t="str">
        <f>IF(PLAYERIDMAP2[[#This Row],[POS]]="C",MAX(AL$1:AL233)+1,"")</f>
        <v/>
      </c>
      <c r="AM234" t="str">
        <f>IFERROR(INDEX(PLAYERIDMAP2[PLAYERNAME],MATCH(ROW()-ROW(AM$1),CATCHERS,0)),"")</f>
        <v/>
      </c>
      <c r="AN234" t="str">
        <f>IF(PLAYERIDMAP2[[#This Row],[POS]]="1B",MAX(AN$1:AN233)+1,"")</f>
        <v/>
      </c>
      <c r="AO234" t="str">
        <f>IFERROR(INDEX(PLAYERIDMAP2[PLAYERNAME],MATCH(ROW()-ROW(AO$1),FIRSTBASE,0)),"")</f>
        <v/>
      </c>
      <c r="AP234" t="str">
        <f>IF(PLAYERIDMAP2[[#This Row],[POS]]="2B",MAX(AP$1:AP233)+1,"")</f>
        <v/>
      </c>
      <c r="AQ234" t="str">
        <f>IFERROR(INDEX(PLAYERIDMAP2[PLAYERNAME],MATCH(ROW()-ROW(AQ$1),SECONDBASE,0)),"")</f>
        <v/>
      </c>
      <c r="AR234" t="str">
        <f>IF(PLAYERIDMAP2[[#This Row],[POS]]="3B",MAX(AR$1:AR233)+1,"")</f>
        <v/>
      </c>
      <c r="AS234" t="str">
        <f>IFERROR(INDEX(PLAYERIDMAP2[PLAYERNAME],MATCH(ROW()-ROW(AS$1),THIRDBASE,0)),"")</f>
        <v/>
      </c>
      <c r="AT234" t="str">
        <f>IF(PLAYERIDMAP2[[#This Row],[POS]]="SS",MAX(AT$1:AT233)+1,"")</f>
        <v/>
      </c>
      <c r="AU234" t="str">
        <f>IFERROR(INDEX(PLAYERIDMAP2[PLAYERNAME],MATCH(ROW()-ROW(AU$1),SHORTSTOP,0)),"")</f>
        <v/>
      </c>
      <c r="AV234" t="str">
        <f>IF(PLAYERIDMAP2[[#This Row],[POS]]="OF",MAX(AV$1:AV233)+1,"")</f>
        <v/>
      </c>
      <c r="AW234" t="str">
        <f>IFERROR(INDEX(PLAYERIDMAP2[PLAYERNAME],MATCH(ROW()-ROW(AW$1),OUTFIELD,0)),"")</f>
        <v>Shane Peterson</v>
      </c>
      <c r="AX234" t="str">
        <f>IF(PLAYERIDMAP2[[#This Row],[POS]]&lt;&gt;"P",MAX(AX$1:AX233)+1,"")</f>
        <v/>
      </c>
      <c r="AY234" t="str">
        <f>IFERROR(INDEX(PLAYERIDMAP2[PLAYERNAME],MATCH(ROW()-ROW(AY$1),HITTERS,0)),"")</f>
        <v>Danny Espinosa</v>
      </c>
      <c r="AZ234">
        <f>IF(PLAYERIDMAP2[[#This Row],[POS]]="P",MAX(AZ$1:AZ233)+1,"")</f>
        <v>111</v>
      </c>
      <c r="BA234" t="str">
        <f>IFERROR(INDEX(PLAYERIDMAP2[PLAYERNAME],MATCH(ROW()-ROW(BA$1),PITCHERS,0)),"")</f>
        <v>Frank Francisco</v>
      </c>
    </row>
    <row r="235" spans="1:53" x14ac:dyDescent="0.25">
      <c r="A235" t="s">
        <v>11734</v>
      </c>
      <c r="B235" t="s">
        <v>11735</v>
      </c>
      <c r="C235" s="1">
        <v>28227</v>
      </c>
      <c r="D235" t="s">
        <v>18893</v>
      </c>
      <c r="E235" t="s">
        <v>18894</v>
      </c>
      <c r="F235" t="s">
        <v>11016</v>
      </c>
      <c r="G235" t="s">
        <v>11016</v>
      </c>
      <c r="H235" t="s">
        <v>10988</v>
      </c>
      <c r="I235" t="s">
        <v>18895</v>
      </c>
      <c r="K235">
        <v>425647</v>
      </c>
      <c r="L235" t="s">
        <v>11735</v>
      </c>
      <c r="M235">
        <v>390710</v>
      </c>
      <c r="N235" t="s">
        <v>11735</v>
      </c>
      <c r="O235" t="s">
        <v>11736</v>
      </c>
      <c r="P235" t="s">
        <v>11734</v>
      </c>
      <c r="Q235">
        <v>7088</v>
      </c>
      <c r="R235" t="s">
        <v>11735</v>
      </c>
      <c r="S235">
        <v>5393</v>
      </c>
      <c r="T235" t="s">
        <v>11735</v>
      </c>
      <c r="V235" t="s">
        <v>11737</v>
      </c>
      <c r="W235">
        <v>33569</v>
      </c>
      <c r="Z235" t="s">
        <v>16416</v>
      </c>
      <c r="AA235" t="s">
        <v>5703</v>
      </c>
      <c r="AB235" t="s">
        <v>5703</v>
      </c>
      <c r="AD235" t="s">
        <v>16416</v>
      </c>
      <c r="AL235" t="str">
        <f>IF(PLAYERIDMAP2[[#This Row],[POS]]="C",MAX(AL$1:AL234)+1,"")</f>
        <v/>
      </c>
      <c r="AM235" t="str">
        <f>IFERROR(INDEX(PLAYERIDMAP2[PLAYERNAME],MATCH(ROW()-ROW(AM$1),CATCHERS,0)),"")</f>
        <v/>
      </c>
      <c r="AN235" t="str">
        <f>IF(PLAYERIDMAP2[[#This Row],[POS]]="1B",MAX(AN$1:AN234)+1,"")</f>
        <v/>
      </c>
      <c r="AO235" t="str">
        <f>IFERROR(INDEX(PLAYERIDMAP2[PLAYERNAME],MATCH(ROW()-ROW(AO$1),FIRSTBASE,0)),"")</f>
        <v/>
      </c>
      <c r="AP235" t="str">
        <f>IF(PLAYERIDMAP2[[#This Row],[POS]]="2B",MAX(AP$1:AP234)+1,"")</f>
        <v/>
      </c>
      <c r="AQ235" t="str">
        <f>IFERROR(INDEX(PLAYERIDMAP2[PLAYERNAME],MATCH(ROW()-ROW(AQ$1),SECONDBASE,0)),"")</f>
        <v/>
      </c>
      <c r="AR235" t="str">
        <f>IF(PLAYERIDMAP2[[#This Row],[POS]]="3B",MAX(AR$1:AR234)+1,"")</f>
        <v/>
      </c>
      <c r="AS235" t="str">
        <f>IFERROR(INDEX(PLAYERIDMAP2[PLAYERNAME],MATCH(ROW()-ROW(AS$1),THIRDBASE,0)),"")</f>
        <v/>
      </c>
      <c r="AT235" t="str">
        <f>IF(PLAYERIDMAP2[[#This Row],[POS]]="SS",MAX(AT$1:AT234)+1,"")</f>
        <v/>
      </c>
      <c r="AU235" t="str">
        <f>IFERROR(INDEX(PLAYERIDMAP2[PLAYERNAME],MATCH(ROW()-ROW(AU$1),SHORTSTOP,0)),"")</f>
        <v/>
      </c>
      <c r="AV235" t="str">
        <f>IF(PLAYERIDMAP2[[#This Row],[POS]]="OF",MAX(AV$1:AV234)+1,"")</f>
        <v/>
      </c>
      <c r="AW235" t="str">
        <f>IFERROR(INDEX(PLAYERIDMAP2[PLAYERNAME],MATCH(ROW()-ROW(AW$1),OUTFIELD,0)),"")</f>
        <v>Tommy Pham</v>
      </c>
      <c r="AX235" t="str">
        <f>IF(PLAYERIDMAP2[[#This Row],[POS]]&lt;&gt;"P",MAX(AX$1:AX234)+1,"")</f>
        <v/>
      </c>
      <c r="AY235" t="str">
        <f>IFERROR(INDEX(PLAYERIDMAP2[PLAYERNAME],MATCH(ROW()-ROW(AY$1),HITTERS,0)),"")</f>
        <v>Andre Ethier</v>
      </c>
      <c r="AZ235">
        <f>IF(PLAYERIDMAP2[[#This Row],[POS]]="P",MAX(AZ$1:AZ234)+1,"")</f>
        <v>112</v>
      </c>
      <c r="BA235" t="str">
        <f>IFERROR(INDEX(PLAYERIDMAP2[PLAYERNAME],MATCH(ROW()-ROW(BA$1),PITCHERS,0)),"")</f>
        <v>Jeff Francis</v>
      </c>
    </row>
    <row r="236" spans="1:53" x14ac:dyDescent="0.25">
      <c r="A236" t="s">
        <v>11738</v>
      </c>
      <c r="B236" t="s">
        <v>5224</v>
      </c>
      <c r="C236" s="1">
        <v>31939</v>
      </c>
      <c r="D236" t="s">
        <v>20294</v>
      </c>
      <c r="E236" t="s">
        <v>20295</v>
      </c>
      <c r="F236" t="s">
        <v>11048</v>
      </c>
      <c r="G236" t="s">
        <v>14693</v>
      </c>
      <c r="H236" t="s">
        <v>10998</v>
      </c>
      <c r="I236" t="s">
        <v>20296</v>
      </c>
      <c r="J236" t="s">
        <v>5224</v>
      </c>
      <c r="K236">
        <v>485567</v>
      </c>
      <c r="L236" t="s">
        <v>5224</v>
      </c>
      <c r="M236">
        <v>1589117</v>
      </c>
      <c r="N236" t="s">
        <v>5224</v>
      </c>
      <c r="O236" t="s">
        <v>11739</v>
      </c>
      <c r="P236" t="s">
        <v>11738</v>
      </c>
      <c r="Q236">
        <v>8673</v>
      </c>
      <c r="R236" t="s">
        <v>5224</v>
      </c>
      <c r="S236">
        <v>29008</v>
      </c>
      <c r="T236" t="s">
        <v>5224</v>
      </c>
      <c r="V236" t="s">
        <v>11740</v>
      </c>
      <c r="W236">
        <v>45794</v>
      </c>
      <c r="X236">
        <v>8673</v>
      </c>
      <c r="Y236" t="s">
        <v>5224</v>
      </c>
      <c r="Z236" t="s">
        <v>11741</v>
      </c>
      <c r="AA236" t="s">
        <v>10958</v>
      </c>
      <c r="AB236" t="s">
        <v>10958</v>
      </c>
      <c r="AC236" t="s">
        <v>5224</v>
      </c>
      <c r="AD236" t="s">
        <v>11741</v>
      </c>
      <c r="AF236" t="s">
        <v>5224</v>
      </c>
      <c r="AG236">
        <v>12849</v>
      </c>
      <c r="AH236" t="s">
        <v>5224</v>
      </c>
      <c r="AL236" t="str">
        <f>IF(PLAYERIDMAP2[[#This Row],[POS]]="C",MAX(AL$1:AL235)+1,"")</f>
        <v/>
      </c>
      <c r="AM236" t="str">
        <f>IFERROR(INDEX(PLAYERIDMAP2[PLAYERNAME],MATCH(ROW()-ROW(AM$1),CATCHERS,0)),"")</f>
        <v/>
      </c>
      <c r="AN236" t="str">
        <f>IF(PLAYERIDMAP2[[#This Row],[POS]]="1B",MAX(AN$1:AN235)+1,"")</f>
        <v/>
      </c>
      <c r="AO236" t="str">
        <f>IFERROR(INDEX(PLAYERIDMAP2[PLAYERNAME],MATCH(ROW()-ROW(AO$1),FIRSTBASE,0)),"")</f>
        <v/>
      </c>
      <c r="AP236" t="str">
        <f>IF(PLAYERIDMAP2[[#This Row],[POS]]="2B",MAX(AP$1:AP235)+1,"")</f>
        <v/>
      </c>
      <c r="AQ236" t="str">
        <f>IFERROR(INDEX(PLAYERIDMAP2[PLAYERNAME],MATCH(ROW()-ROW(AQ$1),SECONDBASE,0)),"")</f>
        <v/>
      </c>
      <c r="AR236" t="str">
        <f>IF(PLAYERIDMAP2[[#This Row],[POS]]="3B",MAX(AR$1:AR235)+1,"")</f>
        <v/>
      </c>
      <c r="AS236" t="str">
        <f>IFERROR(INDEX(PLAYERIDMAP2[PLAYERNAME],MATCH(ROW()-ROW(AS$1),THIRDBASE,0)),"")</f>
        <v/>
      </c>
      <c r="AT236" t="str">
        <f>IF(PLAYERIDMAP2[[#This Row],[POS]]="SS",MAX(AT$1:AT235)+1,"")</f>
        <v/>
      </c>
      <c r="AU236" t="str">
        <f>IFERROR(INDEX(PLAYERIDMAP2[PLAYERNAME],MATCH(ROW()-ROW(AU$1),SHORTSTOP,0)),"")</f>
        <v/>
      </c>
      <c r="AV236">
        <f>IF(PLAYERIDMAP2[[#This Row],[POS]]="OF",MAX(AV$1:AV235)+1,"")</f>
        <v>49</v>
      </c>
      <c r="AW236" t="str">
        <f>IFERROR(INDEX(PLAYERIDMAP2[PLAYERNAME],MATCH(ROW()-ROW(AW$1),OUTFIELD,0)),"")</f>
        <v>Denis Phipps</v>
      </c>
      <c r="AX236">
        <f>IF(PLAYERIDMAP2[[#This Row],[POS]]&lt;&gt;"P",MAX(AX$1:AX235)+1,"")</f>
        <v>123</v>
      </c>
      <c r="AY236" t="str">
        <f>IFERROR(INDEX(PLAYERIDMAP2[PLAYERNAME],MATCH(ROW()-ROW(AY$1),HITTERS,0)),"")</f>
        <v>Luis Exposito</v>
      </c>
      <c r="AZ236" t="str">
        <f>IF(PLAYERIDMAP2[[#This Row],[POS]]="P",MAX(AZ$1:AZ235)+1,"")</f>
        <v/>
      </c>
      <c r="BA236" t="str">
        <f>IFERROR(INDEX(PLAYERIDMAP2[PLAYERNAME],MATCH(ROW()-ROW(BA$1),PITCHERS,0)),"")</f>
        <v>Ryan Franklin</v>
      </c>
    </row>
    <row r="237" spans="1:53" x14ac:dyDescent="0.25">
      <c r="A237" t="s">
        <v>11742</v>
      </c>
      <c r="B237" t="s">
        <v>9486</v>
      </c>
      <c r="C237" s="1">
        <v>31843</v>
      </c>
      <c r="D237" t="s">
        <v>17578</v>
      </c>
      <c r="E237" t="s">
        <v>18396</v>
      </c>
      <c r="F237" t="s">
        <v>11119</v>
      </c>
      <c r="G237" t="s">
        <v>14693</v>
      </c>
      <c r="H237" t="s">
        <v>10988</v>
      </c>
      <c r="I237" t="s">
        <v>18397</v>
      </c>
      <c r="J237" t="s">
        <v>9486</v>
      </c>
      <c r="K237">
        <v>468528</v>
      </c>
      <c r="L237" t="s">
        <v>9486</v>
      </c>
      <c r="M237">
        <v>1784929</v>
      </c>
      <c r="N237" t="s">
        <v>9486</v>
      </c>
      <c r="O237" t="s">
        <v>11743</v>
      </c>
      <c r="P237" t="s">
        <v>11742</v>
      </c>
      <c r="Q237">
        <v>9021</v>
      </c>
      <c r="R237" t="s">
        <v>9486</v>
      </c>
      <c r="S237">
        <v>31515</v>
      </c>
      <c r="T237" t="s">
        <v>9486</v>
      </c>
      <c r="V237" t="s">
        <v>11744</v>
      </c>
      <c r="W237">
        <v>49938</v>
      </c>
      <c r="X237">
        <v>9021</v>
      </c>
      <c r="Y237" t="s">
        <v>9486</v>
      </c>
      <c r="Z237" t="s">
        <v>16417</v>
      </c>
      <c r="AA237" t="s">
        <v>5703</v>
      </c>
      <c r="AB237" t="s">
        <v>5703</v>
      </c>
      <c r="AD237" t="s">
        <v>16417</v>
      </c>
      <c r="AL237" t="str">
        <f>IF(PLAYERIDMAP2[[#This Row],[POS]]="C",MAX(AL$1:AL236)+1,"")</f>
        <v/>
      </c>
      <c r="AM237" t="str">
        <f>IFERROR(INDEX(PLAYERIDMAP2[PLAYERNAME],MATCH(ROW()-ROW(AM$1),CATCHERS,0)),"")</f>
        <v/>
      </c>
      <c r="AN237" t="str">
        <f>IF(PLAYERIDMAP2[[#This Row],[POS]]="1B",MAX(AN$1:AN236)+1,"")</f>
        <v/>
      </c>
      <c r="AO237" t="str">
        <f>IFERROR(INDEX(PLAYERIDMAP2[PLAYERNAME],MATCH(ROW()-ROW(AO$1),FIRSTBASE,0)),"")</f>
        <v/>
      </c>
      <c r="AP237" t="str">
        <f>IF(PLAYERIDMAP2[[#This Row],[POS]]="2B",MAX(AP$1:AP236)+1,"")</f>
        <v/>
      </c>
      <c r="AQ237" t="str">
        <f>IFERROR(INDEX(PLAYERIDMAP2[PLAYERNAME],MATCH(ROW()-ROW(AQ$1),SECONDBASE,0)),"")</f>
        <v/>
      </c>
      <c r="AR237" t="str">
        <f>IF(PLAYERIDMAP2[[#This Row],[POS]]="3B",MAX(AR$1:AR236)+1,"")</f>
        <v/>
      </c>
      <c r="AS237" t="str">
        <f>IFERROR(INDEX(PLAYERIDMAP2[PLAYERNAME],MATCH(ROW()-ROW(AS$1),THIRDBASE,0)),"")</f>
        <v/>
      </c>
      <c r="AT237" t="str">
        <f>IF(PLAYERIDMAP2[[#This Row],[POS]]="SS",MAX(AT$1:AT236)+1,"")</f>
        <v/>
      </c>
      <c r="AU237" t="str">
        <f>IFERROR(INDEX(PLAYERIDMAP2[PLAYERNAME],MATCH(ROW()-ROW(AU$1),SHORTSTOP,0)),"")</f>
        <v/>
      </c>
      <c r="AV237" t="str">
        <f>IF(PLAYERIDMAP2[[#This Row],[POS]]="OF",MAX(AV$1:AV236)+1,"")</f>
        <v/>
      </c>
      <c r="AW237" t="str">
        <f>IFERROR(INDEX(PLAYERIDMAP2[PLAYERNAME],MATCH(ROW()-ROW(AW$1),OUTFIELD,0)),"")</f>
        <v>Felix Pie</v>
      </c>
      <c r="AX237" t="str">
        <f>IF(PLAYERIDMAP2[[#This Row],[POS]]&lt;&gt;"P",MAX(AX$1:AX236)+1,"")</f>
        <v/>
      </c>
      <c r="AY237" t="str">
        <f>IFERROR(INDEX(PLAYERIDMAP2[PLAYERNAME],MATCH(ROW()-ROW(AY$1),HITTERS,0)),"")</f>
        <v>Irving Falu</v>
      </c>
      <c r="AZ237">
        <f>IF(PLAYERIDMAP2[[#This Row],[POS]]="P",MAX(AZ$1:AZ236)+1,"")</f>
        <v>113</v>
      </c>
      <c r="BA237" t="str">
        <f>IFERROR(INDEX(PLAYERIDMAP2[PLAYERNAME],MATCH(ROW()-ROW(BA$1),PITCHERS,0)),"")</f>
        <v>Jason Frasor</v>
      </c>
    </row>
    <row r="238" spans="1:53" x14ac:dyDescent="0.25">
      <c r="A238" t="s">
        <v>11745</v>
      </c>
      <c r="B238" t="s">
        <v>4784</v>
      </c>
      <c r="C238" s="1">
        <v>27078</v>
      </c>
      <c r="D238" t="s">
        <v>17261</v>
      </c>
      <c r="E238" t="s">
        <v>20731</v>
      </c>
      <c r="F238" t="s">
        <v>11040</v>
      </c>
      <c r="G238" t="s">
        <v>14693</v>
      </c>
      <c r="H238" t="s">
        <v>11097</v>
      </c>
      <c r="I238" t="s">
        <v>20732</v>
      </c>
      <c r="K238">
        <v>425206</v>
      </c>
      <c r="L238" t="s">
        <v>4784</v>
      </c>
      <c r="M238">
        <v>174666</v>
      </c>
      <c r="N238" t="s">
        <v>4784</v>
      </c>
      <c r="O238" t="s">
        <v>11746</v>
      </c>
      <c r="P238" t="s">
        <v>11745</v>
      </c>
      <c r="Q238">
        <v>7024</v>
      </c>
      <c r="R238" t="s">
        <v>4784</v>
      </c>
      <c r="S238">
        <v>5349</v>
      </c>
      <c r="T238" t="s">
        <v>4784</v>
      </c>
      <c r="V238" t="s">
        <v>11747</v>
      </c>
      <c r="W238">
        <v>391</v>
      </c>
      <c r="X238">
        <v>7024</v>
      </c>
      <c r="Y238" t="s">
        <v>4784</v>
      </c>
      <c r="Z238" t="s">
        <v>16418</v>
      </c>
      <c r="AA238" t="s">
        <v>5703</v>
      </c>
      <c r="AB238" t="s">
        <v>5703</v>
      </c>
      <c r="AD238" t="s">
        <v>16418</v>
      </c>
      <c r="AL238" t="str">
        <f>IF(PLAYERIDMAP2[[#This Row],[POS]]="C",MAX(AL$1:AL237)+1,"")</f>
        <v/>
      </c>
      <c r="AM238" t="str">
        <f>IFERROR(INDEX(PLAYERIDMAP2[PLAYERNAME],MATCH(ROW()-ROW(AM$1),CATCHERS,0)),"")</f>
        <v/>
      </c>
      <c r="AN238" t="str">
        <f>IF(PLAYERIDMAP2[[#This Row],[POS]]="1B",MAX(AN$1:AN237)+1,"")</f>
        <v/>
      </c>
      <c r="AO238" t="str">
        <f>IFERROR(INDEX(PLAYERIDMAP2[PLAYERNAME],MATCH(ROW()-ROW(AO$1),FIRSTBASE,0)),"")</f>
        <v/>
      </c>
      <c r="AP238" t="str">
        <f>IF(PLAYERIDMAP2[[#This Row],[POS]]="2B",MAX(AP$1:AP237)+1,"")</f>
        <v/>
      </c>
      <c r="AQ238" t="str">
        <f>IFERROR(INDEX(PLAYERIDMAP2[PLAYERNAME],MATCH(ROW()-ROW(AQ$1),SECONDBASE,0)),"")</f>
        <v/>
      </c>
      <c r="AR238" t="str">
        <f>IF(PLAYERIDMAP2[[#This Row],[POS]]="3B",MAX(AR$1:AR237)+1,"")</f>
        <v/>
      </c>
      <c r="AS238" t="str">
        <f>IFERROR(INDEX(PLAYERIDMAP2[PLAYERNAME],MATCH(ROW()-ROW(AS$1),THIRDBASE,0)),"")</f>
        <v/>
      </c>
      <c r="AT238">
        <f>IF(PLAYERIDMAP2[[#This Row],[POS]]="SS",MAX(AT$1:AT237)+1,"")</f>
        <v>17</v>
      </c>
      <c r="AU238" t="str">
        <f>IFERROR(INDEX(PLAYERIDMAP2[PLAYERNAME],MATCH(ROW()-ROW(AU$1),SHORTSTOP,0)),"")</f>
        <v/>
      </c>
      <c r="AV238" t="str">
        <f>IF(PLAYERIDMAP2[[#This Row],[POS]]="OF",MAX(AV$1:AV237)+1,"")</f>
        <v/>
      </c>
      <c r="AW238" t="str">
        <f>IFERROR(INDEX(PLAYERIDMAP2[PLAYERNAME],MATCH(ROW()-ROW(AW$1),OUTFIELD,0)),"")</f>
        <v>Juan Pierre</v>
      </c>
      <c r="AX238">
        <f>IF(PLAYERIDMAP2[[#This Row],[POS]]&lt;&gt;"P",MAX(AX$1:AX237)+1,"")</f>
        <v>124</v>
      </c>
      <c r="AY238" t="str">
        <f>IFERROR(INDEX(PLAYERIDMAP2[PLAYERNAME],MATCH(ROW()-ROW(AY$1),HITTERS,0)),"")</f>
        <v>Eric Farris</v>
      </c>
      <c r="AZ238" t="str">
        <f>IF(PLAYERIDMAP2[[#This Row],[POS]]="P",MAX(AZ$1:AZ237)+1,"")</f>
        <v/>
      </c>
      <c r="BA238" t="str">
        <f>IFERROR(INDEX(PLAYERIDMAP2[PLAYERNAME],MATCH(ROW()-ROW(BA$1),PITCHERS,0)),"")</f>
        <v>Sam Freeman</v>
      </c>
    </row>
    <row r="239" spans="1:53" x14ac:dyDescent="0.25">
      <c r="A239" t="s">
        <v>11748</v>
      </c>
      <c r="B239" t="s">
        <v>9510</v>
      </c>
      <c r="C239" s="1">
        <v>32531</v>
      </c>
      <c r="D239" t="s">
        <v>17322</v>
      </c>
      <c r="E239" t="s">
        <v>19919</v>
      </c>
      <c r="F239" t="s">
        <v>11302</v>
      </c>
      <c r="G239" t="s">
        <v>16838</v>
      </c>
      <c r="H239" t="s">
        <v>10988</v>
      </c>
      <c r="I239" t="s">
        <v>19920</v>
      </c>
      <c r="J239" t="s">
        <v>9510</v>
      </c>
      <c r="K239">
        <v>518533</v>
      </c>
      <c r="L239" t="s">
        <v>9510</v>
      </c>
      <c r="M239">
        <v>1915130</v>
      </c>
      <c r="N239" t="s">
        <v>9510</v>
      </c>
      <c r="O239" t="s">
        <v>11749</v>
      </c>
      <c r="P239" t="s">
        <v>11748</v>
      </c>
      <c r="Q239">
        <v>9165</v>
      </c>
      <c r="R239" t="s">
        <v>9510</v>
      </c>
      <c r="S239">
        <v>31672</v>
      </c>
      <c r="T239" t="s">
        <v>9510</v>
      </c>
      <c r="V239" t="s">
        <v>11750</v>
      </c>
      <c r="W239">
        <v>57668</v>
      </c>
      <c r="X239">
        <v>9165</v>
      </c>
      <c r="Y239" t="s">
        <v>9510</v>
      </c>
      <c r="Z239" t="s">
        <v>16419</v>
      </c>
      <c r="AA239" t="s">
        <v>10958</v>
      </c>
      <c r="AB239" t="s">
        <v>10958</v>
      </c>
      <c r="AD239" t="s">
        <v>16419</v>
      </c>
      <c r="AL239" t="str">
        <f>IF(PLAYERIDMAP2[[#This Row],[POS]]="C",MAX(AL$1:AL238)+1,"")</f>
        <v/>
      </c>
      <c r="AM239" t="str">
        <f>IFERROR(INDEX(PLAYERIDMAP2[PLAYERNAME],MATCH(ROW()-ROW(AM$1),CATCHERS,0)),"")</f>
        <v/>
      </c>
      <c r="AN239" t="str">
        <f>IF(PLAYERIDMAP2[[#This Row],[POS]]="1B",MAX(AN$1:AN238)+1,"")</f>
        <v/>
      </c>
      <c r="AO239" t="str">
        <f>IFERROR(INDEX(PLAYERIDMAP2[PLAYERNAME],MATCH(ROW()-ROW(AO$1),FIRSTBASE,0)),"")</f>
        <v/>
      </c>
      <c r="AP239" t="str">
        <f>IF(PLAYERIDMAP2[[#This Row],[POS]]="2B",MAX(AP$1:AP238)+1,"")</f>
        <v/>
      </c>
      <c r="AQ239" t="str">
        <f>IFERROR(INDEX(PLAYERIDMAP2[PLAYERNAME],MATCH(ROW()-ROW(AQ$1),SECONDBASE,0)),"")</f>
        <v/>
      </c>
      <c r="AR239" t="str">
        <f>IF(PLAYERIDMAP2[[#This Row],[POS]]="3B",MAX(AR$1:AR238)+1,"")</f>
        <v/>
      </c>
      <c r="AS239" t="str">
        <f>IFERROR(INDEX(PLAYERIDMAP2[PLAYERNAME],MATCH(ROW()-ROW(AS$1),THIRDBASE,0)),"")</f>
        <v/>
      </c>
      <c r="AT239" t="str">
        <f>IF(PLAYERIDMAP2[[#This Row],[POS]]="SS",MAX(AT$1:AT238)+1,"")</f>
        <v/>
      </c>
      <c r="AU239" t="str">
        <f>IFERROR(INDEX(PLAYERIDMAP2[PLAYERNAME],MATCH(ROW()-ROW(AU$1),SHORTSTOP,0)),"")</f>
        <v/>
      </c>
      <c r="AV239" t="str">
        <f>IF(PLAYERIDMAP2[[#This Row],[POS]]="OF",MAX(AV$1:AV238)+1,"")</f>
        <v/>
      </c>
      <c r="AW239" t="str">
        <f>IFERROR(INDEX(PLAYERIDMAP2[PLAYERNAME],MATCH(ROW()-ROW(AW$1),OUTFIELD,0)),"")</f>
        <v>Kevin Pillar</v>
      </c>
      <c r="AX239" t="str">
        <f>IF(PLAYERIDMAP2[[#This Row],[POS]]&lt;&gt;"P",MAX(AX$1:AX238)+1,"")</f>
        <v/>
      </c>
      <c r="AY239" t="str">
        <f>IFERROR(INDEX(PLAYERIDMAP2[PLAYERNAME],MATCH(ROW()-ROW(AY$1),HITTERS,0)),"")</f>
        <v>Taylor Featherston</v>
      </c>
      <c r="AZ239">
        <f>IF(PLAYERIDMAP2[[#This Row],[POS]]="P",MAX(AZ$1:AZ238)+1,"")</f>
        <v>114</v>
      </c>
      <c r="BA239" t="str">
        <f>IFERROR(INDEX(PLAYERIDMAP2[PLAYERNAME],MATCH(ROW()-ROW(BA$1),PITCHERS,0)),"")</f>
        <v>Carlos Frias</v>
      </c>
    </row>
    <row r="240" spans="1:53" x14ac:dyDescent="0.25">
      <c r="A240" t="s">
        <v>11751</v>
      </c>
      <c r="B240" t="s">
        <v>5608</v>
      </c>
      <c r="C240" s="1">
        <v>31764</v>
      </c>
      <c r="D240" t="s">
        <v>16985</v>
      </c>
      <c r="E240" t="s">
        <v>20139</v>
      </c>
      <c r="F240" t="s">
        <v>11077</v>
      </c>
      <c r="G240" t="s">
        <v>14693</v>
      </c>
      <c r="H240" t="s">
        <v>10998</v>
      </c>
      <c r="I240" t="s">
        <v>20711</v>
      </c>
      <c r="J240" t="s">
        <v>5608</v>
      </c>
      <c r="K240">
        <v>474892</v>
      </c>
      <c r="L240" t="s">
        <v>5608</v>
      </c>
      <c r="M240">
        <v>1098906</v>
      </c>
      <c r="N240" t="s">
        <v>5608</v>
      </c>
      <c r="O240" t="s">
        <v>11752</v>
      </c>
      <c r="P240" t="s">
        <v>11753</v>
      </c>
      <c r="Q240">
        <v>8640</v>
      </c>
      <c r="R240" t="s">
        <v>5608</v>
      </c>
      <c r="S240">
        <v>29486</v>
      </c>
      <c r="T240" t="s">
        <v>5608</v>
      </c>
      <c r="U240" t="s">
        <v>5608</v>
      </c>
      <c r="V240" t="s">
        <v>11754</v>
      </c>
      <c r="W240">
        <v>47236</v>
      </c>
      <c r="X240">
        <v>8640</v>
      </c>
      <c r="Y240" t="s">
        <v>5608</v>
      </c>
      <c r="Z240" t="s">
        <v>11755</v>
      </c>
      <c r="AA240" t="s">
        <v>5703</v>
      </c>
      <c r="AB240" t="s">
        <v>5703</v>
      </c>
      <c r="AC240" t="s">
        <v>5608</v>
      </c>
      <c r="AD240" t="s">
        <v>11755</v>
      </c>
      <c r="AE240">
        <v>9694</v>
      </c>
      <c r="AF240" t="s">
        <v>5608</v>
      </c>
      <c r="AG240">
        <v>11094</v>
      </c>
      <c r="AH240" t="s">
        <v>5608</v>
      </c>
      <c r="AL240" t="str">
        <f>IF(PLAYERIDMAP2[[#This Row],[POS]]="C",MAX(AL$1:AL239)+1,"")</f>
        <v/>
      </c>
      <c r="AM240" t="str">
        <f>IFERROR(INDEX(PLAYERIDMAP2[PLAYERNAME],MATCH(ROW()-ROW(AM$1),CATCHERS,0)),"")</f>
        <v/>
      </c>
      <c r="AN240" t="str">
        <f>IF(PLAYERIDMAP2[[#This Row],[POS]]="1B",MAX(AN$1:AN239)+1,"")</f>
        <v/>
      </c>
      <c r="AO240" t="str">
        <f>IFERROR(INDEX(PLAYERIDMAP2[PLAYERNAME],MATCH(ROW()-ROW(AO$1),FIRSTBASE,0)),"")</f>
        <v/>
      </c>
      <c r="AP240" t="str">
        <f>IF(PLAYERIDMAP2[[#This Row],[POS]]="2B",MAX(AP$1:AP239)+1,"")</f>
        <v/>
      </c>
      <c r="AQ240" t="str">
        <f>IFERROR(INDEX(PLAYERIDMAP2[PLAYERNAME],MATCH(ROW()-ROW(AQ$1),SECONDBASE,0)),"")</f>
        <v/>
      </c>
      <c r="AR240" t="str">
        <f>IF(PLAYERIDMAP2[[#This Row],[POS]]="3B",MAX(AR$1:AR239)+1,"")</f>
        <v/>
      </c>
      <c r="AS240" t="str">
        <f>IFERROR(INDEX(PLAYERIDMAP2[PLAYERNAME],MATCH(ROW()-ROW(AS$1),THIRDBASE,0)),"")</f>
        <v/>
      </c>
      <c r="AT240" t="str">
        <f>IF(PLAYERIDMAP2[[#This Row],[POS]]="SS",MAX(AT$1:AT239)+1,"")</f>
        <v/>
      </c>
      <c r="AU240" t="str">
        <f>IFERROR(INDEX(PLAYERIDMAP2[PLAYERNAME],MATCH(ROW()-ROW(AU$1),SHORTSTOP,0)),"")</f>
        <v/>
      </c>
      <c r="AV240">
        <f>IF(PLAYERIDMAP2[[#This Row],[POS]]="OF",MAX(AV$1:AV239)+1,"")</f>
        <v>50</v>
      </c>
      <c r="AW240" t="str">
        <f>IFERROR(INDEX(PLAYERIDMAP2[PLAYERNAME],MATCH(ROW()-ROW(AW$1),OUTFIELD,0)),"")</f>
        <v>Stephen Piscotty</v>
      </c>
      <c r="AX240">
        <f>IF(PLAYERIDMAP2[[#This Row],[POS]]&lt;&gt;"P",MAX(AX$1:AX239)+1,"")</f>
        <v>125</v>
      </c>
      <c r="AY240" t="str">
        <f>IFERROR(INDEX(PLAYERIDMAP2[PLAYERNAME],MATCH(ROW()-ROW(AY$1),HITTERS,0)),"")</f>
        <v>Tim Federowicz</v>
      </c>
      <c r="AZ240" t="str">
        <f>IF(PLAYERIDMAP2[[#This Row],[POS]]="P",MAX(AZ$1:AZ239)+1,"")</f>
        <v/>
      </c>
      <c r="BA240" t="str">
        <f>IFERROR(INDEX(PLAYERIDMAP2[PLAYERNAME],MATCH(ROW()-ROW(BA$1),PITCHERS,0)),"")</f>
        <v>Christian Friedrich</v>
      </c>
    </row>
    <row r="241" spans="1:53" x14ac:dyDescent="0.25">
      <c r="A241" t="s">
        <v>17081</v>
      </c>
      <c r="B241" t="s">
        <v>4373</v>
      </c>
      <c r="C241" s="1">
        <v>32456</v>
      </c>
      <c r="D241" t="s">
        <v>17082</v>
      </c>
      <c r="E241" t="s">
        <v>17083</v>
      </c>
      <c r="F241" t="s">
        <v>11142</v>
      </c>
      <c r="G241" t="s">
        <v>14693</v>
      </c>
      <c r="H241" t="s">
        <v>11110</v>
      </c>
      <c r="I241" t="s">
        <v>17084</v>
      </c>
      <c r="J241" t="s">
        <v>4373</v>
      </c>
      <c r="K241">
        <v>592200</v>
      </c>
      <c r="L241" t="s">
        <v>4373</v>
      </c>
      <c r="P241" t="s">
        <v>17081</v>
      </c>
      <c r="S241">
        <v>32049</v>
      </c>
      <c r="T241" t="s">
        <v>4373</v>
      </c>
      <c r="Z241" t="s">
        <v>17085</v>
      </c>
      <c r="AA241" t="s">
        <v>5703</v>
      </c>
      <c r="AB241" t="s">
        <v>5703</v>
      </c>
      <c r="AD241" t="s">
        <v>17085</v>
      </c>
      <c r="AL241">
        <f>IF(PLAYERIDMAP2[[#This Row],[POS]]="C",MAX(AL$1:AL240)+1,"")</f>
        <v>14</v>
      </c>
      <c r="AM241" t="str">
        <f>IFERROR(INDEX(PLAYERIDMAP2[PLAYERNAME],MATCH(ROW()-ROW(AM$1),CATCHERS,0)),"")</f>
        <v/>
      </c>
      <c r="AN241" t="str">
        <f>IF(PLAYERIDMAP2[[#This Row],[POS]]="1B",MAX(AN$1:AN240)+1,"")</f>
        <v/>
      </c>
      <c r="AO241" t="str">
        <f>IFERROR(INDEX(PLAYERIDMAP2[PLAYERNAME],MATCH(ROW()-ROW(AO$1),FIRSTBASE,0)),"")</f>
        <v/>
      </c>
      <c r="AP241" t="str">
        <f>IF(PLAYERIDMAP2[[#This Row],[POS]]="2B",MAX(AP$1:AP240)+1,"")</f>
        <v/>
      </c>
      <c r="AQ241" t="str">
        <f>IFERROR(INDEX(PLAYERIDMAP2[PLAYERNAME],MATCH(ROW()-ROW(AQ$1),SECONDBASE,0)),"")</f>
        <v/>
      </c>
      <c r="AR241" t="str">
        <f>IF(PLAYERIDMAP2[[#This Row],[POS]]="3B",MAX(AR$1:AR240)+1,"")</f>
        <v/>
      </c>
      <c r="AS241" t="str">
        <f>IFERROR(INDEX(PLAYERIDMAP2[PLAYERNAME],MATCH(ROW()-ROW(AS$1),THIRDBASE,0)),"")</f>
        <v/>
      </c>
      <c r="AT241" t="str">
        <f>IF(PLAYERIDMAP2[[#This Row],[POS]]="SS",MAX(AT$1:AT240)+1,"")</f>
        <v/>
      </c>
      <c r="AU241" t="str">
        <f>IFERROR(INDEX(PLAYERIDMAP2[PLAYERNAME],MATCH(ROW()-ROW(AU$1),SHORTSTOP,0)),"")</f>
        <v/>
      </c>
      <c r="AV241" t="str">
        <f>IF(PLAYERIDMAP2[[#This Row],[POS]]="OF",MAX(AV$1:AV240)+1,"")</f>
        <v/>
      </c>
      <c r="AW241" t="str">
        <f>IFERROR(INDEX(PLAYERIDMAP2[PLAYERNAME],MATCH(ROW()-ROW(AW$1),OUTFIELD,0)),"")</f>
        <v>Scott Podsednik</v>
      </c>
      <c r="AX241">
        <f>IF(PLAYERIDMAP2[[#This Row],[POS]]&lt;&gt;"P",MAX(AX$1:AX240)+1,"")</f>
        <v>126</v>
      </c>
      <c r="AY241" t="str">
        <f>IFERROR(INDEX(PLAYERIDMAP2[PLAYERNAME],MATCH(ROW()-ROW(AY$1),HITTERS,0)),"")</f>
        <v>Prince Fielder</v>
      </c>
      <c r="AZ241" t="str">
        <f>IF(PLAYERIDMAP2[[#This Row],[POS]]="P",MAX(AZ$1:AZ240)+1,"")</f>
        <v/>
      </c>
      <c r="BA241" t="str">
        <f>IFERROR(INDEX(PLAYERIDMAP2[PLAYERNAME],MATCH(ROW()-ROW(BA$1),PITCHERS,0)),"")</f>
        <v>Ernesto Frieri</v>
      </c>
    </row>
    <row r="242" spans="1:53" x14ac:dyDescent="0.25">
      <c r="A242" t="s">
        <v>11756</v>
      </c>
      <c r="B242" t="s">
        <v>10745</v>
      </c>
      <c r="C242" s="1">
        <v>31666</v>
      </c>
      <c r="D242" t="s">
        <v>16840</v>
      </c>
      <c r="E242" t="s">
        <v>19539</v>
      </c>
      <c r="F242" t="s">
        <v>11062</v>
      </c>
      <c r="G242" t="s">
        <v>16838</v>
      </c>
      <c r="H242" t="s">
        <v>10988</v>
      </c>
      <c r="I242" t="s">
        <v>19540</v>
      </c>
      <c r="J242" t="s">
        <v>10745</v>
      </c>
      <c r="K242">
        <v>488768</v>
      </c>
      <c r="L242" t="s">
        <v>10745</v>
      </c>
      <c r="M242">
        <v>1661425</v>
      </c>
      <c r="N242" t="s">
        <v>10745</v>
      </c>
      <c r="O242" t="s">
        <v>11757</v>
      </c>
      <c r="P242" t="s">
        <v>11756</v>
      </c>
      <c r="Q242">
        <v>8627</v>
      </c>
      <c r="R242" t="s">
        <v>10745</v>
      </c>
      <c r="S242">
        <v>30134</v>
      </c>
      <c r="T242" t="s">
        <v>10745</v>
      </c>
      <c r="V242" t="s">
        <v>11758</v>
      </c>
      <c r="W242">
        <v>58136</v>
      </c>
      <c r="X242">
        <v>8627</v>
      </c>
      <c r="Y242" t="s">
        <v>10745</v>
      </c>
      <c r="Z242" t="s">
        <v>11759</v>
      </c>
      <c r="AA242" t="s">
        <v>5703</v>
      </c>
      <c r="AB242" t="s">
        <v>5703</v>
      </c>
      <c r="AC242" t="s">
        <v>10745</v>
      </c>
      <c r="AD242" t="s">
        <v>11759</v>
      </c>
      <c r="AE242">
        <v>10468</v>
      </c>
      <c r="AF242" t="s">
        <v>10745</v>
      </c>
      <c r="AG242">
        <v>12269</v>
      </c>
      <c r="AH242" t="s">
        <v>10745</v>
      </c>
      <c r="AL242" t="str">
        <f>IF(PLAYERIDMAP2[[#This Row],[POS]]="C",MAX(AL$1:AL241)+1,"")</f>
        <v/>
      </c>
      <c r="AM242" t="str">
        <f>IFERROR(INDEX(PLAYERIDMAP2[PLAYERNAME],MATCH(ROW()-ROW(AM$1),CATCHERS,0)),"")</f>
        <v/>
      </c>
      <c r="AN242" t="str">
        <f>IF(PLAYERIDMAP2[[#This Row],[POS]]="1B",MAX(AN$1:AN241)+1,"")</f>
        <v/>
      </c>
      <c r="AO242" t="str">
        <f>IFERROR(INDEX(PLAYERIDMAP2[PLAYERNAME],MATCH(ROW()-ROW(AO$1),FIRSTBASE,0)),"")</f>
        <v/>
      </c>
      <c r="AP242" t="str">
        <f>IF(PLAYERIDMAP2[[#This Row],[POS]]="2B",MAX(AP$1:AP241)+1,"")</f>
        <v/>
      </c>
      <c r="AQ242" t="str">
        <f>IFERROR(INDEX(PLAYERIDMAP2[PLAYERNAME],MATCH(ROW()-ROW(AQ$1),SECONDBASE,0)),"")</f>
        <v/>
      </c>
      <c r="AR242" t="str">
        <f>IF(PLAYERIDMAP2[[#This Row],[POS]]="3B",MAX(AR$1:AR241)+1,"")</f>
        <v/>
      </c>
      <c r="AS242" t="str">
        <f>IFERROR(INDEX(PLAYERIDMAP2[PLAYERNAME],MATCH(ROW()-ROW(AS$1),THIRDBASE,0)),"")</f>
        <v/>
      </c>
      <c r="AT242" t="str">
        <f>IF(PLAYERIDMAP2[[#This Row],[POS]]="SS",MAX(AT$1:AT241)+1,"")</f>
        <v/>
      </c>
      <c r="AU242" t="str">
        <f>IFERROR(INDEX(PLAYERIDMAP2[PLAYERNAME],MATCH(ROW()-ROW(AU$1),SHORTSTOP,0)),"")</f>
        <v/>
      </c>
      <c r="AV242" t="str">
        <f>IF(PLAYERIDMAP2[[#This Row],[POS]]="OF",MAX(AV$1:AV241)+1,"")</f>
        <v/>
      </c>
      <c r="AW242" t="str">
        <f>IFERROR(INDEX(PLAYERIDMAP2[PLAYERNAME],MATCH(ROW()-ROW(AW$1),OUTFIELD,0)),"")</f>
        <v>Gregory Polanco</v>
      </c>
      <c r="AX242" t="str">
        <f>IF(PLAYERIDMAP2[[#This Row],[POS]]&lt;&gt;"P",MAX(AX$1:AX241)+1,"")</f>
        <v/>
      </c>
      <c r="AY242" t="str">
        <f>IFERROR(INDEX(PLAYERIDMAP2[PLAYERNAME],MATCH(ROW()-ROW(AY$1),HITTERS,0)),"")</f>
        <v>Chone Figgins</v>
      </c>
      <c r="AZ242">
        <f>IF(PLAYERIDMAP2[[#This Row],[POS]]="P",MAX(AZ$1:AZ241)+1,"")</f>
        <v>115</v>
      </c>
      <c r="BA242" t="str">
        <f>IFERROR(INDEX(PLAYERIDMAP2[PLAYERNAME],MATCH(ROW()-ROW(BA$1),PITCHERS,0)),"")</f>
        <v>Brian Fuentes</v>
      </c>
    </row>
    <row r="243" spans="1:53" x14ac:dyDescent="0.25">
      <c r="A243" t="s">
        <v>11760</v>
      </c>
      <c r="B243" t="s">
        <v>4432</v>
      </c>
      <c r="C243" s="1">
        <v>30883</v>
      </c>
      <c r="D243" t="s">
        <v>17970</v>
      </c>
      <c r="E243" t="s">
        <v>18882</v>
      </c>
      <c r="F243" t="s">
        <v>11191</v>
      </c>
      <c r="G243" t="s">
        <v>14693</v>
      </c>
      <c r="H243" t="s">
        <v>5706</v>
      </c>
      <c r="I243" t="s">
        <v>18883</v>
      </c>
      <c r="J243" t="s">
        <v>4432</v>
      </c>
      <c r="K243">
        <v>458210</v>
      </c>
      <c r="L243" t="s">
        <v>4432</v>
      </c>
      <c r="M243">
        <v>1103724</v>
      </c>
      <c r="N243" t="s">
        <v>4432</v>
      </c>
      <c r="O243" t="s">
        <v>11761</v>
      </c>
      <c r="P243" t="s">
        <v>11760</v>
      </c>
      <c r="Q243">
        <v>7855</v>
      </c>
      <c r="R243" t="s">
        <v>4432</v>
      </c>
      <c r="S243">
        <v>28575</v>
      </c>
      <c r="T243" t="s">
        <v>4432</v>
      </c>
      <c r="U243" t="s">
        <v>4432</v>
      </c>
      <c r="V243" t="s">
        <v>11762</v>
      </c>
      <c r="W243">
        <v>45799</v>
      </c>
      <c r="X243">
        <v>7855</v>
      </c>
      <c r="Y243" t="s">
        <v>4432</v>
      </c>
      <c r="Z243" t="s">
        <v>11763</v>
      </c>
      <c r="AA243" t="s">
        <v>11011</v>
      </c>
      <c r="AB243" t="s">
        <v>5703</v>
      </c>
      <c r="AC243" t="s">
        <v>4432</v>
      </c>
      <c r="AD243" t="s">
        <v>11763</v>
      </c>
      <c r="AL243" t="str">
        <f>IF(PLAYERIDMAP2[[#This Row],[POS]]="C",MAX(AL$1:AL242)+1,"")</f>
        <v/>
      </c>
      <c r="AM243" t="str">
        <f>IFERROR(INDEX(PLAYERIDMAP2[PLAYERNAME],MATCH(ROW()-ROW(AM$1),CATCHERS,0)),"")</f>
        <v/>
      </c>
      <c r="AN243" t="str">
        <f>IF(PLAYERIDMAP2[[#This Row],[POS]]="1B",MAX(AN$1:AN242)+1,"")</f>
        <v/>
      </c>
      <c r="AO243" t="str">
        <f>IFERROR(INDEX(PLAYERIDMAP2[PLAYERNAME],MATCH(ROW()-ROW(AO$1),FIRSTBASE,0)),"")</f>
        <v/>
      </c>
      <c r="AP243">
        <f>IF(PLAYERIDMAP2[[#This Row],[POS]]="2B",MAX(AP$1:AP242)+1,"")</f>
        <v>17</v>
      </c>
      <c r="AQ243" t="str">
        <f>IFERROR(INDEX(PLAYERIDMAP2[PLAYERNAME],MATCH(ROW()-ROW(AQ$1),SECONDBASE,0)),"")</f>
        <v/>
      </c>
      <c r="AR243" t="str">
        <f>IF(PLAYERIDMAP2[[#This Row],[POS]]="3B",MAX(AR$1:AR242)+1,"")</f>
        <v/>
      </c>
      <c r="AS243" t="str">
        <f>IFERROR(INDEX(PLAYERIDMAP2[PLAYERNAME],MATCH(ROW()-ROW(AS$1),THIRDBASE,0)),"")</f>
        <v/>
      </c>
      <c r="AT243" t="str">
        <f>IF(PLAYERIDMAP2[[#This Row],[POS]]="SS",MAX(AT$1:AT242)+1,"")</f>
        <v/>
      </c>
      <c r="AU243" t="str">
        <f>IFERROR(INDEX(PLAYERIDMAP2[PLAYERNAME],MATCH(ROW()-ROW(AU$1),SHORTSTOP,0)),"")</f>
        <v/>
      </c>
      <c r="AV243" t="str">
        <f>IF(PLAYERIDMAP2[[#This Row],[POS]]="OF",MAX(AV$1:AV242)+1,"")</f>
        <v/>
      </c>
      <c r="AW243" t="str">
        <f>IFERROR(INDEX(PLAYERIDMAP2[PLAYERNAME],MATCH(ROW()-ROW(AW$1),OUTFIELD,0)),"")</f>
        <v>A.J. Pollock</v>
      </c>
      <c r="AX243">
        <f>IF(PLAYERIDMAP2[[#This Row],[POS]]&lt;&gt;"P",MAX(AX$1:AX242)+1,"")</f>
        <v>127</v>
      </c>
      <c r="AY243" t="str">
        <f>IFERROR(INDEX(PLAYERIDMAP2[PLAYERNAME],MATCH(ROW()-ROW(AY$1),HITTERS,0)),"")</f>
        <v>Derek Fisher</v>
      </c>
      <c r="AZ243" t="str">
        <f>IF(PLAYERIDMAP2[[#This Row],[POS]]="P",MAX(AZ$1:AZ242)+1,"")</f>
        <v/>
      </c>
      <c r="BA243" t="str">
        <f>IFERROR(INDEX(PLAYERIDMAP2[PLAYERNAME],MATCH(ROW()-ROW(BA$1),PITCHERS,0)),"")</f>
        <v>Kyuji Fujikawa</v>
      </c>
    </row>
    <row r="244" spans="1:53" x14ac:dyDescent="0.25">
      <c r="A244" t="s">
        <v>16166</v>
      </c>
      <c r="B244" t="s">
        <v>10857</v>
      </c>
      <c r="C244" s="1">
        <v>29397</v>
      </c>
      <c r="D244" t="s">
        <v>17150</v>
      </c>
      <c r="E244" t="s">
        <v>18882</v>
      </c>
      <c r="F244" t="s">
        <v>11007</v>
      </c>
      <c r="G244" t="s">
        <v>16838</v>
      </c>
      <c r="H244" t="s">
        <v>10988</v>
      </c>
      <c r="I244" t="s">
        <v>19710</v>
      </c>
      <c r="J244" t="s">
        <v>10857</v>
      </c>
      <c r="K244">
        <v>433586</v>
      </c>
      <c r="L244" t="s">
        <v>10857</v>
      </c>
      <c r="M244">
        <v>515663</v>
      </c>
      <c r="N244" t="s">
        <v>10857</v>
      </c>
      <c r="O244" t="s">
        <v>12625</v>
      </c>
      <c r="P244" t="s">
        <v>12624</v>
      </c>
      <c r="Q244">
        <v>7401</v>
      </c>
      <c r="R244" t="s">
        <v>10857</v>
      </c>
      <c r="S244">
        <v>6060</v>
      </c>
      <c r="T244" t="s">
        <v>10857</v>
      </c>
      <c r="V244" t="s">
        <v>12626</v>
      </c>
      <c r="W244">
        <v>35863</v>
      </c>
      <c r="X244">
        <v>7401</v>
      </c>
      <c r="Y244" t="s">
        <v>10857</v>
      </c>
      <c r="Z244" t="s">
        <v>12627</v>
      </c>
      <c r="AA244" t="s">
        <v>5703</v>
      </c>
      <c r="AB244" t="s">
        <v>5703</v>
      </c>
      <c r="AC244" t="s">
        <v>10857</v>
      </c>
      <c r="AD244" t="s">
        <v>12627</v>
      </c>
      <c r="AE244">
        <v>8412</v>
      </c>
      <c r="AF244" t="s">
        <v>10857</v>
      </c>
      <c r="AG244">
        <v>5321</v>
      </c>
      <c r="AH244" t="s">
        <v>10857</v>
      </c>
      <c r="AL244" t="str">
        <f>IF(PLAYERIDMAP2[[#This Row],[POS]]="C",MAX(AL$1:AL243)+1,"")</f>
        <v/>
      </c>
      <c r="AM244" t="str">
        <f>IFERROR(INDEX(PLAYERIDMAP2[PLAYERNAME],MATCH(ROW()-ROW(AM$1),CATCHERS,0)),"")</f>
        <v/>
      </c>
      <c r="AN244" t="str">
        <f>IF(PLAYERIDMAP2[[#This Row],[POS]]="1B",MAX(AN$1:AN243)+1,"")</f>
        <v/>
      </c>
      <c r="AO244" t="str">
        <f>IFERROR(INDEX(PLAYERIDMAP2[PLAYERNAME],MATCH(ROW()-ROW(AO$1),FIRSTBASE,0)),"")</f>
        <v/>
      </c>
      <c r="AP244" t="str">
        <f>IF(PLAYERIDMAP2[[#This Row],[POS]]="2B",MAX(AP$1:AP243)+1,"")</f>
        <v/>
      </c>
      <c r="AQ244" t="str">
        <f>IFERROR(INDEX(PLAYERIDMAP2[PLAYERNAME],MATCH(ROW()-ROW(AQ$1),SECONDBASE,0)),"")</f>
        <v/>
      </c>
      <c r="AR244" t="str">
        <f>IF(PLAYERIDMAP2[[#This Row],[POS]]="3B",MAX(AR$1:AR243)+1,"")</f>
        <v/>
      </c>
      <c r="AS244" t="str">
        <f>IFERROR(INDEX(PLAYERIDMAP2[PLAYERNAME],MATCH(ROW()-ROW(AS$1),THIRDBASE,0)),"")</f>
        <v/>
      </c>
      <c r="AT244" t="str">
        <f>IF(PLAYERIDMAP2[[#This Row],[POS]]="SS",MAX(AT$1:AT243)+1,"")</f>
        <v/>
      </c>
      <c r="AU244" t="str">
        <f>IFERROR(INDEX(PLAYERIDMAP2[PLAYERNAME],MATCH(ROW()-ROW(AU$1),SHORTSTOP,0)),"")</f>
        <v/>
      </c>
      <c r="AV244" t="str">
        <f>IF(PLAYERIDMAP2[[#This Row],[POS]]="OF",MAX(AV$1:AV243)+1,"")</f>
        <v/>
      </c>
      <c r="AW244" t="str">
        <f>IFERROR(INDEX(PLAYERIDMAP2[PLAYERNAME],MATCH(ROW()-ROW(AW$1),OUTFIELD,0)),"")</f>
        <v>Dalton Pompey</v>
      </c>
      <c r="AX244" t="str">
        <f>IF(PLAYERIDMAP2[[#This Row],[POS]]&lt;&gt;"P",MAX(AX$1:AX243)+1,"")</f>
        <v/>
      </c>
      <c r="AY244" t="str">
        <f>IFERROR(INDEX(PLAYERIDMAP2[PLAYERNAME],MATCH(ROW()-ROW(AY$1),HITTERS,0)),"")</f>
        <v>Ryan Flaherty</v>
      </c>
      <c r="AZ244">
        <f>IF(PLAYERIDMAP2[[#This Row],[POS]]="P",MAX(AZ$1:AZ243)+1,"")</f>
        <v>116</v>
      </c>
      <c r="BA244" t="str">
        <f>IFERROR(INDEX(PLAYERIDMAP2[PLAYERNAME],MATCH(ROW()-ROW(BA$1),PITCHERS,0)),"")</f>
        <v>Charlie Furbush</v>
      </c>
    </row>
    <row r="245" spans="1:53" x14ac:dyDescent="0.25">
      <c r="A245" t="s">
        <v>11764</v>
      </c>
      <c r="B245" t="s">
        <v>10135</v>
      </c>
      <c r="C245" s="1">
        <v>31301</v>
      </c>
      <c r="D245" t="s">
        <v>16932</v>
      </c>
      <c r="E245" t="s">
        <v>20421</v>
      </c>
      <c r="F245" t="s">
        <v>11087</v>
      </c>
      <c r="G245" t="s">
        <v>14693</v>
      </c>
      <c r="H245" t="s">
        <v>10988</v>
      </c>
      <c r="I245" t="s">
        <v>20422</v>
      </c>
      <c r="K245">
        <v>445001</v>
      </c>
      <c r="L245" t="s">
        <v>10135</v>
      </c>
      <c r="M245">
        <v>1727407</v>
      </c>
      <c r="N245" t="s">
        <v>10135</v>
      </c>
      <c r="O245" t="s">
        <v>11765</v>
      </c>
      <c r="P245" t="s">
        <v>11764</v>
      </c>
      <c r="Q245">
        <v>8705</v>
      </c>
      <c r="R245" t="s">
        <v>10135</v>
      </c>
      <c r="S245">
        <v>30806</v>
      </c>
      <c r="T245" t="s">
        <v>10135</v>
      </c>
      <c r="V245" t="s">
        <v>11766</v>
      </c>
      <c r="W245">
        <v>45800</v>
      </c>
      <c r="X245">
        <v>8705</v>
      </c>
      <c r="Y245" t="s">
        <v>10135</v>
      </c>
      <c r="Z245" t="s">
        <v>16420</v>
      </c>
      <c r="AA245" t="s">
        <v>5703</v>
      </c>
      <c r="AB245" t="s">
        <v>5703</v>
      </c>
      <c r="AD245" t="s">
        <v>16420</v>
      </c>
      <c r="AL245" t="str">
        <f>IF(PLAYERIDMAP2[[#This Row],[POS]]="C",MAX(AL$1:AL244)+1,"")</f>
        <v/>
      </c>
      <c r="AM245" t="str">
        <f>IFERROR(INDEX(PLAYERIDMAP2[PLAYERNAME],MATCH(ROW()-ROW(AM$1),CATCHERS,0)),"")</f>
        <v/>
      </c>
      <c r="AN245" t="str">
        <f>IF(PLAYERIDMAP2[[#This Row],[POS]]="1B",MAX(AN$1:AN244)+1,"")</f>
        <v/>
      </c>
      <c r="AO245" t="str">
        <f>IFERROR(INDEX(PLAYERIDMAP2[PLAYERNAME],MATCH(ROW()-ROW(AO$1),FIRSTBASE,0)),"")</f>
        <v/>
      </c>
      <c r="AP245" t="str">
        <f>IF(PLAYERIDMAP2[[#This Row],[POS]]="2B",MAX(AP$1:AP244)+1,"")</f>
        <v/>
      </c>
      <c r="AQ245" t="str">
        <f>IFERROR(INDEX(PLAYERIDMAP2[PLAYERNAME],MATCH(ROW()-ROW(AQ$1),SECONDBASE,0)),"")</f>
        <v/>
      </c>
      <c r="AR245" t="str">
        <f>IF(PLAYERIDMAP2[[#This Row],[POS]]="3B",MAX(AR$1:AR244)+1,"")</f>
        <v/>
      </c>
      <c r="AS245" t="str">
        <f>IFERROR(INDEX(PLAYERIDMAP2[PLAYERNAME],MATCH(ROW()-ROW(AS$1),THIRDBASE,0)),"")</f>
        <v/>
      </c>
      <c r="AT245" t="str">
        <f>IF(PLAYERIDMAP2[[#This Row],[POS]]="SS",MAX(AT$1:AT244)+1,"")</f>
        <v/>
      </c>
      <c r="AU245" t="str">
        <f>IFERROR(INDEX(PLAYERIDMAP2[PLAYERNAME],MATCH(ROW()-ROW(AU$1),SHORTSTOP,0)),"")</f>
        <v/>
      </c>
      <c r="AV245" t="str">
        <f>IF(PLAYERIDMAP2[[#This Row],[POS]]="OF",MAX(AV$1:AV244)+1,"")</f>
        <v/>
      </c>
      <c r="AW245" t="str">
        <f>IFERROR(INDEX(PLAYERIDMAP2[PLAYERNAME],MATCH(ROW()-ROW(AW$1),OUTFIELD,0)),"")</f>
        <v>Alex Presley</v>
      </c>
      <c r="AX245" t="str">
        <f>IF(PLAYERIDMAP2[[#This Row],[POS]]&lt;&gt;"P",MAX(AX$1:AX244)+1,"")</f>
        <v/>
      </c>
      <c r="AY245" t="str">
        <f>IFERROR(INDEX(PLAYERIDMAP2[PLAYERNAME],MATCH(ROW()-ROW(AY$1),HITTERS,0)),"")</f>
        <v>Jesus Flores</v>
      </c>
      <c r="AZ245">
        <f>IF(PLAYERIDMAP2[[#This Row],[POS]]="P",MAX(AZ$1:AZ244)+1,"")</f>
        <v>117</v>
      </c>
      <c r="BA245" t="str">
        <f>IFERROR(INDEX(PLAYERIDMAP2[PLAYERNAME],MATCH(ROW()-ROW(BA$1),PITCHERS,0)),"")</f>
        <v>Armando Galarraga</v>
      </c>
    </row>
    <row r="246" spans="1:53" x14ac:dyDescent="0.25">
      <c r="A246" t="s">
        <v>11767</v>
      </c>
      <c r="B246" t="s">
        <v>4814</v>
      </c>
      <c r="C246" s="1">
        <v>31628</v>
      </c>
      <c r="D246" t="s">
        <v>16876</v>
      </c>
      <c r="E246" t="s">
        <v>19720</v>
      </c>
      <c r="F246" t="s">
        <v>11302</v>
      </c>
      <c r="G246" t="s">
        <v>16838</v>
      </c>
      <c r="H246" t="s">
        <v>10998</v>
      </c>
      <c r="I246" t="s">
        <v>19721</v>
      </c>
      <c r="J246" t="s">
        <v>4814</v>
      </c>
      <c r="K246">
        <v>543008</v>
      </c>
      <c r="L246" t="s">
        <v>4814</v>
      </c>
      <c r="M246">
        <v>1810665</v>
      </c>
      <c r="N246" t="s">
        <v>4814</v>
      </c>
      <c r="O246" t="s">
        <v>11768</v>
      </c>
      <c r="P246" t="s">
        <v>11767</v>
      </c>
      <c r="Q246">
        <v>9203</v>
      </c>
      <c r="R246" t="s">
        <v>4814</v>
      </c>
      <c r="S246">
        <v>31372</v>
      </c>
      <c r="T246" t="s">
        <v>4814</v>
      </c>
      <c r="U246" t="s">
        <v>4814</v>
      </c>
      <c r="V246" t="s">
        <v>11769</v>
      </c>
      <c r="W246">
        <v>58239</v>
      </c>
      <c r="X246">
        <v>9203</v>
      </c>
      <c r="Y246" t="s">
        <v>4814</v>
      </c>
      <c r="Z246" t="s">
        <v>11770</v>
      </c>
      <c r="AA246" t="s">
        <v>5703</v>
      </c>
      <c r="AB246" t="s">
        <v>5703</v>
      </c>
      <c r="AD246" t="s">
        <v>11770</v>
      </c>
      <c r="AL246" t="str">
        <f>IF(PLAYERIDMAP2[[#This Row],[POS]]="C",MAX(AL$1:AL245)+1,"")</f>
        <v/>
      </c>
      <c r="AM246" t="str">
        <f>IFERROR(INDEX(PLAYERIDMAP2[PLAYERNAME],MATCH(ROW()-ROW(AM$1),CATCHERS,0)),"")</f>
        <v/>
      </c>
      <c r="AN246" t="str">
        <f>IF(PLAYERIDMAP2[[#This Row],[POS]]="1B",MAX(AN$1:AN245)+1,"")</f>
        <v/>
      </c>
      <c r="AO246" t="str">
        <f>IFERROR(INDEX(PLAYERIDMAP2[PLAYERNAME],MATCH(ROW()-ROW(AO$1),FIRSTBASE,0)),"")</f>
        <v/>
      </c>
      <c r="AP246" t="str">
        <f>IF(PLAYERIDMAP2[[#This Row],[POS]]="2B",MAX(AP$1:AP245)+1,"")</f>
        <v/>
      </c>
      <c r="AQ246" t="str">
        <f>IFERROR(INDEX(PLAYERIDMAP2[PLAYERNAME],MATCH(ROW()-ROW(AQ$1),SECONDBASE,0)),"")</f>
        <v/>
      </c>
      <c r="AR246" t="str">
        <f>IF(PLAYERIDMAP2[[#This Row],[POS]]="3B",MAX(AR$1:AR245)+1,"")</f>
        <v/>
      </c>
      <c r="AS246" t="str">
        <f>IFERROR(INDEX(PLAYERIDMAP2[PLAYERNAME],MATCH(ROW()-ROW(AS$1),THIRDBASE,0)),"")</f>
        <v/>
      </c>
      <c r="AT246" t="str">
        <f>IF(PLAYERIDMAP2[[#This Row],[POS]]="SS",MAX(AT$1:AT245)+1,"")</f>
        <v/>
      </c>
      <c r="AU246" t="str">
        <f>IFERROR(INDEX(PLAYERIDMAP2[PLAYERNAME],MATCH(ROW()-ROW(AU$1),SHORTSTOP,0)),"")</f>
        <v/>
      </c>
      <c r="AV246">
        <f>IF(PLAYERIDMAP2[[#This Row],[POS]]="OF",MAX(AV$1:AV245)+1,"")</f>
        <v>51</v>
      </c>
      <c r="AW246" t="str">
        <f>IFERROR(INDEX(PLAYERIDMAP2[PLAYERNAME],MATCH(ROW()-ROW(AW$1),OUTFIELD,0)),"")</f>
        <v>Jason Pridie</v>
      </c>
      <c r="AX246">
        <f>IF(PLAYERIDMAP2[[#This Row],[POS]]&lt;&gt;"P",MAX(AX$1:AX245)+1,"")</f>
        <v>128</v>
      </c>
      <c r="AY246" t="str">
        <f>IFERROR(INDEX(PLAYERIDMAP2[PLAYERNAME],MATCH(ROW()-ROW(AY$1),HITTERS,0)),"")</f>
        <v>Ramon Flores</v>
      </c>
      <c r="AZ246" t="str">
        <f>IF(PLAYERIDMAP2[[#This Row],[POS]]="P",MAX(AZ$1:AZ245)+1,"")</f>
        <v/>
      </c>
      <c r="BA246" t="str">
        <f>IFERROR(INDEX(PLAYERIDMAP2[PLAYERNAME],MATCH(ROW()-ROW(BA$1),PITCHERS,0)),"")</f>
        <v>Yovani Gallardo</v>
      </c>
    </row>
    <row r="247" spans="1:53" x14ac:dyDescent="0.25">
      <c r="A247" t="s">
        <v>11771</v>
      </c>
      <c r="B247" t="s">
        <v>5536</v>
      </c>
      <c r="C247" s="1">
        <v>33667</v>
      </c>
      <c r="D247" t="s">
        <v>16964</v>
      </c>
      <c r="E247" t="s">
        <v>19720</v>
      </c>
      <c r="F247" t="s">
        <v>11048</v>
      </c>
      <c r="G247" t="s">
        <v>14693</v>
      </c>
      <c r="H247" t="s">
        <v>5705</v>
      </c>
      <c r="I247" t="s">
        <v>20240</v>
      </c>
      <c r="J247" t="s">
        <v>5536</v>
      </c>
      <c r="K247">
        <v>592206</v>
      </c>
      <c r="L247" t="s">
        <v>5536</v>
      </c>
      <c r="M247">
        <v>1765816</v>
      </c>
      <c r="N247" t="s">
        <v>5536</v>
      </c>
      <c r="O247" t="s">
        <v>11772</v>
      </c>
      <c r="P247" t="s">
        <v>11771</v>
      </c>
      <c r="Q247">
        <v>9108</v>
      </c>
      <c r="R247" t="s">
        <v>5536</v>
      </c>
      <c r="S247">
        <v>31187</v>
      </c>
      <c r="T247" t="s">
        <v>5536</v>
      </c>
      <c r="U247" t="s">
        <v>5536</v>
      </c>
      <c r="V247" t="s">
        <v>11773</v>
      </c>
      <c r="W247">
        <v>66955</v>
      </c>
      <c r="X247">
        <v>9108</v>
      </c>
      <c r="Y247" t="s">
        <v>5536</v>
      </c>
      <c r="Z247" t="s">
        <v>11774</v>
      </c>
      <c r="AA247" t="s">
        <v>5703</v>
      </c>
      <c r="AB247" t="s">
        <v>5703</v>
      </c>
      <c r="AC247" t="s">
        <v>5536</v>
      </c>
      <c r="AD247" t="s">
        <v>11774</v>
      </c>
      <c r="AE247">
        <v>11448</v>
      </c>
      <c r="AF247" t="s">
        <v>5536</v>
      </c>
      <c r="AG247">
        <v>13342</v>
      </c>
      <c r="AH247" t="s">
        <v>5536</v>
      </c>
      <c r="AL247" t="str">
        <f>IF(PLAYERIDMAP2[[#This Row],[POS]]="C",MAX(AL$1:AL246)+1,"")</f>
        <v/>
      </c>
      <c r="AM247" t="str">
        <f>IFERROR(INDEX(PLAYERIDMAP2[PLAYERNAME],MATCH(ROW()-ROW(AM$1),CATCHERS,0)),"")</f>
        <v/>
      </c>
      <c r="AN247" t="str">
        <f>IF(PLAYERIDMAP2[[#This Row],[POS]]="1B",MAX(AN$1:AN246)+1,"")</f>
        <v/>
      </c>
      <c r="AO247" t="str">
        <f>IFERROR(INDEX(PLAYERIDMAP2[PLAYERNAME],MATCH(ROW()-ROW(AO$1),FIRSTBASE,0)),"")</f>
        <v/>
      </c>
      <c r="AP247" t="str">
        <f>IF(PLAYERIDMAP2[[#This Row],[POS]]="2B",MAX(AP$1:AP246)+1,"")</f>
        <v/>
      </c>
      <c r="AQ247" t="str">
        <f>IFERROR(INDEX(PLAYERIDMAP2[PLAYERNAME],MATCH(ROW()-ROW(AQ$1),SECONDBASE,0)),"")</f>
        <v/>
      </c>
      <c r="AR247">
        <f>IF(PLAYERIDMAP2[[#This Row],[POS]]="3B",MAX(AR$1:AR246)+1,"")</f>
        <v>15</v>
      </c>
      <c r="AS247" t="str">
        <f>IFERROR(INDEX(PLAYERIDMAP2[PLAYERNAME],MATCH(ROW()-ROW(AS$1),THIRDBASE,0)),"")</f>
        <v/>
      </c>
      <c r="AT247" t="str">
        <f>IF(PLAYERIDMAP2[[#This Row],[POS]]="SS",MAX(AT$1:AT246)+1,"")</f>
        <v/>
      </c>
      <c r="AU247" t="str">
        <f>IFERROR(INDEX(PLAYERIDMAP2[PLAYERNAME],MATCH(ROW()-ROW(AU$1),SHORTSTOP,0)),"")</f>
        <v/>
      </c>
      <c r="AV247" t="str">
        <f>IF(PLAYERIDMAP2[[#This Row],[POS]]="OF",MAX(AV$1:AV246)+1,"")</f>
        <v/>
      </c>
      <c r="AW247" t="str">
        <f>IFERROR(INDEX(PLAYERIDMAP2[PLAYERNAME],MATCH(ROW()-ROW(AW$1),OUTFIELD,0)),"")</f>
        <v>Josh Prince</v>
      </c>
      <c r="AX247">
        <f>IF(PLAYERIDMAP2[[#This Row],[POS]]&lt;&gt;"P",MAX(AX$1:AX246)+1,"")</f>
        <v>129</v>
      </c>
      <c r="AY247" t="str">
        <f>IFERROR(INDEX(PLAYERIDMAP2[PLAYERNAME],MATCH(ROW()-ROW(AY$1),HITTERS,0)),"")</f>
        <v>Wilmer Flores</v>
      </c>
      <c r="AZ247" t="str">
        <f>IF(PLAYERIDMAP2[[#This Row],[POS]]="P",MAX(AZ$1:AZ246)+1,"")</f>
        <v/>
      </c>
      <c r="BA247" t="str">
        <f>IFERROR(INDEX(PLAYERIDMAP2[PLAYERNAME],MATCH(ROW()-ROW(BA$1),PITCHERS,0)),"")</f>
        <v>Christian Garcia</v>
      </c>
    </row>
    <row r="248" spans="1:53" x14ac:dyDescent="0.25">
      <c r="A248" t="s">
        <v>11775</v>
      </c>
      <c r="B248" t="s">
        <v>11776</v>
      </c>
      <c r="C248" s="1">
        <v>32027</v>
      </c>
      <c r="D248" t="s">
        <v>18967</v>
      </c>
      <c r="E248" t="s">
        <v>18968</v>
      </c>
      <c r="F248" t="s">
        <v>11258</v>
      </c>
      <c r="G248" t="s">
        <v>14693</v>
      </c>
      <c r="H248" t="s">
        <v>10998</v>
      </c>
      <c r="I248" t="s">
        <v>18969</v>
      </c>
      <c r="J248" t="s">
        <v>11776</v>
      </c>
      <c r="K248">
        <v>628329</v>
      </c>
      <c r="L248" t="s">
        <v>11776</v>
      </c>
      <c r="M248">
        <v>2145913</v>
      </c>
      <c r="N248" t="s">
        <v>11776</v>
      </c>
      <c r="O248" t="s">
        <v>18970</v>
      </c>
      <c r="P248" t="s">
        <v>11775</v>
      </c>
      <c r="Q248">
        <v>9795</v>
      </c>
      <c r="S248">
        <v>33630</v>
      </c>
      <c r="T248" t="s">
        <v>11776</v>
      </c>
      <c r="W248">
        <v>105419</v>
      </c>
      <c r="X248">
        <v>9795</v>
      </c>
      <c r="Y248" t="s">
        <v>11776</v>
      </c>
      <c r="Z248" t="s">
        <v>11777</v>
      </c>
      <c r="AA248" t="s">
        <v>5703</v>
      </c>
      <c r="AB248" t="s">
        <v>5703</v>
      </c>
      <c r="AC248" t="s">
        <v>11776</v>
      </c>
      <c r="AD248" t="s">
        <v>11777</v>
      </c>
      <c r="AE248">
        <v>13246</v>
      </c>
      <c r="AF248" t="s">
        <v>11776</v>
      </c>
      <c r="AG248">
        <v>58973</v>
      </c>
      <c r="AH248" t="s">
        <v>11776</v>
      </c>
      <c r="AL248" t="str">
        <f>IF(PLAYERIDMAP2[[#This Row],[POS]]="C",MAX(AL$1:AL247)+1,"")</f>
        <v/>
      </c>
      <c r="AM248" t="str">
        <f>IFERROR(INDEX(PLAYERIDMAP2[PLAYERNAME],MATCH(ROW()-ROW(AM$1),CATCHERS,0)),"")</f>
        <v/>
      </c>
      <c r="AN248" t="str">
        <f>IF(PLAYERIDMAP2[[#This Row],[POS]]="1B",MAX(AN$1:AN247)+1,"")</f>
        <v/>
      </c>
      <c r="AO248" t="str">
        <f>IFERROR(INDEX(PLAYERIDMAP2[PLAYERNAME],MATCH(ROW()-ROW(AO$1),FIRSTBASE,0)),"")</f>
        <v/>
      </c>
      <c r="AP248" t="str">
        <f>IF(PLAYERIDMAP2[[#This Row],[POS]]="2B",MAX(AP$1:AP247)+1,"")</f>
        <v/>
      </c>
      <c r="AQ248" t="str">
        <f>IFERROR(INDEX(PLAYERIDMAP2[PLAYERNAME],MATCH(ROW()-ROW(AQ$1),SECONDBASE,0)),"")</f>
        <v/>
      </c>
      <c r="AR248" t="str">
        <f>IF(PLAYERIDMAP2[[#This Row],[POS]]="3B",MAX(AR$1:AR247)+1,"")</f>
        <v/>
      </c>
      <c r="AS248" t="str">
        <f>IFERROR(INDEX(PLAYERIDMAP2[PLAYERNAME],MATCH(ROW()-ROW(AS$1),THIRDBASE,0)),"")</f>
        <v/>
      </c>
      <c r="AT248" t="str">
        <f>IF(PLAYERIDMAP2[[#This Row],[POS]]="SS",MAX(AT$1:AT247)+1,"")</f>
        <v/>
      </c>
      <c r="AU248" t="str">
        <f>IFERROR(INDEX(PLAYERIDMAP2[PLAYERNAME],MATCH(ROW()-ROW(AU$1),SHORTSTOP,0)),"")</f>
        <v/>
      </c>
      <c r="AV248">
        <f>IF(PLAYERIDMAP2[[#This Row],[POS]]="OF",MAX(AV$1:AV247)+1,"")</f>
        <v>52</v>
      </c>
      <c r="AW248" t="str">
        <f>IFERROR(INDEX(PLAYERIDMAP2[PLAYERNAME],MATCH(ROW()-ROW(AW$1),OUTFIELD,0)),"")</f>
        <v>Yasiel Puig</v>
      </c>
      <c r="AX248">
        <f>IF(PLAYERIDMAP2[[#This Row],[POS]]&lt;&gt;"P",MAX(AX$1:AX247)+1,"")</f>
        <v>130</v>
      </c>
      <c r="AY248" t="str">
        <f>IFERROR(INDEX(PLAYERIDMAP2[PLAYERNAME],MATCH(ROW()-ROW(AY$1),HITTERS,0)),"")</f>
        <v>Pedro Florimon</v>
      </c>
      <c r="AZ248" t="str">
        <f>IF(PLAYERIDMAP2[[#This Row],[POS]]="P",MAX(AZ$1:AZ247)+1,"")</f>
        <v/>
      </c>
      <c r="BA248" t="str">
        <f>IFERROR(INDEX(PLAYERIDMAP2[PLAYERNAME],MATCH(ROW()-ROW(BA$1),PITCHERS,0)),"")</f>
        <v>Freddy Garcia</v>
      </c>
    </row>
    <row r="249" spans="1:53" x14ac:dyDescent="0.25">
      <c r="A249" t="s">
        <v>11778</v>
      </c>
      <c r="B249" t="s">
        <v>5397</v>
      </c>
      <c r="C249" s="1">
        <v>31891</v>
      </c>
      <c r="D249" t="s">
        <v>20011</v>
      </c>
      <c r="E249" t="s">
        <v>18968</v>
      </c>
      <c r="F249" t="s">
        <v>11115</v>
      </c>
      <c r="G249" t="s">
        <v>16838</v>
      </c>
      <c r="H249" t="s">
        <v>11110</v>
      </c>
      <c r="I249" t="s">
        <v>20012</v>
      </c>
      <c r="J249" t="s">
        <v>5397</v>
      </c>
      <c r="K249">
        <v>456078</v>
      </c>
      <c r="L249" t="s">
        <v>5397</v>
      </c>
      <c r="M249">
        <v>1495871</v>
      </c>
      <c r="N249" t="s">
        <v>5397</v>
      </c>
      <c r="O249" t="s">
        <v>11779</v>
      </c>
      <c r="P249" t="s">
        <v>11778</v>
      </c>
      <c r="Q249">
        <v>8784</v>
      </c>
      <c r="R249" t="s">
        <v>5397</v>
      </c>
      <c r="S249">
        <v>29564</v>
      </c>
      <c r="T249" t="s">
        <v>5397</v>
      </c>
      <c r="U249" t="s">
        <v>5397</v>
      </c>
      <c r="V249" t="s">
        <v>11780</v>
      </c>
      <c r="W249">
        <v>52461</v>
      </c>
      <c r="X249">
        <v>8784</v>
      </c>
      <c r="Y249" t="s">
        <v>5397</v>
      </c>
      <c r="Z249" t="s">
        <v>11781</v>
      </c>
      <c r="AA249" t="s">
        <v>5703</v>
      </c>
      <c r="AB249" t="s">
        <v>5703</v>
      </c>
      <c r="AC249" t="s">
        <v>5397</v>
      </c>
      <c r="AD249" t="s">
        <v>11781</v>
      </c>
      <c r="AE249">
        <v>10374</v>
      </c>
      <c r="AF249" t="s">
        <v>5397</v>
      </c>
      <c r="AG249">
        <v>12495</v>
      </c>
      <c r="AH249" t="s">
        <v>5397</v>
      </c>
      <c r="AL249">
        <f>IF(PLAYERIDMAP2[[#This Row],[POS]]="C",MAX(AL$1:AL248)+1,"")</f>
        <v>15</v>
      </c>
      <c r="AM249" t="str">
        <f>IFERROR(INDEX(PLAYERIDMAP2[PLAYERNAME],MATCH(ROW()-ROW(AM$1),CATCHERS,0)),"")</f>
        <v/>
      </c>
      <c r="AN249" t="str">
        <f>IF(PLAYERIDMAP2[[#This Row],[POS]]="1B",MAX(AN$1:AN248)+1,"")</f>
        <v/>
      </c>
      <c r="AO249" t="str">
        <f>IFERROR(INDEX(PLAYERIDMAP2[PLAYERNAME],MATCH(ROW()-ROW(AO$1),FIRSTBASE,0)),"")</f>
        <v/>
      </c>
      <c r="AP249" t="str">
        <f>IF(PLAYERIDMAP2[[#This Row],[POS]]="2B",MAX(AP$1:AP248)+1,"")</f>
        <v/>
      </c>
      <c r="AQ249" t="str">
        <f>IFERROR(INDEX(PLAYERIDMAP2[PLAYERNAME],MATCH(ROW()-ROW(AQ$1),SECONDBASE,0)),"")</f>
        <v/>
      </c>
      <c r="AR249" t="str">
        <f>IF(PLAYERIDMAP2[[#This Row],[POS]]="3B",MAX(AR$1:AR248)+1,"")</f>
        <v/>
      </c>
      <c r="AS249" t="str">
        <f>IFERROR(INDEX(PLAYERIDMAP2[PLAYERNAME],MATCH(ROW()-ROW(AS$1),THIRDBASE,0)),"")</f>
        <v/>
      </c>
      <c r="AT249" t="str">
        <f>IF(PLAYERIDMAP2[[#This Row],[POS]]="SS",MAX(AT$1:AT248)+1,"")</f>
        <v/>
      </c>
      <c r="AU249" t="str">
        <f>IFERROR(INDEX(PLAYERIDMAP2[PLAYERNAME],MATCH(ROW()-ROW(AU$1),SHORTSTOP,0)),"")</f>
        <v/>
      </c>
      <c r="AV249" t="str">
        <f>IF(PLAYERIDMAP2[[#This Row],[POS]]="OF",MAX(AV$1:AV248)+1,"")</f>
        <v/>
      </c>
      <c r="AW249" t="str">
        <f>IFERROR(INDEX(PLAYERIDMAP2[PLAYERNAME],MATCH(ROW()-ROW(AW$1),OUTFIELD,0)),"")</f>
        <v>Carlos Quentin</v>
      </c>
      <c r="AX249">
        <f>IF(PLAYERIDMAP2[[#This Row],[POS]]&lt;&gt;"P",MAX(AX$1:AX248)+1,"")</f>
        <v>131</v>
      </c>
      <c r="AY249" t="str">
        <f>IFERROR(INDEX(PLAYERIDMAP2[PLAYERNAME],MATCH(ROW()-ROW(AY$1),HITTERS,0)),"")</f>
        <v>Tyler Flowers</v>
      </c>
      <c r="AZ249" t="str">
        <f>IF(PLAYERIDMAP2[[#This Row],[POS]]="P",MAX(AZ$1:AZ248)+1,"")</f>
        <v/>
      </c>
      <c r="BA249" t="str">
        <f>IFERROR(INDEX(PLAYERIDMAP2[PLAYERNAME],MATCH(ROW()-ROW(BA$1),PITCHERS,0)),"")</f>
        <v>Jaime Garcia</v>
      </c>
    </row>
    <row r="250" spans="1:53" x14ac:dyDescent="0.25">
      <c r="A250" t="s">
        <v>11782</v>
      </c>
      <c r="B250" t="s">
        <v>5227</v>
      </c>
      <c r="C250" s="1">
        <v>31946</v>
      </c>
      <c r="D250" t="s">
        <v>17440</v>
      </c>
      <c r="E250" t="s">
        <v>18685</v>
      </c>
      <c r="F250" t="s">
        <v>11077</v>
      </c>
      <c r="G250" t="s">
        <v>14693</v>
      </c>
      <c r="H250" t="s">
        <v>11110</v>
      </c>
      <c r="I250" t="s">
        <v>18686</v>
      </c>
      <c r="J250" t="s">
        <v>5227</v>
      </c>
      <c r="K250">
        <v>488771</v>
      </c>
      <c r="L250" t="s">
        <v>5227</v>
      </c>
      <c r="M250">
        <v>1657577</v>
      </c>
      <c r="N250" t="s">
        <v>5227</v>
      </c>
      <c r="O250" t="s">
        <v>11783</v>
      </c>
      <c r="P250" t="s">
        <v>11782</v>
      </c>
      <c r="Q250">
        <v>8635</v>
      </c>
      <c r="R250" t="s">
        <v>5227</v>
      </c>
      <c r="S250">
        <v>30178</v>
      </c>
      <c r="T250" t="s">
        <v>5227</v>
      </c>
      <c r="U250" t="s">
        <v>5227</v>
      </c>
      <c r="V250" t="s">
        <v>11784</v>
      </c>
      <c r="W250">
        <v>58831</v>
      </c>
      <c r="X250">
        <v>8635</v>
      </c>
      <c r="Y250" t="s">
        <v>5227</v>
      </c>
      <c r="Z250" t="s">
        <v>11785</v>
      </c>
      <c r="AA250" t="s">
        <v>10958</v>
      </c>
      <c r="AB250" t="s">
        <v>5703</v>
      </c>
      <c r="AC250" t="s">
        <v>5227</v>
      </c>
      <c r="AD250" t="s">
        <v>11785</v>
      </c>
      <c r="AE250">
        <v>10472</v>
      </c>
      <c r="AF250" t="s">
        <v>5227</v>
      </c>
      <c r="AG250">
        <v>11344</v>
      </c>
      <c r="AH250" t="s">
        <v>5227</v>
      </c>
      <c r="AL250">
        <f>IF(PLAYERIDMAP2[[#This Row],[POS]]="C",MAX(AL$1:AL249)+1,"")</f>
        <v>16</v>
      </c>
      <c r="AM250" t="str">
        <f>IFERROR(INDEX(PLAYERIDMAP2[PLAYERNAME],MATCH(ROW()-ROW(AM$1),CATCHERS,0)),"")</f>
        <v/>
      </c>
      <c r="AN250" t="str">
        <f>IF(PLAYERIDMAP2[[#This Row],[POS]]="1B",MAX(AN$1:AN249)+1,"")</f>
        <v/>
      </c>
      <c r="AO250" t="str">
        <f>IFERROR(INDEX(PLAYERIDMAP2[PLAYERNAME],MATCH(ROW()-ROW(AO$1),FIRSTBASE,0)),"")</f>
        <v/>
      </c>
      <c r="AP250" t="str">
        <f>IF(PLAYERIDMAP2[[#This Row],[POS]]="2B",MAX(AP$1:AP249)+1,"")</f>
        <v/>
      </c>
      <c r="AQ250" t="str">
        <f>IFERROR(INDEX(PLAYERIDMAP2[PLAYERNAME],MATCH(ROW()-ROW(AQ$1),SECONDBASE,0)),"")</f>
        <v/>
      </c>
      <c r="AR250" t="str">
        <f>IF(PLAYERIDMAP2[[#This Row],[POS]]="3B",MAX(AR$1:AR249)+1,"")</f>
        <v/>
      </c>
      <c r="AS250" t="str">
        <f>IFERROR(INDEX(PLAYERIDMAP2[PLAYERNAME],MATCH(ROW()-ROW(AS$1),THIRDBASE,0)),"")</f>
        <v/>
      </c>
      <c r="AT250" t="str">
        <f>IF(PLAYERIDMAP2[[#This Row],[POS]]="SS",MAX(AT$1:AT249)+1,"")</f>
        <v/>
      </c>
      <c r="AU250" t="str">
        <f>IFERROR(INDEX(PLAYERIDMAP2[PLAYERNAME],MATCH(ROW()-ROW(AU$1),SHORTSTOP,0)),"")</f>
        <v/>
      </c>
      <c r="AV250" t="str">
        <f>IF(PLAYERIDMAP2[[#This Row],[POS]]="OF",MAX(AV$1:AV249)+1,"")</f>
        <v/>
      </c>
      <c r="AW250" t="str">
        <f>IFERROR(INDEX(PLAYERIDMAP2[PLAYERNAME],MATCH(ROW()-ROW(AW$1),OUTFIELD,0)),"")</f>
        <v>Ryan Raburn</v>
      </c>
      <c r="AX250">
        <f>IF(PLAYERIDMAP2[[#This Row],[POS]]&lt;&gt;"P",MAX(AX$1:AX249)+1,"")</f>
        <v>132</v>
      </c>
      <c r="AY250" t="str">
        <f>IFERROR(INDEX(PLAYERIDMAP2[PLAYERNAME],MATCH(ROW()-ROW(AY$1),HITTERS,0)),"")</f>
        <v>Lew Ford</v>
      </c>
      <c r="AZ250" t="str">
        <f>IF(PLAYERIDMAP2[[#This Row],[POS]]="P",MAX(AZ$1:AZ249)+1,"")</f>
        <v/>
      </c>
      <c r="BA250" t="str">
        <f>IFERROR(INDEX(PLAYERIDMAP2[PLAYERNAME],MATCH(ROW()-ROW(BA$1),PITCHERS,0)),"")</f>
        <v>Yimi Garcia</v>
      </c>
    </row>
    <row r="251" spans="1:53" x14ac:dyDescent="0.25">
      <c r="A251" t="s">
        <v>20588</v>
      </c>
      <c r="B251" t="s">
        <v>6606</v>
      </c>
      <c r="C251" s="1">
        <v>34692</v>
      </c>
      <c r="D251" t="s">
        <v>17026</v>
      </c>
      <c r="E251" t="s">
        <v>18685</v>
      </c>
      <c r="F251" t="s">
        <v>11119</v>
      </c>
      <c r="G251" t="s">
        <v>14693</v>
      </c>
      <c r="H251" t="s">
        <v>10988</v>
      </c>
      <c r="I251" t="s">
        <v>20589</v>
      </c>
      <c r="J251" t="s">
        <v>6606</v>
      </c>
      <c r="K251">
        <v>612434</v>
      </c>
      <c r="L251" t="s">
        <v>6606</v>
      </c>
      <c r="M251">
        <v>2167491</v>
      </c>
      <c r="N251" t="s">
        <v>6606</v>
      </c>
      <c r="P251" t="s">
        <v>20588</v>
      </c>
      <c r="Q251">
        <v>9903</v>
      </c>
      <c r="R251" t="s">
        <v>6606</v>
      </c>
      <c r="S251">
        <v>33820</v>
      </c>
      <c r="T251" t="s">
        <v>6606</v>
      </c>
      <c r="W251">
        <v>100368</v>
      </c>
      <c r="X251">
        <v>9903</v>
      </c>
      <c r="Y251" t="s">
        <v>6606</v>
      </c>
      <c r="Z251" t="s">
        <v>20590</v>
      </c>
      <c r="AA251" t="s">
        <v>5703</v>
      </c>
      <c r="AB251" t="s">
        <v>5703</v>
      </c>
      <c r="AD251" t="s">
        <v>20590</v>
      </c>
      <c r="AF251" t="s">
        <v>6606</v>
      </c>
      <c r="AG251">
        <v>62087</v>
      </c>
      <c r="AL251" t="str">
        <f>IF(PLAYERIDMAP2[[#This Row],[POS]]="C",MAX(AL$1:AL250)+1,"")</f>
        <v/>
      </c>
      <c r="AM251" t="str">
        <f>IFERROR(INDEX(PLAYERIDMAP2[PLAYERNAME],MATCH(ROW()-ROW(AM$1),CATCHERS,0)),"")</f>
        <v/>
      </c>
      <c r="AN251" t="str">
        <f>IF(PLAYERIDMAP2[[#This Row],[POS]]="1B",MAX(AN$1:AN250)+1,"")</f>
        <v/>
      </c>
      <c r="AO251" t="str">
        <f>IFERROR(INDEX(PLAYERIDMAP2[PLAYERNAME],MATCH(ROW()-ROW(AO$1),FIRSTBASE,0)),"")</f>
        <v/>
      </c>
      <c r="AP251" t="str">
        <f>IF(PLAYERIDMAP2[[#This Row],[POS]]="2B",MAX(AP$1:AP250)+1,"")</f>
        <v/>
      </c>
      <c r="AQ251" t="str">
        <f>IFERROR(INDEX(PLAYERIDMAP2[PLAYERNAME],MATCH(ROW()-ROW(AQ$1),SECONDBASE,0)),"")</f>
        <v/>
      </c>
      <c r="AR251" t="str">
        <f>IF(PLAYERIDMAP2[[#This Row],[POS]]="3B",MAX(AR$1:AR250)+1,"")</f>
        <v/>
      </c>
      <c r="AS251" t="str">
        <f>IFERROR(INDEX(PLAYERIDMAP2[PLAYERNAME],MATCH(ROW()-ROW(AS$1),THIRDBASE,0)),"")</f>
        <v/>
      </c>
      <c r="AT251" t="str">
        <f>IF(PLAYERIDMAP2[[#This Row],[POS]]="SS",MAX(AT$1:AT250)+1,"")</f>
        <v/>
      </c>
      <c r="AU251" t="str">
        <f>IFERROR(INDEX(PLAYERIDMAP2[PLAYERNAME],MATCH(ROW()-ROW(AU$1),SHORTSTOP,0)),"")</f>
        <v/>
      </c>
      <c r="AV251" t="str">
        <f>IF(PLAYERIDMAP2[[#This Row],[POS]]="OF",MAX(AV$1:AV250)+1,"")</f>
        <v/>
      </c>
      <c r="AW251" t="str">
        <f>IFERROR(INDEX(PLAYERIDMAP2[PLAYERNAME],MATCH(ROW()-ROW(AW$1),OUTFIELD,0)),"")</f>
        <v>Manny Ramirez</v>
      </c>
      <c r="AX251" t="str">
        <f>IF(PLAYERIDMAP2[[#This Row],[POS]]&lt;&gt;"P",MAX(AX$1:AX250)+1,"")</f>
        <v/>
      </c>
      <c r="AY251" t="str">
        <f>IFERROR(INDEX(PLAYERIDMAP2[PLAYERNAME],MATCH(ROW()-ROW(AY$1),HITTERS,0)),"")</f>
        <v>Logan Forsythe</v>
      </c>
      <c r="AZ251">
        <f>IF(PLAYERIDMAP2[[#This Row],[POS]]="P",MAX(AZ$1:AZ250)+1,"")</f>
        <v>118</v>
      </c>
      <c r="BA251" t="str">
        <f>IFERROR(INDEX(PLAYERIDMAP2[PLAYERNAME],MATCH(ROW()-ROW(BA$1),PITCHERS,0)),"")</f>
        <v>Jon Garland</v>
      </c>
    </row>
    <row r="252" spans="1:53" x14ac:dyDescent="0.25">
      <c r="A252" t="s">
        <v>11786</v>
      </c>
      <c r="B252" t="s">
        <v>5517</v>
      </c>
      <c r="C252" s="1">
        <v>32956</v>
      </c>
      <c r="D252" t="s">
        <v>19690</v>
      </c>
      <c r="E252" t="s">
        <v>18685</v>
      </c>
      <c r="F252" t="s">
        <v>10987</v>
      </c>
      <c r="G252" t="s">
        <v>14693</v>
      </c>
      <c r="H252" t="s">
        <v>11097</v>
      </c>
      <c r="I252" t="s">
        <v>19691</v>
      </c>
      <c r="J252" t="s">
        <v>5517</v>
      </c>
      <c r="K252">
        <v>516770</v>
      </c>
      <c r="L252" t="s">
        <v>5517</v>
      </c>
      <c r="M252">
        <v>1671044</v>
      </c>
      <c r="N252" t="s">
        <v>5517</v>
      </c>
      <c r="O252" t="s">
        <v>11787</v>
      </c>
      <c r="P252" t="s">
        <v>11786</v>
      </c>
      <c r="Q252">
        <v>8611</v>
      </c>
      <c r="R252" t="s">
        <v>5517</v>
      </c>
      <c r="S252">
        <v>30450</v>
      </c>
      <c r="T252" t="s">
        <v>5517</v>
      </c>
      <c r="U252" t="s">
        <v>5517</v>
      </c>
      <c r="V252" t="s">
        <v>11788</v>
      </c>
      <c r="W252">
        <v>57278</v>
      </c>
      <c r="X252">
        <v>8611</v>
      </c>
      <c r="Y252" t="s">
        <v>5517</v>
      </c>
      <c r="Z252" t="s">
        <v>11789</v>
      </c>
      <c r="AA252" t="s">
        <v>5703</v>
      </c>
      <c r="AB252" t="s">
        <v>5703</v>
      </c>
      <c r="AC252" t="s">
        <v>5517</v>
      </c>
      <c r="AD252" t="s">
        <v>11789</v>
      </c>
      <c r="AE252">
        <v>10793</v>
      </c>
      <c r="AF252" t="s">
        <v>5517</v>
      </c>
      <c r="AG252">
        <v>12168</v>
      </c>
      <c r="AH252" t="s">
        <v>5517</v>
      </c>
      <c r="AL252" t="str">
        <f>IF(PLAYERIDMAP2[[#This Row],[POS]]="C",MAX(AL$1:AL251)+1,"")</f>
        <v/>
      </c>
      <c r="AM252" t="str">
        <f>IFERROR(INDEX(PLAYERIDMAP2[PLAYERNAME],MATCH(ROW()-ROW(AM$1),CATCHERS,0)),"")</f>
        <v/>
      </c>
      <c r="AN252" t="str">
        <f>IF(PLAYERIDMAP2[[#This Row],[POS]]="1B",MAX(AN$1:AN251)+1,"")</f>
        <v/>
      </c>
      <c r="AO252" t="str">
        <f>IFERROR(INDEX(PLAYERIDMAP2[PLAYERNAME],MATCH(ROW()-ROW(AO$1),FIRSTBASE,0)),"")</f>
        <v/>
      </c>
      <c r="AP252" t="str">
        <f>IF(PLAYERIDMAP2[[#This Row],[POS]]="2B",MAX(AP$1:AP251)+1,"")</f>
        <v/>
      </c>
      <c r="AQ252" t="str">
        <f>IFERROR(INDEX(PLAYERIDMAP2[PLAYERNAME],MATCH(ROW()-ROW(AQ$1),SECONDBASE,0)),"")</f>
        <v/>
      </c>
      <c r="AR252" t="str">
        <f>IF(PLAYERIDMAP2[[#This Row],[POS]]="3B",MAX(AR$1:AR251)+1,"")</f>
        <v/>
      </c>
      <c r="AS252" t="str">
        <f>IFERROR(INDEX(PLAYERIDMAP2[PLAYERNAME],MATCH(ROW()-ROW(AS$1),THIRDBASE,0)),"")</f>
        <v/>
      </c>
      <c r="AT252">
        <f>IF(PLAYERIDMAP2[[#This Row],[POS]]="SS",MAX(AT$1:AT251)+1,"")</f>
        <v>18</v>
      </c>
      <c r="AU252" t="str">
        <f>IFERROR(INDEX(PLAYERIDMAP2[PLAYERNAME],MATCH(ROW()-ROW(AU$1),SHORTSTOP,0)),"")</f>
        <v/>
      </c>
      <c r="AV252" t="str">
        <f>IF(PLAYERIDMAP2[[#This Row],[POS]]="OF",MAX(AV$1:AV251)+1,"")</f>
        <v/>
      </c>
      <c r="AW252" t="str">
        <f>IFERROR(INDEX(PLAYERIDMAP2[PLAYERNAME],MATCH(ROW()-ROW(AW$1),OUTFIELD,0)),"")</f>
        <v>Colby Rasmus</v>
      </c>
      <c r="AX252">
        <f>IF(PLAYERIDMAP2[[#This Row],[POS]]&lt;&gt;"P",MAX(AX$1:AX251)+1,"")</f>
        <v>133</v>
      </c>
      <c r="AY252" t="str">
        <f>IFERROR(INDEX(PLAYERIDMAP2[PLAYERNAME],MATCH(ROW()-ROW(AY$1),HITTERS,0)),"")</f>
        <v>Dexter Fowler</v>
      </c>
      <c r="AZ252" t="str">
        <f>IF(PLAYERIDMAP2[[#This Row],[POS]]="P",MAX(AZ$1:AZ251)+1,"")</f>
        <v/>
      </c>
      <c r="BA252" t="str">
        <f>IFERROR(INDEX(PLAYERIDMAP2[PLAYERNAME],MATCH(ROW()-ROW(BA$1),PITCHERS,0)),"")</f>
        <v>Matt Garza</v>
      </c>
    </row>
    <row r="253" spans="1:53" x14ac:dyDescent="0.25">
      <c r="A253" t="s">
        <v>20165</v>
      </c>
      <c r="B253" t="s">
        <v>4850</v>
      </c>
      <c r="C253" s="1">
        <v>33942</v>
      </c>
      <c r="D253" t="s">
        <v>17006</v>
      </c>
      <c r="E253" t="s">
        <v>20166</v>
      </c>
      <c r="F253" t="s">
        <v>11164</v>
      </c>
      <c r="G253" t="s">
        <v>16838</v>
      </c>
      <c r="H253" t="s">
        <v>10998</v>
      </c>
      <c r="I253" t="s">
        <v>4849</v>
      </c>
      <c r="J253" t="s">
        <v>4850</v>
      </c>
      <c r="AA253" t="s">
        <v>10958</v>
      </c>
      <c r="AB253" t="s">
        <v>10958</v>
      </c>
      <c r="AD253" t="s">
        <v>20167</v>
      </c>
      <c r="AL253" t="str">
        <f>IF(PLAYERIDMAP2[[#This Row],[POS]]="C",MAX(AL$1:AL252)+1,"")</f>
        <v/>
      </c>
      <c r="AM253" t="str">
        <f>IFERROR(INDEX(PLAYERIDMAP2[PLAYERNAME],MATCH(ROW()-ROW(AM$1),CATCHERS,0)),"")</f>
        <v/>
      </c>
      <c r="AN253" t="str">
        <f>IF(PLAYERIDMAP2[[#This Row],[POS]]="1B",MAX(AN$1:AN252)+1,"")</f>
        <v/>
      </c>
      <c r="AO253" t="str">
        <f>IFERROR(INDEX(PLAYERIDMAP2[PLAYERNAME],MATCH(ROW()-ROW(AO$1),FIRSTBASE,0)),"")</f>
        <v/>
      </c>
      <c r="AP253" t="str">
        <f>IF(PLAYERIDMAP2[[#This Row],[POS]]="2B",MAX(AP$1:AP252)+1,"")</f>
        <v/>
      </c>
      <c r="AQ253" t="str">
        <f>IFERROR(INDEX(PLAYERIDMAP2[PLAYERNAME],MATCH(ROW()-ROW(AQ$1),SECONDBASE,0)),"")</f>
        <v/>
      </c>
      <c r="AR253" t="str">
        <f>IF(PLAYERIDMAP2[[#This Row],[POS]]="3B",MAX(AR$1:AR252)+1,"")</f>
        <v/>
      </c>
      <c r="AS253" t="str">
        <f>IFERROR(INDEX(PLAYERIDMAP2[PLAYERNAME],MATCH(ROW()-ROW(AS$1),THIRDBASE,0)),"")</f>
        <v/>
      </c>
      <c r="AT253" t="str">
        <f>IF(PLAYERIDMAP2[[#This Row],[POS]]="SS",MAX(AT$1:AT252)+1,"")</f>
        <v/>
      </c>
      <c r="AU253" t="str">
        <f>IFERROR(INDEX(PLAYERIDMAP2[PLAYERNAME],MATCH(ROW()-ROW(AU$1),SHORTSTOP,0)),"")</f>
        <v/>
      </c>
      <c r="AV253">
        <f>IF(PLAYERIDMAP2[[#This Row],[POS]]="OF",MAX(AV$1:AV252)+1,"")</f>
        <v>53</v>
      </c>
      <c r="AW253" t="str">
        <f>IFERROR(INDEX(PLAYERIDMAP2[PLAYERNAME],MATCH(ROW()-ROW(AW$1),OUTFIELD,0)),"")</f>
        <v>Josh Reddick</v>
      </c>
      <c r="AX253">
        <f>IF(PLAYERIDMAP2[[#This Row],[POS]]&lt;&gt;"P",MAX(AX$1:AX252)+1,"")</f>
        <v>134</v>
      </c>
      <c r="AY253" t="str">
        <f>IFERROR(INDEX(PLAYERIDMAP2[PLAYERNAME],MATCH(ROW()-ROW(AY$1),HITTERS,0)),"")</f>
        <v>Ben Francisco</v>
      </c>
      <c r="AZ253" t="str">
        <f>IF(PLAYERIDMAP2[[#This Row],[POS]]="P",MAX(AZ$1:AZ252)+1,"")</f>
        <v/>
      </c>
      <c r="BA253" t="str">
        <f>IFERROR(INDEX(PLAYERIDMAP2[PLAYERNAME],MATCH(ROW()-ROW(BA$1),PITCHERS,0)),"")</f>
        <v>Chad Gaudin</v>
      </c>
    </row>
    <row r="254" spans="1:53" x14ac:dyDescent="0.25">
      <c r="A254" t="s">
        <v>11790</v>
      </c>
      <c r="B254" t="s">
        <v>5484</v>
      </c>
      <c r="C254" s="1">
        <v>33348</v>
      </c>
      <c r="D254" t="s">
        <v>18531</v>
      </c>
      <c r="E254" t="s">
        <v>18532</v>
      </c>
      <c r="F254" t="s">
        <v>11398</v>
      </c>
      <c r="G254" t="s">
        <v>16838</v>
      </c>
      <c r="H254" t="s">
        <v>5705</v>
      </c>
      <c r="I254" t="s">
        <v>18533</v>
      </c>
      <c r="J254" t="s">
        <v>5484</v>
      </c>
      <c r="K254">
        <v>594555</v>
      </c>
      <c r="L254" t="s">
        <v>5484</v>
      </c>
      <c r="M254">
        <v>1947822</v>
      </c>
      <c r="N254" t="s">
        <v>5484</v>
      </c>
      <c r="O254" t="s">
        <v>18534</v>
      </c>
      <c r="P254" t="s">
        <v>11790</v>
      </c>
      <c r="Q254">
        <v>9550</v>
      </c>
      <c r="R254" t="s">
        <v>5484</v>
      </c>
      <c r="S254">
        <v>32124</v>
      </c>
      <c r="T254" t="s">
        <v>5484</v>
      </c>
      <c r="V254" t="s">
        <v>11791</v>
      </c>
      <c r="W254">
        <v>68733</v>
      </c>
      <c r="X254">
        <v>9550</v>
      </c>
      <c r="Y254" t="s">
        <v>5484</v>
      </c>
      <c r="Z254" t="s">
        <v>11792</v>
      </c>
      <c r="AA254" t="s">
        <v>10958</v>
      </c>
      <c r="AB254" t="s">
        <v>5703</v>
      </c>
      <c r="AC254" t="s">
        <v>5484</v>
      </c>
      <c r="AD254" t="s">
        <v>11792</v>
      </c>
      <c r="AL254" t="str">
        <f>IF(PLAYERIDMAP2[[#This Row],[POS]]="C",MAX(AL$1:AL253)+1,"")</f>
        <v/>
      </c>
      <c r="AM254" t="str">
        <f>IFERROR(INDEX(PLAYERIDMAP2[PLAYERNAME],MATCH(ROW()-ROW(AM$1),CATCHERS,0)),"")</f>
        <v/>
      </c>
      <c r="AN254" t="str">
        <f>IF(PLAYERIDMAP2[[#This Row],[POS]]="1B",MAX(AN$1:AN253)+1,"")</f>
        <v/>
      </c>
      <c r="AO254" t="str">
        <f>IFERROR(INDEX(PLAYERIDMAP2[PLAYERNAME],MATCH(ROW()-ROW(AO$1),FIRSTBASE,0)),"")</f>
        <v/>
      </c>
      <c r="AP254" t="str">
        <f>IF(PLAYERIDMAP2[[#This Row],[POS]]="2B",MAX(AP$1:AP253)+1,"")</f>
        <v/>
      </c>
      <c r="AQ254" t="str">
        <f>IFERROR(INDEX(PLAYERIDMAP2[PLAYERNAME],MATCH(ROW()-ROW(AQ$1),SECONDBASE,0)),"")</f>
        <v/>
      </c>
      <c r="AR254">
        <f>IF(PLAYERIDMAP2[[#This Row],[POS]]="3B",MAX(AR$1:AR253)+1,"")</f>
        <v>16</v>
      </c>
      <c r="AS254" t="str">
        <f>IFERROR(INDEX(PLAYERIDMAP2[PLAYERNAME],MATCH(ROW()-ROW(AS$1),THIRDBASE,0)),"")</f>
        <v/>
      </c>
      <c r="AT254" t="str">
        <f>IF(PLAYERIDMAP2[[#This Row],[POS]]="SS",MAX(AT$1:AT253)+1,"")</f>
        <v/>
      </c>
      <c r="AU254" t="str">
        <f>IFERROR(INDEX(PLAYERIDMAP2[PLAYERNAME],MATCH(ROW()-ROW(AU$1),SHORTSTOP,0)),"")</f>
        <v/>
      </c>
      <c r="AV254" t="str">
        <f>IF(PLAYERIDMAP2[[#This Row],[POS]]="OF",MAX(AV$1:AV253)+1,"")</f>
        <v/>
      </c>
      <c r="AW254" t="str">
        <f>IFERROR(INDEX(PLAYERIDMAP2[PLAYERNAME],MATCH(ROW()-ROW(AW$1),OUTFIELD,0)),"")</f>
        <v>Nolan Reimold</v>
      </c>
      <c r="AX254">
        <f>IF(PLAYERIDMAP2[[#This Row],[POS]]&lt;&gt;"P",MAX(AX$1:AX253)+1,"")</f>
        <v>135</v>
      </c>
      <c r="AY254" t="str">
        <f>IFERROR(INDEX(PLAYERIDMAP2[PLAYERNAME],MATCH(ROW()-ROW(AY$1),HITTERS,0)),"")</f>
        <v>Jeff Francoeur</v>
      </c>
      <c r="AZ254" t="str">
        <f>IF(PLAYERIDMAP2[[#This Row],[POS]]="P",MAX(AZ$1:AZ253)+1,"")</f>
        <v/>
      </c>
      <c r="BA254" t="str">
        <f>IFERROR(INDEX(PLAYERIDMAP2[PLAYERNAME],MATCH(ROW()-ROW(BA$1),PITCHERS,0)),"")</f>
        <v>Kevin Gausman</v>
      </c>
    </row>
    <row r="255" spans="1:53" x14ac:dyDescent="0.25">
      <c r="A255" t="s">
        <v>11793</v>
      </c>
      <c r="B255" t="s">
        <v>10918</v>
      </c>
      <c r="C255" s="1">
        <v>31595</v>
      </c>
      <c r="D255" t="s">
        <v>17131</v>
      </c>
      <c r="E255" t="s">
        <v>20843</v>
      </c>
      <c r="F255" t="s">
        <v>11119</v>
      </c>
      <c r="G255" t="s">
        <v>14693</v>
      </c>
      <c r="H255" t="s">
        <v>10988</v>
      </c>
      <c r="I255" t="s">
        <v>20844</v>
      </c>
      <c r="J255" t="s">
        <v>10918</v>
      </c>
      <c r="K255">
        <v>446399</v>
      </c>
      <c r="L255" t="s">
        <v>10918</v>
      </c>
      <c r="M255">
        <v>1603013</v>
      </c>
      <c r="N255" t="s">
        <v>10918</v>
      </c>
      <c r="O255" t="s">
        <v>11794</v>
      </c>
      <c r="P255" t="s">
        <v>11793</v>
      </c>
      <c r="Q255">
        <v>8455</v>
      </c>
      <c r="R255" t="s">
        <v>10918</v>
      </c>
      <c r="S255">
        <v>30296</v>
      </c>
      <c r="T255" t="s">
        <v>10918</v>
      </c>
      <c r="V255" t="s">
        <v>11795</v>
      </c>
      <c r="W255">
        <v>55695</v>
      </c>
      <c r="X255">
        <v>8455</v>
      </c>
      <c r="Y255" t="s">
        <v>10918</v>
      </c>
      <c r="Z255" t="s">
        <v>11796</v>
      </c>
      <c r="AA255" t="s">
        <v>5703</v>
      </c>
      <c r="AB255" t="s">
        <v>10958</v>
      </c>
      <c r="AC255" t="s">
        <v>10918</v>
      </c>
      <c r="AD255" t="s">
        <v>11796</v>
      </c>
      <c r="AE255">
        <v>9781</v>
      </c>
      <c r="AF255" t="s">
        <v>10918</v>
      </c>
      <c r="AG255">
        <v>5566</v>
      </c>
      <c r="AH255" t="s">
        <v>10918</v>
      </c>
      <c r="AL255" t="str">
        <f>IF(PLAYERIDMAP2[[#This Row],[POS]]="C",MAX(AL$1:AL254)+1,"")</f>
        <v/>
      </c>
      <c r="AM255" t="str">
        <f>IFERROR(INDEX(PLAYERIDMAP2[PLAYERNAME],MATCH(ROW()-ROW(AM$1),CATCHERS,0)),"")</f>
        <v/>
      </c>
      <c r="AN255" t="str">
        <f>IF(PLAYERIDMAP2[[#This Row],[POS]]="1B",MAX(AN$1:AN254)+1,"")</f>
        <v/>
      </c>
      <c r="AO255" t="str">
        <f>IFERROR(INDEX(PLAYERIDMAP2[PLAYERNAME],MATCH(ROW()-ROW(AO$1),FIRSTBASE,0)),"")</f>
        <v/>
      </c>
      <c r="AP255" t="str">
        <f>IF(PLAYERIDMAP2[[#This Row],[POS]]="2B",MAX(AP$1:AP254)+1,"")</f>
        <v/>
      </c>
      <c r="AQ255" t="str">
        <f>IFERROR(INDEX(PLAYERIDMAP2[PLAYERNAME],MATCH(ROW()-ROW(AQ$1),SECONDBASE,0)),"")</f>
        <v/>
      </c>
      <c r="AR255" t="str">
        <f>IF(PLAYERIDMAP2[[#This Row],[POS]]="3B",MAX(AR$1:AR254)+1,"")</f>
        <v/>
      </c>
      <c r="AS255" t="str">
        <f>IFERROR(INDEX(PLAYERIDMAP2[PLAYERNAME],MATCH(ROW()-ROW(AS$1),THIRDBASE,0)),"")</f>
        <v/>
      </c>
      <c r="AT255" t="str">
        <f>IF(PLAYERIDMAP2[[#This Row],[POS]]="SS",MAX(AT$1:AT254)+1,"")</f>
        <v/>
      </c>
      <c r="AU255" t="str">
        <f>IFERROR(INDEX(PLAYERIDMAP2[PLAYERNAME],MATCH(ROW()-ROW(AU$1),SHORTSTOP,0)),"")</f>
        <v/>
      </c>
      <c r="AV255" t="str">
        <f>IF(PLAYERIDMAP2[[#This Row],[POS]]="OF",MAX(AV$1:AV254)+1,"")</f>
        <v/>
      </c>
      <c r="AW255" t="str">
        <f>IFERROR(INDEX(PLAYERIDMAP2[PLAYERNAME],MATCH(ROW()-ROW(AW$1),OUTFIELD,0)),"")</f>
        <v>Hunter Renfroe</v>
      </c>
      <c r="AX255" t="str">
        <f>IF(PLAYERIDMAP2[[#This Row],[POS]]&lt;&gt;"P",MAX(AX$1:AX254)+1,"")</f>
        <v/>
      </c>
      <c r="AY255" t="str">
        <f>IFERROR(INDEX(PLAYERIDMAP2[PLAYERNAME],MATCH(ROW()-ROW(AY$1),HITTERS,0)),"")</f>
        <v>Juan Francisco</v>
      </c>
      <c r="AZ255">
        <f>IF(PLAYERIDMAP2[[#This Row],[POS]]="P",MAX(AZ$1:AZ254)+1,"")</f>
        <v>119</v>
      </c>
      <c r="BA255" t="str">
        <f>IFERROR(INDEX(PLAYERIDMAP2[PLAYERNAME],MATCH(ROW()-ROW(BA$1),PITCHERS,0)),"")</f>
        <v>Cory Gearrin</v>
      </c>
    </row>
    <row r="256" spans="1:53" x14ac:dyDescent="0.25">
      <c r="A256" t="s">
        <v>11797</v>
      </c>
      <c r="B256" t="s">
        <v>4713</v>
      </c>
      <c r="C256" s="1">
        <v>30349</v>
      </c>
      <c r="D256" t="s">
        <v>17660</v>
      </c>
      <c r="E256" t="s">
        <v>19692</v>
      </c>
      <c r="F256" t="s">
        <v>11027</v>
      </c>
      <c r="G256" t="s">
        <v>16838</v>
      </c>
      <c r="H256" t="s">
        <v>11097</v>
      </c>
      <c r="I256" t="s">
        <v>19693</v>
      </c>
      <c r="J256" t="s">
        <v>4713</v>
      </c>
      <c r="K256">
        <v>430592</v>
      </c>
      <c r="L256" t="s">
        <v>4713</v>
      </c>
      <c r="M256">
        <v>392179</v>
      </c>
      <c r="N256" t="s">
        <v>4713</v>
      </c>
      <c r="O256" t="s">
        <v>11798</v>
      </c>
      <c r="P256" t="s">
        <v>11797</v>
      </c>
      <c r="Q256">
        <v>7527</v>
      </c>
      <c r="R256" t="s">
        <v>4713</v>
      </c>
      <c r="S256">
        <v>6254</v>
      </c>
      <c r="T256" t="s">
        <v>4713</v>
      </c>
      <c r="V256" t="s">
        <v>11799</v>
      </c>
      <c r="W256">
        <v>33713</v>
      </c>
      <c r="X256">
        <v>7527</v>
      </c>
      <c r="Y256" t="s">
        <v>4713</v>
      </c>
      <c r="Z256" t="s">
        <v>11800</v>
      </c>
      <c r="AA256" t="s">
        <v>5703</v>
      </c>
      <c r="AB256" t="s">
        <v>5703</v>
      </c>
      <c r="AD256" t="s">
        <v>11800</v>
      </c>
      <c r="AL256" t="str">
        <f>IF(PLAYERIDMAP2[[#This Row],[POS]]="C",MAX(AL$1:AL255)+1,"")</f>
        <v/>
      </c>
      <c r="AM256" t="str">
        <f>IFERROR(INDEX(PLAYERIDMAP2[PLAYERNAME],MATCH(ROW()-ROW(AM$1),CATCHERS,0)),"")</f>
        <v/>
      </c>
      <c r="AN256" t="str">
        <f>IF(PLAYERIDMAP2[[#This Row],[POS]]="1B",MAX(AN$1:AN255)+1,"")</f>
        <v/>
      </c>
      <c r="AO256" t="str">
        <f>IFERROR(INDEX(PLAYERIDMAP2[PLAYERNAME],MATCH(ROW()-ROW(AO$1),FIRSTBASE,0)),"")</f>
        <v/>
      </c>
      <c r="AP256" t="str">
        <f>IF(PLAYERIDMAP2[[#This Row],[POS]]="2B",MAX(AP$1:AP255)+1,"")</f>
        <v/>
      </c>
      <c r="AQ256" t="str">
        <f>IFERROR(INDEX(PLAYERIDMAP2[PLAYERNAME],MATCH(ROW()-ROW(AQ$1),SECONDBASE,0)),"")</f>
        <v/>
      </c>
      <c r="AR256" t="str">
        <f>IF(PLAYERIDMAP2[[#This Row],[POS]]="3B",MAX(AR$1:AR255)+1,"")</f>
        <v/>
      </c>
      <c r="AS256" t="str">
        <f>IFERROR(INDEX(PLAYERIDMAP2[PLAYERNAME],MATCH(ROW()-ROW(AS$1),THIRDBASE,0)),"")</f>
        <v/>
      </c>
      <c r="AT256">
        <f>IF(PLAYERIDMAP2[[#This Row],[POS]]="SS",MAX(AT$1:AT255)+1,"")</f>
        <v>19</v>
      </c>
      <c r="AU256" t="str">
        <f>IFERROR(INDEX(PLAYERIDMAP2[PLAYERNAME],MATCH(ROW()-ROW(AU$1),SHORTSTOP,0)),"")</f>
        <v/>
      </c>
      <c r="AV256" t="str">
        <f>IF(PLAYERIDMAP2[[#This Row],[POS]]="OF",MAX(AV$1:AV255)+1,"")</f>
        <v/>
      </c>
      <c r="AW256" t="str">
        <f>IFERROR(INDEX(PLAYERIDMAP2[PLAYERNAME],MATCH(ROW()-ROW(AW$1),OUTFIELD,0)),"")</f>
        <v>Ben Revere</v>
      </c>
      <c r="AX256">
        <f>IF(PLAYERIDMAP2[[#This Row],[POS]]&lt;&gt;"P",MAX(AX$1:AX255)+1,"")</f>
        <v>136</v>
      </c>
      <c r="AY256" t="str">
        <f>IFERROR(INDEX(PLAYERIDMAP2[PLAYERNAME],MATCH(ROW()-ROW(AY$1),HITTERS,0)),"")</f>
        <v>Maikel Franco</v>
      </c>
      <c r="AZ256" t="str">
        <f>IF(PLAYERIDMAP2[[#This Row],[POS]]="P",MAX(AZ$1:AZ255)+1,"")</f>
        <v/>
      </c>
      <c r="BA256" t="str">
        <f>IFERROR(INDEX(PLAYERIDMAP2[PLAYERNAME],MATCH(ROW()-ROW(BA$1),PITCHERS,0)),"")</f>
        <v>Dillon Gee</v>
      </c>
    </row>
    <row r="257" spans="1:53" x14ac:dyDescent="0.25">
      <c r="A257" t="s">
        <v>11801</v>
      </c>
      <c r="B257" t="s">
        <v>10890</v>
      </c>
      <c r="C257" s="1">
        <v>31650</v>
      </c>
      <c r="D257" t="s">
        <v>19469</v>
      </c>
      <c r="E257" t="s">
        <v>19692</v>
      </c>
      <c r="F257" t="s">
        <v>11373</v>
      </c>
      <c r="G257" t="s">
        <v>16838</v>
      </c>
      <c r="H257" t="s">
        <v>10988</v>
      </c>
      <c r="I257" t="s">
        <v>20426</v>
      </c>
      <c r="J257" t="s">
        <v>10890</v>
      </c>
      <c r="K257">
        <v>458584</v>
      </c>
      <c r="L257" t="s">
        <v>10890</v>
      </c>
      <c r="M257">
        <v>1896137</v>
      </c>
      <c r="N257" t="s">
        <v>10890</v>
      </c>
      <c r="O257" t="s">
        <v>11802</v>
      </c>
      <c r="P257" t="s">
        <v>11801</v>
      </c>
      <c r="Q257">
        <v>9080</v>
      </c>
      <c r="R257" t="s">
        <v>10890</v>
      </c>
      <c r="S257">
        <v>32028</v>
      </c>
      <c r="T257" t="s">
        <v>10890</v>
      </c>
      <c r="V257" t="s">
        <v>11803</v>
      </c>
      <c r="W257">
        <v>47243</v>
      </c>
      <c r="X257">
        <v>9080</v>
      </c>
      <c r="Y257" t="s">
        <v>10890</v>
      </c>
      <c r="Z257" t="s">
        <v>11804</v>
      </c>
      <c r="AA257" t="s">
        <v>10958</v>
      </c>
      <c r="AB257" t="s">
        <v>10958</v>
      </c>
      <c r="AD257" t="s">
        <v>11804</v>
      </c>
      <c r="AF257" t="s">
        <v>10890</v>
      </c>
      <c r="AG257">
        <v>15242</v>
      </c>
      <c r="AH257" t="s">
        <v>10890</v>
      </c>
      <c r="AL257" t="str">
        <f>IF(PLAYERIDMAP2[[#This Row],[POS]]="C",MAX(AL$1:AL256)+1,"")</f>
        <v/>
      </c>
      <c r="AM257" t="str">
        <f>IFERROR(INDEX(PLAYERIDMAP2[PLAYERNAME],MATCH(ROW()-ROW(AM$1),CATCHERS,0)),"")</f>
        <v/>
      </c>
      <c r="AN257" t="str">
        <f>IF(PLAYERIDMAP2[[#This Row],[POS]]="1B",MAX(AN$1:AN256)+1,"")</f>
        <v/>
      </c>
      <c r="AO257" t="str">
        <f>IFERROR(INDEX(PLAYERIDMAP2[PLAYERNAME],MATCH(ROW()-ROW(AO$1),FIRSTBASE,0)),"")</f>
        <v/>
      </c>
      <c r="AP257" t="str">
        <f>IF(PLAYERIDMAP2[[#This Row],[POS]]="2B",MAX(AP$1:AP256)+1,"")</f>
        <v/>
      </c>
      <c r="AQ257" t="str">
        <f>IFERROR(INDEX(PLAYERIDMAP2[PLAYERNAME],MATCH(ROW()-ROW(AQ$1),SECONDBASE,0)),"")</f>
        <v/>
      </c>
      <c r="AR257" t="str">
        <f>IF(PLAYERIDMAP2[[#This Row],[POS]]="3B",MAX(AR$1:AR256)+1,"")</f>
        <v/>
      </c>
      <c r="AS257" t="str">
        <f>IFERROR(INDEX(PLAYERIDMAP2[PLAYERNAME],MATCH(ROW()-ROW(AS$1),THIRDBASE,0)),"")</f>
        <v/>
      </c>
      <c r="AT257" t="str">
        <f>IF(PLAYERIDMAP2[[#This Row],[POS]]="SS",MAX(AT$1:AT256)+1,"")</f>
        <v/>
      </c>
      <c r="AU257" t="str">
        <f>IFERROR(INDEX(PLAYERIDMAP2[PLAYERNAME],MATCH(ROW()-ROW(AU$1),SHORTSTOP,0)),"")</f>
        <v/>
      </c>
      <c r="AV257" t="str">
        <f>IF(PLAYERIDMAP2[[#This Row],[POS]]="OF",MAX(AV$1:AV256)+1,"")</f>
        <v/>
      </c>
      <c r="AW257" t="str">
        <f>IFERROR(INDEX(PLAYERIDMAP2[PLAYERNAME],MATCH(ROW()-ROW(AW$1),OUTFIELD,0)),"")</f>
        <v>Alex Rios</v>
      </c>
      <c r="AX257" t="str">
        <f>IF(PLAYERIDMAP2[[#This Row],[POS]]&lt;&gt;"P",MAX(AX$1:AX256)+1,"")</f>
        <v/>
      </c>
      <c r="AY257" t="str">
        <f>IFERROR(INDEX(PLAYERIDMAP2[PLAYERNAME],MATCH(ROW()-ROW(AY$1),HITTERS,0)),"")</f>
        <v>Kevin Frandsen</v>
      </c>
      <c r="AZ257">
        <f>IF(PLAYERIDMAP2[[#This Row],[POS]]="P",MAX(AZ$1:AZ256)+1,"")</f>
        <v>120</v>
      </c>
      <c r="BA257" t="str">
        <f>IFERROR(INDEX(PLAYERIDMAP2[PLAYERNAME],MATCH(ROW()-ROW(BA$1),PITCHERS,0)),"")</f>
        <v>Steve Geltz</v>
      </c>
    </row>
    <row r="258" spans="1:53" x14ac:dyDescent="0.25">
      <c r="A258" t="s">
        <v>11805</v>
      </c>
      <c r="B258" t="s">
        <v>5142</v>
      </c>
      <c r="C258" s="1">
        <v>31477</v>
      </c>
      <c r="D258" t="s">
        <v>17355</v>
      </c>
      <c r="E258" t="s">
        <v>17902</v>
      </c>
      <c r="F258" t="s">
        <v>11092</v>
      </c>
      <c r="G258" t="s">
        <v>16838</v>
      </c>
      <c r="H258" t="s">
        <v>11110</v>
      </c>
      <c r="I258" t="s">
        <v>17903</v>
      </c>
      <c r="J258" t="s">
        <v>5142</v>
      </c>
      <c r="K258">
        <v>465041</v>
      </c>
      <c r="L258" t="s">
        <v>5142</v>
      </c>
      <c r="M258">
        <v>1200051</v>
      </c>
      <c r="N258" t="s">
        <v>5142</v>
      </c>
      <c r="O258" t="s">
        <v>11806</v>
      </c>
      <c r="P258" t="s">
        <v>11805</v>
      </c>
      <c r="Q258">
        <v>8387</v>
      </c>
      <c r="R258" t="s">
        <v>5142</v>
      </c>
      <c r="S258">
        <v>29273</v>
      </c>
      <c r="T258" t="s">
        <v>5142</v>
      </c>
      <c r="U258" t="s">
        <v>5142</v>
      </c>
      <c r="V258" t="s">
        <v>11807</v>
      </c>
      <c r="W258">
        <v>45844</v>
      </c>
      <c r="X258">
        <v>8387</v>
      </c>
      <c r="Y258" t="s">
        <v>5142</v>
      </c>
      <c r="Z258" t="s">
        <v>11808</v>
      </c>
      <c r="AA258" t="s">
        <v>5703</v>
      </c>
      <c r="AB258" t="s">
        <v>5703</v>
      </c>
      <c r="AC258" t="s">
        <v>5142</v>
      </c>
      <c r="AD258" t="s">
        <v>11808</v>
      </c>
      <c r="AE258">
        <v>10411</v>
      </c>
      <c r="AF258" t="s">
        <v>5142</v>
      </c>
      <c r="AG258">
        <v>5884</v>
      </c>
      <c r="AH258" t="s">
        <v>5142</v>
      </c>
      <c r="AL258">
        <f>IF(PLAYERIDMAP2[[#This Row],[POS]]="C",MAX(AL$1:AL257)+1,"")</f>
        <v>17</v>
      </c>
      <c r="AM258" t="str">
        <f>IFERROR(INDEX(PLAYERIDMAP2[PLAYERNAME],MATCH(ROW()-ROW(AM$1),CATCHERS,0)),"")</f>
        <v/>
      </c>
      <c r="AN258" t="str">
        <f>IF(PLAYERIDMAP2[[#This Row],[POS]]="1B",MAX(AN$1:AN257)+1,"")</f>
        <v/>
      </c>
      <c r="AO258" t="str">
        <f>IFERROR(INDEX(PLAYERIDMAP2[PLAYERNAME],MATCH(ROW()-ROW(AO$1),FIRSTBASE,0)),"")</f>
        <v/>
      </c>
      <c r="AP258" t="str">
        <f>IF(PLAYERIDMAP2[[#This Row],[POS]]="2B",MAX(AP$1:AP257)+1,"")</f>
        <v/>
      </c>
      <c r="AQ258" t="str">
        <f>IFERROR(INDEX(PLAYERIDMAP2[PLAYERNAME],MATCH(ROW()-ROW(AQ$1),SECONDBASE,0)),"")</f>
        <v/>
      </c>
      <c r="AR258" t="str">
        <f>IF(PLAYERIDMAP2[[#This Row],[POS]]="3B",MAX(AR$1:AR257)+1,"")</f>
        <v/>
      </c>
      <c r="AS258" t="str">
        <f>IFERROR(INDEX(PLAYERIDMAP2[PLAYERNAME],MATCH(ROW()-ROW(AS$1),THIRDBASE,0)),"")</f>
        <v/>
      </c>
      <c r="AT258" t="str">
        <f>IF(PLAYERIDMAP2[[#This Row],[POS]]="SS",MAX(AT$1:AT257)+1,"")</f>
        <v/>
      </c>
      <c r="AU258" t="str">
        <f>IFERROR(INDEX(PLAYERIDMAP2[PLAYERNAME],MATCH(ROW()-ROW(AU$1),SHORTSTOP,0)),"")</f>
        <v/>
      </c>
      <c r="AV258" t="str">
        <f>IF(PLAYERIDMAP2[[#This Row],[POS]]="OF",MAX(AV$1:AV257)+1,"")</f>
        <v/>
      </c>
      <c r="AW258" t="str">
        <f>IFERROR(INDEX(PLAYERIDMAP2[PLAYERNAME],MATCH(ROW()-ROW(AW$1),OUTFIELD,0)),"")</f>
        <v>Juan Rivera</v>
      </c>
      <c r="AX258">
        <f>IF(PLAYERIDMAP2[[#This Row],[POS]]&lt;&gt;"P",MAX(AX$1:AX257)+1,"")</f>
        <v>137</v>
      </c>
      <c r="AY258" t="str">
        <f>IFERROR(INDEX(PLAYERIDMAP2[PLAYERNAME],MATCH(ROW()-ROW(AY$1),HITTERS,0)),"")</f>
        <v>Nick Franklin</v>
      </c>
      <c r="AZ258" t="str">
        <f>IF(PLAYERIDMAP2[[#This Row],[POS]]="P",MAX(AZ$1:AZ257)+1,"")</f>
        <v/>
      </c>
      <c r="BA258" t="str">
        <f>IFERROR(INDEX(PLAYERIDMAP2[PLAYERNAME],MATCH(ROW()-ROW(BA$1),PITCHERS,0)),"")</f>
        <v>Gonzalez Germen</v>
      </c>
    </row>
    <row r="259" spans="1:53" x14ac:dyDescent="0.25">
      <c r="A259" t="s">
        <v>11809</v>
      </c>
      <c r="B259" t="s">
        <v>5630</v>
      </c>
      <c r="C259" s="1">
        <v>31338</v>
      </c>
      <c r="D259" t="s">
        <v>19542</v>
      </c>
      <c r="E259" t="s">
        <v>19543</v>
      </c>
      <c r="F259" t="s">
        <v>11302</v>
      </c>
      <c r="G259" t="s">
        <v>16838</v>
      </c>
      <c r="H259" t="s">
        <v>10998</v>
      </c>
      <c r="I259" t="s">
        <v>19544</v>
      </c>
      <c r="J259" t="s">
        <v>5630</v>
      </c>
      <c r="K259">
        <v>493316</v>
      </c>
      <c r="L259" t="s">
        <v>5630</v>
      </c>
      <c r="M259">
        <v>1953406</v>
      </c>
      <c r="N259" t="s">
        <v>5630</v>
      </c>
      <c r="O259" t="s">
        <v>11810</v>
      </c>
      <c r="P259" t="s">
        <v>11809</v>
      </c>
      <c r="Q259">
        <v>9128</v>
      </c>
      <c r="R259" t="s">
        <v>5630</v>
      </c>
      <c r="S259">
        <v>32080</v>
      </c>
      <c r="T259" t="s">
        <v>5630</v>
      </c>
      <c r="U259" t="s">
        <v>5630</v>
      </c>
      <c r="V259" t="s">
        <v>11811</v>
      </c>
      <c r="W259">
        <v>53004</v>
      </c>
      <c r="X259">
        <v>9128</v>
      </c>
      <c r="Y259" t="s">
        <v>5630</v>
      </c>
      <c r="Z259" t="s">
        <v>11812</v>
      </c>
      <c r="AA259" t="s">
        <v>5703</v>
      </c>
      <c r="AB259" t="s">
        <v>5703</v>
      </c>
      <c r="AC259" t="s">
        <v>5630</v>
      </c>
      <c r="AD259" t="s">
        <v>11812</v>
      </c>
      <c r="AE259">
        <v>8994</v>
      </c>
      <c r="AF259" t="s">
        <v>5630</v>
      </c>
      <c r="AG259">
        <v>16964</v>
      </c>
      <c r="AH259" t="s">
        <v>5630</v>
      </c>
      <c r="AL259" t="str">
        <f>IF(PLAYERIDMAP2[[#This Row],[POS]]="C",MAX(AL$1:AL258)+1,"")</f>
        <v/>
      </c>
      <c r="AM259" t="str">
        <f>IFERROR(INDEX(PLAYERIDMAP2[PLAYERNAME],MATCH(ROW()-ROW(AM$1),CATCHERS,0)),"")</f>
        <v/>
      </c>
      <c r="AN259" t="str">
        <f>IF(PLAYERIDMAP2[[#This Row],[POS]]="1B",MAX(AN$1:AN258)+1,"")</f>
        <v/>
      </c>
      <c r="AO259" t="str">
        <f>IFERROR(INDEX(PLAYERIDMAP2[PLAYERNAME],MATCH(ROW()-ROW(AO$1),FIRSTBASE,0)),"")</f>
        <v/>
      </c>
      <c r="AP259" t="str">
        <f>IF(PLAYERIDMAP2[[#This Row],[POS]]="2B",MAX(AP$1:AP258)+1,"")</f>
        <v/>
      </c>
      <c r="AQ259" t="str">
        <f>IFERROR(INDEX(PLAYERIDMAP2[PLAYERNAME],MATCH(ROW()-ROW(AQ$1),SECONDBASE,0)),"")</f>
        <v/>
      </c>
      <c r="AR259" t="str">
        <f>IF(PLAYERIDMAP2[[#This Row],[POS]]="3B",MAX(AR$1:AR258)+1,"")</f>
        <v/>
      </c>
      <c r="AS259" t="str">
        <f>IFERROR(INDEX(PLAYERIDMAP2[PLAYERNAME],MATCH(ROW()-ROW(AS$1),THIRDBASE,0)),"")</f>
        <v/>
      </c>
      <c r="AT259" t="str">
        <f>IF(PLAYERIDMAP2[[#This Row],[POS]]="SS",MAX(AT$1:AT258)+1,"")</f>
        <v/>
      </c>
      <c r="AU259" t="str">
        <f>IFERROR(INDEX(PLAYERIDMAP2[PLAYERNAME],MATCH(ROW()-ROW(AU$1),SHORTSTOP,0)),"")</f>
        <v/>
      </c>
      <c r="AV259">
        <f>IF(PLAYERIDMAP2[[#This Row],[POS]]="OF",MAX(AV$1:AV258)+1,"")</f>
        <v>54</v>
      </c>
      <c r="AW259" t="str">
        <f>IFERROR(INDEX(PLAYERIDMAP2[PLAYERNAME],MATCH(ROW()-ROW(AW$1),OUTFIELD,0)),"")</f>
        <v>Clint Robinson</v>
      </c>
      <c r="AX259">
        <f>IF(PLAYERIDMAP2[[#This Row],[POS]]&lt;&gt;"P",MAX(AX$1:AX258)+1,"")</f>
        <v>138</v>
      </c>
      <c r="AY259" t="str">
        <f>IFERROR(INDEX(PLAYERIDMAP2[PLAYERNAME],MATCH(ROW()-ROW(AY$1),HITTERS,0)),"")</f>
        <v>Clint Frazier</v>
      </c>
      <c r="AZ259" t="str">
        <f>IF(PLAYERIDMAP2[[#This Row],[POS]]="P",MAX(AZ$1:AZ258)+1,"")</f>
        <v/>
      </c>
      <c r="BA259" t="str">
        <f>IFERROR(INDEX(PLAYERIDMAP2[PLAYERNAME],MATCH(ROW()-ROW(BA$1),PITCHERS,0)),"")</f>
        <v>Kyle Gibson</v>
      </c>
    </row>
    <row r="260" spans="1:53" x14ac:dyDescent="0.25">
      <c r="A260" t="s">
        <v>11813</v>
      </c>
      <c r="B260" t="s">
        <v>8559</v>
      </c>
      <c r="C260" s="1">
        <v>32149</v>
      </c>
      <c r="D260" t="s">
        <v>17850</v>
      </c>
      <c r="E260" t="s">
        <v>17851</v>
      </c>
      <c r="F260" t="s">
        <v>11151</v>
      </c>
      <c r="G260" t="s">
        <v>16838</v>
      </c>
      <c r="H260" t="s">
        <v>10988</v>
      </c>
      <c r="I260" t="s">
        <v>17852</v>
      </c>
      <c r="J260" t="s">
        <v>8559</v>
      </c>
      <c r="K260">
        <v>468504</v>
      </c>
      <c r="L260" t="s">
        <v>8559</v>
      </c>
      <c r="M260">
        <v>1618705</v>
      </c>
      <c r="N260" t="s">
        <v>8559</v>
      </c>
      <c r="O260" t="s">
        <v>11814</v>
      </c>
      <c r="P260" t="s">
        <v>11813</v>
      </c>
      <c r="Q260">
        <v>8534</v>
      </c>
      <c r="R260" t="s">
        <v>8559</v>
      </c>
      <c r="S260">
        <v>30147</v>
      </c>
      <c r="T260" t="s">
        <v>8559</v>
      </c>
      <c r="V260" t="s">
        <v>11815</v>
      </c>
      <c r="W260">
        <v>49925</v>
      </c>
      <c r="X260">
        <v>8534</v>
      </c>
      <c r="Y260" t="s">
        <v>8559</v>
      </c>
      <c r="Z260" t="s">
        <v>11816</v>
      </c>
      <c r="AA260" t="s">
        <v>5703</v>
      </c>
      <c r="AB260" t="s">
        <v>5703</v>
      </c>
      <c r="AC260" t="s">
        <v>8559</v>
      </c>
      <c r="AD260" t="s">
        <v>11816</v>
      </c>
      <c r="AE260">
        <v>10341</v>
      </c>
      <c r="AL260" t="str">
        <f>IF(PLAYERIDMAP2[[#This Row],[POS]]="C",MAX(AL$1:AL259)+1,"")</f>
        <v/>
      </c>
      <c r="AM260" t="str">
        <f>IFERROR(INDEX(PLAYERIDMAP2[PLAYERNAME],MATCH(ROW()-ROW(AM$1),CATCHERS,0)),"")</f>
        <v/>
      </c>
      <c r="AN260" t="str">
        <f>IF(PLAYERIDMAP2[[#This Row],[POS]]="1B",MAX(AN$1:AN259)+1,"")</f>
        <v/>
      </c>
      <c r="AO260" t="str">
        <f>IFERROR(INDEX(PLAYERIDMAP2[PLAYERNAME],MATCH(ROW()-ROW(AO$1),FIRSTBASE,0)),"")</f>
        <v/>
      </c>
      <c r="AP260" t="str">
        <f>IF(PLAYERIDMAP2[[#This Row],[POS]]="2B",MAX(AP$1:AP259)+1,"")</f>
        <v/>
      </c>
      <c r="AQ260" t="str">
        <f>IFERROR(INDEX(PLAYERIDMAP2[PLAYERNAME],MATCH(ROW()-ROW(AQ$1),SECONDBASE,0)),"")</f>
        <v/>
      </c>
      <c r="AR260" t="str">
        <f>IF(PLAYERIDMAP2[[#This Row],[POS]]="3B",MAX(AR$1:AR259)+1,"")</f>
        <v/>
      </c>
      <c r="AS260" t="str">
        <f>IFERROR(INDEX(PLAYERIDMAP2[PLAYERNAME],MATCH(ROW()-ROW(AS$1),THIRDBASE,0)),"")</f>
        <v/>
      </c>
      <c r="AT260" t="str">
        <f>IF(PLAYERIDMAP2[[#This Row],[POS]]="SS",MAX(AT$1:AT259)+1,"")</f>
        <v/>
      </c>
      <c r="AU260" t="str">
        <f>IFERROR(INDEX(PLAYERIDMAP2[PLAYERNAME],MATCH(ROW()-ROW(AU$1),SHORTSTOP,0)),"")</f>
        <v/>
      </c>
      <c r="AV260" t="str">
        <f>IF(PLAYERIDMAP2[[#This Row],[POS]]="OF",MAX(AV$1:AV259)+1,"")</f>
        <v/>
      </c>
      <c r="AW260" t="str">
        <f>IFERROR(INDEX(PLAYERIDMAP2[PLAYERNAME],MATCH(ROW()-ROW(AW$1),OUTFIELD,0)),"")</f>
        <v>Shane Robinson</v>
      </c>
      <c r="AX260" t="str">
        <f>IF(PLAYERIDMAP2[[#This Row],[POS]]&lt;&gt;"P",MAX(AX$1:AX259)+1,"")</f>
        <v/>
      </c>
      <c r="AY260" t="str">
        <f>IFERROR(INDEX(PLAYERIDMAP2[PLAYERNAME],MATCH(ROW()-ROW(AY$1),HITTERS,0)),"")</f>
        <v>Todd Frazier</v>
      </c>
      <c r="AZ260">
        <f>IF(PLAYERIDMAP2[[#This Row],[POS]]="P",MAX(AZ$1:AZ259)+1,"")</f>
        <v>121</v>
      </c>
      <c r="BA260" t="str">
        <f>IFERROR(INDEX(PLAYERIDMAP2[PLAYERNAME],MATCH(ROW()-ROW(BA$1),PITCHERS,0)),"")</f>
        <v>Ken Giles</v>
      </c>
    </row>
    <row r="261" spans="1:53" x14ac:dyDescent="0.25">
      <c r="A261" t="s">
        <v>17648</v>
      </c>
      <c r="B261" t="s">
        <v>9199</v>
      </c>
      <c r="C261" s="1">
        <v>33041</v>
      </c>
      <c r="D261" t="s">
        <v>16840</v>
      </c>
      <c r="E261" t="s">
        <v>17649</v>
      </c>
      <c r="F261" t="s">
        <v>11115</v>
      </c>
      <c r="G261" t="s">
        <v>16838</v>
      </c>
      <c r="H261" t="s">
        <v>10988</v>
      </c>
      <c r="I261" t="s">
        <v>17650</v>
      </c>
      <c r="J261" t="s">
        <v>9199</v>
      </c>
      <c r="P261" t="s">
        <v>17648</v>
      </c>
      <c r="AA261" t="s">
        <v>5703</v>
      </c>
      <c r="AB261" t="s">
        <v>10958</v>
      </c>
      <c r="AD261" t="s">
        <v>17651</v>
      </c>
      <c r="AL261" t="str">
        <f>IF(PLAYERIDMAP2[[#This Row],[POS]]="C",MAX(AL$1:AL260)+1,"")</f>
        <v/>
      </c>
      <c r="AM261" t="str">
        <f>IFERROR(INDEX(PLAYERIDMAP2[PLAYERNAME],MATCH(ROW()-ROW(AM$1),CATCHERS,0)),"")</f>
        <v/>
      </c>
      <c r="AN261" t="str">
        <f>IF(PLAYERIDMAP2[[#This Row],[POS]]="1B",MAX(AN$1:AN260)+1,"")</f>
        <v/>
      </c>
      <c r="AO261" t="str">
        <f>IFERROR(INDEX(PLAYERIDMAP2[PLAYERNAME],MATCH(ROW()-ROW(AO$1),FIRSTBASE,0)),"")</f>
        <v/>
      </c>
      <c r="AP261" t="str">
        <f>IF(PLAYERIDMAP2[[#This Row],[POS]]="2B",MAX(AP$1:AP260)+1,"")</f>
        <v/>
      </c>
      <c r="AQ261" t="str">
        <f>IFERROR(INDEX(PLAYERIDMAP2[PLAYERNAME],MATCH(ROW()-ROW(AQ$1),SECONDBASE,0)),"")</f>
        <v/>
      </c>
      <c r="AR261" t="str">
        <f>IF(PLAYERIDMAP2[[#This Row],[POS]]="3B",MAX(AR$1:AR260)+1,"")</f>
        <v/>
      </c>
      <c r="AS261" t="str">
        <f>IFERROR(INDEX(PLAYERIDMAP2[PLAYERNAME],MATCH(ROW()-ROW(AS$1),THIRDBASE,0)),"")</f>
        <v/>
      </c>
      <c r="AT261" t="str">
        <f>IF(PLAYERIDMAP2[[#This Row],[POS]]="SS",MAX(AT$1:AT260)+1,"")</f>
        <v/>
      </c>
      <c r="AU261" t="str">
        <f>IFERROR(INDEX(PLAYERIDMAP2[PLAYERNAME],MATCH(ROW()-ROW(AU$1),SHORTSTOP,0)),"")</f>
        <v/>
      </c>
      <c r="AV261" t="str">
        <f>IF(PLAYERIDMAP2[[#This Row],[POS]]="OF",MAX(AV$1:AV260)+1,"")</f>
        <v/>
      </c>
      <c r="AW261" t="str">
        <f>IFERROR(INDEX(PLAYERIDMAP2[PLAYERNAME],MATCH(ROW()-ROW(AW$1),OUTFIELD,0)),"")</f>
        <v>Trayvon Robinson</v>
      </c>
      <c r="AX261" t="str">
        <f>IF(PLAYERIDMAP2[[#This Row],[POS]]&lt;&gt;"P",MAX(AX$1:AX260)+1,"")</f>
        <v/>
      </c>
      <c r="AY261" t="str">
        <f>IFERROR(INDEX(PLAYERIDMAP2[PLAYERNAME],MATCH(ROW()-ROW(AY$1),HITTERS,0)),"")</f>
        <v>Freddie Freeman</v>
      </c>
      <c r="AZ261">
        <f>IF(PLAYERIDMAP2[[#This Row],[POS]]="P",MAX(AZ$1:AZ260)+1,"")</f>
        <v>122</v>
      </c>
      <c r="BA261" t="str">
        <f>IFERROR(INDEX(PLAYERIDMAP2[PLAYERNAME],MATCH(ROW()-ROW(BA$1),PITCHERS,0)),"")</f>
        <v>Lucas Giolito</v>
      </c>
    </row>
    <row r="262" spans="1:53" x14ac:dyDescent="0.25">
      <c r="A262" t="s">
        <v>11817</v>
      </c>
      <c r="B262" t="s">
        <v>5123</v>
      </c>
      <c r="C262" s="1">
        <v>31693</v>
      </c>
      <c r="D262" t="s">
        <v>20146</v>
      </c>
      <c r="E262" t="s">
        <v>20147</v>
      </c>
      <c r="F262" t="s">
        <v>11027</v>
      </c>
      <c r="G262" t="s">
        <v>16838</v>
      </c>
      <c r="H262" t="s">
        <v>10998</v>
      </c>
      <c r="I262" t="s">
        <v>20148</v>
      </c>
      <c r="J262" t="s">
        <v>5123</v>
      </c>
      <c r="K262">
        <v>518545</v>
      </c>
      <c r="L262" t="s">
        <v>5123</v>
      </c>
      <c r="M262">
        <v>1741047</v>
      </c>
      <c r="N262" t="s">
        <v>5123</v>
      </c>
      <c r="O262" t="s">
        <v>11818</v>
      </c>
      <c r="P262" t="s">
        <v>11817</v>
      </c>
      <c r="Q262">
        <v>9070</v>
      </c>
      <c r="R262" t="s">
        <v>5123</v>
      </c>
      <c r="S262">
        <v>30811</v>
      </c>
      <c r="T262" t="s">
        <v>5123</v>
      </c>
      <c r="V262" t="s">
        <v>11819</v>
      </c>
      <c r="W262">
        <v>55708</v>
      </c>
      <c r="X262">
        <v>9070</v>
      </c>
      <c r="Y262" t="s">
        <v>5123</v>
      </c>
      <c r="Z262" t="s">
        <v>16421</v>
      </c>
      <c r="AA262" t="s">
        <v>10958</v>
      </c>
      <c r="AB262" t="s">
        <v>10958</v>
      </c>
      <c r="AD262" t="s">
        <v>16421</v>
      </c>
      <c r="AL262" t="str">
        <f>IF(PLAYERIDMAP2[[#This Row],[POS]]="C",MAX(AL$1:AL261)+1,"")</f>
        <v/>
      </c>
      <c r="AM262" t="str">
        <f>IFERROR(INDEX(PLAYERIDMAP2[PLAYERNAME],MATCH(ROW()-ROW(AM$1),CATCHERS,0)),"")</f>
        <v/>
      </c>
      <c r="AN262" t="str">
        <f>IF(PLAYERIDMAP2[[#This Row],[POS]]="1B",MAX(AN$1:AN261)+1,"")</f>
        <v/>
      </c>
      <c r="AO262" t="str">
        <f>IFERROR(INDEX(PLAYERIDMAP2[PLAYERNAME],MATCH(ROW()-ROW(AO$1),FIRSTBASE,0)),"")</f>
        <v/>
      </c>
      <c r="AP262" t="str">
        <f>IF(PLAYERIDMAP2[[#This Row],[POS]]="2B",MAX(AP$1:AP261)+1,"")</f>
        <v/>
      </c>
      <c r="AQ262" t="str">
        <f>IFERROR(INDEX(PLAYERIDMAP2[PLAYERNAME],MATCH(ROW()-ROW(AQ$1),SECONDBASE,0)),"")</f>
        <v/>
      </c>
      <c r="AR262" t="str">
        <f>IF(PLAYERIDMAP2[[#This Row],[POS]]="3B",MAX(AR$1:AR261)+1,"")</f>
        <v/>
      </c>
      <c r="AS262" t="str">
        <f>IFERROR(INDEX(PLAYERIDMAP2[PLAYERNAME],MATCH(ROW()-ROW(AS$1),THIRDBASE,0)),"")</f>
        <v/>
      </c>
      <c r="AT262" t="str">
        <f>IF(PLAYERIDMAP2[[#This Row],[POS]]="SS",MAX(AT$1:AT261)+1,"")</f>
        <v/>
      </c>
      <c r="AU262" t="str">
        <f>IFERROR(INDEX(PLAYERIDMAP2[PLAYERNAME],MATCH(ROW()-ROW(AU$1),SHORTSTOP,0)),"")</f>
        <v/>
      </c>
      <c r="AV262">
        <f>IF(PLAYERIDMAP2[[#This Row],[POS]]="OF",MAX(AV$1:AV261)+1,"")</f>
        <v>55</v>
      </c>
      <c r="AW262" t="str">
        <f>IFERROR(INDEX(PLAYERIDMAP2[PLAYERNAME],MATCH(ROW()-ROW(AW$1),OUTFIELD,0)),"")</f>
        <v>Stefen Romero</v>
      </c>
      <c r="AX262">
        <f>IF(PLAYERIDMAP2[[#This Row],[POS]]&lt;&gt;"P",MAX(AX$1:AX261)+1,"")</f>
        <v>139</v>
      </c>
      <c r="AY262" t="str">
        <f>IFERROR(INDEX(PLAYERIDMAP2[PLAYERNAME],MATCH(ROW()-ROW(AY$1),HITTERS,0)),"")</f>
        <v>David Freese</v>
      </c>
      <c r="AZ262" t="str">
        <f>IF(PLAYERIDMAP2[[#This Row],[POS]]="P",MAX(AZ$1:AZ261)+1,"")</f>
        <v/>
      </c>
      <c r="BA262" t="str">
        <f>IFERROR(INDEX(PLAYERIDMAP2[PLAYERNAME],MATCH(ROW()-ROW(BA$1),PITCHERS,0)),"")</f>
        <v>Tyler Glasnow</v>
      </c>
    </row>
    <row r="263" spans="1:53" x14ac:dyDescent="0.25">
      <c r="A263" t="s">
        <v>11820</v>
      </c>
      <c r="B263" t="s">
        <v>10826</v>
      </c>
      <c r="C263" s="1">
        <v>31313</v>
      </c>
      <c r="D263" t="s">
        <v>18358</v>
      </c>
      <c r="E263" t="s">
        <v>18359</v>
      </c>
      <c r="F263" t="s">
        <v>11048</v>
      </c>
      <c r="G263" t="s">
        <v>14693</v>
      </c>
      <c r="H263" t="s">
        <v>10988</v>
      </c>
      <c r="I263" t="s">
        <v>18360</v>
      </c>
      <c r="J263" t="s">
        <v>10826</v>
      </c>
      <c r="K263">
        <v>501955</v>
      </c>
      <c r="L263" t="s">
        <v>10826</v>
      </c>
      <c r="M263">
        <v>1232125</v>
      </c>
      <c r="N263" t="s">
        <v>10826</v>
      </c>
      <c r="O263" t="s">
        <v>11821</v>
      </c>
      <c r="P263" t="s">
        <v>11820</v>
      </c>
      <c r="Q263">
        <v>8084</v>
      </c>
      <c r="R263" t="s">
        <v>10826</v>
      </c>
      <c r="S263">
        <v>28847</v>
      </c>
      <c r="T263" t="s">
        <v>10826</v>
      </c>
      <c r="V263" t="s">
        <v>11822</v>
      </c>
      <c r="W263">
        <v>55707</v>
      </c>
      <c r="X263">
        <v>8084</v>
      </c>
      <c r="Y263" t="s">
        <v>10826</v>
      </c>
      <c r="Z263" t="s">
        <v>11823</v>
      </c>
      <c r="AA263" t="s">
        <v>5703</v>
      </c>
      <c r="AB263" t="s">
        <v>5703</v>
      </c>
      <c r="AD263" t="s">
        <v>11823</v>
      </c>
      <c r="AF263" t="s">
        <v>10826</v>
      </c>
      <c r="AG263">
        <v>5598</v>
      </c>
      <c r="AL263" t="str">
        <f>IF(PLAYERIDMAP2[[#This Row],[POS]]="C",MAX(AL$1:AL262)+1,"")</f>
        <v/>
      </c>
      <c r="AM263" t="str">
        <f>IFERROR(INDEX(PLAYERIDMAP2[PLAYERNAME],MATCH(ROW()-ROW(AM$1),CATCHERS,0)),"")</f>
        <v/>
      </c>
      <c r="AN263" t="str">
        <f>IF(PLAYERIDMAP2[[#This Row],[POS]]="1B",MAX(AN$1:AN262)+1,"")</f>
        <v/>
      </c>
      <c r="AO263" t="str">
        <f>IFERROR(INDEX(PLAYERIDMAP2[PLAYERNAME],MATCH(ROW()-ROW(AO$1),FIRSTBASE,0)),"")</f>
        <v/>
      </c>
      <c r="AP263" t="str">
        <f>IF(PLAYERIDMAP2[[#This Row],[POS]]="2B",MAX(AP$1:AP262)+1,"")</f>
        <v/>
      </c>
      <c r="AQ263" t="str">
        <f>IFERROR(INDEX(PLAYERIDMAP2[PLAYERNAME],MATCH(ROW()-ROW(AQ$1),SECONDBASE,0)),"")</f>
        <v/>
      </c>
      <c r="AR263" t="str">
        <f>IF(PLAYERIDMAP2[[#This Row],[POS]]="3B",MAX(AR$1:AR262)+1,"")</f>
        <v/>
      </c>
      <c r="AS263" t="str">
        <f>IFERROR(INDEX(PLAYERIDMAP2[PLAYERNAME],MATCH(ROW()-ROW(AS$1),THIRDBASE,0)),"")</f>
        <v/>
      </c>
      <c r="AT263" t="str">
        <f>IF(PLAYERIDMAP2[[#This Row],[POS]]="SS",MAX(AT$1:AT262)+1,"")</f>
        <v/>
      </c>
      <c r="AU263" t="str">
        <f>IFERROR(INDEX(PLAYERIDMAP2[PLAYERNAME],MATCH(ROW()-ROW(AU$1),SHORTSTOP,0)),"")</f>
        <v/>
      </c>
      <c r="AV263" t="str">
        <f>IF(PLAYERIDMAP2[[#This Row],[POS]]="OF",MAX(AV$1:AV262)+1,"")</f>
        <v/>
      </c>
      <c r="AW263" t="str">
        <f>IFERROR(INDEX(PLAYERIDMAP2[PLAYERNAME],MATCH(ROW()-ROW(AW$1),OUTFIELD,0)),"")</f>
        <v>Eddie Rosario</v>
      </c>
      <c r="AX263" t="str">
        <f>IF(PLAYERIDMAP2[[#This Row],[POS]]&lt;&gt;"P",MAX(AX$1:AX262)+1,"")</f>
        <v/>
      </c>
      <c r="AY263" t="str">
        <f>IFERROR(INDEX(PLAYERIDMAP2[PLAYERNAME],MATCH(ROW()-ROW(AY$1),HITTERS,0)),"")</f>
        <v>Reymond Fuentes</v>
      </c>
      <c r="AZ263">
        <f>IF(PLAYERIDMAP2[[#This Row],[POS]]="P",MAX(AZ$1:AZ262)+1,"")</f>
        <v>123</v>
      </c>
      <c r="BA263" t="str">
        <f>IFERROR(INDEX(PLAYERIDMAP2[PLAYERNAME],MATCH(ROW()-ROW(BA$1),PITCHERS,0)),"")</f>
        <v>Graham Godfrey</v>
      </c>
    </row>
    <row r="264" spans="1:53" x14ac:dyDescent="0.25">
      <c r="A264" t="s">
        <v>11824</v>
      </c>
      <c r="B264" t="s">
        <v>10946</v>
      </c>
      <c r="C264" s="1">
        <v>32201</v>
      </c>
      <c r="D264" t="s">
        <v>19498</v>
      </c>
      <c r="E264" t="s">
        <v>19499</v>
      </c>
      <c r="F264" t="s">
        <v>10987</v>
      </c>
      <c r="G264" t="s">
        <v>14693</v>
      </c>
      <c r="H264" t="s">
        <v>10988</v>
      </c>
      <c r="I264" t="s">
        <v>19500</v>
      </c>
      <c r="J264" t="s">
        <v>10946</v>
      </c>
      <c r="K264">
        <v>547973</v>
      </c>
      <c r="L264" t="s">
        <v>10946</v>
      </c>
      <c r="M264">
        <v>1717646</v>
      </c>
      <c r="N264" t="s">
        <v>10946</v>
      </c>
      <c r="O264" t="s">
        <v>11825</v>
      </c>
      <c r="P264" t="s">
        <v>11824</v>
      </c>
      <c r="Q264">
        <v>8616</v>
      </c>
      <c r="R264" t="s">
        <v>10946</v>
      </c>
      <c r="S264">
        <v>30442</v>
      </c>
      <c r="T264" t="s">
        <v>10946</v>
      </c>
      <c r="V264" t="s">
        <v>11826</v>
      </c>
      <c r="W264">
        <v>53014</v>
      </c>
      <c r="X264">
        <v>8616</v>
      </c>
      <c r="Y264" t="s">
        <v>10946</v>
      </c>
      <c r="Z264" t="s">
        <v>11827</v>
      </c>
      <c r="AA264" t="s">
        <v>10958</v>
      </c>
      <c r="AB264" t="s">
        <v>10958</v>
      </c>
      <c r="AC264" t="s">
        <v>10946</v>
      </c>
      <c r="AD264" t="s">
        <v>11827</v>
      </c>
      <c r="AE264">
        <v>10866</v>
      </c>
      <c r="AH264" t="s">
        <v>10946</v>
      </c>
      <c r="AL264" t="str">
        <f>IF(PLAYERIDMAP2[[#This Row],[POS]]="C",MAX(AL$1:AL263)+1,"")</f>
        <v/>
      </c>
      <c r="AM264" t="str">
        <f>IFERROR(INDEX(PLAYERIDMAP2[PLAYERNAME],MATCH(ROW()-ROW(AM$1),CATCHERS,0)),"")</f>
        <v/>
      </c>
      <c r="AN264" t="str">
        <f>IF(PLAYERIDMAP2[[#This Row],[POS]]="1B",MAX(AN$1:AN263)+1,"")</f>
        <v/>
      </c>
      <c r="AO264" t="str">
        <f>IFERROR(INDEX(PLAYERIDMAP2[PLAYERNAME],MATCH(ROW()-ROW(AO$1),FIRSTBASE,0)),"")</f>
        <v/>
      </c>
      <c r="AP264" t="str">
        <f>IF(PLAYERIDMAP2[[#This Row],[POS]]="2B",MAX(AP$1:AP263)+1,"")</f>
        <v/>
      </c>
      <c r="AQ264" t="str">
        <f>IFERROR(INDEX(PLAYERIDMAP2[PLAYERNAME],MATCH(ROW()-ROW(AQ$1),SECONDBASE,0)),"")</f>
        <v/>
      </c>
      <c r="AR264" t="str">
        <f>IF(PLAYERIDMAP2[[#This Row],[POS]]="3B",MAX(AR$1:AR263)+1,"")</f>
        <v/>
      </c>
      <c r="AS264" t="str">
        <f>IFERROR(INDEX(PLAYERIDMAP2[PLAYERNAME],MATCH(ROW()-ROW(AS$1),THIRDBASE,0)),"")</f>
        <v/>
      </c>
      <c r="AT264" t="str">
        <f>IF(PLAYERIDMAP2[[#This Row],[POS]]="SS",MAX(AT$1:AT263)+1,"")</f>
        <v/>
      </c>
      <c r="AU264" t="str">
        <f>IFERROR(INDEX(PLAYERIDMAP2[PLAYERNAME],MATCH(ROW()-ROW(AU$1),SHORTSTOP,0)),"")</f>
        <v/>
      </c>
      <c r="AV264" t="str">
        <f>IF(PLAYERIDMAP2[[#This Row],[POS]]="OF",MAX(AV$1:AV263)+1,"")</f>
        <v/>
      </c>
      <c r="AW264" t="str">
        <f>IFERROR(INDEX(PLAYERIDMAP2[PLAYERNAME],MATCH(ROW()-ROW(AW$1),OUTFIELD,0)),"")</f>
        <v>Cody Ross</v>
      </c>
      <c r="AX264" t="str">
        <f>IF(PLAYERIDMAP2[[#This Row],[POS]]&lt;&gt;"P",MAX(AX$1:AX263)+1,"")</f>
        <v/>
      </c>
      <c r="AY264" t="str">
        <f>IFERROR(INDEX(PLAYERIDMAP2[PLAYERNAME],MATCH(ROW()-ROW(AY$1),HITTERS,0)),"")</f>
        <v>Kosuke Fukudome</v>
      </c>
      <c r="AZ264">
        <f>IF(PLAYERIDMAP2[[#This Row],[POS]]="P",MAX(AZ$1:AZ263)+1,"")</f>
        <v>124</v>
      </c>
      <c r="BA264" t="str">
        <f>IFERROR(INDEX(PLAYERIDMAP2[PLAYERNAME],MATCH(ROW()-ROW(BA$1),PITCHERS,0)),"")</f>
        <v>Jeanmar Gomez</v>
      </c>
    </row>
    <row r="265" spans="1:53" x14ac:dyDescent="0.25">
      <c r="A265" t="s">
        <v>11828</v>
      </c>
      <c r="B265" t="s">
        <v>10402</v>
      </c>
      <c r="C265" s="1">
        <v>32858</v>
      </c>
      <c r="D265" t="s">
        <v>16922</v>
      </c>
      <c r="E265" t="s">
        <v>19351</v>
      </c>
      <c r="F265" t="s">
        <v>11151</v>
      </c>
      <c r="G265" t="s">
        <v>16838</v>
      </c>
      <c r="H265" t="s">
        <v>10988</v>
      </c>
      <c r="I265" t="s">
        <v>19352</v>
      </c>
      <c r="J265" t="s">
        <v>10402</v>
      </c>
      <c r="K265">
        <v>543022</v>
      </c>
      <c r="L265" t="s">
        <v>10402</v>
      </c>
      <c r="M265">
        <v>1725478</v>
      </c>
      <c r="N265" t="s">
        <v>10402</v>
      </c>
      <c r="O265" t="s">
        <v>11829</v>
      </c>
      <c r="P265" t="s">
        <v>11828</v>
      </c>
      <c r="Q265">
        <v>8862</v>
      </c>
      <c r="R265" t="s">
        <v>10402</v>
      </c>
      <c r="S265">
        <v>30564</v>
      </c>
      <c r="T265" t="s">
        <v>10402</v>
      </c>
      <c r="V265" t="s">
        <v>11830</v>
      </c>
      <c r="W265">
        <v>58241</v>
      </c>
      <c r="X265">
        <v>8862</v>
      </c>
      <c r="Y265" t="s">
        <v>10402</v>
      </c>
      <c r="Z265" t="s">
        <v>16422</v>
      </c>
      <c r="AA265" t="s">
        <v>5703</v>
      </c>
      <c r="AB265" t="s">
        <v>5703</v>
      </c>
      <c r="AD265" t="s">
        <v>16422</v>
      </c>
      <c r="AE265">
        <v>10506</v>
      </c>
      <c r="AF265" t="s">
        <v>10402</v>
      </c>
      <c r="AG265">
        <v>12934</v>
      </c>
      <c r="AL265" t="str">
        <f>IF(PLAYERIDMAP2[[#This Row],[POS]]="C",MAX(AL$1:AL264)+1,"")</f>
        <v/>
      </c>
      <c r="AM265" t="str">
        <f>IFERROR(INDEX(PLAYERIDMAP2[PLAYERNAME],MATCH(ROW()-ROW(AM$1),CATCHERS,0)),"")</f>
        <v/>
      </c>
      <c r="AN265" t="str">
        <f>IF(PLAYERIDMAP2[[#This Row],[POS]]="1B",MAX(AN$1:AN264)+1,"")</f>
        <v/>
      </c>
      <c r="AO265" t="str">
        <f>IFERROR(INDEX(PLAYERIDMAP2[PLAYERNAME],MATCH(ROW()-ROW(AO$1),FIRSTBASE,0)),"")</f>
        <v/>
      </c>
      <c r="AP265" t="str">
        <f>IF(PLAYERIDMAP2[[#This Row],[POS]]="2B",MAX(AP$1:AP264)+1,"")</f>
        <v/>
      </c>
      <c r="AQ265" t="str">
        <f>IFERROR(INDEX(PLAYERIDMAP2[PLAYERNAME],MATCH(ROW()-ROW(AQ$1),SECONDBASE,0)),"")</f>
        <v/>
      </c>
      <c r="AR265" t="str">
        <f>IF(PLAYERIDMAP2[[#This Row],[POS]]="3B",MAX(AR$1:AR264)+1,"")</f>
        <v/>
      </c>
      <c r="AS265" t="str">
        <f>IFERROR(INDEX(PLAYERIDMAP2[PLAYERNAME],MATCH(ROW()-ROW(AS$1),THIRDBASE,0)),"")</f>
        <v/>
      </c>
      <c r="AT265" t="str">
        <f>IF(PLAYERIDMAP2[[#This Row],[POS]]="SS",MAX(AT$1:AT264)+1,"")</f>
        <v/>
      </c>
      <c r="AU265" t="str">
        <f>IFERROR(INDEX(PLAYERIDMAP2[PLAYERNAME],MATCH(ROW()-ROW(AU$1),SHORTSTOP,0)),"")</f>
        <v/>
      </c>
      <c r="AV265" t="str">
        <f>IF(PLAYERIDMAP2[[#This Row],[POS]]="OF",MAX(AV$1:AV264)+1,"")</f>
        <v/>
      </c>
      <c r="AW265" t="str">
        <f>IFERROR(INDEX(PLAYERIDMAP2[PLAYERNAME],MATCH(ROW()-ROW(AW$1),OUTFIELD,0)),"")</f>
        <v>Aaron Rowand</v>
      </c>
      <c r="AX265" t="str">
        <f>IF(PLAYERIDMAP2[[#This Row],[POS]]&lt;&gt;"P",MAX(AX$1:AX264)+1,"")</f>
        <v/>
      </c>
      <c r="AY265" t="str">
        <f>IFERROR(INDEX(PLAYERIDMAP2[PLAYERNAME],MATCH(ROW()-ROW(AY$1),HITTERS,0)),"")</f>
        <v>Sam Fuld</v>
      </c>
      <c r="AZ265">
        <f>IF(PLAYERIDMAP2[[#This Row],[POS]]="P",MAX(AZ$1:AZ264)+1,"")</f>
        <v>125</v>
      </c>
      <c r="BA265" t="str">
        <f>IFERROR(INDEX(PLAYERIDMAP2[PLAYERNAME],MATCH(ROW()-ROW(BA$1),PITCHERS,0)),"")</f>
        <v>Chi Chi Gonzalez</v>
      </c>
    </row>
    <row r="266" spans="1:53" x14ac:dyDescent="0.25">
      <c r="A266" t="s">
        <v>11831</v>
      </c>
      <c r="B266" t="s">
        <v>4682</v>
      </c>
      <c r="C266" s="1">
        <v>28528</v>
      </c>
      <c r="D266" t="s">
        <v>20252</v>
      </c>
      <c r="E266" t="s">
        <v>19490</v>
      </c>
      <c r="F266" t="s">
        <v>11021</v>
      </c>
      <c r="G266" t="s">
        <v>14693</v>
      </c>
      <c r="H266" t="s">
        <v>10998</v>
      </c>
      <c r="I266" t="s">
        <v>20253</v>
      </c>
      <c r="J266" t="s">
        <v>4682</v>
      </c>
      <c r="K266">
        <v>346795</v>
      </c>
      <c r="L266" t="s">
        <v>4682</v>
      </c>
      <c r="M266">
        <v>181761</v>
      </c>
      <c r="N266" t="s">
        <v>4682</v>
      </c>
      <c r="O266" t="s">
        <v>11832</v>
      </c>
      <c r="P266" t="s">
        <v>11831</v>
      </c>
      <c r="Q266">
        <v>6733</v>
      </c>
      <c r="R266" t="s">
        <v>4682</v>
      </c>
      <c r="S266">
        <v>4727</v>
      </c>
      <c r="T266" t="s">
        <v>4682</v>
      </c>
      <c r="V266" t="s">
        <v>11833</v>
      </c>
      <c r="W266">
        <v>393</v>
      </c>
      <c r="X266">
        <v>6733</v>
      </c>
      <c r="Y266" t="s">
        <v>4682</v>
      </c>
      <c r="Z266" t="s">
        <v>11834</v>
      </c>
      <c r="AA266" t="s">
        <v>10958</v>
      </c>
      <c r="AB266" t="s">
        <v>10958</v>
      </c>
      <c r="AC266" t="s">
        <v>4682</v>
      </c>
      <c r="AD266" t="s">
        <v>11834</v>
      </c>
      <c r="AL266" t="str">
        <f>IF(PLAYERIDMAP2[[#This Row],[POS]]="C",MAX(AL$1:AL265)+1,"")</f>
        <v/>
      </c>
      <c r="AM266" t="str">
        <f>IFERROR(INDEX(PLAYERIDMAP2[PLAYERNAME],MATCH(ROW()-ROW(AM$1),CATCHERS,0)),"")</f>
        <v/>
      </c>
      <c r="AN266" t="str">
        <f>IF(PLAYERIDMAP2[[#This Row],[POS]]="1B",MAX(AN$1:AN265)+1,"")</f>
        <v/>
      </c>
      <c r="AO266" t="str">
        <f>IFERROR(INDEX(PLAYERIDMAP2[PLAYERNAME],MATCH(ROW()-ROW(AO$1),FIRSTBASE,0)),"")</f>
        <v/>
      </c>
      <c r="AP266" t="str">
        <f>IF(PLAYERIDMAP2[[#This Row],[POS]]="2B",MAX(AP$1:AP265)+1,"")</f>
        <v/>
      </c>
      <c r="AQ266" t="str">
        <f>IFERROR(INDEX(PLAYERIDMAP2[PLAYERNAME],MATCH(ROW()-ROW(AQ$1),SECONDBASE,0)),"")</f>
        <v/>
      </c>
      <c r="AR266" t="str">
        <f>IF(PLAYERIDMAP2[[#This Row],[POS]]="3B",MAX(AR$1:AR265)+1,"")</f>
        <v/>
      </c>
      <c r="AS266" t="str">
        <f>IFERROR(INDEX(PLAYERIDMAP2[PLAYERNAME],MATCH(ROW()-ROW(AS$1),THIRDBASE,0)),"")</f>
        <v/>
      </c>
      <c r="AT266" t="str">
        <f>IF(PLAYERIDMAP2[[#This Row],[POS]]="SS",MAX(AT$1:AT265)+1,"")</f>
        <v/>
      </c>
      <c r="AU266" t="str">
        <f>IFERROR(INDEX(PLAYERIDMAP2[PLAYERNAME],MATCH(ROW()-ROW(AU$1),SHORTSTOP,0)),"")</f>
        <v/>
      </c>
      <c r="AV266">
        <f>IF(PLAYERIDMAP2[[#This Row],[POS]]="OF",MAX(AV$1:AV265)+1,"")</f>
        <v>56</v>
      </c>
      <c r="AW266" t="str">
        <f>IFERROR(INDEX(PLAYERIDMAP2[PLAYERNAME],MATCH(ROW()-ROW(AW$1),OUTFIELD,0)),"")</f>
        <v>Ryan Rua</v>
      </c>
      <c r="AX266">
        <f>IF(PLAYERIDMAP2[[#This Row],[POS]]&lt;&gt;"P",MAX(AX$1:AX265)+1,"")</f>
        <v>140</v>
      </c>
      <c r="AY266" t="str">
        <f>IFERROR(INDEX(PLAYERIDMAP2[PLAYERNAME],MATCH(ROW()-ROW(AY$1),HITTERS,0)),"")</f>
        <v>Rafael Furcal</v>
      </c>
      <c r="AZ266" t="str">
        <f>IF(PLAYERIDMAP2[[#This Row],[POS]]="P",MAX(AZ$1:AZ265)+1,"")</f>
        <v/>
      </c>
      <c r="BA266" t="str">
        <f>IFERROR(INDEX(PLAYERIDMAP2[PLAYERNAME],MATCH(ROW()-ROW(BA$1),PITCHERS,0)),"")</f>
        <v>Gio Gonzalez</v>
      </c>
    </row>
    <row r="267" spans="1:53" x14ac:dyDescent="0.25">
      <c r="A267" t="s">
        <v>11835</v>
      </c>
      <c r="B267" t="s">
        <v>5518</v>
      </c>
      <c r="C267" s="1">
        <v>28466</v>
      </c>
      <c r="D267" t="s">
        <v>18103</v>
      </c>
      <c r="E267" t="s">
        <v>19490</v>
      </c>
      <c r="F267" t="s">
        <v>11016</v>
      </c>
      <c r="G267" t="s">
        <v>11016</v>
      </c>
      <c r="H267" t="s">
        <v>5705</v>
      </c>
      <c r="I267" t="s">
        <v>20335</v>
      </c>
      <c r="K267">
        <v>136767</v>
      </c>
      <c r="L267" t="s">
        <v>5518</v>
      </c>
      <c r="M267">
        <v>18738</v>
      </c>
      <c r="N267" t="s">
        <v>5518</v>
      </c>
      <c r="O267" t="s">
        <v>11836</v>
      </c>
      <c r="P267" t="s">
        <v>11835</v>
      </c>
      <c r="Q267">
        <v>6114</v>
      </c>
      <c r="R267" t="s">
        <v>5518</v>
      </c>
      <c r="S267">
        <v>3953</v>
      </c>
      <c r="T267" t="s">
        <v>5518</v>
      </c>
      <c r="U267" t="s">
        <v>5518</v>
      </c>
      <c r="V267" t="s">
        <v>11837</v>
      </c>
      <c r="W267">
        <v>923</v>
      </c>
      <c r="X267">
        <v>6114</v>
      </c>
      <c r="Y267" t="s">
        <v>5518</v>
      </c>
      <c r="Z267" t="s">
        <v>16423</v>
      </c>
      <c r="AA267" t="s">
        <v>10958</v>
      </c>
      <c r="AB267" t="s">
        <v>5703</v>
      </c>
      <c r="AD267" t="s">
        <v>16423</v>
      </c>
      <c r="AL267" t="str">
        <f>IF(PLAYERIDMAP2[[#This Row],[POS]]="C",MAX(AL$1:AL266)+1,"")</f>
        <v/>
      </c>
      <c r="AM267" t="str">
        <f>IFERROR(INDEX(PLAYERIDMAP2[PLAYERNAME],MATCH(ROW()-ROW(AM$1),CATCHERS,0)),"")</f>
        <v/>
      </c>
      <c r="AN267" t="str">
        <f>IF(PLAYERIDMAP2[[#This Row],[POS]]="1B",MAX(AN$1:AN266)+1,"")</f>
        <v/>
      </c>
      <c r="AO267" t="str">
        <f>IFERROR(INDEX(PLAYERIDMAP2[PLAYERNAME],MATCH(ROW()-ROW(AO$1),FIRSTBASE,0)),"")</f>
        <v/>
      </c>
      <c r="AP267" t="str">
        <f>IF(PLAYERIDMAP2[[#This Row],[POS]]="2B",MAX(AP$1:AP266)+1,"")</f>
        <v/>
      </c>
      <c r="AQ267" t="str">
        <f>IFERROR(INDEX(PLAYERIDMAP2[PLAYERNAME],MATCH(ROW()-ROW(AQ$1),SECONDBASE,0)),"")</f>
        <v/>
      </c>
      <c r="AR267">
        <f>IF(PLAYERIDMAP2[[#This Row],[POS]]="3B",MAX(AR$1:AR266)+1,"")</f>
        <v>17</v>
      </c>
      <c r="AS267" t="str">
        <f>IFERROR(INDEX(PLAYERIDMAP2[PLAYERNAME],MATCH(ROW()-ROW(AS$1),THIRDBASE,0)),"")</f>
        <v/>
      </c>
      <c r="AT267" t="str">
        <f>IF(PLAYERIDMAP2[[#This Row],[POS]]="SS",MAX(AT$1:AT266)+1,"")</f>
        <v/>
      </c>
      <c r="AU267" t="str">
        <f>IFERROR(INDEX(PLAYERIDMAP2[PLAYERNAME],MATCH(ROW()-ROW(AU$1),SHORTSTOP,0)),"")</f>
        <v/>
      </c>
      <c r="AV267" t="str">
        <f>IF(PLAYERIDMAP2[[#This Row],[POS]]="OF",MAX(AV$1:AV266)+1,"")</f>
        <v/>
      </c>
      <c r="AW267" t="str">
        <f>IFERROR(INDEX(PLAYERIDMAP2[PLAYERNAME],MATCH(ROW()-ROW(AW$1),OUTFIELD,0)),"")</f>
        <v>Justin Ruggiano</v>
      </c>
      <c r="AX267">
        <f>IF(PLAYERIDMAP2[[#This Row],[POS]]&lt;&gt;"P",MAX(AX$1:AX266)+1,"")</f>
        <v>141</v>
      </c>
      <c r="AY267" t="str">
        <f>IFERROR(INDEX(PLAYERIDMAP2[PLAYERNAME],MATCH(ROW()-ROW(AY$1),HITTERS,0)),"")</f>
        <v>Joey Gallo</v>
      </c>
      <c r="AZ267" t="str">
        <f>IF(PLAYERIDMAP2[[#This Row],[POS]]="P",MAX(AZ$1:AZ266)+1,"")</f>
        <v/>
      </c>
      <c r="BA267" t="str">
        <f>IFERROR(INDEX(PLAYERIDMAP2[PLAYERNAME],MATCH(ROW()-ROW(BA$1),PITCHERS,0)),"")</f>
        <v>Marco Gonzales</v>
      </c>
    </row>
    <row r="268" spans="1:53" x14ac:dyDescent="0.25">
      <c r="A268" t="s">
        <v>11838</v>
      </c>
      <c r="B268" t="s">
        <v>10485</v>
      </c>
      <c r="C268" s="1">
        <v>30549</v>
      </c>
      <c r="D268" t="s">
        <v>17118</v>
      </c>
      <c r="E268" t="s">
        <v>19490</v>
      </c>
      <c r="F268" t="s">
        <v>11119</v>
      </c>
      <c r="G268" t="s">
        <v>14693</v>
      </c>
      <c r="H268" t="s">
        <v>10988</v>
      </c>
      <c r="I268" t="s">
        <v>19491</v>
      </c>
      <c r="J268" t="s">
        <v>10485</v>
      </c>
      <c r="K268">
        <v>445926</v>
      </c>
      <c r="L268" t="s">
        <v>10485</v>
      </c>
      <c r="M268">
        <v>1098908</v>
      </c>
      <c r="N268" t="s">
        <v>10485</v>
      </c>
      <c r="O268" t="s">
        <v>11839</v>
      </c>
      <c r="P268" t="s">
        <v>11838</v>
      </c>
      <c r="Q268">
        <v>8334</v>
      </c>
      <c r="R268" t="s">
        <v>10485</v>
      </c>
      <c r="S268">
        <v>29220</v>
      </c>
      <c r="T268" t="s">
        <v>10485</v>
      </c>
      <c r="V268" t="s">
        <v>11840</v>
      </c>
      <c r="W268">
        <v>47279</v>
      </c>
      <c r="X268">
        <v>8334</v>
      </c>
      <c r="Y268" t="s">
        <v>10485</v>
      </c>
      <c r="Z268" t="s">
        <v>11841</v>
      </c>
      <c r="AA268" t="s">
        <v>5703</v>
      </c>
      <c r="AB268" t="s">
        <v>5703</v>
      </c>
      <c r="AC268" t="s">
        <v>10485</v>
      </c>
      <c r="AD268" t="s">
        <v>11841</v>
      </c>
      <c r="AE268">
        <v>10772</v>
      </c>
      <c r="AF268" t="s">
        <v>10485</v>
      </c>
      <c r="AG268">
        <v>5673</v>
      </c>
      <c r="AH268" t="s">
        <v>10485</v>
      </c>
      <c r="AL268" t="str">
        <f>IF(PLAYERIDMAP2[[#This Row],[POS]]="C",MAX(AL$1:AL267)+1,"")</f>
        <v/>
      </c>
      <c r="AM268" t="str">
        <f>IFERROR(INDEX(PLAYERIDMAP2[PLAYERNAME],MATCH(ROW()-ROW(AM$1),CATCHERS,0)),"")</f>
        <v/>
      </c>
      <c r="AN268" t="str">
        <f>IF(PLAYERIDMAP2[[#This Row],[POS]]="1B",MAX(AN$1:AN267)+1,"")</f>
        <v/>
      </c>
      <c r="AO268" t="str">
        <f>IFERROR(INDEX(PLAYERIDMAP2[PLAYERNAME],MATCH(ROW()-ROW(AO$1),FIRSTBASE,0)),"")</f>
        <v/>
      </c>
      <c r="AP268" t="str">
        <f>IF(PLAYERIDMAP2[[#This Row],[POS]]="2B",MAX(AP$1:AP267)+1,"")</f>
        <v/>
      </c>
      <c r="AQ268" t="str">
        <f>IFERROR(INDEX(PLAYERIDMAP2[PLAYERNAME],MATCH(ROW()-ROW(AQ$1),SECONDBASE,0)),"")</f>
        <v/>
      </c>
      <c r="AR268" t="str">
        <f>IF(PLAYERIDMAP2[[#This Row],[POS]]="3B",MAX(AR$1:AR267)+1,"")</f>
        <v/>
      </c>
      <c r="AS268" t="str">
        <f>IFERROR(INDEX(PLAYERIDMAP2[PLAYERNAME],MATCH(ROW()-ROW(AS$1),THIRDBASE,0)),"")</f>
        <v/>
      </c>
      <c r="AT268" t="str">
        <f>IF(PLAYERIDMAP2[[#This Row],[POS]]="SS",MAX(AT$1:AT267)+1,"")</f>
        <v/>
      </c>
      <c r="AU268" t="str">
        <f>IFERROR(INDEX(PLAYERIDMAP2[PLAYERNAME],MATCH(ROW()-ROW(AU$1),SHORTSTOP,0)),"")</f>
        <v/>
      </c>
      <c r="AV268" t="str">
        <f>IF(PLAYERIDMAP2[[#This Row],[POS]]="OF",MAX(AV$1:AV267)+1,"")</f>
        <v/>
      </c>
      <c r="AW268" t="str">
        <f>IFERROR(INDEX(PLAYERIDMAP2[PLAYERNAME],MATCH(ROW()-ROW(AW$1),OUTFIELD,0)),"")</f>
        <v>Jerry Sands</v>
      </c>
      <c r="AX268" t="str">
        <f>IF(PLAYERIDMAP2[[#This Row],[POS]]&lt;&gt;"P",MAX(AX$1:AX267)+1,"")</f>
        <v/>
      </c>
      <c r="AY268" t="str">
        <f>IFERROR(INDEX(PLAYERIDMAP2[PLAYERNAME],MATCH(ROW()-ROW(AY$1),HITTERS,0)),"")</f>
        <v>Freddy Galvis</v>
      </c>
      <c r="AZ268">
        <f>IF(PLAYERIDMAP2[[#This Row],[POS]]="P",MAX(AZ$1:AZ267)+1,"")</f>
        <v>126</v>
      </c>
      <c r="BA268" t="str">
        <f>IFERROR(INDEX(PLAYERIDMAP2[PLAYERNAME],MATCH(ROW()-ROW(BA$1),PITCHERS,0)),"")</f>
        <v>Michael Gonzalez</v>
      </c>
    </row>
    <row r="269" spans="1:53" x14ac:dyDescent="0.25">
      <c r="A269" t="s">
        <v>11842</v>
      </c>
      <c r="B269" t="s">
        <v>8855</v>
      </c>
      <c r="C269" s="1">
        <v>28295</v>
      </c>
      <c r="D269" t="s">
        <v>17103</v>
      </c>
      <c r="E269" t="s">
        <v>17104</v>
      </c>
      <c r="F269" t="s">
        <v>11057</v>
      </c>
      <c r="G269" t="s">
        <v>14693</v>
      </c>
      <c r="H269" t="s">
        <v>10988</v>
      </c>
      <c r="I269" t="s">
        <v>17105</v>
      </c>
      <c r="J269" t="s">
        <v>8855</v>
      </c>
      <c r="K269">
        <v>136600</v>
      </c>
      <c r="L269" t="s">
        <v>8855</v>
      </c>
      <c r="M269">
        <v>18578</v>
      </c>
      <c r="N269" t="s">
        <v>8855</v>
      </c>
      <c r="O269" t="s">
        <v>11843</v>
      </c>
      <c r="P269" t="s">
        <v>11842</v>
      </c>
      <c r="Q269">
        <v>6087</v>
      </c>
      <c r="R269" t="s">
        <v>8855</v>
      </c>
      <c r="S269">
        <v>3926</v>
      </c>
      <c r="T269" t="s">
        <v>8855</v>
      </c>
      <c r="V269" t="s">
        <v>11844</v>
      </c>
      <c r="W269">
        <v>762</v>
      </c>
      <c r="X269">
        <v>6087</v>
      </c>
      <c r="Y269" t="s">
        <v>8855</v>
      </c>
      <c r="Z269" t="s">
        <v>11845</v>
      </c>
      <c r="AA269" t="s">
        <v>10958</v>
      </c>
      <c r="AB269" t="s">
        <v>10958</v>
      </c>
      <c r="AD269" t="s">
        <v>11845</v>
      </c>
      <c r="AF269" t="s">
        <v>8855</v>
      </c>
      <c r="AG269">
        <v>5139</v>
      </c>
      <c r="AH269" t="s">
        <v>8855</v>
      </c>
      <c r="AL269" t="str">
        <f>IF(PLAYERIDMAP2[[#This Row],[POS]]="C",MAX(AL$1:AL268)+1,"")</f>
        <v/>
      </c>
      <c r="AM269" t="str">
        <f>IFERROR(INDEX(PLAYERIDMAP2[PLAYERNAME],MATCH(ROW()-ROW(AM$1),CATCHERS,0)),"")</f>
        <v/>
      </c>
      <c r="AN269" t="str">
        <f>IF(PLAYERIDMAP2[[#This Row],[POS]]="1B",MAX(AN$1:AN268)+1,"")</f>
        <v/>
      </c>
      <c r="AO269" t="str">
        <f>IFERROR(INDEX(PLAYERIDMAP2[PLAYERNAME],MATCH(ROW()-ROW(AO$1),FIRSTBASE,0)),"")</f>
        <v/>
      </c>
      <c r="AP269" t="str">
        <f>IF(PLAYERIDMAP2[[#This Row],[POS]]="2B",MAX(AP$1:AP268)+1,"")</f>
        <v/>
      </c>
      <c r="AQ269" t="str">
        <f>IFERROR(INDEX(PLAYERIDMAP2[PLAYERNAME],MATCH(ROW()-ROW(AQ$1),SECONDBASE,0)),"")</f>
        <v/>
      </c>
      <c r="AR269" t="str">
        <f>IF(PLAYERIDMAP2[[#This Row],[POS]]="3B",MAX(AR$1:AR268)+1,"")</f>
        <v/>
      </c>
      <c r="AS269" t="str">
        <f>IFERROR(INDEX(PLAYERIDMAP2[PLAYERNAME],MATCH(ROW()-ROW(AS$1),THIRDBASE,0)),"")</f>
        <v/>
      </c>
      <c r="AT269" t="str">
        <f>IF(PLAYERIDMAP2[[#This Row],[POS]]="SS",MAX(AT$1:AT268)+1,"")</f>
        <v/>
      </c>
      <c r="AU269" t="str">
        <f>IFERROR(INDEX(PLAYERIDMAP2[PLAYERNAME],MATCH(ROW()-ROW(AU$1),SHORTSTOP,0)),"")</f>
        <v/>
      </c>
      <c r="AV269" t="str">
        <f>IF(PLAYERIDMAP2[[#This Row],[POS]]="OF",MAX(AV$1:AV268)+1,"")</f>
        <v/>
      </c>
      <c r="AW269" t="str">
        <f>IFERROR(INDEX(PLAYERIDMAP2[PLAYERNAME],MATCH(ROW()-ROW(AW$1),OUTFIELD,0)),"")</f>
        <v>Domingo Santana</v>
      </c>
      <c r="AX269" t="str">
        <f>IF(PLAYERIDMAP2[[#This Row],[POS]]&lt;&gt;"P",MAX(AX$1:AX268)+1,"")</f>
        <v/>
      </c>
      <c r="AY269" t="str">
        <f>IFERROR(INDEX(PLAYERIDMAP2[PLAYERNAME],MATCH(ROW()-ROW(AY$1),HITTERS,0)),"")</f>
        <v>Mat Gamel</v>
      </c>
      <c r="AZ269">
        <f>IF(PLAYERIDMAP2[[#This Row],[POS]]="P",MAX(AZ$1:AZ268)+1,"")</f>
        <v>127</v>
      </c>
      <c r="BA269" t="str">
        <f>IFERROR(INDEX(PLAYERIDMAP2[PLAYERNAME],MATCH(ROW()-ROW(BA$1),PITCHERS,0)),"")</f>
        <v>Miguel Gonzalez</v>
      </c>
    </row>
    <row r="270" spans="1:53" x14ac:dyDescent="0.25">
      <c r="A270" t="s">
        <v>11846</v>
      </c>
      <c r="B270" t="s">
        <v>10058</v>
      </c>
      <c r="C270" s="1">
        <v>31249</v>
      </c>
      <c r="D270" t="s">
        <v>20080</v>
      </c>
      <c r="E270" t="s">
        <v>17104</v>
      </c>
      <c r="F270" t="s">
        <v>11191</v>
      </c>
      <c r="G270" t="s">
        <v>14693</v>
      </c>
      <c r="H270" t="s">
        <v>10988</v>
      </c>
      <c r="I270" t="s">
        <v>20081</v>
      </c>
      <c r="J270" t="s">
        <v>10058</v>
      </c>
      <c r="K270">
        <v>612672</v>
      </c>
      <c r="L270" t="s">
        <v>10058</v>
      </c>
      <c r="M270">
        <v>1935581</v>
      </c>
      <c r="N270" t="s">
        <v>10058</v>
      </c>
      <c r="O270" t="s">
        <v>11847</v>
      </c>
      <c r="P270" t="s">
        <v>11846</v>
      </c>
      <c r="Q270">
        <v>9093</v>
      </c>
      <c r="R270" t="s">
        <v>10058</v>
      </c>
      <c r="S270">
        <v>32048</v>
      </c>
      <c r="T270" t="s">
        <v>10058</v>
      </c>
      <c r="V270" t="s">
        <v>11848</v>
      </c>
      <c r="W270">
        <v>53026</v>
      </c>
      <c r="X270">
        <v>9093</v>
      </c>
      <c r="Y270" t="s">
        <v>10058</v>
      </c>
      <c r="Z270" t="s">
        <v>11849</v>
      </c>
      <c r="AA270" t="s">
        <v>10958</v>
      </c>
      <c r="AB270" t="s">
        <v>10958</v>
      </c>
      <c r="AC270" t="s">
        <v>10058</v>
      </c>
      <c r="AD270" t="s">
        <v>11849</v>
      </c>
      <c r="AE270">
        <v>11194</v>
      </c>
      <c r="AF270" t="s">
        <v>10058</v>
      </c>
      <c r="AG270">
        <v>16922</v>
      </c>
      <c r="AH270" t="s">
        <v>10058</v>
      </c>
      <c r="AL270" t="str">
        <f>IF(PLAYERIDMAP2[[#This Row],[POS]]="C",MAX(AL$1:AL269)+1,"")</f>
        <v/>
      </c>
      <c r="AM270" t="str">
        <f>IFERROR(INDEX(PLAYERIDMAP2[PLAYERNAME],MATCH(ROW()-ROW(AM$1),CATCHERS,0)),"")</f>
        <v/>
      </c>
      <c r="AN270" t="str">
        <f>IF(PLAYERIDMAP2[[#This Row],[POS]]="1B",MAX(AN$1:AN269)+1,"")</f>
        <v/>
      </c>
      <c r="AO270" t="str">
        <f>IFERROR(INDEX(PLAYERIDMAP2[PLAYERNAME],MATCH(ROW()-ROW(AO$1),FIRSTBASE,0)),"")</f>
        <v/>
      </c>
      <c r="AP270" t="str">
        <f>IF(PLAYERIDMAP2[[#This Row],[POS]]="2B",MAX(AP$1:AP269)+1,"")</f>
        <v/>
      </c>
      <c r="AQ270" t="str">
        <f>IFERROR(INDEX(PLAYERIDMAP2[PLAYERNAME],MATCH(ROW()-ROW(AQ$1),SECONDBASE,0)),"")</f>
        <v/>
      </c>
      <c r="AR270" t="str">
        <f>IF(PLAYERIDMAP2[[#This Row],[POS]]="3B",MAX(AR$1:AR269)+1,"")</f>
        <v/>
      </c>
      <c r="AS270" t="str">
        <f>IFERROR(INDEX(PLAYERIDMAP2[PLAYERNAME],MATCH(ROW()-ROW(AS$1),THIRDBASE,0)),"")</f>
        <v/>
      </c>
      <c r="AT270" t="str">
        <f>IF(PLAYERIDMAP2[[#This Row],[POS]]="SS",MAX(AT$1:AT269)+1,"")</f>
        <v/>
      </c>
      <c r="AU270" t="str">
        <f>IFERROR(INDEX(PLAYERIDMAP2[PLAYERNAME],MATCH(ROW()-ROW(AU$1),SHORTSTOP,0)),"")</f>
        <v/>
      </c>
      <c r="AV270" t="str">
        <f>IF(PLAYERIDMAP2[[#This Row],[POS]]="OF",MAX(AV$1:AV269)+1,"")</f>
        <v/>
      </c>
      <c r="AW270" t="str">
        <f>IFERROR(INDEX(PLAYERIDMAP2[PLAYERNAME],MATCH(ROW()-ROW(AW$1),OUTFIELD,0)),"")</f>
        <v>Dave Sappelt</v>
      </c>
      <c r="AX270" t="str">
        <f>IF(PLAYERIDMAP2[[#This Row],[POS]]&lt;&gt;"P",MAX(AX$1:AX269)+1,"")</f>
        <v/>
      </c>
      <c r="AY270" t="str">
        <f>IFERROR(INDEX(PLAYERIDMAP2[PLAYERNAME],MATCH(ROW()-ROW(AY$1),HITTERS,0)),"")</f>
        <v>Adonis Garcia</v>
      </c>
      <c r="AZ270">
        <f>IF(PLAYERIDMAP2[[#This Row],[POS]]="P",MAX(AZ$1:AZ269)+1,"")</f>
        <v>128</v>
      </c>
      <c r="BA270" t="str">
        <f>IFERROR(INDEX(PLAYERIDMAP2[PLAYERNAME],MATCH(ROW()-ROW(BA$1),PITCHERS,0)),"")</f>
        <v>Miguel A. Gonzalez</v>
      </c>
    </row>
    <row r="271" spans="1:53" x14ac:dyDescent="0.25">
      <c r="A271" t="s">
        <v>11850</v>
      </c>
      <c r="B271" t="s">
        <v>5181</v>
      </c>
      <c r="C271" s="1">
        <v>30838</v>
      </c>
      <c r="D271" t="s">
        <v>17000</v>
      </c>
      <c r="E271" t="s">
        <v>18844</v>
      </c>
      <c r="F271" t="s">
        <v>11126</v>
      </c>
      <c r="G271" t="s">
        <v>14693</v>
      </c>
      <c r="H271" t="s">
        <v>11110</v>
      </c>
      <c r="I271" t="s">
        <v>18845</v>
      </c>
      <c r="J271" t="s">
        <v>5181</v>
      </c>
      <c r="K271">
        <v>455139</v>
      </c>
      <c r="L271" t="s">
        <v>5181</v>
      </c>
      <c r="M271">
        <v>392181</v>
      </c>
      <c r="N271" t="s">
        <v>5181</v>
      </c>
      <c r="O271" t="s">
        <v>11851</v>
      </c>
      <c r="P271" t="s">
        <v>11850</v>
      </c>
      <c r="Q271">
        <v>8990</v>
      </c>
      <c r="R271" t="s">
        <v>5181</v>
      </c>
      <c r="S271">
        <v>30445</v>
      </c>
      <c r="T271" t="s">
        <v>5181</v>
      </c>
      <c r="V271" t="s">
        <v>11852</v>
      </c>
      <c r="W271">
        <v>33829</v>
      </c>
      <c r="X271">
        <v>8990</v>
      </c>
      <c r="Y271" t="s">
        <v>5181</v>
      </c>
      <c r="Z271" t="s">
        <v>11853</v>
      </c>
      <c r="AA271" t="s">
        <v>5703</v>
      </c>
      <c r="AB271" t="s">
        <v>5703</v>
      </c>
      <c r="AC271" t="s">
        <v>5181</v>
      </c>
      <c r="AD271" t="s">
        <v>11853</v>
      </c>
      <c r="AE271">
        <v>11858</v>
      </c>
      <c r="AF271" t="s">
        <v>5181</v>
      </c>
      <c r="AG271">
        <v>12988</v>
      </c>
      <c r="AH271" t="s">
        <v>5181</v>
      </c>
      <c r="AL271">
        <f>IF(PLAYERIDMAP2[[#This Row],[POS]]="C",MAX(AL$1:AL270)+1,"")</f>
        <v>18</v>
      </c>
      <c r="AM271" t="str">
        <f>IFERROR(INDEX(PLAYERIDMAP2[PLAYERNAME],MATCH(ROW()-ROW(AM$1),CATCHERS,0)),"")</f>
        <v/>
      </c>
      <c r="AN271" t="str">
        <f>IF(PLAYERIDMAP2[[#This Row],[POS]]="1B",MAX(AN$1:AN270)+1,"")</f>
        <v/>
      </c>
      <c r="AO271" t="str">
        <f>IFERROR(INDEX(PLAYERIDMAP2[PLAYERNAME],MATCH(ROW()-ROW(AO$1),FIRSTBASE,0)),"")</f>
        <v/>
      </c>
      <c r="AP271" t="str">
        <f>IF(PLAYERIDMAP2[[#This Row],[POS]]="2B",MAX(AP$1:AP270)+1,"")</f>
        <v/>
      </c>
      <c r="AQ271" t="str">
        <f>IFERROR(INDEX(PLAYERIDMAP2[PLAYERNAME],MATCH(ROW()-ROW(AQ$1),SECONDBASE,0)),"")</f>
        <v/>
      </c>
      <c r="AR271" t="str">
        <f>IF(PLAYERIDMAP2[[#This Row],[POS]]="3B",MAX(AR$1:AR270)+1,"")</f>
        <v/>
      </c>
      <c r="AS271" t="str">
        <f>IFERROR(INDEX(PLAYERIDMAP2[PLAYERNAME],MATCH(ROW()-ROW(AS$1),THIRDBASE,0)),"")</f>
        <v/>
      </c>
      <c r="AT271" t="str">
        <f>IF(PLAYERIDMAP2[[#This Row],[POS]]="SS",MAX(AT$1:AT270)+1,"")</f>
        <v/>
      </c>
      <c r="AU271" t="str">
        <f>IFERROR(INDEX(PLAYERIDMAP2[PLAYERNAME],MATCH(ROW()-ROW(AU$1),SHORTSTOP,0)),"")</f>
        <v/>
      </c>
      <c r="AV271" t="str">
        <f>IF(PLAYERIDMAP2[[#This Row],[POS]]="OF",MAX(AV$1:AV270)+1,"")</f>
        <v/>
      </c>
      <c r="AW271" t="str">
        <f>IFERROR(INDEX(PLAYERIDMAP2[PLAYERNAME],MATCH(ROW()-ROW(AW$1),OUTFIELD,0)),"")</f>
        <v>Michael Saunders</v>
      </c>
      <c r="AX271">
        <f>IF(PLAYERIDMAP2[[#This Row],[POS]]&lt;&gt;"P",MAX(AX$1:AX270)+1,"")</f>
        <v>142</v>
      </c>
      <c r="AY271" t="str">
        <f>IFERROR(INDEX(PLAYERIDMAP2[PLAYERNAME],MATCH(ROW()-ROW(AY$1),HITTERS,0)),"")</f>
        <v>Avisail Garcia</v>
      </c>
      <c r="AZ271" t="str">
        <f>IF(PLAYERIDMAP2[[#This Row],[POS]]="P",MAX(AZ$1:AZ270)+1,"")</f>
        <v/>
      </c>
      <c r="BA271" t="str">
        <f>IFERROR(INDEX(PLAYERIDMAP2[PLAYERNAME],MATCH(ROW()-ROW(BA$1),PITCHERS,0)),"")</f>
        <v>Severino Gonzalez</v>
      </c>
    </row>
    <row r="272" spans="1:53" x14ac:dyDescent="0.25">
      <c r="A272" t="s">
        <v>11854</v>
      </c>
      <c r="B272" t="s">
        <v>5575</v>
      </c>
      <c r="C272" s="1">
        <v>32420</v>
      </c>
      <c r="D272" t="s">
        <v>19562</v>
      </c>
      <c r="E272" t="s">
        <v>19563</v>
      </c>
      <c r="F272" t="s">
        <v>11057</v>
      </c>
      <c r="G272" t="s">
        <v>14693</v>
      </c>
      <c r="H272" t="s">
        <v>5705</v>
      </c>
      <c r="I272" t="s">
        <v>19564</v>
      </c>
      <c r="J272" t="s">
        <v>5575</v>
      </c>
      <c r="K272">
        <v>502082</v>
      </c>
      <c r="L272" t="s">
        <v>5575</v>
      </c>
      <c r="M272">
        <v>1697835</v>
      </c>
      <c r="N272" t="s">
        <v>5575</v>
      </c>
      <c r="O272" t="s">
        <v>11855</v>
      </c>
      <c r="P272" t="s">
        <v>11854</v>
      </c>
      <c r="Q272">
        <v>8852</v>
      </c>
      <c r="R272" t="s">
        <v>5575</v>
      </c>
      <c r="S272">
        <v>30523</v>
      </c>
      <c r="T272" t="s">
        <v>5575</v>
      </c>
      <c r="U272" t="s">
        <v>5575</v>
      </c>
      <c r="V272" t="s">
        <v>11856</v>
      </c>
      <c r="W272">
        <v>58147</v>
      </c>
      <c r="X272">
        <v>8852</v>
      </c>
      <c r="Y272" t="s">
        <v>5575</v>
      </c>
      <c r="Z272" t="s">
        <v>11857</v>
      </c>
      <c r="AA272" t="s">
        <v>10958</v>
      </c>
      <c r="AB272" t="s">
        <v>5703</v>
      </c>
      <c r="AC272" t="s">
        <v>5575</v>
      </c>
      <c r="AD272" t="s">
        <v>11857</v>
      </c>
      <c r="AE272">
        <v>10494</v>
      </c>
      <c r="AF272" t="s">
        <v>5575</v>
      </c>
      <c r="AG272">
        <v>12924</v>
      </c>
      <c r="AL272" t="str">
        <f>IF(PLAYERIDMAP2[[#This Row],[POS]]="C",MAX(AL$1:AL271)+1,"")</f>
        <v/>
      </c>
      <c r="AM272" t="str">
        <f>IFERROR(INDEX(PLAYERIDMAP2[PLAYERNAME],MATCH(ROW()-ROW(AM$1),CATCHERS,0)),"")</f>
        <v/>
      </c>
      <c r="AN272" t="str">
        <f>IF(PLAYERIDMAP2[[#This Row],[POS]]="1B",MAX(AN$1:AN271)+1,"")</f>
        <v/>
      </c>
      <c r="AO272" t="str">
        <f>IFERROR(INDEX(PLAYERIDMAP2[PLAYERNAME],MATCH(ROW()-ROW(AO$1),FIRSTBASE,0)),"")</f>
        <v/>
      </c>
      <c r="AP272" t="str">
        <f>IF(PLAYERIDMAP2[[#This Row],[POS]]="2B",MAX(AP$1:AP271)+1,"")</f>
        <v/>
      </c>
      <c r="AQ272" t="str">
        <f>IFERROR(INDEX(PLAYERIDMAP2[PLAYERNAME],MATCH(ROW()-ROW(AQ$1),SECONDBASE,0)),"")</f>
        <v/>
      </c>
      <c r="AR272">
        <f>IF(PLAYERIDMAP2[[#This Row],[POS]]="3B",MAX(AR$1:AR271)+1,"")</f>
        <v>18</v>
      </c>
      <c r="AS272" t="str">
        <f>IFERROR(INDEX(PLAYERIDMAP2[PLAYERNAME],MATCH(ROW()-ROW(AS$1),THIRDBASE,0)),"")</f>
        <v/>
      </c>
      <c r="AT272" t="str">
        <f>IF(PLAYERIDMAP2[[#This Row],[POS]]="SS",MAX(AT$1:AT271)+1,"")</f>
        <v/>
      </c>
      <c r="AU272" t="str">
        <f>IFERROR(INDEX(PLAYERIDMAP2[PLAYERNAME],MATCH(ROW()-ROW(AU$1),SHORTSTOP,0)),"")</f>
        <v/>
      </c>
      <c r="AV272" t="str">
        <f>IF(PLAYERIDMAP2[[#This Row],[POS]]="OF",MAX(AV$1:AV271)+1,"")</f>
        <v/>
      </c>
      <c r="AW272" t="str">
        <f>IFERROR(INDEX(PLAYERIDMAP2[PLAYERNAME],MATCH(ROW()-ROW(AW$1),OUTFIELD,0)),"")</f>
        <v>Jordan Schafer</v>
      </c>
      <c r="AX272">
        <f>IF(PLAYERIDMAP2[[#This Row],[POS]]&lt;&gt;"P",MAX(AX$1:AX271)+1,"")</f>
        <v>143</v>
      </c>
      <c r="AY272" t="str">
        <f>IFERROR(INDEX(PLAYERIDMAP2[PLAYERNAME],MATCH(ROW()-ROW(AY$1),HITTERS,0)),"")</f>
        <v>Brett Gardner</v>
      </c>
      <c r="AZ272" t="str">
        <f>IF(PLAYERIDMAP2[[#This Row],[POS]]="P",MAX(AZ$1:AZ271)+1,"")</f>
        <v/>
      </c>
      <c r="BA272" t="str">
        <f>IFERROR(INDEX(PLAYERIDMAP2[PLAYERNAME],MATCH(ROW()-ROW(BA$1),PITCHERS,0)),"")</f>
        <v>Darin Gorski</v>
      </c>
    </row>
    <row r="273" spans="1:53" x14ac:dyDescent="0.25">
      <c r="A273" t="s">
        <v>11858</v>
      </c>
      <c r="B273" t="s">
        <v>10830</v>
      </c>
      <c r="C273" s="1">
        <v>27642</v>
      </c>
      <c r="D273" t="s">
        <v>19432</v>
      </c>
      <c r="E273" t="s">
        <v>20315</v>
      </c>
      <c r="F273" t="s">
        <v>11027</v>
      </c>
      <c r="G273" t="s">
        <v>16838</v>
      </c>
      <c r="H273" t="s">
        <v>10988</v>
      </c>
      <c r="I273" t="s">
        <v>20316</v>
      </c>
      <c r="J273" t="s">
        <v>10830</v>
      </c>
      <c r="K273">
        <v>329092</v>
      </c>
      <c r="L273" t="s">
        <v>10830</v>
      </c>
      <c r="M273">
        <v>196266</v>
      </c>
      <c r="N273" t="s">
        <v>10830</v>
      </c>
      <c r="O273" t="s">
        <v>11859</v>
      </c>
      <c r="P273" t="s">
        <v>11858</v>
      </c>
      <c r="Q273">
        <v>6513</v>
      </c>
      <c r="R273" t="s">
        <v>10830</v>
      </c>
      <c r="S273">
        <v>4440</v>
      </c>
      <c r="T273" t="s">
        <v>10830</v>
      </c>
      <c r="V273" t="s">
        <v>11860</v>
      </c>
      <c r="W273">
        <v>1577</v>
      </c>
      <c r="X273">
        <v>6513</v>
      </c>
      <c r="Y273" t="s">
        <v>10830</v>
      </c>
      <c r="Z273" t="s">
        <v>11861</v>
      </c>
      <c r="AA273" t="s">
        <v>10958</v>
      </c>
      <c r="AB273" t="s">
        <v>10958</v>
      </c>
      <c r="AD273" t="s">
        <v>11861</v>
      </c>
      <c r="AF273" t="s">
        <v>10830</v>
      </c>
      <c r="AG273">
        <v>5625</v>
      </c>
      <c r="AH273" t="s">
        <v>10830</v>
      </c>
      <c r="AL273" t="str">
        <f>IF(PLAYERIDMAP2[[#This Row],[POS]]="C",MAX(AL$1:AL272)+1,"")</f>
        <v/>
      </c>
      <c r="AM273" t="str">
        <f>IFERROR(INDEX(PLAYERIDMAP2[PLAYERNAME],MATCH(ROW()-ROW(AM$1),CATCHERS,0)),"")</f>
        <v/>
      </c>
      <c r="AN273" t="str">
        <f>IF(PLAYERIDMAP2[[#This Row],[POS]]="1B",MAX(AN$1:AN272)+1,"")</f>
        <v/>
      </c>
      <c r="AO273" t="str">
        <f>IFERROR(INDEX(PLAYERIDMAP2[PLAYERNAME],MATCH(ROW()-ROW(AO$1),FIRSTBASE,0)),"")</f>
        <v/>
      </c>
      <c r="AP273" t="str">
        <f>IF(PLAYERIDMAP2[[#This Row],[POS]]="2B",MAX(AP$1:AP272)+1,"")</f>
        <v/>
      </c>
      <c r="AQ273" t="str">
        <f>IFERROR(INDEX(PLAYERIDMAP2[PLAYERNAME],MATCH(ROW()-ROW(AQ$1),SECONDBASE,0)),"")</f>
        <v/>
      </c>
      <c r="AR273" t="str">
        <f>IF(PLAYERIDMAP2[[#This Row],[POS]]="3B",MAX(AR$1:AR272)+1,"")</f>
        <v/>
      </c>
      <c r="AS273" t="str">
        <f>IFERROR(INDEX(PLAYERIDMAP2[PLAYERNAME],MATCH(ROW()-ROW(AS$1),THIRDBASE,0)),"")</f>
        <v/>
      </c>
      <c r="AT273" t="str">
        <f>IF(PLAYERIDMAP2[[#This Row],[POS]]="SS",MAX(AT$1:AT272)+1,"")</f>
        <v/>
      </c>
      <c r="AU273" t="str">
        <f>IFERROR(INDEX(PLAYERIDMAP2[PLAYERNAME],MATCH(ROW()-ROW(AU$1),SHORTSTOP,0)),"")</f>
        <v/>
      </c>
      <c r="AV273" t="str">
        <f>IF(PLAYERIDMAP2[[#This Row],[POS]]="OF",MAX(AV$1:AV272)+1,"")</f>
        <v/>
      </c>
      <c r="AW273" t="str">
        <f>IFERROR(INDEX(PLAYERIDMAP2[PLAYERNAME],MATCH(ROW()-ROW(AW$1),OUTFIELD,0)),"")</f>
        <v>Logan Schafer</v>
      </c>
      <c r="AX273" t="str">
        <f>IF(PLAYERIDMAP2[[#This Row],[POS]]&lt;&gt;"P",MAX(AX$1:AX272)+1,"")</f>
        <v/>
      </c>
      <c r="AY273" t="str">
        <f>IFERROR(INDEX(PLAYERIDMAP2[PLAYERNAME],MATCH(ROW()-ROW(AY$1),HITTERS,0)),"")</f>
        <v>Dustin Garneau</v>
      </c>
      <c r="AZ273">
        <f>IF(PLAYERIDMAP2[[#This Row],[POS]]="P",MAX(AZ$1:AZ272)+1,"")</f>
        <v>129</v>
      </c>
      <c r="BA273" t="str">
        <f>IFERROR(INDEX(PLAYERIDMAP2[PLAYERNAME],MATCH(ROW()-ROW(BA$1),PITCHERS,0)),"")</f>
        <v>Tom Gorzelanny</v>
      </c>
    </row>
    <row r="274" spans="1:53" x14ac:dyDescent="0.25">
      <c r="A274" t="s">
        <v>11862</v>
      </c>
      <c r="B274" t="s">
        <v>5493</v>
      </c>
      <c r="C274" s="1">
        <v>32822</v>
      </c>
      <c r="D274" t="s">
        <v>16882</v>
      </c>
      <c r="E274" t="s">
        <v>18549</v>
      </c>
      <c r="F274" t="s">
        <v>11057</v>
      </c>
      <c r="G274" t="s">
        <v>14693</v>
      </c>
      <c r="H274" t="s">
        <v>10998</v>
      </c>
      <c r="I274" t="s">
        <v>18550</v>
      </c>
      <c r="J274" t="s">
        <v>5493</v>
      </c>
      <c r="K274">
        <v>574831</v>
      </c>
      <c r="L274" t="s">
        <v>5493</v>
      </c>
      <c r="M274">
        <v>1758971</v>
      </c>
      <c r="N274" t="s">
        <v>5493</v>
      </c>
      <c r="O274" t="s">
        <v>11863</v>
      </c>
      <c r="P274" t="s">
        <v>11862</v>
      </c>
      <c r="Q274">
        <v>9510</v>
      </c>
      <c r="R274" t="s">
        <v>5493</v>
      </c>
      <c r="S274">
        <v>31959</v>
      </c>
      <c r="T274" t="s">
        <v>5493</v>
      </c>
      <c r="V274" t="s">
        <v>11864</v>
      </c>
      <c r="W274">
        <v>66689</v>
      </c>
      <c r="X274">
        <v>9510</v>
      </c>
      <c r="Y274" t="s">
        <v>5493</v>
      </c>
      <c r="Z274" t="s">
        <v>11865</v>
      </c>
      <c r="AA274" t="s">
        <v>5703</v>
      </c>
      <c r="AB274" t="s">
        <v>5703</v>
      </c>
      <c r="AC274" t="s">
        <v>5493</v>
      </c>
      <c r="AD274" t="s">
        <v>11865</v>
      </c>
      <c r="AE274">
        <v>11447</v>
      </c>
      <c r="AG274">
        <v>13064</v>
      </c>
      <c r="AL274" t="str">
        <f>IF(PLAYERIDMAP2[[#This Row],[POS]]="C",MAX(AL$1:AL273)+1,"")</f>
        <v/>
      </c>
      <c r="AM274" t="str">
        <f>IFERROR(INDEX(PLAYERIDMAP2[PLAYERNAME],MATCH(ROW()-ROW(AM$1),CATCHERS,0)),"")</f>
        <v/>
      </c>
      <c r="AN274" t="str">
        <f>IF(PLAYERIDMAP2[[#This Row],[POS]]="1B",MAX(AN$1:AN273)+1,"")</f>
        <v/>
      </c>
      <c r="AO274" t="str">
        <f>IFERROR(INDEX(PLAYERIDMAP2[PLAYERNAME],MATCH(ROW()-ROW(AO$1),FIRSTBASE,0)),"")</f>
        <v/>
      </c>
      <c r="AP274" t="str">
        <f>IF(PLAYERIDMAP2[[#This Row],[POS]]="2B",MAX(AP$1:AP273)+1,"")</f>
        <v/>
      </c>
      <c r="AQ274" t="str">
        <f>IFERROR(INDEX(PLAYERIDMAP2[PLAYERNAME],MATCH(ROW()-ROW(AQ$1),SECONDBASE,0)),"")</f>
        <v/>
      </c>
      <c r="AR274" t="str">
        <f>IF(PLAYERIDMAP2[[#This Row],[POS]]="3B",MAX(AR$1:AR273)+1,"")</f>
        <v/>
      </c>
      <c r="AS274" t="str">
        <f>IFERROR(INDEX(PLAYERIDMAP2[PLAYERNAME],MATCH(ROW()-ROW(AS$1),THIRDBASE,0)),"")</f>
        <v/>
      </c>
      <c r="AT274" t="str">
        <f>IF(PLAYERIDMAP2[[#This Row],[POS]]="SS",MAX(AT$1:AT273)+1,"")</f>
        <v/>
      </c>
      <c r="AU274" t="str">
        <f>IFERROR(INDEX(PLAYERIDMAP2[PLAYERNAME],MATCH(ROW()-ROW(AU$1),SHORTSTOP,0)),"")</f>
        <v/>
      </c>
      <c r="AV274">
        <f>IF(PLAYERIDMAP2[[#This Row],[POS]]="OF",MAX(AV$1:AV273)+1,"")</f>
        <v>57</v>
      </c>
      <c r="AW274" t="str">
        <f>IFERROR(INDEX(PLAYERIDMAP2[PLAYERNAME],MATCH(ROW()-ROW(AW$1),OUTFIELD,0)),"")</f>
        <v>Nate Schierholtz</v>
      </c>
      <c r="AX274">
        <f>IF(PLAYERIDMAP2[[#This Row],[POS]]&lt;&gt;"P",MAX(AX$1:AX273)+1,"")</f>
        <v>144</v>
      </c>
      <c r="AY274" t="str">
        <f>IFERROR(INDEX(PLAYERIDMAP2[PLAYERNAME],MATCH(ROW()-ROW(AY$1),HITTERS,0)),"")</f>
        <v>Evan Gattis</v>
      </c>
      <c r="AZ274" t="str">
        <f>IF(PLAYERIDMAP2[[#This Row],[POS]]="P",MAX(AZ$1:AZ273)+1,"")</f>
        <v/>
      </c>
      <c r="BA274" t="str">
        <f>IFERROR(INDEX(PLAYERIDMAP2[PLAYERNAME],MATCH(ROW()-ROW(BA$1),PITCHERS,0)),"")</f>
        <v>Kendall Graveman</v>
      </c>
    </row>
    <row r="275" spans="1:53" x14ac:dyDescent="0.25">
      <c r="A275" t="s">
        <v>11866</v>
      </c>
      <c r="B275" t="s">
        <v>5649</v>
      </c>
      <c r="C275" s="1">
        <v>30145</v>
      </c>
      <c r="D275" t="s">
        <v>18522</v>
      </c>
      <c r="E275" t="s">
        <v>18523</v>
      </c>
      <c r="F275" t="s">
        <v>11126</v>
      </c>
      <c r="G275" t="s">
        <v>14693</v>
      </c>
      <c r="H275" t="s">
        <v>10998</v>
      </c>
      <c r="I275" t="s">
        <v>18524</v>
      </c>
      <c r="J275" t="s">
        <v>5649</v>
      </c>
      <c r="K275">
        <v>425783</v>
      </c>
      <c r="L275" t="s">
        <v>5649</v>
      </c>
      <c r="M275">
        <v>292740</v>
      </c>
      <c r="N275" t="s">
        <v>5649</v>
      </c>
      <c r="O275" t="s">
        <v>11867</v>
      </c>
      <c r="P275" t="s">
        <v>11866</v>
      </c>
      <c r="Q275">
        <v>7498</v>
      </c>
      <c r="R275" t="s">
        <v>5649</v>
      </c>
      <c r="S275">
        <v>6205</v>
      </c>
      <c r="T275" t="s">
        <v>5649</v>
      </c>
      <c r="U275" t="s">
        <v>5649</v>
      </c>
      <c r="V275" t="s">
        <v>11868</v>
      </c>
      <c r="W275">
        <v>31672</v>
      </c>
      <c r="X275">
        <v>7498</v>
      </c>
      <c r="Y275" t="s">
        <v>5649</v>
      </c>
      <c r="Z275" t="s">
        <v>11869</v>
      </c>
      <c r="AA275" t="s">
        <v>10958</v>
      </c>
      <c r="AB275" t="s">
        <v>10958</v>
      </c>
      <c r="AC275" t="s">
        <v>5649</v>
      </c>
      <c r="AD275" t="s">
        <v>11869</v>
      </c>
      <c r="AE275">
        <v>6528</v>
      </c>
      <c r="AF275" t="s">
        <v>5649</v>
      </c>
      <c r="AG275">
        <v>5222</v>
      </c>
      <c r="AH275" t="s">
        <v>18525</v>
      </c>
      <c r="AL275" t="str">
        <f>IF(PLAYERIDMAP2[[#This Row],[POS]]="C",MAX(AL$1:AL274)+1,"")</f>
        <v/>
      </c>
      <c r="AM275" t="str">
        <f>IFERROR(INDEX(PLAYERIDMAP2[PLAYERNAME],MATCH(ROW()-ROW(AM$1),CATCHERS,0)),"")</f>
        <v/>
      </c>
      <c r="AN275" t="str">
        <f>IF(PLAYERIDMAP2[[#This Row],[POS]]="1B",MAX(AN$1:AN274)+1,"")</f>
        <v/>
      </c>
      <c r="AO275" t="str">
        <f>IFERROR(INDEX(PLAYERIDMAP2[PLAYERNAME],MATCH(ROW()-ROW(AO$1),FIRSTBASE,0)),"")</f>
        <v/>
      </c>
      <c r="AP275" t="str">
        <f>IF(PLAYERIDMAP2[[#This Row],[POS]]="2B",MAX(AP$1:AP274)+1,"")</f>
        <v/>
      </c>
      <c r="AQ275" t="str">
        <f>IFERROR(INDEX(PLAYERIDMAP2[PLAYERNAME],MATCH(ROW()-ROW(AQ$1),SECONDBASE,0)),"")</f>
        <v/>
      </c>
      <c r="AR275" t="str">
        <f>IF(PLAYERIDMAP2[[#This Row],[POS]]="3B",MAX(AR$1:AR274)+1,"")</f>
        <v/>
      </c>
      <c r="AS275" t="str">
        <f>IFERROR(INDEX(PLAYERIDMAP2[PLAYERNAME],MATCH(ROW()-ROW(AS$1),THIRDBASE,0)),"")</f>
        <v/>
      </c>
      <c r="AT275" t="str">
        <f>IF(PLAYERIDMAP2[[#This Row],[POS]]="SS",MAX(AT$1:AT274)+1,"")</f>
        <v/>
      </c>
      <c r="AU275" t="str">
        <f>IFERROR(INDEX(PLAYERIDMAP2[PLAYERNAME],MATCH(ROW()-ROW(AU$1),SHORTSTOP,0)),"")</f>
        <v/>
      </c>
      <c r="AV275">
        <f>IF(PLAYERIDMAP2[[#This Row],[POS]]="OF",MAX(AV$1:AV274)+1,"")</f>
        <v>58</v>
      </c>
      <c r="AW275" t="str">
        <f>IFERROR(INDEX(PLAYERIDMAP2[PLAYERNAME],MATCH(ROW()-ROW(AW$1),OUTFIELD,0)),"")</f>
        <v>Skip Schumaker</v>
      </c>
      <c r="AX275">
        <f>IF(PLAYERIDMAP2[[#This Row],[POS]]&lt;&gt;"P",MAX(AX$1:AX274)+1,"")</f>
        <v>145</v>
      </c>
      <c r="AY275" t="str">
        <f>IFERROR(INDEX(PLAYERIDMAP2[PLAYERNAME],MATCH(ROW()-ROW(AY$1),HITTERS,0)),"")</f>
        <v>Scooter Gennett</v>
      </c>
      <c r="AZ275" t="str">
        <f>IF(PLAYERIDMAP2[[#This Row],[POS]]="P",MAX(AZ$1:AZ274)+1,"")</f>
        <v/>
      </c>
      <c r="BA275" t="str">
        <f>IFERROR(INDEX(PLAYERIDMAP2[PLAYERNAME],MATCH(ROW()-ROW(BA$1),PITCHERS,0)),"")</f>
        <v>Jon Gray</v>
      </c>
    </row>
    <row r="276" spans="1:53" x14ac:dyDescent="0.25">
      <c r="A276" t="s">
        <v>11870</v>
      </c>
      <c r="B276" t="s">
        <v>11871</v>
      </c>
      <c r="C276" s="1">
        <v>28843</v>
      </c>
      <c r="D276" t="s">
        <v>18506</v>
      </c>
      <c r="E276" t="s">
        <v>18507</v>
      </c>
      <c r="F276" t="s">
        <v>11398</v>
      </c>
      <c r="G276" t="s">
        <v>16838</v>
      </c>
      <c r="H276" t="s">
        <v>10988</v>
      </c>
      <c r="I276" t="s">
        <v>18508</v>
      </c>
      <c r="K276">
        <v>425562</v>
      </c>
      <c r="L276" t="s">
        <v>11871</v>
      </c>
      <c r="M276">
        <v>390767</v>
      </c>
      <c r="N276" t="s">
        <v>11871</v>
      </c>
      <c r="O276" t="s">
        <v>11872</v>
      </c>
      <c r="P276" t="s">
        <v>11870</v>
      </c>
      <c r="Q276">
        <v>7076</v>
      </c>
      <c r="R276" t="s">
        <v>11871</v>
      </c>
      <c r="S276">
        <v>5417</v>
      </c>
      <c r="T276" t="s">
        <v>11871</v>
      </c>
      <c r="V276" t="s">
        <v>11873</v>
      </c>
      <c r="W276">
        <v>31629</v>
      </c>
      <c r="Z276" t="s">
        <v>16424</v>
      </c>
      <c r="AA276" t="s">
        <v>5703</v>
      </c>
      <c r="AB276" t="s">
        <v>5703</v>
      </c>
      <c r="AD276" t="s">
        <v>16424</v>
      </c>
      <c r="AL276" t="str">
        <f>IF(PLAYERIDMAP2[[#This Row],[POS]]="C",MAX(AL$1:AL275)+1,"")</f>
        <v/>
      </c>
      <c r="AM276" t="str">
        <f>IFERROR(INDEX(PLAYERIDMAP2[PLAYERNAME],MATCH(ROW()-ROW(AM$1),CATCHERS,0)),"")</f>
        <v/>
      </c>
      <c r="AN276" t="str">
        <f>IF(PLAYERIDMAP2[[#This Row],[POS]]="1B",MAX(AN$1:AN275)+1,"")</f>
        <v/>
      </c>
      <c r="AO276" t="str">
        <f>IFERROR(INDEX(PLAYERIDMAP2[PLAYERNAME],MATCH(ROW()-ROW(AO$1),FIRSTBASE,0)),"")</f>
        <v/>
      </c>
      <c r="AP276" t="str">
        <f>IF(PLAYERIDMAP2[[#This Row],[POS]]="2B",MAX(AP$1:AP275)+1,"")</f>
        <v/>
      </c>
      <c r="AQ276" t="str">
        <f>IFERROR(INDEX(PLAYERIDMAP2[PLAYERNAME],MATCH(ROW()-ROW(AQ$1),SECONDBASE,0)),"")</f>
        <v/>
      </c>
      <c r="AR276" t="str">
        <f>IF(PLAYERIDMAP2[[#This Row],[POS]]="3B",MAX(AR$1:AR275)+1,"")</f>
        <v/>
      </c>
      <c r="AS276" t="str">
        <f>IFERROR(INDEX(PLAYERIDMAP2[PLAYERNAME],MATCH(ROW()-ROW(AS$1),THIRDBASE,0)),"")</f>
        <v/>
      </c>
      <c r="AT276" t="str">
        <f>IF(PLAYERIDMAP2[[#This Row],[POS]]="SS",MAX(AT$1:AT275)+1,"")</f>
        <v/>
      </c>
      <c r="AU276" t="str">
        <f>IFERROR(INDEX(PLAYERIDMAP2[PLAYERNAME],MATCH(ROW()-ROW(AU$1),SHORTSTOP,0)),"")</f>
        <v/>
      </c>
      <c r="AV276" t="str">
        <f>IF(PLAYERIDMAP2[[#This Row],[POS]]="OF",MAX(AV$1:AV275)+1,"")</f>
        <v/>
      </c>
      <c r="AW276" t="str">
        <f>IFERROR(INDEX(PLAYERIDMAP2[PLAYERNAME],MATCH(ROW()-ROW(AW$1),OUTFIELD,0)),"")</f>
        <v>J.B. Shuck</v>
      </c>
      <c r="AX276" t="str">
        <f>IF(PLAYERIDMAP2[[#This Row],[POS]]&lt;&gt;"P",MAX(AX$1:AX275)+1,"")</f>
        <v/>
      </c>
      <c r="AY276" t="str">
        <f>IFERROR(INDEX(PLAYERIDMAP2[PLAYERNAME],MATCH(ROW()-ROW(AY$1),HITTERS,0)),"")</f>
        <v>Craig Gentry</v>
      </c>
      <c r="AZ276">
        <f>IF(PLAYERIDMAP2[[#This Row],[POS]]="P",MAX(AZ$1:AZ275)+1,"")</f>
        <v>130</v>
      </c>
      <c r="BA276" t="str">
        <f>IFERROR(INDEX(PLAYERIDMAP2[PLAYERNAME],MATCH(ROW()-ROW(BA$1),PITCHERS,0)),"")</f>
        <v>Sonny Gray</v>
      </c>
    </row>
    <row r="277" spans="1:53" x14ac:dyDescent="0.25">
      <c r="A277" t="s">
        <v>11874</v>
      </c>
      <c r="B277" t="s">
        <v>10182</v>
      </c>
      <c r="C277" s="1">
        <v>32694</v>
      </c>
      <c r="D277" t="s">
        <v>17652</v>
      </c>
      <c r="E277" t="s">
        <v>19206</v>
      </c>
      <c r="F277" t="s">
        <v>11164</v>
      </c>
      <c r="G277" t="s">
        <v>16838</v>
      </c>
      <c r="H277" t="s">
        <v>10988</v>
      </c>
      <c r="I277" t="s">
        <v>19207</v>
      </c>
      <c r="J277" t="s">
        <v>10182</v>
      </c>
      <c r="K277">
        <v>571561</v>
      </c>
      <c r="L277" t="s">
        <v>10182</v>
      </c>
      <c r="M277">
        <v>1947829</v>
      </c>
      <c r="N277" t="s">
        <v>10182</v>
      </c>
      <c r="O277" t="s">
        <v>11875</v>
      </c>
      <c r="P277" t="s">
        <v>11874</v>
      </c>
      <c r="Q277">
        <v>9296</v>
      </c>
      <c r="R277" t="s">
        <v>10182</v>
      </c>
      <c r="S277">
        <v>32135</v>
      </c>
      <c r="T277" t="s">
        <v>10182</v>
      </c>
      <c r="V277" t="s">
        <v>11876</v>
      </c>
      <c r="W277">
        <v>70349</v>
      </c>
      <c r="X277">
        <v>9296</v>
      </c>
      <c r="Y277" t="s">
        <v>10182</v>
      </c>
      <c r="Z277" t="s">
        <v>11877</v>
      </c>
      <c r="AA277" t="s">
        <v>10958</v>
      </c>
      <c r="AB277" t="s">
        <v>10958</v>
      </c>
      <c r="AC277" t="s">
        <v>16425</v>
      </c>
      <c r="AD277" t="s">
        <v>11877</v>
      </c>
      <c r="AE277">
        <v>12239</v>
      </c>
      <c r="AF277" t="s">
        <v>10182</v>
      </c>
      <c r="AG277">
        <v>23926</v>
      </c>
      <c r="AL277" t="str">
        <f>IF(PLAYERIDMAP2[[#This Row],[POS]]="C",MAX(AL$1:AL276)+1,"")</f>
        <v/>
      </c>
      <c r="AM277" t="str">
        <f>IFERROR(INDEX(PLAYERIDMAP2[PLAYERNAME],MATCH(ROW()-ROW(AM$1),CATCHERS,0)),"")</f>
        <v/>
      </c>
      <c r="AN277" t="str">
        <f>IF(PLAYERIDMAP2[[#This Row],[POS]]="1B",MAX(AN$1:AN276)+1,"")</f>
        <v/>
      </c>
      <c r="AO277" t="str">
        <f>IFERROR(INDEX(PLAYERIDMAP2[PLAYERNAME],MATCH(ROW()-ROW(AO$1),FIRSTBASE,0)),"")</f>
        <v/>
      </c>
      <c r="AP277" t="str">
        <f>IF(PLAYERIDMAP2[[#This Row],[POS]]="2B",MAX(AP$1:AP276)+1,"")</f>
        <v/>
      </c>
      <c r="AQ277" t="str">
        <f>IFERROR(INDEX(PLAYERIDMAP2[PLAYERNAME],MATCH(ROW()-ROW(AQ$1),SECONDBASE,0)),"")</f>
        <v/>
      </c>
      <c r="AR277" t="str">
        <f>IF(PLAYERIDMAP2[[#This Row],[POS]]="3B",MAX(AR$1:AR276)+1,"")</f>
        <v/>
      </c>
      <c r="AS277" t="str">
        <f>IFERROR(INDEX(PLAYERIDMAP2[PLAYERNAME],MATCH(ROW()-ROW(AS$1),THIRDBASE,0)),"")</f>
        <v/>
      </c>
      <c r="AT277" t="str">
        <f>IF(PLAYERIDMAP2[[#This Row],[POS]]="SS",MAX(AT$1:AT276)+1,"")</f>
        <v/>
      </c>
      <c r="AU277" t="str">
        <f>IFERROR(INDEX(PLAYERIDMAP2[PLAYERNAME],MATCH(ROW()-ROW(AU$1),SHORTSTOP,0)),"")</f>
        <v/>
      </c>
      <c r="AV277" t="str">
        <f>IF(PLAYERIDMAP2[[#This Row],[POS]]="OF",MAX(AV$1:AV276)+1,"")</f>
        <v/>
      </c>
      <c r="AW277" t="str">
        <f>IFERROR(INDEX(PLAYERIDMAP2[PLAYERNAME],MATCH(ROW()-ROW(AW$1),OUTFIELD,0)),"")</f>
        <v>Moises Sierra</v>
      </c>
      <c r="AX277" t="str">
        <f>IF(PLAYERIDMAP2[[#This Row],[POS]]&lt;&gt;"P",MAX(AX$1:AX276)+1,"")</f>
        <v/>
      </c>
      <c r="AY277" t="str">
        <f>IFERROR(INDEX(PLAYERIDMAP2[PLAYERNAME],MATCH(ROW()-ROW(AY$1),HITTERS,0)),"")</f>
        <v>Chris Getz</v>
      </c>
      <c r="AZ277">
        <f>IF(PLAYERIDMAP2[[#This Row],[POS]]="P",MAX(AZ$1:AZ276)+1,"")</f>
        <v>131</v>
      </c>
      <c r="BA277" t="str">
        <f>IFERROR(INDEX(PLAYERIDMAP2[PLAYERNAME],MATCH(ROW()-ROW(BA$1),PITCHERS,0)),"")</f>
        <v>Shane Greene</v>
      </c>
    </row>
    <row r="278" spans="1:53" x14ac:dyDescent="0.25">
      <c r="A278" t="s">
        <v>11878</v>
      </c>
      <c r="B278" t="s">
        <v>4410</v>
      </c>
      <c r="C278" s="1">
        <v>31317</v>
      </c>
      <c r="D278" t="s">
        <v>17427</v>
      </c>
      <c r="E278" t="s">
        <v>17801</v>
      </c>
      <c r="F278" t="s">
        <v>11258</v>
      </c>
      <c r="G278" t="s">
        <v>14693</v>
      </c>
      <c r="H278" t="s">
        <v>5706</v>
      </c>
      <c r="I278" t="s">
        <v>17802</v>
      </c>
      <c r="J278" t="s">
        <v>4410</v>
      </c>
      <c r="K278">
        <v>465674</v>
      </c>
      <c r="L278" t="s">
        <v>4410</v>
      </c>
      <c r="M278">
        <v>1654332</v>
      </c>
      <c r="N278" t="s">
        <v>4410</v>
      </c>
      <c r="O278" t="s">
        <v>11879</v>
      </c>
      <c r="P278" t="s">
        <v>11878</v>
      </c>
      <c r="Q278">
        <v>8822</v>
      </c>
      <c r="R278" t="s">
        <v>4410</v>
      </c>
      <c r="S278">
        <v>30084</v>
      </c>
      <c r="T278" t="s">
        <v>4410</v>
      </c>
      <c r="V278" t="s">
        <v>11880</v>
      </c>
      <c r="W278">
        <v>45898</v>
      </c>
      <c r="X278">
        <v>8822</v>
      </c>
      <c r="Y278" t="s">
        <v>4410</v>
      </c>
      <c r="Z278" t="s">
        <v>11881</v>
      </c>
      <c r="AA278" t="s">
        <v>5703</v>
      </c>
      <c r="AB278" t="s">
        <v>5703</v>
      </c>
      <c r="AC278" t="s">
        <v>4410</v>
      </c>
      <c r="AD278" t="s">
        <v>11881</v>
      </c>
      <c r="AF278" t="s">
        <v>4410</v>
      </c>
      <c r="AG278">
        <v>12583</v>
      </c>
      <c r="AH278" t="s">
        <v>4410</v>
      </c>
      <c r="AL278" t="str">
        <f>IF(PLAYERIDMAP2[[#This Row],[POS]]="C",MAX(AL$1:AL277)+1,"")</f>
        <v/>
      </c>
      <c r="AM278" t="str">
        <f>IFERROR(INDEX(PLAYERIDMAP2[PLAYERNAME],MATCH(ROW()-ROW(AM$1),CATCHERS,0)),"")</f>
        <v/>
      </c>
      <c r="AN278" t="str">
        <f>IF(PLAYERIDMAP2[[#This Row],[POS]]="1B",MAX(AN$1:AN277)+1,"")</f>
        <v/>
      </c>
      <c r="AO278" t="str">
        <f>IFERROR(INDEX(PLAYERIDMAP2[PLAYERNAME],MATCH(ROW()-ROW(AO$1),FIRSTBASE,0)),"")</f>
        <v/>
      </c>
      <c r="AP278">
        <f>IF(PLAYERIDMAP2[[#This Row],[POS]]="2B",MAX(AP$1:AP277)+1,"")</f>
        <v>18</v>
      </c>
      <c r="AQ278" t="str">
        <f>IFERROR(INDEX(PLAYERIDMAP2[PLAYERNAME],MATCH(ROW()-ROW(AQ$1),SECONDBASE,0)),"")</f>
        <v/>
      </c>
      <c r="AR278" t="str">
        <f>IF(PLAYERIDMAP2[[#This Row],[POS]]="3B",MAX(AR$1:AR277)+1,"")</f>
        <v/>
      </c>
      <c r="AS278" t="str">
        <f>IFERROR(INDEX(PLAYERIDMAP2[PLAYERNAME],MATCH(ROW()-ROW(AS$1),THIRDBASE,0)),"")</f>
        <v/>
      </c>
      <c r="AT278" t="str">
        <f>IF(PLAYERIDMAP2[[#This Row],[POS]]="SS",MAX(AT$1:AT277)+1,"")</f>
        <v/>
      </c>
      <c r="AU278" t="str">
        <f>IFERROR(INDEX(PLAYERIDMAP2[PLAYERNAME],MATCH(ROW()-ROW(AU$1),SHORTSTOP,0)),"")</f>
        <v/>
      </c>
      <c r="AV278" t="str">
        <f>IF(PLAYERIDMAP2[[#This Row],[POS]]="OF",MAX(AV$1:AV277)+1,"")</f>
        <v/>
      </c>
      <c r="AW278" t="str">
        <f>IFERROR(INDEX(PLAYERIDMAP2[PLAYERNAME],MATCH(ROW()-ROW(AW$1),OUTFIELD,0)),"")</f>
        <v>Grady Sizemore</v>
      </c>
      <c r="AX278">
        <f>IF(PLAYERIDMAP2[[#This Row],[POS]]&lt;&gt;"P",MAX(AX$1:AX277)+1,"")</f>
        <v>146</v>
      </c>
      <c r="AY278" t="str">
        <f>IFERROR(INDEX(PLAYERIDMAP2[PLAYERNAME],MATCH(ROW()-ROW(AY$1),HITTERS,0)),"")</f>
        <v>Jason Giambi</v>
      </c>
      <c r="AZ278" t="str">
        <f>IF(PLAYERIDMAP2[[#This Row],[POS]]="P",MAX(AZ$1:AZ277)+1,"")</f>
        <v/>
      </c>
      <c r="BA278" t="str">
        <f>IFERROR(INDEX(PLAYERIDMAP2[PLAYERNAME],MATCH(ROW()-ROW(BA$1),PITCHERS,0)),"")</f>
        <v>Luke Gregerson</v>
      </c>
    </row>
    <row r="279" spans="1:53" x14ac:dyDescent="0.25">
      <c r="A279" t="s">
        <v>11882</v>
      </c>
      <c r="B279" t="s">
        <v>10929</v>
      </c>
      <c r="C279" s="1">
        <v>31581</v>
      </c>
      <c r="D279" t="s">
        <v>17822</v>
      </c>
      <c r="E279" t="s">
        <v>20361</v>
      </c>
      <c r="F279" t="s">
        <v>11021</v>
      </c>
      <c r="G279" t="s">
        <v>14693</v>
      </c>
      <c r="H279" t="s">
        <v>10988</v>
      </c>
      <c r="I279" t="s">
        <v>20362</v>
      </c>
      <c r="J279" t="s">
        <v>10929</v>
      </c>
      <c r="K279">
        <v>518553</v>
      </c>
      <c r="L279" t="s">
        <v>10929</v>
      </c>
      <c r="M279">
        <v>1770784</v>
      </c>
      <c r="N279" t="s">
        <v>10929</v>
      </c>
      <c r="O279" t="s">
        <v>11883</v>
      </c>
      <c r="P279" t="s">
        <v>11882</v>
      </c>
      <c r="Q279">
        <v>8836</v>
      </c>
      <c r="R279" t="s">
        <v>10929</v>
      </c>
      <c r="S279">
        <v>30963</v>
      </c>
      <c r="T279" t="s">
        <v>10929</v>
      </c>
      <c r="V279" t="s">
        <v>11884</v>
      </c>
      <c r="W279">
        <v>55725</v>
      </c>
      <c r="X279">
        <v>8836</v>
      </c>
      <c r="Y279" t="s">
        <v>10929</v>
      </c>
      <c r="Z279" t="s">
        <v>11885</v>
      </c>
      <c r="AA279" t="s">
        <v>5703</v>
      </c>
      <c r="AB279" t="s">
        <v>5703</v>
      </c>
      <c r="AC279" t="s">
        <v>10929</v>
      </c>
      <c r="AD279" t="s">
        <v>11885</v>
      </c>
      <c r="AE279">
        <v>11780</v>
      </c>
      <c r="AH279" t="s">
        <v>10929</v>
      </c>
      <c r="AL279" t="str">
        <f>IF(PLAYERIDMAP2[[#This Row],[POS]]="C",MAX(AL$1:AL278)+1,"")</f>
        <v/>
      </c>
      <c r="AM279" t="str">
        <f>IFERROR(INDEX(PLAYERIDMAP2[PLAYERNAME],MATCH(ROW()-ROW(AM$1),CATCHERS,0)),"")</f>
        <v/>
      </c>
      <c r="AN279" t="str">
        <f>IF(PLAYERIDMAP2[[#This Row],[POS]]="1B",MAX(AN$1:AN278)+1,"")</f>
        <v/>
      </c>
      <c r="AO279" t="str">
        <f>IFERROR(INDEX(PLAYERIDMAP2[PLAYERNAME],MATCH(ROW()-ROW(AO$1),FIRSTBASE,0)),"")</f>
        <v/>
      </c>
      <c r="AP279" t="str">
        <f>IF(PLAYERIDMAP2[[#This Row],[POS]]="2B",MAX(AP$1:AP278)+1,"")</f>
        <v/>
      </c>
      <c r="AQ279" t="str">
        <f>IFERROR(INDEX(PLAYERIDMAP2[PLAYERNAME],MATCH(ROW()-ROW(AQ$1),SECONDBASE,0)),"")</f>
        <v/>
      </c>
      <c r="AR279" t="str">
        <f>IF(PLAYERIDMAP2[[#This Row],[POS]]="3B",MAX(AR$1:AR278)+1,"")</f>
        <v/>
      </c>
      <c r="AS279" t="str">
        <f>IFERROR(INDEX(PLAYERIDMAP2[PLAYERNAME],MATCH(ROW()-ROW(AS$1),THIRDBASE,0)),"")</f>
        <v/>
      </c>
      <c r="AT279" t="str">
        <f>IF(PLAYERIDMAP2[[#This Row],[POS]]="SS",MAX(AT$1:AT278)+1,"")</f>
        <v/>
      </c>
      <c r="AU279" t="str">
        <f>IFERROR(INDEX(PLAYERIDMAP2[PLAYERNAME],MATCH(ROW()-ROW(AU$1),SHORTSTOP,0)),"")</f>
        <v/>
      </c>
      <c r="AV279" t="str">
        <f>IF(PLAYERIDMAP2[[#This Row],[POS]]="OF",MAX(AV$1:AV278)+1,"")</f>
        <v/>
      </c>
      <c r="AW279" t="str">
        <f>IFERROR(INDEX(PLAYERIDMAP2[PLAYERNAME],MATCH(ROW()-ROW(AW$1),OUTFIELD,0)),"")</f>
        <v>Seth Smith</v>
      </c>
      <c r="AX279" t="str">
        <f>IF(PLAYERIDMAP2[[#This Row],[POS]]&lt;&gt;"P",MAX(AX$1:AX278)+1,"")</f>
        <v/>
      </c>
      <c r="AY279" t="str">
        <f>IFERROR(INDEX(PLAYERIDMAP2[PLAYERNAME],MATCH(ROW()-ROW(AY$1),HITTERS,0)),"")</f>
        <v>Johnny Giavotella</v>
      </c>
      <c r="AZ279">
        <f>IF(PLAYERIDMAP2[[#This Row],[POS]]="P",MAX(AZ$1:AZ278)+1,"")</f>
        <v>132</v>
      </c>
      <c r="BA279" t="str">
        <f>IFERROR(INDEX(PLAYERIDMAP2[PLAYERNAME],MATCH(ROW()-ROW(BA$1),PITCHERS,0)),"")</f>
        <v>Kevin Gregg</v>
      </c>
    </row>
    <row r="280" spans="1:53" x14ac:dyDescent="0.25">
      <c r="A280" t="s">
        <v>11886</v>
      </c>
      <c r="B280" t="s">
        <v>4803</v>
      </c>
      <c r="C280" s="1">
        <v>30549</v>
      </c>
      <c r="D280" t="s">
        <v>16992</v>
      </c>
      <c r="E280" t="s">
        <v>19948</v>
      </c>
      <c r="F280" t="s">
        <v>11092</v>
      </c>
      <c r="G280" t="s">
        <v>16838</v>
      </c>
      <c r="H280" t="s">
        <v>11003</v>
      </c>
      <c r="I280" t="s">
        <v>19949</v>
      </c>
      <c r="K280">
        <v>459943</v>
      </c>
      <c r="L280" t="s">
        <v>4803</v>
      </c>
      <c r="M280">
        <v>590370</v>
      </c>
      <c r="N280" t="s">
        <v>4803</v>
      </c>
      <c r="O280" t="s">
        <v>11887</v>
      </c>
      <c r="P280" t="s">
        <v>11886</v>
      </c>
      <c r="Q280">
        <v>7923</v>
      </c>
      <c r="R280" t="s">
        <v>4803</v>
      </c>
      <c r="S280">
        <v>28647</v>
      </c>
      <c r="T280" t="s">
        <v>4803</v>
      </c>
      <c r="V280" t="s">
        <v>11888</v>
      </c>
      <c r="W280">
        <v>47275</v>
      </c>
      <c r="X280">
        <v>7923</v>
      </c>
      <c r="Y280" t="s">
        <v>4803</v>
      </c>
      <c r="Z280" t="s">
        <v>16426</v>
      </c>
      <c r="AA280" t="s">
        <v>10958</v>
      </c>
      <c r="AB280" t="s">
        <v>5703</v>
      </c>
      <c r="AD280" t="s">
        <v>16426</v>
      </c>
      <c r="AL280" t="str">
        <f>IF(PLAYERIDMAP2[[#This Row],[POS]]="C",MAX(AL$1:AL279)+1,"")</f>
        <v/>
      </c>
      <c r="AM280" t="str">
        <f>IFERROR(INDEX(PLAYERIDMAP2[PLAYERNAME],MATCH(ROW()-ROW(AM$1),CATCHERS,0)),"")</f>
        <v/>
      </c>
      <c r="AN280">
        <f>IF(PLAYERIDMAP2[[#This Row],[POS]]="1B",MAX(AN$1:AN279)+1,"")</f>
        <v>16</v>
      </c>
      <c r="AO280" t="str">
        <f>IFERROR(INDEX(PLAYERIDMAP2[PLAYERNAME],MATCH(ROW()-ROW(AO$1),FIRSTBASE,0)),"")</f>
        <v/>
      </c>
      <c r="AP280" t="str">
        <f>IF(PLAYERIDMAP2[[#This Row],[POS]]="2B",MAX(AP$1:AP279)+1,"")</f>
        <v/>
      </c>
      <c r="AQ280" t="str">
        <f>IFERROR(INDEX(PLAYERIDMAP2[PLAYERNAME],MATCH(ROW()-ROW(AQ$1),SECONDBASE,0)),"")</f>
        <v/>
      </c>
      <c r="AR280" t="str">
        <f>IF(PLAYERIDMAP2[[#This Row],[POS]]="3B",MAX(AR$1:AR279)+1,"")</f>
        <v/>
      </c>
      <c r="AS280" t="str">
        <f>IFERROR(INDEX(PLAYERIDMAP2[PLAYERNAME],MATCH(ROW()-ROW(AS$1),THIRDBASE,0)),"")</f>
        <v/>
      </c>
      <c r="AT280" t="str">
        <f>IF(PLAYERIDMAP2[[#This Row],[POS]]="SS",MAX(AT$1:AT279)+1,"")</f>
        <v/>
      </c>
      <c r="AU280" t="str">
        <f>IFERROR(INDEX(PLAYERIDMAP2[PLAYERNAME],MATCH(ROW()-ROW(AU$1),SHORTSTOP,0)),"")</f>
        <v/>
      </c>
      <c r="AV280" t="str">
        <f>IF(PLAYERIDMAP2[[#This Row],[POS]]="OF",MAX(AV$1:AV279)+1,"")</f>
        <v/>
      </c>
      <c r="AW280" t="str">
        <f>IFERROR(INDEX(PLAYERIDMAP2[PLAYERNAME],MATCH(ROW()-ROW(AW$1),OUTFIELD,0)),"")</f>
        <v>Jake Smolinski</v>
      </c>
      <c r="AX280">
        <f>IF(PLAYERIDMAP2[[#This Row],[POS]]&lt;&gt;"P",MAX(AX$1:AX279)+1,"")</f>
        <v>147</v>
      </c>
      <c r="AY280" t="str">
        <f>IFERROR(INDEX(PLAYERIDMAP2[PLAYERNAME],MATCH(ROW()-ROW(AY$1),HITTERS,0)),"")</f>
        <v>Conor Gillaspie</v>
      </c>
      <c r="AZ280" t="str">
        <f>IF(PLAYERIDMAP2[[#This Row],[POS]]="P",MAX(AZ$1:AZ279)+1,"")</f>
        <v/>
      </c>
      <c r="BA280" t="str">
        <f>IFERROR(INDEX(PLAYERIDMAP2[PLAYERNAME],MATCH(ROW()-ROW(BA$1),PITCHERS,0)),"")</f>
        <v>Zack Greinke</v>
      </c>
    </row>
    <row r="281" spans="1:53" x14ac:dyDescent="0.25">
      <c r="A281" t="s">
        <v>11889</v>
      </c>
      <c r="B281" t="s">
        <v>8843</v>
      </c>
      <c r="C281" s="1">
        <v>32187</v>
      </c>
      <c r="D281" t="s">
        <v>17340</v>
      </c>
      <c r="E281" t="s">
        <v>18877</v>
      </c>
      <c r="F281" t="s">
        <v>11176</v>
      </c>
      <c r="G281" t="s">
        <v>16838</v>
      </c>
      <c r="H281" t="s">
        <v>10988</v>
      </c>
      <c r="I281" t="s">
        <v>18878</v>
      </c>
      <c r="J281" t="s">
        <v>8843</v>
      </c>
      <c r="K281">
        <v>518560</v>
      </c>
      <c r="L281" t="s">
        <v>8843</v>
      </c>
      <c r="M281">
        <v>1915033</v>
      </c>
      <c r="N281" t="s">
        <v>8843</v>
      </c>
      <c r="O281" t="s">
        <v>11890</v>
      </c>
      <c r="P281" t="s">
        <v>11889</v>
      </c>
      <c r="Q281">
        <v>9363</v>
      </c>
      <c r="R281" t="s">
        <v>8843</v>
      </c>
      <c r="S281">
        <v>31609</v>
      </c>
      <c r="T281" t="s">
        <v>8843</v>
      </c>
      <c r="V281" t="s">
        <v>11891</v>
      </c>
      <c r="W281">
        <v>58152</v>
      </c>
      <c r="X281">
        <v>9363</v>
      </c>
      <c r="Y281" t="s">
        <v>8843</v>
      </c>
      <c r="Z281" t="s">
        <v>11892</v>
      </c>
      <c r="AA281" t="s">
        <v>5703</v>
      </c>
      <c r="AB281" t="s">
        <v>5703</v>
      </c>
      <c r="AD281" t="s">
        <v>11892</v>
      </c>
      <c r="AL281" t="str">
        <f>IF(PLAYERIDMAP2[[#This Row],[POS]]="C",MAX(AL$1:AL280)+1,"")</f>
        <v/>
      </c>
      <c r="AM281" t="str">
        <f>IFERROR(INDEX(PLAYERIDMAP2[PLAYERNAME],MATCH(ROW()-ROW(AM$1),CATCHERS,0)),"")</f>
        <v/>
      </c>
      <c r="AN281" t="str">
        <f>IF(PLAYERIDMAP2[[#This Row],[POS]]="1B",MAX(AN$1:AN280)+1,"")</f>
        <v/>
      </c>
      <c r="AO281" t="str">
        <f>IFERROR(INDEX(PLAYERIDMAP2[PLAYERNAME],MATCH(ROW()-ROW(AO$1),FIRSTBASE,0)),"")</f>
        <v/>
      </c>
      <c r="AP281" t="str">
        <f>IF(PLAYERIDMAP2[[#This Row],[POS]]="2B",MAX(AP$1:AP280)+1,"")</f>
        <v/>
      </c>
      <c r="AQ281" t="str">
        <f>IFERROR(INDEX(PLAYERIDMAP2[PLAYERNAME],MATCH(ROW()-ROW(AQ$1),SECONDBASE,0)),"")</f>
        <v/>
      </c>
      <c r="AR281" t="str">
        <f>IF(PLAYERIDMAP2[[#This Row],[POS]]="3B",MAX(AR$1:AR280)+1,"")</f>
        <v/>
      </c>
      <c r="AS281" t="str">
        <f>IFERROR(INDEX(PLAYERIDMAP2[PLAYERNAME],MATCH(ROW()-ROW(AS$1),THIRDBASE,0)),"")</f>
        <v/>
      </c>
      <c r="AT281" t="str">
        <f>IF(PLAYERIDMAP2[[#This Row],[POS]]="SS",MAX(AT$1:AT280)+1,"")</f>
        <v/>
      </c>
      <c r="AU281" t="str">
        <f>IFERROR(INDEX(PLAYERIDMAP2[PLAYERNAME],MATCH(ROW()-ROW(AU$1),SHORTSTOP,0)),"")</f>
        <v/>
      </c>
      <c r="AV281" t="str">
        <f>IF(PLAYERIDMAP2[[#This Row],[POS]]="OF",MAX(AV$1:AV280)+1,"")</f>
        <v/>
      </c>
      <c r="AW281" t="str">
        <f>IFERROR(INDEX(PLAYERIDMAP2[PLAYERNAME],MATCH(ROW()-ROW(AW$1),OUTFIELD,0)),"")</f>
        <v>Travis Snider</v>
      </c>
      <c r="AX281" t="str">
        <f>IF(PLAYERIDMAP2[[#This Row],[POS]]&lt;&gt;"P",MAX(AX$1:AX280)+1,"")</f>
        <v/>
      </c>
      <c r="AY281" t="str">
        <f>IFERROR(INDEX(PLAYERIDMAP2[PLAYERNAME],MATCH(ROW()-ROW(AY$1),HITTERS,0)),"")</f>
        <v>Chris Gimenez</v>
      </c>
      <c r="AZ281">
        <f>IF(PLAYERIDMAP2[[#This Row],[POS]]="P",MAX(AZ$1:AZ280)+1,"")</f>
        <v>133</v>
      </c>
      <c r="BA281" t="str">
        <f>IFERROR(INDEX(PLAYERIDMAP2[PLAYERNAME],MATCH(ROW()-ROW(BA$1),PITCHERS,0)),"")</f>
        <v>A.J. Griffin</v>
      </c>
    </row>
    <row r="282" spans="1:53" x14ac:dyDescent="0.25">
      <c r="A282" t="s">
        <v>11893</v>
      </c>
      <c r="B282" t="s">
        <v>10000</v>
      </c>
      <c r="C282" s="1">
        <v>32629</v>
      </c>
      <c r="D282" t="s">
        <v>18083</v>
      </c>
      <c r="E282" t="s">
        <v>20802</v>
      </c>
      <c r="F282" t="s">
        <v>11002</v>
      </c>
      <c r="G282" t="s">
        <v>14693</v>
      </c>
      <c r="H282" t="s">
        <v>10988</v>
      </c>
      <c r="I282" t="s">
        <v>20803</v>
      </c>
      <c r="J282" t="s">
        <v>10000</v>
      </c>
      <c r="K282">
        <v>521055</v>
      </c>
      <c r="L282" t="s">
        <v>10000</v>
      </c>
      <c r="M282">
        <v>1784883</v>
      </c>
      <c r="N282" t="s">
        <v>10000</v>
      </c>
      <c r="O282" t="s">
        <v>11894</v>
      </c>
      <c r="P282" t="s">
        <v>11893</v>
      </c>
      <c r="Q282">
        <v>8951</v>
      </c>
      <c r="R282" t="s">
        <v>10000</v>
      </c>
      <c r="S282">
        <v>30967</v>
      </c>
      <c r="T282" t="s">
        <v>10000</v>
      </c>
      <c r="V282" t="s">
        <v>11895</v>
      </c>
      <c r="W282">
        <v>55729</v>
      </c>
      <c r="X282">
        <v>8951</v>
      </c>
      <c r="Y282" t="s">
        <v>10000</v>
      </c>
      <c r="Z282" t="s">
        <v>11896</v>
      </c>
      <c r="AA282" t="s">
        <v>5703</v>
      </c>
      <c r="AB282" t="s">
        <v>5703</v>
      </c>
      <c r="AD282" t="s">
        <v>11896</v>
      </c>
      <c r="AL282" t="str">
        <f>IF(PLAYERIDMAP2[[#This Row],[POS]]="C",MAX(AL$1:AL281)+1,"")</f>
        <v/>
      </c>
      <c r="AM282" t="str">
        <f>IFERROR(INDEX(PLAYERIDMAP2[PLAYERNAME],MATCH(ROW()-ROW(AM$1),CATCHERS,0)),"")</f>
        <v/>
      </c>
      <c r="AN282" t="str">
        <f>IF(PLAYERIDMAP2[[#This Row],[POS]]="1B",MAX(AN$1:AN281)+1,"")</f>
        <v/>
      </c>
      <c r="AO282" t="str">
        <f>IFERROR(INDEX(PLAYERIDMAP2[PLAYERNAME],MATCH(ROW()-ROW(AO$1),FIRSTBASE,0)),"")</f>
        <v/>
      </c>
      <c r="AP282" t="str">
        <f>IF(PLAYERIDMAP2[[#This Row],[POS]]="2B",MAX(AP$1:AP281)+1,"")</f>
        <v/>
      </c>
      <c r="AQ282" t="str">
        <f>IFERROR(INDEX(PLAYERIDMAP2[PLAYERNAME],MATCH(ROW()-ROW(AQ$1),SECONDBASE,0)),"")</f>
        <v/>
      </c>
      <c r="AR282" t="str">
        <f>IF(PLAYERIDMAP2[[#This Row],[POS]]="3B",MAX(AR$1:AR281)+1,"")</f>
        <v/>
      </c>
      <c r="AS282" t="str">
        <f>IFERROR(INDEX(PLAYERIDMAP2[PLAYERNAME],MATCH(ROW()-ROW(AS$1),THIRDBASE,0)),"")</f>
        <v/>
      </c>
      <c r="AT282" t="str">
        <f>IF(PLAYERIDMAP2[[#This Row],[POS]]="SS",MAX(AT$1:AT281)+1,"")</f>
        <v/>
      </c>
      <c r="AU282" t="str">
        <f>IFERROR(INDEX(PLAYERIDMAP2[PLAYERNAME],MATCH(ROW()-ROW(AU$1),SHORTSTOP,0)),"")</f>
        <v/>
      </c>
      <c r="AV282" t="str">
        <f>IF(PLAYERIDMAP2[[#This Row],[POS]]="OF",MAX(AV$1:AV281)+1,"")</f>
        <v/>
      </c>
      <c r="AW282" t="str">
        <f>IFERROR(INDEX(PLAYERIDMAP2[PLAYERNAME],MATCH(ROW()-ROW(AW$1),OUTFIELD,0)),"")</f>
        <v>Jorge Soler</v>
      </c>
      <c r="AX282" t="str">
        <f>IF(PLAYERIDMAP2[[#This Row],[POS]]&lt;&gt;"P",MAX(AX$1:AX281)+1,"")</f>
        <v/>
      </c>
      <c r="AY282" t="str">
        <f>IFERROR(INDEX(PLAYERIDMAP2[PLAYERNAME],MATCH(ROW()-ROW(AY$1),HITTERS,0)),"")</f>
        <v>Hector Gimenez</v>
      </c>
      <c r="AZ282">
        <f>IF(PLAYERIDMAP2[[#This Row],[POS]]="P",MAX(AZ$1:AZ281)+1,"")</f>
        <v>134</v>
      </c>
      <c r="BA282" t="str">
        <f>IFERROR(INDEX(PLAYERIDMAP2[PLAYERNAME],MATCH(ROW()-ROW(BA$1),PITCHERS,0)),"")</f>
        <v>Jason Grilli</v>
      </c>
    </row>
    <row r="283" spans="1:53" x14ac:dyDescent="0.25">
      <c r="A283" t="s">
        <v>11897</v>
      </c>
      <c r="B283" t="s">
        <v>5259</v>
      </c>
      <c r="C283" s="1">
        <v>31507</v>
      </c>
      <c r="D283" t="s">
        <v>17822</v>
      </c>
      <c r="E283" t="s">
        <v>19111</v>
      </c>
      <c r="F283" t="s">
        <v>11021</v>
      </c>
      <c r="G283" t="s">
        <v>14693</v>
      </c>
      <c r="H283" t="s">
        <v>11110</v>
      </c>
      <c r="I283" t="s">
        <v>19112</v>
      </c>
      <c r="J283" t="s">
        <v>5259</v>
      </c>
      <c r="K283">
        <v>502182</v>
      </c>
      <c r="L283" t="s">
        <v>5259</v>
      </c>
      <c r="M283">
        <v>1661426</v>
      </c>
      <c r="N283" t="s">
        <v>5259</v>
      </c>
      <c r="O283" t="s">
        <v>11898</v>
      </c>
      <c r="P283" t="s">
        <v>11897</v>
      </c>
      <c r="Q283">
        <v>9087</v>
      </c>
      <c r="R283" t="s">
        <v>5259</v>
      </c>
      <c r="S283">
        <v>30135</v>
      </c>
      <c r="T283" t="s">
        <v>5259</v>
      </c>
      <c r="U283" t="s">
        <v>5259</v>
      </c>
      <c r="V283" t="s">
        <v>11899</v>
      </c>
      <c r="W283">
        <v>50170</v>
      </c>
      <c r="X283">
        <v>9087</v>
      </c>
      <c r="Y283" t="s">
        <v>5259</v>
      </c>
      <c r="Z283" t="s">
        <v>11900</v>
      </c>
      <c r="AA283" t="s">
        <v>10958</v>
      </c>
      <c r="AB283" t="s">
        <v>5703</v>
      </c>
      <c r="AC283" t="s">
        <v>5259</v>
      </c>
      <c r="AD283" t="s">
        <v>11900</v>
      </c>
      <c r="AF283" t="s">
        <v>5259</v>
      </c>
      <c r="AG283">
        <v>13063</v>
      </c>
      <c r="AL283">
        <f>IF(PLAYERIDMAP2[[#This Row],[POS]]="C",MAX(AL$1:AL282)+1,"")</f>
        <v>19</v>
      </c>
      <c r="AM283" t="str">
        <f>IFERROR(INDEX(PLAYERIDMAP2[PLAYERNAME],MATCH(ROW()-ROW(AM$1),CATCHERS,0)),"")</f>
        <v/>
      </c>
      <c r="AN283" t="str">
        <f>IF(PLAYERIDMAP2[[#This Row],[POS]]="1B",MAX(AN$1:AN282)+1,"")</f>
        <v/>
      </c>
      <c r="AO283" t="str">
        <f>IFERROR(INDEX(PLAYERIDMAP2[PLAYERNAME],MATCH(ROW()-ROW(AO$1),FIRSTBASE,0)),"")</f>
        <v/>
      </c>
      <c r="AP283" t="str">
        <f>IF(PLAYERIDMAP2[[#This Row],[POS]]="2B",MAX(AP$1:AP282)+1,"")</f>
        <v/>
      </c>
      <c r="AQ283" t="str">
        <f>IFERROR(INDEX(PLAYERIDMAP2[PLAYERNAME],MATCH(ROW()-ROW(AQ$1),SECONDBASE,0)),"")</f>
        <v/>
      </c>
      <c r="AR283" t="str">
        <f>IF(PLAYERIDMAP2[[#This Row],[POS]]="3B",MAX(AR$1:AR282)+1,"")</f>
        <v/>
      </c>
      <c r="AS283" t="str">
        <f>IFERROR(INDEX(PLAYERIDMAP2[PLAYERNAME],MATCH(ROW()-ROW(AS$1),THIRDBASE,0)),"")</f>
        <v/>
      </c>
      <c r="AT283" t="str">
        <f>IF(PLAYERIDMAP2[[#This Row],[POS]]="SS",MAX(AT$1:AT282)+1,"")</f>
        <v/>
      </c>
      <c r="AU283" t="str">
        <f>IFERROR(INDEX(PLAYERIDMAP2[PLAYERNAME],MATCH(ROW()-ROW(AU$1),SHORTSTOP,0)),"")</f>
        <v/>
      </c>
      <c r="AV283" t="str">
        <f>IF(PLAYERIDMAP2[[#This Row],[POS]]="OF",MAX(AV$1:AV282)+1,"")</f>
        <v/>
      </c>
      <c r="AW283" t="str">
        <f>IFERROR(INDEX(PLAYERIDMAP2[PLAYERNAME],MATCH(ROW()-ROW(AW$1),OUTFIELD,0)),"")</f>
        <v>Alfonso Soriano</v>
      </c>
      <c r="AX283">
        <f>IF(PLAYERIDMAP2[[#This Row],[POS]]&lt;&gt;"P",MAX(AX$1:AX282)+1,"")</f>
        <v>148</v>
      </c>
      <c r="AY283" t="str">
        <f>IFERROR(INDEX(PLAYERIDMAP2[PLAYERNAME],MATCH(ROW()-ROW(AY$1),HITTERS,0)),"")</f>
        <v>Caleb Gindl</v>
      </c>
      <c r="AZ283" t="str">
        <f>IF(PLAYERIDMAP2[[#This Row],[POS]]="P",MAX(AZ$1:AZ282)+1,"")</f>
        <v/>
      </c>
      <c r="BA283" t="str">
        <f>IFERROR(INDEX(PLAYERIDMAP2[PLAYERNAME],MATCH(ROW()-ROW(BA$1),PITCHERS,0)),"")</f>
        <v>Justin Grimm</v>
      </c>
    </row>
    <row r="284" spans="1:53" x14ac:dyDescent="0.25">
      <c r="A284" t="s">
        <v>11901</v>
      </c>
      <c r="B284" t="s">
        <v>10749</v>
      </c>
      <c r="C284" s="1">
        <v>31092</v>
      </c>
      <c r="D284" t="s">
        <v>16922</v>
      </c>
      <c r="E284" t="s">
        <v>16923</v>
      </c>
      <c r="F284" t="s">
        <v>11302</v>
      </c>
      <c r="G284" t="s">
        <v>16838</v>
      </c>
      <c r="H284" t="s">
        <v>10988</v>
      </c>
      <c r="I284" t="s">
        <v>16924</v>
      </c>
      <c r="J284" t="s">
        <v>10749</v>
      </c>
      <c r="K284">
        <v>461325</v>
      </c>
      <c r="L284" t="s">
        <v>10749</v>
      </c>
      <c r="M284">
        <v>1179740</v>
      </c>
      <c r="N284" t="s">
        <v>10749</v>
      </c>
      <c r="O284" t="s">
        <v>11902</v>
      </c>
      <c r="P284" t="s">
        <v>11901</v>
      </c>
      <c r="Q284">
        <v>7970</v>
      </c>
      <c r="R284" t="s">
        <v>10749</v>
      </c>
      <c r="S284">
        <v>28694</v>
      </c>
      <c r="T284" t="s">
        <v>10749</v>
      </c>
      <c r="V284" t="s">
        <v>11903</v>
      </c>
      <c r="W284">
        <v>45514</v>
      </c>
      <c r="X284">
        <v>7970</v>
      </c>
      <c r="Y284" t="s">
        <v>10749</v>
      </c>
      <c r="Z284" t="s">
        <v>11904</v>
      </c>
      <c r="AA284" t="s">
        <v>5703</v>
      </c>
      <c r="AB284" t="s">
        <v>5703</v>
      </c>
      <c r="AC284" t="s">
        <v>10749</v>
      </c>
      <c r="AD284" t="s">
        <v>11904</v>
      </c>
      <c r="AE284">
        <v>8102</v>
      </c>
      <c r="AF284" t="s">
        <v>10749</v>
      </c>
      <c r="AG284">
        <v>5074</v>
      </c>
      <c r="AH284" t="s">
        <v>10749</v>
      </c>
      <c r="AL284" t="str">
        <f>IF(PLAYERIDMAP2[[#This Row],[POS]]="C",MAX(AL$1:AL283)+1,"")</f>
        <v/>
      </c>
      <c r="AM284" t="str">
        <f>IFERROR(INDEX(PLAYERIDMAP2[PLAYERNAME],MATCH(ROW()-ROW(AM$1),CATCHERS,0)),"")</f>
        <v/>
      </c>
      <c r="AN284" t="str">
        <f>IF(PLAYERIDMAP2[[#This Row],[POS]]="1B",MAX(AN$1:AN283)+1,"")</f>
        <v/>
      </c>
      <c r="AO284" t="str">
        <f>IFERROR(INDEX(PLAYERIDMAP2[PLAYERNAME],MATCH(ROW()-ROW(AO$1),FIRSTBASE,0)),"")</f>
        <v/>
      </c>
      <c r="AP284" t="str">
        <f>IF(PLAYERIDMAP2[[#This Row],[POS]]="2B",MAX(AP$1:AP283)+1,"")</f>
        <v/>
      </c>
      <c r="AQ284" t="str">
        <f>IFERROR(INDEX(PLAYERIDMAP2[PLAYERNAME],MATCH(ROW()-ROW(AQ$1),SECONDBASE,0)),"")</f>
        <v/>
      </c>
      <c r="AR284" t="str">
        <f>IF(PLAYERIDMAP2[[#This Row],[POS]]="3B",MAX(AR$1:AR283)+1,"")</f>
        <v/>
      </c>
      <c r="AS284" t="str">
        <f>IFERROR(INDEX(PLAYERIDMAP2[PLAYERNAME],MATCH(ROW()-ROW(AS$1),THIRDBASE,0)),"")</f>
        <v/>
      </c>
      <c r="AT284" t="str">
        <f>IF(PLAYERIDMAP2[[#This Row],[POS]]="SS",MAX(AT$1:AT283)+1,"")</f>
        <v/>
      </c>
      <c r="AU284" t="str">
        <f>IFERROR(INDEX(PLAYERIDMAP2[PLAYERNAME],MATCH(ROW()-ROW(AU$1),SHORTSTOP,0)),"")</f>
        <v/>
      </c>
      <c r="AV284" t="str">
        <f>IF(PLAYERIDMAP2[[#This Row],[POS]]="OF",MAX(AV$1:AV283)+1,"")</f>
        <v/>
      </c>
      <c r="AW284" t="str">
        <f>IFERROR(INDEX(PLAYERIDMAP2[PLAYERNAME],MATCH(ROW()-ROW(AW$1),OUTFIELD,0)),"")</f>
        <v>Steven Souza</v>
      </c>
      <c r="AX284" t="str">
        <f>IF(PLAYERIDMAP2[[#This Row],[POS]]&lt;&gt;"P",MAX(AX$1:AX283)+1,"")</f>
        <v/>
      </c>
      <c r="AY284" t="str">
        <f>IFERROR(INDEX(PLAYERIDMAP2[PLAYERNAME],MATCH(ROW()-ROW(AY$1),HITTERS,0)),"")</f>
        <v>Troy Glaus</v>
      </c>
      <c r="AZ284">
        <f>IF(PLAYERIDMAP2[[#This Row],[POS]]="P",MAX(AZ$1:AZ283)+1,"")</f>
        <v>135</v>
      </c>
      <c r="BA284" t="str">
        <f>IFERROR(INDEX(PLAYERIDMAP2[PLAYERNAME],MATCH(ROW()-ROW(BA$1),PITCHERS,0)),"")</f>
        <v>Javy Guerra</v>
      </c>
    </row>
    <row r="285" spans="1:53" x14ac:dyDescent="0.25">
      <c r="A285" t="s">
        <v>11905</v>
      </c>
      <c r="B285" t="s">
        <v>9056</v>
      </c>
      <c r="C285" s="1">
        <v>31913</v>
      </c>
      <c r="D285" t="s">
        <v>16922</v>
      </c>
      <c r="E285" t="s">
        <v>19307</v>
      </c>
      <c r="F285" t="s">
        <v>11176</v>
      </c>
      <c r="G285" t="s">
        <v>16838</v>
      </c>
      <c r="H285" t="s">
        <v>10988</v>
      </c>
      <c r="I285" t="s">
        <v>19308</v>
      </c>
      <c r="J285" t="s">
        <v>9056</v>
      </c>
      <c r="K285">
        <v>543031</v>
      </c>
      <c r="L285" t="s">
        <v>9056</v>
      </c>
      <c r="M285">
        <v>1995708</v>
      </c>
      <c r="N285" t="s">
        <v>9056</v>
      </c>
      <c r="O285" t="s">
        <v>11906</v>
      </c>
      <c r="P285" t="s">
        <v>11905</v>
      </c>
      <c r="Q285">
        <v>9278</v>
      </c>
      <c r="R285" t="s">
        <v>9056</v>
      </c>
      <c r="S285">
        <v>32578</v>
      </c>
      <c r="T285" t="s">
        <v>9056</v>
      </c>
      <c r="V285" t="s">
        <v>11907</v>
      </c>
      <c r="W285">
        <v>58155</v>
      </c>
      <c r="X285">
        <v>9278</v>
      </c>
      <c r="Y285" t="s">
        <v>9056</v>
      </c>
      <c r="Z285" t="s">
        <v>16427</v>
      </c>
      <c r="AA285" t="s">
        <v>5703</v>
      </c>
      <c r="AB285" t="s">
        <v>5703</v>
      </c>
      <c r="AD285" t="s">
        <v>16427</v>
      </c>
      <c r="AL285" t="str">
        <f>IF(PLAYERIDMAP2[[#This Row],[POS]]="C",MAX(AL$1:AL284)+1,"")</f>
        <v/>
      </c>
      <c r="AM285" t="str">
        <f>IFERROR(INDEX(PLAYERIDMAP2[PLAYERNAME],MATCH(ROW()-ROW(AM$1),CATCHERS,0)),"")</f>
        <v/>
      </c>
      <c r="AN285" t="str">
        <f>IF(PLAYERIDMAP2[[#This Row],[POS]]="1B",MAX(AN$1:AN284)+1,"")</f>
        <v/>
      </c>
      <c r="AO285" t="str">
        <f>IFERROR(INDEX(PLAYERIDMAP2[PLAYERNAME],MATCH(ROW()-ROW(AO$1),FIRSTBASE,0)),"")</f>
        <v/>
      </c>
      <c r="AP285" t="str">
        <f>IF(PLAYERIDMAP2[[#This Row],[POS]]="2B",MAX(AP$1:AP284)+1,"")</f>
        <v/>
      </c>
      <c r="AQ285" t="str">
        <f>IFERROR(INDEX(PLAYERIDMAP2[PLAYERNAME],MATCH(ROW()-ROW(AQ$1),SECONDBASE,0)),"")</f>
        <v/>
      </c>
      <c r="AR285" t="str">
        <f>IF(PLAYERIDMAP2[[#This Row],[POS]]="3B",MAX(AR$1:AR284)+1,"")</f>
        <v/>
      </c>
      <c r="AS285" t="str">
        <f>IFERROR(INDEX(PLAYERIDMAP2[PLAYERNAME],MATCH(ROW()-ROW(AS$1),THIRDBASE,0)),"")</f>
        <v/>
      </c>
      <c r="AT285" t="str">
        <f>IF(PLAYERIDMAP2[[#This Row],[POS]]="SS",MAX(AT$1:AT284)+1,"")</f>
        <v/>
      </c>
      <c r="AU285" t="str">
        <f>IFERROR(INDEX(PLAYERIDMAP2[PLAYERNAME],MATCH(ROW()-ROW(AU$1),SHORTSTOP,0)),"")</f>
        <v/>
      </c>
      <c r="AV285" t="str">
        <f>IF(PLAYERIDMAP2[[#This Row],[POS]]="OF",MAX(AV$1:AV284)+1,"")</f>
        <v/>
      </c>
      <c r="AW285" t="str">
        <f>IFERROR(INDEX(PLAYERIDMAP2[PLAYERNAME],MATCH(ROW()-ROW(AW$1),OUTFIELD,0)),"")</f>
        <v>Denard Span</v>
      </c>
      <c r="AX285" t="str">
        <f>IF(PLAYERIDMAP2[[#This Row],[POS]]&lt;&gt;"P",MAX(AX$1:AX284)+1,"")</f>
        <v/>
      </c>
      <c r="AY285" t="str">
        <f>IFERROR(INDEX(PLAYERIDMAP2[PLAYERNAME],MATCH(ROW()-ROW(AY$1),HITTERS,0)),"")</f>
        <v>Ryan Goins</v>
      </c>
      <c r="AZ285">
        <f>IF(PLAYERIDMAP2[[#This Row],[POS]]="P",MAX(AZ$1:AZ284)+1,"")</f>
        <v>136</v>
      </c>
      <c r="BA285" t="str">
        <f>IFERROR(INDEX(PLAYERIDMAP2[PLAYERNAME],MATCH(ROW()-ROW(BA$1),PITCHERS,0)),"")</f>
        <v>Matt Guerrier</v>
      </c>
    </row>
    <row r="286" spans="1:53" x14ac:dyDescent="0.25">
      <c r="A286" t="s">
        <v>11908</v>
      </c>
      <c r="B286" t="s">
        <v>10869</v>
      </c>
      <c r="C286" s="1">
        <v>32057</v>
      </c>
      <c r="D286" t="s">
        <v>16876</v>
      </c>
      <c r="E286" t="s">
        <v>18270</v>
      </c>
      <c r="F286" t="s">
        <v>11142</v>
      </c>
      <c r="G286" t="s">
        <v>14693</v>
      </c>
      <c r="H286" t="s">
        <v>10988</v>
      </c>
      <c r="I286" t="s">
        <v>18271</v>
      </c>
      <c r="J286" t="s">
        <v>10869</v>
      </c>
      <c r="K286">
        <v>502171</v>
      </c>
      <c r="L286" t="s">
        <v>10869</v>
      </c>
      <c r="M286">
        <v>1784973</v>
      </c>
      <c r="N286" t="s">
        <v>10869</v>
      </c>
      <c r="O286" t="s">
        <v>11909</v>
      </c>
      <c r="P286" t="s">
        <v>11908</v>
      </c>
      <c r="Q286">
        <v>8918</v>
      </c>
      <c r="R286" t="s">
        <v>10869</v>
      </c>
      <c r="S286">
        <v>31086</v>
      </c>
      <c r="T286" t="s">
        <v>10869</v>
      </c>
      <c r="V286" t="s">
        <v>11910</v>
      </c>
      <c r="W286">
        <v>50167</v>
      </c>
      <c r="X286">
        <v>8918</v>
      </c>
      <c r="Y286" t="s">
        <v>10869</v>
      </c>
      <c r="Z286" t="s">
        <v>11911</v>
      </c>
      <c r="AA286" t="s">
        <v>5703</v>
      </c>
      <c r="AB286" t="s">
        <v>5703</v>
      </c>
      <c r="AC286" t="s">
        <v>10869</v>
      </c>
      <c r="AD286" t="s">
        <v>11911</v>
      </c>
      <c r="AE286">
        <v>9504</v>
      </c>
      <c r="AL286" t="str">
        <f>IF(PLAYERIDMAP2[[#This Row],[POS]]="C",MAX(AL$1:AL285)+1,"")</f>
        <v/>
      </c>
      <c r="AM286" t="str">
        <f>IFERROR(INDEX(PLAYERIDMAP2[PLAYERNAME],MATCH(ROW()-ROW(AM$1),CATCHERS,0)),"")</f>
        <v/>
      </c>
      <c r="AN286" t="str">
        <f>IF(PLAYERIDMAP2[[#This Row],[POS]]="1B",MAX(AN$1:AN285)+1,"")</f>
        <v/>
      </c>
      <c r="AO286" t="str">
        <f>IFERROR(INDEX(PLAYERIDMAP2[PLAYERNAME],MATCH(ROW()-ROW(AO$1),FIRSTBASE,0)),"")</f>
        <v/>
      </c>
      <c r="AP286" t="str">
        <f>IF(PLAYERIDMAP2[[#This Row],[POS]]="2B",MAX(AP$1:AP285)+1,"")</f>
        <v/>
      </c>
      <c r="AQ286" t="str">
        <f>IFERROR(INDEX(PLAYERIDMAP2[PLAYERNAME],MATCH(ROW()-ROW(AQ$1),SECONDBASE,0)),"")</f>
        <v/>
      </c>
      <c r="AR286" t="str">
        <f>IF(PLAYERIDMAP2[[#This Row],[POS]]="3B",MAX(AR$1:AR285)+1,"")</f>
        <v/>
      </c>
      <c r="AS286" t="str">
        <f>IFERROR(INDEX(PLAYERIDMAP2[PLAYERNAME],MATCH(ROW()-ROW(AS$1),THIRDBASE,0)),"")</f>
        <v/>
      </c>
      <c r="AT286" t="str">
        <f>IF(PLAYERIDMAP2[[#This Row],[POS]]="SS",MAX(AT$1:AT285)+1,"")</f>
        <v/>
      </c>
      <c r="AU286" t="str">
        <f>IFERROR(INDEX(PLAYERIDMAP2[PLAYERNAME],MATCH(ROW()-ROW(AU$1),SHORTSTOP,0)),"")</f>
        <v/>
      </c>
      <c r="AV286" t="str">
        <f>IF(PLAYERIDMAP2[[#This Row],[POS]]="OF",MAX(AV$1:AV285)+1,"")</f>
        <v/>
      </c>
      <c r="AW286" t="str">
        <f>IFERROR(INDEX(PLAYERIDMAP2[PLAYERNAME],MATCH(ROW()-ROW(AW$1),OUTFIELD,0)),"")</f>
        <v>Ryan Spilborghs</v>
      </c>
      <c r="AX286" t="str">
        <f>IF(PLAYERIDMAP2[[#This Row],[POS]]&lt;&gt;"P",MAX(AX$1:AX285)+1,"")</f>
        <v/>
      </c>
      <c r="AY286" t="str">
        <f>IFERROR(INDEX(PLAYERIDMAP2[PLAYERNAME],MATCH(ROW()-ROW(AY$1),HITTERS,0)),"")</f>
        <v>Paul Goldschmidt</v>
      </c>
      <c r="AZ286">
        <f>IF(PLAYERIDMAP2[[#This Row],[POS]]="P",MAX(AZ$1:AZ285)+1,"")</f>
        <v>137</v>
      </c>
      <c r="BA286" t="str">
        <f>IFERROR(INDEX(PLAYERIDMAP2[PLAYERNAME],MATCH(ROW()-ROW(BA$1),PITCHERS,0)),"")</f>
        <v>Jeremy Guthrie</v>
      </c>
    </row>
    <row r="287" spans="1:53" x14ac:dyDescent="0.25">
      <c r="A287" t="s">
        <v>11916</v>
      </c>
      <c r="B287" t="s">
        <v>10193</v>
      </c>
      <c r="C287" s="1">
        <v>31009</v>
      </c>
      <c r="D287" t="s">
        <v>17322</v>
      </c>
      <c r="E287" t="s">
        <v>18674</v>
      </c>
      <c r="F287" t="s">
        <v>11119</v>
      </c>
      <c r="G287" t="s">
        <v>14693</v>
      </c>
      <c r="H287" t="s">
        <v>10988</v>
      </c>
      <c r="I287" t="s">
        <v>18675</v>
      </c>
      <c r="J287" t="s">
        <v>10193</v>
      </c>
      <c r="K287">
        <v>445193</v>
      </c>
      <c r="L287" t="s">
        <v>10193</v>
      </c>
      <c r="M287">
        <v>1769243</v>
      </c>
      <c r="N287" t="s">
        <v>10193</v>
      </c>
      <c r="O287" t="s">
        <v>11917</v>
      </c>
      <c r="P287" t="s">
        <v>11916</v>
      </c>
      <c r="Q287">
        <v>8814</v>
      </c>
      <c r="R287" t="s">
        <v>10193</v>
      </c>
      <c r="S287">
        <v>30958</v>
      </c>
      <c r="T287" t="s">
        <v>10193</v>
      </c>
      <c r="V287" t="s">
        <v>11918</v>
      </c>
      <c r="W287">
        <v>53058</v>
      </c>
      <c r="X287">
        <v>8814</v>
      </c>
      <c r="Y287" t="s">
        <v>10193</v>
      </c>
      <c r="Z287" t="s">
        <v>16428</v>
      </c>
      <c r="AA287" t="s">
        <v>5703</v>
      </c>
      <c r="AB287" t="s">
        <v>5703</v>
      </c>
      <c r="AD287" t="s">
        <v>16428</v>
      </c>
      <c r="AL287" t="str">
        <f>IF(PLAYERIDMAP2[[#This Row],[POS]]="C",MAX(AL$1:AL286)+1,"")</f>
        <v/>
      </c>
      <c r="AM287" t="str">
        <f>IFERROR(INDEX(PLAYERIDMAP2[PLAYERNAME],MATCH(ROW()-ROW(AM$1),CATCHERS,0)),"")</f>
        <v/>
      </c>
      <c r="AN287" t="str">
        <f>IF(PLAYERIDMAP2[[#This Row],[POS]]="1B",MAX(AN$1:AN286)+1,"")</f>
        <v/>
      </c>
      <c r="AO287" t="str">
        <f>IFERROR(INDEX(PLAYERIDMAP2[PLAYERNAME],MATCH(ROW()-ROW(AO$1),FIRSTBASE,0)),"")</f>
        <v/>
      </c>
      <c r="AP287" t="str">
        <f>IF(PLAYERIDMAP2[[#This Row],[POS]]="2B",MAX(AP$1:AP286)+1,"")</f>
        <v/>
      </c>
      <c r="AQ287" t="str">
        <f>IFERROR(INDEX(PLAYERIDMAP2[PLAYERNAME],MATCH(ROW()-ROW(AQ$1),SECONDBASE,0)),"")</f>
        <v/>
      </c>
      <c r="AR287" t="str">
        <f>IF(PLAYERIDMAP2[[#This Row],[POS]]="3B",MAX(AR$1:AR286)+1,"")</f>
        <v/>
      </c>
      <c r="AS287" t="str">
        <f>IFERROR(INDEX(PLAYERIDMAP2[PLAYERNAME],MATCH(ROW()-ROW(AS$1),THIRDBASE,0)),"")</f>
        <v/>
      </c>
      <c r="AT287" t="str">
        <f>IF(PLAYERIDMAP2[[#This Row],[POS]]="SS",MAX(AT$1:AT286)+1,"")</f>
        <v/>
      </c>
      <c r="AU287" t="str">
        <f>IFERROR(INDEX(PLAYERIDMAP2[PLAYERNAME],MATCH(ROW()-ROW(AU$1),SHORTSTOP,0)),"")</f>
        <v/>
      </c>
      <c r="AV287" t="str">
        <f>IF(PLAYERIDMAP2[[#This Row],[POS]]="OF",MAX(AV$1:AV286)+1,"")</f>
        <v/>
      </c>
      <c r="AW287" t="str">
        <f>IFERROR(INDEX(PLAYERIDMAP2[PLAYERNAME],MATCH(ROW()-ROW(AW$1),OUTFIELD,0)),"")</f>
        <v>George Springer</v>
      </c>
      <c r="AX287" t="str">
        <f>IF(PLAYERIDMAP2[[#This Row],[POS]]&lt;&gt;"P",MAX(AX$1:AX286)+1,"")</f>
        <v/>
      </c>
      <c r="AY287" t="str">
        <f>IFERROR(INDEX(PLAYERIDMAP2[PLAYERNAME],MATCH(ROW()-ROW(AY$1),HITTERS,0)),"")</f>
        <v>Jonny Gomes</v>
      </c>
      <c r="AZ287">
        <f>IF(PLAYERIDMAP2[[#This Row],[POS]]="P",MAX(AZ$1:AZ286)+1,"")</f>
        <v>138</v>
      </c>
      <c r="BA287" t="str">
        <f>IFERROR(INDEX(PLAYERIDMAP2[PLAYERNAME],MATCH(ROW()-ROW(BA$1),PITCHERS,0)),"")</f>
        <v>Nick Hagadone</v>
      </c>
    </row>
    <row r="288" spans="1:53" x14ac:dyDescent="0.25">
      <c r="A288" t="s">
        <v>11919</v>
      </c>
      <c r="B288" t="s">
        <v>5411</v>
      </c>
      <c r="C288" s="1">
        <v>31216</v>
      </c>
      <c r="D288" t="s">
        <v>16985</v>
      </c>
      <c r="E288" t="s">
        <v>18584</v>
      </c>
      <c r="F288" t="s">
        <v>11053</v>
      </c>
      <c r="G288" t="s">
        <v>16838</v>
      </c>
      <c r="H288" t="s">
        <v>10998</v>
      </c>
      <c r="I288" t="s">
        <v>18585</v>
      </c>
      <c r="K288">
        <v>458085</v>
      </c>
      <c r="L288" t="s">
        <v>5411</v>
      </c>
      <c r="M288">
        <v>1473575</v>
      </c>
      <c r="N288" t="s">
        <v>5411</v>
      </c>
      <c r="O288" t="s">
        <v>11920</v>
      </c>
      <c r="P288" t="s">
        <v>11919</v>
      </c>
      <c r="Q288">
        <v>8469</v>
      </c>
      <c r="R288" t="s">
        <v>5411</v>
      </c>
      <c r="S288">
        <v>29772</v>
      </c>
      <c r="T288" t="s">
        <v>5411</v>
      </c>
      <c r="V288" t="s">
        <v>11921</v>
      </c>
      <c r="W288">
        <v>51910</v>
      </c>
      <c r="X288">
        <v>8469</v>
      </c>
      <c r="Y288" t="s">
        <v>5411</v>
      </c>
      <c r="Z288" t="s">
        <v>11922</v>
      </c>
      <c r="AA288" t="s">
        <v>10958</v>
      </c>
      <c r="AB288" t="s">
        <v>5703</v>
      </c>
      <c r="AC288" t="s">
        <v>5411</v>
      </c>
      <c r="AD288" t="s">
        <v>11922</v>
      </c>
      <c r="AE288">
        <v>9324</v>
      </c>
      <c r="AF288" t="s">
        <v>5411</v>
      </c>
      <c r="AG288">
        <v>5151</v>
      </c>
      <c r="AH288" t="s">
        <v>5411</v>
      </c>
      <c r="AL288" t="str">
        <f>IF(PLAYERIDMAP2[[#This Row],[POS]]="C",MAX(AL$1:AL287)+1,"")</f>
        <v/>
      </c>
      <c r="AM288" t="str">
        <f>IFERROR(INDEX(PLAYERIDMAP2[PLAYERNAME],MATCH(ROW()-ROW(AM$1),CATCHERS,0)),"")</f>
        <v/>
      </c>
      <c r="AN288" t="str">
        <f>IF(PLAYERIDMAP2[[#This Row],[POS]]="1B",MAX(AN$1:AN287)+1,"")</f>
        <v/>
      </c>
      <c r="AO288" t="str">
        <f>IFERROR(INDEX(PLAYERIDMAP2[PLAYERNAME],MATCH(ROW()-ROW(AO$1),FIRSTBASE,0)),"")</f>
        <v/>
      </c>
      <c r="AP288" t="str">
        <f>IF(PLAYERIDMAP2[[#This Row],[POS]]="2B",MAX(AP$1:AP287)+1,"")</f>
        <v/>
      </c>
      <c r="AQ288" t="str">
        <f>IFERROR(INDEX(PLAYERIDMAP2[PLAYERNAME],MATCH(ROW()-ROW(AQ$1),SECONDBASE,0)),"")</f>
        <v/>
      </c>
      <c r="AR288" t="str">
        <f>IF(PLAYERIDMAP2[[#This Row],[POS]]="3B",MAX(AR$1:AR287)+1,"")</f>
        <v/>
      </c>
      <c r="AS288" t="str">
        <f>IFERROR(INDEX(PLAYERIDMAP2[PLAYERNAME],MATCH(ROW()-ROW(AS$1),THIRDBASE,0)),"")</f>
        <v/>
      </c>
      <c r="AT288" t="str">
        <f>IF(PLAYERIDMAP2[[#This Row],[POS]]="SS",MAX(AT$1:AT287)+1,"")</f>
        <v/>
      </c>
      <c r="AU288" t="str">
        <f>IFERROR(INDEX(PLAYERIDMAP2[PLAYERNAME],MATCH(ROW()-ROW(AU$1),SHORTSTOP,0)),"")</f>
        <v/>
      </c>
      <c r="AV288">
        <f>IF(PLAYERIDMAP2[[#This Row],[POS]]="OF",MAX(AV$1:AV287)+1,"")</f>
        <v>59</v>
      </c>
      <c r="AW288" t="str">
        <f>IFERROR(INDEX(PLAYERIDMAP2[PLAYERNAME],MATCH(ROW()-ROW(AW$1),OUTFIELD,0)),"")</f>
        <v>Giancarlo Stanton</v>
      </c>
      <c r="AX288">
        <f>IF(PLAYERIDMAP2[[#This Row],[POS]]&lt;&gt;"P",MAX(AX$1:AX287)+1,"")</f>
        <v>149</v>
      </c>
      <c r="AY288" t="str">
        <f>IFERROR(INDEX(PLAYERIDMAP2[PLAYERNAME],MATCH(ROW()-ROW(AY$1),HITTERS,0)),"")</f>
        <v>Yan Gomes</v>
      </c>
      <c r="AZ288" t="str">
        <f>IF(PLAYERIDMAP2[[#This Row],[POS]]="P",MAX(AZ$1:AZ287)+1,"")</f>
        <v/>
      </c>
      <c r="BA288" t="str">
        <f>IFERROR(INDEX(PLAYERIDMAP2[PLAYERNAME],MATCH(ROW()-ROW(BA$1),PITCHERS,0)),"")</f>
        <v>Jesse Hahn</v>
      </c>
    </row>
    <row r="289" spans="1:53" x14ac:dyDescent="0.25">
      <c r="A289" t="s">
        <v>11923</v>
      </c>
      <c r="B289" t="s">
        <v>10835</v>
      </c>
      <c r="C289" s="1">
        <v>30151</v>
      </c>
      <c r="D289" t="s">
        <v>18500</v>
      </c>
      <c r="E289" t="s">
        <v>18501</v>
      </c>
      <c r="F289" t="s">
        <v>11016</v>
      </c>
      <c r="G289" t="s">
        <v>11016</v>
      </c>
      <c r="H289" t="s">
        <v>10988</v>
      </c>
      <c r="I289" t="s">
        <v>18502</v>
      </c>
      <c r="J289" t="s">
        <v>10835</v>
      </c>
      <c r="K289">
        <v>457435</v>
      </c>
      <c r="L289" t="s">
        <v>10835</v>
      </c>
      <c r="M289">
        <v>1638998</v>
      </c>
      <c r="N289" t="s">
        <v>10835</v>
      </c>
      <c r="O289" t="s">
        <v>11924</v>
      </c>
      <c r="P289" t="s">
        <v>11923</v>
      </c>
      <c r="Q289">
        <v>8350</v>
      </c>
      <c r="R289" t="s">
        <v>10835</v>
      </c>
      <c r="S289">
        <v>29235</v>
      </c>
      <c r="T289" t="s">
        <v>10835</v>
      </c>
      <c r="V289" t="s">
        <v>11925</v>
      </c>
      <c r="W289">
        <v>45832</v>
      </c>
      <c r="X289">
        <v>8350</v>
      </c>
      <c r="Y289" t="s">
        <v>10835</v>
      </c>
      <c r="Z289" t="s">
        <v>11926</v>
      </c>
      <c r="AA289" t="s">
        <v>10958</v>
      </c>
      <c r="AB289" t="s">
        <v>10958</v>
      </c>
      <c r="AD289" t="s">
        <v>11926</v>
      </c>
      <c r="AF289" t="s">
        <v>10835</v>
      </c>
      <c r="AG289">
        <v>5422</v>
      </c>
      <c r="AL289" t="str">
        <f>IF(PLAYERIDMAP2[[#This Row],[POS]]="C",MAX(AL$1:AL288)+1,"")</f>
        <v/>
      </c>
      <c r="AM289" t="str">
        <f>IFERROR(INDEX(PLAYERIDMAP2[PLAYERNAME],MATCH(ROW()-ROW(AM$1),CATCHERS,0)),"")</f>
        <v/>
      </c>
      <c r="AN289" t="str">
        <f>IF(PLAYERIDMAP2[[#This Row],[POS]]="1B",MAX(AN$1:AN288)+1,"")</f>
        <v/>
      </c>
      <c r="AO289" t="str">
        <f>IFERROR(INDEX(PLAYERIDMAP2[PLAYERNAME],MATCH(ROW()-ROW(AO$1),FIRSTBASE,0)),"")</f>
        <v/>
      </c>
      <c r="AP289" t="str">
        <f>IF(PLAYERIDMAP2[[#This Row],[POS]]="2B",MAX(AP$1:AP288)+1,"")</f>
        <v/>
      </c>
      <c r="AQ289" t="str">
        <f>IFERROR(INDEX(PLAYERIDMAP2[PLAYERNAME],MATCH(ROW()-ROW(AQ$1),SECONDBASE,0)),"")</f>
        <v/>
      </c>
      <c r="AR289" t="str">
        <f>IF(PLAYERIDMAP2[[#This Row],[POS]]="3B",MAX(AR$1:AR288)+1,"")</f>
        <v/>
      </c>
      <c r="AS289" t="str">
        <f>IFERROR(INDEX(PLAYERIDMAP2[PLAYERNAME],MATCH(ROW()-ROW(AS$1),THIRDBASE,0)),"")</f>
        <v/>
      </c>
      <c r="AT289" t="str">
        <f>IF(PLAYERIDMAP2[[#This Row],[POS]]="SS",MAX(AT$1:AT288)+1,"")</f>
        <v/>
      </c>
      <c r="AU289" t="str">
        <f>IFERROR(INDEX(PLAYERIDMAP2[PLAYERNAME],MATCH(ROW()-ROW(AU$1),SHORTSTOP,0)),"")</f>
        <v/>
      </c>
      <c r="AV289" t="str">
        <f>IF(PLAYERIDMAP2[[#This Row],[POS]]="OF",MAX(AV$1:AV288)+1,"")</f>
        <v/>
      </c>
      <c r="AW289" t="str">
        <f>IFERROR(INDEX(PLAYERIDMAP2[PLAYERNAME],MATCH(ROW()-ROW(AW$1),OUTFIELD,0)),"")</f>
        <v>Bubba Starling</v>
      </c>
      <c r="AX289" t="str">
        <f>IF(PLAYERIDMAP2[[#This Row],[POS]]&lt;&gt;"P",MAX(AX$1:AX288)+1,"")</f>
        <v/>
      </c>
      <c r="AY289" t="str">
        <f>IFERROR(INDEX(PLAYERIDMAP2[PLAYERNAME],MATCH(ROW()-ROW(AY$1),HITTERS,0)),"")</f>
        <v>Carlos Gomez</v>
      </c>
      <c r="AZ289">
        <f>IF(PLAYERIDMAP2[[#This Row],[POS]]="P",MAX(AZ$1:AZ288)+1,"")</f>
        <v>139</v>
      </c>
      <c r="BA289" t="str">
        <f>IFERROR(INDEX(PLAYERIDMAP2[PLAYERNAME],MATCH(ROW()-ROW(BA$1),PITCHERS,0)),"")</f>
        <v>David Hale</v>
      </c>
    </row>
    <row r="290" spans="1:53" x14ac:dyDescent="0.25">
      <c r="A290" t="s">
        <v>11927</v>
      </c>
      <c r="B290" t="s">
        <v>5489</v>
      </c>
      <c r="C290" s="1">
        <v>30613</v>
      </c>
      <c r="D290" t="s">
        <v>16985</v>
      </c>
      <c r="E290" t="s">
        <v>18908</v>
      </c>
      <c r="F290" t="s">
        <v>11119</v>
      </c>
      <c r="G290" t="s">
        <v>14693</v>
      </c>
      <c r="H290" t="s">
        <v>11003</v>
      </c>
      <c r="I290" t="s">
        <v>18909</v>
      </c>
      <c r="J290" t="s">
        <v>5489</v>
      </c>
      <c r="K290">
        <v>499624</v>
      </c>
      <c r="L290" t="s">
        <v>5489</v>
      </c>
      <c r="M290">
        <v>2042867</v>
      </c>
      <c r="N290" t="s">
        <v>5489</v>
      </c>
      <c r="O290" t="s">
        <v>11928</v>
      </c>
      <c r="P290" t="s">
        <v>11927</v>
      </c>
      <c r="Q290">
        <v>9403</v>
      </c>
      <c r="R290" t="s">
        <v>5489</v>
      </c>
      <c r="S290">
        <v>32678</v>
      </c>
      <c r="T290" t="s">
        <v>5489</v>
      </c>
      <c r="V290" t="s">
        <v>11929</v>
      </c>
      <c r="W290">
        <v>100145</v>
      </c>
      <c r="X290">
        <v>9403</v>
      </c>
      <c r="Y290" t="s">
        <v>5489</v>
      </c>
      <c r="Z290" t="s">
        <v>11930</v>
      </c>
      <c r="AA290" t="s">
        <v>5703</v>
      </c>
      <c r="AB290" t="s">
        <v>5703</v>
      </c>
      <c r="AC290" t="s">
        <v>5489</v>
      </c>
      <c r="AD290" t="s">
        <v>11930</v>
      </c>
      <c r="AF290" t="s">
        <v>5489</v>
      </c>
      <c r="AG290">
        <v>38039</v>
      </c>
      <c r="AH290" t="s">
        <v>5489</v>
      </c>
      <c r="AL290" t="str">
        <f>IF(PLAYERIDMAP2[[#This Row],[POS]]="C",MAX(AL$1:AL289)+1,"")</f>
        <v/>
      </c>
      <c r="AM290" t="str">
        <f>IFERROR(INDEX(PLAYERIDMAP2[PLAYERNAME],MATCH(ROW()-ROW(AM$1),CATCHERS,0)),"")</f>
        <v/>
      </c>
      <c r="AN290">
        <f>IF(PLAYERIDMAP2[[#This Row],[POS]]="1B",MAX(AN$1:AN289)+1,"")</f>
        <v>17</v>
      </c>
      <c r="AO290" t="str">
        <f>IFERROR(INDEX(PLAYERIDMAP2[PLAYERNAME],MATCH(ROW()-ROW(AO$1),FIRSTBASE,0)),"")</f>
        <v/>
      </c>
      <c r="AP290" t="str">
        <f>IF(PLAYERIDMAP2[[#This Row],[POS]]="2B",MAX(AP$1:AP289)+1,"")</f>
        <v/>
      </c>
      <c r="AQ290" t="str">
        <f>IFERROR(INDEX(PLAYERIDMAP2[PLAYERNAME],MATCH(ROW()-ROW(AQ$1),SECONDBASE,0)),"")</f>
        <v/>
      </c>
      <c r="AR290" t="str">
        <f>IF(PLAYERIDMAP2[[#This Row],[POS]]="3B",MAX(AR$1:AR289)+1,"")</f>
        <v/>
      </c>
      <c r="AS290" t="str">
        <f>IFERROR(INDEX(PLAYERIDMAP2[PLAYERNAME],MATCH(ROW()-ROW(AS$1),THIRDBASE,0)),"")</f>
        <v/>
      </c>
      <c r="AT290" t="str">
        <f>IF(PLAYERIDMAP2[[#This Row],[POS]]="SS",MAX(AT$1:AT289)+1,"")</f>
        <v/>
      </c>
      <c r="AU290" t="str">
        <f>IFERROR(INDEX(PLAYERIDMAP2[PLAYERNAME],MATCH(ROW()-ROW(AU$1),SHORTSTOP,0)),"")</f>
        <v/>
      </c>
      <c r="AV290" t="str">
        <f>IF(PLAYERIDMAP2[[#This Row],[POS]]="OF",MAX(AV$1:AV289)+1,"")</f>
        <v/>
      </c>
      <c r="AW290" t="str">
        <f>IFERROR(INDEX(PLAYERIDMAP2[PLAYERNAME],MATCH(ROW()-ROW(AW$1),OUTFIELD,0)),"")</f>
        <v>Drew Stubbs</v>
      </c>
      <c r="AX290">
        <f>IF(PLAYERIDMAP2[[#This Row],[POS]]&lt;&gt;"P",MAX(AX$1:AX289)+1,"")</f>
        <v>150</v>
      </c>
      <c r="AY290" t="str">
        <f>IFERROR(INDEX(PLAYERIDMAP2[PLAYERNAME],MATCH(ROW()-ROW(AY$1),HITTERS,0)),"")</f>
        <v>Mauro Gomez</v>
      </c>
      <c r="AZ290" t="str">
        <f>IF(PLAYERIDMAP2[[#This Row],[POS]]="P",MAX(AZ$1:AZ289)+1,"")</f>
        <v/>
      </c>
      <c r="BA290" t="str">
        <f>IFERROR(INDEX(PLAYERIDMAP2[PLAYERNAME],MATCH(ROW()-ROW(BA$1),PITCHERS,0)),"")</f>
        <v>Roy Halladay</v>
      </c>
    </row>
    <row r="291" spans="1:53" x14ac:dyDescent="0.25">
      <c r="A291" t="s">
        <v>18797</v>
      </c>
      <c r="B291" t="s">
        <v>10393</v>
      </c>
      <c r="C291" s="1">
        <v>33608</v>
      </c>
      <c r="D291" t="s">
        <v>17266</v>
      </c>
      <c r="E291" t="s">
        <v>18798</v>
      </c>
      <c r="F291" t="s">
        <v>11373</v>
      </c>
      <c r="G291" t="s">
        <v>16838</v>
      </c>
      <c r="H291" t="s">
        <v>10988</v>
      </c>
      <c r="I291" t="s">
        <v>18799</v>
      </c>
      <c r="J291" t="s">
        <v>10393</v>
      </c>
      <c r="K291">
        <v>595918</v>
      </c>
      <c r="L291" t="s">
        <v>10393</v>
      </c>
      <c r="M291">
        <v>1839916</v>
      </c>
      <c r="N291" t="s">
        <v>10393</v>
      </c>
      <c r="P291" t="s">
        <v>18797</v>
      </c>
      <c r="Q291">
        <v>9638</v>
      </c>
      <c r="R291" t="s">
        <v>10393</v>
      </c>
      <c r="S291">
        <v>31595</v>
      </c>
      <c r="T291" t="s">
        <v>10393</v>
      </c>
      <c r="W291">
        <v>68086</v>
      </c>
      <c r="X291">
        <v>9638</v>
      </c>
      <c r="Y291" t="s">
        <v>10393</v>
      </c>
      <c r="Z291" t="s">
        <v>18800</v>
      </c>
      <c r="AA291" t="s">
        <v>5703</v>
      </c>
      <c r="AB291" t="s">
        <v>5703</v>
      </c>
      <c r="AD291" t="s">
        <v>18800</v>
      </c>
      <c r="AF291" t="s">
        <v>10393</v>
      </c>
      <c r="AG291">
        <v>52196</v>
      </c>
      <c r="AH291" t="s">
        <v>10393</v>
      </c>
      <c r="AL291" t="str">
        <f>IF(PLAYERIDMAP2[[#This Row],[POS]]="C",MAX(AL$1:AL290)+1,"")</f>
        <v/>
      </c>
      <c r="AM291" t="str">
        <f>IFERROR(INDEX(PLAYERIDMAP2[PLAYERNAME],MATCH(ROW()-ROW(AM$1),CATCHERS,0)),"")</f>
        <v/>
      </c>
      <c r="AN291" t="str">
        <f>IF(PLAYERIDMAP2[[#This Row],[POS]]="1B",MAX(AN$1:AN290)+1,"")</f>
        <v/>
      </c>
      <c r="AO291" t="str">
        <f>IFERROR(INDEX(PLAYERIDMAP2[PLAYERNAME],MATCH(ROW()-ROW(AO$1),FIRSTBASE,0)),"")</f>
        <v/>
      </c>
      <c r="AP291" t="str">
        <f>IF(PLAYERIDMAP2[[#This Row],[POS]]="2B",MAX(AP$1:AP290)+1,"")</f>
        <v/>
      </c>
      <c r="AQ291" t="str">
        <f>IFERROR(INDEX(PLAYERIDMAP2[PLAYERNAME],MATCH(ROW()-ROW(AQ$1),SECONDBASE,0)),"")</f>
        <v/>
      </c>
      <c r="AR291" t="str">
        <f>IF(PLAYERIDMAP2[[#This Row],[POS]]="3B",MAX(AR$1:AR290)+1,"")</f>
        <v/>
      </c>
      <c r="AS291" t="str">
        <f>IFERROR(INDEX(PLAYERIDMAP2[PLAYERNAME],MATCH(ROW()-ROW(AS$1),THIRDBASE,0)),"")</f>
        <v/>
      </c>
      <c r="AT291" t="str">
        <f>IF(PLAYERIDMAP2[[#This Row],[POS]]="SS",MAX(AT$1:AT290)+1,"")</f>
        <v/>
      </c>
      <c r="AU291" t="str">
        <f>IFERROR(INDEX(PLAYERIDMAP2[PLAYERNAME],MATCH(ROW()-ROW(AU$1),SHORTSTOP,0)),"")</f>
        <v/>
      </c>
      <c r="AV291" t="str">
        <f>IF(PLAYERIDMAP2[[#This Row],[POS]]="OF",MAX(AV$1:AV290)+1,"")</f>
        <v/>
      </c>
      <c r="AW291" t="str">
        <f>IFERROR(INDEX(PLAYERIDMAP2[PLAYERNAME],MATCH(ROW()-ROW(AW$1),OUTFIELD,0)),"")</f>
        <v>Ichiro Suzuki</v>
      </c>
      <c r="AX291" t="str">
        <f>IF(PLAYERIDMAP2[[#This Row],[POS]]&lt;&gt;"P",MAX(AX$1:AX290)+1,"")</f>
        <v/>
      </c>
      <c r="AY291" t="str">
        <f>IFERROR(INDEX(PLAYERIDMAP2[PLAYERNAME],MATCH(ROW()-ROW(AY$1),HITTERS,0)),"")</f>
        <v>Adrian Gonzalez</v>
      </c>
      <c r="AZ291">
        <f>IF(PLAYERIDMAP2[[#This Row],[POS]]="P",MAX(AZ$1:AZ290)+1,"")</f>
        <v>140</v>
      </c>
      <c r="BA291" t="str">
        <f>IFERROR(INDEX(PLAYERIDMAP2[PLAYERNAME],MATCH(ROW()-ROW(BA$1),PITCHERS,0)),"")</f>
        <v>Cole Hamels</v>
      </c>
    </row>
    <row r="292" spans="1:53" x14ac:dyDescent="0.25">
      <c r="A292" t="s">
        <v>11931</v>
      </c>
      <c r="B292" t="s">
        <v>10843</v>
      </c>
      <c r="C292" s="1">
        <v>33124</v>
      </c>
      <c r="D292" t="s">
        <v>19755</v>
      </c>
      <c r="E292" t="s">
        <v>18798</v>
      </c>
      <c r="F292" t="s">
        <v>11092</v>
      </c>
      <c r="G292" t="s">
        <v>16838</v>
      </c>
      <c r="H292" t="s">
        <v>10988</v>
      </c>
      <c r="I292" t="s">
        <v>19756</v>
      </c>
      <c r="J292" t="s">
        <v>10843</v>
      </c>
      <c r="K292">
        <v>543037</v>
      </c>
      <c r="L292" t="s">
        <v>10843</v>
      </c>
      <c r="M292">
        <v>1893753</v>
      </c>
      <c r="N292" t="s">
        <v>10843</v>
      </c>
      <c r="O292" t="s">
        <v>11932</v>
      </c>
      <c r="P292" t="s">
        <v>11931</v>
      </c>
      <c r="Q292">
        <v>9121</v>
      </c>
      <c r="R292" t="s">
        <v>10843</v>
      </c>
      <c r="S292">
        <v>32081</v>
      </c>
      <c r="T292" t="s">
        <v>10843</v>
      </c>
      <c r="V292" t="s">
        <v>11933</v>
      </c>
      <c r="W292">
        <v>65957</v>
      </c>
      <c r="X292">
        <v>9121</v>
      </c>
      <c r="Y292" t="s">
        <v>10843</v>
      </c>
      <c r="Z292" t="s">
        <v>11934</v>
      </c>
      <c r="AA292" t="s">
        <v>5703</v>
      </c>
      <c r="AB292" t="s">
        <v>5703</v>
      </c>
      <c r="AC292" t="s">
        <v>10843</v>
      </c>
      <c r="AD292" t="s">
        <v>11934</v>
      </c>
      <c r="AE292">
        <v>10510</v>
      </c>
      <c r="AF292" t="s">
        <v>10843</v>
      </c>
      <c r="AG292">
        <v>16956</v>
      </c>
      <c r="AH292" t="s">
        <v>10843</v>
      </c>
      <c r="AL292" t="str">
        <f>IF(PLAYERIDMAP2[[#This Row],[POS]]="C",MAX(AL$1:AL291)+1,"")</f>
        <v/>
      </c>
      <c r="AM292" t="str">
        <f>IFERROR(INDEX(PLAYERIDMAP2[PLAYERNAME],MATCH(ROW()-ROW(AM$1),CATCHERS,0)),"")</f>
        <v/>
      </c>
      <c r="AN292" t="str">
        <f>IF(PLAYERIDMAP2[[#This Row],[POS]]="1B",MAX(AN$1:AN291)+1,"")</f>
        <v/>
      </c>
      <c r="AO292" t="str">
        <f>IFERROR(INDEX(PLAYERIDMAP2[PLAYERNAME],MATCH(ROW()-ROW(AO$1),FIRSTBASE,0)),"")</f>
        <v/>
      </c>
      <c r="AP292" t="str">
        <f>IF(PLAYERIDMAP2[[#This Row],[POS]]="2B",MAX(AP$1:AP291)+1,"")</f>
        <v/>
      </c>
      <c r="AQ292" t="str">
        <f>IFERROR(INDEX(PLAYERIDMAP2[PLAYERNAME],MATCH(ROW()-ROW(AQ$1),SECONDBASE,0)),"")</f>
        <v/>
      </c>
      <c r="AR292" t="str">
        <f>IF(PLAYERIDMAP2[[#This Row],[POS]]="3B",MAX(AR$1:AR291)+1,"")</f>
        <v/>
      </c>
      <c r="AS292" t="str">
        <f>IFERROR(INDEX(PLAYERIDMAP2[PLAYERNAME],MATCH(ROW()-ROW(AS$1),THIRDBASE,0)),"")</f>
        <v/>
      </c>
      <c r="AT292" t="str">
        <f>IF(PLAYERIDMAP2[[#This Row],[POS]]="SS",MAX(AT$1:AT291)+1,"")</f>
        <v/>
      </c>
      <c r="AU292" t="str">
        <f>IFERROR(INDEX(PLAYERIDMAP2[PLAYERNAME],MATCH(ROW()-ROW(AU$1),SHORTSTOP,0)),"")</f>
        <v/>
      </c>
      <c r="AV292" t="str">
        <f>IF(PLAYERIDMAP2[[#This Row],[POS]]="OF",MAX(AV$1:AV291)+1,"")</f>
        <v/>
      </c>
      <c r="AW292" t="str">
        <f>IFERROR(INDEX(PLAYERIDMAP2[PLAYERNAME],MATCH(ROW()-ROW(AW$1),OUTFIELD,0)),"")</f>
        <v>Ryan Sweeney</v>
      </c>
      <c r="AX292" t="str">
        <f>IF(PLAYERIDMAP2[[#This Row],[POS]]&lt;&gt;"P",MAX(AX$1:AX291)+1,"")</f>
        <v/>
      </c>
      <c r="AY292" t="str">
        <f>IFERROR(INDEX(PLAYERIDMAP2[PLAYERNAME],MATCH(ROW()-ROW(AY$1),HITTERS,0)),"")</f>
        <v>Alex Gonzalez</v>
      </c>
      <c r="AZ292">
        <f>IF(PLAYERIDMAP2[[#This Row],[POS]]="P",MAX(AZ$1:AZ291)+1,"")</f>
        <v>141</v>
      </c>
      <c r="BA292" t="str">
        <f>IFERROR(INDEX(PLAYERIDMAP2[PLAYERNAME],MATCH(ROW()-ROW(BA$1),PITCHERS,0)),"")</f>
        <v>Jason Hammel</v>
      </c>
    </row>
    <row r="293" spans="1:53" x14ac:dyDescent="0.25">
      <c r="A293" t="s">
        <v>11935</v>
      </c>
      <c r="B293" t="s">
        <v>10236</v>
      </c>
      <c r="C293" s="1">
        <v>31506</v>
      </c>
      <c r="D293" t="s">
        <v>18734</v>
      </c>
      <c r="E293" t="s">
        <v>18735</v>
      </c>
      <c r="F293" t="s">
        <v>11138</v>
      </c>
      <c r="G293" t="s">
        <v>14693</v>
      </c>
      <c r="H293" t="s">
        <v>10988</v>
      </c>
      <c r="I293" t="s">
        <v>18736</v>
      </c>
      <c r="J293" t="s">
        <v>10236</v>
      </c>
      <c r="K293">
        <v>488786</v>
      </c>
      <c r="L293" t="s">
        <v>10236</v>
      </c>
      <c r="M293">
        <v>1793165</v>
      </c>
      <c r="N293" t="s">
        <v>10236</v>
      </c>
      <c r="O293" t="s">
        <v>11936</v>
      </c>
      <c r="P293" t="s">
        <v>11935</v>
      </c>
      <c r="Q293">
        <v>8909</v>
      </c>
      <c r="R293" t="s">
        <v>10236</v>
      </c>
      <c r="S293">
        <v>31115</v>
      </c>
      <c r="T293" t="s">
        <v>10236</v>
      </c>
      <c r="V293" t="s">
        <v>11937</v>
      </c>
      <c r="W293">
        <v>59223</v>
      </c>
      <c r="X293">
        <v>8909</v>
      </c>
      <c r="Y293" t="s">
        <v>10236</v>
      </c>
      <c r="Z293" t="s">
        <v>11938</v>
      </c>
      <c r="AA293" t="s">
        <v>5703</v>
      </c>
      <c r="AB293" t="s">
        <v>5703</v>
      </c>
      <c r="AD293" t="s">
        <v>11938</v>
      </c>
      <c r="AL293" t="str">
        <f>IF(PLAYERIDMAP2[[#This Row],[POS]]="C",MAX(AL$1:AL292)+1,"")</f>
        <v/>
      </c>
      <c r="AM293" t="str">
        <f>IFERROR(INDEX(PLAYERIDMAP2[PLAYERNAME],MATCH(ROW()-ROW(AM$1),CATCHERS,0)),"")</f>
        <v/>
      </c>
      <c r="AN293" t="str">
        <f>IF(PLAYERIDMAP2[[#This Row],[POS]]="1B",MAX(AN$1:AN292)+1,"")</f>
        <v/>
      </c>
      <c r="AO293" t="str">
        <f>IFERROR(INDEX(PLAYERIDMAP2[PLAYERNAME],MATCH(ROW()-ROW(AO$1),FIRSTBASE,0)),"")</f>
        <v/>
      </c>
      <c r="AP293" t="str">
        <f>IF(PLAYERIDMAP2[[#This Row],[POS]]="2B",MAX(AP$1:AP292)+1,"")</f>
        <v/>
      </c>
      <c r="AQ293" t="str">
        <f>IFERROR(INDEX(PLAYERIDMAP2[PLAYERNAME],MATCH(ROW()-ROW(AQ$1),SECONDBASE,0)),"")</f>
        <v/>
      </c>
      <c r="AR293" t="str">
        <f>IF(PLAYERIDMAP2[[#This Row],[POS]]="3B",MAX(AR$1:AR292)+1,"")</f>
        <v/>
      </c>
      <c r="AS293" t="str">
        <f>IFERROR(INDEX(PLAYERIDMAP2[PLAYERNAME],MATCH(ROW()-ROW(AS$1),THIRDBASE,0)),"")</f>
        <v/>
      </c>
      <c r="AT293" t="str">
        <f>IF(PLAYERIDMAP2[[#This Row],[POS]]="SS",MAX(AT$1:AT292)+1,"")</f>
        <v/>
      </c>
      <c r="AU293" t="str">
        <f>IFERROR(INDEX(PLAYERIDMAP2[PLAYERNAME],MATCH(ROW()-ROW(AU$1),SHORTSTOP,0)),"")</f>
        <v/>
      </c>
      <c r="AV293" t="str">
        <f>IF(PLAYERIDMAP2[[#This Row],[POS]]="OF",MAX(AV$1:AV292)+1,"")</f>
        <v/>
      </c>
      <c r="AW293" t="str">
        <f>IFERROR(INDEX(PLAYERIDMAP2[PLAYERNAME],MATCH(ROW()-ROW(AW$1),OUTFIELD,0)),"")</f>
        <v>Matt Szczur</v>
      </c>
      <c r="AX293" t="str">
        <f>IF(PLAYERIDMAP2[[#This Row],[POS]]&lt;&gt;"P",MAX(AX$1:AX292)+1,"")</f>
        <v/>
      </c>
      <c r="AY293" t="str">
        <f>IFERROR(INDEX(PLAYERIDMAP2[PLAYERNAME],MATCH(ROW()-ROW(AY$1),HITTERS,0)),"")</f>
        <v>Alberto Gonzalez</v>
      </c>
      <c r="AZ293">
        <f>IF(PLAYERIDMAP2[[#This Row],[POS]]="P",MAX(AZ$1:AZ292)+1,"")</f>
        <v>142</v>
      </c>
      <c r="BA293" t="str">
        <f>IFERROR(INDEX(PLAYERIDMAP2[PLAYERNAME],MATCH(ROW()-ROW(BA$1),PITCHERS,0)),"")</f>
        <v>Brad Hand</v>
      </c>
    </row>
    <row r="294" spans="1:53" x14ac:dyDescent="0.25">
      <c r="A294" t="s">
        <v>11939</v>
      </c>
      <c r="B294" t="s">
        <v>10593</v>
      </c>
      <c r="C294" s="1">
        <v>32741</v>
      </c>
      <c r="D294" t="s">
        <v>18137</v>
      </c>
      <c r="E294" t="s">
        <v>18644</v>
      </c>
      <c r="F294" t="s">
        <v>11138</v>
      </c>
      <c r="G294" t="s">
        <v>14693</v>
      </c>
      <c r="H294" t="s">
        <v>10988</v>
      </c>
      <c r="I294" t="s">
        <v>18645</v>
      </c>
      <c r="J294" t="s">
        <v>10593</v>
      </c>
      <c r="K294">
        <v>525768</v>
      </c>
      <c r="L294" t="s">
        <v>10593</v>
      </c>
      <c r="M294">
        <v>1671045</v>
      </c>
      <c r="N294" t="s">
        <v>10593</v>
      </c>
      <c r="O294" t="s">
        <v>11940</v>
      </c>
      <c r="P294" t="s">
        <v>11939</v>
      </c>
      <c r="Q294">
        <v>8888</v>
      </c>
      <c r="R294" t="s">
        <v>10593</v>
      </c>
      <c r="S294">
        <v>30995</v>
      </c>
      <c r="T294" t="s">
        <v>10593</v>
      </c>
      <c r="V294" t="s">
        <v>11941</v>
      </c>
      <c r="W294">
        <v>57679</v>
      </c>
      <c r="X294">
        <v>8888</v>
      </c>
      <c r="Y294" t="s">
        <v>10593</v>
      </c>
      <c r="Z294" t="s">
        <v>11942</v>
      </c>
      <c r="AA294" t="s">
        <v>10958</v>
      </c>
      <c r="AB294" t="s">
        <v>10958</v>
      </c>
      <c r="AD294" t="s">
        <v>11942</v>
      </c>
      <c r="AF294" t="s">
        <v>10593</v>
      </c>
      <c r="AG294">
        <v>13213</v>
      </c>
      <c r="AL294" t="str">
        <f>IF(PLAYERIDMAP2[[#This Row],[POS]]="C",MAX(AL$1:AL293)+1,"")</f>
        <v/>
      </c>
      <c r="AM294" t="str">
        <f>IFERROR(INDEX(PLAYERIDMAP2[PLAYERNAME],MATCH(ROW()-ROW(AM$1),CATCHERS,0)),"")</f>
        <v/>
      </c>
      <c r="AN294" t="str">
        <f>IF(PLAYERIDMAP2[[#This Row],[POS]]="1B",MAX(AN$1:AN293)+1,"")</f>
        <v/>
      </c>
      <c r="AO294" t="str">
        <f>IFERROR(INDEX(PLAYERIDMAP2[PLAYERNAME],MATCH(ROW()-ROW(AO$1),FIRSTBASE,0)),"")</f>
        <v/>
      </c>
      <c r="AP294" t="str">
        <f>IF(PLAYERIDMAP2[[#This Row],[POS]]="2B",MAX(AP$1:AP293)+1,"")</f>
        <v/>
      </c>
      <c r="AQ294" t="str">
        <f>IFERROR(INDEX(PLAYERIDMAP2[PLAYERNAME],MATCH(ROW()-ROW(AQ$1),SECONDBASE,0)),"")</f>
        <v/>
      </c>
      <c r="AR294" t="str">
        <f>IF(PLAYERIDMAP2[[#This Row],[POS]]="3B",MAX(AR$1:AR293)+1,"")</f>
        <v/>
      </c>
      <c r="AS294" t="str">
        <f>IFERROR(INDEX(PLAYERIDMAP2[PLAYERNAME],MATCH(ROW()-ROW(AS$1),THIRDBASE,0)),"")</f>
        <v/>
      </c>
      <c r="AT294" t="str">
        <f>IF(PLAYERIDMAP2[[#This Row],[POS]]="SS",MAX(AT$1:AT293)+1,"")</f>
        <v/>
      </c>
      <c r="AU294" t="str">
        <f>IFERROR(INDEX(PLAYERIDMAP2[PLAYERNAME],MATCH(ROW()-ROW(AU$1),SHORTSTOP,0)),"")</f>
        <v/>
      </c>
      <c r="AV294" t="str">
        <f>IF(PLAYERIDMAP2[[#This Row],[POS]]="OF",MAX(AV$1:AV293)+1,"")</f>
        <v/>
      </c>
      <c r="AW294" t="str">
        <f>IFERROR(INDEX(PLAYERIDMAP2[PLAYERNAME],MATCH(ROW()-ROW(AW$1),OUTFIELD,0)),"")</f>
        <v>Jose Tabata</v>
      </c>
      <c r="AX294" t="str">
        <f>IF(PLAYERIDMAP2[[#This Row],[POS]]&lt;&gt;"P",MAX(AX$1:AX293)+1,"")</f>
        <v/>
      </c>
      <c r="AY294" t="str">
        <f>IFERROR(INDEX(PLAYERIDMAP2[PLAYERNAME],MATCH(ROW()-ROW(AY$1),HITTERS,0)),"")</f>
        <v>Carlos Gonzalez</v>
      </c>
      <c r="AZ294">
        <f>IF(PLAYERIDMAP2[[#This Row],[POS]]="P",MAX(AZ$1:AZ293)+1,"")</f>
        <v>143</v>
      </c>
      <c r="BA294" t="str">
        <f>IFERROR(INDEX(PLAYERIDMAP2[PLAYERNAME],MATCH(ROW()-ROW(BA$1),PITCHERS,0)),"")</f>
        <v>Joel Hanrahan</v>
      </c>
    </row>
    <row r="295" spans="1:53" x14ac:dyDescent="0.25">
      <c r="A295" t="s">
        <v>20380</v>
      </c>
      <c r="B295" t="s">
        <v>5372</v>
      </c>
      <c r="C295" s="1">
        <v>33030</v>
      </c>
      <c r="D295" t="s">
        <v>16922</v>
      </c>
      <c r="E295" t="s">
        <v>18644</v>
      </c>
      <c r="F295" t="s">
        <v>11048</v>
      </c>
      <c r="G295" t="s">
        <v>14693</v>
      </c>
      <c r="H295" t="s">
        <v>10998</v>
      </c>
      <c r="I295" t="s">
        <v>20381</v>
      </c>
      <c r="J295" t="s">
        <v>5372</v>
      </c>
      <c r="K295">
        <v>607385</v>
      </c>
      <c r="L295" t="s">
        <v>5372</v>
      </c>
      <c r="S295">
        <v>32136</v>
      </c>
      <c r="T295" t="s">
        <v>5372</v>
      </c>
      <c r="Z295" t="s">
        <v>20382</v>
      </c>
      <c r="AA295" t="s">
        <v>10958</v>
      </c>
      <c r="AB295" t="s">
        <v>10958</v>
      </c>
      <c r="AD295" t="s">
        <v>20382</v>
      </c>
      <c r="AL295" t="str">
        <f>IF(PLAYERIDMAP2[[#This Row],[POS]]="C",MAX(AL$1:AL294)+1,"")</f>
        <v/>
      </c>
      <c r="AM295" t="str">
        <f>IFERROR(INDEX(PLAYERIDMAP2[PLAYERNAME],MATCH(ROW()-ROW(AM$1),CATCHERS,0)),"")</f>
        <v/>
      </c>
      <c r="AN295" t="str">
        <f>IF(PLAYERIDMAP2[[#This Row],[POS]]="1B",MAX(AN$1:AN294)+1,"")</f>
        <v/>
      </c>
      <c r="AO295" t="str">
        <f>IFERROR(INDEX(PLAYERIDMAP2[PLAYERNAME],MATCH(ROW()-ROW(AO$1),FIRSTBASE,0)),"")</f>
        <v/>
      </c>
      <c r="AP295" t="str">
        <f>IF(PLAYERIDMAP2[[#This Row],[POS]]="2B",MAX(AP$1:AP294)+1,"")</f>
        <v/>
      </c>
      <c r="AQ295" t="str">
        <f>IFERROR(INDEX(PLAYERIDMAP2[PLAYERNAME],MATCH(ROW()-ROW(AQ$1),SECONDBASE,0)),"")</f>
        <v/>
      </c>
      <c r="AR295" t="str">
        <f>IF(PLAYERIDMAP2[[#This Row],[POS]]="3B",MAX(AR$1:AR294)+1,"")</f>
        <v/>
      </c>
      <c r="AS295" t="str">
        <f>IFERROR(INDEX(PLAYERIDMAP2[PLAYERNAME],MATCH(ROW()-ROW(AS$1),THIRDBASE,0)),"")</f>
        <v/>
      </c>
      <c r="AT295" t="str">
        <f>IF(PLAYERIDMAP2[[#This Row],[POS]]="SS",MAX(AT$1:AT294)+1,"")</f>
        <v/>
      </c>
      <c r="AU295" t="str">
        <f>IFERROR(INDEX(PLAYERIDMAP2[PLAYERNAME],MATCH(ROW()-ROW(AU$1),SHORTSTOP,0)),"")</f>
        <v/>
      </c>
      <c r="AV295">
        <f>IF(PLAYERIDMAP2[[#This Row],[POS]]="OF",MAX(AV$1:AV294)+1,"")</f>
        <v>60</v>
      </c>
      <c r="AW295" t="str">
        <f>IFERROR(INDEX(PLAYERIDMAP2[PLAYERNAME],MATCH(ROW()-ROW(AW$1),OUTFIELD,0)),"")</f>
        <v>Oscar Taveras</v>
      </c>
      <c r="AX295">
        <f>IF(PLAYERIDMAP2[[#This Row],[POS]]&lt;&gt;"P",MAX(AX$1:AX294)+1,"")</f>
        <v>151</v>
      </c>
      <c r="AY295" t="str">
        <f>IFERROR(INDEX(PLAYERIDMAP2[PLAYERNAME],MATCH(ROW()-ROW(AY$1),HITTERS,0)),"")</f>
        <v>Marwin Gonzalez</v>
      </c>
      <c r="AZ295" t="str">
        <f>IF(PLAYERIDMAP2[[#This Row],[POS]]="P",MAX(AZ$1:AZ294)+1,"")</f>
        <v/>
      </c>
      <c r="BA295" t="str">
        <f>IFERROR(INDEX(PLAYERIDMAP2[PLAYERNAME],MATCH(ROW()-ROW(BA$1),PITCHERS,0)),"")</f>
        <v>Tommy Hanson</v>
      </c>
    </row>
    <row r="296" spans="1:53" x14ac:dyDescent="0.25">
      <c r="A296" t="s">
        <v>11943</v>
      </c>
      <c r="B296" t="s">
        <v>9273</v>
      </c>
      <c r="C296" s="1">
        <v>31450</v>
      </c>
      <c r="D296" t="s">
        <v>16890</v>
      </c>
      <c r="E296" t="s">
        <v>17318</v>
      </c>
      <c r="F296" t="s">
        <v>11115</v>
      </c>
      <c r="G296" t="s">
        <v>16838</v>
      </c>
      <c r="H296" t="s">
        <v>10988</v>
      </c>
      <c r="I296" t="s">
        <v>17319</v>
      </c>
      <c r="J296" t="s">
        <v>9273</v>
      </c>
      <c r="K296">
        <v>518567</v>
      </c>
      <c r="L296" t="s">
        <v>9273</v>
      </c>
      <c r="M296">
        <v>1784689</v>
      </c>
      <c r="N296" t="s">
        <v>9273</v>
      </c>
      <c r="O296" t="s">
        <v>11944</v>
      </c>
      <c r="P296" t="s">
        <v>11943</v>
      </c>
      <c r="Q296">
        <v>8904</v>
      </c>
      <c r="R296" t="s">
        <v>9273</v>
      </c>
      <c r="S296">
        <v>31090</v>
      </c>
      <c r="T296" t="s">
        <v>9273</v>
      </c>
      <c r="V296" t="s">
        <v>11945</v>
      </c>
      <c r="W296">
        <v>55734</v>
      </c>
      <c r="X296">
        <v>8904</v>
      </c>
      <c r="Y296" t="s">
        <v>9273</v>
      </c>
      <c r="Z296" t="s">
        <v>11946</v>
      </c>
      <c r="AA296" t="s">
        <v>5703</v>
      </c>
      <c r="AB296" t="s">
        <v>5703</v>
      </c>
      <c r="AC296" t="s">
        <v>9273</v>
      </c>
      <c r="AD296" t="s">
        <v>11946</v>
      </c>
      <c r="AE296">
        <v>10781</v>
      </c>
      <c r="AF296" t="s">
        <v>9273</v>
      </c>
      <c r="AG296">
        <v>13173</v>
      </c>
      <c r="AH296" t="s">
        <v>9273</v>
      </c>
      <c r="AL296" t="str">
        <f>IF(PLAYERIDMAP2[[#This Row],[POS]]="C",MAX(AL$1:AL295)+1,"")</f>
        <v/>
      </c>
      <c r="AM296" t="str">
        <f>IFERROR(INDEX(PLAYERIDMAP2[PLAYERNAME],MATCH(ROW()-ROW(AM$1),CATCHERS,0)),"")</f>
        <v/>
      </c>
      <c r="AN296" t="str">
        <f>IF(PLAYERIDMAP2[[#This Row],[POS]]="1B",MAX(AN$1:AN295)+1,"")</f>
        <v/>
      </c>
      <c r="AO296" t="str">
        <f>IFERROR(INDEX(PLAYERIDMAP2[PLAYERNAME],MATCH(ROW()-ROW(AO$1),FIRSTBASE,0)),"")</f>
        <v/>
      </c>
      <c r="AP296" t="str">
        <f>IF(PLAYERIDMAP2[[#This Row],[POS]]="2B",MAX(AP$1:AP295)+1,"")</f>
        <v/>
      </c>
      <c r="AQ296" t="str">
        <f>IFERROR(INDEX(PLAYERIDMAP2[PLAYERNAME],MATCH(ROW()-ROW(AQ$1),SECONDBASE,0)),"")</f>
        <v/>
      </c>
      <c r="AR296" t="str">
        <f>IF(PLAYERIDMAP2[[#This Row],[POS]]="3B",MAX(AR$1:AR295)+1,"")</f>
        <v/>
      </c>
      <c r="AS296" t="str">
        <f>IFERROR(INDEX(PLAYERIDMAP2[PLAYERNAME],MATCH(ROW()-ROW(AS$1),THIRDBASE,0)),"")</f>
        <v/>
      </c>
      <c r="AT296" t="str">
        <f>IF(PLAYERIDMAP2[[#This Row],[POS]]="SS",MAX(AT$1:AT295)+1,"")</f>
        <v/>
      </c>
      <c r="AU296" t="str">
        <f>IFERROR(INDEX(PLAYERIDMAP2[PLAYERNAME],MATCH(ROW()-ROW(AU$1),SHORTSTOP,0)),"")</f>
        <v/>
      </c>
      <c r="AV296" t="str">
        <f>IF(PLAYERIDMAP2[[#This Row],[POS]]="OF",MAX(AV$1:AV295)+1,"")</f>
        <v/>
      </c>
      <c r="AW296" t="str">
        <f>IFERROR(INDEX(PLAYERIDMAP2[PLAYERNAME],MATCH(ROW()-ROW(AW$1),OUTFIELD,0)),"")</f>
        <v>Michael Taylor</v>
      </c>
      <c r="AX296" t="str">
        <f>IF(PLAYERIDMAP2[[#This Row],[POS]]&lt;&gt;"P",MAX(AX$1:AX295)+1,"")</f>
        <v/>
      </c>
      <c r="AY296" t="str">
        <f>IFERROR(INDEX(PLAYERIDMAP2[PLAYERNAME],MATCH(ROW()-ROW(AY$1),HITTERS,0)),"")</f>
        <v>Alex Gordon</v>
      </c>
      <c r="AZ296">
        <f>IF(PLAYERIDMAP2[[#This Row],[POS]]="P",MAX(AZ$1:AZ295)+1,"")</f>
        <v>144</v>
      </c>
      <c r="BA296" t="str">
        <f>IFERROR(INDEX(PLAYERIDMAP2[PLAYERNAME],MATCH(ROW()-ROW(BA$1),PITCHERS,0)),"")</f>
        <v>J.A. Happ</v>
      </c>
    </row>
    <row r="297" spans="1:53" x14ac:dyDescent="0.25">
      <c r="A297" t="s">
        <v>16130</v>
      </c>
      <c r="B297" t="s">
        <v>9341</v>
      </c>
      <c r="C297" s="1">
        <v>32508</v>
      </c>
      <c r="D297" t="s">
        <v>16876</v>
      </c>
      <c r="E297" t="s">
        <v>20509</v>
      </c>
      <c r="F297" t="s">
        <v>11142</v>
      </c>
      <c r="G297" t="s">
        <v>14693</v>
      </c>
      <c r="H297" t="s">
        <v>10988</v>
      </c>
      <c r="I297" t="s">
        <v>20510</v>
      </c>
      <c r="J297" t="s">
        <v>9341</v>
      </c>
      <c r="K297">
        <v>517008</v>
      </c>
      <c r="L297" t="s">
        <v>9341</v>
      </c>
      <c r="M297">
        <v>1739607</v>
      </c>
      <c r="N297" t="s">
        <v>9341</v>
      </c>
      <c r="O297" t="s">
        <v>16131</v>
      </c>
      <c r="P297" t="s">
        <v>16130</v>
      </c>
      <c r="Q297">
        <v>9413</v>
      </c>
      <c r="S297">
        <v>31255</v>
      </c>
      <c r="T297" t="s">
        <v>9341</v>
      </c>
      <c r="V297" t="s">
        <v>16132</v>
      </c>
      <c r="W297">
        <v>55735</v>
      </c>
      <c r="X297">
        <v>9413</v>
      </c>
      <c r="Y297" t="s">
        <v>20511</v>
      </c>
      <c r="Z297" t="s">
        <v>16133</v>
      </c>
      <c r="AA297" t="s">
        <v>5703</v>
      </c>
      <c r="AB297" t="s">
        <v>5703</v>
      </c>
      <c r="AD297" t="s">
        <v>16133</v>
      </c>
      <c r="AE297">
        <v>11259</v>
      </c>
      <c r="AF297" t="s">
        <v>9341</v>
      </c>
      <c r="AG297">
        <v>16986</v>
      </c>
      <c r="AH297" t="s">
        <v>9341</v>
      </c>
      <c r="AL297" t="str">
        <f>IF(PLAYERIDMAP2[[#This Row],[POS]]="C",MAX(AL$1:AL296)+1,"")</f>
        <v/>
      </c>
      <c r="AM297" t="str">
        <f>IFERROR(INDEX(PLAYERIDMAP2[PLAYERNAME],MATCH(ROW()-ROW(AM$1),CATCHERS,0)),"")</f>
        <v/>
      </c>
      <c r="AN297" t="str">
        <f>IF(PLAYERIDMAP2[[#This Row],[POS]]="1B",MAX(AN$1:AN296)+1,"")</f>
        <v/>
      </c>
      <c r="AO297" t="str">
        <f>IFERROR(INDEX(PLAYERIDMAP2[PLAYERNAME],MATCH(ROW()-ROW(AO$1),FIRSTBASE,0)),"")</f>
        <v/>
      </c>
      <c r="AP297" t="str">
        <f>IF(PLAYERIDMAP2[[#This Row],[POS]]="2B",MAX(AP$1:AP296)+1,"")</f>
        <v/>
      </c>
      <c r="AQ297" t="str">
        <f>IFERROR(INDEX(PLAYERIDMAP2[PLAYERNAME],MATCH(ROW()-ROW(AQ$1),SECONDBASE,0)),"")</f>
        <v/>
      </c>
      <c r="AR297" t="str">
        <f>IF(PLAYERIDMAP2[[#This Row],[POS]]="3B",MAX(AR$1:AR296)+1,"")</f>
        <v/>
      </c>
      <c r="AS297" t="str">
        <f>IFERROR(INDEX(PLAYERIDMAP2[PLAYERNAME],MATCH(ROW()-ROW(AS$1),THIRDBASE,0)),"")</f>
        <v/>
      </c>
      <c r="AT297" t="str">
        <f>IF(PLAYERIDMAP2[[#This Row],[POS]]="SS",MAX(AT$1:AT296)+1,"")</f>
        <v/>
      </c>
      <c r="AU297" t="str">
        <f>IFERROR(INDEX(PLAYERIDMAP2[PLAYERNAME],MATCH(ROW()-ROW(AU$1),SHORTSTOP,0)),"")</f>
        <v/>
      </c>
      <c r="AV297" t="str">
        <f>IF(PLAYERIDMAP2[[#This Row],[POS]]="OF",MAX(AV$1:AV296)+1,"")</f>
        <v/>
      </c>
      <c r="AW297" t="str">
        <f>IFERROR(INDEX(PLAYERIDMAP2[PLAYERNAME],MATCH(ROW()-ROW(AW$1),OUTFIELD,0)),"")</f>
        <v>Blake Tekotte</v>
      </c>
      <c r="AX297" t="str">
        <f>IF(PLAYERIDMAP2[[#This Row],[POS]]&lt;&gt;"P",MAX(AX$1:AX296)+1,"")</f>
        <v/>
      </c>
      <c r="AY297" t="str">
        <f>IFERROR(INDEX(PLAYERIDMAP2[PLAYERNAME],MATCH(ROW()-ROW(AY$1),HITTERS,0)),"")</f>
        <v>Dee Gordon</v>
      </c>
      <c r="AZ297">
        <f>IF(PLAYERIDMAP2[[#This Row],[POS]]="P",MAX(AZ$1:AZ296)+1,"")</f>
        <v>145</v>
      </c>
      <c r="BA297" t="str">
        <f>IFERROR(INDEX(PLAYERIDMAP2[PLAYERNAME],MATCH(ROW()-ROW(BA$1),PITCHERS,0)),"")</f>
        <v>Aaron Harang</v>
      </c>
    </row>
    <row r="298" spans="1:53" x14ac:dyDescent="0.25">
      <c r="A298" t="s">
        <v>11947</v>
      </c>
      <c r="B298" t="s">
        <v>10456</v>
      </c>
      <c r="C298" s="1">
        <v>26808</v>
      </c>
      <c r="D298" t="s">
        <v>18479</v>
      </c>
      <c r="E298" t="s">
        <v>17476</v>
      </c>
      <c r="F298" t="s">
        <v>11302</v>
      </c>
      <c r="G298" t="s">
        <v>16838</v>
      </c>
      <c r="H298" t="s">
        <v>10988</v>
      </c>
      <c r="I298" t="s">
        <v>18480</v>
      </c>
      <c r="J298" t="s">
        <v>10456</v>
      </c>
      <c r="K298">
        <v>112526</v>
      </c>
      <c r="L298" t="s">
        <v>10456</v>
      </c>
      <c r="M298">
        <v>7525</v>
      </c>
      <c r="N298" t="s">
        <v>10456</v>
      </c>
      <c r="O298" t="s">
        <v>11948</v>
      </c>
      <c r="P298" t="s">
        <v>11947</v>
      </c>
      <c r="Q298">
        <v>5763</v>
      </c>
      <c r="R298" t="s">
        <v>10456</v>
      </c>
      <c r="S298">
        <v>3602</v>
      </c>
      <c r="T298" t="s">
        <v>10456</v>
      </c>
      <c r="V298" t="s">
        <v>11949</v>
      </c>
      <c r="W298">
        <v>395</v>
      </c>
      <c r="X298">
        <v>5763</v>
      </c>
      <c r="Y298" t="s">
        <v>10456</v>
      </c>
      <c r="Z298" t="s">
        <v>11950</v>
      </c>
      <c r="AA298" t="s">
        <v>5703</v>
      </c>
      <c r="AB298" t="s">
        <v>5703</v>
      </c>
      <c r="AC298" t="s">
        <v>10456</v>
      </c>
      <c r="AD298" t="s">
        <v>11950</v>
      </c>
      <c r="AE298">
        <v>5319</v>
      </c>
      <c r="AF298" t="s">
        <v>10456</v>
      </c>
      <c r="AG298">
        <v>5892</v>
      </c>
      <c r="AH298" t="s">
        <v>10456</v>
      </c>
      <c r="AL298" t="str">
        <f>IF(PLAYERIDMAP2[[#This Row],[POS]]="C",MAX(AL$1:AL297)+1,"")</f>
        <v/>
      </c>
      <c r="AM298" t="str">
        <f>IFERROR(INDEX(PLAYERIDMAP2[PLAYERNAME],MATCH(ROW()-ROW(AM$1),CATCHERS,0)),"")</f>
        <v/>
      </c>
      <c r="AN298" t="str">
        <f>IF(PLAYERIDMAP2[[#This Row],[POS]]="1B",MAX(AN$1:AN297)+1,"")</f>
        <v/>
      </c>
      <c r="AO298" t="str">
        <f>IFERROR(INDEX(PLAYERIDMAP2[PLAYERNAME],MATCH(ROW()-ROW(AO$1),FIRSTBASE,0)),"")</f>
        <v/>
      </c>
      <c r="AP298" t="str">
        <f>IF(PLAYERIDMAP2[[#This Row],[POS]]="2B",MAX(AP$1:AP297)+1,"")</f>
        <v/>
      </c>
      <c r="AQ298" t="str">
        <f>IFERROR(INDEX(PLAYERIDMAP2[PLAYERNAME],MATCH(ROW()-ROW(AQ$1),SECONDBASE,0)),"")</f>
        <v/>
      </c>
      <c r="AR298" t="str">
        <f>IF(PLAYERIDMAP2[[#This Row],[POS]]="3B",MAX(AR$1:AR297)+1,"")</f>
        <v/>
      </c>
      <c r="AS298" t="str">
        <f>IFERROR(INDEX(PLAYERIDMAP2[PLAYERNAME],MATCH(ROW()-ROW(AS$1),THIRDBASE,0)),"")</f>
        <v/>
      </c>
      <c r="AT298" t="str">
        <f>IF(PLAYERIDMAP2[[#This Row],[POS]]="SS",MAX(AT$1:AT297)+1,"")</f>
        <v/>
      </c>
      <c r="AU298" t="str">
        <f>IFERROR(INDEX(PLAYERIDMAP2[PLAYERNAME],MATCH(ROW()-ROW(AU$1),SHORTSTOP,0)),"")</f>
        <v/>
      </c>
      <c r="AV298" t="str">
        <f>IF(PLAYERIDMAP2[[#This Row],[POS]]="OF",MAX(AV$1:AV297)+1,"")</f>
        <v/>
      </c>
      <c r="AW298" t="str">
        <f>IFERROR(INDEX(PLAYERIDMAP2[PLAYERNAME],MATCH(ROW()-ROW(AW$1),OUTFIELD,0)),"")</f>
        <v>Eric Thames</v>
      </c>
      <c r="AX298" t="str">
        <f>IF(PLAYERIDMAP2[[#This Row],[POS]]&lt;&gt;"P",MAX(AX$1:AX297)+1,"")</f>
        <v/>
      </c>
      <c r="AY298" t="str">
        <f>IFERROR(INDEX(PLAYERIDMAP2[PLAYERNAME],MATCH(ROW()-ROW(AY$1),HITTERS,0)),"")</f>
        <v>Nick Gordon</v>
      </c>
      <c r="AZ298">
        <f>IF(PLAYERIDMAP2[[#This Row],[POS]]="P",MAX(AZ$1:AZ297)+1,"")</f>
        <v>146</v>
      </c>
      <c r="BA298" t="str">
        <f>IFERROR(INDEX(PLAYERIDMAP2[PLAYERNAME],MATCH(ROW()-ROW(BA$1),PITCHERS,0)),"")</f>
        <v>Rich Harden</v>
      </c>
    </row>
    <row r="299" spans="1:53" x14ac:dyDescent="0.25">
      <c r="A299" t="s">
        <v>16429</v>
      </c>
      <c r="B299" t="s">
        <v>5243</v>
      </c>
      <c r="C299" s="1">
        <v>32642</v>
      </c>
      <c r="D299" t="s">
        <v>17134</v>
      </c>
      <c r="E299" t="s">
        <v>17476</v>
      </c>
      <c r="F299" t="s">
        <v>11138</v>
      </c>
      <c r="G299" t="s">
        <v>14693</v>
      </c>
      <c r="H299" t="s">
        <v>5706</v>
      </c>
      <c r="I299" t="s">
        <v>17477</v>
      </c>
      <c r="J299" t="s">
        <v>5243</v>
      </c>
      <c r="K299">
        <v>518568</v>
      </c>
      <c r="L299" t="s">
        <v>5243</v>
      </c>
      <c r="M299">
        <v>1755280</v>
      </c>
      <c r="N299" t="s">
        <v>5243</v>
      </c>
      <c r="O299" t="s">
        <v>17478</v>
      </c>
      <c r="P299" t="s">
        <v>16429</v>
      </c>
      <c r="Q299">
        <v>9752</v>
      </c>
      <c r="R299" t="s">
        <v>5243</v>
      </c>
      <c r="S299">
        <v>31116</v>
      </c>
      <c r="T299" t="s">
        <v>5243</v>
      </c>
      <c r="V299" t="s">
        <v>17479</v>
      </c>
      <c r="W299">
        <v>65863</v>
      </c>
      <c r="X299">
        <v>9752</v>
      </c>
      <c r="Y299" t="s">
        <v>17480</v>
      </c>
      <c r="Z299" t="s">
        <v>16430</v>
      </c>
      <c r="AA299" t="s">
        <v>5703</v>
      </c>
      <c r="AB299" t="s">
        <v>5703</v>
      </c>
      <c r="AC299" t="s">
        <v>5243</v>
      </c>
      <c r="AD299" t="s">
        <v>16430</v>
      </c>
      <c r="AF299" t="s">
        <v>5243</v>
      </c>
      <c r="AG299">
        <v>13586</v>
      </c>
      <c r="AL299" t="str">
        <f>IF(PLAYERIDMAP2[[#This Row],[POS]]="C",MAX(AL$1:AL298)+1,"")</f>
        <v/>
      </c>
      <c r="AM299" t="str">
        <f>IFERROR(INDEX(PLAYERIDMAP2[PLAYERNAME],MATCH(ROW()-ROW(AM$1),CATCHERS,0)),"")</f>
        <v/>
      </c>
      <c r="AN299" t="str">
        <f>IF(PLAYERIDMAP2[[#This Row],[POS]]="1B",MAX(AN$1:AN298)+1,"")</f>
        <v/>
      </c>
      <c r="AO299" t="str">
        <f>IFERROR(INDEX(PLAYERIDMAP2[PLAYERNAME],MATCH(ROW()-ROW(AO$1),FIRSTBASE,0)),"")</f>
        <v/>
      </c>
      <c r="AP299">
        <f>IF(PLAYERIDMAP2[[#This Row],[POS]]="2B",MAX(AP$1:AP298)+1,"")</f>
        <v>19</v>
      </c>
      <c r="AQ299" t="str">
        <f>IFERROR(INDEX(PLAYERIDMAP2[PLAYERNAME],MATCH(ROW()-ROW(AQ$1),SECONDBASE,0)),"")</f>
        <v/>
      </c>
      <c r="AR299" t="str">
        <f>IF(PLAYERIDMAP2[[#This Row],[POS]]="3B",MAX(AR$1:AR298)+1,"")</f>
        <v/>
      </c>
      <c r="AS299" t="str">
        <f>IFERROR(INDEX(PLAYERIDMAP2[PLAYERNAME],MATCH(ROW()-ROW(AS$1),THIRDBASE,0)),"")</f>
        <v/>
      </c>
      <c r="AT299" t="str">
        <f>IF(PLAYERIDMAP2[[#This Row],[POS]]="SS",MAX(AT$1:AT298)+1,"")</f>
        <v/>
      </c>
      <c r="AU299" t="str">
        <f>IFERROR(INDEX(PLAYERIDMAP2[PLAYERNAME],MATCH(ROW()-ROW(AU$1),SHORTSTOP,0)),"")</f>
        <v/>
      </c>
      <c r="AV299" t="str">
        <f>IF(PLAYERIDMAP2[[#This Row],[POS]]="OF",MAX(AV$1:AV298)+1,"")</f>
        <v/>
      </c>
      <c r="AW299" t="str">
        <f>IFERROR(INDEX(PLAYERIDMAP2[PLAYERNAME],MATCH(ROW()-ROW(AW$1),OUTFIELD,0)),"")</f>
        <v>Trayce Thompson</v>
      </c>
      <c r="AX299">
        <f>IF(PLAYERIDMAP2[[#This Row],[POS]]&lt;&gt;"P",MAX(AX$1:AX298)+1,"")</f>
        <v>152</v>
      </c>
      <c r="AY299" t="str">
        <f>IFERROR(INDEX(PLAYERIDMAP2[PLAYERNAME],MATCH(ROW()-ROW(AY$1),HITTERS,0)),"")</f>
        <v>Terrance Gore</v>
      </c>
      <c r="AZ299" t="str">
        <f>IF(PLAYERIDMAP2[[#This Row],[POS]]="P",MAX(AZ$1:AZ298)+1,"")</f>
        <v/>
      </c>
      <c r="BA299" t="str">
        <f>IFERROR(INDEX(PLAYERIDMAP2[PLAYERNAME],MATCH(ROW()-ROW(BA$1),PITCHERS,0)),"")</f>
        <v>Dan Haren</v>
      </c>
    </row>
    <row r="300" spans="1:53" x14ac:dyDescent="0.25">
      <c r="A300" t="s">
        <v>11951</v>
      </c>
      <c r="B300" t="s">
        <v>4751</v>
      </c>
      <c r="C300" s="1">
        <v>31295</v>
      </c>
      <c r="D300" t="s">
        <v>16922</v>
      </c>
      <c r="E300" t="s">
        <v>19482</v>
      </c>
      <c r="F300" t="s">
        <v>11002</v>
      </c>
      <c r="G300" t="s">
        <v>14693</v>
      </c>
      <c r="H300" t="s">
        <v>10998</v>
      </c>
      <c r="I300" t="s">
        <v>19483</v>
      </c>
      <c r="J300" t="s">
        <v>4751</v>
      </c>
      <c r="K300">
        <v>502125</v>
      </c>
      <c r="L300" t="s">
        <v>4751</v>
      </c>
      <c r="M300">
        <v>1199445</v>
      </c>
      <c r="N300" t="s">
        <v>4751</v>
      </c>
      <c r="O300" t="s">
        <v>11952</v>
      </c>
      <c r="P300" t="s">
        <v>11951</v>
      </c>
      <c r="Q300">
        <v>8605</v>
      </c>
      <c r="R300" t="s">
        <v>4751</v>
      </c>
      <c r="S300">
        <v>28999</v>
      </c>
      <c r="T300" t="s">
        <v>4751</v>
      </c>
      <c r="V300" t="s">
        <v>11953</v>
      </c>
      <c r="W300">
        <v>50137</v>
      </c>
      <c r="X300">
        <v>8605</v>
      </c>
      <c r="Y300" t="s">
        <v>4751</v>
      </c>
      <c r="Z300" t="s">
        <v>11954</v>
      </c>
      <c r="AA300" t="s">
        <v>10958</v>
      </c>
      <c r="AB300" t="s">
        <v>10958</v>
      </c>
      <c r="AC300" t="s">
        <v>4751</v>
      </c>
      <c r="AD300" t="s">
        <v>11954</v>
      </c>
      <c r="AL300" t="str">
        <f>IF(PLAYERIDMAP2[[#This Row],[POS]]="C",MAX(AL$1:AL299)+1,"")</f>
        <v/>
      </c>
      <c r="AM300" t="str">
        <f>IFERROR(INDEX(PLAYERIDMAP2[PLAYERNAME],MATCH(ROW()-ROW(AM$1),CATCHERS,0)),"")</f>
        <v/>
      </c>
      <c r="AN300" t="str">
        <f>IF(PLAYERIDMAP2[[#This Row],[POS]]="1B",MAX(AN$1:AN299)+1,"")</f>
        <v/>
      </c>
      <c r="AO300" t="str">
        <f>IFERROR(INDEX(PLAYERIDMAP2[PLAYERNAME],MATCH(ROW()-ROW(AO$1),FIRSTBASE,0)),"")</f>
        <v/>
      </c>
      <c r="AP300" t="str">
        <f>IF(PLAYERIDMAP2[[#This Row],[POS]]="2B",MAX(AP$1:AP299)+1,"")</f>
        <v/>
      </c>
      <c r="AQ300" t="str">
        <f>IFERROR(INDEX(PLAYERIDMAP2[PLAYERNAME],MATCH(ROW()-ROW(AQ$1),SECONDBASE,0)),"")</f>
        <v/>
      </c>
      <c r="AR300" t="str">
        <f>IF(PLAYERIDMAP2[[#This Row],[POS]]="3B",MAX(AR$1:AR299)+1,"")</f>
        <v/>
      </c>
      <c r="AS300" t="str">
        <f>IFERROR(INDEX(PLAYERIDMAP2[PLAYERNAME],MATCH(ROW()-ROW(AS$1),THIRDBASE,0)),"")</f>
        <v/>
      </c>
      <c r="AT300" t="str">
        <f>IF(PLAYERIDMAP2[[#This Row],[POS]]="SS",MAX(AT$1:AT299)+1,"")</f>
        <v/>
      </c>
      <c r="AU300" t="str">
        <f>IFERROR(INDEX(PLAYERIDMAP2[PLAYERNAME],MATCH(ROW()-ROW(AU$1),SHORTSTOP,0)),"")</f>
        <v/>
      </c>
      <c r="AV300">
        <f>IF(PLAYERIDMAP2[[#This Row],[POS]]="OF",MAX(AV$1:AV299)+1,"")</f>
        <v>61</v>
      </c>
      <c r="AW300" t="str">
        <f>IFERROR(INDEX(PLAYERIDMAP2[PLAYERNAME],MATCH(ROW()-ROW(AW$1),OUTFIELD,0)),"")</f>
        <v>Steve Tolleson</v>
      </c>
      <c r="AX300">
        <f>IF(PLAYERIDMAP2[[#This Row],[POS]]&lt;&gt;"P",MAX(AX$1:AX299)+1,"")</f>
        <v>153</v>
      </c>
      <c r="AY300" t="str">
        <f>IFERROR(INDEX(PLAYERIDMAP2[PLAYERNAME],MATCH(ROW()-ROW(AY$1),HITTERS,0)),"")</f>
        <v>Anthony Gose</v>
      </c>
      <c r="AZ300" t="str">
        <f>IF(PLAYERIDMAP2[[#This Row],[POS]]="P",MAX(AZ$1:AZ299)+1,"")</f>
        <v/>
      </c>
      <c r="BA300" t="str">
        <f>IFERROR(INDEX(PLAYERIDMAP2[PLAYERNAME],MATCH(ROW()-ROW(BA$1),PITCHERS,0)),"")</f>
        <v>Lucas Harrell</v>
      </c>
    </row>
    <row r="301" spans="1:53" x14ac:dyDescent="0.25">
      <c r="A301" t="s">
        <v>19212</v>
      </c>
      <c r="B301" t="s">
        <v>1791</v>
      </c>
      <c r="C301" s="1">
        <v>34029</v>
      </c>
      <c r="D301" t="s">
        <v>16882</v>
      </c>
      <c r="E301" t="s">
        <v>19213</v>
      </c>
      <c r="F301" t="s">
        <v>11302</v>
      </c>
      <c r="G301" t="s">
        <v>16838</v>
      </c>
      <c r="H301" t="s">
        <v>10998</v>
      </c>
      <c r="I301" t="s">
        <v>19214</v>
      </c>
      <c r="J301" t="s">
        <v>1791</v>
      </c>
      <c r="K301">
        <v>624424</v>
      </c>
      <c r="L301" t="s">
        <v>1791</v>
      </c>
      <c r="M301">
        <v>2135247</v>
      </c>
      <c r="N301" t="s">
        <v>1791</v>
      </c>
      <c r="P301" t="s">
        <v>19212</v>
      </c>
      <c r="Q301">
        <v>9875</v>
      </c>
      <c r="R301" t="s">
        <v>1791</v>
      </c>
      <c r="S301">
        <v>33711</v>
      </c>
      <c r="T301" t="s">
        <v>1791</v>
      </c>
      <c r="W301">
        <v>101614</v>
      </c>
      <c r="X301">
        <v>9875</v>
      </c>
      <c r="Y301" t="s">
        <v>1791</v>
      </c>
      <c r="Z301" t="s">
        <v>19215</v>
      </c>
      <c r="AA301" t="s">
        <v>10958</v>
      </c>
      <c r="AB301" t="s">
        <v>5703</v>
      </c>
      <c r="AD301" t="s">
        <v>19215</v>
      </c>
      <c r="AL301" t="str">
        <f>IF(PLAYERIDMAP2[[#This Row],[POS]]="C",MAX(AL$1:AL300)+1,"")</f>
        <v/>
      </c>
      <c r="AM301" t="str">
        <f>IFERROR(INDEX(PLAYERIDMAP2[PLAYERNAME],MATCH(ROW()-ROW(AM$1),CATCHERS,0)),"")</f>
        <v/>
      </c>
      <c r="AN301" t="str">
        <f>IF(PLAYERIDMAP2[[#This Row],[POS]]="1B",MAX(AN$1:AN300)+1,"")</f>
        <v/>
      </c>
      <c r="AO301" t="str">
        <f>IFERROR(INDEX(PLAYERIDMAP2[PLAYERNAME],MATCH(ROW()-ROW(AO$1),FIRSTBASE,0)),"")</f>
        <v/>
      </c>
      <c r="AP301" t="str">
        <f>IF(PLAYERIDMAP2[[#This Row],[POS]]="2B",MAX(AP$1:AP300)+1,"")</f>
        <v/>
      </c>
      <c r="AQ301" t="str">
        <f>IFERROR(INDEX(PLAYERIDMAP2[PLAYERNAME],MATCH(ROW()-ROW(AQ$1),SECONDBASE,0)),"")</f>
        <v/>
      </c>
      <c r="AR301" t="str">
        <f>IF(PLAYERIDMAP2[[#This Row],[POS]]="3B",MAX(AR$1:AR300)+1,"")</f>
        <v/>
      </c>
      <c r="AS301" t="str">
        <f>IFERROR(INDEX(PLAYERIDMAP2[PLAYERNAME],MATCH(ROW()-ROW(AS$1),THIRDBASE,0)),"")</f>
        <v/>
      </c>
      <c r="AT301" t="str">
        <f>IF(PLAYERIDMAP2[[#This Row],[POS]]="SS",MAX(AT$1:AT300)+1,"")</f>
        <v/>
      </c>
      <c r="AU301" t="str">
        <f>IFERROR(INDEX(PLAYERIDMAP2[PLAYERNAME],MATCH(ROW()-ROW(AU$1),SHORTSTOP,0)),"")</f>
        <v/>
      </c>
      <c r="AV301">
        <f>IF(PLAYERIDMAP2[[#This Row],[POS]]="OF",MAX(AV$1:AV300)+1,"")</f>
        <v>62</v>
      </c>
      <c r="AW301" t="str">
        <f>IFERROR(INDEX(PLAYERIDMAP2[PLAYERNAME],MATCH(ROW()-ROW(AW$1),OUTFIELD,0)),"")</f>
        <v>Yasmany Tomas</v>
      </c>
      <c r="AX301">
        <f>IF(PLAYERIDMAP2[[#This Row],[POS]]&lt;&gt;"P",MAX(AX$1:AX300)+1,"")</f>
        <v>154</v>
      </c>
      <c r="AY301" t="str">
        <f>IFERROR(INDEX(PLAYERIDMAP2[PLAYERNAME],MATCH(ROW()-ROW(AY$1),HITTERS,0)),"")</f>
        <v>Tuffy Gosewisch</v>
      </c>
      <c r="AZ301" t="str">
        <f>IF(PLAYERIDMAP2[[#This Row],[POS]]="P",MAX(AZ$1:AZ300)+1,"")</f>
        <v/>
      </c>
      <c r="BA301" t="str">
        <f>IFERROR(INDEX(PLAYERIDMAP2[PLAYERNAME],MATCH(ROW()-ROW(BA$1),PITCHERS,0)),"")</f>
        <v>Matt Harrison</v>
      </c>
    </row>
    <row r="302" spans="1:53" x14ac:dyDescent="0.25">
      <c r="A302" t="s">
        <v>11955</v>
      </c>
      <c r="B302" t="s">
        <v>5063</v>
      </c>
      <c r="C302" s="1">
        <v>32171</v>
      </c>
      <c r="D302" t="s">
        <v>17481</v>
      </c>
      <c r="E302" t="s">
        <v>17482</v>
      </c>
      <c r="F302" t="s">
        <v>11077</v>
      </c>
      <c r="G302" t="s">
        <v>14693</v>
      </c>
      <c r="H302" t="s">
        <v>11110</v>
      </c>
      <c r="I302" t="s">
        <v>17483</v>
      </c>
      <c r="J302" t="s">
        <v>5063</v>
      </c>
      <c r="K302">
        <v>474233</v>
      </c>
      <c r="L302" t="s">
        <v>5063</v>
      </c>
      <c r="M302">
        <v>1479774</v>
      </c>
      <c r="N302" t="s">
        <v>5063</v>
      </c>
      <c r="O302" t="s">
        <v>11956</v>
      </c>
      <c r="P302" t="s">
        <v>11955</v>
      </c>
      <c r="Q302">
        <v>8825</v>
      </c>
      <c r="R302" t="s">
        <v>5063</v>
      </c>
      <c r="S302">
        <v>29316</v>
      </c>
      <c r="T302" t="s">
        <v>5063</v>
      </c>
      <c r="U302" t="s">
        <v>5063</v>
      </c>
      <c r="V302" t="s">
        <v>11957</v>
      </c>
      <c r="W302">
        <v>49755</v>
      </c>
      <c r="X302">
        <v>8825</v>
      </c>
      <c r="Y302" t="s">
        <v>5063</v>
      </c>
      <c r="Z302" t="s">
        <v>11958</v>
      </c>
      <c r="AA302" t="s">
        <v>11011</v>
      </c>
      <c r="AB302" t="s">
        <v>5703</v>
      </c>
      <c r="AC302" t="s">
        <v>5063</v>
      </c>
      <c r="AD302" t="s">
        <v>11958</v>
      </c>
      <c r="AE302">
        <v>9288</v>
      </c>
      <c r="AF302" t="s">
        <v>5063</v>
      </c>
      <c r="AG302">
        <v>12586</v>
      </c>
      <c r="AH302" t="s">
        <v>5063</v>
      </c>
      <c r="AL302">
        <f>IF(PLAYERIDMAP2[[#This Row],[POS]]="C",MAX(AL$1:AL301)+1,"")</f>
        <v>20</v>
      </c>
      <c r="AM302" t="str">
        <f>IFERROR(INDEX(PLAYERIDMAP2[PLAYERNAME],MATCH(ROW()-ROW(AM$1),CATCHERS,0)),"")</f>
        <v/>
      </c>
      <c r="AN302" t="str">
        <f>IF(PLAYERIDMAP2[[#This Row],[POS]]="1B",MAX(AN$1:AN301)+1,"")</f>
        <v/>
      </c>
      <c r="AO302" t="str">
        <f>IFERROR(INDEX(PLAYERIDMAP2[PLAYERNAME],MATCH(ROW()-ROW(AO$1),FIRSTBASE,0)),"")</f>
        <v/>
      </c>
      <c r="AP302" t="str">
        <f>IF(PLAYERIDMAP2[[#This Row],[POS]]="2B",MAX(AP$1:AP301)+1,"")</f>
        <v/>
      </c>
      <c r="AQ302" t="str">
        <f>IFERROR(INDEX(PLAYERIDMAP2[PLAYERNAME],MATCH(ROW()-ROW(AQ$1),SECONDBASE,0)),"")</f>
        <v/>
      </c>
      <c r="AR302" t="str">
        <f>IF(PLAYERIDMAP2[[#This Row],[POS]]="3B",MAX(AR$1:AR301)+1,"")</f>
        <v/>
      </c>
      <c r="AS302" t="str">
        <f>IFERROR(INDEX(PLAYERIDMAP2[PLAYERNAME],MATCH(ROW()-ROW(AS$1),THIRDBASE,0)),"")</f>
        <v/>
      </c>
      <c r="AT302" t="str">
        <f>IF(PLAYERIDMAP2[[#This Row],[POS]]="SS",MAX(AT$1:AT301)+1,"")</f>
        <v/>
      </c>
      <c r="AU302" t="str">
        <f>IFERROR(INDEX(PLAYERIDMAP2[PLAYERNAME],MATCH(ROW()-ROW(AU$1),SHORTSTOP,0)),"")</f>
        <v/>
      </c>
      <c r="AV302" t="str">
        <f>IF(PLAYERIDMAP2[[#This Row],[POS]]="OF",MAX(AV$1:AV301)+1,"")</f>
        <v/>
      </c>
      <c r="AW302" t="str">
        <f>IFERROR(INDEX(PLAYERIDMAP2[PLAYERNAME],MATCH(ROW()-ROW(AW$1),OUTFIELD,0)),"")</f>
        <v>Andres Torres</v>
      </c>
      <c r="AX302">
        <f>IF(PLAYERIDMAP2[[#This Row],[POS]]&lt;&gt;"P",MAX(AX$1:AX301)+1,"")</f>
        <v>155</v>
      </c>
      <c r="AY302" t="str">
        <f>IFERROR(INDEX(PLAYERIDMAP2[PLAYERNAME],MATCH(ROW()-ROW(AY$1),HITTERS,0)),"")</f>
        <v>Phil Gosselin</v>
      </c>
      <c r="AZ302" t="str">
        <f>IF(PLAYERIDMAP2[[#This Row],[POS]]="P",MAX(AZ$1:AZ301)+1,"")</f>
        <v/>
      </c>
      <c r="BA302" t="str">
        <f>IFERROR(INDEX(PLAYERIDMAP2[PLAYERNAME],MATCH(ROW()-ROW(BA$1),PITCHERS,0)),"")</f>
        <v>Will Harris</v>
      </c>
    </row>
    <row r="303" spans="1:53" x14ac:dyDescent="0.25">
      <c r="A303" t="s">
        <v>11959</v>
      </c>
      <c r="B303" t="s">
        <v>4764</v>
      </c>
      <c r="C303" s="1">
        <v>30560</v>
      </c>
      <c r="D303" t="s">
        <v>16850</v>
      </c>
      <c r="E303" t="s">
        <v>17785</v>
      </c>
      <c r="F303" t="s">
        <v>11068</v>
      </c>
      <c r="G303" t="s">
        <v>16838</v>
      </c>
      <c r="H303" t="s">
        <v>10998</v>
      </c>
      <c r="I303" t="s">
        <v>17786</v>
      </c>
      <c r="J303" t="s">
        <v>4764</v>
      </c>
      <c r="K303">
        <v>468429</v>
      </c>
      <c r="L303" t="s">
        <v>4764</v>
      </c>
      <c r="M303">
        <v>1208699</v>
      </c>
      <c r="N303" t="s">
        <v>4764</v>
      </c>
      <c r="O303" t="s">
        <v>11960</v>
      </c>
      <c r="P303" t="s">
        <v>11959</v>
      </c>
      <c r="Q303">
        <v>9001</v>
      </c>
      <c r="R303" t="s">
        <v>4764</v>
      </c>
      <c r="S303">
        <v>29367</v>
      </c>
      <c r="T303" t="s">
        <v>4764</v>
      </c>
      <c r="V303" t="s">
        <v>11961</v>
      </c>
      <c r="W303">
        <v>45885</v>
      </c>
      <c r="X303">
        <v>9001</v>
      </c>
      <c r="Y303" t="s">
        <v>4764</v>
      </c>
      <c r="Z303" t="s">
        <v>11962</v>
      </c>
      <c r="AA303" t="s">
        <v>10958</v>
      </c>
      <c r="AB303" t="s">
        <v>10958</v>
      </c>
      <c r="AC303" t="s">
        <v>4764</v>
      </c>
      <c r="AD303" t="s">
        <v>11962</v>
      </c>
      <c r="AL303" t="str">
        <f>IF(PLAYERIDMAP2[[#This Row],[POS]]="C",MAX(AL$1:AL302)+1,"")</f>
        <v/>
      </c>
      <c r="AM303" t="str">
        <f>IFERROR(INDEX(PLAYERIDMAP2[PLAYERNAME],MATCH(ROW()-ROW(AM$1),CATCHERS,0)),"")</f>
        <v/>
      </c>
      <c r="AN303" t="str">
        <f>IF(PLAYERIDMAP2[[#This Row],[POS]]="1B",MAX(AN$1:AN302)+1,"")</f>
        <v/>
      </c>
      <c r="AO303" t="str">
        <f>IFERROR(INDEX(PLAYERIDMAP2[PLAYERNAME],MATCH(ROW()-ROW(AO$1),FIRSTBASE,0)),"")</f>
        <v/>
      </c>
      <c r="AP303" t="str">
        <f>IF(PLAYERIDMAP2[[#This Row],[POS]]="2B",MAX(AP$1:AP302)+1,"")</f>
        <v/>
      </c>
      <c r="AQ303" t="str">
        <f>IFERROR(INDEX(PLAYERIDMAP2[PLAYERNAME],MATCH(ROW()-ROW(AQ$1),SECONDBASE,0)),"")</f>
        <v/>
      </c>
      <c r="AR303" t="str">
        <f>IF(PLAYERIDMAP2[[#This Row],[POS]]="3B",MAX(AR$1:AR302)+1,"")</f>
        <v/>
      </c>
      <c r="AS303" t="str">
        <f>IFERROR(INDEX(PLAYERIDMAP2[PLAYERNAME],MATCH(ROW()-ROW(AS$1),THIRDBASE,0)),"")</f>
        <v/>
      </c>
      <c r="AT303" t="str">
        <f>IF(PLAYERIDMAP2[[#This Row],[POS]]="SS",MAX(AT$1:AT302)+1,"")</f>
        <v/>
      </c>
      <c r="AU303" t="str">
        <f>IFERROR(INDEX(PLAYERIDMAP2[PLAYERNAME],MATCH(ROW()-ROW(AU$1),SHORTSTOP,0)),"")</f>
        <v/>
      </c>
      <c r="AV303">
        <f>IF(PLAYERIDMAP2[[#This Row],[POS]]="OF",MAX(AV$1:AV302)+1,"")</f>
        <v>63</v>
      </c>
      <c r="AW303" t="str">
        <f>IFERROR(INDEX(PLAYERIDMAP2[PLAYERNAME],MATCH(ROW()-ROW(AW$1),OUTFIELD,0)),"")</f>
        <v>Mike Trout</v>
      </c>
      <c r="AX303">
        <f>IF(PLAYERIDMAP2[[#This Row],[POS]]&lt;&gt;"P",MAX(AX$1:AX302)+1,"")</f>
        <v>156</v>
      </c>
      <c r="AY303" t="str">
        <f>IFERROR(INDEX(PLAYERIDMAP2[PLAYERNAME],MATCH(ROW()-ROW(AY$1),HITTERS,0)),"")</f>
        <v>Curtis Granderson</v>
      </c>
      <c r="AZ303" t="str">
        <f>IF(PLAYERIDMAP2[[#This Row],[POS]]="P",MAX(AZ$1:AZ302)+1,"")</f>
        <v/>
      </c>
      <c r="BA303" t="str">
        <f>IFERROR(INDEX(PLAYERIDMAP2[PLAYERNAME],MATCH(ROW()-ROW(BA$1),PITCHERS,0)),"")</f>
        <v>Hunter Harvey</v>
      </c>
    </row>
    <row r="304" spans="1:53" x14ac:dyDescent="0.25">
      <c r="A304" t="s">
        <v>11963</v>
      </c>
      <c r="B304" t="s">
        <v>10904</v>
      </c>
      <c r="C304" s="1">
        <v>26273</v>
      </c>
      <c r="D304" t="s">
        <v>16850</v>
      </c>
      <c r="E304" t="s">
        <v>17572</v>
      </c>
      <c r="F304" t="s">
        <v>11016</v>
      </c>
      <c r="G304" t="s">
        <v>11016</v>
      </c>
      <c r="H304" t="s">
        <v>10988</v>
      </c>
      <c r="I304" t="s">
        <v>17573</v>
      </c>
      <c r="K304">
        <v>425747</v>
      </c>
      <c r="M304">
        <v>389780</v>
      </c>
      <c r="N304" t="s">
        <v>10904</v>
      </c>
      <c r="O304" t="s">
        <v>16134</v>
      </c>
      <c r="P304" t="s">
        <v>11963</v>
      </c>
      <c r="S304">
        <v>5373</v>
      </c>
      <c r="T304" t="s">
        <v>10904</v>
      </c>
      <c r="V304" t="s">
        <v>16135</v>
      </c>
      <c r="W304">
        <v>16641</v>
      </c>
      <c r="AA304" t="s">
        <v>5703</v>
      </c>
      <c r="AB304" t="s">
        <v>5703</v>
      </c>
      <c r="AD304" t="s">
        <v>16431</v>
      </c>
      <c r="AL304" t="str">
        <f>IF(PLAYERIDMAP2[[#This Row],[POS]]="C",MAX(AL$1:AL303)+1,"")</f>
        <v/>
      </c>
      <c r="AM304" t="str">
        <f>IFERROR(INDEX(PLAYERIDMAP2[PLAYERNAME],MATCH(ROW()-ROW(AM$1),CATCHERS,0)),"")</f>
        <v/>
      </c>
      <c r="AN304" t="str">
        <f>IF(PLAYERIDMAP2[[#This Row],[POS]]="1B",MAX(AN$1:AN303)+1,"")</f>
        <v/>
      </c>
      <c r="AO304" t="str">
        <f>IFERROR(INDEX(PLAYERIDMAP2[PLAYERNAME],MATCH(ROW()-ROW(AO$1),FIRSTBASE,0)),"")</f>
        <v/>
      </c>
      <c r="AP304" t="str">
        <f>IF(PLAYERIDMAP2[[#This Row],[POS]]="2B",MAX(AP$1:AP303)+1,"")</f>
        <v/>
      </c>
      <c r="AQ304" t="str">
        <f>IFERROR(INDEX(PLAYERIDMAP2[PLAYERNAME],MATCH(ROW()-ROW(AQ$1),SECONDBASE,0)),"")</f>
        <v/>
      </c>
      <c r="AR304" t="str">
        <f>IF(PLAYERIDMAP2[[#This Row],[POS]]="3B",MAX(AR$1:AR303)+1,"")</f>
        <v/>
      </c>
      <c r="AS304" t="str">
        <f>IFERROR(INDEX(PLAYERIDMAP2[PLAYERNAME],MATCH(ROW()-ROW(AS$1),THIRDBASE,0)),"")</f>
        <v/>
      </c>
      <c r="AT304" t="str">
        <f>IF(PLAYERIDMAP2[[#This Row],[POS]]="SS",MAX(AT$1:AT303)+1,"")</f>
        <v/>
      </c>
      <c r="AU304" t="str">
        <f>IFERROR(INDEX(PLAYERIDMAP2[PLAYERNAME],MATCH(ROW()-ROW(AU$1),SHORTSTOP,0)),"")</f>
        <v/>
      </c>
      <c r="AV304" t="str">
        <f>IF(PLAYERIDMAP2[[#This Row],[POS]]="OF",MAX(AV$1:AV303)+1,"")</f>
        <v/>
      </c>
      <c r="AW304" t="str">
        <f>IFERROR(INDEX(PLAYERIDMAP2[PLAYERNAME],MATCH(ROW()-ROW(AW$1),OUTFIELD,0)),"")</f>
        <v>Mark Trumbo</v>
      </c>
      <c r="AX304" t="str">
        <f>IF(PLAYERIDMAP2[[#This Row],[POS]]&lt;&gt;"P",MAX(AX$1:AX303)+1,"")</f>
        <v/>
      </c>
      <c r="AY304" t="str">
        <f>IFERROR(INDEX(PLAYERIDMAP2[PLAYERNAME],MATCH(ROW()-ROW(AY$1),HITTERS,0)),"")</f>
        <v>Yasmani Grandal</v>
      </c>
      <c r="AZ304">
        <f>IF(PLAYERIDMAP2[[#This Row],[POS]]="P",MAX(AZ$1:AZ303)+1,"")</f>
        <v>147</v>
      </c>
      <c r="BA304" t="str">
        <f>IFERROR(INDEX(PLAYERIDMAP2[PLAYERNAME],MATCH(ROW()-ROW(BA$1),PITCHERS,0)),"")</f>
        <v>Matt Harvey</v>
      </c>
    </row>
    <row r="305" spans="1:53" x14ac:dyDescent="0.25">
      <c r="A305" t="s">
        <v>11964</v>
      </c>
      <c r="B305" t="s">
        <v>9794</v>
      </c>
      <c r="C305" s="1">
        <v>28894</v>
      </c>
      <c r="D305" t="s">
        <v>18409</v>
      </c>
      <c r="E305" t="s">
        <v>18983</v>
      </c>
      <c r="F305" t="s">
        <v>11258</v>
      </c>
      <c r="G305" t="s">
        <v>14693</v>
      </c>
      <c r="H305" t="s">
        <v>10988</v>
      </c>
      <c r="I305" t="s">
        <v>18984</v>
      </c>
      <c r="K305">
        <v>346871</v>
      </c>
      <c r="L305" t="s">
        <v>9794</v>
      </c>
      <c r="M305">
        <v>212014</v>
      </c>
      <c r="N305" t="s">
        <v>9794</v>
      </c>
      <c r="O305" t="s">
        <v>11965</v>
      </c>
      <c r="P305" t="s">
        <v>11964</v>
      </c>
      <c r="Q305">
        <v>6981</v>
      </c>
      <c r="R305" t="s">
        <v>9794</v>
      </c>
      <c r="S305">
        <v>4762</v>
      </c>
      <c r="T305" t="s">
        <v>9794</v>
      </c>
      <c r="V305" t="s">
        <v>11966</v>
      </c>
      <c r="W305">
        <v>821</v>
      </c>
      <c r="X305">
        <v>6981</v>
      </c>
      <c r="Y305" t="s">
        <v>9794</v>
      </c>
      <c r="Z305" t="s">
        <v>16432</v>
      </c>
      <c r="AA305" t="s">
        <v>5703</v>
      </c>
      <c r="AB305" t="s">
        <v>5703</v>
      </c>
      <c r="AD305" t="s">
        <v>16432</v>
      </c>
      <c r="AL305" t="str">
        <f>IF(PLAYERIDMAP2[[#This Row],[POS]]="C",MAX(AL$1:AL304)+1,"")</f>
        <v/>
      </c>
      <c r="AM305" t="str">
        <f>IFERROR(INDEX(PLAYERIDMAP2[PLAYERNAME],MATCH(ROW()-ROW(AM$1),CATCHERS,0)),"")</f>
        <v/>
      </c>
      <c r="AN305" t="str">
        <f>IF(PLAYERIDMAP2[[#This Row],[POS]]="1B",MAX(AN$1:AN304)+1,"")</f>
        <v/>
      </c>
      <c r="AO305" t="str">
        <f>IFERROR(INDEX(PLAYERIDMAP2[PLAYERNAME],MATCH(ROW()-ROW(AO$1),FIRSTBASE,0)),"")</f>
        <v/>
      </c>
      <c r="AP305" t="str">
        <f>IF(PLAYERIDMAP2[[#This Row],[POS]]="2B",MAX(AP$1:AP304)+1,"")</f>
        <v/>
      </c>
      <c r="AQ305" t="str">
        <f>IFERROR(INDEX(PLAYERIDMAP2[PLAYERNAME],MATCH(ROW()-ROW(AQ$1),SECONDBASE,0)),"")</f>
        <v/>
      </c>
      <c r="AR305" t="str">
        <f>IF(PLAYERIDMAP2[[#This Row],[POS]]="3B",MAX(AR$1:AR304)+1,"")</f>
        <v/>
      </c>
      <c r="AS305" t="str">
        <f>IFERROR(INDEX(PLAYERIDMAP2[PLAYERNAME],MATCH(ROW()-ROW(AS$1),THIRDBASE,0)),"")</f>
        <v/>
      </c>
      <c r="AT305" t="str">
        <f>IF(PLAYERIDMAP2[[#This Row],[POS]]="SS",MAX(AT$1:AT304)+1,"")</f>
        <v/>
      </c>
      <c r="AU305" t="str">
        <f>IFERROR(INDEX(PLAYERIDMAP2[PLAYERNAME],MATCH(ROW()-ROW(AU$1),SHORTSTOP,0)),"")</f>
        <v/>
      </c>
      <c r="AV305" t="str">
        <f>IF(PLAYERIDMAP2[[#This Row],[POS]]="OF",MAX(AV$1:AV304)+1,"")</f>
        <v/>
      </c>
      <c r="AW305" t="str">
        <f>IFERROR(INDEX(PLAYERIDMAP2[PLAYERNAME],MATCH(ROW()-ROW(AW$1),OUTFIELD,0)),"")</f>
        <v>Preston Tucker</v>
      </c>
      <c r="AX305" t="str">
        <f>IF(PLAYERIDMAP2[[#This Row],[POS]]&lt;&gt;"P",MAX(AX$1:AX304)+1,"")</f>
        <v/>
      </c>
      <c r="AY305" t="str">
        <f>IFERROR(INDEX(PLAYERIDMAP2[PLAYERNAME],MATCH(ROW()-ROW(AY$1),HITTERS,0)),"")</f>
        <v>Grant Green</v>
      </c>
      <c r="AZ305">
        <f>IF(PLAYERIDMAP2[[#This Row],[POS]]="P",MAX(AZ$1:AZ304)+1,"")</f>
        <v>148</v>
      </c>
      <c r="BA305" t="str">
        <f>IFERROR(INDEX(PLAYERIDMAP2[PLAYERNAME],MATCH(ROW()-ROW(BA$1),PITCHERS,0)),"")</f>
        <v>Chris Hatcher</v>
      </c>
    </row>
    <row r="306" spans="1:53" x14ac:dyDescent="0.25">
      <c r="A306" t="s">
        <v>11967</v>
      </c>
      <c r="B306" t="s">
        <v>10834</v>
      </c>
      <c r="C306" s="1">
        <v>31958</v>
      </c>
      <c r="D306" t="s">
        <v>17115</v>
      </c>
      <c r="E306" t="s">
        <v>18983</v>
      </c>
      <c r="F306" t="s">
        <v>11053</v>
      </c>
      <c r="G306" t="s">
        <v>16838</v>
      </c>
      <c r="H306" t="s">
        <v>10988</v>
      </c>
      <c r="I306" t="s">
        <v>19142</v>
      </c>
      <c r="J306" t="s">
        <v>10834</v>
      </c>
      <c r="K306">
        <v>475857</v>
      </c>
      <c r="L306" t="s">
        <v>10834</v>
      </c>
      <c r="M306">
        <v>1850284</v>
      </c>
      <c r="N306" t="s">
        <v>10834</v>
      </c>
      <c r="O306" t="s">
        <v>11968</v>
      </c>
      <c r="P306" t="s">
        <v>11967</v>
      </c>
      <c r="Q306">
        <v>8997</v>
      </c>
      <c r="R306" t="s">
        <v>10834</v>
      </c>
      <c r="S306">
        <v>31532</v>
      </c>
      <c r="T306" t="s">
        <v>10834</v>
      </c>
      <c r="V306" t="s">
        <v>11969</v>
      </c>
      <c r="W306">
        <v>57750</v>
      </c>
      <c r="X306">
        <v>8997</v>
      </c>
      <c r="Y306" t="s">
        <v>10834</v>
      </c>
      <c r="Z306" t="s">
        <v>11970</v>
      </c>
      <c r="AA306" t="s">
        <v>5703</v>
      </c>
      <c r="AB306" t="s">
        <v>5703</v>
      </c>
      <c r="AC306" t="s">
        <v>10834</v>
      </c>
      <c r="AD306" t="s">
        <v>11970</v>
      </c>
      <c r="AE306">
        <v>12288</v>
      </c>
      <c r="AF306" t="s">
        <v>10834</v>
      </c>
      <c r="AG306">
        <v>14117</v>
      </c>
      <c r="AL306" t="str">
        <f>IF(PLAYERIDMAP2[[#This Row],[POS]]="C",MAX(AL$1:AL305)+1,"")</f>
        <v/>
      </c>
      <c r="AM306" t="str">
        <f>IFERROR(INDEX(PLAYERIDMAP2[PLAYERNAME],MATCH(ROW()-ROW(AM$1),CATCHERS,0)),"")</f>
        <v/>
      </c>
      <c r="AN306" t="str">
        <f>IF(PLAYERIDMAP2[[#This Row],[POS]]="1B",MAX(AN$1:AN305)+1,"")</f>
        <v/>
      </c>
      <c r="AO306" t="str">
        <f>IFERROR(INDEX(PLAYERIDMAP2[PLAYERNAME],MATCH(ROW()-ROW(AO$1),FIRSTBASE,0)),"")</f>
        <v/>
      </c>
      <c r="AP306" t="str">
        <f>IF(PLAYERIDMAP2[[#This Row],[POS]]="2B",MAX(AP$1:AP305)+1,"")</f>
        <v/>
      </c>
      <c r="AQ306" t="str">
        <f>IFERROR(INDEX(PLAYERIDMAP2[PLAYERNAME],MATCH(ROW()-ROW(AQ$1),SECONDBASE,0)),"")</f>
        <v/>
      </c>
      <c r="AR306" t="str">
        <f>IF(PLAYERIDMAP2[[#This Row],[POS]]="3B",MAX(AR$1:AR305)+1,"")</f>
        <v/>
      </c>
      <c r="AS306" t="str">
        <f>IFERROR(INDEX(PLAYERIDMAP2[PLAYERNAME],MATCH(ROW()-ROW(AS$1),THIRDBASE,0)),"")</f>
        <v/>
      </c>
      <c r="AT306" t="str">
        <f>IF(PLAYERIDMAP2[[#This Row],[POS]]="SS",MAX(AT$1:AT305)+1,"")</f>
        <v/>
      </c>
      <c r="AU306" t="str">
        <f>IFERROR(INDEX(PLAYERIDMAP2[PLAYERNAME],MATCH(ROW()-ROW(AU$1),SHORTSTOP,0)),"")</f>
        <v/>
      </c>
      <c r="AV306" t="str">
        <f>IF(PLAYERIDMAP2[[#This Row],[POS]]="OF",MAX(AV$1:AV305)+1,"")</f>
        <v/>
      </c>
      <c r="AW306" t="str">
        <f>IFERROR(INDEX(PLAYERIDMAP2[PLAYERNAME],MATCH(ROW()-ROW(AW$1),OUTFIELD,0)),"")</f>
        <v>Melvin Upton</v>
      </c>
      <c r="AX306" t="str">
        <f>IF(PLAYERIDMAP2[[#This Row],[POS]]&lt;&gt;"P",MAX(AX$1:AX305)+1,"")</f>
        <v/>
      </c>
      <c r="AY306" t="str">
        <f>IFERROR(INDEX(PLAYERIDMAP2[PLAYERNAME],MATCH(ROW()-ROW(AY$1),HITTERS,0)),"")</f>
        <v>Taylor Green</v>
      </c>
      <c r="AZ306">
        <f>IF(PLAYERIDMAP2[[#This Row],[POS]]="P",MAX(AZ$1:AZ305)+1,"")</f>
        <v>149</v>
      </c>
      <c r="BA306" t="str">
        <f>IFERROR(INDEX(PLAYERIDMAP2[PLAYERNAME],MATCH(ROW()-ROW(BA$1),PITCHERS,0)),"")</f>
        <v>LaTroy Hawkins</v>
      </c>
    </row>
    <row r="307" spans="1:53" x14ac:dyDescent="0.25">
      <c r="A307" t="s">
        <v>11971</v>
      </c>
      <c r="B307" t="s">
        <v>5405</v>
      </c>
      <c r="C307" s="1">
        <v>31820</v>
      </c>
      <c r="D307" t="s">
        <v>16893</v>
      </c>
      <c r="E307" t="s">
        <v>17702</v>
      </c>
      <c r="F307" t="s">
        <v>11057</v>
      </c>
      <c r="G307" t="s">
        <v>14693</v>
      </c>
      <c r="H307" t="s">
        <v>11003</v>
      </c>
      <c r="I307" t="s">
        <v>17703</v>
      </c>
      <c r="J307" t="s">
        <v>5405</v>
      </c>
      <c r="K307">
        <v>476036</v>
      </c>
      <c r="L307" t="s">
        <v>5405</v>
      </c>
      <c r="M307">
        <v>1663595</v>
      </c>
      <c r="N307" t="s">
        <v>5405</v>
      </c>
      <c r="O307" t="s">
        <v>11972</v>
      </c>
      <c r="P307" t="s">
        <v>11971</v>
      </c>
      <c r="Q307">
        <v>8917</v>
      </c>
      <c r="R307" t="s">
        <v>5405</v>
      </c>
      <c r="S307">
        <v>30204</v>
      </c>
      <c r="T307" t="s">
        <v>5405</v>
      </c>
      <c r="V307" t="s">
        <v>11973</v>
      </c>
      <c r="W307">
        <v>57753</v>
      </c>
      <c r="X307">
        <v>8917</v>
      </c>
      <c r="Y307" t="s">
        <v>5405</v>
      </c>
      <c r="Z307" t="s">
        <v>16433</v>
      </c>
      <c r="AA307" t="s">
        <v>10958</v>
      </c>
      <c r="AB307" t="s">
        <v>10958</v>
      </c>
      <c r="AD307" t="s">
        <v>16433</v>
      </c>
      <c r="AL307" t="str">
        <f>IF(PLAYERIDMAP2[[#This Row],[POS]]="C",MAX(AL$1:AL306)+1,"")</f>
        <v/>
      </c>
      <c r="AM307" t="str">
        <f>IFERROR(INDEX(PLAYERIDMAP2[PLAYERNAME],MATCH(ROW()-ROW(AM$1),CATCHERS,0)),"")</f>
        <v/>
      </c>
      <c r="AN307">
        <f>IF(PLAYERIDMAP2[[#This Row],[POS]]="1B",MAX(AN$1:AN306)+1,"")</f>
        <v>18</v>
      </c>
      <c r="AO307" t="str">
        <f>IFERROR(INDEX(PLAYERIDMAP2[PLAYERNAME],MATCH(ROW()-ROW(AO$1),FIRSTBASE,0)),"")</f>
        <v/>
      </c>
      <c r="AP307" t="str">
        <f>IF(PLAYERIDMAP2[[#This Row],[POS]]="2B",MAX(AP$1:AP306)+1,"")</f>
        <v/>
      </c>
      <c r="AQ307" t="str">
        <f>IFERROR(INDEX(PLAYERIDMAP2[PLAYERNAME],MATCH(ROW()-ROW(AQ$1),SECONDBASE,0)),"")</f>
        <v/>
      </c>
      <c r="AR307" t="str">
        <f>IF(PLAYERIDMAP2[[#This Row],[POS]]="3B",MAX(AR$1:AR306)+1,"")</f>
        <v/>
      </c>
      <c r="AS307" t="str">
        <f>IFERROR(INDEX(PLAYERIDMAP2[PLAYERNAME],MATCH(ROW()-ROW(AS$1),THIRDBASE,0)),"")</f>
        <v/>
      </c>
      <c r="AT307" t="str">
        <f>IF(PLAYERIDMAP2[[#This Row],[POS]]="SS",MAX(AT$1:AT306)+1,"")</f>
        <v/>
      </c>
      <c r="AU307" t="str">
        <f>IFERROR(INDEX(PLAYERIDMAP2[PLAYERNAME],MATCH(ROW()-ROW(AU$1),SHORTSTOP,0)),"")</f>
        <v/>
      </c>
      <c r="AV307" t="str">
        <f>IF(PLAYERIDMAP2[[#This Row],[POS]]="OF",MAX(AV$1:AV306)+1,"")</f>
        <v/>
      </c>
      <c r="AW307" t="str">
        <f>IFERROR(INDEX(PLAYERIDMAP2[PLAYERNAME],MATCH(ROW()-ROW(AW$1),OUTFIELD,0)),"")</f>
        <v>Justin Upton</v>
      </c>
      <c r="AX307">
        <f>IF(PLAYERIDMAP2[[#This Row],[POS]]&lt;&gt;"P",MAX(AX$1:AX306)+1,"")</f>
        <v>157</v>
      </c>
      <c r="AY307" t="str">
        <f>IFERROR(INDEX(PLAYERIDMAP2[PLAYERNAME],MATCH(ROW()-ROW(AY$1),HITTERS,0)),"")</f>
        <v>Tyler Greene</v>
      </c>
      <c r="AZ307" t="str">
        <f>IF(PLAYERIDMAP2[[#This Row],[POS]]="P",MAX(AZ$1:AZ306)+1,"")</f>
        <v/>
      </c>
      <c r="BA307" t="str">
        <f>IFERROR(INDEX(PLAYERIDMAP2[PLAYERNAME],MATCH(ROW()-ROW(BA$1),PITCHERS,0)),"")</f>
        <v>Andrew Heaney</v>
      </c>
    </row>
    <row r="308" spans="1:53" x14ac:dyDescent="0.25">
      <c r="A308" t="s">
        <v>11974</v>
      </c>
      <c r="B308" t="s">
        <v>10768</v>
      </c>
      <c r="C308" s="1">
        <v>32708</v>
      </c>
      <c r="D308" t="s">
        <v>19969</v>
      </c>
      <c r="E308" t="s">
        <v>19970</v>
      </c>
      <c r="F308" t="s">
        <v>11115</v>
      </c>
      <c r="G308" t="s">
        <v>16838</v>
      </c>
      <c r="H308" t="s">
        <v>10988</v>
      </c>
      <c r="I308" t="s">
        <v>19971</v>
      </c>
      <c r="J308" t="s">
        <v>10768</v>
      </c>
      <c r="K308">
        <v>571578</v>
      </c>
      <c r="L308" t="s">
        <v>10768</v>
      </c>
      <c r="M308">
        <v>1758836</v>
      </c>
      <c r="N308" t="s">
        <v>10768</v>
      </c>
      <c r="O308" t="s">
        <v>11975</v>
      </c>
      <c r="P308" t="s">
        <v>11974</v>
      </c>
      <c r="Q308">
        <v>9168</v>
      </c>
      <c r="R308" t="s">
        <v>10768</v>
      </c>
      <c r="S308">
        <v>31313</v>
      </c>
      <c r="T308" t="s">
        <v>10768</v>
      </c>
      <c r="V308" t="s">
        <v>11976</v>
      </c>
      <c r="W308">
        <v>59626</v>
      </c>
      <c r="X308">
        <v>9168</v>
      </c>
      <c r="Y308" t="s">
        <v>10768</v>
      </c>
      <c r="Z308" t="s">
        <v>11977</v>
      </c>
      <c r="AA308" t="s">
        <v>10958</v>
      </c>
      <c r="AB308" t="s">
        <v>10958</v>
      </c>
      <c r="AC308" t="s">
        <v>10768</v>
      </c>
      <c r="AD308" t="s">
        <v>11977</v>
      </c>
      <c r="AE308">
        <v>11033</v>
      </c>
      <c r="AF308" t="s">
        <v>10768</v>
      </c>
      <c r="AG308">
        <v>13664</v>
      </c>
      <c r="AH308" t="s">
        <v>10768</v>
      </c>
      <c r="AL308" t="str">
        <f>IF(PLAYERIDMAP2[[#This Row],[POS]]="C",MAX(AL$1:AL307)+1,"")</f>
        <v/>
      </c>
      <c r="AM308" t="str">
        <f>IFERROR(INDEX(PLAYERIDMAP2[PLAYERNAME],MATCH(ROW()-ROW(AM$1),CATCHERS,0)),"")</f>
        <v/>
      </c>
      <c r="AN308" t="str">
        <f>IF(PLAYERIDMAP2[[#This Row],[POS]]="1B",MAX(AN$1:AN307)+1,"")</f>
        <v/>
      </c>
      <c r="AO308" t="str">
        <f>IFERROR(INDEX(PLAYERIDMAP2[PLAYERNAME],MATCH(ROW()-ROW(AO$1),FIRSTBASE,0)),"")</f>
        <v/>
      </c>
      <c r="AP308" t="str">
        <f>IF(PLAYERIDMAP2[[#This Row],[POS]]="2B",MAX(AP$1:AP307)+1,"")</f>
        <v/>
      </c>
      <c r="AQ308" t="str">
        <f>IFERROR(INDEX(PLAYERIDMAP2[PLAYERNAME],MATCH(ROW()-ROW(AQ$1),SECONDBASE,0)),"")</f>
        <v/>
      </c>
      <c r="AR308" t="str">
        <f>IF(PLAYERIDMAP2[[#This Row],[POS]]="3B",MAX(AR$1:AR307)+1,"")</f>
        <v/>
      </c>
      <c r="AS308" t="str">
        <f>IFERROR(INDEX(PLAYERIDMAP2[PLAYERNAME],MATCH(ROW()-ROW(AS$1),THIRDBASE,0)),"")</f>
        <v/>
      </c>
      <c r="AT308" t="str">
        <f>IF(PLAYERIDMAP2[[#This Row],[POS]]="SS",MAX(AT$1:AT307)+1,"")</f>
        <v/>
      </c>
      <c r="AU308" t="str">
        <f>IFERROR(INDEX(PLAYERIDMAP2[PLAYERNAME],MATCH(ROW()-ROW(AU$1),SHORTSTOP,0)),"")</f>
        <v/>
      </c>
      <c r="AV308" t="str">
        <f>IF(PLAYERIDMAP2[[#This Row],[POS]]="OF",MAX(AV$1:AV307)+1,"")</f>
        <v/>
      </c>
      <c r="AW308" t="str">
        <f>IFERROR(INDEX(PLAYERIDMAP2[PLAYERNAME],MATCH(ROW()-ROW(AW$1),OUTFIELD,0)),"")</f>
        <v>Henry Urrutia</v>
      </c>
      <c r="AX308" t="str">
        <f>IF(PLAYERIDMAP2[[#This Row],[POS]]&lt;&gt;"P",MAX(AX$1:AX307)+1,"")</f>
        <v/>
      </c>
      <c r="AY308" t="str">
        <f>IFERROR(INDEX(PLAYERIDMAP2[PLAYERNAME],MATCH(ROW()-ROW(AY$1),HITTERS,0)),"")</f>
        <v>Didi Gregorius</v>
      </c>
      <c r="AZ308">
        <f>IF(PLAYERIDMAP2[[#This Row],[POS]]="P",MAX(AZ$1:AZ307)+1,"")</f>
        <v>150</v>
      </c>
      <c r="BA308" t="str">
        <f>IFERROR(INDEX(PLAYERIDMAP2[PLAYERNAME],MATCH(ROW()-ROW(BA$1),PITCHERS,0)),"")</f>
        <v>Jeremy Hefner</v>
      </c>
    </row>
    <row r="309" spans="1:53" x14ac:dyDescent="0.25">
      <c r="A309" t="s">
        <v>11978</v>
      </c>
      <c r="B309" t="s">
        <v>11979</v>
      </c>
      <c r="C309" s="1">
        <v>27525</v>
      </c>
      <c r="D309" t="s">
        <v>17355</v>
      </c>
      <c r="E309" t="s">
        <v>17356</v>
      </c>
      <c r="F309" t="s">
        <v>11016</v>
      </c>
      <c r="G309" t="s">
        <v>11016</v>
      </c>
      <c r="H309" t="s">
        <v>10988</v>
      </c>
      <c r="I309" t="s">
        <v>17357</v>
      </c>
      <c r="J309" t="s">
        <v>11979</v>
      </c>
      <c r="K309">
        <v>150188</v>
      </c>
      <c r="L309" t="s">
        <v>11979</v>
      </c>
      <c r="M309">
        <v>146206</v>
      </c>
      <c r="N309" t="s">
        <v>11979</v>
      </c>
      <c r="O309" t="s">
        <v>11980</v>
      </c>
      <c r="P309" t="s">
        <v>11978</v>
      </c>
      <c r="Q309">
        <v>6300</v>
      </c>
      <c r="R309" t="s">
        <v>11979</v>
      </c>
      <c r="S309">
        <v>4139</v>
      </c>
      <c r="T309" t="s">
        <v>11979</v>
      </c>
      <c r="V309" t="s">
        <v>11981</v>
      </c>
      <c r="W309">
        <v>1257</v>
      </c>
      <c r="Z309" t="s">
        <v>16434</v>
      </c>
      <c r="AA309" t="s">
        <v>5703</v>
      </c>
      <c r="AB309" t="s">
        <v>5703</v>
      </c>
      <c r="AD309" t="s">
        <v>16434</v>
      </c>
      <c r="AL309" t="str">
        <f>IF(PLAYERIDMAP2[[#This Row],[POS]]="C",MAX(AL$1:AL308)+1,"")</f>
        <v/>
      </c>
      <c r="AM309" t="str">
        <f>IFERROR(INDEX(PLAYERIDMAP2[PLAYERNAME],MATCH(ROW()-ROW(AM$1),CATCHERS,0)),"")</f>
        <v/>
      </c>
      <c r="AN309" t="str">
        <f>IF(PLAYERIDMAP2[[#This Row],[POS]]="1B",MAX(AN$1:AN308)+1,"")</f>
        <v/>
      </c>
      <c r="AO309" t="str">
        <f>IFERROR(INDEX(PLAYERIDMAP2[PLAYERNAME],MATCH(ROW()-ROW(AO$1),FIRSTBASE,0)),"")</f>
        <v/>
      </c>
      <c r="AP309" t="str">
        <f>IF(PLAYERIDMAP2[[#This Row],[POS]]="2B",MAX(AP$1:AP308)+1,"")</f>
        <v/>
      </c>
      <c r="AQ309" t="str">
        <f>IFERROR(INDEX(PLAYERIDMAP2[PLAYERNAME],MATCH(ROW()-ROW(AQ$1),SECONDBASE,0)),"")</f>
        <v/>
      </c>
      <c r="AR309" t="str">
        <f>IF(PLAYERIDMAP2[[#This Row],[POS]]="3B",MAX(AR$1:AR308)+1,"")</f>
        <v/>
      </c>
      <c r="AS309" t="str">
        <f>IFERROR(INDEX(PLAYERIDMAP2[PLAYERNAME],MATCH(ROW()-ROW(AS$1),THIRDBASE,0)),"")</f>
        <v/>
      </c>
      <c r="AT309" t="str">
        <f>IF(PLAYERIDMAP2[[#This Row],[POS]]="SS",MAX(AT$1:AT308)+1,"")</f>
        <v/>
      </c>
      <c r="AU309" t="str">
        <f>IFERROR(INDEX(PLAYERIDMAP2[PLAYERNAME],MATCH(ROW()-ROW(AU$1),SHORTSTOP,0)),"")</f>
        <v/>
      </c>
      <c r="AV309" t="str">
        <f>IF(PLAYERIDMAP2[[#This Row],[POS]]="OF",MAX(AV$1:AV308)+1,"")</f>
        <v/>
      </c>
      <c r="AW309" t="str">
        <f>IFERROR(INDEX(PLAYERIDMAP2[PLAYERNAME],MATCH(ROW()-ROW(AW$1),OUTFIELD,0)),"")</f>
        <v>Scott Van Slyke</v>
      </c>
      <c r="AX309" t="str">
        <f>IF(PLAYERIDMAP2[[#This Row],[POS]]&lt;&gt;"P",MAX(AX$1:AX308)+1,"")</f>
        <v/>
      </c>
      <c r="AY309" t="str">
        <f>IFERROR(INDEX(PLAYERIDMAP2[PLAYERNAME],MATCH(ROW()-ROW(AY$1),HITTERS,0)),"")</f>
        <v>Randal Grichuk</v>
      </c>
      <c r="AZ309">
        <f>IF(PLAYERIDMAP2[[#This Row],[POS]]="P",MAX(AZ$1:AZ308)+1,"")</f>
        <v>151</v>
      </c>
      <c r="BA309" t="str">
        <f>IFERROR(INDEX(PLAYERIDMAP2[PLAYERNAME],MATCH(ROW()-ROW(BA$1),PITCHERS,0)),"")</f>
        <v>Jeremy Hellickson</v>
      </c>
    </row>
    <row r="310" spans="1:53" x14ac:dyDescent="0.25">
      <c r="A310" t="s">
        <v>11982</v>
      </c>
      <c r="B310" t="s">
        <v>4845</v>
      </c>
      <c r="C310" s="1">
        <v>30688</v>
      </c>
      <c r="D310" t="s">
        <v>17275</v>
      </c>
      <c r="E310" t="s">
        <v>20751</v>
      </c>
      <c r="F310" t="s">
        <v>11126</v>
      </c>
      <c r="G310" t="s">
        <v>14693</v>
      </c>
      <c r="H310" t="s">
        <v>11110</v>
      </c>
      <c r="I310" t="s">
        <v>20752</v>
      </c>
      <c r="J310" t="s">
        <v>4845</v>
      </c>
      <c r="K310">
        <v>449786</v>
      </c>
      <c r="L310" t="s">
        <v>4845</v>
      </c>
      <c r="M310">
        <v>583762</v>
      </c>
      <c r="N310" t="s">
        <v>4845</v>
      </c>
      <c r="O310" t="s">
        <v>11983</v>
      </c>
      <c r="P310" t="s">
        <v>11982</v>
      </c>
      <c r="Q310">
        <v>8462</v>
      </c>
      <c r="R310" t="s">
        <v>4845</v>
      </c>
      <c r="S310">
        <v>29412</v>
      </c>
      <c r="T310" t="s">
        <v>4845</v>
      </c>
      <c r="U310" t="s">
        <v>4845</v>
      </c>
      <c r="V310" t="s">
        <v>11984</v>
      </c>
      <c r="W310">
        <v>47301</v>
      </c>
      <c r="X310">
        <v>8462</v>
      </c>
      <c r="Y310" t="s">
        <v>4845</v>
      </c>
      <c r="Z310" t="s">
        <v>11985</v>
      </c>
      <c r="AA310" t="s">
        <v>11011</v>
      </c>
      <c r="AB310" t="s">
        <v>5703</v>
      </c>
      <c r="AC310" t="s">
        <v>4845</v>
      </c>
      <c r="AD310" t="s">
        <v>11985</v>
      </c>
      <c r="AE310">
        <v>10917</v>
      </c>
      <c r="AF310" t="s">
        <v>4845</v>
      </c>
      <c r="AG310">
        <v>5898</v>
      </c>
      <c r="AH310" t="s">
        <v>4845</v>
      </c>
      <c r="AL310">
        <f>IF(PLAYERIDMAP2[[#This Row],[POS]]="C",MAX(AL$1:AL309)+1,"")</f>
        <v>21</v>
      </c>
      <c r="AM310" t="str">
        <f>IFERROR(INDEX(PLAYERIDMAP2[PLAYERNAME],MATCH(ROW()-ROW(AM$1),CATCHERS,0)),"")</f>
        <v/>
      </c>
      <c r="AN310" t="str">
        <f>IF(PLAYERIDMAP2[[#This Row],[POS]]="1B",MAX(AN$1:AN309)+1,"")</f>
        <v/>
      </c>
      <c r="AO310" t="str">
        <f>IFERROR(INDEX(PLAYERIDMAP2[PLAYERNAME],MATCH(ROW()-ROW(AO$1),FIRSTBASE,0)),"")</f>
        <v/>
      </c>
      <c r="AP310" t="str">
        <f>IF(PLAYERIDMAP2[[#This Row],[POS]]="2B",MAX(AP$1:AP309)+1,"")</f>
        <v/>
      </c>
      <c r="AQ310" t="str">
        <f>IFERROR(INDEX(PLAYERIDMAP2[PLAYERNAME],MATCH(ROW()-ROW(AQ$1),SECONDBASE,0)),"")</f>
        <v/>
      </c>
      <c r="AR310" t="str">
        <f>IF(PLAYERIDMAP2[[#This Row],[POS]]="3B",MAX(AR$1:AR309)+1,"")</f>
        <v/>
      </c>
      <c r="AS310" t="str">
        <f>IFERROR(INDEX(PLAYERIDMAP2[PLAYERNAME],MATCH(ROW()-ROW(AS$1),THIRDBASE,0)),"")</f>
        <v/>
      </c>
      <c r="AT310" t="str">
        <f>IF(PLAYERIDMAP2[[#This Row],[POS]]="SS",MAX(AT$1:AT309)+1,"")</f>
        <v/>
      </c>
      <c r="AU310" t="str">
        <f>IFERROR(INDEX(PLAYERIDMAP2[PLAYERNAME],MATCH(ROW()-ROW(AU$1),SHORTSTOP,0)),"")</f>
        <v/>
      </c>
      <c r="AV310" t="str">
        <f>IF(PLAYERIDMAP2[[#This Row],[POS]]="OF",MAX(AV$1:AV309)+1,"")</f>
        <v/>
      </c>
      <c r="AW310" t="str">
        <f>IFERROR(INDEX(PLAYERIDMAP2[PLAYERNAME],MATCH(ROW()-ROW(AW$1),OUTFIELD,0)),"")</f>
        <v>Will Venable</v>
      </c>
      <c r="AX310">
        <f>IF(PLAYERIDMAP2[[#This Row],[POS]]&lt;&gt;"P",MAX(AX$1:AX309)+1,"")</f>
        <v>158</v>
      </c>
      <c r="AY310" t="str">
        <f>IFERROR(INDEX(PLAYERIDMAP2[PLAYERNAME],MATCH(ROW()-ROW(AY$1),HITTERS,0)),"")</f>
        <v>Robbie Grossman</v>
      </c>
      <c r="AZ310" t="str">
        <f>IF(PLAYERIDMAP2[[#This Row],[POS]]="P",MAX(AZ$1:AZ309)+1,"")</f>
        <v/>
      </c>
      <c r="BA310" t="str">
        <f>IFERROR(INDEX(PLAYERIDMAP2[PLAYERNAME],MATCH(ROW()-ROW(BA$1),PITCHERS,0)),"")</f>
        <v>Jim Henderson</v>
      </c>
    </row>
    <row r="311" spans="1:53" x14ac:dyDescent="0.25">
      <c r="A311" t="s">
        <v>11986</v>
      </c>
      <c r="B311" t="s">
        <v>3743</v>
      </c>
      <c r="C311" s="1">
        <v>34599</v>
      </c>
      <c r="D311" t="s">
        <v>17275</v>
      </c>
      <c r="E311" t="s">
        <v>19984</v>
      </c>
      <c r="F311" t="s">
        <v>11077</v>
      </c>
      <c r="G311" t="s">
        <v>14693</v>
      </c>
      <c r="H311" t="s">
        <v>11097</v>
      </c>
      <c r="I311" t="s">
        <v>19985</v>
      </c>
      <c r="J311" t="s">
        <v>3743</v>
      </c>
      <c r="K311">
        <v>621043</v>
      </c>
      <c r="L311" t="s">
        <v>3743</v>
      </c>
      <c r="M311">
        <v>2000028</v>
      </c>
      <c r="N311" t="s">
        <v>3743</v>
      </c>
      <c r="P311" t="s">
        <v>11986</v>
      </c>
      <c r="Q311">
        <v>9573</v>
      </c>
      <c r="S311">
        <v>32653</v>
      </c>
      <c r="T311" t="s">
        <v>3743</v>
      </c>
      <c r="W311">
        <v>100502</v>
      </c>
      <c r="X311">
        <v>9573</v>
      </c>
      <c r="Y311" t="s">
        <v>3743</v>
      </c>
      <c r="Z311" t="s">
        <v>16435</v>
      </c>
      <c r="AA311" t="s">
        <v>5703</v>
      </c>
      <c r="AB311" t="s">
        <v>5703</v>
      </c>
      <c r="AD311" t="s">
        <v>16435</v>
      </c>
      <c r="AF311" t="s">
        <v>3743</v>
      </c>
      <c r="AG311">
        <v>38614</v>
      </c>
      <c r="AH311" t="s">
        <v>3743</v>
      </c>
      <c r="AL311" t="str">
        <f>IF(PLAYERIDMAP2[[#This Row],[POS]]="C",MAX(AL$1:AL310)+1,"")</f>
        <v/>
      </c>
      <c r="AM311" t="str">
        <f>IFERROR(INDEX(PLAYERIDMAP2[PLAYERNAME],MATCH(ROW()-ROW(AM$1),CATCHERS,0)),"")</f>
        <v/>
      </c>
      <c r="AN311" t="str">
        <f>IF(PLAYERIDMAP2[[#This Row],[POS]]="1B",MAX(AN$1:AN310)+1,"")</f>
        <v/>
      </c>
      <c r="AO311" t="str">
        <f>IFERROR(INDEX(PLAYERIDMAP2[PLAYERNAME],MATCH(ROW()-ROW(AO$1),FIRSTBASE,0)),"")</f>
        <v/>
      </c>
      <c r="AP311" t="str">
        <f>IF(PLAYERIDMAP2[[#This Row],[POS]]="2B",MAX(AP$1:AP310)+1,"")</f>
        <v/>
      </c>
      <c r="AQ311" t="str">
        <f>IFERROR(INDEX(PLAYERIDMAP2[PLAYERNAME],MATCH(ROW()-ROW(AQ$1),SECONDBASE,0)),"")</f>
        <v/>
      </c>
      <c r="AR311" t="str">
        <f>IF(PLAYERIDMAP2[[#This Row],[POS]]="3B",MAX(AR$1:AR310)+1,"")</f>
        <v/>
      </c>
      <c r="AS311" t="str">
        <f>IFERROR(INDEX(PLAYERIDMAP2[PLAYERNAME],MATCH(ROW()-ROW(AS$1),THIRDBASE,0)),"")</f>
        <v/>
      </c>
      <c r="AT311">
        <f>IF(PLAYERIDMAP2[[#This Row],[POS]]="SS",MAX(AT$1:AT310)+1,"")</f>
        <v>20</v>
      </c>
      <c r="AU311" t="str">
        <f>IFERROR(INDEX(PLAYERIDMAP2[PLAYERNAME],MATCH(ROW()-ROW(AU$1),SHORTSTOP,0)),"")</f>
        <v/>
      </c>
      <c r="AV311" t="str">
        <f>IF(PLAYERIDMAP2[[#This Row],[POS]]="OF",MAX(AV$1:AV310)+1,"")</f>
        <v/>
      </c>
      <c r="AW311" t="str">
        <f>IFERROR(INDEX(PLAYERIDMAP2[PLAYERNAME],MATCH(ROW()-ROW(AW$1),OUTFIELD,0)),"")</f>
        <v>Dayan Viciedo</v>
      </c>
      <c r="AX311">
        <f>IF(PLAYERIDMAP2[[#This Row],[POS]]&lt;&gt;"P",MAX(AX$1:AX310)+1,"")</f>
        <v>159</v>
      </c>
      <c r="AY311" t="str">
        <f>IFERROR(INDEX(PLAYERIDMAP2[PLAYERNAME],MATCH(ROW()-ROW(AY$1),HITTERS,0)),"")</f>
        <v>Alexander Guerrero</v>
      </c>
      <c r="AZ311" t="str">
        <f>IF(PLAYERIDMAP2[[#This Row],[POS]]="P",MAX(AZ$1:AZ310)+1,"")</f>
        <v/>
      </c>
      <c r="BA311" t="str">
        <f>IFERROR(INDEX(PLAYERIDMAP2[PLAYERNAME],MATCH(ROW()-ROW(BA$1),PITCHERS,0)),"")</f>
        <v>Kyle Hendricks</v>
      </c>
    </row>
    <row r="312" spans="1:53" x14ac:dyDescent="0.25">
      <c r="A312" t="s">
        <v>11987</v>
      </c>
      <c r="B312" t="s">
        <v>9301</v>
      </c>
      <c r="C312" s="1">
        <v>29457</v>
      </c>
      <c r="D312" t="s">
        <v>17258</v>
      </c>
      <c r="E312" t="s">
        <v>17259</v>
      </c>
      <c r="F312" t="s">
        <v>11016</v>
      </c>
      <c r="G312" t="s">
        <v>11016</v>
      </c>
      <c r="H312" t="s">
        <v>10988</v>
      </c>
      <c r="I312" t="s">
        <v>17260</v>
      </c>
      <c r="J312" t="s">
        <v>9301</v>
      </c>
      <c r="K312">
        <v>429781</v>
      </c>
      <c r="L312" t="s">
        <v>9301</v>
      </c>
      <c r="M312">
        <v>401204</v>
      </c>
      <c r="N312" t="s">
        <v>9301</v>
      </c>
      <c r="O312" t="s">
        <v>11988</v>
      </c>
      <c r="P312" t="s">
        <v>11987</v>
      </c>
      <c r="Q312">
        <v>7178</v>
      </c>
      <c r="R312" t="s">
        <v>9301</v>
      </c>
      <c r="S312">
        <v>5580</v>
      </c>
      <c r="T312" t="s">
        <v>9301</v>
      </c>
      <c r="V312" t="s">
        <v>11989</v>
      </c>
      <c r="W312">
        <v>34159</v>
      </c>
      <c r="X312">
        <v>7178</v>
      </c>
      <c r="Y312" t="s">
        <v>9301</v>
      </c>
      <c r="Z312" t="s">
        <v>11990</v>
      </c>
      <c r="AA312" t="s">
        <v>5703</v>
      </c>
      <c r="AB312" t="s">
        <v>5703</v>
      </c>
      <c r="AD312" t="s">
        <v>11990</v>
      </c>
      <c r="AF312" t="s">
        <v>9301</v>
      </c>
      <c r="AG312">
        <v>5038</v>
      </c>
      <c r="AH312" t="s">
        <v>9301</v>
      </c>
      <c r="AL312" t="str">
        <f>IF(PLAYERIDMAP2[[#This Row],[POS]]="C",MAX(AL$1:AL311)+1,"")</f>
        <v/>
      </c>
      <c r="AM312" t="str">
        <f>IFERROR(INDEX(PLAYERIDMAP2[PLAYERNAME],MATCH(ROW()-ROW(AM$1),CATCHERS,0)),"")</f>
        <v/>
      </c>
      <c r="AN312" t="str">
        <f>IF(PLAYERIDMAP2[[#This Row],[POS]]="1B",MAX(AN$1:AN311)+1,"")</f>
        <v/>
      </c>
      <c r="AO312" t="str">
        <f>IFERROR(INDEX(PLAYERIDMAP2[PLAYERNAME],MATCH(ROW()-ROW(AO$1),FIRSTBASE,0)),"")</f>
        <v/>
      </c>
      <c r="AP312" t="str">
        <f>IF(PLAYERIDMAP2[[#This Row],[POS]]="2B",MAX(AP$1:AP311)+1,"")</f>
        <v/>
      </c>
      <c r="AQ312" t="str">
        <f>IFERROR(INDEX(PLAYERIDMAP2[PLAYERNAME],MATCH(ROW()-ROW(AQ$1),SECONDBASE,0)),"")</f>
        <v/>
      </c>
      <c r="AR312" t="str">
        <f>IF(PLAYERIDMAP2[[#This Row],[POS]]="3B",MAX(AR$1:AR311)+1,"")</f>
        <v/>
      </c>
      <c r="AS312" t="str">
        <f>IFERROR(INDEX(PLAYERIDMAP2[PLAYERNAME],MATCH(ROW()-ROW(AS$1),THIRDBASE,0)),"")</f>
        <v/>
      </c>
      <c r="AT312" t="str">
        <f>IF(PLAYERIDMAP2[[#This Row],[POS]]="SS",MAX(AT$1:AT311)+1,"")</f>
        <v/>
      </c>
      <c r="AU312" t="str">
        <f>IFERROR(INDEX(PLAYERIDMAP2[PLAYERNAME],MATCH(ROW()-ROW(AU$1),SHORTSTOP,0)),"")</f>
        <v/>
      </c>
      <c r="AV312" t="str">
        <f>IF(PLAYERIDMAP2[[#This Row],[POS]]="OF",MAX(AV$1:AV311)+1,"")</f>
        <v/>
      </c>
      <c r="AW312" t="str">
        <f>IFERROR(INDEX(PLAYERIDMAP2[PLAYERNAME],MATCH(ROW()-ROW(AW$1),OUTFIELD,0)),"")</f>
        <v>Shane Victorino</v>
      </c>
      <c r="AX312" t="str">
        <f>IF(PLAYERIDMAP2[[#This Row],[POS]]&lt;&gt;"P",MAX(AX$1:AX311)+1,"")</f>
        <v/>
      </c>
      <c r="AY312" t="str">
        <f>IFERROR(INDEX(PLAYERIDMAP2[PLAYERNAME],MATCH(ROW()-ROW(AY$1),HITTERS,0)),"")</f>
        <v>Vladimir Guerrero</v>
      </c>
      <c r="AZ312">
        <f>IF(PLAYERIDMAP2[[#This Row],[POS]]="P",MAX(AZ$1:AZ311)+1,"")</f>
        <v>152</v>
      </c>
      <c r="BA312" t="str">
        <f>IFERROR(INDEX(PLAYERIDMAP2[PLAYERNAME],MATCH(ROW()-ROW(BA$1),PITCHERS,0)),"")</f>
        <v>Liam Hendriks</v>
      </c>
    </row>
    <row r="313" spans="1:53" x14ac:dyDescent="0.25">
      <c r="A313" t="s">
        <v>11991</v>
      </c>
      <c r="B313" t="s">
        <v>10339</v>
      </c>
      <c r="C313" s="1">
        <v>33018</v>
      </c>
      <c r="D313" t="s">
        <v>18072</v>
      </c>
      <c r="E313" t="s">
        <v>18073</v>
      </c>
      <c r="F313" t="s">
        <v>11082</v>
      </c>
      <c r="G313" t="s">
        <v>16838</v>
      </c>
      <c r="H313" t="s">
        <v>10988</v>
      </c>
      <c r="I313" t="s">
        <v>18074</v>
      </c>
      <c r="J313" t="s">
        <v>10339</v>
      </c>
      <c r="K313">
        <v>543054</v>
      </c>
      <c r="L313" t="s">
        <v>10339</v>
      </c>
      <c r="M313">
        <v>1754186</v>
      </c>
      <c r="N313" t="s">
        <v>10339</v>
      </c>
      <c r="O313" t="s">
        <v>11992</v>
      </c>
      <c r="P313" t="s">
        <v>11991</v>
      </c>
      <c r="Q313">
        <v>9327</v>
      </c>
      <c r="R313" t="s">
        <v>10339</v>
      </c>
      <c r="S313">
        <v>31096</v>
      </c>
      <c r="T313" t="s">
        <v>10339</v>
      </c>
      <c r="V313" t="s">
        <v>11993</v>
      </c>
      <c r="W313">
        <v>59986</v>
      </c>
      <c r="X313">
        <v>9327</v>
      </c>
      <c r="Y313" t="s">
        <v>10339</v>
      </c>
      <c r="Z313" t="s">
        <v>11994</v>
      </c>
      <c r="AA313" t="s">
        <v>5703</v>
      </c>
      <c r="AB313" t="s">
        <v>5703</v>
      </c>
      <c r="AC313" t="s">
        <v>10339</v>
      </c>
      <c r="AD313" t="s">
        <v>11994</v>
      </c>
      <c r="AE313">
        <v>11242</v>
      </c>
      <c r="AF313" t="s">
        <v>10339</v>
      </c>
      <c r="AG313">
        <v>21638</v>
      </c>
      <c r="AH313" t="s">
        <v>10339</v>
      </c>
      <c r="AL313" t="str">
        <f>IF(PLAYERIDMAP2[[#This Row],[POS]]="C",MAX(AL$1:AL312)+1,"")</f>
        <v/>
      </c>
      <c r="AM313" t="str">
        <f>IFERROR(INDEX(PLAYERIDMAP2[PLAYERNAME],MATCH(ROW()-ROW(AM$1),CATCHERS,0)),"")</f>
        <v/>
      </c>
      <c r="AN313" t="str">
        <f>IF(PLAYERIDMAP2[[#This Row],[POS]]="1B",MAX(AN$1:AN312)+1,"")</f>
        <v/>
      </c>
      <c r="AO313" t="str">
        <f>IFERROR(INDEX(PLAYERIDMAP2[PLAYERNAME],MATCH(ROW()-ROW(AO$1),FIRSTBASE,0)),"")</f>
        <v/>
      </c>
      <c r="AP313" t="str">
        <f>IF(PLAYERIDMAP2[[#This Row],[POS]]="2B",MAX(AP$1:AP312)+1,"")</f>
        <v/>
      </c>
      <c r="AQ313" t="str">
        <f>IFERROR(INDEX(PLAYERIDMAP2[PLAYERNAME],MATCH(ROW()-ROW(AQ$1),SECONDBASE,0)),"")</f>
        <v/>
      </c>
      <c r="AR313" t="str">
        <f>IF(PLAYERIDMAP2[[#This Row],[POS]]="3B",MAX(AR$1:AR312)+1,"")</f>
        <v/>
      </c>
      <c r="AS313" t="str">
        <f>IFERROR(INDEX(PLAYERIDMAP2[PLAYERNAME],MATCH(ROW()-ROW(AS$1),THIRDBASE,0)),"")</f>
        <v/>
      </c>
      <c r="AT313" t="str">
        <f>IF(PLAYERIDMAP2[[#This Row],[POS]]="SS",MAX(AT$1:AT312)+1,"")</f>
        <v/>
      </c>
      <c r="AU313" t="str">
        <f>IFERROR(INDEX(PLAYERIDMAP2[PLAYERNAME],MATCH(ROW()-ROW(AU$1),SHORTSTOP,0)),"")</f>
        <v/>
      </c>
      <c r="AV313" t="str">
        <f>IF(PLAYERIDMAP2[[#This Row],[POS]]="OF",MAX(AV$1:AV312)+1,"")</f>
        <v/>
      </c>
      <c r="AW313" t="str">
        <f>IFERROR(INDEX(PLAYERIDMAP2[PLAYERNAME],MATCH(ROW()-ROW(AW$1),OUTFIELD,0)),"")</f>
        <v>Zach Walters</v>
      </c>
      <c r="AX313" t="str">
        <f>IF(PLAYERIDMAP2[[#This Row],[POS]]&lt;&gt;"P",MAX(AX$1:AX312)+1,"")</f>
        <v/>
      </c>
      <c r="AY313" t="str">
        <f>IFERROR(INDEX(PLAYERIDMAP2[PLAYERNAME],MATCH(ROW()-ROW(AY$1),HITTERS,0)),"")</f>
        <v>Carlos Guillen</v>
      </c>
      <c r="AZ313">
        <f>IF(PLAYERIDMAP2[[#This Row],[POS]]="P",MAX(AZ$1:AZ312)+1,"")</f>
        <v>153</v>
      </c>
      <c r="BA313" t="str">
        <f>IFERROR(INDEX(PLAYERIDMAP2[PLAYERNAME],MATCH(ROW()-ROW(BA$1),PITCHERS,0)),"")</f>
        <v>Clay Hensley</v>
      </c>
    </row>
    <row r="314" spans="1:53" x14ac:dyDescent="0.25">
      <c r="A314" t="s">
        <v>11995</v>
      </c>
      <c r="B314" t="s">
        <v>4298</v>
      </c>
      <c r="C314" s="1">
        <v>30568</v>
      </c>
      <c r="D314" t="s">
        <v>17043</v>
      </c>
      <c r="E314" t="s">
        <v>20428</v>
      </c>
      <c r="F314" t="s">
        <v>11164</v>
      </c>
      <c r="G314" t="s">
        <v>16838</v>
      </c>
      <c r="H314" t="s">
        <v>5705</v>
      </c>
      <c r="I314" t="s">
        <v>20429</v>
      </c>
      <c r="J314" t="s">
        <v>4298</v>
      </c>
      <c r="K314">
        <v>453068</v>
      </c>
      <c r="L314" t="s">
        <v>4298</v>
      </c>
      <c r="M314">
        <v>1103299</v>
      </c>
      <c r="N314" t="s">
        <v>4298</v>
      </c>
      <c r="O314" t="s">
        <v>11996</v>
      </c>
      <c r="P314" t="s">
        <v>11995</v>
      </c>
      <c r="Q314">
        <v>8879</v>
      </c>
      <c r="R314" t="s">
        <v>4298</v>
      </c>
      <c r="S314">
        <v>29020</v>
      </c>
      <c r="T314" t="s">
        <v>4298</v>
      </c>
      <c r="V314" t="s">
        <v>11997</v>
      </c>
      <c r="W314">
        <v>45824</v>
      </c>
      <c r="X314">
        <v>8879</v>
      </c>
      <c r="Y314" t="s">
        <v>4298</v>
      </c>
      <c r="Z314" t="s">
        <v>16436</v>
      </c>
      <c r="AA314" t="s">
        <v>10958</v>
      </c>
      <c r="AB314" t="s">
        <v>5703</v>
      </c>
      <c r="AD314" t="s">
        <v>16436</v>
      </c>
      <c r="AL314" t="str">
        <f>IF(PLAYERIDMAP2[[#This Row],[POS]]="C",MAX(AL$1:AL313)+1,"")</f>
        <v/>
      </c>
      <c r="AM314" t="str">
        <f>IFERROR(INDEX(PLAYERIDMAP2[PLAYERNAME],MATCH(ROW()-ROW(AM$1),CATCHERS,0)),"")</f>
        <v/>
      </c>
      <c r="AN314" t="str">
        <f>IF(PLAYERIDMAP2[[#This Row],[POS]]="1B",MAX(AN$1:AN313)+1,"")</f>
        <v/>
      </c>
      <c r="AO314" t="str">
        <f>IFERROR(INDEX(PLAYERIDMAP2[PLAYERNAME],MATCH(ROW()-ROW(AO$1),FIRSTBASE,0)),"")</f>
        <v/>
      </c>
      <c r="AP314" t="str">
        <f>IF(PLAYERIDMAP2[[#This Row],[POS]]="2B",MAX(AP$1:AP313)+1,"")</f>
        <v/>
      </c>
      <c r="AQ314" t="str">
        <f>IFERROR(INDEX(PLAYERIDMAP2[PLAYERNAME],MATCH(ROW()-ROW(AQ$1),SECONDBASE,0)),"")</f>
        <v/>
      </c>
      <c r="AR314">
        <f>IF(PLAYERIDMAP2[[#This Row],[POS]]="3B",MAX(AR$1:AR313)+1,"")</f>
        <v>19</v>
      </c>
      <c r="AS314" t="str">
        <f>IFERROR(INDEX(PLAYERIDMAP2[PLAYERNAME],MATCH(ROW()-ROW(AS$1),THIRDBASE,0)),"")</f>
        <v/>
      </c>
      <c r="AT314" t="str">
        <f>IF(PLAYERIDMAP2[[#This Row],[POS]]="SS",MAX(AT$1:AT313)+1,"")</f>
        <v/>
      </c>
      <c r="AU314" t="str">
        <f>IFERROR(INDEX(PLAYERIDMAP2[PLAYERNAME],MATCH(ROW()-ROW(AU$1),SHORTSTOP,0)),"")</f>
        <v/>
      </c>
      <c r="AV314" t="str">
        <f>IF(PLAYERIDMAP2[[#This Row],[POS]]="OF",MAX(AV$1:AV313)+1,"")</f>
        <v/>
      </c>
      <c r="AW314" t="str">
        <f>IFERROR(INDEX(PLAYERIDMAP2[PLAYERNAME],MATCH(ROW()-ROW(AW$1),OUTFIELD,0)),"")</f>
        <v>Casper Wells</v>
      </c>
      <c r="AX314">
        <f>IF(PLAYERIDMAP2[[#This Row],[POS]]&lt;&gt;"P",MAX(AX$1:AX313)+1,"")</f>
        <v>160</v>
      </c>
      <c r="AY314" t="str">
        <f>IFERROR(INDEX(PLAYERIDMAP2[PLAYERNAME],MATCH(ROW()-ROW(AY$1),HITTERS,0)),"")</f>
        <v>Jose Guillen</v>
      </c>
      <c r="AZ314" t="str">
        <f>IF(PLAYERIDMAP2[[#This Row],[POS]]="P",MAX(AZ$1:AZ313)+1,"")</f>
        <v/>
      </c>
      <c r="BA314" t="str">
        <f>IFERROR(INDEX(PLAYERIDMAP2[PLAYERNAME],MATCH(ROW()-ROW(BA$1),PITCHERS,0)),"")</f>
        <v>David Hernandez</v>
      </c>
    </row>
    <row r="315" spans="1:53" x14ac:dyDescent="0.25">
      <c r="A315" t="s">
        <v>11998</v>
      </c>
      <c r="B315" t="s">
        <v>10824</v>
      </c>
      <c r="C315" s="1">
        <v>29305</v>
      </c>
      <c r="D315" t="s">
        <v>18543</v>
      </c>
      <c r="E315" t="s">
        <v>18696</v>
      </c>
      <c r="F315" t="s">
        <v>11040</v>
      </c>
      <c r="G315" t="s">
        <v>14693</v>
      </c>
      <c r="H315" t="s">
        <v>10988</v>
      </c>
      <c r="I315" t="s">
        <v>18697</v>
      </c>
      <c r="J315" t="s">
        <v>10824</v>
      </c>
      <c r="K315">
        <v>425840</v>
      </c>
      <c r="L315" t="s">
        <v>10824</v>
      </c>
      <c r="M315">
        <v>390801</v>
      </c>
      <c r="N315" t="s">
        <v>10824</v>
      </c>
      <c r="O315" t="s">
        <v>11999</v>
      </c>
      <c r="P315" t="s">
        <v>11998</v>
      </c>
      <c r="Q315">
        <v>7209</v>
      </c>
      <c r="R315" t="s">
        <v>10824</v>
      </c>
      <c r="S315">
        <v>5644</v>
      </c>
      <c r="T315" t="s">
        <v>10824</v>
      </c>
      <c r="V315" t="s">
        <v>12000</v>
      </c>
      <c r="W315">
        <v>34195</v>
      </c>
      <c r="X315">
        <v>7209</v>
      </c>
      <c r="Y315" t="s">
        <v>10824</v>
      </c>
      <c r="Z315" t="s">
        <v>12001</v>
      </c>
      <c r="AA315" t="s">
        <v>10958</v>
      </c>
      <c r="AB315" t="s">
        <v>10958</v>
      </c>
      <c r="AD315" t="s">
        <v>12001</v>
      </c>
      <c r="AE315">
        <v>7025</v>
      </c>
      <c r="AF315" t="s">
        <v>10824</v>
      </c>
      <c r="AG315">
        <v>5899</v>
      </c>
      <c r="AH315" t="s">
        <v>10824</v>
      </c>
      <c r="AL315" t="str">
        <f>IF(PLAYERIDMAP2[[#This Row],[POS]]="C",MAX(AL$1:AL314)+1,"")</f>
        <v/>
      </c>
      <c r="AM315" t="str">
        <f>IFERROR(INDEX(PLAYERIDMAP2[PLAYERNAME],MATCH(ROW()-ROW(AM$1),CATCHERS,0)),"")</f>
        <v/>
      </c>
      <c r="AN315" t="str">
        <f>IF(PLAYERIDMAP2[[#This Row],[POS]]="1B",MAX(AN$1:AN314)+1,"")</f>
        <v/>
      </c>
      <c r="AO315" t="str">
        <f>IFERROR(INDEX(PLAYERIDMAP2[PLAYERNAME],MATCH(ROW()-ROW(AO$1),FIRSTBASE,0)),"")</f>
        <v/>
      </c>
      <c r="AP315" t="str">
        <f>IF(PLAYERIDMAP2[[#This Row],[POS]]="2B",MAX(AP$1:AP314)+1,"")</f>
        <v/>
      </c>
      <c r="AQ315" t="str">
        <f>IFERROR(INDEX(PLAYERIDMAP2[PLAYERNAME],MATCH(ROW()-ROW(AQ$1),SECONDBASE,0)),"")</f>
        <v/>
      </c>
      <c r="AR315" t="str">
        <f>IF(PLAYERIDMAP2[[#This Row],[POS]]="3B",MAX(AR$1:AR314)+1,"")</f>
        <v/>
      </c>
      <c r="AS315" t="str">
        <f>IFERROR(INDEX(PLAYERIDMAP2[PLAYERNAME],MATCH(ROW()-ROW(AS$1),THIRDBASE,0)),"")</f>
        <v/>
      </c>
      <c r="AT315" t="str">
        <f>IF(PLAYERIDMAP2[[#This Row],[POS]]="SS",MAX(AT$1:AT314)+1,"")</f>
        <v/>
      </c>
      <c r="AU315" t="str">
        <f>IFERROR(INDEX(PLAYERIDMAP2[PLAYERNAME],MATCH(ROW()-ROW(AU$1),SHORTSTOP,0)),"")</f>
        <v/>
      </c>
      <c r="AV315" t="str">
        <f>IF(PLAYERIDMAP2[[#This Row],[POS]]="OF",MAX(AV$1:AV314)+1,"")</f>
        <v/>
      </c>
      <c r="AW315" t="str">
        <f>IFERROR(INDEX(PLAYERIDMAP2[PLAYERNAME],MATCH(ROW()-ROW(AW$1),OUTFIELD,0)),"")</f>
        <v>Vernon Wells</v>
      </c>
      <c r="AX315" t="str">
        <f>IF(PLAYERIDMAP2[[#This Row],[POS]]&lt;&gt;"P",MAX(AX$1:AX314)+1,"")</f>
        <v/>
      </c>
      <c r="AY315" t="str">
        <f>IFERROR(INDEX(PLAYERIDMAP2[PLAYERNAME],MATCH(ROW()-ROW(AY$1),HITTERS,0)),"")</f>
        <v>Franklin Gutierrez</v>
      </c>
      <c r="AZ315">
        <f>IF(PLAYERIDMAP2[[#This Row],[POS]]="P",MAX(AZ$1:AZ314)+1,"")</f>
        <v>154</v>
      </c>
      <c r="BA315" t="str">
        <f>IFERROR(INDEX(PLAYERIDMAP2[PLAYERNAME],MATCH(ROW()-ROW(BA$1),PITCHERS,0)),"")</f>
        <v>Felix Hernandez</v>
      </c>
    </row>
    <row r="316" spans="1:53" x14ac:dyDescent="0.25">
      <c r="A316" t="s">
        <v>19731</v>
      </c>
      <c r="B316" t="s">
        <v>3395</v>
      </c>
      <c r="C316" s="1">
        <v>33757</v>
      </c>
      <c r="D316" t="s">
        <v>19732</v>
      </c>
      <c r="E316" t="s">
        <v>19733</v>
      </c>
      <c r="F316" t="s">
        <v>11087</v>
      </c>
      <c r="G316" t="s">
        <v>14693</v>
      </c>
      <c r="H316" t="s">
        <v>5705</v>
      </c>
      <c r="I316" t="s">
        <v>19734</v>
      </c>
      <c r="J316" t="s">
        <v>3395</v>
      </c>
      <c r="K316">
        <v>592230</v>
      </c>
      <c r="L316" t="s">
        <v>3395</v>
      </c>
      <c r="Z316" t="s">
        <v>19735</v>
      </c>
      <c r="AA316" t="s">
        <v>11011</v>
      </c>
      <c r="AB316" t="s">
        <v>5703</v>
      </c>
      <c r="AD316" t="s">
        <v>19735</v>
      </c>
      <c r="AL316" t="str">
        <f>IF(PLAYERIDMAP2[[#This Row],[POS]]="C",MAX(AL$1:AL315)+1,"")</f>
        <v/>
      </c>
      <c r="AM316" t="str">
        <f>IFERROR(INDEX(PLAYERIDMAP2[PLAYERNAME],MATCH(ROW()-ROW(AM$1),CATCHERS,0)),"")</f>
        <v/>
      </c>
      <c r="AN316" t="str">
        <f>IF(PLAYERIDMAP2[[#This Row],[POS]]="1B",MAX(AN$1:AN315)+1,"")</f>
        <v/>
      </c>
      <c r="AO316" t="str">
        <f>IFERROR(INDEX(PLAYERIDMAP2[PLAYERNAME],MATCH(ROW()-ROW(AO$1),FIRSTBASE,0)),"")</f>
        <v/>
      </c>
      <c r="AP316" t="str">
        <f>IF(PLAYERIDMAP2[[#This Row],[POS]]="2B",MAX(AP$1:AP315)+1,"")</f>
        <v/>
      </c>
      <c r="AQ316" t="str">
        <f>IFERROR(INDEX(PLAYERIDMAP2[PLAYERNAME],MATCH(ROW()-ROW(AQ$1),SECONDBASE,0)),"")</f>
        <v/>
      </c>
      <c r="AR316">
        <f>IF(PLAYERIDMAP2[[#This Row],[POS]]="3B",MAX(AR$1:AR315)+1,"")</f>
        <v>20</v>
      </c>
      <c r="AS316" t="str">
        <f>IFERROR(INDEX(PLAYERIDMAP2[PLAYERNAME],MATCH(ROW()-ROW(AS$1),THIRDBASE,0)),"")</f>
        <v/>
      </c>
      <c r="AT316" t="str">
        <f>IF(PLAYERIDMAP2[[#This Row],[POS]]="SS",MAX(AT$1:AT315)+1,"")</f>
        <v/>
      </c>
      <c r="AU316" t="str">
        <f>IFERROR(INDEX(PLAYERIDMAP2[PLAYERNAME],MATCH(ROW()-ROW(AU$1),SHORTSTOP,0)),"")</f>
        <v/>
      </c>
      <c r="AV316" t="str">
        <f>IF(PLAYERIDMAP2[[#This Row],[POS]]="OF",MAX(AV$1:AV315)+1,"")</f>
        <v/>
      </c>
      <c r="AW316" t="str">
        <f>IFERROR(INDEX(PLAYERIDMAP2[PLAYERNAME],MATCH(ROW()-ROW(AW$1),OUTFIELD,0)),"")</f>
        <v>Jayson Werth</v>
      </c>
      <c r="AX316">
        <f>IF(PLAYERIDMAP2[[#This Row],[POS]]&lt;&gt;"P",MAX(AX$1:AX315)+1,"")</f>
        <v>161</v>
      </c>
      <c r="AY316" t="str">
        <f>IFERROR(INDEX(PLAYERIDMAP2[PLAYERNAME],MATCH(ROW()-ROW(AY$1),HITTERS,0)),"")</f>
        <v>Brandon Guyer</v>
      </c>
      <c r="AZ316" t="str">
        <f>IF(PLAYERIDMAP2[[#This Row],[POS]]="P",MAX(AZ$1:AZ315)+1,"")</f>
        <v/>
      </c>
      <c r="BA316" t="str">
        <f>IFERROR(INDEX(PLAYERIDMAP2[PLAYERNAME],MATCH(ROW()-ROW(BA$1),PITCHERS,0)),"")</f>
        <v>Livan Hernandez</v>
      </c>
    </row>
    <row r="317" spans="1:53" x14ac:dyDescent="0.25">
      <c r="A317" t="s">
        <v>12002</v>
      </c>
      <c r="B317" t="s">
        <v>4743</v>
      </c>
      <c r="C317" s="1">
        <v>31554</v>
      </c>
      <c r="D317" t="s">
        <v>19292</v>
      </c>
      <c r="E317" t="s">
        <v>19293</v>
      </c>
      <c r="F317" t="s">
        <v>11057</v>
      </c>
      <c r="G317" t="s">
        <v>14693</v>
      </c>
      <c r="H317" t="s">
        <v>10998</v>
      </c>
      <c r="I317" t="s">
        <v>19294</v>
      </c>
      <c r="J317" t="s">
        <v>4743</v>
      </c>
      <c r="K317">
        <v>518577</v>
      </c>
      <c r="L317" t="s">
        <v>4743</v>
      </c>
      <c r="M317">
        <v>1667421</v>
      </c>
      <c r="N317" t="s">
        <v>4743</v>
      </c>
      <c r="O317" t="s">
        <v>12003</v>
      </c>
      <c r="P317" t="s">
        <v>12002</v>
      </c>
      <c r="Q317">
        <v>8968</v>
      </c>
      <c r="R317" t="s">
        <v>4743</v>
      </c>
      <c r="S317">
        <v>30485</v>
      </c>
      <c r="T317" t="s">
        <v>4743</v>
      </c>
      <c r="V317" t="s">
        <v>12004</v>
      </c>
      <c r="W317">
        <v>57755</v>
      </c>
      <c r="X317">
        <v>8968</v>
      </c>
      <c r="Y317" t="s">
        <v>4743</v>
      </c>
      <c r="Z317" t="s">
        <v>12005</v>
      </c>
      <c r="AA317" t="s">
        <v>5703</v>
      </c>
      <c r="AB317" t="s">
        <v>10958</v>
      </c>
      <c r="AC317" t="s">
        <v>4743</v>
      </c>
      <c r="AD317" t="s">
        <v>12005</v>
      </c>
      <c r="AE317">
        <v>10659</v>
      </c>
      <c r="AF317" t="s">
        <v>4743</v>
      </c>
      <c r="AG317">
        <v>12966</v>
      </c>
      <c r="AH317" t="s">
        <v>4743</v>
      </c>
      <c r="AL317" t="str">
        <f>IF(PLAYERIDMAP2[[#This Row],[POS]]="C",MAX(AL$1:AL316)+1,"")</f>
        <v/>
      </c>
      <c r="AM317" t="str">
        <f>IFERROR(INDEX(PLAYERIDMAP2[PLAYERNAME],MATCH(ROW()-ROW(AM$1),CATCHERS,0)),"")</f>
        <v/>
      </c>
      <c r="AN317" t="str">
        <f>IF(PLAYERIDMAP2[[#This Row],[POS]]="1B",MAX(AN$1:AN316)+1,"")</f>
        <v/>
      </c>
      <c r="AO317" t="str">
        <f>IFERROR(INDEX(PLAYERIDMAP2[PLAYERNAME],MATCH(ROW()-ROW(AO$1),FIRSTBASE,0)),"")</f>
        <v/>
      </c>
      <c r="AP317" t="str">
        <f>IF(PLAYERIDMAP2[[#This Row],[POS]]="2B",MAX(AP$1:AP316)+1,"")</f>
        <v/>
      </c>
      <c r="AQ317" t="str">
        <f>IFERROR(INDEX(PLAYERIDMAP2[PLAYERNAME],MATCH(ROW()-ROW(AQ$1),SECONDBASE,0)),"")</f>
        <v/>
      </c>
      <c r="AR317" t="str">
        <f>IF(PLAYERIDMAP2[[#This Row],[POS]]="3B",MAX(AR$1:AR316)+1,"")</f>
        <v/>
      </c>
      <c r="AS317" t="str">
        <f>IFERROR(INDEX(PLAYERIDMAP2[PLAYERNAME],MATCH(ROW()-ROW(AS$1),THIRDBASE,0)),"")</f>
        <v/>
      </c>
      <c r="AT317" t="str">
        <f>IF(PLAYERIDMAP2[[#This Row],[POS]]="SS",MAX(AT$1:AT316)+1,"")</f>
        <v/>
      </c>
      <c r="AU317" t="str">
        <f>IFERROR(INDEX(PLAYERIDMAP2[PLAYERNAME],MATCH(ROW()-ROW(AU$1),SHORTSTOP,0)),"")</f>
        <v/>
      </c>
      <c r="AV317">
        <f>IF(PLAYERIDMAP2[[#This Row],[POS]]="OF",MAX(AV$1:AV316)+1,"")</f>
        <v>64</v>
      </c>
      <c r="AW317" t="str">
        <f>IFERROR(INDEX(PLAYERIDMAP2[PLAYERNAME],MATCH(ROW()-ROW(AW$1),OUTFIELD,0)),"")</f>
        <v>Josh Willingham</v>
      </c>
      <c r="AX317">
        <f>IF(PLAYERIDMAP2[[#This Row],[POS]]&lt;&gt;"P",MAX(AX$1:AX316)+1,"")</f>
        <v>162</v>
      </c>
      <c r="AY317" t="str">
        <f>IFERROR(INDEX(PLAYERIDMAP2[PLAYERNAME],MATCH(ROW()-ROW(AY$1),HITTERS,0)),"")</f>
        <v>Jesus Guzman</v>
      </c>
      <c r="AZ317" t="str">
        <f>IF(PLAYERIDMAP2[[#This Row],[POS]]="P",MAX(AZ$1:AZ316)+1,"")</f>
        <v/>
      </c>
      <c r="BA317" t="str">
        <f>IFERROR(INDEX(PLAYERIDMAP2[PLAYERNAME],MATCH(ROW()-ROW(BA$1),PITCHERS,0)),"")</f>
        <v>Kelvin Herrera</v>
      </c>
    </row>
    <row r="318" spans="1:53" x14ac:dyDescent="0.25">
      <c r="A318" t="s">
        <v>12006</v>
      </c>
      <c r="B318" t="s">
        <v>5083</v>
      </c>
      <c r="C318" s="1">
        <v>32637</v>
      </c>
      <c r="D318" t="s">
        <v>18232</v>
      </c>
      <c r="E318" t="s">
        <v>20646</v>
      </c>
      <c r="F318" t="s">
        <v>11082</v>
      </c>
      <c r="G318" t="s">
        <v>16838</v>
      </c>
      <c r="H318" t="s">
        <v>5705</v>
      </c>
      <c r="I318" t="s">
        <v>5082</v>
      </c>
      <c r="J318" t="s">
        <v>5083</v>
      </c>
      <c r="K318">
        <v>543059</v>
      </c>
      <c r="L318" t="s">
        <v>5083</v>
      </c>
      <c r="M318">
        <v>1765818</v>
      </c>
      <c r="N318" t="s">
        <v>5083</v>
      </c>
      <c r="P318" t="s">
        <v>12006</v>
      </c>
      <c r="Q318">
        <v>8872</v>
      </c>
      <c r="R318" t="s">
        <v>5083</v>
      </c>
      <c r="S318">
        <v>31016</v>
      </c>
      <c r="T318" t="s">
        <v>5083</v>
      </c>
      <c r="Z318" t="s">
        <v>16437</v>
      </c>
      <c r="AA318" t="s">
        <v>10958</v>
      </c>
      <c r="AB318" t="s">
        <v>5703</v>
      </c>
      <c r="AD318" t="s">
        <v>16437</v>
      </c>
      <c r="AL318" t="str">
        <f>IF(PLAYERIDMAP2[[#This Row],[POS]]="C",MAX(AL$1:AL317)+1,"")</f>
        <v/>
      </c>
      <c r="AM318" t="str">
        <f>IFERROR(INDEX(PLAYERIDMAP2[PLAYERNAME],MATCH(ROW()-ROW(AM$1),CATCHERS,0)),"")</f>
        <v/>
      </c>
      <c r="AN318" t="str">
        <f>IF(PLAYERIDMAP2[[#This Row],[POS]]="1B",MAX(AN$1:AN317)+1,"")</f>
        <v/>
      </c>
      <c r="AO318" t="str">
        <f>IFERROR(INDEX(PLAYERIDMAP2[PLAYERNAME],MATCH(ROW()-ROW(AO$1),FIRSTBASE,0)),"")</f>
        <v/>
      </c>
      <c r="AP318" t="str">
        <f>IF(PLAYERIDMAP2[[#This Row],[POS]]="2B",MAX(AP$1:AP317)+1,"")</f>
        <v/>
      </c>
      <c r="AQ318" t="str">
        <f>IFERROR(INDEX(PLAYERIDMAP2[PLAYERNAME],MATCH(ROW()-ROW(AQ$1),SECONDBASE,0)),"")</f>
        <v/>
      </c>
      <c r="AR318">
        <f>IF(PLAYERIDMAP2[[#This Row],[POS]]="3B",MAX(AR$1:AR317)+1,"")</f>
        <v>21</v>
      </c>
      <c r="AS318" t="str">
        <f>IFERROR(INDEX(PLAYERIDMAP2[PLAYERNAME],MATCH(ROW()-ROW(AS$1),THIRDBASE,0)),"")</f>
        <v/>
      </c>
      <c r="AT318" t="str">
        <f>IF(PLAYERIDMAP2[[#This Row],[POS]]="SS",MAX(AT$1:AT317)+1,"")</f>
        <v/>
      </c>
      <c r="AU318" t="str">
        <f>IFERROR(INDEX(PLAYERIDMAP2[PLAYERNAME],MATCH(ROW()-ROW(AU$1),SHORTSTOP,0)),"")</f>
        <v/>
      </c>
      <c r="AV318" t="str">
        <f>IF(PLAYERIDMAP2[[#This Row],[POS]]="OF",MAX(AV$1:AV317)+1,"")</f>
        <v/>
      </c>
      <c r="AW318" t="str">
        <f>IFERROR(INDEX(PLAYERIDMAP2[PLAYERNAME],MATCH(ROW()-ROW(AW$1),OUTFIELD,0)),"")</f>
        <v>Mason Williams</v>
      </c>
      <c r="AX318">
        <f>IF(PLAYERIDMAP2[[#This Row],[POS]]&lt;&gt;"P",MAX(AX$1:AX317)+1,"")</f>
        <v>163</v>
      </c>
      <c r="AY318" t="str">
        <f>IFERROR(INDEX(PLAYERIDMAP2[PLAYERNAME],MATCH(ROW()-ROW(AY$1),HITTERS,0)),"")</f>
        <v>Tony Gwynn</v>
      </c>
      <c r="AZ318" t="str">
        <f>IF(PLAYERIDMAP2[[#This Row],[POS]]="P",MAX(AZ$1:AZ317)+1,"")</f>
        <v/>
      </c>
      <c r="BA318" t="str">
        <f>IFERROR(INDEX(PLAYERIDMAP2[PLAYERNAME],MATCH(ROW()-ROW(BA$1),PITCHERS,0)),"")</f>
        <v>Chris Heston</v>
      </c>
    </row>
    <row r="319" spans="1:53" x14ac:dyDescent="0.25">
      <c r="A319" t="s">
        <v>12007</v>
      </c>
      <c r="B319" t="s">
        <v>4635</v>
      </c>
      <c r="C319" s="1">
        <v>31271</v>
      </c>
      <c r="D319" t="s">
        <v>18232</v>
      </c>
      <c r="E319" t="s">
        <v>18233</v>
      </c>
      <c r="F319" t="s">
        <v>11164</v>
      </c>
      <c r="G319" t="s">
        <v>16838</v>
      </c>
      <c r="H319" t="s">
        <v>11097</v>
      </c>
      <c r="I319" t="s">
        <v>18234</v>
      </c>
      <c r="J319" t="s">
        <v>4635</v>
      </c>
      <c r="K319">
        <v>446359</v>
      </c>
      <c r="L319" t="s">
        <v>4635</v>
      </c>
      <c r="M319">
        <v>1669641</v>
      </c>
      <c r="N319" t="s">
        <v>4635</v>
      </c>
      <c r="O319" t="s">
        <v>12008</v>
      </c>
      <c r="P319" t="s">
        <v>12007</v>
      </c>
      <c r="Q319">
        <v>8628</v>
      </c>
      <c r="R319" t="s">
        <v>4635</v>
      </c>
      <c r="S319">
        <v>30466</v>
      </c>
      <c r="T319" t="s">
        <v>4635</v>
      </c>
      <c r="U319" t="s">
        <v>4635</v>
      </c>
      <c r="V319" t="s">
        <v>12009</v>
      </c>
      <c r="W319">
        <v>55752</v>
      </c>
      <c r="X319">
        <v>8628</v>
      </c>
      <c r="Y319" t="s">
        <v>4635</v>
      </c>
      <c r="Z319" t="s">
        <v>12010</v>
      </c>
      <c r="AA319" t="s">
        <v>5703</v>
      </c>
      <c r="AB319" t="s">
        <v>5703</v>
      </c>
      <c r="AC319" t="s">
        <v>4635</v>
      </c>
      <c r="AD319" t="s">
        <v>12010</v>
      </c>
      <c r="AE319">
        <v>9846</v>
      </c>
      <c r="AF319" t="s">
        <v>4635</v>
      </c>
      <c r="AG319">
        <v>11338</v>
      </c>
      <c r="AH319" t="s">
        <v>4635</v>
      </c>
      <c r="AL319" t="str">
        <f>IF(PLAYERIDMAP2[[#This Row],[POS]]="C",MAX(AL$1:AL318)+1,"")</f>
        <v/>
      </c>
      <c r="AM319" t="str">
        <f>IFERROR(INDEX(PLAYERIDMAP2[PLAYERNAME],MATCH(ROW()-ROW(AM$1),CATCHERS,0)),"")</f>
        <v/>
      </c>
      <c r="AN319" t="str">
        <f>IF(PLAYERIDMAP2[[#This Row],[POS]]="1B",MAX(AN$1:AN318)+1,"")</f>
        <v/>
      </c>
      <c r="AO319" t="str">
        <f>IFERROR(INDEX(PLAYERIDMAP2[PLAYERNAME],MATCH(ROW()-ROW(AO$1),FIRSTBASE,0)),"")</f>
        <v/>
      </c>
      <c r="AP319" t="str">
        <f>IF(PLAYERIDMAP2[[#This Row],[POS]]="2B",MAX(AP$1:AP318)+1,"")</f>
        <v/>
      </c>
      <c r="AQ319" t="str">
        <f>IFERROR(INDEX(PLAYERIDMAP2[PLAYERNAME],MATCH(ROW()-ROW(AQ$1),SECONDBASE,0)),"")</f>
        <v/>
      </c>
      <c r="AR319" t="str">
        <f>IF(PLAYERIDMAP2[[#This Row],[POS]]="3B",MAX(AR$1:AR318)+1,"")</f>
        <v/>
      </c>
      <c r="AS319" t="str">
        <f>IFERROR(INDEX(PLAYERIDMAP2[PLAYERNAME],MATCH(ROW()-ROW(AS$1),THIRDBASE,0)),"")</f>
        <v/>
      </c>
      <c r="AT319">
        <f>IF(PLAYERIDMAP2[[#This Row],[POS]]="SS",MAX(AT$1:AT318)+1,"")</f>
        <v>21</v>
      </c>
      <c r="AU319" t="str">
        <f>IFERROR(INDEX(PLAYERIDMAP2[PLAYERNAME],MATCH(ROW()-ROW(AU$1),SHORTSTOP,0)),"")</f>
        <v/>
      </c>
      <c r="AV319" t="str">
        <f>IF(PLAYERIDMAP2[[#This Row],[POS]]="OF",MAX(AV$1:AV318)+1,"")</f>
        <v/>
      </c>
      <c r="AW319" t="str">
        <f>IFERROR(INDEX(PLAYERIDMAP2[PLAYERNAME],MATCH(ROW()-ROW(AW$1),OUTFIELD,0)),"")</f>
        <v>Jesse Winker</v>
      </c>
      <c r="AX319">
        <f>IF(PLAYERIDMAP2[[#This Row],[POS]]&lt;&gt;"P",MAX(AX$1:AX318)+1,"")</f>
        <v>164</v>
      </c>
      <c r="AY319" t="str">
        <f>IFERROR(INDEX(PLAYERIDMAP2[PLAYERNAME],MATCH(ROW()-ROW(AY$1),HITTERS,0)),"")</f>
        <v>Jedd Gyorko</v>
      </c>
      <c r="AZ319" t="str">
        <f>IF(PLAYERIDMAP2[[#This Row],[POS]]="P",MAX(AZ$1:AZ318)+1,"")</f>
        <v/>
      </c>
      <c r="BA319" t="str">
        <f>IFERROR(INDEX(PLAYERIDMAP2[PLAYERNAME],MATCH(ROW()-ROW(BA$1),PITCHERS,0)),"")</f>
        <v>Rich Hill</v>
      </c>
    </row>
    <row r="320" spans="1:53" x14ac:dyDescent="0.25">
      <c r="A320" t="s">
        <v>12011</v>
      </c>
      <c r="B320" t="s">
        <v>5623</v>
      </c>
      <c r="C320" s="1">
        <v>30881</v>
      </c>
      <c r="D320" t="s">
        <v>16874</v>
      </c>
      <c r="E320" t="s">
        <v>19771</v>
      </c>
      <c r="F320" t="s">
        <v>11258</v>
      </c>
      <c r="G320" t="s">
        <v>14693</v>
      </c>
      <c r="H320" t="s">
        <v>10998</v>
      </c>
      <c r="I320" t="s">
        <v>20198</v>
      </c>
      <c r="J320" t="s">
        <v>5623</v>
      </c>
      <c r="K320">
        <v>501800</v>
      </c>
      <c r="L320" t="s">
        <v>5623</v>
      </c>
      <c r="M320">
        <v>1661498</v>
      </c>
      <c r="N320" t="s">
        <v>5623</v>
      </c>
      <c r="O320" t="s">
        <v>12012</v>
      </c>
      <c r="P320" t="s">
        <v>12011</v>
      </c>
      <c r="Q320">
        <v>8649</v>
      </c>
      <c r="R320" t="s">
        <v>5623</v>
      </c>
      <c r="S320">
        <v>30399</v>
      </c>
      <c r="T320" t="s">
        <v>5623</v>
      </c>
      <c r="U320" t="s">
        <v>5623</v>
      </c>
      <c r="V320" t="s">
        <v>12013</v>
      </c>
      <c r="W320">
        <v>51043</v>
      </c>
      <c r="X320">
        <v>8649</v>
      </c>
      <c r="Y320" t="s">
        <v>5623</v>
      </c>
      <c r="Z320" t="s">
        <v>12014</v>
      </c>
      <c r="AA320" t="s">
        <v>5703</v>
      </c>
      <c r="AB320" t="s">
        <v>5703</v>
      </c>
      <c r="AC320" t="s">
        <v>5623</v>
      </c>
      <c r="AD320" t="s">
        <v>12014</v>
      </c>
      <c r="AE320">
        <v>10034</v>
      </c>
      <c r="AF320" t="s">
        <v>5623</v>
      </c>
      <c r="AG320">
        <v>11138</v>
      </c>
      <c r="AL320" t="str">
        <f>IF(PLAYERIDMAP2[[#This Row],[POS]]="C",MAX(AL$1:AL319)+1,"")</f>
        <v/>
      </c>
      <c r="AM320" t="str">
        <f>IFERROR(INDEX(PLAYERIDMAP2[PLAYERNAME],MATCH(ROW()-ROW(AM$1),CATCHERS,0)),"")</f>
        <v/>
      </c>
      <c r="AN320" t="str">
        <f>IF(PLAYERIDMAP2[[#This Row],[POS]]="1B",MAX(AN$1:AN319)+1,"")</f>
        <v/>
      </c>
      <c r="AO320" t="str">
        <f>IFERROR(INDEX(PLAYERIDMAP2[PLAYERNAME],MATCH(ROW()-ROW(AO$1),FIRSTBASE,0)),"")</f>
        <v/>
      </c>
      <c r="AP320" t="str">
        <f>IF(PLAYERIDMAP2[[#This Row],[POS]]="2B",MAX(AP$1:AP319)+1,"")</f>
        <v/>
      </c>
      <c r="AQ320" t="str">
        <f>IFERROR(INDEX(PLAYERIDMAP2[PLAYERNAME],MATCH(ROW()-ROW(AQ$1),SECONDBASE,0)),"")</f>
        <v/>
      </c>
      <c r="AR320" t="str">
        <f>IF(PLAYERIDMAP2[[#This Row],[POS]]="3B",MAX(AR$1:AR319)+1,"")</f>
        <v/>
      </c>
      <c r="AS320" t="str">
        <f>IFERROR(INDEX(PLAYERIDMAP2[PLAYERNAME],MATCH(ROW()-ROW(AS$1),THIRDBASE,0)),"")</f>
        <v/>
      </c>
      <c r="AT320" t="str">
        <f>IF(PLAYERIDMAP2[[#This Row],[POS]]="SS",MAX(AT$1:AT319)+1,"")</f>
        <v/>
      </c>
      <c r="AU320" t="str">
        <f>IFERROR(INDEX(PLAYERIDMAP2[PLAYERNAME],MATCH(ROW()-ROW(AU$1),SHORTSTOP,0)),"")</f>
        <v/>
      </c>
      <c r="AV320">
        <f>IF(PLAYERIDMAP2[[#This Row],[POS]]="OF",MAX(AV$1:AV319)+1,"")</f>
        <v>65</v>
      </c>
      <c r="AW320" t="str">
        <f>IFERROR(INDEX(PLAYERIDMAP2[PLAYERNAME],MATCH(ROW()-ROW(AW$1),OUTFIELD,0)),"")</f>
        <v>DeWayne Wise</v>
      </c>
      <c r="AX320">
        <f>IF(PLAYERIDMAP2[[#This Row],[POS]]&lt;&gt;"P",MAX(AX$1:AX319)+1,"")</f>
        <v>165</v>
      </c>
      <c r="AY320" t="str">
        <f>IFERROR(INDEX(PLAYERIDMAP2[PLAYERNAME],MATCH(ROW()-ROW(AY$1),HITTERS,0)),"")</f>
        <v>Travis Hafner</v>
      </c>
      <c r="AZ320" t="str">
        <f>IF(PLAYERIDMAP2[[#This Row],[POS]]="P",MAX(AZ$1:AZ319)+1,"")</f>
        <v/>
      </c>
      <c r="BA320" t="str">
        <f>IFERROR(INDEX(PLAYERIDMAP2[PLAYERNAME],MATCH(ROW()-ROW(BA$1),PITCHERS,0)),"")</f>
        <v>Shawn Hill</v>
      </c>
    </row>
    <row r="321" spans="1:53" x14ac:dyDescent="0.25">
      <c r="A321" t="s">
        <v>12015</v>
      </c>
      <c r="B321" t="s">
        <v>10893</v>
      </c>
      <c r="C321" s="1">
        <v>29772</v>
      </c>
      <c r="D321" t="s">
        <v>17118</v>
      </c>
      <c r="E321" t="s">
        <v>19450</v>
      </c>
      <c r="F321" t="s">
        <v>11002</v>
      </c>
      <c r="G321" t="s">
        <v>14693</v>
      </c>
      <c r="H321" t="s">
        <v>10988</v>
      </c>
      <c r="I321" t="s">
        <v>19451</v>
      </c>
      <c r="J321" t="s">
        <v>10893</v>
      </c>
      <c r="K321">
        <v>430884</v>
      </c>
      <c r="L321" t="s">
        <v>10893</v>
      </c>
      <c r="M321">
        <v>452162</v>
      </c>
      <c r="N321" t="s">
        <v>10893</v>
      </c>
      <c r="O321" t="s">
        <v>12016</v>
      </c>
      <c r="P321" t="s">
        <v>12015</v>
      </c>
      <c r="Q321">
        <v>7279</v>
      </c>
      <c r="R321" t="s">
        <v>10893</v>
      </c>
      <c r="S321">
        <v>5905</v>
      </c>
      <c r="T321" t="s">
        <v>10893</v>
      </c>
      <c r="V321" t="s">
        <v>12017</v>
      </c>
      <c r="W321">
        <v>34226</v>
      </c>
      <c r="X321">
        <v>7279</v>
      </c>
      <c r="Y321" t="s">
        <v>10893</v>
      </c>
      <c r="Z321" t="s">
        <v>16438</v>
      </c>
      <c r="AA321" t="s">
        <v>5703</v>
      </c>
      <c r="AB321" t="s">
        <v>5703</v>
      </c>
      <c r="AD321" t="s">
        <v>16438</v>
      </c>
      <c r="AL321" t="str">
        <f>IF(PLAYERIDMAP2[[#This Row],[POS]]="C",MAX(AL$1:AL320)+1,"")</f>
        <v/>
      </c>
      <c r="AM321" t="str">
        <f>IFERROR(INDEX(PLAYERIDMAP2[PLAYERNAME],MATCH(ROW()-ROW(AM$1),CATCHERS,0)),"")</f>
        <v/>
      </c>
      <c r="AN321" t="str">
        <f>IF(PLAYERIDMAP2[[#This Row],[POS]]="1B",MAX(AN$1:AN320)+1,"")</f>
        <v/>
      </c>
      <c r="AO321" t="str">
        <f>IFERROR(INDEX(PLAYERIDMAP2[PLAYERNAME],MATCH(ROW()-ROW(AO$1),FIRSTBASE,0)),"")</f>
        <v/>
      </c>
      <c r="AP321" t="str">
        <f>IF(PLAYERIDMAP2[[#This Row],[POS]]="2B",MAX(AP$1:AP320)+1,"")</f>
        <v/>
      </c>
      <c r="AQ321" t="str">
        <f>IFERROR(INDEX(PLAYERIDMAP2[PLAYERNAME],MATCH(ROW()-ROW(AQ$1),SECONDBASE,0)),"")</f>
        <v/>
      </c>
      <c r="AR321" t="str">
        <f>IF(PLAYERIDMAP2[[#This Row],[POS]]="3B",MAX(AR$1:AR320)+1,"")</f>
        <v/>
      </c>
      <c r="AS321" t="str">
        <f>IFERROR(INDEX(PLAYERIDMAP2[PLAYERNAME],MATCH(ROW()-ROW(AS$1),THIRDBASE,0)),"")</f>
        <v/>
      </c>
      <c r="AT321" t="str">
        <f>IF(PLAYERIDMAP2[[#This Row],[POS]]="SS",MAX(AT$1:AT320)+1,"")</f>
        <v/>
      </c>
      <c r="AU321" t="str">
        <f>IFERROR(INDEX(PLAYERIDMAP2[PLAYERNAME],MATCH(ROW()-ROW(AU$1),SHORTSTOP,0)),"")</f>
        <v/>
      </c>
      <c r="AV321" t="str">
        <f>IF(PLAYERIDMAP2[[#This Row],[POS]]="OF",MAX(AV$1:AV320)+1,"")</f>
        <v/>
      </c>
      <c r="AW321" t="str">
        <f>IFERROR(INDEX(PLAYERIDMAP2[PLAYERNAME],MATCH(ROW()-ROW(AW$1),OUTFIELD,0)),"")</f>
        <v>Christian Yelich</v>
      </c>
      <c r="AX321" t="str">
        <f>IF(PLAYERIDMAP2[[#This Row],[POS]]&lt;&gt;"P",MAX(AX$1:AX320)+1,"")</f>
        <v/>
      </c>
      <c r="AY321" t="str">
        <f>IFERROR(INDEX(PLAYERIDMAP2[PLAYERNAME],MATCH(ROW()-ROW(AY$1),HITTERS,0)),"")</f>
        <v>Jerry Hairston</v>
      </c>
      <c r="AZ321">
        <f>IF(PLAYERIDMAP2[[#This Row],[POS]]="P",MAX(AZ$1:AZ320)+1,"")</f>
        <v>155</v>
      </c>
      <c r="BA321" t="str">
        <f>IFERROR(INDEX(PLAYERIDMAP2[PLAYERNAME],MATCH(ROW()-ROW(BA$1),PITCHERS,0)),"")</f>
        <v>Luke Hochevar</v>
      </c>
    </row>
    <row r="322" spans="1:53" x14ac:dyDescent="0.25">
      <c r="A322" t="s">
        <v>12018</v>
      </c>
      <c r="B322" t="s">
        <v>4921</v>
      </c>
      <c r="C322" s="1">
        <v>31798</v>
      </c>
      <c r="D322" t="s">
        <v>16854</v>
      </c>
      <c r="E322" t="s">
        <v>16902</v>
      </c>
      <c r="F322" t="s">
        <v>11007</v>
      </c>
      <c r="G322" t="s">
        <v>16838</v>
      </c>
      <c r="H322" t="s">
        <v>11097</v>
      </c>
      <c r="I322" t="s">
        <v>16903</v>
      </c>
      <c r="J322" t="s">
        <v>4921</v>
      </c>
      <c r="K322">
        <v>543063</v>
      </c>
      <c r="L322" t="s">
        <v>4921</v>
      </c>
      <c r="M322">
        <v>1666686</v>
      </c>
      <c r="N322" t="s">
        <v>4921</v>
      </c>
      <c r="O322" t="s">
        <v>12019</v>
      </c>
      <c r="P322" t="s">
        <v>12018</v>
      </c>
      <c r="Q322">
        <v>8945</v>
      </c>
      <c r="R322" t="s">
        <v>4921</v>
      </c>
      <c r="S322">
        <v>30469</v>
      </c>
      <c r="T322" t="s">
        <v>4921</v>
      </c>
      <c r="U322" t="s">
        <v>4921</v>
      </c>
      <c r="V322" t="s">
        <v>12020</v>
      </c>
      <c r="W322">
        <v>57758</v>
      </c>
      <c r="X322">
        <v>8945</v>
      </c>
      <c r="Y322" t="s">
        <v>4921</v>
      </c>
      <c r="Z322" t="s">
        <v>12021</v>
      </c>
      <c r="AA322" t="s">
        <v>10958</v>
      </c>
      <c r="AB322" t="s">
        <v>5703</v>
      </c>
      <c r="AC322" t="s">
        <v>4921</v>
      </c>
      <c r="AD322" t="s">
        <v>12021</v>
      </c>
      <c r="AE322">
        <v>10493</v>
      </c>
      <c r="AF322" t="s">
        <v>4921</v>
      </c>
      <c r="AG322">
        <v>12961</v>
      </c>
      <c r="AH322" t="s">
        <v>4921</v>
      </c>
      <c r="AL322" t="str">
        <f>IF(PLAYERIDMAP2[[#This Row],[POS]]="C",MAX(AL$1:AL321)+1,"")</f>
        <v/>
      </c>
      <c r="AM322" t="str">
        <f>IFERROR(INDEX(PLAYERIDMAP2[PLAYERNAME],MATCH(ROW()-ROW(AM$1),CATCHERS,0)),"")</f>
        <v/>
      </c>
      <c r="AN322" t="str">
        <f>IF(PLAYERIDMAP2[[#This Row],[POS]]="1B",MAX(AN$1:AN321)+1,"")</f>
        <v/>
      </c>
      <c r="AO322" t="str">
        <f>IFERROR(INDEX(PLAYERIDMAP2[PLAYERNAME],MATCH(ROW()-ROW(AO$1),FIRSTBASE,0)),"")</f>
        <v/>
      </c>
      <c r="AP322" t="str">
        <f>IF(PLAYERIDMAP2[[#This Row],[POS]]="2B",MAX(AP$1:AP321)+1,"")</f>
        <v/>
      </c>
      <c r="AQ322" t="str">
        <f>IFERROR(INDEX(PLAYERIDMAP2[PLAYERNAME],MATCH(ROW()-ROW(AQ$1),SECONDBASE,0)),"")</f>
        <v/>
      </c>
      <c r="AR322" t="str">
        <f>IF(PLAYERIDMAP2[[#This Row],[POS]]="3B",MAX(AR$1:AR321)+1,"")</f>
        <v/>
      </c>
      <c r="AS322" t="str">
        <f>IFERROR(INDEX(PLAYERIDMAP2[PLAYERNAME],MATCH(ROW()-ROW(AS$1),THIRDBASE,0)),"")</f>
        <v/>
      </c>
      <c r="AT322">
        <f>IF(PLAYERIDMAP2[[#This Row],[POS]]="SS",MAX(AT$1:AT321)+1,"")</f>
        <v>22</v>
      </c>
      <c r="AU322" t="str">
        <f>IFERROR(INDEX(PLAYERIDMAP2[PLAYERNAME],MATCH(ROW()-ROW(AU$1),SHORTSTOP,0)),"")</f>
        <v/>
      </c>
      <c r="AV322" t="str">
        <f>IF(PLAYERIDMAP2[[#This Row],[POS]]="OF",MAX(AV$1:AV321)+1,"")</f>
        <v/>
      </c>
      <c r="AW322" t="str">
        <f>IFERROR(INDEX(PLAYERIDMAP2[PLAYERNAME],MATCH(ROW()-ROW(AW$1),OUTFIELD,0)),"")</f>
        <v>Chris Young (H)</v>
      </c>
      <c r="AX322">
        <f>IF(PLAYERIDMAP2[[#This Row],[POS]]&lt;&gt;"P",MAX(AX$1:AX321)+1,"")</f>
        <v>166</v>
      </c>
      <c r="AY322" t="str">
        <f>IFERROR(INDEX(PLAYERIDMAP2[PLAYERNAME],MATCH(ROW()-ROW(AY$1),HITTERS,0)),"")</f>
        <v>Scott Hairston</v>
      </c>
      <c r="AZ322" t="str">
        <f>IF(PLAYERIDMAP2[[#This Row],[POS]]="P",MAX(AZ$1:AZ321)+1,"")</f>
        <v/>
      </c>
      <c r="BA322" t="str">
        <f>IFERROR(INDEX(PLAYERIDMAP2[PLAYERNAME],MATCH(ROW()-ROW(BA$1),PITCHERS,0)),"")</f>
        <v>Jeff Hoffman</v>
      </c>
    </row>
    <row r="323" spans="1:53" x14ac:dyDescent="0.25">
      <c r="A323" t="s">
        <v>12022</v>
      </c>
      <c r="B323" t="s">
        <v>5512</v>
      </c>
      <c r="C323" s="1">
        <v>29803</v>
      </c>
      <c r="D323" t="s">
        <v>17420</v>
      </c>
      <c r="E323" t="s">
        <v>16902</v>
      </c>
      <c r="F323" t="s">
        <v>10997</v>
      </c>
      <c r="G323" t="s">
        <v>16838</v>
      </c>
      <c r="H323" t="s">
        <v>10998</v>
      </c>
      <c r="I323" t="s">
        <v>20842</v>
      </c>
      <c r="J323" t="s">
        <v>5512</v>
      </c>
      <c r="K323">
        <v>408307</v>
      </c>
      <c r="L323" t="s">
        <v>5512</v>
      </c>
      <c r="M323">
        <v>182199</v>
      </c>
      <c r="N323" t="s">
        <v>5512</v>
      </c>
      <c r="O323" t="s">
        <v>12023</v>
      </c>
      <c r="P323" t="s">
        <v>12022</v>
      </c>
      <c r="Q323">
        <v>6870</v>
      </c>
      <c r="R323" t="s">
        <v>5512</v>
      </c>
      <c r="S323">
        <v>5035</v>
      </c>
      <c r="T323" t="s">
        <v>5512</v>
      </c>
      <c r="U323" t="s">
        <v>5512</v>
      </c>
      <c r="V323" t="s">
        <v>12024</v>
      </c>
      <c r="W323">
        <v>1037</v>
      </c>
      <c r="X323">
        <v>6870</v>
      </c>
      <c r="Y323" t="s">
        <v>5512</v>
      </c>
      <c r="Z323" t="s">
        <v>12025</v>
      </c>
      <c r="AA323" t="s">
        <v>10958</v>
      </c>
      <c r="AB323" t="s">
        <v>10958</v>
      </c>
      <c r="AC323" t="s">
        <v>5512</v>
      </c>
      <c r="AD323" t="s">
        <v>12025</v>
      </c>
      <c r="AE323">
        <v>6802</v>
      </c>
      <c r="AF323" t="s">
        <v>5512</v>
      </c>
      <c r="AG323">
        <v>5606</v>
      </c>
      <c r="AH323" t="s">
        <v>5512</v>
      </c>
      <c r="AL323" t="str">
        <f>IF(PLAYERIDMAP2[[#This Row],[POS]]="C",MAX(AL$1:AL322)+1,"")</f>
        <v/>
      </c>
      <c r="AM323" t="str">
        <f>IFERROR(INDEX(PLAYERIDMAP2[PLAYERNAME],MATCH(ROW()-ROW(AM$1),CATCHERS,0)),"")</f>
        <v/>
      </c>
      <c r="AN323" t="str">
        <f>IF(PLAYERIDMAP2[[#This Row],[POS]]="1B",MAX(AN$1:AN322)+1,"")</f>
        <v/>
      </c>
      <c r="AO323" t="str">
        <f>IFERROR(INDEX(PLAYERIDMAP2[PLAYERNAME],MATCH(ROW()-ROW(AO$1),FIRSTBASE,0)),"")</f>
        <v/>
      </c>
      <c r="AP323" t="str">
        <f>IF(PLAYERIDMAP2[[#This Row],[POS]]="2B",MAX(AP$1:AP322)+1,"")</f>
        <v/>
      </c>
      <c r="AQ323" t="str">
        <f>IFERROR(INDEX(PLAYERIDMAP2[PLAYERNAME],MATCH(ROW()-ROW(AQ$1),SECONDBASE,0)),"")</f>
        <v/>
      </c>
      <c r="AR323" t="str">
        <f>IF(PLAYERIDMAP2[[#This Row],[POS]]="3B",MAX(AR$1:AR322)+1,"")</f>
        <v/>
      </c>
      <c r="AS323" t="str">
        <f>IFERROR(INDEX(PLAYERIDMAP2[PLAYERNAME],MATCH(ROW()-ROW(AS$1),THIRDBASE,0)),"")</f>
        <v/>
      </c>
      <c r="AT323" t="str">
        <f>IF(PLAYERIDMAP2[[#This Row],[POS]]="SS",MAX(AT$1:AT322)+1,"")</f>
        <v/>
      </c>
      <c r="AU323" t="str">
        <f>IFERROR(INDEX(PLAYERIDMAP2[PLAYERNAME],MATCH(ROW()-ROW(AU$1),SHORTSTOP,0)),"")</f>
        <v/>
      </c>
      <c r="AV323">
        <f>IF(PLAYERIDMAP2[[#This Row],[POS]]="OF",MAX(AV$1:AV322)+1,"")</f>
        <v>66</v>
      </c>
      <c r="AW323" t="str">
        <f>IFERROR(INDEX(PLAYERIDMAP2[PLAYERNAME],MATCH(ROW()-ROW(AW$1),OUTFIELD,0)),"")</f>
        <v>Delmon Young</v>
      </c>
      <c r="AX323">
        <f>IF(PLAYERIDMAP2[[#This Row],[POS]]&lt;&gt;"P",MAX(AX$1:AX322)+1,"")</f>
        <v>167</v>
      </c>
      <c r="AY323" t="str">
        <f>IFERROR(INDEX(PLAYERIDMAP2[PLAYERNAME],MATCH(ROW()-ROW(AY$1),HITTERS,0)),"")</f>
        <v>Bill Hall</v>
      </c>
      <c r="AZ323" t="str">
        <f>IF(PLAYERIDMAP2[[#This Row],[POS]]="P",MAX(AZ$1:AZ322)+1,"")</f>
        <v/>
      </c>
      <c r="BA323" t="str">
        <f>IFERROR(INDEX(PLAYERIDMAP2[PLAYERNAME],MATCH(ROW()-ROW(BA$1),PITCHERS,0)),"")</f>
        <v>Trevor Hoffman</v>
      </c>
    </row>
    <row r="324" spans="1:53" x14ac:dyDescent="0.25">
      <c r="A324" t="s">
        <v>12026</v>
      </c>
      <c r="B324" t="s">
        <v>3326</v>
      </c>
      <c r="C324" s="1">
        <v>31657</v>
      </c>
      <c r="D324" t="s">
        <v>18750</v>
      </c>
      <c r="E324" t="s">
        <v>16902</v>
      </c>
      <c r="F324" t="s">
        <v>11119</v>
      </c>
      <c r="G324" t="s">
        <v>14693</v>
      </c>
      <c r="H324" t="s">
        <v>10988</v>
      </c>
      <c r="I324" t="s">
        <v>19764</v>
      </c>
      <c r="J324" t="s">
        <v>3326</v>
      </c>
      <c r="K324">
        <v>457751</v>
      </c>
      <c r="L324" t="s">
        <v>3326</v>
      </c>
      <c r="M324">
        <v>1915037</v>
      </c>
      <c r="N324" t="s">
        <v>3326</v>
      </c>
      <c r="O324" t="s">
        <v>12027</v>
      </c>
      <c r="P324" t="s">
        <v>12026</v>
      </c>
      <c r="Q324">
        <v>9155</v>
      </c>
      <c r="R324" t="s">
        <v>3326</v>
      </c>
      <c r="S324">
        <v>31546</v>
      </c>
      <c r="T324" t="s">
        <v>3326</v>
      </c>
      <c r="V324" t="s">
        <v>12028</v>
      </c>
      <c r="W324">
        <v>57757</v>
      </c>
      <c r="Z324" t="s">
        <v>16439</v>
      </c>
      <c r="AA324" t="s">
        <v>5703</v>
      </c>
      <c r="AB324" t="s">
        <v>10958</v>
      </c>
      <c r="AD324" t="s">
        <v>16439</v>
      </c>
      <c r="AL324" t="str">
        <f>IF(PLAYERIDMAP2[[#This Row],[POS]]="C",MAX(AL$1:AL323)+1,"")</f>
        <v/>
      </c>
      <c r="AM324" t="str">
        <f>IFERROR(INDEX(PLAYERIDMAP2[PLAYERNAME],MATCH(ROW()-ROW(AM$1),CATCHERS,0)),"")</f>
        <v/>
      </c>
      <c r="AN324" t="str">
        <f>IF(PLAYERIDMAP2[[#This Row],[POS]]="1B",MAX(AN$1:AN323)+1,"")</f>
        <v/>
      </c>
      <c r="AO324" t="str">
        <f>IFERROR(INDEX(PLAYERIDMAP2[PLAYERNAME],MATCH(ROW()-ROW(AO$1),FIRSTBASE,0)),"")</f>
        <v/>
      </c>
      <c r="AP324" t="str">
        <f>IF(PLAYERIDMAP2[[#This Row],[POS]]="2B",MAX(AP$1:AP323)+1,"")</f>
        <v/>
      </c>
      <c r="AQ324" t="str">
        <f>IFERROR(INDEX(PLAYERIDMAP2[PLAYERNAME],MATCH(ROW()-ROW(AQ$1),SECONDBASE,0)),"")</f>
        <v/>
      </c>
      <c r="AR324" t="str">
        <f>IF(PLAYERIDMAP2[[#This Row],[POS]]="3B",MAX(AR$1:AR323)+1,"")</f>
        <v/>
      </c>
      <c r="AS324" t="str">
        <f>IFERROR(INDEX(PLAYERIDMAP2[PLAYERNAME],MATCH(ROW()-ROW(AS$1),THIRDBASE,0)),"")</f>
        <v/>
      </c>
      <c r="AT324" t="str">
        <f>IF(PLAYERIDMAP2[[#This Row],[POS]]="SS",MAX(AT$1:AT323)+1,"")</f>
        <v/>
      </c>
      <c r="AU324" t="str">
        <f>IFERROR(INDEX(PLAYERIDMAP2[PLAYERNAME],MATCH(ROW()-ROW(AU$1),SHORTSTOP,0)),"")</f>
        <v/>
      </c>
      <c r="AV324" t="str">
        <f>IF(PLAYERIDMAP2[[#This Row],[POS]]="OF",MAX(AV$1:AV323)+1,"")</f>
        <v/>
      </c>
      <c r="AW324" t="str">
        <f>IFERROR(INDEX(PLAYERIDMAP2[PLAYERNAME],MATCH(ROW()-ROW(AW$1),OUTFIELD,0)),"")</f>
        <v>Eric Young Jr.</v>
      </c>
      <c r="AX324" t="str">
        <f>IF(PLAYERIDMAP2[[#This Row],[POS]]&lt;&gt;"P",MAX(AX$1:AX323)+1,"")</f>
        <v/>
      </c>
      <c r="AY324" t="str">
        <f>IFERROR(INDEX(PLAYERIDMAP2[PLAYERNAME],MATCH(ROW()-ROW(AY$1),HITTERS,0)),"")</f>
        <v>Billy Hamilton</v>
      </c>
      <c r="AZ324">
        <f>IF(PLAYERIDMAP2[[#This Row],[POS]]="P",MAX(AZ$1:AZ323)+1,"")</f>
        <v>156</v>
      </c>
      <c r="BA324" t="str">
        <f>IFERROR(INDEX(PLAYERIDMAP2[PLAYERNAME],MATCH(ROW()-ROW(BA$1),PITCHERS,0)),"")</f>
        <v>Derek Holland</v>
      </c>
    </row>
    <row r="325" spans="1:53" x14ac:dyDescent="0.25">
      <c r="A325" t="s">
        <v>20283</v>
      </c>
      <c r="B325" t="s">
        <v>3679</v>
      </c>
      <c r="C325" s="1">
        <v>34710</v>
      </c>
      <c r="D325" t="s">
        <v>17028</v>
      </c>
      <c r="E325" t="s">
        <v>16902</v>
      </c>
      <c r="F325" t="s">
        <v>11176</v>
      </c>
      <c r="G325" t="s">
        <v>16838</v>
      </c>
      <c r="H325" t="s">
        <v>11097</v>
      </c>
      <c r="I325" t="s">
        <v>3678</v>
      </c>
      <c r="J325" t="s">
        <v>3679</v>
      </c>
      <c r="K325">
        <v>641487</v>
      </c>
      <c r="L325" t="s">
        <v>3679</v>
      </c>
      <c r="S325">
        <v>33210</v>
      </c>
      <c r="T325" t="s">
        <v>3679</v>
      </c>
      <c r="Z325" t="s">
        <v>20284</v>
      </c>
      <c r="AA325" t="s">
        <v>10958</v>
      </c>
      <c r="AB325" t="s">
        <v>5703</v>
      </c>
      <c r="AD325" t="s">
        <v>20284</v>
      </c>
      <c r="AL325" t="str">
        <f>IF(PLAYERIDMAP2[[#This Row],[POS]]="C",MAX(AL$1:AL324)+1,"")</f>
        <v/>
      </c>
      <c r="AM325" t="str">
        <f>IFERROR(INDEX(PLAYERIDMAP2[PLAYERNAME],MATCH(ROW()-ROW(AM$1),CATCHERS,0)),"")</f>
        <v/>
      </c>
      <c r="AN325" t="str">
        <f>IF(PLAYERIDMAP2[[#This Row],[POS]]="1B",MAX(AN$1:AN324)+1,"")</f>
        <v/>
      </c>
      <c r="AO325" t="str">
        <f>IFERROR(INDEX(PLAYERIDMAP2[PLAYERNAME],MATCH(ROW()-ROW(AO$1),FIRSTBASE,0)),"")</f>
        <v/>
      </c>
      <c r="AP325" t="str">
        <f>IF(PLAYERIDMAP2[[#This Row],[POS]]="2B",MAX(AP$1:AP324)+1,"")</f>
        <v/>
      </c>
      <c r="AQ325" t="str">
        <f>IFERROR(INDEX(PLAYERIDMAP2[PLAYERNAME],MATCH(ROW()-ROW(AQ$1),SECONDBASE,0)),"")</f>
        <v/>
      </c>
      <c r="AR325" t="str">
        <f>IF(PLAYERIDMAP2[[#This Row],[POS]]="3B",MAX(AR$1:AR324)+1,"")</f>
        <v/>
      </c>
      <c r="AS325" t="str">
        <f>IFERROR(INDEX(PLAYERIDMAP2[PLAYERNAME],MATCH(ROW()-ROW(AS$1),THIRDBASE,0)),"")</f>
        <v/>
      </c>
      <c r="AT325">
        <f>IF(PLAYERIDMAP2[[#This Row],[POS]]="SS",MAX(AT$1:AT324)+1,"")</f>
        <v>23</v>
      </c>
      <c r="AU325" t="str">
        <f>IFERROR(INDEX(PLAYERIDMAP2[PLAYERNAME],MATCH(ROW()-ROW(AU$1),SHORTSTOP,0)),"")</f>
        <v/>
      </c>
      <c r="AV325" t="str">
        <f>IF(PLAYERIDMAP2[[#This Row],[POS]]="OF",MAX(AV$1:AV324)+1,"")</f>
        <v/>
      </c>
      <c r="AW325" t="str">
        <f>IFERROR(INDEX(PLAYERIDMAP2[PLAYERNAME],MATCH(ROW()-ROW(AW$1),OUTFIELD,0)),"")</f>
        <v>Matt Young</v>
      </c>
      <c r="AX325">
        <f>IF(PLAYERIDMAP2[[#This Row],[POS]]&lt;&gt;"P",MAX(AX$1:AX324)+1,"")</f>
        <v>168</v>
      </c>
      <c r="AY325" t="str">
        <f>IFERROR(INDEX(PLAYERIDMAP2[PLAYERNAME],MATCH(ROW()-ROW(AY$1),HITTERS,0)),"")</f>
        <v>Josh Hamilton</v>
      </c>
      <c r="AZ325" t="str">
        <f>IF(PLAYERIDMAP2[[#This Row],[POS]]="P",MAX(AZ$1:AZ324)+1,"")</f>
        <v/>
      </c>
      <c r="BA325" t="str">
        <f>IFERROR(INDEX(PLAYERIDMAP2[PLAYERNAME],MATCH(ROW()-ROW(BA$1),PITCHERS,0)),"")</f>
        <v>Greg Holland</v>
      </c>
    </row>
    <row r="326" spans="1:53" x14ac:dyDescent="0.25">
      <c r="A326" t="s">
        <v>18646</v>
      </c>
      <c r="B326" t="s">
        <v>9991</v>
      </c>
      <c r="C326" s="1">
        <v>33938</v>
      </c>
      <c r="D326" t="s">
        <v>16836</v>
      </c>
      <c r="E326" t="s">
        <v>18647</v>
      </c>
      <c r="F326" t="s">
        <v>11007</v>
      </c>
      <c r="G326" t="s">
        <v>16838</v>
      </c>
      <c r="H326" t="s">
        <v>10988</v>
      </c>
      <c r="I326" t="s">
        <v>9990</v>
      </c>
      <c r="J326" t="s">
        <v>9991</v>
      </c>
      <c r="K326">
        <v>605195</v>
      </c>
      <c r="L326" t="s">
        <v>9991</v>
      </c>
      <c r="S326">
        <v>32171</v>
      </c>
      <c r="T326" t="s">
        <v>9991</v>
      </c>
      <c r="Z326" t="s">
        <v>18648</v>
      </c>
      <c r="AA326" t="s">
        <v>10958</v>
      </c>
      <c r="AB326" t="s">
        <v>5703</v>
      </c>
      <c r="AD326" t="s">
        <v>18648</v>
      </c>
      <c r="AL326" t="str">
        <f>IF(PLAYERIDMAP2[[#This Row],[POS]]="C",MAX(AL$1:AL325)+1,"")</f>
        <v/>
      </c>
      <c r="AM326" t="str">
        <f>IFERROR(INDEX(PLAYERIDMAP2[PLAYERNAME],MATCH(ROW()-ROW(AM$1),CATCHERS,0)),"")</f>
        <v/>
      </c>
      <c r="AN326" t="str">
        <f>IF(PLAYERIDMAP2[[#This Row],[POS]]="1B",MAX(AN$1:AN325)+1,"")</f>
        <v/>
      </c>
      <c r="AO326" t="str">
        <f>IFERROR(INDEX(PLAYERIDMAP2[PLAYERNAME],MATCH(ROW()-ROW(AO$1),FIRSTBASE,0)),"")</f>
        <v/>
      </c>
      <c r="AP326" t="str">
        <f>IF(PLAYERIDMAP2[[#This Row],[POS]]="2B",MAX(AP$1:AP325)+1,"")</f>
        <v/>
      </c>
      <c r="AQ326" t="str">
        <f>IFERROR(INDEX(PLAYERIDMAP2[PLAYERNAME],MATCH(ROW()-ROW(AQ$1),SECONDBASE,0)),"")</f>
        <v/>
      </c>
      <c r="AR326" t="str">
        <f>IF(PLAYERIDMAP2[[#This Row],[POS]]="3B",MAX(AR$1:AR325)+1,"")</f>
        <v/>
      </c>
      <c r="AS326" t="str">
        <f>IFERROR(INDEX(PLAYERIDMAP2[PLAYERNAME],MATCH(ROW()-ROW(AS$1),THIRDBASE,0)),"")</f>
        <v/>
      </c>
      <c r="AT326" t="str">
        <f>IF(PLAYERIDMAP2[[#This Row],[POS]]="SS",MAX(AT$1:AT325)+1,"")</f>
        <v/>
      </c>
      <c r="AU326" t="str">
        <f>IFERROR(INDEX(PLAYERIDMAP2[PLAYERNAME],MATCH(ROW()-ROW(AU$1),SHORTSTOP,0)),"")</f>
        <v/>
      </c>
      <c r="AV326" t="str">
        <f>IF(PLAYERIDMAP2[[#This Row],[POS]]="OF",MAX(AV$1:AV325)+1,"")</f>
        <v/>
      </c>
      <c r="AW326" t="str">
        <f>IFERROR(INDEX(PLAYERIDMAP2[PLAYERNAME],MATCH(ROW()-ROW(AW$1),OUTFIELD,0)),"")</f>
        <v>Last Player</v>
      </c>
      <c r="AX326" t="str">
        <f>IF(PLAYERIDMAP2[[#This Row],[POS]]&lt;&gt;"P",MAX(AX$1:AX325)+1,"")</f>
        <v/>
      </c>
      <c r="AY326" t="str">
        <f>IFERROR(INDEX(PLAYERIDMAP2[PLAYERNAME],MATCH(ROW()-ROW(AY$1),HITTERS,0)),"")</f>
        <v>Ryan Hanigan</v>
      </c>
      <c r="AZ326">
        <f>IF(PLAYERIDMAP2[[#This Row],[POS]]="P",MAX(AZ$1:AZ325)+1,"")</f>
        <v>157</v>
      </c>
      <c r="BA326" t="str">
        <f>IFERROR(INDEX(PLAYERIDMAP2[PLAYERNAME],MATCH(ROW()-ROW(BA$1),PITCHERS,0)),"")</f>
        <v>Grant Holmes</v>
      </c>
    </row>
    <row r="327" spans="1:53" x14ac:dyDescent="0.25">
      <c r="A327" t="s">
        <v>12029</v>
      </c>
      <c r="B327" t="s">
        <v>5482</v>
      </c>
      <c r="C327" s="1">
        <v>29160</v>
      </c>
      <c r="D327" t="s">
        <v>19046</v>
      </c>
      <c r="E327" t="s">
        <v>19047</v>
      </c>
      <c r="F327" t="s">
        <v>10992</v>
      </c>
      <c r="G327" t="s">
        <v>14693</v>
      </c>
      <c r="H327" t="s">
        <v>10998</v>
      </c>
      <c r="I327" t="s">
        <v>19048</v>
      </c>
      <c r="J327" t="s">
        <v>5482</v>
      </c>
      <c r="K327">
        <v>424825</v>
      </c>
      <c r="L327" t="s">
        <v>5482</v>
      </c>
      <c r="M327">
        <v>292449</v>
      </c>
      <c r="N327" t="s">
        <v>5482</v>
      </c>
      <c r="O327" t="s">
        <v>12030</v>
      </c>
      <c r="P327" t="s">
        <v>12029</v>
      </c>
      <c r="Q327">
        <v>6983</v>
      </c>
      <c r="R327" t="s">
        <v>5482</v>
      </c>
      <c r="S327">
        <v>5299</v>
      </c>
      <c r="T327" t="s">
        <v>5482</v>
      </c>
      <c r="U327" t="s">
        <v>5482</v>
      </c>
      <c r="V327" t="s">
        <v>12031</v>
      </c>
      <c r="W327">
        <v>1084</v>
      </c>
      <c r="X327">
        <v>6983</v>
      </c>
      <c r="Y327" t="s">
        <v>5482</v>
      </c>
      <c r="Z327" t="s">
        <v>12032</v>
      </c>
      <c r="AA327" t="s">
        <v>11011</v>
      </c>
      <c r="AB327" t="s">
        <v>5703</v>
      </c>
      <c r="AC327" t="s">
        <v>5482</v>
      </c>
      <c r="AD327" t="s">
        <v>12032</v>
      </c>
      <c r="AE327">
        <v>7033</v>
      </c>
      <c r="AF327" t="s">
        <v>5482</v>
      </c>
      <c r="AG327">
        <v>5900</v>
      </c>
      <c r="AH327" t="s">
        <v>5482</v>
      </c>
      <c r="AL327" t="str">
        <f>IF(PLAYERIDMAP2[[#This Row],[POS]]="C",MAX(AL$1:AL326)+1,"")</f>
        <v/>
      </c>
      <c r="AM327" t="str">
        <f>IFERROR(INDEX(PLAYERIDMAP2[PLAYERNAME],MATCH(ROW()-ROW(AM$1),CATCHERS,0)),"")</f>
        <v/>
      </c>
      <c r="AN327" t="str">
        <f>IF(PLAYERIDMAP2[[#This Row],[POS]]="1B",MAX(AN$1:AN326)+1,"")</f>
        <v/>
      </c>
      <c r="AO327" t="str">
        <f>IFERROR(INDEX(PLAYERIDMAP2[PLAYERNAME],MATCH(ROW()-ROW(AO$1),FIRSTBASE,0)),"")</f>
        <v/>
      </c>
      <c r="AP327" t="str">
        <f>IF(PLAYERIDMAP2[[#This Row],[POS]]="2B",MAX(AP$1:AP326)+1,"")</f>
        <v/>
      </c>
      <c r="AQ327" t="str">
        <f>IFERROR(INDEX(PLAYERIDMAP2[PLAYERNAME],MATCH(ROW()-ROW(AQ$1),SECONDBASE,0)),"")</f>
        <v/>
      </c>
      <c r="AR327" t="str">
        <f>IF(PLAYERIDMAP2[[#This Row],[POS]]="3B",MAX(AR$1:AR326)+1,"")</f>
        <v/>
      </c>
      <c r="AS327" t="str">
        <f>IFERROR(INDEX(PLAYERIDMAP2[PLAYERNAME],MATCH(ROW()-ROW(AS$1),THIRDBASE,0)),"")</f>
        <v/>
      </c>
      <c r="AT327" t="str">
        <f>IF(PLAYERIDMAP2[[#This Row],[POS]]="SS",MAX(AT$1:AT326)+1,"")</f>
        <v/>
      </c>
      <c r="AU327" t="str">
        <f>IFERROR(INDEX(PLAYERIDMAP2[PLAYERNAME],MATCH(ROW()-ROW(AU$1),SHORTSTOP,0)),"")</f>
        <v/>
      </c>
      <c r="AV327">
        <f>IF(PLAYERIDMAP2[[#This Row],[POS]]="OF",MAX(AV$1:AV326)+1,"")</f>
        <v>67</v>
      </c>
      <c r="AW327" t="str">
        <f>IFERROR(INDEX(PLAYERIDMAP2[PLAYERNAME],MATCH(ROW()-ROW(AW$1),OUTFIELD,0)),"")</f>
        <v/>
      </c>
      <c r="AX327">
        <f>IF(PLAYERIDMAP2[[#This Row],[POS]]&lt;&gt;"P",MAX(AX$1:AX326)+1,"")</f>
        <v>169</v>
      </c>
      <c r="AY327" t="str">
        <f>IFERROR(INDEX(PLAYERIDMAP2[PLAYERNAME],MATCH(ROW()-ROW(AY$1),HITTERS,0)),"")</f>
        <v>Jack Hannahan</v>
      </c>
      <c r="AZ327" t="str">
        <f>IF(PLAYERIDMAP2[[#This Row],[POS]]="P",MAX(AZ$1:AZ326)+1,"")</f>
        <v/>
      </c>
      <c r="BA327" t="str">
        <f>IFERROR(INDEX(PLAYERIDMAP2[PLAYERNAME],MATCH(ROW()-ROW(BA$1),PITCHERS,0)),"")</f>
        <v>J.J. Hoover</v>
      </c>
    </row>
    <row r="328" spans="1:53" x14ac:dyDescent="0.25">
      <c r="A328" t="s">
        <v>12033</v>
      </c>
      <c r="B328" t="s">
        <v>5362</v>
      </c>
      <c r="C328" s="1">
        <v>32878</v>
      </c>
      <c r="D328" t="s">
        <v>17551</v>
      </c>
      <c r="E328" t="s">
        <v>18100</v>
      </c>
      <c r="F328" t="s">
        <v>11087</v>
      </c>
      <c r="G328" t="s">
        <v>14693</v>
      </c>
      <c r="H328" t="s">
        <v>11003</v>
      </c>
      <c r="I328" t="s">
        <v>18101</v>
      </c>
      <c r="J328" t="s">
        <v>5362</v>
      </c>
      <c r="K328">
        <v>543068</v>
      </c>
      <c r="L328" t="s">
        <v>5362</v>
      </c>
      <c r="M328">
        <v>1894603</v>
      </c>
      <c r="N328" t="s">
        <v>5362</v>
      </c>
      <c r="O328" t="s">
        <v>18102</v>
      </c>
      <c r="P328" t="s">
        <v>12033</v>
      </c>
      <c r="Q328">
        <v>9583</v>
      </c>
      <c r="R328" t="s">
        <v>5362</v>
      </c>
      <c r="S328">
        <v>32155</v>
      </c>
      <c r="T328" t="s">
        <v>5362</v>
      </c>
      <c r="W328">
        <v>70301</v>
      </c>
      <c r="X328">
        <v>9583</v>
      </c>
      <c r="Y328" t="s">
        <v>5362</v>
      </c>
      <c r="Z328" t="s">
        <v>16440</v>
      </c>
      <c r="AA328" t="s">
        <v>5703</v>
      </c>
      <c r="AB328" t="s">
        <v>5703</v>
      </c>
      <c r="AC328" t="s">
        <v>5362</v>
      </c>
      <c r="AD328" t="s">
        <v>16440</v>
      </c>
      <c r="AE328">
        <v>12149</v>
      </c>
      <c r="AF328" t="s">
        <v>5362</v>
      </c>
      <c r="AG328">
        <v>38965</v>
      </c>
      <c r="AH328" t="s">
        <v>5362</v>
      </c>
      <c r="AL328" t="str">
        <f>IF(PLAYERIDMAP2[[#This Row],[POS]]="C",MAX(AL$1:AL327)+1,"")</f>
        <v/>
      </c>
      <c r="AM328" t="str">
        <f>IFERROR(INDEX(PLAYERIDMAP2[PLAYERNAME],MATCH(ROW()-ROW(AM$1),CATCHERS,0)),"")</f>
        <v/>
      </c>
      <c r="AN328">
        <f>IF(PLAYERIDMAP2[[#This Row],[POS]]="1B",MAX(AN$1:AN327)+1,"")</f>
        <v>19</v>
      </c>
      <c r="AO328" t="str">
        <f>IFERROR(INDEX(PLAYERIDMAP2[PLAYERNAME],MATCH(ROW()-ROW(AO$1),FIRSTBASE,0)),"")</f>
        <v/>
      </c>
      <c r="AP328" t="str">
        <f>IF(PLAYERIDMAP2[[#This Row],[POS]]="2B",MAX(AP$1:AP327)+1,"")</f>
        <v/>
      </c>
      <c r="AQ328" t="str">
        <f>IFERROR(INDEX(PLAYERIDMAP2[PLAYERNAME],MATCH(ROW()-ROW(AQ$1),SECONDBASE,0)),"")</f>
        <v/>
      </c>
      <c r="AR328" t="str">
        <f>IF(PLAYERIDMAP2[[#This Row],[POS]]="3B",MAX(AR$1:AR327)+1,"")</f>
        <v/>
      </c>
      <c r="AS328" t="str">
        <f>IFERROR(INDEX(PLAYERIDMAP2[PLAYERNAME],MATCH(ROW()-ROW(AS$1),THIRDBASE,0)),"")</f>
        <v/>
      </c>
      <c r="AT328" t="str">
        <f>IF(PLAYERIDMAP2[[#This Row],[POS]]="SS",MAX(AT$1:AT327)+1,"")</f>
        <v/>
      </c>
      <c r="AU328" t="str">
        <f>IFERROR(INDEX(PLAYERIDMAP2[PLAYERNAME],MATCH(ROW()-ROW(AU$1),SHORTSTOP,0)),"")</f>
        <v/>
      </c>
      <c r="AV328" t="str">
        <f>IF(PLAYERIDMAP2[[#This Row],[POS]]="OF",MAX(AV$1:AV327)+1,"")</f>
        <v/>
      </c>
      <c r="AW328" t="str">
        <f>IFERROR(INDEX(PLAYERIDMAP2[PLAYERNAME],MATCH(ROW()-ROW(AW$1),OUTFIELD,0)),"")</f>
        <v/>
      </c>
      <c r="AX328">
        <f>IF(PLAYERIDMAP2[[#This Row],[POS]]&lt;&gt;"P",MAX(AX$1:AX327)+1,"")</f>
        <v>170</v>
      </c>
      <c r="AY328" t="str">
        <f>IFERROR(INDEX(PLAYERIDMAP2[PLAYERNAME],MATCH(ROW()-ROW(AY$1),HITTERS,0)),"")</f>
        <v>Alen Hanson</v>
      </c>
      <c r="AZ328" t="str">
        <f>IF(PLAYERIDMAP2[[#This Row],[POS]]="P",MAX(AZ$1:AZ327)+1,"")</f>
        <v/>
      </c>
      <c r="BA328" t="str">
        <f>IFERROR(INDEX(PLAYERIDMAP2[PLAYERNAME],MATCH(ROW()-ROW(BA$1),PITCHERS,0)),"")</f>
        <v>Jeremy Horst</v>
      </c>
    </row>
    <row r="329" spans="1:53" x14ac:dyDescent="0.25">
      <c r="A329" t="s">
        <v>12034</v>
      </c>
      <c r="B329" t="s">
        <v>7662</v>
      </c>
      <c r="C329" s="1">
        <v>32403</v>
      </c>
      <c r="D329" t="s">
        <v>17100</v>
      </c>
      <c r="E329" t="s">
        <v>19493</v>
      </c>
      <c r="F329" t="s">
        <v>11048</v>
      </c>
      <c r="G329" t="s">
        <v>14693</v>
      </c>
      <c r="H329" t="s">
        <v>10988</v>
      </c>
      <c r="I329" t="s">
        <v>19494</v>
      </c>
      <c r="J329" t="s">
        <v>7662</v>
      </c>
      <c r="K329">
        <v>518582</v>
      </c>
      <c r="L329" t="s">
        <v>7662</v>
      </c>
      <c r="M329">
        <v>1708182</v>
      </c>
      <c r="N329" t="s">
        <v>7662</v>
      </c>
      <c r="O329" t="s">
        <v>12035</v>
      </c>
      <c r="P329" t="s">
        <v>12034</v>
      </c>
      <c r="Q329">
        <v>9200</v>
      </c>
      <c r="R329" t="s">
        <v>7662</v>
      </c>
      <c r="S329">
        <v>30683</v>
      </c>
      <c r="T329" t="s">
        <v>7662</v>
      </c>
      <c r="V329" t="s">
        <v>12036</v>
      </c>
      <c r="W329">
        <v>57760</v>
      </c>
      <c r="X329">
        <v>9200</v>
      </c>
      <c r="Y329" t="s">
        <v>7662</v>
      </c>
      <c r="Z329" t="s">
        <v>16441</v>
      </c>
      <c r="AA329" t="s">
        <v>5703</v>
      </c>
      <c r="AB329" t="s">
        <v>10958</v>
      </c>
      <c r="AD329" t="s">
        <v>16441</v>
      </c>
      <c r="AL329" t="str">
        <f>IF(PLAYERIDMAP2[[#This Row],[POS]]="C",MAX(AL$1:AL328)+1,"")</f>
        <v/>
      </c>
      <c r="AM329" t="str">
        <f>IFERROR(INDEX(PLAYERIDMAP2[PLAYERNAME],MATCH(ROW()-ROW(AM$1),CATCHERS,0)),"")</f>
        <v/>
      </c>
      <c r="AN329" t="str">
        <f>IF(PLAYERIDMAP2[[#This Row],[POS]]="1B",MAX(AN$1:AN328)+1,"")</f>
        <v/>
      </c>
      <c r="AO329" t="str">
        <f>IFERROR(INDEX(PLAYERIDMAP2[PLAYERNAME],MATCH(ROW()-ROW(AO$1),FIRSTBASE,0)),"")</f>
        <v/>
      </c>
      <c r="AP329" t="str">
        <f>IF(PLAYERIDMAP2[[#This Row],[POS]]="2B",MAX(AP$1:AP328)+1,"")</f>
        <v/>
      </c>
      <c r="AQ329" t="str">
        <f>IFERROR(INDEX(PLAYERIDMAP2[PLAYERNAME],MATCH(ROW()-ROW(AQ$1),SECONDBASE,0)),"")</f>
        <v/>
      </c>
      <c r="AR329" t="str">
        <f>IF(PLAYERIDMAP2[[#This Row],[POS]]="3B",MAX(AR$1:AR328)+1,"")</f>
        <v/>
      </c>
      <c r="AS329" t="str">
        <f>IFERROR(INDEX(PLAYERIDMAP2[PLAYERNAME],MATCH(ROW()-ROW(AS$1),THIRDBASE,0)),"")</f>
        <v/>
      </c>
      <c r="AT329" t="str">
        <f>IF(PLAYERIDMAP2[[#This Row],[POS]]="SS",MAX(AT$1:AT328)+1,"")</f>
        <v/>
      </c>
      <c r="AU329" t="str">
        <f>IFERROR(INDEX(PLAYERIDMAP2[PLAYERNAME],MATCH(ROW()-ROW(AU$1),SHORTSTOP,0)),"")</f>
        <v/>
      </c>
      <c r="AV329" t="str">
        <f>IF(PLAYERIDMAP2[[#This Row],[POS]]="OF",MAX(AV$1:AV328)+1,"")</f>
        <v/>
      </c>
      <c r="AW329" t="str">
        <f>IFERROR(INDEX(PLAYERIDMAP2[PLAYERNAME],MATCH(ROW()-ROW(AW$1),OUTFIELD,0)),"")</f>
        <v/>
      </c>
      <c r="AX329" t="str">
        <f>IF(PLAYERIDMAP2[[#This Row],[POS]]&lt;&gt;"P",MAX(AX$1:AX328)+1,"")</f>
        <v/>
      </c>
      <c r="AY329" t="str">
        <f>IFERROR(INDEX(PLAYERIDMAP2[PLAYERNAME],MATCH(ROW()-ROW(AY$1),HITTERS,0)),"")</f>
        <v>J.J. Hardy</v>
      </c>
      <c r="AZ329">
        <f>IF(PLAYERIDMAP2[[#This Row],[POS]]="P",MAX(AZ$1:AZ328)+1,"")</f>
        <v>158</v>
      </c>
      <c r="BA329" t="str">
        <f>IFERROR(INDEX(PLAYERIDMAP2[PLAYERNAME],MATCH(ROW()-ROW(BA$1),PITCHERS,0)),"")</f>
        <v>T.J. House</v>
      </c>
    </row>
    <row r="330" spans="1:53" x14ac:dyDescent="0.25">
      <c r="A330" t="s">
        <v>12037</v>
      </c>
      <c r="B330" t="s">
        <v>10622</v>
      </c>
      <c r="C330" s="1">
        <v>31727</v>
      </c>
      <c r="D330" t="s">
        <v>18409</v>
      </c>
      <c r="E330" t="s">
        <v>20241</v>
      </c>
      <c r="F330" t="s">
        <v>11082</v>
      </c>
      <c r="G330" t="s">
        <v>16838</v>
      </c>
      <c r="H330" t="s">
        <v>10988</v>
      </c>
      <c r="I330" t="s">
        <v>20242</v>
      </c>
      <c r="J330" t="s">
        <v>10622</v>
      </c>
      <c r="K330">
        <v>543070</v>
      </c>
      <c r="L330" t="s">
        <v>10622</v>
      </c>
      <c r="M330">
        <v>1707904</v>
      </c>
      <c r="N330" t="s">
        <v>10622</v>
      </c>
      <c r="O330" t="s">
        <v>12038</v>
      </c>
      <c r="P330" t="s">
        <v>12037</v>
      </c>
      <c r="Q330">
        <v>8662</v>
      </c>
      <c r="R330" t="s">
        <v>10622</v>
      </c>
      <c r="S330">
        <v>30495</v>
      </c>
      <c r="T330" t="s">
        <v>10622</v>
      </c>
      <c r="V330" t="s">
        <v>12039</v>
      </c>
      <c r="W330">
        <v>61058</v>
      </c>
      <c r="X330">
        <v>8662</v>
      </c>
      <c r="Y330" t="s">
        <v>10622</v>
      </c>
      <c r="Z330" t="s">
        <v>12040</v>
      </c>
      <c r="AA330" t="s">
        <v>5703</v>
      </c>
      <c r="AB330" t="s">
        <v>5703</v>
      </c>
      <c r="AC330" t="s">
        <v>10622</v>
      </c>
      <c r="AD330" t="s">
        <v>12040</v>
      </c>
      <c r="AE330">
        <v>10349</v>
      </c>
      <c r="AF330" t="s">
        <v>10622</v>
      </c>
      <c r="AG330">
        <v>12852</v>
      </c>
      <c r="AL330" t="str">
        <f>IF(PLAYERIDMAP2[[#This Row],[POS]]="C",MAX(AL$1:AL329)+1,"")</f>
        <v/>
      </c>
      <c r="AM330" t="str">
        <f>IFERROR(INDEX(PLAYERIDMAP2[PLAYERNAME],MATCH(ROW()-ROW(AM$1),CATCHERS,0)),"")</f>
        <v/>
      </c>
      <c r="AN330" t="str">
        <f>IF(PLAYERIDMAP2[[#This Row],[POS]]="1B",MAX(AN$1:AN329)+1,"")</f>
        <v/>
      </c>
      <c r="AO330" t="str">
        <f>IFERROR(INDEX(PLAYERIDMAP2[PLAYERNAME],MATCH(ROW()-ROW(AO$1),FIRSTBASE,0)),"")</f>
        <v/>
      </c>
      <c r="AP330" t="str">
        <f>IF(PLAYERIDMAP2[[#This Row],[POS]]="2B",MAX(AP$1:AP329)+1,"")</f>
        <v/>
      </c>
      <c r="AQ330" t="str">
        <f>IFERROR(INDEX(PLAYERIDMAP2[PLAYERNAME],MATCH(ROW()-ROW(AQ$1),SECONDBASE,0)),"")</f>
        <v/>
      </c>
      <c r="AR330" t="str">
        <f>IF(PLAYERIDMAP2[[#This Row],[POS]]="3B",MAX(AR$1:AR329)+1,"")</f>
        <v/>
      </c>
      <c r="AS330" t="str">
        <f>IFERROR(INDEX(PLAYERIDMAP2[PLAYERNAME],MATCH(ROW()-ROW(AS$1),THIRDBASE,0)),"")</f>
        <v/>
      </c>
      <c r="AT330" t="str">
        <f>IF(PLAYERIDMAP2[[#This Row],[POS]]="SS",MAX(AT$1:AT329)+1,"")</f>
        <v/>
      </c>
      <c r="AU330" t="str">
        <f>IFERROR(INDEX(PLAYERIDMAP2[PLAYERNAME],MATCH(ROW()-ROW(AU$1),SHORTSTOP,0)),"")</f>
        <v/>
      </c>
      <c r="AV330" t="str">
        <f>IF(PLAYERIDMAP2[[#This Row],[POS]]="OF",MAX(AV$1:AV329)+1,"")</f>
        <v/>
      </c>
      <c r="AW330" t="str">
        <f>IFERROR(INDEX(PLAYERIDMAP2[PLAYERNAME],MATCH(ROW()-ROW(AW$1),OUTFIELD,0)),"")</f>
        <v/>
      </c>
      <c r="AX330" t="str">
        <f>IF(PLAYERIDMAP2[[#This Row],[POS]]&lt;&gt;"P",MAX(AX$1:AX329)+1,"")</f>
        <v/>
      </c>
      <c r="AY330" t="str">
        <f>IFERROR(INDEX(PLAYERIDMAP2[PLAYERNAME],MATCH(ROW()-ROW(AY$1),HITTERS,0)),"")</f>
        <v>Bryce Harper</v>
      </c>
      <c r="AZ330">
        <f>IF(PLAYERIDMAP2[[#This Row],[POS]]="P",MAX(AZ$1:AZ329)+1,"")</f>
        <v>159</v>
      </c>
      <c r="BA330" t="str">
        <f>IFERROR(INDEX(PLAYERIDMAP2[PLAYERNAME],MATCH(ROW()-ROW(BA$1),PITCHERS,0)),"")</f>
        <v>J.P. Howell</v>
      </c>
    </row>
    <row r="331" spans="1:53" x14ac:dyDescent="0.25">
      <c r="A331" t="s">
        <v>12041</v>
      </c>
      <c r="B331" t="s">
        <v>4447</v>
      </c>
      <c r="C331" s="1">
        <v>30637</v>
      </c>
      <c r="D331" t="s">
        <v>16864</v>
      </c>
      <c r="E331" t="s">
        <v>20787</v>
      </c>
      <c r="F331" t="s">
        <v>11057</v>
      </c>
      <c r="G331" t="s">
        <v>14693</v>
      </c>
      <c r="H331" t="s">
        <v>10998</v>
      </c>
      <c r="I331" t="s">
        <v>20788</v>
      </c>
      <c r="J331" t="s">
        <v>4447</v>
      </c>
      <c r="K331">
        <v>460067</v>
      </c>
      <c r="L331" t="s">
        <v>4447</v>
      </c>
      <c r="M331">
        <v>1098381</v>
      </c>
      <c r="N331" t="s">
        <v>4447</v>
      </c>
      <c r="O331" t="s">
        <v>12042</v>
      </c>
      <c r="P331" t="s">
        <v>12041</v>
      </c>
      <c r="Q331">
        <v>7918</v>
      </c>
      <c r="R331" t="s">
        <v>4447</v>
      </c>
      <c r="S331">
        <v>28642</v>
      </c>
      <c r="T331" t="s">
        <v>4447</v>
      </c>
      <c r="V331" t="s">
        <v>12043</v>
      </c>
      <c r="W331">
        <v>47391</v>
      </c>
      <c r="X331">
        <v>7918</v>
      </c>
      <c r="Y331" t="s">
        <v>4447</v>
      </c>
      <c r="Z331" t="s">
        <v>16442</v>
      </c>
      <c r="AA331" t="s">
        <v>11011</v>
      </c>
      <c r="AB331" t="s">
        <v>5703</v>
      </c>
      <c r="AD331" t="s">
        <v>16442</v>
      </c>
      <c r="AL331" t="str">
        <f>IF(PLAYERIDMAP2[[#This Row],[POS]]="C",MAX(AL$1:AL330)+1,"")</f>
        <v/>
      </c>
      <c r="AM331" t="str">
        <f>IFERROR(INDEX(PLAYERIDMAP2[PLAYERNAME],MATCH(ROW()-ROW(AM$1),CATCHERS,0)),"")</f>
        <v/>
      </c>
      <c r="AN331" t="str">
        <f>IF(PLAYERIDMAP2[[#This Row],[POS]]="1B",MAX(AN$1:AN330)+1,"")</f>
        <v/>
      </c>
      <c r="AO331" t="str">
        <f>IFERROR(INDEX(PLAYERIDMAP2[PLAYERNAME],MATCH(ROW()-ROW(AO$1),FIRSTBASE,0)),"")</f>
        <v/>
      </c>
      <c r="AP331" t="str">
        <f>IF(PLAYERIDMAP2[[#This Row],[POS]]="2B",MAX(AP$1:AP330)+1,"")</f>
        <v/>
      </c>
      <c r="AQ331" t="str">
        <f>IFERROR(INDEX(PLAYERIDMAP2[PLAYERNAME],MATCH(ROW()-ROW(AQ$1),SECONDBASE,0)),"")</f>
        <v/>
      </c>
      <c r="AR331" t="str">
        <f>IF(PLAYERIDMAP2[[#This Row],[POS]]="3B",MAX(AR$1:AR330)+1,"")</f>
        <v/>
      </c>
      <c r="AS331" t="str">
        <f>IFERROR(INDEX(PLAYERIDMAP2[PLAYERNAME],MATCH(ROW()-ROW(AS$1),THIRDBASE,0)),"")</f>
        <v/>
      </c>
      <c r="AT331" t="str">
        <f>IF(PLAYERIDMAP2[[#This Row],[POS]]="SS",MAX(AT$1:AT330)+1,"")</f>
        <v/>
      </c>
      <c r="AU331" t="str">
        <f>IFERROR(INDEX(PLAYERIDMAP2[PLAYERNAME],MATCH(ROW()-ROW(AU$1),SHORTSTOP,0)),"")</f>
        <v/>
      </c>
      <c r="AV331">
        <f>IF(PLAYERIDMAP2[[#This Row],[POS]]="OF",MAX(AV$1:AV330)+1,"")</f>
        <v>68</v>
      </c>
      <c r="AW331" t="str">
        <f>IFERROR(INDEX(PLAYERIDMAP2[PLAYERNAME],MATCH(ROW()-ROW(AW$1),OUTFIELD,0)),"")</f>
        <v/>
      </c>
      <c r="AX331">
        <f>IF(PLAYERIDMAP2[[#This Row],[POS]]&lt;&gt;"P",MAX(AX$1:AX330)+1,"")</f>
        <v>171</v>
      </c>
      <c r="AY331" t="str">
        <f>IFERROR(INDEX(PLAYERIDMAP2[PLAYERNAME],MATCH(ROW()-ROW(AY$1),HITTERS,0)),"")</f>
        <v>Josh Harrison</v>
      </c>
      <c r="AZ331" t="str">
        <f>IF(PLAYERIDMAP2[[#This Row],[POS]]="P",MAX(AZ$1:AZ330)+1,"")</f>
        <v/>
      </c>
      <c r="BA331" t="str">
        <f>IFERROR(INDEX(PLAYERIDMAP2[PLAYERNAME],MATCH(ROW()-ROW(BA$1),PITCHERS,0)),"")</f>
        <v>Daniel Hudson</v>
      </c>
    </row>
    <row r="332" spans="1:53" x14ac:dyDescent="0.25">
      <c r="A332" t="s">
        <v>12044</v>
      </c>
      <c r="B332" t="s">
        <v>1750</v>
      </c>
      <c r="C332" s="1">
        <v>30722</v>
      </c>
      <c r="D332" t="s">
        <v>17950</v>
      </c>
      <c r="E332" t="s">
        <v>18728</v>
      </c>
      <c r="F332" t="s">
        <v>10997</v>
      </c>
      <c r="G332" t="s">
        <v>16838</v>
      </c>
      <c r="H332" t="s">
        <v>11097</v>
      </c>
      <c r="I332" t="s">
        <v>20319</v>
      </c>
      <c r="K332">
        <v>458501</v>
      </c>
      <c r="L332" t="s">
        <v>1750</v>
      </c>
      <c r="M332">
        <v>292367</v>
      </c>
      <c r="N332" t="s">
        <v>1750</v>
      </c>
      <c r="O332" t="s">
        <v>12045</v>
      </c>
      <c r="P332" t="s">
        <v>12044</v>
      </c>
      <c r="Q332">
        <v>8365</v>
      </c>
      <c r="R332" t="s">
        <v>1750</v>
      </c>
      <c r="S332">
        <v>33110</v>
      </c>
      <c r="T332" t="s">
        <v>1750</v>
      </c>
      <c r="V332" t="s">
        <v>12046</v>
      </c>
      <c r="W332">
        <v>34306</v>
      </c>
      <c r="X332">
        <v>8365</v>
      </c>
      <c r="Y332" t="s">
        <v>1750</v>
      </c>
      <c r="Z332" t="s">
        <v>16443</v>
      </c>
      <c r="AA332" t="s">
        <v>5703</v>
      </c>
      <c r="AB332" t="s">
        <v>5703</v>
      </c>
      <c r="AD332" t="s">
        <v>16443</v>
      </c>
      <c r="AL332" t="str">
        <f>IF(PLAYERIDMAP2[[#This Row],[POS]]="C",MAX(AL$1:AL331)+1,"")</f>
        <v/>
      </c>
      <c r="AM332" t="str">
        <f>IFERROR(INDEX(PLAYERIDMAP2[PLAYERNAME],MATCH(ROW()-ROW(AM$1),CATCHERS,0)),"")</f>
        <v/>
      </c>
      <c r="AN332" t="str">
        <f>IF(PLAYERIDMAP2[[#This Row],[POS]]="1B",MAX(AN$1:AN331)+1,"")</f>
        <v/>
      </c>
      <c r="AO332" t="str">
        <f>IFERROR(INDEX(PLAYERIDMAP2[PLAYERNAME],MATCH(ROW()-ROW(AO$1),FIRSTBASE,0)),"")</f>
        <v/>
      </c>
      <c r="AP332" t="str">
        <f>IF(PLAYERIDMAP2[[#This Row],[POS]]="2B",MAX(AP$1:AP331)+1,"")</f>
        <v/>
      </c>
      <c r="AQ332" t="str">
        <f>IFERROR(INDEX(PLAYERIDMAP2[PLAYERNAME],MATCH(ROW()-ROW(AQ$1),SECONDBASE,0)),"")</f>
        <v/>
      </c>
      <c r="AR332" t="str">
        <f>IF(PLAYERIDMAP2[[#This Row],[POS]]="3B",MAX(AR$1:AR331)+1,"")</f>
        <v/>
      </c>
      <c r="AS332" t="str">
        <f>IFERROR(INDEX(PLAYERIDMAP2[PLAYERNAME],MATCH(ROW()-ROW(AS$1),THIRDBASE,0)),"")</f>
        <v/>
      </c>
      <c r="AT332">
        <f>IF(PLAYERIDMAP2[[#This Row],[POS]]="SS",MAX(AT$1:AT331)+1,"")</f>
        <v>24</v>
      </c>
      <c r="AU332" t="str">
        <f>IFERROR(INDEX(PLAYERIDMAP2[PLAYERNAME],MATCH(ROW()-ROW(AU$1),SHORTSTOP,0)),"")</f>
        <v/>
      </c>
      <c r="AV332" t="str">
        <f>IF(PLAYERIDMAP2[[#This Row],[POS]]="OF",MAX(AV$1:AV331)+1,"")</f>
        <v/>
      </c>
      <c r="AW332" t="str">
        <f>IFERROR(INDEX(PLAYERIDMAP2[PLAYERNAME],MATCH(ROW()-ROW(AW$1),OUTFIELD,0)),"")</f>
        <v/>
      </c>
      <c r="AX332">
        <f>IF(PLAYERIDMAP2[[#This Row],[POS]]&lt;&gt;"P",MAX(AX$1:AX331)+1,"")</f>
        <v>172</v>
      </c>
      <c r="AY332" t="str">
        <f>IFERROR(INDEX(PLAYERIDMAP2[PLAYERNAME],MATCH(ROW()-ROW(AY$1),HITTERS,0)),"")</f>
        <v>Corey Hart</v>
      </c>
      <c r="AZ332" t="str">
        <f>IF(PLAYERIDMAP2[[#This Row],[POS]]="P",MAX(AZ$1:AZ331)+1,"")</f>
        <v/>
      </c>
      <c r="BA332" t="str">
        <f>IFERROR(INDEX(PLAYERIDMAP2[PLAYERNAME],MATCH(ROW()-ROW(BA$1),PITCHERS,0)),"")</f>
        <v>Tim Hudson</v>
      </c>
    </row>
    <row r="333" spans="1:53" x14ac:dyDescent="0.25">
      <c r="A333" t="s">
        <v>12047</v>
      </c>
      <c r="B333" t="s">
        <v>5606</v>
      </c>
      <c r="C333" s="1">
        <v>29403</v>
      </c>
      <c r="D333" t="s">
        <v>18727</v>
      </c>
      <c r="E333" t="s">
        <v>18728</v>
      </c>
      <c r="F333" t="s">
        <v>11021</v>
      </c>
      <c r="G333" t="s">
        <v>14693</v>
      </c>
      <c r="H333" t="s">
        <v>10998</v>
      </c>
      <c r="I333" t="s">
        <v>18729</v>
      </c>
      <c r="J333" t="s">
        <v>5606</v>
      </c>
      <c r="K333">
        <v>443558</v>
      </c>
      <c r="L333" t="s">
        <v>5606</v>
      </c>
      <c r="M333">
        <v>530355</v>
      </c>
      <c r="N333" t="s">
        <v>5606</v>
      </c>
      <c r="O333" t="s">
        <v>12048</v>
      </c>
      <c r="P333" t="s">
        <v>12047</v>
      </c>
      <c r="Q333">
        <v>7681</v>
      </c>
      <c r="R333" t="s">
        <v>5606</v>
      </c>
      <c r="S333">
        <v>6242</v>
      </c>
      <c r="T333" t="s">
        <v>5606</v>
      </c>
      <c r="V333" t="s">
        <v>12049</v>
      </c>
      <c r="W333">
        <v>34302</v>
      </c>
      <c r="X333">
        <v>7681</v>
      </c>
      <c r="Y333" t="s">
        <v>5606</v>
      </c>
      <c r="Z333" t="s">
        <v>12050</v>
      </c>
      <c r="AA333" t="s">
        <v>5703</v>
      </c>
      <c r="AB333" t="s">
        <v>5703</v>
      </c>
      <c r="AC333" t="s">
        <v>5606</v>
      </c>
      <c r="AD333" t="s">
        <v>12050</v>
      </c>
      <c r="AE333">
        <v>8470</v>
      </c>
      <c r="AF333" t="s">
        <v>5606</v>
      </c>
      <c r="AG333">
        <v>5763</v>
      </c>
      <c r="AH333" t="s">
        <v>5606</v>
      </c>
      <c r="AL333" t="str">
        <f>IF(PLAYERIDMAP2[[#This Row],[POS]]="C",MAX(AL$1:AL332)+1,"")</f>
        <v/>
      </c>
      <c r="AM333" t="str">
        <f>IFERROR(INDEX(PLAYERIDMAP2[PLAYERNAME],MATCH(ROW()-ROW(AM$1),CATCHERS,0)),"")</f>
        <v/>
      </c>
      <c r="AN333" t="str">
        <f>IF(PLAYERIDMAP2[[#This Row],[POS]]="1B",MAX(AN$1:AN332)+1,"")</f>
        <v/>
      </c>
      <c r="AO333" t="str">
        <f>IFERROR(INDEX(PLAYERIDMAP2[PLAYERNAME],MATCH(ROW()-ROW(AO$1),FIRSTBASE,0)),"")</f>
        <v/>
      </c>
      <c r="AP333" t="str">
        <f>IF(PLAYERIDMAP2[[#This Row],[POS]]="2B",MAX(AP$1:AP332)+1,"")</f>
        <v/>
      </c>
      <c r="AQ333" t="str">
        <f>IFERROR(INDEX(PLAYERIDMAP2[PLAYERNAME],MATCH(ROW()-ROW(AQ$1),SECONDBASE,0)),"")</f>
        <v/>
      </c>
      <c r="AR333" t="str">
        <f>IF(PLAYERIDMAP2[[#This Row],[POS]]="3B",MAX(AR$1:AR332)+1,"")</f>
        <v/>
      </c>
      <c r="AS333" t="str">
        <f>IFERROR(INDEX(PLAYERIDMAP2[PLAYERNAME],MATCH(ROW()-ROW(AS$1),THIRDBASE,0)),"")</f>
        <v/>
      </c>
      <c r="AT333" t="str">
        <f>IF(PLAYERIDMAP2[[#This Row],[POS]]="SS",MAX(AT$1:AT332)+1,"")</f>
        <v/>
      </c>
      <c r="AU333" t="str">
        <f>IFERROR(INDEX(PLAYERIDMAP2[PLAYERNAME],MATCH(ROW()-ROW(AU$1),SHORTSTOP,0)),"")</f>
        <v/>
      </c>
      <c r="AV333">
        <f>IF(PLAYERIDMAP2[[#This Row],[POS]]="OF",MAX(AV$1:AV332)+1,"")</f>
        <v>69</v>
      </c>
      <c r="AW333" t="str">
        <f>IFERROR(INDEX(PLAYERIDMAP2[PLAYERNAME],MATCH(ROW()-ROW(AW$1),OUTFIELD,0)),"")</f>
        <v/>
      </c>
      <c r="AX333">
        <f>IF(PLAYERIDMAP2[[#This Row],[POS]]&lt;&gt;"P",MAX(AX$1:AX332)+1,"")</f>
        <v>173</v>
      </c>
      <c r="AY333" t="str">
        <f>IFERROR(INDEX(PLAYERIDMAP2[PLAYERNAME],MATCH(ROW()-ROW(AY$1),HITTERS,0)),"")</f>
        <v>Alexander Hassan</v>
      </c>
      <c r="AZ333" t="str">
        <f>IF(PLAYERIDMAP2[[#This Row],[POS]]="P",MAX(AZ$1:AZ332)+1,"")</f>
        <v/>
      </c>
      <c r="BA333" t="str">
        <f>IFERROR(INDEX(PLAYERIDMAP2[PLAYERNAME],MATCH(ROW()-ROW(BA$1),PITCHERS,0)),"")</f>
        <v>David Huff</v>
      </c>
    </row>
    <row r="334" spans="1:53" x14ac:dyDescent="0.25">
      <c r="A334" t="s">
        <v>12051</v>
      </c>
      <c r="B334" t="s">
        <v>9682</v>
      </c>
      <c r="C334" s="1">
        <v>31717</v>
      </c>
      <c r="D334" t="s">
        <v>19838</v>
      </c>
      <c r="E334" t="s">
        <v>18728</v>
      </c>
      <c r="F334" t="s">
        <v>11077</v>
      </c>
      <c r="G334" t="s">
        <v>14693</v>
      </c>
      <c r="H334" t="s">
        <v>10988</v>
      </c>
      <c r="I334" t="s">
        <v>19839</v>
      </c>
      <c r="J334" t="s">
        <v>9682</v>
      </c>
      <c r="K334">
        <v>462480</v>
      </c>
      <c r="L334" t="s">
        <v>9682</v>
      </c>
      <c r="M334">
        <v>1925711</v>
      </c>
      <c r="N334" t="s">
        <v>9682</v>
      </c>
      <c r="O334" t="s">
        <v>12052</v>
      </c>
      <c r="P334" t="s">
        <v>12051</v>
      </c>
      <c r="Q334">
        <v>9146</v>
      </c>
      <c r="R334" t="s">
        <v>9682</v>
      </c>
      <c r="S334">
        <v>32118</v>
      </c>
      <c r="T334" t="s">
        <v>9682</v>
      </c>
      <c r="V334" t="s">
        <v>12053</v>
      </c>
      <c r="W334">
        <v>47402</v>
      </c>
      <c r="X334">
        <v>9146</v>
      </c>
      <c r="Y334" t="s">
        <v>9682</v>
      </c>
      <c r="Z334" t="s">
        <v>16444</v>
      </c>
      <c r="AA334" t="s">
        <v>5703</v>
      </c>
      <c r="AB334" t="s">
        <v>5703</v>
      </c>
      <c r="AD334" t="s">
        <v>16444</v>
      </c>
      <c r="AL334" t="str">
        <f>IF(PLAYERIDMAP2[[#This Row],[POS]]="C",MAX(AL$1:AL333)+1,"")</f>
        <v/>
      </c>
      <c r="AM334" t="str">
        <f>IFERROR(INDEX(PLAYERIDMAP2[PLAYERNAME],MATCH(ROW()-ROW(AM$1),CATCHERS,0)),"")</f>
        <v/>
      </c>
      <c r="AN334" t="str">
        <f>IF(PLAYERIDMAP2[[#This Row],[POS]]="1B",MAX(AN$1:AN333)+1,"")</f>
        <v/>
      </c>
      <c r="AO334" t="str">
        <f>IFERROR(INDEX(PLAYERIDMAP2[PLAYERNAME],MATCH(ROW()-ROW(AO$1),FIRSTBASE,0)),"")</f>
        <v/>
      </c>
      <c r="AP334" t="str">
        <f>IF(PLAYERIDMAP2[[#This Row],[POS]]="2B",MAX(AP$1:AP333)+1,"")</f>
        <v/>
      </c>
      <c r="AQ334" t="str">
        <f>IFERROR(INDEX(PLAYERIDMAP2[PLAYERNAME],MATCH(ROW()-ROW(AQ$1),SECONDBASE,0)),"")</f>
        <v/>
      </c>
      <c r="AR334" t="str">
        <f>IF(PLAYERIDMAP2[[#This Row],[POS]]="3B",MAX(AR$1:AR333)+1,"")</f>
        <v/>
      </c>
      <c r="AS334" t="str">
        <f>IFERROR(INDEX(PLAYERIDMAP2[PLAYERNAME],MATCH(ROW()-ROW(AS$1),THIRDBASE,0)),"")</f>
        <v/>
      </c>
      <c r="AT334" t="str">
        <f>IF(PLAYERIDMAP2[[#This Row],[POS]]="SS",MAX(AT$1:AT333)+1,"")</f>
        <v/>
      </c>
      <c r="AU334" t="str">
        <f>IFERROR(INDEX(PLAYERIDMAP2[PLAYERNAME],MATCH(ROW()-ROW(AU$1),SHORTSTOP,0)),"")</f>
        <v/>
      </c>
      <c r="AV334" t="str">
        <f>IF(PLAYERIDMAP2[[#This Row],[POS]]="OF",MAX(AV$1:AV333)+1,"")</f>
        <v/>
      </c>
      <c r="AW334" t="str">
        <f>IFERROR(INDEX(PLAYERIDMAP2[PLAYERNAME],MATCH(ROW()-ROW(AW$1),OUTFIELD,0)),"")</f>
        <v/>
      </c>
      <c r="AX334" t="str">
        <f>IF(PLAYERIDMAP2[[#This Row],[POS]]&lt;&gt;"P",MAX(AX$1:AX333)+1,"")</f>
        <v/>
      </c>
      <c r="AY334" t="str">
        <f>IFERROR(INDEX(PLAYERIDMAP2[PLAYERNAME],MATCH(ROW()-ROW(AY$1),HITTERS,0)),"")</f>
        <v>Reese Havens</v>
      </c>
      <c r="AZ334">
        <f>IF(PLAYERIDMAP2[[#This Row],[POS]]="P",MAX(AZ$1:AZ333)+1,"")</f>
        <v>160</v>
      </c>
      <c r="BA334" t="str">
        <f>IFERROR(INDEX(PLAYERIDMAP2[PLAYERNAME],MATCH(ROW()-ROW(BA$1),PITCHERS,0)),"")</f>
        <v>Jared Hughes</v>
      </c>
    </row>
    <row r="335" spans="1:53" x14ac:dyDescent="0.25">
      <c r="A335" t="s">
        <v>12054</v>
      </c>
      <c r="B335" t="s">
        <v>4127</v>
      </c>
      <c r="C335" s="1">
        <v>31642</v>
      </c>
      <c r="D335" t="s">
        <v>17652</v>
      </c>
      <c r="E335" t="s">
        <v>18728</v>
      </c>
      <c r="F335" t="s">
        <v>11138</v>
      </c>
      <c r="G335" t="s">
        <v>14693</v>
      </c>
      <c r="H335" t="s">
        <v>11110</v>
      </c>
      <c r="I335" t="s">
        <v>19591</v>
      </c>
      <c r="J335" t="s">
        <v>4127</v>
      </c>
      <c r="K335">
        <v>488810</v>
      </c>
      <c r="L335" t="s">
        <v>4127</v>
      </c>
      <c r="M335">
        <v>1661499</v>
      </c>
      <c r="N335" t="s">
        <v>4127</v>
      </c>
      <c r="O335" t="s">
        <v>12055</v>
      </c>
      <c r="P335" t="s">
        <v>12054</v>
      </c>
      <c r="Q335">
        <v>8938</v>
      </c>
      <c r="R335" t="s">
        <v>4127</v>
      </c>
      <c r="S335">
        <v>30936</v>
      </c>
      <c r="T335" t="s">
        <v>4127</v>
      </c>
      <c r="U335" t="s">
        <v>4127</v>
      </c>
      <c r="V335" t="s">
        <v>12056</v>
      </c>
      <c r="W335">
        <v>55765</v>
      </c>
      <c r="X335">
        <v>8938</v>
      </c>
      <c r="Y335" t="s">
        <v>4127</v>
      </c>
      <c r="Z335" t="s">
        <v>12057</v>
      </c>
      <c r="AA335" t="s">
        <v>5703</v>
      </c>
      <c r="AB335" t="s">
        <v>5703</v>
      </c>
      <c r="AC335" t="s">
        <v>4127</v>
      </c>
      <c r="AD335" t="s">
        <v>12057</v>
      </c>
      <c r="AE335">
        <v>12037</v>
      </c>
      <c r="AF335" t="s">
        <v>4127</v>
      </c>
      <c r="AG335">
        <v>13149</v>
      </c>
      <c r="AH335" t="s">
        <v>4127</v>
      </c>
      <c r="AL335">
        <f>IF(PLAYERIDMAP2[[#This Row],[POS]]="C",MAX(AL$1:AL334)+1,"")</f>
        <v>22</v>
      </c>
      <c r="AM335" t="str">
        <f>IFERROR(INDEX(PLAYERIDMAP2[PLAYERNAME],MATCH(ROW()-ROW(AM$1),CATCHERS,0)),"")</f>
        <v/>
      </c>
      <c r="AN335" t="str">
        <f>IF(PLAYERIDMAP2[[#This Row],[POS]]="1B",MAX(AN$1:AN334)+1,"")</f>
        <v/>
      </c>
      <c r="AO335" t="str">
        <f>IFERROR(INDEX(PLAYERIDMAP2[PLAYERNAME],MATCH(ROW()-ROW(AO$1),FIRSTBASE,0)),"")</f>
        <v/>
      </c>
      <c r="AP335" t="str">
        <f>IF(PLAYERIDMAP2[[#This Row],[POS]]="2B",MAX(AP$1:AP334)+1,"")</f>
        <v/>
      </c>
      <c r="AQ335" t="str">
        <f>IFERROR(INDEX(PLAYERIDMAP2[PLAYERNAME],MATCH(ROW()-ROW(AQ$1),SECONDBASE,0)),"")</f>
        <v/>
      </c>
      <c r="AR335" t="str">
        <f>IF(PLAYERIDMAP2[[#This Row],[POS]]="3B",MAX(AR$1:AR334)+1,"")</f>
        <v/>
      </c>
      <c r="AS335" t="str">
        <f>IFERROR(INDEX(PLAYERIDMAP2[PLAYERNAME],MATCH(ROW()-ROW(AS$1),THIRDBASE,0)),"")</f>
        <v/>
      </c>
      <c r="AT335" t="str">
        <f>IF(PLAYERIDMAP2[[#This Row],[POS]]="SS",MAX(AT$1:AT334)+1,"")</f>
        <v/>
      </c>
      <c r="AU335" t="str">
        <f>IFERROR(INDEX(PLAYERIDMAP2[PLAYERNAME],MATCH(ROW()-ROW(AU$1),SHORTSTOP,0)),"")</f>
        <v/>
      </c>
      <c r="AV335" t="str">
        <f>IF(PLAYERIDMAP2[[#This Row],[POS]]="OF",MAX(AV$1:AV334)+1,"")</f>
        <v/>
      </c>
      <c r="AW335" t="str">
        <f>IFERROR(INDEX(PLAYERIDMAP2[PLAYERNAME],MATCH(ROW()-ROW(AW$1),OUTFIELD,0)),"")</f>
        <v/>
      </c>
      <c r="AX335">
        <f>IF(PLAYERIDMAP2[[#This Row],[POS]]&lt;&gt;"P",MAX(AX$1:AX334)+1,"")</f>
        <v>174</v>
      </c>
      <c r="AY335" t="str">
        <f>IFERROR(INDEX(PLAYERIDMAP2[PLAYERNAME],MATCH(ROW()-ROW(AY$1),HITTERS,0)),"")</f>
        <v>Brad Hawpe</v>
      </c>
      <c r="AZ335" t="str">
        <f>IF(PLAYERIDMAP2[[#This Row],[POS]]="P",MAX(AZ$1:AZ334)+1,"")</f>
        <v/>
      </c>
      <c r="BA335" t="str">
        <f>IFERROR(INDEX(PLAYERIDMAP2[PLAYERNAME],MATCH(ROW()-ROW(BA$1),PITCHERS,0)),"")</f>
        <v>Phil Hughes</v>
      </c>
    </row>
    <row r="336" spans="1:53" x14ac:dyDescent="0.25">
      <c r="A336" t="s">
        <v>12058</v>
      </c>
      <c r="B336" t="s">
        <v>5537</v>
      </c>
      <c r="C336" s="1">
        <v>28941</v>
      </c>
      <c r="D336" t="s">
        <v>16882</v>
      </c>
      <c r="E336" t="s">
        <v>17338</v>
      </c>
      <c r="F336" t="s">
        <v>11016</v>
      </c>
      <c r="G336" t="s">
        <v>11016</v>
      </c>
      <c r="H336" t="s">
        <v>10998</v>
      </c>
      <c r="I336" t="s">
        <v>17339</v>
      </c>
      <c r="J336" t="s">
        <v>5537</v>
      </c>
      <c r="K336">
        <v>150212</v>
      </c>
      <c r="L336" t="s">
        <v>5537</v>
      </c>
      <c r="M336">
        <v>23606</v>
      </c>
      <c r="N336" t="s">
        <v>5537</v>
      </c>
      <c r="O336" t="s">
        <v>12059</v>
      </c>
      <c r="P336" t="s">
        <v>12058</v>
      </c>
      <c r="Q336">
        <v>6637</v>
      </c>
      <c r="R336" t="s">
        <v>5537</v>
      </c>
      <c r="S336">
        <v>4604</v>
      </c>
      <c r="T336" t="s">
        <v>5537</v>
      </c>
      <c r="U336" t="s">
        <v>5537</v>
      </c>
      <c r="V336" t="s">
        <v>12060</v>
      </c>
      <c r="W336">
        <v>1466</v>
      </c>
      <c r="X336">
        <v>6637</v>
      </c>
      <c r="Y336" t="s">
        <v>5537</v>
      </c>
      <c r="Z336" t="s">
        <v>12061</v>
      </c>
      <c r="AA336" t="s">
        <v>5703</v>
      </c>
      <c r="AB336" t="s">
        <v>5703</v>
      </c>
      <c r="AC336" t="s">
        <v>5537</v>
      </c>
      <c r="AD336" t="s">
        <v>12061</v>
      </c>
      <c r="AE336">
        <v>6171</v>
      </c>
      <c r="AF336" t="s">
        <v>5537</v>
      </c>
      <c r="AG336">
        <v>5208</v>
      </c>
      <c r="AH336" t="s">
        <v>5537</v>
      </c>
      <c r="AL336" t="str">
        <f>IF(PLAYERIDMAP2[[#This Row],[POS]]="C",MAX(AL$1:AL335)+1,"")</f>
        <v/>
      </c>
      <c r="AM336" t="str">
        <f>IFERROR(INDEX(PLAYERIDMAP2[PLAYERNAME],MATCH(ROW()-ROW(AM$1),CATCHERS,0)),"")</f>
        <v/>
      </c>
      <c r="AN336" t="str">
        <f>IF(PLAYERIDMAP2[[#This Row],[POS]]="1B",MAX(AN$1:AN335)+1,"")</f>
        <v/>
      </c>
      <c r="AO336" t="str">
        <f>IFERROR(INDEX(PLAYERIDMAP2[PLAYERNAME],MATCH(ROW()-ROW(AO$1),FIRSTBASE,0)),"")</f>
        <v/>
      </c>
      <c r="AP336" t="str">
        <f>IF(PLAYERIDMAP2[[#This Row],[POS]]="2B",MAX(AP$1:AP335)+1,"")</f>
        <v/>
      </c>
      <c r="AQ336" t="str">
        <f>IFERROR(INDEX(PLAYERIDMAP2[PLAYERNAME],MATCH(ROW()-ROW(AQ$1),SECONDBASE,0)),"")</f>
        <v/>
      </c>
      <c r="AR336" t="str">
        <f>IF(PLAYERIDMAP2[[#This Row],[POS]]="3B",MAX(AR$1:AR335)+1,"")</f>
        <v/>
      </c>
      <c r="AS336" t="str">
        <f>IFERROR(INDEX(PLAYERIDMAP2[PLAYERNAME],MATCH(ROW()-ROW(AS$1),THIRDBASE,0)),"")</f>
        <v/>
      </c>
      <c r="AT336" t="str">
        <f>IF(PLAYERIDMAP2[[#This Row],[POS]]="SS",MAX(AT$1:AT335)+1,"")</f>
        <v/>
      </c>
      <c r="AU336" t="str">
        <f>IFERROR(INDEX(PLAYERIDMAP2[PLAYERNAME],MATCH(ROW()-ROW(AU$1),SHORTSTOP,0)),"")</f>
        <v/>
      </c>
      <c r="AV336">
        <f>IF(PLAYERIDMAP2[[#This Row],[POS]]="OF",MAX(AV$1:AV335)+1,"")</f>
        <v>70</v>
      </c>
      <c r="AW336" t="str">
        <f>IFERROR(INDEX(PLAYERIDMAP2[PLAYERNAME],MATCH(ROW()-ROW(AW$1),OUTFIELD,0)),"")</f>
        <v/>
      </c>
      <c r="AX336">
        <f>IF(PLAYERIDMAP2[[#This Row],[POS]]&lt;&gt;"P",MAX(AX$1:AX335)+1,"")</f>
        <v>175</v>
      </c>
      <c r="AY336" t="str">
        <f>IFERROR(INDEX(PLAYERIDMAP2[PLAYERNAME],MATCH(ROW()-ROW(AY$1),HITTERS,0)),"")</f>
        <v>Chase Headley</v>
      </c>
      <c r="AZ336" t="str">
        <f>IF(PLAYERIDMAP2[[#This Row],[POS]]="P",MAX(AZ$1:AZ335)+1,"")</f>
        <v/>
      </c>
      <c r="BA336" t="str">
        <f>IFERROR(INDEX(PLAYERIDMAP2[PLAYERNAME],MATCH(ROW()-ROW(BA$1),PITCHERS,0)),"")</f>
        <v>Danny Hultzen</v>
      </c>
    </row>
    <row r="337" spans="1:53" x14ac:dyDescent="0.25">
      <c r="A337" t="s">
        <v>12062</v>
      </c>
      <c r="B337" t="s">
        <v>10814</v>
      </c>
      <c r="C337" s="1">
        <v>31458</v>
      </c>
      <c r="D337" t="s">
        <v>18161</v>
      </c>
      <c r="E337" t="s">
        <v>18162</v>
      </c>
      <c r="F337" t="s">
        <v>11007</v>
      </c>
      <c r="G337" t="s">
        <v>16838</v>
      </c>
      <c r="H337" t="s">
        <v>10988</v>
      </c>
      <c r="I337" t="s">
        <v>18163</v>
      </c>
      <c r="J337" t="s">
        <v>10814</v>
      </c>
      <c r="K337">
        <v>456501</v>
      </c>
      <c r="L337" t="s">
        <v>10814</v>
      </c>
      <c r="M337">
        <v>288900</v>
      </c>
      <c r="N337" t="s">
        <v>10814</v>
      </c>
      <c r="O337" t="s">
        <v>12063</v>
      </c>
      <c r="P337" t="s">
        <v>12062</v>
      </c>
      <c r="Q337">
        <v>8172</v>
      </c>
      <c r="R337" t="s">
        <v>10814</v>
      </c>
      <c r="S337">
        <v>28955</v>
      </c>
      <c r="T337" t="s">
        <v>10814</v>
      </c>
      <c r="V337" t="s">
        <v>12064</v>
      </c>
      <c r="W337">
        <v>47415</v>
      </c>
      <c r="X337">
        <v>8172</v>
      </c>
      <c r="Y337" t="s">
        <v>10814</v>
      </c>
      <c r="Z337" t="s">
        <v>12065</v>
      </c>
      <c r="AA337" t="s">
        <v>5703</v>
      </c>
      <c r="AB337" t="s">
        <v>5703</v>
      </c>
      <c r="AC337" t="s">
        <v>10814</v>
      </c>
      <c r="AD337" t="s">
        <v>12065</v>
      </c>
      <c r="AE337">
        <v>9262</v>
      </c>
      <c r="AF337" t="s">
        <v>10814</v>
      </c>
      <c r="AG337">
        <v>5498</v>
      </c>
      <c r="AH337" t="s">
        <v>10814</v>
      </c>
      <c r="AL337" t="str">
        <f>IF(PLAYERIDMAP2[[#This Row],[POS]]="C",MAX(AL$1:AL336)+1,"")</f>
        <v/>
      </c>
      <c r="AM337" t="str">
        <f>IFERROR(INDEX(PLAYERIDMAP2[PLAYERNAME],MATCH(ROW()-ROW(AM$1),CATCHERS,0)),"")</f>
        <v/>
      </c>
      <c r="AN337" t="str">
        <f>IF(PLAYERIDMAP2[[#This Row],[POS]]="1B",MAX(AN$1:AN336)+1,"")</f>
        <v/>
      </c>
      <c r="AO337" t="str">
        <f>IFERROR(INDEX(PLAYERIDMAP2[PLAYERNAME],MATCH(ROW()-ROW(AO$1),FIRSTBASE,0)),"")</f>
        <v/>
      </c>
      <c r="AP337" t="str">
        <f>IF(PLAYERIDMAP2[[#This Row],[POS]]="2B",MAX(AP$1:AP336)+1,"")</f>
        <v/>
      </c>
      <c r="AQ337" t="str">
        <f>IFERROR(INDEX(PLAYERIDMAP2[PLAYERNAME],MATCH(ROW()-ROW(AQ$1),SECONDBASE,0)),"")</f>
        <v/>
      </c>
      <c r="AR337" t="str">
        <f>IF(PLAYERIDMAP2[[#This Row],[POS]]="3B",MAX(AR$1:AR336)+1,"")</f>
        <v/>
      </c>
      <c r="AS337" t="str">
        <f>IFERROR(INDEX(PLAYERIDMAP2[PLAYERNAME],MATCH(ROW()-ROW(AS$1),THIRDBASE,0)),"")</f>
        <v/>
      </c>
      <c r="AT337" t="str">
        <f>IF(PLAYERIDMAP2[[#This Row],[POS]]="SS",MAX(AT$1:AT336)+1,"")</f>
        <v/>
      </c>
      <c r="AU337" t="str">
        <f>IFERROR(INDEX(PLAYERIDMAP2[PLAYERNAME],MATCH(ROW()-ROW(AU$1),SHORTSTOP,0)),"")</f>
        <v/>
      </c>
      <c r="AV337" t="str">
        <f>IF(PLAYERIDMAP2[[#This Row],[POS]]="OF",MAX(AV$1:AV336)+1,"")</f>
        <v/>
      </c>
      <c r="AW337" t="str">
        <f>IFERROR(INDEX(PLAYERIDMAP2[PLAYERNAME],MATCH(ROW()-ROW(AW$1),OUTFIELD,0)),"")</f>
        <v/>
      </c>
      <c r="AX337" t="str">
        <f>IF(PLAYERIDMAP2[[#This Row],[POS]]&lt;&gt;"P",MAX(AX$1:AX336)+1,"")</f>
        <v/>
      </c>
      <c r="AY337" t="str">
        <f>IFERROR(INDEX(PLAYERIDMAP2[PLAYERNAME],MATCH(ROW()-ROW(AY$1),HITTERS,0)),"")</f>
        <v>Adeiny Hechavarria</v>
      </c>
      <c r="AZ337">
        <f>IF(PLAYERIDMAP2[[#This Row],[POS]]="P",MAX(AZ$1:AZ336)+1,"")</f>
        <v>161</v>
      </c>
      <c r="BA337" t="str">
        <f>IFERROR(INDEX(PLAYERIDMAP2[PLAYERNAME],MATCH(ROW()-ROW(BA$1),PITCHERS,0)),"")</f>
        <v>Philip Humber</v>
      </c>
    </row>
    <row r="338" spans="1:53" x14ac:dyDescent="0.25">
      <c r="A338" t="s">
        <v>16445</v>
      </c>
      <c r="B338" t="s">
        <v>5311</v>
      </c>
      <c r="C338" s="1">
        <v>32608</v>
      </c>
      <c r="D338" t="s">
        <v>17222</v>
      </c>
      <c r="E338" t="s">
        <v>20336</v>
      </c>
      <c r="F338" t="s">
        <v>11151</v>
      </c>
      <c r="G338" t="s">
        <v>16838</v>
      </c>
      <c r="H338" t="s">
        <v>5706</v>
      </c>
      <c r="I338" t="s">
        <v>20337</v>
      </c>
      <c r="J338" t="s">
        <v>5311</v>
      </c>
      <c r="K338">
        <v>518586</v>
      </c>
      <c r="L338" t="s">
        <v>5311</v>
      </c>
      <c r="M338">
        <v>1666687</v>
      </c>
      <c r="N338" t="s">
        <v>5311</v>
      </c>
      <c r="O338" t="s">
        <v>20338</v>
      </c>
      <c r="P338" t="s">
        <v>16445</v>
      </c>
      <c r="Q338">
        <v>9183</v>
      </c>
      <c r="R338" t="s">
        <v>5311</v>
      </c>
      <c r="S338">
        <v>29955</v>
      </c>
      <c r="T338" t="s">
        <v>5311</v>
      </c>
      <c r="V338" t="s">
        <v>20339</v>
      </c>
      <c r="W338">
        <v>55773</v>
      </c>
      <c r="X338">
        <v>9183</v>
      </c>
      <c r="Y338" t="s">
        <v>5311</v>
      </c>
      <c r="Z338" t="s">
        <v>16446</v>
      </c>
      <c r="AA338" t="s">
        <v>5703</v>
      </c>
      <c r="AB338" t="s">
        <v>5703</v>
      </c>
      <c r="AC338" t="s">
        <v>5311</v>
      </c>
      <c r="AD338" t="s">
        <v>16446</v>
      </c>
      <c r="AE338">
        <v>9885</v>
      </c>
      <c r="AF338" t="s">
        <v>5311</v>
      </c>
      <c r="AG338">
        <v>13034</v>
      </c>
      <c r="AH338" t="s">
        <v>5311</v>
      </c>
      <c r="AL338" t="str">
        <f>IF(PLAYERIDMAP2[[#This Row],[POS]]="C",MAX(AL$1:AL337)+1,"")</f>
        <v/>
      </c>
      <c r="AM338" t="str">
        <f>IFERROR(INDEX(PLAYERIDMAP2[PLAYERNAME],MATCH(ROW()-ROW(AM$1),CATCHERS,0)),"")</f>
        <v/>
      </c>
      <c r="AN338" t="str">
        <f>IF(PLAYERIDMAP2[[#This Row],[POS]]="1B",MAX(AN$1:AN337)+1,"")</f>
        <v/>
      </c>
      <c r="AO338" t="str">
        <f>IFERROR(INDEX(PLAYERIDMAP2[PLAYERNAME],MATCH(ROW()-ROW(AO$1),FIRSTBASE,0)),"")</f>
        <v/>
      </c>
      <c r="AP338">
        <f>IF(PLAYERIDMAP2[[#This Row],[POS]]="2B",MAX(AP$1:AP337)+1,"")</f>
        <v>20</v>
      </c>
      <c r="AQ338" t="str">
        <f>IFERROR(INDEX(PLAYERIDMAP2[PLAYERNAME],MATCH(ROW()-ROW(AQ$1),SECONDBASE,0)),"")</f>
        <v/>
      </c>
      <c r="AR338" t="str">
        <f>IF(PLAYERIDMAP2[[#This Row],[POS]]="3B",MAX(AR$1:AR337)+1,"")</f>
        <v/>
      </c>
      <c r="AS338" t="str">
        <f>IFERROR(INDEX(PLAYERIDMAP2[PLAYERNAME],MATCH(ROW()-ROW(AS$1),THIRDBASE,0)),"")</f>
        <v/>
      </c>
      <c r="AT338" t="str">
        <f>IF(PLAYERIDMAP2[[#This Row],[POS]]="SS",MAX(AT$1:AT337)+1,"")</f>
        <v/>
      </c>
      <c r="AU338" t="str">
        <f>IFERROR(INDEX(PLAYERIDMAP2[PLAYERNAME],MATCH(ROW()-ROW(AU$1),SHORTSTOP,0)),"")</f>
        <v/>
      </c>
      <c r="AV338" t="str">
        <f>IF(PLAYERIDMAP2[[#This Row],[POS]]="OF",MAX(AV$1:AV337)+1,"")</f>
        <v/>
      </c>
      <c r="AW338" t="str">
        <f>IFERROR(INDEX(PLAYERIDMAP2[PLAYERNAME],MATCH(ROW()-ROW(AW$1),OUTFIELD,0)),"")</f>
        <v/>
      </c>
      <c r="AX338">
        <f>IF(PLAYERIDMAP2[[#This Row],[POS]]&lt;&gt;"P",MAX(AX$1:AX337)+1,"")</f>
        <v>176</v>
      </c>
      <c r="AY338" t="str">
        <f>IFERROR(INDEX(PLAYERIDMAP2[PLAYERNAME],MATCH(ROW()-ROW(AY$1),HITTERS,0)),"")</f>
        <v>Austin Hedges</v>
      </c>
      <c r="AZ338" t="str">
        <f>IF(PLAYERIDMAP2[[#This Row],[POS]]="P",MAX(AZ$1:AZ337)+1,"")</f>
        <v/>
      </c>
      <c r="BA338" t="str">
        <f>IFERROR(INDEX(PLAYERIDMAP2[PLAYERNAME],MATCH(ROW()-ROW(BA$1),PITCHERS,0)),"")</f>
        <v>Tommy Hunter</v>
      </c>
    </row>
    <row r="339" spans="1:53" x14ac:dyDescent="0.25">
      <c r="A339" t="s">
        <v>12066</v>
      </c>
      <c r="B339" t="s">
        <v>9869</v>
      </c>
      <c r="C339" s="1">
        <v>32463</v>
      </c>
      <c r="D339" t="s">
        <v>16854</v>
      </c>
      <c r="E339" t="s">
        <v>19189</v>
      </c>
      <c r="F339" t="s">
        <v>11092</v>
      </c>
      <c r="G339" t="s">
        <v>16838</v>
      </c>
      <c r="H339" t="s">
        <v>10988</v>
      </c>
      <c r="I339" t="s">
        <v>19190</v>
      </c>
      <c r="J339" t="s">
        <v>9869</v>
      </c>
      <c r="K339">
        <v>592238</v>
      </c>
      <c r="L339" t="s">
        <v>9869</v>
      </c>
      <c r="M339">
        <v>2065553</v>
      </c>
      <c r="N339" t="s">
        <v>9869</v>
      </c>
      <c r="O339" t="s">
        <v>12067</v>
      </c>
      <c r="P339" t="s">
        <v>12068</v>
      </c>
      <c r="Q339">
        <v>9434</v>
      </c>
      <c r="R339" t="s">
        <v>9869</v>
      </c>
      <c r="S339">
        <v>33086</v>
      </c>
      <c r="T339" t="s">
        <v>9869</v>
      </c>
      <c r="V339" t="s">
        <v>12069</v>
      </c>
      <c r="W339">
        <v>66968</v>
      </c>
      <c r="X339">
        <v>9434</v>
      </c>
      <c r="Y339" t="s">
        <v>9869</v>
      </c>
      <c r="Z339" t="s">
        <v>12070</v>
      </c>
      <c r="AA339" t="s">
        <v>5703</v>
      </c>
      <c r="AB339" t="s">
        <v>5703</v>
      </c>
      <c r="AD339" t="s">
        <v>12070</v>
      </c>
      <c r="AF339" t="s">
        <v>9869</v>
      </c>
      <c r="AG339">
        <v>40062</v>
      </c>
      <c r="AL339" t="str">
        <f>IF(PLAYERIDMAP2[[#This Row],[POS]]="C",MAX(AL$1:AL338)+1,"")</f>
        <v/>
      </c>
      <c r="AM339" t="str">
        <f>IFERROR(INDEX(PLAYERIDMAP2[PLAYERNAME],MATCH(ROW()-ROW(AM$1),CATCHERS,0)),"")</f>
        <v/>
      </c>
      <c r="AN339" t="str">
        <f>IF(PLAYERIDMAP2[[#This Row],[POS]]="1B",MAX(AN$1:AN338)+1,"")</f>
        <v/>
      </c>
      <c r="AO339" t="str">
        <f>IFERROR(INDEX(PLAYERIDMAP2[PLAYERNAME],MATCH(ROW()-ROW(AO$1),FIRSTBASE,0)),"")</f>
        <v/>
      </c>
      <c r="AP339" t="str">
        <f>IF(PLAYERIDMAP2[[#This Row],[POS]]="2B",MAX(AP$1:AP338)+1,"")</f>
        <v/>
      </c>
      <c r="AQ339" t="str">
        <f>IFERROR(INDEX(PLAYERIDMAP2[PLAYERNAME],MATCH(ROW()-ROW(AQ$1),SECONDBASE,0)),"")</f>
        <v/>
      </c>
      <c r="AR339" t="str">
        <f>IF(PLAYERIDMAP2[[#This Row],[POS]]="3B",MAX(AR$1:AR338)+1,"")</f>
        <v/>
      </c>
      <c r="AS339" t="str">
        <f>IFERROR(INDEX(PLAYERIDMAP2[PLAYERNAME],MATCH(ROW()-ROW(AS$1),THIRDBASE,0)),"")</f>
        <v/>
      </c>
      <c r="AT339" t="str">
        <f>IF(PLAYERIDMAP2[[#This Row],[POS]]="SS",MAX(AT$1:AT338)+1,"")</f>
        <v/>
      </c>
      <c r="AU339" t="str">
        <f>IFERROR(INDEX(PLAYERIDMAP2[PLAYERNAME],MATCH(ROW()-ROW(AU$1),SHORTSTOP,0)),"")</f>
        <v/>
      </c>
      <c r="AV339" t="str">
        <f>IF(PLAYERIDMAP2[[#This Row],[POS]]="OF",MAX(AV$1:AV338)+1,"")</f>
        <v/>
      </c>
      <c r="AW339" t="str">
        <f>IFERROR(INDEX(PLAYERIDMAP2[PLAYERNAME],MATCH(ROW()-ROW(AW$1),OUTFIELD,0)),"")</f>
        <v/>
      </c>
      <c r="AX339" t="str">
        <f>IF(PLAYERIDMAP2[[#This Row],[POS]]&lt;&gt;"P",MAX(AX$1:AX338)+1,"")</f>
        <v/>
      </c>
      <c r="AY339" t="str">
        <f>IFERROR(INDEX(PLAYERIDMAP2[PLAYERNAME],MATCH(ROW()-ROW(AY$1),HITTERS,0)),"")</f>
        <v>Chris Heisey</v>
      </c>
      <c r="AZ339">
        <f>IF(PLAYERIDMAP2[[#This Row],[POS]]="P",MAX(AZ$1:AZ338)+1,"")</f>
        <v>162</v>
      </c>
      <c r="BA339" t="str">
        <f>IFERROR(INDEX(PLAYERIDMAP2[PLAYERNAME],MATCH(ROW()-ROW(BA$1),PITCHERS,0)),"")</f>
        <v>Drew Hutchison</v>
      </c>
    </row>
    <row r="340" spans="1:53" x14ac:dyDescent="0.25">
      <c r="A340" t="s">
        <v>17209</v>
      </c>
      <c r="B340" t="s">
        <v>4867</v>
      </c>
      <c r="C340" s="1">
        <v>32587</v>
      </c>
      <c r="D340" t="s">
        <v>17210</v>
      </c>
      <c r="E340" t="s">
        <v>17211</v>
      </c>
      <c r="F340" t="s">
        <v>11087</v>
      </c>
      <c r="G340" t="s">
        <v>14693</v>
      </c>
      <c r="H340" t="s">
        <v>10998</v>
      </c>
      <c r="I340" t="s">
        <v>17212</v>
      </c>
      <c r="J340" t="s">
        <v>4867</v>
      </c>
      <c r="K340">
        <v>592239</v>
      </c>
      <c r="L340" t="s">
        <v>4867</v>
      </c>
      <c r="Z340" t="s">
        <v>17213</v>
      </c>
      <c r="AA340" t="s">
        <v>11011</v>
      </c>
      <c r="AB340" t="s">
        <v>5703</v>
      </c>
      <c r="AD340" t="s">
        <v>17213</v>
      </c>
      <c r="AL340" t="str">
        <f>IF(PLAYERIDMAP2[[#This Row],[POS]]="C",MAX(AL$1:AL339)+1,"")</f>
        <v/>
      </c>
      <c r="AM340" t="str">
        <f>IFERROR(INDEX(PLAYERIDMAP2[PLAYERNAME],MATCH(ROW()-ROW(AM$1),CATCHERS,0)),"")</f>
        <v/>
      </c>
      <c r="AN340" t="str">
        <f>IF(PLAYERIDMAP2[[#This Row],[POS]]="1B",MAX(AN$1:AN339)+1,"")</f>
        <v/>
      </c>
      <c r="AO340" t="str">
        <f>IFERROR(INDEX(PLAYERIDMAP2[PLAYERNAME],MATCH(ROW()-ROW(AO$1),FIRSTBASE,0)),"")</f>
        <v/>
      </c>
      <c r="AP340" t="str">
        <f>IF(PLAYERIDMAP2[[#This Row],[POS]]="2B",MAX(AP$1:AP339)+1,"")</f>
        <v/>
      </c>
      <c r="AQ340" t="str">
        <f>IFERROR(INDEX(PLAYERIDMAP2[PLAYERNAME],MATCH(ROW()-ROW(AQ$1),SECONDBASE,0)),"")</f>
        <v/>
      </c>
      <c r="AR340" t="str">
        <f>IF(PLAYERIDMAP2[[#This Row],[POS]]="3B",MAX(AR$1:AR339)+1,"")</f>
        <v/>
      </c>
      <c r="AS340" t="str">
        <f>IFERROR(INDEX(PLAYERIDMAP2[PLAYERNAME],MATCH(ROW()-ROW(AS$1),THIRDBASE,0)),"")</f>
        <v/>
      </c>
      <c r="AT340" t="str">
        <f>IF(PLAYERIDMAP2[[#This Row],[POS]]="SS",MAX(AT$1:AT339)+1,"")</f>
        <v/>
      </c>
      <c r="AU340" t="str">
        <f>IFERROR(INDEX(PLAYERIDMAP2[PLAYERNAME],MATCH(ROW()-ROW(AU$1),SHORTSTOP,0)),"")</f>
        <v/>
      </c>
      <c r="AV340">
        <f>IF(PLAYERIDMAP2[[#This Row],[POS]]="OF",MAX(AV$1:AV339)+1,"")</f>
        <v>71</v>
      </c>
      <c r="AW340" t="str">
        <f>IFERROR(INDEX(PLAYERIDMAP2[PLAYERNAME],MATCH(ROW()-ROW(AW$1),OUTFIELD,0)),"")</f>
        <v/>
      </c>
      <c r="AX340">
        <f>IF(PLAYERIDMAP2[[#This Row],[POS]]&lt;&gt;"P",MAX(AX$1:AX339)+1,"")</f>
        <v>177</v>
      </c>
      <c r="AY340" t="str">
        <f>IFERROR(INDEX(PLAYERIDMAP2[PLAYERNAME],MATCH(ROW()-ROW(AY$1),HITTERS,0)),"")</f>
        <v>Todd Helton</v>
      </c>
      <c r="AZ340" t="str">
        <f>IF(PLAYERIDMAP2[[#This Row],[POS]]="P",MAX(AZ$1:AZ339)+1,"")</f>
        <v/>
      </c>
      <c r="BA340" t="str">
        <f>IFERROR(INDEX(PLAYERIDMAP2[PLAYERNAME],MATCH(ROW()-ROW(BA$1),PITCHERS,0)),"")</f>
        <v>Ryota Igarashi</v>
      </c>
    </row>
    <row r="341" spans="1:53" x14ac:dyDescent="0.25">
      <c r="A341" t="s">
        <v>12071</v>
      </c>
      <c r="B341" t="s">
        <v>12072</v>
      </c>
      <c r="C341" s="1">
        <v>28862</v>
      </c>
      <c r="D341" t="s">
        <v>17853</v>
      </c>
      <c r="E341" t="s">
        <v>19843</v>
      </c>
      <c r="F341" t="s">
        <v>11016</v>
      </c>
      <c r="G341" t="s">
        <v>11016</v>
      </c>
      <c r="H341" t="s">
        <v>10998</v>
      </c>
      <c r="I341" t="s">
        <v>19844</v>
      </c>
      <c r="K341">
        <v>400091</v>
      </c>
      <c r="M341">
        <v>23649</v>
      </c>
      <c r="N341" t="s">
        <v>12072</v>
      </c>
      <c r="O341" t="s">
        <v>16136</v>
      </c>
      <c r="P341" t="s">
        <v>12071</v>
      </c>
      <c r="V341" t="s">
        <v>16137</v>
      </c>
      <c r="W341">
        <v>822</v>
      </c>
      <c r="AA341" t="s">
        <v>10958</v>
      </c>
      <c r="AB341" t="s">
        <v>5703</v>
      </c>
      <c r="AD341" t="s">
        <v>16447</v>
      </c>
      <c r="AL341" t="str">
        <f>IF(PLAYERIDMAP2[[#This Row],[POS]]="C",MAX(AL$1:AL340)+1,"")</f>
        <v/>
      </c>
      <c r="AM341" t="str">
        <f>IFERROR(INDEX(PLAYERIDMAP2[PLAYERNAME],MATCH(ROW()-ROW(AM$1),CATCHERS,0)),"")</f>
        <v/>
      </c>
      <c r="AN341" t="str">
        <f>IF(PLAYERIDMAP2[[#This Row],[POS]]="1B",MAX(AN$1:AN340)+1,"")</f>
        <v/>
      </c>
      <c r="AO341" t="str">
        <f>IFERROR(INDEX(PLAYERIDMAP2[PLAYERNAME],MATCH(ROW()-ROW(AO$1),FIRSTBASE,0)),"")</f>
        <v/>
      </c>
      <c r="AP341" t="str">
        <f>IF(PLAYERIDMAP2[[#This Row],[POS]]="2B",MAX(AP$1:AP340)+1,"")</f>
        <v/>
      </c>
      <c r="AQ341" t="str">
        <f>IFERROR(INDEX(PLAYERIDMAP2[PLAYERNAME],MATCH(ROW()-ROW(AQ$1),SECONDBASE,0)),"")</f>
        <v/>
      </c>
      <c r="AR341" t="str">
        <f>IF(PLAYERIDMAP2[[#This Row],[POS]]="3B",MAX(AR$1:AR340)+1,"")</f>
        <v/>
      </c>
      <c r="AS341" t="str">
        <f>IFERROR(INDEX(PLAYERIDMAP2[PLAYERNAME],MATCH(ROW()-ROW(AS$1),THIRDBASE,0)),"")</f>
        <v/>
      </c>
      <c r="AT341" t="str">
        <f>IF(PLAYERIDMAP2[[#This Row],[POS]]="SS",MAX(AT$1:AT340)+1,"")</f>
        <v/>
      </c>
      <c r="AU341" t="str">
        <f>IFERROR(INDEX(PLAYERIDMAP2[PLAYERNAME],MATCH(ROW()-ROW(AU$1),SHORTSTOP,0)),"")</f>
        <v/>
      </c>
      <c r="AV341">
        <f>IF(PLAYERIDMAP2[[#This Row],[POS]]="OF",MAX(AV$1:AV340)+1,"")</f>
        <v>72</v>
      </c>
      <c r="AW341" t="str">
        <f>IFERROR(INDEX(PLAYERIDMAP2[PLAYERNAME],MATCH(ROW()-ROW(AW$1),OUTFIELD,0)),"")</f>
        <v/>
      </c>
      <c r="AX341">
        <f>IF(PLAYERIDMAP2[[#This Row],[POS]]&lt;&gt;"P",MAX(AX$1:AX340)+1,"")</f>
        <v>178</v>
      </c>
      <c r="AY341" t="str">
        <f>IFERROR(INDEX(PLAYERIDMAP2[PLAYERNAME],MATCH(ROW()-ROW(AY$1),HITTERS,0)),"")</f>
        <v>Cesar Hernandez</v>
      </c>
      <c r="AZ341" t="str">
        <f>IF(PLAYERIDMAP2[[#This Row],[POS]]="P",MAX(AZ$1:AZ340)+1,"")</f>
        <v/>
      </c>
      <c r="BA341" t="str">
        <f>IFERROR(INDEX(PLAYERIDMAP2[PLAYERNAME],MATCH(ROW()-ROW(BA$1),PITCHERS,0)),"")</f>
        <v>Raisel Iglesias</v>
      </c>
    </row>
    <row r="342" spans="1:53" x14ac:dyDescent="0.25">
      <c r="A342" t="s">
        <v>17312</v>
      </c>
      <c r="B342" t="s">
        <v>3969</v>
      </c>
      <c r="C342" s="1">
        <v>34425</v>
      </c>
      <c r="D342" t="s">
        <v>16893</v>
      </c>
      <c r="E342" t="s">
        <v>17313</v>
      </c>
      <c r="F342" t="s">
        <v>11151</v>
      </c>
      <c r="G342" t="s">
        <v>16838</v>
      </c>
      <c r="H342" t="s">
        <v>10998</v>
      </c>
      <c r="I342" t="s">
        <v>3968</v>
      </c>
      <c r="J342" t="s">
        <v>3969</v>
      </c>
      <c r="K342">
        <v>621311</v>
      </c>
      <c r="L342" t="s">
        <v>3969</v>
      </c>
      <c r="S342">
        <v>32698</v>
      </c>
      <c r="T342" t="s">
        <v>3969</v>
      </c>
      <c r="Z342" t="s">
        <v>17314</v>
      </c>
      <c r="AA342" t="s">
        <v>10958</v>
      </c>
      <c r="AB342" t="s">
        <v>5703</v>
      </c>
      <c r="AD342" t="s">
        <v>17314</v>
      </c>
      <c r="AL342" t="str">
        <f>IF(PLAYERIDMAP2[[#This Row],[POS]]="C",MAX(AL$1:AL341)+1,"")</f>
        <v/>
      </c>
      <c r="AM342" t="str">
        <f>IFERROR(INDEX(PLAYERIDMAP2[PLAYERNAME],MATCH(ROW()-ROW(AM$1),CATCHERS,0)),"")</f>
        <v/>
      </c>
      <c r="AN342" t="str">
        <f>IF(PLAYERIDMAP2[[#This Row],[POS]]="1B",MAX(AN$1:AN341)+1,"")</f>
        <v/>
      </c>
      <c r="AO342" t="str">
        <f>IFERROR(INDEX(PLAYERIDMAP2[PLAYERNAME],MATCH(ROW()-ROW(AO$1),FIRSTBASE,0)),"")</f>
        <v/>
      </c>
      <c r="AP342" t="str">
        <f>IF(PLAYERIDMAP2[[#This Row],[POS]]="2B",MAX(AP$1:AP341)+1,"")</f>
        <v/>
      </c>
      <c r="AQ342" t="str">
        <f>IFERROR(INDEX(PLAYERIDMAP2[PLAYERNAME],MATCH(ROW()-ROW(AQ$1),SECONDBASE,0)),"")</f>
        <v/>
      </c>
      <c r="AR342" t="str">
        <f>IF(PLAYERIDMAP2[[#This Row],[POS]]="3B",MAX(AR$1:AR341)+1,"")</f>
        <v/>
      </c>
      <c r="AS342" t="str">
        <f>IFERROR(INDEX(PLAYERIDMAP2[PLAYERNAME],MATCH(ROW()-ROW(AS$1),THIRDBASE,0)),"")</f>
        <v/>
      </c>
      <c r="AT342" t="str">
        <f>IF(PLAYERIDMAP2[[#This Row],[POS]]="SS",MAX(AT$1:AT341)+1,"")</f>
        <v/>
      </c>
      <c r="AU342" t="str">
        <f>IFERROR(INDEX(PLAYERIDMAP2[PLAYERNAME],MATCH(ROW()-ROW(AU$1),SHORTSTOP,0)),"")</f>
        <v/>
      </c>
      <c r="AV342">
        <f>IF(PLAYERIDMAP2[[#This Row],[POS]]="OF",MAX(AV$1:AV341)+1,"")</f>
        <v>73</v>
      </c>
      <c r="AW342" t="str">
        <f>IFERROR(INDEX(PLAYERIDMAP2[PLAYERNAME],MATCH(ROW()-ROW(AW$1),OUTFIELD,0)),"")</f>
        <v/>
      </c>
      <c r="AX342">
        <f>IF(PLAYERIDMAP2[[#This Row],[POS]]&lt;&gt;"P",MAX(AX$1:AX341)+1,"")</f>
        <v>179</v>
      </c>
      <c r="AY342" t="str">
        <f>IFERROR(INDEX(PLAYERIDMAP2[PLAYERNAME],MATCH(ROW()-ROW(AY$1),HITTERS,0)),"")</f>
        <v>Enrique Hernandez</v>
      </c>
      <c r="AZ342" t="str">
        <f>IF(PLAYERIDMAP2[[#This Row],[POS]]="P",MAX(AZ$1:AZ341)+1,"")</f>
        <v/>
      </c>
      <c r="BA342" t="str">
        <f>IFERROR(INDEX(PLAYERIDMAP2[PLAYERNAME],MATCH(ROW()-ROW(BA$1),PITCHERS,0)),"")</f>
        <v>Jason Isringhausen</v>
      </c>
    </row>
    <row r="343" spans="1:53" x14ac:dyDescent="0.25">
      <c r="A343" t="s">
        <v>12073</v>
      </c>
      <c r="B343" t="s">
        <v>5058</v>
      </c>
      <c r="C343" s="1">
        <v>26973</v>
      </c>
      <c r="D343" t="s">
        <v>18161</v>
      </c>
      <c r="E343" t="s">
        <v>19484</v>
      </c>
      <c r="F343" t="s">
        <v>11016</v>
      </c>
      <c r="G343" t="s">
        <v>11016</v>
      </c>
      <c r="H343" t="s">
        <v>10998</v>
      </c>
      <c r="I343" t="s">
        <v>19485</v>
      </c>
      <c r="K343">
        <v>113028</v>
      </c>
      <c r="M343">
        <v>7546</v>
      </c>
      <c r="N343" t="s">
        <v>5058</v>
      </c>
      <c r="O343" t="s">
        <v>16138</v>
      </c>
      <c r="P343" t="s">
        <v>12073</v>
      </c>
      <c r="V343" t="s">
        <v>16139</v>
      </c>
      <c r="W343">
        <v>1310</v>
      </c>
      <c r="AA343" t="s">
        <v>10958</v>
      </c>
      <c r="AB343" t="s">
        <v>10958</v>
      </c>
      <c r="AD343" t="s">
        <v>16448</v>
      </c>
      <c r="AL343" t="str">
        <f>IF(PLAYERIDMAP2[[#This Row],[POS]]="C",MAX(AL$1:AL342)+1,"")</f>
        <v/>
      </c>
      <c r="AM343" t="str">
        <f>IFERROR(INDEX(PLAYERIDMAP2[PLAYERNAME],MATCH(ROW()-ROW(AM$1),CATCHERS,0)),"")</f>
        <v/>
      </c>
      <c r="AN343" t="str">
        <f>IF(PLAYERIDMAP2[[#This Row],[POS]]="1B",MAX(AN$1:AN342)+1,"")</f>
        <v/>
      </c>
      <c r="AO343" t="str">
        <f>IFERROR(INDEX(PLAYERIDMAP2[PLAYERNAME],MATCH(ROW()-ROW(AO$1),FIRSTBASE,0)),"")</f>
        <v/>
      </c>
      <c r="AP343" t="str">
        <f>IF(PLAYERIDMAP2[[#This Row],[POS]]="2B",MAX(AP$1:AP342)+1,"")</f>
        <v/>
      </c>
      <c r="AQ343" t="str">
        <f>IFERROR(INDEX(PLAYERIDMAP2[PLAYERNAME],MATCH(ROW()-ROW(AQ$1),SECONDBASE,0)),"")</f>
        <v/>
      </c>
      <c r="AR343" t="str">
        <f>IF(PLAYERIDMAP2[[#This Row],[POS]]="3B",MAX(AR$1:AR342)+1,"")</f>
        <v/>
      </c>
      <c r="AS343" t="str">
        <f>IFERROR(INDEX(PLAYERIDMAP2[PLAYERNAME],MATCH(ROW()-ROW(AS$1),THIRDBASE,0)),"")</f>
        <v/>
      </c>
      <c r="AT343" t="str">
        <f>IF(PLAYERIDMAP2[[#This Row],[POS]]="SS",MAX(AT$1:AT342)+1,"")</f>
        <v/>
      </c>
      <c r="AU343" t="str">
        <f>IFERROR(INDEX(PLAYERIDMAP2[PLAYERNAME],MATCH(ROW()-ROW(AU$1),SHORTSTOP,0)),"")</f>
        <v/>
      </c>
      <c r="AV343">
        <f>IF(PLAYERIDMAP2[[#This Row],[POS]]="OF",MAX(AV$1:AV342)+1,"")</f>
        <v>74</v>
      </c>
      <c r="AW343" t="str">
        <f>IFERROR(INDEX(PLAYERIDMAP2[PLAYERNAME],MATCH(ROW()-ROW(AW$1),OUTFIELD,0)),"")</f>
        <v/>
      </c>
      <c r="AX343">
        <f>IF(PLAYERIDMAP2[[#This Row],[POS]]&lt;&gt;"P",MAX(AX$1:AX342)+1,"")</f>
        <v>180</v>
      </c>
      <c r="AY343" t="str">
        <f>IFERROR(INDEX(PLAYERIDMAP2[PLAYERNAME],MATCH(ROW()-ROW(AY$1),HITTERS,0)),"")</f>
        <v>Gorkys Hernandez</v>
      </c>
      <c r="AZ343" t="str">
        <f>IF(PLAYERIDMAP2[[#This Row],[POS]]="P",MAX(AZ$1:AZ342)+1,"")</f>
        <v/>
      </c>
      <c r="BA343" t="str">
        <f>IFERROR(INDEX(PLAYERIDMAP2[PLAYERNAME],MATCH(ROW()-ROW(BA$1),PITCHERS,0)),"")</f>
        <v>Hisashi Iwakuma</v>
      </c>
    </row>
    <row r="344" spans="1:53" x14ac:dyDescent="0.25">
      <c r="A344" t="s">
        <v>12074</v>
      </c>
      <c r="B344" t="s">
        <v>8370</v>
      </c>
      <c r="C344" s="1">
        <v>31152</v>
      </c>
      <c r="D344" t="s">
        <v>17219</v>
      </c>
      <c r="E344" t="s">
        <v>18118</v>
      </c>
      <c r="F344" t="s">
        <v>11002</v>
      </c>
      <c r="G344" t="s">
        <v>14693</v>
      </c>
      <c r="H344" t="s">
        <v>10988</v>
      </c>
      <c r="I344" t="s">
        <v>18119</v>
      </c>
      <c r="J344" t="s">
        <v>8370</v>
      </c>
      <c r="K344">
        <v>433579</v>
      </c>
      <c r="L344" t="s">
        <v>8370</v>
      </c>
      <c r="M344">
        <v>538912</v>
      </c>
      <c r="N344" t="s">
        <v>8370</v>
      </c>
      <c r="O344" t="s">
        <v>12075</v>
      </c>
      <c r="P344" t="s">
        <v>12074</v>
      </c>
      <c r="Q344">
        <v>7808</v>
      </c>
      <c r="R344" t="s">
        <v>8370</v>
      </c>
      <c r="S344">
        <v>28508</v>
      </c>
      <c r="T344" t="s">
        <v>8370</v>
      </c>
      <c r="V344" t="s">
        <v>12076</v>
      </c>
      <c r="W344">
        <v>45515</v>
      </c>
      <c r="X344">
        <v>7808</v>
      </c>
      <c r="Y344" t="s">
        <v>8370</v>
      </c>
      <c r="Z344" t="s">
        <v>12077</v>
      </c>
      <c r="AA344" t="s">
        <v>10958</v>
      </c>
      <c r="AB344" t="s">
        <v>10958</v>
      </c>
      <c r="AC344" t="s">
        <v>8370</v>
      </c>
      <c r="AD344" t="s">
        <v>12077</v>
      </c>
      <c r="AE344">
        <v>7620</v>
      </c>
      <c r="AF344" t="s">
        <v>8370</v>
      </c>
      <c r="AG344">
        <v>5602</v>
      </c>
      <c r="AH344" t="s">
        <v>8370</v>
      </c>
      <c r="AL344" t="str">
        <f>IF(PLAYERIDMAP2[[#This Row],[POS]]="C",MAX(AL$1:AL343)+1,"")</f>
        <v/>
      </c>
      <c r="AM344" t="str">
        <f>IFERROR(INDEX(PLAYERIDMAP2[PLAYERNAME],MATCH(ROW()-ROW(AM$1),CATCHERS,0)),"")</f>
        <v/>
      </c>
      <c r="AN344" t="str">
        <f>IF(PLAYERIDMAP2[[#This Row],[POS]]="1B",MAX(AN$1:AN343)+1,"")</f>
        <v/>
      </c>
      <c r="AO344" t="str">
        <f>IFERROR(INDEX(PLAYERIDMAP2[PLAYERNAME],MATCH(ROW()-ROW(AO$1),FIRSTBASE,0)),"")</f>
        <v/>
      </c>
      <c r="AP344" t="str">
        <f>IF(PLAYERIDMAP2[[#This Row],[POS]]="2B",MAX(AP$1:AP343)+1,"")</f>
        <v/>
      </c>
      <c r="AQ344" t="str">
        <f>IFERROR(INDEX(PLAYERIDMAP2[PLAYERNAME],MATCH(ROW()-ROW(AQ$1),SECONDBASE,0)),"")</f>
        <v/>
      </c>
      <c r="AR344" t="str">
        <f>IF(PLAYERIDMAP2[[#This Row],[POS]]="3B",MAX(AR$1:AR343)+1,"")</f>
        <v/>
      </c>
      <c r="AS344" t="str">
        <f>IFERROR(INDEX(PLAYERIDMAP2[PLAYERNAME],MATCH(ROW()-ROW(AS$1),THIRDBASE,0)),"")</f>
        <v/>
      </c>
      <c r="AT344" t="str">
        <f>IF(PLAYERIDMAP2[[#This Row],[POS]]="SS",MAX(AT$1:AT343)+1,"")</f>
        <v/>
      </c>
      <c r="AU344" t="str">
        <f>IFERROR(INDEX(PLAYERIDMAP2[PLAYERNAME],MATCH(ROW()-ROW(AU$1),SHORTSTOP,0)),"")</f>
        <v/>
      </c>
      <c r="AV344" t="str">
        <f>IF(PLAYERIDMAP2[[#This Row],[POS]]="OF",MAX(AV$1:AV343)+1,"")</f>
        <v/>
      </c>
      <c r="AW344" t="str">
        <f>IFERROR(INDEX(PLAYERIDMAP2[PLAYERNAME],MATCH(ROW()-ROW(AW$1),OUTFIELD,0)),"")</f>
        <v/>
      </c>
      <c r="AX344" t="str">
        <f>IF(PLAYERIDMAP2[[#This Row],[POS]]&lt;&gt;"P",MAX(AX$1:AX343)+1,"")</f>
        <v/>
      </c>
      <c r="AY344" t="str">
        <f>IFERROR(INDEX(PLAYERIDMAP2[PLAYERNAME],MATCH(ROW()-ROW(AY$1),HITTERS,0)),"")</f>
        <v>Luis Hernandez</v>
      </c>
      <c r="AZ344">
        <f>IF(PLAYERIDMAP2[[#This Row],[POS]]="P",MAX(AZ$1:AZ343)+1,"")</f>
        <v>163</v>
      </c>
      <c r="BA344" t="str">
        <f>IFERROR(INDEX(PLAYERIDMAP2[PLAYERNAME],MATCH(ROW()-ROW(BA$1),PITCHERS,0)),"")</f>
        <v>Edwin Jackson</v>
      </c>
    </row>
    <row r="345" spans="1:53" x14ac:dyDescent="0.25">
      <c r="A345" t="s">
        <v>12078</v>
      </c>
      <c r="B345" t="s">
        <v>5244</v>
      </c>
      <c r="C345" s="1">
        <v>31631</v>
      </c>
      <c r="D345" t="s">
        <v>17706</v>
      </c>
      <c r="E345" t="s">
        <v>18118</v>
      </c>
      <c r="F345" t="s">
        <v>11176</v>
      </c>
      <c r="G345" t="s">
        <v>16838</v>
      </c>
      <c r="H345" t="s">
        <v>10998</v>
      </c>
      <c r="I345" t="s">
        <v>19153</v>
      </c>
      <c r="J345" t="s">
        <v>5244</v>
      </c>
      <c r="K345">
        <v>458668</v>
      </c>
      <c r="L345" t="s">
        <v>5244</v>
      </c>
      <c r="M345">
        <v>1665404</v>
      </c>
      <c r="N345" t="s">
        <v>5244</v>
      </c>
      <c r="O345" t="s">
        <v>12079</v>
      </c>
      <c r="P345" t="s">
        <v>12078</v>
      </c>
      <c r="Q345">
        <v>8682</v>
      </c>
      <c r="R345" t="s">
        <v>5244</v>
      </c>
      <c r="S345">
        <v>30449</v>
      </c>
      <c r="T345" t="s">
        <v>5244</v>
      </c>
      <c r="U345" t="s">
        <v>5244</v>
      </c>
      <c r="V345" t="s">
        <v>12080</v>
      </c>
      <c r="W345">
        <v>58296</v>
      </c>
      <c r="X345">
        <v>8682</v>
      </c>
      <c r="Y345" t="s">
        <v>5244</v>
      </c>
      <c r="Z345" t="s">
        <v>12081</v>
      </c>
      <c r="AA345" t="s">
        <v>10958</v>
      </c>
      <c r="AB345" t="s">
        <v>5703</v>
      </c>
      <c r="AC345" t="s">
        <v>5244</v>
      </c>
      <c r="AD345" t="s">
        <v>12081</v>
      </c>
      <c r="AE345">
        <v>10773</v>
      </c>
      <c r="AL345" t="str">
        <f>IF(PLAYERIDMAP2[[#This Row],[POS]]="C",MAX(AL$1:AL344)+1,"")</f>
        <v/>
      </c>
      <c r="AM345" t="str">
        <f>IFERROR(INDEX(PLAYERIDMAP2[PLAYERNAME],MATCH(ROW()-ROW(AM$1),CATCHERS,0)),"")</f>
        <v/>
      </c>
      <c r="AN345" t="str">
        <f>IF(PLAYERIDMAP2[[#This Row],[POS]]="1B",MAX(AN$1:AN344)+1,"")</f>
        <v/>
      </c>
      <c r="AO345" t="str">
        <f>IFERROR(INDEX(PLAYERIDMAP2[PLAYERNAME],MATCH(ROW()-ROW(AO$1),FIRSTBASE,0)),"")</f>
        <v/>
      </c>
      <c r="AP345" t="str">
        <f>IF(PLAYERIDMAP2[[#This Row],[POS]]="2B",MAX(AP$1:AP344)+1,"")</f>
        <v/>
      </c>
      <c r="AQ345" t="str">
        <f>IFERROR(INDEX(PLAYERIDMAP2[PLAYERNAME],MATCH(ROW()-ROW(AQ$1),SECONDBASE,0)),"")</f>
        <v/>
      </c>
      <c r="AR345" t="str">
        <f>IF(PLAYERIDMAP2[[#This Row],[POS]]="3B",MAX(AR$1:AR344)+1,"")</f>
        <v/>
      </c>
      <c r="AS345" t="str">
        <f>IFERROR(INDEX(PLAYERIDMAP2[PLAYERNAME],MATCH(ROW()-ROW(AS$1),THIRDBASE,0)),"")</f>
        <v/>
      </c>
      <c r="AT345" t="str">
        <f>IF(PLAYERIDMAP2[[#This Row],[POS]]="SS",MAX(AT$1:AT344)+1,"")</f>
        <v/>
      </c>
      <c r="AU345" t="str">
        <f>IFERROR(INDEX(PLAYERIDMAP2[PLAYERNAME],MATCH(ROW()-ROW(AU$1),SHORTSTOP,0)),"")</f>
        <v/>
      </c>
      <c r="AV345">
        <f>IF(PLAYERIDMAP2[[#This Row],[POS]]="OF",MAX(AV$1:AV344)+1,"")</f>
        <v>75</v>
      </c>
      <c r="AW345" t="str">
        <f>IFERROR(INDEX(PLAYERIDMAP2[PLAYERNAME],MATCH(ROW()-ROW(AW$1),OUTFIELD,0)),"")</f>
        <v/>
      </c>
      <c r="AX345">
        <f>IF(PLAYERIDMAP2[[#This Row],[POS]]&lt;&gt;"P",MAX(AX$1:AX344)+1,"")</f>
        <v>181</v>
      </c>
      <c r="AY345" t="str">
        <f>IFERROR(INDEX(PLAYERIDMAP2[PLAYERNAME],MATCH(ROW()-ROW(AY$1),HITTERS,0)),"")</f>
        <v>Ramon Hernandez</v>
      </c>
      <c r="AZ345" t="str">
        <f>IF(PLAYERIDMAP2[[#This Row],[POS]]="P",MAX(AZ$1:AZ344)+1,"")</f>
        <v/>
      </c>
      <c r="BA345" t="str">
        <f>IFERROR(INDEX(PLAYERIDMAP2[PLAYERNAME],MATCH(ROW()-ROW(BA$1),PITCHERS,0)),"")</f>
        <v>Kenley Jansen</v>
      </c>
    </row>
    <row r="346" spans="1:53" x14ac:dyDescent="0.25">
      <c r="A346" t="s">
        <v>12082</v>
      </c>
      <c r="B346" t="s">
        <v>4041</v>
      </c>
      <c r="C346" s="1">
        <v>31798</v>
      </c>
      <c r="D346" t="s">
        <v>17346</v>
      </c>
      <c r="E346" t="s">
        <v>17347</v>
      </c>
      <c r="F346" t="s">
        <v>11092</v>
      </c>
      <c r="G346" t="s">
        <v>16838</v>
      </c>
      <c r="H346" t="s">
        <v>11097</v>
      </c>
      <c r="I346" t="s">
        <v>17348</v>
      </c>
      <c r="J346" t="s">
        <v>4041</v>
      </c>
      <c r="K346">
        <v>488818</v>
      </c>
      <c r="L346" t="s">
        <v>4041</v>
      </c>
      <c r="M346">
        <v>1740922</v>
      </c>
      <c r="N346" t="s">
        <v>4041</v>
      </c>
      <c r="O346" t="s">
        <v>12083</v>
      </c>
      <c r="P346" t="s">
        <v>12082</v>
      </c>
      <c r="Q346">
        <v>8974</v>
      </c>
      <c r="R346" t="s">
        <v>4041</v>
      </c>
      <c r="S346">
        <v>30676</v>
      </c>
      <c r="T346" t="s">
        <v>4041</v>
      </c>
      <c r="V346" t="s">
        <v>12084</v>
      </c>
      <c r="W346">
        <v>57774</v>
      </c>
      <c r="X346">
        <v>8974</v>
      </c>
      <c r="Y346" t="s">
        <v>4041</v>
      </c>
      <c r="Z346" t="s">
        <v>16449</v>
      </c>
      <c r="AA346" t="s">
        <v>5703</v>
      </c>
      <c r="AB346" t="s">
        <v>5703</v>
      </c>
      <c r="AD346" t="s">
        <v>16449</v>
      </c>
      <c r="AL346" t="str">
        <f>IF(PLAYERIDMAP2[[#This Row],[POS]]="C",MAX(AL$1:AL345)+1,"")</f>
        <v/>
      </c>
      <c r="AM346" t="str">
        <f>IFERROR(INDEX(PLAYERIDMAP2[PLAYERNAME],MATCH(ROW()-ROW(AM$1),CATCHERS,0)),"")</f>
        <v/>
      </c>
      <c r="AN346" t="str">
        <f>IF(PLAYERIDMAP2[[#This Row],[POS]]="1B",MAX(AN$1:AN345)+1,"")</f>
        <v/>
      </c>
      <c r="AO346" t="str">
        <f>IFERROR(INDEX(PLAYERIDMAP2[PLAYERNAME],MATCH(ROW()-ROW(AO$1),FIRSTBASE,0)),"")</f>
        <v/>
      </c>
      <c r="AP346" t="str">
        <f>IF(PLAYERIDMAP2[[#This Row],[POS]]="2B",MAX(AP$1:AP345)+1,"")</f>
        <v/>
      </c>
      <c r="AQ346" t="str">
        <f>IFERROR(INDEX(PLAYERIDMAP2[PLAYERNAME],MATCH(ROW()-ROW(AQ$1),SECONDBASE,0)),"")</f>
        <v/>
      </c>
      <c r="AR346" t="str">
        <f>IF(PLAYERIDMAP2[[#This Row],[POS]]="3B",MAX(AR$1:AR345)+1,"")</f>
        <v/>
      </c>
      <c r="AS346" t="str">
        <f>IFERROR(INDEX(PLAYERIDMAP2[PLAYERNAME],MATCH(ROW()-ROW(AS$1),THIRDBASE,0)),"")</f>
        <v/>
      </c>
      <c r="AT346">
        <f>IF(PLAYERIDMAP2[[#This Row],[POS]]="SS",MAX(AT$1:AT345)+1,"")</f>
        <v>25</v>
      </c>
      <c r="AU346" t="str">
        <f>IFERROR(INDEX(PLAYERIDMAP2[PLAYERNAME],MATCH(ROW()-ROW(AU$1),SHORTSTOP,0)),"")</f>
        <v/>
      </c>
      <c r="AV346" t="str">
        <f>IF(PLAYERIDMAP2[[#This Row],[POS]]="OF",MAX(AV$1:AV345)+1,"")</f>
        <v/>
      </c>
      <c r="AW346" t="str">
        <f>IFERROR(INDEX(PLAYERIDMAP2[PLAYERNAME],MATCH(ROW()-ROW(AW$1),OUTFIELD,0)),"")</f>
        <v/>
      </c>
      <c r="AX346">
        <f>IF(PLAYERIDMAP2[[#This Row],[POS]]&lt;&gt;"P",MAX(AX$1:AX345)+1,"")</f>
        <v>182</v>
      </c>
      <c r="AY346" t="str">
        <f>IFERROR(INDEX(PLAYERIDMAP2[PLAYERNAME],MATCH(ROW()-ROW(AY$1),HITTERS,0)),"")</f>
        <v>Elian Herrera</v>
      </c>
      <c r="AZ346" t="str">
        <f>IF(PLAYERIDMAP2[[#This Row],[POS]]="P",MAX(AZ$1:AZ345)+1,"")</f>
        <v/>
      </c>
      <c r="BA346" t="str">
        <f>IFERROR(INDEX(PLAYERIDMAP2[PLAYERNAME],MATCH(ROW()-ROW(BA$1),PITCHERS,0)),"")</f>
        <v>Casey Janssen</v>
      </c>
    </row>
    <row r="347" spans="1:53" x14ac:dyDescent="0.25">
      <c r="A347" t="s">
        <v>12085</v>
      </c>
      <c r="B347" t="s">
        <v>12086</v>
      </c>
      <c r="C347" s="1">
        <v>32549</v>
      </c>
      <c r="D347" t="s">
        <v>17840</v>
      </c>
      <c r="E347" t="s">
        <v>17347</v>
      </c>
      <c r="F347" t="s">
        <v>11302</v>
      </c>
      <c r="G347" t="s">
        <v>16838</v>
      </c>
      <c r="H347" t="s">
        <v>11110</v>
      </c>
      <c r="I347" t="s">
        <v>17841</v>
      </c>
      <c r="J347" t="s">
        <v>5554</v>
      </c>
      <c r="K347">
        <v>518595</v>
      </c>
      <c r="L347" t="s">
        <v>5554</v>
      </c>
      <c r="M347">
        <v>1730742</v>
      </c>
      <c r="N347" t="s">
        <v>5554</v>
      </c>
      <c r="O347" t="s">
        <v>12087</v>
      </c>
      <c r="P347" t="s">
        <v>12085</v>
      </c>
      <c r="Q347">
        <v>9096</v>
      </c>
      <c r="R347" t="s">
        <v>5554</v>
      </c>
      <c r="S347">
        <v>29951</v>
      </c>
      <c r="T347" t="s">
        <v>5554</v>
      </c>
      <c r="V347" t="s">
        <v>12088</v>
      </c>
      <c r="W347">
        <v>55784</v>
      </c>
      <c r="X347">
        <v>9096</v>
      </c>
      <c r="Y347" t="s">
        <v>5554</v>
      </c>
      <c r="Z347" t="s">
        <v>12089</v>
      </c>
      <c r="AA347" t="s">
        <v>5703</v>
      </c>
      <c r="AB347" t="s">
        <v>5703</v>
      </c>
      <c r="AC347" t="s">
        <v>5554</v>
      </c>
      <c r="AD347" t="s">
        <v>16450</v>
      </c>
      <c r="AE347">
        <v>9836</v>
      </c>
      <c r="AF347" t="s">
        <v>12086</v>
      </c>
      <c r="AG347">
        <v>13099</v>
      </c>
      <c r="AH347" t="s">
        <v>5554</v>
      </c>
      <c r="AL347">
        <f>IF(PLAYERIDMAP2[[#This Row],[POS]]="C",MAX(AL$1:AL346)+1,"")</f>
        <v>23</v>
      </c>
      <c r="AM347" t="str">
        <f>IFERROR(INDEX(PLAYERIDMAP2[PLAYERNAME],MATCH(ROW()-ROW(AM$1),CATCHERS,0)),"")</f>
        <v/>
      </c>
      <c r="AN347" t="str">
        <f>IF(PLAYERIDMAP2[[#This Row],[POS]]="1B",MAX(AN$1:AN346)+1,"")</f>
        <v/>
      </c>
      <c r="AO347" t="str">
        <f>IFERROR(INDEX(PLAYERIDMAP2[PLAYERNAME],MATCH(ROW()-ROW(AO$1),FIRSTBASE,0)),"")</f>
        <v/>
      </c>
      <c r="AP347" t="str">
        <f>IF(PLAYERIDMAP2[[#This Row],[POS]]="2B",MAX(AP$1:AP346)+1,"")</f>
        <v/>
      </c>
      <c r="AQ347" t="str">
        <f>IFERROR(INDEX(PLAYERIDMAP2[PLAYERNAME],MATCH(ROW()-ROW(AQ$1),SECONDBASE,0)),"")</f>
        <v/>
      </c>
      <c r="AR347" t="str">
        <f>IF(PLAYERIDMAP2[[#This Row],[POS]]="3B",MAX(AR$1:AR346)+1,"")</f>
        <v/>
      </c>
      <c r="AS347" t="str">
        <f>IFERROR(INDEX(PLAYERIDMAP2[PLAYERNAME],MATCH(ROW()-ROW(AS$1),THIRDBASE,0)),"")</f>
        <v/>
      </c>
      <c r="AT347" t="str">
        <f>IF(PLAYERIDMAP2[[#This Row],[POS]]="SS",MAX(AT$1:AT346)+1,"")</f>
        <v/>
      </c>
      <c r="AU347" t="str">
        <f>IFERROR(INDEX(PLAYERIDMAP2[PLAYERNAME],MATCH(ROW()-ROW(AU$1),SHORTSTOP,0)),"")</f>
        <v/>
      </c>
      <c r="AV347" t="str">
        <f>IF(PLAYERIDMAP2[[#This Row],[POS]]="OF",MAX(AV$1:AV346)+1,"")</f>
        <v/>
      </c>
      <c r="AW347" t="str">
        <f>IFERROR(INDEX(PLAYERIDMAP2[PLAYERNAME],MATCH(ROW()-ROW(AW$1),OUTFIELD,0)),"")</f>
        <v/>
      </c>
      <c r="AX347">
        <f>IF(PLAYERIDMAP2[[#This Row],[POS]]&lt;&gt;"P",MAX(AX$1:AX346)+1,"")</f>
        <v>183</v>
      </c>
      <c r="AY347" t="str">
        <f>IFERROR(INDEX(PLAYERIDMAP2[PLAYERNAME],MATCH(ROW()-ROW(AY$1),HITTERS,0)),"")</f>
        <v>Jonathan Herrera</v>
      </c>
      <c r="AZ347" t="str">
        <f>IF(PLAYERIDMAP2[[#This Row],[POS]]="P",MAX(AZ$1:AZ346)+1,"")</f>
        <v/>
      </c>
      <c r="BA347" t="str">
        <f>IFERROR(INDEX(PLAYERIDMAP2[PLAYERNAME],MATCH(ROW()-ROW(BA$1),PITCHERS,0)),"")</f>
        <v>Jeremy Jeffress</v>
      </c>
    </row>
    <row r="348" spans="1:53" x14ac:dyDescent="0.25">
      <c r="A348" t="s">
        <v>12090</v>
      </c>
      <c r="B348" t="s">
        <v>5124</v>
      </c>
      <c r="C348" s="1">
        <v>31796</v>
      </c>
      <c r="D348" t="s">
        <v>16904</v>
      </c>
      <c r="E348" t="s">
        <v>19297</v>
      </c>
      <c r="F348" t="s">
        <v>11062</v>
      </c>
      <c r="G348" t="s">
        <v>16838</v>
      </c>
      <c r="H348" t="s">
        <v>5705</v>
      </c>
      <c r="I348" t="s">
        <v>19541</v>
      </c>
      <c r="J348" t="s">
        <v>5124</v>
      </c>
      <c r="K348">
        <v>543083</v>
      </c>
      <c r="L348" t="s">
        <v>5124</v>
      </c>
      <c r="M348">
        <v>1717003</v>
      </c>
      <c r="N348" t="s">
        <v>5124</v>
      </c>
      <c r="O348" t="s">
        <v>12091</v>
      </c>
      <c r="P348" t="s">
        <v>12090</v>
      </c>
      <c r="Q348">
        <v>9014</v>
      </c>
      <c r="R348" t="s">
        <v>5124</v>
      </c>
      <c r="S348">
        <v>30552</v>
      </c>
      <c r="T348" t="s">
        <v>5124</v>
      </c>
      <c r="V348" t="s">
        <v>12092</v>
      </c>
      <c r="W348">
        <v>57775</v>
      </c>
      <c r="X348">
        <v>9014</v>
      </c>
      <c r="Y348" t="s">
        <v>5124</v>
      </c>
      <c r="Z348" t="s">
        <v>16451</v>
      </c>
      <c r="AA348" t="s">
        <v>5703</v>
      </c>
      <c r="AB348" t="s">
        <v>5703</v>
      </c>
      <c r="AD348" t="s">
        <v>16451</v>
      </c>
      <c r="AL348" t="str">
        <f>IF(PLAYERIDMAP2[[#This Row],[POS]]="C",MAX(AL$1:AL347)+1,"")</f>
        <v/>
      </c>
      <c r="AM348" t="str">
        <f>IFERROR(INDEX(PLAYERIDMAP2[PLAYERNAME],MATCH(ROW()-ROW(AM$1),CATCHERS,0)),"")</f>
        <v/>
      </c>
      <c r="AN348" t="str">
        <f>IF(PLAYERIDMAP2[[#This Row],[POS]]="1B",MAX(AN$1:AN347)+1,"")</f>
        <v/>
      </c>
      <c r="AO348" t="str">
        <f>IFERROR(INDEX(PLAYERIDMAP2[PLAYERNAME],MATCH(ROW()-ROW(AO$1),FIRSTBASE,0)),"")</f>
        <v/>
      </c>
      <c r="AP348" t="str">
        <f>IF(PLAYERIDMAP2[[#This Row],[POS]]="2B",MAX(AP$1:AP347)+1,"")</f>
        <v/>
      </c>
      <c r="AQ348" t="str">
        <f>IFERROR(INDEX(PLAYERIDMAP2[PLAYERNAME],MATCH(ROW()-ROW(AQ$1),SECONDBASE,0)),"")</f>
        <v/>
      </c>
      <c r="AR348">
        <f>IF(PLAYERIDMAP2[[#This Row],[POS]]="3B",MAX(AR$1:AR347)+1,"")</f>
        <v>22</v>
      </c>
      <c r="AS348" t="str">
        <f>IFERROR(INDEX(PLAYERIDMAP2[PLAYERNAME],MATCH(ROW()-ROW(AS$1),THIRDBASE,0)),"")</f>
        <v/>
      </c>
      <c r="AT348" t="str">
        <f>IF(PLAYERIDMAP2[[#This Row],[POS]]="SS",MAX(AT$1:AT347)+1,"")</f>
        <v/>
      </c>
      <c r="AU348" t="str">
        <f>IFERROR(INDEX(PLAYERIDMAP2[PLAYERNAME],MATCH(ROW()-ROW(AU$1),SHORTSTOP,0)),"")</f>
        <v/>
      </c>
      <c r="AV348" t="str">
        <f>IF(PLAYERIDMAP2[[#This Row],[POS]]="OF",MAX(AV$1:AV347)+1,"")</f>
        <v/>
      </c>
      <c r="AW348" t="str">
        <f>IFERROR(INDEX(PLAYERIDMAP2[PLAYERNAME],MATCH(ROW()-ROW(AW$1),OUTFIELD,0)),"")</f>
        <v/>
      </c>
      <c r="AX348">
        <f>IF(PLAYERIDMAP2[[#This Row],[POS]]&lt;&gt;"P",MAX(AX$1:AX347)+1,"")</f>
        <v>184</v>
      </c>
      <c r="AY348" t="str">
        <f>IFERROR(INDEX(PLAYERIDMAP2[PLAYERNAME],MATCH(ROW()-ROW(AY$1),HITTERS,0)),"")</f>
        <v>Odubel Herrera</v>
      </c>
      <c r="AZ348" t="str">
        <f>IF(PLAYERIDMAP2[[#This Row],[POS]]="P",MAX(AZ$1:AZ347)+1,"")</f>
        <v/>
      </c>
      <c r="BA348" t="str">
        <f>IFERROR(INDEX(PLAYERIDMAP2[PLAYERNAME],MATCH(ROW()-ROW(BA$1),PITCHERS,0)),"")</f>
        <v>Chad Jenkins</v>
      </c>
    </row>
    <row r="349" spans="1:53" x14ac:dyDescent="0.25">
      <c r="A349" t="s">
        <v>12093</v>
      </c>
      <c r="B349" t="s">
        <v>10884</v>
      </c>
      <c r="C349" s="1">
        <v>31640</v>
      </c>
      <c r="D349" t="s">
        <v>18106</v>
      </c>
      <c r="E349" t="s">
        <v>18107</v>
      </c>
      <c r="F349" t="s">
        <v>11126</v>
      </c>
      <c r="G349" t="s">
        <v>14693</v>
      </c>
      <c r="H349" t="s">
        <v>10988</v>
      </c>
      <c r="I349" t="s">
        <v>18108</v>
      </c>
      <c r="J349" t="s">
        <v>10884</v>
      </c>
      <c r="K349">
        <v>506433</v>
      </c>
      <c r="L349" t="s">
        <v>10884</v>
      </c>
      <c r="M349">
        <v>1937347</v>
      </c>
      <c r="N349" t="s">
        <v>10884</v>
      </c>
      <c r="O349" t="s">
        <v>12094</v>
      </c>
      <c r="P349" t="s">
        <v>12093</v>
      </c>
      <c r="Q349">
        <v>9095</v>
      </c>
      <c r="R349" t="s">
        <v>10884</v>
      </c>
      <c r="S349">
        <v>32055</v>
      </c>
      <c r="T349" t="s">
        <v>10884</v>
      </c>
      <c r="V349" t="s">
        <v>12095</v>
      </c>
      <c r="W349">
        <v>53155</v>
      </c>
      <c r="X349">
        <v>9095</v>
      </c>
      <c r="Y349" t="s">
        <v>10884</v>
      </c>
      <c r="Z349" t="s">
        <v>12096</v>
      </c>
      <c r="AA349" t="s">
        <v>5703</v>
      </c>
      <c r="AB349" t="s">
        <v>5703</v>
      </c>
      <c r="AC349" t="s">
        <v>10884</v>
      </c>
      <c r="AD349" t="s">
        <v>12096</v>
      </c>
      <c r="AE349">
        <v>9601</v>
      </c>
      <c r="AF349" t="s">
        <v>10884</v>
      </c>
      <c r="AG349">
        <v>16931</v>
      </c>
      <c r="AL349" t="str">
        <f>IF(PLAYERIDMAP2[[#This Row],[POS]]="C",MAX(AL$1:AL348)+1,"")</f>
        <v/>
      </c>
      <c r="AM349" t="str">
        <f>IFERROR(INDEX(PLAYERIDMAP2[PLAYERNAME],MATCH(ROW()-ROW(AM$1),CATCHERS,0)),"")</f>
        <v/>
      </c>
      <c r="AN349" t="str">
        <f>IF(PLAYERIDMAP2[[#This Row],[POS]]="1B",MAX(AN$1:AN348)+1,"")</f>
        <v/>
      </c>
      <c r="AO349" t="str">
        <f>IFERROR(INDEX(PLAYERIDMAP2[PLAYERNAME],MATCH(ROW()-ROW(AO$1),FIRSTBASE,0)),"")</f>
        <v/>
      </c>
      <c r="AP349" t="str">
        <f>IF(PLAYERIDMAP2[[#This Row],[POS]]="2B",MAX(AP$1:AP348)+1,"")</f>
        <v/>
      </c>
      <c r="AQ349" t="str">
        <f>IFERROR(INDEX(PLAYERIDMAP2[PLAYERNAME],MATCH(ROW()-ROW(AQ$1),SECONDBASE,0)),"")</f>
        <v/>
      </c>
      <c r="AR349" t="str">
        <f>IF(PLAYERIDMAP2[[#This Row],[POS]]="3B",MAX(AR$1:AR348)+1,"")</f>
        <v/>
      </c>
      <c r="AS349" t="str">
        <f>IFERROR(INDEX(PLAYERIDMAP2[PLAYERNAME],MATCH(ROW()-ROW(AS$1),THIRDBASE,0)),"")</f>
        <v/>
      </c>
      <c r="AT349" t="str">
        <f>IF(PLAYERIDMAP2[[#This Row],[POS]]="SS",MAX(AT$1:AT348)+1,"")</f>
        <v/>
      </c>
      <c r="AU349" t="str">
        <f>IFERROR(INDEX(PLAYERIDMAP2[PLAYERNAME],MATCH(ROW()-ROW(AU$1),SHORTSTOP,0)),"")</f>
        <v/>
      </c>
      <c r="AV349" t="str">
        <f>IF(PLAYERIDMAP2[[#This Row],[POS]]="OF",MAX(AV$1:AV348)+1,"")</f>
        <v/>
      </c>
      <c r="AW349" t="str">
        <f>IFERROR(INDEX(PLAYERIDMAP2[PLAYERNAME],MATCH(ROW()-ROW(AW$1),OUTFIELD,0)),"")</f>
        <v/>
      </c>
      <c r="AX349" t="str">
        <f>IF(PLAYERIDMAP2[[#This Row],[POS]]&lt;&gt;"P",MAX(AX$1:AX348)+1,"")</f>
        <v/>
      </c>
      <c r="AY349" t="str">
        <f>IFERROR(INDEX(PLAYERIDMAP2[PLAYERNAME],MATCH(ROW()-ROW(AY$1),HITTERS,0)),"")</f>
        <v>Chris Herrmann</v>
      </c>
      <c r="AZ349">
        <f>IF(PLAYERIDMAP2[[#This Row],[POS]]="P",MAX(AZ$1:AZ348)+1,"")</f>
        <v>164</v>
      </c>
      <c r="BA349" t="str">
        <f>IFERROR(INDEX(PLAYERIDMAP2[PLAYERNAME],MATCH(ROW()-ROW(BA$1),PITCHERS,0)),"")</f>
        <v>Bobby Jenks</v>
      </c>
    </row>
    <row r="350" spans="1:53" x14ac:dyDescent="0.25">
      <c r="A350" t="s">
        <v>12097</v>
      </c>
      <c r="B350" t="s">
        <v>5134</v>
      </c>
      <c r="C350" s="1">
        <v>33323</v>
      </c>
      <c r="D350" t="s">
        <v>16955</v>
      </c>
      <c r="E350" t="s">
        <v>17808</v>
      </c>
      <c r="F350" t="s">
        <v>11002</v>
      </c>
      <c r="G350" t="s">
        <v>14693</v>
      </c>
      <c r="H350" t="s">
        <v>5705</v>
      </c>
      <c r="I350" t="s">
        <v>17809</v>
      </c>
      <c r="J350" t="s">
        <v>5134</v>
      </c>
      <c r="K350">
        <v>571602</v>
      </c>
      <c r="L350" t="s">
        <v>5134</v>
      </c>
      <c r="M350">
        <v>1803183</v>
      </c>
      <c r="N350" t="s">
        <v>5134</v>
      </c>
      <c r="O350" t="s">
        <v>12098</v>
      </c>
      <c r="P350" t="s">
        <v>12097</v>
      </c>
      <c r="Q350">
        <v>9337</v>
      </c>
      <c r="R350" t="s">
        <v>5134</v>
      </c>
      <c r="S350">
        <v>31145</v>
      </c>
      <c r="T350" t="s">
        <v>5134</v>
      </c>
      <c r="U350" t="s">
        <v>5134</v>
      </c>
      <c r="V350" t="s">
        <v>12099</v>
      </c>
      <c r="W350">
        <v>60958</v>
      </c>
      <c r="X350">
        <v>9337</v>
      </c>
      <c r="Y350" t="s">
        <v>5134</v>
      </c>
      <c r="Z350" t="s">
        <v>12100</v>
      </c>
      <c r="AA350" t="s">
        <v>5703</v>
      </c>
      <c r="AB350" t="s">
        <v>5703</v>
      </c>
      <c r="AC350" t="s">
        <v>5134</v>
      </c>
      <c r="AD350" t="s">
        <v>12100</v>
      </c>
      <c r="AL350" t="str">
        <f>IF(PLAYERIDMAP2[[#This Row],[POS]]="C",MAX(AL$1:AL349)+1,"")</f>
        <v/>
      </c>
      <c r="AM350" t="str">
        <f>IFERROR(INDEX(PLAYERIDMAP2[PLAYERNAME],MATCH(ROW()-ROW(AM$1),CATCHERS,0)),"")</f>
        <v/>
      </c>
      <c r="AN350" t="str">
        <f>IF(PLAYERIDMAP2[[#This Row],[POS]]="1B",MAX(AN$1:AN349)+1,"")</f>
        <v/>
      </c>
      <c r="AO350" t="str">
        <f>IFERROR(INDEX(PLAYERIDMAP2[PLAYERNAME],MATCH(ROW()-ROW(AO$1),FIRSTBASE,0)),"")</f>
        <v/>
      </c>
      <c r="AP350" t="str">
        <f>IF(PLAYERIDMAP2[[#This Row],[POS]]="2B",MAX(AP$1:AP349)+1,"")</f>
        <v/>
      </c>
      <c r="AQ350" t="str">
        <f>IFERROR(INDEX(PLAYERIDMAP2[PLAYERNAME],MATCH(ROW()-ROW(AQ$1),SECONDBASE,0)),"")</f>
        <v/>
      </c>
      <c r="AR350">
        <f>IF(PLAYERIDMAP2[[#This Row],[POS]]="3B",MAX(AR$1:AR349)+1,"")</f>
        <v>23</v>
      </c>
      <c r="AS350" t="str">
        <f>IFERROR(INDEX(PLAYERIDMAP2[PLAYERNAME],MATCH(ROW()-ROW(AS$1),THIRDBASE,0)),"")</f>
        <v/>
      </c>
      <c r="AT350" t="str">
        <f>IF(PLAYERIDMAP2[[#This Row],[POS]]="SS",MAX(AT$1:AT349)+1,"")</f>
        <v/>
      </c>
      <c r="AU350" t="str">
        <f>IFERROR(INDEX(PLAYERIDMAP2[PLAYERNAME],MATCH(ROW()-ROW(AU$1),SHORTSTOP,0)),"")</f>
        <v/>
      </c>
      <c r="AV350" t="str">
        <f>IF(PLAYERIDMAP2[[#This Row],[POS]]="OF",MAX(AV$1:AV349)+1,"")</f>
        <v/>
      </c>
      <c r="AW350" t="str">
        <f>IFERROR(INDEX(PLAYERIDMAP2[PLAYERNAME],MATCH(ROW()-ROW(AW$1),OUTFIELD,0)),"")</f>
        <v/>
      </c>
      <c r="AX350">
        <f>IF(PLAYERIDMAP2[[#This Row],[POS]]&lt;&gt;"P",MAX(AX$1:AX349)+1,"")</f>
        <v>185</v>
      </c>
      <c r="AY350" t="str">
        <f>IFERROR(INDEX(PLAYERIDMAP2[PLAYERNAME],MATCH(ROW()-ROW(AY$1),HITTERS,0)),"")</f>
        <v>John Hester</v>
      </c>
      <c r="AZ350" t="str">
        <f>IF(PLAYERIDMAP2[[#This Row],[POS]]="P",MAX(AZ$1:AZ349)+1,"")</f>
        <v/>
      </c>
      <c r="BA350" t="str">
        <f>IFERROR(INDEX(PLAYERIDMAP2[PLAYERNAME],MATCH(ROW()-ROW(BA$1),PITCHERS,0)),"")</f>
        <v>Dan Jennings</v>
      </c>
    </row>
    <row r="351" spans="1:53" x14ac:dyDescent="0.25">
      <c r="A351" t="s">
        <v>12101</v>
      </c>
      <c r="B351" t="s">
        <v>8461</v>
      </c>
      <c r="C351" s="1">
        <v>30568</v>
      </c>
      <c r="D351" t="s">
        <v>16836</v>
      </c>
      <c r="E351" t="s">
        <v>18997</v>
      </c>
      <c r="F351" t="s">
        <v>10987</v>
      </c>
      <c r="G351" t="s">
        <v>14693</v>
      </c>
      <c r="H351" t="s">
        <v>10988</v>
      </c>
      <c r="I351" t="s">
        <v>18998</v>
      </c>
      <c r="K351">
        <v>434678</v>
      </c>
      <c r="M351">
        <v>533263</v>
      </c>
      <c r="N351" t="s">
        <v>8461</v>
      </c>
      <c r="O351" t="s">
        <v>16140</v>
      </c>
      <c r="P351" t="s">
        <v>12101</v>
      </c>
      <c r="V351" t="s">
        <v>16141</v>
      </c>
      <c r="W351">
        <v>34448</v>
      </c>
      <c r="AA351" t="s">
        <v>5703</v>
      </c>
      <c r="AB351" t="s">
        <v>5703</v>
      </c>
      <c r="AD351" t="s">
        <v>16452</v>
      </c>
      <c r="AF351" t="s">
        <v>8461</v>
      </c>
      <c r="AG351">
        <v>5757</v>
      </c>
      <c r="AL351" t="str">
        <f>IF(PLAYERIDMAP2[[#This Row],[POS]]="C",MAX(AL$1:AL350)+1,"")</f>
        <v/>
      </c>
      <c r="AM351" t="str">
        <f>IFERROR(INDEX(PLAYERIDMAP2[PLAYERNAME],MATCH(ROW()-ROW(AM$1),CATCHERS,0)),"")</f>
        <v/>
      </c>
      <c r="AN351" t="str">
        <f>IF(PLAYERIDMAP2[[#This Row],[POS]]="1B",MAX(AN$1:AN350)+1,"")</f>
        <v/>
      </c>
      <c r="AO351" t="str">
        <f>IFERROR(INDEX(PLAYERIDMAP2[PLAYERNAME],MATCH(ROW()-ROW(AO$1),FIRSTBASE,0)),"")</f>
        <v/>
      </c>
      <c r="AP351" t="str">
        <f>IF(PLAYERIDMAP2[[#This Row],[POS]]="2B",MAX(AP$1:AP350)+1,"")</f>
        <v/>
      </c>
      <c r="AQ351" t="str">
        <f>IFERROR(INDEX(PLAYERIDMAP2[PLAYERNAME],MATCH(ROW()-ROW(AQ$1),SECONDBASE,0)),"")</f>
        <v/>
      </c>
      <c r="AR351" t="str">
        <f>IF(PLAYERIDMAP2[[#This Row],[POS]]="3B",MAX(AR$1:AR350)+1,"")</f>
        <v/>
      </c>
      <c r="AS351" t="str">
        <f>IFERROR(INDEX(PLAYERIDMAP2[PLAYERNAME],MATCH(ROW()-ROW(AS$1),THIRDBASE,0)),"")</f>
        <v/>
      </c>
      <c r="AT351" t="str">
        <f>IF(PLAYERIDMAP2[[#This Row],[POS]]="SS",MAX(AT$1:AT350)+1,"")</f>
        <v/>
      </c>
      <c r="AU351" t="str">
        <f>IFERROR(INDEX(PLAYERIDMAP2[PLAYERNAME],MATCH(ROW()-ROW(AU$1),SHORTSTOP,0)),"")</f>
        <v/>
      </c>
      <c r="AV351" t="str">
        <f>IF(PLAYERIDMAP2[[#This Row],[POS]]="OF",MAX(AV$1:AV350)+1,"")</f>
        <v/>
      </c>
      <c r="AW351" t="str">
        <f>IFERROR(INDEX(PLAYERIDMAP2[PLAYERNAME],MATCH(ROW()-ROW(AW$1),OUTFIELD,0)),"")</f>
        <v/>
      </c>
      <c r="AX351" t="str">
        <f>IF(PLAYERIDMAP2[[#This Row],[POS]]&lt;&gt;"P",MAX(AX$1:AX350)+1,"")</f>
        <v/>
      </c>
      <c r="AY351" t="str">
        <f>IFERROR(INDEX(PLAYERIDMAP2[PLAYERNAME],MATCH(ROW()-ROW(AY$1),HITTERS,0)),"")</f>
        <v>Jason Heyward</v>
      </c>
      <c r="AZ351">
        <f>IF(PLAYERIDMAP2[[#This Row],[POS]]="P",MAX(AZ$1:AZ350)+1,"")</f>
        <v>165</v>
      </c>
      <c r="BA351" t="str">
        <f>IFERROR(INDEX(PLAYERIDMAP2[PLAYERNAME],MATCH(ROW()-ROW(BA$1),PITCHERS,0)),"")</f>
        <v>Kevin Jepsen</v>
      </c>
    </row>
    <row r="352" spans="1:53" x14ac:dyDescent="0.25">
      <c r="A352" t="s">
        <v>12102</v>
      </c>
      <c r="B352" t="s">
        <v>5645</v>
      </c>
      <c r="C352" s="1">
        <v>31488</v>
      </c>
      <c r="D352" t="s">
        <v>16985</v>
      </c>
      <c r="E352" t="s">
        <v>17063</v>
      </c>
      <c r="F352" t="s">
        <v>11191</v>
      </c>
      <c r="G352" t="s">
        <v>14693</v>
      </c>
      <c r="H352" t="s">
        <v>5705</v>
      </c>
      <c r="I352" t="s">
        <v>17237</v>
      </c>
      <c r="J352" t="s">
        <v>5645</v>
      </c>
      <c r="K352">
        <v>448801</v>
      </c>
      <c r="L352" t="s">
        <v>5645</v>
      </c>
      <c r="M352">
        <v>1514565</v>
      </c>
      <c r="N352" t="s">
        <v>5645</v>
      </c>
      <c r="O352" t="s">
        <v>12103</v>
      </c>
      <c r="P352" t="s">
        <v>12102</v>
      </c>
      <c r="Q352">
        <v>8285</v>
      </c>
      <c r="R352" t="s">
        <v>5645</v>
      </c>
      <c r="S352">
        <v>29170</v>
      </c>
      <c r="T352" t="s">
        <v>5645</v>
      </c>
      <c r="U352" t="s">
        <v>5645</v>
      </c>
      <c r="V352" t="s">
        <v>12104</v>
      </c>
      <c r="W352">
        <v>52253</v>
      </c>
      <c r="X352">
        <v>8285</v>
      </c>
      <c r="Y352" t="s">
        <v>5645</v>
      </c>
      <c r="Z352" t="s">
        <v>12105</v>
      </c>
      <c r="AA352" t="s">
        <v>10958</v>
      </c>
      <c r="AB352" t="s">
        <v>5703</v>
      </c>
      <c r="AC352" t="s">
        <v>5645</v>
      </c>
      <c r="AD352" t="s">
        <v>12105</v>
      </c>
      <c r="AE352">
        <v>8724</v>
      </c>
      <c r="AF352" t="s">
        <v>5645</v>
      </c>
      <c r="AG352">
        <v>5904</v>
      </c>
      <c r="AH352" t="s">
        <v>5645</v>
      </c>
      <c r="AL352" t="str">
        <f>IF(PLAYERIDMAP2[[#This Row],[POS]]="C",MAX(AL$1:AL351)+1,"")</f>
        <v/>
      </c>
      <c r="AM352" t="str">
        <f>IFERROR(INDEX(PLAYERIDMAP2[PLAYERNAME],MATCH(ROW()-ROW(AM$1),CATCHERS,0)),"")</f>
        <v/>
      </c>
      <c r="AN352" t="str">
        <f>IF(PLAYERIDMAP2[[#This Row],[POS]]="1B",MAX(AN$1:AN351)+1,"")</f>
        <v/>
      </c>
      <c r="AO352" t="str">
        <f>IFERROR(INDEX(PLAYERIDMAP2[PLAYERNAME],MATCH(ROW()-ROW(AO$1),FIRSTBASE,0)),"")</f>
        <v/>
      </c>
      <c r="AP352" t="str">
        <f>IF(PLAYERIDMAP2[[#This Row],[POS]]="2B",MAX(AP$1:AP351)+1,"")</f>
        <v/>
      </c>
      <c r="AQ352" t="str">
        <f>IFERROR(INDEX(PLAYERIDMAP2[PLAYERNAME],MATCH(ROW()-ROW(AQ$1),SECONDBASE,0)),"")</f>
        <v/>
      </c>
      <c r="AR352">
        <f>IF(PLAYERIDMAP2[[#This Row],[POS]]="3B",MAX(AR$1:AR351)+1,"")</f>
        <v>24</v>
      </c>
      <c r="AS352" t="str">
        <f>IFERROR(INDEX(PLAYERIDMAP2[PLAYERNAME],MATCH(ROW()-ROW(AS$1),THIRDBASE,0)),"")</f>
        <v/>
      </c>
      <c r="AT352" t="str">
        <f>IF(PLAYERIDMAP2[[#This Row],[POS]]="SS",MAX(AT$1:AT351)+1,"")</f>
        <v/>
      </c>
      <c r="AU352" t="str">
        <f>IFERROR(INDEX(PLAYERIDMAP2[PLAYERNAME],MATCH(ROW()-ROW(AU$1),SHORTSTOP,0)),"")</f>
        <v/>
      </c>
      <c r="AV352" t="str">
        <f>IF(PLAYERIDMAP2[[#This Row],[POS]]="OF",MAX(AV$1:AV351)+1,"")</f>
        <v/>
      </c>
      <c r="AW352" t="str">
        <f>IFERROR(INDEX(PLAYERIDMAP2[PLAYERNAME],MATCH(ROW()-ROW(AW$1),OUTFIELD,0)),"")</f>
        <v/>
      </c>
      <c r="AX352">
        <f>IF(PLAYERIDMAP2[[#This Row],[POS]]&lt;&gt;"P",MAX(AX$1:AX351)+1,"")</f>
        <v>186</v>
      </c>
      <c r="AY352" t="str">
        <f>IFERROR(INDEX(PLAYERIDMAP2[PLAYERNAME],MATCH(ROW()-ROW(AY$1),HITTERS,0)),"")</f>
        <v>Aaron Hicks</v>
      </c>
      <c r="AZ352" t="str">
        <f>IF(PLAYERIDMAP2[[#This Row],[POS]]="P",MAX(AZ$1:AZ351)+1,"")</f>
        <v/>
      </c>
      <c r="BA352" t="str">
        <f>IFERROR(INDEX(PLAYERIDMAP2[PLAYERNAME],MATCH(ROW()-ROW(BA$1),PITCHERS,0)),"")</f>
        <v>Ubaldo Jimenez</v>
      </c>
    </row>
    <row r="353" spans="1:53" x14ac:dyDescent="0.25">
      <c r="A353" t="s">
        <v>16142</v>
      </c>
      <c r="B353" t="s">
        <v>10122</v>
      </c>
      <c r="C353" s="1">
        <v>27658</v>
      </c>
      <c r="D353" t="s">
        <v>17200</v>
      </c>
      <c r="E353" t="s">
        <v>17063</v>
      </c>
      <c r="F353" t="s">
        <v>11016</v>
      </c>
      <c r="G353" t="s">
        <v>11016</v>
      </c>
      <c r="H353" t="s">
        <v>10988</v>
      </c>
      <c r="I353" t="s">
        <v>18424</v>
      </c>
      <c r="K353">
        <v>150277</v>
      </c>
      <c r="M353">
        <v>21532</v>
      </c>
      <c r="N353" t="s">
        <v>10122</v>
      </c>
      <c r="O353" t="s">
        <v>16143</v>
      </c>
      <c r="P353" t="s">
        <v>16142</v>
      </c>
      <c r="V353" t="s">
        <v>16144</v>
      </c>
      <c r="W353">
        <v>1258</v>
      </c>
      <c r="AA353" t="s">
        <v>5703</v>
      </c>
      <c r="AB353" t="s">
        <v>5703</v>
      </c>
      <c r="AD353" t="s">
        <v>16453</v>
      </c>
      <c r="AL353" t="str">
        <f>IF(PLAYERIDMAP2[[#This Row],[POS]]="C",MAX(AL$1:AL352)+1,"")</f>
        <v/>
      </c>
      <c r="AM353" t="str">
        <f>IFERROR(INDEX(PLAYERIDMAP2[PLAYERNAME],MATCH(ROW()-ROW(AM$1),CATCHERS,0)),"")</f>
        <v/>
      </c>
      <c r="AN353" t="str">
        <f>IF(PLAYERIDMAP2[[#This Row],[POS]]="1B",MAX(AN$1:AN352)+1,"")</f>
        <v/>
      </c>
      <c r="AO353" t="str">
        <f>IFERROR(INDEX(PLAYERIDMAP2[PLAYERNAME],MATCH(ROW()-ROW(AO$1),FIRSTBASE,0)),"")</f>
        <v/>
      </c>
      <c r="AP353" t="str">
        <f>IF(PLAYERIDMAP2[[#This Row],[POS]]="2B",MAX(AP$1:AP352)+1,"")</f>
        <v/>
      </c>
      <c r="AQ353" t="str">
        <f>IFERROR(INDEX(PLAYERIDMAP2[PLAYERNAME],MATCH(ROW()-ROW(AQ$1),SECONDBASE,0)),"")</f>
        <v/>
      </c>
      <c r="AR353" t="str">
        <f>IF(PLAYERIDMAP2[[#This Row],[POS]]="3B",MAX(AR$1:AR352)+1,"")</f>
        <v/>
      </c>
      <c r="AS353" t="str">
        <f>IFERROR(INDEX(PLAYERIDMAP2[PLAYERNAME],MATCH(ROW()-ROW(AS$1),THIRDBASE,0)),"")</f>
        <v/>
      </c>
      <c r="AT353" t="str">
        <f>IF(PLAYERIDMAP2[[#This Row],[POS]]="SS",MAX(AT$1:AT352)+1,"")</f>
        <v/>
      </c>
      <c r="AU353" t="str">
        <f>IFERROR(INDEX(PLAYERIDMAP2[PLAYERNAME],MATCH(ROW()-ROW(AU$1),SHORTSTOP,0)),"")</f>
        <v/>
      </c>
      <c r="AV353" t="str">
        <f>IF(PLAYERIDMAP2[[#This Row],[POS]]="OF",MAX(AV$1:AV352)+1,"")</f>
        <v/>
      </c>
      <c r="AW353" t="str">
        <f>IFERROR(INDEX(PLAYERIDMAP2[PLAYERNAME],MATCH(ROW()-ROW(AW$1),OUTFIELD,0)),"")</f>
        <v/>
      </c>
      <c r="AX353" t="str">
        <f>IF(PLAYERIDMAP2[[#This Row],[POS]]&lt;&gt;"P",MAX(AX$1:AX352)+1,"")</f>
        <v/>
      </c>
      <c r="AY353" t="str">
        <f>IFERROR(INDEX(PLAYERIDMAP2[PLAYERNAME],MATCH(ROW()-ROW(AY$1),HITTERS,0)),"")</f>
        <v>Brandon Hicks</v>
      </c>
      <c r="AZ353">
        <f>IF(PLAYERIDMAP2[[#This Row],[POS]]="P",MAX(AZ$1:AZ352)+1,"")</f>
        <v>166</v>
      </c>
      <c r="BA353" t="str">
        <f>IFERROR(INDEX(PLAYERIDMAP2[PLAYERNAME],MATCH(ROW()-ROW(BA$1),PITCHERS,0)),"")</f>
        <v>Erik Johnson</v>
      </c>
    </row>
    <row r="354" spans="1:53" x14ac:dyDescent="0.25">
      <c r="A354" t="s">
        <v>12106</v>
      </c>
      <c r="B354" t="s">
        <v>5617</v>
      </c>
      <c r="C354" s="1">
        <v>31858</v>
      </c>
      <c r="D354" t="s">
        <v>17070</v>
      </c>
      <c r="E354" t="s">
        <v>17063</v>
      </c>
      <c r="F354" t="s">
        <v>10992</v>
      </c>
      <c r="G354" t="s">
        <v>14693</v>
      </c>
      <c r="H354" t="s">
        <v>11003</v>
      </c>
      <c r="I354" t="s">
        <v>17071</v>
      </c>
      <c r="J354" t="s">
        <v>5617</v>
      </c>
      <c r="K354">
        <v>477195</v>
      </c>
      <c r="L354" t="s">
        <v>5617</v>
      </c>
      <c r="M354">
        <v>1666191</v>
      </c>
      <c r="N354" t="s">
        <v>5617</v>
      </c>
      <c r="O354" t="s">
        <v>12107</v>
      </c>
      <c r="P354" t="s">
        <v>12106</v>
      </c>
      <c r="Q354">
        <v>8666</v>
      </c>
      <c r="R354" t="s">
        <v>5617</v>
      </c>
      <c r="S354">
        <v>30532</v>
      </c>
      <c r="T354" t="s">
        <v>5617</v>
      </c>
      <c r="U354" t="s">
        <v>5617</v>
      </c>
      <c r="V354" t="s">
        <v>12108</v>
      </c>
      <c r="W354">
        <v>57778</v>
      </c>
      <c r="X354">
        <v>8666</v>
      </c>
      <c r="Y354" t="s">
        <v>5617</v>
      </c>
      <c r="Z354" t="s">
        <v>12109</v>
      </c>
      <c r="AA354" t="s">
        <v>10958</v>
      </c>
      <c r="AB354" t="s">
        <v>10958</v>
      </c>
      <c r="AC354" t="s">
        <v>5617</v>
      </c>
      <c r="AD354" t="s">
        <v>12109</v>
      </c>
      <c r="AE354">
        <v>10477</v>
      </c>
      <c r="AF354" t="s">
        <v>5617</v>
      </c>
      <c r="AG354">
        <v>11406</v>
      </c>
      <c r="AH354" t="s">
        <v>5617</v>
      </c>
      <c r="AL354" t="str">
        <f>IF(PLAYERIDMAP2[[#This Row],[POS]]="C",MAX(AL$1:AL353)+1,"")</f>
        <v/>
      </c>
      <c r="AM354" t="str">
        <f>IFERROR(INDEX(PLAYERIDMAP2[PLAYERNAME],MATCH(ROW()-ROW(AM$1),CATCHERS,0)),"")</f>
        <v/>
      </c>
      <c r="AN354">
        <f>IF(PLAYERIDMAP2[[#This Row],[POS]]="1B",MAX(AN$1:AN353)+1,"")</f>
        <v>20</v>
      </c>
      <c r="AO354" t="str">
        <f>IFERROR(INDEX(PLAYERIDMAP2[PLAYERNAME],MATCH(ROW()-ROW(AO$1),FIRSTBASE,0)),"")</f>
        <v/>
      </c>
      <c r="AP354" t="str">
        <f>IF(PLAYERIDMAP2[[#This Row],[POS]]="2B",MAX(AP$1:AP353)+1,"")</f>
        <v/>
      </c>
      <c r="AQ354" t="str">
        <f>IFERROR(INDEX(PLAYERIDMAP2[PLAYERNAME],MATCH(ROW()-ROW(AQ$1),SECONDBASE,0)),"")</f>
        <v/>
      </c>
      <c r="AR354" t="str">
        <f>IF(PLAYERIDMAP2[[#This Row],[POS]]="3B",MAX(AR$1:AR353)+1,"")</f>
        <v/>
      </c>
      <c r="AS354" t="str">
        <f>IFERROR(INDEX(PLAYERIDMAP2[PLAYERNAME],MATCH(ROW()-ROW(AS$1),THIRDBASE,0)),"")</f>
        <v/>
      </c>
      <c r="AT354" t="str">
        <f>IF(PLAYERIDMAP2[[#This Row],[POS]]="SS",MAX(AT$1:AT353)+1,"")</f>
        <v/>
      </c>
      <c r="AU354" t="str">
        <f>IFERROR(INDEX(PLAYERIDMAP2[PLAYERNAME],MATCH(ROW()-ROW(AU$1),SHORTSTOP,0)),"")</f>
        <v/>
      </c>
      <c r="AV354" t="str">
        <f>IF(PLAYERIDMAP2[[#This Row],[POS]]="OF",MAX(AV$1:AV353)+1,"")</f>
        <v/>
      </c>
      <c r="AW354" t="str">
        <f>IFERROR(INDEX(PLAYERIDMAP2[PLAYERNAME],MATCH(ROW()-ROW(AW$1),OUTFIELD,0)),"")</f>
        <v/>
      </c>
      <c r="AX354">
        <f>IF(PLAYERIDMAP2[[#This Row],[POS]]&lt;&gt;"P",MAX(AX$1:AX353)+1,"")</f>
        <v>187</v>
      </c>
      <c r="AY354" t="str">
        <f>IFERROR(INDEX(PLAYERIDMAP2[PLAYERNAME],MATCH(ROW()-ROW(AY$1),HITTERS,0)),"")</f>
        <v>Aaron Hill</v>
      </c>
      <c r="AZ354" t="str">
        <f>IF(PLAYERIDMAP2[[#This Row],[POS]]="P",MAX(AZ$1:AZ353)+1,"")</f>
        <v/>
      </c>
      <c r="BA354" t="str">
        <f>IFERROR(INDEX(PLAYERIDMAP2[PLAYERNAME],MATCH(ROW()-ROW(BA$1),PITCHERS,0)),"")</f>
        <v>Jim Johnson</v>
      </c>
    </row>
    <row r="355" spans="1:53" x14ac:dyDescent="0.25">
      <c r="A355" t="s">
        <v>12110</v>
      </c>
      <c r="B355" t="s">
        <v>5604</v>
      </c>
      <c r="C355" s="1">
        <v>32132</v>
      </c>
      <c r="D355" t="s">
        <v>17062</v>
      </c>
      <c r="E355" t="s">
        <v>17063</v>
      </c>
      <c r="F355" t="s">
        <v>11398</v>
      </c>
      <c r="G355" t="s">
        <v>16838</v>
      </c>
      <c r="H355" t="s">
        <v>10998</v>
      </c>
      <c r="I355" t="s">
        <v>17064</v>
      </c>
      <c r="J355" t="s">
        <v>5604</v>
      </c>
      <c r="K355">
        <v>501981</v>
      </c>
      <c r="L355" t="s">
        <v>5604</v>
      </c>
      <c r="M355">
        <v>1813268</v>
      </c>
      <c r="N355" t="s">
        <v>5604</v>
      </c>
      <c r="O355" t="s">
        <v>12111</v>
      </c>
      <c r="P355" t="s">
        <v>12110</v>
      </c>
      <c r="Q355">
        <v>9351</v>
      </c>
      <c r="R355" t="s">
        <v>5604</v>
      </c>
      <c r="S355">
        <v>31478</v>
      </c>
      <c r="T355" t="s">
        <v>5604</v>
      </c>
      <c r="U355" t="s">
        <v>5604</v>
      </c>
      <c r="V355" t="s">
        <v>12112</v>
      </c>
      <c r="W355">
        <v>59265</v>
      </c>
      <c r="X355">
        <v>9351</v>
      </c>
      <c r="Y355" t="s">
        <v>5604</v>
      </c>
      <c r="Z355" t="s">
        <v>12113</v>
      </c>
      <c r="AA355" t="s">
        <v>5703</v>
      </c>
      <c r="AB355" t="s">
        <v>5703</v>
      </c>
      <c r="AC355" t="s">
        <v>5604</v>
      </c>
      <c r="AD355" t="s">
        <v>12113</v>
      </c>
      <c r="AE355">
        <v>11664</v>
      </c>
      <c r="AF355" t="s">
        <v>5604</v>
      </c>
      <c r="AG355">
        <v>14038</v>
      </c>
      <c r="AH355" t="s">
        <v>5604</v>
      </c>
      <c r="AL355" t="str">
        <f>IF(PLAYERIDMAP2[[#This Row],[POS]]="C",MAX(AL$1:AL354)+1,"")</f>
        <v/>
      </c>
      <c r="AM355" t="str">
        <f>IFERROR(INDEX(PLAYERIDMAP2[PLAYERNAME],MATCH(ROW()-ROW(AM$1),CATCHERS,0)),"")</f>
        <v/>
      </c>
      <c r="AN355" t="str">
        <f>IF(PLAYERIDMAP2[[#This Row],[POS]]="1B",MAX(AN$1:AN354)+1,"")</f>
        <v/>
      </c>
      <c r="AO355" t="str">
        <f>IFERROR(INDEX(PLAYERIDMAP2[PLAYERNAME],MATCH(ROW()-ROW(AO$1),FIRSTBASE,0)),"")</f>
        <v/>
      </c>
      <c r="AP355" t="str">
        <f>IF(PLAYERIDMAP2[[#This Row],[POS]]="2B",MAX(AP$1:AP354)+1,"")</f>
        <v/>
      </c>
      <c r="AQ355" t="str">
        <f>IFERROR(INDEX(PLAYERIDMAP2[PLAYERNAME],MATCH(ROW()-ROW(AQ$1),SECONDBASE,0)),"")</f>
        <v/>
      </c>
      <c r="AR355" t="str">
        <f>IF(PLAYERIDMAP2[[#This Row],[POS]]="3B",MAX(AR$1:AR354)+1,"")</f>
        <v/>
      </c>
      <c r="AS355" t="str">
        <f>IFERROR(INDEX(PLAYERIDMAP2[PLAYERNAME],MATCH(ROW()-ROW(AS$1),THIRDBASE,0)),"")</f>
        <v/>
      </c>
      <c r="AT355" t="str">
        <f>IF(PLAYERIDMAP2[[#This Row],[POS]]="SS",MAX(AT$1:AT354)+1,"")</f>
        <v/>
      </c>
      <c r="AU355" t="str">
        <f>IFERROR(INDEX(PLAYERIDMAP2[PLAYERNAME],MATCH(ROW()-ROW(AU$1),SHORTSTOP,0)),"")</f>
        <v/>
      </c>
      <c r="AV355">
        <f>IF(PLAYERIDMAP2[[#This Row],[POS]]="OF",MAX(AV$1:AV354)+1,"")</f>
        <v>76</v>
      </c>
      <c r="AW355" t="str">
        <f>IFERROR(INDEX(PLAYERIDMAP2[PLAYERNAME],MATCH(ROW()-ROW(AW$1),OUTFIELD,0)),"")</f>
        <v/>
      </c>
      <c r="AX355">
        <f>IF(PLAYERIDMAP2[[#This Row],[POS]]&lt;&gt;"P",MAX(AX$1:AX354)+1,"")</f>
        <v>188</v>
      </c>
      <c r="AY355" t="str">
        <f>IFERROR(INDEX(PLAYERIDMAP2[PLAYERNAME],MATCH(ROW()-ROW(AY$1),HITTERS,0)),"")</f>
        <v>Steven Hill</v>
      </c>
      <c r="AZ355" t="str">
        <f>IF(PLAYERIDMAP2[[#This Row],[POS]]="P",MAX(AZ$1:AZ354)+1,"")</f>
        <v/>
      </c>
      <c r="BA355" t="str">
        <f>IFERROR(INDEX(PLAYERIDMAP2[PLAYERNAME],MATCH(ROW()-ROW(BA$1),PITCHERS,0)),"")</f>
        <v>Josh Johnson</v>
      </c>
    </row>
    <row r="356" spans="1:53" x14ac:dyDescent="0.25">
      <c r="A356" t="s">
        <v>12114</v>
      </c>
      <c r="B356" t="s">
        <v>5299</v>
      </c>
      <c r="C356" s="1">
        <v>29513</v>
      </c>
      <c r="D356" t="s">
        <v>19164</v>
      </c>
      <c r="E356" t="s">
        <v>17063</v>
      </c>
      <c r="F356" t="s">
        <v>11057</v>
      </c>
      <c r="G356" t="s">
        <v>14693</v>
      </c>
      <c r="H356" t="s">
        <v>10998</v>
      </c>
      <c r="I356" t="s">
        <v>19165</v>
      </c>
      <c r="J356" t="s">
        <v>5299</v>
      </c>
      <c r="K356">
        <v>434658</v>
      </c>
      <c r="L356" t="s">
        <v>5299</v>
      </c>
      <c r="M356">
        <v>533048</v>
      </c>
      <c r="N356" t="s">
        <v>5299</v>
      </c>
      <c r="O356" t="s">
        <v>12115</v>
      </c>
      <c r="P356" t="s">
        <v>12114</v>
      </c>
      <c r="Q356">
        <v>7835</v>
      </c>
      <c r="R356" t="s">
        <v>5299</v>
      </c>
      <c r="S356">
        <v>28545</v>
      </c>
      <c r="T356" t="s">
        <v>5299</v>
      </c>
      <c r="U356" t="s">
        <v>5299</v>
      </c>
      <c r="V356" t="s">
        <v>12116</v>
      </c>
      <c r="W356">
        <v>34484</v>
      </c>
      <c r="X356">
        <v>7835</v>
      </c>
      <c r="Y356" t="s">
        <v>5299</v>
      </c>
      <c r="Z356" t="s">
        <v>12117</v>
      </c>
      <c r="AA356" t="s">
        <v>5703</v>
      </c>
      <c r="AB356" t="s">
        <v>5703</v>
      </c>
      <c r="AC356" t="s">
        <v>5299</v>
      </c>
      <c r="AD356" t="s">
        <v>12117</v>
      </c>
      <c r="AE356">
        <v>8387</v>
      </c>
      <c r="AF356" t="s">
        <v>5299</v>
      </c>
      <c r="AG356">
        <v>5310</v>
      </c>
      <c r="AH356" t="s">
        <v>5299</v>
      </c>
      <c r="AL356" t="str">
        <f>IF(PLAYERIDMAP2[[#This Row],[POS]]="C",MAX(AL$1:AL355)+1,"")</f>
        <v/>
      </c>
      <c r="AM356" t="str">
        <f>IFERROR(INDEX(PLAYERIDMAP2[PLAYERNAME],MATCH(ROW()-ROW(AM$1),CATCHERS,0)),"")</f>
        <v/>
      </c>
      <c r="AN356" t="str">
        <f>IF(PLAYERIDMAP2[[#This Row],[POS]]="1B",MAX(AN$1:AN355)+1,"")</f>
        <v/>
      </c>
      <c r="AO356" t="str">
        <f>IFERROR(INDEX(PLAYERIDMAP2[PLAYERNAME],MATCH(ROW()-ROW(AO$1),FIRSTBASE,0)),"")</f>
        <v/>
      </c>
      <c r="AP356" t="str">
        <f>IF(PLAYERIDMAP2[[#This Row],[POS]]="2B",MAX(AP$1:AP355)+1,"")</f>
        <v/>
      </c>
      <c r="AQ356" t="str">
        <f>IFERROR(INDEX(PLAYERIDMAP2[PLAYERNAME],MATCH(ROW()-ROW(AQ$1),SECONDBASE,0)),"")</f>
        <v/>
      </c>
      <c r="AR356" t="str">
        <f>IF(PLAYERIDMAP2[[#This Row],[POS]]="3B",MAX(AR$1:AR355)+1,"")</f>
        <v/>
      </c>
      <c r="AS356" t="str">
        <f>IFERROR(INDEX(PLAYERIDMAP2[PLAYERNAME],MATCH(ROW()-ROW(AS$1),THIRDBASE,0)),"")</f>
        <v/>
      </c>
      <c r="AT356" t="str">
        <f>IF(PLAYERIDMAP2[[#This Row],[POS]]="SS",MAX(AT$1:AT355)+1,"")</f>
        <v/>
      </c>
      <c r="AU356" t="str">
        <f>IFERROR(INDEX(PLAYERIDMAP2[PLAYERNAME],MATCH(ROW()-ROW(AU$1),SHORTSTOP,0)),"")</f>
        <v/>
      </c>
      <c r="AV356">
        <f>IF(PLAYERIDMAP2[[#This Row],[POS]]="OF",MAX(AV$1:AV355)+1,"")</f>
        <v>77</v>
      </c>
      <c r="AW356" t="str">
        <f>IFERROR(INDEX(PLAYERIDMAP2[PLAYERNAME],MATCH(ROW()-ROW(AW$1),OUTFIELD,0)),"")</f>
        <v/>
      </c>
      <c r="AX356">
        <f>IF(PLAYERIDMAP2[[#This Row],[POS]]&lt;&gt;"P",MAX(AX$1:AX355)+1,"")</f>
        <v>189</v>
      </c>
      <c r="AY356" t="str">
        <f>IFERROR(INDEX(PLAYERIDMAP2[PLAYERNAME],MATCH(ROW()-ROW(AY$1),HITTERS,0)),"")</f>
        <v>Eric Hinske</v>
      </c>
      <c r="AZ356" t="str">
        <f>IF(PLAYERIDMAP2[[#This Row],[POS]]="P",MAX(AZ$1:AZ355)+1,"")</f>
        <v/>
      </c>
      <c r="BA356" t="str">
        <f>IFERROR(INDEX(PLAYERIDMAP2[PLAYERNAME],MATCH(ROW()-ROW(BA$1),PITCHERS,0)),"")</f>
        <v>Steve Johnson</v>
      </c>
    </row>
    <row r="357" spans="1:53" x14ac:dyDescent="0.25">
      <c r="A357" t="s">
        <v>12118</v>
      </c>
      <c r="B357" t="s">
        <v>10934</v>
      </c>
      <c r="C357" s="1">
        <v>31297</v>
      </c>
      <c r="D357" t="s">
        <v>17177</v>
      </c>
      <c r="E357" t="s">
        <v>17063</v>
      </c>
      <c r="F357" t="s">
        <v>11138</v>
      </c>
      <c r="G357" t="s">
        <v>14693</v>
      </c>
      <c r="H357" t="s">
        <v>10988</v>
      </c>
      <c r="I357" t="s">
        <v>17178</v>
      </c>
      <c r="J357" t="s">
        <v>10934</v>
      </c>
      <c r="K357">
        <v>451584</v>
      </c>
      <c r="L357" t="s">
        <v>10934</v>
      </c>
      <c r="M357">
        <v>1231630</v>
      </c>
      <c r="N357" t="s">
        <v>10934</v>
      </c>
      <c r="O357" t="s">
        <v>12119</v>
      </c>
      <c r="P357" t="s">
        <v>12118</v>
      </c>
      <c r="Q357">
        <v>8174</v>
      </c>
      <c r="R357" t="s">
        <v>10934</v>
      </c>
      <c r="S357">
        <v>28957</v>
      </c>
      <c r="T357" t="s">
        <v>10934</v>
      </c>
      <c r="V357" t="s">
        <v>12120</v>
      </c>
      <c r="W357">
        <v>47360</v>
      </c>
      <c r="X357">
        <v>8174</v>
      </c>
      <c r="Y357" t="s">
        <v>10934</v>
      </c>
      <c r="Z357" t="s">
        <v>12121</v>
      </c>
      <c r="AA357" t="s">
        <v>5703</v>
      </c>
      <c r="AB357" t="s">
        <v>5703</v>
      </c>
      <c r="AC357" t="s">
        <v>10934</v>
      </c>
      <c r="AD357" t="s">
        <v>12121</v>
      </c>
      <c r="AE357">
        <v>9256</v>
      </c>
      <c r="AF357" t="s">
        <v>10934</v>
      </c>
      <c r="AG357">
        <v>6290</v>
      </c>
      <c r="AH357" t="s">
        <v>10934</v>
      </c>
      <c r="AL357" t="str">
        <f>IF(PLAYERIDMAP2[[#This Row],[POS]]="C",MAX(AL$1:AL356)+1,"")</f>
        <v/>
      </c>
      <c r="AM357" t="str">
        <f>IFERROR(INDEX(PLAYERIDMAP2[PLAYERNAME],MATCH(ROW()-ROW(AM$1),CATCHERS,0)),"")</f>
        <v/>
      </c>
      <c r="AN357" t="str">
        <f>IF(PLAYERIDMAP2[[#This Row],[POS]]="1B",MAX(AN$1:AN356)+1,"")</f>
        <v/>
      </c>
      <c r="AO357" t="str">
        <f>IFERROR(INDEX(PLAYERIDMAP2[PLAYERNAME],MATCH(ROW()-ROW(AO$1),FIRSTBASE,0)),"")</f>
        <v/>
      </c>
      <c r="AP357" t="str">
        <f>IF(PLAYERIDMAP2[[#This Row],[POS]]="2B",MAX(AP$1:AP356)+1,"")</f>
        <v/>
      </c>
      <c r="AQ357" t="str">
        <f>IFERROR(INDEX(PLAYERIDMAP2[PLAYERNAME],MATCH(ROW()-ROW(AQ$1),SECONDBASE,0)),"")</f>
        <v/>
      </c>
      <c r="AR357" t="str">
        <f>IF(PLAYERIDMAP2[[#This Row],[POS]]="3B",MAX(AR$1:AR356)+1,"")</f>
        <v/>
      </c>
      <c r="AS357" t="str">
        <f>IFERROR(INDEX(PLAYERIDMAP2[PLAYERNAME],MATCH(ROW()-ROW(AS$1),THIRDBASE,0)),"")</f>
        <v/>
      </c>
      <c r="AT357" t="str">
        <f>IF(PLAYERIDMAP2[[#This Row],[POS]]="SS",MAX(AT$1:AT356)+1,"")</f>
        <v/>
      </c>
      <c r="AU357" t="str">
        <f>IFERROR(INDEX(PLAYERIDMAP2[PLAYERNAME],MATCH(ROW()-ROW(AU$1),SHORTSTOP,0)),"")</f>
        <v/>
      </c>
      <c r="AV357" t="str">
        <f>IF(PLAYERIDMAP2[[#This Row],[POS]]="OF",MAX(AV$1:AV356)+1,"")</f>
        <v/>
      </c>
      <c r="AW357" t="str">
        <f>IFERROR(INDEX(PLAYERIDMAP2[PLAYERNAME],MATCH(ROW()-ROW(AW$1),OUTFIELD,0)),"")</f>
        <v/>
      </c>
      <c r="AX357" t="str">
        <f>IF(PLAYERIDMAP2[[#This Row],[POS]]&lt;&gt;"P",MAX(AX$1:AX356)+1,"")</f>
        <v/>
      </c>
      <c r="AY357" t="str">
        <f>IFERROR(INDEX(PLAYERIDMAP2[PLAYERNAME],MATCH(ROW()-ROW(AY$1),HITTERS,0)),"")</f>
        <v>L.J. Hoes</v>
      </c>
      <c r="AZ357">
        <f>IF(PLAYERIDMAP2[[#This Row],[POS]]="P",MAX(AZ$1:AZ356)+1,"")</f>
        <v>167</v>
      </c>
      <c r="BA357" t="str">
        <f>IFERROR(INDEX(PLAYERIDMAP2[PLAYERNAME],MATCH(ROW()-ROW(BA$1),PITCHERS,0)),"")</f>
        <v>Nate Jones</v>
      </c>
    </row>
    <row r="358" spans="1:53" x14ac:dyDescent="0.25">
      <c r="A358" t="s">
        <v>12122</v>
      </c>
      <c r="B358" t="s">
        <v>5526</v>
      </c>
      <c r="C358" s="1">
        <v>30783</v>
      </c>
      <c r="D358" t="s">
        <v>18918</v>
      </c>
      <c r="E358" t="s">
        <v>18919</v>
      </c>
      <c r="F358" t="s">
        <v>11258</v>
      </c>
      <c r="G358" t="s">
        <v>14693</v>
      </c>
      <c r="H358" t="s">
        <v>10998</v>
      </c>
      <c r="I358" t="s">
        <v>18920</v>
      </c>
      <c r="J358" t="s">
        <v>5526</v>
      </c>
      <c r="K358">
        <v>457477</v>
      </c>
      <c r="L358" t="s">
        <v>5526</v>
      </c>
      <c r="M358">
        <v>1104254</v>
      </c>
      <c r="N358" t="s">
        <v>5526</v>
      </c>
      <c r="O358" t="s">
        <v>12123</v>
      </c>
      <c r="P358" t="s">
        <v>12122</v>
      </c>
      <c r="Q358">
        <v>7996</v>
      </c>
      <c r="R358" t="s">
        <v>5526</v>
      </c>
      <c r="S358">
        <v>28728</v>
      </c>
      <c r="T358" t="s">
        <v>5526</v>
      </c>
      <c r="U358" t="s">
        <v>5526</v>
      </c>
      <c r="V358" t="s">
        <v>12124</v>
      </c>
      <c r="W358">
        <v>45858</v>
      </c>
      <c r="X358">
        <v>7996</v>
      </c>
      <c r="Y358" t="s">
        <v>5526</v>
      </c>
      <c r="Z358" t="s">
        <v>12125</v>
      </c>
      <c r="AA358" t="s">
        <v>10958</v>
      </c>
      <c r="AB358" t="s">
        <v>10958</v>
      </c>
      <c r="AC358" t="s">
        <v>5526</v>
      </c>
      <c r="AD358" t="s">
        <v>12125</v>
      </c>
      <c r="AE358">
        <v>9188</v>
      </c>
      <c r="AF358" t="s">
        <v>5526</v>
      </c>
      <c r="AG358">
        <v>5905</v>
      </c>
      <c r="AH358" t="s">
        <v>5526</v>
      </c>
      <c r="AL358" t="str">
        <f>IF(PLAYERIDMAP2[[#This Row],[POS]]="C",MAX(AL$1:AL357)+1,"")</f>
        <v/>
      </c>
      <c r="AM358" t="str">
        <f>IFERROR(INDEX(PLAYERIDMAP2[PLAYERNAME],MATCH(ROW()-ROW(AM$1),CATCHERS,0)),"")</f>
        <v/>
      </c>
      <c r="AN358" t="str">
        <f>IF(PLAYERIDMAP2[[#This Row],[POS]]="1B",MAX(AN$1:AN357)+1,"")</f>
        <v/>
      </c>
      <c r="AO358" t="str">
        <f>IFERROR(INDEX(PLAYERIDMAP2[PLAYERNAME],MATCH(ROW()-ROW(AO$1),FIRSTBASE,0)),"")</f>
        <v/>
      </c>
      <c r="AP358" t="str">
        <f>IF(PLAYERIDMAP2[[#This Row],[POS]]="2B",MAX(AP$1:AP357)+1,"")</f>
        <v/>
      </c>
      <c r="AQ358" t="str">
        <f>IFERROR(INDEX(PLAYERIDMAP2[PLAYERNAME],MATCH(ROW()-ROW(AQ$1),SECONDBASE,0)),"")</f>
        <v/>
      </c>
      <c r="AR358" t="str">
        <f>IF(PLAYERIDMAP2[[#This Row],[POS]]="3B",MAX(AR$1:AR357)+1,"")</f>
        <v/>
      </c>
      <c r="AS358" t="str">
        <f>IFERROR(INDEX(PLAYERIDMAP2[PLAYERNAME],MATCH(ROW()-ROW(AS$1),THIRDBASE,0)),"")</f>
        <v/>
      </c>
      <c r="AT358" t="str">
        <f>IF(PLAYERIDMAP2[[#This Row],[POS]]="SS",MAX(AT$1:AT357)+1,"")</f>
        <v/>
      </c>
      <c r="AU358" t="str">
        <f>IFERROR(INDEX(PLAYERIDMAP2[PLAYERNAME],MATCH(ROW()-ROW(AU$1),SHORTSTOP,0)),"")</f>
        <v/>
      </c>
      <c r="AV358">
        <f>IF(PLAYERIDMAP2[[#This Row],[POS]]="OF",MAX(AV$1:AV357)+1,"")</f>
        <v>78</v>
      </c>
      <c r="AW358" t="str">
        <f>IFERROR(INDEX(PLAYERIDMAP2[PLAYERNAME],MATCH(ROW()-ROW(AW$1),OUTFIELD,0)),"")</f>
        <v/>
      </c>
      <c r="AX358">
        <f>IF(PLAYERIDMAP2[[#This Row],[POS]]&lt;&gt;"P",MAX(AX$1:AX357)+1,"")</f>
        <v>190</v>
      </c>
      <c r="AY358" t="str">
        <f>IFERROR(INDEX(PLAYERIDMAP2[PLAYERNAME],MATCH(ROW()-ROW(AY$1),HITTERS,0)),"")</f>
        <v>Bryan Holaday</v>
      </c>
      <c r="AZ358" t="str">
        <f>IF(PLAYERIDMAP2[[#This Row],[POS]]="P",MAX(AZ$1:AZ357)+1,"")</f>
        <v/>
      </c>
      <c r="BA358" t="str">
        <f>IFERROR(INDEX(PLAYERIDMAP2[PLAYERNAME],MATCH(ROW()-ROW(BA$1),PITCHERS,0)),"")</f>
        <v>Taylor Jordan</v>
      </c>
    </row>
    <row r="359" spans="1:53" x14ac:dyDescent="0.25">
      <c r="A359" t="s">
        <v>12126</v>
      </c>
      <c r="B359" t="s">
        <v>5312</v>
      </c>
      <c r="C359" s="1">
        <v>32927</v>
      </c>
      <c r="D359" t="s">
        <v>19526</v>
      </c>
      <c r="E359" t="s">
        <v>19527</v>
      </c>
      <c r="F359" t="s">
        <v>11092</v>
      </c>
      <c r="G359" t="s">
        <v>16838</v>
      </c>
      <c r="H359" t="s">
        <v>10998</v>
      </c>
      <c r="I359" t="s">
        <v>19528</v>
      </c>
      <c r="J359" t="s">
        <v>5312</v>
      </c>
      <c r="K359">
        <v>543094</v>
      </c>
      <c r="L359" t="s">
        <v>5312</v>
      </c>
      <c r="M359">
        <v>1717002</v>
      </c>
      <c r="N359" t="s">
        <v>5312</v>
      </c>
      <c r="O359" t="s">
        <v>16145</v>
      </c>
      <c r="P359" t="s">
        <v>12126</v>
      </c>
      <c r="Q359">
        <v>9432</v>
      </c>
      <c r="S359">
        <v>31259</v>
      </c>
      <c r="T359" t="s">
        <v>5312</v>
      </c>
      <c r="U359" t="s">
        <v>5312</v>
      </c>
      <c r="V359" t="s">
        <v>16146</v>
      </c>
      <c r="W359">
        <v>57781</v>
      </c>
      <c r="X359">
        <v>9432</v>
      </c>
      <c r="Y359" t="s">
        <v>5312</v>
      </c>
      <c r="Z359" t="s">
        <v>12127</v>
      </c>
      <c r="AA359" t="s">
        <v>10958</v>
      </c>
      <c r="AB359" t="s">
        <v>10958</v>
      </c>
      <c r="AC359" t="s">
        <v>5312</v>
      </c>
      <c r="AD359" t="s">
        <v>12127</v>
      </c>
      <c r="AF359" t="s">
        <v>5312</v>
      </c>
      <c r="AG359">
        <v>13880</v>
      </c>
      <c r="AH359" t="s">
        <v>5312</v>
      </c>
      <c r="AL359" t="str">
        <f>IF(PLAYERIDMAP2[[#This Row],[POS]]="C",MAX(AL$1:AL358)+1,"")</f>
        <v/>
      </c>
      <c r="AM359" t="str">
        <f>IFERROR(INDEX(PLAYERIDMAP2[PLAYERNAME],MATCH(ROW()-ROW(AM$1),CATCHERS,0)),"")</f>
        <v/>
      </c>
      <c r="AN359" t="str">
        <f>IF(PLAYERIDMAP2[[#This Row],[POS]]="1B",MAX(AN$1:AN358)+1,"")</f>
        <v/>
      </c>
      <c r="AO359" t="str">
        <f>IFERROR(INDEX(PLAYERIDMAP2[PLAYERNAME],MATCH(ROW()-ROW(AO$1),FIRSTBASE,0)),"")</f>
        <v/>
      </c>
      <c r="AP359" t="str">
        <f>IF(PLAYERIDMAP2[[#This Row],[POS]]="2B",MAX(AP$1:AP358)+1,"")</f>
        <v/>
      </c>
      <c r="AQ359" t="str">
        <f>IFERROR(INDEX(PLAYERIDMAP2[PLAYERNAME],MATCH(ROW()-ROW(AQ$1),SECONDBASE,0)),"")</f>
        <v/>
      </c>
      <c r="AR359" t="str">
        <f>IF(PLAYERIDMAP2[[#This Row],[POS]]="3B",MAX(AR$1:AR358)+1,"")</f>
        <v/>
      </c>
      <c r="AS359" t="str">
        <f>IFERROR(INDEX(PLAYERIDMAP2[PLAYERNAME],MATCH(ROW()-ROW(AS$1),THIRDBASE,0)),"")</f>
        <v/>
      </c>
      <c r="AT359" t="str">
        <f>IF(PLAYERIDMAP2[[#This Row],[POS]]="SS",MAX(AT$1:AT358)+1,"")</f>
        <v/>
      </c>
      <c r="AU359" t="str">
        <f>IFERROR(INDEX(PLAYERIDMAP2[PLAYERNAME],MATCH(ROW()-ROW(AU$1),SHORTSTOP,0)),"")</f>
        <v/>
      </c>
      <c r="AV359">
        <f>IF(PLAYERIDMAP2[[#This Row],[POS]]="OF",MAX(AV$1:AV358)+1,"")</f>
        <v>79</v>
      </c>
      <c r="AW359" t="str">
        <f>IFERROR(INDEX(PLAYERIDMAP2[PLAYERNAME],MATCH(ROW()-ROW(AW$1),OUTFIELD,0)),"")</f>
        <v/>
      </c>
      <c r="AX359">
        <f>IF(PLAYERIDMAP2[[#This Row],[POS]]&lt;&gt;"P",MAX(AX$1:AX358)+1,"")</f>
        <v>191</v>
      </c>
      <c r="AY359" t="str">
        <f>IFERROR(INDEX(PLAYERIDMAP2[PLAYERNAME],MATCH(ROW()-ROW(AY$1),HITTERS,0)),"")</f>
        <v>Matt Holliday</v>
      </c>
      <c r="AZ359" t="str">
        <f>IF(PLAYERIDMAP2[[#This Row],[POS]]="P",MAX(AZ$1:AZ358)+1,"")</f>
        <v/>
      </c>
      <c r="BA359" t="str">
        <f>IFERROR(INDEX(PLAYERIDMAP2[PLAYERNAME],MATCH(ROW()-ROW(BA$1),PITCHERS,0)),"")</f>
        <v>Taylor Jungmann</v>
      </c>
    </row>
    <row r="360" spans="1:53" x14ac:dyDescent="0.25">
      <c r="A360" t="s">
        <v>12128</v>
      </c>
      <c r="B360" t="s">
        <v>10141</v>
      </c>
      <c r="C360" s="1">
        <v>30499</v>
      </c>
      <c r="D360" t="s">
        <v>18711</v>
      </c>
      <c r="E360" t="s">
        <v>18712</v>
      </c>
      <c r="F360" t="s">
        <v>11077</v>
      </c>
      <c r="G360" t="s">
        <v>14693</v>
      </c>
      <c r="H360" t="s">
        <v>10988</v>
      </c>
      <c r="I360" t="s">
        <v>18713</v>
      </c>
      <c r="J360" t="s">
        <v>10141</v>
      </c>
      <c r="K360">
        <v>465679</v>
      </c>
      <c r="L360" t="s">
        <v>10141</v>
      </c>
      <c r="M360">
        <v>1654378</v>
      </c>
      <c r="N360" t="s">
        <v>10141</v>
      </c>
      <c r="O360" t="s">
        <v>12129</v>
      </c>
      <c r="P360" t="s">
        <v>12128</v>
      </c>
      <c r="Q360">
        <v>8604</v>
      </c>
      <c r="R360" t="s">
        <v>10141</v>
      </c>
      <c r="S360">
        <v>30076</v>
      </c>
      <c r="T360" t="s">
        <v>10141</v>
      </c>
      <c r="V360" t="s">
        <v>12130</v>
      </c>
      <c r="W360">
        <v>45902</v>
      </c>
      <c r="X360">
        <v>8604</v>
      </c>
      <c r="Y360" t="s">
        <v>10141</v>
      </c>
      <c r="Z360" t="s">
        <v>12131</v>
      </c>
      <c r="AA360" t="s">
        <v>5703</v>
      </c>
      <c r="AB360" t="s">
        <v>5703</v>
      </c>
      <c r="AD360" t="s">
        <v>12131</v>
      </c>
      <c r="AF360" t="s">
        <v>10141</v>
      </c>
      <c r="AG360">
        <v>8100</v>
      </c>
      <c r="AH360" t="s">
        <v>10141</v>
      </c>
      <c r="AL360" t="str">
        <f>IF(PLAYERIDMAP2[[#This Row],[POS]]="C",MAX(AL$1:AL359)+1,"")</f>
        <v/>
      </c>
      <c r="AM360" t="str">
        <f>IFERROR(INDEX(PLAYERIDMAP2[PLAYERNAME],MATCH(ROW()-ROW(AM$1),CATCHERS,0)),"")</f>
        <v/>
      </c>
      <c r="AN360" t="str">
        <f>IF(PLAYERIDMAP2[[#This Row],[POS]]="1B",MAX(AN$1:AN359)+1,"")</f>
        <v/>
      </c>
      <c r="AO360" t="str">
        <f>IFERROR(INDEX(PLAYERIDMAP2[PLAYERNAME],MATCH(ROW()-ROW(AO$1),FIRSTBASE,0)),"")</f>
        <v/>
      </c>
      <c r="AP360" t="str">
        <f>IF(PLAYERIDMAP2[[#This Row],[POS]]="2B",MAX(AP$1:AP359)+1,"")</f>
        <v/>
      </c>
      <c r="AQ360" t="str">
        <f>IFERROR(INDEX(PLAYERIDMAP2[PLAYERNAME],MATCH(ROW()-ROW(AQ$1),SECONDBASE,0)),"")</f>
        <v/>
      </c>
      <c r="AR360" t="str">
        <f>IF(PLAYERIDMAP2[[#This Row],[POS]]="3B",MAX(AR$1:AR359)+1,"")</f>
        <v/>
      </c>
      <c r="AS360" t="str">
        <f>IFERROR(INDEX(PLAYERIDMAP2[PLAYERNAME],MATCH(ROW()-ROW(AS$1),THIRDBASE,0)),"")</f>
        <v/>
      </c>
      <c r="AT360" t="str">
        <f>IF(PLAYERIDMAP2[[#This Row],[POS]]="SS",MAX(AT$1:AT359)+1,"")</f>
        <v/>
      </c>
      <c r="AU360" t="str">
        <f>IFERROR(INDEX(PLAYERIDMAP2[PLAYERNAME],MATCH(ROW()-ROW(AU$1),SHORTSTOP,0)),"")</f>
        <v/>
      </c>
      <c r="AV360" t="str">
        <f>IF(PLAYERIDMAP2[[#This Row],[POS]]="OF",MAX(AV$1:AV359)+1,"")</f>
        <v/>
      </c>
      <c r="AW360" t="str">
        <f>IFERROR(INDEX(PLAYERIDMAP2[PLAYERNAME],MATCH(ROW()-ROW(AW$1),OUTFIELD,0)),"")</f>
        <v/>
      </c>
      <c r="AX360" t="str">
        <f>IF(PLAYERIDMAP2[[#This Row],[POS]]&lt;&gt;"P",MAX(AX$1:AX359)+1,"")</f>
        <v/>
      </c>
      <c r="AY360" t="str">
        <f>IFERROR(INDEX(PLAYERIDMAP2[PLAYERNAME],MATCH(ROW()-ROW(AY$1),HITTERS,0)),"")</f>
        <v>Brock Holt</v>
      </c>
      <c r="AZ360">
        <f>IF(PLAYERIDMAP2[[#This Row],[POS]]="P",MAX(AZ$1:AZ359)+1,"")</f>
        <v>168</v>
      </c>
      <c r="BA360" t="str">
        <f>IFERROR(INDEX(PLAYERIDMAP2[PLAYERNAME],MATCH(ROW()-ROW(BA$1),PITCHERS,0)),"")</f>
        <v>Jair Jurrjens</v>
      </c>
    </row>
    <row r="361" spans="1:53" x14ac:dyDescent="0.25">
      <c r="A361" t="s">
        <v>12132</v>
      </c>
      <c r="B361" t="s">
        <v>10465</v>
      </c>
      <c r="C361" s="1">
        <v>32071</v>
      </c>
      <c r="D361" t="s">
        <v>16867</v>
      </c>
      <c r="E361" t="s">
        <v>19174</v>
      </c>
      <c r="F361" t="s">
        <v>11176</v>
      </c>
      <c r="G361" t="s">
        <v>16838</v>
      </c>
      <c r="H361" t="s">
        <v>10988</v>
      </c>
      <c r="I361" t="s">
        <v>19175</v>
      </c>
      <c r="J361" t="s">
        <v>10465</v>
      </c>
      <c r="K361">
        <v>518603</v>
      </c>
      <c r="L361" t="s">
        <v>10465</v>
      </c>
      <c r="M361">
        <v>1784923</v>
      </c>
      <c r="N361" t="s">
        <v>10465</v>
      </c>
      <c r="O361" t="s">
        <v>12133</v>
      </c>
      <c r="P361" t="s">
        <v>12132</v>
      </c>
      <c r="Q361">
        <v>9085</v>
      </c>
      <c r="R361" t="s">
        <v>10465</v>
      </c>
      <c r="S361">
        <v>30976</v>
      </c>
      <c r="T361" t="s">
        <v>10465</v>
      </c>
      <c r="V361" t="s">
        <v>12134</v>
      </c>
      <c r="W361">
        <v>55795</v>
      </c>
      <c r="X361">
        <v>9085</v>
      </c>
      <c r="Y361" t="s">
        <v>10465</v>
      </c>
      <c r="Z361" t="s">
        <v>12135</v>
      </c>
      <c r="AA361" t="s">
        <v>11011</v>
      </c>
      <c r="AB361" t="s">
        <v>5703</v>
      </c>
      <c r="AC361" t="s">
        <v>10465</v>
      </c>
      <c r="AD361" t="s">
        <v>12135</v>
      </c>
      <c r="AE361">
        <v>11687</v>
      </c>
      <c r="AF361" t="s">
        <v>10465</v>
      </c>
      <c r="AG361">
        <v>13179</v>
      </c>
      <c r="AH361" t="s">
        <v>10465</v>
      </c>
      <c r="AL361" t="str">
        <f>IF(PLAYERIDMAP2[[#This Row],[POS]]="C",MAX(AL$1:AL360)+1,"")</f>
        <v/>
      </c>
      <c r="AM361" t="str">
        <f>IFERROR(INDEX(PLAYERIDMAP2[PLAYERNAME],MATCH(ROW()-ROW(AM$1),CATCHERS,0)),"")</f>
        <v/>
      </c>
      <c r="AN361" t="str">
        <f>IF(PLAYERIDMAP2[[#This Row],[POS]]="1B",MAX(AN$1:AN360)+1,"")</f>
        <v/>
      </c>
      <c r="AO361" t="str">
        <f>IFERROR(INDEX(PLAYERIDMAP2[PLAYERNAME],MATCH(ROW()-ROW(AO$1),FIRSTBASE,0)),"")</f>
        <v/>
      </c>
      <c r="AP361" t="str">
        <f>IF(PLAYERIDMAP2[[#This Row],[POS]]="2B",MAX(AP$1:AP360)+1,"")</f>
        <v/>
      </c>
      <c r="AQ361" t="str">
        <f>IFERROR(INDEX(PLAYERIDMAP2[PLAYERNAME],MATCH(ROW()-ROW(AQ$1),SECONDBASE,0)),"")</f>
        <v/>
      </c>
      <c r="AR361" t="str">
        <f>IF(PLAYERIDMAP2[[#This Row],[POS]]="3B",MAX(AR$1:AR360)+1,"")</f>
        <v/>
      </c>
      <c r="AS361" t="str">
        <f>IFERROR(INDEX(PLAYERIDMAP2[PLAYERNAME],MATCH(ROW()-ROW(AS$1),THIRDBASE,0)),"")</f>
        <v/>
      </c>
      <c r="AT361" t="str">
        <f>IF(PLAYERIDMAP2[[#This Row],[POS]]="SS",MAX(AT$1:AT360)+1,"")</f>
        <v/>
      </c>
      <c r="AU361" t="str">
        <f>IFERROR(INDEX(PLAYERIDMAP2[PLAYERNAME],MATCH(ROW()-ROW(AU$1),SHORTSTOP,0)),"")</f>
        <v/>
      </c>
      <c r="AV361" t="str">
        <f>IF(PLAYERIDMAP2[[#This Row],[POS]]="OF",MAX(AV$1:AV360)+1,"")</f>
        <v/>
      </c>
      <c r="AW361" t="str">
        <f>IFERROR(INDEX(PLAYERIDMAP2[PLAYERNAME],MATCH(ROW()-ROW(AW$1),OUTFIELD,0)),"")</f>
        <v/>
      </c>
      <c r="AX361" t="str">
        <f>IF(PLAYERIDMAP2[[#This Row],[POS]]&lt;&gt;"P",MAX(AX$1:AX360)+1,"")</f>
        <v/>
      </c>
      <c r="AY361" t="str">
        <f>IFERROR(INDEX(PLAYERIDMAP2[PLAYERNAME],MATCH(ROW()-ROW(AY$1),HITTERS,0)),"")</f>
        <v>Eric Hosmer</v>
      </c>
      <c r="AZ361">
        <f>IF(PLAYERIDMAP2[[#This Row],[POS]]="P",MAX(AZ$1:AZ360)+1,"")</f>
        <v>169</v>
      </c>
      <c r="BA361" t="str">
        <f>IFERROR(INDEX(PLAYERIDMAP2[PLAYERNAME],MATCH(ROW()-ROW(BA$1),PITCHERS,0)),"")</f>
        <v>Nate Karns</v>
      </c>
    </row>
    <row r="362" spans="1:53" x14ac:dyDescent="0.25">
      <c r="A362" t="s">
        <v>12136</v>
      </c>
      <c r="B362" t="s">
        <v>10711</v>
      </c>
      <c r="C362" s="1">
        <v>32313</v>
      </c>
      <c r="D362" t="s">
        <v>16928</v>
      </c>
      <c r="E362" t="s">
        <v>16929</v>
      </c>
      <c r="F362" t="s">
        <v>11302</v>
      </c>
      <c r="G362" t="s">
        <v>16838</v>
      </c>
      <c r="H362" t="s">
        <v>10988</v>
      </c>
      <c r="I362" t="s">
        <v>16930</v>
      </c>
      <c r="J362" t="s">
        <v>10711</v>
      </c>
      <c r="K362">
        <v>594798</v>
      </c>
      <c r="L362" t="s">
        <v>10711</v>
      </c>
      <c r="M362">
        <v>2044508</v>
      </c>
      <c r="N362" t="s">
        <v>10711</v>
      </c>
      <c r="O362" t="s">
        <v>16931</v>
      </c>
      <c r="P362" t="s">
        <v>12136</v>
      </c>
      <c r="Q362">
        <v>9701</v>
      </c>
      <c r="R362" t="s">
        <v>10711</v>
      </c>
      <c r="S362">
        <v>32796</v>
      </c>
      <c r="T362" t="s">
        <v>10711</v>
      </c>
      <c r="V362" t="s">
        <v>12137</v>
      </c>
      <c r="W362">
        <v>67740</v>
      </c>
      <c r="X362">
        <v>9701</v>
      </c>
      <c r="Y362" t="s">
        <v>10711</v>
      </c>
      <c r="Z362" t="s">
        <v>12138</v>
      </c>
      <c r="AA362" t="s">
        <v>10958</v>
      </c>
      <c r="AB362" t="s">
        <v>5703</v>
      </c>
      <c r="AC362" t="s">
        <v>16454</v>
      </c>
      <c r="AD362" t="s">
        <v>12138</v>
      </c>
      <c r="AE362">
        <v>12854</v>
      </c>
      <c r="AF362" t="s">
        <v>10711</v>
      </c>
      <c r="AG362">
        <v>52859</v>
      </c>
      <c r="AH362" t="s">
        <v>10711</v>
      </c>
      <c r="AL362" t="str">
        <f>IF(PLAYERIDMAP2[[#This Row],[POS]]="C",MAX(AL$1:AL361)+1,"")</f>
        <v/>
      </c>
      <c r="AM362" t="str">
        <f>IFERROR(INDEX(PLAYERIDMAP2[PLAYERNAME],MATCH(ROW()-ROW(AM$1),CATCHERS,0)),"")</f>
        <v/>
      </c>
      <c r="AN362" t="str">
        <f>IF(PLAYERIDMAP2[[#This Row],[POS]]="1B",MAX(AN$1:AN361)+1,"")</f>
        <v/>
      </c>
      <c r="AO362" t="str">
        <f>IFERROR(INDEX(PLAYERIDMAP2[PLAYERNAME],MATCH(ROW()-ROW(AO$1),FIRSTBASE,0)),"")</f>
        <v/>
      </c>
      <c r="AP362" t="str">
        <f>IF(PLAYERIDMAP2[[#This Row],[POS]]="2B",MAX(AP$1:AP361)+1,"")</f>
        <v/>
      </c>
      <c r="AQ362" t="str">
        <f>IFERROR(INDEX(PLAYERIDMAP2[PLAYERNAME],MATCH(ROW()-ROW(AQ$1),SECONDBASE,0)),"")</f>
        <v/>
      </c>
      <c r="AR362" t="str">
        <f>IF(PLAYERIDMAP2[[#This Row],[POS]]="3B",MAX(AR$1:AR361)+1,"")</f>
        <v/>
      </c>
      <c r="AS362" t="str">
        <f>IFERROR(INDEX(PLAYERIDMAP2[PLAYERNAME],MATCH(ROW()-ROW(AS$1),THIRDBASE,0)),"")</f>
        <v/>
      </c>
      <c r="AT362" t="str">
        <f>IF(PLAYERIDMAP2[[#This Row],[POS]]="SS",MAX(AT$1:AT361)+1,"")</f>
        <v/>
      </c>
      <c r="AU362" t="str">
        <f>IFERROR(INDEX(PLAYERIDMAP2[PLAYERNAME],MATCH(ROW()-ROW(AU$1),SHORTSTOP,0)),"")</f>
        <v/>
      </c>
      <c r="AV362" t="str">
        <f>IF(PLAYERIDMAP2[[#This Row],[POS]]="OF",MAX(AV$1:AV361)+1,"")</f>
        <v/>
      </c>
      <c r="AW362" t="str">
        <f>IFERROR(INDEX(PLAYERIDMAP2[PLAYERNAME],MATCH(ROW()-ROW(AW$1),OUTFIELD,0)),"")</f>
        <v/>
      </c>
      <c r="AX362" t="str">
        <f>IF(PLAYERIDMAP2[[#This Row],[POS]]&lt;&gt;"P",MAX(AX$1:AX361)+1,"")</f>
        <v/>
      </c>
      <c r="AY362" t="str">
        <f>IFERROR(INDEX(PLAYERIDMAP2[PLAYERNAME],MATCH(ROW()-ROW(AY$1),HITTERS,0)),"")</f>
        <v>Ryan Howard</v>
      </c>
      <c r="AZ362">
        <f>IF(PLAYERIDMAP2[[#This Row],[POS]]="P",MAX(AZ$1:AZ361)+1,"")</f>
        <v>170</v>
      </c>
      <c r="BA362" t="str">
        <f>IFERROR(INDEX(PLAYERIDMAP2[PLAYERNAME],MATCH(ROW()-ROW(BA$1),PITCHERS,0)),"")</f>
        <v>Jeff Karstens</v>
      </c>
    </row>
    <row r="363" spans="1:53" x14ac:dyDescent="0.25">
      <c r="A363" t="s">
        <v>12139</v>
      </c>
      <c r="B363" t="s">
        <v>5317</v>
      </c>
      <c r="C363" s="1">
        <v>29209</v>
      </c>
      <c r="D363" t="s">
        <v>16893</v>
      </c>
      <c r="E363" t="s">
        <v>18723</v>
      </c>
      <c r="F363" t="s">
        <v>11087</v>
      </c>
      <c r="G363" t="s">
        <v>14693</v>
      </c>
      <c r="H363" t="s">
        <v>10998</v>
      </c>
      <c r="I363" t="s">
        <v>18724</v>
      </c>
      <c r="J363" t="s">
        <v>5317</v>
      </c>
      <c r="K363">
        <v>430203</v>
      </c>
      <c r="L363" t="s">
        <v>5317</v>
      </c>
      <c r="M363">
        <v>392080</v>
      </c>
      <c r="N363" t="s">
        <v>5317</v>
      </c>
      <c r="O363" t="s">
        <v>12140</v>
      </c>
      <c r="P363" t="s">
        <v>12139</v>
      </c>
      <c r="Q363">
        <v>7232</v>
      </c>
      <c r="R363" t="s">
        <v>5317</v>
      </c>
      <c r="S363">
        <v>5799</v>
      </c>
      <c r="T363" t="s">
        <v>5317</v>
      </c>
      <c r="U363" t="s">
        <v>5317</v>
      </c>
      <c r="V363" t="s">
        <v>12141</v>
      </c>
      <c r="W363">
        <v>31730</v>
      </c>
      <c r="X363">
        <v>7232</v>
      </c>
      <c r="Y363" t="s">
        <v>5317</v>
      </c>
      <c r="Z363" t="s">
        <v>12142</v>
      </c>
      <c r="AA363" t="s">
        <v>10958</v>
      </c>
      <c r="AB363" t="s">
        <v>10958</v>
      </c>
      <c r="AC363" t="s">
        <v>5317</v>
      </c>
      <c r="AD363" t="s">
        <v>12142</v>
      </c>
      <c r="AE363">
        <v>7347</v>
      </c>
      <c r="AF363" t="s">
        <v>5317</v>
      </c>
      <c r="AG363">
        <v>5128</v>
      </c>
      <c r="AH363" t="s">
        <v>5317</v>
      </c>
      <c r="AL363" t="str">
        <f>IF(PLAYERIDMAP2[[#This Row],[POS]]="C",MAX(AL$1:AL362)+1,"")</f>
        <v/>
      </c>
      <c r="AM363" t="str">
        <f>IFERROR(INDEX(PLAYERIDMAP2[PLAYERNAME],MATCH(ROW()-ROW(AM$1),CATCHERS,0)),"")</f>
        <v/>
      </c>
      <c r="AN363" t="str">
        <f>IF(PLAYERIDMAP2[[#This Row],[POS]]="1B",MAX(AN$1:AN362)+1,"")</f>
        <v/>
      </c>
      <c r="AO363" t="str">
        <f>IFERROR(INDEX(PLAYERIDMAP2[PLAYERNAME],MATCH(ROW()-ROW(AO$1),FIRSTBASE,0)),"")</f>
        <v/>
      </c>
      <c r="AP363" t="str">
        <f>IF(PLAYERIDMAP2[[#This Row],[POS]]="2B",MAX(AP$1:AP362)+1,"")</f>
        <v/>
      </c>
      <c r="AQ363" t="str">
        <f>IFERROR(INDEX(PLAYERIDMAP2[PLAYERNAME],MATCH(ROW()-ROW(AQ$1),SECONDBASE,0)),"")</f>
        <v/>
      </c>
      <c r="AR363" t="str">
        <f>IF(PLAYERIDMAP2[[#This Row],[POS]]="3B",MAX(AR$1:AR362)+1,"")</f>
        <v/>
      </c>
      <c r="AS363" t="str">
        <f>IFERROR(INDEX(PLAYERIDMAP2[PLAYERNAME],MATCH(ROW()-ROW(AS$1),THIRDBASE,0)),"")</f>
        <v/>
      </c>
      <c r="AT363" t="str">
        <f>IF(PLAYERIDMAP2[[#This Row],[POS]]="SS",MAX(AT$1:AT362)+1,"")</f>
        <v/>
      </c>
      <c r="AU363" t="str">
        <f>IFERROR(INDEX(PLAYERIDMAP2[PLAYERNAME],MATCH(ROW()-ROW(AU$1),SHORTSTOP,0)),"")</f>
        <v/>
      </c>
      <c r="AV363">
        <f>IF(PLAYERIDMAP2[[#This Row],[POS]]="OF",MAX(AV$1:AV362)+1,"")</f>
        <v>80</v>
      </c>
      <c r="AW363" t="str">
        <f>IFERROR(INDEX(PLAYERIDMAP2[PLAYERNAME],MATCH(ROW()-ROW(AW$1),OUTFIELD,0)),"")</f>
        <v/>
      </c>
      <c r="AX363">
        <f>IF(PLAYERIDMAP2[[#This Row],[POS]]&lt;&gt;"P",MAX(AX$1:AX362)+1,"")</f>
        <v>192</v>
      </c>
      <c r="AY363" t="str">
        <f>IFERROR(INDEX(PLAYERIDMAP2[PLAYERNAME],MATCH(ROW()-ROW(AY$1),HITTERS,0)),"")</f>
        <v>Orlando Hudson</v>
      </c>
      <c r="AZ363" t="str">
        <f>IF(PLAYERIDMAP2[[#This Row],[POS]]="P",MAX(AZ$1:AZ362)+1,"")</f>
        <v/>
      </c>
      <c r="BA363" t="str">
        <f>IFERROR(INDEX(PLAYERIDMAP2[PLAYERNAME],MATCH(ROW()-ROW(BA$1),PITCHERS,0)),"")</f>
        <v>Scott Kazmir</v>
      </c>
    </row>
    <row r="364" spans="1:53" x14ac:dyDescent="0.25">
      <c r="A364" t="s">
        <v>12143</v>
      </c>
      <c r="B364" t="s">
        <v>5322</v>
      </c>
      <c r="C364" s="1">
        <v>31898</v>
      </c>
      <c r="D364" t="s">
        <v>17271</v>
      </c>
      <c r="E364" t="s">
        <v>19852</v>
      </c>
      <c r="F364" t="s">
        <v>11164</v>
      </c>
      <c r="G364" t="s">
        <v>16838</v>
      </c>
      <c r="H364" t="s">
        <v>5706</v>
      </c>
      <c r="I364" t="s">
        <v>19853</v>
      </c>
      <c r="J364" t="s">
        <v>5322</v>
      </c>
      <c r="K364">
        <v>474443</v>
      </c>
      <c r="L364" t="s">
        <v>5322</v>
      </c>
      <c r="M364">
        <v>1098914</v>
      </c>
      <c r="N364" t="s">
        <v>5322</v>
      </c>
      <c r="O364" t="s">
        <v>12144</v>
      </c>
      <c r="P364" t="s">
        <v>12143</v>
      </c>
      <c r="Q364">
        <v>8885</v>
      </c>
      <c r="R364" t="s">
        <v>5322</v>
      </c>
      <c r="S364">
        <v>30020</v>
      </c>
      <c r="T364" t="s">
        <v>5322</v>
      </c>
      <c r="V364" t="s">
        <v>12145</v>
      </c>
      <c r="W364">
        <v>45862</v>
      </c>
      <c r="X364">
        <v>8885</v>
      </c>
      <c r="Y364" t="s">
        <v>12146</v>
      </c>
      <c r="Z364" t="s">
        <v>16455</v>
      </c>
      <c r="AA364" t="s">
        <v>5703</v>
      </c>
      <c r="AB364" t="s">
        <v>5703</v>
      </c>
      <c r="AD364" t="s">
        <v>16455</v>
      </c>
      <c r="AF364" t="s">
        <v>5322</v>
      </c>
      <c r="AG364">
        <v>13044</v>
      </c>
      <c r="AL364" t="str">
        <f>IF(PLAYERIDMAP2[[#This Row],[POS]]="C",MAX(AL$1:AL363)+1,"")</f>
        <v/>
      </c>
      <c r="AM364" t="str">
        <f>IFERROR(INDEX(PLAYERIDMAP2[PLAYERNAME],MATCH(ROW()-ROW(AM$1),CATCHERS,0)),"")</f>
        <v/>
      </c>
      <c r="AN364" t="str">
        <f>IF(PLAYERIDMAP2[[#This Row],[POS]]="1B",MAX(AN$1:AN363)+1,"")</f>
        <v/>
      </c>
      <c r="AO364" t="str">
        <f>IFERROR(INDEX(PLAYERIDMAP2[PLAYERNAME],MATCH(ROW()-ROW(AO$1),FIRSTBASE,0)),"")</f>
        <v/>
      </c>
      <c r="AP364">
        <f>IF(PLAYERIDMAP2[[#This Row],[POS]]="2B",MAX(AP$1:AP363)+1,"")</f>
        <v>21</v>
      </c>
      <c r="AQ364" t="str">
        <f>IFERROR(INDEX(PLAYERIDMAP2[PLAYERNAME],MATCH(ROW()-ROW(AQ$1),SECONDBASE,0)),"")</f>
        <v/>
      </c>
      <c r="AR364" t="str">
        <f>IF(PLAYERIDMAP2[[#This Row],[POS]]="3B",MAX(AR$1:AR363)+1,"")</f>
        <v/>
      </c>
      <c r="AS364" t="str">
        <f>IFERROR(INDEX(PLAYERIDMAP2[PLAYERNAME],MATCH(ROW()-ROW(AS$1),THIRDBASE,0)),"")</f>
        <v/>
      </c>
      <c r="AT364" t="str">
        <f>IF(PLAYERIDMAP2[[#This Row],[POS]]="SS",MAX(AT$1:AT363)+1,"")</f>
        <v/>
      </c>
      <c r="AU364" t="str">
        <f>IFERROR(INDEX(PLAYERIDMAP2[PLAYERNAME],MATCH(ROW()-ROW(AU$1),SHORTSTOP,0)),"")</f>
        <v/>
      </c>
      <c r="AV364" t="str">
        <f>IF(PLAYERIDMAP2[[#This Row],[POS]]="OF",MAX(AV$1:AV363)+1,"")</f>
        <v/>
      </c>
      <c r="AW364" t="str">
        <f>IFERROR(INDEX(PLAYERIDMAP2[PLAYERNAME],MATCH(ROW()-ROW(AW$1),OUTFIELD,0)),"")</f>
        <v/>
      </c>
      <c r="AX364">
        <f>IF(PLAYERIDMAP2[[#This Row],[POS]]&lt;&gt;"P",MAX(AX$1:AX363)+1,"")</f>
        <v>193</v>
      </c>
      <c r="AY364" t="str">
        <f>IFERROR(INDEX(PLAYERIDMAP2[PLAYERNAME],MATCH(ROW()-ROW(AY$1),HITTERS,0)),"")</f>
        <v>Aubrey Huff</v>
      </c>
      <c r="AZ364" t="str">
        <f>IF(PLAYERIDMAP2[[#This Row],[POS]]="P",MAX(AZ$1:AZ363)+1,"")</f>
        <v/>
      </c>
      <c r="BA364" t="str">
        <f>IFERROR(INDEX(PLAYERIDMAP2[PLAYERNAME],MATCH(ROW()-ROW(BA$1),PITCHERS,0)),"")</f>
        <v>Keone Kela</v>
      </c>
    </row>
    <row r="365" spans="1:53" x14ac:dyDescent="0.25">
      <c r="A365" t="s">
        <v>12147</v>
      </c>
      <c r="B365" t="s">
        <v>10158</v>
      </c>
      <c r="C365" s="1">
        <v>30514</v>
      </c>
      <c r="D365" t="s">
        <v>17822</v>
      </c>
      <c r="E365" t="s">
        <v>17823</v>
      </c>
      <c r="F365" t="s">
        <v>11119</v>
      </c>
      <c r="G365" t="s">
        <v>14693</v>
      </c>
      <c r="H365" t="s">
        <v>10988</v>
      </c>
      <c r="I365" t="s">
        <v>17824</v>
      </c>
      <c r="J365" t="s">
        <v>10158</v>
      </c>
      <c r="K365">
        <v>447755</v>
      </c>
      <c r="L365" t="s">
        <v>10158</v>
      </c>
      <c r="M365">
        <v>1895303</v>
      </c>
      <c r="N365" t="s">
        <v>10158</v>
      </c>
      <c r="O365" t="s">
        <v>12148</v>
      </c>
      <c r="P365" t="s">
        <v>12147</v>
      </c>
      <c r="Q365">
        <v>9066</v>
      </c>
      <c r="R365" t="s">
        <v>10158</v>
      </c>
      <c r="S365">
        <v>32026</v>
      </c>
      <c r="T365" t="s">
        <v>10158</v>
      </c>
      <c r="V365" t="s">
        <v>12149</v>
      </c>
      <c r="W365">
        <v>45913</v>
      </c>
      <c r="X365">
        <v>9066</v>
      </c>
      <c r="Y365" t="s">
        <v>10158</v>
      </c>
      <c r="Z365" t="s">
        <v>12150</v>
      </c>
      <c r="AA365" t="s">
        <v>5703</v>
      </c>
      <c r="AB365" t="s">
        <v>5703</v>
      </c>
      <c r="AD365" t="s">
        <v>12150</v>
      </c>
      <c r="AF365" t="s">
        <v>10158</v>
      </c>
      <c r="AG365">
        <v>15231</v>
      </c>
      <c r="AH365" t="s">
        <v>10158</v>
      </c>
      <c r="AL365" t="str">
        <f>IF(PLAYERIDMAP2[[#This Row],[POS]]="C",MAX(AL$1:AL364)+1,"")</f>
        <v/>
      </c>
      <c r="AM365" t="str">
        <f>IFERROR(INDEX(PLAYERIDMAP2[PLAYERNAME],MATCH(ROW()-ROW(AM$1),CATCHERS,0)),"")</f>
        <v/>
      </c>
      <c r="AN365" t="str">
        <f>IF(PLAYERIDMAP2[[#This Row],[POS]]="1B",MAX(AN$1:AN364)+1,"")</f>
        <v/>
      </c>
      <c r="AO365" t="str">
        <f>IFERROR(INDEX(PLAYERIDMAP2[PLAYERNAME],MATCH(ROW()-ROW(AO$1),FIRSTBASE,0)),"")</f>
        <v/>
      </c>
      <c r="AP365" t="str">
        <f>IF(PLAYERIDMAP2[[#This Row],[POS]]="2B",MAX(AP$1:AP364)+1,"")</f>
        <v/>
      </c>
      <c r="AQ365" t="str">
        <f>IFERROR(INDEX(PLAYERIDMAP2[PLAYERNAME],MATCH(ROW()-ROW(AQ$1),SECONDBASE,0)),"")</f>
        <v/>
      </c>
      <c r="AR365" t="str">
        <f>IF(PLAYERIDMAP2[[#This Row],[POS]]="3B",MAX(AR$1:AR364)+1,"")</f>
        <v/>
      </c>
      <c r="AS365" t="str">
        <f>IFERROR(INDEX(PLAYERIDMAP2[PLAYERNAME],MATCH(ROW()-ROW(AS$1),THIRDBASE,0)),"")</f>
        <v/>
      </c>
      <c r="AT365" t="str">
        <f>IF(PLAYERIDMAP2[[#This Row],[POS]]="SS",MAX(AT$1:AT364)+1,"")</f>
        <v/>
      </c>
      <c r="AU365" t="str">
        <f>IFERROR(INDEX(PLAYERIDMAP2[PLAYERNAME],MATCH(ROW()-ROW(AU$1),SHORTSTOP,0)),"")</f>
        <v/>
      </c>
      <c r="AV365" t="str">
        <f>IF(PLAYERIDMAP2[[#This Row],[POS]]="OF",MAX(AV$1:AV364)+1,"")</f>
        <v/>
      </c>
      <c r="AW365" t="str">
        <f>IFERROR(INDEX(PLAYERIDMAP2[PLAYERNAME],MATCH(ROW()-ROW(AW$1),OUTFIELD,0)),"")</f>
        <v/>
      </c>
      <c r="AX365" t="str">
        <f>IF(PLAYERIDMAP2[[#This Row],[POS]]&lt;&gt;"P",MAX(AX$1:AX364)+1,"")</f>
        <v/>
      </c>
      <c r="AY365" t="str">
        <f>IFERROR(INDEX(PLAYERIDMAP2[PLAYERNAME],MATCH(ROW()-ROW(AY$1),HITTERS,0)),"")</f>
        <v>Luke Hughes</v>
      </c>
      <c r="AZ365">
        <f>IF(PLAYERIDMAP2[[#This Row],[POS]]="P",MAX(AZ$1:AZ364)+1,"")</f>
        <v>171</v>
      </c>
      <c r="BA365" t="str">
        <f>IFERROR(INDEX(PLAYERIDMAP2[PLAYERNAME],MATCH(ROW()-ROW(BA$1),PITCHERS,0)),"")</f>
        <v>Shawn Kelley</v>
      </c>
    </row>
    <row r="366" spans="1:53" x14ac:dyDescent="0.25">
      <c r="A366" t="s">
        <v>12151</v>
      </c>
      <c r="B366" t="s">
        <v>10343</v>
      </c>
      <c r="C366" s="1">
        <v>30348</v>
      </c>
      <c r="D366" t="s">
        <v>19097</v>
      </c>
      <c r="E366" t="s">
        <v>18954</v>
      </c>
      <c r="F366" t="s">
        <v>11016</v>
      </c>
      <c r="G366" t="s">
        <v>11016</v>
      </c>
      <c r="H366" t="s">
        <v>10988</v>
      </c>
      <c r="I366" t="s">
        <v>19098</v>
      </c>
      <c r="J366" t="s">
        <v>10343</v>
      </c>
      <c r="K366">
        <v>451773</v>
      </c>
      <c r="L366" t="s">
        <v>12152</v>
      </c>
      <c r="M366">
        <v>1784974</v>
      </c>
      <c r="N366" t="s">
        <v>12152</v>
      </c>
      <c r="O366" t="s">
        <v>12153</v>
      </c>
      <c r="P366" t="s">
        <v>12151</v>
      </c>
      <c r="Q366">
        <v>8994</v>
      </c>
      <c r="R366" t="s">
        <v>12152</v>
      </c>
      <c r="S366">
        <v>30978</v>
      </c>
      <c r="T366" t="s">
        <v>12152</v>
      </c>
      <c r="V366" t="s">
        <v>12154</v>
      </c>
      <c r="W366">
        <v>53182</v>
      </c>
      <c r="X366">
        <v>8994</v>
      </c>
      <c r="Y366" t="s">
        <v>12152</v>
      </c>
      <c r="Z366" t="s">
        <v>12155</v>
      </c>
      <c r="AA366" t="s">
        <v>5703</v>
      </c>
      <c r="AB366" t="s">
        <v>5703</v>
      </c>
      <c r="AD366" t="s">
        <v>16456</v>
      </c>
      <c r="AL366" t="str">
        <f>IF(PLAYERIDMAP2[[#This Row],[POS]]="C",MAX(AL$1:AL365)+1,"")</f>
        <v/>
      </c>
      <c r="AM366" t="str">
        <f>IFERROR(INDEX(PLAYERIDMAP2[PLAYERNAME],MATCH(ROW()-ROW(AM$1),CATCHERS,0)),"")</f>
        <v/>
      </c>
      <c r="AN366" t="str">
        <f>IF(PLAYERIDMAP2[[#This Row],[POS]]="1B",MAX(AN$1:AN365)+1,"")</f>
        <v/>
      </c>
      <c r="AO366" t="str">
        <f>IFERROR(INDEX(PLAYERIDMAP2[PLAYERNAME],MATCH(ROW()-ROW(AO$1),FIRSTBASE,0)),"")</f>
        <v/>
      </c>
      <c r="AP366" t="str">
        <f>IF(PLAYERIDMAP2[[#This Row],[POS]]="2B",MAX(AP$1:AP365)+1,"")</f>
        <v/>
      </c>
      <c r="AQ366" t="str">
        <f>IFERROR(INDEX(PLAYERIDMAP2[PLAYERNAME],MATCH(ROW()-ROW(AQ$1),SECONDBASE,0)),"")</f>
        <v/>
      </c>
      <c r="AR366" t="str">
        <f>IF(PLAYERIDMAP2[[#This Row],[POS]]="3B",MAX(AR$1:AR365)+1,"")</f>
        <v/>
      </c>
      <c r="AS366" t="str">
        <f>IFERROR(INDEX(PLAYERIDMAP2[PLAYERNAME],MATCH(ROW()-ROW(AS$1),THIRDBASE,0)),"")</f>
        <v/>
      </c>
      <c r="AT366" t="str">
        <f>IF(PLAYERIDMAP2[[#This Row],[POS]]="SS",MAX(AT$1:AT365)+1,"")</f>
        <v/>
      </c>
      <c r="AU366" t="str">
        <f>IFERROR(INDEX(PLAYERIDMAP2[PLAYERNAME],MATCH(ROW()-ROW(AU$1),SHORTSTOP,0)),"")</f>
        <v/>
      </c>
      <c r="AV366" t="str">
        <f>IF(PLAYERIDMAP2[[#This Row],[POS]]="OF",MAX(AV$1:AV365)+1,"")</f>
        <v/>
      </c>
      <c r="AW366" t="str">
        <f>IFERROR(INDEX(PLAYERIDMAP2[PLAYERNAME],MATCH(ROW()-ROW(AW$1),OUTFIELD,0)),"")</f>
        <v/>
      </c>
      <c r="AX366" t="str">
        <f>IF(PLAYERIDMAP2[[#This Row],[POS]]&lt;&gt;"P",MAX(AX$1:AX365)+1,"")</f>
        <v/>
      </c>
      <c r="AY366" t="str">
        <f>IFERROR(INDEX(PLAYERIDMAP2[PLAYERNAME],MATCH(ROW()-ROW(AY$1),HITTERS,0)),"")</f>
        <v>Nick Hundley</v>
      </c>
      <c r="AZ366">
        <f>IF(PLAYERIDMAP2[[#This Row],[POS]]="P",MAX(AZ$1:AZ365)+1,"")</f>
        <v>172</v>
      </c>
      <c r="BA366" t="str">
        <f>IFERROR(INDEX(PLAYERIDMAP2[PLAYERNAME],MATCH(ROW()-ROW(BA$1),PITCHERS,0)),"")</f>
        <v>Casey Kelly</v>
      </c>
    </row>
    <row r="367" spans="1:53" x14ac:dyDescent="0.25">
      <c r="A367" t="s">
        <v>12156</v>
      </c>
      <c r="B367" t="s">
        <v>10628</v>
      </c>
      <c r="C367" s="1">
        <v>32571</v>
      </c>
      <c r="D367" t="s">
        <v>19274</v>
      </c>
      <c r="E367" t="s">
        <v>18954</v>
      </c>
      <c r="F367" t="s">
        <v>11115</v>
      </c>
      <c r="G367" t="s">
        <v>16838</v>
      </c>
      <c r="H367" t="s">
        <v>10988</v>
      </c>
      <c r="I367" t="s">
        <v>19275</v>
      </c>
      <c r="J367" t="s">
        <v>10628</v>
      </c>
      <c r="K367">
        <v>523989</v>
      </c>
      <c r="L367" t="s">
        <v>12157</v>
      </c>
      <c r="M367">
        <v>1797923</v>
      </c>
      <c r="N367" t="s">
        <v>12157</v>
      </c>
      <c r="O367" t="s">
        <v>12158</v>
      </c>
      <c r="P367" t="s">
        <v>12156</v>
      </c>
      <c r="Q367">
        <v>8941</v>
      </c>
      <c r="R367" t="s">
        <v>12157</v>
      </c>
      <c r="S367">
        <v>31051</v>
      </c>
      <c r="T367" t="s">
        <v>12157</v>
      </c>
      <c r="V367" t="s">
        <v>12159</v>
      </c>
      <c r="W367">
        <v>57608</v>
      </c>
      <c r="X367">
        <v>8941</v>
      </c>
      <c r="Y367" t="s">
        <v>12157</v>
      </c>
      <c r="Z367" t="s">
        <v>12160</v>
      </c>
      <c r="AA367" t="s">
        <v>5703</v>
      </c>
      <c r="AB367" t="s">
        <v>5703</v>
      </c>
      <c r="AC367" t="s">
        <v>12157</v>
      </c>
      <c r="AD367" t="s">
        <v>16457</v>
      </c>
      <c r="AE367">
        <v>11771</v>
      </c>
      <c r="AF367" t="s">
        <v>10628</v>
      </c>
      <c r="AG367">
        <v>13031</v>
      </c>
      <c r="AH367" t="s">
        <v>12157</v>
      </c>
      <c r="AL367" t="str">
        <f>IF(PLAYERIDMAP2[[#This Row],[POS]]="C",MAX(AL$1:AL366)+1,"")</f>
        <v/>
      </c>
      <c r="AM367" t="str">
        <f>IFERROR(INDEX(PLAYERIDMAP2[PLAYERNAME],MATCH(ROW()-ROW(AM$1),CATCHERS,0)),"")</f>
        <v/>
      </c>
      <c r="AN367" t="str">
        <f>IF(PLAYERIDMAP2[[#This Row],[POS]]="1B",MAX(AN$1:AN366)+1,"")</f>
        <v/>
      </c>
      <c r="AO367" t="str">
        <f>IFERROR(INDEX(PLAYERIDMAP2[PLAYERNAME],MATCH(ROW()-ROW(AO$1),FIRSTBASE,0)),"")</f>
        <v/>
      </c>
      <c r="AP367" t="str">
        <f>IF(PLAYERIDMAP2[[#This Row],[POS]]="2B",MAX(AP$1:AP366)+1,"")</f>
        <v/>
      </c>
      <c r="AQ367" t="str">
        <f>IFERROR(INDEX(PLAYERIDMAP2[PLAYERNAME],MATCH(ROW()-ROW(AQ$1),SECONDBASE,0)),"")</f>
        <v/>
      </c>
      <c r="AR367" t="str">
        <f>IF(PLAYERIDMAP2[[#This Row],[POS]]="3B",MAX(AR$1:AR366)+1,"")</f>
        <v/>
      </c>
      <c r="AS367" t="str">
        <f>IFERROR(INDEX(PLAYERIDMAP2[PLAYERNAME],MATCH(ROW()-ROW(AS$1),THIRDBASE,0)),"")</f>
        <v/>
      </c>
      <c r="AT367" t="str">
        <f>IF(PLAYERIDMAP2[[#This Row],[POS]]="SS",MAX(AT$1:AT366)+1,"")</f>
        <v/>
      </c>
      <c r="AU367" t="str">
        <f>IFERROR(INDEX(PLAYERIDMAP2[PLAYERNAME],MATCH(ROW()-ROW(AU$1),SHORTSTOP,0)),"")</f>
        <v/>
      </c>
      <c r="AV367" t="str">
        <f>IF(PLAYERIDMAP2[[#This Row],[POS]]="OF",MAX(AV$1:AV366)+1,"")</f>
        <v/>
      </c>
      <c r="AW367" t="str">
        <f>IFERROR(INDEX(PLAYERIDMAP2[PLAYERNAME],MATCH(ROW()-ROW(AW$1),OUTFIELD,0)),"")</f>
        <v/>
      </c>
      <c r="AX367" t="str">
        <f>IF(PLAYERIDMAP2[[#This Row],[POS]]&lt;&gt;"P",MAX(AX$1:AX366)+1,"")</f>
        <v/>
      </c>
      <c r="AY367" t="str">
        <f>IFERROR(INDEX(PLAYERIDMAP2[PLAYERNAME],MATCH(ROW()-ROW(AY$1),HITTERS,0)),"")</f>
        <v>Torii Hunter</v>
      </c>
      <c r="AZ367">
        <f>IF(PLAYERIDMAP2[[#This Row],[POS]]="P",MAX(AZ$1:AZ366)+1,"")</f>
        <v>173</v>
      </c>
      <c r="BA367" t="str">
        <f>IFERROR(INDEX(PLAYERIDMAP2[PLAYERNAME],MATCH(ROW()-ROW(BA$1),PITCHERS,0)),"")</f>
        <v>Joe Kelly</v>
      </c>
    </row>
    <row r="368" spans="1:53" x14ac:dyDescent="0.25">
      <c r="A368" t="s">
        <v>12161</v>
      </c>
      <c r="B368" t="s">
        <v>10508</v>
      </c>
      <c r="C368" s="1">
        <v>32913</v>
      </c>
      <c r="D368" t="s">
        <v>17016</v>
      </c>
      <c r="E368" t="s">
        <v>17017</v>
      </c>
      <c r="F368" t="s">
        <v>11115</v>
      </c>
      <c r="G368" t="s">
        <v>16838</v>
      </c>
      <c r="H368" t="s">
        <v>10988</v>
      </c>
      <c r="I368" t="s">
        <v>17018</v>
      </c>
      <c r="J368" t="s">
        <v>10508</v>
      </c>
      <c r="K368">
        <v>517414</v>
      </c>
      <c r="L368" t="s">
        <v>10508</v>
      </c>
      <c r="M368">
        <v>1753999</v>
      </c>
      <c r="N368" t="s">
        <v>10508</v>
      </c>
      <c r="O368" t="s">
        <v>12162</v>
      </c>
      <c r="P368" t="s">
        <v>12161</v>
      </c>
      <c r="Q368">
        <v>8847</v>
      </c>
      <c r="R368" t="s">
        <v>10508</v>
      </c>
      <c r="S368">
        <v>31093</v>
      </c>
      <c r="T368" t="s">
        <v>10508</v>
      </c>
      <c r="V368" t="s">
        <v>12163</v>
      </c>
      <c r="W368">
        <v>57181</v>
      </c>
      <c r="X368">
        <v>8847</v>
      </c>
      <c r="Y368" t="s">
        <v>10508</v>
      </c>
      <c r="Z368" t="s">
        <v>12164</v>
      </c>
      <c r="AA368" t="s">
        <v>5703</v>
      </c>
      <c r="AB368" t="s">
        <v>5703</v>
      </c>
      <c r="AC368" t="s">
        <v>10508</v>
      </c>
      <c r="AD368" t="s">
        <v>12164</v>
      </c>
      <c r="AE368">
        <v>10796</v>
      </c>
      <c r="AF368" t="s">
        <v>10508</v>
      </c>
      <c r="AG368">
        <v>12920</v>
      </c>
      <c r="AH368" t="s">
        <v>10508</v>
      </c>
      <c r="AL368" t="str">
        <f>IF(PLAYERIDMAP2[[#This Row],[POS]]="C",MAX(AL$1:AL367)+1,"")</f>
        <v/>
      </c>
      <c r="AM368" t="str">
        <f>IFERROR(INDEX(PLAYERIDMAP2[PLAYERNAME],MATCH(ROW()-ROW(AM$1),CATCHERS,0)),"")</f>
        <v/>
      </c>
      <c r="AN368" t="str">
        <f>IF(PLAYERIDMAP2[[#This Row],[POS]]="1B",MAX(AN$1:AN367)+1,"")</f>
        <v/>
      </c>
      <c r="AO368" t="str">
        <f>IFERROR(INDEX(PLAYERIDMAP2[PLAYERNAME],MATCH(ROW()-ROW(AO$1),FIRSTBASE,0)),"")</f>
        <v/>
      </c>
      <c r="AP368" t="str">
        <f>IF(PLAYERIDMAP2[[#This Row],[POS]]="2B",MAX(AP$1:AP367)+1,"")</f>
        <v/>
      </c>
      <c r="AQ368" t="str">
        <f>IFERROR(INDEX(PLAYERIDMAP2[PLAYERNAME],MATCH(ROW()-ROW(AQ$1),SECONDBASE,0)),"")</f>
        <v/>
      </c>
      <c r="AR368" t="str">
        <f>IF(PLAYERIDMAP2[[#This Row],[POS]]="3B",MAX(AR$1:AR367)+1,"")</f>
        <v/>
      </c>
      <c r="AS368" t="str">
        <f>IFERROR(INDEX(PLAYERIDMAP2[PLAYERNAME],MATCH(ROW()-ROW(AS$1),THIRDBASE,0)),"")</f>
        <v/>
      </c>
      <c r="AT368" t="str">
        <f>IF(PLAYERIDMAP2[[#This Row],[POS]]="SS",MAX(AT$1:AT367)+1,"")</f>
        <v/>
      </c>
      <c r="AU368" t="str">
        <f>IFERROR(INDEX(PLAYERIDMAP2[PLAYERNAME],MATCH(ROW()-ROW(AU$1),SHORTSTOP,0)),"")</f>
        <v/>
      </c>
      <c r="AV368" t="str">
        <f>IF(PLAYERIDMAP2[[#This Row],[POS]]="OF",MAX(AV$1:AV367)+1,"")</f>
        <v/>
      </c>
      <c r="AW368" t="str">
        <f>IFERROR(INDEX(PLAYERIDMAP2[PLAYERNAME],MATCH(ROW()-ROW(AW$1),OUTFIELD,0)),"")</f>
        <v/>
      </c>
      <c r="AX368" t="str">
        <f>IF(PLAYERIDMAP2[[#This Row],[POS]]&lt;&gt;"P",MAX(AX$1:AX367)+1,"")</f>
        <v/>
      </c>
      <c r="AY368" t="str">
        <f>IFERROR(INDEX(PLAYERIDMAP2[PLAYERNAME],MATCH(ROW()-ROW(AY$1),HITTERS,0)),"")</f>
        <v>Chris Iannetta</v>
      </c>
      <c r="AZ368">
        <f>IF(PLAYERIDMAP2[[#This Row],[POS]]="P",MAX(AZ$1:AZ367)+1,"")</f>
        <v>174</v>
      </c>
      <c r="BA368" t="str">
        <f>IFERROR(INDEX(PLAYERIDMAP2[PLAYERNAME],MATCH(ROW()-ROW(BA$1),PITCHERS,0)),"")</f>
        <v>Kyle Kendrick</v>
      </c>
    </row>
    <row r="369" spans="1:53" x14ac:dyDescent="0.25">
      <c r="A369" t="s">
        <v>12165</v>
      </c>
      <c r="B369" t="s">
        <v>10801</v>
      </c>
      <c r="C369" s="1">
        <v>31458</v>
      </c>
      <c r="D369" t="s">
        <v>20450</v>
      </c>
      <c r="E369" t="s">
        <v>20451</v>
      </c>
      <c r="F369" t="s">
        <v>11062</v>
      </c>
      <c r="G369" t="s">
        <v>16838</v>
      </c>
      <c r="H369" t="s">
        <v>10988</v>
      </c>
      <c r="I369" t="s">
        <v>20452</v>
      </c>
      <c r="J369" t="s">
        <v>10801</v>
      </c>
      <c r="K369">
        <v>501745</v>
      </c>
      <c r="L369" t="s">
        <v>10801</v>
      </c>
      <c r="M369">
        <v>1602163</v>
      </c>
      <c r="N369" t="s">
        <v>10801</v>
      </c>
      <c r="O369" t="s">
        <v>12166</v>
      </c>
      <c r="P369" t="s">
        <v>12165</v>
      </c>
      <c r="Q369">
        <v>8936</v>
      </c>
      <c r="R369" t="s">
        <v>10801</v>
      </c>
      <c r="V369" t="s">
        <v>12167</v>
      </c>
      <c r="W369">
        <v>50990</v>
      </c>
      <c r="X369">
        <v>8936</v>
      </c>
      <c r="Y369" t="s">
        <v>10801</v>
      </c>
      <c r="Z369" t="s">
        <v>16458</v>
      </c>
      <c r="AA369" t="s">
        <v>5703</v>
      </c>
      <c r="AB369" t="s">
        <v>5703</v>
      </c>
      <c r="AD369" t="s">
        <v>16458</v>
      </c>
      <c r="AL369" t="str">
        <f>IF(PLAYERIDMAP2[[#This Row],[POS]]="C",MAX(AL$1:AL368)+1,"")</f>
        <v/>
      </c>
      <c r="AM369" t="str">
        <f>IFERROR(INDEX(PLAYERIDMAP2[PLAYERNAME],MATCH(ROW()-ROW(AM$1),CATCHERS,0)),"")</f>
        <v/>
      </c>
      <c r="AN369" t="str">
        <f>IF(PLAYERIDMAP2[[#This Row],[POS]]="1B",MAX(AN$1:AN368)+1,"")</f>
        <v/>
      </c>
      <c r="AO369" t="str">
        <f>IFERROR(INDEX(PLAYERIDMAP2[PLAYERNAME],MATCH(ROW()-ROW(AO$1),FIRSTBASE,0)),"")</f>
        <v/>
      </c>
      <c r="AP369" t="str">
        <f>IF(PLAYERIDMAP2[[#This Row],[POS]]="2B",MAX(AP$1:AP368)+1,"")</f>
        <v/>
      </c>
      <c r="AQ369" t="str">
        <f>IFERROR(INDEX(PLAYERIDMAP2[PLAYERNAME],MATCH(ROW()-ROW(AQ$1),SECONDBASE,0)),"")</f>
        <v/>
      </c>
      <c r="AR369" t="str">
        <f>IF(PLAYERIDMAP2[[#This Row],[POS]]="3B",MAX(AR$1:AR368)+1,"")</f>
        <v/>
      </c>
      <c r="AS369" t="str">
        <f>IFERROR(INDEX(PLAYERIDMAP2[PLAYERNAME],MATCH(ROW()-ROW(AS$1),THIRDBASE,0)),"")</f>
        <v/>
      </c>
      <c r="AT369" t="str">
        <f>IF(PLAYERIDMAP2[[#This Row],[POS]]="SS",MAX(AT$1:AT368)+1,"")</f>
        <v/>
      </c>
      <c r="AU369" t="str">
        <f>IFERROR(INDEX(PLAYERIDMAP2[PLAYERNAME],MATCH(ROW()-ROW(AU$1),SHORTSTOP,0)),"")</f>
        <v/>
      </c>
      <c r="AV369" t="str">
        <f>IF(PLAYERIDMAP2[[#This Row],[POS]]="OF",MAX(AV$1:AV368)+1,"")</f>
        <v/>
      </c>
      <c r="AW369" t="str">
        <f>IFERROR(INDEX(PLAYERIDMAP2[PLAYERNAME],MATCH(ROW()-ROW(AW$1),OUTFIELD,0)),"")</f>
        <v/>
      </c>
      <c r="AX369" t="str">
        <f>IF(PLAYERIDMAP2[[#This Row],[POS]]&lt;&gt;"P",MAX(AX$1:AX368)+1,"")</f>
        <v/>
      </c>
      <c r="AY369" t="str">
        <f>IFERROR(INDEX(PLAYERIDMAP2[PLAYERNAME],MATCH(ROW()-ROW(AY$1),HITTERS,0)),"")</f>
        <v>Raul Ibanez</v>
      </c>
      <c r="AZ369">
        <f>IF(PLAYERIDMAP2[[#This Row],[POS]]="P",MAX(AZ$1:AZ368)+1,"")</f>
        <v>175</v>
      </c>
      <c r="BA369" t="str">
        <f>IFERROR(INDEX(PLAYERIDMAP2[PLAYERNAME],MATCH(ROW()-ROW(BA$1),PITCHERS,0)),"")</f>
        <v>Ian Kennedy</v>
      </c>
    </row>
    <row r="370" spans="1:53" x14ac:dyDescent="0.25">
      <c r="A370" t="s">
        <v>12168</v>
      </c>
      <c r="B370" t="s">
        <v>8881</v>
      </c>
      <c r="C370" s="1">
        <v>31336</v>
      </c>
      <c r="D370" t="s">
        <v>18374</v>
      </c>
      <c r="E370" t="s">
        <v>18375</v>
      </c>
      <c r="F370" t="s">
        <v>11077</v>
      </c>
      <c r="G370" t="s">
        <v>14693</v>
      </c>
      <c r="H370" t="s">
        <v>10988</v>
      </c>
      <c r="I370" t="s">
        <v>18376</v>
      </c>
      <c r="J370" t="s">
        <v>8881</v>
      </c>
      <c r="K370">
        <v>491688</v>
      </c>
      <c r="L370" t="s">
        <v>8881</v>
      </c>
      <c r="M370">
        <v>1725344</v>
      </c>
      <c r="N370" t="s">
        <v>8881</v>
      </c>
      <c r="O370" t="s">
        <v>12169</v>
      </c>
      <c r="P370" t="s">
        <v>12168</v>
      </c>
      <c r="Q370">
        <v>8734</v>
      </c>
      <c r="R370" t="s">
        <v>8881</v>
      </c>
      <c r="V370" t="s">
        <v>12170</v>
      </c>
      <c r="W370">
        <v>51178</v>
      </c>
      <c r="X370">
        <v>8734</v>
      </c>
      <c r="Y370" t="s">
        <v>8881</v>
      </c>
      <c r="Z370" t="s">
        <v>16459</v>
      </c>
      <c r="AA370" t="s">
        <v>5703</v>
      </c>
      <c r="AB370" t="s">
        <v>5703</v>
      </c>
      <c r="AD370" t="s">
        <v>16459</v>
      </c>
      <c r="AL370" t="str">
        <f>IF(PLAYERIDMAP2[[#This Row],[POS]]="C",MAX(AL$1:AL369)+1,"")</f>
        <v/>
      </c>
      <c r="AM370" t="str">
        <f>IFERROR(INDEX(PLAYERIDMAP2[PLAYERNAME],MATCH(ROW()-ROW(AM$1),CATCHERS,0)),"")</f>
        <v/>
      </c>
      <c r="AN370" t="str">
        <f>IF(PLAYERIDMAP2[[#This Row],[POS]]="1B",MAX(AN$1:AN369)+1,"")</f>
        <v/>
      </c>
      <c r="AO370" t="str">
        <f>IFERROR(INDEX(PLAYERIDMAP2[PLAYERNAME],MATCH(ROW()-ROW(AO$1),FIRSTBASE,0)),"")</f>
        <v/>
      </c>
      <c r="AP370" t="str">
        <f>IF(PLAYERIDMAP2[[#This Row],[POS]]="2B",MAX(AP$1:AP369)+1,"")</f>
        <v/>
      </c>
      <c r="AQ370" t="str">
        <f>IFERROR(INDEX(PLAYERIDMAP2[PLAYERNAME],MATCH(ROW()-ROW(AQ$1),SECONDBASE,0)),"")</f>
        <v/>
      </c>
      <c r="AR370" t="str">
        <f>IF(PLAYERIDMAP2[[#This Row],[POS]]="3B",MAX(AR$1:AR369)+1,"")</f>
        <v/>
      </c>
      <c r="AS370" t="str">
        <f>IFERROR(INDEX(PLAYERIDMAP2[PLAYERNAME],MATCH(ROW()-ROW(AS$1),THIRDBASE,0)),"")</f>
        <v/>
      </c>
      <c r="AT370" t="str">
        <f>IF(PLAYERIDMAP2[[#This Row],[POS]]="SS",MAX(AT$1:AT369)+1,"")</f>
        <v/>
      </c>
      <c r="AU370" t="str">
        <f>IFERROR(INDEX(PLAYERIDMAP2[PLAYERNAME],MATCH(ROW()-ROW(AU$1),SHORTSTOP,0)),"")</f>
        <v/>
      </c>
      <c r="AV370" t="str">
        <f>IF(PLAYERIDMAP2[[#This Row],[POS]]="OF",MAX(AV$1:AV369)+1,"")</f>
        <v/>
      </c>
      <c r="AW370" t="str">
        <f>IFERROR(INDEX(PLAYERIDMAP2[PLAYERNAME],MATCH(ROW()-ROW(AW$1),OUTFIELD,0)),"")</f>
        <v/>
      </c>
      <c r="AX370" t="str">
        <f>IF(PLAYERIDMAP2[[#This Row],[POS]]&lt;&gt;"P",MAX(AX$1:AX369)+1,"")</f>
        <v/>
      </c>
      <c r="AY370" t="str">
        <f>IFERROR(INDEX(PLAYERIDMAP2[PLAYERNAME],MATCH(ROW()-ROW(AY$1),HITTERS,0)),"")</f>
        <v>Jose Iglesias</v>
      </c>
      <c r="AZ370">
        <f>IF(PLAYERIDMAP2[[#This Row],[POS]]="P",MAX(AZ$1:AZ369)+1,"")</f>
        <v>176</v>
      </c>
      <c r="BA370" t="str">
        <f>IFERROR(INDEX(PLAYERIDMAP2[PLAYERNAME],MATCH(ROW()-ROW(BA$1),PITCHERS,0)),"")</f>
        <v>Clayton Kershaw</v>
      </c>
    </row>
    <row r="371" spans="1:53" x14ac:dyDescent="0.25">
      <c r="A371" t="s">
        <v>12171</v>
      </c>
      <c r="B371" t="s">
        <v>10110</v>
      </c>
      <c r="C371" s="1">
        <v>28248</v>
      </c>
      <c r="D371" t="s">
        <v>17115</v>
      </c>
      <c r="E371" t="s">
        <v>19196</v>
      </c>
      <c r="F371" t="s">
        <v>11258</v>
      </c>
      <c r="G371" t="s">
        <v>14693</v>
      </c>
      <c r="H371" t="s">
        <v>10988</v>
      </c>
      <c r="I371" t="s">
        <v>19197</v>
      </c>
      <c r="K371">
        <v>133225</v>
      </c>
      <c r="L371" t="s">
        <v>10110</v>
      </c>
      <c r="M371">
        <v>11032</v>
      </c>
      <c r="N371" t="s">
        <v>10110</v>
      </c>
      <c r="O371" t="s">
        <v>12172</v>
      </c>
      <c r="P371" t="s">
        <v>12171</v>
      </c>
      <c r="Q371">
        <v>6006</v>
      </c>
      <c r="R371" t="s">
        <v>10110</v>
      </c>
      <c r="S371">
        <v>3845</v>
      </c>
      <c r="T371" t="s">
        <v>10110</v>
      </c>
      <c r="V371" t="s">
        <v>12173</v>
      </c>
      <c r="W371">
        <v>766</v>
      </c>
      <c r="X371">
        <v>6006</v>
      </c>
      <c r="Y371" t="s">
        <v>10110</v>
      </c>
      <c r="Z371" t="s">
        <v>16460</v>
      </c>
      <c r="AA371" t="s">
        <v>5703</v>
      </c>
      <c r="AB371" t="s">
        <v>5703</v>
      </c>
      <c r="AD371" t="s">
        <v>16460</v>
      </c>
      <c r="AL371" t="str">
        <f>IF(PLAYERIDMAP2[[#This Row],[POS]]="C",MAX(AL$1:AL370)+1,"")</f>
        <v/>
      </c>
      <c r="AM371" t="str">
        <f>IFERROR(INDEX(PLAYERIDMAP2[PLAYERNAME],MATCH(ROW()-ROW(AM$1),CATCHERS,0)),"")</f>
        <v/>
      </c>
      <c r="AN371" t="str">
        <f>IF(PLAYERIDMAP2[[#This Row],[POS]]="1B",MAX(AN$1:AN370)+1,"")</f>
        <v/>
      </c>
      <c r="AO371" t="str">
        <f>IFERROR(INDEX(PLAYERIDMAP2[PLAYERNAME],MATCH(ROW()-ROW(AO$1),FIRSTBASE,0)),"")</f>
        <v/>
      </c>
      <c r="AP371" t="str">
        <f>IF(PLAYERIDMAP2[[#This Row],[POS]]="2B",MAX(AP$1:AP370)+1,"")</f>
        <v/>
      </c>
      <c r="AQ371" t="str">
        <f>IFERROR(INDEX(PLAYERIDMAP2[PLAYERNAME],MATCH(ROW()-ROW(AQ$1),SECONDBASE,0)),"")</f>
        <v/>
      </c>
      <c r="AR371" t="str">
        <f>IF(PLAYERIDMAP2[[#This Row],[POS]]="3B",MAX(AR$1:AR370)+1,"")</f>
        <v/>
      </c>
      <c r="AS371" t="str">
        <f>IFERROR(INDEX(PLAYERIDMAP2[PLAYERNAME],MATCH(ROW()-ROW(AS$1),THIRDBASE,0)),"")</f>
        <v/>
      </c>
      <c r="AT371" t="str">
        <f>IF(PLAYERIDMAP2[[#This Row],[POS]]="SS",MAX(AT$1:AT370)+1,"")</f>
        <v/>
      </c>
      <c r="AU371" t="str">
        <f>IFERROR(INDEX(PLAYERIDMAP2[PLAYERNAME],MATCH(ROW()-ROW(AU$1),SHORTSTOP,0)),"")</f>
        <v/>
      </c>
      <c r="AV371" t="str">
        <f>IF(PLAYERIDMAP2[[#This Row],[POS]]="OF",MAX(AV$1:AV370)+1,"")</f>
        <v/>
      </c>
      <c r="AW371" t="str">
        <f>IFERROR(INDEX(PLAYERIDMAP2[PLAYERNAME],MATCH(ROW()-ROW(AW$1),OUTFIELD,0)),"")</f>
        <v/>
      </c>
      <c r="AX371" t="str">
        <f>IF(PLAYERIDMAP2[[#This Row],[POS]]&lt;&gt;"P",MAX(AX$1:AX370)+1,"")</f>
        <v/>
      </c>
      <c r="AY371" t="str">
        <f>IFERROR(INDEX(PLAYERIDMAP2[PLAYERNAME],MATCH(ROW()-ROW(AY$1),HITTERS,0)),"")</f>
        <v>Ender Inciarte</v>
      </c>
      <c r="AZ371">
        <f>IF(PLAYERIDMAP2[[#This Row],[POS]]="P",MAX(AZ$1:AZ370)+1,"")</f>
        <v>177</v>
      </c>
      <c r="BA371" t="str">
        <f>IFERROR(INDEX(PLAYERIDMAP2[PLAYERNAME],MATCH(ROW()-ROW(BA$1),PITCHERS,0)),"")</f>
        <v>Dallas Keuchel</v>
      </c>
    </row>
    <row r="372" spans="1:53" x14ac:dyDescent="0.25">
      <c r="A372" t="s">
        <v>16461</v>
      </c>
      <c r="B372" t="s">
        <v>5081</v>
      </c>
      <c r="C372" s="1">
        <v>31999</v>
      </c>
      <c r="D372" t="s">
        <v>16955</v>
      </c>
      <c r="E372" t="s">
        <v>17472</v>
      </c>
      <c r="F372" t="s">
        <v>11302</v>
      </c>
      <c r="G372" t="s">
        <v>16838</v>
      </c>
      <c r="H372" t="s">
        <v>10998</v>
      </c>
      <c r="I372" t="s">
        <v>17473</v>
      </c>
      <c r="J372" t="s">
        <v>5081</v>
      </c>
      <c r="K372">
        <v>544925</v>
      </c>
      <c r="L372" t="s">
        <v>5081</v>
      </c>
      <c r="M372">
        <v>1804069</v>
      </c>
      <c r="N372" t="s">
        <v>5081</v>
      </c>
      <c r="O372" t="s">
        <v>17474</v>
      </c>
      <c r="P372" t="s">
        <v>16461</v>
      </c>
      <c r="S372">
        <v>31193</v>
      </c>
      <c r="T372" t="s">
        <v>5081</v>
      </c>
      <c r="V372" t="s">
        <v>17475</v>
      </c>
      <c r="W372">
        <v>66001</v>
      </c>
      <c r="X372">
        <v>9504</v>
      </c>
      <c r="Y372" t="s">
        <v>5081</v>
      </c>
      <c r="Z372" t="s">
        <v>16462</v>
      </c>
      <c r="AA372" t="s">
        <v>10958</v>
      </c>
      <c r="AB372" t="s">
        <v>10958</v>
      </c>
      <c r="AC372" t="s">
        <v>5081</v>
      </c>
      <c r="AD372" t="s">
        <v>16462</v>
      </c>
      <c r="AF372" t="s">
        <v>5081</v>
      </c>
      <c r="AG372">
        <v>13350</v>
      </c>
      <c r="AH372" t="s">
        <v>5081</v>
      </c>
      <c r="AL372" t="str">
        <f>IF(PLAYERIDMAP2[[#This Row],[POS]]="C",MAX(AL$1:AL371)+1,"")</f>
        <v/>
      </c>
      <c r="AM372" t="str">
        <f>IFERROR(INDEX(PLAYERIDMAP2[PLAYERNAME],MATCH(ROW()-ROW(AM$1),CATCHERS,0)),"")</f>
        <v/>
      </c>
      <c r="AN372" t="str">
        <f>IF(PLAYERIDMAP2[[#This Row],[POS]]="1B",MAX(AN$1:AN371)+1,"")</f>
        <v/>
      </c>
      <c r="AO372" t="str">
        <f>IFERROR(INDEX(PLAYERIDMAP2[PLAYERNAME],MATCH(ROW()-ROW(AO$1),FIRSTBASE,0)),"")</f>
        <v/>
      </c>
      <c r="AP372" t="str">
        <f>IF(PLAYERIDMAP2[[#This Row],[POS]]="2B",MAX(AP$1:AP371)+1,"")</f>
        <v/>
      </c>
      <c r="AQ372" t="str">
        <f>IFERROR(INDEX(PLAYERIDMAP2[PLAYERNAME],MATCH(ROW()-ROW(AQ$1),SECONDBASE,0)),"")</f>
        <v/>
      </c>
      <c r="AR372" t="str">
        <f>IF(PLAYERIDMAP2[[#This Row],[POS]]="3B",MAX(AR$1:AR371)+1,"")</f>
        <v/>
      </c>
      <c r="AS372" t="str">
        <f>IFERROR(INDEX(PLAYERIDMAP2[PLAYERNAME],MATCH(ROW()-ROW(AS$1),THIRDBASE,0)),"")</f>
        <v/>
      </c>
      <c r="AT372" t="str">
        <f>IF(PLAYERIDMAP2[[#This Row],[POS]]="SS",MAX(AT$1:AT371)+1,"")</f>
        <v/>
      </c>
      <c r="AU372" t="str">
        <f>IFERROR(INDEX(PLAYERIDMAP2[PLAYERNAME],MATCH(ROW()-ROW(AU$1),SHORTSTOP,0)),"")</f>
        <v/>
      </c>
      <c r="AV372">
        <f>IF(PLAYERIDMAP2[[#This Row],[POS]]="OF",MAX(AV$1:AV371)+1,"")</f>
        <v>81</v>
      </c>
      <c r="AW372" t="str">
        <f>IFERROR(INDEX(PLAYERIDMAP2[PLAYERNAME],MATCH(ROW()-ROW(AW$1),OUTFIELD,0)),"")</f>
        <v/>
      </c>
      <c r="AX372">
        <f>IF(PLAYERIDMAP2[[#This Row],[POS]]&lt;&gt;"P",MAX(AX$1:AX371)+1,"")</f>
        <v>194</v>
      </c>
      <c r="AY372" t="str">
        <f>IFERROR(INDEX(PLAYERIDMAP2[PLAYERNAME],MATCH(ROW()-ROW(AY$1),HITTERS,0)),"")</f>
        <v>Omar Infante</v>
      </c>
      <c r="AZ372" t="str">
        <f>IF(PLAYERIDMAP2[[#This Row],[POS]]="P",MAX(AZ$1:AZ371)+1,"")</f>
        <v/>
      </c>
      <c r="BA372" t="str">
        <f>IFERROR(INDEX(PLAYERIDMAP2[PLAYERNAME],MATCH(ROW()-ROW(BA$1),PITCHERS,0)),"")</f>
        <v>Craig Kimbrel</v>
      </c>
    </row>
    <row r="373" spans="1:53" x14ac:dyDescent="0.25">
      <c r="A373" t="s">
        <v>12174</v>
      </c>
      <c r="B373" t="s">
        <v>5414</v>
      </c>
      <c r="C373" s="1">
        <v>29417</v>
      </c>
      <c r="D373" t="s">
        <v>16985</v>
      </c>
      <c r="E373" t="s">
        <v>17714</v>
      </c>
      <c r="F373" t="s">
        <v>11053</v>
      </c>
      <c r="G373" t="s">
        <v>16838</v>
      </c>
      <c r="H373" t="s">
        <v>10998</v>
      </c>
      <c r="I373" t="s">
        <v>17715</v>
      </c>
      <c r="J373" t="s">
        <v>5414</v>
      </c>
      <c r="K373">
        <v>456121</v>
      </c>
      <c r="L373" t="s">
        <v>5414</v>
      </c>
      <c r="M373">
        <v>392533</v>
      </c>
      <c r="N373" t="s">
        <v>5414</v>
      </c>
      <c r="O373" t="s">
        <v>12175</v>
      </c>
      <c r="P373" t="s">
        <v>12174</v>
      </c>
      <c r="Q373">
        <v>7665</v>
      </c>
      <c r="R373" t="s">
        <v>5414</v>
      </c>
      <c r="S373">
        <v>6431</v>
      </c>
      <c r="T373" t="s">
        <v>5414</v>
      </c>
      <c r="U373" t="s">
        <v>5414</v>
      </c>
      <c r="V373" t="s">
        <v>12176</v>
      </c>
      <c r="W373">
        <v>34659</v>
      </c>
      <c r="X373">
        <v>7665</v>
      </c>
      <c r="Y373" t="s">
        <v>5414</v>
      </c>
      <c r="Z373" t="s">
        <v>12177</v>
      </c>
      <c r="AA373" t="s">
        <v>5703</v>
      </c>
      <c r="AB373" t="s">
        <v>5703</v>
      </c>
      <c r="AC373" t="s">
        <v>5414</v>
      </c>
      <c r="AD373" t="s">
        <v>12177</v>
      </c>
      <c r="AE373">
        <v>8833</v>
      </c>
      <c r="AF373" t="s">
        <v>5414</v>
      </c>
      <c r="AG373">
        <v>5910</v>
      </c>
      <c r="AH373" t="s">
        <v>5414</v>
      </c>
      <c r="AL373" t="str">
        <f>IF(PLAYERIDMAP2[[#This Row],[POS]]="C",MAX(AL$1:AL372)+1,"")</f>
        <v/>
      </c>
      <c r="AM373" t="str">
        <f>IFERROR(INDEX(PLAYERIDMAP2[PLAYERNAME],MATCH(ROW()-ROW(AM$1),CATCHERS,0)),"")</f>
        <v/>
      </c>
      <c r="AN373" t="str">
        <f>IF(PLAYERIDMAP2[[#This Row],[POS]]="1B",MAX(AN$1:AN372)+1,"")</f>
        <v/>
      </c>
      <c r="AO373" t="str">
        <f>IFERROR(INDEX(PLAYERIDMAP2[PLAYERNAME],MATCH(ROW()-ROW(AO$1),FIRSTBASE,0)),"")</f>
        <v/>
      </c>
      <c r="AP373" t="str">
        <f>IF(PLAYERIDMAP2[[#This Row],[POS]]="2B",MAX(AP$1:AP372)+1,"")</f>
        <v/>
      </c>
      <c r="AQ373" t="str">
        <f>IFERROR(INDEX(PLAYERIDMAP2[PLAYERNAME],MATCH(ROW()-ROW(AQ$1),SECONDBASE,0)),"")</f>
        <v/>
      </c>
      <c r="AR373" t="str">
        <f>IF(PLAYERIDMAP2[[#This Row],[POS]]="3B",MAX(AR$1:AR372)+1,"")</f>
        <v/>
      </c>
      <c r="AS373" t="str">
        <f>IFERROR(INDEX(PLAYERIDMAP2[PLAYERNAME],MATCH(ROW()-ROW(AS$1),THIRDBASE,0)),"")</f>
        <v/>
      </c>
      <c r="AT373" t="str">
        <f>IF(PLAYERIDMAP2[[#This Row],[POS]]="SS",MAX(AT$1:AT372)+1,"")</f>
        <v/>
      </c>
      <c r="AU373" t="str">
        <f>IFERROR(INDEX(PLAYERIDMAP2[PLAYERNAME],MATCH(ROW()-ROW(AU$1),SHORTSTOP,0)),"")</f>
        <v/>
      </c>
      <c r="AV373">
        <f>IF(PLAYERIDMAP2[[#This Row],[POS]]="OF",MAX(AV$1:AV372)+1,"")</f>
        <v>82</v>
      </c>
      <c r="AW373" t="str">
        <f>IFERROR(INDEX(PLAYERIDMAP2[PLAYERNAME],MATCH(ROW()-ROW(AW$1),OUTFIELD,0)),"")</f>
        <v/>
      </c>
      <c r="AX373">
        <f>IF(PLAYERIDMAP2[[#This Row],[POS]]&lt;&gt;"P",MAX(AX$1:AX372)+1,"")</f>
        <v>195</v>
      </c>
      <c r="AY373" t="str">
        <f>IFERROR(INDEX(PLAYERIDMAP2[PLAYERNAME],MATCH(ROW()-ROW(AY$1),HITTERS,0)),"")</f>
        <v>Brandon Inge</v>
      </c>
      <c r="AZ373" t="str">
        <f>IF(PLAYERIDMAP2[[#This Row],[POS]]="P",MAX(AZ$1:AZ372)+1,"")</f>
        <v/>
      </c>
      <c r="BA373" t="str">
        <f>IFERROR(INDEX(PLAYERIDMAP2[PLAYERNAME],MATCH(ROW()-ROW(BA$1),PITCHERS,0)),"")</f>
        <v>Josh Kinney</v>
      </c>
    </row>
    <row r="374" spans="1:53" x14ac:dyDescent="0.25">
      <c r="A374" t="s">
        <v>12178</v>
      </c>
      <c r="B374" t="s">
        <v>4851</v>
      </c>
      <c r="C374" s="1">
        <v>27451</v>
      </c>
      <c r="D374" t="s">
        <v>17515</v>
      </c>
      <c r="E374" t="s">
        <v>18481</v>
      </c>
      <c r="F374" t="s">
        <v>11016</v>
      </c>
      <c r="G374" t="s">
        <v>11016</v>
      </c>
      <c r="H374" t="s">
        <v>5705</v>
      </c>
      <c r="I374" t="s">
        <v>18482</v>
      </c>
      <c r="K374">
        <v>136660</v>
      </c>
      <c r="L374" t="s">
        <v>4851</v>
      </c>
      <c r="M374">
        <v>18618</v>
      </c>
      <c r="N374" t="s">
        <v>4851</v>
      </c>
      <c r="O374" t="s">
        <v>12179</v>
      </c>
      <c r="P374" t="s">
        <v>12178</v>
      </c>
      <c r="Q374">
        <v>6094</v>
      </c>
      <c r="R374" t="s">
        <v>4851</v>
      </c>
      <c r="S374">
        <v>3933</v>
      </c>
      <c r="T374" t="s">
        <v>4851</v>
      </c>
      <c r="V374" t="s">
        <v>16147</v>
      </c>
      <c r="W374">
        <v>65</v>
      </c>
      <c r="Z374" t="s">
        <v>16463</v>
      </c>
      <c r="AA374" t="s">
        <v>5703</v>
      </c>
      <c r="AB374" t="s">
        <v>5703</v>
      </c>
      <c r="AD374" t="s">
        <v>16463</v>
      </c>
      <c r="AL374" t="str">
        <f>IF(PLAYERIDMAP2[[#This Row],[POS]]="C",MAX(AL$1:AL373)+1,"")</f>
        <v/>
      </c>
      <c r="AM374" t="str">
        <f>IFERROR(INDEX(PLAYERIDMAP2[PLAYERNAME],MATCH(ROW()-ROW(AM$1),CATCHERS,0)),"")</f>
        <v/>
      </c>
      <c r="AN374" t="str">
        <f>IF(PLAYERIDMAP2[[#This Row],[POS]]="1B",MAX(AN$1:AN373)+1,"")</f>
        <v/>
      </c>
      <c r="AO374" t="str">
        <f>IFERROR(INDEX(PLAYERIDMAP2[PLAYERNAME],MATCH(ROW()-ROW(AO$1),FIRSTBASE,0)),"")</f>
        <v/>
      </c>
      <c r="AP374" t="str">
        <f>IF(PLAYERIDMAP2[[#This Row],[POS]]="2B",MAX(AP$1:AP373)+1,"")</f>
        <v/>
      </c>
      <c r="AQ374" t="str">
        <f>IFERROR(INDEX(PLAYERIDMAP2[PLAYERNAME],MATCH(ROW()-ROW(AQ$1),SECONDBASE,0)),"")</f>
        <v/>
      </c>
      <c r="AR374">
        <f>IF(PLAYERIDMAP2[[#This Row],[POS]]="3B",MAX(AR$1:AR373)+1,"")</f>
        <v>25</v>
      </c>
      <c r="AS374" t="str">
        <f>IFERROR(INDEX(PLAYERIDMAP2[PLAYERNAME],MATCH(ROW()-ROW(AS$1),THIRDBASE,0)),"")</f>
        <v/>
      </c>
      <c r="AT374" t="str">
        <f>IF(PLAYERIDMAP2[[#This Row],[POS]]="SS",MAX(AT$1:AT373)+1,"")</f>
        <v/>
      </c>
      <c r="AU374" t="str">
        <f>IFERROR(INDEX(PLAYERIDMAP2[PLAYERNAME],MATCH(ROW()-ROW(AU$1),SHORTSTOP,0)),"")</f>
        <v/>
      </c>
      <c r="AV374" t="str">
        <f>IF(PLAYERIDMAP2[[#This Row],[POS]]="OF",MAX(AV$1:AV373)+1,"")</f>
        <v/>
      </c>
      <c r="AW374" t="str">
        <f>IFERROR(INDEX(PLAYERIDMAP2[PLAYERNAME],MATCH(ROW()-ROW(AW$1),OUTFIELD,0)),"")</f>
        <v/>
      </c>
      <c r="AX374">
        <f>IF(PLAYERIDMAP2[[#This Row],[POS]]&lt;&gt;"P",MAX(AX$1:AX373)+1,"")</f>
        <v>196</v>
      </c>
      <c r="AY374" t="str">
        <f>IFERROR(INDEX(PLAYERIDMAP2[PLAYERNAME],MATCH(ROW()-ROW(AY$1),HITTERS,0)),"")</f>
        <v>Travis Ishikawa</v>
      </c>
      <c r="AZ374" t="str">
        <f>IF(PLAYERIDMAP2[[#This Row],[POS]]="P",MAX(AZ$1:AZ373)+1,"")</f>
        <v/>
      </c>
      <c r="BA374" t="str">
        <f>IFERROR(INDEX(PLAYERIDMAP2[PLAYERNAME],MATCH(ROW()-ROW(BA$1),PITCHERS,0)),"")</f>
        <v>Brandon Kintzler</v>
      </c>
    </row>
    <row r="375" spans="1:53" x14ac:dyDescent="0.25">
      <c r="A375" t="s">
        <v>12180</v>
      </c>
      <c r="B375" t="s">
        <v>5431</v>
      </c>
      <c r="C375" s="1">
        <v>31704</v>
      </c>
      <c r="D375" t="s">
        <v>17039</v>
      </c>
      <c r="E375" t="s">
        <v>17310</v>
      </c>
      <c r="F375" t="s">
        <v>11151</v>
      </c>
      <c r="G375" t="s">
        <v>16838</v>
      </c>
      <c r="H375" t="s">
        <v>5706</v>
      </c>
      <c r="I375" t="s">
        <v>17311</v>
      </c>
      <c r="J375" t="s">
        <v>5431</v>
      </c>
      <c r="K375">
        <v>518614</v>
      </c>
      <c r="L375" t="s">
        <v>5431</v>
      </c>
      <c r="M375">
        <v>1670490</v>
      </c>
      <c r="N375" t="s">
        <v>5431</v>
      </c>
      <c r="O375" t="s">
        <v>12181</v>
      </c>
      <c r="P375" t="s">
        <v>12180</v>
      </c>
      <c r="Q375">
        <v>8831</v>
      </c>
      <c r="R375" t="s">
        <v>5431</v>
      </c>
      <c r="S375">
        <v>30475</v>
      </c>
      <c r="T375" t="s">
        <v>5431</v>
      </c>
      <c r="U375" t="s">
        <v>5431</v>
      </c>
      <c r="V375" t="s">
        <v>12182</v>
      </c>
      <c r="W375">
        <v>55831</v>
      </c>
      <c r="X375">
        <v>8831</v>
      </c>
      <c r="Y375" t="s">
        <v>5431</v>
      </c>
      <c r="Z375" t="s">
        <v>12183</v>
      </c>
      <c r="AA375" t="s">
        <v>10958</v>
      </c>
      <c r="AB375" t="s">
        <v>5703</v>
      </c>
      <c r="AC375" t="s">
        <v>5431</v>
      </c>
      <c r="AD375" t="s">
        <v>12183</v>
      </c>
      <c r="AE375">
        <v>9929</v>
      </c>
      <c r="AF375" t="s">
        <v>5431</v>
      </c>
      <c r="AG375">
        <v>12660</v>
      </c>
      <c r="AH375" t="s">
        <v>5431</v>
      </c>
      <c r="AL375" t="str">
        <f>IF(PLAYERIDMAP2[[#This Row],[POS]]="C",MAX(AL$1:AL374)+1,"")</f>
        <v/>
      </c>
      <c r="AM375" t="str">
        <f>IFERROR(INDEX(PLAYERIDMAP2[PLAYERNAME],MATCH(ROW()-ROW(AM$1),CATCHERS,0)),"")</f>
        <v/>
      </c>
      <c r="AN375" t="str">
        <f>IF(PLAYERIDMAP2[[#This Row],[POS]]="1B",MAX(AN$1:AN374)+1,"")</f>
        <v/>
      </c>
      <c r="AO375" t="str">
        <f>IFERROR(INDEX(PLAYERIDMAP2[PLAYERNAME],MATCH(ROW()-ROW(AO$1),FIRSTBASE,0)),"")</f>
        <v/>
      </c>
      <c r="AP375">
        <f>IF(PLAYERIDMAP2[[#This Row],[POS]]="2B",MAX(AP$1:AP374)+1,"")</f>
        <v>22</v>
      </c>
      <c r="AQ375" t="str">
        <f>IFERROR(INDEX(PLAYERIDMAP2[PLAYERNAME],MATCH(ROW()-ROW(AQ$1),SECONDBASE,0)),"")</f>
        <v/>
      </c>
      <c r="AR375" t="str">
        <f>IF(PLAYERIDMAP2[[#This Row],[POS]]="3B",MAX(AR$1:AR374)+1,"")</f>
        <v/>
      </c>
      <c r="AS375" t="str">
        <f>IFERROR(INDEX(PLAYERIDMAP2[PLAYERNAME],MATCH(ROW()-ROW(AS$1),THIRDBASE,0)),"")</f>
        <v/>
      </c>
      <c r="AT375" t="str">
        <f>IF(PLAYERIDMAP2[[#This Row],[POS]]="SS",MAX(AT$1:AT374)+1,"")</f>
        <v/>
      </c>
      <c r="AU375" t="str">
        <f>IFERROR(INDEX(PLAYERIDMAP2[PLAYERNAME],MATCH(ROW()-ROW(AU$1),SHORTSTOP,0)),"")</f>
        <v/>
      </c>
      <c r="AV375" t="str">
        <f>IF(PLAYERIDMAP2[[#This Row],[POS]]="OF",MAX(AV$1:AV374)+1,"")</f>
        <v/>
      </c>
      <c r="AW375" t="str">
        <f>IFERROR(INDEX(PLAYERIDMAP2[PLAYERNAME],MATCH(ROW()-ROW(AW$1),OUTFIELD,0)),"")</f>
        <v/>
      </c>
      <c r="AX375">
        <f>IF(PLAYERIDMAP2[[#This Row],[POS]]&lt;&gt;"P",MAX(AX$1:AX374)+1,"")</f>
        <v>197</v>
      </c>
      <c r="AY375" t="str">
        <f>IFERROR(INDEX(PLAYERIDMAP2[PLAYERNAME],MATCH(ROW()-ROW(AY$1),HITTERS,0)),"")</f>
        <v>Akinori Iwamura</v>
      </c>
      <c r="AZ375" t="str">
        <f>IF(PLAYERIDMAP2[[#This Row],[POS]]="P",MAX(AZ$1:AZ374)+1,"")</f>
        <v/>
      </c>
      <c r="BA375" t="str">
        <f>IFERROR(INDEX(PLAYERIDMAP2[PLAYERNAME],MATCH(ROW()-ROW(BA$1),PITCHERS,0)),"")</f>
        <v>Michael Kirkman</v>
      </c>
    </row>
    <row r="376" spans="1:53" x14ac:dyDescent="0.25">
      <c r="A376" t="s">
        <v>16148</v>
      </c>
      <c r="B376" t="s">
        <v>9563</v>
      </c>
      <c r="C376" s="1">
        <v>32981</v>
      </c>
      <c r="D376" t="s">
        <v>17056</v>
      </c>
      <c r="E376" t="s">
        <v>17726</v>
      </c>
      <c r="F376" t="s">
        <v>11164</v>
      </c>
      <c r="G376" t="s">
        <v>16838</v>
      </c>
      <c r="H376" t="s">
        <v>10988</v>
      </c>
      <c r="I376" t="s">
        <v>17727</v>
      </c>
      <c r="J376" t="s">
        <v>9563</v>
      </c>
      <c r="K376">
        <v>543101</v>
      </c>
      <c r="L376" t="s">
        <v>9563</v>
      </c>
      <c r="M376">
        <v>2117049</v>
      </c>
      <c r="N376" t="s">
        <v>9563</v>
      </c>
      <c r="O376" t="s">
        <v>17728</v>
      </c>
      <c r="P376" t="s">
        <v>16148</v>
      </c>
      <c r="Q376">
        <v>9703</v>
      </c>
      <c r="S376">
        <v>33180</v>
      </c>
      <c r="T376" t="s">
        <v>9563</v>
      </c>
      <c r="V376" t="s">
        <v>16149</v>
      </c>
      <c r="W376">
        <v>70803</v>
      </c>
      <c r="X376">
        <v>9703</v>
      </c>
      <c r="Y376" t="s">
        <v>9563</v>
      </c>
      <c r="Z376" t="s">
        <v>16150</v>
      </c>
      <c r="AA376" t="s">
        <v>5703</v>
      </c>
      <c r="AB376" t="s">
        <v>5703</v>
      </c>
      <c r="AC376" t="s">
        <v>9563</v>
      </c>
      <c r="AD376" t="s">
        <v>16150</v>
      </c>
      <c r="AE376">
        <v>12755</v>
      </c>
      <c r="AF376" t="s">
        <v>9563</v>
      </c>
      <c r="AG376">
        <v>53607</v>
      </c>
      <c r="AH376" t="s">
        <v>9563</v>
      </c>
      <c r="AL376" t="str">
        <f>IF(PLAYERIDMAP2[[#This Row],[POS]]="C",MAX(AL$1:AL375)+1,"")</f>
        <v/>
      </c>
      <c r="AM376" t="str">
        <f>IFERROR(INDEX(PLAYERIDMAP2[PLAYERNAME],MATCH(ROW()-ROW(AM$1),CATCHERS,0)),"")</f>
        <v/>
      </c>
      <c r="AN376" t="str">
        <f>IF(PLAYERIDMAP2[[#This Row],[POS]]="1B",MAX(AN$1:AN375)+1,"")</f>
        <v/>
      </c>
      <c r="AO376" t="str">
        <f>IFERROR(INDEX(PLAYERIDMAP2[PLAYERNAME],MATCH(ROW()-ROW(AO$1),FIRSTBASE,0)),"")</f>
        <v/>
      </c>
      <c r="AP376" t="str">
        <f>IF(PLAYERIDMAP2[[#This Row],[POS]]="2B",MAX(AP$1:AP375)+1,"")</f>
        <v/>
      </c>
      <c r="AQ376" t="str">
        <f>IFERROR(INDEX(PLAYERIDMAP2[PLAYERNAME],MATCH(ROW()-ROW(AQ$1),SECONDBASE,0)),"")</f>
        <v/>
      </c>
      <c r="AR376" t="str">
        <f>IF(PLAYERIDMAP2[[#This Row],[POS]]="3B",MAX(AR$1:AR375)+1,"")</f>
        <v/>
      </c>
      <c r="AS376" t="str">
        <f>IFERROR(INDEX(PLAYERIDMAP2[PLAYERNAME],MATCH(ROW()-ROW(AS$1),THIRDBASE,0)),"")</f>
        <v/>
      </c>
      <c r="AT376" t="str">
        <f>IF(PLAYERIDMAP2[[#This Row],[POS]]="SS",MAX(AT$1:AT375)+1,"")</f>
        <v/>
      </c>
      <c r="AU376" t="str">
        <f>IFERROR(INDEX(PLAYERIDMAP2[PLAYERNAME],MATCH(ROW()-ROW(AU$1),SHORTSTOP,0)),"")</f>
        <v/>
      </c>
      <c r="AV376" t="str">
        <f>IF(PLAYERIDMAP2[[#This Row],[POS]]="OF",MAX(AV$1:AV375)+1,"")</f>
        <v/>
      </c>
      <c r="AW376" t="str">
        <f>IFERROR(INDEX(PLAYERIDMAP2[PLAYERNAME],MATCH(ROW()-ROW(AW$1),OUTFIELD,0)),"")</f>
        <v/>
      </c>
      <c r="AX376" t="str">
        <f>IF(PLAYERIDMAP2[[#This Row],[POS]]&lt;&gt;"P",MAX(AX$1:AX375)+1,"")</f>
        <v/>
      </c>
      <c r="AY376" t="str">
        <f>IFERROR(INDEX(PLAYERIDMAP2[PLAYERNAME],MATCH(ROW()-ROW(AY$1),HITTERS,0)),"")</f>
        <v>Maicer Izturis</v>
      </c>
      <c r="AZ376">
        <f>IF(PLAYERIDMAP2[[#This Row],[POS]]="P",MAX(AZ$1:AZ375)+1,"")</f>
        <v>178</v>
      </c>
      <c r="BA376" t="str">
        <f>IFERROR(INDEX(PLAYERIDMAP2[PLAYERNAME],MATCH(ROW()-ROW(BA$1),PITCHERS,0)),"")</f>
        <v>Corey Kluber</v>
      </c>
    </row>
    <row r="377" spans="1:53" x14ac:dyDescent="0.25">
      <c r="A377" t="s">
        <v>19371</v>
      </c>
      <c r="B377" t="s">
        <v>19372</v>
      </c>
      <c r="C377" s="1">
        <v>33832</v>
      </c>
      <c r="D377" t="s">
        <v>19373</v>
      </c>
      <c r="E377" t="s">
        <v>19374</v>
      </c>
      <c r="F377" t="s">
        <v>11126</v>
      </c>
      <c r="G377" t="s">
        <v>14693</v>
      </c>
      <c r="H377" t="s">
        <v>10998</v>
      </c>
      <c r="I377" t="s">
        <v>19375</v>
      </c>
      <c r="J377" t="s">
        <v>19372</v>
      </c>
      <c r="K377">
        <v>592261</v>
      </c>
      <c r="L377" t="s">
        <v>19376</v>
      </c>
      <c r="M377">
        <v>1762815</v>
      </c>
      <c r="N377" t="s">
        <v>19376</v>
      </c>
      <c r="P377" t="s">
        <v>19377</v>
      </c>
      <c r="Q377">
        <v>9574</v>
      </c>
      <c r="R377" t="s">
        <v>19376</v>
      </c>
      <c r="S377">
        <v>31360</v>
      </c>
      <c r="T377" t="s">
        <v>19376</v>
      </c>
      <c r="V377" t="s">
        <v>19378</v>
      </c>
      <c r="W377">
        <v>66975</v>
      </c>
      <c r="X377">
        <v>9574</v>
      </c>
      <c r="Y377" t="s">
        <v>19376</v>
      </c>
      <c r="Z377" t="s">
        <v>19379</v>
      </c>
      <c r="AA377" t="s">
        <v>5703</v>
      </c>
      <c r="AB377" t="s">
        <v>5703</v>
      </c>
      <c r="AD377" t="s">
        <v>19380</v>
      </c>
      <c r="AF377" t="s">
        <v>19372</v>
      </c>
      <c r="AG377">
        <v>13794</v>
      </c>
      <c r="AH377" t="s">
        <v>19376</v>
      </c>
      <c r="AL377" t="str">
        <f>IF(PLAYERIDMAP2[[#This Row],[POS]]="C",MAX(AL$1:AL376)+1,"")</f>
        <v/>
      </c>
      <c r="AM377" t="str">
        <f>IFERROR(INDEX(PLAYERIDMAP2[PLAYERNAME],MATCH(ROW()-ROW(AM$1),CATCHERS,0)),"")</f>
        <v/>
      </c>
      <c r="AN377" t="str">
        <f>IF(PLAYERIDMAP2[[#This Row],[POS]]="1B",MAX(AN$1:AN376)+1,"")</f>
        <v/>
      </c>
      <c r="AO377" t="str">
        <f>IFERROR(INDEX(PLAYERIDMAP2[PLAYERNAME],MATCH(ROW()-ROW(AO$1),FIRSTBASE,0)),"")</f>
        <v/>
      </c>
      <c r="AP377" t="str">
        <f>IF(PLAYERIDMAP2[[#This Row],[POS]]="2B",MAX(AP$1:AP376)+1,"")</f>
        <v/>
      </c>
      <c r="AQ377" t="str">
        <f>IFERROR(INDEX(PLAYERIDMAP2[PLAYERNAME],MATCH(ROW()-ROW(AQ$1),SECONDBASE,0)),"")</f>
        <v/>
      </c>
      <c r="AR377" t="str">
        <f>IF(PLAYERIDMAP2[[#This Row],[POS]]="3B",MAX(AR$1:AR376)+1,"")</f>
        <v/>
      </c>
      <c r="AS377" t="str">
        <f>IFERROR(INDEX(PLAYERIDMAP2[PLAYERNAME],MATCH(ROW()-ROW(AS$1),THIRDBASE,0)),"")</f>
        <v/>
      </c>
      <c r="AT377" t="str">
        <f>IF(PLAYERIDMAP2[[#This Row],[POS]]="SS",MAX(AT$1:AT376)+1,"")</f>
        <v/>
      </c>
      <c r="AU377" t="str">
        <f>IFERROR(INDEX(PLAYERIDMAP2[PLAYERNAME],MATCH(ROW()-ROW(AU$1),SHORTSTOP,0)),"")</f>
        <v/>
      </c>
      <c r="AV377">
        <f>IF(PLAYERIDMAP2[[#This Row],[POS]]="OF",MAX(AV$1:AV376)+1,"")</f>
        <v>83</v>
      </c>
      <c r="AW377" t="str">
        <f>IFERROR(INDEX(PLAYERIDMAP2[PLAYERNAME],MATCH(ROW()-ROW(AW$1),OUTFIELD,0)),"")</f>
        <v/>
      </c>
      <c r="AX377">
        <f>IF(PLAYERIDMAP2[[#This Row],[POS]]&lt;&gt;"P",MAX(AX$1:AX376)+1,"")</f>
        <v>198</v>
      </c>
      <c r="AY377" t="str">
        <f>IFERROR(INDEX(PLAYERIDMAP2[PLAYERNAME],MATCH(ROW()-ROW(AY$1),HITTERS,0)),"")</f>
        <v>Alex Jackson</v>
      </c>
      <c r="AZ377" t="str">
        <f>IF(PLAYERIDMAP2[[#This Row],[POS]]="P",MAX(AZ$1:AZ376)+1,"")</f>
        <v/>
      </c>
      <c r="BA377" t="str">
        <f>IFERROR(INDEX(PLAYERIDMAP2[PLAYERNAME],MATCH(ROW()-ROW(BA$1),PITCHERS,0)),"")</f>
        <v>Corey Knebel</v>
      </c>
    </row>
    <row r="378" spans="1:53" x14ac:dyDescent="0.25">
      <c r="A378" t="s">
        <v>12184</v>
      </c>
      <c r="B378" t="s">
        <v>5524</v>
      </c>
      <c r="C378" s="1">
        <v>31310</v>
      </c>
      <c r="D378" t="s">
        <v>17979</v>
      </c>
      <c r="E378" t="s">
        <v>17980</v>
      </c>
      <c r="F378" t="s">
        <v>11373</v>
      </c>
      <c r="G378" t="s">
        <v>16838</v>
      </c>
      <c r="H378" t="s">
        <v>11097</v>
      </c>
      <c r="I378" t="s">
        <v>17981</v>
      </c>
      <c r="J378" t="s">
        <v>5524</v>
      </c>
      <c r="K378">
        <v>435622</v>
      </c>
      <c r="L378" t="s">
        <v>5524</v>
      </c>
      <c r="M378">
        <v>546867</v>
      </c>
      <c r="N378" t="s">
        <v>5524</v>
      </c>
      <c r="O378" t="s">
        <v>12185</v>
      </c>
      <c r="P378" t="s">
        <v>12184</v>
      </c>
      <c r="Q378">
        <v>8589</v>
      </c>
      <c r="R378" t="s">
        <v>5524</v>
      </c>
      <c r="S378">
        <v>29646</v>
      </c>
      <c r="T378" t="s">
        <v>5524</v>
      </c>
      <c r="U378" t="s">
        <v>5524</v>
      </c>
      <c r="V378" t="s">
        <v>12186</v>
      </c>
      <c r="W378">
        <v>45945</v>
      </c>
      <c r="X378">
        <v>8589</v>
      </c>
      <c r="Y378" t="s">
        <v>5524</v>
      </c>
      <c r="Z378" t="s">
        <v>12187</v>
      </c>
      <c r="AA378" t="s">
        <v>5703</v>
      </c>
      <c r="AB378" t="s">
        <v>5703</v>
      </c>
      <c r="AC378" t="s">
        <v>5524</v>
      </c>
      <c r="AD378" t="s">
        <v>12187</v>
      </c>
      <c r="AE378">
        <v>8555</v>
      </c>
      <c r="AF378" t="s">
        <v>5524</v>
      </c>
      <c r="AG378">
        <v>6319</v>
      </c>
      <c r="AH378" t="s">
        <v>5524</v>
      </c>
      <c r="AL378" t="str">
        <f>IF(PLAYERIDMAP2[[#This Row],[POS]]="C",MAX(AL$1:AL377)+1,"")</f>
        <v/>
      </c>
      <c r="AM378" t="str">
        <f>IFERROR(INDEX(PLAYERIDMAP2[PLAYERNAME],MATCH(ROW()-ROW(AM$1),CATCHERS,0)),"")</f>
        <v/>
      </c>
      <c r="AN378" t="str">
        <f>IF(PLAYERIDMAP2[[#This Row],[POS]]="1B",MAX(AN$1:AN377)+1,"")</f>
        <v/>
      </c>
      <c r="AO378" t="str">
        <f>IFERROR(INDEX(PLAYERIDMAP2[PLAYERNAME],MATCH(ROW()-ROW(AO$1),FIRSTBASE,0)),"")</f>
        <v/>
      </c>
      <c r="AP378" t="str">
        <f>IF(PLAYERIDMAP2[[#This Row],[POS]]="2B",MAX(AP$1:AP377)+1,"")</f>
        <v/>
      </c>
      <c r="AQ378" t="str">
        <f>IFERROR(INDEX(PLAYERIDMAP2[PLAYERNAME],MATCH(ROW()-ROW(AQ$1),SECONDBASE,0)),"")</f>
        <v/>
      </c>
      <c r="AR378" t="str">
        <f>IF(PLAYERIDMAP2[[#This Row],[POS]]="3B",MAX(AR$1:AR377)+1,"")</f>
        <v/>
      </c>
      <c r="AS378" t="str">
        <f>IFERROR(INDEX(PLAYERIDMAP2[PLAYERNAME],MATCH(ROW()-ROW(AS$1),THIRDBASE,0)),"")</f>
        <v/>
      </c>
      <c r="AT378">
        <f>IF(PLAYERIDMAP2[[#This Row],[POS]]="SS",MAX(AT$1:AT377)+1,"")</f>
        <v>26</v>
      </c>
      <c r="AU378" t="str">
        <f>IFERROR(INDEX(PLAYERIDMAP2[PLAYERNAME],MATCH(ROW()-ROW(AU$1),SHORTSTOP,0)),"")</f>
        <v/>
      </c>
      <c r="AV378" t="str">
        <f>IF(PLAYERIDMAP2[[#This Row],[POS]]="OF",MAX(AV$1:AV377)+1,"")</f>
        <v/>
      </c>
      <c r="AW378" t="str">
        <f>IFERROR(INDEX(PLAYERIDMAP2[PLAYERNAME],MATCH(ROW()-ROW(AW$1),OUTFIELD,0)),"")</f>
        <v/>
      </c>
      <c r="AX378">
        <f>IF(PLAYERIDMAP2[[#This Row],[POS]]&lt;&gt;"P",MAX(AX$1:AX377)+1,"")</f>
        <v>199</v>
      </c>
      <c r="AY378" t="str">
        <f>IFERROR(INDEX(PLAYERIDMAP2[PLAYERNAME],MATCH(ROW()-ROW(AY$1),HITTERS,0)),"")</f>
        <v>Austin Jackson</v>
      </c>
      <c r="AZ378" t="str">
        <f>IF(PLAYERIDMAP2[[#This Row],[POS]]="P",MAX(AZ$1:AZ377)+1,"")</f>
        <v/>
      </c>
      <c r="BA378" t="str">
        <f>IFERROR(INDEX(PLAYERIDMAP2[PLAYERNAME],MATCH(ROW()-ROW(BA$1),PITCHERS,0)),"")</f>
        <v>Tom Koehler</v>
      </c>
    </row>
    <row r="379" spans="1:53" x14ac:dyDescent="0.25">
      <c r="A379" t="s">
        <v>16464</v>
      </c>
      <c r="B379" t="s">
        <v>10398</v>
      </c>
      <c r="C379" s="1">
        <v>31871</v>
      </c>
      <c r="D379" t="s">
        <v>17574</v>
      </c>
      <c r="E379" t="s">
        <v>17575</v>
      </c>
      <c r="F379" t="s">
        <v>11062</v>
      </c>
      <c r="G379" t="s">
        <v>16838</v>
      </c>
      <c r="H379" t="s">
        <v>10988</v>
      </c>
      <c r="I379" t="s">
        <v>17576</v>
      </c>
      <c r="J379" t="s">
        <v>10398</v>
      </c>
      <c r="K379">
        <v>628333</v>
      </c>
      <c r="L379" t="s">
        <v>10398</v>
      </c>
      <c r="M379">
        <v>2132830</v>
      </c>
      <c r="N379" t="s">
        <v>10398</v>
      </c>
      <c r="O379" t="s">
        <v>17577</v>
      </c>
      <c r="P379" t="s">
        <v>16464</v>
      </c>
      <c r="Q379">
        <v>9713</v>
      </c>
      <c r="R379" t="s">
        <v>10398</v>
      </c>
      <c r="S379">
        <v>33617</v>
      </c>
      <c r="T379" t="s">
        <v>10398</v>
      </c>
      <c r="W379">
        <v>103737</v>
      </c>
      <c r="X379">
        <v>9713</v>
      </c>
      <c r="Y379" t="s">
        <v>10398</v>
      </c>
      <c r="Z379" t="s">
        <v>16465</v>
      </c>
      <c r="AA379" t="s">
        <v>5703</v>
      </c>
      <c r="AB379" t="s">
        <v>5703</v>
      </c>
      <c r="AC379" t="s">
        <v>10398</v>
      </c>
      <c r="AD379" t="s">
        <v>16465</v>
      </c>
      <c r="AF379" t="s">
        <v>10398</v>
      </c>
      <c r="AG379">
        <v>54989</v>
      </c>
      <c r="AH379" t="s">
        <v>10398</v>
      </c>
      <c r="AL379" t="str">
        <f>IF(PLAYERIDMAP2[[#This Row],[POS]]="C",MAX(AL$1:AL378)+1,"")</f>
        <v/>
      </c>
      <c r="AM379" t="str">
        <f>IFERROR(INDEX(PLAYERIDMAP2[PLAYERNAME],MATCH(ROW()-ROW(AM$1),CATCHERS,0)),"")</f>
        <v/>
      </c>
      <c r="AN379" t="str">
        <f>IF(PLAYERIDMAP2[[#This Row],[POS]]="1B",MAX(AN$1:AN378)+1,"")</f>
        <v/>
      </c>
      <c r="AO379" t="str">
        <f>IFERROR(INDEX(PLAYERIDMAP2[PLAYERNAME],MATCH(ROW()-ROW(AO$1),FIRSTBASE,0)),"")</f>
        <v/>
      </c>
      <c r="AP379" t="str">
        <f>IF(PLAYERIDMAP2[[#This Row],[POS]]="2B",MAX(AP$1:AP378)+1,"")</f>
        <v/>
      </c>
      <c r="AQ379" t="str">
        <f>IFERROR(INDEX(PLAYERIDMAP2[PLAYERNAME],MATCH(ROW()-ROW(AQ$1),SECONDBASE,0)),"")</f>
        <v/>
      </c>
      <c r="AR379" t="str">
        <f>IF(PLAYERIDMAP2[[#This Row],[POS]]="3B",MAX(AR$1:AR378)+1,"")</f>
        <v/>
      </c>
      <c r="AS379" t="str">
        <f>IFERROR(INDEX(PLAYERIDMAP2[PLAYERNAME],MATCH(ROW()-ROW(AS$1),THIRDBASE,0)),"")</f>
        <v/>
      </c>
      <c r="AT379" t="str">
        <f>IF(PLAYERIDMAP2[[#This Row],[POS]]="SS",MAX(AT$1:AT378)+1,"")</f>
        <v/>
      </c>
      <c r="AU379" t="str">
        <f>IFERROR(INDEX(PLAYERIDMAP2[PLAYERNAME],MATCH(ROW()-ROW(AU$1),SHORTSTOP,0)),"")</f>
        <v/>
      </c>
      <c r="AV379" t="str">
        <f>IF(PLAYERIDMAP2[[#This Row],[POS]]="OF",MAX(AV$1:AV378)+1,"")</f>
        <v/>
      </c>
      <c r="AW379" t="str">
        <f>IFERROR(INDEX(PLAYERIDMAP2[PLAYERNAME],MATCH(ROW()-ROW(AW$1),OUTFIELD,0)),"")</f>
        <v/>
      </c>
      <c r="AX379" t="str">
        <f>IF(PLAYERIDMAP2[[#This Row],[POS]]&lt;&gt;"P",MAX(AX$1:AX378)+1,"")</f>
        <v/>
      </c>
      <c r="AY379" t="str">
        <f>IFERROR(INDEX(PLAYERIDMAP2[PLAYERNAME],MATCH(ROW()-ROW(AY$1),HITTERS,0)),"")</f>
        <v>Brett Jackson</v>
      </c>
      <c r="AZ379">
        <f>IF(PLAYERIDMAP2[[#This Row],[POS]]="P",MAX(AZ$1:AZ378)+1,"")</f>
        <v>179</v>
      </c>
      <c r="BA379" t="str">
        <f>IFERROR(INDEX(PLAYERIDMAP2[PLAYERNAME],MATCH(ROW()-ROW(BA$1),PITCHERS,0)),"")</f>
        <v>George Kontos</v>
      </c>
    </row>
    <row r="380" spans="1:53" x14ac:dyDescent="0.25">
      <c r="A380" t="s">
        <v>12188</v>
      </c>
      <c r="B380" t="s">
        <v>8646</v>
      </c>
      <c r="C380" s="1">
        <v>31477</v>
      </c>
      <c r="D380" t="s">
        <v>17010</v>
      </c>
      <c r="E380" t="s">
        <v>17011</v>
      </c>
      <c r="F380" t="s">
        <v>11126</v>
      </c>
      <c r="G380" t="s">
        <v>14693</v>
      </c>
      <c r="H380" t="s">
        <v>10988</v>
      </c>
      <c r="I380" t="s">
        <v>17012</v>
      </c>
      <c r="J380" t="s">
        <v>8646</v>
      </c>
      <c r="K380">
        <v>446321</v>
      </c>
      <c r="L380" t="s">
        <v>8646</v>
      </c>
      <c r="M380">
        <v>1232126</v>
      </c>
      <c r="N380" t="s">
        <v>8646</v>
      </c>
      <c r="O380" t="s">
        <v>12189</v>
      </c>
      <c r="P380" t="s">
        <v>12188</v>
      </c>
      <c r="Q380">
        <v>8123</v>
      </c>
      <c r="R380" t="s">
        <v>8646</v>
      </c>
      <c r="S380">
        <v>28895</v>
      </c>
      <c r="T380" t="s">
        <v>8646</v>
      </c>
      <c r="V380" t="s">
        <v>12190</v>
      </c>
      <c r="W380">
        <v>57701</v>
      </c>
      <c r="X380">
        <v>8123</v>
      </c>
      <c r="Y380" t="s">
        <v>8646</v>
      </c>
      <c r="Z380" t="s">
        <v>12191</v>
      </c>
      <c r="AA380" t="s">
        <v>5703</v>
      </c>
      <c r="AB380" t="s">
        <v>10958</v>
      </c>
      <c r="AC380" t="s">
        <v>8646</v>
      </c>
      <c r="AD380" t="s">
        <v>12191</v>
      </c>
      <c r="AE380">
        <v>9760</v>
      </c>
      <c r="AF380" t="s">
        <v>8646</v>
      </c>
      <c r="AG380">
        <v>5911</v>
      </c>
      <c r="AH380" t="s">
        <v>8646</v>
      </c>
      <c r="AL380" t="str">
        <f>IF(PLAYERIDMAP2[[#This Row],[POS]]="C",MAX(AL$1:AL379)+1,"")</f>
        <v/>
      </c>
      <c r="AM380" t="str">
        <f>IFERROR(INDEX(PLAYERIDMAP2[PLAYERNAME],MATCH(ROW()-ROW(AM$1),CATCHERS,0)),"")</f>
        <v/>
      </c>
      <c r="AN380" t="str">
        <f>IF(PLAYERIDMAP2[[#This Row],[POS]]="1B",MAX(AN$1:AN379)+1,"")</f>
        <v/>
      </c>
      <c r="AO380" t="str">
        <f>IFERROR(INDEX(PLAYERIDMAP2[PLAYERNAME],MATCH(ROW()-ROW(AO$1),FIRSTBASE,0)),"")</f>
        <v/>
      </c>
      <c r="AP380" t="str">
        <f>IF(PLAYERIDMAP2[[#This Row],[POS]]="2B",MAX(AP$1:AP379)+1,"")</f>
        <v/>
      </c>
      <c r="AQ380" t="str">
        <f>IFERROR(INDEX(PLAYERIDMAP2[PLAYERNAME],MATCH(ROW()-ROW(AQ$1),SECONDBASE,0)),"")</f>
        <v/>
      </c>
      <c r="AR380" t="str">
        <f>IF(PLAYERIDMAP2[[#This Row],[POS]]="3B",MAX(AR$1:AR379)+1,"")</f>
        <v/>
      </c>
      <c r="AS380" t="str">
        <f>IFERROR(INDEX(PLAYERIDMAP2[PLAYERNAME],MATCH(ROW()-ROW(AS$1),THIRDBASE,0)),"")</f>
        <v/>
      </c>
      <c r="AT380" t="str">
        <f>IF(PLAYERIDMAP2[[#This Row],[POS]]="SS",MAX(AT$1:AT379)+1,"")</f>
        <v/>
      </c>
      <c r="AU380" t="str">
        <f>IFERROR(INDEX(PLAYERIDMAP2[PLAYERNAME],MATCH(ROW()-ROW(AU$1),SHORTSTOP,0)),"")</f>
        <v/>
      </c>
      <c r="AV380" t="str">
        <f>IF(PLAYERIDMAP2[[#This Row],[POS]]="OF",MAX(AV$1:AV379)+1,"")</f>
        <v/>
      </c>
      <c r="AW380" t="str">
        <f>IFERROR(INDEX(PLAYERIDMAP2[PLAYERNAME],MATCH(ROW()-ROW(AW$1),OUTFIELD,0)),"")</f>
        <v/>
      </c>
      <c r="AX380" t="str">
        <f>IF(PLAYERIDMAP2[[#This Row],[POS]]&lt;&gt;"P",MAX(AX$1:AX379)+1,"")</f>
        <v/>
      </c>
      <c r="AY380" t="str">
        <f>IFERROR(INDEX(PLAYERIDMAP2[PLAYERNAME],MATCH(ROW()-ROW(AY$1),HITTERS,0)),"")</f>
        <v>Conor Jackson</v>
      </c>
      <c r="AZ380">
        <f>IF(PLAYERIDMAP2[[#This Row],[POS]]="P",MAX(AZ$1:AZ379)+1,"")</f>
        <v>180</v>
      </c>
      <c r="BA380" t="str">
        <f>IFERROR(INDEX(PLAYERIDMAP2[PLAYERNAME],MATCH(ROW()-ROW(BA$1),PITCHERS,0)),"")</f>
        <v>Bobby Korecky</v>
      </c>
    </row>
    <row r="381" spans="1:53" x14ac:dyDescent="0.25">
      <c r="A381" t="s">
        <v>12192</v>
      </c>
      <c r="B381" t="s">
        <v>8658</v>
      </c>
      <c r="C381" s="1">
        <v>31090</v>
      </c>
      <c r="D381" t="s">
        <v>18798</v>
      </c>
      <c r="E381" t="s">
        <v>20478</v>
      </c>
      <c r="F381" t="s">
        <v>11040</v>
      </c>
      <c r="G381" t="s">
        <v>14693</v>
      </c>
      <c r="H381" t="s">
        <v>10988</v>
      </c>
      <c r="I381" t="s">
        <v>20479</v>
      </c>
      <c r="K381">
        <v>453301</v>
      </c>
      <c r="L381" t="s">
        <v>8658</v>
      </c>
      <c r="M381">
        <v>1918580</v>
      </c>
      <c r="N381" t="s">
        <v>8658</v>
      </c>
      <c r="O381" t="s">
        <v>12193</v>
      </c>
      <c r="P381" t="s">
        <v>12192</v>
      </c>
      <c r="Q381">
        <v>9192</v>
      </c>
      <c r="R381" t="s">
        <v>8658</v>
      </c>
      <c r="S381">
        <v>29434</v>
      </c>
      <c r="T381" t="s">
        <v>12194</v>
      </c>
      <c r="V381" t="s">
        <v>12195</v>
      </c>
      <c r="W381">
        <v>55832</v>
      </c>
      <c r="X381">
        <v>9192</v>
      </c>
      <c r="Y381" t="s">
        <v>12194</v>
      </c>
      <c r="Z381" t="s">
        <v>16466</v>
      </c>
      <c r="AA381" t="s">
        <v>5703</v>
      </c>
      <c r="AB381" t="s">
        <v>5703</v>
      </c>
      <c r="AD381" t="s">
        <v>16466</v>
      </c>
      <c r="AL381" t="str">
        <f>IF(PLAYERIDMAP2[[#This Row],[POS]]="C",MAX(AL$1:AL380)+1,"")</f>
        <v/>
      </c>
      <c r="AM381" t="str">
        <f>IFERROR(INDEX(PLAYERIDMAP2[PLAYERNAME],MATCH(ROW()-ROW(AM$1),CATCHERS,0)),"")</f>
        <v/>
      </c>
      <c r="AN381" t="str">
        <f>IF(PLAYERIDMAP2[[#This Row],[POS]]="1B",MAX(AN$1:AN380)+1,"")</f>
        <v/>
      </c>
      <c r="AO381" t="str">
        <f>IFERROR(INDEX(PLAYERIDMAP2[PLAYERNAME],MATCH(ROW()-ROW(AO$1),FIRSTBASE,0)),"")</f>
        <v/>
      </c>
      <c r="AP381" t="str">
        <f>IF(PLAYERIDMAP2[[#This Row],[POS]]="2B",MAX(AP$1:AP380)+1,"")</f>
        <v/>
      </c>
      <c r="AQ381" t="str">
        <f>IFERROR(INDEX(PLAYERIDMAP2[PLAYERNAME],MATCH(ROW()-ROW(AQ$1),SECONDBASE,0)),"")</f>
        <v/>
      </c>
      <c r="AR381" t="str">
        <f>IF(PLAYERIDMAP2[[#This Row],[POS]]="3B",MAX(AR$1:AR380)+1,"")</f>
        <v/>
      </c>
      <c r="AS381" t="str">
        <f>IFERROR(INDEX(PLAYERIDMAP2[PLAYERNAME],MATCH(ROW()-ROW(AS$1),THIRDBASE,0)),"")</f>
        <v/>
      </c>
      <c r="AT381" t="str">
        <f>IF(PLAYERIDMAP2[[#This Row],[POS]]="SS",MAX(AT$1:AT380)+1,"")</f>
        <v/>
      </c>
      <c r="AU381" t="str">
        <f>IFERROR(INDEX(PLAYERIDMAP2[PLAYERNAME],MATCH(ROW()-ROW(AU$1),SHORTSTOP,0)),"")</f>
        <v/>
      </c>
      <c r="AV381" t="str">
        <f>IF(PLAYERIDMAP2[[#This Row],[POS]]="OF",MAX(AV$1:AV380)+1,"")</f>
        <v/>
      </c>
      <c r="AW381" t="str">
        <f>IFERROR(INDEX(PLAYERIDMAP2[PLAYERNAME],MATCH(ROW()-ROW(AW$1),OUTFIELD,0)),"")</f>
        <v/>
      </c>
      <c r="AX381" t="str">
        <f>IF(PLAYERIDMAP2[[#This Row],[POS]]&lt;&gt;"P",MAX(AX$1:AX380)+1,"")</f>
        <v/>
      </c>
      <c r="AY381" t="str">
        <f>IFERROR(INDEX(PLAYERIDMAP2[PLAYERNAME],MATCH(ROW()-ROW(AY$1),HITTERS,0)),"")</f>
        <v>Ryan Jackson</v>
      </c>
      <c r="AZ381">
        <f>IF(PLAYERIDMAP2[[#This Row],[POS]]="P",MAX(AZ$1:AZ380)+1,"")</f>
        <v>181</v>
      </c>
      <c r="BA381" t="str">
        <f>IFERROR(INDEX(PLAYERIDMAP2[PLAYERNAME],MATCH(ROW()-ROW(BA$1),PITCHERS,0)),"")</f>
        <v>Hong-Chih Kuo</v>
      </c>
    </row>
    <row r="382" spans="1:53" x14ac:dyDescent="0.25">
      <c r="A382" t="s">
        <v>12196</v>
      </c>
      <c r="B382" t="s">
        <v>12197</v>
      </c>
      <c r="C382" s="1">
        <v>31279</v>
      </c>
      <c r="D382" t="s">
        <v>17315</v>
      </c>
      <c r="E382" t="s">
        <v>19945</v>
      </c>
      <c r="F382" t="s">
        <v>11016</v>
      </c>
      <c r="G382" t="s">
        <v>11016</v>
      </c>
      <c r="H382" t="s">
        <v>5705</v>
      </c>
      <c r="I382" t="s">
        <v>19946</v>
      </c>
      <c r="K382">
        <v>455088</v>
      </c>
      <c r="L382" t="s">
        <v>4478</v>
      </c>
      <c r="M382">
        <v>1098915</v>
      </c>
      <c r="N382" t="s">
        <v>4478</v>
      </c>
      <c r="O382" t="s">
        <v>12198</v>
      </c>
      <c r="P382" t="s">
        <v>12196</v>
      </c>
      <c r="Q382">
        <v>8209</v>
      </c>
      <c r="R382" t="s">
        <v>4478</v>
      </c>
      <c r="S382">
        <v>29083</v>
      </c>
      <c r="T382" t="s">
        <v>4478</v>
      </c>
      <c r="V382" t="s">
        <v>12199</v>
      </c>
      <c r="W382">
        <v>45407</v>
      </c>
      <c r="X382">
        <v>8209</v>
      </c>
      <c r="Y382" t="s">
        <v>4478</v>
      </c>
      <c r="Z382" t="s">
        <v>19947</v>
      </c>
      <c r="AA382" t="s">
        <v>10958</v>
      </c>
      <c r="AB382" t="s">
        <v>5703</v>
      </c>
      <c r="AD382" t="s">
        <v>16467</v>
      </c>
      <c r="AL382" t="str">
        <f>IF(PLAYERIDMAP2[[#This Row],[POS]]="C",MAX(AL$1:AL381)+1,"")</f>
        <v/>
      </c>
      <c r="AM382" t="str">
        <f>IFERROR(INDEX(PLAYERIDMAP2[PLAYERNAME],MATCH(ROW()-ROW(AM$1),CATCHERS,0)),"")</f>
        <v/>
      </c>
      <c r="AN382" t="str">
        <f>IF(PLAYERIDMAP2[[#This Row],[POS]]="1B",MAX(AN$1:AN381)+1,"")</f>
        <v/>
      </c>
      <c r="AO382" t="str">
        <f>IFERROR(INDEX(PLAYERIDMAP2[PLAYERNAME],MATCH(ROW()-ROW(AO$1),FIRSTBASE,0)),"")</f>
        <v/>
      </c>
      <c r="AP382" t="str">
        <f>IF(PLAYERIDMAP2[[#This Row],[POS]]="2B",MAX(AP$1:AP381)+1,"")</f>
        <v/>
      </c>
      <c r="AQ382" t="str">
        <f>IFERROR(INDEX(PLAYERIDMAP2[PLAYERNAME],MATCH(ROW()-ROW(AQ$1),SECONDBASE,0)),"")</f>
        <v/>
      </c>
      <c r="AR382">
        <f>IF(PLAYERIDMAP2[[#This Row],[POS]]="3B",MAX(AR$1:AR381)+1,"")</f>
        <v>26</v>
      </c>
      <c r="AS382" t="str">
        <f>IFERROR(INDEX(PLAYERIDMAP2[PLAYERNAME],MATCH(ROW()-ROW(AS$1),THIRDBASE,0)),"")</f>
        <v/>
      </c>
      <c r="AT382" t="str">
        <f>IF(PLAYERIDMAP2[[#This Row],[POS]]="SS",MAX(AT$1:AT381)+1,"")</f>
        <v/>
      </c>
      <c r="AU382" t="str">
        <f>IFERROR(INDEX(PLAYERIDMAP2[PLAYERNAME],MATCH(ROW()-ROW(AU$1),SHORTSTOP,0)),"")</f>
        <v/>
      </c>
      <c r="AV382" t="str">
        <f>IF(PLAYERIDMAP2[[#This Row],[POS]]="OF",MAX(AV$1:AV381)+1,"")</f>
        <v/>
      </c>
      <c r="AW382" t="str">
        <f>IFERROR(INDEX(PLAYERIDMAP2[PLAYERNAME],MATCH(ROW()-ROW(AW$1),OUTFIELD,0)),"")</f>
        <v/>
      </c>
      <c r="AX382">
        <f>IF(PLAYERIDMAP2[[#This Row],[POS]]&lt;&gt;"P",MAX(AX$1:AX381)+1,"")</f>
        <v>200</v>
      </c>
      <c r="AY382" t="str">
        <f>IFERROR(INDEX(PLAYERIDMAP2[PLAYERNAME],MATCH(ROW()-ROW(AY$1),HITTERS,0)),"")</f>
        <v>Mike Jacobs</v>
      </c>
      <c r="AZ382" t="str">
        <f>IF(PLAYERIDMAP2[[#This Row],[POS]]="P",MAX(AZ$1:AZ381)+1,"")</f>
        <v/>
      </c>
      <c r="BA382" t="str">
        <f>IFERROR(INDEX(PLAYERIDMAP2[PLAYERNAME],MATCH(ROW()-ROW(BA$1),PITCHERS,0)),"")</f>
        <v>Hiroki Kuroda</v>
      </c>
    </row>
    <row r="383" spans="1:53" x14ac:dyDescent="0.25">
      <c r="A383" t="s">
        <v>12200</v>
      </c>
      <c r="B383" t="s">
        <v>9385</v>
      </c>
      <c r="C383" s="1">
        <v>31623</v>
      </c>
      <c r="D383" t="s">
        <v>17413</v>
      </c>
      <c r="E383" t="s">
        <v>17414</v>
      </c>
      <c r="F383" t="s">
        <v>11040</v>
      </c>
      <c r="G383" t="s">
        <v>14693</v>
      </c>
      <c r="H383" t="s">
        <v>10988</v>
      </c>
      <c r="I383" t="s">
        <v>17415</v>
      </c>
      <c r="J383" t="s">
        <v>9385</v>
      </c>
      <c r="K383">
        <v>539438</v>
      </c>
      <c r="L383" t="s">
        <v>9385</v>
      </c>
      <c r="M383">
        <v>1787649</v>
      </c>
      <c r="N383" t="s">
        <v>9385</v>
      </c>
      <c r="O383" t="s">
        <v>12201</v>
      </c>
      <c r="P383" t="s">
        <v>12200</v>
      </c>
      <c r="Q383">
        <v>8989</v>
      </c>
      <c r="R383" t="s">
        <v>9385</v>
      </c>
      <c r="S383">
        <v>30985</v>
      </c>
      <c r="T383" t="s">
        <v>9385</v>
      </c>
      <c r="V383" t="s">
        <v>12202</v>
      </c>
      <c r="W383">
        <v>57790</v>
      </c>
      <c r="X383">
        <v>8989</v>
      </c>
      <c r="Y383" t="s">
        <v>9385</v>
      </c>
      <c r="Z383" t="s">
        <v>16468</v>
      </c>
      <c r="AA383" t="s">
        <v>10958</v>
      </c>
      <c r="AB383" t="s">
        <v>10958</v>
      </c>
      <c r="AD383" t="s">
        <v>16468</v>
      </c>
      <c r="AL383" t="str">
        <f>IF(PLAYERIDMAP2[[#This Row],[POS]]="C",MAX(AL$1:AL382)+1,"")</f>
        <v/>
      </c>
      <c r="AM383" t="str">
        <f>IFERROR(INDEX(PLAYERIDMAP2[PLAYERNAME],MATCH(ROW()-ROW(AM$1),CATCHERS,0)),"")</f>
        <v/>
      </c>
      <c r="AN383" t="str">
        <f>IF(PLAYERIDMAP2[[#This Row],[POS]]="1B",MAX(AN$1:AN382)+1,"")</f>
        <v/>
      </c>
      <c r="AO383" t="str">
        <f>IFERROR(INDEX(PLAYERIDMAP2[PLAYERNAME],MATCH(ROW()-ROW(AO$1),FIRSTBASE,0)),"")</f>
        <v/>
      </c>
      <c r="AP383" t="str">
        <f>IF(PLAYERIDMAP2[[#This Row],[POS]]="2B",MAX(AP$1:AP382)+1,"")</f>
        <v/>
      </c>
      <c r="AQ383" t="str">
        <f>IFERROR(INDEX(PLAYERIDMAP2[PLAYERNAME],MATCH(ROW()-ROW(AQ$1),SECONDBASE,0)),"")</f>
        <v/>
      </c>
      <c r="AR383" t="str">
        <f>IF(PLAYERIDMAP2[[#This Row],[POS]]="3B",MAX(AR$1:AR382)+1,"")</f>
        <v/>
      </c>
      <c r="AS383" t="str">
        <f>IFERROR(INDEX(PLAYERIDMAP2[PLAYERNAME],MATCH(ROW()-ROW(AS$1),THIRDBASE,0)),"")</f>
        <v/>
      </c>
      <c r="AT383" t="str">
        <f>IF(PLAYERIDMAP2[[#This Row],[POS]]="SS",MAX(AT$1:AT382)+1,"")</f>
        <v/>
      </c>
      <c r="AU383" t="str">
        <f>IFERROR(INDEX(PLAYERIDMAP2[PLAYERNAME],MATCH(ROW()-ROW(AU$1),SHORTSTOP,0)),"")</f>
        <v/>
      </c>
      <c r="AV383" t="str">
        <f>IF(PLAYERIDMAP2[[#This Row],[POS]]="OF",MAX(AV$1:AV382)+1,"")</f>
        <v/>
      </c>
      <c r="AW383" t="str">
        <f>IFERROR(INDEX(PLAYERIDMAP2[PLAYERNAME],MATCH(ROW()-ROW(AW$1),OUTFIELD,0)),"")</f>
        <v/>
      </c>
      <c r="AX383" t="str">
        <f>IF(PLAYERIDMAP2[[#This Row],[POS]]&lt;&gt;"P",MAX(AX$1:AX382)+1,"")</f>
        <v/>
      </c>
      <c r="AY383" t="str">
        <f>IFERROR(INDEX(PLAYERIDMAP2[PLAYERNAME],MATCH(ROW()-ROW(AY$1),HITTERS,0)),"")</f>
        <v>Paul Janish</v>
      </c>
      <c r="AZ383">
        <f>IF(PLAYERIDMAP2[[#This Row],[POS]]="P",MAX(AZ$1:AZ382)+1,"")</f>
        <v>182</v>
      </c>
      <c r="BA383" t="str">
        <f>IFERROR(INDEX(PLAYERIDMAP2[PLAYERNAME],MATCH(ROW()-ROW(BA$1),PITCHERS,0)),"")</f>
        <v>John Lackey</v>
      </c>
    </row>
    <row r="384" spans="1:53" x14ac:dyDescent="0.25">
      <c r="A384" t="s">
        <v>18272</v>
      </c>
      <c r="B384" t="s">
        <v>10562</v>
      </c>
      <c r="C384" s="1">
        <v>33385</v>
      </c>
      <c r="D384" t="s">
        <v>18273</v>
      </c>
      <c r="E384" t="s">
        <v>18274</v>
      </c>
      <c r="F384" t="s">
        <v>11151</v>
      </c>
      <c r="G384" t="s">
        <v>16838</v>
      </c>
      <c r="H384" t="s">
        <v>10988</v>
      </c>
      <c r="I384" t="s">
        <v>18275</v>
      </c>
      <c r="J384" t="s">
        <v>10562</v>
      </c>
      <c r="AA384" t="s">
        <v>5703</v>
      </c>
      <c r="AB384" t="s">
        <v>5703</v>
      </c>
      <c r="AD384" t="s">
        <v>18276</v>
      </c>
      <c r="AL384" t="str">
        <f>IF(PLAYERIDMAP2[[#This Row],[POS]]="C",MAX(AL$1:AL383)+1,"")</f>
        <v/>
      </c>
      <c r="AM384" t="str">
        <f>IFERROR(INDEX(PLAYERIDMAP2[PLAYERNAME],MATCH(ROW()-ROW(AM$1),CATCHERS,0)),"")</f>
        <v/>
      </c>
      <c r="AN384" t="str">
        <f>IF(PLAYERIDMAP2[[#This Row],[POS]]="1B",MAX(AN$1:AN383)+1,"")</f>
        <v/>
      </c>
      <c r="AO384" t="str">
        <f>IFERROR(INDEX(PLAYERIDMAP2[PLAYERNAME],MATCH(ROW()-ROW(AO$1),FIRSTBASE,0)),"")</f>
        <v/>
      </c>
      <c r="AP384" t="str">
        <f>IF(PLAYERIDMAP2[[#This Row],[POS]]="2B",MAX(AP$1:AP383)+1,"")</f>
        <v/>
      </c>
      <c r="AQ384" t="str">
        <f>IFERROR(INDEX(PLAYERIDMAP2[PLAYERNAME],MATCH(ROW()-ROW(AQ$1),SECONDBASE,0)),"")</f>
        <v/>
      </c>
      <c r="AR384" t="str">
        <f>IF(PLAYERIDMAP2[[#This Row],[POS]]="3B",MAX(AR$1:AR383)+1,"")</f>
        <v/>
      </c>
      <c r="AS384" t="str">
        <f>IFERROR(INDEX(PLAYERIDMAP2[PLAYERNAME],MATCH(ROW()-ROW(AS$1),THIRDBASE,0)),"")</f>
        <v/>
      </c>
      <c r="AT384" t="str">
        <f>IF(PLAYERIDMAP2[[#This Row],[POS]]="SS",MAX(AT$1:AT383)+1,"")</f>
        <v/>
      </c>
      <c r="AU384" t="str">
        <f>IFERROR(INDEX(PLAYERIDMAP2[PLAYERNAME],MATCH(ROW()-ROW(AU$1),SHORTSTOP,0)),"")</f>
        <v/>
      </c>
      <c r="AV384" t="str">
        <f>IF(PLAYERIDMAP2[[#This Row],[POS]]="OF",MAX(AV$1:AV383)+1,"")</f>
        <v/>
      </c>
      <c r="AW384" t="str">
        <f>IFERROR(INDEX(PLAYERIDMAP2[PLAYERNAME],MATCH(ROW()-ROW(AW$1),OUTFIELD,0)),"")</f>
        <v/>
      </c>
      <c r="AX384" t="str">
        <f>IF(PLAYERIDMAP2[[#This Row],[POS]]&lt;&gt;"P",MAX(AX$1:AX383)+1,"")</f>
        <v/>
      </c>
      <c r="AY384" t="str">
        <f>IFERROR(INDEX(PLAYERIDMAP2[PLAYERNAME],MATCH(ROW()-ROW(AY$1),HITTERS,0)),"")</f>
        <v>John Jaso</v>
      </c>
      <c r="AZ384">
        <f>IF(PLAYERIDMAP2[[#This Row],[POS]]="P",MAX(AZ$1:AZ383)+1,"")</f>
        <v>183</v>
      </c>
      <c r="BA384" t="str">
        <f>IFERROR(INDEX(PLAYERIDMAP2[PLAYERNAME],MATCH(ROW()-ROW(BA$1),PITCHERS,0)),"")</f>
        <v>Aaron Laffey</v>
      </c>
    </row>
    <row r="385" spans="1:53" x14ac:dyDescent="0.25">
      <c r="A385" t="s">
        <v>12203</v>
      </c>
      <c r="B385" t="s">
        <v>4216</v>
      </c>
      <c r="C385" s="1">
        <v>27079</v>
      </c>
      <c r="D385" t="s">
        <v>17930</v>
      </c>
      <c r="E385" t="s">
        <v>18274</v>
      </c>
      <c r="F385" t="s">
        <v>11057</v>
      </c>
      <c r="G385" t="s">
        <v>14693</v>
      </c>
      <c r="H385" t="s">
        <v>11097</v>
      </c>
      <c r="I385" t="s">
        <v>20275</v>
      </c>
      <c r="J385" t="s">
        <v>4216</v>
      </c>
      <c r="K385">
        <v>501726</v>
      </c>
      <c r="L385" t="s">
        <v>4216</v>
      </c>
      <c r="M385">
        <v>1207704</v>
      </c>
      <c r="N385" t="s">
        <v>4216</v>
      </c>
      <c r="O385" t="s">
        <v>12204</v>
      </c>
      <c r="P385" t="s">
        <v>12205</v>
      </c>
      <c r="Q385">
        <v>9195</v>
      </c>
      <c r="R385" t="s">
        <v>4216</v>
      </c>
      <c r="V385" t="s">
        <v>12206</v>
      </c>
      <c r="W385">
        <v>50972</v>
      </c>
      <c r="X385">
        <v>9195</v>
      </c>
      <c r="Y385" t="s">
        <v>4216</v>
      </c>
      <c r="Z385" t="s">
        <v>16469</v>
      </c>
      <c r="AA385" t="s">
        <v>5703</v>
      </c>
      <c r="AB385" t="s">
        <v>5703</v>
      </c>
      <c r="AD385" t="s">
        <v>16469</v>
      </c>
      <c r="AL385" t="str">
        <f>IF(PLAYERIDMAP2[[#This Row],[POS]]="C",MAX(AL$1:AL384)+1,"")</f>
        <v/>
      </c>
      <c r="AM385" t="str">
        <f>IFERROR(INDEX(PLAYERIDMAP2[PLAYERNAME],MATCH(ROW()-ROW(AM$1),CATCHERS,0)),"")</f>
        <v/>
      </c>
      <c r="AN385" t="str">
        <f>IF(PLAYERIDMAP2[[#This Row],[POS]]="1B",MAX(AN$1:AN384)+1,"")</f>
        <v/>
      </c>
      <c r="AO385" t="str">
        <f>IFERROR(INDEX(PLAYERIDMAP2[PLAYERNAME],MATCH(ROW()-ROW(AO$1),FIRSTBASE,0)),"")</f>
        <v/>
      </c>
      <c r="AP385" t="str">
        <f>IF(PLAYERIDMAP2[[#This Row],[POS]]="2B",MAX(AP$1:AP384)+1,"")</f>
        <v/>
      </c>
      <c r="AQ385" t="str">
        <f>IFERROR(INDEX(PLAYERIDMAP2[PLAYERNAME],MATCH(ROW()-ROW(AQ$1),SECONDBASE,0)),"")</f>
        <v/>
      </c>
      <c r="AR385" t="str">
        <f>IF(PLAYERIDMAP2[[#This Row],[POS]]="3B",MAX(AR$1:AR384)+1,"")</f>
        <v/>
      </c>
      <c r="AS385" t="str">
        <f>IFERROR(INDEX(PLAYERIDMAP2[PLAYERNAME],MATCH(ROW()-ROW(AS$1),THIRDBASE,0)),"")</f>
        <v/>
      </c>
      <c r="AT385">
        <f>IF(PLAYERIDMAP2[[#This Row],[POS]]="SS",MAX(AT$1:AT384)+1,"")</f>
        <v>27</v>
      </c>
      <c r="AU385" t="str">
        <f>IFERROR(INDEX(PLAYERIDMAP2[PLAYERNAME],MATCH(ROW()-ROW(AU$1),SHORTSTOP,0)),"")</f>
        <v/>
      </c>
      <c r="AV385" t="str">
        <f>IF(PLAYERIDMAP2[[#This Row],[POS]]="OF",MAX(AV$1:AV384)+1,"")</f>
        <v/>
      </c>
      <c r="AW385" t="str">
        <f>IFERROR(INDEX(PLAYERIDMAP2[PLAYERNAME],MATCH(ROW()-ROW(AW$1),OUTFIELD,0)),"")</f>
        <v/>
      </c>
      <c r="AX385">
        <f>IF(PLAYERIDMAP2[[#This Row],[POS]]&lt;&gt;"P",MAX(AX$1:AX384)+1,"")</f>
        <v>201</v>
      </c>
      <c r="AY385" t="str">
        <f>IFERROR(INDEX(PLAYERIDMAP2[PLAYERNAME],MATCH(ROW()-ROW(AY$1),HITTERS,0)),"")</f>
        <v>Jon Jay</v>
      </c>
      <c r="AZ385" t="str">
        <f>IF(PLAYERIDMAP2[[#This Row],[POS]]="P",MAX(AZ$1:AZ384)+1,"")</f>
        <v/>
      </c>
      <c r="BA385" t="str">
        <f>IFERROR(INDEX(PLAYERIDMAP2[PLAYERNAME],MATCH(ROW()-ROW(BA$1),PITCHERS,0)),"")</f>
        <v>John Lamb</v>
      </c>
    </row>
    <row r="386" spans="1:53" x14ac:dyDescent="0.25">
      <c r="A386" t="s">
        <v>12207</v>
      </c>
      <c r="B386" t="s">
        <v>5104</v>
      </c>
      <c r="C386" s="1">
        <v>28552</v>
      </c>
      <c r="D386" t="s">
        <v>16955</v>
      </c>
      <c r="E386" t="s">
        <v>18274</v>
      </c>
      <c r="F386" t="s">
        <v>11016</v>
      </c>
      <c r="G386" t="s">
        <v>11016</v>
      </c>
      <c r="H386" t="s">
        <v>10998</v>
      </c>
      <c r="I386" t="s">
        <v>19997</v>
      </c>
      <c r="K386">
        <v>429841</v>
      </c>
      <c r="L386" t="s">
        <v>5104</v>
      </c>
      <c r="M386">
        <v>293119</v>
      </c>
      <c r="N386" t="s">
        <v>5104</v>
      </c>
      <c r="O386" t="s">
        <v>12208</v>
      </c>
      <c r="P386" t="s">
        <v>12207</v>
      </c>
      <c r="Q386">
        <v>7184</v>
      </c>
      <c r="R386" t="s">
        <v>5104</v>
      </c>
      <c r="S386">
        <v>5595</v>
      </c>
      <c r="T386" t="s">
        <v>5104</v>
      </c>
      <c r="V386" t="s">
        <v>12209</v>
      </c>
      <c r="W386">
        <v>34729</v>
      </c>
      <c r="X386">
        <v>7184</v>
      </c>
      <c r="Y386" t="s">
        <v>5104</v>
      </c>
      <c r="Z386" t="s">
        <v>16470</v>
      </c>
      <c r="AA386" t="s">
        <v>5703</v>
      </c>
      <c r="AB386" t="s">
        <v>5703</v>
      </c>
      <c r="AD386" t="s">
        <v>16470</v>
      </c>
      <c r="AL386" t="str">
        <f>IF(PLAYERIDMAP2[[#This Row],[POS]]="C",MAX(AL$1:AL385)+1,"")</f>
        <v/>
      </c>
      <c r="AM386" t="str">
        <f>IFERROR(INDEX(PLAYERIDMAP2[PLAYERNAME],MATCH(ROW()-ROW(AM$1),CATCHERS,0)),"")</f>
        <v/>
      </c>
      <c r="AN386" t="str">
        <f>IF(PLAYERIDMAP2[[#This Row],[POS]]="1B",MAX(AN$1:AN385)+1,"")</f>
        <v/>
      </c>
      <c r="AO386" t="str">
        <f>IFERROR(INDEX(PLAYERIDMAP2[PLAYERNAME],MATCH(ROW()-ROW(AO$1),FIRSTBASE,0)),"")</f>
        <v/>
      </c>
      <c r="AP386" t="str">
        <f>IF(PLAYERIDMAP2[[#This Row],[POS]]="2B",MAX(AP$1:AP385)+1,"")</f>
        <v/>
      </c>
      <c r="AQ386" t="str">
        <f>IFERROR(INDEX(PLAYERIDMAP2[PLAYERNAME],MATCH(ROW()-ROW(AQ$1),SECONDBASE,0)),"")</f>
        <v/>
      </c>
      <c r="AR386" t="str">
        <f>IF(PLAYERIDMAP2[[#This Row],[POS]]="3B",MAX(AR$1:AR385)+1,"")</f>
        <v/>
      </c>
      <c r="AS386" t="str">
        <f>IFERROR(INDEX(PLAYERIDMAP2[PLAYERNAME],MATCH(ROW()-ROW(AS$1),THIRDBASE,0)),"")</f>
        <v/>
      </c>
      <c r="AT386" t="str">
        <f>IF(PLAYERIDMAP2[[#This Row],[POS]]="SS",MAX(AT$1:AT385)+1,"")</f>
        <v/>
      </c>
      <c r="AU386" t="str">
        <f>IFERROR(INDEX(PLAYERIDMAP2[PLAYERNAME],MATCH(ROW()-ROW(AU$1),SHORTSTOP,0)),"")</f>
        <v/>
      </c>
      <c r="AV386">
        <f>IF(PLAYERIDMAP2[[#This Row],[POS]]="OF",MAX(AV$1:AV385)+1,"")</f>
        <v>84</v>
      </c>
      <c r="AW386" t="str">
        <f>IFERROR(INDEX(PLAYERIDMAP2[PLAYERNAME],MATCH(ROW()-ROW(AW$1),OUTFIELD,0)),"")</f>
        <v/>
      </c>
      <c r="AX386">
        <f>IF(PLAYERIDMAP2[[#This Row],[POS]]&lt;&gt;"P",MAX(AX$1:AX385)+1,"")</f>
        <v>202</v>
      </c>
      <c r="AY386" t="str">
        <f>IFERROR(INDEX(PLAYERIDMAP2[PLAYERNAME],MATCH(ROW()-ROW(AY$1),HITTERS,0)),"")</f>
        <v>Desmond Jennings</v>
      </c>
      <c r="AZ386" t="str">
        <f>IF(PLAYERIDMAP2[[#This Row],[POS]]="P",MAX(AZ$1:AZ385)+1,"")</f>
        <v/>
      </c>
      <c r="BA386" t="str">
        <f>IFERROR(INDEX(PLAYERIDMAP2[PLAYERNAME],MATCH(ROW()-ROW(BA$1),PITCHERS,0)),"")</f>
        <v>John Lannan</v>
      </c>
    </row>
    <row r="387" spans="1:53" x14ac:dyDescent="0.25">
      <c r="A387" t="s">
        <v>12210</v>
      </c>
      <c r="B387" t="s">
        <v>5358</v>
      </c>
      <c r="C387" s="1">
        <v>30051</v>
      </c>
      <c r="D387" t="s">
        <v>16985</v>
      </c>
      <c r="E387" t="s">
        <v>18430</v>
      </c>
      <c r="F387" t="s">
        <v>10987</v>
      </c>
      <c r="G387" t="s">
        <v>14693</v>
      </c>
      <c r="H387" t="s">
        <v>10998</v>
      </c>
      <c r="I387" t="s">
        <v>19031</v>
      </c>
      <c r="J387" t="s">
        <v>5358</v>
      </c>
      <c r="K387">
        <v>447736</v>
      </c>
      <c r="L387" t="s">
        <v>5358</v>
      </c>
      <c r="M387">
        <v>1104949</v>
      </c>
      <c r="N387" t="s">
        <v>5358</v>
      </c>
      <c r="O387" t="s">
        <v>12211</v>
      </c>
      <c r="P387" t="s">
        <v>12210</v>
      </c>
      <c r="Q387">
        <v>8323</v>
      </c>
      <c r="R387" t="s">
        <v>5358</v>
      </c>
      <c r="S387">
        <v>29209</v>
      </c>
      <c r="T387" t="s">
        <v>5358</v>
      </c>
      <c r="V387" t="s">
        <v>12212</v>
      </c>
      <c r="W387">
        <v>45408</v>
      </c>
      <c r="X387">
        <v>8323</v>
      </c>
      <c r="Y387" t="s">
        <v>5358</v>
      </c>
      <c r="Z387" t="s">
        <v>12213</v>
      </c>
      <c r="AA387" t="s">
        <v>10958</v>
      </c>
      <c r="AB387" t="s">
        <v>10958</v>
      </c>
      <c r="AC387" t="s">
        <v>5358</v>
      </c>
      <c r="AD387" t="s">
        <v>12213</v>
      </c>
      <c r="AL387" t="str">
        <f>IF(PLAYERIDMAP2[[#This Row],[POS]]="C",MAX(AL$1:AL386)+1,"")</f>
        <v/>
      </c>
      <c r="AM387" t="str">
        <f>IFERROR(INDEX(PLAYERIDMAP2[PLAYERNAME],MATCH(ROW()-ROW(AM$1),CATCHERS,0)),"")</f>
        <v/>
      </c>
      <c r="AN387" t="str">
        <f>IF(PLAYERIDMAP2[[#This Row],[POS]]="1B",MAX(AN$1:AN386)+1,"")</f>
        <v/>
      </c>
      <c r="AO387" t="str">
        <f>IFERROR(INDEX(PLAYERIDMAP2[PLAYERNAME],MATCH(ROW()-ROW(AO$1),FIRSTBASE,0)),"")</f>
        <v/>
      </c>
      <c r="AP387" t="str">
        <f>IF(PLAYERIDMAP2[[#This Row],[POS]]="2B",MAX(AP$1:AP386)+1,"")</f>
        <v/>
      </c>
      <c r="AQ387" t="str">
        <f>IFERROR(INDEX(PLAYERIDMAP2[PLAYERNAME],MATCH(ROW()-ROW(AQ$1),SECONDBASE,0)),"")</f>
        <v/>
      </c>
      <c r="AR387" t="str">
        <f>IF(PLAYERIDMAP2[[#This Row],[POS]]="3B",MAX(AR$1:AR386)+1,"")</f>
        <v/>
      </c>
      <c r="AS387" t="str">
        <f>IFERROR(INDEX(PLAYERIDMAP2[PLAYERNAME],MATCH(ROW()-ROW(AS$1),THIRDBASE,0)),"")</f>
        <v/>
      </c>
      <c r="AT387" t="str">
        <f>IF(PLAYERIDMAP2[[#This Row],[POS]]="SS",MAX(AT$1:AT386)+1,"")</f>
        <v/>
      </c>
      <c r="AU387" t="str">
        <f>IFERROR(INDEX(PLAYERIDMAP2[PLAYERNAME],MATCH(ROW()-ROW(AU$1),SHORTSTOP,0)),"")</f>
        <v/>
      </c>
      <c r="AV387">
        <f>IF(PLAYERIDMAP2[[#This Row],[POS]]="OF",MAX(AV$1:AV386)+1,"")</f>
        <v>85</v>
      </c>
      <c r="AW387" t="str">
        <f>IFERROR(INDEX(PLAYERIDMAP2[PLAYERNAME],MATCH(ROW()-ROW(AW$1),OUTFIELD,0)),"")</f>
        <v/>
      </c>
      <c r="AX387">
        <f>IF(PLAYERIDMAP2[[#This Row],[POS]]&lt;&gt;"P",MAX(AX$1:AX386)+1,"")</f>
        <v>203</v>
      </c>
      <c r="AY387" t="str">
        <f>IFERROR(INDEX(PLAYERIDMAP2[PLAYERNAME],MATCH(ROW()-ROW(AY$1),HITTERS,0)),"")</f>
        <v>Derek Jeter</v>
      </c>
      <c r="AZ387" t="str">
        <f>IF(PLAYERIDMAP2[[#This Row],[POS]]="P",MAX(AZ$1:AZ386)+1,"")</f>
        <v/>
      </c>
      <c r="BA387" t="str">
        <f>IFERROR(INDEX(PLAYERIDMAP2[PLAYERNAME],MATCH(ROW()-ROW(BA$1),PITCHERS,0)),"")</f>
        <v>Mat Latos</v>
      </c>
    </row>
    <row r="388" spans="1:53" x14ac:dyDescent="0.25">
      <c r="A388" t="s">
        <v>11913</v>
      </c>
      <c r="B388" t="s">
        <v>5662</v>
      </c>
      <c r="C388" s="1">
        <v>32650</v>
      </c>
      <c r="D388" t="s">
        <v>18429</v>
      </c>
      <c r="E388" t="s">
        <v>18430</v>
      </c>
      <c r="F388" t="s">
        <v>11151</v>
      </c>
      <c r="G388" t="s">
        <v>16838</v>
      </c>
      <c r="H388" t="s">
        <v>10998</v>
      </c>
      <c r="I388" t="s">
        <v>18431</v>
      </c>
      <c r="J388" t="s">
        <v>5662</v>
      </c>
      <c r="K388">
        <v>572816</v>
      </c>
      <c r="L388" t="s">
        <v>5662</v>
      </c>
      <c r="M388">
        <v>2041486</v>
      </c>
      <c r="N388" t="s">
        <v>5662</v>
      </c>
      <c r="O388" t="s">
        <v>11912</v>
      </c>
      <c r="P388" t="s">
        <v>11913</v>
      </c>
      <c r="Q388">
        <v>9438</v>
      </c>
      <c r="R388" t="s">
        <v>5662</v>
      </c>
      <c r="S388">
        <v>31684</v>
      </c>
      <c r="T388" t="s">
        <v>5662</v>
      </c>
      <c r="U388" t="s">
        <v>5662</v>
      </c>
      <c r="V388" t="s">
        <v>11914</v>
      </c>
      <c r="W388">
        <v>66638</v>
      </c>
      <c r="X388">
        <v>9438</v>
      </c>
      <c r="Y388" t="s">
        <v>5662</v>
      </c>
      <c r="Z388" t="s">
        <v>11915</v>
      </c>
      <c r="AA388" t="s">
        <v>10958</v>
      </c>
      <c r="AB388" t="s">
        <v>5703</v>
      </c>
      <c r="AC388" t="s">
        <v>5662</v>
      </c>
      <c r="AD388" t="s">
        <v>11915</v>
      </c>
      <c r="AE388">
        <v>11980</v>
      </c>
      <c r="AF388" t="s">
        <v>5662</v>
      </c>
      <c r="AG388">
        <v>38074</v>
      </c>
      <c r="AH388" t="s">
        <v>5662</v>
      </c>
      <c r="AL388" t="str">
        <f>IF(PLAYERIDMAP2[[#This Row],[POS]]="C",MAX(AL$1:AL387)+1,"")</f>
        <v/>
      </c>
      <c r="AM388" t="str">
        <f>IFERROR(INDEX(PLAYERIDMAP2[PLAYERNAME],MATCH(ROW()-ROW(AM$1),CATCHERS,0)),"")</f>
        <v/>
      </c>
      <c r="AN388" t="str">
        <f>IF(PLAYERIDMAP2[[#This Row],[POS]]="1B",MAX(AN$1:AN387)+1,"")</f>
        <v/>
      </c>
      <c r="AO388" t="str">
        <f>IFERROR(INDEX(PLAYERIDMAP2[PLAYERNAME],MATCH(ROW()-ROW(AO$1),FIRSTBASE,0)),"")</f>
        <v/>
      </c>
      <c r="AP388" t="str">
        <f>IF(PLAYERIDMAP2[[#This Row],[POS]]="2B",MAX(AP$1:AP387)+1,"")</f>
        <v/>
      </c>
      <c r="AQ388" t="str">
        <f>IFERROR(INDEX(PLAYERIDMAP2[PLAYERNAME],MATCH(ROW()-ROW(AQ$1),SECONDBASE,0)),"")</f>
        <v/>
      </c>
      <c r="AR388" t="str">
        <f>IF(PLAYERIDMAP2[[#This Row],[POS]]="3B",MAX(AR$1:AR387)+1,"")</f>
        <v/>
      </c>
      <c r="AS388" t="str">
        <f>IFERROR(INDEX(PLAYERIDMAP2[PLAYERNAME],MATCH(ROW()-ROW(AS$1),THIRDBASE,0)),"")</f>
        <v/>
      </c>
      <c r="AT388" t="str">
        <f>IF(PLAYERIDMAP2[[#This Row],[POS]]="SS",MAX(AT$1:AT387)+1,"")</f>
        <v/>
      </c>
      <c r="AU388" t="str">
        <f>IFERROR(INDEX(PLAYERIDMAP2[PLAYERNAME],MATCH(ROW()-ROW(AU$1),SHORTSTOP,0)),"")</f>
        <v/>
      </c>
      <c r="AV388">
        <f>IF(PLAYERIDMAP2[[#This Row],[POS]]="OF",MAX(AV$1:AV387)+1,"")</f>
        <v>86</v>
      </c>
      <c r="AW388" t="str">
        <f>IFERROR(INDEX(PLAYERIDMAP2[PLAYERNAME],MATCH(ROW()-ROW(AW$1),OUTFIELD,0)),"")</f>
        <v/>
      </c>
      <c r="AX388">
        <f>IF(PLAYERIDMAP2[[#This Row],[POS]]&lt;&gt;"P",MAX(AX$1:AX387)+1,"")</f>
        <v>204</v>
      </c>
      <c r="AY388" t="str">
        <f>IFERROR(INDEX(PLAYERIDMAP2[PLAYERNAME],MATCH(ROW()-ROW(AY$1),HITTERS,0)),"")</f>
        <v>A.J. Jimenez</v>
      </c>
      <c r="AZ388" t="str">
        <f>IF(PLAYERIDMAP2[[#This Row],[POS]]="P",MAX(AZ$1:AZ387)+1,"")</f>
        <v/>
      </c>
      <c r="BA388" t="str">
        <f>IFERROR(INDEX(PLAYERIDMAP2[PLAYERNAME],MATCH(ROW()-ROW(BA$1),PITCHERS,0)),"")</f>
        <v>Brandon League</v>
      </c>
    </row>
    <row r="389" spans="1:53" x14ac:dyDescent="0.25">
      <c r="A389" t="s">
        <v>12214</v>
      </c>
      <c r="B389" t="s">
        <v>9574</v>
      </c>
      <c r="C389" s="1">
        <v>27331</v>
      </c>
      <c r="D389" t="s">
        <v>19792</v>
      </c>
      <c r="E389" t="s">
        <v>19793</v>
      </c>
      <c r="F389" t="s">
        <v>11119</v>
      </c>
      <c r="G389" t="s">
        <v>14693</v>
      </c>
      <c r="H389" t="s">
        <v>10988</v>
      </c>
      <c r="I389" t="s">
        <v>19794</v>
      </c>
      <c r="J389" t="s">
        <v>9574</v>
      </c>
      <c r="K389">
        <v>285079</v>
      </c>
      <c r="L389" t="s">
        <v>9574</v>
      </c>
      <c r="M389">
        <v>174972</v>
      </c>
      <c r="N389" t="s">
        <v>9574</v>
      </c>
      <c r="O389" t="s">
        <v>12215</v>
      </c>
      <c r="P389" t="s">
        <v>12214</v>
      </c>
      <c r="Q389">
        <v>6708</v>
      </c>
      <c r="R389" t="s">
        <v>9574</v>
      </c>
      <c r="S389">
        <v>4695</v>
      </c>
      <c r="T389" t="s">
        <v>9574</v>
      </c>
      <c r="V389" t="s">
        <v>12216</v>
      </c>
      <c r="W389">
        <v>5034</v>
      </c>
      <c r="X389">
        <v>6708</v>
      </c>
      <c r="Y389" t="s">
        <v>9574</v>
      </c>
      <c r="Z389" t="s">
        <v>12217</v>
      </c>
      <c r="AA389" t="s">
        <v>5703</v>
      </c>
      <c r="AB389" t="s">
        <v>5703</v>
      </c>
      <c r="AC389" t="s">
        <v>9574</v>
      </c>
      <c r="AD389" t="s">
        <v>12217</v>
      </c>
      <c r="AE389">
        <v>6669</v>
      </c>
      <c r="AF389" t="s">
        <v>9574</v>
      </c>
      <c r="AG389">
        <v>5914</v>
      </c>
      <c r="AH389" t="s">
        <v>9574</v>
      </c>
      <c r="AL389" t="str">
        <f>IF(PLAYERIDMAP2[[#This Row],[POS]]="C",MAX(AL$1:AL388)+1,"")</f>
        <v/>
      </c>
      <c r="AM389" t="str">
        <f>IFERROR(INDEX(PLAYERIDMAP2[PLAYERNAME],MATCH(ROW()-ROW(AM$1),CATCHERS,0)),"")</f>
        <v/>
      </c>
      <c r="AN389" t="str">
        <f>IF(PLAYERIDMAP2[[#This Row],[POS]]="1B",MAX(AN$1:AN388)+1,"")</f>
        <v/>
      </c>
      <c r="AO389" t="str">
        <f>IFERROR(INDEX(PLAYERIDMAP2[PLAYERNAME],MATCH(ROW()-ROW(AO$1),FIRSTBASE,0)),"")</f>
        <v/>
      </c>
      <c r="AP389" t="str">
        <f>IF(PLAYERIDMAP2[[#This Row],[POS]]="2B",MAX(AP$1:AP388)+1,"")</f>
        <v/>
      </c>
      <c r="AQ389" t="str">
        <f>IFERROR(INDEX(PLAYERIDMAP2[PLAYERNAME],MATCH(ROW()-ROW(AQ$1),SECONDBASE,0)),"")</f>
        <v/>
      </c>
      <c r="AR389" t="str">
        <f>IF(PLAYERIDMAP2[[#This Row],[POS]]="3B",MAX(AR$1:AR388)+1,"")</f>
        <v/>
      </c>
      <c r="AS389" t="str">
        <f>IFERROR(INDEX(PLAYERIDMAP2[PLAYERNAME],MATCH(ROW()-ROW(AS$1),THIRDBASE,0)),"")</f>
        <v/>
      </c>
      <c r="AT389" t="str">
        <f>IF(PLAYERIDMAP2[[#This Row],[POS]]="SS",MAX(AT$1:AT388)+1,"")</f>
        <v/>
      </c>
      <c r="AU389" t="str">
        <f>IFERROR(INDEX(PLAYERIDMAP2[PLAYERNAME],MATCH(ROW()-ROW(AU$1),SHORTSTOP,0)),"")</f>
        <v/>
      </c>
      <c r="AV389" t="str">
        <f>IF(PLAYERIDMAP2[[#This Row],[POS]]="OF",MAX(AV$1:AV388)+1,"")</f>
        <v/>
      </c>
      <c r="AW389" t="str">
        <f>IFERROR(INDEX(PLAYERIDMAP2[PLAYERNAME],MATCH(ROW()-ROW(AW$1),OUTFIELD,0)),"")</f>
        <v/>
      </c>
      <c r="AX389" t="str">
        <f>IF(PLAYERIDMAP2[[#This Row],[POS]]&lt;&gt;"P",MAX(AX$1:AX388)+1,"")</f>
        <v/>
      </c>
      <c r="AY389" t="str">
        <f>IFERROR(INDEX(PLAYERIDMAP2[PLAYERNAME],MATCH(ROW()-ROW(AY$1),HITTERS,0)),"")</f>
        <v>Luis Jimenez</v>
      </c>
      <c r="AZ389">
        <f>IF(PLAYERIDMAP2[[#This Row],[POS]]="P",MAX(AZ$1:AZ388)+1,"")</f>
        <v>184</v>
      </c>
      <c r="BA389" t="str">
        <f>IFERROR(INDEX(PLAYERIDMAP2[PLAYERNAME],MATCH(ROW()-ROW(BA$1),PITCHERS,0)),"")</f>
        <v>Mike Leake</v>
      </c>
    </row>
    <row r="390" spans="1:53" x14ac:dyDescent="0.25">
      <c r="A390" t="s">
        <v>12218</v>
      </c>
      <c r="B390" t="s">
        <v>10692</v>
      </c>
      <c r="C390" s="1">
        <v>30989</v>
      </c>
      <c r="D390" t="s">
        <v>16854</v>
      </c>
      <c r="E390" t="s">
        <v>18654</v>
      </c>
      <c r="F390" t="s">
        <v>11027</v>
      </c>
      <c r="G390" t="s">
        <v>16838</v>
      </c>
      <c r="H390" t="s">
        <v>10988</v>
      </c>
      <c r="I390" t="s">
        <v>18655</v>
      </c>
      <c r="K390">
        <v>505447</v>
      </c>
      <c r="L390" t="s">
        <v>10692</v>
      </c>
      <c r="M390">
        <v>1794766</v>
      </c>
      <c r="N390" t="s">
        <v>10692</v>
      </c>
      <c r="O390" t="s">
        <v>12219</v>
      </c>
      <c r="P390" t="s">
        <v>12218</v>
      </c>
      <c r="Q390">
        <v>8979</v>
      </c>
      <c r="R390" t="s">
        <v>10692</v>
      </c>
      <c r="V390" t="s">
        <v>12220</v>
      </c>
      <c r="W390">
        <v>51169</v>
      </c>
      <c r="Z390" t="s">
        <v>16471</v>
      </c>
      <c r="AA390" t="s">
        <v>5703</v>
      </c>
      <c r="AB390" t="s">
        <v>5703</v>
      </c>
      <c r="AD390" t="s">
        <v>16471</v>
      </c>
      <c r="AL390" t="str">
        <f>IF(PLAYERIDMAP2[[#This Row],[POS]]="C",MAX(AL$1:AL389)+1,"")</f>
        <v/>
      </c>
      <c r="AM390" t="str">
        <f>IFERROR(INDEX(PLAYERIDMAP2[PLAYERNAME],MATCH(ROW()-ROW(AM$1),CATCHERS,0)),"")</f>
        <v/>
      </c>
      <c r="AN390" t="str">
        <f>IF(PLAYERIDMAP2[[#This Row],[POS]]="1B",MAX(AN$1:AN389)+1,"")</f>
        <v/>
      </c>
      <c r="AO390" t="str">
        <f>IFERROR(INDEX(PLAYERIDMAP2[PLAYERNAME],MATCH(ROW()-ROW(AO$1),FIRSTBASE,0)),"")</f>
        <v/>
      </c>
      <c r="AP390" t="str">
        <f>IF(PLAYERIDMAP2[[#This Row],[POS]]="2B",MAX(AP$1:AP389)+1,"")</f>
        <v/>
      </c>
      <c r="AQ390" t="str">
        <f>IFERROR(INDEX(PLAYERIDMAP2[PLAYERNAME],MATCH(ROW()-ROW(AQ$1),SECONDBASE,0)),"")</f>
        <v/>
      </c>
      <c r="AR390" t="str">
        <f>IF(PLAYERIDMAP2[[#This Row],[POS]]="3B",MAX(AR$1:AR389)+1,"")</f>
        <v/>
      </c>
      <c r="AS390" t="str">
        <f>IFERROR(INDEX(PLAYERIDMAP2[PLAYERNAME],MATCH(ROW()-ROW(AS$1),THIRDBASE,0)),"")</f>
        <v/>
      </c>
      <c r="AT390" t="str">
        <f>IF(PLAYERIDMAP2[[#This Row],[POS]]="SS",MAX(AT$1:AT389)+1,"")</f>
        <v/>
      </c>
      <c r="AU390" t="str">
        <f>IFERROR(INDEX(PLAYERIDMAP2[PLAYERNAME],MATCH(ROW()-ROW(AU$1),SHORTSTOP,0)),"")</f>
        <v/>
      </c>
      <c r="AV390" t="str">
        <f>IF(PLAYERIDMAP2[[#This Row],[POS]]="OF",MAX(AV$1:AV389)+1,"")</f>
        <v/>
      </c>
      <c r="AW390" t="str">
        <f>IFERROR(INDEX(PLAYERIDMAP2[PLAYERNAME],MATCH(ROW()-ROW(AW$1),OUTFIELD,0)),"")</f>
        <v/>
      </c>
      <c r="AX390" t="str">
        <f>IF(PLAYERIDMAP2[[#This Row],[POS]]&lt;&gt;"P",MAX(AX$1:AX389)+1,"")</f>
        <v/>
      </c>
      <c r="AY390" t="str">
        <f>IFERROR(INDEX(PLAYERIDMAP2[PLAYERNAME],MATCH(ROW()-ROW(AY$1),HITTERS,0)),"")</f>
        <v>Chris Johnson</v>
      </c>
      <c r="AZ390">
        <f>IF(PLAYERIDMAP2[[#This Row],[POS]]="P",MAX(AZ$1:AZ389)+1,"")</f>
        <v>185</v>
      </c>
      <c r="BA390" t="str">
        <f>IFERROR(INDEX(PLAYERIDMAP2[PLAYERNAME],MATCH(ROW()-ROW(BA$1),PITCHERS,0)),"")</f>
        <v>Wade LeBlanc</v>
      </c>
    </row>
    <row r="391" spans="1:53" x14ac:dyDescent="0.25">
      <c r="A391" t="s">
        <v>17283</v>
      </c>
      <c r="B391" t="s">
        <v>10922</v>
      </c>
      <c r="C391" s="1">
        <v>31798</v>
      </c>
      <c r="D391" t="s">
        <v>17006</v>
      </c>
      <c r="E391" t="s">
        <v>17284</v>
      </c>
      <c r="F391" t="s">
        <v>11126</v>
      </c>
      <c r="G391" t="s">
        <v>14693</v>
      </c>
      <c r="H391" t="s">
        <v>10988</v>
      </c>
      <c r="I391" t="s">
        <v>17285</v>
      </c>
      <c r="J391" t="s">
        <v>10922</v>
      </c>
      <c r="K391">
        <v>518617</v>
      </c>
      <c r="L391" t="s">
        <v>10922</v>
      </c>
      <c r="M391">
        <v>1915025</v>
      </c>
      <c r="N391" t="s">
        <v>10922</v>
      </c>
      <c r="O391" t="s">
        <v>17286</v>
      </c>
      <c r="P391" t="s">
        <v>17283</v>
      </c>
      <c r="Q391">
        <v>9179</v>
      </c>
      <c r="R391" t="s">
        <v>10922</v>
      </c>
      <c r="S391">
        <v>32178</v>
      </c>
      <c r="T391" t="s">
        <v>10922</v>
      </c>
      <c r="V391" t="s">
        <v>17287</v>
      </c>
      <c r="W391">
        <v>55842</v>
      </c>
      <c r="X391">
        <v>9179</v>
      </c>
      <c r="Y391" t="s">
        <v>10922</v>
      </c>
      <c r="Z391" t="s">
        <v>17288</v>
      </c>
      <c r="AA391" t="s">
        <v>10958</v>
      </c>
      <c r="AB391" t="s">
        <v>10958</v>
      </c>
      <c r="AD391" t="s">
        <v>17288</v>
      </c>
      <c r="AF391" t="s">
        <v>10922</v>
      </c>
      <c r="AG391">
        <v>17094</v>
      </c>
      <c r="AH391" t="s">
        <v>10922</v>
      </c>
      <c r="AL391" t="str">
        <f>IF(PLAYERIDMAP2[[#This Row],[POS]]="C",MAX(AL$1:AL390)+1,"")</f>
        <v/>
      </c>
      <c r="AM391" t="str">
        <f>IFERROR(INDEX(PLAYERIDMAP2[PLAYERNAME],MATCH(ROW()-ROW(AM$1),CATCHERS,0)),"")</f>
        <v/>
      </c>
      <c r="AN391" t="str">
        <f>IF(PLAYERIDMAP2[[#This Row],[POS]]="1B",MAX(AN$1:AN390)+1,"")</f>
        <v/>
      </c>
      <c r="AO391" t="str">
        <f>IFERROR(INDEX(PLAYERIDMAP2[PLAYERNAME],MATCH(ROW()-ROW(AO$1),FIRSTBASE,0)),"")</f>
        <v/>
      </c>
      <c r="AP391" t="str">
        <f>IF(PLAYERIDMAP2[[#This Row],[POS]]="2B",MAX(AP$1:AP390)+1,"")</f>
        <v/>
      </c>
      <c r="AQ391" t="str">
        <f>IFERROR(INDEX(PLAYERIDMAP2[PLAYERNAME],MATCH(ROW()-ROW(AQ$1),SECONDBASE,0)),"")</f>
        <v/>
      </c>
      <c r="AR391" t="str">
        <f>IF(PLAYERIDMAP2[[#This Row],[POS]]="3B",MAX(AR$1:AR390)+1,"")</f>
        <v/>
      </c>
      <c r="AS391" t="str">
        <f>IFERROR(INDEX(PLAYERIDMAP2[PLAYERNAME],MATCH(ROW()-ROW(AS$1),THIRDBASE,0)),"")</f>
        <v/>
      </c>
      <c r="AT391" t="str">
        <f>IF(PLAYERIDMAP2[[#This Row],[POS]]="SS",MAX(AT$1:AT390)+1,"")</f>
        <v/>
      </c>
      <c r="AU391" t="str">
        <f>IFERROR(INDEX(PLAYERIDMAP2[PLAYERNAME],MATCH(ROW()-ROW(AU$1),SHORTSTOP,0)),"")</f>
        <v/>
      </c>
      <c r="AV391" t="str">
        <f>IF(PLAYERIDMAP2[[#This Row],[POS]]="OF",MAX(AV$1:AV390)+1,"")</f>
        <v/>
      </c>
      <c r="AW391" t="str">
        <f>IFERROR(INDEX(PLAYERIDMAP2[PLAYERNAME],MATCH(ROW()-ROW(AW$1),OUTFIELD,0)),"")</f>
        <v/>
      </c>
      <c r="AX391" t="str">
        <f>IF(PLAYERIDMAP2[[#This Row],[POS]]&lt;&gt;"P",MAX(AX$1:AX390)+1,"")</f>
        <v/>
      </c>
      <c r="AY391" t="str">
        <f>IFERROR(INDEX(PLAYERIDMAP2[PLAYERNAME],MATCH(ROW()-ROW(AY$1),HITTERS,0)),"")</f>
        <v>Dan Johnson</v>
      </c>
      <c r="AZ391">
        <f>IF(PLAYERIDMAP2[[#This Row],[POS]]="P",MAX(AZ$1:AZ390)+1,"")</f>
        <v>186</v>
      </c>
      <c r="BA391" t="str">
        <f>IFERROR(INDEX(PLAYERIDMAP2[PLAYERNAME],MATCH(ROW()-ROW(BA$1),PITCHERS,0)),"")</f>
        <v>Sam LeCure</v>
      </c>
    </row>
    <row r="392" spans="1:53" x14ac:dyDescent="0.25">
      <c r="A392" t="s">
        <v>12221</v>
      </c>
      <c r="B392" t="s">
        <v>5412</v>
      </c>
      <c r="C392" s="1">
        <v>32707</v>
      </c>
      <c r="D392" t="s">
        <v>19284</v>
      </c>
      <c r="E392" t="s">
        <v>19419</v>
      </c>
      <c r="F392" t="s">
        <v>11082</v>
      </c>
      <c r="G392" t="s">
        <v>16838</v>
      </c>
      <c r="H392" t="s">
        <v>5706</v>
      </c>
      <c r="I392" t="s">
        <v>19420</v>
      </c>
      <c r="J392" t="s">
        <v>5412</v>
      </c>
      <c r="K392">
        <v>518618</v>
      </c>
      <c r="L392" t="s">
        <v>5412</v>
      </c>
      <c r="M392">
        <v>2042435</v>
      </c>
      <c r="N392" t="s">
        <v>5412</v>
      </c>
      <c r="O392" t="s">
        <v>12222</v>
      </c>
      <c r="P392" t="s">
        <v>12221</v>
      </c>
      <c r="Q392">
        <v>9391</v>
      </c>
      <c r="R392" t="s">
        <v>5412</v>
      </c>
      <c r="S392">
        <v>31784</v>
      </c>
      <c r="T392" t="s">
        <v>5412</v>
      </c>
      <c r="V392" t="s">
        <v>12223</v>
      </c>
      <c r="W392">
        <v>65867</v>
      </c>
      <c r="X392">
        <v>9391</v>
      </c>
      <c r="Y392" t="s">
        <v>5412</v>
      </c>
      <c r="Z392" t="s">
        <v>12224</v>
      </c>
      <c r="AA392" t="s">
        <v>10958</v>
      </c>
      <c r="AB392" t="s">
        <v>5703</v>
      </c>
      <c r="AC392" t="s">
        <v>5412</v>
      </c>
      <c r="AD392" t="s">
        <v>12224</v>
      </c>
      <c r="AE392">
        <v>9894</v>
      </c>
      <c r="AF392" t="s">
        <v>5412</v>
      </c>
      <c r="AG392">
        <v>21876</v>
      </c>
      <c r="AH392" t="s">
        <v>5412</v>
      </c>
      <c r="AL392" t="str">
        <f>IF(PLAYERIDMAP2[[#This Row],[POS]]="C",MAX(AL$1:AL391)+1,"")</f>
        <v/>
      </c>
      <c r="AM392" t="str">
        <f>IFERROR(INDEX(PLAYERIDMAP2[PLAYERNAME],MATCH(ROW()-ROW(AM$1),CATCHERS,0)),"")</f>
        <v/>
      </c>
      <c r="AN392" t="str">
        <f>IF(PLAYERIDMAP2[[#This Row],[POS]]="1B",MAX(AN$1:AN391)+1,"")</f>
        <v/>
      </c>
      <c r="AO392" t="str">
        <f>IFERROR(INDEX(PLAYERIDMAP2[PLAYERNAME],MATCH(ROW()-ROW(AO$1),FIRSTBASE,0)),"")</f>
        <v/>
      </c>
      <c r="AP392">
        <f>IF(PLAYERIDMAP2[[#This Row],[POS]]="2B",MAX(AP$1:AP391)+1,"")</f>
        <v>23</v>
      </c>
      <c r="AQ392" t="str">
        <f>IFERROR(INDEX(PLAYERIDMAP2[PLAYERNAME],MATCH(ROW()-ROW(AQ$1),SECONDBASE,0)),"")</f>
        <v/>
      </c>
      <c r="AR392" t="str">
        <f>IF(PLAYERIDMAP2[[#This Row],[POS]]="3B",MAX(AR$1:AR391)+1,"")</f>
        <v/>
      </c>
      <c r="AS392" t="str">
        <f>IFERROR(INDEX(PLAYERIDMAP2[PLAYERNAME],MATCH(ROW()-ROW(AS$1),THIRDBASE,0)),"")</f>
        <v/>
      </c>
      <c r="AT392" t="str">
        <f>IF(PLAYERIDMAP2[[#This Row],[POS]]="SS",MAX(AT$1:AT391)+1,"")</f>
        <v/>
      </c>
      <c r="AU392" t="str">
        <f>IFERROR(INDEX(PLAYERIDMAP2[PLAYERNAME],MATCH(ROW()-ROW(AU$1),SHORTSTOP,0)),"")</f>
        <v/>
      </c>
      <c r="AV392" t="str">
        <f>IF(PLAYERIDMAP2[[#This Row],[POS]]="OF",MAX(AV$1:AV391)+1,"")</f>
        <v/>
      </c>
      <c r="AW392" t="str">
        <f>IFERROR(INDEX(PLAYERIDMAP2[PLAYERNAME],MATCH(ROW()-ROW(AW$1),OUTFIELD,0)),"")</f>
        <v/>
      </c>
      <c r="AX392">
        <f>IF(PLAYERIDMAP2[[#This Row],[POS]]&lt;&gt;"P",MAX(AX$1:AX391)+1,"")</f>
        <v>205</v>
      </c>
      <c r="AY392" t="str">
        <f>IFERROR(INDEX(PLAYERIDMAP2[PLAYERNAME],MATCH(ROW()-ROW(AY$1),HITTERS,0)),"")</f>
        <v>Elliot Johnson</v>
      </c>
      <c r="AZ392" t="str">
        <f>IF(PLAYERIDMAP2[[#This Row],[POS]]="P",MAX(AZ$1:AZ391)+1,"")</f>
        <v/>
      </c>
      <c r="BA392" t="str">
        <f>IFERROR(INDEX(PLAYERIDMAP2[PLAYERNAME],MATCH(ROW()-ROW(BA$1),PITCHERS,0)),"")</f>
        <v>Cliff Lee</v>
      </c>
    </row>
    <row r="393" spans="1:53" x14ac:dyDescent="0.25">
      <c r="A393" t="s">
        <v>12225</v>
      </c>
      <c r="B393" t="s">
        <v>9460</v>
      </c>
      <c r="C393" s="1">
        <v>30516</v>
      </c>
      <c r="D393" t="s">
        <v>18137</v>
      </c>
      <c r="E393" t="s">
        <v>18450</v>
      </c>
      <c r="F393" t="s">
        <v>11398</v>
      </c>
      <c r="G393" t="s">
        <v>16838</v>
      </c>
      <c r="H393" t="s">
        <v>10988</v>
      </c>
      <c r="I393" t="s">
        <v>18451</v>
      </c>
      <c r="J393" t="s">
        <v>9460</v>
      </c>
      <c r="K393">
        <v>457422</v>
      </c>
      <c r="L393" t="s">
        <v>9460</v>
      </c>
      <c r="M393">
        <v>1098916</v>
      </c>
      <c r="N393" t="s">
        <v>9460</v>
      </c>
      <c r="O393" t="s">
        <v>12226</v>
      </c>
      <c r="P393" t="s">
        <v>12225</v>
      </c>
      <c r="Q393">
        <v>8255</v>
      </c>
      <c r="R393" t="s">
        <v>9460</v>
      </c>
      <c r="V393" t="s">
        <v>12227</v>
      </c>
      <c r="W393">
        <v>47352</v>
      </c>
      <c r="Z393" t="s">
        <v>16472</v>
      </c>
      <c r="AA393" t="s">
        <v>5703</v>
      </c>
      <c r="AB393" t="s">
        <v>5703</v>
      </c>
      <c r="AD393" t="s">
        <v>16472</v>
      </c>
      <c r="AL393" t="str">
        <f>IF(PLAYERIDMAP2[[#This Row],[POS]]="C",MAX(AL$1:AL392)+1,"")</f>
        <v/>
      </c>
      <c r="AM393" t="str">
        <f>IFERROR(INDEX(PLAYERIDMAP2[PLAYERNAME],MATCH(ROW()-ROW(AM$1),CATCHERS,0)),"")</f>
        <v/>
      </c>
      <c r="AN393" t="str">
        <f>IF(PLAYERIDMAP2[[#This Row],[POS]]="1B",MAX(AN$1:AN392)+1,"")</f>
        <v/>
      </c>
      <c r="AO393" t="str">
        <f>IFERROR(INDEX(PLAYERIDMAP2[PLAYERNAME],MATCH(ROW()-ROW(AO$1),FIRSTBASE,0)),"")</f>
        <v/>
      </c>
      <c r="AP393" t="str">
        <f>IF(PLAYERIDMAP2[[#This Row],[POS]]="2B",MAX(AP$1:AP392)+1,"")</f>
        <v/>
      </c>
      <c r="AQ393" t="str">
        <f>IFERROR(INDEX(PLAYERIDMAP2[PLAYERNAME],MATCH(ROW()-ROW(AQ$1),SECONDBASE,0)),"")</f>
        <v/>
      </c>
      <c r="AR393" t="str">
        <f>IF(PLAYERIDMAP2[[#This Row],[POS]]="3B",MAX(AR$1:AR392)+1,"")</f>
        <v/>
      </c>
      <c r="AS393" t="str">
        <f>IFERROR(INDEX(PLAYERIDMAP2[PLAYERNAME],MATCH(ROW()-ROW(AS$1),THIRDBASE,0)),"")</f>
        <v/>
      </c>
      <c r="AT393" t="str">
        <f>IF(PLAYERIDMAP2[[#This Row],[POS]]="SS",MAX(AT$1:AT392)+1,"")</f>
        <v/>
      </c>
      <c r="AU393" t="str">
        <f>IFERROR(INDEX(PLAYERIDMAP2[PLAYERNAME],MATCH(ROW()-ROW(AU$1),SHORTSTOP,0)),"")</f>
        <v/>
      </c>
      <c r="AV393" t="str">
        <f>IF(PLAYERIDMAP2[[#This Row],[POS]]="OF",MAX(AV$1:AV392)+1,"")</f>
        <v/>
      </c>
      <c r="AW393" t="str">
        <f>IFERROR(INDEX(PLAYERIDMAP2[PLAYERNAME],MATCH(ROW()-ROW(AW$1),OUTFIELD,0)),"")</f>
        <v/>
      </c>
      <c r="AX393" t="str">
        <f>IF(PLAYERIDMAP2[[#This Row],[POS]]&lt;&gt;"P",MAX(AX$1:AX392)+1,"")</f>
        <v/>
      </c>
      <c r="AY393" t="str">
        <f>IFERROR(INDEX(PLAYERIDMAP2[PLAYERNAME],MATCH(ROW()-ROW(AY$1),HITTERS,0)),"")</f>
        <v>Kelly Johnson</v>
      </c>
      <c r="AZ393">
        <f>IF(PLAYERIDMAP2[[#This Row],[POS]]="P",MAX(AZ$1:AZ392)+1,"")</f>
        <v>187</v>
      </c>
      <c r="BA393" t="str">
        <f>IFERROR(INDEX(PLAYERIDMAP2[PLAYERNAME],MATCH(ROW()-ROW(BA$1),PITCHERS,0)),"")</f>
        <v>Dominic Leone</v>
      </c>
    </row>
    <row r="394" spans="1:53" x14ac:dyDescent="0.25">
      <c r="A394" t="s">
        <v>12228</v>
      </c>
      <c r="B394" t="s">
        <v>5463</v>
      </c>
      <c r="C394" s="1">
        <v>31436</v>
      </c>
      <c r="D394" t="s">
        <v>18169</v>
      </c>
      <c r="E394" t="s">
        <v>19335</v>
      </c>
      <c r="F394" t="s">
        <v>11119</v>
      </c>
      <c r="G394" t="s">
        <v>14693</v>
      </c>
      <c r="H394" t="s">
        <v>10998</v>
      </c>
      <c r="I394" t="s">
        <v>19336</v>
      </c>
      <c r="J394" t="s">
        <v>5463</v>
      </c>
      <c r="K394">
        <v>543108</v>
      </c>
      <c r="L394" t="s">
        <v>5463</v>
      </c>
      <c r="M394">
        <v>1669882</v>
      </c>
      <c r="N394" t="s">
        <v>5463</v>
      </c>
      <c r="O394" t="s">
        <v>12229</v>
      </c>
      <c r="P394" t="s">
        <v>12228</v>
      </c>
      <c r="Q394">
        <v>8927</v>
      </c>
      <c r="R394" t="s">
        <v>5463</v>
      </c>
      <c r="S394">
        <v>31006</v>
      </c>
      <c r="T394" t="s">
        <v>5463</v>
      </c>
      <c r="U394" t="s">
        <v>5463</v>
      </c>
      <c r="V394" t="s">
        <v>12230</v>
      </c>
      <c r="W394">
        <v>57797</v>
      </c>
      <c r="X394">
        <v>8927</v>
      </c>
      <c r="Y394" t="s">
        <v>5463</v>
      </c>
      <c r="Z394" t="s">
        <v>12231</v>
      </c>
      <c r="AA394" t="s">
        <v>10958</v>
      </c>
      <c r="AB394" t="s">
        <v>10958</v>
      </c>
      <c r="AC394" t="s">
        <v>5463</v>
      </c>
      <c r="AD394" t="s">
        <v>12231</v>
      </c>
      <c r="AL394" t="str">
        <f>IF(PLAYERIDMAP2[[#This Row],[POS]]="C",MAX(AL$1:AL393)+1,"")</f>
        <v/>
      </c>
      <c r="AM394" t="str">
        <f>IFERROR(INDEX(PLAYERIDMAP2[PLAYERNAME],MATCH(ROW()-ROW(AM$1),CATCHERS,0)),"")</f>
        <v/>
      </c>
      <c r="AN394" t="str">
        <f>IF(PLAYERIDMAP2[[#This Row],[POS]]="1B",MAX(AN$1:AN393)+1,"")</f>
        <v/>
      </c>
      <c r="AO394" t="str">
        <f>IFERROR(INDEX(PLAYERIDMAP2[PLAYERNAME],MATCH(ROW()-ROW(AO$1),FIRSTBASE,0)),"")</f>
        <v/>
      </c>
      <c r="AP394" t="str">
        <f>IF(PLAYERIDMAP2[[#This Row],[POS]]="2B",MAX(AP$1:AP393)+1,"")</f>
        <v/>
      </c>
      <c r="AQ394" t="str">
        <f>IFERROR(INDEX(PLAYERIDMAP2[PLAYERNAME],MATCH(ROW()-ROW(AQ$1),SECONDBASE,0)),"")</f>
        <v/>
      </c>
      <c r="AR394" t="str">
        <f>IF(PLAYERIDMAP2[[#This Row],[POS]]="3B",MAX(AR$1:AR393)+1,"")</f>
        <v/>
      </c>
      <c r="AS394" t="str">
        <f>IFERROR(INDEX(PLAYERIDMAP2[PLAYERNAME],MATCH(ROW()-ROW(AS$1),THIRDBASE,0)),"")</f>
        <v/>
      </c>
      <c r="AT394" t="str">
        <f>IF(PLAYERIDMAP2[[#This Row],[POS]]="SS",MAX(AT$1:AT393)+1,"")</f>
        <v/>
      </c>
      <c r="AU394" t="str">
        <f>IFERROR(INDEX(PLAYERIDMAP2[PLAYERNAME],MATCH(ROW()-ROW(AU$1),SHORTSTOP,0)),"")</f>
        <v/>
      </c>
      <c r="AV394">
        <f>IF(PLAYERIDMAP2[[#This Row],[POS]]="OF",MAX(AV$1:AV393)+1,"")</f>
        <v>87</v>
      </c>
      <c r="AW394" t="str">
        <f>IFERROR(INDEX(PLAYERIDMAP2[PLAYERNAME],MATCH(ROW()-ROW(AW$1),OUTFIELD,0)),"")</f>
        <v/>
      </c>
      <c r="AX394">
        <f>IF(PLAYERIDMAP2[[#This Row],[POS]]&lt;&gt;"P",MAX(AX$1:AX393)+1,"")</f>
        <v>206</v>
      </c>
      <c r="AY394" t="str">
        <f>IFERROR(INDEX(PLAYERIDMAP2[PLAYERNAME],MATCH(ROW()-ROW(AY$1),HITTERS,0)),"")</f>
        <v>Micah Johnson</v>
      </c>
      <c r="AZ394" t="str">
        <f>IF(PLAYERIDMAP2[[#This Row],[POS]]="P",MAX(AZ$1:AZ393)+1,"")</f>
        <v/>
      </c>
      <c r="BA394" t="str">
        <f>IFERROR(INDEX(PLAYERIDMAP2[PLAYERNAME],MATCH(ROW()-ROW(BA$1),PITCHERS,0)),"")</f>
        <v>Chris Leroux</v>
      </c>
    </row>
    <row r="395" spans="1:53" x14ac:dyDescent="0.25">
      <c r="A395" t="s">
        <v>12232</v>
      </c>
      <c r="B395" t="s">
        <v>4594</v>
      </c>
      <c r="C395" s="1">
        <v>28673</v>
      </c>
      <c r="D395" t="s">
        <v>17673</v>
      </c>
      <c r="E395" t="s">
        <v>19170</v>
      </c>
      <c r="F395" t="s">
        <v>11082</v>
      </c>
      <c r="G395" t="s">
        <v>16838</v>
      </c>
      <c r="H395" t="s">
        <v>11003</v>
      </c>
      <c r="I395" t="s">
        <v>19171</v>
      </c>
      <c r="J395" t="s">
        <v>4594</v>
      </c>
      <c r="K395">
        <v>425785</v>
      </c>
      <c r="L395" t="s">
        <v>4594</v>
      </c>
      <c r="M395">
        <v>292185</v>
      </c>
      <c r="N395" t="s">
        <v>4594</v>
      </c>
      <c r="O395" t="s">
        <v>12233</v>
      </c>
      <c r="P395" t="s">
        <v>12232</v>
      </c>
      <c r="Q395">
        <v>7439</v>
      </c>
      <c r="R395" t="s">
        <v>4594</v>
      </c>
      <c r="S395">
        <v>6099</v>
      </c>
      <c r="T395" t="s">
        <v>4594</v>
      </c>
      <c r="U395" t="s">
        <v>4594</v>
      </c>
      <c r="V395" t="s">
        <v>12234</v>
      </c>
      <c r="W395">
        <v>31674</v>
      </c>
      <c r="X395">
        <v>7439</v>
      </c>
      <c r="Y395" t="s">
        <v>4594</v>
      </c>
      <c r="Z395" t="s">
        <v>12235</v>
      </c>
      <c r="AA395" t="s">
        <v>10958</v>
      </c>
      <c r="AB395" t="s">
        <v>5703</v>
      </c>
      <c r="AD395" t="s">
        <v>12235</v>
      </c>
      <c r="AL395" t="str">
        <f>IF(PLAYERIDMAP2[[#This Row],[POS]]="C",MAX(AL$1:AL394)+1,"")</f>
        <v/>
      </c>
      <c r="AM395" t="str">
        <f>IFERROR(INDEX(PLAYERIDMAP2[PLAYERNAME],MATCH(ROW()-ROW(AM$1),CATCHERS,0)),"")</f>
        <v/>
      </c>
      <c r="AN395">
        <f>IF(PLAYERIDMAP2[[#This Row],[POS]]="1B",MAX(AN$1:AN394)+1,"")</f>
        <v>21</v>
      </c>
      <c r="AO395" t="str">
        <f>IFERROR(INDEX(PLAYERIDMAP2[PLAYERNAME],MATCH(ROW()-ROW(AO$1),FIRSTBASE,0)),"")</f>
        <v/>
      </c>
      <c r="AP395" t="str">
        <f>IF(PLAYERIDMAP2[[#This Row],[POS]]="2B",MAX(AP$1:AP394)+1,"")</f>
        <v/>
      </c>
      <c r="AQ395" t="str">
        <f>IFERROR(INDEX(PLAYERIDMAP2[PLAYERNAME],MATCH(ROW()-ROW(AQ$1),SECONDBASE,0)),"")</f>
        <v/>
      </c>
      <c r="AR395" t="str">
        <f>IF(PLAYERIDMAP2[[#This Row],[POS]]="3B",MAX(AR$1:AR394)+1,"")</f>
        <v/>
      </c>
      <c r="AS395" t="str">
        <f>IFERROR(INDEX(PLAYERIDMAP2[PLAYERNAME],MATCH(ROW()-ROW(AS$1),THIRDBASE,0)),"")</f>
        <v/>
      </c>
      <c r="AT395" t="str">
        <f>IF(PLAYERIDMAP2[[#This Row],[POS]]="SS",MAX(AT$1:AT394)+1,"")</f>
        <v/>
      </c>
      <c r="AU395" t="str">
        <f>IFERROR(INDEX(PLAYERIDMAP2[PLAYERNAME],MATCH(ROW()-ROW(AU$1),SHORTSTOP,0)),"")</f>
        <v/>
      </c>
      <c r="AV395" t="str">
        <f>IF(PLAYERIDMAP2[[#This Row],[POS]]="OF",MAX(AV$1:AV394)+1,"")</f>
        <v/>
      </c>
      <c r="AW395" t="str">
        <f>IFERROR(INDEX(PLAYERIDMAP2[PLAYERNAME],MATCH(ROW()-ROW(AW$1),OUTFIELD,0)),"")</f>
        <v/>
      </c>
      <c r="AX395">
        <f>IF(PLAYERIDMAP2[[#This Row],[POS]]&lt;&gt;"P",MAX(AX$1:AX394)+1,"")</f>
        <v>207</v>
      </c>
      <c r="AY395" t="str">
        <f>IFERROR(INDEX(PLAYERIDMAP2[PLAYERNAME],MATCH(ROW()-ROW(AY$1),HITTERS,0)),"")</f>
        <v>Nick Johnson</v>
      </c>
      <c r="AZ395" t="str">
        <f>IF(PLAYERIDMAP2[[#This Row],[POS]]="P",MAX(AZ$1:AZ394)+1,"")</f>
        <v/>
      </c>
      <c r="BA395" t="str">
        <f>IFERROR(INDEX(PLAYERIDMAP2[PLAYERNAME],MATCH(ROW()-ROW(BA$1),PITCHERS,0)),"")</f>
        <v>Jon Lester</v>
      </c>
    </row>
    <row r="396" spans="1:53" x14ac:dyDescent="0.25">
      <c r="A396" t="s">
        <v>12236</v>
      </c>
      <c r="B396" t="s">
        <v>4996</v>
      </c>
      <c r="C396" s="1">
        <v>32748</v>
      </c>
      <c r="D396" t="s">
        <v>16955</v>
      </c>
      <c r="E396" t="s">
        <v>19873</v>
      </c>
      <c r="F396" t="s">
        <v>11398</v>
      </c>
      <c r="G396" t="s">
        <v>16838</v>
      </c>
      <c r="H396" t="s">
        <v>5705</v>
      </c>
      <c r="I396" t="s">
        <v>19874</v>
      </c>
      <c r="J396" t="s">
        <v>4996</v>
      </c>
      <c r="K396">
        <v>518625</v>
      </c>
      <c r="L396" t="s">
        <v>4996</v>
      </c>
      <c r="M396">
        <v>1623767</v>
      </c>
      <c r="N396" t="s">
        <v>4996</v>
      </c>
      <c r="O396" t="s">
        <v>12237</v>
      </c>
      <c r="P396" t="s">
        <v>12236</v>
      </c>
      <c r="Q396">
        <v>8683</v>
      </c>
      <c r="R396" t="s">
        <v>4996</v>
      </c>
      <c r="S396">
        <v>29963</v>
      </c>
      <c r="T396" t="s">
        <v>4996</v>
      </c>
      <c r="U396" t="s">
        <v>4996</v>
      </c>
      <c r="V396" t="s">
        <v>12238</v>
      </c>
      <c r="W396">
        <v>57705</v>
      </c>
      <c r="X396">
        <v>8683</v>
      </c>
      <c r="Y396" t="s">
        <v>4996</v>
      </c>
      <c r="Z396" t="s">
        <v>12239</v>
      </c>
      <c r="AA396" t="s">
        <v>5703</v>
      </c>
      <c r="AB396" t="s">
        <v>5703</v>
      </c>
      <c r="AC396" t="s">
        <v>4996</v>
      </c>
      <c r="AD396" t="s">
        <v>12239</v>
      </c>
      <c r="AE396">
        <v>9768</v>
      </c>
      <c r="AG396">
        <v>11342</v>
      </c>
      <c r="AL396" t="str">
        <f>IF(PLAYERIDMAP2[[#This Row],[POS]]="C",MAX(AL$1:AL395)+1,"")</f>
        <v/>
      </c>
      <c r="AM396" t="str">
        <f>IFERROR(INDEX(PLAYERIDMAP2[PLAYERNAME],MATCH(ROW()-ROW(AM$1),CATCHERS,0)),"")</f>
        <v/>
      </c>
      <c r="AN396" t="str">
        <f>IF(PLAYERIDMAP2[[#This Row],[POS]]="1B",MAX(AN$1:AN395)+1,"")</f>
        <v/>
      </c>
      <c r="AO396" t="str">
        <f>IFERROR(INDEX(PLAYERIDMAP2[PLAYERNAME],MATCH(ROW()-ROW(AO$1),FIRSTBASE,0)),"")</f>
        <v/>
      </c>
      <c r="AP396" t="str">
        <f>IF(PLAYERIDMAP2[[#This Row],[POS]]="2B",MAX(AP$1:AP395)+1,"")</f>
        <v/>
      </c>
      <c r="AQ396" t="str">
        <f>IFERROR(INDEX(PLAYERIDMAP2[PLAYERNAME],MATCH(ROW()-ROW(AQ$1),SECONDBASE,0)),"")</f>
        <v/>
      </c>
      <c r="AR396">
        <f>IF(PLAYERIDMAP2[[#This Row],[POS]]="3B",MAX(AR$1:AR395)+1,"")</f>
        <v>27</v>
      </c>
      <c r="AS396" t="str">
        <f>IFERROR(INDEX(PLAYERIDMAP2[PLAYERNAME],MATCH(ROW()-ROW(AS$1),THIRDBASE,0)),"")</f>
        <v/>
      </c>
      <c r="AT396" t="str">
        <f>IF(PLAYERIDMAP2[[#This Row],[POS]]="SS",MAX(AT$1:AT395)+1,"")</f>
        <v/>
      </c>
      <c r="AU396" t="str">
        <f>IFERROR(INDEX(PLAYERIDMAP2[PLAYERNAME],MATCH(ROW()-ROW(AU$1),SHORTSTOP,0)),"")</f>
        <v/>
      </c>
      <c r="AV396" t="str">
        <f>IF(PLAYERIDMAP2[[#This Row],[POS]]="OF",MAX(AV$1:AV395)+1,"")</f>
        <v/>
      </c>
      <c r="AW396" t="str">
        <f>IFERROR(INDEX(PLAYERIDMAP2[PLAYERNAME],MATCH(ROW()-ROW(AW$1),OUTFIELD,0)),"")</f>
        <v/>
      </c>
      <c r="AX396">
        <f>IF(PLAYERIDMAP2[[#This Row],[POS]]&lt;&gt;"P",MAX(AX$1:AX395)+1,"")</f>
        <v>208</v>
      </c>
      <c r="AY396" t="str">
        <f>IFERROR(INDEX(PLAYERIDMAP2[PLAYERNAME],MATCH(ROW()-ROW(AY$1),HITTERS,0)),"")</f>
        <v>Reed Johnson</v>
      </c>
      <c r="AZ396" t="str">
        <f>IF(PLAYERIDMAP2[[#This Row],[POS]]="P",MAX(AZ$1:AZ395)+1,"")</f>
        <v/>
      </c>
      <c r="BA396" t="str">
        <f>IFERROR(INDEX(PLAYERIDMAP2[PLAYERNAME],MATCH(ROW()-ROW(BA$1),PITCHERS,0)),"")</f>
        <v>Colby Lewis</v>
      </c>
    </row>
    <row r="397" spans="1:53" x14ac:dyDescent="0.25">
      <c r="A397" t="s">
        <v>12240</v>
      </c>
      <c r="B397" t="s">
        <v>3697</v>
      </c>
      <c r="C397" s="1">
        <v>30929</v>
      </c>
      <c r="D397" t="s">
        <v>17440</v>
      </c>
      <c r="E397" t="s">
        <v>20634</v>
      </c>
      <c r="F397" t="s">
        <v>11164</v>
      </c>
      <c r="G397" t="s">
        <v>16838</v>
      </c>
      <c r="H397" t="s">
        <v>11097</v>
      </c>
      <c r="I397" t="s">
        <v>20712</v>
      </c>
      <c r="J397" t="s">
        <v>3697</v>
      </c>
      <c r="K397">
        <v>453228</v>
      </c>
      <c r="L397" t="s">
        <v>3697</v>
      </c>
      <c r="M397">
        <v>1208652</v>
      </c>
      <c r="N397" t="s">
        <v>3697</v>
      </c>
      <c r="O397" t="s">
        <v>12241</v>
      </c>
      <c r="P397" t="s">
        <v>12240</v>
      </c>
      <c r="Q397">
        <v>8404</v>
      </c>
      <c r="R397" t="s">
        <v>3697</v>
      </c>
      <c r="V397" t="s">
        <v>12242</v>
      </c>
      <c r="W397">
        <v>51943</v>
      </c>
      <c r="X397">
        <v>8404</v>
      </c>
      <c r="Y397" t="s">
        <v>3697</v>
      </c>
      <c r="Z397" t="s">
        <v>16473</v>
      </c>
      <c r="AA397" t="s">
        <v>5703</v>
      </c>
      <c r="AB397" t="s">
        <v>5703</v>
      </c>
      <c r="AD397" t="s">
        <v>16473</v>
      </c>
      <c r="AL397" t="str">
        <f>IF(PLAYERIDMAP2[[#This Row],[POS]]="C",MAX(AL$1:AL396)+1,"")</f>
        <v/>
      </c>
      <c r="AM397" t="str">
        <f>IFERROR(INDEX(PLAYERIDMAP2[PLAYERNAME],MATCH(ROW()-ROW(AM$1),CATCHERS,0)),"")</f>
        <v/>
      </c>
      <c r="AN397" t="str">
        <f>IF(PLAYERIDMAP2[[#This Row],[POS]]="1B",MAX(AN$1:AN396)+1,"")</f>
        <v/>
      </c>
      <c r="AO397" t="str">
        <f>IFERROR(INDEX(PLAYERIDMAP2[PLAYERNAME],MATCH(ROW()-ROW(AO$1),FIRSTBASE,0)),"")</f>
        <v/>
      </c>
      <c r="AP397" t="str">
        <f>IF(PLAYERIDMAP2[[#This Row],[POS]]="2B",MAX(AP$1:AP396)+1,"")</f>
        <v/>
      </c>
      <c r="AQ397" t="str">
        <f>IFERROR(INDEX(PLAYERIDMAP2[PLAYERNAME],MATCH(ROW()-ROW(AQ$1),SECONDBASE,0)),"")</f>
        <v/>
      </c>
      <c r="AR397" t="str">
        <f>IF(PLAYERIDMAP2[[#This Row],[POS]]="3B",MAX(AR$1:AR396)+1,"")</f>
        <v/>
      </c>
      <c r="AS397" t="str">
        <f>IFERROR(INDEX(PLAYERIDMAP2[PLAYERNAME],MATCH(ROW()-ROW(AS$1),THIRDBASE,0)),"")</f>
        <v/>
      </c>
      <c r="AT397">
        <f>IF(PLAYERIDMAP2[[#This Row],[POS]]="SS",MAX(AT$1:AT396)+1,"")</f>
        <v>28</v>
      </c>
      <c r="AU397" t="str">
        <f>IFERROR(INDEX(PLAYERIDMAP2[PLAYERNAME],MATCH(ROW()-ROW(AU$1),SHORTSTOP,0)),"")</f>
        <v/>
      </c>
      <c r="AV397" t="str">
        <f>IF(PLAYERIDMAP2[[#This Row],[POS]]="OF",MAX(AV$1:AV396)+1,"")</f>
        <v/>
      </c>
      <c r="AW397" t="str">
        <f>IFERROR(INDEX(PLAYERIDMAP2[PLAYERNAME],MATCH(ROW()-ROW(AW$1),OUTFIELD,0)),"")</f>
        <v/>
      </c>
      <c r="AX397">
        <f>IF(PLAYERIDMAP2[[#This Row],[POS]]&lt;&gt;"P",MAX(AX$1:AX396)+1,"")</f>
        <v>209</v>
      </c>
      <c r="AY397" t="str">
        <f>IFERROR(INDEX(PLAYERIDMAP2[PLAYERNAME],MATCH(ROW()-ROW(AY$1),HITTERS,0)),"")</f>
        <v>Rob Johnson</v>
      </c>
      <c r="AZ397" t="str">
        <f>IF(PLAYERIDMAP2[[#This Row],[POS]]="P",MAX(AZ$1:AZ396)+1,"")</f>
        <v/>
      </c>
      <c r="BA397" t="str">
        <f>IFERROR(INDEX(PLAYERIDMAP2[PLAYERNAME],MATCH(ROW()-ROW(BA$1),PITCHERS,0)),"")</f>
        <v>Brad Lidge</v>
      </c>
    </row>
    <row r="398" spans="1:53" x14ac:dyDescent="0.25">
      <c r="A398" t="s">
        <v>12243</v>
      </c>
      <c r="B398" t="s">
        <v>5657</v>
      </c>
      <c r="C398" s="1">
        <v>31389</v>
      </c>
      <c r="D398" t="s">
        <v>16890</v>
      </c>
      <c r="E398" t="s">
        <v>17238</v>
      </c>
      <c r="F398" t="s">
        <v>11119</v>
      </c>
      <c r="G398" t="s">
        <v>14693</v>
      </c>
      <c r="H398" t="s">
        <v>5705</v>
      </c>
      <c r="I398" t="s">
        <v>17239</v>
      </c>
      <c r="J398" t="s">
        <v>5657</v>
      </c>
      <c r="K398">
        <v>518626</v>
      </c>
      <c r="L398" t="s">
        <v>5657</v>
      </c>
      <c r="M398">
        <v>1493883</v>
      </c>
      <c r="N398" t="s">
        <v>5657</v>
      </c>
      <c r="O398" t="s">
        <v>12244</v>
      </c>
      <c r="P398" t="s">
        <v>12243</v>
      </c>
      <c r="Q398">
        <v>8723</v>
      </c>
      <c r="R398" t="s">
        <v>5657</v>
      </c>
      <c r="S398">
        <v>29563</v>
      </c>
      <c r="T398" t="s">
        <v>5657</v>
      </c>
      <c r="U398" t="s">
        <v>5657</v>
      </c>
      <c r="V398" t="s">
        <v>12245</v>
      </c>
      <c r="W398">
        <v>56185</v>
      </c>
      <c r="X398">
        <v>8723</v>
      </c>
      <c r="Y398" t="s">
        <v>5657</v>
      </c>
      <c r="Z398" t="s">
        <v>12246</v>
      </c>
      <c r="AA398" t="s">
        <v>5703</v>
      </c>
      <c r="AB398" t="s">
        <v>5703</v>
      </c>
      <c r="AC398" t="s">
        <v>5657</v>
      </c>
      <c r="AD398" t="s">
        <v>12246</v>
      </c>
      <c r="AE398">
        <v>9862</v>
      </c>
      <c r="AF398" t="s">
        <v>5657</v>
      </c>
      <c r="AG398">
        <v>12113</v>
      </c>
      <c r="AH398" t="s">
        <v>5657</v>
      </c>
      <c r="AL398" t="str">
        <f>IF(PLAYERIDMAP2[[#This Row],[POS]]="C",MAX(AL$1:AL397)+1,"")</f>
        <v/>
      </c>
      <c r="AM398" t="str">
        <f>IFERROR(INDEX(PLAYERIDMAP2[PLAYERNAME],MATCH(ROW()-ROW(AM$1),CATCHERS,0)),"")</f>
        <v/>
      </c>
      <c r="AN398" t="str">
        <f>IF(PLAYERIDMAP2[[#This Row],[POS]]="1B",MAX(AN$1:AN397)+1,"")</f>
        <v/>
      </c>
      <c r="AO398" t="str">
        <f>IFERROR(INDEX(PLAYERIDMAP2[PLAYERNAME],MATCH(ROW()-ROW(AO$1),FIRSTBASE,0)),"")</f>
        <v/>
      </c>
      <c r="AP398" t="str">
        <f>IF(PLAYERIDMAP2[[#This Row],[POS]]="2B",MAX(AP$1:AP397)+1,"")</f>
        <v/>
      </c>
      <c r="AQ398" t="str">
        <f>IFERROR(INDEX(PLAYERIDMAP2[PLAYERNAME],MATCH(ROW()-ROW(AQ$1),SECONDBASE,0)),"")</f>
        <v/>
      </c>
      <c r="AR398">
        <f>IF(PLAYERIDMAP2[[#This Row],[POS]]="3B",MAX(AR$1:AR397)+1,"")</f>
        <v>28</v>
      </c>
      <c r="AS398" t="str">
        <f>IFERROR(INDEX(PLAYERIDMAP2[PLAYERNAME],MATCH(ROW()-ROW(AS$1),THIRDBASE,0)),"")</f>
        <v/>
      </c>
      <c r="AT398" t="str">
        <f>IF(PLAYERIDMAP2[[#This Row],[POS]]="SS",MAX(AT$1:AT397)+1,"")</f>
        <v/>
      </c>
      <c r="AU398" t="str">
        <f>IFERROR(INDEX(PLAYERIDMAP2[PLAYERNAME],MATCH(ROW()-ROW(AU$1),SHORTSTOP,0)),"")</f>
        <v/>
      </c>
      <c r="AV398" t="str">
        <f>IF(PLAYERIDMAP2[[#This Row],[POS]]="OF",MAX(AV$1:AV397)+1,"")</f>
        <v/>
      </c>
      <c r="AW398" t="str">
        <f>IFERROR(INDEX(PLAYERIDMAP2[PLAYERNAME],MATCH(ROW()-ROW(AW$1),OUTFIELD,0)),"")</f>
        <v/>
      </c>
      <c r="AX398">
        <f>IF(PLAYERIDMAP2[[#This Row],[POS]]&lt;&gt;"P",MAX(AX$1:AX397)+1,"")</f>
        <v>210</v>
      </c>
      <c r="AY398" t="str">
        <f>IFERROR(INDEX(PLAYERIDMAP2[PLAYERNAME],MATCH(ROW()-ROW(AY$1),HITTERS,0)),"")</f>
        <v>Adam Jones</v>
      </c>
      <c r="AZ398" t="str">
        <f>IF(PLAYERIDMAP2[[#This Row],[POS]]="P",MAX(AZ$1:AZ397)+1,"")</f>
        <v/>
      </c>
      <c r="BA398" t="str">
        <f>IFERROR(INDEX(PLAYERIDMAP2[PLAYERNAME],MATCH(ROW()-ROW(BA$1),PITCHERS,0)),"")</f>
        <v>Ted Lilly</v>
      </c>
    </row>
    <row r="399" spans="1:53" x14ac:dyDescent="0.25">
      <c r="A399" t="s">
        <v>12247</v>
      </c>
      <c r="B399" t="s">
        <v>10928</v>
      </c>
      <c r="C399" s="1">
        <v>31681</v>
      </c>
      <c r="D399" t="s">
        <v>17430</v>
      </c>
      <c r="E399" t="s">
        <v>19218</v>
      </c>
      <c r="F399" t="s">
        <v>10992</v>
      </c>
      <c r="G399" t="s">
        <v>14693</v>
      </c>
      <c r="H399" t="s">
        <v>10988</v>
      </c>
      <c r="I399" t="s">
        <v>19219</v>
      </c>
      <c r="J399" t="s">
        <v>10928</v>
      </c>
      <c r="K399">
        <v>448281</v>
      </c>
      <c r="L399" t="s">
        <v>10928</v>
      </c>
      <c r="M399">
        <v>1601130</v>
      </c>
      <c r="N399" t="s">
        <v>10928</v>
      </c>
      <c r="O399" t="s">
        <v>12248</v>
      </c>
      <c r="P399" t="s">
        <v>12247</v>
      </c>
      <c r="Q399">
        <v>8641</v>
      </c>
      <c r="R399" t="s">
        <v>10928</v>
      </c>
      <c r="S399">
        <v>30283</v>
      </c>
      <c r="T399" t="s">
        <v>10928</v>
      </c>
      <c r="V399" t="s">
        <v>12249</v>
      </c>
      <c r="W399">
        <v>53253</v>
      </c>
      <c r="X399">
        <v>8641</v>
      </c>
      <c r="Y399" t="s">
        <v>10928</v>
      </c>
      <c r="Z399" t="s">
        <v>12250</v>
      </c>
      <c r="AA399" t="s">
        <v>10958</v>
      </c>
      <c r="AB399" t="s">
        <v>10958</v>
      </c>
      <c r="AC399" t="s">
        <v>10928</v>
      </c>
      <c r="AD399" t="s">
        <v>12250</v>
      </c>
      <c r="AE399">
        <v>9879</v>
      </c>
      <c r="AF399" t="s">
        <v>10928</v>
      </c>
      <c r="AG399">
        <v>11325</v>
      </c>
      <c r="AL399" t="str">
        <f>IF(PLAYERIDMAP2[[#This Row],[POS]]="C",MAX(AL$1:AL398)+1,"")</f>
        <v/>
      </c>
      <c r="AM399" t="str">
        <f>IFERROR(INDEX(PLAYERIDMAP2[PLAYERNAME],MATCH(ROW()-ROW(AM$1),CATCHERS,0)),"")</f>
        <v/>
      </c>
      <c r="AN399" t="str">
        <f>IF(PLAYERIDMAP2[[#This Row],[POS]]="1B",MAX(AN$1:AN398)+1,"")</f>
        <v/>
      </c>
      <c r="AO399" t="str">
        <f>IFERROR(INDEX(PLAYERIDMAP2[PLAYERNAME],MATCH(ROW()-ROW(AO$1),FIRSTBASE,0)),"")</f>
        <v/>
      </c>
      <c r="AP399" t="str">
        <f>IF(PLAYERIDMAP2[[#This Row],[POS]]="2B",MAX(AP$1:AP398)+1,"")</f>
        <v/>
      </c>
      <c r="AQ399" t="str">
        <f>IFERROR(INDEX(PLAYERIDMAP2[PLAYERNAME],MATCH(ROW()-ROW(AQ$1),SECONDBASE,0)),"")</f>
        <v/>
      </c>
      <c r="AR399" t="str">
        <f>IF(PLAYERIDMAP2[[#This Row],[POS]]="3B",MAX(AR$1:AR398)+1,"")</f>
        <v/>
      </c>
      <c r="AS399" t="str">
        <f>IFERROR(INDEX(PLAYERIDMAP2[PLAYERNAME],MATCH(ROW()-ROW(AS$1),THIRDBASE,0)),"")</f>
        <v/>
      </c>
      <c r="AT399" t="str">
        <f>IF(PLAYERIDMAP2[[#This Row],[POS]]="SS",MAX(AT$1:AT398)+1,"")</f>
        <v/>
      </c>
      <c r="AU399" t="str">
        <f>IFERROR(INDEX(PLAYERIDMAP2[PLAYERNAME],MATCH(ROW()-ROW(AU$1),SHORTSTOP,0)),"")</f>
        <v/>
      </c>
      <c r="AV399" t="str">
        <f>IF(PLAYERIDMAP2[[#This Row],[POS]]="OF",MAX(AV$1:AV398)+1,"")</f>
        <v/>
      </c>
      <c r="AW399" t="str">
        <f>IFERROR(INDEX(PLAYERIDMAP2[PLAYERNAME],MATCH(ROW()-ROW(AW$1),OUTFIELD,0)),"")</f>
        <v/>
      </c>
      <c r="AX399" t="str">
        <f>IF(PLAYERIDMAP2[[#This Row],[POS]]&lt;&gt;"P",MAX(AX$1:AX398)+1,"")</f>
        <v/>
      </c>
      <c r="AY399" t="str">
        <f>IFERROR(INDEX(PLAYERIDMAP2[PLAYERNAME],MATCH(ROW()-ROW(AY$1),HITTERS,0)),"")</f>
        <v>Andruw Jones</v>
      </c>
      <c r="AZ399">
        <f>IF(PLAYERIDMAP2[[#This Row],[POS]]="P",MAX(AZ$1:AZ398)+1,"")</f>
        <v>188</v>
      </c>
      <c r="BA399" t="str">
        <f>IFERROR(INDEX(PLAYERIDMAP2[PLAYERNAME],MATCH(ROW()-ROW(BA$1),PITCHERS,0)),"")</f>
        <v>Tim Lincecum</v>
      </c>
    </row>
    <row r="400" spans="1:53" x14ac:dyDescent="0.25">
      <c r="A400" t="s">
        <v>12251</v>
      </c>
      <c r="B400" t="s">
        <v>10419</v>
      </c>
      <c r="C400" s="1">
        <v>26993</v>
      </c>
      <c r="D400" t="s">
        <v>19316</v>
      </c>
      <c r="E400" t="s">
        <v>19317</v>
      </c>
      <c r="F400" t="s">
        <v>11016</v>
      </c>
      <c r="G400" t="s">
        <v>11016</v>
      </c>
      <c r="H400" t="s">
        <v>10988</v>
      </c>
      <c r="I400" t="s">
        <v>19318</v>
      </c>
      <c r="K400">
        <v>136734</v>
      </c>
      <c r="L400" t="s">
        <v>10419</v>
      </c>
      <c r="M400">
        <v>18740</v>
      </c>
      <c r="N400" t="s">
        <v>10419</v>
      </c>
      <c r="O400" t="s">
        <v>12252</v>
      </c>
      <c r="P400" t="s">
        <v>12251</v>
      </c>
      <c r="Q400">
        <v>6111</v>
      </c>
      <c r="R400" t="s">
        <v>10419</v>
      </c>
      <c r="S400">
        <v>3950</v>
      </c>
      <c r="T400" t="s">
        <v>10419</v>
      </c>
      <c r="V400" t="s">
        <v>12253</v>
      </c>
      <c r="W400">
        <v>14</v>
      </c>
      <c r="X400">
        <v>6111</v>
      </c>
      <c r="Y400" t="s">
        <v>10419</v>
      </c>
      <c r="Z400" t="s">
        <v>16474</v>
      </c>
      <c r="AA400" t="s">
        <v>5703</v>
      </c>
      <c r="AB400" t="s">
        <v>5703</v>
      </c>
      <c r="AD400" t="s">
        <v>16474</v>
      </c>
      <c r="AL400" t="str">
        <f>IF(PLAYERIDMAP2[[#This Row],[POS]]="C",MAX(AL$1:AL399)+1,"")</f>
        <v/>
      </c>
      <c r="AM400" t="str">
        <f>IFERROR(INDEX(PLAYERIDMAP2[PLAYERNAME],MATCH(ROW()-ROW(AM$1),CATCHERS,0)),"")</f>
        <v/>
      </c>
      <c r="AN400" t="str">
        <f>IF(PLAYERIDMAP2[[#This Row],[POS]]="1B",MAX(AN$1:AN399)+1,"")</f>
        <v/>
      </c>
      <c r="AO400" t="str">
        <f>IFERROR(INDEX(PLAYERIDMAP2[PLAYERNAME],MATCH(ROW()-ROW(AO$1),FIRSTBASE,0)),"")</f>
        <v/>
      </c>
      <c r="AP400" t="str">
        <f>IF(PLAYERIDMAP2[[#This Row],[POS]]="2B",MAX(AP$1:AP399)+1,"")</f>
        <v/>
      </c>
      <c r="AQ400" t="str">
        <f>IFERROR(INDEX(PLAYERIDMAP2[PLAYERNAME],MATCH(ROW()-ROW(AQ$1),SECONDBASE,0)),"")</f>
        <v/>
      </c>
      <c r="AR400" t="str">
        <f>IF(PLAYERIDMAP2[[#This Row],[POS]]="3B",MAX(AR$1:AR399)+1,"")</f>
        <v/>
      </c>
      <c r="AS400" t="str">
        <f>IFERROR(INDEX(PLAYERIDMAP2[PLAYERNAME],MATCH(ROW()-ROW(AS$1),THIRDBASE,0)),"")</f>
        <v/>
      </c>
      <c r="AT400" t="str">
        <f>IF(PLAYERIDMAP2[[#This Row],[POS]]="SS",MAX(AT$1:AT399)+1,"")</f>
        <v/>
      </c>
      <c r="AU400" t="str">
        <f>IFERROR(INDEX(PLAYERIDMAP2[PLAYERNAME],MATCH(ROW()-ROW(AU$1),SHORTSTOP,0)),"")</f>
        <v/>
      </c>
      <c r="AV400" t="str">
        <f>IF(PLAYERIDMAP2[[#This Row],[POS]]="OF",MAX(AV$1:AV399)+1,"")</f>
        <v/>
      </c>
      <c r="AW400" t="str">
        <f>IFERROR(INDEX(PLAYERIDMAP2[PLAYERNAME],MATCH(ROW()-ROW(AW$1),OUTFIELD,0)),"")</f>
        <v/>
      </c>
      <c r="AX400" t="str">
        <f>IF(PLAYERIDMAP2[[#This Row],[POS]]&lt;&gt;"P",MAX(AX$1:AX399)+1,"")</f>
        <v/>
      </c>
      <c r="AY400" t="str">
        <f>IFERROR(INDEX(PLAYERIDMAP2[PLAYERNAME],MATCH(ROW()-ROW(AY$1),HITTERS,0)),"")</f>
        <v>Chipper Jones</v>
      </c>
      <c r="AZ400">
        <f>IF(PLAYERIDMAP2[[#This Row],[POS]]="P",MAX(AZ$1:AZ399)+1,"")</f>
        <v>189</v>
      </c>
      <c r="BA400" t="str">
        <f>IFERROR(INDEX(PLAYERIDMAP2[PLAYERNAME],MATCH(ROW()-ROW(BA$1),PITCHERS,0)),"")</f>
        <v>Brad Lincoln</v>
      </c>
    </row>
    <row r="401" spans="1:53" x14ac:dyDescent="0.25">
      <c r="A401" t="s">
        <v>12254</v>
      </c>
      <c r="B401" t="s">
        <v>10680</v>
      </c>
      <c r="C401" s="1">
        <v>32073</v>
      </c>
      <c r="D401" t="s">
        <v>18193</v>
      </c>
      <c r="E401" t="s">
        <v>18956</v>
      </c>
      <c r="F401" t="s">
        <v>10992</v>
      </c>
      <c r="G401" t="s">
        <v>14693</v>
      </c>
      <c r="H401" t="s">
        <v>10988</v>
      </c>
      <c r="I401" t="s">
        <v>18957</v>
      </c>
      <c r="J401" t="s">
        <v>10680</v>
      </c>
      <c r="K401">
        <v>467094</v>
      </c>
      <c r="L401" t="s">
        <v>10680</v>
      </c>
      <c r="M401">
        <v>1654333</v>
      </c>
      <c r="N401" t="s">
        <v>10680</v>
      </c>
      <c r="O401" t="s">
        <v>12255</v>
      </c>
      <c r="P401" t="s">
        <v>12254</v>
      </c>
      <c r="Q401">
        <v>8746</v>
      </c>
      <c r="R401" t="s">
        <v>10680</v>
      </c>
      <c r="S401">
        <v>30066</v>
      </c>
      <c r="T401" t="s">
        <v>10680</v>
      </c>
      <c r="V401" t="s">
        <v>12256</v>
      </c>
      <c r="W401">
        <v>46026</v>
      </c>
      <c r="X401">
        <v>8746</v>
      </c>
      <c r="Y401" t="s">
        <v>10680</v>
      </c>
      <c r="Z401" t="s">
        <v>12257</v>
      </c>
      <c r="AA401" t="s">
        <v>10958</v>
      </c>
      <c r="AB401" t="s">
        <v>10958</v>
      </c>
      <c r="AD401" t="s">
        <v>12257</v>
      </c>
      <c r="AE401">
        <v>10406</v>
      </c>
      <c r="AG401">
        <v>12319</v>
      </c>
      <c r="AH401" t="s">
        <v>10680</v>
      </c>
      <c r="AL401" t="str">
        <f>IF(PLAYERIDMAP2[[#This Row],[POS]]="C",MAX(AL$1:AL400)+1,"")</f>
        <v/>
      </c>
      <c r="AM401" t="str">
        <f>IFERROR(INDEX(PLAYERIDMAP2[PLAYERNAME],MATCH(ROW()-ROW(AM$1),CATCHERS,0)),"")</f>
        <v/>
      </c>
      <c r="AN401" t="str">
        <f>IF(PLAYERIDMAP2[[#This Row],[POS]]="1B",MAX(AN$1:AN400)+1,"")</f>
        <v/>
      </c>
      <c r="AO401" t="str">
        <f>IFERROR(INDEX(PLAYERIDMAP2[PLAYERNAME],MATCH(ROW()-ROW(AO$1),FIRSTBASE,0)),"")</f>
        <v/>
      </c>
      <c r="AP401" t="str">
        <f>IF(PLAYERIDMAP2[[#This Row],[POS]]="2B",MAX(AP$1:AP400)+1,"")</f>
        <v/>
      </c>
      <c r="AQ401" t="str">
        <f>IFERROR(INDEX(PLAYERIDMAP2[PLAYERNAME],MATCH(ROW()-ROW(AQ$1),SECONDBASE,0)),"")</f>
        <v/>
      </c>
      <c r="AR401" t="str">
        <f>IF(PLAYERIDMAP2[[#This Row],[POS]]="3B",MAX(AR$1:AR400)+1,"")</f>
        <v/>
      </c>
      <c r="AS401" t="str">
        <f>IFERROR(INDEX(PLAYERIDMAP2[PLAYERNAME],MATCH(ROW()-ROW(AS$1),THIRDBASE,0)),"")</f>
        <v/>
      </c>
      <c r="AT401" t="str">
        <f>IF(PLAYERIDMAP2[[#This Row],[POS]]="SS",MAX(AT$1:AT400)+1,"")</f>
        <v/>
      </c>
      <c r="AU401" t="str">
        <f>IFERROR(INDEX(PLAYERIDMAP2[PLAYERNAME],MATCH(ROW()-ROW(AU$1),SHORTSTOP,0)),"")</f>
        <v/>
      </c>
      <c r="AV401" t="str">
        <f>IF(PLAYERIDMAP2[[#This Row],[POS]]="OF",MAX(AV$1:AV400)+1,"")</f>
        <v/>
      </c>
      <c r="AW401" t="str">
        <f>IFERROR(INDEX(PLAYERIDMAP2[PLAYERNAME],MATCH(ROW()-ROW(AW$1),OUTFIELD,0)),"")</f>
        <v/>
      </c>
      <c r="AX401" t="str">
        <f>IF(PLAYERIDMAP2[[#This Row],[POS]]&lt;&gt;"P",MAX(AX$1:AX400)+1,"")</f>
        <v/>
      </c>
      <c r="AY401" t="str">
        <f>IFERROR(INDEX(PLAYERIDMAP2[PLAYERNAME],MATCH(ROW()-ROW(AY$1),HITTERS,0)),"")</f>
        <v>Garrett Jones</v>
      </c>
      <c r="AZ401">
        <f>IF(PLAYERIDMAP2[[#This Row],[POS]]="P",MAX(AZ$1:AZ400)+1,"")</f>
        <v>190</v>
      </c>
      <c r="BA401" t="str">
        <f>IFERROR(INDEX(PLAYERIDMAP2[PLAYERNAME],MATCH(ROW()-ROW(BA$1),PITCHERS,0)),"")</f>
        <v>Josh Lindblom</v>
      </c>
    </row>
    <row r="402" spans="1:53" x14ac:dyDescent="0.25">
      <c r="A402" t="s">
        <v>12258</v>
      </c>
      <c r="B402" t="s">
        <v>5133</v>
      </c>
      <c r="C402" s="1">
        <v>29679</v>
      </c>
      <c r="D402" t="s">
        <v>17115</v>
      </c>
      <c r="E402" t="s">
        <v>18328</v>
      </c>
      <c r="F402" t="s">
        <v>11068</v>
      </c>
      <c r="G402" t="s">
        <v>16838</v>
      </c>
      <c r="H402" t="s">
        <v>10998</v>
      </c>
      <c r="I402" t="s">
        <v>18329</v>
      </c>
      <c r="J402" t="s">
        <v>5133</v>
      </c>
      <c r="K402">
        <v>425491</v>
      </c>
      <c r="L402" t="s">
        <v>5133</v>
      </c>
      <c r="M402">
        <v>225347</v>
      </c>
      <c r="N402" t="s">
        <v>5133</v>
      </c>
      <c r="O402" t="s">
        <v>12259</v>
      </c>
      <c r="P402" t="s">
        <v>12258</v>
      </c>
      <c r="Q402">
        <v>7564</v>
      </c>
      <c r="R402" t="s">
        <v>5133</v>
      </c>
      <c r="S402">
        <v>6304</v>
      </c>
      <c r="T402" t="s">
        <v>5133</v>
      </c>
      <c r="U402" t="s">
        <v>5133</v>
      </c>
      <c r="V402" t="s">
        <v>12260</v>
      </c>
      <c r="W402">
        <v>31547</v>
      </c>
      <c r="X402">
        <v>7564</v>
      </c>
      <c r="Y402" t="s">
        <v>5133</v>
      </c>
      <c r="Z402" t="s">
        <v>12261</v>
      </c>
      <c r="AA402" t="s">
        <v>11011</v>
      </c>
      <c r="AB402" t="s">
        <v>5703</v>
      </c>
      <c r="AC402" t="s">
        <v>5133</v>
      </c>
      <c r="AD402" t="s">
        <v>12261</v>
      </c>
      <c r="AL402" t="str">
        <f>IF(PLAYERIDMAP2[[#This Row],[POS]]="C",MAX(AL$1:AL401)+1,"")</f>
        <v/>
      </c>
      <c r="AM402" t="str">
        <f>IFERROR(INDEX(PLAYERIDMAP2[PLAYERNAME],MATCH(ROW()-ROW(AM$1),CATCHERS,0)),"")</f>
        <v/>
      </c>
      <c r="AN402" t="str">
        <f>IF(PLAYERIDMAP2[[#This Row],[POS]]="1B",MAX(AN$1:AN401)+1,"")</f>
        <v/>
      </c>
      <c r="AO402" t="str">
        <f>IFERROR(INDEX(PLAYERIDMAP2[PLAYERNAME],MATCH(ROW()-ROW(AO$1),FIRSTBASE,0)),"")</f>
        <v/>
      </c>
      <c r="AP402" t="str">
        <f>IF(PLAYERIDMAP2[[#This Row],[POS]]="2B",MAX(AP$1:AP401)+1,"")</f>
        <v/>
      </c>
      <c r="AQ402" t="str">
        <f>IFERROR(INDEX(PLAYERIDMAP2[PLAYERNAME],MATCH(ROW()-ROW(AQ$1),SECONDBASE,0)),"")</f>
        <v/>
      </c>
      <c r="AR402" t="str">
        <f>IF(PLAYERIDMAP2[[#This Row],[POS]]="3B",MAX(AR$1:AR401)+1,"")</f>
        <v/>
      </c>
      <c r="AS402" t="str">
        <f>IFERROR(INDEX(PLAYERIDMAP2[PLAYERNAME],MATCH(ROW()-ROW(AS$1),THIRDBASE,0)),"")</f>
        <v/>
      </c>
      <c r="AT402" t="str">
        <f>IF(PLAYERIDMAP2[[#This Row],[POS]]="SS",MAX(AT$1:AT401)+1,"")</f>
        <v/>
      </c>
      <c r="AU402" t="str">
        <f>IFERROR(INDEX(PLAYERIDMAP2[PLAYERNAME],MATCH(ROW()-ROW(AU$1),SHORTSTOP,0)),"")</f>
        <v/>
      </c>
      <c r="AV402">
        <f>IF(PLAYERIDMAP2[[#This Row],[POS]]="OF",MAX(AV$1:AV401)+1,"")</f>
        <v>88</v>
      </c>
      <c r="AW402" t="str">
        <f>IFERROR(INDEX(PLAYERIDMAP2[PLAYERNAME],MATCH(ROW()-ROW(AW$1),OUTFIELD,0)),"")</f>
        <v/>
      </c>
      <c r="AX402">
        <f>IF(PLAYERIDMAP2[[#This Row],[POS]]&lt;&gt;"P",MAX(AX$1:AX401)+1,"")</f>
        <v>211</v>
      </c>
      <c r="AY402" t="str">
        <f>IFERROR(INDEX(PLAYERIDMAP2[PLAYERNAME],MATCH(ROW()-ROW(AY$1),HITTERS,0)),"")</f>
        <v>James Jones</v>
      </c>
      <c r="AZ402" t="str">
        <f>IF(PLAYERIDMAP2[[#This Row],[POS]]="P",MAX(AZ$1:AZ401)+1,"")</f>
        <v/>
      </c>
      <c r="BA402" t="str">
        <f>IFERROR(INDEX(PLAYERIDMAP2[PLAYERNAME],MATCH(ROW()-ROW(BA$1),PITCHERS,0)),"")</f>
        <v>Matt Lindstrom</v>
      </c>
    </row>
    <row r="403" spans="1:53" x14ac:dyDescent="0.25">
      <c r="A403" t="s">
        <v>12262</v>
      </c>
      <c r="B403" t="s">
        <v>10316</v>
      </c>
      <c r="C403" s="1">
        <v>31042</v>
      </c>
      <c r="D403" t="s">
        <v>18447</v>
      </c>
      <c r="E403" t="s">
        <v>18000</v>
      </c>
      <c r="F403" t="s">
        <v>11077</v>
      </c>
      <c r="G403" t="s">
        <v>14693</v>
      </c>
      <c r="H403" t="s">
        <v>10988</v>
      </c>
      <c r="I403" t="s">
        <v>18517</v>
      </c>
      <c r="J403" t="s">
        <v>10316</v>
      </c>
      <c r="K403">
        <v>445153</v>
      </c>
      <c r="L403" t="s">
        <v>10316</v>
      </c>
      <c r="M403">
        <v>1795803</v>
      </c>
      <c r="N403" t="s">
        <v>10316</v>
      </c>
      <c r="O403" t="s">
        <v>12263</v>
      </c>
      <c r="P403" t="s">
        <v>12262</v>
      </c>
      <c r="Q403">
        <v>9229</v>
      </c>
      <c r="R403" t="s">
        <v>10316</v>
      </c>
      <c r="S403">
        <v>31076</v>
      </c>
      <c r="T403" t="s">
        <v>10316</v>
      </c>
      <c r="V403" t="s">
        <v>12264</v>
      </c>
      <c r="W403">
        <v>47419</v>
      </c>
      <c r="X403">
        <v>9229</v>
      </c>
      <c r="Y403" t="s">
        <v>10316</v>
      </c>
      <c r="Z403" t="s">
        <v>12265</v>
      </c>
      <c r="AA403" t="s">
        <v>5703</v>
      </c>
      <c r="AB403" t="s">
        <v>10958</v>
      </c>
      <c r="AD403" t="s">
        <v>12265</v>
      </c>
      <c r="AL403" t="str">
        <f>IF(PLAYERIDMAP2[[#This Row],[POS]]="C",MAX(AL$1:AL402)+1,"")</f>
        <v/>
      </c>
      <c r="AM403" t="str">
        <f>IFERROR(INDEX(PLAYERIDMAP2[PLAYERNAME],MATCH(ROW()-ROW(AM$1),CATCHERS,0)),"")</f>
        <v/>
      </c>
      <c r="AN403" t="str">
        <f>IF(PLAYERIDMAP2[[#This Row],[POS]]="1B",MAX(AN$1:AN402)+1,"")</f>
        <v/>
      </c>
      <c r="AO403" t="str">
        <f>IFERROR(INDEX(PLAYERIDMAP2[PLAYERNAME],MATCH(ROW()-ROW(AO$1),FIRSTBASE,0)),"")</f>
        <v/>
      </c>
      <c r="AP403" t="str">
        <f>IF(PLAYERIDMAP2[[#This Row],[POS]]="2B",MAX(AP$1:AP402)+1,"")</f>
        <v/>
      </c>
      <c r="AQ403" t="str">
        <f>IFERROR(INDEX(PLAYERIDMAP2[PLAYERNAME],MATCH(ROW()-ROW(AQ$1),SECONDBASE,0)),"")</f>
        <v/>
      </c>
      <c r="AR403" t="str">
        <f>IF(PLAYERIDMAP2[[#This Row],[POS]]="3B",MAX(AR$1:AR402)+1,"")</f>
        <v/>
      </c>
      <c r="AS403" t="str">
        <f>IFERROR(INDEX(PLAYERIDMAP2[PLAYERNAME],MATCH(ROW()-ROW(AS$1),THIRDBASE,0)),"")</f>
        <v/>
      </c>
      <c r="AT403" t="str">
        <f>IF(PLAYERIDMAP2[[#This Row],[POS]]="SS",MAX(AT$1:AT402)+1,"")</f>
        <v/>
      </c>
      <c r="AU403" t="str">
        <f>IFERROR(INDEX(PLAYERIDMAP2[PLAYERNAME],MATCH(ROW()-ROW(AU$1),SHORTSTOP,0)),"")</f>
        <v/>
      </c>
      <c r="AV403" t="str">
        <f>IF(PLAYERIDMAP2[[#This Row],[POS]]="OF",MAX(AV$1:AV402)+1,"")</f>
        <v/>
      </c>
      <c r="AW403" t="str">
        <f>IFERROR(INDEX(PLAYERIDMAP2[PLAYERNAME],MATCH(ROW()-ROW(AW$1),OUTFIELD,0)),"")</f>
        <v/>
      </c>
      <c r="AX403" t="str">
        <f>IF(PLAYERIDMAP2[[#This Row],[POS]]&lt;&gt;"P",MAX(AX$1:AX402)+1,"")</f>
        <v/>
      </c>
      <c r="AY403" t="str">
        <f>IFERROR(INDEX(PLAYERIDMAP2[PLAYERNAME],MATCH(ROW()-ROW(AY$1),HITTERS,0)),"")</f>
        <v>Caleb Joseph</v>
      </c>
      <c r="AZ403">
        <f>IF(PLAYERIDMAP2[[#This Row],[POS]]="P",MAX(AZ$1:AZ402)+1,"")</f>
        <v>191</v>
      </c>
      <c r="BA403" t="str">
        <f>IFERROR(INDEX(PLAYERIDMAP2[PLAYERNAME],MATCH(ROW()-ROW(BA$1),PITCHERS,0)),"")</f>
        <v>Francisco Liriano</v>
      </c>
    </row>
    <row r="404" spans="1:53" x14ac:dyDescent="0.25">
      <c r="A404" t="s">
        <v>12266</v>
      </c>
      <c r="B404" t="s">
        <v>4716</v>
      </c>
      <c r="C404" s="1">
        <v>30760</v>
      </c>
      <c r="D404" t="s">
        <v>16955</v>
      </c>
      <c r="E404" t="s">
        <v>18000</v>
      </c>
      <c r="F404" t="s">
        <v>11077</v>
      </c>
      <c r="G404" t="s">
        <v>14693</v>
      </c>
      <c r="H404" t="s">
        <v>5706</v>
      </c>
      <c r="I404" t="s">
        <v>18001</v>
      </c>
      <c r="K404">
        <v>453303</v>
      </c>
      <c r="L404" t="s">
        <v>4716</v>
      </c>
      <c r="M404">
        <v>1660160</v>
      </c>
      <c r="N404" t="s">
        <v>4716</v>
      </c>
      <c r="O404" t="s">
        <v>12267</v>
      </c>
      <c r="P404" t="s">
        <v>12266</v>
      </c>
      <c r="Q404">
        <v>8511</v>
      </c>
      <c r="R404" t="s">
        <v>4716</v>
      </c>
      <c r="V404" t="s">
        <v>12268</v>
      </c>
      <c r="W404">
        <v>51965</v>
      </c>
      <c r="X404">
        <v>8511</v>
      </c>
      <c r="Y404" t="s">
        <v>4716</v>
      </c>
      <c r="Z404" t="s">
        <v>16475</v>
      </c>
      <c r="AA404" t="s">
        <v>5703</v>
      </c>
      <c r="AB404" t="s">
        <v>5703</v>
      </c>
      <c r="AD404" t="s">
        <v>16475</v>
      </c>
      <c r="AL404" t="str">
        <f>IF(PLAYERIDMAP2[[#This Row],[POS]]="C",MAX(AL$1:AL403)+1,"")</f>
        <v/>
      </c>
      <c r="AM404" t="str">
        <f>IFERROR(INDEX(PLAYERIDMAP2[PLAYERNAME],MATCH(ROW()-ROW(AM$1),CATCHERS,0)),"")</f>
        <v/>
      </c>
      <c r="AN404" t="str">
        <f>IF(PLAYERIDMAP2[[#This Row],[POS]]="1B",MAX(AN$1:AN403)+1,"")</f>
        <v/>
      </c>
      <c r="AO404" t="str">
        <f>IFERROR(INDEX(PLAYERIDMAP2[PLAYERNAME],MATCH(ROW()-ROW(AO$1),FIRSTBASE,0)),"")</f>
        <v/>
      </c>
      <c r="AP404">
        <f>IF(PLAYERIDMAP2[[#This Row],[POS]]="2B",MAX(AP$1:AP403)+1,"")</f>
        <v>24</v>
      </c>
      <c r="AQ404" t="str">
        <f>IFERROR(INDEX(PLAYERIDMAP2[PLAYERNAME],MATCH(ROW()-ROW(AQ$1),SECONDBASE,0)),"")</f>
        <v/>
      </c>
      <c r="AR404" t="str">
        <f>IF(PLAYERIDMAP2[[#This Row],[POS]]="3B",MAX(AR$1:AR403)+1,"")</f>
        <v/>
      </c>
      <c r="AS404" t="str">
        <f>IFERROR(INDEX(PLAYERIDMAP2[PLAYERNAME],MATCH(ROW()-ROW(AS$1),THIRDBASE,0)),"")</f>
        <v/>
      </c>
      <c r="AT404" t="str">
        <f>IF(PLAYERIDMAP2[[#This Row],[POS]]="SS",MAX(AT$1:AT403)+1,"")</f>
        <v/>
      </c>
      <c r="AU404" t="str">
        <f>IFERROR(INDEX(PLAYERIDMAP2[PLAYERNAME],MATCH(ROW()-ROW(AU$1),SHORTSTOP,0)),"")</f>
        <v/>
      </c>
      <c r="AV404" t="str">
        <f>IF(PLAYERIDMAP2[[#This Row],[POS]]="OF",MAX(AV$1:AV403)+1,"")</f>
        <v/>
      </c>
      <c r="AW404" t="str">
        <f>IFERROR(INDEX(PLAYERIDMAP2[PLAYERNAME],MATCH(ROW()-ROW(AW$1),OUTFIELD,0)),"")</f>
        <v/>
      </c>
      <c r="AX404">
        <f>IF(PLAYERIDMAP2[[#This Row],[POS]]&lt;&gt;"P",MAX(AX$1:AX403)+1,"")</f>
        <v>212</v>
      </c>
      <c r="AY404" t="str">
        <f>IFERROR(INDEX(PLAYERIDMAP2[PLAYERNAME],MATCH(ROW()-ROW(AY$1),HITTERS,0)),"")</f>
        <v>Corban Joseph</v>
      </c>
      <c r="AZ404" t="str">
        <f>IF(PLAYERIDMAP2[[#This Row],[POS]]="P",MAX(AZ$1:AZ403)+1,"")</f>
        <v/>
      </c>
      <c r="BA404" t="str">
        <f>IFERROR(INDEX(PLAYERIDMAP2[PLAYERNAME],MATCH(ROW()-ROW(BA$1),PITCHERS,0)),"")</f>
        <v>Kyle Lobstein</v>
      </c>
    </row>
    <row r="405" spans="1:53" x14ac:dyDescent="0.25">
      <c r="A405" t="s">
        <v>12269</v>
      </c>
      <c r="B405" t="s">
        <v>10687</v>
      </c>
      <c r="C405" s="1">
        <v>27836</v>
      </c>
      <c r="D405" t="s">
        <v>17413</v>
      </c>
      <c r="E405" t="s">
        <v>18000</v>
      </c>
      <c r="F405" t="s">
        <v>11016</v>
      </c>
      <c r="G405" t="s">
        <v>11016</v>
      </c>
      <c r="H405" t="s">
        <v>10988</v>
      </c>
      <c r="I405" t="s">
        <v>18606</v>
      </c>
      <c r="J405" t="s">
        <v>10687</v>
      </c>
      <c r="K405">
        <v>275933</v>
      </c>
      <c r="L405" t="s">
        <v>10687</v>
      </c>
      <c r="M405">
        <v>174677</v>
      </c>
      <c r="N405" t="s">
        <v>10687</v>
      </c>
      <c r="O405" t="s">
        <v>12270</v>
      </c>
      <c r="P405" t="s">
        <v>12269</v>
      </c>
      <c r="Q405">
        <v>6447</v>
      </c>
      <c r="R405" t="s">
        <v>10687</v>
      </c>
      <c r="S405">
        <v>4286</v>
      </c>
      <c r="T405" t="s">
        <v>10687</v>
      </c>
      <c r="V405" t="s">
        <v>12271</v>
      </c>
      <c r="W405">
        <v>398</v>
      </c>
      <c r="X405">
        <v>6447</v>
      </c>
      <c r="Y405" t="s">
        <v>10687</v>
      </c>
      <c r="Z405" t="s">
        <v>12272</v>
      </c>
      <c r="AA405" t="s">
        <v>10958</v>
      </c>
      <c r="AB405" t="s">
        <v>10958</v>
      </c>
      <c r="AD405" t="s">
        <v>12272</v>
      </c>
      <c r="AL405" t="str">
        <f>IF(PLAYERIDMAP2[[#This Row],[POS]]="C",MAX(AL$1:AL404)+1,"")</f>
        <v/>
      </c>
      <c r="AM405" t="str">
        <f>IFERROR(INDEX(PLAYERIDMAP2[PLAYERNAME],MATCH(ROW()-ROW(AM$1),CATCHERS,0)),"")</f>
        <v/>
      </c>
      <c r="AN405" t="str">
        <f>IF(PLAYERIDMAP2[[#This Row],[POS]]="1B",MAX(AN$1:AN404)+1,"")</f>
        <v/>
      </c>
      <c r="AO405" t="str">
        <f>IFERROR(INDEX(PLAYERIDMAP2[PLAYERNAME],MATCH(ROW()-ROW(AO$1),FIRSTBASE,0)),"")</f>
        <v/>
      </c>
      <c r="AP405" t="str">
        <f>IF(PLAYERIDMAP2[[#This Row],[POS]]="2B",MAX(AP$1:AP404)+1,"")</f>
        <v/>
      </c>
      <c r="AQ405" t="str">
        <f>IFERROR(INDEX(PLAYERIDMAP2[PLAYERNAME],MATCH(ROW()-ROW(AQ$1),SECONDBASE,0)),"")</f>
        <v/>
      </c>
      <c r="AR405" t="str">
        <f>IF(PLAYERIDMAP2[[#This Row],[POS]]="3B",MAX(AR$1:AR404)+1,"")</f>
        <v/>
      </c>
      <c r="AS405" t="str">
        <f>IFERROR(INDEX(PLAYERIDMAP2[PLAYERNAME],MATCH(ROW()-ROW(AS$1),THIRDBASE,0)),"")</f>
        <v/>
      </c>
      <c r="AT405" t="str">
        <f>IF(PLAYERIDMAP2[[#This Row],[POS]]="SS",MAX(AT$1:AT404)+1,"")</f>
        <v/>
      </c>
      <c r="AU405" t="str">
        <f>IFERROR(INDEX(PLAYERIDMAP2[PLAYERNAME],MATCH(ROW()-ROW(AU$1),SHORTSTOP,0)),"")</f>
        <v/>
      </c>
      <c r="AV405" t="str">
        <f>IF(PLAYERIDMAP2[[#This Row],[POS]]="OF",MAX(AV$1:AV404)+1,"")</f>
        <v/>
      </c>
      <c r="AW405" t="str">
        <f>IFERROR(INDEX(PLAYERIDMAP2[PLAYERNAME],MATCH(ROW()-ROW(AW$1),OUTFIELD,0)),"")</f>
        <v/>
      </c>
      <c r="AX405" t="str">
        <f>IF(PLAYERIDMAP2[[#This Row],[POS]]&lt;&gt;"P",MAX(AX$1:AX404)+1,"")</f>
        <v/>
      </c>
      <c r="AY405" t="str">
        <f>IFERROR(INDEX(PLAYERIDMAP2[PLAYERNAME],MATCH(ROW()-ROW(AY$1),HITTERS,0)),"")</f>
        <v>Matt Joyce</v>
      </c>
      <c r="AZ405">
        <f>IF(PLAYERIDMAP2[[#This Row],[POS]]="P",MAX(AZ$1:AZ404)+1,"")</f>
        <v>192</v>
      </c>
      <c r="BA405" t="str">
        <f>IFERROR(INDEX(PLAYERIDMAP2[PLAYERNAME],MATCH(ROW()-ROW(BA$1),PITCHERS,0)),"")</f>
        <v>Jeff Locke</v>
      </c>
    </row>
    <row r="406" spans="1:53" x14ac:dyDescent="0.25">
      <c r="A406" t="s">
        <v>12273</v>
      </c>
      <c r="B406" t="s">
        <v>5467</v>
      </c>
      <c r="C406" s="1">
        <v>31912</v>
      </c>
      <c r="D406" t="s">
        <v>16944</v>
      </c>
      <c r="E406" t="s">
        <v>17888</v>
      </c>
      <c r="F406" t="s">
        <v>11040</v>
      </c>
      <c r="G406" t="s">
        <v>14693</v>
      </c>
      <c r="H406" t="s">
        <v>5706</v>
      </c>
      <c r="I406" t="s">
        <v>17889</v>
      </c>
      <c r="J406" t="s">
        <v>5467</v>
      </c>
      <c r="K406">
        <v>572821</v>
      </c>
      <c r="L406" t="s">
        <v>5467</v>
      </c>
      <c r="M406">
        <v>1794323</v>
      </c>
      <c r="N406" t="s">
        <v>5467</v>
      </c>
      <c r="O406" t="s">
        <v>12274</v>
      </c>
      <c r="P406" t="s">
        <v>12273</v>
      </c>
      <c r="Q406">
        <v>9174</v>
      </c>
      <c r="R406" t="s">
        <v>5467</v>
      </c>
      <c r="S406">
        <v>31009</v>
      </c>
      <c r="T406" t="s">
        <v>5467</v>
      </c>
      <c r="U406" t="s">
        <v>5467</v>
      </c>
      <c r="V406" t="s">
        <v>12275</v>
      </c>
      <c r="W406">
        <v>60219</v>
      </c>
      <c r="X406">
        <v>9174</v>
      </c>
      <c r="Y406" t="s">
        <v>5467</v>
      </c>
      <c r="Z406" t="s">
        <v>12276</v>
      </c>
      <c r="AA406" t="s">
        <v>5703</v>
      </c>
      <c r="AB406" t="s">
        <v>5703</v>
      </c>
      <c r="AC406" t="s">
        <v>5467</v>
      </c>
      <c r="AD406" t="s">
        <v>12276</v>
      </c>
      <c r="AE406">
        <v>11669</v>
      </c>
      <c r="AF406" t="s">
        <v>5467</v>
      </c>
      <c r="AG406">
        <v>13096</v>
      </c>
      <c r="AH406" t="s">
        <v>5467</v>
      </c>
      <c r="AL406" t="str">
        <f>IF(PLAYERIDMAP2[[#This Row],[POS]]="C",MAX(AL$1:AL405)+1,"")</f>
        <v/>
      </c>
      <c r="AM406" t="str">
        <f>IFERROR(INDEX(PLAYERIDMAP2[PLAYERNAME],MATCH(ROW()-ROW(AM$1),CATCHERS,0)),"")</f>
        <v/>
      </c>
      <c r="AN406" t="str">
        <f>IF(PLAYERIDMAP2[[#This Row],[POS]]="1B",MAX(AN$1:AN405)+1,"")</f>
        <v/>
      </c>
      <c r="AO406" t="str">
        <f>IFERROR(INDEX(PLAYERIDMAP2[PLAYERNAME],MATCH(ROW()-ROW(AO$1),FIRSTBASE,0)),"")</f>
        <v/>
      </c>
      <c r="AP406">
        <f>IF(PLAYERIDMAP2[[#This Row],[POS]]="2B",MAX(AP$1:AP405)+1,"")</f>
        <v>25</v>
      </c>
      <c r="AQ406" t="str">
        <f>IFERROR(INDEX(PLAYERIDMAP2[PLAYERNAME],MATCH(ROW()-ROW(AQ$1),SECONDBASE,0)),"")</f>
        <v/>
      </c>
      <c r="AR406" t="str">
        <f>IF(PLAYERIDMAP2[[#This Row],[POS]]="3B",MAX(AR$1:AR405)+1,"")</f>
        <v/>
      </c>
      <c r="AS406" t="str">
        <f>IFERROR(INDEX(PLAYERIDMAP2[PLAYERNAME],MATCH(ROW()-ROW(AS$1),THIRDBASE,0)),"")</f>
        <v/>
      </c>
      <c r="AT406" t="str">
        <f>IF(PLAYERIDMAP2[[#This Row],[POS]]="SS",MAX(AT$1:AT405)+1,"")</f>
        <v/>
      </c>
      <c r="AU406" t="str">
        <f>IFERROR(INDEX(PLAYERIDMAP2[PLAYERNAME],MATCH(ROW()-ROW(AU$1),SHORTSTOP,0)),"")</f>
        <v/>
      </c>
      <c r="AV406" t="str">
        <f>IF(PLAYERIDMAP2[[#This Row],[POS]]="OF",MAX(AV$1:AV405)+1,"")</f>
        <v/>
      </c>
      <c r="AW406" t="str">
        <f>IFERROR(INDEX(PLAYERIDMAP2[PLAYERNAME],MATCH(ROW()-ROW(AW$1),OUTFIELD,0)),"")</f>
        <v/>
      </c>
      <c r="AX406">
        <f>IF(PLAYERIDMAP2[[#This Row],[POS]]&lt;&gt;"P",MAX(AX$1:AX405)+1,"")</f>
        <v>213</v>
      </c>
      <c r="AY406" t="str">
        <f>IFERROR(INDEX(PLAYERIDMAP2[PLAYERNAME],MATCH(ROW()-ROW(AY$1),HITTERS,0)),"")</f>
        <v>Aaron Judge</v>
      </c>
      <c r="AZ406" t="str">
        <f>IF(PLAYERIDMAP2[[#This Row],[POS]]="P",MAX(AZ$1:AZ405)+1,"")</f>
        <v/>
      </c>
      <c r="BA406" t="str">
        <f>IFERROR(INDEX(PLAYERIDMAP2[PLAYERNAME],MATCH(ROW()-ROW(BA$1),PITCHERS,0)),"")</f>
        <v>Kameron Loe</v>
      </c>
    </row>
    <row r="407" spans="1:53" x14ac:dyDescent="0.25">
      <c r="A407" t="s">
        <v>12277</v>
      </c>
      <c r="B407" t="s">
        <v>10130</v>
      </c>
      <c r="C407" s="1">
        <v>32119</v>
      </c>
      <c r="D407" t="s">
        <v>16836</v>
      </c>
      <c r="E407" t="s">
        <v>16885</v>
      </c>
      <c r="F407" t="s">
        <v>11119</v>
      </c>
      <c r="G407" t="s">
        <v>14693</v>
      </c>
      <c r="H407" t="s">
        <v>10988</v>
      </c>
      <c r="I407" t="s">
        <v>16886</v>
      </c>
      <c r="J407" t="s">
        <v>10130</v>
      </c>
      <c r="K407">
        <v>475138</v>
      </c>
      <c r="L407" t="s">
        <v>10130</v>
      </c>
      <c r="M407">
        <v>1184316</v>
      </c>
      <c r="N407" t="s">
        <v>10130</v>
      </c>
      <c r="O407" t="s">
        <v>12278</v>
      </c>
      <c r="P407" t="s">
        <v>12277</v>
      </c>
      <c r="Q407">
        <v>8656</v>
      </c>
      <c r="R407" t="s">
        <v>10130</v>
      </c>
      <c r="S407">
        <v>29965</v>
      </c>
      <c r="T407" t="s">
        <v>10130</v>
      </c>
      <c r="V407" t="s">
        <v>12279</v>
      </c>
      <c r="W407">
        <v>49765</v>
      </c>
      <c r="X407">
        <v>8656</v>
      </c>
      <c r="Y407" t="s">
        <v>10130</v>
      </c>
      <c r="Z407" t="s">
        <v>12280</v>
      </c>
      <c r="AA407" t="s">
        <v>5703</v>
      </c>
      <c r="AB407" t="s">
        <v>5703</v>
      </c>
      <c r="AD407" t="s">
        <v>12280</v>
      </c>
      <c r="AF407" t="s">
        <v>10130</v>
      </c>
      <c r="AG407">
        <v>12591</v>
      </c>
      <c r="AL407" t="str">
        <f>IF(PLAYERIDMAP2[[#This Row],[POS]]="C",MAX(AL$1:AL406)+1,"")</f>
        <v/>
      </c>
      <c r="AM407" t="str">
        <f>IFERROR(INDEX(PLAYERIDMAP2[PLAYERNAME],MATCH(ROW()-ROW(AM$1),CATCHERS,0)),"")</f>
        <v/>
      </c>
      <c r="AN407" t="str">
        <f>IF(PLAYERIDMAP2[[#This Row],[POS]]="1B",MAX(AN$1:AN406)+1,"")</f>
        <v/>
      </c>
      <c r="AO407" t="str">
        <f>IFERROR(INDEX(PLAYERIDMAP2[PLAYERNAME],MATCH(ROW()-ROW(AO$1),FIRSTBASE,0)),"")</f>
        <v/>
      </c>
      <c r="AP407" t="str">
        <f>IF(PLAYERIDMAP2[[#This Row],[POS]]="2B",MAX(AP$1:AP406)+1,"")</f>
        <v/>
      </c>
      <c r="AQ407" t="str">
        <f>IFERROR(INDEX(PLAYERIDMAP2[PLAYERNAME],MATCH(ROW()-ROW(AQ$1),SECONDBASE,0)),"")</f>
        <v/>
      </c>
      <c r="AR407" t="str">
        <f>IF(PLAYERIDMAP2[[#This Row],[POS]]="3B",MAX(AR$1:AR406)+1,"")</f>
        <v/>
      </c>
      <c r="AS407" t="str">
        <f>IFERROR(INDEX(PLAYERIDMAP2[PLAYERNAME],MATCH(ROW()-ROW(AS$1),THIRDBASE,0)),"")</f>
        <v/>
      </c>
      <c r="AT407" t="str">
        <f>IF(PLAYERIDMAP2[[#This Row],[POS]]="SS",MAX(AT$1:AT406)+1,"")</f>
        <v/>
      </c>
      <c r="AU407" t="str">
        <f>IFERROR(INDEX(PLAYERIDMAP2[PLAYERNAME],MATCH(ROW()-ROW(AU$1),SHORTSTOP,0)),"")</f>
        <v/>
      </c>
      <c r="AV407" t="str">
        <f>IF(PLAYERIDMAP2[[#This Row],[POS]]="OF",MAX(AV$1:AV406)+1,"")</f>
        <v/>
      </c>
      <c r="AW407" t="str">
        <f>IFERROR(INDEX(PLAYERIDMAP2[PLAYERNAME],MATCH(ROW()-ROW(AW$1),OUTFIELD,0)),"")</f>
        <v/>
      </c>
      <c r="AX407" t="str">
        <f>IF(PLAYERIDMAP2[[#This Row],[POS]]&lt;&gt;"P",MAX(AX$1:AX406)+1,"")</f>
        <v/>
      </c>
      <c r="AY407" t="str">
        <f>IFERROR(INDEX(PLAYERIDMAP2[PLAYERNAME],MATCH(ROW()-ROW(AY$1),HITTERS,0)),"")</f>
        <v>Kila Ka'aihue</v>
      </c>
      <c r="AZ407">
        <f>IF(PLAYERIDMAP2[[#This Row],[POS]]="P",MAX(AZ$1:AZ406)+1,"")</f>
        <v>193</v>
      </c>
      <c r="BA407" t="str">
        <f>IFERROR(INDEX(PLAYERIDMAP2[PLAYERNAME],MATCH(ROW()-ROW(BA$1),PITCHERS,0)),"")</f>
        <v>Boone Logan</v>
      </c>
    </row>
    <row r="408" spans="1:53" x14ac:dyDescent="0.25">
      <c r="A408" t="s">
        <v>16151</v>
      </c>
      <c r="B408" t="s">
        <v>12281</v>
      </c>
      <c r="C408" s="1">
        <v>27718</v>
      </c>
      <c r="D408" t="s">
        <v>19220</v>
      </c>
      <c r="E408" t="s">
        <v>17152</v>
      </c>
      <c r="F408" t="s">
        <v>11016</v>
      </c>
      <c r="G408" t="s">
        <v>11016</v>
      </c>
      <c r="H408" t="s">
        <v>10998</v>
      </c>
      <c r="I408" t="s">
        <v>19221</v>
      </c>
      <c r="K408">
        <v>136770</v>
      </c>
      <c r="M408">
        <v>18741</v>
      </c>
      <c r="N408" t="s">
        <v>12281</v>
      </c>
      <c r="O408" t="s">
        <v>16152</v>
      </c>
      <c r="P408" t="s">
        <v>16151</v>
      </c>
      <c r="V408" t="s">
        <v>16153</v>
      </c>
      <c r="W408">
        <v>174</v>
      </c>
      <c r="AA408" t="s">
        <v>10958</v>
      </c>
      <c r="AB408" t="s">
        <v>5703</v>
      </c>
      <c r="AD408" t="s">
        <v>16476</v>
      </c>
      <c r="AL408" t="str">
        <f>IF(PLAYERIDMAP2[[#This Row],[POS]]="C",MAX(AL$1:AL407)+1,"")</f>
        <v/>
      </c>
      <c r="AM408" t="str">
        <f>IFERROR(INDEX(PLAYERIDMAP2[PLAYERNAME],MATCH(ROW()-ROW(AM$1),CATCHERS,0)),"")</f>
        <v/>
      </c>
      <c r="AN408" t="str">
        <f>IF(PLAYERIDMAP2[[#This Row],[POS]]="1B",MAX(AN$1:AN407)+1,"")</f>
        <v/>
      </c>
      <c r="AO408" t="str">
        <f>IFERROR(INDEX(PLAYERIDMAP2[PLAYERNAME],MATCH(ROW()-ROW(AO$1),FIRSTBASE,0)),"")</f>
        <v/>
      </c>
      <c r="AP408" t="str">
        <f>IF(PLAYERIDMAP2[[#This Row],[POS]]="2B",MAX(AP$1:AP407)+1,"")</f>
        <v/>
      </c>
      <c r="AQ408" t="str">
        <f>IFERROR(INDEX(PLAYERIDMAP2[PLAYERNAME],MATCH(ROW()-ROW(AQ$1),SECONDBASE,0)),"")</f>
        <v/>
      </c>
      <c r="AR408" t="str">
        <f>IF(PLAYERIDMAP2[[#This Row],[POS]]="3B",MAX(AR$1:AR407)+1,"")</f>
        <v/>
      </c>
      <c r="AS408" t="str">
        <f>IFERROR(INDEX(PLAYERIDMAP2[PLAYERNAME],MATCH(ROW()-ROW(AS$1),THIRDBASE,0)),"")</f>
        <v/>
      </c>
      <c r="AT408" t="str">
        <f>IF(PLAYERIDMAP2[[#This Row],[POS]]="SS",MAX(AT$1:AT407)+1,"")</f>
        <v/>
      </c>
      <c r="AU408" t="str">
        <f>IFERROR(INDEX(PLAYERIDMAP2[PLAYERNAME],MATCH(ROW()-ROW(AU$1),SHORTSTOP,0)),"")</f>
        <v/>
      </c>
      <c r="AV408">
        <f>IF(PLAYERIDMAP2[[#This Row],[POS]]="OF",MAX(AV$1:AV407)+1,"")</f>
        <v>89</v>
      </c>
      <c r="AW408" t="str">
        <f>IFERROR(INDEX(PLAYERIDMAP2[PLAYERNAME],MATCH(ROW()-ROW(AW$1),OUTFIELD,0)),"")</f>
        <v/>
      </c>
      <c r="AX408">
        <f>IF(PLAYERIDMAP2[[#This Row],[POS]]&lt;&gt;"P",MAX(AX$1:AX407)+1,"")</f>
        <v>214</v>
      </c>
      <c r="AY408" t="str">
        <f>IFERROR(INDEX(PLAYERIDMAP2[PLAYERNAME],MATCH(ROW()-ROW(AY$1),HITTERS,0)),"")</f>
        <v>Ryan Kalish</v>
      </c>
      <c r="AZ408" t="str">
        <f>IF(PLAYERIDMAP2[[#This Row],[POS]]="P",MAX(AZ$1:AZ407)+1,"")</f>
        <v/>
      </c>
      <c r="BA408" t="str">
        <f>IFERROR(INDEX(PLAYERIDMAP2[PLAYERNAME],MATCH(ROW()-ROW(BA$1),PITCHERS,0)),"")</f>
        <v>Kyle Lohse</v>
      </c>
    </row>
    <row r="409" spans="1:53" x14ac:dyDescent="0.25">
      <c r="A409" t="s">
        <v>12282</v>
      </c>
      <c r="B409" t="s">
        <v>4818</v>
      </c>
      <c r="C409" s="1">
        <v>30391</v>
      </c>
      <c r="D409" t="s">
        <v>18225</v>
      </c>
      <c r="E409" t="s">
        <v>17152</v>
      </c>
      <c r="F409" t="s">
        <v>10987</v>
      </c>
      <c r="G409" t="s">
        <v>14693</v>
      </c>
      <c r="H409" t="s">
        <v>11097</v>
      </c>
      <c r="I409" t="s">
        <v>18950</v>
      </c>
      <c r="J409" t="s">
        <v>4818</v>
      </c>
      <c r="K409">
        <v>452220</v>
      </c>
      <c r="L409" t="s">
        <v>4818</v>
      </c>
      <c r="M409">
        <v>580789</v>
      </c>
      <c r="N409" t="s">
        <v>4818</v>
      </c>
      <c r="O409" t="s">
        <v>12283</v>
      </c>
      <c r="P409" t="s">
        <v>12282</v>
      </c>
      <c r="Q409">
        <v>7560</v>
      </c>
      <c r="R409" t="s">
        <v>4818</v>
      </c>
      <c r="S409">
        <v>6298</v>
      </c>
      <c r="T409" t="s">
        <v>4818</v>
      </c>
      <c r="V409" t="s">
        <v>12284</v>
      </c>
      <c r="W409">
        <v>45606</v>
      </c>
      <c r="X409">
        <v>7560</v>
      </c>
      <c r="Y409" t="s">
        <v>4818</v>
      </c>
      <c r="Z409" t="s">
        <v>12285</v>
      </c>
      <c r="AA409" t="s">
        <v>10958</v>
      </c>
      <c r="AB409" t="s">
        <v>5703</v>
      </c>
      <c r="AC409" t="s">
        <v>4818</v>
      </c>
      <c r="AD409" t="s">
        <v>12285</v>
      </c>
      <c r="AE409">
        <v>8262</v>
      </c>
      <c r="AF409" t="s">
        <v>4818</v>
      </c>
      <c r="AG409">
        <v>5471</v>
      </c>
      <c r="AH409" t="s">
        <v>4818</v>
      </c>
      <c r="AL409" t="str">
        <f>IF(PLAYERIDMAP2[[#This Row],[POS]]="C",MAX(AL$1:AL408)+1,"")</f>
        <v/>
      </c>
      <c r="AM409" t="str">
        <f>IFERROR(INDEX(PLAYERIDMAP2[PLAYERNAME],MATCH(ROW()-ROW(AM$1),CATCHERS,0)),"")</f>
        <v/>
      </c>
      <c r="AN409" t="str">
        <f>IF(PLAYERIDMAP2[[#This Row],[POS]]="1B",MAX(AN$1:AN408)+1,"")</f>
        <v/>
      </c>
      <c r="AO409" t="str">
        <f>IFERROR(INDEX(PLAYERIDMAP2[PLAYERNAME],MATCH(ROW()-ROW(AO$1),FIRSTBASE,0)),"")</f>
        <v/>
      </c>
      <c r="AP409" t="str">
        <f>IF(PLAYERIDMAP2[[#This Row],[POS]]="2B",MAX(AP$1:AP408)+1,"")</f>
        <v/>
      </c>
      <c r="AQ409" t="str">
        <f>IFERROR(INDEX(PLAYERIDMAP2[PLAYERNAME],MATCH(ROW()-ROW(AQ$1),SECONDBASE,0)),"")</f>
        <v/>
      </c>
      <c r="AR409" t="str">
        <f>IF(PLAYERIDMAP2[[#This Row],[POS]]="3B",MAX(AR$1:AR408)+1,"")</f>
        <v/>
      </c>
      <c r="AS409" t="str">
        <f>IFERROR(INDEX(PLAYERIDMAP2[PLAYERNAME],MATCH(ROW()-ROW(AS$1),THIRDBASE,0)),"")</f>
        <v/>
      </c>
      <c r="AT409">
        <f>IF(PLAYERIDMAP2[[#This Row],[POS]]="SS",MAX(AT$1:AT408)+1,"")</f>
        <v>29</v>
      </c>
      <c r="AU409" t="str">
        <f>IFERROR(INDEX(PLAYERIDMAP2[PLAYERNAME],MATCH(ROW()-ROW(AU$1),SHORTSTOP,0)),"")</f>
        <v/>
      </c>
      <c r="AV409" t="str">
        <f>IF(PLAYERIDMAP2[[#This Row],[POS]]="OF",MAX(AV$1:AV408)+1,"")</f>
        <v/>
      </c>
      <c r="AW409" t="str">
        <f>IFERROR(INDEX(PLAYERIDMAP2[PLAYERNAME],MATCH(ROW()-ROW(AW$1),OUTFIELD,0)),"")</f>
        <v/>
      </c>
      <c r="AX409">
        <f>IF(PLAYERIDMAP2[[#This Row],[POS]]&lt;&gt;"P",MAX(AX$1:AX408)+1,"")</f>
        <v>215</v>
      </c>
      <c r="AY409" t="str">
        <f>IFERROR(INDEX(PLAYERIDMAP2[PLAYERNAME],MATCH(ROW()-ROW(AY$1),HITTERS,0)),"")</f>
        <v>Jung-Ho Kang</v>
      </c>
      <c r="AZ409" t="str">
        <f>IF(PLAYERIDMAP2[[#This Row],[POS]]="P",MAX(AZ$1:AZ408)+1,"")</f>
        <v/>
      </c>
      <c r="BA409" t="str">
        <f>IFERROR(INDEX(PLAYERIDMAP2[PLAYERNAME],MATCH(ROW()-ROW(BA$1),PITCHERS,0)),"")</f>
        <v>Javier Lopez</v>
      </c>
    </row>
    <row r="410" spans="1:53" x14ac:dyDescent="0.25">
      <c r="A410" t="s">
        <v>12286</v>
      </c>
      <c r="B410" t="s">
        <v>12287</v>
      </c>
      <c r="C410" s="1">
        <v>28448</v>
      </c>
      <c r="D410" t="s">
        <v>16867</v>
      </c>
      <c r="E410" t="s">
        <v>19319</v>
      </c>
      <c r="F410" t="s">
        <v>11016</v>
      </c>
      <c r="G410" t="s">
        <v>11016</v>
      </c>
      <c r="H410" t="s">
        <v>10988</v>
      </c>
      <c r="I410" t="s">
        <v>19320</v>
      </c>
      <c r="K410">
        <v>407113</v>
      </c>
      <c r="M410">
        <v>242527</v>
      </c>
      <c r="N410" t="s">
        <v>12287</v>
      </c>
      <c r="O410" t="s">
        <v>16154</v>
      </c>
      <c r="P410" t="s">
        <v>12286</v>
      </c>
      <c r="V410" t="s">
        <v>16155</v>
      </c>
      <c r="W410">
        <v>16979</v>
      </c>
      <c r="AA410" t="s">
        <v>5703</v>
      </c>
      <c r="AB410" t="s">
        <v>5703</v>
      </c>
      <c r="AD410" t="s">
        <v>16477</v>
      </c>
      <c r="AL410" t="str">
        <f>IF(PLAYERIDMAP2[[#This Row],[POS]]="C",MAX(AL$1:AL409)+1,"")</f>
        <v/>
      </c>
      <c r="AM410" t="str">
        <f>IFERROR(INDEX(PLAYERIDMAP2[PLAYERNAME],MATCH(ROW()-ROW(AM$1),CATCHERS,0)),"")</f>
        <v/>
      </c>
      <c r="AN410" t="str">
        <f>IF(PLAYERIDMAP2[[#This Row],[POS]]="1B",MAX(AN$1:AN409)+1,"")</f>
        <v/>
      </c>
      <c r="AO410" t="str">
        <f>IFERROR(INDEX(PLAYERIDMAP2[PLAYERNAME],MATCH(ROW()-ROW(AO$1),FIRSTBASE,0)),"")</f>
        <v/>
      </c>
      <c r="AP410" t="str">
        <f>IF(PLAYERIDMAP2[[#This Row],[POS]]="2B",MAX(AP$1:AP409)+1,"")</f>
        <v/>
      </c>
      <c r="AQ410" t="str">
        <f>IFERROR(INDEX(PLAYERIDMAP2[PLAYERNAME],MATCH(ROW()-ROW(AQ$1),SECONDBASE,0)),"")</f>
        <v/>
      </c>
      <c r="AR410" t="str">
        <f>IF(PLAYERIDMAP2[[#This Row],[POS]]="3B",MAX(AR$1:AR409)+1,"")</f>
        <v/>
      </c>
      <c r="AS410" t="str">
        <f>IFERROR(INDEX(PLAYERIDMAP2[PLAYERNAME],MATCH(ROW()-ROW(AS$1),THIRDBASE,0)),"")</f>
        <v/>
      </c>
      <c r="AT410" t="str">
        <f>IF(PLAYERIDMAP2[[#This Row],[POS]]="SS",MAX(AT$1:AT409)+1,"")</f>
        <v/>
      </c>
      <c r="AU410" t="str">
        <f>IFERROR(INDEX(PLAYERIDMAP2[PLAYERNAME],MATCH(ROW()-ROW(AU$1),SHORTSTOP,0)),"")</f>
        <v/>
      </c>
      <c r="AV410" t="str">
        <f>IF(PLAYERIDMAP2[[#This Row],[POS]]="OF",MAX(AV$1:AV409)+1,"")</f>
        <v/>
      </c>
      <c r="AW410" t="str">
        <f>IFERROR(INDEX(PLAYERIDMAP2[PLAYERNAME],MATCH(ROW()-ROW(AW$1),OUTFIELD,0)),"")</f>
        <v/>
      </c>
      <c r="AX410" t="str">
        <f>IF(PLAYERIDMAP2[[#This Row],[POS]]&lt;&gt;"P",MAX(AX$1:AX409)+1,"")</f>
        <v/>
      </c>
      <c r="AY410" t="str">
        <f>IFERROR(INDEX(PLAYERIDMAP2[PLAYERNAME],MATCH(ROW()-ROW(AY$1),HITTERS,0)),"")</f>
        <v>Munenori Kawasaki</v>
      </c>
      <c r="AZ410">
        <f>IF(PLAYERIDMAP2[[#This Row],[POS]]="P",MAX(AZ$1:AZ409)+1,"")</f>
        <v>194</v>
      </c>
      <c r="BA410" t="str">
        <f>IFERROR(INDEX(PLAYERIDMAP2[PLAYERNAME],MATCH(ROW()-ROW(BA$1),PITCHERS,0)),"")</f>
        <v>Wilton Lopez</v>
      </c>
    </row>
    <row r="411" spans="1:53" x14ac:dyDescent="0.25">
      <c r="A411" t="s">
        <v>12288</v>
      </c>
      <c r="B411" t="s">
        <v>5601</v>
      </c>
      <c r="C411" s="1">
        <v>31446</v>
      </c>
      <c r="D411" t="s">
        <v>18318</v>
      </c>
      <c r="E411" t="s">
        <v>19656</v>
      </c>
      <c r="F411" t="s">
        <v>11302</v>
      </c>
      <c r="G411" t="s">
        <v>16838</v>
      </c>
      <c r="H411" t="s">
        <v>11003</v>
      </c>
      <c r="I411" t="s">
        <v>19657</v>
      </c>
      <c r="J411" t="s">
        <v>5601</v>
      </c>
      <c r="K411">
        <v>446263</v>
      </c>
      <c r="L411" t="s">
        <v>5601</v>
      </c>
      <c r="M411">
        <v>1601528</v>
      </c>
      <c r="N411" t="s">
        <v>5601</v>
      </c>
      <c r="O411" t="s">
        <v>12289</v>
      </c>
      <c r="P411" t="s">
        <v>12288</v>
      </c>
      <c r="Q411">
        <v>8796</v>
      </c>
      <c r="R411" t="s">
        <v>5601</v>
      </c>
      <c r="S411">
        <v>30953</v>
      </c>
      <c r="T411" t="s">
        <v>5601</v>
      </c>
      <c r="U411" t="s">
        <v>5601</v>
      </c>
      <c r="V411" t="s">
        <v>12290</v>
      </c>
      <c r="W411">
        <v>56196</v>
      </c>
      <c r="X411">
        <v>8796</v>
      </c>
      <c r="Y411" t="s">
        <v>5601</v>
      </c>
      <c r="Z411" t="s">
        <v>12291</v>
      </c>
      <c r="AA411" t="s">
        <v>10958</v>
      </c>
      <c r="AB411" t="s">
        <v>5703</v>
      </c>
      <c r="AC411" t="s">
        <v>5601</v>
      </c>
      <c r="AD411" t="s">
        <v>12291</v>
      </c>
      <c r="AE411">
        <v>10189</v>
      </c>
      <c r="AF411" t="s">
        <v>5601</v>
      </c>
      <c r="AG411">
        <v>12516</v>
      </c>
      <c r="AH411" t="s">
        <v>5601</v>
      </c>
      <c r="AL411" t="str">
        <f>IF(PLAYERIDMAP2[[#This Row],[POS]]="C",MAX(AL$1:AL410)+1,"")</f>
        <v/>
      </c>
      <c r="AM411" t="str">
        <f>IFERROR(INDEX(PLAYERIDMAP2[PLAYERNAME],MATCH(ROW()-ROW(AM$1),CATCHERS,0)),"")</f>
        <v/>
      </c>
      <c r="AN411">
        <f>IF(PLAYERIDMAP2[[#This Row],[POS]]="1B",MAX(AN$1:AN410)+1,"")</f>
        <v>22</v>
      </c>
      <c r="AO411" t="str">
        <f>IFERROR(INDEX(PLAYERIDMAP2[PLAYERNAME],MATCH(ROW()-ROW(AO$1),FIRSTBASE,0)),"")</f>
        <v/>
      </c>
      <c r="AP411" t="str">
        <f>IF(PLAYERIDMAP2[[#This Row],[POS]]="2B",MAX(AP$1:AP410)+1,"")</f>
        <v/>
      </c>
      <c r="AQ411" t="str">
        <f>IFERROR(INDEX(PLAYERIDMAP2[PLAYERNAME],MATCH(ROW()-ROW(AQ$1),SECONDBASE,0)),"")</f>
        <v/>
      </c>
      <c r="AR411" t="str">
        <f>IF(PLAYERIDMAP2[[#This Row],[POS]]="3B",MAX(AR$1:AR410)+1,"")</f>
        <v/>
      </c>
      <c r="AS411" t="str">
        <f>IFERROR(INDEX(PLAYERIDMAP2[PLAYERNAME],MATCH(ROW()-ROW(AS$1),THIRDBASE,0)),"")</f>
        <v/>
      </c>
      <c r="AT411" t="str">
        <f>IF(PLAYERIDMAP2[[#This Row],[POS]]="SS",MAX(AT$1:AT410)+1,"")</f>
        <v/>
      </c>
      <c r="AU411" t="str">
        <f>IFERROR(INDEX(PLAYERIDMAP2[PLAYERNAME],MATCH(ROW()-ROW(AU$1),SHORTSTOP,0)),"")</f>
        <v/>
      </c>
      <c r="AV411" t="str">
        <f>IF(PLAYERIDMAP2[[#This Row],[POS]]="OF",MAX(AV$1:AV410)+1,"")</f>
        <v/>
      </c>
      <c r="AW411" t="str">
        <f>IFERROR(INDEX(PLAYERIDMAP2[PLAYERNAME],MATCH(ROW()-ROW(AW$1),OUTFIELD,0)),"")</f>
        <v/>
      </c>
      <c r="AX411">
        <f>IF(PLAYERIDMAP2[[#This Row],[POS]]&lt;&gt;"P",MAX(AX$1:AX410)+1,"")</f>
        <v>216</v>
      </c>
      <c r="AY411" t="str">
        <f>IFERROR(INDEX(PLAYERIDMAP2[PLAYERNAME],MATCH(ROW()-ROW(AY$1),HITTERS,0)),"")</f>
        <v>Austin Kearns</v>
      </c>
      <c r="AZ411" t="str">
        <f>IF(PLAYERIDMAP2[[#This Row],[POS]]="P",MAX(AZ$1:AZ410)+1,"")</f>
        <v/>
      </c>
      <c r="BA411" t="str">
        <f>IFERROR(INDEX(PLAYERIDMAP2[PLAYERNAME],MATCH(ROW()-ROW(BA$1),PITCHERS,0)),"")</f>
        <v>Michael Lorenzen</v>
      </c>
    </row>
    <row r="412" spans="1:53" x14ac:dyDescent="0.25">
      <c r="A412" t="s">
        <v>12292</v>
      </c>
      <c r="B412" t="s">
        <v>10503</v>
      </c>
      <c r="C412" s="1">
        <v>30369</v>
      </c>
      <c r="D412" t="s">
        <v>16944</v>
      </c>
      <c r="E412" t="s">
        <v>17289</v>
      </c>
      <c r="F412" t="s">
        <v>11040</v>
      </c>
      <c r="G412" t="s">
        <v>14693</v>
      </c>
      <c r="H412" t="s">
        <v>10988</v>
      </c>
      <c r="I412" t="s">
        <v>17290</v>
      </c>
      <c r="J412" t="s">
        <v>10503</v>
      </c>
      <c r="K412">
        <v>488846</v>
      </c>
      <c r="L412" t="s">
        <v>10503</v>
      </c>
      <c r="M412">
        <v>1486149</v>
      </c>
      <c r="N412" t="s">
        <v>10503</v>
      </c>
      <c r="O412" t="s">
        <v>12293</v>
      </c>
      <c r="P412" t="s">
        <v>12292</v>
      </c>
      <c r="Q412">
        <v>8177</v>
      </c>
      <c r="R412" t="s">
        <v>10503</v>
      </c>
      <c r="S412">
        <v>28960</v>
      </c>
      <c r="T412" t="s">
        <v>10503</v>
      </c>
      <c r="V412" t="s">
        <v>12294</v>
      </c>
      <c r="W412">
        <v>45951</v>
      </c>
      <c r="X412">
        <v>8177</v>
      </c>
      <c r="Y412" t="s">
        <v>10503</v>
      </c>
      <c r="Z412" t="s">
        <v>12295</v>
      </c>
      <c r="AA412" t="s">
        <v>10958</v>
      </c>
      <c r="AB412" t="s">
        <v>10958</v>
      </c>
      <c r="AD412" t="s">
        <v>12295</v>
      </c>
      <c r="AE412">
        <v>9716</v>
      </c>
      <c r="AF412" t="s">
        <v>10503</v>
      </c>
      <c r="AG412">
        <v>5215</v>
      </c>
      <c r="AH412" t="s">
        <v>10503</v>
      </c>
      <c r="AL412" t="str">
        <f>IF(PLAYERIDMAP2[[#This Row],[POS]]="C",MAX(AL$1:AL411)+1,"")</f>
        <v/>
      </c>
      <c r="AM412" t="str">
        <f>IFERROR(INDEX(PLAYERIDMAP2[PLAYERNAME],MATCH(ROW()-ROW(AM$1),CATCHERS,0)),"")</f>
        <v/>
      </c>
      <c r="AN412" t="str">
        <f>IF(PLAYERIDMAP2[[#This Row],[POS]]="1B",MAX(AN$1:AN411)+1,"")</f>
        <v/>
      </c>
      <c r="AO412" t="str">
        <f>IFERROR(INDEX(PLAYERIDMAP2[PLAYERNAME],MATCH(ROW()-ROW(AO$1),FIRSTBASE,0)),"")</f>
        <v/>
      </c>
      <c r="AP412" t="str">
        <f>IF(PLAYERIDMAP2[[#This Row],[POS]]="2B",MAX(AP$1:AP411)+1,"")</f>
        <v/>
      </c>
      <c r="AQ412" t="str">
        <f>IFERROR(INDEX(PLAYERIDMAP2[PLAYERNAME],MATCH(ROW()-ROW(AQ$1),SECONDBASE,0)),"")</f>
        <v/>
      </c>
      <c r="AR412" t="str">
        <f>IF(PLAYERIDMAP2[[#This Row],[POS]]="3B",MAX(AR$1:AR411)+1,"")</f>
        <v/>
      </c>
      <c r="AS412" t="str">
        <f>IFERROR(INDEX(PLAYERIDMAP2[PLAYERNAME],MATCH(ROW()-ROW(AS$1),THIRDBASE,0)),"")</f>
        <v/>
      </c>
      <c r="AT412" t="str">
        <f>IF(PLAYERIDMAP2[[#This Row],[POS]]="SS",MAX(AT$1:AT411)+1,"")</f>
        <v/>
      </c>
      <c r="AU412" t="str">
        <f>IFERROR(INDEX(PLAYERIDMAP2[PLAYERNAME],MATCH(ROW()-ROW(AU$1),SHORTSTOP,0)),"")</f>
        <v/>
      </c>
      <c r="AV412" t="str">
        <f>IF(PLAYERIDMAP2[[#This Row],[POS]]="OF",MAX(AV$1:AV411)+1,"")</f>
        <v/>
      </c>
      <c r="AW412" t="str">
        <f>IFERROR(INDEX(PLAYERIDMAP2[PLAYERNAME],MATCH(ROW()-ROW(AW$1),OUTFIELD,0)),"")</f>
        <v/>
      </c>
      <c r="AX412" t="str">
        <f>IF(PLAYERIDMAP2[[#This Row],[POS]]&lt;&gt;"P",MAX(AX$1:AX411)+1,"")</f>
        <v/>
      </c>
      <c r="AY412" t="str">
        <f>IFERROR(INDEX(PLAYERIDMAP2[PLAYERNAME],MATCH(ROW()-ROW(AY$1),HITTERS,0)),"")</f>
        <v>Don Kelly</v>
      </c>
      <c r="AZ412">
        <f>IF(PLAYERIDMAP2[[#This Row],[POS]]="P",MAX(AZ$1:AZ411)+1,"")</f>
        <v>195</v>
      </c>
      <c r="BA412" t="str">
        <f>IFERROR(INDEX(PLAYERIDMAP2[PLAYERNAME],MATCH(ROW()-ROW(BA$1),PITCHERS,0)),"")</f>
        <v>Aaron Loup</v>
      </c>
    </row>
    <row r="413" spans="1:53" x14ac:dyDescent="0.25">
      <c r="A413" t="s">
        <v>18109</v>
      </c>
      <c r="B413" t="s">
        <v>8362</v>
      </c>
      <c r="C413" s="1">
        <v>33234</v>
      </c>
      <c r="D413" t="s">
        <v>16922</v>
      </c>
      <c r="E413" t="s">
        <v>18110</v>
      </c>
      <c r="F413" t="s">
        <v>11040</v>
      </c>
      <c r="G413" t="s">
        <v>14693</v>
      </c>
      <c r="H413" t="s">
        <v>10988</v>
      </c>
      <c r="I413" t="s">
        <v>18111</v>
      </c>
      <c r="J413" t="s">
        <v>8362</v>
      </c>
      <c r="P413" t="s">
        <v>18109</v>
      </c>
      <c r="AA413" t="s">
        <v>5703</v>
      </c>
      <c r="AB413" t="s">
        <v>5703</v>
      </c>
      <c r="AD413" t="s">
        <v>18112</v>
      </c>
      <c r="AL413" t="str">
        <f>IF(PLAYERIDMAP2[[#This Row],[POS]]="C",MAX(AL$1:AL412)+1,"")</f>
        <v/>
      </c>
      <c r="AM413" t="str">
        <f>IFERROR(INDEX(PLAYERIDMAP2[PLAYERNAME],MATCH(ROW()-ROW(AM$1),CATCHERS,0)),"")</f>
        <v/>
      </c>
      <c r="AN413" t="str">
        <f>IF(PLAYERIDMAP2[[#This Row],[POS]]="1B",MAX(AN$1:AN412)+1,"")</f>
        <v/>
      </c>
      <c r="AO413" t="str">
        <f>IFERROR(INDEX(PLAYERIDMAP2[PLAYERNAME],MATCH(ROW()-ROW(AO$1),FIRSTBASE,0)),"")</f>
        <v/>
      </c>
      <c r="AP413" t="str">
        <f>IF(PLAYERIDMAP2[[#This Row],[POS]]="2B",MAX(AP$1:AP412)+1,"")</f>
        <v/>
      </c>
      <c r="AQ413" t="str">
        <f>IFERROR(INDEX(PLAYERIDMAP2[PLAYERNAME],MATCH(ROW()-ROW(AQ$1),SECONDBASE,0)),"")</f>
        <v/>
      </c>
      <c r="AR413" t="str">
        <f>IF(PLAYERIDMAP2[[#This Row],[POS]]="3B",MAX(AR$1:AR412)+1,"")</f>
        <v/>
      </c>
      <c r="AS413" t="str">
        <f>IFERROR(INDEX(PLAYERIDMAP2[PLAYERNAME],MATCH(ROW()-ROW(AS$1),THIRDBASE,0)),"")</f>
        <v/>
      </c>
      <c r="AT413" t="str">
        <f>IF(PLAYERIDMAP2[[#This Row],[POS]]="SS",MAX(AT$1:AT412)+1,"")</f>
        <v/>
      </c>
      <c r="AU413" t="str">
        <f>IFERROR(INDEX(PLAYERIDMAP2[PLAYERNAME],MATCH(ROW()-ROW(AU$1),SHORTSTOP,0)),"")</f>
        <v/>
      </c>
      <c r="AV413" t="str">
        <f>IF(PLAYERIDMAP2[[#This Row],[POS]]="OF",MAX(AV$1:AV412)+1,"")</f>
        <v/>
      </c>
      <c r="AW413" t="str">
        <f>IFERROR(INDEX(PLAYERIDMAP2[PLAYERNAME],MATCH(ROW()-ROW(AW$1),OUTFIELD,0)),"")</f>
        <v/>
      </c>
      <c r="AX413" t="str">
        <f>IF(PLAYERIDMAP2[[#This Row],[POS]]&lt;&gt;"P",MAX(AX$1:AX412)+1,"")</f>
        <v/>
      </c>
      <c r="AY413" t="str">
        <f>IFERROR(INDEX(PLAYERIDMAP2[PLAYERNAME],MATCH(ROW()-ROW(AY$1),HITTERS,0)),"")</f>
        <v>Matt Kemp</v>
      </c>
      <c r="AZ413">
        <f>IF(PLAYERIDMAP2[[#This Row],[POS]]="P",MAX(AZ$1:AZ412)+1,"")</f>
        <v>196</v>
      </c>
      <c r="BA413" t="str">
        <f>IFERROR(INDEX(PLAYERIDMAP2[PLAYERNAME],MATCH(ROW()-ROW(BA$1),PITCHERS,0)),"")</f>
        <v>Derek Lowe</v>
      </c>
    </row>
    <row r="414" spans="1:53" x14ac:dyDescent="0.25">
      <c r="A414" t="s">
        <v>12296</v>
      </c>
      <c r="B414" t="s">
        <v>9554</v>
      </c>
      <c r="C414" s="1">
        <v>32498</v>
      </c>
      <c r="D414" t="s">
        <v>17098</v>
      </c>
      <c r="E414" t="s">
        <v>18020</v>
      </c>
      <c r="F414" t="s">
        <v>11138</v>
      </c>
      <c r="G414" t="s">
        <v>14693</v>
      </c>
      <c r="H414" t="s">
        <v>10988</v>
      </c>
      <c r="I414" t="s">
        <v>18021</v>
      </c>
      <c r="J414" t="s">
        <v>9554</v>
      </c>
      <c r="K414">
        <v>518633</v>
      </c>
      <c r="L414" t="s">
        <v>9554</v>
      </c>
      <c r="M414">
        <v>1708185</v>
      </c>
      <c r="N414" t="s">
        <v>9554</v>
      </c>
      <c r="O414" t="s">
        <v>12297</v>
      </c>
      <c r="P414" t="s">
        <v>12296</v>
      </c>
      <c r="Q414">
        <v>8932</v>
      </c>
      <c r="R414" t="s">
        <v>9554</v>
      </c>
      <c r="S414">
        <v>31114</v>
      </c>
      <c r="T414" t="s">
        <v>9554</v>
      </c>
      <c r="V414" t="s">
        <v>12298</v>
      </c>
      <c r="W414">
        <v>56197</v>
      </c>
      <c r="X414">
        <v>8932</v>
      </c>
      <c r="Y414" t="s">
        <v>9554</v>
      </c>
      <c r="Z414" t="s">
        <v>12299</v>
      </c>
      <c r="AA414" t="s">
        <v>10958</v>
      </c>
      <c r="AB414" t="s">
        <v>10958</v>
      </c>
      <c r="AC414" t="s">
        <v>9554</v>
      </c>
      <c r="AD414" t="s">
        <v>12299</v>
      </c>
      <c r="AE414">
        <v>9860</v>
      </c>
      <c r="AF414" t="s">
        <v>9554</v>
      </c>
      <c r="AG414">
        <v>13268</v>
      </c>
      <c r="AH414" t="s">
        <v>9554</v>
      </c>
      <c r="AL414" t="str">
        <f>IF(PLAYERIDMAP2[[#This Row],[POS]]="C",MAX(AL$1:AL413)+1,"")</f>
        <v/>
      </c>
      <c r="AM414" t="str">
        <f>IFERROR(INDEX(PLAYERIDMAP2[PLAYERNAME],MATCH(ROW()-ROW(AM$1),CATCHERS,0)),"")</f>
        <v/>
      </c>
      <c r="AN414" t="str">
        <f>IF(PLAYERIDMAP2[[#This Row],[POS]]="1B",MAX(AN$1:AN413)+1,"")</f>
        <v/>
      </c>
      <c r="AO414" t="str">
        <f>IFERROR(INDEX(PLAYERIDMAP2[PLAYERNAME],MATCH(ROW()-ROW(AO$1),FIRSTBASE,0)),"")</f>
        <v/>
      </c>
      <c r="AP414" t="str">
        <f>IF(PLAYERIDMAP2[[#This Row],[POS]]="2B",MAX(AP$1:AP413)+1,"")</f>
        <v/>
      </c>
      <c r="AQ414" t="str">
        <f>IFERROR(INDEX(PLAYERIDMAP2[PLAYERNAME],MATCH(ROW()-ROW(AQ$1),SECONDBASE,0)),"")</f>
        <v/>
      </c>
      <c r="AR414" t="str">
        <f>IF(PLAYERIDMAP2[[#This Row],[POS]]="3B",MAX(AR$1:AR413)+1,"")</f>
        <v/>
      </c>
      <c r="AS414" t="str">
        <f>IFERROR(INDEX(PLAYERIDMAP2[PLAYERNAME],MATCH(ROW()-ROW(AS$1),THIRDBASE,0)),"")</f>
        <v/>
      </c>
      <c r="AT414" t="str">
        <f>IF(PLAYERIDMAP2[[#This Row],[POS]]="SS",MAX(AT$1:AT413)+1,"")</f>
        <v/>
      </c>
      <c r="AU414" t="str">
        <f>IFERROR(INDEX(PLAYERIDMAP2[PLAYERNAME],MATCH(ROW()-ROW(AU$1),SHORTSTOP,0)),"")</f>
        <v/>
      </c>
      <c r="AV414" t="str">
        <f>IF(PLAYERIDMAP2[[#This Row],[POS]]="OF",MAX(AV$1:AV413)+1,"")</f>
        <v/>
      </c>
      <c r="AW414" t="str">
        <f>IFERROR(INDEX(PLAYERIDMAP2[PLAYERNAME],MATCH(ROW()-ROW(AW$1),OUTFIELD,0)),"")</f>
        <v/>
      </c>
      <c r="AX414" t="str">
        <f>IF(PLAYERIDMAP2[[#This Row],[POS]]&lt;&gt;"P",MAX(AX$1:AX413)+1,"")</f>
        <v/>
      </c>
      <c r="AY414" t="str">
        <f>IFERROR(INDEX(PLAYERIDMAP2[PLAYERNAME],MATCH(ROW()-ROW(AY$1),HITTERS,0)),"")</f>
        <v>Jason Kendall</v>
      </c>
      <c r="AZ414">
        <f>IF(PLAYERIDMAP2[[#This Row],[POS]]="P",MAX(AZ$1:AZ413)+1,"")</f>
        <v>197</v>
      </c>
      <c r="BA414" t="str">
        <f>IFERROR(INDEX(PLAYERIDMAP2[PLAYERNAME],MATCH(ROW()-ROW(BA$1),PITCHERS,0)),"")</f>
        <v>Mark Lowe</v>
      </c>
    </row>
    <row r="415" spans="1:53" x14ac:dyDescent="0.25">
      <c r="A415" t="s">
        <v>20071</v>
      </c>
      <c r="B415" t="s">
        <v>4881</v>
      </c>
      <c r="C415" s="1">
        <v>33253</v>
      </c>
      <c r="D415" t="s">
        <v>16955</v>
      </c>
      <c r="E415" t="s">
        <v>18020</v>
      </c>
      <c r="F415" t="s">
        <v>11007</v>
      </c>
      <c r="G415" t="s">
        <v>16838</v>
      </c>
      <c r="H415" t="s">
        <v>5706</v>
      </c>
      <c r="I415" t="s">
        <v>20072</v>
      </c>
      <c r="J415" t="s">
        <v>4881</v>
      </c>
      <c r="K415">
        <v>622110</v>
      </c>
      <c r="L415" t="s">
        <v>4881</v>
      </c>
      <c r="M415">
        <v>2120665</v>
      </c>
      <c r="N415" t="s">
        <v>4881</v>
      </c>
      <c r="O415" t="s">
        <v>20073</v>
      </c>
      <c r="P415" t="s">
        <v>20071</v>
      </c>
      <c r="Q415">
        <v>9775</v>
      </c>
      <c r="R415" t="s">
        <v>4881</v>
      </c>
      <c r="S415">
        <v>33453</v>
      </c>
      <c r="T415" t="s">
        <v>4881</v>
      </c>
      <c r="V415" t="s">
        <v>20074</v>
      </c>
      <c r="W415">
        <v>100736</v>
      </c>
      <c r="X415">
        <v>9775</v>
      </c>
      <c r="Y415" t="s">
        <v>4881</v>
      </c>
      <c r="Z415" t="s">
        <v>20075</v>
      </c>
      <c r="AA415" t="s">
        <v>5703</v>
      </c>
      <c r="AB415" t="s">
        <v>5703</v>
      </c>
      <c r="AD415" t="s">
        <v>20075</v>
      </c>
      <c r="AF415" t="s">
        <v>4881</v>
      </c>
      <c r="AG415">
        <v>53844</v>
      </c>
      <c r="AH415" t="s">
        <v>4881</v>
      </c>
      <c r="AL415" t="str">
        <f>IF(PLAYERIDMAP2[[#This Row],[POS]]="C",MAX(AL$1:AL414)+1,"")</f>
        <v/>
      </c>
      <c r="AM415" t="str">
        <f>IFERROR(INDEX(PLAYERIDMAP2[PLAYERNAME],MATCH(ROW()-ROW(AM$1),CATCHERS,0)),"")</f>
        <v/>
      </c>
      <c r="AN415" t="str">
        <f>IF(PLAYERIDMAP2[[#This Row],[POS]]="1B",MAX(AN$1:AN414)+1,"")</f>
        <v/>
      </c>
      <c r="AO415" t="str">
        <f>IFERROR(INDEX(PLAYERIDMAP2[PLAYERNAME],MATCH(ROW()-ROW(AO$1),FIRSTBASE,0)),"")</f>
        <v/>
      </c>
      <c r="AP415">
        <f>IF(PLAYERIDMAP2[[#This Row],[POS]]="2B",MAX(AP$1:AP414)+1,"")</f>
        <v>26</v>
      </c>
      <c r="AQ415" t="str">
        <f>IFERROR(INDEX(PLAYERIDMAP2[PLAYERNAME],MATCH(ROW()-ROW(AQ$1),SECONDBASE,0)),"")</f>
        <v/>
      </c>
      <c r="AR415" t="str">
        <f>IF(PLAYERIDMAP2[[#This Row],[POS]]="3B",MAX(AR$1:AR414)+1,"")</f>
        <v/>
      </c>
      <c r="AS415" t="str">
        <f>IFERROR(INDEX(PLAYERIDMAP2[PLAYERNAME],MATCH(ROW()-ROW(AS$1),THIRDBASE,0)),"")</f>
        <v/>
      </c>
      <c r="AT415" t="str">
        <f>IF(PLAYERIDMAP2[[#This Row],[POS]]="SS",MAX(AT$1:AT414)+1,"")</f>
        <v/>
      </c>
      <c r="AU415" t="str">
        <f>IFERROR(INDEX(PLAYERIDMAP2[PLAYERNAME],MATCH(ROW()-ROW(AU$1),SHORTSTOP,0)),"")</f>
        <v/>
      </c>
      <c r="AV415" t="str">
        <f>IF(PLAYERIDMAP2[[#This Row],[POS]]="OF",MAX(AV$1:AV414)+1,"")</f>
        <v/>
      </c>
      <c r="AW415" t="str">
        <f>IFERROR(INDEX(PLAYERIDMAP2[PLAYERNAME],MATCH(ROW()-ROW(AW$1),OUTFIELD,0)),"")</f>
        <v/>
      </c>
      <c r="AX415">
        <f>IF(PLAYERIDMAP2[[#This Row],[POS]]&lt;&gt;"P",MAX(AX$1:AX414)+1,"")</f>
        <v>217</v>
      </c>
      <c r="AY415" t="str">
        <f>IFERROR(INDEX(PLAYERIDMAP2[PLAYERNAME],MATCH(ROW()-ROW(AY$1),HITTERS,0)),"")</f>
        <v>Howie Kendrick</v>
      </c>
      <c r="AZ415" t="str">
        <f>IF(PLAYERIDMAP2[[#This Row],[POS]]="P",MAX(AZ$1:AZ414)+1,"")</f>
        <v/>
      </c>
      <c r="BA415" t="str">
        <f>IFERROR(INDEX(PLAYERIDMAP2[PLAYERNAME],MATCH(ROW()-ROW(BA$1),PITCHERS,0)),"")</f>
        <v>Cory Luebke</v>
      </c>
    </row>
    <row r="416" spans="1:53" x14ac:dyDescent="0.25">
      <c r="A416" t="s">
        <v>12300</v>
      </c>
      <c r="B416" t="s">
        <v>10820</v>
      </c>
      <c r="C416" s="1">
        <v>30425</v>
      </c>
      <c r="D416" t="s">
        <v>17003</v>
      </c>
      <c r="E416" t="s">
        <v>19738</v>
      </c>
      <c r="F416" t="s">
        <v>11002</v>
      </c>
      <c r="G416" t="s">
        <v>14693</v>
      </c>
      <c r="H416" t="s">
        <v>10988</v>
      </c>
      <c r="I416" t="s">
        <v>19739</v>
      </c>
      <c r="J416" t="s">
        <v>10820</v>
      </c>
      <c r="K416">
        <v>435043</v>
      </c>
      <c r="L416" t="s">
        <v>10820</v>
      </c>
      <c r="M416">
        <v>545785</v>
      </c>
      <c r="N416" t="s">
        <v>10820</v>
      </c>
      <c r="O416" t="s">
        <v>12301</v>
      </c>
      <c r="P416" t="s">
        <v>12300</v>
      </c>
      <c r="Q416">
        <v>7512</v>
      </c>
      <c r="R416" t="s">
        <v>10820</v>
      </c>
      <c r="S416">
        <v>6219</v>
      </c>
      <c r="T416" t="s">
        <v>10820</v>
      </c>
      <c r="V416" t="s">
        <v>12302</v>
      </c>
      <c r="W416">
        <v>45522</v>
      </c>
      <c r="X416">
        <v>7512</v>
      </c>
      <c r="Y416" t="s">
        <v>10820</v>
      </c>
      <c r="Z416" t="s">
        <v>12303</v>
      </c>
      <c r="AA416" t="s">
        <v>10958</v>
      </c>
      <c r="AB416" t="s">
        <v>10958</v>
      </c>
      <c r="AC416" t="s">
        <v>10820</v>
      </c>
      <c r="AD416" t="s">
        <v>12303</v>
      </c>
      <c r="AE416">
        <v>7887</v>
      </c>
      <c r="AF416" t="s">
        <v>10820</v>
      </c>
      <c r="AG416">
        <v>5672</v>
      </c>
      <c r="AH416" t="s">
        <v>10820</v>
      </c>
      <c r="AL416" t="str">
        <f>IF(PLAYERIDMAP2[[#This Row],[POS]]="C",MAX(AL$1:AL415)+1,"")</f>
        <v/>
      </c>
      <c r="AM416" t="str">
        <f>IFERROR(INDEX(PLAYERIDMAP2[PLAYERNAME],MATCH(ROW()-ROW(AM$1),CATCHERS,0)),"")</f>
        <v/>
      </c>
      <c r="AN416" t="str">
        <f>IF(PLAYERIDMAP2[[#This Row],[POS]]="1B",MAX(AN$1:AN415)+1,"")</f>
        <v/>
      </c>
      <c r="AO416" t="str">
        <f>IFERROR(INDEX(PLAYERIDMAP2[PLAYERNAME],MATCH(ROW()-ROW(AO$1),FIRSTBASE,0)),"")</f>
        <v/>
      </c>
      <c r="AP416" t="str">
        <f>IF(PLAYERIDMAP2[[#This Row],[POS]]="2B",MAX(AP$1:AP415)+1,"")</f>
        <v/>
      </c>
      <c r="AQ416" t="str">
        <f>IFERROR(INDEX(PLAYERIDMAP2[PLAYERNAME],MATCH(ROW()-ROW(AQ$1),SECONDBASE,0)),"")</f>
        <v/>
      </c>
      <c r="AR416" t="str">
        <f>IF(PLAYERIDMAP2[[#This Row],[POS]]="3B",MAX(AR$1:AR415)+1,"")</f>
        <v/>
      </c>
      <c r="AS416" t="str">
        <f>IFERROR(INDEX(PLAYERIDMAP2[PLAYERNAME],MATCH(ROW()-ROW(AS$1),THIRDBASE,0)),"")</f>
        <v/>
      </c>
      <c r="AT416" t="str">
        <f>IF(PLAYERIDMAP2[[#This Row],[POS]]="SS",MAX(AT$1:AT415)+1,"")</f>
        <v/>
      </c>
      <c r="AU416" t="str">
        <f>IFERROR(INDEX(PLAYERIDMAP2[PLAYERNAME],MATCH(ROW()-ROW(AU$1),SHORTSTOP,0)),"")</f>
        <v/>
      </c>
      <c r="AV416" t="str">
        <f>IF(PLAYERIDMAP2[[#This Row],[POS]]="OF",MAX(AV$1:AV415)+1,"")</f>
        <v/>
      </c>
      <c r="AW416" t="str">
        <f>IFERROR(INDEX(PLAYERIDMAP2[PLAYERNAME],MATCH(ROW()-ROW(AW$1),OUTFIELD,0)),"")</f>
        <v/>
      </c>
      <c r="AX416" t="str">
        <f>IF(PLAYERIDMAP2[[#This Row],[POS]]&lt;&gt;"P",MAX(AX$1:AX415)+1,"")</f>
        <v/>
      </c>
      <c r="AY416" t="str">
        <f>IFERROR(INDEX(PLAYERIDMAP2[PLAYERNAME],MATCH(ROW()-ROW(AY$1),HITTERS,0)),"")</f>
        <v>Adam Kennedy</v>
      </c>
      <c r="AZ416">
        <f>IF(PLAYERIDMAP2[[#This Row],[POS]]="P",MAX(AZ$1:AZ415)+1,"")</f>
        <v>198</v>
      </c>
      <c r="BA416" t="str">
        <f>IFERROR(INDEX(PLAYERIDMAP2[PLAYERNAME],MATCH(ROW()-ROW(BA$1),PITCHERS,0)),"")</f>
        <v>Lucas Luetge</v>
      </c>
    </row>
    <row r="417" spans="1:53" x14ac:dyDescent="0.25">
      <c r="A417" t="s">
        <v>12304</v>
      </c>
      <c r="B417" t="s">
        <v>4611</v>
      </c>
      <c r="C417" s="1">
        <v>29127</v>
      </c>
      <c r="D417" t="s">
        <v>18172</v>
      </c>
      <c r="E417" t="s">
        <v>18173</v>
      </c>
      <c r="F417" t="s">
        <v>11016</v>
      </c>
      <c r="G417" t="s">
        <v>11016</v>
      </c>
      <c r="H417" t="s">
        <v>10998</v>
      </c>
      <c r="I417" t="s">
        <v>18174</v>
      </c>
      <c r="K417">
        <v>455167</v>
      </c>
      <c r="L417" t="s">
        <v>4611</v>
      </c>
      <c r="M417">
        <v>1098919</v>
      </c>
      <c r="N417" t="s">
        <v>4611</v>
      </c>
      <c r="O417" t="s">
        <v>12305</v>
      </c>
      <c r="P417" t="s">
        <v>12304</v>
      </c>
      <c r="Q417">
        <v>8072</v>
      </c>
      <c r="R417" t="s">
        <v>4611</v>
      </c>
      <c r="V417" t="s">
        <v>12306</v>
      </c>
      <c r="W417">
        <v>34942</v>
      </c>
      <c r="X417">
        <v>8072</v>
      </c>
      <c r="Y417" t="s">
        <v>4611</v>
      </c>
      <c r="Z417" t="s">
        <v>16478</v>
      </c>
      <c r="AA417" t="s">
        <v>5703</v>
      </c>
      <c r="AB417" t="s">
        <v>5703</v>
      </c>
      <c r="AD417" t="s">
        <v>16478</v>
      </c>
      <c r="AL417" t="str">
        <f>IF(PLAYERIDMAP2[[#This Row],[POS]]="C",MAX(AL$1:AL416)+1,"")</f>
        <v/>
      </c>
      <c r="AM417" t="str">
        <f>IFERROR(INDEX(PLAYERIDMAP2[PLAYERNAME],MATCH(ROW()-ROW(AM$1),CATCHERS,0)),"")</f>
        <v/>
      </c>
      <c r="AN417" t="str">
        <f>IF(PLAYERIDMAP2[[#This Row],[POS]]="1B",MAX(AN$1:AN416)+1,"")</f>
        <v/>
      </c>
      <c r="AO417" t="str">
        <f>IFERROR(INDEX(PLAYERIDMAP2[PLAYERNAME],MATCH(ROW()-ROW(AO$1),FIRSTBASE,0)),"")</f>
        <v/>
      </c>
      <c r="AP417" t="str">
        <f>IF(PLAYERIDMAP2[[#This Row],[POS]]="2B",MAX(AP$1:AP416)+1,"")</f>
        <v/>
      </c>
      <c r="AQ417" t="str">
        <f>IFERROR(INDEX(PLAYERIDMAP2[PLAYERNAME],MATCH(ROW()-ROW(AQ$1),SECONDBASE,0)),"")</f>
        <v/>
      </c>
      <c r="AR417" t="str">
        <f>IF(PLAYERIDMAP2[[#This Row],[POS]]="3B",MAX(AR$1:AR416)+1,"")</f>
        <v/>
      </c>
      <c r="AS417" t="str">
        <f>IFERROR(INDEX(PLAYERIDMAP2[PLAYERNAME],MATCH(ROW()-ROW(AS$1),THIRDBASE,0)),"")</f>
        <v/>
      </c>
      <c r="AT417" t="str">
        <f>IF(PLAYERIDMAP2[[#This Row],[POS]]="SS",MAX(AT$1:AT416)+1,"")</f>
        <v/>
      </c>
      <c r="AU417" t="str">
        <f>IFERROR(INDEX(PLAYERIDMAP2[PLAYERNAME],MATCH(ROW()-ROW(AU$1),SHORTSTOP,0)),"")</f>
        <v/>
      </c>
      <c r="AV417">
        <f>IF(PLAYERIDMAP2[[#This Row],[POS]]="OF",MAX(AV$1:AV416)+1,"")</f>
        <v>90</v>
      </c>
      <c r="AW417" t="str">
        <f>IFERROR(INDEX(PLAYERIDMAP2[PLAYERNAME],MATCH(ROW()-ROW(AW$1),OUTFIELD,0)),"")</f>
        <v/>
      </c>
      <c r="AX417">
        <f>IF(PLAYERIDMAP2[[#This Row],[POS]]&lt;&gt;"P",MAX(AX$1:AX416)+1,"")</f>
        <v>218</v>
      </c>
      <c r="AY417" t="str">
        <f>IFERROR(INDEX(PLAYERIDMAP2[PLAYERNAME],MATCH(ROW()-ROW(AY$1),HITTERS,0)),"")</f>
        <v>Jeff Keppinger</v>
      </c>
      <c r="AZ417" t="str">
        <f>IF(PLAYERIDMAP2[[#This Row],[POS]]="P",MAX(AZ$1:AZ416)+1,"")</f>
        <v/>
      </c>
      <c r="BA417" t="str">
        <f>IFERROR(INDEX(PLAYERIDMAP2[PLAYERNAME],MATCH(ROW()-ROW(BA$1),PITCHERS,0)),"")</f>
        <v>Jordan Lyles</v>
      </c>
    </row>
    <row r="418" spans="1:53" x14ac:dyDescent="0.25">
      <c r="A418" t="s">
        <v>12307</v>
      </c>
      <c r="B418" t="s">
        <v>5316</v>
      </c>
      <c r="C418" s="1">
        <v>29168</v>
      </c>
      <c r="D418" t="s">
        <v>17013</v>
      </c>
      <c r="E418" t="s">
        <v>17543</v>
      </c>
      <c r="F418" t="s">
        <v>11016</v>
      </c>
      <c r="G418" t="s">
        <v>11016</v>
      </c>
      <c r="H418" t="s">
        <v>11003</v>
      </c>
      <c r="I418" t="s">
        <v>17544</v>
      </c>
      <c r="K418">
        <v>276055</v>
      </c>
      <c r="L418" t="s">
        <v>5316</v>
      </c>
      <c r="M418">
        <v>174678</v>
      </c>
      <c r="N418" t="s">
        <v>5316</v>
      </c>
      <c r="O418" t="s">
        <v>12308</v>
      </c>
      <c r="P418" t="s">
        <v>12307</v>
      </c>
      <c r="Q418">
        <v>6763</v>
      </c>
      <c r="R418" t="s">
        <v>5316</v>
      </c>
      <c r="S418">
        <v>4808</v>
      </c>
      <c r="T418" t="s">
        <v>5316</v>
      </c>
      <c r="U418" t="s">
        <v>5316</v>
      </c>
      <c r="V418" t="s">
        <v>12309</v>
      </c>
      <c r="W418">
        <v>769</v>
      </c>
      <c r="X418">
        <v>6763</v>
      </c>
      <c r="Y418" t="s">
        <v>5316</v>
      </c>
      <c r="Z418" t="s">
        <v>16479</v>
      </c>
      <c r="AA418" t="s">
        <v>10958</v>
      </c>
      <c r="AB418" t="s">
        <v>5703</v>
      </c>
      <c r="AD418" t="s">
        <v>16479</v>
      </c>
      <c r="AL418" t="str">
        <f>IF(PLAYERIDMAP2[[#This Row],[POS]]="C",MAX(AL$1:AL417)+1,"")</f>
        <v/>
      </c>
      <c r="AM418" t="str">
        <f>IFERROR(INDEX(PLAYERIDMAP2[PLAYERNAME],MATCH(ROW()-ROW(AM$1),CATCHERS,0)),"")</f>
        <v/>
      </c>
      <c r="AN418">
        <f>IF(PLAYERIDMAP2[[#This Row],[POS]]="1B",MAX(AN$1:AN417)+1,"")</f>
        <v>23</v>
      </c>
      <c r="AO418" t="str">
        <f>IFERROR(INDEX(PLAYERIDMAP2[PLAYERNAME],MATCH(ROW()-ROW(AO$1),FIRSTBASE,0)),"")</f>
        <v/>
      </c>
      <c r="AP418" t="str">
        <f>IF(PLAYERIDMAP2[[#This Row],[POS]]="2B",MAX(AP$1:AP417)+1,"")</f>
        <v/>
      </c>
      <c r="AQ418" t="str">
        <f>IFERROR(INDEX(PLAYERIDMAP2[PLAYERNAME],MATCH(ROW()-ROW(AQ$1),SECONDBASE,0)),"")</f>
        <v/>
      </c>
      <c r="AR418" t="str">
        <f>IF(PLAYERIDMAP2[[#This Row],[POS]]="3B",MAX(AR$1:AR417)+1,"")</f>
        <v/>
      </c>
      <c r="AS418" t="str">
        <f>IFERROR(INDEX(PLAYERIDMAP2[PLAYERNAME],MATCH(ROW()-ROW(AS$1),THIRDBASE,0)),"")</f>
        <v/>
      </c>
      <c r="AT418" t="str">
        <f>IF(PLAYERIDMAP2[[#This Row],[POS]]="SS",MAX(AT$1:AT417)+1,"")</f>
        <v/>
      </c>
      <c r="AU418" t="str">
        <f>IFERROR(INDEX(PLAYERIDMAP2[PLAYERNAME],MATCH(ROW()-ROW(AU$1),SHORTSTOP,0)),"")</f>
        <v/>
      </c>
      <c r="AV418" t="str">
        <f>IF(PLAYERIDMAP2[[#This Row],[POS]]="OF",MAX(AV$1:AV417)+1,"")</f>
        <v/>
      </c>
      <c r="AW418" t="str">
        <f>IFERROR(INDEX(PLAYERIDMAP2[PLAYERNAME],MATCH(ROW()-ROW(AW$1),OUTFIELD,0)),"")</f>
        <v/>
      </c>
      <c r="AX418">
        <f>IF(PLAYERIDMAP2[[#This Row],[POS]]&lt;&gt;"P",MAX(AX$1:AX417)+1,"")</f>
        <v>219</v>
      </c>
      <c r="AY418" t="str">
        <f>IFERROR(INDEX(PLAYERIDMAP2[PLAYERNAME],MATCH(ROW()-ROW(AY$1),HITTERS,0)),"")</f>
        <v>Kevin Kiermaier</v>
      </c>
      <c r="AZ418" t="str">
        <f>IF(PLAYERIDMAP2[[#This Row],[POS]]="P",MAX(AZ$1:AZ417)+1,"")</f>
        <v/>
      </c>
      <c r="BA418" t="str">
        <f>IFERROR(INDEX(PLAYERIDMAP2[PLAYERNAME],MATCH(ROW()-ROW(BA$1),PITCHERS,0)),"")</f>
        <v>Lance Lynn</v>
      </c>
    </row>
    <row r="419" spans="1:53" x14ac:dyDescent="0.25">
      <c r="A419" t="s">
        <v>12310</v>
      </c>
      <c r="B419" t="s">
        <v>10872</v>
      </c>
      <c r="C419" s="1">
        <v>31190</v>
      </c>
      <c r="D419" t="s">
        <v>17043</v>
      </c>
      <c r="E419" t="s">
        <v>17543</v>
      </c>
      <c r="F419" t="s">
        <v>11082</v>
      </c>
      <c r="G419" t="s">
        <v>16838</v>
      </c>
      <c r="H419" t="s">
        <v>10988</v>
      </c>
      <c r="I419" t="s">
        <v>17626</v>
      </c>
      <c r="J419" t="s">
        <v>10872</v>
      </c>
      <c r="K419">
        <v>445197</v>
      </c>
      <c r="L419" t="s">
        <v>10872</v>
      </c>
      <c r="M419">
        <v>1654379</v>
      </c>
      <c r="N419" t="s">
        <v>10872</v>
      </c>
      <c r="O419" t="s">
        <v>12311</v>
      </c>
      <c r="P419" t="s">
        <v>12310</v>
      </c>
      <c r="Q419">
        <v>8576</v>
      </c>
      <c r="R419" t="s">
        <v>12312</v>
      </c>
      <c r="S419">
        <v>30081</v>
      </c>
      <c r="T419" t="s">
        <v>10872</v>
      </c>
      <c r="V419" t="s">
        <v>12313</v>
      </c>
      <c r="W419">
        <v>47296</v>
      </c>
      <c r="X419">
        <v>8576</v>
      </c>
      <c r="Y419" t="s">
        <v>10872</v>
      </c>
      <c r="Z419" t="s">
        <v>12314</v>
      </c>
      <c r="AA419" t="s">
        <v>10958</v>
      </c>
      <c r="AB419" t="s">
        <v>10958</v>
      </c>
      <c r="AC419" t="s">
        <v>10872</v>
      </c>
      <c r="AD419" t="s">
        <v>12314</v>
      </c>
      <c r="AE419">
        <v>10327</v>
      </c>
      <c r="AH419" t="s">
        <v>10872</v>
      </c>
      <c r="AL419" t="str">
        <f>IF(PLAYERIDMAP2[[#This Row],[POS]]="C",MAX(AL$1:AL418)+1,"")</f>
        <v/>
      </c>
      <c r="AM419" t="str">
        <f>IFERROR(INDEX(PLAYERIDMAP2[PLAYERNAME],MATCH(ROW()-ROW(AM$1),CATCHERS,0)),"")</f>
        <v/>
      </c>
      <c r="AN419" t="str">
        <f>IF(PLAYERIDMAP2[[#This Row],[POS]]="1B",MAX(AN$1:AN418)+1,"")</f>
        <v/>
      </c>
      <c r="AO419" t="str">
        <f>IFERROR(INDEX(PLAYERIDMAP2[PLAYERNAME],MATCH(ROW()-ROW(AO$1),FIRSTBASE,0)),"")</f>
        <v/>
      </c>
      <c r="AP419" t="str">
        <f>IF(PLAYERIDMAP2[[#This Row],[POS]]="2B",MAX(AP$1:AP418)+1,"")</f>
        <v/>
      </c>
      <c r="AQ419" t="str">
        <f>IFERROR(INDEX(PLAYERIDMAP2[PLAYERNAME],MATCH(ROW()-ROW(AQ$1),SECONDBASE,0)),"")</f>
        <v/>
      </c>
      <c r="AR419" t="str">
        <f>IF(PLAYERIDMAP2[[#This Row],[POS]]="3B",MAX(AR$1:AR418)+1,"")</f>
        <v/>
      </c>
      <c r="AS419" t="str">
        <f>IFERROR(INDEX(PLAYERIDMAP2[PLAYERNAME],MATCH(ROW()-ROW(AS$1),THIRDBASE,0)),"")</f>
        <v/>
      </c>
      <c r="AT419" t="str">
        <f>IF(PLAYERIDMAP2[[#This Row],[POS]]="SS",MAX(AT$1:AT418)+1,"")</f>
        <v/>
      </c>
      <c r="AU419" t="str">
        <f>IFERROR(INDEX(PLAYERIDMAP2[PLAYERNAME],MATCH(ROW()-ROW(AU$1),SHORTSTOP,0)),"")</f>
        <v/>
      </c>
      <c r="AV419" t="str">
        <f>IF(PLAYERIDMAP2[[#This Row],[POS]]="OF",MAX(AV$1:AV418)+1,"")</f>
        <v/>
      </c>
      <c r="AW419" t="str">
        <f>IFERROR(INDEX(PLAYERIDMAP2[PLAYERNAME],MATCH(ROW()-ROW(AW$1),OUTFIELD,0)),"")</f>
        <v/>
      </c>
      <c r="AX419" t="str">
        <f>IF(PLAYERIDMAP2[[#This Row],[POS]]&lt;&gt;"P",MAX(AX$1:AX418)+1,"")</f>
        <v/>
      </c>
      <c r="AY419" t="str">
        <f>IFERROR(INDEX(PLAYERIDMAP2[PLAYERNAME],MATCH(ROW()-ROW(AY$1),HITTERS,0)),"")</f>
        <v>Ian Kinsler</v>
      </c>
      <c r="AZ419">
        <f>IF(PLAYERIDMAP2[[#This Row],[POS]]="P",MAX(AZ$1:AZ418)+1,"")</f>
        <v>199</v>
      </c>
      <c r="BA419" t="str">
        <f>IFERROR(INDEX(PLAYERIDMAP2[PLAYERNAME],MATCH(ROW()-ROW(BA$1),PITCHERS,0)),"")</f>
        <v>Brandon Lyon</v>
      </c>
    </row>
    <row r="420" spans="1:53" x14ac:dyDescent="0.25">
      <c r="A420" t="s">
        <v>12315</v>
      </c>
      <c r="B420" t="s">
        <v>10367</v>
      </c>
      <c r="C420" s="1">
        <v>28462</v>
      </c>
      <c r="D420" t="s">
        <v>17140</v>
      </c>
      <c r="E420" t="s">
        <v>17141</v>
      </c>
      <c r="F420" t="s">
        <v>11016</v>
      </c>
      <c r="G420" t="s">
        <v>11016</v>
      </c>
      <c r="H420" t="s">
        <v>10988</v>
      </c>
      <c r="I420" t="s">
        <v>17142</v>
      </c>
      <c r="J420" t="s">
        <v>10367</v>
      </c>
      <c r="K420">
        <v>239795</v>
      </c>
      <c r="L420" t="s">
        <v>10367</v>
      </c>
      <c r="M420">
        <v>154181</v>
      </c>
      <c r="N420" t="s">
        <v>10367</v>
      </c>
      <c r="O420" t="s">
        <v>12316</v>
      </c>
      <c r="P420" t="s">
        <v>12315</v>
      </c>
      <c r="Q420">
        <v>6371</v>
      </c>
      <c r="R420" t="s">
        <v>10367</v>
      </c>
      <c r="V420" t="s">
        <v>12317</v>
      </c>
      <c r="W420">
        <v>16986</v>
      </c>
      <c r="X420">
        <v>6371</v>
      </c>
      <c r="Y420" t="s">
        <v>10367</v>
      </c>
      <c r="Z420" t="s">
        <v>16480</v>
      </c>
      <c r="AA420" t="s">
        <v>5703</v>
      </c>
      <c r="AB420" t="s">
        <v>5703</v>
      </c>
      <c r="AD420" t="s">
        <v>16480</v>
      </c>
      <c r="AL420" t="str">
        <f>IF(PLAYERIDMAP2[[#This Row],[POS]]="C",MAX(AL$1:AL419)+1,"")</f>
        <v/>
      </c>
      <c r="AM420" t="str">
        <f>IFERROR(INDEX(PLAYERIDMAP2[PLAYERNAME],MATCH(ROW()-ROW(AM$1),CATCHERS,0)),"")</f>
        <v/>
      </c>
      <c r="AN420" t="str">
        <f>IF(PLAYERIDMAP2[[#This Row],[POS]]="1B",MAX(AN$1:AN419)+1,"")</f>
        <v/>
      </c>
      <c r="AO420" t="str">
        <f>IFERROR(INDEX(PLAYERIDMAP2[PLAYERNAME],MATCH(ROW()-ROW(AO$1),FIRSTBASE,0)),"")</f>
        <v/>
      </c>
      <c r="AP420" t="str">
        <f>IF(PLAYERIDMAP2[[#This Row],[POS]]="2B",MAX(AP$1:AP419)+1,"")</f>
        <v/>
      </c>
      <c r="AQ420" t="str">
        <f>IFERROR(INDEX(PLAYERIDMAP2[PLAYERNAME],MATCH(ROW()-ROW(AQ$1),SECONDBASE,0)),"")</f>
        <v/>
      </c>
      <c r="AR420" t="str">
        <f>IF(PLAYERIDMAP2[[#This Row],[POS]]="3B",MAX(AR$1:AR419)+1,"")</f>
        <v/>
      </c>
      <c r="AS420" t="str">
        <f>IFERROR(INDEX(PLAYERIDMAP2[PLAYERNAME],MATCH(ROW()-ROW(AS$1),THIRDBASE,0)),"")</f>
        <v/>
      </c>
      <c r="AT420" t="str">
        <f>IF(PLAYERIDMAP2[[#This Row],[POS]]="SS",MAX(AT$1:AT419)+1,"")</f>
        <v/>
      </c>
      <c r="AU420" t="str">
        <f>IFERROR(INDEX(PLAYERIDMAP2[PLAYERNAME],MATCH(ROW()-ROW(AU$1),SHORTSTOP,0)),"")</f>
        <v/>
      </c>
      <c r="AV420" t="str">
        <f>IF(PLAYERIDMAP2[[#This Row],[POS]]="OF",MAX(AV$1:AV419)+1,"")</f>
        <v/>
      </c>
      <c r="AW420" t="str">
        <f>IFERROR(INDEX(PLAYERIDMAP2[PLAYERNAME],MATCH(ROW()-ROW(AW$1),OUTFIELD,0)),"")</f>
        <v/>
      </c>
      <c r="AX420" t="str">
        <f>IF(PLAYERIDMAP2[[#This Row],[POS]]&lt;&gt;"P",MAX(AX$1:AX419)+1,"")</f>
        <v/>
      </c>
      <c r="AY420" t="str">
        <f>IFERROR(INDEX(PLAYERIDMAP2[PLAYERNAME],MATCH(ROW()-ROW(AY$1),HITTERS,0)),"")</f>
        <v>Jason Kipnis</v>
      </c>
      <c r="AZ420">
        <f>IF(PLAYERIDMAP2[[#This Row],[POS]]="P",MAX(AZ$1:AZ419)+1,"")</f>
        <v>200</v>
      </c>
      <c r="BA420" t="str">
        <f>IFERROR(INDEX(PLAYERIDMAP2[PLAYERNAME],MATCH(ROW()-ROW(BA$1),PITCHERS,0)),"")</f>
        <v>Tyler Lyons</v>
      </c>
    </row>
    <row r="421" spans="1:53" x14ac:dyDescent="0.25">
      <c r="A421" t="s">
        <v>17787</v>
      </c>
      <c r="B421" t="s">
        <v>5040</v>
      </c>
      <c r="C421" s="1">
        <v>32390</v>
      </c>
      <c r="D421" t="s">
        <v>17013</v>
      </c>
      <c r="E421" t="s">
        <v>17788</v>
      </c>
      <c r="F421" t="s">
        <v>11164</v>
      </c>
      <c r="G421" t="s">
        <v>16838</v>
      </c>
      <c r="H421" t="s">
        <v>10998</v>
      </c>
      <c r="I421" t="s">
        <v>17789</v>
      </c>
      <c r="J421" t="s">
        <v>5040</v>
      </c>
      <c r="K421">
        <v>594807</v>
      </c>
      <c r="L421" t="s">
        <v>5040</v>
      </c>
      <c r="P421" t="s">
        <v>17787</v>
      </c>
      <c r="Z421" t="s">
        <v>17790</v>
      </c>
      <c r="AA421" t="s">
        <v>5703</v>
      </c>
      <c r="AB421" t="s">
        <v>5703</v>
      </c>
      <c r="AD421" t="s">
        <v>17790</v>
      </c>
      <c r="AL421" t="str">
        <f>IF(PLAYERIDMAP2[[#This Row],[POS]]="C",MAX(AL$1:AL420)+1,"")</f>
        <v/>
      </c>
      <c r="AM421" t="str">
        <f>IFERROR(INDEX(PLAYERIDMAP2[PLAYERNAME],MATCH(ROW()-ROW(AM$1),CATCHERS,0)),"")</f>
        <v/>
      </c>
      <c r="AN421" t="str">
        <f>IF(PLAYERIDMAP2[[#This Row],[POS]]="1B",MAX(AN$1:AN420)+1,"")</f>
        <v/>
      </c>
      <c r="AO421" t="str">
        <f>IFERROR(INDEX(PLAYERIDMAP2[PLAYERNAME],MATCH(ROW()-ROW(AO$1),FIRSTBASE,0)),"")</f>
        <v/>
      </c>
      <c r="AP421" t="str">
        <f>IF(PLAYERIDMAP2[[#This Row],[POS]]="2B",MAX(AP$1:AP420)+1,"")</f>
        <v/>
      </c>
      <c r="AQ421" t="str">
        <f>IFERROR(INDEX(PLAYERIDMAP2[PLAYERNAME],MATCH(ROW()-ROW(AQ$1),SECONDBASE,0)),"")</f>
        <v/>
      </c>
      <c r="AR421" t="str">
        <f>IF(PLAYERIDMAP2[[#This Row],[POS]]="3B",MAX(AR$1:AR420)+1,"")</f>
        <v/>
      </c>
      <c r="AS421" t="str">
        <f>IFERROR(INDEX(PLAYERIDMAP2[PLAYERNAME],MATCH(ROW()-ROW(AS$1),THIRDBASE,0)),"")</f>
        <v/>
      </c>
      <c r="AT421" t="str">
        <f>IF(PLAYERIDMAP2[[#This Row],[POS]]="SS",MAX(AT$1:AT420)+1,"")</f>
        <v/>
      </c>
      <c r="AU421" t="str">
        <f>IFERROR(INDEX(PLAYERIDMAP2[PLAYERNAME],MATCH(ROW()-ROW(AU$1),SHORTSTOP,0)),"")</f>
        <v/>
      </c>
      <c r="AV421">
        <f>IF(PLAYERIDMAP2[[#This Row],[POS]]="OF",MAX(AV$1:AV420)+1,"")</f>
        <v>91</v>
      </c>
      <c r="AW421" t="str">
        <f>IFERROR(INDEX(PLAYERIDMAP2[PLAYERNAME],MATCH(ROW()-ROW(AW$1),OUTFIELD,0)),"")</f>
        <v/>
      </c>
      <c r="AX421">
        <f>IF(PLAYERIDMAP2[[#This Row],[POS]]&lt;&gt;"P",MAX(AX$1:AX420)+1,"")</f>
        <v>220</v>
      </c>
      <c r="AY421" t="str">
        <f>IFERROR(INDEX(PLAYERIDMAP2[PLAYERNAME],MATCH(ROW()-ROW(AY$1),HITTERS,0)),"")</f>
        <v>Paul Konerko</v>
      </c>
      <c r="AZ421" t="str">
        <f>IF(PLAYERIDMAP2[[#This Row],[POS]]="P",MAX(AZ$1:AZ420)+1,"")</f>
        <v/>
      </c>
      <c r="BA421" t="str">
        <f>IFERROR(INDEX(PLAYERIDMAP2[PLAYERNAME],MATCH(ROW()-ROW(BA$1),PITCHERS,0)),"")</f>
        <v>Jean Machi</v>
      </c>
    </row>
    <row r="422" spans="1:53" x14ac:dyDescent="0.25">
      <c r="A422" t="s">
        <v>12318</v>
      </c>
      <c r="B422" t="s">
        <v>4859</v>
      </c>
      <c r="C422" s="1">
        <v>30909</v>
      </c>
      <c r="D422" t="s">
        <v>18462</v>
      </c>
      <c r="E422" t="s">
        <v>18612</v>
      </c>
      <c r="F422" t="s">
        <v>11138</v>
      </c>
      <c r="G422" t="s">
        <v>14693</v>
      </c>
      <c r="H422" t="s">
        <v>10998</v>
      </c>
      <c r="I422" t="s">
        <v>20126</v>
      </c>
      <c r="J422" t="s">
        <v>4859</v>
      </c>
      <c r="K422">
        <v>502481</v>
      </c>
      <c r="L422" t="s">
        <v>4859</v>
      </c>
      <c r="M422">
        <v>1725411</v>
      </c>
      <c r="N422" t="s">
        <v>4859</v>
      </c>
      <c r="O422" t="s">
        <v>12319</v>
      </c>
      <c r="P422" t="s">
        <v>12318</v>
      </c>
      <c r="Q422">
        <v>8817</v>
      </c>
      <c r="R422" t="s">
        <v>4859</v>
      </c>
      <c r="S422">
        <v>30461</v>
      </c>
      <c r="T422" t="s">
        <v>4859</v>
      </c>
      <c r="V422" t="s">
        <v>12320</v>
      </c>
      <c r="W422">
        <v>50297</v>
      </c>
      <c r="X422">
        <v>8817</v>
      </c>
      <c r="Y422" t="s">
        <v>4859</v>
      </c>
      <c r="Z422" t="s">
        <v>12321</v>
      </c>
      <c r="AA422" t="s">
        <v>10958</v>
      </c>
      <c r="AB422" t="s">
        <v>5703</v>
      </c>
      <c r="AC422" t="s">
        <v>4859</v>
      </c>
      <c r="AD422" t="s">
        <v>12321</v>
      </c>
      <c r="AE422">
        <v>11311</v>
      </c>
      <c r="AF422" t="s">
        <v>4859</v>
      </c>
      <c r="AG422">
        <v>12577</v>
      </c>
      <c r="AH422" t="s">
        <v>4859</v>
      </c>
      <c r="AL422" t="str">
        <f>IF(PLAYERIDMAP2[[#This Row],[POS]]="C",MAX(AL$1:AL421)+1,"")</f>
        <v/>
      </c>
      <c r="AM422" t="str">
        <f>IFERROR(INDEX(PLAYERIDMAP2[PLAYERNAME],MATCH(ROW()-ROW(AM$1),CATCHERS,0)),"")</f>
        <v/>
      </c>
      <c r="AN422" t="str">
        <f>IF(PLAYERIDMAP2[[#This Row],[POS]]="1B",MAX(AN$1:AN421)+1,"")</f>
        <v/>
      </c>
      <c r="AO422" t="str">
        <f>IFERROR(INDEX(PLAYERIDMAP2[PLAYERNAME],MATCH(ROW()-ROW(AO$1),FIRSTBASE,0)),"")</f>
        <v/>
      </c>
      <c r="AP422" t="str">
        <f>IF(PLAYERIDMAP2[[#This Row],[POS]]="2B",MAX(AP$1:AP421)+1,"")</f>
        <v/>
      </c>
      <c r="AQ422" t="str">
        <f>IFERROR(INDEX(PLAYERIDMAP2[PLAYERNAME],MATCH(ROW()-ROW(AQ$1),SECONDBASE,0)),"")</f>
        <v/>
      </c>
      <c r="AR422" t="str">
        <f>IF(PLAYERIDMAP2[[#This Row],[POS]]="3B",MAX(AR$1:AR421)+1,"")</f>
        <v/>
      </c>
      <c r="AS422" t="str">
        <f>IFERROR(INDEX(PLAYERIDMAP2[PLAYERNAME],MATCH(ROW()-ROW(AS$1),THIRDBASE,0)),"")</f>
        <v/>
      </c>
      <c r="AT422" t="str">
        <f>IF(PLAYERIDMAP2[[#This Row],[POS]]="SS",MAX(AT$1:AT421)+1,"")</f>
        <v/>
      </c>
      <c r="AU422" t="str">
        <f>IFERROR(INDEX(PLAYERIDMAP2[PLAYERNAME],MATCH(ROW()-ROW(AU$1),SHORTSTOP,0)),"")</f>
        <v/>
      </c>
      <c r="AV422">
        <f>IF(PLAYERIDMAP2[[#This Row],[POS]]="OF",MAX(AV$1:AV421)+1,"")</f>
        <v>92</v>
      </c>
      <c r="AW422" t="str">
        <f>IFERROR(INDEX(PLAYERIDMAP2[PLAYERNAME],MATCH(ROW()-ROW(AW$1),OUTFIELD,0)),"")</f>
        <v/>
      </c>
      <c r="AX422">
        <f>IF(PLAYERIDMAP2[[#This Row],[POS]]&lt;&gt;"P",MAX(AX$1:AX421)+1,"")</f>
        <v>221</v>
      </c>
      <c r="AY422" t="str">
        <f>IFERROR(INDEX(PLAYERIDMAP2[PLAYERNAME],MATCH(ROW()-ROW(AY$1),HITTERS,0)),"")</f>
        <v>Casey Kotchman</v>
      </c>
      <c r="AZ422" t="str">
        <f>IF(PLAYERIDMAP2[[#This Row],[POS]]="P",MAX(AZ$1:AZ421)+1,"")</f>
        <v/>
      </c>
      <c r="BA422" t="str">
        <f>IFERROR(INDEX(PLAYERIDMAP2[PLAYERNAME],MATCH(ROW()-ROW(BA$1),PITCHERS,0)),"")</f>
        <v>Ryan Madson</v>
      </c>
    </row>
    <row r="423" spans="1:53" x14ac:dyDescent="0.25">
      <c r="A423" t="s">
        <v>12322</v>
      </c>
      <c r="B423" t="s">
        <v>10708</v>
      </c>
      <c r="C423" s="1">
        <v>32270</v>
      </c>
      <c r="D423" t="s">
        <v>17036</v>
      </c>
      <c r="E423" t="s">
        <v>18612</v>
      </c>
      <c r="F423" t="s">
        <v>11082</v>
      </c>
      <c r="G423" t="s">
        <v>16838</v>
      </c>
      <c r="H423" t="s">
        <v>10988</v>
      </c>
      <c r="I423" t="s">
        <v>18613</v>
      </c>
      <c r="J423" t="s">
        <v>10708</v>
      </c>
      <c r="K423">
        <v>473879</v>
      </c>
      <c r="L423" t="s">
        <v>10708</v>
      </c>
      <c r="M423">
        <v>1993841</v>
      </c>
      <c r="N423" t="s">
        <v>10708</v>
      </c>
      <c r="O423" t="s">
        <v>12323</v>
      </c>
      <c r="P423" t="s">
        <v>12322</v>
      </c>
      <c r="Q423">
        <v>9231</v>
      </c>
      <c r="R423" t="s">
        <v>10708</v>
      </c>
      <c r="S423">
        <v>31745</v>
      </c>
      <c r="T423" t="s">
        <v>10708</v>
      </c>
      <c r="V423" t="s">
        <v>12324</v>
      </c>
      <c r="W423">
        <v>68372</v>
      </c>
      <c r="X423">
        <v>9231</v>
      </c>
      <c r="Y423" t="s">
        <v>10708</v>
      </c>
      <c r="Z423" t="s">
        <v>12325</v>
      </c>
      <c r="AA423" t="s">
        <v>5703</v>
      </c>
      <c r="AB423" t="s">
        <v>5703</v>
      </c>
      <c r="AD423" t="s">
        <v>12325</v>
      </c>
      <c r="AF423" t="s">
        <v>10708</v>
      </c>
      <c r="AG423">
        <v>23151</v>
      </c>
      <c r="AH423" t="s">
        <v>10708</v>
      </c>
      <c r="AL423" t="str">
        <f>IF(PLAYERIDMAP2[[#This Row],[POS]]="C",MAX(AL$1:AL422)+1,"")</f>
        <v/>
      </c>
      <c r="AM423" t="str">
        <f>IFERROR(INDEX(PLAYERIDMAP2[PLAYERNAME],MATCH(ROW()-ROW(AM$1),CATCHERS,0)),"")</f>
        <v/>
      </c>
      <c r="AN423" t="str">
        <f>IF(PLAYERIDMAP2[[#This Row],[POS]]="1B",MAX(AN$1:AN422)+1,"")</f>
        <v/>
      </c>
      <c r="AO423" t="str">
        <f>IFERROR(INDEX(PLAYERIDMAP2[PLAYERNAME],MATCH(ROW()-ROW(AO$1),FIRSTBASE,0)),"")</f>
        <v/>
      </c>
      <c r="AP423" t="str">
        <f>IF(PLAYERIDMAP2[[#This Row],[POS]]="2B",MAX(AP$1:AP422)+1,"")</f>
        <v/>
      </c>
      <c r="AQ423" t="str">
        <f>IFERROR(INDEX(PLAYERIDMAP2[PLAYERNAME],MATCH(ROW()-ROW(AQ$1),SECONDBASE,0)),"")</f>
        <v/>
      </c>
      <c r="AR423" t="str">
        <f>IF(PLAYERIDMAP2[[#This Row],[POS]]="3B",MAX(AR$1:AR422)+1,"")</f>
        <v/>
      </c>
      <c r="AS423" t="str">
        <f>IFERROR(INDEX(PLAYERIDMAP2[PLAYERNAME],MATCH(ROW()-ROW(AS$1),THIRDBASE,0)),"")</f>
        <v/>
      </c>
      <c r="AT423" t="str">
        <f>IF(PLAYERIDMAP2[[#This Row],[POS]]="SS",MAX(AT$1:AT422)+1,"")</f>
        <v/>
      </c>
      <c r="AU423" t="str">
        <f>IFERROR(INDEX(PLAYERIDMAP2[PLAYERNAME],MATCH(ROW()-ROW(AU$1),SHORTSTOP,0)),"")</f>
        <v/>
      </c>
      <c r="AV423" t="str">
        <f>IF(PLAYERIDMAP2[[#This Row],[POS]]="OF",MAX(AV$1:AV422)+1,"")</f>
        <v/>
      </c>
      <c r="AW423" t="str">
        <f>IFERROR(INDEX(PLAYERIDMAP2[PLAYERNAME],MATCH(ROW()-ROW(AW$1),OUTFIELD,0)),"")</f>
        <v/>
      </c>
      <c r="AX423" t="str">
        <f>IF(PLAYERIDMAP2[[#This Row],[POS]]&lt;&gt;"P",MAX(AX$1:AX422)+1,"")</f>
        <v/>
      </c>
      <c r="AY423" t="str">
        <f>IFERROR(INDEX(PLAYERIDMAP2[PLAYERNAME],MATCH(ROW()-ROW(AY$1),HITTERS,0)),"")</f>
        <v>Mark Kotsay</v>
      </c>
      <c r="AZ423">
        <f>IF(PLAYERIDMAP2[[#This Row],[POS]]="P",MAX(AZ$1:AZ422)+1,"")</f>
        <v>201</v>
      </c>
      <c r="BA423" t="str">
        <f>IFERROR(INDEX(PLAYERIDMAP2[PLAYERNAME],MATCH(ROW()-ROW(BA$1),PITCHERS,0)),"")</f>
        <v>Paul Maholm</v>
      </c>
    </row>
    <row r="424" spans="1:53" x14ac:dyDescent="0.25">
      <c r="A424" t="s">
        <v>12326</v>
      </c>
      <c r="B424" t="s">
        <v>5540</v>
      </c>
      <c r="C424" s="1">
        <v>32483</v>
      </c>
      <c r="D424" t="s">
        <v>17013</v>
      </c>
      <c r="E424" t="s">
        <v>18682</v>
      </c>
      <c r="F424" t="s">
        <v>11002</v>
      </c>
      <c r="G424" t="s">
        <v>14693</v>
      </c>
      <c r="H424" t="s">
        <v>10998</v>
      </c>
      <c r="I424" t="s">
        <v>18683</v>
      </c>
      <c r="J424" t="s">
        <v>5540</v>
      </c>
      <c r="K424">
        <v>594809</v>
      </c>
      <c r="L424" t="s">
        <v>5540</v>
      </c>
      <c r="M424">
        <v>1808563</v>
      </c>
      <c r="N424" t="s">
        <v>5540</v>
      </c>
      <c r="O424" t="s">
        <v>12327</v>
      </c>
      <c r="P424" t="s">
        <v>12326</v>
      </c>
      <c r="Q424">
        <v>9302</v>
      </c>
      <c r="R424" t="s">
        <v>5540</v>
      </c>
      <c r="S424">
        <v>32068</v>
      </c>
      <c r="T424" t="s">
        <v>5540</v>
      </c>
      <c r="U424" t="s">
        <v>5540</v>
      </c>
      <c r="V424" t="s">
        <v>12328</v>
      </c>
      <c r="W424">
        <v>67746</v>
      </c>
      <c r="X424">
        <v>9302</v>
      </c>
      <c r="Y424" t="s">
        <v>5540</v>
      </c>
      <c r="Z424" t="s">
        <v>12329</v>
      </c>
      <c r="AA424" t="s">
        <v>10958</v>
      </c>
      <c r="AB424" t="s">
        <v>10958</v>
      </c>
      <c r="AC424" t="s">
        <v>5540</v>
      </c>
      <c r="AD424" t="s">
        <v>12329</v>
      </c>
      <c r="AE424">
        <v>12279</v>
      </c>
      <c r="AF424" t="s">
        <v>5540</v>
      </c>
      <c r="AG424">
        <v>13706</v>
      </c>
      <c r="AH424" t="s">
        <v>5540</v>
      </c>
      <c r="AL424" t="str">
        <f>IF(PLAYERIDMAP2[[#This Row],[POS]]="C",MAX(AL$1:AL423)+1,"")</f>
        <v/>
      </c>
      <c r="AM424" t="str">
        <f>IFERROR(INDEX(PLAYERIDMAP2[PLAYERNAME],MATCH(ROW()-ROW(AM$1),CATCHERS,0)),"")</f>
        <v/>
      </c>
      <c r="AN424" t="str">
        <f>IF(PLAYERIDMAP2[[#This Row],[POS]]="1B",MAX(AN$1:AN423)+1,"")</f>
        <v/>
      </c>
      <c r="AO424" t="str">
        <f>IFERROR(INDEX(PLAYERIDMAP2[PLAYERNAME],MATCH(ROW()-ROW(AO$1),FIRSTBASE,0)),"")</f>
        <v/>
      </c>
      <c r="AP424" t="str">
        <f>IF(PLAYERIDMAP2[[#This Row],[POS]]="2B",MAX(AP$1:AP423)+1,"")</f>
        <v/>
      </c>
      <c r="AQ424" t="str">
        <f>IFERROR(INDEX(PLAYERIDMAP2[PLAYERNAME],MATCH(ROW()-ROW(AQ$1),SECONDBASE,0)),"")</f>
        <v/>
      </c>
      <c r="AR424" t="str">
        <f>IF(PLAYERIDMAP2[[#This Row],[POS]]="3B",MAX(AR$1:AR423)+1,"")</f>
        <v/>
      </c>
      <c r="AS424" t="str">
        <f>IFERROR(INDEX(PLAYERIDMAP2[PLAYERNAME],MATCH(ROW()-ROW(AS$1),THIRDBASE,0)),"")</f>
        <v/>
      </c>
      <c r="AT424" t="str">
        <f>IF(PLAYERIDMAP2[[#This Row],[POS]]="SS",MAX(AT$1:AT423)+1,"")</f>
        <v/>
      </c>
      <c r="AU424" t="str">
        <f>IFERROR(INDEX(PLAYERIDMAP2[PLAYERNAME],MATCH(ROW()-ROW(AU$1),SHORTSTOP,0)),"")</f>
        <v/>
      </c>
      <c r="AV424">
        <f>IF(PLAYERIDMAP2[[#This Row],[POS]]="OF",MAX(AV$1:AV423)+1,"")</f>
        <v>93</v>
      </c>
      <c r="AW424" t="str">
        <f>IFERROR(INDEX(PLAYERIDMAP2[PLAYERNAME],MATCH(ROW()-ROW(AW$1),OUTFIELD,0)),"")</f>
        <v/>
      </c>
      <c r="AX424">
        <f>IF(PLAYERIDMAP2[[#This Row],[POS]]&lt;&gt;"P",MAX(AX$1:AX423)+1,"")</f>
        <v>222</v>
      </c>
      <c r="AY424" t="str">
        <f>IFERROR(INDEX(PLAYERIDMAP2[PLAYERNAME],MATCH(ROW()-ROW(AY$1),HITTERS,0)),"")</f>
        <v>George Kottaras</v>
      </c>
      <c r="AZ424" t="str">
        <f>IF(PLAYERIDMAP2[[#This Row],[POS]]="P",MAX(AZ$1:AZ423)+1,"")</f>
        <v/>
      </c>
      <c r="BA424" t="str">
        <f>IFERROR(INDEX(PLAYERIDMAP2[PLAYERNAME],MATCH(ROW()-ROW(BA$1),PITCHERS,0)),"")</f>
        <v>John Maine</v>
      </c>
    </row>
    <row r="425" spans="1:53" x14ac:dyDescent="0.25">
      <c r="A425" t="s">
        <v>12330</v>
      </c>
      <c r="B425" t="s">
        <v>12331</v>
      </c>
      <c r="C425" s="1">
        <v>27414</v>
      </c>
      <c r="D425" t="s">
        <v>16893</v>
      </c>
      <c r="E425" t="s">
        <v>18079</v>
      </c>
      <c r="F425" t="s">
        <v>11016</v>
      </c>
      <c r="G425" t="s">
        <v>11016</v>
      </c>
      <c r="H425" t="s">
        <v>11097</v>
      </c>
      <c r="I425" t="s">
        <v>18080</v>
      </c>
      <c r="K425">
        <v>275930</v>
      </c>
      <c r="L425" t="s">
        <v>12331</v>
      </c>
      <c r="M425">
        <v>174780</v>
      </c>
      <c r="N425" t="s">
        <v>12331</v>
      </c>
      <c r="O425" t="s">
        <v>16156</v>
      </c>
      <c r="P425" t="s">
        <v>12330</v>
      </c>
      <c r="V425" t="s">
        <v>16157</v>
      </c>
      <c r="W425">
        <v>874</v>
      </c>
      <c r="Z425" t="s">
        <v>16481</v>
      </c>
      <c r="AA425" t="s">
        <v>5703</v>
      </c>
      <c r="AB425" t="s">
        <v>5703</v>
      </c>
      <c r="AD425" t="s">
        <v>16481</v>
      </c>
      <c r="AL425" t="str">
        <f>IF(PLAYERIDMAP2[[#This Row],[POS]]="C",MAX(AL$1:AL424)+1,"")</f>
        <v/>
      </c>
      <c r="AM425" t="str">
        <f>IFERROR(INDEX(PLAYERIDMAP2[PLAYERNAME],MATCH(ROW()-ROW(AM$1),CATCHERS,0)),"")</f>
        <v/>
      </c>
      <c r="AN425" t="str">
        <f>IF(PLAYERIDMAP2[[#This Row],[POS]]="1B",MAX(AN$1:AN424)+1,"")</f>
        <v/>
      </c>
      <c r="AO425" t="str">
        <f>IFERROR(INDEX(PLAYERIDMAP2[PLAYERNAME],MATCH(ROW()-ROW(AO$1),FIRSTBASE,0)),"")</f>
        <v/>
      </c>
      <c r="AP425" t="str">
        <f>IF(PLAYERIDMAP2[[#This Row],[POS]]="2B",MAX(AP$1:AP424)+1,"")</f>
        <v/>
      </c>
      <c r="AQ425" t="str">
        <f>IFERROR(INDEX(PLAYERIDMAP2[PLAYERNAME],MATCH(ROW()-ROW(AQ$1),SECONDBASE,0)),"")</f>
        <v/>
      </c>
      <c r="AR425" t="str">
        <f>IF(PLAYERIDMAP2[[#This Row],[POS]]="3B",MAX(AR$1:AR424)+1,"")</f>
        <v/>
      </c>
      <c r="AS425" t="str">
        <f>IFERROR(INDEX(PLAYERIDMAP2[PLAYERNAME],MATCH(ROW()-ROW(AS$1),THIRDBASE,0)),"")</f>
        <v/>
      </c>
      <c r="AT425">
        <f>IF(PLAYERIDMAP2[[#This Row],[POS]]="SS",MAX(AT$1:AT424)+1,"")</f>
        <v>30</v>
      </c>
      <c r="AU425" t="str">
        <f>IFERROR(INDEX(PLAYERIDMAP2[PLAYERNAME],MATCH(ROW()-ROW(AU$1),SHORTSTOP,0)),"")</f>
        <v/>
      </c>
      <c r="AV425" t="str">
        <f>IF(PLAYERIDMAP2[[#This Row],[POS]]="OF",MAX(AV$1:AV424)+1,"")</f>
        <v/>
      </c>
      <c r="AW425" t="str">
        <f>IFERROR(INDEX(PLAYERIDMAP2[PLAYERNAME],MATCH(ROW()-ROW(AW$1),OUTFIELD,0)),"")</f>
        <v/>
      </c>
      <c r="AX425">
        <f>IF(PLAYERIDMAP2[[#This Row],[POS]]&lt;&gt;"P",MAX(AX$1:AX424)+1,"")</f>
        <v>223</v>
      </c>
      <c r="AY425" t="str">
        <f>IFERROR(INDEX(PLAYERIDMAP2[PLAYERNAME],MATCH(ROW()-ROW(AY$1),HITTERS,0)),"")</f>
        <v>Kevin Kouzmanoff</v>
      </c>
      <c r="AZ425" t="str">
        <f>IF(PLAYERIDMAP2[[#This Row],[POS]]="P",MAX(AZ$1:AZ424)+1,"")</f>
        <v/>
      </c>
      <c r="BA425" t="str">
        <f>IFERROR(INDEX(PLAYERIDMAP2[PLAYERNAME],MATCH(ROW()-ROW(BA$1),PITCHERS,0)),"")</f>
        <v>Scott Maine</v>
      </c>
    </row>
    <row r="426" spans="1:53" x14ac:dyDescent="0.25">
      <c r="A426" t="s">
        <v>12332</v>
      </c>
      <c r="B426" t="s">
        <v>10661</v>
      </c>
      <c r="C426" s="1">
        <v>31763</v>
      </c>
      <c r="D426" t="s">
        <v>16890</v>
      </c>
      <c r="E426" t="s">
        <v>18131</v>
      </c>
      <c r="F426" t="s">
        <v>11302</v>
      </c>
      <c r="G426" t="s">
        <v>16838</v>
      </c>
      <c r="H426" t="s">
        <v>10988</v>
      </c>
      <c r="I426" t="s">
        <v>18132</v>
      </c>
      <c r="J426" t="s">
        <v>10661</v>
      </c>
      <c r="K426">
        <v>572831</v>
      </c>
      <c r="L426" t="s">
        <v>10661</v>
      </c>
      <c r="M426">
        <v>1953528</v>
      </c>
      <c r="N426" t="s">
        <v>10661</v>
      </c>
      <c r="O426" t="s">
        <v>12333</v>
      </c>
      <c r="P426" t="s">
        <v>12332</v>
      </c>
      <c r="Q426">
        <v>9235</v>
      </c>
      <c r="R426" t="s">
        <v>10661</v>
      </c>
      <c r="S426">
        <v>32198</v>
      </c>
      <c r="T426" t="s">
        <v>10661</v>
      </c>
      <c r="V426" t="s">
        <v>12334</v>
      </c>
      <c r="W426">
        <v>66639</v>
      </c>
      <c r="X426">
        <v>9235</v>
      </c>
      <c r="Y426" t="s">
        <v>10661</v>
      </c>
      <c r="Z426" t="s">
        <v>12335</v>
      </c>
      <c r="AA426" t="s">
        <v>10958</v>
      </c>
      <c r="AB426" t="s">
        <v>10958</v>
      </c>
      <c r="AD426" t="s">
        <v>12335</v>
      </c>
      <c r="AF426" t="s">
        <v>10661</v>
      </c>
      <c r="AG426">
        <v>17101</v>
      </c>
      <c r="AL426" t="str">
        <f>IF(PLAYERIDMAP2[[#This Row],[POS]]="C",MAX(AL$1:AL425)+1,"")</f>
        <v/>
      </c>
      <c r="AM426" t="str">
        <f>IFERROR(INDEX(PLAYERIDMAP2[PLAYERNAME],MATCH(ROW()-ROW(AM$1),CATCHERS,0)),"")</f>
        <v/>
      </c>
      <c r="AN426" t="str">
        <f>IF(PLAYERIDMAP2[[#This Row],[POS]]="1B",MAX(AN$1:AN425)+1,"")</f>
        <v/>
      </c>
      <c r="AO426" t="str">
        <f>IFERROR(INDEX(PLAYERIDMAP2[PLAYERNAME],MATCH(ROW()-ROW(AO$1),FIRSTBASE,0)),"")</f>
        <v/>
      </c>
      <c r="AP426" t="str">
        <f>IF(PLAYERIDMAP2[[#This Row],[POS]]="2B",MAX(AP$1:AP425)+1,"")</f>
        <v/>
      </c>
      <c r="AQ426" t="str">
        <f>IFERROR(INDEX(PLAYERIDMAP2[PLAYERNAME],MATCH(ROW()-ROW(AQ$1),SECONDBASE,0)),"")</f>
        <v/>
      </c>
      <c r="AR426" t="str">
        <f>IF(PLAYERIDMAP2[[#This Row],[POS]]="3B",MAX(AR$1:AR425)+1,"")</f>
        <v/>
      </c>
      <c r="AS426" t="str">
        <f>IFERROR(INDEX(PLAYERIDMAP2[PLAYERNAME],MATCH(ROW()-ROW(AS$1),THIRDBASE,0)),"")</f>
        <v/>
      </c>
      <c r="AT426" t="str">
        <f>IF(PLAYERIDMAP2[[#This Row],[POS]]="SS",MAX(AT$1:AT425)+1,"")</f>
        <v/>
      </c>
      <c r="AU426" t="str">
        <f>IFERROR(INDEX(PLAYERIDMAP2[PLAYERNAME],MATCH(ROW()-ROW(AU$1),SHORTSTOP,0)),"")</f>
        <v/>
      </c>
      <c r="AV426" t="str">
        <f>IF(PLAYERIDMAP2[[#This Row],[POS]]="OF",MAX(AV$1:AV425)+1,"")</f>
        <v/>
      </c>
      <c r="AW426" t="str">
        <f>IFERROR(INDEX(PLAYERIDMAP2[PLAYERNAME],MATCH(ROW()-ROW(AW$1),OUTFIELD,0)),"")</f>
        <v/>
      </c>
      <c r="AX426" t="str">
        <f>IF(PLAYERIDMAP2[[#This Row],[POS]]&lt;&gt;"P",MAX(AX$1:AX425)+1,"")</f>
        <v/>
      </c>
      <c r="AY426" t="str">
        <f>IFERROR(INDEX(PLAYERIDMAP2[PLAYERNAME],MATCH(ROW()-ROW(AY$1),HITTERS,0)),"")</f>
        <v>Pete Kozma</v>
      </c>
      <c r="AZ426">
        <f>IF(PLAYERIDMAP2[[#This Row],[POS]]="P",MAX(AZ$1:AZ425)+1,"")</f>
        <v>202</v>
      </c>
      <c r="BA426" t="str">
        <f>IFERROR(INDEX(PLAYERIDMAP2[PLAYERNAME],MATCH(ROW()-ROW(BA$1),PITCHERS,0)),"")</f>
        <v>Seth Maness</v>
      </c>
    </row>
    <row r="427" spans="1:53" x14ac:dyDescent="0.25">
      <c r="A427" t="s">
        <v>12336</v>
      </c>
      <c r="B427" t="s">
        <v>12337</v>
      </c>
      <c r="C427" s="1">
        <v>25746</v>
      </c>
      <c r="D427" t="s">
        <v>18468</v>
      </c>
      <c r="E427" t="s">
        <v>19076</v>
      </c>
      <c r="F427" t="s">
        <v>11016</v>
      </c>
      <c r="G427" t="s">
        <v>11016</v>
      </c>
      <c r="H427" t="s">
        <v>10998</v>
      </c>
      <c r="I427" t="s">
        <v>19077</v>
      </c>
      <c r="K427">
        <v>113744</v>
      </c>
      <c r="L427" t="s">
        <v>12337</v>
      </c>
      <c r="M427">
        <v>7578</v>
      </c>
      <c r="N427" t="s">
        <v>12337</v>
      </c>
      <c r="O427" t="s">
        <v>16158</v>
      </c>
      <c r="P427" t="s">
        <v>12336</v>
      </c>
      <c r="S427">
        <v>2993</v>
      </c>
      <c r="T427" t="s">
        <v>12337</v>
      </c>
      <c r="V427" t="s">
        <v>16159</v>
      </c>
      <c r="W427">
        <v>177</v>
      </c>
      <c r="Z427" t="s">
        <v>16482</v>
      </c>
      <c r="AA427" t="s">
        <v>10958</v>
      </c>
      <c r="AB427" t="s">
        <v>10958</v>
      </c>
      <c r="AD427" t="s">
        <v>16482</v>
      </c>
      <c r="AL427" t="str">
        <f>IF(PLAYERIDMAP2[[#This Row],[POS]]="C",MAX(AL$1:AL426)+1,"")</f>
        <v/>
      </c>
      <c r="AM427" t="str">
        <f>IFERROR(INDEX(PLAYERIDMAP2[PLAYERNAME],MATCH(ROW()-ROW(AM$1),CATCHERS,0)),"")</f>
        <v/>
      </c>
      <c r="AN427" t="str">
        <f>IF(PLAYERIDMAP2[[#This Row],[POS]]="1B",MAX(AN$1:AN426)+1,"")</f>
        <v/>
      </c>
      <c r="AO427" t="str">
        <f>IFERROR(INDEX(PLAYERIDMAP2[PLAYERNAME],MATCH(ROW()-ROW(AO$1),FIRSTBASE,0)),"")</f>
        <v/>
      </c>
      <c r="AP427" t="str">
        <f>IF(PLAYERIDMAP2[[#This Row],[POS]]="2B",MAX(AP$1:AP426)+1,"")</f>
        <v/>
      </c>
      <c r="AQ427" t="str">
        <f>IFERROR(INDEX(PLAYERIDMAP2[PLAYERNAME],MATCH(ROW()-ROW(AQ$1),SECONDBASE,0)),"")</f>
        <v/>
      </c>
      <c r="AR427" t="str">
        <f>IF(PLAYERIDMAP2[[#This Row],[POS]]="3B",MAX(AR$1:AR426)+1,"")</f>
        <v/>
      </c>
      <c r="AS427" t="str">
        <f>IFERROR(INDEX(PLAYERIDMAP2[PLAYERNAME],MATCH(ROW()-ROW(AS$1),THIRDBASE,0)),"")</f>
        <v/>
      </c>
      <c r="AT427" t="str">
        <f>IF(PLAYERIDMAP2[[#This Row],[POS]]="SS",MAX(AT$1:AT426)+1,"")</f>
        <v/>
      </c>
      <c r="AU427" t="str">
        <f>IFERROR(INDEX(PLAYERIDMAP2[PLAYERNAME],MATCH(ROW()-ROW(AU$1),SHORTSTOP,0)),"")</f>
        <v/>
      </c>
      <c r="AV427">
        <f>IF(PLAYERIDMAP2[[#This Row],[POS]]="OF",MAX(AV$1:AV426)+1,"")</f>
        <v>94</v>
      </c>
      <c r="AW427" t="str">
        <f>IFERROR(INDEX(PLAYERIDMAP2[PLAYERNAME],MATCH(ROW()-ROW(AW$1),OUTFIELD,0)),"")</f>
        <v/>
      </c>
      <c r="AX427">
        <f>IF(PLAYERIDMAP2[[#This Row],[POS]]&lt;&gt;"P",MAX(AX$1:AX426)+1,"")</f>
        <v>224</v>
      </c>
      <c r="AY427" t="str">
        <f>IFERROR(INDEX(PLAYERIDMAP2[PLAYERNAME],MATCH(ROW()-ROW(AY$1),HITTERS,0)),"")</f>
        <v>Erik Kratz</v>
      </c>
      <c r="AZ427" t="str">
        <f>IF(PLAYERIDMAP2[[#This Row],[POS]]="P",MAX(AZ$1:AZ426)+1,"")</f>
        <v/>
      </c>
      <c r="BA427" t="str">
        <f>IFERROR(INDEX(PLAYERIDMAP2[PLAYERNAME],MATCH(ROW()-ROW(BA$1),PITCHERS,0)),"")</f>
        <v>Shaun Marcum</v>
      </c>
    </row>
    <row r="428" spans="1:53" x14ac:dyDescent="0.25">
      <c r="A428" t="s">
        <v>17418</v>
      </c>
      <c r="B428" t="s">
        <v>17419</v>
      </c>
      <c r="C428" s="1">
        <v>33484</v>
      </c>
      <c r="D428" t="s">
        <v>17420</v>
      </c>
      <c r="E428" t="s">
        <v>17421</v>
      </c>
      <c r="F428" t="s">
        <v>11053</v>
      </c>
      <c r="G428" t="s">
        <v>16838</v>
      </c>
      <c r="H428" t="s">
        <v>10988</v>
      </c>
      <c r="I428" t="s">
        <v>17422</v>
      </c>
      <c r="J428" t="s">
        <v>17419</v>
      </c>
      <c r="K428">
        <v>605218</v>
      </c>
      <c r="L428" t="s">
        <v>17423</v>
      </c>
      <c r="S428">
        <v>605218</v>
      </c>
      <c r="T428" t="s">
        <v>17419</v>
      </c>
      <c r="Z428" t="s">
        <v>17424</v>
      </c>
      <c r="AA428" t="s">
        <v>5703</v>
      </c>
      <c r="AB428" t="s">
        <v>5703</v>
      </c>
      <c r="AL428" t="str">
        <f>IF(PLAYERIDMAP2[[#This Row],[POS]]="C",MAX(AL$1:AL427)+1,"")</f>
        <v/>
      </c>
      <c r="AM428" t="str">
        <f>IFERROR(INDEX(PLAYERIDMAP2[PLAYERNAME],MATCH(ROW()-ROW(AM$1),CATCHERS,0)),"")</f>
        <v/>
      </c>
      <c r="AN428" t="str">
        <f>IF(PLAYERIDMAP2[[#This Row],[POS]]="1B",MAX(AN$1:AN427)+1,"")</f>
        <v/>
      </c>
      <c r="AO428" t="str">
        <f>IFERROR(INDEX(PLAYERIDMAP2[PLAYERNAME],MATCH(ROW()-ROW(AO$1),FIRSTBASE,0)),"")</f>
        <v/>
      </c>
      <c r="AP428" t="str">
        <f>IF(PLAYERIDMAP2[[#This Row],[POS]]="2B",MAX(AP$1:AP427)+1,"")</f>
        <v/>
      </c>
      <c r="AQ428" t="str">
        <f>IFERROR(INDEX(PLAYERIDMAP2[PLAYERNAME],MATCH(ROW()-ROW(AQ$1),SECONDBASE,0)),"")</f>
        <v/>
      </c>
      <c r="AR428" t="str">
        <f>IF(PLAYERIDMAP2[[#This Row],[POS]]="3B",MAX(AR$1:AR427)+1,"")</f>
        <v/>
      </c>
      <c r="AS428" t="str">
        <f>IFERROR(INDEX(PLAYERIDMAP2[PLAYERNAME],MATCH(ROW()-ROW(AS$1),THIRDBASE,0)),"")</f>
        <v/>
      </c>
      <c r="AT428" t="str">
        <f>IF(PLAYERIDMAP2[[#This Row],[POS]]="SS",MAX(AT$1:AT427)+1,"")</f>
        <v/>
      </c>
      <c r="AU428" t="str">
        <f>IFERROR(INDEX(PLAYERIDMAP2[PLAYERNAME],MATCH(ROW()-ROW(AU$1),SHORTSTOP,0)),"")</f>
        <v/>
      </c>
      <c r="AV428" t="str">
        <f>IF(PLAYERIDMAP2[[#This Row],[POS]]="OF",MAX(AV$1:AV427)+1,"")</f>
        <v/>
      </c>
      <c r="AW428" t="str">
        <f>IFERROR(INDEX(PLAYERIDMAP2[PLAYERNAME],MATCH(ROW()-ROW(AW$1),OUTFIELD,0)),"")</f>
        <v/>
      </c>
      <c r="AX428" t="str">
        <f>IF(PLAYERIDMAP2[[#This Row],[POS]]&lt;&gt;"P",MAX(AX$1:AX427)+1,"")</f>
        <v/>
      </c>
      <c r="AY428" t="str">
        <f>IFERROR(INDEX(PLAYERIDMAP2[PLAYERNAME],MATCH(ROW()-ROW(AY$1),HITTERS,0)),"")</f>
        <v>Jason Kubel</v>
      </c>
      <c r="AZ428">
        <f>IF(PLAYERIDMAP2[[#This Row],[POS]]="P",MAX(AZ$1:AZ427)+1,"")</f>
        <v>203</v>
      </c>
      <c r="BA428" t="str">
        <f>IFERROR(INDEX(PLAYERIDMAP2[PLAYERNAME],MATCH(ROW()-ROW(BA$1),PITCHERS,0)),"")</f>
        <v>Carlos Marmol</v>
      </c>
    </row>
    <row r="429" spans="1:53" x14ac:dyDescent="0.25">
      <c r="A429" t="s">
        <v>17580</v>
      </c>
      <c r="B429" t="s">
        <v>6948</v>
      </c>
      <c r="C429" s="1">
        <v>33056</v>
      </c>
      <c r="D429" t="s">
        <v>17581</v>
      </c>
      <c r="E429" t="s">
        <v>17582</v>
      </c>
      <c r="F429" t="s">
        <v>11176</v>
      </c>
      <c r="G429" t="s">
        <v>16838</v>
      </c>
      <c r="H429" t="s">
        <v>10988</v>
      </c>
      <c r="I429" t="s">
        <v>17583</v>
      </c>
      <c r="J429" t="s">
        <v>6948</v>
      </c>
      <c r="P429" t="s">
        <v>17580</v>
      </c>
      <c r="AA429" t="s">
        <v>5703</v>
      </c>
      <c r="AB429" t="s">
        <v>5703</v>
      </c>
      <c r="AD429" t="s">
        <v>17584</v>
      </c>
      <c r="AL429" t="str">
        <f>IF(PLAYERIDMAP2[[#This Row],[POS]]="C",MAX(AL$1:AL428)+1,"")</f>
        <v/>
      </c>
      <c r="AM429" t="str">
        <f>IFERROR(INDEX(PLAYERIDMAP2[PLAYERNAME],MATCH(ROW()-ROW(AM$1),CATCHERS,0)),"")</f>
        <v/>
      </c>
      <c r="AN429" t="str">
        <f>IF(PLAYERIDMAP2[[#This Row],[POS]]="1B",MAX(AN$1:AN428)+1,"")</f>
        <v/>
      </c>
      <c r="AO429" t="str">
        <f>IFERROR(INDEX(PLAYERIDMAP2[PLAYERNAME],MATCH(ROW()-ROW(AO$1),FIRSTBASE,0)),"")</f>
        <v/>
      </c>
      <c r="AP429" t="str">
        <f>IF(PLAYERIDMAP2[[#This Row],[POS]]="2B",MAX(AP$1:AP428)+1,"")</f>
        <v/>
      </c>
      <c r="AQ429" t="str">
        <f>IFERROR(INDEX(PLAYERIDMAP2[PLAYERNAME],MATCH(ROW()-ROW(AQ$1),SECONDBASE,0)),"")</f>
        <v/>
      </c>
      <c r="AR429" t="str">
        <f>IF(PLAYERIDMAP2[[#This Row],[POS]]="3B",MAX(AR$1:AR428)+1,"")</f>
        <v/>
      </c>
      <c r="AS429" t="str">
        <f>IFERROR(INDEX(PLAYERIDMAP2[PLAYERNAME],MATCH(ROW()-ROW(AS$1),THIRDBASE,0)),"")</f>
        <v/>
      </c>
      <c r="AT429" t="str">
        <f>IF(PLAYERIDMAP2[[#This Row],[POS]]="SS",MAX(AT$1:AT428)+1,"")</f>
        <v/>
      </c>
      <c r="AU429" t="str">
        <f>IFERROR(INDEX(PLAYERIDMAP2[PLAYERNAME],MATCH(ROW()-ROW(AU$1),SHORTSTOP,0)),"")</f>
        <v/>
      </c>
      <c r="AV429" t="str">
        <f>IF(PLAYERIDMAP2[[#This Row],[POS]]="OF",MAX(AV$1:AV428)+1,"")</f>
        <v/>
      </c>
      <c r="AW429" t="str">
        <f>IFERROR(INDEX(PLAYERIDMAP2[PLAYERNAME],MATCH(ROW()-ROW(AW$1),OUTFIELD,0)),"")</f>
        <v/>
      </c>
      <c r="AX429" t="str">
        <f>IF(PLAYERIDMAP2[[#This Row],[POS]]&lt;&gt;"P",MAX(AX$1:AX428)+1,"")</f>
        <v/>
      </c>
      <c r="AY429" t="str">
        <f>IFERROR(INDEX(PLAYERIDMAP2[PLAYERNAME],MATCH(ROW()-ROW(AY$1),HITTERS,0)),"")</f>
        <v>Kyle Kubitza</v>
      </c>
      <c r="AZ429">
        <f>IF(PLAYERIDMAP2[[#This Row],[POS]]="P",MAX(AZ$1:AZ428)+1,"")</f>
        <v>204</v>
      </c>
      <c r="BA429" t="str">
        <f>IFERROR(INDEX(PLAYERIDMAP2[PLAYERNAME],MATCH(ROW()-ROW(BA$1),PITCHERS,0)),"")</f>
        <v>Nick Maronde</v>
      </c>
    </row>
    <row r="430" spans="1:53" x14ac:dyDescent="0.25">
      <c r="A430" t="s">
        <v>12338</v>
      </c>
      <c r="B430" t="s">
        <v>10286</v>
      </c>
      <c r="C430" s="1">
        <v>31272</v>
      </c>
      <c r="D430" t="s">
        <v>17413</v>
      </c>
      <c r="E430" t="s">
        <v>18903</v>
      </c>
      <c r="F430" t="s">
        <v>10997</v>
      </c>
      <c r="G430" t="s">
        <v>16838</v>
      </c>
      <c r="H430" t="s">
        <v>10988</v>
      </c>
      <c r="I430" t="s">
        <v>18904</v>
      </c>
      <c r="J430" t="s">
        <v>10286</v>
      </c>
      <c r="K430">
        <v>455092</v>
      </c>
      <c r="L430" t="s">
        <v>10286</v>
      </c>
      <c r="M430">
        <v>1179741</v>
      </c>
      <c r="N430" t="s">
        <v>10286</v>
      </c>
      <c r="O430" t="s">
        <v>12339</v>
      </c>
      <c r="P430" t="s">
        <v>12338</v>
      </c>
      <c r="Q430">
        <v>7965</v>
      </c>
      <c r="R430" t="s">
        <v>10286</v>
      </c>
      <c r="S430">
        <v>28689</v>
      </c>
      <c r="T430" t="s">
        <v>10286</v>
      </c>
      <c r="V430" t="s">
        <v>12340</v>
      </c>
      <c r="W430">
        <v>45523</v>
      </c>
      <c r="X430">
        <v>7965</v>
      </c>
      <c r="Y430" t="s">
        <v>10286</v>
      </c>
      <c r="Z430" t="s">
        <v>12341</v>
      </c>
      <c r="AA430" t="s">
        <v>10958</v>
      </c>
      <c r="AB430" t="s">
        <v>10958</v>
      </c>
      <c r="AD430" t="s">
        <v>12341</v>
      </c>
      <c r="AL430" t="str">
        <f>IF(PLAYERIDMAP2[[#This Row],[POS]]="C",MAX(AL$1:AL429)+1,"")</f>
        <v/>
      </c>
      <c r="AM430" t="str">
        <f>IFERROR(INDEX(PLAYERIDMAP2[PLAYERNAME],MATCH(ROW()-ROW(AM$1),CATCHERS,0)),"")</f>
        <v/>
      </c>
      <c r="AN430" t="str">
        <f>IF(PLAYERIDMAP2[[#This Row],[POS]]="1B",MAX(AN$1:AN429)+1,"")</f>
        <v/>
      </c>
      <c r="AO430" t="str">
        <f>IFERROR(INDEX(PLAYERIDMAP2[PLAYERNAME],MATCH(ROW()-ROW(AO$1),FIRSTBASE,0)),"")</f>
        <v/>
      </c>
      <c r="AP430" t="str">
        <f>IF(PLAYERIDMAP2[[#This Row],[POS]]="2B",MAX(AP$1:AP429)+1,"")</f>
        <v/>
      </c>
      <c r="AQ430" t="str">
        <f>IFERROR(INDEX(PLAYERIDMAP2[PLAYERNAME],MATCH(ROW()-ROW(AQ$1),SECONDBASE,0)),"")</f>
        <v/>
      </c>
      <c r="AR430" t="str">
        <f>IF(PLAYERIDMAP2[[#This Row],[POS]]="3B",MAX(AR$1:AR429)+1,"")</f>
        <v/>
      </c>
      <c r="AS430" t="str">
        <f>IFERROR(INDEX(PLAYERIDMAP2[PLAYERNAME],MATCH(ROW()-ROW(AS$1),THIRDBASE,0)),"")</f>
        <v/>
      </c>
      <c r="AT430" t="str">
        <f>IF(PLAYERIDMAP2[[#This Row],[POS]]="SS",MAX(AT$1:AT429)+1,"")</f>
        <v/>
      </c>
      <c r="AU430" t="str">
        <f>IFERROR(INDEX(PLAYERIDMAP2[PLAYERNAME],MATCH(ROW()-ROW(AU$1),SHORTSTOP,0)),"")</f>
        <v/>
      </c>
      <c r="AV430" t="str">
        <f>IF(PLAYERIDMAP2[[#This Row],[POS]]="OF",MAX(AV$1:AV429)+1,"")</f>
        <v/>
      </c>
      <c r="AW430" t="str">
        <f>IFERROR(INDEX(PLAYERIDMAP2[PLAYERNAME],MATCH(ROW()-ROW(AW$1),OUTFIELD,0)),"")</f>
        <v/>
      </c>
      <c r="AX430" t="str">
        <f>IF(PLAYERIDMAP2[[#This Row],[POS]]&lt;&gt;"P",MAX(AX$1:AX429)+1,"")</f>
        <v/>
      </c>
      <c r="AY430" t="str">
        <f>IFERROR(INDEX(PLAYERIDMAP2[PLAYERNAME],MATCH(ROW()-ROW(AY$1),HITTERS,0)),"")</f>
        <v>Juan Lagares</v>
      </c>
      <c r="AZ430">
        <f>IF(PLAYERIDMAP2[[#This Row],[POS]]="P",MAX(AZ$1:AZ429)+1,"")</f>
        <v>205</v>
      </c>
      <c r="BA430" t="str">
        <f>IFERROR(INDEX(PLAYERIDMAP2[PLAYERNAME],MATCH(ROW()-ROW(BA$1),PITCHERS,0)),"")</f>
        <v>Jason Marquis</v>
      </c>
    </row>
    <row r="431" spans="1:53" x14ac:dyDescent="0.25">
      <c r="A431" t="s">
        <v>12342</v>
      </c>
      <c r="B431" t="s">
        <v>10323</v>
      </c>
      <c r="C431" s="1">
        <v>32356</v>
      </c>
      <c r="D431" t="s">
        <v>17077</v>
      </c>
      <c r="E431" t="s">
        <v>17078</v>
      </c>
      <c r="F431" t="s">
        <v>11258</v>
      </c>
      <c r="G431" t="s">
        <v>14693</v>
      </c>
      <c r="H431" t="s">
        <v>10988</v>
      </c>
      <c r="I431" t="s">
        <v>17079</v>
      </c>
      <c r="J431" t="s">
        <v>10323</v>
      </c>
      <c r="K431">
        <v>606273</v>
      </c>
      <c r="L431" t="s">
        <v>10323</v>
      </c>
      <c r="M431">
        <v>2117135</v>
      </c>
      <c r="N431" t="s">
        <v>10323</v>
      </c>
      <c r="O431" t="s">
        <v>17080</v>
      </c>
      <c r="P431" t="s">
        <v>12342</v>
      </c>
      <c r="Q431">
        <v>9652</v>
      </c>
      <c r="R431" t="s">
        <v>10323</v>
      </c>
      <c r="S431">
        <v>33152</v>
      </c>
      <c r="T431" t="s">
        <v>10323</v>
      </c>
      <c r="V431" t="s">
        <v>16160</v>
      </c>
      <c r="W431">
        <v>70509</v>
      </c>
      <c r="X431">
        <v>9652</v>
      </c>
      <c r="Y431" t="s">
        <v>10323</v>
      </c>
      <c r="Z431" t="s">
        <v>12343</v>
      </c>
      <c r="AA431" t="s">
        <v>10958</v>
      </c>
      <c r="AB431" t="s">
        <v>10958</v>
      </c>
      <c r="AC431" t="s">
        <v>10323</v>
      </c>
      <c r="AD431" t="s">
        <v>12343</v>
      </c>
      <c r="AE431">
        <v>13281</v>
      </c>
      <c r="AF431" t="s">
        <v>10323</v>
      </c>
      <c r="AG431">
        <v>53001</v>
      </c>
      <c r="AH431" t="s">
        <v>10323</v>
      </c>
      <c r="AL431" t="str">
        <f>IF(PLAYERIDMAP2[[#This Row],[POS]]="C",MAX(AL$1:AL430)+1,"")</f>
        <v/>
      </c>
      <c r="AM431" t="str">
        <f>IFERROR(INDEX(PLAYERIDMAP2[PLAYERNAME],MATCH(ROW()-ROW(AM$1),CATCHERS,0)),"")</f>
        <v/>
      </c>
      <c r="AN431" t="str">
        <f>IF(PLAYERIDMAP2[[#This Row],[POS]]="1B",MAX(AN$1:AN430)+1,"")</f>
        <v/>
      </c>
      <c r="AO431" t="str">
        <f>IFERROR(INDEX(PLAYERIDMAP2[PLAYERNAME],MATCH(ROW()-ROW(AO$1),FIRSTBASE,0)),"")</f>
        <v/>
      </c>
      <c r="AP431" t="str">
        <f>IF(PLAYERIDMAP2[[#This Row],[POS]]="2B",MAX(AP$1:AP430)+1,"")</f>
        <v/>
      </c>
      <c r="AQ431" t="str">
        <f>IFERROR(INDEX(PLAYERIDMAP2[PLAYERNAME],MATCH(ROW()-ROW(AQ$1),SECONDBASE,0)),"")</f>
        <v/>
      </c>
      <c r="AR431" t="str">
        <f>IF(PLAYERIDMAP2[[#This Row],[POS]]="3B",MAX(AR$1:AR430)+1,"")</f>
        <v/>
      </c>
      <c r="AS431" t="str">
        <f>IFERROR(INDEX(PLAYERIDMAP2[PLAYERNAME],MATCH(ROW()-ROW(AS$1),THIRDBASE,0)),"")</f>
        <v/>
      </c>
      <c r="AT431" t="str">
        <f>IF(PLAYERIDMAP2[[#This Row],[POS]]="SS",MAX(AT$1:AT430)+1,"")</f>
        <v/>
      </c>
      <c r="AU431" t="str">
        <f>IFERROR(INDEX(PLAYERIDMAP2[PLAYERNAME],MATCH(ROW()-ROW(AU$1),SHORTSTOP,0)),"")</f>
        <v/>
      </c>
      <c r="AV431" t="str">
        <f>IF(PLAYERIDMAP2[[#This Row],[POS]]="OF",MAX(AV$1:AV430)+1,"")</f>
        <v/>
      </c>
      <c r="AW431" t="str">
        <f>IFERROR(INDEX(PLAYERIDMAP2[PLAYERNAME],MATCH(ROW()-ROW(AW$1),OUTFIELD,0)),"")</f>
        <v/>
      </c>
      <c r="AX431" t="str">
        <f>IF(PLAYERIDMAP2[[#This Row],[POS]]&lt;&gt;"P",MAX(AX$1:AX430)+1,"")</f>
        <v/>
      </c>
      <c r="AY431" t="str">
        <f>IFERROR(INDEX(PLAYERIDMAP2[PLAYERNAME],MATCH(ROW()-ROW(AY$1),HITTERS,0)),"")</f>
        <v>Bryan LaHair</v>
      </c>
      <c r="AZ431">
        <f>IF(PLAYERIDMAP2[[#This Row],[POS]]="P",MAX(AZ$1:AZ430)+1,"")</f>
        <v>206</v>
      </c>
      <c r="BA431" t="str">
        <f>IFERROR(INDEX(PLAYERIDMAP2[PLAYERNAME],MATCH(ROW()-ROW(BA$1),PITCHERS,0)),"")</f>
        <v>Evan Marshall</v>
      </c>
    </row>
    <row r="432" spans="1:53" x14ac:dyDescent="0.25">
      <c r="A432" t="s">
        <v>12344</v>
      </c>
      <c r="B432" t="s">
        <v>5098</v>
      </c>
      <c r="C432" s="1">
        <v>29685</v>
      </c>
      <c r="D432" t="s">
        <v>17266</v>
      </c>
      <c r="E432" t="s">
        <v>17267</v>
      </c>
      <c r="F432" t="s">
        <v>10997</v>
      </c>
      <c r="G432" t="s">
        <v>16838</v>
      </c>
      <c r="H432" t="s">
        <v>11110</v>
      </c>
      <c r="I432" t="s">
        <v>17268</v>
      </c>
      <c r="J432" t="s">
        <v>5098</v>
      </c>
      <c r="K432">
        <v>454560</v>
      </c>
      <c r="L432" t="s">
        <v>5098</v>
      </c>
      <c r="M432">
        <v>1104367</v>
      </c>
      <c r="N432" t="s">
        <v>5098</v>
      </c>
      <c r="O432" t="s">
        <v>12345</v>
      </c>
      <c r="P432" t="s">
        <v>12344</v>
      </c>
      <c r="Q432">
        <v>8373</v>
      </c>
      <c r="R432" t="s">
        <v>5098</v>
      </c>
      <c r="S432">
        <v>29258</v>
      </c>
      <c r="T432" t="s">
        <v>5098</v>
      </c>
      <c r="U432" t="s">
        <v>5098</v>
      </c>
      <c r="V432" t="s">
        <v>12346</v>
      </c>
      <c r="W432">
        <v>47564</v>
      </c>
      <c r="X432">
        <v>8373</v>
      </c>
      <c r="Y432" t="s">
        <v>5098</v>
      </c>
      <c r="Z432" t="s">
        <v>12347</v>
      </c>
      <c r="AA432" t="s">
        <v>5703</v>
      </c>
      <c r="AB432" t="s">
        <v>5703</v>
      </c>
      <c r="AC432" t="s">
        <v>5098</v>
      </c>
      <c r="AD432" t="s">
        <v>12347</v>
      </c>
      <c r="AE432">
        <v>9242</v>
      </c>
      <c r="AF432" t="s">
        <v>5098</v>
      </c>
      <c r="AG432">
        <v>5927</v>
      </c>
      <c r="AH432" t="s">
        <v>5098</v>
      </c>
      <c r="AL432">
        <f>IF(PLAYERIDMAP2[[#This Row],[POS]]="C",MAX(AL$1:AL431)+1,"")</f>
        <v>24</v>
      </c>
      <c r="AM432" t="str">
        <f>IFERROR(INDEX(PLAYERIDMAP2[PLAYERNAME],MATCH(ROW()-ROW(AM$1),CATCHERS,0)),"")</f>
        <v/>
      </c>
      <c r="AN432" t="str">
        <f>IF(PLAYERIDMAP2[[#This Row],[POS]]="1B",MAX(AN$1:AN431)+1,"")</f>
        <v/>
      </c>
      <c r="AO432" t="str">
        <f>IFERROR(INDEX(PLAYERIDMAP2[PLAYERNAME],MATCH(ROW()-ROW(AO$1),FIRSTBASE,0)),"")</f>
        <v/>
      </c>
      <c r="AP432" t="str">
        <f>IF(PLAYERIDMAP2[[#This Row],[POS]]="2B",MAX(AP$1:AP431)+1,"")</f>
        <v/>
      </c>
      <c r="AQ432" t="str">
        <f>IFERROR(INDEX(PLAYERIDMAP2[PLAYERNAME],MATCH(ROW()-ROW(AQ$1),SECONDBASE,0)),"")</f>
        <v/>
      </c>
      <c r="AR432" t="str">
        <f>IF(PLAYERIDMAP2[[#This Row],[POS]]="3B",MAX(AR$1:AR431)+1,"")</f>
        <v/>
      </c>
      <c r="AS432" t="str">
        <f>IFERROR(INDEX(PLAYERIDMAP2[PLAYERNAME],MATCH(ROW()-ROW(AS$1),THIRDBASE,0)),"")</f>
        <v/>
      </c>
      <c r="AT432" t="str">
        <f>IF(PLAYERIDMAP2[[#This Row],[POS]]="SS",MAX(AT$1:AT431)+1,"")</f>
        <v/>
      </c>
      <c r="AU432" t="str">
        <f>IFERROR(INDEX(PLAYERIDMAP2[PLAYERNAME],MATCH(ROW()-ROW(AU$1),SHORTSTOP,0)),"")</f>
        <v/>
      </c>
      <c r="AV432" t="str">
        <f>IF(PLAYERIDMAP2[[#This Row],[POS]]="OF",MAX(AV$1:AV431)+1,"")</f>
        <v/>
      </c>
      <c r="AW432" t="str">
        <f>IFERROR(INDEX(PLAYERIDMAP2[PLAYERNAME],MATCH(ROW()-ROW(AW$1),OUTFIELD,0)),"")</f>
        <v/>
      </c>
      <c r="AX432">
        <f>IF(PLAYERIDMAP2[[#This Row],[POS]]&lt;&gt;"P",MAX(AX$1:AX431)+1,"")</f>
        <v>225</v>
      </c>
      <c r="AY432" t="str">
        <f>IFERROR(INDEX(PLAYERIDMAP2[PLAYERNAME],MATCH(ROW()-ROW(AY$1),HITTERS,0)),"")</f>
        <v>Brandon Laird</v>
      </c>
      <c r="AZ432" t="str">
        <f>IF(PLAYERIDMAP2[[#This Row],[POS]]="P",MAX(AZ$1:AZ431)+1,"")</f>
        <v/>
      </c>
      <c r="BA432" t="str">
        <f>IFERROR(INDEX(PLAYERIDMAP2[PLAYERNAME],MATCH(ROW()-ROW(BA$1),PITCHERS,0)),"")</f>
        <v>Sean Marshall</v>
      </c>
    </row>
    <row r="433" spans="1:53" x14ac:dyDescent="0.25">
      <c r="A433" t="s">
        <v>12348</v>
      </c>
      <c r="B433" t="s">
        <v>4354</v>
      </c>
      <c r="C433" s="1">
        <v>28282</v>
      </c>
      <c r="D433" t="s">
        <v>17515</v>
      </c>
      <c r="E433" t="s">
        <v>17267</v>
      </c>
      <c r="F433" t="s">
        <v>11027</v>
      </c>
      <c r="G433" t="s">
        <v>16838</v>
      </c>
      <c r="H433" t="s">
        <v>5706</v>
      </c>
      <c r="I433" t="s">
        <v>19061</v>
      </c>
      <c r="K433">
        <v>407885</v>
      </c>
      <c r="L433" t="s">
        <v>4354</v>
      </c>
      <c r="M433">
        <v>182068</v>
      </c>
      <c r="N433" t="s">
        <v>4354</v>
      </c>
      <c r="O433" t="s">
        <v>12349</v>
      </c>
      <c r="P433" t="s">
        <v>12348</v>
      </c>
      <c r="Q433">
        <v>6899</v>
      </c>
      <c r="R433" t="s">
        <v>4354</v>
      </c>
      <c r="S433">
        <v>5086</v>
      </c>
      <c r="T433" t="s">
        <v>4354</v>
      </c>
      <c r="U433" t="s">
        <v>4354</v>
      </c>
      <c r="V433" t="s">
        <v>12350</v>
      </c>
      <c r="W433">
        <v>927</v>
      </c>
      <c r="X433">
        <v>6899</v>
      </c>
      <c r="Y433" t="s">
        <v>4354</v>
      </c>
      <c r="Z433" t="s">
        <v>12351</v>
      </c>
      <c r="AA433" t="s">
        <v>5703</v>
      </c>
      <c r="AB433" t="s">
        <v>5703</v>
      </c>
      <c r="AC433" t="s">
        <v>4354</v>
      </c>
      <c r="AD433" t="s">
        <v>12351</v>
      </c>
      <c r="AL433" t="str">
        <f>IF(PLAYERIDMAP2[[#This Row],[POS]]="C",MAX(AL$1:AL432)+1,"")</f>
        <v/>
      </c>
      <c r="AM433" t="str">
        <f>IFERROR(INDEX(PLAYERIDMAP2[PLAYERNAME],MATCH(ROW()-ROW(AM$1),CATCHERS,0)),"")</f>
        <v/>
      </c>
      <c r="AN433" t="str">
        <f>IF(PLAYERIDMAP2[[#This Row],[POS]]="1B",MAX(AN$1:AN432)+1,"")</f>
        <v/>
      </c>
      <c r="AO433" t="str">
        <f>IFERROR(INDEX(PLAYERIDMAP2[PLAYERNAME],MATCH(ROW()-ROW(AO$1),FIRSTBASE,0)),"")</f>
        <v/>
      </c>
      <c r="AP433">
        <f>IF(PLAYERIDMAP2[[#This Row],[POS]]="2B",MAX(AP$1:AP432)+1,"")</f>
        <v>27</v>
      </c>
      <c r="AQ433" t="str">
        <f>IFERROR(INDEX(PLAYERIDMAP2[PLAYERNAME],MATCH(ROW()-ROW(AQ$1),SECONDBASE,0)),"")</f>
        <v/>
      </c>
      <c r="AR433" t="str">
        <f>IF(PLAYERIDMAP2[[#This Row],[POS]]="3B",MAX(AR$1:AR432)+1,"")</f>
        <v/>
      </c>
      <c r="AS433" t="str">
        <f>IFERROR(INDEX(PLAYERIDMAP2[PLAYERNAME],MATCH(ROW()-ROW(AS$1),THIRDBASE,0)),"")</f>
        <v/>
      </c>
      <c r="AT433" t="str">
        <f>IF(PLAYERIDMAP2[[#This Row],[POS]]="SS",MAX(AT$1:AT432)+1,"")</f>
        <v/>
      </c>
      <c r="AU433" t="str">
        <f>IFERROR(INDEX(PLAYERIDMAP2[PLAYERNAME],MATCH(ROW()-ROW(AU$1),SHORTSTOP,0)),"")</f>
        <v/>
      </c>
      <c r="AV433" t="str">
        <f>IF(PLAYERIDMAP2[[#This Row],[POS]]="OF",MAX(AV$1:AV432)+1,"")</f>
        <v/>
      </c>
      <c r="AW433" t="str">
        <f>IFERROR(INDEX(PLAYERIDMAP2[PLAYERNAME],MATCH(ROW()-ROW(AW$1),OUTFIELD,0)),"")</f>
        <v/>
      </c>
      <c r="AX433">
        <f>IF(PLAYERIDMAP2[[#This Row],[POS]]&lt;&gt;"P",MAX(AX$1:AX432)+1,"")</f>
        <v>226</v>
      </c>
      <c r="AY433" t="str">
        <f>IFERROR(INDEX(PLAYERIDMAP2[PLAYERNAME],MATCH(ROW()-ROW(AY$1),HITTERS,0)),"")</f>
        <v>Gerald Laird</v>
      </c>
      <c r="AZ433" t="str">
        <f>IF(PLAYERIDMAP2[[#This Row],[POS]]="P",MAX(AZ$1:AZ432)+1,"")</f>
        <v/>
      </c>
      <c r="BA433" t="str">
        <f>IFERROR(INDEX(PLAYERIDMAP2[PLAYERNAME],MATCH(ROW()-ROW(BA$1),PITCHERS,0)),"")</f>
        <v>Luis Marte</v>
      </c>
    </row>
    <row r="434" spans="1:53" x14ac:dyDescent="0.25">
      <c r="A434" t="s">
        <v>12352</v>
      </c>
      <c r="B434" t="s">
        <v>5574</v>
      </c>
      <c r="C434" s="1">
        <v>30570</v>
      </c>
      <c r="D434" t="s">
        <v>19966</v>
      </c>
      <c r="E434" t="s">
        <v>19967</v>
      </c>
      <c r="F434" t="s">
        <v>10987</v>
      </c>
      <c r="G434" t="s">
        <v>14693</v>
      </c>
      <c r="H434" t="s">
        <v>10998</v>
      </c>
      <c r="I434" t="s">
        <v>19968</v>
      </c>
      <c r="J434" t="s">
        <v>5574</v>
      </c>
      <c r="K434">
        <v>453056</v>
      </c>
      <c r="L434" t="s">
        <v>5574</v>
      </c>
      <c r="M434">
        <v>1184595</v>
      </c>
      <c r="N434" t="s">
        <v>5574</v>
      </c>
      <c r="O434" t="s">
        <v>12353</v>
      </c>
      <c r="P434" t="s">
        <v>12352</v>
      </c>
      <c r="Q434">
        <v>7912</v>
      </c>
      <c r="R434" t="s">
        <v>5574</v>
      </c>
      <c r="S434">
        <v>28637</v>
      </c>
      <c r="T434" t="s">
        <v>5574</v>
      </c>
      <c r="U434" t="s">
        <v>5574</v>
      </c>
      <c r="V434" t="s">
        <v>12354</v>
      </c>
      <c r="W434">
        <v>46027</v>
      </c>
      <c r="X434">
        <v>7912</v>
      </c>
      <c r="Y434" t="s">
        <v>5574</v>
      </c>
      <c r="Z434" t="s">
        <v>12355</v>
      </c>
      <c r="AA434" t="s">
        <v>10958</v>
      </c>
      <c r="AB434" t="s">
        <v>10958</v>
      </c>
      <c r="AC434" t="s">
        <v>5574</v>
      </c>
      <c r="AD434" t="s">
        <v>12355</v>
      </c>
      <c r="AE434">
        <v>8635</v>
      </c>
      <c r="AF434" t="s">
        <v>5574</v>
      </c>
      <c r="AG434">
        <v>5188</v>
      </c>
      <c r="AH434" t="s">
        <v>5574</v>
      </c>
      <c r="AL434" t="str">
        <f>IF(PLAYERIDMAP2[[#This Row],[POS]]="C",MAX(AL$1:AL433)+1,"")</f>
        <v/>
      </c>
      <c r="AM434" t="str">
        <f>IFERROR(INDEX(PLAYERIDMAP2[PLAYERNAME],MATCH(ROW()-ROW(AM$1),CATCHERS,0)),"")</f>
        <v/>
      </c>
      <c r="AN434" t="str">
        <f>IF(PLAYERIDMAP2[[#This Row],[POS]]="1B",MAX(AN$1:AN433)+1,"")</f>
        <v/>
      </c>
      <c r="AO434" t="str">
        <f>IFERROR(INDEX(PLAYERIDMAP2[PLAYERNAME],MATCH(ROW()-ROW(AO$1),FIRSTBASE,0)),"")</f>
        <v/>
      </c>
      <c r="AP434" t="str">
        <f>IF(PLAYERIDMAP2[[#This Row],[POS]]="2B",MAX(AP$1:AP433)+1,"")</f>
        <v/>
      </c>
      <c r="AQ434" t="str">
        <f>IFERROR(INDEX(PLAYERIDMAP2[PLAYERNAME],MATCH(ROW()-ROW(AQ$1),SECONDBASE,0)),"")</f>
        <v/>
      </c>
      <c r="AR434" t="str">
        <f>IF(PLAYERIDMAP2[[#This Row],[POS]]="3B",MAX(AR$1:AR433)+1,"")</f>
        <v/>
      </c>
      <c r="AS434" t="str">
        <f>IFERROR(INDEX(PLAYERIDMAP2[PLAYERNAME],MATCH(ROW()-ROW(AS$1),THIRDBASE,0)),"")</f>
        <v/>
      </c>
      <c r="AT434" t="str">
        <f>IF(PLAYERIDMAP2[[#This Row],[POS]]="SS",MAX(AT$1:AT433)+1,"")</f>
        <v/>
      </c>
      <c r="AU434" t="str">
        <f>IFERROR(INDEX(PLAYERIDMAP2[PLAYERNAME],MATCH(ROW()-ROW(AU$1),SHORTSTOP,0)),"")</f>
        <v/>
      </c>
      <c r="AV434">
        <f>IF(PLAYERIDMAP2[[#This Row],[POS]]="OF",MAX(AV$1:AV433)+1,"")</f>
        <v>95</v>
      </c>
      <c r="AW434" t="str">
        <f>IFERROR(INDEX(PLAYERIDMAP2[PLAYERNAME],MATCH(ROW()-ROW(AW$1),OUTFIELD,0)),"")</f>
        <v/>
      </c>
      <c r="AX434">
        <f>IF(PLAYERIDMAP2[[#This Row],[POS]]&lt;&gt;"P",MAX(AX$1:AX433)+1,"")</f>
        <v>227</v>
      </c>
      <c r="AY434" t="str">
        <f>IFERROR(INDEX(PLAYERIDMAP2[PLAYERNAME],MATCH(ROW()-ROW(AY$1),HITTERS,0)),"")</f>
        <v>Junior Lake</v>
      </c>
      <c r="AZ434" t="str">
        <f>IF(PLAYERIDMAP2[[#This Row],[POS]]="P",MAX(AZ$1:AZ433)+1,"")</f>
        <v/>
      </c>
      <c r="BA434" t="str">
        <f>IFERROR(INDEX(PLAYERIDMAP2[PLAYERNAME],MATCH(ROW()-ROW(BA$1),PITCHERS,0)),"")</f>
        <v>Victor Marte</v>
      </c>
    </row>
    <row r="435" spans="1:53" x14ac:dyDescent="0.25">
      <c r="A435" t="s">
        <v>20105</v>
      </c>
      <c r="B435" t="s">
        <v>5088</v>
      </c>
      <c r="C435" s="1">
        <v>31943</v>
      </c>
      <c r="D435" t="s">
        <v>17006</v>
      </c>
      <c r="E435" t="s">
        <v>20106</v>
      </c>
      <c r="F435" t="s">
        <v>11142</v>
      </c>
      <c r="G435" t="s">
        <v>14693</v>
      </c>
      <c r="H435" t="s">
        <v>11097</v>
      </c>
      <c r="I435" t="s">
        <v>20107</v>
      </c>
      <c r="J435" t="s">
        <v>5088</v>
      </c>
      <c r="P435" t="s">
        <v>20105</v>
      </c>
      <c r="AA435" t="s">
        <v>5703</v>
      </c>
      <c r="AB435" t="s">
        <v>5703</v>
      </c>
      <c r="AD435" t="s">
        <v>20108</v>
      </c>
      <c r="AL435" t="str">
        <f>IF(PLAYERIDMAP2[[#This Row],[POS]]="C",MAX(AL$1:AL434)+1,"")</f>
        <v/>
      </c>
      <c r="AM435" t="str">
        <f>IFERROR(INDEX(PLAYERIDMAP2[PLAYERNAME],MATCH(ROW()-ROW(AM$1),CATCHERS,0)),"")</f>
        <v/>
      </c>
      <c r="AN435" t="str">
        <f>IF(PLAYERIDMAP2[[#This Row],[POS]]="1B",MAX(AN$1:AN434)+1,"")</f>
        <v/>
      </c>
      <c r="AO435" t="str">
        <f>IFERROR(INDEX(PLAYERIDMAP2[PLAYERNAME],MATCH(ROW()-ROW(AO$1),FIRSTBASE,0)),"")</f>
        <v/>
      </c>
      <c r="AP435" t="str">
        <f>IF(PLAYERIDMAP2[[#This Row],[POS]]="2B",MAX(AP$1:AP434)+1,"")</f>
        <v/>
      </c>
      <c r="AQ435" t="str">
        <f>IFERROR(INDEX(PLAYERIDMAP2[PLAYERNAME],MATCH(ROW()-ROW(AQ$1),SECONDBASE,0)),"")</f>
        <v/>
      </c>
      <c r="AR435" t="str">
        <f>IF(PLAYERIDMAP2[[#This Row],[POS]]="3B",MAX(AR$1:AR434)+1,"")</f>
        <v/>
      </c>
      <c r="AS435" t="str">
        <f>IFERROR(INDEX(PLAYERIDMAP2[PLAYERNAME],MATCH(ROW()-ROW(AS$1),THIRDBASE,0)),"")</f>
        <v/>
      </c>
      <c r="AT435">
        <f>IF(PLAYERIDMAP2[[#This Row],[POS]]="SS",MAX(AT$1:AT434)+1,"")</f>
        <v>31</v>
      </c>
      <c r="AU435" t="str">
        <f>IFERROR(INDEX(PLAYERIDMAP2[PLAYERNAME],MATCH(ROW()-ROW(AU$1),SHORTSTOP,0)),"")</f>
        <v/>
      </c>
      <c r="AV435" t="str">
        <f>IF(PLAYERIDMAP2[[#This Row],[POS]]="OF",MAX(AV$1:AV434)+1,"")</f>
        <v/>
      </c>
      <c r="AW435" t="str">
        <f>IFERROR(INDEX(PLAYERIDMAP2[PLAYERNAME],MATCH(ROW()-ROW(AW$1),OUTFIELD,0)),"")</f>
        <v/>
      </c>
      <c r="AX435">
        <f>IF(PLAYERIDMAP2[[#This Row],[POS]]&lt;&gt;"P",MAX(AX$1:AX434)+1,"")</f>
        <v>228</v>
      </c>
      <c r="AY435" t="str">
        <f>IFERROR(INDEX(PLAYERIDMAP2[PLAYERNAME],MATCH(ROW()-ROW(AY$1),HITTERS,0)),"")</f>
        <v>Blake Lalli</v>
      </c>
      <c r="AZ435" t="str">
        <f>IF(PLAYERIDMAP2[[#This Row],[POS]]="P",MAX(AZ$1:AZ434)+1,"")</f>
        <v/>
      </c>
      <c r="BA435" t="str">
        <f>IFERROR(INDEX(PLAYERIDMAP2[PLAYERNAME],MATCH(ROW()-ROW(BA$1),PITCHERS,0)),"")</f>
        <v>Carlos Martinez</v>
      </c>
    </row>
    <row r="436" spans="1:53" x14ac:dyDescent="0.25">
      <c r="A436" t="s">
        <v>12356</v>
      </c>
      <c r="B436" t="s">
        <v>10583</v>
      </c>
      <c r="C436" s="1">
        <v>31545</v>
      </c>
      <c r="D436" t="s">
        <v>17219</v>
      </c>
      <c r="E436" t="s">
        <v>18971</v>
      </c>
      <c r="F436" t="s">
        <v>11398</v>
      </c>
      <c r="G436" t="s">
        <v>16838</v>
      </c>
      <c r="H436" t="s">
        <v>10988</v>
      </c>
      <c r="I436" t="s">
        <v>18972</v>
      </c>
      <c r="J436" t="s">
        <v>10583</v>
      </c>
      <c r="K436">
        <v>518655</v>
      </c>
      <c r="L436" t="s">
        <v>10583</v>
      </c>
      <c r="M436">
        <v>1669642</v>
      </c>
      <c r="N436" t="s">
        <v>10583</v>
      </c>
      <c r="O436" t="s">
        <v>12357</v>
      </c>
      <c r="P436" t="s">
        <v>12356</v>
      </c>
      <c r="Q436">
        <v>8720</v>
      </c>
      <c r="R436" t="s">
        <v>10583</v>
      </c>
      <c r="S436">
        <v>30940</v>
      </c>
      <c r="T436" t="s">
        <v>10583</v>
      </c>
      <c r="V436" t="s">
        <v>12358</v>
      </c>
      <c r="W436">
        <v>56222</v>
      </c>
      <c r="Z436" t="s">
        <v>12359</v>
      </c>
      <c r="AA436" t="s">
        <v>5703</v>
      </c>
      <c r="AB436" t="s">
        <v>5703</v>
      </c>
      <c r="AD436" t="s">
        <v>12359</v>
      </c>
      <c r="AL436" t="str">
        <f>IF(PLAYERIDMAP2[[#This Row],[POS]]="C",MAX(AL$1:AL435)+1,"")</f>
        <v/>
      </c>
      <c r="AM436" t="str">
        <f>IFERROR(INDEX(PLAYERIDMAP2[PLAYERNAME],MATCH(ROW()-ROW(AM$1),CATCHERS,0)),"")</f>
        <v/>
      </c>
      <c r="AN436" t="str">
        <f>IF(PLAYERIDMAP2[[#This Row],[POS]]="1B",MAX(AN$1:AN435)+1,"")</f>
        <v/>
      </c>
      <c r="AO436" t="str">
        <f>IFERROR(INDEX(PLAYERIDMAP2[PLAYERNAME],MATCH(ROW()-ROW(AO$1),FIRSTBASE,0)),"")</f>
        <v/>
      </c>
      <c r="AP436" t="str">
        <f>IF(PLAYERIDMAP2[[#This Row],[POS]]="2B",MAX(AP$1:AP435)+1,"")</f>
        <v/>
      </c>
      <c r="AQ436" t="str">
        <f>IFERROR(INDEX(PLAYERIDMAP2[PLAYERNAME],MATCH(ROW()-ROW(AQ$1),SECONDBASE,0)),"")</f>
        <v/>
      </c>
      <c r="AR436" t="str">
        <f>IF(PLAYERIDMAP2[[#This Row],[POS]]="3B",MAX(AR$1:AR435)+1,"")</f>
        <v/>
      </c>
      <c r="AS436" t="str">
        <f>IFERROR(INDEX(PLAYERIDMAP2[PLAYERNAME],MATCH(ROW()-ROW(AS$1),THIRDBASE,0)),"")</f>
        <v/>
      </c>
      <c r="AT436" t="str">
        <f>IF(PLAYERIDMAP2[[#This Row],[POS]]="SS",MAX(AT$1:AT435)+1,"")</f>
        <v/>
      </c>
      <c r="AU436" t="str">
        <f>IFERROR(INDEX(PLAYERIDMAP2[PLAYERNAME],MATCH(ROW()-ROW(AU$1),SHORTSTOP,0)),"")</f>
        <v/>
      </c>
      <c r="AV436" t="str">
        <f>IF(PLAYERIDMAP2[[#This Row],[POS]]="OF",MAX(AV$1:AV435)+1,"")</f>
        <v/>
      </c>
      <c r="AW436" t="str">
        <f>IFERROR(INDEX(PLAYERIDMAP2[PLAYERNAME],MATCH(ROW()-ROW(AW$1),OUTFIELD,0)),"")</f>
        <v/>
      </c>
      <c r="AX436" t="str">
        <f>IF(PLAYERIDMAP2[[#This Row],[POS]]&lt;&gt;"P",MAX(AX$1:AX435)+1,"")</f>
        <v/>
      </c>
      <c r="AY436" t="str">
        <f>IFERROR(INDEX(PLAYERIDMAP2[PLAYERNAME],MATCH(ROW()-ROW(AY$1),HITTERS,0)),"")</f>
        <v>Jacob Lamb</v>
      </c>
      <c r="AZ436">
        <f>IF(PLAYERIDMAP2[[#This Row],[POS]]="P",MAX(AZ$1:AZ435)+1,"")</f>
        <v>207</v>
      </c>
      <c r="BA436" t="str">
        <f>IFERROR(INDEX(PLAYERIDMAP2[PLAYERNAME],MATCH(ROW()-ROW(BA$1),PITCHERS,0)),"")</f>
        <v>Cody Martin</v>
      </c>
    </row>
    <row r="437" spans="1:53" x14ac:dyDescent="0.25">
      <c r="A437" t="s">
        <v>12360</v>
      </c>
      <c r="B437" t="s">
        <v>5674</v>
      </c>
      <c r="C437" s="1">
        <v>30323</v>
      </c>
      <c r="D437" t="s">
        <v>17935</v>
      </c>
      <c r="E437" t="s">
        <v>20807</v>
      </c>
      <c r="F437" t="s">
        <v>11119</v>
      </c>
      <c r="G437" t="s">
        <v>14693</v>
      </c>
      <c r="H437" t="s">
        <v>11003</v>
      </c>
      <c r="I437" t="s">
        <v>20808</v>
      </c>
      <c r="J437" t="s">
        <v>5674</v>
      </c>
      <c r="K437">
        <v>429665</v>
      </c>
      <c r="L437" t="s">
        <v>5674</v>
      </c>
      <c r="M437">
        <v>392294</v>
      </c>
      <c r="N437" t="s">
        <v>5674</v>
      </c>
      <c r="O437" t="s">
        <v>12361</v>
      </c>
      <c r="P437" t="s">
        <v>12360</v>
      </c>
      <c r="Q437">
        <v>7278</v>
      </c>
      <c r="R437" t="s">
        <v>5674</v>
      </c>
      <c r="S437">
        <v>5904</v>
      </c>
      <c r="T437" t="s">
        <v>5674</v>
      </c>
      <c r="U437" t="s">
        <v>5674</v>
      </c>
      <c r="V437" t="s">
        <v>12362</v>
      </c>
      <c r="W437">
        <v>31564</v>
      </c>
      <c r="X437">
        <v>7278</v>
      </c>
      <c r="Y437" t="s">
        <v>5674</v>
      </c>
      <c r="Z437" t="s">
        <v>12363</v>
      </c>
      <c r="AA437" t="s">
        <v>5703</v>
      </c>
      <c r="AB437" t="s">
        <v>5703</v>
      </c>
      <c r="AC437" t="s">
        <v>5674</v>
      </c>
      <c r="AD437" t="s">
        <v>12363</v>
      </c>
      <c r="AE437">
        <v>7183</v>
      </c>
      <c r="AF437" t="s">
        <v>5674</v>
      </c>
      <c r="AG437">
        <v>5562</v>
      </c>
      <c r="AH437" t="s">
        <v>5674</v>
      </c>
      <c r="AL437" t="str">
        <f>IF(PLAYERIDMAP2[[#This Row],[POS]]="C",MAX(AL$1:AL436)+1,"")</f>
        <v/>
      </c>
      <c r="AM437" t="str">
        <f>IFERROR(INDEX(PLAYERIDMAP2[PLAYERNAME],MATCH(ROW()-ROW(AM$1),CATCHERS,0)),"")</f>
        <v/>
      </c>
      <c r="AN437">
        <f>IF(PLAYERIDMAP2[[#This Row],[POS]]="1B",MAX(AN$1:AN436)+1,"")</f>
        <v>24</v>
      </c>
      <c r="AO437" t="str">
        <f>IFERROR(INDEX(PLAYERIDMAP2[PLAYERNAME],MATCH(ROW()-ROW(AO$1),FIRSTBASE,0)),"")</f>
        <v/>
      </c>
      <c r="AP437" t="str">
        <f>IF(PLAYERIDMAP2[[#This Row],[POS]]="2B",MAX(AP$1:AP436)+1,"")</f>
        <v/>
      </c>
      <c r="AQ437" t="str">
        <f>IFERROR(INDEX(PLAYERIDMAP2[PLAYERNAME],MATCH(ROW()-ROW(AQ$1),SECONDBASE,0)),"")</f>
        <v/>
      </c>
      <c r="AR437" t="str">
        <f>IF(PLAYERIDMAP2[[#This Row],[POS]]="3B",MAX(AR$1:AR436)+1,"")</f>
        <v/>
      </c>
      <c r="AS437" t="str">
        <f>IFERROR(INDEX(PLAYERIDMAP2[PLAYERNAME],MATCH(ROW()-ROW(AS$1),THIRDBASE,0)),"")</f>
        <v/>
      </c>
      <c r="AT437" t="str">
        <f>IF(PLAYERIDMAP2[[#This Row],[POS]]="SS",MAX(AT$1:AT436)+1,"")</f>
        <v/>
      </c>
      <c r="AU437" t="str">
        <f>IFERROR(INDEX(PLAYERIDMAP2[PLAYERNAME],MATCH(ROW()-ROW(AU$1),SHORTSTOP,0)),"")</f>
        <v/>
      </c>
      <c r="AV437" t="str">
        <f>IF(PLAYERIDMAP2[[#This Row],[POS]]="OF",MAX(AV$1:AV436)+1,"")</f>
        <v/>
      </c>
      <c r="AW437" t="str">
        <f>IFERROR(INDEX(PLAYERIDMAP2[PLAYERNAME],MATCH(ROW()-ROW(AW$1),OUTFIELD,0)),"")</f>
        <v/>
      </c>
      <c r="AX437">
        <f>IF(PLAYERIDMAP2[[#This Row],[POS]]&lt;&gt;"P",MAX(AX$1:AX436)+1,"")</f>
        <v>229</v>
      </c>
      <c r="AY437" t="str">
        <f>IFERROR(INDEX(PLAYERIDMAP2[PLAYERNAME],MATCH(ROW()-ROW(AY$1),HITTERS,0)),"")</f>
        <v>Andrew Lambo</v>
      </c>
      <c r="AZ437" t="str">
        <f>IF(PLAYERIDMAP2[[#This Row],[POS]]="P",MAX(AZ$1:AZ436)+1,"")</f>
        <v/>
      </c>
      <c r="BA437" t="str">
        <f>IFERROR(INDEX(PLAYERIDMAP2[PLAYERNAME],MATCH(ROW()-ROW(BA$1),PITCHERS,0)),"")</f>
        <v>Cristhian Martinez</v>
      </c>
    </row>
    <row r="438" spans="1:53" x14ac:dyDescent="0.25">
      <c r="A438" t="s">
        <v>12364</v>
      </c>
      <c r="B438" t="s">
        <v>7479</v>
      </c>
      <c r="C438" s="1">
        <v>31501</v>
      </c>
      <c r="D438" t="s">
        <v>18196</v>
      </c>
      <c r="E438" t="s">
        <v>18197</v>
      </c>
      <c r="F438" t="s">
        <v>11087</v>
      </c>
      <c r="G438" t="s">
        <v>14693</v>
      </c>
      <c r="H438" t="s">
        <v>10988</v>
      </c>
      <c r="I438" t="s">
        <v>18198</v>
      </c>
      <c r="J438" t="s">
        <v>7479</v>
      </c>
      <c r="K438">
        <v>446264</v>
      </c>
      <c r="L438" t="s">
        <v>7479</v>
      </c>
      <c r="M438">
        <v>1531178</v>
      </c>
      <c r="N438" t="s">
        <v>7479</v>
      </c>
      <c r="O438" t="s">
        <v>12365</v>
      </c>
      <c r="P438" t="s">
        <v>12364</v>
      </c>
      <c r="Q438">
        <v>8755</v>
      </c>
      <c r="R438" t="s">
        <v>7479</v>
      </c>
      <c r="V438" t="s">
        <v>12366</v>
      </c>
      <c r="W438">
        <v>57338</v>
      </c>
      <c r="X438">
        <v>8755</v>
      </c>
      <c r="Y438" t="s">
        <v>7479</v>
      </c>
      <c r="Z438" t="s">
        <v>16483</v>
      </c>
      <c r="AA438" t="s">
        <v>5703</v>
      </c>
      <c r="AB438" t="s">
        <v>5703</v>
      </c>
      <c r="AD438" t="s">
        <v>16483</v>
      </c>
      <c r="AL438" t="str">
        <f>IF(PLAYERIDMAP2[[#This Row],[POS]]="C",MAX(AL$1:AL437)+1,"")</f>
        <v/>
      </c>
      <c r="AM438" t="str">
        <f>IFERROR(INDEX(PLAYERIDMAP2[PLAYERNAME],MATCH(ROW()-ROW(AM$1),CATCHERS,0)),"")</f>
        <v/>
      </c>
      <c r="AN438" t="str">
        <f>IF(PLAYERIDMAP2[[#This Row],[POS]]="1B",MAX(AN$1:AN437)+1,"")</f>
        <v/>
      </c>
      <c r="AO438" t="str">
        <f>IFERROR(INDEX(PLAYERIDMAP2[PLAYERNAME],MATCH(ROW()-ROW(AO$1),FIRSTBASE,0)),"")</f>
        <v/>
      </c>
      <c r="AP438" t="str">
        <f>IF(PLAYERIDMAP2[[#This Row],[POS]]="2B",MAX(AP$1:AP437)+1,"")</f>
        <v/>
      </c>
      <c r="AQ438" t="str">
        <f>IFERROR(INDEX(PLAYERIDMAP2[PLAYERNAME],MATCH(ROW()-ROW(AQ$1),SECONDBASE,0)),"")</f>
        <v/>
      </c>
      <c r="AR438" t="str">
        <f>IF(PLAYERIDMAP2[[#This Row],[POS]]="3B",MAX(AR$1:AR437)+1,"")</f>
        <v/>
      </c>
      <c r="AS438" t="str">
        <f>IFERROR(INDEX(PLAYERIDMAP2[PLAYERNAME],MATCH(ROW()-ROW(AS$1),THIRDBASE,0)),"")</f>
        <v/>
      </c>
      <c r="AT438" t="str">
        <f>IF(PLAYERIDMAP2[[#This Row],[POS]]="SS",MAX(AT$1:AT437)+1,"")</f>
        <v/>
      </c>
      <c r="AU438" t="str">
        <f>IFERROR(INDEX(PLAYERIDMAP2[PLAYERNAME],MATCH(ROW()-ROW(AU$1),SHORTSTOP,0)),"")</f>
        <v/>
      </c>
      <c r="AV438" t="str">
        <f>IF(PLAYERIDMAP2[[#This Row],[POS]]="OF",MAX(AV$1:AV437)+1,"")</f>
        <v/>
      </c>
      <c r="AW438" t="str">
        <f>IFERROR(INDEX(PLAYERIDMAP2[PLAYERNAME],MATCH(ROW()-ROW(AW$1),OUTFIELD,0)),"")</f>
        <v/>
      </c>
      <c r="AX438" t="str">
        <f>IF(PLAYERIDMAP2[[#This Row],[POS]]&lt;&gt;"P",MAX(AX$1:AX437)+1,"")</f>
        <v/>
      </c>
      <c r="AY438" t="str">
        <f>IFERROR(INDEX(PLAYERIDMAP2[PLAYERNAME],MATCH(ROW()-ROW(AY$1),HITTERS,0)),"")</f>
        <v>Ryan Langerhans</v>
      </c>
      <c r="AZ438">
        <f>IF(PLAYERIDMAP2[[#This Row],[POS]]="P",MAX(AZ$1:AZ437)+1,"")</f>
        <v>208</v>
      </c>
      <c r="BA438" t="str">
        <f>IFERROR(INDEX(PLAYERIDMAP2[PLAYERNAME],MATCH(ROW()-ROW(BA$1),PITCHERS,0)),"")</f>
        <v>Nick Martinez</v>
      </c>
    </row>
    <row r="439" spans="1:53" x14ac:dyDescent="0.25">
      <c r="A439" t="s">
        <v>12367</v>
      </c>
      <c r="B439" t="s">
        <v>9475</v>
      </c>
      <c r="C439" s="1">
        <v>32917</v>
      </c>
      <c r="D439" t="s">
        <v>19342</v>
      </c>
      <c r="E439" t="s">
        <v>20238</v>
      </c>
      <c r="F439" t="s">
        <v>10987</v>
      </c>
      <c r="G439" t="s">
        <v>14693</v>
      </c>
      <c r="H439" t="s">
        <v>10988</v>
      </c>
      <c r="I439" t="s">
        <v>20239</v>
      </c>
      <c r="J439" t="s">
        <v>9475</v>
      </c>
      <c r="K439">
        <v>543135</v>
      </c>
      <c r="L439" t="s">
        <v>9475</v>
      </c>
      <c r="M439">
        <v>1803864</v>
      </c>
      <c r="N439" t="s">
        <v>9475</v>
      </c>
      <c r="O439" t="s">
        <v>12369</v>
      </c>
      <c r="P439" t="s">
        <v>12367</v>
      </c>
      <c r="Q439">
        <v>9007</v>
      </c>
      <c r="R439" t="s">
        <v>9475</v>
      </c>
      <c r="S439">
        <v>31174</v>
      </c>
      <c r="T439" t="s">
        <v>12368</v>
      </c>
      <c r="V439" t="s">
        <v>12370</v>
      </c>
      <c r="W439">
        <v>57820</v>
      </c>
      <c r="X439">
        <v>9007</v>
      </c>
      <c r="Y439" t="s">
        <v>9475</v>
      </c>
      <c r="Z439" t="s">
        <v>12371</v>
      </c>
      <c r="AA439" t="s">
        <v>5703</v>
      </c>
      <c r="AB439" t="s">
        <v>5703</v>
      </c>
      <c r="AC439" t="s">
        <v>9475</v>
      </c>
      <c r="AD439" t="s">
        <v>12371</v>
      </c>
      <c r="AE439">
        <v>10901</v>
      </c>
      <c r="AF439" t="s">
        <v>9475</v>
      </c>
      <c r="AG439">
        <v>13233</v>
      </c>
      <c r="AH439" t="s">
        <v>9475</v>
      </c>
      <c r="AL439" t="str">
        <f>IF(PLAYERIDMAP2[[#This Row],[POS]]="C",MAX(AL$1:AL438)+1,"")</f>
        <v/>
      </c>
      <c r="AM439" t="str">
        <f>IFERROR(INDEX(PLAYERIDMAP2[PLAYERNAME],MATCH(ROW()-ROW(AM$1),CATCHERS,0)),"")</f>
        <v/>
      </c>
      <c r="AN439" t="str">
        <f>IF(PLAYERIDMAP2[[#This Row],[POS]]="1B",MAX(AN$1:AN438)+1,"")</f>
        <v/>
      </c>
      <c r="AO439" t="str">
        <f>IFERROR(INDEX(PLAYERIDMAP2[PLAYERNAME],MATCH(ROW()-ROW(AO$1),FIRSTBASE,0)),"")</f>
        <v/>
      </c>
      <c r="AP439" t="str">
        <f>IF(PLAYERIDMAP2[[#This Row],[POS]]="2B",MAX(AP$1:AP438)+1,"")</f>
        <v/>
      </c>
      <c r="AQ439" t="str">
        <f>IFERROR(INDEX(PLAYERIDMAP2[PLAYERNAME],MATCH(ROW()-ROW(AQ$1),SECONDBASE,0)),"")</f>
        <v/>
      </c>
      <c r="AR439" t="str">
        <f>IF(PLAYERIDMAP2[[#This Row],[POS]]="3B",MAX(AR$1:AR438)+1,"")</f>
        <v/>
      </c>
      <c r="AS439" t="str">
        <f>IFERROR(INDEX(PLAYERIDMAP2[PLAYERNAME],MATCH(ROW()-ROW(AS$1),THIRDBASE,0)),"")</f>
        <v/>
      </c>
      <c r="AT439" t="str">
        <f>IF(PLAYERIDMAP2[[#This Row],[POS]]="SS",MAX(AT$1:AT438)+1,"")</f>
        <v/>
      </c>
      <c r="AU439" t="str">
        <f>IFERROR(INDEX(PLAYERIDMAP2[PLAYERNAME],MATCH(ROW()-ROW(AU$1),SHORTSTOP,0)),"")</f>
        <v/>
      </c>
      <c r="AV439" t="str">
        <f>IF(PLAYERIDMAP2[[#This Row],[POS]]="OF",MAX(AV$1:AV438)+1,"")</f>
        <v/>
      </c>
      <c r="AW439" t="str">
        <f>IFERROR(INDEX(PLAYERIDMAP2[PLAYERNAME],MATCH(ROW()-ROW(AW$1),OUTFIELD,0)),"")</f>
        <v/>
      </c>
      <c r="AX439" t="str">
        <f>IF(PLAYERIDMAP2[[#This Row],[POS]]&lt;&gt;"P",MAX(AX$1:AX438)+1,"")</f>
        <v/>
      </c>
      <c r="AY439" t="str">
        <f>IFERROR(INDEX(PLAYERIDMAP2[PLAYERNAME],MATCH(ROW()-ROW(AY$1),HITTERS,0)),"")</f>
        <v>Matt LaPorta</v>
      </c>
      <c r="AZ439">
        <f>IF(PLAYERIDMAP2[[#This Row],[POS]]="P",MAX(AZ$1:AZ438)+1,"")</f>
        <v>209</v>
      </c>
      <c r="BA439" t="str">
        <f>IFERROR(INDEX(PLAYERIDMAP2[PLAYERNAME],MATCH(ROW()-ROW(BA$1),PITCHERS,0)),"")</f>
        <v>Nick Masset</v>
      </c>
    </row>
    <row r="440" spans="1:53" x14ac:dyDescent="0.25">
      <c r="A440" t="s">
        <v>12372</v>
      </c>
      <c r="B440" t="s">
        <v>9015</v>
      </c>
      <c r="C440" s="1">
        <v>31328</v>
      </c>
      <c r="D440" t="s">
        <v>16873</v>
      </c>
      <c r="E440" t="s">
        <v>20347</v>
      </c>
      <c r="F440" t="s">
        <v>10987</v>
      </c>
      <c r="G440" t="s">
        <v>14693</v>
      </c>
      <c r="H440" t="s">
        <v>10988</v>
      </c>
      <c r="I440" t="s">
        <v>20348</v>
      </c>
      <c r="J440" t="s">
        <v>9015</v>
      </c>
      <c r="K440">
        <v>543136</v>
      </c>
      <c r="L440" t="s">
        <v>9015</v>
      </c>
      <c r="M440">
        <v>1798563</v>
      </c>
      <c r="N440" t="s">
        <v>9015</v>
      </c>
      <c r="O440" t="s">
        <v>12373</v>
      </c>
      <c r="P440" t="s">
        <v>12372</v>
      </c>
      <c r="Q440">
        <v>8911</v>
      </c>
      <c r="R440" t="s">
        <v>9015</v>
      </c>
      <c r="V440" t="s">
        <v>12374</v>
      </c>
      <c r="W440">
        <v>57821</v>
      </c>
      <c r="X440">
        <v>8911</v>
      </c>
      <c r="Y440" t="s">
        <v>9015</v>
      </c>
      <c r="Z440" t="s">
        <v>16484</v>
      </c>
      <c r="AA440" t="s">
        <v>5703</v>
      </c>
      <c r="AB440" t="s">
        <v>5703</v>
      </c>
      <c r="AD440" t="s">
        <v>16484</v>
      </c>
      <c r="AL440" t="str">
        <f>IF(PLAYERIDMAP2[[#This Row],[POS]]="C",MAX(AL$1:AL439)+1,"")</f>
        <v/>
      </c>
      <c r="AM440" t="str">
        <f>IFERROR(INDEX(PLAYERIDMAP2[PLAYERNAME],MATCH(ROW()-ROW(AM$1),CATCHERS,0)),"")</f>
        <v/>
      </c>
      <c r="AN440" t="str">
        <f>IF(PLAYERIDMAP2[[#This Row],[POS]]="1B",MAX(AN$1:AN439)+1,"")</f>
        <v/>
      </c>
      <c r="AO440" t="str">
        <f>IFERROR(INDEX(PLAYERIDMAP2[PLAYERNAME],MATCH(ROW()-ROW(AO$1),FIRSTBASE,0)),"")</f>
        <v/>
      </c>
      <c r="AP440" t="str">
        <f>IF(PLAYERIDMAP2[[#This Row],[POS]]="2B",MAX(AP$1:AP439)+1,"")</f>
        <v/>
      </c>
      <c r="AQ440" t="str">
        <f>IFERROR(INDEX(PLAYERIDMAP2[PLAYERNAME],MATCH(ROW()-ROW(AQ$1),SECONDBASE,0)),"")</f>
        <v/>
      </c>
      <c r="AR440" t="str">
        <f>IF(PLAYERIDMAP2[[#This Row],[POS]]="3B",MAX(AR$1:AR439)+1,"")</f>
        <v/>
      </c>
      <c r="AS440" t="str">
        <f>IFERROR(INDEX(PLAYERIDMAP2[PLAYERNAME],MATCH(ROW()-ROW(AS$1),THIRDBASE,0)),"")</f>
        <v/>
      </c>
      <c r="AT440" t="str">
        <f>IF(PLAYERIDMAP2[[#This Row],[POS]]="SS",MAX(AT$1:AT439)+1,"")</f>
        <v/>
      </c>
      <c r="AU440" t="str">
        <f>IFERROR(INDEX(PLAYERIDMAP2[PLAYERNAME],MATCH(ROW()-ROW(AU$1),SHORTSTOP,0)),"")</f>
        <v/>
      </c>
      <c r="AV440" t="str">
        <f>IF(PLAYERIDMAP2[[#This Row],[POS]]="OF",MAX(AV$1:AV439)+1,"")</f>
        <v/>
      </c>
      <c r="AW440" t="str">
        <f>IFERROR(INDEX(PLAYERIDMAP2[PLAYERNAME],MATCH(ROW()-ROW(AW$1),OUTFIELD,0)),"")</f>
        <v/>
      </c>
      <c r="AX440" t="str">
        <f>IF(PLAYERIDMAP2[[#This Row],[POS]]&lt;&gt;"P",MAX(AX$1:AX439)+1,"")</f>
        <v/>
      </c>
      <c r="AY440" t="str">
        <f>IFERROR(INDEX(PLAYERIDMAP2[PLAYERNAME],MATCH(ROW()-ROW(AY$1),HITTERS,0)),"")</f>
        <v>Adam LaRoche</v>
      </c>
      <c r="AZ440">
        <f>IF(PLAYERIDMAP2[[#This Row],[POS]]="P",MAX(AZ$1:AZ439)+1,"")</f>
        <v>210</v>
      </c>
      <c r="BA440" t="str">
        <f>IFERROR(INDEX(PLAYERIDMAP2[PLAYERNAME],MATCH(ROW()-ROW(BA$1),PITCHERS,0)),"")</f>
        <v>Justin Masterson</v>
      </c>
    </row>
    <row r="441" spans="1:53" x14ac:dyDescent="0.25">
      <c r="A441" t="s">
        <v>12375</v>
      </c>
      <c r="B441" t="s">
        <v>10686</v>
      </c>
      <c r="C441" s="1">
        <v>33154</v>
      </c>
      <c r="D441" t="s">
        <v>17663</v>
      </c>
      <c r="E441" t="s">
        <v>18351</v>
      </c>
      <c r="F441" t="s">
        <v>11062</v>
      </c>
      <c r="G441" t="s">
        <v>16838</v>
      </c>
      <c r="H441" t="s">
        <v>10988</v>
      </c>
      <c r="I441" t="s">
        <v>18352</v>
      </c>
      <c r="J441" t="s">
        <v>10686</v>
      </c>
      <c r="K441">
        <v>572362</v>
      </c>
      <c r="L441" t="s">
        <v>10686</v>
      </c>
      <c r="M441">
        <v>1833103</v>
      </c>
      <c r="N441" t="s">
        <v>10686</v>
      </c>
      <c r="O441" t="s">
        <v>12376</v>
      </c>
      <c r="P441" t="s">
        <v>12375</v>
      </c>
      <c r="Q441">
        <v>9379</v>
      </c>
      <c r="R441" t="s">
        <v>10686</v>
      </c>
      <c r="S441">
        <v>31791</v>
      </c>
      <c r="T441" t="s">
        <v>10686</v>
      </c>
      <c r="V441" t="s">
        <v>12377</v>
      </c>
      <c r="W441">
        <v>60740</v>
      </c>
      <c r="X441">
        <v>9379</v>
      </c>
      <c r="Y441" t="s">
        <v>10686</v>
      </c>
      <c r="Z441" t="s">
        <v>12378</v>
      </c>
      <c r="AA441" t="s">
        <v>5703</v>
      </c>
      <c r="AB441" t="s">
        <v>10958</v>
      </c>
      <c r="AC441" t="s">
        <v>10686</v>
      </c>
      <c r="AD441" t="s">
        <v>12378</v>
      </c>
      <c r="AE441">
        <v>11048</v>
      </c>
      <c r="AL441" t="str">
        <f>IF(PLAYERIDMAP2[[#This Row],[POS]]="C",MAX(AL$1:AL440)+1,"")</f>
        <v/>
      </c>
      <c r="AM441" t="str">
        <f>IFERROR(INDEX(PLAYERIDMAP2[PLAYERNAME],MATCH(ROW()-ROW(AM$1),CATCHERS,0)),"")</f>
        <v/>
      </c>
      <c r="AN441" t="str">
        <f>IF(PLAYERIDMAP2[[#This Row],[POS]]="1B",MAX(AN$1:AN440)+1,"")</f>
        <v/>
      </c>
      <c r="AO441" t="str">
        <f>IFERROR(INDEX(PLAYERIDMAP2[PLAYERNAME],MATCH(ROW()-ROW(AO$1),FIRSTBASE,0)),"")</f>
        <v/>
      </c>
      <c r="AP441" t="str">
        <f>IF(PLAYERIDMAP2[[#This Row],[POS]]="2B",MAX(AP$1:AP440)+1,"")</f>
        <v/>
      </c>
      <c r="AQ441" t="str">
        <f>IFERROR(INDEX(PLAYERIDMAP2[PLAYERNAME],MATCH(ROW()-ROW(AQ$1),SECONDBASE,0)),"")</f>
        <v/>
      </c>
      <c r="AR441" t="str">
        <f>IF(PLAYERIDMAP2[[#This Row],[POS]]="3B",MAX(AR$1:AR440)+1,"")</f>
        <v/>
      </c>
      <c r="AS441" t="str">
        <f>IFERROR(INDEX(PLAYERIDMAP2[PLAYERNAME],MATCH(ROW()-ROW(AS$1),THIRDBASE,0)),"")</f>
        <v/>
      </c>
      <c r="AT441" t="str">
        <f>IF(PLAYERIDMAP2[[#This Row],[POS]]="SS",MAX(AT$1:AT440)+1,"")</f>
        <v/>
      </c>
      <c r="AU441" t="str">
        <f>IFERROR(INDEX(PLAYERIDMAP2[PLAYERNAME],MATCH(ROW()-ROW(AU$1),SHORTSTOP,0)),"")</f>
        <v/>
      </c>
      <c r="AV441" t="str">
        <f>IF(PLAYERIDMAP2[[#This Row],[POS]]="OF",MAX(AV$1:AV440)+1,"")</f>
        <v/>
      </c>
      <c r="AW441" t="str">
        <f>IFERROR(INDEX(PLAYERIDMAP2[PLAYERNAME],MATCH(ROW()-ROW(AW$1),OUTFIELD,0)),"")</f>
        <v/>
      </c>
      <c r="AX441" t="str">
        <f>IF(PLAYERIDMAP2[[#This Row],[POS]]&lt;&gt;"P",MAX(AX$1:AX440)+1,"")</f>
        <v/>
      </c>
      <c r="AY441" t="str">
        <f>IFERROR(INDEX(PLAYERIDMAP2[PLAYERNAME],MATCH(ROW()-ROW(AY$1),HITTERS,0)),"")</f>
        <v>Tommy La Stella</v>
      </c>
      <c r="AZ441">
        <f>IF(PLAYERIDMAP2[[#This Row],[POS]]="P",MAX(AZ$1:AZ440)+1,"")</f>
        <v>211</v>
      </c>
      <c r="BA441" t="str">
        <f>IFERROR(INDEX(PLAYERIDMAP2[PLAYERNAME],MATCH(ROW()-ROW(BA$1),PITCHERS,0)),"")</f>
        <v>Daisuke Matsuzaka</v>
      </c>
    </row>
    <row r="442" spans="1:53" x14ac:dyDescent="0.25">
      <c r="A442" t="s">
        <v>12379</v>
      </c>
      <c r="B442" t="s">
        <v>4665</v>
      </c>
      <c r="C442" s="1">
        <v>31762</v>
      </c>
      <c r="D442" t="s">
        <v>20800</v>
      </c>
      <c r="E442" t="s">
        <v>17350</v>
      </c>
      <c r="F442" t="s">
        <v>11138</v>
      </c>
      <c r="G442" t="s">
        <v>14693</v>
      </c>
      <c r="H442" t="s">
        <v>11097</v>
      </c>
      <c r="I442" t="s">
        <v>20801</v>
      </c>
      <c r="J442" t="s">
        <v>4665</v>
      </c>
      <c r="K442">
        <v>444876</v>
      </c>
      <c r="L442" t="s">
        <v>4665</v>
      </c>
      <c r="M442">
        <v>547241</v>
      </c>
      <c r="N442" t="s">
        <v>4665</v>
      </c>
      <c r="O442" t="s">
        <v>12380</v>
      </c>
      <c r="P442" t="s">
        <v>12379</v>
      </c>
      <c r="Q442">
        <v>8344</v>
      </c>
      <c r="R442" t="s">
        <v>4665</v>
      </c>
      <c r="S442">
        <v>29229</v>
      </c>
      <c r="T442" t="s">
        <v>4665</v>
      </c>
      <c r="U442" t="s">
        <v>4665</v>
      </c>
      <c r="V442" t="s">
        <v>12381</v>
      </c>
      <c r="W442">
        <v>47625</v>
      </c>
      <c r="X442">
        <v>8344</v>
      </c>
      <c r="Y442" t="s">
        <v>4665</v>
      </c>
      <c r="Z442" t="s">
        <v>12382</v>
      </c>
      <c r="AA442" t="s">
        <v>5703</v>
      </c>
      <c r="AB442" t="s">
        <v>5703</v>
      </c>
      <c r="AC442" t="s">
        <v>4665</v>
      </c>
      <c r="AD442" t="s">
        <v>12382</v>
      </c>
      <c r="AE442">
        <v>8576</v>
      </c>
      <c r="AF442" t="s">
        <v>4665</v>
      </c>
      <c r="AG442">
        <v>5445</v>
      </c>
      <c r="AH442" t="s">
        <v>4665</v>
      </c>
      <c r="AL442" t="str">
        <f>IF(PLAYERIDMAP2[[#This Row],[POS]]="C",MAX(AL$1:AL441)+1,"")</f>
        <v/>
      </c>
      <c r="AM442" t="str">
        <f>IFERROR(INDEX(PLAYERIDMAP2[PLAYERNAME],MATCH(ROW()-ROW(AM$1),CATCHERS,0)),"")</f>
        <v/>
      </c>
      <c r="AN442" t="str">
        <f>IF(PLAYERIDMAP2[[#This Row],[POS]]="1B",MAX(AN$1:AN441)+1,"")</f>
        <v/>
      </c>
      <c r="AO442" t="str">
        <f>IFERROR(INDEX(PLAYERIDMAP2[PLAYERNAME],MATCH(ROW()-ROW(AO$1),FIRSTBASE,0)),"")</f>
        <v/>
      </c>
      <c r="AP442" t="str">
        <f>IF(PLAYERIDMAP2[[#This Row],[POS]]="2B",MAX(AP$1:AP441)+1,"")</f>
        <v/>
      </c>
      <c r="AQ442" t="str">
        <f>IFERROR(INDEX(PLAYERIDMAP2[PLAYERNAME],MATCH(ROW()-ROW(AQ$1),SECONDBASE,0)),"")</f>
        <v/>
      </c>
      <c r="AR442" t="str">
        <f>IF(PLAYERIDMAP2[[#This Row],[POS]]="3B",MAX(AR$1:AR441)+1,"")</f>
        <v/>
      </c>
      <c r="AS442" t="str">
        <f>IFERROR(INDEX(PLAYERIDMAP2[PLAYERNAME],MATCH(ROW()-ROW(AS$1),THIRDBASE,0)),"")</f>
        <v/>
      </c>
      <c r="AT442">
        <f>IF(PLAYERIDMAP2[[#This Row],[POS]]="SS",MAX(AT$1:AT441)+1,"")</f>
        <v>32</v>
      </c>
      <c r="AU442" t="str">
        <f>IFERROR(INDEX(PLAYERIDMAP2[PLAYERNAME],MATCH(ROW()-ROW(AU$1),SHORTSTOP,0)),"")</f>
        <v/>
      </c>
      <c r="AV442" t="str">
        <f>IF(PLAYERIDMAP2[[#This Row],[POS]]="OF",MAX(AV$1:AV441)+1,"")</f>
        <v/>
      </c>
      <c r="AW442" t="str">
        <f>IFERROR(INDEX(PLAYERIDMAP2[PLAYERNAME],MATCH(ROW()-ROW(AW$1),OUTFIELD,0)),"")</f>
        <v/>
      </c>
      <c r="AX442">
        <f>IF(PLAYERIDMAP2[[#This Row],[POS]]&lt;&gt;"P",MAX(AX$1:AX441)+1,"")</f>
        <v>230</v>
      </c>
      <c r="AY442" t="str">
        <f>IFERROR(INDEX(PLAYERIDMAP2[PLAYERNAME],MATCH(ROW()-ROW(AY$1),HITTERS,0)),"")</f>
        <v>Ryan Lavarnway</v>
      </c>
      <c r="AZ442" t="str">
        <f>IF(PLAYERIDMAP2[[#This Row],[POS]]="P",MAX(AZ$1:AZ441)+1,"")</f>
        <v/>
      </c>
      <c r="BA442" t="str">
        <f>IFERROR(INDEX(PLAYERIDMAP2[PLAYERNAME],MATCH(ROW()-ROW(BA$1),PITCHERS,0)),"")</f>
        <v>Ryan Mattheus</v>
      </c>
    </row>
    <row r="443" spans="1:53" x14ac:dyDescent="0.25">
      <c r="A443" t="s">
        <v>12383</v>
      </c>
      <c r="B443" t="s">
        <v>5073</v>
      </c>
      <c r="C443" s="1">
        <v>32513</v>
      </c>
      <c r="D443" t="s">
        <v>17349</v>
      </c>
      <c r="E443" t="s">
        <v>17350</v>
      </c>
      <c r="F443" t="s">
        <v>11040</v>
      </c>
      <c r="G443" t="s">
        <v>14693</v>
      </c>
      <c r="H443" t="s">
        <v>11097</v>
      </c>
      <c r="I443" t="s">
        <v>17351</v>
      </c>
      <c r="J443" t="s">
        <v>5073</v>
      </c>
      <c r="K443">
        <v>500871</v>
      </c>
      <c r="L443" t="s">
        <v>5073</v>
      </c>
      <c r="M443">
        <v>1670491</v>
      </c>
      <c r="N443" t="s">
        <v>5073</v>
      </c>
      <c r="O443" t="s">
        <v>12384</v>
      </c>
      <c r="P443" t="s">
        <v>12383</v>
      </c>
      <c r="Q443">
        <v>9054</v>
      </c>
      <c r="R443" t="s">
        <v>5073</v>
      </c>
      <c r="S443">
        <v>30272</v>
      </c>
      <c r="T443" t="s">
        <v>5073</v>
      </c>
      <c r="U443" t="s">
        <v>5073</v>
      </c>
      <c r="V443" t="s">
        <v>12385</v>
      </c>
      <c r="W443">
        <v>51653</v>
      </c>
      <c r="X443">
        <v>9054</v>
      </c>
      <c r="Y443" t="s">
        <v>5073</v>
      </c>
      <c r="Z443" t="s">
        <v>12386</v>
      </c>
      <c r="AA443" t="s">
        <v>11011</v>
      </c>
      <c r="AB443" t="s">
        <v>5703</v>
      </c>
      <c r="AC443" t="s">
        <v>5073</v>
      </c>
      <c r="AD443" t="s">
        <v>12386</v>
      </c>
      <c r="AE443">
        <v>11848</v>
      </c>
      <c r="AF443" t="s">
        <v>5073</v>
      </c>
      <c r="AG443">
        <v>13239</v>
      </c>
      <c r="AH443" t="s">
        <v>5073</v>
      </c>
      <c r="AL443" t="str">
        <f>IF(PLAYERIDMAP2[[#This Row],[POS]]="C",MAX(AL$1:AL442)+1,"")</f>
        <v/>
      </c>
      <c r="AM443" t="str">
        <f>IFERROR(INDEX(PLAYERIDMAP2[PLAYERNAME],MATCH(ROW()-ROW(AM$1),CATCHERS,0)),"")</f>
        <v/>
      </c>
      <c r="AN443" t="str">
        <f>IF(PLAYERIDMAP2[[#This Row],[POS]]="1B",MAX(AN$1:AN442)+1,"")</f>
        <v/>
      </c>
      <c r="AO443" t="str">
        <f>IFERROR(INDEX(PLAYERIDMAP2[PLAYERNAME],MATCH(ROW()-ROW(AO$1),FIRSTBASE,0)),"")</f>
        <v/>
      </c>
      <c r="AP443" t="str">
        <f>IF(PLAYERIDMAP2[[#This Row],[POS]]="2B",MAX(AP$1:AP442)+1,"")</f>
        <v/>
      </c>
      <c r="AQ443" t="str">
        <f>IFERROR(INDEX(PLAYERIDMAP2[PLAYERNAME],MATCH(ROW()-ROW(AQ$1),SECONDBASE,0)),"")</f>
        <v/>
      </c>
      <c r="AR443" t="str">
        <f>IF(PLAYERIDMAP2[[#This Row],[POS]]="3B",MAX(AR$1:AR442)+1,"")</f>
        <v/>
      </c>
      <c r="AS443" t="str">
        <f>IFERROR(INDEX(PLAYERIDMAP2[PLAYERNAME],MATCH(ROW()-ROW(AS$1),THIRDBASE,0)),"")</f>
        <v/>
      </c>
      <c r="AT443">
        <f>IF(PLAYERIDMAP2[[#This Row],[POS]]="SS",MAX(AT$1:AT442)+1,"")</f>
        <v>33</v>
      </c>
      <c r="AU443" t="str">
        <f>IFERROR(INDEX(PLAYERIDMAP2[PLAYERNAME],MATCH(ROW()-ROW(AU$1),SHORTSTOP,0)),"")</f>
        <v/>
      </c>
      <c r="AV443" t="str">
        <f>IF(PLAYERIDMAP2[[#This Row],[POS]]="OF",MAX(AV$1:AV442)+1,"")</f>
        <v/>
      </c>
      <c r="AW443" t="str">
        <f>IFERROR(INDEX(PLAYERIDMAP2[PLAYERNAME],MATCH(ROW()-ROW(AW$1),OUTFIELD,0)),"")</f>
        <v/>
      </c>
      <c r="AX443">
        <f>IF(PLAYERIDMAP2[[#This Row],[POS]]&lt;&gt;"P",MAX(AX$1:AX442)+1,"")</f>
        <v>231</v>
      </c>
      <c r="AY443" t="str">
        <f>IFERROR(INDEX(PLAYERIDMAP2[PLAYERNAME],MATCH(ROW()-ROW(AY$1),HITTERS,0)),"")</f>
        <v>Brett Lawrie</v>
      </c>
      <c r="AZ443" t="str">
        <f>IF(PLAYERIDMAP2[[#This Row],[POS]]="P",MAX(AZ$1:AZ442)+1,"")</f>
        <v/>
      </c>
      <c r="BA443" t="str">
        <f>IFERROR(INDEX(PLAYERIDMAP2[PLAYERNAME],MATCH(ROW()-ROW(BA$1),PITCHERS,0)),"")</f>
        <v>Brian Matusz</v>
      </c>
    </row>
    <row r="444" spans="1:53" x14ac:dyDescent="0.25">
      <c r="A444" t="s">
        <v>12387</v>
      </c>
      <c r="B444" t="s">
        <v>5084</v>
      </c>
      <c r="C444" s="1">
        <v>30257</v>
      </c>
      <c r="D444" t="s">
        <v>20850</v>
      </c>
      <c r="E444" t="s">
        <v>17350</v>
      </c>
      <c r="F444" t="s">
        <v>11087</v>
      </c>
      <c r="G444" t="s">
        <v>14693</v>
      </c>
      <c r="H444" t="s">
        <v>11097</v>
      </c>
      <c r="I444" t="s">
        <v>20851</v>
      </c>
      <c r="J444" t="s">
        <v>5084</v>
      </c>
      <c r="K444">
        <v>488862</v>
      </c>
      <c r="L444" t="s">
        <v>5084</v>
      </c>
      <c r="M444">
        <v>1098922</v>
      </c>
      <c r="N444" t="s">
        <v>5084</v>
      </c>
      <c r="O444" t="s">
        <v>12388</v>
      </c>
      <c r="P444" t="s">
        <v>12387</v>
      </c>
      <c r="Q444">
        <v>7938</v>
      </c>
      <c r="R444" t="s">
        <v>5084</v>
      </c>
      <c r="S444">
        <v>28662</v>
      </c>
      <c r="T444" t="s">
        <v>5084</v>
      </c>
      <c r="U444" t="s">
        <v>5084</v>
      </c>
      <c r="V444" t="s">
        <v>12389</v>
      </c>
      <c r="W444">
        <v>49341</v>
      </c>
      <c r="X444">
        <v>7938</v>
      </c>
      <c r="Y444" t="s">
        <v>5084</v>
      </c>
      <c r="Z444" t="s">
        <v>12390</v>
      </c>
      <c r="AA444" t="s">
        <v>5703</v>
      </c>
      <c r="AB444" t="s">
        <v>5703</v>
      </c>
      <c r="AC444" t="s">
        <v>5084</v>
      </c>
      <c r="AD444" t="s">
        <v>12390</v>
      </c>
      <c r="AE444">
        <v>8640</v>
      </c>
      <c r="AF444" t="s">
        <v>5084</v>
      </c>
      <c r="AG444">
        <v>5246</v>
      </c>
      <c r="AH444" t="s">
        <v>5084</v>
      </c>
      <c r="AL444" t="str">
        <f>IF(PLAYERIDMAP2[[#This Row],[POS]]="C",MAX(AL$1:AL443)+1,"")</f>
        <v/>
      </c>
      <c r="AM444" t="str">
        <f>IFERROR(INDEX(PLAYERIDMAP2[PLAYERNAME],MATCH(ROW()-ROW(AM$1),CATCHERS,0)),"")</f>
        <v/>
      </c>
      <c r="AN444" t="str">
        <f>IF(PLAYERIDMAP2[[#This Row],[POS]]="1B",MAX(AN$1:AN443)+1,"")</f>
        <v/>
      </c>
      <c r="AO444" t="str">
        <f>IFERROR(INDEX(PLAYERIDMAP2[PLAYERNAME],MATCH(ROW()-ROW(AO$1),FIRSTBASE,0)),"")</f>
        <v/>
      </c>
      <c r="AP444" t="str">
        <f>IF(PLAYERIDMAP2[[#This Row],[POS]]="2B",MAX(AP$1:AP443)+1,"")</f>
        <v/>
      </c>
      <c r="AQ444" t="str">
        <f>IFERROR(INDEX(PLAYERIDMAP2[PLAYERNAME],MATCH(ROW()-ROW(AQ$1),SECONDBASE,0)),"")</f>
        <v/>
      </c>
      <c r="AR444" t="str">
        <f>IF(PLAYERIDMAP2[[#This Row],[POS]]="3B",MAX(AR$1:AR443)+1,"")</f>
        <v/>
      </c>
      <c r="AS444" t="str">
        <f>IFERROR(INDEX(PLAYERIDMAP2[PLAYERNAME],MATCH(ROW()-ROW(AS$1),THIRDBASE,0)),"")</f>
        <v/>
      </c>
      <c r="AT444">
        <f>IF(PLAYERIDMAP2[[#This Row],[POS]]="SS",MAX(AT$1:AT443)+1,"")</f>
        <v>34</v>
      </c>
      <c r="AU444" t="str">
        <f>IFERROR(INDEX(PLAYERIDMAP2[PLAYERNAME],MATCH(ROW()-ROW(AU$1),SHORTSTOP,0)),"")</f>
        <v/>
      </c>
      <c r="AV444" t="str">
        <f>IF(PLAYERIDMAP2[[#This Row],[POS]]="OF",MAX(AV$1:AV443)+1,"")</f>
        <v/>
      </c>
      <c r="AW444" t="str">
        <f>IFERROR(INDEX(PLAYERIDMAP2[PLAYERNAME],MATCH(ROW()-ROW(AW$1),OUTFIELD,0)),"")</f>
        <v/>
      </c>
      <c r="AX444">
        <f>IF(PLAYERIDMAP2[[#This Row],[POS]]&lt;&gt;"P",MAX(AX$1:AX443)+1,"")</f>
        <v>232</v>
      </c>
      <c r="AY444" t="str">
        <f>IFERROR(INDEX(PLAYERIDMAP2[PLAYERNAME],MATCH(ROW()-ROW(AY$1),HITTERS,0)),"")</f>
        <v>Carlos Lee</v>
      </c>
      <c r="AZ444" t="str">
        <f>IF(PLAYERIDMAP2[[#This Row],[POS]]="P",MAX(AZ$1:AZ443)+1,"")</f>
        <v/>
      </c>
      <c r="BA444" t="str">
        <f>IFERROR(INDEX(PLAYERIDMAP2[PLAYERNAME],MATCH(ROW()-ROW(BA$1),PITCHERS,0)),"")</f>
        <v>Tyler Matzek</v>
      </c>
    </row>
    <row r="445" spans="1:53" x14ac:dyDescent="0.25">
      <c r="A445" t="s">
        <v>12391</v>
      </c>
      <c r="B445" t="s">
        <v>4540</v>
      </c>
      <c r="C445" s="1">
        <v>31892</v>
      </c>
      <c r="D445" t="s">
        <v>17098</v>
      </c>
      <c r="E445" t="s">
        <v>17756</v>
      </c>
      <c r="F445" t="s">
        <v>11373</v>
      </c>
      <c r="G445" t="s">
        <v>16838</v>
      </c>
      <c r="H445" t="s">
        <v>5706</v>
      </c>
      <c r="I445" t="s">
        <v>17757</v>
      </c>
      <c r="J445" t="s">
        <v>4540</v>
      </c>
      <c r="K445">
        <v>457787</v>
      </c>
      <c r="L445" t="s">
        <v>4540</v>
      </c>
      <c r="M445">
        <v>1667721</v>
      </c>
      <c r="N445" t="s">
        <v>4540</v>
      </c>
      <c r="O445" t="s">
        <v>12392</v>
      </c>
      <c r="P445" t="s">
        <v>12391</v>
      </c>
      <c r="Q445">
        <v>8805</v>
      </c>
      <c r="R445" t="s">
        <v>4540</v>
      </c>
      <c r="S445">
        <v>30621</v>
      </c>
      <c r="T445" t="s">
        <v>4540</v>
      </c>
      <c r="U445" t="s">
        <v>4540</v>
      </c>
      <c r="V445" t="s">
        <v>12393</v>
      </c>
      <c r="W445">
        <v>58917</v>
      </c>
      <c r="X445">
        <v>8805</v>
      </c>
      <c r="Y445" t="s">
        <v>4540</v>
      </c>
      <c r="Z445" t="s">
        <v>12394</v>
      </c>
      <c r="AA445" t="s">
        <v>11011</v>
      </c>
      <c r="AB445" t="s">
        <v>5703</v>
      </c>
      <c r="AC445" t="s">
        <v>4540</v>
      </c>
      <c r="AD445" t="s">
        <v>12394</v>
      </c>
      <c r="AE445">
        <v>10570</v>
      </c>
      <c r="AF445" t="s">
        <v>4540</v>
      </c>
      <c r="AG445">
        <v>12562</v>
      </c>
      <c r="AH445" t="s">
        <v>4540</v>
      </c>
      <c r="AL445" t="str">
        <f>IF(PLAYERIDMAP2[[#This Row],[POS]]="C",MAX(AL$1:AL444)+1,"")</f>
        <v/>
      </c>
      <c r="AM445" t="str">
        <f>IFERROR(INDEX(PLAYERIDMAP2[PLAYERNAME],MATCH(ROW()-ROW(AM$1),CATCHERS,0)),"")</f>
        <v/>
      </c>
      <c r="AN445" t="str">
        <f>IF(PLAYERIDMAP2[[#This Row],[POS]]="1B",MAX(AN$1:AN444)+1,"")</f>
        <v/>
      </c>
      <c r="AO445" t="str">
        <f>IFERROR(INDEX(PLAYERIDMAP2[PLAYERNAME],MATCH(ROW()-ROW(AO$1),FIRSTBASE,0)),"")</f>
        <v/>
      </c>
      <c r="AP445">
        <f>IF(PLAYERIDMAP2[[#This Row],[POS]]="2B",MAX(AP$1:AP444)+1,"")</f>
        <v>28</v>
      </c>
      <c r="AQ445" t="str">
        <f>IFERROR(INDEX(PLAYERIDMAP2[PLAYERNAME],MATCH(ROW()-ROW(AQ$1),SECONDBASE,0)),"")</f>
        <v/>
      </c>
      <c r="AR445" t="str">
        <f>IF(PLAYERIDMAP2[[#This Row],[POS]]="3B",MAX(AR$1:AR444)+1,"")</f>
        <v/>
      </c>
      <c r="AS445" t="str">
        <f>IFERROR(INDEX(PLAYERIDMAP2[PLAYERNAME],MATCH(ROW()-ROW(AS$1),THIRDBASE,0)),"")</f>
        <v/>
      </c>
      <c r="AT445" t="str">
        <f>IF(PLAYERIDMAP2[[#This Row],[POS]]="SS",MAX(AT$1:AT444)+1,"")</f>
        <v/>
      </c>
      <c r="AU445" t="str">
        <f>IFERROR(INDEX(PLAYERIDMAP2[PLAYERNAME],MATCH(ROW()-ROW(AU$1),SHORTSTOP,0)),"")</f>
        <v/>
      </c>
      <c r="AV445" t="str">
        <f>IF(PLAYERIDMAP2[[#This Row],[POS]]="OF",MAX(AV$1:AV444)+1,"")</f>
        <v/>
      </c>
      <c r="AW445" t="str">
        <f>IFERROR(INDEX(PLAYERIDMAP2[PLAYERNAME],MATCH(ROW()-ROW(AW$1),OUTFIELD,0)),"")</f>
        <v/>
      </c>
      <c r="AX445">
        <f>IF(PLAYERIDMAP2[[#This Row],[POS]]&lt;&gt;"P",MAX(AX$1:AX444)+1,"")</f>
        <v>233</v>
      </c>
      <c r="AY445" t="str">
        <f>IFERROR(INDEX(PLAYERIDMAP2[PLAYERNAME],MATCH(ROW()-ROW(AY$1),HITTERS,0)),"")</f>
        <v>Derrek Lee</v>
      </c>
      <c r="AZ445" t="str">
        <f>IF(PLAYERIDMAP2[[#This Row],[POS]]="P",MAX(AZ$1:AZ444)+1,"")</f>
        <v/>
      </c>
      <c r="BA445" t="str">
        <f>IFERROR(INDEX(PLAYERIDMAP2[PLAYERNAME],MATCH(ROW()-ROW(BA$1),PITCHERS,0)),"")</f>
        <v>Steven Matz</v>
      </c>
    </row>
    <row r="446" spans="1:53" x14ac:dyDescent="0.25">
      <c r="A446" t="s">
        <v>12395</v>
      </c>
      <c r="B446" t="s">
        <v>10699</v>
      </c>
      <c r="C446" s="1">
        <v>30502</v>
      </c>
      <c r="D446" t="s">
        <v>17122</v>
      </c>
      <c r="E446" t="s">
        <v>19573</v>
      </c>
      <c r="F446" t="s">
        <v>11119</v>
      </c>
      <c r="G446" t="s">
        <v>14693</v>
      </c>
      <c r="H446" t="s">
        <v>10988</v>
      </c>
      <c r="I446" t="s">
        <v>19574</v>
      </c>
      <c r="J446" t="s">
        <v>10699</v>
      </c>
      <c r="K446">
        <v>462136</v>
      </c>
      <c r="L446" t="s">
        <v>10699</v>
      </c>
      <c r="M446">
        <v>1630042</v>
      </c>
      <c r="N446" t="s">
        <v>10699</v>
      </c>
      <c r="O446" t="s">
        <v>12396</v>
      </c>
      <c r="P446" t="s">
        <v>12395</v>
      </c>
      <c r="Q446">
        <v>8329</v>
      </c>
      <c r="R446" t="s">
        <v>10699</v>
      </c>
      <c r="S446">
        <v>29215</v>
      </c>
      <c r="T446" t="s">
        <v>10699</v>
      </c>
      <c r="V446" t="s">
        <v>12397</v>
      </c>
      <c r="W446">
        <v>47658</v>
      </c>
      <c r="X446">
        <v>8329</v>
      </c>
      <c r="Y446" t="s">
        <v>10699</v>
      </c>
      <c r="Z446" t="s">
        <v>12398</v>
      </c>
      <c r="AA446" t="s">
        <v>5703</v>
      </c>
      <c r="AB446" t="s">
        <v>5703</v>
      </c>
      <c r="AC446" t="s">
        <v>10699</v>
      </c>
      <c r="AD446" t="s">
        <v>12398</v>
      </c>
      <c r="AE446">
        <v>8872</v>
      </c>
      <c r="AF446" t="s">
        <v>10699</v>
      </c>
      <c r="AG446">
        <v>6320</v>
      </c>
      <c r="AH446" t="s">
        <v>10699</v>
      </c>
      <c r="AL446" t="str">
        <f>IF(PLAYERIDMAP2[[#This Row],[POS]]="C",MAX(AL$1:AL445)+1,"")</f>
        <v/>
      </c>
      <c r="AM446" t="str">
        <f>IFERROR(INDEX(PLAYERIDMAP2[PLAYERNAME],MATCH(ROW()-ROW(AM$1),CATCHERS,0)),"")</f>
        <v/>
      </c>
      <c r="AN446" t="str">
        <f>IF(PLAYERIDMAP2[[#This Row],[POS]]="1B",MAX(AN$1:AN445)+1,"")</f>
        <v/>
      </c>
      <c r="AO446" t="str">
        <f>IFERROR(INDEX(PLAYERIDMAP2[PLAYERNAME],MATCH(ROW()-ROW(AO$1),FIRSTBASE,0)),"")</f>
        <v/>
      </c>
      <c r="AP446" t="str">
        <f>IF(PLAYERIDMAP2[[#This Row],[POS]]="2B",MAX(AP$1:AP445)+1,"")</f>
        <v/>
      </c>
      <c r="AQ446" t="str">
        <f>IFERROR(INDEX(PLAYERIDMAP2[PLAYERNAME],MATCH(ROW()-ROW(AQ$1),SECONDBASE,0)),"")</f>
        <v/>
      </c>
      <c r="AR446" t="str">
        <f>IF(PLAYERIDMAP2[[#This Row],[POS]]="3B",MAX(AR$1:AR445)+1,"")</f>
        <v/>
      </c>
      <c r="AS446" t="str">
        <f>IFERROR(INDEX(PLAYERIDMAP2[PLAYERNAME],MATCH(ROW()-ROW(AS$1),THIRDBASE,0)),"")</f>
        <v/>
      </c>
      <c r="AT446" t="str">
        <f>IF(PLAYERIDMAP2[[#This Row],[POS]]="SS",MAX(AT$1:AT445)+1,"")</f>
        <v/>
      </c>
      <c r="AU446" t="str">
        <f>IFERROR(INDEX(PLAYERIDMAP2[PLAYERNAME],MATCH(ROW()-ROW(AU$1),SHORTSTOP,0)),"")</f>
        <v/>
      </c>
      <c r="AV446" t="str">
        <f>IF(PLAYERIDMAP2[[#This Row],[POS]]="OF",MAX(AV$1:AV445)+1,"")</f>
        <v/>
      </c>
      <c r="AW446" t="str">
        <f>IFERROR(INDEX(PLAYERIDMAP2[PLAYERNAME],MATCH(ROW()-ROW(AW$1),OUTFIELD,0)),"")</f>
        <v/>
      </c>
      <c r="AX446" t="str">
        <f>IF(PLAYERIDMAP2[[#This Row],[POS]]&lt;&gt;"P",MAX(AX$1:AX445)+1,"")</f>
        <v/>
      </c>
      <c r="AY446" t="str">
        <f>IFERROR(INDEX(PLAYERIDMAP2[PLAYERNAME],MATCH(ROW()-ROW(AY$1),HITTERS,0)),"")</f>
        <v>DJ LeMahieu</v>
      </c>
      <c r="AZ446">
        <f>IF(PLAYERIDMAP2[[#This Row],[POS]]="P",MAX(AZ$1:AZ445)+1,"")</f>
        <v>212</v>
      </c>
      <c r="BA446" t="str">
        <f>IFERROR(INDEX(PLAYERIDMAP2[PLAYERNAME],MATCH(ROW()-ROW(BA$1),PITCHERS,0)),"")</f>
        <v>Brandon Maurer</v>
      </c>
    </row>
    <row r="447" spans="1:53" x14ac:dyDescent="0.25">
      <c r="A447" t="s">
        <v>12399</v>
      </c>
      <c r="B447" t="s">
        <v>5543</v>
      </c>
      <c r="C447" s="1">
        <v>30051</v>
      </c>
      <c r="D447" t="s">
        <v>17599</v>
      </c>
      <c r="E447" t="s">
        <v>18310</v>
      </c>
      <c r="F447" t="s">
        <v>10997</v>
      </c>
      <c r="G447" t="s">
        <v>16838</v>
      </c>
      <c r="H447" t="s">
        <v>10998</v>
      </c>
      <c r="I447" t="s">
        <v>18311</v>
      </c>
      <c r="J447" t="s">
        <v>5543</v>
      </c>
      <c r="K447">
        <v>444843</v>
      </c>
      <c r="L447" t="s">
        <v>5543</v>
      </c>
      <c r="M447">
        <v>490390</v>
      </c>
      <c r="N447" t="s">
        <v>5543</v>
      </c>
      <c r="O447" t="s">
        <v>12400</v>
      </c>
      <c r="P447" t="s">
        <v>12399</v>
      </c>
      <c r="Q447">
        <v>7710</v>
      </c>
      <c r="R447" t="s">
        <v>5543</v>
      </c>
      <c r="S447">
        <v>6481</v>
      </c>
      <c r="T447" t="s">
        <v>5543</v>
      </c>
      <c r="U447" t="s">
        <v>5543</v>
      </c>
      <c r="V447" t="s">
        <v>12401</v>
      </c>
      <c r="W447">
        <v>45962</v>
      </c>
      <c r="X447">
        <v>7710</v>
      </c>
      <c r="Y447" t="s">
        <v>5543</v>
      </c>
      <c r="Z447" t="s">
        <v>12402</v>
      </c>
      <c r="AA447" t="s">
        <v>10958</v>
      </c>
      <c r="AB447" t="s">
        <v>10958</v>
      </c>
      <c r="AC447" t="s">
        <v>5543</v>
      </c>
      <c r="AD447" t="s">
        <v>12402</v>
      </c>
      <c r="AE447">
        <v>7908</v>
      </c>
      <c r="AF447" t="s">
        <v>5543</v>
      </c>
      <c r="AG447">
        <v>5289</v>
      </c>
      <c r="AH447" t="s">
        <v>5543</v>
      </c>
      <c r="AL447" t="str">
        <f>IF(PLAYERIDMAP2[[#This Row],[POS]]="C",MAX(AL$1:AL446)+1,"")</f>
        <v/>
      </c>
      <c r="AM447" t="str">
        <f>IFERROR(INDEX(PLAYERIDMAP2[PLAYERNAME],MATCH(ROW()-ROW(AM$1),CATCHERS,0)),"")</f>
        <v/>
      </c>
      <c r="AN447" t="str">
        <f>IF(PLAYERIDMAP2[[#This Row],[POS]]="1B",MAX(AN$1:AN446)+1,"")</f>
        <v/>
      </c>
      <c r="AO447" t="str">
        <f>IFERROR(INDEX(PLAYERIDMAP2[PLAYERNAME],MATCH(ROW()-ROW(AO$1),FIRSTBASE,0)),"")</f>
        <v/>
      </c>
      <c r="AP447" t="str">
        <f>IF(PLAYERIDMAP2[[#This Row],[POS]]="2B",MAX(AP$1:AP446)+1,"")</f>
        <v/>
      </c>
      <c r="AQ447" t="str">
        <f>IFERROR(INDEX(PLAYERIDMAP2[PLAYERNAME],MATCH(ROW()-ROW(AQ$1),SECONDBASE,0)),"")</f>
        <v/>
      </c>
      <c r="AR447" t="str">
        <f>IF(PLAYERIDMAP2[[#This Row],[POS]]="3B",MAX(AR$1:AR446)+1,"")</f>
        <v/>
      </c>
      <c r="AS447" t="str">
        <f>IFERROR(INDEX(PLAYERIDMAP2[PLAYERNAME],MATCH(ROW()-ROW(AS$1),THIRDBASE,0)),"")</f>
        <v/>
      </c>
      <c r="AT447" t="str">
        <f>IF(PLAYERIDMAP2[[#This Row],[POS]]="SS",MAX(AT$1:AT446)+1,"")</f>
        <v/>
      </c>
      <c r="AU447" t="str">
        <f>IFERROR(INDEX(PLAYERIDMAP2[PLAYERNAME],MATCH(ROW()-ROW(AU$1),SHORTSTOP,0)),"")</f>
        <v/>
      </c>
      <c r="AV447">
        <f>IF(PLAYERIDMAP2[[#This Row],[POS]]="OF",MAX(AV$1:AV446)+1,"")</f>
        <v>96</v>
      </c>
      <c r="AW447" t="str">
        <f>IFERROR(INDEX(PLAYERIDMAP2[PLAYERNAME],MATCH(ROW()-ROW(AW$1),OUTFIELD,0)),"")</f>
        <v/>
      </c>
      <c r="AX447">
        <f>IF(PLAYERIDMAP2[[#This Row],[POS]]&lt;&gt;"P",MAX(AX$1:AX446)+1,"")</f>
        <v>234</v>
      </c>
      <c r="AY447" t="str">
        <f>IFERROR(INDEX(PLAYERIDMAP2[PLAYERNAME],MATCH(ROW()-ROW(AY$1),HITTERS,0)),"")</f>
        <v>Sandy Leon</v>
      </c>
      <c r="AZ447" t="str">
        <f>IF(PLAYERIDMAP2[[#This Row],[POS]]="P",MAX(AZ$1:AZ446)+1,"")</f>
        <v/>
      </c>
      <c r="BA447" t="str">
        <f>IFERROR(INDEX(PLAYERIDMAP2[PLAYERNAME],MATCH(ROW()-ROW(BA$1),PITCHERS,0)),"")</f>
        <v>Trevor May</v>
      </c>
    </row>
    <row r="448" spans="1:53" x14ac:dyDescent="0.25">
      <c r="A448" t="s">
        <v>12403</v>
      </c>
      <c r="B448" t="s">
        <v>4421</v>
      </c>
      <c r="C448" s="1">
        <v>31797</v>
      </c>
      <c r="D448" t="s">
        <v>17950</v>
      </c>
      <c r="E448" t="s">
        <v>20622</v>
      </c>
      <c r="F448" t="s">
        <v>11191</v>
      </c>
      <c r="G448" t="s">
        <v>14693</v>
      </c>
      <c r="H448" t="s">
        <v>11110</v>
      </c>
      <c r="I448" t="s">
        <v>20623</v>
      </c>
      <c r="J448" t="s">
        <v>4421</v>
      </c>
      <c r="K448">
        <v>458701</v>
      </c>
      <c r="L448" t="s">
        <v>4421</v>
      </c>
      <c r="M448">
        <v>1669643</v>
      </c>
      <c r="N448" t="s">
        <v>4421</v>
      </c>
      <c r="O448" t="s">
        <v>12404</v>
      </c>
      <c r="P448" t="s">
        <v>12403</v>
      </c>
      <c r="Q448">
        <v>8960</v>
      </c>
      <c r="R448" t="s">
        <v>4421</v>
      </c>
      <c r="S448">
        <v>30540</v>
      </c>
      <c r="T448" t="s">
        <v>4421</v>
      </c>
      <c r="V448" t="s">
        <v>12405</v>
      </c>
      <c r="W448">
        <v>52029</v>
      </c>
      <c r="X448">
        <v>8960</v>
      </c>
      <c r="Y448" t="s">
        <v>4421</v>
      </c>
      <c r="Z448" t="s">
        <v>16485</v>
      </c>
      <c r="AA448" t="s">
        <v>5703</v>
      </c>
      <c r="AB448" t="s">
        <v>5703</v>
      </c>
      <c r="AD448" t="s">
        <v>16485</v>
      </c>
      <c r="AL448">
        <f>IF(PLAYERIDMAP2[[#This Row],[POS]]="C",MAX(AL$1:AL447)+1,"")</f>
        <v>25</v>
      </c>
      <c r="AM448" t="str">
        <f>IFERROR(INDEX(PLAYERIDMAP2[PLAYERNAME],MATCH(ROW()-ROW(AM$1),CATCHERS,0)),"")</f>
        <v/>
      </c>
      <c r="AN448" t="str">
        <f>IF(PLAYERIDMAP2[[#This Row],[POS]]="1B",MAX(AN$1:AN447)+1,"")</f>
        <v/>
      </c>
      <c r="AO448" t="str">
        <f>IFERROR(INDEX(PLAYERIDMAP2[PLAYERNAME],MATCH(ROW()-ROW(AO$1),FIRSTBASE,0)),"")</f>
        <v/>
      </c>
      <c r="AP448" t="str">
        <f>IF(PLAYERIDMAP2[[#This Row],[POS]]="2B",MAX(AP$1:AP447)+1,"")</f>
        <v/>
      </c>
      <c r="AQ448" t="str">
        <f>IFERROR(INDEX(PLAYERIDMAP2[PLAYERNAME],MATCH(ROW()-ROW(AQ$1),SECONDBASE,0)),"")</f>
        <v/>
      </c>
      <c r="AR448" t="str">
        <f>IF(PLAYERIDMAP2[[#This Row],[POS]]="3B",MAX(AR$1:AR447)+1,"")</f>
        <v/>
      </c>
      <c r="AS448" t="str">
        <f>IFERROR(INDEX(PLAYERIDMAP2[PLAYERNAME],MATCH(ROW()-ROW(AS$1),THIRDBASE,0)),"")</f>
        <v/>
      </c>
      <c r="AT448" t="str">
        <f>IF(PLAYERIDMAP2[[#This Row],[POS]]="SS",MAX(AT$1:AT447)+1,"")</f>
        <v/>
      </c>
      <c r="AU448" t="str">
        <f>IFERROR(INDEX(PLAYERIDMAP2[PLAYERNAME],MATCH(ROW()-ROW(AU$1),SHORTSTOP,0)),"")</f>
        <v/>
      </c>
      <c r="AV448" t="str">
        <f>IF(PLAYERIDMAP2[[#This Row],[POS]]="OF",MAX(AV$1:AV447)+1,"")</f>
        <v/>
      </c>
      <c r="AW448" t="str">
        <f>IFERROR(INDEX(PLAYERIDMAP2[PLAYERNAME],MATCH(ROW()-ROW(AW$1),OUTFIELD,0)),"")</f>
        <v/>
      </c>
      <c r="AX448">
        <f>IF(PLAYERIDMAP2[[#This Row],[POS]]&lt;&gt;"P",MAX(AX$1:AX447)+1,"")</f>
        <v>235</v>
      </c>
      <c r="AY448" t="str">
        <f>IFERROR(INDEX(PLAYERIDMAP2[PLAYERNAME],MATCH(ROW()-ROW(AY$1),HITTERS,0)),"")</f>
        <v>Fred Lewis</v>
      </c>
      <c r="AZ448" t="str">
        <f>IF(PLAYERIDMAP2[[#This Row],[POS]]="P",MAX(AZ$1:AZ447)+1,"")</f>
        <v/>
      </c>
      <c r="BA448" t="str">
        <f>IFERROR(INDEX(PLAYERIDMAP2[PLAYERNAME],MATCH(ROW()-ROW(BA$1),PITCHERS,0)),"")</f>
        <v>Zach McAllister</v>
      </c>
    </row>
    <row r="449" spans="1:53" x14ac:dyDescent="0.25">
      <c r="A449" t="s">
        <v>12406</v>
      </c>
      <c r="B449" t="s">
        <v>4224</v>
      </c>
      <c r="C449" s="1">
        <v>30473</v>
      </c>
      <c r="D449" t="s">
        <v>17197</v>
      </c>
      <c r="E449" t="s">
        <v>17198</v>
      </c>
      <c r="F449" t="s">
        <v>11398</v>
      </c>
      <c r="G449" t="s">
        <v>16838</v>
      </c>
      <c r="H449" t="s">
        <v>5706</v>
      </c>
      <c r="I449" t="s">
        <v>17199</v>
      </c>
      <c r="J449" t="s">
        <v>4224</v>
      </c>
      <c r="K449">
        <v>458252</v>
      </c>
      <c r="L449" t="s">
        <v>4224</v>
      </c>
      <c r="M449">
        <v>1208708</v>
      </c>
      <c r="N449" t="s">
        <v>4224</v>
      </c>
      <c r="O449" t="s">
        <v>12407</v>
      </c>
      <c r="P449" t="s">
        <v>12406</v>
      </c>
      <c r="Q449">
        <v>9172</v>
      </c>
      <c r="R449" t="s">
        <v>4224</v>
      </c>
      <c r="S449">
        <v>30390</v>
      </c>
      <c r="T449" t="s">
        <v>4224</v>
      </c>
      <c r="V449" t="s">
        <v>12408</v>
      </c>
      <c r="W449">
        <v>47508</v>
      </c>
      <c r="X449">
        <v>9172</v>
      </c>
      <c r="Y449" t="s">
        <v>4224</v>
      </c>
      <c r="Z449" t="s">
        <v>12409</v>
      </c>
      <c r="AA449" t="s">
        <v>11011</v>
      </c>
      <c r="AB449" t="s">
        <v>5703</v>
      </c>
      <c r="AD449" t="s">
        <v>12409</v>
      </c>
      <c r="AL449" t="str">
        <f>IF(PLAYERIDMAP2[[#This Row],[POS]]="C",MAX(AL$1:AL448)+1,"")</f>
        <v/>
      </c>
      <c r="AM449" t="str">
        <f>IFERROR(INDEX(PLAYERIDMAP2[PLAYERNAME],MATCH(ROW()-ROW(AM$1),CATCHERS,0)),"")</f>
        <v/>
      </c>
      <c r="AN449" t="str">
        <f>IF(PLAYERIDMAP2[[#This Row],[POS]]="1B",MAX(AN$1:AN448)+1,"")</f>
        <v/>
      </c>
      <c r="AO449" t="str">
        <f>IFERROR(INDEX(PLAYERIDMAP2[PLAYERNAME],MATCH(ROW()-ROW(AO$1),FIRSTBASE,0)),"")</f>
        <v/>
      </c>
      <c r="AP449">
        <f>IF(PLAYERIDMAP2[[#This Row],[POS]]="2B",MAX(AP$1:AP448)+1,"")</f>
        <v>29</v>
      </c>
      <c r="AQ449" t="str">
        <f>IFERROR(INDEX(PLAYERIDMAP2[PLAYERNAME],MATCH(ROW()-ROW(AQ$1),SECONDBASE,0)),"")</f>
        <v/>
      </c>
      <c r="AR449" t="str">
        <f>IF(PLAYERIDMAP2[[#This Row],[POS]]="3B",MAX(AR$1:AR448)+1,"")</f>
        <v/>
      </c>
      <c r="AS449" t="str">
        <f>IFERROR(INDEX(PLAYERIDMAP2[PLAYERNAME],MATCH(ROW()-ROW(AS$1),THIRDBASE,0)),"")</f>
        <v/>
      </c>
      <c r="AT449" t="str">
        <f>IF(PLAYERIDMAP2[[#This Row],[POS]]="SS",MAX(AT$1:AT448)+1,"")</f>
        <v/>
      </c>
      <c r="AU449" t="str">
        <f>IFERROR(INDEX(PLAYERIDMAP2[PLAYERNAME],MATCH(ROW()-ROW(AU$1),SHORTSTOP,0)),"")</f>
        <v/>
      </c>
      <c r="AV449" t="str">
        <f>IF(PLAYERIDMAP2[[#This Row],[POS]]="OF",MAX(AV$1:AV448)+1,"")</f>
        <v/>
      </c>
      <c r="AW449" t="str">
        <f>IFERROR(INDEX(PLAYERIDMAP2[PLAYERNAME],MATCH(ROW()-ROW(AW$1),OUTFIELD,0)),"")</f>
        <v/>
      </c>
      <c r="AX449">
        <f>IF(PLAYERIDMAP2[[#This Row],[POS]]&lt;&gt;"P",MAX(AX$1:AX448)+1,"")</f>
        <v>236</v>
      </c>
      <c r="AY449" t="str">
        <f>IFERROR(INDEX(PLAYERIDMAP2[PLAYERNAME],MATCH(ROW()-ROW(AY$1),HITTERS,0)),"")</f>
        <v>Alex Liddi</v>
      </c>
      <c r="AZ449" t="str">
        <f>IF(PLAYERIDMAP2[[#This Row],[POS]]="P",MAX(AZ$1:AZ448)+1,"")</f>
        <v/>
      </c>
      <c r="BA449" t="str">
        <f>IFERROR(INDEX(PLAYERIDMAP2[PLAYERNAME],MATCH(ROW()-ROW(BA$1),PITCHERS,0)),"")</f>
        <v>Brandon McCarthy</v>
      </c>
    </row>
    <row r="450" spans="1:53" x14ac:dyDescent="0.25">
      <c r="A450" t="s">
        <v>12410</v>
      </c>
      <c r="B450" t="s">
        <v>10853</v>
      </c>
      <c r="C450" s="1">
        <v>32791</v>
      </c>
      <c r="D450" t="s">
        <v>17963</v>
      </c>
      <c r="E450" t="s">
        <v>17964</v>
      </c>
      <c r="F450" t="s">
        <v>11302</v>
      </c>
      <c r="G450" t="s">
        <v>16838</v>
      </c>
      <c r="H450" t="s">
        <v>10988</v>
      </c>
      <c r="I450" t="s">
        <v>17965</v>
      </c>
      <c r="J450" t="s">
        <v>10853</v>
      </c>
      <c r="K450">
        <v>544727</v>
      </c>
      <c r="L450" t="s">
        <v>10853</v>
      </c>
      <c r="M450">
        <v>1756628</v>
      </c>
      <c r="N450" t="s">
        <v>10853</v>
      </c>
      <c r="O450" t="s">
        <v>12411</v>
      </c>
      <c r="P450" t="s">
        <v>12410</v>
      </c>
      <c r="Q450">
        <v>9299</v>
      </c>
      <c r="R450" t="s">
        <v>10853</v>
      </c>
      <c r="S450">
        <v>31687</v>
      </c>
      <c r="T450" t="s">
        <v>10853</v>
      </c>
      <c r="V450" t="s">
        <v>12412</v>
      </c>
      <c r="W450">
        <v>58905</v>
      </c>
      <c r="X450">
        <v>9299</v>
      </c>
      <c r="Y450" t="s">
        <v>10853</v>
      </c>
      <c r="Z450" t="s">
        <v>12413</v>
      </c>
      <c r="AA450" t="s">
        <v>5703</v>
      </c>
      <c r="AB450" t="s">
        <v>5703</v>
      </c>
      <c r="AC450" t="s">
        <v>10853</v>
      </c>
      <c r="AD450" t="s">
        <v>12413</v>
      </c>
      <c r="AE450">
        <v>11193</v>
      </c>
      <c r="AF450" t="s">
        <v>10853</v>
      </c>
      <c r="AG450">
        <v>17100</v>
      </c>
      <c r="AH450" t="s">
        <v>10853</v>
      </c>
      <c r="AL450" t="str">
        <f>IF(PLAYERIDMAP2[[#This Row],[POS]]="C",MAX(AL$1:AL449)+1,"")</f>
        <v/>
      </c>
      <c r="AM450" t="str">
        <f>IFERROR(INDEX(PLAYERIDMAP2[PLAYERNAME],MATCH(ROW()-ROW(AM$1),CATCHERS,0)),"")</f>
        <v/>
      </c>
      <c r="AN450" t="str">
        <f>IF(PLAYERIDMAP2[[#This Row],[POS]]="1B",MAX(AN$1:AN449)+1,"")</f>
        <v/>
      </c>
      <c r="AO450" t="str">
        <f>IFERROR(INDEX(PLAYERIDMAP2[PLAYERNAME],MATCH(ROW()-ROW(AO$1),FIRSTBASE,0)),"")</f>
        <v/>
      </c>
      <c r="AP450" t="str">
        <f>IF(PLAYERIDMAP2[[#This Row],[POS]]="2B",MAX(AP$1:AP449)+1,"")</f>
        <v/>
      </c>
      <c r="AQ450" t="str">
        <f>IFERROR(INDEX(PLAYERIDMAP2[PLAYERNAME],MATCH(ROW()-ROW(AQ$1),SECONDBASE,0)),"")</f>
        <v/>
      </c>
      <c r="AR450" t="str">
        <f>IF(PLAYERIDMAP2[[#This Row],[POS]]="3B",MAX(AR$1:AR449)+1,"")</f>
        <v/>
      </c>
      <c r="AS450" t="str">
        <f>IFERROR(INDEX(PLAYERIDMAP2[PLAYERNAME],MATCH(ROW()-ROW(AS$1),THIRDBASE,0)),"")</f>
        <v/>
      </c>
      <c r="AT450" t="str">
        <f>IF(PLAYERIDMAP2[[#This Row],[POS]]="SS",MAX(AT$1:AT449)+1,"")</f>
        <v/>
      </c>
      <c r="AU450" t="str">
        <f>IFERROR(INDEX(PLAYERIDMAP2[PLAYERNAME],MATCH(ROW()-ROW(AU$1),SHORTSTOP,0)),"")</f>
        <v/>
      </c>
      <c r="AV450" t="str">
        <f>IF(PLAYERIDMAP2[[#This Row],[POS]]="OF",MAX(AV$1:AV449)+1,"")</f>
        <v/>
      </c>
      <c r="AW450" t="str">
        <f>IFERROR(INDEX(PLAYERIDMAP2[PLAYERNAME],MATCH(ROW()-ROW(AW$1),OUTFIELD,0)),"")</f>
        <v/>
      </c>
      <c r="AX450" t="str">
        <f>IF(PLAYERIDMAP2[[#This Row],[POS]]&lt;&gt;"P",MAX(AX$1:AX449)+1,"")</f>
        <v/>
      </c>
      <c r="AY450" t="str">
        <f>IFERROR(INDEX(PLAYERIDMAP2[PLAYERNAME],MATCH(ROW()-ROW(AY$1),HITTERS,0)),"")</f>
        <v>Brent Lillibridge</v>
      </c>
      <c r="AZ450">
        <f>IF(PLAYERIDMAP2[[#This Row],[POS]]="P",MAX(AZ$1:AZ449)+1,"")</f>
        <v>213</v>
      </c>
      <c r="BA450" t="str">
        <f>IFERROR(INDEX(PLAYERIDMAP2[PLAYERNAME],MATCH(ROW()-ROW(BA$1),PITCHERS,0)),"")</f>
        <v>Kyle McClellan</v>
      </c>
    </row>
    <row r="451" spans="1:53" x14ac:dyDescent="0.25">
      <c r="A451" t="s">
        <v>17325</v>
      </c>
      <c r="B451" t="s">
        <v>9417</v>
      </c>
      <c r="C451" s="1">
        <v>33289</v>
      </c>
      <c r="D451" t="s">
        <v>17220</v>
      </c>
      <c r="E451" t="s">
        <v>17326</v>
      </c>
      <c r="F451" t="s">
        <v>11048</v>
      </c>
      <c r="G451" t="s">
        <v>14693</v>
      </c>
      <c r="H451" t="s">
        <v>10988</v>
      </c>
      <c r="I451" t="s">
        <v>17327</v>
      </c>
      <c r="J451" t="s">
        <v>9417</v>
      </c>
      <c r="K451">
        <v>571656</v>
      </c>
      <c r="L451" t="s">
        <v>9417</v>
      </c>
      <c r="M451">
        <v>2141540</v>
      </c>
      <c r="N451" t="s">
        <v>9417</v>
      </c>
      <c r="O451" t="s">
        <v>17328</v>
      </c>
      <c r="P451" t="s">
        <v>17325</v>
      </c>
      <c r="Q451">
        <v>9786</v>
      </c>
      <c r="R451" t="s">
        <v>9417</v>
      </c>
      <c r="S451">
        <v>33627</v>
      </c>
      <c r="T451" t="s">
        <v>9417</v>
      </c>
      <c r="W451">
        <v>100067</v>
      </c>
      <c r="X451">
        <v>9786</v>
      </c>
      <c r="Y451" t="s">
        <v>9417</v>
      </c>
      <c r="Z451" t="s">
        <v>17329</v>
      </c>
      <c r="AA451" t="s">
        <v>10958</v>
      </c>
      <c r="AB451" t="s">
        <v>5703</v>
      </c>
      <c r="AD451" t="s">
        <v>17329</v>
      </c>
      <c r="AF451" t="s">
        <v>9417</v>
      </c>
      <c r="AG451">
        <v>57717</v>
      </c>
      <c r="AH451" t="s">
        <v>9417</v>
      </c>
      <c r="AL451" t="str">
        <f>IF(PLAYERIDMAP2[[#This Row],[POS]]="C",MAX(AL$1:AL450)+1,"")</f>
        <v/>
      </c>
      <c r="AM451" t="str">
        <f>IFERROR(INDEX(PLAYERIDMAP2[PLAYERNAME],MATCH(ROW()-ROW(AM$1),CATCHERS,0)),"")</f>
        <v/>
      </c>
      <c r="AN451" t="str">
        <f>IF(PLAYERIDMAP2[[#This Row],[POS]]="1B",MAX(AN$1:AN450)+1,"")</f>
        <v/>
      </c>
      <c r="AO451" t="str">
        <f>IFERROR(INDEX(PLAYERIDMAP2[PLAYERNAME],MATCH(ROW()-ROW(AO$1),FIRSTBASE,0)),"")</f>
        <v/>
      </c>
      <c r="AP451" t="str">
        <f>IF(PLAYERIDMAP2[[#This Row],[POS]]="2B",MAX(AP$1:AP450)+1,"")</f>
        <v/>
      </c>
      <c r="AQ451" t="str">
        <f>IFERROR(INDEX(PLAYERIDMAP2[PLAYERNAME],MATCH(ROW()-ROW(AQ$1),SECONDBASE,0)),"")</f>
        <v/>
      </c>
      <c r="AR451" t="str">
        <f>IF(PLAYERIDMAP2[[#This Row],[POS]]="3B",MAX(AR$1:AR450)+1,"")</f>
        <v/>
      </c>
      <c r="AS451" t="str">
        <f>IFERROR(INDEX(PLAYERIDMAP2[PLAYERNAME],MATCH(ROW()-ROW(AS$1),THIRDBASE,0)),"")</f>
        <v/>
      </c>
      <c r="AT451" t="str">
        <f>IF(PLAYERIDMAP2[[#This Row],[POS]]="SS",MAX(AT$1:AT450)+1,"")</f>
        <v/>
      </c>
      <c r="AU451" t="str">
        <f>IFERROR(INDEX(PLAYERIDMAP2[PLAYERNAME],MATCH(ROW()-ROW(AU$1),SHORTSTOP,0)),"")</f>
        <v/>
      </c>
      <c r="AV451" t="str">
        <f>IF(PLAYERIDMAP2[[#This Row],[POS]]="OF",MAX(AV$1:AV450)+1,"")</f>
        <v/>
      </c>
      <c r="AW451" t="str">
        <f>IFERROR(INDEX(PLAYERIDMAP2[PLAYERNAME],MATCH(ROW()-ROW(AW$1),OUTFIELD,0)),"")</f>
        <v/>
      </c>
      <c r="AX451" t="str">
        <f>IF(PLAYERIDMAP2[[#This Row],[POS]]&lt;&gt;"P",MAX(AX$1:AX450)+1,"")</f>
        <v/>
      </c>
      <c r="AY451" t="str">
        <f>IFERROR(INDEX(PLAYERIDMAP2[PLAYERNAME],MATCH(ROW()-ROW(AY$1),HITTERS,0)),"")</f>
        <v>Adam Lind</v>
      </c>
      <c r="AZ451">
        <f>IF(PLAYERIDMAP2[[#This Row],[POS]]="P",MAX(AZ$1:AZ450)+1,"")</f>
        <v>214</v>
      </c>
      <c r="BA451" t="str">
        <f>IFERROR(INDEX(PLAYERIDMAP2[PLAYERNAME],MATCH(ROW()-ROW(BA$1),PITCHERS,0)),"")</f>
        <v>Mike McClendon</v>
      </c>
    </row>
    <row r="452" spans="1:53" x14ac:dyDescent="0.25">
      <c r="A452" t="s">
        <v>12414</v>
      </c>
      <c r="B452" t="s">
        <v>10166</v>
      </c>
      <c r="C452" s="1">
        <v>27864</v>
      </c>
      <c r="D452" t="s">
        <v>16836</v>
      </c>
      <c r="E452" t="s">
        <v>18330</v>
      </c>
      <c r="F452" t="s">
        <v>11016</v>
      </c>
      <c r="G452" t="s">
        <v>11016</v>
      </c>
      <c r="H452" t="s">
        <v>10988</v>
      </c>
      <c r="I452" t="s">
        <v>18331</v>
      </c>
      <c r="J452" t="s">
        <v>10166</v>
      </c>
      <c r="K452">
        <v>150035</v>
      </c>
      <c r="L452" t="s">
        <v>10166</v>
      </c>
      <c r="M452">
        <v>21546</v>
      </c>
      <c r="N452" t="s">
        <v>10166</v>
      </c>
      <c r="O452" t="s">
        <v>12415</v>
      </c>
      <c r="P452" t="s">
        <v>12414</v>
      </c>
      <c r="Q452">
        <v>6210</v>
      </c>
      <c r="R452" t="s">
        <v>10166</v>
      </c>
      <c r="S452">
        <v>4049</v>
      </c>
      <c r="T452" t="s">
        <v>10166</v>
      </c>
      <c r="V452" t="s">
        <v>12416</v>
      </c>
      <c r="W452">
        <v>241</v>
      </c>
      <c r="X452">
        <v>6210</v>
      </c>
      <c r="Y452" t="s">
        <v>10166</v>
      </c>
      <c r="Z452" t="s">
        <v>12417</v>
      </c>
      <c r="AA452" t="s">
        <v>5703</v>
      </c>
      <c r="AB452" t="s">
        <v>5703</v>
      </c>
      <c r="AD452" t="s">
        <v>12417</v>
      </c>
      <c r="AL452" t="str">
        <f>IF(PLAYERIDMAP2[[#This Row],[POS]]="C",MAX(AL$1:AL451)+1,"")</f>
        <v/>
      </c>
      <c r="AM452" t="str">
        <f>IFERROR(INDEX(PLAYERIDMAP2[PLAYERNAME],MATCH(ROW()-ROW(AM$1),CATCHERS,0)),"")</f>
        <v/>
      </c>
      <c r="AN452" t="str">
        <f>IF(PLAYERIDMAP2[[#This Row],[POS]]="1B",MAX(AN$1:AN451)+1,"")</f>
        <v/>
      </c>
      <c r="AO452" t="str">
        <f>IFERROR(INDEX(PLAYERIDMAP2[PLAYERNAME],MATCH(ROW()-ROW(AO$1),FIRSTBASE,0)),"")</f>
        <v/>
      </c>
      <c r="AP452" t="str">
        <f>IF(PLAYERIDMAP2[[#This Row],[POS]]="2B",MAX(AP$1:AP451)+1,"")</f>
        <v/>
      </c>
      <c r="AQ452" t="str">
        <f>IFERROR(INDEX(PLAYERIDMAP2[PLAYERNAME],MATCH(ROW()-ROW(AQ$1),SECONDBASE,0)),"")</f>
        <v/>
      </c>
      <c r="AR452" t="str">
        <f>IF(PLAYERIDMAP2[[#This Row],[POS]]="3B",MAX(AR$1:AR451)+1,"")</f>
        <v/>
      </c>
      <c r="AS452" t="str">
        <f>IFERROR(INDEX(PLAYERIDMAP2[PLAYERNAME],MATCH(ROW()-ROW(AS$1),THIRDBASE,0)),"")</f>
        <v/>
      </c>
      <c r="AT452" t="str">
        <f>IF(PLAYERIDMAP2[[#This Row],[POS]]="SS",MAX(AT$1:AT451)+1,"")</f>
        <v/>
      </c>
      <c r="AU452" t="str">
        <f>IFERROR(INDEX(PLAYERIDMAP2[PLAYERNAME],MATCH(ROW()-ROW(AU$1),SHORTSTOP,0)),"")</f>
        <v/>
      </c>
      <c r="AV452" t="str">
        <f>IF(PLAYERIDMAP2[[#This Row],[POS]]="OF",MAX(AV$1:AV451)+1,"")</f>
        <v/>
      </c>
      <c r="AW452" t="str">
        <f>IFERROR(INDEX(PLAYERIDMAP2[PLAYERNAME],MATCH(ROW()-ROW(AW$1),OUTFIELD,0)),"")</f>
        <v/>
      </c>
      <c r="AX452" t="str">
        <f>IF(PLAYERIDMAP2[[#This Row],[POS]]&lt;&gt;"P",MAX(AX$1:AX451)+1,"")</f>
        <v/>
      </c>
      <c r="AY452" t="str">
        <f>IFERROR(INDEX(PLAYERIDMAP2[PLAYERNAME],MATCH(ROW()-ROW(AY$1),HITTERS,0)),"")</f>
        <v>Francisco Lindor</v>
      </c>
      <c r="AZ452">
        <f>IF(PLAYERIDMAP2[[#This Row],[POS]]="P",MAX(AZ$1:AZ451)+1,"")</f>
        <v>215</v>
      </c>
      <c r="BA452" t="str">
        <f>IFERROR(INDEX(PLAYERIDMAP2[PLAYERNAME],MATCH(ROW()-ROW(BA$1),PITCHERS,0)),"")</f>
        <v>Lance McCullers</v>
      </c>
    </row>
    <row r="453" spans="1:53" x14ac:dyDescent="0.25">
      <c r="A453" t="s">
        <v>12418</v>
      </c>
      <c r="B453" t="s">
        <v>10899</v>
      </c>
      <c r="C453" s="1">
        <v>31825</v>
      </c>
      <c r="D453" t="s">
        <v>17098</v>
      </c>
      <c r="E453" t="s">
        <v>18210</v>
      </c>
      <c r="F453" t="s">
        <v>11142</v>
      </c>
      <c r="G453" t="s">
        <v>14693</v>
      </c>
      <c r="H453" t="s">
        <v>10988</v>
      </c>
      <c r="I453" t="s">
        <v>18211</v>
      </c>
      <c r="J453" t="s">
        <v>10899</v>
      </c>
      <c r="K453">
        <v>543144</v>
      </c>
      <c r="L453" t="s">
        <v>10899</v>
      </c>
      <c r="M453">
        <v>1733856</v>
      </c>
      <c r="N453" t="s">
        <v>10899</v>
      </c>
      <c r="O453" t="s">
        <v>12419</v>
      </c>
      <c r="P453" t="s">
        <v>12418</v>
      </c>
      <c r="Q453">
        <v>9072</v>
      </c>
      <c r="R453" t="s">
        <v>10899</v>
      </c>
      <c r="S453">
        <v>30611</v>
      </c>
      <c r="T453" t="s">
        <v>10899</v>
      </c>
      <c r="V453" t="s">
        <v>12420</v>
      </c>
      <c r="W453">
        <v>57827</v>
      </c>
      <c r="X453">
        <v>9072</v>
      </c>
      <c r="Y453" t="s">
        <v>10899</v>
      </c>
      <c r="Z453" t="s">
        <v>12421</v>
      </c>
      <c r="AA453" t="s">
        <v>5703</v>
      </c>
      <c r="AB453" t="s">
        <v>5703</v>
      </c>
      <c r="AC453" t="s">
        <v>10899</v>
      </c>
      <c r="AD453" t="s">
        <v>12421</v>
      </c>
      <c r="AE453">
        <v>11935</v>
      </c>
      <c r="AF453" t="s">
        <v>10899</v>
      </c>
      <c r="AG453">
        <v>13068</v>
      </c>
      <c r="AL453" t="str">
        <f>IF(PLAYERIDMAP2[[#This Row],[POS]]="C",MAX(AL$1:AL452)+1,"")</f>
        <v/>
      </c>
      <c r="AM453" t="str">
        <f>IFERROR(INDEX(PLAYERIDMAP2[PLAYERNAME],MATCH(ROW()-ROW(AM$1),CATCHERS,0)),"")</f>
        <v/>
      </c>
      <c r="AN453" t="str">
        <f>IF(PLAYERIDMAP2[[#This Row],[POS]]="1B",MAX(AN$1:AN452)+1,"")</f>
        <v/>
      </c>
      <c r="AO453" t="str">
        <f>IFERROR(INDEX(PLAYERIDMAP2[PLAYERNAME],MATCH(ROW()-ROW(AO$1),FIRSTBASE,0)),"")</f>
        <v/>
      </c>
      <c r="AP453" t="str">
        <f>IF(PLAYERIDMAP2[[#This Row],[POS]]="2B",MAX(AP$1:AP452)+1,"")</f>
        <v/>
      </c>
      <c r="AQ453" t="str">
        <f>IFERROR(INDEX(PLAYERIDMAP2[PLAYERNAME],MATCH(ROW()-ROW(AQ$1),SECONDBASE,0)),"")</f>
        <v/>
      </c>
      <c r="AR453" t="str">
        <f>IF(PLAYERIDMAP2[[#This Row],[POS]]="3B",MAX(AR$1:AR452)+1,"")</f>
        <v/>
      </c>
      <c r="AS453" t="str">
        <f>IFERROR(INDEX(PLAYERIDMAP2[PLAYERNAME],MATCH(ROW()-ROW(AS$1),THIRDBASE,0)),"")</f>
        <v/>
      </c>
      <c r="AT453" t="str">
        <f>IF(PLAYERIDMAP2[[#This Row],[POS]]="SS",MAX(AT$1:AT452)+1,"")</f>
        <v/>
      </c>
      <c r="AU453" t="str">
        <f>IFERROR(INDEX(PLAYERIDMAP2[PLAYERNAME],MATCH(ROW()-ROW(AU$1),SHORTSTOP,0)),"")</f>
        <v/>
      </c>
      <c r="AV453" t="str">
        <f>IF(PLAYERIDMAP2[[#This Row],[POS]]="OF",MAX(AV$1:AV452)+1,"")</f>
        <v/>
      </c>
      <c r="AW453" t="str">
        <f>IFERROR(INDEX(PLAYERIDMAP2[PLAYERNAME],MATCH(ROW()-ROW(AW$1),OUTFIELD,0)),"")</f>
        <v/>
      </c>
      <c r="AX453" t="str">
        <f>IF(PLAYERIDMAP2[[#This Row],[POS]]&lt;&gt;"P",MAX(AX$1:AX452)+1,"")</f>
        <v/>
      </c>
      <c r="AY453" t="str">
        <f>IFERROR(INDEX(PLAYERIDMAP2[PLAYERNAME],MATCH(ROW()-ROW(AY$1),HITTERS,0)),"")</f>
        <v>Rymer Liriano</v>
      </c>
      <c r="AZ453">
        <f>IF(PLAYERIDMAP2[[#This Row],[POS]]="P",MAX(AZ$1:AZ452)+1,"")</f>
        <v>216</v>
      </c>
      <c r="BA453" t="str">
        <f>IFERROR(INDEX(PLAYERIDMAP2[PLAYERNAME],MATCH(ROW()-ROW(BA$1),PITCHERS,0)),"")</f>
        <v>James McDonald</v>
      </c>
    </row>
    <row r="454" spans="1:53" x14ac:dyDescent="0.25">
      <c r="A454" t="s">
        <v>12422</v>
      </c>
      <c r="B454" t="s">
        <v>4285</v>
      </c>
      <c r="C454" s="1">
        <v>31474</v>
      </c>
      <c r="D454" t="s">
        <v>18103</v>
      </c>
      <c r="E454" t="s">
        <v>20024</v>
      </c>
      <c r="F454" t="s">
        <v>11398</v>
      </c>
      <c r="G454" t="s">
        <v>16838</v>
      </c>
      <c r="H454" t="s">
        <v>5706</v>
      </c>
      <c r="I454" t="s">
        <v>20025</v>
      </c>
      <c r="J454" t="s">
        <v>4285</v>
      </c>
      <c r="K454">
        <v>456544</v>
      </c>
      <c r="L454" t="s">
        <v>4285</v>
      </c>
      <c r="M454">
        <v>1740926</v>
      </c>
      <c r="N454" t="s">
        <v>4285</v>
      </c>
      <c r="O454" t="s">
        <v>12423</v>
      </c>
      <c r="P454" t="s">
        <v>12422</v>
      </c>
      <c r="Q454">
        <v>9000</v>
      </c>
      <c r="R454" t="s">
        <v>4285</v>
      </c>
      <c r="V454" t="s">
        <v>12424</v>
      </c>
      <c r="W454">
        <v>53339</v>
      </c>
      <c r="X454">
        <v>9000</v>
      </c>
      <c r="Y454" t="s">
        <v>4285</v>
      </c>
      <c r="Z454" t="s">
        <v>16486</v>
      </c>
      <c r="AA454" t="s">
        <v>5703</v>
      </c>
      <c r="AB454" t="s">
        <v>5703</v>
      </c>
      <c r="AD454" t="s">
        <v>16486</v>
      </c>
      <c r="AL454" t="str">
        <f>IF(PLAYERIDMAP2[[#This Row],[POS]]="C",MAX(AL$1:AL453)+1,"")</f>
        <v/>
      </c>
      <c r="AM454" t="str">
        <f>IFERROR(INDEX(PLAYERIDMAP2[PLAYERNAME],MATCH(ROW()-ROW(AM$1),CATCHERS,0)),"")</f>
        <v/>
      </c>
      <c r="AN454" t="str">
        <f>IF(PLAYERIDMAP2[[#This Row],[POS]]="1B",MAX(AN$1:AN453)+1,"")</f>
        <v/>
      </c>
      <c r="AO454" t="str">
        <f>IFERROR(INDEX(PLAYERIDMAP2[PLAYERNAME],MATCH(ROW()-ROW(AO$1),FIRSTBASE,0)),"")</f>
        <v/>
      </c>
      <c r="AP454">
        <f>IF(PLAYERIDMAP2[[#This Row],[POS]]="2B",MAX(AP$1:AP453)+1,"")</f>
        <v>30</v>
      </c>
      <c r="AQ454" t="str">
        <f>IFERROR(INDEX(PLAYERIDMAP2[PLAYERNAME],MATCH(ROW()-ROW(AQ$1),SECONDBASE,0)),"")</f>
        <v/>
      </c>
      <c r="AR454" t="str">
        <f>IF(PLAYERIDMAP2[[#This Row],[POS]]="3B",MAX(AR$1:AR453)+1,"")</f>
        <v/>
      </c>
      <c r="AS454" t="str">
        <f>IFERROR(INDEX(PLAYERIDMAP2[PLAYERNAME],MATCH(ROW()-ROW(AS$1),THIRDBASE,0)),"")</f>
        <v/>
      </c>
      <c r="AT454" t="str">
        <f>IF(PLAYERIDMAP2[[#This Row],[POS]]="SS",MAX(AT$1:AT453)+1,"")</f>
        <v/>
      </c>
      <c r="AU454" t="str">
        <f>IFERROR(INDEX(PLAYERIDMAP2[PLAYERNAME],MATCH(ROW()-ROW(AU$1),SHORTSTOP,0)),"")</f>
        <v/>
      </c>
      <c r="AV454" t="str">
        <f>IF(PLAYERIDMAP2[[#This Row],[POS]]="OF",MAX(AV$1:AV453)+1,"")</f>
        <v/>
      </c>
      <c r="AW454" t="str">
        <f>IFERROR(INDEX(PLAYERIDMAP2[PLAYERNAME],MATCH(ROW()-ROW(AW$1),OUTFIELD,0)),"")</f>
        <v/>
      </c>
      <c r="AX454">
        <f>IF(PLAYERIDMAP2[[#This Row],[POS]]&lt;&gt;"P",MAX(AX$1:AX453)+1,"")</f>
        <v>237</v>
      </c>
      <c r="AY454" t="str">
        <f>IFERROR(INDEX(PLAYERIDMAP2[PLAYERNAME],MATCH(ROW()-ROW(AY$1),HITTERS,0)),"")</f>
        <v>Jose Lobaton</v>
      </c>
      <c r="AZ454" t="str">
        <f>IF(PLAYERIDMAP2[[#This Row],[POS]]="P",MAX(AZ$1:AZ453)+1,"")</f>
        <v/>
      </c>
      <c r="BA454" t="str">
        <f>IFERROR(INDEX(PLAYERIDMAP2[PLAYERNAME],MATCH(ROW()-ROW(BA$1),PITCHERS,0)),"")</f>
        <v>Jake McGee</v>
      </c>
    </row>
    <row r="455" spans="1:53" x14ac:dyDescent="0.25">
      <c r="A455" t="s">
        <v>20538</v>
      </c>
      <c r="B455" t="s">
        <v>5338</v>
      </c>
      <c r="C455" s="1">
        <v>32789</v>
      </c>
      <c r="D455" t="s">
        <v>17094</v>
      </c>
      <c r="E455" t="s">
        <v>20539</v>
      </c>
      <c r="F455" t="s">
        <v>11087</v>
      </c>
      <c r="G455" t="s">
        <v>14693</v>
      </c>
      <c r="H455" t="s">
        <v>5706</v>
      </c>
      <c r="I455" t="s">
        <v>20540</v>
      </c>
      <c r="J455" t="s">
        <v>5338</v>
      </c>
      <c r="P455" t="s">
        <v>20538</v>
      </c>
      <c r="AA455" t="s">
        <v>5703</v>
      </c>
      <c r="AB455" t="s">
        <v>5703</v>
      </c>
      <c r="AD455" t="s">
        <v>20541</v>
      </c>
      <c r="AL455" t="str">
        <f>IF(PLAYERIDMAP2[[#This Row],[POS]]="C",MAX(AL$1:AL454)+1,"")</f>
        <v/>
      </c>
      <c r="AM455" t="str">
        <f>IFERROR(INDEX(PLAYERIDMAP2[PLAYERNAME],MATCH(ROW()-ROW(AM$1),CATCHERS,0)),"")</f>
        <v/>
      </c>
      <c r="AN455" t="str">
        <f>IF(PLAYERIDMAP2[[#This Row],[POS]]="1B",MAX(AN$1:AN454)+1,"")</f>
        <v/>
      </c>
      <c r="AO455" t="str">
        <f>IFERROR(INDEX(PLAYERIDMAP2[PLAYERNAME],MATCH(ROW()-ROW(AO$1),FIRSTBASE,0)),"")</f>
        <v/>
      </c>
      <c r="AP455">
        <f>IF(PLAYERIDMAP2[[#This Row],[POS]]="2B",MAX(AP$1:AP454)+1,"")</f>
        <v>31</v>
      </c>
      <c r="AQ455" t="str">
        <f>IFERROR(INDEX(PLAYERIDMAP2[PLAYERNAME],MATCH(ROW()-ROW(AQ$1),SECONDBASE,0)),"")</f>
        <v/>
      </c>
      <c r="AR455" t="str">
        <f>IF(PLAYERIDMAP2[[#This Row],[POS]]="3B",MAX(AR$1:AR454)+1,"")</f>
        <v/>
      </c>
      <c r="AS455" t="str">
        <f>IFERROR(INDEX(PLAYERIDMAP2[PLAYERNAME],MATCH(ROW()-ROW(AS$1),THIRDBASE,0)),"")</f>
        <v/>
      </c>
      <c r="AT455" t="str">
        <f>IF(PLAYERIDMAP2[[#This Row],[POS]]="SS",MAX(AT$1:AT454)+1,"")</f>
        <v/>
      </c>
      <c r="AU455" t="str">
        <f>IFERROR(INDEX(PLAYERIDMAP2[PLAYERNAME],MATCH(ROW()-ROW(AU$1),SHORTSTOP,0)),"")</f>
        <v/>
      </c>
      <c r="AV455" t="str">
        <f>IF(PLAYERIDMAP2[[#This Row],[POS]]="OF",MAX(AV$1:AV454)+1,"")</f>
        <v/>
      </c>
      <c r="AW455" t="str">
        <f>IFERROR(INDEX(PLAYERIDMAP2[PLAYERNAME],MATCH(ROW()-ROW(AW$1),OUTFIELD,0)),"")</f>
        <v/>
      </c>
      <c r="AX455">
        <f>IF(PLAYERIDMAP2[[#This Row],[POS]]&lt;&gt;"P",MAX(AX$1:AX454)+1,"")</f>
        <v>238</v>
      </c>
      <c r="AY455" t="str">
        <f>IFERROR(INDEX(PLAYERIDMAP2[PLAYERNAME],MATCH(ROW()-ROW(AY$1),HITTERS,0)),"")</f>
        <v>Steve Lombardozzi</v>
      </c>
      <c r="AZ455" t="str">
        <f>IF(PLAYERIDMAP2[[#This Row],[POS]]="P",MAX(AZ$1:AZ454)+1,"")</f>
        <v/>
      </c>
      <c r="BA455" t="str">
        <f>IFERROR(INDEX(PLAYERIDMAP2[PLAYERNAME],MATCH(ROW()-ROW(BA$1),PITCHERS,0)),"")</f>
        <v>Dustin McGowan</v>
      </c>
    </row>
    <row r="456" spans="1:53" x14ac:dyDescent="0.25">
      <c r="A456" t="s">
        <v>12425</v>
      </c>
      <c r="B456" t="s">
        <v>4386</v>
      </c>
      <c r="C456" s="1">
        <v>31994</v>
      </c>
      <c r="D456" t="s">
        <v>18137</v>
      </c>
      <c r="E456" t="s">
        <v>20047</v>
      </c>
      <c r="F456" t="s">
        <v>11062</v>
      </c>
      <c r="G456" t="s">
        <v>16838</v>
      </c>
      <c r="H456" t="s">
        <v>11110</v>
      </c>
      <c r="I456" t="s">
        <v>20048</v>
      </c>
      <c r="J456" t="s">
        <v>4386</v>
      </c>
      <c r="K456">
        <v>543148</v>
      </c>
      <c r="L456" t="s">
        <v>4386</v>
      </c>
      <c r="M456">
        <v>1669884</v>
      </c>
      <c r="N456" t="s">
        <v>4386</v>
      </c>
      <c r="O456" t="s">
        <v>12426</v>
      </c>
      <c r="P456" t="s">
        <v>12425</v>
      </c>
      <c r="Q456">
        <v>9075</v>
      </c>
      <c r="R456" t="s">
        <v>4386</v>
      </c>
      <c r="S456">
        <v>31038</v>
      </c>
      <c r="T456" t="s">
        <v>4386</v>
      </c>
      <c r="U456" t="s">
        <v>4386</v>
      </c>
      <c r="V456" t="s">
        <v>12427</v>
      </c>
      <c r="W456">
        <v>58217</v>
      </c>
      <c r="X456">
        <v>9075</v>
      </c>
      <c r="Y456" t="s">
        <v>4386</v>
      </c>
      <c r="Z456" t="s">
        <v>12428</v>
      </c>
      <c r="AA456" t="s">
        <v>5703</v>
      </c>
      <c r="AB456" t="s">
        <v>5703</v>
      </c>
      <c r="AC456" t="s">
        <v>4386</v>
      </c>
      <c r="AD456" t="s">
        <v>12428</v>
      </c>
      <c r="AF456" t="s">
        <v>4386</v>
      </c>
      <c r="AG456">
        <v>13416</v>
      </c>
      <c r="AH456" t="s">
        <v>4386</v>
      </c>
      <c r="AL456">
        <f>IF(PLAYERIDMAP2[[#This Row],[POS]]="C",MAX(AL$1:AL455)+1,"")</f>
        <v>26</v>
      </c>
      <c r="AM456" t="str">
        <f>IFERROR(INDEX(PLAYERIDMAP2[PLAYERNAME],MATCH(ROW()-ROW(AM$1),CATCHERS,0)),"")</f>
        <v/>
      </c>
      <c r="AN456" t="str">
        <f>IF(PLAYERIDMAP2[[#This Row],[POS]]="1B",MAX(AN$1:AN455)+1,"")</f>
        <v/>
      </c>
      <c r="AO456" t="str">
        <f>IFERROR(INDEX(PLAYERIDMAP2[PLAYERNAME],MATCH(ROW()-ROW(AO$1),FIRSTBASE,0)),"")</f>
        <v/>
      </c>
      <c r="AP456" t="str">
        <f>IF(PLAYERIDMAP2[[#This Row],[POS]]="2B",MAX(AP$1:AP455)+1,"")</f>
        <v/>
      </c>
      <c r="AQ456" t="str">
        <f>IFERROR(INDEX(PLAYERIDMAP2[PLAYERNAME],MATCH(ROW()-ROW(AQ$1),SECONDBASE,0)),"")</f>
        <v/>
      </c>
      <c r="AR456" t="str">
        <f>IF(PLAYERIDMAP2[[#This Row],[POS]]="3B",MAX(AR$1:AR455)+1,"")</f>
        <v/>
      </c>
      <c r="AS456" t="str">
        <f>IFERROR(INDEX(PLAYERIDMAP2[PLAYERNAME],MATCH(ROW()-ROW(AS$1),THIRDBASE,0)),"")</f>
        <v/>
      </c>
      <c r="AT456" t="str">
        <f>IF(PLAYERIDMAP2[[#This Row],[POS]]="SS",MAX(AT$1:AT455)+1,"")</f>
        <v/>
      </c>
      <c r="AU456" t="str">
        <f>IFERROR(INDEX(PLAYERIDMAP2[PLAYERNAME],MATCH(ROW()-ROW(AU$1),SHORTSTOP,0)),"")</f>
        <v/>
      </c>
      <c r="AV456" t="str">
        <f>IF(PLAYERIDMAP2[[#This Row],[POS]]="OF",MAX(AV$1:AV455)+1,"")</f>
        <v/>
      </c>
      <c r="AW456" t="str">
        <f>IFERROR(INDEX(PLAYERIDMAP2[PLAYERNAME],MATCH(ROW()-ROW(AW$1),OUTFIELD,0)),"")</f>
        <v/>
      </c>
      <c r="AX456">
        <f>IF(PLAYERIDMAP2[[#This Row],[POS]]&lt;&gt;"P",MAX(AX$1:AX455)+1,"")</f>
        <v>239</v>
      </c>
      <c r="AY456" t="str">
        <f>IFERROR(INDEX(PLAYERIDMAP2[PLAYERNAME],MATCH(ROW()-ROW(AY$1),HITTERS,0)),"")</f>
        <v>James Loney</v>
      </c>
      <c r="AZ456" t="str">
        <f>IF(PLAYERIDMAP2[[#This Row],[POS]]="P",MAX(AZ$1:AZ455)+1,"")</f>
        <v/>
      </c>
      <c r="BA456" t="str">
        <f>IFERROR(INDEX(PLAYERIDMAP2[PLAYERNAME],MATCH(ROW()-ROW(BA$1),PITCHERS,0)),"")</f>
        <v>Collin McHugh</v>
      </c>
    </row>
    <row r="457" spans="1:53" x14ac:dyDescent="0.25">
      <c r="A457" t="s">
        <v>12429</v>
      </c>
      <c r="B457" t="s">
        <v>9614</v>
      </c>
      <c r="C457" s="1">
        <v>30354</v>
      </c>
      <c r="D457" t="s">
        <v>17413</v>
      </c>
      <c r="E457" t="s">
        <v>18562</v>
      </c>
      <c r="F457" t="s">
        <v>11077</v>
      </c>
      <c r="G457" t="s">
        <v>14693</v>
      </c>
      <c r="H457" t="s">
        <v>10988</v>
      </c>
      <c r="I457" t="s">
        <v>18563</v>
      </c>
      <c r="J457" t="s">
        <v>9614</v>
      </c>
      <c r="K457">
        <v>444857</v>
      </c>
      <c r="L457" t="s">
        <v>9614</v>
      </c>
      <c r="M457">
        <v>549996</v>
      </c>
      <c r="N457" t="s">
        <v>9614</v>
      </c>
      <c r="O457" t="s">
        <v>12430</v>
      </c>
      <c r="P457" t="s">
        <v>12429</v>
      </c>
      <c r="Q457">
        <v>7622</v>
      </c>
      <c r="R457" t="s">
        <v>9614</v>
      </c>
      <c r="S457">
        <v>6384</v>
      </c>
      <c r="T457" t="s">
        <v>9614</v>
      </c>
      <c r="V457" t="s">
        <v>12431</v>
      </c>
      <c r="W457">
        <v>45622</v>
      </c>
      <c r="X457">
        <v>7622</v>
      </c>
      <c r="Y457" t="s">
        <v>9614</v>
      </c>
      <c r="Z457" t="s">
        <v>12432</v>
      </c>
      <c r="AA457" t="s">
        <v>10958</v>
      </c>
      <c r="AB457" t="s">
        <v>5703</v>
      </c>
      <c r="AC457" t="s">
        <v>9614</v>
      </c>
      <c r="AD457" t="s">
        <v>12432</v>
      </c>
      <c r="AE457">
        <v>8807</v>
      </c>
      <c r="AF457" t="s">
        <v>9614</v>
      </c>
      <c r="AG457">
        <v>5505</v>
      </c>
      <c r="AH457" t="s">
        <v>9614</v>
      </c>
      <c r="AL457" t="str">
        <f>IF(PLAYERIDMAP2[[#This Row],[POS]]="C",MAX(AL$1:AL456)+1,"")</f>
        <v/>
      </c>
      <c r="AM457" t="str">
        <f>IFERROR(INDEX(PLAYERIDMAP2[PLAYERNAME],MATCH(ROW()-ROW(AM$1),CATCHERS,0)),"")</f>
        <v/>
      </c>
      <c r="AN457" t="str">
        <f>IF(PLAYERIDMAP2[[#This Row],[POS]]="1B",MAX(AN$1:AN456)+1,"")</f>
        <v/>
      </c>
      <c r="AO457" t="str">
        <f>IFERROR(INDEX(PLAYERIDMAP2[PLAYERNAME],MATCH(ROW()-ROW(AO$1),FIRSTBASE,0)),"")</f>
        <v/>
      </c>
      <c r="AP457" t="str">
        <f>IF(PLAYERIDMAP2[[#This Row],[POS]]="2B",MAX(AP$1:AP456)+1,"")</f>
        <v/>
      </c>
      <c r="AQ457" t="str">
        <f>IFERROR(INDEX(PLAYERIDMAP2[PLAYERNAME],MATCH(ROW()-ROW(AQ$1),SECONDBASE,0)),"")</f>
        <v/>
      </c>
      <c r="AR457" t="str">
        <f>IF(PLAYERIDMAP2[[#This Row],[POS]]="3B",MAX(AR$1:AR456)+1,"")</f>
        <v/>
      </c>
      <c r="AS457" t="str">
        <f>IFERROR(INDEX(PLAYERIDMAP2[PLAYERNAME],MATCH(ROW()-ROW(AS$1),THIRDBASE,0)),"")</f>
        <v/>
      </c>
      <c r="AT457" t="str">
        <f>IF(PLAYERIDMAP2[[#This Row],[POS]]="SS",MAX(AT$1:AT456)+1,"")</f>
        <v/>
      </c>
      <c r="AU457" t="str">
        <f>IFERROR(INDEX(PLAYERIDMAP2[PLAYERNAME],MATCH(ROW()-ROW(AU$1),SHORTSTOP,0)),"")</f>
        <v/>
      </c>
      <c r="AV457" t="str">
        <f>IF(PLAYERIDMAP2[[#This Row],[POS]]="OF",MAX(AV$1:AV456)+1,"")</f>
        <v/>
      </c>
      <c r="AW457" t="str">
        <f>IFERROR(INDEX(PLAYERIDMAP2[PLAYERNAME],MATCH(ROW()-ROW(AW$1),OUTFIELD,0)),"")</f>
        <v/>
      </c>
      <c r="AX457" t="str">
        <f>IF(PLAYERIDMAP2[[#This Row],[POS]]&lt;&gt;"P",MAX(AX$1:AX456)+1,"")</f>
        <v/>
      </c>
      <c r="AY457" t="str">
        <f>IFERROR(INDEX(PLAYERIDMAP2[PLAYERNAME],MATCH(ROW()-ROW(AY$1),HITTERS,0)),"")</f>
        <v>Evan Longoria</v>
      </c>
      <c r="AZ457">
        <f>IF(PLAYERIDMAP2[[#This Row],[POS]]="P",MAX(AZ$1:AZ456)+1,"")</f>
        <v>217</v>
      </c>
      <c r="BA457" t="str">
        <f>IFERROR(INDEX(PLAYERIDMAP2[PLAYERNAME],MATCH(ROW()-ROW(BA$1),PITCHERS,0)),"")</f>
        <v>Kyle McPherson</v>
      </c>
    </row>
    <row r="458" spans="1:53" x14ac:dyDescent="0.25">
      <c r="A458" t="s">
        <v>12433</v>
      </c>
      <c r="B458" t="s">
        <v>10384</v>
      </c>
      <c r="C458" s="1">
        <v>27997</v>
      </c>
      <c r="D458" t="s">
        <v>17427</v>
      </c>
      <c r="E458" t="s">
        <v>18943</v>
      </c>
      <c r="F458" t="s">
        <v>10987</v>
      </c>
      <c r="G458" t="s">
        <v>14693</v>
      </c>
      <c r="H458" t="s">
        <v>10988</v>
      </c>
      <c r="I458" t="s">
        <v>18944</v>
      </c>
      <c r="J458" t="s">
        <v>10384</v>
      </c>
      <c r="K458">
        <v>408230</v>
      </c>
      <c r="L458" t="s">
        <v>10384</v>
      </c>
      <c r="M458">
        <v>225355</v>
      </c>
      <c r="N458" t="s">
        <v>10384</v>
      </c>
      <c r="O458" t="s">
        <v>12434</v>
      </c>
      <c r="P458" t="s">
        <v>12433</v>
      </c>
      <c r="Q458">
        <v>6995</v>
      </c>
      <c r="R458" t="s">
        <v>10384</v>
      </c>
      <c r="S458">
        <v>5314</v>
      </c>
      <c r="T458" t="s">
        <v>10384</v>
      </c>
      <c r="V458" t="s">
        <v>12435</v>
      </c>
      <c r="W458">
        <v>31290</v>
      </c>
      <c r="X458">
        <v>6995</v>
      </c>
      <c r="Y458" t="s">
        <v>10384</v>
      </c>
      <c r="Z458" t="s">
        <v>16487</v>
      </c>
      <c r="AA458" t="s">
        <v>10958</v>
      </c>
      <c r="AB458" t="s">
        <v>10958</v>
      </c>
      <c r="AD458" t="s">
        <v>16487</v>
      </c>
      <c r="AL458" t="str">
        <f>IF(PLAYERIDMAP2[[#This Row],[POS]]="C",MAX(AL$1:AL457)+1,"")</f>
        <v/>
      </c>
      <c r="AM458" t="str">
        <f>IFERROR(INDEX(PLAYERIDMAP2[PLAYERNAME],MATCH(ROW()-ROW(AM$1),CATCHERS,0)),"")</f>
        <v/>
      </c>
      <c r="AN458" t="str">
        <f>IF(PLAYERIDMAP2[[#This Row],[POS]]="1B",MAX(AN$1:AN457)+1,"")</f>
        <v/>
      </c>
      <c r="AO458" t="str">
        <f>IFERROR(INDEX(PLAYERIDMAP2[PLAYERNAME],MATCH(ROW()-ROW(AO$1),FIRSTBASE,0)),"")</f>
        <v/>
      </c>
      <c r="AP458" t="str">
        <f>IF(PLAYERIDMAP2[[#This Row],[POS]]="2B",MAX(AP$1:AP457)+1,"")</f>
        <v/>
      </c>
      <c r="AQ458" t="str">
        <f>IFERROR(INDEX(PLAYERIDMAP2[PLAYERNAME],MATCH(ROW()-ROW(AQ$1),SECONDBASE,0)),"")</f>
        <v/>
      </c>
      <c r="AR458" t="str">
        <f>IF(PLAYERIDMAP2[[#This Row],[POS]]="3B",MAX(AR$1:AR457)+1,"")</f>
        <v/>
      </c>
      <c r="AS458" t="str">
        <f>IFERROR(INDEX(PLAYERIDMAP2[PLAYERNAME],MATCH(ROW()-ROW(AS$1),THIRDBASE,0)),"")</f>
        <v/>
      </c>
      <c r="AT458" t="str">
        <f>IF(PLAYERIDMAP2[[#This Row],[POS]]="SS",MAX(AT$1:AT457)+1,"")</f>
        <v/>
      </c>
      <c r="AU458" t="str">
        <f>IFERROR(INDEX(PLAYERIDMAP2[PLAYERNAME],MATCH(ROW()-ROW(AU$1),SHORTSTOP,0)),"")</f>
        <v/>
      </c>
      <c r="AV458" t="str">
        <f>IF(PLAYERIDMAP2[[#This Row],[POS]]="OF",MAX(AV$1:AV457)+1,"")</f>
        <v/>
      </c>
      <c r="AW458" t="str">
        <f>IFERROR(INDEX(PLAYERIDMAP2[PLAYERNAME],MATCH(ROW()-ROW(AW$1),OUTFIELD,0)),"")</f>
        <v/>
      </c>
      <c r="AX458" t="str">
        <f>IF(PLAYERIDMAP2[[#This Row],[POS]]&lt;&gt;"P",MAX(AX$1:AX457)+1,"")</f>
        <v/>
      </c>
      <c r="AY458" t="str">
        <f>IFERROR(INDEX(PLAYERIDMAP2[PLAYERNAME],MATCH(ROW()-ROW(AY$1),HITTERS,0)),"")</f>
        <v>Felipe Lopez</v>
      </c>
      <c r="AZ458">
        <f>IF(PLAYERIDMAP2[[#This Row],[POS]]="P",MAX(AZ$1:AZ457)+1,"")</f>
        <v>218</v>
      </c>
      <c r="BA458" t="str">
        <f>IFERROR(INDEX(PLAYERIDMAP2[PLAYERNAME],MATCH(ROW()-ROW(BA$1),PITCHERS,0)),"")</f>
        <v>Gil Meche</v>
      </c>
    </row>
    <row r="459" spans="1:53" x14ac:dyDescent="0.25">
      <c r="A459" t="s">
        <v>12436</v>
      </c>
      <c r="B459" t="s">
        <v>9973</v>
      </c>
      <c r="C459" s="1">
        <v>32265</v>
      </c>
      <c r="D459" t="s">
        <v>17230</v>
      </c>
      <c r="E459" t="s">
        <v>17231</v>
      </c>
      <c r="F459" t="s">
        <v>11126</v>
      </c>
      <c r="G459" t="s">
        <v>14693</v>
      </c>
      <c r="H459" t="s">
        <v>10988</v>
      </c>
      <c r="I459" t="s">
        <v>17232</v>
      </c>
      <c r="J459" t="s">
        <v>9973</v>
      </c>
      <c r="K459">
        <v>491703</v>
      </c>
      <c r="L459" t="s">
        <v>9973</v>
      </c>
      <c r="M459">
        <v>1623768</v>
      </c>
      <c r="N459" t="s">
        <v>9973</v>
      </c>
      <c r="O459" t="s">
        <v>12437</v>
      </c>
      <c r="P459" t="s">
        <v>12436</v>
      </c>
      <c r="Q459">
        <v>8405</v>
      </c>
      <c r="R459" t="s">
        <v>9973</v>
      </c>
      <c r="S459">
        <v>30149</v>
      </c>
      <c r="T459" t="s">
        <v>9973</v>
      </c>
      <c r="V459" t="s">
        <v>12438</v>
      </c>
      <c r="W459">
        <v>51190</v>
      </c>
      <c r="X459">
        <v>8405</v>
      </c>
      <c r="Y459" t="s">
        <v>9973</v>
      </c>
      <c r="Z459" t="s">
        <v>12439</v>
      </c>
      <c r="AA459" t="s">
        <v>5703</v>
      </c>
      <c r="AB459" t="s">
        <v>5703</v>
      </c>
      <c r="AC459" t="s">
        <v>9973</v>
      </c>
      <c r="AD459" t="s">
        <v>12439</v>
      </c>
      <c r="AE459">
        <v>10138</v>
      </c>
      <c r="AH459" t="s">
        <v>9973</v>
      </c>
      <c r="AL459" t="str">
        <f>IF(PLAYERIDMAP2[[#This Row],[POS]]="C",MAX(AL$1:AL458)+1,"")</f>
        <v/>
      </c>
      <c r="AM459" t="str">
        <f>IFERROR(INDEX(PLAYERIDMAP2[PLAYERNAME],MATCH(ROW()-ROW(AM$1),CATCHERS,0)),"")</f>
        <v/>
      </c>
      <c r="AN459" t="str">
        <f>IF(PLAYERIDMAP2[[#This Row],[POS]]="1B",MAX(AN$1:AN458)+1,"")</f>
        <v/>
      </c>
      <c r="AO459" t="str">
        <f>IFERROR(INDEX(PLAYERIDMAP2[PLAYERNAME],MATCH(ROW()-ROW(AO$1),FIRSTBASE,0)),"")</f>
        <v/>
      </c>
      <c r="AP459" t="str">
        <f>IF(PLAYERIDMAP2[[#This Row],[POS]]="2B",MAX(AP$1:AP458)+1,"")</f>
        <v/>
      </c>
      <c r="AQ459" t="str">
        <f>IFERROR(INDEX(PLAYERIDMAP2[PLAYERNAME],MATCH(ROW()-ROW(AQ$1),SECONDBASE,0)),"")</f>
        <v/>
      </c>
      <c r="AR459" t="str">
        <f>IF(PLAYERIDMAP2[[#This Row],[POS]]="3B",MAX(AR$1:AR458)+1,"")</f>
        <v/>
      </c>
      <c r="AS459" t="str">
        <f>IFERROR(INDEX(PLAYERIDMAP2[PLAYERNAME],MATCH(ROW()-ROW(AS$1),THIRDBASE,0)),"")</f>
        <v/>
      </c>
      <c r="AT459" t="str">
        <f>IF(PLAYERIDMAP2[[#This Row],[POS]]="SS",MAX(AT$1:AT458)+1,"")</f>
        <v/>
      </c>
      <c r="AU459" t="str">
        <f>IFERROR(INDEX(PLAYERIDMAP2[PLAYERNAME],MATCH(ROW()-ROW(AU$1),SHORTSTOP,0)),"")</f>
        <v/>
      </c>
      <c r="AV459" t="str">
        <f>IF(PLAYERIDMAP2[[#This Row],[POS]]="OF",MAX(AV$1:AV458)+1,"")</f>
        <v/>
      </c>
      <c r="AW459" t="str">
        <f>IFERROR(INDEX(PLAYERIDMAP2[PLAYERNAME],MATCH(ROW()-ROW(AW$1),OUTFIELD,0)),"")</f>
        <v/>
      </c>
      <c r="AX459" t="str">
        <f>IF(PLAYERIDMAP2[[#This Row],[POS]]&lt;&gt;"P",MAX(AX$1:AX458)+1,"")</f>
        <v/>
      </c>
      <c r="AY459" t="str">
        <f>IFERROR(INDEX(PLAYERIDMAP2[PLAYERNAME],MATCH(ROW()-ROW(AY$1),HITTERS,0)),"")</f>
        <v>Jose Lopez</v>
      </c>
      <c r="AZ459">
        <f>IF(PLAYERIDMAP2[[#This Row],[POS]]="P",MAX(AZ$1:AZ458)+1,"")</f>
        <v>219</v>
      </c>
      <c r="BA459" t="str">
        <f>IFERROR(INDEX(PLAYERIDMAP2[PLAYERNAME],MATCH(ROW()-ROW(BA$1),PITCHERS,0)),"")</f>
        <v>Yoervis Medina</v>
      </c>
    </row>
    <row r="460" spans="1:53" x14ac:dyDescent="0.25">
      <c r="A460" t="s">
        <v>12440</v>
      </c>
      <c r="B460" t="s">
        <v>1913</v>
      </c>
      <c r="C460" s="1">
        <v>33816</v>
      </c>
      <c r="D460" t="s">
        <v>16850</v>
      </c>
      <c r="E460" t="s">
        <v>18368</v>
      </c>
      <c r="F460" t="s">
        <v>11082</v>
      </c>
      <c r="G460" t="s">
        <v>16838</v>
      </c>
      <c r="H460" t="s">
        <v>10988</v>
      </c>
      <c r="I460" t="s">
        <v>18369</v>
      </c>
      <c r="J460" t="s">
        <v>1913</v>
      </c>
      <c r="K460">
        <v>605228</v>
      </c>
      <c r="L460" t="s">
        <v>1913</v>
      </c>
      <c r="M460">
        <v>1894631</v>
      </c>
      <c r="N460" t="s">
        <v>1913</v>
      </c>
      <c r="O460" t="s">
        <v>12441</v>
      </c>
      <c r="P460" t="s">
        <v>12442</v>
      </c>
      <c r="Q460">
        <v>9323</v>
      </c>
      <c r="R460" t="s">
        <v>1913</v>
      </c>
      <c r="S460">
        <v>32567</v>
      </c>
      <c r="T460" t="s">
        <v>1913</v>
      </c>
      <c r="V460" t="s">
        <v>12443</v>
      </c>
      <c r="W460">
        <v>70444</v>
      </c>
      <c r="X460">
        <v>9323</v>
      </c>
      <c r="Y460" t="s">
        <v>1913</v>
      </c>
      <c r="Z460" t="s">
        <v>12444</v>
      </c>
      <c r="AA460" t="s">
        <v>5703</v>
      </c>
      <c r="AB460" t="s">
        <v>5703</v>
      </c>
      <c r="AC460" t="s">
        <v>1913</v>
      </c>
      <c r="AD460" t="s">
        <v>12444</v>
      </c>
      <c r="AE460">
        <v>12136</v>
      </c>
      <c r="AF460" t="s">
        <v>1913</v>
      </c>
      <c r="AG460">
        <v>37984</v>
      </c>
      <c r="AH460" t="s">
        <v>1913</v>
      </c>
      <c r="AL460" t="str">
        <f>IF(PLAYERIDMAP2[[#This Row],[POS]]="C",MAX(AL$1:AL459)+1,"")</f>
        <v/>
      </c>
      <c r="AM460" t="str">
        <f>IFERROR(INDEX(PLAYERIDMAP2[PLAYERNAME],MATCH(ROW()-ROW(AM$1),CATCHERS,0)),"")</f>
        <v/>
      </c>
      <c r="AN460" t="str">
        <f>IF(PLAYERIDMAP2[[#This Row],[POS]]="1B",MAX(AN$1:AN459)+1,"")</f>
        <v/>
      </c>
      <c r="AO460" t="str">
        <f>IFERROR(INDEX(PLAYERIDMAP2[PLAYERNAME],MATCH(ROW()-ROW(AO$1),FIRSTBASE,0)),"")</f>
        <v/>
      </c>
      <c r="AP460" t="str">
        <f>IF(PLAYERIDMAP2[[#This Row],[POS]]="2B",MAX(AP$1:AP459)+1,"")</f>
        <v/>
      </c>
      <c r="AQ460" t="str">
        <f>IFERROR(INDEX(PLAYERIDMAP2[PLAYERNAME],MATCH(ROW()-ROW(AQ$1),SECONDBASE,0)),"")</f>
        <v/>
      </c>
      <c r="AR460" t="str">
        <f>IF(PLAYERIDMAP2[[#This Row],[POS]]="3B",MAX(AR$1:AR459)+1,"")</f>
        <v/>
      </c>
      <c r="AS460" t="str">
        <f>IFERROR(INDEX(PLAYERIDMAP2[PLAYERNAME],MATCH(ROW()-ROW(AS$1),THIRDBASE,0)),"")</f>
        <v/>
      </c>
      <c r="AT460" t="str">
        <f>IF(PLAYERIDMAP2[[#This Row],[POS]]="SS",MAX(AT$1:AT459)+1,"")</f>
        <v/>
      </c>
      <c r="AU460" t="str">
        <f>IFERROR(INDEX(PLAYERIDMAP2[PLAYERNAME],MATCH(ROW()-ROW(AU$1),SHORTSTOP,0)),"")</f>
        <v/>
      </c>
      <c r="AV460" t="str">
        <f>IF(PLAYERIDMAP2[[#This Row],[POS]]="OF",MAX(AV$1:AV459)+1,"")</f>
        <v/>
      </c>
      <c r="AW460" t="str">
        <f>IFERROR(INDEX(PLAYERIDMAP2[PLAYERNAME],MATCH(ROW()-ROW(AW$1),OUTFIELD,0)),"")</f>
        <v/>
      </c>
      <c r="AX460" t="str">
        <f>IF(PLAYERIDMAP2[[#This Row],[POS]]&lt;&gt;"P",MAX(AX$1:AX459)+1,"")</f>
        <v/>
      </c>
      <c r="AY460" t="str">
        <f>IFERROR(INDEX(PLAYERIDMAP2[PLAYERNAME],MATCH(ROW()-ROW(AY$1),HITTERS,0)),"")</f>
        <v>David Lough</v>
      </c>
      <c r="AZ460">
        <f>IF(PLAYERIDMAP2[[#This Row],[POS]]="P",MAX(AZ$1:AZ459)+1,"")</f>
        <v>220</v>
      </c>
      <c r="BA460" t="str">
        <f>IFERROR(INDEX(PLAYERIDMAP2[PLAYERNAME],MATCH(ROW()-ROW(BA$1),PITCHERS,0)),"")</f>
        <v>Kris Medlen</v>
      </c>
    </row>
    <row r="461" spans="1:53" x14ac:dyDescent="0.25">
      <c r="A461" t="s">
        <v>12445</v>
      </c>
      <c r="B461" t="s">
        <v>8590</v>
      </c>
      <c r="C461" s="1">
        <v>31371</v>
      </c>
      <c r="D461" t="s">
        <v>20790</v>
      </c>
      <c r="E461" t="s">
        <v>20791</v>
      </c>
      <c r="F461" t="s">
        <v>11027</v>
      </c>
      <c r="G461" t="s">
        <v>16838</v>
      </c>
      <c r="H461" t="s">
        <v>10988</v>
      </c>
      <c r="I461" t="s">
        <v>20792</v>
      </c>
      <c r="J461" t="s">
        <v>8590</v>
      </c>
      <c r="K461">
        <v>518674</v>
      </c>
      <c r="L461" t="s">
        <v>8590</v>
      </c>
      <c r="M461">
        <v>1915105</v>
      </c>
      <c r="N461" t="s">
        <v>8590</v>
      </c>
      <c r="O461" t="s">
        <v>20793</v>
      </c>
      <c r="P461" t="s">
        <v>12445</v>
      </c>
      <c r="Q461">
        <v>9196</v>
      </c>
      <c r="R461" t="s">
        <v>8590</v>
      </c>
      <c r="V461" t="s">
        <v>12446</v>
      </c>
      <c r="W461">
        <v>56259</v>
      </c>
      <c r="X461">
        <v>9196</v>
      </c>
      <c r="Y461" t="s">
        <v>8590</v>
      </c>
      <c r="Z461" t="s">
        <v>16488</v>
      </c>
      <c r="AA461" t="s">
        <v>5703</v>
      </c>
      <c r="AB461" t="s">
        <v>5703</v>
      </c>
      <c r="AD461" t="s">
        <v>16488</v>
      </c>
      <c r="AL461" t="str">
        <f>IF(PLAYERIDMAP2[[#This Row],[POS]]="C",MAX(AL$1:AL460)+1,"")</f>
        <v/>
      </c>
      <c r="AM461" t="str">
        <f>IFERROR(INDEX(PLAYERIDMAP2[PLAYERNAME],MATCH(ROW()-ROW(AM$1),CATCHERS,0)),"")</f>
        <v/>
      </c>
      <c r="AN461" t="str">
        <f>IF(PLAYERIDMAP2[[#This Row],[POS]]="1B",MAX(AN$1:AN460)+1,"")</f>
        <v/>
      </c>
      <c r="AO461" t="str">
        <f>IFERROR(INDEX(PLAYERIDMAP2[PLAYERNAME],MATCH(ROW()-ROW(AO$1),FIRSTBASE,0)),"")</f>
        <v/>
      </c>
      <c r="AP461" t="str">
        <f>IF(PLAYERIDMAP2[[#This Row],[POS]]="2B",MAX(AP$1:AP460)+1,"")</f>
        <v/>
      </c>
      <c r="AQ461" t="str">
        <f>IFERROR(INDEX(PLAYERIDMAP2[PLAYERNAME],MATCH(ROW()-ROW(AQ$1),SECONDBASE,0)),"")</f>
        <v/>
      </c>
      <c r="AR461" t="str">
        <f>IF(PLAYERIDMAP2[[#This Row],[POS]]="3B",MAX(AR$1:AR460)+1,"")</f>
        <v/>
      </c>
      <c r="AS461" t="str">
        <f>IFERROR(INDEX(PLAYERIDMAP2[PLAYERNAME],MATCH(ROW()-ROW(AS$1),THIRDBASE,0)),"")</f>
        <v/>
      </c>
      <c r="AT461" t="str">
        <f>IF(PLAYERIDMAP2[[#This Row],[POS]]="SS",MAX(AT$1:AT460)+1,"")</f>
        <v/>
      </c>
      <c r="AU461" t="str">
        <f>IFERROR(INDEX(PLAYERIDMAP2[PLAYERNAME],MATCH(ROW()-ROW(AU$1),SHORTSTOP,0)),"")</f>
        <v/>
      </c>
      <c r="AV461" t="str">
        <f>IF(PLAYERIDMAP2[[#This Row],[POS]]="OF",MAX(AV$1:AV460)+1,"")</f>
        <v/>
      </c>
      <c r="AW461" t="str">
        <f>IFERROR(INDEX(PLAYERIDMAP2[PLAYERNAME],MATCH(ROW()-ROW(AW$1),OUTFIELD,0)),"")</f>
        <v/>
      </c>
      <c r="AX461" t="str">
        <f>IF(PLAYERIDMAP2[[#This Row],[POS]]&lt;&gt;"P",MAX(AX$1:AX460)+1,"")</f>
        <v/>
      </c>
      <c r="AY461" t="str">
        <f>IFERROR(INDEX(PLAYERIDMAP2[PLAYERNAME],MATCH(ROW()-ROW(AY$1),HITTERS,0)),"")</f>
        <v>Jed Lowrie</v>
      </c>
      <c r="AZ461">
        <f>IF(PLAYERIDMAP2[[#This Row],[POS]]="P",MAX(AZ$1:AZ460)+1,"")</f>
        <v>221</v>
      </c>
      <c r="BA461" t="str">
        <f>IFERROR(INDEX(PLAYERIDMAP2[PLAYERNAME],MATCH(ROW()-ROW(BA$1),PITCHERS,0)),"")</f>
        <v>Evan Meek</v>
      </c>
    </row>
    <row r="462" spans="1:53" x14ac:dyDescent="0.25">
      <c r="A462" t="s">
        <v>12447</v>
      </c>
      <c r="B462" t="s">
        <v>10819</v>
      </c>
      <c r="C462" s="1">
        <v>31278</v>
      </c>
      <c r="D462" t="s">
        <v>16890</v>
      </c>
      <c r="E462" t="s">
        <v>20099</v>
      </c>
      <c r="F462" t="s">
        <v>11077</v>
      </c>
      <c r="G462" t="s">
        <v>14693</v>
      </c>
      <c r="H462" t="s">
        <v>10988</v>
      </c>
      <c r="I462" t="s">
        <v>20100</v>
      </c>
      <c r="J462" t="s">
        <v>10819</v>
      </c>
      <c r="K462">
        <v>451661</v>
      </c>
      <c r="L462" t="s">
        <v>10819</v>
      </c>
      <c r="M462">
        <v>1663430</v>
      </c>
      <c r="N462" t="s">
        <v>10819</v>
      </c>
      <c r="O462" t="s">
        <v>12448</v>
      </c>
      <c r="P462" t="s">
        <v>12449</v>
      </c>
      <c r="Q462">
        <v>9357</v>
      </c>
      <c r="R462" t="s">
        <v>10819</v>
      </c>
      <c r="S462">
        <v>30213</v>
      </c>
      <c r="T462" t="s">
        <v>10819</v>
      </c>
      <c r="V462" t="s">
        <v>12450</v>
      </c>
      <c r="W462">
        <v>59166</v>
      </c>
      <c r="X462">
        <v>9357</v>
      </c>
      <c r="Y462" t="s">
        <v>10819</v>
      </c>
      <c r="Z462" t="s">
        <v>12451</v>
      </c>
      <c r="AA462" t="s">
        <v>5703</v>
      </c>
      <c r="AB462" t="s">
        <v>5703</v>
      </c>
      <c r="AD462" t="s">
        <v>12451</v>
      </c>
      <c r="AE462">
        <v>9845</v>
      </c>
      <c r="AF462" t="s">
        <v>10819</v>
      </c>
      <c r="AG462">
        <v>38188</v>
      </c>
      <c r="AH462" t="s">
        <v>10819</v>
      </c>
      <c r="AL462" t="str">
        <f>IF(PLAYERIDMAP2[[#This Row],[POS]]="C",MAX(AL$1:AL461)+1,"")</f>
        <v/>
      </c>
      <c r="AM462" t="str">
        <f>IFERROR(INDEX(PLAYERIDMAP2[PLAYERNAME],MATCH(ROW()-ROW(AM$1),CATCHERS,0)),"")</f>
        <v/>
      </c>
      <c r="AN462" t="str">
        <f>IF(PLAYERIDMAP2[[#This Row],[POS]]="1B",MAX(AN$1:AN461)+1,"")</f>
        <v/>
      </c>
      <c r="AO462" t="str">
        <f>IFERROR(INDEX(PLAYERIDMAP2[PLAYERNAME],MATCH(ROW()-ROW(AO$1),FIRSTBASE,0)),"")</f>
        <v/>
      </c>
      <c r="AP462" t="str">
        <f>IF(PLAYERIDMAP2[[#This Row],[POS]]="2B",MAX(AP$1:AP461)+1,"")</f>
        <v/>
      </c>
      <c r="AQ462" t="str">
        <f>IFERROR(INDEX(PLAYERIDMAP2[PLAYERNAME],MATCH(ROW()-ROW(AQ$1),SECONDBASE,0)),"")</f>
        <v/>
      </c>
      <c r="AR462" t="str">
        <f>IF(PLAYERIDMAP2[[#This Row],[POS]]="3B",MAX(AR$1:AR461)+1,"")</f>
        <v/>
      </c>
      <c r="AS462" t="str">
        <f>IFERROR(INDEX(PLAYERIDMAP2[PLAYERNAME],MATCH(ROW()-ROW(AS$1),THIRDBASE,0)),"")</f>
        <v/>
      </c>
      <c r="AT462" t="str">
        <f>IF(PLAYERIDMAP2[[#This Row],[POS]]="SS",MAX(AT$1:AT461)+1,"")</f>
        <v/>
      </c>
      <c r="AU462" t="str">
        <f>IFERROR(INDEX(PLAYERIDMAP2[PLAYERNAME],MATCH(ROW()-ROW(AU$1),SHORTSTOP,0)),"")</f>
        <v/>
      </c>
      <c r="AV462" t="str">
        <f>IF(PLAYERIDMAP2[[#This Row],[POS]]="OF",MAX(AV$1:AV461)+1,"")</f>
        <v/>
      </c>
      <c r="AW462" t="str">
        <f>IFERROR(INDEX(PLAYERIDMAP2[PLAYERNAME],MATCH(ROW()-ROW(AW$1),OUTFIELD,0)),"")</f>
        <v/>
      </c>
      <c r="AX462" t="str">
        <f>IF(PLAYERIDMAP2[[#This Row],[POS]]&lt;&gt;"P",MAX(AX$1:AX461)+1,"")</f>
        <v/>
      </c>
      <c r="AY462" t="str">
        <f>IFERROR(INDEX(PLAYERIDMAP2[PLAYERNAME],MATCH(ROW()-ROW(AY$1),HITTERS,0)),"")</f>
        <v>Jonathan Lucroy</v>
      </c>
      <c r="AZ462">
        <f>IF(PLAYERIDMAP2[[#This Row],[POS]]="P",MAX(AZ$1:AZ461)+1,"")</f>
        <v>222</v>
      </c>
      <c r="BA462" t="str">
        <f>IFERROR(INDEX(PLAYERIDMAP2[PLAYERNAME],MATCH(ROW()-ROW(BA$1),PITCHERS,0)),"")</f>
        <v>Jenrry Mejia</v>
      </c>
    </row>
    <row r="463" spans="1:53" x14ac:dyDescent="0.25">
      <c r="A463" t="s">
        <v>12452</v>
      </c>
      <c r="B463" t="s">
        <v>5671</v>
      </c>
      <c r="C463" s="1">
        <v>30811</v>
      </c>
      <c r="D463" t="s">
        <v>17527</v>
      </c>
      <c r="E463" t="s">
        <v>17528</v>
      </c>
      <c r="F463" t="s">
        <v>11126</v>
      </c>
      <c r="G463" t="s">
        <v>14693</v>
      </c>
      <c r="H463" t="s">
        <v>11003</v>
      </c>
      <c r="I463" t="s">
        <v>17529</v>
      </c>
      <c r="J463" t="s">
        <v>5671</v>
      </c>
      <c r="K463">
        <v>425902</v>
      </c>
      <c r="L463" t="s">
        <v>5671</v>
      </c>
      <c r="M463">
        <v>390862</v>
      </c>
      <c r="N463" t="s">
        <v>5671</v>
      </c>
      <c r="O463" t="s">
        <v>12453</v>
      </c>
      <c r="P463" t="s">
        <v>12452</v>
      </c>
      <c r="Q463">
        <v>7290</v>
      </c>
      <c r="R463" t="s">
        <v>5671</v>
      </c>
      <c r="S463">
        <v>5915</v>
      </c>
      <c r="T463" t="s">
        <v>5671</v>
      </c>
      <c r="U463" t="s">
        <v>5671</v>
      </c>
      <c r="V463" t="s">
        <v>12454</v>
      </c>
      <c r="W463">
        <v>31366</v>
      </c>
      <c r="X463">
        <v>7290</v>
      </c>
      <c r="Y463" t="s">
        <v>5671</v>
      </c>
      <c r="Z463" t="s">
        <v>12455</v>
      </c>
      <c r="AA463" t="s">
        <v>10958</v>
      </c>
      <c r="AB463" t="s">
        <v>5703</v>
      </c>
      <c r="AC463" t="s">
        <v>5671</v>
      </c>
      <c r="AD463" t="s">
        <v>12455</v>
      </c>
      <c r="AE463">
        <v>7164</v>
      </c>
      <c r="AF463" t="s">
        <v>5671</v>
      </c>
      <c r="AG463">
        <v>5435</v>
      </c>
      <c r="AH463" t="s">
        <v>5671</v>
      </c>
      <c r="AL463" t="str">
        <f>IF(PLAYERIDMAP2[[#This Row],[POS]]="C",MAX(AL$1:AL462)+1,"")</f>
        <v/>
      </c>
      <c r="AM463" t="str">
        <f>IFERROR(INDEX(PLAYERIDMAP2[PLAYERNAME],MATCH(ROW()-ROW(AM$1),CATCHERS,0)),"")</f>
        <v/>
      </c>
      <c r="AN463">
        <f>IF(PLAYERIDMAP2[[#This Row],[POS]]="1B",MAX(AN$1:AN462)+1,"")</f>
        <v>25</v>
      </c>
      <c r="AO463" t="str">
        <f>IFERROR(INDEX(PLAYERIDMAP2[PLAYERNAME],MATCH(ROW()-ROW(AO$1),FIRSTBASE,0)),"")</f>
        <v/>
      </c>
      <c r="AP463" t="str">
        <f>IF(PLAYERIDMAP2[[#This Row],[POS]]="2B",MAX(AP$1:AP462)+1,"")</f>
        <v/>
      </c>
      <c r="AQ463" t="str">
        <f>IFERROR(INDEX(PLAYERIDMAP2[PLAYERNAME],MATCH(ROW()-ROW(AQ$1),SECONDBASE,0)),"")</f>
        <v/>
      </c>
      <c r="AR463" t="str">
        <f>IF(PLAYERIDMAP2[[#This Row],[POS]]="3B",MAX(AR$1:AR462)+1,"")</f>
        <v/>
      </c>
      <c r="AS463" t="str">
        <f>IFERROR(INDEX(PLAYERIDMAP2[PLAYERNAME],MATCH(ROW()-ROW(AS$1),THIRDBASE,0)),"")</f>
        <v/>
      </c>
      <c r="AT463" t="str">
        <f>IF(PLAYERIDMAP2[[#This Row],[POS]]="SS",MAX(AT$1:AT462)+1,"")</f>
        <v/>
      </c>
      <c r="AU463" t="str">
        <f>IFERROR(INDEX(PLAYERIDMAP2[PLAYERNAME],MATCH(ROW()-ROW(AU$1),SHORTSTOP,0)),"")</f>
        <v/>
      </c>
      <c r="AV463" t="str">
        <f>IF(PLAYERIDMAP2[[#This Row],[POS]]="OF",MAX(AV$1:AV462)+1,"")</f>
        <v/>
      </c>
      <c r="AW463" t="str">
        <f>IFERROR(INDEX(PLAYERIDMAP2[PLAYERNAME],MATCH(ROW()-ROW(AW$1),OUTFIELD,0)),"")</f>
        <v/>
      </c>
      <c r="AX463">
        <f>IF(PLAYERIDMAP2[[#This Row],[POS]]&lt;&gt;"P",MAX(AX$1:AX462)+1,"")</f>
        <v>240</v>
      </c>
      <c r="AY463" t="str">
        <f>IFERROR(INDEX(PLAYERIDMAP2[PLAYERNAME],MATCH(ROW()-ROW(AY$1),HITTERS,0)),"")</f>
        <v>Ryan Ludwick</v>
      </c>
      <c r="AZ463" t="str">
        <f>IF(PLAYERIDMAP2[[#This Row],[POS]]="P",MAX(AZ$1:AZ462)+1,"")</f>
        <v/>
      </c>
      <c r="BA463" t="str">
        <f>IFERROR(INDEX(PLAYERIDMAP2[PLAYERNAME],MATCH(ROW()-ROW(BA$1),PITCHERS,0)),"")</f>
        <v>Mark Melancon</v>
      </c>
    </row>
    <row r="464" spans="1:53" x14ac:dyDescent="0.25">
      <c r="A464" t="s">
        <v>12456</v>
      </c>
      <c r="B464" t="s">
        <v>10738</v>
      </c>
      <c r="C464" s="1">
        <v>30610</v>
      </c>
      <c r="D464" t="s">
        <v>17100</v>
      </c>
      <c r="E464" t="s">
        <v>17101</v>
      </c>
      <c r="F464" t="s">
        <v>11040</v>
      </c>
      <c r="G464" t="s">
        <v>14693</v>
      </c>
      <c r="H464" t="s">
        <v>10988</v>
      </c>
      <c r="I464" t="s">
        <v>17102</v>
      </c>
      <c r="J464" t="s">
        <v>10738</v>
      </c>
      <c r="K464">
        <v>502272</v>
      </c>
      <c r="L464" t="s">
        <v>10738</v>
      </c>
      <c r="M464">
        <v>1604110</v>
      </c>
      <c r="N464" t="s">
        <v>10738</v>
      </c>
      <c r="O464" t="s">
        <v>12457</v>
      </c>
      <c r="P464" t="s">
        <v>12456</v>
      </c>
      <c r="Q464">
        <v>8535</v>
      </c>
      <c r="R464" t="s">
        <v>10738</v>
      </c>
      <c r="S464">
        <v>29376</v>
      </c>
      <c r="T464" t="s">
        <v>10738</v>
      </c>
      <c r="V464" t="s">
        <v>12458</v>
      </c>
      <c r="W464">
        <v>50215</v>
      </c>
      <c r="X464">
        <v>8535</v>
      </c>
      <c r="Y464" t="s">
        <v>10738</v>
      </c>
      <c r="Z464" t="s">
        <v>12459</v>
      </c>
      <c r="AA464" t="s">
        <v>5703</v>
      </c>
      <c r="AB464" t="s">
        <v>5703</v>
      </c>
      <c r="AC464" t="s">
        <v>10738</v>
      </c>
      <c r="AD464" t="s">
        <v>12459</v>
      </c>
      <c r="AE464">
        <v>10777</v>
      </c>
      <c r="AF464" t="s">
        <v>10738</v>
      </c>
      <c r="AG464">
        <v>5935</v>
      </c>
      <c r="AH464" t="s">
        <v>10738</v>
      </c>
      <c r="AL464" t="str">
        <f>IF(PLAYERIDMAP2[[#This Row],[POS]]="C",MAX(AL$1:AL463)+1,"")</f>
        <v/>
      </c>
      <c r="AM464" t="str">
        <f>IFERROR(INDEX(PLAYERIDMAP2[PLAYERNAME],MATCH(ROW()-ROW(AM$1),CATCHERS,0)),"")</f>
        <v/>
      </c>
      <c r="AN464" t="str">
        <f>IF(PLAYERIDMAP2[[#This Row],[POS]]="1B",MAX(AN$1:AN463)+1,"")</f>
        <v/>
      </c>
      <c r="AO464" t="str">
        <f>IFERROR(INDEX(PLAYERIDMAP2[PLAYERNAME],MATCH(ROW()-ROW(AO$1),FIRSTBASE,0)),"")</f>
        <v/>
      </c>
      <c r="AP464" t="str">
        <f>IF(PLAYERIDMAP2[[#This Row],[POS]]="2B",MAX(AP$1:AP463)+1,"")</f>
        <v/>
      </c>
      <c r="AQ464" t="str">
        <f>IFERROR(INDEX(PLAYERIDMAP2[PLAYERNAME],MATCH(ROW()-ROW(AQ$1),SECONDBASE,0)),"")</f>
        <v/>
      </c>
      <c r="AR464" t="str">
        <f>IF(PLAYERIDMAP2[[#This Row],[POS]]="3B",MAX(AR$1:AR463)+1,"")</f>
        <v/>
      </c>
      <c r="AS464" t="str">
        <f>IFERROR(INDEX(PLAYERIDMAP2[PLAYERNAME],MATCH(ROW()-ROW(AS$1),THIRDBASE,0)),"")</f>
        <v/>
      </c>
      <c r="AT464" t="str">
        <f>IF(PLAYERIDMAP2[[#This Row],[POS]]="SS",MAX(AT$1:AT463)+1,"")</f>
        <v/>
      </c>
      <c r="AU464" t="str">
        <f>IFERROR(INDEX(PLAYERIDMAP2[PLAYERNAME],MATCH(ROW()-ROW(AU$1),SHORTSTOP,0)),"")</f>
        <v/>
      </c>
      <c r="AV464" t="str">
        <f>IF(PLAYERIDMAP2[[#This Row],[POS]]="OF",MAX(AV$1:AV463)+1,"")</f>
        <v/>
      </c>
      <c r="AW464" t="str">
        <f>IFERROR(INDEX(PLAYERIDMAP2[PLAYERNAME],MATCH(ROW()-ROW(AW$1),OUTFIELD,0)),"")</f>
        <v/>
      </c>
      <c r="AX464" t="str">
        <f>IF(PLAYERIDMAP2[[#This Row],[POS]]&lt;&gt;"P",MAX(AX$1:AX463)+1,"")</f>
        <v/>
      </c>
      <c r="AY464" t="str">
        <f>IFERROR(INDEX(PLAYERIDMAP2[PLAYERNAME],MATCH(ROW()-ROW(AY$1),HITTERS,0)),"")</f>
        <v>Donald Lutz</v>
      </c>
      <c r="AZ464">
        <f>IF(PLAYERIDMAP2[[#This Row],[POS]]="P",MAX(AZ$1:AZ463)+1,"")</f>
        <v>223</v>
      </c>
      <c r="BA464" t="str">
        <f>IFERROR(INDEX(PLAYERIDMAP2[PLAYERNAME],MATCH(ROW()-ROW(BA$1),PITCHERS,0)),"")</f>
        <v>Luis Mendoza</v>
      </c>
    </row>
    <row r="465" spans="1:53" x14ac:dyDescent="0.25">
      <c r="A465" t="s">
        <v>12460</v>
      </c>
      <c r="B465" t="s">
        <v>10568</v>
      </c>
      <c r="C465" s="1">
        <v>31213</v>
      </c>
      <c r="D465" t="s">
        <v>17043</v>
      </c>
      <c r="E465" t="s">
        <v>20690</v>
      </c>
      <c r="F465" t="s">
        <v>11077</v>
      </c>
      <c r="G465" t="s">
        <v>14693</v>
      </c>
      <c r="H465" t="s">
        <v>10988</v>
      </c>
      <c r="I465" t="s">
        <v>20691</v>
      </c>
      <c r="J465" t="s">
        <v>10568</v>
      </c>
      <c r="K465">
        <v>571666</v>
      </c>
      <c r="L465" t="s">
        <v>10568</v>
      </c>
      <c r="M465">
        <v>1740929</v>
      </c>
      <c r="N465" t="s">
        <v>10568</v>
      </c>
      <c r="O465" t="s">
        <v>12462</v>
      </c>
      <c r="P465" t="s">
        <v>12460</v>
      </c>
      <c r="Q465">
        <v>9078</v>
      </c>
      <c r="R465" t="s">
        <v>12461</v>
      </c>
      <c r="S465">
        <v>30773</v>
      </c>
      <c r="T465" t="s">
        <v>10568</v>
      </c>
      <c r="V465" t="s">
        <v>12463</v>
      </c>
      <c r="W465">
        <v>59639</v>
      </c>
      <c r="X465">
        <v>9078</v>
      </c>
      <c r="Y465" t="s">
        <v>10568</v>
      </c>
      <c r="Z465" t="s">
        <v>12464</v>
      </c>
      <c r="AA465" t="s">
        <v>5703</v>
      </c>
      <c r="AB465" t="s">
        <v>5703</v>
      </c>
      <c r="AC465" t="s">
        <v>10568</v>
      </c>
      <c r="AD465" t="s">
        <v>12464</v>
      </c>
      <c r="AE465">
        <v>11191</v>
      </c>
      <c r="AF465" t="s">
        <v>12461</v>
      </c>
      <c r="AG465">
        <v>13444</v>
      </c>
      <c r="AH465" t="s">
        <v>10568</v>
      </c>
      <c r="AL465" t="str">
        <f>IF(PLAYERIDMAP2[[#This Row],[POS]]="C",MAX(AL$1:AL464)+1,"")</f>
        <v/>
      </c>
      <c r="AM465" t="str">
        <f>IFERROR(INDEX(PLAYERIDMAP2[PLAYERNAME],MATCH(ROW()-ROW(AM$1),CATCHERS,0)),"")</f>
        <v/>
      </c>
      <c r="AN465" t="str">
        <f>IF(PLAYERIDMAP2[[#This Row],[POS]]="1B",MAX(AN$1:AN464)+1,"")</f>
        <v/>
      </c>
      <c r="AO465" t="str">
        <f>IFERROR(INDEX(PLAYERIDMAP2[PLAYERNAME],MATCH(ROW()-ROW(AO$1),FIRSTBASE,0)),"")</f>
        <v/>
      </c>
      <c r="AP465" t="str">
        <f>IF(PLAYERIDMAP2[[#This Row],[POS]]="2B",MAX(AP$1:AP464)+1,"")</f>
        <v/>
      </c>
      <c r="AQ465" t="str">
        <f>IFERROR(INDEX(PLAYERIDMAP2[PLAYERNAME],MATCH(ROW()-ROW(AQ$1),SECONDBASE,0)),"")</f>
        <v/>
      </c>
      <c r="AR465" t="str">
        <f>IF(PLAYERIDMAP2[[#This Row],[POS]]="3B",MAX(AR$1:AR464)+1,"")</f>
        <v/>
      </c>
      <c r="AS465" t="str">
        <f>IFERROR(INDEX(PLAYERIDMAP2[PLAYERNAME],MATCH(ROW()-ROW(AS$1),THIRDBASE,0)),"")</f>
        <v/>
      </c>
      <c r="AT465" t="str">
        <f>IF(PLAYERIDMAP2[[#This Row],[POS]]="SS",MAX(AT$1:AT464)+1,"")</f>
        <v/>
      </c>
      <c r="AU465" t="str">
        <f>IFERROR(INDEX(PLAYERIDMAP2[PLAYERNAME],MATCH(ROW()-ROW(AU$1),SHORTSTOP,0)),"")</f>
        <v/>
      </c>
      <c r="AV465" t="str">
        <f>IF(PLAYERIDMAP2[[#This Row],[POS]]="OF",MAX(AV$1:AV464)+1,"")</f>
        <v/>
      </c>
      <c r="AW465" t="str">
        <f>IFERROR(INDEX(PLAYERIDMAP2[PLAYERNAME],MATCH(ROW()-ROW(AW$1),OUTFIELD,0)),"")</f>
        <v/>
      </c>
      <c r="AX465" t="str">
        <f>IF(PLAYERIDMAP2[[#This Row],[POS]]&lt;&gt;"P",MAX(AX$1:AX464)+1,"")</f>
        <v/>
      </c>
      <c r="AY465" t="str">
        <f>IFERROR(INDEX(PLAYERIDMAP2[PLAYERNAME],MATCH(ROW()-ROW(AY$1),HITTERS,0)),"")</f>
        <v>Zach Lutz</v>
      </c>
      <c r="AZ465">
        <f>IF(PLAYERIDMAP2[[#This Row],[POS]]="P",MAX(AZ$1:AZ464)+1,"")</f>
        <v>224</v>
      </c>
      <c r="BA465" t="str">
        <f>IFERROR(INDEX(PLAYERIDMAP2[PLAYERNAME],MATCH(ROW()-ROW(BA$1),PITCHERS,0)),"")</f>
        <v>Alex Meyer</v>
      </c>
    </row>
    <row r="466" spans="1:53" x14ac:dyDescent="0.25">
      <c r="A466" t="s">
        <v>12465</v>
      </c>
      <c r="B466" t="s">
        <v>9446</v>
      </c>
      <c r="C466" s="1">
        <v>31689</v>
      </c>
      <c r="D466" t="s">
        <v>18225</v>
      </c>
      <c r="E466" t="s">
        <v>20641</v>
      </c>
      <c r="F466" t="s">
        <v>10997</v>
      </c>
      <c r="G466" t="s">
        <v>16838</v>
      </c>
      <c r="H466" t="s">
        <v>10988</v>
      </c>
      <c r="I466" t="s">
        <v>20642</v>
      </c>
      <c r="J466" t="s">
        <v>9446</v>
      </c>
      <c r="K466">
        <v>543155</v>
      </c>
      <c r="L466" t="s">
        <v>9446</v>
      </c>
      <c r="M466">
        <v>1910548</v>
      </c>
      <c r="N466" t="s">
        <v>9446</v>
      </c>
      <c r="O466" t="s">
        <v>12466</v>
      </c>
      <c r="P466" t="s">
        <v>12465</v>
      </c>
      <c r="Q466">
        <v>9241</v>
      </c>
      <c r="R466" t="s">
        <v>9446</v>
      </c>
      <c r="S466">
        <v>32038</v>
      </c>
      <c r="T466" t="s">
        <v>9446</v>
      </c>
      <c r="V466" t="s">
        <v>12467</v>
      </c>
      <c r="W466">
        <v>57836</v>
      </c>
      <c r="X466">
        <v>9241</v>
      </c>
      <c r="Y466" t="s">
        <v>9446</v>
      </c>
      <c r="Z466" t="s">
        <v>12468</v>
      </c>
      <c r="AA466" t="s">
        <v>5703</v>
      </c>
      <c r="AB466" t="s">
        <v>5703</v>
      </c>
      <c r="AD466" t="s">
        <v>12468</v>
      </c>
      <c r="AL466" t="str">
        <f>IF(PLAYERIDMAP2[[#This Row],[POS]]="C",MAX(AL$1:AL465)+1,"")</f>
        <v/>
      </c>
      <c r="AM466" t="str">
        <f>IFERROR(INDEX(PLAYERIDMAP2[PLAYERNAME],MATCH(ROW()-ROW(AM$1),CATCHERS,0)),"")</f>
        <v/>
      </c>
      <c r="AN466" t="str">
        <f>IF(PLAYERIDMAP2[[#This Row],[POS]]="1B",MAX(AN$1:AN465)+1,"")</f>
        <v/>
      </c>
      <c r="AO466" t="str">
        <f>IFERROR(INDEX(PLAYERIDMAP2[PLAYERNAME],MATCH(ROW()-ROW(AO$1),FIRSTBASE,0)),"")</f>
        <v/>
      </c>
      <c r="AP466" t="str">
        <f>IF(PLAYERIDMAP2[[#This Row],[POS]]="2B",MAX(AP$1:AP465)+1,"")</f>
        <v/>
      </c>
      <c r="AQ466" t="str">
        <f>IFERROR(INDEX(PLAYERIDMAP2[PLAYERNAME],MATCH(ROW()-ROW(AQ$1),SECONDBASE,0)),"")</f>
        <v/>
      </c>
      <c r="AR466" t="str">
        <f>IF(PLAYERIDMAP2[[#This Row],[POS]]="3B",MAX(AR$1:AR465)+1,"")</f>
        <v/>
      </c>
      <c r="AS466" t="str">
        <f>IFERROR(INDEX(PLAYERIDMAP2[PLAYERNAME],MATCH(ROW()-ROW(AS$1),THIRDBASE,0)),"")</f>
        <v/>
      </c>
      <c r="AT466" t="str">
        <f>IF(PLAYERIDMAP2[[#This Row],[POS]]="SS",MAX(AT$1:AT465)+1,"")</f>
        <v/>
      </c>
      <c r="AU466" t="str">
        <f>IFERROR(INDEX(PLAYERIDMAP2[PLAYERNAME],MATCH(ROW()-ROW(AU$1),SHORTSTOP,0)),"")</f>
        <v/>
      </c>
      <c r="AV466" t="str">
        <f>IF(PLAYERIDMAP2[[#This Row],[POS]]="OF",MAX(AV$1:AV465)+1,"")</f>
        <v/>
      </c>
      <c r="AW466" t="str">
        <f>IFERROR(INDEX(PLAYERIDMAP2[PLAYERNAME],MATCH(ROW()-ROW(AW$1),OUTFIELD,0)),"")</f>
        <v/>
      </c>
      <c r="AX466" t="str">
        <f>IF(PLAYERIDMAP2[[#This Row],[POS]]&lt;&gt;"P",MAX(AX$1:AX465)+1,"")</f>
        <v/>
      </c>
      <c r="AY466" t="str">
        <f>IFERROR(INDEX(PLAYERIDMAP2[PLAYERNAME],MATCH(ROW()-ROW(AY$1),HITTERS,0)),"")</f>
        <v>Manny Machado</v>
      </c>
      <c r="AZ466">
        <f>IF(PLAYERIDMAP2[[#This Row],[POS]]="P",MAX(AZ$1:AZ465)+1,"")</f>
        <v>225</v>
      </c>
      <c r="BA466" t="str">
        <f>IFERROR(INDEX(PLAYERIDMAP2[PLAYERNAME],MATCH(ROW()-ROW(BA$1),PITCHERS,0)),"")</f>
        <v>Jose Mijares</v>
      </c>
    </row>
    <row r="467" spans="1:53" x14ac:dyDescent="0.25">
      <c r="A467" t="s">
        <v>12469</v>
      </c>
      <c r="B467" t="s">
        <v>3622</v>
      </c>
      <c r="C467" s="1">
        <v>28512</v>
      </c>
      <c r="D467" t="s">
        <v>19882</v>
      </c>
      <c r="E467" t="s">
        <v>19883</v>
      </c>
      <c r="F467" t="s">
        <v>11016</v>
      </c>
      <c r="G467" t="s">
        <v>11016</v>
      </c>
      <c r="H467" t="s">
        <v>5705</v>
      </c>
      <c r="I467" t="s">
        <v>19884</v>
      </c>
      <c r="J467" t="s">
        <v>3622</v>
      </c>
      <c r="K467">
        <v>408210</v>
      </c>
      <c r="L467" t="s">
        <v>3622</v>
      </c>
      <c r="M467">
        <v>225356</v>
      </c>
      <c r="N467" t="s">
        <v>3622</v>
      </c>
      <c r="O467" t="s">
        <v>12470</v>
      </c>
      <c r="P467" t="s">
        <v>12469</v>
      </c>
      <c r="Q467">
        <v>6986</v>
      </c>
      <c r="R467" t="s">
        <v>3622</v>
      </c>
      <c r="S467">
        <v>5302</v>
      </c>
      <c r="T467" t="s">
        <v>3622</v>
      </c>
      <c r="V467" t="s">
        <v>12471</v>
      </c>
      <c r="W467">
        <v>876</v>
      </c>
      <c r="X467">
        <v>6986</v>
      </c>
      <c r="Y467" t="s">
        <v>3622</v>
      </c>
      <c r="Z467" t="s">
        <v>12472</v>
      </c>
      <c r="AA467" t="s">
        <v>11011</v>
      </c>
      <c r="AB467" t="s">
        <v>5703</v>
      </c>
      <c r="AD467" t="s">
        <v>12472</v>
      </c>
      <c r="AL467" t="str">
        <f>IF(PLAYERIDMAP2[[#This Row],[POS]]="C",MAX(AL$1:AL466)+1,"")</f>
        <v/>
      </c>
      <c r="AM467" t="str">
        <f>IFERROR(INDEX(PLAYERIDMAP2[PLAYERNAME],MATCH(ROW()-ROW(AM$1),CATCHERS,0)),"")</f>
        <v/>
      </c>
      <c r="AN467" t="str">
        <f>IF(PLAYERIDMAP2[[#This Row],[POS]]="1B",MAX(AN$1:AN466)+1,"")</f>
        <v/>
      </c>
      <c r="AO467" t="str">
        <f>IFERROR(INDEX(PLAYERIDMAP2[PLAYERNAME],MATCH(ROW()-ROW(AO$1),FIRSTBASE,0)),"")</f>
        <v/>
      </c>
      <c r="AP467" t="str">
        <f>IF(PLAYERIDMAP2[[#This Row],[POS]]="2B",MAX(AP$1:AP466)+1,"")</f>
        <v/>
      </c>
      <c r="AQ467" t="str">
        <f>IFERROR(INDEX(PLAYERIDMAP2[PLAYERNAME],MATCH(ROW()-ROW(AQ$1),SECONDBASE,0)),"")</f>
        <v/>
      </c>
      <c r="AR467">
        <f>IF(PLAYERIDMAP2[[#This Row],[POS]]="3B",MAX(AR$1:AR466)+1,"")</f>
        <v>29</v>
      </c>
      <c r="AS467" t="str">
        <f>IFERROR(INDEX(PLAYERIDMAP2[PLAYERNAME],MATCH(ROW()-ROW(AS$1),THIRDBASE,0)),"")</f>
        <v/>
      </c>
      <c r="AT467" t="str">
        <f>IF(PLAYERIDMAP2[[#This Row],[POS]]="SS",MAX(AT$1:AT466)+1,"")</f>
        <v/>
      </c>
      <c r="AU467" t="str">
        <f>IFERROR(INDEX(PLAYERIDMAP2[PLAYERNAME],MATCH(ROW()-ROW(AU$1),SHORTSTOP,0)),"")</f>
        <v/>
      </c>
      <c r="AV467" t="str">
        <f>IF(PLAYERIDMAP2[[#This Row],[POS]]="OF",MAX(AV$1:AV466)+1,"")</f>
        <v/>
      </c>
      <c r="AW467" t="str">
        <f>IFERROR(INDEX(PLAYERIDMAP2[PLAYERNAME],MATCH(ROW()-ROW(AW$1),OUTFIELD,0)),"")</f>
        <v/>
      </c>
      <c r="AX467">
        <f>IF(PLAYERIDMAP2[[#This Row],[POS]]&lt;&gt;"P",MAX(AX$1:AX466)+1,"")</f>
        <v>241</v>
      </c>
      <c r="AY467" t="str">
        <f>IFERROR(INDEX(PLAYERIDMAP2[PLAYERNAME],MATCH(ROW()-ROW(AY$1),HITTERS,0)),"")</f>
        <v>Mikie Mahtook</v>
      </c>
      <c r="AZ467" t="str">
        <f>IF(PLAYERIDMAP2[[#This Row],[POS]]="P",MAX(AZ$1:AZ466)+1,"")</f>
        <v/>
      </c>
      <c r="BA467" t="str">
        <f>IFERROR(INDEX(PLAYERIDMAP2[PLAYERNAME],MATCH(ROW()-ROW(BA$1),PITCHERS,0)),"")</f>
        <v>Wade Miley</v>
      </c>
    </row>
    <row r="468" spans="1:53" x14ac:dyDescent="0.25">
      <c r="A468" t="s">
        <v>12473</v>
      </c>
      <c r="B468" t="s">
        <v>9864</v>
      </c>
      <c r="C468" s="1">
        <v>31374</v>
      </c>
      <c r="D468" t="s">
        <v>17427</v>
      </c>
      <c r="E468" t="s">
        <v>17428</v>
      </c>
      <c r="F468" t="s">
        <v>11126</v>
      </c>
      <c r="G468" t="s">
        <v>14693</v>
      </c>
      <c r="H468" t="s">
        <v>10988</v>
      </c>
      <c r="I468" t="s">
        <v>17429</v>
      </c>
      <c r="J468" t="s">
        <v>9864</v>
      </c>
      <c r="K468">
        <v>471896</v>
      </c>
      <c r="L468" t="s">
        <v>9864</v>
      </c>
      <c r="M468">
        <v>1725469</v>
      </c>
      <c r="N468" t="s">
        <v>9864</v>
      </c>
      <c r="O468" t="s">
        <v>12474</v>
      </c>
      <c r="P468" t="s">
        <v>12473</v>
      </c>
      <c r="Q468">
        <v>9159</v>
      </c>
      <c r="R468" t="s">
        <v>9864</v>
      </c>
      <c r="S468">
        <v>30558</v>
      </c>
      <c r="T468" t="s">
        <v>9864</v>
      </c>
      <c r="V468" t="s">
        <v>12475</v>
      </c>
      <c r="W468">
        <v>49686</v>
      </c>
      <c r="X468">
        <v>9159</v>
      </c>
      <c r="Y468" t="s">
        <v>9864</v>
      </c>
      <c r="Z468" t="s">
        <v>12476</v>
      </c>
      <c r="AA468" t="s">
        <v>10958</v>
      </c>
      <c r="AB468" t="s">
        <v>10958</v>
      </c>
      <c r="AD468" t="s">
        <v>12476</v>
      </c>
      <c r="AL468" t="str">
        <f>IF(PLAYERIDMAP2[[#This Row],[POS]]="C",MAX(AL$1:AL467)+1,"")</f>
        <v/>
      </c>
      <c r="AM468" t="str">
        <f>IFERROR(INDEX(PLAYERIDMAP2[PLAYERNAME],MATCH(ROW()-ROW(AM$1),CATCHERS,0)),"")</f>
        <v/>
      </c>
      <c r="AN468" t="str">
        <f>IF(PLAYERIDMAP2[[#This Row],[POS]]="1B",MAX(AN$1:AN467)+1,"")</f>
        <v/>
      </c>
      <c r="AO468" t="str">
        <f>IFERROR(INDEX(PLAYERIDMAP2[PLAYERNAME],MATCH(ROW()-ROW(AO$1),FIRSTBASE,0)),"")</f>
        <v/>
      </c>
      <c r="AP468" t="str">
        <f>IF(PLAYERIDMAP2[[#This Row],[POS]]="2B",MAX(AP$1:AP467)+1,"")</f>
        <v/>
      </c>
      <c r="AQ468" t="str">
        <f>IFERROR(INDEX(PLAYERIDMAP2[PLAYERNAME],MATCH(ROW()-ROW(AQ$1),SECONDBASE,0)),"")</f>
        <v/>
      </c>
      <c r="AR468" t="str">
        <f>IF(PLAYERIDMAP2[[#This Row],[POS]]="3B",MAX(AR$1:AR467)+1,"")</f>
        <v/>
      </c>
      <c r="AS468" t="str">
        <f>IFERROR(INDEX(PLAYERIDMAP2[PLAYERNAME],MATCH(ROW()-ROW(AS$1),THIRDBASE,0)),"")</f>
        <v/>
      </c>
      <c r="AT468" t="str">
        <f>IF(PLAYERIDMAP2[[#This Row],[POS]]="SS",MAX(AT$1:AT467)+1,"")</f>
        <v/>
      </c>
      <c r="AU468" t="str">
        <f>IFERROR(INDEX(PLAYERIDMAP2[PLAYERNAME],MATCH(ROW()-ROW(AU$1),SHORTSTOP,0)),"")</f>
        <v/>
      </c>
      <c r="AV468" t="str">
        <f>IF(PLAYERIDMAP2[[#This Row],[POS]]="OF",MAX(AV$1:AV467)+1,"")</f>
        <v/>
      </c>
      <c r="AW468" t="str">
        <f>IFERROR(INDEX(PLAYERIDMAP2[PLAYERNAME],MATCH(ROW()-ROW(AW$1),OUTFIELD,0)),"")</f>
        <v/>
      </c>
      <c r="AX468" t="str">
        <f>IF(PLAYERIDMAP2[[#This Row],[POS]]&lt;&gt;"P",MAX(AX$1:AX467)+1,"")</f>
        <v/>
      </c>
      <c r="AY468" t="str">
        <f>IFERROR(INDEX(PLAYERIDMAP2[PLAYERNAME],MATCH(ROW()-ROW(AY$1),HITTERS,0)),"")</f>
        <v>Mitch Maier</v>
      </c>
      <c r="AZ468">
        <f>IF(PLAYERIDMAP2[[#This Row],[POS]]="P",MAX(AZ$1:AZ467)+1,"")</f>
        <v>226</v>
      </c>
      <c r="BA468" t="str">
        <f>IFERROR(INDEX(PLAYERIDMAP2[PLAYERNAME],MATCH(ROW()-ROW(BA$1),PITCHERS,0)),"")</f>
        <v>Andrew Miller</v>
      </c>
    </row>
    <row r="469" spans="1:53" x14ac:dyDescent="0.25">
      <c r="A469" t="s">
        <v>12477</v>
      </c>
      <c r="B469" t="s">
        <v>10849</v>
      </c>
      <c r="C469" s="1">
        <v>34073</v>
      </c>
      <c r="D469" t="s">
        <v>16854</v>
      </c>
      <c r="E469" t="s">
        <v>17991</v>
      </c>
      <c r="F469" t="s">
        <v>11164</v>
      </c>
      <c r="G469" t="s">
        <v>16838</v>
      </c>
      <c r="H469" t="s">
        <v>10988</v>
      </c>
      <c r="I469" t="s">
        <v>17992</v>
      </c>
      <c r="J469" t="s">
        <v>10849</v>
      </c>
      <c r="K469">
        <v>605232</v>
      </c>
      <c r="L469" t="s">
        <v>10849</v>
      </c>
      <c r="M469">
        <v>2136391</v>
      </c>
      <c r="N469" t="s">
        <v>10849</v>
      </c>
      <c r="O469" t="s">
        <v>17993</v>
      </c>
      <c r="P469" t="s">
        <v>12477</v>
      </c>
      <c r="Q469">
        <v>9805</v>
      </c>
      <c r="R469" t="s">
        <v>10849</v>
      </c>
      <c r="S469">
        <v>33633</v>
      </c>
      <c r="T469" t="s">
        <v>10849</v>
      </c>
      <c r="V469" t="s">
        <v>16161</v>
      </c>
      <c r="W469">
        <v>71272</v>
      </c>
      <c r="X469">
        <v>9805</v>
      </c>
      <c r="Y469" t="s">
        <v>10849</v>
      </c>
      <c r="Z469" t="s">
        <v>12478</v>
      </c>
      <c r="AA469" t="s">
        <v>10958</v>
      </c>
      <c r="AB469" t="s">
        <v>10958</v>
      </c>
      <c r="AC469" t="s">
        <v>10849</v>
      </c>
      <c r="AD469" t="s">
        <v>12478</v>
      </c>
      <c r="AE469">
        <v>13386</v>
      </c>
      <c r="AF469" t="s">
        <v>10849</v>
      </c>
      <c r="AG469">
        <v>58432</v>
      </c>
      <c r="AH469" t="s">
        <v>10849</v>
      </c>
      <c r="AL469" t="str">
        <f>IF(PLAYERIDMAP2[[#This Row],[POS]]="C",MAX(AL$1:AL468)+1,"")</f>
        <v/>
      </c>
      <c r="AM469" t="str">
        <f>IFERROR(INDEX(PLAYERIDMAP2[PLAYERNAME],MATCH(ROW()-ROW(AM$1),CATCHERS,0)),"")</f>
        <v/>
      </c>
      <c r="AN469" t="str">
        <f>IF(PLAYERIDMAP2[[#This Row],[POS]]="1B",MAX(AN$1:AN468)+1,"")</f>
        <v/>
      </c>
      <c r="AO469" t="str">
        <f>IFERROR(INDEX(PLAYERIDMAP2[PLAYERNAME],MATCH(ROW()-ROW(AO$1),FIRSTBASE,0)),"")</f>
        <v/>
      </c>
      <c r="AP469" t="str">
        <f>IF(PLAYERIDMAP2[[#This Row],[POS]]="2B",MAX(AP$1:AP468)+1,"")</f>
        <v/>
      </c>
      <c r="AQ469" t="str">
        <f>IFERROR(INDEX(PLAYERIDMAP2[PLAYERNAME],MATCH(ROW()-ROW(AQ$1),SECONDBASE,0)),"")</f>
        <v/>
      </c>
      <c r="AR469" t="str">
        <f>IF(PLAYERIDMAP2[[#This Row],[POS]]="3B",MAX(AR$1:AR468)+1,"")</f>
        <v/>
      </c>
      <c r="AS469" t="str">
        <f>IFERROR(INDEX(PLAYERIDMAP2[PLAYERNAME],MATCH(ROW()-ROW(AS$1),THIRDBASE,0)),"")</f>
        <v/>
      </c>
      <c r="AT469" t="str">
        <f>IF(PLAYERIDMAP2[[#This Row],[POS]]="SS",MAX(AT$1:AT468)+1,"")</f>
        <v/>
      </c>
      <c r="AU469" t="str">
        <f>IFERROR(INDEX(PLAYERIDMAP2[PLAYERNAME],MATCH(ROW()-ROW(AU$1),SHORTSTOP,0)),"")</f>
        <v/>
      </c>
      <c r="AV469" t="str">
        <f>IF(PLAYERIDMAP2[[#This Row],[POS]]="OF",MAX(AV$1:AV468)+1,"")</f>
        <v/>
      </c>
      <c r="AW469" t="str">
        <f>IFERROR(INDEX(PLAYERIDMAP2[PLAYERNAME],MATCH(ROW()-ROW(AW$1),OUTFIELD,0)),"")</f>
        <v/>
      </c>
      <c r="AX469" t="str">
        <f>IF(PLAYERIDMAP2[[#This Row],[POS]]&lt;&gt;"P",MAX(AX$1:AX468)+1,"")</f>
        <v/>
      </c>
      <c r="AY469" t="str">
        <f>IFERROR(INDEX(PLAYERIDMAP2[PLAYERNAME],MATCH(ROW()-ROW(AY$1),HITTERS,0)),"")</f>
        <v>Martin Maldonado</v>
      </c>
      <c r="AZ469">
        <f>IF(PLAYERIDMAP2[[#This Row],[POS]]="P",MAX(AZ$1:AZ468)+1,"")</f>
        <v>227</v>
      </c>
      <c r="BA469" t="str">
        <f>IFERROR(INDEX(PLAYERIDMAP2[PLAYERNAME],MATCH(ROW()-ROW(BA$1),PITCHERS,0)),"")</f>
        <v>Jim Miller</v>
      </c>
    </row>
    <row r="470" spans="1:53" x14ac:dyDescent="0.25">
      <c r="A470" t="s">
        <v>20007</v>
      </c>
      <c r="B470" t="s">
        <v>1698</v>
      </c>
      <c r="C470" s="1">
        <v>35796</v>
      </c>
      <c r="D470" t="s">
        <v>19284</v>
      </c>
      <c r="E470" t="s">
        <v>20008</v>
      </c>
      <c r="F470" t="s">
        <v>11176</v>
      </c>
      <c r="G470" t="s">
        <v>16838</v>
      </c>
      <c r="H470" t="s">
        <v>10998</v>
      </c>
      <c r="I470" t="s">
        <v>1697</v>
      </c>
      <c r="J470" t="s">
        <v>1698</v>
      </c>
      <c r="K470">
        <v>605233</v>
      </c>
      <c r="L470" t="s">
        <v>1698</v>
      </c>
      <c r="S470">
        <v>33794</v>
      </c>
      <c r="T470" t="s">
        <v>1698</v>
      </c>
      <c r="Z470" t="s">
        <v>20009</v>
      </c>
      <c r="AA470" t="s">
        <v>10958</v>
      </c>
      <c r="AB470" t="s">
        <v>5703</v>
      </c>
      <c r="AD470" t="s">
        <v>20009</v>
      </c>
      <c r="AL470" t="str">
        <f>IF(PLAYERIDMAP2[[#This Row],[POS]]="C",MAX(AL$1:AL469)+1,"")</f>
        <v/>
      </c>
      <c r="AM470" t="str">
        <f>IFERROR(INDEX(PLAYERIDMAP2[PLAYERNAME],MATCH(ROW()-ROW(AM$1),CATCHERS,0)),"")</f>
        <v/>
      </c>
      <c r="AN470" t="str">
        <f>IF(PLAYERIDMAP2[[#This Row],[POS]]="1B",MAX(AN$1:AN469)+1,"")</f>
        <v/>
      </c>
      <c r="AO470" t="str">
        <f>IFERROR(INDEX(PLAYERIDMAP2[PLAYERNAME],MATCH(ROW()-ROW(AO$1),FIRSTBASE,0)),"")</f>
        <v/>
      </c>
      <c r="AP470" t="str">
        <f>IF(PLAYERIDMAP2[[#This Row],[POS]]="2B",MAX(AP$1:AP469)+1,"")</f>
        <v/>
      </c>
      <c r="AQ470" t="str">
        <f>IFERROR(INDEX(PLAYERIDMAP2[PLAYERNAME],MATCH(ROW()-ROW(AQ$1),SECONDBASE,0)),"")</f>
        <v/>
      </c>
      <c r="AR470" t="str">
        <f>IF(PLAYERIDMAP2[[#This Row],[POS]]="3B",MAX(AR$1:AR469)+1,"")</f>
        <v/>
      </c>
      <c r="AS470" t="str">
        <f>IFERROR(INDEX(PLAYERIDMAP2[PLAYERNAME],MATCH(ROW()-ROW(AS$1),THIRDBASE,0)),"")</f>
        <v/>
      </c>
      <c r="AT470" t="str">
        <f>IF(PLAYERIDMAP2[[#This Row],[POS]]="SS",MAX(AT$1:AT469)+1,"")</f>
        <v/>
      </c>
      <c r="AU470" t="str">
        <f>IFERROR(INDEX(PLAYERIDMAP2[PLAYERNAME],MATCH(ROW()-ROW(AU$1),SHORTSTOP,0)),"")</f>
        <v/>
      </c>
      <c r="AV470">
        <f>IF(PLAYERIDMAP2[[#This Row],[POS]]="OF",MAX(AV$1:AV469)+1,"")</f>
        <v>97</v>
      </c>
      <c r="AW470" t="str">
        <f>IFERROR(INDEX(PLAYERIDMAP2[PLAYERNAME],MATCH(ROW()-ROW(AW$1),OUTFIELD,0)),"")</f>
        <v/>
      </c>
      <c r="AX470">
        <f>IF(PLAYERIDMAP2[[#This Row],[POS]]&lt;&gt;"P",MAX(AX$1:AX469)+1,"")</f>
        <v>242</v>
      </c>
      <c r="AY470" t="str">
        <f>IFERROR(INDEX(PLAYERIDMAP2[PLAYERNAME],MATCH(ROW()-ROW(AY$1),HITTERS,0)),"")</f>
        <v>Jake Marisnick</v>
      </c>
      <c r="AZ470" t="str">
        <f>IF(PLAYERIDMAP2[[#This Row],[POS]]="P",MAX(AZ$1:AZ469)+1,"")</f>
        <v/>
      </c>
      <c r="BA470" t="str">
        <f>IFERROR(INDEX(PLAYERIDMAP2[PLAYERNAME],MATCH(ROW()-ROW(BA$1),PITCHERS,0)),"")</f>
        <v>Justin Miller</v>
      </c>
    </row>
    <row r="471" spans="1:53" x14ac:dyDescent="0.25">
      <c r="A471" t="s">
        <v>12479</v>
      </c>
      <c r="B471" t="s">
        <v>10725</v>
      </c>
      <c r="C471" s="1">
        <v>30716</v>
      </c>
      <c r="D471" t="s">
        <v>17200</v>
      </c>
      <c r="E471" t="s">
        <v>17201</v>
      </c>
      <c r="F471" t="s">
        <v>11373</v>
      </c>
      <c r="G471" t="s">
        <v>16838</v>
      </c>
      <c r="H471" t="s">
        <v>10988</v>
      </c>
      <c r="I471" t="s">
        <v>17202</v>
      </c>
      <c r="J471" t="s">
        <v>10725</v>
      </c>
      <c r="K471">
        <v>450729</v>
      </c>
      <c r="L471" t="s">
        <v>10725</v>
      </c>
      <c r="M471">
        <v>1699360</v>
      </c>
      <c r="N471" t="s">
        <v>10725</v>
      </c>
      <c r="O471" t="s">
        <v>12480</v>
      </c>
      <c r="P471" t="s">
        <v>12479</v>
      </c>
      <c r="Q471">
        <v>8554</v>
      </c>
      <c r="R471" t="s">
        <v>10725</v>
      </c>
      <c r="S471">
        <v>30370</v>
      </c>
      <c r="T471" t="s">
        <v>10725</v>
      </c>
      <c r="V471" t="s">
        <v>12481</v>
      </c>
      <c r="W471">
        <v>52353</v>
      </c>
      <c r="X471">
        <v>8554</v>
      </c>
      <c r="Y471" t="s">
        <v>10725</v>
      </c>
      <c r="Z471" t="s">
        <v>12482</v>
      </c>
      <c r="AA471" t="s">
        <v>10958</v>
      </c>
      <c r="AB471" t="s">
        <v>5703</v>
      </c>
      <c r="AC471" t="s">
        <v>10725</v>
      </c>
      <c r="AD471" t="s">
        <v>12482</v>
      </c>
      <c r="AE471">
        <v>11185</v>
      </c>
      <c r="AF471" t="s">
        <v>10725</v>
      </c>
      <c r="AG471">
        <v>5596</v>
      </c>
      <c r="AH471" t="s">
        <v>10725</v>
      </c>
      <c r="AL471" t="str">
        <f>IF(PLAYERIDMAP2[[#This Row],[POS]]="C",MAX(AL$1:AL470)+1,"")</f>
        <v/>
      </c>
      <c r="AM471" t="str">
        <f>IFERROR(INDEX(PLAYERIDMAP2[PLAYERNAME],MATCH(ROW()-ROW(AM$1),CATCHERS,0)),"")</f>
        <v/>
      </c>
      <c r="AN471" t="str">
        <f>IF(PLAYERIDMAP2[[#This Row],[POS]]="1B",MAX(AN$1:AN470)+1,"")</f>
        <v/>
      </c>
      <c r="AO471" t="str">
        <f>IFERROR(INDEX(PLAYERIDMAP2[PLAYERNAME],MATCH(ROW()-ROW(AO$1),FIRSTBASE,0)),"")</f>
        <v/>
      </c>
      <c r="AP471" t="str">
        <f>IF(PLAYERIDMAP2[[#This Row],[POS]]="2B",MAX(AP$1:AP470)+1,"")</f>
        <v/>
      </c>
      <c r="AQ471" t="str">
        <f>IFERROR(INDEX(PLAYERIDMAP2[PLAYERNAME],MATCH(ROW()-ROW(AQ$1),SECONDBASE,0)),"")</f>
        <v/>
      </c>
      <c r="AR471" t="str">
        <f>IF(PLAYERIDMAP2[[#This Row],[POS]]="3B",MAX(AR$1:AR470)+1,"")</f>
        <v/>
      </c>
      <c r="AS471" t="str">
        <f>IFERROR(INDEX(PLAYERIDMAP2[PLAYERNAME],MATCH(ROW()-ROW(AS$1),THIRDBASE,0)),"")</f>
        <v/>
      </c>
      <c r="AT471" t="str">
        <f>IF(PLAYERIDMAP2[[#This Row],[POS]]="SS",MAX(AT$1:AT470)+1,"")</f>
        <v/>
      </c>
      <c r="AU471" t="str">
        <f>IFERROR(INDEX(PLAYERIDMAP2[PLAYERNAME],MATCH(ROW()-ROW(AU$1),SHORTSTOP,0)),"")</f>
        <v/>
      </c>
      <c r="AV471" t="str">
        <f>IF(PLAYERIDMAP2[[#This Row],[POS]]="OF",MAX(AV$1:AV470)+1,"")</f>
        <v/>
      </c>
      <c r="AW471" t="str">
        <f>IFERROR(INDEX(PLAYERIDMAP2[PLAYERNAME],MATCH(ROW()-ROW(AW$1),OUTFIELD,0)),"")</f>
        <v/>
      </c>
      <c r="AX471" t="str">
        <f>IF(PLAYERIDMAP2[[#This Row],[POS]]&lt;&gt;"P",MAX(AX$1:AX470)+1,"")</f>
        <v/>
      </c>
      <c r="AY471" t="str">
        <f>IFERROR(INDEX(PLAYERIDMAP2[PLAYERNAME],MATCH(ROW()-ROW(AY$1),HITTERS,0)),"")</f>
        <v>Nick Markakis</v>
      </c>
      <c r="AZ471">
        <f>IF(PLAYERIDMAP2[[#This Row],[POS]]="P",MAX(AZ$1:AZ470)+1,"")</f>
        <v>228</v>
      </c>
      <c r="BA471" t="str">
        <f>IFERROR(INDEX(PLAYERIDMAP2[PLAYERNAME],MATCH(ROW()-ROW(BA$1),PITCHERS,0)),"")</f>
        <v>Shelby Miller</v>
      </c>
    </row>
    <row r="472" spans="1:53" x14ac:dyDescent="0.25">
      <c r="A472" t="s">
        <v>12483</v>
      </c>
      <c r="B472" t="s">
        <v>4988</v>
      </c>
      <c r="C472" s="1">
        <v>31620</v>
      </c>
      <c r="D472" t="s">
        <v>17115</v>
      </c>
      <c r="E472" t="s">
        <v>17389</v>
      </c>
      <c r="F472" t="s">
        <v>11191</v>
      </c>
      <c r="G472" t="s">
        <v>14693</v>
      </c>
      <c r="H472" t="s">
        <v>11097</v>
      </c>
      <c r="I472" t="s">
        <v>17390</v>
      </c>
      <c r="J472" t="s">
        <v>4988</v>
      </c>
      <c r="K472">
        <v>475247</v>
      </c>
      <c r="L472" t="s">
        <v>4988</v>
      </c>
      <c r="M472">
        <v>1717082</v>
      </c>
      <c r="N472" t="s">
        <v>4988</v>
      </c>
      <c r="O472" t="s">
        <v>12484</v>
      </c>
      <c r="P472" t="s">
        <v>12483</v>
      </c>
      <c r="Q472">
        <v>9144</v>
      </c>
      <c r="R472" t="s">
        <v>4988</v>
      </c>
      <c r="S472">
        <v>30728</v>
      </c>
      <c r="T472" t="s">
        <v>4988</v>
      </c>
      <c r="U472" t="s">
        <v>4988</v>
      </c>
      <c r="V472" t="s">
        <v>12485</v>
      </c>
      <c r="W472">
        <v>57843</v>
      </c>
      <c r="X472">
        <v>9144</v>
      </c>
      <c r="Y472" t="s">
        <v>4988</v>
      </c>
      <c r="Z472" t="s">
        <v>12486</v>
      </c>
      <c r="AA472" t="s">
        <v>10958</v>
      </c>
      <c r="AB472" t="s">
        <v>5703</v>
      </c>
      <c r="AC472" t="s">
        <v>4988</v>
      </c>
      <c r="AD472" t="s">
        <v>12486</v>
      </c>
      <c r="AE472">
        <v>10529</v>
      </c>
      <c r="AF472" t="s">
        <v>4988</v>
      </c>
      <c r="AG472">
        <v>13731</v>
      </c>
      <c r="AH472" t="s">
        <v>4988</v>
      </c>
      <c r="AL472" t="str">
        <f>IF(PLAYERIDMAP2[[#This Row],[POS]]="C",MAX(AL$1:AL471)+1,"")</f>
        <v/>
      </c>
      <c r="AM472" t="str">
        <f>IFERROR(INDEX(PLAYERIDMAP2[PLAYERNAME],MATCH(ROW()-ROW(AM$1),CATCHERS,0)),"")</f>
        <v/>
      </c>
      <c r="AN472" t="str">
        <f>IF(PLAYERIDMAP2[[#This Row],[POS]]="1B",MAX(AN$1:AN471)+1,"")</f>
        <v/>
      </c>
      <c r="AO472" t="str">
        <f>IFERROR(INDEX(PLAYERIDMAP2[PLAYERNAME],MATCH(ROW()-ROW(AO$1),FIRSTBASE,0)),"")</f>
        <v/>
      </c>
      <c r="AP472" t="str">
        <f>IF(PLAYERIDMAP2[[#This Row],[POS]]="2B",MAX(AP$1:AP471)+1,"")</f>
        <v/>
      </c>
      <c r="AQ472" t="str">
        <f>IFERROR(INDEX(PLAYERIDMAP2[PLAYERNAME],MATCH(ROW()-ROW(AQ$1),SECONDBASE,0)),"")</f>
        <v/>
      </c>
      <c r="AR472" t="str">
        <f>IF(PLAYERIDMAP2[[#This Row],[POS]]="3B",MAX(AR$1:AR471)+1,"")</f>
        <v/>
      </c>
      <c r="AS472" t="str">
        <f>IFERROR(INDEX(PLAYERIDMAP2[PLAYERNAME],MATCH(ROW()-ROW(AS$1),THIRDBASE,0)),"")</f>
        <v/>
      </c>
      <c r="AT472">
        <f>IF(PLAYERIDMAP2[[#This Row],[POS]]="SS",MAX(AT$1:AT471)+1,"")</f>
        <v>35</v>
      </c>
      <c r="AU472" t="str">
        <f>IFERROR(INDEX(PLAYERIDMAP2[PLAYERNAME],MATCH(ROW()-ROW(AU$1),SHORTSTOP,0)),"")</f>
        <v/>
      </c>
      <c r="AV472" t="str">
        <f>IF(PLAYERIDMAP2[[#This Row],[POS]]="OF",MAX(AV$1:AV471)+1,"")</f>
        <v/>
      </c>
      <c r="AW472" t="str">
        <f>IFERROR(INDEX(PLAYERIDMAP2[PLAYERNAME],MATCH(ROW()-ROW(AW$1),OUTFIELD,0)),"")</f>
        <v/>
      </c>
      <c r="AX472">
        <f>IF(PLAYERIDMAP2[[#This Row],[POS]]&lt;&gt;"P",MAX(AX$1:AX471)+1,"")</f>
        <v>243</v>
      </c>
      <c r="AY472" t="str">
        <f>IFERROR(INDEX(PLAYERIDMAP2[PLAYERNAME],MATCH(ROW()-ROW(AY$1),HITTERS,0)),"")</f>
        <v>Lou Marson</v>
      </c>
      <c r="AZ472" t="str">
        <f>IF(PLAYERIDMAP2[[#This Row],[POS]]="P",MAX(AZ$1:AZ471)+1,"")</f>
        <v/>
      </c>
      <c r="BA472" t="str">
        <f>IFERROR(INDEX(PLAYERIDMAP2[PLAYERNAME],MATCH(ROW()-ROW(BA$1),PITCHERS,0)),"")</f>
        <v>Brad Mills</v>
      </c>
    </row>
    <row r="473" spans="1:53" x14ac:dyDescent="0.25">
      <c r="A473" t="s">
        <v>12487</v>
      </c>
      <c r="B473" t="s">
        <v>3505</v>
      </c>
      <c r="C473" s="1">
        <v>30981</v>
      </c>
      <c r="D473" t="s">
        <v>17126</v>
      </c>
      <c r="E473" t="s">
        <v>18891</v>
      </c>
      <c r="F473" t="s">
        <v>11373</v>
      </c>
      <c r="G473" t="s">
        <v>16838</v>
      </c>
      <c r="H473" t="s">
        <v>11110</v>
      </c>
      <c r="I473" t="s">
        <v>20682</v>
      </c>
      <c r="J473" t="s">
        <v>3505</v>
      </c>
      <c r="K473">
        <v>435520</v>
      </c>
      <c r="L473" t="s">
        <v>3505</v>
      </c>
      <c r="M473">
        <v>546229</v>
      </c>
      <c r="N473" t="s">
        <v>3505</v>
      </c>
      <c r="O473" t="s">
        <v>12488</v>
      </c>
      <c r="P473" t="s">
        <v>12487</v>
      </c>
      <c r="Q473">
        <v>7990</v>
      </c>
      <c r="R473" t="s">
        <v>3505</v>
      </c>
      <c r="V473" t="s">
        <v>12489</v>
      </c>
      <c r="W473">
        <v>47634</v>
      </c>
      <c r="X473">
        <v>7990</v>
      </c>
      <c r="Y473" t="s">
        <v>3505</v>
      </c>
      <c r="Z473" t="s">
        <v>16489</v>
      </c>
      <c r="AA473" t="s">
        <v>5703</v>
      </c>
      <c r="AB473" t="s">
        <v>5703</v>
      </c>
      <c r="AD473" t="s">
        <v>16489</v>
      </c>
      <c r="AL473">
        <f>IF(PLAYERIDMAP2[[#This Row],[POS]]="C",MAX(AL$1:AL472)+1,"")</f>
        <v>27</v>
      </c>
      <c r="AM473" t="str">
        <f>IFERROR(INDEX(PLAYERIDMAP2[PLAYERNAME],MATCH(ROW()-ROW(AM$1),CATCHERS,0)),"")</f>
        <v/>
      </c>
      <c r="AN473" t="str">
        <f>IF(PLAYERIDMAP2[[#This Row],[POS]]="1B",MAX(AN$1:AN472)+1,"")</f>
        <v/>
      </c>
      <c r="AO473" t="str">
        <f>IFERROR(INDEX(PLAYERIDMAP2[PLAYERNAME],MATCH(ROW()-ROW(AO$1),FIRSTBASE,0)),"")</f>
        <v/>
      </c>
      <c r="AP473" t="str">
        <f>IF(PLAYERIDMAP2[[#This Row],[POS]]="2B",MAX(AP$1:AP472)+1,"")</f>
        <v/>
      </c>
      <c r="AQ473" t="str">
        <f>IFERROR(INDEX(PLAYERIDMAP2[PLAYERNAME],MATCH(ROW()-ROW(AQ$1),SECONDBASE,0)),"")</f>
        <v/>
      </c>
      <c r="AR473" t="str">
        <f>IF(PLAYERIDMAP2[[#This Row],[POS]]="3B",MAX(AR$1:AR472)+1,"")</f>
        <v/>
      </c>
      <c r="AS473" t="str">
        <f>IFERROR(INDEX(PLAYERIDMAP2[PLAYERNAME],MATCH(ROW()-ROW(AS$1),THIRDBASE,0)),"")</f>
        <v/>
      </c>
      <c r="AT473" t="str">
        <f>IF(PLAYERIDMAP2[[#This Row],[POS]]="SS",MAX(AT$1:AT472)+1,"")</f>
        <v/>
      </c>
      <c r="AU473" t="str">
        <f>IFERROR(INDEX(PLAYERIDMAP2[PLAYERNAME],MATCH(ROW()-ROW(AU$1),SHORTSTOP,0)),"")</f>
        <v/>
      </c>
      <c r="AV473" t="str">
        <f>IF(PLAYERIDMAP2[[#This Row],[POS]]="OF",MAX(AV$1:AV472)+1,"")</f>
        <v/>
      </c>
      <c r="AW473" t="str">
        <f>IFERROR(INDEX(PLAYERIDMAP2[PLAYERNAME],MATCH(ROW()-ROW(AW$1),OUTFIELD,0)),"")</f>
        <v/>
      </c>
      <c r="AX473">
        <f>IF(PLAYERIDMAP2[[#This Row],[POS]]&lt;&gt;"P",MAX(AX$1:AX472)+1,"")</f>
        <v>244</v>
      </c>
      <c r="AY473" t="str">
        <f>IFERROR(INDEX(PLAYERIDMAP2[PLAYERNAME],MATCH(ROW()-ROW(AY$1),HITTERS,0)),"")</f>
        <v>Jefry Marte</v>
      </c>
      <c r="AZ473" t="str">
        <f>IF(PLAYERIDMAP2[[#This Row],[POS]]="P",MAX(AZ$1:AZ472)+1,"")</f>
        <v/>
      </c>
      <c r="BA473" t="str">
        <f>IFERROR(INDEX(PLAYERIDMAP2[PLAYERNAME],MATCH(ROW()-ROW(BA$1),PITCHERS,0)),"")</f>
        <v>Kevin Millwood</v>
      </c>
    </row>
    <row r="474" spans="1:53" x14ac:dyDescent="0.25">
      <c r="A474" t="s">
        <v>16490</v>
      </c>
      <c r="B474" t="s">
        <v>5324</v>
      </c>
      <c r="C474" s="1">
        <v>33689</v>
      </c>
      <c r="D474" t="s">
        <v>18717</v>
      </c>
      <c r="E474" t="s">
        <v>18891</v>
      </c>
      <c r="F474" t="s">
        <v>11398</v>
      </c>
      <c r="G474" t="s">
        <v>16838</v>
      </c>
      <c r="H474" t="s">
        <v>10998</v>
      </c>
      <c r="I474" t="s">
        <v>20226</v>
      </c>
      <c r="J474" t="s">
        <v>5324</v>
      </c>
      <c r="K474">
        <v>570717</v>
      </c>
      <c r="L474" t="s">
        <v>5324</v>
      </c>
      <c r="M474">
        <v>2027422</v>
      </c>
      <c r="N474" t="s">
        <v>5324</v>
      </c>
      <c r="P474" t="s">
        <v>20227</v>
      </c>
      <c r="Q474">
        <v>9979</v>
      </c>
      <c r="R474" t="s">
        <v>5324</v>
      </c>
      <c r="S474">
        <v>31617</v>
      </c>
      <c r="T474" t="s">
        <v>5324</v>
      </c>
      <c r="V474" t="s">
        <v>20228</v>
      </c>
      <c r="W474">
        <v>60794</v>
      </c>
      <c r="Z474" t="s">
        <v>16491</v>
      </c>
      <c r="AA474" t="s">
        <v>10958</v>
      </c>
      <c r="AB474" t="s">
        <v>10958</v>
      </c>
      <c r="AC474" t="s">
        <v>5324</v>
      </c>
      <c r="AD474" t="s">
        <v>16491</v>
      </c>
      <c r="AF474" t="s">
        <v>5324</v>
      </c>
      <c r="AG474">
        <v>21904</v>
      </c>
      <c r="AL474" t="str">
        <f>IF(PLAYERIDMAP2[[#This Row],[POS]]="C",MAX(AL$1:AL473)+1,"")</f>
        <v/>
      </c>
      <c r="AM474" t="str">
        <f>IFERROR(INDEX(PLAYERIDMAP2[PLAYERNAME],MATCH(ROW()-ROW(AM$1),CATCHERS,0)),"")</f>
        <v/>
      </c>
      <c r="AN474" t="str">
        <f>IF(PLAYERIDMAP2[[#This Row],[POS]]="1B",MAX(AN$1:AN473)+1,"")</f>
        <v/>
      </c>
      <c r="AO474" t="str">
        <f>IFERROR(INDEX(PLAYERIDMAP2[PLAYERNAME],MATCH(ROW()-ROW(AO$1),FIRSTBASE,0)),"")</f>
        <v/>
      </c>
      <c r="AP474" t="str">
        <f>IF(PLAYERIDMAP2[[#This Row],[POS]]="2B",MAX(AP$1:AP473)+1,"")</f>
        <v/>
      </c>
      <c r="AQ474" t="str">
        <f>IFERROR(INDEX(PLAYERIDMAP2[PLAYERNAME],MATCH(ROW()-ROW(AQ$1),SECONDBASE,0)),"")</f>
        <v/>
      </c>
      <c r="AR474" t="str">
        <f>IF(PLAYERIDMAP2[[#This Row],[POS]]="3B",MAX(AR$1:AR473)+1,"")</f>
        <v/>
      </c>
      <c r="AS474" t="str">
        <f>IFERROR(INDEX(PLAYERIDMAP2[PLAYERNAME],MATCH(ROW()-ROW(AS$1),THIRDBASE,0)),"")</f>
        <v/>
      </c>
      <c r="AT474" t="str">
        <f>IF(PLAYERIDMAP2[[#This Row],[POS]]="SS",MAX(AT$1:AT473)+1,"")</f>
        <v/>
      </c>
      <c r="AU474" t="str">
        <f>IFERROR(INDEX(PLAYERIDMAP2[PLAYERNAME],MATCH(ROW()-ROW(AU$1),SHORTSTOP,0)),"")</f>
        <v/>
      </c>
      <c r="AV474">
        <f>IF(PLAYERIDMAP2[[#This Row],[POS]]="OF",MAX(AV$1:AV473)+1,"")</f>
        <v>98</v>
      </c>
      <c r="AW474" t="str">
        <f>IFERROR(INDEX(PLAYERIDMAP2[PLAYERNAME],MATCH(ROW()-ROW(AW$1),OUTFIELD,0)),"")</f>
        <v/>
      </c>
      <c r="AX474">
        <f>IF(PLAYERIDMAP2[[#This Row],[POS]]&lt;&gt;"P",MAX(AX$1:AX473)+1,"")</f>
        <v>245</v>
      </c>
      <c r="AY474" t="str">
        <f>IFERROR(INDEX(PLAYERIDMAP2[PLAYERNAME],MATCH(ROW()-ROW(AY$1),HITTERS,0)),"")</f>
        <v>Ketel Marte</v>
      </c>
      <c r="AZ474" t="str">
        <f>IF(PLAYERIDMAP2[[#This Row],[POS]]="P",MAX(AZ$1:AZ473)+1,"")</f>
        <v/>
      </c>
      <c r="BA474" t="str">
        <f>IFERROR(INDEX(PLAYERIDMAP2[PLAYERNAME],MATCH(ROW()-ROW(BA$1),PITCHERS,0)),"")</f>
        <v>Tommy Milone</v>
      </c>
    </row>
    <row r="475" spans="1:53" x14ac:dyDescent="0.25">
      <c r="A475" t="s">
        <v>12490</v>
      </c>
      <c r="B475" t="s">
        <v>5313</v>
      </c>
      <c r="C475" s="1">
        <v>33456</v>
      </c>
      <c r="D475" t="s">
        <v>18890</v>
      </c>
      <c r="E475" t="s">
        <v>18891</v>
      </c>
      <c r="F475" t="s">
        <v>11302</v>
      </c>
      <c r="G475" t="s">
        <v>16838</v>
      </c>
      <c r="H475" t="s">
        <v>11097</v>
      </c>
      <c r="I475" t="s">
        <v>18892</v>
      </c>
      <c r="J475" t="s">
        <v>5313</v>
      </c>
      <c r="K475">
        <v>527038</v>
      </c>
      <c r="L475" t="s">
        <v>5313</v>
      </c>
      <c r="M475">
        <v>1665897</v>
      </c>
      <c r="N475" t="s">
        <v>5313</v>
      </c>
      <c r="O475" t="s">
        <v>12491</v>
      </c>
      <c r="P475" t="s">
        <v>12490</v>
      </c>
      <c r="Q475">
        <v>9483</v>
      </c>
      <c r="R475" t="s">
        <v>5313</v>
      </c>
      <c r="S475">
        <v>30627</v>
      </c>
      <c r="T475" t="s">
        <v>5313</v>
      </c>
      <c r="V475" t="s">
        <v>12492</v>
      </c>
      <c r="W475">
        <v>57850</v>
      </c>
      <c r="X475">
        <v>9483</v>
      </c>
      <c r="Y475" t="s">
        <v>5313</v>
      </c>
      <c r="Z475" t="s">
        <v>12493</v>
      </c>
      <c r="AA475" t="s">
        <v>5703</v>
      </c>
      <c r="AB475" t="s">
        <v>5703</v>
      </c>
      <c r="AC475" t="s">
        <v>5313</v>
      </c>
      <c r="AD475" t="s">
        <v>12493</v>
      </c>
      <c r="AE475">
        <v>10152</v>
      </c>
      <c r="AF475" t="s">
        <v>5313</v>
      </c>
      <c r="AG475">
        <v>13638</v>
      </c>
      <c r="AH475" t="s">
        <v>5313</v>
      </c>
      <c r="AL475" t="str">
        <f>IF(PLAYERIDMAP2[[#This Row],[POS]]="C",MAX(AL$1:AL474)+1,"")</f>
        <v/>
      </c>
      <c r="AM475" t="str">
        <f>IFERROR(INDEX(PLAYERIDMAP2[PLAYERNAME],MATCH(ROW()-ROW(AM$1),CATCHERS,0)),"")</f>
        <v/>
      </c>
      <c r="AN475" t="str">
        <f>IF(PLAYERIDMAP2[[#This Row],[POS]]="1B",MAX(AN$1:AN474)+1,"")</f>
        <v/>
      </c>
      <c r="AO475" t="str">
        <f>IFERROR(INDEX(PLAYERIDMAP2[PLAYERNAME],MATCH(ROW()-ROW(AO$1),FIRSTBASE,0)),"")</f>
        <v/>
      </c>
      <c r="AP475" t="str">
        <f>IF(PLAYERIDMAP2[[#This Row],[POS]]="2B",MAX(AP$1:AP474)+1,"")</f>
        <v/>
      </c>
      <c r="AQ475" t="str">
        <f>IFERROR(INDEX(PLAYERIDMAP2[PLAYERNAME],MATCH(ROW()-ROW(AQ$1),SECONDBASE,0)),"")</f>
        <v/>
      </c>
      <c r="AR475" t="str">
        <f>IF(PLAYERIDMAP2[[#This Row],[POS]]="3B",MAX(AR$1:AR474)+1,"")</f>
        <v/>
      </c>
      <c r="AS475" t="str">
        <f>IFERROR(INDEX(PLAYERIDMAP2[PLAYERNAME],MATCH(ROW()-ROW(AS$1),THIRDBASE,0)),"")</f>
        <v/>
      </c>
      <c r="AT475">
        <f>IF(PLAYERIDMAP2[[#This Row],[POS]]="SS",MAX(AT$1:AT474)+1,"")</f>
        <v>36</v>
      </c>
      <c r="AU475" t="str">
        <f>IFERROR(INDEX(PLAYERIDMAP2[PLAYERNAME],MATCH(ROW()-ROW(AU$1),SHORTSTOP,0)),"")</f>
        <v/>
      </c>
      <c r="AV475" t="str">
        <f>IF(PLAYERIDMAP2[[#This Row],[POS]]="OF",MAX(AV$1:AV474)+1,"")</f>
        <v/>
      </c>
      <c r="AW475" t="str">
        <f>IFERROR(INDEX(PLAYERIDMAP2[PLAYERNAME],MATCH(ROW()-ROW(AW$1),OUTFIELD,0)),"")</f>
        <v/>
      </c>
      <c r="AX475">
        <f>IF(PLAYERIDMAP2[[#This Row],[POS]]&lt;&gt;"P",MAX(AX$1:AX474)+1,"")</f>
        <v>246</v>
      </c>
      <c r="AY475" t="str">
        <f>IFERROR(INDEX(PLAYERIDMAP2[PLAYERNAME],MATCH(ROW()-ROW(AY$1),HITTERS,0)),"")</f>
        <v>Starling Marte</v>
      </c>
      <c r="AZ475" t="str">
        <f>IF(PLAYERIDMAP2[[#This Row],[POS]]="P",MAX(AZ$1:AZ474)+1,"")</f>
        <v/>
      </c>
      <c r="BA475" t="str">
        <f>IFERROR(INDEX(PLAYERIDMAP2[PLAYERNAME],MATCH(ROW()-ROW(BA$1),PITCHERS,0)),"")</f>
        <v>Mike Minor</v>
      </c>
    </row>
    <row r="476" spans="1:53" x14ac:dyDescent="0.25">
      <c r="A476" t="s">
        <v>12494</v>
      </c>
      <c r="B476" t="s">
        <v>3829</v>
      </c>
      <c r="C476" s="1">
        <v>31756</v>
      </c>
      <c r="D476" t="s">
        <v>17427</v>
      </c>
      <c r="E476" t="s">
        <v>19821</v>
      </c>
      <c r="F476" t="s">
        <v>11092</v>
      </c>
      <c r="G476" t="s">
        <v>16838</v>
      </c>
      <c r="H476" t="s">
        <v>11097</v>
      </c>
      <c r="I476" t="s">
        <v>19822</v>
      </c>
      <c r="J476" t="s">
        <v>3829</v>
      </c>
      <c r="K476">
        <v>465753</v>
      </c>
      <c r="L476" t="s">
        <v>3829</v>
      </c>
      <c r="M476">
        <v>1209012</v>
      </c>
      <c r="N476" t="s">
        <v>3829</v>
      </c>
      <c r="O476" t="s">
        <v>12495</v>
      </c>
      <c r="P476" t="s">
        <v>12494</v>
      </c>
      <c r="Q476">
        <v>9069</v>
      </c>
      <c r="R476" t="s">
        <v>3829</v>
      </c>
      <c r="S476">
        <v>30310</v>
      </c>
      <c r="T476" t="s">
        <v>3829</v>
      </c>
      <c r="U476" t="s">
        <v>3829</v>
      </c>
      <c r="V476" t="s">
        <v>12496</v>
      </c>
      <c r="W476">
        <v>49622</v>
      </c>
      <c r="X476">
        <v>9069</v>
      </c>
      <c r="Y476" t="s">
        <v>3829</v>
      </c>
      <c r="Z476" t="s">
        <v>12497</v>
      </c>
      <c r="AA476" t="s">
        <v>11011</v>
      </c>
      <c r="AB476" t="s">
        <v>5703</v>
      </c>
      <c r="AC476" t="s">
        <v>3829</v>
      </c>
      <c r="AD476" t="s">
        <v>12497</v>
      </c>
      <c r="AL476" t="str">
        <f>IF(PLAYERIDMAP2[[#This Row],[POS]]="C",MAX(AL$1:AL475)+1,"")</f>
        <v/>
      </c>
      <c r="AM476" t="str">
        <f>IFERROR(INDEX(PLAYERIDMAP2[PLAYERNAME],MATCH(ROW()-ROW(AM$1),CATCHERS,0)),"")</f>
        <v/>
      </c>
      <c r="AN476" t="str">
        <f>IF(PLAYERIDMAP2[[#This Row],[POS]]="1B",MAX(AN$1:AN475)+1,"")</f>
        <v/>
      </c>
      <c r="AO476" t="str">
        <f>IFERROR(INDEX(PLAYERIDMAP2[PLAYERNAME],MATCH(ROW()-ROW(AO$1),FIRSTBASE,0)),"")</f>
        <v/>
      </c>
      <c r="AP476" t="str">
        <f>IF(PLAYERIDMAP2[[#This Row],[POS]]="2B",MAX(AP$1:AP475)+1,"")</f>
        <v/>
      </c>
      <c r="AQ476" t="str">
        <f>IFERROR(INDEX(PLAYERIDMAP2[PLAYERNAME],MATCH(ROW()-ROW(AQ$1),SECONDBASE,0)),"")</f>
        <v/>
      </c>
      <c r="AR476" t="str">
        <f>IF(PLAYERIDMAP2[[#This Row],[POS]]="3B",MAX(AR$1:AR475)+1,"")</f>
        <v/>
      </c>
      <c r="AS476" t="str">
        <f>IFERROR(INDEX(PLAYERIDMAP2[PLAYERNAME],MATCH(ROW()-ROW(AS$1),THIRDBASE,0)),"")</f>
        <v/>
      </c>
      <c r="AT476">
        <f>IF(PLAYERIDMAP2[[#This Row],[POS]]="SS",MAX(AT$1:AT475)+1,"")</f>
        <v>37</v>
      </c>
      <c r="AU476" t="str">
        <f>IFERROR(INDEX(PLAYERIDMAP2[PLAYERNAME],MATCH(ROW()-ROW(AU$1),SHORTSTOP,0)),"")</f>
        <v/>
      </c>
      <c r="AV476" t="str">
        <f>IF(PLAYERIDMAP2[[#This Row],[POS]]="OF",MAX(AV$1:AV475)+1,"")</f>
        <v/>
      </c>
      <c r="AW476" t="str">
        <f>IFERROR(INDEX(PLAYERIDMAP2[PLAYERNAME],MATCH(ROW()-ROW(AW$1),OUTFIELD,0)),"")</f>
        <v/>
      </c>
      <c r="AX476">
        <f>IF(PLAYERIDMAP2[[#This Row],[POS]]&lt;&gt;"P",MAX(AX$1:AX475)+1,"")</f>
        <v>247</v>
      </c>
      <c r="AY476" t="str">
        <f>IFERROR(INDEX(PLAYERIDMAP2[PLAYERNAME],MATCH(ROW()-ROW(AY$1),HITTERS,0)),"")</f>
        <v>Fernando Martinez</v>
      </c>
      <c r="AZ476" t="str">
        <f>IF(PLAYERIDMAP2[[#This Row],[POS]]="P",MAX(AZ$1:AZ475)+1,"")</f>
        <v/>
      </c>
      <c r="BA476" t="str">
        <f>IFERROR(INDEX(PLAYERIDMAP2[PLAYERNAME],MATCH(ROW()-ROW(BA$1),PITCHERS,0)),"")</f>
        <v>D.J. Mitchell</v>
      </c>
    </row>
    <row r="477" spans="1:53" x14ac:dyDescent="0.25">
      <c r="A477" t="s">
        <v>12498</v>
      </c>
      <c r="B477" t="s">
        <v>4575</v>
      </c>
      <c r="C477" s="1">
        <v>31436</v>
      </c>
      <c r="D477" t="s">
        <v>16922</v>
      </c>
      <c r="E477" t="s">
        <v>19777</v>
      </c>
      <c r="F477" t="s">
        <v>11068</v>
      </c>
      <c r="G477" t="s">
        <v>16838</v>
      </c>
      <c r="H477" t="s">
        <v>11110</v>
      </c>
      <c r="I477" t="s">
        <v>19778</v>
      </c>
      <c r="J477" t="s">
        <v>4575</v>
      </c>
      <c r="K477">
        <v>452095</v>
      </c>
      <c r="L477" t="s">
        <v>4575</v>
      </c>
      <c r="M477">
        <v>1539223</v>
      </c>
      <c r="N477" t="s">
        <v>4575</v>
      </c>
      <c r="O477" t="s">
        <v>12499</v>
      </c>
      <c r="P477" t="s">
        <v>12498</v>
      </c>
      <c r="Q477">
        <v>8572</v>
      </c>
      <c r="R477" t="s">
        <v>4575</v>
      </c>
      <c r="S477">
        <v>30157</v>
      </c>
      <c r="T477" t="s">
        <v>4575</v>
      </c>
      <c r="U477" t="s">
        <v>4575</v>
      </c>
      <c r="V477" t="s">
        <v>12500</v>
      </c>
      <c r="W477">
        <v>52532</v>
      </c>
      <c r="X477">
        <v>8572</v>
      </c>
      <c r="Y477" t="s">
        <v>4575</v>
      </c>
      <c r="Z477" t="s">
        <v>12501</v>
      </c>
      <c r="AA477" t="s">
        <v>5703</v>
      </c>
      <c r="AB477" t="s">
        <v>5703</v>
      </c>
      <c r="AC477" t="s">
        <v>4575</v>
      </c>
      <c r="AD477" t="s">
        <v>12501</v>
      </c>
      <c r="AE477">
        <v>10303</v>
      </c>
      <c r="AF477" t="s">
        <v>4575</v>
      </c>
      <c r="AG477">
        <v>6282</v>
      </c>
      <c r="AH477" t="s">
        <v>4575</v>
      </c>
      <c r="AL477">
        <f>IF(PLAYERIDMAP2[[#This Row],[POS]]="C",MAX(AL$1:AL476)+1,"")</f>
        <v>28</v>
      </c>
      <c r="AM477" t="str">
        <f>IFERROR(INDEX(PLAYERIDMAP2[PLAYERNAME],MATCH(ROW()-ROW(AM$1),CATCHERS,0)),"")</f>
        <v/>
      </c>
      <c r="AN477" t="str">
        <f>IF(PLAYERIDMAP2[[#This Row],[POS]]="1B",MAX(AN$1:AN476)+1,"")</f>
        <v/>
      </c>
      <c r="AO477" t="str">
        <f>IFERROR(INDEX(PLAYERIDMAP2[PLAYERNAME],MATCH(ROW()-ROW(AO$1),FIRSTBASE,0)),"")</f>
        <v/>
      </c>
      <c r="AP477" t="str">
        <f>IF(PLAYERIDMAP2[[#This Row],[POS]]="2B",MAX(AP$1:AP476)+1,"")</f>
        <v/>
      </c>
      <c r="AQ477" t="str">
        <f>IFERROR(INDEX(PLAYERIDMAP2[PLAYERNAME],MATCH(ROW()-ROW(AQ$1),SECONDBASE,0)),"")</f>
        <v/>
      </c>
      <c r="AR477" t="str">
        <f>IF(PLAYERIDMAP2[[#This Row],[POS]]="3B",MAX(AR$1:AR476)+1,"")</f>
        <v/>
      </c>
      <c r="AS477" t="str">
        <f>IFERROR(INDEX(PLAYERIDMAP2[PLAYERNAME],MATCH(ROW()-ROW(AS$1),THIRDBASE,0)),"")</f>
        <v/>
      </c>
      <c r="AT477" t="str">
        <f>IF(PLAYERIDMAP2[[#This Row],[POS]]="SS",MAX(AT$1:AT476)+1,"")</f>
        <v/>
      </c>
      <c r="AU477" t="str">
        <f>IFERROR(INDEX(PLAYERIDMAP2[PLAYERNAME],MATCH(ROW()-ROW(AU$1),SHORTSTOP,0)),"")</f>
        <v/>
      </c>
      <c r="AV477" t="str">
        <f>IF(PLAYERIDMAP2[[#This Row],[POS]]="OF",MAX(AV$1:AV476)+1,"")</f>
        <v/>
      </c>
      <c r="AW477" t="str">
        <f>IFERROR(INDEX(PLAYERIDMAP2[PLAYERNAME],MATCH(ROW()-ROW(AW$1),OUTFIELD,0)),"")</f>
        <v/>
      </c>
      <c r="AX477">
        <f>IF(PLAYERIDMAP2[[#This Row],[POS]]&lt;&gt;"P",MAX(AX$1:AX476)+1,"")</f>
        <v>248</v>
      </c>
      <c r="AY477" t="str">
        <f>IFERROR(INDEX(PLAYERIDMAP2[PLAYERNAME],MATCH(ROW()-ROW(AY$1),HITTERS,0)),"")</f>
        <v>J.D. Martinez</v>
      </c>
      <c r="AZ477" t="str">
        <f>IF(PLAYERIDMAP2[[#This Row],[POS]]="P",MAX(AZ$1:AZ476)+1,"")</f>
        <v/>
      </c>
      <c r="BA477" t="str">
        <f>IFERROR(INDEX(PLAYERIDMAP2[PLAYERNAME],MATCH(ROW()-ROW(BA$1),PITCHERS,0)),"")</f>
        <v>Frankie Montas</v>
      </c>
    </row>
    <row r="478" spans="1:53" x14ac:dyDescent="0.25">
      <c r="A478" t="s">
        <v>12502</v>
      </c>
      <c r="B478" t="s">
        <v>10249</v>
      </c>
      <c r="C478" s="1">
        <v>30343</v>
      </c>
      <c r="D478" t="s">
        <v>17216</v>
      </c>
      <c r="E478" t="s">
        <v>17217</v>
      </c>
      <c r="F478" t="s">
        <v>11057</v>
      </c>
      <c r="G478" t="s">
        <v>14693</v>
      </c>
      <c r="H478" t="s">
        <v>10988</v>
      </c>
      <c r="I478" t="s">
        <v>17218</v>
      </c>
      <c r="J478" t="s">
        <v>10249</v>
      </c>
      <c r="K478">
        <v>425856</v>
      </c>
      <c r="L478" t="s">
        <v>10249</v>
      </c>
      <c r="M478">
        <v>390847</v>
      </c>
      <c r="N478" t="s">
        <v>10249</v>
      </c>
      <c r="O478" t="s">
        <v>12503</v>
      </c>
      <c r="P478" t="s">
        <v>12502</v>
      </c>
      <c r="Q478">
        <v>7297</v>
      </c>
      <c r="R478" t="s">
        <v>10249</v>
      </c>
      <c r="S478">
        <v>5922</v>
      </c>
      <c r="T478" t="s">
        <v>10249</v>
      </c>
      <c r="V478" t="s">
        <v>12504</v>
      </c>
      <c r="W478">
        <v>31534</v>
      </c>
      <c r="X478">
        <v>7297</v>
      </c>
      <c r="Y478" t="s">
        <v>10249</v>
      </c>
      <c r="Z478" t="s">
        <v>12505</v>
      </c>
      <c r="AA478" t="s">
        <v>5703</v>
      </c>
      <c r="AB478" t="s">
        <v>5703</v>
      </c>
      <c r="AC478" t="s">
        <v>10249</v>
      </c>
      <c r="AD478" t="s">
        <v>12505</v>
      </c>
      <c r="AE478">
        <v>6959</v>
      </c>
      <c r="AF478" t="s">
        <v>10249</v>
      </c>
      <c r="AG478">
        <v>5336</v>
      </c>
      <c r="AL478" t="str">
        <f>IF(PLAYERIDMAP2[[#This Row],[POS]]="C",MAX(AL$1:AL477)+1,"")</f>
        <v/>
      </c>
      <c r="AM478" t="str">
        <f>IFERROR(INDEX(PLAYERIDMAP2[PLAYERNAME],MATCH(ROW()-ROW(AM$1),CATCHERS,0)),"")</f>
        <v/>
      </c>
      <c r="AN478" t="str">
        <f>IF(PLAYERIDMAP2[[#This Row],[POS]]="1B",MAX(AN$1:AN477)+1,"")</f>
        <v/>
      </c>
      <c r="AO478" t="str">
        <f>IFERROR(INDEX(PLAYERIDMAP2[PLAYERNAME],MATCH(ROW()-ROW(AO$1),FIRSTBASE,0)),"")</f>
        <v/>
      </c>
      <c r="AP478" t="str">
        <f>IF(PLAYERIDMAP2[[#This Row],[POS]]="2B",MAX(AP$1:AP477)+1,"")</f>
        <v/>
      </c>
      <c r="AQ478" t="str">
        <f>IFERROR(INDEX(PLAYERIDMAP2[PLAYERNAME],MATCH(ROW()-ROW(AQ$1),SECONDBASE,0)),"")</f>
        <v/>
      </c>
      <c r="AR478" t="str">
        <f>IF(PLAYERIDMAP2[[#This Row],[POS]]="3B",MAX(AR$1:AR477)+1,"")</f>
        <v/>
      </c>
      <c r="AS478" t="str">
        <f>IFERROR(INDEX(PLAYERIDMAP2[PLAYERNAME],MATCH(ROW()-ROW(AS$1),THIRDBASE,0)),"")</f>
        <v/>
      </c>
      <c r="AT478" t="str">
        <f>IF(PLAYERIDMAP2[[#This Row],[POS]]="SS",MAX(AT$1:AT477)+1,"")</f>
        <v/>
      </c>
      <c r="AU478" t="str">
        <f>IFERROR(INDEX(PLAYERIDMAP2[PLAYERNAME],MATCH(ROW()-ROW(AU$1),SHORTSTOP,0)),"")</f>
        <v/>
      </c>
      <c r="AV478" t="str">
        <f>IF(PLAYERIDMAP2[[#This Row],[POS]]="OF",MAX(AV$1:AV477)+1,"")</f>
        <v/>
      </c>
      <c r="AW478" t="str">
        <f>IFERROR(INDEX(PLAYERIDMAP2[PLAYERNAME],MATCH(ROW()-ROW(AW$1),OUTFIELD,0)),"")</f>
        <v/>
      </c>
      <c r="AX478" t="str">
        <f>IF(PLAYERIDMAP2[[#This Row],[POS]]&lt;&gt;"P",MAX(AX$1:AX477)+1,"")</f>
        <v/>
      </c>
      <c r="AY478" t="str">
        <f>IFERROR(INDEX(PLAYERIDMAP2[PLAYERNAME],MATCH(ROW()-ROW(AY$1),HITTERS,0)),"")</f>
        <v>Leonys Martin</v>
      </c>
      <c r="AZ478">
        <f>IF(PLAYERIDMAP2[[#This Row],[POS]]="P",MAX(AZ$1:AZ477)+1,"")</f>
        <v>229</v>
      </c>
      <c r="BA478" t="str">
        <f>IFERROR(INDEX(PLAYERIDMAP2[PLAYERNAME],MATCH(ROW()-ROW(BA$1),PITCHERS,0)),"")</f>
        <v>Rafael Montero</v>
      </c>
    </row>
    <row r="479" spans="1:53" x14ac:dyDescent="0.25">
      <c r="A479" t="s">
        <v>19795</v>
      </c>
      <c r="B479" t="s">
        <v>10023</v>
      </c>
      <c r="C479" s="1">
        <v>32982</v>
      </c>
      <c r="D479" t="s">
        <v>16944</v>
      </c>
      <c r="E479" t="s">
        <v>19796</v>
      </c>
      <c r="F479" t="s">
        <v>11138</v>
      </c>
      <c r="G479" t="s">
        <v>14693</v>
      </c>
      <c r="H479" t="s">
        <v>10988</v>
      </c>
      <c r="I479" t="s">
        <v>19797</v>
      </c>
      <c r="J479" t="s">
        <v>10023</v>
      </c>
      <c r="P479" t="s">
        <v>19795</v>
      </c>
      <c r="AA479" t="s">
        <v>10958</v>
      </c>
      <c r="AB479" t="s">
        <v>10958</v>
      </c>
      <c r="AD479" t="s">
        <v>19798</v>
      </c>
      <c r="AL479" t="str">
        <f>IF(PLAYERIDMAP2[[#This Row],[POS]]="C",MAX(AL$1:AL478)+1,"")</f>
        <v/>
      </c>
      <c r="AM479" t="str">
        <f>IFERROR(INDEX(PLAYERIDMAP2[PLAYERNAME],MATCH(ROW()-ROW(AM$1),CATCHERS,0)),"")</f>
        <v/>
      </c>
      <c r="AN479" t="str">
        <f>IF(PLAYERIDMAP2[[#This Row],[POS]]="1B",MAX(AN$1:AN478)+1,"")</f>
        <v/>
      </c>
      <c r="AO479" t="str">
        <f>IFERROR(INDEX(PLAYERIDMAP2[PLAYERNAME],MATCH(ROW()-ROW(AO$1),FIRSTBASE,0)),"")</f>
        <v/>
      </c>
      <c r="AP479" t="str">
        <f>IF(PLAYERIDMAP2[[#This Row],[POS]]="2B",MAX(AP$1:AP478)+1,"")</f>
        <v/>
      </c>
      <c r="AQ479" t="str">
        <f>IFERROR(INDEX(PLAYERIDMAP2[PLAYERNAME],MATCH(ROW()-ROW(AQ$1),SECONDBASE,0)),"")</f>
        <v/>
      </c>
      <c r="AR479" t="str">
        <f>IF(PLAYERIDMAP2[[#This Row],[POS]]="3B",MAX(AR$1:AR478)+1,"")</f>
        <v/>
      </c>
      <c r="AS479" t="str">
        <f>IFERROR(INDEX(PLAYERIDMAP2[PLAYERNAME],MATCH(ROW()-ROW(AS$1),THIRDBASE,0)),"")</f>
        <v/>
      </c>
      <c r="AT479" t="str">
        <f>IF(PLAYERIDMAP2[[#This Row],[POS]]="SS",MAX(AT$1:AT478)+1,"")</f>
        <v/>
      </c>
      <c r="AU479" t="str">
        <f>IFERROR(INDEX(PLAYERIDMAP2[PLAYERNAME],MATCH(ROW()-ROW(AU$1),SHORTSTOP,0)),"")</f>
        <v/>
      </c>
      <c r="AV479" t="str">
        <f>IF(PLAYERIDMAP2[[#This Row],[POS]]="OF",MAX(AV$1:AV478)+1,"")</f>
        <v/>
      </c>
      <c r="AW479" t="str">
        <f>IFERROR(INDEX(PLAYERIDMAP2[PLAYERNAME],MATCH(ROW()-ROW(AW$1),OUTFIELD,0)),"")</f>
        <v/>
      </c>
      <c r="AX479" t="str">
        <f>IF(PLAYERIDMAP2[[#This Row],[POS]]&lt;&gt;"P",MAX(AX$1:AX478)+1,"")</f>
        <v/>
      </c>
      <c r="AY479" t="str">
        <f>IFERROR(INDEX(PLAYERIDMAP2[PLAYERNAME],MATCH(ROW()-ROW(AY$1),HITTERS,0)),"")</f>
        <v>Luis Martinez</v>
      </c>
      <c r="AZ479">
        <f>IF(PLAYERIDMAP2[[#This Row],[POS]]="P",MAX(AZ$1:AZ478)+1,"")</f>
        <v>230</v>
      </c>
      <c r="BA479" t="str">
        <f>IFERROR(INDEX(PLAYERIDMAP2[PLAYERNAME],MATCH(ROW()-ROW(BA$1),PITCHERS,0)),"")</f>
        <v>Michael Montgomery</v>
      </c>
    </row>
    <row r="480" spans="1:53" x14ac:dyDescent="0.25">
      <c r="A480" t="s">
        <v>18334</v>
      </c>
      <c r="B480" t="s">
        <v>9907</v>
      </c>
      <c r="C480" s="1">
        <v>33518</v>
      </c>
      <c r="D480" t="s">
        <v>17043</v>
      </c>
      <c r="E480" t="s">
        <v>18335</v>
      </c>
      <c r="F480" t="s">
        <v>11068</v>
      </c>
      <c r="G480" t="s">
        <v>16838</v>
      </c>
      <c r="H480" t="s">
        <v>10988</v>
      </c>
      <c r="I480" t="s">
        <v>18336</v>
      </c>
      <c r="J480" t="s">
        <v>9907</v>
      </c>
      <c r="K480">
        <v>592314</v>
      </c>
      <c r="L480" t="s">
        <v>9907</v>
      </c>
      <c r="M480">
        <v>1757989</v>
      </c>
      <c r="N480" t="s">
        <v>9907</v>
      </c>
      <c r="O480" t="s">
        <v>18337</v>
      </c>
      <c r="P480" t="s">
        <v>18334</v>
      </c>
      <c r="Q480">
        <v>9577</v>
      </c>
      <c r="R480" t="s">
        <v>9907</v>
      </c>
      <c r="S480">
        <v>31819</v>
      </c>
      <c r="T480" t="s">
        <v>9907</v>
      </c>
      <c r="V480" t="s">
        <v>18338</v>
      </c>
      <c r="W480">
        <v>66991</v>
      </c>
      <c r="X480">
        <v>9577</v>
      </c>
      <c r="Y480" t="s">
        <v>9907</v>
      </c>
      <c r="Z480" t="s">
        <v>18339</v>
      </c>
      <c r="AA480" t="s">
        <v>5703</v>
      </c>
      <c r="AB480" t="s">
        <v>5703</v>
      </c>
      <c r="AD480" t="s">
        <v>18339</v>
      </c>
      <c r="AF480" t="s">
        <v>9907</v>
      </c>
      <c r="AG480">
        <v>38272</v>
      </c>
      <c r="AH480" t="s">
        <v>9907</v>
      </c>
      <c r="AL480" t="str">
        <f>IF(PLAYERIDMAP2[[#This Row],[POS]]="C",MAX(AL$1:AL479)+1,"")</f>
        <v/>
      </c>
      <c r="AM480" t="str">
        <f>IFERROR(INDEX(PLAYERIDMAP2[PLAYERNAME],MATCH(ROW()-ROW(AM$1),CATCHERS,0)),"")</f>
        <v/>
      </c>
      <c r="AN480" t="str">
        <f>IF(PLAYERIDMAP2[[#This Row],[POS]]="1B",MAX(AN$1:AN479)+1,"")</f>
        <v/>
      </c>
      <c r="AO480" t="str">
        <f>IFERROR(INDEX(PLAYERIDMAP2[PLAYERNAME],MATCH(ROW()-ROW(AO$1),FIRSTBASE,0)),"")</f>
        <v/>
      </c>
      <c r="AP480" t="str">
        <f>IF(PLAYERIDMAP2[[#This Row],[POS]]="2B",MAX(AP$1:AP479)+1,"")</f>
        <v/>
      </c>
      <c r="AQ480" t="str">
        <f>IFERROR(INDEX(PLAYERIDMAP2[PLAYERNAME],MATCH(ROW()-ROW(AQ$1),SECONDBASE,0)),"")</f>
        <v/>
      </c>
      <c r="AR480" t="str">
        <f>IF(PLAYERIDMAP2[[#This Row],[POS]]="3B",MAX(AR$1:AR479)+1,"")</f>
        <v/>
      </c>
      <c r="AS480" t="str">
        <f>IFERROR(INDEX(PLAYERIDMAP2[PLAYERNAME],MATCH(ROW()-ROW(AS$1),THIRDBASE,0)),"")</f>
        <v/>
      </c>
      <c r="AT480" t="str">
        <f>IF(PLAYERIDMAP2[[#This Row],[POS]]="SS",MAX(AT$1:AT479)+1,"")</f>
        <v/>
      </c>
      <c r="AU480" t="str">
        <f>IFERROR(INDEX(PLAYERIDMAP2[PLAYERNAME],MATCH(ROW()-ROW(AU$1),SHORTSTOP,0)),"")</f>
        <v/>
      </c>
      <c r="AV480" t="str">
        <f>IF(PLAYERIDMAP2[[#This Row],[POS]]="OF",MAX(AV$1:AV479)+1,"")</f>
        <v/>
      </c>
      <c r="AW480" t="str">
        <f>IFERROR(INDEX(PLAYERIDMAP2[PLAYERNAME],MATCH(ROW()-ROW(AW$1),OUTFIELD,0)),"")</f>
        <v/>
      </c>
      <c r="AX480" t="str">
        <f>IF(PLAYERIDMAP2[[#This Row],[POS]]&lt;&gt;"P",MAX(AX$1:AX479)+1,"")</f>
        <v/>
      </c>
      <c r="AY480" t="str">
        <f>IFERROR(INDEX(PLAYERIDMAP2[PLAYERNAME],MATCH(ROW()-ROW(AY$1),HITTERS,0)),"")</f>
        <v>Michael Martinez</v>
      </c>
      <c r="AZ480">
        <f>IF(PLAYERIDMAP2[[#This Row],[POS]]="P",MAX(AZ$1:AZ479)+1,"")</f>
        <v>231</v>
      </c>
      <c r="BA480" t="str">
        <f>IFERROR(INDEX(PLAYERIDMAP2[PLAYERNAME],MATCH(ROW()-ROW(BA$1),PITCHERS,0)),"")</f>
        <v>Matt Moore</v>
      </c>
    </row>
    <row r="481" spans="1:53" x14ac:dyDescent="0.25">
      <c r="A481" t="s">
        <v>12506</v>
      </c>
      <c r="B481" t="s">
        <v>10155</v>
      </c>
      <c r="C481" s="1">
        <v>33017</v>
      </c>
      <c r="D481" t="s">
        <v>18890</v>
      </c>
      <c r="E481" t="s">
        <v>20611</v>
      </c>
      <c r="F481" t="s">
        <v>11126</v>
      </c>
      <c r="G481" t="s">
        <v>14693</v>
      </c>
      <c r="H481" t="s">
        <v>10988</v>
      </c>
      <c r="I481" t="s">
        <v>20612</v>
      </c>
      <c r="J481" t="s">
        <v>10155</v>
      </c>
      <c r="K481">
        <v>521655</v>
      </c>
      <c r="L481" t="s">
        <v>10155</v>
      </c>
      <c r="M481">
        <v>1784693</v>
      </c>
      <c r="N481" t="s">
        <v>10155</v>
      </c>
      <c r="O481" t="s">
        <v>12507</v>
      </c>
      <c r="P481" t="s">
        <v>12506</v>
      </c>
      <c r="Q481">
        <v>9042</v>
      </c>
      <c r="R481" t="s">
        <v>10155</v>
      </c>
      <c r="S481">
        <v>31075</v>
      </c>
      <c r="T481" t="s">
        <v>10155</v>
      </c>
      <c r="V481" t="s">
        <v>12508</v>
      </c>
      <c r="W481">
        <v>56278</v>
      </c>
      <c r="X481">
        <v>9042</v>
      </c>
      <c r="Y481" t="s">
        <v>10155</v>
      </c>
      <c r="Z481" t="s">
        <v>16492</v>
      </c>
      <c r="AA481" t="s">
        <v>5703</v>
      </c>
      <c r="AB481" t="s">
        <v>5703</v>
      </c>
      <c r="AD481" t="s">
        <v>16492</v>
      </c>
      <c r="AL481" t="str">
        <f>IF(PLAYERIDMAP2[[#This Row],[POS]]="C",MAX(AL$1:AL480)+1,"")</f>
        <v/>
      </c>
      <c r="AM481" t="str">
        <f>IFERROR(INDEX(PLAYERIDMAP2[PLAYERNAME],MATCH(ROW()-ROW(AM$1),CATCHERS,0)),"")</f>
        <v/>
      </c>
      <c r="AN481" t="str">
        <f>IF(PLAYERIDMAP2[[#This Row],[POS]]="1B",MAX(AN$1:AN480)+1,"")</f>
        <v/>
      </c>
      <c r="AO481" t="str">
        <f>IFERROR(INDEX(PLAYERIDMAP2[PLAYERNAME],MATCH(ROW()-ROW(AO$1),FIRSTBASE,0)),"")</f>
        <v/>
      </c>
      <c r="AP481" t="str">
        <f>IF(PLAYERIDMAP2[[#This Row],[POS]]="2B",MAX(AP$1:AP480)+1,"")</f>
        <v/>
      </c>
      <c r="AQ481" t="str">
        <f>IFERROR(INDEX(PLAYERIDMAP2[PLAYERNAME],MATCH(ROW()-ROW(AQ$1),SECONDBASE,0)),"")</f>
        <v/>
      </c>
      <c r="AR481" t="str">
        <f>IF(PLAYERIDMAP2[[#This Row],[POS]]="3B",MAX(AR$1:AR480)+1,"")</f>
        <v/>
      </c>
      <c r="AS481" t="str">
        <f>IFERROR(INDEX(PLAYERIDMAP2[PLAYERNAME],MATCH(ROW()-ROW(AS$1),THIRDBASE,0)),"")</f>
        <v/>
      </c>
      <c r="AT481" t="str">
        <f>IF(PLAYERIDMAP2[[#This Row],[POS]]="SS",MAX(AT$1:AT480)+1,"")</f>
        <v/>
      </c>
      <c r="AU481" t="str">
        <f>IFERROR(INDEX(PLAYERIDMAP2[PLAYERNAME],MATCH(ROW()-ROW(AU$1),SHORTSTOP,0)),"")</f>
        <v/>
      </c>
      <c r="AV481" t="str">
        <f>IF(PLAYERIDMAP2[[#This Row],[POS]]="OF",MAX(AV$1:AV480)+1,"")</f>
        <v/>
      </c>
      <c r="AW481" t="str">
        <f>IFERROR(INDEX(PLAYERIDMAP2[PLAYERNAME],MATCH(ROW()-ROW(AW$1),OUTFIELD,0)),"")</f>
        <v/>
      </c>
      <c r="AX481" t="str">
        <f>IF(PLAYERIDMAP2[[#This Row],[POS]]&lt;&gt;"P",MAX(AX$1:AX480)+1,"")</f>
        <v/>
      </c>
      <c r="AY481" t="str">
        <f>IFERROR(INDEX(PLAYERIDMAP2[PLAYERNAME],MATCH(ROW()-ROW(AY$1),HITTERS,0)),"")</f>
        <v>Russell Martin</v>
      </c>
      <c r="AZ481">
        <f>IF(PLAYERIDMAP2[[#This Row],[POS]]="P",MAX(AZ$1:AZ480)+1,"")</f>
        <v>232</v>
      </c>
      <c r="BA481" t="str">
        <f>IFERROR(INDEX(PLAYERIDMAP2[PLAYERNAME],MATCH(ROW()-ROW(BA$1),PITCHERS,0)),"")</f>
        <v>Franklin Morales</v>
      </c>
    </row>
    <row r="482" spans="1:53" x14ac:dyDescent="0.25">
      <c r="A482" t="s">
        <v>12509</v>
      </c>
      <c r="B482" t="s">
        <v>5425</v>
      </c>
      <c r="C482" s="1">
        <v>27984</v>
      </c>
      <c r="D482" t="s">
        <v>20230</v>
      </c>
      <c r="E482" t="s">
        <v>20231</v>
      </c>
      <c r="F482" t="s">
        <v>11016</v>
      </c>
      <c r="G482" t="s">
        <v>11016</v>
      </c>
      <c r="H482" t="s">
        <v>10998</v>
      </c>
      <c r="I482" t="s">
        <v>20232</v>
      </c>
      <c r="J482" t="s">
        <v>5425</v>
      </c>
      <c r="K482">
        <v>217915</v>
      </c>
      <c r="L482" t="s">
        <v>5425</v>
      </c>
      <c r="M482">
        <v>292471</v>
      </c>
      <c r="N482" t="s">
        <v>5425</v>
      </c>
      <c r="O482" t="s">
        <v>12510</v>
      </c>
      <c r="P482" t="s">
        <v>12509</v>
      </c>
      <c r="Q482">
        <v>7061</v>
      </c>
      <c r="R482" t="s">
        <v>5425</v>
      </c>
      <c r="V482" t="s">
        <v>12511</v>
      </c>
      <c r="W482">
        <v>31752</v>
      </c>
      <c r="X482">
        <v>7061</v>
      </c>
      <c r="Y482" t="s">
        <v>5425</v>
      </c>
      <c r="Z482" t="s">
        <v>16493</v>
      </c>
      <c r="AA482" t="s">
        <v>5703</v>
      </c>
      <c r="AB482" t="s">
        <v>5703</v>
      </c>
      <c r="AD482" t="s">
        <v>16493</v>
      </c>
      <c r="AL482" t="str">
        <f>IF(PLAYERIDMAP2[[#This Row],[POS]]="C",MAX(AL$1:AL481)+1,"")</f>
        <v/>
      </c>
      <c r="AM482" t="str">
        <f>IFERROR(INDEX(PLAYERIDMAP2[PLAYERNAME],MATCH(ROW()-ROW(AM$1),CATCHERS,0)),"")</f>
        <v/>
      </c>
      <c r="AN482" t="str">
        <f>IF(PLAYERIDMAP2[[#This Row],[POS]]="1B",MAX(AN$1:AN481)+1,"")</f>
        <v/>
      </c>
      <c r="AO482" t="str">
        <f>IFERROR(INDEX(PLAYERIDMAP2[PLAYERNAME],MATCH(ROW()-ROW(AO$1),FIRSTBASE,0)),"")</f>
        <v/>
      </c>
      <c r="AP482" t="str">
        <f>IF(PLAYERIDMAP2[[#This Row],[POS]]="2B",MAX(AP$1:AP481)+1,"")</f>
        <v/>
      </c>
      <c r="AQ482" t="str">
        <f>IFERROR(INDEX(PLAYERIDMAP2[PLAYERNAME],MATCH(ROW()-ROW(AQ$1),SECONDBASE,0)),"")</f>
        <v/>
      </c>
      <c r="AR482" t="str">
        <f>IF(PLAYERIDMAP2[[#This Row],[POS]]="3B",MAX(AR$1:AR481)+1,"")</f>
        <v/>
      </c>
      <c r="AS482" t="str">
        <f>IFERROR(INDEX(PLAYERIDMAP2[PLAYERNAME],MATCH(ROW()-ROW(AS$1),THIRDBASE,0)),"")</f>
        <v/>
      </c>
      <c r="AT482" t="str">
        <f>IF(PLAYERIDMAP2[[#This Row],[POS]]="SS",MAX(AT$1:AT481)+1,"")</f>
        <v/>
      </c>
      <c r="AU482" t="str">
        <f>IFERROR(INDEX(PLAYERIDMAP2[PLAYERNAME],MATCH(ROW()-ROW(AU$1),SHORTSTOP,0)),"")</f>
        <v/>
      </c>
      <c r="AV482">
        <f>IF(PLAYERIDMAP2[[#This Row],[POS]]="OF",MAX(AV$1:AV481)+1,"")</f>
        <v>99</v>
      </c>
      <c r="AW482" t="str">
        <f>IFERROR(INDEX(PLAYERIDMAP2[PLAYERNAME],MATCH(ROW()-ROW(AW$1),OUTFIELD,0)),"")</f>
        <v/>
      </c>
      <c r="AX482">
        <f>IF(PLAYERIDMAP2[[#This Row],[POS]]&lt;&gt;"P",MAX(AX$1:AX481)+1,"")</f>
        <v>249</v>
      </c>
      <c r="AY482" t="str">
        <f>IFERROR(INDEX(PLAYERIDMAP2[PLAYERNAME],MATCH(ROW()-ROW(AY$1),HITTERS,0)),"")</f>
        <v>Victor Martinez</v>
      </c>
      <c r="AZ482" t="str">
        <f>IF(PLAYERIDMAP2[[#This Row],[POS]]="P",MAX(AZ$1:AZ481)+1,"")</f>
        <v/>
      </c>
      <c r="BA482" t="str">
        <f>IFERROR(INDEX(PLAYERIDMAP2[PLAYERNAME],MATCH(ROW()-ROW(BA$1),PITCHERS,0)),"")</f>
        <v>Adam Morgan</v>
      </c>
    </row>
    <row r="483" spans="1:53" x14ac:dyDescent="0.25">
      <c r="A483" t="s">
        <v>12512</v>
      </c>
      <c r="B483" t="s">
        <v>5015</v>
      </c>
      <c r="C483" s="1">
        <v>31791</v>
      </c>
      <c r="D483" t="s">
        <v>17554</v>
      </c>
      <c r="E483" t="s">
        <v>20576</v>
      </c>
      <c r="F483" t="s">
        <v>11142</v>
      </c>
      <c r="G483" t="s">
        <v>14693</v>
      </c>
      <c r="H483" t="s">
        <v>5706</v>
      </c>
      <c r="I483" t="s">
        <v>20577</v>
      </c>
      <c r="J483" t="s">
        <v>5015</v>
      </c>
      <c r="K483">
        <v>523253</v>
      </c>
      <c r="L483" t="s">
        <v>5015</v>
      </c>
      <c r="M483">
        <v>1735788</v>
      </c>
      <c r="N483" t="s">
        <v>5015</v>
      </c>
      <c r="O483" t="s">
        <v>12513</v>
      </c>
      <c r="P483" t="s">
        <v>12512</v>
      </c>
      <c r="Q483">
        <v>8921</v>
      </c>
      <c r="R483" t="s">
        <v>5015</v>
      </c>
      <c r="S483">
        <v>30579</v>
      </c>
      <c r="T483" t="s">
        <v>5015</v>
      </c>
      <c r="U483" t="s">
        <v>5015</v>
      </c>
      <c r="V483" t="s">
        <v>12514</v>
      </c>
      <c r="W483">
        <v>58915</v>
      </c>
      <c r="X483">
        <v>8921</v>
      </c>
      <c r="Y483" t="s">
        <v>5015</v>
      </c>
      <c r="Z483" t="s">
        <v>12515</v>
      </c>
      <c r="AA483" t="s">
        <v>5703</v>
      </c>
      <c r="AB483" t="s">
        <v>5703</v>
      </c>
      <c r="AC483" t="s">
        <v>5015</v>
      </c>
      <c r="AD483" t="s">
        <v>12515</v>
      </c>
      <c r="AE483">
        <v>10532</v>
      </c>
      <c r="AF483" t="s">
        <v>5015</v>
      </c>
      <c r="AG483">
        <v>13072</v>
      </c>
      <c r="AH483" t="s">
        <v>5015</v>
      </c>
      <c r="AL483" t="str">
        <f>IF(PLAYERIDMAP2[[#This Row],[POS]]="C",MAX(AL$1:AL482)+1,"")</f>
        <v/>
      </c>
      <c r="AM483" t="str">
        <f>IFERROR(INDEX(PLAYERIDMAP2[PLAYERNAME],MATCH(ROW()-ROW(AM$1),CATCHERS,0)),"")</f>
        <v/>
      </c>
      <c r="AN483" t="str">
        <f>IF(PLAYERIDMAP2[[#This Row],[POS]]="1B",MAX(AN$1:AN482)+1,"")</f>
        <v/>
      </c>
      <c r="AO483" t="str">
        <f>IFERROR(INDEX(PLAYERIDMAP2[PLAYERNAME],MATCH(ROW()-ROW(AO$1),FIRSTBASE,0)),"")</f>
        <v/>
      </c>
      <c r="AP483">
        <f>IF(PLAYERIDMAP2[[#This Row],[POS]]="2B",MAX(AP$1:AP482)+1,"")</f>
        <v>32</v>
      </c>
      <c r="AQ483" t="str">
        <f>IFERROR(INDEX(PLAYERIDMAP2[PLAYERNAME],MATCH(ROW()-ROW(AQ$1),SECONDBASE,0)),"")</f>
        <v/>
      </c>
      <c r="AR483" t="str">
        <f>IF(PLAYERIDMAP2[[#This Row],[POS]]="3B",MAX(AR$1:AR482)+1,"")</f>
        <v/>
      </c>
      <c r="AS483" t="str">
        <f>IFERROR(INDEX(PLAYERIDMAP2[PLAYERNAME],MATCH(ROW()-ROW(AS$1),THIRDBASE,0)),"")</f>
        <v/>
      </c>
      <c r="AT483" t="str">
        <f>IF(PLAYERIDMAP2[[#This Row],[POS]]="SS",MAX(AT$1:AT482)+1,"")</f>
        <v/>
      </c>
      <c r="AU483" t="str">
        <f>IFERROR(INDEX(PLAYERIDMAP2[PLAYERNAME],MATCH(ROW()-ROW(AU$1),SHORTSTOP,0)),"")</f>
        <v/>
      </c>
      <c r="AV483" t="str">
        <f>IF(PLAYERIDMAP2[[#This Row],[POS]]="OF",MAX(AV$1:AV482)+1,"")</f>
        <v/>
      </c>
      <c r="AW483" t="str">
        <f>IFERROR(INDEX(PLAYERIDMAP2[PLAYERNAME],MATCH(ROW()-ROW(AW$1),OUTFIELD,0)),"")</f>
        <v/>
      </c>
      <c r="AX483">
        <f>IF(PLAYERIDMAP2[[#This Row],[POS]]&lt;&gt;"P",MAX(AX$1:AX482)+1,"")</f>
        <v>250</v>
      </c>
      <c r="AY483" t="str">
        <f>IFERROR(INDEX(PLAYERIDMAP2[PLAYERNAME],MATCH(ROW()-ROW(AY$1),HITTERS,0)),"")</f>
        <v>Darin Mastroianni</v>
      </c>
      <c r="AZ483" t="str">
        <f>IF(PLAYERIDMAP2[[#This Row],[POS]]="P",MAX(AZ$1:AZ482)+1,"")</f>
        <v/>
      </c>
      <c r="BA483" t="str">
        <f>IFERROR(INDEX(PLAYERIDMAP2[PLAYERNAME],MATCH(ROW()-ROW(BA$1),PITCHERS,0)),"")</f>
        <v>Bryan Morris</v>
      </c>
    </row>
    <row r="484" spans="1:53" x14ac:dyDescent="0.25">
      <c r="A484" t="s">
        <v>12516</v>
      </c>
      <c r="B484" t="s">
        <v>5550</v>
      </c>
      <c r="C484" s="1">
        <v>31493</v>
      </c>
      <c r="D484" t="s">
        <v>19337</v>
      </c>
      <c r="E484" t="s">
        <v>19338</v>
      </c>
      <c r="F484" t="s">
        <v>11053</v>
      </c>
      <c r="G484" t="s">
        <v>16838</v>
      </c>
      <c r="H484" t="s">
        <v>10998</v>
      </c>
      <c r="I484" t="s">
        <v>19339</v>
      </c>
      <c r="J484" t="s">
        <v>5550</v>
      </c>
      <c r="K484">
        <v>451594</v>
      </c>
      <c r="L484" t="s">
        <v>5550</v>
      </c>
      <c r="M484">
        <v>1208709</v>
      </c>
      <c r="N484" t="s">
        <v>5550</v>
      </c>
      <c r="O484" t="s">
        <v>12517</v>
      </c>
      <c r="P484" t="s">
        <v>12516</v>
      </c>
      <c r="Q484">
        <v>8370</v>
      </c>
      <c r="R484" t="s">
        <v>5550</v>
      </c>
      <c r="S484">
        <v>29252</v>
      </c>
      <c r="T484" t="s">
        <v>5550</v>
      </c>
      <c r="U484" t="s">
        <v>5550</v>
      </c>
      <c r="V484" t="s">
        <v>12518</v>
      </c>
      <c r="W484">
        <v>47493</v>
      </c>
      <c r="X484">
        <v>8370</v>
      </c>
      <c r="Y484" t="s">
        <v>5550</v>
      </c>
      <c r="Z484" t="s">
        <v>12519</v>
      </c>
      <c r="AA484" t="s">
        <v>11011</v>
      </c>
      <c r="AB484" t="s">
        <v>5703</v>
      </c>
      <c r="AC484" t="s">
        <v>5550</v>
      </c>
      <c r="AD484" t="s">
        <v>12519</v>
      </c>
      <c r="AE484">
        <v>8271</v>
      </c>
      <c r="AF484" t="s">
        <v>5550</v>
      </c>
      <c r="AG484">
        <v>5077</v>
      </c>
      <c r="AH484" t="s">
        <v>5550</v>
      </c>
      <c r="AL484" t="str">
        <f>IF(PLAYERIDMAP2[[#This Row],[POS]]="C",MAX(AL$1:AL483)+1,"")</f>
        <v/>
      </c>
      <c r="AM484" t="str">
        <f>IFERROR(INDEX(PLAYERIDMAP2[PLAYERNAME],MATCH(ROW()-ROW(AM$1),CATCHERS,0)),"")</f>
        <v/>
      </c>
      <c r="AN484" t="str">
        <f>IF(PLAYERIDMAP2[[#This Row],[POS]]="1B",MAX(AN$1:AN483)+1,"")</f>
        <v/>
      </c>
      <c r="AO484" t="str">
        <f>IFERROR(INDEX(PLAYERIDMAP2[PLAYERNAME],MATCH(ROW()-ROW(AO$1),FIRSTBASE,0)),"")</f>
        <v/>
      </c>
      <c r="AP484" t="str">
        <f>IF(PLAYERIDMAP2[[#This Row],[POS]]="2B",MAX(AP$1:AP483)+1,"")</f>
        <v/>
      </c>
      <c r="AQ484" t="str">
        <f>IFERROR(INDEX(PLAYERIDMAP2[PLAYERNAME],MATCH(ROW()-ROW(AQ$1),SECONDBASE,0)),"")</f>
        <v/>
      </c>
      <c r="AR484" t="str">
        <f>IF(PLAYERIDMAP2[[#This Row],[POS]]="3B",MAX(AR$1:AR483)+1,"")</f>
        <v/>
      </c>
      <c r="AS484" t="str">
        <f>IFERROR(INDEX(PLAYERIDMAP2[PLAYERNAME],MATCH(ROW()-ROW(AS$1),THIRDBASE,0)),"")</f>
        <v/>
      </c>
      <c r="AT484" t="str">
        <f>IF(PLAYERIDMAP2[[#This Row],[POS]]="SS",MAX(AT$1:AT483)+1,"")</f>
        <v/>
      </c>
      <c r="AU484" t="str">
        <f>IFERROR(INDEX(PLAYERIDMAP2[PLAYERNAME],MATCH(ROW()-ROW(AU$1),SHORTSTOP,0)),"")</f>
        <v/>
      </c>
      <c r="AV484">
        <f>IF(PLAYERIDMAP2[[#This Row],[POS]]="OF",MAX(AV$1:AV483)+1,"")</f>
        <v>100</v>
      </c>
      <c r="AW484" t="str">
        <f>IFERROR(INDEX(PLAYERIDMAP2[PLAYERNAME],MATCH(ROW()-ROW(AW$1),OUTFIELD,0)),"")</f>
        <v/>
      </c>
      <c r="AX484">
        <f>IF(PLAYERIDMAP2[[#This Row],[POS]]&lt;&gt;"P",MAX(AX$1:AX483)+1,"")</f>
        <v>251</v>
      </c>
      <c r="AY484" t="str">
        <f>IFERROR(INDEX(PLAYERIDMAP2[PLAYERNAME],MATCH(ROW()-ROW(AY$1),HITTERS,0)),"")</f>
        <v>Joe Mather</v>
      </c>
      <c r="AZ484" t="str">
        <f>IF(PLAYERIDMAP2[[#This Row],[POS]]="P",MAX(AZ$1:AZ483)+1,"")</f>
        <v/>
      </c>
      <c r="BA484" t="str">
        <f>IFERROR(INDEX(PLAYERIDMAP2[PLAYERNAME],MATCH(ROW()-ROW(BA$1),PITCHERS,0)),"")</f>
        <v>Brandon Morrow</v>
      </c>
    </row>
    <row r="485" spans="1:53" x14ac:dyDescent="0.25">
      <c r="A485" t="s">
        <v>12520</v>
      </c>
      <c r="B485" t="s">
        <v>4512</v>
      </c>
      <c r="C485" s="1">
        <v>29882</v>
      </c>
      <c r="D485" t="s">
        <v>17995</v>
      </c>
      <c r="E485" t="s">
        <v>17355</v>
      </c>
      <c r="F485" t="s">
        <v>11142</v>
      </c>
      <c r="G485" t="s">
        <v>14693</v>
      </c>
      <c r="H485" t="s">
        <v>10998</v>
      </c>
      <c r="I485" t="s">
        <v>19848</v>
      </c>
      <c r="J485" t="s">
        <v>4512</v>
      </c>
      <c r="K485">
        <v>450204</v>
      </c>
      <c r="L485" t="s">
        <v>4512</v>
      </c>
      <c r="M485">
        <v>486536</v>
      </c>
      <c r="N485" t="s">
        <v>4512</v>
      </c>
      <c r="O485" t="s">
        <v>12521</v>
      </c>
      <c r="P485" t="s">
        <v>12520</v>
      </c>
      <c r="Q485">
        <v>7948</v>
      </c>
      <c r="R485" t="s">
        <v>4512</v>
      </c>
      <c r="V485" t="s">
        <v>12522</v>
      </c>
      <c r="W485">
        <v>35575</v>
      </c>
      <c r="X485">
        <v>7948</v>
      </c>
      <c r="Y485" t="s">
        <v>4512</v>
      </c>
      <c r="Z485" t="s">
        <v>16494</v>
      </c>
      <c r="AA485" t="s">
        <v>5703</v>
      </c>
      <c r="AB485" t="s">
        <v>5703</v>
      </c>
      <c r="AD485" t="s">
        <v>16494</v>
      </c>
      <c r="AL485" t="str">
        <f>IF(PLAYERIDMAP2[[#This Row],[POS]]="C",MAX(AL$1:AL484)+1,"")</f>
        <v/>
      </c>
      <c r="AM485" t="str">
        <f>IFERROR(INDEX(PLAYERIDMAP2[PLAYERNAME],MATCH(ROW()-ROW(AM$1),CATCHERS,0)),"")</f>
        <v/>
      </c>
      <c r="AN485" t="str">
        <f>IF(PLAYERIDMAP2[[#This Row],[POS]]="1B",MAX(AN$1:AN484)+1,"")</f>
        <v/>
      </c>
      <c r="AO485" t="str">
        <f>IFERROR(INDEX(PLAYERIDMAP2[PLAYERNAME],MATCH(ROW()-ROW(AO$1),FIRSTBASE,0)),"")</f>
        <v/>
      </c>
      <c r="AP485" t="str">
        <f>IF(PLAYERIDMAP2[[#This Row],[POS]]="2B",MAX(AP$1:AP484)+1,"")</f>
        <v/>
      </c>
      <c r="AQ485" t="str">
        <f>IFERROR(INDEX(PLAYERIDMAP2[PLAYERNAME],MATCH(ROW()-ROW(AQ$1),SECONDBASE,0)),"")</f>
        <v/>
      </c>
      <c r="AR485" t="str">
        <f>IF(PLAYERIDMAP2[[#This Row],[POS]]="3B",MAX(AR$1:AR484)+1,"")</f>
        <v/>
      </c>
      <c r="AS485" t="str">
        <f>IFERROR(INDEX(PLAYERIDMAP2[PLAYERNAME],MATCH(ROW()-ROW(AS$1),THIRDBASE,0)),"")</f>
        <v/>
      </c>
      <c r="AT485" t="str">
        <f>IF(PLAYERIDMAP2[[#This Row],[POS]]="SS",MAX(AT$1:AT484)+1,"")</f>
        <v/>
      </c>
      <c r="AU485" t="str">
        <f>IFERROR(INDEX(PLAYERIDMAP2[PLAYERNAME],MATCH(ROW()-ROW(AU$1),SHORTSTOP,0)),"")</f>
        <v/>
      </c>
      <c r="AV485">
        <f>IF(PLAYERIDMAP2[[#This Row],[POS]]="OF",MAX(AV$1:AV484)+1,"")</f>
        <v>101</v>
      </c>
      <c r="AW485" t="str">
        <f>IFERROR(INDEX(PLAYERIDMAP2[PLAYERNAME],MATCH(ROW()-ROW(AW$1),OUTFIELD,0)),"")</f>
        <v/>
      </c>
      <c r="AX485">
        <f>IF(PLAYERIDMAP2[[#This Row],[POS]]&lt;&gt;"P",MAX(AX$1:AX484)+1,"")</f>
        <v>252</v>
      </c>
      <c r="AY485" t="str">
        <f>IFERROR(INDEX(PLAYERIDMAP2[PLAYERNAME],MATCH(ROW()-ROW(AY$1),HITTERS,0)),"")</f>
        <v>Jeff Mathis</v>
      </c>
      <c r="AZ485" t="str">
        <f>IF(PLAYERIDMAP2[[#This Row],[POS]]="P",MAX(AZ$1:AZ484)+1,"")</f>
        <v/>
      </c>
      <c r="BA485" t="str">
        <f>IFERROR(INDEX(PLAYERIDMAP2[PLAYERNAME],MATCH(ROW()-ROW(BA$1),PITCHERS,0)),"")</f>
        <v>Charlie Morton</v>
      </c>
    </row>
    <row r="486" spans="1:53" x14ac:dyDescent="0.25">
      <c r="A486" t="s">
        <v>12523</v>
      </c>
      <c r="B486" t="s">
        <v>10320</v>
      </c>
      <c r="C486" s="1">
        <v>29109</v>
      </c>
      <c r="D486" t="s">
        <v>20069</v>
      </c>
      <c r="E486" t="s">
        <v>17355</v>
      </c>
      <c r="F486" t="s">
        <v>11016</v>
      </c>
      <c r="G486" t="s">
        <v>11016</v>
      </c>
      <c r="H486" t="s">
        <v>10988</v>
      </c>
      <c r="I486" t="s">
        <v>20070</v>
      </c>
      <c r="J486" t="s">
        <v>10320</v>
      </c>
      <c r="K486">
        <v>407911</v>
      </c>
      <c r="L486" t="s">
        <v>10320</v>
      </c>
      <c r="M486">
        <v>484950</v>
      </c>
      <c r="N486" t="s">
        <v>10320</v>
      </c>
      <c r="O486" t="s">
        <v>12524</v>
      </c>
      <c r="P486" t="s">
        <v>12523</v>
      </c>
      <c r="Q486">
        <v>7327</v>
      </c>
      <c r="R486" t="s">
        <v>10320</v>
      </c>
      <c r="S486">
        <v>5963</v>
      </c>
      <c r="T486" t="s">
        <v>10320</v>
      </c>
      <c r="V486" t="s">
        <v>12525</v>
      </c>
      <c r="W486">
        <v>35574</v>
      </c>
      <c r="X486">
        <v>7327</v>
      </c>
      <c r="Y486" t="s">
        <v>10320</v>
      </c>
      <c r="Z486" t="s">
        <v>12526</v>
      </c>
      <c r="AA486" t="s">
        <v>5703</v>
      </c>
      <c r="AB486" t="s">
        <v>5703</v>
      </c>
      <c r="AD486" t="s">
        <v>12526</v>
      </c>
      <c r="AL486" t="str">
        <f>IF(PLAYERIDMAP2[[#This Row],[POS]]="C",MAX(AL$1:AL485)+1,"")</f>
        <v/>
      </c>
      <c r="AM486" t="str">
        <f>IFERROR(INDEX(PLAYERIDMAP2[PLAYERNAME],MATCH(ROW()-ROW(AM$1),CATCHERS,0)),"")</f>
        <v/>
      </c>
      <c r="AN486" t="str">
        <f>IF(PLAYERIDMAP2[[#This Row],[POS]]="1B",MAX(AN$1:AN485)+1,"")</f>
        <v/>
      </c>
      <c r="AO486" t="str">
        <f>IFERROR(INDEX(PLAYERIDMAP2[PLAYERNAME],MATCH(ROW()-ROW(AO$1),FIRSTBASE,0)),"")</f>
        <v/>
      </c>
      <c r="AP486" t="str">
        <f>IF(PLAYERIDMAP2[[#This Row],[POS]]="2B",MAX(AP$1:AP485)+1,"")</f>
        <v/>
      </c>
      <c r="AQ486" t="str">
        <f>IFERROR(INDEX(PLAYERIDMAP2[PLAYERNAME],MATCH(ROW()-ROW(AQ$1),SECONDBASE,0)),"")</f>
        <v/>
      </c>
      <c r="AR486" t="str">
        <f>IF(PLAYERIDMAP2[[#This Row],[POS]]="3B",MAX(AR$1:AR485)+1,"")</f>
        <v/>
      </c>
      <c r="AS486" t="str">
        <f>IFERROR(INDEX(PLAYERIDMAP2[PLAYERNAME],MATCH(ROW()-ROW(AS$1),THIRDBASE,0)),"")</f>
        <v/>
      </c>
      <c r="AT486" t="str">
        <f>IF(PLAYERIDMAP2[[#This Row],[POS]]="SS",MAX(AT$1:AT485)+1,"")</f>
        <v/>
      </c>
      <c r="AU486" t="str">
        <f>IFERROR(INDEX(PLAYERIDMAP2[PLAYERNAME],MATCH(ROW()-ROW(AU$1),SHORTSTOP,0)),"")</f>
        <v/>
      </c>
      <c r="AV486" t="str">
        <f>IF(PLAYERIDMAP2[[#This Row],[POS]]="OF",MAX(AV$1:AV485)+1,"")</f>
        <v/>
      </c>
      <c r="AW486" t="str">
        <f>IFERROR(INDEX(PLAYERIDMAP2[PLAYERNAME],MATCH(ROW()-ROW(AW$1),OUTFIELD,0)),"")</f>
        <v/>
      </c>
      <c r="AX486" t="str">
        <f>IF(PLAYERIDMAP2[[#This Row],[POS]]&lt;&gt;"P",MAX(AX$1:AX485)+1,"")</f>
        <v/>
      </c>
      <c r="AY486" t="str">
        <f>IFERROR(INDEX(PLAYERIDMAP2[PLAYERNAME],MATCH(ROW()-ROW(AY$1),HITTERS,0)),"")</f>
        <v>Hideki Matsui</v>
      </c>
      <c r="AZ486">
        <f>IF(PLAYERIDMAP2[[#This Row],[POS]]="P",MAX(AZ$1:AZ485)+1,"")</f>
        <v>233</v>
      </c>
      <c r="BA486" t="str">
        <f>IFERROR(INDEX(PLAYERIDMAP2[PLAYERNAME],MATCH(ROW()-ROW(BA$1),PITCHERS,0)),"")</f>
        <v>Guillermo Moscoso</v>
      </c>
    </row>
    <row r="487" spans="1:53" x14ac:dyDescent="0.25">
      <c r="A487" t="s">
        <v>12527</v>
      </c>
      <c r="B487" t="s">
        <v>10591</v>
      </c>
      <c r="C487" s="1">
        <v>29594</v>
      </c>
      <c r="D487" t="s">
        <v>16992</v>
      </c>
      <c r="E487" t="s">
        <v>19143</v>
      </c>
      <c r="F487" t="s">
        <v>11119</v>
      </c>
      <c r="G487" t="s">
        <v>14693</v>
      </c>
      <c r="H487" t="s">
        <v>10988</v>
      </c>
      <c r="I487" t="s">
        <v>19144</v>
      </c>
      <c r="J487" t="s">
        <v>10591</v>
      </c>
      <c r="K487">
        <v>433585</v>
      </c>
      <c r="L487" t="s">
        <v>10591</v>
      </c>
      <c r="M487">
        <v>517683</v>
      </c>
      <c r="N487" t="s">
        <v>10591</v>
      </c>
      <c r="O487" t="s">
        <v>12528</v>
      </c>
      <c r="P487" t="s">
        <v>12527</v>
      </c>
      <c r="Q487">
        <v>7383</v>
      </c>
      <c r="R487" t="s">
        <v>10591</v>
      </c>
      <c r="S487">
        <v>6038</v>
      </c>
      <c r="T487" t="s">
        <v>10591</v>
      </c>
      <c r="V487" t="s">
        <v>12529</v>
      </c>
      <c r="W487">
        <v>31585</v>
      </c>
      <c r="X487">
        <v>7383</v>
      </c>
      <c r="Y487" t="s">
        <v>10591</v>
      </c>
      <c r="Z487" t="s">
        <v>12530</v>
      </c>
      <c r="AA487" t="s">
        <v>10958</v>
      </c>
      <c r="AB487" t="s">
        <v>10958</v>
      </c>
      <c r="AD487" t="s">
        <v>12530</v>
      </c>
      <c r="AF487" t="s">
        <v>10591</v>
      </c>
      <c r="AG487">
        <v>5942</v>
      </c>
      <c r="AL487" t="str">
        <f>IF(PLAYERIDMAP2[[#This Row],[POS]]="C",MAX(AL$1:AL486)+1,"")</f>
        <v/>
      </c>
      <c r="AM487" t="str">
        <f>IFERROR(INDEX(PLAYERIDMAP2[PLAYERNAME],MATCH(ROW()-ROW(AM$1),CATCHERS,0)),"")</f>
        <v/>
      </c>
      <c r="AN487" t="str">
        <f>IF(PLAYERIDMAP2[[#This Row],[POS]]="1B",MAX(AN$1:AN486)+1,"")</f>
        <v/>
      </c>
      <c r="AO487" t="str">
        <f>IFERROR(INDEX(PLAYERIDMAP2[PLAYERNAME],MATCH(ROW()-ROW(AO$1),FIRSTBASE,0)),"")</f>
        <v/>
      </c>
      <c r="AP487" t="str">
        <f>IF(PLAYERIDMAP2[[#This Row],[POS]]="2B",MAX(AP$1:AP486)+1,"")</f>
        <v/>
      </c>
      <c r="AQ487" t="str">
        <f>IFERROR(INDEX(PLAYERIDMAP2[PLAYERNAME],MATCH(ROW()-ROW(AQ$1),SECONDBASE,0)),"")</f>
        <v/>
      </c>
      <c r="AR487" t="str">
        <f>IF(PLAYERIDMAP2[[#This Row],[POS]]="3B",MAX(AR$1:AR486)+1,"")</f>
        <v/>
      </c>
      <c r="AS487" t="str">
        <f>IFERROR(INDEX(PLAYERIDMAP2[PLAYERNAME],MATCH(ROW()-ROW(AS$1),THIRDBASE,0)),"")</f>
        <v/>
      </c>
      <c r="AT487" t="str">
        <f>IF(PLAYERIDMAP2[[#This Row],[POS]]="SS",MAX(AT$1:AT486)+1,"")</f>
        <v/>
      </c>
      <c r="AU487" t="str">
        <f>IFERROR(INDEX(PLAYERIDMAP2[PLAYERNAME],MATCH(ROW()-ROW(AU$1),SHORTSTOP,0)),"")</f>
        <v/>
      </c>
      <c r="AV487" t="str">
        <f>IF(PLAYERIDMAP2[[#This Row],[POS]]="OF",MAX(AV$1:AV486)+1,"")</f>
        <v/>
      </c>
      <c r="AW487" t="str">
        <f>IFERROR(INDEX(PLAYERIDMAP2[PLAYERNAME],MATCH(ROW()-ROW(AW$1),OUTFIELD,0)),"")</f>
        <v/>
      </c>
      <c r="AX487" t="str">
        <f>IF(PLAYERIDMAP2[[#This Row],[POS]]&lt;&gt;"P",MAX(AX$1:AX486)+1,"")</f>
        <v/>
      </c>
      <c r="AY487" t="str">
        <f>IFERROR(INDEX(PLAYERIDMAP2[PLAYERNAME],MATCH(ROW()-ROW(AY$1),HITTERS,0)),"")</f>
        <v>Kazuo Matsui</v>
      </c>
      <c r="AZ487">
        <f>IF(PLAYERIDMAP2[[#This Row],[POS]]="P",MAX(AZ$1:AZ486)+1,"")</f>
        <v>234</v>
      </c>
      <c r="BA487" t="str">
        <f>IFERROR(INDEX(PLAYERIDMAP2[PLAYERNAME],MATCH(ROW()-ROW(BA$1),PITCHERS,0)),"")</f>
        <v>Dustin Moseley</v>
      </c>
    </row>
    <row r="488" spans="1:53" x14ac:dyDescent="0.25">
      <c r="A488" t="s">
        <v>12531</v>
      </c>
      <c r="B488" t="s">
        <v>4562</v>
      </c>
      <c r="C488" s="1">
        <v>30689</v>
      </c>
      <c r="D488" t="s">
        <v>16992</v>
      </c>
      <c r="E488" t="s">
        <v>20254</v>
      </c>
      <c r="F488" t="s">
        <v>11176</v>
      </c>
      <c r="G488" t="s">
        <v>16838</v>
      </c>
      <c r="H488" t="s">
        <v>10998</v>
      </c>
      <c r="I488" t="s">
        <v>20255</v>
      </c>
      <c r="J488" t="s">
        <v>4562</v>
      </c>
      <c r="K488">
        <v>425796</v>
      </c>
      <c r="L488" t="s">
        <v>4562</v>
      </c>
      <c r="M488">
        <v>389741</v>
      </c>
      <c r="N488" t="s">
        <v>4562</v>
      </c>
      <c r="O488" t="s">
        <v>12532</v>
      </c>
      <c r="P488" t="s">
        <v>12531</v>
      </c>
      <c r="Q488">
        <v>7594</v>
      </c>
      <c r="R488" t="s">
        <v>4562</v>
      </c>
      <c r="S488">
        <v>6345</v>
      </c>
      <c r="T488" t="s">
        <v>4562</v>
      </c>
      <c r="V488" t="s">
        <v>12533</v>
      </c>
      <c r="W488">
        <v>31345</v>
      </c>
      <c r="X488">
        <v>7594</v>
      </c>
      <c r="Y488" t="s">
        <v>4562</v>
      </c>
      <c r="Z488" t="s">
        <v>12534</v>
      </c>
      <c r="AA488" t="s">
        <v>5703</v>
      </c>
      <c r="AB488" t="s">
        <v>5703</v>
      </c>
      <c r="AC488" t="s">
        <v>4562</v>
      </c>
      <c r="AD488" t="s">
        <v>12534</v>
      </c>
      <c r="AF488" t="s">
        <v>4562</v>
      </c>
      <c r="AG488">
        <v>5092</v>
      </c>
      <c r="AH488" t="s">
        <v>4562</v>
      </c>
      <c r="AL488" t="str">
        <f>IF(PLAYERIDMAP2[[#This Row],[POS]]="C",MAX(AL$1:AL487)+1,"")</f>
        <v/>
      </c>
      <c r="AM488" t="str">
        <f>IFERROR(INDEX(PLAYERIDMAP2[PLAYERNAME],MATCH(ROW()-ROW(AM$1),CATCHERS,0)),"")</f>
        <v/>
      </c>
      <c r="AN488" t="str">
        <f>IF(PLAYERIDMAP2[[#This Row],[POS]]="1B",MAX(AN$1:AN487)+1,"")</f>
        <v/>
      </c>
      <c r="AO488" t="str">
        <f>IFERROR(INDEX(PLAYERIDMAP2[PLAYERNAME],MATCH(ROW()-ROW(AO$1),FIRSTBASE,0)),"")</f>
        <v/>
      </c>
      <c r="AP488" t="str">
        <f>IF(PLAYERIDMAP2[[#This Row],[POS]]="2B",MAX(AP$1:AP487)+1,"")</f>
        <v/>
      </c>
      <c r="AQ488" t="str">
        <f>IFERROR(INDEX(PLAYERIDMAP2[PLAYERNAME],MATCH(ROW()-ROW(AQ$1),SECONDBASE,0)),"")</f>
        <v/>
      </c>
      <c r="AR488" t="str">
        <f>IF(PLAYERIDMAP2[[#This Row],[POS]]="3B",MAX(AR$1:AR487)+1,"")</f>
        <v/>
      </c>
      <c r="AS488" t="str">
        <f>IFERROR(INDEX(PLAYERIDMAP2[PLAYERNAME],MATCH(ROW()-ROW(AS$1),THIRDBASE,0)),"")</f>
        <v/>
      </c>
      <c r="AT488" t="str">
        <f>IF(PLAYERIDMAP2[[#This Row],[POS]]="SS",MAX(AT$1:AT487)+1,"")</f>
        <v/>
      </c>
      <c r="AU488" t="str">
        <f>IFERROR(INDEX(PLAYERIDMAP2[PLAYERNAME],MATCH(ROW()-ROW(AU$1),SHORTSTOP,0)),"")</f>
        <v/>
      </c>
      <c r="AV488">
        <f>IF(PLAYERIDMAP2[[#This Row],[POS]]="OF",MAX(AV$1:AV487)+1,"")</f>
        <v>102</v>
      </c>
      <c r="AW488" t="str">
        <f>IFERROR(INDEX(PLAYERIDMAP2[PLAYERNAME],MATCH(ROW()-ROW(AW$1),OUTFIELD,0)),"")</f>
        <v/>
      </c>
      <c r="AX488">
        <f>IF(PLAYERIDMAP2[[#This Row],[POS]]&lt;&gt;"P",MAX(AX$1:AX487)+1,"")</f>
        <v>253</v>
      </c>
      <c r="AY488" t="str">
        <f>IFERROR(INDEX(PLAYERIDMAP2[PLAYERNAME],MATCH(ROW()-ROW(AY$1),HITTERS,0)),"")</f>
        <v>Joe Mauer</v>
      </c>
      <c r="AZ488" t="str">
        <f>IF(PLAYERIDMAP2[[#This Row],[POS]]="P",MAX(AZ$1:AZ487)+1,"")</f>
        <v/>
      </c>
      <c r="BA488" t="str">
        <f>IFERROR(INDEX(PLAYERIDMAP2[PLAYERNAME],MATCH(ROW()-ROW(BA$1),PITCHERS,0)),"")</f>
        <v>Guillermo Mota</v>
      </c>
    </row>
    <row r="489" spans="1:53" x14ac:dyDescent="0.25">
      <c r="A489" t="s">
        <v>12535</v>
      </c>
      <c r="B489" t="s">
        <v>5335</v>
      </c>
      <c r="C489" s="1">
        <v>31952</v>
      </c>
      <c r="D489" t="s">
        <v>17930</v>
      </c>
      <c r="E489" t="s">
        <v>17355</v>
      </c>
      <c r="F489" t="s">
        <v>11142</v>
      </c>
      <c r="G489" t="s">
        <v>14693</v>
      </c>
      <c r="H489" t="s">
        <v>5705</v>
      </c>
      <c r="I489" t="s">
        <v>19486</v>
      </c>
      <c r="J489" t="s">
        <v>5335</v>
      </c>
      <c r="K489">
        <v>464433</v>
      </c>
      <c r="L489" t="s">
        <v>5335</v>
      </c>
      <c r="M489">
        <v>1600671</v>
      </c>
      <c r="N489" t="s">
        <v>5335</v>
      </c>
      <c r="O489" t="s">
        <v>12536</v>
      </c>
      <c r="P489" t="s">
        <v>12535</v>
      </c>
      <c r="Q489">
        <v>8598</v>
      </c>
      <c r="R489" t="s">
        <v>5335</v>
      </c>
      <c r="S489">
        <v>29601</v>
      </c>
      <c r="T489" t="s">
        <v>5335</v>
      </c>
      <c r="U489" t="s">
        <v>5335</v>
      </c>
      <c r="V489" t="s">
        <v>12537</v>
      </c>
      <c r="W489">
        <v>52175</v>
      </c>
      <c r="X489">
        <v>8598</v>
      </c>
      <c r="Y489" t="s">
        <v>5335</v>
      </c>
      <c r="Z489" t="s">
        <v>12538</v>
      </c>
      <c r="AA489" t="s">
        <v>10958</v>
      </c>
      <c r="AB489" t="s">
        <v>5703</v>
      </c>
      <c r="AC489" t="s">
        <v>5335</v>
      </c>
      <c r="AD489" t="s">
        <v>12538</v>
      </c>
      <c r="AL489" t="str">
        <f>IF(PLAYERIDMAP2[[#This Row],[POS]]="C",MAX(AL$1:AL488)+1,"")</f>
        <v/>
      </c>
      <c r="AM489" t="str">
        <f>IFERROR(INDEX(PLAYERIDMAP2[PLAYERNAME],MATCH(ROW()-ROW(AM$1),CATCHERS,0)),"")</f>
        <v/>
      </c>
      <c r="AN489" t="str">
        <f>IF(PLAYERIDMAP2[[#This Row],[POS]]="1B",MAX(AN$1:AN488)+1,"")</f>
        <v/>
      </c>
      <c r="AO489" t="str">
        <f>IFERROR(INDEX(PLAYERIDMAP2[PLAYERNAME],MATCH(ROW()-ROW(AO$1),FIRSTBASE,0)),"")</f>
        <v/>
      </c>
      <c r="AP489" t="str">
        <f>IF(PLAYERIDMAP2[[#This Row],[POS]]="2B",MAX(AP$1:AP488)+1,"")</f>
        <v/>
      </c>
      <c r="AQ489" t="str">
        <f>IFERROR(INDEX(PLAYERIDMAP2[PLAYERNAME],MATCH(ROW()-ROW(AQ$1),SECONDBASE,0)),"")</f>
        <v/>
      </c>
      <c r="AR489">
        <f>IF(PLAYERIDMAP2[[#This Row],[POS]]="3B",MAX(AR$1:AR488)+1,"")</f>
        <v>30</v>
      </c>
      <c r="AS489" t="str">
        <f>IFERROR(INDEX(PLAYERIDMAP2[PLAYERNAME],MATCH(ROW()-ROW(AS$1),THIRDBASE,0)),"")</f>
        <v/>
      </c>
      <c r="AT489" t="str">
        <f>IF(PLAYERIDMAP2[[#This Row],[POS]]="SS",MAX(AT$1:AT488)+1,"")</f>
        <v/>
      </c>
      <c r="AU489" t="str">
        <f>IFERROR(INDEX(PLAYERIDMAP2[PLAYERNAME],MATCH(ROW()-ROW(AU$1),SHORTSTOP,0)),"")</f>
        <v/>
      </c>
      <c r="AV489" t="str">
        <f>IF(PLAYERIDMAP2[[#This Row],[POS]]="OF",MAX(AV$1:AV488)+1,"")</f>
        <v/>
      </c>
      <c r="AW489" t="str">
        <f>IFERROR(INDEX(PLAYERIDMAP2[PLAYERNAME],MATCH(ROW()-ROW(AW$1),OUTFIELD,0)),"")</f>
        <v/>
      </c>
      <c r="AX489">
        <f>IF(PLAYERIDMAP2[[#This Row],[POS]]&lt;&gt;"P",MAX(AX$1:AX488)+1,"")</f>
        <v>254</v>
      </c>
      <c r="AY489" t="str">
        <f>IFERROR(INDEX(PLAYERIDMAP2[PLAYERNAME],MATCH(ROW()-ROW(AY$1),HITTERS,0)),"")</f>
        <v>Justin Maxwell</v>
      </c>
      <c r="AZ489" t="str">
        <f>IF(PLAYERIDMAP2[[#This Row],[POS]]="P",MAX(AZ$1:AZ488)+1,"")</f>
        <v/>
      </c>
      <c r="BA489" t="str">
        <f>IFERROR(INDEX(PLAYERIDMAP2[PLAYERNAME],MATCH(ROW()-ROW(BA$1),PITCHERS,0)),"")</f>
        <v>Jason Motte</v>
      </c>
    </row>
    <row r="490" spans="1:53" x14ac:dyDescent="0.25">
      <c r="A490" t="s">
        <v>16162</v>
      </c>
      <c r="B490" t="s">
        <v>5326</v>
      </c>
      <c r="C490" s="1">
        <v>33842</v>
      </c>
      <c r="D490" t="s">
        <v>18083</v>
      </c>
      <c r="E490" t="s">
        <v>18084</v>
      </c>
      <c r="F490" t="s">
        <v>11176</v>
      </c>
      <c r="G490" t="s">
        <v>16838</v>
      </c>
      <c r="H490" t="s">
        <v>5705</v>
      </c>
      <c r="I490" t="s">
        <v>18085</v>
      </c>
      <c r="J490" t="s">
        <v>5326</v>
      </c>
      <c r="K490">
        <v>596748</v>
      </c>
      <c r="L490" t="s">
        <v>5326</v>
      </c>
      <c r="M490">
        <v>1947851</v>
      </c>
      <c r="N490" t="s">
        <v>5326</v>
      </c>
      <c r="O490" t="s">
        <v>18086</v>
      </c>
      <c r="P490" t="s">
        <v>16162</v>
      </c>
      <c r="Q490">
        <v>9609</v>
      </c>
      <c r="S490">
        <v>32163</v>
      </c>
      <c r="T490" t="s">
        <v>5326</v>
      </c>
      <c r="U490" t="s">
        <v>5326</v>
      </c>
      <c r="V490" t="s">
        <v>16163</v>
      </c>
      <c r="W490">
        <v>68156</v>
      </c>
      <c r="X490">
        <v>9609</v>
      </c>
      <c r="Y490" t="s">
        <v>5326</v>
      </c>
      <c r="Z490" t="s">
        <v>12539</v>
      </c>
      <c r="AA490" t="s">
        <v>10958</v>
      </c>
      <c r="AB490" t="s">
        <v>5703</v>
      </c>
      <c r="AC490" t="s">
        <v>5326</v>
      </c>
      <c r="AD490" t="s">
        <v>12539</v>
      </c>
      <c r="AE490">
        <v>12368</v>
      </c>
      <c r="AF490" t="s">
        <v>5326</v>
      </c>
      <c r="AG490">
        <v>52178</v>
      </c>
      <c r="AH490" t="s">
        <v>5326</v>
      </c>
      <c r="AL490" t="str">
        <f>IF(PLAYERIDMAP2[[#This Row],[POS]]="C",MAX(AL$1:AL489)+1,"")</f>
        <v/>
      </c>
      <c r="AM490" t="str">
        <f>IFERROR(INDEX(PLAYERIDMAP2[PLAYERNAME],MATCH(ROW()-ROW(AM$1),CATCHERS,0)),"")</f>
        <v/>
      </c>
      <c r="AN490" t="str">
        <f>IF(PLAYERIDMAP2[[#This Row],[POS]]="1B",MAX(AN$1:AN489)+1,"")</f>
        <v/>
      </c>
      <c r="AO490" t="str">
        <f>IFERROR(INDEX(PLAYERIDMAP2[PLAYERNAME],MATCH(ROW()-ROW(AO$1),FIRSTBASE,0)),"")</f>
        <v/>
      </c>
      <c r="AP490" t="str">
        <f>IF(PLAYERIDMAP2[[#This Row],[POS]]="2B",MAX(AP$1:AP489)+1,"")</f>
        <v/>
      </c>
      <c r="AQ490" t="str">
        <f>IFERROR(INDEX(PLAYERIDMAP2[PLAYERNAME],MATCH(ROW()-ROW(AQ$1),SECONDBASE,0)),"")</f>
        <v/>
      </c>
      <c r="AR490">
        <f>IF(PLAYERIDMAP2[[#This Row],[POS]]="3B",MAX(AR$1:AR489)+1,"")</f>
        <v>31</v>
      </c>
      <c r="AS490" t="str">
        <f>IFERROR(INDEX(PLAYERIDMAP2[PLAYERNAME],MATCH(ROW()-ROW(AS$1),THIRDBASE,0)),"")</f>
        <v/>
      </c>
      <c r="AT490" t="str">
        <f>IF(PLAYERIDMAP2[[#This Row],[POS]]="SS",MAX(AT$1:AT489)+1,"")</f>
        <v/>
      </c>
      <c r="AU490" t="str">
        <f>IFERROR(INDEX(PLAYERIDMAP2[PLAYERNAME],MATCH(ROW()-ROW(AU$1),SHORTSTOP,0)),"")</f>
        <v/>
      </c>
      <c r="AV490" t="str">
        <f>IF(PLAYERIDMAP2[[#This Row],[POS]]="OF",MAX(AV$1:AV489)+1,"")</f>
        <v/>
      </c>
      <c r="AW490" t="str">
        <f>IFERROR(INDEX(PLAYERIDMAP2[PLAYERNAME],MATCH(ROW()-ROW(AW$1),OUTFIELD,0)),"")</f>
        <v/>
      </c>
      <c r="AX490">
        <f>IF(PLAYERIDMAP2[[#This Row],[POS]]&lt;&gt;"P",MAX(AX$1:AX489)+1,"")</f>
        <v>255</v>
      </c>
      <c r="AY490" t="str">
        <f>IFERROR(INDEX(PLAYERIDMAP2[PLAYERNAME],MATCH(ROW()-ROW(AY$1),HITTERS,0)),"")</f>
        <v>John Mayberry</v>
      </c>
      <c r="AZ490" t="str">
        <f>IF(PLAYERIDMAP2[[#This Row],[POS]]="P",MAX(AZ$1:AZ489)+1,"")</f>
        <v/>
      </c>
      <c r="BA490" t="str">
        <f>IFERROR(INDEX(PLAYERIDMAP2[PLAYERNAME],MATCH(ROW()-ROW(BA$1),PITCHERS,0)),"")</f>
        <v>Peter Moylan</v>
      </c>
    </row>
    <row r="491" spans="1:53" x14ac:dyDescent="0.25">
      <c r="A491" t="s">
        <v>12540</v>
      </c>
      <c r="B491" t="s">
        <v>5184</v>
      </c>
      <c r="C491" s="1">
        <v>30095</v>
      </c>
      <c r="D491" t="s">
        <v>17258</v>
      </c>
      <c r="E491" t="s">
        <v>20281</v>
      </c>
      <c r="F491" t="s">
        <v>11373</v>
      </c>
      <c r="G491" t="s">
        <v>16838</v>
      </c>
      <c r="H491" t="s">
        <v>10998</v>
      </c>
      <c r="I491" t="s">
        <v>20282</v>
      </c>
      <c r="J491" t="s">
        <v>5184</v>
      </c>
      <c r="K491">
        <v>435623</v>
      </c>
      <c r="L491" t="s">
        <v>5184</v>
      </c>
      <c r="M491">
        <v>546041</v>
      </c>
      <c r="N491" t="s">
        <v>5184</v>
      </c>
      <c r="O491" t="s">
        <v>12541</v>
      </c>
      <c r="P491" t="s">
        <v>12540</v>
      </c>
      <c r="Q491">
        <v>7749</v>
      </c>
      <c r="R491" t="s">
        <v>5184</v>
      </c>
      <c r="S491">
        <v>6528</v>
      </c>
      <c r="T491" t="s">
        <v>5184</v>
      </c>
      <c r="U491" t="s">
        <v>5184</v>
      </c>
      <c r="V491" t="s">
        <v>12542</v>
      </c>
      <c r="W491">
        <v>46014</v>
      </c>
      <c r="X491">
        <v>7749</v>
      </c>
      <c r="Y491" t="s">
        <v>5184</v>
      </c>
      <c r="Z491" t="s">
        <v>12543</v>
      </c>
      <c r="AA491" t="s">
        <v>5703</v>
      </c>
      <c r="AB491" t="s">
        <v>5703</v>
      </c>
      <c r="AC491" t="s">
        <v>5184</v>
      </c>
      <c r="AD491" t="s">
        <v>12543</v>
      </c>
      <c r="AL491" t="str">
        <f>IF(PLAYERIDMAP2[[#This Row],[POS]]="C",MAX(AL$1:AL490)+1,"")</f>
        <v/>
      </c>
      <c r="AM491" t="str">
        <f>IFERROR(INDEX(PLAYERIDMAP2[PLAYERNAME],MATCH(ROW()-ROW(AM$1),CATCHERS,0)),"")</f>
        <v/>
      </c>
      <c r="AN491" t="str">
        <f>IF(PLAYERIDMAP2[[#This Row],[POS]]="1B",MAX(AN$1:AN490)+1,"")</f>
        <v/>
      </c>
      <c r="AO491" t="str">
        <f>IFERROR(INDEX(PLAYERIDMAP2[PLAYERNAME],MATCH(ROW()-ROW(AO$1),FIRSTBASE,0)),"")</f>
        <v/>
      </c>
      <c r="AP491" t="str">
        <f>IF(PLAYERIDMAP2[[#This Row],[POS]]="2B",MAX(AP$1:AP490)+1,"")</f>
        <v/>
      </c>
      <c r="AQ491" t="str">
        <f>IFERROR(INDEX(PLAYERIDMAP2[PLAYERNAME],MATCH(ROW()-ROW(AQ$1),SECONDBASE,0)),"")</f>
        <v/>
      </c>
      <c r="AR491" t="str">
        <f>IF(PLAYERIDMAP2[[#This Row],[POS]]="3B",MAX(AR$1:AR490)+1,"")</f>
        <v/>
      </c>
      <c r="AS491" t="str">
        <f>IFERROR(INDEX(PLAYERIDMAP2[PLAYERNAME],MATCH(ROW()-ROW(AS$1),THIRDBASE,0)),"")</f>
        <v/>
      </c>
      <c r="AT491" t="str">
        <f>IF(PLAYERIDMAP2[[#This Row],[POS]]="SS",MAX(AT$1:AT490)+1,"")</f>
        <v/>
      </c>
      <c r="AU491" t="str">
        <f>IFERROR(INDEX(PLAYERIDMAP2[PLAYERNAME],MATCH(ROW()-ROW(AU$1),SHORTSTOP,0)),"")</f>
        <v/>
      </c>
      <c r="AV491">
        <f>IF(PLAYERIDMAP2[[#This Row],[POS]]="OF",MAX(AV$1:AV490)+1,"")</f>
        <v>103</v>
      </c>
      <c r="AW491" t="str">
        <f>IFERROR(INDEX(PLAYERIDMAP2[PLAYERNAME],MATCH(ROW()-ROW(AW$1),OUTFIELD,0)),"")</f>
        <v/>
      </c>
      <c r="AX491">
        <f>IF(PLAYERIDMAP2[[#This Row],[POS]]&lt;&gt;"P",MAX(AX$1:AX490)+1,"")</f>
        <v>256</v>
      </c>
      <c r="AY491" t="str">
        <f>IFERROR(INDEX(PLAYERIDMAP2[PLAYERNAME],MATCH(ROW()-ROW(AY$1),HITTERS,0)),"")</f>
        <v>Cameron Maybin</v>
      </c>
      <c r="AZ491" t="str">
        <f>IF(PLAYERIDMAP2[[#This Row],[POS]]="P",MAX(AZ$1:AZ490)+1,"")</f>
        <v/>
      </c>
      <c r="BA491" t="str">
        <f>IFERROR(INDEX(PLAYERIDMAP2[PLAYERNAME],MATCH(ROW()-ROW(BA$1),PITCHERS,0)),"")</f>
        <v>Edward Mujica</v>
      </c>
    </row>
    <row r="492" spans="1:53" x14ac:dyDescent="0.25">
      <c r="A492" t="s">
        <v>12544</v>
      </c>
      <c r="B492" t="s">
        <v>5315</v>
      </c>
      <c r="C492" s="1">
        <v>33299</v>
      </c>
      <c r="D492" t="s">
        <v>16964</v>
      </c>
      <c r="E492" t="s">
        <v>18065</v>
      </c>
      <c r="F492" t="s">
        <v>11142</v>
      </c>
      <c r="G492" t="s">
        <v>14693</v>
      </c>
      <c r="H492" t="s">
        <v>5706</v>
      </c>
      <c r="I492" t="s">
        <v>18761</v>
      </c>
      <c r="J492" t="s">
        <v>5315</v>
      </c>
      <c r="K492">
        <v>545338</v>
      </c>
      <c r="L492" t="s">
        <v>5315</v>
      </c>
      <c r="M492">
        <v>1740931</v>
      </c>
      <c r="N492" t="s">
        <v>5315</v>
      </c>
      <c r="O492" t="s">
        <v>12545</v>
      </c>
      <c r="P492" t="s">
        <v>12544</v>
      </c>
      <c r="Q492">
        <v>9115</v>
      </c>
      <c r="R492" t="s">
        <v>5315</v>
      </c>
      <c r="S492">
        <v>30661</v>
      </c>
      <c r="T492" t="s">
        <v>5315</v>
      </c>
      <c r="U492" t="s">
        <v>5315</v>
      </c>
      <c r="V492" t="s">
        <v>12546</v>
      </c>
      <c r="W492">
        <v>59421</v>
      </c>
      <c r="X492">
        <v>9115</v>
      </c>
      <c r="Y492" t="s">
        <v>5315</v>
      </c>
      <c r="Z492" t="s">
        <v>12547</v>
      </c>
      <c r="AA492" t="s">
        <v>11011</v>
      </c>
      <c r="AB492" t="s">
        <v>5703</v>
      </c>
      <c r="AC492" t="s">
        <v>5315</v>
      </c>
      <c r="AD492" t="s">
        <v>12547</v>
      </c>
      <c r="AE492">
        <v>11001</v>
      </c>
      <c r="AF492" t="s">
        <v>5315</v>
      </c>
      <c r="AG492">
        <v>16953</v>
      </c>
      <c r="AL492" t="str">
        <f>IF(PLAYERIDMAP2[[#This Row],[POS]]="C",MAX(AL$1:AL491)+1,"")</f>
        <v/>
      </c>
      <c r="AM492" t="str">
        <f>IFERROR(INDEX(PLAYERIDMAP2[PLAYERNAME],MATCH(ROW()-ROW(AM$1),CATCHERS,0)),"")</f>
        <v/>
      </c>
      <c r="AN492" t="str">
        <f>IF(PLAYERIDMAP2[[#This Row],[POS]]="1B",MAX(AN$1:AN491)+1,"")</f>
        <v/>
      </c>
      <c r="AO492" t="str">
        <f>IFERROR(INDEX(PLAYERIDMAP2[PLAYERNAME],MATCH(ROW()-ROW(AO$1),FIRSTBASE,0)),"")</f>
        <v/>
      </c>
      <c r="AP492">
        <f>IF(PLAYERIDMAP2[[#This Row],[POS]]="2B",MAX(AP$1:AP491)+1,"")</f>
        <v>33</v>
      </c>
      <c r="AQ492" t="str">
        <f>IFERROR(INDEX(PLAYERIDMAP2[PLAYERNAME],MATCH(ROW()-ROW(AQ$1),SECONDBASE,0)),"")</f>
        <v/>
      </c>
      <c r="AR492" t="str">
        <f>IF(PLAYERIDMAP2[[#This Row],[POS]]="3B",MAX(AR$1:AR491)+1,"")</f>
        <v/>
      </c>
      <c r="AS492" t="str">
        <f>IFERROR(INDEX(PLAYERIDMAP2[PLAYERNAME],MATCH(ROW()-ROW(AS$1),THIRDBASE,0)),"")</f>
        <v/>
      </c>
      <c r="AT492" t="str">
        <f>IF(PLAYERIDMAP2[[#This Row],[POS]]="SS",MAX(AT$1:AT491)+1,"")</f>
        <v/>
      </c>
      <c r="AU492" t="str">
        <f>IFERROR(INDEX(PLAYERIDMAP2[PLAYERNAME],MATCH(ROW()-ROW(AU$1),SHORTSTOP,0)),"")</f>
        <v/>
      </c>
      <c r="AV492" t="str">
        <f>IF(PLAYERIDMAP2[[#This Row],[POS]]="OF",MAX(AV$1:AV491)+1,"")</f>
        <v/>
      </c>
      <c r="AW492" t="str">
        <f>IFERROR(INDEX(PLAYERIDMAP2[PLAYERNAME],MATCH(ROW()-ROW(AW$1),OUTFIELD,0)),"")</f>
        <v/>
      </c>
      <c r="AX492">
        <f>IF(PLAYERIDMAP2[[#This Row],[POS]]&lt;&gt;"P",MAX(AX$1:AX491)+1,"")</f>
        <v>257</v>
      </c>
      <c r="AY492" t="str">
        <f>IFERROR(INDEX(PLAYERIDMAP2[PLAYERNAME],MATCH(ROW()-ROW(AY$1),HITTERS,0)),"")</f>
        <v>Edwin Maysonet</v>
      </c>
      <c r="AZ492" t="str">
        <f>IF(PLAYERIDMAP2[[#This Row],[POS]]="P",MAX(AZ$1:AZ491)+1,"")</f>
        <v/>
      </c>
      <c r="BA492" t="str">
        <f>IFERROR(INDEX(PLAYERIDMAP2[PLAYERNAME],MATCH(ROW()-ROW(BA$1),PITCHERS,0)),"")</f>
        <v>Brett Myers</v>
      </c>
    </row>
    <row r="493" spans="1:53" x14ac:dyDescent="0.25">
      <c r="A493" t="s">
        <v>12548</v>
      </c>
      <c r="B493" t="s">
        <v>12549</v>
      </c>
      <c r="C493" s="1">
        <v>26728</v>
      </c>
      <c r="D493" t="s">
        <v>17115</v>
      </c>
      <c r="E493" t="s">
        <v>18065</v>
      </c>
      <c r="F493" t="s">
        <v>11016</v>
      </c>
      <c r="G493" t="s">
        <v>11016</v>
      </c>
      <c r="H493" t="s">
        <v>10988</v>
      </c>
      <c r="I493" t="s">
        <v>18252</v>
      </c>
      <c r="K493">
        <v>211041</v>
      </c>
      <c r="M493">
        <v>24554</v>
      </c>
      <c r="N493" t="s">
        <v>12549</v>
      </c>
      <c r="O493" t="s">
        <v>16164</v>
      </c>
      <c r="P493" t="s">
        <v>12548</v>
      </c>
      <c r="S493">
        <v>4064</v>
      </c>
      <c r="T493" t="s">
        <v>12549</v>
      </c>
      <c r="V493" t="s">
        <v>16165</v>
      </c>
      <c r="W493">
        <v>1151</v>
      </c>
      <c r="AA493" t="s">
        <v>5703</v>
      </c>
      <c r="AB493" t="s">
        <v>5703</v>
      </c>
      <c r="AD493" t="s">
        <v>16495</v>
      </c>
      <c r="AL493" t="str">
        <f>IF(PLAYERIDMAP2[[#This Row],[POS]]="C",MAX(AL$1:AL492)+1,"")</f>
        <v/>
      </c>
      <c r="AM493" t="str">
        <f>IFERROR(INDEX(PLAYERIDMAP2[PLAYERNAME],MATCH(ROW()-ROW(AM$1),CATCHERS,0)),"")</f>
        <v/>
      </c>
      <c r="AN493" t="str">
        <f>IF(PLAYERIDMAP2[[#This Row],[POS]]="1B",MAX(AN$1:AN492)+1,"")</f>
        <v/>
      </c>
      <c r="AO493" t="str">
        <f>IFERROR(INDEX(PLAYERIDMAP2[PLAYERNAME],MATCH(ROW()-ROW(AO$1),FIRSTBASE,0)),"")</f>
        <v/>
      </c>
      <c r="AP493" t="str">
        <f>IF(PLAYERIDMAP2[[#This Row],[POS]]="2B",MAX(AP$1:AP492)+1,"")</f>
        <v/>
      </c>
      <c r="AQ493" t="str">
        <f>IFERROR(INDEX(PLAYERIDMAP2[PLAYERNAME],MATCH(ROW()-ROW(AQ$1),SECONDBASE,0)),"")</f>
        <v/>
      </c>
      <c r="AR493" t="str">
        <f>IF(PLAYERIDMAP2[[#This Row],[POS]]="3B",MAX(AR$1:AR492)+1,"")</f>
        <v/>
      </c>
      <c r="AS493" t="str">
        <f>IFERROR(INDEX(PLAYERIDMAP2[PLAYERNAME],MATCH(ROW()-ROW(AS$1),THIRDBASE,0)),"")</f>
        <v/>
      </c>
      <c r="AT493" t="str">
        <f>IF(PLAYERIDMAP2[[#This Row],[POS]]="SS",MAX(AT$1:AT492)+1,"")</f>
        <v/>
      </c>
      <c r="AU493" t="str">
        <f>IFERROR(INDEX(PLAYERIDMAP2[PLAYERNAME],MATCH(ROW()-ROW(AU$1),SHORTSTOP,0)),"")</f>
        <v/>
      </c>
      <c r="AV493" t="str">
        <f>IF(PLAYERIDMAP2[[#This Row],[POS]]="OF",MAX(AV$1:AV492)+1,"")</f>
        <v/>
      </c>
      <c r="AW493" t="str">
        <f>IFERROR(INDEX(PLAYERIDMAP2[PLAYERNAME],MATCH(ROW()-ROW(AW$1),OUTFIELD,0)),"")</f>
        <v/>
      </c>
      <c r="AX493" t="str">
        <f>IF(PLAYERIDMAP2[[#This Row],[POS]]&lt;&gt;"P",MAX(AX$1:AX492)+1,"")</f>
        <v/>
      </c>
      <c r="AY493" t="str">
        <f>IFERROR(INDEX(PLAYERIDMAP2[PLAYERNAME],MATCH(ROW()-ROW(AY$1),HITTERS,0)),"")</f>
        <v>Matt McBride</v>
      </c>
      <c r="AZ493">
        <f>IF(PLAYERIDMAP2[[#This Row],[POS]]="P",MAX(AZ$1:AZ492)+1,"")</f>
        <v>235</v>
      </c>
      <c r="BA493" t="str">
        <f>IFERROR(INDEX(PLAYERIDMAP2[PLAYERNAME],MATCH(ROW()-ROW(BA$1),PITCHERS,0)),"")</f>
        <v>Chris Narveson</v>
      </c>
    </row>
    <row r="494" spans="1:53" x14ac:dyDescent="0.25">
      <c r="A494" t="s">
        <v>12550</v>
      </c>
      <c r="B494" t="s">
        <v>10760</v>
      </c>
      <c r="C494" s="1">
        <v>28346</v>
      </c>
      <c r="D494" t="s">
        <v>17440</v>
      </c>
      <c r="E494" t="s">
        <v>17919</v>
      </c>
      <c r="F494" t="s">
        <v>11138</v>
      </c>
      <c r="G494" t="s">
        <v>14693</v>
      </c>
      <c r="H494" t="s">
        <v>10988</v>
      </c>
      <c r="I494" t="s">
        <v>17920</v>
      </c>
      <c r="J494" t="s">
        <v>10760</v>
      </c>
      <c r="K494">
        <v>430630</v>
      </c>
      <c r="L494" t="s">
        <v>10760</v>
      </c>
      <c r="M494">
        <v>448928</v>
      </c>
      <c r="N494" t="s">
        <v>10760</v>
      </c>
      <c r="O494" t="s">
        <v>12551</v>
      </c>
      <c r="P494" t="s">
        <v>12550</v>
      </c>
      <c r="Q494">
        <v>7310</v>
      </c>
      <c r="R494" t="s">
        <v>10760</v>
      </c>
      <c r="S494">
        <v>5938</v>
      </c>
      <c r="T494" t="s">
        <v>10760</v>
      </c>
      <c r="V494" t="s">
        <v>12552</v>
      </c>
      <c r="W494">
        <v>35597</v>
      </c>
      <c r="X494">
        <v>7310</v>
      </c>
      <c r="Y494" t="s">
        <v>10760</v>
      </c>
      <c r="Z494" t="s">
        <v>12553</v>
      </c>
      <c r="AA494" t="s">
        <v>5703</v>
      </c>
      <c r="AB494" t="s">
        <v>5703</v>
      </c>
      <c r="AD494" t="s">
        <v>12553</v>
      </c>
      <c r="AE494">
        <v>8013</v>
      </c>
      <c r="AF494" t="s">
        <v>10760</v>
      </c>
      <c r="AG494">
        <v>5621</v>
      </c>
      <c r="AH494" t="s">
        <v>10760</v>
      </c>
      <c r="AL494" t="str">
        <f>IF(PLAYERIDMAP2[[#This Row],[POS]]="C",MAX(AL$1:AL493)+1,"")</f>
        <v/>
      </c>
      <c r="AM494" t="str">
        <f>IFERROR(INDEX(PLAYERIDMAP2[PLAYERNAME],MATCH(ROW()-ROW(AM$1),CATCHERS,0)),"")</f>
        <v/>
      </c>
      <c r="AN494" t="str">
        <f>IF(PLAYERIDMAP2[[#This Row],[POS]]="1B",MAX(AN$1:AN493)+1,"")</f>
        <v/>
      </c>
      <c r="AO494" t="str">
        <f>IFERROR(INDEX(PLAYERIDMAP2[PLAYERNAME],MATCH(ROW()-ROW(AO$1),FIRSTBASE,0)),"")</f>
        <v/>
      </c>
      <c r="AP494" t="str">
        <f>IF(PLAYERIDMAP2[[#This Row],[POS]]="2B",MAX(AP$1:AP493)+1,"")</f>
        <v/>
      </c>
      <c r="AQ494" t="str">
        <f>IFERROR(INDEX(PLAYERIDMAP2[PLAYERNAME],MATCH(ROW()-ROW(AQ$1),SECONDBASE,0)),"")</f>
        <v/>
      </c>
      <c r="AR494" t="str">
        <f>IF(PLAYERIDMAP2[[#This Row],[POS]]="3B",MAX(AR$1:AR493)+1,"")</f>
        <v/>
      </c>
      <c r="AS494" t="str">
        <f>IFERROR(INDEX(PLAYERIDMAP2[PLAYERNAME],MATCH(ROW()-ROW(AS$1),THIRDBASE,0)),"")</f>
        <v/>
      </c>
      <c r="AT494" t="str">
        <f>IF(PLAYERIDMAP2[[#This Row],[POS]]="SS",MAX(AT$1:AT493)+1,"")</f>
        <v/>
      </c>
      <c r="AU494" t="str">
        <f>IFERROR(INDEX(PLAYERIDMAP2[PLAYERNAME],MATCH(ROW()-ROW(AU$1),SHORTSTOP,0)),"")</f>
        <v/>
      </c>
      <c r="AV494" t="str">
        <f>IF(PLAYERIDMAP2[[#This Row],[POS]]="OF",MAX(AV$1:AV493)+1,"")</f>
        <v/>
      </c>
      <c r="AW494" t="str">
        <f>IFERROR(INDEX(PLAYERIDMAP2[PLAYERNAME],MATCH(ROW()-ROW(AW$1),OUTFIELD,0)),"")</f>
        <v/>
      </c>
      <c r="AX494" t="str">
        <f>IF(PLAYERIDMAP2[[#This Row],[POS]]&lt;&gt;"P",MAX(AX$1:AX493)+1,"")</f>
        <v/>
      </c>
      <c r="AY494" t="str">
        <f>IFERROR(INDEX(PLAYERIDMAP2[PLAYERNAME],MATCH(ROW()-ROW(AY$1),HITTERS,0)),"")</f>
        <v>Brian McCann</v>
      </c>
      <c r="AZ494">
        <f>IF(PLAYERIDMAP2[[#This Row],[POS]]="P",MAX(AZ$1:AZ493)+1,"")</f>
        <v>236</v>
      </c>
      <c r="BA494" t="str">
        <f>IFERROR(INDEX(PLAYERIDMAP2[PLAYERNAME],MATCH(ROW()-ROW(BA$1),PITCHERS,0)),"")</f>
        <v>Joe Nathan</v>
      </c>
    </row>
    <row r="495" spans="1:53" x14ac:dyDescent="0.25">
      <c r="A495" t="s">
        <v>17842</v>
      </c>
      <c r="B495" t="s">
        <v>2126</v>
      </c>
      <c r="C495" s="1">
        <v>34583</v>
      </c>
      <c r="D495" t="s">
        <v>16999</v>
      </c>
      <c r="E495" t="s">
        <v>17843</v>
      </c>
      <c r="F495" t="s">
        <v>11057</v>
      </c>
      <c r="G495" t="s">
        <v>14693</v>
      </c>
      <c r="H495" t="s">
        <v>10998</v>
      </c>
      <c r="I495" t="s">
        <v>2125</v>
      </c>
      <c r="J495" t="s">
        <v>2126</v>
      </c>
      <c r="K495">
        <v>640449</v>
      </c>
      <c r="L495" t="s">
        <v>2126</v>
      </c>
      <c r="S495">
        <v>33188</v>
      </c>
      <c r="T495" t="s">
        <v>2126</v>
      </c>
      <c r="Z495" t="s">
        <v>17844</v>
      </c>
      <c r="AA495" t="s">
        <v>5703</v>
      </c>
      <c r="AB495" t="s">
        <v>5703</v>
      </c>
      <c r="AL495" t="str">
        <f>IF(PLAYERIDMAP2[[#This Row],[POS]]="C",MAX(AL$1:AL494)+1,"")</f>
        <v/>
      </c>
      <c r="AM495" t="str">
        <f>IFERROR(INDEX(PLAYERIDMAP2[PLAYERNAME],MATCH(ROW()-ROW(AM$1),CATCHERS,0)),"")</f>
        <v/>
      </c>
      <c r="AN495" t="str">
        <f>IF(PLAYERIDMAP2[[#This Row],[POS]]="1B",MAX(AN$1:AN494)+1,"")</f>
        <v/>
      </c>
      <c r="AO495" t="str">
        <f>IFERROR(INDEX(PLAYERIDMAP2[PLAYERNAME],MATCH(ROW()-ROW(AO$1),FIRSTBASE,0)),"")</f>
        <v/>
      </c>
      <c r="AP495" t="str">
        <f>IF(PLAYERIDMAP2[[#This Row],[POS]]="2B",MAX(AP$1:AP494)+1,"")</f>
        <v/>
      </c>
      <c r="AQ495" t="str">
        <f>IFERROR(INDEX(PLAYERIDMAP2[PLAYERNAME],MATCH(ROW()-ROW(AQ$1),SECONDBASE,0)),"")</f>
        <v/>
      </c>
      <c r="AR495" t="str">
        <f>IF(PLAYERIDMAP2[[#This Row],[POS]]="3B",MAX(AR$1:AR494)+1,"")</f>
        <v/>
      </c>
      <c r="AS495" t="str">
        <f>IFERROR(INDEX(PLAYERIDMAP2[PLAYERNAME],MATCH(ROW()-ROW(AS$1),THIRDBASE,0)),"")</f>
        <v/>
      </c>
      <c r="AT495" t="str">
        <f>IF(PLAYERIDMAP2[[#This Row],[POS]]="SS",MAX(AT$1:AT494)+1,"")</f>
        <v/>
      </c>
      <c r="AU495" t="str">
        <f>IFERROR(INDEX(PLAYERIDMAP2[PLAYERNAME],MATCH(ROW()-ROW(AU$1),SHORTSTOP,0)),"")</f>
        <v/>
      </c>
      <c r="AV495">
        <f>IF(PLAYERIDMAP2[[#This Row],[POS]]="OF",MAX(AV$1:AV494)+1,"")</f>
        <v>104</v>
      </c>
      <c r="AW495" t="str">
        <f>IFERROR(INDEX(PLAYERIDMAP2[PLAYERNAME],MATCH(ROW()-ROW(AW$1),OUTFIELD,0)),"")</f>
        <v/>
      </c>
      <c r="AX495">
        <f>IF(PLAYERIDMAP2[[#This Row],[POS]]&lt;&gt;"P",MAX(AX$1:AX494)+1,"")</f>
        <v>258</v>
      </c>
      <c r="AY495" t="str">
        <f>IFERROR(INDEX(PLAYERIDMAP2[PLAYERNAME],MATCH(ROW()-ROW(AY$1),HITTERS,0)),"")</f>
        <v>James McCann</v>
      </c>
      <c r="AZ495" t="str">
        <f>IF(PLAYERIDMAP2[[#This Row],[POS]]="P",MAX(AZ$1:AZ494)+1,"")</f>
        <v/>
      </c>
      <c r="BA495" t="str">
        <f>IFERROR(INDEX(PLAYERIDMAP2[PLAYERNAME],MATCH(ROW()-ROW(BA$1),PITCHERS,0)),"")</f>
        <v>Jimmy Nelson</v>
      </c>
    </row>
    <row r="496" spans="1:53" x14ac:dyDescent="0.25">
      <c r="A496" t="s">
        <v>12554</v>
      </c>
      <c r="B496" t="s">
        <v>5578</v>
      </c>
      <c r="C496" s="1">
        <v>31455</v>
      </c>
      <c r="D496" t="s">
        <v>17210</v>
      </c>
      <c r="E496" t="s">
        <v>17843</v>
      </c>
      <c r="F496" t="s">
        <v>11002</v>
      </c>
      <c r="G496" t="s">
        <v>14693</v>
      </c>
      <c r="H496" t="s">
        <v>5705</v>
      </c>
      <c r="I496" t="s">
        <v>18518</v>
      </c>
      <c r="J496" t="s">
        <v>5578</v>
      </c>
      <c r="K496">
        <v>453943</v>
      </c>
      <c r="L496" t="s">
        <v>5578</v>
      </c>
      <c r="M496">
        <v>1630078</v>
      </c>
      <c r="N496" t="s">
        <v>5578</v>
      </c>
      <c r="O496" t="s">
        <v>12555</v>
      </c>
      <c r="P496" t="s">
        <v>12554</v>
      </c>
      <c r="Q496">
        <v>8629</v>
      </c>
      <c r="R496" t="s">
        <v>5578</v>
      </c>
      <c r="S496">
        <v>30004</v>
      </c>
      <c r="T496" t="s">
        <v>5578</v>
      </c>
      <c r="U496" t="s">
        <v>5578</v>
      </c>
      <c r="V496" t="s">
        <v>12556</v>
      </c>
      <c r="W496">
        <v>53395</v>
      </c>
      <c r="X496">
        <v>8629</v>
      </c>
      <c r="Y496" t="s">
        <v>5578</v>
      </c>
      <c r="Z496" t="s">
        <v>12557</v>
      </c>
      <c r="AA496" t="s">
        <v>5703</v>
      </c>
      <c r="AB496" t="s">
        <v>5703</v>
      </c>
      <c r="AC496" t="s">
        <v>5578</v>
      </c>
      <c r="AD496" t="s">
        <v>12557</v>
      </c>
      <c r="AE496">
        <v>9848</v>
      </c>
      <c r="AF496" t="s">
        <v>5578</v>
      </c>
      <c r="AG496">
        <v>12863</v>
      </c>
      <c r="AH496" t="s">
        <v>5578</v>
      </c>
      <c r="AL496" t="str">
        <f>IF(PLAYERIDMAP2[[#This Row],[POS]]="C",MAX(AL$1:AL495)+1,"")</f>
        <v/>
      </c>
      <c r="AM496" t="str">
        <f>IFERROR(INDEX(PLAYERIDMAP2[PLAYERNAME],MATCH(ROW()-ROW(AM$1),CATCHERS,0)),"")</f>
        <v/>
      </c>
      <c r="AN496" t="str">
        <f>IF(PLAYERIDMAP2[[#This Row],[POS]]="1B",MAX(AN$1:AN495)+1,"")</f>
        <v/>
      </c>
      <c r="AO496" t="str">
        <f>IFERROR(INDEX(PLAYERIDMAP2[PLAYERNAME],MATCH(ROW()-ROW(AO$1),FIRSTBASE,0)),"")</f>
        <v/>
      </c>
      <c r="AP496" t="str">
        <f>IF(PLAYERIDMAP2[[#This Row],[POS]]="2B",MAX(AP$1:AP495)+1,"")</f>
        <v/>
      </c>
      <c r="AQ496" t="str">
        <f>IFERROR(INDEX(PLAYERIDMAP2[PLAYERNAME],MATCH(ROW()-ROW(AQ$1),SECONDBASE,0)),"")</f>
        <v/>
      </c>
      <c r="AR496">
        <f>IF(PLAYERIDMAP2[[#This Row],[POS]]="3B",MAX(AR$1:AR495)+1,"")</f>
        <v>32</v>
      </c>
      <c r="AS496" t="str">
        <f>IFERROR(INDEX(PLAYERIDMAP2[PLAYERNAME],MATCH(ROW()-ROW(AS$1),THIRDBASE,0)),"")</f>
        <v/>
      </c>
      <c r="AT496" t="str">
        <f>IF(PLAYERIDMAP2[[#This Row],[POS]]="SS",MAX(AT$1:AT495)+1,"")</f>
        <v/>
      </c>
      <c r="AU496" t="str">
        <f>IFERROR(INDEX(PLAYERIDMAP2[PLAYERNAME],MATCH(ROW()-ROW(AU$1),SHORTSTOP,0)),"")</f>
        <v/>
      </c>
      <c r="AV496" t="str">
        <f>IF(PLAYERIDMAP2[[#This Row],[POS]]="OF",MAX(AV$1:AV495)+1,"")</f>
        <v/>
      </c>
      <c r="AW496" t="str">
        <f>IFERROR(INDEX(PLAYERIDMAP2[PLAYERNAME],MATCH(ROW()-ROW(AW$1),OUTFIELD,0)),"")</f>
        <v/>
      </c>
      <c r="AX496">
        <f>IF(PLAYERIDMAP2[[#This Row],[POS]]&lt;&gt;"P",MAX(AX$1:AX495)+1,"")</f>
        <v>259</v>
      </c>
      <c r="AY496" t="str">
        <f>IFERROR(INDEX(PLAYERIDMAP2[PLAYERNAME],MATCH(ROW()-ROW(AY$1),HITTERS,0)),"")</f>
        <v>Mike McCoy</v>
      </c>
      <c r="AZ496" t="str">
        <f>IF(PLAYERIDMAP2[[#This Row],[POS]]="P",MAX(AZ$1:AZ495)+1,"")</f>
        <v/>
      </c>
      <c r="BA496" t="str">
        <f>IFERROR(INDEX(PLAYERIDMAP2[PLAYERNAME],MATCH(ROW()-ROW(BA$1),PITCHERS,0)),"")</f>
        <v>Pat Neshek</v>
      </c>
    </row>
    <row r="497" spans="1:53" x14ac:dyDescent="0.25">
      <c r="A497" t="s">
        <v>12558</v>
      </c>
      <c r="B497" t="s">
        <v>5673</v>
      </c>
      <c r="C497" s="1">
        <v>32763</v>
      </c>
      <c r="D497" t="s">
        <v>19817</v>
      </c>
      <c r="E497" t="s">
        <v>17037</v>
      </c>
      <c r="F497" t="s">
        <v>11068</v>
      </c>
      <c r="G497" t="s">
        <v>16838</v>
      </c>
      <c r="H497" t="s">
        <v>11003</v>
      </c>
      <c r="I497" t="s">
        <v>19818</v>
      </c>
      <c r="J497" t="s">
        <v>5673</v>
      </c>
      <c r="K497">
        <v>518692</v>
      </c>
      <c r="L497" t="s">
        <v>5673</v>
      </c>
      <c r="M497">
        <v>1630079</v>
      </c>
      <c r="N497" t="s">
        <v>5673</v>
      </c>
      <c r="O497" t="s">
        <v>12559</v>
      </c>
      <c r="P497" t="s">
        <v>12558</v>
      </c>
      <c r="Q497">
        <v>8658</v>
      </c>
      <c r="R497" t="s">
        <v>5673</v>
      </c>
      <c r="S497">
        <v>30193</v>
      </c>
      <c r="T497" t="s">
        <v>5673</v>
      </c>
      <c r="U497" t="s">
        <v>5673</v>
      </c>
      <c r="V497" t="s">
        <v>12560</v>
      </c>
      <c r="W497">
        <v>56289</v>
      </c>
      <c r="X497">
        <v>8658</v>
      </c>
      <c r="Y497" t="s">
        <v>5673</v>
      </c>
      <c r="Z497" t="s">
        <v>12561</v>
      </c>
      <c r="AA497" t="s">
        <v>10958</v>
      </c>
      <c r="AB497" t="s">
        <v>5703</v>
      </c>
      <c r="AC497" t="s">
        <v>5673</v>
      </c>
      <c r="AD497" t="s">
        <v>12561</v>
      </c>
      <c r="AE497">
        <v>9902</v>
      </c>
      <c r="AF497" t="s">
        <v>5673</v>
      </c>
      <c r="AG497">
        <v>11334</v>
      </c>
      <c r="AH497" t="s">
        <v>5673</v>
      </c>
      <c r="AL497" t="str">
        <f>IF(PLAYERIDMAP2[[#This Row],[POS]]="C",MAX(AL$1:AL496)+1,"")</f>
        <v/>
      </c>
      <c r="AM497" t="str">
        <f>IFERROR(INDEX(PLAYERIDMAP2[PLAYERNAME],MATCH(ROW()-ROW(AM$1),CATCHERS,0)),"")</f>
        <v/>
      </c>
      <c r="AN497">
        <f>IF(PLAYERIDMAP2[[#This Row],[POS]]="1B",MAX(AN$1:AN496)+1,"")</f>
        <v>26</v>
      </c>
      <c r="AO497" t="str">
        <f>IFERROR(INDEX(PLAYERIDMAP2[PLAYERNAME],MATCH(ROW()-ROW(AO$1),FIRSTBASE,0)),"")</f>
        <v/>
      </c>
      <c r="AP497" t="str">
        <f>IF(PLAYERIDMAP2[[#This Row],[POS]]="2B",MAX(AP$1:AP496)+1,"")</f>
        <v/>
      </c>
      <c r="AQ497" t="str">
        <f>IFERROR(INDEX(PLAYERIDMAP2[PLAYERNAME],MATCH(ROW()-ROW(AQ$1),SECONDBASE,0)),"")</f>
        <v/>
      </c>
      <c r="AR497" t="str">
        <f>IF(PLAYERIDMAP2[[#This Row],[POS]]="3B",MAX(AR$1:AR496)+1,"")</f>
        <v/>
      </c>
      <c r="AS497" t="str">
        <f>IFERROR(INDEX(PLAYERIDMAP2[PLAYERNAME],MATCH(ROW()-ROW(AS$1),THIRDBASE,0)),"")</f>
        <v/>
      </c>
      <c r="AT497" t="str">
        <f>IF(PLAYERIDMAP2[[#This Row],[POS]]="SS",MAX(AT$1:AT496)+1,"")</f>
        <v/>
      </c>
      <c r="AU497" t="str">
        <f>IFERROR(INDEX(PLAYERIDMAP2[PLAYERNAME],MATCH(ROW()-ROW(AU$1),SHORTSTOP,0)),"")</f>
        <v/>
      </c>
      <c r="AV497" t="str">
        <f>IF(PLAYERIDMAP2[[#This Row],[POS]]="OF",MAX(AV$1:AV496)+1,"")</f>
        <v/>
      </c>
      <c r="AW497" t="str">
        <f>IFERROR(INDEX(PLAYERIDMAP2[PLAYERNAME],MATCH(ROW()-ROW(AW$1),OUTFIELD,0)),"")</f>
        <v/>
      </c>
      <c r="AX497">
        <f>IF(PLAYERIDMAP2[[#This Row],[POS]]&lt;&gt;"P",MAX(AX$1:AX496)+1,"")</f>
        <v>260</v>
      </c>
      <c r="AY497" t="str">
        <f>IFERROR(INDEX(PLAYERIDMAP2[PLAYERNAME],MATCH(ROW()-ROW(AY$1),HITTERS,0)),"")</f>
        <v>Andrew McCutchen</v>
      </c>
      <c r="AZ497" t="str">
        <f>IF(PLAYERIDMAP2[[#This Row],[POS]]="P",MAX(AZ$1:AZ496)+1,"")</f>
        <v/>
      </c>
      <c r="BA497" t="str">
        <f>IFERROR(INDEX(PLAYERIDMAP2[PLAYERNAME],MATCH(ROW()-ROW(BA$1),PITCHERS,0)),"")</f>
        <v>Juan Nicasio</v>
      </c>
    </row>
    <row r="498" spans="1:53" x14ac:dyDescent="0.25">
      <c r="A498" t="s">
        <v>12562</v>
      </c>
      <c r="B498" t="s">
        <v>10727</v>
      </c>
      <c r="C498" s="1">
        <v>31952</v>
      </c>
      <c r="D498" t="s">
        <v>17036</v>
      </c>
      <c r="E498" t="s">
        <v>17037</v>
      </c>
      <c r="F498" t="s">
        <v>11027</v>
      </c>
      <c r="G498" t="s">
        <v>16838</v>
      </c>
      <c r="H498" t="s">
        <v>10988</v>
      </c>
      <c r="I498" t="s">
        <v>17038</v>
      </c>
      <c r="J498" t="s">
        <v>10727</v>
      </c>
      <c r="K498">
        <v>518693</v>
      </c>
      <c r="L498" t="s">
        <v>10727</v>
      </c>
      <c r="M498">
        <v>1915106</v>
      </c>
      <c r="N498" t="s">
        <v>10727</v>
      </c>
      <c r="O498" t="s">
        <v>12563</v>
      </c>
      <c r="P498" t="s">
        <v>12562</v>
      </c>
      <c r="Q498">
        <v>9204</v>
      </c>
      <c r="R498" t="s">
        <v>10727</v>
      </c>
      <c r="S498">
        <v>32075</v>
      </c>
      <c r="T498" t="s">
        <v>10727</v>
      </c>
      <c r="V498" t="s">
        <v>12564</v>
      </c>
      <c r="W498">
        <v>57860</v>
      </c>
      <c r="X498">
        <v>9204</v>
      </c>
      <c r="Y498" t="s">
        <v>10727</v>
      </c>
      <c r="Z498" t="s">
        <v>12565</v>
      </c>
      <c r="AA498" t="s">
        <v>5703</v>
      </c>
      <c r="AB498" t="s">
        <v>10958</v>
      </c>
      <c r="AD498" t="s">
        <v>12565</v>
      </c>
      <c r="AF498" t="s">
        <v>10727</v>
      </c>
      <c r="AG498">
        <v>17103</v>
      </c>
      <c r="AH498" t="s">
        <v>10727</v>
      </c>
      <c r="AL498" t="str">
        <f>IF(PLAYERIDMAP2[[#This Row],[POS]]="C",MAX(AL$1:AL497)+1,"")</f>
        <v/>
      </c>
      <c r="AM498" t="str">
        <f>IFERROR(INDEX(PLAYERIDMAP2[PLAYERNAME],MATCH(ROW()-ROW(AM$1),CATCHERS,0)),"")</f>
        <v/>
      </c>
      <c r="AN498" t="str">
        <f>IF(PLAYERIDMAP2[[#This Row],[POS]]="1B",MAX(AN$1:AN497)+1,"")</f>
        <v/>
      </c>
      <c r="AO498" t="str">
        <f>IFERROR(INDEX(PLAYERIDMAP2[PLAYERNAME],MATCH(ROW()-ROW(AO$1),FIRSTBASE,0)),"")</f>
        <v/>
      </c>
      <c r="AP498" t="str">
        <f>IF(PLAYERIDMAP2[[#This Row],[POS]]="2B",MAX(AP$1:AP497)+1,"")</f>
        <v/>
      </c>
      <c r="AQ498" t="str">
        <f>IFERROR(INDEX(PLAYERIDMAP2[PLAYERNAME],MATCH(ROW()-ROW(AQ$1),SECONDBASE,0)),"")</f>
        <v/>
      </c>
      <c r="AR498" t="str">
        <f>IF(PLAYERIDMAP2[[#This Row],[POS]]="3B",MAX(AR$1:AR497)+1,"")</f>
        <v/>
      </c>
      <c r="AS498" t="str">
        <f>IFERROR(INDEX(PLAYERIDMAP2[PLAYERNAME],MATCH(ROW()-ROW(AS$1),THIRDBASE,0)),"")</f>
        <v/>
      </c>
      <c r="AT498" t="str">
        <f>IF(PLAYERIDMAP2[[#This Row],[POS]]="SS",MAX(AT$1:AT497)+1,"")</f>
        <v/>
      </c>
      <c r="AU498" t="str">
        <f>IFERROR(INDEX(PLAYERIDMAP2[PLAYERNAME],MATCH(ROW()-ROW(AU$1),SHORTSTOP,0)),"")</f>
        <v/>
      </c>
      <c r="AV498" t="str">
        <f>IF(PLAYERIDMAP2[[#This Row],[POS]]="OF",MAX(AV$1:AV497)+1,"")</f>
        <v/>
      </c>
      <c r="AW498" t="str">
        <f>IFERROR(INDEX(PLAYERIDMAP2[PLAYERNAME],MATCH(ROW()-ROW(AW$1),OUTFIELD,0)),"")</f>
        <v/>
      </c>
      <c r="AX498" t="str">
        <f>IF(PLAYERIDMAP2[[#This Row],[POS]]&lt;&gt;"P",MAX(AX$1:AX497)+1,"")</f>
        <v/>
      </c>
      <c r="AY498" t="str">
        <f>IFERROR(INDEX(PLAYERIDMAP2[PLAYERNAME],MATCH(ROW()-ROW(AY$1),HITTERS,0)),"")</f>
        <v>Darnell McDonald</v>
      </c>
      <c r="AZ498">
        <f>IF(PLAYERIDMAP2[[#This Row],[POS]]="P",MAX(AZ$1:AZ497)+1,"")</f>
        <v>237</v>
      </c>
      <c r="BA498" t="str">
        <f>IFERROR(INDEX(PLAYERIDMAP2[PLAYERNAME],MATCH(ROW()-ROW(BA$1),PITCHERS,0)),"")</f>
        <v>Justin Nicolino</v>
      </c>
    </row>
    <row r="499" spans="1:53" x14ac:dyDescent="0.25">
      <c r="A499" t="s">
        <v>12566</v>
      </c>
      <c r="B499" t="s">
        <v>5500</v>
      </c>
      <c r="C499" s="1">
        <v>30434</v>
      </c>
      <c r="D499" t="s">
        <v>16893</v>
      </c>
      <c r="E499" t="s">
        <v>17225</v>
      </c>
      <c r="F499" t="s">
        <v>11087</v>
      </c>
      <c r="G499" t="s">
        <v>14693</v>
      </c>
      <c r="H499" t="s">
        <v>5705</v>
      </c>
      <c r="I499" t="s">
        <v>17226</v>
      </c>
      <c r="J499" t="s">
        <v>5500</v>
      </c>
      <c r="K499">
        <v>501896</v>
      </c>
      <c r="L499" t="s">
        <v>5500</v>
      </c>
      <c r="M499">
        <v>1225732</v>
      </c>
      <c r="N499" t="s">
        <v>5500</v>
      </c>
      <c r="O499" t="s">
        <v>12567</v>
      </c>
      <c r="P499" t="s">
        <v>12566</v>
      </c>
      <c r="Q499">
        <v>8402</v>
      </c>
      <c r="R499" t="s">
        <v>5500</v>
      </c>
      <c r="S499">
        <v>29694</v>
      </c>
      <c r="T499" t="s">
        <v>5500</v>
      </c>
      <c r="U499" t="s">
        <v>5500</v>
      </c>
      <c r="V499" t="s">
        <v>12568</v>
      </c>
      <c r="W499">
        <v>51110</v>
      </c>
      <c r="X499">
        <v>8402</v>
      </c>
      <c r="Y499" t="s">
        <v>5500</v>
      </c>
      <c r="Z499" t="s">
        <v>12569</v>
      </c>
      <c r="AA499" t="s">
        <v>5703</v>
      </c>
      <c r="AB499" t="s">
        <v>5703</v>
      </c>
      <c r="AC499" t="s">
        <v>5500</v>
      </c>
      <c r="AD499" t="s">
        <v>12569</v>
      </c>
      <c r="AE499">
        <v>9914</v>
      </c>
      <c r="AF499" t="s">
        <v>5500</v>
      </c>
      <c r="AG499">
        <v>5945</v>
      </c>
      <c r="AH499" t="s">
        <v>5500</v>
      </c>
      <c r="AL499" t="str">
        <f>IF(PLAYERIDMAP2[[#This Row],[POS]]="C",MAX(AL$1:AL498)+1,"")</f>
        <v/>
      </c>
      <c r="AM499" t="str">
        <f>IFERROR(INDEX(PLAYERIDMAP2[PLAYERNAME],MATCH(ROW()-ROW(AM$1),CATCHERS,0)),"")</f>
        <v/>
      </c>
      <c r="AN499" t="str">
        <f>IF(PLAYERIDMAP2[[#This Row],[POS]]="1B",MAX(AN$1:AN498)+1,"")</f>
        <v/>
      </c>
      <c r="AO499" t="str">
        <f>IFERROR(INDEX(PLAYERIDMAP2[PLAYERNAME],MATCH(ROW()-ROW(AO$1),FIRSTBASE,0)),"")</f>
        <v/>
      </c>
      <c r="AP499" t="str">
        <f>IF(PLAYERIDMAP2[[#This Row],[POS]]="2B",MAX(AP$1:AP498)+1,"")</f>
        <v/>
      </c>
      <c r="AQ499" t="str">
        <f>IFERROR(INDEX(PLAYERIDMAP2[PLAYERNAME],MATCH(ROW()-ROW(AQ$1),SECONDBASE,0)),"")</f>
        <v/>
      </c>
      <c r="AR499">
        <f>IF(PLAYERIDMAP2[[#This Row],[POS]]="3B",MAX(AR$1:AR498)+1,"")</f>
        <v>33</v>
      </c>
      <c r="AS499" t="str">
        <f>IFERROR(INDEX(PLAYERIDMAP2[PLAYERNAME],MATCH(ROW()-ROW(AS$1),THIRDBASE,0)),"")</f>
        <v/>
      </c>
      <c r="AT499" t="str">
        <f>IF(PLAYERIDMAP2[[#This Row],[POS]]="SS",MAX(AT$1:AT498)+1,"")</f>
        <v/>
      </c>
      <c r="AU499" t="str">
        <f>IFERROR(INDEX(PLAYERIDMAP2[PLAYERNAME],MATCH(ROW()-ROW(AU$1),SHORTSTOP,0)),"")</f>
        <v/>
      </c>
      <c r="AV499" t="str">
        <f>IF(PLAYERIDMAP2[[#This Row],[POS]]="OF",MAX(AV$1:AV498)+1,"")</f>
        <v/>
      </c>
      <c r="AW499" t="str">
        <f>IFERROR(INDEX(PLAYERIDMAP2[PLAYERNAME],MATCH(ROW()-ROW(AW$1),OUTFIELD,0)),"")</f>
        <v/>
      </c>
      <c r="AX499">
        <f>IF(PLAYERIDMAP2[[#This Row],[POS]]&lt;&gt;"P",MAX(AX$1:AX498)+1,"")</f>
        <v>261</v>
      </c>
      <c r="AY499" t="str">
        <f>IFERROR(INDEX(PLAYERIDMAP2[PLAYERNAME],MATCH(ROW()-ROW(AY$1),HITTERS,0)),"")</f>
        <v>John McDonald</v>
      </c>
      <c r="AZ499" t="str">
        <f>IF(PLAYERIDMAP2[[#This Row],[POS]]="P",MAX(AZ$1:AZ498)+1,"")</f>
        <v/>
      </c>
      <c r="BA499" t="str">
        <f>IFERROR(INDEX(PLAYERIDMAP2[PLAYERNAME],MATCH(ROW()-ROW(BA$1),PITCHERS,0)),"")</f>
        <v>Jeff Niemann</v>
      </c>
    </row>
    <row r="500" spans="1:53" x14ac:dyDescent="0.25">
      <c r="A500" t="s">
        <v>18398</v>
      </c>
      <c r="B500" t="s">
        <v>9649</v>
      </c>
      <c r="C500" s="1">
        <v>32825</v>
      </c>
      <c r="D500" t="s">
        <v>17275</v>
      </c>
      <c r="E500" t="s">
        <v>18399</v>
      </c>
      <c r="F500" t="s">
        <v>10997</v>
      </c>
      <c r="G500" t="s">
        <v>16838</v>
      </c>
      <c r="H500" t="s">
        <v>10988</v>
      </c>
      <c r="I500" t="s">
        <v>18400</v>
      </c>
      <c r="J500" t="s">
        <v>9649</v>
      </c>
      <c r="K500">
        <v>516910</v>
      </c>
      <c r="L500" t="s">
        <v>9649</v>
      </c>
      <c r="M500">
        <v>2117542</v>
      </c>
      <c r="N500" t="s">
        <v>9649</v>
      </c>
      <c r="O500" t="s">
        <v>18401</v>
      </c>
      <c r="P500" t="s">
        <v>18398</v>
      </c>
      <c r="Q500">
        <v>9780</v>
      </c>
      <c r="R500" t="s">
        <v>9649</v>
      </c>
      <c r="S500">
        <v>33272</v>
      </c>
      <c r="T500" t="s">
        <v>9649</v>
      </c>
      <c r="W500">
        <v>56292</v>
      </c>
      <c r="X500">
        <v>9780</v>
      </c>
      <c r="Y500" t="s">
        <v>18402</v>
      </c>
      <c r="Z500" t="s">
        <v>18403</v>
      </c>
      <c r="AA500" t="s">
        <v>5703</v>
      </c>
      <c r="AB500" t="s">
        <v>5703</v>
      </c>
      <c r="AD500" t="s">
        <v>18403</v>
      </c>
      <c r="AF500" t="s">
        <v>9649</v>
      </c>
      <c r="AG500">
        <v>52723</v>
      </c>
      <c r="AH500" t="s">
        <v>9649</v>
      </c>
      <c r="AL500" t="str">
        <f>IF(PLAYERIDMAP2[[#This Row],[POS]]="C",MAX(AL$1:AL499)+1,"")</f>
        <v/>
      </c>
      <c r="AM500" t="str">
        <f>IFERROR(INDEX(PLAYERIDMAP2[PLAYERNAME],MATCH(ROW()-ROW(AM$1),CATCHERS,0)),"")</f>
        <v/>
      </c>
      <c r="AN500" t="str">
        <f>IF(PLAYERIDMAP2[[#This Row],[POS]]="1B",MAX(AN$1:AN499)+1,"")</f>
        <v/>
      </c>
      <c r="AO500" t="str">
        <f>IFERROR(INDEX(PLAYERIDMAP2[PLAYERNAME],MATCH(ROW()-ROW(AO$1),FIRSTBASE,0)),"")</f>
        <v/>
      </c>
      <c r="AP500" t="str">
        <f>IF(PLAYERIDMAP2[[#This Row],[POS]]="2B",MAX(AP$1:AP499)+1,"")</f>
        <v/>
      </c>
      <c r="AQ500" t="str">
        <f>IFERROR(INDEX(PLAYERIDMAP2[PLAYERNAME],MATCH(ROW()-ROW(AQ$1),SECONDBASE,0)),"")</f>
        <v/>
      </c>
      <c r="AR500" t="str">
        <f>IF(PLAYERIDMAP2[[#This Row],[POS]]="3B",MAX(AR$1:AR499)+1,"")</f>
        <v/>
      </c>
      <c r="AS500" t="str">
        <f>IFERROR(INDEX(PLAYERIDMAP2[PLAYERNAME],MATCH(ROW()-ROW(AS$1),THIRDBASE,0)),"")</f>
        <v/>
      </c>
      <c r="AT500" t="str">
        <f>IF(PLAYERIDMAP2[[#This Row],[POS]]="SS",MAX(AT$1:AT499)+1,"")</f>
        <v/>
      </c>
      <c r="AU500" t="str">
        <f>IFERROR(INDEX(PLAYERIDMAP2[PLAYERNAME],MATCH(ROW()-ROW(AU$1),SHORTSTOP,0)),"")</f>
        <v/>
      </c>
      <c r="AV500" t="str">
        <f>IF(PLAYERIDMAP2[[#This Row],[POS]]="OF",MAX(AV$1:AV499)+1,"")</f>
        <v/>
      </c>
      <c r="AW500" t="str">
        <f>IFERROR(INDEX(PLAYERIDMAP2[PLAYERNAME],MATCH(ROW()-ROW(AW$1),OUTFIELD,0)),"")</f>
        <v/>
      </c>
      <c r="AX500" t="str">
        <f>IF(PLAYERIDMAP2[[#This Row],[POS]]&lt;&gt;"P",MAX(AX$1:AX499)+1,"")</f>
        <v/>
      </c>
      <c r="AY500" t="str">
        <f>IFERROR(INDEX(PLAYERIDMAP2[PLAYERNAME],MATCH(ROW()-ROW(AY$1),HITTERS,0)),"")</f>
        <v>Casey McGehee</v>
      </c>
      <c r="AZ500">
        <f>IF(PLAYERIDMAP2[[#This Row],[POS]]="P",MAX(AZ$1:AZ499)+1,"")</f>
        <v>238</v>
      </c>
      <c r="BA500" t="str">
        <f>IFERROR(INDEX(PLAYERIDMAP2[PLAYERNAME],MATCH(ROW()-ROW(BA$1),PITCHERS,0)),"")</f>
        <v>Jon Niese</v>
      </c>
    </row>
    <row r="501" spans="1:53" x14ac:dyDescent="0.25">
      <c r="A501" t="s">
        <v>12570</v>
      </c>
      <c r="B501" t="s">
        <v>10037</v>
      </c>
      <c r="C501" s="1">
        <v>31966</v>
      </c>
      <c r="D501" t="s">
        <v>17134</v>
      </c>
      <c r="E501" t="s">
        <v>19799</v>
      </c>
      <c r="F501" t="s">
        <v>11151</v>
      </c>
      <c r="G501" t="s">
        <v>16838</v>
      </c>
      <c r="H501" t="s">
        <v>10988</v>
      </c>
      <c r="I501" t="s">
        <v>19800</v>
      </c>
      <c r="J501" t="s">
        <v>10037</v>
      </c>
      <c r="K501">
        <v>543184</v>
      </c>
      <c r="L501" t="s">
        <v>10037</v>
      </c>
      <c r="M501">
        <v>1685072</v>
      </c>
      <c r="N501" t="s">
        <v>10037</v>
      </c>
      <c r="O501" t="s">
        <v>12571</v>
      </c>
      <c r="P501" t="s">
        <v>12570</v>
      </c>
      <c r="Q501">
        <v>8661</v>
      </c>
      <c r="R501" t="s">
        <v>10037</v>
      </c>
      <c r="S501">
        <v>30603</v>
      </c>
      <c r="T501" t="s">
        <v>10037</v>
      </c>
      <c r="V501" t="s">
        <v>12572</v>
      </c>
      <c r="W501">
        <v>57866</v>
      </c>
      <c r="X501">
        <v>8661</v>
      </c>
      <c r="Y501" t="s">
        <v>10037</v>
      </c>
      <c r="Z501" t="s">
        <v>12573</v>
      </c>
      <c r="AA501" t="s">
        <v>5703</v>
      </c>
      <c r="AB501" t="s">
        <v>10958</v>
      </c>
      <c r="AD501" t="s">
        <v>12573</v>
      </c>
      <c r="AF501" t="s">
        <v>10037</v>
      </c>
      <c r="AG501">
        <v>11340</v>
      </c>
      <c r="AH501" t="s">
        <v>10037</v>
      </c>
      <c r="AL501" t="str">
        <f>IF(PLAYERIDMAP2[[#This Row],[POS]]="C",MAX(AL$1:AL500)+1,"")</f>
        <v/>
      </c>
      <c r="AM501" t="str">
        <f>IFERROR(INDEX(PLAYERIDMAP2[PLAYERNAME],MATCH(ROW()-ROW(AM$1),CATCHERS,0)),"")</f>
        <v/>
      </c>
      <c r="AN501" t="str">
        <f>IF(PLAYERIDMAP2[[#This Row],[POS]]="1B",MAX(AN$1:AN500)+1,"")</f>
        <v/>
      </c>
      <c r="AO501" t="str">
        <f>IFERROR(INDEX(PLAYERIDMAP2[PLAYERNAME],MATCH(ROW()-ROW(AO$1),FIRSTBASE,0)),"")</f>
        <v/>
      </c>
      <c r="AP501" t="str">
        <f>IF(PLAYERIDMAP2[[#This Row],[POS]]="2B",MAX(AP$1:AP500)+1,"")</f>
        <v/>
      </c>
      <c r="AQ501" t="str">
        <f>IFERROR(INDEX(PLAYERIDMAP2[PLAYERNAME],MATCH(ROW()-ROW(AQ$1),SECONDBASE,0)),"")</f>
        <v/>
      </c>
      <c r="AR501" t="str">
        <f>IF(PLAYERIDMAP2[[#This Row],[POS]]="3B",MAX(AR$1:AR500)+1,"")</f>
        <v/>
      </c>
      <c r="AS501" t="str">
        <f>IFERROR(INDEX(PLAYERIDMAP2[PLAYERNAME],MATCH(ROW()-ROW(AS$1),THIRDBASE,0)),"")</f>
        <v/>
      </c>
      <c r="AT501" t="str">
        <f>IF(PLAYERIDMAP2[[#This Row],[POS]]="SS",MAX(AT$1:AT500)+1,"")</f>
        <v/>
      </c>
      <c r="AU501" t="str">
        <f>IFERROR(INDEX(PLAYERIDMAP2[PLAYERNAME],MATCH(ROW()-ROW(AU$1),SHORTSTOP,0)),"")</f>
        <v/>
      </c>
      <c r="AV501" t="str">
        <f>IF(PLAYERIDMAP2[[#This Row],[POS]]="OF",MAX(AV$1:AV500)+1,"")</f>
        <v/>
      </c>
      <c r="AW501" t="str">
        <f>IFERROR(INDEX(PLAYERIDMAP2[PLAYERNAME],MATCH(ROW()-ROW(AW$1),OUTFIELD,0)),"")</f>
        <v/>
      </c>
      <c r="AX501" t="str">
        <f>IF(PLAYERIDMAP2[[#This Row],[POS]]&lt;&gt;"P",MAX(AX$1:AX500)+1,"")</f>
        <v/>
      </c>
      <c r="AY501" t="str">
        <f>IFERROR(INDEX(PLAYERIDMAP2[PLAYERNAME],MATCH(ROW()-ROW(AY$1),HITTERS,0)),"")</f>
        <v>Chris Mcguiness</v>
      </c>
      <c r="AZ501">
        <f>IF(PLAYERIDMAP2[[#This Row],[POS]]="P",MAX(AZ$1:AZ500)+1,"")</f>
        <v>239</v>
      </c>
      <c r="BA501" t="str">
        <f>IFERROR(INDEX(PLAYERIDMAP2[PLAYERNAME],MATCH(ROW()-ROW(BA$1),PITCHERS,0)),"")</f>
        <v>Hector Noesi</v>
      </c>
    </row>
    <row r="502" spans="1:53" x14ac:dyDescent="0.25">
      <c r="A502" t="s">
        <v>12574</v>
      </c>
      <c r="B502" t="s">
        <v>10704</v>
      </c>
      <c r="C502" s="1">
        <v>31247</v>
      </c>
      <c r="D502" t="s">
        <v>18205</v>
      </c>
      <c r="E502" t="s">
        <v>20473</v>
      </c>
      <c r="F502" t="s">
        <v>11142</v>
      </c>
      <c r="G502" t="s">
        <v>14693</v>
      </c>
      <c r="H502" t="s">
        <v>10988</v>
      </c>
      <c r="I502" t="s">
        <v>20474</v>
      </c>
      <c r="J502" t="s">
        <v>10704</v>
      </c>
      <c r="K502">
        <v>457117</v>
      </c>
      <c r="L502" t="s">
        <v>10704</v>
      </c>
      <c r="M502">
        <v>1390885</v>
      </c>
      <c r="N502" t="s">
        <v>10704</v>
      </c>
      <c r="O502" t="s">
        <v>12575</v>
      </c>
      <c r="P502" t="s">
        <v>12574</v>
      </c>
      <c r="Q502">
        <v>8599</v>
      </c>
      <c r="R502" t="s">
        <v>10704</v>
      </c>
      <c r="S502">
        <v>29984</v>
      </c>
      <c r="T502" t="s">
        <v>10704</v>
      </c>
      <c r="V502" t="s">
        <v>12576</v>
      </c>
      <c r="W502">
        <v>45918</v>
      </c>
      <c r="X502">
        <v>8599</v>
      </c>
      <c r="Y502" t="s">
        <v>10704</v>
      </c>
      <c r="Z502" t="s">
        <v>12577</v>
      </c>
      <c r="AA502" t="s">
        <v>5703</v>
      </c>
      <c r="AB502" t="s">
        <v>5703</v>
      </c>
      <c r="AC502" t="s">
        <v>10704</v>
      </c>
      <c r="AD502" t="s">
        <v>12577</v>
      </c>
      <c r="AE502">
        <v>9743</v>
      </c>
      <c r="AF502" t="s">
        <v>10704</v>
      </c>
      <c r="AG502">
        <v>8080</v>
      </c>
      <c r="AL502" t="str">
        <f>IF(PLAYERIDMAP2[[#This Row],[POS]]="C",MAX(AL$1:AL501)+1,"")</f>
        <v/>
      </c>
      <c r="AM502" t="str">
        <f>IFERROR(INDEX(PLAYERIDMAP2[PLAYERNAME],MATCH(ROW()-ROW(AM$1),CATCHERS,0)),"")</f>
        <v/>
      </c>
      <c r="AN502" t="str">
        <f>IF(PLAYERIDMAP2[[#This Row],[POS]]="1B",MAX(AN$1:AN501)+1,"")</f>
        <v/>
      </c>
      <c r="AO502" t="str">
        <f>IFERROR(INDEX(PLAYERIDMAP2[PLAYERNAME],MATCH(ROW()-ROW(AO$1),FIRSTBASE,0)),"")</f>
        <v/>
      </c>
      <c r="AP502" t="str">
        <f>IF(PLAYERIDMAP2[[#This Row],[POS]]="2B",MAX(AP$1:AP501)+1,"")</f>
        <v/>
      </c>
      <c r="AQ502" t="str">
        <f>IFERROR(INDEX(PLAYERIDMAP2[PLAYERNAME],MATCH(ROW()-ROW(AQ$1),SECONDBASE,0)),"")</f>
        <v/>
      </c>
      <c r="AR502" t="str">
        <f>IF(PLAYERIDMAP2[[#This Row],[POS]]="3B",MAX(AR$1:AR501)+1,"")</f>
        <v/>
      </c>
      <c r="AS502" t="str">
        <f>IFERROR(INDEX(PLAYERIDMAP2[PLAYERNAME],MATCH(ROW()-ROW(AS$1),THIRDBASE,0)),"")</f>
        <v/>
      </c>
      <c r="AT502" t="str">
        <f>IF(PLAYERIDMAP2[[#This Row],[POS]]="SS",MAX(AT$1:AT501)+1,"")</f>
        <v/>
      </c>
      <c r="AU502" t="str">
        <f>IFERROR(INDEX(PLAYERIDMAP2[PLAYERNAME],MATCH(ROW()-ROW(AU$1),SHORTSTOP,0)),"")</f>
        <v/>
      </c>
      <c r="AV502" t="str">
        <f>IF(PLAYERIDMAP2[[#This Row],[POS]]="OF",MAX(AV$1:AV501)+1,"")</f>
        <v/>
      </c>
      <c r="AW502" t="str">
        <f>IFERROR(INDEX(PLAYERIDMAP2[PLAYERNAME],MATCH(ROW()-ROW(AW$1),OUTFIELD,0)),"")</f>
        <v/>
      </c>
      <c r="AX502" t="str">
        <f>IF(PLAYERIDMAP2[[#This Row],[POS]]&lt;&gt;"P",MAX(AX$1:AX501)+1,"")</f>
        <v/>
      </c>
      <c r="AY502" t="str">
        <f>IFERROR(INDEX(PLAYERIDMAP2[PLAYERNAME],MATCH(ROW()-ROW(AY$1),HITTERS,0)),"")</f>
        <v>Michael McKenry</v>
      </c>
      <c r="AZ502">
        <f>IF(PLAYERIDMAP2[[#This Row],[POS]]="P",MAX(AZ$1:AZ501)+1,"")</f>
        <v>240</v>
      </c>
      <c r="BA502" t="str">
        <f>IFERROR(INDEX(PLAYERIDMAP2[PLAYERNAME],MATCH(ROW()-ROW(BA$1),PITCHERS,0)),"")</f>
        <v>Aaron Nola</v>
      </c>
    </row>
    <row r="503" spans="1:53" x14ac:dyDescent="0.25">
      <c r="A503" t="s">
        <v>12578</v>
      </c>
      <c r="B503" t="s">
        <v>12579</v>
      </c>
      <c r="C503" s="1">
        <v>27615</v>
      </c>
      <c r="D503" t="s">
        <v>16944</v>
      </c>
      <c r="E503" t="s">
        <v>16945</v>
      </c>
      <c r="F503" t="s">
        <v>11016</v>
      </c>
      <c r="G503" t="s">
        <v>11016</v>
      </c>
      <c r="H503" t="s">
        <v>10988</v>
      </c>
      <c r="I503" t="s">
        <v>16946</v>
      </c>
      <c r="K503">
        <v>150118</v>
      </c>
      <c r="L503" t="s">
        <v>12579</v>
      </c>
      <c r="M503">
        <v>21553</v>
      </c>
      <c r="N503" t="s">
        <v>12579</v>
      </c>
      <c r="O503" t="s">
        <v>12580</v>
      </c>
      <c r="P503" t="s">
        <v>12578</v>
      </c>
      <c r="V503" t="s">
        <v>12581</v>
      </c>
      <c r="W503">
        <v>830</v>
      </c>
      <c r="Z503" t="s">
        <v>16496</v>
      </c>
      <c r="AA503" t="s">
        <v>10958</v>
      </c>
      <c r="AB503" t="s">
        <v>10958</v>
      </c>
      <c r="AD503" t="s">
        <v>16496</v>
      </c>
      <c r="AL503" t="str">
        <f>IF(PLAYERIDMAP2[[#This Row],[POS]]="C",MAX(AL$1:AL502)+1,"")</f>
        <v/>
      </c>
      <c r="AM503" t="str">
        <f>IFERROR(INDEX(PLAYERIDMAP2[PLAYERNAME],MATCH(ROW()-ROW(AM$1),CATCHERS,0)),"")</f>
        <v/>
      </c>
      <c r="AN503" t="str">
        <f>IF(PLAYERIDMAP2[[#This Row],[POS]]="1B",MAX(AN$1:AN502)+1,"")</f>
        <v/>
      </c>
      <c r="AO503" t="str">
        <f>IFERROR(INDEX(PLAYERIDMAP2[PLAYERNAME],MATCH(ROW()-ROW(AO$1),FIRSTBASE,0)),"")</f>
        <v/>
      </c>
      <c r="AP503" t="str">
        <f>IF(PLAYERIDMAP2[[#This Row],[POS]]="2B",MAX(AP$1:AP502)+1,"")</f>
        <v/>
      </c>
      <c r="AQ503" t="str">
        <f>IFERROR(INDEX(PLAYERIDMAP2[PLAYERNAME],MATCH(ROW()-ROW(AQ$1),SECONDBASE,0)),"")</f>
        <v/>
      </c>
      <c r="AR503" t="str">
        <f>IF(PLAYERIDMAP2[[#This Row],[POS]]="3B",MAX(AR$1:AR502)+1,"")</f>
        <v/>
      </c>
      <c r="AS503" t="str">
        <f>IFERROR(INDEX(PLAYERIDMAP2[PLAYERNAME],MATCH(ROW()-ROW(AS$1),THIRDBASE,0)),"")</f>
        <v/>
      </c>
      <c r="AT503" t="str">
        <f>IF(PLAYERIDMAP2[[#This Row],[POS]]="SS",MAX(AT$1:AT502)+1,"")</f>
        <v/>
      </c>
      <c r="AU503" t="str">
        <f>IFERROR(INDEX(PLAYERIDMAP2[PLAYERNAME],MATCH(ROW()-ROW(AU$1),SHORTSTOP,0)),"")</f>
        <v/>
      </c>
      <c r="AV503" t="str">
        <f>IF(PLAYERIDMAP2[[#This Row],[POS]]="OF",MAX(AV$1:AV502)+1,"")</f>
        <v/>
      </c>
      <c r="AW503" t="str">
        <f>IFERROR(INDEX(PLAYERIDMAP2[PLAYERNAME],MATCH(ROW()-ROW(AW$1),OUTFIELD,0)),"")</f>
        <v/>
      </c>
      <c r="AX503" t="str">
        <f>IF(PLAYERIDMAP2[[#This Row],[POS]]&lt;&gt;"P",MAX(AX$1:AX502)+1,"")</f>
        <v/>
      </c>
      <c r="AY503" t="str">
        <f>IFERROR(INDEX(PLAYERIDMAP2[PLAYERNAME],MATCH(ROW()-ROW(AY$1),HITTERS,0)),"")</f>
        <v>Nate McLouth</v>
      </c>
      <c r="AZ503">
        <f>IF(PLAYERIDMAP2[[#This Row],[POS]]="P",MAX(AZ$1:AZ502)+1,"")</f>
        <v>241</v>
      </c>
      <c r="BA503" t="str">
        <f>IFERROR(INDEX(PLAYERIDMAP2[PLAYERNAME],MATCH(ROW()-ROW(BA$1),PITCHERS,0)),"")</f>
        <v>Ricky Nolasco</v>
      </c>
    </row>
    <row r="504" spans="1:53" x14ac:dyDescent="0.25">
      <c r="A504" t="s">
        <v>16497</v>
      </c>
      <c r="B504" t="s">
        <v>5014</v>
      </c>
      <c r="C504" s="1">
        <v>33281</v>
      </c>
      <c r="D504" t="s">
        <v>20672</v>
      </c>
      <c r="E504" t="s">
        <v>16945</v>
      </c>
      <c r="F504" t="s">
        <v>11062</v>
      </c>
      <c r="G504" t="s">
        <v>16838</v>
      </c>
      <c r="H504" t="s">
        <v>10998</v>
      </c>
      <c r="I504" t="s">
        <v>20673</v>
      </c>
      <c r="J504" t="s">
        <v>5014</v>
      </c>
      <c r="K504">
        <v>571681</v>
      </c>
      <c r="L504" t="s">
        <v>5014</v>
      </c>
      <c r="M504">
        <v>1757976</v>
      </c>
      <c r="N504" t="s">
        <v>5014</v>
      </c>
      <c r="O504" t="s">
        <v>20674</v>
      </c>
      <c r="P504" t="s">
        <v>16498</v>
      </c>
      <c r="Q504">
        <v>9502</v>
      </c>
      <c r="R504" t="s">
        <v>5014</v>
      </c>
      <c r="S504">
        <v>31280</v>
      </c>
      <c r="T504" t="s">
        <v>5014</v>
      </c>
      <c r="V504" t="s">
        <v>20675</v>
      </c>
      <c r="W504">
        <v>59641</v>
      </c>
      <c r="X504">
        <v>9502</v>
      </c>
      <c r="Y504" t="s">
        <v>5014</v>
      </c>
      <c r="Z504" t="s">
        <v>16499</v>
      </c>
      <c r="AA504" t="s">
        <v>10958</v>
      </c>
      <c r="AB504" t="s">
        <v>10958</v>
      </c>
      <c r="AC504" t="s">
        <v>5014</v>
      </c>
      <c r="AD504" t="s">
        <v>16499</v>
      </c>
      <c r="AF504" t="s">
        <v>5014</v>
      </c>
      <c r="AG504">
        <v>13756</v>
      </c>
      <c r="AL504" t="str">
        <f>IF(PLAYERIDMAP2[[#This Row],[POS]]="C",MAX(AL$1:AL503)+1,"")</f>
        <v/>
      </c>
      <c r="AM504" t="str">
        <f>IFERROR(INDEX(PLAYERIDMAP2[PLAYERNAME],MATCH(ROW()-ROW(AM$1),CATCHERS,0)),"")</f>
        <v/>
      </c>
      <c r="AN504" t="str">
        <f>IF(PLAYERIDMAP2[[#This Row],[POS]]="1B",MAX(AN$1:AN503)+1,"")</f>
        <v/>
      </c>
      <c r="AO504" t="str">
        <f>IFERROR(INDEX(PLAYERIDMAP2[PLAYERNAME],MATCH(ROW()-ROW(AO$1),FIRSTBASE,0)),"")</f>
        <v/>
      </c>
      <c r="AP504" t="str">
        <f>IF(PLAYERIDMAP2[[#This Row],[POS]]="2B",MAX(AP$1:AP503)+1,"")</f>
        <v/>
      </c>
      <c r="AQ504" t="str">
        <f>IFERROR(INDEX(PLAYERIDMAP2[PLAYERNAME],MATCH(ROW()-ROW(AQ$1),SECONDBASE,0)),"")</f>
        <v/>
      </c>
      <c r="AR504" t="str">
        <f>IF(PLAYERIDMAP2[[#This Row],[POS]]="3B",MAX(AR$1:AR503)+1,"")</f>
        <v/>
      </c>
      <c r="AS504" t="str">
        <f>IFERROR(INDEX(PLAYERIDMAP2[PLAYERNAME],MATCH(ROW()-ROW(AS$1),THIRDBASE,0)),"")</f>
        <v/>
      </c>
      <c r="AT504" t="str">
        <f>IF(PLAYERIDMAP2[[#This Row],[POS]]="SS",MAX(AT$1:AT503)+1,"")</f>
        <v/>
      </c>
      <c r="AU504" t="str">
        <f>IFERROR(INDEX(PLAYERIDMAP2[PLAYERNAME],MATCH(ROW()-ROW(AU$1),SHORTSTOP,0)),"")</f>
        <v/>
      </c>
      <c r="AV504">
        <f>IF(PLAYERIDMAP2[[#This Row],[POS]]="OF",MAX(AV$1:AV503)+1,"")</f>
        <v>105</v>
      </c>
      <c r="AW504" t="str">
        <f>IFERROR(INDEX(PLAYERIDMAP2[PLAYERNAME],MATCH(ROW()-ROW(AW$1),OUTFIELD,0)),"")</f>
        <v/>
      </c>
      <c r="AX504">
        <f>IF(PLAYERIDMAP2[[#This Row],[POS]]&lt;&gt;"P",MAX(AX$1:AX503)+1,"")</f>
        <v>262</v>
      </c>
      <c r="AY504" t="str">
        <f>IFERROR(INDEX(PLAYERIDMAP2[PLAYERNAME],MATCH(ROW()-ROW(AY$1),HITTERS,0)),"")</f>
        <v>Austin Meadows</v>
      </c>
      <c r="AZ504" t="str">
        <f>IF(PLAYERIDMAP2[[#This Row],[POS]]="P",MAX(AZ$1:AZ503)+1,"")</f>
        <v/>
      </c>
      <c r="BA504" t="str">
        <f>IFERROR(INDEX(PLAYERIDMAP2[PLAYERNAME],MATCH(ROW()-ROW(BA$1),PITCHERS,0)),"")</f>
        <v>Sean Nolin</v>
      </c>
    </row>
    <row r="505" spans="1:53" x14ac:dyDescent="0.25">
      <c r="A505" t="s">
        <v>12582</v>
      </c>
      <c r="B505" t="s">
        <v>10489</v>
      </c>
      <c r="C505" s="1">
        <v>29423</v>
      </c>
      <c r="D505" t="s">
        <v>20781</v>
      </c>
      <c r="E505" t="s">
        <v>20782</v>
      </c>
      <c r="F505" t="s">
        <v>11126</v>
      </c>
      <c r="G505" t="s">
        <v>14693</v>
      </c>
      <c r="H505" t="s">
        <v>10988</v>
      </c>
      <c r="I505" t="s">
        <v>20783</v>
      </c>
      <c r="J505" t="s">
        <v>10489</v>
      </c>
      <c r="K505">
        <v>493117</v>
      </c>
      <c r="L505" t="s">
        <v>10489</v>
      </c>
      <c r="M505">
        <v>2029077</v>
      </c>
      <c r="N505" t="s">
        <v>10489</v>
      </c>
      <c r="O505" t="s">
        <v>12583</v>
      </c>
      <c r="P505" t="s">
        <v>12582</v>
      </c>
      <c r="Q505">
        <v>9316</v>
      </c>
      <c r="R505" t="s">
        <v>10489</v>
      </c>
      <c r="S505">
        <v>32583</v>
      </c>
      <c r="T505" t="s">
        <v>10489</v>
      </c>
      <c r="V505" t="s">
        <v>12584</v>
      </c>
      <c r="W505">
        <v>35683</v>
      </c>
      <c r="X505">
        <v>9316</v>
      </c>
      <c r="Y505" t="s">
        <v>10489</v>
      </c>
      <c r="Z505" t="s">
        <v>16500</v>
      </c>
      <c r="AA505" t="s">
        <v>10958</v>
      </c>
      <c r="AB505" t="s">
        <v>5703</v>
      </c>
      <c r="AC505" t="s">
        <v>10489</v>
      </c>
      <c r="AD505" t="s">
        <v>16500</v>
      </c>
      <c r="AE505">
        <v>10273</v>
      </c>
      <c r="AF505" t="s">
        <v>10489</v>
      </c>
      <c r="AG505">
        <v>36899</v>
      </c>
      <c r="AL505" t="str">
        <f>IF(PLAYERIDMAP2[[#This Row],[POS]]="C",MAX(AL$1:AL504)+1,"")</f>
        <v/>
      </c>
      <c r="AM505" t="str">
        <f>IFERROR(INDEX(PLAYERIDMAP2[PLAYERNAME],MATCH(ROW()-ROW(AM$1),CATCHERS,0)),"")</f>
        <v/>
      </c>
      <c r="AN505" t="str">
        <f>IF(PLAYERIDMAP2[[#This Row],[POS]]="1B",MAX(AN$1:AN504)+1,"")</f>
        <v/>
      </c>
      <c r="AO505" t="str">
        <f>IFERROR(INDEX(PLAYERIDMAP2[PLAYERNAME],MATCH(ROW()-ROW(AO$1),FIRSTBASE,0)),"")</f>
        <v/>
      </c>
      <c r="AP505" t="str">
        <f>IF(PLAYERIDMAP2[[#This Row],[POS]]="2B",MAX(AP$1:AP504)+1,"")</f>
        <v/>
      </c>
      <c r="AQ505" t="str">
        <f>IFERROR(INDEX(PLAYERIDMAP2[PLAYERNAME],MATCH(ROW()-ROW(AQ$1),SECONDBASE,0)),"")</f>
        <v/>
      </c>
      <c r="AR505" t="str">
        <f>IF(PLAYERIDMAP2[[#This Row],[POS]]="3B",MAX(AR$1:AR504)+1,"")</f>
        <v/>
      </c>
      <c r="AS505" t="str">
        <f>IFERROR(INDEX(PLAYERIDMAP2[PLAYERNAME],MATCH(ROW()-ROW(AS$1),THIRDBASE,0)),"")</f>
        <v/>
      </c>
      <c r="AT505" t="str">
        <f>IF(PLAYERIDMAP2[[#This Row],[POS]]="SS",MAX(AT$1:AT504)+1,"")</f>
        <v/>
      </c>
      <c r="AU505" t="str">
        <f>IFERROR(INDEX(PLAYERIDMAP2[PLAYERNAME],MATCH(ROW()-ROW(AU$1),SHORTSTOP,0)),"")</f>
        <v/>
      </c>
      <c r="AV505" t="str">
        <f>IF(PLAYERIDMAP2[[#This Row],[POS]]="OF",MAX(AV$1:AV504)+1,"")</f>
        <v/>
      </c>
      <c r="AW505" t="str">
        <f>IFERROR(INDEX(PLAYERIDMAP2[PLAYERNAME],MATCH(ROW()-ROW(AW$1),OUTFIELD,0)),"")</f>
        <v/>
      </c>
      <c r="AX505" t="str">
        <f>IF(PLAYERIDMAP2[[#This Row],[POS]]&lt;&gt;"P",MAX(AX$1:AX504)+1,"")</f>
        <v/>
      </c>
      <c r="AY505" t="str">
        <f>IFERROR(INDEX(PLAYERIDMAP2[PLAYERNAME],MATCH(ROW()-ROW(AY$1),HITTERS,0)),"")</f>
        <v>Tommy Medica</v>
      </c>
      <c r="AZ505">
        <f>IF(PLAYERIDMAP2[[#This Row],[POS]]="P",MAX(AZ$1:AZ504)+1,"")</f>
        <v>242</v>
      </c>
      <c r="BA505" t="str">
        <f>IFERROR(INDEX(PLAYERIDMAP2[PLAYERNAME],MATCH(ROW()-ROW(BA$1),PITCHERS,0)),"")</f>
        <v>Jordan Norberto</v>
      </c>
    </row>
    <row r="506" spans="1:53" x14ac:dyDescent="0.25">
      <c r="A506" t="s">
        <v>12585</v>
      </c>
      <c r="B506" t="s">
        <v>5150</v>
      </c>
      <c r="C506" s="1">
        <v>28241</v>
      </c>
      <c r="D506" t="s">
        <v>20676</v>
      </c>
      <c r="E506" t="s">
        <v>20677</v>
      </c>
      <c r="F506" t="s">
        <v>11016</v>
      </c>
      <c r="G506" t="s">
        <v>11016</v>
      </c>
      <c r="H506" t="s">
        <v>10998</v>
      </c>
      <c r="I506" t="s">
        <v>20678</v>
      </c>
      <c r="K506">
        <v>493120</v>
      </c>
      <c r="L506" t="s">
        <v>5150</v>
      </c>
      <c r="M506">
        <v>1434331</v>
      </c>
      <c r="N506" t="s">
        <v>5150</v>
      </c>
      <c r="O506" t="s">
        <v>12586</v>
      </c>
      <c r="P506" t="s">
        <v>12585</v>
      </c>
      <c r="Q506">
        <v>8165</v>
      </c>
      <c r="R506" t="s">
        <v>5150</v>
      </c>
      <c r="V506" t="s">
        <v>12587</v>
      </c>
      <c r="W506">
        <v>35695</v>
      </c>
      <c r="Z506" t="s">
        <v>16501</v>
      </c>
      <c r="AA506" t="s">
        <v>10958</v>
      </c>
      <c r="AB506" t="s">
        <v>5703</v>
      </c>
      <c r="AD506" t="s">
        <v>16501</v>
      </c>
      <c r="AL506" t="str">
        <f>IF(PLAYERIDMAP2[[#This Row],[POS]]="C",MAX(AL$1:AL505)+1,"")</f>
        <v/>
      </c>
      <c r="AM506" t="str">
        <f>IFERROR(INDEX(PLAYERIDMAP2[PLAYERNAME],MATCH(ROW()-ROW(AM$1),CATCHERS,0)),"")</f>
        <v/>
      </c>
      <c r="AN506" t="str">
        <f>IF(PLAYERIDMAP2[[#This Row],[POS]]="1B",MAX(AN$1:AN505)+1,"")</f>
        <v/>
      </c>
      <c r="AO506" t="str">
        <f>IFERROR(INDEX(PLAYERIDMAP2[PLAYERNAME],MATCH(ROW()-ROW(AO$1),FIRSTBASE,0)),"")</f>
        <v/>
      </c>
      <c r="AP506" t="str">
        <f>IF(PLAYERIDMAP2[[#This Row],[POS]]="2B",MAX(AP$1:AP505)+1,"")</f>
        <v/>
      </c>
      <c r="AQ506" t="str">
        <f>IFERROR(INDEX(PLAYERIDMAP2[PLAYERNAME],MATCH(ROW()-ROW(AQ$1),SECONDBASE,0)),"")</f>
        <v/>
      </c>
      <c r="AR506" t="str">
        <f>IF(PLAYERIDMAP2[[#This Row],[POS]]="3B",MAX(AR$1:AR505)+1,"")</f>
        <v/>
      </c>
      <c r="AS506" t="str">
        <f>IFERROR(INDEX(PLAYERIDMAP2[PLAYERNAME],MATCH(ROW()-ROW(AS$1),THIRDBASE,0)),"")</f>
        <v/>
      </c>
      <c r="AT506" t="str">
        <f>IF(PLAYERIDMAP2[[#This Row],[POS]]="SS",MAX(AT$1:AT505)+1,"")</f>
        <v/>
      </c>
      <c r="AU506" t="str">
        <f>IFERROR(INDEX(PLAYERIDMAP2[PLAYERNAME],MATCH(ROW()-ROW(AU$1),SHORTSTOP,0)),"")</f>
        <v/>
      </c>
      <c r="AV506">
        <f>IF(PLAYERIDMAP2[[#This Row],[POS]]="OF",MAX(AV$1:AV505)+1,"")</f>
        <v>106</v>
      </c>
      <c r="AW506" t="str">
        <f>IFERROR(INDEX(PLAYERIDMAP2[PLAYERNAME],MATCH(ROW()-ROW(AW$1),OUTFIELD,0)),"")</f>
        <v/>
      </c>
      <c r="AX506">
        <f>IF(PLAYERIDMAP2[[#This Row],[POS]]&lt;&gt;"P",MAX(AX$1:AX505)+1,"")</f>
        <v>263</v>
      </c>
      <c r="AY506" t="str">
        <f>IFERROR(INDEX(PLAYERIDMAP2[PLAYERNAME],MATCH(ROW()-ROW(AY$1),HITTERS,0)),"")</f>
        <v>Ernesto Mejia</v>
      </c>
      <c r="AZ506" t="str">
        <f>IF(PLAYERIDMAP2[[#This Row],[POS]]="P",MAX(AZ$1:AZ505)+1,"")</f>
        <v/>
      </c>
      <c r="BA506" t="str">
        <f>IFERROR(INDEX(PLAYERIDMAP2[PLAYERNAME],MATCH(ROW()-ROW(BA$1),PITCHERS,0)),"")</f>
        <v>Bud Norris</v>
      </c>
    </row>
    <row r="507" spans="1:53" x14ac:dyDescent="0.25">
      <c r="A507" t="s">
        <v>12588</v>
      </c>
      <c r="B507" t="s">
        <v>4795</v>
      </c>
      <c r="C507" s="1">
        <v>29910</v>
      </c>
      <c r="D507" t="s">
        <v>17036</v>
      </c>
      <c r="E507" t="s">
        <v>19115</v>
      </c>
      <c r="F507" t="s">
        <v>10992</v>
      </c>
      <c r="G507" t="s">
        <v>14693</v>
      </c>
      <c r="H507" t="s">
        <v>10998</v>
      </c>
      <c r="I507" t="s">
        <v>19116</v>
      </c>
      <c r="J507" t="s">
        <v>4795</v>
      </c>
      <c r="K507">
        <v>453539</v>
      </c>
      <c r="L507" t="s">
        <v>4795</v>
      </c>
      <c r="M507">
        <v>1102962</v>
      </c>
      <c r="N507" t="s">
        <v>4795</v>
      </c>
      <c r="O507" t="s">
        <v>12589</v>
      </c>
      <c r="P507" t="s">
        <v>12588</v>
      </c>
      <c r="Q507">
        <v>8133</v>
      </c>
      <c r="R507" t="s">
        <v>4795</v>
      </c>
      <c r="S507">
        <v>28905</v>
      </c>
      <c r="T507" t="s">
        <v>4795</v>
      </c>
      <c r="U507" t="s">
        <v>4795</v>
      </c>
      <c r="V507" t="s">
        <v>12590</v>
      </c>
      <c r="W507">
        <v>45939</v>
      </c>
      <c r="X507">
        <v>8133</v>
      </c>
      <c r="Y507" t="s">
        <v>4795</v>
      </c>
      <c r="Z507" t="s">
        <v>12591</v>
      </c>
      <c r="AA507" t="s">
        <v>10958</v>
      </c>
      <c r="AB507" t="s">
        <v>10958</v>
      </c>
      <c r="AC507" t="s">
        <v>4795</v>
      </c>
      <c r="AD507" t="s">
        <v>12591</v>
      </c>
      <c r="AE507">
        <v>9455</v>
      </c>
      <c r="AF507" t="s">
        <v>4795</v>
      </c>
      <c r="AG507">
        <v>5057</v>
      </c>
      <c r="AH507" t="s">
        <v>4795</v>
      </c>
      <c r="AL507" t="str">
        <f>IF(PLAYERIDMAP2[[#This Row],[POS]]="C",MAX(AL$1:AL506)+1,"")</f>
        <v/>
      </c>
      <c r="AM507" t="str">
        <f>IFERROR(INDEX(PLAYERIDMAP2[PLAYERNAME],MATCH(ROW()-ROW(AM$1),CATCHERS,0)),"")</f>
        <v/>
      </c>
      <c r="AN507" t="str">
        <f>IF(PLAYERIDMAP2[[#This Row],[POS]]="1B",MAX(AN$1:AN506)+1,"")</f>
        <v/>
      </c>
      <c r="AO507" t="str">
        <f>IFERROR(INDEX(PLAYERIDMAP2[PLAYERNAME],MATCH(ROW()-ROW(AO$1),FIRSTBASE,0)),"")</f>
        <v/>
      </c>
      <c r="AP507" t="str">
        <f>IF(PLAYERIDMAP2[[#This Row],[POS]]="2B",MAX(AP$1:AP506)+1,"")</f>
        <v/>
      </c>
      <c r="AQ507" t="str">
        <f>IFERROR(INDEX(PLAYERIDMAP2[PLAYERNAME],MATCH(ROW()-ROW(AQ$1),SECONDBASE,0)),"")</f>
        <v/>
      </c>
      <c r="AR507" t="str">
        <f>IF(PLAYERIDMAP2[[#This Row],[POS]]="3B",MAX(AR$1:AR506)+1,"")</f>
        <v/>
      </c>
      <c r="AS507" t="str">
        <f>IFERROR(INDEX(PLAYERIDMAP2[PLAYERNAME],MATCH(ROW()-ROW(AS$1),THIRDBASE,0)),"")</f>
        <v/>
      </c>
      <c r="AT507" t="str">
        <f>IF(PLAYERIDMAP2[[#This Row],[POS]]="SS",MAX(AT$1:AT506)+1,"")</f>
        <v/>
      </c>
      <c r="AU507" t="str">
        <f>IFERROR(INDEX(PLAYERIDMAP2[PLAYERNAME],MATCH(ROW()-ROW(AU$1),SHORTSTOP,0)),"")</f>
        <v/>
      </c>
      <c r="AV507">
        <f>IF(PLAYERIDMAP2[[#This Row],[POS]]="OF",MAX(AV$1:AV506)+1,"")</f>
        <v>107</v>
      </c>
      <c r="AW507" t="str">
        <f>IFERROR(INDEX(PLAYERIDMAP2[PLAYERNAME],MATCH(ROW()-ROW(AW$1),OUTFIELD,0)),"")</f>
        <v/>
      </c>
      <c r="AX507">
        <f>IF(PLAYERIDMAP2[[#This Row],[POS]]&lt;&gt;"P",MAX(AX$1:AX506)+1,"")</f>
        <v>264</v>
      </c>
      <c r="AY507" t="str">
        <f>IFERROR(INDEX(PLAYERIDMAP2[PLAYERNAME],MATCH(ROW()-ROW(AY$1),HITTERS,0)),"")</f>
        <v>Jordy Mercer</v>
      </c>
      <c r="AZ507" t="str">
        <f>IF(PLAYERIDMAP2[[#This Row],[POS]]="P",MAX(AZ$1:AZ506)+1,"")</f>
        <v/>
      </c>
      <c r="BA507" t="str">
        <f>IFERROR(INDEX(PLAYERIDMAP2[PLAYERNAME],MATCH(ROW()-ROW(BA$1),PITCHERS,0)),"")</f>
        <v>Daniel Norris</v>
      </c>
    </row>
    <row r="508" spans="1:53" x14ac:dyDescent="0.25">
      <c r="A508" t="s">
        <v>12592</v>
      </c>
      <c r="B508" t="s">
        <v>10887</v>
      </c>
      <c r="C508" s="1">
        <v>31513</v>
      </c>
      <c r="D508" t="s">
        <v>17222</v>
      </c>
      <c r="E508" t="s">
        <v>19532</v>
      </c>
      <c r="F508" t="s">
        <v>11021</v>
      </c>
      <c r="G508" t="s">
        <v>14693</v>
      </c>
      <c r="H508" t="s">
        <v>10988</v>
      </c>
      <c r="I508" t="s">
        <v>19533</v>
      </c>
      <c r="J508" t="s">
        <v>10887</v>
      </c>
      <c r="K508">
        <v>518703</v>
      </c>
      <c r="L508" t="s">
        <v>10887</v>
      </c>
      <c r="M508">
        <v>1757233</v>
      </c>
      <c r="N508" t="s">
        <v>10887</v>
      </c>
      <c r="O508" t="s">
        <v>12593</v>
      </c>
      <c r="P508" t="s">
        <v>12592</v>
      </c>
      <c r="Q508">
        <v>8869</v>
      </c>
      <c r="R508" t="s">
        <v>10887</v>
      </c>
      <c r="S508">
        <v>31589</v>
      </c>
      <c r="T508" t="s">
        <v>10887</v>
      </c>
      <c r="V508" t="s">
        <v>12594</v>
      </c>
      <c r="W508">
        <v>56302</v>
      </c>
      <c r="X508">
        <v>8869</v>
      </c>
      <c r="Y508" t="s">
        <v>10887</v>
      </c>
      <c r="Z508" t="s">
        <v>12595</v>
      </c>
      <c r="AA508" t="s">
        <v>10958</v>
      </c>
      <c r="AB508" t="s">
        <v>10958</v>
      </c>
      <c r="AC508" t="s">
        <v>10887</v>
      </c>
      <c r="AD508" t="s">
        <v>12595</v>
      </c>
      <c r="AE508">
        <v>9973</v>
      </c>
      <c r="AF508" t="s">
        <v>10887</v>
      </c>
      <c r="AG508">
        <v>12941</v>
      </c>
      <c r="AL508" t="str">
        <f>IF(PLAYERIDMAP2[[#This Row],[POS]]="C",MAX(AL$1:AL507)+1,"")</f>
        <v/>
      </c>
      <c r="AM508" t="str">
        <f>IFERROR(INDEX(PLAYERIDMAP2[PLAYERNAME],MATCH(ROW()-ROW(AM$1),CATCHERS,0)),"")</f>
        <v/>
      </c>
      <c r="AN508" t="str">
        <f>IF(PLAYERIDMAP2[[#This Row],[POS]]="1B",MAX(AN$1:AN507)+1,"")</f>
        <v/>
      </c>
      <c r="AO508" t="str">
        <f>IFERROR(INDEX(PLAYERIDMAP2[PLAYERNAME],MATCH(ROW()-ROW(AO$1),FIRSTBASE,0)),"")</f>
        <v/>
      </c>
      <c r="AP508" t="str">
        <f>IF(PLAYERIDMAP2[[#This Row],[POS]]="2B",MAX(AP$1:AP507)+1,"")</f>
        <v/>
      </c>
      <c r="AQ508" t="str">
        <f>IFERROR(INDEX(PLAYERIDMAP2[PLAYERNAME],MATCH(ROW()-ROW(AQ$1),SECONDBASE,0)),"")</f>
        <v/>
      </c>
      <c r="AR508" t="str">
        <f>IF(PLAYERIDMAP2[[#This Row],[POS]]="3B",MAX(AR$1:AR507)+1,"")</f>
        <v/>
      </c>
      <c r="AS508" t="str">
        <f>IFERROR(INDEX(PLAYERIDMAP2[PLAYERNAME],MATCH(ROW()-ROW(AS$1),THIRDBASE,0)),"")</f>
        <v/>
      </c>
      <c r="AT508" t="str">
        <f>IF(PLAYERIDMAP2[[#This Row],[POS]]="SS",MAX(AT$1:AT507)+1,"")</f>
        <v/>
      </c>
      <c r="AU508" t="str">
        <f>IFERROR(INDEX(PLAYERIDMAP2[PLAYERNAME],MATCH(ROW()-ROW(AU$1),SHORTSTOP,0)),"")</f>
        <v/>
      </c>
      <c r="AV508" t="str">
        <f>IF(PLAYERIDMAP2[[#This Row],[POS]]="OF",MAX(AV$1:AV507)+1,"")</f>
        <v/>
      </c>
      <c r="AW508" t="str">
        <f>IFERROR(INDEX(PLAYERIDMAP2[PLAYERNAME],MATCH(ROW()-ROW(AW$1),OUTFIELD,0)),"")</f>
        <v/>
      </c>
      <c r="AX508" t="str">
        <f>IF(PLAYERIDMAP2[[#This Row],[POS]]&lt;&gt;"P",MAX(AX$1:AX507)+1,"")</f>
        <v/>
      </c>
      <c r="AY508" t="str">
        <f>IFERROR(INDEX(PLAYERIDMAP2[PLAYERNAME],MATCH(ROW()-ROW(AY$1),HITTERS,0)),"")</f>
        <v>Jesus Merchan</v>
      </c>
      <c r="AZ508">
        <f>IF(PLAYERIDMAP2[[#This Row],[POS]]="P",MAX(AZ$1:AZ507)+1,"")</f>
        <v>243</v>
      </c>
      <c r="BA508" t="str">
        <f>IFERROR(INDEX(PLAYERIDMAP2[PLAYERNAME],MATCH(ROW()-ROW(BA$1),PITCHERS,0)),"")</f>
        <v>Ivan Nova</v>
      </c>
    </row>
    <row r="509" spans="1:53" x14ac:dyDescent="0.25">
      <c r="A509" t="s">
        <v>12596</v>
      </c>
      <c r="B509" t="s">
        <v>5121</v>
      </c>
      <c r="C509" s="1">
        <v>28422</v>
      </c>
      <c r="D509" t="s">
        <v>17683</v>
      </c>
      <c r="E509" t="s">
        <v>19182</v>
      </c>
      <c r="F509" t="s">
        <v>11082</v>
      </c>
      <c r="G509" t="s">
        <v>16838</v>
      </c>
      <c r="H509" t="s">
        <v>5706</v>
      </c>
      <c r="I509" t="s">
        <v>19183</v>
      </c>
      <c r="J509" t="s">
        <v>5121</v>
      </c>
      <c r="K509">
        <v>279577</v>
      </c>
      <c r="L509" t="s">
        <v>5121</v>
      </c>
      <c r="M509">
        <v>174989</v>
      </c>
      <c r="N509" t="s">
        <v>5121</v>
      </c>
      <c r="O509" t="s">
        <v>12597</v>
      </c>
      <c r="P509" t="s">
        <v>12596</v>
      </c>
      <c r="Q509">
        <v>6404</v>
      </c>
      <c r="R509" t="s">
        <v>5121</v>
      </c>
      <c r="S509">
        <v>4243</v>
      </c>
      <c r="T509" t="s">
        <v>5121</v>
      </c>
      <c r="U509" t="s">
        <v>5121</v>
      </c>
      <c r="V509" t="s">
        <v>12598</v>
      </c>
      <c r="W509">
        <v>73</v>
      </c>
      <c r="X509">
        <v>6404</v>
      </c>
      <c r="Y509" t="s">
        <v>5121</v>
      </c>
      <c r="Z509" t="s">
        <v>12599</v>
      </c>
      <c r="AA509" t="s">
        <v>11011</v>
      </c>
      <c r="AB509" t="s">
        <v>5703</v>
      </c>
      <c r="AC509" t="s">
        <v>5121</v>
      </c>
      <c r="AD509" t="s">
        <v>12599</v>
      </c>
      <c r="AH509" t="s">
        <v>5121</v>
      </c>
      <c r="AL509" t="str">
        <f>IF(PLAYERIDMAP2[[#This Row],[POS]]="C",MAX(AL$1:AL508)+1,"")</f>
        <v/>
      </c>
      <c r="AM509" t="str">
        <f>IFERROR(INDEX(PLAYERIDMAP2[PLAYERNAME],MATCH(ROW()-ROW(AM$1),CATCHERS,0)),"")</f>
        <v/>
      </c>
      <c r="AN509" t="str">
        <f>IF(PLAYERIDMAP2[[#This Row],[POS]]="1B",MAX(AN$1:AN508)+1,"")</f>
        <v/>
      </c>
      <c r="AO509" t="str">
        <f>IFERROR(INDEX(PLAYERIDMAP2[PLAYERNAME],MATCH(ROW()-ROW(AO$1),FIRSTBASE,0)),"")</f>
        <v/>
      </c>
      <c r="AP509">
        <f>IF(PLAYERIDMAP2[[#This Row],[POS]]="2B",MAX(AP$1:AP508)+1,"")</f>
        <v>34</v>
      </c>
      <c r="AQ509" t="str">
        <f>IFERROR(INDEX(PLAYERIDMAP2[PLAYERNAME],MATCH(ROW()-ROW(AQ$1),SECONDBASE,0)),"")</f>
        <v/>
      </c>
      <c r="AR509" t="str">
        <f>IF(PLAYERIDMAP2[[#This Row],[POS]]="3B",MAX(AR$1:AR508)+1,"")</f>
        <v/>
      </c>
      <c r="AS509" t="str">
        <f>IFERROR(INDEX(PLAYERIDMAP2[PLAYERNAME],MATCH(ROW()-ROW(AS$1),THIRDBASE,0)),"")</f>
        <v/>
      </c>
      <c r="AT509" t="str">
        <f>IF(PLAYERIDMAP2[[#This Row],[POS]]="SS",MAX(AT$1:AT508)+1,"")</f>
        <v/>
      </c>
      <c r="AU509" t="str">
        <f>IFERROR(INDEX(PLAYERIDMAP2[PLAYERNAME],MATCH(ROW()-ROW(AU$1),SHORTSTOP,0)),"")</f>
        <v/>
      </c>
      <c r="AV509" t="str">
        <f>IF(PLAYERIDMAP2[[#This Row],[POS]]="OF",MAX(AV$1:AV508)+1,"")</f>
        <v/>
      </c>
      <c r="AW509" t="str">
        <f>IFERROR(INDEX(PLAYERIDMAP2[PLAYERNAME],MATCH(ROW()-ROW(AW$1),OUTFIELD,0)),"")</f>
        <v/>
      </c>
      <c r="AX509">
        <f>IF(PLAYERIDMAP2[[#This Row],[POS]]&lt;&gt;"P",MAX(AX$1:AX508)+1,"")</f>
        <v>265</v>
      </c>
      <c r="AY509" t="str">
        <f>IFERROR(INDEX(PLAYERIDMAP2[PLAYERNAME],MATCH(ROW()-ROW(AY$1),HITTERS,0)),"")</f>
        <v>Melky Mesa</v>
      </c>
      <c r="AZ509" t="str">
        <f>IF(PLAYERIDMAP2[[#This Row],[POS]]="P",MAX(AZ$1:AZ508)+1,"")</f>
        <v/>
      </c>
      <c r="BA509" t="str">
        <f>IFERROR(INDEX(PLAYERIDMAP2[PLAYERNAME],MATCH(ROW()-ROW(BA$1),PITCHERS,0)),"")</f>
        <v>Vidal Nuno</v>
      </c>
    </row>
    <row r="510" spans="1:53" x14ac:dyDescent="0.25">
      <c r="A510" t="s">
        <v>12600</v>
      </c>
      <c r="B510" t="s">
        <v>7209</v>
      </c>
      <c r="C510" s="1">
        <v>29966</v>
      </c>
      <c r="D510" t="s">
        <v>17019</v>
      </c>
      <c r="E510" t="s">
        <v>17020</v>
      </c>
      <c r="F510" t="s">
        <v>11077</v>
      </c>
      <c r="G510" t="s">
        <v>14693</v>
      </c>
      <c r="H510" t="s">
        <v>10988</v>
      </c>
      <c r="I510" t="s">
        <v>17021</v>
      </c>
      <c r="K510">
        <v>451482</v>
      </c>
      <c r="L510" t="s">
        <v>7209</v>
      </c>
      <c r="M510">
        <v>573175</v>
      </c>
      <c r="N510" t="s">
        <v>7209</v>
      </c>
      <c r="O510" t="s">
        <v>12601</v>
      </c>
      <c r="P510" t="s">
        <v>12600</v>
      </c>
      <c r="Q510">
        <v>8140</v>
      </c>
      <c r="R510" t="s">
        <v>7209</v>
      </c>
      <c r="V510" t="s">
        <v>12602</v>
      </c>
      <c r="W510">
        <v>47587</v>
      </c>
      <c r="X510">
        <v>8140</v>
      </c>
      <c r="Y510" t="s">
        <v>7209</v>
      </c>
      <c r="Z510" t="s">
        <v>16502</v>
      </c>
      <c r="AA510" t="s">
        <v>5703</v>
      </c>
      <c r="AB510" t="s">
        <v>5703</v>
      </c>
      <c r="AD510" t="s">
        <v>16502</v>
      </c>
      <c r="AL510" t="str">
        <f>IF(PLAYERIDMAP2[[#This Row],[POS]]="C",MAX(AL$1:AL509)+1,"")</f>
        <v/>
      </c>
      <c r="AM510" t="str">
        <f>IFERROR(INDEX(PLAYERIDMAP2[PLAYERNAME],MATCH(ROW()-ROW(AM$1),CATCHERS,0)),"")</f>
        <v/>
      </c>
      <c r="AN510" t="str">
        <f>IF(PLAYERIDMAP2[[#This Row],[POS]]="1B",MAX(AN$1:AN509)+1,"")</f>
        <v/>
      </c>
      <c r="AO510" t="str">
        <f>IFERROR(INDEX(PLAYERIDMAP2[PLAYERNAME],MATCH(ROW()-ROW(AO$1),FIRSTBASE,0)),"")</f>
        <v/>
      </c>
      <c r="AP510" t="str">
        <f>IF(PLAYERIDMAP2[[#This Row],[POS]]="2B",MAX(AP$1:AP509)+1,"")</f>
        <v/>
      </c>
      <c r="AQ510" t="str">
        <f>IFERROR(INDEX(PLAYERIDMAP2[PLAYERNAME],MATCH(ROW()-ROW(AQ$1),SECONDBASE,0)),"")</f>
        <v/>
      </c>
      <c r="AR510" t="str">
        <f>IF(PLAYERIDMAP2[[#This Row],[POS]]="3B",MAX(AR$1:AR509)+1,"")</f>
        <v/>
      </c>
      <c r="AS510" t="str">
        <f>IFERROR(INDEX(PLAYERIDMAP2[PLAYERNAME],MATCH(ROW()-ROW(AS$1),THIRDBASE,0)),"")</f>
        <v/>
      </c>
      <c r="AT510" t="str">
        <f>IF(PLAYERIDMAP2[[#This Row],[POS]]="SS",MAX(AT$1:AT509)+1,"")</f>
        <v/>
      </c>
      <c r="AU510" t="str">
        <f>IFERROR(INDEX(PLAYERIDMAP2[PLAYERNAME],MATCH(ROW()-ROW(AU$1),SHORTSTOP,0)),"")</f>
        <v/>
      </c>
      <c r="AV510" t="str">
        <f>IF(PLAYERIDMAP2[[#This Row],[POS]]="OF",MAX(AV$1:AV509)+1,"")</f>
        <v/>
      </c>
      <c r="AW510" t="str">
        <f>IFERROR(INDEX(PLAYERIDMAP2[PLAYERNAME],MATCH(ROW()-ROW(AW$1),OUTFIELD,0)),"")</f>
        <v/>
      </c>
      <c r="AX510" t="str">
        <f>IF(PLAYERIDMAP2[[#This Row],[POS]]&lt;&gt;"P",MAX(AX$1:AX509)+1,"")</f>
        <v/>
      </c>
      <c r="AY510" t="str">
        <f>IFERROR(INDEX(PLAYERIDMAP2[PLAYERNAME],MATCH(ROW()-ROW(AY$1),HITTERS,0)),"")</f>
        <v>Devin Mesoraco</v>
      </c>
      <c r="AZ510">
        <f>IF(PLAYERIDMAP2[[#This Row],[POS]]="P",MAX(AZ$1:AZ509)+1,"")</f>
        <v>244</v>
      </c>
      <c r="BA510" t="str">
        <f>IFERROR(INDEX(PLAYERIDMAP2[PLAYERNAME],MATCH(ROW()-ROW(BA$1),PITCHERS,0)),"")</f>
        <v>Brett Oberholtzer</v>
      </c>
    </row>
    <row r="511" spans="1:53" x14ac:dyDescent="0.25">
      <c r="A511" t="s">
        <v>12603</v>
      </c>
      <c r="B511" t="s">
        <v>10539</v>
      </c>
      <c r="C511" s="1">
        <v>31470</v>
      </c>
      <c r="D511" t="s">
        <v>19547</v>
      </c>
      <c r="E511" t="s">
        <v>19548</v>
      </c>
      <c r="F511" t="s">
        <v>11126</v>
      </c>
      <c r="G511" t="s">
        <v>14693</v>
      </c>
      <c r="H511" t="s">
        <v>10988</v>
      </c>
      <c r="I511" t="s">
        <v>19549</v>
      </c>
      <c r="J511" t="s">
        <v>10539</v>
      </c>
      <c r="K511">
        <v>451596</v>
      </c>
      <c r="L511" t="s">
        <v>10539</v>
      </c>
      <c r="M511">
        <v>1179742</v>
      </c>
      <c r="N511" t="s">
        <v>10539</v>
      </c>
      <c r="O511" t="s">
        <v>12604</v>
      </c>
      <c r="P511" t="s">
        <v>12603</v>
      </c>
      <c r="Q511">
        <v>7926</v>
      </c>
      <c r="R511" t="s">
        <v>10539</v>
      </c>
      <c r="S511">
        <v>28650</v>
      </c>
      <c r="T511" t="s">
        <v>10539</v>
      </c>
      <c r="V511" t="s">
        <v>12605</v>
      </c>
      <c r="W511">
        <v>47591</v>
      </c>
      <c r="X511">
        <v>7926</v>
      </c>
      <c r="Y511" t="s">
        <v>10539</v>
      </c>
      <c r="Z511" t="s">
        <v>12606</v>
      </c>
      <c r="AA511" t="s">
        <v>5703</v>
      </c>
      <c r="AB511" t="s">
        <v>5703</v>
      </c>
      <c r="AC511" t="s">
        <v>10539</v>
      </c>
      <c r="AD511" t="s">
        <v>12606</v>
      </c>
      <c r="AE511">
        <v>8334</v>
      </c>
      <c r="AF511" t="s">
        <v>10539</v>
      </c>
      <c r="AG511">
        <v>5440</v>
      </c>
      <c r="AH511" t="s">
        <v>10539</v>
      </c>
      <c r="AL511" t="str">
        <f>IF(PLAYERIDMAP2[[#This Row],[POS]]="C",MAX(AL$1:AL510)+1,"")</f>
        <v/>
      </c>
      <c r="AM511" t="str">
        <f>IFERROR(INDEX(PLAYERIDMAP2[PLAYERNAME],MATCH(ROW()-ROW(AM$1),CATCHERS,0)),"")</f>
        <v/>
      </c>
      <c r="AN511" t="str">
        <f>IF(PLAYERIDMAP2[[#This Row],[POS]]="1B",MAX(AN$1:AN510)+1,"")</f>
        <v/>
      </c>
      <c r="AO511" t="str">
        <f>IFERROR(INDEX(PLAYERIDMAP2[PLAYERNAME],MATCH(ROW()-ROW(AO$1),FIRSTBASE,0)),"")</f>
        <v/>
      </c>
      <c r="AP511" t="str">
        <f>IF(PLAYERIDMAP2[[#This Row],[POS]]="2B",MAX(AP$1:AP510)+1,"")</f>
        <v/>
      </c>
      <c r="AQ511" t="str">
        <f>IFERROR(INDEX(PLAYERIDMAP2[PLAYERNAME],MATCH(ROW()-ROW(AQ$1),SECONDBASE,0)),"")</f>
        <v/>
      </c>
      <c r="AR511" t="str">
        <f>IF(PLAYERIDMAP2[[#This Row],[POS]]="3B",MAX(AR$1:AR510)+1,"")</f>
        <v/>
      </c>
      <c r="AS511" t="str">
        <f>IFERROR(INDEX(PLAYERIDMAP2[PLAYERNAME],MATCH(ROW()-ROW(AS$1),THIRDBASE,0)),"")</f>
        <v/>
      </c>
      <c r="AT511" t="str">
        <f>IF(PLAYERIDMAP2[[#This Row],[POS]]="SS",MAX(AT$1:AT510)+1,"")</f>
        <v/>
      </c>
      <c r="AU511" t="str">
        <f>IFERROR(INDEX(PLAYERIDMAP2[PLAYERNAME],MATCH(ROW()-ROW(AU$1),SHORTSTOP,0)),"")</f>
        <v/>
      </c>
      <c r="AV511" t="str">
        <f>IF(PLAYERIDMAP2[[#This Row],[POS]]="OF",MAX(AV$1:AV510)+1,"")</f>
        <v/>
      </c>
      <c r="AW511" t="str">
        <f>IFERROR(INDEX(PLAYERIDMAP2[PLAYERNAME],MATCH(ROW()-ROW(AW$1),OUTFIELD,0)),"")</f>
        <v/>
      </c>
      <c r="AX511" t="str">
        <f>IF(PLAYERIDMAP2[[#This Row],[POS]]&lt;&gt;"P",MAX(AX$1:AX510)+1,"")</f>
        <v/>
      </c>
      <c r="AY511" t="str">
        <f>IFERROR(INDEX(PLAYERIDMAP2[PLAYERNAME],MATCH(ROW()-ROW(AY$1),HITTERS,0)),"")</f>
        <v>Will Middlebrooks</v>
      </c>
      <c r="AZ511">
        <f>IF(PLAYERIDMAP2[[#This Row],[POS]]="P",MAX(AZ$1:AZ510)+1,"")</f>
        <v>245</v>
      </c>
      <c r="BA511" t="str">
        <f>IFERROR(INDEX(PLAYERIDMAP2[PLAYERNAME],MATCH(ROW()-ROW(BA$1),PITCHERS,0)),"")</f>
        <v>Darren O'Day</v>
      </c>
    </row>
    <row r="512" spans="1:53" x14ac:dyDescent="0.25">
      <c r="A512" t="s">
        <v>16503</v>
      </c>
      <c r="B512" t="s">
        <v>5547</v>
      </c>
      <c r="C512" s="1">
        <v>34292</v>
      </c>
      <c r="D512" t="s">
        <v>17636</v>
      </c>
      <c r="E512" t="s">
        <v>17793</v>
      </c>
      <c r="F512" t="s">
        <v>11126</v>
      </c>
      <c r="G512" t="s">
        <v>14693</v>
      </c>
      <c r="H512" t="s">
        <v>5705</v>
      </c>
      <c r="I512" t="s">
        <v>17794</v>
      </c>
      <c r="J512" t="s">
        <v>5547</v>
      </c>
      <c r="K512">
        <v>608336</v>
      </c>
      <c r="L512" t="s">
        <v>5547</v>
      </c>
      <c r="M512">
        <v>2007960</v>
      </c>
      <c r="N512" t="s">
        <v>5547</v>
      </c>
      <c r="P512" t="s">
        <v>16503</v>
      </c>
      <c r="Q512">
        <v>9630</v>
      </c>
      <c r="R512" t="s">
        <v>5547</v>
      </c>
      <c r="S512">
        <v>32818</v>
      </c>
      <c r="T512" t="s">
        <v>5547</v>
      </c>
      <c r="W512">
        <v>70613</v>
      </c>
      <c r="X512">
        <v>9630</v>
      </c>
      <c r="Y512" t="s">
        <v>5547</v>
      </c>
      <c r="Z512" t="s">
        <v>16504</v>
      </c>
      <c r="AA512" t="s">
        <v>10958</v>
      </c>
      <c r="AB512" t="s">
        <v>5703</v>
      </c>
      <c r="AC512" t="s">
        <v>5547</v>
      </c>
      <c r="AD512" t="s">
        <v>16504</v>
      </c>
      <c r="AF512" t="s">
        <v>5547</v>
      </c>
      <c r="AG512">
        <v>38321</v>
      </c>
      <c r="AL512" t="str">
        <f>IF(PLAYERIDMAP2[[#This Row],[POS]]="C",MAX(AL$1:AL511)+1,"")</f>
        <v/>
      </c>
      <c r="AM512" t="str">
        <f>IFERROR(INDEX(PLAYERIDMAP2[PLAYERNAME],MATCH(ROW()-ROW(AM$1),CATCHERS,0)),"")</f>
        <v/>
      </c>
      <c r="AN512" t="str">
        <f>IF(PLAYERIDMAP2[[#This Row],[POS]]="1B",MAX(AN$1:AN511)+1,"")</f>
        <v/>
      </c>
      <c r="AO512" t="str">
        <f>IFERROR(INDEX(PLAYERIDMAP2[PLAYERNAME],MATCH(ROW()-ROW(AO$1),FIRSTBASE,0)),"")</f>
        <v/>
      </c>
      <c r="AP512" t="str">
        <f>IF(PLAYERIDMAP2[[#This Row],[POS]]="2B",MAX(AP$1:AP511)+1,"")</f>
        <v/>
      </c>
      <c r="AQ512" t="str">
        <f>IFERROR(INDEX(PLAYERIDMAP2[PLAYERNAME],MATCH(ROW()-ROW(AQ$1),SECONDBASE,0)),"")</f>
        <v/>
      </c>
      <c r="AR512">
        <f>IF(PLAYERIDMAP2[[#This Row],[POS]]="3B",MAX(AR$1:AR511)+1,"")</f>
        <v>34</v>
      </c>
      <c r="AS512" t="str">
        <f>IFERROR(INDEX(PLAYERIDMAP2[PLAYERNAME],MATCH(ROW()-ROW(AS$1),THIRDBASE,0)),"")</f>
        <v/>
      </c>
      <c r="AT512" t="str">
        <f>IF(PLAYERIDMAP2[[#This Row],[POS]]="SS",MAX(AT$1:AT511)+1,"")</f>
        <v/>
      </c>
      <c r="AU512" t="str">
        <f>IFERROR(INDEX(PLAYERIDMAP2[PLAYERNAME],MATCH(ROW()-ROW(AU$1),SHORTSTOP,0)),"")</f>
        <v/>
      </c>
      <c r="AV512" t="str">
        <f>IF(PLAYERIDMAP2[[#This Row],[POS]]="OF",MAX(AV$1:AV511)+1,"")</f>
        <v/>
      </c>
      <c r="AW512" t="str">
        <f>IFERROR(INDEX(PLAYERIDMAP2[PLAYERNAME],MATCH(ROW()-ROW(AW$1),OUTFIELD,0)),"")</f>
        <v/>
      </c>
      <c r="AX512">
        <f>IF(PLAYERIDMAP2[[#This Row],[POS]]&lt;&gt;"P",MAX(AX$1:AX511)+1,"")</f>
        <v>266</v>
      </c>
      <c r="AY512" t="str">
        <f>IFERROR(INDEX(PLAYERIDMAP2[PLAYERNAME],MATCH(ROW()-ROW(AY$1),HITTERS,0)),"")</f>
        <v>Aaron Miles</v>
      </c>
      <c r="AZ512" t="str">
        <f>IF(PLAYERIDMAP2[[#This Row],[POS]]="P",MAX(AZ$1:AZ511)+1,"")</f>
        <v/>
      </c>
      <c r="BA512" t="str">
        <f>IFERROR(INDEX(PLAYERIDMAP2[PLAYERNAME],MATCH(ROW()-ROW(BA$1),PITCHERS,0)),"")</f>
        <v>Jake Odorizzi</v>
      </c>
    </row>
    <row r="513" spans="1:53" x14ac:dyDescent="0.25">
      <c r="A513" t="s">
        <v>12607</v>
      </c>
      <c r="B513" t="s">
        <v>4449</v>
      </c>
      <c r="C513" s="1">
        <v>32826</v>
      </c>
      <c r="D513" t="s">
        <v>17361</v>
      </c>
      <c r="E513" t="s">
        <v>17362</v>
      </c>
      <c r="F513" t="s">
        <v>11176</v>
      </c>
      <c r="G513" t="s">
        <v>16838</v>
      </c>
      <c r="H513" t="s">
        <v>11097</v>
      </c>
      <c r="I513" t="s">
        <v>17363</v>
      </c>
      <c r="J513" t="s">
        <v>4449</v>
      </c>
      <c r="K513">
        <v>520471</v>
      </c>
      <c r="L513" t="s">
        <v>4449</v>
      </c>
      <c r="M513">
        <v>1603347</v>
      </c>
      <c r="N513" t="s">
        <v>4449</v>
      </c>
      <c r="O513" t="s">
        <v>12608</v>
      </c>
      <c r="P513" t="s">
        <v>12607</v>
      </c>
      <c r="Q513">
        <v>9132</v>
      </c>
      <c r="R513" t="s">
        <v>4449</v>
      </c>
      <c r="S513">
        <v>29670</v>
      </c>
      <c r="T513" t="s">
        <v>4449</v>
      </c>
      <c r="U513" t="s">
        <v>4449</v>
      </c>
      <c r="V513" t="s">
        <v>12609</v>
      </c>
      <c r="W513">
        <v>57302</v>
      </c>
      <c r="X513">
        <v>9132</v>
      </c>
      <c r="Y513" t="s">
        <v>4449</v>
      </c>
      <c r="Z513" t="s">
        <v>12610</v>
      </c>
      <c r="AA513" t="s">
        <v>11011</v>
      </c>
      <c r="AB513" t="s">
        <v>5703</v>
      </c>
      <c r="AC513" t="s">
        <v>4449</v>
      </c>
      <c r="AD513" t="s">
        <v>12610</v>
      </c>
      <c r="AE513">
        <v>11210</v>
      </c>
      <c r="AF513" t="s">
        <v>4449</v>
      </c>
      <c r="AG513">
        <v>13102</v>
      </c>
      <c r="AH513" t="s">
        <v>4449</v>
      </c>
      <c r="AL513" t="str">
        <f>IF(PLAYERIDMAP2[[#This Row],[POS]]="C",MAX(AL$1:AL512)+1,"")</f>
        <v/>
      </c>
      <c r="AM513" t="str">
        <f>IFERROR(INDEX(PLAYERIDMAP2[PLAYERNAME],MATCH(ROW()-ROW(AM$1),CATCHERS,0)),"")</f>
        <v/>
      </c>
      <c r="AN513" t="str">
        <f>IF(PLAYERIDMAP2[[#This Row],[POS]]="1B",MAX(AN$1:AN512)+1,"")</f>
        <v/>
      </c>
      <c r="AO513" t="str">
        <f>IFERROR(INDEX(PLAYERIDMAP2[PLAYERNAME],MATCH(ROW()-ROW(AO$1),FIRSTBASE,0)),"")</f>
        <v/>
      </c>
      <c r="AP513" t="str">
        <f>IF(PLAYERIDMAP2[[#This Row],[POS]]="2B",MAX(AP$1:AP512)+1,"")</f>
        <v/>
      </c>
      <c r="AQ513" t="str">
        <f>IFERROR(INDEX(PLAYERIDMAP2[PLAYERNAME],MATCH(ROW()-ROW(AQ$1),SECONDBASE,0)),"")</f>
        <v/>
      </c>
      <c r="AR513" t="str">
        <f>IF(PLAYERIDMAP2[[#This Row],[POS]]="3B",MAX(AR$1:AR512)+1,"")</f>
        <v/>
      </c>
      <c r="AS513" t="str">
        <f>IFERROR(INDEX(PLAYERIDMAP2[PLAYERNAME],MATCH(ROW()-ROW(AS$1),THIRDBASE,0)),"")</f>
        <v/>
      </c>
      <c r="AT513">
        <f>IF(PLAYERIDMAP2[[#This Row],[POS]]="SS",MAX(AT$1:AT512)+1,"")</f>
        <v>38</v>
      </c>
      <c r="AU513" t="str">
        <f>IFERROR(INDEX(PLAYERIDMAP2[PLAYERNAME],MATCH(ROW()-ROW(AU$1),SHORTSTOP,0)),"")</f>
        <v/>
      </c>
      <c r="AV513" t="str">
        <f>IF(PLAYERIDMAP2[[#This Row],[POS]]="OF",MAX(AV$1:AV512)+1,"")</f>
        <v/>
      </c>
      <c r="AW513" t="str">
        <f>IFERROR(INDEX(PLAYERIDMAP2[PLAYERNAME],MATCH(ROW()-ROW(AW$1),OUTFIELD,0)),"")</f>
        <v/>
      </c>
      <c r="AX513">
        <f>IF(PLAYERIDMAP2[[#This Row],[POS]]&lt;&gt;"P",MAX(AX$1:AX512)+1,"")</f>
        <v>267</v>
      </c>
      <c r="AY513" t="str">
        <f>IFERROR(INDEX(PLAYERIDMAP2[PLAYERNAME],MATCH(ROW()-ROW(AY$1),HITTERS,0)),"")</f>
        <v>Brad Miller</v>
      </c>
      <c r="AZ513" t="str">
        <f>IF(PLAYERIDMAP2[[#This Row],[POS]]="P",MAX(AZ$1:AZ512)+1,"")</f>
        <v/>
      </c>
      <c r="BA513" t="str">
        <f>IFERROR(INDEX(PLAYERIDMAP2[PLAYERNAME],MATCH(ROW()-ROW(BA$1),PITCHERS,0)),"")</f>
        <v>Eric O'Flaherty</v>
      </c>
    </row>
    <row r="514" spans="1:53" x14ac:dyDescent="0.25">
      <c r="A514" t="s">
        <v>12611</v>
      </c>
      <c r="B514" t="s">
        <v>5346</v>
      </c>
      <c r="C514" s="1">
        <v>31254</v>
      </c>
      <c r="D514" t="s">
        <v>17495</v>
      </c>
      <c r="E514" t="s">
        <v>17496</v>
      </c>
      <c r="F514" t="s">
        <v>11398</v>
      </c>
      <c r="G514" t="s">
        <v>16838</v>
      </c>
      <c r="H514" t="s">
        <v>11003</v>
      </c>
      <c r="I514" t="s">
        <v>17497</v>
      </c>
      <c r="J514" t="s">
        <v>5346</v>
      </c>
      <c r="K514">
        <v>451143</v>
      </c>
      <c r="L514" t="s">
        <v>5346</v>
      </c>
      <c r="M514">
        <v>1098929</v>
      </c>
      <c r="N514" t="s">
        <v>5346</v>
      </c>
      <c r="O514" t="s">
        <v>12612</v>
      </c>
      <c r="P514" t="s">
        <v>12611</v>
      </c>
      <c r="Q514">
        <v>8345</v>
      </c>
      <c r="R514" t="s">
        <v>5346</v>
      </c>
      <c r="S514">
        <v>29230</v>
      </c>
      <c r="T514" t="s">
        <v>5346</v>
      </c>
      <c r="U514" t="s">
        <v>5346</v>
      </c>
      <c r="V514" t="s">
        <v>12613</v>
      </c>
      <c r="W514">
        <v>46071</v>
      </c>
      <c r="X514">
        <v>8345</v>
      </c>
      <c r="Y514" t="s">
        <v>5346</v>
      </c>
      <c r="Z514" t="s">
        <v>16505</v>
      </c>
      <c r="AA514" t="s">
        <v>10958</v>
      </c>
      <c r="AB514" t="s">
        <v>5703</v>
      </c>
      <c r="AD514" t="s">
        <v>16505</v>
      </c>
      <c r="AL514" t="str">
        <f>IF(PLAYERIDMAP2[[#This Row],[POS]]="C",MAX(AL$1:AL513)+1,"")</f>
        <v/>
      </c>
      <c r="AM514" t="str">
        <f>IFERROR(INDEX(PLAYERIDMAP2[PLAYERNAME],MATCH(ROW()-ROW(AM$1),CATCHERS,0)),"")</f>
        <v/>
      </c>
      <c r="AN514">
        <f>IF(PLAYERIDMAP2[[#This Row],[POS]]="1B",MAX(AN$1:AN513)+1,"")</f>
        <v>27</v>
      </c>
      <c r="AO514" t="str">
        <f>IFERROR(INDEX(PLAYERIDMAP2[PLAYERNAME],MATCH(ROW()-ROW(AO$1),FIRSTBASE,0)),"")</f>
        <v/>
      </c>
      <c r="AP514" t="str">
        <f>IF(PLAYERIDMAP2[[#This Row],[POS]]="2B",MAX(AP$1:AP513)+1,"")</f>
        <v/>
      </c>
      <c r="AQ514" t="str">
        <f>IFERROR(INDEX(PLAYERIDMAP2[PLAYERNAME],MATCH(ROW()-ROW(AQ$1),SECONDBASE,0)),"")</f>
        <v/>
      </c>
      <c r="AR514" t="str">
        <f>IF(PLAYERIDMAP2[[#This Row],[POS]]="3B",MAX(AR$1:AR513)+1,"")</f>
        <v/>
      </c>
      <c r="AS514" t="str">
        <f>IFERROR(INDEX(PLAYERIDMAP2[PLAYERNAME],MATCH(ROW()-ROW(AS$1),THIRDBASE,0)),"")</f>
        <v/>
      </c>
      <c r="AT514" t="str">
        <f>IF(PLAYERIDMAP2[[#This Row],[POS]]="SS",MAX(AT$1:AT513)+1,"")</f>
        <v/>
      </c>
      <c r="AU514" t="str">
        <f>IFERROR(INDEX(PLAYERIDMAP2[PLAYERNAME],MATCH(ROW()-ROW(AU$1),SHORTSTOP,0)),"")</f>
        <v/>
      </c>
      <c r="AV514" t="str">
        <f>IF(PLAYERIDMAP2[[#This Row],[POS]]="OF",MAX(AV$1:AV513)+1,"")</f>
        <v/>
      </c>
      <c r="AW514" t="str">
        <f>IFERROR(INDEX(PLAYERIDMAP2[PLAYERNAME],MATCH(ROW()-ROW(AW$1),OUTFIELD,0)),"")</f>
        <v/>
      </c>
      <c r="AX514">
        <f>IF(PLAYERIDMAP2[[#This Row],[POS]]&lt;&gt;"P",MAX(AX$1:AX513)+1,"")</f>
        <v>268</v>
      </c>
      <c r="AY514" t="str">
        <f>IFERROR(INDEX(PLAYERIDMAP2[PLAYERNAME],MATCH(ROW()-ROW(AY$1),HITTERS,0)),"")</f>
        <v>Lastings Milledge</v>
      </c>
      <c r="AZ514" t="str">
        <f>IF(PLAYERIDMAP2[[#This Row],[POS]]="P",MAX(AZ$1:AZ513)+1,"")</f>
        <v/>
      </c>
      <c r="BA514" t="str">
        <f>IFERROR(INDEX(PLAYERIDMAP2[PLAYERNAME],MATCH(ROW()-ROW(BA$1),PITCHERS,0)),"")</f>
        <v>Alexi Ogando</v>
      </c>
    </row>
    <row r="515" spans="1:53" x14ac:dyDescent="0.25">
      <c r="A515" t="s">
        <v>20355</v>
      </c>
      <c r="B515" t="s">
        <v>5409</v>
      </c>
      <c r="C515" s="1">
        <v>31149</v>
      </c>
      <c r="D515" t="s">
        <v>20356</v>
      </c>
      <c r="E515" t="s">
        <v>17608</v>
      </c>
      <c r="F515" t="s">
        <v>11068</v>
      </c>
      <c r="G515" t="s">
        <v>16838</v>
      </c>
      <c r="H515" t="s">
        <v>5705</v>
      </c>
      <c r="I515" t="s">
        <v>20357</v>
      </c>
      <c r="J515" t="s">
        <v>5409</v>
      </c>
      <c r="P515" t="s">
        <v>20355</v>
      </c>
      <c r="AA515" t="s">
        <v>5703</v>
      </c>
      <c r="AB515" t="s">
        <v>5703</v>
      </c>
      <c r="AD515" t="s">
        <v>20358</v>
      </c>
      <c r="AL515" t="str">
        <f>IF(PLAYERIDMAP2[[#This Row],[POS]]="C",MAX(AL$1:AL514)+1,"")</f>
        <v/>
      </c>
      <c r="AM515" t="str">
        <f>IFERROR(INDEX(PLAYERIDMAP2[PLAYERNAME],MATCH(ROW()-ROW(AM$1),CATCHERS,0)),"")</f>
        <v/>
      </c>
      <c r="AN515" t="str">
        <f>IF(PLAYERIDMAP2[[#This Row],[POS]]="1B",MAX(AN$1:AN514)+1,"")</f>
        <v/>
      </c>
      <c r="AO515" t="str">
        <f>IFERROR(INDEX(PLAYERIDMAP2[PLAYERNAME],MATCH(ROW()-ROW(AO$1),FIRSTBASE,0)),"")</f>
        <v/>
      </c>
      <c r="AP515" t="str">
        <f>IF(PLAYERIDMAP2[[#This Row],[POS]]="2B",MAX(AP$1:AP514)+1,"")</f>
        <v/>
      </c>
      <c r="AQ515" t="str">
        <f>IFERROR(INDEX(PLAYERIDMAP2[PLAYERNAME],MATCH(ROW()-ROW(AQ$1),SECONDBASE,0)),"")</f>
        <v/>
      </c>
      <c r="AR515">
        <f>IF(PLAYERIDMAP2[[#This Row],[POS]]="3B",MAX(AR$1:AR514)+1,"")</f>
        <v>35</v>
      </c>
      <c r="AS515" t="str">
        <f>IFERROR(INDEX(PLAYERIDMAP2[PLAYERNAME],MATCH(ROW()-ROW(AS$1),THIRDBASE,0)),"")</f>
        <v/>
      </c>
      <c r="AT515" t="str">
        <f>IF(PLAYERIDMAP2[[#This Row],[POS]]="SS",MAX(AT$1:AT514)+1,"")</f>
        <v/>
      </c>
      <c r="AU515" t="str">
        <f>IFERROR(INDEX(PLAYERIDMAP2[PLAYERNAME],MATCH(ROW()-ROW(AU$1),SHORTSTOP,0)),"")</f>
        <v/>
      </c>
      <c r="AV515" t="str">
        <f>IF(PLAYERIDMAP2[[#This Row],[POS]]="OF",MAX(AV$1:AV514)+1,"")</f>
        <v/>
      </c>
      <c r="AW515" t="str">
        <f>IFERROR(INDEX(PLAYERIDMAP2[PLAYERNAME],MATCH(ROW()-ROW(AW$1),OUTFIELD,0)),"")</f>
        <v/>
      </c>
      <c r="AX515">
        <f>IF(PLAYERIDMAP2[[#This Row],[POS]]&lt;&gt;"P",MAX(AX$1:AX514)+1,"")</f>
        <v>269</v>
      </c>
      <c r="AY515" t="str">
        <f>IFERROR(INDEX(PLAYERIDMAP2[PLAYERNAME],MATCH(ROW()-ROW(AY$1),HITTERS,0)),"")</f>
        <v>Jose Molina</v>
      </c>
      <c r="AZ515" t="str">
        <f>IF(PLAYERIDMAP2[[#This Row],[POS]]="P",MAX(AZ$1:AZ514)+1,"")</f>
        <v/>
      </c>
      <c r="BA515" t="str">
        <f>IFERROR(INDEX(PLAYERIDMAP2[PLAYERNAME],MATCH(ROW()-ROW(BA$1),PITCHERS,0)),"")</f>
        <v>Darren Oliver</v>
      </c>
    </row>
    <row r="516" spans="1:53" x14ac:dyDescent="0.25">
      <c r="A516" t="s">
        <v>12614</v>
      </c>
      <c r="B516" t="s">
        <v>5565</v>
      </c>
      <c r="C516" s="1">
        <v>33401</v>
      </c>
      <c r="D516" t="s">
        <v>18057</v>
      </c>
      <c r="E516" t="s">
        <v>17608</v>
      </c>
      <c r="F516" t="s">
        <v>11002</v>
      </c>
      <c r="G516" t="s">
        <v>14693</v>
      </c>
      <c r="H516" t="s">
        <v>10998</v>
      </c>
      <c r="I516" t="s">
        <v>18058</v>
      </c>
      <c r="J516" t="s">
        <v>5565</v>
      </c>
      <c r="K516">
        <v>541645</v>
      </c>
      <c r="L516" t="s">
        <v>5565</v>
      </c>
      <c r="M516">
        <v>1740934</v>
      </c>
      <c r="N516" t="s">
        <v>5565</v>
      </c>
      <c r="O516" t="s">
        <v>12615</v>
      </c>
      <c r="P516" t="s">
        <v>12614</v>
      </c>
      <c r="Q516">
        <v>9281</v>
      </c>
      <c r="R516" t="s">
        <v>5565</v>
      </c>
      <c r="S516">
        <v>30729</v>
      </c>
      <c r="T516" t="s">
        <v>5565</v>
      </c>
      <c r="U516" t="s">
        <v>5565</v>
      </c>
      <c r="V516" t="s">
        <v>12616</v>
      </c>
      <c r="W516">
        <v>59016</v>
      </c>
      <c r="X516">
        <v>9281</v>
      </c>
      <c r="Y516" t="s">
        <v>5565</v>
      </c>
      <c r="Z516" t="s">
        <v>12617</v>
      </c>
      <c r="AA516" t="s">
        <v>5703</v>
      </c>
      <c r="AB516" t="s">
        <v>5703</v>
      </c>
      <c r="AC516" t="s">
        <v>5565</v>
      </c>
      <c r="AD516" t="s">
        <v>12617</v>
      </c>
      <c r="AE516">
        <v>10922</v>
      </c>
      <c r="AF516" t="s">
        <v>5565</v>
      </c>
      <c r="AG516">
        <v>12985</v>
      </c>
      <c r="AH516" t="s">
        <v>5565</v>
      </c>
      <c r="AL516" t="str">
        <f>IF(PLAYERIDMAP2[[#This Row],[POS]]="C",MAX(AL$1:AL515)+1,"")</f>
        <v/>
      </c>
      <c r="AM516" t="str">
        <f>IFERROR(INDEX(PLAYERIDMAP2[PLAYERNAME],MATCH(ROW()-ROW(AM$1),CATCHERS,0)),"")</f>
        <v/>
      </c>
      <c r="AN516" t="str">
        <f>IF(PLAYERIDMAP2[[#This Row],[POS]]="1B",MAX(AN$1:AN515)+1,"")</f>
        <v/>
      </c>
      <c r="AO516" t="str">
        <f>IFERROR(INDEX(PLAYERIDMAP2[PLAYERNAME],MATCH(ROW()-ROW(AO$1),FIRSTBASE,0)),"")</f>
        <v/>
      </c>
      <c r="AP516" t="str">
        <f>IF(PLAYERIDMAP2[[#This Row],[POS]]="2B",MAX(AP$1:AP515)+1,"")</f>
        <v/>
      </c>
      <c r="AQ516" t="str">
        <f>IFERROR(INDEX(PLAYERIDMAP2[PLAYERNAME],MATCH(ROW()-ROW(AQ$1),SECONDBASE,0)),"")</f>
        <v/>
      </c>
      <c r="AR516" t="str">
        <f>IF(PLAYERIDMAP2[[#This Row],[POS]]="3B",MAX(AR$1:AR515)+1,"")</f>
        <v/>
      </c>
      <c r="AS516" t="str">
        <f>IFERROR(INDEX(PLAYERIDMAP2[PLAYERNAME],MATCH(ROW()-ROW(AS$1),THIRDBASE,0)),"")</f>
        <v/>
      </c>
      <c r="AT516" t="str">
        <f>IF(PLAYERIDMAP2[[#This Row],[POS]]="SS",MAX(AT$1:AT515)+1,"")</f>
        <v/>
      </c>
      <c r="AU516" t="str">
        <f>IFERROR(INDEX(PLAYERIDMAP2[PLAYERNAME],MATCH(ROW()-ROW(AU$1),SHORTSTOP,0)),"")</f>
        <v/>
      </c>
      <c r="AV516">
        <f>IF(PLAYERIDMAP2[[#This Row],[POS]]="OF",MAX(AV$1:AV515)+1,"")</f>
        <v>108</v>
      </c>
      <c r="AW516" t="str">
        <f>IFERROR(INDEX(PLAYERIDMAP2[PLAYERNAME],MATCH(ROW()-ROW(AW$1),OUTFIELD,0)),"")</f>
        <v/>
      </c>
      <c r="AX516">
        <f>IF(PLAYERIDMAP2[[#This Row],[POS]]&lt;&gt;"P",MAX(AX$1:AX515)+1,"")</f>
        <v>270</v>
      </c>
      <c r="AY516" t="str">
        <f>IFERROR(INDEX(PLAYERIDMAP2[PLAYERNAME],MATCH(ROW()-ROW(AY$1),HITTERS,0)),"")</f>
        <v>Yadier Molina</v>
      </c>
      <c r="AZ516" t="str">
        <f>IF(PLAYERIDMAP2[[#This Row],[POS]]="P",MAX(AZ$1:AZ515)+1,"")</f>
        <v/>
      </c>
      <c r="BA516" t="str">
        <f>IFERROR(INDEX(PLAYERIDMAP2[PLAYERNAME],MATCH(ROW()-ROW(BA$1),PITCHERS,0)),"")</f>
        <v>Lester Oliveros</v>
      </c>
    </row>
    <row r="517" spans="1:53" x14ac:dyDescent="0.25">
      <c r="A517" t="s">
        <v>12618</v>
      </c>
      <c r="B517" t="s">
        <v>10871</v>
      </c>
      <c r="C517" s="1">
        <v>31283</v>
      </c>
      <c r="D517" t="s">
        <v>17134</v>
      </c>
      <c r="E517" t="s">
        <v>17608</v>
      </c>
      <c r="F517" t="s">
        <v>11373</v>
      </c>
      <c r="G517" t="s">
        <v>16838</v>
      </c>
      <c r="H517" t="s">
        <v>10988</v>
      </c>
      <c r="I517" t="s">
        <v>17609</v>
      </c>
      <c r="J517" t="s">
        <v>10871</v>
      </c>
      <c r="K517">
        <v>451600</v>
      </c>
      <c r="L517" t="s">
        <v>10871</v>
      </c>
      <c r="M517">
        <v>1654383</v>
      </c>
      <c r="N517" t="s">
        <v>10871</v>
      </c>
      <c r="O517" t="s">
        <v>12619</v>
      </c>
      <c r="P517" t="s">
        <v>12618</v>
      </c>
      <c r="Q517">
        <v>9269</v>
      </c>
      <c r="R517" t="s">
        <v>10871</v>
      </c>
      <c r="S517">
        <v>30080</v>
      </c>
      <c r="T517" t="s">
        <v>10871</v>
      </c>
      <c r="V517" t="s">
        <v>12620</v>
      </c>
      <c r="W517">
        <v>47616</v>
      </c>
      <c r="X517">
        <v>9269</v>
      </c>
      <c r="Y517" t="s">
        <v>10871</v>
      </c>
      <c r="Z517" t="s">
        <v>16506</v>
      </c>
      <c r="AA517" t="s">
        <v>5703</v>
      </c>
      <c r="AB517" t="s">
        <v>5703</v>
      </c>
      <c r="AD517" t="s">
        <v>16506</v>
      </c>
      <c r="AL517" t="str">
        <f>IF(PLAYERIDMAP2[[#This Row],[POS]]="C",MAX(AL$1:AL516)+1,"")</f>
        <v/>
      </c>
      <c r="AM517" t="str">
        <f>IFERROR(INDEX(PLAYERIDMAP2[PLAYERNAME],MATCH(ROW()-ROW(AM$1),CATCHERS,0)),"")</f>
        <v/>
      </c>
      <c r="AN517" t="str">
        <f>IF(PLAYERIDMAP2[[#This Row],[POS]]="1B",MAX(AN$1:AN516)+1,"")</f>
        <v/>
      </c>
      <c r="AO517" t="str">
        <f>IFERROR(INDEX(PLAYERIDMAP2[PLAYERNAME],MATCH(ROW()-ROW(AO$1),FIRSTBASE,0)),"")</f>
        <v/>
      </c>
      <c r="AP517" t="str">
        <f>IF(PLAYERIDMAP2[[#This Row],[POS]]="2B",MAX(AP$1:AP516)+1,"")</f>
        <v/>
      </c>
      <c r="AQ517" t="str">
        <f>IFERROR(INDEX(PLAYERIDMAP2[PLAYERNAME],MATCH(ROW()-ROW(AQ$1),SECONDBASE,0)),"")</f>
        <v/>
      </c>
      <c r="AR517" t="str">
        <f>IF(PLAYERIDMAP2[[#This Row],[POS]]="3B",MAX(AR$1:AR516)+1,"")</f>
        <v/>
      </c>
      <c r="AS517" t="str">
        <f>IFERROR(INDEX(PLAYERIDMAP2[PLAYERNAME],MATCH(ROW()-ROW(AS$1),THIRDBASE,0)),"")</f>
        <v/>
      </c>
      <c r="AT517" t="str">
        <f>IF(PLAYERIDMAP2[[#This Row],[POS]]="SS",MAX(AT$1:AT516)+1,"")</f>
        <v/>
      </c>
      <c r="AU517" t="str">
        <f>IFERROR(INDEX(PLAYERIDMAP2[PLAYERNAME],MATCH(ROW()-ROW(AU$1),SHORTSTOP,0)),"")</f>
        <v/>
      </c>
      <c r="AV517" t="str">
        <f>IF(PLAYERIDMAP2[[#This Row],[POS]]="OF",MAX(AV$1:AV516)+1,"")</f>
        <v/>
      </c>
      <c r="AW517" t="str">
        <f>IFERROR(INDEX(PLAYERIDMAP2[PLAYERNAME],MATCH(ROW()-ROW(AW$1),OUTFIELD,0)),"")</f>
        <v/>
      </c>
      <c r="AX517" t="str">
        <f>IF(PLAYERIDMAP2[[#This Row],[POS]]&lt;&gt;"P",MAX(AX$1:AX516)+1,"")</f>
        <v/>
      </c>
      <c r="AY517" t="str">
        <f>IFERROR(INDEX(PLAYERIDMAP2[PLAYERNAME],MATCH(ROW()-ROW(AY$1),HITTERS,0)),"")</f>
        <v>Yoan Moncada</v>
      </c>
      <c r="AZ517">
        <f>IF(PLAYERIDMAP2[[#This Row],[POS]]="P",MAX(AZ$1:AZ516)+1,"")</f>
        <v>246</v>
      </c>
      <c r="BA517" t="str">
        <f>IFERROR(INDEX(PLAYERIDMAP2[PLAYERNAME],MATCH(ROW()-ROW(BA$1),PITCHERS,0)),"")</f>
        <v>Logan Ondrusek</v>
      </c>
    </row>
    <row r="518" spans="1:53" x14ac:dyDescent="0.25">
      <c r="A518" t="s">
        <v>12621</v>
      </c>
      <c r="B518" t="s">
        <v>10357</v>
      </c>
      <c r="C518" s="1">
        <v>28039</v>
      </c>
      <c r="D518" t="s">
        <v>17361</v>
      </c>
      <c r="E518" t="s">
        <v>17608</v>
      </c>
      <c r="F518" t="s">
        <v>10987</v>
      </c>
      <c r="G518" t="s">
        <v>14693</v>
      </c>
      <c r="H518" t="s">
        <v>10988</v>
      </c>
      <c r="I518" t="s">
        <v>18889</v>
      </c>
      <c r="J518" t="s">
        <v>10357</v>
      </c>
      <c r="K518">
        <v>150119</v>
      </c>
      <c r="L518" t="s">
        <v>10357</v>
      </c>
      <c r="M518">
        <v>21559</v>
      </c>
      <c r="N518" t="s">
        <v>10357</v>
      </c>
      <c r="O518" t="s">
        <v>12622</v>
      </c>
      <c r="P518" t="s">
        <v>12621</v>
      </c>
      <c r="Q518">
        <v>6168</v>
      </c>
      <c r="R518" t="s">
        <v>10357</v>
      </c>
      <c r="S518">
        <v>4007</v>
      </c>
      <c r="T518" t="s">
        <v>10357</v>
      </c>
      <c r="V518" t="s">
        <v>12623</v>
      </c>
      <c r="W518">
        <v>1152</v>
      </c>
      <c r="X518">
        <v>6168</v>
      </c>
      <c r="Y518" t="s">
        <v>10357</v>
      </c>
      <c r="Z518" t="s">
        <v>16507</v>
      </c>
      <c r="AA518" t="s">
        <v>5703</v>
      </c>
      <c r="AB518" t="s">
        <v>5703</v>
      </c>
      <c r="AD518" t="s">
        <v>16507</v>
      </c>
      <c r="AL518" t="str">
        <f>IF(PLAYERIDMAP2[[#This Row],[POS]]="C",MAX(AL$1:AL517)+1,"")</f>
        <v/>
      </c>
      <c r="AM518" t="str">
        <f>IFERROR(INDEX(PLAYERIDMAP2[PLAYERNAME],MATCH(ROW()-ROW(AM$1),CATCHERS,0)),"")</f>
        <v/>
      </c>
      <c r="AN518" t="str">
        <f>IF(PLAYERIDMAP2[[#This Row],[POS]]="1B",MAX(AN$1:AN517)+1,"")</f>
        <v/>
      </c>
      <c r="AO518" t="str">
        <f>IFERROR(INDEX(PLAYERIDMAP2[PLAYERNAME],MATCH(ROW()-ROW(AO$1),FIRSTBASE,0)),"")</f>
        <v/>
      </c>
      <c r="AP518" t="str">
        <f>IF(PLAYERIDMAP2[[#This Row],[POS]]="2B",MAX(AP$1:AP517)+1,"")</f>
        <v/>
      </c>
      <c r="AQ518" t="str">
        <f>IFERROR(INDEX(PLAYERIDMAP2[PLAYERNAME],MATCH(ROW()-ROW(AQ$1),SECONDBASE,0)),"")</f>
        <v/>
      </c>
      <c r="AR518" t="str">
        <f>IF(PLAYERIDMAP2[[#This Row],[POS]]="3B",MAX(AR$1:AR517)+1,"")</f>
        <v/>
      </c>
      <c r="AS518" t="str">
        <f>IFERROR(INDEX(PLAYERIDMAP2[PLAYERNAME],MATCH(ROW()-ROW(AS$1),THIRDBASE,0)),"")</f>
        <v/>
      </c>
      <c r="AT518" t="str">
        <f>IF(PLAYERIDMAP2[[#This Row],[POS]]="SS",MAX(AT$1:AT517)+1,"")</f>
        <v/>
      </c>
      <c r="AU518" t="str">
        <f>IFERROR(INDEX(PLAYERIDMAP2[PLAYERNAME],MATCH(ROW()-ROW(AU$1),SHORTSTOP,0)),"")</f>
        <v/>
      </c>
      <c r="AV518" t="str">
        <f>IF(PLAYERIDMAP2[[#This Row],[POS]]="OF",MAX(AV$1:AV517)+1,"")</f>
        <v/>
      </c>
      <c r="AW518" t="str">
        <f>IFERROR(INDEX(PLAYERIDMAP2[PLAYERNAME],MATCH(ROW()-ROW(AW$1),OUTFIELD,0)),"")</f>
        <v/>
      </c>
      <c r="AX518" t="str">
        <f>IF(PLAYERIDMAP2[[#This Row],[POS]]&lt;&gt;"P",MAX(AX$1:AX517)+1,"")</f>
        <v/>
      </c>
      <c r="AY518" t="str">
        <f>IFERROR(INDEX(PLAYERIDMAP2[PLAYERNAME],MATCH(ROW()-ROW(AY$1),HITTERS,0)),"")</f>
        <v>Raul Mondesi</v>
      </c>
      <c r="AZ518">
        <f>IF(PLAYERIDMAP2[[#This Row],[POS]]="P",MAX(AZ$1:AZ517)+1,"")</f>
        <v>247</v>
      </c>
      <c r="BA518" t="str">
        <f>IFERROR(INDEX(PLAYERIDMAP2[PLAYERNAME],MATCH(ROW()-ROW(BA$1),PITCHERS,0)),"")</f>
        <v>Roberto Osuna</v>
      </c>
    </row>
    <row r="519" spans="1:53" x14ac:dyDescent="0.25">
      <c r="A519" t="s">
        <v>12628</v>
      </c>
      <c r="B519" t="s">
        <v>10900</v>
      </c>
      <c r="C519" s="1">
        <v>31601</v>
      </c>
      <c r="D519" t="s">
        <v>18164</v>
      </c>
      <c r="E519" t="s">
        <v>17608</v>
      </c>
      <c r="F519" t="s">
        <v>11027</v>
      </c>
      <c r="G519" t="s">
        <v>16838</v>
      </c>
      <c r="H519" t="s">
        <v>10988</v>
      </c>
      <c r="I519" t="s">
        <v>18165</v>
      </c>
      <c r="J519" t="s">
        <v>10900</v>
      </c>
      <c r="K519">
        <v>448802</v>
      </c>
      <c r="L519" t="s">
        <v>10900</v>
      </c>
      <c r="M519">
        <v>1537183</v>
      </c>
      <c r="N519" t="s">
        <v>10900</v>
      </c>
      <c r="O519" t="s">
        <v>12629</v>
      </c>
      <c r="P519" t="s">
        <v>12628</v>
      </c>
      <c r="Q519">
        <v>8300</v>
      </c>
      <c r="R519" t="s">
        <v>10900</v>
      </c>
      <c r="S519">
        <v>29185</v>
      </c>
      <c r="T519" t="s">
        <v>10900</v>
      </c>
      <c r="V519" t="s">
        <v>12630</v>
      </c>
      <c r="W519">
        <v>52254</v>
      </c>
      <c r="X519">
        <v>8300</v>
      </c>
      <c r="Y519" t="s">
        <v>10900</v>
      </c>
      <c r="Z519" t="s">
        <v>12631</v>
      </c>
      <c r="AA519" t="s">
        <v>10958</v>
      </c>
      <c r="AB519" t="s">
        <v>10958</v>
      </c>
      <c r="AC519" t="s">
        <v>10900</v>
      </c>
      <c r="AD519" t="s">
        <v>12631</v>
      </c>
      <c r="AE519">
        <v>9600</v>
      </c>
      <c r="AF519" t="s">
        <v>10900</v>
      </c>
      <c r="AG519">
        <v>11088</v>
      </c>
      <c r="AH519" t="s">
        <v>10900</v>
      </c>
      <c r="AL519" t="str">
        <f>IF(PLAYERIDMAP2[[#This Row],[POS]]="C",MAX(AL$1:AL518)+1,"")</f>
        <v/>
      </c>
      <c r="AM519" t="str">
        <f>IFERROR(INDEX(PLAYERIDMAP2[PLAYERNAME],MATCH(ROW()-ROW(AM$1),CATCHERS,0)),"")</f>
        <v/>
      </c>
      <c r="AN519" t="str">
        <f>IF(PLAYERIDMAP2[[#This Row],[POS]]="1B",MAX(AN$1:AN518)+1,"")</f>
        <v/>
      </c>
      <c r="AO519" t="str">
        <f>IFERROR(INDEX(PLAYERIDMAP2[PLAYERNAME],MATCH(ROW()-ROW(AO$1),FIRSTBASE,0)),"")</f>
        <v/>
      </c>
      <c r="AP519" t="str">
        <f>IF(PLAYERIDMAP2[[#This Row],[POS]]="2B",MAX(AP$1:AP518)+1,"")</f>
        <v/>
      </c>
      <c r="AQ519" t="str">
        <f>IFERROR(INDEX(PLAYERIDMAP2[PLAYERNAME],MATCH(ROW()-ROW(AQ$1),SECONDBASE,0)),"")</f>
        <v/>
      </c>
      <c r="AR519" t="str">
        <f>IF(PLAYERIDMAP2[[#This Row],[POS]]="3B",MAX(AR$1:AR518)+1,"")</f>
        <v/>
      </c>
      <c r="AS519" t="str">
        <f>IFERROR(INDEX(PLAYERIDMAP2[PLAYERNAME],MATCH(ROW()-ROW(AS$1),THIRDBASE,0)),"")</f>
        <v/>
      </c>
      <c r="AT519" t="str">
        <f>IF(PLAYERIDMAP2[[#This Row],[POS]]="SS",MAX(AT$1:AT518)+1,"")</f>
        <v/>
      </c>
      <c r="AU519" t="str">
        <f>IFERROR(INDEX(PLAYERIDMAP2[PLAYERNAME],MATCH(ROW()-ROW(AU$1),SHORTSTOP,0)),"")</f>
        <v/>
      </c>
      <c r="AV519" t="str">
        <f>IF(PLAYERIDMAP2[[#This Row],[POS]]="OF",MAX(AV$1:AV518)+1,"")</f>
        <v/>
      </c>
      <c r="AW519" t="str">
        <f>IFERROR(INDEX(PLAYERIDMAP2[PLAYERNAME],MATCH(ROW()-ROW(AW$1),OUTFIELD,0)),"")</f>
        <v/>
      </c>
      <c r="AX519" t="str">
        <f>IF(PLAYERIDMAP2[[#This Row],[POS]]&lt;&gt;"P",MAX(AX$1:AX518)+1,"")</f>
        <v/>
      </c>
      <c r="AY519" t="str">
        <f>IFERROR(INDEX(PLAYERIDMAP2[PLAYERNAME],MATCH(ROW()-ROW(AY$1),HITTERS,0)),"")</f>
        <v>Jesus Montero</v>
      </c>
      <c r="AZ519">
        <f>IF(PLAYERIDMAP2[[#This Row],[POS]]="P",MAX(AZ$1:AZ518)+1,"")</f>
        <v>248</v>
      </c>
      <c r="BA519" t="str">
        <f>IFERROR(INDEX(PLAYERIDMAP2[PLAYERNAME],MATCH(ROW()-ROW(BA$1),PITCHERS,0)),"")</f>
        <v>Roy Oswalt</v>
      </c>
    </row>
    <row r="520" spans="1:53" x14ac:dyDescent="0.25">
      <c r="A520" t="s">
        <v>17921</v>
      </c>
      <c r="B520" t="s">
        <v>10804</v>
      </c>
      <c r="C520" s="1">
        <v>33103</v>
      </c>
      <c r="D520" t="s">
        <v>17922</v>
      </c>
      <c r="E520" t="s">
        <v>17608</v>
      </c>
      <c r="F520" t="s">
        <v>10997</v>
      </c>
      <c r="G520" t="s">
        <v>16838</v>
      </c>
      <c r="H520" t="s">
        <v>10988</v>
      </c>
      <c r="I520" t="s">
        <v>17923</v>
      </c>
      <c r="J520" t="s">
        <v>10804</v>
      </c>
      <c r="K520">
        <v>554340</v>
      </c>
      <c r="L520" t="s">
        <v>10804</v>
      </c>
      <c r="M520">
        <v>2048494</v>
      </c>
      <c r="N520" t="s">
        <v>10804</v>
      </c>
      <c r="O520" t="s">
        <v>17924</v>
      </c>
      <c r="P520" t="s">
        <v>17921</v>
      </c>
      <c r="Q520">
        <v>9815</v>
      </c>
      <c r="R520" t="s">
        <v>10804</v>
      </c>
      <c r="S520">
        <v>32888</v>
      </c>
      <c r="T520" t="s">
        <v>10804</v>
      </c>
      <c r="V520" t="s">
        <v>17925</v>
      </c>
      <c r="W520">
        <v>66174</v>
      </c>
      <c r="X520">
        <v>9815</v>
      </c>
      <c r="Y520" t="s">
        <v>17926</v>
      </c>
      <c r="Z520" t="s">
        <v>17927</v>
      </c>
      <c r="AA520" t="s">
        <v>5703</v>
      </c>
      <c r="AB520" t="s">
        <v>5703</v>
      </c>
      <c r="AD520" t="s">
        <v>17927</v>
      </c>
      <c r="AF520" t="s">
        <v>10804</v>
      </c>
      <c r="AG520">
        <v>38563</v>
      </c>
      <c r="AH520" t="s">
        <v>10804</v>
      </c>
      <c r="AL520" t="str">
        <f>IF(PLAYERIDMAP2[[#This Row],[POS]]="C",MAX(AL$1:AL519)+1,"")</f>
        <v/>
      </c>
      <c r="AM520" t="str">
        <f>IFERROR(INDEX(PLAYERIDMAP2[PLAYERNAME],MATCH(ROW()-ROW(AM$1),CATCHERS,0)),"")</f>
        <v/>
      </c>
      <c r="AN520" t="str">
        <f>IF(PLAYERIDMAP2[[#This Row],[POS]]="1B",MAX(AN$1:AN519)+1,"")</f>
        <v/>
      </c>
      <c r="AO520" t="str">
        <f>IFERROR(INDEX(PLAYERIDMAP2[PLAYERNAME],MATCH(ROW()-ROW(AO$1),FIRSTBASE,0)),"")</f>
        <v/>
      </c>
      <c r="AP520" t="str">
        <f>IF(PLAYERIDMAP2[[#This Row],[POS]]="2B",MAX(AP$1:AP519)+1,"")</f>
        <v/>
      </c>
      <c r="AQ520" t="str">
        <f>IFERROR(INDEX(PLAYERIDMAP2[PLAYERNAME],MATCH(ROW()-ROW(AQ$1),SECONDBASE,0)),"")</f>
        <v/>
      </c>
      <c r="AR520" t="str">
        <f>IF(PLAYERIDMAP2[[#This Row],[POS]]="3B",MAX(AR$1:AR519)+1,"")</f>
        <v/>
      </c>
      <c r="AS520" t="str">
        <f>IFERROR(INDEX(PLAYERIDMAP2[PLAYERNAME],MATCH(ROW()-ROW(AS$1),THIRDBASE,0)),"")</f>
        <v/>
      </c>
      <c r="AT520" t="str">
        <f>IF(PLAYERIDMAP2[[#This Row],[POS]]="SS",MAX(AT$1:AT519)+1,"")</f>
        <v/>
      </c>
      <c r="AU520" t="str">
        <f>IFERROR(INDEX(PLAYERIDMAP2[PLAYERNAME],MATCH(ROW()-ROW(AU$1),SHORTSTOP,0)),"")</f>
        <v/>
      </c>
      <c r="AV520" t="str">
        <f>IF(PLAYERIDMAP2[[#This Row],[POS]]="OF",MAX(AV$1:AV519)+1,"")</f>
        <v/>
      </c>
      <c r="AW520" t="str">
        <f>IFERROR(INDEX(PLAYERIDMAP2[PLAYERNAME],MATCH(ROW()-ROW(AW$1),OUTFIELD,0)),"")</f>
        <v/>
      </c>
      <c r="AX520" t="str">
        <f>IF(PLAYERIDMAP2[[#This Row],[POS]]&lt;&gt;"P",MAX(AX$1:AX519)+1,"")</f>
        <v/>
      </c>
      <c r="AY520" t="str">
        <f>IFERROR(INDEX(PLAYERIDMAP2[PLAYERNAME],MATCH(ROW()-ROW(AY$1),HITTERS,0)),"")</f>
        <v>Miguel Montero</v>
      </c>
      <c r="AZ520">
        <f>IF(PLAYERIDMAP2[[#This Row],[POS]]="P",MAX(AZ$1:AZ519)+1,"")</f>
        <v>249</v>
      </c>
      <c r="BA520" t="str">
        <f>IFERROR(INDEX(PLAYERIDMAP2[PLAYERNAME],MATCH(ROW()-ROW(BA$1),PITCHERS,0)),"")</f>
        <v>Dan Otero</v>
      </c>
    </row>
    <row r="521" spans="1:53" x14ac:dyDescent="0.25">
      <c r="A521" t="s">
        <v>12632</v>
      </c>
      <c r="B521" t="s">
        <v>5501</v>
      </c>
      <c r="C521" s="1">
        <v>30552</v>
      </c>
      <c r="D521" t="s">
        <v>17131</v>
      </c>
      <c r="E521" t="s">
        <v>17928</v>
      </c>
      <c r="F521" t="s">
        <v>10987</v>
      </c>
      <c r="G521" t="s">
        <v>14693</v>
      </c>
      <c r="H521" t="s">
        <v>10998</v>
      </c>
      <c r="I521" t="s">
        <v>17929</v>
      </c>
      <c r="J521" t="s">
        <v>5501</v>
      </c>
      <c r="K521">
        <v>458731</v>
      </c>
      <c r="L521" t="s">
        <v>5501</v>
      </c>
      <c r="M521">
        <v>1200052</v>
      </c>
      <c r="N521" t="s">
        <v>5501</v>
      </c>
      <c r="O521" t="s">
        <v>12633</v>
      </c>
      <c r="P521" t="s">
        <v>12632</v>
      </c>
      <c r="Q521">
        <v>8289</v>
      </c>
      <c r="R521" t="s">
        <v>5501</v>
      </c>
      <c r="S521">
        <v>29174</v>
      </c>
      <c r="T521" t="s">
        <v>5501</v>
      </c>
      <c r="U521" t="s">
        <v>5501</v>
      </c>
      <c r="V521" t="s">
        <v>12634</v>
      </c>
      <c r="W521">
        <v>47454</v>
      </c>
      <c r="X521">
        <v>8289</v>
      </c>
      <c r="Y521" t="s">
        <v>5501</v>
      </c>
      <c r="Z521" t="s">
        <v>12635</v>
      </c>
      <c r="AA521" t="s">
        <v>10958</v>
      </c>
      <c r="AB521" t="s">
        <v>10958</v>
      </c>
      <c r="AC521" t="s">
        <v>5501</v>
      </c>
      <c r="AD521" t="s">
        <v>12635</v>
      </c>
      <c r="AE521">
        <v>9623</v>
      </c>
      <c r="AF521" t="s">
        <v>5501</v>
      </c>
      <c r="AG521">
        <v>5948</v>
      </c>
      <c r="AH521" t="s">
        <v>5501</v>
      </c>
      <c r="AL521" t="str">
        <f>IF(PLAYERIDMAP2[[#This Row],[POS]]="C",MAX(AL$1:AL520)+1,"")</f>
        <v/>
      </c>
      <c r="AM521" t="str">
        <f>IFERROR(INDEX(PLAYERIDMAP2[PLAYERNAME],MATCH(ROW()-ROW(AM$1),CATCHERS,0)),"")</f>
        <v/>
      </c>
      <c r="AN521" t="str">
        <f>IF(PLAYERIDMAP2[[#This Row],[POS]]="1B",MAX(AN$1:AN520)+1,"")</f>
        <v/>
      </c>
      <c r="AO521" t="str">
        <f>IFERROR(INDEX(PLAYERIDMAP2[PLAYERNAME],MATCH(ROW()-ROW(AO$1),FIRSTBASE,0)),"")</f>
        <v/>
      </c>
      <c r="AP521" t="str">
        <f>IF(PLAYERIDMAP2[[#This Row],[POS]]="2B",MAX(AP$1:AP520)+1,"")</f>
        <v/>
      </c>
      <c r="AQ521" t="str">
        <f>IFERROR(INDEX(PLAYERIDMAP2[PLAYERNAME],MATCH(ROW()-ROW(AQ$1),SECONDBASE,0)),"")</f>
        <v/>
      </c>
      <c r="AR521" t="str">
        <f>IF(PLAYERIDMAP2[[#This Row],[POS]]="3B",MAX(AR$1:AR520)+1,"")</f>
        <v/>
      </c>
      <c r="AS521" t="str">
        <f>IFERROR(INDEX(PLAYERIDMAP2[PLAYERNAME],MATCH(ROW()-ROW(AS$1),THIRDBASE,0)),"")</f>
        <v/>
      </c>
      <c r="AT521" t="str">
        <f>IF(PLAYERIDMAP2[[#This Row],[POS]]="SS",MAX(AT$1:AT520)+1,"")</f>
        <v/>
      </c>
      <c r="AU521" t="str">
        <f>IFERROR(INDEX(PLAYERIDMAP2[PLAYERNAME],MATCH(ROW()-ROW(AU$1),SHORTSTOP,0)),"")</f>
        <v/>
      </c>
      <c r="AV521">
        <f>IF(PLAYERIDMAP2[[#This Row],[POS]]="OF",MAX(AV$1:AV520)+1,"")</f>
        <v>109</v>
      </c>
      <c r="AW521" t="str">
        <f>IFERROR(INDEX(PLAYERIDMAP2[PLAYERNAME],MATCH(ROW()-ROW(AW$1),OUTFIELD,0)),"")</f>
        <v/>
      </c>
      <c r="AX521">
        <f>IF(PLAYERIDMAP2[[#This Row],[POS]]&lt;&gt;"P",MAX(AX$1:AX520)+1,"")</f>
        <v>271</v>
      </c>
      <c r="AY521" t="str">
        <f>IFERROR(INDEX(PLAYERIDMAP2[PLAYERNAME],MATCH(ROW()-ROW(AY$1),HITTERS,0)),"")</f>
        <v>Adam Moore</v>
      </c>
      <c r="AZ521" t="str">
        <f>IF(PLAYERIDMAP2[[#This Row],[POS]]="P",MAX(AZ$1:AZ520)+1,"")</f>
        <v/>
      </c>
      <c r="BA521" t="str">
        <f>IFERROR(INDEX(PLAYERIDMAP2[PLAYERNAME],MATCH(ROW()-ROW(BA$1),PITCHERS,0)),"")</f>
        <v>Adam Ottavino</v>
      </c>
    </row>
    <row r="522" spans="1:53" x14ac:dyDescent="0.25">
      <c r="A522" t="s">
        <v>12636</v>
      </c>
      <c r="B522" t="s">
        <v>9238</v>
      </c>
      <c r="C522" s="1">
        <v>29125</v>
      </c>
      <c r="D522" t="s">
        <v>17167</v>
      </c>
      <c r="E522" t="s">
        <v>19702</v>
      </c>
      <c r="F522" t="s">
        <v>11016</v>
      </c>
      <c r="G522" t="s">
        <v>11016</v>
      </c>
      <c r="H522" t="s">
        <v>10988</v>
      </c>
      <c r="I522" t="s">
        <v>19703</v>
      </c>
      <c r="K522">
        <v>279782</v>
      </c>
      <c r="L522" t="s">
        <v>9238</v>
      </c>
      <c r="M522">
        <v>174783</v>
      </c>
      <c r="N522" t="s">
        <v>9238</v>
      </c>
      <c r="O522" t="s">
        <v>12637</v>
      </c>
      <c r="P522" t="s">
        <v>12636</v>
      </c>
      <c r="Q522">
        <v>6396</v>
      </c>
      <c r="R522" t="s">
        <v>9238</v>
      </c>
      <c r="V522" t="s">
        <v>12638</v>
      </c>
      <c r="W522">
        <v>1532</v>
      </c>
      <c r="X522">
        <v>6396</v>
      </c>
      <c r="Y522" t="s">
        <v>9238</v>
      </c>
      <c r="Z522" t="s">
        <v>16508</v>
      </c>
      <c r="AA522" t="s">
        <v>5703</v>
      </c>
      <c r="AB522" t="s">
        <v>5703</v>
      </c>
      <c r="AD522" t="s">
        <v>16508</v>
      </c>
      <c r="AL522" t="str">
        <f>IF(PLAYERIDMAP2[[#This Row],[POS]]="C",MAX(AL$1:AL521)+1,"")</f>
        <v/>
      </c>
      <c r="AM522" t="str">
        <f>IFERROR(INDEX(PLAYERIDMAP2[PLAYERNAME],MATCH(ROW()-ROW(AM$1),CATCHERS,0)),"")</f>
        <v/>
      </c>
      <c r="AN522" t="str">
        <f>IF(PLAYERIDMAP2[[#This Row],[POS]]="1B",MAX(AN$1:AN521)+1,"")</f>
        <v/>
      </c>
      <c r="AO522" t="str">
        <f>IFERROR(INDEX(PLAYERIDMAP2[PLAYERNAME],MATCH(ROW()-ROW(AO$1),FIRSTBASE,0)),"")</f>
        <v/>
      </c>
      <c r="AP522" t="str">
        <f>IF(PLAYERIDMAP2[[#This Row],[POS]]="2B",MAX(AP$1:AP521)+1,"")</f>
        <v/>
      </c>
      <c r="AQ522" t="str">
        <f>IFERROR(INDEX(PLAYERIDMAP2[PLAYERNAME],MATCH(ROW()-ROW(AQ$1),SECONDBASE,0)),"")</f>
        <v/>
      </c>
      <c r="AR522" t="str">
        <f>IF(PLAYERIDMAP2[[#This Row],[POS]]="3B",MAX(AR$1:AR521)+1,"")</f>
        <v/>
      </c>
      <c r="AS522" t="str">
        <f>IFERROR(INDEX(PLAYERIDMAP2[PLAYERNAME],MATCH(ROW()-ROW(AS$1),THIRDBASE,0)),"")</f>
        <v/>
      </c>
      <c r="AT522" t="str">
        <f>IF(PLAYERIDMAP2[[#This Row],[POS]]="SS",MAX(AT$1:AT521)+1,"")</f>
        <v/>
      </c>
      <c r="AU522" t="str">
        <f>IFERROR(INDEX(PLAYERIDMAP2[PLAYERNAME],MATCH(ROW()-ROW(AU$1),SHORTSTOP,0)),"")</f>
        <v/>
      </c>
      <c r="AV522" t="str">
        <f>IF(PLAYERIDMAP2[[#This Row],[POS]]="OF",MAX(AV$1:AV521)+1,"")</f>
        <v/>
      </c>
      <c r="AW522" t="str">
        <f>IFERROR(INDEX(PLAYERIDMAP2[PLAYERNAME],MATCH(ROW()-ROW(AW$1),OUTFIELD,0)),"")</f>
        <v/>
      </c>
      <c r="AX522" t="str">
        <f>IF(PLAYERIDMAP2[[#This Row],[POS]]&lt;&gt;"P",MAX(AX$1:AX521)+1,"")</f>
        <v/>
      </c>
      <c r="AY522" t="str">
        <f>IFERROR(INDEX(PLAYERIDMAP2[PLAYERNAME],MATCH(ROW()-ROW(AY$1),HITTERS,0)),"")</f>
        <v>Scott Moore</v>
      </c>
      <c r="AZ522">
        <f>IF(PLAYERIDMAP2[[#This Row],[POS]]="P",MAX(AZ$1:AZ521)+1,"")</f>
        <v>250</v>
      </c>
      <c r="BA522" t="str">
        <f>IFERROR(INDEX(PLAYERIDMAP2[PLAYERNAME],MATCH(ROW()-ROW(BA$1),PITCHERS,0)),"")</f>
        <v>Josh Outman</v>
      </c>
    </row>
    <row r="523" spans="1:53" x14ac:dyDescent="0.25">
      <c r="A523" t="s">
        <v>19085</v>
      </c>
      <c r="B523" t="s">
        <v>5106</v>
      </c>
      <c r="C523" s="1">
        <v>32002</v>
      </c>
      <c r="D523" t="s">
        <v>16958</v>
      </c>
      <c r="E523" t="s">
        <v>19086</v>
      </c>
      <c r="F523" t="s">
        <v>11151</v>
      </c>
      <c r="G523" t="s">
        <v>16838</v>
      </c>
      <c r="H523" t="s">
        <v>11110</v>
      </c>
      <c r="I523" t="s">
        <v>19087</v>
      </c>
      <c r="J523" t="s">
        <v>5106</v>
      </c>
      <c r="AA523" t="s">
        <v>5703</v>
      </c>
      <c r="AB523" t="s">
        <v>5703</v>
      </c>
      <c r="AD523" t="s">
        <v>19088</v>
      </c>
      <c r="AL523">
        <f>IF(PLAYERIDMAP2[[#This Row],[POS]]="C",MAX(AL$1:AL522)+1,"")</f>
        <v>29</v>
      </c>
      <c r="AM523" t="str">
        <f>IFERROR(INDEX(PLAYERIDMAP2[PLAYERNAME],MATCH(ROW()-ROW(AM$1),CATCHERS,0)),"")</f>
        <v/>
      </c>
      <c r="AN523" t="str">
        <f>IF(PLAYERIDMAP2[[#This Row],[POS]]="1B",MAX(AN$1:AN522)+1,"")</f>
        <v/>
      </c>
      <c r="AO523" t="str">
        <f>IFERROR(INDEX(PLAYERIDMAP2[PLAYERNAME],MATCH(ROW()-ROW(AO$1),FIRSTBASE,0)),"")</f>
        <v/>
      </c>
      <c r="AP523" t="str">
        <f>IF(PLAYERIDMAP2[[#This Row],[POS]]="2B",MAX(AP$1:AP522)+1,"")</f>
        <v/>
      </c>
      <c r="AQ523" t="str">
        <f>IFERROR(INDEX(PLAYERIDMAP2[PLAYERNAME],MATCH(ROW()-ROW(AQ$1),SECONDBASE,0)),"")</f>
        <v/>
      </c>
      <c r="AR523" t="str">
        <f>IF(PLAYERIDMAP2[[#This Row],[POS]]="3B",MAX(AR$1:AR522)+1,"")</f>
        <v/>
      </c>
      <c r="AS523" t="str">
        <f>IFERROR(INDEX(PLAYERIDMAP2[PLAYERNAME],MATCH(ROW()-ROW(AS$1),THIRDBASE,0)),"")</f>
        <v/>
      </c>
      <c r="AT523" t="str">
        <f>IF(PLAYERIDMAP2[[#This Row],[POS]]="SS",MAX(AT$1:AT522)+1,"")</f>
        <v/>
      </c>
      <c r="AU523" t="str">
        <f>IFERROR(INDEX(PLAYERIDMAP2[PLAYERNAME],MATCH(ROW()-ROW(AU$1),SHORTSTOP,0)),"")</f>
        <v/>
      </c>
      <c r="AV523" t="str">
        <f>IF(PLAYERIDMAP2[[#This Row],[POS]]="OF",MAX(AV$1:AV522)+1,"")</f>
        <v/>
      </c>
      <c r="AW523" t="str">
        <f>IFERROR(INDEX(PLAYERIDMAP2[PLAYERNAME],MATCH(ROW()-ROW(AW$1),OUTFIELD,0)),"")</f>
        <v/>
      </c>
      <c r="AX523">
        <f>IF(PLAYERIDMAP2[[#This Row],[POS]]&lt;&gt;"P",MAX(AX$1:AX522)+1,"")</f>
        <v>272</v>
      </c>
      <c r="AY523" t="str">
        <f>IFERROR(INDEX(PLAYERIDMAP2[PLAYERNAME],MATCH(ROW()-ROW(AY$1),HITTERS,0)),"")</f>
        <v>Tyler Moore</v>
      </c>
      <c r="AZ523" t="str">
        <f>IF(PLAYERIDMAP2[[#This Row],[POS]]="P",MAX(AZ$1:AZ522)+1,"")</f>
        <v/>
      </c>
      <c r="BA523" t="str">
        <f>IFERROR(INDEX(PLAYERIDMAP2[PLAYERNAME],MATCH(ROW()-ROW(BA$1),PITCHERS,0)),"")</f>
        <v>Juan Oviedo</v>
      </c>
    </row>
    <row r="524" spans="1:53" x14ac:dyDescent="0.25">
      <c r="A524" t="s">
        <v>12639</v>
      </c>
      <c r="B524" t="s">
        <v>10262</v>
      </c>
      <c r="C524" s="1">
        <v>30631</v>
      </c>
      <c r="D524" t="s">
        <v>16955</v>
      </c>
      <c r="E524" t="s">
        <v>19617</v>
      </c>
      <c r="F524" t="s">
        <v>11398</v>
      </c>
      <c r="G524" t="s">
        <v>16838</v>
      </c>
      <c r="H524" t="s">
        <v>10988</v>
      </c>
      <c r="I524" t="s">
        <v>19618</v>
      </c>
      <c r="J524" t="s">
        <v>10262</v>
      </c>
      <c r="K524">
        <v>490063</v>
      </c>
      <c r="L524" t="s">
        <v>10262</v>
      </c>
      <c r="M524">
        <v>1098892</v>
      </c>
      <c r="N524" t="s">
        <v>10262</v>
      </c>
      <c r="O524" t="s">
        <v>12640</v>
      </c>
      <c r="P524" t="s">
        <v>12639</v>
      </c>
      <c r="Q524">
        <v>7823</v>
      </c>
      <c r="R524" t="s">
        <v>10262</v>
      </c>
      <c r="S524">
        <v>28528</v>
      </c>
      <c r="T524" t="s">
        <v>10262</v>
      </c>
      <c r="V524" t="s">
        <v>12641</v>
      </c>
      <c r="W524">
        <v>49349</v>
      </c>
      <c r="X524">
        <v>7823</v>
      </c>
      <c r="Y524" t="s">
        <v>10262</v>
      </c>
      <c r="Z524" t="s">
        <v>12642</v>
      </c>
      <c r="AA524" t="s">
        <v>5703</v>
      </c>
      <c r="AB524" t="s">
        <v>5703</v>
      </c>
      <c r="AC524" t="s">
        <v>10262</v>
      </c>
      <c r="AD524" t="s">
        <v>12642</v>
      </c>
      <c r="AE524">
        <v>8668</v>
      </c>
      <c r="AF524" t="s">
        <v>10262</v>
      </c>
      <c r="AG524">
        <v>5711</v>
      </c>
      <c r="AH524" t="s">
        <v>10262</v>
      </c>
      <c r="AL524" t="str">
        <f>IF(PLAYERIDMAP2[[#This Row],[POS]]="C",MAX(AL$1:AL523)+1,"")</f>
        <v/>
      </c>
      <c r="AM524" t="str">
        <f>IFERROR(INDEX(PLAYERIDMAP2[PLAYERNAME],MATCH(ROW()-ROW(AM$1),CATCHERS,0)),"")</f>
        <v/>
      </c>
      <c r="AN524" t="str">
        <f>IF(PLAYERIDMAP2[[#This Row],[POS]]="1B",MAX(AN$1:AN523)+1,"")</f>
        <v/>
      </c>
      <c r="AO524" t="str">
        <f>IFERROR(INDEX(PLAYERIDMAP2[PLAYERNAME],MATCH(ROW()-ROW(AO$1),FIRSTBASE,0)),"")</f>
        <v/>
      </c>
      <c r="AP524" t="str">
        <f>IF(PLAYERIDMAP2[[#This Row],[POS]]="2B",MAX(AP$1:AP523)+1,"")</f>
        <v/>
      </c>
      <c r="AQ524" t="str">
        <f>IFERROR(INDEX(PLAYERIDMAP2[PLAYERNAME],MATCH(ROW()-ROW(AQ$1),SECONDBASE,0)),"")</f>
        <v/>
      </c>
      <c r="AR524" t="str">
        <f>IF(PLAYERIDMAP2[[#This Row],[POS]]="3B",MAX(AR$1:AR523)+1,"")</f>
        <v/>
      </c>
      <c r="AS524" t="str">
        <f>IFERROR(INDEX(PLAYERIDMAP2[PLAYERNAME],MATCH(ROW()-ROW(AS$1),THIRDBASE,0)),"")</f>
        <v/>
      </c>
      <c r="AT524" t="str">
        <f>IF(PLAYERIDMAP2[[#This Row],[POS]]="SS",MAX(AT$1:AT523)+1,"")</f>
        <v/>
      </c>
      <c r="AU524" t="str">
        <f>IFERROR(INDEX(PLAYERIDMAP2[PLAYERNAME],MATCH(ROW()-ROW(AU$1),SHORTSTOP,0)),"")</f>
        <v/>
      </c>
      <c r="AV524" t="str">
        <f>IF(PLAYERIDMAP2[[#This Row],[POS]]="OF",MAX(AV$1:AV523)+1,"")</f>
        <v/>
      </c>
      <c r="AW524" t="str">
        <f>IFERROR(INDEX(PLAYERIDMAP2[PLAYERNAME],MATCH(ROW()-ROW(AW$1),OUTFIELD,0)),"")</f>
        <v/>
      </c>
      <c r="AX524" t="str">
        <f>IF(PLAYERIDMAP2[[#This Row],[POS]]&lt;&gt;"P",MAX(AX$1:AX523)+1,"")</f>
        <v/>
      </c>
      <c r="AY524" t="str">
        <f>IFERROR(INDEX(PLAYERIDMAP2[PLAYERNAME],MATCH(ROW()-ROW(AY$1),HITTERS,0)),"")</f>
        <v>Kendrys Morales</v>
      </c>
      <c r="AZ524">
        <f>IF(PLAYERIDMAP2[[#This Row],[POS]]="P",MAX(AZ$1:AZ523)+1,"")</f>
        <v>251</v>
      </c>
      <c r="BA524" t="str">
        <f>IFERROR(INDEX(PLAYERIDMAP2[PLAYERNAME],MATCH(ROW()-ROW(BA$1),PITCHERS,0)),"")</f>
        <v>Henry Owens</v>
      </c>
    </row>
    <row r="525" spans="1:53" x14ac:dyDescent="0.25">
      <c r="A525" t="s">
        <v>12643</v>
      </c>
      <c r="B525" t="s">
        <v>5527</v>
      </c>
      <c r="C525" s="1">
        <v>31642</v>
      </c>
      <c r="D525" t="s">
        <v>18750</v>
      </c>
      <c r="E525" t="s">
        <v>20067</v>
      </c>
      <c r="F525" t="s">
        <v>11077</v>
      </c>
      <c r="G525" t="s">
        <v>14693</v>
      </c>
      <c r="H525" t="s">
        <v>10998</v>
      </c>
      <c r="I525" t="s">
        <v>20068</v>
      </c>
      <c r="J525" t="s">
        <v>5527</v>
      </c>
      <c r="K525">
        <v>594828</v>
      </c>
      <c r="L525" t="s">
        <v>5527</v>
      </c>
      <c r="M525">
        <v>1941510</v>
      </c>
      <c r="N525" t="s">
        <v>5527</v>
      </c>
      <c r="O525" t="s">
        <v>12644</v>
      </c>
      <c r="P525" t="s">
        <v>12643</v>
      </c>
      <c r="Q525">
        <v>9356</v>
      </c>
      <c r="R525" t="s">
        <v>5527</v>
      </c>
      <c r="S525">
        <v>32863</v>
      </c>
      <c r="T525" t="s">
        <v>5527</v>
      </c>
      <c r="U525" t="s">
        <v>5527</v>
      </c>
      <c r="V525" t="s">
        <v>12645</v>
      </c>
      <c r="W525">
        <v>67758</v>
      </c>
      <c r="X525">
        <v>9356</v>
      </c>
      <c r="Y525" t="s">
        <v>5527</v>
      </c>
      <c r="Z525" t="s">
        <v>12646</v>
      </c>
      <c r="AA525" t="s">
        <v>5703</v>
      </c>
      <c r="AB525" t="s">
        <v>5703</v>
      </c>
      <c r="AC525" t="s">
        <v>5527</v>
      </c>
      <c r="AD525" t="s">
        <v>12646</v>
      </c>
      <c r="AE525">
        <v>12112</v>
      </c>
      <c r="AF525" t="s">
        <v>5527</v>
      </c>
      <c r="AG525">
        <v>17015</v>
      </c>
      <c r="AH525" t="s">
        <v>5527</v>
      </c>
      <c r="AL525" t="str">
        <f>IF(PLAYERIDMAP2[[#This Row],[POS]]="C",MAX(AL$1:AL524)+1,"")</f>
        <v/>
      </c>
      <c r="AM525" t="str">
        <f>IFERROR(INDEX(PLAYERIDMAP2[PLAYERNAME],MATCH(ROW()-ROW(AM$1),CATCHERS,0)),"")</f>
        <v/>
      </c>
      <c r="AN525" t="str">
        <f>IF(PLAYERIDMAP2[[#This Row],[POS]]="1B",MAX(AN$1:AN524)+1,"")</f>
        <v/>
      </c>
      <c r="AO525" t="str">
        <f>IFERROR(INDEX(PLAYERIDMAP2[PLAYERNAME],MATCH(ROW()-ROW(AO$1),FIRSTBASE,0)),"")</f>
        <v/>
      </c>
      <c r="AP525" t="str">
        <f>IF(PLAYERIDMAP2[[#This Row],[POS]]="2B",MAX(AP$1:AP524)+1,"")</f>
        <v/>
      </c>
      <c r="AQ525" t="str">
        <f>IFERROR(INDEX(PLAYERIDMAP2[PLAYERNAME],MATCH(ROW()-ROW(AQ$1),SECONDBASE,0)),"")</f>
        <v/>
      </c>
      <c r="AR525" t="str">
        <f>IF(PLAYERIDMAP2[[#This Row],[POS]]="3B",MAX(AR$1:AR524)+1,"")</f>
        <v/>
      </c>
      <c r="AS525" t="str">
        <f>IFERROR(INDEX(PLAYERIDMAP2[PLAYERNAME],MATCH(ROW()-ROW(AS$1),THIRDBASE,0)),"")</f>
        <v/>
      </c>
      <c r="AT525" t="str">
        <f>IF(PLAYERIDMAP2[[#This Row],[POS]]="SS",MAX(AT$1:AT524)+1,"")</f>
        <v/>
      </c>
      <c r="AU525" t="str">
        <f>IFERROR(INDEX(PLAYERIDMAP2[PLAYERNAME],MATCH(ROW()-ROW(AU$1),SHORTSTOP,0)),"")</f>
        <v/>
      </c>
      <c r="AV525">
        <f>IF(PLAYERIDMAP2[[#This Row],[POS]]="OF",MAX(AV$1:AV524)+1,"")</f>
        <v>110</v>
      </c>
      <c r="AW525" t="str">
        <f>IFERROR(INDEX(PLAYERIDMAP2[PLAYERNAME],MATCH(ROW()-ROW(AW$1),OUTFIELD,0)),"")</f>
        <v/>
      </c>
      <c r="AX525">
        <f>IF(PLAYERIDMAP2[[#This Row],[POS]]&lt;&gt;"P",MAX(AX$1:AX524)+1,"")</f>
        <v>273</v>
      </c>
      <c r="AY525" t="str">
        <f>IFERROR(INDEX(PLAYERIDMAP2[PLAYERNAME],MATCH(ROW()-ROW(AY$1),HITTERS,0)),"")</f>
        <v>Melvin Mora</v>
      </c>
      <c r="AZ525" t="str">
        <f>IF(PLAYERIDMAP2[[#This Row],[POS]]="P",MAX(AZ$1:AZ524)+1,"")</f>
        <v/>
      </c>
      <c r="BA525" t="str">
        <f>IFERROR(INDEX(PLAYERIDMAP2[PLAYERNAME],MATCH(ROW()-ROW(BA$1),PITCHERS,0)),"")</f>
        <v>Micah Owings</v>
      </c>
    </row>
    <row r="526" spans="1:53" x14ac:dyDescent="0.25">
      <c r="A526" t="s">
        <v>12647</v>
      </c>
      <c r="B526" t="s">
        <v>10515</v>
      </c>
      <c r="C526" s="1">
        <v>30399</v>
      </c>
      <c r="D526" t="s">
        <v>17140</v>
      </c>
      <c r="E526" t="s">
        <v>20505</v>
      </c>
      <c r="F526" t="s">
        <v>11082</v>
      </c>
      <c r="G526" t="s">
        <v>16838</v>
      </c>
      <c r="H526" t="s">
        <v>10988</v>
      </c>
      <c r="I526" t="s">
        <v>20506</v>
      </c>
      <c r="J526" t="s">
        <v>10515</v>
      </c>
      <c r="K526">
        <v>429985</v>
      </c>
      <c r="L526" t="s">
        <v>10515</v>
      </c>
      <c r="M526">
        <v>404386</v>
      </c>
      <c r="N526" t="s">
        <v>10515</v>
      </c>
      <c r="O526" t="s">
        <v>12648</v>
      </c>
      <c r="P526" t="s">
        <v>12647</v>
      </c>
      <c r="Q526">
        <v>7199</v>
      </c>
      <c r="R526" t="s">
        <v>10515</v>
      </c>
      <c r="S526">
        <v>5627</v>
      </c>
      <c r="T526" t="s">
        <v>10515</v>
      </c>
      <c r="V526" t="s">
        <v>12649</v>
      </c>
      <c r="W526">
        <v>35922</v>
      </c>
      <c r="X526">
        <v>7199</v>
      </c>
      <c r="Y526" t="s">
        <v>10515</v>
      </c>
      <c r="Z526" t="s">
        <v>16509</v>
      </c>
      <c r="AA526" t="s">
        <v>5703</v>
      </c>
      <c r="AB526" t="s">
        <v>5703</v>
      </c>
      <c r="AD526" t="s">
        <v>16509</v>
      </c>
      <c r="AL526" t="str">
        <f>IF(PLAYERIDMAP2[[#This Row],[POS]]="C",MAX(AL$1:AL525)+1,"")</f>
        <v/>
      </c>
      <c r="AM526" t="str">
        <f>IFERROR(INDEX(PLAYERIDMAP2[PLAYERNAME],MATCH(ROW()-ROW(AM$1),CATCHERS,0)),"")</f>
        <v/>
      </c>
      <c r="AN526" t="str">
        <f>IF(PLAYERIDMAP2[[#This Row],[POS]]="1B",MAX(AN$1:AN525)+1,"")</f>
        <v/>
      </c>
      <c r="AO526" t="str">
        <f>IFERROR(INDEX(PLAYERIDMAP2[PLAYERNAME],MATCH(ROW()-ROW(AO$1),FIRSTBASE,0)),"")</f>
        <v/>
      </c>
      <c r="AP526" t="str">
        <f>IF(PLAYERIDMAP2[[#This Row],[POS]]="2B",MAX(AP$1:AP525)+1,"")</f>
        <v/>
      </c>
      <c r="AQ526" t="str">
        <f>IFERROR(INDEX(PLAYERIDMAP2[PLAYERNAME],MATCH(ROW()-ROW(AQ$1),SECONDBASE,0)),"")</f>
        <v/>
      </c>
      <c r="AR526" t="str">
        <f>IF(PLAYERIDMAP2[[#This Row],[POS]]="3B",MAX(AR$1:AR525)+1,"")</f>
        <v/>
      </c>
      <c r="AS526" t="str">
        <f>IFERROR(INDEX(PLAYERIDMAP2[PLAYERNAME],MATCH(ROW()-ROW(AS$1),THIRDBASE,0)),"")</f>
        <v/>
      </c>
      <c r="AT526" t="str">
        <f>IF(PLAYERIDMAP2[[#This Row],[POS]]="SS",MAX(AT$1:AT525)+1,"")</f>
        <v/>
      </c>
      <c r="AU526" t="str">
        <f>IFERROR(INDEX(PLAYERIDMAP2[PLAYERNAME],MATCH(ROW()-ROW(AU$1),SHORTSTOP,0)),"")</f>
        <v/>
      </c>
      <c r="AV526" t="str">
        <f>IF(PLAYERIDMAP2[[#This Row],[POS]]="OF",MAX(AV$1:AV525)+1,"")</f>
        <v/>
      </c>
      <c r="AW526" t="str">
        <f>IFERROR(INDEX(PLAYERIDMAP2[PLAYERNAME],MATCH(ROW()-ROW(AW$1),OUTFIELD,0)),"")</f>
        <v/>
      </c>
      <c r="AX526" t="str">
        <f>IF(PLAYERIDMAP2[[#This Row],[POS]]&lt;&gt;"P",MAX(AX$1:AX525)+1,"")</f>
        <v/>
      </c>
      <c r="AY526" t="str">
        <f>IFERROR(INDEX(PLAYERIDMAP2[PLAYERNAME],MATCH(ROW()-ROW(AY$1),HITTERS,0)),"")</f>
        <v>Brent Morel</v>
      </c>
      <c r="AZ526">
        <f>IF(PLAYERIDMAP2[[#This Row],[POS]]="P",MAX(AZ$1:AZ525)+1,"")</f>
        <v>252</v>
      </c>
      <c r="BA526" t="str">
        <f>IFERROR(INDEX(PLAYERIDMAP2[PLAYERNAME],MATCH(ROW()-ROW(BA$1),PITCHERS,0)),"")</f>
        <v>Vicente Padilla</v>
      </c>
    </row>
    <row r="527" spans="1:53" x14ac:dyDescent="0.25">
      <c r="A527" t="s">
        <v>12650</v>
      </c>
      <c r="B527" t="s">
        <v>10088</v>
      </c>
      <c r="C527" s="1">
        <v>33244</v>
      </c>
      <c r="D527" t="s">
        <v>17258</v>
      </c>
      <c r="E527" t="s">
        <v>17382</v>
      </c>
      <c r="F527" t="s">
        <v>11191</v>
      </c>
      <c r="G527" t="s">
        <v>14693</v>
      </c>
      <c r="H527" t="s">
        <v>10988</v>
      </c>
      <c r="I527" t="s">
        <v>17383</v>
      </c>
      <c r="J527" t="s">
        <v>10088</v>
      </c>
      <c r="K527">
        <v>592332</v>
      </c>
      <c r="L527" t="s">
        <v>10088</v>
      </c>
      <c r="M527">
        <v>2000033</v>
      </c>
      <c r="N527" t="s">
        <v>10088</v>
      </c>
      <c r="O527" t="s">
        <v>12651</v>
      </c>
      <c r="P527" t="s">
        <v>12650</v>
      </c>
      <c r="Q527">
        <v>9334</v>
      </c>
      <c r="R527" t="s">
        <v>10088</v>
      </c>
      <c r="S527">
        <v>32667</v>
      </c>
      <c r="T527" t="s">
        <v>10088</v>
      </c>
      <c r="V527" t="s">
        <v>12652</v>
      </c>
      <c r="W527">
        <v>68557</v>
      </c>
      <c r="X527">
        <v>9334</v>
      </c>
      <c r="Y527" t="s">
        <v>10088</v>
      </c>
      <c r="Z527" t="s">
        <v>12653</v>
      </c>
      <c r="AA527" t="s">
        <v>10958</v>
      </c>
      <c r="AB527" t="s">
        <v>5703</v>
      </c>
      <c r="AC527" t="s">
        <v>10088</v>
      </c>
      <c r="AD527" t="s">
        <v>12653</v>
      </c>
      <c r="AE527">
        <v>11473</v>
      </c>
      <c r="AF527" t="s">
        <v>10088</v>
      </c>
      <c r="AG527">
        <v>38000</v>
      </c>
      <c r="AH527" t="s">
        <v>10088</v>
      </c>
      <c r="AL527" t="str">
        <f>IF(PLAYERIDMAP2[[#This Row],[POS]]="C",MAX(AL$1:AL526)+1,"")</f>
        <v/>
      </c>
      <c r="AM527" t="str">
        <f>IFERROR(INDEX(PLAYERIDMAP2[PLAYERNAME],MATCH(ROW()-ROW(AM$1),CATCHERS,0)),"")</f>
        <v/>
      </c>
      <c r="AN527" t="str">
        <f>IF(PLAYERIDMAP2[[#This Row],[POS]]="1B",MAX(AN$1:AN526)+1,"")</f>
        <v/>
      </c>
      <c r="AO527" t="str">
        <f>IFERROR(INDEX(PLAYERIDMAP2[PLAYERNAME],MATCH(ROW()-ROW(AO$1),FIRSTBASE,0)),"")</f>
        <v/>
      </c>
      <c r="AP527" t="str">
        <f>IF(PLAYERIDMAP2[[#This Row],[POS]]="2B",MAX(AP$1:AP526)+1,"")</f>
        <v/>
      </c>
      <c r="AQ527" t="str">
        <f>IFERROR(INDEX(PLAYERIDMAP2[PLAYERNAME],MATCH(ROW()-ROW(AQ$1),SECONDBASE,0)),"")</f>
        <v/>
      </c>
      <c r="AR527" t="str">
        <f>IF(PLAYERIDMAP2[[#This Row],[POS]]="3B",MAX(AR$1:AR526)+1,"")</f>
        <v/>
      </c>
      <c r="AS527" t="str">
        <f>IFERROR(INDEX(PLAYERIDMAP2[PLAYERNAME],MATCH(ROW()-ROW(AS$1),THIRDBASE,0)),"")</f>
        <v/>
      </c>
      <c r="AT527" t="str">
        <f>IF(PLAYERIDMAP2[[#This Row],[POS]]="SS",MAX(AT$1:AT526)+1,"")</f>
        <v/>
      </c>
      <c r="AU527" t="str">
        <f>IFERROR(INDEX(PLAYERIDMAP2[PLAYERNAME],MATCH(ROW()-ROW(AU$1),SHORTSTOP,0)),"")</f>
        <v/>
      </c>
      <c r="AV527" t="str">
        <f>IF(PLAYERIDMAP2[[#This Row],[POS]]="OF",MAX(AV$1:AV526)+1,"")</f>
        <v/>
      </c>
      <c r="AW527" t="str">
        <f>IFERROR(INDEX(PLAYERIDMAP2[PLAYERNAME],MATCH(ROW()-ROW(AW$1),OUTFIELD,0)),"")</f>
        <v/>
      </c>
      <c r="AX527" t="str">
        <f>IF(PLAYERIDMAP2[[#This Row],[POS]]&lt;&gt;"P",MAX(AX$1:AX526)+1,"")</f>
        <v/>
      </c>
      <c r="AY527" t="str">
        <f>IFERROR(INDEX(PLAYERIDMAP2[PLAYERNAME],MATCH(ROW()-ROW(AY$1),HITTERS,0)),"")</f>
        <v>Mitch Moreland</v>
      </c>
      <c r="AZ527">
        <f>IF(PLAYERIDMAP2[[#This Row],[POS]]="P",MAX(AZ$1:AZ526)+1,"")</f>
        <v>253</v>
      </c>
      <c r="BA527" t="str">
        <f>IFERROR(INDEX(PLAYERIDMAP2[PLAYERNAME],MATCH(ROW()-ROW(BA$1),PITCHERS,0)),"")</f>
        <v>Jonathan Papelbon</v>
      </c>
    </row>
    <row r="528" spans="1:53" x14ac:dyDescent="0.25">
      <c r="A528" t="s">
        <v>12654</v>
      </c>
      <c r="B528" t="s">
        <v>10639</v>
      </c>
      <c r="C528" s="1">
        <v>31516</v>
      </c>
      <c r="D528" t="s">
        <v>17392</v>
      </c>
      <c r="E528" t="s">
        <v>18725</v>
      </c>
      <c r="F528" t="s">
        <v>11068</v>
      </c>
      <c r="G528" t="s">
        <v>16838</v>
      </c>
      <c r="H528" t="s">
        <v>10988</v>
      </c>
      <c r="I528" t="s">
        <v>18726</v>
      </c>
      <c r="J528" t="s">
        <v>10639</v>
      </c>
      <c r="K528">
        <v>518715</v>
      </c>
      <c r="L528" t="s">
        <v>10639</v>
      </c>
      <c r="M528">
        <v>1740938</v>
      </c>
      <c r="N528" t="s">
        <v>10639</v>
      </c>
      <c r="O528" t="s">
        <v>12655</v>
      </c>
      <c r="P528" t="s">
        <v>12654</v>
      </c>
      <c r="Q528">
        <v>8910</v>
      </c>
      <c r="R528" t="s">
        <v>10639</v>
      </c>
      <c r="S528">
        <v>30665</v>
      </c>
      <c r="T528" t="s">
        <v>10639</v>
      </c>
      <c r="V528" t="s">
        <v>12656</v>
      </c>
      <c r="W528">
        <v>56333</v>
      </c>
      <c r="X528">
        <v>8910</v>
      </c>
      <c r="Y528" t="s">
        <v>10639</v>
      </c>
      <c r="Z528" t="s">
        <v>16510</v>
      </c>
      <c r="AA528" t="s">
        <v>5703</v>
      </c>
      <c r="AB528" t="s">
        <v>5703</v>
      </c>
      <c r="AD528" t="s">
        <v>16510</v>
      </c>
      <c r="AL528" t="str">
        <f>IF(PLAYERIDMAP2[[#This Row],[POS]]="C",MAX(AL$1:AL527)+1,"")</f>
        <v/>
      </c>
      <c r="AM528" t="str">
        <f>IFERROR(INDEX(PLAYERIDMAP2[PLAYERNAME],MATCH(ROW()-ROW(AM$1),CATCHERS,0)),"")</f>
        <v/>
      </c>
      <c r="AN528" t="str">
        <f>IF(PLAYERIDMAP2[[#This Row],[POS]]="1B",MAX(AN$1:AN527)+1,"")</f>
        <v/>
      </c>
      <c r="AO528" t="str">
        <f>IFERROR(INDEX(PLAYERIDMAP2[PLAYERNAME],MATCH(ROW()-ROW(AO$1),FIRSTBASE,0)),"")</f>
        <v/>
      </c>
      <c r="AP528" t="str">
        <f>IF(PLAYERIDMAP2[[#This Row],[POS]]="2B",MAX(AP$1:AP527)+1,"")</f>
        <v/>
      </c>
      <c r="AQ528" t="str">
        <f>IFERROR(INDEX(PLAYERIDMAP2[PLAYERNAME],MATCH(ROW()-ROW(AQ$1),SECONDBASE,0)),"")</f>
        <v/>
      </c>
      <c r="AR528" t="str">
        <f>IF(PLAYERIDMAP2[[#This Row],[POS]]="3B",MAX(AR$1:AR527)+1,"")</f>
        <v/>
      </c>
      <c r="AS528" t="str">
        <f>IFERROR(INDEX(PLAYERIDMAP2[PLAYERNAME],MATCH(ROW()-ROW(AS$1),THIRDBASE,0)),"")</f>
        <v/>
      </c>
      <c r="AT528" t="str">
        <f>IF(PLAYERIDMAP2[[#This Row],[POS]]="SS",MAX(AT$1:AT527)+1,"")</f>
        <v/>
      </c>
      <c r="AU528" t="str">
        <f>IFERROR(INDEX(PLAYERIDMAP2[PLAYERNAME],MATCH(ROW()-ROW(AU$1),SHORTSTOP,0)),"")</f>
        <v/>
      </c>
      <c r="AV528" t="str">
        <f>IF(PLAYERIDMAP2[[#This Row],[POS]]="OF",MAX(AV$1:AV527)+1,"")</f>
        <v/>
      </c>
      <c r="AW528" t="str">
        <f>IFERROR(INDEX(PLAYERIDMAP2[PLAYERNAME],MATCH(ROW()-ROW(AW$1),OUTFIELD,0)),"")</f>
        <v/>
      </c>
      <c r="AX528" t="str">
        <f>IF(PLAYERIDMAP2[[#This Row],[POS]]&lt;&gt;"P",MAX(AX$1:AX527)+1,"")</f>
        <v/>
      </c>
      <c r="AY528" t="str">
        <f>IFERROR(INDEX(PLAYERIDMAP2[PLAYERNAME],MATCH(ROW()-ROW(AY$1),HITTERS,0)),"")</f>
        <v>Nyjer Morgan</v>
      </c>
      <c r="AZ528">
        <f>IF(PLAYERIDMAP2[[#This Row],[POS]]="P",MAX(AZ$1:AZ527)+1,"")</f>
        <v>254</v>
      </c>
      <c r="BA528" t="str">
        <f>IFERROR(INDEX(PLAYERIDMAP2[PLAYERNAME],MATCH(ROW()-ROW(BA$1),PITCHERS,0)),"")</f>
        <v>Jarrod Parker</v>
      </c>
    </row>
    <row r="529" spans="1:53" x14ac:dyDescent="0.25">
      <c r="A529" t="s">
        <v>12657</v>
      </c>
      <c r="B529" t="s">
        <v>10086</v>
      </c>
      <c r="C529" s="1">
        <v>31530</v>
      </c>
      <c r="D529" t="s">
        <v>20305</v>
      </c>
      <c r="E529" t="s">
        <v>20306</v>
      </c>
      <c r="F529" t="s">
        <v>11302</v>
      </c>
      <c r="G529" t="s">
        <v>16838</v>
      </c>
      <c r="H529" t="s">
        <v>10988</v>
      </c>
      <c r="I529" t="s">
        <v>20307</v>
      </c>
      <c r="J529" t="s">
        <v>10086</v>
      </c>
      <c r="K529">
        <v>518716</v>
      </c>
      <c r="L529" t="s">
        <v>10086</v>
      </c>
      <c r="M529">
        <v>1661428</v>
      </c>
      <c r="N529" t="s">
        <v>10086</v>
      </c>
      <c r="O529" t="s">
        <v>12658</v>
      </c>
      <c r="P529" t="s">
        <v>12657</v>
      </c>
      <c r="Q529">
        <v>8816</v>
      </c>
      <c r="R529" t="s">
        <v>10086</v>
      </c>
      <c r="S529">
        <v>30139</v>
      </c>
      <c r="T529" t="s">
        <v>10086</v>
      </c>
      <c r="V529" t="s">
        <v>12659</v>
      </c>
      <c r="W529">
        <v>56334</v>
      </c>
      <c r="X529">
        <v>8816</v>
      </c>
      <c r="Y529" t="s">
        <v>10086</v>
      </c>
      <c r="Z529" t="s">
        <v>12660</v>
      </c>
      <c r="AA529" t="s">
        <v>5703</v>
      </c>
      <c r="AB529" t="s">
        <v>5703</v>
      </c>
      <c r="AC529" t="s">
        <v>10086</v>
      </c>
      <c r="AD529" t="s">
        <v>12660</v>
      </c>
      <c r="AE529">
        <v>10632</v>
      </c>
      <c r="AF529" t="s">
        <v>10086</v>
      </c>
      <c r="AG529">
        <v>12575</v>
      </c>
      <c r="AH529" t="s">
        <v>10086</v>
      </c>
      <c r="AL529" t="str">
        <f>IF(PLAYERIDMAP2[[#This Row],[POS]]="C",MAX(AL$1:AL528)+1,"")</f>
        <v/>
      </c>
      <c r="AM529" t="str">
        <f>IFERROR(INDEX(PLAYERIDMAP2[PLAYERNAME],MATCH(ROW()-ROW(AM$1),CATCHERS,0)),"")</f>
        <v/>
      </c>
      <c r="AN529" t="str">
        <f>IF(PLAYERIDMAP2[[#This Row],[POS]]="1B",MAX(AN$1:AN528)+1,"")</f>
        <v/>
      </c>
      <c r="AO529" t="str">
        <f>IFERROR(INDEX(PLAYERIDMAP2[PLAYERNAME],MATCH(ROW()-ROW(AO$1),FIRSTBASE,0)),"")</f>
        <v/>
      </c>
      <c r="AP529" t="str">
        <f>IF(PLAYERIDMAP2[[#This Row],[POS]]="2B",MAX(AP$1:AP528)+1,"")</f>
        <v/>
      </c>
      <c r="AQ529" t="str">
        <f>IFERROR(INDEX(PLAYERIDMAP2[PLAYERNAME],MATCH(ROW()-ROW(AQ$1),SECONDBASE,0)),"")</f>
        <v/>
      </c>
      <c r="AR529" t="str">
        <f>IF(PLAYERIDMAP2[[#This Row],[POS]]="3B",MAX(AR$1:AR528)+1,"")</f>
        <v/>
      </c>
      <c r="AS529" t="str">
        <f>IFERROR(INDEX(PLAYERIDMAP2[PLAYERNAME],MATCH(ROW()-ROW(AS$1),THIRDBASE,0)),"")</f>
        <v/>
      </c>
      <c r="AT529" t="str">
        <f>IF(PLAYERIDMAP2[[#This Row],[POS]]="SS",MAX(AT$1:AT528)+1,"")</f>
        <v/>
      </c>
      <c r="AU529" t="str">
        <f>IFERROR(INDEX(PLAYERIDMAP2[PLAYERNAME],MATCH(ROW()-ROW(AU$1),SHORTSTOP,0)),"")</f>
        <v/>
      </c>
      <c r="AV529" t="str">
        <f>IF(PLAYERIDMAP2[[#This Row],[POS]]="OF",MAX(AV$1:AV528)+1,"")</f>
        <v/>
      </c>
      <c r="AW529" t="str">
        <f>IFERROR(INDEX(PLAYERIDMAP2[PLAYERNAME],MATCH(ROW()-ROW(AW$1),OUTFIELD,0)),"")</f>
        <v/>
      </c>
      <c r="AX529" t="str">
        <f>IF(PLAYERIDMAP2[[#This Row],[POS]]&lt;&gt;"P",MAX(AX$1:AX528)+1,"")</f>
        <v/>
      </c>
      <c r="AY529" t="str">
        <f>IFERROR(INDEX(PLAYERIDMAP2[PLAYERNAME],MATCH(ROW()-ROW(AY$1),HITTERS,0)),"")</f>
        <v>Justin Morneau</v>
      </c>
      <c r="AZ529">
        <f>IF(PLAYERIDMAP2[[#This Row],[POS]]="P",MAX(AZ$1:AZ528)+1,"")</f>
        <v>255</v>
      </c>
      <c r="BA529" t="str">
        <f>IFERROR(INDEX(PLAYERIDMAP2[PLAYERNAME],MATCH(ROW()-ROW(BA$1),PITCHERS,0)),"")</f>
        <v>Bobby Parnell</v>
      </c>
    </row>
    <row r="530" spans="1:53" x14ac:dyDescent="0.25">
      <c r="A530" t="s">
        <v>18790</v>
      </c>
      <c r="B530" t="s">
        <v>10700</v>
      </c>
      <c r="C530" s="1">
        <v>32082</v>
      </c>
      <c r="D530" t="s">
        <v>17822</v>
      </c>
      <c r="E530" t="s">
        <v>18791</v>
      </c>
      <c r="F530" t="s">
        <v>11142</v>
      </c>
      <c r="G530" t="s">
        <v>14693</v>
      </c>
      <c r="H530" t="s">
        <v>10988</v>
      </c>
      <c r="I530" t="s">
        <v>18792</v>
      </c>
      <c r="J530" t="s">
        <v>10700</v>
      </c>
      <c r="K530">
        <v>544993</v>
      </c>
      <c r="L530" t="s">
        <v>10700</v>
      </c>
      <c r="M530">
        <v>1811025</v>
      </c>
      <c r="N530" t="s">
        <v>18793</v>
      </c>
      <c r="O530" t="s">
        <v>18794</v>
      </c>
      <c r="P530" t="s">
        <v>18790</v>
      </c>
      <c r="Q530">
        <v>9266</v>
      </c>
      <c r="R530" t="s">
        <v>10700</v>
      </c>
      <c r="S530">
        <v>31393</v>
      </c>
      <c r="T530" t="s">
        <v>18793</v>
      </c>
      <c r="V530" t="s">
        <v>18795</v>
      </c>
      <c r="W530">
        <v>58219</v>
      </c>
      <c r="X530">
        <v>9266</v>
      </c>
      <c r="Y530" t="s">
        <v>10700</v>
      </c>
      <c r="Z530" t="s">
        <v>18796</v>
      </c>
      <c r="AA530" t="s">
        <v>5703</v>
      </c>
      <c r="AB530" t="s">
        <v>5703</v>
      </c>
      <c r="AD530" t="s">
        <v>18796</v>
      </c>
      <c r="AF530" t="s">
        <v>10700</v>
      </c>
      <c r="AG530">
        <v>13874</v>
      </c>
      <c r="AH530" t="s">
        <v>10700</v>
      </c>
      <c r="AL530" t="str">
        <f>IF(PLAYERIDMAP2[[#This Row],[POS]]="C",MAX(AL$1:AL529)+1,"")</f>
        <v/>
      </c>
      <c r="AM530" t="str">
        <f>IFERROR(INDEX(PLAYERIDMAP2[PLAYERNAME],MATCH(ROW()-ROW(AM$1),CATCHERS,0)),"")</f>
        <v/>
      </c>
      <c r="AN530" t="str">
        <f>IF(PLAYERIDMAP2[[#This Row],[POS]]="1B",MAX(AN$1:AN529)+1,"")</f>
        <v/>
      </c>
      <c r="AO530" t="str">
        <f>IFERROR(INDEX(PLAYERIDMAP2[PLAYERNAME],MATCH(ROW()-ROW(AO$1),FIRSTBASE,0)),"")</f>
        <v/>
      </c>
      <c r="AP530" t="str">
        <f>IF(PLAYERIDMAP2[[#This Row],[POS]]="2B",MAX(AP$1:AP529)+1,"")</f>
        <v/>
      </c>
      <c r="AQ530" t="str">
        <f>IFERROR(INDEX(PLAYERIDMAP2[PLAYERNAME],MATCH(ROW()-ROW(AQ$1),SECONDBASE,0)),"")</f>
        <v/>
      </c>
      <c r="AR530" t="str">
        <f>IF(PLAYERIDMAP2[[#This Row],[POS]]="3B",MAX(AR$1:AR529)+1,"")</f>
        <v/>
      </c>
      <c r="AS530" t="str">
        <f>IFERROR(INDEX(PLAYERIDMAP2[PLAYERNAME],MATCH(ROW()-ROW(AS$1),THIRDBASE,0)),"")</f>
        <v/>
      </c>
      <c r="AT530" t="str">
        <f>IF(PLAYERIDMAP2[[#This Row],[POS]]="SS",MAX(AT$1:AT529)+1,"")</f>
        <v/>
      </c>
      <c r="AU530" t="str">
        <f>IFERROR(INDEX(PLAYERIDMAP2[PLAYERNAME],MATCH(ROW()-ROW(AU$1),SHORTSTOP,0)),"")</f>
        <v/>
      </c>
      <c r="AV530" t="str">
        <f>IF(PLAYERIDMAP2[[#This Row],[POS]]="OF",MAX(AV$1:AV529)+1,"")</f>
        <v/>
      </c>
      <c r="AW530" t="str">
        <f>IFERROR(INDEX(PLAYERIDMAP2[PLAYERNAME],MATCH(ROW()-ROW(AW$1),OUTFIELD,0)),"")</f>
        <v/>
      </c>
      <c r="AX530" t="str">
        <f>IF(PLAYERIDMAP2[[#This Row],[POS]]&lt;&gt;"P",MAX(AX$1:AX529)+1,"")</f>
        <v/>
      </c>
      <c r="AY530" t="str">
        <f>IFERROR(INDEX(PLAYERIDMAP2[PLAYERNAME],MATCH(ROW()-ROW(AY$1),HITTERS,0)),"")</f>
        <v>Logan Morrison</v>
      </c>
      <c r="AZ530">
        <f>IF(PLAYERIDMAP2[[#This Row],[POS]]="P",MAX(AZ$1:AZ529)+1,"")</f>
        <v>256</v>
      </c>
      <c r="BA530" t="str">
        <f>IFERROR(INDEX(PLAYERIDMAP2[PLAYERNAME],MATCH(ROW()-ROW(BA$1),PITCHERS,0)),"")</f>
        <v>Manny Parra</v>
      </c>
    </row>
    <row r="531" spans="1:53" x14ac:dyDescent="0.25">
      <c r="A531" t="s">
        <v>12661</v>
      </c>
      <c r="B531" t="s">
        <v>5435</v>
      </c>
      <c r="C531" s="1">
        <v>32994</v>
      </c>
      <c r="D531" t="s">
        <v>19536</v>
      </c>
      <c r="E531" t="s">
        <v>19537</v>
      </c>
      <c r="F531" t="s">
        <v>11398</v>
      </c>
      <c r="G531" t="s">
        <v>16838</v>
      </c>
      <c r="H531" t="s">
        <v>5706</v>
      </c>
      <c r="I531" t="s">
        <v>19538</v>
      </c>
      <c r="J531" t="s">
        <v>5435</v>
      </c>
      <c r="K531">
        <v>571697</v>
      </c>
      <c r="L531" t="s">
        <v>5435</v>
      </c>
      <c r="M531">
        <v>1803884</v>
      </c>
      <c r="N531" t="s">
        <v>5435</v>
      </c>
      <c r="O531" t="s">
        <v>12662</v>
      </c>
      <c r="P531" t="s">
        <v>12661</v>
      </c>
      <c r="Q531">
        <v>9420</v>
      </c>
      <c r="R531" t="s">
        <v>5435</v>
      </c>
      <c r="S531">
        <v>31175</v>
      </c>
      <c r="T531" t="s">
        <v>5435</v>
      </c>
      <c r="U531" t="s">
        <v>5435</v>
      </c>
      <c r="V531" t="s">
        <v>12663</v>
      </c>
      <c r="W531">
        <v>66539</v>
      </c>
      <c r="X531">
        <v>9420</v>
      </c>
      <c r="Y531" t="s">
        <v>5435</v>
      </c>
      <c r="Z531" t="s">
        <v>12664</v>
      </c>
      <c r="AA531" t="s">
        <v>10958</v>
      </c>
      <c r="AB531" t="s">
        <v>5703</v>
      </c>
      <c r="AC531" t="s">
        <v>5435</v>
      </c>
      <c r="AD531" t="s">
        <v>12664</v>
      </c>
      <c r="AE531">
        <v>11410</v>
      </c>
      <c r="AF531" t="s">
        <v>5435</v>
      </c>
      <c r="AG531">
        <v>13286</v>
      </c>
      <c r="AH531" t="s">
        <v>5435</v>
      </c>
      <c r="AL531" t="str">
        <f>IF(PLAYERIDMAP2[[#This Row],[POS]]="C",MAX(AL$1:AL530)+1,"")</f>
        <v/>
      </c>
      <c r="AM531" t="str">
        <f>IFERROR(INDEX(PLAYERIDMAP2[PLAYERNAME],MATCH(ROW()-ROW(AM$1),CATCHERS,0)),"")</f>
        <v/>
      </c>
      <c r="AN531" t="str">
        <f>IF(PLAYERIDMAP2[[#This Row],[POS]]="1B",MAX(AN$1:AN530)+1,"")</f>
        <v/>
      </c>
      <c r="AO531" t="str">
        <f>IFERROR(INDEX(PLAYERIDMAP2[PLAYERNAME],MATCH(ROW()-ROW(AO$1),FIRSTBASE,0)),"")</f>
        <v/>
      </c>
      <c r="AP531">
        <f>IF(PLAYERIDMAP2[[#This Row],[POS]]="2B",MAX(AP$1:AP530)+1,"")</f>
        <v>35</v>
      </c>
      <c r="AQ531" t="str">
        <f>IFERROR(INDEX(PLAYERIDMAP2[PLAYERNAME],MATCH(ROW()-ROW(AQ$1),SECONDBASE,0)),"")</f>
        <v/>
      </c>
      <c r="AR531" t="str">
        <f>IF(PLAYERIDMAP2[[#This Row],[POS]]="3B",MAX(AR$1:AR530)+1,"")</f>
        <v/>
      </c>
      <c r="AS531" t="str">
        <f>IFERROR(INDEX(PLAYERIDMAP2[PLAYERNAME],MATCH(ROW()-ROW(AS$1),THIRDBASE,0)),"")</f>
        <v/>
      </c>
      <c r="AT531" t="str">
        <f>IF(PLAYERIDMAP2[[#This Row],[POS]]="SS",MAX(AT$1:AT530)+1,"")</f>
        <v/>
      </c>
      <c r="AU531" t="str">
        <f>IFERROR(INDEX(PLAYERIDMAP2[PLAYERNAME],MATCH(ROW()-ROW(AU$1),SHORTSTOP,0)),"")</f>
        <v/>
      </c>
      <c r="AV531" t="str">
        <f>IF(PLAYERIDMAP2[[#This Row],[POS]]="OF",MAX(AV$1:AV530)+1,"")</f>
        <v/>
      </c>
      <c r="AW531" t="str">
        <f>IFERROR(INDEX(PLAYERIDMAP2[PLAYERNAME],MATCH(ROW()-ROW(AW$1),OUTFIELD,0)),"")</f>
        <v/>
      </c>
      <c r="AX531">
        <f>IF(PLAYERIDMAP2[[#This Row],[POS]]&lt;&gt;"P",MAX(AX$1:AX530)+1,"")</f>
        <v>274</v>
      </c>
      <c r="AY531" t="str">
        <f>IFERROR(INDEX(PLAYERIDMAP2[PLAYERNAME],MATCH(ROW()-ROW(AY$1),HITTERS,0)),"")</f>
        <v>Michael Morse</v>
      </c>
      <c r="AZ531" t="str">
        <f>IF(PLAYERIDMAP2[[#This Row],[POS]]="P",MAX(AZ$1:AZ530)+1,"")</f>
        <v/>
      </c>
      <c r="BA531" t="str">
        <f>IFERROR(INDEX(PLAYERIDMAP2[PLAYERNAME],MATCH(ROW()-ROW(BA$1),PITCHERS,0)),"")</f>
        <v>Troy Patton</v>
      </c>
    </row>
    <row r="532" spans="1:53" x14ac:dyDescent="0.25">
      <c r="A532" t="s">
        <v>12665</v>
      </c>
      <c r="B532" t="s">
        <v>5062</v>
      </c>
      <c r="C532" s="1">
        <v>30649</v>
      </c>
      <c r="D532" t="s">
        <v>19771</v>
      </c>
      <c r="E532" t="s">
        <v>20224</v>
      </c>
      <c r="F532" t="s">
        <v>11087</v>
      </c>
      <c r="G532" t="s">
        <v>14693</v>
      </c>
      <c r="H532" t="s">
        <v>10998</v>
      </c>
      <c r="I532" t="s">
        <v>20225</v>
      </c>
      <c r="J532" t="s">
        <v>5062</v>
      </c>
      <c r="K532">
        <v>502226</v>
      </c>
      <c r="L532" t="s">
        <v>5062</v>
      </c>
      <c r="M532">
        <v>1665405</v>
      </c>
      <c r="N532" t="s">
        <v>5062</v>
      </c>
      <c r="O532" t="s">
        <v>12666</v>
      </c>
      <c r="P532" t="s">
        <v>12665</v>
      </c>
      <c r="Q532">
        <v>8574</v>
      </c>
      <c r="R532" t="s">
        <v>5062</v>
      </c>
      <c r="S532">
        <v>30267</v>
      </c>
      <c r="T532" t="s">
        <v>5062</v>
      </c>
      <c r="U532" t="s">
        <v>5062</v>
      </c>
      <c r="V532" t="s">
        <v>12667</v>
      </c>
      <c r="W532">
        <v>50191</v>
      </c>
      <c r="X532">
        <v>8574</v>
      </c>
      <c r="Y532" t="s">
        <v>5062</v>
      </c>
      <c r="Z532" t="s">
        <v>12668</v>
      </c>
      <c r="AA532" t="s">
        <v>5703</v>
      </c>
      <c r="AB532" t="s">
        <v>5703</v>
      </c>
      <c r="AC532" t="s">
        <v>5062</v>
      </c>
      <c r="AD532" t="s">
        <v>12668</v>
      </c>
      <c r="AE532">
        <v>11215</v>
      </c>
      <c r="AF532" t="s">
        <v>5062</v>
      </c>
      <c r="AG532">
        <v>6283</v>
      </c>
      <c r="AL532" t="str">
        <f>IF(PLAYERIDMAP2[[#This Row],[POS]]="C",MAX(AL$1:AL531)+1,"")</f>
        <v/>
      </c>
      <c r="AM532" t="str">
        <f>IFERROR(INDEX(PLAYERIDMAP2[PLAYERNAME],MATCH(ROW()-ROW(AM$1),CATCHERS,0)),"")</f>
        <v/>
      </c>
      <c r="AN532" t="str">
        <f>IF(PLAYERIDMAP2[[#This Row],[POS]]="1B",MAX(AN$1:AN531)+1,"")</f>
        <v/>
      </c>
      <c r="AO532" t="str">
        <f>IFERROR(INDEX(PLAYERIDMAP2[PLAYERNAME],MATCH(ROW()-ROW(AO$1),FIRSTBASE,0)),"")</f>
        <v/>
      </c>
      <c r="AP532" t="str">
        <f>IF(PLAYERIDMAP2[[#This Row],[POS]]="2B",MAX(AP$1:AP531)+1,"")</f>
        <v/>
      </c>
      <c r="AQ532" t="str">
        <f>IFERROR(INDEX(PLAYERIDMAP2[PLAYERNAME],MATCH(ROW()-ROW(AQ$1),SECONDBASE,0)),"")</f>
        <v/>
      </c>
      <c r="AR532" t="str">
        <f>IF(PLAYERIDMAP2[[#This Row],[POS]]="3B",MAX(AR$1:AR531)+1,"")</f>
        <v/>
      </c>
      <c r="AS532" t="str">
        <f>IFERROR(INDEX(PLAYERIDMAP2[PLAYERNAME],MATCH(ROW()-ROW(AS$1),THIRDBASE,0)),"")</f>
        <v/>
      </c>
      <c r="AT532" t="str">
        <f>IF(PLAYERIDMAP2[[#This Row],[POS]]="SS",MAX(AT$1:AT531)+1,"")</f>
        <v/>
      </c>
      <c r="AU532" t="str">
        <f>IFERROR(INDEX(PLAYERIDMAP2[PLAYERNAME],MATCH(ROW()-ROW(AU$1),SHORTSTOP,0)),"")</f>
        <v/>
      </c>
      <c r="AV532">
        <f>IF(PLAYERIDMAP2[[#This Row],[POS]]="OF",MAX(AV$1:AV531)+1,"")</f>
        <v>111</v>
      </c>
      <c r="AW532" t="str">
        <f>IFERROR(INDEX(PLAYERIDMAP2[PLAYERNAME],MATCH(ROW()-ROW(AW$1),OUTFIELD,0)),"")</f>
        <v/>
      </c>
      <c r="AX532">
        <f>IF(PLAYERIDMAP2[[#This Row],[POS]]&lt;&gt;"P",MAX(AX$1:AX531)+1,"")</f>
        <v>275</v>
      </c>
      <c r="AY532" t="str">
        <f>IFERROR(INDEX(PLAYERIDMAP2[PLAYERNAME],MATCH(ROW()-ROW(AY$1),HITTERS,0)),"")</f>
        <v>Brandon Moss</v>
      </c>
      <c r="AZ532" t="str">
        <f>IF(PLAYERIDMAP2[[#This Row],[POS]]="P",MAX(AZ$1:AZ531)+1,"")</f>
        <v/>
      </c>
      <c r="BA532" t="str">
        <f>IFERROR(INDEX(PLAYERIDMAP2[PLAYERNAME],MATCH(ROW()-ROW(BA$1),PITCHERS,0)),"")</f>
        <v>David Pauley</v>
      </c>
    </row>
    <row r="533" spans="1:53" x14ac:dyDescent="0.25">
      <c r="A533" t="s">
        <v>12669</v>
      </c>
      <c r="B533" t="s">
        <v>10510</v>
      </c>
      <c r="C533" s="1">
        <v>32043</v>
      </c>
      <c r="D533" t="s">
        <v>16175</v>
      </c>
      <c r="E533" t="s">
        <v>20824</v>
      </c>
      <c r="F533" t="s">
        <v>11053</v>
      </c>
      <c r="G533" t="s">
        <v>16838</v>
      </c>
      <c r="H533" t="s">
        <v>10988</v>
      </c>
      <c r="I533" t="s">
        <v>20825</v>
      </c>
      <c r="J533" t="s">
        <v>10510</v>
      </c>
      <c r="K533">
        <v>542674</v>
      </c>
      <c r="L533" t="s">
        <v>10510</v>
      </c>
      <c r="M533">
        <v>2027449</v>
      </c>
      <c r="N533" t="s">
        <v>10510</v>
      </c>
      <c r="O533" t="s">
        <v>16167</v>
      </c>
      <c r="P533" t="s">
        <v>12669</v>
      </c>
      <c r="Q533">
        <v>9450</v>
      </c>
      <c r="R533" t="s">
        <v>10510</v>
      </c>
      <c r="S533">
        <v>33076</v>
      </c>
      <c r="T533" t="s">
        <v>10510</v>
      </c>
      <c r="V533" t="s">
        <v>16168</v>
      </c>
      <c r="W533">
        <v>59935</v>
      </c>
      <c r="X533">
        <v>9450</v>
      </c>
      <c r="Y533" t="s">
        <v>20826</v>
      </c>
      <c r="Z533" t="s">
        <v>12670</v>
      </c>
      <c r="AA533" t="s">
        <v>5703</v>
      </c>
      <c r="AB533" t="s">
        <v>5703</v>
      </c>
      <c r="AD533" t="s">
        <v>12670</v>
      </c>
      <c r="AF533" t="s">
        <v>10510</v>
      </c>
      <c r="AG533">
        <v>38182</v>
      </c>
      <c r="AH533" t="s">
        <v>10510</v>
      </c>
      <c r="AL533" t="str">
        <f>IF(PLAYERIDMAP2[[#This Row],[POS]]="C",MAX(AL$1:AL532)+1,"")</f>
        <v/>
      </c>
      <c r="AM533" t="str">
        <f>IFERROR(INDEX(PLAYERIDMAP2[PLAYERNAME],MATCH(ROW()-ROW(AM$1),CATCHERS,0)),"")</f>
        <v/>
      </c>
      <c r="AN533" t="str">
        <f>IF(PLAYERIDMAP2[[#This Row],[POS]]="1B",MAX(AN$1:AN532)+1,"")</f>
        <v/>
      </c>
      <c r="AO533" t="str">
        <f>IFERROR(INDEX(PLAYERIDMAP2[PLAYERNAME],MATCH(ROW()-ROW(AO$1),FIRSTBASE,0)),"")</f>
        <v/>
      </c>
      <c r="AP533" t="str">
        <f>IF(PLAYERIDMAP2[[#This Row],[POS]]="2B",MAX(AP$1:AP532)+1,"")</f>
        <v/>
      </c>
      <c r="AQ533" t="str">
        <f>IFERROR(INDEX(PLAYERIDMAP2[PLAYERNAME],MATCH(ROW()-ROW(AQ$1),SECONDBASE,0)),"")</f>
        <v/>
      </c>
      <c r="AR533" t="str">
        <f>IF(PLAYERIDMAP2[[#This Row],[POS]]="3B",MAX(AR$1:AR532)+1,"")</f>
        <v/>
      </c>
      <c r="AS533" t="str">
        <f>IFERROR(INDEX(PLAYERIDMAP2[PLAYERNAME],MATCH(ROW()-ROW(AS$1),THIRDBASE,0)),"")</f>
        <v/>
      </c>
      <c r="AT533" t="str">
        <f>IF(PLAYERIDMAP2[[#This Row],[POS]]="SS",MAX(AT$1:AT532)+1,"")</f>
        <v/>
      </c>
      <c r="AU533" t="str">
        <f>IFERROR(INDEX(PLAYERIDMAP2[PLAYERNAME],MATCH(ROW()-ROW(AU$1),SHORTSTOP,0)),"")</f>
        <v/>
      </c>
      <c r="AV533" t="str">
        <f>IF(PLAYERIDMAP2[[#This Row],[POS]]="OF",MAX(AV$1:AV532)+1,"")</f>
        <v/>
      </c>
      <c r="AW533" t="str">
        <f>IFERROR(INDEX(PLAYERIDMAP2[PLAYERNAME],MATCH(ROW()-ROW(AW$1),OUTFIELD,0)),"")</f>
        <v/>
      </c>
      <c r="AX533" t="str">
        <f>IF(PLAYERIDMAP2[[#This Row],[POS]]&lt;&gt;"P",MAX(AX$1:AX532)+1,"")</f>
        <v/>
      </c>
      <c r="AY533" t="str">
        <f>IFERROR(INDEX(PLAYERIDMAP2[PLAYERNAME],MATCH(ROW()-ROW(AY$1),HITTERS,0)),"")</f>
        <v>Mike Moustakas</v>
      </c>
      <c r="AZ533">
        <f>IF(PLAYERIDMAP2[[#This Row],[POS]]="P",MAX(AZ$1:AZ532)+1,"")</f>
        <v>257</v>
      </c>
      <c r="BA533" t="str">
        <f>IFERROR(INDEX(PLAYERIDMAP2[PLAYERNAME],MATCH(ROW()-ROW(BA$1),PITCHERS,0)),"")</f>
        <v>Felipe Paulino</v>
      </c>
    </row>
    <row r="534" spans="1:53" x14ac:dyDescent="0.25">
      <c r="A534" t="s">
        <v>12671</v>
      </c>
      <c r="B534" t="s">
        <v>4180</v>
      </c>
      <c r="C534" s="1">
        <v>30558</v>
      </c>
      <c r="D534" t="s">
        <v>16985</v>
      </c>
      <c r="E534" t="s">
        <v>19239</v>
      </c>
      <c r="F534" t="s">
        <v>11016</v>
      </c>
      <c r="G534" t="s">
        <v>11016</v>
      </c>
      <c r="H534" t="s">
        <v>5706</v>
      </c>
      <c r="I534" t="s">
        <v>19240</v>
      </c>
      <c r="K534">
        <v>460051</v>
      </c>
      <c r="L534" t="s">
        <v>4180</v>
      </c>
      <c r="M534">
        <v>1098930</v>
      </c>
      <c r="N534" t="s">
        <v>4180</v>
      </c>
      <c r="O534" t="s">
        <v>12672</v>
      </c>
      <c r="P534" t="s">
        <v>12671</v>
      </c>
      <c r="Q534">
        <v>8321</v>
      </c>
      <c r="R534" t="s">
        <v>4180</v>
      </c>
      <c r="S534">
        <v>29207</v>
      </c>
      <c r="T534" t="s">
        <v>4180</v>
      </c>
      <c r="U534" t="s">
        <v>4180</v>
      </c>
      <c r="V534" t="s">
        <v>12673</v>
      </c>
      <c r="W534">
        <v>47537</v>
      </c>
      <c r="X534">
        <v>8321</v>
      </c>
      <c r="Y534" t="s">
        <v>4180</v>
      </c>
      <c r="Z534" t="s">
        <v>12674</v>
      </c>
      <c r="AA534" t="s">
        <v>10958</v>
      </c>
      <c r="AB534" t="s">
        <v>5703</v>
      </c>
      <c r="AD534" t="s">
        <v>12674</v>
      </c>
      <c r="AL534" t="str">
        <f>IF(PLAYERIDMAP2[[#This Row],[POS]]="C",MAX(AL$1:AL533)+1,"")</f>
        <v/>
      </c>
      <c r="AM534" t="str">
        <f>IFERROR(INDEX(PLAYERIDMAP2[PLAYERNAME],MATCH(ROW()-ROW(AM$1),CATCHERS,0)),"")</f>
        <v/>
      </c>
      <c r="AN534" t="str">
        <f>IF(PLAYERIDMAP2[[#This Row],[POS]]="1B",MAX(AN$1:AN533)+1,"")</f>
        <v/>
      </c>
      <c r="AO534" t="str">
        <f>IFERROR(INDEX(PLAYERIDMAP2[PLAYERNAME],MATCH(ROW()-ROW(AO$1),FIRSTBASE,0)),"")</f>
        <v/>
      </c>
      <c r="AP534">
        <f>IF(PLAYERIDMAP2[[#This Row],[POS]]="2B",MAX(AP$1:AP533)+1,"")</f>
        <v>36</v>
      </c>
      <c r="AQ534" t="str">
        <f>IFERROR(INDEX(PLAYERIDMAP2[PLAYERNAME],MATCH(ROW()-ROW(AQ$1),SECONDBASE,0)),"")</f>
        <v/>
      </c>
      <c r="AR534" t="str">
        <f>IF(PLAYERIDMAP2[[#This Row],[POS]]="3B",MAX(AR$1:AR533)+1,"")</f>
        <v/>
      </c>
      <c r="AS534" t="str">
        <f>IFERROR(INDEX(PLAYERIDMAP2[PLAYERNAME],MATCH(ROW()-ROW(AS$1),THIRDBASE,0)),"")</f>
        <v/>
      </c>
      <c r="AT534" t="str">
        <f>IF(PLAYERIDMAP2[[#This Row],[POS]]="SS",MAX(AT$1:AT533)+1,"")</f>
        <v/>
      </c>
      <c r="AU534" t="str">
        <f>IFERROR(INDEX(PLAYERIDMAP2[PLAYERNAME],MATCH(ROW()-ROW(AU$1),SHORTSTOP,0)),"")</f>
        <v/>
      </c>
      <c r="AV534" t="str">
        <f>IF(PLAYERIDMAP2[[#This Row],[POS]]="OF",MAX(AV$1:AV533)+1,"")</f>
        <v/>
      </c>
      <c r="AW534" t="str">
        <f>IFERROR(INDEX(PLAYERIDMAP2[PLAYERNAME],MATCH(ROW()-ROW(AW$1),OUTFIELD,0)),"")</f>
        <v/>
      </c>
      <c r="AX534">
        <f>IF(PLAYERIDMAP2[[#This Row],[POS]]&lt;&gt;"P",MAX(AX$1:AX533)+1,"")</f>
        <v>276</v>
      </c>
      <c r="AY534" t="str">
        <f>IFERROR(INDEX(PLAYERIDMAP2[PLAYERNAME],MATCH(ROW()-ROW(AY$1),HITTERS,0)),"")</f>
        <v>Steven Moya</v>
      </c>
      <c r="AZ534" t="str">
        <f>IF(PLAYERIDMAP2[[#This Row],[POS]]="P",MAX(AZ$1:AZ533)+1,"")</f>
        <v/>
      </c>
      <c r="BA534" t="str">
        <f>IFERROR(INDEX(PLAYERIDMAP2[PLAYERNAME],MATCH(ROW()-ROW(BA$1),PITCHERS,0)),"")</f>
        <v>Carl Pavano</v>
      </c>
    </row>
    <row r="535" spans="1:53" x14ac:dyDescent="0.25">
      <c r="A535" t="s">
        <v>12675</v>
      </c>
      <c r="B535" t="s">
        <v>4910</v>
      </c>
      <c r="C535" s="1">
        <v>25941</v>
      </c>
      <c r="D535" t="s">
        <v>17440</v>
      </c>
      <c r="E535" t="s">
        <v>20670</v>
      </c>
      <c r="F535" t="s">
        <v>11016</v>
      </c>
      <c r="G535" t="s">
        <v>11016</v>
      </c>
      <c r="H535" t="s">
        <v>12676</v>
      </c>
      <c r="I535" t="s">
        <v>20671</v>
      </c>
      <c r="K535">
        <v>114739</v>
      </c>
      <c r="L535" t="s">
        <v>4910</v>
      </c>
      <c r="M535">
        <v>7633</v>
      </c>
      <c r="N535" t="s">
        <v>4910</v>
      </c>
      <c r="O535" t="s">
        <v>12677</v>
      </c>
      <c r="P535" t="s">
        <v>12675</v>
      </c>
      <c r="Q535">
        <v>5386</v>
      </c>
      <c r="R535" t="s">
        <v>4910</v>
      </c>
      <c r="S535">
        <v>3226</v>
      </c>
      <c r="T535" t="s">
        <v>4910</v>
      </c>
      <c r="V535" t="s">
        <v>12678</v>
      </c>
      <c r="W535">
        <v>1583</v>
      </c>
      <c r="X535">
        <v>5386</v>
      </c>
      <c r="Y535" t="s">
        <v>4910</v>
      </c>
      <c r="Z535" t="s">
        <v>12679</v>
      </c>
      <c r="AA535" t="s">
        <v>10958</v>
      </c>
      <c r="AB535" t="s">
        <v>5703</v>
      </c>
      <c r="AC535" t="s">
        <v>4910</v>
      </c>
      <c r="AD535" t="s">
        <v>12679</v>
      </c>
      <c r="AL535" t="str">
        <f>IF(PLAYERIDMAP2[[#This Row],[POS]]="C",MAX(AL$1:AL534)+1,"")</f>
        <v/>
      </c>
      <c r="AM535" t="str">
        <f>IFERROR(INDEX(PLAYERIDMAP2[PLAYERNAME],MATCH(ROW()-ROW(AM$1),CATCHERS,0)),"")</f>
        <v/>
      </c>
      <c r="AN535" t="str">
        <f>IF(PLAYERIDMAP2[[#This Row],[POS]]="1B",MAX(AN$1:AN534)+1,"")</f>
        <v/>
      </c>
      <c r="AO535" t="str">
        <f>IFERROR(INDEX(PLAYERIDMAP2[PLAYERNAME],MATCH(ROW()-ROW(AO$1),FIRSTBASE,0)),"")</f>
        <v/>
      </c>
      <c r="AP535" t="str">
        <f>IF(PLAYERIDMAP2[[#This Row],[POS]]="2B",MAX(AP$1:AP534)+1,"")</f>
        <v/>
      </c>
      <c r="AQ535" t="str">
        <f>IFERROR(INDEX(PLAYERIDMAP2[PLAYERNAME],MATCH(ROW()-ROW(AQ$1),SECONDBASE,0)),"")</f>
        <v/>
      </c>
      <c r="AR535" t="str">
        <f>IF(PLAYERIDMAP2[[#This Row],[POS]]="3B",MAX(AR$1:AR534)+1,"")</f>
        <v/>
      </c>
      <c r="AS535" t="str">
        <f>IFERROR(INDEX(PLAYERIDMAP2[PLAYERNAME],MATCH(ROW()-ROW(AS$1),THIRDBASE,0)),"")</f>
        <v/>
      </c>
      <c r="AT535" t="str">
        <f>IF(PLAYERIDMAP2[[#This Row],[POS]]="SS",MAX(AT$1:AT534)+1,"")</f>
        <v/>
      </c>
      <c r="AU535" t="str">
        <f>IFERROR(INDEX(PLAYERIDMAP2[PLAYERNAME],MATCH(ROW()-ROW(AU$1),SHORTSTOP,0)),"")</f>
        <v/>
      </c>
      <c r="AV535" t="str">
        <f>IF(PLAYERIDMAP2[[#This Row],[POS]]="OF",MAX(AV$1:AV534)+1,"")</f>
        <v/>
      </c>
      <c r="AW535" t="str">
        <f>IFERROR(INDEX(PLAYERIDMAP2[PLAYERNAME],MATCH(ROW()-ROW(AW$1),OUTFIELD,0)),"")</f>
        <v/>
      </c>
      <c r="AX535">
        <f>IF(PLAYERIDMAP2[[#This Row],[POS]]&lt;&gt;"P",MAX(AX$1:AX534)+1,"")</f>
        <v>277</v>
      </c>
      <c r="AY535" t="str">
        <f>IFERROR(INDEX(PLAYERIDMAP2[PLAYERNAME],MATCH(ROW()-ROW(AY$1),HITTERS,0)),"")</f>
        <v>David Murphy</v>
      </c>
      <c r="AZ535" t="str">
        <f>IF(PLAYERIDMAP2[[#This Row],[POS]]="P",MAX(AZ$1:AZ534)+1,"")</f>
        <v/>
      </c>
      <c r="BA535" t="str">
        <f>IFERROR(INDEX(PLAYERIDMAP2[PLAYERNAME],MATCH(ROW()-ROW(BA$1),PITCHERS,0)),"")</f>
        <v>James Paxton</v>
      </c>
    </row>
    <row r="536" spans="1:53" x14ac:dyDescent="0.25">
      <c r="A536" t="s">
        <v>12680</v>
      </c>
      <c r="B536" t="s">
        <v>5369</v>
      </c>
      <c r="C536" s="1">
        <v>31968</v>
      </c>
      <c r="D536" t="s">
        <v>18161</v>
      </c>
      <c r="E536" t="s">
        <v>19921</v>
      </c>
      <c r="F536" t="s">
        <v>11087</v>
      </c>
      <c r="G536" t="s">
        <v>14693</v>
      </c>
      <c r="H536" t="s">
        <v>5706</v>
      </c>
      <c r="I536" t="s">
        <v>19922</v>
      </c>
      <c r="J536" t="s">
        <v>5369</v>
      </c>
      <c r="K536">
        <v>543213</v>
      </c>
      <c r="L536" t="s">
        <v>5369</v>
      </c>
      <c r="M536">
        <v>1793166</v>
      </c>
      <c r="N536" t="s">
        <v>5369</v>
      </c>
      <c r="O536" t="s">
        <v>12681</v>
      </c>
      <c r="P536" t="s">
        <v>12680</v>
      </c>
      <c r="Q536">
        <v>9010</v>
      </c>
      <c r="R536" t="s">
        <v>5369</v>
      </c>
      <c r="S536">
        <v>31128</v>
      </c>
      <c r="T536" t="s">
        <v>5369</v>
      </c>
      <c r="V536" t="s">
        <v>12682</v>
      </c>
      <c r="W536">
        <v>58220</v>
      </c>
      <c r="X536">
        <v>9010</v>
      </c>
      <c r="Y536" t="s">
        <v>5369</v>
      </c>
      <c r="Z536" t="s">
        <v>12683</v>
      </c>
      <c r="AA536" t="s">
        <v>5703</v>
      </c>
      <c r="AB536" t="s">
        <v>5703</v>
      </c>
      <c r="AC536" t="s">
        <v>5369</v>
      </c>
      <c r="AD536" t="s">
        <v>12683</v>
      </c>
      <c r="AF536" t="s">
        <v>5369</v>
      </c>
      <c r="AG536">
        <v>13210</v>
      </c>
      <c r="AH536" t="s">
        <v>5369</v>
      </c>
      <c r="AL536" t="str">
        <f>IF(PLAYERIDMAP2[[#This Row],[POS]]="C",MAX(AL$1:AL535)+1,"")</f>
        <v/>
      </c>
      <c r="AM536" t="str">
        <f>IFERROR(INDEX(PLAYERIDMAP2[PLAYERNAME],MATCH(ROW()-ROW(AM$1),CATCHERS,0)),"")</f>
        <v/>
      </c>
      <c r="AN536" t="str">
        <f>IF(PLAYERIDMAP2[[#This Row],[POS]]="1B",MAX(AN$1:AN535)+1,"")</f>
        <v/>
      </c>
      <c r="AO536" t="str">
        <f>IFERROR(INDEX(PLAYERIDMAP2[PLAYERNAME],MATCH(ROW()-ROW(AO$1),FIRSTBASE,0)),"")</f>
        <v/>
      </c>
      <c r="AP536">
        <f>IF(PLAYERIDMAP2[[#This Row],[POS]]="2B",MAX(AP$1:AP535)+1,"")</f>
        <v>37</v>
      </c>
      <c r="AQ536" t="str">
        <f>IFERROR(INDEX(PLAYERIDMAP2[PLAYERNAME],MATCH(ROW()-ROW(AQ$1),SECONDBASE,0)),"")</f>
        <v/>
      </c>
      <c r="AR536" t="str">
        <f>IF(PLAYERIDMAP2[[#This Row],[POS]]="3B",MAX(AR$1:AR535)+1,"")</f>
        <v/>
      </c>
      <c r="AS536" t="str">
        <f>IFERROR(INDEX(PLAYERIDMAP2[PLAYERNAME],MATCH(ROW()-ROW(AS$1),THIRDBASE,0)),"")</f>
        <v/>
      </c>
      <c r="AT536" t="str">
        <f>IF(PLAYERIDMAP2[[#This Row],[POS]]="SS",MAX(AT$1:AT535)+1,"")</f>
        <v/>
      </c>
      <c r="AU536" t="str">
        <f>IFERROR(INDEX(PLAYERIDMAP2[PLAYERNAME],MATCH(ROW()-ROW(AU$1),SHORTSTOP,0)),"")</f>
        <v/>
      </c>
      <c r="AV536" t="str">
        <f>IF(PLAYERIDMAP2[[#This Row],[POS]]="OF",MAX(AV$1:AV535)+1,"")</f>
        <v/>
      </c>
      <c r="AW536" t="str">
        <f>IFERROR(INDEX(PLAYERIDMAP2[PLAYERNAME],MATCH(ROW()-ROW(AW$1),OUTFIELD,0)),"")</f>
        <v/>
      </c>
      <c r="AX536">
        <f>IF(PLAYERIDMAP2[[#This Row],[POS]]&lt;&gt;"P",MAX(AX$1:AX535)+1,"")</f>
        <v>278</v>
      </c>
      <c r="AY536" t="str">
        <f>IFERROR(INDEX(PLAYERIDMAP2[PLAYERNAME],MATCH(ROW()-ROW(AY$1),HITTERS,0)),"")</f>
        <v>Daniel Murphy</v>
      </c>
      <c r="AZ536" t="str">
        <f>IF(PLAYERIDMAP2[[#This Row],[POS]]="P",MAX(AZ$1:AZ535)+1,"")</f>
        <v/>
      </c>
      <c r="BA536" t="str">
        <f>IFERROR(INDEX(PLAYERIDMAP2[PLAYERNAME],MATCH(ROW()-ROW(BA$1),PITCHERS,0)),"")</f>
        <v>Brad Peacock</v>
      </c>
    </row>
    <row r="537" spans="1:53" x14ac:dyDescent="0.25">
      <c r="A537" t="s">
        <v>12684</v>
      </c>
      <c r="B537" t="s">
        <v>10218</v>
      </c>
      <c r="C537" s="1">
        <v>32073</v>
      </c>
      <c r="D537" t="s">
        <v>16836</v>
      </c>
      <c r="E537" t="s">
        <v>17031</v>
      </c>
      <c r="F537" t="s">
        <v>11040</v>
      </c>
      <c r="G537" t="s">
        <v>14693</v>
      </c>
      <c r="H537" t="s">
        <v>10988</v>
      </c>
      <c r="I537" t="s">
        <v>17032</v>
      </c>
      <c r="J537" t="s">
        <v>10218</v>
      </c>
      <c r="K537">
        <v>502043</v>
      </c>
      <c r="L537" t="s">
        <v>10218</v>
      </c>
      <c r="M537">
        <v>1739665</v>
      </c>
      <c r="N537" t="s">
        <v>10218</v>
      </c>
      <c r="O537" t="s">
        <v>12685</v>
      </c>
      <c r="P537" t="s">
        <v>12684</v>
      </c>
      <c r="Q537">
        <v>8864</v>
      </c>
      <c r="R537" t="s">
        <v>10218</v>
      </c>
      <c r="S537">
        <v>31053</v>
      </c>
      <c r="T537" t="s">
        <v>10218</v>
      </c>
      <c r="V537" t="s">
        <v>12686</v>
      </c>
      <c r="W537">
        <v>65801</v>
      </c>
      <c r="X537">
        <v>8864</v>
      </c>
      <c r="Y537" t="s">
        <v>10218</v>
      </c>
      <c r="Z537" t="s">
        <v>12687</v>
      </c>
      <c r="AA537" t="s">
        <v>5703</v>
      </c>
      <c r="AB537" t="s">
        <v>5703</v>
      </c>
      <c r="AC537" t="s">
        <v>10218</v>
      </c>
      <c r="AD537" t="s">
        <v>12687</v>
      </c>
      <c r="AE537">
        <v>10945</v>
      </c>
      <c r="AF537" t="s">
        <v>10218</v>
      </c>
      <c r="AG537">
        <v>12936</v>
      </c>
      <c r="AH537" t="s">
        <v>10218</v>
      </c>
      <c r="AL537" t="str">
        <f>IF(PLAYERIDMAP2[[#This Row],[POS]]="C",MAX(AL$1:AL536)+1,"")</f>
        <v/>
      </c>
      <c r="AM537" t="str">
        <f>IFERROR(INDEX(PLAYERIDMAP2[PLAYERNAME],MATCH(ROW()-ROW(AM$1),CATCHERS,0)),"")</f>
        <v/>
      </c>
      <c r="AN537" t="str">
        <f>IF(PLAYERIDMAP2[[#This Row],[POS]]="1B",MAX(AN$1:AN536)+1,"")</f>
        <v/>
      </c>
      <c r="AO537" t="str">
        <f>IFERROR(INDEX(PLAYERIDMAP2[PLAYERNAME],MATCH(ROW()-ROW(AO$1),FIRSTBASE,0)),"")</f>
        <v/>
      </c>
      <c r="AP537" t="str">
        <f>IF(PLAYERIDMAP2[[#This Row],[POS]]="2B",MAX(AP$1:AP536)+1,"")</f>
        <v/>
      </c>
      <c r="AQ537" t="str">
        <f>IFERROR(INDEX(PLAYERIDMAP2[PLAYERNAME],MATCH(ROW()-ROW(AQ$1),SECONDBASE,0)),"")</f>
        <v/>
      </c>
      <c r="AR537" t="str">
        <f>IF(PLAYERIDMAP2[[#This Row],[POS]]="3B",MAX(AR$1:AR536)+1,"")</f>
        <v/>
      </c>
      <c r="AS537" t="str">
        <f>IFERROR(INDEX(PLAYERIDMAP2[PLAYERNAME],MATCH(ROW()-ROW(AS$1),THIRDBASE,0)),"")</f>
        <v/>
      </c>
      <c r="AT537" t="str">
        <f>IF(PLAYERIDMAP2[[#This Row],[POS]]="SS",MAX(AT$1:AT536)+1,"")</f>
        <v/>
      </c>
      <c r="AU537" t="str">
        <f>IFERROR(INDEX(PLAYERIDMAP2[PLAYERNAME],MATCH(ROW()-ROW(AU$1),SHORTSTOP,0)),"")</f>
        <v/>
      </c>
      <c r="AV537" t="str">
        <f>IF(PLAYERIDMAP2[[#This Row],[POS]]="OF",MAX(AV$1:AV536)+1,"")</f>
        <v/>
      </c>
      <c r="AW537" t="str">
        <f>IFERROR(INDEX(PLAYERIDMAP2[PLAYERNAME],MATCH(ROW()-ROW(AW$1),OUTFIELD,0)),"")</f>
        <v/>
      </c>
      <c r="AX537" t="str">
        <f>IF(PLAYERIDMAP2[[#This Row],[POS]]&lt;&gt;"P",MAX(AX$1:AX536)+1,"")</f>
        <v/>
      </c>
      <c r="AY537" t="str">
        <f>IFERROR(INDEX(PLAYERIDMAP2[PLAYERNAME],MATCH(ROW()-ROW(AY$1),HITTERS,0)),"")</f>
        <v>John Ryan Murphy</v>
      </c>
      <c r="AZ537">
        <f>IF(PLAYERIDMAP2[[#This Row],[POS]]="P",MAX(AZ$1:AZ536)+1,"")</f>
        <v>258</v>
      </c>
      <c r="BA537" t="str">
        <f>IFERROR(INDEX(PLAYERIDMAP2[PLAYERNAME],MATCH(ROW()-ROW(BA$1),PITCHERS,0)),"")</f>
        <v>Jake Peavy</v>
      </c>
    </row>
    <row r="538" spans="1:53" x14ac:dyDescent="0.25">
      <c r="A538" t="s">
        <v>12688</v>
      </c>
      <c r="B538" t="s">
        <v>10923</v>
      </c>
      <c r="C538" s="1">
        <v>33136</v>
      </c>
      <c r="D538" t="s">
        <v>18377</v>
      </c>
      <c r="E538" t="s">
        <v>18378</v>
      </c>
      <c r="F538" t="s">
        <v>11077</v>
      </c>
      <c r="G538" t="s">
        <v>14693</v>
      </c>
      <c r="H538" t="s">
        <v>10988</v>
      </c>
      <c r="I538" t="s">
        <v>18379</v>
      </c>
      <c r="J538" t="s">
        <v>10923</v>
      </c>
      <c r="K538">
        <v>571704</v>
      </c>
      <c r="L538" t="s">
        <v>10923</v>
      </c>
      <c r="M538">
        <v>2044511</v>
      </c>
      <c r="N538" t="s">
        <v>10923</v>
      </c>
      <c r="O538" t="s">
        <v>18380</v>
      </c>
      <c r="P538" t="s">
        <v>12688</v>
      </c>
      <c r="Q538">
        <v>9729</v>
      </c>
      <c r="R538" t="s">
        <v>10923</v>
      </c>
      <c r="S538">
        <v>32762</v>
      </c>
      <c r="T538" t="s">
        <v>10923</v>
      </c>
      <c r="V538" t="s">
        <v>16169</v>
      </c>
      <c r="W538">
        <v>70354</v>
      </c>
      <c r="X538">
        <v>9729</v>
      </c>
      <c r="Y538" t="s">
        <v>10923</v>
      </c>
      <c r="Z538" t="s">
        <v>12689</v>
      </c>
      <c r="AA538" t="s">
        <v>5703</v>
      </c>
      <c r="AB538" t="s">
        <v>5703</v>
      </c>
      <c r="AC538" t="s">
        <v>16511</v>
      </c>
      <c r="AD538" t="s">
        <v>12689</v>
      </c>
      <c r="AE538">
        <v>12732</v>
      </c>
      <c r="AF538" t="s">
        <v>10923</v>
      </c>
      <c r="AG538">
        <v>52977</v>
      </c>
      <c r="AH538" t="s">
        <v>10923</v>
      </c>
      <c r="AL538" t="str">
        <f>IF(PLAYERIDMAP2[[#This Row],[POS]]="C",MAX(AL$1:AL537)+1,"")</f>
        <v/>
      </c>
      <c r="AM538" t="str">
        <f>IFERROR(INDEX(PLAYERIDMAP2[PLAYERNAME],MATCH(ROW()-ROW(AM$1),CATCHERS,0)),"")</f>
        <v/>
      </c>
      <c r="AN538" t="str">
        <f>IF(PLAYERIDMAP2[[#This Row],[POS]]="1B",MAX(AN$1:AN537)+1,"")</f>
        <v/>
      </c>
      <c r="AO538" t="str">
        <f>IFERROR(INDEX(PLAYERIDMAP2[PLAYERNAME],MATCH(ROW()-ROW(AO$1),FIRSTBASE,0)),"")</f>
        <v/>
      </c>
      <c r="AP538" t="str">
        <f>IF(PLAYERIDMAP2[[#This Row],[POS]]="2B",MAX(AP$1:AP537)+1,"")</f>
        <v/>
      </c>
      <c r="AQ538" t="str">
        <f>IFERROR(INDEX(PLAYERIDMAP2[PLAYERNAME],MATCH(ROW()-ROW(AQ$1),SECONDBASE,0)),"")</f>
        <v/>
      </c>
      <c r="AR538" t="str">
        <f>IF(PLAYERIDMAP2[[#This Row],[POS]]="3B",MAX(AR$1:AR537)+1,"")</f>
        <v/>
      </c>
      <c r="AS538" t="str">
        <f>IFERROR(INDEX(PLAYERIDMAP2[PLAYERNAME],MATCH(ROW()-ROW(AS$1),THIRDBASE,0)),"")</f>
        <v/>
      </c>
      <c r="AT538" t="str">
        <f>IF(PLAYERIDMAP2[[#This Row],[POS]]="SS",MAX(AT$1:AT537)+1,"")</f>
        <v/>
      </c>
      <c r="AU538" t="str">
        <f>IFERROR(INDEX(PLAYERIDMAP2[PLAYERNAME],MATCH(ROW()-ROW(AU$1),SHORTSTOP,0)),"")</f>
        <v/>
      </c>
      <c r="AV538" t="str">
        <f>IF(PLAYERIDMAP2[[#This Row],[POS]]="OF",MAX(AV$1:AV537)+1,"")</f>
        <v/>
      </c>
      <c r="AW538" t="str">
        <f>IFERROR(INDEX(PLAYERIDMAP2[PLAYERNAME],MATCH(ROW()-ROW(AW$1),OUTFIELD,0)),"")</f>
        <v/>
      </c>
      <c r="AX538" t="str">
        <f>IF(PLAYERIDMAP2[[#This Row],[POS]]&lt;&gt;"P",MAX(AX$1:AX537)+1,"")</f>
        <v/>
      </c>
      <c r="AY538" t="str">
        <f>IFERROR(INDEX(PLAYERIDMAP2[PLAYERNAME],MATCH(ROW()-ROW(AY$1),HITTERS,0)),"")</f>
        <v>Ronnier Mustelier</v>
      </c>
      <c r="AZ538">
        <f>IF(PLAYERIDMAP2[[#This Row],[POS]]="P",MAX(AZ$1:AZ537)+1,"")</f>
        <v>259</v>
      </c>
      <c r="BA538" t="str">
        <f>IFERROR(INDEX(PLAYERIDMAP2[PLAYERNAME],MATCH(ROW()-ROW(BA$1),PITCHERS,0)),"")</f>
        <v>Mike Pelfrey</v>
      </c>
    </row>
    <row r="539" spans="1:53" x14ac:dyDescent="0.25">
      <c r="A539" t="s">
        <v>12690</v>
      </c>
      <c r="B539" t="s">
        <v>5440</v>
      </c>
      <c r="C539" s="1">
        <v>31976</v>
      </c>
      <c r="D539" t="s">
        <v>20512</v>
      </c>
      <c r="E539" t="s">
        <v>20858</v>
      </c>
      <c r="F539" t="s">
        <v>11087</v>
      </c>
      <c r="G539" t="s">
        <v>14693</v>
      </c>
      <c r="H539" t="s">
        <v>5705</v>
      </c>
      <c r="I539" t="s">
        <v>20859</v>
      </c>
      <c r="J539" t="s">
        <v>5440</v>
      </c>
      <c r="K539">
        <v>543216</v>
      </c>
      <c r="L539" t="s">
        <v>5440</v>
      </c>
      <c r="M539">
        <v>1639054</v>
      </c>
      <c r="N539" t="s">
        <v>12691</v>
      </c>
      <c r="O539" t="s">
        <v>12692</v>
      </c>
      <c r="P539" t="s">
        <v>12690</v>
      </c>
      <c r="Q539">
        <v>8378</v>
      </c>
      <c r="R539" t="s">
        <v>5440</v>
      </c>
      <c r="S539">
        <v>29263</v>
      </c>
      <c r="T539" t="s">
        <v>5440</v>
      </c>
      <c r="V539" t="s">
        <v>12693</v>
      </c>
      <c r="W539">
        <v>57748</v>
      </c>
      <c r="X539">
        <v>8378</v>
      </c>
      <c r="Y539" t="s">
        <v>5440</v>
      </c>
      <c r="Z539" t="s">
        <v>12694</v>
      </c>
      <c r="AA539" t="s">
        <v>10958</v>
      </c>
      <c r="AB539" t="s">
        <v>5703</v>
      </c>
      <c r="AC539" t="s">
        <v>5440</v>
      </c>
      <c r="AD539" t="s">
        <v>12694</v>
      </c>
      <c r="AE539">
        <v>10517</v>
      </c>
      <c r="AF539" t="s">
        <v>5440</v>
      </c>
      <c r="AG539">
        <v>12855</v>
      </c>
      <c r="AL539" t="str">
        <f>IF(PLAYERIDMAP2[[#This Row],[POS]]="C",MAX(AL$1:AL538)+1,"")</f>
        <v/>
      </c>
      <c r="AM539" t="str">
        <f>IFERROR(INDEX(PLAYERIDMAP2[PLAYERNAME],MATCH(ROW()-ROW(AM$1),CATCHERS,0)),"")</f>
        <v/>
      </c>
      <c r="AN539" t="str">
        <f>IF(PLAYERIDMAP2[[#This Row],[POS]]="1B",MAX(AN$1:AN538)+1,"")</f>
        <v/>
      </c>
      <c r="AO539" t="str">
        <f>IFERROR(INDEX(PLAYERIDMAP2[PLAYERNAME],MATCH(ROW()-ROW(AO$1),FIRSTBASE,0)),"")</f>
        <v/>
      </c>
      <c r="AP539" t="str">
        <f>IF(PLAYERIDMAP2[[#This Row],[POS]]="2B",MAX(AP$1:AP538)+1,"")</f>
        <v/>
      </c>
      <c r="AQ539" t="str">
        <f>IFERROR(INDEX(PLAYERIDMAP2[PLAYERNAME],MATCH(ROW()-ROW(AQ$1),SECONDBASE,0)),"")</f>
        <v/>
      </c>
      <c r="AR539">
        <f>IF(PLAYERIDMAP2[[#This Row],[POS]]="3B",MAX(AR$1:AR538)+1,"")</f>
        <v>36</v>
      </c>
      <c r="AS539" t="str">
        <f>IFERROR(INDEX(PLAYERIDMAP2[PLAYERNAME],MATCH(ROW()-ROW(AS$1),THIRDBASE,0)),"")</f>
        <v/>
      </c>
      <c r="AT539" t="str">
        <f>IF(PLAYERIDMAP2[[#This Row],[POS]]="SS",MAX(AT$1:AT538)+1,"")</f>
        <v/>
      </c>
      <c r="AU539" t="str">
        <f>IFERROR(INDEX(PLAYERIDMAP2[PLAYERNAME],MATCH(ROW()-ROW(AU$1),SHORTSTOP,0)),"")</f>
        <v/>
      </c>
      <c r="AV539" t="str">
        <f>IF(PLAYERIDMAP2[[#This Row],[POS]]="OF",MAX(AV$1:AV538)+1,"")</f>
        <v/>
      </c>
      <c r="AW539" t="str">
        <f>IFERROR(INDEX(PLAYERIDMAP2[PLAYERNAME],MATCH(ROW()-ROW(AW$1),OUTFIELD,0)),"")</f>
        <v/>
      </c>
      <c r="AX539">
        <f>IF(PLAYERIDMAP2[[#This Row],[POS]]&lt;&gt;"P",MAX(AX$1:AX538)+1,"")</f>
        <v>279</v>
      </c>
      <c r="AY539" t="str">
        <f>IFERROR(INDEX(PLAYERIDMAP2[PLAYERNAME],MATCH(ROW()-ROW(AY$1),HITTERS,0)),"")</f>
        <v>Wil Myers</v>
      </c>
      <c r="AZ539" t="str">
        <f>IF(PLAYERIDMAP2[[#This Row],[POS]]="P",MAX(AZ$1:AZ538)+1,"")</f>
        <v/>
      </c>
      <c r="BA539" t="str">
        <f>IFERROR(INDEX(PLAYERIDMAP2[PLAYERNAME],MATCH(ROW()-ROW(BA$1),PITCHERS,0)),"")</f>
        <v>Brad Penny</v>
      </c>
    </row>
    <row r="540" spans="1:53" x14ac:dyDescent="0.25">
      <c r="A540" t="s">
        <v>20170</v>
      </c>
      <c r="B540" t="s">
        <v>4776</v>
      </c>
      <c r="C540" s="1">
        <v>30312</v>
      </c>
      <c r="D540" t="s">
        <v>16985</v>
      </c>
      <c r="E540" t="s">
        <v>20171</v>
      </c>
      <c r="F540" t="s">
        <v>11126</v>
      </c>
      <c r="G540" t="s">
        <v>14693</v>
      </c>
      <c r="H540" t="s">
        <v>11110</v>
      </c>
      <c r="I540" t="s">
        <v>20172</v>
      </c>
      <c r="J540" t="s">
        <v>4776</v>
      </c>
      <c r="P540" t="s">
        <v>20170</v>
      </c>
      <c r="AA540" t="s">
        <v>5703</v>
      </c>
      <c r="AB540" t="s">
        <v>5703</v>
      </c>
      <c r="AD540" t="s">
        <v>20173</v>
      </c>
      <c r="AL540">
        <f>IF(PLAYERIDMAP2[[#This Row],[POS]]="C",MAX(AL$1:AL539)+1,"")</f>
        <v>30</v>
      </c>
      <c r="AM540" t="str">
        <f>IFERROR(INDEX(PLAYERIDMAP2[PLAYERNAME],MATCH(ROW()-ROW(AM$1),CATCHERS,0)),"")</f>
        <v/>
      </c>
      <c r="AN540" t="str">
        <f>IF(PLAYERIDMAP2[[#This Row],[POS]]="1B",MAX(AN$1:AN539)+1,"")</f>
        <v/>
      </c>
      <c r="AO540" t="str">
        <f>IFERROR(INDEX(PLAYERIDMAP2[PLAYERNAME],MATCH(ROW()-ROW(AO$1),FIRSTBASE,0)),"")</f>
        <v/>
      </c>
      <c r="AP540" t="str">
        <f>IF(PLAYERIDMAP2[[#This Row],[POS]]="2B",MAX(AP$1:AP539)+1,"")</f>
        <v/>
      </c>
      <c r="AQ540" t="str">
        <f>IFERROR(INDEX(PLAYERIDMAP2[PLAYERNAME],MATCH(ROW()-ROW(AQ$1),SECONDBASE,0)),"")</f>
        <v/>
      </c>
      <c r="AR540" t="str">
        <f>IF(PLAYERIDMAP2[[#This Row],[POS]]="3B",MAX(AR$1:AR539)+1,"")</f>
        <v/>
      </c>
      <c r="AS540" t="str">
        <f>IFERROR(INDEX(PLAYERIDMAP2[PLAYERNAME],MATCH(ROW()-ROW(AS$1),THIRDBASE,0)),"")</f>
        <v/>
      </c>
      <c r="AT540" t="str">
        <f>IF(PLAYERIDMAP2[[#This Row],[POS]]="SS",MAX(AT$1:AT539)+1,"")</f>
        <v/>
      </c>
      <c r="AU540" t="str">
        <f>IFERROR(INDEX(PLAYERIDMAP2[PLAYERNAME],MATCH(ROW()-ROW(AU$1),SHORTSTOP,0)),"")</f>
        <v/>
      </c>
      <c r="AV540" t="str">
        <f>IF(PLAYERIDMAP2[[#This Row],[POS]]="OF",MAX(AV$1:AV539)+1,"")</f>
        <v/>
      </c>
      <c r="AW540" t="str">
        <f>IFERROR(INDEX(PLAYERIDMAP2[PLAYERNAME],MATCH(ROW()-ROW(AW$1),OUTFIELD,0)),"")</f>
        <v/>
      </c>
      <c r="AX540">
        <f>IF(PLAYERIDMAP2[[#This Row],[POS]]&lt;&gt;"P",MAX(AX$1:AX539)+1,"")</f>
        <v>280</v>
      </c>
      <c r="AY540" t="str">
        <f>IFERROR(INDEX(PLAYERIDMAP2[PLAYERNAME],MATCH(ROW()-ROW(AY$1),HITTERS,0)),"")</f>
        <v>Xavier Nady</v>
      </c>
      <c r="AZ540" t="str">
        <f>IF(PLAYERIDMAP2[[#This Row],[POS]]="P",MAX(AZ$1:AZ539)+1,"")</f>
        <v/>
      </c>
      <c r="BA540" t="str">
        <f>IFERROR(INDEX(PLAYERIDMAP2[PLAYERNAME],MATCH(ROW()-ROW(BA$1),PITCHERS,0)),"")</f>
        <v>Joel Peralta</v>
      </c>
    </row>
    <row r="541" spans="1:53" x14ac:dyDescent="0.25">
      <c r="A541" t="s">
        <v>12695</v>
      </c>
      <c r="B541" t="s">
        <v>4626</v>
      </c>
      <c r="C541" s="1">
        <v>30222</v>
      </c>
      <c r="D541" t="s">
        <v>17149</v>
      </c>
      <c r="E541" t="s">
        <v>20171</v>
      </c>
      <c r="F541" t="s">
        <v>11002</v>
      </c>
      <c r="G541" t="s">
        <v>14693</v>
      </c>
      <c r="H541" t="s">
        <v>11110</v>
      </c>
      <c r="I541" t="s">
        <v>20304</v>
      </c>
      <c r="J541" t="s">
        <v>4626</v>
      </c>
      <c r="K541">
        <v>430591</v>
      </c>
      <c r="L541" t="s">
        <v>4626</v>
      </c>
      <c r="M541">
        <v>448406</v>
      </c>
      <c r="N541" t="s">
        <v>4626</v>
      </c>
      <c r="O541" t="s">
        <v>12696</v>
      </c>
      <c r="P541" t="s">
        <v>12695</v>
      </c>
      <c r="Q541">
        <v>7894</v>
      </c>
      <c r="R541" t="s">
        <v>4626</v>
      </c>
      <c r="V541" t="s">
        <v>12697</v>
      </c>
      <c r="W541">
        <v>36019</v>
      </c>
      <c r="X541">
        <v>7894</v>
      </c>
      <c r="Y541" t="s">
        <v>4626</v>
      </c>
      <c r="Z541" t="s">
        <v>16512</v>
      </c>
      <c r="AA541" t="s">
        <v>11011</v>
      </c>
      <c r="AB541" t="s">
        <v>5703</v>
      </c>
      <c r="AD541" t="s">
        <v>16512</v>
      </c>
      <c r="AL541">
        <f>IF(PLAYERIDMAP2[[#This Row],[POS]]="C",MAX(AL$1:AL540)+1,"")</f>
        <v>31</v>
      </c>
      <c r="AM541" t="str">
        <f>IFERROR(INDEX(PLAYERIDMAP2[PLAYERNAME],MATCH(ROW()-ROW(AM$1),CATCHERS,0)),"")</f>
        <v/>
      </c>
      <c r="AN541" t="str">
        <f>IF(PLAYERIDMAP2[[#This Row],[POS]]="1B",MAX(AN$1:AN540)+1,"")</f>
        <v/>
      </c>
      <c r="AO541" t="str">
        <f>IFERROR(INDEX(PLAYERIDMAP2[PLAYERNAME],MATCH(ROW()-ROW(AO$1),FIRSTBASE,0)),"")</f>
        <v/>
      </c>
      <c r="AP541" t="str">
        <f>IF(PLAYERIDMAP2[[#This Row],[POS]]="2B",MAX(AP$1:AP540)+1,"")</f>
        <v/>
      </c>
      <c r="AQ541" t="str">
        <f>IFERROR(INDEX(PLAYERIDMAP2[PLAYERNAME],MATCH(ROW()-ROW(AQ$1),SECONDBASE,0)),"")</f>
        <v/>
      </c>
      <c r="AR541" t="str">
        <f>IF(PLAYERIDMAP2[[#This Row],[POS]]="3B",MAX(AR$1:AR540)+1,"")</f>
        <v/>
      </c>
      <c r="AS541" t="str">
        <f>IFERROR(INDEX(PLAYERIDMAP2[PLAYERNAME],MATCH(ROW()-ROW(AS$1),THIRDBASE,0)),"")</f>
        <v/>
      </c>
      <c r="AT541" t="str">
        <f>IF(PLAYERIDMAP2[[#This Row],[POS]]="SS",MAX(AT$1:AT540)+1,"")</f>
        <v/>
      </c>
      <c r="AU541" t="str">
        <f>IFERROR(INDEX(PLAYERIDMAP2[PLAYERNAME],MATCH(ROW()-ROW(AU$1),SHORTSTOP,0)),"")</f>
        <v/>
      </c>
      <c r="AV541" t="str">
        <f>IF(PLAYERIDMAP2[[#This Row],[POS]]="OF",MAX(AV$1:AV540)+1,"")</f>
        <v/>
      </c>
      <c r="AW541" t="str">
        <f>IFERROR(INDEX(PLAYERIDMAP2[PLAYERNAME],MATCH(ROW()-ROW(AW$1),OUTFIELD,0)),"")</f>
        <v/>
      </c>
      <c r="AX541">
        <f>IF(PLAYERIDMAP2[[#This Row],[POS]]&lt;&gt;"P",MAX(AX$1:AX540)+1,"")</f>
        <v>281</v>
      </c>
      <c r="AY541" t="str">
        <f>IFERROR(INDEX(PLAYERIDMAP2[PLAYERNAME],MATCH(ROW()-ROW(AY$1),HITTERS,0)),"")</f>
        <v>Hiroyuki Nakajima</v>
      </c>
      <c r="AZ541" t="str">
        <f>IF(PLAYERIDMAP2[[#This Row],[POS]]="P",MAX(AZ$1:AZ540)+1,"")</f>
        <v/>
      </c>
      <c r="BA541" t="str">
        <f>IFERROR(INDEX(PLAYERIDMAP2[PLAYERNAME],MATCH(ROW()-ROW(BA$1),PITCHERS,0)),"")</f>
        <v>Wily Peralta</v>
      </c>
    </row>
    <row r="542" spans="1:53" x14ac:dyDescent="0.25">
      <c r="A542" t="s">
        <v>12698</v>
      </c>
      <c r="B542" t="s">
        <v>5287</v>
      </c>
      <c r="C542" s="1">
        <v>32386</v>
      </c>
      <c r="D542" t="s">
        <v>18493</v>
      </c>
      <c r="E542" t="s">
        <v>20595</v>
      </c>
      <c r="F542" t="s">
        <v>11398</v>
      </c>
      <c r="G542" t="s">
        <v>16838</v>
      </c>
      <c r="H542" t="s">
        <v>10998</v>
      </c>
      <c r="I542" t="s">
        <v>20596</v>
      </c>
      <c r="J542" t="s">
        <v>5287</v>
      </c>
      <c r="K542">
        <v>518725</v>
      </c>
      <c r="L542" t="s">
        <v>5287</v>
      </c>
      <c r="M542">
        <v>1670506</v>
      </c>
      <c r="N542" t="s">
        <v>5287</v>
      </c>
      <c r="O542" t="s">
        <v>12699</v>
      </c>
      <c r="P542" t="s">
        <v>12698</v>
      </c>
      <c r="Q542">
        <v>9435</v>
      </c>
      <c r="R542" t="s">
        <v>5287</v>
      </c>
      <c r="S542">
        <v>30326</v>
      </c>
      <c r="T542" t="s">
        <v>5287</v>
      </c>
      <c r="U542" t="s">
        <v>5287</v>
      </c>
      <c r="V542" t="s">
        <v>12700</v>
      </c>
      <c r="W542">
        <v>56346</v>
      </c>
      <c r="X542">
        <v>9435</v>
      </c>
      <c r="Y542" t="s">
        <v>5287</v>
      </c>
      <c r="Z542" t="s">
        <v>12701</v>
      </c>
      <c r="AA542" t="s">
        <v>10958</v>
      </c>
      <c r="AB542" t="s">
        <v>10958</v>
      </c>
      <c r="AC542" t="s">
        <v>5287</v>
      </c>
      <c r="AD542" t="s">
        <v>12701</v>
      </c>
      <c r="AL542" t="str">
        <f>IF(PLAYERIDMAP2[[#This Row],[POS]]="C",MAX(AL$1:AL541)+1,"")</f>
        <v/>
      </c>
      <c r="AM542" t="str">
        <f>IFERROR(INDEX(PLAYERIDMAP2[PLAYERNAME],MATCH(ROW()-ROW(AM$1),CATCHERS,0)),"")</f>
        <v/>
      </c>
      <c r="AN542" t="str">
        <f>IF(PLAYERIDMAP2[[#This Row],[POS]]="1B",MAX(AN$1:AN541)+1,"")</f>
        <v/>
      </c>
      <c r="AO542" t="str">
        <f>IFERROR(INDEX(PLAYERIDMAP2[PLAYERNAME],MATCH(ROW()-ROW(AO$1),FIRSTBASE,0)),"")</f>
        <v/>
      </c>
      <c r="AP542" t="str">
        <f>IF(PLAYERIDMAP2[[#This Row],[POS]]="2B",MAX(AP$1:AP541)+1,"")</f>
        <v/>
      </c>
      <c r="AQ542" t="str">
        <f>IFERROR(INDEX(PLAYERIDMAP2[PLAYERNAME],MATCH(ROW()-ROW(AQ$1),SECONDBASE,0)),"")</f>
        <v/>
      </c>
      <c r="AR542" t="str">
        <f>IF(PLAYERIDMAP2[[#This Row],[POS]]="3B",MAX(AR$1:AR541)+1,"")</f>
        <v/>
      </c>
      <c r="AS542" t="str">
        <f>IFERROR(INDEX(PLAYERIDMAP2[PLAYERNAME],MATCH(ROW()-ROW(AS$1),THIRDBASE,0)),"")</f>
        <v/>
      </c>
      <c r="AT542" t="str">
        <f>IF(PLAYERIDMAP2[[#This Row],[POS]]="SS",MAX(AT$1:AT541)+1,"")</f>
        <v/>
      </c>
      <c r="AU542" t="str">
        <f>IFERROR(INDEX(PLAYERIDMAP2[PLAYERNAME],MATCH(ROW()-ROW(AU$1),SHORTSTOP,0)),"")</f>
        <v/>
      </c>
      <c r="AV542">
        <f>IF(PLAYERIDMAP2[[#This Row],[POS]]="OF",MAX(AV$1:AV541)+1,"")</f>
        <v>112</v>
      </c>
      <c r="AW542" t="str">
        <f>IFERROR(INDEX(PLAYERIDMAP2[PLAYERNAME],MATCH(ROW()-ROW(AW$1),OUTFIELD,0)),"")</f>
        <v/>
      </c>
      <c r="AX542">
        <f>IF(PLAYERIDMAP2[[#This Row],[POS]]&lt;&gt;"P",MAX(AX$1:AX541)+1,"")</f>
        <v>282</v>
      </c>
      <c r="AY542" t="str">
        <f>IFERROR(INDEX(PLAYERIDMAP2[PLAYERNAME],MATCH(ROW()-ROW(AY$1),HITTERS,0)),"")</f>
        <v>Mike Napoli</v>
      </c>
      <c r="AZ542" t="str">
        <f>IF(PLAYERIDMAP2[[#This Row],[POS]]="P",MAX(AZ$1:AZ541)+1,"")</f>
        <v/>
      </c>
      <c r="BA542" t="str">
        <f>IFERROR(INDEX(PLAYERIDMAP2[PLAYERNAME],MATCH(ROW()-ROW(BA$1),PITCHERS,0)),"")</f>
        <v>Luis Perdomo</v>
      </c>
    </row>
    <row r="543" spans="1:53" x14ac:dyDescent="0.25">
      <c r="A543" t="s">
        <v>19521</v>
      </c>
      <c r="B543" t="s">
        <v>10666</v>
      </c>
      <c r="C543" s="1">
        <v>34529</v>
      </c>
      <c r="D543" t="s">
        <v>18318</v>
      </c>
      <c r="E543" t="s">
        <v>19522</v>
      </c>
      <c r="F543" t="s">
        <v>11373</v>
      </c>
      <c r="G543" t="s">
        <v>16838</v>
      </c>
      <c r="H543" t="s">
        <v>10988</v>
      </c>
      <c r="I543" t="s">
        <v>10665</v>
      </c>
      <c r="J543" t="s">
        <v>10666</v>
      </c>
      <c r="K543">
        <v>608337</v>
      </c>
      <c r="L543" t="s">
        <v>10666</v>
      </c>
      <c r="S543">
        <v>32697</v>
      </c>
      <c r="T543" t="s">
        <v>10666</v>
      </c>
      <c r="Z543" t="s">
        <v>19523</v>
      </c>
      <c r="AA543" t="s">
        <v>5703</v>
      </c>
      <c r="AB543" t="s">
        <v>5703</v>
      </c>
      <c r="AD543" t="s">
        <v>19523</v>
      </c>
      <c r="AL543" t="str">
        <f>IF(PLAYERIDMAP2[[#This Row],[POS]]="C",MAX(AL$1:AL542)+1,"")</f>
        <v/>
      </c>
      <c r="AM543" t="str">
        <f>IFERROR(INDEX(PLAYERIDMAP2[PLAYERNAME],MATCH(ROW()-ROW(AM$1),CATCHERS,0)),"")</f>
        <v/>
      </c>
      <c r="AN543" t="str">
        <f>IF(PLAYERIDMAP2[[#This Row],[POS]]="1B",MAX(AN$1:AN542)+1,"")</f>
        <v/>
      </c>
      <c r="AO543" t="str">
        <f>IFERROR(INDEX(PLAYERIDMAP2[PLAYERNAME],MATCH(ROW()-ROW(AO$1),FIRSTBASE,0)),"")</f>
        <v/>
      </c>
      <c r="AP543" t="str">
        <f>IF(PLAYERIDMAP2[[#This Row],[POS]]="2B",MAX(AP$1:AP542)+1,"")</f>
        <v/>
      </c>
      <c r="AQ543" t="str">
        <f>IFERROR(INDEX(PLAYERIDMAP2[PLAYERNAME],MATCH(ROW()-ROW(AQ$1),SECONDBASE,0)),"")</f>
        <v/>
      </c>
      <c r="AR543" t="str">
        <f>IF(PLAYERIDMAP2[[#This Row],[POS]]="3B",MAX(AR$1:AR542)+1,"")</f>
        <v/>
      </c>
      <c r="AS543" t="str">
        <f>IFERROR(INDEX(PLAYERIDMAP2[PLAYERNAME],MATCH(ROW()-ROW(AS$1),THIRDBASE,0)),"")</f>
        <v/>
      </c>
      <c r="AT543" t="str">
        <f>IF(PLAYERIDMAP2[[#This Row],[POS]]="SS",MAX(AT$1:AT542)+1,"")</f>
        <v/>
      </c>
      <c r="AU543" t="str">
        <f>IFERROR(INDEX(PLAYERIDMAP2[PLAYERNAME],MATCH(ROW()-ROW(AU$1),SHORTSTOP,0)),"")</f>
        <v/>
      </c>
      <c r="AV543" t="str">
        <f>IF(PLAYERIDMAP2[[#This Row],[POS]]="OF",MAX(AV$1:AV542)+1,"")</f>
        <v/>
      </c>
      <c r="AW543" t="str">
        <f>IFERROR(INDEX(PLAYERIDMAP2[PLAYERNAME],MATCH(ROW()-ROW(AW$1),OUTFIELD,0)),"")</f>
        <v/>
      </c>
      <c r="AX543" t="str">
        <f>IF(PLAYERIDMAP2[[#This Row],[POS]]&lt;&gt;"P",MAX(AX$1:AX542)+1,"")</f>
        <v/>
      </c>
      <c r="AY543" t="str">
        <f>IFERROR(INDEX(PLAYERIDMAP2[PLAYERNAME],MATCH(ROW()-ROW(AY$1),HITTERS,0)),"")</f>
        <v>Daniel Nava</v>
      </c>
      <c r="AZ543">
        <f>IF(PLAYERIDMAP2[[#This Row],[POS]]="P",MAX(AZ$1:AZ542)+1,"")</f>
        <v>260</v>
      </c>
      <c r="BA543" t="str">
        <f>IFERROR(INDEX(PLAYERIDMAP2[PLAYERNAME],MATCH(ROW()-ROW(BA$1),PITCHERS,0)),"")</f>
        <v>Chris Perez</v>
      </c>
    </row>
    <row r="544" spans="1:53" x14ac:dyDescent="0.25">
      <c r="A544" t="s">
        <v>17627</v>
      </c>
      <c r="B544" t="s">
        <v>9951</v>
      </c>
      <c r="C544" s="1">
        <v>34204</v>
      </c>
      <c r="D544" t="s">
        <v>16922</v>
      </c>
      <c r="E544" t="s">
        <v>17628</v>
      </c>
      <c r="F544" t="s">
        <v>11092</v>
      </c>
      <c r="G544" t="s">
        <v>16838</v>
      </c>
      <c r="H544" t="s">
        <v>10988</v>
      </c>
      <c r="I544" t="s">
        <v>9950</v>
      </c>
      <c r="J544" t="s">
        <v>9951</v>
      </c>
      <c r="K544">
        <v>607192</v>
      </c>
      <c r="L544" t="s">
        <v>9951</v>
      </c>
      <c r="S544">
        <v>33190</v>
      </c>
      <c r="T544" t="s">
        <v>9951</v>
      </c>
      <c r="Z544" t="s">
        <v>17629</v>
      </c>
      <c r="AA544" t="s">
        <v>10958</v>
      </c>
      <c r="AB544" t="s">
        <v>5703</v>
      </c>
      <c r="AD544" t="s">
        <v>17629</v>
      </c>
      <c r="AL544" t="str">
        <f>IF(PLAYERIDMAP2[[#This Row],[POS]]="C",MAX(AL$1:AL543)+1,"")</f>
        <v/>
      </c>
      <c r="AM544" t="str">
        <f>IFERROR(INDEX(PLAYERIDMAP2[PLAYERNAME],MATCH(ROW()-ROW(AM$1),CATCHERS,0)),"")</f>
        <v/>
      </c>
      <c r="AN544" t="str">
        <f>IF(PLAYERIDMAP2[[#This Row],[POS]]="1B",MAX(AN$1:AN543)+1,"")</f>
        <v/>
      </c>
      <c r="AO544" t="str">
        <f>IFERROR(INDEX(PLAYERIDMAP2[PLAYERNAME],MATCH(ROW()-ROW(AO$1),FIRSTBASE,0)),"")</f>
        <v/>
      </c>
      <c r="AP544" t="str">
        <f>IF(PLAYERIDMAP2[[#This Row],[POS]]="2B",MAX(AP$1:AP543)+1,"")</f>
        <v/>
      </c>
      <c r="AQ544" t="str">
        <f>IFERROR(INDEX(PLAYERIDMAP2[PLAYERNAME],MATCH(ROW()-ROW(AQ$1),SECONDBASE,0)),"")</f>
        <v/>
      </c>
      <c r="AR544" t="str">
        <f>IF(PLAYERIDMAP2[[#This Row],[POS]]="3B",MAX(AR$1:AR543)+1,"")</f>
        <v/>
      </c>
      <c r="AS544" t="str">
        <f>IFERROR(INDEX(PLAYERIDMAP2[PLAYERNAME],MATCH(ROW()-ROW(AS$1),THIRDBASE,0)),"")</f>
        <v/>
      </c>
      <c r="AT544" t="str">
        <f>IF(PLAYERIDMAP2[[#This Row],[POS]]="SS",MAX(AT$1:AT543)+1,"")</f>
        <v/>
      </c>
      <c r="AU544" t="str">
        <f>IFERROR(INDEX(PLAYERIDMAP2[PLAYERNAME],MATCH(ROW()-ROW(AU$1),SHORTSTOP,0)),"")</f>
        <v/>
      </c>
      <c r="AV544" t="str">
        <f>IF(PLAYERIDMAP2[[#This Row],[POS]]="OF",MAX(AV$1:AV543)+1,"")</f>
        <v/>
      </c>
      <c r="AW544" t="str">
        <f>IFERROR(INDEX(PLAYERIDMAP2[PLAYERNAME],MATCH(ROW()-ROW(AW$1),OUTFIELD,0)),"")</f>
        <v/>
      </c>
      <c r="AX544" t="str">
        <f>IF(PLAYERIDMAP2[[#This Row],[POS]]&lt;&gt;"P",MAX(AX$1:AX543)+1,"")</f>
        <v/>
      </c>
      <c r="AY544" t="str">
        <f>IFERROR(INDEX(PLAYERIDMAP2[PLAYERNAME],MATCH(ROW()-ROW(AY$1),HITTERS,0)),"")</f>
        <v>Dioner Navarro</v>
      </c>
      <c r="AZ544">
        <f>IF(PLAYERIDMAP2[[#This Row],[POS]]="P",MAX(AZ$1:AZ543)+1,"")</f>
        <v>261</v>
      </c>
      <c r="BA544" t="str">
        <f>IFERROR(INDEX(PLAYERIDMAP2[PLAYERNAME],MATCH(ROW()-ROW(BA$1),PITCHERS,0)),"")</f>
        <v>Luis Perez</v>
      </c>
    </row>
    <row r="545" spans="1:53" x14ac:dyDescent="0.25">
      <c r="A545" t="s">
        <v>12702</v>
      </c>
      <c r="B545" t="s">
        <v>12703</v>
      </c>
      <c r="C545" s="1">
        <v>27975</v>
      </c>
      <c r="D545" t="s">
        <v>18207</v>
      </c>
      <c r="E545" t="s">
        <v>18829</v>
      </c>
      <c r="F545" t="s">
        <v>11016</v>
      </c>
      <c r="G545" t="s">
        <v>11016</v>
      </c>
      <c r="H545" t="s">
        <v>5705</v>
      </c>
      <c r="I545" t="s">
        <v>18830</v>
      </c>
      <c r="K545">
        <v>136267</v>
      </c>
      <c r="M545">
        <v>13014</v>
      </c>
      <c r="N545" t="s">
        <v>12703</v>
      </c>
      <c r="O545" t="s">
        <v>16170</v>
      </c>
      <c r="P545" t="s">
        <v>12702</v>
      </c>
      <c r="V545" t="s">
        <v>16171</v>
      </c>
      <c r="W545">
        <v>879</v>
      </c>
      <c r="AA545" t="s">
        <v>5703</v>
      </c>
      <c r="AB545" t="s">
        <v>5703</v>
      </c>
      <c r="AD545" t="s">
        <v>16513</v>
      </c>
      <c r="AL545" t="str">
        <f>IF(PLAYERIDMAP2[[#This Row],[POS]]="C",MAX(AL$1:AL544)+1,"")</f>
        <v/>
      </c>
      <c r="AM545" t="str">
        <f>IFERROR(INDEX(PLAYERIDMAP2[PLAYERNAME],MATCH(ROW()-ROW(AM$1),CATCHERS,0)),"")</f>
        <v/>
      </c>
      <c r="AN545" t="str">
        <f>IF(PLAYERIDMAP2[[#This Row],[POS]]="1B",MAX(AN$1:AN544)+1,"")</f>
        <v/>
      </c>
      <c r="AO545" t="str">
        <f>IFERROR(INDEX(PLAYERIDMAP2[PLAYERNAME],MATCH(ROW()-ROW(AO$1),FIRSTBASE,0)),"")</f>
        <v/>
      </c>
      <c r="AP545" t="str">
        <f>IF(PLAYERIDMAP2[[#This Row],[POS]]="2B",MAX(AP$1:AP544)+1,"")</f>
        <v/>
      </c>
      <c r="AQ545" t="str">
        <f>IFERROR(INDEX(PLAYERIDMAP2[PLAYERNAME],MATCH(ROW()-ROW(AQ$1),SECONDBASE,0)),"")</f>
        <v/>
      </c>
      <c r="AR545">
        <f>IF(PLAYERIDMAP2[[#This Row],[POS]]="3B",MAX(AR$1:AR544)+1,"")</f>
        <v>37</v>
      </c>
      <c r="AS545" t="str">
        <f>IFERROR(INDEX(PLAYERIDMAP2[PLAYERNAME],MATCH(ROW()-ROW(AS$1),THIRDBASE,0)),"")</f>
        <v/>
      </c>
      <c r="AT545" t="str">
        <f>IF(PLAYERIDMAP2[[#This Row],[POS]]="SS",MAX(AT$1:AT544)+1,"")</f>
        <v/>
      </c>
      <c r="AU545" t="str">
        <f>IFERROR(INDEX(PLAYERIDMAP2[PLAYERNAME],MATCH(ROW()-ROW(AU$1),SHORTSTOP,0)),"")</f>
        <v/>
      </c>
      <c r="AV545" t="str">
        <f>IF(PLAYERIDMAP2[[#This Row],[POS]]="OF",MAX(AV$1:AV544)+1,"")</f>
        <v/>
      </c>
      <c r="AW545" t="str">
        <f>IFERROR(INDEX(PLAYERIDMAP2[PLAYERNAME],MATCH(ROW()-ROW(AW$1),OUTFIELD,0)),"")</f>
        <v/>
      </c>
      <c r="AX545">
        <f>IF(PLAYERIDMAP2[[#This Row],[POS]]&lt;&gt;"P",MAX(AX$1:AX544)+1,"")</f>
        <v>283</v>
      </c>
      <c r="AY545" t="str">
        <f>IFERROR(INDEX(PLAYERIDMAP2[PLAYERNAME],MATCH(ROW()-ROW(AY$1),HITTERS,0)),"")</f>
        <v>Efren Navarro</v>
      </c>
      <c r="AZ545" t="str">
        <f>IF(PLAYERIDMAP2[[#This Row],[POS]]="P",MAX(AZ$1:AZ544)+1,"")</f>
        <v/>
      </c>
      <c r="BA545" t="str">
        <f>IFERROR(INDEX(PLAYERIDMAP2[PLAYERNAME],MATCH(ROW()-ROW(BA$1),PITCHERS,0)),"")</f>
        <v>Martin Perez</v>
      </c>
    </row>
    <row r="546" spans="1:53" x14ac:dyDescent="0.25">
      <c r="A546" t="s">
        <v>12704</v>
      </c>
      <c r="B546" t="s">
        <v>7711</v>
      </c>
      <c r="C546" s="1">
        <v>30903</v>
      </c>
      <c r="D546" t="s">
        <v>17046</v>
      </c>
      <c r="E546" t="s">
        <v>17047</v>
      </c>
      <c r="F546" t="s">
        <v>10992</v>
      </c>
      <c r="G546" t="s">
        <v>14693</v>
      </c>
      <c r="H546" t="s">
        <v>10988</v>
      </c>
      <c r="I546" t="s">
        <v>17048</v>
      </c>
      <c r="J546" t="s">
        <v>7711</v>
      </c>
      <c r="K546">
        <v>453232</v>
      </c>
      <c r="L546" t="s">
        <v>7711</v>
      </c>
      <c r="M546">
        <v>1838243</v>
      </c>
      <c r="N546" t="s">
        <v>7711</v>
      </c>
      <c r="O546" t="s">
        <v>12705</v>
      </c>
      <c r="P546" t="s">
        <v>12704</v>
      </c>
      <c r="Q546">
        <v>8961</v>
      </c>
      <c r="R546" t="s">
        <v>7711</v>
      </c>
      <c r="V546" t="s">
        <v>12706</v>
      </c>
      <c r="W546">
        <v>56353</v>
      </c>
      <c r="X546">
        <v>8961</v>
      </c>
      <c r="Y546" t="s">
        <v>7711</v>
      </c>
      <c r="Z546" t="s">
        <v>16514</v>
      </c>
      <c r="AA546" t="s">
        <v>5703</v>
      </c>
      <c r="AB546" t="s">
        <v>5703</v>
      </c>
      <c r="AD546" t="s">
        <v>16514</v>
      </c>
      <c r="AL546" t="str">
        <f>IF(PLAYERIDMAP2[[#This Row],[POS]]="C",MAX(AL$1:AL545)+1,"")</f>
        <v/>
      </c>
      <c r="AM546" t="str">
        <f>IFERROR(INDEX(PLAYERIDMAP2[PLAYERNAME],MATCH(ROW()-ROW(AM$1),CATCHERS,0)),"")</f>
        <v/>
      </c>
      <c r="AN546" t="str">
        <f>IF(PLAYERIDMAP2[[#This Row],[POS]]="1B",MAX(AN$1:AN545)+1,"")</f>
        <v/>
      </c>
      <c r="AO546" t="str">
        <f>IFERROR(INDEX(PLAYERIDMAP2[PLAYERNAME],MATCH(ROW()-ROW(AO$1),FIRSTBASE,0)),"")</f>
        <v/>
      </c>
      <c r="AP546" t="str">
        <f>IF(PLAYERIDMAP2[[#This Row],[POS]]="2B",MAX(AP$1:AP545)+1,"")</f>
        <v/>
      </c>
      <c r="AQ546" t="str">
        <f>IFERROR(INDEX(PLAYERIDMAP2[PLAYERNAME],MATCH(ROW()-ROW(AQ$1),SECONDBASE,0)),"")</f>
        <v/>
      </c>
      <c r="AR546" t="str">
        <f>IF(PLAYERIDMAP2[[#This Row],[POS]]="3B",MAX(AR$1:AR545)+1,"")</f>
        <v/>
      </c>
      <c r="AS546" t="str">
        <f>IFERROR(INDEX(PLAYERIDMAP2[PLAYERNAME],MATCH(ROW()-ROW(AS$1),THIRDBASE,0)),"")</f>
        <v/>
      </c>
      <c r="AT546" t="str">
        <f>IF(PLAYERIDMAP2[[#This Row],[POS]]="SS",MAX(AT$1:AT545)+1,"")</f>
        <v/>
      </c>
      <c r="AU546" t="str">
        <f>IFERROR(INDEX(PLAYERIDMAP2[PLAYERNAME],MATCH(ROW()-ROW(AU$1),SHORTSTOP,0)),"")</f>
        <v/>
      </c>
      <c r="AV546" t="str">
        <f>IF(PLAYERIDMAP2[[#This Row],[POS]]="OF",MAX(AV$1:AV545)+1,"")</f>
        <v/>
      </c>
      <c r="AW546" t="str">
        <f>IFERROR(INDEX(PLAYERIDMAP2[PLAYERNAME],MATCH(ROW()-ROW(AW$1),OUTFIELD,0)),"")</f>
        <v/>
      </c>
      <c r="AX546" t="str">
        <f>IF(PLAYERIDMAP2[[#This Row],[POS]]&lt;&gt;"P",MAX(AX$1:AX545)+1,"")</f>
        <v/>
      </c>
      <c r="AY546" t="str">
        <f>IFERROR(INDEX(PLAYERIDMAP2[PLAYERNAME],MATCH(ROW()-ROW(AY$1),HITTERS,0)),"")</f>
        <v>Thomas Neal</v>
      </c>
      <c r="AZ546">
        <f>IF(PLAYERIDMAP2[[#This Row],[POS]]="P",MAX(AZ$1:AZ545)+1,"")</f>
        <v>262</v>
      </c>
      <c r="BA546" t="str">
        <f>IFERROR(INDEX(PLAYERIDMAP2[PLAYERNAME],MATCH(ROW()-ROW(BA$1),PITCHERS,0)),"")</f>
        <v>Oliver Perez</v>
      </c>
    </row>
    <row r="547" spans="1:53" x14ac:dyDescent="0.25">
      <c r="A547" t="s">
        <v>12707</v>
      </c>
      <c r="B547" t="s">
        <v>4019</v>
      </c>
      <c r="C547" s="1">
        <v>32186</v>
      </c>
      <c r="D547" t="s">
        <v>17115</v>
      </c>
      <c r="E547" t="s">
        <v>18175</v>
      </c>
      <c r="F547" t="s">
        <v>11119</v>
      </c>
      <c r="G547" t="s">
        <v>14693</v>
      </c>
      <c r="H547" t="s">
        <v>5706</v>
      </c>
      <c r="I547" t="s">
        <v>18176</v>
      </c>
      <c r="J547" t="s">
        <v>4019</v>
      </c>
      <c r="K547">
        <v>572365</v>
      </c>
      <c r="L547" t="s">
        <v>4019</v>
      </c>
      <c r="M547">
        <v>1740939</v>
      </c>
      <c r="N547" t="s">
        <v>4019</v>
      </c>
      <c r="O547" t="s">
        <v>12708</v>
      </c>
      <c r="P547" t="s">
        <v>12707</v>
      </c>
      <c r="Q547">
        <v>9499</v>
      </c>
      <c r="R547" t="s">
        <v>4019</v>
      </c>
      <c r="S547">
        <v>30636</v>
      </c>
      <c r="T547" t="s">
        <v>4019</v>
      </c>
      <c r="V547" t="s">
        <v>12709</v>
      </c>
      <c r="W547">
        <v>60144</v>
      </c>
      <c r="X547">
        <v>9499</v>
      </c>
      <c r="Y547" t="s">
        <v>4019</v>
      </c>
      <c r="Z547" t="s">
        <v>12710</v>
      </c>
      <c r="AA547" t="s">
        <v>10958</v>
      </c>
      <c r="AB547" t="s">
        <v>5703</v>
      </c>
      <c r="AC547" t="s">
        <v>4019</v>
      </c>
      <c r="AD547" t="s">
        <v>12710</v>
      </c>
      <c r="AF547" t="s">
        <v>4019</v>
      </c>
      <c r="AG547">
        <v>13346</v>
      </c>
      <c r="AH547" t="s">
        <v>4019</v>
      </c>
      <c r="AL547" t="str">
        <f>IF(PLAYERIDMAP2[[#This Row],[POS]]="C",MAX(AL$1:AL546)+1,"")</f>
        <v/>
      </c>
      <c r="AM547" t="str">
        <f>IFERROR(INDEX(PLAYERIDMAP2[PLAYERNAME],MATCH(ROW()-ROW(AM$1),CATCHERS,0)),"")</f>
        <v/>
      </c>
      <c r="AN547" t="str">
        <f>IF(PLAYERIDMAP2[[#This Row],[POS]]="1B",MAX(AN$1:AN546)+1,"")</f>
        <v/>
      </c>
      <c r="AO547" t="str">
        <f>IFERROR(INDEX(PLAYERIDMAP2[PLAYERNAME],MATCH(ROW()-ROW(AO$1),FIRSTBASE,0)),"")</f>
        <v/>
      </c>
      <c r="AP547">
        <f>IF(PLAYERIDMAP2[[#This Row],[POS]]="2B",MAX(AP$1:AP546)+1,"")</f>
        <v>38</v>
      </c>
      <c r="AQ547" t="str">
        <f>IFERROR(INDEX(PLAYERIDMAP2[PLAYERNAME],MATCH(ROW()-ROW(AQ$1),SECONDBASE,0)),"")</f>
        <v/>
      </c>
      <c r="AR547" t="str">
        <f>IF(PLAYERIDMAP2[[#This Row],[POS]]="3B",MAX(AR$1:AR546)+1,"")</f>
        <v/>
      </c>
      <c r="AS547" t="str">
        <f>IFERROR(INDEX(PLAYERIDMAP2[PLAYERNAME],MATCH(ROW()-ROW(AS$1),THIRDBASE,0)),"")</f>
        <v/>
      </c>
      <c r="AT547" t="str">
        <f>IF(PLAYERIDMAP2[[#This Row],[POS]]="SS",MAX(AT$1:AT546)+1,"")</f>
        <v/>
      </c>
      <c r="AU547" t="str">
        <f>IFERROR(INDEX(PLAYERIDMAP2[PLAYERNAME],MATCH(ROW()-ROW(AU$1),SHORTSTOP,0)),"")</f>
        <v/>
      </c>
      <c r="AV547" t="str">
        <f>IF(PLAYERIDMAP2[[#This Row],[POS]]="OF",MAX(AV$1:AV546)+1,"")</f>
        <v/>
      </c>
      <c r="AW547" t="str">
        <f>IFERROR(INDEX(PLAYERIDMAP2[PLAYERNAME],MATCH(ROW()-ROW(AW$1),OUTFIELD,0)),"")</f>
        <v/>
      </c>
      <c r="AX547">
        <f>IF(PLAYERIDMAP2[[#This Row],[POS]]&lt;&gt;"P",MAX(AX$1:AX546)+1,"")</f>
        <v>284</v>
      </c>
      <c r="AY547" t="str">
        <f>IFERROR(INDEX(PLAYERIDMAP2[PLAYERNAME],MATCH(ROW()-ROW(AY$1),HITTERS,0)),"")</f>
        <v>Kristopher Negron</v>
      </c>
      <c r="AZ547" t="str">
        <f>IF(PLAYERIDMAP2[[#This Row],[POS]]="P",MAX(AZ$1:AZ546)+1,"")</f>
        <v/>
      </c>
      <c r="BA547" t="str">
        <f>IFERROR(INDEX(PLAYERIDMAP2[PLAYERNAME],MATCH(ROW()-ROW(BA$1),PITCHERS,0)),"")</f>
        <v>Williams Perez</v>
      </c>
    </row>
    <row r="548" spans="1:53" x14ac:dyDescent="0.25">
      <c r="A548" t="s">
        <v>12711</v>
      </c>
      <c r="B548" t="s">
        <v>5678</v>
      </c>
      <c r="C548" s="1">
        <v>32030</v>
      </c>
      <c r="D548" t="s">
        <v>17340</v>
      </c>
      <c r="E548" t="s">
        <v>17341</v>
      </c>
      <c r="F548" t="s">
        <v>11115</v>
      </c>
      <c r="G548" t="s">
        <v>16838</v>
      </c>
      <c r="H548" t="s">
        <v>11003</v>
      </c>
      <c r="I548" t="s">
        <v>17342</v>
      </c>
      <c r="J548" t="s">
        <v>5678</v>
      </c>
      <c r="K548">
        <v>502671</v>
      </c>
      <c r="L548" t="s">
        <v>5678</v>
      </c>
      <c r="M548">
        <v>1765052</v>
      </c>
      <c r="N548" t="s">
        <v>5678</v>
      </c>
      <c r="O548" t="s">
        <v>12712</v>
      </c>
      <c r="P548" t="s">
        <v>12711</v>
      </c>
      <c r="Q548">
        <v>8967</v>
      </c>
      <c r="R548" t="s">
        <v>5678</v>
      </c>
      <c r="S548">
        <v>31027</v>
      </c>
      <c r="T548" t="s">
        <v>5678</v>
      </c>
      <c r="U548" t="s">
        <v>5678</v>
      </c>
      <c r="V548" t="s">
        <v>12713</v>
      </c>
      <c r="W548">
        <v>59307</v>
      </c>
      <c r="X548">
        <v>8967</v>
      </c>
      <c r="Y548" t="s">
        <v>5678</v>
      </c>
      <c r="Z548" t="s">
        <v>12714</v>
      </c>
      <c r="AA548" t="s">
        <v>5703</v>
      </c>
      <c r="AB548" t="s">
        <v>5703</v>
      </c>
      <c r="AC548" t="s">
        <v>5678</v>
      </c>
      <c r="AD548" t="s">
        <v>12714</v>
      </c>
      <c r="AE548">
        <v>11724</v>
      </c>
      <c r="AF548" t="s">
        <v>5678</v>
      </c>
      <c r="AG548">
        <v>12968</v>
      </c>
      <c r="AH548" t="s">
        <v>5678</v>
      </c>
      <c r="AL548" t="str">
        <f>IF(PLAYERIDMAP2[[#This Row],[POS]]="C",MAX(AL$1:AL547)+1,"")</f>
        <v/>
      </c>
      <c r="AM548" t="str">
        <f>IFERROR(INDEX(PLAYERIDMAP2[PLAYERNAME],MATCH(ROW()-ROW(AM$1),CATCHERS,0)),"")</f>
        <v/>
      </c>
      <c r="AN548">
        <f>IF(PLAYERIDMAP2[[#This Row],[POS]]="1B",MAX(AN$1:AN547)+1,"")</f>
        <v>28</v>
      </c>
      <c r="AO548" t="str">
        <f>IFERROR(INDEX(PLAYERIDMAP2[PLAYERNAME],MATCH(ROW()-ROW(AO$1),FIRSTBASE,0)),"")</f>
        <v/>
      </c>
      <c r="AP548" t="str">
        <f>IF(PLAYERIDMAP2[[#This Row],[POS]]="2B",MAX(AP$1:AP547)+1,"")</f>
        <v/>
      </c>
      <c r="AQ548" t="str">
        <f>IFERROR(INDEX(PLAYERIDMAP2[PLAYERNAME],MATCH(ROW()-ROW(AQ$1),SECONDBASE,0)),"")</f>
        <v/>
      </c>
      <c r="AR548" t="str">
        <f>IF(PLAYERIDMAP2[[#This Row],[POS]]="3B",MAX(AR$1:AR547)+1,"")</f>
        <v/>
      </c>
      <c r="AS548" t="str">
        <f>IFERROR(INDEX(PLAYERIDMAP2[PLAYERNAME],MATCH(ROW()-ROW(AS$1),THIRDBASE,0)),"")</f>
        <v/>
      </c>
      <c r="AT548" t="str">
        <f>IF(PLAYERIDMAP2[[#This Row],[POS]]="SS",MAX(AT$1:AT547)+1,"")</f>
        <v/>
      </c>
      <c r="AU548" t="str">
        <f>IFERROR(INDEX(PLAYERIDMAP2[PLAYERNAME],MATCH(ROW()-ROW(AU$1),SHORTSTOP,0)),"")</f>
        <v/>
      </c>
      <c r="AV548" t="str">
        <f>IF(PLAYERIDMAP2[[#This Row],[POS]]="OF",MAX(AV$1:AV547)+1,"")</f>
        <v/>
      </c>
      <c r="AW548" t="str">
        <f>IFERROR(INDEX(PLAYERIDMAP2[PLAYERNAME],MATCH(ROW()-ROW(AW$1),OUTFIELD,0)),"")</f>
        <v/>
      </c>
      <c r="AX548">
        <f>IF(PLAYERIDMAP2[[#This Row],[POS]]&lt;&gt;"P",MAX(AX$1:AX547)+1,"")</f>
        <v>285</v>
      </c>
      <c r="AY548" t="str">
        <f>IFERROR(INDEX(PLAYERIDMAP2[PLAYERNAME],MATCH(ROW()-ROW(AY$1),HITTERS,0)),"")</f>
        <v>Chris Nelson</v>
      </c>
      <c r="AZ548" t="str">
        <f>IF(PLAYERIDMAP2[[#This Row],[POS]]="P",MAX(AZ$1:AZ547)+1,"")</f>
        <v/>
      </c>
      <c r="BA548" t="str">
        <f>IFERROR(INDEX(PLAYERIDMAP2[PLAYERNAME],MATCH(ROW()-ROW(BA$1),PITCHERS,0)),"")</f>
        <v>Glen Perkins</v>
      </c>
    </row>
    <row r="549" spans="1:53" x14ac:dyDescent="0.25">
      <c r="A549" t="s">
        <v>12715</v>
      </c>
      <c r="B549" t="s">
        <v>5424</v>
      </c>
      <c r="C549" s="1">
        <v>29547</v>
      </c>
      <c r="D549" t="s">
        <v>16899</v>
      </c>
      <c r="E549" t="s">
        <v>16900</v>
      </c>
      <c r="F549" t="s">
        <v>11068</v>
      </c>
      <c r="G549" t="s">
        <v>16838</v>
      </c>
      <c r="H549" t="s">
        <v>10998</v>
      </c>
      <c r="I549" t="s">
        <v>16901</v>
      </c>
      <c r="J549" t="s">
        <v>5424</v>
      </c>
      <c r="K549">
        <v>430404</v>
      </c>
      <c r="L549" t="s">
        <v>5424</v>
      </c>
      <c r="M549">
        <v>433807</v>
      </c>
      <c r="N549" t="s">
        <v>5424</v>
      </c>
      <c r="O549" t="s">
        <v>12716</v>
      </c>
      <c r="P549" t="s">
        <v>12715</v>
      </c>
      <c r="Q549">
        <v>7245</v>
      </c>
      <c r="R549" t="s">
        <v>5424</v>
      </c>
      <c r="S549">
        <v>5860</v>
      </c>
      <c r="T549" t="s">
        <v>5424</v>
      </c>
      <c r="U549" t="s">
        <v>5424</v>
      </c>
      <c r="V549" t="s">
        <v>12717</v>
      </c>
      <c r="W549">
        <v>31646</v>
      </c>
      <c r="X549">
        <v>7245</v>
      </c>
      <c r="Y549" t="s">
        <v>5424</v>
      </c>
      <c r="Z549" t="s">
        <v>12718</v>
      </c>
      <c r="AA549" t="s">
        <v>5703</v>
      </c>
      <c r="AB549" t="s">
        <v>5703</v>
      </c>
      <c r="AC549" t="s">
        <v>5424</v>
      </c>
      <c r="AD549" t="s">
        <v>12718</v>
      </c>
      <c r="AE549">
        <v>7036</v>
      </c>
      <c r="AF549" t="s">
        <v>5424</v>
      </c>
      <c r="AG549">
        <v>5514</v>
      </c>
      <c r="AH549" t="s">
        <v>5424</v>
      </c>
      <c r="AL549" t="str">
        <f>IF(PLAYERIDMAP2[[#This Row],[POS]]="C",MAX(AL$1:AL548)+1,"")</f>
        <v/>
      </c>
      <c r="AM549" t="str">
        <f>IFERROR(INDEX(PLAYERIDMAP2[PLAYERNAME],MATCH(ROW()-ROW(AM$1),CATCHERS,0)),"")</f>
        <v/>
      </c>
      <c r="AN549" t="str">
        <f>IF(PLAYERIDMAP2[[#This Row],[POS]]="1B",MAX(AN$1:AN548)+1,"")</f>
        <v/>
      </c>
      <c r="AO549" t="str">
        <f>IFERROR(INDEX(PLAYERIDMAP2[PLAYERNAME],MATCH(ROW()-ROW(AO$1),FIRSTBASE,0)),"")</f>
        <v/>
      </c>
      <c r="AP549" t="str">
        <f>IF(PLAYERIDMAP2[[#This Row],[POS]]="2B",MAX(AP$1:AP548)+1,"")</f>
        <v/>
      </c>
      <c r="AQ549" t="str">
        <f>IFERROR(INDEX(PLAYERIDMAP2[PLAYERNAME],MATCH(ROW()-ROW(AQ$1),SECONDBASE,0)),"")</f>
        <v/>
      </c>
      <c r="AR549" t="str">
        <f>IF(PLAYERIDMAP2[[#This Row],[POS]]="3B",MAX(AR$1:AR548)+1,"")</f>
        <v/>
      </c>
      <c r="AS549" t="str">
        <f>IFERROR(INDEX(PLAYERIDMAP2[PLAYERNAME],MATCH(ROW()-ROW(AS$1),THIRDBASE,0)),"")</f>
        <v/>
      </c>
      <c r="AT549" t="str">
        <f>IF(PLAYERIDMAP2[[#This Row],[POS]]="SS",MAX(AT$1:AT548)+1,"")</f>
        <v/>
      </c>
      <c r="AU549" t="str">
        <f>IFERROR(INDEX(PLAYERIDMAP2[PLAYERNAME],MATCH(ROW()-ROW(AU$1),SHORTSTOP,0)),"")</f>
        <v/>
      </c>
      <c r="AV549">
        <f>IF(PLAYERIDMAP2[[#This Row],[POS]]="OF",MAX(AV$1:AV548)+1,"")</f>
        <v>113</v>
      </c>
      <c r="AW549" t="str">
        <f>IFERROR(INDEX(PLAYERIDMAP2[PLAYERNAME],MATCH(ROW()-ROW(AW$1),OUTFIELD,0)),"")</f>
        <v/>
      </c>
      <c r="AX549">
        <f>IF(PLAYERIDMAP2[[#This Row],[POS]]&lt;&gt;"P",MAX(AX$1:AX548)+1,"")</f>
        <v>286</v>
      </c>
      <c r="AY549" t="str">
        <f>IFERROR(INDEX(PLAYERIDMAP2[PLAYERNAME],MATCH(ROW()-ROW(AY$1),HITTERS,0)),"")</f>
        <v>Mike Nickeas</v>
      </c>
      <c r="AZ549" t="str">
        <f>IF(PLAYERIDMAP2[[#This Row],[POS]]="P",MAX(AZ$1:AZ548)+1,"")</f>
        <v/>
      </c>
      <c r="BA549" t="str">
        <f>IFERROR(INDEX(PLAYERIDMAP2[PLAYERNAME],MATCH(ROW()-ROW(BA$1),PITCHERS,0)),"")</f>
        <v>Vinnie Pestano</v>
      </c>
    </row>
    <row r="550" spans="1:53" x14ac:dyDescent="0.25">
      <c r="A550" t="s">
        <v>12719</v>
      </c>
      <c r="B550" t="s">
        <v>5552</v>
      </c>
      <c r="C550" s="1">
        <v>31977</v>
      </c>
      <c r="D550" t="s">
        <v>18616</v>
      </c>
      <c r="E550" t="s">
        <v>16900</v>
      </c>
      <c r="F550" t="s">
        <v>11057</v>
      </c>
      <c r="G550" t="s">
        <v>14693</v>
      </c>
      <c r="H550" t="s">
        <v>11110</v>
      </c>
      <c r="I550" t="s">
        <v>18617</v>
      </c>
      <c r="J550" t="s">
        <v>5552</v>
      </c>
      <c r="K550">
        <v>543228</v>
      </c>
      <c r="L550" t="s">
        <v>5552</v>
      </c>
      <c r="M550">
        <v>1945612</v>
      </c>
      <c r="N550" t="s">
        <v>5552</v>
      </c>
      <c r="O550" t="s">
        <v>12720</v>
      </c>
      <c r="P550" t="s">
        <v>12719</v>
      </c>
      <c r="Q550">
        <v>9186</v>
      </c>
      <c r="R550" t="s">
        <v>5552</v>
      </c>
      <c r="S550">
        <v>32108</v>
      </c>
      <c r="T550" t="s">
        <v>5552</v>
      </c>
      <c r="U550" t="s">
        <v>5552</v>
      </c>
      <c r="V550" t="s">
        <v>12721</v>
      </c>
      <c r="W550">
        <v>60834</v>
      </c>
      <c r="X550">
        <v>9186</v>
      </c>
      <c r="Y550" t="s">
        <v>5552</v>
      </c>
      <c r="Z550" t="s">
        <v>12722</v>
      </c>
      <c r="AA550" t="s">
        <v>5703</v>
      </c>
      <c r="AB550" t="s">
        <v>5703</v>
      </c>
      <c r="AC550" t="s">
        <v>5552</v>
      </c>
      <c r="AD550" t="s">
        <v>12722</v>
      </c>
      <c r="AE550">
        <v>11394</v>
      </c>
      <c r="AF550" t="s">
        <v>5552</v>
      </c>
      <c r="AG550">
        <v>16981</v>
      </c>
      <c r="AH550" t="s">
        <v>5552</v>
      </c>
      <c r="AL550">
        <f>IF(PLAYERIDMAP2[[#This Row],[POS]]="C",MAX(AL$1:AL549)+1,"")</f>
        <v>32</v>
      </c>
      <c r="AM550" t="str">
        <f>IFERROR(INDEX(PLAYERIDMAP2[PLAYERNAME],MATCH(ROW()-ROW(AM$1),CATCHERS,0)),"")</f>
        <v/>
      </c>
      <c r="AN550" t="str">
        <f>IF(PLAYERIDMAP2[[#This Row],[POS]]="1B",MAX(AN$1:AN549)+1,"")</f>
        <v/>
      </c>
      <c r="AO550" t="str">
        <f>IFERROR(INDEX(PLAYERIDMAP2[PLAYERNAME],MATCH(ROW()-ROW(AO$1),FIRSTBASE,0)),"")</f>
        <v/>
      </c>
      <c r="AP550" t="str">
        <f>IF(PLAYERIDMAP2[[#This Row],[POS]]="2B",MAX(AP$1:AP549)+1,"")</f>
        <v/>
      </c>
      <c r="AQ550" t="str">
        <f>IFERROR(INDEX(PLAYERIDMAP2[PLAYERNAME],MATCH(ROW()-ROW(AQ$1),SECONDBASE,0)),"")</f>
        <v/>
      </c>
      <c r="AR550" t="str">
        <f>IF(PLAYERIDMAP2[[#This Row],[POS]]="3B",MAX(AR$1:AR549)+1,"")</f>
        <v/>
      </c>
      <c r="AS550" t="str">
        <f>IFERROR(INDEX(PLAYERIDMAP2[PLAYERNAME],MATCH(ROW()-ROW(AS$1),THIRDBASE,0)),"")</f>
        <v/>
      </c>
      <c r="AT550" t="str">
        <f>IF(PLAYERIDMAP2[[#This Row],[POS]]="SS",MAX(AT$1:AT549)+1,"")</f>
        <v/>
      </c>
      <c r="AU550" t="str">
        <f>IFERROR(INDEX(PLAYERIDMAP2[PLAYERNAME],MATCH(ROW()-ROW(AU$1),SHORTSTOP,0)),"")</f>
        <v/>
      </c>
      <c r="AV550" t="str">
        <f>IF(PLAYERIDMAP2[[#This Row],[POS]]="OF",MAX(AV$1:AV549)+1,"")</f>
        <v/>
      </c>
      <c r="AW550" t="str">
        <f>IFERROR(INDEX(PLAYERIDMAP2[PLAYERNAME],MATCH(ROW()-ROW(AW$1),OUTFIELD,0)),"")</f>
        <v/>
      </c>
      <c r="AX550">
        <f>IF(PLAYERIDMAP2[[#This Row],[POS]]&lt;&gt;"P",MAX(AX$1:AX549)+1,"")</f>
        <v>287</v>
      </c>
      <c r="AY550" t="str">
        <f>IFERROR(INDEX(PLAYERIDMAP2[PLAYERNAME],MATCH(ROW()-ROW(AY$1),HITTERS,0)),"")</f>
        <v>Kirk Nieuwenhuis</v>
      </c>
      <c r="AZ550" t="str">
        <f>IF(PLAYERIDMAP2[[#This Row],[POS]]="P",MAX(AZ$1:AZ549)+1,"")</f>
        <v/>
      </c>
      <c r="BA550" t="str">
        <f>IFERROR(INDEX(PLAYERIDMAP2[PLAYERNAME],MATCH(ROW()-ROW(BA$1),PITCHERS,0)),"")</f>
        <v>Yusmeiro Petit</v>
      </c>
    </row>
    <row r="551" spans="1:53" x14ac:dyDescent="0.25">
      <c r="A551" t="s">
        <v>12723</v>
      </c>
      <c r="B551" t="s">
        <v>5616</v>
      </c>
      <c r="C551" s="1">
        <v>31385</v>
      </c>
      <c r="D551" t="s">
        <v>17275</v>
      </c>
      <c r="E551" t="s">
        <v>17810</v>
      </c>
      <c r="F551" t="s">
        <v>11077</v>
      </c>
      <c r="G551" t="s">
        <v>14693</v>
      </c>
      <c r="H551" t="s">
        <v>10998</v>
      </c>
      <c r="I551" t="s">
        <v>17811</v>
      </c>
      <c r="J551" t="s">
        <v>5616</v>
      </c>
      <c r="K551">
        <v>460576</v>
      </c>
      <c r="L551" t="s">
        <v>5616</v>
      </c>
      <c r="M551">
        <v>1098932</v>
      </c>
      <c r="N551" t="s">
        <v>5616</v>
      </c>
      <c r="O551" t="s">
        <v>12724</v>
      </c>
      <c r="P551" t="s">
        <v>12723</v>
      </c>
      <c r="Q551">
        <v>8023</v>
      </c>
      <c r="R551" t="s">
        <v>5616</v>
      </c>
      <c r="S551">
        <v>28762</v>
      </c>
      <c r="T551" t="s">
        <v>5616</v>
      </c>
      <c r="U551" t="s">
        <v>5616</v>
      </c>
      <c r="V551" t="s">
        <v>12725</v>
      </c>
      <c r="W551">
        <v>47621</v>
      </c>
      <c r="X551">
        <v>8023</v>
      </c>
      <c r="Y551" t="s">
        <v>5616</v>
      </c>
      <c r="Z551" t="s">
        <v>12726</v>
      </c>
      <c r="AA551" t="s">
        <v>5703</v>
      </c>
      <c r="AB551" t="s">
        <v>5703</v>
      </c>
      <c r="AC551" t="s">
        <v>5616</v>
      </c>
      <c r="AD551" t="s">
        <v>12726</v>
      </c>
      <c r="AE551">
        <v>8762</v>
      </c>
      <c r="AF551" t="s">
        <v>5616</v>
      </c>
      <c r="AG551">
        <v>5211</v>
      </c>
      <c r="AH551" t="s">
        <v>5616</v>
      </c>
      <c r="AL551" t="str">
        <f>IF(PLAYERIDMAP2[[#This Row],[POS]]="C",MAX(AL$1:AL550)+1,"")</f>
        <v/>
      </c>
      <c r="AM551" t="str">
        <f>IFERROR(INDEX(PLAYERIDMAP2[PLAYERNAME],MATCH(ROW()-ROW(AM$1),CATCHERS,0)),"")</f>
        <v/>
      </c>
      <c r="AN551" t="str">
        <f>IF(PLAYERIDMAP2[[#This Row],[POS]]="1B",MAX(AN$1:AN550)+1,"")</f>
        <v/>
      </c>
      <c r="AO551" t="str">
        <f>IFERROR(INDEX(PLAYERIDMAP2[PLAYERNAME],MATCH(ROW()-ROW(AO$1),FIRSTBASE,0)),"")</f>
        <v/>
      </c>
      <c r="AP551" t="str">
        <f>IF(PLAYERIDMAP2[[#This Row],[POS]]="2B",MAX(AP$1:AP550)+1,"")</f>
        <v/>
      </c>
      <c r="AQ551" t="str">
        <f>IFERROR(INDEX(PLAYERIDMAP2[PLAYERNAME],MATCH(ROW()-ROW(AQ$1),SECONDBASE,0)),"")</f>
        <v/>
      </c>
      <c r="AR551" t="str">
        <f>IF(PLAYERIDMAP2[[#This Row],[POS]]="3B",MAX(AR$1:AR550)+1,"")</f>
        <v/>
      </c>
      <c r="AS551" t="str">
        <f>IFERROR(INDEX(PLAYERIDMAP2[PLAYERNAME],MATCH(ROW()-ROW(AS$1),THIRDBASE,0)),"")</f>
        <v/>
      </c>
      <c r="AT551" t="str">
        <f>IF(PLAYERIDMAP2[[#This Row],[POS]]="SS",MAX(AT$1:AT550)+1,"")</f>
        <v/>
      </c>
      <c r="AU551" t="str">
        <f>IFERROR(INDEX(PLAYERIDMAP2[PLAYERNAME],MATCH(ROW()-ROW(AU$1),SHORTSTOP,0)),"")</f>
        <v/>
      </c>
      <c r="AV551">
        <f>IF(PLAYERIDMAP2[[#This Row],[POS]]="OF",MAX(AV$1:AV550)+1,"")</f>
        <v>114</v>
      </c>
      <c r="AW551" t="str">
        <f>IFERROR(INDEX(PLAYERIDMAP2[PLAYERNAME],MATCH(ROW()-ROW(AW$1),OUTFIELD,0)),"")</f>
        <v/>
      </c>
      <c r="AX551">
        <f>IF(PLAYERIDMAP2[[#This Row],[POS]]&lt;&gt;"P",MAX(AX$1:AX550)+1,"")</f>
        <v>288</v>
      </c>
      <c r="AY551" t="str">
        <f>IFERROR(INDEX(PLAYERIDMAP2[PLAYERNAME],MATCH(ROW()-ROW(AY$1),HITTERS,0)),"")</f>
        <v>Wil Nieves</v>
      </c>
      <c r="AZ551" t="str">
        <f>IF(PLAYERIDMAP2[[#This Row],[POS]]="P",MAX(AZ$1:AZ550)+1,"")</f>
        <v/>
      </c>
      <c r="BA551" t="str">
        <f>IFERROR(INDEX(PLAYERIDMAP2[PLAYERNAME],MATCH(ROW()-ROW(BA$1),PITCHERS,0)),"")</f>
        <v>Jake Petricka</v>
      </c>
    </row>
    <row r="552" spans="1:53" x14ac:dyDescent="0.25">
      <c r="A552" t="s">
        <v>18933</v>
      </c>
      <c r="B552" t="s">
        <v>10625</v>
      </c>
      <c r="C552" s="1">
        <v>32183</v>
      </c>
      <c r="D552" t="s">
        <v>18934</v>
      </c>
      <c r="E552" t="s">
        <v>17810</v>
      </c>
      <c r="F552" t="s">
        <v>11176</v>
      </c>
      <c r="G552" t="s">
        <v>16838</v>
      </c>
      <c r="H552" t="s">
        <v>10988</v>
      </c>
      <c r="I552" t="s">
        <v>18935</v>
      </c>
      <c r="J552" t="s">
        <v>10625</v>
      </c>
      <c r="P552" t="s">
        <v>18933</v>
      </c>
      <c r="AA552" t="s">
        <v>5703</v>
      </c>
      <c r="AB552" t="s">
        <v>5703</v>
      </c>
      <c r="AD552" t="s">
        <v>18936</v>
      </c>
      <c r="AL552" t="str">
        <f>IF(PLAYERIDMAP2[[#This Row],[POS]]="C",MAX(AL$1:AL551)+1,"")</f>
        <v/>
      </c>
      <c r="AM552" t="str">
        <f>IFERROR(INDEX(PLAYERIDMAP2[PLAYERNAME],MATCH(ROW()-ROW(AM$1),CATCHERS,0)),"")</f>
        <v/>
      </c>
      <c r="AN552" t="str">
        <f>IF(PLAYERIDMAP2[[#This Row],[POS]]="1B",MAX(AN$1:AN551)+1,"")</f>
        <v/>
      </c>
      <c r="AO552" t="str">
        <f>IFERROR(INDEX(PLAYERIDMAP2[PLAYERNAME],MATCH(ROW()-ROW(AO$1),FIRSTBASE,0)),"")</f>
        <v/>
      </c>
      <c r="AP552" t="str">
        <f>IF(PLAYERIDMAP2[[#This Row],[POS]]="2B",MAX(AP$1:AP551)+1,"")</f>
        <v/>
      </c>
      <c r="AQ552" t="str">
        <f>IFERROR(INDEX(PLAYERIDMAP2[PLAYERNAME],MATCH(ROW()-ROW(AQ$1),SECONDBASE,0)),"")</f>
        <v/>
      </c>
      <c r="AR552" t="str">
        <f>IF(PLAYERIDMAP2[[#This Row],[POS]]="3B",MAX(AR$1:AR551)+1,"")</f>
        <v/>
      </c>
      <c r="AS552" t="str">
        <f>IFERROR(INDEX(PLAYERIDMAP2[PLAYERNAME],MATCH(ROW()-ROW(AS$1),THIRDBASE,0)),"")</f>
        <v/>
      </c>
      <c r="AT552" t="str">
        <f>IF(PLAYERIDMAP2[[#This Row],[POS]]="SS",MAX(AT$1:AT551)+1,"")</f>
        <v/>
      </c>
      <c r="AU552" t="str">
        <f>IFERROR(INDEX(PLAYERIDMAP2[PLAYERNAME],MATCH(ROW()-ROW(AU$1),SHORTSTOP,0)),"")</f>
        <v/>
      </c>
      <c r="AV552" t="str">
        <f>IF(PLAYERIDMAP2[[#This Row],[POS]]="OF",MAX(AV$1:AV551)+1,"")</f>
        <v/>
      </c>
      <c r="AW552" t="str">
        <f>IFERROR(INDEX(PLAYERIDMAP2[PLAYERNAME],MATCH(ROW()-ROW(AW$1),OUTFIELD,0)),"")</f>
        <v/>
      </c>
      <c r="AX552" t="str">
        <f>IF(PLAYERIDMAP2[[#This Row],[POS]]&lt;&gt;"P",MAX(AX$1:AX551)+1,"")</f>
        <v/>
      </c>
      <c r="AY552" t="str">
        <f>IFERROR(INDEX(PLAYERIDMAP2[PLAYERNAME],MATCH(ROW()-ROW(AY$1),HITTERS,0)),"")</f>
        <v>Brandon Nimmo</v>
      </c>
      <c r="AZ552">
        <f>IF(PLAYERIDMAP2[[#This Row],[POS]]="P",MAX(AZ$1:AZ551)+1,"")</f>
        <v>263</v>
      </c>
      <c r="BA552" t="str">
        <f>IFERROR(INDEX(PLAYERIDMAP2[PLAYERNAME],MATCH(ROW()-ROW(BA$1),PITCHERS,0)),"")</f>
        <v>Andy Pettitte</v>
      </c>
    </row>
    <row r="553" spans="1:53" x14ac:dyDescent="0.25">
      <c r="A553" t="s">
        <v>12727</v>
      </c>
      <c r="B553" t="s">
        <v>5594</v>
      </c>
      <c r="C553" s="1">
        <v>30932</v>
      </c>
      <c r="D553" t="s">
        <v>20702</v>
      </c>
      <c r="E553" t="s">
        <v>17810</v>
      </c>
      <c r="F553" t="s">
        <v>11258</v>
      </c>
      <c r="G553" t="s">
        <v>14693</v>
      </c>
      <c r="H553" t="s">
        <v>11003</v>
      </c>
      <c r="I553" t="s">
        <v>20703</v>
      </c>
      <c r="K553">
        <v>450855</v>
      </c>
      <c r="L553" t="s">
        <v>5594</v>
      </c>
      <c r="M553">
        <v>1228265</v>
      </c>
      <c r="N553" t="s">
        <v>5594</v>
      </c>
      <c r="O553" t="s">
        <v>12728</v>
      </c>
      <c r="P553" t="s">
        <v>12727</v>
      </c>
      <c r="Q553">
        <v>9182</v>
      </c>
      <c r="R553" t="s">
        <v>5594</v>
      </c>
      <c r="S553">
        <v>31550</v>
      </c>
      <c r="T553" t="s">
        <v>5594</v>
      </c>
      <c r="V553" t="s">
        <v>12729</v>
      </c>
      <c r="W553">
        <v>47652</v>
      </c>
      <c r="X553">
        <v>9182</v>
      </c>
      <c r="Y553" t="s">
        <v>5594</v>
      </c>
      <c r="Z553" t="s">
        <v>16515</v>
      </c>
      <c r="AA553" t="s">
        <v>5703</v>
      </c>
      <c r="AB553" t="s">
        <v>5703</v>
      </c>
      <c r="AD553" t="s">
        <v>16515</v>
      </c>
      <c r="AL553" t="str">
        <f>IF(PLAYERIDMAP2[[#This Row],[POS]]="C",MAX(AL$1:AL552)+1,"")</f>
        <v/>
      </c>
      <c r="AM553" t="str">
        <f>IFERROR(INDEX(PLAYERIDMAP2[PLAYERNAME],MATCH(ROW()-ROW(AM$1),CATCHERS,0)),"")</f>
        <v/>
      </c>
      <c r="AN553">
        <f>IF(PLAYERIDMAP2[[#This Row],[POS]]="1B",MAX(AN$1:AN552)+1,"")</f>
        <v>29</v>
      </c>
      <c r="AO553" t="str">
        <f>IFERROR(INDEX(PLAYERIDMAP2[PLAYERNAME],MATCH(ROW()-ROW(AO$1),FIRSTBASE,0)),"")</f>
        <v/>
      </c>
      <c r="AP553" t="str">
        <f>IF(PLAYERIDMAP2[[#This Row],[POS]]="2B",MAX(AP$1:AP552)+1,"")</f>
        <v/>
      </c>
      <c r="AQ553" t="str">
        <f>IFERROR(INDEX(PLAYERIDMAP2[PLAYERNAME],MATCH(ROW()-ROW(AQ$1),SECONDBASE,0)),"")</f>
        <v/>
      </c>
      <c r="AR553" t="str">
        <f>IF(PLAYERIDMAP2[[#This Row],[POS]]="3B",MAX(AR$1:AR552)+1,"")</f>
        <v/>
      </c>
      <c r="AS553" t="str">
        <f>IFERROR(INDEX(PLAYERIDMAP2[PLAYERNAME],MATCH(ROW()-ROW(AS$1),THIRDBASE,0)),"")</f>
        <v/>
      </c>
      <c r="AT553" t="str">
        <f>IF(PLAYERIDMAP2[[#This Row],[POS]]="SS",MAX(AT$1:AT552)+1,"")</f>
        <v/>
      </c>
      <c r="AU553" t="str">
        <f>IFERROR(INDEX(PLAYERIDMAP2[PLAYERNAME],MATCH(ROW()-ROW(AU$1),SHORTSTOP,0)),"")</f>
        <v/>
      </c>
      <c r="AV553" t="str">
        <f>IF(PLAYERIDMAP2[[#This Row],[POS]]="OF",MAX(AV$1:AV552)+1,"")</f>
        <v/>
      </c>
      <c r="AW553" t="str">
        <f>IFERROR(INDEX(PLAYERIDMAP2[PLAYERNAME],MATCH(ROW()-ROW(AW$1),OUTFIELD,0)),"")</f>
        <v/>
      </c>
      <c r="AX553">
        <f>IF(PLAYERIDMAP2[[#This Row],[POS]]&lt;&gt;"P",MAX(AX$1:AX552)+1,"")</f>
        <v>289</v>
      </c>
      <c r="AY553" t="str">
        <f>IFERROR(INDEX(PLAYERIDMAP2[PLAYERNAME],MATCH(ROW()-ROW(AY$1),HITTERS,0)),"")</f>
        <v>Tsuyoshi Nishioka</v>
      </c>
      <c r="AZ553" t="str">
        <f>IF(PLAYERIDMAP2[[#This Row],[POS]]="P",MAX(AZ$1:AZ552)+1,"")</f>
        <v/>
      </c>
      <c r="BA553" t="str">
        <f>IFERROR(INDEX(PLAYERIDMAP2[PLAYERNAME],MATCH(ROW()-ROW(BA$1),PITCHERS,0)),"")</f>
        <v>Jonathan Pettibone</v>
      </c>
    </row>
    <row r="554" spans="1:53" x14ac:dyDescent="0.25">
      <c r="A554" t="s">
        <v>12730</v>
      </c>
      <c r="B554" t="s">
        <v>5648</v>
      </c>
      <c r="C554" s="1">
        <v>30079</v>
      </c>
      <c r="D554" t="s">
        <v>17556</v>
      </c>
      <c r="E554" t="s">
        <v>16175</v>
      </c>
      <c r="F554" t="s">
        <v>10997</v>
      </c>
      <c r="G554" t="s">
        <v>16838</v>
      </c>
      <c r="H554" t="s">
        <v>11003</v>
      </c>
      <c r="I554" t="s">
        <v>18684</v>
      </c>
      <c r="J554" t="s">
        <v>5648</v>
      </c>
      <c r="K554">
        <v>408236</v>
      </c>
      <c r="L554" t="s">
        <v>5648</v>
      </c>
      <c r="M554">
        <v>288903</v>
      </c>
      <c r="N554" t="s">
        <v>5648</v>
      </c>
      <c r="O554" t="s">
        <v>12731</v>
      </c>
      <c r="P554" t="s">
        <v>12730</v>
      </c>
      <c r="Q554">
        <v>7054</v>
      </c>
      <c r="R554" t="s">
        <v>5648</v>
      </c>
      <c r="S554">
        <v>5405</v>
      </c>
      <c r="T554" t="s">
        <v>5648</v>
      </c>
      <c r="U554" t="s">
        <v>5648</v>
      </c>
      <c r="V554" t="s">
        <v>12732</v>
      </c>
      <c r="W554">
        <v>31485</v>
      </c>
      <c r="X554">
        <v>7054</v>
      </c>
      <c r="Y554" t="s">
        <v>5648</v>
      </c>
      <c r="Z554" t="s">
        <v>12733</v>
      </c>
      <c r="AA554" t="s">
        <v>10958</v>
      </c>
      <c r="AB554" t="s">
        <v>10958</v>
      </c>
      <c r="AC554" t="s">
        <v>5648</v>
      </c>
      <c r="AD554" t="s">
        <v>12733</v>
      </c>
      <c r="AE554">
        <v>6882</v>
      </c>
      <c r="AF554" t="s">
        <v>5648</v>
      </c>
      <c r="AG554">
        <v>5032</v>
      </c>
      <c r="AH554" t="s">
        <v>5648</v>
      </c>
      <c r="AL554" t="str">
        <f>IF(PLAYERIDMAP2[[#This Row],[POS]]="C",MAX(AL$1:AL553)+1,"")</f>
        <v/>
      </c>
      <c r="AM554" t="str">
        <f>IFERROR(INDEX(PLAYERIDMAP2[PLAYERNAME],MATCH(ROW()-ROW(AM$1),CATCHERS,0)),"")</f>
        <v/>
      </c>
      <c r="AN554">
        <f>IF(PLAYERIDMAP2[[#This Row],[POS]]="1B",MAX(AN$1:AN553)+1,"")</f>
        <v>30</v>
      </c>
      <c r="AO554" t="str">
        <f>IFERROR(INDEX(PLAYERIDMAP2[PLAYERNAME],MATCH(ROW()-ROW(AO$1),FIRSTBASE,0)),"")</f>
        <v/>
      </c>
      <c r="AP554" t="str">
        <f>IF(PLAYERIDMAP2[[#This Row],[POS]]="2B",MAX(AP$1:AP553)+1,"")</f>
        <v/>
      </c>
      <c r="AQ554" t="str">
        <f>IFERROR(INDEX(PLAYERIDMAP2[PLAYERNAME],MATCH(ROW()-ROW(AQ$1),SECONDBASE,0)),"")</f>
        <v/>
      </c>
      <c r="AR554" t="str">
        <f>IF(PLAYERIDMAP2[[#This Row],[POS]]="3B",MAX(AR$1:AR553)+1,"")</f>
        <v/>
      </c>
      <c r="AS554" t="str">
        <f>IFERROR(INDEX(PLAYERIDMAP2[PLAYERNAME],MATCH(ROW()-ROW(AS$1),THIRDBASE,0)),"")</f>
        <v/>
      </c>
      <c r="AT554" t="str">
        <f>IF(PLAYERIDMAP2[[#This Row],[POS]]="SS",MAX(AT$1:AT553)+1,"")</f>
        <v/>
      </c>
      <c r="AU554" t="str">
        <f>IFERROR(INDEX(PLAYERIDMAP2[PLAYERNAME],MATCH(ROW()-ROW(AU$1),SHORTSTOP,0)),"")</f>
        <v/>
      </c>
      <c r="AV554" t="str">
        <f>IF(PLAYERIDMAP2[[#This Row],[POS]]="OF",MAX(AV$1:AV553)+1,"")</f>
        <v/>
      </c>
      <c r="AW554" t="str">
        <f>IFERROR(INDEX(PLAYERIDMAP2[PLAYERNAME],MATCH(ROW()-ROW(AW$1),OUTFIELD,0)),"")</f>
        <v/>
      </c>
      <c r="AX554">
        <f>IF(PLAYERIDMAP2[[#This Row],[POS]]&lt;&gt;"P",MAX(AX$1:AX553)+1,"")</f>
        <v>290</v>
      </c>
      <c r="AY554" t="str">
        <f>IFERROR(INDEX(PLAYERIDMAP2[PLAYERNAME],MATCH(ROW()-ROW(AY$1),HITTERS,0)),"")</f>
        <v>Jayson Nix</v>
      </c>
      <c r="AZ554" t="str">
        <f>IF(PLAYERIDMAP2[[#This Row],[POS]]="P",MAX(AZ$1:AZ553)+1,"")</f>
        <v/>
      </c>
      <c r="BA554" t="str">
        <f>IFERROR(INDEX(PLAYERIDMAP2[PLAYERNAME],MATCH(ROW()-ROW(BA$1),PITCHERS,0)),"")</f>
        <v>David Phelps</v>
      </c>
    </row>
    <row r="555" spans="1:53" x14ac:dyDescent="0.25">
      <c r="A555" t="s">
        <v>12734</v>
      </c>
      <c r="B555" t="s">
        <v>2031</v>
      </c>
      <c r="C555" s="1">
        <v>28171</v>
      </c>
      <c r="D555" t="s">
        <v>16876</v>
      </c>
      <c r="E555" t="s">
        <v>16175</v>
      </c>
      <c r="F555" t="s">
        <v>11016</v>
      </c>
      <c r="G555" t="s">
        <v>11016</v>
      </c>
      <c r="H555" t="s">
        <v>11097</v>
      </c>
      <c r="I555" t="s">
        <v>20435</v>
      </c>
      <c r="K555">
        <v>136460</v>
      </c>
      <c r="L555" t="s">
        <v>2031</v>
      </c>
      <c r="M555">
        <v>18477</v>
      </c>
      <c r="N555" t="s">
        <v>2031</v>
      </c>
      <c r="O555" t="s">
        <v>12735</v>
      </c>
      <c r="P555" t="s">
        <v>12734</v>
      </c>
      <c r="Q555">
        <v>6077</v>
      </c>
      <c r="R555" t="s">
        <v>2031</v>
      </c>
      <c r="S555">
        <v>3916</v>
      </c>
      <c r="T555" t="s">
        <v>2031</v>
      </c>
      <c r="V555" t="s">
        <v>12736</v>
      </c>
      <c r="W555">
        <v>502</v>
      </c>
      <c r="X555">
        <v>6077</v>
      </c>
      <c r="Y555" t="s">
        <v>2031</v>
      </c>
      <c r="Z555" t="s">
        <v>12737</v>
      </c>
      <c r="AA555" t="s">
        <v>5703</v>
      </c>
      <c r="AB555" t="s">
        <v>5703</v>
      </c>
      <c r="AD555" t="s">
        <v>12737</v>
      </c>
      <c r="AL555" t="str">
        <f>IF(PLAYERIDMAP2[[#This Row],[POS]]="C",MAX(AL$1:AL554)+1,"")</f>
        <v/>
      </c>
      <c r="AM555" t="str">
        <f>IFERROR(INDEX(PLAYERIDMAP2[PLAYERNAME],MATCH(ROW()-ROW(AM$1),CATCHERS,0)),"")</f>
        <v/>
      </c>
      <c r="AN555" t="str">
        <f>IF(PLAYERIDMAP2[[#This Row],[POS]]="1B",MAX(AN$1:AN554)+1,"")</f>
        <v/>
      </c>
      <c r="AO555" t="str">
        <f>IFERROR(INDEX(PLAYERIDMAP2[PLAYERNAME],MATCH(ROW()-ROW(AO$1),FIRSTBASE,0)),"")</f>
        <v/>
      </c>
      <c r="AP555" t="str">
        <f>IF(PLAYERIDMAP2[[#This Row],[POS]]="2B",MAX(AP$1:AP554)+1,"")</f>
        <v/>
      </c>
      <c r="AQ555" t="str">
        <f>IFERROR(INDEX(PLAYERIDMAP2[PLAYERNAME],MATCH(ROW()-ROW(AQ$1),SECONDBASE,0)),"")</f>
        <v/>
      </c>
      <c r="AR555" t="str">
        <f>IF(PLAYERIDMAP2[[#This Row],[POS]]="3B",MAX(AR$1:AR554)+1,"")</f>
        <v/>
      </c>
      <c r="AS555" t="str">
        <f>IFERROR(INDEX(PLAYERIDMAP2[PLAYERNAME],MATCH(ROW()-ROW(AS$1),THIRDBASE,0)),"")</f>
        <v/>
      </c>
      <c r="AT555">
        <f>IF(PLAYERIDMAP2[[#This Row],[POS]]="SS",MAX(AT$1:AT554)+1,"")</f>
        <v>39</v>
      </c>
      <c r="AU555" t="str">
        <f>IFERROR(INDEX(PLAYERIDMAP2[PLAYERNAME],MATCH(ROW()-ROW(AU$1),SHORTSTOP,0)),"")</f>
        <v/>
      </c>
      <c r="AV555" t="str">
        <f>IF(PLAYERIDMAP2[[#This Row],[POS]]="OF",MAX(AV$1:AV554)+1,"")</f>
        <v/>
      </c>
      <c r="AW555" t="str">
        <f>IFERROR(INDEX(PLAYERIDMAP2[PLAYERNAME],MATCH(ROW()-ROW(AW$1),OUTFIELD,0)),"")</f>
        <v/>
      </c>
      <c r="AX555">
        <f>IF(PLAYERIDMAP2[[#This Row],[POS]]&lt;&gt;"P",MAX(AX$1:AX554)+1,"")</f>
        <v>291</v>
      </c>
      <c r="AY555" t="str">
        <f>IFERROR(INDEX(PLAYERIDMAP2[PLAYERNAME],MATCH(ROW()-ROW(AY$1),HITTERS,0)),"")</f>
        <v>Laynce Nix</v>
      </c>
      <c r="AZ555" t="str">
        <f>IF(PLAYERIDMAP2[[#This Row],[POS]]="P",MAX(AZ$1:AZ554)+1,"")</f>
        <v/>
      </c>
      <c r="BA555" t="str">
        <f>IFERROR(INDEX(PLAYERIDMAP2[PLAYERNAME],MATCH(ROW()-ROW(BA$1),PITCHERS,0)),"")</f>
        <v>Michael Pineda</v>
      </c>
    </row>
    <row r="556" spans="1:53" x14ac:dyDescent="0.25">
      <c r="A556" t="s">
        <v>12738</v>
      </c>
      <c r="B556" t="s">
        <v>3355</v>
      </c>
      <c r="C556" s="1">
        <v>30424</v>
      </c>
      <c r="D556" t="s">
        <v>17111</v>
      </c>
      <c r="E556" t="s">
        <v>16175</v>
      </c>
      <c r="F556" t="s">
        <v>11126</v>
      </c>
      <c r="G556" t="s">
        <v>14693</v>
      </c>
      <c r="H556" t="s">
        <v>5706</v>
      </c>
      <c r="I556" t="s">
        <v>17112</v>
      </c>
      <c r="J556" t="s">
        <v>3355</v>
      </c>
      <c r="K556">
        <v>471868</v>
      </c>
      <c r="L556" t="s">
        <v>3355</v>
      </c>
      <c r="M556">
        <v>1103849</v>
      </c>
      <c r="N556" t="s">
        <v>3355</v>
      </c>
      <c r="O556" t="s">
        <v>12739</v>
      </c>
      <c r="P556" t="s">
        <v>12738</v>
      </c>
      <c r="Q556">
        <v>8111</v>
      </c>
      <c r="R556" t="s">
        <v>3355</v>
      </c>
      <c r="V556" t="s">
        <v>12740</v>
      </c>
      <c r="W556">
        <v>47675</v>
      </c>
      <c r="X556">
        <v>8111</v>
      </c>
      <c r="Y556" t="s">
        <v>3355</v>
      </c>
      <c r="Z556" t="s">
        <v>16516</v>
      </c>
      <c r="AA556" t="s">
        <v>5703</v>
      </c>
      <c r="AB556" t="s">
        <v>5703</v>
      </c>
      <c r="AD556" t="s">
        <v>16516</v>
      </c>
      <c r="AL556" t="str">
        <f>IF(PLAYERIDMAP2[[#This Row],[POS]]="C",MAX(AL$1:AL555)+1,"")</f>
        <v/>
      </c>
      <c r="AM556" t="str">
        <f>IFERROR(INDEX(PLAYERIDMAP2[PLAYERNAME],MATCH(ROW()-ROW(AM$1),CATCHERS,0)),"")</f>
        <v/>
      </c>
      <c r="AN556" t="str">
        <f>IF(PLAYERIDMAP2[[#This Row],[POS]]="1B",MAX(AN$1:AN555)+1,"")</f>
        <v/>
      </c>
      <c r="AO556" t="str">
        <f>IFERROR(INDEX(PLAYERIDMAP2[PLAYERNAME],MATCH(ROW()-ROW(AO$1),FIRSTBASE,0)),"")</f>
        <v/>
      </c>
      <c r="AP556">
        <f>IF(PLAYERIDMAP2[[#This Row],[POS]]="2B",MAX(AP$1:AP555)+1,"")</f>
        <v>39</v>
      </c>
      <c r="AQ556" t="str">
        <f>IFERROR(INDEX(PLAYERIDMAP2[PLAYERNAME],MATCH(ROW()-ROW(AQ$1),SECONDBASE,0)),"")</f>
        <v/>
      </c>
      <c r="AR556" t="str">
        <f>IF(PLAYERIDMAP2[[#This Row],[POS]]="3B",MAX(AR$1:AR555)+1,"")</f>
        <v/>
      </c>
      <c r="AS556" t="str">
        <f>IFERROR(INDEX(PLAYERIDMAP2[PLAYERNAME],MATCH(ROW()-ROW(AS$1),THIRDBASE,0)),"")</f>
        <v/>
      </c>
      <c r="AT556" t="str">
        <f>IF(PLAYERIDMAP2[[#This Row],[POS]]="SS",MAX(AT$1:AT555)+1,"")</f>
        <v/>
      </c>
      <c r="AU556" t="str">
        <f>IFERROR(INDEX(PLAYERIDMAP2[PLAYERNAME],MATCH(ROW()-ROW(AU$1),SHORTSTOP,0)),"")</f>
        <v/>
      </c>
      <c r="AV556" t="str">
        <f>IF(PLAYERIDMAP2[[#This Row],[POS]]="OF",MAX(AV$1:AV555)+1,"")</f>
        <v/>
      </c>
      <c r="AW556" t="str">
        <f>IFERROR(INDEX(PLAYERIDMAP2[PLAYERNAME],MATCH(ROW()-ROW(AW$1),OUTFIELD,0)),"")</f>
        <v/>
      </c>
      <c r="AX556">
        <f>IF(PLAYERIDMAP2[[#This Row],[POS]]&lt;&gt;"P",MAX(AX$1:AX555)+1,"")</f>
        <v>292</v>
      </c>
      <c r="AY556" t="str">
        <f>IFERROR(INDEX(PLAYERIDMAP2[PLAYERNAME],MATCH(ROW()-ROW(AY$1),HITTERS,0)),"")</f>
        <v>Derek Norris</v>
      </c>
      <c r="AZ556" t="str">
        <f>IF(PLAYERIDMAP2[[#This Row],[POS]]="P",MAX(AZ$1:AZ555)+1,"")</f>
        <v/>
      </c>
      <c r="BA556" t="str">
        <f>IFERROR(INDEX(PLAYERIDMAP2[PLAYERNAME],MATCH(ROW()-ROW(BA$1),PITCHERS,0)),"")</f>
        <v>Joel Pineiro</v>
      </c>
    </row>
    <row r="557" spans="1:53" x14ac:dyDescent="0.25">
      <c r="A557" t="s">
        <v>12741</v>
      </c>
      <c r="B557" t="s">
        <v>892</v>
      </c>
      <c r="C557" s="1">
        <v>31337</v>
      </c>
      <c r="D557" t="s">
        <v>17275</v>
      </c>
      <c r="E557" t="s">
        <v>16175</v>
      </c>
      <c r="F557" t="s">
        <v>11151</v>
      </c>
      <c r="G557" t="s">
        <v>16838</v>
      </c>
      <c r="H557" t="s">
        <v>10998</v>
      </c>
      <c r="I557" t="s">
        <v>18113</v>
      </c>
      <c r="J557" t="s">
        <v>892</v>
      </c>
      <c r="K557">
        <v>471865</v>
      </c>
      <c r="L557" t="s">
        <v>892</v>
      </c>
      <c r="M557">
        <v>1103728</v>
      </c>
      <c r="N557" t="s">
        <v>892</v>
      </c>
      <c r="O557" t="s">
        <v>12742</v>
      </c>
      <c r="P557" t="s">
        <v>12741</v>
      </c>
      <c r="Q557">
        <v>7934</v>
      </c>
      <c r="R557" t="s">
        <v>892</v>
      </c>
      <c r="S557">
        <v>28658</v>
      </c>
      <c r="T557" t="s">
        <v>892</v>
      </c>
      <c r="U557" t="s">
        <v>892</v>
      </c>
      <c r="V557" t="s">
        <v>12743</v>
      </c>
      <c r="W557">
        <v>47678</v>
      </c>
      <c r="X557">
        <v>7934</v>
      </c>
      <c r="Y557" t="s">
        <v>892</v>
      </c>
      <c r="Z557" t="s">
        <v>12744</v>
      </c>
      <c r="AA557" t="s">
        <v>10958</v>
      </c>
      <c r="AB557" t="s">
        <v>10958</v>
      </c>
      <c r="AC557" t="s">
        <v>892</v>
      </c>
      <c r="AD557" t="s">
        <v>12744</v>
      </c>
      <c r="AE557">
        <v>9266</v>
      </c>
      <c r="AF557" t="s">
        <v>892</v>
      </c>
      <c r="AG557">
        <v>5076</v>
      </c>
      <c r="AH557" t="s">
        <v>892</v>
      </c>
      <c r="AL557" t="str">
        <f>IF(PLAYERIDMAP2[[#This Row],[POS]]="C",MAX(AL$1:AL556)+1,"")</f>
        <v/>
      </c>
      <c r="AM557" t="str">
        <f>IFERROR(INDEX(PLAYERIDMAP2[PLAYERNAME],MATCH(ROW()-ROW(AM$1),CATCHERS,0)),"")</f>
        <v/>
      </c>
      <c r="AN557" t="str">
        <f>IF(PLAYERIDMAP2[[#This Row],[POS]]="1B",MAX(AN$1:AN556)+1,"")</f>
        <v/>
      </c>
      <c r="AO557" t="str">
        <f>IFERROR(INDEX(PLAYERIDMAP2[PLAYERNAME],MATCH(ROW()-ROW(AO$1),FIRSTBASE,0)),"")</f>
        <v/>
      </c>
      <c r="AP557" t="str">
        <f>IF(PLAYERIDMAP2[[#This Row],[POS]]="2B",MAX(AP$1:AP556)+1,"")</f>
        <v/>
      </c>
      <c r="AQ557" t="str">
        <f>IFERROR(INDEX(PLAYERIDMAP2[PLAYERNAME],MATCH(ROW()-ROW(AQ$1),SECONDBASE,0)),"")</f>
        <v/>
      </c>
      <c r="AR557" t="str">
        <f>IF(PLAYERIDMAP2[[#This Row],[POS]]="3B",MAX(AR$1:AR556)+1,"")</f>
        <v/>
      </c>
      <c r="AS557" t="str">
        <f>IFERROR(INDEX(PLAYERIDMAP2[PLAYERNAME],MATCH(ROW()-ROW(AS$1),THIRDBASE,0)),"")</f>
        <v/>
      </c>
      <c r="AT557" t="str">
        <f>IF(PLAYERIDMAP2[[#This Row],[POS]]="SS",MAX(AT$1:AT556)+1,"")</f>
        <v/>
      </c>
      <c r="AU557" t="str">
        <f>IFERROR(INDEX(PLAYERIDMAP2[PLAYERNAME],MATCH(ROW()-ROW(AU$1),SHORTSTOP,0)),"")</f>
        <v/>
      </c>
      <c r="AV557">
        <f>IF(PLAYERIDMAP2[[#This Row],[POS]]="OF",MAX(AV$1:AV556)+1,"")</f>
        <v>115</v>
      </c>
      <c r="AW557" t="str">
        <f>IFERROR(INDEX(PLAYERIDMAP2[PLAYERNAME],MATCH(ROW()-ROW(AW$1),OUTFIELD,0)),"")</f>
        <v/>
      </c>
      <c r="AX557">
        <f>IF(PLAYERIDMAP2[[#This Row],[POS]]&lt;&gt;"P",MAX(AX$1:AX556)+1,"")</f>
        <v>293</v>
      </c>
      <c r="AY557" t="str">
        <f>IFERROR(INDEX(PLAYERIDMAP2[PLAYERNAME],MATCH(ROW()-ROW(AY$1),HITTERS,0)),"")</f>
        <v>Eduardo Nunez</v>
      </c>
      <c r="AZ557" t="str">
        <f>IF(PLAYERIDMAP2[[#This Row],[POS]]="P",MAX(AZ$1:AZ556)+1,"")</f>
        <v/>
      </c>
      <c r="BA557" t="str">
        <f>IFERROR(INDEX(PLAYERIDMAP2[PLAYERNAME],MATCH(ROW()-ROW(BA$1),PITCHERS,0)),"")</f>
        <v>Drew Pomeranz</v>
      </c>
    </row>
    <row r="558" spans="1:53" x14ac:dyDescent="0.25">
      <c r="A558" t="s">
        <v>17766</v>
      </c>
      <c r="B558" t="s">
        <v>17767</v>
      </c>
      <c r="C558" s="1">
        <v>33618</v>
      </c>
      <c r="D558" t="s">
        <v>17768</v>
      </c>
      <c r="E558" t="s">
        <v>17769</v>
      </c>
      <c r="F558" t="s">
        <v>11126</v>
      </c>
      <c r="G558" t="s">
        <v>14693</v>
      </c>
      <c r="H558" t="s">
        <v>10988</v>
      </c>
      <c r="I558" t="s">
        <v>17770</v>
      </c>
      <c r="J558" t="s">
        <v>2031</v>
      </c>
      <c r="K558">
        <v>592346</v>
      </c>
      <c r="L558" t="s">
        <v>17767</v>
      </c>
      <c r="M558">
        <v>2066305</v>
      </c>
      <c r="N558" t="s">
        <v>17767</v>
      </c>
      <c r="P558" t="s">
        <v>17766</v>
      </c>
      <c r="Q558">
        <v>9976</v>
      </c>
      <c r="R558" t="s">
        <v>17767</v>
      </c>
      <c r="S558">
        <v>33386</v>
      </c>
      <c r="T558" t="s">
        <v>17767</v>
      </c>
      <c r="W558">
        <v>68563</v>
      </c>
      <c r="X558">
        <v>9976</v>
      </c>
      <c r="Y558" t="s">
        <v>17771</v>
      </c>
      <c r="Z558" t="s">
        <v>17772</v>
      </c>
      <c r="AA558" t="s">
        <v>5703</v>
      </c>
      <c r="AB558" t="s">
        <v>5703</v>
      </c>
      <c r="AD558" t="s">
        <v>17772</v>
      </c>
      <c r="AF558" t="s">
        <v>17773</v>
      </c>
      <c r="AG558">
        <v>53599</v>
      </c>
      <c r="AH558" t="s">
        <v>17767</v>
      </c>
      <c r="AL558" t="str">
        <f>IF(PLAYERIDMAP2[[#This Row],[POS]]="C",MAX(AL$1:AL557)+1,"")</f>
        <v/>
      </c>
      <c r="AM558" t="str">
        <f>IFERROR(INDEX(PLAYERIDMAP2[PLAYERNAME],MATCH(ROW()-ROW(AM$1),CATCHERS,0)),"")</f>
        <v/>
      </c>
      <c r="AN558" t="str">
        <f>IF(PLAYERIDMAP2[[#This Row],[POS]]="1B",MAX(AN$1:AN557)+1,"")</f>
        <v/>
      </c>
      <c r="AO558" t="str">
        <f>IFERROR(INDEX(PLAYERIDMAP2[PLAYERNAME],MATCH(ROW()-ROW(AO$1),FIRSTBASE,0)),"")</f>
        <v/>
      </c>
      <c r="AP558" t="str">
        <f>IF(PLAYERIDMAP2[[#This Row],[POS]]="2B",MAX(AP$1:AP557)+1,"")</f>
        <v/>
      </c>
      <c r="AQ558" t="str">
        <f>IFERROR(INDEX(PLAYERIDMAP2[PLAYERNAME],MATCH(ROW()-ROW(AQ$1),SECONDBASE,0)),"")</f>
        <v/>
      </c>
      <c r="AR558" t="str">
        <f>IF(PLAYERIDMAP2[[#This Row],[POS]]="3B",MAX(AR$1:AR557)+1,"")</f>
        <v/>
      </c>
      <c r="AS558" t="str">
        <f>IFERROR(INDEX(PLAYERIDMAP2[PLAYERNAME],MATCH(ROW()-ROW(AS$1),THIRDBASE,0)),"")</f>
        <v/>
      </c>
      <c r="AT558" t="str">
        <f>IF(PLAYERIDMAP2[[#This Row],[POS]]="SS",MAX(AT$1:AT557)+1,"")</f>
        <v/>
      </c>
      <c r="AU558" t="str">
        <f>IFERROR(INDEX(PLAYERIDMAP2[PLAYERNAME],MATCH(ROW()-ROW(AU$1),SHORTSTOP,0)),"")</f>
        <v/>
      </c>
      <c r="AV558" t="str">
        <f>IF(PLAYERIDMAP2[[#This Row],[POS]]="OF",MAX(AV$1:AV557)+1,"")</f>
        <v/>
      </c>
      <c r="AW558" t="str">
        <f>IFERROR(INDEX(PLAYERIDMAP2[PLAYERNAME],MATCH(ROW()-ROW(AW$1),OUTFIELD,0)),"")</f>
        <v/>
      </c>
      <c r="AX558" t="str">
        <f>IF(PLAYERIDMAP2[[#This Row],[POS]]&lt;&gt;"P",MAX(AX$1:AX557)+1,"")</f>
        <v/>
      </c>
      <c r="AY558" t="str">
        <f>IFERROR(INDEX(PLAYERIDMAP2[PLAYERNAME],MATCH(ROW()-ROW(AY$1),HITTERS,0)),"")</f>
        <v>Rougned Odor</v>
      </c>
      <c r="AZ558">
        <f>IF(PLAYERIDMAP2[[#This Row],[POS]]="P",MAX(AZ$1:AZ557)+1,"")</f>
        <v>264</v>
      </c>
      <c r="BA558" t="str">
        <f>IFERROR(INDEX(PLAYERIDMAP2[PLAYERNAME],MATCH(ROW()-ROW(BA$1),PITCHERS,0)),"")</f>
        <v>Stuart Pomeranz</v>
      </c>
    </row>
    <row r="559" spans="1:53" x14ac:dyDescent="0.25">
      <c r="A559" t="s">
        <v>12745</v>
      </c>
      <c r="B559" t="s">
        <v>10781</v>
      </c>
      <c r="C559" s="1">
        <v>31309</v>
      </c>
      <c r="D559" t="s">
        <v>18638</v>
      </c>
      <c r="E559" t="s">
        <v>16175</v>
      </c>
      <c r="F559" t="s">
        <v>11373</v>
      </c>
      <c r="G559" t="s">
        <v>16838</v>
      </c>
      <c r="H559" t="s">
        <v>10988</v>
      </c>
      <c r="I559" t="s">
        <v>18639</v>
      </c>
      <c r="J559" t="s">
        <v>10781</v>
      </c>
      <c r="K559">
        <v>461829</v>
      </c>
      <c r="L559" t="s">
        <v>10781</v>
      </c>
      <c r="M559">
        <v>585618</v>
      </c>
      <c r="N559" t="s">
        <v>10781</v>
      </c>
      <c r="O559" t="s">
        <v>12746</v>
      </c>
      <c r="P559" t="s">
        <v>12745</v>
      </c>
      <c r="Q559">
        <v>8179</v>
      </c>
      <c r="R559" t="s">
        <v>10781</v>
      </c>
      <c r="S559">
        <v>28962</v>
      </c>
      <c r="T559" t="s">
        <v>10781</v>
      </c>
      <c r="V559" t="s">
        <v>12747</v>
      </c>
      <c r="W559">
        <v>45529</v>
      </c>
      <c r="X559">
        <v>8179</v>
      </c>
      <c r="Y559" t="s">
        <v>10781</v>
      </c>
      <c r="Z559" t="s">
        <v>12748</v>
      </c>
      <c r="AA559" t="s">
        <v>5703</v>
      </c>
      <c r="AB559" t="s">
        <v>10958</v>
      </c>
      <c r="AC559" t="s">
        <v>10781</v>
      </c>
      <c r="AD559" t="s">
        <v>12748</v>
      </c>
      <c r="AE559">
        <v>8324</v>
      </c>
      <c r="AF559" t="s">
        <v>10781</v>
      </c>
      <c r="AG559">
        <v>5320</v>
      </c>
      <c r="AH559" t="s">
        <v>10781</v>
      </c>
      <c r="AL559" t="str">
        <f>IF(PLAYERIDMAP2[[#This Row],[POS]]="C",MAX(AL$1:AL558)+1,"")</f>
        <v/>
      </c>
      <c r="AM559" t="str">
        <f>IFERROR(INDEX(PLAYERIDMAP2[PLAYERNAME],MATCH(ROW()-ROW(AM$1),CATCHERS,0)),"")</f>
        <v/>
      </c>
      <c r="AN559" t="str">
        <f>IF(PLAYERIDMAP2[[#This Row],[POS]]="1B",MAX(AN$1:AN558)+1,"")</f>
        <v/>
      </c>
      <c r="AO559" t="str">
        <f>IFERROR(INDEX(PLAYERIDMAP2[PLAYERNAME],MATCH(ROW()-ROW(AO$1),FIRSTBASE,0)),"")</f>
        <v/>
      </c>
      <c r="AP559" t="str">
        <f>IF(PLAYERIDMAP2[[#This Row],[POS]]="2B",MAX(AP$1:AP558)+1,"")</f>
        <v/>
      </c>
      <c r="AQ559" t="str">
        <f>IFERROR(INDEX(PLAYERIDMAP2[PLAYERNAME],MATCH(ROW()-ROW(AQ$1),SECONDBASE,0)),"")</f>
        <v/>
      </c>
      <c r="AR559" t="str">
        <f>IF(PLAYERIDMAP2[[#This Row],[POS]]="3B",MAX(AR$1:AR558)+1,"")</f>
        <v/>
      </c>
      <c r="AS559" t="str">
        <f>IFERROR(INDEX(PLAYERIDMAP2[PLAYERNAME],MATCH(ROW()-ROW(AS$1),THIRDBASE,0)),"")</f>
        <v/>
      </c>
      <c r="AT559" t="str">
        <f>IF(PLAYERIDMAP2[[#This Row],[POS]]="SS",MAX(AT$1:AT558)+1,"")</f>
        <v/>
      </c>
      <c r="AU559" t="str">
        <f>IFERROR(INDEX(PLAYERIDMAP2[PLAYERNAME],MATCH(ROW()-ROW(AU$1),SHORTSTOP,0)),"")</f>
        <v/>
      </c>
      <c r="AV559" t="str">
        <f>IF(PLAYERIDMAP2[[#This Row],[POS]]="OF",MAX(AV$1:AV558)+1,"")</f>
        <v/>
      </c>
      <c r="AW559" t="str">
        <f>IFERROR(INDEX(PLAYERIDMAP2[PLAYERNAME],MATCH(ROW()-ROW(AW$1),OUTFIELD,0)),"")</f>
        <v/>
      </c>
      <c r="AX559" t="str">
        <f>IF(PLAYERIDMAP2[[#This Row],[POS]]&lt;&gt;"P",MAX(AX$1:AX558)+1,"")</f>
        <v/>
      </c>
      <c r="AY559" t="str">
        <f>IFERROR(INDEX(PLAYERIDMAP2[PLAYERNAME],MATCH(ROW()-ROW(AY$1),HITTERS,0)),"")</f>
        <v>Hector Olivera</v>
      </c>
      <c r="AZ559">
        <f>IF(PLAYERIDMAP2[[#This Row],[POS]]="P",MAX(AZ$1:AZ558)+1,"")</f>
        <v>265</v>
      </c>
      <c r="BA559" t="str">
        <f>IFERROR(INDEX(PLAYERIDMAP2[PLAYERNAME],MATCH(ROW()-ROW(BA$1),PITCHERS,0)),"")</f>
        <v>Rick Porcello</v>
      </c>
    </row>
    <row r="560" spans="1:53" x14ac:dyDescent="0.25">
      <c r="A560" t="s">
        <v>12749</v>
      </c>
      <c r="B560" t="s">
        <v>4612</v>
      </c>
      <c r="C560" s="1">
        <v>32581</v>
      </c>
      <c r="D560" t="s">
        <v>17593</v>
      </c>
      <c r="E560" t="s">
        <v>16175</v>
      </c>
      <c r="F560" t="s">
        <v>11077</v>
      </c>
      <c r="G560" t="s">
        <v>14693</v>
      </c>
      <c r="H560" t="s">
        <v>11097</v>
      </c>
      <c r="I560" t="s">
        <v>17594</v>
      </c>
      <c r="J560" t="s">
        <v>4612</v>
      </c>
      <c r="K560">
        <v>503556</v>
      </c>
      <c r="L560" t="s">
        <v>4612</v>
      </c>
      <c r="M560">
        <v>1599169</v>
      </c>
      <c r="N560" t="s">
        <v>4612</v>
      </c>
      <c r="O560" t="s">
        <v>12750</v>
      </c>
      <c r="P560" t="s">
        <v>12749</v>
      </c>
      <c r="Q560">
        <v>9142</v>
      </c>
      <c r="R560" t="s">
        <v>4612</v>
      </c>
      <c r="S560">
        <v>30327</v>
      </c>
      <c r="T560" t="s">
        <v>4612</v>
      </c>
      <c r="V560" t="s">
        <v>12751</v>
      </c>
      <c r="W560">
        <v>50609</v>
      </c>
      <c r="X560">
        <v>9142</v>
      </c>
      <c r="Y560" t="s">
        <v>4612</v>
      </c>
      <c r="Z560" t="s">
        <v>12752</v>
      </c>
      <c r="AA560" t="s">
        <v>11011</v>
      </c>
      <c r="AB560" t="s">
        <v>5703</v>
      </c>
      <c r="AC560" t="s">
        <v>4612</v>
      </c>
      <c r="AD560" t="s">
        <v>12752</v>
      </c>
      <c r="AE560">
        <v>12362</v>
      </c>
      <c r="AF560" t="s">
        <v>4612</v>
      </c>
      <c r="AG560">
        <v>13694</v>
      </c>
      <c r="AH560" t="s">
        <v>4612</v>
      </c>
      <c r="AL560" t="str">
        <f>IF(PLAYERIDMAP2[[#This Row],[POS]]="C",MAX(AL$1:AL559)+1,"")</f>
        <v/>
      </c>
      <c r="AM560" t="str">
        <f>IFERROR(INDEX(PLAYERIDMAP2[PLAYERNAME],MATCH(ROW()-ROW(AM$1),CATCHERS,0)),"")</f>
        <v/>
      </c>
      <c r="AN560" t="str">
        <f>IF(PLAYERIDMAP2[[#This Row],[POS]]="1B",MAX(AN$1:AN559)+1,"")</f>
        <v/>
      </c>
      <c r="AO560" t="str">
        <f>IFERROR(INDEX(PLAYERIDMAP2[PLAYERNAME],MATCH(ROW()-ROW(AO$1),FIRSTBASE,0)),"")</f>
        <v/>
      </c>
      <c r="AP560" t="str">
        <f>IF(PLAYERIDMAP2[[#This Row],[POS]]="2B",MAX(AP$1:AP559)+1,"")</f>
        <v/>
      </c>
      <c r="AQ560" t="str">
        <f>IFERROR(INDEX(PLAYERIDMAP2[PLAYERNAME],MATCH(ROW()-ROW(AQ$1),SECONDBASE,0)),"")</f>
        <v/>
      </c>
      <c r="AR560" t="str">
        <f>IF(PLAYERIDMAP2[[#This Row],[POS]]="3B",MAX(AR$1:AR559)+1,"")</f>
        <v/>
      </c>
      <c r="AS560" t="str">
        <f>IFERROR(INDEX(PLAYERIDMAP2[PLAYERNAME],MATCH(ROW()-ROW(AS$1),THIRDBASE,0)),"")</f>
        <v/>
      </c>
      <c r="AT560">
        <f>IF(PLAYERIDMAP2[[#This Row],[POS]]="SS",MAX(AT$1:AT559)+1,"")</f>
        <v>40</v>
      </c>
      <c r="AU560" t="str">
        <f>IFERROR(INDEX(PLAYERIDMAP2[PLAYERNAME],MATCH(ROW()-ROW(AU$1),SHORTSTOP,0)),"")</f>
        <v/>
      </c>
      <c r="AV560" t="str">
        <f>IF(PLAYERIDMAP2[[#This Row],[POS]]="OF",MAX(AV$1:AV559)+1,"")</f>
        <v/>
      </c>
      <c r="AW560" t="str">
        <f>IFERROR(INDEX(PLAYERIDMAP2[PLAYERNAME],MATCH(ROW()-ROW(AW$1),OUTFIELD,0)),"")</f>
        <v/>
      </c>
      <c r="AX560">
        <f>IF(PLAYERIDMAP2[[#This Row],[POS]]&lt;&gt;"P",MAX(AX$1:AX559)+1,"")</f>
        <v>294</v>
      </c>
      <c r="AY560" t="str">
        <f>IFERROR(INDEX(PLAYERIDMAP2[PLAYERNAME],MATCH(ROW()-ROW(AY$1),HITTERS,0)),"")</f>
        <v>Miguel Olivo</v>
      </c>
      <c r="AZ560" t="str">
        <f>IF(PLAYERIDMAP2[[#This Row],[POS]]="P",MAX(AZ$1:AZ559)+1,"")</f>
        <v/>
      </c>
      <c r="BA560" t="str">
        <f>IFERROR(INDEX(PLAYERIDMAP2[PLAYERNAME],MATCH(ROW()-ROW(BA$1),PITCHERS,0)),"")</f>
        <v>David Price</v>
      </c>
    </row>
    <row r="561" spans="1:53" x14ac:dyDescent="0.25">
      <c r="A561" t="s">
        <v>12753</v>
      </c>
      <c r="B561" t="s">
        <v>10585</v>
      </c>
      <c r="C561" s="1">
        <v>33650</v>
      </c>
      <c r="D561" t="s">
        <v>17122</v>
      </c>
      <c r="E561" t="s">
        <v>17123</v>
      </c>
      <c r="F561" t="s">
        <v>11027</v>
      </c>
      <c r="G561" t="s">
        <v>16838</v>
      </c>
      <c r="H561" t="s">
        <v>10988</v>
      </c>
      <c r="I561" t="s">
        <v>17124</v>
      </c>
      <c r="J561" t="s">
        <v>10585</v>
      </c>
      <c r="K561">
        <v>594835</v>
      </c>
      <c r="L561" t="s">
        <v>10585</v>
      </c>
      <c r="M561">
        <v>2066303</v>
      </c>
      <c r="N561" t="s">
        <v>10585</v>
      </c>
      <c r="O561" t="s">
        <v>17125</v>
      </c>
      <c r="P561" t="s">
        <v>12753</v>
      </c>
      <c r="Q561">
        <v>9627</v>
      </c>
      <c r="R561" t="s">
        <v>10585</v>
      </c>
      <c r="S561">
        <v>33158</v>
      </c>
      <c r="T561" t="s">
        <v>10585</v>
      </c>
      <c r="V561" t="s">
        <v>16172</v>
      </c>
      <c r="W561">
        <v>68759</v>
      </c>
      <c r="X561">
        <v>9627</v>
      </c>
      <c r="Y561" t="s">
        <v>10585</v>
      </c>
      <c r="Z561" t="s">
        <v>12754</v>
      </c>
      <c r="AA561" t="s">
        <v>10958</v>
      </c>
      <c r="AB561" t="s">
        <v>10958</v>
      </c>
      <c r="AC561" t="s">
        <v>10585</v>
      </c>
      <c r="AD561" t="s">
        <v>12754</v>
      </c>
      <c r="AE561">
        <v>12949</v>
      </c>
      <c r="AH561" t="s">
        <v>10585</v>
      </c>
      <c r="AL561" t="str">
        <f>IF(PLAYERIDMAP2[[#This Row],[POS]]="C",MAX(AL$1:AL560)+1,"")</f>
        <v/>
      </c>
      <c r="AM561" t="str">
        <f>IFERROR(INDEX(PLAYERIDMAP2[PLAYERNAME],MATCH(ROW()-ROW(AM$1),CATCHERS,0)),"")</f>
        <v/>
      </c>
      <c r="AN561" t="str">
        <f>IF(PLAYERIDMAP2[[#This Row],[POS]]="1B",MAX(AN$1:AN560)+1,"")</f>
        <v/>
      </c>
      <c r="AO561" t="str">
        <f>IFERROR(INDEX(PLAYERIDMAP2[PLAYERNAME],MATCH(ROW()-ROW(AO$1),FIRSTBASE,0)),"")</f>
        <v/>
      </c>
      <c r="AP561" t="str">
        <f>IF(PLAYERIDMAP2[[#This Row],[POS]]="2B",MAX(AP$1:AP560)+1,"")</f>
        <v/>
      </c>
      <c r="AQ561" t="str">
        <f>IFERROR(INDEX(PLAYERIDMAP2[PLAYERNAME],MATCH(ROW()-ROW(AQ$1),SECONDBASE,0)),"")</f>
        <v/>
      </c>
      <c r="AR561" t="str">
        <f>IF(PLAYERIDMAP2[[#This Row],[POS]]="3B",MAX(AR$1:AR560)+1,"")</f>
        <v/>
      </c>
      <c r="AS561" t="str">
        <f>IFERROR(INDEX(PLAYERIDMAP2[PLAYERNAME],MATCH(ROW()-ROW(AS$1),THIRDBASE,0)),"")</f>
        <v/>
      </c>
      <c r="AT561" t="str">
        <f>IF(PLAYERIDMAP2[[#This Row],[POS]]="SS",MAX(AT$1:AT560)+1,"")</f>
        <v/>
      </c>
      <c r="AU561" t="str">
        <f>IFERROR(INDEX(PLAYERIDMAP2[PLAYERNAME],MATCH(ROW()-ROW(AU$1),SHORTSTOP,0)),"")</f>
        <v/>
      </c>
      <c r="AV561" t="str">
        <f>IF(PLAYERIDMAP2[[#This Row],[POS]]="OF",MAX(AV$1:AV560)+1,"")</f>
        <v/>
      </c>
      <c r="AW561" t="str">
        <f>IFERROR(INDEX(PLAYERIDMAP2[PLAYERNAME],MATCH(ROW()-ROW(AW$1),OUTFIELD,0)),"")</f>
        <v/>
      </c>
      <c r="AX561" t="str">
        <f>IF(PLAYERIDMAP2[[#This Row],[POS]]&lt;&gt;"P",MAX(AX$1:AX560)+1,"")</f>
        <v/>
      </c>
      <c r="AY561" t="str">
        <f>IFERROR(INDEX(PLAYERIDMAP2[PLAYERNAME],MATCH(ROW()-ROW(AY$1),HITTERS,0)),"")</f>
        <v>Mike Olt</v>
      </c>
      <c r="AZ561">
        <f>IF(PLAYERIDMAP2[[#This Row],[POS]]="P",MAX(AZ$1:AZ560)+1,"")</f>
        <v>266</v>
      </c>
      <c r="BA561" t="str">
        <f>IFERROR(INDEX(PLAYERIDMAP2[PLAYERNAME],MATCH(ROW()-ROW(BA$1),PITCHERS,0)),"")</f>
        <v>Stephen Pryor</v>
      </c>
    </row>
    <row r="562" spans="1:53" x14ac:dyDescent="0.25">
      <c r="A562" t="s">
        <v>12755</v>
      </c>
      <c r="B562" t="s">
        <v>10423</v>
      </c>
      <c r="C562" s="1">
        <v>28633</v>
      </c>
      <c r="D562" t="s">
        <v>16882</v>
      </c>
      <c r="E562" t="s">
        <v>16175</v>
      </c>
      <c r="F562" t="s">
        <v>11398</v>
      </c>
      <c r="G562" t="s">
        <v>16838</v>
      </c>
      <c r="H562" t="s">
        <v>10988</v>
      </c>
      <c r="I562" t="s">
        <v>20334</v>
      </c>
      <c r="J562" t="s">
        <v>10423</v>
      </c>
      <c r="K562">
        <v>283166</v>
      </c>
      <c r="L562" t="s">
        <v>10423</v>
      </c>
      <c r="M562">
        <v>175027</v>
      </c>
      <c r="N562" t="s">
        <v>12756</v>
      </c>
      <c r="O562" t="s">
        <v>12757</v>
      </c>
      <c r="P562" t="s">
        <v>12755</v>
      </c>
      <c r="Q562">
        <v>7207</v>
      </c>
      <c r="R562" t="s">
        <v>12756</v>
      </c>
      <c r="S562">
        <v>5642</v>
      </c>
      <c r="T562" t="s">
        <v>12756</v>
      </c>
      <c r="V562" t="s">
        <v>12758</v>
      </c>
      <c r="W562">
        <v>31549</v>
      </c>
      <c r="X562">
        <v>7207</v>
      </c>
      <c r="Y562" t="s">
        <v>10423</v>
      </c>
      <c r="Z562" t="s">
        <v>16517</v>
      </c>
      <c r="AA562" t="s">
        <v>5703</v>
      </c>
      <c r="AB562" t="s">
        <v>10958</v>
      </c>
      <c r="AD562" t="s">
        <v>16517</v>
      </c>
      <c r="AL562" t="str">
        <f>IF(PLAYERIDMAP2[[#This Row],[POS]]="C",MAX(AL$1:AL561)+1,"")</f>
        <v/>
      </c>
      <c r="AM562" t="str">
        <f>IFERROR(INDEX(PLAYERIDMAP2[PLAYERNAME],MATCH(ROW()-ROW(AM$1),CATCHERS,0)),"")</f>
        <v/>
      </c>
      <c r="AN562" t="str">
        <f>IF(PLAYERIDMAP2[[#This Row],[POS]]="1B",MAX(AN$1:AN561)+1,"")</f>
        <v/>
      </c>
      <c r="AO562" t="str">
        <f>IFERROR(INDEX(PLAYERIDMAP2[PLAYERNAME],MATCH(ROW()-ROW(AO$1),FIRSTBASE,0)),"")</f>
        <v/>
      </c>
      <c r="AP562" t="str">
        <f>IF(PLAYERIDMAP2[[#This Row],[POS]]="2B",MAX(AP$1:AP561)+1,"")</f>
        <v/>
      </c>
      <c r="AQ562" t="str">
        <f>IFERROR(INDEX(PLAYERIDMAP2[PLAYERNAME],MATCH(ROW()-ROW(AQ$1),SECONDBASE,0)),"")</f>
        <v/>
      </c>
      <c r="AR562" t="str">
        <f>IF(PLAYERIDMAP2[[#This Row],[POS]]="3B",MAX(AR$1:AR561)+1,"")</f>
        <v/>
      </c>
      <c r="AS562" t="str">
        <f>IFERROR(INDEX(PLAYERIDMAP2[PLAYERNAME],MATCH(ROW()-ROW(AS$1),THIRDBASE,0)),"")</f>
        <v/>
      </c>
      <c r="AT562" t="str">
        <f>IF(PLAYERIDMAP2[[#This Row],[POS]]="SS",MAX(AT$1:AT561)+1,"")</f>
        <v/>
      </c>
      <c r="AU562" t="str">
        <f>IFERROR(INDEX(PLAYERIDMAP2[PLAYERNAME],MATCH(ROW()-ROW(AU$1),SHORTSTOP,0)),"")</f>
        <v/>
      </c>
      <c r="AV562" t="str">
        <f>IF(PLAYERIDMAP2[[#This Row],[POS]]="OF",MAX(AV$1:AV561)+1,"")</f>
        <v/>
      </c>
      <c r="AW562" t="str">
        <f>IFERROR(INDEX(PLAYERIDMAP2[PLAYERNAME],MATCH(ROW()-ROW(AW$1),OUTFIELD,0)),"")</f>
        <v/>
      </c>
      <c r="AX562" t="str">
        <f>IF(PLAYERIDMAP2[[#This Row],[POS]]&lt;&gt;"P",MAX(AX$1:AX561)+1,"")</f>
        <v/>
      </c>
      <c r="AY562" t="str">
        <f>IFERROR(INDEX(PLAYERIDMAP2[PLAYERNAME],MATCH(ROW()-ROW(AY$1),HITTERS,0)),"")</f>
        <v>Magglio Ordonez</v>
      </c>
      <c r="AZ562">
        <f>IF(PLAYERIDMAP2[[#This Row],[POS]]="P",MAX(AZ$1:AZ561)+1,"")</f>
        <v>267</v>
      </c>
      <c r="BA562" t="str">
        <f>IFERROR(INDEX(PLAYERIDMAP2[PLAYERNAME],MATCH(ROW()-ROW(BA$1),PITCHERS,0)),"")</f>
        <v>Zach Putnam</v>
      </c>
    </row>
    <row r="563" spans="1:53" x14ac:dyDescent="0.25">
      <c r="A563" t="s">
        <v>12759</v>
      </c>
      <c r="B563" t="s">
        <v>4169</v>
      </c>
      <c r="C563" s="1">
        <v>30829</v>
      </c>
      <c r="D563" t="s">
        <v>17026</v>
      </c>
      <c r="E563" t="s">
        <v>16175</v>
      </c>
      <c r="F563" t="s">
        <v>11191</v>
      </c>
      <c r="G563" t="s">
        <v>14693</v>
      </c>
      <c r="H563" t="s">
        <v>10988</v>
      </c>
      <c r="I563" t="s">
        <v>17027</v>
      </c>
      <c r="J563" t="s">
        <v>4169</v>
      </c>
      <c r="K563">
        <v>456068</v>
      </c>
      <c r="L563" t="s">
        <v>4169</v>
      </c>
      <c r="M563">
        <v>1208713</v>
      </c>
      <c r="N563" t="s">
        <v>4169</v>
      </c>
      <c r="O563" t="s">
        <v>12760</v>
      </c>
      <c r="P563" t="s">
        <v>12759</v>
      </c>
      <c r="Q563">
        <v>8437</v>
      </c>
      <c r="R563" t="s">
        <v>4169</v>
      </c>
      <c r="S563">
        <v>29310</v>
      </c>
      <c r="T563" t="s">
        <v>4169</v>
      </c>
      <c r="V563" t="s">
        <v>12761</v>
      </c>
      <c r="W563">
        <v>47476</v>
      </c>
      <c r="X563">
        <v>8437</v>
      </c>
      <c r="Y563" t="s">
        <v>4169</v>
      </c>
      <c r="Z563" t="s">
        <v>12762</v>
      </c>
      <c r="AA563" t="s">
        <v>5703</v>
      </c>
      <c r="AB563" t="s">
        <v>5703</v>
      </c>
      <c r="AC563" t="s">
        <v>4169</v>
      </c>
      <c r="AD563" t="s">
        <v>12762</v>
      </c>
      <c r="AE563">
        <v>10076</v>
      </c>
      <c r="AF563" t="s">
        <v>4169</v>
      </c>
      <c r="AG563">
        <v>5962</v>
      </c>
      <c r="AH563" t="s">
        <v>4169</v>
      </c>
      <c r="AL563" t="str">
        <f>IF(PLAYERIDMAP2[[#This Row],[POS]]="C",MAX(AL$1:AL562)+1,"")</f>
        <v/>
      </c>
      <c r="AM563" t="str">
        <f>IFERROR(INDEX(PLAYERIDMAP2[PLAYERNAME],MATCH(ROW()-ROW(AM$1),CATCHERS,0)),"")</f>
        <v/>
      </c>
      <c r="AN563" t="str">
        <f>IF(PLAYERIDMAP2[[#This Row],[POS]]="1B",MAX(AN$1:AN562)+1,"")</f>
        <v/>
      </c>
      <c r="AO563" t="str">
        <f>IFERROR(INDEX(PLAYERIDMAP2[PLAYERNAME],MATCH(ROW()-ROW(AO$1),FIRSTBASE,0)),"")</f>
        <v/>
      </c>
      <c r="AP563" t="str">
        <f>IF(PLAYERIDMAP2[[#This Row],[POS]]="2B",MAX(AP$1:AP562)+1,"")</f>
        <v/>
      </c>
      <c r="AQ563" t="str">
        <f>IFERROR(INDEX(PLAYERIDMAP2[PLAYERNAME],MATCH(ROW()-ROW(AQ$1),SECONDBASE,0)),"")</f>
        <v/>
      </c>
      <c r="AR563" t="str">
        <f>IF(PLAYERIDMAP2[[#This Row],[POS]]="3B",MAX(AR$1:AR562)+1,"")</f>
        <v/>
      </c>
      <c r="AS563" t="str">
        <f>IFERROR(INDEX(PLAYERIDMAP2[PLAYERNAME],MATCH(ROW()-ROW(AS$1),THIRDBASE,0)),"")</f>
        <v/>
      </c>
      <c r="AT563" t="str">
        <f>IF(PLAYERIDMAP2[[#This Row],[POS]]="SS",MAX(AT$1:AT562)+1,"")</f>
        <v/>
      </c>
      <c r="AU563" t="str">
        <f>IFERROR(INDEX(PLAYERIDMAP2[PLAYERNAME],MATCH(ROW()-ROW(AU$1),SHORTSTOP,0)),"")</f>
        <v/>
      </c>
      <c r="AV563" t="str">
        <f>IF(PLAYERIDMAP2[[#This Row],[POS]]="OF",MAX(AV$1:AV562)+1,"")</f>
        <v/>
      </c>
      <c r="AW563" t="str">
        <f>IFERROR(INDEX(PLAYERIDMAP2[PLAYERNAME],MATCH(ROW()-ROW(AW$1),OUTFIELD,0)),"")</f>
        <v/>
      </c>
      <c r="AX563" t="str">
        <f>IF(PLAYERIDMAP2[[#This Row],[POS]]&lt;&gt;"P",MAX(AX$1:AX562)+1,"")</f>
        <v/>
      </c>
      <c r="AY563" t="str">
        <f>IFERROR(INDEX(PLAYERIDMAP2[PLAYERNAME],MATCH(ROW()-ROW(AY$1),HITTERS,0)),"")</f>
        <v>Paulo Orlando</v>
      </c>
      <c r="AZ563">
        <f>IF(PLAYERIDMAP2[[#This Row],[POS]]="P",MAX(AZ$1:AZ562)+1,"")</f>
        <v>268</v>
      </c>
      <c r="BA563" t="str">
        <f>IFERROR(INDEX(PLAYERIDMAP2[PLAYERNAME],MATCH(ROW()-ROW(BA$1),PITCHERS,0)),"")</f>
        <v>J.J. Putz</v>
      </c>
    </row>
    <row r="564" spans="1:53" x14ac:dyDescent="0.25">
      <c r="A564" t="s">
        <v>16173</v>
      </c>
      <c r="B564" t="s">
        <v>16174</v>
      </c>
      <c r="C564" s="1">
        <v>31678</v>
      </c>
      <c r="D564" t="s">
        <v>17026</v>
      </c>
      <c r="E564" t="s">
        <v>20149</v>
      </c>
      <c r="F564" t="s">
        <v>11176</v>
      </c>
      <c r="G564" t="s">
        <v>16838</v>
      </c>
      <c r="H564" t="s">
        <v>10988</v>
      </c>
      <c r="I564" t="s">
        <v>20150</v>
      </c>
      <c r="J564" t="s">
        <v>4169</v>
      </c>
      <c r="K564">
        <v>646057</v>
      </c>
      <c r="L564" t="s">
        <v>16176</v>
      </c>
      <c r="M564">
        <v>2074923</v>
      </c>
      <c r="N564" t="s">
        <v>16176</v>
      </c>
      <c r="P564" t="s">
        <v>16173</v>
      </c>
      <c r="Q564">
        <v>9641</v>
      </c>
      <c r="R564" t="s">
        <v>16176</v>
      </c>
      <c r="S564">
        <v>33093</v>
      </c>
      <c r="T564" t="s">
        <v>16176</v>
      </c>
      <c r="W564">
        <v>101994</v>
      </c>
      <c r="X564">
        <v>9641</v>
      </c>
      <c r="Y564" t="s">
        <v>20151</v>
      </c>
      <c r="Z564" t="s">
        <v>20152</v>
      </c>
      <c r="AA564" t="s">
        <v>5703</v>
      </c>
      <c r="AB564" t="s">
        <v>5703</v>
      </c>
      <c r="AD564" t="s">
        <v>20153</v>
      </c>
      <c r="AL564" t="str">
        <f>IF(PLAYERIDMAP2[[#This Row],[POS]]="C",MAX(AL$1:AL563)+1,"")</f>
        <v/>
      </c>
      <c r="AM564" t="str">
        <f>IFERROR(INDEX(PLAYERIDMAP2[PLAYERNAME],MATCH(ROW()-ROW(AM$1),CATCHERS,0)),"")</f>
        <v/>
      </c>
      <c r="AN564" t="str">
        <f>IF(PLAYERIDMAP2[[#This Row],[POS]]="1B",MAX(AN$1:AN563)+1,"")</f>
        <v/>
      </c>
      <c r="AO564" t="str">
        <f>IFERROR(INDEX(PLAYERIDMAP2[PLAYERNAME],MATCH(ROW()-ROW(AO$1),FIRSTBASE,0)),"")</f>
        <v/>
      </c>
      <c r="AP564" t="str">
        <f>IF(PLAYERIDMAP2[[#This Row],[POS]]="2B",MAX(AP$1:AP563)+1,"")</f>
        <v/>
      </c>
      <c r="AQ564" t="str">
        <f>IFERROR(INDEX(PLAYERIDMAP2[PLAYERNAME],MATCH(ROW()-ROW(AQ$1),SECONDBASE,0)),"")</f>
        <v/>
      </c>
      <c r="AR564" t="str">
        <f>IF(PLAYERIDMAP2[[#This Row],[POS]]="3B",MAX(AR$1:AR563)+1,"")</f>
        <v/>
      </c>
      <c r="AS564" t="str">
        <f>IFERROR(INDEX(PLAYERIDMAP2[PLAYERNAME],MATCH(ROW()-ROW(AS$1),THIRDBASE,0)),"")</f>
        <v/>
      </c>
      <c r="AT564" t="str">
        <f>IF(PLAYERIDMAP2[[#This Row],[POS]]="SS",MAX(AT$1:AT563)+1,"")</f>
        <v/>
      </c>
      <c r="AU564" t="str">
        <f>IFERROR(INDEX(PLAYERIDMAP2[PLAYERNAME],MATCH(ROW()-ROW(AU$1),SHORTSTOP,0)),"")</f>
        <v/>
      </c>
      <c r="AV564" t="str">
        <f>IF(PLAYERIDMAP2[[#This Row],[POS]]="OF",MAX(AV$1:AV563)+1,"")</f>
        <v/>
      </c>
      <c r="AW564" t="str">
        <f>IFERROR(INDEX(PLAYERIDMAP2[PLAYERNAME],MATCH(ROW()-ROW(AW$1),OUTFIELD,0)),"")</f>
        <v/>
      </c>
      <c r="AX564" t="str">
        <f>IF(PLAYERIDMAP2[[#This Row],[POS]]&lt;&gt;"P",MAX(AX$1:AX563)+1,"")</f>
        <v/>
      </c>
      <c r="AY564" t="str">
        <f>IFERROR(INDEX(PLAYERIDMAP2[PLAYERNAME],MATCH(ROW()-ROW(AY$1),HITTERS,0)),"")</f>
        <v>Pete Orr</v>
      </c>
      <c r="AZ564">
        <f>IF(PLAYERIDMAP2[[#This Row],[POS]]="P",MAX(AZ$1:AZ563)+1,"")</f>
        <v>269</v>
      </c>
      <c r="BA564" t="str">
        <f>IFERROR(INDEX(PLAYERIDMAP2[PLAYERNAME],MATCH(ROW()-ROW(BA$1),PITCHERS,0)),"")</f>
        <v>Kevin Quackenbush</v>
      </c>
    </row>
    <row r="565" spans="1:53" x14ac:dyDescent="0.25">
      <c r="A565" t="s">
        <v>19130</v>
      </c>
      <c r="B565" t="s">
        <v>9101</v>
      </c>
      <c r="C565" s="1">
        <v>33875</v>
      </c>
      <c r="D565" t="s">
        <v>17951</v>
      </c>
      <c r="E565" t="s">
        <v>16175</v>
      </c>
      <c r="F565" t="s">
        <v>11176</v>
      </c>
      <c r="G565" t="s">
        <v>16838</v>
      </c>
      <c r="H565" t="s">
        <v>10988</v>
      </c>
      <c r="I565" t="s">
        <v>19131</v>
      </c>
      <c r="J565" t="s">
        <v>9101</v>
      </c>
      <c r="K565">
        <v>605894</v>
      </c>
      <c r="L565" t="s">
        <v>9101</v>
      </c>
      <c r="M565">
        <v>2117132</v>
      </c>
      <c r="N565" t="s">
        <v>9101</v>
      </c>
      <c r="P565" t="s">
        <v>19130</v>
      </c>
      <c r="Q565">
        <v>9944</v>
      </c>
      <c r="R565" t="s">
        <v>9101</v>
      </c>
      <c r="S565">
        <v>33238</v>
      </c>
      <c r="T565" t="s">
        <v>9101</v>
      </c>
      <c r="W565">
        <v>69116</v>
      </c>
      <c r="X565">
        <v>9944</v>
      </c>
      <c r="Y565" t="s">
        <v>9101</v>
      </c>
      <c r="Z565" t="s">
        <v>19132</v>
      </c>
      <c r="AA565" t="s">
        <v>5703</v>
      </c>
      <c r="AB565" t="s">
        <v>5703</v>
      </c>
      <c r="AD565" t="s">
        <v>19132</v>
      </c>
      <c r="AF565" t="s">
        <v>9101</v>
      </c>
      <c r="AG565">
        <v>62460</v>
      </c>
      <c r="AH565" t="s">
        <v>9101</v>
      </c>
      <c r="AL565" t="str">
        <f>IF(PLAYERIDMAP2[[#This Row],[POS]]="C",MAX(AL$1:AL564)+1,"")</f>
        <v/>
      </c>
      <c r="AM565" t="str">
        <f>IFERROR(INDEX(PLAYERIDMAP2[PLAYERNAME],MATCH(ROW()-ROW(AM$1),CATCHERS,0)),"")</f>
        <v/>
      </c>
      <c r="AN565" t="str">
        <f>IF(PLAYERIDMAP2[[#This Row],[POS]]="1B",MAX(AN$1:AN564)+1,"")</f>
        <v/>
      </c>
      <c r="AO565" t="str">
        <f>IFERROR(INDEX(PLAYERIDMAP2[PLAYERNAME],MATCH(ROW()-ROW(AO$1),FIRSTBASE,0)),"")</f>
        <v/>
      </c>
      <c r="AP565" t="str">
        <f>IF(PLAYERIDMAP2[[#This Row],[POS]]="2B",MAX(AP$1:AP564)+1,"")</f>
        <v/>
      </c>
      <c r="AQ565" t="str">
        <f>IFERROR(INDEX(PLAYERIDMAP2[PLAYERNAME],MATCH(ROW()-ROW(AQ$1),SECONDBASE,0)),"")</f>
        <v/>
      </c>
      <c r="AR565" t="str">
        <f>IF(PLAYERIDMAP2[[#This Row],[POS]]="3B",MAX(AR$1:AR564)+1,"")</f>
        <v/>
      </c>
      <c r="AS565" t="str">
        <f>IFERROR(INDEX(PLAYERIDMAP2[PLAYERNAME],MATCH(ROW()-ROW(AS$1),THIRDBASE,0)),"")</f>
        <v/>
      </c>
      <c r="AT565" t="str">
        <f>IF(PLAYERIDMAP2[[#This Row],[POS]]="SS",MAX(AT$1:AT564)+1,"")</f>
        <v/>
      </c>
      <c r="AU565" t="str">
        <f>IFERROR(INDEX(PLAYERIDMAP2[PLAYERNAME],MATCH(ROW()-ROW(AU$1),SHORTSTOP,0)),"")</f>
        <v/>
      </c>
      <c r="AV565" t="str">
        <f>IF(PLAYERIDMAP2[[#This Row],[POS]]="OF",MAX(AV$1:AV564)+1,"")</f>
        <v/>
      </c>
      <c r="AW565" t="str">
        <f>IFERROR(INDEX(PLAYERIDMAP2[PLAYERNAME],MATCH(ROW()-ROW(AW$1),OUTFIELD,0)),"")</f>
        <v/>
      </c>
      <c r="AX565" t="str">
        <f>IF(PLAYERIDMAP2[[#This Row],[POS]]&lt;&gt;"P",MAX(AX$1:AX564)+1,"")</f>
        <v/>
      </c>
      <c r="AY565" t="str">
        <f>IFERROR(INDEX(PLAYERIDMAP2[PLAYERNAME],MATCH(ROW()-ROW(AY$1),HITTERS,0)),"")</f>
        <v>Rafael Ortega</v>
      </c>
      <c r="AZ565">
        <f>IF(PLAYERIDMAP2[[#This Row],[POS]]="P",MAX(AZ$1:AZ564)+1,"")</f>
        <v>270</v>
      </c>
      <c r="BA565" t="str">
        <f>IFERROR(INDEX(PLAYERIDMAP2[PLAYERNAME],MATCH(ROW()-ROW(BA$1),PITCHERS,0)),"")</f>
        <v>Chad Qualls</v>
      </c>
    </row>
    <row r="566" spans="1:53" x14ac:dyDescent="0.25">
      <c r="A566" t="s">
        <v>12763</v>
      </c>
      <c r="B566" t="s">
        <v>5627</v>
      </c>
      <c r="C566" s="1">
        <v>30722</v>
      </c>
      <c r="D566" t="s">
        <v>16876</v>
      </c>
      <c r="E566" t="s">
        <v>17192</v>
      </c>
      <c r="F566" t="s">
        <v>11138</v>
      </c>
      <c r="G566" t="s">
        <v>14693</v>
      </c>
      <c r="H566" t="s">
        <v>10998</v>
      </c>
      <c r="I566" t="s">
        <v>19876</v>
      </c>
      <c r="J566" t="s">
        <v>5627</v>
      </c>
      <c r="K566">
        <v>460086</v>
      </c>
      <c r="L566" t="s">
        <v>5627</v>
      </c>
      <c r="M566">
        <v>593271</v>
      </c>
      <c r="N566" t="s">
        <v>5627</v>
      </c>
      <c r="O566" t="s">
        <v>12764</v>
      </c>
      <c r="P566" t="s">
        <v>12763</v>
      </c>
      <c r="Q566">
        <v>7907</v>
      </c>
      <c r="R566" t="s">
        <v>5627</v>
      </c>
      <c r="S566">
        <v>28636</v>
      </c>
      <c r="T566" t="s">
        <v>5627</v>
      </c>
      <c r="U566" t="s">
        <v>5627</v>
      </c>
      <c r="V566" t="s">
        <v>12765</v>
      </c>
      <c r="W566">
        <v>52054</v>
      </c>
      <c r="X566">
        <v>7907</v>
      </c>
      <c r="Y566" t="s">
        <v>5627</v>
      </c>
      <c r="Z566" t="s">
        <v>12766</v>
      </c>
      <c r="AA566" t="s">
        <v>10958</v>
      </c>
      <c r="AB566" t="s">
        <v>5703</v>
      </c>
      <c r="AC566" t="s">
        <v>5627</v>
      </c>
      <c r="AD566" t="s">
        <v>12766</v>
      </c>
      <c r="AE566">
        <v>8615</v>
      </c>
      <c r="AF566" t="s">
        <v>5627</v>
      </c>
      <c r="AG566">
        <v>5135</v>
      </c>
      <c r="AH566" t="s">
        <v>5627</v>
      </c>
      <c r="AL566" t="str">
        <f>IF(PLAYERIDMAP2[[#This Row],[POS]]="C",MAX(AL$1:AL565)+1,"")</f>
        <v/>
      </c>
      <c r="AM566" t="str">
        <f>IFERROR(INDEX(PLAYERIDMAP2[PLAYERNAME],MATCH(ROW()-ROW(AM$1),CATCHERS,0)),"")</f>
        <v/>
      </c>
      <c r="AN566" t="str">
        <f>IF(PLAYERIDMAP2[[#This Row],[POS]]="1B",MAX(AN$1:AN565)+1,"")</f>
        <v/>
      </c>
      <c r="AO566" t="str">
        <f>IFERROR(INDEX(PLAYERIDMAP2[PLAYERNAME],MATCH(ROW()-ROW(AO$1),FIRSTBASE,0)),"")</f>
        <v/>
      </c>
      <c r="AP566" t="str">
        <f>IF(PLAYERIDMAP2[[#This Row],[POS]]="2B",MAX(AP$1:AP565)+1,"")</f>
        <v/>
      </c>
      <c r="AQ566" t="str">
        <f>IFERROR(INDEX(PLAYERIDMAP2[PLAYERNAME],MATCH(ROW()-ROW(AQ$1),SECONDBASE,0)),"")</f>
        <v/>
      </c>
      <c r="AR566" t="str">
        <f>IF(PLAYERIDMAP2[[#This Row],[POS]]="3B",MAX(AR$1:AR565)+1,"")</f>
        <v/>
      </c>
      <c r="AS566" t="str">
        <f>IFERROR(INDEX(PLAYERIDMAP2[PLAYERNAME],MATCH(ROW()-ROW(AS$1),THIRDBASE,0)),"")</f>
        <v/>
      </c>
      <c r="AT566" t="str">
        <f>IF(PLAYERIDMAP2[[#This Row],[POS]]="SS",MAX(AT$1:AT565)+1,"")</f>
        <v/>
      </c>
      <c r="AU566" t="str">
        <f>IFERROR(INDEX(PLAYERIDMAP2[PLAYERNAME],MATCH(ROW()-ROW(AU$1),SHORTSTOP,0)),"")</f>
        <v/>
      </c>
      <c r="AV566">
        <f>IF(PLAYERIDMAP2[[#This Row],[POS]]="OF",MAX(AV$1:AV565)+1,"")</f>
        <v>116</v>
      </c>
      <c r="AW566" t="str">
        <f>IFERROR(INDEX(PLAYERIDMAP2[PLAYERNAME],MATCH(ROW()-ROW(AW$1),OUTFIELD,0)),"")</f>
        <v/>
      </c>
      <c r="AX566">
        <f>IF(PLAYERIDMAP2[[#This Row],[POS]]&lt;&gt;"P",MAX(AX$1:AX565)+1,"")</f>
        <v>295</v>
      </c>
      <c r="AY566" t="str">
        <f>IFERROR(INDEX(PLAYERIDMAP2[PLAYERNAME],MATCH(ROW()-ROW(AY$1),HITTERS,0)),"")</f>
        <v>David Ortiz</v>
      </c>
      <c r="AZ566" t="str">
        <f>IF(PLAYERIDMAP2[[#This Row],[POS]]="P",MAX(AZ$1:AZ565)+1,"")</f>
        <v/>
      </c>
      <c r="BA566" t="str">
        <f>IFERROR(INDEX(PLAYERIDMAP2[PLAYERNAME],MATCH(ROW()-ROW(BA$1),PITCHERS,0)),"")</f>
        <v>Jose Quintana</v>
      </c>
    </row>
    <row r="567" spans="1:53" x14ac:dyDescent="0.25">
      <c r="A567" t="s">
        <v>12767</v>
      </c>
      <c r="B567" t="s">
        <v>4928</v>
      </c>
      <c r="C567" s="1">
        <v>32255</v>
      </c>
      <c r="D567" t="s">
        <v>20494</v>
      </c>
      <c r="E567" t="s">
        <v>17192</v>
      </c>
      <c r="F567" t="s">
        <v>11082</v>
      </c>
      <c r="G567" t="s">
        <v>16838</v>
      </c>
      <c r="H567" t="s">
        <v>5706</v>
      </c>
      <c r="I567" t="s">
        <v>20495</v>
      </c>
      <c r="J567" t="s">
        <v>4928</v>
      </c>
      <c r="K567">
        <v>543829</v>
      </c>
      <c r="L567" t="s">
        <v>4928</v>
      </c>
      <c r="M567">
        <v>1667054</v>
      </c>
      <c r="N567" t="s">
        <v>4928</v>
      </c>
      <c r="O567" t="s">
        <v>12768</v>
      </c>
      <c r="P567" t="s">
        <v>12767</v>
      </c>
      <c r="Q567">
        <v>8863</v>
      </c>
      <c r="R567" t="s">
        <v>4928</v>
      </c>
      <c r="S567">
        <v>30726</v>
      </c>
      <c r="T567" t="s">
        <v>4928</v>
      </c>
      <c r="U567" t="s">
        <v>4928</v>
      </c>
      <c r="V567" t="s">
        <v>12769</v>
      </c>
      <c r="W567">
        <v>58880</v>
      </c>
      <c r="X567">
        <v>8863</v>
      </c>
      <c r="Y567" t="s">
        <v>4928</v>
      </c>
      <c r="Z567" t="s">
        <v>12770</v>
      </c>
      <c r="AA567" t="s">
        <v>10958</v>
      </c>
      <c r="AB567" t="s">
        <v>5703</v>
      </c>
      <c r="AC567" t="s">
        <v>4928</v>
      </c>
      <c r="AD567" t="s">
        <v>12770</v>
      </c>
      <c r="AE567">
        <v>10624</v>
      </c>
      <c r="AF567" t="s">
        <v>4928</v>
      </c>
      <c r="AG567">
        <v>12935</v>
      </c>
      <c r="AH567" t="s">
        <v>4928</v>
      </c>
      <c r="AL567" t="str">
        <f>IF(PLAYERIDMAP2[[#This Row],[POS]]="C",MAX(AL$1:AL566)+1,"")</f>
        <v/>
      </c>
      <c r="AM567" t="str">
        <f>IFERROR(INDEX(PLAYERIDMAP2[PLAYERNAME],MATCH(ROW()-ROW(AM$1),CATCHERS,0)),"")</f>
        <v/>
      </c>
      <c r="AN567" t="str">
        <f>IF(PLAYERIDMAP2[[#This Row],[POS]]="1B",MAX(AN$1:AN566)+1,"")</f>
        <v/>
      </c>
      <c r="AO567" t="str">
        <f>IFERROR(INDEX(PLAYERIDMAP2[PLAYERNAME],MATCH(ROW()-ROW(AO$1),FIRSTBASE,0)),"")</f>
        <v/>
      </c>
      <c r="AP567">
        <f>IF(PLAYERIDMAP2[[#This Row],[POS]]="2B",MAX(AP$1:AP566)+1,"")</f>
        <v>40</v>
      </c>
      <c r="AQ567" t="str">
        <f>IFERROR(INDEX(PLAYERIDMAP2[PLAYERNAME],MATCH(ROW()-ROW(AQ$1),SECONDBASE,0)),"")</f>
        <v/>
      </c>
      <c r="AR567" t="str">
        <f>IF(PLAYERIDMAP2[[#This Row],[POS]]="3B",MAX(AR$1:AR566)+1,"")</f>
        <v/>
      </c>
      <c r="AS567" t="str">
        <f>IFERROR(INDEX(PLAYERIDMAP2[PLAYERNAME],MATCH(ROW()-ROW(AS$1),THIRDBASE,0)),"")</f>
        <v/>
      </c>
      <c r="AT567" t="str">
        <f>IF(PLAYERIDMAP2[[#This Row],[POS]]="SS",MAX(AT$1:AT566)+1,"")</f>
        <v/>
      </c>
      <c r="AU567" t="str">
        <f>IFERROR(INDEX(PLAYERIDMAP2[PLAYERNAME],MATCH(ROW()-ROW(AU$1),SHORTSTOP,0)),"")</f>
        <v/>
      </c>
      <c r="AV567" t="str">
        <f>IF(PLAYERIDMAP2[[#This Row],[POS]]="OF",MAX(AV$1:AV566)+1,"")</f>
        <v/>
      </c>
      <c r="AW567" t="str">
        <f>IFERROR(INDEX(PLAYERIDMAP2[PLAYERNAME],MATCH(ROW()-ROW(AW$1),OUTFIELD,0)),"")</f>
        <v/>
      </c>
      <c r="AX567">
        <f>IF(PLAYERIDMAP2[[#This Row],[POS]]&lt;&gt;"P",MAX(AX$1:AX566)+1,"")</f>
        <v>296</v>
      </c>
      <c r="AY567" t="str">
        <f>IFERROR(INDEX(PLAYERIDMAP2[PLAYERNAME],MATCH(ROW()-ROW(AY$1),HITTERS,0)),"")</f>
        <v>Lyle Overbay</v>
      </c>
      <c r="AZ567" t="str">
        <f>IF(PLAYERIDMAP2[[#This Row],[POS]]="P",MAX(AZ$1:AZ566)+1,"")</f>
        <v/>
      </c>
      <c r="BA567" t="str">
        <f>IFERROR(INDEX(PLAYERIDMAP2[PLAYERNAME],MATCH(ROW()-ROW(BA$1),PITCHERS,0)),"")</f>
        <v>Elvin Ramirez</v>
      </c>
    </row>
    <row r="568" spans="1:53" x14ac:dyDescent="0.25">
      <c r="A568" t="s">
        <v>19869</v>
      </c>
      <c r="B568" t="s">
        <v>1124</v>
      </c>
      <c r="C568" s="1">
        <v>34996</v>
      </c>
      <c r="D568" t="s">
        <v>16964</v>
      </c>
      <c r="E568" t="s">
        <v>17192</v>
      </c>
      <c r="F568" t="s">
        <v>11040</v>
      </c>
      <c r="G568" t="s">
        <v>14693</v>
      </c>
      <c r="H568" t="s">
        <v>11097</v>
      </c>
      <c r="I568" t="s">
        <v>1123</v>
      </c>
      <c r="J568" t="s">
        <v>1124</v>
      </c>
      <c r="K568">
        <v>624503</v>
      </c>
      <c r="L568" t="s">
        <v>1124</v>
      </c>
      <c r="S568">
        <v>33705</v>
      </c>
      <c r="T568" t="s">
        <v>1124</v>
      </c>
      <c r="Z568" t="s">
        <v>19870</v>
      </c>
      <c r="AA568" t="s">
        <v>10958</v>
      </c>
      <c r="AB568" t="s">
        <v>5703</v>
      </c>
      <c r="AD568" t="s">
        <v>19870</v>
      </c>
      <c r="AL568" t="str">
        <f>IF(PLAYERIDMAP2[[#This Row],[POS]]="C",MAX(AL$1:AL567)+1,"")</f>
        <v/>
      </c>
      <c r="AM568" t="str">
        <f>IFERROR(INDEX(PLAYERIDMAP2[PLAYERNAME],MATCH(ROW()-ROW(AM$1),CATCHERS,0)),"")</f>
        <v/>
      </c>
      <c r="AN568" t="str">
        <f>IF(PLAYERIDMAP2[[#This Row],[POS]]="1B",MAX(AN$1:AN567)+1,"")</f>
        <v/>
      </c>
      <c r="AO568" t="str">
        <f>IFERROR(INDEX(PLAYERIDMAP2[PLAYERNAME],MATCH(ROW()-ROW(AO$1),FIRSTBASE,0)),"")</f>
        <v/>
      </c>
      <c r="AP568" t="str">
        <f>IF(PLAYERIDMAP2[[#This Row],[POS]]="2B",MAX(AP$1:AP567)+1,"")</f>
        <v/>
      </c>
      <c r="AQ568" t="str">
        <f>IFERROR(INDEX(PLAYERIDMAP2[PLAYERNAME],MATCH(ROW()-ROW(AQ$1),SECONDBASE,0)),"")</f>
        <v/>
      </c>
      <c r="AR568" t="str">
        <f>IF(PLAYERIDMAP2[[#This Row],[POS]]="3B",MAX(AR$1:AR567)+1,"")</f>
        <v/>
      </c>
      <c r="AS568" t="str">
        <f>IFERROR(INDEX(PLAYERIDMAP2[PLAYERNAME],MATCH(ROW()-ROW(AS$1),THIRDBASE,0)),"")</f>
        <v/>
      </c>
      <c r="AT568">
        <f>IF(PLAYERIDMAP2[[#This Row],[POS]]="SS",MAX(AT$1:AT567)+1,"")</f>
        <v>41</v>
      </c>
      <c r="AU568" t="str">
        <f>IFERROR(INDEX(PLAYERIDMAP2[PLAYERNAME],MATCH(ROW()-ROW(AU$1),SHORTSTOP,0)),"")</f>
        <v/>
      </c>
      <c r="AV568" t="str">
        <f>IF(PLAYERIDMAP2[[#This Row],[POS]]="OF",MAX(AV$1:AV567)+1,"")</f>
        <v/>
      </c>
      <c r="AW568" t="str">
        <f>IFERROR(INDEX(PLAYERIDMAP2[PLAYERNAME],MATCH(ROW()-ROW(AW$1),OUTFIELD,0)),"")</f>
        <v/>
      </c>
      <c r="AX568">
        <f>IF(PLAYERIDMAP2[[#This Row],[POS]]&lt;&gt;"P",MAX(AX$1:AX567)+1,"")</f>
        <v>297</v>
      </c>
      <c r="AY568" t="str">
        <f>IFERROR(INDEX(PLAYERIDMAP2[PLAYERNAME],MATCH(ROW()-ROW(AY$1),HITTERS,0)),"")</f>
        <v>Chris Owings</v>
      </c>
      <c r="AZ568" t="str">
        <f>IF(PLAYERIDMAP2[[#This Row],[POS]]="P",MAX(AZ$1:AZ567)+1,"")</f>
        <v/>
      </c>
      <c r="BA568" t="str">
        <f>IFERROR(INDEX(PLAYERIDMAP2[PLAYERNAME],MATCH(ROW()-ROW(BA$1),PITCHERS,0)),"")</f>
        <v>Erasmo Ramirez</v>
      </c>
    </row>
    <row r="569" spans="1:53" x14ac:dyDescent="0.25">
      <c r="A569" t="s">
        <v>16518</v>
      </c>
      <c r="B569" t="s">
        <v>3496</v>
      </c>
      <c r="C569" s="1">
        <v>33397</v>
      </c>
      <c r="D569" t="s">
        <v>19759</v>
      </c>
      <c r="E569" t="s">
        <v>19760</v>
      </c>
      <c r="F569" t="s">
        <v>11138</v>
      </c>
      <c r="G569" t="s">
        <v>14693</v>
      </c>
      <c r="H569" t="s">
        <v>10998</v>
      </c>
      <c r="I569" t="s">
        <v>19761</v>
      </c>
      <c r="J569" t="s">
        <v>3496</v>
      </c>
      <c r="K569">
        <v>605253</v>
      </c>
      <c r="L569" t="s">
        <v>3496</v>
      </c>
      <c r="M569">
        <v>2146190</v>
      </c>
      <c r="N569" t="s">
        <v>3496</v>
      </c>
      <c r="O569" t="s">
        <v>19762</v>
      </c>
      <c r="P569" t="s">
        <v>16518</v>
      </c>
      <c r="Q569">
        <v>9804</v>
      </c>
      <c r="R569" t="s">
        <v>3496</v>
      </c>
      <c r="S569">
        <v>33632</v>
      </c>
      <c r="T569" t="s">
        <v>3496</v>
      </c>
      <c r="W569">
        <v>69538</v>
      </c>
      <c r="X569">
        <v>9804</v>
      </c>
      <c r="Y569" t="s">
        <v>3496</v>
      </c>
      <c r="Z569" t="s">
        <v>16519</v>
      </c>
      <c r="AA569" t="s">
        <v>5703</v>
      </c>
      <c r="AB569" t="s">
        <v>5703</v>
      </c>
      <c r="AC569" t="s">
        <v>3496</v>
      </c>
      <c r="AD569" t="s">
        <v>16519</v>
      </c>
      <c r="AF569" t="s">
        <v>3496</v>
      </c>
      <c r="AG569">
        <v>58431</v>
      </c>
      <c r="AH569" t="s">
        <v>3496</v>
      </c>
      <c r="AL569" t="str">
        <f>IF(PLAYERIDMAP2[[#This Row],[POS]]="C",MAX(AL$1:AL568)+1,"")</f>
        <v/>
      </c>
      <c r="AM569" t="str">
        <f>IFERROR(INDEX(PLAYERIDMAP2[PLAYERNAME],MATCH(ROW()-ROW(AM$1),CATCHERS,0)),"")</f>
        <v/>
      </c>
      <c r="AN569" t="str">
        <f>IF(PLAYERIDMAP2[[#This Row],[POS]]="1B",MAX(AN$1:AN568)+1,"")</f>
        <v/>
      </c>
      <c r="AO569" t="str">
        <f>IFERROR(INDEX(PLAYERIDMAP2[PLAYERNAME],MATCH(ROW()-ROW(AO$1),FIRSTBASE,0)),"")</f>
        <v/>
      </c>
      <c r="AP569" t="str">
        <f>IF(PLAYERIDMAP2[[#This Row],[POS]]="2B",MAX(AP$1:AP568)+1,"")</f>
        <v/>
      </c>
      <c r="AQ569" t="str">
        <f>IFERROR(INDEX(PLAYERIDMAP2[PLAYERNAME],MATCH(ROW()-ROW(AQ$1),SECONDBASE,0)),"")</f>
        <v/>
      </c>
      <c r="AR569" t="str">
        <f>IF(PLAYERIDMAP2[[#This Row],[POS]]="3B",MAX(AR$1:AR568)+1,"")</f>
        <v/>
      </c>
      <c r="AS569" t="str">
        <f>IFERROR(INDEX(PLAYERIDMAP2[PLAYERNAME],MATCH(ROW()-ROW(AS$1),THIRDBASE,0)),"")</f>
        <v/>
      </c>
      <c r="AT569" t="str">
        <f>IF(PLAYERIDMAP2[[#This Row],[POS]]="SS",MAX(AT$1:AT568)+1,"")</f>
        <v/>
      </c>
      <c r="AU569" t="str">
        <f>IFERROR(INDEX(PLAYERIDMAP2[PLAYERNAME],MATCH(ROW()-ROW(AU$1),SHORTSTOP,0)),"")</f>
        <v/>
      </c>
      <c r="AV569">
        <f>IF(PLAYERIDMAP2[[#This Row],[POS]]="OF",MAX(AV$1:AV568)+1,"")</f>
        <v>117</v>
      </c>
      <c r="AW569" t="str">
        <f>IFERROR(INDEX(PLAYERIDMAP2[PLAYERNAME],MATCH(ROW()-ROW(AW$1),OUTFIELD,0)),"")</f>
        <v/>
      </c>
      <c r="AX569">
        <f>IF(PLAYERIDMAP2[[#This Row],[POS]]&lt;&gt;"P",MAX(AX$1:AX568)+1,"")</f>
        <v>298</v>
      </c>
      <c r="AY569" t="str">
        <f>IFERROR(INDEX(PLAYERIDMAP2[PLAYERNAME],MATCH(ROW()-ROW(AY$1),HITTERS,0)),"")</f>
        <v>Marcell Ozuna</v>
      </c>
      <c r="AZ569" t="str">
        <f>IF(PLAYERIDMAP2[[#This Row],[POS]]="P",MAX(AZ$1:AZ568)+1,"")</f>
        <v/>
      </c>
      <c r="BA569" t="str">
        <f>IFERROR(INDEX(PLAYERIDMAP2[PLAYERNAME],MATCH(ROW()-ROW(BA$1),PITCHERS,0)),"")</f>
        <v>Neil Ramirez</v>
      </c>
    </row>
    <row r="570" spans="1:53" x14ac:dyDescent="0.25">
      <c r="A570" t="s">
        <v>12771</v>
      </c>
      <c r="B570" t="s">
        <v>10244</v>
      </c>
      <c r="C570" s="1">
        <v>32056</v>
      </c>
      <c r="D570" t="s">
        <v>18447</v>
      </c>
      <c r="E570" t="s">
        <v>19136</v>
      </c>
      <c r="F570" t="s">
        <v>11302</v>
      </c>
      <c r="G570" t="s">
        <v>16838</v>
      </c>
      <c r="H570" t="s">
        <v>10988</v>
      </c>
      <c r="I570" t="s">
        <v>10243</v>
      </c>
      <c r="J570" t="s">
        <v>10244</v>
      </c>
      <c r="K570">
        <v>571719</v>
      </c>
      <c r="L570" t="s">
        <v>10244</v>
      </c>
      <c r="M570">
        <v>1956426</v>
      </c>
      <c r="N570" t="s">
        <v>10244</v>
      </c>
      <c r="S570">
        <v>32240</v>
      </c>
      <c r="T570" t="s">
        <v>10244</v>
      </c>
      <c r="Z570" t="s">
        <v>16520</v>
      </c>
      <c r="AA570" t="s">
        <v>10958</v>
      </c>
      <c r="AB570" t="s">
        <v>10958</v>
      </c>
      <c r="AD570" t="s">
        <v>16520</v>
      </c>
      <c r="AL570" t="str">
        <f>IF(PLAYERIDMAP2[[#This Row],[POS]]="C",MAX(AL$1:AL569)+1,"")</f>
        <v/>
      </c>
      <c r="AM570" t="str">
        <f>IFERROR(INDEX(PLAYERIDMAP2[PLAYERNAME],MATCH(ROW()-ROW(AM$1),CATCHERS,0)),"")</f>
        <v/>
      </c>
      <c r="AN570" t="str">
        <f>IF(PLAYERIDMAP2[[#This Row],[POS]]="1B",MAX(AN$1:AN569)+1,"")</f>
        <v/>
      </c>
      <c r="AO570" t="str">
        <f>IFERROR(INDEX(PLAYERIDMAP2[PLAYERNAME],MATCH(ROW()-ROW(AO$1),FIRSTBASE,0)),"")</f>
        <v/>
      </c>
      <c r="AP570" t="str">
        <f>IF(PLAYERIDMAP2[[#This Row],[POS]]="2B",MAX(AP$1:AP569)+1,"")</f>
        <v/>
      </c>
      <c r="AQ570" t="str">
        <f>IFERROR(INDEX(PLAYERIDMAP2[PLAYERNAME],MATCH(ROW()-ROW(AQ$1),SECONDBASE,0)),"")</f>
        <v/>
      </c>
      <c r="AR570" t="str">
        <f>IF(PLAYERIDMAP2[[#This Row],[POS]]="3B",MAX(AR$1:AR569)+1,"")</f>
        <v/>
      </c>
      <c r="AS570" t="str">
        <f>IFERROR(INDEX(PLAYERIDMAP2[PLAYERNAME],MATCH(ROW()-ROW(AS$1),THIRDBASE,0)),"")</f>
        <v/>
      </c>
      <c r="AT570" t="str">
        <f>IF(PLAYERIDMAP2[[#This Row],[POS]]="SS",MAX(AT$1:AT569)+1,"")</f>
        <v/>
      </c>
      <c r="AU570" t="str">
        <f>IFERROR(INDEX(PLAYERIDMAP2[PLAYERNAME],MATCH(ROW()-ROW(AU$1),SHORTSTOP,0)),"")</f>
        <v/>
      </c>
      <c r="AV570" t="str">
        <f>IF(PLAYERIDMAP2[[#This Row],[POS]]="OF",MAX(AV$1:AV569)+1,"")</f>
        <v/>
      </c>
      <c r="AW570" t="str">
        <f>IFERROR(INDEX(PLAYERIDMAP2[PLAYERNAME],MATCH(ROW()-ROW(AW$1),OUTFIELD,0)),"")</f>
        <v/>
      </c>
      <c r="AX570" t="str">
        <f>IF(PLAYERIDMAP2[[#This Row],[POS]]&lt;&gt;"P",MAX(AX$1:AX569)+1,"")</f>
        <v/>
      </c>
      <c r="AY570" t="str">
        <f>IFERROR(INDEX(PLAYERIDMAP2[PLAYERNAME],MATCH(ROW()-ROW(AY$1),HITTERS,0)),"")</f>
        <v>Jordan Pacheco</v>
      </c>
      <c r="AZ570">
        <f>IF(PLAYERIDMAP2[[#This Row],[POS]]="P",MAX(AZ$1:AZ569)+1,"")</f>
        <v>271</v>
      </c>
      <c r="BA570" t="str">
        <f>IFERROR(INDEX(PLAYERIDMAP2[PLAYERNAME],MATCH(ROW()-ROW(BA$1),PITCHERS,0)),"")</f>
        <v>Ramon Ramirez</v>
      </c>
    </row>
    <row r="571" spans="1:53" x14ac:dyDescent="0.25">
      <c r="A571" t="s">
        <v>12772</v>
      </c>
      <c r="B571" t="s">
        <v>10713</v>
      </c>
      <c r="C571" s="1">
        <v>30144</v>
      </c>
      <c r="D571" t="s">
        <v>16941</v>
      </c>
      <c r="E571" t="s">
        <v>16942</v>
      </c>
      <c r="F571" t="s">
        <v>11048</v>
      </c>
      <c r="G571" t="s">
        <v>14693</v>
      </c>
      <c r="H571" t="s">
        <v>10988</v>
      </c>
      <c r="I571" t="s">
        <v>16943</v>
      </c>
      <c r="J571" t="s">
        <v>10713</v>
      </c>
      <c r="K571">
        <v>452733</v>
      </c>
      <c r="L571" t="s">
        <v>10713</v>
      </c>
      <c r="M571">
        <v>566069</v>
      </c>
      <c r="N571" t="s">
        <v>10713</v>
      </c>
      <c r="O571" t="s">
        <v>12773</v>
      </c>
      <c r="P571" t="s">
        <v>12772</v>
      </c>
      <c r="Q571">
        <v>7678</v>
      </c>
      <c r="R571" t="s">
        <v>10713</v>
      </c>
      <c r="S571">
        <v>6449</v>
      </c>
      <c r="T571" t="s">
        <v>10713</v>
      </c>
      <c r="V571" t="s">
        <v>12774</v>
      </c>
      <c r="W571">
        <v>45530</v>
      </c>
      <c r="X571">
        <v>7678</v>
      </c>
      <c r="Y571" t="s">
        <v>10713</v>
      </c>
      <c r="Z571" t="s">
        <v>12775</v>
      </c>
      <c r="AA571" t="s">
        <v>5703</v>
      </c>
      <c r="AB571" t="s">
        <v>10958</v>
      </c>
      <c r="AD571" t="s">
        <v>12775</v>
      </c>
      <c r="AE571">
        <v>7690</v>
      </c>
      <c r="AF571" t="s">
        <v>10713</v>
      </c>
      <c r="AG571">
        <v>5670</v>
      </c>
      <c r="AL571" t="str">
        <f>IF(PLAYERIDMAP2[[#This Row],[POS]]="C",MAX(AL$1:AL570)+1,"")</f>
        <v/>
      </c>
      <c r="AM571" t="str">
        <f>IFERROR(INDEX(PLAYERIDMAP2[PLAYERNAME],MATCH(ROW()-ROW(AM$1),CATCHERS,0)),"")</f>
        <v/>
      </c>
      <c r="AN571" t="str">
        <f>IF(PLAYERIDMAP2[[#This Row],[POS]]="1B",MAX(AN$1:AN570)+1,"")</f>
        <v/>
      </c>
      <c r="AO571" t="str">
        <f>IFERROR(INDEX(PLAYERIDMAP2[PLAYERNAME],MATCH(ROW()-ROW(AO$1),FIRSTBASE,0)),"")</f>
        <v/>
      </c>
      <c r="AP571" t="str">
        <f>IF(PLAYERIDMAP2[[#This Row],[POS]]="2B",MAX(AP$1:AP570)+1,"")</f>
        <v/>
      </c>
      <c r="AQ571" t="str">
        <f>IFERROR(INDEX(PLAYERIDMAP2[PLAYERNAME],MATCH(ROW()-ROW(AQ$1),SECONDBASE,0)),"")</f>
        <v/>
      </c>
      <c r="AR571" t="str">
        <f>IF(PLAYERIDMAP2[[#This Row],[POS]]="3B",MAX(AR$1:AR570)+1,"")</f>
        <v/>
      </c>
      <c r="AS571" t="str">
        <f>IFERROR(INDEX(PLAYERIDMAP2[PLAYERNAME],MATCH(ROW()-ROW(AS$1),THIRDBASE,0)),"")</f>
        <v/>
      </c>
      <c r="AT571" t="str">
        <f>IF(PLAYERIDMAP2[[#This Row],[POS]]="SS",MAX(AT$1:AT570)+1,"")</f>
        <v/>
      </c>
      <c r="AU571" t="str">
        <f>IFERROR(INDEX(PLAYERIDMAP2[PLAYERNAME],MATCH(ROW()-ROW(AU$1),SHORTSTOP,0)),"")</f>
        <v/>
      </c>
      <c r="AV571" t="str">
        <f>IF(PLAYERIDMAP2[[#This Row],[POS]]="OF",MAX(AV$1:AV570)+1,"")</f>
        <v/>
      </c>
      <c r="AW571" t="str">
        <f>IFERROR(INDEX(PLAYERIDMAP2[PLAYERNAME],MATCH(ROW()-ROW(AW$1),OUTFIELD,0)),"")</f>
        <v/>
      </c>
      <c r="AX571" t="str">
        <f>IF(PLAYERIDMAP2[[#This Row],[POS]]&lt;&gt;"P",MAX(AX$1:AX570)+1,"")</f>
        <v/>
      </c>
      <c r="AY571" t="str">
        <f>IFERROR(INDEX(PLAYERIDMAP2[PLAYERNAME],MATCH(ROW()-ROW(AY$1),HITTERS,0)),"")</f>
        <v>Angel Pagan</v>
      </c>
      <c r="AZ571">
        <f>IF(PLAYERIDMAP2[[#This Row],[POS]]="P",MAX(AZ$1:AZ570)+1,"")</f>
        <v>272</v>
      </c>
      <c r="BA571" t="str">
        <f>IFERROR(INDEX(PLAYERIDMAP2[PLAYERNAME],MATCH(ROW()-ROW(BA$1),PITCHERS,0)),"")</f>
        <v>A.J. Ramos</v>
      </c>
    </row>
    <row r="572" spans="1:53" x14ac:dyDescent="0.25">
      <c r="A572" t="s">
        <v>12776</v>
      </c>
      <c r="B572" t="s">
        <v>5067</v>
      </c>
      <c r="C572" s="1">
        <v>33095</v>
      </c>
      <c r="D572" t="s">
        <v>17056</v>
      </c>
      <c r="E572" t="s">
        <v>18243</v>
      </c>
      <c r="F572" t="s">
        <v>11048</v>
      </c>
      <c r="G572" t="s">
        <v>14693</v>
      </c>
      <c r="H572" t="s">
        <v>10998</v>
      </c>
      <c r="I572" t="s">
        <v>18244</v>
      </c>
      <c r="J572" t="s">
        <v>5067</v>
      </c>
      <c r="K572">
        <v>543238</v>
      </c>
      <c r="L572" t="s">
        <v>5067</v>
      </c>
      <c r="M572">
        <v>1758976</v>
      </c>
      <c r="N572" t="s">
        <v>5067</v>
      </c>
      <c r="O572" t="s">
        <v>12777</v>
      </c>
      <c r="P572" t="s">
        <v>12776</v>
      </c>
      <c r="Q572">
        <v>9120</v>
      </c>
      <c r="R572" t="s">
        <v>5067</v>
      </c>
      <c r="S572">
        <v>31048</v>
      </c>
      <c r="T572" t="s">
        <v>5067</v>
      </c>
      <c r="U572" t="s">
        <v>5067</v>
      </c>
      <c r="V572" t="s">
        <v>12778</v>
      </c>
      <c r="W572">
        <v>57905</v>
      </c>
      <c r="X572">
        <v>9120</v>
      </c>
      <c r="Y572" t="s">
        <v>5067</v>
      </c>
      <c r="Z572" t="s">
        <v>12779</v>
      </c>
      <c r="AA572" t="s">
        <v>10958</v>
      </c>
      <c r="AB572" t="s">
        <v>10958</v>
      </c>
      <c r="AC572" t="s">
        <v>5067</v>
      </c>
      <c r="AD572" t="s">
        <v>12779</v>
      </c>
      <c r="AE572">
        <v>10541</v>
      </c>
      <c r="AF572" t="s">
        <v>5067</v>
      </c>
      <c r="AG572">
        <v>13055</v>
      </c>
      <c r="AH572" t="s">
        <v>5067</v>
      </c>
      <c r="AL572" t="str">
        <f>IF(PLAYERIDMAP2[[#This Row],[POS]]="C",MAX(AL$1:AL571)+1,"")</f>
        <v/>
      </c>
      <c r="AM572" t="str">
        <f>IFERROR(INDEX(PLAYERIDMAP2[PLAYERNAME],MATCH(ROW()-ROW(AM$1),CATCHERS,0)),"")</f>
        <v/>
      </c>
      <c r="AN572" t="str">
        <f>IF(PLAYERIDMAP2[[#This Row],[POS]]="1B",MAX(AN$1:AN571)+1,"")</f>
        <v/>
      </c>
      <c r="AO572" t="str">
        <f>IFERROR(INDEX(PLAYERIDMAP2[PLAYERNAME],MATCH(ROW()-ROW(AO$1),FIRSTBASE,0)),"")</f>
        <v/>
      </c>
      <c r="AP572" t="str">
        <f>IF(PLAYERIDMAP2[[#This Row],[POS]]="2B",MAX(AP$1:AP571)+1,"")</f>
        <v/>
      </c>
      <c r="AQ572" t="str">
        <f>IFERROR(INDEX(PLAYERIDMAP2[PLAYERNAME],MATCH(ROW()-ROW(AQ$1),SECONDBASE,0)),"")</f>
        <v/>
      </c>
      <c r="AR572" t="str">
        <f>IF(PLAYERIDMAP2[[#This Row],[POS]]="3B",MAX(AR$1:AR571)+1,"")</f>
        <v/>
      </c>
      <c r="AS572" t="str">
        <f>IFERROR(INDEX(PLAYERIDMAP2[PLAYERNAME],MATCH(ROW()-ROW(AS$1),THIRDBASE,0)),"")</f>
        <v/>
      </c>
      <c r="AT572" t="str">
        <f>IF(PLAYERIDMAP2[[#This Row],[POS]]="SS",MAX(AT$1:AT571)+1,"")</f>
        <v/>
      </c>
      <c r="AU572" t="str">
        <f>IFERROR(INDEX(PLAYERIDMAP2[PLAYERNAME],MATCH(ROW()-ROW(AU$1),SHORTSTOP,0)),"")</f>
        <v/>
      </c>
      <c r="AV572">
        <f>IF(PLAYERIDMAP2[[#This Row],[POS]]="OF",MAX(AV$1:AV571)+1,"")</f>
        <v>118</v>
      </c>
      <c r="AW572" t="str">
        <f>IFERROR(INDEX(PLAYERIDMAP2[PLAYERNAME],MATCH(ROW()-ROW(AW$1),OUTFIELD,0)),"")</f>
        <v/>
      </c>
      <c r="AX572">
        <f>IF(PLAYERIDMAP2[[#This Row],[POS]]&lt;&gt;"P",MAX(AX$1:AX571)+1,"")</f>
        <v>299</v>
      </c>
      <c r="AY572" t="str">
        <f>IFERROR(INDEX(PLAYERIDMAP2[PLAYERNAME],MATCH(ROW()-ROW(AY$1),HITTERS,0)),"")</f>
        <v>Joe Panik</v>
      </c>
      <c r="AZ572" t="str">
        <f>IF(PLAYERIDMAP2[[#This Row],[POS]]="P",MAX(AZ$1:AZ571)+1,"")</f>
        <v/>
      </c>
      <c r="BA572" t="str">
        <f>IFERROR(INDEX(PLAYERIDMAP2[PLAYERNAME],MATCH(ROW()-ROW(BA$1),PITCHERS,0)),"")</f>
        <v>Cesar Ramos</v>
      </c>
    </row>
    <row r="573" spans="1:53" x14ac:dyDescent="0.25">
      <c r="A573" t="s">
        <v>16177</v>
      </c>
      <c r="B573" t="s">
        <v>3698</v>
      </c>
      <c r="C573" s="1">
        <v>30545</v>
      </c>
      <c r="D573" t="s">
        <v>18597</v>
      </c>
      <c r="E573" t="s">
        <v>18598</v>
      </c>
      <c r="F573" t="s">
        <v>11115</v>
      </c>
      <c r="G573" t="s">
        <v>16838</v>
      </c>
      <c r="H573" t="s">
        <v>11110</v>
      </c>
      <c r="I573" t="s">
        <v>18599</v>
      </c>
      <c r="J573" t="s">
        <v>3698</v>
      </c>
      <c r="K573">
        <v>488912</v>
      </c>
      <c r="L573" t="s">
        <v>3698</v>
      </c>
      <c r="M573">
        <v>1447029</v>
      </c>
      <c r="N573" t="s">
        <v>3698</v>
      </c>
      <c r="O573" t="s">
        <v>16178</v>
      </c>
      <c r="P573" t="s">
        <v>16177</v>
      </c>
      <c r="Q573">
        <v>9479</v>
      </c>
      <c r="R573" t="s">
        <v>3698</v>
      </c>
      <c r="S573">
        <v>29669</v>
      </c>
      <c r="T573" t="s">
        <v>3698</v>
      </c>
      <c r="V573" t="s">
        <v>16179</v>
      </c>
      <c r="W573">
        <v>49364</v>
      </c>
      <c r="X573">
        <v>9479</v>
      </c>
      <c r="Y573" t="s">
        <v>3698</v>
      </c>
      <c r="Z573" t="s">
        <v>16180</v>
      </c>
      <c r="AA573" t="s">
        <v>5703</v>
      </c>
      <c r="AB573" t="s">
        <v>5703</v>
      </c>
      <c r="AC573" t="s">
        <v>3698</v>
      </c>
      <c r="AD573" t="s">
        <v>16180</v>
      </c>
      <c r="AE573">
        <v>12651</v>
      </c>
      <c r="AF573" t="s">
        <v>3698</v>
      </c>
      <c r="AG573">
        <v>13425</v>
      </c>
      <c r="AH573" t="s">
        <v>3698</v>
      </c>
      <c r="AL573">
        <f>IF(PLAYERIDMAP2[[#This Row],[POS]]="C",MAX(AL$1:AL572)+1,"")</f>
        <v>33</v>
      </c>
      <c r="AM573" t="str">
        <f>IFERROR(INDEX(PLAYERIDMAP2[PLAYERNAME],MATCH(ROW()-ROW(AM$1),CATCHERS,0)),"")</f>
        <v/>
      </c>
      <c r="AN573" t="str">
        <f>IF(PLAYERIDMAP2[[#This Row],[POS]]="1B",MAX(AN$1:AN572)+1,"")</f>
        <v/>
      </c>
      <c r="AO573" t="str">
        <f>IFERROR(INDEX(PLAYERIDMAP2[PLAYERNAME],MATCH(ROW()-ROW(AO$1),FIRSTBASE,0)),"")</f>
        <v/>
      </c>
      <c r="AP573" t="str">
        <f>IF(PLAYERIDMAP2[[#This Row],[POS]]="2B",MAX(AP$1:AP572)+1,"")</f>
        <v/>
      </c>
      <c r="AQ573" t="str">
        <f>IFERROR(INDEX(PLAYERIDMAP2[PLAYERNAME],MATCH(ROW()-ROW(AQ$1),SECONDBASE,0)),"")</f>
        <v/>
      </c>
      <c r="AR573" t="str">
        <f>IF(PLAYERIDMAP2[[#This Row],[POS]]="3B",MAX(AR$1:AR572)+1,"")</f>
        <v/>
      </c>
      <c r="AS573" t="str">
        <f>IFERROR(INDEX(PLAYERIDMAP2[PLAYERNAME],MATCH(ROW()-ROW(AS$1),THIRDBASE,0)),"")</f>
        <v/>
      </c>
      <c r="AT573" t="str">
        <f>IF(PLAYERIDMAP2[[#This Row],[POS]]="SS",MAX(AT$1:AT572)+1,"")</f>
        <v/>
      </c>
      <c r="AU573" t="str">
        <f>IFERROR(INDEX(PLAYERIDMAP2[PLAYERNAME],MATCH(ROW()-ROW(AU$1),SHORTSTOP,0)),"")</f>
        <v/>
      </c>
      <c r="AV573" t="str">
        <f>IF(PLAYERIDMAP2[[#This Row],[POS]]="OF",MAX(AV$1:AV572)+1,"")</f>
        <v/>
      </c>
      <c r="AW573" t="str">
        <f>IFERROR(INDEX(PLAYERIDMAP2[PLAYERNAME],MATCH(ROW()-ROW(AW$1),OUTFIELD,0)),"")</f>
        <v/>
      </c>
      <c r="AX573">
        <f>IF(PLAYERIDMAP2[[#This Row],[POS]]&lt;&gt;"P",MAX(AX$1:AX572)+1,"")</f>
        <v>300</v>
      </c>
      <c r="AY573" t="str">
        <f>IFERROR(INDEX(PLAYERIDMAP2[PLAYERNAME],MATCH(ROW()-ROW(AY$1),HITTERS,0)),"")</f>
        <v>Jimmy Paredes</v>
      </c>
      <c r="AZ573" t="str">
        <f>IF(PLAYERIDMAP2[[#This Row],[POS]]="P",MAX(AZ$1:AZ572)+1,"")</f>
        <v/>
      </c>
      <c r="BA573" t="str">
        <f>IFERROR(INDEX(PLAYERIDMAP2[PLAYERNAME],MATCH(ROW()-ROW(BA$1),PITCHERS,0)),"")</f>
        <v>Clay Rapada</v>
      </c>
    </row>
    <row r="574" spans="1:53" x14ac:dyDescent="0.25">
      <c r="A574" t="s">
        <v>12780</v>
      </c>
      <c r="B574" t="s">
        <v>4748</v>
      </c>
      <c r="C574" s="1">
        <v>32419</v>
      </c>
      <c r="D574" t="s">
        <v>18500</v>
      </c>
      <c r="E574" t="s">
        <v>20555</v>
      </c>
      <c r="F574" t="s">
        <v>11115</v>
      </c>
      <c r="G574" t="s">
        <v>16838</v>
      </c>
      <c r="H574" t="s">
        <v>5706</v>
      </c>
      <c r="I574" t="s">
        <v>20556</v>
      </c>
      <c r="J574" t="s">
        <v>4748</v>
      </c>
      <c r="K574">
        <v>594838</v>
      </c>
      <c r="L574" t="s">
        <v>4748</v>
      </c>
      <c r="M574">
        <v>1804763</v>
      </c>
      <c r="N574" t="s">
        <v>4748</v>
      </c>
      <c r="O574" t="s">
        <v>16181</v>
      </c>
      <c r="P574" t="s">
        <v>12780</v>
      </c>
      <c r="Q574">
        <v>9492</v>
      </c>
      <c r="R574" t="s">
        <v>4748</v>
      </c>
      <c r="S574">
        <v>31222</v>
      </c>
      <c r="T574" t="s">
        <v>4748</v>
      </c>
      <c r="V574" t="s">
        <v>16182</v>
      </c>
      <c r="W574">
        <v>67762</v>
      </c>
      <c r="X574">
        <v>9492</v>
      </c>
      <c r="Y574" t="s">
        <v>4748</v>
      </c>
      <c r="Z574" t="s">
        <v>16183</v>
      </c>
      <c r="AA574" t="s">
        <v>5703</v>
      </c>
      <c r="AB574" t="s">
        <v>5703</v>
      </c>
      <c r="AC574" t="s">
        <v>4748</v>
      </c>
      <c r="AD574" t="s">
        <v>16183</v>
      </c>
      <c r="AE574">
        <v>11614</v>
      </c>
      <c r="AF574" t="s">
        <v>4748</v>
      </c>
      <c r="AG574">
        <v>13520</v>
      </c>
      <c r="AH574" t="s">
        <v>4748</v>
      </c>
      <c r="AL574" t="str">
        <f>IF(PLAYERIDMAP2[[#This Row],[POS]]="C",MAX(AL$1:AL573)+1,"")</f>
        <v/>
      </c>
      <c r="AM574" t="str">
        <f>IFERROR(INDEX(PLAYERIDMAP2[PLAYERNAME],MATCH(ROW()-ROW(AM$1),CATCHERS,0)),"")</f>
        <v/>
      </c>
      <c r="AN574" t="str">
        <f>IF(PLAYERIDMAP2[[#This Row],[POS]]="1B",MAX(AN$1:AN573)+1,"")</f>
        <v/>
      </c>
      <c r="AO574" t="str">
        <f>IFERROR(INDEX(PLAYERIDMAP2[PLAYERNAME],MATCH(ROW()-ROW(AO$1),FIRSTBASE,0)),"")</f>
        <v/>
      </c>
      <c r="AP574">
        <f>IF(PLAYERIDMAP2[[#This Row],[POS]]="2B",MAX(AP$1:AP573)+1,"")</f>
        <v>41</v>
      </c>
      <c r="AQ574" t="str">
        <f>IFERROR(INDEX(PLAYERIDMAP2[PLAYERNAME],MATCH(ROW()-ROW(AQ$1),SECONDBASE,0)),"")</f>
        <v/>
      </c>
      <c r="AR574" t="str">
        <f>IF(PLAYERIDMAP2[[#This Row],[POS]]="3B",MAX(AR$1:AR573)+1,"")</f>
        <v/>
      </c>
      <c r="AS574" t="str">
        <f>IFERROR(INDEX(PLAYERIDMAP2[PLAYERNAME],MATCH(ROW()-ROW(AS$1),THIRDBASE,0)),"")</f>
        <v/>
      </c>
      <c r="AT574" t="str">
        <f>IF(PLAYERIDMAP2[[#This Row],[POS]]="SS",MAX(AT$1:AT573)+1,"")</f>
        <v/>
      </c>
      <c r="AU574" t="str">
        <f>IFERROR(INDEX(PLAYERIDMAP2[PLAYERNAME],MATCH(ROW()-ROW(AU$1),SHORTSTOP,0)),"")</f>
        <v/>
      </c>
      <c r="AV574" t="str">
        <f>IF(PLAYERIDMAP2[[#This Row],[POS]]="OF",MAX(AV$1:AV573)+1,"")</f>
        <v/>
      </c>
      <c r="AW574" t="str">
        <f>IFERROR(INDEX(PLAYERIDMAP2[PLAYERNAME],MATCH(ROW()-ROW(AW$1),OUTFIELD,0)),"")</f>
        <v/>
      </c>
      <c r="AX574">
        <f>IF(PLAYERIDMAP2[[#This Row],[POS]]&lt;&gt;"P",MAX(AX$1:AX573)+1,"")</f>
        <v>301</v>
      </c>
      <c r="AY574" t="str">
        <f>IFERROR(INDEX(PLAYERIDMAP2[PLAYERNAME],MATCH(ROW()-ROW(AY$1),HITTERS,0)),"")</f>
        <v>Byung-ho Park</v>
      </c>
      <c r="AZ574" t="str">
        <f>IF(PLAYERIDMAP2[[#This Row],[POS]]="P",MAX(AZ$1:AZ573)+1,"")</f>
        <v/>
      </c>
      <c r="BA574" t="str">
        <f>IFERROR(INDEX(PLAYERIDMAP2[PLAYERNAME],MATCH(ROW()-ROW(BA$1),PITCHERS,0)),"")</f>
        <v>Cory Rasmus</v>
      </c>
    </row>
    <row r="575" spans="1:53" x14ac:dyDescent="0.25">
      <c r="A575" t="s">
        <v>12781</v>
      </c>
      <c r="B575" t="s">
        <v>5494</v>
      </c>
      <c r="C575" s="1">
        <v>29661</v>
      </c>
      <c r="D575" t="s">
        <v>18470</v>
      </c>
      <c r="E575" t="s">
        <v>18471</v>
      </c>
      <c r="F575" t="s">
        <v>11302</v>
      </c>
      <c r="G575" t="s">
        <v>16838</v>
      </c>
      <c r="H575" t="s">
        <v>10998</v>
      </c>
      <c r="I575" t="s">
        <v>18472</v>
      </c>
      <c r="J575" t="s">
        <v>5494</v>
      </c>
      <c r="K575">
        <v>434158</v>
      </c>
      <c r="L575" t="s">
        <v>5494</v>
      </c>
      <c r="M575">
        <v>393076</v>
      </c>
      <c r="N575" t="s">
        <v>5494</v>
      </c>
      <c r="O575" t="s">
        <v>12782</v>
      </c>
      <c r="P575" t="s">
        <v>12781</v>
      </c>
      <c r="Q575">
        <v>7455</v>
      </c>
      <c r="R575" t="s">
        <v>5494</v>
      </c>
      <c r="S575">
        <v>6125</v>
      </c>
      <c r="T575" t="s">
        <v>5494</v>
      </c>
      <c r="U575" t="s">
        <v>5494</v>
      </c>
      <c r="V575" t="s">
        <v>12783</v>
      </c>
      <c r="W575">
        <v>36252</v>
      </c>
      <c r="X575">
        <v>7455</v>
      </c>
      <c r="Y575" t="s">
        <v>5494</v>
      </c>
      <c r="Z575" t="s">
        <v>12784</v>
      </c>
      <c r="AA575" t="s">
        <v>10958</v>
      </c>
      <c r="AB575" t="s">
        <v>5703</v>
      </c>
      <c r="AC575" t="s">
        <v>5494</v>
      </c>
      <c r="AD575" t="s">
        <v>12784</v>
      </c>
      <c r="AE575">
        <v>8015</v>
      </c>
      <c r="AF575" t="s">
        <v>5494</v>
      </c>
      <c r="AG575">
        <v>5114</v>
      </c>
      <c r="AH575" t="s">
        <v>5494</v>
      </c>
      <c r="AL575" t="str">
        <f>IF(PLAYERIDMAP2[[#This Row],[POS]]="C",MAX(AL$1:AL574)+1,"")</f>
        <v/>
      </c>
      <c r="AM575" t="str">
        <f>IFERROR(INDEX(PLAYERIDMAP2[PLAYERNAME],MATCH(ROW()-ROW(AM$1),CATCHERS,0)),"")</f>
        <v/>
      </c>
      <c r="AN575" t="str">
        <f>IF(PLAYERIDMAP2[[#This Row],[POS]]="1B",MAX(AN$1:AN574)+1,"")</f>
        <v/>
      </c>
      <c r="AO575" t="str">
        <f>IFERROR(INDEX(PLAYERIDMAP2[PLAYERNAME],MATCH(ROW()-ROW(AO$1),FIRSTBASE,0)),"")</f>
        <v/>
      </c>
      <c r="AP575" t="str">
        <f>IF(PLAYERIDMAP2[[#This Row],[POS]]="2B",MAX(AP$1:AP574)+1,"")</f>
        <v/>
      </c>
      <c r="AQ575" t="str">
        <f>IFERROR(INDEX(PLAYERIDMAP2[PLAYERNAME],MATCH(ROW()-ROW(AQ$1),SECONDBASE,0)),"")</f>
        <v/>
      </c>
      <c r="AR575" t="str">
        <f>IF(PLAYERIDMAP2[[#This Row],[POS]]="3B",MAX(AR$1:AR574)+1,"")</f>
        <v/>
      </c>
      <c r="AS575" t="str">
        <f>IFERROR(INDEX(PLAYERIDMAP2[PLAYERNAME],MATCH(ROW()-ROW(AS$1),THIRDBASE,0)),"")</f>
        <v/>
      </c>
      <c r="AT575" t="str">
        <f>IF(PLAYERIDMAP2[[#This Row],[POS]]="SS",MAX(AT$1:AT574)+1,"")</f>
        <v/>
      </c>
      <c r="AU575" t="str">
        <f>IFERROR(INDEX(PLAYERIDMAP2[PLAYERNAME],MATCH(ROW()-ROW(AU$1),SHORTSTOP,0)),"")</f>
        <v/>
      </c>
      <c r="AV575">
        <f>IF(PLAYERIDMAP2[[#This Row],[POS]]="OF",MAX(AV$1:AV574)+1,"")</f>
        <v>119</v>
      </c>
      <c r="AW575" t="str">
        <f>IFERROR(INDEX(PLAYERIDMAP2[PLAYERNAME],MATCH(ROW()-ROW(AW$1),OUTFIELD,0)),"")</f>
        <v/>
      </c>
      <c r="AX575">
        <f>IF(PLAYERIDMAP2[[#This Row],[POS]]&lt;&gt;"P",MAX(AX$1:AX574)+1,"")</f>
        <v>302</v>
      </c>
      <c r="AY575" t="str">
        <f>IFERROR(INDEX(PLAYERIDMAP2[PLAYERNAME],MATCH(ROW()-ROW(AY$1),HITTERS,0)),"")</f>
        <v>Jarrett Parker</v>
      </c>
      <c r="AZ575" t="str">
        <f>IF(PLAYERIDMAP2[[#This Row],[POS]]="P",MAX(AZ$1:AZ574)+1,"")</f>
        <v/>
      </c>
      <c r="BA575" t="str">
        <f>IFERROR(INDEX(PLAYERIDMAP2[PLAYERNAME],MATCH(ROW()-ROW(BA$1),PITCHERS,0)),"")</f>
        <v>Jon Rauch</v>
      </c>
    </row>
    <row r="576" spans="1:53" x14ac:dyDescent="0.25">
      <c r="A576" t="s">
        <v>12785</v>
      </c>
      <c r="B576" t="s">
        <v>5570</v>
      </c>
      <c r="C576" s="1">
        <v>32455</v>
      </c>
      <c r="D576" t="s">
        <v>19501</v>
      </c>
      <c r="E576" t="s">
        <v>19502</v>
      </c>
      <c r="F576" t="s">
        <v>10997</v>
      </c>
      <c r="G576" t="s">
        <v>16838</v>
      </c>
      <c r="H576" t="s">
        <v>11110</v>
      </c>
      <c r="I576" t="s">
        <v>19503</v>
      </c>
      <c r="J576" t="s">
        <v>5570</v>
      </c>
      <c r="K576">
        <v>518735</v>
      </c>
      <c r="L576" t="s">
        <v>5570</v>
      </c>
      <c r="M576">
        <v>1765807</v>
      </c>
      <c r="N576" t="s">
        <v>5570</v>
      </c>
      <c r="O576" t="s">
        <v>12786</v>
      </c>
      <c r="P576" t="s">
        <v>12785</v>
      </c>
      <c r="Q576">
        <v>9098</v>
      </c>
      <c r="R576" t="s">
        <v>5570</v>
      </c>
      <c r="S576">
        <v>30950</v>
      </c>
      <c r="T576" t="s">
        <v>5570</v>
      </c>
      <c r="U576" t="s">
        <v>5570</v>
      </c>
      <c r="V576" t="s">
        <v>12787</v>
      </c>
      <c r="W576">
        <v>65870</v>
      </c>
      <c r="X576">
        <v>9098</v>
      </c>
      <c r="Y576" t="s">
        <v>5570</v>
      </c>
      <c r="Z576" t="s">
        <v>12788</v>
      </c>
      <c r="AA576" t="s">
        <v>11011</v>
      </c>
      <c r="AB576" t="s">
        <v>5703</v>
      </c>
      <c r="AC576" t="s">
        <v>5570</v>
      </c>
      <c r="AD576" t="s">
        <v>12788</v>
      </c>
      <c r="AE576">
        <v>9829</v>
      </c>
      <c r="AF576" t="s">
        <v>5570</v>
      </c>
      <c r="AG576">
        <v>13303</v>
      </c>
      <c r="AH576" t="s">
        <v>5570</v>
      </c>
      <c r="AL576">
        <f>IF(PLAYERIDMAP2[[#This Row],[POS]]="C",MAX(AL$1:AL575)+1,"")</f>
        <v>34</v>
      </c>
      <c r="AM576" t="str">
        <f>IFERROR(INDEX(PLAYERIDMAP2[PLAYERNAME],MATCH(ROW()-ROW(AM$1),CATCHERS,0)),"")</f>
        <v/>
      </c>
      <c r="AN576" t="str">
        <f>IF(PLAYERIDMAP2[[#This Row],[POS]]="1B",MAX(AN$1:AN575)+1,"")</f>
        <v/>
      </c>
      <c r="AO576" t="str">
        <f>IFERROR(INDEX(PLAYERIDMAP2[PLAYERNAME],MATCH(ROW()-ROW(AO$1),FIRSTBASE,0)),"")</f>
        <v/>
      </c>
      <c r="AP576" t="str">
        <f>IF(PLAYERIDMAP2[[#This Row],[POS]]="2B",MAX(AP$1:AP575)+1,"")</f>
        <v/>
      </c>
      <c r="AQ576" t="str">
        <f>IFERROR(INDEX(PLAYERIDMAP2[PLAYERNAME],MATCH(ROW()-ROW(AQ$1),SECONDBASE,0)),"")</f>
        <v/>
      </c>
      <c r="AR576" t="str">
        <f>IF(PLAYERIDMAP2[[#This Row],[POS]]="3B",MAX(AR$1:AR575)+1,"")</f>
        <v/>
      </c>
      <c r="AS576" t="str">
        <f>IFERROR(INDEX(PLAYERIDMAP2[PLAYERNAME],MATCH(ROW()-ROW(AS$1),THIRDBASE,0)),"")</f>
        <v/>
      </c>
      <c r="AT576" t="str">
        <f>IF(PLAYERIDMAP2[[#This Row],[POS]]="SS",MAX(AT$1:AT575)+1,"")</f>
        <v/>
      </c>
      <c r="AU576" t="str">
        <f>IFERROR(INDEX(PLAYERIDMAP2[PLAYERNAME],MATCH(ROW()-ROW(AU$1),SHORTSTOP,0)),"")</f>
        <v/>
      </c>
      <c r="AV576" t="str">
        <f>IF(PLAYERIDMAP2[[#This Row],[POS]]="OF",MAX(AV$1:AV575)+1,"")</f>
        <v/>
      </c>
      <c r="AW576" t="str">
        <f>IFERROR(INDEX(PLAYERIDMAP2[PLAYERNAME],MATCH(ROW()-ROW(AW$1),OUTFIELD,0)),"")</f>
        <v/>
      </c>
      <c r="AX576">
        <f>IF(PLAYERIDMAP2[[#This Row],[POS]]&lt;&gt;"P",MAX(AX$1:AX575)+1,"")</f>
        <v>303</v>
      </c>
      <c r="AY576" t="str">
        <f>IFERROR(INDEX(PLAYERIDMAP2[PLAYERNAME],MATCH(ROW()-ROW(AY$1),HITTERS,0)),"")</f>
        <v>Kyle Parker</v>
      </c>
      <c r="AZ576" t="str">
        <f>IF(PLAYERIDMAP2[[#This Row],[POS]]="P",MAX(AZ$1:AZ575)+1,"")</f>
        <v/>
      </c>
      <c r="BA576" t="str">
        <f>IFERROR(INDEX(PLAYERIDMAP2[PLAYERNAME],MATCH(ROW()-ROW(BA$1),PITCHERS,0)),"")</f>
        <v>Robbie Ray</v>
      </c>
    </row>
    <row r="577" spans="1:53" x14ac:dyDescent="0.25">
      <c r="A577" t="s">
        <v>19714</v>
      </c>
      <c r="B577" t="s">
        <v>10431</v>
      </c>
      <c r="C577" s="1">
        <v>33228</v>
      </c>
      <c r="D577" t="s">
        <v>19715</v>
      </c>
      <c r="E577" t="s">
        <v>19716</v>
      </c>
      <c r="F577" t="s">
        <v>10992</v>
      </c>
      <c r="G577" t="s">
        <v>14693</v>
      </c>
      <c r="H577" t="s">
        <v>10988</v>
      </c>
      <c r="I577" t="s">
        <v>19717</v>
      </c>
      <c r="J577" t="s">
        <v>10431</v>
      </c>
      <c r="K577">
        <v>608665</v>
      </c>
      <c r="L577" t="s">
        <v>10431</v>
      </c>
      <c r="M577">
        <v>2146204</v>
      </c>
      <c r="N577" t="s">
        <v>10431</v>
      </c>
      <c r="O577" t="s">
        <v>19718</v>
      </c>
      <c r="P577" t="s">
        <v>19714</v>
      </c>
      <c r="Q577">
        <v>9821</v>
      </c>
      <c r="R577" t="s">
        <v>10431</v>
      </c>
      <c r="S577">
        <v>33636</v>
      </c>
      <c r="T577" t="s">
        <v>10431</v>
      </c>
      <c r="W577">
        <v>102077</v>
      </c>
      <c r="X577">
        <v>9821</v>
      </c>
      <c r="Y577" t="s">
        <v>10431</v>
      </c>
      <c r="Z577" t="s">
        <v>19719</v>
      </c>
      <c r="AA577" t="s">
        <v>5703</v>
      </c>
      <c r="AB577" t="s">
        <v>5703</v>
      </c>
      <c r="AD577" t="s">
        <v>19719</v>
      </c>
      <c r="AF577" t="s">
        <v>10431</v>
      </c>
      <c r="AG577">
        <v>58434</v>
      </c>
      <c r="AH577" t="s">
        <v>10431</v>
      </c>
      <c r="AL577" t="str">
        <f>IF(PLAYERIDMAP2[[#This Row],[POS]]="C",MAX(AL$1:AL576)+1,"")</f>
        <v/>
      </c>
      <c r="AM577" t="str">
        <f>IFERROR(INDEX(PLAYERIDMAP2[PLAYERNAME],MATCH(ROW()-ROW(AM$1),CATCHERS,0)),"")</f>
        <v/>
      </c>
      <c r="AN577" t="str">
        <f>IF(PLAYERIDMAP2[[#This Row],[POS]]="1B",MAX(AN$1:AN576)+1,"")</f>
        <v/>
      </c>
      <c r="AO577" t="str">
        <f>IFERROR(INDEX(PLAYERIDMAP2[PLAYERNAME],MATCH(ROW()-ROW(AO$1),FIRSTBASE,0)),"")</f>
        <v/>
      </c>
      <c r="AP577" t="str">
        <f>IF(PLAYERIDMAP2[[#This Row],[POS]]="2B",MAX(AP$1:AP576)+1,"")</f>
        <v/>
      </c>
      <c r="AQ577" t="str">
        <f>IFERROR(INDEX(PLAYERIDMAP2[PLAYERNAME],MATCH(ROW()-ROW(AQ$1),SECONDBASE,0)),"")</f>
        <v/>
      </c>
      <c r="AR577" t="str">
        <f>IF(PLAYERIDMAP2[[#This Row],[POS]]="3B",MAX(AR$1:AR576)+1,"")</f>
        <v/>
      </c>
      <c r="AS577" t="str">
        <f>IFERROR(INDEX(PLAYERIDMAP2[PLAYERNAME],MATCH(ROW()-ROW(AS$1),THIRDBASE,0)),"")</f>
        <v/>
      </c>
      <c r="AT577" t="str">
        <f>IF(PLAYERIDMAP2[[#This Row],[POS]]="SS",MAX(AT$1:AT576)+1,"")</f>
        <v/>
      </c>
      <c r="AU577" t="str">
        <f>IFERROR(INDEX(PLAYERIDMAP2[PLAYERNAME],MATCH(ROW()-ROW(AU$1),SHORTSTOP,0)),"")</f>
        <v/>
      </c>
      <c r="AV577" t="str">
        <f>IF(PLAYERIDMAP2[[#This Row],[POS]]="OF",MAX(AV$1:AV576)+1,"")</f>
        <v/>
      </c>
      <c r="AW577" t="str">
        <f>IFERROR(INDEX(PLAYERIDMAP2[PLAYERNAME],MATCH(ROW()-ROW(AW$1),OUTFIELD,0)),"")</f>
        <v/>
      </c>
      <c r="AX577" t="str">
        <f>IF(PLAYERIDMAP2[[#This Row],[POS]]&lt;&gt;"P",MAX(AX$1:AX576)+1,"")</f>
        <v/>
      </c>
      <c r="AY577" t="str">
        <f>IFERROR(INDEX(PLAYERIDMAP2[PLAYERNAME],MATCH(ROW()-ROW(AY$1),HITTERS,0)),"")</f>
        <v>Chris Parmelee</v>
      </c>
      <c r="AZ577">
        <f>IF(PLAYERIDMAP2[[#This Row],[POS]]="P",MAX(AZ$1:AZ576)+1,"")</f>
        <v>273</v>
      </c>
      <c r="BA577" t="str">
        <f>IFERROR(INDEX(PLAYERIDMAP2[PLAYERNAME],MATCH(ROW()-ROW(BA$1),PITCHERS,0)),"")</f>
        <v>Colin Rea</v>
      </c>
    </row>
    <row r="578" spans="1:53" x14ac:dyDescent="0.25">
      <c r="A578" t="s">
        <v>17758</v>
      </c>
      <c r="B578" t="s">
        <v>8707</v>
      </c>
      <c r="C578" s="1">
        <v>33547</v>
      </c>
      <c r="D578" t="s">
        <v>17167</v>
      </c>
      <c r="E578" t="s">
        <v>17759</v>
      </c>
      <c r="F578" t="s">
        <v>11151</v>
      </c>
      <c r="G578" t="s">
        <v>16838</v>
      </c>
      <c r="H578" t="s">
        <v>10988</v>
      </c>
      <c r="I578" t="s">
        <v>17760</v>
      </c>
      <c r="J578" t="s">
        <v>17761</v>
      </c>
      <c r="K578">
        <v>592351</v>
      </c>
      <c r="L578" t="s">
        <v>8707</v>
      </c>
      <c r="S578">
        <v>33203</v>
      </c>
      <c r="T578" t="s">
        <v>8707</v>
      </c>
      <c r="Z578" t="s">
        <v>17762</v>
      </c>
      <c r="AA578" t="s">
        <v>5703</v>
      </c>
      <c r="AB578" t="s">
        <v>5703</v>
      </c>
      <c r="AD578" t="s">
        <v>17762</v>
      </c>
      <c r="AH578" t="s">
        <v>8707</v>
      </c>
      <c r="AL578" t="str">
        <f>IF(PLAYERIDMAP2[[#This Row],[POS]]="C",MAX(AL$1:AL577)+1,"")</f>
        <v/>
      </c>
      <c r="AM578" t="str">
        <f>IFERROR(INDEX(PLAYERIDMAP2[PLAYERNAME],MATCH(ROW()-ROW(AM$1),CATCHERS,0)),"")</f>
        <v/>
      </c>
      <c r="AN578" t="str">
        <f>IF(PLAYERIDMAP2[[#This Row],[POS]]="1B",MAX(AN$1:AN577)+1,"")</f>
        <v/>
      </c>
      <c r="AO578" t="str">
        <f>IFERROR(INDEX(PLAYERIDMAP2[PLAYERNAME],MATCH(ROW()-ROW(AO$1),FIRSTBASE,0)),"")</f>
        <v/>
      </c>
      <c r="AP578" t="str">
        <f>IF(PLAYERIDMAP2[[#This Row],[POS]]="2B",MAX(AP$1:AP577)+1,"")</f>
        <v/>
      </c>
      <c r="AQ578" t="str">
        <f>IFERROR(INDEX(PLAYERIDMAP2[PLAYERNAME],MATCH(ROW()-ROW(AQ$1),SECONDBASE,0)),"")</f>
        <v/>
      </c>
      <c r="AR578" t="str">
        <f>IF(PLAYERIDMAP2[[#This Row],[POS]]="3B",MAX(AR$1:AR577)+1,"")</f>
        <v/>
      </c>
      <c r="AS578" t="str">
        <f>IFERROR(INDEX(PLAYERIDMAP2[PLAYERNAME],MATCH(ROW()-ROW(AS$1),THIRDBASE,0)),"")</f>
        <v/>
      </c>
      <c r="AT578" t="str">
        <f>IF(PLAYERIDMAP2[[#This Row],[POS]]="SS",MAX(AT$1:AT577)+1,"")</f>
        <v/>
      </c>
      <c r="AU578" t="str">
        <f>IFERROR(INDEX(PLAYERIDMAP2[PLAYERNAME],MATCH(ROW()-ROW(AU$1),SHORTSTOP,0)),"")</f>
        <v/>
      </c>
      <c r="AV578" t="str">
        <f>IF(PLAYERIDMAP2[[#This Row],[POS]]="OF",MAX(AV$1:AV577)+1,"")</f>
        <v/>
      </c>
      <c r="AW578" t="str">
        <f>IFERROR(INDEX(PLAYERIDMAP2[PLAYERNAME],MATCH(ROW()-ROW(AW$1),OUTFIELD,0)),"")</f>
        <v/>
      </c>
      <c r="AX578" t="str">
        <f>IF(PLAYERIDMAP2[[#This Row],[POS]]&lt;&gt;"P",MAX(AX$1:AX577)+1,"")</f>
        <v/>
      </c>
      <c r="AY578" t="str">
        <f>IFERROR(INDEX(PLAYERIDMAP2[PLAYERNAME],MATCH(ROW()-ROW(AY$1),HITTERS,0)),"")</f>
        <v>Gerardo Parra</v>
      </c>
      <c r="AZ578">
        <f>IF(PLAYERIDMAP2[[#This Row],[POS]]="P",MAX(AZ$1:AZ577)+1,"")</f>
        <v>274</v>
      </c>
      <c r="BA578" t="str">
        <f>IFERROR(INDEX(PLAYERIDMAP2[PLAYERNAME],MATCH(ROW()-ROW(BA$1),PITCHERS,0)),"")</f>
        <v>Todd Redmond</v>
      </c>
    </row>
    <row r="579" spans="1:53" x14ac:dyDescent="0.25">
      <c r="A579" t="s">
        <v>12789</v>
      </c>
      <c r="B579" t="s">
        <v>10757</v>
      </c>
      <c r="C579" s="1">
        <v>32819</v>
      </c>
      <c r="D579" t="s">
        <v>20694</v>
      </c>
      <c r="E579" t="s">
        <v>17759</v>
      </c>
      <c r="F579" t="s">
        <v>10992</v>
      </c>
      <c r="G579" t="s">
        <v>14693</v>
      </c>
      <c r="H579" t="s">
        <v>10988</v>
      </c>
      <c r="I579" t="s">
        <v>20695</v>
      </c>
      <c r="J579" t="s">
        <v>10757</v>
      </c>
      <c r="K579">
        <v>543243</v>
      </c>
      <c r="L579" t="s">
        <v>10757</v>
      </c>
      <c r="M579">
        <v>1894635</v>
      </c>
      <c r="N579" t="s">
        <v>10757</v>
      </c>
      <c r="O579" t="s">
        <v>12790</v>
      </c>
      <c r="P579" t="s">
        <v>12789</v>
      </c>
      <c r="Q579">
        <v>9459</v>
      </c>
      <c r="R579" t="s">
        <v>10757</v>
      </c>
      <c r="S579">
        <v>32082</v>
      </c>
      <c r="T579" t="s">
        <v>10757</v>
      </c>
      <c r="V579" t="s">
        <v>12791</v>
      </c>
      <c r="W579">
        <v>70306</v>
      </c>
      <c r="X579">
        <v>9459</v>
      </c>
      <c r="Y579" t="s">
        <v>10757</v>
      </c>
      <c r="Z579" t="s">
        <v>12792</v>
      </c>
      <c r="AA579" t="s">
        <v>5703</v>
      </c>
      <c r="AB579" t="s">
        <v>5703</v>
      </c>
      <c r="AC579" t="s">
        <v>10757</v>
      </c>
      <c r="AD579" t="s">
        <v>12792</v>
      </c>
      <c r="AE579">
        <v>12129</v>
      </c>
      <c r="AF579" t="s">
        <v>10757</v>
      </c>
      <c r="AG579">
        <v>17064</v>
      </c>
      <c r="AH579" t="s">
        <v>10757</v>
      </c>
      <c r="AL579" t="str">
        <f>IF(PLAYERIDMAP2[[#This Row],[POS]]="C",MAX(AL$1:AL578)+1,"")</f>
        <v/>
      </c>
      <c r="AM579" t="str">
        <f>IFERROR(INDEX(PLAYERIDMAP2[PLAYERNAME],MATCH(ROW()-ROW(AM$1),CATCHERS,0)),"")</f>
        <v/>
      </c>
      <c r="AN579" t="str">
        <f>IF(PLAYERIDMAP2[[#This Row],[POS]]="1B",MAX(AN$1:AN578)+1,"")</f>
        <v/>
      </c>
      <c r="AO579" t="str">
        <f>IFERROR(INDEX(PLAYERIDMAP2[PLAYERNAME],MATCH(ROW()-ROW(AO$1),FIRSTBASE,0)),"")</f>
        <v/>
      </c>
      <c r="AP579" t="str">
        <f>IF(PLAYERIDMAP2[[#This Row],[POS]]="2B",MAX(AP$1:AP578)+1,"")</f>
        <v/>
      </c>
      <c r="AQ579" t="str">
        <f>IFERROR(INDEX(PLAYERIDMAP2[PLAYERNAME],MATCH(ROW()-ROW(AQ$1),SECONDBASE,0)),"")</f>
        <v/>
      </c>
      <c r="AR579" t="str">
        <f>IF(PLAYERIDMAP2[[#This Row],[POS]]="3B",MAX(AR$1:AR578)+1,"")</f>
        <v/>
      </c>
      <c r="AS579" t="str">
        <f>IFERROR(INDEX(PLAYERIDMAP2[PLAYERNAME],MATCH(ROW()-ROW(AS$1),THIRDBASE,0)),"")</f>
        <v/>
      </c>
      <c r="AT579" t="str">
        <f>IF(PLAYERIDMAP2[[#This Row],[POS]]="SS",MAX(AT$1:AT578)+1,"")</f>
        <v/>
      </c>
      <c r="AU579" t="str">
        <f>IFERROR(INDEX(PLAYERIDMAP2[PLAYERNAME],MATCH(ROW()-ROW(AU$1),SHORTSTOP,0)),"")</f>
        <v/>
      </c>
      <c r="AV579" t="str">
        <f>IF(PLAYERIDMAP2[[#This Row],[POS]]="OF",MAX(AV$1:AV578)+1,"")</f>
        <v/>
      </c>
      <c r="AW579" t="str">
        <f>IFERROR(INDEX(PLAYERIDMAP2[PLAYERNAME],MATCH(ROW()-ROW(AW$1),OUTFIELD,0)),"")</f>
        <v/>
      </c>
      <c r="AX579" t="str">
        <f>IF(PLAYERIDMAP2[[#This Row],[POS]]&lt;&gt;"P",MAX(AX$1:AX578)+1,"")</f>
        <v/>
      </c>
      <c r="AY579" t="str">
        <f>IFERROR(INDEX(PLAYERIDMAP2[PLAYERNAME],MATCH(ROW()-ROW(AY$1),HITTERS,0)),"")</f>
        <v>Tyler Pastornicky</v>
      </c>
      <c r="AZ579">
        <f>IF(PLAYERIDMAP2[[#This Row],[POS]]="P",MAX(AZ$1:AZ578)+1,"")</f>
        <v>275</v>
      </c>
      <c r="BA579" t="str">
        <f>IFERROR(INDEX(PLAYERIDMAP2[PLAYERNAME],MATCH(ROW()-ROW(BA$1),PITCHERS,0)),"")</f>
        <v>Addison Reed</v>
      </c>
    </row>
    <row r="580" spans="1:53" x14ac:dyDescent="0.25">
      <c r="A580" t="s">
        <v>12793</v>
      </c>
      <c r="B580" t="s">
        <v>5272</v>
      </c>
      <c r="C580" s="1">
        <v>32047</v>
      </c>
      <c r="D580" t="s">
        <v>16974</v>
      </c>
      <c r="E580" t="s">
        <v>18147</v>
      </c>
      <c r="F580" t="s">
        <v>11087</v>
      </c>
      <c r="G580" t="s">
        <v>14693</v>
      </c>
      <c r="H580" t="s">
        <v>10998</v>
      </c>
      <c r="I580" t="s">
        <v>19089</v>
      </c>
      <c r="J580" t="s">
        <v>5272</v>
      </c>
      <c r="K580">
        <v>502205</v>
      </c>
      <c r="L580" t="s">
        <v>5272</v>
      </c>
      <c r="M580">
        <v>1727684</v>
      </c>
      <c r="N580" t="s">
        <v>5272</v>
      </c>
      <c r="O580" t="s">
        <v>12794</v>
      </c>
      <c r="P580" t="s">
        <v>12793</v>
      </c>
      <c r="Q580">
        <v>8866</v>
      </c>
      <c r="R580" t="s">
        <v>5272</v>
      </c>
      <c r="S580">
        <v>30430</v>
      </c>
      <c r="T580" t="s">
        <v>5272</v>
      </c>
      <c r="U580" t="s">
        <v>5272</v>
      </c>
      <c r="V580" t="s">
        <v>12795</v>
      </c>
      <c r="W580">
        <v>59285</v>
      </c>
      <c r="X580">
        <v>8866</v>
      </c>
      <c r="Y580" t="s">
        <v>5272</v>
      </c>
      <c r="Z580" t="s">
        <v>12796</v>
      </c>
      <c r="AA580" t="s">
        <v>5703</v>
      </c>
      <c r="AB580" t="s">
        <v>5703</v>
      </c>
      <c r="AC580" t="s">
        <v>5272</v>
      </c>
      <c r="AD580" t="s">
        <v>12796</v>
      </c>
      <c r="AE580">
        <v>10949</v>
      </c>
      <c r="AF580" t="s">
        <v>5272</v>
      </c>
      <c r="AG580">
        <v>12938</v>
      </c>
      <c r="AH580" t="s">
        <v>5272</v>
      </c>
      <c r="AL580" t="str">
        <f>IF(PLAYERIDMAP2[[#This Row],[POS]]="C",MAX(AL$1:AL579)+1,"")</f>
        <v/>
      </c>
      <c r="AM580" t="str">
        <f>IFERROR(INDEX(PLAYERIDMAP2[PLAYERNAME],MATCH(ROW()-ROW(AM$1),CATCHERS,0)),"")</f>
        <v/>
      </c>
      <c r="AN580" t="str">
        <f>IF(PLAYERIDMAP2[[#This Row],[POS]]="1B",MAX(AN$1:AN579)+1,"")</f>
        <v/>
      </c>
      <c r="AO580" t="str">
        <f>IFERROR(INDEX(PLAYERIDMAP2[PLAYERNAME],MATCH(ROW()-ROW(AO$1),FIRSTBASE,0)),"")</f>
        <v/>
      </c>
      <c r="AP580" t="str">
        <f>IF(PLAYERIDMAP2[[#This Row],[POS]]="2B",MAX(AP$1:AP579)+1,"")</f>
        <v/>
      </c>
      <c r="AQ580" t="str">
        <f>IFERROR(INDEX(PLAYERIDMAP2[PLAYERNAME],MATCH(ROW()-ROW(AQ$1),SECONDBASE,0)),"")</f>
        <v/>
      </c>
      <c r="AR580" t="str">
        <f>IF(PLAYERIDMAP2[[#This Row],[POS]]="3B",MAX(AR$1:AR579)+1,"")</f>
        <v/>
      </c>
      <c r="AS580" t="str">
        <f>IFERROR(INDEX(PLAYERIDMAP2[PLAYERNAME],MATCH(ROW()-ROW(AS$1),THIRDBASE,0)),"")</f>
        <v/>
      </c>
      <c r="AT580" t="str">
        <f>IF(PLAYERIDMAP2[[#This Row],[POS]]="SS",MAX(AT$1:AT579)+1,"")</f>
        <v/>
      </c>
      <c r="AU580" t="str">
        <f>IFERROR(INDEX(PLAYERIDMAP2[PLAYERNAME],MATCH(ROW()-ROW(AU$1),SHORTSTOP,0)),"")</f>
        <v/>
      </c>
      <c r="AV580">
        <f>IF(PLAYERIDMAP2[[#This Row],[POS]]="OF",MAX(AV$1:AV579)+1,"")</f>
        <v>120</v>
      </c>
      <c r="AW580" t="str">
        <f>IFERROR(INDEX(PLAYERIDMAP2[PLAYERNAME],MATCH(ROW()-ROW(AW$1),OUTFIELD,0)),"")</f>
        <v/>
      </c>
      <c r="AX580">
        <f>IF(PLAYERIDMAP2[[#This Row],[POS]]&lt;&gt;"P",MAX(AX$1:AX579)+1,"")</f>
        <v>304</v>
      </c>
      <c r="AY580" t="str">
        <f>IFERROR(INDEX(PLAYERIDMAP2[PLAYERNAME],MATCH(ROW()-ROW(AY$1),HITTERS,0)),"")</f>
        <v>Corey Patterson</v>
      </c>
      <c r="AZ580" t="str">
        <f>IF(PLAYERIDMAP2[[#This Row],[POS]]="P",MAX(AZ$1:AZ579)+1,"")</f>
        <v/>
      </c>
      <c r="BA580" t="str">
        <f>IFERROR(INDEX(PLAYERIDMAP2[PLAYERNAME],MATCH(ROW()-ROW(BA$1),PITCHERS,0)),"")</f>
        <v>Chris Resop</v>
      </c>
    </row>
    <row r="581" spans="1:53" x14ac:dyDescent="0.25">
      <c r="A581" t="s">
        <v>12797</v>
      </c>
      <c r="B581" t="s">
        <v>9898</v>
      </c>
      <c r="C581" s="1">
        <v>32464</v>
      </c>
      <c r="D581" t="s">
        <v>17368</v>
      </c>
      <c r="E581" t="s">
        <v>17369</v>
      </c>
      <c r="F581" t="s">
        <v>11048</v>
      </c>
      <c r="G581" t="s">
        <v>14693</v>
      </c>
      <c r="H581" t="s">
        <v>10988</v>
      </c>
      <c r="I581" t="s">
        <v>17370</v>
      </c>
      <c r="J581" t="s">
        <v>9898</v>
      </c>
      <c r="K581">
        <v>572888</v>
      </c>
      <c r="L581" t="s">
        <v>9898</v>
      </c>
      <c r="M581">
        <v>2040765</v>
      </c>
      <c r="N581" t="s">
        <v>9898</v>
      </c>
      <c r="O581" t="s">
        <v>17371</v>
      </c>
      <c r="P581" t="s">
        <v>12798</v>
      </c>
      <c r="Q581">
        <v>9670</v>
      </c>
      <c r="R581" t="s">
        <v>9898</v>
      </c>
      <c r="S581">
        <v>32704</v>
      </c>
      <c r="T581" t="s">
        <v>9898</v>
      </c>
      <c r="V581" t="s">
        <v>12799</v>
      </c>
      <c r="W581">
        <v>60907</v>
      </c>
      <c r="X581">
        <v>9670</v>
      </c>
      <c r="Y581" t="s">
        <v>9898</v>
      </c>
      <c r="Z581" t="s">
        <v>12800</v>
      </c>
      <c r="AA581" t="s">
        <v>10958</v>
      </c>
      <c r="AB581" t="s">
        <v>10958</v>
      </c>
      <c r="AC581" t="s">
        <v>9898</v>
      </c>
      <c r="AD581" t="s">
        <v>12800</v>
      </c>
      <c r="AE581">
        <v>11968</v>
      </c>
      <c r="AF581" t="s">
        <v>9898</v>
      </c>
      <c r="AG581">
        <v>38144</v>
      </c>
      <c r="AH581" t="s">
        <v>9898</v>
      </c>
      <c r="AL581" t="str">
        <f>IF(PLAYERIDMAP2[[#This Row],[POS]]="C",MAX(AL$1:AL580)+1,"")</f>
        <v/>
      </c>
      <c r="AM581" t="str">
        <f>IFERROR(INDEX(PLAYERIDMAP2[PLAYERNAME],MATCH(ROW()-ROW(AM$1),CATCHERS,0)),"")</f>
        <v/>
      </c>
      <c r="AN581" t="str">
        <f>IF(PLAYERIDMAP2[[#This Row],[POS]]="1B",MAX(AN$1:AN580)+1,"")</f>
        <v/>
      </c>
      <c r="AO581" t="str">
        <f>IFERROR(INDEX(PLAYERIDMAP2[PLAYERNAME],MATCH(ROW()-ROW(AO$1),FIRSTBASE,0)),"")</f>
        <v/>
      </c>
      <c r="AP581" t="str">
        <f>IF(PLAYERIDMAP2[[#This Row],[POS]]="2B",MAX(AP$1:AP580)+1,"")</f>
        <v/>
      </c>
      <c r="AQ581" t="str">
        <f>IFERROR(INDEX(PLAYERIDMAP2[PLAYERNAME],MATCH(ROW()-ROW(AQ$1),SECONDBASE,0)),"")</f>
        <v/>
      </c>
      <c r="AR581" t="str">
        <f>IF(PLAYERIDMAP2[[#This Row],[POS]]="3B",MAX(AR$1:AR580)+1,"")</f>
        <v/>
      </c>
      <c r="AS581" t="str">
        <f>IFERROR(INDEX(PLAYERIDMAP2[PLAYERNAME],MATCH(ROW()-ROW(AS$1),THIRDBASE,0)),"")</f>
        <v/>
      </c>
      <c r="AT581" t="str">
        <f>IF(PLAYERIDMAP2[[#This Row],[POS]]="SS",MAX(AT$1:AT580)+1,"")</f>
        <v/>
      </c>
      <c r="AU581" t="str">
        <f>IFERROR(INDEX(PLAYERIDMAP2[PLAYERNAME],MATCH(ROW()-ROW(AU$1),SHORTSTOP,0)),"")</f>
        <v/>
      </c>
      <c r="AV581" t="str">
        <f>IF(PLAYERIDMAP2[[#This Row],[POS]]="OF",MAX(AV$1:AV580)+1,"")</f>
        <v/>
      </c>
      <c r="AW581" t="str">
        <f>IFERROR(INDEX(PLAYERIDMAP2[PLAYERNAME],MATCH(ROW()-ROW(AW$1),OUTFIELD,0)),"")</f>
        <v/>
      </c>
      <c r="AX581" t="str">
        <f>IF(PLAYERIDMAP2[[#This Row],[POS]]&lt;&gt;"P",MAX(AX$1:AX580)+1,"")</f>
        <v/>
      </c>
      <c r="AY581" t="str">
        <f>IFERROR(INDEX(PLAYERIDMAP2[PLAYERNAME],MATCH(ROW()-ROW(AY$1),HITTERS,0)),"")</f>
        <v>Dorssys Paulino</v>
      </c>
      <c r="AZ581">
        <f>IF(PLAYERIDMAP2[[#This Row],[POS]]="P",MAX(AZ$1:AZ580)+1,"")</f>
        <v>276</v>
      </c>
      <c r="BA581" t="str">
        <f>IFERROR(INDEX(PLAYERIDMAP2[PLAYERNAME],MATCH(ROW()-ROW(BA$1),PITCHERS,0)),"")</f>
        <v>Matt Reynolds</v>
      </c>
    </row>
    <row r="582" spans="1:53" x14ac:dyDescent="0.25">
      <c r="A582" t="s">
        <v>12801</v>
      </c>
      <c r="B582" t="s">
        <v>5264</v>
      </c>
      <c r="C582" s="1">
        <v>31718</v>
      </c>
      <c r="D582" t="s">
        <v>17094</v>
      </c>
      <c r="E582" t="s">
        <v>18147</v>
      </c>
      <c r="F582" t="s">
        <v>11398</v>
      </c>
      <c r="G582" t="s">
        <v>16838</v>
      </c>
      <c r="H582" t="s">
        <v>5705</v>
      </c>
      <c r="I582" t="s">
        <v>18148</v>
      </c>
      <c r="J582" t="s">
        <v>5264</v>
      </c>
      <c r="K582">
        <v>488919</v>
      </c>
      <c r="L582" t="s">
        <v>5264</v>
      </c>
      <c r="M582">
        <v>1623770</v>
      </c>
      <c r="N582" t="s">
        <v>5264</v>
      </c>
      <c r="O582" t="s">
        <v>12802</v>
      </c>
      <c r="P582" t="s">
        <v>12801</v>
      </c>
      <c r="Q582">
        <v>9030</v>
      </c>
      <c r="R582" t="s">
        <v>5264</v>
      </c>
      <c r="S582">
        <v>29045</v>
      </c>
      <c r="T582" t="s">
        <v>5264</v>
      </c>
      <c r="V582" t="s">
        <v>12803</v>
      </c>
      <c r="W582">
        <v>51783</v>
      </c>
      <c r="X582">
        <v>9030</v>
      </c>
      <c r="Y582" t="s">
        <v>5264</v>
      </c>
      <c r="Z582" t="s">
        <v>16521</v>
      </c>
      <c r="AA582" t="s">
        <v>10958</v>
      </c>
      <c r="AB582" t="s">
        <v>5703</v>
      </c>
      <c r="AD582" t="s">
        <v>16521</v>
      </c>
      <c r="AL582" t="str">
        <f>IF(PLAYERIDMAP2[[#This Row],[POS]]="C",MAX(AL$1:AL581)+1,"")</f>
        <v/>
      </c>
      <c r="AM582" t="str">
        <f>IFERROR(INDEX(PLAYERIDMAP2[PLAYERNAME],MATCH(ROW()-ROW(AM$1),CATCHERS,0)),"")</f>
        <v/>
      </c>
      <c r="AN582" t="str">
        <f>IF(PLAYERIDMAP2[[#This Row],[POS]]="1B",MAX(AN$1:AN581)+1,"")</f>
        <v/>
      </c>
      <c r="AO582" t="str">
        <f>IFERROR(INDEX(PLAYERIDMAP2[PLAYERNAME],MATCH(ROW()-ROW(AO$1),FIRSTBASE,0)),"")</f>
        <v/>
      </c>
      <c r="AP582" t="str">
        <f>IF(PLAYERIDMAP2[[#This Row],[POS]]="2B",MAX(AP$1:AP581)+1,"")</f>
        <v/>
      </c>
      <c r="AQ582" t="str">
        <f>IFERROR(INDEX(PLAYERIDMAP2[PLAYERNAME],MATCH(ROW()-ROW(AQ$1),SECONDBASE,0)),"")</f>
        <v/>
      </c>
      <c r="AR582">
        <f>IF(PLAYERIDMAP2[[#This Row],[POS]]="3B",MAX(AR$1:AR581)+1,"")</f>
        <v>38</v>
      </c>
      <c r="AS582" t="str">
        <f>IFERROR(INDEX(PLAYERIDMAP2[PLAYERNAME],MATCH(ROW()-ROW(AS$1),THIRDBASE,0)),"")</f>
        <v/>
      </c>
      <c r="AT582" t="str">
        <f>IF(PLAYERIDMAP2[[#This Row],[POS]]="SS",MAX(AT$1:AT581)+1,"")</f>
        <v/>
      </c>
      <c r="AU582" t="str">
        <f>IFERROR(INDEX(PLAYERIDMAP2[PLAYERNAME],MATCH(ROW()-ROW(AU$1),SHORTSTOP,0)),"")</f>
        <v/>
      </c>
      <c r="AV582" t="str">
        <f>IF(PLAYERIDMAP2[[#This Row],[POS]]="OF",MAX(AV$1:AV581)+1,"")</f>
        <v/>
      </c>
      <c r="AW582" t="str">
        <f>IFERROR(INDEX(PLAYERIDMAP2[PLAYERNAME],MATCH(ROW()-ROW(AW$1),OUTFIELD,0)),"")</f>
        <v/>
      </c>
      <c r="AX582">
        <f>IF(PLAYERIDMAP2[[#This Row],[POS]]&lt;&gt;"P",MAX(AX$1:AX581)+1,"")</f>
        <v>305</v>
      </c>
      <c r="AY582" t="str">
        <f>IFERROR(INDEX(PLAYERIDMAP2[PLAYERNAME],MATCH(ROW()-ROW(AY$1),HITTERS,0)),"")</f>
        <v>Ronny Paulino</v>
      </c>
      <c r="AZ582" t="str">
        <f>IF(PLAYERIDMAP2[[#This Row],[POS]]="P",MAX(AZ$1:AZ581)+1,"")</f>
        <v/>
      </c>
      <c r="BA582" t="str">
        <f>IFERROR(INDEX(PLAYERIDMAP2[PLAYERNAME],MATCH(ROW()-ROW(BA$1),PITCHERS,0)),"")</f>
        <v>Arthur Rhodes</v>
      </c>
    </row>
    <row r="583" spans="1:53" x14ac:dyDescent="0.25">
      <c r="A583" t="s">
        <v>12804</v>
      </c>
      <c r="B583" t="s">
        <v>1056</v>
      </c>
      <c r="C583" s="1">
        <v>30545</v>
      </c>
      <c r="D583" t="s">
        <v>16922</v>
      </c>
      <c r="E583" t="s">
        <v>17369</v>
      </c>
      <c r="F583" t="s">
        <v>11077</v>
      </c>
      <c r="G583" t="s">
        <v>14693</v>
      </c>
      <c r="H583" t="s">
        <v>5706</v>
      </c>
      <c r="I583" t="s">
        <v>18762</v>
      </c>
      <c r="J583" t="s">
        <v>1056</v>
      </c>
      <c r="K583">
        <v>460022</v>
      </c>
      <c r="L583" t="s">
        <v>1056</v>
      </c>
      <c r="M583">
        <v>1654336</v>
      </c>
      <c r="N583" t="s">
        <v>1056</v>
      </c>
      <c r="O583" t="s">
        <v>12805</v>
      </c>
      <c r="P583" t="s">
        <v>12804</v>
      </c>
      <c r="Q583">
        <v>8463</v>
      </c>
      <c r="R583" t="s">
        <v>1056</v>
      </c>
      <c r="V583" t="s">
        <v>12806</v>
      </c>
      <c r="W583">
        <v>47770</v>
      </c>
      <c r="X583">
        <v>8463</v>
      </c>
      <c r="Y583" t="s">
        <v>1056</v>
      </c>
      <c r="Z583" t="s">
        <v>16522</v>
      </c>
      <c r="AA583" t="s">
        <v>5703</v>
      </c>
      <c r="AB583" t="s">
        <v>5703</v>
      </c>
      <c r="AD583" t="s">
        <v>16522</v>
      </c>
      <c r="AL583" t="str">
        <f>IF(PLAYERIDMAP2[[#This Row],[POS]]="C",MAX(AL$1:AL582)+1,"")</f>
        <v/>
      </c>
      <c r="AM583" t="str">
        <f>IFERROR(INDEX(PLAYERIDMAP2[PLAYERNAME],MATCH(ROW()-ROW(AM$1),CATCHERS,0)),"")</f>
        <v/>
      </c>
      <c r="AN583" t="str">
        <f>IF(PLAYERIDMAP2[[#This Row],[POS]]="1B",MAX(AN$1:AN582)+1,"")</f>
        <v/>
      </c>
      <c r="AO583" t="str">
        <f>IFERROR(INDEX(PLAYERIDMAP2[PLAYERNAME],MATCH(ROW()-ROW(AO$1),FIRSTBASE,0)),"")</f>
        <v/>
      </c>
      <c r="AP583">
        <f>IF(PLAYERIDMAP2[[#This Row],[POS]]="2B",MAX(AP$1:AP582)+1,"")</f>
        <v>42</v>
      </c>
      <c r="AQ583" t="str">
        <f>IFERROR(INDEX(PLAYERIDMAP2[PLAYERNAME],MATCH(ROW()-ROW(AQ$1),SECONDBASE,0)),"")</f>
        <v/>
      </c>
      <c r="AR583" t="str">
        <f>IF(PLAYERIDMAP2[[#This Row],[POS]]="3B",MAX(AR$1:AR582)+1,"")</f>
        <v/>
      </c>
      <c r="AS583" t="str">
        <f>IFERROR(INDEX(PLAYERIDMAP2[PLAYERNAME],MATCH(ROW()-ROW(AS$1),THIRDBASE,0)),"")</f>
        <v/>
      </c>
      <c r="AT583" t="str">
        <f>IF(PLAYERIDMAP2[[#This Row],[POS]]="SS",MAX(AT$1:AT582)+1,"")</f>
        <v/>
      </c>
      <c r="AU583" t="str">
        <f>IFERROR(INDEX(PLAYERIDMAP2[PLAYERNAME],MATCH(ROW()-ROW(AU$1),SHORTSTOP,0)),"")</f>
        <v/>
      </c>
      <c r="AV583" t="str">
        <f>IF(PLAYERIDMAP2[[#This Row],[POS]]="OF",MAX(AV$1:AV582)+1,"")</f>
        <v/>
      </c>
      <c r="AW583" t="str">
        <f>IFERROR(INDEX(PLAYERIDMAP2[PLAYERNAME],MATCH(ROW()-ROW(AW$1),OUTFIELD,0)),"")</f>
        <v/>
      </c>
      <c r="AX583">
        <f>IF(PLAYERIDMAP2[[#This Row],[POS]]&lt;&gt;"P",MAX(AX$1:AX582)+1,"")</f>
        <v>306</v>
      </c>
      <c r="AY583" t="str">
        <f>IFERROR(INDEX(PLAYERIDMAP2[PLAYERNAME],MATCH(ROW()-ROW(AY$1),HITTERS,0)),"")</f>
        <v>Ben Paulsen</v>
      </c>
      <c r="AZ583" t="str">
        <f>IF(PLAYERIDMAP2[[#This Row],[POS]]="P",MAX(AZ$1:AZ582)+1,"")</f>
        <v/>
      </c>
      <c r="BA583" t="str">
        <f>IFERROR(INDEX(PLAYERIDMAP2[PLAYERNAME],MATCH(ROW()-ROW(BA$1),PITCHERS,0)),"")</f>
        <v>Clayton Richard</v>
      </c>
    </row>
    <row r="584" spans="1:53" x14ac:dyDescent="0.25">
      <c r="A584" t="s">
        <v>12807</v>
      </c>
      <c r="B584" t="s">
        <v>10728</v>
      </c>
      <c r="C584" s="1">
        <v>30816</v>
      </c>
      <c r="D584" t="s">
        <v>17559</v>
      </c>
      <c r="E584" t="s">
        <v>18122</v>
      </c>
      <c r="F584" t="s">
        <v>11077</v>
      </c>
      <c r="G584" t="s">
        <v>14693</v>
      </c>
      <c r="H584" t="s">
        <v>10988</v>
      </c>
      <c r="I584" t="s">
        <v>18123</v>
      </c>
      <c r="J584" t="s">
        <v>10728</v>
      </c>
      <c r="K584">
        <v>502381</v>
      </c>
      <c r="L584" t="s">
        <v>10728</v>
      </c>
      <c r="M584">
        <v>1604111</v>
      </c>
      <c r="N584" t="s">
        <v>10728</v>
      </c>
      <c r="O584" t="s">
        <v>12808</v>
      </c>
      <c r="P584" t="s">
        <v>12807</v>
      </c>
      <c r="Q584">
        <v>8443</v>
      </c>
      <c r="R584" t="s">
        <v>10728</v>
      </c>
      <c r="S584">
        <v>30276</v>
      </c>
      <c r="T584" t="s">
        <v>10728</v>
      </c>
      <c r="V584" t="s">
        <v>12809</v>
      </c>
      <c r="W584">
        <v>50258</v>
      </c>
      <c r="X584">
        <v>8443</v>
      </c>
      <c r="Y584" t="s">
        <v>10728</v>
      </c>
      <c r="Z584" t="s">
        <v>12810</v>
      </c>
      <c r="AA584" t="s">
        <v>10958</v>
      </c>
      <c r="AB584" t="s">
        <v>5703</v>
      </c>
      <c r="AC584" t="s">
        <v>10728</v>
      </c>
      <c r="AD584" t="s">
        <v>12810</v>
      </c>
      <c r="AE584">
        <v>10380</v>
      </c>
      <c r="AF584" t="s">
        <v>10728</v>
      </c>
      <c r="AG584">
        <v>5426</v>
      </c>
      <c r="AH584" t="s">
        <v>10728</v>
      </c>
      <c r="AL584" t="str">
        <f>IF(PLAYERIDMAP2[[#This Row],[POS]]="C",MAX(AL$1:AL583)+1,"")</f>
        <v/>
      </c>
      <c r="AM584" t="str">
        <f>IFERROR(INDEX(PLAYERIDMAP2[PLAYERNAME],MATCH(ROW()-ROW(AM$1),CATCHERS,0)),"")</f>
        <v/>
      </c>
      <c r="AN584" t="str">
        <f>IF(PLAYERIDMAP2[[#This Row],[POS]]="1B",MAX(AN$1:AN583)+1,"")</f>
        <v/>
      </c>
      <c r="AO584" t="str">
        <f>IFERROR(INDEX(PLAYERIDMAP2[PLAYERNAME],MATCH(ROW()-ROW(AO$1),FIRSTBASE,0)),"")</f>
        <v/>
      </c>
      <c r="AP584" t="str">
        <f>IF(PLAYERIDMAP2[[#This Row],[POS]]="2B",MAX(AP$1:AP583)+1,"")</f>
        <v/>
      </c>
      <c r="AQ584" t="str">
        <f>IFERROR(INDEX(PLAYERIDMAP2[PLAYERNAME],MATCH(ROW()-ROW(AQ$1),SECONDBASE,0)),"")</f>
        <v/>
      </c>
      <c r="AR584" t="str">
        <f>IF(PLAYERIDMAP2[[#This Row],[POS]]="3B",MAX(AR$1:AR583)+1,"")</f>
        <v/>
      </c>
      <c r="AS584" t="str">
        <f>IFERROR(INDEX(PLAYERIDMAP2[PLAYERNAME],MATCH(ROW()-ROW(AS$1),THIRDBASE,0)),"")</f>
        <v/>
      </c>
      <c r="AT584" t="str">
        <f>IF(PLAYERIDMAP2[[#This Row],[POS]]="SS",MAX(AT$1:AT583)+1,"")</f>
        <v/>
      </c>
      <c r="AU584" t="str">
        <f>IFERROR(INDEX(PLAYERIDMAP2[PLAYERNAME],MATCH(ROW()-ROW(AU$1),SHORTSTOP,0)),"")</f>
        <v/>
      </c>
      <c r="AV584" t="str">
        <f>IF(PLAYERIDMAP2[[#This Row],[POS]]="OF",MAX(AV$1:AV583)+1,"")</f>
        <v/>
      </c>
      <c r="AW584" t="str">
        <f>IFERROR(INDEX(PLAYERIDMAP2[PLAYERNAME],MATCH(ROW()-ROW(AW$1),OUTFIELD,0)),"")</f>
        <v/>
      </c>
      <c r="AX584" t="str">
        <f>IF(PLAYERIDMAP2[[#This Row],[POS]]&lt;&gt;"P",MAX(AX$1:AX583)+1,"")</f>
        <v/>
      </c>
      <c r="AY584" t="str">
        <f>IFERROR(INDEX(PLAYERIDMAP2[PLAYERNAME],MATCH(ROW()-ROW(AY$1),HITTERS,0)),"")</f>
        <v>Xavier Paul</v>
      </c>
      <c r="AZ584">
        <f>IF(PLAYERIDMAP2[[#This Row],[POS]]="P",MAX(AZ$1:AZ583)+1,"")</f>
        <v>277</v>
      </c>
      <c r="BA584" t="str">
        <f>IFERROR(INDEX(PLAYERIDMAP2[PLAYERNAME],MATCH(ROW()-ROW(BA$1),PITCHERS,0)),"")</f>
        <v>Garrett Richards</v>
      </c>
    </row>
    <row r="585" spans="1:53" x14ac:dyDescent="0.25">
      <c r="A585" t="s">
        <v>12811</v>
      </c>
      <c r="B585" t="s">
        <v>10352</v>
      </c>
      <c r="C585" s="1">
        <v>28661</v>
      </c>
      <c r="D585" t="s">
        <v>17258</v>
      </c>
      <c r="E585" t="s">
        <v>18286</v>
      </c>
      <c r="F585" t="s">
        <v>11016</v>
      </c>
      <c r="G585" t="s">
        <v>11016</v>
      </c>
      <c r="H585" t="s">
        <v>10988</v>
      </c>
      <c r="I585" t="s">
        <v>18287</v>
      </c>
      <c r="J585" t="s">
        <v>10352</v>
      </c>
      <c r="K585">
        <v>276514</v>
      </c>
      <c r="L585" t="s">
        <v>10352</v>
      </c>
      <c r="M585">
        <v>174914</v>
      </c>
      <c r="N585" t="s">
        <v>10352</v>
      </c>
      <c r="O585" t="s">
        <v>12812</v>
      </c>
      <c r="P585" t="s">
        <v>12811</v>
      </c>
      <c r="Q585">
        <v>7206</v>
      </c>
      <c r="R585" t="s">
        <v>10352</v>
      </c>
      <c r="S585">
        <v>5641</v>
      </c>
      <c r="T585" t="s">
        <v>10352</v>
      </c>
      <c r="V585" t="s">
        <v>12813</v>
      </c>
      <c r="W585">
        <v>36308</v>
      </c>
      <c r="X585">
        <v>7206</v>
      </c>
      <c r="Y585" t="s">
        <v>10352</v>
      </c>
      <c r="Z585" t="s">
        <v>12814</v>
      </c>
      <c r="AA585" t="s">
        <v>5703</v>
      </c>
      <c r="AB585" t="s">
        <v>5703</v>
      </c>
      <c r="AD585" t="s">
        <v>12814</v>
      </c>
      <c r="AL585" t="str">
        <f>IF(PLAYERIDMAP2[[#This Row],[POS]]="C",MAX(AL$1:AL584)+1,"")</f>
        <v/>
      </c>
      <c r="AM585" t="str">
        <f>IFERROR(INDEX(PLAYERIDMAP2[PLAYERNAME],MATCH(ROW()-ROW(AM$1),CATCHERS,0)),"")</f>
        <v/>
      </c>
      <c r="AN585" t="str">
        <f>IF(PLAYERIDMAP2[[#This Row],[POS]]="1B",MAX(AN$1:AN584)+1,"")</f>
        <v/>
      </c>
      <c r="AO585" t="str">
        <f>IFERROR(INDEX(PLAYERIDMAP2[PLAYERNAME],MATCH(ROW()-ROW(AO$1),FIRSTBASE,0)),"")</f>
        <v/>
      </c>
      <c r="AP585" t="str">
        <f>IF(PLAYERIDMAP2[[#This Row],[POS]]="2B",MAX(AP$1:AP584)+1,"")</f>
        <v/>
      </c>
      <c r="AQ585" t="str">
        <f>IFERROR(INDEX(PLAYERIDMAP2[PLAYERNAME],MATCH(ROW()-ROW(AQ$1),SECONDBASE,0)),"")</f>
        <v/>
      </c>
      <c r="AR585" t="str">
        <f>IF(PLAYERIDMAP2[[#This Row],[POS]]="3B",MAX(AR$1:AR584)+1,"")</f>
        <v/>
      </c>
      <c r="AS585" t="str">
        <f>IFERROR(INDEX(PLAYERIDMAP2[PLAYERNAME],MATCH(ROW()-ROW(AS$1),THIRDBASE,0)),"")</f>
        <v/>
      </c>
      <c r="AT585" t="str">
        <f>IF(PLAYERIDMAP2[[#This Row],[POS]]="SS",MAX(AT$1:AT584)+1,"")</f>
        <v/>
      </c>
      <c r="AU585" t="str">
        <f>IFERROR(INDEX(PLAYERIDMAP2[PLAYERNAME],MATCH(ROW()-ROW(AU$1),SHORTSTOP,0)),"")</f>
        <v/>
      </c>
      <c r="AV585" t="str">
        <f>IF(PLAYERIDMAP2[[#This Row],[POS]]="OF",MAX(AV$1:AV584)+1,"")</f>
        <v/>
      </c>
      <c r="AW585" t="str">
        <f>IFERROR(INDEX(PLAYERIDMAP2[PLAYERNAME],MATCH(ROW()-ROW(AW$1),OUTFIELD,0)),"")</f>
        <v/>
      </c>
      <c r="AX585" t="str">
        <f>IF(PLAYERIDMAP2[[#This Row],[POS]]&lt;&gt;"P",MAX(AX$1:AX584)+1,"")</f>
        <v/>
      </c>
      <c r="AY585" t="str">
        <f>IFERROR(INDEX(PLAYERIDMAP2[PLAYERNAME],MATCH(ROW()-ROW(AY$1),HITTERS,0)),"")</f>
        <v>Steve Pearce</v>
      </c>
      <c r="AZ585">
        <f>IF(PLAYERIDMAP2[[#This Row],[POS]]="P",MAX(AZ$1:AZ584)+1,"")</f>
        <v>278</v>
      </c>
      <c r="BA585" t="str">
        <f>IFERROR(INDEX(PLAYERIDMAP2[PLAYERNAME],MATCH(ROW()-ROW(BA$1),PITCHERS,0)),"")</f>
        <v>Scott Richmond</v>
      </c>
    </row>
    <row r="586" spans="1:53" x14ac:dyDescent="0.25">
      <c r="A586" t="s">
        <v>12815</v>
      </c>
      <c r="B586" t="s">
        <v>5159</v>
      </c>
      <c r="C586" s="1">
        <v>32922</v>
      </c>
      <c r="D586" t="s">
        <v>17874</v>
      </c>
      <c r="E586" t="s">
        <v>17875</v>
      </c>
      <c r="F586" t="s">
        <v>10987</v>
      </c>
      <c r="G586" t="s">
        <v>14693</v>
      </c>
      <c r="H586" t="s">
        <v>11097</v>
      </c>
      <c r="I586" t="s">
        <v>17876</v>
      </c>
      <c r="J586" t="s">
        <v>5159</v>
      </c>
      <c r="K586">
        <v>544369</v>
      </c>
      <c r="L586" t="s">
        <v>5159</v>
      </c>
      <c r="M586">
        <v>1810724</v>
      </c>
      <c r="N586" t="s">
        <v>5159</v>
      </c>
      <c r="O586" t="s">
        <v>12816</v>
      </c>
      <c r="P586" t="s">
        <v>12815</v>
      </c>
      <c r="Q586">
        <v>9282</v>
      </c>
      <c r="R586" t="s">
        <v>5159</v>
      </c>
      <c r="S586">
        <v>31376</v>
      </c>
      <c r="T586" t="s">
        <v>5159</v>
      </c>
      <c r="U586" t="s">
        <v>5159</v>
      </c>
      <c r="V586" t="s">
        <v>12817</v>
      </c>
      <c r="W586">
        <v>58809</v>
      </c>
      <c r="X586">
        <v>9282</v>
      </c>
      <c r="Y586" t="s">
        <v>5159</v>
      </c>
      <c r="Z586" t="s">
        <v>12818</v>
      </c>
      <c r="AA586" t="s">
        <v>10958</v>
      </c>
      <c r="AB586" t="s">
        <v>5703</v>
      </c>
      <c r="AC586" t="s">
        <v>5159</v>
      </c>
      <c r="AD586" t="s">
        <v>12818</v>
      </c>
      <c r="AE586">
        <v>11257</v>
      </c>
      <c r="AF586" t="s">
        <v>5159</v>
      </c>
      <c r="AG586">
        <v>13841</v>
      </c>
      <c r="AH586" t="s">
        <v>5159</v>
      </c>
      <c r="AL586" t="str">
        <f>IF(PLAYERIDMAP2[[#This Row],[POS]]="C",MAX(AL$1:AL585)+1,"")</f>
        <v/>
      </c>
      <c r="AM586" t="str">
        <f>IFERROR(INDEX(PLAYERIDMAP2[PLAYERNAME],MATCH(ROW()-ROW(AM$1),CATCHERS,0)),"")</f>
        <v/>
      </c>
      <c r="AN586" t="str">
        <f>IF(PLAYERIDMAP2[[#This Row],[POS]]="1B",MAX(AN$1:AN585)+1,"")</f>
        <v/>
      </c>
      <c r="AO586" t="str">
        <f>IFERROR(INDEX(PLAYERIDMAP2[PLAYERNAME],MATCH(ROW()-ROW(AO$1),FIRSTBASE,0)),"")</f>
        <v/>
      </c>
      <c r="AP586" t="str">
        <f>IF(PLAYERIDMAP2[[#This Row],[POS]]="2B",MAX(AP$1:AP585)+1,"")</f>
        <v/>
      </c>
      <c r="AQ586" t="str">
        <f>IFERROR(INDEX(PLAYERIDMAP2[PLAYERNAME],MATCH(ROW()-ROW(AQ$1),SECONDBASE,0)),"")</f>
        <v/>
      </c>
      <c r="AR586" t="str">
        <f>IF(PLAYERIDMAP2[[#This Row],[POS]]="3B",MAX(AR$1:AR585)+1,"")</f>
        <v/>
      </c>
      <c r="AS586" t="str">
        <f>IFERROR(INDEX(PLAYERIDMAP2[PLAYERNAME],MATCH(ROW()-ROW(AS$1),THIRDBASE,0)),"")</f>
        <v/>
      </c>
      <c r="AT586">
        <f>IF(PLAYERIDMAP2[[#This Row],[POS]]="SS",MAX(AT$1:AT585)+1,"")</f>
        <v>42</v>
      </c>
      <c r="AU586" t="str">
        <f>IFERROR(INDEX(PLAYERIDMAP2[PLAYERNAME],MATCH(ROW()-ROW(AU$1),SHORTSTOP,0)),"")</f>
        <v/>
      </c>
      <c r="AV586" t="str">
        <f>IF(PLAYERIDMAP2[[#This Row],[POS]]="OF",MAX(AV$1:AV585)+1,"")</f>
        <v/>
      </c>
      <c r="AW586" t="str">
        <f>IFERROR(INDEX(PLAYERIDMAP2[PLAYERNAME],MATCH(ROW()-ROW(AW$1),OUTFIELD,0)),"")</f>
        <v/>
      </c>
      <c r="AX586">
        <f>IF(PLAYERIDMAP2[[#This Row],[POS]]&lt;&gt;"P",MAX(AX$1:AX585)+1,"")</f>
        <v>307</v>
      </c>
      <c r="AY586" t="str">
        <f>IFERROR(INDEX(PLAYERIDMAP2[PLAYERNAME],MATCH(ROW()-ROW(AY$1),HITTERS,0)),"")</f>
        <v>Joc Pederson</v>
      </c>
      <c r="AZ586" t="str">
        <f>IF(PLAYERIDMAP2[[#This Row],[POS]]="P",MAX(AZ$1:AZ585)+1,"")</f>
        <v/>
      </c>
      <c r="BA586" t="str">
        <f>IFERROR(INDEX(PLAYERIDMAP2[PLAYERNAME],MATCH(ROW()-ROW(BA$1),PITCHERS,0)),"")</f>
        <v>Andre Rienzo</v>
      </c>
    </row>
    <row r="587" spans="1:53" x14ac:dyDescent="0.25">
      <c r="A587" t="s">
        <v>12819</v>
      </c>
      <c r="B587" t="s">
        <v>10908</v>
      </c>
      <c r="C587" s="1">
        <v>30610</v>
      </c>
      <c r="D587" t="s">
        <v>18232</v>
      </c>
      <c r="E587" t="s">
        <v>20840</v>
      </c>
      <c r="F587" t="s">
        <v>11115</v>
      </c>
      <c r="G587" t="s">
        <v>16838</v>
      </c>
      <c r="H587" t="s">
        <v>10988</v>
      </c>
      <c r="I587" t="s">
        <v>20841</v>
      </c>
      <c r="J587" t="s">
        <v>10908</v>
      </c>
      <c r="K587">
        <v>425844</v>
      </c>
      <c r="L587" t="s">
        <v>10908</v>
      </c>
      <c r="M587">
        <v>390851</v>
      </c>
      <c r="N587" t="s">
        <v>10908</v>
      </c>
      <c r="O587" t="s">
        <v>12820</v>
      </c>
      <c r="P587" t="s">
        <v>12819</v>
      </c>
      <c r="Q587">
        <v>7257</v>
      </c>
      <c r="R587" t="s">
        <v>10908</v>
      </c>
      <c r="S587">
        <v>5883</v>
      </c>
      <c r="T587" t="s">
        <v>10908</v>
      </c>
      <c r="V587" t="s">
        <v>12821</v>
      </c>
      <c r="W587">
        <v>31734</v>
      </c>
      <c r="X587">
        <v>7257</v>
      </c>
      <c r="Y587" t="s">
        <v>10908</v>
      </c>
      <c r="Z587" t="s">
        <v>12822</v>
      </c>
      <c r="AA587" t="s">
        <v>5703</v>
      </c>
      <c r="AB587" t="s">
        <v>5703</v>
      </c>
      <c r="AC587" t="s">
        <v>10908</v>
      </c>
      <c r="AD587" t="s">
        <v>12822</v>
      </c>
      <c r="AE587">
        <v>7480</v>
      </c>
      <c r="AF587" t="s">
        <v>10908</v>
      </c>
      <c r="AG587">
        <v>5522</v>
      </c>
      <c r="AH587" t="s">
        <v>10908</v>
      </c>
      <c r="AL587" t="str">
        <f>IF(PLAYERIDMAP2[[#This Row],[POS]]="C",MAX(AL$1:AL586)+1,"")</f>
        <v/>
      </c>
      <c r="AM587" t="str">
        <f>IFERROR(INDEX(PLAYERIDMAP2[PLAYERNAME],MATCH(ROW()-ROW(AM$1),CATCHERS,0)),"")</f>
        <v/>
      </c>
      <c r="AN587" t="str">
        <f>IF(PLAYERIDMAP2[[#This Row],[POS]]="1B",MAX(AN$1:AN586)+1,"")</f>
        <v/>
      </c>
      <c r="AO587" t="str">
        <f>IFERROR(INDEX(PLAYERIDMAP2[PLAYERNAME],MATCH(ROW()-ROW(AO$1),FIRSTBASE,0)),"")</f>
        <v/>
      </c>
      <c r="AP587" t="str">
        <f>IF(PLAYERIDMAP2[[#This Row],[POS]]="2B",MAX(AP$1:AP586)+1,"")</f>
        <v/>
      </c>
      <c r="AQ587" t="str">
        <f>IFERROR(INDEX(PLAYERIDMAP2[PLAYERNAME],MATCH(ROW()-ROW(AQ$1),SECONDBASE,0)),"")</f>
        <v/>
      </c>
      <c r="AR587" t="str">
        <f>IF(PLAYERIDMAP2[[#This Row],[POS]]="3B",MAX(AR$1:AR586)+1,"")</f>
        <v/>
      </c>
      <c r="AS587" t="str">
        <f>IFERROR(INDEX(PLAYERIDMAP2[PLAYERNAME],MATCH(ROW()-ROW(AS$1),THIRDBASE,0)),"")</f>
        <v/>
      </c>
      <c r="AT587" t="str">
        <f>IF(PLAYERIDMAP2[[#This Row],[POS]]="SS",MAX(AT$1:AT586)+1,"")</f>
        <v/>
      </c>
      <c r="AU587" t="str">
        <f>IFERROR(INDEX(PLAYERIDMAP2[PLAYERNAME],MATCH(ROW()-ROW(AU$1),SHORTSTOP,0)),"")</f>
        <v/>
      </c>
      <c r="AV587" t="str">
        <f>IF(PLAYERIDMAP2[[#This Row],[POS]]="OF",MAX(AV$1:AV586)+1,"")</f>
        <v/>
      </c>
      <c r="AW587" t="str">
        <f>IFERROR(INDEX(PLAYERIDMAP2[PLAYERNAME],MATCH(ROW()-ROW(AW$1),OUTFIELD,0)),"")</f>
        <v/>
      </c>
      <c r="AX587" t="str">
        <f>IF(PLAYERIDMAP2[[#This Row],[POS]]&lt;&gt;"P",MAX(AX$1:AX586)+1,"")</f>
        <v/>
      </c>
      <c r="AY587" t="str">
        <f>IFERROR(INDEX(PLAYERIDMAP2[PLAYERNAME],MATCH(ROW()-ROW(AY$1),HITTERS,0)),"")</f>
        <v>Dustin Pedroia</v>
      </c>
      <c r="AZ587">
        <f>IF(PLAYERIDMAP2[[#This Row],[POS]]="P",MAX(AZ$1:AZ586)+1,"")</f>
        <v>279</v>
      </c>
      <c r="BA587" t="str">
        <f>IFERROR(INDEX(PLAYERIDMAP2[PLAYERNAME],MATCH(ROW()-ROW(BA$1),PITCHERS,0)),"")</f>
        <v>Mariano Rivera</v>
      </c>
    </row>
    <row r="588" spans="1:53" x14ac:dyDescent="0.25">
      <c r="A588" t="s">
        <v>16523</v>
      </c>
      <c r="B588" t="s">
        <v>5192</v>
      </c>
      <c r="C588" s="1">
        <v>33463</v>
      </c>
      <c r="D588" t="s">
        <v>18945</v>
      </c>
      <c r="E588" t="s">
        <v>18946</v>
      </c>
      <c r="F588" t="s">
        <v>11027</v>
      </c>
      <c r="G588" t="s">
        <v>16838</v>
      </c>
      <c r="H588" t="s">
        <v>10998</v>
      </c>
      <c r="I588" t="s">
        <v>18947</v>
      </c>
      <c r="J588" t="s">
        <v>5192</v>
      </c>
      <c r="K588">
        <v>545341</v>
      </c>
      <c r="L588" t="s">
        <v>5192</v>
      </c>
      <c r="M588">
        <v>1745354</v>
      </c>
      <c r="N588" t="s">
        <v>5192</v>
      </c>
      <c r="O588" t="s">
        <v>18948</v>
      </c>
      <c r="P588" t="s">
        <v>16523</v>
      </c>
      <c r="Q588">
        <v>9689</v>
      </c>
      <c r="R588" t="s">
        <v>5192</v>
      </c>
      <c r="S588">
        <v>31399</v>
      </c>
      <c r="T588" t="s">
        <v>5192</v>
      </c>
      <c r="V588" t="s">
        <v>18949</v>
      </c>
      <c r="W588">
        <v>60408</v>
      </c>
      <c r="X588">
        <v>9689</v>
      </c>
      <c r="Y588" t="s">
        <v>5192</v>
      </c>
      <c r="Z588" t="s">
        <v>16524</v>
      </c>
      <c r="AA588" t="s">
        <v>5703</v>
      </c>
      <c r="AB588" t="s">
        <v>5703</v>
      </c>
      <c r="AC588" t="s">
        <v>5192</v>
      </c>
      <c r="AD588" t="s">
        <v>16524</v>
      </c>
      <c r="AE588">
        <v>10998</v>
      </c>
      <c r="AF588" t="s">
        <v>5192</v>
      </c>
      <c r="AG588">
        <v>13909</v>
      </c>
      <c r="AH588" t="s">
        <v>5192</v>
      </c>
      <c r="AL588" t="str">
        <f>IF(PLAYERIDMAP2[[#This Row],[POS]]="C",MAX(AL$1:AL587)+1,"")</f>
        <v/>
      </c>
      <c r="AM588" t="str">
        <f>IFERROR(INDEX(PLAYERIDMAP2[PLAYERNAME],MATCH(ROW()-ROW(AM$1),CATCHERS,0)),"")</f>
        <v/>
      </c>
      <c r="AN588" t="str">
        <f>IF(PLAYERIDMAP2[[#This Row],[POS]]="1B",MAX(AN$1:AN587)+1,"")</f>
        <v/>
      </c>
      <c r="AO588" t="str">
        <f>IFERROR(INDEX(PLAYERIDMAP2[PLAYERNAME],MATCH(ROW()-ROW(AO$1),FIRSTBASE,0)),"")</f>
        <v/>
      </c>
      <c r="AP588" t="str">
        <f>IF(PLAYERIDMAP2[[#This Row],[POS]]="2B",MAX(AP$1:AP587)+1,"")</f>
        <v/>
      </c>
      <c r="AQ588" t="str">
        <f>IFERROR(INDEX(PLAYERIDMAP2[PLAYERNAME],MATCH(ROW()-ROW(AQ$1),SECONDBASE,0)),"")</f>
        <v/>
      </c>
      <c r="AR588" t="str">
        <f>IF(PLAYERIDMAP2[[#This Row],[POS]]="3B",MAX(AR$1:AR587)+1,"")</f>
        <v/>
      </c>
      <c r="AS588" t="str">
        <f>IFERROR(INDEX(PLAYERIDMAP2[PLAYERNAME],MATCH(ROW()-ROW(AS$1),THIRDBASE,0)),"")</f>
        <v/>
      </c>
      <c r="AT588" t="str">
        <f>IF(PLAYERIDMAP2[[#This Row],[POS]]="SS",MAX(AT$1:AT587)+1,"")</f>
        <v/>
      </c>
      <c r="AU588" t="str">
        <f>IFERROR(INDEX(PLAYERIDMAP2[PLAYERNAME],MATCH(ROW()-ROW(AU$1),SHORTSTOP,0)),"")</f>
        <v/>
      </c>
      <c r="AV588">
        <f>IF(PLAYERIDMAP2[[#This Row],[POS]]="OF",MAX(AV$1:AV587)+1,"")</f>
        <v>121</v>
      </c>
      <c r="AW588" t="str">
        <f>IFERROR(INDEX(PLAYERIDMAP2[PLAYERNAME],MATCH(ROW()-ROW(AW$1),OUTFIELD,0)),"")</f>
        <v/>
      </c>
      <c r="AX588">
        <f>IF(PLAYERIDMAP2[[#This Row],[POS]]&lt;&gt;"P",MAX(AX$1:AX587)+1,"")</f>
        <v>308</v>
      </c>
      <c r="AY588" t="str">
        <f>IFERROR(INDEX(PLAYERIDMAP2[PLAYERNAME],MATCH(ROW()-ROW(AY$1),HITTERS,0)),"")</f>
        <v>Carlos Peguero</v>
      </c>
      <c r="AZ588" t="str">
        <f>IF(PLAYERIDMAP2[[#This Row],[POS]]="P",MAX(AZ$1:AZ587)+1,"")</f>
        <v/>
      </c>
      <c r="BA588" t="str">
        <f>IFERROR(INDEX(PLAYERIDMAP2[PLAYERNAME],MATCH(ROW()-ROW(BA$1),PITCHERS,0)),"")</f>
        <v>Tanner Roark</v>
      </c>
    </row>
    <row r="589" spans="1:53" x14ac:dyDescent="0.25">
      <c r="A589" t="s">
        <v>12823</v>
      </c>
      <c r="B589" t="s">
        <v>9938</v>
      </c>
      <c r="C589" s="1">
        <v>32170</v>
      </c>
      <c r="D589" t="s">
        <v>17266</v>
      </c>
      <c r="E589" t="s">
        <v>18412</v>
      </c>
      <c r="F589" t="s">
        <v>11016</v>
      </c>
      <c r="G589" t="s">
        <v>11016</v>
      </c>
      <c r="H589" t="s">
        <v>10988</v>
      </c>
      <c r="I589" t="s">
        <v>18413</v>
      </c>
      <c r="J589" t="s">
        <v>9938</v>
      </c>
      <c r="K589">
        <v>456167</v>
      </c>
      <c r="L589" t="s">
        <v>9938</v>
      </c>
      <c r="M589">
        <v>1974327</v>
      </c>
      <c r="N589" t="s">
        <v>9938</v>
      </c>
      <c r="O589" t="s">
        <v>12824</v>
      </c>
      <c r="P589" t="s">
        <v>12823</v>
      </c>
      <c r="Q589">
        <v>9220</v>
      </c>
      <c r="R589" t="s">
        <v>9938</v>
      </c>
      <c r="S589">
        <v>32559</v>
      </c>
      <c r="T589" t="s">
        <v>9938</v>
      </c>
      <c r="V589" t="s">
        <v>12825</v>
      </c>
      <c r="W589">
        <v>65757</v>
      </c>
      <c r="X589">
        <v>9220</v>
      </c>
      <c r="Y589" t="s">
        <v>9938</v>
      </c>
      <c r="Z589" t="s">
        <v>12826</v>
      </c>
      <c r="AA589" t="s">
        <v>5703</v>
      </c>
      <c r="AB589" t="s">
        <v>5703</v>
      </c>
      <c r="AC589" t="s">
        <v>9938</v>
      </c>
      <c r="AD589" t="s">
        <v>12826</v>
      </c>
      <c r="AE589">
        <v>12410</v>
      </c>
      <c r="AF589" t="s">
        <v>9938</v>
      </c>
      <c r="AG589">
        <v>23093</v>
      </c>
      <c r="AL589" t="str">
        <f>IF(PLAYERIDMAP2[[#This Row],[POS]]="C",MAX(AL$1:AL588)+1,"")</f>
        <v/>
      </c>
      <c r="AM589" t="str">
        <f>IFERROR(INDEX(PLAYERIDMAP2[PLAYERNAME],MATCH(ROW()-ROW(AM$1),CATCHERS,0)),"")</f>
        <v/>
      </c>
      <c r="AN589" t="str">
        <f>IF(PLAYERIDMAP2[[#This Row],[POS]]="1B",MAX(AN$1:AN588)+1,"")</f>
        <v/>
      </c>
      <c r="AO589" t="str">
        <f>IFERROR(INDEX(PLAYERIDMAP2[PLAYERNAME],MATCH(ROW()-ROW(AO$1),FIRSTBASE,0)),"")</f>
        <v/>
      </c>
      <c r="AP589" t="str">
        <f>IF(PLAYERIDMAP2[[#This Row],[POS]]="2B",MAX(AP$1:AP588)+1,"")</f>
        <v/>
      </c>
      <c r="AQ589" t="str">
        <f>IFERROR(INDEX(PLAYERIDMAP2[PLAYERNAME],MATCH(ROW()-ROW(AQ$1),SECONDBASE,0)),"")</f>
        <v/>
      </c>
      <c r="AR589" t="str">
        <f>IF(PLAYERIDMAP2[[#This Row],[POS]]="3B",MAX(AR$1:AR588)+1,"")</f>
        <v/>
      </c>
      <c r="AS589" t="str">
        <f>IFERROR(INDEX(PLAYERIDMAP2[PLAYERNAME],MATCH(ROW()-ROW(AS$1),THIRDBASE,0)),"")</f>
        <v/>
      </c>
      <c r="AT589" t="str">
        <f>IF(PLAYERIDMAP2[[#This Row],[POS]]="SS",MAX(AT$1:AT588)+1,"")</f>
        <v/>
      </c>
      <c r="AU589" t="str">
        <f>IFERROR(INDEX(PLAYERIDMAP2[PLAYERNAME],MATCH(ROW()-ROW(AU$1),SHORTSTOP,0)),"")</f>
        <v/>
      </c>
      <c r="AV589" t="str">
        <f>IF(PLAYERIDMAP2[[#This Row],[POS]]="OF",MAX(AV$1:AV588)+1,"")</f>
        <v/>
      </c>
      <c r="AW589" t="str">
        <f>IFERROR(INDEX(PLAYERIDMAP2[PLAYERNAME],MATCH(ROW()-ROW(AW$1),OUTFIELD,0)),"")</f>
        <v/>
      </c>
      <c r="AX589" t="str">
        <f>IF(PLAYERIDMAP2[[#This Row],[POS]]&lt;&gt;"P",MAX(AX$1:AX588)+1,"")</f>
        <v/>
      </c>
      <c r="AY589" t="str">
        <f>IFERROR(INDEX(PLAYERIDMAP2[PLAYERNAME],MATCH(ROW()-ROW(AY$1),HITTERS,0)),"")</f>
        <v>Francisco Peguero</v>
      </c>
      <c r="AZ589">
        <f>IF(PLAYERIDMAP2[[#This Row],[POS]]="P",MAX(AZ$1:AZ588)+1,"")</f>
        <v>280</v>
      </c>
      <c r="BA589" t="str">
        <f>IFERROR(INDEX(PLAYERIDMAP2[PLAYERNAME],MATCH(ROW()-ROW(BA$1),PITCHERS,0)),"")</f>
        <v>David Robertson</v>
      </c>
    </row>
    <row r="590" spans="1:53" x14ac:dyDescent="0.25">
      <c r="A590" t="s">
        <v>12827</v>
      </c>
      <c r="B590" t="s">
        <v>10850</v>
      </c>
      <c r="C590" s="1">
        <v>28075</v>
      </c>
      <c r="D590" t="s">
        <v>17440</v>
      </c>
      <c r="E590" t="s">
        <v>18044</v>
      </c>
      <c r="F590" t="s">
        <v>11068</v>
      </c>
      <c r="G590" t="s">
        <v>16838</v>
      </c>
      <c r="H590" t="s">
        <v>10988</v>
      </c>
      <c r="I590" t="s">
        <v>18045</v>
      </c>
      <c r="J590" t="s">
        <v>10850</v>
      </c>
      <c r="K590">
        <v>276351</v>
      </c>
      <c r="L590" t="s">
        <v>10850</v>
      </c>
      <c r="M590">
        <v>25049</v>
      </c>
      <c r="N590" t="s">
        <v>10850</v>
      </c>
      <c r="O590" t="s">
        <v>12828</v>
      </c>
      <c r="P590" t="s">
        <v>12827</v>
      </c>
      <c r="Q590">
        <v>6466</v>
      </c>
      <c r="R590" t="s">
        <v>10850</v>
      </c>
      <c r="S590">
        <v>4350</v>
      </c>
      <c r="T590" t="s">
        <v>10850</v>
      </c>
      <c r="V590" t="s">
        <v>12829</v>
      </c>
      <c r="W590">
        <v>17096</v>
      </c>
      <c r="X590">
        <v>6466</v>
      </c>
      <c r="Y590" t="s">
        <v>10850</v>
      </c>
      <c r="Z590" t="s">
        <v>12830</v>
      </c>
      <c r="AA590" t="s">
        <v>5703</v>
      </c>
      <c r="AB590" t="s">
        <v>5703</v>
      </c>
      <c r="AC590" t="s">
        <v>10850</v>
      </c>
      <c r="AD590" t="s">
        <v>12830</v>
      </c>
      <c r="AE590">
        <v>6176</v>
      </c>
      <c r="AF590" t="s">
        <v>10850</v>
      </c>
      <c r="AG590">
        <v>5967</v>
      </c>
      <c r="AL590" t="str">
        <f>IF(PLAYERIDMAP2[[#This Row],[POS]]="C",MAX(AL$1:AL589)+1,"")</f>
        <v/>
      </c>
      <c r="AM590" t="str">
        <f>IFERROR(INDEX(PLAYERIDMAP2[PLAYERNAME],MATCH(ROW()-ROW(AM$1),CATCHERS,0)),"")</f>
        <v/>
      </c>
      <c r="AN590" t="str">
        <f>IF(PLAYERIDMAP2[[#This Row],[POS]]="1B",MAX(AN$1:AN589)+1,"")</f>
        <v/>
      </c>
      <c r="AO590" t="str">
        <f>IFERROR(INDEX(PLAYERIDMAP2[PLAYERNAME],MATCH(ROW()-ROW(AO$1),FIRSTBASE,0)),"")</f>
        <v/>
      </c>
      <c r="AP590" t="str">
        <f>IF(PLAYERIDMAP2[[#This Row],[POS]]="2B",MAX(AP$1:AP589)+1,"")</f>
        <v/>
      </c>
      <c r="AQ590" t="str">
        <f>IFERROR(INDEX(PLAYERIDMAP2[PLAYERNAME],MATCH(ROW()-ROW(AQ$1),SECONDBASE,0)),"")</f>
        <v/>
      </c>
      <c r="AR590" t="str">
        <f>IF(PLAYERIDMAP2[[#This Row],[POS]]="3B",MAX(AR$1:AR589)+1,"")</f>
        <v/>
      </c>
      <c r="AS590" t="str">
        <f>IFERROR(INDEX(PLAYERIDMAP2[PLAYERNAME],MATCH(ROW()-ROW(AS$1),THIRDBASE,0)),"")</f>
        <v/>
      </c>
      <c r="AT590" t="str">
        <f>IF(PLAYERIDMAP2[[#This Row],[POS]]="SS",MAX(AT$1:AT589)+1,"")</f>
        <v/>
      </c>
      <c r="AU590" t="str">
        <f>IFERROR(INDEX(PLAYERIDMAP2[PLAYERNAME],MATCH(ROW()-ROW(AU$1),SHORTSTOP,0)),"")</f>
        <v/>
      </c>
      <c r="AV590" t="str">
        <f>IF(PLAYERIDMAP2[[#This Row],[POS]]="OF",MAX(AV$1:AV589)+1,"")</f>
        <v/>
      </c>
      <c r="AW590" t="str">
        <f>IFERROR(INDEX(PLAYERIDMAP2[PLAYERNAME],MATCH(ROW()-ROW(AW$1),OUTFIELD,0)),"")</f>
        <v/>
      </c>
      <c r="AX590" t="str">
        <f>IF(PLAYERIDMAP2[[#This Row],[POS]]&lt;&gt;"P",MAX(AX$1:AX589)+1,"")</f>
        <v/>
      </c>
      <c r="AY590" t="str">
        <f>IFERROR(INDEX(PLAYERIDMAP2[PLAYERNAME],MATCH(ROW()-ROW(AY$1),HITTERS,0)),"")</f>
        <v>Brayan Pena</v>
      </c>
      <c r="AZ590">
        <f>IF(PLAYERIDMAP2[[#This Row],[POS]]="P",MAX(AZ$1:AZ589)+1,"")</f>
        <v>281</v>
      </c>
      <c r="BA590" t="str">
        <f>IFERROR(INDEX(PLAYERIDMAP2[PLAYERNAME],MATCH(ROW()-ROW(BA$1),PITCHERS,0)),"")</f>
        <v>Tyler Robertson</v>
      </c>
    </row>
    <row r="591" spans="1:53" x14ac:dyDescent="0.25">
      <c r="A591" t="s">
        <v>12831</v>
      </c>
      <c r="B591" t="s">
        <v>10862</v>
      </c>
      <c r="C591" s="1">
        <v>32371</v>
      </c>
      <c r="D591" t="s">
        <v>16867</v>
      </c>
      <c r="E591" t="s">
        <v>18298</v>
      </c>
      <c r="F591" t="s">
        <v>11053</v>
      </c>
      <c r="G591" t="s">
        <v>16838</v>
      </c>
      <c r="H591" t="s">
        <v>10988</v>
      </c>
      <c r="I591" t="s">
        <v>18299</v>
      </c>
      <c r="J591" t="s">
        <v>10862</v>
      </c>
      <c r="K591">
        <v>518748</v>
      </c>
      <c r="L591" t="s">
        <v>10862</v>
      </c>
      <c r="M591">
        <v>1989422</v>
      </c>
      <c r="N591" t="s">
        <v>10862</v>
      </c>
      <c r="O591" t="s">
        <v>12832</v>
      </c>
      <c r="P591" t="s">
        <v>12831</v>
      </c>
      <c r="Q591">
        <v>9216</v>
      </c>
      <c r="R591" t="s">
        <v>10862</v>
      </c>
      <c r="S591">
        <v>31753</v>
      </c>
      <c r="T591" t="s">
        <v>10862</v>
      </c>
      <c r="V591" t="s">
        <v>12833</v>
      </c>
      <c r="W591">
        <v>68390</v>
      </c>
      <c r="X591">
        <v>9216</v>
      </c>
      <c r="Y591" t="s">
        <v>10862</v>
      </c>
      <c r="Z591" t="s">
        <v>12834</v>
      </c>
      <c r="AA591" t="s">
        <v>5703</v>
      </c>
      <c r="AB591" t="s">
        <v>5703</v>
      </c>
      <c r="AD591" t="s">
        <v>12834</v>
      </c>
      <c r="AF591" t="s">
        <v>10862</v>
      </c>
      <c r="AG591">
        <v>23086</v>
      </c>
      <c r="AH591" t="s">
        <v>10862</v>
      </c>
      <c r="AL591" t="str">
        <f>IF(PLAYERIDMAP2[[#This Row],[POS]]="C",MAX(AL$1:AL590)+1,"")</f>
        <v/>
      </c>
      <c r="AM591" t="str">
        <f>IFERROR(INDEX(PLAYERIDMAP2[PLAYERNAME],MATCH(ROW()-ROW(AM$1),CATCHERS,0)),"")</f>
        <v/>
      </c>
      <c r="AN591" t="str">
        <f>IF(PLAYERIDMAP2[[#This Row],[POS]]="1B",MAX(AN$1:AN590)+1,"")</f>
        <v/>
      </c>
      <c r="AO591" t="str">
        <f>IFERROR(INDEX(PLAYERIDMAP2[PLAYERNAME],MATCH(ROW()-ROW(AO$1),FIRSTBASE,0)),"")</f>
        <v/>
      </c>
      <c r="AP591" t="str">
        <f>IF(PLAYERIDMAP2[[#This Row],[POS]]="2B",MAX(AP$1:AP590)+1,"")</f>
        <v/>
      </c>
      <c r="AQ591" t="str">
        <f>IFERROR(INDEX(PLAYERIDMAP2[PLAYERNAME],MATCH(ROW()-ROW(AQ$1),SECONDBASE,0)),"")</f>
        <v/>
      </c>
      <c r="AR591" t="str">
        <f>IF(PLAYERIDMAP2[[#This Row],[POS]]="3B",MAX(AR$1:AR590)+1,"")</f>
        <v/>
      </c>
      <c r="AS591" t="str">
        <f>IFERROR(INDEX(PLAYERIDMAP2[PLAYERNAME],MATCH(ROW()-ROW(AS$1),THIRDBASE,0)),"")</f>
        <v/>
      </c>
      <c r="AT591" t="str">
        <f>IF(PLAYERIDMAP2[[#This Row],[POS]]="SS",MAX(AT$1:AT590)+1,"")</f>
        <v/>
      </c>
      <c r="AU591" t="str">
        <f>IFERROR(INDEX(PLAYERIDMAP2[PLAYERNAME],MATCH(ROW()-ROW(AU$1),SHORTSTOP,0)),"")</f>
        <v/>
      </c>
      <c r="AV591" t="str">
        <f>IF(PLAYERIDMAP2[[#This Row],[POS]]="OF",MAX(AV$1:AV590)+1,"")</f>
        <v/>
      </c>
      <c r="AW591" t="str">
        <f>IFERROR(INDEX(PLAYERIDMAP2[PLAYERNAME],MATCH(ROW()-ROW(AW$1),OUTFIELD,0)),"")</f>
        <v/>
      </c>
      <c r="AX591" t="str">
        <f>IF(PLAYERIDMAP2[[#This Row],[POS]]&lt;&gt;"P",MAX(AX$1:AX590)+1,"")</f>
        <v/>
      </c>
      <c r="AY591" t="str">
        <f>IFERROR(INDEX(PLAYERIDMAP2[PLAYERNAME],MATCH(ROW()-ROW(AY$1),HITTERS,0)),"")</f>
        <v>Carlos Pena</v>
      </c>
      <c r="AZ591">
        <f>IF(PLAYERIDMAP2[[#This Row],[POS]]="P",MAX(AZ$1:AZ590)+1,"")</f>
        <v>282</v>
      </c>
      <c r="BA591" t="str">
        <f>IFERROR(INDEX(PLAYERIDMAP2[PLAYERNAME],MATCH(ROW()-ROW(BA$1),PITCHERS,0)),"")</f>
        <v>Fernando Rodney</v>
      </c>
    </row>
    <row r="592" spans="1:53" x14ac:dyDescent="0.25">
      <c r="A592" t="s">
        <v>12835</v>
      </c>
      <c r="B592" t="s">
        <v>5363</v>
      </c>
      <c r="C592" s="1">
        <v>32767</v>
      </c>
      <c r="D592" t="s">
        <v>17663</v>
      </c>
      <c r="E592" t="s">
        <v>17664</v>
      </c>
      <c r="F592" t="s">
        <v>11016</v>
      </c>
      <c r="G592" t="s">
        <v>11016</v>
      </c>
      <c r="H592" t="s">
        <v>10998</v>
      </c>
      <c r="I592" t="s">
        <v>17665</v>
      </c>
      <c r="J592" t="s">
        <v>5363</v>
      </c>
      <c r="K592">
        <v>543257</v>
      </c>
      <c r="L592" t="s">
        <v>5363</v>
      </c>
      <c r="M592">
        <v>1670950</v>
      </c>
      <c r="N592" t="s">
        <v>5363</v>
      </c>
      <c r="O592" t="s">
        <v>12836</v>
      </c>
      <c r="P592" t="s">
        <v>12835</v>
      </c>
      <c r="Q592">
        <v>9378</v>
      </c>
      <c r="R592" t="s">
        <v>5363</v>
      </c>
      <c r="S592">
        <v>31385</v>
      </c>
      <c r="T592" t="s">
        <v>5363</v>
      </c>
      <c r="U592" t="s">
        <v>5363</v>
      </c>
      <c r="V592" t="s">
        <v>12837</v>
      </c>
      <c r="W592">
        <v>57919</v>
      </c>
      <c r="X592">
        <v>9378</v>
      </c>
      <c r="Y592" t="s">
        <v>5363</v>
      </c>
      <c r="Z592" t="s">
        <v>12838</v>
      </c>
      <c r="AA592" t="s">
        <v>11011</v>
      </c>
      <c r="AB592" t="s">
        <v>10958</v>
      </c>
      <c r="AC592" t="s">
        <v>5363</v>
      </c>
      <c r="AD592" t="s">
        <v>12838</v>
      </c>
      <c r="AE592">
        <v>10503</v>
      </c>
      <c r="AF592" t="s">
        <v>5363</v>
      </c>
      <c r="AG592">
        <v>13854</v>
      </c>
      <c r="AL592" t="str">
        <f>IF(PLAYERIDMAP2[[#This Row],[POS]]="C",MAX(AL$1:AL591)+1,"")</f>
        <v/>
      </c>
      <c r="AM592" t="str">
        <f>IFERROR(INDEX(PLAYERIDMAP2[PLAYERNAME],MATCH(ROW()-ROW(AM$1),CATCHERS,0)),"")</f>
        <v/>
      </c>
      <c r="AN592" t="str">
        <f>IF(PLAYERIDMAP2[[#This Row],[POS]]="1B",MAX(AN$1:AN591)+1,"")</f>
        <v/>
      </c>
      <c r="AO592" t="str">
        <f>IFERROR(INDEX(PLAYERIDMAP2[PLAYERNAME],MATCH(ROW()-ROW(AO$1),FIRSTBASE,0)),"")</f>
        <v/>
      </c>
      <c r="AP592" t="str">
        <f>IF(PLAYERIDMAP2[[#This Row],[POS]]="2B",MAX(AP$1:AP591)+1,"")</f>
        <v/>
      </c>
      <c r="AQ592" t="str">
        <f>IFERROR(INDEX(PLAYERIDMAP2[PLAYERNAME],MATCH(ROW()-ROW(AQ$1),SECONDBASE,0)),"")</f>
        <v/>
      </c>
      <c r="AR592" t="str">
        <f>IF(PLAYERIDMAP2[[#This Row],[POS]]="3B",MAX(AR$1:AR591)+1,"")</f>
        <v/>
      </c>
      <c r="AS592" t="str">
        <f>IFERROR(INDEX(PLAYERIDMAP2[PLAYERNAME],MATCH(ROW()-ROW(AS$1),THIRDBASE,0)),"")</f>
        <v/>
      </c>
      <c r="AT592" t="str">
        <f>IF(PLAYERIDMAP2[[#This Row],[POS]]="SS",MAX(AT$1:AT591)+1,"")</f>
        <v/>
      </c>
      <c r="AU592" t="str">
        <f>IFERROR(INDEX(PLAYERIDMAP2[PLAYERNAME],MATCH(ROW()-ROW(AU$1),SHORTSTOP,0)),"")</f>
        <v/>
      </c>
      <c r="AV592">
        <f>IF(PLAYERIDMAP2[[#This Row],[POS]]="OF",MAX(AV$1:AV591)+1,"")</f>
        <v>122</v>
      </c>
      <c r="AW592" t="str">
        <f>IFERROR(INDEX(PLAYERIDMAP2[PLAYERNAME],MATCH(ROW()-ROW(AW$1),OUTFIELD,0)),"")</f>
        <v/>
      </c>
      <c r="AX592">
        <f>IF(PLAYERIDMAP2[[#This Row],[POS]]&lt;&gt;"P",MAX(AX$1:AX591)+1,"")</f>
        <v>309</v>
      </c>
      <c r="AY592" t="str">
        <f>IFERROR(INDEX(PLAYERIDMAP2[PLAYERNAME],MATCH(ROW()-ROW(AY$1),HITTERS,0)),"")</f>
        <v>Ramiro Pena</v>
      </c>
      <c r="AZ592" t="str">
        <f>IF(PLAYERIDMAP2[[#This Row],[POS]]="P",MAX(AZ$1:AZ591)+1,"")</f>
        <v/>
      </c>
      <c r="BA592" t="str">
        <f>IFERROR(INDEX(PLAYERIDMAP2[PLAYERNAME],MATCH(ROW()-ROW(BA$1),PITCHERS,0)),"")</f>
        <v>Carlos Rodon</v>
      </c>
    </row>
    <row r="593" spans="1:53" x14ac:dyDescent="0.25">
      <c r="A593" t="s">
        <v>12839</v>
      </c>
      <c r="B593" t="s">
        <v>12840</v>
      </c>
      <c r="C593" s="1">
        <v>31766</v>
      </c>
      <c r="D593" t="s">
        <v>18825</v>
      </c>
      <c r="E593" t="s">
        <v>17681</v>
      </c>
      <c r="F593" t="s">
        <v>10997</v>
      </c>
      <c r="G593" t="s">
        <v>16838</v>
      </c>
      <c r="H593" t="s">
        <v>5706</v>
      </c>
      <c r="I593" t="s">
        <v>18826</v>
      </c>
      <c r="J593" t="s">
        <v>5060</v>
      </c>
      <c r="K593">
        <v>648717</v>
      </c>
      <c r="L593" t="s">
        <v>5060</v>
      </c>
      <c r="M593">
        <v>2106651</v>
      </c>
      <c r="N593" t="s">
        <v>5060</v>
      </c>
      <c r="O593" t="s">
        <v>18827</v>
      </c>
      <c r="P593" t="s">
        <v>12839</v>
      </c>
      <c r="Q593">
        <v>9539</v>
      </c>
      <c r="R593" t="s">
        <v>5060</v>
      </c>
      <c r="S593">
        <v>33096</v>
      </c>
      <c r="T593" t="s">
        <v>5060</v>
      </c>
      <c r="U593" t="s">
        <v>12840</v>
      </c>
      <c r="V593" t="s">
        <v>12841</v>
      </c>
      <c r="W593">
        <v>53590</v>
      </c>
      <c r="X593">
        <v>9539</v>
      </c>
      <c r="Y593" t="s">
        <v>5060</v>
      </c>
      <c r="Z593" t="s">
        <v>18828</v>
      </c>
      <c r="AA593" t="s">
        <v>5703</v>
      </c>
      <c r="AB593" t="s">
        <v>5703</v>
      </c>
      <c r="AC593" t="s">
        <v>12840</v>
      </c>
      <c r="AD593" t="s">
        <v>16525</v>
      </c>
      <c r="AF593" t="s">
        <v>12840</v>
      </c>
      <c r="AG593">
        <v>49461</v>
      </c>
      <c r="AH593" t="s">
        <v>5060</v>
      </c>
      <c r="AL593" t="str">
        <f>IF(PLAYERIDMAP2[[#This Row],[POS]]="C",MAX(AL$1:AL592)+1,"")</f>
        <v/>
      </c>
      <c r="AM593" t="str">
        <f>IFERROR(INDEX(PLAYERIDMAP2[PLAYERNAME],MATCH(ROW()-ROW(AM$1),CATCHERS,0)),"")</f>
        <v/>
      </c>
      <c r="AN593" t="str">
        <f>IF(PLAYERIDMAP2[[#This Row],[POS]]="1B",MAX(AN$1:AN592)+1,"")</f>
        <v/>
      </c>
      <c r="AO593" t="str">
        <f>IFERROR(INDEX(PLAYERIDMAP2[PLAYERNAME],MATCH(ROW()-ROW(AO$1),FIRSTBASE,0)),"")</f>
        <v/>
      </c>
      <c r="AP593">
        <f>IF(PLAYERIDMAP2[[#This Row],[POS]]="2B",MAX(AP$1:AP592)+1,"")</f>
        <v>43</v>
      </c>
      <c r="AQ593" t="str">
        <f>IFERROR(INDEX(PLAYERIDMAP2[PLAYERNAME],MATCH(ROW()-ROW(AQ$1),SECONDBASE,0)),"")</f>
        <v/>
      </c>
      <c r="AR593" t="str">
        <f>IF(PLAYERIDMAP2[[#This Row],[POS]]="3B",MAX(AR$1:AR592)+1,"")</f>
        <v/>
      </c>
      <c r="AS593" t="str">
        <f>IFERROR(INDEX(PLAYERIDMAP2[PLAYERNAME],MATCH(ROW()-ROW(AS$1),THIRDBASE,0)),"")</f>
        <v/>
      </c>
      <c r="AT593" t="str">
        <f>IF(PLAYERIDMAP2[[#This Row],[POS]]="SS",MAX(AT$1:AT592)+1,"")</f>
        <v/>
      </c>
      <c r="AU593" t="str">
        <f>IFERROR(INDEX(PLAYERIDMAP2[PLAYERNAME],MATCH(ROW()-ROW(AU$1),SHORTSTOP,0)),"")</f>
        <v/>
      </c>
      <c r="AV593" t="str">
        <f>IF(PLAYERIDMAP2[[#This Row],[POS]]="OF",MAX(AV$1:AV592)+1,"")</f>
        <v/>
      </c>
      <c r="AW593" t="str">
        <f>IFERROR(INDEX(PLAYERIDMAP2[PLAYERNAME],MATCH(ROW()-ROW(AW$1),OUTFIELD,0)),"")</f>
        <v/>
      </c>
      <c r="AX593">
        <f>IF(PLAYERIDMAP2[[#This Row],[POS]]&lt;&gt;"P",MAX(AX$1:AX592)+1,"")</f>
        <v>310</v>
      </c>
      <c r="AY593" t="str">
        <f>IFERROR(INDEX(PLAYERIDMAP2[PLAYERNAME],MATCH(ROW()-ROW(AY$1),HITTERS,0)),"")</f>
        <v>Hunter Pence</v>
      </c>
      <c r="AZ593" t="str">
        <f>IF(PLAYERIDMAP2[[#This Row],[POS]]="P",MAX(AZ$1:AZ592)+1,"")</f>
        <v/>
      </c>
      <c r="BA593" t="str">
        <f>IFERROR(INDEX(PLAYERIDMAP2[PLAYERNAME],MATCH(ROW()-ROW(BA$1),PITCHERS,0)),"")</f>
        <v>Aneury Rodriguez</v>
      </c>
    </row>
    <row r="594" spans="1:53" x14ac:dyDescent="0.25">
      <c r="A594" t="s">
        <v>12842</v>
      </c>
      <c r="B594" t="s">
        <v>9610</v>
      </c>
      <c r="C594" s="1">
        <v>31351</v>
      </c>
      <c r="D594" t="s">
        <v>20837</v>
      </c>
      <c r="E594" t="s">
        <v>20838</v>
      </c>
      <c r="F594" t="s">
        <v>11002</v>
      </c>
      <c r="G594" t="s">
        <v>14693</v>
      </c>
      <c r="H594" t="s">
        <v>10988</v>
      </c>
      <c r="I594" t="s">
        <v>20839</v>
      </c>
      <c r="J594" t="s">
        <v>9610</v>
      </c>
      <c r="K594">
        <v>457915</v>
      </c>
      <c r="L594" t="s">
        <v>9610</v>
      </c>
      <c r="M594">
        <v>1725471</v>
      </c>
      <c r="N594" t="s">
        <v>9610</v>
      </c>
      <c r="O594" t="s">
        <v>12843</v>
      </c>
      <c r="P594" t="s">
        <v>12842</v>
      </c>
      <c r="Q594">
        <v>8929</v>
      </c>
      <c r="R594" t="s">
        <v>9610</v>
      </c>
      <c r="S594">
        <v>30505</v>
      </c>
      <c r="T594" t="s">
        <v>9610</v>
      </c>
      <c r="V594" t="s">
        <v>12844</v>
      </c>
      <c r="W594">
        <v>47851</v>
      </c>
      <c r="X594">
        <v>8929</v>
      </c>
      <c r="Y594" t="s">
        <v>9610</v>
      </c>
      <c r="Z594" t="s">
        <v>12845</v>
      </c>
      <c r="AA594" t="s">
        <v>5703</v>
      </c>
      <c r="AB594" t="s">
        <v>5703</v>
      </c>
      <c r="AD594" t="s">
        <v>12845</v>
      </c>
      <c r="AE594">
        <v>10389</v>
      </c>
      <c r="AF594" t="s">
        <v>9610</v>
      </c>
      <c r="AG594">
        <v>13534</v>
      </c>
      <c r="AL594" t="str">
        <f>IF(PLAYERIDMAP2[[#This Row],[POS]]="C",MAX(AL$1:AL593)+1,"")</f>
        <v/>
      </c>
      <c r="AM594" t="str">
        <f>IFERROR(INDEX(PLAYERIDMAP2[PLAYERNAME],MATCH(ROW()-ROW(AM$1),CATCHERS,0)),"")</f>
        <v/>
      </c>
      <c r="AN594" t="str">
        <f>IF(PLAYERIDMAP2[[#This Row],[POS]]="1B",MAX(AN$1:AN593)+1,"")</f>
        <v/>
      </c>
      <c r="AO594" t="str">
        <f>IFERROR(INDEX(PLAYERIDMAP2[PLAYERNAME],MATCH(ROW()-ROW(AO$1),FIRSTBASE,0)),"")</f>
        <v/>
      </c>
      <c r="AP594" t="str">
        <f>IF(PLAYERIDMAP2[[#This Row],[POS]]="2B",MAX(AP$1:AP593)+1,"")</f>
        <v/>
      </c>
      <c r="AQ594" t="str">
        <f>IFERROR(INDEX(PLAYERIDMAP2[PLAYERNAME],MATCH(ROW()-ROW(AQ$1),SECONDBASE,0)),"")</f>
        <v/>
      </c>
      <c r="AR594" t="str">
        <f>IF(PLAYERIDMAP2[[#This Row],[POS]]="3B",MAX(AR$1:AR593)+1,"")</f>
        <v/>
      </c>
      <c r="AS594" t="str">
        <f>IFERROR(INDEX(PLAYERIDMAP2[PLAYERNAME],MATCH(ROW()-ROW(AS$1),THIRDBASE,0)),"")</f>
        <v/>
      </c>
      <c r="AT594" t="str">
        <f>IF(PLAYERIDMAP2[[#This Row],[POS]]="SS",MAX(AT$1:AT593)+1,"")</f>
        <v/>
      </c>
      <c r="AU594" t="str">
        <f>IFERROR(INDEX(PLAYERIDMAP2[PLAYERNAME],MATCH(ROW()-ROW(AU$1),SHORTSTOP,0)),"")</f>
        <v/>
      </c>
      <c r="AV594" t="str">
        <f>IF(PLAYERIDMAP2[[#This Row],[POS]]="OF",MAX(AV$1:AV593)+1,"")</f>
        <v/>
      </c>
      <c r="AW594" t="str">
        <f>IFERROR(INDEX(PLAYERIDMAP2[PLAYERNAME],MATCH(ROW()-ROW(AW$1),OUTFIELD,0)),"")</f>
        <v/>
      </c>
      <c r="AX594" t="str">
        <f>IF(PLAYERIDMAP2[[#This Row],[POS]]&lt;&gt;"P",MAX(AX$1:AX593)+1,"")</f>
        <v/>
      </c>
      <c r="AY594" t="str">
        <f>IFERROR(INDEX(PLAYERIDMAP2[PLAYERNAME],MATCH(ROW()-ROW(AY$1),HITTERS,0)),"")</f>
        <v>Cliff Pennington</v>
      </c>
      <c r="AZ594">
        <f>IF(PLAYERIDMAP2[[#This Row],[POS]]="P",MAX(AZ$1:AZ593)+1,"")</f>
        <v>283</v>
      </c>
      <c r="BA594" t="str">
        <f>IFERROR(INDEX(PLAYERIDMAP2[PLAYERNAME],MATCH(ROW()-ROW(BA$1),PITCHERS,0)),"")</f>
        <v>Eduardo Rodriguez</v>
      </c>
    </row>
    <row r="595" spans="1:53" x14ac:dyDescent="0.25">
      <c r="A595" t="s">
        <v>12846</v>
      </c>
      <c r="B595" t="s">
        <v>9143</v>
      </c>
      <c r="C595" s="1">
        <v>28704</v>
      </c>
      <c r="D595" t="s">
        <v>16955</v>
      </c>
      <c r="E595" t="s">
        <v>18901</v>
      </c>
      <c r="F595" t="s">
        <v>11016</v>
      </c>
      <c r="G595" t="s">
        <v>11016</v>
      </c>
      <c r="H595" t="s">
        <v>10988</v>
      </c>
      <c r="I595" t="s">
        <v>18902</v>
      </c>
      <c r="J595" t="s">
        <v>9143</v>
      </c>
      <c r="K595">
        <v>407825</v>
      </c>
      <c r="L595" t="s">
        <v>9143</v>
      </c>
      <c r="M595">
        <v>181983</v>
      </c>
      <c r="N595" t="s">
        <v>9143</v>
      </c>
      <c r="O595" t="s">
        <v>12847</v>
      </c>
      <c r="P595" t="s">
        <v>12846</v>
      </c>
      <c r="Q595">
        <v>7355</v>
      </c>
      <c r="R595" t="s">
        <v>9143</v>
      </c>
      <c r="S595">
        <v>5998</v>
      </c>
      <c r="T595" t="s">
        <v>9143</v>
      </c>
      <c r="V595" t="s">
        <v>12848</v>
      </c>
      <c r="W595">
        <v>31551</v>
      </c>
      <c r="X595">
        <v>7355</v>
      </c>
      <c r="Y595" t="s">
        <v>9143</v>
      </c>
      <c r="Z595" t="s">
        <v>12849</v>
      </c>
      <c r="AA595" t="s">
        <v>5703</v>
      </c>
      <c r="AB595" t="s">
        <v>5703</v>
      </c>
      <c r="AD595" t="s">
        <v>12849</v>
      </c>
      <c r="AL595" t="str">
        <f>IF(PLAYERIDMAP2[[#This Row],[POS]]="C",MAX(AL$1:AL594)+1,"")</f>
        <v/>
      </c>
      <c r="AM595" t="str">
        <f>IFERROR(INDEX(PLAYERIDMAP2[PLAYERNAME],MATCH(ROW()-ROW(AM$1),CATCHERS,0)),"")</f>
        <v/>
      </c>
      <c r="AN595" t="str">
        <f>IF(PLAYERIDMAP2[[#This Row],[POS]]="1B",MAX(AN$1:AN594)+1,"")</f>
        <v/>
      </c>
      <c r="AO595" t="str">
        <f>IFERROR(INDEX(PLAYERIDMAP2[PLAYERNAME],MATCH(ROW()-ROW(AO$1),FIRSTBASE,0)),"")</f>
        <v/>
      </c>
      <c r="AP595" t="str">
        <f>IF(PLAYERIDMAP2[[#This Row],[POS]]="2B",MAX(AP$1:AP594)+1,"")</f>
        <v/>
      </c>
      <c r="AQ595" t="str">
        <f>IFERROR(INDEX(PLAYERIDMAP2[PLAYERNAME],MATCH(ROW()-ROW(AQ$1),SECONDBASE,0)),"")</f>
        <v/>
      </c>
      <c r="AR595" t="str">
        <f>IF(PLAYERIDMAP2[[#This Row],[POS]]="3B",MAX(AR$1:AR594)+1,"")</f>
        <v/>
      </c>
      <c r="AS595" t="str">
        <f>IFERROR(INDEX(PLAYERIDMAP2[PLAYERNAME],MATCH(ROW()-ROW(AS$1),THIRDBASE,0)),"")</f>
        <v/>
      </c>
      <c r="AT595" t="str">
        <f>IF(PLAYERIDMAP2[[#This Row],[POS]]="SS",MAX(AT$1:AT594)+1,"")</f>
        <v/>
      </c>
      <c r="AU595" t="str">
        <f>IFERROR(INDEX(PLAYERIDMAP2[PLAYERNAME],MATCH(ROW()-ROW(AU$1),SHORTSTOP,0)),"")</f>
        <v/>
      </c>
      <c r="AV595" t="str">
        <f>IF(PLAYERIDMAP2[[#This Row],[POS]]="OF",MAX(AV$1:AV594)+1,"")</f>
        <v/>
      </c>
      <c r="AW595" t="str">
        <f>IFERROR(INDEX(PLAYERIDMAP2[PLAYERNAME],MATCH(ROW()-ROW(AW$1),OUTFIELD,0)),"")</f>
        <v/>
      </c>
      <c r="AX595" t="str">
        <f>IF(PLAYERIDMAP2[[#This Row],[POS]]&lt;&gt;"P",MAX(AX$1:AX594)+1,"")</f>
        <v/>
      </c>
      <c r="AY595" t="str">
        <f>IFERROR(INDEX(PLAYERIDMAP2[PLAYERNAME],MATCH(ROW()-ROW(AY$1),HITTERS,0)),"")</f>
        <v>David Peralta</v>
      </c>
      <c r="AZ595">
        <f>IF(PLAYERIDMAP2[[#This Row],[POS]]="P",MAX(AZ$1:AZ594)+1,"")</f>
        <v>284</v>
      </c>
      <c r="BA595" t="str">
        <f>IFERROR(INDEX(PLAYERIDMAP2[PLAYERNAME],MATCH(ROW()-ROW(BA$1),PITCHERS,0)),"")</f>
        <v>Fernando Rodriguez</v>
      </c>
    </row>
    <row r="596" spans="1:53" x14ac:dyDescent="0.25">
      <c r="A596" t="s">
        <v>12850</v>
      </c>
      <c r="B596" t="s">
        <v>12851</v>
      </c>
      <c r="C596" s="1">
        <v>27434</v>
      </c>
      <c r="D596" t="s">
        <v>17680</v>
      </c>
      <c r="E596" t="s">
        <v>17681</v>
      </c>
      <c r="F596" t="s">
        <v>11016</v>
      </c>
      <c r="G596" t="s">
        <v>11016</v>
      </c>
      <c r="H596" t="s">
        <v>10998</v>
      </c>
      <c r="I596" t="s">
        <v>17682</v>
      </c>
      <c r="K596">
        <v>115223</v>
      </c>
      <c r="M596">
        <v>7669</v>
      </c>
      <c r="N596" t="s">
        <v>12851</v>
      </c>
      <c r="O596" t="s">
        <v>16184</v>
      </c>
      <c r="P596" t="s">
        <v>12850</v>
      </c>
      <c r="V596" t="s">
        <v>16185</v>
      </c>
      <c r="W596">
        <v>404</v>
      </c>
      <c r="AA596" t="s">
        <v>5703</v>
      </c>
      <c r="AB596" t="s">
        <v>5703</v>
      </c>
      <c r="AD596" t="s">
        <v>16526</v>
      </c>
      <c r="AL596" t="str">
        <f>IF(PLAYERIDMAP2[[#This Row],[POS]]="C",MAX(AL$1:AL595)+1,"")</f>
        <v/>
      </c>
      <c r="AM596" t="str">
        <f>IFERROR(INDEX(PLAYERIDMAP2[PLAYERNAME],MATCH(ROW()-ROW(AM$1),CATCHERS,0)),"")</f>
        <v/>
      </c>
      <c r="AN596" t="str">
        <f>IF(PLAYERIDMAP2[[#This Row],[POS]]="1B",MAX(AN$1:AN595)+1,"")</f>
        <v/>
      </c>
      <c r="AO596" t="str">
        <f>IFERROR(INDEX(PLAYERIDMAP2[PLAYERNAME],MATCH(ROW()-ROW(AO$1),FIRSTBASE,0)),"")</f>
        <v/>
      </c>
      <c r="AP596" t="str">
        <f>IF(PLAYERIDMAP2[[#This Row],[POS]]="2B",MAX(AP$1:AP595)+1,"")</f>
        <v/>
      </c>
      <c r="AQ596" t="str">
        <f>IFERROR(INDEX(PLAYERIDMAP2[PLAYERNAME],MATCH(ROW()-ROW(AQ$1),SECONDBASE,0)),"")</f>
        <v/>
      </c>
      <c r="AR596" t="str">
        <f>IF(PLAYERIDMAP2[[#This Row],[POS]]="3B",MAX(AR$1:AR595)+1,"")</f>
        <v/>
      </c>
      <c r="AS596" t="str">
        <f>IFERROR(INDEX(PLAYERIDMAP2[PLAYERNAME],MATCH(ROW()-ROW(AS$1),THIRDBASE,0)),"")</f>
        <v/>
      </c>
      <c r="AT596" t="str">
        <f>IF(PLAYERIDMAP2[[#This Row],[POS]]="SS",MAX(AT$1:AT595)+1,"")</f>
        <v/>
      </c>
      <c r="AU596" t="str">
        <f>IFERROR(INDEX(PLAYERIDMAP2[PLAYERNAME],MATCH(ROW()-ROW(AU$1),SHORTSTOP,0)),"")</f>
        <v/>
      </c>
      <c r="AV596">
        <f>IF(PLAYERIDMAP2[[#This Row],[POS]]="OF",MAX(AV$1:AV595)+1,"")</f>
        <v>123</v>
      </c>
      <c r="AW596" t="str">
        <f>IFERROR(INDEX(PLAYERIDMAP2[PLAYERNAME],MATCH(ROW()-ROW(AW$1),OUTFIELD,0)),"")</f>
        <v/>
      </c>
      <c r="AX596">
        <f>IF(PLAYERIDMAP2[[#This Row],[POS]]&lt;&gt;"P",MAX(AX$1:AX595)+1,"")</f>
        <v>311</v>
      </c>
      <c r="AY596" t="str">
        <f>IFERROR(INDEX(PLAYERIDMAP2[PLAYERNAME],MATCH(ROW()-ROW(AY$1),HITTERS,0)),"")</f>
        <v>Jhonny Peralta</v>
      </c>
      <c r="AZ596" t="str">
        <f>IF(PLAYERIDMAP2[[#This Row],[POS]]="P",MAX(AZ$1:AZ595)+1,"")</f>
        <v/>
      </c>
      <c r="BA596" t="str">
        <f>IFERROR(INDEX(PLAYERIDMAP2[PLAYERNAME],MATCH(ROW()-ROW(BA$1),PITCHERS,0)),"")</f>
        <v>Francisco Rodriguez</v>
      </c>
    </row>
    <row r="597" spans="1:53" x14ac:dyDescent="0.25">
      <c r="A597" t="s">
        <v>12852</v>
      </c>
      <c r="B597" t="s">
        <v>12853</v>
      </c>
      <c r="C597" s="1">
        <v>27667</v>
      </c>
      <c r="D597" t="s">
        <v>17275</v>
      </c>
      <c r="E597" t="s">
        <v>18293</v>
      </c>
      <c r="F597" t="s">
        <v>11016</v>
      </c>
      <c r="G597" t="s">
        <v>11016</v>
      </c>
      <c r="H597" t="s">
        <v>5706</v>
      </c>
      <c r="I597" t="s">
        <v>20442</v>
      </c>
      <c r="K597">
        <v>136722</v>
      </c>
      <c r="M597">
        <v>18701</v>
      </c>
      <c r="N597" t="s">
        <v>12853</v>
      </c>
      <c r="O597" t="s">
        <v>16186</v>
      </c>
      <c r="P597" t="s">
        <v>12852</v>
      </c>
      <c r="V597" t="s">
        <v>16187</v>
      </c>
      <c r="W597">
        <v>1155</v>
      </c>
      <c r="AA597" t="s">
        <v>11011</v>
      </c>
      <c r="AB597" t="s">
        <v>5703</v>
      </c>
      <c r="AD597" t="s">
        <v>16527</v>
      </c>
      <c r="AL597" t="str">
        <f>IF(PLAYERIDMAP2[[#This Row],[POS]]="C",MAX(AL$1:AL596)+1,"")</f>
        <v/>
      </c>
      <c r="AM597" t="str">
        <f>IFERROR(INDEX(PLAYERIDMAP2[PLAYERNAME],MATCH(ROW()-ROW(AM$1),CATCHERS,0)),"")</f>
        <v/>
      </c>
      <c r="AN597" t="str">
        <f>IF(PLAYERIDMAP2[[#This Row],[POS]]="1B",MAX(AN$1:AN596)+1,"")</f>
        <v/>
      </c>
      <c r="AO597" t="str">
        <f>IFERROR(INDEX(PLAYERIDMAP2[PLAYERNAME],MATCH(ROW()-ROW(AO$1),FIRSTBASE,0)),"")</f>
        <v/>
      </c>
      <c r="AP597">
        <f>IF(PLAYERIDMAP2[[#This Row],[POS]]="2B",MAX(AP$1:AP596)+1,"")</f>
        <v>44</v>
      </c>
      <c r="AQ597" t="str">
        <f>IFERROR(INDEX(PLAYERIDMAP2[PLAYERNAME],MATCH(ROW()-ROW(AQ$1),SECONDBASE,0)),"")</f>
        <v/>
      </c>
      <c r="AR597" t="str">
        <f>IF(PLAYERIDMAP2[[#This Row],[POS]]="3B",MAX(AR$1:AR596)+1,"")</f>
        <v/>
      </c>
      <c r="AS597" t="str">
        <f>IFERROR(INDEX(PLAYERIDMAP2[PLAYERNAME],MATCH(ROW()-ROW(AS$1),THIRDBASE,0)),"")</f>
        <v/>
      </c>
      <c r="AT597" t="str">
        <f>IF(PLAYERIDMAP2[[#This Row],[POS]]="SS",MAX(AT$1:AT596)+1,"")</f>
        <v/>
      </c>
      <c r="AU597" t="str">
        <f>IFERROR(INDEX(PLAYERIDMAP2[PLAYERNAME],MATCH(ROW()-ROW(AU$1),SHORTSTOP,0)),"")</f>
        <v/>
      </c>
      <c r="AV597" t="str">
        <f>IF(PLAYERIDMAP2[[#This Row],[POS]]="OF",MAX(AV$1:AV596)+1,"")</f>
        <v/>
      </c>
      <c r="AW597" t="str">
        <f>IFERROR(INDEX(PLAYERIDMAP2[PLAYERNAME],MATCH(ROW()-ROW(AW$1),OUTFIELD,0)),"")</f>
        <v/>
      </c>
      <c r="AX597">
        <f>IF(PLAYERIDMAP2[[#This Row],[POS]]&lt;&gt;"P",MAX(AX$1:AX596)+1,"")</f>
        <v>312</v>
      </c>
      <c r="AY597" t="str">
        <f>IFERROR(INDEX(PLAYERIDMAP2[PLAYERNAME],MATCH(ROW()-ROW(AY$1),HITTERS,0)),"")</f>
        <v>Jose Peraza</v>
      </c>
      <c r="AZ597" t="str">
        <f>IF(PLAYERIDMAP2[[#This Row],[POS]]="P",MAX(AZ$1:AZ596)+1,"")</f>
        <v/>
      </c>
      <c r="BA597" t="str">
        <f>IFERROR(INDEX(PLAYERIDMAP2[PLAYERNAME],MATCH(ROW()-ROW(BA$1),PITCHERS,0)),"")</f>
        <v>Henry Rodriguez</v>
      </c>
    </row>
    <row r="598" spans="1:53" x14ac:dyDescent="0.25">
      <c r="A598" t="s">
        <v>12854</v>
      </c>
      <c r="B598" t="s">
        <v>12855</v>
      </c>
      <c r="C598" s="1">
        <v>27897</v>
      </c>
      <c r="D598" t="s">
        <v>16850</v>
      </c>
      <c r="E598" t="s">
        <v>18293</v>
      </c>
      <c r="F598" t="s">
        <v>11016</v>
      </c>
      <c r="G598" t="s">
        <v>11016</v>
      </c>
      <c r="H598" t="s">
        <v>10998</v>
      </c>
      <c r="I598" t="s">
        <v>18294</v>
      </c>
      <c r="K598">
        <v>115229</v>
      </c>
      <c r="M598">
        <v>8229</v>
      </c>
      <c r="N598" t="s">
        <v>12855</v>
      </c>
      <c r="O598" t="s">
        <v>16188</v>
      </c>
      <c r="P598" t="s">
        <v>12854</v>
      </c>
      <c r="V598" t="s">
        <v>16189</v>
      </c>
      <c r="W598">
        <v>777</v>
      </c>
      <c r="AA598" t="s">
        <v>5703</v>
      </c>
      <c r="AB598" t="s">
        <v>5703</v>
      </c>
      <c r="AD598" t="s">
        <v>16528</v>
      </c>
      <c r="AL598" t="str">
        <f>IF(PLAYERIDMAP2[[#This Row],[POS]]="C",MAX(AL$1:AL597)+1,"")</f>
        <v/>
      </c>
      <c r="AM598" t="str">
        <f>IFERROR(INDEX(PLAYERIDMAP2[PLAYERNAME],MATCH(ROW()-ROW(AM$1),CATCHERS,0)),"")</f>
        <v/>
      </c>
      <c r="AN598" t="str">
        <f>IF(PLAYERIDMAP2[[#This Row],[POS]]="1B",MAX(AN$1:AN597)+1,"")</f>
        <v/>
      </c>
      <c r="AO598" t="str">
        <f>IFERROR(INDEX(PLAYERIDMAP2[PLAYERNAME],MATCH(ROW()-ROW(AO$1),FIRSTBASE,0)),"")</f>
        <v/>
      </c>
      <c r="AP598" t="str">
        <f>IF(PLAYERIDMAP2[[#This Row],[POS]]="2B",MAX(AP$1:AP597)+1,"")</f>
        <v/>
      </c>
      <c r="AQ598" t="str">
        <f>IFERROR(INDEX(PLAYERIDMAP2[PLAYERNAME],MATCH(ROW()-ROW(AQ$1),SECONDBASE,0)),"")</f>
        <v/>
      </c>
      <c r="AR598" t="str">
        <f>IF(PLAYERIDMAP2[[#This Row],[POS]]="3B",MAX(AR$1:AR597)+1,"")</f>
        <v/>
      </c>
      <c r="AS598" t="str">
        <f>IFERROR(INDEX(PLAYERIDMAP2[PLAYERNAME],MATCH(ROW()-ROW(AS$1),THIRDBASE,0)),"")</f>
        <v/>
      </c>
      <c r="AT598" t="str">
        <f>IF(PLAYERIDMAP2[[#This Row],[POS]]="SS",MAX(AT$1:AT597)+1,"")</f>
        <v/>
      </c>
      <c r="AU598" t="str">
        <f>IFERROR(INDEX(PLAYERIDMAP2[PLAYERNAME],MATCH(ROW()-ROW(AU$1),SHORTSTOP,0)),"")</f>
        <v/>
      </c>
      <c r="AV598">
        <f>IF(PLAYERIDMAP2[[#This Row],[POS]]="OF",MAX(AV$1:AV597)+1,"")</f>
        <v>124</v>
      </c>
      <c r="AW598" t="str">
        <f>IFERROR(INDEX(PLAYERIDMAP2[PLAYERNAME],MATCH(ROW()-ROW(AW$1),OUTFIELD,0)),"")</f>
        <v/>
      </c>
      <c r="AX598">
        <f>IF(PLAYERIDMAP2[[#This Row],[POS]]&lt;&gt;"P",MAX(AX$1:AX597)+1,"")</f>
        <v>313</v>
      </c>
      <c r="AY598" t="str">
        <f>IFERROR(INDEX(PLAYERIDMAP2[PLAYERNAME],MATCH(ROW()-ROW(AY$1),HITTERS,0)),"")</f>
        <v>Carlos Perez</v>
      </c>
      <c r="AZ598" t="str">
        <f>IF(PLAYERIDMAP2[[#This Row],[POS]]="P",MAX(AZ$1:AZ597)+1,"")</f>
        <v/>
      </c>
      <c r="BA598" t="str">
        <f>IFERROR(INDEX(PLAYERIDMAP2[PLAYERNAME],MATCH(ROW()-ROW(BA$1),PITCHERS,0)),"")</f>
        <v>Paco Rodriguez</v>
      </c>
    </row>
    <row r="599" spans="1:53" x14ac:dyDescent="0.25">
      <c r="A599" t="s">
        <v>12856</v>
      </c>
      <c r="B599" t="s">
        <v>9281</v>
      </c>
      <c r="C599" s="1">
        <v>28953</v>
      </c>
      <c r="D599" t="s">
        <v>17050</v>
      </c>
      <c r="E599" t="s">
        <v>19057</v>
      </c>
      <c r="F599" t="s">
        <v>11138</v>
      </c>
      <c r="G599" t="s">
        <v>14693</v>
      </c>
      <c r="H599" t="s">
        <v>10988</v>
      </c>
      <c r="I599" t="s">
        <v>19058</v>
      </c>
      <c r="J599" t="s">
        <v>9281</v>
      </c>
      <c r="K599">
        <v>425386</v>
      </c>
      <c r="L599" t="s">
        <v>9281</v>
      </c>
      <c r="M599">
        <v>390771</v>
      </c>
      <c r="N599" t="s">
        <v>9281</v>
      </c>
      <c r="O599" t="s">
        <v>12857</v>
      </c>
      <c r="P599" t="s">
        <v>12856</v>
      </c>
      <c r="Q599">
        <v>7040</v>
      </c>
      <c r="R599" t="s">
        <v>9281</v>
      </c>
      <c r="S599">
        <v>5370</v>
      </c>
      <c r="T599" t="s">
        <v>9281</v>
      </c>
      <c r="V599" t="s">
        <v>12858</v>
      </c>
      <c r="W599">
        <v>45312</v>
      </c>
      <c r="X599">
        <v>7040</v>
      </c>
      <c r="Y599" t="s">
        <v>9281</v>
      </c>
      <c r="Z599" t="s">
        <v>12859</v>
      </c>
      <c r="AA599" t="s">
        <v>5703</v>
      </c>
      <c r="AB599" t="s">
        <v>5703</v>
      </c>
      <c r="AC599" t="s">
        <v>9281</v>
      </c>
      <c r="AD599" t="s">
        <v>12859</v>
      </c>
      <c r="AE599">
        <v>7171</v>
      </c>
      <c r="AF599" t="s">
        <v>9281</v>
      </c>
      <c r="AG599">
        <v>5583</v>
      </c>
      <c r="AH599" t="s">
        <v>9281</v>
      </c>
      <c r="AL599" t="str">
        <f>IF(PLAYERIDMAP2[[#This Row],[POS]]="C",MAX(AL$1:AL598)+1,"")</f>
        <v/>
      </c>
      <c r="AM599" t="str">
        <f>IFERROR(INDEX(PLAYERIDMAP2[PLAYERNAME],MATCH(ROW()-ROW(AM$1),CATCHERS,0)),"")</f>
        <v/>
      </c>
      <c r="AN599" t="str">
        <f>IF(PLAYERIDMAP2[[#This Row],[POS]]="1B",MAX(AN$1:AN598)+1,"")</f>
        <v/>
      </c>
      <c r="AO599" t="str">
        <f>IFERROR(INDEX(PLAYERIDMAP2[PLAYERNAME],MATCH(ROW()-ROW(AO$1),FIRSTBASE,0)),"")</f>
        <v/>
      </c>
      <c r="AP599" t="str">
        <f>IF(PLAYERIDMAP2[[#This Row],[POS]]="2B",MAX(AP$1:AP598)+1,"")</f>
        <v/>
      </c>
      <c r="AQ599" t="str">
        <f>IFERROR(INDEX(PLAYERIDMAP2[PLAYERNAME],MATCH(ROW()-ROW(AQ$1),SECONDBASE,0)),"")</f>
        <v/>
      </c>
      <c r="AR599" t="str">
        <f>IF(PLAYERIDMAP2[[#This Row],[POS]]="3B",MAX(AR$1:AR598)+1,"")</f>
        <v/>
      </c>
      <c r="AS599" t="str">
        <f>IFERROR(INDEX(PLAYERIDMAP2[PLAYERNAME],MATCH(ROW()-ROW(AS$1),THIRDBASE,0)),"")</f>
        <v/>
      </c>
      <c r="AT599" t="str">
        <f>IF(PLAYERIDMAP2[[#This Row],[POS]]="SS",MAX(AT$1:AT598)+1,"")</f>
        <v/>
      </c>
      <c r="AU599" t="str">
        <f>IFERROR(INDEX(PLAYERIDMAP2[PLAYERNAME],MATCH(ROW()-ROW(AU$1),SHORTSTOP,0)),"")</f>
        <v/>
      </c>
      <c r="AV599" t="str">
        <f>IF(PLAYERIDMAP2[[#This Row],[POS]]="OF",MAX(AV$1:AV598)+1,"")</f>
        <v/>
      </c>
      <c r="AW599" t="str">
        <f>IFERROR(INDEX(PLAYERIDMAP2[PLAYERNAME],MATCH(ROW()-ROW(AW$1),OUTFIELD,0)),"")</f>
        <v/>
      </c>
      <c r="AX599" t="str">
        <f>IF(PLAYERIDMAP2[[#This Row],[POS]]&lt;&gt;"P",MAX(AX$1:AX598)+1,"")</f>
        <v/>
      </c>
      <c r="AY599" t="str">
        <f>IFERROR(INDEX(PLAYERIDMAP2[PLAYERNAME],MATCH(ROW()-ROW(AY$1),HITTERS,0)),"")</f>
        <v>Eury Perez</v>
      </c>
      <c r="AZ599">
        <f>IF(PLAYERIDMAP2[[#This Row],[POS]]="P",MAX(AZ$1:AZ598)+1,"")</f>
        <v>285</v>
      </c>
      <c r="BA599" t="str">
        <f>IFERROR(INDEX(PLAYERIDMAP2[PLAYERNAME],MATCH(ROW()-ROW(BA$1),PITCHERS,0)),"")</f>
        <v>Wandy Rodriguez</v>
      </c>
    </row>
    <row r="600" spans="1:53" x14ac:dyDescent="0.25">
      <c r="A600" t="s">
        <v>12860</v>
      </c>
      <c r="B600" t="s">
        <v>4367</v>
      </c>
      <c r="C600" s="1">
        <v>30368</v>
      </c>
      <c r="D600" t="s">
        <v>18065</v>
      </c>
      <c r="E600" t="s">
        <v>20507</v>
      </c>
      <c r="F600" t="s">
        <v>11021</v>
      </c>
      <c r="G600" t="s">
        <v>14693</v>
      </c>
      <c r="H600" t="s">
        <v>10998</v>
      </c>
      <c r="I600" t="s">
        <v>20508</v>
      </c>
      <c r="J600" t="s">
        <v>4367</v>
      </c>
      <c r="K600">
        <v>429711</v>
      </c>
      <c r="L600" t="s">
        <v>4367</v>
      </c>
      <c r="M600">
        <v>392462</v>
      </c>
      <c r="N600" t="s">
        <v>4367</v>
      </c>
      <c r="O600" t="s">
        <v>12861</v>
      </c>
      <c r="P600" t="s">
        <v>12860</v>
      </c>
      <c r="Q600">
        <v>7644</v>
      </c>
      <c r="R600" t="s">
        <v>4367</v>
      </c>
      <c r="S600">
        <v>6408</v>
      </c>
      <c r="T600" t="s">
        <v>4367</v>
      </c>
      <c r="V600" t="s">
        <v>12862</v>
      </c>
      <c r="W600">
        <v>36436</v>
      </c>
      <c r="X600">
        <v>7644</v>
      </c>
      <c r="Y600" t="s">
        <v>4367</v>
      </c>
      <c r="Z600" t="s">
        <v>12863</v>
      </c>
      <c r="AA600" t="s">
        <v>5703</v>
      </c>
      <c r="AB600" t="s">
        <v>5703</v>
      </c>
      <c r="AD600" t="s">
        <v>12863</v>
      </c>
      <c r="AG600">
        <v>5374</v>
      </c>
      <c r="AH600" t="s">
        <v>4367</v>
      </c>
      <c r="AL600" t="str">
        <f>IF(PLAYERIDMAP2[[#This Row],[POS]]="C",MAX(AL$1:AL599)+1,"")</f>
        <v/>
      </c>
      <c r="AM600" t="str">
        <f>IFERROR(INDEX(PLAYERIDMAP2[PLAYERNAME],MATCH(ROW()-ROW(AM$1),CATCHERS,0)),"")</f>
        <v/>
      </c>
      <c r="AN600" t="str">
        <f>IF(PLAYERIDMAP2[[#This Row],[POS]]="1B",MAX(AN$1:AN599)+1,"")</f>
        <v/>
      </c>
      <c r="AO600" t="str">
        <f>IFERROR(INDEX(PLAYERIDMAP2[PLAYERNAME],MATCH(ROW()-ROW(AO$1),FIRSTBASE,0)),"")</f>
        <v/>
      </c>
      <c r="AP600" t="str">
        <f>IF(PLAYERIDMAP2[[#This Row],[POS]]="2B",MAX(AP$1:AP599)+1,"")</f>
        <v/>
      </c>
      <c r="AQ600" t="str">
        <f>IFERROR(INDEX(PLAYERIDMAP2[PLAYERNAME],MATCH(ROW()-ROW(AQ$1),SECONDBASE,0)),"")</f>
        <v/>
      </c>
      <c r="AR600" t="str">
        <f>IF(PLAYERIDMAP2[[#This Row],[POS]]="3B",MAX(AR$1:AR599)+1,"")</f>
        <v/>
      </c>
      <c r="AS600" t="str">
        <f>IFERROR(INDEX(PLAYERIDMAP2[PLAYERNAME],MATCH(ROW()-ROW(AS$1),THIRDBASE,0)),"")</f>
        <v/>
      </c>
      <c r="AT600" t="str">
        <f>IF(PLAYERIDMAP2[[#This Row],[POS]]="SS",MAX(AT$1:AT599)+1,"")</f>
        <v/>
      </c>
      <c r="AU600" t="str">
        <f>IFERROR(INDEX(PLAYERIDMAP2[PLAYERNAME],MATCH(ROW()-ROW(AU$1),SHORTSTOP,0)),"")</f>
        <v/>
      </c>
      <c r="AV600">
        <f>IF(PLAYERIDMAP2[[#This Row],[POS]]="OF",MAX(AV$1:AV599)+1,"")</f>
        <v>125</v>
      </c>
      <c r="AW600" t="str">
        <f>IFERROR(INDEX(PLAYERIDMAP2[PLAYERNAME],MATCH(ROW()-ROW(AW$1),OUTFIELD,0)),"")</f>
        <v/>
      </c>
      <c r="AX600">
        <f>IF(PLAYERIDMAP2[[#This Row],[POS]]&lt;&gt;"P",MAX(AX$1:AX599)+1,"")</f>
        <v>314</v>
      </c>
      <c r="AY600" t="str">
        <f>IFERROR(INDEX(PLAYERIDMAP2[PLAYERNAME],MATCH(ROW()-ROW(AY$1),HITTERS,0)),"")</f>
        <v>Hernan Perez</v>
      </c>
      <c r="AZ600" t="str">
        <f>IF(PLAYERIDMAP2[[#This Row],[POS]]="P",MAX(AZ$1:AZ599)+1,"")</f>
        <v/>
      </c>
      <c r="BA600" t="str">
        <f>IFERROR(INDEX(PLAYERIDMAP2[PLAYERNAME],MATCH(ROW()-ROW(BA$1),PITCHERS,0)),"")</f>
        <v>Esmil Rogers</v>
      </c>
    </row>
    <row r="601" spans="1:53" x14ac:dyDescent="0.25">
      <c r="A601" t="s">
        <v>12864</v>
      </c>
      <c r="B601" t="s">
        <v>5406</v>
      </c>
      <c r="C601" s="1">
        <v>31440</v>
      </c>
      <c r="D601" t="s">
        <v>16854</v>
      </c>
      <c r="E601" t="s">
        <v>18595</v>
      </c>
      <c r="F601" t="s">
        <v>11142</v>
      </c>
      <c r="G601" t="s">
        <v>14693</v>
      </c>
      <c r="H601" t="s">
        <v>10998</v>
      </c>
      <c r="I601" t="s">
        <v>18596</v>
      </c>
      <c r="J601" t="s">
        <v>5406</v>
      </c>
      <c r="K601">
        <v>446386</v>
      </c>
      <c r="L601" t="s">
        <v>5406</v>
      </c>
      <c r="M601">
        <v>1669646</v>
      </c>
      <c r="N601" t="s">
        <v>5406</v>
      </c>
      <c r="O601" t="s">
        <v>12865</v>
      </c>
      <c r="P601" t="s">
        <v>12864</v>
      </c>
      <c r="Q601">
        <v>8924</v>
      </c>
      <c r="R601" t="s">
        <v>5406</v>
      </c>
      <c r="S601">
        <v>30708</v>
      </c>
      <c r="T601" t="s">
        <v>5406</v>
      </c>
      <c r="U601" t="s">
        <v>5406</v>
      </c>
      <c r="V601" t="s">
        <v>12866</v>
      </c>
      <c r="W601">
        <v>57379</v>
      </c>
      <c r="X601">
        <v>8924</v>
      </c>
      <c r="Y601" t="s">
        <v>5406</v>
      </c>
      <c r="Z601" t="s">
        <v>12867</v>
      </c>
      <c r="AA601" t="s">
        <v>5703</v>
      </c>
      <c r="AB601" t="s">
        <v>5703</v>
      </c>
      <c r="AC601" t="s">
        <v>5406</v>
      </c>
      <c r="AD601" t="s">
        <v>12867</v>
      </c>
      <c r="AF601" t="s">
        <v>5406</v>
      </c>
      <c r="AG601">
        <v>12989</v>
      </c>
      <c r="AH601" t="s">
        <v>5406</v>
      </c>
      <c r="AL601" t="str">
        <f>IF(PLAYERIDMAP2[[#This Row],[POS]]="C",MAX(AL$1:AL600)+1,"")</f>
        <v/>
      </c>
      <c r="AM601" t="str">
        <f>IFERROR(INDEX(PLAYERIDMAP2[PLAYERNAME],MATCH(ROW()-ROW(AM$1),CATCHERS,0)),"")</f>
        <v/>
      </c>
      <c r="AN601" t="str">
        <f>IF(PLAYERIDMAP2[[#This Row],[POS]]="1B",MAX(AN$1:AN600)+1,"")</f>
        <v/>
      </c>
      <c r="AO601" t="str">
        <f>IFERROR(INDEX(PLAYERIDMAP2[PLAYERNAME],MATCH(ROW()-ROW(AO$1),FIRSTBASE,0)),"")</f>
        <v/>
      </c>
      <c r="AP601" t="str">
        <f>IF(PLAYERIDMAP2[[#This Row],[POS]]="2B",MAX(AP$1:AP600)+1,"")</f>
        <v/>
      </c>
      <c r="AQ601" t="str">
        <f>IFERROR(INDEX(PLAYERIDMAP2[PLAYERNAME],MATCH(ROW()-ROW(AQ$1),SECONDBASE,0)),"")</f>
        <v/>
      </c>
      <c r="AR601" t="str">
        <f>IF(PLAYERIDMAP2[[#This Row],[POS]]="3B",MAX(AR$1:AR600)+1,"")</f>
        <v/>
      </c>
      <c r="AS601" t="str">
        <f>IFERROR(INDEX(PLAYERIDMAP2[PLAYERNAME],MATCH(ROW()-ROW(AS$1),THIRDBASE,0)),"")</f>
        <v/>
      </c>
      <c r="AT601" t="str">
        <f>IF(PLAYERIDMAP2[[#This Row],[POS]]="SS",MAX(AT$1:AT600)+1,"")</f>
        <v/>
      </c>
      <c r="AU601" t="str">
        <f>IFERROR(INDEX(PLAYERIDMAP2[PLAYERNAME],MATCH(ROW()-ROW(AU$1),SHORTSTOP,0)),"")</f>
        <v/>
      </c>
      <c r="AV601">
        <f>IF(PLAYERIDMAP2[[#This Row],[POS]]="OF",MAX(AV$1:AV600)+1,"")</f>
        <v>126</v>
      </c>
      <c r="AW601" t="str">
        <f>IFERROR(INDEX(PLAYERIDMAP2[PLAYERNAME],MATCH(ROW()-ROW(AW$1),OUTFIELD,0)),"")</f>
        <v/>
      </c>
      <c r="AX601">
        <f>IF(PLAYERIDMAP2[[#This Row],[POS]]&lt;&gt;"P",MAX(AX$1:AX600)+1,"")</f>
        <v>315</v>
      </c>
      <c r="AY601" t="str">
        <f>IFERROR(INDEX(PLAYERIDMAP2[PLAYERNAME],MATCH(ROW()-ROW(AY$1),HITTERS,0)),"")</f>
        <v>Juan Perez</v>
      </c>
      <c r="AZ601" t="str">
        <f>IF(PLAYERIDMAP2[[#This Row],[POS]]="P",MAX(AZ$1:AZ600)+1,"")</f>
        <v/>
      </c>
      <c r="BA601" t="str">
        <f>IFERROR(INDEX(PLAYERIDMAP2[PLAYERNAME],MATCH(ROW()-ROW(BA$1),PITCHERS,0)),"")</f>
        <v>Mark Rogers</v>
      </c>
    </row>
    <row r="602" spans="1:53" x14ac:dyDescent="0.25">
      <c r="A602" t="s">
        <v>12868</v>
      </c>
      <c r="B602" t="s">
        <v>5172</v>
      </c>
      <c r="C602" s="1">
        <v>30847</v>
      </c>
      <c r="D602" t="s">
        <v>17126</v>
      </c>
      <c r="E602" t="s">
        <v>17484</v>
      </c>
      <c r="F602" t="s">
        <v>11077</v>
      </c>
      <c r="G602" t="s">
        <v>14693</v>
      </c>
      <c r="H602" t="s">
        <v>11003</v>
      </c>
      <c r="I602" t="s">
        <v>17485</v>
      </c>
      <c r="J602" t="s">
        <v>5172</v>
      </c>
      <c r="K602">
        <v>461882</v>
      </c>
      <c r="L602" t="s">
        <v>5172</v>
      </c>
      <c r="M602">
        <v>1104372</v>
      </c>
      <c r="N602" t="s">
        <v>5172</v>
      </c>
      <c r="O602" t="s">
        <v>12869</v>
      </c>
      <c r="P602" t="s">
        <v>12868</v>
      </c>
      <c r="Q602">
        <v>8484</v>
      </c>
      <c r="R602" t="s">
        <v>5172</v>
      </c>
      <c r="S602">
        <v>30108</v>
      </c>
      <c r="T602" t="s">
        <v>5172</v>
      </c>
      <c r="U602" t="s">
        <v>5172</v>
      </c>
      <c r="V602" t="s">
        <v>12870</v>
      </c>
      <c r="W602">
        <v>45422</v>
      </c>
      <c r="X602">
        <v>8484</v>
      </c>
      <c r="Y602" t="s">
        <v>5172</v>
      </c>
      <c r="Z602" t="s">
        <v>12871</v>
      </c>
      <c r="AA602" t="s">
        <v>5703</v>
      </c>
      <c r="AB602" t="s">
        <v>5703</v>
      </c>
      <c r="AD602" t="s">
        <v>12871</v>
      </c>
      <c r="AL602" t="str">
        <f>IF(PLAYERIDMAP2[[#This Row],[POS]]="C",MAX(AL$1:AL601)+1,"")</f>
        <v/>
      </c>
      <c r="AM602" t="str">
        <f>IFERROR(INDEX(PLAYERIDMAP2[PLAYERNAME],MATCH(ROW()-ROW(AM$1),CATCHERS,0)),"")</f>
        <v/>
      </c>
      <c r="AN602">
        <f>IF(PLAYERIDMAP2[[#This Row],[POS]]="1B",MAX(AN$1:AN601)+1,"")</f>
        <v>31</v>
      </c>
      <c r="AO602" t="str">
        <f>IFERROR(INDEX(PLAYERIDMAP2[PLAYERNAME],MATCH(ROW()-ROW(AO$1),FIRSTBASE,0)),"")</f>
        <v/>
      </c>
      <c r="AP602" t="str">
        <f>IF(PLAYERIDMAP2[[#This Row],[POS]]="2B",MAX(AP$1:AP601)+1,"")</f>
        <v/>
      </c>
      <c r="AQ602" t="str">
        <f>IFERROR(INDEX(PLAYERIDMAP2[PLAYERNAME],MATCH(ROW()-ROW(AQ$1),SECONDBASE,0)),"")</f>
        <v/>
      </c>
      <c r="AR602" t="str">
        <f>IF(PLAYERIDMAP2[[#This Row],[POS]]="3B",MAX(AR$1:AR601)+1,"")</f>
        <v/>
      </c>
      <c r="AS602" t="str">
        <f>IFERROR(INDEX(PLAYERIDMAP2[PLAYERNAME],MATCH(ROW()-ROW(AS$1),THIRDBASE,0)),"")</f>
        <v/>
      </c>
      <c r="AT602" t="str">
        <f>IF(PLAYERIDMAP2[[#This Row],[POS]]="SS",MAX(AT$1:AT601)+1,"")</f>
        <v/>
      </c>
      <c r="AU602" t="str">
        <f>IFERROR(INDEX(PLAYERIDMAP2[PLAYERNAME],MATCH(ROW()-ROW(AU$1),SHORTSTOP,0)),"")</f>
        <v/>
      </c>
      <c r="AV602" t="str">
        <f>IF(PLAYERIDMAP2[[#This Row],[POS]]="OF",MAX(AV$1:AV601)+1,"")</f>
        <v/>
      </c>
      <c r="AW602" t="str">
        <f>IFERROR(INDEX(PLAYERIDMAP2[PLAYERNAME],MATCH(ROW()-ROW(AW$1),OUTFIELD,0)),"")</f>
        <v/>
      </c>
      <c r="AX602">
        <f>IF(PLAYERIDMAP2[[#This Row],[POS]]&lt;&gt;"P",MAX(AX$1:AX601)+1,"")</f>
        <v>316</v>
      </c>
      <c r="AY602" t="str">
        <f>IFERROR(INDEX(PLAYERIDMAP2[PLAYERNAME],MATCH(ROW()-ROW(AY$1),HITTERS,0)),"")</f>
        <v>Roberto Perez</v>
      </c>
      <c r="AZ602" t="str">
        <f>IF(PLAYERIDMAP2[[#This Row],[POS]]="P",MAX(AZ$1:AZ601)+1,"")</f>
        <v/>
      </c>
      <c r="BA602" t="str">
        <f>IFERROR(INDEX(PLAYERIDMAP2[PLAYERNAME],MATCH(ROW()-ROW(BA$1),PITCHERS,0)),"")</f>
        <v>Ricky Romero</v>
      </c>
    </row>
    <row r="603" spans="1:53" x14ac:dyDescent="0.25">
      <c r="A603" t="s">
        <v>12872</v>
      </c>
      <c r="B603" t="s">
        <v>4484</v>
      </c>
      <c r="C603" s="1">
        <v>30228</v>
      </c>
      <c r="D603" t="s">
        <v>17652</v>
      </c>
      <c r="E603" t="s">
        <v>20757</v>
      </c>
      <c r="F603" t="s">
        <v>11176</v>
      </c>
      <c r="G603" t="s">
        <v>16838</v>
      </c>
      <c r="H603" t="s">
        <v>10998</v>
      </c>
      <c r="I603" t="s">
        <v>20758</v>
      </c>
      <c r="J603" t="s">
        <v>4484</v>
      </c>
      <c r="K603">
        <v>448242</v>
      </c>
      <c r="L603" t="s">
        <v>4484</v>
      </c>
      <c r="M603">
        <v>489849</v>
      </c>
      <c r="N603" t="s">
        <v>4484</v>
      </c>
      <c r="O603" t="s">
        <v>12873</v>
      </c>
      <c r="P603" t="s">
        <v>12872</v>
      </c>
      <c r="Q603">
        <v>7814</v>
      </c>
      <c r="R603" t="s">
        <v>12874</v>
      </c>
      <c r="S603">
        <v>28516</v>
      </c>
      <c r="T603" t="s">
        <v>4484</v>
      </c>
      <c r="V603" t="s">
        <v>12875</v>
      </c>
      <c r="W603">
        <v>45423</v>
      </c>
      <c r="X603">
        <v>7814</v>
      </c>
      <c r="Y603" t="s">
        <v>12874</v>
      </c>
      <c r="Z603" t="s">
        <v>12876</v>
      </c>
      <c r="AA603" t="s">
        <v>10958</v>
      </c>
      <c r="AB603" t="s">
        <v>5703</v>
      </c>
      <c r="AD603" t="s">
        <v>12876</v>
      </c>
      <c r="AL603" t="str">
        <f>IF(PLAYERIDMAP2[[#This Row],[POS]]="C",MAX(AL$1:AL602)+1,"")</f>
        <v/>
      </c>
      <c r="AM603" t="str">
        <f>IFERROR(INDEX(PLAYERIDMAP2[PLAYERNAME],MATCH(ROW()-ROW(AM$1),CATCHERS,0)),"")</f>
        <v/>
      </c>
      <c r="AN603" t="str">
        <f>IF(PLAYERIDMAP2[[#This Row],[POS]]="1B",MAX(AN$1:AN602)+1,"")</f>
        <v/>
      </c>
      <c r="AO603" t="str">
        <f>IFERROR(INDEX(PLAYERIDMAP2[PLAYERNAME],MATCH(ROW()-ROW(AO$1),FIRSTBASE,0)),"")</f>
        <v/>
      </c>
      <c r="AP603" t="str">
        <f>IF(PLAYERIDMAP2[[#This Row],[POS]]="2B",MAX(AP$1:AP602)+1,"")</f>
        <v/>
      </c>
      <c r="AQ603" t="str">
        <f>IFERROR(INDEX(PLAYERIDMAP2[PLAYERNAME],MATCH(ROW()-ROW(AQ$1),SECONDBASE,0)),"")</f>
        <v/>
      </c>
      <c r="AR603" t="str">
        <f>IF(PLAYERIDMAP2[[#This Row],[POS]]="3B",MAX(AR$1:AR602)+1,"")</f>
        <v/>
      </c>
      <c r="AS603" t="str">
        <f>IFERROR(INDEX(PLAYERIDMAP2[PLAYERNAME],MATCH(ROW()-ROW(AS$1),THIRDBASE,0)),"")</f>
        <v/>
      </c>
      <c r="AT603" t="str">
        <f>IF(PLAYERIDMAP2[[#This Row],[POS]]="SS",MAX(AT$1:AT602)+1,"")</f>
        <v/>
      </c>
      <c r="AU603" t="str">
        <f>IFERROR(INDEX(PLAYERIDMAP2[PLAYERNAME],MATCH(ROW()-ROW(AU$1),SHORTSTOP,0)),"")</f>
        <v/>
      </c>
      <c r="AV603">
        <f>IF(PLAYERIDMAP2[[#This Row],[POS]]="OF",MAX(AV$1:AV602)+1,"")</f>
        <v>127</v>
      </c>
      <c r="AW603" t="str">
        <f>IFERROR(INDEX(PLAYERIDMAP2[PLAYERNAME],MATCH(ROW()-ROW(AW$1),OUTFIELD,0)),"")</f>
        <v/>
      </c>
      <c r="AX603">
        <f>IF(PLAYERIDMAP2[[#This Row],[POS]]&lt;&gt;"P",MAX(AX$1:AX602)+1,"")</f>
        <v>317</v>
      </c>
      <c r="AY603" t="str">
        <f>IFERROR(INDEX(PLAYERIDMAP2[PLAYERNAME],MATCH(ROW()-ROW(AY$1),HITTERS,0)),"")</f>
        <v>Salvador Perez</v>
      </c>
      <c r="AZ603" t="str">
        <f>IF(PLAYERIDMAP2[[#This Row],[POS]]="P",MAX(AZ$1:AZ602)+1,"")</f>
        <v/>
      </c>
      <c r="BA603" t="str">
        <f>IFERROR(INDEX(PLAYERIDMAP2[PLAYERNAME],MATCH(ROW()-ROW(BA$1),PITCHERS,0)),"")</f>
        <v>Sergio Romo</v>
      </c>
    </row>
    <row r="604" spans="1:53" x14ac:dyDescent="0.25">
      <c r="A604" t="s">
        <v>12877</v>
      </c>
      <c r="B604" t="s">
        <v>5400</v>
      </c>
      <c r="C604" s="1">
        <v>32409</v>
      </c>
      <c r="D604" t="s">
        <v>19495</v>
      </c>
      <c r="E604" t="s">
        <v>19496</v>
      </c>
      <c r="F604" t="s">
        <v>11027</v>
      </c>
      <c r="G604" t="s">
        <v>16838</v>
      </c>
      <c r="H604" t="s">
        <v>5706</v>
      </c>
      <c r="I604" t="s">
        <v>19497</v>
      </c>
      <c r="J604" t="s">
        <v>5400</v>
      </c>
      <c r="K604">
        <v>576397</v>
      </c>
      <c r="L604" t="s">
        <v>5400</v>
      </c>
      <c r="M604">
        <v>1811464</v>
      </c>
      <c r="N604" t="s">
        <v>5400</v>
      </c>
      <c r="O604" t="s">
        <v>12878</v>
      </c>
      <c r="P604" t="s">
        <v>12877</v>
      </c>
      <c r="Q604">
        <v>9107</v>
      </c>
      <c r="R604" t="s">
        <v>5400</v>
      </c>
      <c r="S604">
        <v>31402</v>
      </c>
      <c r="T604" t="s">
        <v>5400</v>
      </c>
      <c r="U604" t="s">
        <v>5400</v>
      </c>
      <c r="V604" t="s">
        <v>12879</v>
      </c>
      <c r="W604">
        <v>66729</v>
      </c>
      <c r="X604">
        <v>9107</v>
      </c>
      <c r="Y604" t="s">
        <v>5400</v>
      </c>
      <c r="Z604" t="s">
        <v>12880</v>
      </c>
      <c r="AA604" t="s">
        <v>5703</v>
      </c>
      <c r="AB604" t="s">
        <v>5703</v>
      </c>
      <c r="AC604" t="s">
        <v>5400</v>
      </c>
      <c r="AD604" t="s">
        <v>12880</v>
      </c>
      <c r="AE604">
        <v>11472</v>
      </c>
      <c r="AF604" t="s">
        <v>5400</v>
      </c>
      <c r="AG604">
        <v>13900</v>
      </c>
      <c r="AH604" t="s">
        <v>5400</v>
      </c>
      <c r="AL604" t="str">
        <f>IF(PLAYERIDMAP2[[#This Row],[POS]]="C",MAX(AL$1:AL603)+1,"")</f>
        <v/>
      </c>
      <c r="AM604" t="str">
        <f>IFERROR(INDEX(PLAYERIDMAP2[PLAYERNAME],MATCH(ROW()-ROW(AM$1),CATCHERS,0)),"")</f>
        <v/>
      </c>
      <c r="AN604" t="str">
        <f>IF(PLAYERIDMAP2[[#This Row],[POS]]="1B",MAX(AN$1:AN603)+1,"")</f>
        <v/>
      </c>
      <c r="AO604" t="str">
        <f>IFERROR(INDEX(PLAYERIDMAP2[PLAYERNAME],MATCH(ROW()-ROW(AO$1),FIRSTBASE,0)),"")</f>
        <v/>
      </c>
      <c r="AP604">
        <f>IF(PLAYERIDMAP2[[#This Row],[POS]]="2B",MAX(AP$1:AP603)+1,"")</f>
        <v>45</v>
      </c>
      <c r="AQ604" t="str">
        <f>IFERROR(INDEX(PLAYERIDMAP2[PLAYERNAME],MATCH(ROW()-ROW(AQ$1),SECONDBASE,0)),"")</f>
        <v/>
      </c>
      <c r="AR604" t="str">
        <f>IF(PLAYERIDMAP2[[#This Row],[POS]]="3B",MAX(AR$1:AR603)+1,"")</f>
        <v/>
      </c>
      <c r="AS604" t="str">
        <f>IFERROR(INDEX(PLAYERIDMAP2[PLAYERNAME],MATCH(ROW()-ROW(AS$1),THIRDBASE,0)),"")</f>
        <v/>
      </c>
      <c r="AT604" t="str">
        <f>IF(PLAYERIDMAP2[[#This Row],[POS]]="SS",MAX(AT$1:AT603)+1,"")</f>
        <v/>
      </c>
      <c r="AU604" t="str">
        <f>IFERROR(INDEX(PLAYERIDMAP2[PLAYERNAME],MATCH(ROW()-ROW(AU$1),SHORTSTOP,0)),"")</f>
        <v/>
      </c>
      <c r="AV604" t="str">
        <f>IF(PLAYERIDMAP2[[#This Row],[POS]]="OF",MAX(AV$1:AV603)+1,"")</f>
        <v/>
      </c>
      <c r="AW604" t="str">
        <f>IFERROR(INDEX(PLAYERIDMAP2[PLAYERNAME],MATCH(ROW()-ROW(AW$1),OUTFIELD,0)),"")</f>
        <v/>
      </c>
      <c r="AX604">
        <f>IF(PLAYERIDMAP2[[#This Row],[POS]]&lt;&gt;"P",MAX(AX$1:AX603)+1,"")</f>
        <v>318</v>
      </c>
      <c r="AY604" t="str">
        <f>IFERROR(INDEX(PLAYERIDMAP2[PLAYERNAME],MATCH(ROW()-ROW(AY$1),HITTERS,0)),"")</f>
        <v>Bryan Petersen</v>
      </c>
      <c r="AZ604" t="str">
        <f>IF(PLAYERIDMAP2[[#This Row],[POS]]="P",MAX(AZ$1:AZ603)+1,"")</f>
        <v/>
      </c>
      <c r="BA604" t="str">
        <f>IFERROR(INDEX(PLAYERIDMAP2[PLAYERNAME],MATCH(ROW()-ROW(BA$1),PITCHERS,0)),"")</f>
        <v>Bruce Rondon</v>
      </c>
    </row>
    <row r="605" spans="1:53" x14ac:dyDescent="0.25">
      <c r="A605" t="s">
        <v>12881</v>
      </c>
      <c r="B605" t="s">
        <v>5370</v>
      </c>
      <c r="C605" s="1">
        <v>28279</v>
      </c>
      <c r="D605" t="s">
        <v>17840</v>
      </c>
      <c r="E605" t="s">
        <v>19980</v>
      </c>
      <c r="F605" t="s">
        <v>11016</v>
      </c>
      <c r="G605" t="s">
        <v>11016</v>
      </c>
      <c r="H605" t="s">
        <v>12676</v>
      </c>
      <c r="I605" t="s">
        <v>19981</v>
      </c>
      <c r="J605" t="s">
        <v>5370</v>
      </c>
      <c r="K605">
        <v>400098</v>
      </c>
      <c r="L605" t="s">
        <v>5370</v>
      </c>
      <c r="M605">
        <v>223614</v>
      </c>
      <c r="N605" t="s">
        <v>5370</v>
      </c>
      <c r="O605" t="s">
        <v>12882</v>
      </c>
      <c r="P605" t="s">
        <v>12881</v>
      </c>
      <c r="Q605">
        <v>6980</v>
      </c>
      <c r="R605" t="s">
        <v>5370</v>
      </c>
      <c r="S605">
        <v>4752</v>
      </c>
      <c r="T605" t="s">
        <v>5370</v>
      </c>
      <c r="V605" t="s">
        <v>12883</v>
      </c>
      <c r="W605">
        <v>1264</v>
      </c>
      <c r="X605">
        <v>6980</v>
      </c>
      <c r="Y605" t="s">
        <v>5370</v>
      </c>
      <c r="Z605" t="s">
        <v>16529</v>
      </c>
      <c r="AA605" t="s">
        <v>10958</v>
      </c>
      <c r="AB605" t="s">
        <v>5703</v>
      </c>
      <c r="AD605" t="s">
        <v>16529</v>
      </c>
      <c r="AL605" t="str">
        <f>IF(PLAYERIDMAP2[[#This Row],[POS]]="C",MAX(AL$1:AL604)+1,"")</f>
        <v/>
      </c>
      <c r="AM605" t="str">
        <f>IFERROR(INDEX(PLAYERIDMAP2[PLAYERNAME],MATCH(ROW()-ROW(AM$1),CATCHERS,0)),"")</f>
        <v/>
      </c>
      <c r="AN605" t="str">
        <f>IF(PLAYERIDMAP2[[#This Row],[POS]]="1B",MAX(AN$1:AN604)+1,"")</f>
        <v/>
      </c>
      <c r="AO605" t="str">
        <f>IFERROR(INDEX(PLAYERIDMAP2[PLAYERNAME],MATCH(ROW()-ROW(AO$1),FIRSTBASE,0)),"")</f>
        <v/>
      </c>
      <c r="AP605" t="str">
        <f>IF(PLAYERIDMAP2[[#This Row],[POS]]="2B",MAX(AP$1:AP604)+1,"")</f>
        <v/>
      </c>
      <c r="AQ605" t="str">
        <f>IFERROR(INDEX(PLAYERIDMAP2[PLAYERNAME],MATCH(ROW()-ROW(AQ$1),SECONDBASE,0)),"")</f>
        <v/>
      </c>
      <c r="AR605" t="str">
        <f>IF(PLAYERIDMAP2[[#This Row],[POS]]="3B",MAX(AR$1:AR604)+1,"")</f>
        <v/>
      </c>
      <c r="AS605" t="str">
        <f>IFERROR(INDEX(PLAYERIDMAP2[PLAYERNAME],MATCH(ROW()-ROW(AS$1),THIRDBASE,0)),"")</f>
        <v/>
      </c>
      <c r="AT605" t="str">
        <f>IF(PLAYERIDMAP2[[#This Row],[POS]]="SS",MAX(AT$1:AT604)+1,"")</f>
        <v/>
      </c>
      <c r="AU605" t="str">
        <f>IFERROR(INDEX(PLAYERIDMAP2[PLAYERNAME],MATCH(ROW()-ROW(AU$1),SHORTSTOP,0)),"")</f>
        <v/>
      </c>
      <c r="AV605" t="str">
        <f>IF(PLAYERIDMAP2[[#This Row],[POS]]="OF",MAX(AV$1:AV604)+1,"")</f>
        <v/>
      </c>
      <c r="AW605" t="str">
        <f>IFERROR(INDEX(PLAYERIDMAP2[PLAYERNAME],MATCH(ROW()-ROW(AW$1),OUTFIELD,0)),"")</f>
        <v/>
      </c>
      <c r="AX605">
        <f>IF(PLAYERIDMAP2[[#This Row],[POS]]&lt;&gt;"P",MAX(AX$1:AX604)+1,"")</f>
        <v>319</v>
      </c>
      <c r="AY605" t="str">
        <f>IFERROR(INDEX(PLAYERIDMAP2[PLAYERNAME],MATCH(ROW()-ROW(AY$1),HITTERS,0)),"")</f>
        <v>Jace Peterson</v>
      </c>
      <c r="AZ605" t="str">
        <f>IF(PLAYERIDMAP2[[#This Row],[POS]]="P",MAX(AZ$1:AZ604)+1,"")</f>
        <v/>
      </c>
      <c r="BA605" t="str">
        <f>IFERROR(INDEX(PLAYERIDMAP2[PLAYERNAME],MATCH(ROW()-ROW(BA$1),PITCHERS,0)),"")</f>
        <v>Hector Rondon</v>
      </c>
    </row>
    <row r="606" spans="1:53" x14ac:dyDescent="0.25">
      <c r="A606" t="s">
        <v>12884</v>
      </c>
      <c r="B606" t="s">
        <v>10816</v>
      </c>
      <c r="C606" s="1">
        <v>31413</v>
      </c>
      <c r="D606" t="s">
        <v>16964</v>
      </c>
      <c r="E606" t="s">
        <v>17298</v>
      </c>
      <c r="F606" t="s">
        <v>11057</v>
      </c>
      <c r="G606" t="s">
        <v>14693</v>
      </c>
      <c r="H606" t="s">
        <v>10988</v>
      </c>
      <c r="I606" t="s">
        <v>17299</v>
      </c>
      <c r="J606" t="s">
        <v>10816</v>
      </c>
      <c r="K606">
        <v>444935</v>
      </c>
      <c r="L606" t="s">
        <v>10816</v>
      </c>
      <c r="M606">
        <v>1731942</v>
      </c>
      <c r="N606" t="s">
        <v>10816</v>
      </c>
      <c r="O606" t="s">
        <v>12885</v>
      </c>
      <c r="P606" t="s">
        <v>12884</v>
      </c>
      <c r="Q606">
        <v>9028</v>
      </c>
      <c r="R606" t="s">
        <v>10816</v>
      </c>
      <c r="S606">
        <v>29992</v>
      </c>
      <c r="T606" t="s">
        <v>10816</v>
      </c>
      <c r="V606" t="s">
        <v>12886</v>
      </c>
      <c r="W606">
        <v>53610</v>
      </c>
      <c r="X606">
        <v>9028</v>
      </c>
      <c r="Y606" t="s">
        <v>10816</v>
      </c>
      <c r="Z606" t="s">
        <v>12887</v>
      </c>
      <c r="AA606" t="s">
        <v>10958</v>
      </c>
      <c r="AB606" t="s">
        <v>10958</v>
      </c>
      <c r="AD606" t="s">
        <v>12887</v>
      </c>
      <c r="AF606" t="s">
        <v>10816</v>
      </c>
      <c r="AG606">
        <v>13308</v>
      </c>
      <c r="AL606" t="str">
        <f>IF(PLAYERIDMAP2[[#This Row],[POS]]="C",MAX(AL$1:AL605)+1,"")</f>
        <v/>
      </c>
      <c r="AM606" t="str">
        <f>IFERROR(INDEX(PLAYERIDMAP2[PLAYERNAME],MATCH(ROW()-ROW(AM$1),CATCHERS,0)),"")</f>
        <v/>
      </c>
      <c r="AN606" t="str">
        <f>IF(PLAYERIDMAP2[[#This Row],[POS]]="1B",MAX(AN$1:AN605)+1,"")</f>
        <v/>
      </c>
      <c r="AO606" t="str">
        <f>IFERROR(INDEX(PLAYERIDMAP2[PLAYERNAME],MATCH(ROW()-ROW(AO$1),FIRSTBASE,0)),"")</f>
        <v/>
      </c>
      <c r="AP606" t="str">
        <f>IF(PLAYERIDMAP2[[#This Row],[POS]]="2B",MAX(AP$1:AP605)+1,"")</f>
        <v/>
      </c>
      <c r="AQ606" t="str">
        <f>IFERROR(INDEX(PLAYERIDMAP2[PLAYERNAME],MATCH(ROW()-ROW(AQ$1),SECONDBASE,0)),"")</f>
        <v/>
      </c>
      <c r="AR606" t="str">
        <f>IF(PLAYERIDMAP2[[#This Row],[POS]]="3B",MAX(AR$1:AR605)+1,"")</f>
        <v/>
      </c>
      <c r="AS606" t="str">
        <f>IFERROR(INDEX(PLAYERIDMAP2[PLAYERNAME],MATCH(ROW()-ROW(AS$1),THIRDBASE,0)),"")</f>
        <v/>
      </c>
      <c r="AT606" t="str">
        <f>IF(PLAYERIDMAP2[[#This Row],[POS]]="SS",MAX(AT$1:AT605)+1,"")</f>
        <v/>
      </c>
      <c r="AU606" t="str">
        <f>IFERROR(INDEX(PLAYERIDMAP2[PLAYERNAME],MATCH(ROW()-ROW(AU$1),SHORTSTOP,0)),"")</f>
        <v/>
      </c>
      <c r="AV606" t="str">
        <f>IF(PLAYERIDMAP2[[#This Row],[POS]]="OF",MAX(AV$1:AV605)+1,"")</f>
        <v/>
      </c>
      <c r="AW606" t="str">
        <f>IFERROR(INDEX(PLAYERIDMAP2[PLAYERNAME],MATCH(ROW()-ROW(AW$1),OUTFIELD,0)),"")</f>
        <v/>
      </c>
      <c r="AX606" t="str">
        <f>IF(PLAYERIDMAP2[[#This Row],[POS]]&lt;&gt;"P",MAX(AX$1:AX605)+1,"")</f>
        <v/>
      </c>
      <c r="AY606" t="str">
        <f>IFERROR(INDEX(PLAYERIDMAP2[PLAYERNAME],MATCH(ROW()-ROW(AY$1),HITTERS,0)),"")</f>
        <v>Shane Peterson</v>
      </c>
      <c r="AZ606">
        <f>IF(PLAYERIDMAP2[[#This Row],[POS]]="P",MAX(AZ$1:AZ605)+1,"")</f>
        <v>286</v>
      </c>
      <c r="BA606" t="str">
        <f>IFERROR(INDEX(PLAYERIDMAP2[PLAYERNAME],MATCH(ROW()-ROW(BA$1),PITCHERS,0)),"")</f>
        <v>Jorge de la Rosa</v>
      </c>
    </row>
    <row r="607" spans="1:53" x14ac:dyDescent="0.25">
      <c r="A607" t="s">
        <v>12888</v>
      </c>
      <c r="B607" t="s">
        <v>10132</v>
      </c>
      <c r="C607" s="1">
        <v>32719</v>
      </c>
      <c r="D607" t="s">
        <v>17118</v>
      </c>
      <c r="E607" t="s">
        <v>17119</v>
      </c>
      <c r="F607" t="s">
        <v>10992</v>
      </c>
      <c r="G607" t="s">
        <v>14693</v>
      </c>
      <c r="H607" t="s">
        <v>10988</v>
      </c>
      <c r="I607" t="s">
        <v>17120</v>
      </c>
      <c r="J607" t="s">
        <v>10132</v>
      </c>
      <c r="K607">
        <v>534910</v>
      </c>
      <c r="L607" t="s">
        <v>10132</v>
      </c>
      <c r="M607">
        <v>2053477</v>
      </c>
      <c r="N607" t="s">
        <v>10132</v>
      </c>
      <c r="O607" t="s">
        <v>17121</v>
      </c>
      <c r="P607" t="s">
        <v>12888</v>
      </c>
      <c r="Q607">
        <v>9721</v>
      </c>
      <c r="R607" t="s">
        <v>10132</v>
      </c>
      <c r="S607">
        <v>33108</v>
      </c>
      <c r="T607" t="s">
        <v>10132</v>
      </c>
      <c r="V607" t="s">
        <v>12889</v>
      </c>
      <c r="W607">
        <v>68419</v>
      </c>
      <c r="X607">
        <v>9721</v>
      </c>
      <c r="Y607" t="s">
        <v>10132</v>
      </c>
      <c r="Z607" t="s">
        <v>12890</v>
      </c>
      <c r="AA607" t="s">
        <v>5703</v>
      </c>
      <c r="AB607" t="s">
        <v>5703</v>
      </c>
      <c r="AC607" t="s">
        <v>10132</v>
      </c>
      <c r="AD607" t="s">
        <v>12890</v>
      </c>
      <c r="AE607">
        <v>11454</v>
      </c>
      <c r="AF607" t="s">
        <v>10132</v>
      </c>
      <c r="AG607">
        <v>53043</v>
      </c>
      <c r="AH607" t="s">
        <v>10132</v>
      </c>
      <c r="AL607" t="str">
        <f>IF(PLAYERIDMAP2[[#This Row],[POS]]="C",MAX(AL$1:AL606)+1,"")</f>
        <v/>
      </c>
      <c r="AM607" t="str">
        <f>IFERROR(INDEX(PLAYERIDMAP2[PLAYERNAME],MATCH(ROW()-ROW(AM$1),CATCHERS,0)),"")</f>
        <v/>
      </c>
      <c r="AN607" t="str">
        <f>IF(PLAYERIDMAP2[[#This Row],[POS]]="1B",MAX(AN$1:AN606)+1,"")</f>
        <v/>
      </c>
      <c r="AO607" t="str">
        <f>IFERROR(INDEX(PLAYERIDMAP2[PLAYERNAME],MATCH(ROW()-ROW(AO$1),FIRSTBASE,0)),"")</f>
        <v/>
      </c>
      <c r="AP607" t="str">
        <f>IF(PLAYERIDMAP2[[#This Row],[POS]]="2B",MAX(AP$1:AP606)+1,"")</f>
        <v/>
      </c>
      <c r="AQ607" t="str">
        <f>IFERROR(INDEX(PLAYERIDMAP2[PLAYERNAME],MATCH(ROW()-ROW(AQ$1),SECONDBASE,0)),"")</f>
        <v/>
      </c>
      <c r="AR607" t="str">
        <f>IF(PLAYERIDMAP2[[#This Row],[POS]]="3B",MAX(AR$1:AR606)+1,"")</f>
        <v/>
      </c>
      <c r="AS607" t="str">
        <f>IFERROR(INDEX(PLAYERIDMAP2[PLAYERNAME],MATCH(ROW()-ROW(AS$1),THIRDBASE,0)),"")</f>
        <v/>
      </c>
      <c r="AT607" t="str">
        <f>IF(PLAYERIDMAP2[[#This Row],[POS]]="SS",MAX(AT$1:AT606)+1,"")</f>
        <v/>
      </c>
      <c r="AU607" t="str">
        <f>IFERROR(INDEX(PLAYERIDMAP2[PLAYERNAME],MATCH(ROW()-ROW(AU$1),SHORTSTOP,0)),"")</f>
        <v/>
      </c>
      <c r="AV607" t="str">
        <f>IF(PLAYERIDMAP2[[#This Row],[POS]]="OF",MAX(AV$1:AV606)+1,"")</f>
        <v/>
      </c>
      <c r="AW607" t="str">
        <f>IFERROR(INDEX(PLAYERIDMAP2[PLAYERNAME],MATCH(ROW()-ROW(AW$1),OUTFIELD,0)),"")</f>
        <v/>
      </c>
      <c r="AX607" t="str">
        <f>IF(PLAYERIDMAP2[[#This Row],[POS]]&lt;&gt;"P",MAX(AX$1:AX606)+1,"")</f>
        <v/>
      </c>
      <c r="AY607" t="str">
        <f>IFERROR(INDEX(PLAYERIDMAP2[PLAYERNAME],MATCH(ROW()-ROW(AY$1),HITTERS,0)),"")</f>
        <v>Tommy Pham</v>
      </c>
      <c r="AZ607">
        <f>IF(PLAYERIDMAP2[[#This Row],[POS]]="P",MAX(AZ$1:AZ606)+1,"")</f>
        <v>287</v>
      </c>
      <c r="BA607" t="str">
        <f>IFERROR(INDEX(PLAYERIDMAP2[PLAYERNAME],MATCH(ROW()-ROW(BA$1),PITCHERS,0)),"")</f>
        <v>Daniel Rosenbaum</v>
      </c>
    </row>
    <row r="608" spans="1:53" x14ac:dyDescent="0.25">
      <c r="A608" t="s">
        <v>12891</v>
      </c>
      <c r="B608" t="s">
        <v>4428</v>
      </c>
      <c r="C608" s="1">
        <v>27909</v>
      </c>
      <c r="D608" t="s">
        <v>18067</v>
      </c>
      <c r="E608" t="s">
        <v>18068</v>
      </c>
      <c r="F608" t="s">
        <v>11016</v>
      </c>
      <c r="G608" t="s">
        <v>11016</v>
      </c>
      <c r="H608" t="s">
        <v>11097</v>
      </c>
      <c r="I608" t="s">
        <v>18069</v>
      </c>
      <c r="K608">
        <v>150020</v>
      </c>
      <c r="L608" t="s">
        <v>4428</v>
      </c>
      <c r="M608">
        <v>18778</v>
      </c>
      <c r="N608" t="s">
        <v>4428</v>
      </c>
      <c r="O608" t="s">
        <v>12892</v>
      </c>
      <c r="P608" t="s">
        <v>12891</v>
      </c>
      <c r="Q608">
        <v>6127</v>
      </c>
      <c r="R608" t="s">
        <v>12893</v>
      </c>
      <c r="S608">
        <v>3966</v>
      </c>
      <c r="T608" t="s">
        <v>12893</v>
      </c>
      <c r="V608" t="s">
        <v>12894</v>
      </c>
      <c r="W608">
        <v>1215</v>
      </c>
      <c r="X608">
        <v>6127</v>
      </c>
      <c r="Y608" t="s">
        <v>12893</v>
      </c>
      <c r="Z608" t="s">
        <v>16530</v>
      </c>
      <c r="AA608" t="s">
        <v>5703</v>
      </c>
      <c r="AB608" t="s">
        <v>5703</v>
      </c>
      <c r="AD608" t="s">
        <v>16530</v>
      </c>
      <c r="AL608" t="str">
        <f>IF(PLAYERIDMAP2[[#This Row],[POS]]="C",MAX(AL$1:AL607)+1,"")</f>
        <v/>
      </c>
      <c r="AM608" t="str">
        <f>IFERROR(INDEX(PLAYERIDMAP2[PLAYERNAME],MATCH(ROW()-ROW(AM$1),CATCHERS,0)),"")</f>
        <v/>
      </c>
      <c r="AN608" t="str">
        <f>IF(PLAYERIDMAP2[[#This Row],[POS]]="1B",MAX(AN$1:AN607)+1,"")</f>
        <v/>
      </c>
      <c r="AO608" t="str">
        <f>IFERROR(INDEX(PLAYERIDMAP2[PLAYERNAME],MATCH(ROW()-ROW(AO$1),FIRSTBASE,0)),"")</f>
        <v/>
      </c>
      <c r="AP608" t="str">
        <f>IF(PLAYERIDMAP2[[#This Row],[POS]]="2B",MAX(AP$1:AP607)+1,"")</f>
        <v/>
      </c>
      <c r="AQ608" t="str">
        <f>IFERROR(INDEX(PLAYERIDMAP2[PLAYERNAME],MATCH(ROW()-ROW(AQ$1),SECONDBASE,0)),"")</f>
        <v/>
      </c>
      <c r="AR608" t="str">
        <f>IF(PLAYERIDMAP2[[#This Row],[POS]]="3B",MAX(AR$1:AR607)+1,"")</f>
        <v/>
      </c>
      <c r="AS608" t="str">
        <f>IFERROR(INDEX(PLAYERIDMAP2[PLAYERNAME],MATCH(ROW()-ROW(AS$1),THIRDBASE,0)),"")</f>
        <v/>
      </c>
      <c r="AT608">
        <f>IF(PLAYERIDMAP2[[#This Row],[POS]]="SS",MAX(AT$1:AT607)+1,"")</f>
        <v>43</v>
      </c>
      <c r="AU608" t="str">
        <f>IFERROR(INDEX(PLAYERIDMAP2[PLAYERNAME],MATCH(ROW()-ROW(AU$1),SHORTSTOP,0)),"")</f>
        <v/>
      </c>
      <c r="AV608" t="str">
        <f>IF(PLAYERIDMAP2[[#This Row],[POS]]="OF",MAX(AV$1:AV607)+1,"")</f>
        <v/>
      </c>
      <c r="AW608" t="str">
        <f>IFERROR(INDEX(PLAYERIDMAP2[PLAYERNAME],MATCH(ROW()-ROW(AW$1),OUTFIELD,0)),"")</f>
        <v/>
      </c>
      <c r="AX608">
        <f>IF(PLAYERIDMAP2[[#This Row],[POS]]&lt;&gt;"P",MAX(AX$1:AX607)+1,"")</f>
        <v>320</v>
      </c>
      <c r="AY608" t="str">
        <f>IFERROR(INDEX(PLAYERIDMAP2[PLAYERNAME],MATCH(ROW()-ROW(AY$1),HITTERS,0)),"")</f>
        <v>Josh Phegley</v>
      </c>
      <c r="AZ608" t="str">
        <f>IF(PLAYERIDMAP2[[#This Row],[POS]]="P",MAX(AZ$1:AZ607)+1,"")</f>
        <v/>
      </c>
      <c r="BA608" t="str">
        <f>IFERROR(INDEX(PLAYERIDMAP2[PLAYERNAME],MATCH(ROW()-ROW(BA$1),PITCHERS,0)),"")</f>
        <v>Trevor Rosenthal</v>
      </c>
    </row>
    <row r="609" spans="1:53" x14ac:dyDescent="0.25">
      <c r="A609" t="s">
        <v>12895</v>
      </c>
      <c r="B609" t="s">
        <v>5005</v>
      </c>
      <c r="C609" s="1">
        <v>29366</v>
      </c>
      <c r="D609" t="s">
        <v>17413</v>
      </c>
      <c r="E609" t="s">
        <v>18068</v>
      </c>
      <c r="F609" t="s">
        <v>11016</v>
      </c>
      <c r="G609" t="s">
        <v>11016</v>
      </c>
      <c r="H609" t="s">
        <v>10998</v>
      </c>
      <c r="I609" t="s">
        <v>19658</v>
      </c>
      <c r="J609" t="s">
        <v>5005</v>
      </c>
      <c r="K609">
        <v>430668</v>
      </c>
      <c r="L609" t="s">
        <v>5005</v>
      </c>
      <c r="M609">
        <v>393032</v>
      </c>
      <c r="N609" t="s">
        <v>5005</v>
      </c>
      <c r="O609" t="s">
        <v>12896</v>
      </c>
      <c r="P609" t="s">
        <v>12895</v>
      </c>
      <c r="Q609">
        <v>7046</v>
      </c>
      <c r="R609" t="s">
        <v>5005</v>
      </c>
      <c r="S609">
        <v>5401</v>
      </c>
      <c r="T609" t="s">
        <v>5005</v>
      </c>
      <c r="U609" t="s">
        <v>5005</v>
      </c>
      <c r="V609" t="s">
        <v>12897</v>
      </c>
      <c r="W609">
        <v>31426</v>
      </c>
      <c r="X609">
        <v>7046</v>
      </c>
      <c r="Y609" t="s">
        <v>5005</v>
      </c>
      <c r="Z609" t="s">
        <v>12898</v>
      </c>
      <c r="AA609" t="s">
        <v>5703</v>
      </c>
      <c r="AB609" t="s">
        <v>5703</v>
      </c>
      <c r="AC609" t="s">
        <v>5005</v>
      </c>
      <c r="AD609" t="s">
        <v>12898</v>
      </c>
      <c r="AL609" t="str">
        <f>IF(PLAYERIDMAP2[[#This Row],[POS]]="C",MAX(AL$1:AL608)+1,"")</f>
        <v/>
      </c>
      <c r="AM609" t="str">
        <f>IFERROR(INDEX(PLAYERIDMAP2[PLAYERNAME],MATCH(ROW()-ROW(AM$1),CATCHERS,0)),"")</f>
        <v/>
      </c>
      <c r="AN609" t="str">
        <f>IF(PLAYERIDMAP2[[#This Row],[POS]]="1B",MAX(AN$1:AN608)+1,"")</f>
        <v/>
      </c>
      <c r="AO609" t="str">
        <f>IFERROR(INDEX(PLAYERIDMAP2[PLAYERNAME],MATCH(ROW()-ROW(AO$1),FIRSTBASE,0)),"")</f>
        <v/>
      </c>
      <c r="AP609" t="str">
        <f>IF(PLAYERIDMAP2[[#This Row],[POS]]="2B",MAX(AP$1:AP608)+1,"")</f>
        <v/>
      </c>
      <c r="AQ609" t="str">
        <f>IFERROR(INDEX(PLAYERIDMAP2[PLAYERNAME],MATCH(ROW()-ROW(AQ$1),SECONDBASE,0)),"")</f>
        <v/>
      </c>
      <c r="AR609" t="str">
        <f>IF(PLAYERIDMAP2[[#This Row],[POS]]="3B",MAX(AR$1:AR608)+1,"")</f>
        <v/>
      </c>
      <c r="AS609" t="str">
        <f>IFERROR(INDEX(PLAYERIDMAP2[PLAYERNAME],MATCH(ROW()-ROW(AS$1),THIRDBASE,0)),"")</f>
        <v/>
      </c>
      <c r="AT609" t="str">
        <f>IF(PLAYERIDMAP2[[#This Row],[POS]]="SS",MAX(AT$1:AT608)+1,"")</f>
        <v/>
      </c>
      <c r="AU609" t="str">
        <f>IFERROR(INDEX(PLAYERIDMAP2[PLAYERNAME],MATCH(ROW()-ROW(AU$1),SHORTSTOP,0)),"")</f>
        <v/>
      </c>
      <c r="AV609">
        <f>IF(PLAYERIDMAP2[[#This Row],[POS]]="OF",MAX(AV$1:AV608)+1,"")</f>
        <v>128</v>
      </c>
      <c r="AW609" t="str">
        <f>IFERROR(INDEX(PLAYERIDMAP2[PLAYERNAME],MATCH(ROW()-ROW(AW$1),OUTFIELD,0)),"")</f>
        <v/>
      </c>
      <c r="AX609">
        <f>IF(PLAYERIDMAP2[[#This Row],[POS]]&lt;&gt;"P",MAX(AX$1:AX608)+1,"")</f>
        <v>321</v>
      </c>
      <c r="AY609" t="str">
        <f>IFERROR(INDEX(PLAYERIDMAP2[PLAYERNAME],MATCH(ROW()-ROW(AY$1),HITTERS,0)),"")</f>
        <v>Cord Phelps</v>
      </c>
      <c r="AZ609" t="str">
        <f>IF(PLAYERIDMAP2[[#This Row],[POS]]="P",MAX(AZ$1:AZ608)+1,"")</f>
        <v/>
      </c>
      <c r="BA609" t="str">
        <f>IFERROR(INDEX(PLAYERIDMAP2[PLAYERNAME],MATCH(ROW()-ROW(BA$1),PITCHERS,0)),"")</f>
        <v>Joe Ross</v>
      </c>
    </row>
    <row r="610" spans="1:53" x14ac:dyDescent="0.25">
      <c r="A610" t="s">
        <v>12899</v>
      </c>
      <c r="B610" t="s">
        <v>9515</v>
      </c>
      <c r="C610" s="1">
        <v>32047</v>
      </c>
      <c r="D610" t="s">
        <v>16893</v>
      </c>
      <c r="E610" t="s">
        <v>19022</v>
      </c>
      <c r="F610" t="s">
        <v>11151</v>
      </c>
      <c r="G610" t="s">
        <v>16838</v>
      </c>
      <c r="H610" t="s">
        <v>10988</v>
      </c>
      <c r="I610" t="s">
        <v>19023</v>
      </c>
      <c r="J610" t="s">
        <v>9515</v>
      </c>
      <c r="K610">
        <v>571735</v>
      </c>
      <c r="L610" t="s">
        <v>9515</v>
      </c>
      <c r="M610">
        <v>2027390</v>
      </c>
      <c r="N610" t="s">
        <v>9515</v>
      </c>
      <c r="O610" t="s">
        <v>12900</v>
      </c>
      <c r="P610" t="s">
        <v>12901</v>
      </c>
      <c r="Q610">
        <v>9528</v>
      </c>
      <c r="R610" t="s">
        <v>9515</v>
      </c>
      <c r="S610">
        <v>32601</v>
      </c>
      <c r="T610" t="s">
        <v>9515</v>
      </c>
      <c r="V610" t="s">
        <v>12902</v>
      </c>
      <c r="W610">
        <v>59653</v>
      </c>
      <c r="X610">
        <v>9528</v>
      </c>
      <c r="Y610" t="s">
        <v>9515</v>
      </c>
      <c r="Z610" t="s">
        <v>12903</v>
      </c>
      <c r="AA610" t="s">
        <v>5703</v>
      </c>
      <c r="AB610" t="s">
        <v>5703</v>
      </c>
      <c r="AC610" t="s">
        <v>9515</v>
      </c>
      <c r="AD610" t="s">
        <v>12903</v>
      </c>
      <c r="AF610" t="s">
        <v>9515</v>
      </c>
      <c r="AG610">
        <v>38096</v>
      </c>
      <c r="AH610" t="s">
        <v>9515</v>
      </c>
      <c r="AL610" t="str">
        <f>IF(PLAYERIDMAP2[[#This Row],[POS]]="C",MAX(AL$1:AL609)+1,"")</f>
        <v/>
      </c>
      <c r="AM610" t="str">
        <f>IFERROR(INDEX(PLAYERIDMAP2[PLAYERNAME],MATCH(ROW()-ROW(AM$1),CATCHERS,0)),"")</f>
        <v/>
      </c>
      <c r="AN610" t="str">
        <f>IF(PLAYERIDMAP2[[#This Row],[POS]]="1B",MAX(AN$1:AN609)+1,"")</f>
        <v/>
      </c>
      <c r="AO610" t="str">
        <f>IFERROR(INDEX(PLAYERIDMAP2[PLAYERNAME],MATCH(ROW()-ROW(AO$1),FIRSTBASE,0)),"")</f>
        <v/>
      </c>
      <c r="AP610" t="str">
        <f>IF(PLAYERIDMAP2[[#This Row],[POS]]="2B",MAX(AP$1:AP609)+1,"")</f>
        <v/>
      </c>
      <c r="AQ610" t="str">
        <f>IFERROR(INDEX(PLAYERIDMAP2[PLAYERNAME],MATCH(ROW()-ROW(AQ$1),SECONDBASE,0)),"")</f>
        <v/>
      </c>
      <c r="AR610" t="str">
        <f>IF(PLAYERIDMAP2[[#This Row],[POS]]="3B",MAX(AR$1:AR609)+1,"")</f>
        <v/>
      </c>
      <c r="AS610" t="str">
        <f>IFERROR(INDEX(PLAYERIDMAP2[PLAYERNAME],MATCH(ROW()-ROW(AS$1),THIRDBASE,0)),"")</f>
        <v/>
      </c>
      <c r="AT610" t="str">
        <f>IF(PLAYERIDMAP2[[#This Row],[POS]]="SS",MAX(AT$1:AT609)+1,"")</f>
        <v/>
      </c>
      <c r="AU610" t="str">
        <f>IFERROR(INDEX(PLAYERIDMAP2[PLAYERNAME],MATCH(ROW()-ROW(AU$1),SHORTSTOP,0)),"")</f>
        <v/>
      </c>
      <c r="AV610" t="str">
        <f>IF(PLAYERIDMAP2[[#This Row],[POS]]="OF",MAX(AV$1:AV609)+1,"")</f>
        <v/>
      </c>
      <c r="AW610" t="str">
        <f>IFERROR(INDEX(PLAYERIDMAP2[PLAYERNAME],MATCH(ROW()-ROW(AW$1),OUTFIELD,0)),"")</f>
        <v/>
      </c>
      <c r="AX610" t="str">
        <f>IF(PLAYERIDMAP2[[#This Row],[POS]]&lt;&gt;"P",MAX(AX$1:AX609)+1,"")</f>
        <v/>
      </c>
      <c r="AY610" t="str">
        <f>IFERROR(INDEX(PLAYERIDMAP2[PLAYERNAME],MATCH(ROW()-ROW(AY$1),HITTERS,0)),"")</f>
        <v>Brandon Phillips</v>
      </c>
      <c r="AZ610">
        <f>IF(PLAYERIDMAP2[[#This Row],[POS]]="P",MAX(AZ$1:AZ609)+1,"")</f>
        <v>288</v>
      </c>
      <c r="BA610" t="str">
        <f>IFERROR(INDEX(PLAYERIDMAP2[PLAYERNAME],MATCH(ROW()-ROW(BA$1),PITCHERS,0)),"")</f>
        <v>Robbie Ross</v>
      </c>
    </row>
    <row r="611" spans="1:53" x14ac:dyDescent="0.25">
      <c r="A611" t="s">
        <v>12904</v>
      </c>
      <c r="B611" t="s">
        <v>9578</v>
      </c>
      <c r="C611" s="1">
        <v>28259</v>
      </c>
      <c r="D611" t="s">
        <v>18767</v>
      </c>
      <c r="E611" t="s">
        <v>20663</v>
      </c>
      <c r="F611" t="s">
        <v>11016</v>
      </c>
      <c r="G611" t="s">
        <v>11016</v>
      </c>
      <c r="H611" t="s">
        <v>10988</v>
      </c>
      <c r="I611" t="s">
        <v>20664</v>
      </c>
      <c r="K611">
        <v>136880</v>
      </c>
      <c r="L611" t="s">
        <v>9578</v>
      </c>
      <c r="M611">
        <v>18820</v>
      </c>
      <c r="N611" t="s">
        <v>9578</v>
      </c>
      <c r="O611" t="s">
        <v>12905</v>
      </c>
      <c r="P611" t="s">
        <v>12904</v>
      </c>
      <c r="Q611">
        <v>6134</v>
      </c>
      <c r="R611" t="s">
        <v>9578</v>
      </c>
      <c r="S611">
        <v>3973</v>
      </c>
      <c r="T611" t="s">
        <v>9578</v>
      </c>
      <c r="V611" t="s">
        <v>12906</v>
      </c>
      <c r="W611">
        <v>989</v>
      </c>
      <c r="X611">
        <v>6134</v>
      </c>
      <c r="Y611" t="s">
        <v>9578</v>
      </c>
      <c r="Z611" t="s">
        <v>16531</v>
      </c>
      <c r="AA611" t="s">
        <v>5703</v>
      </c>
      <c r="AB611" t="s">
        <v>5703</v>
      </c>
      <c r="AD611" t="s">
        <v>16531</v>
      </c>
      <c r="AL611" t="str">
        <f>IF(PLAYERIDMAP2[[#This Row],[POS]]="C",MAX(AL$1:AL610)+1,"")</f>
        <v/>
      </c>
      <c r="AM611" t="str">
        <f>IFERROR(INDEX(PLAYERIDMAP2[PLAYERNAME],MATCH(ROW()-ROW(AM$1),CATCHERS,0)),"")</f>
        <v/>
      </c>
      <c r="AN611" t="str">
        <f>IF(PLAYERIDMAP2[[#This Row],[POS]]="1B",MAX(AN$1:AN610)+1,"")</f>
        <v/>
      </c>
      <c r="AO611" t="str">
        <f>IFERROR(INDEX(PLAYERIDMAP2[PLAYERNAME],MATCH(ROW()-ROW(AO$1),FIRSTBASE,0)),"")</f>
        <v/>
      </c>
      <c r="AP611" t="str">
        <f>IF(PLAYERIDMAP2[[#This Row],[POS]]="2B",MAX(AP$1:AP610)+1,"")</f>
        <v/>
      </c>
      <c r="AQ611" t="str">
        <f>IFERROR(INDEX(PLAYERIDMAP2[PLAYERNAME],MATCH(ROW()-ROW(AQ$1),SECONDBASE,0)),"")</f>
        <v/>
      </c>
      <c r="AR611" t="str">
        <f>IF(PLAYERIDMAP2[[#This Row],[POS]]="3B",MAX(AR$1:AR610)+1,"")</f>
        <v/>
      </c>
      <c r="AS611" t="str">
        <f>IFERROR(INDEX(PLAYERIDMAP2[PLAYERNAME],MATCH(ROW()-ROW(AS$1),THIRDBASE,0)),"")</f>
        <v/>
      </c>
      <c r="AT611" t="str">
        <f>IF(PLAYERIDMAP2[[#This Row],[POS]]="SS",MAX(AT$1:AT610)+1,"")</f>
        <v/>
      </c>
      <c r="AU611" t="str">
        <f>IFERROR(INDEX(PLAYERIDMAP2[PLAYERNAME],MATCH(ROW()-ROW(AU$1),SHORTSTOP,0)),"")</f>
        <v/>
      </c>
      <c r="AV611" t="str">
        <f>IF(PLAYERIDMAP2[[#This Row],[POS]]="OF",MAX(AV$1:AV610)+1,"")</f>
        <v/>
      </c>
      <c r="AW611" t="str">
        <f>IFERROR(INDEX(PLAYERIDMAP2[PLAYERNAME],MATCH(ROW()-ROW(AW$1),OUTFIELD,0)),"")</f>
        <v/>
      </c>
      <c r="AX611" t="str">
        <f>IF(PLAYERIDMAP2[[#This Row],[POS]]&lt;&gt;"P",MAX(AX$1:AX610)+1,"")</f>
        <v/>
      </c>
      <c r="AY611" t="str">
        <f>IFERROR(INDEX(PLAYERIDMAP2[PLAYERNAME],MATCH(ROW()-ROW(AY$1),HITTERS,0)),"")</f>
        <v>Denis Phipps</v>
      </c>
      <c r="AZ611">
        <f>IF(PLAYERIDMAP2[[#This Row],[POS]]="P",MAX(AZ$1:AZ610)+1,"")</f>
        <v>289</v>
      </c>
      <c r="BA611" t="str">
        <f>IFERROR(INDEX(PLAYERIDMAP2[PLAYERNAME],MATCH(ROW()-ROW(BA$1),PITCHERS,0)),"")</f>
        <v>Tyson Ross</v>
      </c>
    </row>
    <row r="612" spans="1:53" x14ac:dyDescent="0.25">
      <c r="A612" t="s">
        <v>12907</v>
      </c>
      <c r="B612" t="s">
        <v>4197</v>
      </c>
      <c r="C612" s="1">
        <v>29217</v>
      </c>
      <c r="D612" t="s">
        <v>18473</v>
      </c>
      <c r="E612" t="s">
        <v>18474</v>
      </c>
      <c r="F612" t="s">
        <v>11016</v>
      </c>
      <c r="G612" t="s">
        <v>11016</v>
      </c>
      <c r="H612" t="s">
        <v>5706</v>
      </c>
      <c r="I612" t="s">
        <v>18475</v>
      </c>
      <c r="K612">
        <v>407849</v>
      </c>
      <c r="L612" t="s">
        <v>4197</v>
      </c>
      <c r="M612">
        <v>224423</v>
      </c>
      <c r="N612" t="s">
        <v>4197</v>
      </c>
      <c r="O612" t="s">
        <v>12908</v>
      </c>
      <c r="P612" t="s">
        <v>12909</v>
      </c>
      <c r="Q612">
        <v>6992</v>
      </c>
      <c r="R612" t="s">
        <v>4197</v>
      </c>
      <c r="V612" t="s">
        <v>12910</v>
      </c>
      <c r="W612">
        <v>133</v>
      </c>
      <c r="X612">
        <v>6992</v>
      </c>
      <c r="Y612" t="s">
        <v>4197</v>
      </c>
      <c r="Z612" t="s">
        <v>16532</v>
      </c>
      <c r="AA612" t="s">
        <v>5703</v>
      </c>
      <c r="AB612" t="s">
        <v>5703</v>
      </c>
      <c r="AD612" t="s">
        <v>16532</v>
      </c>
      <c r="AL612" t="str">
        <f>IF(PLAYERIDMAP2[[#This Row],[POS]]="C",MAX(AL$1:AL611)+1,"")</f>
        <v/>
      </c>
      <c r="AM612" t="str">
        <f>IFERROR(INDEX(PLAYERIDMAP2[PLAYERNAME],MATCH(ROW()-ROW(AM$1),CATCHERS,0)),"")</f>
        <v/>
      </c>
      <c r="AN612" t="str">
        <f>IF(PLAYERIDMAP2[[#This Row],[POS]]="1B",MAX(AN$1:AN611)+1,"")</f>
        <v/>
      </c>
      <c r="AO612" t="str">
        <f>IFERROR(INDEX(PLAYERIDMAP2[PLAYERNAME],MATCH(ROW()-ROW(AO$1),FIRSTBASE,0)),"")</f>
        <v/>
      </c>
      <c r="AP612">
        <f>IF(PLAYERIDMAP2[[#This Row],[POS]]="2B",MAX(AP$1:AP611)+1,"")</f>
        <v>46</v>
      </c>
      <c r="AQ612" t="str">
        <f>IFERROR(INDEX(PLAYERIDMAP2[PLAYERNAME],MATCH(ROW()-ROW(AQ$1),SECONDBASE,0)),"")</f>
        <v/>
      </c>
      <c r="AR612" t="str">
        <f>IF(PLAYERIDMAP2[[#This Row],[POS]]="3B",MAX(AR$1:AR611)+1,"")</f>
        <v/>
      </c>
      <c r="AS612" t="str">
        <f>IFERROR(INDEX(PLAYERIDMAP2[PLAYERNAME],MATCH(ROW()-ROW(AS$1),THIRDBASE,0)),"")</f>
        <v/>
      </c>
      <c r="AT612" t="str">
        <f>IF(PLAYERIDMAP2[[#This Row],[POS]]="SS",MAX(AT$1:AT611)+1,"")</f>
        <v/>
      </c>
      <c r="AU612" t="str">
        <f>IFERROR(INDEX(PLAYERIDMAP2[PLAYERNAME],MATCH(ROW()-ROW(AU$1),SHORTSTOP,0)),"")</f>
        <v/>
      </c>
      <c r="AV612" t="str">
        <f>IF(PLAYERIDMAP2[[#This Row],[POS]]="OF",MAX(AV$1:AV611)+1,"")</f>
        <v/>
      </c>
      <c r="AW612" t="str">
        <f>IFERROR(INDEX(PLAYERIDMAP2[PLAYERNAME],MATCH(ROW()-ROW(AW$1),OUTFIELD,0)),"")</f>
        <v/>
      </c>
      <c r="AX612">
        <f>IF(PLAYERIDMAP2[[#This Row],[POS]]&lt;&gt;"P",MAX(AX$1:AX611)+1,"")</f>
        <v>322</v>
      </c>
      <c r="AY612" t="str">
        <f>IFERROR(INDEX(PLAYERIDMAP2[PLAYERNAME],MATCH(ROW()-ROW(AY$1),HITTERS,0)),"")</f>
        <v>Felix Pie</v>
      </c>
      <c r="AZ612" t="str">
        <f>IF(PLAYERIDMAP2[[#This Row],[POS]]="P",MAX(AZ$1:AZ611)+1,"")</f>
        <v/>
      </c>
      <c r="BA612" t="str">
        <f>IFERROR(INDEX(PLAYERIDMAP2[PLAYERNAME],MATCH(ROW()-ROW(BA$1),PITCHERS,0)),"")</f>
        <v>Ryan Rowland-Smith</v>
      </c>
    </row>
    <row r="613" spans="1:53" x14ac:dyDescent="0.25">
      <c r="A613" t="s">
        <v>12911</v>
      </c>
      <c r="B613" t="s">
        <v>10840</v>
      </c>
      <c r="C613" s="1">
        <v>30677</v>
      </c>
      <c r="D613" t="s">
        <v>18798</v>
      </c>
      <c r="E613" t="s">
        <v>20249</v>
      </c>
      <c r="F613" t="s">
        <v>11126</v>
      </c>
      <c r="G613" t="s">
        <v>14693</v>
      </c>
      <c r="H613" t="s">
        <v>10988</v>
      </c>
      <c r="I613" t="s">
        <v>20250</v>
      </c>
      <c r="J613" t="s">
        <v>10840</v>
      </c>
      <c r="K613">
        <v>430935</v>
      </c>
      <c r="L613" t="s">
        <v>10840</v>
      </c>
      <c r="M613">
        <v>479065</v>
      </c>
      <c r="N613" t="s">
        <v>10840</v>
      </c>
      <c r="O613" t="s">
        <v>12912</v>
      </c>
      <c r="P613" t="s">
        <v>12911</v>
      </c>
      <c r="Q613">
        <v>7509</v>
      </c>
      <c r="R613" t="s">
        <v>10840</v>
      </c>
      <c r="S613">
        <v>6216</v>
      </c>
      <c r="T613" t="s">
        <v>10840</v>
      </c>
      <c r="V613" t="s">
        <v>12913</v>
      </c>
      <c r="W613">
        <v>45534</v>
      </c>
      <c r="X613">
        <v>7509</v>
      </c>
      <c r="Y613" t="s">
        <v>10840</v>
      </c>
      <c r="Z613" t="s">
        <v>12914</v>
      </c>
      <c r="AA613" t="s">
        <v>10958</v>
      </c>
      <c r="AB613" t="s">
        <v>10958</v>
      </c>
      <c r="AC613" t="s">
        <v>10840</v>
      </c>
      <c r="AD613" t="s">
        <v>12914</v>
      </c>
      <c r="AE613">
        <v>7564</v>
      </c>
      <c r="AF613" t="s">
        <v>10840</v>
      </c>
      <c r="AG613">
        <v>5525</v>
      </c>
      <c r="AH613" t="s">
        <v>10840</v>
      </c>
      <c r="AL613" t="str">
        <f>IF(PLAYERIDMAP2[[#This Row],[POS]]="C",MAX(AL$1:AL612)+1,"")</f>
        <v/>
      </c>
      <c r="AM613" t="str">
        <f>IFERROR(INDEX(PLAYERIDMAP2[PLAYERNAME],MATCH(ROW()-ROW(AM$1),CATCHERS,0)),"")</f>
        <v/>
      </c>
      <c r="AN613" t="str">
        <f>IF(PLAYERIDMAP2[[#This Row],[POS]]="1B",MAX(AN$1:AN612)+1,"")</f>
        <v/>
      </c>
      <c r="AO613" t="str">
        <f>IFERROR(INDEX(PLAYERIDMAP2[PLAYERNAME],MATCH(ROW()-ROW(AO$1),FIRSTBASE,0)),"")</f>
        <v/>
      </c>
      <c r="AP613" t="str">
        <f>IF(PLAYERIDMAP2[[#This Row],[POS]]="2B",MAX(AP$1:AP612)+1,"")</f>
        <v/>
      </c>
      <c r="AQ613" t="str">
        <f>IFERROR(INDEX(PLAYERIDMAP2[PLAYERNAME],MATCH(ROW()-ROW(AQ$1),SECONDBASE,0)),"")</f>
        <v/>
      </c>
      <c r="AR613" t="str">
        <f>IF(PLAYERIDMAP2[[#This Row],[POS]]="3B",MAX(AR$1:AR612)+1,"")</f>
        <v/>
      </c>
      <c r="AS613" t="str">
        <f>IFERROR(INDEX(PLAYERIDMAP2[PLAYERNAME],MATCH(ROW()-ROW(AS$1),THIRDBASE,0)),"")</f>
        <v/>
      </c>
      <c r="AT613" t="str">
        <f>IF(PLAYERIDMAP2[[#This Row],[POS]]="SS",MAX(AT$1:AT612)+1,"")</f>
        <v/>
      </c>
      <c r="AU613" t="str">
        <f>IFERROR(INDEX(PLAYERIDMAP2[PLAYERNAME],MATCH(ROW()-ROW(AU$1),SHORTSTOP,0)),"")</f>
        <v/>
      </c>
      <c r="AV613" t="str">
        <f>IF(PLAYERIDMAP2[[#This Row],[POS]]="OF",MAX(AV$1:AV612)+1,"")</f>
        <v/>
      </c>
      <c r="AW613" t="str">
        <f>IFERROR(INDEX(PLAYERIDMAP2[PLAYERNAME],MATCH(ROW()-ROW(AW$1),OUTFIELD,0)),"")</f>
        <v/>
      </c>
      <c r="AX613" t="str">
        <f>IF(PLAYERIDMAP2[[#This Row],[POS]]&lt;&gt;"P",MAX(AX$1:AX612)+1,"")</f>
        <v/>
      </c>
      <c r="AY613" t="str">
        <f>IFERROR(INDEX(PLAYERIDMAP2[PLAYERNAME],MATCH(ROW()-ROW(AY$1),HITTERS,0)),"")</f>
        <v>Juan Pierre</v>
      </c>
      <c r="AZ613">
        <f>IF(PLAYERIDMAP2[[#This Row],[POS]]="P",MAX(AZ$1:AZ612)+1,"")</f>
        <v>290</v>
      </c>
      <c r="BA613" t="str">
        <f>IFERROR(INDEX(PLAYERIDMAP2[PLAYERNAME],MATCH(ROW()-ROW(BA$1),PITCHERS,0)),"")</f>
        <v>Dan Runzler</v>
      </c>
    </row>
    <row r="614" spans="1:53" x14ac:dyDescent="0.25">
      <c r="A614" t="s">
        <v>12915</v>
      </c>
      <c r="B614" t="s">
        <v>4974</v>
      </c>
      <c r="C614" s="1">
        <v>33125</v>
      </c>
      <c r="D614" t="s">
        <v>16843</v>
      </c>
      <c r="E614" t="s">
        <v>17425</v>
      </c>
      <c r="F614" t="s">
        <v>11164</v>
      </c>
      <c r="G614" t="s">
        <v>16838</v>
      </c>
      <c r="H614" t="s">
        <v>10998</v>
      </c>
      <c r="I614" t="s">
        <v>17426</v>
      </c>
      <c r="J614" t="s">
        <v>4974</v>
      </c>
      <c r="K614">
        <v>571740</v>
      </c>
      <c r="L614" t="s">
        <v>4974</v>
      </c>
      <c r="M614">
        <v>1799465</v>
      </c>
      <c r="N614" t="s">
        <v>4974</v>
      </c>
      <c r="O614" t="s">
        <v>12916</v>
      </c>
      <c r="P614" t="s">
        <v>12915</v>
      </c>
      <c r="Q614">
        <v>9113</v>
      </c>
      <c r="R614" t="s">
        <v>4974</v>
      </c>
      <c r="S614">
        <v>31042</v>
      </c>
      <c r="T614" t="s">
        <v>4974</v>
      </c>
      <c r="U614" t="s">
        <v>4974</v>
      </c>
      <c r="V614" t="s">
        <v>12917</v>
      </c>
      <c r="W614">
        <v>59654</v>
      </c>
      <c r="X614">
        <v>9113</v>
      </c>
      <c r="Y614" t="s">
        <v>4974</v>
      </c>
      <c r="Z614" t="s">
        <v>12918</v>
      </c>
      <c r="AA614" t="s">
        <v>11011</v>
      </c>
      <c r="AB614" t="s">
        <v>5703</v>
      </c>
      <c r="AC614" t="s">
        <v>4974</v>
      </c>
      <c r="AD614" t="s">
        <v>12918</v>
      </c>
      <c r="AE614">
        <v>10981</v>
      </c>
      <c r="AF614" t="s">
        <v>4974</v>
      </c>
      <c r="AG614">
        <v>13368</v>
      </c>
      <c r="AH614" t="s">
        <v>4974</v>
      </c>
      <c r="AL614" t="str">
        <f>IF(PLAYERIDMAP2[[#This Row],[POS]]="C",MAX(AL$1:AL613)+1,"")</f>
        <v/>
      </c>
      <c r="AM614" t="str">
        <f>IFERROR(INDEX(PLAYERIDMAP2[PLAYERNAME],MATCH(ROW()-ROW(AM$1),CATCHERS,0)),"")</f>
        <v/>
      </c>
      <c r="AN614" t="str">
        <f>IF(PLAYERIDMAP2[[#This Row],[POS]]="1B",MAX(AN$1:AN613)+1,"")</f>
        <v/>
      </c>
      <c r="AO614" t="str">
        <f>IFERROR(INDEX(PLAYERIDMAP2[PLAYERNAME],MATCH(ROW()-ROW(AO$1),FIRSTBASE,0)),"")</f>
        <v/>
      </c>
      <c r="AP614" t="str">
        <f>IF(PLAYERIDMAP2[[#This Row],[POS]]="2B",MAX(AP$1:AP613)+1,"")</f>
        <v/>
      </c>
      <c r="AQ614" t="str">
        <f>IFERROR(INDEX(PLAYERIDMAP2[PLAYERNAME],MATCH(ROW()-ROW(AQ$1),SECONDBASE,0)),"")</f>
        <v/>
      </c>
      <c r="AR614" t="str">
        <f>IF(PLAYERIDMAP2[[#This Row],[POS]]="3B",MAX(AR$1:AR613)+1,"")</f>
        <v/>
      </c>
      <c r="AS614" t="str">
        <f>IFERROR(INDEX(PLAYERIDMAP2[PLAYERNAME],MATCH(ROW()-ROW(AS$1),THIRDBASE,0)),"")</f>
        <v/>
      </c>
      <c r="AT614" t="str">
        <f>IF(PLAYERIDMAP2[[#This Row],[POS]]="SS",MAX(AT$1:AT613)+1,"")</f>
        <v/>
      </c>
      <c r="AU614" t="str">
        <f>IFERROR(INDEX(PLAYERIDMAP2[PLAYERNAME],MATCH(ROW()-ROW(AU$1),SHORTSTOP,0)),"")</f>
        <v/>
      </c>
      <c r="AV614">
        <f>IF(PLAYERIDMAP2[[#This Row],[POS]]="OF",MAX(AV$1:AV613)+1,"")</f>
        <v>129</v>
      </c>
      <c r="AW614" t="str">
        <f>IFERROR(INDEX(PLAYERIDMAP2[PLAYERNAME],MATCH(ROW()-ROW(AW$1),OUTFIELD,0)),"")</f>
        <v/>
      </c>
      <c r="AX614">
        <f>IF(PLAYERIDMAP2[[#This Row],[POS]]&lt;&gt;"P",MAX(AX$1:AX613)+1,"")</f>
        <v>323</v>
      </c>
      <c r="AY614" t="str">
        <f>IFERROR(INDEX(PLAYERIDMAP2[PLAYERNAME],MATCH(ROW()-ROW(AY$1),HITTERS,0)),"")</f>
        <v>A.J. Pierzynski</v>
      </c>
      <c r="AZ614" t="str">
        <f>IF(PLAYERIDMAP2[[#This Row],[POS]]="P",MAX(AZ$1:AZ613)+1,"")</f>
        <v/>
      </c>
      <c r="BA614" t="str">
        <f>IFERROR(INDEX(PLAYERIDMAP2[PLAYERNAME],MATCH(ROW()-ROW(BA$1),PITCHERS,0)),"")</f>
        <v>Chris Rusin</v>
      </c>
    </row>
    <row r="615" spans="1:53" x14ac:dyDescent="0.25">
      <c r="A615" t="s">
        <v>12919</v>
      </c>
      <c r="B615" t="s">
        <v>5472</v>
      </c>
      <c r="C615" s="1">
        <v>29727</v>
      </c>
      <c r="D615" t="s">
        <v>16890</v>
      </c>
      <c r="E615" t="s">
        <v>17425</v>
      </c>
      <c r="F615" t="s">
        <v>11126</v>
      </c>
      <c r="G615" t="s">
        <v>14693</v>
      </c>
      <c r="H615" t="s">
        <v>10998</v>
      </c>
      <c r="I615" t="s">
        <v>19749</v>
      </c>
      <c r="J615" t="s">
        <v>5472</v>
      </c>
      <c r="K615">
        <v>285078</v>
      </c>
      <c r="L615" t="s">
        <v>5472</v>
      </c>
      <c r="M615">
        <v>174916</v>
      </c>
      <c r="N615" t="s">
        <v>5472</v>
      </c>
      <c r="O615" t="s">
        <v>12920</v>
      </c>
      <c r="P615" t="s">
        <v>12919</v>
      </c>
      <c r="Q615">
        <v>6679</v>
      </c>
      <c r="R615" t="s">
        <v>5472</v>
      </c>
      <c r="S615">
        <v>4652</v>
      </c>
      <c r="T615" t="s">
        <v>5472</v>
      </c>
      <c r="U615" t="s">
        <v>5472</v>
      </c>
      <c r="V615" t="s">
        <v>12921</v>
      </c>
      <c r="W615">
        <v>31647</v>
      </c>
      <c r="X615">
        <v>6679</v>
      </c>
      <c r="Y615" t="s">
        <v>5472</v>
      </c>
      <c r="Z615" t="s">
        <v>12922</v>
      </c>
      <c r="AA615" t="s">
        <v>10958</v>
      </c>
      <c r="AB615" t="s">
        <v>10958</v>
      </c>
      <c r="AC615" t="s">
        <v>5472</v>
      </c>
      <c r="AD615" t="s">
        <v>12922</v>
      </c>
      <c r="AE615">
        <v>6282</v>
      </c>
      <c r="AF615" t="s">
        <v>5472</v>
      </c>
      <c r="AG615">
        <v>5354</v>
      </c>
      <c r="AH615" t="s">
        <v>5472</v>
      </c>
      <c r="AL615" t="str">
        <f>IF(PLAYERIDMAP2[[#This Row],[POS]]="C",MAX(AL$1:AL614)+1,"")</f>
        <v/>
      </c>
      <c r="AM615" t="str">
        <f>IFERROR(INDEX(PLAYERIDMAP2[PLAYERNAME],MATCH(ROW()-ROW(AM$1),CATCHERS,0)),"")</f>
        <v/>
      </c>
      <c r="AN615" t="str">
        <f>IF(PLAYERIDMAP2[[#This Row],[POS]]="1B",MAX(AN$1:AN614)+1,"")</f>
        <v/>
      </c>
      <c r="AO615" t="str">
        <f>IFERROR(INDEX(PLAYERIDMAP2[PLAYERNAME],MATCH(ROW()-ROW(AO$1),FIRSTBASE,0)),"")</f>
        <v/>
      </c>
      <c r="AP615" t="str">
        <f>IF(PLAYERIDMAP2[[#This Row],[POS]]="2B",MAX(AP$1:AP614)+1,"")</f>
        <v/>
      </c>
      <c r="AQ615" t="str">
        <f>IFERROR(INDEX(PLAYERIDMAP2[PLAYERNAME],MATCH(ROW()-ROW(AQ$1),SECONDBASE,0)),"")</f>
        <v/>
      </c>
      <c r="AR615" t="str">
        <f>IF(PLAYERIDMAP2[[#This Row],[POS]]="3B",MAX(AR$1:AR614)+1,"")</f>
        <v/>
      </c>
      <c r="AS615" t="str">
        <f>IFERROR(INDEX(PLAYERIDMAP2[PLAYERNAME],MATCH(ROW()-ROW(AS$1),THIRDBASE,0)),"")</f>
        <v/>
      </c>
      <c r="AT615" t="str">
        <f>IF(PLAYERIDMAP2[[#This Row],[POS]]="SS",MAX(AT$1:AT614)+1,"")</f>
        <v/>
      </c>
      <c r="AU615" t="str">
        <f>IFERROR(INDEX(PLAYERIDMAP2[PLAYERNAME],MATCH(ROW()-ROW(AU$1),SHORTSTOP,0)),"")</f>
        <v/>
      </c>
      <c r="AV615">
        <f>IF(PLAYERIDMAP2[[#This Row],[POS]]="OF",MAX(AV$1:AV614)+1,"")</f>
        <v>130</v>
      </c>
      <c r="AW615" t="str">
        <f>IFERROR(INDEX(PLAYERIDMAP2[PLAYERNAME],MATCH(ROW()-ROW(AW$1),OUTFIELD,0)),"")</f>
        <v/>
      </c>
      <c r="AX615">
        <f>IF(PLAYERIDMAP2[[#This Row],[POS]]&lt;&gt;"P",MAX(AX$1:AX614)+1,"")</f>
        <v>324</v>
      </c>
      <c r="AY615" t="str">
        <f>IFERROR(INDEX(PLAYERIDMAP2[PLAYERNAME],MATCH(ROW()-ROW(AY$1),HITTERS,0)),"")</f>
        <v>Kevin Pillar</v>
      </c>
      <c r="AZ615" t="str">
        <f>IF(PLAYERIDMAP2[[#This Row],[POS]]="P",MAX(AZ$1:AZ614)+1,"")</f>
        <v/>
      </c>
      <c r="BA615" t="str">
        <f>IFERROR(INDEX(PLAYERIDMAP2[PLAYERNAME],MATCH(ROW()-ROW(BA$1),PITCHERS,0)),"")</f>
        <v>James Russell</v>
      </c>
    </row>
    <row r="616" spans="1:53" x14ac:dyDescent="0.25">
      <c r="A616" t="s">
        <v>12923</v>
      </c>
      <c r="B616" t="s">
        <v>10677</v>
      </c>
      <c r="C616" s="1">
        <v>30196</v>
      </c>
      <c r="D616" t="s">
        <v>17440</v>
      </c>
      <c r="E616" t="s">
        <v>17486</v>
      </c>
      <c r="F616" t="s">
        <v>11053</v>
      </c>
      <c r="G616" t="s">
        <v>16838</v>
      </c>
      <c r="H616" t="s">
        <v>10988</v>
      </c>
      <c r="I616" t="s">
        <v>17487</v>
      </c>
      <c r="J616" t="s">
        <v>10677</v>
      </c>
      <c r="K616">
        <v>434628</v>
      </c>
      <c r="L616" t="s">
        <v>10677</v>
      </c>
      <c r="M616">
        <v>533001</v>
      </c>
      <c r="N616" t="s">
        <v>10677</v>
      </c>
      <c r="O616" t="s">
        <v>12924</v>
      </c>
      <c r="P616" t="s">
        <v>12923</v>
      </c>
      <c r="Q616">
        <v>7709</v>
      </c>
      <c r="R616" t="s">
        <v>10677</v>
      </c>
      <c r="S616">
        <v>6480</v>
      </c>
      <c r="T616" t="s">
        <v>10677</v>
      </c>
      <c r="V616" t="s">
        <v>12925</v>
      </c>
      <c r="W616">
        <v>36564</v>
      </c>
      <c r="X616">
        <v>7709</v>
      </c>
      <c r="Y616" t="s">
        <v>10677</v>
      </c>
      <c r="Z616" t="s">
        <v>12926</v>
      </c>
      <c r="AA616" t="s">
        <v>5703</v>
      </c>
      <c r="AB616" t="s">
        <v>5703</v>
      </c>
      <c r="AC616" t="s">
        <v>10677</v>
      </c>
      <c r="AD616" t="s">
        <v>12926</v>
      </c>
      <c r="AE616">
        <v>8480</v>
      </c>
      <c r="AF616" t="s">
        <v>10677</v>
      </c>
      <c r="AG616">
        <v>5258</v>
      </c>
      <c r="AH616" t="s">
        <v>10677</v>
      </c>
      <c r="AL616" t="str">
        <f>IF(PLAYERIDMAP2[[#This Row],[POS]]="C",MAX(AL$1:AL615)+1,"")</f>
        <v/>
      </c>
      <c r="AM616" t="str">
        <f>IFERROR(INDEX(PLAYERIDMAP2[PLAYERNAME],MATCH(ROW()-ROW(AM$1),CATCHERS,0)),"")</f>
        <v/>
      </c>
      <c r="AN616" t="str">
        <f>IF(PLAYERIDMAP2[[#This Row],[POS]]="1B",MAX(AN$1:AN615)+1,"")</f>
        <v/>
      </c>
      <c r="AO616" t="str">
        <f>IFERROR(INDEX(PLAYERIDMAP2[PLAYERNAME],MATCH(ROW()-ROW(AO$1),FIRSTBASE,0)),"")</f>
        <v/>
      </c>
      <c r="AP616" t="str">
        <f>IF(PLAYERIDMAP2[[#This Row],[POS]]="2B",MAX(AP$1:AP615)+1,"")</f>
        <v/>
      </c>
      <c r="AQ616" t="str">
        <f>IFERROR(INDEX(PLAYERIDMAP2[PLAYERNAME],MATCH(ROW()-ROW(AQ$1),SECONDBASE,0)),"")</f>
        <v/>
      </c>
      <c r="AR616" t="str">
        <f>IF(PLAYERIDMAP2[[#This Row],[POS]]="3B",MAX(AR$1:AR615)+1,"")</f>
        <v/>
      </c>
      <c r="AS616" t="str">
        <f>IFERROR(INDEX(PLAYERIDMAP2[PLAYERNAME],MATCH(ROW()-ROW(AS$1),THIRDBASE,0)),"")</f>
        <v/>
      </c>
      <c r="AT616" t="str">
        <f>IF(PLAYERIDMAP2[[#This Row],[POS]]="SS",MAX(AT$1:AT615)+1,"")</f>
        <v/>
      </c>
      <c r="AU616" t="str">
        <f>IFERROR(INDEX(PLAYERIDMAP2[PLAYERNAME],MATCH(ROW()-ROW(AU$1),SHORTSTOP,0)),"")</f>
        <v/>
      </c>
      <c r="AV616" t="str">
        <f>IF(PLAYERIDMAP2[[#This Row],[POS]]="OF",MAX(AV$1:AV615)+1,"")</f>
        <v/>
      </c>
      <c r="AW616" t="str">
        <f>IFERROR(INDEX(PLAYERIDMAP2[PLAYERNAME],MATCH(ROW()-ROW(AW$1),OUTFIELD,0)),"")</f>
        <v/>
      </c>
      <c r="AX616" t="str">
        <f>IF(PLAYERIDMAP2[[#This Row],[POS]]&lt;&gt;"P",MAX(AX$1:AX615)+1,"")</f>
        <v/>
      </c>
      <c r="AY616" t="str">
        <f>IFERROR(INDEX(PLAYERIDMAP2[PLAYERNAME],MATCH(ROW()-ROW(AY$1),HITTERS,0)),"")</f>
        <v>Brett Pill</v>
      </c>
      <c r="AZ616">
        <f>IF(PLAYERIDMAP2[[#This Row],[POS]]="P",MAX(AZ$1:AZ615)+1,"")</f>
        <v>291</v>
      </c>
      <c r="BA616" t="str">
        <f>IFERROR(INDEX(PLAYERIDMAP2[PLAYERNAME],MATCH(ROW()-ROW(BA$1),PITCHERS,0)),"")</f>
        <v>Hyun-Jin Ryu</v>
      </c>
    </row>
    <row r="617" spans="1:53" x14ac:dyDescent="0.25">
      <c r="A617" t="s">
        <v>12927</v>
      </c>
      <c r="B617" t="s">
        <v>10626</v>
      </c>
      <c r="C617" s="1">
        <v>32952</v>
      </c>
      <c r="D617" t="s">
        <v>17108</v>
      </c>
      <c r="E617" t="s">
        <v>19867</v>
      </c>
      <c r="F617" t="s">
        <v>11082</v>
      </c>
      <c r="G617" t="s">
        <v>16838</v>
      </c>
      <c r="H617" t="s">
        <v>10988</v>
      </c>
      <c r="I617" t="s">
        <v>19868</v>
      </c>
      <c r="J617" t="s">
        <v>10626</v>
      </c>
      <c r="K617">
        <v>543272</v>
      </c>
      <c r="L617" t="s">
        <v>10626</v>
      </c>
      <c r="M617">
        <v>1795804</v>
      </c>
      <c r="N617" t="s">
        <v>10626</v>
      </c>
      <c r="O617" t="s">
        <v>12928</v>
      </c>
      <c r="P617" t="s">
        <v>12927</v>
      </c>
      <c r="Q617">
        <v>8955</v>
      </c>
      <c r="R617" t="s">
        <v>10626</v>
      </c>
      <c r="S617">
        <v>31077</v>
      </c>
      <c r="T617" t="s">
        <v>10626</v>
      </c>
      <c r="V617" t="s">
        <v>12929</v>
      </c>
      <c r="W617">
        <v>57938</v>
      </c>
      <c r="X617">
        <v>8955</v>
      </c>
      <c r="Y617" t="s">
        <v>10626</v>
      </c>
      <c r="Z617" t="s">
        <v>12930</v>
      </c>
      <c r="AA617" t="s">
        <v>10958</v>
      </c>
      <c r="AB617" t="s">
        <v>10958</v>
      </c>
      <c r="AC617" t="s">
        <v>10626</v>
      </c>
      <c r="AD617" t="s">
        <v>12930</v>
      </c>
      <c r="AF617" t="s">
        <v>10626</v>
      </c>
      <c r="AG617">
        <v>13635</v>
      </c>
      <c r="AH617" t="s">
        <v>10626</v>
      </c>
      <c r="AL617" t="str">
        <f>IF(PLAYERIDMAP2[[#This Row],[POS]]="C",MAX(AL$1:AL616)+1,"")</f>
        <v/>
      </c>
      <c r="AM617" t="str">
        <f>IFERROR(INDEX(PLAYERIDMAP2[PLAYERNAME],MATCH(ROW()-ROW(AM$1),CATCHERS,0)),"")</f>
        <v/>
      </c>
      <c r="AN617" t="str">
        <f>IF(PLAYERIDMAP2[[#This Row],[POS]]="1B",MAX(AN$1:AN616)+1,"")</f>
        <v/>
      </c>
      <c r="AO617" t="str">
        <f>IFERROR(INDEX(PLAYERIDMAP2[PLAYERNAME],MATCH(ROW()-ROW(AO$1),FIRSTBASE,0)),"")</f>
        <v/>
      </c>
      <c r="AP617" t="str">
        <f>IF(PLAYERIDMAP2[[#This Row],[POS]]="2B",MAX(AP$1:AP616)+1,"")</f>
        <v/>
      </c>
      <c r="AQ617" t="str">
        <f>IFERROR(INDEX(PLAYERIDMAP2[PLAYERNAME],MATCH(ROW()-ROW(AQ$1),SECONDBASE,0)),"")</f>
        <v/>
      </c>
      <c r="AR617" t="str">
        <f>IF(PLAYERIDMAP2[[#This Row],[POS]]="3B",MAX(AR$1:AR616)+1,"")</f>
        <v/>
      </c>
      <c r="AS617" t="str">
        <f>IFERROR(INDEX(PLAYERIDMAP2[PLAYERNAME],MATCH(ROW()-ROW(AS$1),THIRDBASE,0)),"")</f>
        <v/>
      </c>
      <c r="AT617" t="str">
        <f>IF(PLAYERIDMAP2[[#This Row],[POS]]="SS",MAX(AT$1:AT616)+1,"")</f>
        <v/>
      </c>
      <c r="AU617" t="str">
        <f>IFERROR(INDEX(PLAYERIDMAP2[PLAYERNAME],MATCH(ROW()-ROW(AU$1),SHORTSTOP,0)),"")</f>
        <v/>
      </c>
      <c r="AV617" t="str">
        <f>IF(PLAYERIDMAP2[[#This Row],[POS]]="OF",MAX(AV$1:AV616)+1,"")</f>
        <v/>
      </c>
      <c r="AW617" t="str">
        <f>IFERROR(INDEX(PLAYERIDMAP2[PLAYERNAME],MATCH(ROW()-ROW(AW$1),OUTFIELD,0)),"")</f>
        <v/>
      </c>
      <c r="AX617" t="str">
        <f>IF(PLAYERIDMAP2[[#This Row],[POS]]&lt;&gt;"P",MAX(AX$1:AX616)+1,"")</f>
        <v/>
      </c>
      <c r="AY617" t="str">
        <f>IFERROR(INDEX(PLAYERIDMAP2[PLAYERNAME],MATCH(ROW()-ROW(AY$1),HITTERS,0)),"")</f>
        <v>Manny Pina</v>
      </c>
      <c r="AZ617">
        <f>IF(PLAYERIDMAP2[[#This Row],[POS]]="P",MAX(AZ$1:AZ616)+1,"")</f>
        <v>292</v>
      </c>
      <c r="BA617" t="str">
        <f>IFERROR(INDEX(PLAYERIDMAP2[PLAYERNAME],MATCH(ROW()-ROW(BA$1),PITCHERS,0)),"")</f>
        <v>Marc Rzepczynski</v>
      </c>
    </row>
    <row r="618" spans="1:53" x14ac:dyDescent="0.25">
      <c r="A618" t="s">
        <v>12931</v>
      </c>
      <c r="B618" t="s">
        <v>4646</v>
      </c>
      <c r="C618" s="1">
        <v>29449</v>
      </c>
      <c r="D618" t="s">
        <v>17115</v>
      </c>
      <c r="E618" t="s">
        <v>18489</v>
      </c>
      <c r="F618" t="s">
        <v>11258</v>
      </c>
      <c r="G618" t="s">
        <v>14693</v>
      </c>
      <c r="H618" t="s">
        <v>11110</v>
      </c>
      <c r="I618" t="s">
        <v>18490</v>
      </c>
      <c r="J618" t="s">
        <v>4646</v>
      </c>
      <c r="K618">
        <v>452672</v>
      </c>
      <c r="L618" t="s">
        <v>4646</v>
      </c>
      <c r="M618">
        <v>585641</v>
      </c>
      <c r="N618" t="s">
        <v>4646</v>
      </c>
      <c r="O618" t="s">
        <v>12932</v>
      </c>
      <c r="P618" t="s">
        <v>12931</v>
      </c>
      <c r="Q618">
        <v>8127</v>
      </c>
      <c r="R618" t="s">
        <v>4646</v>
      </c>
      <c r="S618">
        <v>28899</v>
      </c>
      <c r="T618" t="s">
        <v>4646</v>
      </c>
      <c r="U618" t="s">
        <v>4646</v>
      </c>
      <c r="V618" t="s">
        <v>12933</v>
      </c>
      <c r="W618">
        <v>36585</v>
      </c>
      <c r="X618">
        <v>8127</v>
      </c>
      <c r="Y618" t="s">
        <v>4646</v>
      </c>
      <c r="Z618" t="s">
        <v>12934</v>
      </c>
      <c r="AA618" t="s">
        <v>5703</v>
      </c>
      <c r="AB618" t="s">
        <v>5703</v>
      </c>
      <c r="AC618" t="s">
        <v>4646</v>
      </c>
      <c r="AD618" t="s">
        <v>12934</v>
      </c>
      <c r="AE618">
        <v>9125</v>
      </c>
      <c r="AF618" t="s">
        <v>4646</v>
      </c>
      <c r="AG618">
        <v>5493</v>
      </c>
      <c r="AH618" t="s">
        <v>4646</v>
      </c>
      <c r="AL618">
        <f>IF(PLAYERIDMAP2[[#This Row],[POS]]="C",MAX(AL$1:AL617)+1,"")</f>
        <v>35</v>
      </c>
      <c r="AM618" t="str">
        <f>IFERROR(INDEX(PLAYERIDMAP2[PLAYERNAME],MATCH(ROW()-ROW(AM$1),CATCHERS,0)),"")</f>
        <v/>
      </c>
      <c r="AN618" t="str">
        <f>IF(PLAYERIDMAP2[[#This Row],[POS]]="1B",MAX(AN$1:AN617)+1,"")</f>
        <v/>
      </c>
      <c r="AO618" t="str">
        <f>IFERROR(INDEX(PLAYERIDMAP2[PLAYERNAME],MATCH(ROW()-ROW(AO$1),FIRSTBASE,0)),"")</f>
        <v/>
      </c>
      <c r="AP618" t="str">
        <f>IF(PLAYERIDMAP2[[#This Row],[POS]]="2B",MAX(AP$1:AP617)+1,"")</f>
        <v/>
      </c>
      <c r="AQ618" t="str">
        <f>IFERROR(INDEX(PLAYERIDMAP2[PLAYERNAME],MATCH(ROW()-ROW(AQ$1),SECONDBASE,0)),"")</f>
        <v/>
      </c>
      <c r="AR618" t="str">
        <f>IF(PLAYERIDMAP2[[#This Row],[POS]]="3B",MAX(AR$1:AR617)+1,"")</f>
        <v/>
      </c>
      <c r="AS618" t="str">
        <f>IFERROR(INDEX(PLAYERIDMAP2[PLAYERNAME],MATCH(ROW()-ROW(AS$1),THIRDBASE,0)),"")</f>
        <v/>
      </c>
      <c r="AT618" t="str">
        <f>IF(PLAYERIDMAP2[[#This Row],[POS]]="SS",MAX(AT$1:AT617)+1,"")</f>
        <v/>
      </c>
      <c r="AU618" t="str">
        <f>IFERROR(INDEX(PLAYERIDMAP2[PLAYERNAME],MATCH(ROW()-ROW(AU$1),SHORTSTOP,0)),"")</f>
        <v/>
      </c>
      <c r="AV618" t="str">
        <f>IF(PLAYERIDMAP2[[#This Row],[POS]]="OF",MAX(AV$1:AV617)+1,"")</f>
        <v/>
      </c>
      <c r="AW618" t="str">
        <f>IFERROR(INDEX(PLAYERIDMAP2[PLAYERNAME],MATCH(ROW()-ROW(AW$1),OUTFIELD,0)),"")</f>
        <v/>
      </c>
      <c r="AX618">
        <f>IF(PLAYERIDMAP2[[#This Row],[POS]]&lt;&gt;"P",MAX(AX$1:AX617)+1,"")</f>
        <v>325</v>
      </c>
      <c r="AY618" t="str">
        <f>IFERROR(INDEX(PLAYERIDMAP2[PLAYERNAME],MATCH(ROW()-ROW(AY$1),HITTERS,0)),"")</f>
        <v>Josmil Pinto</v>
      </c>
      <c r="AZ618" t="str">
        <f>IF(PLAYERIDMAP2[[#This Row],[POS]]="P",MAX(AZ$1:AZ617)+1,"")</f>
        <v/>
      </c>
      <c r="BA618" t="str">
        <f>IFERROR(INDEX(PLAYERIDMAP2[PLAYERNAME],MATCH(ROW()-ROW(BA$1),PITCHERS,0)),"")</f>
        <v>CC Sabathia</v>
      </c>
    </row>
    <row r="619" spans="1:53" x14ac:dyDescent="0.25">
      <c r="A619" t="s">
        <v>12935</v>
      </c>
      <c r="B619" t="s">
        <v>4238</v>
      </c>
      <c r="C619" s="1">
        <v>29284</v>
      </c>
      <c r="D619" t="s">
        <v>17853</v>
      </c>
      <c r="E619" t="s">
        <v>17854</v>
      </c>
      <c r="F619" t="s">
        <v>11164</v>
      </c>
      <c r="G619" t="s">
        <v>16838</v>
      </c>
      <c r="H619" t="s">
        <v>11003</v>
      </c>
      <c r="I619" t="s">
        <v>17855</v>
      </c>
      <c r="J619" t="s">
        <v>4238</v>
      </c>
      <c r="K619">
        <v>435219</v>
      </c>
      <c r="L619" t="s">
        <v>4238</v>
      </c>
      <c r="M619">
        <v>292452</v>
      </c>
      <c r="N619" t="s">
        <v>4238</v>
      </c>
      <c r="O619" t="s">
        <v>12936</v>
      </c>
      <c r="P619" t="s">
        <v>12935</v>
      </c>
      <c r="Q619">
        <v>7774</v>
      </c>
      <c r="R619" t="s">
        <v>4238</v>
      </c>
      <c r="S619">
        <v>28468</v>
      </c>
      <c r="T619" t="s">
        <v>4238</v>
      </c>
      <c r="U619" t="s">
        <v>4238</v>
      </c>
      <c r="V619" t="s">
        <v>12937</v>
      </c>
      <c r="W619">
        <v>31742</v>
      </c>
      <c r="X619">
        <v>7774</v>
      </c>
      <c r="Y619" t="s">
        <v>4238</v>
      </c>
      <c r="Z619" t="s">
        <v>12938</v>
      </c>
      <c r="AA619" t="s">
        <v>10958</v>
      </c>
      <c r="AB619" t="s">
        <v>5703</v>
      </c>
      <c r="AD619" t="s">
        <v>12938</v>
      </c>
      <c r="AL619" t="str">
        <f>IF(PLAYERIDMAP2[[#This Row],[POS]]="C",MAX(AL$1:AL618)+1,"")</f>
        <v/>
      </c>
      <c r="AM619" t="str">
        <f>IFERROR(INDEX(PLAYERIDMAP2[PLAYERNAME],MATCH(ROW()-ROW(AM$1),CATCHERS,0)),"")</f>
        <v/>
      </c>
      <c r="AN619">
        <f>IF(PLAYERIDMAP2[[#This Row],[POS]]="1B",MAX(AN$1:AN618)+1,"")</f>
        <v>32</v>
      </c>
      <c r="AO619" t="str">
        <f>IFERROR(INDEX(PLAYERIDMAP2[PLAYERNAME],MATCH(ROW()-ROW(AO$1),FIRSTBASE,0)),"")</f>
        <v/>
      </c>
      <c r="AP619" t="str">
        <f>IF(PLAYERIDMAP2[[#This Row],[POS]]="2B",MAX(AP$1:AP618)+1,"")</f>
        <v/>
      </c>
      <c r="AQ619" t="str">
        <f>IFERROR(INDEX(PLAYERIDMAP2[PLAYERNAME],MATCH(ROW()-ROW(AQ$1),SECONDBASE,0)),"")</f>
        <v/>
      </c>
      <c r="AR619" t="str">
        <f>IF(PLAYERIDMAP2[[#This Row],[POS]]="3B",MAX(AR$1:AR618)+1,"")</f>
        <v/>
      </c>
      <c r="AS619" t="str">
        <f>IFERROR(INDEX(PLAYERIDMAP2[PLAYERNAME],MATCH(ROW()-ROW(AS$1),THIRDBASE,0)),"")</f>
        <v/>
      </c>
      <c r="AT619" t="str">
        <f>IF(PLAYERIDMAP2[[#This Row],[POS]]="SS",MAX(AT$1:AT618)+1,"")</f>
        <v/>
      </c>
      <c r="AU619" t="str">
        <f>IFERROR(INDEX(PLAYERIDMAP2[PLAYERNAME],MATCH(ROW()-ROW(AU$1),SHORTSTOP,0)),"")</f>
        <v/>
      </c>
      <c r="AV619" t="str">
        <f>IF(PLAYERIDMAP2[[#This Row],[POS]]="OF",MAX(AV$1:AV618)+1,"")</f>
        <v/>
      </c>
      <c r="AW619" t="str">
        <f>IFERROR(INDEX(PLAYERIDMAP2[PLAYERNAME],MATCH(ROW()-ROW(AW$1),OUTFIELD,0)),"")</f>
        <v/>
      </c>
      <c r="AX619">
        <f>IF(PLAYERIDMAP2[[#This Row],[POS]]&lt;&gt;"P",MAX(AX$1:AX618)+1,"")</f>
        <v>326</v>
      </c>
      <c r="AY619" t="str">
        <f>IFERROR(INDEX(PLAYERIDMAP2[PLAYERNAME],MATCH(ROW()-ROW(AY$1),HITTERS,0)),"")</f>
        <v>Jose Pirela</v>
      </c>
      <c r="AZ619" t="str">
        <f>IF(PLAYERIDMAP2[[#This Row],[POS]]="P",MAX(AZ$1:AZ618)+1,"")</f>
        <v/>
      </c>
      <c r="BA619" t="str">
        <f>IFERROR(INDEX(PLAYERIDMAP2[PLAYERNAME],MATCH(ROW()-ROW(BA$1),PITCHERS,0)),"")</f>
        <v>Takashi Saito</v>
      </c>
    </row>
    <row r="620" spans="1:53" x14ac:dyDescent="0.25">
      <c r="A620" t="s">
        <v>12939</v>
      </c>
      <c r="B620" t="s">
        <v>10682</v>
      </c>
      <c r="C620" s="1">
        <v>29865</v>
      </c>
      <c r="D620" t="s">
        <v>17578</v>
      </c>
      <c r="E620" t="s">
        <v>20445</v>
      </c>
      <c r="F620" t="s">
        <v>11048</v>
      </c>
      <c r="G620" t="s">
        <v>14693</v>
      </c>
      <c r="H620" t="s">
        <v>10988</v>
      </c>
      <c r="I620" t="s">
        <v>20446</v>
      </c>
      <c r="J620" t="s">
        <v>10682</v>
      </c>
      <c r="K620">
        <v>430629</v>
      </c>
      <c r="L620" t="s">
        <v>10682</v>
      </c>
      <c r="M620">
        <v>448935</v>
      </c>
      <c r="N620" t="s">
        <v>10682</v>
      </c>
      <c r="O620" t="s">
        <v>12940</v>
      </c>
      <c r="P620" t="s">
        <v>12939</v>
      </c>
      <c r="Q620">
        <v>7991</v>
      </c>
      <c r="R620" t="s">
        <v>10682</v>
      </c>
      <c r="S620">
        <v>28715</v>
      </c>
      <c r="T620" t="s">
        <v>10682</v>
      </c>
      <c r="V620" t="s">
        <v>12941</v>
      </c>
      <c r="W620">
        <v>31445</v>
      </c>
      <c r="X620">
        <v>7991</v>
      </c>
      <c r="Y620" t="s">
        <v>10682</v>
      </c>
      <c r="Z620" t="s">
        <v>12942</v>
      </c>
      <c r="AA620" t="s">
        <v>5703</v>
      </c>
      <c r="AB620" t="s">
        <v>5703</v>
      </c>
      <c r="AD620" t="s">
        <v>12942</v>
      </c>
      <c r="AL620" t="str">
        <f>IF(PLAYERIDMAP2[[#This Row],[POS]]="C",MAX(AL$1:AL619)+1,"")</f>
        <v/>
      </c>
      <c r="AM620" t="str">
        <f>IFERROR(INDEX(PLAYERIDMAP2[PLAYERNAME],MATCH(ROW()-ROW(AM$1),CATCHERS,0)),"")</f>
        <v/>
      </c>
      <c r="AN620" t="str">
        <f>IF(PLAYERIDMAP2[[#This Row],[POS]]="1B",MAX(AN$1:AN619)+1,"")</f>
        <v/>
      </c>
      <c r="AO620" t="str">
        <f>IFERROR(INDEX(PLAYERIDMAP2[PLAYERNAME],MATCH(ROW()-ROW(AO$1),FIRSTBASE,0)),"")</f>
        <v/>
      </c>
      <c r="AP620" t="str">
        <f>IF(PLAYERIDMAP2[[#This Row],[POS]]="2B",MAX(AP$1:AP619)+1,"")</f>
        <v/>
      </c>
      <c r="AQ620" t="str">
        <f>IFERROR(INDEX(PLAYERIDMAP2[PLAYERNAME],MATCH(ROW()-ROW(AQ$1),SECONDBASE,0)),"")</f>
        <v/>
      </c>
      <c r="AR620" t="str">
        <f>IF(PLAYERIDMAP2[[#This Row],[POS]]="3B",MAX(AR$1:AR619)+1,"")</f>
        <v/>
      </c>
      <c r="AS620" t="str">
        <f>IFERROR(INDEX(PLAYERIDMAP2[PLAYERNAME],MATCH(ROW()-ROW(AS$1),THIRDBASE,0)),"")</f>
        <v/>
      </c>
      <c r="AT620" t="str">
        <f>IF(PLAYERIDMAP2[[#This Row],[POS]]="SS",MAX(AT$1:AT619)+1,"")</f>
        <v/>
      </c>
      <c r="AU620" t="str">
        <f>IFERROR(INDEX(PLAYERIDMAP2[PLAYERNAME],MATCH(ROW()-ROW(AU$1),SHORTSTOP,0)),"")</f>
        <v/>
      </c>
      <c r="AV620" t="str">
        <f>IF(PLAYERIDMAP2[[#This Row],[POS]]="OF",MAX(AV$1:AV619)+1,"")</f>
        <v/>
      </c>
      <c r="AW620" t="str">
        <f>IFERROR(INDEX(PLAYERIDMAP2[PLAYERNAME],MATCH(ROW()-ROW(AW$1),OUTFIELD,0)),"")</f>
        <v/>
      </c>
      <c r="AX620" t="str">
        <f>IF(PLAYERIDMAP2[[#This Row],[POS]]&lt;&gt;"P",MAX(AX$1:AX619)+1,"")</f>
        <v/>
      </c>
      <c r="AY620" t="str">
        <f>IFERROR(INDEX(PLAYERIDMAP2[PLAYERNAME],MATCH(ROW()-ROW(AY$1),HITTERS,0)),"")</f>
        <v>Stephen Piscotty</v>
      </c>
      <c r="AZ620">
        <f>IF(PLAYERIDMAP2[[#This Row],[POS]]="P",MAX(AZ$1:AZ619)+1,"")</f>
        <v>293</v>
      </c>
      <c r="BA620" t="str">
        <f>IFERROR(INDEX(PLAYERIDMAP2[PLAYERNAME],MATCH(ROW()-ROW(BA$1),PITCHERS,0)),"")</f>
        <v>Fernando Salas</v>
      </c>
    </row>
    <row r="621" spans="1:53" x14ac:dyDescent="0.25">
      <c r="A621" t="s">
        <v>20845</v>
      </c>
      <c r="B621" t="s">
        <v>4574</v>
      </c>
      <c r="C621" s="1">
        <v>33899</v>
      </c>
      <c r="D621" t="s">
        <v>20846</v>
      </c>
      <c r="E621" t="s">
        <v>18773</v>
      </c>
      <c r="F621" t="s">
        <v>11092</v>
      </c>
      <c r="G621" t="s">
        <v>16838</v>
      </c>
      <c r="H621" t="s">
        <v>11097</v>
      </c>
      <c r="I621" t="s">
        <v>4573</v>
      </c>
      <c r="AA621" t="s">
        <v>11011</v>
      </c>
      <c r="AB621" t="s">
        <v>5703</v>
      </c>
      <c r="AD621" t="s">
        <v>20847</v>
      </c>
      <c r="AL621" t="str">
        <f>IF(PLAYERIDMAP2[[#This Row],[POS]]="C",MAX(AL$1:AL620)+1,"")</f>
        <v/>
      </c>
      <c r="AM621" t="str">
        <f>IFERROR(INDEX(PLAYERIDMAP2[PLAYERNAME],MATCH(ROW()-ROW(AM$1),CATCHERS,0)),"")</f>
        <v/>
      </c>
      <c r="AN621" t="str">
        <f>IF(PLAYERIDMAP2[[#This Row],[POS]]="1B",MAX(AN$1:AN620)+1,"")</f>
        <v/>
      </c>
      <c r="AO621" t="str">
        <f>IFERROR(INDEX(PLAYERIDMAP2[PLAYERNAME],MATCH(ROW()-ROW(AO$1),FIRSTBASE,0)),"")</f>
        <v/>
      </c>
      <c r="AP621" t="str">
        <f>IF(PLAYERIDMAP2[[#This Row],[POS]]="2B",MAX(AP$1:AP620)+1,"")</f>
        <v/>
      </c>
      <c r="AQ621" t="str">
        <f>IFERROR(INDEX(PLAYERIDMAP2[PLAYERNAME],MATCH(ROW()-ROW(AQ$1),SECONDBASE,0)),"")</f>
        <v/>
      </c>
      <c r="AR621" t="str">
        <f>IF(PLAYERIDMAP2[[#This Row],[POS]]="3B",MAX(AR$1:AR620)+1,"")</f>
        <v/>
      </c>
      <c r="AS621" t="str">
        <f>IFERROR(INDEX(PLAYERIDMAP2[PLAYERNAME],MATCH(ROW()-ROW(AS$1),THIRDBASE,0)),"")</f>
        <v/>
      </c>
      <c r="AT621">
        <f>IF(PLAYERIDMAP2[[#This Row],[POS]]="SS",MAX(AT$1:AT620)+1,"")</f>
        <v>44</v>
      </c>
      <c r="AU621" t="str">
        <f>IFERROR(INDEX(PLAYERIDMAP2[PLAYERNAME],MATCH(ROW()-ROW(AU$1),SHORTSTOP,0)),"")</f>
        <v/>
      </c>
      <c r="AV621" t="str">
        <f>IF(PLAYERIDMAP2[[#This Row],[POS]]="OF",MAX(AV$1:AV620)+1,"")</f>
        <v/>
      </c>
      <c r="AW621" t="str">
        <f>IFERROR(INDEX(PLAYERIDMAP2[PLAYERNAME],MATCH(ROW()-ROW(AW$1),OUTFIELD,0)),"")</f>
        <v/>
      </c>
      <c r="AX621">
        <f>IF(PLAYERIDMAP2[[#This Row],[POS]]&lt;&gt;"P",MAX(AX$1:AX620)+1,"")</f>
        <v>327</v>
      </c>
      <c r="AY621" t="str">
        <f>IFERROR(INDEX(PLAYERIDMAP2[PLAYERNAME],MATCH(ROW()-ROW(AY$1),HITTERS,0)),"")</f>
        <v>Kevin Plawecki</v>
      </c>
      <c r="AZ621" t="str">
        <f>IF(PLAYERIDMAP2[[#This Row],[POS]]="P",MAX(AZ$1:AZ620)+1,"")</f>
        <v/>
      </c>
      <c r="BA621" t="str">
        <f>IFERROR(INDEX(PLAYERIDMAP2[PLAYERNAME],MATCH(ROW()-ROW(BA$1),PITCHERS,0)),"")</f>
        <v>Danny Salazar</v>
      </c>
    </row>
    <row r="622" spans="1:53" x14ac:dyDescent="0.25">
      <c r="A622" t="s">
        <v>12943</v>
      </c>
      <c r="B622" t="s">
        <v>8240</v>
      </c>
      <c r="C622" s="1">
        <v>31652</v>
      </c>
      <c r="D622" t="s">
        <v>17656</v>
      </c>
      <c r="E622" t="s">
        <v>18773</v>
      </c>
      <c r="F622" t="s">
        <v>11126</v>
      </c>
      <c r="G622" t="s">
        <v>14693</v>
      </c>
      <c r="H622" t="s">
        <v>10988</v>
      </c>
      <c r="I622" t="s">
        <v>18774</v>
      </c>
      <c r="J622" t="s">
        <v>8240</v>
      </c>
      <c r="K622">
        <v>462102</v>
      </c>
      <c r="L622" t="s">
        <v>8240</v>
      </c>
      <c r="M622">
        <v>1616925</v>
      </c>
      <c r="N622" t="s">
        <v>8240</v>
      </c>
      <c r="O622" t="s">
        <v>12944</v>
      </c>
      <c r="P622" t="s">
        <v>12943</v>
      </c>
      <c r="Q622">
        <v>8397</v>
      </c>
      <c r="R622" t="s">
        <v>8240</v>
      </c>
      <c r="S622">
        <v>30191</v>
      </c>
      <c r="T622" t="s">
        <v>8240</v>
      </c>
      <c r="V622" t="s">
        <v>12945</v>
      </c>
      <c r="W622">
        <v>52080</v>
      </c>
      <c r="X622">
        <v>8397</v>
      </c>
      <c r="Y622" t="s">
        <v>8240</v>
      </c>
      <c r="Z622" t="s">
        <v>16533</v>
      </c>
      <c r="AA622" t="s">
        <v>5703</v>
      </c>
      <c r="AB622" t="s">
        <v>5703</v>
      </c>
      <c r="AD622" t="s">
        <v>16533</v>
      </c>
      <c r="AL622" t="str">
        <f>IF(PLAYERIDMAP2[[#This Row],[POS]]="C",MAX(AL$1:AL621)+1,"")</f>
        <v/>
      </c>
      <c r="AM622" t="str">
        <f>IFERROR(INDEX(PLAYERIDMAP2[PLAYERNAME],MATCH(ROW()-ROW(AM$1),CATCHERS,0)),"")</f>
        <v/>
      </c>
      <c r="AN622" t="str">
        <f>IF(PLAYERIDMAP2[[#This Row],[POS]]="1B",MAX(AN$1:AN621)+1,"")</f>
        <v/>
      </c>
      <c r="AO622" t="str">
        <f>IFERROR(INDEX(PLAYERIDMAP2[PLAYERNAME],MATCH(ROW()-ROW(AO$1),FIRSTBASE,0)),"")</f>
        <v/>
      </c>
      <c r="AP622" t="str">
        <f>IF(PLAYERIDMAP2[[#This Row],[POS]]="2B",MAX(AP$1:AP621)+1,"")</f>
        <v/>
      </c>
      <c r="AQ622" t="str">
        <f>IFERROR(INDEX(PLAYERIDMAP2[PLAYERNAME],MATCH(ROW()-ROW(AQ$1),SECONDBASE,0)),"")</f>
        <v/>
      </c>
      <c r="AR622" t="str">
        <f>IF(PLAYERIDMAP2[[#This Row],[POS]]="3B",MAX(AR$1:AR621)+1,"")</f>
        <v/>
      </c>
      <c r="AS622" t="str">
        <f>IFERROR(INDEX(PLAYERIDMAP2[PLAYERNAME],MATCH(ROW()-ROW(AS$1),THIRDBASE,0)),"")</f>
        <v/>
      </c>
      <c r="AT622" t="str">
        <f>IF(PLAYERIDMAP2[[#This Row],[POS]]="SS",MAX(AT$1:AT621)+1,"")</f>
        <v/>
      </c>
      <c r="AU622" t="str">
        <f>IFERROR(INDEX(PLAYERIDMAP2[PLAYERNAME],MATCH(ROW()-ROW(AU$1),SHORTSTOP,0)),"")</f>
        <v/>
      </c>
      <c r="AV622" t="str">
        <f>IF(PLAYERIDMAP2[[#This Row],[POS]]="OF",MAX(AV$1:AV621)+1,"")</f>
        <v/>
      </c>
      <c r="AW622" t="str">
        <f>IFERROR(INDEX(PLAYERIDMAP2[PLAYERNAME],MATCH(ROW()-ROW(AW$1),OUTFIELD,0)),"")</f>
        <v/>
      </c>
      <c r="AX622" t="str">
        <f>IF(PLAYERIDMAP2[[#This Row],[POS]]&lt;&gt;"P",MAX(AX$1:AX621)+1,"")</f>
        <v/>
      </c>
      <c r="AY622" t="str">
        <f>IFERROR(INDEX(PLAYERIDMAP2[PLAYERNAME],MATCH(ROW()-ROW(AY$1),HITTERS,0)),"")</f>
        <v>Trevor Plouffe</v>
      </c>
      <c r="AZ622">
        <f>IF(PLAYERIDMAP2[[#This Row],[POS]]="P",MAX(AZ$1:AZ621)+1,"")</f>
        <v>294</v>
      </c>
      <c r="BA622" t="str">
        <f>IFERROR(INDEX(PLAYERIDMAP2[PLAYERNAME],MATCH(ROW()-ROW(BA$1),PITCHERS,0)),"")</f>
        <v>Chris Sale</v>
      </c>
    </row>
    <row r="623" spans="1:53" x14ac:dyDescent="0.25">
      <c r="A623" t="s">
        <v>12946</v>
      </c>
      <c r="B623" t="s">
        <v>10303</v>
      </c>
      <c r="C623" s="1">
        <v>30243</v>
      </c>
      <c r="D623" t="s">
        <v>19024</v>
      </c>
      <c r="E623" t="s">
        <v>19025</v>
      </c>
      <c r="F623" t="s">
        <v>11119</v>
      </c>
      <c r="G623" t="s">
        <v>14693</v>
      </c>
      <c r="H623" t="s">
        <v>10988</v>
      </c>
      <c r="I623" t="s">
        <v>19026</v>
      </c>
      <c r="J623" t="s">
        <v>10303</v>
      </c>
      <c r="K623">
        <v>457918</v>
      </c>
      <c r="L623" t="s">
        <v>10303</v>
      </c>
      <c r="M623">
        <v>1184317</v>
      </c>
      <c r="N623" t="s">
        <v>10303</v>
      </c>
      <c r="O623" t="s">
        <v>12947</v>
      </c>
      <c r="P623" t="s">
        <v>12946</v>
      </c>
      <c r="Q623">
        <v>8061</v>
      </c>
      <c r="R623" t="s">
        <v>10303</v>
      </c>
      <c r="S623">
        <v>28817</v>
      </c>
      <c r="T623" t="s">
        <v>10303</v>
      </c>
      <c r="V623" t="s">
        <v>12948</v>
      </c>
      <c r="W623">
        <v>46084</v>
      </c>
      <c r="X623">
        <v>8061</v>
      </c>
      <c r="Y623" t="s">
        <v>10303</v>
      </c>
      <c r="Z623" t="s">
        <v>12949</v>
      </c>
      <c r="AA623" t="s">
        <v>10958</v>
      </c>
      <c r="AB623" t="s">
        <v>10958</v>
      </c>
      <c r="AC623" t="s">
        <v>10303</v>
      </c>
      <c r="AD623" t="s">
        <v>12949</v>
      </c>
      <c r="AE623">
        <v>9257</v>
      </c>
      <c r="AF623" t="s">
        <v>10303</v>
      </c>
      <c r="AG623">
        <v>5767</v>
      </c>
      <c r="AH623" t="s">
        <v>10303</v>
      </c>
      <c r="AL623" t="str">
        <f>IF(PLAYERIDMAP2[[#This Row],[POS]]="C",MAX(AL$1:AL622)+1,"")</f>
        <v/>
      </c>
      <c r="AM623" t="str">
        <f>IFERROR(INDEX(PLAYERIDMAP2[PLAYERNAME],MATCH(ROW()-ROW(AM$1),CATCHERS,0)),"")</f>
        <v/>
      </c>
      <c r="AN623" t="str">
        <f>IF(PLAYERIDMAP2[[#This Row],[POS]]="1B",MAX(AN$1:AN622)+1,"")</f>
        <v/>
      </c>
      <c r="AO623" t="str">
        <f>IFERROR(INDEX(PLAYERIDMAP2[PLAYERNAME],MATCH(ROW()-ROW(AO$1),FIRSTBASE,0)),"")</f>
        <v/>
      </c>
      <c r="AP623" t="str">
        <f>IF(PLAYERIDMAP2[[#This Row],[POS]]="2B",MAX(AP$1:AP622)+1,"")</f>
        <v/>
      </c>
      <c r="AQ623" t="str">
        <f>IFERROR(INDEX(PLAYERIDMAP2[PLAYERNAME],MATCH(ROW()-ROW(AQ$1),SECONDBASE,0)),"")</f>
        <v/>
      </c>
      <c r="AR623" t="str">
        <f>IF(PLAYERIDMAP2[[#This Row],[POS]]="3B",MAX(AR$1:AR622)+1,"")</f>
        <v/>
      </c>
      <c r="AS623" t="str">
        <f>IFERROR(INDEX(PLAYERIDMAP2[PLAYERNAME],MATCH(ROW()-ROW(AS$1),THIRDBASE,0)),"")</f>
        <v/>
      </c>
      <c r="AT623" t="str">
        <f>IF(PLAYERIDMAP2[[#This Row],[POS]]="SS",MAX(AT$1:AT622)+1,"")</f>
        <v/>
      </c>
      <c r="AU623" t="str">
        <f>IFERROR(INDEX(PLAYERIDMAP2[PLAYERNAME],MATCH(ROW()-ROW(AU$1),SHORTSTOP,0)),"")</f>
        <v/>
      </c>
      <c r="AV623" t="str">
        <f>IF(PLAYERIDMAP2[[#This Row],[POS]]="OF",MAX(AV$1:AV622)+1,"")</f>
        <v/>
      </c>
      <c r="AW623" t="str">
        <f>IFERROR(INDEX(PLAYERIDMAP2[PLAYERNAME],MATCH(ROW()-ROW(AW$1),OUTFIELD,0)),"")</f>
        <v/>
      </c>
      <c r="AX623" t="str">
        <f>IF(PLAYERIDMAP2[[#This Row],[POS]]&lt;&gt;"P",MAX(AX$1:AX622)+1,"")</f>
        <v/>
      </c>
      <c r="AY623" t="str">
        <f>IFERROR(INDEX(PLAYERIDMAP2[PLAYERNAME],MATCH(ROW()-ROW(AY$1),HITTERS,0)),"")</f>
        <v>Scott Podsednik</v>
      </c>
      <c r="AZ623">
        <f>IF(PLAYERIDMAP2[[#This Row],[POS]]="P",MAX(AZ$1:AZ622)+1,"")</f>
        <v>295</v>
      </c>
      <c r="BA623" t="str">
        <f>IFERROR(INDEX(PLAYERIDMAP2[PLAYERNAME],MATCH(ROW()-ROW(BA$1),PITCHERS,0)),"")</f>
        <v>Jeff Samardzija</v>
      </c>
    </row>
    <row r="624" spans="1:53" x14ac:dyDescent="0.25">
      <c r="A624" t="s">
        <v>12950</v>
      </c>
      <c r="B624" t="s">
        <v>8964</v>
      </c>
      <c r="C624" s="1">
        <v>28619</v>
      </c>
      <c r="D624" t="s">
        <v>18409</v>
      </c>
      <c r="E624" t="s">
        <v>20026</v>
      </c>
      <c r="F624" t="s">
        <v>11176</v>
      </c>
      <c r="G624" t="s">
        <v>16838</v>
      </c>
      <c r="H624" t="s">
        <v>10988</v>
      </c>
      <c r="I624" t="s">
        <v>20027</v>
      </c>
      <c r="J624" t="s">
        <v>8964</v>
      </c>
      <c r="K624">
        <v>421685</v>
      </c>
      <c r="L624" t="s">
        <v>8964</v>
      </c>
      <c r="M624">
        <v>306411</v>
      </c>
      <c r="N624" t="s">
        <v>8964</v>
      </c>
      <c r="O624" t="s">
        <v>12951</v>
      </c>
      <c r="P624" t="s">
        <v>12950</v>
      </c>
      <c r="Q624">
        <v>6936</v>
      </c>
      <c r="R624" t="s">
        <v>8964</v>
      </c>
      <c r="S624">
        <v>5181</v>
      </c>
      <c r="T624" t="s">
        <v>8964</v>
      </c>
      <c r="V624" t="s">
        <v>12952</v>
      </c>
      <c r="W624">
        <v>932</v>
      </c>
      <c r="X624">
        <v>6936</v>
      </c>
      <c r="Y624" t="s">
        <v>8964</v>
      </c>
      <c r="Z624" t="s">
        <v>12953</v>
      </c>
      <c r="AA624" t="s">
        <v>5703</v>
      </c>
      <c r="AB624" t="s">
        <v>5703</v>
      </c>
      <c r="AC624" t="s">
        <v>8964</v>
      </c>
      <c r="AD624" t="s">
        <v>12953</v>
      </c>
      <c r="AE624">
        <v>7107</v>
      </c>
      <c r="AF624" t="s">
        <v>8964</v>
      </c>
      <c r="AG624">
        <v>5747</v>
      </c>
      <c r="AH624" t="s">
        <v>8964</v>
      </c>
      <c r="AL624" t="str">
        <f>IF(PLAYERIDMAP2[[#This Row],[POS]]="C",MAX(AL$1:AL623)+1,"")</f>
        <v/>
      </c>
      <c r="AM624" t="str">
        <f>IFERROR(INDEX(PLAYERIDMAP2[PLAYERNAME],MATCH(ROW()-ROW(AM$1),CATCHERS,0)),"")</f>
        <v/>
      </c>
      <c r="AN624" t="str">
        <f>IF(PLAYERIDMAP2[[#This Row],[POS]]="1B",MAX(AN$1:AN623)+1,"")</f>
        <v/>
      </c>
      <c r="AO624" t="str">
        <f>IFERROR(INDEX(PLAYERIDMAP2[PLAYERNAME],MATCH(ROW()-ROW(AO$1),FIRSTBASE,0)),"")</f>
        <v/>
      </c>
      <c r="AP624" t="str">
        <f>IF(PLAYERIDMAP2[[#This Row],[POS]]="2B",MAX(AP$1:AP623)+1,"")</f>
        <v/>
      </c>
      <c r="AQ624" t="str">
        <f>IFERROR(INDEX(PLAYERIDMAP2[PLAYERNAME],MATCH(ROW()-ROW(AQ$1),SECONDBASE,0)),"")</f>
        <v/>
      </c>
      <c r="AR624" t="str">
        <f>IF(PLAYERIDMAP2[[#This Row],[POS]]="3B",MAX(AR$1:AR623)+1,"")</f>
        <v/>
      </c>
      <c r="AS624" t="str">
        <f>IFERROR(INDEX(PLAYERIDMAP2[PLAYERNAME],MATCH(ROW()-ROW(AS$1),THIRDBASE,0)),"")</f>
        <v/>
      </c>
      <c r="AT624" t="str">
        <f>IF(PLAYERIDMAP2[[#This Row],[POS]]="SS",MAX(AT$1:AT623)+1,"")</f>
        <v/>
      </c>
      <c r="AU624" t="str">
        <f>IFERROR(INDEX(PLAYERIDMAP2[PLAYERNAME],MATCH(ROW()-ROW(AU$1),SHORTSTOP,0)),"")</f>
        <v/>
      </c>
      <c r="AV624" t="str">
        <f>IF(PLAYERIDMAP2[[#This Row],[POS]]="OF",MAX(AV$1:AV623)+1,"")</f>
        <v/>
      </c>
      <c r="AW624" t="str">
        <f>IFERROR(INDEX(PLAYERIDMAP2[PLAYERNAME],MATCH(ROW()-ROW(AW$1),OUTFIELD,0)),"")</f>
        <v/>
      </c>
      <c r="AX624" t="str">
        <f>IF(PLAYERIDMAP2[[#This Row],[POS]]&lt;&gt;"P",MAX(AX$1:AX623)+1,"")</f>
        <v/>
      </c>
      <c r="AY624" t="str">
        <f>IFERROR(INDEX(PLAYERIDMAP2[PLAYERNAME],MATCH(ROW()-ROW(AY$1),HITTERS,0)),"")</f>
        <v>Gregory Polanco</v>
      </c>
      <c r="AZ624">
        <f>IF(PLAYERIDMAP2[[#This Row],[POS]]="P",MAX(AZ$1:AZ623)+1,"")</f>
        <v>296</v>
      </c>
      <c r="BA624" t="str">
        <f>IFERROR(INDEX(PLAYERIDMAP2[PLAYERNAME],MATCH(ROW()-ROW(BA$1),PITCHERS,0)),"")</f>
        <v>Alex Sanabia</v>
      </c>
    </row>
    <row r="625" spans="1:53" x14ac:dyDescent="0.25">
      <c r="A625" t="s">
        <v>12954</v>
      </c>
      <c r="B625" t="s">
        <v>12955</v>
      </c>
      <c r="C625" s="1">
        <v>29920</v>
      </c>
      <c r="D625" t="s">
        <v>19437</v>
      </c>
      <c r="E625" t="s">
        <v>20168</v>
      </c>
      <c r="F625" t="s">
        <v>11016</v>
      </c>
      <c r="G625" t="s">
        <v>11016</v>
      </c>
      <c r="H625" t="s">
        <v>10988</v>
      </c>
      <c r="I625" t="s">
        <v>20169</v>
      </c>
      <c r="K625">
        <v>425848</v>
      </c>
      <c r="M625">
        <v>390807</v>
      </c>
      <c r="N625" t="s">
        <v>12955</v>
      </c>
      <c r="O625" t="s">
        <v>16190</v>
      </c>
      <c r="P625" t="s">
        <v>12954</v>
      </c>
      <c r="V625" t="s">
        <v>16191</v>
      </c>
      <c r="W625">
        <v>31616</v>
      </c>
      <c r="AA625" t="s">
        <v>10958</v>
      </c>
      <c r="AB625" t="s">
        <v>5703</v>
      </c>
      <c r="AD625" t="s">
        <v>16534</v>
      </c>
      <c r="AL625" t="str">
        <f>IF(PLAYERIDMAP2[[#This Row],[POS]]="C",MAX(AL$1:AL624)+1,"")</f>
        <v/>
      </c>
      <c r="AM625" t="str">
        <f>IFERROR(INDEX(PLAYERIDMAP2[PLAYERNAME],MATCH(ROW()-ROW(AM$1),CATCHERS,0)),"")</f>
        <v/>
      </c>
      <c r="AN625" t="str">
        <f>IF(PLAYERIDMAP2[[#This Row],[POS]]="1B",MAX(AN$1:AN624)+1,"")</f>
        <v/>
      </c>
      <c r="AO625" t="str">
        <f>IFERROR(INDEX(PLAYERIDMAP2[PLAYERNAME],MATCH(ROW()-ROW(AO$1),FIRSTBASE,0)),"")</f>
        <v/>
      </c>
      <c r="AP625" t="str">
        <f>IF(PLAYERIDMAP2[[#This Row],[POS]]="2B",MAX(AP$1:AP624)+1,"")</f>
        <v/>
      </c>
      <c r="AQ625" t="str">
        <f>IFERROR(INDEX(PLAYERIDMAP2[PLAYERNAME],MATCH(ROW()-ROW(AQ$1),SECONDBASE,0)),"")</f>
        <v/>
      </c>
      <c r="AR625" t="str">
        <f>IF(PLAYERIDMAP2[[#This Row],[POS]]="3B",MAX(AR$1:AR624)+1,"")</f>
        <v/>
      </c>
      <c r="AS625" t="str">
        <f>IFERROR(INDEX(PLAYERIDMAP2[PLAYERNAME],MATCH(ROW()-ROW(AS$1),THIRDBASE,0)),"")</f>
        <v/>
      </c>
      <c r="AT625" t="str">
        <f>IF(PLAYERIDMAP2[[#This Row],[POS]]="SS",MAX(AT$1:AT624)+1,"")</f>
        <v/>
      </c>
      <c r="AU625" t="str">
        <f>IFERROR(INDEX(PLAYERIDMAP2[PLAYERNAME],MATCH(ROW()-ROW(AU$1),SHORTSTOP,0)),"")</f>
        <v/>
      </c>
      <c r="AV625" t="str">
        <f>IF(PLAYERIDMAP2[[#This Row],[POS]]="OF",MAX(AV$1:AV624)+1,"")</f>
        <v/>
      </c>
      <c r="AW625" t="str">
        <f>IFERROR(INDEX(PLAYERIDMAP2[PLAYERNAME],MATCH(ROW()-ROW(AW$1),OUTFIELD,0)),"")</f>
        <v/>
      </c>
      <c r="AX625" t="str">
        <f>IF(PLAYERIDMAP2[[#This Row],[POS]]&lt;&gt;"P",MAX(AX$1:AX624)+1,"")</f>
        <v/>
      </c>
      <c r="AY625" t="str">
        <f>IFERROR(INDEX(PLAYERIDMAP2[PLAYERNAME],MATCH(ROW()-ROW(AY$1),HITTERS,0)),"")</f>
        <v>Placido Polanco</v>
      </c>
      <c r="AZ625">
        <f>IF(PLAYERIDMAP2[[#This Row],[POS]]="P",MAX(AZ$1:AZ624)+1,"")</f>
        <v>297</v>
      </c>
      <c r="BA625" t="str">
        <f>IFERROR(INDEX(PLAYERIDMAP2[PLAYERNAME],MATCH(ROW()-ROW(BA$1),PITCHERS,0)),"")</f>
        <v>Aaron Sanchez</v>
      </c>
    </row>
    <row r="626" spans="1:53" x14ac:dyDescent="0.25">
      <c r="A626" t="s">
        <v>12956</v>
      </c>
      <c r="B626" t="s">
        <v>5274</v>
      </c>
      <c r="C626" s="1">
        <v>30182</v>
      </c>
      <c r="D626" t="s">
        <v>17988</v>
      </c>
      <c r="E626" t="s">
        <v>17989</v>
      </c>
      <c r="F626" t="s">
        <v>11191</v>
      </c>
      <c r="G626" t="s">
        <v>14693</v>
      </c>
      <c r="H626" t="s">
        <v>11097</v>
      </c>
      <c r="I626" t="s">
        <v>17990</v>
      </c>
      <c r="J626" t="s">
        <v>5274</v>
      </c>
      <c r="K626">
        <v>429666</v>
      </c>
      <c r="L626" t="s">
        <v>5274</v>
      </c>
      <c r="M626">
        <v>292125</v>
      </c>
      <c r="N626" t="s">
        <v>5274</v>
      </c>
      <c r="O626" t="s">
        <v>12957</v>
      </c>
      <c r="P626" t="s">
        <v>12956</v>
      </c>
      <c r="Q626">
        <v>7283</v>
      </c>
      <c r="R626" t="s">
        <v>5274</v>
      </c>
      <c r="S626">
        <v>5908</v>
      </c>
      <c r="T626" t="s">
        <v>5274</v>
      </c>
      <c r="U626" t="s">
        <v>5274</v>
      </c>
      <c r="V626" t="s">
        <v>12958</v>
      </c>
      <c r="W626">
        <v>31369</v>
      </c>
      <c r="X626">
        <v>7283</v>
      </c>
      <c r="Y626" t="s">
        <v>5274</v>
      </c>
      <c r="Z626" t="s">
        <v>12959</v>
      </c>
      <c r="AA626" t="s">
        <v>5703</v>
      </c>
      <c r="AB626" t="s">
        <v>5703</v>
      </c>
      <c r="AC626" t="s">
        <v>5274</v>
      </c>
      <c r="AD626" t="s">
        <v>12959</v>
      </c>
      <c r="AE626">
        <v>6993</v>
      </c>
      <c r="AF626" t="s">
        <v>5274</v>
      </c>
      <c r="AG626">
        <v>5972</v>
      </c>
      <c r="AH626" t="s">
        <v>5274</v>
      </c>
      <c r="AL626" t="str">
        <f>IF(PLAYERIDMAP2[[#This Row],[POS]]="C",MAX(AL$1:AL625)+1,"")</f>
        <v/>
      </c>
      <c r="AM626" t="str">
        <f>IFERROR(INDEX(PLAYERIDMAP2[PLAYERNAME],MATCH(ROW()-ROW(AM$1),CATCHERS,0)),"")</f>
        <v/>
      </c>
      <c r="AN626" t="str">
        <f>IF(PLAYERIDMAP2[[#This Row],[POS]]="1B",MAX(AN$1:AN625)+1,"")</f>
        <v/>
      </c>
      <c r="AO626" t="str">
        <f>IFERROR(INDEX(PLAYERIDMAP2[PLAYERNAME],MATCH(ROW()-ROW(AO$1),FIRSTBASE,0)),"")</f>
        <v/>
      </c>
      <c r="AP626" t="str">
        <f>IF(PLAYERIDMAP2[[#This Row],[POS]]="2B",MAX(AP$1:AP625)+1,"")</f>
        <v/>
      </c>
      <c r="AQ626" t="str">
        <f>IFERROR(INDEX(PLAYERIDMAP2[PLAYERNAME],MATCH(ROW()-ROW(AQ$1),SECONDBASE,0)),"")</f>
        <v/>
      </c>
      <c r="AR626" t="str">
        <f>IF(PLAYERIDMAP2[[#This Row],[POS]]="3B",MAX(AR$1:AR625)+1,"")</f>
        <v/>
      </c>
      <c r="AS626" t="str">
        <f>IFERROR(INDEX(PLAYERIDMAP2[PLAYERNAME],MATCH(ROW()-ROW(AS$1),THIRDBASE,0)),"")</f>
        <v/>
      </c>
      <c r="AT626">
        <f>IF(PLAYERIDMAP2[[#This Row],[POS]]="SS",MAX(AT$1:AT625)+1,"")</f>
        <v>45</v>
      </c>
      <c r="AU626" t="str">
        <f>IFERROR(INDEX(PLAYERIDMAP2[PLAYERNAME],MATCH(ROW()-ROW(AU$1),SHORTSTOP,0)),"")</f>
        <v/>
      </c>
      <c r="AV626" t="str">
        <f>IF(PLAYERIDMAP2[[#This Row],[POS]]="OF",MAX(AV$1:AV625)+1,"")</f>
        <v/>
      </c>
      <c r="AW626" t="str">
        <f>IFERROR(INDEX(PLAYERIDMAP2[PLAYERNAME],MATCH(ROW()-ROW(AW$1),OUTFIELD,0)),"")</f>
        <v/>
      </c>
      <c r="AX626">
        <f>IF(PLAYERIDMAP2[[#This Row],[POS]]&lt;&gt;"P",MAX(AX$1:AX625)+1,"")</f>
        <v>328</v>
      </c>
      <c r="AY626" t="str">
        <f>IFERROR(INDEX(PLAYERIDMAP2[PLAYERNAME],MATCH(ROW()-ROW(AY$1),HITTERS,0)),"")</f>
        <v>A.J. Pollock</v>
      </c>
      <c r="AZ626" t="str">
        <f>IF(PLAYERIDMAP2[[#This Row],[POS]]="P",MAX(AZ$1:AZ625)+1,"")</f>
        <v/>
      </c>
      <c r="BA626" t="str">
        <f>IFERROR(INDEX(PLAYERIDMAP2[PLAYERNAME],MATCH(ROW()-ROW(BA$1),PITCHERS,0)),"")</f>
        <v>Anibal Sanchez</v>
      </c>
    </row>
    <row r="627" spans="1:53" x14ac:dyDescent="0.25">
      <c r="A627" t="s">
        <v>12960</v>
      </c>
      <c r="B627" t="s">
        <v>10547</v>
      </c>
      <c r="C627" s="1">
        <v>29481</v>
      </c>
      <c r="D627" t="s">
        <v>17155</v>
      </c>
      <c r="E627" t="s">
        <v>20565</v>
      </c>
      <c r="F627" t="s">
        <v>11053</v>
      </c>
      <c r="G627" t="s">
        <v>16838</v>
      </c>
      <c r="H627" t="s">
        <v>10988</v>
      </c>
      <c r="I627" t="s">
        <v>20566</v>
      </c>
      <c r="J627" t="s">
        <v>10547</v>
      </c>
      <c r="K627">
        <v>429717</v>
      </c>
      <c r="L627" t="s">
        <v>10547</v>
      </c>
      <c r="M627">
        <v>400617</v>
      </c>
      <c r="N627" t="s">
        <v>10547</v>
      </c>
      <c r="O627" t="s">
        <v>12961</v>
      </c>
      <c r="P627" t="s">
        <v>12960</v>
      </c>
      <c r="Q627">
        <v>7172</v>
      </c>
      <c r="R627" t="s">
        <v>10547</v>
      </c>
      <c r="S627">
        <v>5565</v>
      </c>
      <c r="T627" t="s">
        <v>10547</v>
      </c>
      <c r="V627" t="s">
        <v>12962</v>
      </c>
      <c r="W627">
        <v>31384</v>
      </c>
      <c r="X627">
        <v>7172</v>
      </c>
      <c r="Y627" t="s">
        <v>10547</v>
      </c>
      <c r="Z627" t="s">
        <v>12963</v>
      </c>
      <c r="AA627" t="s">
        <v>5703</v>
      </c>
      <c r="AB627" t="s">
        <v>5703</v>
      </c>
      <c r="AC627" t="s">
        <v>10547</v>
      </c>
      <c r="AD627" t="s">
        <v>12963</v>
      </c>
      <c r="AE627">
        <v>7279</v>
      </c>
      <c r="AF627" t="s">
        <v>10547</v>
      </c>
      <c r="AG627">
        <v>5550</v>
      </c>
      <c r="AH627" t="s">
        <v>10547</v>
      </c>
      <c r="AL627" t="str">
        <f>IF(PLAYERIDMAP2[[#This Row],[POS]]="C",MAX(AL$1:AL626)+1,"")</f>
        <v/>
      </c>
      <c r="AM627" t="str">
        <f>IFERROR(INDEX(PLAYERIDMAP2[PLAYERNAME],MATCH(ROW()-ROW(AM$1),CATCHERS,0)),"")</f>
        <v/>
      </c>
      <c r="AN627" t="str">
        <f>IF(PLAYERIDMAP2[[#This Row],[POS]]="1B",MAX(AN$1:AN626)+1,"")</f>
        <v/>
      </c>
      <c r="AO627" t="str">
        <f>IFERROR(INDEX(PLAYERIDMAP2[PLAYERNAME],MATCH(ROW()-ROW(AO$1),FIRSTBASE,0)),"")</f>
        <v/>
      </c>
      <c r="AP627" t="str">
        <f>IF(PLAYERIDMAP2[[#This Row],[POS]]="2B",MAX(AP$1:AP626)+1,"")</f>
        <v/>
      </c>
      <c r="AQ627" t="str">
        <f>IFERROR(INDEX(PLAYERIDMAP2[PLAYERNAME],MATCH(ROW()-ROW(AQ$1),SECONDBASE,0)),"")</f>
        <v/>
      </c>
      <c r="AR627" t="str">
        <f>IF(PLAYERIDMAP2[[#This Row],[POS]]="3B",MAX(AR$1:AR626)+1,"")</f>
        <v/>
      </c>
      <c r="AS627" t="str">
        <f>IFERROR(INDEX(PLAYERIDMAP2[PLAYERNAME],MATCH(ROW()-ROW(AS$1),THIRDBASE,0)),"")</f>
        <v/>
      </c>
      <c r="AT627" t="str">
        <f>IF(PLAYERIDMAP2[[#This Row],[POS]]="SS",MAX(AT$1:AT626)+1,"")</f>
        <v/>
      </c>
      <c r="AU627" t="str">
        <f>IFERROR(INDEX(PLAYERIDMAP2[PLAYERNAME],MATCH(ROW()-ROW(AU$1),SHORTSTOP,0)),"")</f>
        <v/>
      </c>
      <c r="AV627" t="str">
        <f>IF(PLAYERIDMAP2[[#This Row],[POS]]="OF",MAX(AV$1:AV626)+1,"")</f>
        <v/>
      </c>
      <c r="AW627" t="str">
        <f>IFERROR(INDEX(PLAYERIDMAP2[PLAYERNAME],MATCH(ROW()-ROW(AW$1),OUTFIELD,0)),"")</f>
        <v/>
      </c>
      <c r="AX627" t="str">
        <f>IF(PLAYERIDMAP2[[#This Row],[POS]]&lt;&gt;"P",MAX(AX$1:AX626)+1,"")</f>
        <v/>
      </c>
      <c r="AY627" t="str">
        <f>IFERROR(INDEX(PLAYERIDMAP2[PLAYERNAME],MATCH(ROW()-ROW(AY$1),HITTERS,0)),"")</f>
        <v>Dalton Pompey</v>
      </c>
      <c r="AZ627">
        <f>IF(PLAYERIDMAP2[[#This Row],[POS]]="P",MAX(AZ$1:AZ626)+1,"")</f>
        <v>298</v>
      </c>
      <c r="BA627" t="str">
        <f>IFERROR(INDEX(PLAYERIDMAP2[PLAYERNAME],MATCH(ROW()-ROW(BA$1),PITCHERS,0)),"")</f>
        <v>Eduardo Sanchez</v>
      </c>
    </row>
    <row r="628" spans="1:53" x14ac:dyDescent="0.25">
      <c r="A628" t="s">
        <v>12964</v>
      </c>
      <c r="B628" t="s">
        <v>5670</v>
      </c>
      <c r="C628" s="1">
        <v>33893</v>
      </c>
      <c r="D628" t="s">
        <v>20430</v>
      </c>
      <c r="E628" t="s">
        <v>20431</v>
      </c>
      <c r="F628" t="s">
        <v>11373</v>
      </c>
      <c r="G628" t="s">
        <v>16838</v>
      </c>
      <c r="H628" t="s">
        <v>10998</v>
      </c>
      <c r="I628" t="s">
        <v>20432</v>
      </c>
      <c r="J628" t="s">
        <v>5670</v>
      </c>
      <c r="K628">
        <v>547180</v>
      </c>
      <c r="L628" t="s">
        <v>5670</v>
      </c>
      <c r="M628">
        <v>1765813</v>
      </c>
      <c r="N628" t="s">
        <v>5670</v>
      </c>
      <c r="O628" t="s">
        <v>12965</v>
      </c>
      <c r="P628" t="s">
        <v>12964</v>
      </c>
      <c r="Q628">
        <v>8875</v>
      </c>
      <c r="R628" t="s">
        <v>5670</v>
      </c>
      <c r="S628">
        <v>30951</v>
      </c>
      <c r="T628" t="s">
        <v>5670</v>
      </c>
      <c r="U628" t="s">
        <v>5670</v>
      </c>
      <c r="V628" t="s">
        <v>12966</v>
      </c>
      <c r="W628">
        <v>66018</v>
      </c>
      <c r="X628">
        <v>8875</v>
      </c>
      <c r="Y628" t="s">
        <v>5670</v>
      </c>
      <c r="Z628" t="s">
        <v>12967</v>
      </c>
      <c r="AA628" t="s">
        <v>10958</v>
      </c>
      <c r="AB628" t="s">
        <v>5703</v>
      </c>
      <c r="AC628" t="s">
        <v>5670</v>
      </c>
      <c r="AD628" t="s">
        <v>12967</v>
      </c>
      <c r="AE628">
        <v>11036</v>
      </c>
      <c r="AF628" t="s">
        <v>5670</v>
      </c>
      <c r="AG628">
        <v>12948</v>
      </c>
      <c r="AH628" t="s">
        <v>5670</v>
      </c>
      <c r="AL628" t="str">
        <f>IF(PLAYERIDMAP2[[#This Row],[POS]]="C",MAX(AL$1:AL627)+1,"")</f>
        <v/>
      </c>
      <c r="AM628" t="str">
        <f>IFERROR(INDEX(PLAYERIDMAP2[PLAYERNAME],MATCH(ROW()-ROW(AM$1),CATCHERS,0)),"")</f>
        <v/>
      </c>
      <c r="AN628" t="str">
        <f>IF(PLAYERIDMAP2[[#This Row],[POS]]="1B",MAX(AN$1:AN627)+1,"")</f>
        <v/>
      </c>
      <c r="AO628" t="str">
        <f>IFERROR(INDEX(PLAYERIDMAP2[PLAYERNAME],MATCH(ROW()-ROW(AO$1),FIRSTBASE,0)),"")</f>
        <v/>
      </c>
      <c r="AP628" t="str">
        <f>IF(PLAYERIDMAP2[[#This Row],[POS]]="2B",MAX(AP$1:AP627)+1,"")</f>
        <v/>
      </c>
      <c r="AQ628" t="str">
        <f>IFERROR(INDEX(PLAYERIDMAP2[PLAYERNAME],MATCH(ROW()-ROW(AQ$1),SECONDBASE,0)),"")</f>
        <v/>
      </c>
      <c r="AR628" t="str">
        <f>IF(PLAYERIDMAP2[[#This Row],[POS]]="3B",MAX(AR$1:AR627)+1,"")</f>
        <v/>
      </c>
      <c r="AS628" t="str">
        <f>IFERROR(INDEX(PLAYERIDMAP2[PLAYERNAME],MATCH(ROW()-ROW(AS$1),THIRDBASE,0)),"")</f>
        <v/>
      </c>
      <c r="AT628" t="str">
        <f>IF(PLAYERIDMAP2[[#This Row],[POS]]="SS",MAX(AT$1:AT627)+1,"")</f>
        <v/>
      </c>
      <c r="AU628" t="str">
        <f>IFERROR(INDEX(PLAYERIDMAP2[PLAYERNAME],MATCH(ROW()-ROW(AU$1),SHORTSTOP,0)),"")</f>
        <v/>
      </c>
      <c r="AV628">
        <f>IF(PLAYERIDMAP2[[#This Row],[POS]]="OF",MAX(AV$1:AV627)+1,"")</f>
        <v>131</v>
      </c>
      <c r="AW628" t="str">
        <f>IFERROR(INDEX(PLAYERIDMAP2[PLAYERNAME],MATCH(ROW()-ROW(AW$1),OUTFIELD,0)),"")</f>
        <v/>
      </c>
      <c r="AX628">
        <f>IF(PLAYERIDMAP2[[#This Row],[POS]]&lt;&gt;"P",MAX(AX$1:AX627)+1,"")</f>
        <v>329</v>
      </c>
      <c r="AY628" t="str">
        <f>IFERROR(INDEX(PLAYERIDMAP2[PLAYERNAME],MATCH(ROW()-ROW(AY$1),HITTERS,0)),"")</f>
        <v>Jorge Posada</v>
      </c>
      <c r="AZ628" t="str">
        <f>IF(PLAYERIDMAP2[[#This Row],[POS]]="P",MAX(AZ$1:AZ627)+1,"")</f>
        <v/>
      </c>
      <c r="BA628" t="str">
        <f>IFERROR(INDEX(PLAYERIDMAP2[PLAYERNAME],MATCH(ROW()-ROW(BA$1),PITCHERS,0)),"")</f>
        <v>Jonathan Sanchez</v>
      </c>
    </row>
    <row r="629" spans="1:53" x14ac:dyDescent="0.25">
      <c r="A629" t="s">
        <v>12968</v>
      </c>
      <c r="B629" t="s">
        <v>7775</v>
      </c>
      <c r="C629" s="1">
        <v>31201</v>
      </c>
      <c r="D629" t="s">
        <v>18318</v>
      </c>
      <c r="E629" t="s">
        <v>18319</v>
      </c>
      <c r="F629" t="s">
        <v>11016</v>
      </c>
      <c r="G629" t="s">
        <v>11016</v>
      </c>
      <c r="H629" t="s">
        <v>10988</v>
      </c>
      <c r="I629" t="s">
        <v>18320</v>
      </c>
      <c r="J629" t="s">
        <v>7775</v>
      </c>
      <c r="K629">
        <v>449173</v>
      </c>
      <c r="L629" t="s">
        <v>7775</v>
      </c>
      <c r="M629">
        <v>1392899</v>
      </c>
      <c r="N629" t="s">
        <v>7775</v>
      </c>
      <c r="O629" t="s">
        <v>12969</v>
      </c>
      <c r="P629" t="s">
        <v>12968</v>
      </c>
      <c r="Q629">
        <v>8775</v>
      </c>
      <c r="R629" t="s">
        <v>7775</v>
      </c>
      <c r="S629">
        <v>29937</v>
      </c>
      <c r="T629" t="s">
        <v>7775</v>
      </c>
      <c r="V629" t="s">
        <v>12970</v>
      </c>
      <c r="W629">
        <v>47836</v>
      </c>
      <c r="X629">
        <v>8775</v>
      </c>
      <c r="Y629" t="s">
        <v>7775</v>
      </c>
      <c r="Z629" t="s">
        <v>12971</v>
      </c>
      <c r="AA629" t="s">
        <v>11011</v>
      </c>
      <c r="AB629" t="s">
        <v>5703</v>
      </c>
      <c r="AD629" t="s">
        <v>12971</v>
      </c>
      <c r="AL629" t="str">
        <f>IF(PLAYERIDMAP2[[#This Row],[POS]]="C",MAX(AL$1:AL628)+1,"")</f>
        <v/>
      </c>
      <c r="AM629" t="str">
        <f>IFERROR(INDEX(PLAYERIDMAP2[PLAYERNAME],MATCH(ROW()-ROW(AM$1),CATCHERS,0)),"")</f>
        <v/>
      </c>
      <c r="AN629" t="str">
        <f>IF(PLAYERIDMAP2[[#This Row],[POS]]="1B",MAX(AN$1:AN628)+1,"")</f>
        <v/>
      </c>
      <c r="AO629" t="str">
        <f>IFERROR(INDEX(PLAYERIDMAP2[PLAYERNAME],MATCH(ROW()-ROW(AO$1),FIRSTBASE,0)),"")</f>
        <v/>
      </c>
      <c r="AP629" t="str">
        <f>IF(PLAYERIDMAP2[[#This Row],[POS]]="2B",MAX(AP$1:AP628)+1,"")</f>
        <v/>
      </c>
      <c r="AQ629" t="str">
        <f>IFERROR(INDEX(PLAYERIDMAP2[PLAYERNAME],MATCH(ROW()-ROW(AQ$1),SECONDBASE,0)),"")</f>
        <v/>
      </c>
      <c r="AR629" t="str">
        <f>IF(PLAYERIDMAP2[[#This Row],[POS]]="3B",MAX(AR$1:AR628)+1,"")</f>
        <v/>
      </c>
      <c r="AS629" t="str">
        <f>IFERROR(INDEX(PLAYERIDMAP2[PLAYERNAME],MATCH(ROW()-ROW(AS$1),THIRDBASE,0)),"")</f>
        <v/>
      </c>
      <c r="AT629" t="str">
        <f>IF(PLAYERIDMAP2[[#This Row],[POS]]="SS",MAX(AT$1:AT628)+1,"")</f>
        <v/>
      </c>
      <c r="AU629" t="str">
        <f>IFERROR(INDEX(PLAYERIDMAP2[PLAYERNAME],MATCH(ROW()-ROW(AU$1),SHORTSTOP,0)),"")</f>
        <v/>
      </c>
      <c r="AV629" t="str">
        <f>IF(PLAYERIDMAP2[[#This Row],[POS]]="OF",MAX(AV$1:AV628)+1,"")</f>
        <v/>
      </c>
      <c r="AW629" t="str">
        <f>IFERROR(INDEX(PLAYERIDMAP2[PLAYERNAME],MATCH(ROW()-ROW(AW$1),OUTFIELD,0)),"")</f>
        <v/>
      </c>
      <c r="AX629" t="str">
        <f>IF(PLAYERIDMAP2[[#This Row],[POS]]&lt;&gt;"P",MAX(AX$1:AX628)+1,"")</f>
        <v/>
      </c>
      <c r="AY629" t="str">
        <f>IFERROR(INDEX(PLAYERIDMAP2[PLAYERNAME],MATCH(ROW()-ROW(AY$1),HITTERS,0)),"")</f>
        <v>Buster Posey</v>
      </c>
      <c r="AZ629">
        <f>IF(PLAYERIDMAP2[[#This Row],[POS]]="P",MAX(AZ$1:AZ628)+1,"")</f>
        <v>299</v>
      </c>
      <c r="BA629" t="str">
        <f>IFERROR(INDEX(PLAYERIDMAP2[PLAYERNAME],MATCH(ROW()-ROW(BA$1),PITCHERS,0)),"")</f>
        <v>Ervin Santana</v>
      </c>
    </row>
    <row r="630" spans="1:53" x14ac:dyDescent="0.25">
      <c r="A630" t="s">
        <v>12972</v>
      </c>
      <c r="B630" t="s">
        <v>5560</v>
      </c>
      <c r="C630" s="1">
        <v>31966</v>
      </c>
      <c r="D630" t="s">
        <v>16890</v>
      </c>
      <c r="E630" t="s">
        <v>16891</v>
      </c>
      <c r="F630" t="s">
        <v>11092</v>
      </c>
      <c r="G630" t="s">
        <v>16838</v>
      </c>
      <c r="H630" t="s">
        <v>5705</v>
      </c>
      <c r="I630" t="s">
        <v>16892</v>
      </c>
      <c r="J630" t="s">
        <v>5560</v>
      </c>
      <c r="K630">
        <v>543281</v>
      </c>
      <c r="L630" t="s">
        <v>5560</v>
      </c>
      <c r="M630">
        <v>1670494</v>
      </c>
      <c r="N630" t="s">
        <v>5560</v>
      </c>
      <c r="O630" t="s">
        <v>12973</v>
      </c>
      <c r="P630" t="s">
        <v>12972</v>
      </c>
      <c r="Q630">
        <v>8950</v>
      </c>
      <c r="R630" t="s">
        <v>5560</v>
      </c>
      <c r="S630">
        <v>30934</v>
      </c>
      <c r="T630" t="s">
        <v>5560</v>
      </c>
      <c r="U630" t="s">
        <v>5560</v>
      </c>
      <c r="V630" t="s">
        <v>12974</v>
      </c>
      <c r="W630">
        <v>57951</v>
      </c>
      <c r="X630">
        <v>8950</v>
      </c>
      <c r="Y630" t="s">
        <v>5560</v>
      </c>
      <c r="Z630" t="s">
        <v>12975</v>
      </c>
      <c r="AA630" t="s">
        <v>5703</v>
      </c>
      <c r="AB630" t="s">
        <v>5703</v>
      </c>
      <c r="AC630" t="s">
        <v>5560</v>
      </c>
      <c r="AD630" t="s">
        <v>12975</v>
      </c>
      <c r="AE630">
        <v>10684</v>
      </c>
      <c r="AF630" t="s">
        <v>5560</v>
      </c>
      <c r="AG630">
        <v>13771</v>
      </c>
      <c r="AH630" t="s">
        <v>5560</v>
      </c>
      <c r="AL630" t="str">
        <f>IF(PLAYERIDMAP2[[#This Row],[POS]]="C",MAX(AL$1:AL629)+1,"")</f>
        <v/>
      </c>
      <c r="AM630" t="str">
        <f>IFERROR(INDEX(PLAYERIDMAP2[PLAYERNAME],MATCH(ROW()-ROW(AM$1),CATCHERS,0)),"")</f>
        <v/>
      </c>
      <c r="AN630" t="str">
        <f>IF(PLAYERIDMAP2[[#This Row],[POS]]="1B",MAX(AN$1:AN629)+1,"")</f>
        <v/>
      </c>
      <c r="AO630" t="str">
        <f>IFERROR(INDEX(PLAYERIDMAP2[PLAYERNAME],MATCH(ROW()-ROW(AO$1),FIRSTBASE,0)),"")</f>
        <v/>
      </c>
      <c r="AP630" t="str">
        <f>IF(PLAYERIDMAP2[[#This Row],[POS]]="2B",MAX(AP$1:AP629)+1,"")</f>
        <v/>
      </c>
      <c r="AQ630" t="str">
        <f>IFERROR(INDEX(PLAYERIDMAP2[PLAYERNAME],MATCH(ROW()-ROW(AQ$1),SECONDBASE,0)),"")</f>
        <v/>
      </c>
      <c r="AR630">
        <f>IF(PLAYERIDMAP2[[#This Row],[POS]]="3B",MAX(AR$1:AR629)+1,"")</f>
        <v>39</v>
      </c>
      <c r="AS630" t="str">
        <f>IFERROR(INDEX(PLAYERIDMAP2[PLAYERNAME],MATCH(ROW()-ROW(AS$1),THIRDBASE,0)),"")</f>
        <v/>
      </c>
      <c r="AT630" t="str">
        <f>IF(PLAYERIDMAP2[[#This Row],[POS]]="SS",MAX(AT$1:AT629)+1,"")</f>
        <v/>
      </c>
      <c r="AU630" t="str">
        <f>IFERROR(INDEX(PLAYERIDMAP2[PLAYERNAME],MATCH(ROW()-ROW(AU$1),SHORTSTOP,0)),"")</f>
        <v/>
      </c>
      <c r="AV630" t="str">
        <f>IF(PLAYERIDMAP2[[#This Row],[POS]]="OF",MAX(AV$1:AV629)+1,"")</f>
        <v/>
      </c>
      <c r="AW630" t="str">
        <f>IFERROR(INDEX(PLAYERIDMAP2[PLAYERNAME],MATCH(ROW()-ROW(AW$1),OUTFIELD,0)),"")</f>
        <v/>
      </c>
      <c r="AX630">
        <f>IF(PLAYERIDMAP2[[#This Row],[POS]]&lt;&gt;"P",MAX(AX$1:AX629)+1,"")</f>
        <v>330</v>
      </c>
      <c r="AY630" t="str">
        <f>IFERROR(INDEX(PLAYERIDMAP2[PLAYERNAME],MATCH(ROW()-ROW(AY$1),HITTERS,0)),"")</f>
        <v>Martin Prado</v>
      </c>
      <c r="AZ630" t="str">
        <f>IF(PLAYERIDMAP2[[#This Row],[POS]]="P",MAX(AZ$1:AZ629)+1,"")</f>
        <v/>
      </c>
      <c r="BA630" t="str">
        <f>IFERROR(INDEX(PLAYERIDMAP2[PLAYERNAME],MATCH(ROW()-ROW(BA$1),PITCHERS,0)),"")</f>
        <v>Johan Santana</v>
      </c>
    </row>
    <row r="631" spans="1:53" x14ac:dyDescent="0.25">
      <c r="A631" t="s">
        <v>12976</v>
      </c>
      <c r="B631" t="s">
        <v>9520</v>
      </c>
      <c r="C631" s="1">
        <v>31275</v>
      </c>
      <c r="D631" t="s">
        <v>16955</v>
      </c>
      <c r="E631" t="s">
        <v>16891</v>
      </c>
      <c r="F631" t="s">
        <v>11176</v>
      </c>
      <c r="G631" t="s">
        <v>16838</v>
      </c>
      <c r="H631" t="s">
        <v>10988</v>
      </c>
      <c r="I631" t="s">
        <v>19202</v>
      </c>
      <c r="J631" t="s">
        <v>9520</v>
      </c>
      <c r="K631">
        <v>457448</v>
      </c>
      <c r="L631" t="s">
        <v>9520</v>
      </c>
      <c r="M631">
        <v>1208715</v>
      </c>
      <c r="N631" t="s">
        <v>9520</v>
      </c>
      <c r="O631" t="s">
        <v>12977</v>
      </c>
      <c r="P631" t="s">
        <v>12976</v>
      </c>
      <c r="Q631">
        <v>8182</v>
      </c>
      <c r="R631" t="s">
        <v>9520</v>
      </c>
      <c r="S631">
        <v>28965</v>
      </c>
      <c r="T631" t="s">
        <v>9520</v>
      </c>
      <c r="V631" t="s">
        <v>12978</v>
      </c>
      <c r="W631">
        <v>47870</v>
      </c>
      <c r="X631">
        <v>8182</v>
      </c>
      <c r="Y631" t="s">
        <v>9520</v>
      </c>
      <c r="Z631" t="s">
        <v>12979</v>
      </c>
      <c r="AA631" t="s">
        <v>10958</v>
      </c>
      <c r="AB631" t="s">
        <v>10958</v>
      </c>
      <c r="AD631" t="s">
        <v>12979</v>
      </c>
      <c r="AE631">
        <v>8600</v>
      </c>
      <c r="AF631" t="s">
        <v>9520</v>
      </c>
      <c r="AG631">
        <v>5973</v>
      </c>
      <c r="AH631" t="s">
        <v>9520</v>
      </c>
      <c r="AL631" t="str">
        <f>IF(PLAYERIDMAP2[[#This Row],[POS]]="C",MAX(AL$1:AL630)+1,"")</f>
        <v/>
      </c>
      <c r="AM631" t="str">
        <f>IFERROR(INDEX(PLAYERIDMAP2[PLAYERNAME],MATCH(ROW()-ROW(AM$1),CATCHERS,0)),"")</f>
        <v/>
      </c>
      <c r="AN631" t="str">
        <f>IF(PLAYERIDMAP2[[#This Row],[POS]]="1B",MAX(AN$1:AN630)+1,"")</f>
        <v/>
      </c>
      <c r="AO631" t="str">
        <f>IFERROR(INDEX(PLAYERIDMAP2[PLAYERNAME],MATCH(ROW()-ROW(AO$1),FIRSTBASE,0)),"")</f>
        <v/>
      </c>
      <c r="AP631" t="str">
        <f>IF(PLAYERIDMAP2[[#This Row],[POS]]="2B",MAX(AP$1:AP630)+1,"")</f>
        <v/>
      </c>
      <c r="AQ631" t="str">
        <f>IFERROR(INDEX(PLAYERIDMAP2[PLAYERNAME],MATCH(ROW()-ROW(AQ$1),SECONDBASE,0)),"")</f>
        <v/>
      </c>
      <c r="AR631" t="str">
        <f>IF(PLAYERIDMAP2[[#This Row],[POS]]="3B",MAX(AR$1:AR630)+1,"")</f>
        <v/>
      </c>
      <c r="AS631" t="str">
        <f>IFERROR(INDEX(PLAYERIDMAP2[PLAYERNAME],MATCH(ROW()-ROW(AS$1),THIRDBASE,0)),"")</f>
        <v/>
      </c>
      <c r="AT631" t="str">
        <f>IF(PLAYERIDMAP2[[#This Row],[POS]]="SS",MAX(AT$1:AT630)+1,"")</f>
        <v/>
      </c>
      <c r="AU631" t="str">
        <f>IFERROR(INDEX(PLAYERIDMAP2[PLAYERNAME],MATCH(ROW()-ROW(AU$1),SHORTSTOP,0)),"")</f>
        <v/>
      </c>
      <c r="AV631" t="str">
        <f>IF(PLAYERIDMAP2[[#This Row],[POS]]="OF",MAX(AV$1:AV630)+1,"")</f>
        <v/>
      </c>
      <c r="AW631" t="str">
        <f>IFERROR(INDEX(PLAYERIDMAP2[PLAYERNAME],MATCH(ROW()-ROW(AW$1),OUTFIELD,0)),"")</f>
        <v/>
      </c>
      <c r="AX631" t="str">
        <f>IF(PLAYERIDMAP2[[#This Row],[POS]]&lt;&gt;"P",MAX(AX$1:AX630)+1,"")</f>
        <v/>
      </c>
      <c r="AY631" t="str">
        <f>IFERROR(INDEX(PLAYERIDMAP2[PLAYERNAME],MATCH(ROW()-ROW(AY$1),HITTERS,0)),"")</f>
        <v>Alex Presley</v>
      </c>
      <c r="AZ631">
        <f>IF(PLAYERIDMAP2[[#This Row],[POS]]="P",MAX(AZ$1:AZ630)+1,"")</f>
        <v>300</v>
      </c>
      <c r="BA631" t="str">
        <f>IFERROR(INDEX(PLAYERIDMAP2[PLAYERNAME],MATCH(ROW()-ROW(BA$1),PITCHERS,0)),"")</f>
        <v>Hector Santiago</v>
      </c>
    </row>
    <row r="632" spans="1:53" x14ac:dyDescent="0.25">
      <c r="A632" t="s">
        <v>18627</v>
      </c>
      <c r="B632" t="s">
        <v>10596</v>
      </c>
      <c r="C632" s="1">
        <v>30922</v>
      </c>
      <c r="D632" t="s">
        <v>17877</v>
      </c>
      <c r="E632" t="s">
        <v>18628</v>
      </c>
      <c r="F632" t="s">
        <v>11077</v>
      </c>
      <c r="G632" t="s">
        <v>14693</v>
      </c>
      <c r="H632" t="s">
        <v>10988</v>
      </c>
      <c r="I632" t="s">
        <v>18629</v>
      </c>
      <c r="J632" t="s">
        <v>10596</v>
      </c>
      <c r="K632">
        <v>501789</v>
      </c>
      <c r="L632" t="s">
        <v>10596</v>
      </c>
      <c r="M632">
        <v>2002040</v>
      </c>
      <c r="N632" t="s">
        <v>10596</v>
      </c>
      <c r="O632" t="s">
        <v>18630</v>
      </c>
      <c r="P632" t="s">
        <v>18627</v>
      </c>
      <c r="Q632">
        <v>9267</v>
      </c>
      <c r="R632" t="s">
        <v>10596</v>
      </c>
      <c r="S632">
        <v>32566</v>
      </c>
      <c r="T632" t="s">
        <v>10596</v>
      </c>
      <c r="V632" t="s">
        <v>18631</v>
      </c>
      <c r="W632">
        <v>51032</v>
      </c>
      <c r="X632">
        <v>9267</v>
      </c>
      <c r="Y632" t="s">
        <v>10596</v>
      </c>
      <c r="Z632" t="s">
        <v>18632</v>
      </c>
      <c r="AA632" t="s">
        <v>5703</v>
      </c>
      <c r="AB632" t="s">
        <v>5703</v>
      </c>
      <c r="AD632" t="s">
        <v>18632</v>
      </c>
      <c r="AF632" t="s">
        <v>10596</v>
      </c>
      <c r="AG632">
        <v>23626</v>
      </c>
      <c r="AH632" t="s">
        <v>10596</v>
      </c>
      <c r="AL632" t="str">
        <f>IF(PLAYERIDMAP2[[#This Row],[POS]]="C",MAX(AL$1:AL631)+1,"")</f>
        <v/>
      </c>
      <c r="AM632" t="str">
        <f>IFERROR(INDEX(PLAYERIDMAP2[PLAYERNAME],MATCH(ROW()-ROW(AM$1),CATCHERS,0)),"")</f>
        <v/>
      </c>
      <c r="AN632" t="str">
        <f>IF(PLAYERIDMAP2[[#This Row],[POS]]="1B",MAX(AN$1:AN631)+1,"")</f>
        <v/>
      </c>
      <c r="AO632" t="str">
        <f>IFERROR(INDEX(PLAYERIDMAP2[PLAYERNAME],MATCH(ROW()-ROW(AO$1),FIRSTBASE,0)),"")</f>
        <v/>
      </c>
      <c r="AP632" t="str">
        <f>IF(PLAYERIDMAP2[[#This Row],[POS]]="2B",MAX(AP$1:AP631)+1,"")</f>
        <v/>
      </c>
      <c r="AQ632" t="str">
        <f>IFERROR(INDEX(PLAYERIDMAP2[PLAYERNAME],MATCH(ROW()-ROW(AQ$1),SECONDBASE,0)),"")</f>
        <v/>
      </c>
      <c r="AR632" t="str">
        <f>IF(PLAYERIDMAP2[[#This Row],[POS]]="3B",MAX(AR$1:AR631)+1,"")</f>
        <v/>
      </c>
      <c r="AS632" t="str">
        <f>IFERROR(INDEX(PLAYERIDMAP2[PLAYERNAME],MATCH(ROW()-ROW(AS$1),THIRDBASE,0)),"")</f>
        <v/>
      </c>
      <c r="AT632" t="str">
        <f>IF(PLAYERIDMAP2[[#This Row],[POS]]="SS",MAX(AT$1:AT631)+1,"")</f>
        <v/>
      </c>
      <c r="AU632" t="str">
        <f>IFERROR(INDEX(PLAYERIDMAP2[PLAYERNAME],MATCH(ROW()-ROW(AU$1),SHORTSTOP,0)),"")</f>
        <v/>
      </c>
      <c r="AV632" t="str">
        <f>IF(PLAYERIDMAP2[[#This Row],[POS]]="OF",MAX(AV$1:AV631)+1,"")</f>
        <v/>
      </c>
      <c r="AW632" t="str">
        <f>IFERROR(INDEX(PLAYERIDMAP2[PLAYERNAME],MATCH(ROW()-ROW(AW$1),OUTFIELD,0)),"")</f>
        <v/>
      </c>
      <c r="AX632" t="str">
        <f>IF(PLAYERIDMAP2[[#This Row],[POS]]&lt;&gt;"P",MAX(AX$1:AX631)+1,"")</f>
        <v/>
      </c>
      <c r="AY632" t="str">
        <f>IFERROR(INDEX(PLAYERIDMAP2[PLAYERNAME],MATCH(ROW()-ROW(AY$1),HITTERS,0)),"")</f>
        <v>Jason Pridie</v>
      </c>
      <c r="AZ632">
        <f>IF(PLAYERIDMAP2[[#This Row],[POS]]="P",MAX(AZ$1:AZ631)+1,"")</f>
        <v>301</v>
      </c>
      <c r="BA632" t="str">
        <f>IFERROR(INDEX(PLAYERIDMAP2[PLAYERNAME],MATCH(ROW()-ROW(BA$1),PITCHERS,0)),"")</f>
        <v>Sergio Santos</v>
      </c>
    </row>
    <row r="633" spans="1:53" x14ac:dyDescent="0.25">
      <c r="A633" t="s">
        <v>12980</v>
      </c>
      <c r="B633" t="s">
        <v>5528</v>
      </c>
      <c r="C633" s="1">
        <v>30034</v>
      </c>
      <c r="D633" t="s">
        <v>18429</v>
      </c>
      <c r="E633" t="s">
        <v>19972</v>
      </c>
      <c r="F633" t="s">
        <v>11092</v>
      </c>
      <c r="G633" t="s">
        <v>16838</v>
      </c>
      <c r="H633" t="s">
        <v>10998</v>
      </c>
      <c r="I633" t="s">
        <v>19973</v>
      </c>
      <c r="J633" t="s">
        <v>5528</v>
      </c>
      <c r="K633">
        <v>430611</v>
      </c>
      <c r="L633" t="s">
        <v>5528</v>
      </c>
      <c r="M633">
        <v>448407</v>
      </c>
      <c r="N633" t="s">
        <v>5528</v>
      </c>
      <c r="O633" t="s">
        <v>12981</v>
      </c>
      <c r="P633" t="s">
        <v>12980</v>
      </c>
      <c r="Q633">
        <v>7336</v>
      </c>
      <c r="R633" t="s">
        <v>5528</v>
      </c>
      <c r="S633">
        <v>5973</v>
      </c>
      <c r="T633" t="s">
        <v>5528</v>
      </c>
      <c r="U633" t="s">
        <v>5528</v>
      </c>
      <c r="V633" t="s">
        <v>12982</v>
      </c>
      <c r="W633">
        <v>31370</v>
      </c>
      <c r="X633">
        <v>7336</v>
      </c>
      <c r="Y633" t="s">
        <v>5528</v>
      </c>
      <c r="Z633" t="s">
        <v>12983</v>
      </c>
      <c r="AA633" t="s">
        <v>5703</v>
      </c>
      <c r="AB633" t="s">
        <v>5703</v>
      </c>
      <c r="AC633" t="s">
        <v>5528</v>
      </c>
      <c r="AD633" t="s">
        <v>12983</v>
      </c>
      <c r="AE633">
        <v>7050</v>
      </c>
      <c r="AF633" t="s">
        <v>5528</v>
      </c>
      <c r="AG633">
        <v>5974</v>
      </c>
      <c r="AH633" t="s">
        <v>5528</v>
      </c>
      <c r="AL633" t="str">
        <f>IF(PLAYERIDMAP2[[#This Row],[POS]]="C",MAX(AL$1:AL632)+1,"")</f>
        <v/>
      </c>
      <c r="AM633" t="str">
        <f>IFERROR(INDEX(PLAYERIDMAP2[PLAYERNAME],MATCH(ROW()-ROW(AM$1),CATCHERS,0)),"")</f>
        <v/>
      </c>
      <c r="AN633" t="str">
        <f>IF(PLAYERIDMAP2[[#This Row],[POS]]="1B",MAX(AN$1:AN632)+1,"")</f>
        <v/>
      </c>
      <c r="AO633" t="str">
        <f>IFERROR(INDEX(PLAYERIDMAP2[PLAYERNAME],MATCH(ROW()-ROW(AO$1),FIRSTBASE,0)),"")</f>
        <v/>
      </c>
      <c r="AP633" t="str">
        <f>IF(PLAYERIDMAP2[[#This Row],[POS]]="2B",MAX(AP$1:AP632)+1,"")</f>
        <v/>
      </c>
      <c r="AQ633" t="str">
        <f>IFERROR(INDEX(PLAYERIDMAP2[PLAYERNAME],MATCH(ROW()-ROW(AQ$1),SECONDBASE,0)),"")</f>
        <v/>
      </c>
      <c r="AR633" t="str">
        <f>IF(PLAYERIDMAP2[[#This Row],[POS]]="3B",MAX(AR$1:AR632)+1,"")</f>
        <v/>
      </c>
      <c r="AS633" t="str">
        <f>IFERROR(INDEX(PLAYERIDMAP2[PLAYERNAME],MATCH(ROW()-ROW(AS$1),THIRDBASE,0)),"")</f>
        <v/>
      </c>
      <c r="AT633" t="str">
        <f>IF(PLAYERIDMAP2[[#This Row],[POS]]="SS",MAX(AT$1:AT632)+1,"")</f>
        <v/>
      </c>
      <c r="AU633" t="str">
        <f>IFERROR(INDEX(PLAYERIDMAP2[PLAYERNAME],MATCH(ROW()-ROW(AU$1),SHORTSTOP,0)),"")</f>
        <v/>
      </c>
      <c r="AV633">
        <f>IF(PLAYERIDMAP2[[#This Row],[POS]]="OF",MAX(AV$1:AV632)+1,"")</f>
        <v>132</v>
      </c>
      <c r="AW633" t="str">
        <f>IFERROR(INDEX(PLAYERIDMAP2[PLAYERNAME],MATCH(ROW()-ROW(AW$1),OUTFIELD,0)),"")</f>
        <v/>
      </c>
      <c r="AX633">
        <f>IF(PLAYERIDMAP2[[#This Row],[POS]]&lt;&gt;"P",MAX(AX$1:AX632)+1,"")</f>
        <v>331</v>
      </c>
      <c r="AY633" t="str">
        <f>IFERROR(INDEX(PLAYERIDMAP2[PLAYERNAME],MATCH(ROW()-ROW(AY$1),HITTERS,0)),"")</f>
        <v>Josh Prince</v>
      </c>
      <c r="AZ633" t="str">
        <f>IF(PLAYERIDMAP2[[#This Row],[POS]]="P",MAX(AZ$1:AZ632)+1,"")</f>
        <v/>
      </c>
      <c r="BA633" t="str">
        <f>IFERROR(INDEX(PLAYERIDMAP2[PLAYERNAME],MATCH(ROW()-ROW(BA$1),PITCHERS,0)),"")</f>
        <v>Joe Saunders</v>
      </c>
    </row>
    <row r="634" spans="1:53" x14ac:dyDescent="0.25">
      <c r="A634" t="s">
        <v>18551</v>
      </c>
      <c r="B634" t="s">
        <v>6810</v>
      </c>
      <c r="C634" s="1">
        <v>34677</v>
      </c>
      <c r="D634" t="s">
        <v>18552</v>
      </c>
      <c r="E634" t="s">
        <v>18553</v>
      </c>
      <c r="F634" t="s">
        <v>11191</v>
      </c>
      <c r="G634" t="s">
        <v>14693</v>
      </c>
      <c r="H634" t="s">
        <v>10988</v>
      </c>
      <c r="I634" t="s">
        <v>6809</v>
      </c>
      <c r="J634" t="s">
        <v>6810</v>
      </c>
      <c r="K634">
        <v>640451</v>
      </c>
      <c r="L634" t="s">
        <v>6810</v>
      </c>
      <c r="S634">
        <v>33191</v>
      </c>
      <c r="T634" t="s">
        <v>6810</v>
      </c>
      <c r="Z634" t="s">
        <v>18554</v>
      </c>
      <c r="AA634" t="s">
        <v>5703</v>
      </c>
      <c r="AB634" t="s">
        <v>5703</v>
      </c>
      <c r="AD634" t="s">
        <v>18555</v>
      </c>
      <c r="AL634" t="str">
        <f>IF(PLAYERIDMAP2[[#This Row],[POS]]="C",MAX(AL$1:AL633)+1,"")</f>
        <v/>
      </c>
      <c r="AM634" t="str">
        <f>IFERROR(INDEX(PLAYERIDMAP2[PLAYERNAME],MATCH(ROW()-ROW(AM$1),CATCHERS,0)),"")</f>
        <v/>
      </c>
      <c r="AN634" t="str">
        <f>IF(PLAYERIDMAP2[[#This Row],[POS]]="1B",MAX(AN$1:AN633)+1,"")</f>
        <v/>
      </c>
      <c r="AO634" t="str">
        <f>IFERROR(INDEX(PLAYERIDMAP2[PLAYERNAME],MATCH(ROW()-ROW(AO$1),FIRSTBASE,0)),"")</f>
        <v/>
      </c>
      <c r="AP634" t="str">
        <f>IF(PLAYERIDMAP2[[#This Row],[POS]]="2B",MAX(AP$1:AP633)+1,"")</f>
        <v/>
      </c>
      <c r="AQ634" t="str">
        <f>IFERROR(INDEX(PLAYERIDMAP2[PLAYERNAME],MATCH(ROW()-ROW(AQ$1),SECONDBASE,0)),"")</f>
        <v/>
      </c>
      <c r="AR634" t="str">
        <f>IF(PLAYERIDMAP2[[#This Row],[POS]]="3B",MAX(AR$1:AR633)+1,"")</f>
        <v/>
      </c>
      <c r="AS634" t="str">
        <f>IFERROR(INDEX(PLAYERIDMAP2[PLAYERNAME],MATCH(ROW()-ROW(AS$1),THIRDBASE,0)),"")</f>
        <v/>
      </c>
      <c r="AT634" t="str">
        <f>IF(PLAYERIDMAP2[[#This Row],[POS]]="SS",MAX(AT$1:AT633)+1,"")</f>
        <v/>
      </c>
      <c r="AU634" t="str">
        <f>IFERROR(INDEX(PLAYERIDMAP2[PLAYERNAME],MATCH(ROW()-ROW(AU$1),SHORTSTOP,0)),"")</f>
        <v/>
      </c>
      <c r="AV634" t="str">
        <f>IF(PLAYERIDMAP2[[#This Row],[POS]]="OF",MAX(AV$1:AV633)+1,"")</f>
        <v/>
      </c>
      <c r="AW634" t="str">
        <f>IFERROR(INDEX(PLAYERIDMAP2[PLAYERNAME],MATCH(ROW()-ROW(AW$1),OUTFIELD,0)),"")</f>
        <v/>
      </c>
      <c r="AX634" t="str">
        <f>IF(PLAYERIDMAP2[[#This Row],[POS]]&lt;&gt;"P",MAX(AX$1:AX633)+1,"")</f>
        <v/>
      </c>
      <c r="AY634" t="str">
        <f>IFERROR(INDEX(PLAYERIDMAP2[PLAYERNAME],MATCH(ROW()-ROW(AY$1),HITTERS,0)),"")</f>
        <v>Jurickson Profar</v>
      </c>
      <c r="AZ634">
        <f>IF(PLAYERIDMAP2[[#This Row],[POS]]="P",MAX(AZ$1:AZ633)+1,"")</f>
        <v>302</v>
      </c>
      <c r="BA634" t="str">
        <f>IFERROR(INDEX(PLAYERIDMAP2[PLAYERNAME],MATCH(ROW()-ROW(BA$1),PITCHERS,0)),"")</f>
        <v>Tanner Scheppers</v>
      </c>
    </row>
    <row r="635" spans="1:53" x14ac:dyDescent="0.25">
      <c r="A635" t="s">
        <v>12984</v>
      </c>
      <c r="B635" t="s">
        <v>10912</v>
      </c>
      <c r="C635" s="1">
        <v>32594</v>
      </c>
      <c r="D635" t="s">
        <v>16955</v>
      </c>
      <c r="E635" t="s">
        <v>16956</v>
      </c>
      <c r="F635" t="s">
        <v>11302</v>
      </c>
      <c r="G635" t="s">
        <v>16838</v>
      </c>
      <c r="H635" t="s">
        <v>10988</v>
      </c>
      <c r="I635" t="s">
        <v>16957</v>
      </c>
      <c r="J635" t="s">
        <v>10912</v>
      </c>
      <c r="K635">
        <v>518774</v>
      </c>
      <c r="L635" t="s">
        <v>10912</v>
      </c>
      <c r="M635">
        <v>1765811</v>
      </c>
      <c r="N635" t="s">
        <v>10912</v>
      </c>
      <c r="O635" t="s">
        <v>12985</v>
      </c>
      <c r="P635" t="s">
        <v>12984</v>
      </c>
      <c r="Q635">
        <v>9245</v>
      </c>
      <c r="R635" t="s">
        <v>10912</v>
      </c>
      <c r="S635">
        <v>31214</v>
      </c>
      <c r="T635" t="s">
        <v>10912</v>
      </c>
      <c r="V635" t="s">
        <v>12986</v>
      </c>
      <c r="W635">
        <v>68391</v>
      </c>
      <c r="X635">
        <v>9245</v>
      </c>
      <c r="Y635" t="s">
        <v>10912</v>
      </c>
      <c r="Z635" t="s">
        <v>12987</v>
      </c>
      <c r="AA635" t="s">
        <v>5703</v>
      </c>
      <c r="AB635" t="s">
        <v>5703</v>
      </c>
      <c r="AC635" t="s">
        <v>10912</v>
      </c>
      <c r="AD635" t="s">
        <v>12987</v>
      </c>
      <c r="AE635">
        <v>9763</v>
      </c>
      <c r="AF635" t="s">
        <v>10912</v>
      </c>
      <c r="AG635">
        <v>17074</v>
      </c>
      <c r="AH635" t="s">
        <v>10912</v>
      </c>
      <c r="AL635" t="str">
        <f>IF(PLAYERIDMAP2[[#This Row],[POS]]="C",MAX(AL$1:AL634)+1,"")</f>
        <v/>
      </c>
      <c r="AM635" t="str">
        <f>IFERROR(INDEX(PLAYERIDMAP2[PLAYERNAME],MATCH(ROW()-ROW(AM$1),CATCHERS,0)),"")</f>
        <v/>
      </c>
      <c r="AN635" t="str">
        <f>IF(PLAYERIDMAP2[[#This Row],[POS]]="1B",MAX(AN$1:AN634)+1,"")</f>
        <v/>
      </c>
      <c r="AO635" t="str">
        <f>IFERROR(INDEX(PLAYERIDMAP2[PLAYERNAME],MATCH(ROW()-ROW(AO$1),FIRSTBASE,0)),"")</f>
        <v/>
      </c>
      <c r="AP635" t="str">
        <f>IF(PLAYERIDMAP2[[#This Row],[POS]]="2B",MAX(AP$1:AP634)+1,"")</f>
        <v/>
      </c>
      <c r="AQ635" t="str">
        <f>IFERROR(INDEX(PLAYERIDMAP2[PLAYERNAME],MATCH(ROW()-ROW(AQ$1),SECONDBASE,0)),"")</f>
        <v/>
      </c>
      <c r="AR635" t="str">
        <f>IF(PLAYERIDMAP2[[#This Row],[POS]]="3B",MAX(AR$1:AR634)+1,"")</f>
        <v/>
      </c>
      <c r="AS635" t="str">
        <f>IFERROR(INDEX(PLAYERIDMAP2[PLAYERNAME],MATCH(ROW()-ROW(AS$1),THIRDBASE,0)),"")</f>
        <v/>
      </c>
      <c r="AT635" t="str">
        <f>IF(PLAYERIDMAP2[[#This Row],[POS]]="SS",MAX(AT$1:AT634)+1,"")</f>
        <v/>
      </c>
      <c r="AU635" t="str">
        <f>IFERROR(INDEX(PLAYERIDMAP2[PLAYERNAME],MATCH(ROW()-ROW(AU$1),SHORTSTOP,0)),"")</f>
        <v/>
      </c>
      <c r="AV635" t="str">
        <f>IF(PLAYERIDMAP2[[#This Row],[POS]]="OF",MAX(AV$1:AV634)+1,"")</f>
        <v/>
      </c>
      <c r="AW635" t="str">
        <f>IFERROR(INDEX(PLAYERIDMAP2[PLAYERNAME],MATCH(ROW()-ROW(AW$1),OUTFIELD,0)),"")</f>
        <v/>
      </c>
      <c r="AX635" t="str">
        <f>IF(PLAYERIDMAP2[[#This Row],[POS]]&lt;&gt;"P",MAX(AX$1:AX634)+1,"")</f>
        <v/>
      </c>
      <c r="AY635" t="str">
        <f>IFERROR(INDEX(PLAYERIDMAP2[PLAYERNAME],MATCH(ROW()-ROW(AY$1),HITTERS,0)),"")</f>
        <v>Yasiel Puig</v>
      </c>
      <c r="AZ635">
        <f>IF(PLAYERIDMAP2[[#This Row],[POS]]="P",MAX(AZ$1:AZ634)+1,"")</f>
        <v>303</v>
      </c>
      <c r="BA635" t="str">
        <f>IFERROR(INDEX(PLAYERIDMAP2[PLAYERNAME],MATCH(ROW()-ROW(BA$1),PITCHERS,0)),"")</f>
        <v>Max Scherzer</v>
      </c>
    </row>
    <row r="636" spans="1:53" x14ac:dyDescent="0.25">
      <c r="A636" t="s">
        <v>12988</v>
      </c>
      <c r="B636" t="s">
        <v>12989</v>
      </c>
      <c r="C636" s="1">
        <v>32234</v>
      </c>
      <c r="D636" t="s">
        <v>18825</v>
      </c>
      <c r="E636" t="s">
        <v>19145</v>
      </c>
      <c r="F636" t="s">
        <v>10992</v>
      </c>
      <c r="G636" t="s">
        <v>14693</v>
      </c>
      <c r="H636" t="s">
        <v>10998</v>
      </c>
      <c r="I636" t="s">
        <v>19146</v>
      </c>
      <c r="J636" t="s">
        <v>5380</v>
      </c>
      <c r="K636">
        <v>572910</v>
      </c>
      <c r="L636" t="s">
        <v>5380</v>
      </c>
      <c r="M636">
        <v>1740944</v>
      </c>
      <c r="N636" t="s">
        <v>5380</v>
      </c>
      <c r="O636" t="s">
        <v>19147</v>
      </c>
      <c r="P636" t="s">
        <v>12988</v>
      </c>
      <c r="Q636">
        <v>9715</v>
      </c>
      <c r="R636" t="s">
        <v>5380</v>
      </c>
      <c r="S636">
        <v>30770</v>
      </c>
      <c r="T636" t="s">
        <v>5380</v>
      </c>
      <c r="V636" t="s">
        <v>12990</v>
      </c>
      <c r="W636">
        <v>60258</v>
      </c>
      <c r="X636">
        <v>9715</v>
      </c>
      <c r="Y636" t="s">
        <v>5380</v>
      </c>
      <c r="Z636" t="s">
        <v>19148</v>
      </c>
      <c r="AA636" t="s">
        <v>5703</v>
      </c>
      <c r="AB636" t="s">
        <v>5703</v>
      </c>
      <c r="AD636" t="s">
        <v>16535</v>
      </c>
      <c r="AL636" t="str">
        <f>IF(PLAYERIDMAP2[[#This Row],[POS]]="C",MAX(AL$1:AL635)+1,"")</f>
        <v/>
      </c>
      <c r="AM636" t="str">
        <f>IFERROR(INDEX(PLAYERIDMAP2[PLAYERNAME],MATCH(ROW()-ROW(AM$1),CATCHERS,0)),"")</f>
        <v/>
      </c>
      <c r="AN636" t="str">
        <f>IF(PLAYERIDMAP2[[#This Row],[POS]]="1B",MAX(AN$1:AN635)+1,"")</f>
        <v/>
      </c>
      <c r="AO636" t="str">
        <f>IFERROR(INDEX(PLAYERIDMAP2[PLAYERNAME],MATCH(ROW()-ROW(AO$1),FIRSTBASE,0)),"")</f>
        <v/>
      </c>
      <c r="AP636" t="str">
        <f>IF(PLAYERIDMAP2[[#This Row],[POS]]="2B",MAX(AP$1:AP635)+1,"")</f>
        <v/>
      </c>
      <c r="AQ636" t="str">
        <f>IFERROR(INDEX(PLAYERIDMAP2[PLAYERNAME],MATCH(ROW()-ROW(AQ$1),SECONDBASE,0)),"")</f>
        <v/>
      </c>
      <c r="AR636" t="str">
        <f>IF(PLAYERIDMAP2[[#This Row],[POS]]="3B",MAX(AR$1:AR635)+1,"")</f>
        <v/>
      </c>
      <c r="AS636" t="str">
        <f>IFERROR(INDEX(PLAYERIDMAP2[PLAYERNAME],MATCH(ROW()-ROW(AS$1),THIRDBASE,0)),"")</f>
        <v/>
      </c>
      <c r="AT636" t="str">
        <f>IF(PLAYERIDMAP2[[#This Row],[POS]]="SS",MAX(AT$1:AT635)+1,"")</f>
        <v/>
      </c>
      <c r="AU636" t="str">
        <f>IFERROR(INDEX(PLAYERIDMAP2[PLAYERNAME],MATCH(ROW()-ROW(AU$1),SHORTSTOP,0)),"")</f>
        <v/>
      </c>
      <c r="AV636">
        <f>IF(PLAYERIDMAP2[[#This Row],[POS]]="OF",MAX(AV$1:AV635)+1,"")</f>
        <v>133</v>
      </c>
      <c r="AW636" t="str">
        <f>IFERROR(INDEX(PLAYERIDMAP2[PLAYERNAME],MATCH(ROW()-ROW(AW$1),OUTFIELD,0)),"")</f>
        <v/>
      </c>
      <c r="AX636">
        <f>IF(PLAYERIDMAP2[[#This Row],[POS]]&lt;&gt;"P",MAX(AX$1:AX635)+1,"")</f>
        <v>332</v>
      </c>
      <c r="AY636" t="str">
        <f>IFERROR(INDEX(PLAYERIDMAP2[PLAYERNAME],MATCH(ROW()-ROW(AY$1),HITTERS,0)),"")</f>
        <v>Albert Pujols</v>
      </c>
      <c r="AZ636" t="str">
        <f>IF(PLAYERIDMAP2[[#This Row],[POS]]="P",MAX(AZ$1:AZ635)+1,"")</f>
        <v/>
      </c>
      <c r="BA636" t="str">
        <f>IFERROR(INDEX(PLAYERIDMAP2[PLAYERNAME],MATCH(ROW()-ROW(BA$1),PITCHERS,0)),"")</f>
        <v>Chris Schwinden</v>
      </c>
    </row>
    <row r="637" spans="1:53" x14ac:dyDescent="0.25">
      <c r="A637" t="s">
        <v>12991</v>
      </c>
      <c r="B637" t="s">
        <v>10831</v>
      </c>
      <c r="C637" s="1">
        <v>31059</v>
      </c>
      <c r="D637" t="s">
        <v>16985</v>
      </c>
      <c r="E637" t="s">
        <v>20574</v>
      </c>
      <c r="F637" t="s">
        <v>10997</v>
      </c>
      <c r="G637" t="s">
        <v>16838</v>
      </c>
      <c r="H637" t="s">
        <v>10988</v>
      </c>
      <c r="I637" t="s">
        <v>20575</v>
      </c>
      <c r="J637" t="s">
        <v>10831</v>
      </c>
      <c r="K637">
        <v>501822</v>
      </c>
      <c r="L637" t="s">
        <v>10831</v>
      </c>
      <c r="M637">
        <v>1473576</v>
      </c>
      <c r="N637" t="s">
        <v>10831</v>
      </c>
      <c r="O637" t="s">
        <v>12992</v>
      </c>
      <c r="P637" t="s">
        <v>12991</v>
      </c>
      <c r="Q637">
        <v>8806</v>
      </c>
      <c r="R637" t="s">
        <v>10831</v>
      </c>
      <c r="S637">
        <v>30648</v>
      </c>
      <c r="T637" t="s">
        <v>10831</v>
      </c>
      <c r="V637" t="s">
        <v>12993</v>
      </c>
      <c r="W637">
        <v>51061</v>
      </c>
      <c r="X637">
        <v>8806</v>
      </c>
      <c r="Y637" t="s">
        <v>10831</v>
      </c>
      <c r="Z637" t="s">
        <v>12994</v>
      </c>
      <c r="AA637" t="s">
        <v>11011</v>
      </c>
      <c r="AB637" t="s">
        <v>5703</v>
      </c>
      <c r="AD637" t="s">
        <v>12994</v>
      </c>
      <c r="AE637">
        <v>11773</v>
      </c>
      <c r="AF637" t="s">
        <v>10831</v>
      </c>
      <c r="AG637">
        <v>12561</v>
      </c>
      <c r="AL637" t="str">
        <f>IF(PLAYERIDMAP2[[#This Row],[POS]]="C",MAX(AL$1:AL636)+1,"")</f>
        <v/>
      </c>
      <c r="AM637" t="str">
        <f>IFERROR(INDEX(PLAYERIDMAP2[PLAYERNAME],MATCH(ROW()-ROW(AM$1),CATCHERS,0)),"")</f>
        <v/>
      </c>
      <c r="AN637" t="str">
        <f>IF(PLAYERIDMAP2[[#This Row],[POS]]="1B",MAX(AN$1:AN636)+1,"")</f>
        <v/>
      </c>
      <c r="AO637" t="str">
        <f>IFERROR(INDEX(PLAYERIDMAP2[PLAYERNAME],MATCH(ROW()-ROW(AO$1),FIRSTBASE,0)),"")</f>
        <v/>
      </c>
      <c r="AP637" t="str">
        <f>IF(PLAYERIDMAP2[[#This Row],[POS]]="2B",MAX(AP$1:AP636)+1,"")</f>
        <v/>
      </c>
      <c r="AQ637" t="str">
        <f>IFERROR(INDEX(PLAYERIDMAP2[PLAYERNAME],MATCH(ROW()-ROW(AQ$1),SECONDBASE,0)),"")</f>
        <v/>
      </c>
      <c r="AR637" t="str">
        <f>IF(PLAYERIDMAP2[[#This Row],[POS]]="3B",MAX(AR$1:AR636)+1,"")</f>
        <v/>
      </c>
      <c r="AS637" t="str">
        <f>IFERROR(INDEX(PLAYERIDMAP2[PLAYERNAME],MATCH(ROW()-ROW(AS$1),THIRDBASE,0)),"")</f>
        <v/>
      </c>
      <c r="AT637" t="str">
        <f>IF(PLAYERIDMAP2[[#This Row],[POS]]="SS",MAX(AT$1:AT636)+1,"")</f>
        <v/>
      </c>
      <c r="AU637" t="str">
        <f>IFERROR(INDEX(PLAYERIDMAP2[PLAYERNAME],MATCH(ROW()-ROW(AU$1),SHORTSTOP,0)),"")</f>
        <v/>
      </c>
      <c r="AV637" t="str">
        <f>IF(PLAYERIDMAP2[[#This Row],[POS]]="OF",MAX(AV$1:AV636)+1,"")</f>
        <v/>
      </c>
      <c r="AW637" t="str">
        <f>IFERROR(INDEX(PLAYERIDMAP2[PLAYERNAME],MATCH(ROW()-ROW(AW$1),OUTFIELD,0)),"")</f>
        <v/>
      </c>
      <c r="AX637" t="str">
        <f>IF(PLAYERIDMAP2[[#This Row],[POS]]&lt;&gt;"P",MAX(AX$1:AX636)+1,"")</f>
        <v/>
      </c>
      <c r="AY637" t="str">
        <f>IFERROR(INDEX(PLAYERIDMAP2[PLAYERNAME],MATCH(ROW()-ROW(AY$1),HITTERS,0)),"")</f>
        <v>Nick Punto</v>
      </c>
      <c r="AZ637">
        <f>IF(PLAYERIDMAP2[[#This Row],[POS]]="P",MAX(AZ$1:AZ636)+1,"")</f>
        <v>304</v>
      </c>
      <c r="BA637" t="str">
        <f>IFERROR(INDEX(PLAYERIDMAP2[PLAYERNAME],MATCH(ROW()-ROW(BA$1),PITCHERS,0)),"")</f>
        <v>Evan Scribner</v>
      </c>
    </row>
    <row r="638" spans="1:53" x14ac:dyDescent="0.25">
      <c r="A638" t="s">
        <v>12995</v>
      </c>
      <c r="B638" t="s">
        <v>4201</v>
      </c>
      <c r="C638" s="1">
        <v>31705</v>
      </c>
      <c r="D638" t="s">
        <v>19119</v>
      </c>
      <c r="E638" t="s">
        <v>19120</v>
      </c>
      <c r="F638" t="s">
        <v>11302</v>
      </c>
      <c r="G638" t="s">
        <v>16838</v>
      </c>
      <c r="H638" t="s">
        <v>5706</v>
      </c>
      <c r="I638" t="s">
        <v>4200</v>
      </c>
      <c r="J638" t="s">
        <v>4201</v>
      </c>
      <c r="K638">
        <v>458704</v>
      </c>
      <c r="L638" t="s">
        <v>4201</v>
      </c>
      <c r="M638">
        <v>1670361</v>
      </c>
      <c r="N638" t="s">
        <v>4201</v>
      </c>
      <c r="S638">
        <v>30216</v>
      </c>
      <c r="T638" t="s">
        <v>4201</v>
      </c>
      <c r="Z638" t="s">
        <v>16536</v>
      </c>
      <c r="AA638" t="s">
        <v>10958</v>
      </c>
      <c r="AB638" t="s">
        <v>5703</v>
      </c>
      <c r="AD638" t="s">
        <v>16536</v>
      </c>
      <c r="AL638" t="str">
        <f>IF(PLAYERIDMAP2[[#This Row],[POS]]="C",MAX(AL$1:AL637)+1,"")</f>
        <v/>
      </c>
      <c r="AM638" t="str">
        <f>IFERROR(INDEX(PLAYERIDMAP2[PLAYERNAME],MATCH(ROW()-ROW(AM$1),CATCHERS,0)),"")</f>
        <v/>
      </c>
      <c r="AN638" t="str">
        <f>IF(PLAYERIDMAP2[[#This Row],[POS]]="1B",MAX(AN$1:AN637)+1,"")</f>
        <v/>
      </c>
      <c r="AO638" t="str">
        <f>IFERROR(INDEX(PLAYERIDMAP2[PLAYERNAME],MATCH(ROW()-ROW(AO$1),FIRSTBASE,0)),"")</f>
        <v/>
      </c>
      <c r="AP638">
        <f>IF(PLAYERIDMAP2[[#This Row],[POS]]="2B",MAX(AP$1:AP637)+1,"")</f>
        <v>47</v>
      </c>
      <c r="AQ638" t="str">
        <f>IFERROR(INDEX(PLAYERIDMAP2[PLAYERNAME],MATCH(ROW()-ROW(AQ$1),SECONDBASE,0)),"")</f>
        <v/>
      </c>
      <c r="AR638" t="str">
        <f>IF(PLAYERIDMAP2[[#This Row],[POS]]="3B",MAX(AR$1:AR637)+1,"")</f>
        <v/>
      </c>
      <c r="AS638" t="str">
        <f>IFERROR(INDEX(PLAYERIDMAP2[PLAYERNAME],MATCH(ROW()-ROW(AS$1),THIRDBASE,0)),"")</f>
        <v/>
      </c>
      <c r="AT638" t="str">
        <f>IF(PLAYERIDMAP2[[#This Row],[POS]]="SS",MAX(AT$1:AT637)+1,"")</f>
        <v/>
      </c>
      <c r="AU638" t="str">
        <f>IFERROR(INDEX(PLAYERIDMAP2[PLAYERNAME],MATCH(ROW()-ROW(AU$1),SHORTSTOP,0)),"")</f>
        <v/>
      </c>
      <c r="AV638" t="str">
        <f>IF(PLAYERIDMAP2[[#This Row],[POS]]="OF",MAX(AV$1:AV637)+1,"")</f>
        <v/>
      </c>
      <c r="AW638" t="str">
        <f>IFERROR(INDEX(PLAYERIDMAP2[PLAYERNAME],MATCH(ROW()-ROW(AW$1),OUTFIELD,0)),"")</f>
        <v/>
      </c>
      <c r="AX638">
        <f>IF(PLAYERIDMAP2[[#This Row],[POS]]&lt;&gt;"P",MAX(AX$1:AX637)+1,"")</f>
        <v>333</v>
      </c>
      <c r="AY638" t="str">
        <f>IFERROR(INDEX(PLAYERIDMAP2[PLAYERNAME],MATCH(ROW()-ROW(AY$1),HITTERS,0)),"")</f>
        <v>Carlos Quentin</v>
      </c>
      <c r="AZ638" t="str">
        <f>IF(PLAYERIDMAP2[[#This Row],[POS]]="P",MAX(AZ$1:AZ637)+1,"")</f>
        <v/>
      </c>
      <c r="BA638" t="str">
        <f>IFERROR(INDEX(PLAYERIDMAP2[PLAYERNAME],MATCH(ROW()-ROW(BA$1),PITCHERS,0)),"")</f>
        <v>Luis Severino</v>
      </c>
    </row>
    <row r="639" spans="1:53" x14ac:dyDescent="0.25">
      <c r="A639" t="s">
        <v>12996</v>
      </c>
      <c r="B639" t="s">
        <v>10603</v>
      </c>
      <c r="C639" s="1">
        <v>26654</v>
      </c>
      <c r="D639" t="s">
        <v>19019</v>
      </c>
      <c r="E639" t="s">
        <v>19020</v>
      </c>
      <c r="F639" t="s">
        <v>11119</v>
      </c>
      <c r="G639" t="s">
        <v>14693</v>
      </c>
      <c r="H639" t="s">
        <v>10988</v>
      </c>
      <c r="I639" t="s">
        <v>19021</v>
      </c>
      <c r="J639" t="s">
        <v>10603</v>
      </c>
      <c r="K639">
        <v>115629</v>
      </c>
      <c r="L639" t="s">
        <v>10603</v>
      </c>
      <c r="M639">
        <v>7696</v>
      </c>
      <c r="N639" t="s">
        <v>10603</v>
      </c>
      <c r="O639" t="s">
        <v>12997</v>
      </c>
      <c r="P639" t="s">
        <v>12996</v>
      </c>
      <c r="Q639">
        <v>5336</v>
      </c>
      <c r="R639" t="s">
        <v>10603</v>
      </c>
      <c r="S639">
        <v>3176</v>
      </c>
      <c r="T639" t="s">
        <v>10603</v>
      </c>
      <c r="V639" t="s">
        <v>12998</v>
      </c>
      <c r="W639">
        <v>1476</v>
      </c>
      <c r="X639">
        <v>5336</v>
      </c>
      <c r="Y639" t="s">
        <v>10603</v>
      </c>
      <c r="Z639" t="s">
        <v>12999</v>
      </c>
      <c r="AA639" t="s">
        <v>5703</v>
      </c>
      <c r="AB639" t="s">
        <v>5703</v>
      </c>
      <c r="AC639" t="s">
        <v>10603</v>
      </c>
      <c r="AD639" t="s">
        <v>12999</v>
      </c>
      <c r="AE639">
        <v>4913</v>
      </c>
      <c r="AF639" t="s">
        <v>10603</v>
      </c>
      <c r="AG639">
        <v>5447</v>
      </c>
      <c r="AH639" t="s">
        <v>10603</v>
      </c>
      <c r="AL639" t="str">
        <f>IF(PLAYERIDMAP2[[#This Row],[POS]]="C",MAX(AL$1:AL638)+1,"")</f>
        <v/>
      </c>
      <c r="AM639" t="str">
        <f>IFERROR(INDEX(PLAYERIDMAP2[PLAYERNAME],MATCH(ROW()-ROW(AM$1),CATCHERS,0)),"")</f>
        <v/>
      </c>
      <c r="AN639" t="str">
        <f>IF(PLAYERIDMAP2[[#This Row],[POS]]="1B",MAX(AN$1:AN638)+1,"")</f>
        <v/>
      </c>
      <c r="AO639" t="str">
        <f>IFERROR(INDEX(PLAYERIDMAP2[PLAYERNAME],MATCH(ROW()-ROW(AO$1),FIRSTBASE,0)),"")</f>
        <v/>
      </c>
      <c r="AP639" t="str">
        <f>IF(PLAYERIDMAP2[[#This Row],[POS]]="2B",MAX(AP$1:AP638)+1,"")</f>
        <v/>
      </c>
      <c r="AQ639" t="str">
        <f>IFERROR(INDEX(PLAYERIDMAP2[PLAYERNAME],MATCH(ROW()-ROW(AQ$1),SECONDBASE,0)),"")</f>
        <v/>
      </c>
      <c r="AR639" t="str">
        <f>IF(PLAYERIDMAP2[[#This Row],[POS]]="3B",MAX(AR$1:AR638)+1,"")</f>
        <v/>
      </c>
      <c r="AS639" t="str">
        <f>IFERROR(INDEX(PLAYERIDMAP2[PLAYERNAME],MATCH(ROW()-ROW(AS$1),THIRDBASE,0)),"")</f>
        <v/>
      </c>
      <c r="AT639" t="str">
        <f>IF(PLAYERIDMAP2[[#This Row],[POS]]="SS",MAX(AT$1:AT638)+1,"")</f>
        <v/>
      </c>
      <c r="AU639" t="str">
        <f>IFERROR(INDEX(PLAYERIDMAP2[PLAYERNAME],MATCH(ROW()-ROW(AU$1),SHORTSTOP,0)),"")</f>
        <v/>
      </c>
      <c r="AV639" t="str">
        <f>IF(PLAYERIDMAP2[[#This Row],[POS]]="OF",MAX(AV$1:AV638)+1,"")</f>
        <v/>
      </c>
      <c r="AW639" t="str">
        <f>IFERROR(INDEX(PLAYERIDMAP2[PLAYERNAME],MATCH(ROW()-ROW(AW$1),OUTFIELD,0)),"")</f>
        <v/>
      </c>
      <c r="AX639" t="str">
        <f>IF(PLAYERIDMAP2[[#This Row],[POS]]&lt;&gt;"P",MAX(AX$1:AX638)+1,"")</f>
        <v/>
      </c>
      <c r="AY639" t="str">
        <f>IFERROR(INDEX(PLAYERIDMAP2[PLAYERNAME],MATCH(ROW()-ROW(AY$1),HITTERS,0)),"")</f>
        <v>Humberto Quintero</v>
      </c>
      <c r="AZ639">
        <f>IF(PLAYERIDMAP2[[#This Row],[POS]]="P",MAX(AZ$1:AZ638)+1,"")</f>
        <v>305</v>
      </c>
      <c r="BA639" t="str">
        <f>IFERROR(INDEX(PLAYERIDMAP2[PLAYERNAME],MATCH(ROW()-ROW(BA$1),PITCHERS,0)),"")</f>
        <v>Bryan Shaw</v>
      </c>
    </row>
    <row r="640" spans="1:53" x14ac:dyDescent="0.25">
      <c r="A640" t="s">
        <v>13000</v>
      </c>
      <c r="B640" t="s">
        <v>4588</v>
      </c>
      <c r="C640" s="1">
        <v>29028</v>
      </c>
      <c r="D640" t="s">
        <v>17108</v>
      </c>
      <c r="E640" t="s">
        <v>18332</v>
      </c>
      <c r="F640" t="s">
        <v>11016</v>
      </c>
      <c r="G640" t="s">
        <v>11016</v>
      </c>
      <c r="H640" t="s">
        <v>10998</v>
      </c>
      <c r="I640" t="s">
        <v>18333</v>
      </c>
      <c r="K640">
        <v>425547</v>
      </c>
      <c r="L640" t="s">
        <v>4588</v>
      </c>
      <c r="M640">
        <v>292235</v>
      </c>
      <c r="N640" t="s">
        <v>4588</v>
      </c>
      <c r="O640" t="s">
        <v>13001</v>
      </c>
      <c r="P640" t="s">
        <v>13000</v>
      </c>
      <c r="Q640">
        <v>7322</v>
      </c>
      <c r="R640" t="s">
        <v>4588</v>
      </c>
      <c r="V640" t="s">
        <v>13002</v>
      </c>
      <c r="W640">
        <v>31587</v>
      </c>
      <c r="X640">
        <v>7322</v>
      </c>
      <c r="Y640" t="s">
        <v>4588</v>
      </c>
      <c r="Z640" t="s">
        <v>16537</v>
      </c>
      <c r="AA640" t="s">
        <v>10958</v>
      </c>
      <c r="AB640" t="s">
        <v>10958</v>
      </c>
      <c r="AD640" t="s">
        <v>16537</v>
      </c>
      <c r="AL640" t="str">
        <f>IF(PLAYERIDMAP2[[#This Row],[POS]]="C",MAX(AL$1:AL639)+1,"")</f>
        <v/>
      </c>
      <c r="AM640" t="str">
        <f>IFERROR(INDEX(PLAYERIDMAP2[PLAYERNAME],MATCH(ROW()-ROW(AM$1),CATCHERS,0)),"")</f>
        <v/>
      </c>
      <c r="AN640" t="str">
        <f>IF(PLAYERIDMAP2[[#This Row],[POS]]="1B",MAX(AN$1:AN639)+1,"")</f>
        <v/>
      </c>
      <c r="AO640" t="str">
        <f>IFERROR(INDEX(PLAYERIDMAP2[PLAYERNAME],MATCH(ROW()-ROW(AO$1),FIRSTBASE,0)),"")</f>
        <v/>
      </c>
      <c r="AP640" t="str">
        <f>IF(PLAYERIDMAP2[[#This Row],[POS]]="2B",MAX(AP$1:AP639)+1,"")</f>
        <v/>
      </c>
      <c r="AQ640" t="str">
        <f>IFERROR(INDEX(PLAYERIDMAP2[PLAYERNAME],MATCH(ROW()-ROW(AQ$1),SECONDBASE,0)),"")</f>
        <v/>
      </c>
      <c r="AR640" t="str">
        <f>IF(PLAYERIDMAP2[[#This Row],[POS]]="3B",MAX(AR$1:AR639)+1,"")</f>
        <v/>
      </c>
      <c r="AS640" t="str">
        <f>IFERROR(INDEX(PLAYERIDMAP2[PLAYERNAME],MATCH(ROW()-ROW(AS$1),THIRDBASE,0)),"")</f>
        <v/>
      </c>
      <c r="AT640" t="str">
        <f>IF(PLAYERIDMAP2[[#This Row],[POS]]="SS",MAX(AT$1:AT639)+1,"")</f>
        <v/>
      </c>
      <c r="AU640" t="str">
        <f>IFERROR(INDEX(PLAYERIDMAP2[PLAYERNAME],MATCH(ROW()-ROW(AU$1),SHORTSTOP,0)),"")</f>
        <v/>
      </c>
      <c r="AV640">
        <f>IF(PLAYERIDMAP2[[#This Row],[POS]]="OF",MAX(AV$1:AV639)+1,"")</f>
        <v>134</v>
      </c>
      <c r="AW640" t="str">
        <f>IFERROR(INDEX(PLAYERIDMAP2[PLAYERNAME],MATCH(ROW()-ROW(AW$1),OUTFIELD,0)),"")</f>
        <v/>
      </c>
      <c r="AX640">
        <f>IF(PLAYERIDMAP2[[#This Row],[POS]]&lt;&gt;"P",MAX(AX$1:AX639)+1,"")</f>
        <v>334</v>
      </c>
      <c r="AY640" t="str">
        <f>IFERROR(INDEX(PLAYERIDMAP2[PLAYERNAME],MATCH(ROW()-ROW(AY$1),HITTERS,0)),"")</f>
        <v>Omar Quintanilla</v>
      </c>
      <c r="AZ640" t="str">
        <f>IF(PLAYERIDMAP2[[#This Row],[POS]]="P",MAX(AZ$1:AZ639)+1,"")</f>
        <v/>
      </c>
      <c r="BA640" t="str">
        <f>IFERROR(INDEX(PLAYERIDMAP2[PLAYERNAME],MATCH(ROW()-ROW(BA$1),PITCHERS,0)),"")</f>
        <v>Ben Sheets</v>
      </c>
    </row>
    <row r="641" spans="1:53" x14ac:dyDescent="0.25">
      <c r="A641" t="s">
        <v>13003</v>
      </c>
      <c r="B641" t="s">
        <v>5610</v>
      </c>
      <c r="C641" s="1">
        <v>30811</v>
      </c>
      <c r="D641" t="s">
        <v>17346</v>
      </c>
      <c r="E641" t="s">
        <v>17942</v>
      </c>
      <c r="F641" t="s">
        <v>10987</v>
      </c>
      <c r="G641" t="s">
        <v>14693</v>
      </c>
      <c r="H641" t="s">
        <v>5705</v>
      </c>
      <c r="I641" t="s">
        <v>17943</v>
      </c>
      <c r="J641" t="s">
        <v>5610</v>
      </c>
      <c r="K641">
        <v>452104</v>
      </c>
      <c r="L641" t="s">
        <v>5610</v>
      </c>
      <c r="M641">
        <v>1103791</v>
      </c>
      <c r="N641" t="s">
        <v>5610</v>
      </c>
      <c r="O641" t="s">
        <v>13004</v>
      </c>
      <c r="P641" t="s">
        <v>13003</v>
      </c>
      <c r="Q641">
        <v>8057</v>
      </c>
      <c r="R641" t="s">
        <v>5610</v>
      </c>
      <c r="S641">
        <v>28809</v>
      </c>
      <c r="T641" t="s">
        <v>5610</v>
      </c>
      <c r="U641" t="s">
        <v>5610</v>
      </c>
      <c r="V641" t="s">
        <v>13005</v>
      </c>
      <c r="W641">
        <v>47736</v>
      </c>
      <c r="X641">
        <v>8057</v>
      </c>
      <c r="Y641" t="s">
        <v>5610</v>
      </c>
      <c r="Z641" t="s">
        <v>13006</v>
      </c>
      <c r="AA641" t="s">
        <v>11011</v>
      </c>
      <c r="AB641" t="s">
        <v>5703</v>
      </c>
      <c r="AC641" t="s">
        <v>5610</v>
      </c>
      <c r="AD641" t="s">
        <v>13006</v>
      </c>
      <c r="AE641">
        <v>8980</v>
      </c>
      <c r="AF641" t="s">
        <v>5610</v>
      </c>
      <c r="AG641">
        <v>5033</v>
      </c>
      <c r="AH641" t="s">
        <v>5610</v>
      </c>
      <c r="AL641" t="str">
        <f>IF(PLAYERIDMAP2[[#This Row],[POS]]="C",MAX(AL$1:AL640)+1,"")</f>
        <v/>
      </c>
      <c r="AM641" t="str">
        <f>IFERROR(INDEX(PLAYERIDMAP2[PLAYERNAME],MATCH(ROW()-ROW(AM$1),CATCHERS,0)),"")</f>
        <v/>
      </c>
      <c r="AN641" t="str">
        <f>IF(PLAYERIDMAP2[[#This Row],[POS]]="1B",MAX(AN$1:AN640)+1,"")</f>
        <v/>
      </c>
      <c r="AO641" t="str">
        <f>IFERROR(INDEX(PLAYERIDMAP2[PLAYERNAME],MATCH(ROW()-ROW(AO$1),FIRSTBASE,0)),"")</f>
        <v/>
      </c>
      <c r="AP641" t="str">
        <f>IF(PLAYERIDMAP2[[#This Row],[POS]]="2B",MAX(AP$1:AP640)+1,"")</f>
        <v/>
      </c>
      <c r="AQ641" t="str">
        <f>IFERROR(INDEX(PLAYERIDMAP2[PLAYERNAME],MATCH(ROW()-ROW(AQ$1),SECONDBASE,0)),"")</f>
        <v/>
      </c>
      <c r="AR641">
        <f>IF(PLAYERIDMAP2[[#This Row],[POS]]="3B",MAX(AR$1:AR640)+1,"")</f>
        <v>40</v>
      </c>
      <c r="AS641" t="str">
        <f>IFERROR(INDEX(PLAYERIDMAP2[PLAYERNAME],MATCH(ROW()-ROW(AS$1),THIRDBASE,0)),"")</f>
        <v/>
      </c>
      <c r="AT641" t="str">
        <f>IF(PLAYERIDMAP2[[#This Row],[POS]]="SS",MAX(AT$1:AT640)+1,"")</f>
        <v/>
      </c>
      <c r="AU641" t="str">
        <f>IFERROR(INDEX(PLAYERIDMAP2[PLAYERNAME],MATCH(ROW()-ROW(AU$1),SHORTSTOP,0)),"")</f>
        <v/>
      </c>
      <c r="AV641" t="str">
        <f>IF(PLAYERIDMAP2[[#This Row],[POS]]="OF",MAX(AV$1:AV640)+1,"")</f>
        <v/>
      </c>
      <c r="AW641" t="str">
        <f>IFERROR(INDEX(PLAYERIDMAP2[PLAYERNAME],MATCH(ROW()-ROW(AW$1),OUTFIELD,0)),"")</f>
        <v/>
      </c>
      <c r="AX641">
        <f>IF(PLAYERIDMAP2[[#This Row],[POS]]&lt;&gt;"P",MAX(AX$1:AX640)+1,"")</f>
        <v>335</v>
      </c>
      <c r="AY641" t="str">
        <f>IFERROR(INDEX(PLAYERIDMAP2[PLAYERNAME],MATCH(ROW()-ROW(AY$1),HITTERS,0)),"")</f>
        <v>Ryan Raburn</v>
      </c>
      <c r="AZ641" t="str">
        <f>IF(PLAYERIDMAP2[[#This Row],[POS]]="P",MAX(AZ$1:AZ640)+1,"")</f>
        <v/>
      </c>
      <c r="BA641" t="str">
        <f>IFERROR(INDEX(PLAYERIDMAP2[PLAYERNAME],MATCH(ROW()-ROW(BA$1),PITCHERS,0)),"")</f>
        <v>George Sherrill</v>
      </c>
    </row>
    <row r="642" spans="1:53" x14ac:dyDescent="0.25">
      <c r="A642" t="s">
        <v>13007</v>
      </c>
      <c r="B642" t="s">
        <v>10219</v>
      </c>
      <c r="C642" s="1">
        <v>33394</v>
      </c>
      <c r="D642" t="s">
        <v>16840</v>
      </c>
      <c r="E642" t="s">
        <v>19629</v>
      </c>
      <c r="F642" t="s">
        <v>11087</v>
      </c>
      <c r="G642" t="s">
        <v>14693</v>
      </c>
      <c r="H642" t="s">
        <v>10988</v>
      </c>
      <c r="I642" t="s">
        <v>19630</v>
      </c>
      <c r="J642" t="s">
        <v>10219</v>
      </c>
      <c r="K642">
        <v>571760</v>
      </c>
      <c r="L642" t="s">
        <v>10219</v>
      </c>
      <c r="M642">
        <v>2036439</v>
      </c>
      <c r="N642" t="s">
        <v>10219</v>
      </c>
      <c r="O642" t="s">
        <v>19631</v>
      </c>
      <c r="P642" t="s">
        <v>13007</v>
      </c>
      <c r="Q642">
        <v>9586</v>
      </c>
      <c r="R642" t="s">
        <v>10219</v>
      </c>
      <c r="S642">
        <v>32672</v>
      </c>
      <c r="T642" t="s">
        <v>10219</v>
      </c>
      <c r="V642" t="s">
        <v>16192</v>
      </c>
      <c r="W642">
        <v>99874</v>
      </c>
      <c r="X642">
        <v>9586</v>
      </c>
      <c r="Y642" t="s">
        <v>10219</v>
      </c>
      <c r="Z642" t="s">
        <v>13008</v>
      </c>
      <c r="AA642" t="s">
        <v>10958</v>
      </c>
      <c r="AB642" t="s">
        <v>10958</v>
      </c>
      <c r="AC642" t="s">
        <v>10219</v>
      </c>
      <c r="AD642" t="s">
        <v>13008</v>
      </c>
      <c r="AE642">
        <v>12463</v>
      </c>
      <c r="AG642">
        <v>52167</v>
      </c>
      <c r="AH642" t="s">
        <v>10219</v>
      </c>
      <c r="AL642" t="str">
        <f>IF(PLAYERIDMAP2[[#This Row],[POS]]="C",MAX(AL$1:AL641)+1,"")</f>
        <v/>
      </c>
      <c r="AM642" t="str">
        <f>IFERROR(INDEX(PLAYERIDMAP2[PLAYERNAME],MATCH(ROW()-ROW(AM$1),CATCHERS,0)),"")</f>
        <v/>
      </c>
      <c r="AN642" t="str">
        <f>IF(PLAYERIDMAP2[[#This Row],[POS]]="1B",MAX(AN$1:AN641)+1,"")</f>
        <v/>
      </c>
      <c r="AO642" t="str">
        <f>IFERROR(INDEX(PLAYERIDMAP2[PLAYERNAME],MATCH(ROW()-ROW(AO$1),FIRSTBASE,0)),"")</f>
        <v/>
      </c>
      <c r="AP642" t="str">
        <f>IF(PLAYERIDMAP2[[#This Row],[POS]]="2B",MAX(AP$1:AP641)+1,"")</f>
        <v/>
      </c>
      <c r="AQ642" t="str">
        <f>IFERROR(INDEX(PLAYERIDMAP2[PLAYERNAME],MATCH(ROW()-ROW(AQ$1),SECONDBASE,0)),"")</f>
        <v/>
      </c>
      <c r="AR642" t="str">
        <f>IF(PLAYERIDMAP2[[#This Row],[POS]]="3B",MAX(AR$1:AR641)+1,"")</f>
        <v/>
      </c>
      <c r="AS642" t="str">
        <f>IFERROR(INDEX(PLAYERIDMAP2[PLAYERNAME],MATCH(ROW()-ROW(AS$1),THIRDBASE,0)),"")</f>
        <v/>
      </c>
      <c r="AT642" t="str">
        <f>IF(PLAYERIDMAP2[[#This Row],[POS]]="SS",MAX(AT$1:AT641)+1,"")</f>
        <v/>
      </c>
      <c r="AU642" t="str">
        <f>IFERROR(INDEX(PLAYERIDMAP2[PLAYERNAME],MATCH(ROW()-ROW(AU$1),SHORTSTOP,0)),"")</f>
        <v/>
      </c>
      <c r="AV642" t="str">
        <f>IF(PLAYERIDMAP2[[#This Row],[POS]]="OF",MAX(AV$1:AV641)+1,"")</f>
        <v/>
      </c>
      <c r="AW642" t="str">
        <f>IFERROR(INDEX(PLAYERIDMAP2[PLAYERNAME],MATCH(ROW()-ROW(AW$1),OUTFIELD,0)),"")</f>
        <v/>
      </c>
      <c r="AX642" t="str">
        <f>IF(PLAYERIDMAP2[[#This Row],[POS]]&lt;&gt;"P",MAX(AX$1:AX641)+1,"")</f>
        <v/>
      </c>
      <c r="AY642" t="str">
        <f>IFERROR(INDEX(PLAYERIDMAP2[PLAYERNAME],MATCH(ROW()-ROW(AY$1),HITTERS,0)),"")</f>
        <v>Alexei Ramirez</v>
      </c>
      <c r="AZ642">
        <f>IF(PLAYERIDMAP2[[#This Row],[POS]]="P",MAX(AZ$1:AZ641)+1,"")</f>
        <v>306</v>
      </c>
      <c r="BA642" t="str">
        <f>IFERROR(INDEX(PLAYERIDMAP2[PLAYERNAME],MATCH(ROW()-ROW(BA$1),PITCHERS,0)),"")</f>
        <v>James Shields</v>
      </c>
    </row>
    <row r="643" spans="1:53" x14ac:dyDescent="0.25">
      <c r="A643" t="s">
        <v>13009</v>
      </c>
      <c r="B643" t="s">
        <v>4466</v>
      </c>
      <c r="C643" s="1">
        <v>32613</v>
      </c>
      <c r="D643" t="s">
        <v>18017</v>
      </c>
      <c r="E643" t="s">
        <v>18018</v>
      </c>
      <c r="F643" t="s">
        <v>11082</v>
      </c>
      <c r="G643" t="s">
        <v>16838</v>
      </c>
      <c r="H643" t="s">
        <v>11097</v>
      </c>
      <c r="I643" t="s">
        <v>18019</v>
      </c>
      <c r="J643" t="s">
        <v>4466</v>
      </c>
      <c r="K643">
        <v>588751</v>
      </c>
      <c r="L643" t="s">
        <v>4466</v>
      </c>
      <c r="M643">
        <v>1744722</v>
      </c>
      <c r="N643" t="s">
        <v>4466</v>
      </c>
      <c r="O643" t="s">
        <v>13010</v>
      </c>
      <c r="P643" t="s">
        <v>13009</v>
      </c>
      <c r="Q643">
        <v>9259</v>
      </c>
      <c r="R643" t="s">
        <v>4466</v>
      </c>
      <c r="S643">
        <v>31049</v>
      </c>
      <c r="T643" t="s">
        <v>4466</v>
      </c>
      <c r="U643" t="s">
        <v>4466</v>
      </c>
      <c r="V643" t="s">
        <v>13011</v>
      </c>
      <c r="W643">
        <v>66810</v>
      </c>
      <c r="X643">
        <v>9259</v>
      </c>
      <c r="Y643" t="s">
        <v>4466</v>
      </c>
      <c r="Z643" t="s">
        <v>13012</v>
      </c>
      <c r="AA643" t="s">
        <v>5703</v>
      </c>
      <c r="AB643" t="s">
        <v>5703</v>
      </c>
      <c r="AC643" t="s">
        <v>4466</v>
      </c>
      <c r="AD643" t="s">
        <v>13012</v>
      </c>
      <c r="AE643">
        <v>11352</v>
      </c>
      <c r="AF643" t="s">
        <v>4466</v>
      </c>
      <c r="AG643">
        <v>13060</v>
      </c>
      <c r="AH643" t="s">
        <v>4466</v>
      </c>
      <c r="AL643" t="str">
        <f>IF(PLAYERIDMAP2[[#This Row],[POS]]="C",MAX(AL$1:AL642)+1,"")</f>
        <v/>
      </c>
      <c r="AM643" t="str">
        <f>IFERROR(INDEX(PLAYERIDMAP2[PLAYERNAME],MATCH(ROW()-ROW(AM$1),CATCHERS,0)),"")</f>
        <v/>
      </c>
      <c r="AN643" t="str">
        <f>IF(PLAYERIDMAP2[[#This Row],[POS]]="1B",MAX(AN$1:AN642)+1,"")</f>
        <v/>
      </c>
      <c r="AO643" t="str">
        <f>IFERROR(INDEX(PLAYERIDMAP2[PLAYERNAME],MATCH(ROW()-ROW(AO$1),FIRSTBASE,0)),"")</f>
        <v/>
      </c>
      <c r="AP643" t="str">
        <f>IF(PLAYERIDMAP2[[#This Row],[POS]]="2B",MAX(AP$1:AP642)+1,"")</f>
        <v/>
      </c>
      <c r="AQ643" t="str">
        <f>IFERROR(INDEX(PLAYERIDMAP2[PLAYERNAME],MATCH(ROW()-ROW(AQ$1),SECONDBASE,0)),"")</f>
        <v/>
      </c>
      <c r="AR643" t="str">
        <f>IF(PLAYERIDMAP2[[#This Row],[POS]]="3B",MAX(AR$1:AR642)+1,"")</f>
        <v/>
      </c>
      <c r="AS643" t="str">
        <f>IFERROR(INDEX(PLAYERIDMAP2[PLAYERNAME],MATCH(ROW()-ROW(AS$1),THIRDBASE,0)),"")</f>
        <v/>
      </c>
      <c r="AT643">
        <f>IF(PLAYERIDMAP2[[#This Row],[POS]]="SS",MAX(AT$1:AT642)+1,"")</f>
        <v>46</v>
      </c>
      <c r="AU643" t="str">
        <f>IFERROR(INDEX(PLAYERIDMAP2[PLAYERNAME],MATCH(ROW()-ROW(AU$1),SHORTSTOP,0)),"")</f>
        <v/>
      </c>
      <c r="AV643" t="str">
        <f>IF(PLAYERIDMAP2[[#This Row],[POS]]="OF",MAX(AV$1:AV642)+1,"")</f>
        <v/>
      </c>
      <c r="AW643" t="str">
        <f>IFERROR(INDEX(PLAYERIDMAP2[PLAYERNAME],MATCH(ROW()-ROW(AW$1),OUTFIELD,0)),"")</f>
        <v/>
      </c>
      <c r="AX643">
        <f>IF(PLAYERIDMAP2[[#This Row],[POS]]&lt;&gt;"P",MAX(AX$1:AX642)+1,"")</f>
        <v>336</v>
      </c>
      <c r="AY643" t="str">
        <f>IFERROR(INDEX(PLAYERIDMAP2[PLAYERNAME],MATCH(ROW()-ROW(AY$1),HITTERS,0)),"")</f>
        <v>Aramis Ramirez</v>
      </c>
      <c r="AZ643" t="str">
        <f>IF(PLAYERIDMAP2[[#This Row],[POS]]="P",MAX(AZ$1:AZ642)+1,"")</f>
        <v/>
      </c>
      <c r="BA643" t="str">
        <f>IFERROR(INDEX(PLAYERIDMAP2[PLAYERNAME],MATCH(ROW()-ROW(BA$1),PITCHERS,0)),"")</f>
        <v>Braden Shipley</v>
      </c>
    </row>
    <row r="644" spans="1:53" x14ac:dyDescent="0.25">
      <c r="A644" t="s">
        <v>17508</v>
      </c>
      <c r="B644" t="s">
        <v>3461</v>
      </c>
      <c r="C644" s="1">
        <v>33834</v>
      </c>
      <c r="D644" t="s">
        <v>16961</v>
      </c>
      <c r="E644" t="s">
        <v>17509</v>
      </c>
      <c r="F644" t="s">
        <v>11062</v>
      </c>
      <c r="G644" t="s">
        <v>16838</v>
      </c>
      <c r="H644" t="s">
        <v>11110</v>
      </c>
      <c r="I644" t="s">
        <v>17510</v>
      </c>
      <c r="J644" t="s">
        <v>3461</v>
      </c>
      <c r="K644">
        <v>595978</v>
      </c>
      <c r="L644" t="s">
        <v>3461</v>
      </c>
      <c r="M644">
        <v>1947852</v>
      </c>
      <c r="N644" t="s">
        <v>3461</v>
      </c>
      <c r="P644" t="s">
        <v>17508</v>
      </c>
      <c r="Q644">
        <v>9336</v>
      </c>
      <c r="R644" t="s">
        <v>3461</v>
      </c>
      <c r="S644">
        <v>32168</v>
      </c>
      <c r="T644" t="s">
        <v>3461</v>
      </c>
      <c r="W644">
        <v>70397</v>
      </c>
      <c r="X644">
        <v>9336</v>
      </c>
      <c r="Y644" t="s">
        <v>3461</v>
      </c>
      <c r="Z644" t="s">
        <v>17511</v>
      </c>
      <c r="AA644" t="s">
        <v>5703</v>
      </c>
      <c r="AB644" t="s">
        <v>5703</v>
      </c>
      <c r="AD644" t="s">
        <v>17511</v>
      </c>
      <c r="AF644" t="s">
        <v>3461</v>
      </c>
      <c r="AG644">
        <v>38004</v>
      </c>
      <c r="AH644" t="s">
        <v>3461</v>
      </c>
      <c r="AL644">
        <f>IF(PLAYERIDMAP2[[#This Row],[POS]]="C",MAX(AL$1:AL643)+1,"")</f>
        <v>36</v>
      </c>
      <c r="AM644" t="str">
        <f>IFERROR(INDEX(PLAYERIDMAP2[PLAYERNAME],MATCH(ROW()-ROW(AM$1),CATCHERS,0)),"")</f>
        <v/>
      </c>
      <c r="AN644" t="str">
        <f>IF(PLAYERIDMAP2[[#This Row],[POS]]="1B",MAX(AN$1:AN643)+1,"")</f>
        <v/>
      </c>
      <c r="AO644" t="str">
        <f>IFERROR(INDEX(PLAYERIDMAP2[PLAYERNAME],MATCH(ROW()-ROW(AO$1),FIRSTBASE,0)),"")</f>
        <v/>
      </c>
      <c r="AP644" t="str">
        <f>IF(PLAYERIDMAP2[[#This Row],[POS]]="2B",MAX(AP$1:AP643)+1,"")</f>
        <v/>
      </c>
      <c r="AQ644" t="str">
        <f>IFERROR(INDEX(PLAYERIDMAP2[PLAYERNAME],MATCH(ROW()-ROW(AQ$1),SECONDBASE,0)),"")</f>
        <v/>
      </c>
      <c r="AR644" t="str">
        <f>IF(PLAYERIDMAP2[[#This Row],[POS]]="3B",MAX(AR$1:AR643)+1,"")</f>
        <v/>
      </c>
      <c r="AS644" t="str">
        <f>IFERROR(INDEX(PLAYERIDMAP2[PLAYERNAME],MATCH(ROW()-ROW(AS$1),THIRDBASE,0)),"")</f>
        <v/>
      </c>
      <c r="AT644" t="str">
        <f>IF(PLAYERIDMAP2[[#This Row],[POS]]="SS",MAX(AT$1:AT643)+1,"")</f>
        <v/>
      </c>
      <c r="AU644" t="str">
        <f>IFERROR(INDEX(PLAYERIDMAP2[PLAYERNAME],MATCH(ROW()-ROW(AU$1),SHORTSTOP,0)),"")</f>
        <v/>
      </c>
      <c r="AV644" t="str">
        <f>IF(PLAYERIDMAP2[[#This Row],[POS]]="OF",MAX(AV$1:AV643)+1,"")</f>
        <v/>
      </c>
      <c r="AW644" t="str">
        <f>IFERROR(INDEX(PLAYERIDMAP2[PLAYERNAME],MATCH(ROW()-ROW(AW$1),OUTFIELD,0)),"")</f>
        <v/>
      </c>
      <c r="AX644">
        <f>IF(PLAYERIDMAP2[[#This Row],[POS]]&lt;&gt;"P",MAX(AX$1:AX643)+1,"")</f>
        <v>337</v>
      </c>
      <c r="AY644" t="str">
        <f>IFERROR(INDEX(PLAYERIDMAP2[PLAYERNAME],MATCH(ROW()-ROW(AY$1),HITTERS,0)),"")</f>
        <v>Hanley Ramirez</v>
      </c>
      <c r="AZ644" t="str">
        <f>IF(PLAYERIDMAP2[[#This Row],[POS]]="P",MAX(AZ$1:AZ643)+1,"")</f>
        <v/>
      </c>
      <c r="BA644" t="str">
        <f>IFERROR(INDEX(PLAYERIDMAP2[PLAYERNAME],MATCH(ROW()-ROW(BA$1),PITCHERS,0)),"")</f>
        <v>Matt Shoemaker</v>
      </c>
    </row>
    <row r="645" spans="1:53" x14ac:dyDescent="0.25">
      <c r="A645" t="s">
        <v>13013</v>
      </c>
      <c r="B645" t="s">
        <v>10108</v>
      </c>
      <c r="C645" s="1">
        <v>31482</v>
      </c>
      <c r="D645" t="s">
        <v>17050</v>
      </c>
      <c r="E645" t="s">
        <v>19369</v>
      </c>
      <c r="F645" t="s">
        <v>11302</v>
      </c>
      <c r="G645" t="s">
        <v>16838</v>
      </c>
      <c r="H645" t="s">
        <v>10988</v>
      </c>
      <c r="I645" t="s">
        <v>19370</v>
      </c>
      <c r="J645" t="s">
        <v>10108</v>
      </c>
      <c r="K645">
        <v>458550</v>
      </c>
      <c r="L645" t="s">
        <v>10108</v>
      </c>
      <c r="M645">
        <v>1741379</v>
      </c>
      <c r="N645" t="s">
        <v>10108</v>
      </c>
      <c r="O645" t="s">
        <v>13014</v>
      </c>
      <c r="P645" t="s">
        <v>13013</v>
      </c>
      <c r="Q645">
        <v>9162</v>
      </c>
      <c r="R645" t="s">
        <v>10108</v>
      </c>
      <c r="S645">
        <v>30870</v>
      </c>
      <c r="T645" t="s">
        <v>10108</v>
      </c>
      <c r="V645" t="s">
        <v>13015</v>
      </c>
      <c r="W645">
        <v>53661</v>
      </c>
      <c r="X645">
        <v>9162</v>
      </c>
      <c r="Y645" t="s">
        <v>10108</v>
      </c>
      <c r="Z645" t="s">
        <v>16538</v>
      </c>
      <c r="AA645" t="s">
        <v>5703</v>
      </c>
      <c r="AB645" t="s">
        <v>5703</v>
      </c>
      <c r="AD645" t="s">
        <v>16538</v>
      </c>
      <c r="AL645" t="str">
        <f>IF(PLAYERIDMAP2[[#This Row],[POS]]="C",MAX(AL$1:AL644)+1,"")</f>
        <v/>
      </c>
      <c r="AM645" t="str">
        <f>IFERROR(INDEX(PLAYERIDMAP2[PLAYERNAME],MATCH(ROW()-ROW(AM$1),CATCHERS,0)),"")</f>
        <v/>
      </c>
      <c r="AN645" t="str">
        <f>IF(PLAYERIDMAP2[[#This Row],[POS]]="1B",MAX(AN$1:AN644)+1,"")</f>
        <v/>
      </c>
      <c r="AO645" t="str">
        <f>IFERROR(INDEX(PLAYERIDMAP2[PLAYERNAME],MATCH(ROW()-ROW(AO$1),FIRSTBASE,0)),"")</f>
        <v/>
      </c>
      <c r="AP645" t="str">
        <f>IF(PLAYERIDMAP2[[#This Row],[POS]]="2B",MAX(AP$1:AP644)+1,"")</f>
        <v/>
      </c>
      <c r="AQ645" t="str">
        <f>IFERROR(INDEX(PLAYERIDMAP2[PLAYERNAME],MATCH(ROW()-ROW(AQ$1),SECONDBASE,0)),"")</f>
        <v/>
      </c>
      <c r="AR645" t="str">
        <f>IF(PLAYERIDMAP2[[#This Row],[POS]]="3B",MAX(AR$1:AR644)+1,"")</f>
        <v/>
      </c>
      <c r="AS645" t="str">
        <f>IFERROR(INDEX(PLAYERIDMAP2[PLAYERNAME],MATCH(ROW()-ROW(AS$1),THIRDBASE,0)),"")</f>
        <v/>
      </c>
      <c r="AT645" t="str">
        <f>IF(PLAYERIDMAP2[[#This Row],[POS]]="SS",MAX(AT$1:AT644)+1,"")</f>
        <v/>
      </c>
      <c r="AU645" t="str">
        <f>IFERROR(INDEX(PLAYERIDMAP2[PLAYERNAME],MATCH(ROW()-ROW(AU$1),SHORTSTOP,0)),"")</f>
        <v/>
      </c>
      <c r="AV645" t="str">
        <f>IF(PLAYERIDMAP2[[#This Row],[POS]]="OF",MAX(AV$1:AV644)+1,"")</f>
        <v/>
      </c>
      <c r="AW645" t="str">
        <f>IFERROR(INDEX(PLAYERIDMAP2[PLAYERNAME],MATCH(ROW()-ROW(AW$1),OUTFIELD,0)),"")</f>
        <v/>
      </c>
      <c r="AX645" t="str">
        <f>IF(PLAYERIDMAP2[[#This Row],[POS]]&lt;&gt;"P",MAX(AX$1:AX644)+1,"")</f>
        <v/>
      </c>
      <c r="AY645" t="str">
        <f>IFERROR(INDEX(PLAYERIDMAP2[PLAYERNAME],MATCH(ROW()-ROW(AY$1),HITTERS,0)),"")</f>
        <v>Jose Ramirez</v>
      </c>
      <c r="AZ645">
        <f>IF(PLAYERIDMAP2[[#This Row],[POS]]="P",MAX(AZ$1:AZ644)+1,"")</f>
        <v>307</v>
      </c>
      <c r="BA645" t="str">
        <f>IFERROR(INDEX(PLAYERIDMAP2[PLAYERNAME],MATCH(ROW()-ROW(BA$1),PITCHERS,0)),"")</f>
        <v>Chasen Shreve</v>
      </c>
    </row>
    <row r="646" spans="1:53" x14ac:dyDescent="0.25">
      <c r="A646" t="s">
        <v>13016</v>
      </c>
      <c r="B646" t="s">
        <v>4839</v>
      </c>
      <c r="C646" s="1">
        <v>31030</v>
      </c>
      <c r="D646" t="s">
        <v>16985</v>
      </c>
      <c r="E646" t="s">
        <v>17618</v>
      </c>
      <c r="F646" t="s">
        <v>11164</v>
      </c>
      <c r="G646" t="s">
        <v>16838</v>
      </c>
      <c r="H646" t="s">
        <v>10998</v>
      </c>
      <c r="I646" t="s">
        <v>17619</v>
      </c>
      <c r="J646" t="s">
        <v>4839</v>
      </c>
      <c r="K646">
        <v>502317</v>
      </c>
      <c r="L646" t="s">
        <v>4839</v>
      </c>
      <c r="M646">
        <v>1603026</v>
      </c>
      <c r="N646" t="s">
        <v>4839</v>
      </c>
      <c r="O646" t="s">
        <v>13017</v>
      </c>
      <c r="P646" t="s">
        <v>13016</v>
      </c>
      <c r="Q646">
        <v>8617</v>
      </c>
      <c r="R646" t="s">
        <v>4839</v>
      </c>
      <c r="S646">
        <v>30519</v>
      </c>
      <c r="T646" t="s">
        <v>4839</v>
      </c>
      <c r="U646" t="s">
        <v>4839</v>
      </c>
      <c r="V646" t="s">
        <v>13018</v>
      </c>
      <c r="W646">
        <v>50228</v>
      </c>
      <c r="X646">
        <v>8617</v>
      </c>
      <c r="Y646" t="s">
        <v>4839</v>
      </c>
      <c r="Z646" t="s">
        <v>13019</v>
      </c>
      <c r="AA646" t="s">
        <v>5703</v>
      </c>
      <c r="AB646" t="s">
        <v>5703</v>
      </c>
      <c r="AC646" t="s">
        <v>4839</v>
      </c>
      <c r="AD646" t="s">
        <v>13019</v>
      </c>
      <c r="AE646">
        <v>10920</v>
      </c>
      <c r="AF646" t="s">
        <v>4839</v>
      </c>
      <c r="AG646">
        <v>11096</v>
      </c>
      <c r="AL646" t="str">
        <f>IF(PLAYERIDMAP2[[#This Row],[POS]]="C",MAX(AL$1:AL645)+1,"")</f>
        <v/>
      </c>
      <c r="AM646" t="str">
        <f>IFERROR(INDEX(PLAYERIDMAP2[PLAYERNAME],MATCH(ROW()-ROW(AM$1),CATCHERS,0)),"")</f>
        <v/>
      </c>
      <c r="AN646" t="str">
        <f>IF(PLAYERIDMAP2[[#This Row],[POS]]="1B",MAX(AN$1:AN645)+1,"")</f>
        <v/>
      </c>
      <c r="AO646" t="str">
        <f>IFERROR(INDEX(PLAYERIDMAP2[PLAYERNAME],MATCH(ROW()-ROW(AO$1),FIRSTBASE,0)),"")</f>
        <v/>
      </c>
      <c r="AP646" t="str">
        <f>IF(PLAYERIDMAP2[[#This Row],[POS]]="2B",MAX(AP$1:AP645)+1,"")</f>
        <v/>
      </c>
      <c r="AQ646" t="str">
        <f>IFERROR(INDEX(PLAYERIDMAP2[PLAYERNAME],MATCH(ROW()-ROW(AQ$1),SECONDBASE,0)),"")</f>
        <v/>
      </c>
      <c r="AR646" t="str">
        <f>IF(PLAYERIDMAP2[[#This Row],[POS]]="3B",MAX(AR$1:AR645)+1,"")</f>
        <v/>
      </c>
      <c r="AS646" t="str">
        <f>IFERROR(INDEX(PLAYERIDMAP2[PLAYERNAME],MATCH(ROW()-ROW(AS$1),THIRDBASE,0)),"")</f>
        <v/>
      </c>
      <c r="AT646" t="str">
        <f>IF(PLAYERIDMAP2[[#This Row],[POS]]="SS",MAX(AT$1:AT645)+1,"")</f>
        <v/>
      </c>
      <c r="AU646" t="str">
        <f>IFERROR(INDEX(PLAYERIDMAP2[PLAYERNAME],MATCH(ROW()-ROW(AU$1),SHORTSTOP,0)),"")</f>
        <v/>
      </c>
      <c r="AV646">
        <f>IF(PLAYERIDMAP2[[#This Row],[POS]]="OF",MAX(AV$1:AV645)+1,"")</f>
        <v>135</v>
      </c>
      <c r="AW646" t="str">
        <f>IFERROR(INDEX(PLAYERIDMAP2[PLAYERNAME],MATCH(ROW()-ROW(AW$1),OUTFIELD,0)),"")</f>
        <v/>
      </c>
      <c r="AX646">
        <f>IF(PLAYERIDMAP2[[#This Row],[POS]]&lt;&gt;"P",MAX(AX$1:AX645)+1,"")</f>
        <v>338</v>
      </c>
      <c r="AY646" t="str">
        <f>IFERROR(INDEX(PLAYERIDMAP2[PLAYERNAME],MATCH(ROW()-ROW(AY$1),HITTERS,0)),"")</f>
        <v>Manny Ramirez</v>
      </c>
      <c r="AZ646" t="str">
        <f>IF(PLAYERIDMAP2[[#This Row],[POS]]="P",MAX(AZ$1:AZ645)+1,"")</f>
        <v/>
      </c>
      <c r="BA646" t="str">
        <f>IFERROR(INDEX(PLAYERIDMAP2[PLAYERNAME],MATCH(ROW()-ROW(BA$1),PITCHERS,0)),"")</f>
        <v>Kevin Siegrist</v>
      </c>
    </row>
    <row r="647" spans="1:53" x14ac:dyDescent="0.25">
      <c r="A647" t="s">
        <v>13020</v>
      </c>
      <c r="B647" t="s">
        <v>10234</v>
      </c>
      <c r="C647" s="1">
        <v>31875</v>
      </c>
      <c r="D647" t="s">
        <v>17050</v>
      </c>
      <c r="E647" t="s">
        <v>18214</v>
      </c>
      <c r="F647" t="s">
        <v>11176</v>
      </c>
      <c r="G647" t="s">
        <v>16838</v>
      </c>
      <c r="H647" t="s">
        <v>10988</v>
      </c>
      <c r="I647" t="s">
        <v>18215</v>
      </c>
      <c r="J647" t="s">
        <v>10234</v>
      </c>
      <c r="K647">
        <v>476451</v>
      </c>
      <c r="L647" t="s">
        <v>10234</v>
      </c>
      <c r="M647">
        <v>1619226</v>
      </c>
      <c r="N647" t="s">
        <v>10234</v>
      </c>
      <c r="O647" t="s">
        <v>13021</v>
      </c>
      <c r="P647" t="s">
        <v>13020</v>
      </c>
      <c r="Q647">
        <v>8415</v>
      </c>
      <c r="R647" t="s">
        <v>10234</v>
      </c>
      <c r="S647">
        <v>30506</v>
      </c>
      <c r="T647" t="s">
        <v>10234</v>
      </c>
      <c r="V647" t="s">
        <v>13022</v>
      </c>
      <c r="W647">
        <v>46155</v>
      </c>
      <c r="X647">
        <v>8415</v>
      </c>
      <c r="Y647" t="s">
        <v>10234</v>
      </c>
      <c r="Z647" t="s">
        <v>13023</v>
      </c>
      <c r="AA647" t="s">
        <v>5703</v>
      </c>
      <c r="AB647" t="s">
        <v>5703</v>
      </c>
      <c r="AC647" t="s">
        <v>10234</v>
      </c>
      <c r="AD647" t="s">
        <v>13023</v>
      </c>
      <c r="AE647">
        <v>8842</v>
      </c>
      <c r="AF647" t="s">
        <v>10234</v>
      </c>
      <c r="AG647">
        <v>10968</v>
      </c>
      <c r="AH647" t="s">
        <v>10234</v>
      </c>
      <c r="AL647" t="str">
        <f>IF(PLAYERIDMAP2[[#This Row],[POS]]="C",MAX(AL$1:AL646)+1,"")</f>
        <v/>
      </c>
      <c r="AM647" t="str">
        <f>IFERROR(INDEX(PLAYERIDMAP2[PLAYERNAME],MATCH(ROW()-ROW(AM$1),CATCHERS,0)),"")</f>
        <v/>
      </c>
      <c r="AN647" t="str">
        <f>IF(PLAYERIDMAP2[[#This Row],[POS]]="1B",MAX(AN$1:AN646)+1,"")</f>
        <v/>
      </c>
      <c r="AO647" t="str">
        <f>IFERROR(INDEX(PLAYERIDMAP2[PLAYERNAME],MATCH(ROW()-ROW(AO$1),FIRSTBASE,0)),"")</f>
        <v/>
      </c>
      <c r="AP647" t="str">
        <f>IF(PLAYERIDMAP2[[#This Row],[POS]]="2B",MAX(AP$1:AP646)+1,"")</f>
        <v/>
      </c>
      <c r="AQ647" t="str">
        <f>IFERROR(INDEX(PLAYERIDMAP2[PLAYERNAME],MATCH(ROW()-ROW(AQ$1),SECONDBASE,0)),"")</f>
        <v/>
      </c>
      <c r="AR647" t="str">
        <f>IF(PLAYERIDMAP2[[#This Row],[POS]]="3B",MAX(AR$1:AR646)+1,"")</f>
        <v/>
      </c>
      <c r="AS647" t="str">
        <f>IFERROR(INDEX(PLAYERIDMAP2[PLAYERNAME],MATCH(ROW()-ROW(AS$1),THIRDBASE,0)),"")</f>
        <v/>
      </c>
      <c r="AT647" t="str">
        <f>IF(PLAYERIDMAP2[[#This Row],[POS]]="SS",MAX(AT$1:AT646)+1,"")</f>
        <v/>
      </c>
      <c r="AU647" t="str">
        <f>IFERROR(INDEX(PLAYERIDMAP2[PLAYERNAME],MATCH(ROW()-ROW(AU$1),SHORTSTOP,0)),"")</f>
        <v/>
      </c>
      <c r="AV647" t="str">
        <f>IF(PLAYERIDMAP2[[#This Row],[POS]]="OF",MAX(AV$1:AV646)+1,"")</f>
        <v/>
      </c>
      <c r="AW647" t="str">
        <f>IFERROR(INDEX(PLAYERIDMAP2[PLAYERNAME],MATCH(ROW()-ROW(AW$1),OUTFIELD,0)),"")</f>
        <v/>
      </c>
      <c r="AX647" t="str">
        <f>IF(PLAYERIDMAP2[[#This Row],[POS]]&lt;&gt;"P",MAX(AX$1:AX646)+1,"")</f>
        <v/>
      </c>
      <c r="AY647" t="str">
        <f>IFERROR(INDEX(PLAYERIDMAP2[PLAYERNAME],MATCH(ROW()-ROW(AY$1),HITTERS,0)),"")</f>
        <v>Wilson Ramos</v>
      </c>
      <c r="AZ647">
        <f>IF(PLAYERIDMAP2[[#This Row],[POS]]="P",MAX(AZ$1:AZ646)+1,"")</f>
        <v>308</v>
      </c>
      <c r="BA647" t="str">
        <f>IFERROR(INDEX(PLAYERIDMAP2[PLAYERNAME],MATCH(ROW()-ROW(BA$1),PITCHERS,0)),"")</f>
        <v>Carlos Silva</v>
      </c>
    </row>
    <row r="648" spans="1:53" x14ac:dyDescent="0.25">
      <c r="A648" t="s">
        <v>13024</v>
      </c>
      <c r="B648" t="s">
        <v>5483</v>
      </c>
      <c r="C648" s="1">
        <v>26896</v>
      </c>
      <c r="D648" t="s">
        <v>17210</v>
      </c>
      <c r="E648" t="s">
        <v>20279</v>
      </c>
      <c r="F648" t="s">
        <v>11016</v>
      </c>
      <c r="G648" t="s">
        <v>11016</v>
      </c>
      <c r="H648" t="s">
        <v>11003</v>
      </c>
      <c r="I648" t="s">
        <v>20280</v>
      </c>
      <c r="K648">
        <v>115732</v>
      </c>
      <c r="L648" t="s">
        <v>5483</v>
      </c>
      <c r="M648">
        <v>7700</v>
      </c>
      <c r="N648" t="s">
        <v>5483</v>
      </c>
      <c r="O648" t="s">
        <v>13025</v>
      </c>
      <c r="P648" t="s">
        <v>13024</v>
      </c>
      <c r="Q648">
        <v>5870</v>
      </c>
      <c r="R648" t="s">
        <v>5483</v>
      </c>
      <c r="S648">
        <v>3709</v>
      </c>
      <c r="T648" t="s">
        <v>5483</v>
      </c>
      <c r="V648" t="s">
        <v>13026</v>
      </c>
      <c r="W648">
        <v>834</v>
      </c>
      <c r="X648">
        <v>5870</v>
      </c>
      <c r="Y648" t="s">
        <v>5483</v>
      </c>
      <c r="Z648" t="s">
        <v>16539</v>
      </c>
      <c r="AA648" t="s">
        <v>10958</v>
      </c>
      <c r="AB648" t="s">
        <v>10958</v>
      </c>
      <c r="AD648" t="s">
        <v>16539</v>
      </c>
      <c r="AL648" t="str">
        <f>IF(PLAYERIDMAP2[[#This Row],[POS]]="C",MAX(AL$1:AL647)+1,"")</f>
        <v/>
      </c>
      <c r="AM648" t="str">
        <f>IFERROR(INDEX(PLAYERIDMAP2[PLAYERNAME],MATCH(ROW()-ROW(AM$1),CATCHERS,0)),"")</f>
        <v/>
      </c>
      <c r="AN648">
        <f>IF(PLAYERIDMAP2[[#This Row],[POS]]="1B",MAX(AN$1:AN647)+1,"")</f>
        <v>33</v>
      </c>
      <c r="AO648" t="str">
        <f>IFERROR(INDEX(PLAYERIDMAP2[PLAYERNAME],MATCH(ROW()-ROW(AO$1),FIRSTBASE,0)),"")</f>
        <v/>
      </c>
      <c r="AP648" t="str">
        <f>IF(PLAYERIDMAP2[[#This Row],[POS]]="2B",MAX(AP$1:AP647)+1,"")</f>
        <v/>
      </c>
      <c r="AQ648" t="str">
        <f>IFERROR(INDEX(PLAYERIDMAP2[PLAYERNAME],MATCH(ROW()-ROW(AQ$1),SECONDBASE,0)),"")</f>
        <v/>
      </c>
      <c r="AR648" t="str">
        <f>IF(PLAYERIDMAP2[[#This Row],[POS]]="3B",MAX(AR$1:AR647)+1,"")</f>
        <v/>
      </c>
      <c r="AS648" t="str">
        <f>IFERROR(INDEX(PLAYERIDMAP2[PLAYERNAME],MATCH(ROW()-ROW(AS$1),THIRDBASE,0)),"")</f>
        <v/>
      </c>
      <c r="AT648" t="str">
        <f>IF(PLAYERIDMAP2[[#This Row],[POS]]="SS",MAX(AT$1:AT647)+1,"")</f>
        <v/>
      </c>
      <c r="AU648" t="str">
        <f>IFERROR(INDEX(PLAYERIDMAP2[PLAYERNAME],MATCH(ROW()-ROW(AU$1),SHORTSTOP,0)),"")</f>
        <v/>
      </c>
      <c r="AV648" t="str">
        <f>IF(PLAYERIDMAP2[[#This Row],[POS]]="OF",MAX(AV$1:AV647)+1,"")</f>
        <v/>
      </c>
      <c r="AW648" t="str">
        <f>IFERROR(INDEX(PLAYERIDMAP2[PLAYERNAME],MATCH(ROW()-ROW(AW$1),OUTFIELD,0)),"")</f>
        <v/>
      </c>
      <c r="AX648">
        <f>IF(PLAYERIDMAP2[[#This Row],[POS]]&lt;&gt;"P",MAX(AX$1:AX647)+1,"")</f>
        <v>339</v>
      </c>
      <c r="AY648" t="str">
        <f>IFERROR(INDEX(PLAYERIDMAP2[PLAYERNAME],MATCH(ROW()-ROW(AY$1),HITTERS,0)),"")</f>
        <v>Colby Rasmus</v>
      </c>
      <c r="AZ648" t="str">
        <f>IF(PLAYERIDMAP2[[#This Row],[POS]]="P",MAX(AZ$1:AZ647)+1,"")</f>
        <v/>
      </c>
      <c r="BA648" t="str">
        <f>IFERROR(INDEX(PLAYERIDMAP2[PLAYERNAME],MATCH(ROW()-ROW(BA$1),PITCHERS,0)),"")</f>
        <v>Alfredo Simon</v>
      </c>
    </row>
    <row r="649" spans="1:53" x14ac:dyDescent="0.25">
      <c r="A649" t="s">
        <v>13027</v>
      </c>
      <c r="B649" t="s">
        <v>10841</v>
      </c>
      <c r="C649" s="1">
        <v>30245</v>
      </c>
      <c r="D649" t="s">
        <v>18468</v>
      </c>
      <c r="E649" t="s">
        <v>20003</v>
      </c>
      <c r="F649" t="s">
        <v>11398</v>
      </c>
      <c r="G649" t="s">
        <v>16838</v>
      </c>
      <c r="H649" t="s">
        <v>10988</v>
      </c>
      <c r="I649" t="s">
        <v>20098</v>
      </c>
      <c r="J649" t="s">
        <v>10841</v>
      </c>
      <c r="K649">
        <v>449104</v>
      </c>
      <c r="L649" t="s">
        <v>10841</v>
      </c>
      <c r="M649">
        <v>1803887</v>
      </c>
      <c r="N649" t="s">
        <v>10841</v>
      </c>
      <c r="O649" t="s">
        <v>13028</v>
      </c>
      <c r="P649" t="s">
        <v>13027</v>
      </c>
      <c r="Q649">
        <v>9248</v>
      </c>
      <c r="R649" t="s">
        <v>10841</v>
      </c>
      <c r="S649">
        <v>31169</v>
      </c>
      <c r="T649" t="s">
        <v>10841</v>
      </c>
      <c r="V649" t="s">
        <v>13029</v>
      </c>
      <c r="W649">
        <v>47758</v>
      </c>
      <c r="X649">
        <v>9248</v>
      </c>
      <c r="Y649" t="s">
        <v>10841</v>
      </c>
      <c r="Z649" t="s">
        <v>13030</v>
      </c>
      <c r="AA649" t="s">
        <v>10958</v>
      </c>
      <c r="AB649" t="s">
        <v>5703</v>
      </c>
      <c r="AC649" t="s">
        <v>10841</v>
      </c>
      <c r="AD649" t="s">
        <v>13030</v>
      </c>
      <c r="AE649">
        <v>12641</v>
      </c>
      <c r="AF649" t="s">
        <v>10841</v>
      </c>
      <c r="AG649">
        <v>13296</v>
      </c>
      <c r="AL649" t="str">
        <f>IF(PLAYERIDMAP2[[#This Row],[POS]]="C",MAX(AL$1:AL648)+1,"")</f>
        <v/>
      </c>
      <c r="AM649" t="str">
        <f>IFERROR(INDEX(PLAYERIDMAP2[PLAYERNAME],MATCH(ROW()-ROW(AM$1),CATCHERS,0)),"")</f>
        <v/>
      </c>
      <c r="AN649" t="str">
        <f>IF(PLAYERIDMAP2[[#This Row],[POS]]="1B",MAX(AN$1:AN648)+1,"")</f>
        <v/>
      </c>
      <c r="AO649" t="str">
        <f>IFERROR(INDEX(PLAYERIDMAP2[PLAYERNAME],MATCH(ROW()-ROW(AO$1),FIRSTBASE,0)),"")</f>
        <v/>
      </c>
      <c r="AP649" t="str">
        <f>IF(PLAYERIDMAP2[[#This Row],[POS]]="2B",MAX(AP$1:AP648)+1,"")</f>
        <v/>
      </c>
      <c r="AQ649" t="str">
        <f>IFERROR(INDEX(PLAYERIDMAP2[PLAYERNAME],MATCH(ROW()-ROW(AQ$1),SECONDBASE,0)),"")</f>
        <v/>
      </c>
      <c r="AR649" t="str">
        <f>IF(PLAYERIDMAP2[[#This Row],[POS]]="3B",MAX(AR$1:AR648)+1,"")</f>
        <v/>
      </c>
      <c r="AS649" t="str">
        <f>IFERROR(INDEX(PLAYERIDMAP2[PLAYERNAME],MATCH(ROW()-ROW(AS$1),THIRDBASE,0)),"")</f>
        <v/>
      </c>
      <c r="AT649" t="str">
        <f>IF(PLAYERIDMAP2[[#This Row],[POS]]="SS",MAX(AT$1:AT648)+1,"")</f>
        <v/>
      </c>
      <c r="AU649" t="str">
        <f>IFERROR(INDEX(PLAYERIDMAP2[PLAYERNAME],MATCH(ROW()-ROW(AU$1),SHORTSTOP,0)),"")</f>
        <v/>
      </c>
      <c r="AV649" t="str">
        <f>IF(PLAYERIDMAP2[[#This Row],[POS]]="OF",MAX(AV$1:AV648)+1,"")</f>
        <v/>
      </c>
      <c r="AW649" t="str">
        <f>IFERROR(INDEX(PLAYERIDMAP2[PLAYERNAME],MATCH(ROW()-ROW(AW$1),OUTFIELD,0)),"")</f>
        <v/>
      </c>
      <c r="AX649" t="str">
        <f>IF(PLAYERIDMAP2[[#This Row],[POS]]&lt;&gt;"P",MAX(AX$1:AX648)+1,"")</f>
        <v/>
      </c>
      <c r="AY649" t="str">
        <f>IFERROR(INDEX(PLAYERIDMAP2[PLAYERNAME],MATCH(ROW()-ROW(AY$1),HITTERS,0)),"")</f>
        <v>J.T. Realmuto</v>
      </c>
      <c r="AZ649">
        <f>IF(PLAYERIDMAP2[[#This Row],[POS]]="P",MAX(AZ$1:AZ648)+1,"")</f>
        <v>309</v>
      </c>
      <c r="BA649" t="str">
        <f>IFERROR(INDEX(PLAYERIDMAP2[PLAYERNAME],MATCH(ROW()-ROW(BA$1),PITCHERS,0)),"")</f>
        <v>Tony Sipp</v>
      </c>
    </row>
    <row r="650" spans="1:53" x14ac:dyDescent="0.25">
      <c r="A650" t="s">
        <v>13031</v>
      </c>
      <c r="B650" t="s">
        <v>10333</v>
      </c>
      <c r="C650" s="1">
        <v>32849</v>
      </c>
      <c r="D650" t="s">
        <v>16836</v>
      </c>
      <c r="E650" t="s">
        <v>20199</v>
      </c>
      <c r="F650" t="s">
        <v>11053</v>
      </c>
      <c r="G650" t="s">
        <v>16838</v>
      </c>
      <c r="H650" t="s">
        <v>10988</v>
      </c>
      <c r="I650" t="s">
        <v>20200</v>
      </c>
      <c r="J650" t="s">
        <v>10333</v>
      </c>
      <c r="K650">
        <v>543294</v>
      </c>
      <c r="L650" t="s">
        <v>10333</v>
      </c>
      <c r="M650">
        <v>2108023</v>
      </c>
      <c r="N650" t="s">
        <v>10333</v>
      </c>
      <c r="O650" t="s">
        <v>20201</v>
      </c>
      <c r="P650" t="s">
        <v>13031</v>
      </c>
      <c r="Q650">
        <v>9758</v>
      </c>
      <c r="R650" t="s">
        <v>10333</v>
      </c>
      <c r="S650">
        <v>33173</v>
      </c>
      <c r="T650" t="s">
        <v>10333</v>
      </c>
      <c r="V650" t="s">
        <v>16193</v>
      </c>
      <c r="W650">
        <v>69172</v>
      </c>
      <c r="X650">
        <v>9758</v>
      </c>
      <c r="Y650" t="s">
        <v>10333</v>
      </c>
      <c r="Z650" t="s">
        <v>13032</v>
      </c>
      <c r="AA650" t="s">
        <v>5703</v>
      </c>
      <c r="AB650" t="s">
        <v>5703</v>
      </c>
      <c r="AC650" t="s">
        <v>10333</v>
      </c>
      <c r="AD650" t="s">
        <v>13032</v>
      </c>
      <c r="AE650">
        <v>12649</v>
      </c>
      <c r="AF650" t="s">
        <v>10333</v>
      </c>
      <c r="AG650">
        <v>53398</v>
      </c>
      <c r="AH650" t="s">
        <v>10333</v>
      </c>
      <c r="AL650" t="str">
        <f>IF(PLAYERIDMAP2[[#This Row],[POS]]="C",MAX(AL$1:AL649)+1,"")</f>
        <v/>
      </c>
      <c r="AM650" t="str">
        <f>IFERROR(INDEX(PLAYERIDMAP2[PLAYERNAME],MATCH(ROW()-ROW(AM$1),CATCHERS,0)),"")</f>
        <v/>
      </c>
      <c r="AN650" t="str">
        <f>IF(PLAYERIDMAP2[[#This Row],[POS]]="1B",MAX(AN$1:AN649)+1,"")</f>
        <v/>
      </c>
      <c r="AO650" t="str">
        <f>IFERROR(INDEX(PLAYERIDMAP2[PLAYERNAME],MATCH(ROW()-ROW(AO$1),FIRSTBASE,0)),"")</f>
        <v/>
      </c>
      <c r="AP650" t="str">
        <f>IF(PLAYERIDMAP2[[#This Row],[POS]]="2B",MAX(AP$1:AP649)+1,"")</f>
        <v/>
      </c>
      <c r="AQ650" t="str">
        <f>IFERROR(INDEX(PLAYERIDMAP2[PLAYERNAME],MATCH(ROW()-ROW(AQ$1),SECONDBASE,0)),"")</f>
        <v/>
      </c>
      <c r="AR650" t="str">
        <f>IF(PLAYERIDMAP2[[#This Row],[POS]]="3B",MAX(AR$1:AR649)+1,"")</f>
        <v/>
      </c>
      <c r="AS650" t="str">
        <f>IFERROR(INDEX(PLAYERIDMAP2[PLAYERNAME],MATCH(ROW()-ROW(AS$1),THIRDBASE,0)),"")</f>
        <v/>
      </c>
      <c r="AT650" t="str">
        <f>IF(PLAYERIDMAP2[[#This Row],[POS]]="SS",MAX(AT$1:AT649)+1,"")</f>
        <v/>
      </c>
      <c r="AU650" t="str">
        <f>IFERROR(INDEX(PLAYERIDMAP2[PLAYERNAME],MATCH(ROW()-ROW(AU$1),SHORTSTOP,0)),"")</f>
        <v/>
      </c>
      <c r="AV650" t="str">
        <f>IF(PLAYERIDMAP2[[#This Row],[POS]]="OF",MAX(AV$1:AV649)+1,"")</f>
        <v/>
      </c>
      <c r="AW650" t="str">
        <f>IFERROR(INDEX(PLAYERIDMAP2[PLAYERNAME],MATCH(ROW()-ROW(AW$1),OUTFIELD,0)),"")</f>
        <v/>
      </c>
      <c r="AX650" t="str">
        <f>IF(PLAYERIDMAP2[[#This Row],[POS]]&lt;&gt;"P",MAX(AX$1:AX649)+1,"")</f>
        <v/>
      </c>
      <c r="AY650" t="str">
        <f>IFERROR(INDEX(PLAYERIDMAP2[PLAYERNAME],MATCH(ROW()-ROW(AY$1),HITTERS,0)),"")</f>
        <v>Anthony Recker</v>
      </c>
      <c r="AZ650">
        <f>IF(PLAYERIDMAP2[[#This Row],[POS]]="P",MAX(AZ$1:AZ649)+1,"")</f>
        <v>310</v>
      </c>
      <c r="BA650" t="str">
        <f>IFERROR(INDEX(PLAYERIDMAP2[PLAYERNAME],MATCH(ROW()-ROW(BA$1),PITCHERS,0)),"")</f>
        <v>Tyler Skaggs</v>
      </c>
    </row>
    <row r="651" spans="1:53" x14ac:dyDescent="0.25">
      <c r="A651" t="s">
        <v>13033</v>
      </c>
      <c r="B651" t="s">
        <v>10167</v>
      </c>
      <c r="C651" s="1">
        <v>32549</v>
      </c>
      <c r="D651" t="s">
        <v>17670</v>
      </c>
      <c r="E651" t="s">
        <v>17671</v>
      </c>
      <c r="F651" t="s">
        <v>10992</v>
      </c>
      <c r="G651" t="s">
        <v>14693</v>
      </c>
      <c r="H651" t="s">
        <v>10988</v>
      </c>
      <c r="I651" t="s">
        <v>17672</v>
      </c>
      <c r="J651" t="s">
        <v>10167</v>
      </c>
      <c r="K651">
        <v>521230</v>
      </c>
      <c r="L651" t="s">
        <v>10167</v>
      </c>
      <c r="M651">
        <v>1756629</v>
      </c>
      <c r="N651" t="s">
        <v>10167</v>
      </c>
      <c r="O651" t="s">
        <v>13034</v>
      </c>
      <c r="P651" t="s">
        <v>13033</v>
      </c>
      <c r="Q651">
        <v>9057</v>
      </c>
      <c r="R651" t="s">
        <v>10167</v>
      </c>
      <c r="S651">
        <v>31755</v>
      </c>
      <c r="T651" t="s">
        <v>10167</v>
      </c>
      <c r="V651" t="s">
        <v>13035</v>
      </c>
      <c r="W651">
        <v>56426</v>
      </c>
      <c r="X651">
        <v>9057</v>
      </c>
      <c r="Y651" t="s">
        <v>10167</v>
      </c>
      <c r="Z651" t="s">
        <v>13036</v>
      </c>
      <c r="AA651" t="s">
        <v>5703</v>
      </c>
      <c r="AB651" t="s">
        <v>5703</v>
      </c>
      <c r="AD651" t="s">
        <v>13036</v>
      </c>
      <c r="AF651" t="s">
        <v>10167</v>
      </c>
      <c r="AG651">
        <v>15225</v>
      </c>
      <c r="AH651" t="s">
        <v>10167</v>
      </c>
      <c r="AL651" t="str">
        <f>IF(PLAYERIDMAP2[[#This Row],[POS]]="C",MAX(AL$1:AL650)+1,"")</f>
        <v/>
      </c>
      <c r="AM651" t="str">
        <f>IFERROR(INDEX(PLAYERIDMAP2[PLAYERNAME],MATCH(ROW()-ROW(AM$1),CATCHERS,0)),"")</f>
        <v/>
      </c>
      <c r="AN651" t="str">
        <f>IF(PLAYERIDMAP2[[#This Row],[POS]]="1B",MAX(AN$1:AN650)+1,"")</f>
        <v/>
      </c>
      <c r="AO651" t="str">
        <f>IFERROR(INDEX(PLAYERIDMAP2[PLAYERNAME],MATCH(ROW()-ROW(AO$1),FIRSTBASE,0)),"")</f>
        <v/>
      </c>
      <c r="AP651" t="str">
        <f>IF(PLAYERIDMAP2[[#This Row],[POS]]="2B",MAX(AP$1:AP650)+1,"")</f>
        <v/>
      </c>
      <c r="AQ651" t="str">
        <f>IFERROR(INDEX(PLAYERIDMAP2[PLAYERNAME],MATCH(ROW()-ROW(AQ$1),SECONDBASE,0)),"")</f>
        <v/>
      </c>
      <c r="AR651" t="str">
        <f>IF(PLAYERIDMAP2[[#This Row],[POS]]="3B",MAX(AR$1:AR650)+1,"")</f>
        <v/>
      </c>
      <c r="AS651" t="str">
        <f>IFERROR(INDEX(PLAYERIDMAP2[PLAYERNAME],MATCH(ROW()-ROW(AS$1),THIRDBASE,0)),"")</f>
        <v/>
      </c>
      <c r="AT651" t="str">
        <f>IF(PLAYERIDMAP2[[#This Row],[POS]]="SS",MAX(AT$1:AT650)+1,"")</f>
        <v/>
      </c>
      <c r="AU651" t="str">
        <f>IFERROR(INDEX(PLAYERIDMAP2[PLAYERNAME],MATCH(ROW()-ROW(AU$1),SHORTSTOP,0)),"")</f>
        <v/>
      </c>
      <c r="AV651" t="str">
        <f>IF(PLAYERIDMAP2[[#This Row],[POS]]="OF",MAX(AV$1:AV650)+1,"")</f>
        <v/>
      </c>
      <c r="AW651" t="str">
        <f>IFERROR(INDEX(PLAYERIDMAP2[PLAYERNAME],MATCH(ROW()-ROW(AW$1),OUTFIELD,0)),"")</f>
        <v/>
      </c>
      <c r="AX651" t="str">
        <f>IF(PLAYERIDMAP2[[#This Row],[POS]]&lt;&gt;"P",MAX(AX$1:AX650)+1,"")</f>
        <v/>
      </c>
      <c r="AY651" t="str">
        <f>IFERROR(INDEX(PLAYERIDMAP2[PLAYERNAME],MATCH(ROW()-ROW(AY$1),HITTERS,0)),"")</f>
        <v>Josh Reddick</v>
      </c>
      <c r="AZ651">
        <f>IF(PLAYERIDMAP2[[#This Row],[POS]]="P",MAX(AZ$1:AZ650)+1,"")</f>
        <v>311</v>
      </c>
      <c r="BA651" t="str">
        <f>IFERROR(INDEX(PLAYERIDMAP2[PLAYERNAME],MATCH(ROW()-ROW(BA$1),PITCHERS,0)),"")</f>
        <v>Kevin Slowey</v>
      </c>
    </row>
    <row r="652" spans="1:53" x14ac:dyDescent="0.25">
      <c r="A652" t="s">
        <v>13037</v>
      </c>
      <c r="B652" t="s">
        <v>10513</v>
      </c>
      <c r="C652" s="1">
        <v>29098</v>
      </c>
      <c r="D652" t="s">
        <v>17343</v>
      </c>
      <c r="E652" t="s">
        <v>17344</v>
      </c>
      <c r="F652" t="s">
        <v>11016</v>
      </c>
      <c r="G652" t="s">
        <v>11016</v>
      </c>
      <c r="H652" t="s">
        <v>10988</v>
      </c>
      <c r="I652" t="s">
        <v>17345</v>
      </c>
      <c r="K652">
        <v>454535</v>
      </c>
      <c r="L652" t="s">
        <v>10513</v>
      </c>
      <c r="M652">
        <v>556540</v>
      </c>
      <c r="N652" t="s">
        <v>10513</v>
      </c>
      <c r="O652" t="s">
        <v>13038</v>
      </c>
      <c r="P652" t="s">
        <v>13037</v>
      </c>
      <c r="Q652">
        <v>7604</v>
      </c>
      <c r="R652" t="s">
        <v>10513</v>
      </c>
      <c r="V652" t="s">
        <v>13039</v>
      </c>
      <c r="W652">
        <v>36847</v>
      </c>
      <c r="X652">
        <v>7604</v>
      </c>
      <c r="Y652" t="s">
        <v>10513</v>
      </c>
      <c r="Z652" t="s">
        <v>16540</v>
      </c>
      <c r="AA652" t="s">
        <v>5703</v>
      </c>
      <c r="AB652" t="s">
        <v>5703</v>
      </c>
      <c r="AD652" t="s">
        <v>16540</v>
      </c>
      <c r="AL652" t="str">
        <f>IF(PLAYERIDMAP2[[#This Row],[POS]]="C",MAX(AL$1:AL651)+1,"")</f>
        <v/>
      </c>
      <c r="AM652" t="str">
        <f>IFERROR(INDEX(PLAYERIDMAP2[PLAYERNAME],MATCH(ROW()-ROW(AM$1),CATCHERS,0)),"")</f>
        <v/>
      </c>
      <c r="AN652" t="str">
        <f>IF(PLAYERIDMAP2[[#This Row],[POS]]="1B",MAX(AN$1:AN651)+1,"")</f>
        <v/>
      </c>
      <c r="AO652" t="str">
        <f>IFERROR(INDEX(PLAYERIDMAP2[PLAYERNAME],MATCH(ROW()-ROW(AO$1),FIRSTBASE,0)),"")</f>
        <v/>
      </c>
      <c r="AP652" t="str">
        <f>IF(PLAYERIDMAP2[[#This Row],[POS]]="2B",MAX(AP$1:AP651)+1,"")</f>
        <v/>
      </c>
      <c r="AQ652" t="str">
        <f>IFERROR(INDEX(PLAYERIDMAP2[PLAYERNAME],MATCH(ROW()-ROW(AQ$1),SECONDBASE,0)),"")</f>
        <v/>
      </c>
      <c r="AR652" t="str">
        <f>IF(PLAYERIDMAP2[[#This Row],[POS]]="3B",MAX(AR$1:AR651)+1,"")</f>
        <v/>
      </c>
      <c r="AS652" t="str">
        <f>IFERROR(INDEX(PLAYERIDMAP2[PLAYERNAME],MATCH(ROW()-ROW(AS$1),THIRDBASE,0)),"")</f>
        <v/>
      </c>
      <c r="AT652" t="str">
        <f>IF(PLAYERIDMAP2[[#This Row],[POS]]="SS",MAX(AT$1:AT651)+1,"")</f>
        <v/>
      </c>
      <c r="AU652" t="str">
        <f>IFERROR(INDEX(PLAYERIDMAP2[PLAYERNAME],MATCH(ROW()-ROW(AU$1),SHORTSTOP,0)),"")</f>
        <v/>
      </c>
      <c r="AV652" t="str">
        <f>IF(PLAYERIDMAP2[[#This Row],[POS]]="OF",MAX(AV$1:AV651)+1,"")</f>
        <v/>
      </c>
      <c r="AW652" t="str">
        <f>IFERROR(INDEX(PLAYERIDMAP2[PLAYERNAME],MATCH(ROW()-ROW(AW$1),OUTFIELD,0)),"")</f>
        <v/>
      </c>
      <c r="AX652" t="str">
        <f>IF(PLAYERIDMAP2[[#This Row],[POS]]&lt;&gt;"P",MAX(AX$1:AX651)+1,"")</f>
        <v/>
      </c>
      <c r="AY652" t="str">
        <f>IFERROR(INDEX(PLAYERIDMAP2[PLAYERNAME],MATCH(ROW()-ROW(AY$1),HITTERS,0)),"")</f>
        <v>Robert Refsnyder</v>
      </c>
      <c r="AZ652">
        <f>IF(PLAYERIDMAP2[[#This Row],[POS]]="P",MAX(AZ$1:AZ651)+1,"")</f>
        <v>312</v>
      </c>
      <c r="BA652" t="str">
        <f>IFERROR(INDEX(PLAYERIDMAP2[PLAYERNAME],MATCH(ROW()-ROW(BA$1),PITCHERS,0)),"")</f>
        <v>Carson Smith</v>
      </c>
    </row>
    <row r="653" spans="1:53" x14ac:dyDescent="0.25">
      <c r="A653" t="s">
        <v>13040</v>
      </c>
      <c r="B653" t="s">
        <v>4865</v>
      </c>
      <c r="C653" s="1">
        <v>33016</v>
      </c>
      <c r="D653" t="s">
        <v>18414</v>
      </c>
      <c r="E653" t="s">
        <v>16936</v>
      </c>
      <c r="F653" t="s">
        <v>11176</v>
      </c>
      <c r="G653" t="s">
        <v>16838</v>
      </c>
      <c r="H653" t="s">
        <v>5705</v>
      </c>
      <c r="I653" t="s">
        <v>18607</v>
      </c>
      <c r="J653" t="s">
        <v>4865</v>
      </c>
      <c r="K653">
        <v>514917</v>
      </c>
      <c r="L653" t="s">
        <v>4865</v>
      </c>
      <c r="M653">
        <v>1784924</v>
      </c>
      <c r="N653" t="s">
        <v>4865</v>
      </c>
      <c r="O653" t="s">
        <v>13041</v>
      </c>
      <c r="P653" t="s">
        <v>13040</v>
      </c>
      <c r="Q653">
        <v>9411</v>
      </c>
      <c r="R653" t="s">
        <v>4865</v>
      </c>
      <c r="S653">
        <v>31130</v>
      </c>
      <c r="T653" t="s">
        <v>4865</v>
      </c>
      <c r="V653" t="s">
        <v>13042</v>
      </c>
      <c r="W653">
        <v>56444</v>
      </c>
      <c r="X653">
        <v>9411</v>
      </c>
      <c r="Y653" t="s">
        <v>4865</v>
      </c>
      <c r="Z653" t="s">
        <v>13043</v>
      </c>
      <c r="AA653" t="s">
        <v>11011</v>
      </c>
      <c r="AB653" t="s">
        <v>5703</v>
      </c>
      <c r="AC653" t="s">
        <v>4865</v>
      </c>
      <c r="AD653" t="s">
        <v>13043</v>
      </c>
      <c r="AF653" t="s">
        <v>4865</v>
      </c>
      <c r="AG653">
        <v>13354</v>
      </c>
      <c r="AH653" t="s">
        <v>4865</v>
      </c>
      <c r="AL653" t="str">
        <f>IF(PLAYERIDMAP2[[#This Row],[POS]]="C",MAX(AL$1:AL652)+1,"")</f>
        <v/>
      </c>
      <c r="AM653" t="str">
        <f>IFERROR(INDEX(PLAYERIDMAP2[PLAYERNAME],MATCH(ROW()-ROW(AM$1),CATCHERS,0)),"")</f>
        <v/>
      </c>
      <c r="AN653" t="str">
        <f>IF(PLAYERIDMAP2[[#This Row],[POS]]="1B",MAX(AN$1:AN652)+1,"")</f>
        <v/>
      </c>
      <c r="AO653" t="str">
        <f>IFERROR(INDEX(PLAYERIDMAP2[PLAYERNAME],MATCH(ROW()-ROW(AO$1),FIRSTBASE,0)),"")</f>
        <v/>
      </c>
      <c r="AP653" t="str">
        <f>IF(PLAYERIDMAP2[[#This Row],[POS]]="2B",MAX(AP$1:AP652)+1,"")</f>
        <v/>
      </c>
      <c r="AQ653" t="str">
        <f>IFERROR(INDEX(PLAYERIDMAP2[PLAYERNAME],MATCH(ROW()-ROW(AQ$1),SECONDBASE,0)),"")</f>
        <v/>
      </c>
      <c r="AR653">
        <f>IF(PLAYERIDMAP2[[#This Row],[POS]]="3B",MAX(AR$1:AR652)+1,"")</f>
        <v>41</v>
      </c>
      <c r="AS653" t="str">
        <f>IFERROR(INDEX(PLAYERIDMAP2[PLAYERNAME],MATCH(ROW()-ROW(AS$1),THIRDBASE,0)),"")</f>
        <v/>
      </c>
      <c r="AT653" t="str">
        <f>IF(PLAYERIDMAP2[[#This Row],[POS]]="SS",MAX(AT$1:AT652)+1,"")</f>
        <v/>
      </c>
      <c r="AU653" t="str">
        <f>IFERROR(INDEX(PLAYERIDMAP2[PLAYERNAME],MATCH(ROW()-ROW(AU$1),SHORTSTOP,0)),"")</f>
        <v/>
      </c>
      <c r="AV653" t="str">
        <f>IF(PLAYERIDMAP2[[#This Row],[POS]]="OF",MAX(AV$1:AV652)+1,"")</f>
        <v/>
      </c>
      <c r="AW653" t="str">
        <f>IFERROR(INDEX(PLAYERIDMAP2[PLAYERNAME],MATCH(ROW()-ROW(AW$1),OUTFIELD,0)),"")</f>
        <v/>
      </c>
      <c r="AX653">
        <f>IF(PLAYERIDMAP2[[#This Row],[POS]]&lt;&gt;"P",MAX(AX$1:AX652)+1,"")</f>
        <v>340</v>
      </c>
      <c r="AY653" t="str">
        <f>IFERROR(INDEX(PLAYERIDMAP2[PLAYERNAME],MATCH(ROW()-ROW(AY$1),HITTERS,0)),"")</f>
        <v>Nolan Reimold</v>
      </c>
      <c r="AZ653" t="str">
        <f>IF(PLAYERIDMAP2[[#This Row],[POS]]="P",MAX(AZ$1:AZ652)+1,"")</f>
        <v/>
      </c>
      <c r="BA653" t="str">
        <f>IFERROR(INDEX(PLAYERIDMAP2[PLAYERNAME],MATCH(ROW()-ROW(BA$1),PITCHERS,0)),"")</f>
        <v>Joe Smith</v>
      </c>
    </row>
    <row r="654" spans="1:53" x14ac:dyDescent="0.25">
      <c r="A654" t="s">
        <v>13044</v>
      </c>
      <c r="B654" t="s">
        <v>10813</v>
      </c>
      <c r="C654" s="1">
        <v>31180</v>
      </c>
      <c r="D654" t="s">
        <v>16893</v>
      </c>
      <c r="E654" t="s">
        <v>16936</v>
      </c>
      <c r="F654" t="s">
        <v>11176</v>
      </c>
      <c r="G654" t="s">
        <v>16838</v>
      </c>
      <c r="H654" t="s">
        <v>10988</v>
      </c>
      <c r="I654" t="s">
        <v>20834</v>
      </c>
      <c r="J654" t="s">
        <v>10813</v>
      </c>
      <c r="K654">
        <v>456696</v>
      </c>
      <c r="L654" t="s">
        <v>10813</v>
      </c>
      <c r="M654">
        <v>1630080</v>
      </c>
      <c r="N654" t="s">
        <v>10813</v>
      </c>
      <c r="O654" t="s">
        <v>13045</v>
      </c>
      <c r="P654" t="s">
        <v>13044</v>
      </c>
      <c r="Q654">
        <v>8498</v>
      </c>
      <c r="R654" t="s">
        <v>10813</v>
      </c>
      <c r="S654">
        <v>30058</v>
      </c>
      <c r="T654" t="s">
        <v>10813</v>
      </c>
      <c r="V654" t="s">
        <v>13046</v>
      </c>
      <c r="W654">
        <v>47804</v>
      </c>
      <c r="X654">
        <v>8498</v>
      </c>
      <c r="Y654" t="s">
        <v>10813</v>
      </c>
      <c r="Z654" t="s">
        <v>13047</v>
      </c>
      <c r="AA654" t="s">
        <v>5703</v>
      </c>
      <c r="AB654" t="s">
        <v>5703</v>
      </c>
      <c r="AD654" t="s">
        <v>13047</v>
      </c>
      <c r="AE654">
        <v>9656</v>
      </c>
      <c r="AF654" t="s">
        <v>10813</v>
      </c>
      <c r="AG654">
        <v>5270</v>
      </c>
      <c r="AH654" t="s">
        <v>10813</v>
      </c>
      <c r="AL654" t="str">
        <f>IF(PLAYERIDMAP2[[#This Row],[POS]]="C",MAX(AL$1:AL653)+1,"")</f>
        <v/>
      </c>
      <c r="AM654" t="str">
        <f>IFERROR(INDEX(PLAYERIDMAP2[PLAYERNAME],MATCH(ROW()-ROW(AM$1),CATCHERS,0)),"")</f>
        <v/>
      </c>
      <c r="AN654" t="str">
        <f>IF(PLAYERIDMAP2[[#This Row],[POS]]="1B",MAX(AN$1:AN653)+1,"")</f>
        <v/>
      </c>
      <c r="AO654" t="str">
        <f>IFERROR(INDEX(PLAYERIDMAP2[PLAYERNAME],MATCH(ROW()-ROW(AO$1),FIRSTBASE,0)),"")</f>
        <v/>
      </c>
      <c r="AP654" t="str">
        <f>IF(PLAYERIDMAP2[[#This Row],[POS]]="2B",MAX(AP$1:AP653)+1,"")</f>
        <v/>
      </c>
      <c r="AQ654" t="str">
        <f>IFERROR(INDEX(PLAYERIDMAP2[PLAYERNAME],MATCH(ROW()-ROW(AQ$1),SECONDBASE,0)),"")</f>
        <v/>
      </c>
      <c r="AR654" t="str">
        <f>IF(PLAYERIDMAP2[[#This Row],[POS]]="3B",MAX(AR$1:AR653)+1,"")</f>
        <v/>
      </c>
      <c r="AS654" t="str">
        <f>IFERROR(INDEX(PLAYERIDMAP2[PLAYERNAME],MATCH(ROW()-ROW(AS$1),THIRDBASE,0)),"")</f>
        <v/>
      </c>
      <c r="AT654" t="str">
        <f>IF(PLAYERIDMAP2[[#This Row],[POS]]="SS",MAX(AT$1:AT653)+1,"")</f>
        <v/>
      </c>
      <c r="AU654" t="str">
        <f>IFERROR(INDEX(PLAYERIDMAP2[PLAYERNAME],MATCH(ROW()-ROW(AU$1),SHORTSTOP,0)),"")</f>
        <v/>
      </c>
      <c r="AV654" t="str">
        <f>IF(PLAYERIDMAP2[[#This Row],[POS]]="OF",MAX(AV$1:AV653)+1,"")</f>
        <v/>
      </c>
      <c r="AW654" t="str">
        <f>IFERROR(INDEX(PLAYERIDMAP2[PLAYERNAME],MATCH(ROW()-ROW(AW$1),OUTFIELD,0)),"")</f>
        <v/>
      </c>
      <c r="AX654" t="str">
        <f>IF(PLAYERIDMAP2[[#This Row],[POS]]&lt;&gt;"P",MAX(AX$1:AX653)+1,"")</f>
        <v/>
      </c>
      <c r="AY654" t="str">
        <f>IFERROR(INDEX(PLAYERIDMAP2[PLAYERNAME],MATCH(ROW()-ROW(AY$1),HITTERS,0)),"")</f>
        <v>Anthony Rendon</v>
      </c>
      <c r="AZ654">
        <f>IF(PLAYERIDMAP2[[#This Row],[POS]]="P",MAX(AZ$1:AZ653)+1,"")</f>
        <v>313</v>
      </c>
      <c r="BA654" t="str">
        <f>IFERROR(INDEX(PLAYERIDMAP2[PLAYERNAME],MATCH(ROW()-ROW(BA$1),PITCHERS,0)),"")</f>
        <v>Will Smith</v>
      </c>
    </row>
    <row r="655" spans="1:53" x14ac:dyDescent="0.25">
      <c r="A655" t="s">
        <v>19384</v>
      </c>
      <c r="B655" t="s">
        <v>4878</v>
      </c>
      <c r="C655" s="1">
        <v>33474</v>
      </c>
      <c r="D655" t="s">
        <v>19385</v>
      </c>
      <c r="E655" t="s">
        <v>16936</v>
      </c>
      <c r="F655" t="s">
        <v>10997</v>
      </c>
      <c r="G655" t="s">
        <v>16838</v>
      </c>
      <c r="H655" t="s">
        <v>11097</v>
      </c>
      <c r="I655" t="s">
        <v>19386</v>
      </c>
      <c r="J655" t="s">
        <v>4878</v>
      </c>
      <c r="K655">
        <v>571771</v>
      </c>
      <c r="L655" t="s">
        <v>4878</v>
      </c>
      <c r="M655">
        <v>1810835</v>
      </c>
      <c r="N655" t="s">
        <v>4878</v>
      </c>
      <c r="P655" t="s">
        <v>19384</v>
      </c>
      <c r="Q655">
        <v>9754</v>
      </c>
      <c r="R655" t="s">
        <v>19387</v>
      </c>
      <c r="S655">
        <v>31358</v>
      </c>
      <c r="T655" t="s">
        <v>4878</v>
      </c>
      <c r="W655">
        <v>59660</v>
      </c>
      <c r="X655">
        <v>9754</v>
      </c>
      <c r="Y655" t="s">
        <v>19387</v>
      </c>
      <c r="Z655" t="s">
        <v>19388</v>
      </c>
      <c r="AA655" t="s">
        <v>5703</v>
      </c>
      <c r="AB655" t="s">
        <v>5703</v>
      </c>
      <c r="AD655" t="s">
        <v>19388</v>
      </c>
      <c r="AL655" t="str">
        <f>IF(PLAYERIDMAP2[[#This Row],[POS]]="C",MAX(AL$1:AL654)+1,"")</f>
        <v/>
      </c>
      <c r="AM655" t="str">
        <f>IFERROR(INDEX(PLAYERIDMAP2[PLAYERNAME],MATCH(ROW()-ROW(AM$1),CATCHERS,0)),"")</f>
        <v/>
      </c>
      <c r="AN655" t="str">
        <f>IF(PLAYERIDMAP2[[#This Row],[POS]]="1B",MAX(AN$1:AN654)+1,"")</f>
        <v/>
      </c>
      <c r="AO655" t="str">
        <f>IFERROR(INDEX(PLAYERIDMAP2[PLAYERNAME],MATCH(ROW()-ROW(AO$1),FIRSTBASE,0)),"")</f>
        <v/>
      </c>
      <c r="AP655" t="str">
        <f>IF(PLAYERIDMAP2[[#This Row],[POS]]="2B",MAX(AP$1:AP654)+1,"")</f>
        <v/>
      </c>
      <c r="AQ655" t="str">
        <f>IFERROR(INDEX(PLAYERIDMAP2[PLAYERNAME],MATCH(ROW()-ROW(AQ$1),SECONDBASE,0)),"")</f>
        <v/>
      </c>
      <c r="AR655" t="str">
        <f>IF(PLAYERIDMAP2[[#This Row],[POS]]="3B",MAX(AR$1:AR654)+1,"")</f>
        <v/>
      </c>
      <c r="AS655" t="str">
        <f>IFERROR(INDEX(PLAYERIDMAP2[PLAYERNAME],MATCH(ROW()-ROW(AS$1),THIRDBASE,0)),"")</f>
        <v/>
      </c>
      <c r="AT655">
        <f>IF(PLAYERIDMAP2[[#This Row],[POS]]="SS",MAX(AT$1:AT654)+1,"")</f>
        <v>47</v>
      </c>
      <c r="AU655" t="str">
        <f>IFERROR(INDEX(PLAYERIDMAP2[PLAYERNAME],MATCH(ROW()-ROW(AU$1),SHORTSTOP,0)),"")</f>
        <v/>
      </c>
      <c r="AV655" t="str">
        <f>IF(PLAYERIDMAP2[[#This Row],[POS]]="OF",MAX(AV$1:AV654)+1,"")</f>
        <v/>
      </c>
      <c r="AW655" t="str">
        <f>IFERROR(INDEX(PLAYERIDMAP2[PLAYERNAME],MATCH(ROW()-ROW(AW$1),OUTFIELD,0)),"")</f>
        <v/>
      </c>
      <c r="AX655">
        <f>IF(PLAYERIDMAP2[[#This Row],[POS]]&lt;&gt;"P",MAX(AX$1:AX654)+1,"")</f>
        <v>341</v>
      </c>
      <c r="AY655" t="str">
        <f>IFERROR(INDEX(PLAYERIDMAP2[PLAYERNAME],MATCH(ROW()-ROW(AY$1),HITTERS,0)),"")</f>
        <v>Hunter Renfroe</v>
      </c>
      <c r="AZ655" t="str">
        <f>IF(PLAYERIDMAP2[[#This Row],[POS]]="P",MAX(AZ$1:AZ654)+1,"")</f>
        <v/>
      </c>
      <c r="BA655" t="str">
        <f>IFERROR(INDEX(PLAYERIDMAP2[PLAYERNAME],MATCH(ROW()-ROW(BA$1),PITCHERS,0)),"")</f>
        <v>Drew Smyly</v>
      </c>
    </row>
    <row r="656" spans="1:53" x14ac:dyDescent="0.25">
      <c r="A656" t="s">
        <v>13048</v>
      </c>
      <c r="B656" t="s">
        <v>10937</v>
      </c>
      <c r="C656" s="1">
        <v>31510</v>
      </c>
      <c r="D656" t="s">
        <v>18193</v>
      </c>
      <c r="E656" t="s">
        <v>16936</v>
      </c>
      <c r="F656" t="s">
        <v>11021</v>
      </c>
      <c r="G656" t="s">
        <v>14693</v>
      </c>
      <c r="H656" t="s">
        <v>10988</v>
      </c>
      <c r="I656" t="s">
        <v>19901</v>
      </c>
      <c r="J656" t="s">
        <v>10937</v>
      </c>
      <c r="K656">
        <v>433587</v>
      </c>
      <c r="L656" t="s">
        <v>10937</v>
      </c>
      <c r="M656">
        <v>541516</v>
      </c>
      <c r="N656" t="s">
        <v>10937</v>
      </c>
      <c r="O656" t="s">
        <v>13049</v>
      </c>
      <c r="P656" t="s">
        <v>13048</v>
      </c>
      <c r="Q656">
        <v>7487</v>
      </c>
      <c r="R656" t="s">
        <v>10937</v>
      </c>
      <c r="S656">
        <v>6194</v>
      </c>
      <c r="T656" t="s">
        <v>10937</v>
      </c>
      <c r="V656" t="s">
        <v>13050</v>
      </c>
      <c r="W656">
        <v>45536</v>
      </c>
      <c r="X656">
        <v>7487</v>
      </c>
      <c r="Y656" t="s">
        <v>10937</v>
      </c>
      <c r="Z656" t="s">
        <v>13051</v>
      </c>
      <c r="AA656" t="s">
        <v>5703</v>
      </c>
      <c r="AB656" t="s">
        <v>5703</v>
      </c>
      <c r="AC656" t="s">
        <v>10937</v>
      </c>
      <c r="AD656" t="s">
        <v>13051</v>
      </c>
      <c r="AE656">
        <v>7886</v>
      </c>
      <c r="AF656" t="s">
        <v>10937</v>
      </c>
      <c r="AG656">
        <v>5661</v>
      </c>
      <c r="AH656" t="s">
        <v>10937</v>
      </c>
      <c r="AL656" t="str">
        <f>IF(PLAYERIDMAP2[[#This Row],[POS]]="C",MAX(AL$1:AL655)+1,"")</f>
        <v/>
      </c>
      <c r="AM656" t="str">
        <f>IFERROR(INDEX(PLAYERIDMAP2[PLAYERNAME],MATCH(ROW()-ROW(AM$1),CATCHERS,0)),"")</f>
        <v/>
      </c>
      <c r="AN656" t="str">
        <f>IF(PLAYERIDMAP2[[#This Row],[POS]]="1B",MAX(AN$1:AN655)+1,"")</f>
        <v/>
      </c>
      <c r="AO656" t="str">
        <f>IFERROR(INDEX(PLAYERIDMAP2[PLAYERNAME],MATCH(ROW()-ROW(AO$1),FIRSTBASE,0)),"")</f>
        <v/>
      </c>
      <c r="AP656" t="str">
        <f>IF(PLAYERIDMAP2[[#This Row],[POS]]="2B",MAX(AP$1:AP655)+1,"")</f>
        <v/>
      </c>
      <c r="AQ656" t="str">
        <f>IFERROR(INDEX(PLAYERIDMAP2[PLAYERNAME],MATCH(ROW()-ROW(AQ$1),SECONDBASE,0)),"")</f>
        <v/>
      </c>
      <c r="AR656" t="str">
        <f>IF(PLAYERIDMAP2[[#This Row],[POS]]="3B",MAX(AR$1:AR655)+1,"")</f>
        <v/>
      </c>
      <c r="AS656" t="str">
        <f>IFERROR(INDEX(PLAYERIDMAP2[PLAYERNAME],MATCH(ROW()-ROW(AS$1),THIRDBASE,0)),"")</f>
        <v/>
      </c>
      <c r="AT656" t="str">
        <f>IF(PLAYERIDMAP2[[#This Row],[POS]]="SS",MAX(AT$1:AT655)+1,"")</f>
        <v/>
      </c>
      <c r="AU656" t="str">
        <f>IFERROR(INDEX(PLAYERIDMAP2[PLAYERNAME],MATCH(ROW()-ROW(AU$1),SHORTSTOP,0)),"")</f>
        <v/>
      </c>
      <c r="AV656" t="str">
        <f>IF(PLAYERIDMAP2[[#This Row],[POS]]="OF",MAX(AV$1:AV655)+1,"")</f>
        <v/>
      </c>
      <c r="AW656" t="str">
        <f>IFERROR(INDEX(PLAYERIDMAP2[PLAYERNAME],MATCH(ROW()-ROW(AW$1),OUTFIELD,0)),"")</f>
        <v/>
      </c>
      <c r="AX656" t="str">
        <f>IF(PLAYERIDMAP2[[#This Row],[POS]]&lt;&gt;"P",MAX(AX$1:AX655)+1,"")</f>
        <v/>
      </c>
      <c r="AY656" t="str">
        <f>IFERROR(INDEX(PLAYERIDMAP2[PLAYERNAME],MATCH(ROW()-ROW(AY$1),HITTERS,0)),"")</f>
        <v>Ben Revere</v>
      </c>
      <c r="AZ656">
        <f>IF(PLAYERIDMAP2[[#This Row],[POS]]="P",MAX(AZ$1:AZ655)+1,"")</f>
        <v>314</v>
      </c>
      <c r="BA656" t="str">
        <f>IFERROR(INDEX(PLAYERIDMAP2[PLAYERNAME],MATCH(ROW()-ROW(BA$1),PITCHERS,0)),"")</f>
        <v>Ian Snell</v>
      </c>
    </row>
    <row r="657" spans="1:53" x14ac:dyDescent="0.25">
      <c r="A657" t="s">
        <v>13052</v>
      </c>
      <c r="B657" t="s">
        <v>4636</v>
      </c>
      <c r="C657" s="1">
        <v>32027</v>
      </c>
      <c r="D657" t="s">
        <v>16935</v>
      </c>
      <c r="E657" t="s">
        <v>16936</v>
      </c>
      <c r="F657" t="s">
        <v>11092</v>
      </c>
      <c r="G657" t="s">
        <v>16838</v>
      </c>
      <c r="H657" t="s">
        <v>10998</v>
      </c>
      <c r="I657" t="s">
        <v>16937</v>
      </c>
      <c r="J657" t="s">
        <v>4636</v>
      </c>
      <c r="K657">
        <v>491676</v>
      </c>
      <c r="L657" t="s">
        <v>4636</v>
      </c>
      <c r="M657">
        <v>1599715</v>
      </c>
      <c r="N657" t="s">
        <v>4636</v>
      </c>
      <c r="O657" t="s">
        <v>13053</v>
      </c>
      <c r="P657" t="s">
        <v>13052</v>
      </c>
      <c r="Q657">
        <v>9188</v>
      </c>
      <c r="R657" t="s">
        <v>4636</v>
      </c>
      <c r="S657">
        <v>29550</v>
      </c>
      <c r="T657" t="s">
        <v>4636</v>
      </c>
      <c r="V657" t="s">
        <v>13054</v>
      </c>
      <c r="W657">
        <v>51885</v>
      </c>
      <c r="X657">
        <v>9188</v>
      </c>
      <c r="Y657" t="s">
        <v>4636</v>
      </c>
      <c r="Z657" t="s">
        <v>16541</v>
      </c>
      <c r="AA657" t="s">
        <v>5703</v>
      </c>
      <c r="AB657" t="s">
        <v>5703</v>
      </c>
      <c r="AD657" t="s">
        <v>16541</v>
      </c>
      <c r="AF657" t="s">
        <v>4636</v>
      </c>
      <c r="AG657">
        <v>12993</v>
      </c>
      <c r="AH657" t="s">
        <v>4636</v>
      </c>
      <c r="AL657" t="str">
        <f>IF(PLAYERIDMAP2[[#This Row],[POS]]="C",MAX(AL$1:AL656)+1,"")</f>
        <v/>
      </c>
      <c r="AM657" t="str">
        <f>IFERROR(INDEX(PLAYERIDMAP2[PLAYERNAME],MATCH(ROW()-ROW(AM$1),CATCHERS,0)),"")</f>
        <v/>
      </c>
      <c r="AN657" t="str">
        <f>IF(PLAYERIDMAP2[[#This Row],[POS]]="1B",MAX(AN$1:AN656)+1,"")</f>
        <v/>
      </c>
      <c r="AO657" t="str">
        <f>IFERROR(INDEX(PLAYERIDMAP2[PLAYERNAME],MATCH(ROW()-ROW(AO$1),FIRSTBASE,0)),"")</f>
        <v/>
      </c>
      <c r="AP657" t="str">
        <f>IF(PLAYERIDMAP2[[#This Row],[POS]]="2B",MAX(AP$1:AP656)+1,"")</f>
        <v/>
      </c>
      <c r="AQ657" t="str">
        <f>IFERROR(INDEX(PLAYERIDMAP2[PLAYERNAME],MATCH(ROW()-ROW(AQ$1),SECONDBASE,0)),"")</f>
        <v/>
      </c>
      <c r="AR657" t="str">
        <f>IF(PLAYERIDMAP2[[#This Row],[POS]]="3B",MAX(AR$1:AR656)+1,"")</f>
        <v/>
      </c>
      <c r="AS657" t="str">
        <f>IFERROR(INDEX(PLAYERIDMAP2[PLAYERNAME],MATCH(ROW()-ROW(AS$1),THIRDBASE,0)),"")</f>
        <v/>
      </c>
      <c r="AT657" t="str">
        <f>IF(PLAYERIDMAP2[[#This Row],[POS]]="SS",MAX(AT$1:AT656)+1,"")</f>
        <v/>
      </c>
      <c r="AU657" t="str">
        <f>IFERROR(INDEX(PLAYERIDMAP2[PLAYERNAME],MATCH(ROW()-ROW(AU$1),SHORTSTOP,0)),"")</f>
        <v/>
      </c>
      <c r="AV657">
        <f>IF(PLAYERIDMAP2[[#This Row],[POS]]="OF",MAX(AV$1:AV656)+1,"")</f>
        <v>136</v>
      </c>
      <c r="AW657" t="str">
        <f>IFERROR(INDEX(PLAYERIDMAP2[PLAYERNAME],MATCH(ROW()-ROW(AW$1),OUTFIELD,0)),"")</f>
        <v/>
      </c>
      <c r="AX657">
        <f>IF(PLAYERIDMAP2[[#This Row],[POS]]&lt;&gt;"P",MAX(AX$1:AX656)+1,"")</f>
        <v>342</v>
      </c>
      <c r="AY657" t="str">
        <f>IFERROR(INDEX(PLAYERIDMAP2[PLAYERNAME],MATCH(ROW()-ROW(AY$1),HITTERS,0)),"")</f>
        <v>Jose Reyes</v>
      </c>
      <c r="AZ657" t="str">
        <f>IF(PLAYERIDMAP2[[#This Row],[POS]]="P",MAX(AZ$1:AZ656)+1,"")</f>
        <v/>
      </c>
      <c r="BA657" t="str">
        <f>IFERROR(INDEX(PLAYERIDMAP2[PLAYERNAME],MATCH(ROW()-ROW(BA$1),PITCHERS,0)),"")</f>
        <v>Joakim Soria</v>
      </c>
    </row>
    <row r="658" spans="1:53" x14ac:dyDescent="0.25">
      <c r="A658" t="s">
        <v>13055</v>
      </c>
      <c r="B658" t="s">
        <v>10272</v>
      </c>
      <c r="C658" s="1">
        <v>27445</v>
      </c>
      <c r="D658" t="s">
        <v>18927</v>
      </c>
      <c r="E658" t="s">
        <v>16936</v>
      </c>
      <c r="F658" t="s">
        <v>11016</v>
      </c>
      <c r="G658" t="s">
        <v>11016</v>
      </c>
      <c r="H658" t="s">
        <v>10988</v>
      </c>
      <c r="I658" t="s">
        <v>18928</v>
      </c>
      <c r="K658">
        <v>115817</v>
      </c>
      <c r="L658" t="s">
        <v>10272</v>
      </c>
      <c r="M658">
        <v>7710</v>
      </c>
      <c r="N658" t="s">
        <v>10272</v>
      </c>
      <c r="O658" t="s">
        <v>13056</v>
      </c>
      <c r="P658" t="s">
        <v>13055</v>
      </c>
      <c r="Q658">
        <v>5734</v>
      </c>
      <c r="R658" t="s">
        <v>10272</v>
      </c>
      <c r="V658" t="s">
        <v>13057</v>
      </c>
      <c r="W658">
        <v>450</v>
      </c>
      <c r="Z658" t="s">
        <v>16542</v>
      </c>
      <c r="AA658" t="s">
        <v>5703</v>
      </c>
      <c r="AB658" t="s">
        <v>5703</v>
      </c>
      <c r="AD658" t="s">
        <v>16542</v>
      </c>
      <c r="AL658" t="str">
        <f>IF(PLAYERIDMAP2[[#This Row],[POS]]="C",MAX(AL$1:AL657)+1,"")</f>
        <v/>
      </c>
      <c r="AM658" t="str">
        <f>IFERROR(INDEX(PLAYERIDMAP2[PLAYERNAME],MATCH(ROW()-ROW(AM$1),CATCHERS,0)),"")</f>
        <v/>
      </c>
      <c r="AN658" t="str">
        <f>IF(PLAYERIDMAP2[[#This Row],[POS]]="1B",MAX(AN$1:AN657)+1,"")</f>
        <v/>
      </c>
      <c r="AO658" t="str">
        <f>IFERROR(INDEX(PLAYERIDMAP2[PLAYERNAME],MATCH(ROW()-ROW(AO$1),FIRSTBASE,0)),"")</f>
        <v/>
      </c>
      <c r="AP658" t="str">
        <f>IF(PLAYERIDMAP2[[#This Row],[POS]]="2B",MAX(AP$1:AP657)+1,"")</f>
        <v/>
      </c>
      <c r="AQ658" t="str">
        <f>IFERROR(INDEX(PLAYERIDMAP2[PLAYERNAME],MATCH(ROW()-ROW(AQ$1),SECONDBASE,0)),"")</f>
        <v/>
      </c>
      <c r="AR658" t="str">
        <f>IF(PLAYERIDMAP2[[#This Row],[POS]]="3B",MAX(AR$1:AR657)+1,"")</f>
        <v/>
      </c>
      <c r="AS658" t="str">
        <f>IFERROR(INDEX(PLAYERIDMAP2[PLAYERNAME],MATCH(ROW()-ROW(AS$1),THIRDBASE,0)),"")</f>
        <v/>
      </c>
      <c r="AT658" t="str">
        <f>IF(PLAYERIDMAP2[[#This Row],[POS]]="SS",MAX(AT$1:AT657)+1,"")</f>
        <v/>
      </c>
      <c r="AU658" t="str">
        <f>IFERROR(INDEX(PLAYERIDMAP2[PLAYERNAME],MATCH(ROW()-ROW(AU$1),SHORTSTOP,0)),"")</f>
        <v/>
      </c>
      <c r="AV658" t="str">
        <f>IF(PLAYERIDMAP2[[#This Row],[POS]]="OF",MAX(AV$1:AV657)+1,"")</f>
        <v/>
      </c>
      <c r="AW658" t="str">
        <f>IFERROR(INDEX(PLAYERIDMAP2[PLAYERNAME],MATCH(ROW()-ROW(AW$1),OUTFIELD,0)),"")</f>
        <v/>
      </c>
      <c r="AX658" t="str">
        <f>IF(PLAYERIDMAP2[[#This Row],[POS]]&lt;&gt;"P",MAX(AX$1:AX657)+1,"")</f>
        <v/>
      </c>
      <c r="AY658" t="str">
        <f>IFERROR(INDEX(PLAYERIDMAP2[PLAYERNAME],MATCH(ROW()-ROW(AY$1),HITTERS,0)),"")</f>
        <v>Mark Reynolds</v>
      </c>
      <c r="AZ658">
        <f>IF(PLAYERIDMAP2[[#This Row],[POS]]="P",MAX(AZ$1:AZ657)+1,"")</f>
        <v>315</v>
      </c>
      <c r="BA658" t="str">
        <f>IFERROR(INDEX(PLAYERIDMAP2[PLAYERNAME],MATCH(ROW()-ROW(BA$1),PITCHERS,0)),"")</f>
        <v>Rafael Soriano</v>
      </c>
    </row>
    <row r="659" spans="1:53" x14ac:dyDescent="0.25">
      <c r="A659" t="s">
        <v>13058</v>
      </c>
      <c r="B659" t="s">
        <v>48</v>
      </c>
      <c r="C659" s="1">
        <v>30859</v>
      </c>
      <c r="D659" t="s">
        <v>17950</v>
      </c>
      <c r="E659" t="s">
        <v>16936</v>
      </c>
      <c r="F659" t="s">
        <v>11126</v>
      </c>
      <c r="G659" t="s">
        <v>14693</v>
      </c>
      <c r="H659" t="s">
        <v>11097</v>
      </c>
      <c r="I659" t="s">
        <v>17966</v>
      </c>
      <c r="K659">
        <v>434682</v>
      </c>
      <c r="L659" t="s">
        <v>48</v>
      </c>
      <c r="M659">
        <v>533264</v>
      </c>
      <c r="N659" t="s">
        <v>13059</v>
      </c>
      <c r="O659" t="s">
        <v>13060</v>
      </c>
      <c r="P659" t="s">
        <v>13058</v>
      </c>
      <c r="Q659">
        <v>8066</v>
      </c>
      <c r="R659" t="s">
        <v>48</v>
      </c>
      <c r="V659" t="s">
        <v>13061</v>
      </c>
      <c r="W659">
        <v>47824</v>
      </c>
      <c r="X659">
        <v>8066</v>
      </c>
      <c r="Y659" t="s">
        <v>48</v>
      </c>
      <c r="Z659" t="s">
        <v>16543</v>
      </c>
      <c r="AA659" t="s">
        <v>11011</v>
      </c>
      <c r="AB659" t="s">
        <v>5703</v>
      </c>
      <c r="AD659" t="s">
        <v>16543</v>
      </c>
      <c r="AL659" t="str">
        <f>IF(PLAYERIDMAP2[[#This Row],[POS]]="C",MAX(AL$1:AL658)+1,"")</f>
        <v/>
      </c>
      <c r="AM659" t="str">
        <f>IFERROR(INDEX(PLAYERIDMAP2[PLAYERNAME],MATCH(ROW()-ROW(AM$1),CATCHERS,0)),"")</f>
        <v/>
      </c>
      <c r="AN659" t="str">
        <f>IF(PLAYERIDMAP2[[#This Row],[POS]]="1B",MAX(AN$1:AN658)+1,"")</f>
        <v/>
      </c>
      <c r="AO659" t="str">
        <f>IFERROR(INDEX(PLAYERIDMAP2[PLAYERNAME],MATCH(ROW()-ROW(AO$1),FIRSTBASE,0)),"")</f>
        <v/>
      </c>
      <c r="AP659" t="str">
        <f>IF(PLAYERIDMAP2[[#This Row],[POS]]="2B",MAX(AP$1:AP658)+1,"")</f>
        <v/>
      </c>
      <c r="AQ659" t="str">
        <f>IFERROR(INDEX(PLAYERIDMAP2[PLAYERNAME],MATCH(ROW()-ROW(AQ$1),SECONDBASE,0)),"")</f>
        <v/>
      </c>
      <c r="AR659" t="str">
        <f>IF(PLAYERIDMAP2[[#This Row],[POS]]="3B",MAX(AR$1:AR658)+1,"")</f>
        <v/>
      </c>
      <c r="AS659" t="str">
        <f>IFERROR(INDEX(PLAYERIDMAP2[PLAYERNAME],MATCH(ROW()-ROW(AS$1),THIRDBASE,0)),"")</f>
        <v/>
      </c>
      <c r="AT659">
        <f>IF(PLAYERIDMAP2[[#This Row],[POS]]="SS",MAX(AT$1:AT658)+1,"")</f>
        <v>48</v>
      </c>
      <c r="AU659" t="str">
        <f>IFERROR(INDEX(PLAYERIDMAP2[PLAYERNAME],MATCH(ROW()-ROW(AU$1),SHORTSTOP,0)),"")</f>
        <v/>
      </c>
      <c r="AV659" t="str">
        <f>IF(PLAYERIDMAP2[[#This Row],[POS]]="OF",MAX(AV$1:AV658)+1,"")</f>
        <v/>
      </c>
      <c r="AW659" t="str">
        <f>IFERROR(INDEX(PLAYERIDMAP2[PLAYERNAME],MATCH(ROW()-ROW(AW$1),OUTFIELD,0)),"")</f>
        <v/>
      </c>
      <c r="AX659">
        <f>IF(PLAYERIDMAP2[[#This Row],[POS]]&lt;&gt;"P",MAX(AX$1:AX658)+1,"")</f>
        <v>343</v>
      </c>
      <c r="AY659" t="str">
        <f>IFERROR(INDEX(PLAYERIDMAP2[PLAYERNAME],MATCH(ROW()-ROW(AY$1),HITTERS,0)),"")</f>
        <v>Will Rhymes</v>
      </c>
      <c r="AZ659" t="str">
        <f>IF(PLAYERIDMAP2[[#This Row],[POS]]="P",MAX(AZ$1:AZ658)+1,"")</f>
        <v/>
      </c>
      <c r="BA659" t="str">
        <f>IFERROR(INDEX(PLAYERIDMAP2[PLAYERNAME],MATCH(ROW()-ROW(BA$1),PITCHERS,0)),"")</f>
        <v>Craig Stammen</v>
      </c>
    </row>
    <row r="660" spans="1:53" x14ac:dyDescent="0.25">
      <c r="A660" t="s">
        <v>13062</v>
      </c>
      <c r="B660" t="s">
        <v>1156</v>
      </c>
      <c r="C660" s="1">
        <v>27900</v>
      </c>
      <c r="D660" t="s">
        <v>18717</v>
      </c>
      <c r="E660" t="s">
        <v>16936</v>
      </c>
      <c r="F660" t="s">
        <v>11016</v>
      </c>
      <c r="G660" t="s">
        <v>11016</v>
      </c>
      <c r="H660" t="s">
        <v>11110</v>
      </c>
      <c r="I660" t="s">
        <v>20340</v>
      </c>
      <c r="J660" t="s">
        <v>1156</v>
      </c>
      <c r="K660">
        <v>150421</v>
      </c>
      <c r="L660" t="s">
        <v>1156</v>
      </c>
      <c r="M660">
        <v>21581</v>
      </c>
      <c r="N660" t="s">
        <v>1156</v>
      </c>
      <c r="O660" t="s">
        <v>13063</v>
      </c>
      <c r="P660" t="s">
        <v>13062</v>
      </c>
      <c r="Q660">
        <v>6258</v>
      </c>
      <c r="R660" t="s">
        <v>1156</v>
      </c>
      <c r="V660" t="s">
        <v>13064</v>
      </c>
      <c r="W660">
        <v>936</v>
      </c>
      <c r="X660">
        <v>6258</v>
      </c>
      <c r="Y660" t="s">
        <v>1156</v>
      </c>
      <c r="Z660" t="s">
        <v>16544</v>
      </c>
      <c r="AA660" t="s">
        <v>5703</v>
      </c>
      <c r="AB660" t="s">
        <v>5703</v>
      </c>
      <c r="AD660" t="s">
        <v>16544</v>
      </c>
      <c r="AL660">
        <f>IF(PLAYERIDMAP2[[#This Row],[POS]]="C",MAX(AL$1:AL659)+1,"")</f>
        <v>37</v>
      </c>
      <c r="AM660" t="str">
        <f>IFERROR(INDEX(PLAYERIDMAP2[PLAYERNAME],MATCH(ROW()-ROW(AM$1),CATCHERS,0)),"")</f>
        <v/>
      </c>
      <c r="AN660" t="str">
        <f>IF(PLAYERIDMAP2[[#This Row],[POS]]="1B",MAX(AN$1:AN659)+1,"")</f>
        <v/>
      </c>
      <c r="AO660" t="str">
        <f>IFERROR(INDEX(PLAYERIDMAP2[PLAYERNAME],MATCH(ROW()-ROW(AO$1),FIRSTBASE,0)),"")</f>
        <v/>
      </c>
      <c r="AP660" t="str">
        <f>IF(PLAYERIDMAP2[[#This Row],[POS]]="2B",MAX(AP$1:AP659)+1,"")</f>
        <v/>
      </c>
      <c r="AQ660" t="str">
        <f>IFERROR(INDEX(PLAYERIDMAP2[PLAYERNAME],MATCH(ROW()-ROW(AQ$1),SECONDBASE,0)),"")</f>
        <v/>
      </c>
      <c r="AR660" t="str">
        <f>IF(PLAYERIDMAP2[[#This Row],[POS]]="3B",MAX(AR$1:AR659)+1,"")</f>
        <v/>
      </c>
      <c r="AS660" t="str">
        <f>IFERROR(INDEX(PLAYERIDMAP2[PLAYERNAME],MATCH(ROW()-ROW(AS$1),THIRDBASE,0)),"")</f>
        <v/>
      </c>
      <c r="AT660" t="str">
        <f>IF(PLAYERIDMAP2[[#This Row],[POS]]="SS",MAX(AT$1:AT659)+1,"")</f>
        <v/>
      </c>
      <c r="AU660" t="str">
        <f>IFERROR(INDEX(PLAYERIDMAP2[PLAYERNAME],MATCH(ROW()-ROW(AU$1),SHORTSTOP,0)),"")</f>
        <v/>
      </c>
      <c r="AV660" t="str">
        <f>IF(PLAYERIDMAP2[[#This Row],[POS]]="OF",MAX(AV$1:AV659)+1,"")</f>
        <v/>
      </c>
      <c r="AW660" t="str">
        <f>IFERROR(INDEX(PLAYERIDMAP2[PLAYERNAME],MATCH(ROW()-ROW(AW$1),OUTFIELD,0)),"")</f>
        <v/>
      </c>
      <c r="AX660">
        <f>IF(PLAYERIDMAP2[[#This Row],[POS]]&lt;&gt;"P",MAX(AX$1:AX659)+1,"")</f>
        <v>344</v>
      </c>
      <c r="AY660" t="str">
        <f>IFERROR(INDEX(PLAYERIDMAP2[PLAYERNAME],MATCH(ROW()-ROW(AY$1),HITTERS,0)),"")</f>
        <v>Alex Rios</v>
      </c>
      <c r="AZ660" t="str">
        <f>IF(PLAYERIDMAP2[[#This Row],[POS]]="P",MAX(AZ$1:AZ659)+1,"")</f>
        <v/>
      </c>
      <c r="BA660" t="str">
        <f>IFERROR(INDEX(PLAYERIDMAP2[PLAYERNAME],MATCH(ROW()-ROW(BA$1),PITCHERS,0)),"")</f>
        <v>Tim Stauffer</v>
      </c>
    </row>
    <row r="661" spans="1:53" x14ac:dyDescent="0.25">
      <c r="A661" t="s">
        <v>20715</v>
      </c>
      <c r="B661" t="s">
        <v>4366</v>
      </c>
      <c r="C661" s="1">
        <v>31079</v>
      </c>
      <c r="D661" t="s">
        <v>20716</v>
      </c>
      <c r="E661" t="s">
        <v>19035</v>
      </c>
      <c r="F661" t="s">
        <v>11398</v>
      </c>
      <c r="G661" t="s">
        <v>16838</v>
      </c>
      <c r="H661" t="s">
        <v>5706</v>
      </c>
      <c r="I661" t="s">
        <v>20717</v>
      </c>
      <c r="J661" t="s">
        <v>4366</v>
      </c>
      <c r="P661" t="s">
        <v>20715</v>
      </c>
      <c r="AA661" t="s">
        <v>11011</v>
      </c>
      <c r="AB661" t="s">
        <v>5703</v>
      </c>
      <c r="AD661" t="s">
        <v>20718</v>
      </c>
      <c r="AL661" t="str">
        <f>IF(PLAYERIDMAP2[[#This Row],[POS]]="C",MAX(AL$1:AL660)+1,"")</f>
        <v/>
      </c>
      <c r="AM661" t="str">
        <f>IFERROR(INDEX(PLAYERIDMAP2[PLAYERNAME],MATCH(ROW()-ROW(AM$1),CATCHERS,0)),"")</f>
        <v/>
      </c>
      <c r="AN661" t="str">
        <f>IF(PLAYERIDMAP2[[#This Row],[POS]]="1B",MAX(AN$1:AN660)+1,"")</f>
        <v/>
      </c>
      <c r="AO661" t="str">
        <f>IFERROR(INDEX(PLAYERIDMAP2[PLAYERNAME],MATCH(ROW()-ROW(AO$1),FIRSTBASE,0)),"")</f>
        <v/>
      </c>
      <c r="AP661">
        <f>IF(PLAYERIDMAP2[[#This Row],[POS]]="2B",MAX(AP$1:AP660)+1,"")</f>
        <v>48</v>
      </c>
      <c r="AQ661" t="str">
        <f>IFERROR(INDEX(PLAYERIDMAP2[PLAYERNAME],MATCH(ROW()-ROW(AQ$1),SECONDBASE,0)),"")</f>
        <v/>
      </c>
      <c r="AR661" t="str">
        <f>IF(PLAYERIDMAP2[[#This Row],[POS]]="3B",MAX(AR$1:AR660)+1,"")</f>
        <v/>
      </c>
      <c r="AS661" t="str">
        <f>IFERROR(INDEX(PLAYERIDMAP2[PLAYERNAME],MATCH(ROW()-ROW(AS$1),THIRDBASE,0)),"")</f>
        <v/>
      </c>
      <c r="AT661" t="str">
        <f>IF(PLAYERIDMAP2[[#This Row],[POS]]="SS",MAX(AT$1:AT660)+1,"")</f>
        <v/>
      </c>
      <c r="AU661" t="str">
        <f>IFERROR(INDEX(PLAYERIDMAP2[PLAYERNAME],MATCH(ROW()-ROW(AU$1),SHORTSTOP,0)),"")</f>
        <v/>
      </c>
      <c r="AV661" t="str">
        <f>IF(PLAYERIDMAP2[[#This Row],[POS]]="OF",MAX(AV$1:AV660)+1,"")</f>
        <v/>
      </c>
      <c r="AW661" t="str">
        <f>IFERROR(INDEX(PLAYERIDMAP2[PLAYERNAME],MATCH(ROW()-ROW(AW$1),OUTFIELD,0)),"")</f>
        <v/>
      </c>
      <c r="AX661">
        <f>IF(PLAYERIDMAP2[[#This Row],[POS]]&lt;&gt;"P",MAX(AX$1:AX660)+1,"")</f>
        <v>345</v>
      </c>
      <c r="AY661" t="str">
        <f>IFERROR(INDEX(PLAYERIDMAP2[PLAYERNAME],MATCH(ROW()-ROW(AY$1),HITTERS,0)),"")</f>
        <v>Juan Rivera</v>
      </c>
      <c r="AZ661" t="str">
        <f>IF(PLAYERIDMAP2[[#This Row],[POS]]="P",MAX(AZ$1:AZ660)+1,"")</f>
        <v/>
      </c>
      <c r="BA661" t="str">
        <f>IFERROR(INDEX(PLAYERIDMAP2[PLAYERNAME],MATCH(ROW()-ROW(BA$1),PITCHERS,0)),"")</f>
        <v>Robert Stephenson</v>
      </c>
    </row>
    <row r="662" spans="1:53" x14ac:dyDescent="0.25">
      <c r="A662" t="s">
        <v>13065</v>
      </c>
      <c r="B662" t="s">
        <v>3996</v>
      </c>
      <c r="C662" s="1">
        <v>30989</v>
      </c>
      <c r="D662" t="s">
        <v>17174</v>
      </c>
      <c r="E662" t="s">
        <v>19035</v>
      </c>
      <c r="F662" t="s">
        <v>11258</v>
      </c>
      <c r="G662" t="s">
        <v>14693</v>
      </c>
      <c r="H662" t="s">
        <v>11097</v>
      </c>
      <c r="I662" t="s">
        <v>19644</v>
      </c>
      <c r="J662" t="s">
        <v>3996</v>
      </c>
      <c r="K662">
        <v>468406</v>
      </c>
      <c r="L662" t="s">
        <v>3996</v>
      </c>
      <c r="M662">
        <v>1102926</v>
      </c>
      <c r="N662" t="s">
        <v>3996</v>
      </c>
      <c r="O662" t="s">
        <v>13066</v>
      </c>
      <c r="P662" t="s">
        <v>13065</v>
      </c>
      <c r="Q662">
        <v>8235</v>
      </c>
      <c r="R662" t="s">
        <v>3996</v>
      </c>
      <c r="S662">
        <v>29119</v>
      </c>
      <c r="T662" t="s">
        <v>3996</v>
      </c>
      <c r="U662" t="s">
        <v>3996</v>
      </c>
      <c r="V662" t="s">
        <v>13067</v>
      </c>
      <c r="W662">
        <v>47843</v>
      </c>
      <c r="X662">
        <v>8235</v>
      </c>
      <c r="Y662" t="s">
        <v>3996</v>
      </c>
      <c r="Z662" t="s">
        <v>13068</v>
      </c>
      <c r="AA662" t="s">
        <v>11011</v>
      </c>
      <c r="AB662" t="s">
        <v>5703</v>
      </c>
      <c r="AC662" t="s">
        <v>3996</v>
      </c>
      <c r="AD662" t="s">
        <v>13068</v>
      </c>
      <c r="AF662" t="s">
        <v>3996</v>
      </c>
      <c r="AG662">
        <v>12271</v>
      </c>
      <c r="AH662" t="s">
        <v>3996</v>
      </c>
      <c r="AL662" t="str">
        <f>IF(PLAYERIDMAP2[[#This Row],[POS]]="C",MAX(AL$1:AL661)+1,"")</f>
        <v/>
      </c>
      <c r="AM662" t="str">
        <f>IFERROR(INDEX(PLAYERIDMAP2[PLAYERNAME],MATCH(ROW()-ROW(AM$1),CATCHERS,0)),"")</f>
        <v/>
      </c>
      <c r="AN662" t="str">
        <f>IF(PLAYERIDMAP2[[#This Row],[POS]]="1B",MAX(AN$1:AN661)+1,"")</f>
        <v/>
      </c>
      <c r="AO662" t="str">
        <f>IFERROR(INDEX(PLAYERIDMAP2[PLAYERNAME],MATCH(ROW()-ROW(AO$1),FIRSTBASE,0)),"")</f>
        <v/>
      </c>
      <c r="AP662" t="str">
        <f>IF(PLAYERIDMAP2[[#This Row],[POS]]="2B",MAX(AP$1:AP661)+1,"")</f>
        <v/>
      </c>
      <c r="AQ662" t="str">
        <f>IFERROR(INDEX(PLAYERIDMAP2[PLAYERNAME],MATCH(ROW()-ROW(AQ$1),SECONDBASE,0)),"")</f>
        <v/>
      </c>
      <c r="AR662" t="str">
        <f>IF(PLAYERIDMAP2[[#This Row],[POS]]="3B",MAX(AR$1:AR661)+1,"")</f>
        <v/>
      </c>
      <c r="AS662" t="str">
        <f>IFERROR(INDEX(PLAYERIDMAP2[PLAYERNAME],MATCH(ROW()-ROW(AS$1),THIRDBASE,0)),"")</f>
        <v/>
      </c>
      <c r="AT662">
        <f>IF(PLAYERIDMAP2[[#This Row],[POS]]="SS",MAX(AT$1:AT661)+1,"")</f>
        <v>49</v>
      </c>
      <c r="AU662" t="str">
        <f>IFERROR(INDEX(PLAYERIDMAP2[PLAYERNAME],MATCH(ROW()-ROW(AU$1),SHORTSTOP,0)),"")</f>
        <v/>
      </c>
      <c r="AV662" t="str">
        <f>IF(PLAYERIDMAP2[[#This Row],[POS]]="OF",MAX(AV$1:AV661)+1,"")</f>
        <v/>
      </c>
      <c r="AW662" t="str">
        <f>IFERROR(INDEX(PLAYERIDMAP2[PLAYERNAME],MATCH(ROW()-ROW(AW$1),OUTFIELD,0)),"")</f>
        <v/>
      </c>
      <c r="AX662">
        <f>IF(PLAYERIDMAP2[[#This Row],[POS]]&lt;&gt;"P",MAX(AX$1:AX661)+1,"")</f>
        <v>346</v>
      </c>
      <c r="AY662" t="str">
        <f>IFERROR(INDEX(PLAYERIDMAP2[PLAYERNAME],MATCH(ROW()-ROW(AY$1),HITTERS,0)),"")</f>
        <v>Rene Rivera</v>
      </c>
      <c r="AZ662" t="str">
        <f>IF(PLAYERIDMAP2[[#This Row],[POS]]="P",MAX(AZ$1:AZ661)+1,"")</f>
        <v/>
      </c>
      <c r="BA662" t="str">
        <f>IFERROR(INDEX(PLAYERIDMAP2[PLAYERNAME],MATCH(ROW()-ROW(BA$1),PITCHERS,0)),"")</f>
        <v>Kohl Stewart</v>
      </c>
    </row>
    <row r="663" spans="1:53" x14ac:dyDescent="0.25">
      <c r="A663" t="s">
        <v>13069</v>
      </c>
      <c r="B663" t="s">
        <v>10914</v>
      </c>
      <c r="C663" s="1">
        <v>32873</v>
      </c>
      <c r="D663" t="s">
        <v>19034</v>
      </c>
      <c r="E663" t="s">
        <v>19035</v>
      </c>
      <c r="F663" t="s">
        <v>11138</v>
      </c>
      <c r="G663" t="s">
        <v>14693</v>
      </c>
      <c r="H663" t="s">
        <v>10988</v>
      </c>
      <c r="I663" t="s">
        <v>19036</v>
      </c>
      <c r="J663" t="s">
        <v>10914</v>
      </c>
      <c r="K663">
        <v>516969</v>
      </c>
      <c r="L663" t="s">
        <v>10914</v>
      </c>
      <c r="M663">
        <v>1897843</v>
      </c>
      <c r="N663" t="s">
        <v>10914</v>
      </c>
      <c r="O663" t="s">
        <v>13070</v>
      </c>
      <c r="P663" t="s">
        <v>13069</v>
      </c>
      <c r="Q663">
        <v>9089</v>
      </c>
      <c r="R663" t="s">
        <v>10914</v>
      </c>
      <c r="S663">
        <v>32029</v>
      </c>
      <c r="T663" t="s">
        <v>10914</v>
      </c>
      <c r="V663" t="s">
        <v>13071</v>
      </c>
      <c r="W663">
        <v>56449</v>
      </c>
      <c r="X663">
        <v>9089</v>
      </c>
      <c r="Y663" t="s">
        <v>10914</v>
      </c>
      <c r="Z663" t="s">
        <v>13072</v>
      </c>
      <c r="AA663" t="s">
        <v>5703</v>
      </c>
      <c r="AB663" t="s">
        <v>5703</v>
      </c>
      <c r="AC663" t="s">
        <v>10914</v>
      </c>
      <c r="AD663" t="s">
        <v>13072</v>
      </c>
      <c r="AE663">
        <v>10700</v>
      </c>
      <c r="AF663" t="s">
        <v>10914</v>
      </c>
      <c r="AG663">
        <v>15336</v>
      </c>
      <c r="AH663" t="s">
        <v>10914</v>
      </c>
      <c r="AL663" t="str">
        <f>IF(PLAYERIDMAP2[[#This Row],[POS]]="C",MAX(AL$1:AL662)+1,"")</f>
        <v/>
      </c>
      <c r="AM663" t="str">
        <f>IFERROR(INDEX(PLAYERIDMAP2[PLAYERNAME],MATCH(ROW()-ROW(AM$1),CATCHERS,0)),"")</f>
        <v/>
      </c>
      <c r="AN663" t="str">
        <f>IF(PLAYERIDMAP2[[#This Row],[POS]]="1B",MAX(AN$1:AN662)+1,"")</f>
        <v/>
      </c>
      <c r="AO663" t="str">
        <f>IFERROR(INDEX(PLAYERIDMAP2[PLAYERNAME],MATCH(ROW()-ROW(AO$1),FIRSTBASE,0)),"")</f>
        <v/>
      </c>
      <c r="AP663" t="str">
        <f>IF(PLAYERIDMAP2[[#This Row],[POS]]="2B",MAX(AP$1:AP662)+1,"")</f>
        <v/>
      </c>
      <c r="AQ663" t="str">
        <f>IFERROR(INDEX(PLAYERIDMAP2[PLAYERNAME],MATCH(ROW()-ROW(AQ$1),SECONDBASE,0)),"")</f>
        <v/>
      </c>
      <c r="AR663" t="str">
        <f>IF(PLAYERIDMAP2[[#This Row],[POS]]="3B",MAX(AR$1:AR662)+1,"")</f>
        <v/>
      </c>
      <c r="AS663" t="str">
        <f>IFERROR(INDEX(PLAYERIDMAP2[PLAYERNAME],MATCH(ROW()-ROW(AS$1),THIRDBASE,0)),"")</f>
        <v/>
      </c>
      <c r="AT663" t="str">
        <f>IF(PLAYERIDMAP2[[#This Row],[POS]]="SS",MAX(AT$1:AT662)+1,"")</f>
        <v/>
      </c>
      <c r="AU663" t="str">
        <f>IFERROR(INDEX(PLAYERIDMAP2[PLAYERNAME],MATCH(ROW()-ROW(AU$1),SHORTSTOP,0)),"")</f>
        <v/>
      </c>
      <c r="AV663" t="str">
        <f>IF(PLAYERIDMAP2[[#This Row],[POS]]="OF",MAX(AV$1:AV662)+1,"")</f>
        <v/>
      </c>
      <c r="AW663" t="str">
        <f>IFERROR(INDEX(PLAYERIDMAP2[PLAYERNAME],MATCH(ROW()-ROW(AW$1),OUTFIELD,0)),"")</f>
        <v/>
      </c>
      <c r="AX663" t="str">
        <f>IF(PLAYERIDMAP2[[#This Row],[POS]]&lt;&gt;"P",MAX(AX$1:AX662)+1,"")</f>
        <v/>
      </c>
      <c r="AY663" t="str">
        <f>IFERROR(INDEX(PLAYERIDMAP2[PLAYERNAME],MATCH(ROW()-ROW(AY$1),HITTERS,0)),"")</f>
        <v>Anthony Rizzo</v>
      </c>
      <c r="AZ663">
        <f>IF(PLAYERIDMAP2[[#This Row],[POS]]="P",MAX(AZ$1:AZ662)+1,"")</f>
        <v>316</v>
      </c>
      <c r="BA663" t="str">
        <f>IFERROR(INDEX(PLAYERIDMAP2[PLAYERNAME],MATCH(ROW()-ROW(BA$1),PITCHERS,0)),"")</f>
        <v>Josh Stinson</v>
      </c>
    </row>
    <row r="664" spans="1:53" x14ac:dyDescent="0.25">
      <c r="A664" t="s">
        <v>19604</v>
      </c>
      <c r="B664" t="s">
        <v>4580</v>
      </c>
      <c r="C664" s="1">
        <v>33601</v>
      </c>
      <c r="D664" t="s">
        <v>19605</v>
      </c>
      <c r="E664" t="s">
        <v>19035</v>
      </c>
      <c r="F664" t="s">
        <v>11176</v>
      </c>
      <c r="G664" t="s">
        <v>16838</v>
      </c>
      <c r="H664" t="s">
        <v>10998</v>
      </c>
      <c r="I664" t="s">
        <v>19606</v>
      </c>
      <c r="J664" t="s">
        <v>4580</v>
      </c>
      <c r="K664">
        <v>546318</v>
      </c>
      <c r="L664" t="s">
        <v>4580</v>
      </c>
      <c r="M664">
        <v>2046496</v>
      </c>
      <c r="N664" t="s">
        <v>4580</v>
      </c>
      <c r="P664" t="s">
        <v>19604</v>
      </c>
      <c r="Q664">
        <v>9906</v>
      </c>
      <c r="R664" t="s">
        <v>4580</v>
      </c>
      <c r="S664">
        <v>32868</v>
      </c>
      <c r="T664" t="s">
        <v>4580</v>
      </c>
      <c r="V664" t="s">
        <v>19607</v>
      </c>
      <c r="W664">
        <v>66013</v>
      </c>
      <c r="X664">
        <v>9906</v>
      </c>
      <c r="Y664" t="s">
        <v>4580</v>
      </c>
      <c r="Z664" t="s">
        <v>19608</v>
      </c>
      <c r="AA664" t="s">
        <v>10958</v>
      </c>
      <c r="AB664" t="s">
        <v>5703</v>
      </c>
      <c r="AD664" t="s">
        <v>19608</v>
      </c>
      <c r="AF664" t="s">
        <v>4580</v>
      </c>
      <c r="AG664">
        <v>38319</v>
      </c>
      <c r="AH664" t="s">
        <v>4580</v>
      </c>
      <c r="AL664" t="str">
        <f>IF(PLAYERIDMAP2[[#This Row],[POS]]="C",MAX(AL$1:AL663)+1,"")</f>
        <v/>
      </c>
      <c r="AM664" t="str">
        <f>IFERROR(INDEX(PLAYERIDMAP2[PLAYERNAME],MATCH(ROW()-ROW(AM$1),CATCHERS,0)),"")</f>
        <v/>
      </c>
      <c r="AN664" t="str">
        <f>IF(PLAYERIDMAP2[[#This Row],[POS]]="1B",MAX(AN$1:AN663)+1,"")</f>
        <v/>
      </c>
      <c r="AO664" t="str">
        <f>IFERROR(INDEX(PLAYERIDMAP2[PLAYERNAME],MATCH(ROW()-ROW(AO$1),FIRSTBASE,0)),"")</f>
        <v/>
      </c>
      <c r="AP664" t="str">
        <f>IF(PLAYERIDMAP2[[#This Row],[POS]]="2B",MAX(AP$1:AP663)+1,"")</f>
        <v/>
      </c>
      <c r="AQ664" t="str">
        <f>IFERROR(INDEX(PLAYERIDMAP2[PLAYERNAME],MATCH(ROW()-ROW(AQ$1),SECONDBASE,0)),"")</f>
        <v/>
      </c>
      <c r="AR664" t="str">
        <f>IF(PLAYERIDMAP2[[#This Row],[POS]]="3B",MAX(AR$1:AR663)+1,"")</f>
        <v/>
      </c>
      <c r="AS664" t="str">
        <f>IFERROR(INDEX(PLAYERIDMAP2[PLAYERNAME],MATCH(ROW()-ROW(AS$1),THIRDBASE,0)),"")</f>
        <v/>
      </c>
      <c r="AT664" t="str">
        <f>IF(PLAYERIDMAP2[[#This Row],[POS]]="SS",MAX(AT$1:AT663)+1,"")</f>
        <v/>
      </c>
      <c r="AU664" t="str">
        <f>IFERROR(INDEX(PLAYERIDMAP2[PLAYERNAME],MATCH(ROW()-ROW(AU$1),SHORTSTOP,0)),"")</f>
        <v/>
      </c>
      <c r="AV664">
        <f>IF(PLAYERIDMAP2[[#This Row],[POS]]="OF",MAX(AV$1:AV663)+1,"")</f>
        <v>137</v>
      </c>
      <c r="AW664" t="str">
        <f>IFERROR(INDEX(PLAYERIDMAP2[PLAYERNAME],MATCH(ROW()-ROW(AW$1),OUTFIELD,0)),"")</f>
        <v/>
      </c>
      <c r="AX664">
        <f>IF(PLAYERIDMAP2[[#This Row],[POS]]&lt;&gt;"P",MAX(AX$1:AX663)+1,"")</f>
        <v>347</v>
      </c>
      <c r="AY664" t="str">
        <f>IFERROR(INDEX(PLAYERIDMAP2[PLAYERNAME],MATCH(ROW()-ROW(AY$1),HITTERS,0)),"")</f>
        <v>Brian Roberts</v>
      </c>
      <c r="AZ664" t="str">
        <f>IF(PLAYERIDMAP2[[#This Row],[POS]]="P",MAX(AZ$1:AZ663)+1,"")</f>
        <v/>
      </c>
      <c r="BA664" t="str">
        <f>IFERROR(INDEX(PLAYERIDMAP2[PLAYERNAME],MATCH(ROW()-ROW(BA$1),PITCHERS,0)),"")</f>
        <v>Drew Storen</v>
      </c>
    </row>
    <row r="665" spans="1:53" x14ac:dyDescent="0.25">
      <c r="A665" t="s">
        <v>13073</v>
      </c>
      <c r="B665" t="s">
        <v>4497</v>
      </c>
      <c r="C665" s="1">
        <v>32105</v>
      </c>
      <c r="D665" t="s">
        <v>16985</v>
      </c>
      <c r="E665" t="s">
        <v>16986</v>
      </c>
      <c r="F665" t="s">
        <v>11115</v>
      </c>
      <c r="G665" t="s">
        <v>16838</v>
      </c>
      <c r="H665" t="s">
        <v>10998</v>
      </c>
      <c r="I665" t="s">
        <v>16987</v>
      </c>
      <c r="J665" t="s">
        <v>4497</v>
      </c>
      <c r="K665">
        <v>543302</v>
      </c>
      <c r="L665" t="s">
        <v>4497</v>
      </c>
      <c r="M665">
        <v>1794325</v>
      </c>
      <c r="N665" t="s">
        <v>4497</v>
      </c>
      <c r="O665" t="s">
        <v>13074</v>
      </c>
      <c r="P665" t="s">
        <v>13073</v>
      </c>
      <c r="Q665">
        <v>9309</v>
      </c>
      <c r="R665" t="s">
        <v>4497</v>
      </c>
      <c r="S665">
        <v>31998</v>
      </c>
      <c r="T665" t="s">
        <v>4497</v>
      </c>
      <c r="V665" t="s">
        <v>13075</v>
      </c>
      <c r="W665">
        <v>60002</v>
      </c>
      <c r="X665">
        <v>9309</v>
      </c>
      <c r="Y665" t="s">
        <v>4497</v>
      </c>
      <c r="Z665" t="s">
        <v>13076</v>
      </c>
      <c r="AA665" t="s">
        <v>10958</v>
      </c>
      <c r="AB665" t="s">
        <v>5703</v>
      </c>
      <c r="AC665" t="s">
        <v>4497</v>
      </c>
      <c r="AD665" t="s">
        <v>13076</v>
      </c>
      <c r="AL665" t="str">
        <f>IF(PLAYERIDMAP2[[#This Row],[POS]]="C",MAX(AL$1:AL664)+1,"")</f>
        <v/>
      </c>
      <c r="AM665" t="str">
        <f>IFERROR(INDEX(PLAYERIDMAP2[PLAYERNAME],MATCH(ROW()-ROW(AM$1),CATCHERS,0)),"")</f>
        <v/>
      </c>
      <c r="AN665" t="str">
        <f>IF(PLAYERIDMAP2[[#This Row],[POS]]="1B",MAX(AN$1:AN664)+1,"")</f>
        <v/>
      </c>
      <c r="AO665" t="str">
        <f>IFERROR(INDEX(PLAYERIDMAP2[PLAYERNAME],MATCH(ROW()-ROW(AO$1),FIRSTBASE,0)),"")</f>
        <v/>
      </c>
      <c r="AP665" t="str">
        <f>IF(PLAYERIDMAP2[[#This Row],[POS]]="2B",MAX(AP$1:AP664)+1,"")</f>
        <v/>
      </c>
      <c r="AQ665" t="str">
        <f>IFERROR(INDEX(PLAYERIDMAP2[PLAYERNAME],MATCH(ROW()-ROW(AQ$1),SECONDBASE,0)),"")</f>
        <v/>
      </c>
      <c r="AR665" t="str">
        <f>IF(PLAYERIDMAP2[[#This Row],[POS]]="3B",MAX(AR$1:AR664)+1,"")</f>
        <v/>
      </c>
      <c r="AS665" t="str">
        <f>IFERROR(INDEX(PLAYERIDMAP2[PLAYERNAME],MATCH(ROW()-ROW(AS$1),THIRDBASE,0)),"")</f>
        <v/>
      </c>
      <c r="AT665" t="str">
        <f>IF(PLAYERIDMAP2[[#This Row],[POS]]="SS",MAX(AT$1:AT664)+1,"")</f>
        <v/>
      </c>
      <c r="AU665" t="str">
        <f>IFERROR(INDEX(PLAYERIDMAP2[PLAYERNAME],MATCH(ROW()-ROW(AU$1),SHORTSTOP,0)),"")</f>
        <v/>
      </c>
      <c r="AV665">
        <f>IF(PLAYERIDMAP2[[#This Row],[POS]]="OF",MAX(AV$1:AV664)+1,"")</f>
        <v>138</v>
      </c>
      <c r="AW665" t="str">
        <f>IFERROR(INDEX(PLAYERIDMAP2[PLAYERNAME],MATCH(ROW()-ROW(AW$1),OUTFIELD,0)),"")</f>
        <v/>
      </c>
      <c r="AX665">
        <f>IF(PLAYERIDMAP2[[#This Row],[POS]]&lt;&gt;"P",MAX(AX$1:AX664)+1,"")</f>
        <v>348</v>
      </c>
      <c r="AY665" t="str">
        <f>IFERROR(INDEX(PLAYERIDMAP2[PLAYERNAME],MATCH(ROW()-ROW(AY$1),HITTERS,0)),"")</f>
        <v>Ryan Roberts</v>
      </c>
      <c r="AZ665" t="str">
        <f>IF(PLAYERIDMAP2[[#This Row],[POS]]="P",MAX(AZ$1:AZ664)+1,"")</f>
        <v/>
      </c>
      <c r="BA665" t="str">
        <f>IFERROR(INDEX(PLAYERIDMAP2[PLAYERNAME],MATCH(ROW()-ROW(BA$1),PITCHERS,0)),"")</f>
        <v>Mickey Storey</v>
      </c>
    </row>
    <row r="666" spans="1:53" x14ac:dyDescent="0.25">
      <c r="A666" t="s">
        <v>13077</v>
      </c>
      <c r="B666" t="s">
        <v>3748</v>
      </c>
      <c r="C666" s="1">
        <v>30573</v>
      </c>
      <c r="D666" t="s">
        <v>17219</v>
      </c>
      <c r="E666" t="s">
        <v>20363</v>
      </c>
      <c r="F666" t="s">
        <v>11087</v>
      </c>
      <c r="G666" t="s">
        <v>14693</v>
      </c>
      <c r="H666" t="s">
        <v>11110</v>
      </c>
      <c r="I666" t="s">
        <v>20364</v>
      </c>
      <c r="J666" t="s">
        <v>3748</v>
      </c>
      <c r="K666">
        <v>452105</v>
      </c>
      <c r="L666" t="s">
        <v>3748</v>
      </c>
      <c r="M666">
        <v>1603027</v>
      </c>
      <c r="N666" t="s">
        <v>3748</v>
      </c>
      <c r="O666" t="s">
        <v>13078</v>
      </c>
      <c r="P666" t="s">
        <v>13077</v>
      </c>
      <c r="Q666">
        <v>8568</v>
      </c>
      <c r="R666" t="s">
        <v>3748</v>
      </c>
      <c r="S666">
        <v>29788</v>
      </c>
      <c r="T666" t="s">
        <v>3748</v>
      </c>
      <c r="V666" t="s">
        <v>13079</v>
      </c>
      <c r="W666">
        <v>52534</v>
      </c>
      <c r="X666">
        <v>8568</v>
      </c>
      <c r="Y666" t="s">
        <v>3748</v>
      </c>
      <c r="Z666" t="s">
        <v>16545</v>
      </c>
      <c r="AA666" t="s">
        <v>5703</v>
      </c>
      <c r="AB666" t="s">
        <v>5703</v>
      </c>
      <c r="AD666" t="s">
        <v>16545</v>
      </c>
      <c r="AH666" t="s">
        <v>3748</v>
      </c>
      <c r="AL666">
        <f>IF(PLAYERIDMAP2[[#This Row],[POS]]="C",MAX(AL$1:AL665)+1,"")</f>
        <v>38</v>
      </c>
      <c r="AM666" t="str">
        <f>IFERROR(INDEX(PLAYERIDMAP2[PLAYERNAME],MATCH(ROW()-ROW(AM$1),CATCHERS,0)),"")</f>
        <v/>
      </c>
      <c r="AN666" t="str">
        <f>IF(PLAYERIDMAP2[[#This Row],[POS]]="1B",MAX(AN$1:AN665)+1,"")</f>
        <v/>
      </c>
      <c r="AO666" t="str">
        <f>IFERROR(INDEX(PLAYERIDMAP2[PLAYERNAME],MATCH(ROW()-ROW(AO$1),FIRSTBASE,0)),"")</f>
        <v/>
      </c>
      <c r="AP666" t="str">
        <f>IF(PLAYERIDMAP2[[#This Row],[POS]]="2B",MAX(AP$1:AP665)+1,"")</f>
        <v/>
      </c>
      <c r="AQ666" t="str">
        <f>IFERROR(INDEX(PLAYERIDMAP2[PLAYERNAME],MATCH(ROW()-ROW(AQ$1),SECONDBASE,0)),"")</f>
        <v/>
      </c>
      <c r="AR666" t="str">
        <f>IF(PLAYERIDMAP2[[#This Row],[POS]]="3B",MAX(AR$1:AR665)+1,"")</f>
        <v/>
      </c>
      <c r="AS666" t="str">
        <f>IFERROR(INDEX(PLAYERIDMAP2[PLAYERNAME],MATCH(ROW()-ROW(AS$1),THIRDBASE,0)),"")</f>
        <v/>
      </c>
      <c r="AT666" t="str">
        <f>IF(PLAYERIDMAP2[[#This Row],[POS]]="SS",MAX(AT$1:AT665)+1,"")</f>
        <v/>
      </c>
      <c r="AU666" t="str">
        <f>IFERROR(INDEX(PLAYERIDMAP2[PLAYERNAME],MATCH(ROW()-ROW(AU$1),SHORTSTOP,0)),"")</f>
        <v/>
      </c>
      <c r="AV666" t="str">
        <f>IF(PLAYERIDMAP2[[#This Row],[POS]]="OF",MAX(AV$1:AV665)+1,"")</f>
        <v/>
      </c>
      <c r="AW666" t="str">
        <f>IFERROR(INDEX(PLAYERIDMAP2[PLAYERNAME],MATCH(ROW()-ROW(AW$1),OUTFIELD,0)),"")</f>
        <v/>
      </c>
      <c r="AX666">
        <f>IF(PLAYERIDMAP2[[#This Row],[POS]]&lt;&gt;"P",MAX(AX$1:AX665)+1,"")</f>
        <v>349</v>
      </c>
      <c r="AY666" t="str">
        <f>IFERROR(INDEX(PLAYERIDMAP2[PLAYERNAME],MATCH(ROW()-ROW(AY$1),HITTERS,0)),"")</f>
        <v>Clint Robinson</v>
      </c>
      <c r="AZ666" t="str">
        <f>IF(PLAYERIDMAP2[[#This Row],[POS]]="P",MAX(AZ$1:AZ665)+1,"")</f>
        <v/>
      </c>
      <c r="BA666" t="str">
        <f>IFERROR(INDEX(PLAYERIDMAP2[PLAYERNAME],MATCH(ROW()-ROW(BA$1),PITCHERS,0)),"")</f>
        <v>Dan Straily</v>
      </c>
    </row>
    <row r="667" spans="1:53" x14ac:dyDescent="0.25">
      <c r="A667" t="s">
        <v>20039</v>
      </c>
      <c r="B667" t="s">
        <v>9851</v>
      </c>
      <c r="C667" s="1">
        <v>32243</v>
      </c>
      <c r="D667" t="s">
        <v>16985</v>
      </c>
      <c r="E667" t="s">
        <v>20040</v>
      </c>
      <c r="F667" t="s">
        <v>11007</v>
      </c>
      <c r="G667" t="s">
        <v>16838</v>
      </c>
      <c r="H667" t="s">
        <v>10988</v>
      </c>
      <c r="I667" t="s">
        <v>20041</v>
      </c>
      <c r="J667" t="s">
        <v>9851</v>
      </c>
      <c r="K667">
        <v>518790</v>
      </c>
      <c r="L667" t="s">
        <v>9851</v>
      </c>
      <c r="M667">
        <v>1982197</v>
      </c>
      <c r="N667" t="s">
        <v>9851</v>
      </c>
      <c r="O667" t="s">
        <v>20042</v>
      </c>
      <c r="P667" t="s">
        <v>20039</v>
      </c>
      <c r="Q667">
        <v>9833</v>
      </c>
      <c r="R667" t="s">
        <v>9851</v>
      </c>
      <c r="S667">
        <v>32611</v>
      </c>
      <c r="T667" t="s">
        <v>9851</v>
      </c>
      <c r="W667">
        <v>59332</v>
      </c>
      <c r="X667">
        <v>9833</v>
      </c>
      <c r="Y667" t="s">
        <v>9851</v>
      </c>
      <c r="Z667" t="s">
        <v>20043</v>
      </c>
      <c r="AA667" t="s">
        <v>5703</v>
      </c>
      <c r="AB667" t="s">
        <v>5703</v>
      </c>
      <c r="AD667" t="s">
        <v>20043</v>
      </c>
      <c r="AF667" t="s">
        <v>9851</v>
      </c>
      <c r="AG667">
        <v>38172</v>
      </c>
      <c r="AH667" t="s">
        <v>9851</v>
      </c>
      <c r="AL667" t="str">
        <f>IF(PLAYERIDMAP2[[#This Row],[POS]]="C",MAX(AL$1:AL666)+1,"")</f>
        <v/>
      </c>
      <c r="AM667" t="str">
        <f>IFERROR(INDEX(PLAYERIDMAP2[PLAYERNAME],MATCH(ROW()-ROW(AM$1),CATCHERS,0)),"")</f>
        <v/>
      </c>
      <c r="AN667" t="str">
        <f>IF(PLAYERIDMAP2[[#This Row],[POS]]="1B",MAX(AN$1:AN666)+1,"")</f>
        <v/>
      </c>
      <c r="AO667" t="str">
        <f>IFERROR(INDEX(PLAYERIDMAP2[PLAYERNAME],MATCH(ROW()-ROW(AO$1),FIRSTBASE,0)),"")</f>
        <v/>
      </c>
      <c r="AP667" t="str">
        <f>IF(PLAYERIDMAP2[[#This Row],[POS]]="2B",MAX(AP$1:AP666)+1,"")</f>
        <v/>
      </c>
      <c r="AQ667" t="str">
        <f>IFERROR(INDEX(PLAYERIDMAP2[PLAYERNAME],MATCH(ROW()-ROW(AQ$1),SECONDBASE,0)),"")</f>
        <v/>
      </c>
      <c r="AR667" t="str">
        <f>IF(PLAYERIDMAP2[[#This Row],[POS]]="3B",MAX(AR$1:AR666)+1,"")</f>
        <v/>
      </c>
      <c r="AS667" t="str">
        <f>IFERROR(INDEX(PLAYERIDMAP2[PLAYERNAME],MATCH(ROW()-ROW(AS$1),THIRDBASE,0)),"")</f>
        <v/>
      </c>
      <c r="AT667" t="str">
        <f>IF(PLAYERIDMAP2[[#This Row],[POS]]="SS",MAX(AT$1:AT666)+1,"")</f>
        <v/>
      </c>
      <c r="AU667" t="str">
        <f>IFERROR(INDEX(PLAYERIDMAP2[PLAYERNAME],MATCH(ROW()-ROW(AU$1),SHORTSTOP,0)),"")</f>
        <v/>
      </c>
      <c r="AV667" t="str">
        <f>IF(PLAYERIDMAP2[[#This Row],[POS]]="OF",MAX(AV$1:AV666)+1,"")</f>
        <v/>
      </c>
      <c r="AW667" t="str">
        <f>IFERROR(INDEX(PLAYERIDMAP2[PLAYERNAME],MATCH(ROW()-ROW(AW$1),OUTFIELD,0)),"")</f>
        <v/>
      </c>
      <c r="AX667" t="str">
        <f>IF(PLAYERIDMAP2[[#This Row],[POS]]&lt;&gt;"P",MAX(AX$1:AX666)+1,"")</f>
        <v/>
      </c>
      <c r="AY667" t="str">
        <f>IFERROR(INDEX(PLAYERIDMAP2[PLAYERNAME],MATCH(ROW()-ROW(AY$1),HITTERS,0)),"")</f>
        <v>Shane Robinson</v>
      </c>
      <c r="AZ667">
        <f>IF(PLAYERIDMAP2[[#This Row],[POS]]="P",MAX(AZ$1:AZ666)+1,"")</f>
        <v>317</v>
      </c>
      <c r="BA667" t="str">
        <f>IFERROR(INDEX(PLAYERIDMAP2[PLAYERNAME],MATCH(ROW()-ROW(BA$1),PITCHERS,0)),"")</f>
        <v>Stephen Strasburg</v>
      </c>
    </row>
    <row r="668" spans="1:53" x14ac:dyDescent="0.25">
      <c r="A668" t="s">
        <v>13080</v>
      </c>
      <c r="B668" t="s">
        <v>5653</v>
      </c>
      <c r="C668" s="1">
        <v>32729</v>
      </c>
      <c r="D668" t="s">
        <v>17440</v>
      </c>
      <c r="E668" t="s">
        <v>18864</v>
      </c>
      <c r="F668" t="s">
        <v>11053</v>
      </c>
      <c r="G668" t="s">
        <v>16838</v>
      </c>
      <c r="H668" t="s">
        <v>10998</v>
      </c>
      <c r="I668" t="s">
        <v>18865</v>
      </c>
      <c r="J668" t="s">
        <v>5653</v>
      </c>
      <c r="K668">
        <v>518792</v>
      </c>
      <c r="L668" t="s">
        <v>5653</v>
      </c>
      <c r="M668">
        <v>1611138</v>
      </c>
      <c r="N668" t="s">
        <v>5653</v>
      </c>
      <c r="O668" t="s">
        <v>13081</v>
      </c>
      <c r="P668" t="s">
        <v>13080</v>
      </c>
      <c r="Q668">
        <v>8621</v>
      </c>
      <c r="R668" t="s">
        <v>5653</v>
      </c>
      <c r="S668">
        <v>29551</v>
      </c>
      <c r="T668" t="s">
        <v>5653</v>
      </c>
      <c r="U668" t="s">
        <v>5653</v>
      </c>
      <c r="V668" t="s">
        <v>13082</v>
      </c>
      <c r="W668">
        <v>57396</v>
      </c>
      <c r="X668">
        <v>8621</v>
      </c>
      <c r="Y668" t="s">
        <v>5653</v>
      </c>
      <c r="Z668" t="s">
        <v>13083</v>
      </c>
      <c r="AA668" t="s">
        <v>10958</v>
      </c>
      <c r="AB668" t="s">
        <v>10958</v>
      </c>
      <c r="AC668" t="s">
        <v>5653</v>
      </c>
      <c r="AD668" t="s">
        <v>13083</v>
      </c>
      <c r="AE668">
        <v>9757</v>
      </c>
      <c r="AF668" t="s">
        <v>5653</v>
      </c>
      <c r="AG668">
        <v>11129</v>
      </c>
      <c r="AH668" t="s">
        <v>5653</v>
      </c>
      <c r="AL668" t="str">
        <f>IF(PLAYERIDMAP2[[#This Row],[POS]]="C",MAX(AL$1:AL667)+1,"")</f>
        <v/>
      </c>
      <c r="AM668" t="str">
        <f>IFERROR(INDEX(PLAYERIDMAP2[PLAYERNAME],MATCH(ROW()-ROW(AM$1),CATCHERS,0)),"")</f>
        <v/>
      </c>
      <c r="AN668" t="str">
        <f>IF(PLAYERIDMAP2[[#This Row],[POS]]="1B",MAX(AN$1:AN667)+1,"")</f>
        <v/>
      </c>
      <c r="AO668" t="str">
        <f>IFERROR(INDEX(PLAYERIDMAP2[PLAYERNAME],MATCH(ROW()-ROW(AO$1),FIRSTBASE,0)),"")</f>
        <v/>
      </c>
      <c r="AP668" t="str">
        <f>IF(PLAYERIDMAP2[[#This Row],[POS]]="2B",MAX(AP$1:AP667)+1,"")</f>
        <v/>
      </c>
      <c r="AQ668" t="str">
        <f>IFERROR(INDEX(PLAYERIDMAP2[PLAYERNAME],MATCH(ROW()-ROW(AQ$1),SECONDBASE,0)),"")</f>
        <v/>
      </c>
      <c r="AR668" t="str">
        <f>IF(PLAYERIDMAP2[[#This Row],[POS]]="3B",MAX(AR$1:AR667)+1,"")</f>
        <v/>
      </c>
      <c r="AS668" t="str">
        <f>IFERROR(INDEX(PLAYERIDMAP2[PLAYERNAME],MATCH(ROW()-ROW(AS$1),THIRDBASE,0)),"")</f>
        <v/>
      </c>
      <c r="AT668" t="str">
        <f>IF(PLAYERIDMAP2[[#This Row],[POS]]="SS",MAX(AT$1:AT667)+1,"")</f>
        <v/>
      </c>
      <c r="AU668" t="str">
        <f>IFERROR(INDEX(PLAYERIDMAP2[PLAYERNAME],MATCH(ROW()-ROW(AU$1),SHORTSTOP,0)),"")</f>
        <v/>
      </c>
      <c r="AV668">
        <f>IF(PLAYERIDMAP2[[#This Row],[POS]]="OF",MAX(AV$1:AV667)+1,"")</f>
        <v>139</v>
      </c>
      <c r="AW668" t="str">
        <f>IFERROR(INDEX(PLAYERIDMAP2[PLAYERNAME],MATCH(ROW()-ROW(AW$1),OUTFIELD,0)),"")</f>
        <v/>
      </c>
      <c r="AX668">
        <f>IF(PLAYERIDMAP2[[#This Row],[POS]]&lt;&gt;"P",MAX(AX$1:AX667)+1,"")</f>
        <v>350</v>
      </c>
      <c r="AY668" t="str">
        <f>IFERROR(INDEX(PLAYERIDMAP2[PLAYERNAME],MATCH(ROW()-ROW(AY$1),HITTERS,0)),"")</f>
        <v>Trayvon Robinson</v>
      </c>
      <c r="AZ668" t="str">
        <f>IF(PLAYERIDMAP2[[#This Row],[POS]]="P",MAX(AZ$1:AZ667)+1,"")</f>
        <v/>
      </c>
      <c r="BA668" t="str">
        <f>IFERROR(INDEX(PLAYERIDMAP2[PLAYERNAME],MATCH(ROW()-ROW(BA$1),PITCHERS,0)),"")</f>
        <v>Huston Street</v>
      </c>
    </row>
    <row r="669" spans="1:53" x14ac:dyDescent="0.25">
      <c r="A669" t="s">
        <v>13084</v>
      </c>
      <c r="B669" t="s">
        <v>5195</v>
      </c>
      <c r="C669" s="1">
        <v>32783</v>
      </c>
      <c r="D669" t="s">
        <v>18409</v>
      </c>
      <c r="E669" t="s">
        <v>19109</v>
      </c>
      <c r="F669" t="s">
        <v>10987</v>
      </c>
      <c r="G669" t="s">
        <v>14693</v>
      </c>
      <c r="H669" t="s">
        <v>10998</v>
      </c>
      <c r="I669" t="s">
        <v>19110</v>
      </c>
      <c r="J669" t="s">
        <v>5195</v>
      </c>
      <c r="K669">
        <v>543305</v>
      </c>
      <c r="L669" t="s">
        <v>5195</v>
      </c>
      <c r="M669">
        <v>1669559</v>
      </c>
      <c r="N669" t="s">
        <v>5195</v>
      </c>
      <c r="O669" t="s">
        <v>13085</v>
      </c>
      <c r="P669" t="s">
        <v>13084</v>
      </c>
      <c r="Q669">
        <v>9325</v>
      </c>
      <c r="R669" t="s">
        <v>5195</v>
      </c>
      <c r="S669">
        <v>31253</v>
      </c>
      <c r="T669" t="s">
        <v>5195</v>
      </c>
      <c r="U669" t="s">
        <v>5195</v>
      </c>
      <c r="V669" t="s">
        <v>13086</v>
      </c>
      <c r="W669">
        <v>57967</v>
      </c>
      <c r="X669">
        <v>9325</v>
      </c>
      <c r="Y669" t="s">
        <v>5195</v>
      </c>
      <c r="Z669" t="s">
        <v>13087</v>
      </c>
      <c r="AA669" t="s">
        <v>11011</v>
      </c>
      <c r="AB669" t="s">
        <v>5703</v>
      </c>
      <c r="AC669" t="s">
        <v>5195</v>
      </c>
      <c r="AD669" t="s">
        <v>13087</v>
      </c>
      <c r="AF669" t="s">
        <v>5195</v>
      </c>
      <c r="AG669">
        <v>13894</v>
      </c>
      <c r="AH669" t="s">
        <v>5195</v>
      </c>
      <c r="AL669" t="str">
        <f>IF(PLAYERIDMAP2[[#This Row],[POS]]="C",MAX(AL$1:AL668)+1,"")</f>
        <v/>
      </c>
      <c r="AM669" t="str">
        <f>IFERROR(INDEX(PLAYERIDMAP2[PLAYERNAME],MATCH(ROW()-ROW(AM$1),CATCHERS,0)),"")</f>
        <v/>
      </c>
      <c r="AN669" t="str">
        <f>IF(PLAYERIDMAP2[[#This Row],[POS]]="1B",MAX(AN$1:AN668)+1,"")</f>
        <v/>
      </c>
      <c r="AO669" t="str">
        <f>IFERROR(INDEX(PLAYERIDMAP2[PLAYERNAME],MATCH(ROW()-ROW(AO$1),FIRSTBASE,0)),"")</f>
        <v/>
      </c>
      <c r="AP669" t="str">
        <f>IF(PLAYERIDMAP2[[#This Row],[POS]]="2B",MAX(AP$1:AP668)+1,"")</f>
        <v/>
      </c>
      <c r="AQ669" t="str">
        <f>IFERROR(INDEX(PLAYERIDMAP2[PLAYERNAME],MATCH(ROW()-ROW(AQ$1),SECONDBASE,0)),"")</f>
        <v/>
      </c>
      <c r="AR669" t="str">
        <f>IF(PLAYERIDMAP2[[#This Row],[POS]]="3B",MAX(AR$1:AR668)+1,"")</f>
        <v/>
      </c>
      <c r="AS669" t="str">
        <f>IFERROR(INDEX(PLAYERIDMAP2[PLAYERNAME],MATCH(ROW()-ROW(AS$1),THIRDBASE,0)),"")</f>
        <v/>
      </c>
      <c r="AT669" t="str">
        <f>IF(PLAYERIDMAP2[[#This Row],[POS]]="SS",MAX(AT$1:AT668)+1,"")</f>
        <v/>
      </c>
      <c r="AU669" t="str">
        <f>IFERROR(INDEX(PLAYERIDMAP2[PLAYERNAME],MATCH(ROW()-ROW(AU$1),SHORTSTOP,0)),"")</f>
        <v/>
      </c>
      <c r="AV669">
        <f>IF(PLAYERIDMAP2[[#This Row],[POS]]="OF",MAX(AV$1:AV668)+1,"")</f>
        <v>140</v>
      </c>
      <c r="AW669" t="str">
        <f>IFERROR(INDEX(PLAYERIDMAP2[PLAYERNAME],MATCH(ROW()-ROW(AW$1),OUTFIELD,0)),"")</f>
        <v/>
      </c>
      <c r="AX669">
        <f>IF(PLAYERIDMAP2[[#This Row],[POS]]&lt;&gt;"P",MAX(AX$1:AX668)+1,"")</f>
        <v>351</v>
      </c>
      <c r="AY669" t="str">
        <f>IFERROR(INDEX(PLAYERIDMAP2[PLAYERNAME],MATCH(ROW()-ROW(AY$1),HITTERS,0)),"")</f>
        <v>Alex Rodriguez</v>
      </c>
      <c r="AZ669" t="str">
        <f>IF(PLAYERIDMAP2[[#This Row],[POS]]="P",MAX(AZ$1:AZ668)+1,"")</f>
        <v/>
      </c>
      <c r="BA669" t="str">
        <f>IFERROR(INDEX(PLAYERIDMAP2[PLAYERNAME],MATCH(ROW()-ROW(BA$1),PITCHERS,0)),"")</f>
        <v>Hunter Strickland</v>
      </c>
    </row>
    <row r="670" spans="1:53" x14ac:dyDescent="0.25">
      <c r="A670" t="s">
        <v>13088</v>
      </c>
      <c r="B670" t="s">
        <v>4722</v>
      </c>
      <c r="C670" s="1">
        <v>31304</v>
      </c>
      <c r="D670" t="s">
        <v>16854</v>
      </c>
      <c r="E670" t="s">
        <v>19109</v>
      </c>
      <c r="F670" t="s">
        <v>11302</v>
      </c>
      <c r="G670" t="s">
        <v>16838</v>
      </c>
      <c r="H670" t="s">
        <v>5706</v>
      </c>
      <c r="I670" t="s">
        <v>20229</v>
      </c>
      <c r="J670" t="s">
        <v>4722</v>
      </c>
      <c r="K670">
        <v>518794</v>
      </c>
      <c r="L670" t="s">
        <v>4722</v>
      </c>
      <c r="M670">
        <v>1599170</v>
      </c>
      <c r="N670" t="s">
        <v>4722</v>
      </c>
      <c r="O670" t="s">
        <v>13089</v>
      </c>
      <c r="P670" t="s">
        <v>13088</v>
      </c>
      <c r="Q670">
        <v>8725</v>
      </c>
      <c r="R670" t="s">
        <v>4722</v>
      </c>
      <c r="S670">
        <v>29552</v>
      </c>
      <c r="T670" t="s">
        <v>4722</v>
      </c>
      <c r="V670" t="s">
        <v>13090</v>
      </c>
      <c r="W670">
        <v>56450</v>
      </c>
      <c r="X670">
        <v>8725</v>
      </c>
      <c r="Y670" t="s">
        <v>4722</v>
      </c>
      <c r="Z670" t="s">
        <v>13091</v>
      </c>
      <c r="AA670" t="s">
        <v>5703</v>
      </c>
      <c r="AB670" t="s">
        <v>5703</v>
      </c>
      <c r="AC670" t="s">
        <v>4722</v>
      </c>
      <c r="AD670" t="s">
        <v>13091</v>
      </c>
      <c r="AL670" t="str">
        <f>IF(PLAYERIDMAP2[[#This Row],[POS]]="C",MAX(AL$1:AL669)+1,"")</f>
        <v/>
      </c>
      <c r="AM670" t="str">
        <f>IFERROR(INDEX(PLAYERIDMAP2[PLAYERNAME],MATCH(ROW()-ROW(AM$1),CATCHERS,0)),"")</f>
        <v/>
      </c>
      <c r="AN670" t="str">
        <f>IF(PLAYERIDMAP2[[#This Row],[POS]]="1B",MAX(AN$1:AN669)+1,"")</f>
        <v/>
      </c>
      <c r="AO670" t="str">
        <f>IFERROR(INDEX(PLAYERIDMAP2[PLAYERNAME],MATCH(ROW()-ROW(AO$1),FIRSTBASE,0)),"")</f>
        <v/>
      </c>
      <c r="AP670">
        <f>IF(PLAYERIDMAP2[[#This Row],[POS]]="2B",MAX(AP$1:AP669)+1,"")</f>
        <v>49</v>
      </c>
      <c r="AQ670" t="str">
        <f>IFERROR(INDEX(PLAYERIDMAP2[PLAYERNAME],MATCH(ROW()-ROW(AQ$1),SECONDBASE,0)),"")</f>
        <v/>
      </c>
      <c r="AR670" t="str">
        <f>IF(PLAYERIDMAP2[[#This Row],[POS]]="3B",MAX(AR$1:AR669)+1,"")</f>
        <v/>
      </c>
      <c r="AS670" t="str">
        <f>IFERROR(INDEX(PLAYERIDMAP2[PLAYERNAME],MATCH(ROW()-ROW(AS$1),THIRDBASE,0)),"")</f>
        <v/>
      </c>
      <c r="AT670" t="str">
        <f>IF(PLAYERIDMAP2[[#This Row],[POS]]="SS",MAX(AT$1:AT669)+1,"")</f>
        <v/>
      </c>
      <c r="AU670" t="str">
        <f>IFERROR(INDEX(PLAYERIDMAP2[PLAYERNAME],MATCH(ROW()-ROW(AU$1),SHORTSTOP,0)),"")</f>
        <v/>
      </c>
      <c r="AV670" t="str">
        <f>IF(PLAYERIDMAP2[[#This Row],[POS]]="OF",MAX(AV$1:AV669)+1,"")</f>
        <v/>
      </c>
      <c r="AW670" t="str">
        <f>IFERROR(INDEX(PLAYERIDMAP2[PLAYERNAME],MATCH(ROW()-ROW(AW$1),OUTFIELD,0)),"")</f>
        <v/>
      </c>
      <c r="AX670">
        <f>IF(PLAYERIDMAP2[[#This Row],[POS]]&lt;&gt;"P",MAX(AX$1:AX669)+1,"")</f>
        <v>352</v>
      </c>
      <c r="AY670" t="str">
        <f>IFERROR(INDEX(PLAYERIDMAP2[PLAYERNAME],MATCH(ROW()-ROW(AY$1),HITTERS,0)),"")</f>
        <v>Henry Rodriguez</v>
      </c>
      <c r="AZ670" t="str">
        <f>IF(PLAYERIDMAP2[[#This Row],[POS]]="P",MAX(AZ$1:AZ669)+1,"")</f>
        <v/>
      </c>
      <c r="BA670" t="str">
        <f>IFERROR(INDEX(PLAYERIDMAP2[PLAYERNAME],MATCH(ROW()-ROW(BA$1),PITCHERS,0)),"")</f>
        <v>Marcus Stroman</v>
      </c>
    </row>
    <row r="671" spans="1:53" x14ac:dyDescent="0.25">
      <c r="A671" t="s">
        <v>13092</v>
      </c>
      <c r="B671" t="s">
        <v>5399</v>
      </c>
      <c r="C671" s="1">
        <v>30031</v>
      </c>
      <c r="D671" t="s">
        <v>18409</v>
      </c>
      <c r="E671" t="s">
        <v>18759</v>
      </c>
      <c r="F671" t="s">
        <v>11115</v>
      </c>
      <c r="G671" t="s">
        <v>16838</v>
      </c>
      <c r="H671" t="s">
        <v>5706</v>
      </c>
      <c r="I671" t="s">
        <v>18760</v>
      </c>
      <c r="J671" t="s">
        <v>5399</v>
      </c>
      <c r="K671">
        <v>431094</v>
      </c>
      <c r="L671" t="s">
        <v>5399</v>
      </c>
      <c r="M671">
        <v>484952</v>
      </c>
      <c r="N671" t="s">
        <v>5399</v>
      </c>
      <c r="O671" t="s">
        <v>13093</v>
      </c>
      <c r="P671" t="s">
        <v>13092</v>
      </c>
      <c r="Q671">
        <v>7483</v>
      </c>
      <c r="R671" t="s">
        <v>5399</v>
      </c>
      <c r="S671">
        <v>6190</v>
      </c>
      <c r="T671" t="s">
        <v>5399</v>
      </c>
      <c r="U671" t="s">
        <v>5399</v>
      </c>
      <c r="V671" t="s">
        <v>13094</v>
      </c>
      <c r="W671">
        <v>45430</v>
      </c>
      <c r="X671">
        <v>7483</v>
      </c>
      <c r="Y671" t="s">
        <v>5399</v>
      </c>
      <c r="Z671" t="s">
        <v>13095</v>
      </c>
      <c r="AA671" t="s">
        <v>5703</v>
      </c>
      <c r="AB671" t="s">
        <v>5703</v>
      </c>
      <c r="AC671" t="s">
        <v>5399</v>
      </c>
      <c r="AD671" t="s">
        <v>13095</v>
      </c>
      <c r="AE671">
        <v>7624</v>
      </c>
      <c r="AF671" t="s">
        <v>5399</v>
      </c>
      <c r="AG671">
        <v>5557</v>
      </c>
      <c r="AH671" t="s">
        <v>5399</v>
      </c>
      <c r="AL671" t="str">
        <f>IF(PLAYERIDMAP2[[#This Row],[POS]]="C",MAX(AL$1:AL670)+1,"")</f>
        <v/>
      </c>
      <c r="AM671" t="str">
        <f>IFERROR(INDEX(PLAYERIDMAP2[PLAYERNAME],MATCH(ROW()-ROW(AM$1),CATCHERS,0)),"")</f>
        <v/>
      </c>
      <c r="AN671" t="str">
        <f>IF(PLAYERIDMAP2[[#This Row],[POS]]="1B",MAX(AN$1:AN670)+1,"")</f>
        <v/>
      </c>
      <c r="AO671" t="str">
        <f>IFERROR(INDEX(PLAYERIDMAP2[PLAYERNAME],MATCH(ROW()-ROW(AO$1),FIRSTBASE,0)),"")</f>
        <v/>
      </c>
      <c r="AP671">
        <f>IF(PLAYERIDMAP2[[#This Row],[POS]]="2B",MAX(AP$1:AP670)+1,"")</f>
        <v>50</v>
      </c>
      <c r="AQ671" t="str">
        <f>IFERROR(INDEX(PLAYERIDMAP2[PLAYERNAME],MATCH(ROW()-ROW(AQ$1),SECONDBASE,0)),"")</f>
        <v/>
      </c>
      <c r="AR671" t="str">
        <f>IF(PLAYERIDMAP2[[#This Row],[POS]]="3B",MAX(AR$1:AR670)+1,"")</f>
        <v/>
      </c>
      <c r="AS671" t="str">
        <f>IFERROR(INDEX(PLAYERIDMAP2[PLAYERNAME],MATCH(ROW()-ROW(AS$1),THIRDBASE,0)),"")</f>
        <v/>
      </c>
      <c r="AT671" t="str">
        <f>IF(PLAYERIDMAP2[[#This Row],[POS]]="SS",MAX(AT$1:AT670)+1,"")</f>
        <v/>
      </c>
      <c r="AU671" t="str">
        <f>IFERROR(INDEX(PLAYERIDMAP2[PLAYERNAME],MATCH(ROW()-ROW(AU$1),SHORTSTOP,0)),"")</f>
        <v/>
      </c>
      <c r="AV671" t="str">
        <f>IF(PLAYERIDMAP2[[#This Row],[POS]]="OF",MAX(AV$1:AV670)+1,"")</f>
        <v/>
      </c>
      <c r="AW671" t="str">
        <f>IFERROR(INDEX(PLAYERIDMAP2[PLAYERNAME],MATCH(ROW()-ROW(AW$1),OUTFIELD,0)),"")</f>
        <v/>
      </c>
      <c r="AX671">
        <f>IF(PLAYERIDMAP2[[#This Row],[POS]]&lt;&gt;"P",MAX(AX$1:AX670)+1,"")</f>
        <v>353</v>
      </c>
      <c r="AY671" t="str">
        <f>IFERROR(INDEX(PLAYERIDMAP2[PLAYERNAME],MATCH(ROW()-ROW(AY$1),HITTERS,0)),"")</f>
        <v>Ivan Rodriguez</v>
      </c>
      <c r="AZ671" t="str">
        <f>IF(PLAYERIDMAP2[[#This Row],[POS]]="P",MAX(AZ$1:AZ670)+1,"")</f>
        <v/>
      </c>
      <c r="BA671" t="str">
        <f>IFERROR(INDEX(PLAYERIDMAP2[PLAYERNAME],MATCH(ROW()-ROW(BA$1),PITCHERS,0)),"")</f>
        <v>Pedro Strop</v>
      </c>
    </row>
    <row r="672" spans="1:53" x14ac:dyDescent="0.25">
      <c r="A672" t="s">
        <v>19436</v>
      </c>
      <c r="B672" t="s">
        <v>10451</v>
      </c>
      <c r="C672" s="1">
        <v>29291</v>
      </c>
      <c r="D672" t="s">
        <v>19437</v>
      </c>
      <c r="E672" t="s">
        <v>18759</v>
      </c>
      <c r="F672" t="s">
        <v>10992</v>
      </c>
      <c r="G672" t="s">
        <v>14693</v>
      </c>
      <c r="H672" t="s">
        <v>10988</v>
      </c>
      <c r="I672" t="s">
        <v>19438</v>
      </c>
      <c r="J672" t="s">
        <v>10451</v>
      </c>
      <c r="P672" t="s">
        <v>19436</v>
      </c>
      <c r="AA672" t="s">
        <v>10958</v>
      </c>
      <c r="AB672" t="s">
        <v>10958</v>
      </c>
      <c r="AD672" t="s">
        <v>19439</v>
      </c>
      <c r="AL672" t="str">
        <f>IF(PLAYERIDMAP2[[#This Row],[POS]]="C",MAX(AL$1:AL671)+1,"")</f>
        <v/>
      </c>
      <c r="AM672" t="str">
        <f>IFERROR(INDEX(PLAYERIDMAP2[PLAYERNAME],MATCH(ROW()-ROW(AM$1),CATCHERS,0)),"")</f>
        <v/>
      </c>
      <c r="AN672" t="str">
        <f>IF(PLAYERIDMAP2[[#This Row],[POS]]="1B",MAX(AN$1:AN671)+1,"")</f>
        <v/>
      </c>
      <c r="AO672" t="str">
        <f>IFERROR(INDEX(PLAYERIDMAP2[PLAYERNAME],MATCH(ROW()-ROW(AO$1),FIRSTBASE,0)),"")</f>
        <v/>
      </c>
      <c r="AP672" t="str">
        <f>IF(PLAYERIDMAP2[[#This Row],[POS]]="2B",MAX(AP$1:AP671)+1,"")</f>
        <v/>
      </c>
      <c r="AQ672" t="str">
        <f>IFERROR(INDEX(PLAYERIDMAP2[PLAYERNAME],MATCH(ROW()-ROW(AQ$1),SECONDBASE,0)),"")</f>
        <v/>
      </c>
      <c r="AR672" t="str">
        <f>IF(PLAYERIDMAP2[[#This Row],[POS]]="3B",MAX(AR$1:AR671)+1,"")</f>
        <v/>
      </c>
      <c r="AS672" t="str">
        <f>IFERROR(INDEX(PLAYERIDMAP2[PLAYERNAME],MATCH(ROW()-ROW(AS$1),THIRDBASE,0)),"")</f>
        <v/>
      </c>
      <c r="AT672" t="str">
        <f>IF(PLAYERIDMAP2[[#This Row],[POS]]="SS",MAX(AT$1:AT671)+1,"")</f>
        <v/>
      </c>
      <c r="AU672" t="str">
        <f>IFERROR(INDEX(PLAYERIDMAP2[PLAYERNAME],MATCH(ROW()-ROW(AU$1),SHORTSTOP,0)),"")</f>
        <v/>
      </c>
      <c r="AV672" t="str">
        <f>IF(PLAYERIDMAP2[[#This Row],[POS]]="OF",MAX(AV$1:AV671)+1,"")</f>
        <v/>
      </c>
      <c r="AW672" t="str">
        <f>IFERROR(INDEX(PLAYERIDMAP2[PLAYERNAME],MATCH(ROW()-ROW(AW$1),OUTFIELD,0)),"")</f>
        <v/>
      </c>
      <c r="AX672" t="str">
        <f>IF(PLAYERIDMAP2[[#This Row],[POS]]&lt;&gt;"P",MAX(AX$1:AX671)+1,"")</f>
        <v/>
      </c>
      <c r="AY672" t="str">
        <f>IFERROR(INDEX(PLAYERIDMAP2[PLAYERNAME],MATCH(ROW()-ROW(AY$1),HITTERS,0)),"")</f>
        <v>Sean Rodriguez</v>
      </c>
      <c r="AZ672">
        <f>IF(PLAYERIDMAP2[[#This Row],[POS]]="P",MAX(AZ$1:AZ671)+1,"")</f>
        <v>318</v>
      </c>
      <c r="BA672" t="str">
        <f>IFERROR(INDEX(PLAYERIDMAP2[PLAYERNAME],MATCH(ROW()-ROW(BA$1),PITCHERS,0)),"")</f>
        <v>Michael Stutes</v>
      </c>
    </row>
    <row r="673" spans="1:53" x14ac:dyDescent="0.25">
      <c r="A673" t="s">
        <v>13096</v>
      </c>
      <c r="B673" t="s">
        <v>8303</v>
      </c>
      <c r="C673" s="1">
        <v>29704</v>
      </c>
      <c r="D673" t="s">
        <v>17255</v>
      </c>
      <c r="E673" t="s">
        <v>18759</v>
      </c>
      <c r="F673" t="s">
        <v>11119</v>
      </c>
      <c r="G673" t="s">
        <v>14693</v>
      </c>
      <c r="H673" t="s">
        <v>10988</v>
      </c>
      <c r="I673" t="s">
        <v>19303</v>
      </c>
      <c r="J673" t="s">
        <v>8303</v>
      </c>
      <c r="K673">
        <v>429718</v>
      </c>
      <c r="L673" t="s">
        <v>8303</v>
      </c>
      <c r="M673">
        <v>448409</v>
      </c>
      <c r="N673" t="s">
        <v>8303</v>
      </c>
      <c r="O673" t="s">
        <v>13097</v>
      </c>
      <c r="P673" t="s">
        <v>13096</v>
      </c>
      <c r="Q673">
        <v>7350</v>
      </c>
      <c r="R673" t="s">
        <v>8303</v>
      </c>
      <c r="V673" t="s">
        <v>13098</v>
      </c>
      <c r="W673">
        <v>36960</v>
      </c>
      <c r="X673">
        <v>7350</v>
      </c>
      <c r="Y673" t="s">
        <v>8303</v>
      </c>
      <c r="Z673" t="s">
        <v>16546</v>
      </c>
      <c r="AA673" t="s">
        <v>5703</v>
      </c>
      <c r="AB673" t="s">
        <v>5703</v>
      </c>
      <c r="AD673" t="s">
        <v>16546</v>
      </c>
      <c r="AL673" t="str">
        <f>IF(PLAYERIDMAP2[[#This Row],[POS]]="C",MAX(AL$1:AL672)+1,"")</f>
        <v/>
      </c>
      <c r="AM673" t="str">
        <f>IFERROR(INDEX(PLAYERIDMAP2[PLAYERNAME],MATCH(ROW()-ROW(AM$1),CATCHERS,0)),"")</f>
        <v/>
      </c>
      <c r="AN673" t="str">
        <f>IF(PLAYERIDMAP2[[#This Row],[POS]]="1B",MAX(AN$1:AN672)+1,"")</f>
        <v/>
      </c>
      <c r="AO673" t="str">
        <f>IFERROR(INDEX(PLAYERIDMAP2[PLAYERNAME],MATCH(ROW()-ROW(AO$1),FIRSTBASE,0)),"")</f>
        <v/>
      </c>
      <c r="AP673" t="str">
        <f>IF(PLAYERIDMAP2[[#This Row],[POS]]="2B",MAX(AP$1:AP672)+1,"")</f>
        <v/>
      </c>
      <c r="AQ673" t="str">
        <f>IFERROR(INDEX(PLAYERIDMAP2[PLAYERNAME],MATCH(ROW()-ROW(AQ$1),SECONDBASE,0)),"")</f>
        <v/>
      </c>
      <c r="AR673" t="str">
        <f>IF(PLAYERIDMAP2[[#This Row],[POS]]="3B",MAX(AR$1:AR672)+1,"")</f>
        <v/>
      </c>
      <c r="AS673" t="str">
        <f>IFERROR(INDEX(PLAYERIDMAP2[PLAYERNAME],MATCH(ROW()-ROW(AS$1),THIRDBASE,0)),"")</f>
        <v/>
      </c>
      <c r="AT673" t="str">
        <f>IF(PLAYERIDMAP2[[#This Row],[POS]]="SS",MAX(AT$1:AT672)+1,"")</f>
        <v/>
      </c>
      <c r="AU673" t="str">
        <f>IFERROR(INDEX(PLAYERIDMAP2[PLAYERNAME],MATCH(ROW()-ROW(AU$1),SHORTSTOP,0)),"")</f>
        <v/>
      </c>
      <c r="AV673" t="str">
        <f>IF(PLAYERIDMAP2[[#This Row],[POS]]="OF",MAX(AV$1:AV672)+1,"")</f>
        <v/>
      </c>
      <c r="AW673" t="str">
        <f>IFERROR(INDEX(PLAYERIDMAP2[PLAYERNAME],MATCH(ROW()-ROW(AW$1),OUTFIELD,0)),"")</f>
        <v/>
      </c>
      <c r="AX673" t="str">
        <f>IF(PLAYERIDMAP2[[#This Row],[POS]]&lt;&gt;"P",MAX(AX$1:AX672)+1,"")</f>
        <v/>
      </c>
      <c r="AY673" t="str">
        <f>IFERROR(INDEX(PLAYERIDMAP2[PLAYERNAME],MATCH(ROW()-ROW(AY$1),HITTERS,0)),"")</f>
        <v>Jason Rogers</v>
      </c>
      <c r="AZ673">
        <f>IF(PLAYERIDMAP2[[#This Row],[POS]]="P",MAX(AZ$1:AZ672)+1,"")</f>
        <v>319</v>
      </c>
      <c r="BA673" t="str">
        <f>IFERROR(INDEX(PLAYERIDMAP2[PLAYERNAME],MATCH(ROW()-ROW(BA$1),PITCHERS,0)),"")</f>
        <v>Eric Stults</v>
      </c>
    </row>
    <row r="674" spans="1:53" x14ac:dyDescent="0.25">
      <c r="A674" t="s">
        <v>13099</v>
      </c>
      <c r="B674" t="s">
        <v>5035</v>
      </c>
      <c r="C674" s="1">
        <v>31120</v>
      </c>
      <c r="D674" t="s">
        <v>18007</v>
      </c>
      <c r="E674" t="s">
        <v>18759</v>
      </c>
      <c r="F674" t="s">
        <v>11027</v>
      </c>
      <c r="G674" t="s">
        <v>16838</v>
      </c>
      <c r="H674" t="s">
        <v>11110</v>
      </c>
      <c r="I674" t="s">
        <v>20111</v>
      </c>
      <c r="K674">
        <v>518799</v>
      </c>
      <c r="L674" t="s">
        <v>5035</v>
      </c>
      <c r="M674">
        <v>1661503</v>
      </c>
      <c r="N674" t="s">
        <v>13100</v>
      </c>
      <c r="O674" t="s">
        <v>13101</v>
      </c>
      <c r="P674" t="s">
        <v>13099</v>
      </c>
      <c r="Q674">
        <v>8785</v>
      </c>
      <c r="R674" t="s">
        <v>5035</v>
      </c>
      <c r="V674" t="s">
        <v>13102</v>
      </c>
      <c r="W674">
        <v>56455</v>
      </c>
      <c r="X674">
        <v>8785</v>
      </c>
      <c r="Y674" t="s">
        <v>5035</v>
      </c>
      <c r="Z674" t="s">
        <v>16547</v>
      </c>
      <c r="AA674" t="s">
        <v>5703</v>
      </c>
      <c r="AB674" t="s">
        <v>5703</v>
      </c>
      <c r="AD674" t="s">
        <v>16547</v>
      </c>
      <c r="AL674">
        <f>IF(PLAYERIDMAP2[[#This Row],[POS]]="C",MAX(AL$1:AL673)+1,"")</f>
        <v>39</v>
      </c>
      <c r="AM674" t="str">
        <f>IFERROR(INDEX(PLAYERIDMAP2[PLAYERNAME],MATCH(ROW()-ROW(AM$1),CATCHERS,0)),"")</f>
        <v/>
      </c>
      <c r="AN674" t="str">
        <f>IF(PLAYERIDMAP2[[#This Row],[POS]]="1B",MAX(AN$1:AN673)+1,"")</f>
        <v/>
      </c>
      <c r="AO674" t="str">
        <f>IFERROR(INDEX(PLAYERIDMAP2[PLAYERNAME],MATCH(ROW()-ROW(AO$1),FIRSTBASE,0)),"")</f>
        <v/>
      </c>
      <c r="AP674" t="str">
        <f>IF(PLAYERIDMAP2[[#This Row],[POS]]="2B",MAX(AP$1:AP673)+1,"")</f>
        <v/>
      </c>
      <c r="AQ674" t="str">
        <f>IFERROR(INDEX(PLAYERIDMAP2[PLAYERNAME],MATCH(ROW()-ROW(AQ$1),SECONDBASE,0)),"")</f>
        <v/>
      </c>
      <c r="AR674" t="str">
        <f>IF(PLAYERIDMAP2[[#This Row],[POS]]="3B",MAX(AR$1:AR673)+1,"")</f>
        <v/>
      </c>
      <c r="AS674" t="str">
        <f>IFERROR(INDEX(PLAYERIDMAP2[PLAYERNAME],MATCH(ROW()-ROW(AS$1),THIRDBASE,0)),"")</f>
        <v/>
      </c>
      <c r="AT674" t="str">
        <f>IF(PLAYERIDMAP2[[#This Row],[POS]]="SS",MAX(AT$1:AT673)+1,"")</f>
        <v/>
      </c>
      <c r="AU674" t="str">
        <f>IFERROR(INDEX(PLAYERIDMAP2[PLAYERNAME],MATCH(ROW()-ROW(AU$1),SHORTSTOP,0)),"")</f>
        <v/>
      </c>
      <c r="AV674" t="str">
        <f>IF(PLAYERIDMAP2[[#This Row],[POS]]="OF",MAX(AV$1:AV673)+1,"")</f>
        <v/>
      </c>
      <c r="AW674" t="str">
        <f>IFERROR(INDEX(PLAYERIDMAP2[PLAYERNAME],MATCH(ROW()-ROW(AW$1),OUTFIELD,0)),"")</f>
        <v/>
      </c>
      <c r="AX674">
        <f>IF(PLAYERIDMAP2[[#This Row],[POS]]&lt;&gt;"P",MAX(AX$1:AX673)+1,"")</f>
        <v>354</v>
      </c>
      <c r="AY674" t="str">
        <f>IFERROR(INDEX(PLAYERIDMAP2[PLAYERNAME],MATCH(ROW()-ROW(AY$1),HITTERS,0)),"")</f>
        <v>Scott Rolen</v>
      </c>
      <c r="AZ674" t="str">
        <f>IF(PLAYERIDMAP2[[#This Row],[POS]]="P",MAX(AZ$1:AZ673)+1,"")</f>
        <v/>
      </c>
      <c r="BA674" t="str">
        <f>IFERROR(INDEX(PLAYERIDMAP2[PLAYERNAME],MATCH(ROW()-ROW(BA$1),PITCHERS,0)),"")</f>
        <v>Anthony Swarzak</v>
      </c>
    </row>
    <row r="675" spans="1:53" x14ac:dyDescent="0.25">
      <c r="A675" t="s">
        <v>13103</v>
      </c>
      <c r="B675" t="s">
        <v>4862</v>
      </c>
      <c r="C675" s="1">
        <v>28342</v>
      </c>
      <c r="D675" t="s">
        <v>18103</v>
      </c>
      <c r="E675" t="s">
        <v>18425</v>
      </c>
      <c r="F675" t="s">
        <v>11016</v>
      </c>
      <c r="G675" t="s">
        <v>11016</v>
      </c>
      <c r="H675" t="s">
        <v>10998</v>
      </c>
      <c r="I675" t="s">
        <v>18426</v>
      </c>
      <c r="K675">
        <v>400134</v>
      </c>
      <c r="L675" t="s">
        <v>4862</v>
      </c>
      <c r="M675">
        <v>211691</v>
      </c>
      <c r="N675" t="s">
        <v>4862</v>
      </c>
      <c r="O675" t="s">
        <v>13104</v>
      </c>
      <c r="P675" t="s">
        <v>13103</v>
      </c>
      <c r="Q675">
        <v>6645</v>
      </c>
      <c r="R675" t="s">
        <v>4862</v>
      </c>
      <c r="V675" t="s">
        <v>13105</v>
      </c>
      <c r="W675">
        <v>992</v>
      </c>
      <c r="X675">
        <v>6645</v>
      </c>
      <c r="Y675" t="s">
        <v>4862</v>
      </c>
      <c r="Z675" t="s">
        <v>16548</v>
      </c>
      <c r="AA675" t="s">
        <v>10958</v>
      </c>
      <c r="AB675" t="s">
        <v>5703</v>
      </c>
      <c r="AD675" t="s">
        <v>16548</v>
      </c>
      <c r="AL675" t="str">
        <f>IF(PLAYERIDMAP2[[#This Row],[POS]]="C",MAX(AL$1:AL674)+1,"")</f>
        <v/>
      </c>
      <c r="AM675" t="str">
        <f>IFERROR(INDEX(PLAYERIDMAP2[PLAYERNAME],MATCH(ROW()-ROW(AM$1),CATCHERS,0)),"")</f>
        <v/>
      </c>
      <c r="AN675" t="str">
        <f>IF(PLAYERIDMAP2[[#This Row],[POS]]="1B",MAX(AN$1:AN674)+1,"")</f>
        <v/>
      </c>
      <c r="AO675" t="str">
        <f>IFERROR(INDEX(PLAYERIDMAP2[PLAYERNAME],MATCH(ROW()-ROW(AO$1),FIRSTBASE,0)),"")</f>
        <v/>
      </c>
      <c r="AP675" t="str">
        <f>IF(PLAYERIDMAP2[[#This Row],[POS]]="2B",MAX(AP$1:AP674)+1,"")</f>
        <v/>
      </c>
      <c r="AQ675" t="str">
        <f>IFERROR(INDEX(PLAYERIDMAP2[PLAYERNAME],MATCH(ROW()-ROW(AQ$1),SECONDBASE,0)),"")</f>
        <v/>
      </c>
      <c r="AR675" t="str">
        <f>IF(PLAYERIDMAP2[[#This Row],[POS]]="3B",MAX(AR$1:AR674)+1,"")</f>
        <v/>
      </c>
      <c r="AS675" t="str">
        <f>IFERROR(INDEX(PLAYERIDMAP2[PLAYERNAME],MATCH(ROW()-ROW(AS$1),THIRDBASE,0)),"")</f>
        <v/>
      </c>
      <c r="AT675" t="str">
        <f>IF(PLAYERIDMAP2[[#This Row],[POS]]="SS",MAX(AT$1:AT674)+1,"")</f>
        <v/>
      </c>
      <c r="AU675" t="str">
        <f>IFERROR(INDEX(PLAYERIDMAP2[PLAYERNAME],MATCH(ROW()-ROW(AU$1),SHORTSTOP,0)),"")</f>
        <v/>
      </c>
      <c r="AV675">
        <f>IF(PLAYERIDMAP2[[#This Row],[POS]]="OF",MAX(AV$1:AV674)+1,"")</f>
        <v>141</v>
      </c>
      <c r="AW675" t="str">
        <f>IFERROR(INDEX(PLAYERIDMAP2[PLAYERNAME],MATCH(ROW()-ROW(AW$1),OUTFIELD,0)),"")</f>
        <v/>
      </c>
      <c r="AX675">
        <f>IF(PLAYERIDMAP2[[#This Row],[POS]]&lt;&gt;"P",MAX(AX$1:AX674)+1,"")</f>
        <v>355</v>
      </c>
      <c r="AY675" t="str">
        <f>IFERROR(INDEX(PLAYERIDMAP2[PLAYERNAME],MATCH(ROW()-ROW(AY$1),HITTERS,0)),"")</f>
        <v>Jimmy Rollins</v>
      </c>
      <c r="AZ675" t="str">
        <f>IF(PLAYERIDMAP2[[#This Row],[POS]]="P",MAX(AZ$1:AZ674)+1,"")</f>
        <v/>
      </c>
      <c r="BA675" t="str">
        <f>IFERROR(INDEX(PLAYERIDMAP2[PLAYERNAME],MATCH(ROW()-ROW(BA$1),PITCHERS,0)),"")</f>
        <v>R.J. Swindle</v>
      </c>
    </row>
    <row r="676" spans="1:53" x14ac:dyDescent="0.25">
      <c r="A676" t="s">
        <v>13106</v>
      </c>
      <c r="B676" t="s">
        <v>10851</v>
      </c>
      <c r="C676" s="1">
        <v>30574</v>
      </c>
      <c r="D676" t="s">
        <v>17559</v>
      </c>
      <c r="E676" t="s">
        <v>17560</v>
      </c>
      <c r="F676" t="s">
        <v>11138</v>
      </c>
      <c r="G676" t="s">
        <v>14693</v>
      </c>
      <c r="H676" t="s">
        <v>10988</v>
      </c>
      <c r="I676" t="s">
        <v>17561</v>
      </c>
      <c r="J676" t="s">
        <v>10851</v>
      </c>
      <c r="K676">
        <v>460024</v>
      </c>
      <c r="L676" t="s">
        <v>10851</v>
      </c>
      <c r="M676">
        <v>1116600</v>
      </c>
      <c r="N676" t="s">
        <v>10851</v>
      </c>
      <c r="O676" t="s">
        <v>13107</v>
      </c>
      <c r="P676" t="s">
        <v>13106</v>
      </c>
      <c r="Q676">
        <v>7919</v>
      </c>
      <c r="R676" t="s">
        <v>10851</v>
      </c>
      <c r="S676">
        <v>28643</v>
      </c>
      <c r="T676" t="s">
        <v>10851</v>
      </c>
      <c r="V676" t="s">
        <v>13108</v>
      </c>
      <c r="W676">
        <v>52047</v>
      </c>
      <c r="X676">
        <v>7919</v>
      </c>
      <c r="Y676" t="s">
        <v>10851</v>
      </c>
      <c r="Z676" t="s">
        <v>13109</v>
      </c>
      <c r="AA676" t="s">
        <v>5703</v>
      </c>
      <c r="AB676" t="s">
        <v>5703</v>
      </c>
      <c r="AC676" t="s">
        <v>10851</v>
      </c>
      <c r="AD676" t="s">
        <v>13109</v>
      </c>
      <c r="AE676">
        <v>8619</v>
      </c>
      <c r="AF676" t="s">
        <v>10851</v>
      </c>
      <c r="AG676">
        <v>5138</v>
      </c>
      <c r="AH676" t="s">
        <v>10851</v>
      </c>
      <c r="AL676" t="str">
        <f>IF(PLAYERIDMAP2[[#This Row],[POS]]="C",MAX(AL$1:AL675)+1,"")</f>
        <v/>
      </c>
      <c r="AM676" t="str">
        <f>IFERROR(INDEX(PLAYERIDMAP2[PLAYERNAME],MATCH(ROW()-ROW(AM$1),CATCHERS,0)),"")</f>
        <v/>
      </c>
      <c r="AN676" t="str">
        <f>IF(PLAYERIDMAP2[[#This Row],[POS]]="1B",MAX(AN$1:AN675)+1,"")</f>
        <v/>
      </c>
      <c r="AO676" t="str">
        <f>IFERROR(INDEX(PLAYERIDMAP2[PLAYERNAME],MATCH(ROW()-ROW(AO$1),FIRSTBASE,0)),"")</f>
        <v/>
      </c>
      <c r="AP676" t="str">
        <f>IF(PLAYERIDMAP2[[#This Row],[POS]]="2B",MAX(AP$1:AP675)+1,"")</f>
        <v/>
      </c>
      <c r="AQ676" t="str">
        <f>IFERROR(INDEX(PLAYERIDMAP2[PLAYERNAME],MATCH(ROW()-ROW(AQ$1),SECONDBASE,0)),"")</f>
        <v/>
      </c>
      <c r="AR676" t="str">
        <f>IF(PLAYERIDMAP2[[#This Row],[POS]]="3B",MAX(AR$1:AR675)+1,"")</f>
        <v/>
      </c>
      <c r="AS676" t="str">
        <f>IFERROR(INDEX(PLAYERIDMAP2[PLAYERNAME],MATCH(ROW()-ROW(AS$1),THIRDBASE,0)),"")</f>
        <v/>
      </c>
      <c r="AT676" t="str">
        <f>IF(PLAYERIDMAP2[[#This Row],[POS]]="SS",MAX(AT$1:AT675)+1,"")</f>
        <v/>
      </c>
      <c r="AU676" t="str">
        <f>IFERROR(INDEX(PLAYERIDMAP2[PLAYERNAME],MATCH(ROW()-ROW(AU$1),SHORTSTOP,0)),"")</f>
        <v/>
      </c>
      <c r="AV676" t="str">
        <f>IF(PLAYERIDMAP2[[#This Row],[POS]]="OF",MAX(AV$1:AV675)+1,"")</f>
        <v/>
      </c>
      <c r="AW676" t="str">
        <f>IFERROR(INDEX(PLAYERIDMAP2[PLAYERNAME],MATCH(ROW()-ROW(AW$1),OUTFIELD,0)),"")</f>
        <v/>
      </c>
      <c r="AX676" t="str">
        <f>IF(PLAYERIDMAP2[[#This Row],[POS]]&lt;&gt;"P",MAX(AX$1:AX675)+1,"")</f>
        <v/>
      </c>
      <c r="AY676" t="str">
        <f>IFERROR(INDEX(PLAYERIDMAP2[PLAYERNAME],MATCH(ROW()-ROW(AY$1),HITTERS,0)),"")</f>
        <v>Stefen Romero</v>
      </c>
      <c r="AZ676">
        <f>IF(PLAYERIDMAP2[[#This Row],[POS]]="P",MAX(AZ$1:AZ675)+1,"")</f>
        <v>320</v>
      </c>
      <c r="BA676" t="str">
        <f>IFERROR(INDEX(PLAYERIDMAP2[PLAYERNAME],MATCH(ROW()-ROW(BA$1),PITCHERS,0)),"")</f>
        <v>Noah Syndergaard</v>
      </c>
    </row>
    <row r="677" spans="1:53" x14ac:dyDescent="0.25">
      <c r="A677" t="s">
        <v>13110</v>
      </c>
      <c r="B677" t="s">
        <v>5290</v>
      </c>
      <c r="C677" s="1">
        <v>32937</v>
      </c>
      <c r="D677" t="s">
        <v>19510</v>
      </c>
      <c r="E677" t="s">
        <v>19511</v>
      </c>
      <c r="F677" t="s">
        <v>11191</v>
      </c>
      <c r="G677" t="s">
        <v>14693</v>
      </c>
      <c r="H677" t="s">
        <v>10998</v>
      </c>
      <c r="I677" t="s">
        <v>19512</v>
      </c>
      <c r="J677" t="s">
        <v>5290</v>
      </c>
      <c r="K677">
        <v>543321</v>
      </c>
      <c r="L677" t="s">
        <v>5290</v>
      </c>
      <c r="M677">
        <v>1910547</v>
      </c>
      <c r="N677" t="s">
        <v>5290</v>
      </c>
      <c r="O677" t="s">
        <v>13111</v>
      </c>
      <c r="P677" t="s">
        <v>13110</v>
      </c>
      <c r="Q677">
        <v>9307</v>
      </c>
      <c r="R677" t="s">
        <v>5290</v>
      </c>
      <c r="S677">
        <v>32090</v>
      </c>
      <c r="T677" t="s">
        <v>5290</v>
      </c>
      <c r="U677" t="s">
        <v>5290</v>
      </c>
      <c r="V677" t="s">
        <v>13112</v>
      </c>
      <c r="W677">
        <v>57979</v>
      </c>
      <c r="X677">
        <v>9307</v>
      </c>
      <c r="Y677" t="s">
        <v>5290</v>
      </c>
      <c r="Z677" t="s">
        <v>13113</v>
      </c>
      <c r="AA677" t="s">
        <v>5703</v>
      </c>
      <c r="AB677" t="s">
        <v>5703</v>
      </c>
      <c r="AC677" t="s">
        <v>5290</v>
      </c>
      <c r="AD677" t="s">
        <v>13113</v>
      </c>
      <c r="AF677" t="s">
        <v>5290</v>
      </c>
      <c r="AG677">
        <v>17044</v>
      </c>
      <c r="AH677" t="s">
        <v>5290</v>
      </c>
      <c r="AL677" t="str">
        <f>IF(PLAYERIDMAP2[[#This Row],[POS]]="C",MAX(AL$1:AL676)+1,"")</f>
        <v/>
      </c>
      <c r="AM677" t="str">
        <f>IFERROR(INDEX(PLAYERIDMAP2[PLAYERNAME],MATCH(ROW()-ROW(AM$1),CATCHERS,0)),"")</f>
        <v/>
      </c>
      <c r="AN677" t="str">
        <f>IF(PLAYERIDMAP2[[#This Row],[POS]]="1B",MAX(AN$1:AN676)+1,"")</f>
        <v/>
      </c>
      <c r="AO677" t="str">
        <f>IFERROR(INDEX(PLAYERIDMAP2[PLAYERNAME],MATCH(ROW()-ROW(AO$1),FIRSTBASE,0)),"")</f>
        <v/>
      </c>
      <c r="AP677" t="str">
        <f>IF(PLAYERIDMAP2[[#This Row],[POS]]="2B",MAX(AP$1:AP676)+1,"")</f>
        <v/>
      </c>
      <c r="AQ677" t="str">
        <f>IFERROR(INDEX(PLAYERIDMAP2[PLAYERNAME],MATCH(ROW()-ROW(AQ$1),SECONDBASE,0)),"")</f>
        <v/>
      </c>
      <c r="AR677" t="str">
        <f>IF(PLAYERIDMAP2[[#This Row],[POS]]="3B",MAX(AR$1:AR676)+1,"")</f>
        <v/>
      </c>
      <c r="AS677" t="str">
        <f>IFERROR(INDEX(PLAYERIDMAP2[PLAYERNAME],MATCH(ROW()-ROW(AS$1),THIRDBASE,0)),"")</f>
        <v/>
      </c>
      <c r="AT677" t="str">
        <f>IF(PLAYERIDMAP2[[#This Row],[POS]]="SS",MAX(AT$1:AT676)+1,"")</f>
        <v/>
      </c>
      <c r="AU677" t="str">
        <f>IFERROR(INDEX(PLAYERIDMAP2[PLAYERNAME],MATCH(ROW()-ROW(AU$1),SHORTSTOP,0)),"")</f>
        <v/>
      </c>
      <c r="AV677">
        <f>IF(PLAYERIDMAP2[[#This Row],[POS]]="OF",MAX(AV$1:AV676)+1,"")</f>
        <v>142</v>
      </c>
      <c r="AW677" t="str">
        <f>IFERROR(INDEX(PLAYERIDMAP2[PLAYERNAME],MATCH(ROW()-ROW(AW$1),OUTFIELD,0)),"")</f>
        <v/>
      </c>
      <c r="AX677">
        <f>IF(PLAYERIDMAP2[[#This Row],[POS]]&lt;&gt;"P",MAX(AX$1:AX676)+1,"")</f>
        <v>356</v>
      </c>
      <c r="AY677" t="str">
        <f>IFERROR(INDEX(PLAYERIDMAP2[PLAYERNAME],MATCH(ROW()-ROW(AY$1),HITTERS,0)),"")</f>
        <v>Andrew Romine</v>
      </c>
      <c r="AZ677" t="str">
        <f>IF(PLAYERIDMAP2[[#This Row],[POS]]="P",MAX(AZ$1:AZ676)+1,"")</f>
        <v/>
      </c>
      <c r="BA677" t="str">
        <f>IFERROR(INDEX(PLAYERIDMAP2[PLAYERNAME],MATCH(ROW()-ROW(BA$1),PITCHERS,0)),"")</f>
        <v>Jameson Taillon</v>
      </c>
    </row>
    <row r="678" spans="1:53" x14ac:dyDescent="0.25">
      <c r="A678" t="s">
        <v>20387</v>
      </c>
      <c r="B678" t="s">
        <v>20388</v>
      </c>
      <c r="C678" s="1">
        <v>33977</v>
      </c>
      <c r="D678" t="s">
        <v>16992</v>
      </c>
      <c r="E678" t="s">
        <v>17129</v>
      </c>
      <c r="F678" t="s">
        <v>11151</v>
      </c>
      <c r="G678" t="s">
        <v>16838</v>
      </c>
      <c r="H678" t="s">
        <v>10988</v>
      </c>
      <c r="I678" t="s">
        <v>20389</v>
      </c>
      <c r="J678" t="s">
        <v>20388</v>
      </c>
      <c r="K678">
        <v>656546</v>
      </c>
      <c r="L678" t="s">
        <v>20388</v>
      </c>
      <c r="S678">
        <v>33841</v>
      </c>
      <c r="T678" t="s">
        <v>20388</v>
      </c>
      <c r="Z678" t="s">
        <v>20390</v>
      </c>
      <c r="AA678" t="s">
        <v>5703</v>
      </c>
      <c r="AB678" t="s">
        <v>5703</v>
      </c>
      <c r="AD678" t="s">
        <v>20390</v>
      </c>
      <c r="AL678" t="str">
        <f>IF(PLAYERIDMAP2[[#This Row],[POS]]="C",MAX(AL$1:AL677)+1,"")</f>
        <v/>
      </c>
      <c r="AM678" t="str">
        <f>IFERROR(INDEX(PLAYERIDMAP2[PLAYERNAME],MATCH(ROW()-ROW(AM$1),CATCHERS,0)),"")</f>
        <v/>
      </c>
      <c r="AN678" t="str">
        <f>IF(PLAYERIDMAP2[[#This Row],[POS]]="1B",MAX(AN$1:AN677)+1,"")</f>
        <v/>
      </c>
      <c r="AO678" t="str">
        <f>IFERROR(INDEX(PLAYERIDMAP2[PLAYERNAME],MATCH(ROW()-ROW(AO$1),FIRSTBASE,0)),"")</f>
        <v/>
      </c>
      <c r="AP678" t="str">
        <f>IF(PLAYERIDMAP2[[#This Row],[POS]]="2B",MAX(AP$1:AP677)+1,"")</f>
        <v/>
      </c>
      <c r="AQ678" t="str">
        <f>IFERROR(INDEX(PLAYERIDMAP2[PLAYERNAME],MATCH(ROW()-ROW(AQ$1),SECONDBASE,0)),"")</f>
        <v/>
      </c>
      <c r="AR678" t="str">
        <f>IF(PLAYERIDMAP2[[#This Row],[POS]]="3B",MAX(AR$1:AR677)+1,"")</f>
        <v/>
      </c>
      <c r="AS678" t="str">
        <f>IFERROR(INDEX(PLAYERIDMAP2[PLAYERNAME],MATCH(ROW()-ROW(AS$1),THIRDBASE,0)),"")</f>
        <v/>
      </c>
      <c r="AT678" t="str">
        <f>IF(PLAYERIDMAP2[[#This Row],[POS]]="SS",MAX(AT$1:AT677)+1,"")</f>
        <v/>
      </c>
      <c r="AU678" t="str">
        <f>IFERROR(INDEX(PLAYERIDMAP2[PLAYERNAME],MATCH(ROW()-ROW(AU$1),SHORTSTOP,0)),"")</f>
        <v/>
      </c>
      <c r="AV678" t="str">
        <f>IF(PLAYERIDMAP2[[#This Row],[POS]]="OF",MAX(AV$1:AV677)+1,"")</f>
        <v/>
      </c>
      <c r="AW678" t="str">
        <f>IFERROR(INDEX(PLAYERIDMAP2[PLAYERNAME],MATCH(ROW()-ROW(AW$1),OUTFIELD,0)),"")</f>
        <v/>
      </c>
      <c r="AX678" t="str">
        <f>IF(PLAYERIDMAP2[[#This Row],[POS]]&lt;&gt;"P",MAX(AX$1:AX677)+1,"")</f>
        <v/>
      </c>
      <c r="AY678" t="str">
        <f>IFERROR(INDEX(PLAYERIDMAP2[PLAYERNAME],MATCH(ROW()-ROW(AY$1),HITTERS,0)),"")</f>
        <v>Adam Rosales</v>
      </c>
      <c r="AZ678">
        <f>IF(PLAYERIDMAP2[[#This Row],[POS]]="P",MAX(AZ$1:AZ677)+1,"")</f>
        <v>321</v>
      </c>
      <c r="BA678" t="str">
        <f>IFERROR(INDEX(PLAYERIDMAP2[PLAYERNAME],MATCH(ROW()-ROW(BA$1),PITCHERS,0)),"")</f>
        <v>Hisanori Takahashi</v>
      </c>
    </row>
    <row r="679" spans="1:53" x14ac:dyDescent="0.25">
      <c r="A679" t="s">
        <v>13114</v>
      </c>
      <c r="B679" t="s">
        <v>13115</v>
      </c>
      <c r="C679" s="1">
        <v>24758</v>
      </c>
      <c r="D679" t="s">
        <v>16864</v>
      </c>
      <c r="E679" t="s">
        <v>17129</v>
      </c>
      <c r="F679" t="s">
        <v>11016</v>
      </c>
      <c r="G679" t="s">
        <v>11016</v>
      </c>
      <c r="H679" t="s">
        <v>10988</v>
      </c>
      <c r="I679" t="s">
        <v>17130</v>
      </c>
      <c r="K679">
        <v>116034</v>
      </c>
      <c r="M679">
        <v>7722</v>
      </c>
      <c r="N679" t="s">
        <v>13115</v>
      </c>
      <c r="O679" t="s">
        <v>16194</v>
      </c>
      <c r="P679" t="s">
        <v>13114</v>
      </c>
      <c r="S679">
        <v>2817</v>
      </c>
      <c r="T679" t="s">
        <v>13115</v>
      </c>
      <c r="V679" t="s">
        <v>16195</v>
      </c>
      <c r="W679">
        <v>620</v>
      </c>
      <c r="AA679" t="s">
        <v>5703</v>
      </c>
      <c r="AB679" t="s">
        <v>5703</v>
      </c>
      <c r="AD679" t="s">
        <v>16549</v>
      </c>
      <c r="AL679" t="str">
        <f>IF(PLAYERIDMAP2[[#This Row],[POS]]="C",MAX(AL$1:AL678)+1,"")</f>
        <v/>
      </c>
      <c r="AM679" t="str">
        <f>IFERROR(INDEX(PLAYERIDMAP2[PLAYERNAME],MATCH(ROW()-ROW(AM$1),CATCHERS,0)),"")</f>
        <v/>
      </c>
      <c r="AN679" t="str">
        <f>IF(PLAYERIDMAP2[[#This Row],[POS]]="1B",MAX(AN$1:AN678)+1,"")</f>
        <v/>
      </c>
      <c r="AO679" t="str">
        <f>IFERROR(INDEX(PLAYERIDMAP2[PLAYERNAME],MATCH(ROW()-ROW(AO$1),FIRSTBASE,0)),"")</f>
        <v/>
      </c>
      <c r="AP679" t="str">
        <f>IF(PLAYERIDMAP2[[#This Row],[POS]]="2B",MAX(AP$1:AP678)+1,"")</f>
        <v/>
      </c>
      <c r="AQ679" t="str">
        <f>IFERROR(INDEX(PLAYERIDMAP2[PLAYERNAME],MATCH(ROW()-ROW(AQ$1),SECONDBASE,0)),"")</f>
        <v/>
      </c>
      <c r="AR679" t="str">
        <f>IF(PLAYERIDMAP2[[#This Row],[POS]]="3B",MAX(AR$1:AR678)+1,"")</f>
        <v/>
      </c>
      <c r="AS679" t="str">
        <f>IFERROR(INDEX(PLAYERIDMAP2[PLAYERNAME],MATCH(ROW()-ROW(AS$1),THIRDBASE,0)),"")</f>
        <v/>
      </c>
      <c r="AT679" t="str">
        <f>IF(PLAYERIDMAP2[[#This Row],[POS]]="SS",MAX(AT$1:AT678)+1,"")</f>
        <v/>
      </c>
      <c r="AU679" t="str">
        <f>IFERROR(INDEX(PLAYERIDMAP2[PLAYERNAME],MATCH(ROW()-ROW(AU$1),SHORTSTOP,0)),"")</f>
        <v/>
      </c>
      <c r="AV679" t="str">
        <f>IF(PLAYERIDMAP2[[#This Row],[POS]]="OF",MAX(AV$1:AV678)+1,"")</f>
        <v/>
      </c>
      <c r="AW679" t="str">
        <f>IFERROR(INDEX(PLAYERIDMAP2[PLAYERNAME],MATCH(ROW()-ROW(AW$1),OUTFIELD,0)),"")</f>
        <v/>
      </c>
      <c r="AX679" t="str">
        <f>IF(PLAYERIDMAP2[[#This Row],[POS]]&lt;&gt;"P",MAX(AX$1:AX678)+1,"")</f>
        <v/>
      </c>
      <c r="AY679" t="str">
        <f>IFERROR(INDEX(PLAYERIDMAP2[PLAYERNAME],MATCH(ROW()-ROW(AY$1),HITTERS,0)),"")</f>
        <v>Eddie Rosario</v>
      </c>
      <c r="AZ679">
        <f>IF(PLAYERIDMAP2[[#This Row],[POS]]="P",MAX(AZ$1:AZ678)+1,"")</f>
        <v>322</v>
      </c>
      <c r="BA679" t="str">
        <f>IFERROR(INDEX(PLAYERIDMAP2[PLAYERNAME],MATCH(ROW()-ROW(BA$1),PITCHERS,0)),"")</f>
        <v>Mitch Talbot</v>
      </c>
    </row>
    <row r="680" spans="1:53" x14ac:dyDescent="0.25">
      <c r="A680" t="s">
        <v>13116</v>
      </c>
      <c r="B680" t="s">
        <v>4477</v>
      </c>
      <c r="C680" s="1">
        <v>32100</v>
      </c>
      <c r="D680" t="s">
        <v>17086</v>
      </c>
      <c r="E680" t="s">
        <v>19314</v>
      </c>
      <c r="F680" t="s">
        <v>11048</v>
      </c>
      <c r="G680" t="s">
        <v>14693</v>
      </c>
      <c r="H680" t="s">
        <v>11110</v>
      </c>
      <c r="I680" t="s">
        <v>19315</v>
      </c>
      <c r="J680" t="s">
        <v>4477</v>
      </c>
      <c r="K680">
        <v>592407</v>
      </c>
      <c r="L680" t="s">
        <v>4477</v>
      </c>
      <c r="M680">
        <v>1794307</v>
      </c>
      <c r="N680" t="s">
        <v>4477</v>
      </c>
      <c r="O680" t="s">
        <v>13117</v>
      </c>
      <c r="P680" t="s">
        <v>13116</v>
      </c>
      <c r="Q680">
        <v>9208</v>
      </c>
      <c r="R680" t="s">
        <v>4477</v>
      </c>
      <c r="S680">
        <v>31961</v>
      </c>
      <c r="T680" t="s">
        <v>4477</v>
      </c>
      <c r="U680" t="s">
        <v>4477</v>
      </c>
      <c r="V680" t="s">
        <v>13118</v>
      </c>
      <c r="W680">
        <v>67016</v>
      </c>
      <c r="X680">
        <v>9208</v>
      </c>
      <c r="Y680" t="s">
        <v>4477</v>
      </c>
      <c r="Z680" t="s">
        <v>13119</v>
      </c>
      <c r="AA680" t="s">
        <v>5703</v>
      </c>
      <c r="AB680" t="s">
        <v>5703</v>
      </c>
      <c r="AC680" t="s">
        <v>4477</v>
      </c>
      <c r="AD680" t="s">
        <v>13119</v>
      </c>
      <c r="AF680" t="s">
        <v>4477</v>
      </c>
      <c r="AG680">
        <v>13407</v>
      </c>
      <c r="AL680">
        <f>IF(PLAYERIDMAP2[[#This Row],[POS]]="C",MAX(AL$1:AL679)+1,"")</f>
        <v>40</v>
      </c>
      <c r="AM680" t="str">
        <f>IFERROR(INDEX(PLAYERIDMAP2[PLAYERNAME],MATCH(ROW()-ROW(AM$1),CATCHERS,0)),"")</f>
        <v/>
      </c>
      <c r="AN680" t="str">
        <f>IF(PLAYERIDMAP2[[#This Row],[POS]]="1B",MAX(AN$1:AN679)+1,"")</f>
        <v/>
      </c>
      <c r="AO680" t="str">
        <f>IFERROR(INDEX(PLAYERIDMAP2[PLAYERNAME],MATCH(ROW()-ROW(AO$1),FIRSTBASE,0)),"")</f>
        <v/>
      </c>
      <c r="AP680" t="str">
        <f>IF(PLAYERIDMAP2[[#This Row],[POS]]="2B",MAX(AP$1:AP679)+1,"")</f>
        <v/>
      </c>
      <c r="AQ680" t="str">
        <f>IFERROR(INDEX(PLAYERIDMAP2[PLAYERNAME],MATCH(ROW()-ROW(AQ$1),SECONDBASE,0)),"")</f>
        <v/>
      </c>
      <c r="AR680" t="str">
        <f>IF(PLAYERIDMAP2[[#This Row],[POS]]="3B",MAX(AR$1:AR679)+1,"")</f>
        <v/>
      </c>
      <c r="AS680" t="str">
        <f>IFERROR(INDEX(PLAYERIDMAP2[PLAYERNAME],MATCH(ROW()-ROW(AS$1),THIRDBASE,0)),"")</f>
        <v/>
      </c>
      <c r="AT680" t="str">
        <f>IF(PLAYERIDMAP2[[#This Row],[POS]]="SS",MAX(AT$1:AT679)+1,"")</f>
        <v/>
      </c>
      <c r="AU680" t="str">
        <f>IFERROR(INDEX(PLAYERIDMAP2[PLAYERNAME],MATCH(ROW()-ROW(AU$1),SHORTSTOP,0)),"")</f>
        <v/>
      </c>
      <c r="AV680" t="str">
        <f>IF(PLAYERIDMAP2[[#This Row],[POS]]="OF",MAX(AV$1:AV679)+1,"")</f>
        <v/>
      </c>
      <c r="AW680" t="str">
        <f>IFERROR(INDEX(PLAYERIDMAP2[PLAYERNAME],MATCH(ROW()-ROW(AW$1),OUTFIELD,0)),"")</f>
        <v/>
      </c>
      <c r="AX680">
        <f>IF(PLAYERIDMAP2[[#This Row],[POS]]&lt;&gt;"P",MAX(AX$1:AX679)+1,"")</f>
        <v>357</v>
      </c>
      <c r="AY680" t="str">
        <f>IFERROR(INDEX(PLAYERIDMAP2[PLAYERNAME],MATCH(ROW()-ROW(AY$1),HITTERS,0)),"")</f>
        <v>Wilin Rosario</v>
      </c>
      <c r="AZ680" t="str">
        <f>IF(PLAYERIDMAP2[[#This Row],[POS]]="P",MAX(AZ$1:AZ679)+1,"")</f>
        <v/>
      </c>
      <c r="BA680" t="str">
        <f>IFERROR(INDEX(PLAYERIDMAP2[PLAYERNAME],MATCH(ROW()-ROW(BA$1),PITCHERS,0)),"")</f>
        <v>Masahiro Tanaka</v>
      </c>
    </row>
    <row r="681" spans="1:53" x14ac:dyDescent="0.25">
      <c r="A681" t="s">
        <v>13120</v>
      </c>
      <c r="B681" t="s">
        <v>10261</v>
      </c>
      <c r="C681" s="1">
        <v>31694</v>
      </c>
      <c r="D681" t="s">
        <v>19284</v>
      </c>
      <c r="E681" t="s">
        <v>19333</v>
      </c>
      <c r="F681" t="s">
        <v>11126</v>
      </c>
      <c r="G681" t="s">
        <v>14693</v>
      </c>
      <c r="H681" t="s">
        <v>10988</v>
      </c>
      <c r="I681" t="s">
        <v>19675</v>
      </c>
      <c r="J681" t="s">
        <v>10261</v>
      </c>
      <c r="K681">
        <v>502706</v>
      </c>
      <c r="L681" t="s">
        <v>10261</v>
      </c>
      <c r="M681">
        <v>1630081</v>
      </c>
      <c r="N681" t="s">
        <v>10261</v>
      </c>
      <c r="O681" t="s">
        <v>13121</v>
      </c>
      <c r="P681" t="s">
        <v>13120</v>
      </c>
      <c r="Q681">
        <v>8406</v>
      </c>
      <c r="R681" t="s">
        <v>10261</v>
      </c>
      <c r="S681">
        <v>30148</v>
      </c>
      <c r="T681" t="s">
        <v>10261</v>
      </c>
      <c r="V681" t="s">
        <v>13122</v>
      </c>
      <c r="W681">
        <v>56468</v>
      </c>
      <c r="X681">
        <v>8406</v>
      </c>
      <c r="Y681" t="s">
        <v>10261</v>
      </c>
      <c r="Z681" t="s">
        <v>13123</v>
      </c>
      <c r="AA681" t="s">
        <v>11011</v>
      </c>
      <c r="AB681" t="s">
        <v>10958</v>
      </c>
      <c r="AC681" t="s">
        <v>10261</v>
      </c>
      <c r="AD681" t="s">
        <v>13123</v>
      </c>
      <c r="AE681">
        <v>10762</v>
      </c>
      <c r="AF681" t="s">
        <v>10261</v>
      </c>
      <c r="AG681">
        <v>5764</v>
      </c>
      <c r="AH681" t="s">
        <v>10261</v>
      </c>
      <c r="AL681" t="str">
        <f>IF(PLAYERIDMAP2[[#This Row],[POS]]="C",MAX(AL$1:AL680)+1,"")</f>
        <v/>
      </c>
      <c r="AM681" t="str">
        <f>IFERROR(INDEX(PLAYERIDMAP2[PLAYERNAME],MATCH(ROW()-ROW(AM$1),CATCHERS,0)),"")</f>
        <v/>
      </c>
      <c r="AN681" t="str">
        <f>IF(PLAYERIDMAP2[[#This Row],[POS]]="1B",MAX(AN$1:AN680)+1,"")</f>
        <v/>
      </c>
      <c r="AO681" t="str">
        <f>IFERROR(INDEX(PLAYERIDMAP2[PLAYERNAME],MATCH(ROW()-ROW(AO$1),FIRSTBASE,0)),"")</f>
        <v/>
      </c>
      <c r="AP681" t="str">
        <f>IF(PLAYERIDMAP2[[#This Row],[POS]]="2B",MAX(AP$1:AP680)+1,"")</f>
        <v/>
      </c>
      <c r="AQ681" t="str">
        <f>IFERROR(INDEX(PLAYERIDMAP2[PLAYERNAME],MATCH(ROW()-ROW(AQ$1),SECONDBASE,0)),"")</f>
        <v/>
      </c>
      <c r="AR681" t="str">
        <f>IF(PLAYERIDMAP2[[#This Row],[POS]]="3B",MAX(AR$1:AR680)+1,"")</f>
        <v/>
      </c>
      <c r="AS681" t="str">
        <f>IFERROR(INDEX(PLAYERIDMAP2[PLAYERNAME],MATCH(ROW()-ROW(AS$1),THIRDBASE,0)),"")</f>
        <v/>
      </c>
      <c r="AT681" t="str">
        <f>IF(PLAYERIDMAP2[[#This Row],[POS]]="SS",MAX(AT$1:AT680)+1,"")</f>
        <v/>
      </c>
      <c r="AU681" t="str">
        <f>IFERROR(INDEX(PLAYERIDMAP2[PLAYERNAME],MATCH(ROW()-ROW(AU$1),SHORTSTOP,0)),"")</f>
        <v/>
      </c>
      <c r="AV681" t="str">
        <f>IF(PLAYERIDMAP2[[#This Row],[POS]]="OF",MAX(AV$1:AV680)+1,"")</f>
        <v/>
      </c>
      <c r="AW681" t="str">
        <f>IFERROR(INDEX(PLAYERIDMAP2[PLAYERNAME],MATCH(ROW()-ROW(AW$1),OUTFIELD,0)),"")</f>
        <v/>
      </c>
      <c r="AX681" t="str">
        <f>IF(PLAYERIDMAP2[[#This Row],[POS]]&lt;&gt;"P",MAX(AX$1:AX680)+1,"")</f>
        <v/>
      </c>
      <c r="AY681" t="str">
        <f>IFERROR(INDEX(PLAYERIDMAP2[PLAYERNAME],MATCH(ROW()-ROW(AY$1),HITTERS,0)),"")</f>
        <v>Cody Ross</v>
      </c>
      <c r="AZ681">
        <f>IF(PLAYERIDMAP2[[#This Row],[POS]]="P",MAX(AZ$1:AZ680)+1,"")</f>
        <v>323</v>
      </c>
      <c r="BA681" t="str">
        <f>IFERROR(INDEX(PLAYERIDMAP2[PLAYERNAME],MATCH(ROW()-ROW(BA$1),PITCHERS,0)),"")</f>
        <v>Yoshinori Tateyama</v>
      </c>
    </row>
    <row r="682" spans="1:53" x14ac:dyDescent="0.25">
      <c r="A682" t="s">
        <v>13124</v>
      </c>
      <c r="B682" t="s">
        <v>10943</v>
      </c>
      <c r="C682" s="1">
        <v>31371</v>
      </c>
      <c r="D682" t="s">
        <v>17673</v>
      </c>
      <c r="E682" t="s">
        <v>19333</v>
      </c>
      <c r="F682" t="s">
        <v>11138</v>
      </c>
      <c r="G682" t="s">
        <v>14693</v>
      </c>
      <c r="H682" t="s">
        <v>10988</v>
      </c>
      <c r="I682" t="s">
        <v>19334</v>
      </c>
      <c r="J682" t="s">
        <v>10943</v>
      </c>
      <c r="K682">
        <v>518813</v>
      </c>
      <c r="L682" t="s">
        <v>10943</v>
      </c>
      <c r="M682">
        <v>1758975</v>
      </c>
      <c r="N682" t="s">
        <v>10943</v>
      </c>
      <c r="O682" t="s">
        <v>13125</v>
      </c>
      <c r="P682" t="s">
        <v>13124</v>
      </c>
      <c r="Q682">
        <v>8773</v>
      </c>
      <c r="R682" t="s">
        <v>10943</v>
      </c>
      <c r="S682">
        <v>30945</v>
      </c>
      <c r="T682" t="s">
        <v>10943</v>
      </c>
      <c r="V682" t="s">
        <v>13126</v>
      </c>
      <c r="W682">
        <v>57708</v>
      </c>
      <c r="X682">
        <v>8773</v>
      </c>
      <c r="Y682" t="s">
        <v>10943</v>
      </c>
      <c r="Z682" t="s">
        <v>13127</v>
      </c>
      <c r="AA682" t="s">
        <v>5703</v>
      </c>
      <c r="AB682" t="s">
        <v>5703</v>
      </c>
      <c r="AC682" t="s">
        <v>10943</v>
      </c>
      <c r="AD682" t="s">
        <v>13127</v>
      </c>
      <c r="AE682">
        <v>10392</v>
      </c>
      <c r="AF682" t="s">
        <v>10943</v>
      </c>
      <c r="AG682">
        <v>12463</v>
      </c>
      <c r="AH682" t="s">
        <v>10943</v>
      </c>
      <c r="AL682" t="str">
        <f>IF(PLAYERIDMAP2[[#This Row],[POS]]="C",MAX(AL$1:AL681)+1,"")</f>
        <v/>
      </c>
      <c r="AM682" t="str">
        <f>IFERROR(INDEX(PLAYERIDMAP2[PLAYERNAME],MATCH(ROW()-ROW(AM$1),CATCHERS,0)),"")</f>
        <v/>
      </c>
      <c r="AN682" t="str">
        <f>IF(PLAYERIDMAP2[[#This Row],[POS]]="1B",MAX(AN$1:AN681)+1,"")</f>
        <v/>
      </c>
      <c r="AO682" t="str">
        <f>IFERROR(INDEX(PLAYERIDMAP2[PLAYERNAME],MATCH(ROW()-ROW(AO$1),FIRSTBASE,0)),"")</f>
        <v/>
      </c>
      <c r="AP682" t="str">
        <f>IF(PLAYERIDMAP2[[#This Row],[POS]]="2B",MAX(AP$1:AP681)+1,"")</f>
        <v/>
      </c>
      <c r="AQ682" t="str">
        <f>IFERROR(INDEX(PLAYERIDMAP2[PLAYERNAME],MATCH(ROW()-ROW(AQ$1),SECONDBASE,0)),"")</f>
        <v/>
      </c>
      <c r="AR682" t="str">
        <f>IF(PLAYERIDMAP2[[#This Row],[POS]]="3B",MAX(AR$1:AR681)+1,"")</f>
        <v/>
      </c>
      <c r="AS682" t="str">
        <f>IFERROR(INDEX(PLAYERIDMAP2[PLAYERNAME],MATCH(ROW()-ROW(AS$1),THIRDBASE,0)),"")</f>
        <v/>
      </c>
      <c r="AT682" t="str">
        <f>IF(PLAYERIDMAP2[[#This Row],[POS]]="SS",MAX(AT$1:AT681)+1,"")</f>
        <v/>
      </c>
      <c r="AU682" t="str">
        <f>IFERROR(INDEX(PLAYERIDMAP2[PLAYERNAME],MATCH(ROW()-ROW(AU$1),SHORTSTOP,0)),"")</f>
        <v/>
      </c>
      <c r="AV682" t="str">
        <f>IF(PLAYERIDMAP2[[#This Row],[POS]]="OF",MAX(AV$1:AV681)+1,"")</f>
        <v/>
      </c>
      <c r="AW682" t="str">
        <f>IFERROR(INDEX(PLAYERIDMAP2[PLAYERNAME],MATCH(ROW()-ROW(AW$1),OUTFIELD,0)),"")</f>
        <v/>
      </c>
      <c r="AX682" t="str">
        <f>IF(PLAYERIDMAP2[[#This Row],[POS]]&lt;&gt;"P",MAX(AX$1:AX681)+1,"")</f>
        <v/>
      </c>
      <c r="AY682" t="str">
        <f>IFERROR(INDEX(PLAYERIDMAP2[PLAYERNAME],MATCH(ROW()-ROW(AY$1),HITTERS,0)),"")</f>
        <v>David Ross</v>
      </c>
      <c r="AZ682">
        <f>IF(PLAYERIDMAP2[[#This Row],[POS]]="P",MAX(AZ$1:AZ681)+1,"")</f>
        <v>324</v>
      </c>
      <c r="BA682" t="str">
        <f>IFERROR(INDEX(PLAYERIDMAP2[PLAYERNAME],MATCH(ROW()-ROW(BA$1),PITCHERS,0)),"")</f>
        <v>Andrew Taylor</v>
      </c>
    </row>
    <row r="683" spans="1:53" x14ac:dyDescent="0.25">
      <c r="A683" t="s">
        <v>13128</v>
      </c>
      <c r="B683" t="s">
        <v>5663</v>
      </c>
      <c r="C683" s="1">
        <v>29235</v>
      </c>
      <c r="D683" t="s">
        <v>16955</v>
      </c>
      <c r="E683" t="s">
        <v>20302</v>
      </c>
      <c r="F683" t="s">
        <v>11027</v>
      </c>
      <c r="G683" t="s">
        <v>16838</v>
      </c>
      <c r="H683" t="s">
        <v>10998</v>
      </c>
      <c r="I683" t="s">
        <v>20303</v>
      </c>
      <c r="J683" t="s">
        <v>5663</v>
      </c>
      <c r="K683">
        <v>407812</v>
      </c>
      <c r="L683" t="s">
        <v>5663</v>
      </c>
      <c r="M683">
        <v>181555</v>
      </c>
      <c r="N683" t="s">
        <v>5663</v>
      </c>
      <c r="O683" t="s">
        <v>13129</v>
      </c>
      <c r="P683" t="s">
        <v>13128</v>
      </c>
      <c r="Q683">
        <v>7311</v>
      </c>
      <c r="R683" t="s">
        <v>5663</v>
      </c>
      <c r="S683">
        <v>5940</v>
      </c>
      <c r="T683" t="s">
        <v>5663</v>
      </c>
      <c r="U683" t="s">
        <v>5663</v>
      </c>
      <c r="V683" t="s">
        <v>13130</v>
      </c>
      <c r="W683">
        <v>37052</v>
      </c>
      <c r="X683">
        <v>7311</v>
      </c>
      <c r="Y683" t="s">
        <v>5663</v>
      </c>
      <c r="Z683" t="s">
        <v>13131</v>
      </c>
      <c r="AA683" t="s">
        <v>5703</v>
      </c>
      <c r="AB683" t="s">
        <v>5703</v>
      </c>
      <c r="AC683" t="s">
        <v>5663</v>
      </c>
      <c r="AD683" t="s">
        <v>13131</v>
      </c>
      <c r="AE683">
        <v>7222</v>
      </c>
      <c r="AF683" t="s">
        <v>5663</v>
      </c>
      <c r="AG683">
        <v>5178</v>
      </c>
      <c r="AH683" t="s">
        <v>5663</v>
      </c>
      <c r="AL683" t="str">
        <f>IF(PLAYERIDMAP2[[#This Row],[POS]]="C",MAX(AL$1:AL682)+1,"")</f>
        <v/>
      </c>
      <c r="AM683" t="str">
        <f>IFERROR(INDEX(PLAYERIDMAP2[PLAYERNAME],MATCH(ROW()-ROW(AM$1),CATCHERS,0)),"")</f>
        <v/>
      </c>
      <c r="AN683" t="str">
        <f>IF(PLAYERIDMAP2[[#This Row],[POS]]="1B",MAX(AN$1:AN682)+1,"")</f>
        <v/>
      </c>
      <c r="AO683" t="str">
        <f>IFERROR(INDEX(PLAYERIDMAP2[PLAYERNAME],MATCH(ROW()-ROW(AO$1),FIRSTBASE,0)),"")</f>
        <v/>
      </c>
      <c r="AP683" t="str">
        <f>IF(PLAYERIDMAP2[[#This Row],[POS]]="2B",MAX(AP$1:AP682)+1,"")</f>
        <v/>
      </c>
      <c r="AQ683" t="str">
        <f>IFERROR(INDEX(PLAYERIDMAP2[PLAYERNAME],MATCH(ROW()-ROW(AQ$1),SECONDBASE,0)),"")</f>
        <v/>
      </c>
      <c r="AR683" t="str">
        <f>IF(PLAYERIDMAP2[[#This Row],[POS]]="3B",MAX(AR$1:AR682)+1,"")</f>
        <v/>
      </c>
      <c r="AS683" t="str">
        <f>IFERROR(INDEX(PLAYERIDMAP2[PLAYERNAME],MATCH(ROW()-ROW(AS$1),THIRDBASE,0)),"")</f>
        <v/>
      </c>
      <c r="AT683" t="str">
        <f>IF(PLAYERIDMAP2[[#This Row],[POS]]="SS",MAX(AT$1:AT682)+1,"")</f>
        <v/>
      </c>
      <c r="AU683" t="str">
        <f>IFERROR(INDEX(PLAYERIDMAP2[PLAYERNAME],MATCH(ROW()-ROW(AU$1),SHORTSTOP,0)),"")</f>
        <v/>
      </c>
      <c r="AV683">
        <f>IF(PLAYERIDMAP2[[#This Row],[POS]]="OF",MAX(AV$1:AV682)+1,"")</f>
        <v>143</v>
      </c>
      <c r="AW683" t="str">
        <f>IFERROR(INDEX(PLAYERIDMAP2[PLAYERNAME],MATCH(ROW()-ROW(AW$1),OUTFIELD,0)),"")</f>
        <v/>
      </c>
      <c r="AX683">
        <f>IF(PLAYERIDMAP2[[#This Row],[POS]]&lt;&gt;"P",MAX(AX$1:AX682)+1,"")</f>
        <v>358</v>
      </c>
      <c r="AY683" t="str">
        <f>IFERROR(INDEX(PLAYERIDMAP2[PLAYERNAME],MATCH(ROW()-ROW(AY$1),HITTERS,0)),"")</f>
        <v>Aaron Rowand</v>
      </c>
      <c r="AZ683" t="str">
        <f>IF(PLAYERIDMAP2[[#This Row],[POS]]="P",MAX(AZ$1:AZ682)+1,"")</f>
        <v/>
      </c>
      <c r="BA683" t="str">
        <f>IFERROR(INDEX(PLAYERIDMAP2[PLAYERNAME],MATCH(ROW()-ROW(BA$1),PITCHERS,0)),"")</f>
        <v>Junichi Tazawa</v>
      </c>
    </row>
    <row r="684" spans="1:53" x14ac:dyDescent="0.25">
      <c r="A684" t="s">
        <v>16972</v>
      </c>
      <c r="B684" t="s">
        <v>16973</v>
      </c>
      <c r="C684" s="1">
        <v>35146</v>
      </c>
      <c r="D684" t="s">
        <v>16974</v>
      </c>
      <c r="E684" t="s">
        <v>16975</v>
      </c>
      <c r="F684" t="s">
        <v>10997</v>
      </c>
      <c r="G684" t="s">
        <v>16838</v>
      </c>
      <c r="H684" t="s">
        <v>10988</v>
      </c>
      <c r="I684" t="s">
        <v>16976</v>
      </c>
      <c r="J684" t="s">
        <v>16973</v>
      </c>
      <c r="K684">
        <v>656550</v>
      </c>
      <c r="L684" t="s">
        <v>16973</v>
      </c>
      <c r="S684">
        <v>33840</v>
      </c>
      <c r="T684" t="s">
        <v>16973</v>
      </c>
      <c r="Z684" t="s">
        <v>16977</v>
      </c>
      <c r="AA684" t="s">
        <v>10958</v>
      </c>
      <c r="AB684" t="s">
        <v>5703</v>
      </c>
      <c r="AD684" t="s">
        <v>16977</v>
      </c>
      <c r="AL684" t="str">
        <f>IF(PLAYERIDMAP2[[#This Row],[POS]]="C",MAX(AL$1:AL683)+1,"")</f>
        <v/>
      </c>
      <c r="AM684" t="str">
        <f>IFERROR(INDEX(PLAYERIDMAP2[PLAYERNAME],MATCH(ROW()-ROW(AM$1),CATCHERS,0)),"")</f>
        <v/>
      </c>
      <c r="AN684" t="str">
        <f>IF(PLAYERIDMAP2[[#This Row],[POS]]="1B",MAX(AN$1:AN683)+1,"")</f>
        <v/>
      </c>
      <c r="AO684" t="str">
        <f>IFERROR(INDEX(PLAYERIDMAP2[PLAYERNAME],MATCH(ROW()-ROW(AO$1),FIRSTBASE,0)),"")</f>
        <v/>
      </c>
      <c r="AP684" t="str">
        <f>IF(PLAYERIDMAP2[[#This Row],[POS]]="2B",MAX(AP$1:AP683)+1,"")</f>
        <v/>
      </c>
      <c r="AQ684" t="str">
        <f>IFERROR(INDEX(PLAYERIDMAP2[PLAYERNAME],MATCH(ROW()-ROW(AQ$1),SECONDBASE,0)),"")</f>
        <v/>
      </c>
      <c r="AR684" t="str">
        <f>IF(PLAYERIDMAP2[[#This Row],[POS]]="3B",MAX(AR$1:AR683)+1,"")</f>
        <v/>
      </c>
      <c r="AS684" t="str">
        <f>IFERROR(INDEX(PLAYERIDMAP2[PLAYERNAME],MATCH(ROW()-ROW(AS$1),THIRDBASE,0)),"")</f>
        <v/>
      </c>
      <c r="AT684" t="str">
        <f>IF(PLAYERIDMAP2[[#This Row],[POS]]="SS",MAX(AT$1:AT683)+1,"")</f>
        <v/>
      </c>
      <c r="AU684" t="str">
        <f>IFERROR(INDEX(PLAYERIDMAP2[PLAYERNAME],MATCH(ROW()-ROW(AU$1),SHORTSTOP,0)),"")</f>
        <v/>
      </c>
      <c r="AV684" t="str">
        <f>IF(PLAYERIDMAP2[[#This Row],[POS]]="OF",MAX(AV$1:AV683)+1,"")</f>
        <v/>
      </c>
      <c r="AW684" t="str">
        <f>IFERROR(INDEX(PLAYERIDMAP2[PLAYERNAME],MATCH(ROW()-ROW(AW$1),OUTFIELD,0)),"")</f>
        <v/>
      </c>
      <c r="AX684" t="str">
        <f>IF(PLAYERIDMAP2[[#This Row],[POS]]&lt;&gt;"P",MAX(AX$1:AX683)+1,"")</f>
        <v/>
      </c>
      <c r="AY684" t="str">
        <f>IFERROR(INDEX(PLAYERIDMAP2[PLAYERNAME],MATCH(ROW()-ROW(AY$1),HITTERS,0)),"")</f>
        <v>Ryan Rua</v>
      </c>
      <c r="AZ684">
        <f>IF(PLAYERIDMAP2[[#This Row],[POS]]="P",MAX(AZ$1:AZ683)+1,"")</f>
        <v>325</v>
      </c>
      <c r="BA684" t="str">
        <f>IFERROR(INDEX(PLAYERIDMAP2[PLAYERNAME],MATCH(ROW()-ROW(BA$1),PITCHERS,0)),"")</f>
        <v>Julio Teheran</v>
      </c>
    </row>
    <row r="685" spans="1:53" x14ac:dyDescent="0.25">
      <c r="A685" t="s">
        <v>13132</v>
      </c>
      <c r="B685" t="s">
        <v>5410</v>
      </c>
      <c r="C685" s="1">
        <v>32305</v>
      </c>
      <c r="D685" t="s">
        <v>20605</v>
      </c>
      <c r="E685" t="s">
        <v>20606</v>
      </c>
      <c r="F685" t="s">
        <v>11258</v>
      </c>
      <c r="G685" t="s">
        <v>14693</v>
      </c>
      <c r="H685" t="s">
        <v>5705</v>
      </c>
      <c r="I685" t="s">
        <v>20607</v>
      </c>
      <c r="J685" t="s">
        <v>5410</v>
      </c>
      <c r="K685">
        <v>571788</v>
      </c>
      <c r="L685" t="s">
        <v>5410</v>
      </c>
      <c r="M685">
        <v>1741211</v>
      </c>
      <c r="N685" t="s">
        <v>5410</v>
      </c>
      <c r="O685" t="s">
        <v>13133</v>
      </c>
      <c r="P685" t="s">
        <v>13132</v>
      </c>
      <c r="Q685">
        <v>9292</v>
      </c>
      <c r="R685" t="s">
        <v>5410</v>
      </c>
      <c r="S685">
        <v>30841</v>
      </c>
      <c r="T685" t="s">
        <v>5410</v>
      </c>
      <c r="V685" t="s">
        <v>13134</v>
      </c>
      <c r="W685">
        <v>59664</v>
      </c>
      <c r="X685">
        <v>9292</v>
      </c>
      <c r="Y685" t="s">
        <v>5410</v>
      </c>
      <c r="Z685" t="s">
        <v>13135</v>
      </c>
      <c r="AA685" t="s">
        <v>10958</v>
      </c>
      <c r="AB685" t="s">
        <v>5703</v>
      </c>
      <c r="AC685" t="s">
        <v>5410</v>
      </c>
      <c r="AD685" t="s">
        <v>13135</v>
      </c>
      <c r="AE685">
        <v>11728</v>
      </c>
      <c r="AF685" t="s">
        <v>5410</v>
      </c>
      <c r="AG685">
        <v>13685</v>
      </c>
      <c r="AH685" t="s">
        <v>5410</v>
      </c>
      <c r="AL685" t="str">
        <f>IF(PLAYERIDMAP2[[#This Row],[POS]]="C",MAX(AL$1:AL684)+1,"")</f>
        <v/>
      </c>
      <c r="AM685" t="str">
        <f>IFERROR(INDEX(PLAYERIDMAP2[PLAYERNAME],MATCH(ROW()-ROW(AM$1),CATCHERS,0)),"")</f>
        <v/>
      </c>
      <c r="AN685" t="str">
        <f>IF(PLAYERIDMAP2[[#This Row],[POS]]="1B",MAX(AN$1:AN684)+1,"")</f>
        <v/>
      </c>
      <c r="AO685" t="str">
        <f>IFERROR(INDEX(PLAYERIDMAP2[PLAYERNAME],MATCH(ROW()-ROW(AO$1),FIRSTBASE,0)),"")</f>
        <v/>
      </c>
      <c r="AP685" t="str">
        <f>IF(PLAYERIDMAP2[[#This Row],[POS]]="2B",MAX(AP$1:AP684)+1,"")</f>
        <v/>
      </c>
      <c r="AQ685" t="str">
        <f>IFERROR(INDEX(PLAYERIDMAP2[PLAYERNAME],MATCH(ROW()-ROW(AQ$1),SECONDBASE,0)),"")</f>
        <v/>
      </c>
      <c r="AR685">
        <f>IF(PLAYERIDMAP2[[#This Row],[POS]]="3B",MAX(AR$1:AR684)+1,"")</f>
        <v>42</v>
      </c>
      <c r="AS685" t="str">
        <f>IFERROR(INDEX(PLAYERIDMAP2[PLAYERNAME],MATCH(ROW()-ROW(AS$1),THIRDBASE,0)),"")</f>
        <v/>
      </c>
      <c r="AT685" t="str">
        <f>IF(PLAYERIDMAP2[[#This Row],[POS]]="SS",MAX(AT$1:AT684)+1,"")</f>
        <v/>
      </c>
      <c r="AU685" t="str">
        <f>IFERROR(INDEX(PLAYERIDMAP2[PLAYERNAME],MATCH(ROW()-ROW(AU$1),SHORTSTOP,0)),"")</f>
        <v/>
      </c>
      <c r="AV685" t="str">
        <f>IF(PLAYERIDMAP2[[#This Row],[POS]]="OF",MAX(AV$1:AV684)+1,"")</f>
        <v/>
      </c>
      <c r="AW685" t="str">
        <f>IFERROR(INDEX(PLAYERIDMAP2[PLAYERNAME],MATCH(ROW()-ROW(AW$1),OUTFIELD,0)),"")</f>
        <v/>
      </c>
      <c r="AX685">
        <f>IF(PLAYERIDMAP2[[#This Row],[POS]]&lt;&gt;"P",MAX(AX$1:AX684)+1,"")</f>
        <v>359</v>
      </c>
      <c r="AY685" t="str">
        <f>IFERROR(INDEX(PLAYERIDMAP2[PLAYERNAME],MATCH(ROW()-ROW(AY$1),HITTERS,0)),"")</f>
        <v>Darin Ruf</v>
      </c>
      <c r="AZ685" t="str">
        <f>IF(PLAYERIDMAP2[[#This Row],[POS]]="P",MAX(AZ$1:AZ684)+1,"")</f>
        <v/>
      </c>
      <c r="BA685" t="str">
        <f>IFERROR(INDEX(PLAYERIDMAP2[PLAYERNAME],MATCH(ROW()-ROW(BA$1),PITCHERS,0)),"")</f>
        <v>Nick Tepesch</v>
      </c>
    </row>
    <row r="686" spans="1:53" x14ac:dyDescent="0.25">
      <c r="A686" t="s">
        <v>13136</v>
      </c>
      <c r="B686" t="s">
        <v>10364</v>
      </c>
      <c r="C686" s="1">
        <v>32002</v>
      </c>
      <c r="D686" t="s">
        <v>17988</v>
      </c>
      <c r="E686" t="s">
        <v>20471</v>
      </c>
      <c r="F686" t="s">
        <v>11164</v>
      </c>
      <c r="G686" t="s">
        <v>16838</v>
      </c>
      <c r="H686" t="s">
        <v>10988</v>
      </c>
      <c r="I686" t="s">
        <v>20472</v>
      </c>
      <c r="J686" t="s">
        <v>10364</v>
      </c>
      <c r="K686">
        <v>543331</v>
      </c>
      <c r="L686" t="s">
        <v>10364</v>
      </c>
      <c r="M686">
        <v>1914484</v>
      </c>
      <c r="N686" t="s">
        <v>10364</v>
      </c>
      <c r="O686" t="s">
        <v>13137</v>
      </c>
      <c r="P686" t="s">
        <v>13136</v>
      </c>
      <c r="Q686">
        <v>9163</v>
      </c>
      <c r="R686" t="s">
        <v>10364</v>
      </c>
      <c r="S686">
        <v>32557</v>
      </c>
      <c r="T686" t="s">
        <v>10364</v>
      </c>
      <c r="V686" t="s">
        <v>13138</v>
      </c>
      <c r="W686">
        <v>57985</v>
      </c>
      <c r="X686">
        <v>9163</v>
      </c>
      <c r="Y686" t="s">
        <v>10364</v>
      </c>
      <c r="Z686" t="s">
        <v>13139</v>
      </c>
      <c r="AA686" t="s">
        <v>5703</v>
      </c>
      <c r="AB686" t="s">
        <v>5703</v>
      </c>
      <c r="AD686" t="s">
        <v>13139</v>
      </c>
      <c r="AF686" t="s">
        <v>10364</v>
      </c>
      <c r="AG686">
        <v>17016</v>
      </c>
      <c r="AH686" t="s">
        <v>10364</v>
      </c>
      <c r="AL686" t="str">
        <f>IF(PLAYERIDMAP2[[#This Row],[POS]]="C",MAX(AL$1:AL685)+1,"")</f>
        <v/>
      </c>
      <c r="AM686" t="str">
        <f>IFERROR(INDEX(PLAYERIDMAP2[PLAYERNAME],MATCH(ROW()-ROW(AM$1),CATCHERS,0)),"")</f>
        <v/>
      </c>
      <c r="AN686" t="str">
        <f>IF(PLAYERIDMAP2[[#This Row],[POS]]="1B",MAX(AN$1:AN685)+1,"")</f>
        <v/>
      </c>
      <c r="AO686" t="str">
        <f>IFERROR(INDEX(PLAYERIDMAP2[PLAYERNAME],MATCH(ROW()-ROW(AO$1),FIRSTBASE,0)),"")</f>
        <v/>
      </c>
      <c r="AP686" t="str">
        <f>IF(PLAYERIDMAP2[[#This Row],[POS]]="2B",MAX(AP$1:AP685)+1,"")</f>
        <v/>
      </c>
      <c r="AQ686" t="str">
        <f>IFERROR(INDEX(PLAYERIDMAP2[PLAYERNAME],MATCH(ROW()-ROW(AQ$1),SECONDBASE,0)),"")</f>
        <v/>
      </c>
      <c r="AR686" t="str">
        <f>IF(PLAYERIDMAP2[[#This Row],[POS]]="3B",MAX(AR$1:AR685)+1,"")</f>
        <v/>
      </c>
      <c r="AS686" t="str">
        <f>IFERROR(INDEX(PLAYERIDMAP2[PLAYERNAME],MATCH(ROW()-ROW(AS$1),THIRDBASE,0)),"")</f>
        <v/>
      </c>
      <c r="AT686" t="str">
        <f>IF(PLAYERIDMAP2[[#This Row],[POS]]="SS",MAX(AT$1:AT685)+1,"")</f>
        <v/>
      </c>
      <c r="AU686" t="str">
        <f>IFERROR(INDEX(PLAYERIDMAP2[PLAYERNAME],MATCH(ROW()-ROW(AU$1),SHORTSTOP,0)),"")</f>
        <v/>
      </c>
      <c r="AV686" t="str">
        <f>IF(PLAYERIDMAP2[[#This Row],[POS]]="OF",MAX(AV$1:AV685)+1,"")</f>
        <v/>
      </c>
      <c r="AW686" t="str">
        <f>IFERROR(INDEX(PLAYERIDMAP2[PLAYERNAME],MATCH(ROW()-ROW(AW$1),OUTFIELD,0)),"")</f>
        <v/>
      </c>
      <c r="AX686" t="str">
        <f>IF(PLAYERIDMAP2[[#This Row],[POS]]&lt;&gt;"P",MAX(AX$1:AX685)+1,"")</f>
        <v/>
      </c>
      <c r="AY686" t="str">
        <f>IFERROR(INDEX(PLAYERIDMAP2[PLAYERNAME],MATCH(ROW()-ROW(AY$1),HITTERS,0)),"")</f>
        <v>Justin Ruggiano</v>
      </c>
      <c r="AZ686">
        <f>IF(PLAYERIDMAP2[[#This Row],[POS]]="P",MAX(AZ$1:AZ685)+1,"")</f>
        <v>326</v>
      </c>
      <c r="BA686" t="str">
        <f>IFERROR(INDEX(PLAYERIDMAP2[PLAYERNAME],MATCH(ROW()-ROW(BA$1),PITCHERS,0)),"")</f>
        <v>Joe Thatcher</v>
      </c>
    </row>
    <row r="687" spans="1:53" x14ac:dyDescent="0.25">
      <c r="A687" t="s">
        <v>13140</v>
      </c>
      <c r="B687" t="s">
        <v>9855</v>
      </c>
      <c r="C687" s="1">
        <v>31321</v>
      </c>
      <c r="D687" t="s">
        <v>17050</v>
      </c>
      <c r="E687" t="s">
        <v>19430</v>
      </c>
      <c r="F687" t="s">
        <v>11176</v>
      </c>
      <c r="G687" t="s">
        <v>16838</v>
      </c>
      <c r="H687" t="s">
        <v>10988</v>
      </c>
      <c r="I687" t="s">
        <v>19431</v>
      </c>
      <c r="J687" t="s">
        <v>9855</v>
      </c>
      <c r="K687">
        <v>456662</v>
      </c>
      <c r="L687" t="s">
        <v>9855</v>
      </c>
      <c r="M687">
        <v>1740947</v>
      </c>
      <c r="N687" t="s">
        <v>9855</v>
      </c>
      <c r="O687" t="s">
        <v>13141</v>
      </c>
      <c r="P687" t="s">
        <v>13140</v>
      </c>
      <c r="Q687">
        <v>8947</v>
      </c>
      <c r="R687" t="s">
        <v>9855</v>
      </c>
      <c r="S687">
        <v>31071</v>
      </c>
      <c r="T687" t="s">
        <v>9855</v>
      </c>
      <c r="V687" t="s">
        <v>13142</v>
      </c>
      <c r="W687">
        <v>53745</v>
      </c>
      <c r="X687">
        <v>8947</v>
      </c>
      <c r="Y687" t="s">
        <v>9855</v>
      </c>
      <c r="Z687" t="s">
        <v>16550</v>
      </c>
      <c r="AA687" t="s">
        <v>10958</v>
      </c>
      <c r="AB687" t="s">
        <v>10958</v>
      </c>
      <c r="AD687" t="s">
        <v>16550</v>
      </c>
      <c r="AL687" t="str">
        <f>IF(PLAYERIDMAP2[[#This Row],[POS]]="C",MAX(AL$1:AL686)+1,"")</f>
        <v/>
      </c>
      <c r="AM687" t="str">
        <f>IFERROR(INDEX(PLAYERIDMAP2[PLAYERNAME],MATCH(ROW()-ROW(AM$1),CATCHERS,0)),"")</f>
        <v/>
      </c>
      <c r="AN687" t="str">
        <f>IF(PLAYERIDMAP2[[#This Row],[POS]]="1B",MAX(AN$1:AN686)+1,"")</f>
        <v/>
      </c>
      <c r="AO687" t="str">
        <f>IFERROR(INDEX(PLAYERIDMAP2[PLAYERNAME],MATCH(ROW()-ROW(AO$1),FIRSTBASE,0)),"")</f>
        <v/>
      </c>
      <c r="AP687" t="str">
        <f>IF(PLAYERIDMAP2[[#This Row],[POS]]="2B",MAX(AP$1:AP686)+1,"")</f>
        <v/>
      </c>
      <c r="AQ687" t="str">
        <f>IFERROR(INDEX(PLAYERIDMAP2[PLAYERNAME],MATCH(ROW()-ROW(AQ$1),SECONDBASE,0)),"")</f>
        <v/>
      </c>
      <c r="AR687" t="str">
        <f>IF(PLAYERIDMAP2[[#This Row],[POS]]="3B",MAX(AR$1:AR686)+1,"")</f>
        <v/>
      </c>
      <c r="AS687" t="str">
        <f>IFERROR(INDEX(PLAYERIDMAP2[PLAYERNAME],MATCH(ROW()-ROW(AS$1),THIRDBASE,0)),"")</f>
        <v/>
      </c>
      <c r="AT687" t="str">
        <f>IF(PLAYERIDMAP2[[#This Row],[POS]]="SS",MAX(AT$1:AT686)+1,"")</f>
        <v/>
      </c>
      <c r="AU687" t="str">
        <f>IFERROR(INDEX(PLAYERIDMAP2[PLAYERNAME],MATCH(ROW()-ROW(AU$1),SHORTSTOP,0)),"")</f>
        <v/>
      </c>
      <c r="AV687" t="str">
        <f>IF(PLAYERIDMAP2[[#This Row],[POS]]="OF",MAX(AV$1:AV686)+1,"")</f>
        <v/>
      </c>
      <c r="AW687" t="str">
        <f>IFERROR(INDEX(PLAYERIDMAP2[PLAYERNAME],MATCH(ROW()-ROW(AW$1),OUTFIELD,0)),"")</f>
        <v/>
      </c>
      <c r="AX687" t="str">
        <f>IF(PLAYERIDMAP2[[#This Row],[POS]]&lt;&gt;"P",MAX(AX$1:AX686)+1,"")</f>
        <v/>
      </c>
      <c r="AY687" t="str">
        <f>IFERROR(INDEX(PLAYERIDMAP2[PLAYERNAME],MATCH(ROW()-ROW(AY$1),HITTERS,0)),"")</f>
        <v>Carlos Ruiz</v>
      </c>
      <c r="AZ687">
        <f>IF(PLAYERIDMAP2[[#This Row],[POS]]="P",MAX(AZ$1:AZ686)+1,"")</f>
        <v>327</v>
      </c>
      <c r="BA687" t="str">
        <f>IFERROR(INDEX(PLAYERIDMAP2[PLAYERNAME],MATCH(ROW()-ROW(BA$1),PITCHERS,0)),"")</f>
        <v>Dale Thayer</v>
      </c>
    </row>
    <row r="688" spans="1:53" x14ac:dyDescent="0.25">
      <c r="A688" t="s">
        <v>13143</v>
      </c>
      <c r="B688" t="s">
        <v>5628</v>
      </c>
      <c r="C688" s="1">
        <v>32805</v>
      </c>
      <c r="D688" t="s">
        <v>18103</v>
      </c>
      <c r="E688" t="s">
        <v>19137</v>
      </c>
      <c r="F688" t="s">
        <v>11138</v>
      </c>
      <c r="G688" t="s">
        <v>14693</v>
      </c>
      <c r="H688" t="s">
        <v>11003</v>
      </c>
      <c r="I688" t="s">
        <v>19138</v>
      </c>
      <c r="J688" t="s">
        <v>5628</v>
      </c>
      <c r="K688">
        <v>543333</v>
      </c>
      <c r="L688" t="s">
        <v>5628</v>
      </c>
      <c r="M688">
        <v>1669561</v>
      </c>
      <c r="N688" t="s">
        <v>5628</v>
      </c>
      <c r="O688" t="s">
        <v>13144</v>
      </c>
      <c r="P688" t="s">
        <v>13143</v>
      </c>
      <c r="Q688">
        <v>8857</v>
      </c>
      <c r="R688" t="s">
        <v>5628</v>
      </c>
      <c r="S688">
        <v>30993</v>
      </c>
      <c r="T688" t="s">
        <v>5628</v>
      </c>
      <c r="U688" t="s">
        <v>5628</v>
      </c>
      <c r="V688" t="s">
        <v>13145</v>
      </c>
      <c r="W688">
        <v>57988</v>
      </c>
      <c r="X688">
        <v>8857</v>
      </c>
      <c r="Y688" t="s">
        <v>5628</v>
      </c>
      <c r="Z688" t="s">
        <v>13146</v>
      </c>
      <c r="AA688" t="s">
        <v>10958</v>
      </c>
      <c r="AB688" t="s">
        <v>10958</v>
      </c>
      <c r="AC688" t="s">
        <v>5628</v>
      </c>
      <c r="AD688" t="s">
        <v>13146</v>
      </c>
      <c r="AE688">
        <v>10462</v>
      </c>
      <c r="AF688" t="s">
        <v>5628</v>
      </c>
      <c r="AG688">
        <v>12928</v>
      </c>
      <c r="AH688" t="s">
        <v>5628</v>
      </c>
      <c r="AL688" t="str">
        <f>IF(PLAYERIDMAP2[[#This Row],[POS]]="C",MAX(AL$1:AL687)+1,"")</f>
        <v/>
      </c>
      <c r="AM688" t="str">
        <f>IFERROR(INDEX(PLAYERIDMAP2[PLAYERNAME],MATCH(ROW()-ROW(AM$1),CATCHERS,0)),"")</f>
        <v/>
      </c>
      <c r="AN688">
        <f>IF(PLAYERIDMAP2[[#This Row],[POS]]="1B",MAX(AN$1:AN687)+1,"")</f>
        <v>34</v>
      </c>
      <c r="AO688" t="str">
        <f>IFERROR(INDEX(PLAYERIDMAP2[PLAYERNAME],MATCH(ROW()-ROW(AO$1),FIRSTBASE,0)),"")</f>
        <v/>
      </c>
      <c r="AP688" t="str">
        <f>IF(PLAYERIDMAP2[[#This Row],[POS]]="2B",MAX(AP$1:AP687)+1,"")</f>
        <v/>
      </c>
      <c r="AQ688" t="str">
        <f>IFERROR(INDEX(PLAYERIDMAP2[PLAYERNAME],MATCH(ROW()-ROW(AQ$1),SECONDBASE,0)),"")</f>
        <v/>
      </c>
      <c r="AR688" t="str">
        <f>IF(PLAYERIDMAP2[[#This Row],[POS]]="3B",MAX(AR$1:AR687)+1,"")</f>
        <v/>
      </c>
      <c r="AS688" t="str">
        <f>IFERROR(INDEX(PLAYERIDMAP2[PLAYERNAME],MATCH(ROW()-ROW(AS$1),THIRDBASE,0)),"")</f>
        <v/>
      </c>
      <c r="AT688" t="str">
        <f>IF(PLAYERIDMAP2[[#This Row],[POS]]="SS",MAX(AT$1:AT687)+1,"")</f>
        <v/>
      </c>
      <c r="AU688" t="str">
        <f>IFERROR(INDEX(PLAYERIDMAP2[PLAYERNAME],MATCH(ROW()-ROW(AU$1),SHORTSTOP,0)),"")</f>
        <v/>
      </c>
      <c r="AV688" t="str">
        <f>IF(PLAYERIDMAP2[[#This Row],[POS]]="OF",MAX(AV$1:AV687)+1,"")</f>
        <v/>
      </c>
      <c r="AW688" t="str">
        <f>IFERROR(INDEX(PLAYERIDMAP2[PLAYERNAME],MATCH(ROW()-ROW(AW$1),OUTFIELD,0)),"")</f>
        <v/>
      </c>
      <c r="AX688">
        <f>IF(PLAYERIDMAP2[[#This Row],[POS]]&lt;&gt;"P",MAX(AX$1:AX687)+1,"")</f>
        <v>360</v>
      </c>
      <c r="AY688" t="str">
        <f>IFERROR(INDEX(PLAYERIDMAP2[PLAYERNAME],MATCH(ROW()-ROW(AY$1),HITTERS,0)),"")</f>
        <v>Cameron Rupp</v>
      </c>
      <c r="AZ688" t="str">
        <f>IF(PLAYERIDMAP2[[#This Row],[POS]]="P",MAX(AZ$1:AZ687)+1,"")</f>
        <v/>
      </c>
      <c r="BA688" t="str">
        <f>IFERROR(INDEX(PLAYERIDMAP2[PLAYERNAME],MATCH(ROW()-ROW(BA$1),PITCHERS,0)),"")</f>
        <v>Justin Thomas</v>
      </c>
    </row>
    <row r="689" spans="1:53" x14ac:dyDescent="0.25">
      <c r="A689" t="s">
        <v>13147</v>
      </c>
      <c r="B689" t="s">
        <v>10640</v>
      </c>
      <c r="C689" s="1">
        <v>32780</v>
      </c>
      <c r="D689" t="s">
        <v>20327</v>
      </c>
      <c r="E689" t="s">
        <v>20328</v>
      </c>
      <c r="F689" t="s">
        <v>11057</v>
      </c>
      <c r="G689" t="s">
        <v>14693</v>
      </c>
      <c r="H689" t="s">
        <v>10988</v>
      </c>
      <c r="I689" t="s">
        <v>20329</v>
      </c>
      <c r="J689" t="s">
        <v>10640</v>
      </c>
      <c r="K689">
        <v>543334</v>
      </c>
      <c r="L689" t="s">
        <v>10640</v>
      </c>
      <c r="M689">
        <v>2027431</v>
      </c>
      <c r="N689" t="s">
        <v>10640</v>
      </c>
      <c r="O689" t="s">
        <v>20330</v>
      </c>
      <c r="P689" t="s">
        <v>13147</v>
      </c>
      <c r="Q689">
        <v>9443</v>
      </c>
      <c r="R689" t="s">
        <v>10640</v>
      </c>
      <c r="S689">
        <v>32610</v>
      </c>
      <c r="T689" t="s">
        <v>10640</v>
      </c>
      <c r="V689" t="s">
        <v>13148</v>
      </c>
      <c r="W689">
        <v>60836</v>
      </c>
      <c r="X689">
        <v>9443</v>
      </c>
      <c r="Y689" t="s">
        <v>10640</v>
      </c>
      <c r="Z689" t="s">
        <v>13149</v>
      </c>
      <c r="AA689" t="s">
        <v>5703</v>
      </c>
      <c r="AB689" t="s">
        <v>10958</v>
      </c>
      <c r="AC689" t="s">
        <v>10640</v>
      </c>
      <c r="AD689" t="s">
        <v>13149</v>
      </c>
      <c r="AE689">
        <v>11329</v>
      </c>
      <c r="AF689" t="s">
        <v>10640</v>
      </c>
      <c r="AG689">
        <v>38113</v>
      </c>
      <c r="AH689" t="s">
        <v>20331</v>
      </c>
      <c r="AL689" t="str">
        <f>IF(PLAYERIDMAP2[[#This Row],[POS]]="C",MAX(AL$1:AL688)+1,"")</f>
        <v/>
      </c>
      <c r="AM689" t="str">
        <f>IFERROR(INDEX(PLAYERIDMAP2[PLAYERNAME],MATCH(ROW()-ROW(AM$1),CATCHERS,0)),"")</f>
        <v/>
      </c>
      <c r="AN689" t="str">
        <f>IF(PLAYERIDMAP2[[#This Row],[POS]]="1B",MAX(AN$1:AN688)+1,"")</f>
        <v/>
      </c>
      <c r="AO689" t="str">
        <f>IFERROR(INDEX(PLAYERIDMAP2[PLAYERNAME],MATCH(ROW()-ROW(AO$1),FIRSTBASE,0)),"")</f>
        <v/>
      </c>
      <c r="AP689" t="str">
        <f>IF(PLAYERIDMAP2[[#This Row],[POS]]="2B",MAX(AP$1:AP688)+1,"")</f>
        <v/>
      </c>
      <c r="AQ689" t="str">
        <f>IFERROR(INDEX(PLAYERIDMAP2[PLAYERNAME],MATCH(ROW()-ROW(AQ$1),SECONDBASE,0)),"")</f>
        <v/>
      </c>
      <c r="AR689" t="str">
        <f>IF(PLAYERIDMAP2[[#This Row],[POS]]="3B",MAX(AR$1:AR688)+1,"")</f>
        <v/>
      </c>
      <c r="AS689" t="str">
        <f>IFERROR(INDEX(PLAYERIDMAP2[PLAYERNAME],MATCH(ROW()-ROW(AS$1),THIRDBASE,0)),"")</f>
        <v/>
      </c>
      <c r="AT689" t="str">
        <f>IF(PLAYERIDMAP2[[#This Row],[POS]]="SS",MAX(AT$1:AT688)+1,"")</f>
        <v/>
      </c>
      <c r="AU689" t="str">
        <f>IFERROR(INDEX(PLAYERIDMAP2[PLAYERNAME],MATCH(ROW()-ROW(AU$1),SHORTSTOP,0)),"")</f>
        <v/>
      </c>
      <c r="AV689" t="str">
        <f>IF(PLAYERIDMAP2[[#This Row],[POS]]="OF",MAX(AV$1:AV688)+1,"")</f>
        <v/>
      </c>
      <c r="AW689" t="str">
        <f>IFERROR(INDEX(PLAYERIDMAP2[PLAYERNAME],MATCH(ROW()-ROW(AW$1),OUTFIELD,0)),"")</f>
        <v/>
      </c>
      <c r="AX689" t="str">
        <f>IF(PLAYERIDMAP2[[#This Row],[POS]]&lt;&gt;"P",MAX(AX$1:AX688)+1,"")</f>
        <v/>
      </c>
      <c r="AY689" t="str">
        <f>IFERROR(INDEX(PLAYERIDMAP2[PLAYERNAME],MATCH(ROW()-ROW(AY$1),HITTERS,0)),"")</f>
        <v>Addison Russell</v>
      </c>
      <c r="AZ689">
        <f>IF(PLAYERIDMAP2[[#This Row],[POS]]="P",MAX(AZ$1:AZ688)+1,"")</f>
        <v>328</v>
      </c>
      <c r="BA689" t="str">
        <f>IFERROR(INDEX(PLAYERIDMAP2[PLAYERNAME],MATCH(ROW()-ROW(BA$1),PITCHERS,0)),"")</f>
        <v>Matt Thornton</v>
      </c>
    </row>
    <row r="690" spans="1:53" x14ac:dyDescent="0.25">
      <c r="A690" t="s">
        <v>13150</v>
      </c>
      <c r="B690" t="s">
        <v>5340</v>
      </c>
      <c r="C690" s="1">
        <v>29178</v>
      </c>
      <c r="D690" t="s">
        <v>17115</v>
      </c>
      <c r="E690" t="s">
        <v>20593</v>
      </c>
      <c r="F690" t="s">
        <v>11176</v>
      </c>
      <c r="G690" t="s">
        <v>16838</v>
      </c>
      <c r="H690" t="s">
        <v>11003</v>
      </c>
      <c r="I690" t="s">
        <v>20594</v>
      </c>
      <c r="J690" t="s">
        <v>5340</v>
      </c>
      <c r="K690">
        <v>429667</v>
      </c>
      <c r="L690" t="s">
        <v>5340</v>
      </c>
      <c r="M690">
        <v>448940</v>
      </c>
      <c r="N690" t="s">
        <v>5340</v>
      </c>
      <c r="O690" t="s">
        <v>13151</v>
      </c>
      <c r="P690" t="s">
        <v>13150</v>
      </c>
      <c r="Q690">
        <v>7437</v>
      </c>
      <c r="R690" t="s">
        <v>5340</v>
      </c>
      <c r="S690">
        <v>6097</v>
      </c>
      <c r="T690" t="s">
        <v>5340</v>
      </c>
      <c r="U690" t="s">
        <v>5340</v>
      </c>
      <c r="V690" t="s">
        <v>13152</v>
      </c>
      <c r="W690">
        <v>37145</v>
      </c>
      <c r="X690">
        <v>7437</v>
      </c>
      <c r="Y690" t="s">
        <v>5340</v>
      </c>
      <c r="Z690" t="s">
        <v>13153</v>
      </c>
      <c r="AA690" t="s">
        <v>10958</v>
      </c>
      <c r="AB690" t="s">
        <v>10958</v>
      </c>
      <c r="AC690" t="s">
        <v>5340</v>
      </c>
      <c r="AD690" t="s">
        <v>13153</v>
      </c>
      <c r="AE690">
        <v>7565</v>
      </c>
      <c r="AF690" t="s">
        <v>5340</v>
      </c>
      <c r="AG690">
        <v>5404</v>
      </c>
      <c r="AH690" t="s">
        <v>5340</v>
      </c>
      <c r="AL690" t="str">
        <f>IF(PLAYERIDMAP2[[#This Row],[POS]]="C",MAX(AL$1:AL689)+1,"")</f>
        <v/>
      </c>
      <c r="AM690" t="str">
        <f>IFERROR(INDEX(PLAYERIDMAP2[PLAYERNAME],MATCH(ROW()-ROW(AM$1),CATCHERS,0)),"")</f>
        <v/>
      </c>
      <c r="AN690">
        <f>IF(PLAYERIDMAP2[[#This Row],[POS]]="1B",MAX(AN$1:AN689)+1,"")</f>
        <v>35</v>
      </c>
      <c r="AO690" t="str">
        <f>IFERROR(INDEX(PLAYERIDMAP2[PLAYERNAME],MATCH(ROW()-ROW(AO$1),FIRSTBASE,0)),"")</f>
        <v/>
      </c>
      <c r="AP690" t="str">
        <f>IF(PLAYERIDMAP2[[#This Row],[POS]]="2B",MAX(AP$1:AP689)+1,"")</f>
        <v/>
      </c>
      <c r="AQ690" t="str">
        <f>IFERROR(INDEX(PLAYERIDMAP2[PLAYERNAME],MATCH(ROW()-ROW(AQ$1),SECONDBASE,0)),"")</f>
        <v/>
      </c>
      <c r="AR690" t="str">
        <f>IF(PLAYERIDMAP2[[#This Row],[POS]]="3B",MAX(AR$1:AR689)+1,"")</f>
        <v/>
      </c>
      <c r="AS690" t="str">
        <f>IFERROR(INDEX(PLAYERIDMAP2[PLAYERNAME],MATCH(ROW()-ROW(AS$1),THIRDBASE,0)),"")</f>
        <v/>
      </c>
      <c r="AT690" t="str">
        <f>IF(PLAYERIDMAP2[[#This Row],[POS]]="SS",MAX(AT$1:AT689)+1,"")</f>
        <v/>
      </c>
      <c r="AU690" t="str">
        <f>IFERROR(INDEX(PLAYERIDMAP2[PLAYERNAME],MATCH(ROW()-ROW(AU$1),SHORTSTOP,0)),"")</f>
        <v/>
      </c>
      <c r="AV690" t="str">
        <f>IF(PLAYERIDMAP2[[#This Row],[POS]]="OF",MAX(AV$1:AV689)+1,"")</f>
        <v/>
      </c>
      <c r="AW690" t="str">
        <f>IFERROR(INDEX(PLAYERIDMAP2[PLAYERNAME],MATCH(ROW()-ROW(AW$1),OUTFIELD,0)),"")</f>
        <v/>
      </c>
      <c r="AX690">
        <f>IF(PLAYERIDMAP2[[#This Row],[POS]]&lt;&gt;"P",MAX(AX$1:AX689)+1,"")</f>
        <v>361</v>
      </c>
      <c r="AY690" t="str">
        <f>IFERROR(INDEX(PLAYERIDMAP2[PLAYERNAME],MATCH(ROW()-ROW(AY$1),HITTERS,0)),"")</f>
        <v>Josh Rutledge</v>
      </c>
      <c r="AZ690" t="str">
        <f>IF(PLAYERIDMAP2[[#This Row],[POS]]="P",MAX(AZ$1:AZ689)+1,"")</f>
        <v/>
      </c>
      <c r="BA690" t="str">
        <f>IFERROR(INDEX(PLAYERIDMAP2[PLAYERNAME],MATCH(ROW()-ROW(BA$1),PITCHERS,0)),"")</f>
        <v>Tyler Thornburg</v>
      </c>
    </row>
    <row r="691" spans="1:53" x14ac:dyDescent="0.25">
      <c r="A691" t="s">
        <v>13154</v>
      </c>
      <c r="B691" t="s">
        <v>10792</v>
      </c>
      <c r="C691" s="1">
        <v>30431</v>
      </c>
      <c r="D691" t="s">
        <v>17028</v>
      </c>
      <c r="E691" t="s">
        <v>17029</v>
      </c>
      <c r="F691" t="s">
        <v>10997</v>
      </c>
      <c r="G691" t="s">
        <v>16838</v>
      </c>
      <c r="H691" t="s">
        <v>10988</v>
      </c>
      <c r="I691" t="s">
        <v>17030</v>
      </c>
      <c r="J691" t="s">
        <v>10792</v>
      </c>
      <c r="K691">
        <v>434442</v>
      </c>
      <c r="L691" t="s">
        <v>10792</v>
      </c>
      <c r="M691">
        <v>530358</v>
      </c>
      <c r="N691" t="s">
        <v>10792</v>
      </c>
      <c r="O691" t="s">
        <v>13155</v>
      </c>
      <c r="P691" t="s">
        <v>13154</v>
      </c>
      <c r="Q691">
        <v>7572</v>
      </c>
      <c r="R691" t="s">
        <v>10792</v>
      </c>
      <c r="S691">
        <v>6312</v>
      </c>
      <c r="T691" t="s">
        <v>10792</v>
      </c>
      <c r="V691" t="s">
        <v>13156</v>
      </c>
      <c r="W691">
        <v>45541</v>
      </c>
      <c r="X691">
        <v>7572</v>
      </c>
      <c r="Y691" t="s">
        <v>10792</v>
      </c>
      <c r="Z691" t="s">
        <v>13157</v>
      </c>
      <c r="AA691" t="s">
        <v>10958</v>
      </c>
      <c r="AB691" t="s">
        <v>10958</v>
      </c>
      <c r="AC691" t="s">
        <v>10792</v>
      </c>
      <c r="AD691" t="s">
        <v>13157</v>
      </c>
      <c r="AE691">
        <v>8336</v>
      </c>
      <c r="AF691" t="s">
        <v>10792</v>
      </c>
      <c r="AG691">
        <v>5708</v>
      </c>
      <c r="AH691" t="s">
        <v>10792</v>
      </c>
      <c r="AL691" t="str">
        <f>IF(PLAYERIDMAP2[[#This Row],[POS]]="C",MAX(AL$1:AL690)+1,"")</f>
        <v/>
      </c>
      <c r="AM691" t="str">
        <f>IFERROR(INDEX(PLAYERIDMAP2[PLAYERNAME],MATCH(ROW()-ROW(AM$1),CATCHERS,0)),"")</f>
        <v/>
      </c>
      <c r="AN691" t="str">
        <f>IF(PLAYERIDMAP2[[#This Row],[POS]]="1B",MAX(AN$1:AN690)+1,"")</f>
        <v/>
      </c>
      <c r="AO691" t="str">
        <f>IFERROR(INDEX(PLAYERIDMAP2[PLAYERNAME],MATCH(ROW()-ROW(AO$1),FIRSTBASE,0)),"")</f>
        <v/>
      </c>
      <c r="AP691" t="str">
        <f>IF(PLAYERIDMAP2[[#This Row],[POS]]="2B",MAX(AP$1:AP690)+1,"")</f>
        <v/>
      </c>
      <c r="AQ691" t="str">
        <f>IFERROR(INDEX(PLAYERIDMAP2[PLAYERNAME],MATCH(ROW()-ROW(AQ$1),SECONDBASE,0)),"")</f>
        <v/>
      </c>
      <c r="AR691" t="str">
        <f>IF(PLAYERIDMAP2[[#This Row],[POS]]="3B",MAX(AR$1:AR690)+1,"")</f>
        <v/>
      </c>
      <c r="AS691" t="str">
        <f>IFERROR(INDEX(PLAYERIDMAP2[PLAYERNAME],MATCH(ROW()-ROW(AS$1),THIRDBASE,0)),"")</f>
        <v/>
      </c>
      <c r="AT691" t="str">
        <f>IF(PLAYERIDMAP2[[#This Row],[POS]]="SS",MAX(AT$1:AT690)+1,"")</f>
        <v/>
      </c>
      <c r="AU691" t="str">
        <f>IFERROR(INDEX(PLAYERIDMAP2[PLAYERNAME],MATCH(ROW()-ROW(AU$1),SHORTSTOP,0)),"")</f>
        <v/>
      </c>
      <c r="AV691" t="str">
        <f>IF(PLAYERIDMAP2[[#This Row],[POS]]="OF",MAX(AV$1:AV690)+1,"")</f>
        <v/>
      </c>
      <c r="AW691" t="str">
        <f>IFERROR(INDEX(PLAYERIDMAP2[PLAYERNAME],MATCH(ROW()-ROW(AW$1),OUTFIELD,0)),"")</f>
        <v/>
      </c>
      <c r="AX691" t="str">
        <f>IF(PLAYERIDMAP2[[#This Row],[POS]]&lt;&gt;"P",MAX(AX$1:AX690)+1,"")</f>
        <v/>
      </c>
      <c r="AY691" t="str">
        <f>IFERROR(INDEX(PLAYERIDMAP2[PLAYERNAME],MATCH(ROW()-ROW(AY$1),HITTERS,0)),"")</f>
        <v>Brendan Ryan</v>
      </c>
      <c r="AZ691">
        <f>IF(PLAYERIDMAP2[[#This Row],[POS]]="P",MAX(AZ$1:AZ690)+1,"")</f>
        <v>329</v>
      </c>
      <c r="BA691" t="str">
        <f>IFERROR(INDEX(PLAYERIDMAP2[PLAYERNAME],MATCH(ROW()-ROW(BA$1),PITCHERS,0)),"")</f>
        <v>Chris Tillman</v>
      </c>
    </row>
    <row r="692" spans="1:53" x14ac:dyDescent="0.25">
      <c r="A692" t="s">
        <v>13158</v>
      </c>
      <c r="B692" t="s">
        <v>10879</v>
      </c>
      <c r="C692" s="1">
        <v>31845</v>
      </c>
      <c r="D692" t="s">
        <v>17039</v>
      </c>
      <c r="E692" t="s">
        <v>17250</v>
      </c>
      <c r="F692" t="s">
        <v>11115</v>
      </c>
      <c r="G692" t="s">
        <v>16838</v>
      </c>
      <c r="H692" t="s">
        <v>10988</v>
      </c>
      <c r="I692" t="s">
        <v>18592</v>
      </c>
      <c r="J692" t="s">
        <v>10879</v>
      </c>
      <c r="K692">
        <v>543339</v>
      </c>
      <c r="L692" t="s">
        <v>10879</v>
      </c>
      <c r="M692">
        <v>1697836</v>
      </c>
      <c r="N692" t="s">
        <v>10879</v>
      </c>
      <c r="O692" t="s">
        <v>13159</v>
      </c>
      <c r="P692" t="s">
        <v>13158</v>
      </c>
      <c r="Q692">
        <v>8567</v>
      </c>
      <c r="R692" t="s">
        <v>10879</v>
      </c>
      <c r="S692">
        <v>30376</v>
      </c>
      <c r="T692" t="s">
        <v>10879</v>
      </c>
      <c r="V692" t="s">
        <v>13160</v>
      </c>
      <c r="W692">
        <v>57996</v>
      </c>
      <c r="X692">
        <v>8567</v>
      </c>
      <c r="Y692" t="s">
        <v>10879</v>
      </c>
      <c r="Z692" t="s">
        <v>13161</v>
      </c>
      <c r="AA692" t="s">
        <v>5703</v>
      </c>
      <c r="AB692" t="s">
        <v>5703</v>
      </c>
      <c r="AD692" t="s">
        <v>13161</v>
      </c>
      <c r="AF692" t="s">
        <v>10879</v>
      </c>
      <c r="AG692">
        <v>6295</v>
      </c>
      <c r="AH692" t="s">
        <v>10879</v>
      </c>
      <c r="AL692" t="str">
        <f>IF(PLAYERIDMAP2[[#This Row],[POS]]="C",MAX(AL$1:AL691)+1,"")</f>
        <v/>
      </c>
      <c r="AM692" t="str">
        <f>IFERROR(INDEX(PLAYERIDMAP2[PLAYERNAME],MATCH(ROW()-ROW(AM$1),CATCHERS,0)),"")</f>
        <v/>
      </c>
      <c r="AN692" t="str">
        <f>IF(PLAYERIDMAP2[[#This Row],[POS]]="1B",MAX(AN$1:AN691)+1,"")</f>
        <v/>
      </c>
      <c r="AO692" t="str">
        <f>IFERROR(INDEX(PLAYERIDMAP2[PLAYERNAME],MATCH(ROW()-ROW(AO$1),FIRSTBASE,0)),"")</f>
        <v/>
      </c>
      <c r="AP692" t="str">
        <f>IF(PLAYERIDMAP2[[#This Row],[POS]]="2B",MAX(AP$1:AP691)+1,"")</f>
        <v/>
      </c>
      <c r="AQ692" t="str">
        <f>IFERROR(INDEX(PLAYERIDMAP2[PLAYERNAME],MATCH(ROW()-ROW(AQ$1),SECONDBASE,0)),"")</f>
        <v/>
      </c>
      <c r="AR692" t="str">
        <f>IF(PLAYERIDMAP2[[#This Row],[POS]]="3B",MAX(AR$1:AR691)+1,"")</f>
        <v/>
      </c>
      <c r="AS692" t="str">
        <f>IFERROR(INDEX(PLAYERIDMAP2[PLAYERNAME],MATCH(ROW()-ROW(AS$1),THIRDBASE,0)),"")</f>
        <v/>
      </c>
      <c r="AT692" t="str">
        <f>IF(PLAYERIDMAP2[[#This Row],[POS]]="SS",MAX(AT$1:AT691)+1,"")</f>
        <v/>
      </c>
      <c r="AU692" t="str">
        <f>IFERROR(INDEX(PLAYERIDMAP2[PLAYERNAME],MATCH(ROW()-ROW(AU$1),SHORTSTOP,0)),"")</f>
        <v/>
      </c>
      <c r="AV692" t="str">
        <f>IF(PLAYERIDMAP2[[#This Row],[POS]]="OF",MAX(AV$1:AV691)+1,"")</f>
        <v/>
      </c>
      <c r="AW692" t="str">
        <f>IFERROR(INDEX(PLAYERIDMAP2[PLAYERNAME],MATCH(ROW()-ROW(AW$1),OUTFIELD,0)),"")</f>
        <v/>
      </c>
      <c r="AX692" t="str">
        <f>IF(PLAYERIDMAP2[[#This Row],[POS]]&lt;&gt;"P",MAX(AX$1:AX691)+1,"")</f>
        <v/>
      </c>
      <c r="AY692" t="str">
        <f>IFERROR(INDEX(PLAYERIDMAP2[PLAYERNAME],MATCH(ROW()-ROW(AY$1),HITTERS,0)),"")</f>
        <v>Tyler Saladino</v>
      </c>
      <c r="AZ692">
        <f>IF(PLAYERIDMAP2[[#This Row],[POS]]="P",MAX(AZ$1:AZ691)+1,"")</f>
        <v>330</v>
      </c>
      <c r="BA692" t="str">
        <f>IFERROR(INDEX(PLAYERIDMAP2[PLAYERNAME],MATCH(ROW()-ROW(BA$1),PITCHERS,0)),"")</f>
        <v>Shawn Tolleson</v>
      </c>
    </row>
    <row r="693" spans="1:53" x14ac:dyDescent="0.25">
      <c r="A693" t="s">
        <v>13162</v>
      </c>
      <c r="B693" t="s">
        <v>4625</v>
      </c>
      <c r="C693" s="1">
        <v>28471</v>
      </c>
      <c r="D693" t="s">
        <v>17249</v>
      </c>
      <c r="E693" t="s">
        <v>17250</v>
      </c>
      <c r="F693" t="s">
        <v>11016</v>
      </c>
      <c r="G693" t="s">
        <v>11016</v>
      </c>
      <c r="H693" t="s">
        <v>5706</v>
      </c>
      <c r="I693" t="s">
        <v>17251</v>
      </c>
      <c r="K693">
        <v>407861</v>
      </c>
      <c r="L693" t="s">
        <v>4625</v>
      </c>
      <c r="M693">
        <v>284611</v>
      </c>
      <c r="N693" t="s">
        <v>4625</v>
      </c>
      <c r="O693" t="s">
        <v>13163</v>
      </c>
      <c r="P693" t="s">
        <v>13162</v>
      </c>
      <c r="Q693">
        <v>6875</v>
      </c>
      <c r="R693" t="s">
        <v>4625</v>
      </c>
      <c r="V693" t="s">
        <v>13164</v>
      </c>
      <c r="W693">
        <v>994</v>
      </c>
      <c r="Z693" t="s">
        <v>16551</v>
      </c>
      <c r="AA693" t="s">
        <v>11011</v>
      </c>
      <c r="AB693" t="s">
        <v>5703</v>
      </c>
      <c r="AD693" t="s">
        <v>16551</v>
      </c>
      <c r="AL693" t="str">
        <f>IF(PLAYERIDMAP2[[#This Row],[POS]]="C",MAX(AL$1:AL692)+1,"")</f>
        <v/>
      </c>
      <c r="AM693" t="str">
        <f>IFERROR(INDEX(PLAYERIDMAP2[PLAYERNAME],MATCH(ROW()-ROW(AM$1),CATCHERS,0)),"")</f>
        <v/>
      </c>
      <c r="AN693" t="str">
        <f>IF(PLAYERIDMAP2[[#This Row],[POS]]="1B",MAX(AN$1:AN692)+1,"")</f>
        <v/>
      </c>
      <c r="AO693" t="str">
        <f>IFERROR(INDEX(PLAYERIDMAP2[PLAYERNAME],MATCH(ROW()-ROW(AO$1),FIRSTBASE,0)),"")</f>
        <v/>
      </c>
      <c r="AP693">
        <f>IF(PLAYERIDMAP2[[#This Row],[POS]]="2B",MAX(AP$1:AP692)+1,"")</f>
        <v>51</v>
      </c>
      <c r="AQ693" t="str">
        <f>IFERROR(INDEX(PLAYERIDMAP2[PLAYERNAME],MATCH(ROW()-ROW(AQ$1),SECONDBASE,0)),"")</f>
        <v/>
      </c>
      <c r="AR693" t="str">
        <f>IF(PLAYERIDMAP2[[#This Row],[POS]]="3B",MAX(AR$1:AR692)+1,"")</f>
        <v/>
      </c>
      <c r="AS693" t="str">
        <f>IFERROR(INDEX(PLAYERIDMAP2[PLAYERNAME],MATCH(ROW()-ROW(AS$1),THIRDBASE,0)),"")</f>
        <v/>
      </c>
      <c r="AT693" t="str">
        <f>IF(PLAYERIDMAP2[[#This Row],[POS]]="SS",MAX(AT$1:AT692)+1,"")</f>
        <v/>
      </c>
      <c r="AU693" t="str">
        <f>IFERROR(INDEX(PLAYERIDMAP2[PLAYERNAME],MATCH(ROW()-ROW(AU$1),SHORTSTOP,0)),"")</f>
        <v/>
      </c>
      <c r="AV693" t="str">
        <f>IF(PLAYERIDMAP2[[#This Row],[POS]]="OF",MAX(AV$1:AV692)+1,"")</f>
        <v/>
      </c>
      <c r="AW693" t="str">
        <f>IFERROR(INDEX(PLAYERIDMAP2[PLAYERNAME],MATCH(ROW()-ROW(AW$1),OUTFIELD,0)),"")</f>
        <v/>
      </c>
      <c r="AX693">
        <f>IF(PLAYERIDMAP2[[#This Row],[POS]]&lt;&gt;"P",MAX(AX$1:AX692)+1,"")</f>
        <v>362</v>
      </c>
      <c r="AY693" t="str">
        <f>IFERROR(INDEX(PLAYERIDMAP2[PLAYERNAME],MATCH(ROW()-ROW(AY$1),HITTERS,0)),"")</f>
        <v>Jarrod Saltalamacchia</v>
      </c>
      <c r="AZ693" t="str">
        <f>IF(PLAYERIDMAP2[[#This Row],[POS]]="P",MAX(AZ$1:AZ692)+1,"")</f>
        <v/>
      </c>
      <c r="BA693" t="str">
        <f>IFERROR(INDEX(PLAYERIDMAP2[PLAYERNAME],MATCH(ROW()-ROW(BA$1),PITCHERS,0)),"")</f>
        <v>Josh Tomlin</v>
      </c>
    </row>
    <row r="694" spans="1:53" x14ac:dyDescent="0.25">
      <c r="A694" t="s">
        <v>13165</v>
      </c>
      <c r="B694" t="s">
        <v>10726</v>
      </c>
      <c r="C694" s="1">
        <v>27589</v>
      </c>
      <c r="D694" t="s">
        <v>18137</v>
      </c>
      <c r="E694" t="s">
        <v>17250</v>
      </c>
      <c r="F694" t="s">
        <v>11007</v>
      </c>
      <c r="G694" t="s">
        <v>16838</v>
      </c>
      <c r="H694" t="s">
        <v>10988</v>
      </c>
      <c r="I694" t="s">
        <v>18138</v>
      </c>
      <c r="J694" t="s">
        <v>10726</v>
      </c>
      <c r="K694">
        <v>218596</v>
      </c>
      <c r="L694" t="s">
        <v>10726</v>
      </c>
      <c r="M694">
        <v>132684</v>
      </c>
      <c r="N694" t="s">
        <v>10726</v>
      </c>
      <c r="O694" t="s">
        <v>13166</v>
      </c>
      <c r="P694" t="s">
        <v>13165</v>
      </c>
      <c r="Q694">
        <v>6245</v>
      </c>
      <c r="R694" t="s">
        <v>10726</v>
      </c>
      <c r="S694">
        <v>4084</v>
      </c>
      <c r="T694" t="s">
        <v>10726</v>
      </c>
      <c r="V694" t="s">
        <v>13167</v>
      </c>
      <c r="W694">
        <v>938</v>
      </c>
      <c r="X694">
        <v>6245</v>
      </c>
      <c r="Y694" t="s">
        <v>10726</v>
      </c>
      <c r="Z694" t="s">
        <v>13168</v>
      </c>
      <c r="AA694" t="s">
        <v>5703</v>
      </c>
      <c r="AB694" t="s">
        <v>5703</v>
      </c>
      <c r="AC694" t="s">
        <v>10726</v>
      </c>
      <c r="AD694" t="s">
        <v>13168</v>
      </c>
      <c r="AE694">
        <v>6219</v>
      </c>
      <c r="AF694" t="s">
        <v>10726</v>
      </c>
      <c r="AG694">
        <v>5991</v>
      </c>
      <c r="AH694" t="s">
        <v>10726</v>
      </c>
      <c r="AL694" t="str">
        <f>IF(PLAYERIDMAP2[[#This Row],[POS]]="C",MAX(AL$1:AL693)+1,"")</f>
        <v/>
      </c>
      <c r="AM694" t="str">
        <f>IFERROR(INDEX(PLAYERIDMAP2[PLAYERNAME],MATCH(ROW()-ROW(AM$1),CATCHERS,0)),"")</f>
        <v/>
      </c>
      <c r="AN694" t="str">
        <f>IF(PLAYERIDMAP2[[#This Row],[POS]]="1B",MAX(AN$1:AN693)+1,"")</f>
        <v/>
      </c>
      <c r="AO694" t="str">
        <f>IFERROR(INDEX(PLAYERIDMAP2[PLAYERNAME],MATCH(ROW()-ROW(AO$1),FIRSTBASE,0)),"")</f>
        <v/>
      </c>
      <c r="AP694" t="str">
        <f>IF(PLAYERIDMAP2[[#This Row],[POS]]="2B",MAX(AP$1:AP693)+1,"")</f>
        <v/>
      </c>
      <c r="AQ694" t="str">
        <f>IFERROR(INDEX(PLAYERIDMAP2[PLAYERNAME],MATCH(ROW()-ROW(AQ$1),SECONDBASE,0)),"")</f>
        <v/>
      </c>
      <c r="AR694" t="str">
        <f>IF(PLAYERIDMAP2[[#This Row],[POS]]="3B",MAX(AR$1:AR693)+1,"")</f>
        <v/>
      </c>
      <c r="AS694" t="str">
        <f>IFERROR(INDEX(PLAYERIDMAP2[PLAYERNAME],MATCH(ROW()-ROW(AS$1),THIRDBASE,0)),"")</f>
        <v/>
      </c>
      <c r="AT694" t="str">
        <f>IF(PLAYERIDMAP2[[#This Row],[POS]]="SS",MAX(AT$1:AT693)+1,"")</f>
        <v/>
      </c>
      <c r="AU694" t="str">
        <f>IFERROR(INDEX(PLAYERIDMAP2[PLAYERNAME],MATCH(ROW()-ROW(AU$1),SHORTSTOP,0)),"")</f>
        <v/>
      </c>
      <c r="AV694" t="str">
        <f>IF(PLAYERIDMAP2[[#This Row],[POS]]="OF",MAX(AV$1:AV693)+1,"")</f>
        <v/>
      </c>
      <c r="AW694" t="str">
        <f>IFERROR(INDEX(PLAYERIDMAP2[PLAYERNAME],MATCH(ROW()-ROW(AW$1),OUTFIELD,0)),"")</f>
        <v/>
      </c>
      <c r="AX694" t="str">
        <f>IF(PLAYERIDMAP2[[#This Row],[POS]]&lt;&gt;"P",MAX(AX$1:AX693)+1,"")</f>
        <v/>
      </c>
      <c r="AY694" t="str">
        <f>IFERROR(INDEX(PLAYERIDMAP2[PLAYERNAME],MATCH(ROW()-ROW(AY$1),HITTERS,0)),"")</f>
        <v>Carlos Sanchez</v>
      </c>
      <c r="AZ694">
        <f>IF(PLAYERIDMAP2[[#This Row],[POS]]="P",MAX(AZ$1:AZ693)+1,"")</f>
        <v>331</v>
      </c>
      <c r="BA694" t="str">
        <f>IFERROR(INDEX(PLAYERIDMAP2[PLAYERNAME],MATCH(ROW()-ROW(BA$1),PITCHERS,0)),"")</f>
        <v>Alex Torres</v>
      </c>
    </row>
    <row r="695" spans="1:53" x14ac:dyDescent="0.25">
      <c r="A695" t="s">
        <v>13169</v>
      </c>
      <c r="B695" t="s">
        <v>4980</v>
      </c>
      <c r="C695" s="1">
        <v>28114</v>
      </c>
      <c r="D695" t="s">
        <v>17699</v>
      </c>
      <c r="E695" t="s">
        <v>17700</v>
      </c>
      <c r="F695" t="s">
        <v>11016</v>
      </c>
      <c r="G695" t="s">
        <v>11016</v>
      </c>
      <c r="H695" t="s">
        <v>10998</v>
      </c>
      <c r="I695" t="s">
        <v>17701</v>
      </c>
      <c r="K695">
        <v>333492</v>
      </c>
      <c r="L695" t="s">
        <v>4980</v>
      </c>
      <c r="M695">
        <v>200627</v>
      </c>
      <c r="N695" t="s">
        <v>4980</v>
      </c>
      <c r="O695" t="s">
        <v>16196</v>
      </c>
      <c r="P695" t="s">
        <v>13169</v>
      </c>
      <c r="V695" t="s">
        <v>16197</v>
      </c>
      <c r="W695">
        <v>1049</v>
      </c>
      <c r="Z695" t="s">
        <v>16552</v>
      </c>
      <c r="AA695" t="s">
        <v>10958</v>
      </c>
      <c r="AB695" t="s">
        <v>5703</v>
      </c>
      <c r="AD695" t="s">
        <v>16552</v>
      </c>
      <c r="AL695" t="str">
        <f>IF(PLAYERIDMAP2[[#This Row],[POS]]="C",MAX(AL$1:AL694)+1,"")</f>
        <v/>
      </c>
      <c r="AM695" t="str">
        <f>IFERROR(INDEX(PLAYERIDMAP2[PLAYERNAME],MATCH(ROW()-ROW(AM$1),CATCHERS,0)),"")</f>
        <v/>
      </c>
      <c r="AN695" t="str">
        <f>IF(PLAYERIDMAP2[[#This Row],[POS]]="1B",MAX(AN$1:AN694)+1,"")</f>
        <v/>
      </c>
      <c r="AO695" t="str">
        <f>IFERROR(INDEX(PLAYERIDMAP2[PLAYERNAME],MATCH(ROW()-ROW(AO$1),FIRSTBASE,0)),"")</f>
        <v/>
      </c>
      <c r="AP695" t="str">
        <f>IF(PLAYERIDMAP2[[#This Row],[POS]]="2B",MAX(AP$1:AP694)+1,"")</f>
        <v/>
      </c>
      <c r="AQ695" t="str">
        <f>IFERROR(INDEX(PLAYERIDMAP2[PLAYERNAME],MATCH(ROW()-ROW(AQ$1),SECONDBASE,0)),"")</f>
        <v/>
      </c>
      <c r="AR695" t="str">
        <f>IF(PLAYERIDMAP2[[#This Row],[POS]]="3B",MAX(AR$1:AR694)+1,"")</f>
        <v/>
      </c>
      <c r="AS695" t="str">
        <f>IFERROR(INDEX(PLAYERIDMAP2[PLAYERNAME],MATCH(ROW()-ROW(AS$1),THIRDBASE,0)),"")</f>
        <v/>
      </c>
      <c r="AT695" t="str">
        <f>IF(PLAYERIDMAP2[[#This Row],[POS]]="SS",MAX(AT$1:AT694)+1,"")</f>
        <v/>
      </c>
      <c r="AU695" t="str">
        <f>IFERROR(INDEX(PLAYERIDMAP2[PLAYERNAME],MATCH(ROW()-ROW(AU$1),SHORTSTOP,0)),"")</f>
        <v/>
      </c>
      <c r="AV695">
        <f>IF(PLAYERIDMAP2[[#This Row],[POS]]="OF",MAX(AV$1:AV694)+1,"")</f>
        <v>144</v>
      </c>
      <c r="AW695" t="str">
        <f>IFERROR(INDEX(PLAYERIDMAP2[PLAYERNAME],MATCH(ROW()-ROW(AW$1),OUTFIELD,0)),"")</f>
        <v/>
      </c>
      <c r="AX695">
        <f>IF(PLAYERIDMAP2[[#This Row],[POS]]&lt;&gt;"P",MAX(AX$1:AX694)+1,"")</f>
        <v>363</v>
      </c>
      <c r="AY695" t="str">
        <f>IFERROR(INDEX(PLAYERIDMAP2[PLAYERNAME],MATCH(ROW()-ROW(AY$1),HITTERS,0)),"")</f>
        <v>Freddy Sanchez</v>
      </c>
      <c r="AZ695" t="str">
        <f>IF(PLAYERIDMAP2[[#This Row],[POS]]="P",MAX(AZ$1:AZ694)+1,"")</f>
        <v/>
      </c>
      <c r="BA695" t="str">
        <f>IFERROR(INDEX(PLAYERIDMAP2[PLAYERNAME],MATCH(ROW()-ROW(BA$1),PITCHERS,0)),"")</f>
        <v>Carlos Torres</v>
      </c>
    </row>
    <row r="696" spans="1:53" x14ac:dyDescent="0.25">
      <c r="A696" t="s">
        <v>13170</v>
      </c>
      <c r="B696" t="s">
        <v>10641</v>
      </c>
      <c r="C696" s="1">
        <v>30916</v>
      </c>
      <c r="D696" t="s">
        <v>16893</v>
      </c>
      <c r="E696" t="s">
        <v>17700</v>
      </c>
      <c r="F696" t="s">
        <v>10987</v>
      </c>
      <c r="G696" t="s">
        <v>14693</v>
      </c>
      <c r="H696" t="s">
        <v>10988</v>
      </c>
      <c r="I696" t="s">
        <v>19641</v>
      </c>
      <c r="J696" t="s">
        <v>10641</v>
      </c>
      <c r="K696">
        <v>453307</v>
      </c>
      <c r="L696" t="s">
        <v>10641</v>
      </c>
      <c r="M696">
        <v>1623771</v>
      </c>
      <c r="N696" t="s">
        <v>10641</v>
      </c>
      <c r="O696" t="s">
        <v>13171</v>
      </c>
      <c r="P696" t="s">
        <v>13170</v>
      </c>
      <c r="Q696">
        <v>8417</v>
      </c>
      <c r="R696" t="s">
        <v>10641</v>
      </c>
      <c r="S696">
        <v>30127</v>
      </c>
      <c r="T696" t="s">
        <v>10641</v>
      </c>
      <c r="V696" t="s">
        <v>13172</v>
      </c>
      <c r="W696">
        <v>51966</v>
      </c>
      <c r="X696">
        <v>8417</v>
      </c>
      <c r="Y696" t="s">
        <v>10641</v>
      </c>
      <c r="Z696" t="s">
        <v>13173</v>
      </c>
      <c r="AA696" t="s">
        <v>11011</v>
      </c>
      <c r="AB696" t="s">
        <v>10958</v>
      </c>
      <c r="AD696" t="s">
        <v>13173</v>
      </c>
      <c r="AF696" t="s">
        <v>10641</v>
      </c>
      <c r="AG696">
        <v>5228</v>
      </c>
      <c r="AH696" t="s">
        <v>10641</v>
      </c>
      <c r="AL696" t="str">
        <f>IF(PLAYERIDMAP2[[#This Row],[POS]]="C",MAX(AL$1:AL695)+1,"")</f>
        <v/>
      </c>
      <c r="AM696" t="str">
        <f>IFERROR(INDEX(PLAYERIDMAP2[PLAYERNAME],MATCH(ROW()-ROW(AM$1),CATCHERS,0)),"")</f>
        <v/>
      </c>
      <c r="AN696" t="str">
        <f>IF(PLAYERIDMAP2[[#This Row],[POS]]="1B",MAX(AN$1:AN695)+1,"")</f>
        <v/>
      </c>
      <c r="AO696" t="str">
        <f>IFERROR(INDEX(PLAYERIDMAP2[PLAYERNAME],MATCH(ROW()-ROW(AO$1),FIRSTBASE,0)),"")</f>
        <v/>
      </c>
      <c r="AP696" t="str">
        <f>IF(PLAYERIDMAP2[[#This Row],[POS]]="2B",MAX(AP$1:AP695)+1,"")</f>
        <v/>
      </c>
      <c r="AQ696" t="str">
        <f>IFERROR(INDEX(PLAYERIDMAP2[PLAYERNAME],MATCH(ROW()-ROW(AQ$1),SECONDBASE,0)),"")</f>
        <v/>
      </c>
      <c r="AR696" t="str">
        <f>IF(PLAYERIDMAP2[[#This Row],[POS]]="3B",MAX(AR$1:AR695)+1,"")</f>
        <v/>
      </c>
      <c r="AS696" t="str">
        <f>IFERROR(INDEX(PLAYERIDMAP2[PLAYERNAME],MATCH(ROW()-ROW(AS$1),THIRDBASE,0)),"")</f>
        <v/>
      </c>
      <c r="AT696" t="str">
        <f>IF(PLAYERIDMAP2[[#This Row],[POS]]="SS",MAX(AT$1:AT695)+1,"")</f>
        <v/>
      </c>
      <c r="AU696" t="str">
        <f>IFERROR(INDEX(PLAYERIDMAP2[PLAYERNAME],MATCH(ROW()-ROW(AU$1),SHORTSTOP,0)),"")</f>
        <v/>
      </c>
      <c r="AV696" t="str">
        <f>IF(PLAYERIDMAP2[[#This Row],[POS]]="OF",MAX(AV$1:AV695)+1,"")</f>
        <v/>
      </c>
      <c r="AW696" t="str">
        <f>IFERROR(INDEX(PLAYERIDMAP2[PLAYERNAME],MATCH(ROW()-ROW(AW$1),OUTFIELD,0)),"")</f>
        <v/>
      </c>
      <c r="AX696" t="str">
        <f>IF(PLAYERIDMAP2[[#This Row],[POS]]&lt;&gt;"P",MAX(AX$1:AX695)+1,"")</f>
        <v/>
      </c>
      <c r="AY696" t="str">
        <f>IFERROR(INDEX(PLAYERIDMAP2[PLAYERNAME],MATCH(ROW()-ROW(AY$1),HITTERS,0)),"")</f>
        <v>Gaby Sanchez</v>
      </c>
      <c r="AZ696">
        <f>IF(PLAYERIDMAP2[[#This Row],[POS]]="P",MAX(AZ$1:AZ695)+1,"")</f>
        <v>332</v>
      </c>
      <c r="BA696" t="str">
        <f>IFERROR(INDEX(PLAYERIDMAP2[PLAYERNAME],MATCH(ROW()-ROW(BA$1),PITCHERS,0)),"")</f>
        <v>Nicholas Tropeano</v>
      </c>
    </row>
    <row r="697" spans="1:53" x14ac:dyDescent="0.25">
      <c r="A697" t="s">
        <v>13174</v>
      </c>
      <c r="B697" t="s">
        <v>10752</v>
      </c>
      <c r="C697" s="1">
        <v>31232</v>
      </c>
      <c r="D697" t="s">
        <v>19524</v>
      </c>
      <c r="E697" t="s">
        <v>19309</v>
      </c>
      <c r="F697" t="s">
        <v>11092</v>
      </c>
      <c r="G697" t="s">
        <v>16838</v>
      </c>
      <c r="H697" t="s">
        <v>10988</v>
      </c>
      <c r="I697" t="s">
        <v>19525</v>
      </c>
      <c r="J697" t="s">
        <v>10752</v>
      </c>
      <c r="K697">
        <v>453172</v>
      </c>
      <c r="L697" t="s">
        <v>10752</v>
      </c>
      <c r="M697">
        <v>1895574</v>
      </c>
      <c r="N697" t="s">
        <v>10752</v>
      </c>
      <c r="O697" t="s">
        <v>13175</v>
      </c>
      <c r="P697" t="s">
        <v>13174</v>
      </c>
      <c r="Q697">
        <v>9073</v>
      </c>
      <c r="R697" t="s">
        <v>10752</v>
      </c>
      <c r="S697">
        <v>31556</v>
      </c>
      <c r="T697" t="s">
        <v>10752</v>
      </c>
      <c r="V697" t="s">
        <v>13176</v>
      </c>
      <c r="W697">
        <v>51927</v>
      </c>
      <c r="X697">
        <v>9073</v>
      </c>
      <c r="Y697" t="s">
        <v>10752</v>
      </c>
      <c r="Z697" t="s">
        <v>13177</v>
      </c>
      <c r="AA697" t="s">
        <v>5703</v>
      </c>
      <c r="AB697" t="s">
        <v>5703</v>
      </c>
      <c r="AC697" t="s">
        <v>10752</v>
      </c>
      <c r="AD697" t="s">
        <v>13177</v>
      </c>
      <c r="AE697">
        <v>9407</v>
      </c>
      <c r="AF697" t="s">
        <v>10752</v>
      </c>
      <c r="AG697">
        <v>14143</v>
      </c>
      <c r="AH697" t="s">
        <v>10752</v>
      </c>
      <c r="AL697" t="str">
        <f>IF(PLAYERIDMAP2[[#This Row],[POS]]="C",MAX(AL$1:AL696)+1,"")</f>
        <v/>
      </c>
      <c r="AM697" t="str">
        <f>IFERROR(INDEX(PLAYERIDMAP2[PLAYERNAME],MATCH(ROW()-ROW(AM$1),CATCHERS,0)),"")</f>
        <v/>
      </c>
      <c r="AN697" t="str">
        <f>IF(PLAYERIDMAP2[[#This Row],[POS]]="1B",MAX(AN$1:AN696)+1,"")</f>
        <v/>
      </c>
      <c r="AO697" t="str">
        <f>IFERROR(INDEX(PLAYERIDMAP2[PLAYERNAME],MATCH(ROW()-ROW(AO$1),FIRSTBASE,0)),"")</f>
        <v/>
      </c>
      <c r="AP697" t="str">
        <f>IF(PLAYERIDMAP2[[#This Row],[POS]]="2B",MAX(AP$1:AP696)+1,"")</f>
        <v/>
      </c>
      <c r="AQ697" t="str">
        <f>IFERROR(INDEX(PLAYERIDMAP2[PLAYERNAME],MATCH(ROW()-ROW(AQ$1),SECONDBASE,0)),"")</f>
        <v/>
      </c>
      <c r="AR697" t="str">
        <f>IF(PLAYERIDMAP2[[#This Row],[POS]]="3B",MAX(AR$1:AR696)+1,"")</f>
        <v/>
      </c>
      <c r="AS697" t="str">
        <f>IFERROR(INDEX(PLAYERIDMAP2[PLAYERNAME],MATCH(ROW()-ROW(AS$1),THIRDBASE,0)),"")</f>
        <v/>
      </c>
      <c r="AT697" t="str">
        <f>IF(PLAYERIDMAP2[[#This Row],[POS]]="SS",MAX(AT$1:AT696)+1,"")</f>
        <v/>
      </c>
      <c r="AU697" t="str">
        <f>IFERROR(INDEX(PLAYERIDMAP2[PLAYERNAME],MATCH(ROW()-ROW(AU$1),SHORTSTOP,0)),"")</f>
        <v/>
      </c>
      <c r="AV697" t="str">
        <f>IF(PLAYERIDMAP2[[#This Row],[POS]]="OF",MAX(AV$1:AV696)+1,"")</f>
        <v/>
      </c>
      <c r="AW697" t="str">
        <f>IFERROR(INDEX(PLAYERIDMAP2[PLAYERNAME],MATCH(ROW()-ROW(AW$1),OUTFIELD,0)),"")</f>
        <v/>
      </c>
      <c r="AX697" t="str">
        <f>IF(PLAYERIDMAP2[[#This Row],[POS]]&lt;&gt;"P",MAX(AX$1:AX696)+1,"")</f>
        <v/>
      </c>
      <c r="AY697" t="str">
        <f>IFERROR(INDEX(PLAYERIDMAP2[PLAYERNAME],MATCH(ROW()-ROW(AY$1),HITTERS,0)),"")</f>
        <v>Gary Sanchez</v>
      </c>
      <c r="AZ697">
        <f>IF(PLAYERIDMAP2[[#This Row],[POS]]="P",MAX(AZ$1:AZ696)+1,"")</f>
        <v>333</v>
      </c>
      <c r="BA697" t="str">
        <f>IFERROR(INDEX(PLAYERIDMAP2[PLAYERNAME],MATCH(ROW()-ROW(BA$1),PITCHERS,0)),"")</f>
        <v>Jacob Turner</v>
      </c>
    </row>
    <row r="698" spans="1:53" x14ac:dyDescent="0.25">
      <c r="A698" t="s">
        <v>13178</v>
      </c>
      <c r="B698" t="s">
        <v>4396</v>
      </c>
      <c r="C698" s="1">
        <v>30896</v>
      </c>
      <c r="D698" t="s">
        <v>17559</v>
      </c>
      <c r="E698" t="s">
        <v>19309</v>
      </c>
      <c r="F698" t="s">
        <v>10992</v>
      </c>
      <c r="G698" t="s">
        <v>14693</v>
      </c>
      <c r="H698" t="s">
        <v>5706</v>
      </c>
      <c r="I698" t="s">
        <v>19310</v>
      </c>
      <c r="J698" t="s">
        <v>4396</v>
      </c>
      <c r="K698">
        <v>471863</v>
      </c>
      <c r="L698" t="s">
        <v>4396</v>
      </c>
      <c r="M698">
        <v>1104374</v>
      </c>
      <c r="N698" t="s">
        <v>4396</v>
      </c>
      <c r="O698" t="s">
        <v>13179</v>
      </c>
      <c r="P698" t="s">
        <v>13178</v>
      </c>
      <c r="Q698">
        <v>8715</v>
      </c>
      <c r="R698" t="s">
        <v>4396</v>
      </c>
      <c r="V698" t="s">
        <v>13180</v>
      </c>
      <c r="W698">
        <v>47863</v>
      </c>
      <c r="X698">
        <v>8715</v>
      </c>
      <c r="Y698" t="s">
        <v>4396</v>
      </c>
      <c r="Z698" t="s">
        <v>16553</v>
      </c>
      <c r="AA698" t="s">
        <v>5703</v>
      </c>
      <c r="AB698" t="s">
        <v>5703</v>
      </c>
      <c r="AD698" t="s">
        <v>16553</v>
      </c>
      <c r="AL698" t="str">
        <f>IF(PLAYERIDMAP2[[#This Row],[POS]]="C",MAX(AL$1:AL697)+1,"")</f>
        <v/>
      </c>
      <c r="AM698" t="str">
        <f>IFERROR(INDEX(PLAYERIDMAP2[PLAYERNAME],MATCH(ROW()-ROW(AM$1),CATCHERS,0)),"")</f>
        <v/>
      </c>
      <c r="AN698" t="str">
        <f>IF(PLAYERIDMAP2[[#This Row],[POS]]="1B",MAX(AN$1:AN697)+1,"")</f>
        <v/>
      </c>
      <c r="AO698" t="str">
        <f>IFERROR(INDEX(PLAYERIDMAP2[PLAYERNAME],MATCH(ROW()-ROW(AO$1),FIRSTBASE,0)),"")</f>
        <v/>
      </c>
      <c r="AP698">
        <f>IF(PLAYERIDMAP2[[#This Row],[POS]]="2B",MAX(AP$1:AP697)+1,"")</f>
        <v>52</v>
      </c>
      <c r="AQ698" t="str">
        <f>IFERROR(INDEX(PLAYERIDMAP2[PLAYERNAME],MATCH(ROW()-ROW(AQ$1),SECONDBASE,0)),"")</f>
        <v/>
      </c>
      <c r="AR698" t="str">
        <f>IF(PLAYERIDMAP2[[#This Row],[POS]]="3B",MAX(AR$1:AR697)+1,"")</f>
        <v/>
      </c>
      <c r="AS698" t="str">
        <f>IFERROR(INDEX(PLAYERIDMAP2[PLAYERNAME],MATCH(ROW()-ROW(AS$1),THIRDBASE,0)),"")</f>
        <v/>
      </c>
      <c r="AT698" t="str">
        <f>IF(PLAYERIDMAP2[[#This Row],[POS]]="SS",MAX(AT$1:AT697)+1,"")</f>
        <v/>
      </c>
      <c r="AU698" t="str">
        <f>IFERROR(INDEX(PLAYERIDMAP2[PLAYERNAME],MATCH(ROW()-ROW(AU$1),SHORTSTOP,0)),"")</f>
        <v/>
      </c>
      <c r="AV698" t="str">
        <f>IF(PLAYERIDMAP2[[#This Row],[POS]]="OF",MAX(AV$1:AV697)+1,"")</f>
        <v/>
      </c>
      <c r="AW698" t="str">
        <f>IFERROR(INDEX(PLAYERIDMAP2[PLAYERNAME],MATCH(ROW()-ROW(AW$1),OUTFIELD,0)),"")</f>
        <v/>
      </c>
      <c r="AX698">
        <f>IF(PLAYERIDMAP2[[#This Row],[POS]]&lt;&gt;"P",MAX(AX$1:AX697)+1,"")</f>
        <v>364</v>
      </c>
      <c r="AY698" t="str">
        <f>IFERROR(INDEX(PLAYERIDMAP2[PLAYERNAME],MATCH(ROW()-ROW(AY$1),HITTERS,0)),"")</f>
        <v>Hector Sanchez</v>
      </c>
      <c r="AZ698" t="str">
        <f>IF(PLAYERIDMAP2[[#This Row],[POS]]="P",MAX(AZ$1:AZ697)+1,"")</f>
        <v/>
      </c>
      <c r="BA698" t="str">
        <f>IFERROR(INDEX(PLAYERIDMAP2[PLAYERNAME],MATCH(ROW()-ROW(BA$1),PITCHERS,0)),"")</f>
        <v>Koji Uehara</v>
      </c>
    </row>
    <row r="699" spans="1:53" x14ac:dyDescent="0.25">
      <c r="A699" t="s">
        <v>13181</v>
      </c>
      <c r="B699" t="s">
        <v>10570</v>
      </c>
      <c r="C699" s="1">
        <v>31587</v>
      </c>
      <c r="D699" t="s">
        <v>18500</v>
      </c>
      <c r="E699" t="s">
        <v>19309</v>
      </c>
      <c r="F699" t="s">
        <v>11040</v>
      </c>
      <c r="G699" t="s">
        <v>14693</v>
      </c>
      <c r="H699" t="s">
        <v>10988</v>
      </c>
      <c r="I699" t="s">
        <v>20256</v>
      </c>
      <c r="J699" t="s">
        <v>10570</v>
      </c>
      <c r="K699">
        <v>461833</v>
      </c>
      <c r="L699" t="s">
        <v>10570</v>
      </c>
      <c r="M699">
        <v>584965</v>
      </c>
      <c r="N699" t="s">
        <v>10570</v>
      </c>
      <c r="O699" t="s">
        <v>13182</v>
      </c>
      <c r="P699" t="s">
        <v>13181</v>
      </c>
      <c r="Q699">
        <v>7913</v>
      </c>
      <c r="R699" t="s">
        <v>10570</v>
      </c>
      <c r="S699">
        <v>28638</v>
      </c>
      <c r="T699" t="s">
        <v>10570</v>
      </c>
      <c r="V699" t="s">
        <v>13183</v>
      </c>
      <c r="W699">
        <v>47865</v>
      </c>
      <c r="X699">
        <v>7913</v>
      </c>
      <c r="Y699" t="s">
        <v>10570</v>
      </c>
      <c r="Z699" t="s">
        <v>13184</v>
      </c>
      <c r="AA699" t="s">
        <v>5703</v>
      </c>
      <c r="AB699" t="s">
        <v>5703</v>
      </c>
      <c r="AC699" t="s">
        <v>10570</v>
      </c>
      <c r="AD699" t="s">
        <v>13184</v>
      </c>
      <c r="AE699">
        <v>8316</v>
      </c>
      <c r="AF699" t="s">
        <v>10570</v>
      </c>
      <c r="AG699">
        <v>5396</v>
      </c>
      <c r="AH699" t="s">
        <v>10570</v>
      </c>
      <c r="AL699" t="str">
        <f>IF(PLAYERIDMAP2[[#This Row],[POS]]="C",MAX(AL$1:AL698)+1,"")</f>
        <v/>
      </c>
      <c r="AM699" t="str">
        <f>IFERROR(INDEX(PLAYERIDMAP2[PLAYERNAME],MATCH(ROW()-ROW(AM$1),CATCHERS,0)),"")</f>
        <v/>
      </c>
      <c r="AN699" t="str">
        <f>IF(PLAYERIDMAP2[[#This Row],[POS]]="1B",MAX(AN$1:AN698)+1,"")</f>
        <v/>
      </c>
      <c r="AO699" t="str">
        <f>IFERROR(INDEX(PLAYERIDMAP2[PLAYERNAME],MATCH(ROW()-ROW(AO$1),FIRSTBASE,0)),"")</f>
        <v/>
      </c>
      <c r="AP699" t="str">
        <f>IF(PLAYERIDMAP2[[#This Row],[POS]]="2B",MAX(AP$1:AP698)+1,"")</f>
        <v/>
      </c>
      <c r="AQ699" t="str">
        <f>IFERROR(INDEX(PLAYERIDMAP2[PLAYERNAME],MATCH(ROW()-ROW(AQ$1),SECONDBASE,0)),"")</f>
        <v/>
      </c>
      <c r="AR699" t="str">
        <f>IF(PLAYERIDMAP2[[#This Row],[POS]]="3B",MAX(AR$1:AR698)+1,"")</f>
        <v/>
      </c>
      <c r="AS699" t="str">
        <f>IFERROR(INDEX(PLAYERIDMAP2[PLAYERNAME],MATCH(ROW()-ROW(AS$1),THIRDBASE,0)),"")</f>
        <v/>
      </c>
      <c r="AT699" t="str">
        <f>IF(PLAYERIDMAP2[[#This Row],[POS]]="SS",MAX(AT$1:AT698)+1,"")</f>
        <v/>
      </c>
      <c r="AU699" t="str">
        <f>IFERROR(INDEX(PLAYERIDMAP2[PLAYERNAME],MATCH(ROW()-ROW(AU$1),SHORTSTOP,0)),"")</f>
        <v/>
      </c>
      <c r="AV699" t="str">
        <f>IF(PLAYERIDMAP2[[#This Row],[POS]]="OF",MAX(AV$1:AV698)+1,"")</f>
        <v/>
      </c>
      <c r="AW699" t="str">
        <f>IFERROR(INDEX(PLAYERIDMAP2[PLAYERNAME],MATCH(ROW()-ROW(AW$1),OUTFIELD,0)),"")</f>
        <v/>
      </c>
      <c r="AX699" t="str">
        <f>IF(PLAYERIDMAP2[[#This Row],[POS]]&lt;&gt;"P",MAX(AX$1:AX698)+1,"")</f>
        <v/>
      </c>
      <c r="AY699" t="str">
        <f>IFERROR(INDEX(PLAYERIDMAP2[PLAYERNAME],MATCH(ROW()-ROW(AY$1),HITTERS,0)),"")</f>
        <v>Tony Sanchez</v>
      </c>
      <c r="AZ699">
        <f>IF(PLAYERIDMAP2[[#This Row],[POS]]="P",MAX(AZ$1:AZ698)+1,"")</f>
        <v>334</v>
      </c>
      <c r="BA699" t="str">
        <f>IFERROR(INDEX(PLAYERIDMAP2[PLAYERNAME],MATCH(ROW()-ROW(BA$1),PITCHERS,0)),"")</f>
        <v>Julio Urias</v>
      </c>
    </row>
    <row r="700" spans="1:53" x14ac:dyDescent="0.25">
      <c r="A700" t="s">
        <v>13185</v>
      </c>
      <c r="B700" t="s">
        <v>10450</v>
      </c>
      <c r="C700" s="1">
        <v>32840</v>
      </c>
      <c r="D700" t="s">
        <v>17098</v>
      </c>
      <c r="E700" t="s">
        <v>17099</v>
      </c>
      <c r="F700" t="s">
        <v>11021</v>
      </c>
      <c r="G700" t="s">
        <v>14693</v>
      </c>
      <c r="H700" t="s">
        <v>10988</v>
      </c>
      <c r="I700" t="s">
        <v>10449</v>
      </c>
      <c r="J700" t="s">
        <v>10450</v>
      </c>
      <c r="K700">
        <v>543343</v>
      </c>
      <c r="L700" t="s">
        <v>10450</v>
      </c>
      <c r="M700">
        <v>1888603</v>
      </c>
      <c r="N700" t="s">
        <v>10450</v>
      </c>
      <c r="P700" t="s">
        <v>13185</v>
      </c>
      <c r="Q700">
        <v>9127</v>
      </c>
      <c r="R700" t="s">
        <v>10450</v>
      </c>
      <c r="S700">
        <v>32023</v>
      </c>
      <c r="T700" t="s">
        <v>10450</v>
      </c>
      <c r="V700" t="s">
        <v>13186</v>
      </c>
      <c r="W700">
        <v>70752</v>
      </c>
      <c r="X700">
        <v>9127</v>
      </c>
      <c r="Y700" t="s">
        <v>10450</v>
      </c>
      <c r="Z700" t="s">
        <v>13187</v>
      </c>
      <c r="AA700" t="s">
        <v>10958</v>
      </c>
      <c r="AB700" t="s">
        <v>10958</v>
      </c>
      <c r="AC700" t="s">
        <v>10450</v>
      </c>
      <c r="AD700" t="s">
        <v>13187</v>
      </c>
      <c r="AE700">
        <v>12123</v>
      </c>
      <c r="AL700" t="str">
        <f>IF(PLAYERIDMAP2[[#This Row],[POS]]="C",MAX(AL$1:AL699)+1,"")</f>
        <v/>
      </c>
      <c r="AM700" t="str">
        <f>IFERROR(INDEX(PLAYERIDMAP2[PLAYERNAME],MATCH(ROW()-ROW(AM$1),CATCHERS,0)),"")</f>
        <v/>
      </c>
      <c r="AN700" t="str">
        <f>IF(PLAYERIDMAP2[[#This Row],[POS]]="1B",MAX(AN$1:AN699)+1,"")</f>
        <v/>
      </c>
      <c r="AO700" t="str">
        <f>IFERROR(INDEX(PLAYERIDMAP2[PLAYERNAME],MATCH(ROW()-ROW(AO$1),FIRSTBASE,0)),"")</f>
        <v/>
      </c>
      <c r="AP700" t="str">
        <f>IF(PLAYERIDMAP2[[#This Row],[POS]]="2B",MAX(AP$1:AP699)+1,"")</f>
        <v/>
      </c>
      <c r="AQ700" t="str">
        <f>IFERROR(INDEX(PLAYERIDMAP2[PLAYERNAME],MATCH(ROW()-ROW(AQ$1),SECONDBASE,0)),"")</f>
        <v/>
      </c>
      <c r="AR700" t="str">
        <f>IF(PLAYERIDMAP2[[#This Row],[POS]]="3B",MAX(AR$1:AR699)+1,"")</f>
        <v/>
      </c>
      <c r="AS700" t="str">
        <f>IFERROR(INDEX(PLAYERIDMAP2[PLAYERNAME],MATCH(ROW()-ROW(AS$1),THIRDBASE,0)),"")</f>
        <v/>
      </c>
      <c r="AT700" t="str">
        <f>IF(PLAYERIDMAP2[[#This Row],[POS]]="SS",MAX(AT$1:AT699)+1,"")</f>
        <v/>
      </c>
      <c r="AU700" t="str">
        <f>IFERROR(INDEX(PLAYERIDMAP2[PLAYERNAME],MATCH(ROW()-ROW(AU$1),SHORTSTOP,0)),"")</f>
        <v/>
      </c>
      <c r="AV700" t="str">
        <f>IF(PLAYERIDMAP2[[#This Row],[POS]]="OF",MAX(AV$1:AV699)+1,"")</f>
        <v/>
      </c>
      <c r="AW700" t="str">
        <f>IFERROR(INDEX(PLAYERIDMAP2[PLAYERNAME],MATCH(ROW()-ROW(AW$1),OUTFIELD,0)),"")</f>
        <v/>
      </c>
      <c r="AX700" t="str">
        <f>IF(PLAYERIDMAP2[[#This Row],[POS]]&lt;&gt;"P",MAX(AX$1:AX699)+1,"")</f>
        <v/>
      </c>
      <c r="AY700" t="str">
        <f>IFERROR(INDEX(PLAYERIDMAP2[PLAYERNAME],MATCH(ROW()-ROW(AY$1),HITTERS,0)),"")</f>
        <v>Pablo Sandoval</v>
      </c>
      <c r="AZ700">
        <f>IF(PLAYERIDMAP2[[#This Row],[POS]]="P",MAX(AZ$1:AZ699)+1,"")</f>
        <v>335</v>
      </c>
      <c r="BA700" t="str">
        <f>IFERROR(INDEX(PLAYERIDMAP2[PLAYERNAME],MATCH(ROW()-ROW(BA$1),PITCHERS,0)),"")</f>
        <v>Jose Valdez</v>
      </c>
    </row>
    <row r="701" spans="1:53" x14ac:dyDescent="0.25">
      <c r="A701" t="s">
        <v>13188</v>
      </c>
      <c r="B701" t="s">
        <v>8300</v>
      </c>
      <c r="C701" s="1">
        <v>30306</v>
      </c>
      <c r="D701" t="s">
        <v>18556</v>
      </c>
      <c r="E701" t="s">
        <v>18557</v>
      </c>
      <c r="F701" t="s">
        <v>11077</v>
      </c>
      <c r="G701" t="s">
        <v>14693</v>
      </c>
      <c r="H701" t="s">
        <v>10988</v>
      </c>
      <c r="I701" t="s">
        <v>18558</v>
      </c>
      <c r="J701" t="s">
        <v>8300</v>
      </c>
      <c r="K701">
        <v>458950</v>
      </c>
      <c r="L701" t="s">
        <v>8300</v>
      </c>
      <c r="M701">
        <v>546232</v>
      </c>
      <c r="N701" t="s">
        <v>8300</v>
      </c>
      <c r="O701" t="s">
        <v>13189</v>
      </c>
      <c r="P701" t="s">
        <v>13188</v>
      </c>
      <c r="Q701">
        <v>7873</v>
      </c>
      <c r="R701" t="s">
        <v>8300</v>
      </c>
      <c r="S701">
        <v>28596</v>
      </c>
      <c r="T701" t="s">
        <v>8300</v>
      </c>
      <c r="V701" t="s">
        <v>13190</v>
      </c>
      <c r="W701">
        <v>46132</v>
      </c>
      <c r="X701">
        <v>7873</v>
      </c>
      <c r="Y701" t="s">
        <v>8300</v>
      </c>
      <c r="Z701" t="s">
        <v>16554</v>
      </c>
      <c r="AA701" t="s">
        <v>5703</v>
      </c>
      <c r="AB701" t="s">
        <v>5703</v>
      </c>
      <c r="AD701" t="s">
        <v>16554</v>
      </c>
      <c r="AL701" t="str">
        <f>IF(PLAYERIDMAP2[[#This Row],[POS]]="C",MAX(AL$1:AL700)+1,"")</f>
        <v/>
      </c>
      <c r="AM701" t="str">
        <f>IFERROR(INDEX(PLAYERIDMAP2[PLAYERNAME],MATCH(ROW()-ROW(AM$1),CATCHERS,0)),"")</f>
        <v/>
      </c>
      <c r="AN701" t="str">
        <f>IF(PLAYERIDMAP2[[#This Row],[POS]]="1B",MAX(AN$1:AN700)+1,"")</f>
        <v/>
      </c>
      <c r="AO701" t="str">
        <f>IFERROR(INDEX(PLAYERIDMAP2[PLAYERNAME],MATCH(ROW()-ROW(AO$1),FIRSTBASE,0)),"")</f>
        <v/>
      </c>
      <c r="AP701" t="str">
        <f>IF(PLAYERIDMAP2[[#This Row],[POS]]="2B",MAX(AP$1:AP700)+1,"")</f>
        <v/>
      </c>
      <c r="AQ701" t="str">
        <f>IFERROR(INDEX(PLAYERIDMAP2[PLAYERNAME],MATCH(ROW()-ROW(AQ$1),SECONDBASE,0)),"")</f>
        <v/>
      </c>
      <c r="AR701" t="str">
        <f>IF(PLAYERIDMAP2[[#This Row],[POS]]="3B",MAX(AR$1:AR700)+1,"")</f>
        <v/>
      </c>
      <c r="AS701" t="str">
        <f>IFERROR(INDEX(PLAYERIDMAP2[PLAYERNAME],MATCH(ROW()-ROW(AS$1),THIRDBASE,0)),"")</f>
        <v/>
      </c>
      <c r="AT701" t="str">
        <f>IF(PLAYERIDMAP2[[#This Row],[POS]]="SS",MAX(AT$1:AT700)+1,"")</f>
        <v/>
      </c>
      <c r="AU701" t="str">
        <f>IFERROR(INDEX(PLAYERIDMAP2[PLAYERNAME],MATCH(ROW()-ROW(AU$1),SHORTSTOP,0)),"")</f>
        <v/>
      </c>
      <c r="AV701" t="str">
        <f>IF(PLAYERIDMAP2[[#This Row],[POS]]="OF",MAX(AV$1:AV700)+1,"")</f>
        <v/>
      </c>
      <c r="AW701" t="str">
        <f>IFERROR(INDEX(PLAYERIDMAP2[PLAYERNAME],MATCH(ROW()-ROW(AW$1),OUTFIELD,0)),"")</f>
        <v/>
      </c>
      <c r="AX701" t="str">
        <f>IF(PLAYERIDMAP2[[#This Row],[POS]]&lt;&gt;"P",MAX(AX$1:AX700)+1,"")</f>
        <v/>
      </c>
      <c r="AY701" t="str">
        <f>IFERROR(INDEX(PLAYERIDMAP2[PLAYERNAME],MATCH(ROW()-ROW(AY$1),HITTERS,0)),"")</f>
        <v>Jerry Sands</v>
      </c>
      <c r="AZ701">
        <f>IF(PLAYERIDMAP2[[#This Row],[POS]]="P",MAX(AZ$1:AZ700)+1,"")</f>
        <v>336</v>
      </c>
      <c r="BA701" t="str">
        <f>IFERROR(INDEX(PLAYERIDMAP2[PLAYERNAME],MATCH(ROW()-ROW(BA$1),PITCHERS,0)),"")</f>
        <v>Raul Valdes</v>
      </c>
    </row>
    <row r="702" spans="1:53" x14ac:dyDescent="0.25">
      <c r="A702" t="s">
        <v>13191</v>
      </c>
      <c r="B702" t="s">
        <v>4832</v>
      </c>
      <c r="C702" s="1">
        <v>30567</v>
      </c>
      <c r="D702" t="s">
        <v>16964</v>
      </c>
      <c r="E702" t="s">
        <v>17409</v>
      </c>
      <c r="F702" t="s">
        <v>11151</v>
      </c>
      <c r="G702" t="s">
        <v>16838</v>
      </c>
      <c r="H702" t="s">
        <v>11110</v>
      </c>
      <c r="I702" t="s">
        <v>17410</v>
      </c>
      <c r="J702" t="s">
        <v>4832</v>
      </c>
      <c r="K702">
        <v>460026</v>
      </c>
      <c r="L702" t="s">
        <v>4832</v>
      </c>
      <c r="M702">
        <v>1200053</v>
      </c>
      <c r="N702" t="s">
        <v>4832</v>
      </c>
      <c r="O702" t="s">
        <v>13192</v>
      </c>
      <c r="P702" t="s">
        <v>13191</v>
      </c>
      <c r="Q702">
        <v>8294</v>
      </c>
      <c r="R702" t="s">
        <v>4832</v>
      </c>
      <c r="S702">
        <v>29180</v>
      </c>
      <c r="T702" t="s">
        <v>4832</v>
      </c>
      <c r="U702" t="s">
        <v>4832</v>
      </c>
      <c r="V702" t="s">
        <v>13193</v>
      </c>
      <c r="W702">
        <v>47690</v>
      </c>
      <c r="X702">
        <v>8294</v>
      </c>
      <c r="Y702" t="s">
        <v>4832</v>
      </c>
      <c r="Z702" t="s">
        <v>13194</v>
      </c>
      <c r="AA702" t="s">
        <v>5703</v>
      </c>
      <c r="AB702" t="s">
        <v>5703</v>
      </c>
      <c r="AC702" t="s">
        <v>4832</v>
      </c>
      <c r="AD702" t="s">
        <v>13194</v>
      </c>
      <c r="AE702">
        <v>8863</v>
      </c>
      <c r="AF702" t="s">
        <v>4832</v>
      </c>
      <c r="AG702">
        <v>5037</v>
      </c>
      <c r="AH702" t="s">
        <v>4832</v>
      </c>
      <c r="AL702">
        <f>IF(PLAYERIDMAP2[[#This Row],[POS]]="C",MAX(AL$1:AL701)+1,"")</f>
        <v>41</v>
      </c>
      <c r="AM702" t="str">
        <f>IFERROR(INDEX(PLAYERIDMAP2[PLAYERNAME],MATCH(ROW()-ROW(AM$1),CATCHERS,0)),"")</f>
        <v/>
      </c>
      <c r="AN702" t="str">
        <f>IF(PLAYERIDMAP2[[#This Row],[POS]]="1B",MAX(AN$1:AN701)+1,"")</f>
        <v/>
      </c>
      <c r="AO702" t="str">
        <f>IFERROR(INDEX(PLAYERIDMAP2[PLAYERNAME],MATCH(ROW()-ROW(AO$1),FIRSTBASE,0)),"")</f>
        <v/>
      </c>
      <c r="AP702" t="str">
        <f>IF(PLAYERIDMAP2[[#This Row],[POS]]="2B",MAX(AP$1:AP701)+1,"")</f>
        <v/>
      </c>
      <c r="AQ702" t="str">
        <f>IFERROR(INDEX(PLAYERIDMAP2[PLAYERNAME],MATCH(ROW()-ROW(AQ$1),SECONDBASE,0)),"")</f>
        <v/>
      </c>
      <c r="AR702" t="str">
        <f>IF(PLAYERIDMAP2[[#This Row],[POS]]="3B",MAX(AR$1:AR701)+1,"")</f>
        <v/>
      </c>
      <c r="AS702" t="str">
        <f>IFERROR(INDEX(PLAYERIDMAP2[PLAYERNAME],MATCH(ROW()-ROW(AS$1),THIRDBASE,0)),"")</f>
        <v/>
      </c>
      <c r="AT702" t="str">
        <f>IF(PLAYERIDMAP2[[#This Row],[POS]]="SS",MAX(AT$1:AT701)+1,"")</f>
        <v/>
      </c>
      <c r="AU702" t="str">
        <f>IFERROR(INDEX(PLAYERIDMAP2[PLAYERNAME],MATCH(ROW()-ROW(AU$1),SHORTSTOP,0)),"")</f>
        <v/>
      </c>
      <c r="AV702" t="str">
        <f>IF(PLAYERIDMAP2[[#This Row],[POS]]="OF",MAX(AV$1:AV701)+1,"")</f>
        <v/>
      </c>
      <c r="AW702" t="str">
        <f>IFERROR(INDEX(PLAYERIDMAP2[PLAYERNAME],MATCH(ROW()-ROW(AW$1),OUTFIELD,0)),"")</f>
        <v/>
      </c>
      <c r="AX702">
        <f>IF(PLAYERIDMAP2[[#This Row],[POS]]&lt;&gt;"P",MAX(AX$1:AX701)+1,"")</f>
        <v>365</v>
      </c>
      <c r="AY702" t="str">
        <f>IFERROR(INDEX(PLAYERIDMAP2[PLAYERNAME],MATCH(ROW()-ROW(AY$1),HITTERS,0)),"")</f>
        <v>Miguel Sano</v>
      </c>
      <c r="AZ702" t="str">
        <f>IF(PLAYERIDMAP2[[#This Row],[POS]]="P",MAX(AZ$1:AZ701)+1,"")</f>
        <v/>
      </c>
      <c r="BA702" t="str">
        <f>IFERROR(INDEX(PLAYERIDMAP2[PLAYERNAME],MATCH(ROW()-ROW(BA$1),PITCHERS,0)),"")</f>
        <v>Jose Valverde</v>
      </c>
    </row>
    <row r="703" spans="1:53" x14ac:dyDescent="0.25">
      <c r="A703" t="s">
        <v>13195</v>
      </c>
      <c r="B703" t="s">
        <v>5599</v>
      </c>
      <c r="C703" s="1">
        <v>27593</v>
      </c>
      <c r="D703" t="s">
        <v>20178</v>
      </c>
      <c r="E703" t="s">
        <v>18552</v>
      </c>
      <c r="F703" t="s">
        <v>11040</v>
      </c>
      <c r="G703" t="s">
        <v>14693</v>
      </c>
      <c r="H703" t="s">
        <v>10998</v>
      </c>
      <c r="I703" t="s">
        <v>20179</v>
      </c>
      <c r="J703" t="s">
        <v>5599</v>
      </c>
      <c r="K703">
        <v>116338</v>
      </c>
      <c r="L703" t="s">
        <v>5599</v>
      </c>
      <c r="M703">
        <v>10813</v>
      </c>
      <c r="N703" t="s">
        <v>5599</v>
      </c>
      <c r="O703" t="s">
        <v>13196</v>
      </c>
      <c r="P703" t="s">
        <v>13195</v>
      </c>
      <c r="Q703">
        <v>5884</v>
      </c>
      <c r="R703" t="s">
        <v>5599</v>
      </c>
      <c r="S703">
        <v>3723</v>
      </c>
      <c r="T703" t="s">
        <v>5599</v>
      </c>
      <c r="U703" t="s">
        <v>5599</v>
      </c>
      <c r="V703" t="s">
        <v>13197</v>
      </c>
      <c r="W703">
        <v>1480</v>
      </c>
      <c r="X703">
        <v>5884</v>
      </c>
      <c r="Y703" t="s">
        <v>5599</v>
      </c>
      <c r="Z703" t="s">
        <v>13198</v>
      </c>
      <c r="AA703" t="s">
        <v>5703</v>
      </c>
      <c r="AB703" t="s">
        <v>5703</v>
      </c>
      <c r="AC703" t="s">
        <v>5599</v>
      </c>
      <c r="AD703" t="s">
        <v>13198</v>
      </c>
      <c r="AE703">
        <v>5532</v>
      </c>
      <c r="AF703" t="s">
        <v>5599</v>
      </c>
      <c r="AG703">
        <v>5589</v>
      </c>
      <c r="AH703" t="s">
        <v>5599</v>
      </c>
      <c r="AL703" t="str">
        <f>IF(PLAYERIDMAP2[[#This Row],[POS]]="C",MAX(AL$1:AL702)+1,"")</f>
        <v/>
      </c>
      <c r="AM703" t="str">
        <f>IFERROR(INDEX(PLAYERIDMAP2[PLAYERNAME],MATCH(ROW()-ROW(AM$1),CATCHERS,0)),"")</f>
        <v/>
      </c>
      <c r="AN703" t="str">
        <f>IF(PLAYERIDMAP2[[#This Row],[POS]]="1B",MAX(AN$1:AN702)+1,"")</f>
        <v/>
      </c>
      <c r="AO703" t="str">
        <f>IFERROR(INDEX(PLAYERIDMAP2[PLAYERNAME],MATCH(ROW()-ROW(AO$1),FIRSTBASE,0)),"")</f>
        <v/>
      </c>
      <c r="AP703" t="str">
        <f>IF(PLAYERIDMAP2[[#This Row],[POS]]="2B",MAX(AP$1:AP702)+1,"")</f>
        <v/>
      </c>
      <c r="AQ703" t="str">
        <f>IFERROR(INDEX(PLAYERIDMAP2[PLAYERNAME],MATCH(ROW()-ROW(AQ$1),SECONDBASE,0)),"")</f>
        <v/>
      </c>
      <c r="AR703" t="str">
        <f>IF(PLAYERIDMAP2[[#This Row],[POS]]="3B",MAX(AR$1:AR702)+1,"")</f>
        <v/>
      </c>
      <c r="AS703" t="str">
        <f>IFERROR(INDEX(PLAYERIDMAP2[PLAYERNAME],MATCH(ROW()-ROW(AS$1),THIRDBASE,0)),"")</f>
        <v/>
      </c>
      <c r="AT703" t="str">
        <f>IF(PLAYERIDMAP2[[#This Row],[POS]]="SS",MAX(AT$1:AT702)+1,"")</f>
        <v/>
      </c>
      <c r="AU703" t="str">
        <f>IFERROR(INDEX(PLAYERIDMAP2[PLAYERNAME],MATCH(ROW()-ROW(AU$1),SHORTSTOP,0)),"")</f>
        <v/>
      </c>
      <c r="AV703">
        <f>IF(PLAYERIDMAP2[[#This Row],[POS]]="OF",MAX(AV$1:AV702)+1,"")</f>
        <v>145</v>
      </c>
      <c r="AW703" t="str">
        <f>IFERROR(INDEX(PLAYERIDMAP2[PLAYERNAME],MATCH(ROW()-ROW(AW$1),OUTFIELD,0)),"")</f>
        <v/>
      </c>
      <c r="AX703">
        <f>IF(PLAYERIDMAP2[[#This Row],[POS]]&lt;&gt;"P",MAX(AX$1:AX702)+1,"")</f>
        <v>366</v>
      </c>
      <c r="AY703" t="str">
        <f>IFERROR(INDEX(PLAYERIDMAP2[PLAYERNAME],MATCH(ROW()-ROW(AY$1),HITTERS,0)),"")</f>
        <v>Carlos Santana</v>
      </c>
      <c r="AZ703" t="str">
        <f>IF(PLAYERIDMAP2[[#This Row],[POS]]="P",MAX(AZ$1:AZ702)+1,"")</f>
        <v/>
      </c>
      <c r="BA703" t="str">
        <f>IFERROR(INDEX(PLAYERIDMAP2[PLAYERNAME],MATCH(ROW()-ROW(BA$1),PITCHERS,0)),"")</f>
        <v>Rick VandenHurk</v>
      </c>
    </row>
    <row r="704" spans="1:53" x14ac:dyDescent="0.25">
      <c r="A704" t="s">
        <v>13199</v>
      </c>
      <c r="B704" t="s">
        <v>10793</v>
      </c>
      <c r="C704" s="1">
        <v>31596</v>
      </c>
      <c r="D704" t="s">
        <v>17656</v>
      </c>
      <c r="E704" t="s">
        <v>18552</v>
      </c>
      <c r="F704" t="s">
        <v>11053</v>
      </c>
      <c r="G704" t="s">
        <v>16838</v>
      </c>
      <c r="H704" t="s">
        <v>10988</v>
      </c>
      <c r="I704" t="s">
        <v>19037</v>
      </c>
      <c r="J704" t="s">
        <v>10793</v>
      </c>
      <c r="K704">
        <v>488984</v>
      </c>
      <c r="L704" t="s">
        <v>10793</v>
      </c>
      <c r="M704">
        <v>1595123</v>
      </c>
      <c r="N704" t="s">
        <v>10793</v>
      </c>
      <c r="O704" t="s">
        <v>13200</v>
      </c>
      <c r="P704" t="s">
        <v>13199</v>
      </c>
      <c r="Q704">
        <v>8312</v>
      </c>
      <c r="R704" t="s">
        <v>10793</v>
      </c>
      <c r="S704">
        <v>29198</v>
      </c>
      <c r="T704" t="s">
        <v>10793</v>
      </c>
      <c r="V704" t="s">
        <v>13201</v>
      </c>
      <c r="W704">
        <v>57403</v>
      </c>
      <c r="X704">
        <v>8312</v>
      </c>
      <c r="Y704" t="s">
        <v>10793</v>
      </c>
      <c r="Z704" t="s">
        <v>13202</v>
      </c>
      <c r="AA704" t="s">
        <v>5703</v>
      </c>
      <c r="AB704" t="s">
        <v>5703</v>
      </c>
      <c r="AC704" t="s">
        <v>10793</v>
      </c>
      <c r="AD704" t="s">
        <v>13202</v>
      </c>
      <c r="AE704">
        <v>9886</v>
      </c>
      <c r="AF704" t="s">
        <v>10793</v>
      </c>
      <c r="AG704">
        <v>5761</v>
      </c>
      <c r="AH704" t="s">
        <v>10793</v>
      </c>
      <c r="AL704" t="str">
        <f>IF(PLAYERIDMAP2[[#This Row],[POS]]="C",MAX(AL$1:AL703)+1,"")</f>
        <v/>
      </c>
      <c r="AM704" t="str">
        <f>IFERROR(INDEX(PLAYERIDMAP2[PLAYERNAME],MATCH(ROW()-ROW(AM$1),CATCHERS,0)),"")</f>
        <v/>
      </c>
      <c r="AN704" t="str">
        <f>IF(PLAYERIDMAP2[[#This Row],[POS]]="1B",MAX(AN$1:AN703)+1,"")</f>
        <v/>
      </c>
      <c r="AO704" t="str">
        <f>IFERROR(INDEX(PLAYERIDMAP2[PLAYERNAME],MATCH(ROW()-ROW(AO$1),FIRSTBASE,0)),"")</f>
        <v/>
      </c>
      <c r="AP704" t="str">
        <f>IF(PLAYERIDMAP2[[#This Row],[POS]]="2B",MAX(AP$1:AP703)+1,"")</f>
        <v/>
      </c>
      <c r="AQ704" t="str">
        <f>IFERROR(INDEX(PLAYERIDMAP2[PLAYERNAME],MATCH(ROW()-ROW(AQ$1),SECONDBASE,0)),"")</f>
        <v/>
      </c>
      <c r="AR704" t="str">
        <f>IF(PLAYERIDMAP2[[#This Row],[POS]]="3B",MAX(AR$1:AR703)+1,"")</f>
        <v/>
      </c>
      <c r="AS704" t="str">
        <f>IFERROR(INDEX(PLAYERIDMAP2[PLAYERNAME],MATCH(ROW()-ROW(AS$1),THIRDBASE,0)),"")</f>
        <v/>
      </c>
      <c r="AT704" t="str">
        <f>IF(PLAYERIDMAP2[[#This Row],[POS]]="SS",MAX(AT$1:AT703)+1,"")</f>
        <v/>
      </c>
      <c r="AU704" t="str">
        <f>IFERROR(INDEX(PLAYERIDMAP2[PLAYERNAME],MATCH(ROW()-ROW(AU$1),SHORTSTOP,0)),"")</f>
        <v/>
      </c>
      <c r="AV704" t="str">
        <f>IF(PLAYERIDMAP2[[#This Row],[POS]]="OF",MAX(AV$1:AV703)+1,"")</f>
        <v/>
      </c>
      <c r="AW704" t="str">
        <f>IFERROR(INDEX(PLAYERIDMAP2[PLAYERNAME],MATCH(ROW()-ROW(AW$1),OUTFIELD,0)),"")</f>
        <v/>
      </c>
      <c r="AX704" t="str">
        <f>IF(PLAYERIDMAP2[[#This Row],[POS]]&lt;&gt;"P",MAX(AX$1:AX703)+1,"")</f>
        <v/>
      </c>
      <c r="AY704" t="str">
        <f>IFERROR(INDEX(PLAYERIDMAP2[PLAYERNAME],MATCH(ROW()-ROW(AY$1),HITTERS,0)),"")</f>
        <v>Danny Santana</v>
      </c>
      <c r="AZ704">
        <f>IF(PLAYERIDMAP2[[#This Row],[POS]]="P",MAX(AZ$1:AZ703)+1,"")</f>
        <v>337</v>
      </c>
      <c r="BA704" t="str">
        <f>IFERROR(INDEX(PLAYERIDMAP2[PLAYERNAME],MATCH(ROW()-ROW(BA$1),PITCHERS,0)),"")</f>
        <v>Jason Vargas</v>
      </c>
    </row>
    <row r="705" spans="1:53" x14ac:dyDescent="0.25">
      <c r="A705" t="s">
        <v>13203</v>
      </c>
      <c r="B705" t="s">
        <v>10297</v>
      </c>
      <c r="C705" s="1">
        <v>33107</v>
      </c>
      <c r="D705" t="s">
        <v>17152</v>
      </c>
      <c r="E705" t="s">
        <v>17847</v>
      </c>
      <c r="F705" t="s">
        <v>11119</v>
      </c>
      <c r="G705" t="s">
        <v>14693</v>
      </c>
      <c r="H705" t="s">
        <v>10988</v>
      </c>
      <c r="I705" t="s">
        <v>17848</v>
      </c>
      <c r="J705" t="s">
        <v>10297</v>
      </c>
      <c r="K705">
        <v>571800</v>
      </c>
      <c r="L705" t="s">
        <v>10297</v>
      </c>
      <c r="M705">
        <v>1812898</v>
      </c>
      <c r="N705" t="s">
        <v>10297</v>
      </c>
      <c r="O705" t="s">
        <v>13204</v>
      </c>
      <c r="P705" t="s">
        <v>13203</v>
      </c>
      <c r="Q705">
        <v>9158</v>
      </c>
      <c r="R705" t="s">
        <v>10297</v>
      </c>
      <c r="S705">
        <v>31462</v>
      </c>
      <c r="T705" t="s">
        <v>10297</v>
      </c>
      <c r="V705" t="s">
        <v>13205</v>
      </c>
      <c r="W705">
        <v>66556</v>
      </c>
      <c r="X705">
        <v>9158</v>
      </c>
      <c r="Y705" t="s">
        <v>10297</v>
      </c>
      <c r="Z705" t="s">
        <v>13206</v>
      </c>
      <c r="AA705" t="s">
        <v>10958</v>
      </c>
      <c r="AB705" t="s">
        <v>5703</v>
      </c>
      <c r="AC705" t="s">
        <v>10297</v>
      </c>
      <c r="AD705" t="s">
        <v>13206</v>
      </c>
      <c r="AE705">
        <v>11821</v>
      </c>
      <c r="AF705" t="s">
        <v>17849</v>
      </c>
      <c r="AG705">
        <v>14003</v>
      </c>
      <c r="AH705" t="s">
        <v>10297</v>
      </c>
      <c r="AL705" t="str">
        <f>IF(PLAYERIDMAP2[[#This Row],[POS]]="C",MAX(AL$1:AL704)+1,"")</f>
        <v/>
      </c>
      <c r="AM705" t="str">
        <f>IFERROR(INDEX(PLAYERIDMAP2[PLAYERNAME],MATCH(ROW()-ROW(AM$1),CATCHERS,0)),"")</f>
        <v/>
      </c>
      <c r="AN705" t="str">
        <f>IF(PLAYERIDMAP2[[#This Row],[POS]]="1B",MAX(AN$1:AN704)+1,"")</f>
        <v/>
      </c>
      <c r="AO705" t="str">
        <f>IFERROR(INDEX(PLAYERIDMAP2[PLAYERNAME],MATCH(ROW()-ROW(AO$1),FIRSTBASE,0)),"")</f>
        <v/>
      </c>
      <c r="AP705" t="str">
        <f>IF(PLAYERIDMAP2[[#This Row],[POS]]="2B",MAX(AP$1:AP704)+1,"")</f>
        <v/>
      </c>
      <c r="AQ705" t="str">
        <f>IFERROR(INDEX(PLAYERIDMAP2[PLAYERNAME],MATCH(ROW()-ROW(AQ$1),SECONDBASE,0)),"")</f>
        <v/>
      </c>
      <c r="AR705" t="str">
        <f>IF(PLAYERIDMAP2[[#This Row],[POS]]="3B",MAX(AR$1:AR704)+1,"")</f>
        <v/>
      </c>
      <c r="AS705" t="str">
        <f>IFERROR(INDEX(PLAYERIDMAP2[PLAYERNAME],MATCH(ROW()-ROW(AS$1),THIRDBASE,0)),"")</f>
        <v/>
      </c>
      <c r="AT705" t="str">
        <f>IF(PLAYERIDMAP2[[#This Row],[POS]]="SS",MAX(AT$1:AT704)+1,"")</f>
        <v/>
      </c>
      <c r="AU705" t="str">
        <f>IFERROR(INDEX(PLAYERIDMAP2[PLAYERNAME],MATCH(ROW()-ROW(AU$1),SHORTSTOP,0)),"")</f>
        <v/>
      </c>
      <c r="AV705" t="str">
        <f>IF(PLAYERIDMAP2[[#This Row],[POS]]="OF",MAX(AV$1:AV704)+1,"")</f>
        <v/>
      </c>
      <c r="AW705" t="str">
        <f>IFERROR(INDEX(PLAYERIDMAP2[PLAYERNAME],MATCH(ROW()-ROW(AW$1),OUTFIELD,0)),"")</f>
        <v/>
      </c>
      <c r="AX705" t="str">
        <f>IF(PLAYERIDMAP2[[#This Row],[POS]]&lt;&gt;"P",MAX(AX$1:AX704)+1,"")</f>
        <v/>
      </c>
      <c r="AY705" t="str">
        <f>IFERROR(INDEX(PLAYERIDMAP2[PLAYERNAME],MATCH(ROW()-ROW(AY$1),HITTERS,0)),"")</f>
        <v>Domingo Santana</v>
      </c>
      <c r="AZ705">
        <f>IF(PLAYERIDMAP2[[#This Row],[POS]]="P",MAX(AZ$1:AZ704)+1,"")</f>
        <v>338</v>
      </c>
      <c r="BA705" t="str">
        <f>IFERROR(INDEX(PLAYERIDMAP2[PLAYERNAME],MATCH(ROW()-ROW(BA$1),PITCHERS,0)),"")</f>
        <v>Anthony Varvaro</v>
      </c>
    </row>
    <row r="706" spans="1:53" x14ac:dyDescent="0.25">
      <c r="A706" t="s">
        <v>13207</v>
      </c>
      <c r="B706" t="s">
        <v>5447</v>
      </c>
      <c r="C706" s="1">
        <v>30414</v>
      </c>
      <c r="D706" t="s">
        <v>16985</v>
      </c>
      <c r="E706" t="s">
        <v>18004</v>
      </c>
      <c r="F706" t="s">
        <v>11021</v>
      </c>
      <c r="G706" t="s">
        <v>14693</v>
      </c>
      <c r="H706" t="s">
        <v>11110</v>
      </c>
      <c r="I706" t="s">
        <v>18005</v>
      </c>
      <c r="J706" t="s">
        <v>5447</v>
      </c>
      <c r="K706">
        <v>455104</v>
      </c>
      <c r="L706" t="s">
        <v>5447</v>
      </c>
      <c r="M706">
        <v>584802</v>
      </c>
      <c r="N706" t="s">
        <v>5447</v>
      </c>
      <c r="O706" t="s">
        <v>13208</v>
      </c>
      <c r="P706" t="s">
        <v>13207</v>
      </c>
      <c r="Q706">
        <v>7845</v>
      </c>
      <c r="R706" t="s">
        <v>5447</v>
      </c>
      <c r="S706">
        <v>28561</v>
      </c>
      <c r="T706" t="s">
        <v>5447</v>
      </c>
      <c r="U706" t="s">
        <v>5447</v>
      </c>
      <c r="V706" t="s">
        <v>13209</v>
      </c>
      <c r="W706">
        <v>46150</v>
      </c>
      <c r="X706">
        <v>7845</v>
      </c>
      <c r="Y706" t="s">
        <v>5447</v>
      </c>
      <c r="Z706" t="s">
        <v>13210</v>
      </c>
      <c r="AA706" t="s">
        <v>5703</v>
      </c>
      <c r="AB706" t="s">
        <v>5703</v>
      </c>
      <c r="AC706" t="s">
        <v>5447</v>
      </c>
      <c r="AD706" t="s">
        <v>13210</v>
      </c>
      <c r="AE706">
        <v>8786</v>
      </c>
      <c r="AF706" t="s">
        <v>5447</v>
      </c>
      <c r="AG706">
        <v>5084</v>
      </c>
      <c r="AH706" t="s">
        <v>5447</v>
      </c>
      <c r="AL706">
        <f>IF(PLAYERIDMAP2[[#This Row],[POS]]="C",MAX(AL$1:AL705)+1,"")</f>
        <v>42</v>
      </c>
      <c r="AM706" t="str">
        <f>IFERROR(INDEX(PLAYERIDMAP2[PLAYERNAME],MATCH(ROW()-ROW(AM$1),CATCHERS,0)),"")</f>
        <v/>
      </c>
      <c r="AN706" t="str">
        <f>IF(PLAYERIDMAP2[[#This Row],[POS]]="1B",MAX(AN$1:AN705)+1,"")</f>
        <v/>
      </c>
      <c r="AO706" t="str">
        <f>IFERROR(INDEX(PLAYERIDMAP2[PLAYERNAME],MATCH(ROW()-ROW(AO$1),FIRSTBASE,0)),"")</f>
        <v/>
      </c>
      <c r="AP706" t="str">
        <f>IF(PLAYERIDMAP2[[#This Row],[POS]]="2B",MAX(AP$1:AP705)+1,"")</f>
        <v/>
      </c>
      <c r="AQ706" t="str">
        <f>IFERROR(INDEX(PLAYERIDMAP2[PLAYERNAME],MATCH(ROW()-ROW(AQ$1),SECONDBASE,0)),"")</f>
        <v/>
      </c>
      <c r="AR706" t="str">
        <f>IF(PLAYERIDMAP2[[#This Row],[POS]]="3B",MAX(AR$1:AR705)+1,"")</f>
        <v/>
      </c>
      <c r="AS706" t="str">
        <f>IFERROR(INDEX(PLAYERIDMAP2[PLAYERNAME],MATCH(ROW()-ROW(AS$1),THIRDBASE,0)),"")</f>
        <v/>
      </c>
      <c r="AT706" t="str">
        <f>IF(PLAYERIDMAP2[[#This Row],[POS]]="SS",MAX(AT$1:AT705)+1,"")</f>
        <v/>
      </c>
      <c r="AU706" t="str">
        <f>IFERROR(INDEX(PLAYERIDMAP2[PLAYERNAME],MATCH(ROW()-ROW(AU$1),SHORTSTOP,0)),"")</f>
        <v/>
      </c>
      <c r="AV706" t="str">
        <f>IF(PLAYERIDMAP2[[#This Row],[POS]]="OF",MAX(AV$1:AV705)+1,"")</f>
        <v/>
      </c>
      <c r="AW706" t="str">
        <f>IFERROR(INDEX(PLAYERIDMAP2[PLAYERNAME],MATCH(ROW()-ROW(AW$1),OUTFIELD,0)),"")</f>
        <v/>
      </c>
      <c r="AX706">
        <f>IF(PLAYERIDMAP2[[#This Row],[POS]]&lt;&gt;"P",MAX(AX$1:AX705)+1,"")</f>
        <v>367</v>
      </c>
      <c r="AY706" t="str">
        <f>IFERROR(INDEX(PLAYERIDMAP2[PLAYERNAME],MATCH(ROW()-ROW(AY$1),HITTERS,0)),"")</f>
        <v>Ramon Santiago</v>
      </c>
      <c r="AZ706" t="str">
        <f>IF(PLAYERIDMAP2[[#This Row],[POS]]="P",MAX(AZ$1:AZ705)+1,"")</f>
        <v/>
      </c>
      <c r="BA706" t="str">
        <f>IFERROR(INDEX(PLAYERIDMAP2[PLAYERNAME],MATCH(ROW()-ROW(BA$1),PITCHERS,0)),"")</f>
        <v>Esmerling Vasquez</v>
      </c>
    </row>
    <row r="707" spans="1:53" x14ac:dyDescent="0.25">
      <c r="A707" t="s">
        <v>13211</v>
      </c>
      <c r="B707" t="s">
        <v>5099</v>
      </c>
      <c r="C707" s="1">
        <v>26452</v>
      </c>
      <c r="D707" t="s">
        <v>16919</v>
      </c>
      <c r="E707" t="s">
        <v>19908</v>
      </c>
      <c r="F707" t="s">
        <v>11016</v>
      </c>
      <c r="G707" t="s">
        <v>11016</v>
      </c>
      <c r="H707" t="s">
        <v>10998</v>
      </c>
      <c r="I707" t="s">
        <v>19909</v>
      </c>
      <c r="K707">
        <v>116380</v>
      </c>
      <c r="L707" t="s">
        <v>5099</v>
      </c>
      <c r="M707">
        <v>7744</v>
      </c>
      <c r="N707" t="s">
        <v>5099</v>
      </c>
      <c r="O707" t="s">
        <v>13212</v>
      </c>
      <c r="P707" t="s">
        <v>13211</v>
      </c>
      <c r="Q707">
        <v>5665</v>
      </c>
      <c r="R707" t="s">
        <v>5099</v>
      </c>
      <c r="S707">
        <v>3504</v>
      </c>
      <c r="T707" t="s">
        <v>5099</v>
      </c>
      <c r="U707" t="s">
        <v>5099</v>
      </c>
      <c r="V707" t="s">
        <v>13213</v>
      </c>
      <c r="W707">
        <v>1382</v>
      </c>
      <c r="X707">
        <v>5665</v>
      </c>
      <c r="Y707" t="s">
        <v>5099</v>
      </c>
      <c r="Z707" t="s">
        <v>13214</v>
      </c>
      <c r="AA707" t="s">
        <v>10958</v>
      </c>
      <c r="AB707" t="s">
        <v>5703</v>
      </c>
      <c r="AC707" t="s">
        <v>5099</v>
      </c>
      <c r="AD707" t="s">
        <v>13214</v>
      </c>
      <c r="AL707" t="str">
        <f>IF(PLAYERIDMAP2[[#This Row],[POS]]="C",MAX(AL$1:AL706)+1,"")</f>
        <v/>
      </c>
      <c r="AM707" t="str">
        <f>IFERROR(INDEX(PLAYERIDMAP2[PLAYERNAME],MATCH(ROW()-ROW(AM$1),CATCHERS,0)),"")</f>
        <v/>
      </c>
      <c r="AN707" t="str">
        <f>IF(PLAYERIDMAP2[[#This Row],[POS]]="1B",MAX(AN$1:AN706)+1,"")</f>
        <v/>
      </c>
      <c r="AO707" t="str">
        <f>IFERROR(INDEX(PLAYERIDMAP2[PLAYERNAME],MATCH(ROW()-ROW(AO$1),FIRSTBASE,0)),"")</f>
        <v/>
      </c>
      <c r="AP707" t="str">
        <f>IF(PLAYERIDMAP2[[#This Row],[POS]]="2B",MAX(AP$1:AP706)+1,"")</f>
        <v/>
      </c>
      <c r="AQ707" t="str">
        <f>IFERROR(INDEX(PLAYERIDMAP2[PLAYERNAME],MATCH(ROW()-ROW(AQ$1),SECONDBASE,0)),"")</f>
        <v/>
      </c>
      <c r="AR707" t="str">
        <f>IF(PLAYERIDMAP2[[#This Row],[POS]]="3B",MAX(AR$1:AR706)+1,"")</f>
        <v/>
      </c>
      <c r="AS707" t="str">
        <f>IFERROR(INDEX(PLAYERIDMAP2[PLAYERNAME],MATCH(ROW()-ROW(AS$1),THIRDBASE,0)),"")</f>
        <v/>
      </c>
      <c r="AT707" t="str">
        <f>IF(PLAYERIDMAP2[[#This Row],[POS]]="SS",MAX(AT$1:AT706)+1,"")</f>
        <v/>
      </c>
      <c r="AU707" t="str">
        <f>IFERROR(INDEX(PLAYERIDMAP2[PLAYERNAME],MATCH(ROW()-ROW(AU$1),SHORTSTOP,0)),"")</f>
        <v/>
      </c>
      <c r="AV707">
        <f>IF(PLAYERIDMAP2[[#This Row],[POS]]="OF",MAX(AV$1:AV706)+1,"")</f>
        <v>146</v>
      </c>
      <c r="AW707" t="str">
        <f>IFERROR(INDEX(PLAYERIDMAP2[PLAYERNAME],MATCH(ROW()-ROW(AW$1),OUTFIELD,0)),"")</f>
        <v/>
      </c>
      <c r="AX707">
        <f>IF(PLAYERIDMAP2[[#This Row],[POS]]&lt;&gt;"P",MAX(AX$1:AX706)+1,"")</f>
        <v>368</v>
      </c>
      <c r="AY707" t="str">
        <f>IFERROR(INDEX(PLAYERIDMAP2[PLAYERNAME],MATCH(ROW()-ROW(AY$1),HITTERS,0)),"")</f>
        <v>Dave Sappelt</v>
      </c>
      <c r="AZ707" t="str">
        <f>IF(PLAYERIDMAP2[[#This Row],[POS]]="P",MAX(AZ$1:AZ706)+1,"")</f>
        <v/>
      </c>
      <c r="BA707" t="str">
        <f>IFERROR(INDEX(PLAYERIDMAP2[PLAYERNAME],MATCH(ROW()-ROW(BA$1),PITCHERS,0)),"")</f>
        <v>Javier Vazquez</v>
      </c>
    </row>
    <row r="708" spans="1:53" x14ac:dyDescent="0.25">
      <c r="A708" t="s">
        <v>13215</v>
      </c>
      <c r="B708" t="s">
        <v>10694</v>
      </c>
      <c r="C708" s="1">
        <v>29003</v>
      </c>
      <c r="D708" t="s">
        <v>19078</v>
      </c>
      <c r="E708" t="s">
        <v>19079</v>
      </c>
      <c r="F708" t="s">
        <v>10987</v>
      </c>
      <c r="G708" t="s">
        <v>14693</v>
      </c>
      <c r="H708" t="s">
        <v>10988</v>
      </c>
      <c r="I708" t="s">
        <v>19080</v>
      </c>
      <c r="K708">
        <v>579799</v>
      </c>
      <c r="L708" t="s">
        <v>10694</v>
      </c>
      <c r="M708">
        <v>1727802</v>
      </c>
      <c r="N708" t="s">
        <v>10694</v>
      </c>
      <c r="O708" t="s">
        <v>13216</v>
      </c>
      <c r="P708" t="s">
        <v>13215</v>
      </c>
      <c r="Q708">
        <v>8613</v>
      </c>
      <c r="R708" t="s">
        <v>10694</v>
      </c>
      <c r="V708" t="s">
        <v>13217</v>
      </c>
      <c r="W708">
        <v>37290</v>
      </c>
      <c r="Z708" t="s">
        <v>16555</v>
      </c>
      <c r="AA708" t="s">
        <v>5703</v>
      </c>
      <c r="AB708" t="s">
        <v>5703</v>
      </c>
      <c r="AD708" t="s">
        <v>16555</v>
      </c>
      <c r="AL708" t="str">
        <f>IF(PLAYERIDMAP2[[#This Row],[POS]]="C",MAX(AL$1:AL707)+1,"")</f>
        <v/>
      </c>
      <c r="AM708" t="str">
        <f>IFERROR(INDEX(PLAYERIDMAP2[PLAYERNAME],MATCH(ROW()-ROW(AM$1),CATCHERS,0)),"")</f>
        <v/>
      </c>
      <c r="AN708" t="str">
        <f>IF(PLAYERIDMAP2[[#This Row],[POS]]="1B",MAX(AN$1:AN707)+1,"")</f>
        <v/>
      </c>
      <c r="AO708" t="str">
        <f>IFERROR(INDEX(PLAYERIDMAP2[PLAYERNAME],MATCH(ROW()-ROW(AO$1),FIRSTBASE,0)),"")</f>
        <v/>
      </c>
      <c r="AP708" t="str">
        <f>IF(PLAYERIDMAP2[[#This Row],[POS]]="2B",MAX(AP$1:AP707)+1,"")</f>
        <v/>
      </c>
      <c r="AQ708" t="str">
        <f>IFERROR(INDEX(PLAYERIDMAP2[PLAYERNAME],MATCH(ROW()-ROW(AQ$1),SECONDBASE,0)),"")</f>
        <v/>
      </c>
      <c r="AR708" t="str">
        <f>IF(PLAYERIDMAP2[[#This Row],[POS]]="3B",MAX(AR$1:AR707)+1,"")</f>
        <v/>
      </c>
      <c r="AS708" t="str">
        <f>IFERROR(INDEX(PLAYERIDMAP2[PLAYERNAME],MATCH(ROW()-ROW(AS$1),THIRDBASE,0)),"")</f>
        <v/>
      </c>
      <c r="AT708" t="str">
        <f>IF(PLAYERIDMAP2[[#This Row],[POS]]="SS",MAX(AT$1:AT707)+1,"")</f>
        <v/>
      </c>
      <c r="AU708" t="str">
        <f>IFERROR(INDEX(PLAYERIDMAP2[PLAYERNAME],MATCH(ROW()-ROW(AU$1),SHORTSTOP,0)),"")</f>
        <v/>
      </c>
      <c r="AV708" t="str">
        <f>IF(PLAYERIDMAP2[[#This Row],[POS]]="OF",MAX(AV$1:AV707)+1,"")</f>
        <v/>
      </c>
      <c r="AW708" t="str">
        <f>IFERROR(INDEX(PLAYERIDMAP2[PLAYERNAME],MATCH(ROW()-ROW(AW$1),OUTFIELD,0)),"")</f>
        <v/>
      </c>
      <c r="AX708" t="str">
        <f>IF(PLAYERIDMAP2[[#This Row],[POS]]&lt;&gt;"P",MAX(AX$1:AX707)+1,"")</f>
        <v/>
      </c>
      <c r="AY708" t="str">
        <f>IFERROR(INDEX(PLAYERIDMAP2[PLAYERNAME],MATCH(ROW()-ROW(AY$1),HITTERS,0)),"")</f>
        <v>Luis Sardinas</v>
      </c>
      <c r="AZ708">
        <f>IF(PLAYERIDMAP2[[#This Row],[POS]]="P",MAX(AZ$1:AZ707)+1,"")</f>
        <v>339</v>
      </c>
      <c r="BA708" t="str">
        <f>IFERROR(INDEX(PLAYERIDMAP2[PLAYERNAME],MATCH(ROW()-ROW(BA$1),PITCHERS,0)),"")</f>
        <v>Vincent Velasquez</v>
      </c>
    </row>
    <row r="709" spans="1:53" x14ac:dyDescent="0.25">
      <c r="A709" t="s">
        <v>13218</v>
      </c>
      <c r="B709" t="s">
        <v>5092</v>
      </c>
      <c r="C709" s="1">
        <v>32878</v>
      </c>
      <c r="D709" t="s">
        <v>16850</v>
      </c>
      <c r="E709" t="s">
        <v>17985</v>
      </c>
      <c r="F709" t="s">
        <v>11048</v>
      </c>
      <c r="G709" t="s">
        <v>14693</v>
      </c>
      <c r="H709" t="s">
        <v>11097</v>
      </c>
      <c r="I709" t="s">
        <v>19273</v>
      </c>
      <c r="J709" t="s">
        <v>5092</v>
      </c>
      <c r="K709">
        <v>578428</v>
      </c>
      <c r="L709" t="s">
        <v>5092</v>
      </c>
      <c r="M709">
        <v>1707364</v>
      </c>
      <c r="N709" t="s">
        <v>5092</v>
      </c>
      <c r="O709" t="s">
        <v>13219</v>
      </c>
      <c r="P709" t="s">
        <v>13218</v>
      </c>
      <c r="Q709">
        <v>8848</v>
      </c>
      <c r="R709" t="s">
        <v>5092</v>
      </c>
      <c r="S709">
        <v>30382</v>
      </c>
      <c r="T709" t="s">
        <v>5092</v>
      </c>
      <c r="U709" t="s">
        <v>5092</v>
      </c>
      <c r="V709" t="s">
        <v>13220</v>
      </c>
      <c r="W709">
        <v>61044</v>
      </c>
      <c r="X709">
        <v>8848</v>
      </c>
      <c r="Y709" t="s">
        <v>5092</v>
      </c>
      <c r="Z709" t="s">
        <v>13221</v>
      </c>
      <c r="AA709" t="s">
        <v>5703</v>
      </c>
      <c r="AB709" t="s">
        <v>5703</v>
      </c>
      <c r="AC709" t="s">
        <v>5092</v>
      </c>
      <c r="AD709" t="s">
        <v>13221</v>
      </c>
      <c r="AE709">
        <v>11162</v>
      </c>
      <c r="AF709" t="s">
        <v>5092</v>
      </c>
      <c r="AG709">
        <v>12919</v>
      </c>
      <c r="AH709" t="s">
        <v>5092</v>
      </c>
      <c r="AL709" t="str">
        <f>IF(PLAYERIDMAP2[[#This Row],[POS]]="C",MAX(AL$1:AL708)+1,"")</f>
        <v/>
      </c>
      <c r="AM709" t="str">
        <f>IFERROR(INDEX(PLAYERIDMAP2[PLAYERNAME],MATCH(ROW()-ROW(AM$1),CATCHERS,0)),"")</f>
        <v/>
      </c>
      <c r="AN709" t="str">
        <f>IF(PLAYERIDMAP2[[#This Row],[POS]]="1B",MAX(AN$1:AN708)+1,"")</f>
        <v/>
      </c>
      <c r="AO709" t="str">
        <f>IFERROR(INDEX(PLAYERIDMAP2[PLAYERNAME],MATCH(ROW()-ROW(AO$1),FIRSTBASE,0)),"")</f>
        <v/>
      </c>
      <c r="AP709" t="str">
        <f>IF(PLAYERIDMAP2[[#This Row],[POS]]="2B",MAX(AP$1:AP708)+1,"")</f>
        <v/>
      </c>
      <c r="AQ709" t="str">
        <f>IFERROR(INDEX(PLAYERIDMAP2[PLAYERNAME],MATCH(ROW()-ROW(AQ$1),SECONDBASE,0)),"")</f>
        <v/>
      </c>
      <c r="AR709" t="str">
        <f>IF(PLAYERIDMAP2[[#This Row],[POS]]="3B",MAX(AR$1:AR708)+1,"")</f>
        <v/>
      </c>
      <c r="AS709" t="str">
        <f>IFERROR(INDEX(PLAYERIDMAP2[PLAYERNAME],MATCH(ROW()-ROW(AS$1),THIRDBASE,0)),"")</f>
        <v/>
      </c>
      <c r="AT709">
        <f>IF(PLAYERIDMAP2[[#This Row],[POS]]="SS",MAX(AT$1:AT708)+1,"")</f>
        <v>50</v>
      </c>
      <c r="AU709" t="str">
        <f>IFERROR(INDEX(PLAYERIDMAP2[PLAYERNAME],MATCH(ROW()-ROW(AU$1),SHORTSTOP,0)),"")</f>
        <v/>
      </c>
      <c r="AV709" t="str">
        <f>IF(PLAYERIDMAP2[[#This Row],[POS]]="OF",MAX(AV$1:AV708)+1,"")</f>
        <v/>
      </c>
      <c r="AW709" t="str">
        <f>IFERROR(INDEX(PLAYERIDMAP2[PLAYERNAME],MATCH(ROW()-ROW(AW$1),OUTFIELD,0)),"")</f>
        <v/>
      </c>
      <c r="AX709">
        <f>IF(PLAYERIDMAP2[[#This Row],[POS]]&lt;&gt;"P",MAX(AX$1:AX708)+1,"")</f>
        <v>369</v>
      </c>
      <c r="AY709" t="str">
        <f>IFERROR(INDEX(PLAYERIDMAP2[PLAYERNAME],MATCH(ROW()-ROW(AY$1),HITTERS,0)),"")</f>
        <v>Josh Satin</v>
      </c>
      <c r="AZ709" t="str">
        <f>IF(PLAYERIDMAP2[[#This Row],[POS]]="P",MAX(AZ$1:AZ708)+1,"")</f>
        <v/>
      </c>
      <c r="BA709" t="str">
        <f>IFERROR(INDEX(PLAYERIDMAP2[PLAYERNAME],MATCH(ROW()-ROW(BA$1),PITCHERS,0)),"")</f>
        <v>Jonny Venters</v>
      </c>
    </row>
    <row r="710" spans="1:53" x14ac:dyDescent="0.25">
      <c r="A710" t="s">
        <v>17982</v>
      </c>
      <c r="B710" t="s">
        <v>17983</v>
      </c>
      <c r="C710" s="1">
        <v>32877</v>
      </c>
      <c r="D710" t="s">
        <v>17984</v>
      </c>
      <c r="E710" t="s">
        <v>17985</v>
      </c>
      <c r="F710" t="s">
        <v>11164</v>
      </c>
      <c r="G710" t="s">
        <v>16838</v>
      </c>
      <c r="H710" t="s">
        <v>10988</v>
      </c>
      <c r="I710" t="s">
        <v>17986</v>
      </c>
      <c r="J710" t="s">
        <v>17983</v>
      </c>
      <c r="K710">
        <v>628452</v>
      </c>
      <c r="L710" t="s">
        <v>17983</v>
      </c>
      <c r="M710">
        <v>2135575</v>
      </c>
      <c r="N710" t="s">
        <v>17983</v>
      </c>
      <c r="P710" t="s">
        <v>17982</v>
      </c>
      <c r="Q710">
        <v>9902</v>
      </c>
      <c r="R710" t="s">
        <v>17983</v>
      </c>
      <c r="S710">
        <v>33618</v>
      </c>
      <c r="T710" t="s">
        <v>17983</v>
      </c>
      <c r="W710">
        <v>102294</v>
      </c>
      <c r="X710">
        <v>9902</v>
      </c>
      <c r="Y710" t="s">
        <v>17983</v>
      </c>
      <c r="Z710" t="s">
        <v>17987</v>
      </c>
      <c r="AA710" t="s">
        <v>5703</v>
      </c>
      <c r="AB710" t="s">
        <v>5703</v>
      </c>
      <c r="AD710" t="s">
        <v>17987</v>
      </c>
      <c r="AF710" t="s">
        <v>17983</v>
      </c>
      <c r="AG710">
        <v>61858</v>
      </c>
      <c r="AH710" t="s">
        <v>17983</v>
      </c>
      <c r="AL710" t="str">
        <f>IF(PLAYERIDMAP2[[#This Row],[POS]]="C",MAX(AL$1:AL709)+1,"")</f>
        <v/>
      </c>
      <c r="AM710" t="str">
        <f>IFERROR(INDEX(PLAYERIDMAP2[PLAYERNAME],MATCH(ROW()-ROW(AM$1),CATCHERS,0)),"")</f>
        <v/>
      </c>
      <c r="AN710" t="str">
        <f>IF(PLAYERIDMAP2[[#This Row],[POS]]="1B",MAX(AN$1:AN709)+1,"")</f>
        <v/>
      </c>
      <c r="AO710" t="str">
        <f>IFERROR(INDEX(PLAYERIDMAP2[PLAYERNAME],MATCH(ROW()-ROW(AO$1),FIRSTBASE,0)),"")</f>
        <v/>
      </c>
      <c r="AP710" t="str">
        <f>IF(PLAYERIDMAP2[[#This Row],[POS]]="2B",MAX(AP$1:AP709)+1,"")</f>
        <v/>
      </c>
      <c r="AQ710" t="str">
        <f>IFERROR(INDEX(PLAYERIDMAP2[PLAYERNAME],MATCH(ROW()-ROW(AQ$1),SECONDBASE,0)),"")</f>
        <v/>
      </c>
      <c r="AR710" t="str">
        <f>IF(PLAYERIDMAP2[[#This Row],[POS]]="3B",MAX(AR$1:AR709)+1,"")</f>
        <v/>
      </c>
      <c r="AS710" t="str">
        <f>IFERROR(INDEX(PLAYERIDMAP2[PLAYERNAME],MATCH(ROW()-ROW(AS$1),THIRDBASE,0)),"")</f>
        <v/>
      </c>
      <c r="AT710" t="str">
        <f>IF(PLAYERIDMAP2[[#This Row],[POS]]="SS",MAX(AT$1:AT709)+1,"")</f>
        <v/>
      </c>
      <c r="AU710" t="str">
        <f>IFERROR(INDEX(PLAYERIDMAP2[PLAYERNAME],MATCH(ROW()-ROW(AU$1),SHORTSTOP,0)),"")</f>
        <v/>
      </c>
      <c r="AV710" t="str">
        <f>IF(PLAYERIDMAP2[[#This Row],[POS]]="OF",MAX(AV$1:AV709)+1,"")</f>
        <v/>
      </c>
      <c r="AW710" t="str">
        <f>IFERROR(INDEX(PLAYERIDMAP2[PLAYERNAME],MATCH(ROW()-ROW(AW$1),OUTFIELD,0)),"")</f>
        <v/>
      </c>
      <c r="AX710" t="str">
        <f>IF(PLAYERIDMAP2[[#This Row],[POS]]&lt;&gt;"P",MAX(AX$1:AX709)+1,"")</f>
        <v/>
      </c>
      <c r="AY710" t="str">
        <f>IFERROR(INDEX(PLAYERIDMAP2[PLAYERNAME],MATCH(ROW()-ROW(AY$1),HITTERS,0)),"")</f>
        <v>Michael Saunders</v>
      </c>
      <c r="AZ710">
        <f>IF(PLAYERIDMAP2[[#This Row],[POS]]="P",MAX(AZ$1:AZ709)+1,"")</f>
        <v>340</v>
      </c>
      <c r="BA710" t="str">
        <f>IFERROR(INDEX(PLAYERIDMAP2[PLAYERNAME],MATCH(ROW()-ROW(BA$1),PITCHERS,0)),"")</f>
        <v>Yordano Ventura</v>
      </c>
    </row>
    <row r="711" spans="1:53" x14ac:dyDescent="0.25">
      <c r="A711" t="s">
        <v>13222</v>
      </c>
      <c r="B711" t="s">
        <v>5047</v>
      </c>
      <c r="C711" s="1">
        <v>33175</v>
      </c>
      <c r="D711" t="s">
        <v>18237</v>
      </c>
      <c r="E711" t="s">
        <v>18238</v>
      </c>
      <c r="F711" t="s">
        <v>11068</v>
      </c>
      <c r="G711" t="s">
        <v>16838</v>
      </c>
      <c r="H711" t="s">
        <v>10998</v>
      </c>
      <c r="I711" t="s">
        <v>18239</v>
      </c>
      <c r="J711" t="s">
        <v>5047</v>
      </c>
      <c r="K711">
        <v>542255</v>
      </c>
      <c r="L711" t="s">
        <v>5047</v>
      </c>
      <c r="M711">
        <v>1808403</v>
      </c>
      <c r="N711" t="s">
        <v>5047</v>
      </c>
      <c r="O711" t="s">
        <v>18240</v>
      </c>
      <c r="P711" t="s">
        <v>13222</v>
      </c>
      <c r="Q711">
        <v>9355</v>
      </c>
      <c r="R711" t="s">
        <v>5047</v>
      </c>
      <c r="S711">
        <v>31327</v>
      </c>
      <c r="T711" t="s">
        <v>5047</v>
      </c>
      <c r="V711" t="s">
        <v>13223</v>
      </c>
      <c r="W711">
        <v>59112</v>
      </c>
      <c r="X711">
        <v>9355</v>
      </c>
      <c r="Y711" t="s">
        <v>5047</v>
      </c>
      <c r="Z711" t="s">
        <v>13224</v>
      </c>
      <c r="AA711" t="s">
        <v>10958</v>
      </c>
      <c r="AB711" t="s">
        <v>10958</v>
      </c>
      <c r="AC711" t="s">
        <v>5047</v>
      </c>
      <c r="AD711" t="s">
        <v>13224</v>
      </c>
      <c r="AE711">
        <v>12713</v>
      </c>
      <c r="AF711" t="s">
        <v>5047</v>
      </c>
      <c r="AG711">
        <v>13691</v>
      </c>
      <c r="AH711" t="s">
        <v>5047</v>
      </c>
      <c r="AL711" t="str">
        <f>IF(PLAYERIDMAP2[[#This Row],[POS]]="C",MAX(AL$1:AL710)+1,"")</f>
        <v/>
      </c>
      <c r="AM711" t="str">
        <f>IFERROR(INDEX(PLAYERIDMAP2[PLAYERNAME],MATCH(ROW()-ROW(AM$1),CATCHERS,0)),"")</f>
        <v/>
      </c>
      <c r="AN711" t="str">
        <f>IF(PLAYERIDMAP2[[#This Row],[POS]]="1B",MAX(AN$1:AN710)+1,"")</f>
        <v/>
      </c>
      <c r="AO711" t="str">
        <f>IFERROR(INDEX(PLAYERIDMAP2[PLAYERNAME],MATCH(ROW()-ROW(AO$1),FIRSTBASE,0)),"")</f>
        <v/>
      </c>
      <c r="AP711" t="str">
        <f>IF(PLAYERIDMAP2[[#This Row],[POS]]="2B",MAX(AP$1:AP710)+1,"")</f>
        <v/>
      </c>
      <c r="AQ711" t="str">
        <f>IFERROR(INDEX(PLAYERIDMAP2[PLAYERNAME],MATCH(ROW()-ROW(AQ$1),SECONDBASE,0)),"")</f>
        <v/>
      </c>
      <c r="AR711" t="str">
        <f>IF(PLAYERIDMAP2[[#This Row],[POS]]="3B",MAX(AR$1:AR710)+1,"")</f>
        <v/>
      </c>
      <c r="AS711" t="str">
        <f>IFERROR(INDEX(PLAYERIDMAP2[PLAYERNAME],MATCH(ROW()-ROW(AS$1),THIRDBASE,0)),"")</f>
        <v/>
      </c>
      <c r="AT711" t="str">
        <f>IF(PLAYERIDMAP2[[#This Row],[POS]]="SS",MAX(AT$1:AT710)+1,"")</f>
        <v/>
      </c>
      <c r="AU711" t="str">
        <f>IFERROR(INDEX(PLAYERIDMAP2[PLAYERNAME],MATCH(ROW()-ROW(AU$1),SHORTSTOP,0)),"")</f>
        <v/>
      </c>
      <c r="AV711">
        <f>IF(PLAYERIDMAP2[[#This Row],[POS]]="OF",MAX(AV$1:AV710)+1,"")</f>
        <v>147</v>
      </c>
      <c r="AW711" t="str">
        <f>IFERROR(INDEX(PLAYERIDMAP2[PLAYERNAME],MATCH(ROW()-ROW(AW$1),OUTFIELD,0)),"")</f>
        <v/>
      </c>
      <c r="AX711">
        <f>IF(PLAYERIDMAP2[[#This Row],[POS]]&lt;&gt;"P",MAX(AX$1:AX710)+1,"")</f>
        <v>370</v>
      </c>
      <c r="AY711" t="str">
        <f>IFERROR(INDEX(PLAYERIDMAP2[PLAYERNAME],MATCH(ROW()-ROW(AY$1),HITTERS,0)),"")</f>
        <v>Jordan Schafer</v>
      </c>
      <c r="AZ711" t="str">
        <f>IF(PLAYERIDMAP2[[#This Row],[POS]]="P",MAX(AZ$1:AZ710)+1,"")</f>
        <v/>
      </c>
      <c r="BA711" t="str">
        <f>IFERROR(INDEX(PLAYERIDMAP2[PLAYERNAME],MATCH(ROW()-ROW(BA$1),PITCHERS,0)),"")</f>
        <v>Jose Veras</v>
      </c>
    </row>
    <row r="712" spans="1:53" x14ac:dyDescent="0.25">
      <c r="A712" t="s">
        <v>13225</v>
      </c>
      <c r="B712" t="s">
        <v>5285</v>
      </c>
      <c r="C712" s="1">
        <v>29946</v>
      </c>
      <c r="D712" t="s">
        <v>17433</v>
      </c>
      <c r="E712" t="s">
        <v>19265</v>
      </c>
      <c r="F712" t="s">
        <v>11138</v>
      </c>
      <c r="G712" t="s">
        <v>14693</v>
      </c>
      <c r="H712" t="s">
        <v>5706</v>
      </c>
      <c r="I712" t="s">
        <v>19266</v>
      </c>
      <c r="J712" t="s">
        <v>5285</v>
      </c>
      <c r="K712">
        <v>408299</v>
      </c>
      <c r="L712" t="s">
        <v>5285</v>
      </c>
      <c r="M712">
        <v>225374</v>
      </c>
      <c r="N712" t="s">
        <v>5285</v>
      </c>
      <c r="O712" t="s">
        <v>13226</v>
      </c>
      <c r="P712" t="s">
        <v>13225</v>
      </c>
      <c r="Q712">
        <v>7016</v>
      </c>
      <c r="R712" t="s">
        <v>5285</v>
      </c>
      <c r="S712">
        <v>5339</v>
      </c>
      <c r="T712" t="s">
        <v>5285</v>
      </c>
      <c r="U712" t="s">
        <v>5285</v>
      </c>
      <c r="V712" t="s">
        <v>13227</v>
      </c>
      <c r="W712">
        <v>1424</v>
      </c>
      <c r="X712">
        <v>7016</v>
      </c>
      <c r="Y712" t="s">
        <v>5285</v>
      </c>
      <c r="Z712" t="s">
        <v>13228</v>
      </c>
      <c r="AA712" t="s">
        <v>5703</v>
      </c>
      <c r="AB712" t="s">
        <v>5703</v>
      </c>
      <c r="AC712" t="s">
        <v>5285</v>
      </c>
      <c r="AD712" t="s">
        <v>13228</v>
      </c>
      <c r="AE712">
        <v>6836</v>
      </c>
      <c r="AF712" t="s">
        <v>5285</v>
      </c>
      <c r="AG712">
        <v>5238</v>
      </c>
      <c r="AH712" t="s">
        <v>5285</v>
      </c>
      <c r="AL712" t="str">
        <f>IF(PLAYERIDMAP2[[#This Row],[POS]]="C",MAX(AL$1:AL711)+1,"")</f>
        <v/>
      </c>
      <c r="AM712" t="str">
        <f>IFERROR(INDEX(PLAYERIDMAP2[PLAYERNAME],MATCH(ROW()-ROW(AM$1),CATCHERS,0)),"")</f>
        <v/>
      </c>
      <c r="AN712" t="str">
        <f>IF(PLAYERIDMAP2[[#This Row],[POS]]="1B",MAX(AN$1:AN711)+1,"")</f>
        <v/>
      </c>
      <c r="AO712" t="str">
        <f>IFERROR(INDEX(PLAYERIDMAP2[PLAYERNAME],MATCH(ROW()-ROW(AO$1),FIRSTBASE,0)),"")</f>
        <v/>
      </c>
      <c r="AP712">
        <f>IF(PLAYERIDMAP2[[#This Row],[POS]]="2B",MAX(AP$1:AP711)+1,"")</f>
        <v>53</v>
      </c>
      <c r="AQ712" t="str">
        <f>IFERROR(INDEX(PLAYERIDMAP2[PLAYERNAME],MATCH(ROW()-ROW(AQ$1),SECONDBASE,0)),"")</f>
        <v/>
      </c>
      <c r="AR712" t="str">
        <f>IF(PLAYERIDMAP2[[#This Row],[POS]]="3B",MAX(AR$1:AR711)+1,"")</f>
        <v/>
      </c>
      <c r="AS712" t="str">
        <f>IFERROR(INDEX(PLAYERIDMAP2[PLAYERNAME],MATCH(ROW()-ROW(AS$1),THIRDBASE,0)),"")</f>
        <v/>
      </c>
      <c r="AT712" t="str">
        <f>IF(PLAYERIDMAP2[[#This Row],[POS]]="SS",MAX(AT$1:AT711)+1,"")</f>
        <v/>
      </c>
      <c r="AU712" t="str">
        <f>IFERROR(INDEX(PLAYERIDMAP2[PLAYERNAME],MATCH(ROW()-ROW(AU$1),SHORTSTOP,0)),"")</f>
        <v/>
      </c>
      <c r="AV712" t="str">
        <f>IF(PLAYERIDMAP2[[#This Row],[POS]]="OF",MAX(AV$1:AV711)+1,"")</f>
        <v/>
      </c>
      <c r="AW712" t="str">
        <f>IFERROR(INDEX(PLAYERIDMAP2[PLAYERNAME],MATCH(ROW()-ROW(AW$1),OUTFIELD,0)),"")</f>
        <v/>
      </c>
      <c r="AX712">
        <f>IF(PLAYERIDMAP2[[#This Row],[POS]]&lt;&gt;"P",MAX(AX$1:AX711)+1,"")</f>
        <v>371</v>
      </c>
      <c r="AY712" t="str">
        <f>IFERROR(INDEX(PLAYERIDMAP2[PLAYERNAME],MATCH(ROW()-ROW(AY$1),HITTERS,0)),"")</f>
        <v>Logan Schafer</v>
      </c>
      <c r="AZ712" t="str">
        <f>IF(PLAYERIDMAP2[[#This Row],[POS]]="P",MAX(AZ$1:AZ711)+1,"")</f>
        <v/>
      </c>
      <c r="BA712" t="str">
        <f>IFERROR(INDEX(PLAYERIDMAP2[PLAYERNAME],MATCH(ROW()-ROW(BA$1),PITCHERS,0)),"")</f>
        <v>Justin Verlander</v>
      </c>
    </row>
    <row r="713" spans="1:53" x14ac:dyDescent="0.25">
      <c r="A713" t="s">
        <v>13229</v>
      </c>
      <c r="B713" t="s">
        <v>3894</v>
      </c>
      <c r="C713" s="1">
        <v>28264</v>
      </c>
      <c r="D713" t="s">
        <v>16854</v>
      </c>
      <c r="E713" t="s">
        <v>17812</v>
      </c>
      <c r="F713" t="s">
        <v>11016</v>
      </c>
      <c r="G713" t="s">
        <v>11016</v>
      </c>
      <c r="H713" t="s">
        <v>5705</v>
      </c>
      <c r="I713" t="s">
        <v>17813</v>
      </c>
      <c r="J713" t="s">
        <v>3894</v>
      </c>
      <c r="K713">
        <v>276346</v>
      </c>
      <c r="L713" t="s">
        <v>3894</v>
      </c>
      <c r="M713">
        <v>128898</v>
      </c>
      <c r="N713" t="s">
        <v>3894</v>
      </c>
      <c r="O713" t="s">
        <v>13230</v>
      </c>
      <c r="P713" t="s">
        <v>13229</v>
      </c>
      <c r="Q713">
        <v>6681</v>
      </c>
      <c r="R713" t="s">
        <v>3894</v>
      </c>
      <c r="V713" t="s">
        <v>13231</v>
      </c>
      <c r="W713">
        <v>1425</v>
      </c>
      <c r="X713">
        <v>6681</v>
      </c>
      <c r="Y713" t="s">
        <v>3894</v>
      </c>
      <c r="Z713" t="s">
        <v>16556</v>
      </c>
      <c r="AA713" t="s">
        <v>5703</v>
      </c>
      <c r="AB713" t="s">
        <v>5703</v>
      </c>
      <c r="AD713" t="s">
        <v>16556</v>
      </c>
      <c r="AL713" t="str">
        <f>IF(PLAYERIDMAP2[[#This Row],[POS]]="C",MAX(AL$1:AL712)+1,"")</f>
        <v/>
      </c>
      <c r="AM713" t="str">
        <f>IFERROR(INDEX(PLAYERIDMAP2[PLAYERNAME],MATCH(ROW()-ROW(AM$1),CATCHERS,0)),"")</f>
        <v/>
      </c>
      <c r="AN713" t="str">
        <f>IF(PLAYERIDMAP2[[#This Row],[POS]]="1B",MAX(AN$1:AN712)+1,"")</f>
        <v/>
      </c>
      <c r="AO713" t="str">
        <f>IFERROR(INDEX(PLAYERIDMAP2[PLAYERNAME],MATCH(ROW()-ROW(AO$1),FIRSTBASE,0)),"")</f>
        <v/>
      </c>
      <c r="AP713" t="str">
        <f>IF(PLAYERIDMAP2[[#This Row],[POS]]="2B",MAX(AP$1:AP712)+1,"")</f>
        <v/>
      </c>
      <c r="AQ713" t="str">
        <f>IFERROR(INDEX(PLAYERIDMAP2[PLAYERNAME],MATCH(ROW()-ROW(AQ$1),SECONDBASE,0)),"")</f>
        <v/>
      </c>
      <c r="AR713">
        <f>IF(PLAYERIDMAP2[[#This Row],[POS]]="3B",MAX(AR$1:AR712)+1,"")</f>
        <v>43</v>
      </c>
      <c r="AS713" t="str">
        <f>IFERROR(INDEX(PLAYERIDMAP2[PLAYERNAME],MATCH(ROW()-ROW(AS$1),THIRDBASE,0)),"")</f>
        <v/>
      </c>
      <c r="AT713" t="str">
        <f>IF(PLAYERIDMAP2[[#This Row],[POS]]="SS",MAX(AT$1:AT712)+1,"")</f>
        <v/>
      </c>
      <c r="AU713" t="str">
        <f>IFERROR(INDEX(PLAYERIDMAP2[PLAYERNAME],MATCH(ROW()-ROW(AU$1),SHORTSTOP,0)),"")</f>
        <v/>
      </c>
      <c r="AV713" t="str">
        <f>IF(PLAYERIDMAP2[[#This Row],[POS]]="OF",MAX(AV$1:AV712)+1,"")</f>
        <v/>
      </c>
      <c r="AW713" t="str">
        <f>IFERROR(INDEX(PLAYERIDMAP2[PLAYERNAME],MATCH(ROW()-ROW(AW$1),OUTFIELD,0)),"")</f>
        <v/>
      </c>
      <c r="AX713">
        <f>IF(PLAYERIDMAP2[[#This Row],[POS]]&lt;&gt;"P",MAX(AX$1:AX712)+1,"")</f>
        <v>372</v>
      </c>
      <c r="AY713" t="str">
        <f>IFERROR(INDEX(PLAYERIDMAP2[PLAYERNAME],MATCH(ROW()-ROW(AY$1),HITTERS,0)),"")</f>
        <v>Nate Schierholtz</v>
      </c>
      <c r="AZ713" t="str">
        <f>IF(PLAYERIDMAP2[[#This Row],[POS]]="P",MAX(AZ$1:AZ712)+1,"")</f>
        <v/>
      </c>
      <c r="BA713" t="str">
        <f>IFERROR(INDEX(PLAYERIDMAP2[PLAYERNAME],MATCH(ROW()-ROW(BA$1),PITCHERS,0)),"")</f>
        <v>Brayan Villarreal</v>
      </c>
    </row>
    <row r="714" spans="1:53" x14ac:dyDescent="0.25">
      <c r="A714" t="s">
        <v>13232</v>
      </c>
      <c r="B714" t="s">
        <v>5211</v>
      </c>
      <c r="C714" s="1">
        <v>30583</v>
      </c>
      <c r="D714" t="s">
        <v>17840</v>
      </c>
      <c r="E714" t="s">
        <v>19347</v>
      </c>
      <c r="F714" t="s">
        <v>11092</v>
      </c>
      <c r="G714" t="s">
        <v>16838</v>
      </c>
      <c r="H714" t="s">
        <v>11003</v>
      </c>
      <c r="I714" t="s">
        <v>19348</v>
      </c>
      <c r="J714" t="s">
        <v>5211</v>
      </c>
      <c r="K714">
        <v>448170</v>
      </c>
      <c r="L714" t="s">
        <v>5211</v>
      </c>
      <c r="M714">
        <v>549249</v>
      </c>
      <c r="N714" t="s">
        <v>5211</v>
      </c>
      <c r="O714" t="s">
        <v>13233</v>
      </c>
      <c r="P714" t="s">
        <v>13232</v>
      </c>
      <c r="Q714">
        <v>7734</v>
      </c>
      <c r="R714" t="s">
        <v>5211</v>
      </c>
      <c r="S714">
        <v>6509</v>
      </c>
      <c r="T714" t="s">
        <v>5211</v>
      </c>
      <c r="V714" t="s">
        <v>13234</v>
      </c>
      <c r="W714">
        <v>37362</v>
      </c>
      <c r="X714">
        <v>7734</v>
      </c>
      <c r="Y714" t="s">
        <v>5211</v>
      </c>
      <c r="Z714" t="s">
        <v>13235</v>
      </c>
      <c r="AA714" t="s">
        <v>10958</v>
      </c>
      <c r="AB714" t="s">
        <v>10958</v>
      </c>
      <c r="AC714" t="s">
        <v>5211</v>
      </c>
      <c r="AD714" t="s">
        <v>13235</v>
      </c>
      <c r="AE714">
        <v>7525</v>
      </c>
      <c r="AF714" t="s">
        <v>5211</v>
      </c>
      <c r="AG714">
        <v>5109</v>
      </c>
      <c r="AH714" t="s">
        <v>5211</v>
      </c>
      <c r="AL714" t="str">
        <f>IF(PLAYERIDMAP2[[#This Row],[POS]]="C",MAX(AL$1:AL713)+1,"")</f>
        <v/>
      </c>
      <c r="AM714" t="str">
        <f>IFERROR(INDEX(PLAYERIDMAP2[PLAYERNAME],MATCH(ROW()-ROW(AM$1),CATCHERS,0)),"")</f>
        <v/>
      </c>
      <c r="AN714">
        <f>IF(PLAYERIDMAP2[[#This Row],[POS]]="1B",MAX(AN$1:AN713)+1,"")</f>
        <v>36</v>
      </c>
      <c r="AO714" t="str">
        <f>IFERROR(INDEX(PLAYERIDMAP2[PLAYERNAME],MATCH(ROW()-ROW(AO$1),FIRSTBASE,0)),"")</f>
        <v/>
      </c>
      <c r="AP714" t="str">
        <f>IF(PLAYERIDMAP2[[#This Row],[POS]]="2B",MAX(AP$1:AP713)+1,"")</f>
        <v/>
      </c>
      <c r="AQ714" t="str">
        <f>IFERROR(INDEX(PLAYERIDMAP2[PLAYERNAME],MATCH(ROW()-ROW(AQ$1),SECONDBASE,0)),"")</f>
        <v/>
      </c>
      <c r="AR714" t="str">
        <f>IF(PLAYERIDMAP2[[#This Row],[POS]]="3B",MAX(AR$1:AR713)+1,"")</f>
        <v/>
      </c>
      <c r="AS714" t="str">
        <f>IFERROR(INDEX(PLAYERIDMAP2[PLAYERNAME],MATCH(ROW()-ROW(AS$1),THIRDBASE,0)),"")</f>
        <v/>
      </c>
      <c r="AT714" t="str">
        <f>IF(PLAYERIDMAP2[[#This Row],[POS]]="SS",MAX(AT$1:AT713)+1,"")</f>
        <v/>
      </c>
      <c r="AU714" t="str">
        <f>IFERROR(INDEX(PLAYERIDMAP2[PLAYERNAME],MATCH(ROW()-ROW(AU$1),SHORTSTOP,0)),"")</f>
        <v/>
      </c>
      <c r="AV714" t="str">
        <f>IF(PLAYERIDMAP2[[#This Row],[POS]]="OF",MAX(AV$1:AV713)+1,"")</f>
        <v/>
      </c>
      <c r="AW714" t="str">
        <f>IFERROR(INDEX(PLAYERIDMAP2[PLAYERNAME],MATCH(ROW()-ROW(AW$1),OUTFIELD,0)),"")</f>
        <v/>
      </c>
      <c r="AX714">
        <f>IF(PLAYERIDMAP2[[#This Row],[POS]]&lt;&gt;"P",MAX(AX$1:AX713)+1,"")</f>
        <v>373</v>
      </c>
      <c r="AY714" t="str">
        <f>IFERROR(INDEX(PLAYERIDMAP2[PLAYERNAME],MATCH(ROW()-ROW(AY$1),HITTERS,0)),"")</f>
        <v>Jonathan Schoop</v>
      </c>
      <c r="AZ714" t="str">
        <f>IF(PLAYERIDMAP2[[#This Row],[POS]]="P",MAX(AZ$1:AZ713)+1,"")</f>
        <v/>
      </c>
      <c r="BA714" t="str">
        <f>IFERROR(INDEX(PLAYERIDMAP2[PLAYERNAME],MATCH(ROW()-ROW(BA$1),PITCHERS,0)),"")</f>
        <v>Carlos Villanueva</v>
      </c>
    </row>
    <row r="715" spans="1:53" x14ac:dyDescent="0.25">
      <c r="A715" t="s">
        <v>13236</v>
      </c>
      <c r="B715" t="s">
        <v>13237</v>
      </c>
      <c r="C715" s="1">
        <v>26549</v>
      </c>
      <c r="D715" t="s">
        <v>17440</v>
      </c>
      <c r="E715" t="s">
        <v>19933</v>
      </c>
      <c r="F715" t="s">
        <v>11016</v>
      </c>
      <c r="G715" t="s">
        <v>11016</v>
      </c>
      <c r="H715" t="s">
        <v>10988</v>
      </c>
      <c r="I715" t="s">
        <v>19934</v>
      </c>
      <c r="K715">
        <v>116414</v>
      </c>
      <c r="L715" t="s">
        <v>13237</v>
      </c>
      <c r="M715">
        <v>7747</v>
      </c>
      <c r="N715" t="s">
        <v>13237</v>
      </c>
      <c r="O715" t="s">
        <v>13238</v>
      </c>
      <c r="P715" t="s">
        <v>13236</v>
      </c>
      <c r="Q715">
        <v>5449</v>
      </c>
      <c r="R715" t="s">
        <v>13237</v>
      </c>
      <c r="S715">
        <v>3289</v>
      </c>
      <c r="T715" t="s">
        <v>13237</v>
      </c>
      <c r="V715" t="s">
        <v>16198</v>
      </c>
      <c r="W715">
        <v>185</v>
      </c>
      <c r="Z715" t="s">
        <v>16557</v>
      </c>
      <c r="AA715" t="s">
        <v>5703</v>
      </c>
      <c r="AB715" t="s">
        <v>5703</v>
      </c>
      <c r="AD715" t="s">
        <v>16557</v>
      </c>
      <c r="AL715" t="str">
        <f>IF(PLAYERIDMAP2[[#This Row],[POS]]="C",MAX(AL$1:AL714)+1,"")</f>
        <v/>
      </c>
      <c r="AM715" t="str">
        <f>IFERROR(INDEX(PLAYERIDMAP2[PLAYERNAME],MATCH(ROW()-ROW(AM$1),CATCHERS,0)),"")</f>
        <v/>
      </c>
      <c r="AN715" t="str">
        <f>IF(PLAYERIDMAP2[[#This Row],[POS]]="1B",MAX(AN$1:AN714)+1,"")</f>
        <v/>
      </c>
      <c r="AO715" t="str">
        <f>IFERROR(INDEX(PLAYERIDMAP2[PLAYERNAME],MATCH(ROW()-ROW(AO$1),FIRSTBASE,0)),"")</f>
        <v/>
      </c>
      <c r="AP715" t="str">
        <f>IF(PLAYERIDMAP2[[#This Row],[POS]]="2B",MAX(AP$1:AP714)+1,"")</f>
        <v/>
      </c>
      <c r="AQ715" t="str">
        <f>IFERROR(INDEX(PLAYERIDMAP2[PLAYERNAME],MATCH(ROW()-ROW(AQ$1),SECONDBASE,0)),"")</f>
        <v/>
      </c>
      <c r="AR715" t="str">
        <f>IF(PLAYERIDMAP2[[#This Row],[POS]]="3B",MAX(AR$1:AR714)+1,"")</f>
        <v/>
      </c>
      <c r="AS715" t="str">
        <f>IFERROR(INDEX(PLAYERIDMAP2[PLAYERNAME],MATCH(ROW()-ROW(AS$1),THIRDBASE,0)),"")</f>
        <v/>
      </c>
      <c r="AT715" t="str">
        <f>IF(PLAYERIDMAP2[[#This Row],[POS]]="SS",MAX(AT$1:AT714)+1,"")</f>
        <v/>
      </c>
      <c r="AU715" t="str">
        <f>IFERROR(INDEX(PLAYERIDMAP2[PLAYERNAME],MATCH(ROW()-ROW(AU$1),SHORTSTOP,0)),"")</f>
        <v/>
      </c>
      <c r="AV715" t="str">
        <f>IF(PLAYERIDMAP2[[#This Row],[POS]]="OF",MAX(AV$1:AV714)+1,"")</f>
        <v/>
      </c>
      <c r="AW715" t="str">
        <f>IFERROR(INDEX(PLAYERIDMAP2[PLAYERNAME],MATCH(ROW()-ROW(AW$1),OUTFIELD,0)),"")</f>
        <v/>
      </c>
      <c r="AX715" t="str">
        <f>IF(PLAYERIDMAP2[[#This Row],[POS]]&lt;&gt;"P",MAX(AX$1:AX714)+1,"")</f>
        <v/>
      </c>
      <c r="AY715" t="str">
        <f>IFERROR(INDEX(PLAYERIDMAP2[PLAYERNAME],MATCH(ROW()-ROW(AY$1),HITTERS,0)),"")</f>
        <v>Skip Schumaker</v>
      </c>
      <c r="AZ715">
        <f>IF(PLAYERIDMAP2[[#This Row],[POS]]="P",MAX(AZ$1:AZ714)+1,"")</f>
        <v>341</v>
      </c>
      <c r="BA715" t="str">
        <f>IFERROR(INDEX(PLAYERIDMAP2[PLAYERNAME],MATCH(ROW()-ROW(BA$1),PITCHERS,0)),"")</f>
        <v>Nick Vincent</v>
      </c>
    </row>
    <row r="716" spans="1:53" x14ac:dyDescent="0.25">
      <c r="A716" t="s">
        <v>13239</v>
      </c>
      <c r="B716" t="s">
        <v>10848</v>
      </c>
      <c r="C716" s="1">
        <v>29688</v>
      </c>
      <c r="D716" t="s">
        <v>17588</v>
      </c>
      <c r="E716" t="s">
        <v>17589</v>
      </c>
      <c r="F716" t="s">
        <v>11021</v>
      </c>
      <c r="G716" t="s">
        <v>14693</v>
      </c>
      <c r="H716" t="s">
        <v>10988</v>
      </c>
      <c r="I716" t="s">
        <v>17590</v>
      </c>
      <c r="J716" t="s">
        <v>10848</v>
      </c>
      <c r="K716">
        <v>547874</v>
      </c>
      <c r="L716" t="s">
        <v>10848</v>
      </c>
      <c r="M716">
        <v>1933858</v>
      </c>
      <c r="N716" t="s">
        <v>10848</v>
      </c>
      <c r="O716" t="s">
        <v>13240</v>
      </c>
      <c r="P716" t="s">
        <v>13239</v>
      </c>
      <c r="Q716">
        <v>9092</v>
      </c>
      <c r="R716" t="s">
        <v>10848</v>
      </c>
      <c r="S716">
        <v>30965</v>
      </c>
      <c r="T716" t="s">
        <v>10848</v>
      </c>
      <c r="V716" t="s">
        <v>13241</v>
      </c>
      <c r="W716">
        <v>37381</v>
      </c>
      <c r="X716">
        <v>9092</v>
      </c>
      <c r="Y716" t="s">
        <v>10848</v>
      </c>
      <c r="Z716" t="s">
        <v>16558</v>
      </c>
      <c r="AA716" t="s">
        <v>5703</v>
      </c>
      <c r="AB716" t="s">
        <v>5703</v>
      </c>
      <c r="AC716" t="s">
        <v>10848</v>
      </c>
      <c r="AD716" t="s">
        <v>16558</v>
      </c>
      <c r="AE716">
        <v>8391</v>
      </c>
      <c r="AF716" t="s">
        <v>10848</v>
      </c>
      <c r="AG716">
        <v>16919</v>
      </c>
      <c r="AH716" t="s">
        <v>10848</v>
      </c>
      <c r="AL716" t="str">
        <f>IF(PLAYERIDMAP2[[#This Row],[POS]]="C",MAX(AL$1:AL715)+1,"")</f>
        <v/>
      </c>
      <c r="AM716" t="str">
        <f>IFERROR(INDEX(PLAYERIDMAP2[PLAYERNAME],MATCH(ROW()-ROW(AM$1),CATCHERS,0)),"")</f>
        <v/>
      </c>
      <c r="AN716" t="str">
        <f>IF(PLAYERIDMAP2[[#This Row],[POS]]="1B",MAX(AN$1:AN715)+1,"")</f>
        <v/>
      </c>
      <c r="AO716" t="str">
        <f>IFERROR(INDEX(PLAYERIDMAP2[PLAYERNAME],MATCH(ROW()-ROW(AO$1),FIRSTBASE,0)),"")</f>
        <v/>
      </c>
      <c r="AP716" t="str">
        <f>IF(PLAYERIDMAP2[[#This Row],[POS]]="2B",MAX(AP$1:AP715)+1,"")</f>
        <v/>
      </c>
      <c r="AQ716" t="str">
        <f>IFERROR(INDEX(PLAYERIDMAP2[PLAYERNAME],MATCH(ROW()-ROW(AQ$1),SECONDBASE,0)),"")</f>
        <v/>
      </c>
      <c r="AR716" t="str">
        <f>IF(PLAYERIDMAP2[[#This Row],[POS]]="3B",MAX(AR$1:AR715)+1,"")</f>
        <v/>
      </c>
      <c r="AS716" t="str">
        <f>IFERROR(INDEX(PLAYERIDMAP2[PLAYERNAME],MATCH(ROW()-ROW(AS$1),THIRDBASE,0)),"")</f>
        <v/>
      </c>
      <c r="AT716" t="str">
        <f>IF(PLAYERIDMAP2[[#This Row],[POS]]="SS",MAX(AT$1:AT715)+1,"")</f>
        <v/>
      </c>
      <c r="AU716" t="str">
        <f>IFERROR(INDEX(PLAYERIDMAP2[PLAYERNAME],MATCH(ROW()-ROW(AU$1),SHORTSTOP,0)),"")</f>
        <v/>
      </c>
      <c r="AV716" t="str">
        <f>IF(PLAYERIDMAP2[[#This Row],[POS]]="OF",MAX(AV$1:AV715)+1,"")</f>
        <v/>
      </c>
      <c r="AW716" t="str">
        <f>IFERROR(INDEX(PLAYERIDMAP2[PLAYERNAME],MATCH(ROW()-ROW(AW$1),OUTFIELD,0)),"")</f>
        <v/>
      </c>
      <c r="AX716" t="str">
        <f>IF(PLAYERIDMAP2[[#This Row],[POS]]&lt;&gt;"P",MAX(AX$1:AX715)+1,"")</f>
        <v/>
      </c>
      <c r="AY716" t="str">
        <f>IFERROR(INDEX(PLAYERIDMAP2[PLAYERNAME],MATCH(ROW()-ROW(AY$1),HITTERS,0)),"")</f>
        <v>Kyle Schwarber</v>
      </c>
      <c r="AZ716">
        <f>IF(PLAYERIDMAP2[[#This Row],[POS]]="P",MAX(AZ$1:AZ715)+1,"")</f>
        <v>342</v>
      </c>
      <c r="BA716" t="str">
        <f>IFERROR(INDEX(PLAYERIDMAP2[PLAYERNAME],MATCH(ROW()-ROW(BA$1),PITCHERS,0)),"")</f>
        <v>Arodys Vizcaino</v>
      </c>
    </row>
    <row r="717" spans="1:53" x14ac:dyDescent="0.25">
      <c r="A717" t="s">
        <v>13242</v>
      </c>
      <c r="B717" t="s">
        <v>13243</v>
      </c>
      <c r="C717" s="1">
        <v>28895</v>
      </c>
      <c r="D717" t="s">
        <v>18804</v>
      </c>
      <c r="E717" t="s">
        <v>18805</v>
      </c>
      <c r="F717" t="s">
        <v>11016</v>
      </c>
      <c r="G717" t="s">
        <v>11016</v>
      </c>
      <c r="H717" t="s">
        <v>5706</v>
      </c>
      <c r="I717" t="s">
        <v>18806</v>
      </c>
      <c r="K717">
        <v>493127</v>
      </c>
      <c r="M717">
        <v>1166034</v>
      </c>
      <c r="N717" t="s">
        <v>13243</v>
      </c>
      <c r="O717" t="s">
        <v>16199</v>
      </c>
      <c r="P717" t="s">
        <v>13242</v>
      </c>
      <c r="V717" t="s">
        <v>16200</v>
      </c>
      <c r="W717">
        <v>37383</v>
      </c>
      <c r="AA717" t="s">
        <v>10958</v>
      </c>
      <c r="AB717" t="s">
        <v>5703</v>
      </c>
      <c r="AD717" t="s">
        <v>16559</v>
      </c>
      <c r="AL717" t="str">
        <f>IF(PLAYERIDMAP2[[#This Row],[POS]]="C",MAX(AL$1:AL716)+1,"")</f>
        <v/>
      </c>
      <c r="AM717" t="str">
        <f>IFERROR(INDEX(PLAYERIDMAP2[PLAYERNAME],MATCH(ROW()-ROW(AM$1),CATCHERS,0)),"")</f>
        <v/>
      </c>
      <c r="AN717" t="str">
        <f>IF(PLAYERIDMAP2[[#This Row],[POS]]="1B",MAX(AN$1:AN716)+1,"")</f>
        <v/>
      </c>
      <c r="AO717" t="str">
        <f>IFERROR(INDEX(PLAYERIDMAP2[PLAYERNAME],MATCH(ROW()-ROW(AO$1),FIRSTBASE,0)),"")</f>
        <v/>
      </c>
      <c r="AP717">
        <f>IF(PLAYERIDMAP2[[#This Row],[POS]]="2B",MAX(AP$1:AP716)+1,"")</f>
        <v>54</v>
      </c>
      <c r="AQ717" t="str">
        <f>IFERROR(INDEX(PLAYERIDMAP2[PLAYERNAME],MATCH(ROW()-ROW(AQ$1),SECONDBASE,0)),"")</f>
        <v/>
      </c>
      <c r="AR717" t="str">
        <f>IF(PLAYERIDMAP2[[#This Row],[POS]]="3B",MAX(AR$1:AR716)+1,"")</f>
        <v/>
      </c>
      <c r="AS717" t="str">
        <f>IFERROR(INDEX(PLAYERIDMAP2[PLAYERNAME],MATCH(ROW()-ROW(AS$1),THIRDBASE,0)),"")</f>
        <v/>
      </c>
      <c r="AT717" t="str">
        <f>IF(PLAYERIDMAP2[[#This Row],[POS]]="SS",MAX(AT$1:AT716)+1,"")</f>
        <v/>
      </c>
      <c r="AU717" t="str">
        <f>IFERROR(INDEX(PLAYERIDMAP2[PLAYERNAME],MATCH(ROW()-ROW(AU$1),SHORTSTOP,0)),"")</f>
        <v/>
      </c>
      <c r="AV717" t="str">
        <f>IF(PLAYERIDMAP2[[#This Row],[POS]]="OF",MAX(AV$1:AV716)+1,"")</f>
        <v/>
      </c>
      <c r="AW717" t="str">
        <f>IFERROR(INDEX(PLAYERIDMAP2[PLAYERNAME],MATCH(ROW()-ROW(AW$1),OUTFIELD,0)),"")</f>
        <v/>
      </c>
      <c r="AX717">
        <f>IF(PLAYERIDMAP2[[#This Row],[POS]]&lt;&gt;"P",MAX(AX$1:AX716)+1,"")</f>
        <v>374</v>
      </c>
      <c r="AY717" t="str">
        <f>IFERROR(INDEX(PLAYERIDMAP2[PLAYERNAME],MATCH(ROW()-ROW(AY$1),HITTERS,0)),"")</f>
        <v>Luke Scott</v>
      </c>
      <c r="AZ717" t="str">
        <f>IF(PLAYERIDMAP2[[#This Row],[POS]]="P",MAX(AZ$1:AZ716)+1,"")</f>
        <v/>
      </c>
      <c r="BA717" t="str">
        <f>IFERROR(INDEX(PLAYERIDMAP2[PLAYERNAME],MATCH(ROW()-ROW(BA$1),PITCHERS,0)),"")</f>
        <v>Ryan Vogelsong</v>
      </c>
    </row>
    <row r="718" spans="1:53" x14ac:dyDescent="0.25">
      <c r="A718" t="s">
        <v>13244</v>
      </c>
      <c r="B718" t="s">
        <v>5074</v>
      </c>
      <c r="C718" s="1">
        <v>29476</v>
      </c>
      <c r="D718" t="s">
        <v>17401</v>
      </c>
      <c r="E718" t="s">
        <v>17402</v>
      </c>
      <c r="F718" t="s">
        <v>11119</v>
      </c>
      <c r="G718" t="s">
        <v>14693</v>
      </c>
      <c r="H718" t="s">
        <v>5706</v>
      </c>
      <c r="I718" t="s">
        <v>17403</v>
      </c>
      <c r="J718" t="s">
        <v>5074</v>
      </c>
      <c r="K718">
        <v>430895</v>
      </c>
      <c r="L718" t="s">
        <v>5074</v>
      </c>
      <c r="M718">
        <v>392082</v>
      </c>
      <c r="N718" t="s">
        <v>5074</v>
      </c>
      <c r="O718" t="s">
        <v>13245</v>
      </c>
      <c r="P718" t="s">
        <v>13244</v>
      </c>
      <c r="Q718">
        <v>7420</v>
      </c>
      <c r="R718" t="s">
        <v>5074</v>
      </c>
      <c r="S718">
        <v>6087</v>
      </c>
      <c r="T718" t="s">
        <v>5074</v>
      </c>
      <c r="U718" t="s">
        <v>5074</v>
      </c>
      <c r="V718" t="s">
        <v>13246</v>
      </c>
      <c r="W718">
        <v>37391</v>
      </c>
      <c r="X718">
        <v>7420</v>
      </c>
      <c r="Y718" t="s">
        <v>5074</v>
      </c>
      <c r="Z718" t="s">
        <v>13247</v>
      </c>
      <c r="AA718" t="s">
        <v>11011</v>
      </c>
      <c r="AB718" t="s">
        <v>5703</v>
      </c>
      <c r="AC718" t="s">
        <v>5074</v>
      </c>
      <c r="AD718" t="s">
        <v>13247</v>
      </c>
      <c r="AE718">
        <v>7875</v>
      </c>
      <c r="AF718" t="s">
        <v>5074</v>
      </c>
      <c r="AG718">
        <v>5275</v>
      </c>
      <c r="AH718" t="s">
        <v>5074</v>
      </c>
      <c r="AL718" t="str">
        <f>IF(PLAYERIDMAP2[[#This Row],[POS]]="C",MAX(AL$1:AL717)+1,"")</f>
        <v/>
      </c>
      <c r="AM718" t="str">
        <f>IFERROR(INDEX(PLAYERIDMAP2[PLAYERNAME],MATCH(ROW()-ROW(AM$1),CATCHERS,0)),"")</f>
        <v/>
      </c>
      <c r="AN718" t="str">
        <f>IF(PLAYERIDMAP2[[#This Row],[POS]]="1B",MAX(AN$1:AN717)+1,"")</f>
        <v/>
      </c>
      <c r="AO718" t="str">
        <f>IFERROR(INDEX(PLAYERIDMAP2[PLAYERNAME],MATCH(ROW()-ROW(AO$1),FIRSTBASE,0)),"")</f>
        <v/>
      </c>
      <c r="AP718">
        <f>IF(PLAYERIDMAP2[[#This Row],[POS]]="2B",MAX(AP$1:AP717)+1,"")</f>
        <v>55</v>
      </c>
      <c r="AQ718" t="str">
        <f>IFERROR(INDEX(PLAYERIDMAP2[PLAYERNAME],MATCH(ROW()-ROW(AQ$1),SECONDBASE,0)),"")</f>
        <v/>
      </c>
      <c r="AR718" t="str">
        <f>IF(PLAYERIDMAP2[[#This Row],[POS]]="3B",MAX(AR$1:AR717)+1,"")</f>
        <v/>
      </c>
      <c r="AS718" t="str">
        <f>IFERROR(INDEX(PLAYERIDMAP2[PLAYERNAME],MATCH(ROW()-ROW(AS$1),THIRDBASE,0)),"")</f>
        <v/>
      </c>
      <c r="AT718" t="str">
        <f>IF(PLAYERIDMAP2[[#This Row],[POS]]="SS",MAX(AT$1:AT717)+1,"")</f>
        <v/>
      </c>
      <c r="AU718" t="str">
        <f>IFERROR(INDEX(PLAYERIDMAP2[PLAYERNAME],MATCH(ROW()-ROW(AU$1),SHORTSTOP,0)),"")</f>
        <v/>
      </c>
      <c r="AV718" t="str">
        <f>IF(PLAYERIDMAP2[[#This Row],[POS]]="OF",MAX(AV$1:AV717)+1,"")</f>
        <v/>
      </c>
      <c r="AW718" t="str">
        <f>IFERROR(INDEX(PLAYERIDMAP2[PLAYERNAME],MATCH(ROW()-ROW(AW$1),OUTFIELD,0)),"")</f>
        <v/>
      </c>
      <c r="AX718">
        <f>IF(PLAYERIDMAP2[[#This Row],[POS]]&lt;&gt;"P",MAX(AX$1:AX717)+1,"")</f>
        <v>375</v>
      </c>
      <c r="AY718" t="str">
        <f>IFERROR(INDEX(PLAYERIDMAP2[PLAYERNAME],MATCH(ROW()-ROW(AY$1),HITTERS,0)),"")</f>
        <v>Marco Scutaro</v>
      </c>
      <c r="AZ718" t="str">
        <f>IF(PLAYERIDMAP2[[#This Row],[POS]]="P",MAX(AZ$1:AZ717)+1,"")</f>
        <v/>
      </c>
      <c r="BA718" t="str">
        <f>IFERROR(INDEX(PLAYERIDMAP2[PLAYERNAME],MATCH(ROW()-ROW(BA$1),PITCHERS,0)),"")</f>
        <v>Edinson Volquez</v>
      </c>
    </row>
    <row r="719" spans="1:53" x14ac:dyDescent="0.25">
      <c r="A719" t="s">
        <v>16981</v>
      </c>
      <c r="B719" t="s">
        <v>16982</v>
      </c>
      <c r="C719" s="1">
        <v>35058</v>
      </c>
      <c r="D719" t="s">
        <v>16876</v>
      </c>
      <c r="E719" t="s">
        <v>16962</v>
      </c>
      <c r="F719" t="s">
        <v>11021</v>
      </c>
      <c r="G719" t="s">
        <v>14693</v>
      </c>
      <c r="H719" t="s">
        <v>10998</v>
      </c>
      <c r="I719" t="s">
        <v>16983</v>
      </c>
      <c r="J719" t="s">
        <v>16982</v>
      </c>
      <c r="K719">
        <v>656577</v>
      </c>
      <c r="L719" t="s">
        <v>16982</v>
      </c>
      <c r="S719">
        <v>33707</v>
      </c>
      <c r="T719" t="s">
        <v>16982</v>
      </c>
      <c r="Z719" t="s">
        <v>16984</v>
      </c>
      <c r="AA719" t="s">
        <v>5703</v>
      </c>
      <c r="AB719" t="s">
        <v>5703</v>
      </c>
      <c r="AD719" t="s">
        <v>16984</v>
      </c>
      <c r="AL719" t="str">
        <f>IF(PLAYERIDMAP2[[#This Row],[POS]]="C",MAX(AL$1:AL718)+1,"")</f>
        <v/>
      </c>
      <c r="AM719" t="str">
        <f>IFERROR(INDEX(PLAYERIDMAP2[PLAYERNAME],MATCH(ROW()-ROW(AM$1),CATCHERS,0)),"")</f>
        <v/>
      </c>
      <c r="AN719" t="str">
        <f>IF(PLAYERIDMAP2[[#This Row],[POS]]="1B",MAX(AN$1:AN718)+1,"")</f>
        <v/>
      </c>
      <c r="AO719" t="str">
        <f>IFERROR(INDEX(PLAYERIDMAP2[PLAYERNAME],MATCH(ROW()-ROW(AO$1),FIRSTBASE,0)),"")</f>
        <v/>
      </c>
      <c r="AP719" t="str">
        <f>IF(PLAYERIDMAP2[[#This Row],[POS]]="2B",MAX(AP$1:AP718)+1,"")</f>
        <v/>
      </c>
      <c r="AQ719" t="str">
        <f>IFERROR(INDEX(PLAYERIDMAP2[PLAYERNAME],MATCH(ROW()-ROW(AQ$1),SECONDBASE,0)),"")</f>
        <v/>
      </c>
      <c r="AR719" t="str">
        <f>IF(PLAYERIDMAP2[[#This Row],[POS]]="3B",MAX(AR$1:AR718)+1,"")</f>
        <v/>
      </c>
      <c r="AS719" t="str">
        <f>IFERROR(INDEX(PLAYERIDMAP2[PLAYERNAME],MATCH(ROW()-ROW(AS$1),THIRDBASE,0)),"")</f>
        <v/>
      </c>
      <c r="AT719" t="str">
        <f>IF(PLAYERIDMAP2[[#This Row],[POS]]="SS",MAX(AT$1:AT718)+1,"")</f>
        <v/>
      </c>
      <c r="AU719" t="str">
        <f>IFERROR(INDEX(PLAYERIDMAP2[PLAYERNAME],MATCH(ROW()-ROW(AU$1),SHORTSTOP,0)),"")</f>
        <v/>
      </c>
      <c r="AV719">
        <f>IF(PLAYERIDMAP2[[#This Row],[POS]]="OF",MAX(AV$1:AV718)+1,"")</f>
        <v>148</v>
      </c>
      <c r="AW719" t="str">
        <f>IFERROR(INDEX(PLAYERIDMAP2[PLAYERNAME],MATCH(ROW()-ROW(AW$1),OUTFIELD,0)),"")</f>
        <v/>
      </c>
      <c r="AX719">
        <f>IF(PLAYERIDMAP2[[#This Row],[POS]]&lt;&gt;"P",MAX(AX$1:AX718)+1,"")</f>
        <v>376</v>
      </c>
      <c r="AY719" t="str">
        <f>IFERROR(INDEX(PLAYERIDMAP2[PLAYERNAME],MATCH(ROW()-ROW(AY$1),HITTERS,0)),"")</f>
        <v>Corey Seager</v>
      </c>
      <c r="AZ719" t="str">
        <f>IF(PLAYERIDMAP2[[#This Row],[POS]]="P",MAX(AZ$1:AZ718)+1,"")</f>
        <v/>
      </c>
      <c r="BA719" t="str">
        <f>IFERROR(INDEX(PLAYERIDMAP2[PLAYERNAME],MATCH(ROW()-ROW(BA$1),PITCHERS,0)),"")</f>
        <v>Chris Volstad</v>
      </c>
    </row>
    <row r="720" spans="1:53" x14ac:dyDescent="0.25">
      <c r="A720" t="s">
        <v>13248</v>
      </c>
      <c r="B720" t="s">
        <v>5378</v>
      </c>
      <c r="C720" s="1">
        <v>31809</v>
      </c>
      <c r="D720" t="s">
        <v>16961</v>
      </c>
      <c r="E720" t="s">
        <v>16962</v>
      </c>
      <c r="F720" t="s">
        <v>11021</v>
      </c>
      <c r="G720" t="s">
        <v>14693</v>
      </c>
      <c r="H720" t="s">
        <v>10998</v>
      </c>
      <c r="I720" t="s">
        <v>16963</v>
      </c>
      <c r="J720" t="s">
        <v>5378</v>
      </c>
      <c r="K720">
        <v>457706</v>
      </c>
      <c r="L720" t="s">
        <v>5378</v>
      </c>
      <c r="M720">
        <v>1103265</v>
      </c>
      <c r="N720" t="s">
        <v>5378</v>
      </c>
      <c r="O720" t="s">
        <v>13249</v>
      </c>
      <c r="P720" t="s">
        <v>13248</v>
      </c>
      <c r="Q720">
        <v>8412</v>
      </c>
      <c r="R720" t="s">
        <v>5378</v>
      </c>
      <c r="S720">
        <v>29453</v>
      </c>
      <c r="T720" t="s">
        <v>5378</v>
      </c>
      <c r="U720" t="s">
        <v>5378</v>
      </c>
      <c r="V720" t="s">
        <v>13250</v>
      </c>
      <c r="W720">
        <v>47939</v>
      </c>
      <c r="X720">
        <v>8412</v>
      </c>
      <c r="Y720" t="s">
        <v>5378</v>
      </c>
      <c r="Z720" t="s">
        <v>13251</v>
      </c>
      <c r="AA720" t="s">
        <v>5703</v>
      </c>
      <c r="AB720" t="s">
        <v>5703</v>
      </c>
      <c r="AC720" t="s">
        <v>5378</v>
      </c>
      <c r="AD720" t="s">
        <v>13251</v>
      </c>
      <c r="AE720">
        <v>8973</v>
      </c>
      <c r="AF720" t="s">
        <v>5378</v>
      </c>
      <c r="AG720">
        <v>10977</v>
      </c>
      <c r="AH720" t="s">
        <v>5378</v>
      </c>
      <c r="AL720" t="str">
        <f>IF(PLAYERIDMAP2[[#This Row],[POS]]="C",MAX(AL$1:AL719)+1,"")</f>
        <v/>
      </c>
      <c r="AM720" t="str">
        <f>IFERROR(INDEX(PLAYERIDMAP2[PLAYERNAME],MATCH(ROW()-ROW(AM$1),CATCHERS,0)),"")</f>
        <v/>
      </c>
      <c r="AN720" t="str">
        <f>IF(PLAYERIDMAP2[[#This Row],[POS]]="1B",MAX(AN$1:AN719)+1,"")</f>
        <v/>
      </c>
      <c r="AO720" t="str">
        <f>IFERROR(INDEX(PLAYERIDMAP2[PLAYERNAME],MATCH(ROW()-ROW(AO$1),FIRSTBASE,0)),"")</f>
        <v/>
      </c>
      <c r="AP720" t="str">
        <f>IF(PLAYERIDMAP2[[#This Row],[POS]]="2B",MAX(AP$1:AP719)+1,"")</f>
        <v/>
      </c>
      <c r="AQ720" t="str">
        <f>IFERROR(INDEX(PLAYERIDMAP2[PLAYERNAME],MATCH(ROW()-ROW(AQ$1),SECONDBASE,0)),"")</f>
        <v/>
      </c>
      <c r="AR720" t="str">
        <f>IF(PLAYERIDMAP2[[#This Row],[POS]]="3B",MAX(AR$1:AR719)+1,"")</f>
        <v/>
      </c>
      <c r="AS720" t="str">
        <f>IFERROR(INDEX(PLAYERIDMAP2[PLAYERNAME],MATCH(ROW()-ROW(AS$1),THIRDBASE,0)),"")</f>
        <v/>
      </c>
      <c r="AT720" t="str">
        <f>IF(PLAYERIDMAP2[[#This Row],[POS]]="SS",MAX(AT$1:AT719)+1,"")</f>
        <v/>
      </c>
      <c r="AU720" t="str">
        <f>IFERROR(INDEX(PLAYERIDMAP2[PLAYERNAME],MATCH(ROW()-ROW(AU$1),SHORTSTOP,0)),"")</f>
        <v/>
      </c>
      <c r="AV720">
        <f>IF(PLAYERIDMAP2[[#This Row],[POS]]="OF",MAX(AV$1:AV719)+1,"")</f>
        <v>149</v>
      </c>
      <c r="AW720" t="str">
        <f>IFERROR(INDEX(PLAYERIDMAP2[PLAYERNAME],MATCH(ROW()-ROW(AW$1),OUTFIELD,0)),"")</f>
        <v/>
      </c>
      <c r="AX720">
        <f>IF(PLAYERIDMAP2[[#This Row],[POS]]&lt;&gt;"P",MAX(AX$1:AX719)+1,"")</f>
        <v>377</v>
      </c>
      <c r="AY720" t="str">
        <f>IFERROR(INDEX(PLAYERIDMAP2[PLAYERNAME],MATCH(ROW()-ROW(AY$1),HITTERS,0)),"")</f>
        <v>Kyle Seager</v>
      </c>
      <c r="AZ720" t="str">
        <f>IF(PLAYERIDMAP2[[#This Row],[POS]]="P",MAX(AZ$1:AZ719)+1,"")</f>
        <v/>
      </c>
      <c r="BA720" t="str">
        <f>IFERROR(INDEX(PLAYERIDMAP2[PLAYERNAME],MATCH(ROW()-ROW(BA$1),PITCHERS,0)),"")</f>
        <v>Michael Wacha</v>
      </c>
    </row>
    <row r="721" spans="1:53" x14ac:dyDescent="0.25">
      <c r="A721" t="s">
        <v>13252</v>
      </c>
      <c r="B721" t="s">
        <v>4827</v>
      </c>
      <c r="C721" s="1">
        <v>32357</v>
      </c>
      <c r="D721" t="s">
        <v>17131</v>
      </c>
      <c r="E721" t="s">
        <v>16962</v>
      </c>
      <c r="F721" t="s">
        <v>11007</v>
      </c>
      <c r="G721" t="s">
        <v>16838</v>
      </c>
      <c r="H721" t="s">
        <v>10998</v>
      </c>
      <c r="I721" t="s">
        <v>20535</v>
      </c>
      <c r="J721" t="s">
        <v>4827</v>
      </c>
      <c r="K721">
        <v>571804</v>
      </c>
      <c r="L721" t="s">
        <v>4827</v>
      </c>
      <c r="M721">
        <v>1732409</v>
      </c>
      <c r="N721" t="s">
        <v>4827</v>
      </c>
      <c r="O721" t="s">
        <v>13253</v>
      </c>
      <c r="P721" t="s">
        <v>13252</v>
      </c>
      <c r="Q721">
        <v>8850</v>
      </c>
      <c r="R721" t="s">
        <v>4827</v>
      </c>
      <c r="S721">
        <v>30594</v>
      </c>
      <c r="T721" t="s">
        <v>4827</v>
      </c>
      <c r="V721" t="s">
        <v>13254</v>
      </c>
      <c r="W721">
        <v>59668</v>
      </c>
      <c r="X721">
        <v>8850</v>
      </c>
      <c r="Y721" t="s">
        <v>4827</v>
      </c>
      <c r="Z721" t="s">
        <v>13255</v>
      </c>
      <c r="AA721" t="s">
        <v>10958</v>
      </c>
      <c r="AB721" t="s">
        <v>5703</v>
      </c>
      <c r="AC721" t="s">
        <v>4827</v>
      </c>
      <c r="AD721" t="s">
        <v>13255</v>
      </c>
      <c r="AL721" t="str">
        <f>IF(PLAYERIDMAP2[[#This Row],[POS]]="C",MAX(AL$1:AL720)+1,"")</f>
        <v/>
      </c>
      <c r="AM721" t="str">
        <f>IFERROR(INDEX(PLAYERIDMAP2[PLAYERNAME],MATCH(ROW()-ROW(AM$1),CATCHERS,0)),"")</f>
        <v/>
      </c>
      <c r="AN721" t="str">
        <f>IF(PLAYERIDMAP2[[#This Row],[POS]]="1B",MAX(AN$1:AN720)+1,"")</f>
        <v/>
      </c>
      <c r="AO721" t="str">
        <f>IFERROR(INDEX(PLAYERIDMAP2[PLAYERNAME],MATCH(ROW()-ROW(AO$1),FIRSTBASE,0)),"")</f>
        <v/>
      </c>
      <c r="AP721" t="str">
        <f>IF(PLAYERIDMAP2[[#This Row],[POS]]="2B",MAX(AP$1:AP720)+1,"")</f>
        <v/>
      </c>
      <c r="AQ721" t="str">
        <f>IFERROR(INDEX(PLAYERIDMAP2[PLAYERNAME],MATCH(ROW()-ROW(AQ$1),SECONDBASE,0)),"")</f>
        <v/>
      </c>
      <c r="AR721" t="str">
        <f>IF(PLAYERIDMAP2[[#This Row],[POS]]="3B",MAX(AR$1:AR720)+1,"")</f>
        <v/>
      </c>
      <c r="AS721" t="str">
        <f>IFERROR(INDEX(PLAYERIDMAP2[PLAYERNAME],MATCH(ROW()-ROW(AS$1),THIRDBASE,0)),"")</f>
        <v/>
      </c>
      <c r="AT721" t="str">
        <f>IF(PLAYERIDMAP2[[#This Row],[POS]]="SS",MAX(AT$1:AT720)+1,"")</f>
        <v/>
      </c>
      <c r="AU721" t="str">
        <f>IFERROR(INDEX(PLAYERIDMAP2[PLAYERNAME],MATCH(ROW()-ROW(AU$1),SHORTSTOP,0)),"")</f>
        <v/>
      </c>
      <c r="AV721">
        <f>IF(PLAYERIDMAP2[[#This Row],[POS]]="OF",MAX(AV$1:AV720)+1,"")</f>
        <v>150</v>
      </c>
      <c r="AW721" t="str">
        <f>IFERROR(INDEX(PLAYERIDMAP2[PLAYERNAME],MATCH(ROW()-ROW(AW$1),OUTFIELD,0)),"")</f>
        <v/>
      </c>
      <c r="AX721">
        <f>IF(PLAYERIDMAP2[[#This Row],[POS]]&lt;&gt;"P",MAX(AX$1:AX720)+1,"")</f>
        <v>378</v>
      </c>
      <c r="AY721" t="str">
        <f>IFERROR(INDEX(PLAYERIDMAP2[PLAYERNAME],MATCH(ROW()-ROW(AY$1),HITTERS,0)),"")</f>
        <v>Jean Segura</v>
      </c>
      <c r="AZ721" t="str">
        <f>IF(PLAYERIDMAP2[[#This Row],[POS]]="P",MAX(AZ$1:AZ720)+1,"")</f>
        <v/>
      </c>
      <c r="BA721" t="str">
        <f>IFERROR(INDEX(PLAYERIDMAP2[PLAYERNAME],MATCH(ROW()-ROW(BA$1),PITCHERS,0)),"")</f>
        <v>Tsuyoshi Wada</v>
      </c>
    </row>
    <row r="722" spans="1:53" x14ac:dyDescent="0.25">
      <c r="A722" t="s">
        <v>13256</v>
      </c>
      <c r="B722" t="s">
        <v>13257</v>
      </c>
      <c r="C722" s="1">
        <v>30078</v>
      </c>
      <c r="D722" t="s">
        <v>20512</v>
      </c>
      <c r="E722" t="s">
        <v>16962</v>
      </c>
      <c r="F722" t="s">
        <v>11016</v>
      </c>
      <c r="G722" t="s">
        <v>11016</v>
      </c>
      <c r="H722" t="s">
        <v>10998</v>
      </c>
      <c r="I722" t="s">
        <v>20513</v>
      </c>
      <c r="K722">
        <v>433582</v>
      </c>
      <c r="M722">
        <v>489783</v>
      </c>
      <c r="N722" t="s">
        <v>13257</v>
      </c>
      <c r="O722" t="s">
        <v>16201</v>
      </c>
      <c r="P722" t="s">
        <v>13256</v>
      </c>
      <c r="V722" t="s">
        <v>16202</v>
      </c>
      <c r="W722">
        <v>45433</v>
      </c>
      <c r="AA722" t="s">
        <v>5703</v>
      </c>
      <c r="AB722" t="s">
        <v>5703</v>
      </c>
      <c r="AD722" t="s">
        <v>16560</v>
      </c>
      <c r="AL722" t="str">
        <f>IF(PLAYERIDMAP2[[#This Row],[POS]]="C",MAX(AL$1:AL721)+1,"")</f>
        <v/>
      </c>
      <c r="AM722" t="str">
        <f>IFERROR(INDEX(PLAYERIDMAP2[PLAYERNAME],MATCH(ROW()-ROW(AM$1),CATCHERS,0)),"")</f>
        <v/>
      </c>
      <c r="AN722" t="str">
        <f>IF(PLAYERIDMAP2[[#This Row],[POS]]="1B",MAX(AN$1:AN721)+1,"")</f>
        <v/>
      </c>
      <c r="AO722" t="str">
        <f>IFERROR(INDEX(PLAYERIDMAP2[PLAYERNAME],MATCH(ROW()-ROW(AO$1),FIRSTBASE,0)),"")</f>
        <v/>
      </c>
      <c r="AP722" t="str">
        <f>IF(PLAYERIDMAP2[[#This Row],[POS]]="2B",MAX(AP$1:AP721)+1,"")</f>
        <v/>
      </c>
      <c r="AQ722" t="str">
        <f>IFERROR(INDEX(PLAYERIDMAP2[PLAYERNAME],MATCH(ROW()-ROW(AQ$1),SECONDBASE,0)),"")</f>
        <v/>
      </c>
      <c r="AR722" t="str">
        <f>IF(PLAYERIDMAP2[[#This Row],[POS]]="3B",MAX(AR$1:AR721)+1,"")</f>
        <v/>
      </c>
      <c r="AS722" t="str">
        <f>IFERROR(INDEX(PLAYERIDMAP2[PLAYERNAME],MATCH(ROW()-ROW(AS$1),THIRDBASE,0)),"")</f>
        <v/>
      </c>
      <c r="AT722" t="str">
        <f>IF(PLAYERIDMAP2[[#This Row],[POS]]="SS",MAX(AT$1:AT721)+1,"")</f>
        <v/>
      </c>
      <c r="AU722" t="str">
        <f>IFERROR(INDEX(PLAYERIDMAP2[PLAYERNAME],MATCH(ROW()-ROW(AU$1),SHORTSTOP,0)),"")</f>
        <v/>
      </c>
      <c r="AV722">
        <f>IF(PLAYERIDMAP2[[#This Row],[POS]]="OF",MAX(AV$1:AV721)+1,"")</f>
        <v>151</v>
      </c>
      <c r="AW722" t="str">
        <f>IFERROR(INDEX(PLAYERIDMAP2[PLAYERNAME],MATCH(ROW()-ROW(AW$1),OUTFIELD,0)),"")</f>
        <v/>
      </c>
      <c r="AX722">
        <f>IF(PLAYERIDMAP2[[#This Row],[POS]]&lt;&gt;"P",MAX(AX$1:AX721)+1,"")</f>
        <v>379</v>
      </c>
      <c r="AY722" t="str">
        <f>IFERROR(INDEX(PLAYERIDMAP2[PLAYERNAME],MATCH(ROW()-ROW(AY$1),HITTERS,0)),"")</f>
        <v>Marcus Semien</v>
      </c>
      <c r="AZ722" t="str">
        <f>IF(PLAYERIDMAP2[[#This Row],[POS]]="P",MAX(AZ$1:AZ721)+1,"")</f>
        <v/>
      </c>
      <c r="BA722" t="str">
        <f>IFERROR(INDEX(PLAYERIDMAP2[PLAYERNAME],MATCH(ROW()-ROW(BA$1),PITCHERS,0)),"")</f>
        <v>Cory Wade</v>
      </c>
    </row>
    <row r="723" spans="1:53" x14ac:dyDescent="0.25">
      <c r="A723" t="s">
        <v>13258</v>
      </c>
      <c r="B723" t="s">
        <v>10418</v>
      </c>
      <c r="C723" s="1">
        <v>30568</v>
      </c>
      <c r="D723" t="s">
        <v>17935</v>
      </c>
      <c r="E723" t="s">
        <v>16962</v>
      </c>
      <c r="F723" t="s">
        <v>11053</v>
      </c>
      <c r="G723" t="s">
        <v>16838</v>
      </c>
      <c r="H723" t="s">
        <v>10988</v>
      </c>
      <c r="I723" t="s">
        <v>19304</v>
      </c>
      <c r="J723" t="s">
        <v>10418</v>
      </c>
      <c r="K723">
        <v>429719</v>
      </c>
      <c r="L723" t="s">
        <v>10418</v>
      </c>
      <c r="M723">
        <v>433026</v>
      </c>
      <c r="N723" t="s">
        <v>10418</v>
      </c>
      <c r="O723" t="s">
        <v>13259</v>
      </c>
      <c r="P723" t="s">
        <v>13258</v>
      </c>
      <c r="Q723">
        <v>7241</v>
      </c>
      <c r="R723" t="s">
        <v>10418</v>
      </c>
      <c r="S723">
        <v>5842</v>
      </c>
      <c r="T723" t="s">
        <v>10418</v>
      </c>
      <c r="V723" t="s">
        <v>13260</v>
      </c>
      <c r="W723">
        <v>37412</v>
      </c>
      <c r="X723">
        <v>7241</v>
      </c>
      <c r="Y723" t="s">
        <v>10418</v>
      </c>
      <c r="Z723" t="s">
        <v>13261</v>
      </c>
      <c r="AA723" t="s">
        <v>5703</v>
      </c>
      <c r="AB723" t="s">
        <v>5703</v>
      </c>
      <c r="AC723" t="s">
        <v>10418</v>
      </c>
      <c r="AD723" t="s">
        <v>13261</v>
      </c>
      <c r="AE723">
        <v>7174</v>
      </c>
      <c r="AF723" t="s">
        <v>10418</v>
      </c>
      <c r="AG723">
        <v>5125</v>
      </c>
      <c r="AH723" t="s">
        <v>10418</v>
      </c>
      <c r="AL723" t="str">
        <f>IF(PLAYERIDMAP2[[#This Row],[POS]]="C",MAX(AL$1:AL722)+1,"")</f>
        <v/>
      </c>
      <c r="AM723" t="str">
        <f>IFERROR(INDEX(PLAYERIDMAP2[PLAYERNAME],MATCH(ROW()-ROW(AM$1),CATCHERS,0)),"")</f>
        <v/>
      </c>
      <c r="AN723" t="str">
        <f>IF(PLAYERIDMAP2[[#This Row],[POS]]="1B",MAX(AN$1:AN722)+1,"")</f>
        <v/>
      </c>
      <c r="AO723" t="str">
        <f>IFERROR(INDEX(PLAYERIDMAP2[PLAYERNAME],MATCH(ROW()-ROW(AO$1),FIRSTBASE,0)),"")</f>
        <v/>
      </c>
      <c r="AP723" t="str">
        <f>IF(PLAYERIDMAP2[[#This Row],[POS]]="2B",MAX(AP$1:AP722)+1,"")</f>
        <v/>
      </c>
      <c r="AQ723" t="str">
        <f>IFERROR(INDEX(PLAYERIDMAP2[PLAYERNAME],MATCH(ROW()-ROW(AQ$1),SECONDBASE,0)),"")</f>
        <v/>
      </c>
      <c r="AR723" t="str">
        <f>IF(PLAYERIDMAP2[[#This Row],[POS]]="3B",MAX(AR$1:AR722)+1,"")</f>
        <v/>
      </c>
      <c r="AS723" t="str">
        <f>IFERROR(INDEX(PLAYERIDMAP2[PLAYERNAME],MATCH(ROW()-ROW(AS$1),THIRDBASE,0)),"")</f>
        <v/>
      </c>
      <c r="AT723" t="str">
        <f>IF(PLAYERIDMAP2[[#This Row],[POS]]="SS",MAX(AT$1:AT722)+1,"")</f>
        <v/>
      </c>
      <c r="AU723" t="str">
        <f>IFERROR(INDEX(PLAYERIDMAP2[PLAYERNAME],MATCH(ROW()-ROW(AU$1),SHORTSTOP,0)),"")</f>
        <v/>
      </c>
      <c r="AV723" t="str">
        <f>IF(PLAYERIDMAP2[[#This Row],[POS]]="OF",MAX(AV$1:AV722)+1,"")</f>
        <v/>
      </c>
      <c r="AW723" t="str">
        <f>IFERROR(INDEX(PLAYERIDMAP2[PLAYERNAME],MATCH(ROW()-ROW(AW$1),OUTFIELD,0)),"")</f>
        <v/>
      </c>
      <c r="AX723" t="str">
        <f>IF(PLAYERIDMAP2[[#This Row],[POS]]&lt;&gt;"P",MAX(AX$1:AX722)+1,"")</f>
        <v/>
      </c>
      <c r="AY723" t="str">
        <f>IFERROR(INDEX(PLAYERIDMAP2[PLAYERNAME],MATCH(ROW()-ROW(AY$1),HITTERS,0)),"")</f>
        <v>Richie Shaffer</v>
      </c>
      <c r="AZ723">
        <f>IF(PLAYERIDMAP2[[#This Row],[POS]]="P",MAX(AZ$1:AZ722)+1,"")</f>
        <v>343</v>
      </c>
      <c r="BA723" t="str">
        <f>IFERROR(INDEX(PLAYERIDMAP2[PLAYERNAME],MATCH(ROW()-ROW(BA$1),PITCHERS,0)),"")</f>
        <v>Billy Wagner</v>
      </c>
    </row>
    <row r="724" spans="1:53" x14ac:dyDescent="0.25">
      <c r="A724" t="s">
        <v>13262</v>
      </c>
      <c r="B724" t="s">
        <v>4637</v>
      </c>
      <c r="C724" s="1">
        <v>32273</v>
      </c>
      <c r="D724" t="s">
        <v>17115</v>
      </c>
      <c r="E724" t="s">
        <v>16962</v>
      </c>
      <c r="F724" t="s">
        <v>11138</v>
      </c>
      <c r="G724" t="s">
        <v>14693</v>
      </c>
      <c r="H724" t="s">
        <v>11097</v>
      </c>
      <c r="I724" t="s">
        <v>18926</v>
      </c>
      <c r="J724" t="s">
        <v>4637</v>
      </c>
      <c r="K724">
        <v>474249</v>
      </c>
      <c r="L724" t="s">
        <v>4637</v>
      </c>
      <c r="M724">
        <v>1804463</v>
      </c>
      <c r="N724" t="s">
        <v>4637</v>
      </c>
      <c r="O724" t="s">
        <v>13263</v>
      </c>
      <c r="P724" t="s">
        <v>13262</v>
      </c>
      <c r="Q724">
        <v>9264</v>
      </c>
      <c r="R724" t="s">
        <v>4637</v>
      </c>
      <c r="S724">
        <v>31213</v>
      </c>
      <c r="T724" t="s">
        <v>4637</v>
      </c>
      <c r="V724" t="s">
        <v>13264</v>
      </c>
      <c r="W724">
        <v>59197</v>
      </c>
      <c r="X724">
        <v>9264</v>
      </c>
      <c r="Y724" t="s">
        <v>4637</v>
      </c>
      <c r="Z724" t="s">
        <v>13265</v>
      </c>
      <c r="AA724" t="s">
        <v>5703</v>
      </c>
      <c r="AB724" t="s">
        <v>5703</v>
      </c>
      <c r="AD724" t="s">
        <v>13265</v>
      </c>
      <c r="AH724" t="s">
        <v>4637</v>
      </c>
      <c r="AL724" t="str">
        <f>IF(PLAYERIDMAP2[[#This Row],[POS]]="C",MAX(AL$1:AL723)+1,"")</f>
        <v/>
      </c>
      <c r="AM724" t="str">
        <f>IFERROR(INDEX(PLAYERIDMAP2[PLAYERNAME],MATCH(ROW()-ROW(AM$1),CATCHERS,0)),"")</f>
        <v/>
      </c>
      <c r="AN724" t="str">
        <f>IF(PLAYERIDMAP2[[#This Row],[POS]]="1B",MAX(AN$1:AN723)+1,"")</f>
        <v/>
      </c>
      <c r="AO724" t="str">
        <f>IFERROR(INDEX(PLAYERIDMAP2[PLAYERNAME],MATCH(ROW()-ROW(AO$1),FIRSTBASE,0)),"")</f>
        <v/>
      </c>
      <c r="AP724" t="str">
        <f>IF(PLAYERIDMAP2[[#This Row],[POS]]="2B",MAX(AP$1:AP723)+1,"")</f>
        <v/>
      </c>
      <c r="AQ724" t="str">
        <f>IFERROR(INDEX(PLAYERIDMAP2[PLAYERNAME],MATCH(ROW()-ROW(AQ$1),SECONDBASE,0)),"")</f>
        <v/>
      </c>
      <c r="AR724" t="str">
        <f>IF(PLAYERIDMAP2[[#This Row],[POS]]="3B",MAX(AR$1:AR723)+1,"")</f>
        <v/>
      </c>
      <c r="AS724" t="str">
        <f>IFERROR(INDEX(PLAYERIDMAP2[PLAYERNAME],MATCH(ROW()-ROW(AS$1),THIRDBASE,0)),"")</f>
        <v/>
      </c>
      <c r="AT724">
        <f>IF(PLAYERIDMAP2[[#This Row],[POS]]="SS",MAX(AT$1:AT723)+1,"")</f>
        <v>51</v>
      </c>
      <c r="AU724" t="str">
        <f>IFERROR(INDEX(PLAYERIDMAP2[PLAYERNAME],MATCH(ROW()-ROW(AU$1),SHORTSTOP,0)),"")</f>
        <v/>
      </c>
      <c r="AV724" t="str">
        <f>IF(PLAYERIDMAP2[[#This Row],[POS]]="OF",MAX(AV$1:AV723)+1,"")</f>
        <v/>
      </c>
      <c r="AW724" t="str">
        <f>IFERROR(INDEX(PLAYERIDMAP2[PLAYERNAME],MATCH(ROW()-ROW(AW$1),OUTFIELD,0)),"")</f>
        <v/>
      </c>
      <c r="AX724">
        <f>IF(PLAYERIDMAP2[[#This Row],[POS]]&lt;&gt;"P",MAX(AX$1:AX723)+1,"")</f>
        <v>380</v>
      </c>
      <c r="AY724" t="str">
        <f>IFERROR(INDEX(PLAYERIDMAP2[PLAYERNAME],MATCH(ROW()-ROW(AY$1),HITTERS,0)),"")</f>
        <v>Travis Shaw</v>
      </c>
      <c r="AZ724" t="str">
        <f>IF(PLAYERIDMAP2[[#This Row],[POS]]="P",MAX(AZ$1:AZ723)+1,"")</f>
        <v/>
      </c>
      <c r="BA724" t="str">
        <f>IFERROR(INDEX(PLAYERIDMAP2[PLAYERNAME],MATCH(ROW()-ROW(BA$1),PITCHERS,0)),"")</f>
        <v>Adam Wainwright</v>
      </c>
    </row>
    <row r="725" spans="1:53" x14ac:dyDescent="0.25">
      <c r="A725" t="s">
        <v>13266</v>
      </c>
      <c r="B725" t="s">
        <v>5003</v>
      </c>
      <c r="C725" s="1">
        <v>29524</v>
      </c>
      <c r="D725" t="s">
        <v>17043</v>
      </c>
      <c r="E725" t="s">
        <v>19575</v>
      </c>
      <c r="F725" t="s">
        <v>11016</v>
      </c>
      <c r="G725" t="s">
        <v>11016</v>
      </c>
      <c r="H725" t="s">
        <v>11003</v>
      </c>
      <c r="I725" t="s">
        <v>19576</v>
      </c>
      <c r="J725" t="s">
        <v>5003</v>
      </c>
      <c r="K725">
        <v>408312</v>
      </c>
      <c r="L725" t="s">
        <v>5003</v>
      </c>
      <c r="M725">
        <v>288909</v>
      </c>
      <c r="N725" t="s">
        <v>5003</v>
      </c>
      <c r="O725" t="s">
        <v>13267</v>
      </c>
      <c r="P725" t="s">
        <v>13266</v>
      </c>
      <c r="Q725">
        <v>7623</v>
      </c>
      <c r="R725" t="s">
        <v>5003</v>
      </c>
      <c r="V725" t="s">
        <v>13268</v>
      </c>
      <c r="W725">
        <v>37422</v>
      </c>
      <c r="X725">
        <v>7623</v>
      </c>
      <c r="Y725" t="s">
        <v>5003</v>
      </c>
      <c r="Z725" t="s">
        <v>16561</v>
      </c>
      <c r="AA725" t="s">
        <v>10958</v>
      </c>
      <c r="AB725" t="s">
        <v>5703</v>
      </c>
      <c r="AD725" t="s">
        <v>16561</v>
      </c>
      <c r="AL725" t="str">
        <f>IF(PLAYERIDMAP2[[#This Row],[POS]]="C",MAX(AL$1:AL724)+1,"")</f>
        <v/>
      </c>
      <c r="AM725" t="str">
        <f>IFERROR(INDEX(PLAYERIDMAP2[PLAYERNAME],MATCH(ROW()-ROW(AM$1),CATCHERS,0)),"")</f>
        <v/>
      </c>
      <c r="AN725">
        <f>IF(PLAYERIDMAP2[[#This Row],[POS]]="1B",MAX(AN$1:AN724)+1,"")</f>
        <v>37</v>
      </c>
      <c r="AO725" t="str">
        <f>IFERROR(INDEX(PLAYERIDMAP2[PLAYERNAME],MATCH(ROW()-ROW(AO$1),FIRSTBASE,0)),"")</f>
        <v/>
      </c>
      <c r="AP725" t="str">
        <f>IF(PLAYERIDMAP2[[#This Row],[POS]]="2B",MAX(AP$1:AP724)+1,"")</f>
        <v/>
      </c>
      <c r="AQ725" t="str">
        <f>IFERROR(INDEX(PLAYERIDMAP2[PLAYERNAME],MATCH(ROW()-ROW(AQ$1),SECONDBASE,0)),"")</f>
        <v/>
      </c>
      <c r="AR725" t="str">
        <f>IF(PLAYERIDMAP2[[#This Row],[POS]]="3B",MAX(AR$1:AR724)+1,"")</f>
        <v/>
      </c>
      <c r="AS725" t="str">
        <f>IFERROR(INDEX(PLAYERIDMAP2[PLAYERNAME],MATCH(ROW()-ROW(AS$1),THIRDBASE,0)),"")</f>
        <v/>
      </c>
      <c r="AT725" t="str">
        <f>IF(PLAYERIDMAP2[[#This Row],[POS]]="SS",MAX(AT$1:AT724)+1,"")</f>
        <v/>
      </c>
      <c r="AU725" t="str">
        <f>IFERROR(INDEX(PLAYERIDMAP2[PLAYERNAME],MATCH(ROW()-ROW(AU$1),SHORTSTOP,0)),"")</f>
        <v/>
      </c>
      <c r="AV725" t="str">
        <f>IF(PLAYERIDMAP2[[#This Row],[POS]]="OF",MAX(AV$1:AV724)+1,"")</f>
        <v/>
      </c>
      <c r="AW725" t="str">
        <f>IFERROR(INDEX(PLAYERIDMAP2[PLAYERNAME],MATCH(ROW()-ROW(AW$1),OUTFIELD,0)),"")</f>
        <v/>
      </c>
      <c r="AX725">
        <f>IF(PLAYERIDMAP2[[#This Row],[POS]]&lt;&gt;"P",MAX(AX$1:AX724)+1,"")</f>
        <v>381</v>
      </c>
      <c r="AY725" t="str">
        <f>IFERROR(INDEX(PLAYERIDMAP2[PLAYERNAME],MATCH(ROW()-ROW(AY$1),HITTERS,0)),"")</f>
        <v>Kelly Shoppach</v>
      </c>
      <c r="AZ725" t="str">
        <f>IF(PLAYERIDMAP2[[#This Row],[POS]]="P",MAX(AZ$1:AZ724)+1,"")</f>
        <v/>
      </c>
      <c r="BA725" t="str">
        <f>IFERROR(INDEX(PLAYERIDMAP2[PLAYERNAME],MATCH(ROW()-ROW(BA$1),PITCHERS,0)),"")</f>
        <v>Jordan Walden</v>
      </c>
    </row>
    <row r="726" spans="1:53" x14ac:dyDescent="0.25">
      <c r="A726" t="s">
        <v>13269</v>
      </c>
      <c r="B726" t="s">
        <v>3483</v>
      </c>
      <c r="C726" s="1">
        <v>30236</v>
      </c>
      <c r="D726" t="s">
        <v>17340</v>
      </c>
      <c r="E726" t="s">
        <v>19841</v>
      </c>
      <c r="F726" t="s">
        <v>11068</v>
      </c>
      <c r="G726" t="s">
        <v>16838</v>
      </c>
      <c r="H726" t="s">
        <v>11097</v>
      </c>
      <c r="I726" t="s">
        <v>19842</v>
      </c>
      <c r="J726" t="s">
        <v>3483</v>
      </c>
      <c r="K726">
        <v>457926</v>
      </c>
      <c r="L726" t="s">
        <v>3483</v>
      </c>
      <c r="M726">
        <v>1099426</v>
      </c>
      <c r="N726" t="s">
        <v>3483</v>
      </c>
      <c r="O726" t="s">
        <v>13270</v>
      </c>
      <c r="P726" t="s">
        <v>13269</v>
      </c>
      <c r="Q726">
        <v>8245</v>
      </c>
      <c r="R726" t="s">
        <v>3483</v>
      </c>
      <c r="S726">
        <v>29130</v>
      </c>
      <c r="T726" t="s">
        <v>3483</v>
      </c>
      <c r="V726" t="s">
        <v>13271</v>
      </c>
      <c r="W726">
        <v>46184</v>
      </c>
      <c r="X726">
        <v>8245</v>
      </c>
      <c r="Y726" t="s">
        <v>3483</v>
      </c>
      <c r="Z726" t="s">
        <v>16562</v>
      </c>
      <c r="AA726" t="s">
        <v>5703</v>
      </c>
      <c r="AB726" t="s">
        <v>5703</v>
      </c>
      <c r="AD726" t="s">
        <v>16562</v>
      </c>
      <c r="AL726" t="str">
        <f>IF(PLAYERIDMAP2[[#This Row],[POS]]="C",MAX(AL$1:AL725)+1,"")</f>
        <v/>
      </c>
      <c r="AM726" t="str">
        <f>IFERROR(INDEX(PLAYERIDMAP2[PLAYERNAME],MATCH(ROW()-ROW(AM$1),CATCHERS,0)),"")</f>
        <v/>
      </c>
      <c r="AN726" t="str">
        <f>IF(PLAYERIDMAP2[[#This Row],[POS]]="1B",MAX(AN$1:AN725)+1,"")</f>
        <v/>
      </c>
      <c r="AO726" t="str">
        <f>IFERROR(INDEX(PLAYERIDMAP2[PLAYERNAME],MATCH(ROW()-ROW(AO$1),FIRSTBASE,0)),"")</f>
        <v/>
      </c>
      <c r="AP726" t="str">
        <f>IF(PLAYERIDMAP2[[#This Row],[POS]]="2B",MAX(AP$1:AP725)+1,"")</f>
        <v/>
      </c>
      <c r="AQ726" t="str">
        <f>IFERROR(INDEX(PLAYERIDMAP2[PLAYERNAME],MATCH(ROW()-ROW(AQ$1),SECONDBASE,0)),"")</f>
        <v/>
      </c>
      <c r="AR726" t="str">
        <f>IF(PLAYERIDMAP2[[#This Row],[POS]]="3B",MAX(AR$1:AR725)+1,"")</f>
        <v/>
      </c>
      <c r="AS726" t="str">
        <f>IFERROR(INDEX(PLAYERIDMAP2[PLAYERNAME],MATCH(ROW()-ROW(AS$1),THIRDBASE,0)),"")</f>
        <v/>
      </c>
      <c r="AT726">
        <f>IF(PLAYERIDMAP2[[#This Row],[POS]]="SS",MAX(AT$1:AT725)+1,"")</f>
        <v>52</v>
      </c>
      <c r="AU726" t="str">
        <f>IFERROR(INDEX(PLAYERIDMAP2[PLAYERNAME],MATCH(ROW()-ROW(AU$1),SHORTSTOP,0)),"")</f>
        <v/>
      </c>
      <c r="AV726" t="str">
        <f>IF(PLAYERIDMAP2[[#This Row],[POS]]="OF",MAX(AV$1:AV725)+1,"")</f>
        <v/>
      </c>
      <c r="AW726" t="str">
        <f>IFERROR(INDEX(PLAYERIDMAP2[PLAYERNAME],MATCH(ROW()-ROW(AW$1),OUTFIELD,0)),"")</f>
        <v/>
      </c>
      <c r="AX726">
        <f>IF(PLAYERIDMAP2[[#This Row],[POS]]&lt;&gt;"P",MAX(AX$1:AX725)+1,"")</f>
        <v>382</v>
      </c>
      <c r="AY726" t="str">
        <f>IFERROR(INDEX(PLAYERIDMAP2[PLAYERNAME],MATCH(ROW()-ROW(AY$1),HITTERS,0)),"")</f>
        <v>J.B. Shuck</v>
      </c>
      <c r="AZ726" t="str">
        <f>IF(PLAYERIDMAP2[[#This Row],[POS]]="P",MAX(AZ$1:AZ725)+1,"")</f>
        <v/>
      </c>
      <c r="BA726" t="str">
        <f>IFERROR(INDEX(PLAYERIDMAP2[PLAYERNAME],MATCH(ROW()-ROW(BA$1),PITCHERS,0)),"")</f>
        <v>Kyle Waldrop</v>
      </c>
    </row>
    <row r="727" spans="1:53" x14ac:dyDescent="0.25">
      <c r="A727" t="s">
        <v>13272</v>
      </c>
      <c r="B727" t="s">
        <v>10944</v>
      </c>
      <c r="C727" s="1">
        <v>32050</v>
      </c>
      <c r="D727" t="s">
        <v>18958</v>
      </c>
      <c r="E727" t="s">
        <v>18959</v>
      </c>
      <c r="F727" t="s">
        <v>10997</v>
      </c>
      <c r="G727" t="s">
        <v>16838</v>
      </c>
      <c r="H727" t="s">
        <v>10988</v>
      </c>
      <c r="I727" t="s">
        <v>18960</v>
      </c>
      <c r="J727" t="s">
        <v>10944</v>
      </c>
      <c r="K727">
        <v>445276</v>
      </c>
      <c r="L727" t="s">
        <v>10944</v>
      </c>
      <c r="M727">
        <v>1208718</v>
      </c>
      <c r="N727" t="s">
        <v>10944</v>
      </c>
      <c r="O727" t="s">
        <v>13273</v>
      </c>
      <c r="P727" t="s">
        <v>13272</v>
      </c>
      <c r="Q727">
        <v>8758</v>
      </c>
      <c r="R727" t="s">
        <v>10944</v>
      </c>
      <c r="S727">
        <v>29630</v>
      </c>
      <c r="T727" t="s">
        <v>10944</v>
      </c>
      <c r="V727" t="s">
        <v>13274</v>
      </c>
      <c r="W727">
        <v>47965</v>
      </c>
      <c r="X727">
        <v>8758</v>
      </c>
      <c r="Y727" t="s">
        <v>10944</v>
      </c>
      <c r="Z727" t="s">
        <v>13275</v>
      </c>
      <c r="AA727" t="s">
        <v>11011</v>
      </c>
      <c r="AB727" t="s">
        <v>5703</v>
      </c>
      <c r="AC727" t="s">
        <v>10944</v>
      </c>
      <c r="AD727" t="s">
        <v>13275</v>
      </c>
      <c r="AE727">
        <v>11289</v>
      </c>
      <c r="AF727" t="s">
        <v>10944</v>
      </c>
      <c r="AG727">
        <v>12452</v>
      </c>
      <c r="AH727" t="s">
        <v>10944</v>
      </c>
      <c r="AL727" t="str">
        <f>IF(PLAYERIDMAP2[[#This Row],[POS]]="C",MAX(AL$1:AL726)+1,"")</f>
        <v/>
      </c>
      <c r="AM727" t="str">
        <f>IFERROR(INDEX(PLAYERIDMAP2[PLAYERNAME],MATCH(ROW()-ROW(AM$1),CATCHERS,0)),"")</f>
        <v/>
      </c>
      <c r="AN727" t="str">
        <f>IF(PLAYERIDMAP2[[#This Row],[POS]]="1B",MAX(AN$1:AN726)+1,"")</f>
        <v/>
      </c>
      <c r="AO727" t="str">
        <f>IFERROR(INDEX(PLAYERIDMAP2[PLAYERNAME],MATCH(ROW()-ROW(AO$1),FIRSTBASE,0)),"")</f>
        <v/>
      </c>
      <c r="AP727" t="str">
        <f>IF(PLAYERIDMAP2[[#This Row],[POS]]="2B",MAX(AP$1:AP726)+1,"")</f>
        <v/>
      </c>
      <c r="AQ727" t="str">
        <f>IFERROR(INDEX(PLAYERIDMAP2[PLAYERNAME],MATCH(ROW()-ROW(AQ$1),SECONDBASE,0)),"")</f>
        <v/>
      </c>
      <c r="AR727" t="str">
        <f>IF(PLAYERIDMAP2[[#This Row],[POS]]="3B",MAX(AR$1:AR726)+1,"")</f>
        <v/>
      </c>
      <c r="AS727" t="str">
        <f>IFERROR(INDEX(PLAYERIDMAP2[PLAYERNAME],MATCH(ROW()-ROW(AS$1),THIRDBASE,0)),"")</f>
        <v/>
      </c>
      <c r="AT727" t="str">
        <f>IF(PLAYERIDMAP2[[#This Row],[POS]]="SS",MAX(AT$1:AT726)+1,"")</f>
        <v/>
      </c>
      <c r="AU727" t="str">
        <f>IFERROR(INDEX(PLAYERIDMAP2[PLAYERNAME],MATCH(ROW()-ROW(AU$1),SHORTSTOP,0)),"")</f>
        <v/>
      </c>
      <c r="AV727" t="str">
        <f>IF(PLAYERIDMAP2[[#This Row],[POS]]="OF",MAX(AV$1:AV726)+1,"")</f>
        <v/>
      </c>
      <c r="AW727" t="str">
        <f>IFERROR(INDEX(PLAYERIDMAP2[PLAYERNAME],MATCH(ROW()-ROW(AW$1),OUTFIELD,0)),"")</f>
        <v/>
      </c>
      <c r="AX727" t="str">
        <f>IF(PLAYERIDMAP2[[#This Row],[POS]]&lt;&gt;"P",MAX(AX$1:AX726)+1,"")</f>
        <v/>
      </c>
      <c r="AY727" t="str">
        <f>IFERROR(INDEX(PLAYERIDMAP2[PLAYERNAME],MATCH(ROW()-ROW(AY$1),HITTERS,0)),"")</f>
        <v>Moises Sierra</v>
      </c>
      <c r="AZ727">
        <f>IF(PLAYERIDMAP2[[#This Row],[POS]]="P",MAX(AZ$1:AZ726)+1,"")</f>
        <v>344</v>
      </c>
      <c r="BA727" t="str">
        <f>IFERROR(INDEX(PLAYERIDMAP2[PLAYERNAME],MATCH(ROW()-ROW(BA$1),PITCHERS,0)),"")</f>
        <v>Taijuan Walker</v>
      </c>
    </row>
    <row r="728" spans="1:53" x14ac:dyDescent="0.25">
      <c r="A728" t="s">
        <v>13276</v>
      </c>
      <c r="B728" t="s">
        <v>10284</v>
      </c>
      <c r="C728" s="1">
        <v>29846</v>
      </c>
      <c r="D728" t="s">
        <v>17100</v>
      </c>
      <c r="E728" t="s">
        <v>20376</v>
      </c>
      <c r="F728" t="s">
        <v>11373</v>
      </c>
      <c r="G728" t="s">
        <v>16838</v>
      </c>
      <c r="H728" t="s">
        <v>10988</v>
      </c>
      <c r="I728" t="s">
        <v>20377</v>
      </c>
      <c r="J728" t="s">
        <v>10284</v>
      </c>
      <c r="K728">
        <v>445163</v>
      </c>
      <c r="L728" t="s">
        <v>10284</v>
      </c>
      <c r="M728">
        <v>585620</v>
      </c>
      <c r="N728" t="s">
        <v>10284</v>
      </c>
      <c r="O728" t="s">
        <v>13277</v>
      </c>
      <c r="P728" t="s">
        <v>13276</v>
      </c>
      <c r="Q728">
        <v>7748</v>
      </c>
      <c r="R728" t="s">
        <v>10284</v>
      </c>
      <c r="S728">
        <v>6526</v>
      </c>
      <c r="T728" t="s">
        <v>10284</v>
      </c>
      <c r="V728" t="s">
        <v>13278</v>
      </c>
      <c r="W728">
        <v>46193</v>
      </c>
      <c r="X728">
        <v>7748</v>
      </c>
      <c r="Y728" t="s">
        <v>10284</v>
      </c>
      <c r="Z728" t="s">
        <v>13279</v>
      </c>
      <c r="AA728" t="s">
        <v>5703</v>
      </c>
      <c r="AB728" t="s">
        <v>5703</v>
      </c>
      <c r="AC728" t="s">
        <v>10284</v>
      </c>
      <c r="AD728" t="s">
        <v>13279</v>
      </c>
      <c r="AE728">
        <v>8791</v>
      </c>
      <c r="AF728" t="s">
        <v>10284</v>
      </c>
      <c r="AG728">
        <v>5631</v>
      </c>
      <c r="AH728" t="s">
        <v>10284</v>
      </c>
      <c r="AL728" t="str">
        <f>IF(PLAYERIDMAP2[[#This Row],[POS]]="C",MAX(AL$1:AL727)+1,"")</f>
        <v/>
      </c>
      <c r="AM728" t="str">
        <f>IFERROR(INDEX(PLAYERIDMAP2[PLAYERNAME],MATCH(ROW()-ROW(AM$1),CATCHERS,0)),"")</f>
        <v/>
      </c>
      <c r="AN728" t="str">
        <f>IF(PLAYERIDMAP2[[#This Row],[POS]]="1B",MAX(AN$1:AN727)+1,"")</f>
        <v/>
      </c>
      <c r="AO728" t="str">
        <f>IFERROR(INDEX(PLAYERIDMAP2[PLAYERNAME],MATCH(ROW()-ROW(AO$1),FIRSTBASE,0)),"")</f>
        <v/>
      </c>
      <c r="AP728" t="str">
        <f>IF(PLAYERIDMAP2[[#This Row],[POS]]="2B",MAX(AP$1:AP727)+1,"")</f>
        <v/>
      </c>
      <c r="AQ728" t="str">
        <f>IFERROR(INDEX(PLAYERIDMAP2[PLAYERNAME],MATCH(ROW()-ROW(AQ$1),SECONDBASE,0)),"")</f>
        <v/>
      </c>
      <c r="AR728" t="str">
        <f>IF(PLAYERIDMAP2[[#This Row],[POS]]="3B",MAX(AR$1:AR727)+1,"")</f>
        <v/>
      </c>
      <c r="AS728" t="str">
        <f>IFERROR(INDEX(PLAYERIDMAP2[PLAYERNAME],MATCH(ROW()-ROW(AS$1),THIRDBASE,0)),"")</f>
        <v/>
      </c>
      <c r="AT728" t="str">
        <f>IF(PLAYERIDMAP2[[#This Row],[POS]]="SS",MAX(AT$1:AT727)+1,"")</f>
        <v/>
      </c>
      <c r="AU728" t="str">
        <f>IFERROR(INDEX(PLAYERIDMAP2[PLAYERNAME],MATCH(ROW()-ROW(AU$1),SHORTSTOP,0)),"")</f>
        <v/>
      </c>
      <c r="AV728" t="str">
        <f>IF(PLAYERIDMAP2[[#This Row],[POS]]="OF",MAX(AV$1:AV727)+1,"")</f>
        <v/>
      </c>
      <c r="AW728" t="str">
        <f>IFERROR(INDEX(PLAYERIDMAP2[PLAYERNAME],MATCH(ROW()-ROW(AW$1),OUTFIELD,0)),"")</f>
        <v/>
      </c>
      <c r="AX728" t="str">
        <f>IF(PLAYERIDMAP2[[#This Row],[POS]]&lt;&gt;"P",MAX(AX$1:AX727)+1,"")</f>
        <v/>
      </c>
      <c r="AY728" t="str">
        <f>IFERROR(INDEX(PLAYERIDMAP2[PLAYERNAME],MATCH(ROW()-ROW(AY$1),HITTERS,0)),"")</f>
        <v>Andrelton Simmons</v>
      </c>
      <c r="AZ728">
        <f>IF(PLAYERIDMAP2[[#This Row],[POS]]="P",MAX(AZ$1:AZ727)+1,"")</f>
        <v>345</v>
      </c>
      <c r="BA728" t="str">
        <f>IFERROR(INDEX(PLAYERIDMAP2[PLAYERNAME],MATCH(ROW()-ROW(BA$1),PITCHERS,0)),"")</f>
        <v>Josh Wall</v>
      </c>
    </row>
    <row r="729" spans="1:53" x14ac:dyDescent="0.25">
      <c r="A729" t="s">
        <v>13280</v>
      </c>
      <c r="B729" t="s">
        <v>5544</v>
      </c>
      <c r="C729" s="1">
        <v>30578</v>
      </c>
      <c r="D729" t="s">
        <v>17219</v>
      </c>
      <c r="E729" t="s">
        <v>17269</v>
      </c>
      <c r="F729" t="s">
        <v>11092</v>
      </c>
      <c r="G729" t="s">
        <v>16838</v>
      </c>
      <c r="H729" t="s">
        <v>11110</v>
      </c>
      <c r="I729" t="s">
        <v>17270</v>
      </c>
      <c r="J729" t="s">
        <v>5544</v>
      </c>
      <c r="K729">
        <v>444379</v>
      </c>
      <c r="L729" t="s">
        <v>5544</v>
      </c>
      <c r="M729">
        <v>1392901</v>
      </c>
      <c r="N729" t="s">
        <v>5544</v>
      </c>
      <c r="O729" t="s">
        <v>13281</v>
      </c>
      <c r="P729" t="s">
        <v>13280</v>
      </c>
      <c r="Q729">
        <v>8368</v>
      </c>
      <c r="R729" t="s">
        <v>5544</v>
      </c>
      <c r="S729">
        <v>29255</v>
      </c>
      <c r="T729" t="s">
        <v>5544</v>
      </c>
      <c r="U729" t="s">
        <v>5544</v>
      </c>
      <c r="V729" t="s">
        <v>13282</v>
      </c>
      <c r="W729">
        <v>46195</v>
      </c>
      <c r="X729">
        <v>8368</v>
      </c>
      <c r="Y729" t="s">
        <v>5544</v>
      </c>
      <c r="Z729" t="s">
        <v>13283</v>
      </c>
      <c r="AA729" t="s">
        <v>10958</v>
      </c>
      <c r="AB729" t="s">
        <v>5703</v>
      </c>
      <c r="AC729" t="s">
        <v>5544</v>
      </c>
      <c r="AD729" t="s">
        <v>13283</v>
      </c>
      <c r="AE729">
        <v>8987</v>
      </c>
      <c r="AF729" t="s">
        <v>5544</v>
      </c>
      <c r="AG729">
        <v>11313</v>
      </c>
      <c r="AH729" t="s">
        <v>5544</v>
      </c>
      <c r="AL729">
        <f>IF(PLAYERIDMAP2[[#This Row],[POS]]="C",MAX(AL$1:AL728)+1,"")</f>
        <v>43</v>
      </c>
      <c r="AM729" t="str">
        <f>IFERROR(INDEX(PLAYERIDMAP2[PLAYERNAME],MATCH(ROW()-ROW(AM$1),CATCHERS,0)),"")</f>
        <v/>
      </c>
      <c r="AN729" t="str">
        <f>IF(PLAYERIDMAP2[[#This Row],[POS]]="1B",MAX(AN$1:AN728)+1,"")</f>
        <v/>
      </c>
      <c r="AO729" t="str">
        <f>IFERROR(INDEX(PLAYERIDMAP2[PLAYERNAME],MATCH(ROW()-ROW(AO$1),FIRSTBASE,0)),"")</f>
        <v/>
      </c>
      <c r="AP729" t="str">
        <f>IF(PLAYERIDMAP2[[#This Row],[POS]]="2B",MAX(AP$1:AP728)+1,"")</f>
        <v/>
      </c>
      <c r="AQ729" t="str">
        <f>IFERROR(INDEX(PLAYERIDMAP2[PLAYERNAME],MATCH(ROW()-ROW(AQ$1),SECONDBASE,0)),"")</f>
        <v/>
      </c>
      <c r="AR729" t="str">
        <f>IF(PLAYERIDMAP2[[#This Row],[POS]]="3B",MAX(AR$1:AR728)+1,"")</f>
        <v/>
      </c>
      <c r="AS729" t="str">
        <f>IFERROR(INDEX(PLAYERIDMAP2[PLAYERNAME],MATCH(ROW()-ROW(AS$1),THIRDBASE,0)),"")</f>
        <v/>
      </c>
      <c r="AT729" t="str">
        <f>IF(PLAYERIDMAP2[[#This Row],[POS]]="SS",MAX(AT$1:AT728)+1,"")</f>
        <v/>
      </c>
      <c r="AU729" t="str">
        <f>IFERROR(INDEX(PLAYERIDMAP2[PLAYERNAME],MATCH(ROW()-ROW(AU$1),SHORTSTOP,0)),"")</f>
        <v/>
      </c>
      <c r="AV729" t="str">
        <f>IF(PLAYERIDMAP2[[#This Row],[POS]]="OF",MAX(AV$1:AV728)+1,"")</f>
        <v/>
      </c>
      <c r="AW729" t="str">
        <f>IFERROR(INDEX(PLAYERIDMAP2[PLAYERNAME],MATCH(ROW()-ROW(AW$1),OUTFIELD,0)),"")</f>
        <v/>
      </c>
      <c r="AX729">
        <f>IF(PLAYERIDMAP2[[#This Row],[POS]]&lt;&gt;"P",MAX(AX$1:AX728)+1,"")</f>
        <v>383</v>
      </c>
      <c r="AY729" t="str">
        <f>IFERROR(INDEX(PLAYERIDMAP2[PLAYERNAME],MATCH(ROW()-ROW(AY$1),HITTERS,0)),"")</f>
        <v>Jonathan Singleton</v>
      </c>
      <c r="AZ729" t="str">
        <f>IF(PLAYERIDMAP2[[#This Row],[POS]]="P",MAX(AZ$1:AZ728)+1,"")</f>
        <v/>
      </c>
      <c r="BA729" t="str">
        <f>IFERROR(INDEX(PLAYERIDMAP2[PLAYERNAME],MATCH(ROW()-ROW(BA$1),PITCHERS,0)),"")</f>
        <v>P.J. Walters</v>
      </c>
    </row>
    <row r="730" spans="1:53" x14ac:dyDescent="0.25">
      <c r="A730" t="s">
        <v>13284</v>
      </c>
      <c r="B730" t="s">
        <v>5532</v>
      </c>
      <c r="C730" s="1">
        <v>31121</v>
      </c>
      <c r="D730" t="s">
        <v>17167</v>
      </c>
      <c r="E730" t="s">
        <v>20033</v>
      </c>
      <c r="F730" t="s">
        <v>11062</v>
      </c>
      <c r="G730" t="s">
        <v>16838</v>
      </c>
      <c r="H730" t="s">
        <v>10998</v>
      </c>
      <c r="I730" t="s">
        <v>20653</v>
      </c>
      <c r="J730" t="s">
        <v>5532</v>
      </c>
      <c r="K730">
        <v>445055</v>
      </c>
      <c r="L730" t="s">
        <v>5532</v>
      </c>
      <c r="M730">
        <v>1661504</v>
      </c>
      <c r="N730" t="s">
        <v>5532</v>
      </c>
      <c r="O730" t="s">
        <v>13285</v>
      </c>
      <c r="P730" t="s">
        <v>13284</v>
      </c>
      <c r="Q730">
        <v>8717</v>
      </c>
      <c r="R730" t="s">
        <v>5532</v>
      </c>
      <c r="S730">
        <v>29691</v>
      </c>
      <c r="T730" t="s">
        <v>5532</v>
      </c>
      <c r="U730" t="s">
        <v>5532</v>
      </c>
      <c r="V730" t="s">
        <v>13286</v>
      </c>
      <c r="W730">
        <v>52296</v>
      </c>
      <c r="X730">
        <v>8717</v>
      </c>
      <c r="Y730" t="s">
        <v>5532</v>
      </c>
      <c r="Z730" t="s">
        <v>13287</v>
      </c>
      <c r="AA730" t="s">
        <v>10958</v>
      </c>
      <c r="AB730" t="s">
        <v>10958</v>
      </c>
      <c r="AC730" t="s">
        <v>5532</v>
      </c>
      <c r="AD730" t="s">
        <v>13287</v>
      </c>
      <c r="AE730">
        <v>9361</v>
      </c>
      <c r="AF730" t="s">
        <v>5532</v>
      </c>
      <c r="AG730">
        <v>11989</v>
      </c>
      <c r="AH730" t="s">
        <v>5532</v>
      </c>
      <c r="AL730" t="str">
        <f>IF(PLAYERIDMAP2[[#This Row],[POS]]="C",MAX(AL$1:AL729)+1,"")</f>
        <v/>
      </c>
      <c r="AM730" t="str">
        <f>IFERROR(INDEX(PLAYERIDMAP2[PLAYERNAME],MATCH(ROW()-ROW(AM$1),CATCHERS,0)),"")</f>
        <v/>
      </c>
      <c r="AN730" t="str">
        <f>IF(PLAYERIDMAP2[[#This Row],[POS]]="1B",MAX(AN$1:AN729)+1,"")</f>
        <v/>
      </c>
      <c r="AO730" t="str">
        <f>IFERROR(INDEX(PLAYERIDMAP2[PLAYERNAME],MATCH(ROW()-ROW(AO$1),FIRSTBASE,0)),"")</f>
        <v/>
      </c>
      <c r="AP730" t="str">
        <f>IF(PLAYERIDMAP2[[#This Row],[POS]]="2B",MAX(AP$1:AP729)+1,"")</f>
        <v/>
      </c>
      <c r="AQ730" t="str">
        <f>IFERROR(INDEX(PLAYERIDMAP2[PLAYERNAME],MATCH(ROW()-ROW(AQ$1),SECONDBASE,0)),"")</f>
        <v/>
      </c>
      <c r="AR730" t="str">
        <f>IF(PLAYERIDMAP2[[#This Row],[POS]]="3B",MAX(AR$1:AR729)+1,"")</f>
        <v/>
      </c>
      <c r="AS730" t="str">
        <f>IFERROR(INDEX(PLAYERIDMAP2[PLAYERNAME],MATCH(ROW()-ROW(AS$1),THIRDBASE,0)),"")</f>
        <v/>
      </c>
      <c r="AT730" t="str">
        <f>IF(PLAYERIDMAP2[[#This Row],[POS]]="SS",MAX(AT$1:AT729)+1,"")</f>
        <v/>
      </c>
      <c r="AU730" t="str">
        <f>IFERROR(INDEX(PLAYERIDMAP2[PLAYERNAME],MATCH(ROW()-ROW(AU$1),SHORTSTOP,0)),"")</f>
        <v/>
      </c>
      <c r="AV730">
        <f>IF(PLAYERIDMAP2[[#This Row],[POS]]="OF",MAX(AV$1:AV729)+1,"")</f>
        <v>152</v>
      </c>
      <c r="AW730" t="str">
        <f>IFERROR(INDEX(PLAYERIDMAP2[PLAYERNAME],MATCH(ROW()-ROW(AW$1),OUTFIELD,0)),"")</f>
        <v/>
      </c>
      <c r="AX730">
        <f>IF(PLAYERIDMAP2[[#This Row],[POS]]&lt;&gt;"P",MAX(AX$1:AX729)+1,"")</f>
        <v>384</v>
      </c>
      <c r="AY730" t="str">
        <f>IFERROR(INDEX(PLAYERIDMAP2[PLAYERNAME],MATCH(ROW()-ROW(AY$1),HITTERS,0)),"")</f>
        <v>Grady Sizemore</v>
      </c>
      <c r="AZ730" t="str">
        <f>IF(PLAYERIDMAP2[[#This Row],[POS]]="P",MAX(AZ$1:AZ729)+1,"")</f>
        <v/>
      </c>
      <c r="BA730" t="str">
        <f>IFERROR(INDEX(PLAYERIDMAP2[PLAYERNAME],MATCH(ROW()-ROW(BA$1),PITCHERS,0)),"")</f>
        <v>Chien-Ming Wang</v>
      </c>
    </row>
    <row r="731" spans="1:53" x14ac:dyDescent="0.25">
      <c r="A731" t="s">
        <v>17049</v>
      </c>
      <c r="B731" t="s">
        <v>10858</v>
      </c>
      <c r="C731" s="1">
        <v>32041</v>
      </c>
      <c r="D731" t="s">
        <v>17050</v>
      </c>
      <c r="E731" t="s">
        <v>17051</v>
      </c>
      <c r="F731" t="s">
        <v>11398</v>
      </c>
      <c r="G731" t="s">
        <v>16838</v>
      </c>
      <c r="H731" t="s">
        <v>10988</v>
      </c>
      <c r="I731" t="s">
        <v>17052</v>
      </c>
      <c r="J731" t="s">
        <v>10858</v>
      </c>
      <c r="K731">
        <v>502026</v>
      </c>
      <c r="L731" t="s">
        <v>10858</v>
      </c>
      <c r="M731">
        <v>1630082</v>
      </c>
      <c r="N731" t="s">
        <v>10858</v>
      </c>
      <c r="O731" t="s">
        <v>17053</v>
      </c>
      <c r="P731" t="s">
        <v>17049</v>
      </c>
      <c r="Q731">
        <v>8800</v>
      </c>
      <c r="R731" t="s">
        <v>10858</v>
      </c>
      <c r="S731">
        <v>30954</v>
      </c>
      <c r="T731" t="s">
        <v>10858</v>
      </c>
      <c r="V731" t="s">
        <v>17054</v>
      </c>
      <c r="W731">
        <v>50094</v>
      </c>
      <c r="X731">
        <v>8800</v>
      </c>
      <c r="Y731" t="s">
        <v>10858</v>
      </c>
      <c r="Z731" t="s">
        <v>17055</v>
      </c>
      <c r="AA731" t="s">
        <v>5703</v>
      </c>
      <c r="AB731" t="s">
        <v>5703</v>
      </c>
      <c r="AD731" t="s">
        <v>17055</v>
      </c>
      <c r="AF731" t="s">
        <v>10858</v>
      </c>
      <c r="AG731">
        <v>12523</v>
      </c>
      <c r="AH731" t="s">
        <v>10858</v>
      </c>
      <c r="AL731" t="str">
        <f>IF(PLAYERIDMAP2[[#This Row],[POS]]="C",MAX(AL$1:AL730)+1,"")</f>
        <v/>
      </c>
      <c r="AM731" t="str">
        <f>IFERROR(INDEX(PLAYERIDMAP2[PLAYERNAME],MATCH(ROW()-ROW(AM$1),CATCHERS,0)),"")</f>
        <v/>
      </c>
      <c r="AN731" t="str">
        <f>IF(PLAYERIDMAP2[[#This Row],[POS]]="1B",MAX(AN$1:AN730)+1,"")</f>
        <v/>
      </c>
      <c r="AO731" t="str">
        <f>IFERROR(INDEX(PLAYERIDMAP2[PLAYERNAME],MATCH(ROW()-ROW(AO$1),FIRSTBASE,0)),"")</f>
        <v/>
      </c>
      <c r="AP731" t="str">
        <f>IF(PLAYERIDMAP2[[#This Row],[POS]]="2B",MAX(AP$1:AP730)+1,"")</f>
        <v/>
      </c>
      <c r="AQ731" t="str">
        <f>IFERROR(INDEX(PLAYERIDMAP2[PLAYERNAME],MATCH(ROW()-ROW(AQ$1),SECONDBASE,0)),"")</f>
        <v/>
      </c>
      <c r="AR731" t="str">
        <f>IF(PLAYERIDMAP2[[#This Row],[POS]]="3B",MAX(AR$1:AR730)+1,"")</f>
        <v/>
      </c>
      <c r="AS731" t="str">
        <f>IFERROR(INDEX(PLAYERIDMAP2[PLAYERNAME],MATCH(ROW()-ROW(AS$1),THIRDBASE,0)),"")</f>
        <v/>
      </c>
      <c r="AT731" t="str">
        <f>IF(PLAYERIDMAP2[[#This Row],[POS]]="SS",MAX(AT$1:AT730)+1,"")</f>
        <v/>
      </c>
      <c r="AU731" t="str">
        <f>IFERROR(INDEX(PLAYERIDMAP2[PLAYERNAME],MATCH(ROW()-ROW(AU$1),SHORTSTOP,0)),"")</f>
        <v/>
      </c>
      <c r="AV731" t="str">
        <f>IF(PLAYERIDMAP2[[#This Row],[POS]]="OF",MAX(AV$1:AV730)+1,"")</f>
        <v/>
      </c>
      <c r="AW731" t="str">
        <f>IFERROR(INDEX(PLAYERIDMAP2[PLAYERNAME],MATCH(ROW()-ROW(AW$1),OUTFIELD,0)),"")</f>
        <v/>
      </c>
      <c r="AX731" t="str">
        <f>IF(PLAYERIDMAP2[[#This Row],[POS]]&lt;&gt;"P",MAX(AX$1:AX730)+1,"")</f>
        <v/>
      </c>
      <c r="AY731" t="str">
        <f>IFERROR(INDEX(PLAYERIDMAP2[PLAYERNAME],MATCH(ROW()-ROW(AY$1),HITTERS,0)),"")</f>
        <v>Scott Sizemore</v>
      </c>
      <c r="AZ731">
        <f>IF(PLAYERIDMAP2[[#This Row],[POS]]="P",MAX(AZ$1:AZ730)+1,"")</f>
        <v>346</v>
      </c>
      <c r="BA731" t="str">
        <f>IFERROR(INDEX(PLAYERIDMAP2[PLAYERNAME],MATCH(ROW()-ROW(BA$1),PITCHERS,0)),"")</f>
        <v>Adam Warren</v>
      </c>
    </row>
    <row r="732" spans="1:53" x14ac:dyDescent="0.25">
      <c r="A732" t="s">
        <v>13288</v>
      </c>
      <c r="B732" t="s">
        <v>10020</v>
      </c>
      <c r="C732" s="1">
        <v>32133</v>
      </c>
      <c r="D732" t="s">
        <v>17140</v>
      </c>
      <c r="E732" t="s">
        <v>20391</v>
      </c>
      <c r="F732" t="s">
        <v>11119</v>
      </c>
      <c r="G732" t="s">
        <v>14693</v>
      </c>
      <c r="H732" t="s">
        <v>10988</v>
      </c>
      <c r="I732" t="s">
        <v>20392</v>
      </c>
      <c r="J732" t="s">
        <v>10020</v>
      </c>
      <c r="K732">
        <v>554432</v>
      </c>
      <c r="L732" t="s">
        <v>10020</v>
      </c>
      <c r="M732">
        <v>1737883</v>
      </c>
      <c r="N732" t="s">
        <v>10020</v>
      </c>
      <c r="O732" t="s">
        <v>13289</v>
      </c>
      <c r="P732" t="s">
        <v>13288</v>
      </c>
      <c r="Q732">
        <v>9261</v>
      </c>
      <c r="R732" t="s">
        <v>10020</v>
      </c>
      <c r="S732">
        <v>30612</v>
      </c>
      <c r="T732" t="s">
        <v>10020</v>
      </c>
      <c r="V732" t="s">
        <v>13290</v>
      </c>
      <c r="W732">
        <v>66215</v>
      </c>
      <c r="X732">
        <v>9261</v>
      </c>
      <c r="Y732" t="s">
        <v>10020</v>
      </c>
      <c r="Z732" t="s">
        <v>13291</v>
      </c>
      <c r="AA732" t="s">
        <v>5703</v>
      </c>
      <c r="AB732" t="s">
        <v>5703</v>
      </c>
      <c r="AD732" t="s">
        <v>13291</v>
      </c>
      <c r="AF732" t="s">
        <v>10020</v>
      </c>
      <c r="AG732">
        <v>17093</v>
      </c>
      <c r="AL732" t="str">
        <f>IF(PLAYERIDMAP2[[#This Row],[POS]]="C",MAX(AL$1:AL731)+1,"")</f>
        <v/>
      </c>
      <c r="AM732" t="str">
        <f>IFERROR(INDEX(PLAYERIDMAP2[PLAYERNAME],MATCH(ROW()-ROW(AM$1),CATCHERS,0)),"")</f>
        <v/>
      </c>
      <c r="AN732" t="str">
        <f>IF(PLAYERIDMAP2[[#This Row],[POS]]="1B",MAX(AN$1:AN731)+1,"")</f>
        <v/>
      </c>
      <c r="AO732" t="str">
        <f>IFERROR(INDEX(PLAYERIDMAP2[PLAYERNAME],MATCH(ROW()-ROW(AO$1),FIRSTBASE,0)),"")</f>
        <v/>
      </c>
      <c r="AP732" t="str">
        <f>IF(PLAYERIDMAP2[[#This Row],[POS]]="2B",MAX(AP$1:AP731)+1,"")</f>
        <v/>
      </c>
      <c r="AQ732" t="str">
        <f>IFERROR(INDEX(PLAYERIDMAP2[PLAYERNAME],MATCH(ROW()-ROW(AQ$1),SECONDBASE,0)),"")</f>
        <v/>
      </c>
      <c r="AR732" t="str">
        <f>IF(PLAYERIDMAP2[[#This Row],[POS]]="3B",MAX(AR$1:AR731)+1,"")</f>
        <v/>
      </c>
      <c r="AS732" t="str">
        <f>IFERROR(INDEX(PLAYERIDMAP2[PLAYERNAME],MATCH(ROW()-ROW(AS$1),THIRDBASE,0)),"")</f>
        <v/>
      </c>
      <c r="AT732" t="str">
        <f>IF(PLAYERIDMAP2[[#This Row],[POS]]="SS",MAX(AT$1:AT731)+1,"")</f>
        <v/>
      </c>
      <c r="AU732" t="str">
        <f>IFERROR(INDEX(PLAYERIDMAP2[PLAYERNAME],MATCH(ROW()-ROW(AU$1),SHORTSTOP,0)),"")</f>
        <v/>
      </c>
      <c r="AV732" t="str">
        <f>IF(PLAYERIDMAP2[[#This Row],[POS]]="OF",MAX(AV$1:AV731)+1,"")</f>
        <v/>
      </c>
      <c r="AW732" t="str">
        <f>IFERROR(INDEX(PLAYERIDMAP2[PLAYERNAME],MATCH(ROW()-ROW(AW$1),OUTFIELD,0)),"")</f>
        <v/>
      </c>
      <c r="AX732" t="str">
        <f>IF(PLAYERIDMAP2[[#This Row],[POS]]&lt;&gt;"P",MAX(AX$1:AX731)+1,"")</f>
        <v/>
      </c>
      <c r="AY732" t="str">
        <f>IFERROR(INDEX(PLAYERIDMAP2[PLAYERNAME],MATCH(ROW()-ROW(AY$1),HITTERS,0)),"")</f>
        <v>Kyle Skipworth</v>
      </c>
      <c r="AZ732">
        <f>IF(PLAYERIDMAP2[[#This Row],[POS]]="P",MAX(AZ$1:AZ731)+1,"")</f>
        <v>347</v>
      </c>
      <c r="BA732" t="str">
        <f>IFERROR(INDEX(PLAYERIDMAP2[PLAYERNAME],MATCH(ROW()-ROW(BA$1),PITCHERS,0)),"")</f>
        <v>Tony Watson</v>
      </c>
    </row>
    <row r="733" spans="1:53" x14ac:dyDescent="0.25">
      <c r="A733" t="s">
        <v>13292</v>
      </c>
      <c r="B733" t="s">
        <v>13293</v>
      </c>
      <c r="C733" s="1">
        <v>29659</v>
      </c>
      <c r="D733" t="s">
        <v>16932</v>
      </c>
      <c r="E733" t="s">
        <v>16933</v>
      </c>
      <c r="F733" t="s">
        <v>11016</v>
      </c>
      <c r="G733" t="s">
        <v>11016</v>
      </c>
      <c r="H733" t="s">
        <v>10988</v>
      </c>
      <c r="I733" t="s">
        <v>16934</v>
      </c>
      <c r="K733">
        <v>408057</v>
      </c>
      <c r="M733">
        <v>288962</v>
      </c>
      <c r="N733" t="s">
        <v>13293</v>
      </c>
      <c r="O733" t="s">
        <v>16203</v>
      </c>
      <c r="P733" t="s">
        <v>13292</v>
      </c>
      <c r="V733" t="s">
        <v>16204</v>
      </c>
      <c r="W733">
        <v>31600</v>
      </c>
      <c r="AA733" t="s">
        <v>5703</v>
      </c>
      <c r="AB733" t="s">
        <v>5703</v>
      </c>
      <c r="AD733" t="s">
        <v>16563</v>
      </c>
      <c r="AL733" t="str">
        <f>IF(PLAYERIDMAP2[[#This Row],[POS]]="C",MAX(AL$1:AL732)+1,"")</f>
        <v/>
      </c>
      <c r="AM733" t="str">
        <f>IFERROR(INDEX(PLAYERIDMAP2[PLAYERNAME],MATCH(ROW()-ROW(AM$1),CATCHERS,0)),"")</f>
        <v/>
      </c>
      <c r="AN733" t="str">
        <f>IF(PLAYERIDMAP2[[#This Row],[POS]]="1B",MAX(AN$1:AN732)+1,"")</f>
        <v/>
      </c>
      <c r="AO733" t="str">
        <f>IFERROR(INDEX(PLAYERIDMAP2[PLAYERNAME],MATCH(ROW()-ROW(AO$1),FIRSTBASE,0)),"")</f>
        <v/>
      </c>
      <c r="AP733" t="str">
        <f>IF(PLAYERIDMAP2[[#This Row],[POS]]="2B",MAX(AP$1:AP732)+1,"")</f>
        <v/>
      </c>
      <c r="AQ733" t="str">
        <f>IFERROR(INDEX(PLAYERIDMAP2[PLAYERNAME],MATCH(ROW()-ROW(AQ$1),SECONDBASE,0)),"")</f>
        <v/>
      </c>
      <c r="AR733" t="str">
        <f>IF(PLAYERIDMAP2[[#This Row],[POS]]="3B",MAX(AR$1:AR732)+1,"")</f>
        <v/>
      </c>
      <c r="AS733" t="str">
        <f>IFERROR(INDEX(PLAYERIDMAP2[PLAYERNAME],MATCH(ROW()-ROW(AS$1),THIRDBASE,0)),"")</f>
        <v/>
      </c>
      <c r="AT733" t="str">
        <f>IF(PLAYERIDMAP2[[#This Row],[POS]]="SS",MAX(AT$1:AT732)+1,"")</f>
        <v/>
      </c>
      <c r="AU733" t="str">
        <f>IFERROR(INDEX(PLAYERIDMAP2[PLAYERNAME],MATCH(ROW()-ROW(AU$1),SHORTSTOP,0)),"")</f>
        <v/>
      </c>
      <c r="AV733" t="str">
        <f>IF(PLAYERIDMAP2[[#This Row],[POS]]="OF",MAX(AV$1:AV732)+1,"")</f>
        <v/>
      </c>
      <c r="AW733" t="str">
        <f>IFERROR(INDEX(PLAYERIDMAP2[PLAYERNAME],MATCH(ROW()-ROW(AW$1),OUTFIELD,0)),"")</f>
        <v/>
      </c>
      <c r="AX733" t="str">
        <f>IF(PLAYERIDMAP2[[#This Row],[POS]]&lt;&gt;"P",MAX(AX$1:AX732)+1,"")</f>
        <v/>
      </c>
      <c r="AY733" t="str">
        <f>IFERROR(INDEX(PLAYERIDMAP2[PLAYERNAME],MATCH(ROW()-ROW(AY$1),HITTERS,0)),"")</f>
        <v>Seth Smith</v>
      </c>
      <c r="AZ733">
        <f>IF(PLAYERIDMAP2[[#This Row],[POS]]="P",MAX(AZ$1:AZ732)+1,"")</f>
        <v>348</v>
      </c>
      <c r="BA733" t="str">
        <f>IFERROR(INDEX(PLAYERIDMAP2[PLAYERNAME],MATCH(ROW()-ROW(BA$1),PITCHERS,0)),"")</f>
        <v>Jered Weaver</v>
      </c>
    </row>
    <row r="734" spans="1:53" x14ac:dyDescent="0.25">
      <c r="A734" t="s">
        <v>13294</v>
      </c>
      <c r="B734" t="s">
        <v>10291</v>
      </c>
      <c r="C734" s="1">
        <v>31884</v>
      </c>
      <c r="D734" t="s">
        <v>17155</v>
      </c>
      <c r="E734" t="s">
        <v>18535</v>
      </c>
      <c r="F734" t="s">
        <v>11002</v>
      </c>
      <c r="G734" t="s">
        <v>14693</v>
      </c>
      <c r="H734" t="s">
        <v>10988</v>
      </c>
      <c r="I734" t="s">
        <v>20470</v>
      </c>
      <c r="J734" t="s">
        <v>10291</v>
      </c>
      <c r="K734">
        <v>543359</v>
      </c>
      <c r="L734" t="s">
        <v>10291</v>
      </c>
      <c r="M734">
        <v>1735789</v>
      </c>
      <c r="N734" t="s">
        <v>10291</v>
      </c>
      <c r="O734" t="s">
        <v>13295</v>
      </c>
      <c r="P734" t="s">
        <v>13294</v>
      </c>
      <c r="Q734">
        <v>9171</v>
      </c>
      <c r="R734" t="s">
        <v>10291</v>
      </c>
      <c r="S734">
        <v>30555</v>
      </c>
      <c r="T734" t="s">
        <v>10291</v>
      </c>
      <c r="V734" t="s">
        <v>13296</v>
      </c>
      <c r="W734">
        <v>58318</v>
      </c>
      <c r="X734">
        <v>9171</v>
      </c>
      <c r="Y734" t="s">
        <v>10291</v>
      </c>
      <c r="Z734" t="s">
        <v>13297</v>
      </c>
      <c r="AA734" t="s">
        <v>10958</v>
      </c>
      <c r="AB734" t="s">
        <v>10958</v>
      </c>
      <c r="AD734" t="s">
        <v>13297</v>
      </c>
      <c r="AF734" t="s">
        <v>10291</v>
      </c>
      <c r="AG734">
        <v>13637</v>
      </c>
      <c r="AH734" t="s">
        <v>10291</v>
      </c>
      <c r="AL734" t="str">
        <f>IF(PLAYERIDMAP2[[#This Row],[POS]]="C",MAX(AL$1:AL733)+1,"")</f>
        <v/>
      </c>
      <c r="AM734" t="str">
        <f>IFERROR(INDEX(PLAYERIDMAP2[PLAYERNAME],MATCH(ROW()-ROW(AM$1),CATCHERS,0)),"")</f>
        <v/>
      </c>
      <c r="AN734" t="str">
        <f>IF(PLAYERIDMAP2[[#This Row],[POS]]="1B",MAX(AN$1:AN733)+1,"")</f>
        <v/>
      </c>
      <c r="AO734" t="str">
        <f>IFERROR(INDEX(PLAYERIDMAP2[PLAYERNAME],MATCH(ROW()-ROW(AO$1),FIRSTBASE,0)),"")</f>
        <v/>
      </c>
      <c r="AP734" t="str">
        <f>IF(PLAYERIDMAP2[[#This Row],[POS]]="2B",MAX(AP$1:AP733)+1,"")</f>
        <v/>
      </c>
      <c r="AQ734" t="str">
        <f>IFERROR(INDEX(PLAYERIDMAP2[PLAYERNAME],MATCH(ROW()-ROW(AQ$1),SECONDBASE,0)),"")</f>
        <v/>
      </c>
      <c r="AR734" t="str">
        <f>IF(PLAYERIDMAP2[[#This Row],[POS]]="3B",MAX(AR$1:AR733)+1,"")</f>
        <v/>
      </c>
      <c r="AS734" t="str">
        <f>IFERROR(INDEX(PLAYERIDMAP2[PLAYERNAME],MATCH(ROW()-ROW(AS$1),THIRDBASE,0)),"")</f>
        <v/>
      </c>
      <c r="AT734" t="str">
        <f>IF(PLAYERIDMAP2[[#This Row],[POS]]="SS",MAX(AT$1:AT733)+1,"")</f>
        <v/>
      </c>
      <c r="AU734" t="str">
        <f>IFERROR(INDEX(PLAYERIDMAP2[PLAYERNAME],MATCH(ROW()-ROW(AU$1),SHORTSTOP,0)),"")</f>
        <v/>
      </c>
      <c r="AV734" t="str">
        <f>IF(PLAYERIDMAP2[[#This Row],[POS]]="OF",MAX(AV$1:AV733)+1,"")</f>
        <v/>
      </c>
      <c r="AW734" t="str">
        <f>IFERROR(INDEX(PLAYERIDMAP2[PLAYERNAME],MATCH(ROW()-ROW(AW$1),OUTFIELD,0)),"")</f>
        <v/>
      </c>
      <c r="AX734" t="str">
        <f>IF(PLAYERIDMAP2[[#This Row],[POS]]&lt;&gt;"P",MAX(AX$1:AX733)+1,"")</f>
        <v/>
      </c>
      <c r="AY734" t="str">
        <f>IFERROR(INDEX(PLAYERIDMAP2[PLAYERNAME],MATCH(ROW()-ROW(AY$1),HITTERS,0)),"")</f>
        <v>Justin Smoak</v>
      </c>
      <c r="AZ734">
        <f>IF(PLAYERIDMAP2[[#This Row],[POS]]="P",MAX(AZ$1:AZ733)+1,"")</f>
        <v>349</v>
      </c>
      <c r="BA734" t="str">
        <f>IFERROR(INDEX(PLAYERIDMAP2[PLAYERNAME],MATCH(ROW()-ROW(BA$1),PITCHERS,0)),"")</f>
        <v>Brandon Webb</v>
      </c>
    </row>
    <row r="735" spans="1:53" x14ac:dyDescent="0.25">
      <c r="A735" t="s">
        <v>13298</v>
      </c>
      <c r="B735" t="s">
        <v>5408</v>
      </c>
      <c r="C735" s="1">
        <v>31715</v>
      </c>
      <c r="D735" t="s">
        <v>17980</v>
      </c>
      <c r="E735" t="s">
        <v>18535</v>
      </c>
      <c r="F735" t="s">
        <v>11142</v>
      </c>
      <c r="G735" t="s">
        <v>14693</v>
      </c>
      <c r="H735" t="s">
        <v>10998</v>
      </c>
      <c r="I735" t="s">
        <v>18536</v>
      </c>
      <c r="J735" t="s">
        <v>5408</v>
      </c>
      <c r="K735">
        <v>457775</v>
      </c>
      <c r="L735" t="s">
        <v>5408</v>
      </c>
      <c r="M735">
        <v>1623772</v>
      </c>
      <c r="N735" t="s">
        <v>5408</v>
      </c>
      <c r="O735" t="s">
        <v>13299</v>
      </c>
      <c r="P735" t="s">
        <v>13298</v>
      </c>
      <c r="Q735">
        <v>8651</v>
      </c>
      <c r="R735" t="s">
        <v>5408</v>
      </c>
      <c r="S735">
        <v>30493</v>
      </c>
      <c r="T735" t="s">
        <v>5408</v>
      </c>
      <c r="U735" t="s">
        <v>5408</v>
      </c>
      <c r="V735" t="s">
        <v>13300</v>
      </c>
      <c r="W735">
        <v>51994</v>
      </c>
      <c r="X735">
        <v>8651</v>
      </c>
      <c r="Y735" t="s">
        <v>5408</v>
      </c>
      <c r="Z735" t="s">
        <v>13301</v>
      </c>
      <c r="AA735" t="s">
        <v>5703</v>
      </c>
      <c r="AB735" t="s">
        <v>5703</v>
      </c>
      <c r="AC735" t="s">
        <v>5408</v>
      </c>
      <c r="AD735" t="s">
        <v>13301</v>
      </c>
      <c r="AE735">
        <v>10031</v>
      </c>
      <c r="AF735" t="s">
        <v>5408</v>
      </c>
      <c r="AG735">
        <v>11095</v>
      </c>
      <c r="AH735" t="s">
        <v>5408</v>
      </c>
      <c r="AL735" t="str">
        <f>IF(PLAYERIDMAP2[[#This Row],[POS]]="C",MAX(AL$1:AL734)+1,"")</f>
        <v/>
      </c>
      <c r="AM735" t="str">
        <f>IFERROR(INDEX(PLAYERIDMAP2[PLAYERNAME],MATCH(ROW()-ROW(AM$1),CATCHERS,0)),"")</f>
        <v/>
      </c>
      <c r="AN735" t="str">
        <f>IF(PLAYERIDMAP2[[#This Row],[POS]]="1B",MAX(AN$1:AN734)+1,"")</f>
        <v/>
      </c>
      <c r="AO735" t="str">
        <f>IFERROR(INDEX(PLAYERIDMAP2[PLAYERNAME],MATCH(ROW()-ROW(AO$1),FIRSTBASE,0)),"")</f>
        <v/>
      </c>
      <c r="AP735" t="str">
        <f>IF(PLAYERIDMAP2[[#This Row],[POS]]="2B",MAX(AP$1:AP734)+1,"")</f>
        <v/>
      </c>
      <c r="AQ735" t="str">
        <f>IFERROR(INDEX(PLAYERIDMAP2[PLAYERNAME],MATCH(ROW()-ROW(AQ$1),SECONDBASE,0)),"")</f>
        <v/>
      </c>
      <c r="AR735" t="str">
        <f>IF(PLAYERIDMAP2[[#This Row],[POS]]="3B",MAX(AR$1:AR734)+1,"")</f>
        <v/>
      </c>
      <c r="AS735" t="str">
        <f>IFERROR(INDEX(PLAYERIDMAP2[PLAYERNAME],MATCH(ROW()-ROW(AS$1),THIRDBASE,0)),"")</f>
        <v/>
      </c>
      <c r="AT735" t="str">
        <f>IF(PLAYERIDMAP2[[#This Row],[POS]]="SS",MAX(AT$1:AT734)+1,"")</f>
        <v/>
      </c>
      <c r="AU735" t="str">
        <f>IFERROR(INDEX(PLAYERIDMAP2[PLAYERNAME],MATCH(ROW()-ROW(AU$1),SHORTSTOP,0)),"")</f>
        <v/>
      </c>
      <c r="AV735">
        <f>IF(PLAYERIDMAP2[[#This Row],[POS]]="OF",MAX(AV$1:AV734)+1,"")</f>
        <v>153</v>
      </c>
      <c r="AW735" t="str">
        <f>IFERROR(INDEX(PLAYERIDMAP2[PLAYERNAME],MATCH(ROW()-ROW(AW$1),OUTFIELD,0)),"")</f>
        <v/>
      </c>
      <c r="AX735">
        <f>IF(PLAYERIDMAP2[[#This Row],[POS]]&lt;&gt;"P",MAX(AX$1:AX734)+1,"")</f>
        <v>385</v>
      </c>
      <c r="AY735" t="str">
        <f>IFERROR(INDEX(PLAYERIDMAP2[PLAYERNAME],MATCH(ROW()-ROW(AY$1),HITTERS,0)),"")</f>
        <v>Jake Smolinski</v>
      </c>
      <c r="AZ735" t="str">
        <f>IF(PLAYERIDMAP2[[#This Row],[POS]]="P",MAX(AZ$1:AZ734)+1,"")</f>
        <v/>
      </c>
      <c r="BA735" t="str">
        <f>IFERROR(INDEX(PLAYERIDMAP2[PLAYERNAME],MATCH(ROW()-ROW(BA$1),PITCHERS,0)),"")</f>
        <v>Daniel Webb</v>
      </c>
    </row>
    <row r="736" spans="1:53" x14ac:dyDescent="0.25">
      <c r="A736" t="s">
        <v>13302</v>
      </c>
      <c r="B736" t="s">
        <v>10906</v>
      </c>
      <c r="C736" s="1">
        <v>30889</v>
      </c>
      <c r="D736" t="s">
        <v>17258</v>
      </c>
      <c r="E736" t="s">
        <v>17814</v>
      </c>
      <c r="F736" t="s">
        <v>11040</v>
      </c>
      <c r="G736" t="s">
        <v>14693</v>
      </c>
      <c r="H736" t="s">
        <v>10988</v>
      </c>
      <c r="I736" t="s">
        <v>17815</v>
      </c>
      <c r="J736" t="s">
        <v>10906</v>
      </c>
      <c r="K736">
        <v>448178</v>
      </c>
      <c r="L736" t="s">
        <v>10906</v>
      </c>
      <c r="M736">
        <v>1209013</v>
      </c>
      <c r="N736" t="s">
        <v>10906</v>
      </c>
      <c r="O736" t="s">
        <v>13303</v>
      </c>
      <c r="P736" t="s">
        <v>13302</v>
      </c>
      <c r="Q736">
        <v>8380</v>
      </c>
      <c r="R736" t="s">
        <v>10906</v>
      </c>
      <c r="S736">
        <v>29265</v>
      </c>
      <c r="T736" t="s">
        <v>10906</v>
      </c>
      <c r="V736" t="s">
        <v>13304</v>
      </c>
      <c r="W736">
        <v>45544</v>
      </c>
      <c r="X736">
        <v>8380</v>
      </c>
      <c r="Y736" t="s">
        <v>10906</v>
      </c>
      <c r="Z736" t="s">
        <v>13305</v>
      </c>
      <c r="AA736" t="s">
        <v>5703</v>
      </c>
      <c r="AB736" t="s">
        <v>5703</v>
      </c>
      <c r="AC736" t="s">
        <v>10906</v>
      </c>
      <c r="AD736" t="s">
        <v>13305</v>
      </c>
      <c r="AE736">
        <v>7571</v>
      </c>
      <c r="AF736" t="s">
        <v>10906</v>
      </c>
      <c r="AG736">
        <v>5594</v>
      </c>
      <c r="AH736" t="s">
        <v>10906</v>
      </c>
      <c r="AL736" t="str">
        <f>IF(PLAYERIDMAP2[[#This Row],[POS]]="C",MAX(AL$1:AL735)+1,"")</f>
        <v/>
      </c>
      <c r="AM736" t="str">
        <f>IFERROR(INDEX(PLAYERIDMAP2[PLAYERNAME],MATCH(ROW()-ROW(AM$1),CATCHERS,0)),"")</f>
        <v/>
      </c>
      <c r="AN736" t="str">
        <f>IF(PLAYERIDMAP2[[#This Row],[POS]]="1B",MAX(AN$1:AN735)+1,"")</f>
        <v/>
      </c>
      <c r="AO736" t="str">
        <f>IFERROR(INDEX(PLAYERIDMAP2[PLAYERNAME],MATCH(ROW()-ROW(AO$1),FIRSTBASE,0)),"")</f>
        <v/>
      </c>
      <c r="AP736" t="str">
        <f>IF(PLAYERIDMAP2[[#This Row],[POS]]="2B",MAX(AP$1:AP735)+1,"")</f>
        <v/>
      </c>
      <c r="AQ736" t="str">
        <f>IFERROR(INDEX(PLAYERIDMAP2[PLAYERNAME],MATCH(ROW()-ROW(AQ$1),SECONDBASE,0)),"")</f>
        <v/>
      </c>
      <c r="AR736" t="str">
        <f>IF(PLAYERIDMAP2[[#This Row],[POS]]="3B",MAX(AR$1:AR735)+1,"")</f>
        <v/>
      </c>
      <c r="AS736" t="str">
        <f>IFERROR(INDEX(PLAYERIDMAP2[PLAYERNAME],MATCH(ROW()-ROW(AS$1),THIRDBASE,0)),"")</f>
        <v/>
      </c>
      <c r="AT736" t="str">
        <f>IF(PLAYERIDMAP2[[#This Row],[POS]]="SS",MAX(AT$1:AT735)+1,"")</f>
        <v/>
      </c>
      <c r="AU736" t="str">
        <f>IFERROR(INDEX(PLAYERIDMAP2[PLAYERNAME],MATCH(ROW()-ROW(AU$1),SHORTSTOP,0)),"")</f>
        <v/>
      </c>
      <c r="AV736" t="str">
        <f>IF(PLAYERIDMAP2[[#This Row],[POS]]="OF",MAX(AV$1:AV735)+1,"")</f>
        <v/>
      </c>
      <c r="AW736" t="str">
        <f>IFERROR(INDEX(PLAYERIDMAP2[PLAYERNAME],MATCH(ROW()-ROW(AW$1),OUTFIELD,0)),"")</f>
        <v/>
      </c>
      <c r="AX736" t="str">
        <f>IF(PLAYERIDMAP2[[#This Row],[POS]]&lt;&gt;"P",MAX(AX$1:AX735)+1,"")</f>
        <v/>
      </c>
      <c r="AY736" t="str">
        <f>IFERROR(INDEX(PLAYERIDMAP2[PLAYERNAME],MATCH(ROW()-ROW(AY$1),HITTERS,0)),"")</f>
        <v>Travis Snider</v>
      </c>
      <c r="AZ736">
        <f>IF(PLAYERIDMAP2[[#This Row],[POS]]="P",MAX(AZ$1:AZ735)+1,"")</f>
        <v>350</v>
      </c>
      <c r="BA736" t="str">
        <f>IFERROR(INDEX(PLAYERIDMAP2[PLAYERNAME],MATCH(ROW()-ROW(BA$1),PITCHERS,0)),"")</f>
        <v>Ryan Webb</v>
      </c>
    </row>
    <row r="737" spans="1:53" x14ac:dyDescent="0.25">
      <c r="A737" t="s">
        <v>13306</v>
      </c>
      <c r="B737" t="s">
        <v>4972</v>
      </c>
      <c r="C737" s="1">
        <v>27206</v>
      </c>
      <c r="D737" t="s">
        <v>19284</v>
      </c>
      <c r="E737" t="s">
        <v>19619</v>
      </c>
      <c r="F737" t="s">
        <v>11016</v>
      </c>
      <c r="G737" t="s">
        <v>11016</v>
      </c>
      <c r="H737" t="s">
        <v>11097</v>
      </c>
      <c r="I737" t="s">
        <v>19620</v>
      </c>
      <c r="K737">
        <v>116539</v>
      </c>
      <c r="L737" t="s">
        <v>4972</v>
      </c>
      <c r="M737">
        <v>7758</v>
      </c>
      <c r="N737" t="s">
        <v>4972</v>
      </c>
      <c r="O737" t="s">
        <v>13307</v>
      </c>
      <c r="P737" t="s">
        <v>13306</v>
      </c>
      <c r="Q737">
        <v>5406</v>
      </c>
      <c r="R737" t="s">
        <v>4972</v>
      </c>
      <c r="S737">
        <v>3246</v>
      </c>
      <c r="T737" t="s">
        <v>4972</v>
      </c>
      <c r="U737" t="s">
        <v>4972</v>
      </c>
      <c r="V737" t="s">
        <v>13308</v>
      </c>
      <c r="W737">
        <v>1589</v>
      </c>
      <c r="X737">
        <v>5406</v>
      </c>
      <c r="Y737" t="s">
        <v>4972</v>
      </c>
      <c r="Z737" t="s">
        <v>16564</v>
      </c>
      <c r="AA737" t="s">
        <v>5703</v>
      </c>
      <c r="AB737" t="s">
        <v>5703</v>
      </c>
      <c r="AD737" t="s">
        <v>16564</v>
      </c>
      <c r="AL737" t="str">
        <f>IF(PLAYERIDMAP2[[#This Row],[POS]]="C",MAX(AL$1:AL736)+1,"")</f>
        <v/>
      </c>
      <c r="AM737" t="str">
        <f>IFERROR(INDEX(PLAYERIDMAP2[PLAYERNAME],MATCH(ROW()-ROW(AM$1),CATCHERS,0)),"")</f>
        <v/>
      </c>
      <c r="AN737" t="str">
        <f>IF(PLAYERIDMAP2[[#This Row],[POS]]="1B",MAX(AN$1:AN736)+1,"")</f>
        <v/>
      </c>
      <c r="AO737" t="str">
        <f>IFERROR(INDEX(PLAYERIDMAP2[PLAYERNAME],MATCH(ROW()-ROW(AO$1),FIRSTBASE,0)),"")</f>
        <v/>
      </c>
      <c r="AP737" t="str">
        <f>IF(PLAYERIDMAP2[[#This Row],[POS]]="2B",MAX(AP$1:AP736)+1,"")</f>
        <v/>
      </c>
      <c r="AQ737" t="str">
        <f>IFERROR(INDEX(PLAYERIDMAP2[PLAYERNAME],MATCH(ROW()-ROW(AQ$1),SECONDBASE,0)),"")</f>
        <v/>
      </c>
      <c r="AR737" t="str">
        <f>IF(PLAYERIDMAP2[[#This Row],[POS]]="3B",MAX(AR$1:AR736)+1,"")</f>
        <v/>
      </c>
      <c r="AS737" t="str">
        <f>IFERROR(INDEX(PLAYERIDMAP2[PLAYERNAME],MATCH(ROW()-ROW(AS$1),THIRDBASE,0)),"")</f>
        <v/>
      </c>
      <c r="AT737">
        <f>IF(PLAYERIDMAP2[[#This Row],[POS]]="SS",MAX(AT$1:AT736)+1,"")</f>
        <v>53</v>
      </c>
      <c r="AU737" t="str">
        <f>IFERROR(INDEX(PLAYERIDMAP2[PLAYERNAME],MATCH(ROW()-ROW(AU$1),SHORTSTOP,0)),"")</f>
        <v/>
      </c>
      <c r="AV737" t="str">
        <f>IF(PLAYERIDMAP2[[#This Row],[POS]]="OF",MAX(AV$1:AV736)+1,"")</f>
        <v/>
      </c>
      <c r="AW737" t="str">
        <f>IFERROR(INDEX(PLAYERIDMAP2[PLAYERNAME],MATCH(ROW()-ROW(AW$1),OUTFIELD,0)),"")</f>
        <v/>
      </c>
      <c r="AX737">
        <f>IF(PLAYERIDMAP2[[#This Row],[POS]]&lt;&gt;"P",MAX(AX$1:AX736)+1,"")</f>
        <v>386</v>
      </c>
      <c r="AY737" t="str">
        <f>IFERROR(INDEX(PLAYERIDMAP2[PLAYERNAME],MATCH(ROW()-ROW(AY$1),HITTERS,0)),"")</f>
        <v>Brandon Snyder</v>
      </c>
      <c r="AZ737" t="str">
        <f>IF(PLAYERIDMAP2[[#This Row],[POS]]="P",MAX(AZ$1:AZ736)+1,"")</f>
        <v/>
      </c>
      <c r="BA737" t="str">
        <f>IFERROR(INDEX(PLAYERIDMAP2[PLAYERNAME],MATCH(ROW()-ROW(BA$1),PITCHERS,0)),"")</f>
        <v>Allen Webster</v>
      </c>
    </row>
    <row r="738" spans="1:53" x14ac:dyDescent="0.25">
      <c r="A738" t="s">
        <v>13309</v>
      </c>
      <c r="B738" t="s">
        <v>4475</v>
      </c>
      <c r="C738" s="1">
        <v>32994</v>
      </c>
      <c r="D738" t="s">
        <v>17266</v>
      </c>
      <c r="E738" t="s">
        <v>18438</v>
      </c>
      <c r="F738" t="s">
        <v>11119</v>
      </c>
      <c r="G738" t="s">
        <v>14693</v>
      </c>
      <c r="H738" t="s">
        <v>11110</v>
      </c>
      <c r="I738" t="s">
        <v>4474</v>
      </c>
      <c r="J738" t="s">
        <v>4475</v>
      </c>
      <c r="K738">
        <v>543362</v>
      </c>
      <c r="L738" t="s">
        <v>4475</v>
      </c>
      <c r="M738">
        <v>1798970</v>
      </c>
      <c r="N738" t="s">
        <v>4475</v>
      </c>
      <c r="S738">
        <v>31050</v>
      </c>
      <c r="T738" t="s">
        <v>4475</v>
      </c>
      <c r="V738" t="s">
        <v>13310</v>
      </c>
      <c r="W738">
        <v>58320</v>
      </c>
      <c r="Z738" t="s">
        <v>16565</v>
      </c>
      <c r="AA738" t="s">
        <v>5703</v>
      </c>
      <c r="AB738" t="s">
        <v>5703</v>
      </c>
      <c r="AD738" t="s">
        <v>16565</v>
      </c>
      <c r="AL738">
        <f>IF(PLAYERIDMAP2[[#This Row],[POS]]="C",MAX(AL$1:AL737)+1,"")</f>
        <v>44</v>
      </c>
      <c r="AM738" t="str">
        <f>IFERROR(INDEX(PLAYERIDMAP2[PLAYERNAME],MATCH(ROW()-ROW(AM$1),CATCHERS,0)),"")</f>
        <v/>
      </c>
      <c r="AN738" t="str">
        <f>IF(PLAYERIDMAP2[[#This Row],[POS]]="1B",MAX(AN$1:AN737)+1,"")</f>
        <v/>
      </c>
      <c r="AO738" t="str">
        <f>IFERROR(INDEX(PLAYERIDMAP2[PLAYERNAME],MATCH(ROW()-ROW(AO$1),FIRSTBASE,0)),"")</f>
        <v/>
      </c>
      <c r="AP738" t="str">
        <f>IF(PLAYERIDMAP2[[#This Row],[POS]]="2B",MAX(AP$1:AP737)+1,"")</f>
        <v/>
      </c>
      <c r="AQ738" t="str">
        <f>IFERROR(INDEX(PLAYERIDMAP2[PLAYERNAME],MATCH(ROW()-ROW(AQ$1),SECONDBASE,0)),"")</f>
        <v/>
      </c>
      <c r="AR738" t="str">
        <f>IF(PLAYERIDMAP2[[#This Row],[POS]]="3B",MAX(AR$1:AR737)+1,"")</f>
        <v/>
      </c>
      <c r="AS738" t="str">
        <f>IFERROR(INDEX(PLAYERIDMAP2[PLAYERNAME],MATCH(ROW()-ROW(AS$1),THIRDBASE,0)),"")</f>
        <v/>
      </c>
      <c r="AT738" t="str">
        <f>IF(PLAYERIDMAP2[[#This Row],[POS]]="SS",MAX(AT$1:AT737)+1,"")</f>
        <v/>
      </c>
      <c r="AU738" t="str">
        <f>IFERROR(INDEX(PLAYERIDMAP2[PLAYERNAME],MATCH(ROW()-ROW(AU$1),SHORTSTOP,0)),"")</f>
        <v/>
      </c>
      <c r="AV738" t="str">
        <f>IF(PLAYERIDMAP2[[#This Row],[POS]]="OF",MAX(AV$1:AV737)+1,"")</f>
        <v/>
      </c>
      <c r="AW738" t="str">
        <f>IFERROR(INDEX(PLAYERIDMAP2[PLAYERNAME],MATCH(ROW()-ROW(AW$1),OUTFIELD,0)),"")</f>
        <v/>
      </c>
      <c r="AX738">
        <f>IF(PLAYERIDMAP2[[#This Row],[POS]]&lt;&gt;"P",MAX(AX$1:AX737)+1,"")</f>
        <v>387</v>
      </c>
      <c r="AY738" t="str">
        <f>IFERROR(INDEX(PLAYERIDMAP2[PLAYERNAME],MATCH(ROW()-ROW(AY$1),HITTERS,0)),"")</f>
        <v>Chris Snyder</v>
      </c>
      <c r="AZ738" t="str">
        <f>IF(PLAYERIDMAP2[[#This Row],[POS]]="P",MAX(AZ$1:AZ737)+1,"")</f>
        <v/>
      </c>
      <c r="BA738" t="str">
        <f>IFERROR(INDEX(PLAYERIDMAP2[PLAYERNAME],MATCH(ROW()-ROW(BA$1),PITCHERS,0)),"")</f>
        <v>Kyle Weiland</v>
      </c>
    </row>
    <row r="739" spans="1:53" x14ac:dyDescent="0.25">
      <c r="A739" t="s">
        <v>18437</v>
      </c>
      <c r="B739" t="s">
        <v>5064</v>
      </c>
      <c r="C739" s="1">
        <v>32160</v>
      </c>
      <c r="D739" t="s">
        <v>17950</v>
      </c>
      <c r="E739" t="s">
        <v>18438</v>
      </c>
      <c r="F739" t="s">
        <v>11258</v>
      </c>
      <c r="G739" t="s">
        <v>14693</v>
      </c>
      <c r="H739" t="s">
        <v>5705</v>
      </c>
      <c r="I739" t="s">
        <v>18439</v>
      </c>
      <c r="J739" t="s">
        <v>5064</v>
      </c>
      <c r="K739">
        <v>499864</v>
      </c>
      <c r="L739" t="s">
        <v>5064</v>
      </c>
      <c r="M739">
        <v>593240</v>
      </c>
      <c r="N739" t="s">
        <v>5064</v>
      </c>
      <c r="O739" t="s">
        <v>18440</v>
      </c>
      <c r="P739" t="s">
        <v>18437</v>
      </c>
      <c r="Q739">
        <v>9367</v>
      </c>
      <c r="R739" t="s">
        <v>5064</v>
      </c>
      <c r="S739">
        <v>31970</v>
      </c>
      <c r="T739" t="s">
        <v>5064</v>
      </c>
      <c r="V739" t="s">
        <v>18441</v>
      </c>
      <c r="W739">
        <v>51540</v>
      </c>
      <c r="X739">
        <v>9367</v>
      </c>
      <c r="Y739" t="s">
        <v>18442</v>
      </c>
      <c r="Z739" t="s">
        <v>18443</v>
      </c>
      <c r="AA739" t="s">
        <v>5703</v>
      </c>
      <c r="AB739" t="s">
        <v>5703</v>
      </c>
      <c r="AD739" t="s">
        <v>18443</v>
      </c>
      <c r="AF739" t="s">
        <v>5064</v>
      </c>
      <c r="AG739">
        <v>13907</v>
      </c>
      <c r="AL739" t="str">
        <f>IF(PLAYERIDMAP2[[#This Row],[POS]]="C",MAX(AL$1:AL738)+1,"")</f>
        <v/>
      </c>
      <c r="AM739" t="str">
        <f>IFERROR(INDEX(PLAYERIDMAP2[PLAYERNAME],MATCH(ROW()-ROW(AM$1),CATCHERS,0)),"")</f>
        <v/>
      </c>
      <c r="AN739" t="str">
        <f>IF(PLAYERIDMAP2[[#This Row],[POS]]="1B",MAX(AN$1:AN738)+1,"")</f>
        <v/>
      </c>
      <c r="AO739" t="str">
        <f>IFERROR(INDEX(PLAYERIDMAP2[PLAYERNAME],MATCH(ROW()-ROW(AO$1),FIRSTBASE,0)),"")</f>
        <v/>
      </c>
      <c r="AP739" t="str">
        <f>IF(PLAYERIDMAP2[[#This Row],[POS]]="2B",MAX(AP$1:AP738)+1,"")</f>
        <v/>
      </c>
      <c r="AQ739" t="str">
        <f>IFERROR(INDEX(PLAYERIDMAP2[PLAYERNAME],MATCH(ROW()-ROW(AQ$1),SECONDBASE,0)),"")</f>
        <v/>
      </c>
      <c r="AR739">
        <f>IF(PLAYERIDMAP2[[#This Row],[POS]]="3B",MAX(AR$1:AR738)+1,"")</f>
        <v>44</v>
      </c>
      <c r="AS739" t="str">
        <f>IFERROR(INDEX(PLAYERIDMAP2[PLAYERNAME],MATCH(ROW()-ROW(AS$1),THIRDBASE,0)),"")</f>
        <v/>
      </c>
      <c r="AT739" t="str">
        <f>IF(PLAYERIDMAP2[[#This Row],[POS]]="SS",MAX(AT$1:AT738)+1,"")</f>
        <v/>
      </c>
      <c r="AU739" t="str">
        <f>IFERROR(INDEX(PLAYERIDMAP2[PLAYERNAME],MATCH(ROW()-ROW(AU$1),SHORTSTOP,0)),"")</f>
        <v/>
      </c>
      <c r="AV739" t="str">
        <f>IF(PLAYERIDMAP2[[#This Row],[POS]]="OF",MAX(AV$1:AV738)+1,"")</f>
        <v/>
      </c>
      <c r="AW739" t="str">
        <f>IFERROR(INDEX(PLAYERIDMAP2[PLAYERNAME],MATCH(ROW()-ROW(AW$1),OUTFIELD,0)),"")</f>
        <v/>
      </c>
      <c r="AX739">
        <f>IF(PLAYERIDMAP2[[#This Row],[POS]]&lt;&gt;"P",MAX(AX$1:AX738)+1,"")</f>
        <v>388</v>
      </c>
      <c r="AY739" t="str">
        <f>IFERROR(INDEX(PLAYERIDMAP2[PLAYERNAME],MATCH(ROW()-ROW(AY$1),HITTERS,0)),"")</f>
        <v>Eric Sogard</v>
      </c>
      <c r="AZ739" t="str">
        <f>IF(PLAYERIDMAP2[[#This Row],[POS]]="P",MAX(AZ$1:AZ738)+1,"")</f>
        <v/>
      </c>
      <c r="BA739" t="str">
        <f>IFERROR(INDEX(PLAYERIDMAP2[PLAYERNAME],MATCH(ROW()-ROW(BA$1),PITCHERS,0)),"")</f>
        <v>Randy Wells</v>
      </c>
    </row>
    <row r="740" spans="1:53" x14ac:dyDescent="0.25">
      <c r="A740" t="s">
        <v>13311</v>
      </c>
      <c r="B740" t="s">
        <v>9937</v>
      </c>
      <c r="C740" s="1">
        <v>30703</v>
      </c>
      <c r="D740" t="s">
        <v>20692</v>
      </c>
      <c r="E740" t="s">
        <v>18438</v>
      </c>
      <c r="F740" t="s">
        <v>11191</v>
      </c>
      <c r="G740" t="s">
        <v>14693</v>
      </c>
      <c r="H740" t="s">
        <v>10988</v>
      </c>
      <c r="I740" t="s">
        <v>20693</v>
      </c>
      <c r="J740" t="s">
        <v>9937</v>
      </c>
      <c r="K740">
        <v>434622</v>
      </c>
      <c r="L740" t="s">
        <v>9937</v>
      </c>
      <c r="M740">
        <v>533004</v>
      </c>
      <c r="N740" t="s">
        <v>9937</v>
      </c>
      <c r="O740" t="s">
        <v>13312</v>
      </c>
      <c r="P740" t="s">
        <v>13311</v>
      </c>
      <c r="Q740">
        <v>7900</v>
      </c>
      <c r="R740" t="s">
        <v>9937</v>
      </c>
      <c r="S740">
        <v>28625</v>
      </c>
      <c r="T740" t="s">
        <v>9937</v>
      </c>
      <c r="V740" t="s">
        <v>13313</v>
      </c>
      <c r="W740">
        <v>37512</v>
      </c>
      <c r="X740">
        <v>7900</v>
      </c>
      <c r="Y740" t="s">
        <v>9937</v>
      </c>
      <c r="Z740" t="s">
        <v>13314</v>
      </c>
      <c r="AA740" t="s">
        <v>5703</v>
      </c>
      <c r="AB740" t="s">
        <v>5703</v>
      </c>
      <c r="AC740" t="s">
        <v>9937</v>
      </c>
      <c r="AD740" t="s">
        <v>13314</v>
      </c>
      <c r="AE740">
        <v>8000</v>
      </c>
      <c r="AF740" t="s">
        <v>9937</v>
      </c>
      <c r="AG740">
        <v>5085</v>
      </c>
      <c r="AH740" t="s">
        <v>9937</v>
      </c>
      <c r="AL740" t="str">
        <f>IF(PLAYERIDMAP2[[#This Row],[POS]]="C",MAX(AL$1:AL739)+1,"")</f>
        <v/>
      </c>
      <c r="AM740" t="str">
        <f>IFERROR(INDEX(PLAYERIDMAP2[PLAYERNAME],MATCH(ROW()-ROW(AM$1),CATCHERS,0)),"")</f>
        <v/>
      </c>
      <c r="AN740" t="str">
        <f>IF(PLAYERIDMAP2[[#This Row],[POS]]="1B",MAX(AN$1:AN739)+1,"")</f>
        <v/>
      </c>
      <c r="AO740" t="str">
        <f>IFERROR(INDEX(PLAYERIDMAP2[PLAYERNAME],MATCH(ROW()-ROW(AO$1),FIRSTBASE,0)),"")</f>
        <v/>
      </c>
      <c r="AP740" t="str">
        <f>IF(PLAYERIDMAP2[[#This Row],[POS]]="2B",MAX(AP$1:AP739)+1,"")</f>
        <v/>
      </c>
      <c r="AQ740" t="str">
        <f>IFERROR(INDEX(PLAYERIDMAP2[PLAYERNAME],MATCH(ROW()-ROW(AQ$1),SECONDBASE,0)),"")</f>
        <v/>
      </c>
      <c r="AR740" t="str">
        <f>IF(PLAYERIDMAP2[[#This Row],[POS]]="3B",MAX(AR$1:AR739)+1,"")</f>
        <v/>
      </c>
      <c r="AS740" t="str">
        <f>IFERROR(INDEX(PLAYERIDMAP2[PLAYERNAME],MATCH(ROW()-ROW(AS$1),THIRDBASE,0)),"")</f>
        <v/>
      </c>
      <c r="AT740" t="str">
        <f>IF(PLAYERIDMAP2[[#This Row],[POS]]="SS",MAX(AT$1:AT739)+1,"")</f>
        <v/>
      </c>
      <c r="AU740" t="str">
        <f>IFERROR(INDEX(PLAYERIDMAP2[PLAYERNAME],MATCH(ROW()-ROW(AU$1),SHORTSTOP,0)),"")</f>
        <v/>
      </c>
      <c r="AV740" t="str">
        <f>IF(PLAYERIDMAP2[[#This Row],[POS]]="OF",MAX(AV$1:AV739)+1,"")</f>
        <v/>
      </c>
      <c r="AW740" t="str">
        <f>IFERROR(INDEX(PLAYERIDMAP2[PLAYERNAME],MATCH(ROW()-ROW(AW$1),OUTFIELD,0)),"")</f>
        <v/>
      </c>
      <c r="AX740" t="str">
        <f>IF(PLAYERIDMAP2[[#This Row],[POS]]&lt;&gt;"P",MAX(AX$1:AX739)+1,"")</f>
        <v/>
      </c>
      <c r="AY740" t="str">
        <f>IFERROR(INDEX(PLAYERIDMAP2[PLAYERNAME],MATCH(ROW()-ROW(AY$1),HITTERS,0)),"")</f>
        <v>Donovan Solano</v>
      </c>
      <c r="AZ740">
        <f>IF(PLAYERIDMAP2[[#This Row],[POS]]="P",MAX(AZ$1:AZ739)+1,"")</f>
        <v>351</v>
      </c>
      <c r="BA740" t="str">
        <f>IFERROR(INDEX(PLAYERIDMAP2[PLAYERNAME],MATCH(ROW()-ROW(BA$1),PITCHERS,0)),"")</f>
        <v>Jake Westbrook</v>
      </c>
    </row>
    <row r="741" spans="1:53" x14ac:dyDescent="0.25">
      <c r="A741" t="s">
        <v>13315</v>
      </c>
      <c r="B741" t="s">
        <v>5294</v>
      </c>
      <c r="C741" s="1">
        <v>30956</v>
      </c>
      <c r="D741" t="s">
        <v>16985</v>
      </c>
      <c r="E741" t="s">
        <v>17024</v>
      </c>
      <c r="F741" t="s">
        <v>11016</v>
      </c>
      <c r="G741" t="s">
        <v>11016</v>
      </c>
      <c r="H741" t="s">
        <v>5705</v>
      </c>
      <c r="I741" t="s">
        <v>18505</v>
      </c>
      <c r="J741" t="s">
        <v>5294</v>
      </c>
      <c r="K741">
        <v>453400</v>
      </c>
      <c r="L741" t="s">
        <v>5294</v>
      </c>
      <c r="M741">
        <v>1599171</v>
      </c>
      <c r="N741" t="s">
        <v>5294</v>
      </c>
      <c r="O741" t="s">
        <v>13316</v>
      </c>
      <c r="P741" t="s">
        <v>13315</v>
      </c>
      <c r="Q741">
        <v>8585</v>
      </c>
      <c r="R741" t="s">
        <v>5294</v>
      </c>
      <c r="S741">
        <v>29616</v>
      </c>
      <c r="T741" t="s">
        <v>5294</v>
      </c>
      <c r="U741" t="s">
        <v>13317</v>
      </c>
      <c r="V741" t="s">
        <v>13318</v>
      </c>
      <c r="W741">
        <v>52240</v>
      </c>
      <c r="X741">
        <v>8585</v>
      </c>
      <c r="Y741" t="s">
        <v>5294</v>
      </c>
      <c r="Z741" t="s">
        <v>13319</v>
      </c>
      <c r="AA741" t="s">
        <v>5703</v>
      </c>
      <c r="AB741" t="s">
        <v>5703</v>
      </c>
      <c r="AC741" t="s">
        <v>5294</v>
      </c>
      <c r="AD741" t="s">
        <v>13319</v>
      </c>
      <c r="AE741">
        <v>9405</v>
      </c>
      <c r="AF741" t="s">
        <v>5294</v>
      </c>
      <c r="AG741">
        <v>6308</v>
      </c>
      <c r="AH741" t="s">
        <v>5294</v>
      </c>
      <c r="AL741" t="str">
        <f>IF(PLAYERIDMAP2[[#This Row],[POS]]="C",MAX(AL$1:AL740)+1,"")</f>
        <v/>
      </c>
      <c r="AM741" t="str">
        <f>IFERROR(INDEX(PLAYERIDMAP2[PLAYERNAME],MATCH(ROW()-ROW(AM$1),CATCHERS,0)),"")</f>
        <v/>
      </c>
      <c r="AN741" t="str">
        <f>IF(PLAYERIDMAP2[[#This Row],[POS]]="1B",MAX(AN$1:AN740)+1,"")</f>
        <v/>
      </c>
      <c r="AO741" t="str">
        <f>IFERROR(INDEX(PLAYERIDMAP2[PLAYERNAME],MATCH(ROW()-ROW(AO$1),FIRSTBASE,0)),"")</f>
        <v/>
      </c>
      <c r="AP741" t="str">
        <f>IF(PLAYERIDMAP2[[#This Row],[POS]]="2B",MAX(AP$1:AP740)+1,"")</f>
        <v/>
      </c>
      <c r="AQ741" t="str">
        <f>IFERROR(INDEX(PLAYERIDMAP2[PLAYERNAME],MATCH(ROW()-ROW(AQ$1),SECONDBASE,0)),"")</f>
        <v/>
      </c>
      <c r="AR741">
        <f>IF(PLAYERIDMAP2[[#This Row],[POS]]="3B",MAX(AR$1:AR740)+1,"")</f>
        <v>45</v>
      </c>
      <c r="AS741" t="str">
        <f>IFERROR(INDEX(PLAYERIDMAP2[PLAYERNAME],MATCH(ROW()-ROW(AS$1),THIRDBASE,0)),"")</f>
        <v/>
      </c>
      <c r="AT741" t="str">
        <f>IF(PLAYERIDMAP2[[#This Row],[POS]]="SS",MAX(AT$1:AT740)+1,"")</f>
        <v/>
      </c>
      <c r="AU741" t="str">
        <f>IFERROR(INDEX(PLAYERIDMAP2[PLAYERNAME],MATCH(ROW()-ROW(AU$1),SHORTSTOP,0)),"")</f>
        <v/>
      </c>
      <c r="AV741" t="str">
        <f>IF(PLAYERIDMAP2[[#This Row],[POS]]="OF",MAX(AV$1:AV740)+1,"")</f>
        <v/>
      </c>
      <c r="AW741" t="str">
        <f>IFERROR(INDEX(PLAYERIDMAP2[PLAYERNAME],MATCH(ROW()-ROW(AW$1),OUTFIELD,0)),"")</f>
        <v/>
      </c>
      <c r="AX741">
        <f>IF(PLAYERIDMAP2[[#This Row],[POS]]&lt;&gt;"P",MAX(AX$1:AX740)+1,"")</f>
        <v>389</v>
      </c>
      <c r="AY741" t="str">
        <f>IFERROR(INDEX(PLAYERIDMAP2[PLAYERNAME],MATCH(ROW()-ROW(AY$1),HITTERS,0)),"")</f>
        <v>Yangervis Solarte</v>
      </c>
      <c r="AZ741" t="str">
        <f>IF(PLAYERIDMAP2[[#This Row],[POS]]="P",MAX(AZ$1:AZ740)+1,"")</f>
        <v/>
      </c>
      <c r="BA741" t="str">
        <f>IFERROR(INDEX(PLAYERIDMAP2[PLAYERNAME],MATCH(ROW()-ROW(BA$1),PITCHERS,0)),"")</f>
        <v>Zack Wheeler</v>
      </c>
    </row>
    <row r="742" spans="1:53" x14ac:dyDescent="0.25">
      <c r="A742" t="s">
        <v>13320</v>
      </c>
      <c r="B742" t="s">
        <v>5479</v>
      </c>
      <c r="C742" s="1">
        <v>29077</v>
      </c>
      <c r="D742" t="s">
        <v>17155</v>
      </c>
      <c r="E742" t="s">
        <v>17024</v>
      </c>
      <c r="F742" t="s">
        <v>11027</v>
      </c>
      <c r="G742" t="s">
        <v>16838</v>
      </c>
      <c r="H742" t="s">
        <v>11003</v>
      </c>
      <c r="I742" t="s">
        <v>18146</v>
      </c>
      <c r="J742" t="s">
        <v>5479</v>
      </c>
      <c r="K742">
        <v>430681</v>
      </c>
      <c r="L742" t="s">
        <v>5479</v>
      </c>
      <c r="M742">
        <v>392909</v>
      </c>
      <c r="N742" t="s">
        <v>5479</v>
      </c>
      <c r="O742" t="s">
        <v>13321</v>
      </c>
      <c r="P742" t="s">
        <v>13320</v>
      </c>
      <c r="Q742">
        <v>7436</v>
      </c>
      <c r="R742" t="s">
        <v>5479</v>
      </c>
      <c r="S742">
        <v>6096</v>
      </c>
      <c r="T742" t="s">
        <v>5479</v>
      </c>
      <c r="V742" t="s">
        <v>13322</v>
      </c>
      <c r="W742">
        <v>37587</v>
      </c>
      <c r="X742">
        <v>7436</v>
      </c>
      <c r="Y742" t="s">
        <v>5479</v>
      </c>
      <c r="Z742" t="s">
        <v>13323</v>
      </c>
      <c r="AA742" t="s">
        <v>10958</v>
      </c>
      <c r="AB742" t="s">
        <v>5703</v>
      </c>
      <c r="AC742" t="s">
        <v>5479</v>
      </c>
      <c r="AD742" t="s">
        <v>13323</v>
      </c>
      <c r="AF742" t="s">
        <v>5479</v>
      </c>
      <c r="AG742">
        <v>11044</v>
      </c>
      <c r="AH742" t="s">
        <v>5479</v>
      </c>
      <c r="AL742" t="str">
        <f>IF(PLAYERIDMAP2[[#This Row],[POS]]="C",MAX(AL$1:AL741)+1,"")</f>
        <v/>
      </c>
      <c r="AM742" t="str">
        <f>IFERROR(INDEX(PLAYERIDMAP2[PLAYERNAME],MATCH(ROW()-ROW(AM$1),CATCHERS,0)),"")</f>
        <v/>
      </c>
      <c r="AN742">
        <f>IF(PLAYERIDMAP2[[#This Row],[POS]]="1B",MAX(AN$1:AN741)+1,"")</f>
        <v>38</v>
      </c>
      <c r="AO742" t="str">
        <f>IFERROR(INDEX(PLAYERIDMAP2[PLAYERNAME],MATCH(ROW()-ROW(AO$1),FIRSTBASE,0)),"")</f>
        <v/>
      </c>
      <c r="AP742" t="str">
        <f>IF(PLAYERIDMAP2[[#This Row],[POS]]="2B",MAX(AP$1:AP741)+1,"")</f>
        <v/>
      </c>
      <c r="AQ742" t="str">
        <f>IFERROR(INDEX(PLAYERIDMAP2[PLAYERNAME],MATCH(ROW()-ROW(AQ$1),SECONDBASE,0)),"")</f>
        <v/>
      </c>
      <c r="AR742" t="str">
        <f>IF(PLAYERIDMAP2[[#This Row],[POS]]="3B",MAX(AR$1:AR741)+1,"")</f>
        <v/>
      </c>
      <c r="AS742" t="str">
        <f>IFERROR(INDEX(PLAYERIDMAP2[PLAYERNAME],MATCH(ROW()-ROW(AS$1),THIRDBASE,0)),"")</f>
        <v/>
      </c>
      <c r="AT742" t="str">
        <f>IF(PLAYERIDMAP2[[#This Row],[POS]]="SS",MAX(AT$1:AT741)+1,"")</f>
        <v/>
      </c>
      <c r="AU742" t="str">
        <f>IFERROR(INDEX(PLAYERIDMAP2[PLAYERNAME],MATCH(ROW()-ROW(AU$1),SHORTSTOP,0)),"")</f>
        <v/>
      </c>
      <c r="AV742" t="str">
        <f>IF(PLAYERIDMAP2[[#This Row],[POS]]="OF",MAX(AV$1:AV741)+1,"")</f>
        <v/>
      </c>
      <c r="AW742" t="str">
        <f>IFERROR(INDEX(PLAYERIDMAP2[PLAYERNAME],MATCH(ROW()-ROW(AW$1),OUTFIELD,0)),"")</f>
        <v/>
      </c>
      <c r="AX742">
        <f>IF(PLAYERIDMAP2[[#This Row],[POS]]&lt;&gt;"P",MAX(AX$1:AX741)+1,"")</f>
        <v>390</v>
      </c>
      <c r="AY742" t="str">
        <f>IFERROR(INDEX(PLAYERIDMAP2[PLAYERNAME],MATCH(ROW()-ROW(AY$1),HITTERS,0)),"")</f>
        <v>Jorge Soler</v>
      </c>
      <c r="AZ742" t="str">
        <f>IF(PLAYERIDMAP2[[#This Row],[POS]]="P",MAX(AZ$1:AZ741)+1,"")</f>
        <v/>
      </c>
      <c r="BA742" t="str">
        <f>IFERROR(INDEX(PLAYERIDMAP2[PLAYERNAME],MATCH(ROW()-ROW(BA$1),PITCHERS,0)),"")</f>
        <v>Alex White</v>
      </c>
    </row>
    <row r="743" spans="1:53" x14ac:dyDescent="0.25">
      <c r="A743" t="s">
        <v>13324</v>
      </c>
      <c r="B743" t="s">
        <v>4017</v>
      </c>
      <c r="C743" s="1">
        <v>30750</v>
      </c>
      <c r="D743" t="s">
        <v>17023</v>
      </c>
      <c r="E743" t="s">
        <v>17024</v>
      </c>
      <c r="F743" t="s">
        <v>11142</v>
      </c>
      <c r="G743" t="s">
        <v>14693</v>
      </c>
      <c r="H743" t="s">
        <v>10998</v>
      </c>
      <c r="I743" t="s">
        <v>17025</v>
      </c>
      <c r="J743" t="s">
        <v>4017</v>
      </c>
      <c r="K743">
        <v>471107</v>
      </c>
      <c r="L743" t="s">
        <v>4017</v>
      </c>
      <c r="M743">
        <v>548997</v>
      </c>
      <c r="N743" t="s">
        <v>4017</v>
      </c>
      <c r="O743" t="s">
        <v>13325</v>
      </c>
      <c r="P743" t="s">
        <v>13324</v>
      </c>
      <c r="Q743">
        <v>8204</v>
      </c>
      <c r="R743" t="s">
        <v>4017</v>
      </c>
      <c r="S743">
        <v>29078</v>
      </c>
      <c r="T743" t="s">
        <v>4017</v>
      </c>
      <c r="V743" t="s">
        <v>13326</v>
      </c>
      <c r="W743">
        <v>37596</v>
      </c>
      <c r="X743">
        <v>8204</v>
      </c>
      <c r="Y743" t="s">
        <v>4017</v>
      </c>
      <c r="Z743" t="s">
        <v>13327</v>
      </c>
      <c r="AA743" t="s">
        <v>11011</v>
      </c>
      <c r="AB743" t="s">
        <v>5703</v>
      </c>
      <c r="AD743" t="s">
        <v>13327</v>
      </c>
      <c r="AL743" t="str">
        <f>IF(PLAYERIDMAP2[[#This Row],[POS]]="C",MAX(AL$1:AL742)+1,"")</f>
        <v/>
      </c>
      <c r="AM743" t="str">
        <f>IFERROR(INDEX(PLAYERIDMAP2[PLAYERNAME],MATCH(ROW()-ROW(AM$1),CATCHERS,0)),"")</f>
        <v/>
      </c>
      <c r="AN743" t="str">
        <f>IF(PLAYERIDMAP2[[#This Row],[POS]]="1B",MAX(AN$1:AN742)+1,"")</f>
        <v/>
      </c>
      <c r="AO743" t="str">
        <f>IFERROR(INDEX(PLAYERIDMAP2[PLAYERNAME],MATCH(ROW()-ROW(AO$1),FIRSTBASE,0)),"")</f>
        <v/>
      </c>
      <c r="AP743" t="str">
        <f>IF(PLAYERIDMAP2[[#This Row],[POS]]="2B",MAX(AP$1:AP742)+1,"")</f>
        <v/>
      </c>
      <c r="AQ743" t="str">
        <f>IFERROR(INDEX(PLAYERIDMAP2[PLAYERNAME],MATCH(ROW()-ROW(AQ$1),SECONDBASE,0)),"")</f>
        <v/>
      </c>
      <c r="AR743" t="str">
        <f>IF(PLAYERIDMAP2[[#This Row],[POS]]="3B",MAX(AR$1:AR742)+1,"")</f>
        <v/>
      </c>
      <c r="AS743" t="str">
        <f>IFERROR(INDEX(PLAYERIDMAP2[PLAYERNAME],MATCH(ROW()-ROW(AS$1),THIRDBASE,0)),"")</f>
        <v/>
      </c>
      <c r="AT743" t="str">
        <f>IF(PLAYERIDMAP2[[#This Row],[POS]]="SS",MAX(AT$1:AT742)+1,"")</f>
        <v/>
      </c>
      <c r="AU743" t="str">
        <f>IFERROR(INDEX(PLAYERIDMAP2[PLAYERNAME],MATCH(ROW()-ROW(AU$1),SHORTSTOP,0)),"")</f>
        <v/>
      </c>
      <c r="AV743">
        <f>IF(PLAYERIDMAP2[[#This Row],[POS]]="OF",MAX(AV$1:AV742)+1,"")</f>
        <v>154</v>
      </c>
      <c r="AW743" t="str">
        <f>IFERROR(INDEX(PLAYERIDMAP2[PLAYERNAME],MATCH(ROW()-ROW(AW$1),OUTFIELD,0)),"")</f>
        <v/>
      </c>
      <c r="AX743">
        <f>IF(PLAYERIDMAP2[[#This Row],[POS]]&lt;&gt;"P",MAX(AX$1:AX742)+1,"")</f>
        <v>391</v>
      </c>
      <c r="AY743" t="str">
        <f>IFERROR(INDEX(PLAYERIDMAP2[PLAYERNAME],MATCH(ROW()-ROW(AY$1),HITTERS,0)),"")</f>
        <v>Ali Solis</v>
      </c>
      <c r="AZ743" t="str">
        <f>IF(PLAYERIDMAP2[[#This Row],[POS]]="P",MAX(AZ$1:AZ742)+1,"")</f>
        <v/>
      </c>
      <c r="BA743" t="str">
        <f>IFERROR(INDEX(PLAYERIDMAP2[PLAYERNAME],MATCH(ROW()-ROW(BA$1),PITCHERS,0)),"")</f>
        <v>Chase Whitley</v>
      </c>
    </row>
    <row r="744" spans="1:53" x14ac:dyDescent="0.25">
      <c r="A744" t="s">
        <v>13328</v>
      </c>
      <c r="B744" t="s">
        <v>6609</v>
      </c>
      <c r="C744" s="1">
        <v>32872</v>
      </c>
      <c r="D744" t="s">
        <v>17113</v>
      </c>
      <c r="E744" t="s">
        <v>17024</v>
      </c>
      <c r="F744" t="s">
        <v>11002</v>
      </c>
      <c r="G744" t="s">
        <v>14693</v>
      </c>
      <c r="H744" t="s">
        <v>10988</v>
      </c>
      <c r="I744" t="s">
        <v>17114</v>
      </c>
      <c r="J744" t="s">
        <v>6609</v>
      </c>
      <c r="K744">
        <v>605304</v>
      </c>
      <c r="L744" t="s">
        <v>6609</v>
      </c>
      <c r="M744">
        <v>1947826</v>
      </c>
      <c r="N744" t="s">
        <v>6609</v>
      </c>
      <c r="O744" t="s">
        <v>13329</v>
      </c>
      <c r="P744" t="s">
        <v>13328</v>
      </c>
      <c r="Q744">
        <v>9516</v>
      </c>
      <c r="R744" t="s">
        <v>6609</v>
      </c>
      <c r="S744">
        <v>32176</v>
      </c>
      <c r="T744" t="s">
        <v>6609</v>
      </c>
      <c r="V744" t="s">
        <v>13330</v>
      </c>
      <c r="W744">
        <v>70456</v>
      </c>
      <c r="X744">
        <v>9516</v>
      </c>
      <c r="Y744" t="s">
        <v>6609</v>
      </c>
      <c r="Z744" t="s">
        <v>13331</v>
      </c>
      <c r="AA744" t="s">
        <v>5703</v>
      </c>
      <c r="AB744" t="s">
        <v>5703</v>
      </c>
      <c r="AD744" t="s">
        <v>13331</v>
      </c>
      <c r="AE744">
        <v>12211</v>
      </c>
      <c r="AL744" t="str">
        <f>IF(PLAYERIDMAP2[[#This Row],[POS]]="C",MAX(AL$1:AL743)+1,"")</f>
        <v/>
      </c>
      <c r="AM744" t="str">
        <f>IFERROR(INDEX(PLAYERIDMAP2[PLAYERNAME],MATCH(ROW()-ROW(AM$1),CATCHERS,0)),"")</f>
        <v/>
      </c>
      <c r="AN744" t="str">
        <f>IF(PLAYERIDMAP2[[#This Row],[POS]]="1B",MAX(AN$1:AN743)+1,"")</f>
        <v/>
      </c>
      <c r="AO744" t="str">
        <f>IFERROR(INDEX(PLAYERIDMAP2[PLAYERNAME],MATCH(ROW()-ROW(AO$1),FIRSTBASE,0)),"")</f>
        <v/>
      </c>
      <c r="AP744" t="str">
        <f>IF(PLAYERIDMAP2[[#This Row],[POS]]="2B",MAX(AP$1:AP743)+1,"")</f>
        <v/>
      </c>
      <c r="AQ744" t="str">
        <f>IFERROR(INDEX(PLAYERIDMAP2[PLAYERNAME],MATCH(ROW()-ROW(AQ$1),SECONDBASE,0)),"")</f>
        <v/>
      </c>
      <c r="AR744" t="str">
        <f>IF(PLAYERIDMAP2[[#This Row],[POS]]="3B",MAX(AR$1:AR743)+1,"")</f>
        <v/>
      </c>
      <c r="AS744" t="str">
        <f>IFERROR(INDEX(PLAYERIDMAP2[PLAYERNAME],MATCH(ROW()-ROW(AS$1),THIRDBASE,0)),"")</f>
        <v/>
      </c>
      <c r="AT744" t="str">
        <f>IF(PLAYERIDMAP2[[#This Row],[POS]]="SS",MAX(AT$1:AT743)+1,"")</f>
        <v/>
      </c>
      <c r="AU744" t="str">
        <f>IFERROR(INDEX(PLAYERIDMAP2[PLAYERNAME],MATCH(ROW()-ROW(AU$1),SHORTSTOP,0)),"")</f>
        <v/>
      </c>
      <c r="AV744" t="str">
        <f>IF(PLAYERIDMAP2[[#This Row],[POS]]="OF",MAX(AV$1:AV743)+1,"")</f>
        <v/>
      </c>
      <c r="AW744" t="str">
        <f>IFERROR(INDEX(PLAYERIDMAP2[PLAYERNAME],MATCH(ROW()-ROW(AW$1),OUTFIELD,0)),"")</f>
        <v/>
      </c>
      <c r="AX744" t="str">
        <f>IF(PLAYERIDMAP2[[#This Row],[POS]]&lt;&gt;"P",MAX(AX$1:AX743)+1,"")</f>
        <v/>
      </c>
      <c r="AY744" t="str">
        <f>IFERROR(INDEX(PLAYERIDMAP2[PLAYERNAME],MATCH(ROW()-ROW(AY$1),HITTERS,0)),"")</f>
        <v>Alfonso Soriano</v>
      </c>
      <c r="AZ744">
        <f>IF(PLAYERIDMAP2[[#This Row],[POS]]="P",MAX(AZ$1:AZ743)+1,"")</f>
        <v>352</v>
      </c>
      <c r="BA744" t="str">
        <f>IFERROR(INDEX(PLAYERIDMAP2[PLAYERNAME],MATCH(ROW()-ROW(BA$1),PITCHERS,0)),"")</f>
        <v>Joe Wieland</v>
      </c>
    </row>
    <row r="745" spans="1:53" x14ac:dyDescent="0.25">
      <c r="A745" t="s">
        <v>13332</v>
      </c>
      <c r="B745" t="s">
        <v>10846</v>
      </c>
      <c r="C745" s="1">
        <v>30494</v>
      </c>
      <c r="D745" t="s">
        <v>18468</v>
      </c>
      <c r="E745" t="s">
        <v>17024</v>
      </c>
      <c r="F745" t="s">
        <v>11068</v>
      </c>
      <c r="G745" t="s">
        <v>16838</v>
      </c>
      <c r="H745" t="s">
        <v>10988</v>
      </c>
      <c r="I745" t="s">
        <v>20407</v>
      </c>
      <c r="J745" t="s">
        <v>10846</v>
      </c>
      <c r="K745">
        <v>462382</v>
      </c>
      <c r="L745" t="s">
        <v>10846</v>
      </c>
      <c r="M745">
        <v>580522</v>
      </c>
      <c r="N745" t="s">
        <v>10846</v>
      </c>
      <c r="O745" t="s">
        <v>13333</v>
      </c>
      <c r="P745" t="s">
        <v>13332</v>
      </c>
      <c r="Q745">
        <v>7825</v>
      </c>
      <c r="R745" t="s">
        <v>10846</v>
      </c>
      <c r="S745">
        <v>28531</v>
      </c>
      <c r="T745" t="s">
        <v>10846</v>
      </c>
      <c r="V745" t="s">
        <v>13334</v>
      </c>
      <c r="W745">
        <v>37595</v>
      </c>
      <c r="X745">
        <v>7825</v>
      </c>
      <c r="Y745" t="s">
        <v>10846</v>
      </c>
      <c r="Z745" t="s">
        <v>13335</v>
      </c>
      <c r="AA745" t="s">
        <v>5703</v>
      </c>
      <c r="AB745" t="s">
        <v>5703</v>
      </c>
      <c r="AC745" t="s">
        <v>10846</v>
      </c>
      <c r="AD745" t="s">
        <v>13335</v>
      </c>
      <c r="AE745">
        <v>8767</v>
      </c>
      <c r="AF745" t="s">
        <v>10846</v>
      </c>
      <c r="AG745">
        <v>5586</v>
      </c>
      <c r="AH745" t="s">
        <v>10846</v>
      </c>
      <c r="AL745" t="str">
        <f>IF(PLAYERIDMAP2[[#This Row],[POS]]="C",MAX(AL$1:AL744)+1,"")</f>
        <v/>
      </c>
      <c r="AM745" t="str">
        <f>IFERROR(INDEX(PLAYERIDMAP2[PLAYERNAME],MATCH(ROW()-ROW(AM$1),CATCHERS,0)),"")</f>
        <v/>
      </c>
      <c r="AN745" t="str">
        <f>IF(PLAYERIDMAP2[[#This Row],[POS]]="1B",MAX(AN$1:AN744)+1,"")</f>
        <v/>
      </c>
      <c r="AO745" t="str">
        <f>IFERROR(INDEX(PLAYERIDMAP2[PLAYERNAME],MATCH(ROW()-ROW(AO$1),FIRSTBASE,0)),"")</f>
        <v/>
      </c>
      <c r="AP745" t="str">
        <f>IF(PLAYERIDMAP2[[#This Row],[POS]]="2B",MAX(AP$1:AP744)+1,"")</f>
        <v/>
      </c>
      <c r="AQ745" t="str">
        <f>IFERROR(INDEX(PLAYERIDMAP2[PLAYERNAME],MATCH(ROW()-ROW(AQ$1),SECONDBASE,0)),"")</f>
        <v/>
      </c>
      <c r="AR745" t="str">
        <f>IF(PLAYERIDMAP2[[#This Row],[POS]]="3B",MAX(AR$1:AR744)+1,"")</f>
        <v/>
      </c>
      <c r="AS745" t="str">
        <f>IFERROR(INDEX(PLAYERIDMAP2[PLAYERNAME],MATCH(ROW()-ROW(AS$1),THIRDBASE,0)),"")</f>
        <v/>
      </c>
      <c r="AT745" t="str">
        <f>IF(PLAYERIDMAP2[[#This Row],[POS]]="SS",MAX(AT$1:AT744)+1,"")</f>
        <v/>
      </c>
      <c r="AU745" t="str">
        <f>IFERROR(INDEX(PLAYERIDMAP2[PLAYERNAME],MATCH(ROW()-ROW(AU$1),SHORTSTOP,0)),"")</f>
        <v/>
      </c>
      <c r="AV745" t="str">
        <f>IF(PLAYERIDMAP2[[#This Row],[POS]]="OF",MAX(AV$1:AV744)+1,"")</f>
        <v/>
      </c>
      <c r="AW745" t="str">
        <f>IFERROR(INDEX(PLAYERIDMAP2[PLAYERNAME],MATCH(ROW()-ROW(AW$1),OUTFIELD,0)),"")</f>
        <v/>
      </c>
      <c r="AX745" t="str">
        <f>IF(PLAYERIDMAP2[[#This Row],[POS]]&lt;&gt;"P",MAX(AX$1:AX744)+1,"")</f>
        <v/>
      </c>
      <c r="AY745" t="str">
        <f>IFERROR(INDEX(PLAYERIDMAP2[PLAYERNAME],MATCH(ROW()-ROW(AY$1),HITTERS,0)),"")</f>
        <v>Geovany Soto</v>
      </c>
      <c r="AZ745">
        <f>IF(PLAYERIDMAP2[[#This Row],[POS]]="P",MAX(AZ$1:AZ744)+1,"")</f>
        <v>353</v>
      </c>
      <c r="BA745" t="str">
        <f>IFERROR(INDEX(PLAYERIDMAP2[PLAYERNAME],MATCH(ROW()-ROW(BA$1),PITCHERS,0)),"")</f>
        <v>Tom Wilhelmsen</v>
      </c>
    </row>
    <row r="746" spans="1:53" x14ac:dyDescent="0.25">
      <c r="A746" t="s">
        <v>13336</v>
      </c>
      <c r="B746" t="s">
        <v>4913</v>
      </c>
      <c r="C746" s="1">
        <v>30712</v>
      </c>
      <c r="D746" t="s">
        <v>16890</v>
      </c>
      <c r="E746" t="s">
        <v>17024</v>
      </c>
      <c r="F746" t="s">
        <v>11062</v>
      </c>
      <c r="G746" t="s">
        <v>16838</v>
      </c>
      <c r="H746" t="s">
        <v>10988</v>
      </c>
      <c r="I746" t="s">
        <v>17569</v>
      </c>
      <c r="J746" t="s">
        <v>4913</v>
      </c>
      <c r="K746">
        <v>435178</v>
      </c>
      <c r="L746" t="s">
        <v>4913</v>
      </c>
      <c r="M746">
        <v>546234</v>
      </c>
      <c r="N746" t="s">
        <v>4913</v>
      </c>
      <c r="O746" t="s">
        <v>13337</v>
      </c>
      <c r="P746" t="s">
        <v>13336</v>
      </c>
      <c r="Q746">
        <v>7669</v>
      </c>
      <c r="R746" t="s">
        <v>4913</v>
      </c>
      <c r="S746">
        <v>6435</v>
      </c>
      <c r="T746" t="s">
        <v>4913</v>
      </c>
      <c r="V746" t="s">
        <v>13338</v>
      </c>
      <c r="W746">
        <v>45545</v>
      </c>
      <c r="X746">
        <v>7669</v>
      </c>
      <c r="Y746" t="s">
        <v>4913</v>
      </c>
      <c r="Z746" t="s">
        <v>16205</v>
      </c>
      <c r="AA746" t="s">
        <v>10958</v>
      </c>
      <c r="AB746" t="s">
        <v>5703</v>
      </c>
      <c r="AC746" t="s">
        <v>4913</v>
      </c>
      <c r="AD746" t="s">
        <v>16205</v>
      </c>
      <c r="AE746">
        <v>8233</v>
      </c>
      <c r="AF746" t="s">
        <v>4913</v>
      </c>
      <c r="AG746">
        <v>5160</v>
      </c>
      <c r="AL746" t="str">
        <f>IF(PLAYERIDMAP2[[#This Row],[POS]]="C",MAX(AL$1:AL745)+1,"")</f>
        <v/>
      </c>
      <c r="AM746" t="str">
        <f>IFERROR(INDEX(PLAYERIDMAP2[PLAYERNAME],MATCH(ROW()-ROW(AM$1),CATCHERS,0)),"")</f>
        <v/>
      </c>
      <c r="AN746" t="str">
        <f>IF(PLAYERIDMAP2[[#This Row],[POS]]="1B",MAX(AN$1:AN745)+1,"")</f>
        <v/>
      </c>
      <c r="AO746" t="str">
        <f>IFERROR(INDEX(PLAYERIDMAP2[PLAYERNAME],MATCH(ROW()-ROW(AO$1),FIRSTBASE,0)),"")</f>
        <v/>
      </c>
      <c r="AP746" t="str">
        <f>IF(PLAYERIDMAP2[[#This Row],[POS]]="2B",MAX(AP$1:AP745)+1,"")</f>
        <v/>
      </c>
      <c r="AQ746" t="str">
        <f>IFERROR(INDEX(PLAYERIDMAP2[PLAYERNAME],MATCH(ROW()-ROW(AQ$1),SECONDBASE,0)),"")</f>
        <v/>
      </c>
      <c r="AR746" t="str">
        <f>IF(PLAYERIDMAP2[[#This Row],[POS]]="3B",MAX(AR$1:AR745)+1,"")</f>
        <v/>
      </c>
      <c r="AS746" t="str">
        <f>IFERROR(INDEX(PLAYERIDMAP2[PLAYERNAME],MATCH(ROW()-ROW(AS$1),THIRDBASE,0)),"")</f>
        <v/>
      </c>
      <c r="AT746" t="str">
        <f>IF(PLAYERIDMAP2[[#This Row],[POS]]="SS",MAX(AT$1:AT745)+1,"")</f>
        <v/>
      </c>
      <c r="AU746" t="str">
        <f>IFERROR(INDEX(PLAYERIDMAP2[PLAYERNAME],MATCH(ROW()-ROW(AU$1),SHORTSTOP,0)),"")</f>
        <v/>
      </c>
      <c r="AV746" t="str">
        <f>IF(PLAYERIDMAP2[[#This Row],[POS]]="OF",MAX(AV$1:AV745)+1,"")</f>
        <v/>
      </c>
      <c r="AW746" t="str">
        <f>IFERROR(INDEX(PLAYERIDMAP2[PLAYERNAME],MATCH(ROW()-ROW(AW$1),OUTFIELD,0)),"")</f>
        <v/>
      </c>
      <c r="AX746" t="str">
        <f>IF(PLAYERIDMAP2[[#This Row],[POS]]&lt;&gt;"P",MAX(AX$1:AX745)+1,"")</f>
        <v/>
      </c>
      <c r="AY746" t="str">
        <f>IFERROR(INDEX(PLAYERIDMAP2[PLAYERNAME],MATCH(ROW()-ROW(AY$1),HITTERS,0)),"")</f>
        <v>Steven Souza</v>
      </c>
      <c r="AZ746">
        <f>IF(PLAYERIDMAP2[[#This Row],[POS]]="P",MAX(AZ$1:AZ745)+1,"")</f>
        <v>354</v>
      </c>
      <c r="BA746" t="str">
        <f>IFERROR(INDEX(PLAYERIDMAP2[PLAYERNAME],MATCH(ROW()-ROW(BA$1),PITCHERS,0)),"")</f>
        <v>Dontrelle Willis</v>
      </c>
    </row>
    <row r="747" spans="1:53" x14ac:dyDescent="0.25">
      <c r="A747" t="s">
        <v>13339</v>
      </c>
      <c r="B747" t="s">
        <v>5308</v>
      </c>
      <c r="C747" s="1">
        <v>30004</v>
      </c>
      <c r="D747" t="s">
        <v>17165</v>
      </c>
      <c r="E747" t="s">
        <v>17024</v>
      </c>
      <c r="F747" t="s">
        <v>11302</v>
      </c>
      <c r="G747" t="s">
        <v>16838</v>
      </c>
      <c r="H747" t="s">
        <v>5705</v>
      </c>
      <c r="I747" t="s">
        <v>19932</v>
      </c>
      <c r="J747" t="s">
        <v>5308</v>
      </c>
      <c r="K747">
        <v>430637</v>
      </c>
      <c r="L747" t="s">
        <v>5308</v>
      </c>
      <c r="M747">
        <v>292279</v>
      </c>
      <c r="N747" t="s">
        <v>5308</v>
      </c>
      <c r="O747" t="s">
        <v>13340</v>
      </c>
      <c r="P747" t="s">
        <v>13339</v>
      </c>
      <c r="Q747">
        <v>7558</v>
      </c>
      <c r="R747" t="s">
        <v>5308</v>
      </c>
      <c r="S747">
        <v>6295</v>
      </c>
      <c r="T747" t="s">
        <v>5308</v>
      </c>
      <c r="U747" t="s">
        <v>5308</v>
      </c>
      <c r="V747" t="s">
        <v>13341</v>
      </c>
      <c r="W747">
        <v>31349</v>
      </c>
      <c r="X747">
        <v>7558</v>
      </c>
      <c r="Y747" t="s">
        <v>5308</v>
      </c>
      <c r="Z747" t="s">
        <v>13342</v>
      </c>
      <c r="AA747" t="s">
        <v>10958</v>
      </c>
      <c r="AB747" t="s">
        <v>5703</v>
      </c>
      <c r="AC747" t="s">
        <v>5308</v>
      </c>
      <c r="AD747" t="s">
        <v>13342</v>
      </c>
      <c r="AE747">
        <v>6922</v>
      </c>
      <c r="AF747" t="s">
        <v>5308</v>
      </c>
      <c r="AG747">
        <v>5242</v>
      </c>
      <c r="AH747" t="s">
        <v>5308</v>
      </c>
      <c r="AL747" t="str">
        <f>IF(PLAYERIDMAP2[[#This Row],[POS]]="C",MAX(AL$1:AL746)+1,"")</f>
        <v/>
      </c>
      <c r="AM747" t="str">
        <f>IFERROR(INDEX(PLAYERIDMAP2[PLAYERNAME],MATCH(ROW()-ROW(AM$1),CATCHERS,0)),"")</f>
        <v/>
      </c>
      <c r="AN747" t="str">
        <f>IF(PLAYERIDMAP2[[#This Row],[POS]]="1B",MAX(AN$1:AN746)+1,"")</f>
        <v/>
      </c>
      <c r="AO747" t="str">
        <f>IFERROR(INDEX(PLAYERIDMAP2[PLAYERNAME],MATCH(ROW()-ROW(AO$1),FIRSTBASE,0)),"")</f>
        <v/>
      </c>
      <c r="AP747" t="str">
        <f>IF(PLAYERIDMAP2[[#This Row],[POS]]="2B",MAX(AP$1:AP746)+1,"")</f>
        <v/>
      </c>
      <c r="AQ747" t="str">
        <f>IFERROR(INDEX(PLAYERIDMAP2[PLAYERNAME],MATCH(ROW()-ROW(AQ$1),SECONDBASE,0)),"")</f>
        <v/>
      </c>
      <c r="AR747">
        <f>IF(PLAYERIDMAP2[[#This Row],[POS]]="3B",MAX(AR$1:AR746)+1,"")</f>
        <v>46</v>
      </c>
      <c r="AS747" t="str">
        <f>IFERROR(INDEX(PLAYERIDMAP2[PLAYERNAME],MATCH(ROW()-ROW(AS$1),THIRDBASE,0)),"")</f>
        <v/>
      </c>
      <c r="AT747" t="str">
        <f>IF(PLAYERIDMAP2[[#This Row],[POS]]="SS",MAX(AT$1:AT746)+1,"")</f>
        <v/>
      </c>
      <c r="AU747" t="str">
        <f>IFERROR(INDEX(PLAYERIDMAP2[PLAYERNAME],MATCH(ROW()-ROW(AU$1),SHORTSTOP,0)),"")</f>
        <v/>
      </c>
      <c r="AV747" t="str">
        <f>IF(PLAYERIDMAP2[[#This Row],[POS]]="OF",MAX(AV$1:AV746)+1,"")</f>
        <v/>
      </c>
      <c r="AW747" t="str">
        <f>IFERROR(INDEX(PLAYERIDMAP2[PLAYERNAME],MATCH(ROW()-ROW(AW$1),OUTFIELD,0)),"")</f>
        <v/>
      </c>
      <c r="AX747">
        <f>IF(PLAYERIDMAP2[[#This Row],[POS]]&lt;&gt;"P",MAX(AX$1:AX746)+1,"")</f>
        <v>392</v>
      </c>
      <c r="AY747" t="str">
        <f>IFERROR(INDEX(PLAYERIDMAP2[PLAYERNAME],MATCH(ROW()-ROW(AY$1),HITTERS,0)),"")</f>
        <v>Denard Span</v>
      </c>
      <c r="AZ747" t="str">
        <f>IF(PLAYERIDMAP2[[#This Row],[POS]]="P",MAX(AZ$1:AZ746)+1,"")</f>
        <v/>
      </c>
      <c r="BA747" t="str">
        <f>IFERROR(INDEX(PLAYERIDMAP2[PLAYERNAME],MATCH(ROW()-ROW(BA$1),PITCHERS,0)),"")</f>
        <v>Jerome Williams</v>
      </c>
    </row>
    <row r="748" spans="1:53" x14ac:dyDescent="0.25">
      <c r="A748" t="s">
        <v>20402</v>
      </c>
      <c r="B748" t="s">
        <v>5157</v>
      </c>
      <c r="C748" s="1">
        <v>33225</v>
      </c>
      <c r="D748" t="s">
        <v>20114</v>
      </c>
      <c r="E748" t="s">
        <v>17024</v>
      </c>
      <c r="F748" t="s">
        <v>10997</v>
      </c>
      <c r="G748" t="s">
        <v>16838</v>
      </c>
      <c r="H748" t="s">
        <v>5706</v>
      </c>
      <c r="I748" t="s">
        <v>20403</v>
      </c>
      <c r="J748" t="s">
        <v>5157</v>
      </c>
      <c r="K748">
        <v>608672</v>
      </c>
      <c r="L748" t="s">
        <v>5157</v>
      </c>
      <c r="M748">
        <v>2065092</v>
      </c>
      <c r="N748" t="s">
        <v>5157</v>
      </c>
      <c r="P748" t="s">
        <v>20402</v>
      </c>
      <c r="Q748">
        <v>9560</v>
      </c>
      <c r="R748" t="s">
        <v>5157</v>
      </c>
      <c r="S748">
        <v>33149</v>
      </c>
      <c r="T748" t="s">
        <v>5157</v>
      </c>
      <c r="W748">
        <v>100301</v>
      </c>
      <c r="X748">
        <v>9560</v>
      </c>
      <c r="Y748" t="s">
        <v>5157</v>
      </c>
      <c r="Z748" t="s">
        <v>20404</v>
      </c>
      <c r="AA748" t="s">
        <v>10958</v>
      </c>
      <c r="AB748" t="s">
        <v>5703</v>
      </c>
      <c r="AD748" t="s">
        <v>20404</v>
      </c>
      <c r="AF748" t="s">
        <v>5157</v>
      </c>
      <c r="AG748">
        <v>52149</v>
      </c>
      <c r="AL748" t="str">
        <f>IF(PLAYERIDMAP2[[#This Row],[POS]]="C",MAX(AL$1:AL747)+1,"")</f>
        <v/>
      </c>
      <c r="AM748" t="str">
        <f>IFERROR(INDEX(PLAYERIDMAP2[PLAYERNAME],MATCH(ROW()-ROW(AM$1),CATCHERS,0)),"")</f>
        <v/>
      </c>
      <c r="AN748" t="str">
        <f>IF(PLAYERIDMAP2[[#This Row],[POS]]="1B",MAX(AN$1:AN747)+1,"")</f>
        <v/>
      </c>
      <c r="AO748" t="str">
        <f>IFERROR(INDEX(PLAYERIDMAP2[PLAYERNAME],MATCH(ROW()-ROW(AO$1),FIRSTBASE,0)),"")</f>
        <v/>
      </c>
      <c r="AP748">
        <f>IF(PLAYERIDMAP2[[#This Row],[POS]]="2B",MAX(AP$1:AP747)+1,"")</f>
        <v>56</v>
      </c>
      <c r="AQ748" t="str">
        <f>IFERROR(INDEX(PLAYERIDMAP2[PLAYERNAME],MATCH(ROW()-ROW(AQ$1),SECONDBASE,0)),"")</f>
        <v/>
      </c>
      <c r="AR748" t="str">
        <f>IF(PLAYERIDMAP2[[#This Row],[POS]]="3B",MAX(AR$1:AR747)+1,"")</f>
        <v/>
      </c>
      <c r="AS748" t="str">
        <f>IFERROR(INDEX(PLAYERIDMAP2[PLAYERNAME],MATCH(ROW()-ROW(AS$1),THIRDBASE,0)),"")</f>
        <v/>
      </c>
      <c r="AT748" t="str">
        <f>IF(PLAYERIDMAP2[[#This Row],[POS]]="SS",MAX(AT$1:AT747)+1,"")</f>
        <v/>
      </c>
      <c r="AU748" t="str">
        <f>IFERROR(INDEX(PLAYERIDMAP2[PLAYERNAME],MATCH(ROW()-ROW(AU$1),SHORTSTOP,0)),"")</f>
        <v/>
      </c>
      <c r="AV748" t="str">
        <f>IF(PLAYERIDMAP2[[#This Row],[POS]]="OF",MAX(AV$1:AV747)+1,"")</f>
        <v/>
      </c>
      <c r="AW748" t="str">
        <f>IFERROR(INDEX(PLAYERIDMAP2[PLAYERNAME],MATCH(ROW()-ROW(AW$1),OUTFIELD,0)),"")</f>
        <v/>
      </c>
      <c r="AX748">
        <f>IF(PLAYERIDMAP2[[#This Row],[POS]]&lt;&gt;"P",MAX(AX$1:AX747)+1,"")</f>
        <v>393</v>
      </c>
      <c r="AY748" t="str">
        <f>IFERROR(INDEX(PLAYERIDMAP2[PLAYERNAME],MATCH(ROW()-ROW(AY$1),HITTERS,0)),"")</f>
        <v>Cory Spangenberg</v>
      </c>
      <c r="AZ748" t="str">
        <f>IF(PLAYERIDMAP2[[#This Row],[POS]]="P",MAX(AZ$1:AZ747)+1,"")</f>
        <v/>
      </c>
      <c r="BA748" t="str">
        <f>IFERROR(INDEX(PLAYERIDMAP2[PLAYERNAME],MATCH(ROW()-ROW(BA$1),PITCHERS,0)),"")</f>
        <v>Alex Wilson</v>
      </c>
    </row>
    <row r="749" spans="1:53" x14ac:dyDescent="0.25">
      <c r="A749" t="s">
        <v>13343</v>
      </c>
      <c r="B749" t="s">
        <v>5234</v>
      </c>
      <c r="C749" s="1">
        <v>28752</v>
      </c>
      <c r="D749" t="s">
        <v>16964</v>
      </c>
      <c r="E749" t="s">
        <v>17024</v>
      </c>
      <c r="F749" t="s">
        <v>11016</v>
      </c>
      <c r="G749" t="s">
        <v>11016</v>
      </c>
      <c r="H749" t="s">
        <v>11003</v>
      </c>
      <c r="I749" t="s">
        <v>20833</v>
      </c>
      <c r="K749">
        <v>276376</v>
      </c>
      <c r="M749">
        <v>127563</v>
      </c>
      <c r="N749" t="s">
        <v>5234</v>
      </c>
      <c r="O749" t="s">
        <v>16206</v>
      </c>
      <c r="P749" t="s">
        <v>13343</v>
      </c>
      <c r="V749" t="s">
        <v>16207</v>
      </c>
      <c r="W749">
        <v>1590</v>
      </c>
      <c r="AA749" t="s">
        <v>10958</v>
      </c>
      <c r="AB749" t="s">
        <v>10958</v>
      </c>
      <c r="AD749" t="s">
        <v>16566</v>
      </c>
      <c r="AL749" t="str">
        <f>IF(PLAYERIDMAP2[[#This Row],[POS]]="C",MAX(AL$1:AL748)+1,"")</f>
        <v/>
      </c>
      <c r="AM749" t="str">
        <f>IFERROR(INDEX(PLAYERIDMAP2[PLAYERNAME],MATCH(ROW()-ROW(AM$1),CATCHERS,0)),"")</f>
        <v/>
      </c>
      <c r="AN749">
        <f>IF(PLAYERIDMAP2[[#This Row],[POS]]="1B",MAX(AN$1:AN748)+1,"")</f>
        <v>39</v>
      </c>
      <c r="AO749" t="str">
        <f>IFERROR(INDEX(PLAYERIDMAP2[PLAYERNAME],MATCH(ROW()-ROW(AO$1),FIRSTBASE,0)),"")</f>
        <v/>
      </c>
      <c r="AP749" t="str">
        <f>IF(PLAYERIDMAP2[[#This Row],[POS]]="2B",MAX(AP$1:AP748)+1,"")</f>
        <v/>
      </c>
      <c r="AQ749" t="str">
        <f>IFERROR(INDEX(PLAYERIDMAP2[PLAYERNAME],MATCH(ROW()-ROW(AQ$1),SECONDBASE,0)),"")</f>
        <v/>
      </c>
      <c r="AR749" t="str">
        <f>IF(PLAYERIDMAP2[[#This Row],[POS]]="3B",MAX(AR$1:AR748)+1,"")</f>
        <v/>
      </c>
      <c r="AS749" t="str">
        <f>IFERROR(INDEX(PLAYERIDMAP2[PLAYERNAME],MATCH(ROW()-ROW(AS$1),THIRDBASE,0)),"")</f>
        <v/>
      </c>
      <c r="AT749" t="str">
        <f>IF(PLAYERIDMAP2[[#This Row],[POS]]="SS",MAX(AT$1:AT748)+1,"")</f>
        <v/>
      </c>
      <c r="AU749" t="str">
        <f>IFERROR(INDEX(PLAYERIDMAP2[PLAYERNAME],MATCH(ROW()-ROW(AU$1),SHORTSTOP,0)),"")</f>
        <v/>
      </c>
      <c r="AV749" t="str">
        <f>IF(PLAYERIDMAP2[[#This Row],[POS]]="OF",MAX(AV$1:AV748)+1,"")</f>
        <v/>
      </c>
      <c r="AW749" t="str">
        <f>IFERROR(INDEX(PLAYERIDMAP2[PLAYERNAME],MATCH(ROW()-ROW(AW$1),OUTFIELD,0)),"")</f>
        <v/>
      </c>
      <c r="AX749">
        <f>IF(PLAYERIDMAP2[[#This Row],[POS]]&lt;&gt;"P",MAX(AX$1:AX748)+1,"")</f>
        <v>394</v>
      </c>
      <c r="AY749" t="str">
        <f>IFERROR(INDEX(PLAYERIDMAP2[PLAYERNAME],MATCH(ROW()-ROW(AY$1),HITTERS,0)),"")</f>
        <v>Ryan Spilborghs</v>
      </c>
      <c r="AZ749" t="str">
        <f>IF(PLAYERIDMAP2[[#This Row],[POS]]="P",MAX(AZ$1:AZ748)+1,"")</f>
        <v/>
      </c>
      <c r="BA749" t="str">
        <f>IFERROR(INDEX(PLAYERIDMAP2[PLAYERNAME],MATCH(ROW()-ROW(BA$1),PITCHERS,0)),"")</f>
        <v>Brian Wilson</v>
      </c>
    </row>
    <row r="750" spans="1:53" x14ac:dyDescent="0.25">
      <c r="A750" t="s">
        <v>13344</v>
      </c>
      <c r="B750" t="s">
        <v>4915</v>
      </c>
      <c r="C750" s="1">
        <v>28102</v>
      </c>
      <c r="D750" t="s">
        <v>18509</v>
      </c>
      <c r="E750" t="s">
        <v>17024</v>
      </c>
      <c r="F750" t="s">
        <v>11373</v>
      </c>
      <c r="G750" t="s">
        <v>16838</v>
      </c>
      <c r="H750" t="s">
        <v>10998</v>
      </c>
      <c r="I750" t="s">
        <v>18510</v>
      </c>
      <c r="J750" t="s">
        <v>4915</v>
      </c>
      <c r="K750">
        <v>407862</v>
      </c>
      <c r="L750" t="s">
        <v>4915</v>
      </c>
      <c r="M750">
        <v>225381</v>
      </c>
      <c r="N750" t="s">
        <v>4915</v>
      </c>
      <c r="O750" t="s">
        <v>13345</v>
      </c>
      <c r="P750" t="s">
        <v>13344</v>
      </c>
      <c r="Q750">
        <v>7118</v>
      </c>
      <c r="R750" t="s">
        <v>4915</v>
      </c>
      <c r="S750">
        <v>5452</v>
      </c>
      <c r="T750" t="s">
        <v>4915</v>
      </c>
      <c r="V750" t="s">
        <v>13346</v>
      </c>
      <c r="W750">
        <v>16613</v>
      </c>
      <c r="X750">
        <v>7118</v>
      </c>
      <c r="Y750" t="s">
        <v>4915</v>
      </c>
      <c r="Z750" t="s">
        <v>13347</v>
      </c>
      <c r="AA750" t="s">
        <v>5703</v>
      </c>
      <c r="AB750" t="s">
        <v>5703</v>
      </c>
      <c r="AC750" t="s">
        <v>4915</v>
      </c>
      <c r="AD750" t="s">
        <v>13347</v>
      </c>
      <c r="AF750" t="s">
        <v>4915</v>
      </c>
      <c r="AG750">
        <v>6001</v>
      </c>
      <c r="AH750" t="s">
        <v>4915</v>
      </c>
      <c r="AL750" t="str">
        <f>IF(PLAYERIDMAP2[[#This Row],[POS]]="C",MAX(AL$1:AL749)+1,"")</f>
        <v/>
      </c>
      <c r="AM750" t="str">
        <f>IFERROR(INDEX(PLAYERIDMAP2[PLAYERNAME],MATCH(ROW()-ROW(AM$1),CATCHERS,0)),"")</f>
        <v/>
      </c>
      <c r="AN750" t="str">
        <f>IF(PLAYERIDMAP2[[#This Row],[POS]]="1B",MAX(AN$1:AN749)+1,"")</f>
        <v/>
      </c>
      <c r="AO750" t="str">
        <f>IFERROR(INDEX(PLAYERIDMAP2[PLAYERNAME],MATCH(ROW()-ROW(AO$1),FIRSTBASE,0)),"")</f>
        <v/>
      </c>
      <c r="AP750" t="str">
        <f>IF(PLAYERIDMAP2[[#This Row],[POS]]="2B",MAX(AP$1:AP749)+1,"")</f>
        <v/>
      </c>
      <c r="AQ750" t="str">
        <f>IFERROR(INDEX(PLAYERIDMAP2[PLAYERNAME],MATCH(ROW()-ROW(AQ$1),SECONDBASE,0)),"")</f>
        <v/>
      </c>
      <c r="AR750" t="str">
        <f>IF(PLAYERIDMAP2[[#This Row],[POS]]="3B",MAX(AR$1:AR749)+1,"")</f>
        <v/>
      </c>
      <c r="AS750" t="str">
        <f>IFERROR(INDEX(PLAYERIDMAP2[PLAYERNAME],MATCH(ROW()-ROW(AS$1),THIRDBASE,0)),"")</f>
        <v/>
      </c>
      <c r="AT750" t="str">
        <f>IF(PLAYERIDMAP2[[#This Row],[POS]]="SS",MAX(AT$1:AT749)+1,"")</f>
        <v/>
      </c>
      <c r="AU750" t="str">
        <f>IFERROR(INDEX(PLAYERIDMAP2[PLAYERNAME],MATCH(ROW()-ROW(AU$1),SHORTSTOP,0)),"")</f>
        <v/>
      </c>
      <c r="AV750">
        <f>IF(PLAYERIDMAP2[[#This Row],[POS]]="OF",MAX(AV$1:AV749)+1,"")</f>
        <v>155</v>
      </c>
      <c r="AW750" t="str">
        <f>IFERROR(INDEX(PLAYERIDMAP2[PLAYERNAME],MATCH(ROW()-ROW(AW$1),OUTFIELD,0)),"")</f>
        <v/>
      </c>
      <c r="AX750">
        <f>IF(PLAYERIDMAP2[[#This Row],[POS]]&lt;&gt;"P",MAX(AX$1:AX749)+1,"")</f>
        <v>395</v>
      </c>
      <c r="AY750" t="str">
        <f>IFERROR(INDEX(PLAYERIDMAP2[PLAYERNAME],MATCH(ROW()-ROW(AY$1),HITTERS,0)),"")</f>
        <v>George Springer</v>
      </c>
      <c r="AZ750" t="str">
        <f>IF(PLAYERIDMAP2[[#This Row],[POS]]="P",MAX(AZ$1:AZ749)+1,"")</f>
        <v/>
      </c>
      <c r="BA750" t="str">
        <f>IFERROR(INDEX(PLAYERIDMAP2[PLAYERNAME],MATCH(ROW()-ROW(BA$1),PITCHERS,0)),"")</f>
        <v>C.J. Wilson</v>
      </c>
    </row>
    <row r="751" spans="1:53" x14ac:dyDescent="0.25">
      <c r="A751" t="s">
        <v>13348</v>
      </c>
      <c r="B751" t="s">
        <v>4187</v>
      </c>
      <c r="C751" s="1">
        <v>30519</v>
      </c>
      <c r="D751" t="s">
        <v>19344</v>
      </c>
      <c r="E751" t="s">
        <v>17024</v>
      </c>
      <c r="F751" t="s">
        <v>11302</v>
      </c>
      <c r="G751" t="s">
        <v>16838</v>
      </c>
      <c r="H751" t="s">
        <v>11110</v>
      </c>
      <c r="I751" t="s">
        <v>19640</v>
      </c>
      <c r="K751">
        <v>453531</v>
      </c>
      <c r="L751" t="s">
        <v>4187</v>
      </c>
      <c r="M751">
        <v>590372</v>
      </c>
      <c r="N751" t="s">
        <v>4187</v>
      </c>
      <c r="O751" t="s">
        <v>13349</v>
      </c>
      <c r="P751" t="s">
        <v>13348</v>
      </c>
      <c r="Q751">
        <v>8101</v>
      </c>
      <c r="R751" t="s">
        <v>4187</v>
      </c>
      <c r="S751">
        <v>28866</v>
      </c>
      <c r="T751" t="s">
        <v>4187</v>
      </c>
      <c r="V751" t="s">
        <v>13350</v>
      </c>
      <c r="W751">
        <v>47903</v>
      </c>
      <c r="X751">
        <v>8101</v>
      </c>
      <c r="Y751" t="s">
        <v>4187</v>
      </c>
      <c r="Z751" t="s">
        <v>16567</v>
      </c>
      <c r="AA751" t="s">
        <v>5703</v>
      </c>
      <c r="AB751" t="s">
        <v>5703</v>
      </c>
      <c r="AD751" t="s">
        <v>16567</v>
      </c>
      <c r="AL751">
        <f>IF(PLAYERIDMAP2[[#This Row],[POS]]="C",MAX(AL$1:AL750)+1,"")</f>
        <v>45</v>
      </c>
      <c r="AM751" t="str">
        <f>IFERROR(INDEX(PLAYERIDMAP2[PLAYERNAME],MATCH(ROW()-ROW(AM$1),CATCHERS,0)),"")</f>
        <v/>
      </c>
      <c r="AN751" t="str">
        <f>IF(PLAYERIDMAP2[[#This Row],[POS]]="1B",MAX(AN$1:AN750)+1,"")</f>
        <v/>
      </c>
      <c r="AO751" t="str">
        <f>IFERROR(INDEX(PLAYERIDMAP2[PLAYERNAME],MATCH(ROW()-ROW(AO$1),FIRSTBASE,0)),"")</f>
        <v/>
      </c>
      <c r="AP751" t="str">
        <f>IF(PLAYERIDMAP2[[#This Row],[POS]]="2B",MAX(AP$1:AP750)+1,"")</f>
        <v/>
      </c>
      <c r="AQ751" t="str">
        <f>IFERROR(INDEX(PLAYERIDMAP2[PLAYERNAME],MATCH(ROW()-ROW(AQ$1),SECONDBASE,0)),"")</f>
        <v/>
      </c>
      <c r="AR751" t="str">
        <f>IF(PLAYERIDMAP2[[#This Row],[POS]]="3B",MAX(AR$1:AR750)+1,"")</f>
        <v/>
      </c>
      <c r="AS751" t="str">
        <f>IFERROR(INDEX(PLAYERIDMAP2[PLAYERNAME],MATCH(ROW()-ROW(AS$1),THIRDBASE,0)),"")</f>
        <v/>
      </c>
      <c r="AT751" t="str">
        <f>IF(PLAYERIDMAP2[[#This Row],[POS]]="SS",MAX(AT$1:AT750)+1,"")</f>
        <v/>
      </c>
      <c r="AU751" t="str">
        <f>IFERROR(INDEX(PLAYERIDMAP2[PLAYERNAME],MATCH(ROW()-ROW(AU$1),SHORTSTOP,0)),"")</f>
        <v/>
      </c>
      <c r="AV751" t="str">
        <f>IF(PLAYERIDMAP2[[#This Row],[POS]]="OF",MAX(AV$1:AV750)+1,"")</f>
        <v/>
      </c>
      <c r="AW751" t="str">
        <f>IFERROR(INDEX(PLAYERIDMAP2[PLAYERNAME],MATCH(ROW()-ROW(AW$1),OUTFIELD,0)),"")</f>
        <v/>
      </c>
      <c r="AX751">
        <f>IF(PLAYERIDMAP2[[#This Row],[POS]]&lt;&gt;"P",MAX(AX$1:AX750)+1,"")</f>
        <v>396</v>
      </c>
      <c r="AY751" t="str">
        <f>IFERROR(INDEX(PLAYERIDMAP2[PLAYERNAME],MATCH(ROW()-ROW(AY$1),HITTERS,0)),"")</f>
        <v>Giancarlo Stanton</v>
      </c>
      <c r="AZ751" t="str">
        <f>IF(PLAYERIDMAP2[[#This Row],[POS]]="P",MAX(AZ$1:AZ750)+1,"")</f>
        <v/>
      </c>
      <c r="BA751" t="str">
        <f>IFERROR(INDEX(PLAYERIDMAP2[PLAYERNAME],MATCH(ROW()-ROW(BA$1),PITCHERS,0)),"")</f>
        <v>Justin Wilson</v>
      </c>
    </row>
    <row r="752" spans="1:53" x14ac:dyDescent="0.25">
      <c r="A752" t="s">
        <v>13351</v>
      </c>
      <c r="B752" t="s">
        <v>8377</v>
      </c>
      <c r="C752" s="1">
        <v>32020</v>
      </c>
      <c r="D752" t="s">
        <v>17822</v>
      </c>
      <c r="E752" t="s">
        <v>17024</v>
      </c>
      <c r="F752" t="s">
        <v>11191</v>
      </c>
      <c r="G752" t="s">
        <v>14693</v>
      </c>
      <c r="H752" t="s">
        <v>10988</v>
      </c>
      <c r="I752" t="s">
        <v>20756</v>
      </c>
      <c r="J752" t="s">
        <v>8377</v>
      </c>
      <c r="K752">
        <v>489002</v>
      </c>
      <c r="L752" t="s">
        <v>8377</v>
      </c>
      <c r="M752">
        <v>1727408</v>
      </c>
      <c r="N752" t="s">
        <v>8377</v>
      </c>
      <c r="O752" t="s">
        <v>13352</v>
      </c>
      <c r="P752" t="s">
        <v>13351</v>
      </c>
      <c r="Q752">
        <v>9205</v>
      </c>
      <c r="R752" t="s">
        <v>8377</v>
      </c>
      <c r="S752">
        <v>30391</v>
      </c>
      <c r="T752" t="s">
        <v>8377</v>
      </c>
      <c r="V752" t="s">
        <v>13353</v>
      </c>
      <c r="W752">
        <v>49386</v>
      </c>
      <c r="X752">
        <v>9205</v>
      </c>
      <c r="Y752" t="s">
        <v>8377</v>
      </c>
      <c r="Z752" t="s">
        <v>16568</v>
      </c>
      <c r="AA752" t="s">
        <v>5703</v>
      </c>
      <c r="AB752" t="s">
        <v>5703</v>
      </c>
      <c r="AD752" t="s">
        <v>16568</v>
      </c>
      <c r="AL752" t="str">
        <f>IF(PLAYERIDMAP2[[#This Row],[POS]]="C",MAX(AL$1:AL751)+1,"")</f>
        <v/>
      </c>
      <c r="AM752" t="str">
        <f>IFERROR(INDEX(PLAYERIDMAP2[PLAYERNAME],MATCH(ROW()-ROW(AM$1),CATCHERS,0)),"")</f>
        <v/>
      </c>
      <c r="AN752" t="str">
        <f>IF(PLAYERIDMAP2[[#This Row],[POS]]="1B",MAX(AN$1:AN751)+1,"")</f>
        <v/>
      </c>
      <c r="AO752" t="str">
        <f>IFERROR(INDEX(PLAYERIDMAP2[PLAYERNAME],MATCH(ROW()-ROW(AO$1),FIRSTBASE,0)),"")</f>
        <v/>
      </c>
      <c r="AP752" t="str">
        <f>IF(PLAYERIDMAP2[[#This Row],[POS]]="2B",MAX(AP$1:AP751)+1,"")</f>
        <v/>
      </c>
      <c r="AQ752" t="str">
        <f>IFERROR(INDEX(PLAYERIDMAP2[PLAYERNAME],MATCH(ROW()-ROW(AQ$1),SECONDBASE,0)),"")</f>
        <v/>
      </c>
      <c r="AR752" t="str">
        <f>IF(PLAYERIDMAP2[[#This Row],[POS]]="3B",MAX(AR$1:AR751)+1,"")</f>
        <v/>
      </c>
      <c r="AS752" t="str">
        <f>IFERROR(INDEX(PLAYERIDMAP2[PLAYERNAME],MATCH(ROW()-ROW(AS$1),THIRDBASE,0)),"")</f>
        <v/>
      </c>
      <c r="AT752" t="str">
        <f>IF(PLAYERIDMAP2[[#This Row],[POS]]="SS",MAX(AT$1:AT751)+1,"")</f>
        <v/>
      </c>
      <c r="AU752" t="str">
        <f>IFERROR(INDEX(PLAYERIDMAP2[PLAYERNAME],MATCH(ROW()-ROW(AU$1),SHORTSTOP,0)),"")</f>
        <v/>
      </c>
      <c r="AV752" t="str">
        <f>IF(PLAYERIDMAP2[[#This Row],[POS]]="OF",MAX(AV$1:AV751)+1,"")</f>
        <v/>
      </c>
      <c r="AW752" t="str">
        <f>IFERROR(INDEX(PLAYERIDMAP2[PLAYERNAME],MATCH(ROW()-ROW(AW$1),OUTFIELD,0)),"")</f>
        <v/>
      </c>
      <c r="AX752" t="str">
        <f>IF(PLAYERIDMAP2[[#This Row],[POS]]&lt;&gt;"P",MAX(AX$1:AX751)+1,"")</f>
        <v/>
      </c>
      <c r="AY752" t="str">
        <f>IFERROR(INDEX(PLAYERIDMAP2[PLAYERNAME],MATCH(ROW()-ROW(AY$1),HITTERS,0)),"")</f>
        <v>Bubba Starling</v>
      </c>
      <c r="AZ752">
        <f>IF(PLAYERIDMAP2[[#This Row],[POS]]="P",MAX(AZ$1:AZ751)+1,"")</f>
        <v>355</v>
      </c>
      <c r="BA752" t="str">
        <f>IFERROR(INDEX(PLAYERIDMAP2[PLAYERNAME],MATCH(ROW()-ROW(BA$1),PITCHERS,0)),"")</f>
        <v>Matt Wisler</v>
      </c>
    </row>
    <row r="753" spans="1:53" x14ac:dyDescent="0.25">
      <c r="A753" t="s">
        <v>13354</v>
      </c>
      <c r="B753" t="s">
        <v>5620</v>
      </c>
      <c r="C753" s="1">
        <v>31260</v>
      </c>
      <c r="D753" t="s">
        <v>17013</v>
      </c>
      <c r="E753" t="s">
        <v>17014</v>
      </c>
      <c r="F753" t="s">
        <v>11191</v>
      </c>
      <c r="G753" t="s">
        <v>14693</v>
      </c>
      <c r="H753" t="s">
        <v>10998</v>
      </c>
      <c r="I753" t="s">
        <v>17015</v>
      </c>
      <c r="J753" t="s">
        <v>5620</v>
      </c>
      <c r="K753">
        <v>430945</v>
      </c>
      <c r="L753" t="s">
        <v>5620</v>
      </c>
      <c r="M753">
        <v>479388</v>
      </c>
      <c r="N753" t="s">
        <v>5620</v>
      </c>
      <c r="O753" t="s">
        <v>13355</v>
      </c>
      <c r="P753" t="s">
        <v>13354</v>
      </c>
      <c r="Q753">
        <v>7812</v>
      </c>
      <c r="R753" t="s">
        <v>5620</v>
      </c>
      <c r="S753">
        <v>28513</v>
      </c>
      <c r="T753" t="s">
        <v>5620</v>
      </c>
      <c r="U753" t="s">
        <v>5620</v>
      </c>
      <c r="V753" t="s">
        <v>13356</v>
      </c>
      <c r="W753">
        <v>45435</v>
      </c>
      <c r="X753">
        <v>7812</v>
      </c>
      <c r="Y753" t="s">
        <v>5620</v>
      </c>
      <c r="Z753" t="s">
        <v>13357</v>
      </c>
      <c r="AA753" t="s">
        <v>5703</v>
      </c>
      <c r="AB753" t="s">
        <v>5703</v>
      </c>
      <c r="AC753" t="s">
        <v>5620</v>
      </c>
      <c r="AD753" t="s">
        <v>13357</v>
      </c>
      <c r="AE753">
        <v>8165</v>
      </c>
      <c r="AF753" t="s">
        <v>5620</v>
      </c>
      <c r="AG753">
        <v>5262</v>
      </c>
      <c r="AH753" t="s">
        <v>5620</v>
      </c>
      <c r="AL753" t="str">
        <f>IF(PLAYERIDMAP2[[#This Row],[POS]]="C",MAX(AL$1:AL752)+1,"")</f>
        <v/>
      </c>
      <c r="AM753" t="str">
        <f>IFERROR(INDEX(PLAYERIDMAP2[PLAYERNAME],MATCH(ROW()-ROW(AM$1),CATCHERS,0)),"")</f>
        <v/>
      </c>
      <c r="AN753" t="str">
        <f>IF(PLAYERIDMAP2[[#This Row],[POS]]="1B",MAX(AN$1:AN752)+1,"")</f>
        <v/>
      </c>
      <c r="AO753" t="str">
        <f>IFERROR(INDEX(PLAYERIDMAP2[PLAYERNAME],MATCH(ROW()-ROW(AO$1),FIRSTBASE,0)),"")</f>
        <v/>
      </c>
      <c r="AP753" t="str">
        <f>IF(PLAYERIDMAP2[[#This Row],[POS]]="2B",MAX(AP$1:AP752)+1,"")</f>
        <v/>
      </c>
      <c r="AQ753" t="str">
        <f>IFERROR(INDEX(PLAYERIDMAP2[PLAYERNAME],MATCH(ROW()-ROW(AQ$1),SECONDBASE,0)),"")</f>
        <v/>
      </c>
      <c r="AR753" t="str">
        <f>IF(PLAYERIDMAP2[[#This Row],[POS]]="3B",MAX(AR$1:AR752)+1,"")</f>
        <v/>
      </c>
      <c r="AS753" t="str">
        <f>IFERROR(INDEX(PLAYERIDMAP2[PLAYERNAME],MATCH(ROW()-ROW(AS$1),THIRDBASE,0)),"")</f>
        <v/>
      </c>
      <c r="AT753" t="str">
        <f>IF(PLAYERIDMAP2[[#This Row],[POS]]="SS",MAX(AT$1:AT752)+1,"")</f>
        <v/>
      </c>
      <c r="AU753" t="str">
        <f>IFERROR(INDEX(PLAYERIDMAP2[PLAYERNAME],MATCH(ROW()-ROW(AU$1),SHORTSTOP,0)),"")</f>
        <v/>
      </c>
      <c r="AV753">
        <f>IF(PLAYERIDMAP2[[#This Row],[POS]]="OF",MAX(AV$1:AV752)+1,"")</f>
        <v>156</v>
      </c>
      <c r="AW753" t="str">
        <f>IFERROR(INDEX(PLAYERIDMAP2[PLAYERNAME],MATCH(ROW()-ROW(AW$1),OUTFIELD,0)),"")</f>
        <v/>
      </c>
      <c r="AX753">
        <f>IF(PLAYERIDMAP2[[#This Row],[POS]]&lt;&gt;"P",MAX(AX$1:AX752)+1,"")</f>
        <v>397</v>
      </c>
      <c r="AY753" t="str">
        <f>IFERROR(INDEX(PLAYERIDMAP2[PLAYERNAME],MATCH(ROW()-ROW(AY$1),HITTERS,0)),"")</f>
        <v>Chris Stewart</v>
      </c>
      <c r="AZ753" t="str">
        <f>IF(PLAYERIDMAP2[[#This Row],[POS]]="P",MAX(AZ$1:AZ752)+1,"")</f>
        <v/>
      </c>
      <c r="BA753" t="str">
        <f>IFERROR(INDEX(PLAYERIDMAP2[PLAYERNAME],MATCH(ROW()-ROW(BA$1),PITCHERS,0)),"")</f>
        <v>Randy Wolf</v>
      </c>
    </row>
    <row r="754" spans="1:53" x14ac:dyDescent="0.25">
      <c r="A754" t="s">
        <v>13358</v>
      </c>
      <c r="B754" t="s">
        <v>5345</v>
      </c>
      <c r="C754" s="1">
        <v>28238</v>
      </c>
      <c r="D754" t="s">
        <v>20559</v>
      </c>
      <c r="E754" t="s">
        <v>17014</v>
      </c>
      <c r="F754" t="s">
        <v>11016</v>
      </c>
      <c r="G754" t="s">
        <v>11016</v>
      </c>
      <c r="H754" t="s">
        <v>10998</v>
      </c>
      <c r="I754" t="s">
        <v>20560</v>
      </c>
      <c r="J754" t="s">
        <v>5345</v>
      </c>
      <c r="K754">
        <v>116662</v>
      </c>
      <c r="L754" t="s">
        <v>5345</v>
      </c>
      <c r="M754">
        <v>7764</v>
      </c>
      <c r="N754" t="s">
        <v>5345</v>
      </c>
      <c r="O754" t="s">
        <v>13359</v>
      </c>
      <c r="P754" t="s">
        <v>13358</v>
      </c>
      <c r="Q754">
        <v>5681</v>
      </c>
      <c r="R754" t="s">
        <v>5345</v>
      </c>
      <c r="V754" t="s">
        <v>13360</v>
      </c>
      <c r="W754">
        <v>86</v>
      </c>
      <c r="Z754" t="s">
        <v>16569</v>
      </c>
      <c r="AA754" t="s">
        <v>5703</v>
      </c>
      <c r="AB754" t="s">
        <v>5703</v>
      </c>
      <c r="AD754" t="s">
        <v>16569</v>
      </c>
      <c r="AL754" t="str">
        <f>IF(PLAYERIDMAP2[[#This Row],[POS]]="C",MAX(AL$1:AL753)+1,"")</f>
        <v/>
      </c>
      <c r="AM754" t="str">
        <f>IFERROR(INDEX(PLAYERIDMAP2[PLAYERNAME],MATCH(ROW()-ROW(AM$1),CATCHERS,0)),"")</f>
        <v/>
      </c>
      <c r="AN754" t="str">
        <f>IF(PLAYERIDMAP2[[#This Row],[POS]]="1B",MAX(AN$1:AN753)+1,"")</f>
        <v/>
      </c>
      <c r="AO754" t="str">
        <f>IFERROR(INDEX(PLAYERIDMAP2[PLAYERNAME],MATCH(ROW()-ROW(AO$1),FIRSTBASE,0)),"")</f>
        <v/>
      </c>
      <c r="AP754" t="str">
        <f>IF(PLAYERIDMAP2[[#This Row],[POS]]="2B",MAX(AP$1:AP753)+1,"")</f>
        <v/>
      </c>
      <c r="AQ754" t="str">
        <f>IFERROR(INDEX(PLAYERIDMAP2[PLAYERNAME],MATCH(ROW()-ROW(AQ$1),SECONDBASE,0)),"")</f>
        <v/>
      </c>
      <c r="AR754" t="str">
        <f>IF(PLAYERIDMAP2[[#This Row],[POS]]="3B",MAX(AR$1:AR753)+1,"")</f>
        <v/>
      </c>
      <c r="AS754" t="str">
        <f>IFERROR(INDEX(PLAYERIDMAP2[PLAYERNAME],MATCH(ROW()-ROW(AS$1),THIRDBASE,0)),"")</f>
        <v/>
      </c>
      <c r="AT754" t="str">
        <f>IF(PLAYERIDMAP2[[#This Row],[POS]]="SS",MAX(AT$1:AT753)+1,"")</f>
        <v/>
      </c>
      <c r="AU754" t="str">
        <f>IFERROR(INDEX(PLAYERIDMAP2[PLAYERNAME],MATCH(ROW()-ROW(AU$1),SHORTSTOP,0)),"")</f>
        <v/>
      </c>
      <c r="AV754">
        <f>IF(PLAYERIDMAP2[[#This Row],[POS]]="OF",MAX(AV$1:AV753)+1,"")</f>
        <v>157</v>
      </c>
      <c r="AW754" t="str">
        <f>IFERROR(INDEX(PLAYERIDMAP2[PLAYERNAME],MATCH(ROW()-ROW(AW$1),OUTFIELD,0)),"")</f>
        <v/>
      </c>
      <c r="AX754">
        <f>IF(PLAYERIDMAP2[[#This Row],[POS]]&lt;&gt;"P",MAX(AX$1:AX753)+1,"")</f>
        <v>398</v>
      </c>
      <c r="AY754" t="str">
        <f>IFERROR(INDEX(PLAYERIDMAP2[PLAYERNAME],MATCH(ROW()-ROW(AY$1),HITTERS,0)),"")</f>
        <v>Ian Stewart</v>
      </c>
      <c r="AZ754" t="str">
        <f>IF(PLAYERIDMAP2[[#This Row],[POS]]="P",MAX(AZ$1:AZ753)+1,"")</f>
        <v/>
      </c>
      <c r="BA754" t="str">
        <f>IFERROR(INDEX(PLAYERIDMAP2[PLAYERNAME],MATCH(ROW()-ROW(BA$1),PITCHERS,0)),"")</f>
        <v>Alex Wood</v>
      </c>
    </row>
    <row r="755" spans="1:53" x14ac:dyDescent="0.25">
      <c r="A755" t="s">
        <v>16208</v>
      </c>
      <c r="B755" t="s">
        <v>5468</v>
      </c>
      <c r="C755" s="1">
        <v>26413</v>
      </c>
      <c r="D755" t="s">
        <v>18048</v>
      </c>
      <c r="E755" t="s">
        <v>17014</v>
      </c>
      <c r="F755" t="s">
        <v>11016</v>
      </c>
      <c r="G755" t="s">
        <v>11016</v>
      </c>
      <c r="H755" t="s">
        <v>5705</v>
      </c>
      <c r="I755" t="s">
        <v>18049</v>
      </c>
      <c r="K755">
        <v>116706</v>
      </c>
      <c r="M755">
        <v>7767</v>
      </c>
      <c r="N755" t="s">
        <v>5468</v>
      </c>
      <c r="O755" t="s">
        <v>16209</v>
      </c>
      <c r="P755" t="s">
        <v>16208</v>
      </c>
      <c r="S755">
        <v>3006</v>
      </c>
      <c r="T755" t="s">
        <v>5468</v>
      </c>
      <c r="V755" t="s">
        <v>16210</v>
      </c>
      <c r="W755">
        <v>85</v>
      </c>
      <c r="AA755" t="s">
        <v>5703</v>
      </c>
      <c r="AB755" t="s">
        <v>5703</v>
      </c>
      <c r="AD755" t="s">
        <v>16570</v>
      </c>
      <c r="AL755" t="str">
        <f>IF(PLAYERIDMAP2[[#This Row],[POS]]="C",MAX(AL$1:AL754)+1,"")</f>
        <v/>
      </c>
      <c r="AM755" t="str">
        <f>IFERROR(INDEX(PLAYERIDMAP2[PLAYERNAME],MATCH(ROW()-ROW(AM$1),CATCHERS,0)),"")</f>
        <v/>
      </c>
      <c r="AN755" t="str">
        <f>IF(PLAYERIDMAP2[[#This Row],[POS]]="1B",MAX(AN$1:AN754)+1,"")</f>
        <v/>
      </c>
      <c r="AO755" t="str">
        <f>IFERROR(INDEX(PLAYERIDMAP2[PLAYERNAME],MATCH(ROW()-ROW(AO$1),FIRSTBASE,0)),"")</f>
        <v/>
      </c>
      <c r="AP755" t="str">
        <f>IF(PLAYERIDMAP2[[#This Row],[POS]]="2B",MAX(AP$1:AP754)+1,"")</f>
        <v/>
      </c>
      <c r="AQ755" t="str">
        <f>IFERROR(INDEX(PLAYERIDMAP2[PLAYERNAME],MATCH(ROW()-ROW(AQ$1),SECONDBASE,0)),"")</f>
        <v/>
      </c>
      <c r="AR755">
        <f>IF(PLAYERIDMAP2[[#This Row],[POS]]="3B",MAX(AR$1:AR754)+1,"")</f>
        <v>47</v>
      </c>
      <c r="AS755" t="str">
        <f>IFERROR(INDEX(PLAYERIDMAP2[PLAYERNAME],MATCH(ROW()-ROW(AS$1),THIRDBASE,0)),"")</f>
        <v/>
      </c>
      <c r="AT755" t="str">
        <f>IF(PLAYERIDMAP2[[#This Row],[POS]]="SS",MAX(AT$1:AT754)+1,"")</f>
        <v/>
      </c>
      <c r="AU755" t="str">
        <f>IFERROR(INDEX(PLAYERIDMAP2[PLAYERNAME],MATCH(ROW()-ROW(AU$1),SHORTSTOP,0)),"")</f>
        <v/>
      </c>
      <c r="AV755" t="str">
        <f>IF(PLAYERIDMAP2[[#This Row],[POS]]="OF",MAX(AV$1:AV754)+1,"")</f>
        <v/>
      </c>
      <c r="AW755" t="str">
        <f>IFERROR(INDEX(PLAYERIDMAP2[PLAYERNAME],MATCH(ROW()-ROW(AW$1),OUTFIELD,0)),"")</f>
        <v/>
      </c>
      <c r="AX755">
        <f>IF(PLAYERIDMAP2[[#This Row],[POS]]&lt;&gt;"P",MAX(AX$1:AX754)+1,"")</f>
        <v>399</v>
      </c>
      <c r="AY755" t="str">
        <f>IFERROR(INDEX(PLAYERIDMAP2[PLAYERNAME],MATCH(ROW()-ROW(AY$1),HITTERS,0)),"")</f>
        <v>Drew Stubbs</v>
      </c>
      <c r="AZ755" t="str">
        <f>IF(PLAYERIDMAP2[[#This Row],[POS]]="P",MAX(AZ$1:AZ754)+1,"")</f>
        <v/>
      </c>
      <c r="BA755" t="str">
        <f>IFERROR(INDEX(PLAYERIDMAP2[PLAYERNAME],MATCH(ROW()-ROW(BA$1),PITCHERS,0)),"")</f>
        <v>Kerry Wood</v>
      </c>
    </row>
    <row r="756" spans="1:53" x14ac:dyDescent="0.25">
      <c r="A756" t="s">
        <v>13361</v>
      </c>
      <c r="B756" t="s">
        <v>5590</v>
      </c>
      <c r="C756" s="1">
        <v>29758</v>
      </c>
      <c r="D756" t="s">
        <v>17464</v>
      </c>
      <c r="E756" t="s">
        <v>17014</v>
      </c>
      <c r="F756" t="s">
        <v>10987</v>
      </c>
      <c r="G756" t="s">
        <v>14693</v>
      </c>
      <c r="H756" t="s">
        <v>11003</v>
      </c>
      <c r="I756" t="s">
        <v>18519</v>
      </c>
      <c r="J756" t="s">
        <v>5590</v>
      </c>
      <c r="K756">
        <v>434540</v>
      </c>
      <c r="L756" t="s">
        <v>5590</v>
      </c>
      <c r="M756">
        <v>532869</v>
      </c>
      <c r="N756" t="s">
        <v>5590</v>
      </c>
      <c r="O756" t="s">
        <v>13362</v>
      </c>
      <c r="P756" t="s">
        <v>13361</v>
      </c>
      <c r="Q756">
        <v>8024</v>
      </c>
      <c r="R756" t="s">
        <v>5590</v>
      </c>
      <c r="S756">
        <v>28763</v>
      </c>
      <c r="T756" t="s">
        <v>5590</v>
      </c>
      <c r="U756" t="s">
        <v>5590</v>
      </c>
      <c r="V756" t="s">
        <v>13363</v>
      </c>
      <c r="W756">
        <v>37650</v>
      </c>
      <c r="X756">
        <v>8024</v>
      </c>
      <c r="Y756" t="s">
        <v>5590</v>
      </c>
      <c r="Z756" t="s">
        <v>13364</v>
      </c>
      <c r="AA756" t="s">
        <v>10958</v>
      </c>
      <c r="AB756" t="s">
        <v>10958</v>
      </c>
      <c r="AC756" t="s">
        <v>5590</v>
      </c>
      <c r="AD756" t="s">
        <v>13364</v>
      </c>
      <c r="AE756">
        <v>7221</v>
      </c>
      <c r="AF756" t="s">
        <v>5590</v>
      </c>
      <c r="AG756">
        <v>5460</v>
      </c>
      <c r="AH756" t="s">
        <v>5590</v>
      </c>
      <c r="AL756" t="str">
        <f>IF(PLAYERIDMAP2[[#This Row],[POS]]="C",MAX(AL$1:AL755)+1,"")</f>
        <v/>
      </c>
      <c r="AM756" t="str">
        <f>IFERROR(INDEX(PLAYERIDMAP2[PLAYERNAME],MATCH(ROW()-ROW(AM$1),CATCHERS,0)),"")</f>
        <v/>
      </c>
      <c r="AN756">
        <f>IF(PLAYERIDMAP2[[#This Row],[POS]]="1B",MAX(AN$1:AN755)+1,"")</f>
        <v>40</v>
      </c>
      <c r="AO756" t="str">
        <f>IFERROR(INDEX(PLAYERIDMAP2[PLAYERNAME],MATCH(ROW()-ROW(AO$1),FIRSTBASE,0)),"")</f>
        <v/>
      </c>
      <c r="AP756" t="str">
        <f>IF(PLAYERIDMAP2[[#This Row],[POS]]="2B",MAX(AP$1:AP755)+1,"")</f>
        <v/>
      </c>
      <c r="AQ756" t="str">
        <f>IFERROR(INDEX(PLAYERIDMAP2[PLAYERNAME],MATCH(ROW()-ROW(AQ$1),SECONDBASE,0)),"")</f>
        <v/>
      </c>
      <c r="AR756" t="str">
        <f>IF(PLAYERIDMAP2[[#This Row],[POS]]="3B",MAX(AR$1:AR755)+1,"")</f>
        <v/>
      </c>
      <c r="AS756" t="str">
        <f>IFERROR(INDEX(PLAYERIDMAP2[PLAYERNAME],MATCH(ROW()-ROW(AS$1),THIRDBASE,0)),"")</f>
        <v/>
      </c>
      <c r="AT756" t="str">
        <f>IF(PLAYERIDMAP2[[#This Row],[POS]]="SS",MAX(AT$1:AT755)+1,"")</f>
        <v/>
      </c>
      <c r="AU756" t="str">
        <f>IFERROR(INDEX(PLAYERIDMAP2[PLAYERNAME],MATCH(ROW()-ROW(AU$1),SHORTSTOP,0)),"")</f>
        <v/>
      </c>
      <c r="AV756" t="str">
        <f>IF(PLAYERIDMAP2[[#This Row],[POS]]="OF",MAX(AV$1:AV755)+1,"")</f>
        <v/>
      </c>
      <c r="AW756" t="str">
        <f>IFERROR(INDEX(PLAYERIDMAP2[PLAYERNAME],MATCH(ROW()-ROW(AW$1),OUTFIELD,0)),"")</f>
        <v/>
      </c>
      <c r="AX756">
        <f>IF(PLAYERIDMAP2[[#This Row],[POS]]&lt;&gt;"P",MAX(AX$1:AX755)+1,"")</f>
        <v>400</v>
      </c>
      <c r="AY756" t="str">
        <f>IFERROR(INDEX(PLAYERIDMAP2[PLAYERNAME],MATCH(ROW()-ROW(AY$1),HITTERS,0)),"")</f>
        <v>Eugenio Suarez</v>
      </c>
      <c r="AZ756" t="str">
        <f>IF(PLAYERIDMAP2[[#This Row],[POS]]="P",MAX(AZ$1:AZ755)+1,"")</f>
        <v/>
      </c>
      <c r="BA756" t="str">
        <f>IFERROR(INDEX(PLAYERIDMAP2[PLAYERNAME],MATCH(ROW()-ROW(BA$1),PITCHERS,0)),"")</f>
        <v>Tim Wood</v>
      </c>
    </row>
    <row r="757" spans="1:53" x14ac:dyDescent="0.25">
      <c r="A757" t="s">
        <v>13365</v>
      </c>
      <c r="B757" t="s">
        <v>4219</v>
      </c>
      <c r="C757" s="1">
        <v>32410</v>
      </c>
      <c r="D757" t="s">
        <v>16904</v>
      </c>
      <c r="E757" t="s">
        <v>17014</v>
      </c>
      <c r="F757" t="s">
        <v>11126</v>
      </c>
      <c r="G757" t="s">
        <v>14693</v>
      </c>
      <c r="H757" t="s">
        <v>10998</v>
      </c>
      <c r="I757" t="s">
        <v>18483</v>
      </c>
      <c r="J757" t="s">
        <v>4219</v>
      </c>
      <c r="K757">
        <v>571825</v>
      </c>
      <c r="L757" t="s">
        <v>4219</v>
      </c>
      <c r="M757">
        <v>1740949</v>
      </c>
      <c r="N757" t="s">
        <v>4219</v>
      </c>
      <c r="O757" t="s">
        <v>18484</v>
      </c>
      <c r="P757" t="s">
        <v>13365</v>
      </c>
      <c r="Q757">
        <v>9674</v>
      </c>
      <c r="R757" t="s">
        <v>4219</v>
      </c>
      <c r="S757">
        <v>30684</v>
      </c>
      <c r="T757" t="s">
        <v>4219</v>
      </c>
      <c r="V757" t="s">
        <v>13366</v>
      </c>
      <c r="W757">
        <v>60900</v>
      </c>
      <c r="X757">
        <v>9674</v>
      </c>
      <c r="Y757" t="s">
        <v>4219</v>
      </c>
      <c r="Z757" t="s">
        <v>13367</v>
      </c>
      <c r="AA757" t="s">
        <v>10958</v>
      </c>
      <c r="AB757" t="s">
        <v>10958</v>
      </c>
      <c r="AC757" t="s">
        <v>4219</v>
      </c>
      <c r="AD757" t="s">
        <v>13367</v>
      </c>
      <c r="AE757">
        <v>10994</v>
      </c>
      <c r="AG757">
        <v>21792</v>
      </c>
      <c r="AL757" t="str">
        <f>IF(PLAYERIDMAP2[[#This Row],[POS]]="C",MAX(AL$1:AL756)+1,"")</f>
        <v/>
      </c>
      <c r="AM757" t="str">
        <f>IFERROR(INDEX(PLAYERIDMAP2[PLAYERNAME],MATCH(ROW()-ROW(AM$1),CATCHERS,0)),"")</f>
        <v/>
      </c>
      <c r="AN757" t="str">
        <f>IF(PLAYERIDMAP2[[#This Row],[POS]]="1B",MAX(AN$1:AN756)+1,"")</f>
        <v/>
      </c>
      <c r="AO757" t="str">
        <f>IFERROR(INDEX(PLAYERIDMAP2[PLAYERNAME],MATCH(ROW()-ROW(AO$1),FIRSTBASE,0)),"")</f>
        <v/>
      </c>
      <c r="AP757" t="str">
        <f>IF(PLAYERIDMAP2[[#This Row],[POS]]="2B",MAX(AP$1:AP756)+1,"")</f>
        <v/>
      </c>
      <c r="AQ757" t="str">
        <f>IFERROR(INDEX(PLAYERIDMAP2[PLAYERNAME],MATCH(ROW()-ROW(AQ$1),SECONDBASE,0)),"")</f>
        <v/>
      </c>
      <c r="AR757" t="str">
        <f>IF(PLAYERIDMAP2[[#This Row],[POS]]="3B",MAX(AR$1:AR756)+1,"")</f>
        <v/>
      </c>
      <c r="AS757" t="str">
        <f>IFERROR(INDEX(PLAYERIDMAP2[PLAYERNAME],MATCH(ROW()-ROW(AS$1),THIRDBASE,0)),"")</f>
        <v/>
      </c>
      <c r="AT757" t="str">
        <f>IF(PLAYERIDMAP2[[#This Row],[POS]]="SS",MAX(AT$1:AT756)+1,"")</f>
        <v/>
      </c>
      <c r="AU757" t="str">
        <f>IFERROR(INDEX(PLAYERIDMAP2[PLAYERNAME],MATCH(ROW()-ROW(AU$1),SHORTSTOP,0)),"")</f>
        <v/>
      </c>
      <c r="AV757">
        <f>IF(PLAYERIDMAP2[[#This Row],[POS]]="OF",MAX(AV$1:AV756)+1,"")</f>
        <v>158</v>
      </c>
      <c r="AW757" t="str">
        <f>IFERROR(INDEX(PLAYERIDMAP2[PLAYERNAME],MATCH(ROW()-ROW(AW$1),OUTFIELD,0)),"")</f>
        <v/>
      </c>
      <c r="AX757">
        <f>IF(PLAYERIDMAP2[[#This Row],[POS]]&lt;&gt;"P",MAX(AX$1:AX756)+1,"")</f>
        <v>401</v>
      </c>
      <c r="AY757" t="str">
        <f>IFERROR(INDEX(PLAYERIDMAP2[PLAYERNAME],MATCH(ROW()-ROW(AY$1),HITTERS,0)),"")</f>
        <v>Andrew Susac</v>
      </c>
      <c r="AZ757" t="str">
        <f>IF(PLAYERIDMAP2[[#This Row],[POS]]="P",MAX(AZ$1:AZ756)+1,"")</f>
        <v/>
      </c>
      <c r="BA757" t="str">
        <f>IFERROR(INDEX(PLAYERIDMAP2[PLAYERNAME],MATCH(ROW()-ROW(BA$1),PITCHERS,0)),"")</f>
        <v>Travis Wood</v>
      </c>
    </row>
    <row r="758" spans="1:53" x14ac:dyDescent="0.25">
      <c r="A758" t="s">
        <v>13368</v>
      </c>
      <c r="B758" t="s">
        <v>10897</v>
      </c>
      <c r="C758" s="1">
        <v>31440</v>
      </c>
      <c r="D758" t="s">
        <v>17301</v>
      </c>
      <c r="E758" t="s">
        <v>17014</v>
      </c>
      <c r="F758" t="s">
        <v>11002</v>
      </c>
      <c r="G758" t="s">
        <v>14693</v>
      </c>
      <c r="H758" t="s">
        <v>10988</v>
      </c>
      <c r="I758" t="s">
        <v>19149</v>
      </c>
      <c r="J758" t="s">
        <v>10897</v>
      </c>
      <c r="K758">
        <v>518858</v>
      </c>
      <c r="L758" t="s">
        <v>10897</v>
      </c>
      <c r="M758">
        <v>1784687</v>
      </c>
      <c r="N758" t="s">
        <v>10897</v>
      </c>
      <c r="O758" t="s">
        <v>13369</v>
      </c>
      <c r="P758" t="s">
        <v>13368</v>
      </c>
      <c r="Q758">
        <v>9141</v>
      </c>
      <c r="R758" t="s">
        <v>10897</v>
      </c>
      <c r="S758">
        <v>31136</v>
      </c>
      <c r="T758" t="s">
        <v>10897</v>
      </c>
      <c r="V758" t="s">
        <v>13370</v>
      </c>
      <c r="W758">
        <v>56519</v>
      </c>
      <c r="X758">
        <v>9141</v>
      </c>
      <c r="Y758" t="s">
        <v>10897</v>
      </c>
      <c r="Z758" t="s">
        <v>16571</v>
      </c>
      <c r="AA758" t="s">
        <v>5703</v>
      </c>
      <c r="AB758" t="s">
        <v>5703</v>
      </c>
      <c r="AD758" t="s">
        <v>16571</v>
      </c>
      <c r="AF758" t="s">
        <v>10897</v>
      </c>
      <c r="AG758">
        <v>13458</v>
      </c>
      <c r="AL758" t="str">
        <f>IF(PLAYERIDMAP2[[#This Row],[POS]]="C",MAX(AL$1:AL757)+1,"")</f>
        <v/>
      </c>
      <c r="AM758" t="str">
        <f>IFERROR(INDEX(PLAYERIDMAP2[PLAYERNAME],MATCH(ROW()-ROW(AM$1),CATCHERS,0)),"")</f>
        <v/>
      </c>
      <c r="AN758" t="str">
        <f>IF(PLAYERIDMAP2[[#This Row],[POS]]="1B",MAX(AN$1:AN757)+1,"")</f>
        <v/>
      </c>
      <c r="AO758" t="str">
        <f>IFERROR(INDEX(PLAYERIDMAP2[PLAYERNAME],MATCH(ROW()-ROW(AO$1),FIRSTBASE,0)),"")</f>
        <v/>
      </c>
      <c r="AP758" t="str">
        <f>IF(PLAYERIDMAP2[[#This Row],[POS]]="2B",MAX(AP$1:AP757)+1,"")</f>
        <v/>
      </c>
      <c r="AQ758" t="str">
        <f>IFERROR(INDEX(PLAYERIDMAP2[PLAYERNAME],MATCH(ROW()-ROW(AQ$1),SECONDBASE,0)),"")</f>
        <v/>
      </c>
      <c r="AR758" t="str">
        <f>IF(PLAYERIDMAP2[[#This Row],[POS]]="3B",MAX(AR$1:AR757)+1,"")</f>
        <v/>
      </c>
      <c r="AS758" t="str">
        <f>IFERROR(INDEX(PLAYERIDMAP2[PLAYERNAME],MATCH(ROW()-ROW(AS$1),THIRDBASE,0)),"")</f>
        <v/>
      </c>
      <c r="AT758" t="str">
        <f>IF(PLAYERIDMAP2[[#This Row],[POS]]="SS",MAX(AT$1:AT757)+1,"")</f>
        <v/>
      </c>
      <c r="AU758" t="str">
        <f>IFERROR(INDEX(PLAYERIDMAP2[PLAYERNAME],MATCH(ROW()-ROW(AU$1),SHORTSTOP,0)),"")</f>
        <v/>
      </c>
      <c r="AV758" t="str">
        <f>IF(PLAYERIDMAP2[[#This Row],[POS]]="OF",MAX(AV$1:AV757)+1,"")</f>
        <v/>
      </c>
      <c r="AW758" t="str">
        <f>IFERROR(INDEX(PLAYERIDMAP2[PLAYERNAME],MATCH(ROW()-ROW(AW$1),OUTFIELD,0)),"")</f>
        <v/>
      </c>
      <c r="AX758" t="str">
        <f>IF(PLAYERIDMAP2[[#This Row],[POS]]&lt;&gt;"P",MAX(AX$1:AX757)+1,"")</f>
        <v/>
      </c>
      <c r="AY758" t="str">
        <f>IFERROR(INDEX(PLAYERIDMAP2[PLAYERNAME],MATCH(ROW()-ROW(AY$1),HITTERS,0)),"")</f>
        <v>Ichiro Suzuki</v>
      </c>
      <c r="AZ758">
        <f>IF(PLAYERIDMAP2[[#This Row],[POS]]="P",MAX(AZ$1:AZ757)+1,"")</f>
        <v>356</v>
      </c>
      <c r="BA758" t="str">
        <f>IFERROR(INDEX(PLAYERIDMAP2[PLAYERNAME],MATCH(ROW()-ROW(BA$1),PITCHERS,0)),"")</f>
        <v>Brandon Workman</v>
      </c>
    </row>
    <row r="759" spans="1:53" x14ac:dyDescent="0.25">
      <c r="A759" t="s">
        <v>13371</v>
      </c>
      <c r="B759" t="s">
        <v>10420</v>
      </c>
      <c r="C759" s="1">
        <v>32525</v>
      </c>
      <c r="D759" t="s">
        <v>17094</v>
      </c>
      <c r="E759" t="s">
        <v>17706</v>
      </c>
      <c r="F759" t="s">
        <v>11373</v>
      </c>
      <c r="G759" t="s">
        <v>16838</v>
      </c>
      <c r="H759" t="s">
        <v>10988</v>
      </c>
      <c r="I759" t="s">
        <v>18052</v>
      </c>
      <c r="J759" t="s">
        <v>10420</v>
      </c>
      <c r="K759">
        <v>518863</v>
      </c>
      <c r="L759" t="s">
        <v>10420</v>
      </c>
      <c r="M759">
        <v>2052551</v>
      </c>
      <c r="N759" t="s">
        <v>10420</v>
      </c>
      <c r="O759" t="s">
        <v>13372</v>
      </c>
      <c r="P759" t="s">
        <v>13371</v>
      </c>
      <c r="Q759">
        <v>9442</v>
      </c>
      <c r="R759" t="s">
        <v>10420</v>
      </c>
      <c r="S759">
        <v>31701</v>
      </c>
      <c r="T759" t="s">
        <v>10420</v>
      </c>
      <c r="V759" t="s">
        <v>13373</v>
      </c>
      <c r="W759">
        <v>59336</v>
      </c>
      <c r="X759">
        <v>9442</v>
      </c>
      <c r="Y759" t="s">
        <v>10420</v>
      </c>
      <c r="Z759" t="s">
        <v>13374</v>
      </c>
      <c r="AA759" t="s">
        <v>5703</v>
      </c>
      <c r="AB759" t="s">
        <v>5703</v>
      </c>
      <c r="AD759" t="s">
        <v>13374</v>
      </c>
      <c r="AF759" t="s">
        <v>10420</v>
      </c>
      <c r="AG759">
        <v>39080</v>
      </c>
      <c r="AH759" t="s">
        <v>10420</v>
      </c>
      <c r="AL759" t="str">
        <f>IF(PLAYERIDMAP2[[#This Row],[POS]]="C",MAX(AL$1:AL758)+1,"")</f>
        <v/>
      </c>
      <c r="AM759" t="str">
        <f>IFERROR(INDEX(PLAYERIDMAP2[PLAYERNAME],MATCH(ROW()-ROW(AM$1),CATCHERS,0)),"")</f>
        <v/>
      </c>
      <c r="AN759" t="str">
        <f>IF(PLAYERIDMAP2[[#This Row],[POS]]="1B",MAX(AN$1:AN758)+1,"")</f>
        <v/>
      </c>
      <c r="AO759" t="str">
        <f>IFERROR(INDEX(PLAYERIDMAP2[PLAYERNAME],MATCH(ROW()-ROW(AO$1),FIRSTBASE,0)),"")</f>
        <v/>
      </c>
      <c r="AP759" t="str">
        <f>IF(PLAYERIDMAP2[[#This Row],[POS]]="2B",MAX(AP$1:AP758)+1,"")</f>
        <v/>
      </c>
      <c r="AQ759" t="str">
        <f>IFERROR(INDEX(PLAYERIDMAP2[PLAYERNAME],MATCH(ROW()-ROW(AQ$1),SECONDBASE,0)),"")</f>
        <v/>
      </c>
      <c r="AR759" t="str">
        <f>IF(PLAYERIDMAP2[[#This Row],[POS]]="3B",MAX(AR$1:AR758)+1,"")</f>
        <v/>
      </c>
      <c r="AS759" t="str">
        <f>IFERROR(INDEX(PLAYERIDMAP2[PLAYERNAME],MATCH(ROW()-ROW(AS$1),THIRDBASE,0)),"")</f>
        <v/>
      </c>
      <c r="AT759" t="str">
        <f>IF(PLAYERIDMAP2[[#This Row],[POS]]="SS",MAX(AT$1:AT758)+1,"")</f>
        <v/>
      </c>
      <c r="AU759" t="str">
        <f>IFERROR(INDEX(PLAYERIDMAP2[PLAYERNAME],MATCH(ROW()-ROW(AU$1),SHORTSTOP,0)),"")</f>
        <v/>
      </c>
      <c r="AV759" t="str">
        <f>IF(PLAYERIDMAP2[[#This Row],[POS]]="OF",MAX(AV$1:AV758)+1,"")</f>
        <v/>
      </c>
      <c r="AW759" t="str">
        <f>IFERROR(INDEX(PLAYERIDMAP2[PLAYERNAME],MATCH(ROW()-ROW(AW$1),OUTFIELD,0)),"")</f>
        <v/>
      </c>
      <c r="AX759" t="str">
        <f>IF(PLAYERIDMAP2[[#This Row],[POS]]&lt;&gt;"P",MAX(AX$1:AX758)+1,"")</f>
        <v/>
      </c>
      <c r="AY759" t="str">
        <f>IFERROR(INDEX(PLAYERIDMAP2[PLAYERNAME],MATCH(ROW()-ROW(AY$1),HITTERS,0)),"")</f>
        <v>Kurt Suzuki</v>
      </c>
      <c r="AZ759">
        <f>IF(PLAYERIDMAP2[[#This Row],[POS]]="P",MAX(AZ$1:AZ758)+1,"")</f>
        <v>357</v>
      </c>
      <c r="BA759" t="str">
        <f>IFERROR(INDEX(PLAYERIDMAP2[PLAYERNAME],MATCH(ROW()-ROW(BA$1),PITCHERS,0)),"")</f>
        <v>Vance Worley</v>
      </c>
    </row>
    <row r="760" spans="1:53" x14ac:dyDescent="0.25">
      <c r="A760" t="s">
        <v>13375</v>
      </c>
      <c r="B760" t="s">
        <v>4493</v>
      </c>
      <c r="C760" s="1">
        <v>31581</v>
      </c>
      <c r="D760" t="s">
        <v>18493</v>
      </c>
      <c r="E760" t="s">
        <v>16911</v>
      </c>
      <c r="F760" t="s">
        <v>11191</v>
      </c>
      <c r="G760" t="s">
        <v>14693</v>
      </c>
      <c r="H760" t="s">
        <v>11110</v>
      </c>
      <c r="I760" t="s">
        <v>18494</v>
      </c>
      <c r="J760" t="s">
        <v>4493</v>
      </c>
      <c r="K760">
        <v>543376</v>
      </c>
      <c r="L760" t="s">
        <v>4493</v>
      </c>
      <c r="M760">
        <v>1733485</v>
      </c>
      <c r="N760" t="s">
        <v>4493</v>
      </c>
      <c r="O760" t="s">
        <v>18495</v>
      </c>
      <c r="P760" t="s">
        <v>13375</v>
      </c>
      <c r="Q760">
        <v>9699</v>
      </c>
      <c r="R760" t="s">
        <v>4493</v>
      </c>
      <c r="S760">
        <v>30464</v>
      </c>
      <c r="T760" t="s">
        <v>4493</v>
      </c>
      <c r="V760" t="s">
        <v>16211</v>
      </c>
      <c r="W760">
        <v>58842</v>
      </c>
      <c r="X760">
        <v>9699</v>
      </c>
      <c r="Y760" t="s">
        <v>4493</v>
      </c>
      <c r="Z760" t="s">
        <v>13376</v>
      </c>
      <c r="AA760" t="s">
        <v>5703</v>
      </c>
      <c r="AB760" t="s">
        <v>5703</v>
      </c>
      <c r="AC760" t="s">
        <v>4493</v>
      </c>
      <c r="AD760" t="s">
        <v>13376</v>
      </c>
      <c r="AE760">
        <v>11179</v>
      </c>
      <c r="AF760" t="s">
        <v>4493</v>
      </c>
      <c r="AG760">
        <v>13473</v>
      </c>
      <c r="AH760" t="s">
        <v>4493</v>
      </c>
      <c r="AL760">
        <f>IF(PLAYERIDMAP2[[#This Row],[POS]]="C",MAX(AL$1:AL759)+1,"")</f>
        <v>46</v>
      </c>
      <c r="AM760" t="str">
        <f>IFERROR(INDEX(PLAYERIDMAP2[PLAYERNAME],MATCH(ROW()-ROW(AM$1),CATCHERS,0)),"")</f>
        <v/>
      </c>
      <c r="AN760" t="str">
        <f>IF(PLAYERIDMAP2[[#This Row],[POS]]="1B",MAX(AN$1:AN759)+1,"")</f>
        <v/>
      </c>
      <c r="AO760" t="str">
        <f>IFERROR(INDEX(PLAYERIDMAP2[PLAYERNAME],MATCH(ROW()-ROW(AO$1),FIRSTBASE,0)),"")</f>
        <v/>
      </c>
      <c r="AP760" t="str">
        <f>IF(PLAYERIDMAP2[[#This Row],[POS]]="2B",MAX(AP$1:AP759)+1,"")</f>
        <v/>
      </c>
      <c r="AQ760" t="str">
        <f>IFERROR(INDEX(PLAYERIDMAP2[PLAYERNAME],MATCH(ROW()-ROW(AQ$1),SECONDBASE,0)),"")</f>
        <v/>
      </c>
      <c r="AR760" t="str">
        <f>IF(PLAYERIDMAP2[[#This Row],[POS]]="3B",MAX(AR$1:AR759)+1,"")</f>
        <v/>
      </c>
      <c r="AS760" t="str">
        <f>IFERROR(INDEX(PLAYERIDMAP2[PLAYERNAME],MATCH(ROW()-ROW(AS$1),THIRDBASE,0)),"")</f>
        <v/>
      </c>
      <c r="AT760" t="str">
        <f>IF(PLAYERIDMAP2[[#This Row],[POS]]="SS",MAX(AT$1:AT759)+1,"")</f>
        <v/>
      </c>
      <c r="AU760" t="str">
        <f>IFERROR(INDEX(PLAYERIDMAP2[PLAYERNAME],MATCH(ROW()-ROW(AU$1),SHORTSTOP,0)),"")</f>
        <v/>
      </c>
      <c r="AV760" t="str">
        <f>IF(PLAYERIDMAP2[[#This Row],[POS]]="OF",MAX(AV$1:AV759)+1,"")</f>
        <v/>
      </c>
      <c r="AW760" t="str">
        <f>IFERROR(INDEX(PLAYERIDMAP2[PLAYERNAME],MATCH(ROW()-ROW(AW$1),OUTFIELD,0)),"")</f>
        <v/>
      </c>
      <c r="AX760">
        <f>IF(PLAYERIDMAP2[[#This Row],[POS]]&lt;&gt;"P",MAX(AX$1:AX759)+1,"")</f>
        <v>402</v>
      </c>
      <c r="AY760" t="str">
        <f>IFERROR(INDEX(PLAYERIDMAP2[PLAYERNAME],MATCH(ROW()-ROW(AY$1),HITTERS,0)),"")</f>
        <v>Darnell Sweeney</v>
      </c>
      <c r="AZ760" t="str">
        <f>IF(PLAYERIDMAP2[[#This Row],[POS]]="P",MAX(AZ$1:AZ759)+1,"")</f>
        <v/>
      </c>
      <c r="BA760" t="str">
        <f>IFERROR(INDEX(PLAYERIDMAP2[PLAYERNAME],MATCH(ROW()-ROW(BA$1),PITCHERS,0)),"")</f>
        <v>Jamey Wright</v>
      </c>
    </row>
    <row r="761" spans="1:53" x14ac:dyDescent="0.25">
      <c r="A761" t="s">
        <v>13377</v>
      </c>
      <c r="B761" t="s">
        <v>5492</v>
      </c>
      <c r="C761" s="1">
        <v>32444</v>
      </c>
      <c r="D761" t="s">
        <v>16910</v>
      </c>
      <c r="E761" t="s">
        <v>16911</v>
      </c>
      <c r="F761" t="s">
        <v>10987</v>
      </c>
      <c r="G761" t="s">
        <v>14693</v>
      </c>
      <c r="H761" t="s">
        <v>5706</v>
      </c>
      <c r="I761" t="s">
        <v>16912</v>
      </c>
      <c r="J761" t="s">
        <v>5492</v>
      </c>
      <c r="K761">
        <v>543377</v>
      </c>
      <c r="L761" t="s">
        <v>5492</v>
      </c>
      <c r="M761">
        <v>1806048</v>
      </c>
      <c r="N761" t="s">
        <v>5492</v>
      </c>
      <c r="O761" t="s">
        <v>16212</v>
      </c>
      <c r="P761" t="s">
        <v>16213</v>
      </c>
      <c r="Q761">
        <v>9387</v>
      </c>
      <c r="R761" t="s">
        <v>5492</v>
      </c>
      <c r="S761">
        <v>31250</v>
      </c>
      <c r="T761" t="s">
        <v>5492</v>
      </c>
      <c r="V761" t="s">
        <v>16214</v>
      </c>
      <c r="W761">
        <v>58329</v>
      </c>
      <c r="X761">
        <v>9387</v>
      </c>
      <c r="Y761" t="s">
        <v>5492</v>
      </c>
      <c r="Z761" t="s">
        <v>16572</v>
      </c>
      <c r="AA761" t="s">
        <v>10958</v>
      </c>
      <c r="AB761" t="s">
        <v>5703</v>
      </c>
      <c r="AD761" t="s">
        <v>16572</v>
      </c>
      <c r="AL761" t="str">
        <f>IF(PLAYERIDMAP2[[#This Row],[POS]]="C",MAX(AL$1:AL760)+1,"")</f>
        <v/>
      </c>
      <c r="AM761" t="str">
        <f>IFERROR(INDEX(PLAYERIDMAP2[PLAYERNAME],MATCH(ROW()-ROW(AM$1),CATCHERS,0)),"")</f>
        <v/>
      </c>
      <c r="AN761" t="str">
        <f>IF(PLAYERIDMAP2[[#This Row],[POS]]="1B",MAX(AN$1:AN760)+1,"")</f>
        <v/>
      </c>
      <c r="AO761" t="str">
        <f>IFERROR(INDEX(PLAYERIDMAP2[PLAYERNAME],MATCH(ROW()-ROW(AO$1),FIRSTBASE,0)),"")</f>
        <v/>
      </c>
      <c r="AP761">
        <f>IF(PLAYERIDMAP2[[#This Row],[POS]]="2B",MAX(AP$1:AP760)+1,"")</f>
        <v>57</v>
      </c>
      <c r="AQ761" t="str">
        <f>IFERROR(INDEX(PLAYERIDMAP2[PLAYERNAME],MATCH(ROW()-ROW(AQ$1),SECONDBASE,0)),"")</f>
        <v/>
      </c>
      <c r="AR761" t="str">
        <f>IF(PLAYERIDMAP2[[#This Row],[POS]]="3B",MAX(AR$1:AR760)+1,"")</f>
        <v/>
      </c>
      <c r="AS761" t="str">
        <f>IFERROR(INDEX(PLAYERIDMAP2[PLAYERNAME],MATCH(ROW()-ROW(AS$1),THIRDBASE,0)),"")</f>
        <v/>
      </c>
      <c r="AT761" t="str">
        <f>IF(PLAYERIDMAP2[[#This Row],[POS]]="SS",MAX(AT$1:AT760)+1,"")</f>
        <v/>
      </c>
      <c r="AU761" t="str">
        <f>IFERROR(INDEX(PLAYERIDMAP2[PLAYERNAME],MATCH(ROW()-ROW(AU$1),SHORTSTOP,0)),"")</f>
        <v/>
      </c>
      <c r="AV761" t="str">
        <f>IF(PLAYERIDMAP2[[#This Row],[POS]]="OF",MAX(AV$1:AV760)+1,"")</f>
        <v/>
      </c>
      <c r="AW761" t="str">
        <f>IFERROR(INDEX(PLAYERIDMAP2[PLAYERNAME],MATCH(ROW()-ROW(AW$1),OUTFIELD,0)),"")</f>
        <v/>
      </c>
      <c r="AX761">
        <f>IF(PLAYERIDMAP2[[#This Row],[POS]]&lt;&gt;"P",MAX(AX$1:AX760)+1,"")</f>
        <v>403</v>
      </c>
      <c r="AY761" t="str">
        <f>IFERROR(INDEX(PLAYERIDMAP2[PLAYERNAME],MATCH(ROW()-ROW(AY$1),HITTERS,0)),"")</f>
        <v>Ryan Sweeney</v>
      </c>
      <c r="AZ761" t="str">
        <f>IF(PLAYERIDMAP2[[#This Row],[POS]]="P",MAX(AZ$1:AZ760)+1,"")</f>
        <v/>
      </c>
      <c r="BA761" t="str">
        <f>IFERROR(INDEX(PLAYERIDMAP2[PLAYERNAME],MATCH(ROW()-ROW(BA$1),PITCHERS,0)),"")</f>
        <v>Mike Wright</v>
      </c>
    </row>
    <row r="762" spans="1:53" x14ac:dyDescent="0.25">
      <c r="A762" t="s">
        <v>13378</v>
      </c>
      <c r="B762" t="s">
        <v>5542</v>
      </c>
      <c r="C762" s="1">
        <v>30897</v>
      </c>
      <c r="D762" t="s">
        <v>16955</v>
      </c>
      <c r="E762" t="s">
        <v>17106</v>
      </c>
      <c r="F762" t="s">
        <v>11087</v>
      </c>
      <c r="G762" t="s">
        <v>14693</v>
      </c>
      <c r="H762" t="s">
        <v>10998</v>
      </c>
      <c r="I762" t="s">
        <v>17107</v>
      </c>
      <c r="J762" t="s">
        <v>5542</v>
      </c>
      <c r="K762">
        <v>459964</v>
      </c>
      <c r="L762" t="s">
        <v>5542</v>
      </c>
      <c r="M762">
        <v>1208719</v>
      </c>
      <c r="N762" t="s">
        <v>5542</v>
      </c>
      <c r="O762" t="s">
        <v>13379</v>
      </c>
      <c r="P762" t="s">
        <v>13378</v>
      </c>
      <c r="Q762">
        <v>8239</v>
      </c>
      <c r="R762" t="s">
        <v>5542</v>
      </c>
      <c r="S762">
        <v>29124</v>
      </c>
      <c r="T762" t="s">
        <v>5542</v>
      </c>
      <c r="U762" t="s">
        <v>5542</v>
      </c>
      <c r="V762" t="s">
        <v>13380</v>
      </c>
      <c r="W762">
        <v>47952</v>
      </c>
      <c r="X762">
        <v>8239</v>
      </c>
      <c r="Y762" t="s">
        <v>5542</v>
      </c>
      <c r="Z762" t="s">
        <v>13381</v>
      </c>
      <c r="AA762" t="s">
        <v>10958</v>
      </c>
      <c r="AB762" t="s">
        <v>5703</v>
      </c>
      <c r="AC762" t="s">
        <v>5542</v>
      </c>
      <c r="AD762" t="s">
        <v>13381</v>
      </c>
      <c r="AE762">
        <v>9710</v>
      </c>
      <c r="AF762" t="s">
        <v>5542</v>
      </c>
      <c r="AG762">
        <v>6005</v>
      </c>
      <c r="AH762" t="s">
        <v>5542</v>
      </c>
      <c r="AL762" t="str">
        <f>IF(PLAYERIDMAP2[[#This Row],[POS]]="C",MAX(AL$1:AL761)+1,"")</f>
        <v/>
      </c>
      <c r="AM762" t="str">
        <f>IFERROR(INDEX(PLAYERIDMAP2[PLAYERNAME],MATCH(ROW()-ROW(AM$1),CATCHERS,0)),"")</f>
        <v/>
      </c>
      <c r="AN762" t="str">
        <f>IF(PLAYERIDMAP2[[#This Row],[POS]]="1B",MAX(AN$1:AN761)+1,"")</f>
        <v/>
      </c>
      <c r="AO762" t="str">
        <f>IFERROR(INDEX(PLAYERIDMAP2[PLAYERNAME],MATCH(ROW()-ROW(AO$1),FIRSTBASE,0)),"")</f>
        <v/>
      </c>
      <c r="AP762" t="str">
        <f>IF(PLAYERIDMAP2[[#This Row],[POS]]="2B",MAX(AP$1:AP761)+1,"")</f>
        <v/>
      </c>
      <c r="AQ762" t="str">
        <f>IFERROR(INDEX(PLAYERIDMAP2[PLAYERNAME],MATCH(ROW()-ROW(AQ$1),SECONDBASE,0)),"")</f>
        <v/>
      </c>
      <c r="AR762" t="str">
        <f>IF(PLAYERIDMAP2[[#This Row],[POS]]="3B",MAX(AR$1:AR761)+1,"")</f>
        <v/>
      </c>
      <c r="AS762" t="str">
        <f>IFERROR(INDEX(PLAYERIDMAP2[PLAYERNAME],MATCH(ROW()-ROW(AS$1),THIRDBASE,0)),"")</f>
        <v/>
      </c>
      <c r="AT762" t="str">
        <f>IF(PLAYERIDMAP2[[#This Row],[POS]]="SS",MAX(AT$1:AT761)+1,"")</f>
        <v/>
      </c>
      <c r="AU762" t="str">
        <f>IFERROR(INDEX(PLAYERIDMAP2[PLAYERNAME],MATCH(ROW()-ROW(AU$1),SHORTSTOP,0)),"")</f>
        <v/>
      </c>
      <c r="AV762">
        <f>IF(PLAYERIDMAP2[[#This Row],[POS]]="OF",MAX(AV$1:AV761)+1,"")</f>
        <v>159</v>
      </c>
      <c r="AW762" t="str">
        <f>IFERROR(INDEX(PLAYERIDMAP2[PLAYERNAME],MATCH(ROW()-ROW(AW$1),OUTFIELD,0)),"")</f>
        <v/>
      </c>
      <c r="AX762">
        <f>IF(PLAYERIDMAP2[[#This Row],[POS]]&lt;&gt;"P",MAX(AX$1:AX761)+1,"")</f>
        <v>404</v>
      </c>
      <c r="AY762" t="str">
        <f>IFERROR(INDEX(PLAYERIDMAP2[PLAYERNAME],MATCH(ROW()-ROW(AY$1),HITTERS,0)),"")</f>
        <v>Blake Swihart</v>
      </c>
      <c r="AZ762" t="str">
        <f>IF(PLAYERIDMAP2[[#This Row],[POS]]="P",MAX(AZ$1:AZ761)+1,"")</f>
        <v/>
      </c>
      <c r="BA762" t="str">
        <f>IFERROR(INDEX(PLAYERIDMAP2[PLAYERNAME],MATCH(ROW()-ROW(BA$1),PITCHERS,0)),"")</f>
        <v>Steven Wright</v>
      </c>
    </row>
    <row r="763" spans="1:53" x14ac:dyDescent="0.25">
      <c r="A763" t="s">
        <v>18528</v>
      </c>
      <c r="B763" t="s">
        <v>3973</v>
      </c>
      <c r="C763" s="1">
        <v>33720</v>
      </c>
      <c r="D763" t="s">
        <v>18409</v>
      </c>
      <c r="E763" t="s">
        <v>18529</v>
      </c>
      <c r="F763" t="s">
        <v>10987</v>
      </c>
      <c r="G763" t="s">
        <v>14693</v>
      </c>
      <c r="H763" t="s">
        <v>10998</v>
      </c>
      <c r="I763" t="s">
        <v>3972</v>
      </c>
      <c r="J763" t="s">
        <v>3973</v>
      </c>
      <c r="K763">
        <v>592450</v>
      </c>
      <c r="L763" t="s">
        <v>3973</v>
      </c>
      <c r="S763">
        <v>33192</v>
      </c>
      <c r="T763" t="s">
        <v>3973</v>
      </c>
      <c r="Z763" t="s">
        <v>18530</v>
      </c>
      <c r="AA763" t="s">
        <v>5703</v>
      </c>
      <c r="AB763" t="s">
        <v>5703</v>
      </c>
      <c r="AD763" t="s">
        <v>18530</v>
      </c>
      <c r="AL763" t="str">
        <f>IF(PLAYERIDMAP2[[#This Row],[POS]]="C",MAX(AL$1:AL762)+1,"")</f>
        <v/>
      </c>
      <c r="AM763" t="str">
        <f>IFERROR(INDEX(PLAYERIDMAP2[PLAYERNAME],MATCH(ROW()-ROW(AM$1),CATCHERS,0)),"")</f>
        <v/>
      </c>
      <c r="AN763" t="str">
        <f>IF(PLAYERIDMAP2[[#This Row],[POS]]="1B",MAX(AN$1:AN762)+1,"")</f>
        <v/>
      </c>
      <c r="AO763" t="str">
        <f>IFERROR(INDEX(PLAYERIDMAP2[PLAYERNAME],MATCH(ROW()-ROW(AO$1),FIRSTBASE,0)),"")</f>
        <v/>
      </c>
      <c r="AP763" t="str">
        <f>IF(PLAYERIDMAP2[[#This Row],[POS]]="2B",MAX(AP$1:AP762)+1,"")</f>
        <v/>
      </c>
      <c r="AQ763" t="str">
        <f>IFERROR(INDEX(PLAYERIDMAP2[PLAYERNAME],MATCH(ROW()-ROW(AQ$1),SECONDBASE,0)),"")</f>
        <v/>
      </c>
      <c r="AR763" t="str">
        <f>IF(PLAYERIDMAP2[[#This Row],[POS]]="3B",MAX(AR$1:AR762)+1,"")</f>
        <v/>
      </c>
      <c r="AS763" t="str">
        <f>IFERROR(INDEX(PLAYERIDMAP2[PLAYERNAME],MATCH(ROW()-ROW(AS$1),THIRDBASE,0)),"")</f>
        <v/>
      </c>
      <c r="AT763" t="str">
        <f>IF(PLAYERIDMAP2[[#This Row],[POS]]="SS",MAX(AT$1:AT762)+1,"")</f>
        <v/>
      </c>
      <c r="AU763" t="str">
        <f>IFERROR(INDEX(PLAYERIDMAP2[PLAYERNAME],MATCH(ROW()-ROW(AU$1),SHORTSTOP,0)),"")</f>
        <v/>
      </c>
      <c r="AV763">
        <f>IF(PLAYERIDMAP2[[#This Row],[POS]]="OF",MAX(AV$1:AV762)+1,"")</f>
        <v>160</v>
      </c>
      <c r="AW763" t="str">
        <f>IFERROR(INDEX(PLAYERIDMAP2[PLAYERNAME],MATCH(ROW()-ROW(AW$1),OUTFIELD,0)),"")</f>
        <v/>
      </c>
      <c r="AX763">
        <f>IF(PLAYERIDMAP2[[#This Row],[POS]]&lt;&gt;"P",MAX(AX$1:AX762)+1,"")</f>
        <v>405</v>
      </c>
      <c r="AY763" t="str">
        <f>IFERROR(INDEX(PLAYERIDMAP2[PLAYERNAME],MATCH(ROW()-ROW(AY$1),HITTERS,0)),"")</f>
        <v>Nick Swisher</v>
      </c>
      <c r="AZ763" t="str">
        <f>IF(PLAYERIDMAP2[[#This Row],[POS]]="P",MAX(AZ$1:AZ762)+1,"")</f>
        <v/>
      </c>
      <c r="BA763" t="str">
        <f>IFERROR(INDEX(PLAYERIDMAP2[PLAYERNAME],MATCH(ROW()-ROW(BA$1),PITCHERS,0)),"")</f>
        <v>Wesley Wright</v>
      </c>
    </row>
    <row r="764" spans="1:53" x14ac:dyDescent="0.25">
      <c r="A764" t="s">
        <v>17093</v>
      </c>
      <c r="B764" t="s">
        <v>7787</v>
      </c>
      <c r="C764" s="1">
        <v>32860</v>
      </c>
      <c r="D764" t="s">
        <v>17094</v>
      </c>
      <c r="E764" t="s">
        <v>17095</v>
      </c>
      <c r="F764" t="s">
        <v>11398</v>
      </c>
      <c r="G764" t="s">
        <v>16838</v>
      </c>
      <c r="H764" t="s">
        <v>10988</v>
      </c>
      <c r="I764" t="s">
        <v>17096</v>
      </c>
      <c r="J764" t="s">
        <v>7787</v>
      </c>
      <c r="K764">
        <v>543380</v>
      </c>
      <c r="L764" t="s">
        <v>7787</v>
      </c>
      <c r="M764">
        <v>1894630</v>
      </c>
      <c r="N764" t="s">
        <v>7787</v>
      </c>
      <c r="P764" t="s">
        <v>17093</v>
      </c>
      <c r="Q764">
        <v>9990</v>
      </c>
      <c r="S764">
        <v>32045</v>
      </c>
      <c r="T764" t="s">
        <v>7787</v>
      </c>
      <c r="W764">
        <v>70756</v>
      </c>
      <c r="X764">
        <v>9990</v>
      </c>
      <c r="Y764" t="s">
        <v>7787</v>
      </c>
      <c r="Z764" t="s">
        <v>17097</v>
      </c>
      <c r="AA764" t="s">
        <v>5703</v>
      </c>
      <c r="AB764" t="s">
        <v>5703</v>
      </c>
      <c r="AD764" t="s">
        <v>17097</v>
      </c>
      <c r="AF764" t="s">
        <v>7787</v>
      </c>
      <c r="AG764">
        <v>17163</v>
      </c>
      <c r="AH764" t="s">
        <v>7787</v>
      </c>
      <c r="AL764" t="str">
        <f>IF(PLAYERIDMAP2[[#This Row],[POS]]="C",MAX(AL$1:AL763)+1,"")</f>
        <v/>
      </c>
      <c r="AM764" t="str">
        <f>IFERROR(INDEX(PLAYERIDMAP2[PLAYERNAME],MATCH(ROW()-ROW(AM$1),CATCHERS,0)),"")</f>
        <v/>
      </c>
      <c r="AN764" t="str">
        <f>IF(PLAYERIDMAP2[[#This Row],[POS]]="1B",MAX(AN$1:AN763)+1,"")</f>
        <v/>
      </c>
      <c r="AO764" t="str">
        <f>IFERROR(INDEX(PLAYERIDMAP2[PLAYERNAME],MATCH(ROW()-ROW(AO$1),FIRSTBASE,0)),"")</f>
        <v/>
      </c>
      <c r="AP764" t="str">
        <f>IF(PLAYERIDMAP2[[#This Row],[POS]]="2B",MAX(AP$1:AP763)+1,"")</f>
        <v/>
      </c>
      <c r="AQ764" t="str">
        <f>IFERROR(INDEX(PLAYERIDMAP2[PLAYERNAME],MATCH(ROW()-ROW(AQ$1),SECONDBASE,0)),"")</f>
        <v/>
      </c>
      <c r="AR764" t="str">
        <f>IF(PLAYERIDMAP2[[#This Row],[POS]]="3B",MAX(AR$1:AR763)+1,"")</f>
        <v/>
      </c>
      <c r="AS764" t="str">
        <f>IFERROR(INDEX(PLAYERIDMAP2[PLAYERNAME],MATCH(ROW()-ROW(AS$1),THIRDBASE,0)),"")</f>
        <v/>
      </c>
      <c r="AT764" t="str">
        <f>IF(PLAYERIDMAP2[[#This Row],[POS]]="SS",MAX(AT$1:AT763)+1,"")</f>
        <v/>
      </c>
      <c r="AU764" t="str">
        <f>IFERROR(INDEX(PLAYERIDMAP2[PLAYERNAME],MATCH(ROW()-ROW(AU$1),SHORTSTOP,0)),"")</f>
        <v/>
      </c>
      <c r="AV764" t="str">
        <f>IF(PLAYERIDMAP2[[#This Row],[POS]]="OF",MAX(AV$1:AV763)+1,"")</f>
        <v/>
      </c>
      <c r="AW764" t="str">
        <f>IFERROR(INDEX(PLAYERIDMAP2[PLAYERNAME],MATCH(ROW()-ROW(AW$1),OUTFIELD,0)),"")</f>
        <v/>
      </c>
      <c r="AX764" t="str">
        <f>IF(PLAYERIDMAP2[[#This Row],[POS]]&lt;&gt;"P",MAX(AX$1:AX763)+1,"")</f>
        <v/>
      </c>
      <c r="AY764" t="str">
        <f>IFERROR(INDEX(PLAYERIDMAP2[PLAYERNAME],MATCH(ROW()-ROW(AY$1),HITTERS,0)),"")</f>
        <v>Matt Szczur</v>
      </c>
      <c r="AZ764">
        <f>IF(PLAYERIDMAP2[[#This Row],[POS]]="P",MAX(AZ$1:AZ763)+1,"")</f>
        <v>358</v>
      </c>
      <c r="BA764" t="str">
        <f>IFERROR(INDEX(PLAYERIDMAP2[PLAYERNAME],MATCH(ROW()-ROW(BA$1),PITCHERS,0)),"")</f>
        <v>Chris Young (P)</v>
      </c>
    </row>
    <row r="765" spans="1:53" x14ac:dyDescent="0.25">
      <c r="A765" t="s">
        <v>13382</v>
      </c>
      <c r="B765" t="s">
        <v>6583</v>
      </c>
      <c r="C765" s="1">
        <v>31441</v>
      </c>
      <c r="D765" t="s">
        <v>20775</v>
      </c>
      <c r="E765" t="s">
        <v>20776</v>
      </c>
      <c r="F765" t="s">
        <v>11151</v>
      </c>
      <c r="G765" t="s">
        <v>16838</v>
      </c>
      <c r="H765" t="s">
        <v>10988</v>
      </c>
      <c r="I765" t="s">
        <v>20777</v>
      </c>
      <c r="J765" t="s">
        <v>6583</v>
      </c>
      <c r="K765">
        <v>457453</v>
      </c>
      <c r="L765" t="s">
        <v>6583</v>
      </c>
      <c r="M765">
        <v>1199811</v>
      </c>
      <c r="N765" t="s">
        <v>6583</v>
      </c>
      <c r="O765" t="s">
        <v>13383</v>
      </c>
      <c r="P765" t="s">
        <v>13382</v>
      </c>
      <c r="Q765">
        <v>8091</v>
      </c>
      <c r="R765" t="s">
        <v>6583</v>
      </c>
      <c r="S765">
        <v>28854</v>
      </c>
      <c r="T765" t="s">
        <v>6583</v>
      </c>
      <c r="V765" t="s">
        <v>13384</v>
      </c>
      <c r="W765">
        <v>46186</v>
      </c>
      <c r="X765">
        <v>8091</v>
      </c>
      <c r="Y765" t="s">
        <v>6583</v>
      </c>
      <c r="Z765" t="s">
        <v>13385</v>
      </c>
      <c r="AA765" t="s">
        <v>5703</v>
      </c>
      <c r="AB765" t="s">
        <v>5703</v>
      </c>
      <c r="AD765" t="s">
        <v>13385</v>
      </c>
      <c r="AL765" t="str">
        <f>IF(PLAYERIDMAP2[[#This Row],[POS]]="C",MAX(AL$1:AL764)+1,"")</f>
        <v/>
      </c>
      <c r="AM765" t="str">
        <f>IFERROR(INDEX(PLAYERIDMAP2[PLAYERNAME],MATCH(ROW()-ROW(AM$1),CATCHERS,0)),"")</f>
        <v/>
      </c>
      <c r="AN765" t="str">
        <f>IF(PLAYERIDMAP2[[#This Row],[POS]]="1B",MAX(AN$1:AN764)+1,"")</f>
        <v/>
      </c>
      <c r="AO765" t="str">
        <f>IFERROR(INDEX(PLAYERIDMAP2[PLAYERNAME],MATCH(ROW()-ROW(AO$1),FIRSTBASE,0)),"")</f>
        <v/>
      </c>
      <c r="AP765" t="str">
        <f>IF(PLAYERIDMAP2[[#This Row],[POS]]="2B",MAX(AP$1:AP764)+1,"")</f>
        <v/>
      </c>
      <c r="AQ765" t="str">
        <f>IFERROR(INDEX(PLAYERIDMAP2[PLAYERNAME],MATCH(ROW()-ROW(AQ$1),SECONDBASE,0)),"")</f>
        <v/>
      </c>
      <c r="AR765" t="str">
        <f>IF(PLAYERIDMAP2[[#This Row],[POS]]="3B",MAX(AR$1:AR764)+1,"")</f>
        <v/>
      </c>
      <c r="AS765" t="str">
        <f>IFERROR(INDEX(PLAYERIDMAP2[PLAYERNAME],MATCH(ROW()-ROW(AS$1),THIRDBASE,0)),"")</f>
        <v/>
      </c>
      <c r="AT765" t="str">
        <f>IF(PLAYERIDMAP2[[#This Row],[POS]]="SS",MAX(AT$1:AT764)+1,"")</f>
        <v/>
      </c>
      <c r="AU765" t="str">
        <f>IFERROR(INDEX(PLAYERIDMAP2[PLAYERNAME],MATCH(ROW()-ROW(AU$1),SHORTSTOP,0)),"")</f>
        <v/>
      </c>
      <c r="AV765" t="str">
        <f>IF(PLAYERIDMAP2[[#This Row],[POS]]="OF",MAX(AV$1:AV764)+1,"")</f>
        <v/>
      </c>
      <c r="AW765" t="str">
        <f>IFERROR(INDEX(PLAYERIDMAP2[PLAYERNAME],MATCH(ROW()-ROW(AW$1),OUTFIELD,0)),"")</f>
        <v/>
      </c>
      <c r="AX765" t="str">
        <f>IF(PLAYERIDMAP2[[#This Row],[POS]]&lt;&gt;"P",MAX(AX$1:AX764)+1,"")</f>
        <v/>
      </c>
      <c r="AY765" t="str">
        <f>IFERROR(INDEX(PLAYERIDMAP2[PLAYERNAME],MATCH(ROW()-ROW(AY$1),HITTERS,0)),"")</f>
        <v>Jose Tabata</v>
      </c>
      <c r="AZ765">
        <f>IF(PLAYERIDMAP2[[#This Row],[POS]]="P",MAX(AZ$1:AZ764)+1,"")</f>
        <v>359</v>
      </c>
      <c r="BA765" t="str">
        <f>IFERROR(INDEX(PLAYERIDMAP2[PLAYERNAME],MATCH(ROW()-ROW(BA$1),PITCHERS,0)),"")</f>
        <v>Carlos Zambrano</v>
      </c>
    </row>
    <row r="766" spans="1:53" x14ac:dyDescent="0.25">
      <c r="A766" t="s">
        <v>13386</v>
      </c>
      <c r="B766" t="s">
        <v>5421</v>
      </c>
      <c r="C766" s="1">
        <v>30770</v>
      </c>
      <c r="D766" t="s">
        <v>17535</v>
      </c>
      <c r="E766" t="s">
        <v>17536</v>
      </c>
      <c r="F766" t="s">
        <v>10992</v>
      </c>
      <c r="G766" t="s">
        <v>14693</v>
      </c>
      <c r="H766" t="s">
        <v>11003</v>
      </c>
      <c r="I766" t="s">
        <v>17537</v>
      </c>
      <c r="J766" t="s">
        <v>5421</v>
      </c>
      <c r="K766">
        <v>451500</v>
      </c>
      <c r="L766" t="s">
        <v>5421</v>
      </c>
      <c r="M766">
        <v>1208721</v>
      </c>
      <c r="N766" t="s">
        <v>5421</v>
      </c>
      <c r="O766" t="s">
        <v>13387</v>
      </c>
      <c r="P766" t="s">
        <v>13386</v>
      </c>
      <c r="Q766">
        <v>8363</v>
      </c>
      <c r="R766" t="s">
        <v>5421</v>
      </c>
      <c r="V766" t="s">
        <v>13388</v>
      </c>
      <c r="W766">
        <v>46188</v>
      </c>
      <c r="X766">
        <v>8363</v>
      </c>
      <c r="Y766" t="s">
        <v>5421</v>
      </c>
      <c r="Z766" t="s">
        <v>16573</v>
      </c>
      <c r="AA766" t="s">
        <v>10958</v>
      </c>
      <c r="AB766" t="s">
        <v>5703</v>
      </c>
      <c r="AD766" t="s">
        <v>16573</v>
      </c>
      <c r="AL766" t="str">
        <f>IF(PLAYERIDMAP2[[#This Row],[POS]]="C",MAX(AL$1:AL765)+1,"")</f>
        <v/>
      </c>
      <c r="AM766" t="str">
        <f>IFERROR(INDEX(PLAYERIDMAP2[PLAYERNAME],MATCH(ROW()-ROW(AM$1),CATCHERS,0)),"")</f>
        <v/>
      </c>
      <c r="AN766">
        <f>IF(PLAYERIDMAP2[[#This Row],[POS]]="1B",MAX(AN$1:AN765)+1,"")</f>
        <v>41</v>
      </c>
      <c r="AO766" t="str">
        <f>IFERROR(INDEX(PLAYERIDMAP2[PLAYERNAME],MATCH(ROW()-ROW(AO$1),FIRSTBASE,0)),"")</f>
        <v/>
      </c>
      <c r="AP766" t="str">
        <f>IF(PLAYERIDMAP2[[#This Row],[POS]]="2B",MAX(AP$1:AP765)+1,"")</f>
        <v/>
      </c>
      <c r="AQ766" t="str">
        <f>IFERROR(INDEX(PLAYERIDMAP2[PLAYERNAME],MATCH(ROW()-ROW(AQ$1),SECONDBASE,0)),"")</f>
        <v/>
      </c>
      <c r="AR766" t="str">
        <f>IF(PLAYERIDMAP2[[#This Row],[POS]]="3B",MAX(AR$1:AR765)+1,"")</f>
        <v/>
      </c>
      <c r="AS766" t="str">
        <f>IFERROR(INDEX(PLAYERIDMAP2[PLAYERNAME],MATCH(ROW()-ROW(AS$1),THIRDBASE,0)),"")</f>
        <v/>
      </c>
      <c r="AT766" t="str">
        <f>IF(PLAYERIDMAP2[[#This Row],[POS]]="SS",MAX(AT$1:AT765)+1,"")</f>
        <v/>
      </c>
      <c r="AU766" t="str">
        <f>IFERROR(INDEX(PLAYERIDMAP2[PLAYERNAME],MATCH(ROW()-ROW(AU$1),SHORTSTOP,0)),"")</f>
        <v/>
      </c>
      <c r="AV766" t="str">
        <f>IF(PLAYERIDMAP2[[#This Row],[POS]]="OF",MAX(AV$1:AV765)+1,"")</f>
        <v/>
      </c>
      <c r="AW766" t="str">
        <f>IFERROR(INDEX(PLAYERIDMAP2[PLAYERNAME],MATCH(ROW()-ROW(AW$1),OUTFIELD,0)),"")</f>
        <v/>
      </c>
      <c r="AX766">
        <f>IF(PLAYERIDMAP2[[#This Row],[POS]]&lt;&gt;"P",MAX(AX$1:AX765)+1,"")</f>
        <v>406</v>
      </c>
      <c r="AY766" t="str">
        <f>IFERROR(INDEX(PLAYERIDMAP2[PLAYERNAME],MATCH(ROW()-ROW(AY$1),HITTERS,0)),"")</f>
        <v>Oscar Taveras</v>
      </c>
      <c r="AZ766" t="str">
        <f>IF(PLAYERIDMAP2[[#This Row],[POS]]="P",MAX(AZ$1:AZ765)+1,"")</f>
        <v/>
      </c>
      <c r="BA766" t="str">
        <f>IFERROR(INDEX(PLAYERIDMAP2[PLAYERNAME],MATCH(ROW()-ROW(BA$1),PITCHERS,0)),"")</f>
        <v>Brad Ziegler</v>
      </c>
    </row>
    <row r="767" spans="1:53" x14ac:dyDescent="0.25">
      <c r="A767" t="s">
        <v>13389</v>
      </c>
      <c r="B767" t="s">
        <v>5006</v>
      </c>
      <c r="C767" s="1">
        <v>32230</v>
      </c>
      <c r="D767" t="s">
        <v>17115</v>
      </c>
      <c r="E767" t="s">
        <v>17498</v>
      </c>
      <c r="F767" t="s">
        <v>11016</v>
      </c>
      <c r="G767" t="s">
        <v>11016</v>
      </c>
      <c r="H767" t="s">
        <v>10998</v>
      </c>
      <c r="I767" t="s">
        <v>17499</v>
      </c>
      <c r="J767" t="s">
        <v>5006</v>
      </c>
      <c r="K767">
        <v>501888</v>
      </c>
      <c r="L767" t="s">
        <v>5006</v>
      </c>
      <c r="M767">
        <v>1630083</v>
      </c>
      <c r="N767" t="s">
        <v>5006</v>
      </c>
      <c r="O767" t="s">
        <v>13390</v>
      </c>
      <c r="P767" t="s">
        <v>13389</v>
      </c>
      <c r="Q767">
        <v>8626</v>
      </c>
      <c r="R767" t="s">
        <v>5006</v>
      </c>
      <c r="S767">
        <v>30539</v>
      </c>
      <c r="T767" t="s">
        <v>5006</v>
      </c>
      <c r="V767" t="s">
        <v>13391</v>
      </c>
      <c r="W767">
        <v>51105</v>
      </c>
      <c r="X767">
        <v>8626</v>
      </c>
      <c r="Y767" t="s">
        <v>5006</v>
      </c>
      <c r="Z767" t="s">
        <v>13392</v>
      </c>
      <c r="AA767" t="s">
        <v>10958</v>
      </c>
      <c r="AB767" t="s">
        <v>10958</v>
      </c>
      <c r="AC767" t="s">
        <v>5006</v>
      </c>
      <c r="AD767" t="s">
        <v>13392</v>
      </c>
      <c r="AL767" t="str">
        <f>IF(PLAYERIDMAP2[[#This Row],[POS]]="C",MAX(AL$1:AL766)+1,"")</f>
        <v/>
      </c>
      <c r="AM767" t="str">
        <f>IFERROR(INDEX(PLAYERIDMAP2[PLAYERNAME],MATCH(ROW()-ROW(AM$1),CATCHERS,0)),"")</f>
        <v/>
      </c>
      <c r="AN767" t="str">
        <f>IF(PLAYERIDMAP2[[#This Row],[POS]]="1B",MAX(AN$1:AN766)+1,"")</f>
        <v/>
      </c>
      <c r="AO767" t="str">
        <f>IFERROR(INDEX(PLAYERIDMAP2[PLAYERNAME],MATCH(ROW()-ROW(AO$1),FIRSTBASE,0)),"")</f>
        <v/>
      </c>
      <c r="AP767" t="str">
        <f>IF(PLAYERIDMAP2[[#This Row],[POS]]="2B",MAX(AP$1:AP766)+1,"")</f>
        <v/>
      </c>
      <c r="AQ767" t="str">
        <f>IFERROR(INDEX(PLAYERIDMAP2[PLAYERNAME],MATCH(ROW()-ROW(AQ$1),SECONDBASE,0)),"")</f>
        <v/>
      </c>
      <c r="AR767" t="str">
        <f>IF(PLAYERIDMAP2[[#This Row],[POS]]="3B",MAX(AR$1:AR766)+1,"")</f>
        <v/>
      </c>
      <c r="AS767" t="str">
        <f>IFERROR(INDEX(PLAYERIDMAP2[PLAYERNAME],MATCH(ROW()-ROW(AS$1),THIRDBASE,0)),"")</f>
        <v/>
      </c>
      <c r="AT767" t="str">
        <f>IF(PLAYERIDMAP2[[#This Row],[POS]]="SS",MAX(AT$1:AT766)+1,"")</f>
        <v/>
      </c>
      <c r="AU767" t="str">
        <f>IFERROR(INDEX(PLAYERIDMAP2[PLAYERNAME],MATCH(ROW()-ROW(AU$1),SHORTSTOP,0)),"")</f>
        <v/>
      </c>
      <c r="AV767">
        <f>IF(PLAYERIDMAP2[[#This Row],[POS]]="OF",MAX(AV$1:AV766)+1,"")</f>
        <v>161</v>
      </c>
      <c r="AW767" t="str">
        <f>IFERROR(INDEX(PLAYERIDMAP2[PLAYERNAME],MATCH(ROW()-ROW(AW$1),OUTFIELD,0)),"")</f>
        <v/>
      </c>
      <c r="AX767">
        <f>IF(PLAYERIDMAP2[[#This Row],[POS]]&lt;&gt;"P",MAX(AX$1:AX766)+1,"")</f>
        <v>407</v>
      </c>
      <c r="AY767" t="str">
        <f>IFERROR(INDEX(PLAYERIDMAP2[PLAYERNAME],MATCH(ROW()-ROW(AY$1),HITTERS,0)),"")</f>
        <v>Chris Taylor</v>
      </c>
      <c r="AZ767" t="str">
        <f>IF(PLAYERIDMAP2[[#This Row],[POS]]="P",MAX(AZ$1:AZ766)+1,"")</f>
        <v/>
      </c>
      <c r="BA767" t="str">
        <f>IFERROR(INDEX(PLAYERIDMAP2[PLAYERNAME],MATCH(ROW()-ROW(BA$1),PITCHERS,0)),"")</f>
        <v>Jordan Zimmermann</v>
      </c>
    </row>
    <row r="768" spans="1:53" x14ac:dyDescent="0.25">
      <c r="A768" t="s">
        <v>16215</v>
      </c>
      <c r="B768" t="s">
        <v>16216</v>
      </c>
      <c r="C768" s="1">
        <v>31872</v>
      </c>
      <c r="D768" t="s">
        <v>16860</v>
      </c>
      <c r="E768" t="s">
        <v>16861</v>
      </c>
      <c r="F768" t="s">
        <v>11092</v>
      </c>
      <c r="G768" t="s">
        <v>16838</v>
      </c>
      <c r="H768" t="s">
        <v>11097</v>
      </c>
      <c r="I768" t="s">
        <v>16862</v>
      </c>
      <c r="J768" t="s">
        <v>16824</v>
      </c>
      <c r="K768">
        <v>628356</v>
      </c>
      <c r="L768" t="s">
        <v>16863</v>
      </c>
      <c r="M768">
        <v>2166699</v>
      </c>
      <c r="N768" t="s">
        <v>16863</v>
      </c>
      <c r="P768" t="s">
        <v>16215</v>
      </c>
      <c r="Q768">
        <v>9884</v>
      </c>
      <c r="R768" t="s">
        <v>16863</v>
      </c>
      <c r="S768">
        <v>33689</v>
      </c>
      <c r="T768" t="s">
        <v>16863</v>
      </c>
      <c r="W768">
        <v>102282</v>
      </c>
      <c r="X768">
        <v>9884</v>
      </c>
      <c r="Y768" t="s">
        <v>16863</v>
      </c>
      <c r="Z768" t="s">
        <v>16574</v>
      </c>
      <c r="AA768" t="s">
        <v>5703</v>
      </c>
      <c r="AB768" t="s">
        <v>5703</v>
      </c>
      <c r="AC768" t="s">
        <v>16216</v>
      </c>
      <c r="AD768" t="s">
        <v>16574</v>
      </c>
      <c r="AE768">
        <v>13685</v>
      </c>
      <c r="AF768" t="s">
        <v>16824</v>
      </c>
      <c r="AG768">
        <v>60650</v>
      </c>
      <c r="AH768" t="s">
        <v>16863</v>
      </c>
      <c r="AL768" t="str">
        <f>IF(PLAYERIDMAP2[[#This Row],[POS]]="C",MAX(AL$1:AL767)+1,"")</f>
        <v/>
      </c>
      <c r="AM768" t="str">
        <f>IFERROR(INDEX(PLAYERIDMAP2[PLAYERNAME],MATCH(ROW()-ROW(AM$1),CATCHERS,0)),"")</f>
        <v/>
      </c>
      <c r="AN768" t="str">
        <f>IF(PLAYERIDMAP2[[#This Row],[POS]]="1B",MAX(AN$1:AN767)+1,"")</f>
        <v/>
      </c>
      <c r="AO768" t="str">
        <f>IFERROR(INDEX(PLAYERIDMAP2[PLAYERNAME],MATCH(ROW()-ROW(AO$1),FIRSTBASE,0)),"")</f>
        <v/>
      </c>
      <c r="AP768" t="str">
        <f>IF(PLAYERIDMAP2[[#This Row],[POS]]="2B",MAX(AP$1:AP767)+1,"")</f>
        <v/>
      </c>
      <c r="AQ768" t="str">
        <f>IFERROR(INDEX(PLAYERIDMAP2[PLAYERNAME],MATCH(ROW()-ROW(AQ$1),SECONDBASE,0)),"")</f>
        <v/>
      </c>
      <c r="AR768" t="str">
        <f>IF(PLAYERIDMAP2[[#This Row],[POS]]="3B",MAX(AR$1:AR767)+1,"")</f>
        <v/>
      </c>
      <c r="AS768" t="str">
        <f>IFERROR(INDEX(PLAYERIDMAP2[PLAYERNAME],MATCH(ROW()-ROW(AS$1),THIRDBASE,0)),"")</f>
        <v/>
      </c>
      <c r="AT768">
        <f>IF(PLAYERIDMAP2[[#This Row],[POS]]="SS",MAX(AT$1:AT767)+1,"")</f>
        <v>54</v>
      </c>
      <c r="AU768" t="str">
        <f>IFERROR(INDEX(PLAYERIDMAP2[PLAYERNAME],MATCH(ROW()-ROW(AU$1),SHORTSTOP,0)),"")</f>
        <v/>
      </c>
      <c r="AV768" t="str">
        <f>IF(PLAYERIDMAP2[[#This Row],[POS]]="OF",MAX(AV$1:AV767)+1,"")</f>
        <v/>
      </c>
      <c r="AW768" t="str">
        <f>IFERROR(INDEX(PLAYERIDMAP2[PLAYERNAME],MATCH(ROW()-ROW(AW$1),OUTFIELD,0)),"")</f>
        <v/>
      </c>
      <c r="AX768">
        <f>IF(PLAYERIDMAP2[[#This Row],[POS]]&lt;&gt;"P",MAX(AX$1:AX767)+1,"")</f>
        <v>408</v>
      </c>
      <c r="AY768" t="str">
        <f>IFERROR(INDEX(PLAYERIDMAP2[PLAYERNAME],MATCH(ROW()-ROW(AY$1),HITTERS,0)),"")</f>
        <v>Michael Taylor</v>
      </c>
      <c r="AZ768" t="str">
        <f>IF(PLAYERIDMAP2[[#This Row],[POS]]="P",MAX(AZ$1:AZ767)+1,"")</f>
        <v/>
      </c>
      <c r="BA768" t="str">
        <f>IFERROR(INDEX(PLAYERIDMAP2[PLAYERNAME],MATCH(ROW()-ROW(BA$1),PITCHERS,0)),"")</f>
        <v>Kyle Zimmer</v>
      </c>
    </row>
    <row r="769" spans="1:53" x14ac:dyDescent="0.25">
      <c r="A769" t="s">
        <v>17300</v>
      </c>
      <c r="B769" t="s">
        <v>10240</v>
      </c>
      <c r="C769" s="1">
        <v>32106</v>
      </c>
      <c r="D769" t="s">
        <v>17301</v>
      </c>
      <c r="E769" t="s">
        <v>17302</v>
      </c>
      <c r="F769" t="s">
        <v>11021</v>
      </c>
      <c r="G769" t="s">
        <v>14693</v>
      </c>
      <c r="H769" t="s">
        <v>10988</v>
      </c>
      <c r="I769" t="s">
        <v>17303</v>
      </c>
      <c r="J769" t="s">
        <v>10240</v>
      </c>
      <c r="K769">
        <v>501992</v>
      </c>
      <c r="L769" t="s">
        <v>10240</v>
      </c>
      <c r="M769">
        <v>2027437</v>
      </c>
      <c r="N769" t="s">
        <v>17304</v>
      </c>
      <c r="O769" t="s">
        <v>17305</v>
      </c>
      <c r="P769" t="s">
        <v>17300</v>
      </c>
      <c r="Q769">
        <v>9410</v>
      </c>
      <c r="R769" t="s">
        <v>17304</v>
      </c>
      <c r="S769">
        <v>32607</v>
      </c>
      <c r="T769" t="s">
        <v>17304</v>
      </c>
      <c r="V769" t="s">
        <v>17306</v>
      </c>
      <c r="W769">
        <v>69123</v>
      </c>
      <c r="X769">
        <v>9410</v>
      </c>
      <c r="Y769" t="s">
        <v>17304</v>
      </c>
      <c r="Z769" t="s">
        <v>17307</v>
      </c>
      <c r="AA769" t="s">
        <v>5703</v>
      </c>
      <c r="AB769" t="s">
        <v>5703</v>
      </c>
      <c r="AD769" t="s">
        <v>17307</v>
      </c>
      <c r="AF769" t="s">
        <v>17304</v>
      </c>
      <c r="AG769">
        <v>38183</v>
      </c>
      <c r="AH769" t="s">
        <v>17304</v>
      </c>
      <c r="AL769" t="str">
        <f>IF(PLAYERIDMAP2[[#This Row],[POS]]="C",MAX(AL$1:AL768)+1,"")</f>
        <v/>
      </c>
      <c r="AM769" t="str">
        <f>IFERROR(INDEX(PLAYERIDMAP2[PLAYERNAME],MATCH(ROW()-ROW(AM$1),CATCHERS,0)),"")</f>
        <v/>
      </c>
      <c r="AN769" t="str">
        <f>IF(PLAYERIDMAP2[[#This Row],[POS]]="1B",MAX(AN$1:AN768)+1,"")</f>
        <v/>
      </c>
      <c r="AO769" t="str">
        <f>IFERROR(INDEX(PLAYERIDMAP2[PLAYERNAME],MATCH(ROW()-ROW(AO$1),FIRSTBASE,0)),"")</f>
        <v/>
      </c>
      <c r="AP769" t="str">
        <f>IF(PLAYERIDMAP2[[#This Row],[POS]]="2B",MAX(AP$1:AP768)+1,"")</f>
        <v/>
      </c>
      <c r="AQ769" t="str">
        <f>IFERROR(INDEX(PLAYERIDMAP2[PLAYERNAME],MATCH(ROW()-ROW(AQ$1),SECONDBASE,0)),"")</f>
        <v/>
      </c>
      <c r="AR769" t="str">
        <f>IF(PLAYERIDMAP2[[#This Row],[POS]]="3B",MAX(AR$1:AR768)+1,"")</f>
        <v/>
      </c>
      <c r="AS769" t="str">
        <f>IFERROR(INDEX(PLAYERIDMAP2[PLAYERNAME],MATCH(ROW()-ROW(AS$1),THIRDBASE,0)),"")</f>
        <v/>
      </c>
      <c r="AT769" t="str">
        <f>IF(PLAYERIDMAP2[[#This Row],[POS]]="SS",MAX(AT$1:AT768)+1,"")</f>
        <v/>
      </c>
      <c r="AU769" t="str">
        <f>IFERROR(INDEX(PLAYERIDMAP2[PLAYERNAME],MATCH(ROW()-ROW(AU$1),SHORTSTOP,0)),"")</f>
        <v/>
      </c>
      <c r="AV769" t="str">
        <f>IF(PLAYERIDMAP2[[#This Row],[POS]]="OF",MAX(AV$1:AV768)+1,"")</f>
        <v/>
      </c>
      <c r="AW769" t="str">
        <f>IFERROR(INDEX(PLAYERIDMAP2[PLAYERNAME],MATCH(ROW()-ROW(AW$1),OUTFIELD,0)),"")</f>
        <v/>
      </c>
      <c r="AX769" t="str">
        <f>IF(PLAYERIDMAP2[[#This Row],[POS]]&lt;&gt;"P",MAX(AX$1:AX768)+1,"")</f>
        <v/>
      </c>
      <c r="AY769" t="str">
        <f>IFERROR(INDEX(PLAYERIDMAP2[PLAYERNAME],MATCH(ROW()-ROW(AY$1),HITTERS,0)),"")</f>
        <v>Taylor Teagarden</v>
      </c>
      <c r="AZ769">
        <f>IF(PLAYERIDMAP2[[#This Row],[POS]]="P",MAX(AZ$1:AZ768)+1,"")</f>
        <v>360</v>
      </c>
      <c r="BA769" t="str">
        <f>IFERROR(INDEX(PLAYERIDMAP2[PLAYERNAME],MATCH(ROW()-ROW(BA$1),PITCHERS,0)),"")</f>
        <v>Barry Zito</v>
      </c>
    </row>
    <row r="770" spans="1:53" x14ac:dyDescent="0.25">
      <c r="A770" t="s">
        <v>13393</v>
      </c>
      <c r="B770" t="s">
        <v>10487</v>
      </c>
      <c r="C770" s="1">
        <v>30218</v>
      </c>
      <c r="D770" t="s">
        <v>16992</v>
      </c>
      <c r="E770" t="s">
        <v>16993</v>
      </c>
      <c r="F770" t="s">
        <v>11092</v>
      </c>
      <c r="G770" t="s">
        <v>16838</v>
      </c>
      <c r="H770" t="s">
        <v>10988</v>
      </c>
      <c r="I770" t="s">
        <v>16994</v>
      </c>
      <c r="K770">
        <v>444371</v>
      </c>
      <c r="L770" t="s">
        <v>10487</v>
      </c>
      <c r="M770">
        <v>580587</v>
      </c>
      <c r="N770" t="s">
        <v>10487</v>
      </c>
      <c r="O770" t="s">
        <v>13394</v>
      </c>
      <c r="P770" t="s">
        <v>13393</v>
      </c>
      <c r="Q770">
        <v>7840</v>
      </c>
      <c r="R770" t="s">
        <v>10487</v>
      </c>
      <c r="S770">
        <v>28552</v>
      </c>
      <c r="T770" t="s">
        <v>10487</v>
      </c>
      <c r="V770" t="s">
        <v>13395</v>
      </c>
      <c r="W770">
        <v>46117</v>
      </c>
      <c r="X770">
        <v>7840</v>
      </c>
      <c r="Y770" t="s">
        <v>10487</v>
      </c>
      <c r="Z770" t="s">
        <v>16575</v>
      </c>
      <c r="AA770" t="s">
        <v>5703</v>
      </c>
      <c r="AB770" t="s">
        <v>5703</v>
      </c>
      <c r="AD770" t="s">
        <v>16575</v>
      </c>
      <c r="AL770" t="str">
        <f>IF(PLAYERIDMAP2[[#This Row],[POS]]="C",MAX(AL$1:AL769)+1,"")</f>
        <v/>
      </c>
      <c r="AM770" t="str">
        <f>IFERROR(INDEX(PLAYERIDMAP2[PLAYERNAME],MATCH(ROW()-ROW(AM$1),CATCHERS,0)),"")</f>
        <v/>
      </c>
      <c r="AN770" t="str">
        <f>IF(PLAYERIDMAP2[[#This Row],[POS]]="1B",MAX(AN$1:AN769)+1,"")</f>
        <v/>
      </c>
      <c r="AO770" t="str">
        <f>IFERROR(INDEX(PLAYERIDMAP2[PLAYERNAME],MATCH(ROW()-ROW(AO$1),FIRSTBASE,0)),"")</f>
        <v/>
      </c>
      <c r="AP770" t="str">
        <f>IF(PLAYERIDMAP2[[#This Row],[POS]]="2B",MAX(AP$1:AP769)+1,"")</f>
        <v/>
      </c>
      <c r="AQ770" t="str">
        <f>IFERROR(INDEX(PLAYERIDMAP2[PLAYERNAME],MATCH(ROW()-ROW(AQ$1),SECONDBASE,0)),"")</f>
        <v/>
      </c>
      <c r="AR770" t="str">
        <f>IF(PLAYERIDMAP2[[#This Row],[POS]]="3B",MAX(AR$1:AR769)+1,"")</f>
        <v/>
      </c>
      <c r="AS770" t="str">
        <f>IFERROR(INDEX(PLAYERIDMAP2[PLAYERNAME],MATCH(ROW()-ROW(AS$1),THIRDBASE,0)),"")</f>
        <v/>
      </c>
      <c r="AT770" t="str">
        <f>IF(PLAYERIDMAP2[[#This Row],[POS]]="SS",MAX(AT$1:AT769)+1,"")</f>
        <v/>
      </c>
      <c r="AU770" t="str">
        <f>IFERROR(INDEX(PLAYERIDMAP2[PLAYERNAME],MATCH(ROW()-ROW(AU$1),SHORTSTOP,0)),"")</f>
        <v/>
      </c>
      <c r="AV770" t="str">
        <f>IF(PLAYERIDMAP2[[#This Row],[POS]]="OF",MAX(AV$1:AV769)+1,"")</f>
        <v/>
      </c>
      <c r="AW770" t="str">
        <f>IFERROR(INDEX(PLAYERIDMAP2[PLAYERNAME],MATCH(ROW()-ROW(AW$1),OUTFIELD,0)),"")</f>
        <v/>
      </c>
      <c r="AX770" t="str">
        <f>IF(PLAYERIDMAP2[[#This Row],[POS]]&lt;&gt;"P",MAX(AX$1:AX769)+1,"")</f>
        <v/>
      </c>
      <c r="AY770" t="str">
        <f>IFERROR(INDEX(PLAYERIDMAP2[PLAYERNAME],MATCH(ROW()-ROW(AY$1),HITTERS,0)),"")</f>
        <v>Mark Teahen</v>
      </c>
      <c r="AZ770">
        <f>IF(PLAYERIDMAP2[[#This Row],[POS]]="P",MAX(AZ$1:AZ769)+1,"")</f>
        <v>361</v>
      </c>
      <c r="BA770" t="str">
        <f>IFERROR(INDEX(PLAYERIDMAP2[PLAYERNAME],MATCH(ROW()-ROW(BA$1),PITCHERS,0)),"")</f>
        <v/>
      </c>
    </row>
    <row r="771" spans="1:53" x14ac:dyDescent="0.25">
      <c r="A771" t="s">
        <v>13396</v>
      </c>
      <c r="B771" t="s">
        <v>4448</v>
      </c>
      <c r="C771" s="1">
        <v>29740</v>
      </c>
      <c r="D771" t="s">
        <v>17386</v>
      </c>
      <c r="E771" t="s">
        <v>17387</v>
      </c>
      <c r="F771" t="s">
        <v>11119</v>
      </c>
      <c r="G771" t="s">
        <v>14693</v>
      </c>
      <c r="H771" t="s">
        <v>5706</v>
      </c>
      <c r="I771" t="s">
        <v>17388</v>
      </c>
      <c r="J771" t="s">
        <v>4448</v>
      </c>
      <c r="K771">
        <v>493128</v>
      </c>
      <c r="L771" t="s">
        <v>4448</v>
      </c>
      <c r="M771">
        <v>1935585</v>
      </c>
      <c r="N771" t="s">
        <v>4448</v>
      </c>
      <c r="O771" t="s">
        <v>13397</v>
      </c>
      <c r="P771" t="s">
        <v>13396</v>
      </c>
      <c r="Q771">
        <v>9134</v>
      </c>
      <c r="R771" t="s">
        <v>4448</v>
      </c>
      <c r="S771">
        <v>32047</v>
      </c>
      <c r="T771" t="s">
        <v>4448</v>
      </c>
      <c r="V771" t="s">
        <v>13398</v>
      </c>
      <c r="W771">
        <v>37792</v>
      </c>
      <c r="X771">
        <v>9134</v>
      </c>
      <c r="Y771" t="s">
        <v>4448</v>
      </c>
      <c r="Z771" t="s">
        <v>13399</v>
      </c>
      <c r="AA771" t="s">
        <v>10958</v>
      </c>
      <c r="AB771" t="s">
        <v>5703</v>
      </c>
      <c r="AC771" t="s">
        <v>4448</v>
      </c>
      <c r="AD771" t="s">
        <v>13399</v>
      </c>
      <c r="AF771" t="s">
        <v>4448</v>
      </c>
      <c r="AG771">
        <v>16971</v>
      </c>
      <c r="AL771" t="str">
        <f>IF(PLAYERIDMAP2[[#This Row],[POS]]="C",MAX(AL$1:AL770)+1,"")</f>
        <v/>
      </c>
      <c r="AM771" t="str">
        <f>IFERROR(INDEX(PLAYERIDMAP2[PLAYERNAME],MATCH(ROW()-ROW(AM$1),CATCHERS,0)),"")</f>
        <v/>
      </c>
      <c r="AN771" t="str">
        <f>IF(PLAYERIDMAP2[[#This Row],[POS]]="1B",MAX(AN$1:AN770)+1,"")</f>
        <v/>
      </c>
      <c r="AO771" t="str">
        <f>IFERROR(INDEX(PLAYERIDMAP2[PLAYERNAME],MATCH(ROW()-ROW(AO$1),FIRSTBASE,0)),"")</f>
        <v/>
      </c>
      <c r="AP771">
        <f>IF(PLAYERIDMAP2[[#This Row],[POS]]="2B",MAX(AP$1:AP770)+1,"")</f>
        <v>58</v>
      </c>
      <c r="AQ771" t="str">
        <f>IFERROR(INDEX(PLAYERIDMAP2[PLAYERNAME],MATCH(ROW()-ROW(AQ$1),SECONDBASE,0)),"")</f>
        <v/>
      </c>
      <c r="AR771" t="str">
        <f>IF(PLAYERIDMAP2[[#This Row],[POS]]="3B",MAX(AR$1:AR770)+1,"")</f>
        <v/>
      </c>
      <c r="AS771" t="str">
        <f>IFERROR(INDEX(PLAYERIDMAP2[PLAYERNAME],MATCH(ROW()-ROW(AS$1),THIRDBASE,0)),"")</f>
        <v/>
      </c>
      <c r="AT771" t="str">
        <f>IF(PLAYERIDMAP2[[#This Row],[POS]]="SS",MAX(AT$1:AT770)+1,"")</f>
        <v/>
      </c>
      <c r="AU771" t="str">
        <f>IFERROR(INDEX(PLAYERIDMAP2[PLAYERNAME],MATCH(ROW()-ROW(AU$1),SHORTSTOP,0)),"")</f>
        <v/>
      </c>
      <c r="AV771" t="str">
        <f>IF(PLAYERIDMAP2[[#This Row],[POS]]="OF",MAX(AV$1:AV770)+1,"")</f>
        <v/>
      </c>
      <c r="AW771" t="str">
        <f>IFERROR(INDEX(PLAYERIDMAP2[PLAYERNAME],MATCH(ROW()-ROW(AW$1),OUTFIELD,0)),"")</f>
        <v/>
      </c>
      <c r="AX771">
        <f>IF(PLAYERIDMAP2[[#This Row],[POS]]&lt;&gt;"P",MAX(AX$1:AX770)+1,"")</f>
        <v>409</v>
      </c>
      <c r="AY771" t="str">
        <f>IFERROR(INDEX(PLAYERIDMAP2[PLAYERNAME],MATCH(ROW()-ROW(AY$1),HITTERS,0)),"")</f>
        <v>Mark Teixeira</v>
      </c>
      <c r="AZ771" t="str">
        <f>IF(PLAYERIDMAP2[[#This Row],[POS]]="P",MAX(AZ$1:AZ770)+1,"")</f>
        <v/>
      </c>
      <c r="BA771" t="str">
        <f>IFERROR(INDEX(PLAYERIDMAP2[PLAYERNAME],MATCH(ROW()-ROW(BA$1),PITCHERS,0)),"")</f>
        <v/>
      </c>
    </row>
    <row r="772" spans="1:53" x14ac:dyDescent="0.25">
      <c r="A772" t="s">
        <v>13400</v>
      </c>
      <c r="B772" t="s">
        <v>10706</v>
      </c>
      <c r="C772" s="1">
        <v>30705</v>
      </c>
      <c r="D772" t="s">
        <v>17413</v>
      </c>
      <c r="E772" t="s">
        <v>18345</v>
      </c>
      <c r="F772" t="s">
        <v>11077</v>
      </c>
      <c r="G772" t="s">
        <v>14693</v>
      </c>
      <c r="H772" t="s">
        <v>10988</v>
      </c>
      <c r="I772" t="s">
        <v>18346</v>
      </c>
      <c r="J772" t="s">
        <v>10706</v>
      </c>
      <c r="K772">
        <v>431148</v>
      </c>
      <c r="L772" t="s">
        <v>10706</v>
      </c>
      <c r="M772">
        <v>483346</v>
      </c>
      <c r="N772" t="s">
        <v>10706</v>
      </c>
      <c r="O772" t="s">
        <v>13401</v>
      </c>
      <c r="P772" t="s">
        <v>13400</v>
      </c>
      <c r="Q772">
        <v>7292</v>
      </c>
      <c r="R772" t="s">
        <v>10706</v>
      </c>
      <c r="S772">
        <v>5917</v>
      </c>
      <c r="T772" t="s">
        <v>10706</v>
      </c>
      <c r="V772" t="s">
        <v>13402</v>
      </c>
      <c r="W772">
        <v>31506</v>
      </c>
      <c r="X772">
        <v>7292</v>
      </c>
      <c r="Y772" t="s">
        <v>10706</v>
      </c>
      <c r="Z772" t="s">
        <v>13403</v>
      </c>
      <c r="AA772" t="s">
        <v>10958</v>
      </c>
      <c r="AB772" t="s">
        <v>10958</v>
      </c>
      <c r="AC772" t="s">
        <v>10706</v>
      </c>
      <c r="AD772" t="s">
        <v>13403</v>
      </c>
      <c r="AE772">
        <v>7259</v>
      </c>
      <c r="AF772" t="s">
        <v>10706</v>
      </c>
      <c r="AG772">
        <v>5624</v>
      </c>
      <c r="AH772" t="s">
        <v>10706</v>
      </c>
      <c r="AL772" t="str">
        <f>IF(PLAYERIDMAP2[[#This Row],[POS]]="C",MAX(AL$1:AL771)+1,"")</f>
        <v/>
      </c>
      <c r="AM772" t="str">
        <f>IFERROR(INDEX(PLAYERIDMAP2[PLAYERNAME],MATCH(ROW()-ROW(AM$1),CATCHERS,0)),"")</f>
        <v/>
      </c>
      <c r="AN772" t="str">
        <f>IF(PLAYERIDMAP2[[#This Row],[POS]]="1B",MAX(AN$1:AN771)+1,"")</f>
        <v/>
      </c>
      <c r="AO772" t="str">
        <f>IFERROR(INDEX(PLAYERIDMAP2[PLAYERNAME],MATCH(ROW()-ROW(AO$1),FIRSTBASE,0)),"")</f>
        <v/>
      </c>
      <c r="AP772" t="str">
        <f>IF(PLAYERIDMAP2[[#This Row],[POS]]="2B",MAX(AP$1:AP771)+1,"")</f>
        <v/>
      </c>
      <c r="AQ772" t="str">
        <f>IFERROR(INDEX(PLAYERIDMAP2[PLAYERNAME],MATCH(ROW()-ROW(AQ$1),SECONDBASE,0)),"")</f>
        <v/>
      </c>
      <c r="AR772" t="str">
        <f>IF(PLAYERIDMAP2[[#This Row],[POS]]="3B",MAX(AR$1:AR771)+1,"")</f>
        <v/>
      </c>
      <c r="AS772" t="str">
        <f>IFERROR(INDEX(PLAYERIDMAP2[PLAYERNAME],MATCH(ROW()-ROW(AS$1),THIRDBASE,0)),"")</f>
        <v/>
      </c>
      <c r="AT772" t="str">
        <f>IF(PLAYERIDMAP2[[#This Row],[POS]]="SS",MAX(AT$1:AT771)+1,"")</f>
        <v/>
      </c>
      <c r="AU772" t="str">
        <f>IFERROR(INDEX(PLAYERIDMAP2[PLAYERNAME],MATCH(ROW()-ROW(AU$1),SHORTSTOP,0)),"")</f>
        <v/>
      </c>
      <c r="AV772" t="str">
        <f>IF(PLAYERIDMAP2[[#This Row],[POS]]="OF",MAX(AV$1:AV771)+1,"")</f>
        <v/>
      </c>
      <c r="AW772" t="str">
        <f>IFERROR(INDEX(PLAYERIDMAP2[PLAYERNAME],MATCH(ROW()-ROW(AW$1),OUTFIELD,0)),"")</f>
        <v/>
      </c>
      <c r="AX772" t="str">
        <f>IF(PLAYERIDMAP2[[#This Row],[POS]]&lt;&gt;"P",MAX(AX$1:AX771)+1,"")</f>
        <v/>
      </c>
      <c r="AY772" t="str">
        <f>IFERROR(INDEX(PLAYERIDMAP2[PLAYERNAME],MATCH(ROW()-ROW(AY$1),HITTERS,0)),"")</f>
        <v>Miguel Tejada</v>
      </c>
      <c r="AZ772">
        <f>IF(PLAYERIDMAP2[[#This Row],[POS]]="P",MAX(AZ$1:AZ771)+1,"")</f>
        <v>362</v>
      </c>
      <c r="BA772" t="str">
        <f>IFERROR(INDEX(PLAYERIDMAP2[PLAYERNAME],MATCH(ROW()-ROW(BA$1),PITCHERS,0)),"")</f>
        <v/>
      </c>
    </row>
    <row r="773" spans="1:53" x14ac:dyDescent="0.25">
      <c r="A773" t="s">
        <v>13404</v>
      </c>
      <c r="B773" t="s">
        <v>5216</v>
      </c>
      <c r="C773" s="1">
        <v>29361</v>
      </c>
      <c r="D773" t="s">
        <v>16961</v>
      </c>
      <c r="E773" t="s">
        <v>19647</v>
      </c>
      <c r="F773" t="s">
        <v>11016</v>
      </c>
      <c r="G773" t="s">
        <v>11016</v>
      </c>
      <c r="H773" t="s">
        <v>10998</v>
      </c>
      <c r="I773" t="s">
        <v>19648</v>
      </c>
      <c r="J773" t="s">
        <v>5216</v>
      </c>
      <c r="K773">
        <v>400290</v>
      </c>
      <c r="L773" t="s">
        <v>5216</v>
      </c>
      <c r="M773">
        <v>181966</v>
      </c>
      <c r="N773" t="s">
        <v>5216</v>
      </c>
      <c r="O773" t="s">
        <v>13405</v>
      </c>
      <c r="P773" t="s">
        <v>13404</v>
      </c>
      <c r="Q773">
        <v>6851</v>
      </c>
      <c r="R773" t="s">
        <v>5216</v>
      </c>
      <c r="S773">
        <v>5012</v>
      </c>
      <c r="T773" t="s">
        <v>5216</v>
      </c>
      <c r="V773" t="s">
        <v>13406</v>
      </c>
      <c r="W773">
        <v>783</v>
      </c>
      <c r="X773">
        <v>6851</v>
      </c>
      <c r="Y773" t="s">
        <v>5216</v>
      </c>
      <c r="Z773" t="s">
        <v>16576</v>
      </c>
      <c r="AA773" t="s">
        <v>5703</v>
      </c>
      <c r="AB773" t="s">
        <v>5703</v>
      </c>
      <c r="AD773" t="s">
        <v>16576</v>
      </c>
      <c r="AL773" t="str">
        <f>IF(PLAYERIDMAP2[[#This Row],[POS]]="C",MAX(AL$1:AL772)+1,"")</f>
        <v/>
      </c>
      <c r="AM773" t="str">
        <f>IFERROR(INDEX(PLAYERIDMAP2[PLAYERNAME],MATCH(ROW()-ROW(AM$1),CATCHERS,0)),"")</f>
        <v/>
      </c>
      <c r="AN773" t="str">
        <f>IF(PLAYERIDMAP2[[#This Row],[POS]]="1B",MAX(AN$1:AN772)+1,"")</f>
        <v/>
      </c>
      <c r="AO773" t="str">
        <f>IFERROR(INDEX(PLAYERIDMAP2[PLAYERNAME],MATCH(ROW()-ROW(AO$1),FIRSTBASE,0)),"")</f>
        <v/>
      </c>
      <c r="AP773" t="str">
        <f>IF(PLAYERIDMAP2[[#This Row],[POS]]="2B",MAX(AP$1:AP772)+1,"")</f>
        <v/>
      </c>
      <c r="AQ773" t="str">
        <f>IFERROR(INDEX(PLAYERIDMAP2[PLAYERNAME],MATCH(ROW()-ROW(AQ$1),SECONDBASE,0)),"")</f>
        <v/>
      </c>
      <c r="AR773" t="str">
        <f>IF(PLAYERIDMAP2[[#This Row],[POS]]="3B",MAX(AR$1:AR772)+1,"")</f>
        <v/>
      </c>
      <c r="AS773" t="str">
        <f>IFERROR(INDEX(PLAYERIDMAP2[PLAYERNAME],MATCH(ROW()-ROW(AS$1),THIRDBASE,0)),"")</f>
        <v/>
      </c>
      <c r="AT773" t="str">
        <f>IF(PLAYERIDMAP2[[#This Row],[POS]]="SS",MAX(AT$1:AT772)+1,"")</f>
        <v/>
      </c>
      <c r="AU773" t="str">
        <f>IFERROR(INDEX(PLAYERIDMAP2[PLAYERNAME],MATCH(ROW()-ROW(AU$1),SHORTSTOP,0)),"")</f>
        <v/>
      </c>
      <c r="AV773">
        <f>IF(PLAYERIDMAP2[[#This Row],[POS]]="OF",MAX(AV$1:AV772)+1,"")</f>
        <v>162</v>
      </c>
      <c r="AW773" t="str">
        <f>IFERROR(INDEX(PLAYERIDMAP2[PLAYERNAME],MATCH(ROW()-ROW(AW$1),OUTFIELD,0)),"")</f>
        <v/>
      </c>
      <c r="AX773">
        <f>IF(PLAYERIDMAP2[[#This Row],[POS]]&lt;&gt;"P",MAX(AX$1:AX772)+1,"")</f>
        <v>410</v>
      </c>
      <c r="AY773" t="str">
        <f>IFERROR(INDEX(PLAYERIDMAP2[PLAYERNAME],MATCH(ROW()-ROW(AY$1),HITTERS,0)),"")</f>
        <v>Ruben Tejada</v>
      </c>
      <c r="AZ773" t="str">
        <f>IF(PLAYERIDMAP2[[#This Row],[POS]]="P",MAX(AZ$1:AZ772)+1,"")</f>
        <v/>
      </c>
      <c r="BA773" t="str">
        <f>IFERROR(INDEX(PLAYERIDMAP2[PLAYERNAME],MATCH(ROW()-ROW(BA$1),PITCHERS,0)),"")</f>
        <v/>
      </c>
    </row>
    <row r="774" spans="1:53" x14ac:dyDescent="0.25">
      <c r="A774" t="s">
        <v>17709</v>
      </c>
      <c r="B774" t="s">
        <v>8767</v>
      </c>
      <c r="C774" s="1">
        <v>34075</v>
      </c>
      <c r="D774" t="s">
        <v>17710</v>
      </c>
      <c r="E774" t="s">
        <v>17711</v>
      </c>
      <c r="F774" t="s">
        <v>11126</v>
      </c>
      <c r="G774" t="s">
        <v>14693</v>
      </c>
      <c r="H774" t="s">
        <v>10988</v>
      </c>
      <c r="I774" t="s">
        <v>17712</v>
      </c>
      <c r="J774" t="s">
        <v>8767</v>
      </c>
      <c r="K774">
        <v>605309</v>
      </c>
      <c r="L774" t="s">
        <v>8767</v>
      </c>
      <c r="M774">
        <v>2121080</v>
      </c>
      <c r="N774" t="s">
        <v>8767</v>
      </c>
      <c r="P774" t="s">
        <v>17709</v>
      </c>
      <c r="Q774">
        <v>9916</v>
      </c>
      <c r="R774" t="s">
        <v>8767</v>
      </c>
      <c r="S774">
        <v>33497</v>
      </c>
      <c r="T774" t="s">
        <v>8767</v>
      </c>
      <c r="W774">
        <v>71016</v>
      </c>
      <c r="X774">
        <v>9916</v>
      </c>
      <c r="Y774" t="s">
        <v>8767</v>
      </c>
      <c r="Z774" t="s">
        <v>17713</v>
      </c>
      <c r="AA774" t="s">
        <v>5703</v>
      </c>
      <c r="AB774" t="s">
        <v>5703</v>
      </c>
      <c r="AD774" t="s">
        <v>17713</v>
      </c>
      <c r="AF774" t="s">
        <v>8767</v>
      </c>
      <c r="AG774">
        <v>53953</v>
      </c>
      <c r="AH774" t="s">
        <v>8767</v>
      </c>
      <c r="AL774" t="str">
        <f>IF(PLAYERIDMAP2[[#This Row],[POS]]="C",MAX(AL$1:AL773)+1,"")</f>
        <v/>
      </c>
      <c r="AM774" t="str">
        <f>IFERROR(INDEX(PLAYERIDMAP2[PLAYERNAME],MATCH(ROW()-ROW(AM$1),CATCHERS,0)),"")</f>
        <v/>
      </c>
      <c r="AN774" t="str">
        <f>IF(PLAYERIDMAP2[[#This Row],[POS]]="1B",MAX(AN$1:AN773)+1,"")</f>
        <v/>
      </c>
      <c r="AO774" t="str">
        <f>IFERROR(INDEX(PLAYERIDMAP2[PLAYERNAME],MATCH(ROW()-ROW(AO$1),FIRSTBASE,0)),"")</f>
        <v/>
      </c>
      <c r="AP774" t="str">
        <f>IF(PLAYERIDMAP2[[#This Row],[POS]]="2B",MAX(AP$1:AP773)+1,"")</f>
        <v/>
      </c>
      <c r="AQ774" t="str">
        <f>IFERROR(INDEX(PLAYERIDMAP2[PLAYERNAME],MATCH(ROW()-ROW(AQ$1),SECONDBASE,0)),"")</f>
        <v/>
      </c>
      <c r="AR774" t="str">
        <f>IF(PLAYERIDMAP2[[#This Row],[POS]]="3B",MAX(AR$1:AR773)+1,"")</f>
        <v/>
      </c>
      <c r="AS774" t="str">
        <f>IFERROR(INDEX(PLAYERIDMAP2[PLAYERNAME],MATCH(ROW()-ROW(AS$1),THIRDBASE,0)),"")</f>
        <v/>
      </c>
      <c r="AT774" t="str">
        <f>IF(PLAYERIDMAP2[[#This Row],[POS]]="SS",MAX(AT$1:AT773)+1,"")</f>
        <v/>
      </c>
      <c r="AU774" t="str">
        <f>IFERROR(INDEX(PLAYERIDMAP2[PLAYERNAME],MATCH(ROW()-ROW(AU$1),SHORTSTOP,0)),"")</f>
        <v/>
      </c>
      <c r="AV774" t="str">
        <f>IF(PLAYERIDMAP2[[#This Row],[POS]]="OF",MAX(AV$1:AV773)+1,"")</f>
        <v/>
      </c>
      <c r="AW774" t="str">
        <f>IFERROR(INDEX(PLAYERIDMAP2[PLAYERNAME],MATCH(ROW()-ROW(AW$1),OUTFIELD,0)),"")</f>
        <v/>
      </c>
      <c r="AX774" t="str">
        <f>IF(PLAYERIDMAP2[[#This Row],[POS]]&lt;&gt;"P",MAX(AX$1:AX773)+1,"")</f>
        <v/>
      </c>
      <c r="AY774" t="str">
        <f>IFERROR(INDEX(PLAYERIDMAP2[PLAYERNAME],MATCH(ROW()-ROW(AY$1),HITTERS,0)),"")</f>
        <v>Blake Tekotte</v>
      </c>
      <c r="AZ774">
        <f>IF(PLAYERIDMAP2[[#This Row],[POS]]="P",MAX(AZ$1:AZ773)+1,"")</f>
        <v>363</v>
      </c>
      <c r="BA774" t="str">
        <f>IFERROR(INDEX(PLAYERIDMAP2[PLAYERNAME],MATCH(ROW()-ROW(BA$1),PITCHERS,0)),"")</f>
        <v/>
      </c>
    </row>
    <row r="775" spans="1:53" x14ac:dyDescent="0.25">
      <c r="A775" t="s">
        <v>13407</v>
      </c>
      <c r="B775" t="s">
        <v>10773</v>
      </c>
      <c r="C775" s="1">
        <v>30798</v>
      </c>
      <c r="D775" t="s">
        <v>17255</v>
      </c>
      <c r="E775" t="s">
        <v>20236</v>
      </c>
      <c r="F775" t="s">
        <v>11373</v>
      </c>
      <c r="G775" t="s">
        <v>16838</v>
      </c>
      <c r="H775" t="s">
        <v>10988</v>
      </c>
      <c r="I775" t="s">
        <v>20237</v>
      </c>
      <c r="J775" t="s">
        <v>10773</v>
      </c>
      <c r="K775">
        <v>518875</v>
      </c>
      <c r="L775" t="s">
        <v>10773</v>
      </c>
      <c r="M775">
        <v>1660812</v>
      </c>
      <c r="N775" t="s">
        <v>10773</v>
      </c>
      <c r="O775" t="s">
        <v>13408</v>
      </c>
      <c r="P775" t="s">
        <v>13407</v>
      </c>
      <c r="Q775">
        <v>8439</v>
      </c>
      <c r="R775" t="s">
        <v>10773</v>
      </c>
      <c r="S775">
        <v>30258</v>
      </c>
      <c r="T775" t="s">
        <v>10773</v>
      </c>
      <c r="V775" t="s">
        <v>13409</v>
      </c>
      <c r="W775">
        <v>56533</v>
      </c>
      <c r="X775">
        <v>8439</v>
      </c>
      <c r="Y775" t="s">
        <v>10773</v>
      </c>
      <c r="Z775" t="s">
        <v>13410</v>
      </c>
      <c r="AA775" t="s">
        <v>5703</v>
      </c>
      <c r="AB775" t="s">
        <v>5703</v>
      </c>
      <c r="AC775" t="s">
        <v>10773</v>
      </c>
      <c r="AD775" t="s">
        <v>13410</v>
      </c>
      <c r="AE775">
        <v>10865</v>
      </c>
      <c r="AF775" t="s">
        <v>10773</v>
      </c>
      <c r="AG775">
        <v>5384</v>
      </c>
      <c r="AH775" t="s">
        <v>10773</v>
      </c>
      <c r="AL775" t="str">
        <f>IF(PLAYERIDMAP2[[#This Row],[POS]]="C",MAX(AL$1:AL774)+1,"")</f>
        <v/>
      </c>
      <c r="AM775" t="str">
        <f>IFERROR(INDEX(PLAYERIDMAP2[PLAYERNAME],MATCH(ROW()-ROW(AM$1),CATCHERS,0)),"")</f>
        <v/>
      </c>
      <c r="AN775" t="str">
        <f>IF(PLAYERIDMAP2[[#This Row],[POS]]="1B",MAX(AN$1:AN774)+1,"")</f>
        <v/>
      </c>
      <c r="AO775" t="str">
        <f>IFERROR(INDEX(PLAYERIDMAP2[PLAYERNAME],MATCH(ROW()-ROW(AO$1),FIRSTBASE,0)),"")</f>
        <v/>
      </c>
      <c r="AP775" t="str">
        <f>IF(PLAYERIDMAP2[[#This Row],[POS]]="2B",MAX(AP$1:AP774)+1,"")</f>
        <v/>
      </c>
      <c r="AQ775" t="str">
        <f>IFERROR(INDEX(PLAYERIDMAP2[PLAYERNAME],MATCH(ROW()-ROW(AQ$1),SECONDBASE,0)),"")</f>
        <v/>
      </c>
      <c r="AR775" t="str">
        <f>IF(PLAYERIDMAP2[[#This Row],[POS]]="3B",MAX(AR$1:AR774)+1,"")</f>
        <v/>
      </c>
      <c r="AS775" t="str">
        <f>IFERROR(INDEX(PLAYERIDMAP2[PLAYERNAME],MATCH(ROW()-ROW(AS$1),THIRDBASE,0)),"")</f>
        <v/>
      </c>
      <c r="AT775" t="str">
        <f>IF(PLAYERIDMAP2[[#This Row],[POS]]="SS",MAX(AT$1:AT774)+1,"")</f>
        <v/>
      </c>
      <c r="AU775" t="str">
        <f>IFERROR(INDEX(PLAYERIDMAP2[PLAYERNAME],MATCH(ROW()-ROW(AU$1),SHORTSTOP,0)),"")</f>
        <v/>
      </c>
      <c r="AV775" t="str">
        <f>IF(PLAYERIDMAP2[[#This Row],[POS]]="OF",MAX(AV$1:AV774)+1,"")</f>
        <v/>
      </c>
      <c r="AW775" t="str">
        <f>IFERROR(INDEX(PLAYERIDMAP2[PLAYERNAME],MATCH(ROW()-ROW(AW$1),OUTFIELD,0)),"")</f>
        <v/>
      </c>
      <c r="AX775" t="str">
        <f>IF(PLAYERIDMAP2[[#This Row],[POS]]&lt;&gt;"P",MAX(AX$1:AX774)+1,"")</f>
        <v/>
      </c>
      <c r="AY775" t="str">
        <f>IFERROR(INDEX(PLAYERIDMAP2[PLAYERNAME],MATCH(ROW()-ROW(AY$1),HITTERS,0)),"")</f>
        <v>Eric Thames</v>
      </c>
      <c r="AZ775">
        <f>IF(PLAYERIDMAP2[[#This Row],[POS]]="P",MAX(AZ$1:AZ774)+1,"")</f>
        <v>364</v>
      </c>
      <c r="BA775" t="str">
        <f>IFERROR(INDEX(PLAYERIDMAP2[PLAYERNAME],MATCH(ROW()-ROW(BA$1),PITCHERS,0)),"")</f>
        <v/>
      </c>
    </row>
    <row r="776" spans="1:53" x14ac:dyDescent="0.25">
      <c r="A776" t="s">
        <v>13411</v>
      </c>
      <c r="B776" t="s">
        <v>10889</v>
      </c>
      <c r="C776" s="1">
        <v>32785</v>
      </c>
      <c r="D776" t="s">
        <v>17100</v>
      </c>
      <c r="E776" t="s">
        <v>17165</v>
      </c>
      <c r="F776" t="s">
        <v>11068</v>
      </c>
      <c r="G776" t="s">
        <v>16838</v>
      </c>
      <c r="H776" t="s">
        <v>10988</v>
      </c>
      <c r="I776" t="s">
        <v>17166</v>
      </c>
      <c r="J776" t="s">
        <v>10889</v>
      </c>
      <c r="K776">
        <v>543391</v>
      </c>
      <c r="L776" t="s">
        <v>10889</v>
      </c>
      <c r="M776">
        <v>1697837</v>
      </c>
      <c r="N776" t="s">
        <v>10889</v>
      </c>
      <c r="O776" t="s">
        <v>13412</v>
      </c>
      <c r="P776" t="s">
        <v>13411</v>
      </c>
      <c r="Q776">
        <v>8867</v>
      </c>
      <c r="R776" t="s">
        <v>10889</v>
      </c>
      <c r="S776">
        <v>30520</v>
      </c>
      <c r="T776" t="s">
        <v>10889</v>
      </c>
      <c r="V776" t="s">
        <v>13413</v>
      </c>
      <c r="W776">
        <v>58343</v>
      </c>
      <c r="X776">
        <v>8867</v>
      </c>
      <c r="Y776" t="s">
        <v>10889</v>
      </c>
      <c r="Z776" t="s">
        <v>13414</v>
      </c>
      <c r="AA776" t="s">
        <v>5703</v>
      </c>
      <c r="AB776" t="s">
        <v>5703</v>
      </c>
      <c r="AC776" t="s">
        <v>10889</v>
      </c>
      <c r="AD776" t="s">
        <v>13414</v>
      </c>
      <c r="AE776">
        <v>10474</v>
      </c>
      <c r="AL776" t="str">
        <f>IF(PLAYERIDMAP2[[#This Row],[POS]]="C",MAX(AL$1:AL775)+1,"")</f>
        <v/>
      </c>
      <c r="AM776" t="str">
        <f>IFERROR(INDEX(PLAYERIDMAP2[PLAYERNAME],MATCH(ROW()-ROW(AM$1),CATCHERS,0)),"")</f>
        <v/>
      </c>
      <c r="AN776" t="str">
        <f>IF(PLAYERIDMAP2[[#This Row],[POS]]="1B",MAX(AN$1:AN775)+1,"")</f>
        <v/>
      </c>
      <c r="AO776" t="str">
        <f>IFERROR(INDEX(PLAYERIDMAP2[PLAYERNAME],MATCH(ROW()-ROW(AO$1),FIRSTBASE,0)),"")</f>
        <v/>
      </c>
      <c r="AP776" t="str">
        <f>IF(PLAYERIDMAP2[[#This Row],[POS]]="2B",MAX(AP$1:AP775)+1,"")</f>
        <v/>
      </c>
      <c r="AQ776" t="str">
        <f>IFERROR(INDEX(PLAYERIDMAP2[PLAYERNAME],MATCH(ROW()-ROW(AQ$1),SECONDBASE,0)),"")</f>
        <v/>
      </c>
      <c r="AR776" t="str">
        <f>IF(PLAYERIDMAP2[[#This Row],[POS]]="3B",MAX(AR$1:AR775)+1,"")</f>
        <v/>
      </c>
      <c r="AS776" t="str">
        <f>IFERROR(INDEX(PLAYERIDMAP2[PLAYERNAME],MATCH(ROW()-ROW(AS$1),THIRDBASE,0)),"")</f>
        <v/>
      </c>
      <c r="AT776" t="str">
        <f>IF(PLAYERIDMAP2[[#This Row],[POS]]="SS",MAX(AT$1:AT775)+1,"")</f>
        <v/>
      </c>
      <c r="AU776" t="str">
        <f>IFERROR(INDEX(PLAYERIDMAP2[PLAYERNAME],MATCH(ROW()-ROW(AU$1),SHORTSTOP,0)),"")</f>
        <v/>
      </c>
      <c r="AV776" t="str">
        <f>IF(PLAYERIDMAP2[[#This Row],[POS]]="OF",MAX(AV$1:AV775)+1,"")</f>
        <v/>
      </c>
      <c r="AW776" t="str">
        <f>IFERROR(INDEX(PLAYERIDMAP2[PLAYERNAME],MATCH(ROW()-ROW(AW$1),OUTFIELD,0)),"")</f>
        <v/>
      </c>
      <c r="AX776" t="str">
        <f>IF(PLAYERIDMAP2[[#This Row],[POS]]&lt;&gt;"P",MAX(AX$1:AX775)+1,"")</f>
        <v/>
      </c>
      <c r="AY776" t="str">
        <f>IFERROR(INDEX(PLAYERIDMAP2[PLAYERNAME],MATCH(ROW()-ROW(AY$1),HITTERS,0)),"")</f>
        <v>Ryan Theriot</v>
      </c>
      <c r="AZ776">
        <f>IF(PLAYERIDMAP2[[#This Row],[POS]]="P",MAX(AZ$1:AZ775)+1,"")</f>
        <v>365</v>
      </c>
      <c r="BA776" t="str">
        <f>IFERROR(INDEX(PLAYERIDMAP2[PLAYERNAME],MATCH(ROW()-ROW(BA$1),PITCHERS,0)),"")</f>
        <v/>
      </c>
    </row>
    <row r="777" spans="1:53" x14ac:dyDescent="0.25">
      <c r="A777" t="s">
        <v>13415</v>
      </c>
      <c r="B777" t="s">
        <v>4907</v>
      </c>
      <c r="C777" s="1">
        <v>29266</v>
      </c>
      <c r="D777" t="s">
        <v>19472</v>
      </c>
      <c r="E777" t="s">
        <v>17165</v>
      </c>
      <c r="F777" t="s">
        <v>11048</v>
      </c>
      <c r="G777" t="s">
        <v>14693</v>
      </c>
      <c r="H777" t="s">
        <v>5705</v>
      </c>
      <c r="I777" t="s">
        <v>19473</v>
      </c>
      <c r="J777" t="s">
        <v>4907</v>
      </c>
      <c r="K777">
        <v>430603</v>
      </c>
      <c r="L777" t="s">
        <v>4907</v>
      </c>
      <c r="M777">
        <v>448411</v>
      </c>
      <c r="N777" t="s">
        <v>4907</v>
      </c>
      <c r="O777" t="s">
        <v>13416</v>
      </c>
      <c r="P777" t="s">
        <v>13415</v>
      </c>
      <c r="Q777">
        <v>7998</v>
      </c>
      <c r="R777" t="s">
        <v>4907</v>
      </c>
      <c r="S777">
        <v>28730</v>
      </c>
      <c r="T777" t="s">
        <v>4907</v>
      </c>
      <c r="V777" t="s">
        <v>13417</v>
      </c>
      <c r="W777">
        <v>37860</v>
      </c>
      <c r="X777">
        <v>7998</v>
      </c>
      <c r="Y777" t="s">
        <v>4907</v>
      </c>
      <c r="Z777" t="s">
        <v>13418</v>
      </c>
      <c r="AA777" t="s">
        <v>10958</v>
      </c>
      <c r="AB777" t="s">
        <v>5703</v>
      </c>
      <c r="AC777" t="s">
        <v>4907</v>
      </c>
      <c r="AD777" t="s">
        <v>13418</v>
      </c>
      <c r="AF777" t="s">
        <v>4907</v>
      </c>
      <c r="AG777">
        <v>6009</v>
      </c>
      <c r="AH777" t="s">
        <v>4907</v>
      </c>
      <c r="AL777" t="str">
        <f>IF(PLAYERIDMAP2[[#This Row],[POS]]="C",MAX(AL$1:AL776)+1,"")</f>
        <v/>
      </c>
      <c r="AM777" t="str">
        <f>IFERROR(INDEX(PLAYERIDMAP2[PLAYERNAME],MATCH(ROW()-ROW(AM$1),CATCHERS,0)),"")</f>
        <v/>
      </c>
      <c r="AN777" t="str">
        <f>IF(PLAYERIDMAP2[[#This Row],[POS]]="1B",MAX(AN$1:AN776)+1,"")</f>
        <v/>
      </c>
      <c r="AO777" t="str">
        <f>IFERROR(INDEX(PLAYERIDMAP2[PLAYERNAME],MATCH(ROW()-ROW(AO$1),FIRSTBASE,0)),"")</f>
        <v/>
      </c>
      <c r="AP777" t="str">
        <f>IF(PLAYERIDMAP2[[#This Row],[POS]]="2B",MAX(AP$1:AP776)+1,"")</f>
        <v/>
      </c>
      <c r="AQ777" t="str">
        <f>IFERROR(INDEX(PLAYERIDMAP2[PLAYERNAME],MATCH(ROW()-ROW(AQ$1),SECONDBASE,0)),"")</f>
        <v/>
      </c>
      <c r="AR777">
        <f>IF(PLAYERIDMAP2[[#This Row],[POS]]="3B",MAX(AR$1:AR776)+1,"")</f>
        <v>48</v>
      </c>
      <c r="AS777" t="str">
        <f>IFERROR(INDEX(PLAYERIDMAP2[PLAYERNAME],MATCH(ROW()-ROW(AS$1),THIRDBASE,0)),"")</f>
        <v/>
      </c>
      <c r="AT777" t="str">
        <f>IF(PLAYERIDMAP2[[#This Row],[POS]]="SS",MAX(AT$1:AT776)+1,"")</f>
        <v/>
      </c>
      <c r="AU777" t="str">
        <f>IFERROR(INDEX(PLAYERIDMAP2[PLAYERNAME],MATCH(ROW()-ROW(AU$1),SHORTSTOP,0)),"")</f>
        <v/>
      </c>
      <c r="AV777" t="str">
        <f>IF(PLAYERIDMAP2[[#This Row],[POS]]="OF",MAX(AV$1:AV776)+1,"")</f>
        <v/>
      </c>
      <c r="AW777" t="str">
        <f>IFERROR(INDEX(PLAYERIDMAP2[PLAYERNAME],MATCH(ROW()-ROW(AW$1),OUTFIELD,0)),"")</f>
        <v/>
      </c>
      <c r="AX777">
        <f>IF(PLAYERIDMAP2[[#This Row],[POS]]&lt;&gt;"P",MAX(AX$1:AX776)+1,"")</f>
        <v>411</v>
      </c>
      <c r="AY777" t="str">
        <f>IFERROR(INDEX(PLAYERIDMAP2[PLAYERNAME],MATCH(ROW()-ROW(AY$1),HITTERS,0)),"")</f>
        <v>Josh Thole</v>
      </c>
      <c r="AZ777" t="str">
        <f>IF(PLAYERIDMAP2[[#This Row],[POS]]="P",MAX(AZ$1:AZ776)+1,"")</f>
        <v/>
      </c>
      <c r="BA777" t="str">
        <f>IFERROR(INDEX(PLAYERIDMAP2[PLAYERNAME],MATCH(ROW()-ROW(BA$1),PITCHERS,0)),"")</f>
        <v/>
      </c>
    </row>
    <row r="778" spans="1:53" x14ac:dyDescent="0.25">
      <c r="A778" t="s">
        <v>13419</v>
      </c>
      <c r="B778" t="s">
        <v>9863</v>
      </c>
      <c r="C778" s="1">
        <v>32303</v>
      </c>
      <c r="D778" t="s">
        <v>17585</v>
      </c>
      <c r="E778" t="s">
        <v>17165</v>
      </c>
      <c r="F778" t="s">
        <v>11258</v>
      </c>
      <c r="G778" t="s">
        <v>14693</v>
      </c>
      <c r="H778" t="s">
        <v>10988</v>
      </c>
      <c r="I778" t="s">
        <v>18991</v>
      </c>
      <c r="J778" t="s">
        <v>9863</v>
      </c>
      <c r="K778">
        <v>523260</v>
      </c>
      <c r="L778" t="s">
        <v>9863</v>
      </c>
      <c r="M778">
        <v>1794767</v>
      </c>
      <c r="N778" t="s">
        <v>9863</v>
      </c>
      <c r="O778" t="s">
        <v>13420</v>
      </c>
      <c r="P778" t="s">
        <v>13419</v>
      </c>
      <c r="Q778">
        <v>9212</v>
      </c>
      <c r="R778" t="s">
        <v>9863</v>
      </c>
      <c r="S778">
        <v>31992</v>
      </c>
      <c r="T778" t="s">
        <v>9863</v>
      </c>
      <c r="V778" t="s">
        <v>13421</v>
      </c>
      <c r="W778">
        <v>59351</v>
      </c>
      <c r="X778">
        <v>9212</v>
      </c>
      <c r="Y778" t="s">
        <v>9863</v>
      </c>
      <c r="Z778" t="s">
        <v>13422</v>
      </c>
      <c r="AA778" t="s">
        <v>5703</v>
      </c>
      <c r="AB778" t="s">
        <v>5703</v>
      </c>
      <c r="AC778" t="s">
        <v>9863</v>
      </c>
      <c r="AD778" t="s">
        <v>13422</v>
      </c>
      <c r="AE778">
        <v>11053</v>
      </c>
      <c r="AF778" t="s">
        <v>9863</v>
      </c>
      <c r="AG778">
        <v>13479</v>
      </c>
      <c r="AH778" t="s">
        <v>9863</v>
      </c>
      <c r="AL778" t="str">
        <f>IF(PLAYERIDMAP2[[#This Row],[POS]]="C",MAX(AL$1:AL777)+1,"")</f>
        <v/>
      </c>
      <c r="AM778" t="str">
        <f>IFERROR(INDEX(PLAYERIDMAP2[PLAYERNAME],MATCH(ROW()-ROW(AM$1),CATCHERS,0)),"")</f>
        <v/>
      </c>
      <c r="AN778" t="str">
        <f>IF(PLAYERIDMAP2[[#This Row],[POS]]="1B",MAX(AN$1:AN777)+1,"")</f>
        <v/>
      </c>
      <c r="AO778" t="str">
        <f>IFERROR(INDEX(PLAYERIDMAP2[PLAYERNAME],MATCH(ROW()-ROW(AO$1),FIRSTBASE,0)),"")</f>
        <v/>
      </c>
      <c r="AP778" t="str">
        <f>IF(PLAYERIDMAP2[[#This Row],[POS]]="2B",MAX(AP$1:AP777)+1,"")</f>
        <v/>
      </c>
      <c r="AQ778" t="str">
        <f>IFERROR(INDEX(PLAYERIDMAP2[PLAYERNAME],MATCH(ROW()-ROW(AQ$1),SECONDBASE,0)),"")</f>
        <v/>
      </c>
      <c r="AR778" t="str">
        <f>IF(PLAYERIDMAP2[[#This Row],[POS]]="3B",MAX(AR$1:AR777)+1,"")</f>
        <v/>
      </c>
      <c r="AS778" t="str">
        <f>IFERROR(INDEX(PLAYERIDMAP2[PLAYERNAME],MATCH(ROW()-ROW(AS$1),THIRDBASE,0)),"")</f>
        <v/>
      </c>
      <c r="AT778" t="str">
        <f>IF(PLAYERIDMAP2[[#This Row],[POS]]="SS",MAX(AT$1:AT777)+1,"")</f>
        <v/>
      </c>
      <c r="AU778" t="str">
        <f>IFERROR(INDEX(PLAYERIDMAP2[PLAYERNAME],MATCH(ROW()-ROW(AU$1),SHORTSTOP,0)),"")</f>
        <v/>
      </c>
      <c r="AV778" t="str">
        <f>IF(PLAYERIDMAP2[[#This Row],[POS]]="OF",MAX(AV$1:AV777)+1,"")</f>
        <v/>
      </c>
      <c r="AW778" t="str">
        <f>IFERROR(INDEX(PLAYERIDMAP2[PLAYERNAME],MATCH(ROW()-ROW(AW$1),OUTFIELD,0)),"")</f>
        <v/>
      </c>
      <c r="AX778" t="str">
        <f>IF(PLAYERIDMAP2[[#This Row],[POS]]&lt;&gt;"P",MAX(AX$1:AX777)+1,"")</f>
        <v/>
      </c>
      <c r="AY778" t="str">
        <f>IFERROR(INDEX(PLAYERIDMAP2[PLAYERNAME],MATCH(ROW()-ROW(AY$1),HITTERS,0)),"")</f>
        <v>Jim Thome</v>
      </c>
      <c r="AZ778">
        <f>IF(PLAYERIDMAP2[[#This Row],[POS]]="P",MAX(AZ$1:AZ777)+1,"")</f>
        <v>366</v>
      </c>
      <c r="BA778" t="str">
        <f>IFERROR(INDEX(PLAYERIDMAP2[PLAYERNAME],MATCH(ROW()-ROW(BA$1),PITCHERS,0)),"")</f>
        <v/>
      </c>
    </row>
    <row r="779" spans="1:53" x14ac:dyDescent="0.25">
      <c r="A779" t="s">
        <v>13423</v>
      </c>
      <c r="B779" t="s">
        <v>5634</v>
      </c>
      <c r="C779" s="1">
        <v>30948</v>
      </c>
      <c r="D779" t="s">
        <v>16955</v>
      </c>
      <c r="E779" t="s">
        <v>18361</v>
      </c>
      <c r="F779" t="s">
        <v>11062</v>
      </c>
      <c r="G779" t="s">
        <v>16838</v>
      </c>
      <c r="H779" t="s">
        <v>10998</v>
      </c>
      <c r="I779" t="s">
        <v>18362</v>
      </c>
      <c r="J779" t="s">
        <v>5634</v>
      </c>
      <c r="K779">
        <v>461314</v>
      </c>
      <c r="L779" t="s">
        <v>5634</v>
      </c>
      <c r="M779">
        <v>549974</v>
      </c>
      <c r="N779" t="s">
        <v>5634</v>
      </c>
      <c r="O779" t="s">
        <v>13424</v>
      </c>
      <c r="P779" t="s">
        <v>13423</v>
      </c>
      <c r="Q779">
        <v>7780</v>
      </c>
      <c r="R779" t="s">
        <v>5634</v>
      </c>
      <c r="S779">
        <v>28476</v>
      </c>
      <c r="T779" t="s">
        <v>5634</v>
      </c>
      <c r="U779" t="s">
        <v>5634</v>
      </c>
      <c r="V779" t="s">
        <v>13425</v>
      </c>
      <c r="W779">
        <v>45436</v>
      </c>
      <c r="X779">
        <v>7780</v>
      </c>
      <c r="Y779" t="s">
        <v>5634</v>
      </c>
      <c r="Z779" t="s">
        <v>13426</v>
      </c>
      <c r="AA779" t="s">
        <v>5703</v>
      </c>
      <c r="AB779" t="s">
        <v>5703</v>
      </c>
      <c r="AC779" t="s">
        <v>5634</v>
      </c>
      <c r="AD779" t="s">
        <v>13426</v>
      </c>
      <c r="AE779">
        <v>8991</v>
      </c>
      <c r="AF779" t="s">
        <v>5634</v>
      </c>
      <c r="AG779">
        <v>5292</v>
      </c>
      <c r="AH779" t="s">
        <v>5634</v>
      </c>
      <c r="AL779" t="str">
        <f>IF(PLAYERIDMAP2[[#This Row],[POS]]="C",MAX(AL$1:AL778)+1,"")</f>
        <v/>
      </c>
      <c r="AM779" t="str">
        <f>IFERROR(INDEX(PLAYERIDMAP2[PLAYERNAME],MATCH(ROW()-ROW(AM$1),CATCHERS,0)),"")</f>
        <v/>
      </c>
      <c r="AN779" t="str">
        <f>IF(PLAYERIDMAP2[[#This Row],[POS]]="1B",MAX(AN$1:AN778)+1,"")</f>
        <v/>
      </c>
      <c r="AO779" t="str">
        <f>IFERROR(INDEX(PLAYERIDMAP2[PLAYERNAME],MATCH(ROW()-ROW(AO$1),FIRSTBASE,0)),"")</f>
        <v/>
      </c>
      <c r="AP779" t="str">
        <f>IF(PLAYERIDMAP2[[#This Row],[POS]]="2B",MAX(AP$1:AP778)+1,"")</f>
        <v/>
      </c>
      <c r="AQ779" t="str">
        <f>IFERROR(INDEX(PLAYERIDMAP2[PLAYERNAME],MATCH(ROW()-ROW(AQ$1),SECONDBASE,0)),"")</f>
        <v/>
      </c>
      <c r="AR779" t="str">
        <f>IF(PLAYERIDMAP2[[#This Row],[POS]]="3B",MAX(AR$1:AR778)+1,"")</f>
        <v/>
      </c>
      <c r="AS779" t="str">
        <f>IFERROR(INDEX(PLAYERIDMAP2[PLAYERNAME],MATCH(ROW()-ROW(AS$1),THIRDBASE,0)),"")</f>
        <v/>
      </c>
      <c r="AT779" t="str">
        <f>IF(PLAYERIDMAP2[[#This Row],[POS]]="SS",MAX(AT$1:AT778)+1,"")</f>
        <v/>
      </c>
      <c r="AU779" t="str">
        <f>IFERROR(INDEX(PLAYERIDMAP2[PLAYERNAME],MATCH(ROW()-ROW(AU$1),SHORTSTOP,0)),"")</f>
        <v/>
      </c>
      <c r="AV779">
        <f>IF(PLAYERIDMAP2[[#This Row],[POS]]="OF",MAX(AV$1:AV778)+1,"")</f>
        <v>163</v>
      </c>
      <c r="AW779" t="str">
        <f>IFERROR(INDEX(PLAYERIDMAP2[PLAYERNAME],MATCH(ROW()-ROW(AW$1),OUTFIELD,0)),"")</f>
        <v/>
      </c>
      <c r="AX779">
        <f>IF(PLAYERIDMAP2[[#This Row],[POS]]&lt;&gt;"P",MAX(AX$1:AX778)+1,"")</f>
        <v>412</v>
      </c>
      <c r="AY779" t="str">
        <f>IFERROR(INDEX(PLAYERIDMAP2[PLAYERNAME],MATCH(ROW()-ROW(AY$1),HITTERS,0)),"")</f>
        <v>Trayce Thompson</v>
      </c>
      <c r="AZ779" t="str">
        <f>IF(PLAYERIDMAP2[[#This Row],[POS]]="P",MAX(AZ$1:AZ778)+1,"")</f>
        <v/>
      </c>
      <c r="BA779" t="str">
        <f>IFERROR(INDEX(PLAYERIDMAP2[PLAYERNAME],MATCH(ROW()-ROW(BA$1),PITCHERS,0)),"")</f>
        <v/>
      </c>
    </row>
    <row r="780" spans="1:53" x14ac:dyDescent="0.25">
      <c r="A780" t="s">
        <v>13427</v>
      </c>
      <c r="B780" t="s">
        <v>13428</v>
      </c>
      <c r="C780" s="1">
        <v>27206</v>
      </c>
      <c r="D780" t="s">
        <v>17440</v>
      </c>
      <c r="E780" t="s">
        <v>19715</v>
      </c>
      <c r="F780" t="s">
        <v>11016</v>
      </c>
      <c r="G780" t="s">
        <v>11016</v>
      </c>
      <c r="H780" t="s">
        <v>11110</v>
      </c>
      <c r="I780" t="s">
        <v>19763</v>
      </c>
      <c r="K780">
        <v>116974</v>
      </c>
      <c r="L780" t="s">
        <v>13428</v>
      </c>
      <c r="M780">
        <v>7784</v>
      </c>
      <c r="N780" t="s">
        <v>13428</v>
      </c>
      <c r="O780" t="s">
        <v>16217</v>
      </c>
      <c r="P780" t="s">
        <v>13427</v>
      </c>
      <c r="V780" t="s">
        <v>16218</v>
      </c>
      <c r="W780">
        <v>724</v>
      </c>
      <c r="Z780" t="s">
        <v>16577</v>
      </c>
      <c r="AA780" t="s">
        <v>5703</v>
      </c>
      <c r="AB780" t="s">
        <v>5703</v>
      </c>
      <c r="AD780" t="s">
        <v>16577</v>
      </c>
      <c r="AL780">
        <f>IF(PLAYERIDMAP2[[#This Row],[POS]]="C",MAX(AL$1:AL779)+1,"")</f>
        <v>47</v>
      </c>
      <c r="AM780" t="str">
        <f>IFERROR(INDEX(PLAYERIDMAP2[PLAYERNAME],MATCH(ROW()-ROW(AM$1),CATCHERS,0)),"")</f>
        <v/>
      </c>
      <c r="AN780" t="str">
        <f>IF(PLAYERIDMAP2[[#This Row],[POS]]="1B",MAX(AN$1:AN779)+1,"")</f>
        <v/>
      </c>
      <c r="AO780" t="str">
        <f>IFERROR(INDEX(PLAYERIDMAP2[PLAYERNAME],MATCH(ROW()-ROW(AO$1),FIRSTBASE,0)),"")</f>
        <v/>
      </c>
      <c r="AP780" t="str">
        <f>IF(PLAYERIDMAP2[[#This Row],[POS]]="2B",MAX(AP$1:AP779)+1,"")</f>
        <v/>
      </c>
      <c r="AQ780" t="str">
        <f>IFERROR(INDEX(PLAYERIDMAP2[PLAYERNAME],MATCH(ROW()-ROW(AQ$1),SECONDBASE,0)),"")</f>
        <v/>
      </c>
      <c r="AR780" t="str">
        <f>IF(PLAYERIDMAP2[[#This Row],[POS]]="3B",MAX(AR$1:AR779)+1,"")</f>
        <v/>
      </c>
      <c r="AS780" t="str">
        <f>IFERROR(INDEX(PLAYERIDMAP2[PLAYERNAME],MATCH(ROW()-ROW(AS$1),THIRDBASE,0)),"")</f>
        <v/>
      </c>
      <c r="AT780" t="str">
        <f>IF(PLAYERIDMAP2[[#This Row],[POS]]="SS",MAX(AT$1:AT779)+1,"")</f>
        <v/>
      </c>
      <c r="AU780" t="str">
        <f>IFERROR(INDEX(PLAYERIDMAP2[PLAYERNAME],MATCH(ROW()-ROW(AU$1),SHORTSTOP,0)),"")</f>
        <v/>
      </c>
      <c r="AV780" t="str">
        <f>IF(PLAYERIDMAP2[[#This Row],[POS]]="OF",MAX(AV$1:AV779)+1,"")</f>
        <v/>
      </c>
      <c r="AW780" t="str">
        <f>IFERROR(INDEX(PLAYERIDMAP2[PLAYERNAME],MATCH(ROW()-ROW(AW$1),OUTFIELD,0)),"")</f>
        <v/>
      </c>
      <c r="AX780">
        <f>IF(PLAYERIDMAP2[[#This Row],[POS]]&lt;&gt;"P",MAX(AX$1:AX779)+1,"")</f>
        <v>413</v>
      </c>
      <c r="AY780" t="str">
        <f>IFERROR(INDEX(PLAYERIDMAP2[PLAYERNAME],MATCH(ROW()-ROW(AY$1),HITTERS,0)),"")</f>
        <v>Steve Tolleson</v>
      </c>
      <c r="AZ780" t="str">
        <f>IF(PLAYERIDMAP2[[#This Row],[POS]]="P",MAX(AZ$1:AZ779)+1,"")</f>
        <v/>
      </c>
      <c r="BA780" t="str">
        <f>IFERROR(INDEX(PLAYERIDMAP2[PLAYERNAME],MATCH(ROW()-ROW(BA$1),PITCHERS,0)),"")</f>
        <v/>
      </c>
    </row>
    <row r="781" spans="1:53" x14ac:dyDescent="0.25">
      <c r="A781" t="s">
        <v>13429</v>
      </c>
      <c r="B781" t="s">
        <v>5462</v>
      </c>
      <c r="C781" s="1">
        <v>30509</v>
      </c>
      <c r="D781" t="s">
        <v>16947</v>
      </c>
      <c r="E781" t="s">
        <v>16837</v>
      </c>
      <c r="F781" t="s">
        <v>10997</v>
      </c>
      <c r="G781" t="s">
        <v>16838</v>
      </c>
      <c r="H781" t="s">
        <v>5706</v>
      </c>
      <c r="I781" t="s">
        <v>16948</v>
      </c>
      <c r="J781" t="s">
        <v>5462</v>
      </c>
      <c r="K781">
        <v>435062</v>
      </c>
      <c r="L781" t="s">
        <v>13430</v>
      </c>
      <c r="M781">
        <v>489785</v>
      </c>
      <c r="N781" t="s">
        <v>13430</v>
      </c>
      <c r="O781" t="s">
        <v>13431</v>
      </c>
      <c r="P781" t="s">
        <v>13429</v>
      </c>
      <c r="Q781">
        <v>7746</v>
      </c>
      <c r="R781" t="s">
        <v>5462</v>
      </c>
      <c r="S781">
        <v>6524</v>
      </c>
      <c r="T781" t="s">
        <v>5462</v>
      </c>
      <c r="U781" t="s">
        <v>5462</v>
      </c>
      <c r="V781" t="s">
        <v>13432</v>
      </c>
      <c r="W781">
        <v>45437</v>
      </c>
      <c r="X781">
        <v>7746</v>
      </c>
      <c r="Y781" t="s">
        <v>5462</v>
      </c>
      <c r="Z781" t="s">
        <v>13433</v>
      </c>
      <c r="AA781" t="s">
        <v>5703</v>
      </c>
      <c r="AB781" t="s">
        <v>5703</v>
      </c>
      <c r="AC781" t="s">
        <v>5462</v>
      </c>
      <c r="AD781" t="s">
        <v>13433</v>
      </c>
      <c r="AE781">
        <v>7901</v>
      </c>
      <c r="AF781" t="s">
        <v>5462</v>
      </c>
      <c r="AG781">
        <v>5591</v>
      </c>
      <c r="AH781" t="s">
        <v>5462</v>
      </c>
      <c r="AL781" t="str">
        <f>IF(PLAYERIDMAP2[[#This Row],[POS]]="C",MAX(AL$1:AL780)+1,"")</f>
        <v/>
      </c>
      <c r="AM781" t="str">
        <f>IFERROR(INDEX(PLAYERIDMAP2[PLAYERNAME],MATCH(ROW()-ROW(AM$1),CATCHERS,0)),"")</f>
        <v/>
      </c>
      <c r="AN781" t="str">
        <f>IF(PLAYERIDMAP2[[#This Row],[POS]]="1B",MAX(AN$1:AN780)+1,"")</f>
        <v/>
      </c>
      <c r="AO781" t="str">
        <f>IFERROR(INDEX(PLAYERIDMAP2[PLAYERNAME],MATCH(ROW()-ROW(AO$1),FIRSTBASE,0)),"")</f>
        <v/>
      </c>
      <c r="AP781">
        <f>IF(PLAYERIDMAP2[[#This Row],[POS]]="2B",MAX(AP$1:AP780)+1,"")</f>
        <v>59</v>
      </c>
      <c r="AQ781" t="str">
        <f>IFERROR(INDEX(PLAYERIDMAP2[PLAYERNAME],MATCH(ROW()-ROW(AQ$1),SECONDBASE,0)),"")</f>
        <v/>
      </c>
      <c r="AR781" t="str">
        <f>IF(PLAYERIDMAP2[[#This Row],[POS]]="3B",MAX(AR$1:AR780)+1,"")</f>
        <v/>
      </c>
      <c r="AS781" t="str">
        <f>IFERROR(INDEX(PLAYERIDMAP2[PLAYERNAME],MATCH(ROW()-ROW(AS$1),THIRDBASE,0)),"")</f>
        <v/>
      </c>
      <c r="AT781" t="str">
        <f>IF(PLAYERIDMAP2[[#This Row],[POS]]="SS",MAX(AT$1:AT780)+1,"")</f>
        <v/>
      </c>
      <c r="AU781" t="str">
        <f>IFERROR(INDEX(PLAYERIDMAP2[PLAYERNAME],MATCH(ROW()-ROW(AU$1),SHORTSTOP,0)),"")</f>
        <v/>
      </c>
      <c r="AV781" t="str">
        <f>IF(PLAYERIDMAP2[[#This Row],[POS]]="OF",MAX(AV$1:AV780)+1,"")</f>
        <v/>
      </c>
      <c r="AW781" t="str">
        <f>IFERROR(INDEX(PLAYERIDMAP2[PLAYERNAME],MATCH(ROW()-ROW(AW$1),OUTFIELD,0)),"")</f>
        <v/>
      </c>
      <c r="AX781">
        <f>IF(PLAYERIDMAP2[[#This Row],[POS]]&lt;&gt;"P",MAX(AX$1:AX780)+1,"")</f>
        <v>414</v>
      </c>
      <c r="AY781" t="str">
        <f>IFERROR(INDEX(PLAYERIDMAP2[PLAYERNAME],MATCH(ROW()-ROW(AY$1),HITTERS,0)),"")</f>
        <v>Yasmany Tomas</v>
      </c>
      <c r="AZ781" t="str">
        <f>IF(PLAYERIDMAP2[[#This Row],[POS]]="P",MAX(AZ$1:AZ780)+1,"")</f>
        <v/>
      </c>
      <c r="BA781" t="str">
        <f>IFERROR(INDEX(PLAYERIDMAP2[PLAYERNAME],MATCH(ROW()-ROW(BA$1),PITCHERS,0)),"")</f>
        <v/>
      </c>
    </row>
    <row r="782" spans="1:53" x14ac:dyDescent="0.25">
      <c r="A782" t="s">
        <v>13434</v>
      </c>
      <c r="B782" t="s">
        <v>9430</v>
      </c>
      <c r="C782" s="1">
        <v>30920</v>
      </c>
      <c r="D782" t="s">
        <v>16836</v>
      </c>
      <c r="E782" t="s">
        <v>16837</v>
      </c>
      <c r="F782" t="s">
        <v>11151</v>
      </c>
      <c r="G782" t="s">
        <v>16838</v>
      </c>
      <c r="H782" t="s">
        <v>10988</v>
      </c>
      <c r="I782" t="s">
        <v>16839</v>
      </c>
      <c r="J782" t="s">
        <v>9430</v>
      </c>
      <c r="K782">
        <v>452718</v>
      </c>
      <c r="L782" t="s">
        <v>9430</v>
      </c>
      <c r="M782">
        <v>1225738</v>
      </c>
      <c r="N782" t="s">
        <v>9430</v>
      </c>
      <c r="O782" t="s">
        <v>13435</v>
      </c>
      <c r="P782" t="s">
        <v>13434</v>
      </c>
      <c r="Q782">
        <v>8053</v>
      </c>
      <c r="R782" t="s">
        <v>9430</v>
      </c>
      <c r="S782">
        <v>28804</v>
      </c>
      <c r="T782" t="s">
        <v>9430</v>
      </c>
      <c r="V782" t="s">
        <v>13436</v>
      </c>
      <c r="W782">
        <v>48029</v>
      </c>
      <c r="X782">
        <v>8053</v>
      </c>
      <c r="Y782" t="s">
        <v>9430</v>
      </c>
      <c r="Z782" t="s">
        <v>13437</v>
      </c>
      <c r="AA782" t="s">
        <v>5703</v>
      </c>
      <c r="AB782" t="s">
        <v>5703</v>
      </c>
      <c r="AC782" t="s">
        <v>9430</v>
      </c>
      <c r="AD782" t="s">
        <v>13437</v>
      </c>
      <c r="AE782">
        <v>8110</v>
      </c>
      <c r="AF782" t="s">
        <v>9430</v>
      </c>
      <c r="AG782">
        <v>6010</v>
      </c>
      <c r="AH782" t="s">
        <v>9430</v>
      </c>
      <c r="AL782" t="str">
        <f>IF(PLAYERIDMAP2[[#This Row],[POS]]="C",MAX(AL$1:AL781)+1,"")</f>
        <v/>
      </c>
      <c r="AM782" t="str">
        <f>IFERROR(INDEX(PLAYERIDMAP2[PLAYERNAME],MATCH(ROW()-ROW(AM$1),CATCHERS,0)),"")</f>
        <v/>
      </c>
      <c r="AN782" t="str">
        <f>IF(PLAYERIDMAP2[[#This Row],[POS]]="1B",MAX(AN$1:AN781)+1,"")</f>
        <v/>
      </c>
      <c r="AO782" t="str">
        <f>IFERROR(INDEX(PLAYERIDMAP2[PLAYERNAME],MATCH(ROW()-ROW(AO$1),FIRSTBASE,0)),"")</f>
        <v/>
      </c>
      <c r="AP782" t="str">
        <f>IF(PLAYERIDMAP2[[#This Row],[POS]]="2B",MAX(AP$1:AP781)+1,"")</f>
        <v/>
      </c>
      <c r="AQ782" t="str">
        <f>IFERROR(INDEX(PLAYERIDMAP2[PLAYERNAME],MATCH(ROW()-ROW(AQ$1),SECONDBASE,0)),"")</f>
        <v/>
      </c>
      <c r="AR782" t="str">
        <f>IF(PLAYERIDMAP2[[#This Row],[POS]]="3B",MAX(AR$1:AR781)+1,"")</f>
        <v/>
      </c>
      <c r="AS782" t="str">
        <f>IFERROR(INDEX(PLAYERIDMAP2[PLAYERNAME],MATCH(ROW()-ROW(AS$1),THIRDBASE,0)),"")</f>
        <v/>
      </c>
      <c r="AT782" t="str">
        <f>IF(PLAYERIDMAP2[[#This Row],[POS]]="SS",MAX(AT$1:AT781)+1,"")</f>
        <v/>
      </c>
      <c r="AU782" t="str">
        <f>IFERROR(INDEX(PLAYERIDMAP2[PLAYERNAME],MATCH(ROW()-ROW(AU$1),SHORTSTOP,0)),"")</f>
        <v/>
      </c>
      <c r="AV782" t="str">
        <f>IF(PLAYERIDMAP2[[#This Row],[POS]]="OF",MAX(AV$1:AV781)+1,"")</f>
        <v/>
      </c>
      <c r="AW782" t="str">
        <f>IFERROR(INDEX(PLAYERIDMAP2[PLAYERNAME],MATCH(ROW()-ROW(AW$1),OUTFIELD,0)),"")</f>
        <v/>
      </c>
      <c r="AX782" t="str">
        <f>IF(PLAYERIDMAP2[[#This Row],[POS]]&lt;&gt;"P",MAX(AX$1:AX781)+1,"")</f>
        <v/>
      </c>
      <c r="AY782" t="str">
        <f>IFERROR(INDEX(PLAYERIDMAP2[PLAYERNAME],MATCH(ROW()-ROW(AY$1),HITTERS,0)),"")</f>
        <v>Kelby Tomlinson</v>
      </c>
      <c r="AZ782">
        <f>IF(PLAYERIDMAP2[[#This Row],[POS]]="P",MAX(AZ$1:AZ781)+1,"")</f>
        <v>367</v>
      </c>
      <c r="BA782" t="str">
        <f>IFERROR(INDEX(PLAYERIDMAP2[PLAYERNAME],MATCH(ROW()-ROW(BA$1),PITCHERS,0)),"")</f>
        <v/>
      </c>
    </row>
    <row r="783" spans="1:53" x14ac:dyDescent="0.25">
      <c r="A783" t="s">
        <v>13438</v>
      </c>
      <c r="B783" t="s">
        <v>4173</v>
      </c>
      <c r="C783" s="1">
        <v>27769</v>
      </c>
      <c r="D783" t="s">
        <v>17013</v>
      </c>
      <c r="E783" t="s">
        <v>18347</v>
      </c>
      <c r="F783" t="s">
        <v>11373</v>
      </c>
      <c r="G783" t="s">
        <v>16838</v>
      </c>
      <c r="H783" t="s">
        <v>5706</v>
      </c>
      <c r="I783" t="s">
        <v>18348</v>
      </c>
      <c r="J783" t="s">
        <v>4173</v>
      </c>
      <c r="K783">
        <v>150456</v>
      </c>
      <c r="L783" t="s">
        <v>4173</v>
      </c>
      <c r="M783">
        <v>26039</v>
      </c>
      <c r="N783" t="s">
        <v>4173</v>
      </c>
      <c r="O783" t="s">
        <v>13439</v>
      </c>
      <c r="P783" t="s">
        <v>13438</v>
      </c>
      <c r="Q783">
        <v>6318</v>
      </c>
      <c r="R783" t="s">
        <v>4173</v>
      </c>
      <c r="V783" t="s">
        <v>13440</v>
      </c>
      <c r="W783">
        <v>884</v>
      </c>
      <c r="Z783" t="s">
        <v>16578</v>
      </c>
      <c r="AA783" t="s">
        <v>10958</v>
      </c>
      <c r="AB783" t="s">
        <v>5703</v>
      </c>
      <c r="AD783" t="s">
        <v>16578</v>
      </c>
      <c r="AL783" t="str">
        <f>IF(PLAYERIDMAP2[[#This Row],[POS]]="C",MAX(AL$1:AL782)+1,"")</f>
        <v/>
      </c>
      <c r="AM783" t="str">
        <f>IFERROR(INDEX(PLAYERIDMAP2[PLAYERNAME],MATCH(ROW()-ROW(AM$1),CATCHERS,0)),"")</f>
        <v/>
      </c>
      <c r="AN783" t="str">
        <f>IF(PLAYERIDMAP2[[#This Row],[POS]]="1B",MAX(AN$1:AN782)+1,"")</f>
        <v/>
      </c>
      <c r="AO783" t="str">
        <f>IFERROR(INDEX(PLAYERIDMAP2[PLAYERNAME],MATCH(ROW()-ROW(AO$1),FIRSTBASE,0)),"")</f>
        <v/>
      </c>
      <c r="AP783">
        <f>IF(PLAYERIDMAP2[[#This Row],[POS]]="2B",MAX(AP$1:AP782)+1,"")</f>
        <v>60</v>
      </c>
      <c r="AQ783" t="str">
        <f>IFERROR(INDEX(PLAYERIDMAP2[PLAYERNAME],MATCH(ROW()-ROW(AQ$1),SECONDBASE,0)),"")</f>
        <v/>
      </c>
      <c r="AR783" t="str">
        <f>IF(PLAYERIDMAP2[[#This Row],[POS]]="3B",MAX(AR$1:AR782)+1,"")</f>
        <v/>
      </c>
      <c r="AS783" t="str">
        <f>IFERROR(INDEX(PLAYERIDMAP2[PLAYERNAME],MATCH(ROW()-ROW(AS$1),THIRDBASE,0)),"")</f>
        <v/>
      </c>
      <c r="AT783" t="str">
        <f>IF(PLAYERIDMAP2[[#This Row],[POS]]="SS",MAX(AT$1:AT782)+1,"")</f>
        <v/>
      </c>
      <c r="AU783" t="str">
        <f>IFERROR(INDEX(PLAYERIDMAP2[PLAYERNAME],MATCH(ROW()-ROW(AU$1),SHORTSTOP,0)),"")</f>
        <v/>
      </c>
      <c r="AV783" t="str">
        <f>IF(PLAYERIDMAP2[[#This Row],[POS]]="OF",MAX(AV$1:AV782)+1,"")</f>
        <v/>
      </c>
      <c r="AW783" t="str">
        <f>IFERROR(INDEX(PLAYERIDMAP2[PLAYERNAME],MATCH(ROW()-ROW(AW$1),OUTFIELD,0)),"")</f>
        <v/>
      </c>
      <c r="AX783">
        <f>IF(PLAYERIDMAP2[[#This Row],[POS]]&lt;&gt;"P",MAX(AX$1:AX782)+1,"")</f>
        <v>415</v>
      </c>
      <c r="AY783" t="str">
        <f>IFERROR(INDEX(PLAYERIDMAP2[PLAYERNAME],MATCH(ROW()-ROW(AY$1),HITTERS,0)),"")</f>
        <v>Andres Torres</v>
      </c>
      <c r="AZ783" t="str">
        <f>IF(PLAYERIDMAP2[[#This Row],[POS]]="P",MAX(AZ$1:AZ782)+1,"")</f>
        <v/>
      </c>
      <c r="BA783" t="str">
        <f>IFERROR(INDEX(PLAYERIDMAP2[PLAYERNAME],MATCH(ROW()-ROW(BA$1),PITCHERS,0)),"")</f>
        <v/>
      </c>
    </row>
    <row r="784" spans="1:53" x14ac:dyDescent="0.25">
      <c r="A784" t="s">
        <v>13441</v>
      </c>
      <c r="B784" t="s">
        <v>10648</v>
      </c>
      <c r="C784" s="1">
        <v>31035</v>
      </c>
      <c r="D784" t="s">
        <v>17979</v>
      </c>
      <c r="E784" t="s">
        <v>18347</v>
      </c>
      <c r="F784" t="s">
        <v>11062</v>
      </c>
      <c r="G784" t="s">
        <v>16838</v>
      </c>
      <c r="H784" t="s">
        <v>10988</v>
      </c>
      <c r="I784" t="s">
        <v>20287</v>
      </c>
      <c r="J784" t="s">
        <v>10648</v>
      </c>
      <c r="K784">
        <v>453178</v>
      </c>
      <c r="L784" t="s">
        <v>10648</v>
      </c>
      <c r="M784">
        <v>1262690</v>
      </c>
      <c r="N784" t="s">
        <v>10648</v>
      </c>
      <c r="O784" t="s">
        <v>13442</v>
      </c>
      <c r="P784" t="s">
        <v>13441</v>
      </c>
      <c r="Q784">
        <v>8099</v>
      </c>
      <c r="R784" t="s">
        <v>10648</v>
      </c>
      <c r="S784">
        <v>28864</v>
      </c>
      <c r="T784" t="s">
        <v>10648</v>
      </c>
      <c r="V784" t="s">
        <v>13443</v>
      </c>
      <c r="W784">
        <v>52572</v>
      </c>
      <c r="X784">
        <v>8099</v>
      </c>
      <c r="Y784" t="s">
        <v>10648</v>
      </c>
      <c r="Z784" t="s">
        <v>13444</v>
      </c>
      <c r="AA784" t="s">
        <v>5703</v>
      </c>
      <c r="AB784" t="s">
        <v>5703</v>
      </c>
      <c r="AC784" t="s">
        <v>10648</v>
      </c>
      <c r="AD784" t="s">
        <v>13444</v>
      </c>
      <c r="AE784">
        <v>9309</v>
      </c>
      <c r="AF784" t="s">
        <v>10648</v>
      </c>
      <c r="AG784">
        <v>8101</v>
      </c>
      <c r="AH784" t="s">
        <v>10648</v>
      </c>
      <c r="AL784" t="str">
        <f>IF(PLAYERIDMAP2[[#This Row],[POS]]="C",MAX(AL$1:AL783)+1,"")</f>
        <v/>
      </c>
      <c r="AM784" t="str">
        <f>IFERROR(INDEX(PLAYERIDMAP2[PLAYERNAME],MATCH(ROW()-ROW(AM$1),CATCHERS,0)),"")</f>
        <v/>
      </c>
      <c r="AN784" t="str">
        <f>IF(PLAYERIDMAP2[[#This Row],[POS]]="1B",MAX(AN$1:AN783)+1,"")</f>
        <v/>
      </c>
      <c r="AO784" t="str">
        <f>IFERROR(INDEX(PLAYERIDMAP2[PLAYERNAME],MATCH(ROW()-ROW(AO$1),FIRSTBASE,0)),"")</f>
        <v/>
      </c>
      <c r="AP784" t="str">
        <f>IF(PLAYERIDMAP2[[#This Row],[POS]]="2B",MAX(AP$1:AP783)+1,"")</f>
        <v/>
      </c>
      <c r="AQ784" t="str">
        <f>IFERROR(INDEX(PLAYERIDMAP2[PLAYERNAME],MATCH(ROW()-ROW(AQ$1),SECONDBASE,0)),"")</f>
        <v/>
      </c>
      <c r="AR784" t="str">
        <f>IF(PLAYERIDMAP2[[#This Row],[POS]]="3B",MAX(AR$1:AR783)+1,"")</f>
        <v/>
      </c>
      <c r="AS784" t="str">
        <f>IFERROR(INDEX(PLAYERIDMAP2[PLAYERNAME],MATCH(ROW()-ROW(AS$1),THIRDBASE,0)),"")</f>
        <v/>
      </c>
      <c r="AT784" t="str">
        <f>IF(PLAYERIDMAP2[[#This Row],[POS]]="SS",MAX(AT$1:AT783)+1,"")</f>
        <v/>
      </c>
      <c r="AU784" t="str">
        <f>IFERROR(INDEX(PLAYERIDMAP2[PLAYERNAME],MATCH(ROW()-ROW(AU$1),SHORTSTOP,0)),"")</f>
        <v/>
      </c>
      <c r="AV784" t="str">
        <f>IF(PLAYERIDMAP2[[#This Row],[POS]]="OF",MAX(AV$1:AV783)+1,"")</f>
        <v/>
      </c>
      <c r="AW784" t="str">
        <f>IFERROR(INDEX(PLAYERIDMAP2[PLAYERNAME],MATCH(ROW()-ROW(AW$1),OUTFIELD,0)),"")</f>
        <v/>
      </c>
      <c r="AX784" t="str">
        <f>IF(PLAYERIDMAP2[[#This Row],[POS]]&lt;&gt;"P",MAX(AX$1:AX783)+1,"")</f>
        <v/>
      </c>
      <c r="AY784" t="str">
        <f>IFERROR(INDEX(PLAYERIDMAP2[PLAYERNAME],MATCH(ROW()-ROW(AY$1),HITTERS,0)),"")</f>
        <v>Yorvit Torrealba</v>
      </c>
      <c r="AZ784">
        <f>IF(PLAYERIDMAP2[[#This Row],[POS]]="P",MAX(AZ$1:AZ783)+1,"")</f>
        <v>368</v>
      </c>
      <c r="BA784" t="str">
        <f>IFERROR(INDEX(PLAYERIDMAP2[PLAYERNAME],MATCH(ROW()-ROW(BA$1),PITCHERS,0)),"")</f>
        <v/>
      </c>
    </row>
    <row r="785" spans="1:53" x14ac:dyDescent="0.25">
      <c r="A785" t="s">
        <v>13445</v>
      </c>
      <c r="B785" t="s">
        <v>5039</v>
      </c>
      <c r="C785" s="1">
        <v>29332</v>
      </c>
      <c r="D785" t="s">
        <v>16992</v>
      </c>
      <c r="E785" t="s">
        <v>20359</v>
      </c>
      <c r="F785" t="s">
        <v>11016</v>
      </c>
      <c r="G785" t="s">
        <v>11016</v>
      </c>
      <c r="H785" t="s">
        <v>5706</v>
      </c>
      <c r="I785" t="s">
        <v>20360</v>
      </c>
      <c r="J785" t="s">
        <v>5039</v>
      </c>
      <c r="K785">
        <v>433898</v>
      </c>
      <c r="L785" t="s">
        <v>5039</v>
      </c>
      <c r="M785">
        <v>393033</v>
      </c>
      <c r="N785" t="s">
        <v>5039</v>
      </c>
      <c r="O785" t="s">
        <v>13446</v>
      </c>
      <c r="P785" t="s">
        <v>13445</v>
      </c>
      <c r="Q785">
        <v>7414</v>
      </c>
      <c r="R785" t="s">
        <v>5039</v>
      </c>
      <c r="S785">
        <v>6076</v>
      </c>
      <c r="T785" t="s">
        <v>5039</v>
      </c>
      <c r="U785" t="s">
        <v>5039</v>
      </c>
      <c r="V785" t="s">
        <v>13447</v>
      </c>
      <c r="W785">
        <v>37894</v>
      </c>
      <c r="X785">
        <v>7414</v>
      </c>
      <c r="Y785" t="s">
        <v>5039</v>
      </c>
      <c r="Z785" t="s">
        <v>16579</v>
      </c>
      <c r="AA785" t="s">
        <v>5703</v>
      </c>
      <c r="AB785" t="s">
        <v>5703</v>
      </c>
      <c r="AD785" t="s">
        <v>16579</v>
      </c>
      <c r="AL785" t="str">
        <f>IF(PLAYERIDMAP2[[#This Row],[POS]]="C",MAX(AL$1:AL784)+1,"")</f>
        <v/>
      </c>
      <c r="AM785" t="str">
        <f>IFERROR(INDEX(PLAYERIDMAP2[PLAYERNAME],MATCH(ROW()-ROW(AM$1),CATCHERS,0)),"")</f>
        <v/>
      </c>
      <c r="AN785" t="str">
        <f>IF(PLAYERIDMAP2[[#This Row],[POS]]="1B",MAX(AN$1:AN784)+1,"")</f>
        <v/>
      </c>
      <c r="AO785" t="str">
        <f>IFERROR(INDEX(PLAYERIDMAP2[PLAYERNAME],MATCH(ROW()-ROW(AO$1),FIRSTBASE,0)),"")</f>
        <v/>
      </c>
      <c r="AP785">
        <f>IF(PLAYERIDMAP2[[#This Row],[POS]]="2B",MAX(AP$1:AP784)+1,"")</f>
        <v>61</v>
      </c>
      <c r="AQ785" t="str">
        <f>IFERROR(INDEX(PLAYERIDMAP2[PLAYERNAME],MATCH(ROW()-ROW(AQ$1),SECONDBASE,0)),"")</f>
        <v/>
      </c>
      <c r="AR785" t="str">
        <f>IF(PLAYERIDMAP2[[#This Row],[POS]]="3B",MAX(AR$1:AR784)+1,"")</f>
        <v/>
      </c>
      <c r="AS785" t="str">
        <f>IFERROR(INDEX(PLAYERIDMAP2[PLAYERNAME],MATCH(ROW()-ROW(AS$1),THIRDBASE,0)),"")</f>
        <v/>
      </c>
      <c r="AT785" t="str">
        <f>IF(PLAYERIDMAP2[[#This Row],[POS]]="SS",MAX(AT$1:AT784)+1,"")</f>
        <v/>
      </c>
      <c r="AU785" t="str">
        <f>IFERROR(INDEX(PLAYERIDMAP2[PLAYERNAME],MATCH(ROW()-ROW(AU$1),SHORTSTOP,0)),"")</f>
        <v/>
      </c>
      <c r="AV785" t="str">
        <f>IF(PLAYERIDMAP2[[#This Row],[POS]]="OF",MAX(AV$1:AV784)+1,"")</f>
        <v/>
      </c>
      <c r="AW785" t="str">
        <f>IFERROR(INDEX(PLAYERIDMAP2[PLAYERNAME],MATCH(ROW()-ROW(AW$1),OUTFIELD,0)),"")</f>
        <v/>
      </c>
      <c r="AX785">
        <f>IF(PLAYERIDMAP2[[#This Row],[POS]]&lt;&gt;"P",MAX(AX$1:AX784)+1,"")</f>
        <v>416</v>
      </c>
      <c r="AY785" t="str">
        <f>IFERROR(INDEX(PLAYERIDMAP2[PLAYERNAME],MATCH(ROW()-ROW(AY$1),HITTERS,0)),"")</f>
        <v>Wilfredo Tovar</v>
      </c>
      <c r="AZ785" t="str">
        <f>IF(PLAYERIDMAP2[[#This Row],[POS]]="P",MAX(AZ$1:AZ784)+1,"")</f>
        <v/>
      </c>
      <c r="BA785" t="str">
        <f>IFERROR(INDEX(PLAYERIDMAP2[PLAYERNAME],MATCH(ROW()-ROW(BA$1),PITCHERS,0)),"")</f>
        <v/>
      </c>
    </row>
    <row r="786" spans="1:53" x14ac:dyDescent="0.25">
      <c r="A786" t="s">
        <v>13448</v>
      </c>
      <c r="B786" t="s">
        <v>10941</v>
      </c>
      <c r="C786" s="1">
        <v>32221</v>
      </c>
      <c r="D786" t="s">
        <v>17206</v>
      </c>
      <c r="E786" t="s">
        <v>18139</v>
      </c>
      <c r="F786" t="s">
        <v>10997</v>
      </c>
      <c r="G786" t="s">
        <v>16838</v>
      </c>
      <c r="H786" t="s">
        <v>10988</v>
      </c>
      <c r="I786" t="s">
        <v>18140</v>
      </c>
      <c r="J786" t="s">
        <v>10941</v>
      </c>
      <c r="K786">
        <v>477132</v>
      </c>
      <c r="L786" t="s">
        <v>10941</v>
      </c>
      <c r="M786">
        <v>1221725</v>
      </c>
      <c r="N786" t="s">
        <v>10941</v>
      </c>
      <c r="O786" t="s">
        <v>13449</v>
      </c>
      <c r="P786" t="s">
        <v>13448</v>
      </c>
      <c r="Q786">
        <v>8180</v>
      </c>
      <c r="R786" t="s">
        <v>10941</v>
      </c>
      <c r="S786">
        <v>28963</v>
      </c>
      <c r="T786" t="s">
        <v>10941</v>
      </c>
      <c r="V786" t="s">
        <v>13450</v>
      </c>
      <c r="W786">
        <v>49786</v>
      </c>
      <c r="X786">
        <v>8180</v>
      </c>
      <c r="Y786" t="s">
        <v>10941</v>
      </c>
      <c r="Z786" t="s">
        <v>13451</v>
      </c>
      <c r="AA786" t="s">
        <v>10958</v>
      </c>
      <c r="AB786" t="s">
        <v>10958</v>
      </c>
      <c r="AC786" t="s">
        <v>10941</v>
      </c>
      <c r="AD786" t="s">
        <v>13451</v>
      </c>
      <c r="AE786">
        <v>9276</v>
      </c>
      <c r="AF786" t="s">
        <v>10941</v>
      </c>
      <c r="AG786">
        <v>5427</v>
      </c>
      <c r="AH786" t="s">
        <v>10941</v>
      </c>
      <c r="AL786" t="str">
        <f>IF(PLAYERIDMAP2[[#This Row],[POS]]="C",MAX(AL$1:AL785)+1,"")</f>
        <v/>
      </c>
      <c r="AM786" t="str">
        <f>IFERROR(INDEX(PLAYERIDMAP2[PLAYERNAME],MATCH(ROW()-ROW(AM$1),CATCHERS,0)),"")</f>
        <v/>
      </c>
      <c r="AN786" t="str">
        <f>IF(PLAYERIDMAP2[[#This Row],[POS]]="1B",MAX(AN$1:AN785)+1,"")</f>
        <v/>
      </c>
      <c r="AO786" t="str">
        <f>IFERROR(INDEX(PLAYERIDMAP2[PLAYERNAME],MATCH(ROW()-ROW(AO$1),FIRSTBASE,0)),"")</f>
        <v/>
      </c>
      <c r="AP786" t="str">
        <f>IF(PLAYERIDMAP2[[#This Row],[POS]]="2B",MAX(AP$1:AP785)+1,"")</f>
        <v/>
      </c>
      <c r="AQ786" t="str">
        <f>IFERROR(INDEX(PLAYERIDMAP2[PLAYERNAME],MATCH(ROW()-ROW(AQ$1),SECONDBASE,0)),"")</f>
        <v/>
      </c>
      <c r="AR786" t="str">
        <f>IF(PLAYERIDMAP2[[#This Row],[POS]]="3B",MAX(AR$1:AR785)+1,"")</f>
        <v/>
      </c>
      <c r="AS786" t="str">
        <f>IFERROR(INDEX(PLAYERIDMAP2[PLAYERNAME],MATCH(ROW()-ROW(AS$1),THIRDBASE,0)),"")</f>
        <v/>
      </c>
      <c r="AT786" t="str">
        <f>IF(PLAYERIDMAP2[[#This Row],[POS]]="SS",MAX(AT$1:AT785)+1,"")</f>
        <v/>
      </c>
      <c r="AU786" t="str">
        <f>IFERROR(INDEX(PLAYERIDMAP2[PLAYERNAME],MATCH(ROW()-ROW(AU$1),SHORTSTOP,0)),"")</f>
        <v/>
      </c>
      <c r="AV786" t="str">
        <f>IF(PLAYERIDMAP2[[#This Row],[POS]]="OF",MAX(AV$1:AV785)+1,"")</f>
        <v/>
      </c>
      <c r="AW786" t="str">
        <f>IFERROR(INDEX(PLAYERIDMAP2[PLAYERNAME],MATCH(ROW()-ROW(AW$1),OUTFIELD,0)),"")</f>
        <v/>
      </c>
      <c r="AX786" t="str">
        <f>IF(PLAYERIDMAP2[[#This Row],[POS]]&lt;&gt;"P",MAX(AX$1:AX785)+1,"")</f>
        <v/>
      </c>
      <c r="AY786" t="str">
        <f>IFERROR(INDEX(PLAYERIDMAP2[PLAYERNAME],MATCH(ROW()-ROW(AY$1),HITTERS,0)),"")</f>
        <v>Chad Tracy</v>
      </c>
      <c r="AZ786">
        <f>IF(PLAYERIDMAP2[[#This Row],[POS]]="P",MAX(AZ$1:AZ785)+1,"")</f>
        <v>369</v>
      </c>
      <c r="BA786" t="str">
        <f>IFERROR(INDEX(PLAYERIDMAP2[PLAYERNAME],MATCH(ROW()-ROW(BA$1),PITCHERS,0)),"")</f>
        <v/>
      </c>
    </row>
    <row r="787" spans="1:53" x14ac:dyDescent="0.25">
      <c r="A787" t="s">
        <v>13452</v>
      </c>
      <c r="B787" t="s">
        <v>10765</v>
      </c>
      <c r="C787" s="1">
        <v>32143</v>
      </c>
      <c r="D787" t="s">
        <v>19582</v>
      </c>
      <c r="E787" t="s">
        <v>19682</v>
      </c>
      <c r="F787" t="s">
        <v>11077</v>
      </c>
      <c r="G787" t="s">
        <v>14693</v>
      </c>
      <c r="H787" t="s">
        <v>10988</v>
      </c>
      <c r="I787" t="s">
        <v>19683</v>
      </c>
      <c r="J787" t="s">
        <v>10765</v>
      </c>
      <c r="K787">
        <v>572971</v>
      </c>
      <c r="L787" t="s">
        <v>10765</v>
      </c>
      <c r="M787">
        <v>1979965</v>
      </c>
      <c r="N787" t="s">
        <v>10765</v>
      </c>
      <c r="O787" t="s">
        <v>13453</v>
      </c>
      <c r="P787" t="s">
        <v>13452</v>
      </c>
      <c r="Q787">
        <v>9217</v>
      </c>
      <c r="R787" t="s">
        <v>10765</v>
      </c>
      <c r="S787">
        <v>31815</v>
      </c>
      <c r="T787" t="s">
        <v>10765</v>
      </c>
      <c r="V787" t="s">
        <v>13454</v>
      </c>
      <c r="W787">
        <v>60448</v>
      </c>
      <c r="X787">
        <v>9217</v>
      </c>
      <c r="Y787" t="s">
        <v>10765</v>
      </c>
      <c r="Z787" t="s">
        <v>13455</v>
      </c>
      <c r="AA787" t="s">
        <v>10958</v>
      </c>
      <c r="AB787" t="s">
        <v>10958</v>
      </c>
      <c r="AC787" t="s">
        <v>10765</v>
      </c>
      <c r="AD787" t="s">
        <v>13455</v>
      </c>
      <c r="AE787">
        <v>11751</v>
      </c>
      <c r="AF787" t="s">
        <v>10765</v>
      </c>
      <c r="AG787">
        <v>23089</v>
      </c>
      <c r="AH787" t="s">
        <v>10765</v>
      </c>
      <c r="AL787" t="str">
        <f>IF(PLAYERIDMAP2[[#This Row],[POS]]="C",MAX(AL$1:AL786)+1,"")</f>
        <v/>
      </c>
      <c r="AM787" t="str">
        <f>IFERROR(INDEX(PLAYERIDMAP2[PLAYERNAME],MATCH(ROW()-ROW(AM$1),CATCHERS,0)),"")</f>
        <v/>
      </c>
      <c r="AN787" t="str">
        <f>IF(PLAYERIDMAP2[[#This Row],[POS]]="1B",MAX(AN$1:AN786)+1,"")</f>
        <v/>
      </c>
      <c r="AO787" t="str">
        <f>IFERROR(INDEX(PLAYERIDMAP2[PLAYERNAME],MATCH(ROW()-ROW(AO$1),FIRSTBASE,0)),"")</f>
        <v/>
      </c>
      <c r="AP787" t="str">
        <f>IF(PLAYERIDMAP2[[#This Row],[POS]]="2B",MAX(AP$1:AP786)+1,"")</f>
        <v/>
      </c>
      <c r="AQ787" t="str">
        <f>IFERROR(INDEX(PLAYERIDMAP2[PLAYERNAME],MATCH(ROW()-ROW(AQ$1),SECONDBASE,0)),"")</f>
        <v/>
      </c>
      <c r="AR787" t="str">
        <f>IF(PLAYERIDMAP2[[#This Row],[POS]]="3B",MAX(AR$1:AR786)+1,"")</f>
        <v/>
      </c>
      <c r="AS787" t="str">
        <f>IFERROR(INDEX(PLAYERIDMAP2[PLAYERNAME],MATCH(ROW()-ROW(AS$1),THIRDBASE,0)),"")</f>
        <v/>
      </c>
      <c r="AT787" t="str">
        <f>IF(PLAYERIDMAP2[[#This Row],[POS]]="SS",MAX(AT$1:AT786)+1,"")</f>
        <v/>
      </c>
      <c r="AU787" t="str">
        <f>IFERROR(INDEX(PLAYERIDMAP2[PLAYERNAME],MATCH(ROW()-ROW(AU$1),SHORTSTOP,0)),"")</f>
        <v/>
      </c>
      <c r="AV787" t="str">
        <f>IF(PLAYERIDMAP2[[#This Row],[POS]]="OF",MAX(AV$1:AV786)+1,"")</f>
        <v/>
      </c>
      <c r="AW787" t="str">
        <f>IFERROR(INDEX(PLAYERIDMAP2[PLAYERNAME],MATCH(ROW()-ROW(AW$1),OUTFIELD,0)),"")</f>
        <v/>
      </c>
      <c r="AX787" t="str">
        <f>IF(PLAYERIDMAP2[[#This Row],[POS]]&lt;&gt;"P",MAX(AX$1:AX786)+1,"")</f>
        <v/>
      </c>
      <c r="AY787" t="str">
        <f>IFERROR(INDEX(PLAYERIDMAP2[PLAYERNAME],MATCH(ROW()-ROW(AY$1),HITTERS,0)),"")</f>
        <v>Devon Travis</v>
      </c>
      <c r="AZ787">
        <f>IF(PLAYERIDMAP2[[#This Row],[POS]]="P",MAX(AZ$1:AZ786)+1,"")</f>
        <v>370</v>
      </c>
      <c r="BA787" t="str">
        <f>IFERROR(INDEX(PLAYERIDMAP2[PLAYERNAME],MATCH(ROW()-ROW(BA$1),PITCHERS,0)),"")</f>
        <v/>
      </c>
    </row>
    <row r="788" spans="1:53" x14ac:dyDescent="0.25">
      <c r="A788" t="s">
        <v>13456</v>
      </c>
      <c r="B788" t="s">
        <v>5300</v>
      </c>
      <c r="C788" s="1">
        <v>32985</v>
      </c>
      <c r="D788" t="s">
        <v>17258</v>
      </c>
      <c r="E788" t="s">
        <v>17676</v>
      </c>
      <c r="F788" t="s">
        <v>11142</v>
      </c>
      <c r="G788" t="s">
        <v>14693</v>
      </c>
      <c r="H788" t="s">
        <v>10998</v>
      </c>
      <c r="I788" t="s">
        <v>17677</v>
      </c>
      <c r="J788" t="s">
        <v>5300</v>
      </c>
      <c r="K788">
        <v>595281</v>
      </c>
      <c r="L788" t="s">
        <v>5300</v>
      </c>
      <c r="M788">
        <v>1812666</v>
      </c>
      <c r="N788" t="s">
        <v>5300</v>
      </c>
      <c r="O788" t="s">
        <v>13457</v>
      </c>
      <c r="P788" t="s">
        <v>13456</v>
      </c>
      <c r="Q788">
        <v>9538</v>
      </c>
      <c r="R788" t="s">
        <v>5300</v>
      </c>
      <c r="S788">
        <v>31446</v>
      </c>
      <c r="T788" t="s">
        <v>5300</v>
      </c>
      <c r="V788" t="s">
        <v>13458</v>
      </c>
      <c r="W788">
        <v>67964</v>
      </c>
      <c r="X788">
        <v>9538</v>
      </c>
      <c r="Y788" t="s">
        <v>5300</v>
      </c>
      <c r="Z788" t="s">
        <v>13459</v>
      </c>
      <c r="AA788" t="s">
        <v>10958</v>
      </c>
      <c r="AB788" t="s">
        <v>5703</v>
      </c>
      <c r="AC788" t="s">
        <v>5300</v>
      </c>
      <c r="AD788" t="s">
        <v>13459</v>
      </c>
      <c r="AE788">
        <v>13135</v>
      </c>
      <c r="AF788" t="s">
        <v>5300</v>
      </c>
      <c r="AG788">
        <v>13961</v>
      </c>
      <c r="AH788" t="s">
        <v>5300</v>
      </c>
      <c r="AL788" t="str">
        <f>IF(PLAYERIDMAP2[[#This Row],[POS]]="C",MAX(AL$1:AL787)+1,"")</f>
        <v/>
      </c>
      <c r="AM788" t="str">
        <f>IFERROR(INDEX(PLAYERIDMAP2[PLAYERNAME],MATCH(ROW()-ROW(AM$1),CATCHERS,0)),"")</f>
        <v/>
      </c>
      <c r="AN788" t="str">
        <f>IF(PLAYERIDMAP2[[#This Row],[POS]]="1B",MAX(AN$1:AN787)+1,"")</f>
        <v/>
      </c>
      <c r="AO788" t="str">
        <f>IFERROR(INDEX(PLAYERIDMAP2[PLAYERNAME],MATCH(ROW()-ROW(AO$1),FIRSTBASE,0)),"")</f>
        <v/>
      </c>
      <c r="AP788" t="str">
        <f>IF(PLAYERIDMAP2[[#This Row],[POS]]="2B",MAX(AP$1:AP787)+1,"")</f>
        <v/>
      </c>
      <c r="AQ788" t="str">
        <f>IFERROR(INDEX(PLAYERIDMAP2[PLAYERNAME],MATCH(ROW()-ROW(AQ$1),SECONDBASE,0)),"")</f>
        <v/>
      </c>
      <c r="AR788" t="str">
        <f>IF(PLAYERIDMAP2[[#This Row],[POS]]="3B",MAX(AR$1:AR787)+1,"")</f>
        <v/>
      </c>
      <c r="AS788" t="str">
        <f>IFERROR(INDEX(PLAYERIDMAP2[PLAYERNAME],MATCH(ROW()-ROW(AS$1),THIRDBASE,0)),"")</f>
        <v/>
      </c>
      <c r="AT788" t="str">
        <f>IF(PLAYERIDMAP2[[#This Row],[POS]]="SS",MAX(AT$1:AT787)+1,"")</f>
        <v/>
      </c>
      <c r="AU788" t="str">
        <f>IFERROR(INDEX(PLAYERIDMAP2[PLAYERNAME],MATCH(ROW()-ROW(AU$1),SHORTSTOP,0)),"")</f>
        <v/>
      </c>
      <c r="AV788">
        <f>IF(PLAYERIDMAP2[[#This Row],[POS]]="OF",MAX(AV$1:AV787)+1,"")</f>
        <v>164</v>
      </c>
      <c r="AW788" t="str">
        <f>IFERROR(INDEX(PLAYERIDMAP2[PLAYERNAME],MATCH(ROW()-ROW(AW$1),OUTFIELD,0)),"")</f>
        <v/>
      </c>
      <c r="AX788">
        <f>IF(PLAYERIDMAP2[[#This Row],[POS]]&lt;&gt;"P",MAX(AX$1:AX787)+1,"")</f>
        <v>417</v>
      </c>
      <c r="AY788" t="str">
        <f>IFERROR(INDEX(PLAYERIDMAP2[PLAYERNAME],MATCH(ROW()-ROW(AY$1),HITTERS,0)),"")</f>
        <v>Carlos Triunfel</v>
      </c>
      <c r="AZ788" t="str">
        <f>IF(PLAYERIDMAP2[[#This Row],[POS]]="P",MAX(AZ$1:AZ787)+1,"")</f>
        <v/>
      </c>
      <c r="BA788" t="str">
        <f>IFERROR(INDEX(PLAYERIDMAP2[PLAYERNAME],MATCH(ROW()-ROW(BA$1),PITCHERS,0)),"")</f>
        <v/>
      </c>
    </row>
    <row r="789" spans="1:53" x14ac:dyDescent="0.25">
      <c r="A789" t="s">
        <v>13460</v>
      </c>
      <c r="B789" t="s">
        <v>10945</v>
      </c>
      <c r="C789" s="1">
        <v>32291</v>
      </c>
      <c r="D789" t="s">
        <v>19771</v>
      </c>
      <c r="E789" t="s">
        <v>19891</v>
      </c>
      <c r="F789" t="s">
        <v>11258</v>
      </c>
      <c r="G789" t="s">
        <v>14693</v>
      </c>
      <c r="H789" t="s">
        <v>10988</v>
      </c>
      <c r="I789" t="s">
        <v>19892</v>
      </c>
      <c r="J789" t="s">
        <v>10945</v>
      </c>
      <c r="K789">
        <v>518886</v>
      </c>
      <c r="L789" t="s">
        <v>10945</v>
      </c>
      <c r="M789">
        <v>1718083</v>
      </c>
      <c r="N789" t="s">
        <v>10945</v>
      </c>
      <c r="O789" t="s">
        <v>13461</v>
      </c>
      <c r="P789" t="s">
        <v>13460</v>
      </c>
      <c r="Q789">
        <v>8622</v>
      </c>
      <c r="R789" t="s">
        <v>10945</v>
      </c>
      <c r="S789">
        <v>30653</v>
      </c>
      <c r="T789" t="s">
        <v>10945</v>
      </c>
      <c r="V789" t="s">
        <v>13462</v>
      </c>
      <c r="W789">
        <v>58350</v>
      </c>
      <c r="X789">
        <v>8622</v>
      </c>
      <c r="Y789" t="s">
        <v>10945</v>
      </c>
      <c r="Z789" t="s">
        <v>13463</v>
      </c>
      <c r="AA789" t="s">
        <v>5703</v>
      </c>
      <c r="AB789" t="s">
        <v>5703</v>
      </c>
      <c r="AC789" t="s">
        <v>10945</v>
      </c>
      <c r="AD789" t="s">
        <v>13463</v>
      </c>
      <c r="AE789">
        <v>10565</v>
      </c>
      <c r="AF789" t="s">
        <v>10945</v>
      </c>
      <c r="AG789">
        <v>11333</v>
      </c>
      <c r="AH789" t="s">
        <v>10945</v>
      </c>
      <c r="AL789" t="str">
        <f>IF(PLAYERIDMAP2[[#This Row],[POS]]="C",MAX(AL$1:AL788)+1,"")</f>
        <v/>
      </c>
      <c r="AM789" t="str">
        <f>IFERROR(INDEX(PLAYERIDMAP2[PLAYERNAME],MATCH(ROW()-ROW(AM$1),CATCHERS,0)),"")</f>
        <v/>
      </c>
      <c r="AN789" t="str">
        <f>IF(PLAYERIDMAP2[[#This Row],[POS]]="1B",MAX(AN$1:AN788)+1,"")</f>
        <v/>
      </c>
      <c r="AO789" t="str">
        <f>IFERROR(INDEX(PLAYERIDMAP2[PLAYERNAME],MATCH(ROW()-ROW(AO$1),FIRSTBASE,0)),"")</f>
        <v/>
      </c>
      <c r="AP789" t="str">
        <f>IF(PLAYERIDMAP2[[#This Row],[POS]]="2B",MAX(AP$1:AP788)+1,"")</f>
        <v/>
      </c>
      <c r="AQ789" t="str">
        <f>IFERROR(INDEX(PLAYERIDMAP2[PLAYERNAME],MATCH(ROW()-ROW(AQ$1),SECONDBASE,0)),"")</f>
        <v/>
      </c>
      <c r="AR789" t="str">
        <f>IF(PLAYERIDMAP2[[#This Row],[POS]]="3B",MAX(AR$1:AR788)+1,"")</f>
        <v/>
      </c>
      <c r="AS789" t="str">
        <f>IFERROR(INDEX(PLAYERIDMAP2[PLAYERNAME],MATCH(ROW()-ROW(AS$1),THIRDBASE,0)),"")</f>
        <v/>
      </c>
      <c r="AT789" t="str">
        <f>IF(PLAYERIDMAP2[[#This Row],[POS]]="SS",MAX(AT$1:AT788)+1,"")</f>
        <v/>
      </c>
      <c r="AU789" t="str">
        <f>IFERROR(INDEX(PLAYERIDMAP2[PLAYERNAME],MATCH(ROW()-ROW(AU$1),SHORTSTOP,0)),"")</f>
        <v/>
      </c>
      <c r="AV789" t="str">
        <f>IF(PLAYERIDMAP2[[#This Row],[POS]]="OF",MAX(AV$1:AV788)+1,"")</f>
        <v/>
      </c>
      <c r="AW789" t="str">
        <f>IFERROR(INDEX(PLAYERIDMAP2[PLAYERNAME],MATCH(ROW()-ROW(AW$1),OUTFIELD,0)),"")</f>
        <v/>
      </c>
      <c r="AX789" t="str">
        <f>IF(PLAYERIDMAP2[[#This Row],[POS]]&lt;&gt;"P",MAX(AX$1:AX788)+1,"")</f>
        <v/>
      </c>
      <c r="AY789" t="str">
        <f>IFERROR(INDEX(PLAYERIDMAP2[PLAYERNAME],MATCH(ROW()-ROW(AY$1),HITTERS,0)),"")</f>
        <v>Mike Trout</v>
      </c>
      <c r="AZ789">
        <f>IF(PLAYERIDMAP2[[#This Row],[POS]]="P",MAX(AZ$1:AZ788)+1,"")</f>
        <v>371</v>
      </c>
      <c r="BA789" t="str">
        <f>IFERROR(INDEX(PLAYERIDMAP2[PLAYERNAME],MATCH(ROW()-ROW(BA$1),PITCHERS,0)),"")</f>
        <v/>
      </c>
    </row>
    <row r="790" spans="1:53" x14ac:dyDescent="0.25">
      <c r="A790" t="s">
        <v>13464</v>
      </c>
      <c r="B790" t="s">
        <v>9738</v>
      </c>
      <c r="C790" s="1">
        <v>28945</v>
      </c>
      <c r="D790" t="s">
        <v>16890</v>
      </c>
      <c r="E790" t="s">
        <v>19421</v>
      </c>
      <c r="F790" t="s">
        <v>11021</v>
      </c>
      <c r="G790" t="s">
        <v>14693</v>
      </c>
      <c r="H790" t="s">
        <v>10988</v>
      </c>
      <c r="I790" t="s">
        <v>19422</v>
      </c>
      <c r="J790" t="s">
        <v>9738</v>
      </c>
      <c r="K790">
        <v>448337</v>
      </c>
      <c r="L790" t="s">
        <v>9738</v>
      </c>
      <c r="M790">
        <v>1113312</v>
      </c>
      <c r="N790" t="s">
        <v>9738</v>
      </c>
      <c r="O790" t="s">
        <v>13465</v>
      </c>
      <c r="P790" t="s">
        <v>13464</v>
      </c>
      <c r="Q790">
        <v>7806</v>
      </c>
      <c r="R790" t="s">
        <v>9738</v>
      </c>
      <c r="V790" t="s">
        <v>13466</v>
      </c>
      <c r="W790">
        <v>37983</v>
      </c>
      <c r="X790">
        <v>7806</v>
      </c>
      <c r="Y790" t="s">
        <v>9738</v>
      </c>
      <c r="Z790" t="s">
        <v>16580</v>
      </c>
      <c r="AA790" t="s">
        <v>5703</v>
      </c>
      <c r="AB790" t="s">
        <v>5703</v>
      </c>
      <c r="AD790" t="s">
        <v>16580</v>
      </c>
      <c r="AL790" t="str">
        <f>IF(PLAYERIDMAP2[[#This Row],[POS]]="C",MAX(AL$1:AL789)+1,"")</f>
        <v/>
      </c>
      <c r="AM790" t="str">
        <f>IFERROR(INDEX(PLAYERIDMAP2[PLAYERNAME],MATCH(ROW()-ROW(AM$1),CATCHERS,0)),"")</f>
        <v/>
      </c>
      <c r="AN790" t="str">
        <f>IF(PLAYERIDMAP2[[#This Row],[POS]]="1B",MAX(AN$1:AN789)+1,"")</f>
        <v/>
      </c>
      <c r="AO790" t="str">
        <f>IFERROR(INDEX(PLAYERIDMAP2[PLAYERNAME],MATCH(ROW()-ROW(AO$1),FIRSTBASE,0)),"")</f>
        <v/>
      </c>
      <c r="AP790" t="str">
        <f>IF(PLAYERIDMAP2[[#This Row],[POS]]="2B",MAX(AP$1:AP789)+1,"")</f>
        <v/>
      </c>
      <c r="AQ790" t="str">
        <f>IFERROR(INDEX(PLAYERIDMAP2[PLAYERNAME],MATCH(ROW()-ROW(AQ$1),SECONDBASE,0)),"")</f>
        <v/>
      </c>
      <c r="AR790" t="str">
        <f>IF(PLAYERIDMAP2[[#This Row],[POS]]="3B",MAX(AR$1:AR789)+1,"")</f>
        <v/>
      </c>
      <c r="AS790" t="str">
        <f>IFERROR(INDEX(PLAYERIDMAP2[PLAYERNAME],MATCH(ROW()-ROW(AS$1),THIRDBASE,0)),"")</f>
        <v/>
      </c>
      <c r="AT790" t="str">
        <f>IF(PLAYERIDMAP2[[#This Row],[POS]]="SS",MAX(AT$1:AT789)+1,"")</f>
        <v/>
      </c>
      <c r="AU790" t="str">
        <f>IFERROR(INDEX(PLAYERIDMAP2[PLAYERNAME],MATCH(ROW()-ROW(AU$1),SHORTSTOP,0)),"")</f>
        <v/>
      </c>
      <c r="AV790" t="str">
        <f>IF(PLAYERIDMAP2[[#This Row],[POS]]="OF",MAX(AV$1:AV789)+1,"")</f>
        <v/>
      </c>
      <c r="AW790" t="str">
        <f>IFERROR(INDEX(PLAYERIDMAP2[PLAYERNAME],MATCH(ROW()-ROW(AW$1),OUTFIELD,0)),"")</f>
        <v/>
      </c>
      <c r="AX790" t="str">
        <f>IF(PLAYERIDMAP2[[#This Row],[POS]]&lt;&gt;"P",MAX(AX$1:AX789)+1,"")</f>
        <v/>
      </c>
      <c r="AY790" t="str">
        <f>IFERROR(INDEX(PLAYERIDMAP2[PLAYERNAME],MATCH(ROW()-ROW(AY$1),HITTERS,0)),"")</f>
        <v>Mark Trumbo</v>
      </c>
      <c r="AZ790">
        <f>IF(PLAYERIDMAP2[[#This Row],[POS]]="P",MAX(AZ$1:AZ789)+1,"")</f>
        <v>372</v>
      </c>
      <c r="BA790" t="str">
        <f>IFERROR(INDEX(PLAYERIDMAP2[PLAYERNAME],MATCH(ROW()-ROW(BA$1),PITCHERS,0)),"")</f>
        <v/>
      </c>
    </row>
    <row r="791" spans="1:53" x14ac:dyDescent="0.25">
      <c r="A791" t="s">
        <v>13467</v>
      </c>
      <c r="B791" t="s">
        <v>5548</v>
      </c>
      <c r="C791" s="1">
        <v>30124</v>
      </c>
      <c r="D791" t="s">
        <v>17979</v>
      </c>
      <c r="E791" t="s">
        <v>20292</v>
      </c>
      <c r="F791" t="s">
        <v>11048</v>
      </c>
      <c r="G791" t="s">
        <v>14693</v>
      </c>
      <c r="H791" t="s">
        <v>5706</v>
      </c>
      <c r="I791" t="s">
        <v>20293</v>
      </c>
      <c r="J791" t="s">
        <v>5548</v>
      </c>
      <c r="K791">
        <v>435079</v>
      </c>
      <c r="L791" t="s">
        <v>5548</v>
      </c>
      <c r="M791">
        <v>489854</v>
      </c>
      <c r="N791" t="s">
        <v>5548</v>
      </c>
      <c r="O791" t="s">
        <v>13468</v>
      </c>
      <c r="P791" t="s">
        <v>13467</v>
      </c>
      <c r="Q791">
        <v>7490</v>
      </c>
      <c r="R791" t="s">
        <v>5548</v>
      </c>
      <c r="S791">
        <v>6197</v>
      </c>
      <c r="T791" t="s">
        <v>5548</v>
      </c>
      <c r="U791" t="s">
        <v>5548</v>
      </c>
      <c r="V791" t="s">
        <v>13469</v>
      </c>
      <c r="W791">
        <v>45438</v>
      </c>
      <c r="X791">
        <v>7490</v>
      </c>
      <c r="Y791" t="s">
        <v>5548</v>
      </c>
      <c r="Z791" t="s">
        <v>13470</v>
      </c>
      <c r="AA791" t="s">
        <v>5703</v>
      </c>
      <c r="AB791" t="s">
        <v>5703</v>
      </c>
      <c r="AC791" t="s">
        <v>5548</v>
      </c>
      <c r="AD791" t="s">
        <v>13470</v>
      </c>
      <c r="AE791">
        <v>8389</v>
      </c>
      <c r="AF791" t="s">
        <v>5548</v>
      </c>
      <c r="AG791">
        <v>5504</v>
      </c>
      <c r="AH791" t="s">
        <v>5548</v>
      </c>
      <c r="AL791" t="str">
        <f>IF(PLAYERIDMAP2[[#This Row],[POS]]="C",MAX(AL$1:AL790)+1,"")</f>
        <v/>
      </c>
      <c r="AM791" t="str">
        <f>IFERROR(INDEX(PLAYERIDMAP2[PLAYERNAME],MATCH(ROW()-ROW(AM$1),CATCHERS,0)),"")</f>
        <v/>
      </c>
      <c r="AN791" t="str">
        <f>IF(PLAYERIDMAP2[[#This Row],[POS]]="1B",MAX(AN$1:AN790)+1,"")</f>
        <v/>
      </c>
      <c r="AO791" t="str">
        <f>IFERROR(INDEX(PLAYERIDMAP2[PLAYERNAME],MATCH(ROW()-ROW(AO$1),FIRSTBASE,0)),"")</f>
        <v/>
      </c>
      <c r="AP791">
        <f>IF(PLAYERIDMAP2[[#This Row],[POS]]="2B",MAX(AP$1:AP790)+1,"")</f>
        <v>62</v>
      </c>
      <c r="AQ791" t="str">
        <f>IFERROR(INDEX(PLAYERIDMAP2[PLAYERNAME],MATCH(ROW()-ROW(AQ$1),SECONDBASE,0)),"")</f>
        <v/>
      </c>
      <c r="AR791" t="str">
        <f>IF(PLAYERIDMAP2[[#This Row],[POS]]="3B",MAX(AR$1:AR790)+1,"")</f>
        <v/>
      </c>
      <c r="AS791" t="str">
        <f>IFERROR(INDEX(PLAYERIDMAP2[PLAYERNAME],MATCH(ROW()-ROW(AS$1),THIRDBASE,0)),"")</f>
        <v/>
      </c>
      <c r="AT791" t="str">
        <f>IF(PLAYERIDMAP2[[#This Row],[POS]]="SS",MAX(AT$1:AT790)+1,"")</f>
        <v/>
      </c>
      <c r="AU791" t="str">
        <f>IFERROR(INDEX(PLAYERIDMAP2[PLAYERNAME],MATCH(ROW()-ROW(AU$1),SHORTSTOP,0)),"")</f>
        <v/>
      </c>
      <c r="AV791" t="str">
        <f>IF(PLAYERIDMAP2[[#This Row],[POS]]="OF",MAX(AV$1:AV790)+1,"")</f>
        <v/>
      </c>
      <c r="AW791" t="str">
        <f>IFERROR(INDEX(PLAYERIDMAP2[PLAYERNAME],MATCH(ROW()-ROW(AW$1),OUTFIELD,0)),"")</f>
        <v/>
      </c>
      <c r="AX791">
        <f>IF(PLAYERIDMAP2[[#This Row],[POS]]&lt;&gt;"P",MAX(AX$1:AX790)+1,"")</f>
        <v>418</v>
      </c>
      <c r="AY791" t="str">
        <f>IFERROR(INDEX(PLAYERIDMAP2[PLAYERNAME],MATCH(ROW()-ROW(AY$1),HITTERS,0)),"")</f>
        <v>Preston Tucker</v>
      </c>
      <c r="AZ791" t="str">
        <f>IF(PLAYERIDMAP2[[#This Row],[POS]]="P",MAX(AZ$1:AZ790)+1,"")</f>
        <v/>
      </c>
      <c r="BA791" t="str">
        <f>IFERROR(INDEX(PLAYERIDMAP2[PLAYERNAME],MATCH(ROW()-ROW(BA$1),PITCHERS,0)),"")</f>
        <v/>
      </c>
    </row>
    <row r="792" spans="1:53" x14ac:dyDescent="0.25">
      <c r="A792" t="s">
        <v>13471</v>
      </c>
      <c r="B792" t="s">
        <v>10670</v>
      </c>
      <c r="C792" s="1">
        <v>30895</v>
      </c>
      <c r="D792" t="s">
        <v>16854</v>
      </c>
      <c r="E792" t="s">
        <v>19059</v>
      </c>
      <c r="F792" t="s">
        <v>11398</v>
      </c>
      <c r="G792" t="s">
        <v>16838</v>
      </c>
      <c r="H792" t="s">
        <v>10988</v>
      </c>
      <c r="I792" t="s">
        <v>19060</v>
      </c>
      <c r="J792" t="s">
        <v>10670</v>
      </c>
      <c r="K792">
        <v>445213</v>
      </c>
      <c r="L792" t="s">
        <v>10670</v>
      </c>
      <c r="M792">
        <v>1769564</v>
      </c>
      <c r="N792" t="s">
        <v>10670</v>
      </c>
      <c r="O792" t="s">
        <v>13472</v>
      </c>
      <c r="P792" t="s">
        <v>13471</v>
      </c>
      <c r="Q792">
        <v>8821</v>
      </c>
      <c r="R792" t="s">
        <v>10670</v>
      </c>
      <c r="S792">
        <v>30959</v>
      </c>
      <c r="T792" t="s">
        <v>10670</v>
      </c>
      <c r="V792" t="s">
        <v>13473</v>
      </c>
      <c r="W792">
        <v>46298</v>
      </c>
      <c r="X792">
        <v>8821</v>
      </c>
      <c r="Y792" t="s">
        <v>10670</v>
      </c>
      <c r="Z792" t="s">
        <v>13474</v>
      </c>
      <c r="AA792" t="s">
        <v>5703</v>
      </c>
      <c r="AB792" t="s">
        <v>5703</v>
      </c>
      <c r="AD792" t="s">
        <v>13474</v>
      </c>
      <c r="AE792">
        <v>11432</v>
      </c>
      <c r="AF792" t="s">
        <v>10670</v>
      </c>
      <c r="AG792">
        <v>12581</v>
      </c>
      <c r="AL792" t="str">
        <f>IF(PLAYERIDMAP2[[#This Row],[POS]]="C",MAX(AL$1:AL791)+1,"")</f>
        <v/>
      </c>
      <c r="AM792" t="str">
        <f>IFERROR(INDEX(PLAYERIDMAP2[PLAYERNAME],MATCH(ROW()-ROW(AM$1),CATCHERS,0)),"")</f>
        <v/>
      </c>
      <c r="AN792" t="str">
        <f>IF(PLAYERIDMAP2[[#This Row],[POS]]="1B",MAX(AN$1:AN791)+1,"")</f>
        <v/>
      </c>
      <c r="AO792" t="str">
        <f>IFERROR(INDEX(PLAYERIDMAP2[PLAYERNAME],MATCH(ROW()-ROW(AO$1),FIRSTBASE,0)),"")</f>
        <v/>
      </c>
      <c r="AP792" t="str">
        <f>IF(PLAYERIDMAP2[[#This Row],[POS]]="2B",MAX(AP$1:AP791)+1,"")</f>
        <v/>
      </c>
      <c r="AQ792" t="str">
        <f>IFERROR(INDEX(PLAYERIDMAP2[PLAYERNAME],MATCH(ROW()-ROW(AQ$1),SECONDBASE,0)),"")</f>
        <v/>
      </c>
      <c r="AR792" t="str">
        <f>IF(PLAYERIDMAP2[[#This Row],[POS]]="3B",MAX(AR$1:AR791)+1,"")</f>
        <v/>
      </c>
      <c r="AS792" t="str">
        <f>IFERROR(INDEX(PLAYERIDMAP2[PLAYERNAME],MATCH(ROW()-ROW(AS$1),THIRDBASE,0)),"")</f>
        <v/>
      </c>
      <c r="AT792" t="str">
        <f>IF(PLAYERIDMAP2[[#This Row],[POS]]="SS",MAX(AT$1:AT791)+1,"")</f>
        <v/>
      </c>
      <c r="AU792" t="str">
        <f>IFERROR(INDEX(PLAYERIDMAP2[PLAYERNAME],MATCH(ROW()-ROW(AU$1),SHORTSTOP,0)),"")</f>
        <v/>
      </c>
      <c r="AV792" t="str">
        <f>IF(PLAYERIDMAP2[[#This Row],[POS]]="OF",MAX(AV$1:AV791)+1,"")</f>
        <v/>
      </c>
      <c r="AW792" t="str">
        <f>IFERROR(INDEX(PLAYERIDMAP2[PLAYERNAME],MATCH(ROW()-ROW(AW$1),OUTFIELD,0)),"")</f>
        <v/>
      </c>
      <c r="AX792" t="str">
        <f>IF(PLAYERIDMAP2[[#This Row],[POS]]&lt;&gt;"P",MAX(AX$1:AX791)+1,"")</f>
        <v/>
      </c>
      <c r="AY792" t="str">
        <f>IFERROR(INDEX(PLAYERIDMAP2[PLAYERNAME],MATCH(ROW()-ROW(AY$1),HITTERS,0)),"")</f>
        <v>Troy Tulowitzki</v>
      </c>
      <c r="AZ792">
        <f>IF(PLAYERIDMAP2[[#This Row],[POS]]="P",MAX(AZ$1:AZ791)+1,"")</f>
        <v>373</v>
      </c>
      <c r="BA792" t="str">
        <f>IFERROR(INDEX(PLAYERIDMAP2[PLAYERNAME],MATCH(ROW()-ROW(BA$1),PITCHERS,0)),"")</f>
        <v/>
      </c>
    </row>
    <row r="793" spans="1:53" x14ac:dyDescent="0.25">
      <c r="A793" t="s">
        <v>13475</v>
      </c>
      <c r="B793" t="s">
        <v>5510</v>
      </c>
      <c r="C793" s="1">
        <v>31870</v>
      </c>
      <c r="D793" t="s">
        <v>17440</v>
      </c>
      <c r="E793" t="s">
        <v>17720</v>
      </c>
      <c r="F793" t="s">
        <v>11057</v>
      </c>
      <c r="G793" t="s">
        <v>14693</v>
      </c>
      <c r="H793" t="s">
        <v>5706</v>
      </c>
      <c r="I793" t="s">
        <v>17721</v>
      </c>
      <c r="J793" t="s">
        <v>5510</v>
      </c>
      <c r="K793">
        <v>543401</v>
      </c>
      <c r="L793" t="s">
        <v>5510</v>
      </c>
      <c r="M793">
        <v>1754188</v>
      </c>
      <c r="N793" t="s">
        <v>5510</v>
      </c>
      <c r="O793" t="s">
        <v>13476</v>
      </c>
      <c r="P793" t="s">
        <v>13475</v>
      </c>
      <c r="Q793">
        <v>8853</v>
      </c>
      <c r="R793" t="s">
        <v>5510</v>
      </c>
      <c r="S793">
        <v>31007</v>
      </c>
      <c r="T793" t="s">
        <v>5510</v>
      </c>
      <c r="U793" t="s">
        <v>5510</v>
      </c>
      <c r="V793" t="s">
        <v>13477</v>
      </c>
      <c r="W793">
        <v>60007</v>
      </c>
      <c r="X793">
        <v>8853</v>
      </c>
      <c r="Y793" t="s">
        <v>5510</v>
      </c>
      <c r="Z793" t="s">
        <v>13478</v>
      </c>
      <c r="AA793" t="s">
        <v>10958</v>
      </c>
      <c r="AB793" t="s">
        <v>5703</v>
      </c>
      <c r="AC793" t="s">
        <v>5510</v>
      </c>
      <c r="AD793" t="s">
        <v>13478</v>
      </c>
      <c r="AE793">
        <v>10625</v>
      </c>
      <c r="AF793" t="s">
        <v>5510</v>
      </c>
      <c r="AG793">
        <v>12925</v>
      </c>
      <c r="AH793" t="s">
        <v>5510</v>
      </c>
      <c r="AL793" t="str">
        <f>IF(PLAYERIDMAP2[[#This Row],[POS]]="C",MAX(AL$1:AL792)+1,"")</f>
        <v/>
      </c>
      <c r="AM793" t="str">
        <f>IFERROR(INDEX(PLAYERIDMAP2[PLAYERNAME],MATCH(ROW()-ROW(AM$1),CATCHERS,0)),"")</f>
        <v/>
      </c>
      <c r="AN793" t="str">
        <f>IF(PLAYERIDMAP2[[#This Row],[POS]]="1B",MAX(AN$1:AN792)+1,"")</f>
        <v/>
      </c>
      <c r="AO793" t="str">
        <f>IFERROR(INDEX(PLAYERIDMAP2[PLAYERNAME],MATCH(ROW()-ROW(AO$1),FIRSTBASE,0)),"")</f>
        <v/>
      </c>
      <c r="AP793">
        <f>IF(PLAYERIDMAP2[[#This Row],[POS]]="2B",MAX(AP$1:AP792)+1,"")</f>
        <v>63</v>
      </c>
      <c r="AQ793" t="str">
        <f>IFERROR(INDEX(PLAYERIDMAP2[PLAYERNAME],MATCH(ROW()-ROW(AQ$1),SECONDBASE,0)),"")</f>
        <v/>
      </c>
      <c r="AR793" t="str">
        <f>IF(PLAYERIDMAP2[[#This Row],[POS]]="3B",MAX(AR$1:AR792)+1,"")</f>
        <v/>
      </c>
      <c r="AS793" t="str">
        <f>IFERROR(INDEX(PLAYERIDMAP2[PLAYERNAME],MATCH(ROW()-ROW(AS$1),THIRDBASE,0)),"")</f>
        <v/>
      </c>
      <c r="AT793" t="str">
        <f>IF(PLAYERIDMAP2[[#This Row],[POS]]="SS",MAX(AT$1:AT792)+1,"")</f>
        <v/>
      </c>
      <c r="AU793" t="str">
        <f>IFERROR(INDEX(PLAYERIDMAP2[PLAYERNAME],MATCH(ROW()-ROW(AU$1),SHORTSTOP,0)),"")</f>
        <v/>
      </c>
      <c r="AV793" t="str">
        <f>IF(PLAYERIDMAP2[[#This Row],[POS]]="OF",MAX(AV$1:AV792)+1,"")</f>
        <v/>
      </c>
      <c r="AW793" t="str">
        <f>IFERROR(INDEX(PLAYERIDMAP2[PLAYERNAME],MATCH(ROW()-ROW(AW$1),OUTFIELD,0)),"")</f>
        <v/>
      </c>
      <c r="AX793">
        <f>IF(PLAYERIDMAP2[[#This Row],[POS]]&lt;&gt;"P",MAX(AX$1:AX792)+1,"")</f>
        <v>419</v>
      </c>
      <c r="AY793" t="str">
        <f>IFERROR(INDEX(PLAYERIDMAP2[PLAYERNAME],MATCH(ROW()-ROW(AY$1),HITTERS,0)),"")</f>
        <v>Justin Turner</v>
      </c>
      <c r="AZ793" t="str">
        <f>IF(PLAYERIDMAP2[[#This Row],[POS]]="P",MAX(AZ$1:AZ792)+1,"")</f>
        <v/>
      </c>
      <c r="BA793" t="str">
        <f>IFERROR(INDEX(PLAYERIDMAP2[PLAYERNAME],MATCH(ROW()-ROW(BA$1),PITCHERS,0)),"")</f>
        <v/>
      </c>
    </row>
    <row r="794" spans="1:53" x14ac:dyDescent="0.25">
      <c r="A794" t="s">
        <v>13479</v>
      </c>
      <c r="B794" t="s">
        <v>10176</v>
      </c>
      <c r="C794" s="1">
        <v>31673</v>
      </c>
      <c r="D794" t="s">
        <v>16882</v>
      </c>
      <c r="E794" t="s">
        <v>18738</v>
      </c>
      <c r="F794" t="s">
        <v>11126</v>
      </c>
      <c r="G794" t="s">
        <v>14693</v>
      </c>
      <c r="H794" t="s">
        <v>10988</v>
      </c>
      <c r="I794" t="s">
        <v>18739</v>
      </c>
      <c r="J794" t="s">
        <v>10176</v>
      </c>
      <c r="K794">
        <v>457779</v>
      </c>
      <c r="L794" t="s">
        <v>10176</v>
      </c>
      <c r="M794">
        <v>1725466</v>
      </c>
      <c r="N794" t="s">
        <v>10176</v>
      </c>
      <c r="O794" t="s">
        <v>13480</v>
      </c>
      <c r="P794" t="s">
        <v>13479</v>
      </c>
      <c r="Q794">
        <v>8790</v>
      </c>
      <c r="R794" t="s">
        <v>10176</v>
      </c>
      <c r="S794">
        <v>30571</v>
      </c>
      <c r="T794" t="s">
        <v>10176</v>
      </c>
      <c r="V794" t="s">
        <v>13481</v>
      </c>
      <c r="W794">
        <v>46291</v>
      </c>
      <c r="X794">
        <v>8790</v>
      </c>
      <c r="Y794" t="s">
        <v>10176</v>
      </c>
      <c r="Z794" t="s">
        <v>13482</v>
      </c>
      <c r="AA794" t="s">
        <v>10958</v>
      </c>
      <c r="AB794" t="s">
        <v>10958</v>
      </c>
      <c r="AD794" t="s">
        <v>13482</v>
      </c>
      <c r="AL794" t="str">
        <f>IF(PLAYERIDMAP2[[#This Row],[POS]]="C",MAX(AL$1:AL793)+1,"")</f>
        <v/>
      </c>
      <c r="AM794" t="str">
        <f>IFERROR(INDEX(PLAYERIDMAP2[PLAYERNAME],MATCH(ROW()-ROW(AM$1),CATCHERS,0)),"")</f>
        <v/>
      </c>
      <c r="AN794" t="str">
        <f>IF(PLAYERIDMAP2[[#This Row],[POS]]="1B",MAX(AN$1:AN793)+1,"")</f>
        <v/>
      </c>
      <c r="AO794" t="str">
        <f>IFERROR(INDEX(PLAYERIDMAP2[PLAYERNAME],MATCH(ROW()-ROW(AO$1),FIRSTBASE,0)),"")</f>
        <v/>
      </c>
      <c r="AP794" t="str">
        <f>IF(PLAYERIDMAP2[[#This Row],[POS]]="2B",MAX(AP$1:AP793)+1,"")</f>
        <v/>
      </c>
      <c r="AQ794" t="str">
        <f>IFERROR(INDEX(PLAYERIDMAP2[PLAYERNAME],MATCH(ROW()-ROW(AQ$1),SECONDBASE,0)),"")</f>
        <v/>
      </c>
      <c r="AR794" t="str">
        <f>IF(PLAYERIDMAP2[[#This Row],[POS]]="3B",MAX(AR$1:AR793)+1,"")</f>
        <v/>
      </c>
      <c r="AS794" t="str">
        <f>IFERROR(INDEX(PLAYERIDMAP2[PLAYERNAME],MATCH(ROW()-ROW(AS$1),THIRDBASE,0)),"")</f>
        <v/>
      </c>
      <c r="AT794" t="str">
        <f>IF(PLAYERIDMAP2[[#This Row],[POS]]="SS",MAX(AT$1:AT793)+1,"")</f>
        <v/>
      </c>
      <c r="AU794" t="str">
        <f>IFERROR(INDEX(PLAYERIDMAP2[PLAYERNAME],MATCH(ROW()-ROW(AU$1),SHORTSTOP,0)),"")</f>
        <v/>
      </c>
      <c r="AV794" t="str">
        <f>IF(PLAYERIDMAP2[[#This Row],[POS]]="OF",MAX(AV$1:AV793)+1,"")</f>
        <v/>
      </c>
      <c r="AW794" t="str">
        <f>IFERROR(INDEX(PLAYERIDMAP2[PLAYERNAME],MATCH(ROW()-ROW(AW$1),OUTFIELD,0)),"")</f>
        <v/>
      </c>
      <c r="AX794" t="str">
        <f>IF(PLAYERIDMAP2[[#This Row],[POS]]&lt;&gt;"P",MAX(AX$1:AX793)+1,"")</f>
        <v/>
      </c>
      <c r="AY794" t="str">
        <f>IFERROR(INDEX(PLAYERIDMAP2[PLAYERNAME],MATCH(ROW()-ROW(AY$1),HITTERS,0)),"")</f>
        <v>Trea Turner</v>
      </c>
      <c r="AZ794">
        <f>IF(PLAYERIDMAP2[[#This Row],[POS]]="P",MAX(AZ$1:AZ793)+1,"")</f>
        <v>374</v>
      </c>
      <c r="BA794" t="str">
        <f>IFERROR(INDEX(PLAYERIDMAP2[PLAYERNAME],MATCH(ROW()-ROW(BA$1),PITCHERS,0)),"")</f>
        <v/>
      </c>
    </row>
    <row r="795" spans="1:53" x14ac:dyDescent="0.25">
      <c r="A795" t="s">
        <v>13483</v>
      </c>
      <c r="B795" t="s">
        <v>10919</v>
      </c>
      <c r="C795" s="1">
        <v>31512</v>
      </c>
      <c r="D795" t="s">
        <v>18429</v>
      </c>
      <c r="E795" t="s">
        <v>18457</v>
      </c>
      <c r="F795" t="s">
        <v>11057</v>
      </c>
      <c r="G795" t="s">
        <v>14693</v>
      </c>
      <c r="H795" t="s">
        <v>10988</v>
      </c>
      <c r="I795" t="s">
        <v>18458</v>
      </c>
      <c r="J795" t="s">
        <v>10919</v>
      </c>
      <c r="K795">
        <v>446372</v>
      </c>
      <c r="L795" t="s">
        <v>10919</v>
      </c>
      <c r="M795">
        <v>1759018</v>
      </c>
      <c r="N795" t="s">
        <v>10919</v>
      </c>
      <c r="O795" t="s">
        <v>13484</v>
      </c>
      <c r="P795" t="s">
        <v>13483</v>
      </c>
      <c r="Q795">
        <v>9048</v>
      </c>
      <c r="R795" t="s">
        <v>10919</v>
      </c>
      <c r="S795">
        <v>30981</v>
      </c>
      <c r="T795" t="s">
        <v>10919</v>
      </c>
      <c r="V795" t="s">
        <v>13485</v>
      </c>
      <c r="W795">
        <v>57424</v>
      </c>
      <c r="X795">
        <v>9048</v>
      </c>
      <c r="Y795" t="s">
        <v>10919</v>
      </c>
      <c r="Z795" t="s">
        <v>13486</v>
      </c>
      <c r="AA795" t="s">
        <v>5703</v>
      </c>
      <c r="AB795" t="s">
        <v>5703</v>
      </c>
      <c r="AC795" t="s">
        <v>10919</v>
      </c>
      <c r="AD795" t="s">
        <v>13486</v>
      </c>
      <c r="AE795">
        <v>9875</v>
      </c>
      <c r="AF795" t="s">
        <v>10919</v>
      </c>
      <c r="AG795">
        <v>13627</v>
      </c>
      <c r="AH795" t="s">
        <v>10919</v>
      </c>
      <c r="AL795" t="str">
        <f>IF(PLAYERIDMAP2[[#This Row],[POS]]="C",MAX(AL$1:AL794)+1,"")</f>
        <v/>
      </c>
      <c r="AM795" t="str">
        <f>IFERROR(INDEX(PLAYERIDMAP2[PLAYERNAME],MATCH(ROW()-ROW(AM$1),CATCHERS,0)),"")</f>
        <v/>
      </c>
      <c r="AN795" t="str">
        <f>IF(PLAYERIDMAP2[[#This Row],[POS]]="1B",MAX(AN$1:AN794)+1,"")</f>
        <v/>
      </c>
      <c r="AO795" t="str">
        <f>IFERROR(INDEX(PLAYERIDMAP2[PLAYERNAME],MATCH(ROW()-ROW(AO$1),FIRSTBASE,0)),"")</f>
        <v/>
      </c>
      <c r="AP795" t="str">
        <f>IF(PLAYERIDMAP2[[#This Row],[POS]]="2B",MAX(AP$1:AP794)+1,"")</f>
        <v/>
      </c>
      <c r="AQ795" t="str">
        <f>IFERROR(INDEX(PLAYERIDMAP2[PLAYERNAME],MATCH(ROW()-ROW(AQ$1),SECONDBASE,0)),"")</f>
        <v/>
      </c>
      <c r="AR795" t="str">
        <f>IF(PLAYERIDMAP2[[#This Row],[POS]]="3B",MAX(AR$1:AR794)+1,"")</f>
        <v/>
      </c>
      <c r="AS795" t="str">
        <f>IFERROR(INDEX(PLAYERIDMAP2[PLAYERNAME],MATCH(ROW()-ROW(AS$1),THIRDBASE,0)),"")</f>
        <v/>
      </c>
      <c r="AT795" t="str">
        <f>IF(PLAYERIDMAP2[[#This Row],[POS]]="SS",MAX(AT$1:AT794)+1,"")</f>
        <v/>
      </c>
      <c r="AU795" t="str">
        <f>IFERROR(INDEX(PLAYERIDMAP2[PLAYERNAME],MATCH(ROW()-ROW(AU$1),SHORTSTOP,0)),"")</f>
        <v/>
      </c>
      <c r="AV795" t="str">
        <f>IF(PLAYERIDMAP2[[#This Row],[POS]]="OF",MAX(AV$1:AV794)+1,"")</f>
        <v/>
      </c>
      <c r="AW795" t="str">
        <f>IFERROR(INDEX(PLAYERIDMAP2[PLAYERNAME],MATCH(ROW()-ROW(AW$1),OUTFIELD,0)),"")</f>
        <v/>
      </c>
      <c r="AX795" t="str">
        <f>IF(PLAYERIDMAP2[[#This Row],[POS]]&lt;&gt;"P",MAX(AX$1:AX794)+1,"")</f>
        <v/>
      </c>
      <c r="AY795" t="str">
        <f>IFERROR(INDEX(PLAYERIDMAP2[PLAYERNAME],MATCH(ROW()-ROW(AY$1),HITTERS,0)),"")</f>
        <v>Dan Uggla</v>
      </c>
      <c r="AZ795">
        <f>IF(PLAYERIDMAP2[[#This Row],[POS]]="P",MAX(AZ$1:AZ794)+1,"")</f>
        <v>375</v>
      </c>
      <c r="BA795" t="str">
        <f>IFERROR(INDEX(PLAYERIDMAP2[PLAYERNAME],MATCH(ROW()-ROW(BA$1),PITCHERS,0)),"")</f>
        <v/>
      </c>
    </row>
    <row r="796" spans="1:53" x14ac:dyDescent="0.25">
      <c r="A796" t="s">
        <v>16581</v>
      </c>
      <c r="B796" t="s">
        <v>10740</v>
      </c>
      <c r="C796" s="1">
        <v>33568</v>
      </c>
      <c r="D796" t="s">
        <v>18429</v>
      </c>
      <c r="E796" t="s">
        <v>19277</v>
      </c>
      <c r="F796" t="s">
        <v>11398</v>
      </c>
      <c r="G796" t="s">
        <v>16838</v>
      </c>
      <c r="H796" t="s">
        <v>10988</v>
      </c>
      <c r="I796" t="s">
        <v>19278</v>
      </c>
      <c r="J796" t="s">
        <v>10740</v>
      </c>
      <c r="K796">
        <v>608349</v>
      </c>
      <c r="L796" t="s">
        <v>10740</v>
      </c>
      <c r="M796">
        <v>2066314</v>
      </c>
      <c r="N796" t="s">
        <v>10740</v>
      </c>
      <c r="O796" t="s">
        <v>19279</v>
      </c>
      <c r="P796" t="s">
        <v>16581</v>
      </c>
      <c r="Q796">
        <v>9712</v>
      </c>
      <c r="R796" t="s">
        <v>10740</v>
      </c>
      <c r="S796">
        <v>33206</v>
      </c>
      <c r="T796" t="s">
        <v>10740</v>
      </c>
      <c r="W796">
        <v>70620</v>
      </c>
      <c r="X796">
        <v>9712</v>
      </c>
      <c r="Y796" t="s">
        <v>10740</v>
      </c>
      <c r="Z796" t="s">
        <v>19280</v>
      </c>
      <c r="AA796" t="s">
        <v>5703</v>
      </c>
      <c r="AB796" t="s">
        <v>5703</v>
      </c>
      <c r="AC796" t="s">
        <v>10740</v>
      </c>
      <c r="AD796" t="s">
        <v>19280</v>
      </c>
      <c r="AF796" t="s">
        <v>10740</v>
      </c>
      <c r="AG796">
        <v>52865</v>
      </c>
      <c r="AH796" t="s">
        <v>10740</v>
      </c>
      <c r="AL796" t="str">
        <f>IF(PLAYERIDMAP2[[#This Row],[POS]]="C",MAX(AL$1:AL795)+1,"")</f>
        <v/>
      </c>
      <c r="AM796" t="str">
        <f>IFERROR(INDEX(PLAYERIDMAP2[PLAYERNAME],MATCH(ROW()-ROW(AM$1),CATCHERS,0)),"")</f>
        <v/>
      </c>
      <c r="AN796" t="str">
        <f>IF(PLAYERIDMAP2[[#This Row],[POS]]="1B",MAX(AN$1:AN795)+1,"")</f>
        <v/>
      </c>
      <c r="AO796" t="str">
        <f>IFERROR(INDEX(PLAYERIDMAP2[PLAYERNAME],MATCH(ROW()-ROW(AO$1),FIRSTBASE,0)),"")</f>
        <v/>
      </c>
      <c r="AP796" t="str">
        <f>IF(PLAYERIDMAP2[[#This Row],[POS]]="2B",MAX(AP$1:AP795)+1,"")</f>
        <v/>
      </c>
      <c r="AQ796" t="str">
        <f>IFERROR(INDEX(PLAYERIDMAP2[PLAYERNAME],MATCH(ROW()-ROW(AQ$1),SECONDBASE,0)),"")</f>
        <v/>
      </c>
      <c r="AR796" t="str">
        <f>IF(PLAYERIDMAP2[[#This Row],[POS]]="3B",MAX(AR$1:AR795)+1,"")</f>
        <v/>
      </c>
      <c r="AS796" t="str">
        <f>IFERROR(INDEX(PLAYERIDMAP2[PLAYERNAME],MATCH(ROW()-ROW(AS$1),THIRDBASE,0)),"")</f>
        <v/>
      </c>
      <c r="AT796" t="str">
        <f>IF(PLAYERIDMAP2[[#This Row],[POS]]="SS",MAX(AT$1:AT795)+1,"")</f>
        <v/>
      </c>
      <c r="AU796" t="str">
        <f>IFERROR(INDEX(PLAYERIDMAP2[PLAYERNAME],MATCH(ROW()-ROW(AU$1),SHORTSTOP,0)),"")</f>
        <v/>
      </c>
      <c r="AV796" t="str">
        <f>IF(PLAYERIDMAP2[[#This Row],[POS]]="OF",MAX(AV$1:AV795)+1,"")</f>
        <v/>
      </c>
      <c r="AW796" t="str">
        <f>IFERROR(INDEX(PLAYERIDMAP2[PLAYERNAME],MATCH(ROW()-ROW(AW$1),OUTFIELD,0)),"")</f>
        <v/>
      </c>
      <c r="AX796" t="str">
        <f>IF(PLAYERIDMAP2[[#This Row],[POS]]&lt;&gt;"P",MAX(AX$1:AX795)+1,"")</f>
        <v/>
      </c>
      <c r="AY796" t="str">
        <f>IFERROR(INDEX(PLAYERIDMAP2[PLAYERNAME],MATCH(ROW()-ROW(AY$1),HITTERS,0)),"")</f>
        <v>Melvin Upton</v>
      </c>
      <c r="AZ796">
        <f>IF(PLAYERIDMAP2[[#This Row],[POS]]="P",MAX(AZ$1:AZ795)+1,"")</f>
        <v>376</v>
      </c>
      <c r="BA796" t="str">
        <f>IFERROR(INDEX(PLAYERIDMAP2[PLAYERNAME],MATCH(ROW()-ROW(BA$1),PITCHERS,0)),"")</f>
        <v/>
      </c>
    </row>
    <row r="797" spans="1:53" x14ac:dyDescent="0.25">
      <c r="A797" t="s">
        <v>13487</v>
      </c>
      <c r="B797" t="s">
        <v>10183</v>
      </c>
      <c r="C797" s="1">
        <v>31592</v>
      </c>
      <c r="D797" t="s">
        <v>16941</v>
      </c>
      <c r="E797" t="s">
        <v>19942</v>
      </c>
      <c r="F797" t="s">
        <v>11082</v>
      </c>
      <c r="G797" t="s">
        <v>16838</v>
      </c>
      <c r="H797" t="s">
        <v>10988</v>
      </c>
      <c r="I797" t="s">
        <v>19943</v>
      </c>
      <c r="J797" t="s">
        <v>10183</v>
      </c>
      <c r="K797">
        <v>543408</v>
      </c>
      <c r="L797" t="s">
        <v>10183</v>
      </c>
      <c r="M797">
        <v>1795805</v>
      </c>
      <c r="N797" t="s">
        <v>10183</v>
      </c>
      <c r="O797" t="s">
        <v>13488</v>
      </c>
      <c r="P797" t="s">
        <v>13487</v>
      </c>
      <c r="Q797">
        <v>9294</v>
      </c>
      <c r="R797" t="s">
        <v>10183</v>
      </c>
      <c r="S797">
        <v>31079</v>
      </c>
      <c r="T797" t="s">
        <v>10183</v>
      </c>
      <c r="V797" t="s">
        <v>13489</v>
      </c>
      <c r="W797">
        <v>58356</v>
      </c>
      <c r="X797">
        <v>9294</v>
      </c>
      <c r="Y797" t="s">
        <v>10183</v>
      </c>
      <c r="Z797" t="s">
        <v>13490</v>
      </c>
      <c r="AA797" t="s">
        <v>5703</v>
      </c>
      <c r="AB797" t="s">
        <v>5703</v>
      </c>
      <c r="AC797" t="s">
        <v>10183</v>
      </c>
      <c r="AD797" t="s">
        <v>13490</v>
      </c>
      <c r="AE797">
        <v>11941</v>
      </c>
      <c r="AF797" t="s">
        <v>10183</v>
      </c>
      <c r="AG797">
        <v>13415</v>
      </c>
      <c r="AH797" t="s">
        <v>10183</v>
      </c>
      <c r="AL797" t="str">
        <f>IF(PLAYERIDMAP2[[#This Row],[POS]]="C",MAX(AL$1:AL796)+1,"")</f>
        <v/>
      </c>
      <c r="AM797" t="str">
        <f>IFERROR(INDEX(PLAYERIDMAP2[PLAYERNAME],MATCH(ROW()-ROW(AM$1),CATCHERS,0)),"")</f>
        <v/>
      </c>
      <c r="AN797" t="str">
        <f>IF(PLAYERIDMAP2[[#This Row],[POS]]="1B",MAX(AN$1:AN796)+1,"")</f>
        <v/>
      </c>
      <c r="AO797" t="str">
        <f>IFERROR(INDEX(PLAYERIDMAP2[PLAYERNAME],MATCH(ROW()-ROW(AO$1),FIRSTBASE,0)),"")</f>
        <v/>
      </c>
      <c r="AP797" t="str">
        <f>IF(PLAYERIDMAP2[[#This Row],[POS]]="2B",MAX(AP$1:AP796)+1,"")</f>
        <v/>
      </c>
      <c r="AQ797" t="str">
        <f>IFERROR(INDEX(PLAYERIDMAP2[PLAYERNAME],MATCH(ROW()-ROW(AQ$1),SECONDBASE,0)),"")</f>
        <v/>
      </c>
      <c r="AR797" t="str">
        <f>IF(PLAYERIDMAP2[[#This Row],[POS]]="3B",MAX(AR$1:AR796)+1,"")</f>
        <v/>
      </c>
      <c r="AS797" t="str">
        <f>IFERROR(INDEX(PLAYERIDMAP2[PLAYERNAME],MATCH(ROW()-ROW(AS$1),THIRDBASE,0)),"")</f>
        <v/>
      </c>
      <c r="AT797" t="str">
        <f>IF(PLAYERIDMAP2[[#This Row],[POS]]="SS",MAX(AT$1:AT796)+1,"")</f>
        <v/>
      </c>
      <c r="AU797" t="str">
        <f>IFERROR(INDEX(PLAYERIDMAP2[PLAYERNAME],MATCH(ROW()-ROW(AU$1),SHORTSTOP,0)),"")</f>
        <v/>
      </c>
      <c r="AV797" t="str">
        <f>IF(PLAYERIDMAP2[[#This Row],[POS]]="OF",MAX(AV$1:AV796)+1,"")</f>
        <v/>
      </c>
      <c r="AW797" t="str">
        <f>IFERROR(INDEX(PLAYERIDMAP2[PLAYERNAME],MATCH(ROW()-ROW(AW$1),OUTFIELD,0)),"")</f>
        <v/>
      </c>
      <c r="AX797" t="str">
        <f>IF(PLAYERIDMAP2[[#This Row],[POS]]&lt;&gt;"P",MAX(AX$1:AX796)+1,"")</f>
        <v/>
      </c>
      <c r="AY797" t="str">
        <f>IFERROR(INDEX(PLAYERIDMAP2[PLAYERNAME],MATCH(ROW()-ROW(AY$1),HITTERS,0)),"")</f>
        <v>Justin Upton</v>
      </c>
      <c r="AZ797">
        <f>IF(PLAYERIDMAP2[[#This Row],[POS]]="P",MAX(AZ$1:AZ796)+1,"")</f>
        <v>377</v>
      </c>
      <c r="BA797" t="str">
        <f>IFERROR(INDEX(PLAYERIDMAP2[PLAYERNAME],MATCH(ROW()-ROW(BA$1),PITCHERS,0)),"")</f>
        <v/>
      </c>
    </row>
    <row r="798" spans="1:53" x14ac:dyDescent="0.25">
      <c r="A798" t="s">
        <v>13491</v>
      </c>
      <c r="B798" t="s">
        <v>5356</v>
      </c>
      <c r="C798" s="1">
        <v>27824</v>
      </c>
      <c r="D798" t="s">
        <v>17340</v>
      </c>
      <c r="E798" t="s">
        <v>17917</v>
      </c>
      <c r="F798" t="s">
        <v>11016</v>
      </c>
      <c r="G798" t="s">
        <v>11016</v>
      </c>
      <c r="H798" t="s">
        <v>11003</v>
      </c>
      <c r="I798" t="s">
        <v>17918</v>
      </c>
      <c r="K798">
        <v>117244</v>
      </c>
      <c r="L798" t="s">
        <v>5356</v>
      </c>
      <c r="M798">
        <v>7791</v>
      </c>
      <c r="N798" t="s">
        <v>5356</v>
      </c>
      <c r="O798" t="s">
        <v>13492</v>
      </c>
      <c r="P798" t="s">
        <v>13491</v>
      </c>
      <c r="Q798">
        <v>5908</v>
      </c>
      <c r="R798" t="s">
        <v>5356</v>
      </c>
      <c r="S798">
        <v>3747</v>
      </c>
      <c r="T798" t="s">
        <v>5356</v>
      </c>
      <c r="U798" t="s">
        <v>5356</v>
      </c>
      <c r="V798" t="s">
        <v>13493</v>
      </c>
      <c r="W798">
        <v>1542</v>
      </c>
      <c r="X798">
        <v>5908</v>
      </c>
      <c r="Y798" t="s">
        <v>5356</v>
      </c>
      <c r="Z798" t="s">
        <v>16582</v>
      </c>
      <c r="AA798" t="s">
        <v>5703</v>
      </c>
      <c r="AB798" t="s">
        <v>5703</v>
      </c>
      <c r="AD798" t="s">
        <v>16582</v>
      </c>
      <c r="AL798" t="str">
        <f>IF(PLAYERIDMAP2[[#This Row],[POS]]="C",MAX(AL$1:AL797)+1,"")</f>
        <v/>
      </c>
      <c r="AM798" t="str">
        <f>IFERROR(INDEX(PLAYERIDMAP2[PLAYERNAME],MATCH(ROW()-ROW(AM$1),CATCHERS,0)),"")</f>
        <v/>
      </c>
      <c r="AN798">
        <f>IF(PLAYERIDMAP2[[#This Row],[POS]]="1B",MAX(AN$1:AN797)+1,"")</f>
        <v>42</v>
      </c>
      <c r="AO798" t="str">
        <f>IFERROR(INDEX(PLAYERIDMAP2[PLAYERNAME],MATCH(ROW()-ROW(AO$1),FIRSTBASE,0)),"")</f>
        <v/>
      </c>
      <c r="AP798" t="str">
        <f>IF(PLAYERIDMAP2[[#This Row],[POS]]="2B",MAX(AP$1:AP797)+1,"")</f>
        <v/>
      </c>
      <c r="AQ798" t="str">
        <f>IFERROR(INDEX(PLAYERIDMAP2[PLAYERNAME],MATCH(ROW()-ROW(AQ$1),SECONDBASE,0)),"")</f>
        <v/>
      </c>
      <c r="AR798" t="str">
        <f>IF(PLAYERIDMAP2[[#This Row],[POS]]="3B",MAX(AR$1:AR797)+1,"")</f>
        <v/>
      </c>
      <c r="AS798" t="str">
        <f>IFERROR(INDEX(PLAYERIDMAP2[PLAYERNAME],MATCH(ROW()-ROW(AS$1),THIRDBASE,0)),"")</f>
        <v/>
      </c>
      <c r="AT798" t="str">
        <f>IF(PLAYERIDMAP2[[#This Row],[POS]]="SS",MAX(AT$1:AT797)+1,"")</f>
        <v/>
      </c>
      <c r="AU798" t="str">
        <f>IFERROR(INDEX(PLAYERIDMAP2[PLAYERNAME],MATCH(ROW()-ROW(AU$1),SHORTSTOP,0)),"")</f>
        <v/>
      </c>
      <c r="AV798" t="str">
        <f>IF(PLAYERIDMAP2[[#This Row],[POS]]="OF",MAX(AV$1:AV797)+1,"")</f>
        <v/>
      </c>
      <c r="AW798" t="str">
        <f>IFERROR(INDEX(PLAYERIDMAP2[PLAYERNAME],MATCH(ROW()-ROW(AW$1),OUTFIELD,0)),"")</f>
        <v/>
      </c>
      <c r="AX798">
        <f>IF(PLAYERIDMAP2[[#This Row],[POS]]&lt;&gt;"P",MAX(AX$1:AX797)+1,"")</f>
        <v>420</v>
      </c>
      <c r="AY798" t="str">
        <f>IFERROR(INDEX(PLAYERIDMAP2[PLAYERNAME],MATCH(ROW()-ROW(AY$1),HITTERS,0)),"")</f>
        <v>Juan Uribe</v>
      </c>
      <c r="AZ798" t="str">
        <f>IF(PLAYERIDMAP2[[#This Row],[POS]]="P",MAX(AZ$1:AZ797)+1,"")</f>
        <v/>
      </c>
      <c r="BA798" t="str">
        <f>IFERROR(INDEX(PLAYERIDMAP2[PLAYERNAME],MATCH(ROW()-ROW(BA$1),PITCHERS,0)),"")</f>
        <v/>
      </c>
    </row>
    <row r="799" spans="1:53" x14ac:dyDescent="0.25">
      <c r="A799" t="s">
        <v>13494</v>
      </c>
      <c r="B799" t="s">
        <v>10818</v>
      </c>
      <c r="C799" s="1">
        <v>31210</v>
      </c>
      <c r="D799" t="s">
        <v>19067</v>
      </c>
      <c r="E799" t="s">
        <v>19696</v>
      </c>
      <c r="F799" t="s">
        <v>11007</v>
      </c>
      <c r="G799" t="s">
        <v>16838</v>
      </c>
      <c r="H799" t="s">
        <v>10988</v>
      </c>
      <c r="I799" t="s">
        <v>19697</v>
      </c>
      <c r="J799" t="s">
        <v>10818</v>
      </c>
      <c r="K799">
        <v>502004</v>
      </c>
      <c r="L799" t="s">
        <v>10818</v>
      </c>
      <c r="M799">
        <v>1663105</v>
      </c>
      <c r="N799" t="s">
        <v>10818</v>
      </c>
      <c r="O799" t="s">
        <v>13495</v>
      </c>
      <c r="P799" t="s">
        <v>13494</v>
      </c>
      <c r="Q799">
        <v>9064</v>
      </c>
      <c r="R799" t="s">
        <v>10818</v>
      </c>
      <c r="S799">
        <v>30991</v>
      </c>
      <c r="T799" t="s">
        <v>10818</v>
      </c>
      <c r="V799" t="s">
        <v>13496</v>
      </c>
      <c r="W799">
        <v>50087</v>
      </c>
      <c r="X799">
        <v>9064</v>
      </c>
      <c r="Y799" t="s">
        <v>10818</v>
      </c>
      <c r="Z799" t="s">
        <v>13497</v>
      </c>
      <c r="AA799" t="s">
        <v>5703</v>
      </c>
      <c r="AB799" t="s">
        <v>5703</v>
      </c>
      <c r="AD799" t="s">
        <v>13497</v>
      </c>
      <c r="AF799" t="s">
        <v>10818</v>
      </c>
      <c r="AG799">
        <v>13403</v>
      </c>
      <c r="AH799" t="s">
        <v>10818</v>
      </c>
      <c r="AL799" t="str">
        <f>IF(PLAYERIDMAP2[[#This Row],[POS]]="C",MAX(AL$1:AL798)+1,"")</f>
        <v/>
      </c>
      <c r="AM799" t="str">
        <f>IFERROR(INDEX(PLAYERIDMAP2[PLAYERNAME],MATCH(ROW()-ROW(AM$1),CATCHERS,0)),"")</f>
        <v/>
      </c>
      <c r="AN799" t="str">
        <f>IF(PLAYERIDMAP2[[#This Row],[POS]]="1B",MAX(AN$1:AN798)+1,"")</f>
        <v/>
      </c>
      <c r="AO799" t="str">
        <f>IFERROR(INDEX(PLAYERIDMAP2[PLAYERNAME],MATCH(ROW()-ROW(AO$1),FIRSTBASE,0)),"")</f>
        <v/>
      </c>
      <c r="AP799" t="str">
        <f>IF(PLAYERIDMAP2[[#This Row],[POS]]="2B",MAX(AP$1:AP798)+1,"")</f>
        <v/>
      </c>
      <c r="AQ799" t="str">
        <f>IFERROR(INDEX(PLAYERIDMAP2[PLAYERNAME],MATCH(ROW()-ROW(AQ$1),SECONDBASE,0)),"")</f>
        <v/>
      </c>
      <c r="AR799" t="str">
        <f>IF(PLAYERIDMAP2[[#This Row],[POS]]="3B",MAX(AR$1:AR798)+1,"")</f>
        <v/>
      </c>
      <c r="AS799" t="str">
        <f>IFERROR(INDEX(PLAYERIDMAP2[PLAYERNAME],MATCH(ROW()-ROW(AS$1),THIRDBASE,0)),"")</f>
        <v/>
      </c>
      <c r="AT799" t="str">
        <f>IF(PLAYERIDMAP2[[#This Row],[POS]]="SS",MAX(AT$1:AT798)+1,"")</f>
        <v/>
      </c>
      <c r="AU799" t="str">
        <f>IFERROR(INDEX(PLAYERIDMAP2[PLAYERNAME],MATCH(ROW()-ROW(AU$1),SHORTSTOP,0)),"")</f>
        <v/>
      </c>
      <c r="AV799" t="str">
        <f>IF(PLAYERIDMAP2[[#This Row],[POS]]="OF",MAX(AV$1:AV798)+1,"")</f>
        <v/>
      </c>
      <c r="AW799" t="str">
        <f>IFERROR(INDEX(PLAYERIDMAP2[PLAYERNAME],MATCH(ROW()-ROW(AW$1),OUTFIELD,0)),"")</f>
        <v/>
      </c>
      <c r="AX799" t="str">
        <f>IF(PLAYERIDMAP2[[#This Row],[POS]]&lt;&gt;"P",MAX(AX$1:AX798)+1,"")</f>
        <v/>
      </c>
      <c r="AY799" t="str">
        <f>IFERROR(INDEX(PLAYERIDMAP2[PLAYERNAME],MATCH(ROW()-ROW(AY$1),HITTERS,0)),"")</f>
        <v>Henry Urrutia</v>
      </c>
      <c r="AZ799">
        <f>IF(PLAYERIDMAP2[[#This Row],[POS]]="P",MAX(AZ$1:AZ798)+1,"")</f>
        <v>378</v>
      </c>
      <c r="BA799" t="str">
        <f>IFERROR(INDEX(PLAYERIDMAP2[PLAYERNAME],MATCH(ROW()-ROW(BA$1),PITCHERS,0)),"")</f>
        <v/>
      </c>
    </row>
    <row r="800" spans="1:53" x14ac:dyDescent="0.25">
      <c r="A800" t="s">
        <v>13498</v>
      </c>
      <c r="B800" t="s">
        <v>9575</v>
      </c>
      <c r="C800" s="1">
        <v>29114</v>
      </c>
      <c r="D800" t="s">
        <v>16932</v>
      </c>
      <c r="E800" t="s">
        <v>18026</v>
      </c>
      <c r="F800" t="s">
        <v>11119</v>
      </c>
      <c r="G800" t="s">
        <v>14693</v>
      </c>
      <c r="H800" t="s">
        <v>10988</v>
      </c>
      <c r="I800" t="s">
        <v>18027</v>
      </c>
      <c r="J800" t="s">
        <v>9575</v>
      </c>
      <c r="K800">
        <v>445090</v>
      </c>
      <c r="L800" t="s">
        <v>9575</v>
      </c>
      <c r="M800">
        <v>451982</v>
      </c>
      <c r="N800" t="s">
        <v>9575</v>
      </c>
      <c r="O800" t="s">
        <v>13499</v>
      </c>
      <c r="P800" t="s">
        <v>13498</v>
      </c>
      <c r="Q800">
        <v>8230</v>
      </c>
      <c r="R800" t="s">
        <v>9575</v>
      </c>
      <c r="S800">
        <v>29112</v>
      </c>
      <c r="T800" t="s">
        <v>9575</v>
      </c>
      <c r="V800" t="s">
        <v>13500</v>
      </c>
      <c r="W800">
        <v>38132</v>
      </c>
      <c r="X800">
        <v>8230</v>
      </c>
      <c r="Y800" t="s">
        <v>9575</v>
      </c>
      <c r="Z800" t="s">
        <v>13501</v>
      </c>
      <c r="AA800" t="s">
        <v>5703</v>
      </c>
      <c r="AB800" t="s">
        <v>5703</v>
      </c>
      <c r="AD800" t="s">
        <v>13501</v>
      </c>
      <c r="AL800" t="str">
        <f>IF(PLAYERIDMAP2[[#This Row],[POS]]="C",MAX(AL$1:AL799)+1,"")</f>
        <v/>
      </c>
      <c r="AM800" t="str">
        <f>IFERROR(INDEX(PLAYERIDMAP2[PLAYERNAME],MATCH(ROW()-ROW(AM$1),CATCHERS,0)),"")</f>
        <v/>
      </c>
      <c r="AN800" t="str">
        <f>IF(PLAYERIDMAP2[[#This Row],[POS]]="1B",MAX(AN$1:AN799)+1,"")</f>
        <v/>
      </c>
      <c r="AO800" t="str">
        <f>IFERROR(INDEX(PLAYERIDMAP2[PLAYERNAME],MATCH(ROW()-ROW(AO$1),FIRSTBASE,0)),"")</f>
        <v/>
      </c>
      <c r="AP800" t="str">
        <f>IF(PLAYERIDMAP2[[#This Row],[POS]]="2B",MAX(AP$1:AP799)+1,"")</f>
        <v/>
      </c>
      <c r="AQ800" t="str">
        <f>IFERROR(INDEX(PLAYERIDMAP2[PLAYERNAME],MATCH(ROW()-ROW(AQ$1),SECONDBASE,0)),"")</f>
        <v/>
      </c>
      <c r="AR800" t="str">
        <f>IF(PLAYERIDMAP2[[#This Row],[POS]]="3B",MAX(AR$1:AR799)+1,"")</f>
        <v/>
      </c>
      <c r="AS800" t="str">
        <f>IFERROR(INDEX(PLAYERIDMAP2[PLAYERNAME],MATCH(ROW()-ROW(AS$1),THIRDBASE,0)),"")</f>
        <v/>
      </c>
      <c r="AT800" t="str">
        <f>IF(PLAYERIDMAP2[[#This Row],[POS]]="SS",MAX(AT$1:AT799)+1,"")</f>
        <v/>
      </c>
      <c r="AU800" t="str">
        <f>IFERROR(INDEX(PLAYERIDMAP2[PLAYERNAME],MATCH(ROW()-ROW(AU$1),SHORTSTOP,0)),"")</f>
        <v/>
      </c>
      <c r="AV800" t="str">
        <f>IF(PLAYERIDMAP2[[#This Row],[POS]]="OF",MAX(AV$1:AV799)+1,"")</f>
        <v/>
      </c>
      <c r="AW800" t="str">
        <f>IFERROR(INDEX(PLAYERIDMAP2[PLAYERNAME],MATCH(ROW()-ROW(AW$1),OUTFIELD,0)),"")</f>
        <v/>
      </c>
      <c r="AX800" t="str">
        <f>IF(PLAYERIDMAP2[[#This Row],[POS]]&lt;&gt;"P",MAX(AX$1:AX799)+1,"")</f>
        <v/>
      </c>
      <c r="AY800" t="str">
        <f>IFERROR(INDEX(PLAYERIDMAP2[PLAYERNAME],MATCH(ROW()-ROW(AY$1),HITTERS,0)),"")</f>
        <v>Giovanny Urshela</v>
      </c>
      <c r="AZ800">
        <f>IF(PLAYERIDMAP2[[#This Row],[POS]]="P",MAX(AZ$1:AZ799)+1,"")</f>
        <v>379</v>
      </c>
      <c r="BA800" t="str">
        <f>IFERROR(INDEX(PLAYERIDMAP2[PLAYERNAME],MATCH(ROW()-ROW(BA$1),PITCHERS,0)),"")</f>
        <v/>
      </c>
    </row>
    <row r="801" spans="1:53" x14ac:dyDescent="0.25">
      <c r="A801" t="s">
        <v>13502</v>
      </c>
      <c r="B801" t="s">
        <v>4931</v>
      </c>
      <c r="C801" s="1">
        <v>30369</v>
      </c>
      <c r="D801" t="s">
        <v>17100</v>
      </c>
      <c r="E801" t="s">
        <v>17448</v>
      </c>
      <c r="F801" t="s">
        <v>11057</v>
      </c>
      <c r="G801" t="s">
        <v>14693</v>
      </c>
      <c r="H801" t="s">
        <v>11003</v>
      </c>
      <c r="I801" t="s">
        <v>17449</v>
      </c>
      <c r="J801" t="s">
        <v>4931</v>
      </c>
      <c r="K801">
        <v>425773</v>
      </c>
      <c r="L801" t="s">
        <v>4931</v>
      </c>
      <c r="M801">
        <v>387403</v>
      </c>
      <c r="N801" t="s">
        <v>4931</v>
      </c>
      <c r="O801" t="s">
        <v>13503</v>
      </c>
      <c r="P801" t="s">
        <v>13502</v>
      </c>
      <c r="Q801">
        <v>7293</v>
      </c>
      <c r="R801" t="s">
        <v>4931</v>
      </c>
      <c r="V801" t="s">
        <v>13504</v>
      </c>
      <c r="W801">
        <v>31601</v>
      </c>
      <c r="X801">
        <v>7293</v>
      </c>
      <c r="Y801" t="s">
        <v>4931</v>
      </c>
      <c r="Z801" t="s">
        <v>16583</v>
      </c>
      <c r="AA801" t="s">
        <v>10958</v>
      </c>
      <c r="AB801" t="s">
        <v>10958</v>
      </c>
      <c r="AD801" t="s">
        <v>16583</v>
      </c>
      <c r="AL801" t="str">
        <f>IF(PLAYERIDMAP2[[#This Row],[POS]]="C",MAX(AL$1:AL800)+1,"")</f>
        <v/>
      </c>
      <c r="AM801" t="str">
        <f>IFERROR(INDEX(PLAYERIDMAP2[PLAYERNAME],MATCH(ROW()-ROW(AM$1),CATCHERS,0)),"")</f>
        <v/>
      </c>
      <c r="AN801">
        <f>IF(PLAYERIDMAP2[[#This Row],[POS]]="1B",MAX(AN$1:AN800)+1,"")</f>
        <v>43</v>
      </c>
      <c r="AO801" t="str">
        <f>IFERROR(INDEX(PLAYERIDMAP2[PLAYERNAME],MATCH(ROW()-ROW(AO$1),FIRSTBASE,0)),"")</f>
        <v/>
      </c>
      <c r="AP801" t="str">
        <f>IF(PLAYERIDMAP2[[#This Row],[POS]]="2B",MAX(AP$1:AP800)+1,"")</f>
        <v/>
      </c>
      <c r="AQ801" t="str">
        <f>IFERROR(INDEX(PLAYERIDMAP2[PLAYERNAME],MATCH(ROW()-ROW(AQ$1),SECONDBASE,0)),"")</f>
        <v/>
      </c>
      <c r="AR801" t="str">
        <f>IF(PLAYERIDMAP2[[#This Row],[POS]]="3B",MAX(AR$1:AR800)+1,"")</f>
        <v/>
      </c>
      <c r="AS801" t="str">
        <f>IFERROR(INDEX(PLAYERIDMAP2[PLAYERNAME],MATCH(ROW()-ROW(AS$1),THIRDBASE,0)),"")</f>
        <v/>
      </c>
      <c r="AT801" t="str">
        <f>IF(PLAYERIDMAP2[[#This Row],[POS]]="SS",MAX(AT$1:AT800)+1,"")</f>
        <v/>
      </c>
      <c r="AU801" t="str">
        <f>IFERROR(INDEX(PLAYERIDMAP2[PLAYERNAME],MATCH(ROW()-ROW(AU$1),SHORTSTOP,0)),"")</f>
        <v/>
      </c>
      <c r="AV801" t="str">
        <f>IF(PLAYERIDMAP2[[#This Row],[POS]]="OF",MAX(AV$1:AV800)+1,"")</f>
        <v/>
      </c>
      <c r="AW801" t="str">
        <f>IFERROR(INDEX(PLAYERIDMAP2[PLAYERNAME],MATCH(ROW()-ROW(AW$1),OUTFIELD,0)),"")</f>
        <v/>
      </c>
      <c r="AX801">
        <f>IF(PLAYERIDMAP2[[#This Row],[POS]]&lt;&gt;"P",MAX(AX$1:AX800)+1,"")</f>
        <v>421</v>
      </c>
      <c r="AY801" t="str">
        <f>IFERROR(INDEX(PLAYERIDMAP2[PLAYERNAME],MATCH(ROW()-ROW(AY$1),HITTERS,0)),"")</f>
        <v>Chase Utley</v>
      </c>
      <c r="AZ801" t="str">
        <f>IF(PLAYERIDMAP2[[#This Row],[POS]]="P",MAX(AZ$1:AZ800)+1,"")</f>
        <v/>
      </c>
      <c r="BA801" t="str">
        <f>IFERROR(INDEX(PLAYERIDMAP2[PLAYERNAME],MATCH(ROW()-ROW(BA$1),PITCHERS,0)),"")</f>
        <v/>
      </c>
    </row>
    <row r="802" spans="1:53" x14ac:dyDescent="0.25">
      <c r="A802" t="s">
        <v>13505</v>
      </c>
      <c r="B802" t="s">
        <v>4252</v>
      </c>
      <c r="C802" s="1">
        <v>27730</v>
      </c>
      <c r="D802" t="s">
        <v>17515</v>
      </c>
      <c r="E802" t="s">
        <v>19833</v>
      </c>
      <c r="F802" t="s">
        <v>11016</v>
      </c>
      <c r="G802" t="s">
        <v>11016</v>
      </c>
      <c r="H802" t="s">
        <v>10998</v>
      </c>
      <c r="I802" t="s">
        <v>19834</v>
      </c>
      <c r="K802">
        <v>117276</v>
      </c>
      <c r="L802" t="s">
        <v>4252</v>
      </c>
      <c r="M802">
        <v>7792</v>
      </c>
      <c r="N802" t="s">
        <v>4252</v>
      </c>
      <c r="O802" t="s">
        <v>13506</v>
      </c>
      <c r="P802" t="s">
        <v>13505</v>
      </c>
      <c r="Q802">
        <v>5846</v>
      </c>
      <c r="R802" t="s">
        <v>4252</v>
      </c>
      <c r="S802">
        <v>3685</v>
      </c>
      <c r="T802" t="s">
        <v>4252</v>
      </c>
      <c r="V802" t="s">
        <v>13507</v>
      </c>
      <c r="W802">
        <v>629</v>
      </c>
      <c r="X802">
        <v>5846</v>
      </c>
      <c r="Y802" t="s">
        <v>4252</v>
      </c>
      <c r="Z802" t="s">
        <v>16584</v>
      </c>
      <c r="AA802" t="s">
        <v>10958</v>
      </c>
      <c r="AB802" t="s">
        <v>10958</v>
      </c>
      <c r="AD802" t="s">
        <v>16584</v>
      </c>
      <c r="AL802" t="str">
        <f>IF(PLAYERIDMAP2[[#This Row],[POS]]="C",MAX(AL$1:AL801)+1,"")</f>
        <v/>
      </c>
      <c r="AM802" t="str">
        <f>IFERROR(INDEX(PLAYERIDMAP2[PLAYERNAME],MATCH(ROW()-ROW(AM$1),CATCHERS,0)),"")</f>
        <v/>
      </c>
      <c r="AN802" t="str">
        <f>IF(PLAYERIDMAP2[[#This Row],[POS]]="1B",MAX(AN$1:AN801)+1,"")</f>
        <v/>
      </c>
      <c r="AO802" t="str">
        <f>IFERROR(INDEX(PLAYERIDMAP2[PLAYERNAME],MATCH(ROW()-ROW(AO$1),FIRSTBASE,0)),"")</f>
        <v/>
      </c>
      <c r="AP802" t="str">
        <f>IF(PLAYERIDMAP2[[#This Row],[POS]]="2B",MAX(AP$1:AP801)+1,"")</f>
        <v/>
      </c>
      <c r="AQ802" t="str">
        <f>IFERROR(INDEX(PLAYERIDMAP2[PLAYERNAME],MATCH(ROW()-ROW(AQ$1),SECONDBASE,0)),"")</f>
        <v/>
      </c>
      <c r="AR802" t="str">
        <f>IF(PLAYERIDMAP2[[#This Row],[POS]]="3B",MAX(AR$1:AR801)+1,"")</f>
        <v/>
      </c>
      <c r="AS802" t="str">
        <f>IFERROR(INDEX(PLAYERIDMAP2[PLAYERNAME],MATCH(ROW()-ROW(AS$1),THIRDBASE,0)),"")</f>
        <v/>
      </c>
      <c r="AT802" t="str">
        <f>IF(PLAYERIDMAP2[[#This Row],[POS]]="SS",MAX(AT$1:AT801)+1,"")</f>
        <v/>
      </c>
      <c r="AU802" t="str">
        <f>IFERROR(INDEX(PLAYERIDMAP2[PLAYERNAME],MATCH(ROW()-ROW(AU$1),SHORTSTOP,0)),"")</f>
        <v/>
      </c>
      <c r="AV802">
        <f>IF(PLAYERIDMAP2[[#This Row],[POS]]="OF",MAX(AV$1:AV801)+1,"")</f>
        <v>165</v>
      </c>
      <c r="AW802" t="str">
        <f>IFERROR(INDEX(PLAYERIDMAP2[PLAYERNAME],MATCH(ROW()-ROW(AW$1),OUTFIELD,0)),"")</f>
        <v/>
      </c>
      <c r="AX802">
        <f>IF(PLAYERIDMAP2[[#This Row],[POS]]&lt;&gt;"P",MAX(AX$1:AX801)+1,"")</f>
        <v>422</v>
      </c>
      <c r="AY802" t="str">
        <f>IFERROR(INDEX(PLAYERIDMAP2[PLAYERNAME],MATCH(ROW()-ROW(AY$1),HITTERS,0)),"")</f>
        <v>Luis Valbuena</v>
      </c>
      <c r="AZ802" t="str">
        <f>IF(PLAYERIDMAP2[[#This Row],[POS]]="P",MAX(AZ$1:AZ801)+1,"")</f>
        <v/>
      </c>
      <c r="BA802" t="str">
        <f>IFERROR(INDEX(PLAYERIDMAP2[PLAYERNAME],MATCH(ROW()-ROW(BA$1),PITCHERS,0)),"")</f>
        <v/>
      </c>
    </row>
    <row r="803" spans="1:53" x14ac:dyDescent="0.25">
      <c r="A803" t="s">
        <v>13508</v>
      </c>
      <c r="B803" t="s">
        <v>5108</v>
      </c>
      <c r="C803" s="1">
        <v>30452</v>
      </c>
      <c r="D803" t="s">
        <v>19067</v>
      </c>
      <c r="E803" t="s">
        <v>19068</v>
      </c>
      <c r="F803" t="s">
        <v>11016</v>
      </c>
      <c r="G803" t="s">
        <v>11016</v>
      </c>
      <c r="H803" t="s">
        <v>11110</v>
      </c>
      <c r="I803" t="s">
        <v>19069</v>
      </c>
      <c r="J803" t="s">
        <v>5108</v>
      </c>
      <c r="K803">
        <v>435459</v>
      </c>
      <c r="L803" t="s">
        <v>5108</v>
      </c>
      <c r="M803">
        <v>546236</v>
      </c>
      <c r="N803" t="s">
        <v>5108</v>
      </c>
      <c r="O803" t="s">
        <v>13509</v>
      </c>
      <c r="P803" t="s">
        <v>13508</v>
      </c>
      <c r="Q803">
        <v>7941</v>
      </c>
      <c r="R803" t="s">
        <v>5108</v>
      </c>
      <c r="S803">
        <v>28665</v>
      </c>
      <c r="T803" t="s">
        <v>5108</v>
      </c>
      <c r="U803" t="s">
        <v>5108</v>
      </c>
      <c r="V803" t="s">
        <v>13510</v>
      </c>
      <c r="W803">
        <v>45441</v>
      </c>
      <c r="X803">
        <v>7941</v>
      </c>
      <c r="Y803" t="s">
        <v>5108</v>
      </c>
      <c r="Z803" t="s">
        <v>13511</v>
      </c>
      <c r="AA803" t="s">
        <v>10958</v>
      </c>
      <c r="AB803" t="s">
        <v>5703</v>
      </c>
      <c r="AC803" t="s">
        <v>5108</v>
      </c>
      <c r="AD803" t="s">
        <v>13511</v>
      </c>
      <c r="AL803">
        <f>IF(PLAYERIDMAP2[[#This Row],[POS]]="C",MAX(AL$1:AL802)+1,"")</f>
        <v>48</v>
      </c>
      <c r="AM803" t="str">
        <f>IFERROR(INDEX(PLAYERIDMAP2[PLAYERNAME],MATCH(ROW()-ROW(AM$1),CATCHERS,0)),"")</f>
        <v/>
      </c>
      <c r="AN803" t="str">
        <f>IF(PLAYERIDMAP2[[#This Row],[POS]]="1B",MAX(AN$1:AN802)+1,"")</f>
        <v/>
      </c>
      <c r="AO803" t="str">
        <f>IFERROR(INDEX(PLAYERIDMAP2[PLAYERNAME],MATCH(ROW()-ROW(AO$1),FIRSTBASE,0)),"")</f>
        <v/>
      </c>
      <c r="AP803" t="str">
        <f>IF(PLAYERIDMAP2[[#This Row],[POS]]="2B",MAX(AP$1:AP802)+1,"")</f>
        <v/>
      </c>
      <c r="AQ803" t="str">
        <f>IFERROR(INDEX(PLAYERIDMAP2[PLAYERNAME],MATCH(ROW()-ROW(AQ$1),SECONDBASE,0)),"")</f>
        <v/>
      </c>
      <c r="AR803" t="str">
        <f>IF(PLAYERIDMAP2[[#This Row],[POS]]="3B",MAX(AR$1:AR802)+1,"")</f>
        <v/>
      </c>
      <c r="AS803" t="str">
        <f>IFERROR(INDEX(PLAYERIDMAP2[PLAYERNAME],MATCH(ROW()-ROW(AS$1),THIRDBASE,0)),"")</f>
        <v/>
      </c>
      <c r="AT803" t="str">
        <f>IF(PLAYERIDMAP2[[#This Row],[POS]]="SS",MAX(AT$1:AT802)+1,"")</f>
        <v/>
      </c>
      <c r="AU803" t="str">
        <f>IFERROR(INDEX(PLAYERIDMAP2[PLAYERNAME],MATCH(ROW()-ROW(AU$1),SHORTSTOP,0)),"")</f>
        <v/>
      </c>
      <c r="AV803" t="str">
        <f>IF(PLAYERIDMAP2[[#This Row],[POS]]="OF",MAX(AV$1:AV802)+1,"")</f>
        <v/>
      </c>
      <c r="AW803" t="str">
        <f>IFERROR(INDEX(PLAYERIDMAP2[PLAYERNAME],MATCH(ROW()-ROW(AW$1),OUTFIELD,0)),"")</f>
        <v/>
      </c>
      <c r="AX803">
        <f>IF(PLAYERIDMAP2[[#This Row],[POS]]&lt;&gt;"P",MAX(AX$1:AX802)+1,"")</f>
        <v>423</v>
      </c>
      <c r="AY803" t="str">
        <f>IFERROR(INDEX(PLAYERIDMAP2[PLAYERNAME],MATCH(ROW()-ROW(AY$1),HITTERS,0)),"")</f>
        <v>Jordany Valdespin</v>
      </c>
      <c r="AZ803" t="str">
        <f>IF(PLAYERIDMAP2[[#This Row],[POS]]="P",MAX(AZ$1:AZ802)+1,"")</f>
        <v/>
      </c>
      <c r="BA803" t="str">
        <f>IFERROR(INDEX(PLAYERIDMAP2[PLAYERNAME],MATCH(ROW()-ROW(BA$1),PITCHERS,0)),"")</f>
        <v/>
      </c>
    </row>
    <row r="804" spans="1:53" x14ac:dyDescent="0.25">
      <c r="A804" t="s">
        <v>13512</v>
      </c>
      <c r="B804" t="s">
        <v>5314</v>
      </c>
      <c r="C804" s="1">
        <v>29792</v>
      </c>
      <c r="D804" t="s">
        <v>17258</v>
      </c>
      <c r="E804" t="s">
        <v>19452</v>
      </c>
      <c r="F804" t="s">
        <v>11016</v>
      </c>
      <c r="G804" t="s">
        <v>11016</v>
      </c>
      <c r="H804" t="s">
        <v>5705</v>
      </c>
      <c r="I804" t="s">
        <v>19453</v>
      </c>
      <c r="J804" t="s">
        <v>5314</v>
      </c>
      <c r="K804">
        <v>450260</v>
      </c>
      <c r="L804" t="s">
        <v>5314</v>
      </c>
      <c r="M804">
        <v>486543</v>
      </c>
      <c r="N804" t="s">
        <v>5314</v>
      </c>
      <c r="O804" t="s">
        <v>13513</v>
      </c>
      <c r="P804" t="s">
        <v>13512</v>
      </c>
      <c r="Q804">
        <v>7864</v>
      </c>
      <c r="R804" t="s">
        <v>5314</v>
      </c>
      <c r="S804">
        <v>28585</v>
      </c>
      <c r="T804" t="s">
        <v>5314</v>
      </c>
      <c r="V804" t="s">
        <v>13514</v>
      </c>
      <c r="W804">
        <v>45442</v>
      </c>
      <c r="X804">
        <v>7864</v>
      </c>
      <c r="Y804" t="s">
        <v>5314</v>
      </c>
      <c r="Z804" t="s">
        <v>13515</v>
      </c>
      <c r="AA804" t="s">
        <v>5703</v>
      </c>
      <c r="AB804" t="s">
        <v>5703</v>
      </c>
      <c r="AC804" t="s">
        <v>5314</v>
      </c>
      <c r="AD804" t="s">
        <v>13515</v>
      </c>
      <c r="AL804" t="str">
        <f>IF(PLAYERIDMAP2[[#This Row],[POS]]="C",MAX(AL$1:AL803)+1,"")</f>
        <v/>
      </c>
      <c r="AM804" t="str">
        <f>IFERROR(INDEX(PLAYERIDMAP2[PLAYERNAME],MATCH(ROW()-ROW(AM$1),CATCHERS,0)),"")</f>
        <v/>
      </c>
      <c r="AN804" t="str">
        <f>IF(PLAYERIDMAP2[[#This Row],[POS]]="1B",MAX(AN$1:AN803)+1,"")</f>
        <v/>
      </c>
      <c r="AO804" t="str">
        <f>IFERROR(INDEX(PLAYERIDMAP2[PLAYERNAME],MATCH(ROW()-ROW(AO$1),FIRSTBASE,0)),"")</f>
        <v/>
      </c>
      <c r="AP804" t="str">
        <f>IF(PLAYERIDMAP2[[#This Row],[POS]]="2B",MAX(AP$1:AP803)+1,"")</f>
        <v/>
      </c>
      <c r="AQ804" t="str">
        <f>IFERROR(INDEX(PLAYERIDMAP2[PLAYERNAME],MATCH(ROW()-ROW(AQ$1),SECONDBASE,0)),"")</f>
        <v/>
      </c>
      <c r="AR804">
        <f>IF(PLAYERIDMAP2[[#This Row],[POS]]="3B",MAX(AR$1:AR803)+1,"")</f>
        <v>49</v>
      </c>
      <c r="AS804" t="str">
        <f>IFERROR(INDEX(PLAYERIDMAP2[PLAYERNAME],MATCH(ROW()-ROW(AS$1),THIRDBASE,0)),"")</f>
        <v/>
      </c>
      <c r="AT804" t="str">
        <f>IF(PLAYERIDMAP2[[#This Row],[POS]]="SS",MAX(AT$1:AT803)+1,"")</f>
        <v/>
      </c>
      <c r="AU804" t="str">
        <f>IFERROR(INDEX(PLAYERIDMAP2[PLAYERNAME],MATCH(ROW()-ROW(AU$1),SHORTSTOP,0)),"")</f>
        <v/>
      </c>
      <c r="AV804" t="str">
        <f>IF(PLAYERIDMAP2[[#This Row],[POS]]="OF",MAX(AV$1:AV803)+1,"")</f>
        <v/>
      </c>
      <c r="AW804" t="str">
        <f>IFERROR(INDEX(PLAYERIDMAP2[PLAYERNAME],MATCH(ROW()-ROW(AW$1),OUTFIELD,0)),"")</f>
        <v/>
      </c>
      <c r="AX804">
        <f>IF(PLAYERIDMAP2[[#This Row],[POS]]&lt;&gt;"P",MAX(AX$1:AX803)+1,"")</f>
        <v>424</v>
      </c>
      <c r="AY804" t="str">
        <f>IFERROR(INDEX(PLAYERIDMAP2[PLAYERNAME],MATCH(ROW()-ROW(AY$1),HITTERS,0)),"")</f>
        <v>Wilson Valdez</v>
      </c>
      <c r="AZ804" t="str">
        <f>IF(PLAYERIDMAP2[[#This Row],[POS]]="P",MAX(AZ$1:AZ803)+1,"")</f>
        <v/>
      </c>
      <c r="BA804" t="str">
        <f>IFERROR(INDEX(PLAYERIDMAP2[PLAYERNAME],MATCH(ROW()-ROW(BA$1),PITCHERS,0)),"")</f>
        <v/>
      </c>
    </row>
    <row r="805" spans="1:53" x14ac:dyDescent="0.25">
      <c r="A805" t="s">
        <v>13516</v>
      </c>
      <c r="B805" t="s">
        <v>4289</v>
      </c>
      <c r="C805" s="1">
        <v>32244</v>
      </c>
      <c r="D805" t="s">
        <v>17352</v>
      </c>
      <c r="E805" t="s">
        <v>18477</v>
      </c>
      <c r="F805" t="s">
        <v>11027</v>
      </c>
      <c r="G805" t="s">
        <v>16838</v>
      </c>
      <c r="H805" t="s">
        <v>11097</v>
      </c>
      <c r="I805" t="s">
        <v>18478</v>
      </c>
      <c r="J805" t="s">
        <v>4289</v>
      </c>
      <c r="K805">
        <v>518902</v>
      </c>
      <c r="L805" t="s">
        <v>4289</v>
      </c>
      <c r="M805">
        <v>1733857</v>
      </c>
      <c r="N805" t="s">
        <v>4289</v>
      </c>
      <c r="O805" t="s">
        <v>13517</v>
      </c>
      <c r="P805" t="s">
        <v>13516</v>
      </c>
      <c r="Q805">
        <v>8934</v>
      </c>
      <c r="R805" t="s">
        <v>4289</v>
      </c>
      <c r="S805">
        <v>30011</v>
      </c>
      <c r="T805" t="s">
        <v>4289</v>
      </c>
      <c r="V805" t="s">
        <v>13518</v>
      </c>
      <c r="W805">
        <v>57426</v>
      </c>
      <c r="X805">
        <v>8934</v>
      </c>
      <c r="Y805" t="s">
        <v>4289</v>
      </c>
      <c r="Z805" t="s">
        <v>13519</v>
      </c>
      <c r="AA805" t="s">
        <v>5703</v>
      </c>
      <c r="AB805" t="s">
        <v>5703</v>
      </c>
      <c r="AC805" t="s">
        <v>4289</v>
      </c>
      <c r="AD805" t="s">
        <v>13519</v>
      </c>
      <c r="AF805" t="s">
        <v>4289</v>
      </c>
      <c r="AG805">
        <v>13332</v>
      </c>
      <c r="AH805" t="s">
        <v>4289</v>
      </c>
      <c r="AL805" t="str">
        <f>IF(PLAYERIDMAP2[[#This Row],[POS]]="C",MAX(AL$1:AL804)+1,"")</f>
        <v/>
      </c>
      <c r="AM805" t="str">
        <f>IFERROR(INDEX(PLAYERIDMAP2[PLAYERNAME],MATCH(ROW()-ROW(AM$1),CATCHERS,0)),"")</f>
        <v/>
      </c>
      <c r="AN805" t="str">
        <f>IF(PLAYERIDMAP2[[#This Row],[POS]]="1B",MAX(AN$1:AN804)+1,"")</f>
        <v/>
      </c>
      <c r="AO805" t="str">
        <f>IFERROR(INDEX(PLAYERIDMAP2[PLAYERNAME],MATCH(ROW()-ROW(AO$1),FIRSTBASE,0)),"")</f>
        <v/>
      </c>
      <c r="AP805" t="str">
        <f>IF(PLAYERIDMAP2[[#This Row],[POS]]="2B",MAX(AP$1:AP804)+1,"")</f>
        <v/>
      </c>
      <c r="AQ805" t="str">
        <f>IFERROR(INDEX(PLAYERIDMAP2[PLAYERNAME],MATCH(ROW()-ROW(AQ$1),SECONDBASE,0)),"")</f>
        <v/>
      </c>
      <c r="AR805" t="str">
        <f>IF(PLAYERIDMAP2[[#This Row],[POS]]="3B",MAX(AR$1:AR804)+1,"")</f>
        <v/>
      </c>
      <c r="AS805" t="str">
        <f>IFERROR(INDEX(PLAYERIDMAP2[PLAYERNAME],MATCH(ROW()-ROW(AS$1),THIRDBASE,0)),"")</f>
        <v/>
      </c>
      <c r="AT805">
        <f>IF(PLAYERIDMAP2[[#This Row],[POS]]="SS",MAX(AT$1:AT804)+1,"")</f>
        <v>55</v>
      </c>
      <c r="AU805" t="str">
        <f>IFERROR(INDEX(PLAYERIDMAP2[PLAYERNAME],MATCH(ROW()-ROW(AU$1),SHORTSTOP,0)),"")</f>
        <v/>
      </c>
      <c r="AV805" t="str">
        <f>IF(PLAYERIDMAP2[[#This Row],[POS]]="OF",MAX(AV$1:AV804)+1,"")</f>
        <v/>
      </c>
      <c r="AW805" t="str">
        <f>IFERROR(INDEX(PLAYERIDMAP2[PLAYERNAME],MATCH(ROW()-ROW(AW$1),OUTFIELD,0)),"")</f>
        <v/>
      </c>
      <c r="AX805">
        <f>IF(PLAYERIDMAP2[[#This Row],[POS]]&lt;&gt;"P",MAX(AX$1:AX804)+1,"")</f>
        <v>425</v>
      </c>
      <c r="AY805" t="str">
        <f>IFERROR(INDEX(PLAYERIDMAP2[PLAYERNAME],MATCH(ROW()-ROW(AY$1),HITTERS,0)),"")</f>
        <v>Danny Valencia</v>
      </c>
      <c r="AZ805" t="str">
        <f>IF(PLAYERIDMAP2[[#This Row],[POS]]="P",MAX(AZ$1:AZ804)+1,"")</f>
        <v/>
      </c>
      <c r="BA805" t="str">
        <f>IFERROR(INDEX(PLAYERIDMAP2[PLAYERNAME],MATCH(ROW()-ROW(BA$1),PITCHERS,0)),"")</f>
        <v/>
      </c>
    </row>
    <row r="806" spans="1:53" x14ac:dyDescent="0.25">
      <c r="A806" t="s">
        <v>13520</v>
      </c>
      <c r="B806" t="s">
        <v>5122</v>
      </c>
      <c r="C806" s="1">
        <v>29387</v>
      </c>
      <c r="D806" t="s">
        <v>17113</v>
      </c>
      <c r="E806" t="s">
        <v>19070</v>
      </c>
      <c r="F806" t="s">
        <v>11258</v>
      </c>
      <c r="G806" t="s">
        <v>14693</v>
      </c>
      <c r="H806" t="s">
        <v>11110</v>
      </c>
      <c r="I806" t="s">
        <v>19071</v>
      </c>
      <c r="J806" t="s">
        <v>5122</v>
      </c>
      <c r="K806">
        <v>456124</v>
      </c>
      <c r="L806" t="s">
        <v>5122</v>
      </c>
      <c r="M806">
        <v>585622</v>
      </c>
      <c r="N806" t="s">
        <v>5122</v>
      </c>
      <c r="O806" t="s">
        <v>13521</v>
      </c>
      <c r="P806" t="s">
        <v>13520</v>
      </c>
      <c r="Q806">
        <v>8760</v>
      </c>
      <c r="R806" t="s">
        <v>5122</v>
      </c>
      <c r="S806">
        <v>29524</v>
      </c>
      <c r="T806" t="s">
        <v>5122</v>
      </c>
      <c r="U806" t="s">
        <v>5122</v>
      </c>
      <c r="V806" t="s">
        <v>13522</v>
      </c>
      <c r="W806">
        <v>38161</v>
      </c>
      <c r="X806">
        <v>8760</v>
      </c>
      <c r="Y806" t="s">
        <v>5122</v>
      </c>
      <c r="Z806" t="s">
        <v>13523</v>
      </c>
      <c r="AA806" t="s">
        <v>5703</v>
      </c>
      <c r="AB806" t="s">
        <v>5703</v>
      </c>
      <c r="AC806" t="s">
        <v>5122</v>
      </c>
      <c r="AD806" t="s">
        <v>13523</v>
      </c>
      <c r="AF806" t="s">
        <v>5122</v>
      </c>
      <c r="AG806">
        <v>12428</v>
      </c>
      <c r="AL806">
        <f>IF(PLAYERIDMAP2[[#This Row],[POS]]="C",MAX(AL$1:AL805)+1,"")</f>
        <v>49</v>
      </c>
      <c r="AM806" t="str">
        <f>IFERROR(INDEX(PLAYERIDMAP2[PLAYERNAME],MATCH(ROW()-ROW(AM$1),CATCHERS,0)),"")</f>
        <v/>
      </c>
      <c r="AN806" t="str">
        <f>IF(PLAYERIDMAP2[[#This Row],[POS]]="1B",MAX(AN$1:AN805)+1,"")</f>
        <v/>
      </c>
      <c r="AO806" t="str">
        <f>IFERROR(INDEX(PLAYERIDMAP2[PLAYERNAME],MATCH(ROW()-ROW(AO$1),FIRSTBASE,0)),"")</f>
        <v/>
      </c>
      <c r="AP806" t="str">
        <f>IF(PLAYERIDMAP2[[#This Row],[POS]]="2B",MAX(AP$1:AP805)+1,"")</f>
        <v/>
      </c>
      <c r="AQ806" t="str">
        <f>IFERROR(INDEX(PLAYERIDMAP2[PLAYERNAME],MATCH(ROW()-ROW(AQ$1),SECONDBASE,0)),"")</f>
        <v/>
      </c>
      <c r="AR806" t="str">
        <f>IF(PLAYERIDMAP2[[#This Row],[POS]]="3B",MAX(AR$1:AR805)+1,"")</f>
        <v/>
      </c>
      <c r="AS806" t="str">
        <f>IFERROR(INDEX(PLAYERIDMAP2[PLAYERNAME],MATCH(ROW()-ROW(AS$1),THIRDBASE,0)),"")</f>
        <v/>
      </c>
      <c r="AT806" t="str">
        <f>IF(PLAYERIDMAP2[[#This Row],[POS]]="SS",MAX(AT$1:AT805)+1,"")</f>
        <v/>
      </c>
      <c r="AU806" t="str">
        <f>IFERROR(INDEX(PLAYERIDMAP2[PLAYERNAME],MATCH(ROW()-ROW(AU$1),SHORTSTOP,0)),"")</f>
        <v/>
      </c>
      <c r="AV806" t="str">
        <f>IF(PLAYERIDMAP2[[#This Row],[POS]]="OF",MAX(AV$1:AV805)+1,"")</f>
        <v/>
      </c>
      <c r="AW806" t="str">
        <f>IFERROR(INDEX(PLAYERIDMAP2[PLAYERNAME],MATCH(ROW()-ROW(AW$1),OUTFIELD,0)),"")</f>
        <v/>
      </c>
      <c r="AX806">
        <f>IF(PLAYERIDMAP2[[#This Row],[POS]]&lt;&gt;"P",MAX(AX$1:AX805)+1,"")</f>
        <v>426</v>
      </c>
      <c r="AY806" t="str">
        <f>IFERROR(INDEX(PLAYERIDMAP2[PLAYERNAME],MATCH(ROW()-ROW(AY$1),HITTERS,0)),"")</f>
        <v>Scott Van Slyke</v>
      </c>
      <c r="AZ806" t="str">
        <f>IF(PLAYERIDMAP2[[#This Row],[POS]]="P",MAX(AZ$1:AZ805)+1,"")</f>
        <v/>
      </c>
      <c r="BA806" t="str">
        <f>IFERROR(INDEX(PLAYERIDMAP2[PLAYERNAME],MATCH(ROW()-ROW(BA$1),PITCHERS,0)),"")</f>
        <v/>
      </c>
    </row>
    <row r="807" spans="1:53" x14ac:dyDescent="0.25">
      <c r="A807" t="s">
        <v>13524</v>
      </c>
      <c r="B807" t="s">
        <v>5013</v>
      </c>
      <c r="C807" s="1">
        <v>30096</v>
      </c>
      <c r="D807" t="s">
        <v>17440</v>
      </c>
      <c r="E807" t="s">
        <v>20443</v>
      </c>
      <c r="F807" t="s">
        <v>11016</v>
      </c>
      <c r="G807" t="s">
        <v>11016</v>
      </c>
      <c r="H807" t="s">
        <v>10998</v>
      </c>
      <c r="I807" t="s">
        <v>20444</v>
      </c>
      <c r="J807" t="s">
        <v>5013</v>
      </c>
      <c r="K807">
        <v>430585</v>
      </c>
      <c r="L807" t="s">
        <v>5013</v>
      </c>
      <c r="M807">
        <v>393034</v>
      </c>
      <c r="N807" t="s">
        <v>5013</v>
      </c>
      <c r="O807" t="s">
        <v>13525</v>
      </c>
      <c r="P807" t="s">
        <v>13524</v>
      </c>
      <c r="Q807">
        <v>7425</v>
      </c>
      <c r="R807" t="s">
        <v>5013</v>
      </c>
      <c r="S807">
        <v>6102</v>
      </c>
      <c r="T807" t="s">
        <v>5013</v>
      </c>
      <c r="U807" t="s">
        <v>5013</v>
      </c>
      <c r="V807" t="s">
        <v>13526</v>
      </c>
      <c r="W807">
        <v>31757</v>
      </c>
      <c r="X807">
        <v>7425</v>
      </c>
      <c r="Y807" t="s">
        <v>5013</v>
      </c>
      <c r="Z807" t="s">
        <v>13527</v>
      </c>
      <c r="AA807" t="s">
        <v>10958</v>
      </c>
      <c r="AB807" t="s">
        <v>5703</v>
      </c>
      <c r="AC807" t="s">
        <v>5013</v>
      </c>
      <c r="AD807" t="s">
        <v>13527</v>
      </c>
      <c r="AL807" t="str">
        <f>IF(PLAYERIDMAP2[[#This Row],[POS]]="C",MAX(AL$1:AL806)+1,"")</f>
        <v/>
      </c>
      <c r="AM807" t="str">
        <f>IFERROR(INDEX(PLAYERIDMAP2[PLAYERNAME],MATCH(ROW()-ROW(AM$1),CATCHERS,0)),"")</f>
        <v/>
      </c>
      <c r="AN807" t="str">
        <f>IF(PLAYERIDMAP2[[#This Row],[POS]]="1B",MAX(AN$1:AN806)+1,"")</f>
        <v/>
      </c>
      <c r="AO807" t="str">
        <f>IFERROR(INDEX(PLAYERIDMAP2[PLAYERNAME],MATCH(ROW()-ROW(AO$1),FIRSTBASE,0)),"")</f>
        <v/>
      </c>
      <c r="AP807" t="str">
        <f>IF(PLAYERIDMAP2[[#This Row],[POS]]="2B",MAX(AP$1:AP806)+1,"")</f>
        <v/>
      </c>
      <c r="AQ807" t="str">
        <f>IFERROR(INDEX(PLAYERIDMAP2[PLAYERNAME],MATCH(ROW()-ROW(AQ$1),SECONDBASE,0)),"")</f>
        <v/>
      </c>
      <c r="AR807" t="str">
        <f>IF(PLAYERIDMAP2[[#This Row],[POS]]="3B",MAX(AR$1:AR806)+1,"")</f>
        <v/>
      </c>
      <c r="AS807" t="str">
        <f>IFERROR(INDEX(PLAYERIDMAP2[PLAYERNAME],MATCH(ROW()-ROW(AS$1),THIRDBASE,0)),"")</f>
        <v/>
      </c>
      <c r="AT807" t="str">
        <f>IF(PLAYERIDMAP2[[#This Row],[POS]]="SS",MAX(AT$1:AT806)+1,"")</f>
        <v/>
      </c>
      <c r="AU807" t="str">
        <f>IFERROR(INDEX(PLAYERIDMAP2[PLAYERNAME],MATCH(ROW()-ROW(AU$1),SHORTSTOP,0)),"")</f>
        <v/>
      </c>
      <c r="AV807">
        <f>IF(PLAYERIDMAP2[[#This Row],[POS]]="OF",MAX(AV$1:AV806)+1,"")</f>
        <v>166</v>
      </c>
      <c r="AW807" t="str">
        <f>IFERROR(INDEX(PLAYERIDMAP2[PLAYERNAME],MATCH(ROW()-ROW(AW$1),OUTFIELD,0)),"")</f>
        <v/>
      </c>
      <c r="AX807">
        <f>IF(PLAYERIDMAP2[[#This Row],[POS]]&lt;&gt;"P",MAX(AX$1:AX806)+1,"")</f>
        <v>427</v>
      </c>
      <c r="AY807" t="str">
        <f>IFERROR(INDEX(PLAYERIDMAP2[PLAYERNAME],MATCH(ROW()-ROW(AY$1),HITTERS,0)),"")</f>
        <v>Kennys Vargas</v>
      </c>
      <c r="AZ807" t="str">
        <f>IF(PLAYERIDMAP2[[#This Row],[POS]]="P",MAX(AZ$1:AZ806)+1,"")</f>
        <v/>
      </c>
      <c r="BA807" t="str">
        <f>IFERROR(INDEX(PLAYERIDMAP2[PLAYERNAME],MATCH(ROW()-ROW(BA$1),PITCHERS,0)),"")</f>
        <v/>
      </c>
    </row>
    <row r="808" spans="1:53" x14ac:dyDescent="0.25">
      <c r="A808" t="s">
        <v>19081</v>
      </c>
      <c r="B808" t="s">
        <v>4967</v>
      </c>
      <c r="C808" s="1">
        <v>33069</v>
      </c>
      <c r="D808" t="s">
        <v>16836</v>
      </c>
      <c r="E808" t="s">
        <v>19082</v>
      </c>
      <c r="F808" t="s">
        <v>11087</v>
      </c>
      <c r="G808" t="s">
        <v>14693</v>
      </c>
      <c r="H808" t="s">
        <v>5705</v>
      </c>
      <c r="I808" t="s">
        <v>19083</v>
      </c>
      <c r="J808" t="s">
        <v>4967</v>
      </c>
      <c r="K808">
        <v>605323</v>
      </c>
      <c r="L808" t="s">
        <v>4967</v>
      </c>
      <c r="Z808" t="s">
        <v>19084</v>
      </c>
      <c r="AA808" t="s">
        <v>10958</v>
      </c>
      <c r="AB808" t="s">
        <v>5703</v>
      </c>
      <c r="AD808" t="s">
        <v>19084</v>
      </c>
      <c r="AL808" t="str">
        <f>IF(PLAYERIDMAP2[[#This Row],[POS]]="C",MAX(AL$1:AL807)+1,"")</f>
        <v/>
      </c>
      <c r="AM808" t="str">
        <f>IFERROR(INDEX(PLAYERIDMAP2[PLAYERNAME],MATCH(ROW()-ROW(AM$1),CATCHERS,0)),"")</f>
        <v/>
      </c>
      <c r="AN808" t="str">
        <f>IF(PLAYERIDMAP2[[#This Row],[POS]]="1B",MAX(AN$1:AN807)+1,"")</f>
        <v/>
      </c>
      <c r="AO808" t="str">
        <f>IFERROR(INDEX(PLAYERIDMAP2[PLAYERNAME],MATCH(ROW()-ROW(AO$1),FIRSTBASE,0)),"")</f>
        <v/>
      </c>
      <c r="AP808" t="str">
        <f>IF(PLAYERIDMAP2[[#This Row],[POS]]="2B",MAX(AP$1:AP807)+1,"")</f>
        <v/>
      </c>
      <c r="AQ808" t="str">
        <f>IFERROR(INDEX(PLAYERIDMAP2[PLAYERNAME],MATCH(ROW()-ROW(AQ$1),SECONDBASE,0)),"")</f>
        <v/>
      </c>
      <c r="AR808">
        <f>IF(PLAYERIDMAP2[[#This Row],[POS]]="3B",MAX(AR$1:AR807)+1,"")</f>
        <v>50</v>
      </c>
      <c r="AS808" t="str">
        <f>IFERROR(INDEX(PLAYERIDMAP2[PLAYERNAME],MATCH(ROW()-ROW(AS$1),THIRDBASE,0)),"")</f>
        <v/>
      </c>
      <c r="AT808" t="str">
        <f>IF(PLAYERIDMAP2[[#This Row],[POS]]="SS",MAX(AT$1:AT807)+1,"")</f>
        <v/>
      </c>
      <c r="AU808" t="str">
        <f>IFERROR(INDEX(PLAYERIDMAP2[PLAYERNAME],MATCH(ROW()-ROW(AU$1),SHORTSTOP,0)),"")</f>
        <v/>
      </c>
      <c r="AV808" t="str">
        <f>IF(PLAYERIDMAP2[[#This Row],[POS]]="OF",MAX(AV$1:AV807)+1,"")</f>
        <v/>
      </c>
      <c r="AW808" t="str">
        <f>IFERROR(INDEX(PLAYERIDMAP2[PLAYERNAME],MATCH(ROW()-ROW(AW$1),OUTFIELD,0)),"")</f>
        <v/>
      </c>
      <c r="AX808">
        <f>IF(PLAYERIDMAP2[[#This Row],[POS]]&lt;&gt;"P",MAX(AX$1:AX807)+1,"")</f>
        <v>428</v>
      </c>
      <c r="AY808" t="str">
        <f>IFERROR(INDEX(PLAYERIDMAP2[PLAYERNAME],MATCH(ROW()-ROW(AY$1),HITTERS,0)),"")</f>
        <v>Christian Vazquez</v>
      </c>
      <c r="AZ808" t="str">
        <f>IF(PLAYERIDMAP2[[#This Row],[POS]]="P",MAX(AZ$1:AZ807)+1,"")</f>
        <v/>
      </c>
      <c r="BA808" t="str">
        <f>IFERROR(INDEX(PLAYERIDMAP2[PLAYERNAME],MATCH(ROW()-ROW(BA$1),PITCHERS,0)),"")</f>
        <v/>
      </c>
    </row>
    <row r="809" spans="1:53" x14ac:dyDescent="0.25">
      <c r="A809" t="s">
        <v>13528</v>
      </c>
      <c r="B809" t="s">
        <v>13529</v>
      </c>
      <c r="C809" s="1">
        <v>29790</v>
      </c>
      <c r="D809" t="s">
        <v>17630</v>
      </c>
      <c r="E809" t="s">
        <v>17631</v>
      </c>
      <c r="F809" t="s">
        <v>11016</v>
      </c>
      <c r="G809" t="s">
        <v>11016</v>
      </c>
      <c r="H809" t="s">
        <v>10988</v>
      </c>
      <c r="I809" t="s">
        <v>17632</v>
      </c>
      <c r="K809">
        <v>425539</v>
      </c>
      <c r="M809">
        <v>390774</v>
      </c>
      <c r="N809" t="s">
        <v>13529</v>
      </c>
      <c r="O809" t="s">
        <v>16219</v>
      </c>
      <c r="P809" t="s">
        <v>13528</v>
      </c>
      <c r="V809" t="s">
        <v>16220</v>
      </c>
      <c r="W809">
        <v>38196</v>
      </c>
      <c r="AA809" t="s">
        <v>10958</v>
      </c>
      <c r="AB809" t="s">
        <v>10958</v>
      </c>
      <c r="AD809" t="s">
        <v>16585</v>
      </c>
      <c r="AL809" t="str">
        <f>IF(PLAYERIDMAP2[[#This Row],[POS]]="C",MAX(AL$1:AL808)+1,"")</f>
        <v/>
      </c>
      <c r="AM809" t="str">
        <f>IFERROR(INDEX(PLAYERIDMAP2[PLAYERNAME],MATCH(ROW()-ROW(AM$1),CATCHERS,0)),"")</f>
        <v/>
      </c>
      <c r="AN809" t="str">
        <f>IF(PLAYERIDMAP2[[#This Row],[POS]]="1B",MAX(AN$1:AN808)+1,"")</f>
        <v/>
      </c>
      <c r="AO809" t="str">
        <f>IFERROR(INDEX(PLAYERIDMAP2[PLAYERNAME],MATCH(ROW()-ROW(AO$1),FIRSTBASE,0)),"")</f>
        <v/>
      </c>
      <c r="AP809" t="str">
        <f>IF(PLAYERIDMAP2[[#This Row],[POS]]="2B",MAX(AP$1:AP808)+1,"")</f>
        <v/>
      </c>
      <c r="AQ809" t="str">
        <f>IFERROR(INDEX(PLAYERIDMAP2[PLAYERNAME],MATCH(ROW()-ROW(AQ$1),SECONDBASE,0)),"")</f>
        <v/>
      </c>
      <c r="AR809" t="str">
        <f>IF(PLAYERIDMAP2[[#This Row],[POS]]="3B",MAX(AR$1:AR808)+1,"")</f>
        <v/>
      </c>
      <c r="AS809" t="str">
        <f>IFERROR(INDEX(PLAYERIDMAP2[PLAYERNAME],MATCH(ROW()-ROW(AS$1),THIRDBASE,0)),"")</f>
        <v/>
      </c>
      <c r="AT809" t="str">
        <f>IF(PLAYERIDMAP2[[#This Row],[POS]]="SS",MAX(AT$1:AT808)+1,"")</f>
        <v/>
      </c>
      <c r="AU809" t="str">
        <f>IFERROR(INDEX(PLAYERIDMAP2[PLAYERNAME],MATCH(ROW()-ROW(AU$1),SHORTSTOP,0)),"")</f>
        <v/>
      </c>
      <c r="AV809" t="str">
        <f>IF(PLAYERIDMAP2[[#This Row],[POS]]="OF",MAX(AV$1:AV808)+1,"")</f>
        <v/>
      </c>
      <c r="AW809" t="str">
        <f>IFERROR(INDEX(PLAYERIDMAP2[PLAYERNAME],MATCH(ROW()-ROW(AW$1),OUTFIELD,0)),"")</f>
        <v/>
      </c>
      <c r="AX809" t="str">
        <f>IF(PLAYERIDMAP2[[#This Row],[POS]]&lt;&gt;"P",MAX(AX$1:AX808)+1,"")</f>
        <v/>
      </c>
      <c r="AY809" t="str">
        <f>IFERROR(INDEX(PLAYERIDMAP2[PLAYERNAME],MATCH(ROW()-ROW(AY$1),HITTERS,0)),"")</f>
        <v>Will Venable</v>
      </c>
      <c r="AZ809">
        <f>IF(PLAYERIDMAP2[[#This Row],[POS]]="P",MAX(AZ$1:AZ808)+1,"")</f>
        <v>380</v>
      </c>
      <c r="BA809" t="str">
        <f>IFERROR(INDEX(PLAYERIDMAP2[PLAYERNAME],MATCH(ROW()-ROW(BA$1),PITCHERS,0)),"")</f>
        <v/>
      </c>
    </row>
    <row r="810" spans="1:53" x14ac:dyDescent="0.25">
      <c r="A810" t="s">
        <v>13530</v>
      </c>
      <c r="B810" t="s">
        <v>10744</v>
      </c>
      <c r="C810" s="1">
        <v>27435</v>
      </c>
      <c r="D810" t="s">
        <v>18054</v>
      </c>
      <c r="E810" t="s">
        <v>18055</v>
      </c>
      <c r="F810" t="s">
        <v>11016</v>
      </c>
      <c r="G810" t="s">
        <v>11016</v>
      </c>
      <c r="H810" t="s">
        <v>10988</v>
      </c>
      <c r="I810" t="s">
        <v>18056</v>
      </c>
      <c r="J810" t="s">
        <v>10744</v>
      </c>
      <c r="K810">
        <v>493133</v>
      </c>
      <c r="L810" t="s">
        <v>10744</v>
      </c>
      <c r="M810">
        <v>1442917</v>
      </c>
      <c r="N810" t="s">
        <v>10744</v>
      </c>
      <c r="O810" t="s">
        <v>13531</v>
      </c>
      <c r="P810" t="s">
        <v>13530</v>
      </c>
      <c r="Q810">
        <v>8167</v>
      </c>
      <c r="R810" t="s">
        <v>10744</v>
      </c>
      <c r="S810">
        <v>28950</v>
      </c>
      <c r="T810" t="s">
        <v>10744</v>
      </c>
      <c r="V810" t="s">
        <v>13532</v>
      </c>
      <c r="W810">
        <v>38205</v>
      </c>
      <c r="X810">
        <v>8167</v>
      </c>
      <c r="Y810" t="s">
        <v>10744</v>
      </c>
      <c r="Z810" t="s">
        <v>13533</v>
      </c>
      <c r="AA810" t="s">
        <v>5703</v>
      </c>
      <c r="AB810" t="s">
        <v>5703</v>
      </c>
      <c r="AC810" t="s">
        <v>10744</v>
      </c>
      <c r="AD810" t="s">
        <v>13533</v>
      </c>
      <c r="AL810" t="str">
        <f>IF(PLAYERIDMAP2[[#This Row],[POS]]="C",MAX(AL$1:AL809)+1,"")</f>
        <v/>
      </c>
      <c r="AM810" t="str">
        <f>IFERROR(INDEX(PLAYERIDMAP2[PLAYERNAME],MATCH(ROW()-ROW(AM$1),CATCHERS,0)),"")</f>
        <v/>
      </c>
      <c r="AN810" t="str">
        <f>IF(PLAYERIDMAP2[[#This Row],[POS]]="1B",MAX(AN$1:AN809)+1,"")</f>
        <v/>
      </c>
      <c r="AO810" t="str">
        <f>IFERROR(INDEX(PLAYERIDMAP2[PLAYERNAME],MATCH(ROW()-ROW(AO$1),FIRSTBASE,0)),"")</f>
        <v/>
      </c>
      <c r="AP810" t="str">
        <f>IF(PLAYERIDMAP2[[#This Row],[POS]]="2B",MAX(AP$1:AP809)+1,"")</f>
        <v/>
      </c>
      <c r="AQ810" t="str">
        <f>IFERROR(INDEX(PLAYERIDMAP2[PLAYERNAME],MATCH(ROW()-ROW(AQ$1),SECONDBASE,0)),"")</f>
        <v/>
      </c>
      <c r="AR810" t="str">
        <f>IF(PLAYERIDMAP2[[#This Row],[POS]]="3B",MAX(AR$1:AR809)+1,"")</f>
        <v/>
      </c>
      <c r="AS810" t="str">
        <f>IFERROR(INDEX(PLAYERIDMAP2[PLAYERNAME],MATCH(ROW()-ROW(AS$1),THIRDBASE,0)),"")</f>
        <v/>
      </c>
      <c r="AT810" t="str">
        <f>IF(PLAYERIDMAP2[[#This Row],[POS]]="SS",MAX(AT$1:AT809)+1,"")</f>
        <v/>
      </c>
      <c r="AU810" t="str">
        <f>IFERROR(INDEX(PLAYERIDMAP2[PLAYERNAME],MATCH(ROW()-ROW(AU$1),SHORTSTOP,0)),"")</f>
        <v/>
      </c>
      <c r="AV810" t="str">
        <f>IF(PLAYERIDMAP2[[#This Row],[POS]]="OF",MAX(AV$1:AV809)+1,"")</f>
        <v/>
      </c>
      <c r="AW810" t="str">
        <f>IFERROR(INDEX(PLAYERIDMAP2[PLAYERNAME],MATCH(ROW()-ROW(AW$1),OUTFIELD,0)),"")</f>
        <v/>
      </c>
      <c r="AX810" t="str">
        <f>IF(PLAYERIDMAP2[[#This Row],[POS]]&lt;&gt;"P",MAX(AX$1:AX809)+1,"")</f>
        <v/>
      </c>
      <c r="AY810" t="str">
        <f>IFERROR(INDEX(PLAYERIDMAP2[PLAYERNAME],MATCH(ROW()-ROW(AY$1),HITTERS,0)),"")</f>
        <v>Dayan Viciedo</v>
      </c>
      <c r="AZ810">
        <f>IF(PLAYERIDMAP2[[#This Row],[POS]]="P",MAX(AZ$1:AZ809)+1,"")</f>
        <v>381</v>
      </c>
      <c r="BA810" t="str">
        <f>IFERROR(INDEX(PLAYERIDMAP2[PLAYERNAME],MATCH(ROW()-ROW(BA$1),PITCHERS,0)),"")</f>
        <v/>
      </c>
    </row>
    <row r="811" spans="1:53" x14ac:dyDescent="0.25">
      <c r="A811" t="s">
        <v>13534</v>
      </c>
      <c r="B811" t="s">
        <v>10811</v>
      </c>
      <c r="C811" s="1">
        <v>28786</v>
      </c>
      <c r="D811" t="s">
        <v>17219</v>
      </c>
      <c r="E811" t="s">
        <v>19105</v>
      </c>
      <c r="F811" t="s">
        <v>11053</v>
      </c>
      <c r="G811" t="s">
        <v>16838</v>
      </c>
      <c r="H811" t="s">
        <v>10988</v>
      </c>
      <c r="I811" t="s">
        <v>19106</v>
      </c>
      <c r="J811" t="s">
        <v>10811</v>
      </c>
      <c r="K811">
        <v>407793</v>
      </c>
      <c r="L811" t="s">
        <v>10811</v>
      </c>
      <c r="M811">
        <v>223559</v>
      </c>
      <c r="N811" t="s">
        <v>10811</v>
      </c>
      <c r="O811" t="s">
        <v>13535</v>
      </c>
      <c r="P811" t="s">
        <v>13534</v>
      </c>
      <c r="Q811">
        <v>6953</v>
      </c>
      <c r="R811" t="s">
        <v>10811</v>
      </c>
      <c r="S811">
        <v>5203</v>
      </c>
      <c r="T811" t="s">
        <v>10811</v>
      </c>
      <c r="V811" t="s">
        <v>13536</v>
      </c>
      <c r="W811">
        <v>886</v>
      </c>
      <c r="X811">
        <v>6953</v>
      </c>
      <c r="Y811" t="s">
        <v>10811</v>
      </c>
      <c r="Z811" t="s">
        <v>13537</v>
      </c>
      <c r="AA811" t="s">
        <v>5703</v>
      </c>
      <c r="AB811" t="s">
        <v>5703</v>
      </c>
      <c r="AC811" t="s">
        <v>10811</v>
      </c>
      <c r="AD811" t="s">
        <v>13537</v>
      </c>
      <c r="AE811">
        <v>6917</v>
      </c>
      <c r="AF811" t="s">
        <v>10811</v>
      </c>
      <c r="AG811">
        <v>5754</v>
      </c>
      <c r="AH811" t="s">
        <v>10811</v>
      </c>
      <c r="AL811" t="str">
        <f>IF(PLAYERIDMAP2[[#This Row],[POS]]="C",MAX(AL$1:AL810)+1,"")</f>
        <v/>
      </c>
      <c r="AM811" t="str">
        <f>IFERROR(INDEX(PLAYERIDMAP2[PLAYERNAME],MATCH(ROW()-ROW(AM$1),CATCHERS,0)),"")</f>
        <v/>
      </c>
      <c r="AN811" t="str">
        <f>IF(PLAYERIDMAP2[[#This Row],[POS]]="1B",MAX(AN$1:AN810)+1,"")</f>
        <v/>
      </c>
      <c r="AO811" t="str">
        <f>IFERROR(INDEX(PLAYERIDMAP2[PLAYERNAME],MATCH(ROW()-ROW(AO$1),FIRSTBASE,0)),"")</f>
        <v/>
      </c>
      <c r="AP811" t="str">
        <f>IF(PLAYERIDMAP2[[#This Row],[POS]]="2B",MAX(AP$1:AP810)+1,"")</f>
        <v/>
      </c>
      <c r="AQ811" t="str">
        <f>IFERROR(INDEX(PLAYERIDMAP2[PLAYERNAME],MATCH(ROW()-ROW(AQ$1),SECONDBASE,0)),"")</f>
        <v/>
      </c>
      <c r="AR811" t="str">
        <f>IF(PLAYERIDMAP2[[#This Row],[POS]]="3B",MAX(AR$1:AR810)+1,"")</f>
        <v/>
      </c>
      <c r="AS811" t="str">
        <f>IFERROR(INDEX(PLAYERIDMAP2[PLAYERNAME],MATCH(ROW()-ROW(AS$1),THIRDBASE,0)),"")</f>
        <v/>
      </c>
      <c r="AT811" t="str">
        <f>IF(PLAYERIDMAP2[[#This Row],[POS]]="SS",MAX(AT$1:AT810)+1,"")</f>
        <v/>
      </c>
      <c r="AU811" t="str">
        <f>IFERROR(INDEX(PLAYERIDMAP2[PLAYERNAME],MATCH(ROW()-ROW(AU$1),SHORTSTOP,0)),"")</f>
        <v/>
      </c>
      <c r="AV811" t="str">
        <f>IF(PLAYERIDMAP2[[#This Row],[POS]]="OF",MAX(AV$1:AV810)+1,"")</f>
        <v/>
      </c>
      <c r="AW811" t="str">
        <f>IFERROR(INDEX(PLAYERIDMAP2[PLAYERNAME],MATCH(ROW()-ROW(AW$1),OUTFIELD,0)),"")</f>
        <v/>
      </c>
      <c r="AX811" t="str">
        <f>IF(PLAYERIDMAP2[[#This Row],[POS]]&lt;&gt;"P",MAX(AX$1:AX810)+1,"")</f>
        <v/>
      </c>
      <c r="AY811" t="str">
        <f>IFERROR(INDEX(PLAYERIDMAP2[PLAYERNAME],MATCH(ROW()-ROW(AY$1),HITTERS,0)),"")</f>
        <v>Shane Victorino</v>
      </c>
      <c r="AZ811">
        <f>IF(PLAYERIDMAP2[[#This Row],[POS]]="P",MAX(AZ$1:AZ810)+1,"")</f>
        <v>382</v>
      </c>
      <c r="BA811" t="str">
        <f>IFERROR(INDEX(PLAYERIDMAP2[PLAYERNAME],MATCH(ROW()-ROW(BA$1),PITCHERS,0)),"")</f>
        <v/>
      </c>
    </row>
    <row r="812" spans="1:53" x14ac:dyDescent="0.25">
      <c r="A812" t="s">
        <v>13538</v>
      </c>
      <c r="B812" t="s">
        <v>7784</v>
      </c>
      <c r="C812" s="1">
        <v>31152</v>
      </c>
      <c r="D812" t="s">
        <v>18409</v>
      </c>
      <c r="E812" t="s">
        <v>20458</v>
      </c>
      <c r="F812" t="s">
        <v>11119</v>
      </c>
      <c r="G812" t="s">
        <v>14693</v>
      </c>
      <c r="H812" t="s">
        <v>10988</v>
      </c>
      <c r="I812" t="s">
        <v>20459</v>
      </c>
      <c r="J812" t="s">
        <v>7784</v>
      </c>
      <c r="K812">
        <v>444836</v>
      </c>
      <c r="L812" t="s">
        <v>7784</v>
      </c>
      <c r="M812">
        <v>1200054</v>
      </c>
      <c r="N812" t="s">
        <v>7784</v>
      </c>
      <c r="O812" t="s">
        <v>13539</v>
      </c>
      <c r="P812" t="s">
        <v>13538</v>
      </c>
      <c r="Q812">
        <v>8075</v>
      </c>
      <c r="R812" t="s">
        <v>7784</v>
      </c>
      <c r="V812" t="s">
        <v>13540</v>
      </c>
      <c r="W812">
        <v>46279</v>
      </c>
      <c r="X812">
        <v>8075</v>
      </c>
      <c r="Y812" t="s">
        <v>7784</v>
      </c>
      <c r="Z812" t="s">
        <v>16586</v>
      </c>
      <c r="AA812" t="s">
        <v>10958</v>
      </c>
      <c r="AB812" t="s">
        <v>10958</v>
      </c>
      <c r="AD812" t="s">
        <v>16586</v>
      </c>
      <c r="AG812">
        <v>5347</v>
      </c>
      <c r="AL812" t="str">
        <f>IF(PLAYERIDMAP2[[#This Row],[POS]]="C",MAX(AL$1:AL811)+1,"")</f>
        <v/>
      </c>
      <c r="AM812" t="str">
        <f>IFERROR(INDEX(PLAYERIDMAP2[PLAYERNAME],MATCH(ROW()-ROW(AM$1),CATCHERS,0)),"")</f>
        <v/>
      </c>
      <c r="AN812" t="str">
        <f>IF(PLAYERIDMAP2[[#This Row],[POS]]="1B",MAX(AN$1:AN811)+1,"")</f>
        <v/>
      </c>
      <c r="AO812" t="str">
        <f>IFERROR(INDEX(PLAYERIDMAP2[PLAYERNAME],MATCH(ROW()-ROW(AO$1),FIRSTBASE,0)),"")</f>
        <v/>
      </c>
      <c r="AP812" t="str">
        <f>IF(PLAYERIDMAP2[[#This Row],[POS]]="2B",MAX(AP$1:AP811)+1,"")</f>
        <v/>
      </c>
      <c r="AQ812" t="str">
        <f>IFERROR(INDEX(PLAYERIDMAP2[PLAYERNAME],MATCH(ROW()-ROW(AQ$1),SECONDBASE,0)),"")</f>
        <v/>
      </c>
      <c r="AR812" t="str">
        <f>IF(PLAYERIDMAP2[[#This Row],[POS]]="3B",MAX(AR$1:AR811)+1,"")</f>
        <v/>
      </c>
      <c r="AS812" t="str">
        <f>IFERROR(INDEX(PLAYERIDMAP2[PLAYERNAME],MATCH(ROW()-ROW(AS$1),THIRDBASE,0)),"")</f>
        <v/>
      </c>
      <c r="AT812" t="str">
        <f>IF(PLAYERIDMAP2[[#This Row],[POS]]="SS",MAX(AT$1:AT811)+1,"")</f>
        <v/>
      </c>
      <c r="AU812" t="str">
        <f>IFERROR(INDEX(PLAYERIDMAP2[PLAYERNAME],MATCH(ROW()-ROW(AU$1),SHORTSTOP,0)),"")</f>
        <v/>
      </c>
      <c r="AV812" t="str">
        <f>IF(PLAYERIDMAP2[[#This Row],[POS]]="OF",MAX(AV$1:AV811)+1,"")</f>
        <v/>
      </c>
      <c r="AW812" t="str">
        <f>IFERROR(INDEX(PLAYERIDMAP2[PLAYERNAME],MATCH(ROW()-ROW(AW$1),OUTFIELD,0)),"")</f>
        <v/>
      </c>
      <c r="AX812" t="str">
        <f>IF(PLAYERIDMAP2[[#This Row],[POS]]&lt;&gt;"P",MAX(AX$1:AX811)+1,"")</f>
        <v/>
      </c>
      <c r="AY812" t="str">
        <f>IFERROR(INDEX(PLAYERIDMAP2[PLAYERNAME],MATCH(ROW()-ROW(AY$1),HITTERS,0)),"")</f>
        <v>Jonathan Villar</v>
      </c>
      <c r="AZ812">
        <f>IF(PLAYERIDMAP2[[#This Row],[POS]]="P",MAX(AZ$1:AZ811)+1,"")</f>
        <v>383</v>
      </c>
      <c r="BA812" t="str">
        <f>IFERROR(INDEX(PLAYERIDMAP2[PLAYERNAME],MATCH(ROW()-ROW(BA$1),PITCHERS,0)),"")</f>
        <v/>
      </c>
    </row>
    <row r="813" spans="1:53" x14ac:dyDescent="0.25">
      <c r="A813" t="s">
        <v>13541</v>
      </c>
      <c r="B813" t="s">
        <v>4940</v>
      </c>
      <c r="C813" s="1">
        <v>32584</v>
      </c>
      <c r="D813" t="s">
        <v>17930</v>
      </c>
      <c r="E813" t="s">
        <v>18748</v>
      </c>
      <c r="F813" t="s">
        <v>11302</v>
      </c>
      <c r="G813" t="s">
        <v>16838</v>
      </c>
      <c r="H813" t="s">
        <v>10998</v>
      </c>
      <c r="I813" t="s">
        <v>18749</v>
      </c>
      <c r="J813" t="s">
        <v>4940</v>
      </c>
      <c r="K813">
        <v>501571</v>
      </c>
      <c r="L813" t="s">
        <v>4940</v>
      </c>
      <c r="M813">
        <v>1811887</v>
      </c>
      <c r="N813" t="s">
        <v>4940</v>
      </c>
      <c r="O813" t="s">
        <v>13542</v>
      </c>
      <c r="P813" t="s">
        <v>13541</v>
      </c>
      <c r="Q813">
        <v>9377</v>
      </c>
      <c r="R813" t="s">
        <v>4940</v>
      </c>
      <c r="S813">
        <v>31410</v>
      </c>
      <c r="T813" t="s">
        <v>4940</v>
      </c>
      <c r="U813" t="s">
        <v>4940</v>
      </c>
      <c r="V813" t="s">
        <v>13543</v>
      </c>
      <c r="W813">
        <v>50845</v>
      </c>
      <c r="X813">
        <v>9377</v>
      </c>
      <c r="Y813" t="s">
        <v>4940</v>
      </c>
      <c r="Z813" t="s">
        <v>13544</v>
      </c>
      <c r="AA813" t="s">
        <v>5703</v>
      </c>
      <c r="AB813" t="s">
        <v>5703</v>
      </c>
      <c r="AC813" t="s">
        <v>4940</v>
      </c>
      <c r="AD813" t="s">
        <v>13544</v>
      </c>
      <c r="AE813">
        <v>10309</v>
      </c>
      <c r="AF813" t="s">
        <v>4940</v>
      </c>
      <c r="AG813">
        <v>13917</v>
      </c>
      <c r="AH813" t="s">
        <v>4940</v>
      </c>
      <c r="AL813" t="str">
        <f>IF(PLAYERIDMAP2[[#This Row],[POS]]="C",MAX(AL$1:AL812)+1,"")</f>
        <v/>
      </c>
      <c r="AM813" t="str">
        <f>IFERROR(INDEX(PLAYERIDMAP2[PLAYERNAME],MATCH(ROW()-ROW(AM$1),CATCHERS,0)),"")</f>
        <v/>
      </c>
      <c r="AN813" t="str">
        <f>IF(PLAYERIDMAP2[[#This Row],[POS]]="1B",MAX(AN$1:AN812)+1,"")</f>
        <v/>
      </c>
      <c r="AO813" t="str">
        <f>IFERROR(INDEX(PLAYERIDMAP2[PLAYERNAME],MATCH(ROW()-ROW(AO$1),FIRSTBASE,0)),"")</f>
        <v/>
      </c>
      <c r="AP813" t="str">
        <f>IF(PLAYERIDMAP2[[#This Row],[POS]]="2B",MAX(AP$1:AP812)+1,"")</f>
        <v/>
      </c>
      <c r="AQ813" t="str">
        <f>IFERROR(INDEX(PLAYERIDMAP2[PLAYERNAME],MATCH(ROW()-ROW(AQ$1),SECONDBASE,0)),"")</f>
        <v/>
      </c>
      <c r="AR813" t="str">
        <f>IF(PLAYERIDMAP2[[#This Row],[POS]]="3B",MAX(AR$1:AR812)+1,"")</f>
        <v/>
      </c>
      <c r="AS813" t="str">
        <f>IFERROR(INDEX(PLAYERIDMAP2[PLAYERNAME],MATCH(ROW()-ROW(AS$1),THIRDBASE,0)),"")</f>
        <v/>
      </c>
      <c r="AT813" t="str">
        <f>IF(PLAYERIDMAP2[[#This Row],[POS]]="SS",MAX(AT$1:AT812)+1,"")</f>
        <v/>
      </c>
      <c r="AU813" t="str">
        <f>IFERROR(INDEX(PLAYERIDMAP2[PLAYERNAME],MATCH(ROW()-ROW(AU$1),SHORTSTOP,0)),"")</f>
        <v/>
      </c>
      <c r="AV813">
        <f>IF(PLAYERIDMAP2[[#This Row],[POS]]="OF",MAX(AV$1:AV812)+1,"")</f>
        <v>167</v>
      </c>
      <c r="AW813" t="str">
        <f>IFERROR(INDEX(PLAYERIDMAP2[PLAYERNAME],MATCH(ROW()-ROW(AW$1),OUTFIELD,0)),"")</f>
        <v/>
      </c>
      <c r="AX813">
        <f>IF(PLAYERIDMAP2[[#This Row],[POS]]&lt;&gt;"P",MAX(AX$1:AX812)+1,"")</f>
        <v>429</v>
      </c>
      <c r="AY813" t="str">
        <f>IFERROR(INDEX(PLAYERIDMAP2[PLAYERNAME],MATCH(ROW()-ROW(AY$1),HITTERS,0)),"")</f>
        <v>Josh Vitters</v>
      </c>
      <c r="AZ813" t="str">
        <f>IF(PLAYERIDMAP2[[#This Row],[POS]]="P",MAX(AZ$1:AZ812)+1,"")</f>
        <v/>
      </c>
      <c r="BA813" t="str">
        <f>IFERROR(INDEX(PLAYERIDMAP2[PLAYERNAME],MATCH(ROW()-ROW(BA$1),PITCHERS,0)),"")</f>
        <v/>
      </c>
    </row>
    <row r="814" spans="1:53" x14ac:dyDescent="0.25">
      <c r="A814" t="s">
        <v>13545</v>
      </c>
      <c r="B814" t="s">
        <v>5212</v>
      </c>
      <c r="C814" s="1">
        <v>30260</v>
      </c>
      <c r="D814" t="s">
        <v>17086</v>
      </c>
      <c r="E814" t="s">
        <v>20141</v>
      </c>
      <c r="F814" t="s">
        <v>11053</v>
      </c>
      <c r="G814" t="s">
        <v>16838</v>
      </c>
      <c r="H814" t="s">
        <v>11003</v>
      </c>
      <c r="I814" t="s">
        <v>20142</v>
      </c>
      <c r="J814" t="s">
        <v>5212</v>
      </c>
      <c r="K814">
        <v>445933</v>
      </c>
      <c r="L814" t="s">
        <v>5212</v>
      </c>
      <c r="M814">
        <v>1104375</v>
      </c>
      <c r="N814" t="s">
        <v>5212</v>
      </c>
      <c r="O814" t="s">
        <v>13546</v>
      </c>
      <c r="P814" t="s">
        <v>13545</v>
      </c>
      <c r="Q814">
        <v>7979</v>
      </c>
      <c r="R814" t="s">
        <v>5212</v>
      </c>
      <c r="V814" t="s">
        <v>13547</v>
      </c>
      <c r="W814">
        <v>46282</v>
      </c>
      <c r="Z814" t="s">
        <v>16587</v>
      </c>
      <c r="AA814" t="s">
        <v>10958</v>
      </c>
      <c r="AB814" t="s">
        <v>5703</v>
      </c>
      <c r="AD814" t="s">
        <v>16587</v>
      </c>
      <c r="AL814" t="str">
        <f>IF(PLAYERIDMAP2[[#This Row],[POS]]="C",MAX(AL$1:AL813)+1,"")</f>
        <v/>
      </c>
      <c r="AM814" t="str">
        <f>IFERROR(INDEX(PLAYERIDMAP2[PLAYERNAME],MATCH(ROW()-ROW(AM$1),CATCHERS,0)),"")</f>
        <v/>
      </c>
      <c r="AN814">
        <f>IF(PLAYERIDMAP2[[#This Row],[POS]]="1B",MAX(AN$1:AN813)+1,"")</f>
        <v>44</v>
      </c>
      <c r="AO814" t="str">
        <f>IFERROR(INDEX(PLAYERIDMAP2[PLAYERNAME],MATCH(ROW()-ROW(AO$1),FIRSTBASE,0)),"")</f>
        <v/>
      </c>
      <c r="AP814" t="str">
        <f>IF(PLAYERIDMAP2[[#This Row],[POS]]="2B",MAX(AP$1:AP813)+1,"")</f>
        <v/>
      </c>
      <c r="AQ814" t="str">
        <f>IFERROR(INDEX(PLAYERIDMAP2[PLAYERNAME],MATCH(ROW()-ROW(AQ$1),SECONDBASE,0)),"")</f>
        <v/>
      </c>
      <c r="AR814" t="str">
        <f>IF(PLAYERIDMAP2[[#This Row],[POS]]="3B",MAX(AR$1:AR813)+1,"")</f>
        <v/>
      </c>
      <c r="AS814" t="str">
        <f>IFERROR(INDEX(PLAYERIDMAP2[PLAYERNAME],MATCH(ROW()-ROW(AS$1),THIRDBASE,0)),"")</f>
        <v/>
      </c>
      <c r="AT814" t="str">
        <f>IF(PLAYERIDMAP2[[#This Row],[POS]]="SS",MAX(AT$1:AT813)+1,"")</f>
        <v/>
      </c>
      <c r="AU814" t="str">
        <f>IFERROR(INDEX(PLAYERIDMAP2[PLAYERNAME],MATCH(ROW()-ROW(AU$1),SHORTSTOP,0)),"")</f>
        <v/>
      </c>
      <c r="AV814" t="str">
        <f>IF(PLAYERIDMAP2[[#This Row],[POS]]="OF",MAX(AV$1:AV813)+1,"")</f>
        <v/>
      </c>
      <c r="AW814" t="str">
        <f>IFERROR(INDEX(PLAYERIDMAP2[PLAYERNAME],MATCH(ROW()-ROW(AW$1),OUTFIELD,0)),"")</f>
        <v/>
      </c>
      <c r="AX814">
        <f>IF(PLAYERIDMAP2[[#This Row],[POS]]&lt;&gt;"P",MAX(AX$1:AX813)+1,"")</f>
        <v>430</v>
      </c>
      <c r="AY814" t="str">
        <f>IFERROR(INDEX(PLAYERIDMAP2[PLAYERNAME],MATCH(ROW()-ROW(AY$1),HITTERS,0)),"")</f>
        <v>Omar Vizquel</v>
      </c>
      <c r="AZ814" t="str">
        <f>IF(PLAYERIDMAP2[[#This Row],[POS]]="P",MAX(AZ$1:AZ813)+1,"")</f>
        <v/>
      </c>
      <c r="BA814" t="str">
        <f>IFERROR(INDEX(PLAYERIDMAP2[PLAYERNAME],MATCH(ROW()-ROW(BA$1),PITCHERS,0)),"")</f>
        <v/>
      </c>
    </row>
    <row r="815" spans="1:53" x14ac:dyDescent="0.25">
      <c r="A815" t="s">
        <v>13548</v>
      </c>
      <c r="B815" t="s">
        <v>5344</v>
      </c>
      <c r="C815" s="1">
        <v>32031</v>
      </c>
      <c r="D815" t="s">
        <v>16854</v>
      </c>
      <c r="E815" t="s">
        <v>19654</v>
      </c>
      <c r="F815" t="s">
        <v>11077</v>
      </c>
      <c r="G815" t="s">
        <v>14693</v>
      </c>
      <c r="H815" t="s">
        <v>5705</v>
      </c>
      <c r="I815" t="s">
        <v>19655</v>
      </c>
      <c r="J815" t="s">
        <v>5344</v>
      </c>
      <c r="K815">
        <v>477186</v>
      </c>
      <c r="L815" t="s">
        <v>5344</v>
      </c>
      <c r="M815">
        <v>1737856</v>
      </c>
      <c r="N815" t="s">
        <v>5344</v>
      </c>
      <c r="O815" t="s">
        <v>13549</v>
      </c>
      <c r="P815" t="s">
        <v>13548</v>
      </c>
      <c r="Q815">
        <v>8992</v>
      </c>
      <c r="R815" t="s">
        <v>5344</v>
      </c>
      <c r="S815">
        <v>30623</v>
      </c>
      <c r="T815" t="s">
        <v>5344</v>
      </c>
      <c r="V815" t="s">
        <v>13550</v>
      </c>
      <c r="W815">
        <v>56561</v>
      </c>
      <c r="X815">
        <v>8992</v>
      </c>
      <c r="Y815" t="s">
        <v>5344</v>
      </c>
      <c r="Z815" t="s">
        <v>16588</v>
      </c>
      <c r="AA815" t="s">
        <v>5703</v>
      </c>
      <c r="AB815" t="s">
        <v>5703</v>
      </c>
      <c r="AD815" t="s">
        <v>16588</v>
      </c>
      <c r="AL815" t="str">
        <f>IF(PLAYERIDMAP2[[#This Row],[POS]]="C",MAX(AL$1:AL814)+1,"")</f>
        <v/>
      </c>
      <c r="AM815" t="str">
        <f>IFERROR(INDEX(PLAYERIDMAP2[PLAYERNAME],MATCH(ROW()-ROW(AM$1),CATCHERS,0)),"")</f>
        <v/>
      </c>
      <c r="AN815" t="str">
        <f>IF(PLAYERIDMAP2[[#This Row],[POS]]="1B",MAX(AN$1:AN814)+1,"")</f>
        <v/>
      </c>
      <c r="AO815" t="str">
        <f>IFERROR(INDEX(PLAYERIDMAP2[PLAYERNAME],MATCH(ROW()-ROW(AO$1),FIRSTBASE,0)),"")</f>
        <v/>
      </c>
      <c r="AP815" t="str">
        <f>IF(PLAYERIDMAP2[[#This Row],[POS]]="2B",MAX(AP$1:AP814)+1,"")</f>
        <v/>
      </c>
      <c r="AQ815" t="str">
        <f>IFERROR(INDEX(PLAYERIDMAP2[PLAYERNAME],MATCH(ROW()-ROW(AQ$1),SECONDBASE,0)),"")</f>
        <v/>
      </c>
      <c r="AR815">
        <f>IF(PLAYERIDMAP2[[#This Row],[POS]]="3B",MAX(AR$1:AR814)+1,"")</f>
        <v>51</v>
      </c>
      <c r="AS815" t="str">
        <f>IFERROR(INDEX(PLAYERIDMAP2[PLAYERNAME],MATCH(ROW()-ROW(AS$1),THIRDBASE,0)),"")</f>
        <v/>
      </c>
      <c r="AT815" t="str">
        <f>IF(PLAYERIDMAP2[[#This Row],[POS]]="SS",MAX(AT$1:AT814)+1,"")</f>
        <v/>
      </c>
      <c r="AU815" t="str">
        <f>IFERROR(INDEX(PLAYERIDMAP2[PLAYERNAME],MATCH(ROW()-ROW(AU$1),SHORTSTOP,0)),"")</f>
        <v/>
      </c>
      <c r="AV815" t="str">
        <f>IF(PLAYERIDMAP2[[#This Row],[POS]]="OF",MAX(AV$1:AV814)+1,"")</f>
        <v/>
      </c>
      <c r="AW815" t="str">
        <f>IFERROR(INDEX(PLAYERIDMAP2[PLAYERNAME],MATCH(ROW()-ROW(AW$1),OUTFIELD,0)),"")</f>
        <v/>
      </c>
      <c r="AX815">
        <f>IF(PLAYERIDMAP2[[#This Row],[POS]]&lt;&gt;"P",MAX(AX$1:AX814)+1,"")</f>
        <v>431</v>
      </c>
      <c r="AY815" t="str">
        <f>IFERROR(INDEX(PLAYERIDMAP2[PLAYERNAME],MATCH(ROW()-ROW(AY$1),HITTERS,0)),"")</f>
        <v>Stephen Vogt</v>
      </c>
      <c r="AZ815" t="str">
        <f>IF(PLAYERIDMAP2[[#This Row],[POS]]="P",MAX(AZ$1:AZ814)+1,"")</f>
        <v/>
      </c>
      <c r="BA815" t="str">
        <f>IFERROR(INDEX(PLAYERIDMAP2[PLAYERNAME],MATCH(ROW()-ROW(BA$1),PITCHERS,0)),"")</f>
        <v/>
      </c>
    </row>
    <row r="816" spans="1:53" x14ac:dyDescent="0.25">
      <c r="A816" t="s">
        <v>13551</v>
      </c>
      <c r="B816" t="s">
        <v>4351</v>
      </c>
      <c r="C816" s="1">
        <v>29172</v>
      </c>
      <c r="D816" t="s">
        <v>19769</v>
      </c>
      <c r="E816" t="s">
        <v>19654</v>
      </c>
      <c r="F816" t="s">
        <v>11016</v>
      </c>
      <c r="G816" t="s">
        <v>11016</v>
      </c>
      <c r="H816" t="s">
        <v>11110</v>
      </c>
      <c r="I816" t="s">
        <v>19770</v>
      </c>
      <c r="J816" t="s">
        <v>4351</v>
      </c>
      <c r="K816">
        <v>408042</v>
      </c>
      <c r="L816" t="s">
        <v>4351</v>
      </c>
      <c r="M816">
        <v>288967</v>
      </c>
      <c r="N816" t="s">
        <v>4351</v>
      </c>
      <c r="O816" t="s">
        <v>13552</v>
      </c>
      <c r="P816" t="s">
        <v>13551</v>
      </c>
      <c r="Q816">
        <v>7129</v>
      </c>
      <c r="R816" t="s">
        <v>4351</v>
      </c>
      <c r="S816">
        <v>5465</v>
      </c>
      <c r="T816" t="s">
        <v>4351</v>
      </c>
      <c r="U816" t="s">
        <v>4351</v>
      </c>
      <c r="V816" t="s">
        <v>13553</v>
      </c>
      <c r="W816">
        <v>16616</v>
      </c>
      <c r="X816">
        <v>7129</v>
      </c>
      <c r="Y816" t="s">
        <v>4351</v>
      </c>
      <c r="Z816" t="s">
        <v>13554</v>
      </c>
      <c r="AA816" t="s">
        <v>5703</v>
      </c>
      <c r="AB816" t="s">
        <v>5703</v>
      </c>
      <c r="AC816" t="s">
        <v>4351</v>
      </c>
      <c r="AD816" t="s">
        <v>13554</v>
      </c>
      <c r="AE816">
        <v>7204</v>
      </c>
      <c r="AF816" t="s">
        <v>4351</v>
      </c>
      <c r="AG816">
        <v>5201</v>
      </c>
      <c r="AH816" t="s">
        <v>4351</v>
      </c>
      <c r="AL816">
        <f>IF(PLAYERIDMAP2[[#This Row],[POS]]="C",MAX(AL$1:AL815)+1,"")</f>
        <v>50</v>
      </c>
      <c r="AM816" t="str">
        <f>IFERROR(INDEX(PLAYERIDMAP2[PLAYERNAME],MATCH(ROW()-ROW(AM$1),CATCHERS,0)),"")</f>
        <v/>
      </c>
      <c r="AN816" t="str">
        <f>IF(PLAYERIDMAP2[[#This Row],[POS]]="1B",MAX(AN$1:AN815)+1,"")</f>
        <v/>
      </c>
      <c r="AO816" t="str">
        <f>IFERROR(INDEX(PLAYERIDMAP2[PLAYERNAME],MATCH(ROW()-ROW(AO$1),FIRSTBASE,0)),"")</f>
        <v/>
      </c>
      <c r="AP816" t="str">
        <f>IF(PLAYERIDMAP2[[#This Row],[POS]]="2B",MAX(AP$1:AP815)+1,"")</f>
        <v/>
      </c>
      <c r="AQ816" t="str">
        <f>IFERROR(INDEX(PLAYERIDMAP2[PLAYERNAME],MATCH(ROW()-ROW(AQ$1),SECONDBASE,0)),"")</f>
        <v/>
      </c>
      <c r="AR816" t="str">
        <f>IF(PLAYERIDMAP2[[#This Row],[POS]]="3B",MAX(AR$1:AR815)+1,"")</f>
        <v/>
      </c>
      <c r="AS816" t="str">
        <f>IFERROR(INDEX(PLAYERIDMAP2[PLAYERNAME],MATCH(ROW()-ROW(AS$1),THIRDBASE,0)),"")</f>
        <v/>
      </c>
      <c r="AT816" t="str">
        <f>IF(PLAYERIDMAP2[[#This Row],[POS]]="SS",MAX(AT$1:AT815)+1,"")</f>
        <v/>
      </c>
      <c r="AU816" t="str">
        <f>IFERROR(INDEX(PLAYERIDMAP2[PLAYERNAME],MATCH(ROW()-ROW(AU$1),SHORTSTOP,0)),"")</f>
        <v/>
      </c>
      <c r="AV816" t="str">
        <f>IF(PLAYERIDMAP2[[#This Row],[POS]]="OF",MAX(AV$1:AV815)+1,"")</f>
        <v/>
      </c>
      <c r="AW816" t="str">
        <f>IFERROR(INDEX(PLAYERIDMAP2[PLAYERNAME],MATCH(ROW()-ROW(AW$1),OUTFIELD,0)),"")</f>
        <v/>
      </c>
      <c r="AX816">
        <f>IF(PLAYERIDMAP2[[#This Row],[POS]]&lt;&gt;"P",MAX(AX$1:AX815)+1,"")</f>
        <v>432</v>
      </c>
      <c r="AY816" t="str">
        <f>IFERROR(INDEX(PLAYERIDMAP2[PLAYERNAME],MATCH(ROW()-ROW(AY$1),HITTERS,0)),"")</f>
        <v>Joey Votto</v>
      </c>
      <c r="AZ816" t="str">
        <f>IF(PLAYERIDMAP2[[#This Row],[POS]]="P",MAX(AZ$1:AZ815)+1,"")</f>
        <v/>
      </c>
      <c r="BA816" t="str">
        <f>IFERROR(INDEX(PLAYERIDMAP2[PLAYERNAME],MATCH(ROW()-ROW(BA$1),PITCHERS,0)),"")</f>
        <v/>
      </c>
    </row>
    <row r="817" spans="1:53" x14ac:dyDescent="0.25">
      <c r="A817" t="s">
        <v>13555</v>
      </c>
      <c r="B817" t="s">
        <v>4995</v>
      </c>
      <c r="C817" s="1">
        <v>32959</v>
      </c>
      <c r="D817" t="s">
        <v>19398</v>
      </c>
      <c r="E817" t="s">
        <v>19399</v>
      </c>
      <c r="F817" t="s">
        <v>11119</v>
      </c>
      <c r="G817" t="s">
        <v>14693</v>
      </c>
      <c r="H817" t="s">
        <v>10998</v>
      </c>
      <c r="I817" t="s">
        <v>19400</v>
      </c>
      <c r="J817" t="s">
        <v>4995</v>
      </c>
      <c r="K817">
        <v>516809</v>
      </c>
      <c r="L817" t="s">
        <v>4995</v>
      </c>
      <c r="M817">
        <v>1740956</v>
      </c>
      <c r="N817" t="s">
        <v>4995</v>
      </c>
      <c r="O817" t="s">
        <v>13556</v>
      </c>
      <c r="P817" t="s">
        <v>13555</v>
      </c>
      <c r="Q817">
        <v>9466</v>
      </c>
      <c r="R817" t="s">
        <v>4995</v>
      </c>
      <c r="S817">
        <v>30718</v>
      </c>
      <c r="T817" t="s">
        <v>4995</v>
      </c>
      <c r="U817" t="s">
        <v>4995</v>
      </c>
      <c r="V817" t="s">
        <v>13557</v>
      </c>
      <c r="W817">
        <v>56563</v>
      </c>
      <c r="X817">
        <v>9466</v>
      </c>
      <c r="Y817" t="s">
        <v>4995</v>
      </c>
      <c r="Z817" t="s">
        <v>13558</v>
      </c>
      <c r="AA817" t="s">
        <v>5703</v>
      </c>
      <c r="AB817" t="s">
        <v>5703</v>
      </c>
      <c r="AC817" t="s">
        <v>4995</v>
      </c>
      <c r="AD817" t="s">
        <v>13558</v>
      </c>
      <c r="AE817">
        <v>12328</v>
      </c>
      <c r="AF817" t="s">
        <v>4995</v>
      </c>
      <c r="AG817">
        <v>13725</v>
      </c>
      <c r="AL817" t="str">
        <f>IF(PLAYERIDMAP2[[#This Row],[POS]]="C",MAX(AL$1:AL816)+1,"")</f>
        <v/>
      </c>
      <c r="AM817" t="str">
        <f>IFERROR(INDEX(PLAYERIDMAP2[PLAYERNAME],MATCH(ROW()-ROW(AM$1),CATCHERS,0)),"")</f>
        <v/>
      </c>
      <c r="AN817" t="str">
        <f>IF(PLAYERIDMAP2[[#This Row],[POS]]="1B",MAX(AN$1:AN816)+1,"")</f>
        <v/>
      </c>
      <c r="AO817" t="str">
        <f>IFERROR(INDEX(PLAYERIDMAP2[PLAYERNAME],MATCH(ROW()-ROW(AO$1),FIRSTBASE,0)),"")</f>
        <v/>
      </c>
      <c r="AP817" t="str">
        <f>IF(PLAYERIDMAP2[[#This Row],[POS]]="2B",MAX(AP$1:AP816)+1,"")</f>
        <v/>
      </c>
      <c r="AQ817" t="str">
        <f>IFERROR(INDEX(PLAYERIDMAP2[PLAYERNAME],MATCH(ROW()-ROW(AQ$1),SECONDBASE,0)),"")</f>
        <v/>
      </c>
      <c r="AR817" t="str">
        <f>IF(PLAYERIDMAP2[[#This Row],[POS]]="3B",MAX(AR$1:AR816)+1,"")</f>
        <v/>
      </c>
      <c r="AS817" t="str">
        <f>IFERROR(INDEX(PLAYERIDMAP2[PLAYERNAME],MATCH(ROW()-ROW(AS$1),THIRDBASE,0)),"")</f>
        <v/>
      </c>
      <c r="AT817" t="str">
        <f>IF(PLAYERIDMAP2[[#This Row],[POS]]="SS",MAX(AT$1:AT816)+1,"")</f>
        <v/>
      </c>
      <c r="AU817" t="str">
        <f>IFERROR(INDEX(PLAYERIDMAP2[PLAYERNAME],MATCH(ROW()-ROW(AU$1),SHORTSTOP,0)),"")</f>
        <v/>
      </c>
      <c r="AV817">
        <f>IF(PLAYERIDMAP2[[#This Row],[POS]]="OF",MAX(AV$1:AV816)+1,"")</f>
        <v>168</v>
      </c>
      <c r="AW817" t="str">
        <f>IFERROR(INDEX(PLAYERIDMAP2[PLAYERNAME],MATCH(ROW()-ROW(AW$1),OUTFIELD,0)),"")</f>
        <v/>
      </c>
      <c r="AX817">
        <f>IF(PLAYERIDMAP2[[#This Row],[POS]]&lt;&gt;"P",MAX(AX$1:AX816)+1,"")</f>
        <v>433</v>
      </c>
      <c r="AY817" t="str">
        <f>IFERROR(INDEX(PLAYERIDMAP2[PLAYERNAME],MATCH(ROW()-ROW(AY$1),HITTERS,0)),"")</f>
        <v>Christian Walker</v>
      </c>
      <c r="AZ817" t="str">
        <f>IF(PLAYERIDMAP2[[#This Row],[POS]]="P",MAX(AZ$1:AZ816)+1,"")</f>
        <v/>
      </c>
      <c r="BA817" t="str">
        <f>IFERROR(INDEX(PLAYERIDMAP2[PLAYERNAME],MATCH(ROW()-ROW(BA$1),PITCHERS,0)),"")</f>
        <v/>
      </c>
    </row>
    <row r="818" spans="1:53" x14ac:dyDescent="0.25">
      <c r="A818" t="s">
        <v>13559</v>
      </c>
      <c r="B818" t="s">
        <v>3997</v>
      </c>
      <c r="C818" s="1">
        <v>30448</v>
      </c>
      <c r="D818" t="s">
        <v>17315</v>
      </c>
      <c r="E818" t="s">
        <v>20297</v>
      </c>
      <c r="F818" t="s">
        <v>11053</v>
      </c>
      <c r="G818" t="s">
        <v>16838</v>
      </c>
      <c r="H818" t="s">
        <v>11110</v>
      </c>
      <c r="I818" t="s">
        <v>20298</v>
      </c>
      <c r="J818" t="s">
        <v>3997</v>
      </c>
      <c r="K818">
        <v>503351</v>
      </c>
      <c r="L818" t="s">
        <v>3997</v>
      </c>
      <c r="M818">
        <v>1732410</v>
      </c>
      <c r="N818" t="s">
        <v>3997</v>
      </c>
      <c r="O818" t="s">
        <v>13560</v>
      </c>
      <c r="P818" t="s">
        <v>13559</v>
      </c>
      <c r="Q818">
        <v>9187</v>
      </c>
      <c r="R818" t="s">
        <v>3997</v>
      </c>
      <c r="V818" t="s">
        <v>13561</v>
      </c>
      <c r="W818">
        <v>50568</v>
      </c>
      <c r="X818">
        <v>9187</v>
      </c>
      <c r="Y818" t="s">
        <v>3997</v>
      </c>
      <c r="Z818" t="s">
        <v>16589</v>
      </c>
      <c r="AA818" t="s">
        <v>10958</v>
      </c>
      <c r="AB818" t="s">
        <v>5703</v>
      </c>
      <c r="AD818" t="s">
        <v>16589</v>
      </c>
      <c r="AL818">
        <f>IF(PLAYERIDMAP2[[#This Row],[POS]]="C",MAX(AL$1:AL817)+1,"")</f>
        <v>51</v>
      </c>
      <c r="AM818" t="str">
        <f>IFERROR(INDEX(PLAYERIDMAP2[PLAYERNAME],MATCH(ROW()-ROW(AM$1),CATCHERS,0)),"")</f>
        <v/>
      </c>
      <c r="AN818" t="str">
        <f>IF(PLAYERIDMAP2[[#This Row],[POS]]="1B",MAX(AN$1:AN817)+1,"")</f>
        <v/>
      </c>
      <c r="AO818" t="str">
        <f>IFERROR(INDEX(PLAYERIDMAP2[PLAYERNAME],MATCH(ROW()-ROW(AO$1),FIRSTBASE,0)),"")</f>
        <v/>
      </c>
      <c r="AP818" t="str">
        <f>IF(PLAYERIDMAP2[[#This Row],[POS]]="2B",MAX(AP$1:AP817)+1,"")</f>
        <v/>
      </c>
      <c r="AQ818" t="str">
        <f>IFERROR(INDEX(PLAYERIDMAP2[PLAYERNAME],MATCH(ROW()-ROW(AQ$1),SECONDBASE,0)),"")</f>
        <v/>
      </c>
      <c r="AR818" t="str">
        <f>IF(PLAYERIDMAP2[[#This Row],[POS]]="3B",MAX(AR$1:AR817)+1,"")</f>
        <v/>
      </c>
      <c r="AS818" t="str">
        <f>IFERROR(INDEX(PLAYERIDMAP2[PLAYERNAME],MATCH(ROW()-ROW(AS$1),THIRDBASE,0)),"")</f>
        <v/>
      </c>
      <c r="AT818" t="str">
        <f>IF(PLAYERIDMAP2[[#This Row],[POS]]="SS",MAX(AT$1:AT817)+1,"")</f>
        <v/>
      </c>
      <c r="AU818" t="str">
        <f>IFERROR(INDEX(PLAYERIDMAP2[PLAYERNAME],MATCH(ROW()-ROW(AU$1),SHORTSTOP,0)),"")</f>
        <v/>
      </c>
      <c r="AV818" t="str">
        <f>IF(PLAYERIDMAP2[[#This Row],[POS]]="OF",MAX(AV$1:AV817)+1,"")</f>
        <v/>
      </c>
      <c r="AW818" t="str">
        <f>IFERROR(INDEX(PLAYERIDMAP2[PLAYERNAME],MATCH(ROW()-ROW(AW$1),OUTFIELD,0)),"")</f>
        <v/>
      </c>
      <c r="AX818">
        <f>IF(PLAYERIDMAP2[[#This Row],[POS]]&lt;&gt;"P",MAX(AX$1:AX817)+1,"")</f>
        <v>434</v>
      </c>
      <c r="AY818" t="str">
        <f>IFERROR(INDEX(PLAYERIDMAP2[PLAYERNAME],MATCH(ROW()-ROW(AY$1),HITTERS,0)),"")</f>
        <v>Neil Walker</v>
      </c>
      <c r="AZ818" t="str">
        <f>IF(PLAYERIDMAP2[[#This Row],[POS]]="P",MAX(AZ$1:AZ817)+1,"")</f>
        <v/>
      </c>
      <c r="BA818" t="str">
        <f>IFERROR(INDEX(PLAYERIDMAP2[PLAYERNAME],MATCH(ROW()-ROW(BA$1),PITCHERS,0)),"")</f>
        <v/>
      </c>
    </row>
    <row r="819" spans="1:53" x14ac:dyDescent="0.25">
      <c r="A819" t="s">
        <v>18831</v>
      </c>
      <c r="B819" t="s">
        <v>5491</v>
      </c>
      <c r="C819" s="1">
        <v>33155</v>
      </c>
      <c r="D819" t="s">
        <v>16928</v>
      </c>
      <c r="E819" t="s">
        <v>18832</v>
      </c>
      <c r="F819" t="s">
        <v>11115</v>
      </c>
      <c r="G819" t="s">
        <v>16838</v>
      </c>
      <c r="H819" t="s">
        <v>5705</v>
      </c>
      <c r="I819" t="s">
        <v>18833</v>
      </c>
      <c r="J819" t="s">
        <v>18834</v>
      </c>
      <c r="K819">
        <v>571875</v>
      </c>
      <c r="L819" t="s">
        <v>18834</v>
      </c>
      <c r="M819">
        <v>2044246</v>
      </c>
      <c r="N819" t="s">
        <v>18834</v>
      </c>
      <c r="O819" t="s">
        <v>18835</v>
      </c>
      <c r="P819" t="s">
        <v>18831</v>
      </c>
      <c r="Q819">
        <v>9781</v>
      </c>
      <c r="S819">
        <v>32742</v>
      </c>
      <c r="T819" t="s">
        <v>18834</v>
      </c>
      <c r="W819">
        <v>99963</v>
      </c>
      <c r="X819">
        <v>9781</v>
      </c>
      <c r="Y819" t="s">
        <v>18834</v>
      </c>
      <c r="Z819" t="s">
        <v>18836</v>
      </c>
      <c r="AA819" t="s">
        <v>10958</v>
      </c>
      <c r="AB819" t="s">
        <v>5703</v>
      </c>
      <c r="AD819" t="s">
        <v>18837</v>
      </c>
      <c r="AF819" t="s">
        <v>5491</v>
      </c>
      <c r="AG819">
        <v>38196</v>
      </c>
      <c r="AH819" t="s">
        <v>18834</v>
      </c>
      <c r="AL819" t="str">
        <f>IF(PLAYERIDMAP2[[#This Row],[POS]]="C",MAX(AL$1:AL818)+1,"")</f>
        <v/>
      </c>
      <c r="AM819" t="str">
        <f>IFERROR(INDEX(PLAYERIDMAP2[PLAYERNAME],MATCH(ROW()-ROW(AM$1),CATCHERS,0)),"")</f>
        <v/>
      </c>
      <c r="AN819" t="str">
        <f>IF(PLAYERIDMAP2[[#This Row],[POS]]="1B",MAX(AN$1:AN818)+1,"")</f>
        <v/>
      </c>
      <c r="AO819" t="str">
        <f>IFERROR(INDEX(PLAYERIDMAP2[PLAYERNAME],MATCH(ROW()-ROW(AO$1),FIRSTBASE,0)),"")</f>
        <v/>
      </c>
      <c r="AP819" t="str">
        <f>IF(PLAYERIDMAP2[[#This Row],[POS]]="2B",MAX(AP$1:AP818)+1,"")</f>
        <v/>
      </c>
      <c r="AQ819" t="str">
        <f>IFERROR(INDEX(PLAYERIDMAP2[PLAYERNAME],MATCH(ROW()-ROW(AQ$1),SECONDBASE,0)),"")</f>
        <v/>
      </c>
      <c r="AR819">
        <f>IF(PLAYERIDMAP2[[#This Row],[POS]]="3B",MAX(AR$1:AR818)+1,"")</f>
        <v>52</v>
      </c>
      <c r="AS819" t="str">
        <f>IFERROR(INDEX(PLAYERIDMAP2[PLAYERNAME],MATCH(ROW()-ROW(AS$1),THIRDBASE,0)),"")</f>
        <v/>
      </c>
      <c r="AT819" t="str">
        <f>IF(PLAYERIDMAP2[[#This Row],[POS]]="SS",MAX(AT$1:AT818)+1,"")</f>
        <v/>
      </c>
      <c r="AU819" t="str">
        <f>IFERROR(INDEX(PLAYERIDMAP2[PLAYERNAME],MATCH(ROW()-ROW(AU$1),SHORTSTOP,0)),"")</f>
        <v/>
      </c>
      <c r="AV819" t="str">
        <f>IF(PLAYERIDMAP2[[#This Row],[POS]]="OF",MAX(AV$1:AV818)+1,"")</f>
        <v/>
      </c>
      <c r="AW819" t="str">
        <f>IFERROR(INDEX(PLAYERIDMAP2[PLAYERNAME],MATCH(ROW()-ROW(AW$1),OUTFIELD,0)),"")</f>
        <v/>
      </c>
      <c r="AX819">
        <f>IF(PLAYERIDMAP2[[#This Row],[POS]]&lt;&gt;"P",MAX(AX$1:AX818)+1,"")</f>
        <v>435</v>
      </c>
      <c r="AY819" t="str">
        <f>IFERROR(INDEX(PLAYERIDMAP2[PLAYERNAME],MATCH(ROW()-ROW(AY$1),HITTERS,0)),"")</f>
        <v>Brett Wallace</v>
      </c>
      <c r="AZ819" t="str">
        <f>IF(PLAYERIDMAP2[[#This Row],[POS]]="P",MAX(AZ$1:AZ818)+1,"")</f>
        <v/>
      </c>
      <c r="BA819" t="str">
        <f>IFERROR(INDEX(PLAYERIDMAP2[PLAYERNAME],MATCH(ROW()-ROW(BA$1),PITCHERS,0)),"")</f>
        <v/>
      </c>
    </row>
    <row r="820" spans="1:53" x14ac:dyDescent="0.25">
      <c r="A820" t="s">
        <v>20436</v>
      </c>
      <c r="B820" t="s">
        <v>9282</v>
      </c>
      <c r="C820" s="1"/>
      <c r="D820" t="s">
        <v>17219</v>
      </c>
      <c r="E820" t="s">
        <v>18832</v>
      </c>
      <c r="F820" t="s">
        <v>11164</v>
      </c>
      <c r="G820" t="s">
        <v>16838</v>
      </c>
      <c r="H820" t="s">
        <v>10988</v>
      </c>
      <c r="I820" t="s">
        <v>20437</v>
      </c>
      <c r="J820" t="s">
        <v>9282</v>
      </c>
      <c r="K820">
        <v>543424</v>
      </c>
      <c r="L820" t="s">
        <v>9282</v>
      </c>
      <c r="M820">
        <v>1757972</v>
      </c>
      <c r="N820" t="s">
        <v>9282</v>
      </c>
      <c r="P820" t="s">
        <v>20436</v>
      </c>
      <c r="Q820">
        <v>8860</v>
      </c>
      <c r="R820" t="s">
        <v>9282</v>
      </c>
      <c r="S820">
        <v>30994</v>
      </c>
      <c r="T820" t="s">
        <v>9282</v>
      </c>
      <c r="V820" t="s">
        <v>20438</v>
      </c>
      <c r="W820">
        <v>60837</v>
      </c>
      <c r="X820">
        <v>8860</v>
      </c>
      <c r="Y820" t="s">
        <v>9282</v>
      </c>
      <c r="Z820" t="s">
        <v>20439</v>
      </c>
      <c r="AD820" t="s">
        <v>20439</v>
      </c>
      <c r="AL820" t="str">
        <f>IF(PLAYERIDMAP2[[#This Row],[POS]]="C",MAX(AL$1:AL819)+1,"")</f>
        <v/>
      </c>
      <c r="AM820" t="str">
        <f>IFERROR(INDEX(PLAYERIDMAP2[PLAYERNAME],MATCH(ROW()-ROW(AM$1),CATCHERS,0)),"")</f>
        <v/>
      </c>
      <c r="AN820" t="str">
        <f>IF(PLAYERIDMAP2[[#This Row],[POS]]="1B",MAX(AN$1:AN819)+1,"")</f>
        <v/>
      </c>
      <c r="AO820" t="str">
        <f>IFERROR(INDEX(PLAYERIDMAP2[PLAYERNAME],MATCH(ROW()-ROW(AO$1),FIRSTBASE,0)),"")</f>
        <v/>
      </c>
      <c r="AP820" t="str">
        <f>IF(PLAYERIDMAP2[[#This Row],[POS]]="2B",MAX(AP$1:AP819)+1,"")</f>
        <v/>
      </c>
      <c r="AQ820" t="str">
        <f>IFERROR(INDEX(PLAYERIDMAP2[PLAYERNAME],MATCH(ROW()-ROW(AQ$1),SECONDBASE,0)),"")</f>
        <v/>
      </c>
      <c r="AR820" t="str">
        <f>IF(PLAYERIDMAP2[[#This Row],[POS]]="3B",MAX(AR$1:AR819)+1,"")</f>
        <v/>
      </c>
      <c r="AS820" t="str">
        <f>IFERROR(INDEX(PLAYERIDMAP2[PLAYERNAME],MATCH(ROW()-ROW(AS$1),THIRDBASE,0)),"")</f>
        <v/>
      </c>
      <c r="AT820" t="str">
        <f>IF(PLAYERIDMAP2[[#This Row],[POS]]="SS",MAX(AT$1:AT819)+1,"")</f>
        <v/>
      </c>
      <c r="AU820" t="str">
        <f>IFERROR(INDEX(PLAYERIDMAP2[PLAYERNAME],MATCH(ROW()-ROW(AU$1),SHORTSTOP,0)),"")</f>
        <v/>
      </c>
      <c r="AV820" t="str">
        <f>IF(PLAYERIDMAP2[[#This Row],[POS]]="OF",MAX(AV$1:AV819)+1,"")</f>
        <v/>
      </c>
      <c r="AW820" t="str">
        <f>IFERROR(INDEX(PLAYERIDMAP2[PLAYERNAME],MATCH(ROW()-ROW(AW$1),OUTFIELD,0)),"")</f>
        <v/>
      </c>
      <c r="AX820" t="str">
        <f>IF(PLAYERIDMAP2[[#This Row],[POS]]&lt;&gt;"P",MAX(AX$1:AX819)+1,"")</f>
        <v/>
      </c>
      <c r="AY820" t="str">
        <f>IFERROR(INDEX(PLAYERIDMAP2[PLAYERNAME],MATCH(ROW()-ROW(AY$1),HITTERS,0)),"")</f>
        <v>Forrest Wall</v>
      </c>
      <c r="AZ820">
        <f>IF(PLAYERIDMAP2[[#This Row],[POS]]="P",MAX(AZ$1:AZ819)+1,"")</f>
        <v>384</v>
      </c>
      <c r="BA820" t="str">
        <f>IFERROR(INDEX(PLAYERIDMAP2[PLAYERNAME],MATCH(ROW()-ROW(BA$1),PITCHERS,0)),"")</f>
        <v/>
      </c>
    </row>
    <row r="821" spans="1:53" x14ac:dyDescent="0.25">
      <c r="A821" t="s">
        <v>13562</v>
      </c>
      <c r="B821" t="s">
        <v>5535</v>
      </c>
      <c r="C821" s="1">
        <v>32366</v>
      </c>
      <c r="D821" t="s">
        <v>16840</v>
      </c>
      <c r="E821" t="s">
        <v>20383</v>
      </c>
      <c r="F821" t="s">
        <v>10992</v>
      </c>
      <c r="G821" t="s">
        <v>14693</v>
      </c>
      <c r="H821" t="s">
        <v>10998</v>
      </c>
      <c r="I821" t="s">
        <v>20384</v>
      </c>
      <c r="J821" t="s">
        <v>5535</v>
      </c>
      <c r="K821">
        <v>518911</v>
      </c>
      <c r="L821" t="s">
        <v>5535</v>
      </c>
      <c r="M821">
        <v>1671051</v>
      </c>
      <c r="N821" t="s">
        <v>5535</v>
      </c>
      <c r="O821" t="s">
        <v>13563</v>
      </c>
      <c r="P821" t="s">
        <v>13562</v>
      </c>
      <c r="Q821">
        <v>9489</v>
      </c>
      <c r="R821" t="s">
        <v>5535</v>
      </c>
      <c r="S821">
        <v>31028</v>
      </c>
      <c r="T821" t="s">
        <v>5535</v>
      </c>
      <c r="U821" t="s">
        <v>5535</v>
      </c>
      <c r="V821" t="s">
        <v>13564</v>
      </c>
      <c r="W821">
        <v>56566</v>
      </c>
      <c r="X821">
        <v>9489</v>
      </c>
      <c r="Y821" t="s">
        <v>5535</v>
      </c>
      <c r="Z821" t="s">
        <v>13565</v>
      </c>
      <c r="AA821" t="s">
        <v>10958</v>
      </c>
      <c r="AB821" t="s">
        <v>10958</v>
      </c>
      <c r="AC821" t="s">
        <v>5535</v>
      </c>
      <c r="AD821" t="s">
        <v>13565</v>
      </c>
      <c r="AF821" t="s">
        <v>5535</v>
      </c>
      <c r="AG821">
        <v>13126</v>
      </c>
      <c r="AH821" t="s">
        <v>5535</v>
      </c>
      <c r="AL821" t="str">
        <f>IF(PLAYERIDMAP2[[#This Row],[POS]]="C",MAX(AL$1:AL820)+1,"")</f>
        <v/>
      </c>
      <c r="AM821" t="str">
        <f>IFERROR(INDEX(PLAYERIDMAP2[PLAYERNAME],MATCH(ROW()-ROW(AM$1),CATCHERS,0)),"")</f>
        <v/>
      </c>
      <c r="AN821" t="str">
        <f>IF(PLAYERIDMAP2[[#This Row],[POS]]="1B",MAX(AN$1:AN820)+1,"")</f>
        <v/>
      </c>
      <c r="AO821" t="str">
        <f>IFERROR(INDEX(PLAYERIDMAP2[PLAYERNAME],MATCH(ROW()-ROW(AO$1),FIRSTBASE,0)),"")</f>
        <v/>
      </c>
      <c r="AP821" t="str">
        <f>IF(PLAYERIDMAP2[[#This Row],[POS]]="2B",MAX(AP$1:AP820)+1,"")</f>
        <v/>
      </c>
      <c r="AQ821" t="str">
        <f>IFERROR(INDEX(PLAYERIDMAP2[PLAYERNAME],MATCH(ROW()-ROW(AQ$1),SECONDBASE,0)),"")</f>
        <v/>
      </c>
      <c r="AR821" t="str">
        <f>IF(PLAYERIDMAP2[[#This Row],[POS]]="3B",MAX(AR$1:AR820)+1,"")</f>
        <v/>
      </c>
      <c r="AS821" t="str">
        <f>IFERROR(INDEX(PLAYERIDMAP2[PLAYERNAME],MATCH(ROW()-ROW(AS$1),THIRDBASE,0)),"")</f>
        <v/>
      </c>
      <c r="AT821" t="str">
        <f>IF(PLAYERIDMAP2[[#This Row],[POS]]="SS",MAX(AT$1:AT820)+1,"")</f>
        <v/>
      </c>
      <c r="AU821" t="str">
        <f>IFERROR(INDEX(PLAYERIDMAP2[PLAYERNAME],MATCH(ROW()-ROW(AU$1),SHORTSTOP,0)),"")</f>
        <v/>
      </c>
      <c r="AV821">
        <f>IF(PLAYERIDMAP2[[#This Row],[POS]]="OF",MAX(AV$1:AV820)+1,"")</f>
        <v>169</v>
      </c>
      <c r="AW821" t="str">
        <f>IFERROR(INDEX(PLAYERIDMAP2[PLAYERNAME],MATCH(ROW()-ROW(AW$1),OUTFIELD,0)),"")</f>
        <v/>
      </c>
      <c r="AX821">
        <f>IF(PLAYERIDMAP2[[#This Row],[POS]]&lt;&gt;"P",MAX(AX$1:AX820)+1,"")</f>
        <v>436</v>
      </c>
      <c r="AY821" t="str">
        <f>IFERROR(INDEX(PLAYERIDMAP2[PLAYERNAME],MATCH(ROW()-ROW(AY$1),HITTERS,0)),"")</f>
        <v>Zach Walters</v>
      </c>
      <c r="AZ821" t="str">
        <f>IF(PLAYERIDMAP2[[#This Row],[POS]]="P",MAX(AZ$1:AZ820)+1,"")</f>
        <v/>
      </c>
      <c r="BA821" t="str">
        <f>IFERROR(INDEX(PLAYERIDMAP2[PLAYERNAME],MATCH(ROW()-ROW(BA$1),PITCHERS,0)),"")</f>
        <v/>
      </c>
    </row>
    <row r="822" spans="1:53" x14ac:dyDescent="0.25">
      <c r="A822" t="s">
        <v>13566</v>
      </c>
      <c r="B822" t="s">
        <v>5152</v>
      </c>
      <c r="C822" s="1">
        <v>29271</v>
      </c>
      <c r="D822" t="s">
        <v>17115</v>
      </c>
      <c r="E822" t="s">
        <v>17364</v>
      </c>
      <c r="F822" t="s">
        <v>11087</v>
      </c>
      <c r="G822" t="s">
        <v>14693</v>
      </c>
      <c r="H822" t="s">
        <v>10998</v>
      </c>
      <c r="I822" t="s">
        <v>17365</v>
      </c>
      <c r="J822" t="s">
        <v>5152</v>
      </c>
      <c r="K822">
        <v>407798</v>
      </c>
      <c r="L822" t="s">
        <v>5152</v>
      </c>
      <c r="M822">
        <v>284619</v>
      </c>
      <c r="N822" t="s">
        <v>5152</v>
      </c>
      <c r="O822" t="s">
        <v>13567</v>
      </c>
      <c r="P822" t="s">
        <v>13566</v>
      </c>
      <c r="Q822">
        <v>6920</v>
      </c>
      <c r="R822" t="s">
        <v>5152</v>
      </c>
      <c r="S822">
        <v>5109</v>
      </c>
      <c r="T822" t="s">
        <v>5152</v>
      </c>
      <c r="V822" t="s">
        <v>13568</v>
      </c>
      <c r="W822">
        <v>31299</v>
      </c>
      <c r="X822">
        <v>6920</v>
      </c>
      <c r="Y822" t="s">
        <v>5152</v>
      </c>
      <c r="Z822" t="s">
        <v>16590</v>
      </c>
      <c r="AA822" t="s">
        <v>10958</v>
      </c>
      <c r="AB822" t="s">
        <v>10958</v>
      </c>
      <c r="AD822" t="s">
        <v>16590</v>
      </c>
      <c r="AL822" t="str">
        <f>IF(PLAYERIDMAP2[[#This Row],[POS]]="C",MAX(AL$1:AL821)+1,"")</f>
        <v/>
      </c>
      <c r="AM822" t="str">
        <f>IFERROR(INDEX(PLAYERIDMAP2[PLAYERNAME],MATCH(ROW()-ROW(AM$1),CATCHERS,0)),"")</f>
        <v/>
      </c>
      <c r="AN822" t="str">
        <f>IF(PLAYERIDMAP2[[#This Row],[POS]]="1B",MAX(AN$1:AN821)+1,"")</f>
        <v/>
      </c>
      <c r="AO822" t="str">
        <f>IFERROR(INDEX(PLAYERIDMAP2[PLAYERNAME],MATCH(ROW()-ROW(AO$1),FIRSTBASE,0)),"")</f>
        <v/>
      </c>
      <c r="AP822" t="str">
        <f>IF(PLAYERIDMAP2[[#This Row],[POS]]="2B",MAX(AP$1:AP821)+1,"")</f>
        <v/>
      </c>
      <c r="AQ822" t="str">
        <f>IFERROR(INDEX(PLAYERIDMAP2[PLAYERNAME],MATCH(ROW()-ROW(AQ$1),SECONDBASE,0)),"")</f>
        <v/>
      </c>
      <c r="AR822" t="str">
        <f>IF(PLAYERIDMAP2[[#This Row],[POS]]="3B",MAX(AR$1:AR821)+1,"")</f>
        <v/>
      </c>
      <c r="AS822" t="str">
        <f>IFERROR(INDEX(PLAYERIDMAP2[PLAYERNAME],MATCH(ROW()-ROW(AS$1),THIRDBASE,0)),"")</f>
        <v/>
      </c>
      <c r="AT822" t="str">
        <f>IF(PLAYERIDMAP2[[#This Row],[POS]]="SS",MAX(AT$1:AT821)+1,"")</f>
        <v/>
      </c>
      <c r="AU822" t="str">
        <f>IFERROR(INDEX(PLAYERIDMAP2[PLAYERNAME],MATCH(ROW()-ROW(AU$1),SHORTSTOP,0)),"")</f>
        <v/>
      </c>
      <c r="AV822">
        <f>IF(PLAYERIDMAP2[[#This Row],[POS]]="OF",MAX(AV$1:AV821)+1,"")</f>
        <v>170</v>
      </c>
      <c r="AW822" t="str">
        <f>IFERROR(INDEX(PLAYERIDMAP2[PLAYERNAME],MATCH(ROW()-ROW(AW$1),OUTFIELD,0)),"")</f>
        <v/>
      </c>
      <c r="AX822">
        <f>IF(PLAYERIDMAP2[[#This Row],[POS]]&lt;&gt;"P",MAX(AX$1:AX821)+1,"")</f>
        <v>437</v>
      </c>
      <c r="AY822" t="str">
        <f>IFERROR(INDEX(PLAYERIDMAP2[PLAYERNAME],MATCH(ROW()-ROW(AY$1),HITTERS,0)),"")</f>
        <v>Jemile Weeks</v>
      </c>
      <c r="AZ822" t="str">
        <f>IF(PLAYERIDMAP2[[#This Row],[POS]]="P",MAX(AZ$1:AZ821)+1,"")</f>
        <v/>
      </c>
      <c r="BA822" t="str">
        <f>IFERROR(INDEX(PLAYERIDMAP2[PLAYERNAME],MATCH(ROW()-ROW(BA$1),PITCHERS,0)),"")</f>
        <v/>
      </c>
    </row>
    <row r="823" spans="1:53" x14ac:dyDescent="0.25">
      <c r="A823" t="s">
        <v>13569</v>
      </c>
      <c r="B823" t="s">
        <v>10177</v>
      </c>
      <c r="C823" s="1">
        <v>30952</v>
      </c>
      <c r="D823" t="s">
        <v>17219</v>
      </c>
      <c r="E823" t="s">
        <v>18422</v>
      </c>
      <c r="F823" t="s">
        <v>11016</v>
      </c>
      <c r="G823" t="s">
        <v>11016</v>
      </c>
      <c r="H823" t="s">
        <v>10988</v>
      </c>
      <c r="I823" t="s">
        <v>18423</v>
      </c>
      <c r="J823" t="s">
        <v>10177</v>
      </c>
      <c r="K823">
        <v>458709</v>
      </c>
      <c r="L823" t="s">
        <v>10177</v>
      </c>
      <c r="M823">
        <v>1236946</v>
      </c>
      <c r="N823" t="s">
        <v>10177</v>
      </c>
      <c r="O823" t="s">
        <v>13570</v>
      </c>
      <c r="P823" t="s">
        <v>13569</v>
      </c>
      <c r="Q823">
        <v>8074</v>
      </c>
      <c r="R823" t="s">
        <v>10177</v>
      </c>
      <c r="S823">
        <v>28834</v>
      </c>
      <c r="T823" t="s">
        <v>10177</v>
      </c>
      <c r="V823" t="s">
        <v>13571</v>
      </c>
      <c r="W823">
        <v>46313</v>
      </c>
      <c r="X823">
        <v>8074</v>
      </c>
      <c r="Y823" t="s">
        <v>10177</v>
      </c>
      <c r="Z823" t="s">
        <v>13572</v>
      </c>
      <c r="AA823" t="s">
        <v>10958</v>
      </c>
      <c r="AB823" t="s">
        <v>10958</v>
      </c>
      <c r="AD823" t="s">
        <v>13572</v>
      </c>
      <c r="AL823" t="str">
        <f>IF(PLAYERIDMAP2[[#This Row],[POS]]="C",MAX(AL$1:AL822)+1,"")</f>
        <v/>
      </c>
      <c r="AM823" t="str">
        <f>IFERROR(INDEX(PLAYERIDMAP2[PLAYERNAME],MATCH(ROW()-ROW(AM$1),CATCHERS,0)),"")</f>
        <v/>
      </c>
      <c r="AN823" t="str">
        <f>IF(PLAYERIDMAP2[[#This Row],[POS]]="1B",MAX(AN$1:AN822)+1,"")</f>
        <v/>
      </c>
      <c r="AO823" t="str">
        <f>IFERROR(INDEX(PLAYERIDMAP2[PLAYERNAME],MATCH(ROW()-ROW(AO$1),FIRSTBASE,0)),"")</f>
        <v/>
      </c>
      <c r="AP823" t="str">
        <f>IF(PLAYERIDMAP2[[#This Row],[POS]]="2B",MAX(AP$1:AP822)+1,"")</f>
        <v/>
      </c>
      <c r="AQ823" t="str">
        <f>IFERROR(INDEX(PLAYERIDMAP2[PLAYERNAME],MATCH(ROW()-ROW(AQ$1),SECONDBASE,0)),"")</f>
        <v/>
      </c>
      <c r="AR823" t="str">
        <f>IF(PLAYERIDMAP2[[#This Row],[POS]]="3B",MAX(AR$1:AR822)+1,"")</f>
        <v/>
      </c>
      <c r="AS823" t="str">
        <f>IFERROR(INDEX(PLAYERIDMAP2[PLAYERNAME],MATCH(ROW()-ROW(AS$1),THIRDBASE,0)),"")</f>
        <v/>
      </c>
      <c r="AT823" t="str">
        <f>IF(PLAYERIDMAP2[[#This Row],[POS]]="SS",MAX(AT$1:AT822)+1,"")</f>
        <v/>
      </c>
      <c r="AU823" t="str">
        <f>IFERROR(INDEX(PLAYERIDMAP2[PLAYERNAME],MATCH(ROW()-ROW(AU$1),SHORTSTOP,0)),"")</f>
        <v/>
      </c>
      <c r="AV823" t="str">
        <f>IF(PLAYERIDMAP2[[#This Row],[POS]]="OF",MAX(AV$1:AV822)+1,"")</f>
        <v/>
      </c>
      <c r="AW823" t="str">
        <f>IFERROR(INDEX(PLAYERIDMAP2[PLAYERNAME],MATCH(ROW()-ROW(AW$1),OUTFIELD,0)),"")</f>
        <v/>
      </c>
      <c r="AX823" t="str">
        <f>IF(PLAYERIDMAP2[[#This Row],[POS]]&lt;&gt;"P",MAX(AX$1:AX822)+1,"")</f>
        <v/>
      </c>
      <c r="AY823" t="str">
        <f>IFERROR(INDEX(PLAYERIDMAP2[PLAYERNAME],MATCH(ROW()-ROW(AY$1),HITTERS,0)),"")</f>
        <v>Rickie Weeks</v>
      </c>
      <c r="AZ823">
        <f>IF(PLAYERIDMAP2[[#This Row],[POS]]="P",MAX(AZ$1:AZ822)+1,"")</f>
        <v>385</v>
      </c>
      <c r="BA823" t="str">
        <f>IFERROR(INDEX(PLAYERIDMAP2[PLAYERNAME],MATCH(ROW()-ROW(BA$1),PITCHERS,0)),"")</f>
        <v/>
      </c>
    </row>
    <row r="824" spans="1:53" x14ac:dyDescent="0.25">
      <c r="A824" t="s">
        <v>13573</v>
      </c>
      <c r="B824" t="s">
        <v>4949</v>
      </c>
      <c r="C824" s="1">
        <v>31055</v>
      </c>
      <c r="D824" t="s">
        <v>16955</v>
      </c>
      <c r="E824" t="s">
        <v>18046</v>
      </c>
      <c r="F824" t="s">
        <v>11016</v>
      </c>
      <c r="G824" t="s">
        <v>11016</v>
      </c>
      <c r="H824" t="s">
        <v>10998</v>
      </c>
      <c r="I824" t="s">
        <v>18047</v>
      </c>
      <c r="J824" t="s">
        <v>4949</v>
      </c>
      <c r="K824">
        <v>453181</v>
      </c>
      <c r="L824" t="s">
        <v>4949</v>
      </c>
      <c r="M824">
        <v>1520596</v>
      </c>
      <c r="N824" t="s">
        <v>4949</v>
      </c>
      <c r="O824" t="s">
        <v>13574</v>
      </c>
      <c r="P824" t="s">
        <v>13575</v>
      </c>
      <c r="Q824">
        <v>8396</v>
      </c>
      <c r="R824" t="s">
        <v>4949</v>
      </c>
      <c r="V824" t="s">
        <v>13576</v>
      </c>
      <c r="W824">
        <v>57614</v>
      </c>
      <c r="X824">
        <v>8396</v>
      </c>
      <c r="Y824" t="s">
        <v>4949</v>
      </c>
      <c r="Z824" t="s">
        <v>16591</v>
      </c>
      <c r="AA824" t="s">
        <v>5703</v>
      </c>
      <c r="AB824" t="s">
        <v>5703</v>
      </c>
      <c r="AD824" t="s">
        <v>16591</v>
      </c>
      <c r="AL824" t="str">
        <f>IF(PLAYERIDMAP2[[#This Row],[POS]]="C",MAX(AL$1:AL823)+1,"")</f>
        <v/>
      </c>
      <c r="AM824" t="str">
        <f>IFERROR(INDEX(PLAYERIDMAP2[PLAYERNAME],MATCH(ROW()-ROW(AM$1),CATCHERS,0)),"")</f>
        <v/>
      </c>
      <c r="AN824" t="str">
        <f>IF(PLAYERIDMAP2[[#This Row],[POS]]="1B",MAX(AN$1:AN823)+1,"")</f>
        <v/>
      </c>
      <c r="AO824" t="str">
        <f>IFERROR(INDEX(PLAYERIDMAP2[PLAYERNAME],MATCH(ROW()-ROW(AO$1),FIRSTBASE,0)),"")</f>
        <v/>
      </c>
      <c r="AP824" t="str">
        <f>IF(PLAYERIDMAP2[[#This Row],[POS]]="2B",MAX(AP$1:AP823)+1,"")</f>
        <v/>
      </c>
      <c r="AQ824" t="str">
        <f>IFERROR(INDEX(PLAYERIDMAP2[PLAYERNAME],MATCH(ROW()-ROW(AQ$1),SECONDBASE,0)),"")</f>
        <v/>
      </c>
      <c r="AR824" t="str">
        <f>IF(PLAYERIDMAP2[[#This Row],[POS]]="3B",MAX(AR$1:AR823)+1,"")</f>
        <v/>
      </c>
      <c r="AS824" t="str">
        <f>IFERROR(INDEX(PLAYERIDMAP2[PLAYERNAME],MATCH(ROW()-ROW(AS$1),THIRDBASE,0)),"")</f>
        <v/>
      </c>
      <c r="AT824" t="str">
        <f>IF(PLAYERIDMAP2[[#This Row],[POS]]="SS",MAX(AT$1:AT823)+1,"")</f>
        <v/>
      </c>
      <c r="AU824" t="str">
        <f>IFERROR(INDEX(PLAYERIDMAP2[PLAYERNAME],MATCH(ROW()-ROW(AU$1),SHORTSTOP,0)),"")</f>
        <v/>
      </c>
      <c r="AV824">
        <f>IF(PLAYERIDMAP2[[#This Row],[POS]]="OF",MAX(AV$1:AV823)+1,"")</f>
        <v>171</v>
      </c>
      <c r="AW824" t="str">
        <f>IFERROR(INDEX(PLAYERIDMAP2[PLAYERNAME],MATCH(ROW()-ROW(AW$1),OUTFIELD,0)),"")</f>
        <v/>
      </c>
      <c r="AX824">
        <f>IF(PLAYERIDMAP2[[#This Row],[POS]]&lt;&gt;"P",MAX(AX$1:AX823)+1,"")</f>
        <v>438</v>
      </c>
      <c r="AY824" t="str">
        <f>IFERROR(INDEX(PLAYERIDMAP2[PLAYERNAME],MATCH(ROW()-ROW(AY$1),HITTERS,0)),"")</f>
        <v>Casper Wells</v>
      </c>
      <c r="AZ824" t="str">
        <f>IF(PLAYERIDMAP2[[#This Row],[POS]]="P",MAX(AZ$1:AZ823)+1,"")</f>
        <v/>
      </c>
      <c r="BA824" t="str">
        <f>IFERROR(INDEX(PLAYERIDMAP2[PLAYERNAME],MATCH(ROW()-ROW(BA$1),PITCHERS,0)),"")</f>
        <v/>
      </c>
    </row>
    <row r="825" spans="1:53" x14ac:dyDescent="0.25">
      <c r="A825" t="s">
        <v>13577</v>
      </c>
      <c r="B825" t="s">
        <v>5626</v>
      </c>
      <c r="C825" s="1">
        <v>29165</v>
      </c>
      <c r="D825" t="s">
        <v>17013</v>
      </c>
      <c r="E825" t="s">
        <v>17825</v>
      </c>
      <c r="F825" t="s">
        <v>11002</v>
      </c>
      <c r="G825" t="s">
        <v>14693</v>
      </c>
      <c r="H825" t="s">
        <v>11003</v>
      </c>
      <c r="I825" t="s">
        <v>17826</v>
      </c>
      <c r="J825" t="s">
        <v>5626</v>
      </c>
      <c r="K825">
        <v>425560</v>
      </c>
      <c r="L825" t="s">
        <v>5626</v>
      </c>
      <c r="M825">
        <v>390776</v>
      </c>
      <c r="N825" t="s">
        <v>5626</v>
      </c>
      <c r="O825" t="s">
        <v>13578</v>
      </c>
      <c r="P825" t="s">
        <v>13577</v>
      </c>
      <c r="Q825">
        <v>7253</v>
      </c>
      <c r="R825" t="s">
        <v>5626</v>
      </c>
      <c r="S825">
        <v>5879</v>
      </c>
      <c r="T825" t="s">
        <v>5626</v>
      </c>
      <c r="U825" t="s">
        <v>5626</v>
      </c>
      <c r="V825" t="s">
        <v>13579</v>
      </c>
      <c r="W825">
        <v>31351</v>
      </c>
      <c r="X825">
        <v>7253</v>
      </c>
      <c r="Y825" t="s">
        <v>5626</v>
      </c>
      <c r="Z825" t="s">
        <v>13580</v>
      </c>
      <c r="AA825" t="s">
        <v>10958</v>
      </c>
      <c r="AB825" t="s">
        <v>10958</v>
      </c>
      <c r="AC825" t="s">
        <v>5626</v>
      </c>
      <c r="AD825" t="s">
        <v>13580</v>
      </c>
      <c r="AE825">
        <v>7190</v>
      </c>
      <c r="AF825" t="s">
        <v>5626</v>
      </c>
      <c r="AG825">
        <v>5245</v>
      </c>
      <c r="AH825" t="s">
        <v>5626</v>
      </c>
      <c r="AL825" t="str">
        <f>IF(PLAYERIDMAP2[[#This Row],[POS]]="C",MAX(AL$1:AL824)+1,"")</f>
        <v/>
      </c>
      <c r="AM825" t="str">
        <f>IFERROR(INDEX(PLAYERIDMAP2[PLAYERNAME],MATCH(ROW()-ROW(AM$1),CATCHERS,0)),"")</f>
        <v/>
      </c>
      <c r="AN825">
        <f>IF(PLAYERIDMAP2[[#This Row],[POS]]="1B",MAX(AN$1:AN824)+1,"")</f>
        <v>45</v>
      </c>
      <c r="AO825" t="str">
        <f>IFERROR(INDEX(PLAYERIDMAP2[PLAYERNAME],MATCH(ROW()-ROW(AO$1),FIRSTBASE,0)),"")</f>
        <v/>
      </c>
      <c r="AP825" t="str">
        <f>IF(PLAYERIDMAP2[[#This Row],[POS]]="2B",MAX(AP$1:AP824)+1,"")</f>
        <v/>
      </c>
      <c r="AQ825" t="str">
        <f>IFERROR(INDEX(PLAYERIDMAP2[PLAYERNAME],MATCH(ROW()-ROW(AQ$1),SECONDBASE,0)),"")</f>
        <v/>
      </c>
      <c r="AR825" t="str">
        <f>IF(PLAYERIDMAP2[[#This Row],[POS]]="3B",MAX(AR$1:AR824)+1,"")</f>
        <v/>
      </c>
      <c r="AS825" t="str">
        <f>IFERROR(INDEX(PLAYERIDMAP2[PLAYERNAME],MATCH(ROW()-ROW(AS$1),THIRDBASE,0)),"")</f>
        <v/>
      </c>
      <c r="AT825" t="str">
        <f>IF(PLAYERIDMAP2[[#This Row],[POS]]="SS",MAX(AT$1:AT824)+1,"")</f>
        <v/>
      </c>
      <c r="AU825" t="str">
        <f>IFERROR(INDEX(PLAYERIDMAP2[PLAYERNAME],MATCH(ROW()-ROW(AU$1),SHORTSTOP,0)),"")</f>
        <v/>
      </c>
      <c r="AV825" t="str">
        <f>IF(PLAYERIDMAP2[[#This Row],[POS]]="OF",MAX(AV$1:AV824)+1,"")</f>
        <v/>
      </c>
      <c r="AW825" t="str">
        <f>IFERROR(INDEX(PLAYERIDMAP2[PLAYERNAME],MATCH(ROW()-ROW(AW$1),OUTFIELD,0)),"")</f>
        <v/>
      </c>
      <c r="AX825">
        <f>IF(PLAYERIDMAP2[[#This Row],[POS]]&lt;&gt;"P",MAX(AX$1:AX824)+1,"")</f>
        <v>439</v>
      </c>
      <c r="AY825" t="str">
        <f>IFERROR(INDEX(PLAYERIDMAP2[PLAYERNAME],MATCH(ROW()-ROW(AY$1),HITTERS,0)),"")</f>
        <v>Vernon Wells</v>
      </c>
      <c r="AZ825" t="str">
        <f>IF(PLAYERIDMAP2[[#This Row],[POS]]="P",MAX(AZ$1:AZ824)+1,"")</f>
        <v/>
      </c>
      <c r="BA825" t="str">
        <f>IFERROR(INDEX(PLAYERIDMAP2[PLAYERNAME],MATCH(ROW()-ROW(BA$1),PITCHERS,0)),"")</f>
        <v/>
      </c>
    </row>
    <row r="826" spans="1:53" x14ac:dyDescent="0.25">
      <c r="A826" t="s">
        <v>13581</v>
      </c>
      <c r="B826" t="s">
        <v>5478</v>
      </c>
      <c r="C826" s="1">
        <v>32539</v>
      </c>
      <c r="D826" t="s">
        <v>17656</v>
      </c>
      <c r="E826" t="s">
        <v>17688</v>
      </c>
      <c r="F826" t="s">
        <v>11053</v>
      </c>
      <c r="G826" t="s">
        <v>16838</v>
      </c>
      <c r="H826" t="s">
        <v>5706</v>
      </c>
      <c r="I826" t="s">
        <v>17689</v>
      </c>
      <c r="J826" t="s">
        <v>5478</v>
      </c>
      <c r="K826">
        <v>600303</v>
      </c>
      <c r="L826" t="s">
        <v>5478</v>
      </c>
      <c r="M826">
        <v>1954553</v>
      </c>
      <c r="N826" t="s">
        <v>5478</v>
      </c>
      <c r="O826" t="s">
        <v>17690</v>
      </c>
      <c r="P826" t="s">
        <v>13581</v>
      </c>
      <c r="Q826">
        <v>9545</v>
      </c>
      <c r="R826" t="s">
        <v>5478</v>
      </c>
      <c r="S826">
        <v>32217</v>
      </c>
      <c r="T826" t="s">
        <v>5478</v>
      </c>
      <c r="V826" t="s">
        <v>16221</v>
      </c>
      <c r="W826">
        <v>69305</v>
      </c>
      <c r="X826">
        <v>9545</v>
      </c>
      <c r="Y826" t="s">
        <v>5478</v>
      </c>
      <c r="Z826" t="s">
        <v>16592</v>
      </c>
      <c r="AA826" t="s">
        <v>10958</v>
      </c>
      <c r="AB826" t="s">
        <v>5703</v>
      </c>
      <c r="AC826" t="s">
        <v>5478</v>
      </c>
      <c r="AD826" t="s">
        <v>16592</v>
      </c>
      <c r="AE826">
        <v>12430</v>
      </c>
      <c r="AF826" t="s">
        <v>17691</v>
      </c>
      <c r="AG826">
        <v>17198</v>
      </c>
      <c r="AH826" t="s">
        <v>5478</v>
      </c>
      <c r="AL826" t="str">
        <f>IF(PLAYERIDMAP2[[#This Row],[POS]]="C",MAX(AL$1:AL825)+1,"")</f>
        <v/>
      </c>
      <c r="AM826" t="str">
        <f>IFERROR(INDEX(PLAYERIDMAP2[PLAYERNAME],MATCH(ROW()-ROW(AM$1),CATCHERS,0)),"")</f>
        <v/>
      </c>
      <c r="AN826" t="str">
        <f>IF(PLAYERIDMAP2[[#This Row],[POS]]="1B",MAX(AN$1:AN825)+1,"")</f>
        <v/>
      </c>
      <c r="AO826" t="str">
        <f>IFERROR(INDEX(PLAYERIDMAP2[PLAYERNAME],MATCH(ROW()-ROW(AO$1),FIRSTBASE,0)),"")</f>
        <v/>
      </c>
      <c r="AP826">
        <f>IF(PLAYERIDMAP2[[#This Row],[POS]]="2B",MAX(AP$1:AP825)+1,"")</f>
        <v>64</v>
      </c>
      <c r="AQ826" t="str">
        <f>IFERROR(INDEX(PLAYERIDMAP2[PLAYERNAME],MATCH(ROW()-ROW(AQ$1),SECONDBASE,0)),"")</f>
        <v/>
      </c>
      <c r="AR826" t="str">
        <f>IF(PLAYERIDMAP2[[#This Row],[POS]]="3B",MAX(AR$1:AR825)+1,"")</f>
        <v/>
      </c>
      <c r="AS826" t="str">
        <f>IFERROR(INDEX(PLAYERIDMAP2[PLAYERNAME],MATCH(ROW()-ROW(AS$1),THIRDBASE,0)),"")</f>
        <v/>
      </c>
      <c r="AT826" t="str">
        <f>IF(PLAYERIDMAP2[[#This Row],[POS]]="SS",MAX(AT$1:AT825)+1,"")</f>
        <v/>
      </c>
      <c r="AU826" t="str">
        <f>IFERROR(INDEX(PLAYERIDMAP2[PLAYERNAME],MATCH(ROW()-ROW(AU$1),SHORTSTOP,0)),"")</f>
        <v/>
      </c>
      <c r="AV826" t="str">
        <f>IF(PLAYERIDMAP2[[#This Row],[POS]]="OF",MAX(AV$1:AV825)+1,"")</f>
        <v/>
      </c>
      <c r="AW826" t="str">
        <f>IFERROR(INDEX(PLAYERIDMAP2[PLAYERNAME],MATCH(ROW()-ROW(AW$1),OUTFIELD,0)),"")</f>
        <v/>
      </c>
      <c r="AX826">
        <f>IF(PLAYERIDMAP2[[#This Row],[POS]]&lt;&gt;"P",MAX(AX$1:AX825)+1,"")</f>
        <v>440</v>
      </c>
      <c r="AY826" t="str">
        <f>IFERROR(INDEX(PLAYERIDMAP2[PLAYERNAME],MATCH(ROW()-ROW(AY$1),HITTERS,0)),"")</f>
        <v>Jayson Werth</v>
      </c>
      <c r="AZ826" t="str">
        <f>IF(PLAYERIDMAP2[[#This Row],[POS]]="P",MAX(AZ$1:AZ825)+1,"")</f>
        <v/>
      </c>
      <c r="BA826" t="str">
        <f>IFERROR(INDEX(PLAYERIDMAP2[PLAYERNAME],MATCH(ROW()-ROW(BA$1),PITCHERS,0)),"")</f>
        <v/>
      </c>
    </row>
    <row r="827" spans="1:53" x14ac:dyDescent="0.25">
      <c r="A827" t="s">
        <v>13582</v>
      </c>
      <c r="B827" t="s">
        <v>10403</v>
      </c>
      <c r="C827" s="1">
        <v>32120</v>
      </c>
      <c r="D827" t="s">
        <v>17495</v>
      </c>
      <c r="E827" t="s">
        <v>20639</v>
      </c>
      <c r="F827" t="s">
        <v>10997</v>
      </c>
      <c r="G827" t="s">
        <v>16838</v>
      </c>
      <c r="H827" t="s">
        <v>10988</v>
      </c>
      <c r="I827" t="s">
        <v>20640</v>
      </c>
      <c r="J827" t="s">
        <v>10403</v>
      </c>
      <c r="K827">
        <v>502009</v>
      </c>
      <c r="L827" t="s">
        <v>10403</v>
      </c>
      <c r="M827">
        <v>1630084</v>
      </c>
      <c r="N827" t="s">
        <v>10403</v>
      </c>
      <c r="O827" t="s">
        <v>13583</v>
      </c>
      <c r="P827" t="s">
        <v>13582</v>
      </c>
      <c r="Q827">
        <v>8529</v>
      </c>
      <c r="R827" t="s">
        <v>10403</v>
      </c>
      <c r="S827">
        <v>30196</v>
      </c>
      <c r="T827" t="s">
        <v>10403</v>
      </c>
      <c r="V827" t="s">
        <v>13584</v>
      </c>
      <c r="W827">
        <v>56580</v>
      </c>
      <c r="X827">
        <v>8529</v>
      </c>
      <c r="Y827" t="s">
        <v>10403</v>
      </c>
      <c r="Z827" t="s">
        <v>13585</v>
      </c>
      <c r="AA827" t="s">
        <v>5703</v>
      </c>
      <c r="AB827" t="s">
        <v>5703</v>
      </c>
      <c r="AC827" t="s">
        <v>10403</v>
      </c>
      <c r="AD827" t="s">
        <v>13585</v>
      </c>
      <c r="AE827">
        <v>9753</v>
      </c>
      <c r="AF827" t="s">
        <v>10403</v>
      </c>
      <c r="AG827">
        <v>5574</v>
      </c>
      <c r="AH827" t="s">
        <v>10403</v>
      </c>
      <c r="AL827" t="str">
        <f>IF(PLAYERIDMAP2[[#This Row],[POS]]="C",MAX(AL$1:AL826)+1,"")</f>
        <v/>
      </c>
      <c r="AM827" t="str">
        <f>IFERROR(INDEX(PLAYERIDMAP2[PLAYERNAME],MATCH(ROW()-ROW(AM$1),CATCHERS,0)),"")</f>
        <v/>
      </c>
      <c r="AN827" t="str">
        <f>IF(PLAYERIDMAP2[[#This Row],[POS]]="1B",MAX(AN$1:AN826)+1,"")</f>
        <v/>
      </c>
      <c r="AO827" t="str">
        <f>IFERROR(INDEX(PLAYERIDMAP2[PLAYERNAME],MATCH(ROW()-ROW(AO$1),FIRSTBASE,0)),"")</f>
        <v/>
      </c>
      <c r="AP827" t="str">
        <f>IF(PLAYERIDMAP2[[#This Row],[POS]]="2B",MAX(AP$1:AP826)+1,"")</f>
        <v/>
      </c>
      <c r="AQ827" t="str">
        <f>IFERROR(INDEX(PLAYERIDMAP2[PLAYERNAME],MATCH(ROW()-ROW(AQ$1),SECONDBASE,0)),"")</f>
        <v/>
      </c>
      <c r="AR827" t="str">
        <f>IF(PLAYERIDMAP2[[#This Row],[POS]]="3B",MAX(AR$1:AR826)+1,"")</f>
        <v/>
      </c>
      <c r="AS827" t="str">
        <f>IFERROR(INDEX(PLAYERIDMAP2[PLAYERNAME],MATCH(ROW()-ROW(AS$1),THIRDBASE,0)),"")</f>
        <v/>
      </c>
      <c r="AT827" t="str">
        <f>IF(PLAYERIDMAP2[[#This Row],[POS]]="SS",MAX(AT$1:AT826)+1,"")</f>
        <v/>
      </c>
      <c r="AU827" t="str">
        <f>IFERROR(INDEX(PLAYERIDMAP2[PLAYERNAME],MATCH(ROW()-ROW(AU$1),SHORTSTOP,0)),"")</f>
        <v/>
      </c>
      <c r="AV827" t="str">
        <f>IF(PLAYERIDMAP2[[#This Row],[POS]]="OF",MAX(AV$1:AV826)+1,"")</f>
        <v/>
      </c>
      <c r="AW827" t="str">
        <f>IFERROR(INDEX(PLAYERIDMAP2[PLAYERNAME],MATCH(ROW()-ROW(AW$1),OUTFIELD,0)),"")</f>
        <v/>
      </c>
      <c r="AX827" t="str">
        <f>IF(PLAYERIDMAP2[[#This Row],[POS]]&lt;&gt;"P",MAX(AX$1:AX826)+1,"")</f>
        <v/>
      </c>
      <c r="AY827" t="str">
        <f>IFERROR(INDEX(PLAYERIDMAP2[PLAYERNAME],MATCH(ROW()-ROW(AY$1),HITTERS,0)),"")</f>
        <v>Ryan Wheeler</v>
      </c>
      <c r="AZ827">
        <f>IF(PLAYERIDMAP2[[#This Row],[POS]]="P",MAX(AZ$1:AZ826)+1,"")</f>
        <v>386</v>
      </c>
      <c r="BA827" t="str">
        <f>IFERROR(INDEX(PLAYERIDMAP2[PLAYERNAME],MATCH(ROW()-ROW(BA$1),PITCHERS,0)),"")</f>
        <v/>
      </c>
    </row>
    <row r="828" spans="1:53" x14ac:dyDescent="0.25">
      <c r="A828" t="s">
        <v>13586</v>
      </c>
      <c r="B828" t="s">
        <v>5445</v>
      </c>
      <c r="C828" s="1">
        <v>31996</v>
      </c>
      <c r="D828" t="s">
        <v>17115</v>
      </c>
      <c r="E828" t="s">
        <v>17116</v>
      </c>
      <c r="F828" t="s">
        <v>11053</v>
      </c>
      <c r="G828" t="s">
        <v>16838</v>
      </c>
      <c r="H828" t="s">
        <v>11003</v>
      </c>
      <c r="I828" t="s">
        <v>17117</v>
      </c>
      <c r="J828" t="s">
        <v>5445</v>
      </c>
      <c r="K828">
        <v>543432</v>
      </c>
      <c r="L828" t="s">
        <v>5445</v>
      </c>
      <c r="M828">
        <v>1799267</v>
      </c>
      <c r="N828" t="s">
        <v>5445</v>
      </c>
      <c r="O828" t="s">
        <v>13587</v>
      </c>
      <c r="P828" t="s">
        <v>13586</v>
      </c>
      <c r="Q828">
        <v>9020</v>
      </c>
      <c r="R828" t="s">
        <v>5445</v>
      </c>
      <c r="S828">
        <v>31039</v>
      </c>
      <c r="T828" t="s">
        <v>5445</v>
      </c>
      <c r="V828" t="s">
        <v>13588</v>
      </c>
      <c r="W828">
        <v>58373</v>
      </c>
      <c r="X828">
        <v>9020</v>
      </c>
      <c r="Y828" t="s">
        <v>5445</v>
      </c>
      <c r="Z828" t="s">
        <v>13589</v>
      </c>
      <c r="AA828" t="s">
        <v>5703</v>
      </c>
      <c r="AB828" t="s">
        <v>5703</v>
      </c>
      <c r="AC828" t="s">
        <v>5445</v>
      </c>
      <c r="AD828" t="s">
        <v>13589</v>
      </c>
      <c r="AF828" t="s">
        <v>5445</v>
      </c>
      <c r="AG828">
        <v>13363</v>
      </c>
      <c r="AH828" t="s">
        <v>5445</v>
      </c>
      <c r="AL828" t="str">
        <f>IF(PLAYERIDMAP2[[#This Row],[POS]]="C",MAX(AL$1:AL827)+1,"")</f>
        <v/>
      </c>
      <c r="AM828" t="str">
        <f>IFERROR(INDEX(PLAYERIDMAP2[PLAYERNAME],MATCH(ROW()-ROW(AM$1),CATCHERS,0)),"")</f>
        <v/>
      </c>
      <c r="AN828">
        <f>IF(PLAYERIDMAP2[[#This Row],[POS]]="1B",MAX(AN$1:AN827)+1,"")</f>
        <v>46</v>
      </c>
      <c r="AO828" t="str">
        <f>IFERROR(INDEX(PLAYERIDMAP2[PLAYERNAME],MATCH(ROW()-ROW(AO$1),FIRSTBASE,0)),"")</f>
        <v/>
      </c>
      <c r="AP828" t="str">
        <f>IF(PLAYERIDMAP2[[#This Row],[POS]]="2B",MAX(AP$1:AP827)+1,"")</f>
        <v/>
      </c>
      <c r="AQ828" t="str">
        <f>IFERROR(INDEX(PLAYERIDMAP2[PLAYERNAME],MATCH(ROW()-ROW(AQ$1),SECONDBASE,0)),"")</f>
        <v/>
      </c>
      <c r="AR828" t="str">
        <f>IF(PLAYERIDMAP2[[#This Row],[POS]]="3B",MAX(AR$1:AR827)+1,"")</f>
        <v/>
      </c>
      <c r="AS828" t="str">
        <f>IFERROR(INDEX(PLAYERIDMAP2[PLAYERNAME],MATCH(ROW()-ROW(AS$1),THIRDBASE,0)),"")</f>
        <v/>
      </c>
      <c r="AT828" t="str">
        <f>IF(PLAYERIDMAP2[[#This Row],[POS]]="SS",MAX(AT$1:AT827)+1,"")</f>
        <v/>
      </c>
      <c r="AU828" t="str">
        <f>IFERROR(INDEX(PLAYERIDMAP2[PLAYERNAME],MATCH(ROW()-ROW(AU$1),SHORTSTOP,0)),"")</f>
        <v/>
      </c>
      <c r="AV828" t="str">
        <f>IF(PLAYERIDMAP2[[#This Row],[POS]]="OF",MAX(AV$1:AV827)+1,"")</f>
        <v/>
      </c>
      <c r="AW828" t="str">
        <f>IFERROR(INDEX(PLAYERIDMAP2[PLAYERNAME],MATCH(ROW()-ROW(AW$1),OUTFIELD,0)),"")</f>
        <v/>
      </c>
      <c r="AX828">
        <f>IF(PLAYERIDMAP2[[#This Row],[POS]]&lt;&gt;"P",MAX(AX$1:AX827)+1,"")</f>
        <v>441</v>
      </c>
      <c r="AY828" t="str">
        <f>IFERROR(INDEX(PLAYERIDMAP2[PLAYERNAME],MATCH(ROW()-ROW(AY$1),HITTERS,0)),"")</f>
        <v>Matt Wieters</v>
      </c>
      <c r="AZ828" t="str">
        <f>IF(PLAYERIDMAP2[[#This Row],[POS]]="P",MAX(AZ$1:AZ827)+1,"")</f>
        <v/>
      </c>
      <c r="BA828" t="str">
        <f>IFERROR(INDEX(PLAYERIDMAP2[PLAYERNAME],MATCH(ROW()-ROW(BA$1),PITCHERS,0)),"")</f>
        <v/>
      </c>
    </row>
    <row r="829" spans="1:53" x14ac:dyDescent="0.25">
      <c r="A829" t="s">
        <v>13590</v>
      </c>
      <c r="B829" t="s">
        <v>5585</v>
      </c>
      <c r="C829" s="1">
        <v>32891</v>
      </c>
      <c r="D829" t="s">
        <v>17131</v>
      </c>
      <c r="E829" t="s">
        <v>17803</v>
      </c>
      <c r="F829" t="s">
        <v>11002</v>
      </c>
      <c r="G829" t="s">
        <v>14693</v>
      </c>
      <c r="H829" t="s">
        <v>5706</v>
      </c>
      <c r="I829" t="s">
        <v>17804</v>
      </c>
      <c r="J829" t="s">
        <v>5585</v>
      </c>
      <c r="K829">
        <v>543434</v>
      </c>
      <c r="L829" t="s">
        <v>5585</v>
      </c>
      <c r="M829">
        <v>1665386</v>
      </c>
      <c r="N829" t="s">
        <v>5585</v>
      </c>
      <c r="O829" t="s">
        <v>13591</v>
      </c>
      <c r="P829" t="s">
        <v>13590</v>
      </c>
      <c r="Q829">
        <v>8874</v>
      </c>
      <c r="R829" t="s">
        <v>5585</v>
      </c>
      <c r="S829">
        <v>30644</v>
      </c>
      <c r="T829" t="s">
        <v>5585</v>
      </c>
      <c r="U829" t="s">
        <v>5585</v>
      </c>
      <c r="V829" t="s">
        <v>13592</v>
      </c>
      <c r="W829">
        <v>60009</v>
      </c>
      <c r="X829">
        <v>8874</v>
      </c>
      <c r="Y829" t="s">
        <v>5585</v>
      </c>
      <c r="Z829" t="s">
        <v>13593</v>
      </c>
      <c r="AA829" t="s">
        <v>5703</v>
      </c>
      <c r="AB829" t="s">
        <v>5703</v>
      </c>
      <c r="AC829" t="s">
        <v>5585</v>
      </c>
      <c r="AD829" t="s">
        <v>13593</v>
      </c>
      <c r="AE829">
        <v>10482</v>
      </c>
      <c r="AF829" t="s">
        <v>5585</v>
      </c>
      <c r="AG829">
        <v>12947</v>
      </c>
      <c r="AH829" t="s">
        <v>5585</v>
      </c>
      <c r="AL829" t="str">
        <f>IF(PLAYERIDMAP2[[#This Row],[POS]]="C",MAX(AL$1:AL828)+1,"")</f>
        <v/>
      </c>
      <c r="AM829" t="str">
        <f>IFERROR(INDEX(PLAYERIDMAP2[PLAYERNAME],MATCH(ROW()-ROW(AM$1),CATCHERS,0)),"")</f>
        <v/>
      </c>
      <c r="AN829" t="str">
        <f>IF(PLAYERIDMAP2[[#This Row],[POS]]="1B",MAX(AN$1:AN828)+1,"")</f>
        <v/>
      </c>
      <c r="AO829" t="str">
        <f>IFERROR(INDEX(PLAYERIDMAP2[PLAYERNAME],MATCH(ROW()-ROW(AO$1),FIRSTBASE,0)),"")</f>
        <v/>
      </c>
      <c r="AP829">
        <f>IF(PLAYERIDMAP2[[#This Row],[POS]]="2B",MAX(AP$1:AP828)+1,"")</f>
        <v>65</v>
      </c>
      <c r="AQ829" t="str">
        <f>IFERROR(INDEX(PLAYERIDMAP2[PLAYERNAME],MATCH(ROW()-ROW(AQ$1),SECONDBASE,0)),"")</f>
        <v/>
      </c>
      <c r="AR829" t="str">
        <f>IF(PLAYERIDMAP2[[#This Row],[POS]]="3B",MAX(AR$1:AR828)+1,"")</f>
        <v/>
      </c>
      <c r="AS829" t="str">
        <f>IFERROR(INDEX(PLAYERIDMAP2[PLAYERNAME],MATCH(ROW()-ROW(AS$1),THIRDBASE,0)),"")</f>
        <v/>
      </c>
      <c r="AT829" t="str">
        <f>IF(PLAYERIDMAP2[[#This Row],[POS]]="SS",MAX(AT$1:AT828)+1,"")</f>
        <v/>
      </c>
      <c r="AU829" t="str">
        <f>IFERROR(INDEX(PLAYERIDMAP2[PLAYERNAME],MATCH(ROW()-ROW(AU$1),SHORTSTOP,0)),"")</f>
        <v/>
      </c>
      <c r="AV829" t="str">
        <f>IF(PLAYERIDMAP2[[#This Row],[POS]]="OF",MAX(AV$1:AV828)+1,"")</f>
        <v/>
      </c>
      <c r="AW829" t="str">
        <f>IFERROR(INDEX(PLAYERIDMAP2[PLAYERNAME],MATCH(ROW()-ROW(AW$1),OUTFIELD,0)),"")</f>
        <v/>
      </c>
      <c r="AX829">
        <f>IF(PLAYERIDMAP2[[#This Row],[POS]]&lt;&gt;"P",MAX(AX$1:AX828)+1,"")</f>
        <v>442</v>
      </c>
      <c r="AY829" t="str">
        <f>IFERROR(INDEX(PLAYERIDMAP2[PLAYERNAME],MATCH(ROW()-ROW(AY$1),HITTERS,0)),"")</f>
        <v>Ty Wigginton</v>
      </c>
      <c r="AZ829" t="str">
        <f>IF(PLAYERIDMAP2[[#This Row],[POS]]="P",MAX(AZ$1:AZ828)+1,"")</f>
        <v/>
      </c>
      <c r="BA829" t="str">
        <f>IFERROR(INDEX(PLAYERIDMAP2[PLAYERNAME],MATCH(ROW()-ROW(BA$1),PITCHERS,0)),"")</f>
        <v/>
      </c>
    </row>
    <row r="830" spans="1:53" x14ac:dyDescent="0.25">
      <c r="A830" t="s">
        <v>13594</v>
      </c>
      <c r="B830" t="s">
        <v>10672</v>
      </c>
      <c r="C830" s="1">
        <v>30391</v>
      </c>
      <c r="D830" t="s">
        <v>16854</v>
      </c>
      <c r="E830" t="s">
        <v>18763</v>
      </c>
      <c r="F830" t="s">
        <v>10997</v>
      </c>
      <c r="G830" t="s">
        <v>16838</v>
      </c>
      <c r="H830" t="s">
        <v>10988</v>
      </c>
      <c r="I830" t="s">
        <v>18764</v>
      </c>
      <c r="J830" t="s">
        <v>10672</v>
      </c>
      <c r="K830">
        <v>434181</v>
      </c>
      <c r="L830" t="s">
        <v>10672</v>
      </c>
      <c r="M830">
        <v>486544</v>
      </c>
      <c r="N830" t="s">
        <v>10672</v>
      </c>
      <c r="O830" t="s">
        <v>13595</v>
      </c>
      <c r="P830" t="s">
        <v>13594</v>
      </c>
      <c r="Q830">
        <v>7464</v>
      </c>
      <c r="R830" t="s">
        <v>10672</v>
      </c>
      <c r="S830">
        <v>6135</v>
      </c>
      <c r="T830" t="s">
        <v>10672</v>
      </c>
      <c r="V830" t="s">
        <v>13596</v>
      </c>
      <c r="W830">
        <v>38373</v>
      </c>
      <c r="X830">
        <v>7464</v>
      </c>
      <c r="Y830" t="s">
        <v>10672</v>
      </c>
      <c r="Z830" t="s">
        <v>13597</v>
      </c>
      <c r="AA830" t="s">
        <v>5703</v>
      </c>
      <c r="AB830" t="s">
        <v>5703</v>
      </c>
      <c r="AC830" t="s">
        <v>10672</v>
      </c>
      <c r="AD830" t="s">
        <v>13597</v>
      </c>
      <c r="AE830">
        <v>7570</v>
      </c>
      <c r="AF830" t="s">
        <v>10672</v>
      </c>
      <c r="AG830">
        <v>5630</v>
      </c>
      <c r="AL830" t="str">
        <f>IF(PLAYERIDMAP2[[#This Row],[POS]]="C",MAX(AL$1:AL829)+1,"")</f>
        <v/>
      </c>
      <c r="AM830" t="str">
        <f>IFERROR(INDEX(PLAYERIDMAP2[PLAYERNAME],MATCH(ROW()-ROW(AM$1),CATCHERS,0)),"")</f>
        <v/>
      </c>
      <c r="AN830" t="str">
        <f>IF(PLAYERIDMAP2[[#This Row],[POS]]="1B",MAX(AN$1:AN829)+1,"")</f>
        <v/>
      </c>
      <c r="AO830" t="str">
        <f>IFERROR(INDEX(PLAYERIDMAP2[PLAYERNAME],MATCH(ROW()-ROW(AO$1),FIRSTBASE,0)),"")</f>
        <v/>
      </c>
      <c r="AP830" t="str">
        <f>IF(PLAYERIDMAP2[[#This Row],[POS]]="2B",MAX(AP$1:AP829)+1,"")</f>
        <v/>
      </c>
      <c r="AQ830" t="str">
        <f>IFERROR(INDEX(PLAYERIDMAP2[PLAYERNAME],MATCH(ROW()-ROW(AQ$1),SECONDBASE,0)),"")</f>
        <v/>
      </c>
      <c r="AR830" t="str">
        <f>IF(PLAYERIDMAP2[[#This Row],[POS]]="3B",MAX(AR$1:AR829)+1,"")</f>
        <v/>
      </c>
      <c r="AS830" t="str">
        <f>IFERROR(INDEX(PLAYERIDMAP2[PLAYERNAME],MATCH(ROW()-ROW(AS$1),THIRDBASE,0)),"")</f>
        <v/>
      </c>
      <c r="AT830" t="str">
        <f>IF(PLAYERIDMAP2[[#This Row],[POS]]="SS",MAX(AT$1:AT829)+1,"")</f>
        <v/>
      </c>
      <c r="AU830" t="str">
        <f>IFERROR(INDEX(PLAYERIDMAP2[PLAYERNAME],MATCH(ROW()-ROW(AU$1),SHORTSTOP,0)),"")</f>
        <v/>
      </c>
      <c r="AV830" t="str">
        <f>IF(PLAYERIDMAP2[[#This Row],[POS]]="OF",MAX(AV$1:AV829)+1,"")</f>
        <v/>
      </c>
      <c r="AW830" t="str">
        <f>IFERROR(INDEX(PLAYERIDMAP2[PLAYERNAME],MATCH(ROW()-ROW(AW$1),OUTFIELD,0)),"")</f>
        <v/>
      </c>
      <c r="AX830" t="str">
        <f>IF(PLAYERIDMAP2[[#This Row],[POS]]&lt;&gt;"P",MAX(AX$1:AX829)+1,"")</f>
        <v/>
      </c>
      <c r="AY830" t="str">
        <f>IFERROR(INDEX(PLAYERIDMAP2[PLAYERNAME],MATCH(ROW()-ROW(AY$1),HITTERS,0)),"")</f>
        <v>Josh Willingham</v>
      </c>
      <c r="AZ830">
        <f>IF(PLAYERIDMAP2[[#This Row],[POS]]="P",MAX(AZ$1:AZ829)+1,"")</f>
        <v>387</v>
      </c>
      <c r="BA830" t="str">
        <f>IFERROR(INDEX(PLAYERIDMAP2[PLAYERNAME],MATCH(ROW()-ROW(BA$1),PITCHERS,0)),"")</f>
        <v/>
      </c>
    </row>
    <row r="831" spans="1:53" x14ac:dyDescent="0.25">
      <c r="A831" t="s">
        <v>13598</v>
      </c>
      <c r="B831" t="s">
        <v>10519</v>
      </c>
      <c r="C831" s="1">
        <v>32093</v>
      </c>
      <c r="D831" t="s">
        <v>17043</v>
      </c>
      <c r="E831" t="s">
        <v>18022</v>
      </c>
      <c r="F831" t="s">
        <v>11027</v>
      </c>
      <c r="G831" t="s">
        <v>16838</v>
      </c>
      <c r="H831" t="s">
        <v>10988</v>
      </c>
      <c r="I831" t="s">
        <v>18023</v>
      </c>
      <c r="J831" t="s">
        <v>10519</v>
      </c>
      <c r="K831">
        <v>502190</v>
      </c>
      <c r="L831" t="s">
        <v>10519</v>
      </c>
      <c r="M831">
        <v>1733668</v>
      </c>
      <c r="N831" t="s">
        <v>10519</v>
      </c>
      <c r="O831" t="s">
        <v>13599</v>
      </c>
      <c r="P831" t="s">
        <v>13598</v>
      </c>
      <c r="Q831">
        <v>8680</v>
      </c>
      <c r="R831" t="s">
        <v>10519</v>
      </c>
      <c r="S831">
        <v>30465</v>
      </c>
      <c r="T831" t="s">
        <v>10519</v>
      </c>
      <c r="V831" t="s">
        <v>13600</v>
      </c>
      <c r="W831">
        <v>61051</v>
      </c>
      <c r="X831">
        <v>8680</v>
      </c>
      <c r="Y831" t="s">
        <v>10519</v>
      </c>
      <c r="Z831" t="s">
        <v>13601</v>
      </c>
      <c r="AA831" t="s">
        <v>5703</v>
      </c>
      <c r="AB831" t="s">
        <v>5703</v>
      </c>
      <c r="AC831" t="s">
        <v>10519</v>
      </c>
      <c r="AD831" t="s">
        <v>13601</v>
      </c>
      <c r="AE831">
        <v>10955</v>
      </c>
      <c r="AF831" t="s">
        <v>10519</v>
      </c>
      <c r="AG831">
        <v>11339</v>
      </c>
      <c r="AH831" t="s">
        <v>10519</v>
      </c>
      <c r="AL831" t="str">
        <f>IF(PLAYERIDMAP2[[#This Row],[POS]]="C",MAX(AL$1:AL830)+1,"")</f>
        <v/>
      </c>
      <c r="AM831" t="str">
        <f>IFERROR(INDEX(PLAYERIDMAP2[PLAYERNAME],MATCH(ROW()-ROW(AM$1),CATCHERS,0)),"")</f>
        <v/>
      </c>
      <c r="AN831" t="str">
        <f>IF(PLAYERIDMAP2[[#This Row],[POS]]="1B",MAX(AN$1:AN830)+1,"")</f>
        <v/>
      </c>
      <c r="AO831" t="str">
        <f>IFERROR(INDEX(PLAYERIDMAP2[PLAYERNAME],MATCH(ROW()-ROW(AO$1),FIRSTBASE,0)),"")</f>
        <v/>
      </c>
      <c r="AP831" t="str">
        <f>IF(PLAYERIDMAP2[[#This Row],[POS]]="2B",MAX(AP$1:AP830)+1,"")</f>
        <v/>
      </c>
      <c r="AQ831" t="str">
        <f>IFERROR(INDEX(PLAYERIDMAP2[PLAYERNAME],MATCH(ROW()-ROW(AQ$1),SECONDBASE,0)),"")</f>
        <v/>
      </c>
      <c r="AR831" t="str">
        <f>IF(PLAYERIDMAP2[[#This Row],[POS]]="3B",MAX(AR$1:AR830)+1,"")</f>
        <v/>
      </c>
      <c r="AS831" t="str">
        <f>IFERROR(INDEX(PLAYERIDMAP2[PLAYERNAME],MATCH(ROW()-ROW(AS$1),THIRDBASE,0)),"")</f>
        <v/>
      </c>
      <c r="AT831" t="str">
        <f>IF(PLAYERIDMAP2[[#This Row],[POS]]="SS",MAX(AT$1:AT830)+1,"")</f>
        <v/>
      </c>
      <c r="AU831" t="str">
        <f>IFERROR(INDEX(PLAYERIDMAP2[PLAYERNAME],MATCH(ROW()-ROW(AU$1),SHORTSTOP,0)),"")</f>
        <v/>
      </c>
      <c r="AV831" t="str">
        <f>IF(PLAYERIDMAP2[[#This Row],[POS]]="OF",MAX(AV$1:AV830)+1,"")</f>
        <v/>
      </c>
      <c r="AW831" t="str">
        <f>IFERROR(INDEX(PLAYERIDMAP2[PLAYERNAME],MATCH(ROW()-ROW(AW$1),OUTFIELD,0)),"")</f>
        <v/>
      </c>
      <c r="AX831" t="str">
        <f>IF(PLAYERIDMAP2[[#This Row],[POS]]&lt;&gt;"P",MAX(AX$1:AX830)+1,"")</f>
        <v/>
      </c>
      <c r="AY831" t="str">
        <f>IFERROR(INDEX(PLAYERIDMAP2[PLAYERNAME],MATCH(ROW()-ROW(AY$1),HITTERS,0)),"")</f>
        <v>Mason Williams</v>
      </c>
      <c r="AZ831">
        <f>IF(PLAYERIDMAP2[[#This Row],[POS]]="P",MAX(AZ$1:AZ830)+1,"")</f>
        <v>388</v>
      </c>
      <c r="BA831" t="str">
        <f>IFERROR(INDEX(PLAYERIDMAP2[PLAYERNAME],MATCH(ROW()-ROW(BA$1),PITCHERS,0)),"")</f>
        <v/>
      </c>
    </row>
    <row r="832" spans="1:53" x14ac:dyDescent="0.25">
      <c r="A832" t="s">
        <v>13602</v>
      </c>
      <c r="B832" t="s">
        <v>10594</v>
      </c>
      <c r="C832" s="1">
        <v>30901</v>
      </c>
      <c r="D832" t="s">
        <v>17177</v>
      </c>
      <c r="E832" t="s">
        <v>20349</v>
      </c>
      <c r="F832" t="s">
        <v>11087</v>
      </c>
      <c r="G832" t="s">
        <v>14693</v>
      </c>
      <c r="H832" t="s">
        <v>10988</v>
      </c>
      <c r="I832" t="s">
        <v>20350</v>
      </c>
      <c r="J832" t="s">
        <v>10594</v>
      </c>
      <c r="K832">
        <v>453281</v>
      </c>
      <c r="L832" t="s">
        <v>10594</v>
      </c>
      <c r="M832">
        <v>1558273</v>
      </c>
      <c r="N832" t="s">
        <v>10594</v>
      </c>
      <c r="O832" t="s">
        <v>13603</v>
      </c>
      <c r="P832" t="s">
        <v>13602</v>
      </c>
      <c r="Q832">
        <v>8353</v>
      </c>
      <c r="R832" t="s">
        <v>10594</v>
      </c>
      <c r="S832">
        <v>29238</v>
      </c>
      <c r="T832" t="s">
        <v>10594</v>
      </c>
      <c r="V832" t="s">
        <v>13604</v>
      </c>
      <c r="W832">
        <v>51959</v>
      </c>
      <c r="X832">
        <v>8353</v>
      </c>
      <c r="Y832" t="s">
        <v>10594</v>
      </c>
      <c r="Z832" t="s">
        <v>13605</v>
      </c>
      <c r="AA832" t="s">
        <v>10958</v>
      </c>
      <c r="AB832" t="s">
        <v>10958</v>
      </c>
      <c r="AD832" t="s">
        <v>13605</v>
      </c>
      <c r="AL832" t="str">
        <f>IF(PLAYERIDMAP2[[#This Row],[POS]]="C",MAX(AL$1:AL831)+1,"")</f>
        <v/>
      </c>
      <c r="AM832" t="str">
        <f>IFERROR(INDEX(PLAYERIDMAP2[PLAYERNAME],MATCH(ROW()-ROW(AM$1),CATCHERS,0)),"")</f>
        <v/>
      </c>
      <c r="AN832" t="str">
        <f>IF(PLAYERIDMAP2[[#This Row],[POS]]="1B",MAX(AN$1:AN831)+1,"")</f>
        <v/>
      </c>
      <c r="AO832" t="str">
        <f>IFERROR(INDEX(PLAYERIDMAP2[PLAYERNAME],MATCH(ROW()-ROW(AO$1),FIRSTBASE,0)),"")</f>
        <v/>
      </c>
      <c r="AP832" t="str">
        <f>IF(PLAYERIDMAP2[[#This Row],[POS]]="2B",MAX(AP$1:AP831)+1,"")</f>
        <v/>
      </c>
      <c r="AQ832" t="str">
        <f>IFERROR(INDEX(PLAYERIDMAP2[PLAYERNAME],MATCH(ROW()-ROW(AQ$1),SECONDBASE,0)),"")</f>
        <v/>
      </c>
      <c r="AR832" t="str">
        <f>IF(PLAYERIDMAP2[[#This Row],[POS]]="3B",MAX(AR$1:AR831)+1,"")</f>
        <v/>
      </c>
      <c r="AS832" t="str">
        <f>IFERROR(INDEX(PLAYERIDMAP2[PLAYERNAME],MATCH(ROW()-ROW(AS$1),THIRDBASE,0)),"")</f>
        <v/>
      </c>
      <c r="AT832" t="str">
        <f>IF(PLAYERIDMAP2[[#This Row],[POS]]="SS",MAX(AT$1:AT831)+1,"")</f>
        <v/>
      </c>
      <c r="AU832" t="str">
        <f>IFERROR(INDEX(PLAYERIDMAP2[PLAYERNAME],MATCH(ROW()-ROW(AU$1),SHORTSTOP,0)),"")</f>
        <v/>
      </c>
      <c r="AV832" t="str">
        <f>IF(PLAYERIDMAP2[[#This Row],[POS]]="OF",MAX(AV$1:AV831)+1,"")</f>
        <v/>
      </c>
      <c r="AW832" t="str">
        <f>IFERROR(INDEX(PLAYERIDMAP2[PLAYERNAME],MATCH(ROW()-ROW(AW$1),OUTFIELD,0)),"")</f>
        <v/>
      </c>
      <c r="AX832" t="str">
        <f>IF(PLAYERIDMAP2[[#This Row],[POS]]&lt;&gt;"P",MAX(AX$1:AX831)+1,"")</f>
        <v/>
      </c>
      <c r="AY832" t="str">
        <f>IFERROR(INDEX(PLAYERIDMAP2[PLAYERNAME],MATCH(ROW()-ROW(AY$1),HITTERS,0)),"")</f>
        <v>Bobby Wilson</v>
      </c>
      <c r="AZ832">
        <f>IF(PLAYERIDMAP2[[#This Row],[POS]]="P",MAX(AZ$1:AZ831)+1,"")</f>
        <v>389</v>
      </c>
      <c r="BA832" t="str">
        <f>IFERROR(INDEX(PLAYERIDMAP2[PLAYERNAME],MATCH(ROW()-ROW(BA$1),PITCHERS,0)),"")</f>
        <v/>
      </c>
    </row>
    <row r="833" spans="1:53" x14ac:dyDescent="0.25">
      <c r="A833" t="s">
        <v>13606</v>
      </c>
      <c r="B833" t="s">
        <v>10304</v>
      </c>
      <c r="C833" s="1">
        <v>30806</v>
      </c>
      <c r="D833" t="s">
        <v>17036</v>
      </c>
      <c r="E833" t="s">
        <v>19478</v>
      </c>
      <c r="F833" t="s">
        <v>11164</v>
      </c>
      <c r="G833" t="s">
        <v>16838</v>
      </c>
      <c r="H833" t="s">
        <v>10988</v>
      </c>
      <c r="I833" t="s">
        <v>19479</v>
      </c>
      <c r="J833" t="s">
        <v>10304</v>
      </c>
      <c r="K833">
        <v>459967</v>
      </c>
      <c r="L833" t="s">
        <v>10304</v>
      </c>
      <c r="M833">
        <v>1654388</v>
      </c>
      <c r="N833" t="s">
        <v>10304</v>
      </c>
      <c r="O833" t="s">
        <v>13607</v>
      </c>
      <c r="P833" t="s">
        <v>13606</v>
      </c>
      <c r="Q833">
        <v>8737</v>
      </c>
      <c r="R833" t="s">
        <v>10304</v>
      </c>
      <c r="S833">
        <v>30171</v>
      </c>
      <c r="T833" t="s">
        <v>10304</v>
      </c>
      <c r="V833" t="s">
        <v>13608</v>
      </c>
      <c r="W833">
        <v>46239</v>
      </c>
      <c r="X833">
        <v>8737</v>
      </c>
      <c r="Y833" t="s">
        <v>10304</v>
      </c>
      <c r="Z833" t="s">
        <v>13609</v>
      </c>
      <c r="AA833" t="s">
        <v>5703</v>
      </c>
      <c r="AB833" t="s">
        <v>5703</v>
      </c>
      <c r="AD833" t="s">
        <v>13609</v>
      </c>
      <c r="AE833">
        <v>8662</v>
      </c>
      <c r="AL833" t="str">
        <f>IF(PLAYERIDMAP2[[#This Row],[POS]]="C",MAX(AL$1:AL832)+1,"")</f>
        <v/>
      </c>
      <c r="AM833" t="str">
        <f>IFERROR(INDEX(PLAYERIDMAP2[PLAYERNAME],MATCH(ROW()-ROW(AM$1),CATCHERS,0)),"")</f>
        <v/>
      </c>
      <c r="AN833" t="str">
        <f>IF(PLAYERIDMAP2[[#This Row],[POS]]="1B",MAX(AN$1:AN832)+1,"")</f>
        <v/>
      </c>
      <c r="AO833" t="str">
        <f>IFERROR(INDEX(PLAYERIDMAP2[PLAYERNAME],MATCH(ROW()-ROW(AO$1),FIRSTBASE,0)),"")</f>
        <v/>
      </c>
      <c r="AP833" t="str">
        <f>IF(PLAYERIDMAP2[[#This Row],[POS]]="2B",MAX(AP$1:AP832)+1,"")</f>
        <v/>
      </c>
      <c r="AQ833" t="str">
        <f>IFERROR(INDEX(PLAYERIDMAP2[PLAYERNAME],MATCH(ROW()-ROW(AQ$1),SECONDBASE,0)),"")</f>
        <v/>
      </c>
      <c r="AR833" t="str">
        <f>IF(PLAYERIDMAP2[[#This Row],[POS]]="3B",MAX(AR$1:AR832)+1,"")</f>
        <v/>
      </c>
      <c r="AS833" t="str">
        <f>IFERROR(INDEX(PLAYERIDMAP2[PLAYERNAME],MATCH(ROW()-ROW(AS$1),THIRDBASE,0)),"")</f>
        <v/>
      </c>
      <c r="AT833" t="str">
        <f>IF(PLAYERIDMAP2[[#This Row],[POS]]="SS",MAX(AT$1:AT832)+1,"")</f>
        <v/>
      </c>
      <c r="AU833" t="str">
        <f>IFERROR(INDEX(PLAYERIDMAP2[PLAYERNAME],MATCH(ROW()-ROW(AU$1),SHORTSTOP,0)),"")</f>
        <v/>
      </c>
      <c r="AV833" t="str">
        <f>IF(PLAYERIDMAP2[[#This Row],[POS]]="OF",MAX(AV$1:AV832)+1,"")</f>
        <v/>
      </c>
      <c r="AW833" t="str">
        <f>IFERROR(INDEX(PLAYERIDMAP2[PLAYERNAME],MATCH(ROW()-ROW(AW$1),OUTFIELD,0)),"")</f>
        <v/>
      </c>
      <c r="AX833" t="str">
        <f>IF(PLAYERIDMAP2[[#This Row],[POS]]&lt;&gt;"P",MAX(AX$1:AX832)+1,"")</f>
        <v/>
      </c>
      <c r="AY833" t="str">
        <f>IFERROR(INDEX(PLAYERIDMAP2[PLAYERNAME],MATCH(ROW()-ROW(AY$1),HITTERS,0)),"")</f>
        <v>Jesse Winker</v>
      </c>
      <c r="AZ833">
        <f>IF(PLAYERIDMAP2[[#This Row],[POS]]="P",MAX(AZ$1:AZ832)+1,"")</f>
        <v>390</v>
      </c>
      <c r="BA833" t="str">
        <f>IFERROR(INDEX(PLAYERIDMAP2[PLAYERNAME],MATCH(ROW()-ROW(BA$1),PITCHERS,0)),"")</f>
        <v/>
      </c>
    </row>
    <row r="834" spans="1:53" x14ac:dyDescent="0.25">
      <c r="A834" t="s">
        <v>13610</v>
      </c>
      <c r="B834" t="s">
        <v>5154</v>
      </c>
      <c r="C834" s="1">
        <v>27931</v>
      </c>
      <c r="D834" t="s">
        <v>17275</v>
      </c>
      <c r="E834" t="s">
        <v>18341</v>
      </c>
      <c r="F834" t="s">
        <v>11016</v>
      </c>
      <c r="G834" t="s">
        <v>11016</v>
      </c>
      <c r="H834" t="s">
        <v>11003</v>
      </c>
      <c r="I834" t="s">
        <v>19412</v>
      </c>
      <c r="K834">
        <v>150324</v>
      </c>
      <c r="L834" t="s">
        <v>5154</v>
      </c>
      <c r="M834">
        <v>21607</v>
      </c>
      <c r="N834" t="s">
        <v>5154</v>
      </c>
      <c r="O834" t="s">
        <v>13611</v>
      </c>
      <c r="P834" t="s">
        <v>13610</v>
      </c>
      <c r="Q834">
        <v>6161</v>
      </c>
      <c r="R834" t="s">
        <v>5154</v>
      </c>
      <c r="V834" t="s">
        <v>13612</v>
      </c>
      <c r="W834">
        <v>1543</v>
      </c>
      <c r="Z834" t="s">
        <v>16593</v>
      </c>
      <c r="AA834" t="s">
        <v>5703</v>
      </c>
      <c r="AB834" t="s">
        <v>5703</v>
      </c>
      <c r="AD834" t="s">
        <v>16593</v>
      </c>
      <c r="AL834" t="str">
        <f>IF(PLAYERIDMAP2[[#This Row],[POS]]="C",MAX(AL$1:AL833)+1,"")</f>
        <v/>
      </c>
      <c r="AM834" t="str">
        <f>IFERROR(INDEX(PLAYERIDMAP2[PLAYERNAME],MATCH(ROW()-ROW(AM$1),CATCHERS,0)),"")</f>
        <v/>
      </c>
      <c r="AN834">
        <f>IF(PLAYERIDMAP2[[#This Row],[POS]]="1B",MAX(AN$1:AN833)+1,"")</f>
        <v>47</v>
      </c>
      <c r="AO834" t="str">
        <f>IFERROR(INDEX(PLAYERIDMAP2[PLAYERNAME],MATCH(ROW()-ROW(AO$1),FIRSTBASE,0)),"")</f>
        <v/>
      </c>
      <c r="AP834" t="str">
        <f>IF(PLAYERIDMAP2[[#This Row],[POS]]="2B",MAX(AP$1:AP833)+1,"")</f>
        <v/>
      </c>
      <c r="AQ834" t="str">
        <f>IFERROR(INDEX(PLAYERIDMAP2[PLAYERNAME],MATCH(ROW()-ROW(AQ$1),SECONDBASE,0)),"")</f>
        <v/>
      </c>
      <c r="AR834" t="str">
        <f>IF(PLAYERIDMAP2[[#This Row],[POS]]="3B",MAX(AR$1:AR833)+1,"")</f>
        <v/>
      </c>
      <c r="AS834" t="str">
        <f>IFERROR(INDEX(PLAYERIDMAP2[PLAYERNAME],MATCH(ROW()-ROW(AS$1),THIRDBASE,0)),"")</f>
        <v/>
      </c>
      <c r="AT834" t="str">
        <f>IF(PLAYERIDMAP2[[#This Row],[POS]]="SS",MAX(AT$1:AT833)+1,"")</f>
        <v/>
      </c>
      <c r="AU834" t="str">
        <f>IFERROR(INDEX(PLAYERIDMAP2[PLAYERNAME],MATCH(ROW()-ROW(AU$1),SHORTSTOP,0)),"")</f>
        <v/>
      </c>
      <c r="AV834" t="str">
        <f>IF(PLAYERIDMAP2[[#This Row],[POS]]="OF",MAX(AV$1:AV833)+1,"")</f>
        <v/>
      </c>
      <c r="AW834" t="str">
        <f>IFERROR(INDEX(PLAYERIDMAP2[PLAYERNAME],MATCH(ROW()-ROW(AW$1),OUTFIELD,0)),"")</f>
        <v/>
      </c>
      <c r="AX834">
        <f>IF(PLAYERIDMAP2[[#This Row],[POS]]&lt;&gt;"P",MAX(AX$1:AX833)+1,"")</f>
        <v>443</v>
      </c>
      <c r="AY834" t="str">
        <f>IFERROR(INDEX(PLAYERIDMAP2[PLAYERNAME],MATCH(ROW()-ROW(AY$1),HITTERS,0)),"")</f>
        <v>DeWayne Wise</v>
      </c>
      <c r="AZ834" t="str">
        <f>IF(PLAYERIDMAP2[[#This Row],[POS]]="P",MAX(AZ$1:AZ833)+1,"")</f>
        <v/>
      </c>
      <c r="BA834" t="str">
        <f>IFERROR(INDEX(PLAYERIDMAP2[PLAYERNAME],MATCH(ROW()-ROW(BA$1),PITCHERS,0)),"")</f>
        <v/>
      </c>
    </row>
    <row r="835" spans="1:53" x14ac:dyDescent="0.25">
      <c r="A835" t="s">
        <v>13613</v>
      </c>
      <c r="B835" t="s">
        <v>10852</v>
      </c>
      <c r="C835" s="1">
        <v>28732</v>
      </c>
      <c r="D835" t="s">
        <v>18559</v>
      </c>
      <c r="E835" t="s">
        <v>18341</v>
      </c>
      <c r="F835" t="s">
        <v>11176</v>
      </c>
      <c r="G835" t="s">
        <v>16838</v>
      </c>
      <c r="H835" t="s">
        <v>10988</v>
      </c>
      <c r="I835" t="s">
        <v>20475</v>
      </c>
      <c r="J835" t="s">
        <v>10852</v>
      </c>
      <c r="K835">
        <v>424324</v>
      </c>
      <c r="L835" t="s">
        <v>10852</v>
      </c>
      <c r="M835">
        <v>370395</v>
      </c>
      <c r="N835" t="s">
        <v>10852</v>
      </c>
      <c r="O835" t="s">
        <v>13614</v>
      </c>
      <c r="P835" t="s">
        <v>13613</v>
      </c>
      <c r="Q835">
        <v>7026</v>
      </c>
      <c r="R835" t="s">
        <v>10852</v>
      </c>
      <c r="S835">
        <v>5353</v>
      </c>
      <c r="T835" t="s">
        <v>10852</v>
      </c>
      <c r="V835" t="s">
        <v>13615</v>
      </c>
      <c r="W835">
        <v>1102</v>
      </c>
      <c r="X835">
        <v>7026</v>
      </c>
      <c r="Y835" t="s">
        <v>10852</v>
      </c>
      <c r="Z835" t="s">
        <v>13616</v>
      </c>
      <c r="AA835" t="s">
        <v>10958</v>
      </c>
      <c r="AB835" t="s">
        <v>10958</v>
      </c>
      <c r="AC835" t="s">
        <v>10852</v>
      </c>
      <c r="AD835" t="s">
        <v>13616</v>
      </c>
      <c r="AE835">
        <v>7046</v>
      </c>
      <c r="AF835" t="s">
        <v>10852</v>
      </c>
      <c r="AG835">
        <v>5539</v>
      </c>
      <c r="AL835" t="str">
        <f>IF(PLAYERIDMAP2[[#This Row],[POS]]="C",MAX(AL$1:AL834)+1,"")</f>
        <v/>
      </c>
      <c r="AM835" t="str">
        <f>IFERROR(INDEX(PLAYERIDMAP2[PLAYERNAME],MATCH(ROW()-ROW(AM$1),CATCHERS,0)),"")</f>
        <v/>
      </c>
      <c r="AN835" t="str">
        <f>IF(PLAYERIDMAP2[[#This Row],[POS]]="1B",MAX(AN$1:AN834)+1,"")</f>
        <v/>
      </c>
      <c r="AO835" t="str">
        <f>IFERROR(INDEX(PLAYERIDMAP2[PLAYERNAME],MATCH(ROW()-ROW(AO$1),FIRSTBASE,0)),"")</f>
        <v/>
      </c>
      <c r="AP835" t="str">
        <f>IF(PLAYERIDMAP2[[#This Row],[POS]]="2B",MAX(AP$1:AP834)+1,"")</f>
        <v/>
      </c>
      <c r="AQ835" t="str">
        <f>IFERROR(INDEX(PLAYERIDMAP2[PLAYERNAME],MATCH(ROW()-ROW(AQ$1),SECONDBASE,0)),"")</f>
        <v/>
      </c>
      <c r="AR835" t="str">
        <f>IF(PLAYERIDMAP2[[#This Row],[POS]]="3B",MAX(AR$1:AR834)+1,"")</f>
        <v/>
      </c>
      <c r="AS835" t="str">
        <f>IFERROR(INDEX(PLAYERIDMAP2[PLAYERNAME],MATCH(ROW()-ROW(AS$1),THIRDBASE,0)),"")</f>
        <v/>
      </c>
      <c r="AT835" t="str">
        <f>IF(PLAYERIDMAP2[[#This Row],[POS]]="SS",MAX(AT$1:AT834)+1,"")</f>
        <v/>
      </c>
      <c r="AU835" t="str">
        <f>IFERROR(INDEX(PLAYERIDMAP2[PLAYERNAME],MATCH(ROW()-ROW(AU$1),SHORTSTOP,0)),"")</f>
        <v/>
      </c>
      <c r="AV835" t="str">
        <f>IF(PLAYERIDMAP2[[#This Row],[POS]]="OF",MAX(AV$1:AV834)+1,"")</f>
        <v/>
      </c>
      <c r="AW835" t="str">
        <f>IFERROR(INDEX(PLAYERIDMAP2[PLAYERNAME],MATCH(ROW()-ROW(AW$1),OUTFIELD,0)),"")</f>
        <v/>
      </c>
      <c r="AX835" t="str">
        <f>IF(PLAYERIDMAP2[[#This Row],[POS]]&lt;&gt;"P",MAX(AX$1:AX834)+1,"")</f>
        <v/>
      </c>
      <c r="AY835" t="str">
        <f>IFERROR(INDEX(PLAYERIDMAP2[PLAYERNAME],MATCH(ROW()-ROW(AY$1),HITTERS,0)),"")</f>
        <v>Kolten Wong</v>
      </c>
      <c r="AZ835">
        <f>IF(PLAYERIDMAP2[[#This Row],[POS]]="P",MAX(AZ$1:AZ834)+1,"")</f>
        <v>391</v>
      </c>
      <c r="BA835" t="str">
        <f>IFERROR(INDEX(PLAYERIDMAP2[PLAYERNAME],MATCH(ROW()-ROW(BA$1),PITCHERS,0)),"")</f>
        <v/>
      </c>
    </row>
    <row r="836" spans="1:53" x14ac:dyDescent="0.25">
      <c r="A836" t="s">
        <v>16222</v>
      </c>
      <c r="B836" t="s">
        <v>13617</v>
      </c>
      <c r="C836" s="1">
        <v>27643</v>
      </c>
      <c r="D836" t="s">
        <v>18340</v>
      </c>
      <c r="E836" t="s">
        <v>18341</v>
      </c>
      <c r="F836" t="s">
        <v>11016</v>
      </c>
      <c r="G836" t="s">
        <v>11016</v>
      </c>
      <c r="H836" t="s">
        <v>11003</v>
      </c>
      <c r="I836" t="s">
        <v>18342</v>
      </c>
      <c r="K836">
        <v>117601</v>
      </c>
      <c r="M836">
        <v>7805</v>
      </c>
      <c r="N836" t="s">
        <v>13617</v>
      </c>
      <c r="O836" t="s">
        <v>16223</v>
      </c>
      <c r="P836" t="s">
        <v>16222</v>
      </c>
      <c r="V836" t="s">
        <v>16224</v>
      </c>
      <c r="W836">
        <v>508</v>
      </c>
      <c r="AA836" t="s">
        <v>10958</v>
      </c>
      <c r="AB836" t="s">
        <v>5703</v>
      </c>
      <c r="AD836" t="s">
        <v>16594</v>
      </c>
      <c r="AL836" t="str">
        <f>IF(PLAYERIDMAP2[[#This Row],[POS]]="C",MAX(AL$1:AL835)+1,"")</f>
        <v/>
      </c>
      <c r="AM836" t="str">
        <f>IFERROR(INDEX(PLAYERIDMAP2[PLAYERNAME],MATCH(ROW()-ROW(AM$1),CATCHERS,0)),"")</f>
        <v/>
      </c>
      <c r="AN836">
        <f>IF(PLAYERIDMAP2[[#This Row],[POS]]="1B",MAX(AN$1:AN835)+1,"")</f>
        <v>48</v>
      </c>
      <c r="AO836" t="str">
        <f>IFERROR(INDEX(PLAYERIDMAP2[PLAYERNAME],MATCH(ROW()-ROW(AO$1),FIRSTBASE,0)),"")</f>
        <v/>
      </c>
      <c r="AP836" t="str">
        <f>IF(PLAYERIDMAP2[[#This Row],[POS]]="2B",MAX(AP$1:AP835)+1,"")</f>
        <v/>
      </c>
      <c r="AQ836" t="str">
        <f>IFERROR(INDEX(PLAYERIDMAP2[PLAYERNAME],MATCH(ROW()-ROW(AQ$1),SECONDBASE,0)),"")</f>
        <v/>
      </c>
      <c r="AR836" t="str">
        <f>IF(PLAYERIDMAP2[[#This Row],[POS]]="3B",MAX(AR$1:AR835)+1,"")</f>
        <v/>
      </c>
      <c r="AS836" t="str">
        <f>IFERROR(INDEX(PLAYERIDMAP2[PLAYERNAME],MATCH(ROW()-ROW(AS$1),THIRDBASE,0)),"")</f>
        <v/>
      </c>
      <c r="AT836" t="str">
        <f>IF(PLAYERIDMAP2[[#This Row],[POS]]="SS",MAX(AT$1:AT835)+1,"")</f>
        <v/>
      </c>
      <c r="AU836" t="str">
        <f>IFERROR(INDEX(PLAYERIDMAP2[PLAYERNAME],MATCH(ROW()-ROW(AU$1),SHORTSTOP,0)),"")</f>
        <v/>
      </c>
      <c r="AV836" t="str">
        <f>IF(PLAYERIDMAP2[[#This Row],[POS]]="OF",MAX(AV$1:AV835)+1,"")</f>
        <v/>
      </c>
      <c r="AW836" t="str">
        <f>IFERROR(INDEX(PLAYERIDMAP2[PLAYERNAME],MATCH(ROW()-ROW(AW$1),OUTFIELD,0)),"")</f>
        <v/>
      </c>
      <c r="AX836">
        <f>IF(PLAYERIDMAP2[[#This Row],[POS]]&lt;&gt;"P",MAX(AX$1:AX835)+1,"")</f>
        <v>444</v>
      </c>
      <c r="AY836" t="str">
        <f>IFERROR(INDEX(PLAYERIDMAP2[PLAYERNAME],MATCH(ROW()-ROW(AY$1),HITTERS,0)),"")</f>
        <v>Brandon Wood</v>
      </c>
      <c r="AZ836" t="str">
        <f>IF(PLAYERIDMAP2[[#This Row],[POS]]="P",MAX(AZ$1:AZ835)+1,"")</f>
        <v/>
      </c>
      <c r="BA836" t="str">
        <f>IFERROR(INDEX(PLAYERIDMAP2[PLAYERNAME],MATCH(ROW()-ROW(BA$1),PITCHERS,0)),"")</f>
        <v/>
      </c>
    </row>
    <row r="837" spans="1:53" x14ac:dyDescent="0.25">
      <c r="A837" t="s">
        <v>13618</v>
      </c>
      <c r="B837" t="s">
        <v>5384</v>
      </c>
      <c r="C837" s="1">
        <v>32337</v>
      </c>
      <c r="D837" t="s">
        <v>17894</v>
      </c>
      <c r="E837" t="s">
        <v>17895</v>
      </c>
      <c r="F837" t="s">
        <v>11151</v>
      </c>
      <c r="G837" t="s">
        <v>16838</v>
      </c>
      <c r="H837" t="s">
        <v>5706</v>
      </c>
      <c r="I837" t="s">
        <v>17896</v>
      </c>
      <c r="J837" t="s">
        <v>5384</v>
      </c>
      <c r="K837">
        <v>518934</v>
      </c>
      <c r="L837" t="s">
        <v>5384</v>
      </c>
      <c r="M837">
        <v>1740958</v>
      </c>
      <c r="N837" t="s">
        <v>5384</v>
      </c>
      <c r="O837" t="s">
        <v>13619</v>
      </c>
      <c r="P837" t="s">
        <v>13618</v>
      </c>
      <c r="Q837">
        <v>8949</v>
      </c>
      <c r="R837" t="s">
        <v>5384</v>
      </c>
      <c r="S837">
        <v>30765</v>
      </c>
      <c r="T837" t="s">
        <v>5384</v>
      </c>
      <c r="U837" t="s">
        <v>5384</v>
      </c>
      <c r="V837" t="s">
        <v>13620</v>
      </c>
      <c r="W837">
        <v>59339</v>
      </c>
      <c r="X837">
        <v>8949</v>
      </c>
      <c r="Y837" t="s">
        <v>5384</v>
      </c>
      <c r="Z837" t="s">
        <v>13621</v>
      </c>
      <c r="AA837" t="s">
        <v>5703</v>
      </c>
      <c r="AB837" t="s">
        <v>5703</v>
      </c>
      <c r="AC837" t="s">
        <v>5384</v>
      </c>
      <c r="AD837" t="s">
        <v>13621</v>
      </c>
      <c r="AE837">
        <v>10999</v>
      </c>
      <c r="AF837" t="s">
        <v>5384</v>
      </c>
      <c r="AG837">
        <v>13567</v>
      </c>
      <c r="AH837" t="s">
        <v>5384</v>
      </c>
      <c r="AL837" t="str">
        <f>IF(PLAYERIDMAP2[[#This Row],[POS]]="C",MAX(AL$1:AL836)+1,"")</f>
        <v/>
      </c>
      <c r="AM837" t="str">
        <f>IFERROR(INDEX(PLAYERIDMAP2[PLAYERNAME],MATCH(ROW()-ROW(AM$1),CATCHERS,0)),"")</f>
        <v/>
      </c>
      <c r="AN837" t="str">
        <f>IF(PLAYERIDMAP2[[#This Row],[POS]]="1B",MAX(AN$1:AN836)+1,"")</f>
        <v/>
      </c>
      <c r="AO837" t="str">
        <f>IFERROR(INDEX(PLAYERIDMAP2[PLAYERNAME],MATCH(ROW()-ROW(AO$1),FIRSTBASE,0)),"")</f>
        <v/>
      </c>
      <c r="AP837">
        <f>IF(PLAYERIDMAP2[[#This Row],[POS]]="2B",MAX(AP$1:AP836)+1,"")</f>
        <v>66</v>
      </c>
      <c r="AQ837" t="str">
        <f>IFERROR(INDEX(PLAYERIDMAP2[PLAYERNAME],MATCH(ROW()-ROW(AQ$1),SECONDBASE,0)),"")</f>
        <v/>
      </c>
      <c r="AR837" t="str">
        <f>IF(PLAYERIDMAP2[[#This Row],[POS]]="3B",MAX(AR$1:AR836)+1,"")</f>
        <v/>
      </c>
      <c r="AS837" t="str">
        <f>IFERROR(INDEX(PLAYERIDMAP2[PLAYERNAME],MATCH(ROW()-ROW(AS$1),THIRDBASE,0)),"")</f>
        <v/>
      </c>
      <c r="AT837" t="str">
        <f>IF(PLAYERIDMAP2[[#This Row],[POS]]="SS",MAX(AT$1:AT836)+1,"")</f>
        <v/>
      </c>
      <c r="AU837" t="str">
        <f>IFERROR(INDEX(PLAYERIDMAP2[PLAYERNAME],MATCH(ROW()-ROW(AU$1),SHORTSTOP,0)),"")</f>
        <v/>
      </c>
      <c r="AV837" t="str">
        <f>IF(PLAYERIDMAP2[[#This Row],[POS]]="OF",MAX(AV$1:AV836)+1,"")</f>
        <v/>
      </c>
      <c r="AW837" t="str">
        <f>IFERROR(INDEX(PLAYERIDMAP2[PLAYERNAME],MATCH(ROW()-ROW(AW$1),OUTFIELD,0)),"")</f>
        <v/>
      </c>
      <c r="AX837">
        <f>IF(PLAYERIDMAP2[[#This Row],[POS]]&lt;&gt;"P",MAX(AX$1:AX836)+1,"")</f>
        <v>445</v>
      </c>
      <c r="AY837" t="str">
        <f>IFERROR(INDEX(PLAYERIDMAP2[PLAYERNAME],MATCH(ROW()-ROW(AY$1),HITTERS,0)),"")</f>
        <v>Danny Worth</v>
      </c>
      <c r="AZ837" t="str">
        <f>IF(PLAYERIDMAP2[[#This Row],[POS]]="P",MAX(AZ$1:AZ836)+1,"")</f>
        <v/>
      </c>
      <c r="BA837" t="str">
        <f>IFERROR(INDEX(PLAYERIDMAP2[PLAYERNAME],MATCH(ROW()-ROW(BA$1),PITCHERS,0)),"")</f>
        <v/>
      </c>
    </row>
    <row r="838" spans="1:53" x14ac:dyDescent="0.25">
      <c r="A838" t="s">
        <v>18937</v>
      </c>
      <c r="B838" t="s">
        <v>10874</v>
      </c>
      <c r="C838" s="1">
        <v>33537</v>
      </c>
      <c r="D838" t="s">
        <v>18938</v>
      </c>
      <c r="E838" t="s">
        <v>18939</v>
      </c>
      <c r="F838" t="s">
        <v>11115</v>
      </c>
      <c r="G838" t="s">
        <v>16838</v>
      </c>
      <c r="H838" t="s">
        <v>10988</v>
      </c>
      <c r="I838" t="s">
        <v>18940</v>
      </c>
      <c r="J838" t="s">
        <v>10874</v>
      </c>
      <c r="K838">
        <v>608678</v>
      </c>
      <c r="L838" t="s">
        <v>10874</v>
      </c>
      <c r="M838">
        <v>2117118</v>
      </c>
      <c r="N838" t="s">
        <v>10874</v>
      </c>
      <c r="O838" t="s">
        <v>18941</v>
      </c>
      <c r="P838" t="s">
        <v>18937</v>
      </c>
      <c r="Q838">
        <v>9666</v>
      </c>
      <c r="R838" t="s">
        <v>10874</v>
      </c>
      <c r="S838">
        <v>33155</v>
      </c>
      <c r="T838" t="s">
        <v>10874</v>
      </c>
      <c r="W838">
        <v>100305</v>
      </c>
      <c r="X838">
        <v>9666</v>
      </c>
      <c r="Y838" t="s">
        <v>10874</v>
      </c>
      <c r="Z838" t="s">
        <v>18942</v>
      </c>
      <c r="AA838" t="s">
        <v>5703</v>
      </c>
      <c r="AB838" t="s">
        <v>5703</v>
      </c>
      <c r="AD838" t="s">
        <v>18942</v>
      </c>
      <c r="AF838" t="s">
        <v>10874</v>
      </c>
      <c r="AG838">
        <v>52877</v>
      </c>
      <c r="AL838" t="str">
        <f>IF(PLAYERIDMAP2[[#This Row],[POS]]="C",MAX(AL$1:AL837)+1,"")</f>
        <v/>
      </c>
      <c r="AM838" t="str">
        <f>IFERROR(INDEX(PLAYERIDMAP2[PLAYERNAME],MATCH(ROW()-ROW(AM$1),CATCHERS,0)),"")</f>
        <v/>
      </c>
      <c r="AN838" t="str">
        <f>IF(PLAYERIDMAP2[[#This Row],[POS]]="1B",MAX(AN$1:AN837)+1,"")</f>
        <v/>
      </c>
      <c r="AO838" t="str">
        <f>IFERROR(INDEX(PLAYERIDMAP2[PLAYERNAME],MATCH(ROW()-ROW(AO$1),FIRSTBASE,0)),"")</f>
        <v/>
      </c>
      <c r="AP838" t="str">
        <f>IF(PLAYERIDMAP2[[#This Row],[POS]]="2B",MAX(AP$1:AP837)+1,"")</f>
        <v/>
      </c>
      <c r="AQ838" t="str">
        <f>IFERROR(INDEX(PLAYERIDMAP2[PLAYERNAME],MATCH(ROW()-ROW(AQ$1),SECONDBASE,0)),"")</f>
        <v/>
      </c>
      <c r="AR838" t="str">
        <f>IF(PLAYERIDMAP2[[#This Row],[POS]]="3B",MAX(AR$1:AR837)+1,"")</f>
        <v/>
      </c>
      <c r="AS838" t="str">
        <f>IFERROR(INDEX(PLAYERIDMAP2[PLAYERNAME],MATCH(ROW()-ROW(AS$1),THIRDBASE,0)),"")</f>
        <v/>
      </c>
      <c r="AT838" t="str">
        <f>IF(PLAYERIDMAP2[[#This Row],[POS]]="SS",MAX(AT$1:AT837)+1,"")</f>
        <v/>
      </c>
      <c r="AU838" t="str">
        <f>IFERROR(INDEX(PLAYERIDMAP2[PLAYERNAME],MATCH(ROW()-ROW(AU$1),SHORTSTOP,0)),"")</f>
        <v/>
      </c>
      <c r="AV838" t="str">
        <f>IF(PLAYERIDMAP2[[#This Row],[POS]]="OF",MAX(AV$1:AV837)+1,"")</f>
        <v/>
      </c>
      <c r="AW838" t="str">
        <f>IFERROR(INDEX(PLAYERIDMAP2[PLAYERNAME],MATCH(ROW()-ROW(AW$1),OUTFIELD,0)),"")</f>
        <v/>
      </c>
      <c r="AX838" t="str">
        <f>IF(PLAYERIDMAP2[[#This Row],[POS]]&lt;&gt;"P",MAX(AX$1:AX837)+1,"")</f>
        <v/>
      </c>
      <c r="AY838" t="str">
        <f>IFERROR(INDEX(PLAYERIDMAP2[PLAYERNAME],MATCH(ROW()-ROW(AY$1),HITTERS,0)),"")</f>
        <v>David Wright</v>
      </c>
      <c r="AZ838">
        <f>IF(PLAYERIDMAP2[[#This Row],[POS]]="P",MAX(AZ$1:AZ837)+1,"")</f>
        <v>392</v>
      </c>
      <c r="BA838" t="str">
        <f>IFERROR(INDEX(PLAYERIDMAP2[PLAYERNAME],MATCH(ROW()-ROW(BA$1),PITCHERS,0)),"")</f>
        <v/>
      </c>
    </row>
    <row r="839" spans="1:53" x14ac:dyDescent="0.25">
      <c r="A839" t="s">
        <v>13622</v>
      </c>
      <c r="B839" t="s">
        <v>4122</v>
      </c>
      <c r="C839" s="1">
        <v>32580</v>
      </c>
      <c r="D839" t="s">
        <v>18635</v>
      </c>
      <c r="E839" t="s">
        <v>18636</v>
      </c>
      <c r="F839" t="s">
        <v>11373</v>
      </c>
      <c r="G839" t="s">
        <v>16838</v>
      </c>
      <c r="H839" t="s">
        <v>11110</v>
      </c>
      <c r="I839" t="s">
        <v>18637</v>
      </c>
      <c r="J839" t="s">
        <v>4122</v>
      </c>
      <c r="K839">
        <v>506702</v>
      </c>
      <c r="L839" t="s">
        <v>4122</v>
      </c>
      <c r="M839">
        <v>1928685</v>
      </c>
      <c r="N839" t="s">
        <v>4122</v>
      </c>
      <c r="O839" t="s">
        <v>13623</v>
      </c>
      <c r="P839" t="s">
        <v>13622</v>
      </c>
      <c r="Q839">
        <v>9180</v>
      </c>
      <c r="R839" t="s">
        <v>4122</v>
      </c>
      <c r="S839">
        <v>32101</v>
      </c>
      <c r="T839" t="s">
        <v>4122</v>
      </c>
      <c r="V839" t="s">
        <v>13624</v>
      </c>
      <c r="W839">
        <v>55951</v>
      </c>
      <c r="X839">
        <v>9180</v>
      </c>
      <c r="Y839" t="s">
        <v>4122</v>
      </c>
      <c r="Z839" t="s">
        <v>13625</v>
      </c>
      <c r="AA839" t="s">
        <v>11011</v>
      </c>
      <c r="AB839" t="s">
        <v>5703</v>
      </c>
      <c r="AC839" t="s">
        <v>4122</v>
      </c>
      <c r="AD839" t="s">
        <v>13625</v>
      </c>
      <c r="AF839" t="s">
        <v>4122</v>
      </c>
      <c r="AG839">
        <v>17105</v>
      </c>
      <c r="AH839" t="s">
        <v>4122</v>
      </c>
      <c r="AL839">
        <f>IF(PLAYERIDMAP2[[#This Row],[POS]]="C",MAX(AL$1:AL838)+1,"")</f>
        <v>52</v>
      </c>
      <c r="AM839" t="str">
        <f>IFERROR(INDEX(PLAYERIDMAP2[PLAYERNAME],MATCH(ROW()-ROW(AM$1),CATCHERS,0)),"")</f>
        <v/>
      </c>
      <c r="AN839" t="str">
        <f>IF(PLAYERIDMAP2[[#This Row],[POS]]="1B",MAX(AN$1:AN838)+1,"")</f>
        <v/>
      </c>
      <c r="AO839" t="str">
        <f>IFERROR(INDEX(PLAYERIDMAP2[PLAYERNAME],MATCH(ROW()-ROW(AO$1),FIRSTBASE,0)),"")</f>
        <v/>
      </c>
      <c r="AP839" t="str">
        <f>IF(PLAYERIDMAP2[[#This Row],[POS]]="2B",MAX(AP$1:AP838)+1,"")</f>
        <v/>
      </c>
      <c r="AQ839" t="str">
        <f>IFERROR(INDEX(PLAYERIDMAP2[PLAYERNAME],MATCH(ROW()-ROW(AQ$1),SECONDBASE,0)),"")</f>
        <v/>
      </c>
      <c r="AR839" t="str">
        <f>IF(PLAYERIDMAP2[[#This Row],[POS]]="3B",MAX(AR$1:AR838)+1,"")</f>
        <v/>
      </c>
      <c r="AS839" t="str">
        <f>IFERROR(INDEX(PLAYERIDMAP2[PLAYERNAME],MATCH(ROW()-ROW(AS$1),THIRDBASE,0)),"")</f>
        <v/>
      </c>
      <c r="AT839" t="str">
        <f>IF(PLAYERIDMAP2[[#This Row],[POS]]="SS",MAX(AT$1:AT838)+1,"")</f>
        <v/>
      </c>
      <c r="AU839" t="str">
        <f>IFERROR(INDEX(PLAYERIDMAP2[PLAYERNAME],MATCH(ROW()-ROW(AU$1),SHORTSTOP,0)),"")</f>
        <v/>
      </c>
      <c r="AV839" t="str">
        <f>IF(PLAYERIDMAP2[[#This Row],[POS]]="OF",MAX(AV$1:AV838)+1,"")</f>
        <v/>
      </c>
      <c r="AW839" t="str">
        <f>IFERROR(INDEX(PLAYERIDMAP2[PLAYERNAME],MATCH(ROW()-ROW(AW$1),OUTFIELD,0)),"")</f>
        <v/>
      </c>
      <c r="AX839">
        <f>IF(PLAYERIDMAP2[[#This Row],[POS]]&lt;&gt;"P",MAX(AX$1:AX838)+1,"")</f>
        <v>446</v>
      </c>
      <c r="AY839" t="str">
        <f>IFERROR(INDEX(PLAYERIDMAP2[PLAYERNAME],MATCH(ROW()-ROW(AY$1),HITTERS,0)),"")</f>
        <v>Christian Yelich</v>
      </c>
      <c r="AZ839" t="str">
        <f>IF(PLAYERIDMAP2[[#This Row],[POS]]="P",MAX(AZ$1:AZ838)+1,"")</f>
        <v/>
      </c>
      <c r="BA839" t="str">
        <f>IFERROR(INDEX(PLAYERIDMAP2[PLAYERNAME],MATCH(ROW()-ROW(BA$1),PITCHERS,0)),"")</f>
        <v/>
      </c>
    </row>
    <row r="840" spans="1:53" x14ac:dyDescent="0.25">
      <c r="A840" t="s">
        <v>13626</v>
      </c>
      <c r="B840" t="s">
        <v>10168</v>
      </c>
      <c r="C840" s="1">
        <v>30786</v>
      </c>
      <c r="D840" t="s">
        <v>16985</v>
      </c>
      <c r="E840" t="s">
        <v>20365</v>
      </c>
      <c r="F840" t="s">
        <v>11016</v>
      </c>
      <c r="G840" t="s">
        <v>11016</v>
      </c>
      <c r="H840" t="s">
        <v>10988</v>
      </c>
      <c r="I840" t="s">
        <v>20366</v>
      </c>
      <c r="J840" t="s">
        <v>10168</v>
      </c>
      <c r="K840">
        <v>460092</v>
      </c>
      <c r="L840" t="s">
        <v>10168</v>
      </c>
      <c r="M840">
        <v>1654389</v>
      </c>
      <c r="N840" t="s">
        <v>10168</v>
      </c>
      <c r="O840" t="s">
        <v>13627</v>
      </c>
      <c r="P840" t="s">
        <v>13626</v>
      </c>
      <c r="Q840">
        <v>8495</v>
      </c>
      <c r="R840" t="s">
        <v>10168</v>
      </c>
      <c r="V840" t="s">
        <v>13628</v>
      </c>
      <c r="W840">
        <v>52057</v>
      </c>
      <c r="X840">
        <v>8495</v>
      </c>
      <c r="Y840" t="s">
        <v>10168</v>
      </c>
      <c r="Z840" t="s">
        <v>13629</v>
      </c>
      <c r="AA840" t="s">
        <v>10958</v>
      </c>
      <c r="AB840" t="s">
        <v>5703</v>
      </c>
      <c r="AD840" t="s">
        <v>13629</v>
      </c>
      <c r="AL840" t="str">
        <f>IF(PLAYERIDMAP2[[#This Row],[POS]]="C",MAX(AL$1:AL839)+1,"")</f>
        <v/>
      </c>
      <c r="AM840" t="str">
        <f>IFERROR(INDEX(PLAYERIDMAP2[PLAYERNAME],MATCH(ROW()-ROW(AM$1),CATCHERS,0)),"")</f>
        <v/>
      </c>
      <c r="AN840" t="str">
        <f>IF(PLAYERIDMAP2[[#This Row],[POS]]="1B",MAX(AN$1:AN839)+1,"")</f>
        <v/>
      </c>
      <c r="AO840" t="str">
        <f>IFERROR(INDEX(PLAYERIDMAP2[PLAYERNAME],MATCH(ROW()-ROW(AO$1),FIRSTBASE,0)),"")</f>
        <v/>
      </c>
      <c r="AP840" t="str">
        <f>IF(PLAYERIDMAP2[[#This Row],[POS]]="2B",MAX(AP$1:AP839)+1,"")</f>
        <v/>
      </c>
      <c r="AQ840" t="str">
        <f>IFERROR(INDEX(PLAYERIDMAP2[PLAYERNAME],MATCH(ROW()-ROW(AQ$1),SECONDBASE,0)),"")</f>
        <v/>
      </c>
      <c r="AR840" t="str">
        <f>IF(PLAYERIDMAP2[[#This Row],[POS]]="3B",MAX(AR$1:AR839)+1,"")</f>
        <v/>
      </c>
      <c r="AS840" t="str">
        <f>IFERROR(INDEX(PLAYERIDMAP2[PLAYERNAME],MATCH(ROW()-ROW(AS$1),THIRDBASE,0)),"")</f>
        <v/>
      </c>
      <c r="AT840" t="str">
        <f>IF(PLAYERIDMAP2[[#This Row],[POS]]="SS",MAX(AT$1:AT839)+1,"")</f>
        <v/>
      </c>
      <c r="AU840" t="str">
        <f>IFERROR(INDEX(PLAYERIDMAP2[PLAYERNAME],MATCH(ROW()-ROW(AU$1),SHORTSTOP,0)),"")</f>
        <v/>
      </c>
      <c r="AV840" t="str">
        <f>IF(PLAYERIDMAP2[[#This Row],[POS]]="OF",MAX(AV$1:AV839)+1,"")</f>
        <v/>
      </c>
      <c r="AW840" t="str">
        <f>IFERROR(INDEX(PLAYERIDMAP2[PLAYERNAME],MATCH(ROW()-ROW(AW$1),OUTFIELD,0)),"")</f>
        <v/>
      </c>
      <c r="AX840" t="str">
        <f>IF(PLAYERIDMAP2[[#This Row],[POS]]&lt;&gt;"P",MAX(AX$1:AX839)+1,"")</f>
        <v/>
      </c>
      <c r="AY840" t="str">
        <f>IFERROR(INDEX(PLAYERIDMAP2[PLAYERNAME],MATCH(ROW()-ROW(AY$1),HITTERS,0)),"")</f>
        <v>Kevin Youkilis</v>
      </c>
      <c r="AZ840">
        <f>IF(PLAYERIDMAP2[[#This Row],[POS]]="P",MAX(AZ$1:AZ839)+1,"")</f>
        <v>393</v>
      </c>
      <c r="BA840" t="str">
        <f>IFERROR(INDEX(PLAYERIDMAP2[PLAYERNAME],MATCH(ROW()-ROW(BA$1),PITCHERS,0)),"")</f>
        <v/>
      </c>
    </row>
    <row r="841" spans="1:53" x14ac:dyDescent="0.25">
      <c r="A841" t="s">
        <v>13630</v>
      </c>
      <c r="B841" t="s">
        <v>10883</v>
      </c>
      <c r="C841" s="1">
        <v>30688</v>
      </c>
      <c r="D841" t="s">
        <v>17167</v>
      </c>
      <c r="E841" t="s">
        <v>17168</v>
      </c>
      <c r="F841" t="s">
        <v>11053</v>
      </c>
      <c r="G841" t="s">
        <v>16838</v>
      </c>
      <c r="H841" t="s">
        <v>10988</v>
      </c>
      <c r="I841" t="s">
        <v>17169</v>
      </c>
      <c r="J841" t="s">
        <v>10883</v>
      </c>
      <c r="K841">
        <v>452657</v>
      </c>
      <c r="L841" t="s">
        <v>10883</v>
      </c>
      <c r="M841">
        <v>580589</v>
      </c>
      <c r="N841" t="s">
        <v>10883</v>
      </c>
      <c r="O841" t="s">
        <v>13631</v>
      </c>
      <c r="P841" t="s">
        <v>13630</v>
      </c>
      <c r="Q841">
        <v>7790</v>
      </c>
      <c r="R841" t="s">
        <v>10883</v>
      </c>
      <c r="S841">
        <v>28487</v>
      </c>
      <c r="T841" t="s">
        <v>10883</v>
      </c>
      <c r="V841" t="s">
        <v>13632</v>
      </c>
      <c r="W841">
        <v>45548</v>
      </c>
      <c r="X841">
        <v>7790</v>
      </c>
      <c r="Y841" t="s">
        <v>10883</v>
      </c>
      <c r="Z841" t="s">
        <v>13633</v>
      </c>
      <c r="AA841" t="s">
        <v>10958</v>
      </c>
      <c r="AB841" t="s">
        <v>10958</v>
      </c>
      <c r="AC841" t="s">
        <v>10883</v>
      </c>
      <c r="AD841" t="s">
        <v>13633</v>
      </c>
      <c r="AE841">
        <v>7545</v>
      </c>
      <c r="AF841" t="s">
        <v>10883</v>
      </c>
      <c r="AG841">
        <v>5369</v>
      </c>
      <c r="AH841" t="s">
        <v>10883</v>
      </c>
      <c r="AL841" t="str">
        <f>IF(PLAYERIDMAP2[[#This Row],[POS]]="C",MAX(AL$1:AL840)+1,"")</f>
        <v/>
      </c>
      <c r="AM841" t="str">
        <f>IFERROR(INDEX(PLAYERIDMAP2[PLAYERNAME],MATCH(ROW()-ROW(AM$1),CATCHERS,0)),"")</f>
        <v/>
      </c>
      <c r="AN841" t="str">
        <f>IF(PLAYERIDMAP2[[#This Row],[POS]]="1B",MAX(AN$1:AN840)+1,"")</f>
        <v/>
      </c>
      <c r="AO841" t="str">
        <f>IFERROR(INDEX(PLAYERIDMAP2[PLAYERNAME],MATCH(ROW()-ROW(AO$1),FIRSTBASE,0)),"")</f>
        <v/>
      </c>
      <c r="AP841" t="str">
        <f>IF(PLAYERIDMAP2[[#This Row],[POS]]="2B",MAX(AP$1:AP840)+1,"")</f>
        <v/>
      </c>
      <c r="AQ841" t="str">
        <f>IFERROR(INDEX(PLAYERIDMAP2[PLAYERNAME],MATCH(ROW()-ROW(AQ$1),SECONDBASE,0)),"")</f>
        <v/>
      </c>
      <c r="AR841" t="str">
        <f>IF(PLAYERIDMAP2[[#This Row],[POS]]="3B",MAX(AR$1:AR840)+1,"")</f>
        <v/>
      </c>
      <c r="AS841" t="str">
        <f>IFERROR(INDEX(PLAYERIDMAP2[PLAYERNAME],MATCH(ROW()-ROW(AS$1),THIRDBASE,0)),"")</f>
        <v/>
      </c>
      <c r="AT841" t="str">
        <f>IF(PLAYERIDMAP2[[#This Row],[POS]]="SS",MAX(AT$1:AT840)+1,"")</f>
        <v/>
      </c>
      <c r="AU841" t="str">
        <f>IFERROR(INDEX(PLAYERIDMAP2[PLAYERNAME],MATCH(ROW()-ROW(AU$1),SHORTSTOP,0)),"")</f>
        <v/>
      </c>
      <c r="AV841" t="str">
        <f>IF(PLAYERIDMAP2[[#This Row],[POS]]="OF",MAX(AV$1:AV840)+1,"")</f>
        <v/>
      </c>
      <c r="AW841" t="str">
        <f>IFERROR(INDEX(PLAYERIDMAP2[PLAYERNAME],MATCH(ROW()-ROW(AW$1),OUTFIELD,0)),"")</f>
        <v/>
      </c>
      <c r="AX841" t="str">
        <f>IF(PLAYERIDMAP2[[#This Row],[POS]]&lt;&gt;"P",MAX(AX$1:AX840)+1,"")</f>
        <v/>
      </c>
      <c r="AY841" t="str">
        <f>IFERROR(INDEX(PLAYERIDMAP2[PLAYERNAME],MATCH(ROW()-ROW(AY$1),HITTERS,0)),"")</f>
        <v>Chris Young (H)</v>
      </c>
      <c r="AZ841">
        <f>IF(PLAYERIDMAP2[[#This Row],[POS]]="P",MAX(AZ$1:AZ840)+1,"")</f>
        <v>394</v>
      </c>
      <c r="BA841" t="str">
        <f>IFERROR(INDEX(PLAYERIDMAP2[PLAYERNAME],MATCH(ROW()-ROW(BA$1),PITCHERS,0)),"")</f>
        <v/>
      </c>
    </row>
    <row r="842" spans="1:53" x14ac:dyDescent="0.25">
      <c r="A842" t="s">
        <v>13634</v>
      </c>
      <c r="B842" t="s">
        <v>8532</v>
      </c>
      <c r="C842" s="1">
        <v>29069</v>
      </c>
      <c r="D842" t="s">
        <v>17946</v>
      </c>
      <c r="E842" t="s">
        <v>19775</v>
      </c>
      <c r="F842" t="s">
        <v>11126</v>
      </c>
      <c r="G842" t="s">
        <v>14693</v>
      </c>
      <c r="H842" t="s">
        <v>10988</v>
      </c>
      <c r="I842" t="s">
        <v>20010</v>
      </c>
      <c r="J842" t="s">
        <v>8532</v>
      </c>
      <c r="K842">
        <v>407890</v>
      </c>
      <c r="L842" t="s">
        <v>8532</v>
      </c>
      <c r="M842">
        <v>284621</v>
      </c>
      <c r="N842" t="s">
        <v>8532</v>
      </c>
      <c r="O842" t="s">
        <v>13635</v>
      </c>
      <c r="P842" t="s">
        <v>13634</v>
      </c>
      <c r="Q842">
        <v>6893</v>
      </c>
      <c r="R842" t="s">
        <v>8532</v>
      </c>
      <c r="S842">
        <v>5067</v>
      </c>
      <c r="T842" t="s">
        <v>8532</v>
      </c>
      <c r="V842" t="s">
        <v>13636</v>
      </c>
      <c r="W842">
        <v>1275</v>
      </c>
      <c r="X842">
        <v>6893</v>
      </c>
      <c r="Y842" t="s">
        <v>8532</v>
      </c>
      <c r="Z842" t="s">
        <v>13637</v>
      </c>
      <c r="AA842" t="s">
        <v>5703</v>
      </c>
      <c r="AB842" t="s">
        <v>5703</v>
      </c>
      <c r="AC842" t="s">
        <v>8532</v>
      </c>
      <c r="AD842" t="s">
        <v>13637</v>
      </c>
      <c r="AE842">
        <v>6822</v>
      </c>
      <c r="AF842" t="s">
        <v>8532</v>
      </c>
      <c r="AG842">
        <v>11047</v>
      </c>
      <c r="AH842" t="s">
        <v>8532</v>
      </c>
      <c r="AL842" t="str">
        <f>IF(PLAYERIDMAP2[[#This Row],[POS]]="C",MAX(AL$1:AL841)+1,"")</f>
        <v/>
      </c>
      <c r="AM842" t="str">
        <f>IFERROR(INDEX(PLAYERIDMAP2[PLAYERNAME],MATCH(ROW()-ROW(AM$1),CATCHERS,0)),"")</f>
        <v/>
      </c>
      <c r="AN842" t="str">
        <f>IF(PLAYERIDMAP2[[#This Row],[POS]]="1B",MAX(AN$1:AN841)+1,"")</f>
        <v/>
      </c>
      <c r="AO842" t="str">
        <f>IFERROR(INDEX(PLAYERIDMAP2[PLAYERNAME],MATCH(ROW()-ROW(AO$1),FIRSTBASE,0)),"")</f>
        <v/>
      </c>
      <c r="AP842" t="str">
        <f>IF(PLAYERIDMAP2[[#This Row],[POS]]="2B",MAX(AP$1:AP841)+1,"")</f>
        <v/>
      </c>
      <c r="AQ842" t="str">
        <f>IFERROR(INDEX(PLAYERIDMAP2[PLAYERNAME],MATCH(ROW()-ROW(AQ$1),SECONDBASE,0)),"")</f>
        <v/>
      </c>
      <c r="AR842" t="str">
        <f>IF(PLAYERIDMAP2[[#This Row],[POS]]="3B",MAX(AR$1:AR841)+1,"")</f>
        <v/>
      </c>
      <c r="AS842" t="str">
        <f>IFERROR(INDEX(PLAYERIDMAP2[PLAYERNAME],MATCH(ROW()-ROW(AS$1),THIRDBASE,0)),"")</f>
        <v/>
      </c>
      <c r="AT842" t="str">
        <f>IF(PLAYERIDMAP2[[#This Row],[POS]]="SS",MAX(AT$1:AT841)+1,"")</f>
        <v/>
      </c>
      <c r="AU842" t="str">
        <f>IFERROR(INDEX(PLAYERIDMAP2[PLAYERNAME],MATCH(ROW()-ROW(AU$1),SHORTSTOP,0)),"")</f>
        <v/>
      </c>
      <c r="AV842" t="str">
        <f>IF(PLAYERIDMAP2[[#This Row],[POS]]="OF",MAX(AV$1:AV841)+1,"")</f>
        <v/>
      </c>
      <c r="AW842" t="str">
        <f>IFERROR(INDEX(PLAYERIDMAP2[PLAYERNAME],MATCH(ROW()-ROW(AW$1),OUTFIELD,0)),"")</f>
        <v/>
      </c>
      <c r="AX842" t="str">
        <f>IF(PLAYERIDMAP2[[#This Row],[POS]]&lt;&gt;"P",MAX(AX$1:AX841)+1,"")</f>
        <v/>
      </c>
      <c r="AY842" t="str">
        <f>IFERROR(INDEX(PLAYERIDMAP2[PLAYERNAME],MATCH(ROW()-ROW(AY$1),HITTERS,0)),"")</f>
        <v>Delmon Young</v>
      </c>
      <c r="AZ842">
        <f>IF(PLAYERIDMAP2[[#This Row],[POS]]="P",MAX(AZ$1:AZ841)+1,"")</f>
        <v>395</v>
      </c>
      <c r="BA842" t="str">
        <f>IFERROR(INDEX(PLAYERIDMAP2[PLAYERNAME],MATCH(ROW()-ROW(BA$1),PITCHERS,0)),"")</f>
        <v/>
      </c>
    </row>
    <row r="843" spans="1:53" x14ac:dyDescent="0.25">
      <c r="A843" t="s">
        <v>13638</v>
      </c>
      <c r="B843" t="s">
        <v>4866</v>
      </c>
      <c r="C843" s="1">
        <v>29564</v>
      </c>
      <c r="D843" t="s">
        <v>19774</v>
      </c>
      <c r="E843" t="s">
        <v>19775</v>
      </c>
      <c r="F843" t="s">
        <v>11016</v>
      </c>
      <c r="G843" t="s">
        <v>11016</v>
      </c>
      <c r="H843" t="s">
        <v>10998</v>
      </c>
      <c r="I843" t="s">
        <v>19776</v>
      </c>
      <c r="K843">
        <v>430930</v>
      </c>
      <c r="L843" t="s">
        <v>4866</v>
      </c>
      <c r="M843">
        <v>479032</v>
      </c>
      <c r="N843" t="s">
        <v>4866</v>
      </c>
      <c r="O843" t="s">
        <v>13639</v>
      </c>
      <c r="P843" t="s">
        <v>13638</v>
      </c>
      <c r="Q843">
        <v>7854</v>
      </c>
      <c r="R843" t="s">
        <v>4866</v>
      </c>
      <c r="V843" t="s">
        <v>13640</v>
      </c>
      <c r="W843">
        <v>38501</v>
      </c>
      <c r="Z843" t="s">
        <v>16595</v>
      </c>
      <c r="AA843" t="s">
        <v>10958</v>
      </c>
      <c r="AB843" t="s">
        <v>5703</v>
      </c>
      <c r="AD843" t="s">
        <v>16595</v>
      </c>
      <c r="AL843" t="str">
        <f>IF(PLAYERIDMAP2[[#This Row],[POS]]="C",MAX(AL$1:AL842)+1,"")</f>
        <v/>
      </c>
      <c r="AM843" t="str">
        <f>IFERROR(INDEX(PLAYERIDMAP2[PLAYERNAME],MATCH(ROW()-ROW(AM$1),CATCHERS,0)),"")</f>
        <v/>
      </c>
      <c r="AN843" t="str">
        <f>IF(PLAYERIDMAP2[[#This Row],[POS]]="1B",MAX(AN$1:AN842)+1,"")</f>
        <v/>
      </c>
      <c r="AO843" t="str">
        <f>IFERROR(INDEX(PLAYERIDMAP2[PLAYERNAME],MATCH(ROW()-ROW(AO$1),FIRSTBASE,0)),"")</f>
        <v/>
      </c>
      <c r="AP843" t="str">
        <f>IF(PLAYERIDMAP2[[#This Row],[POS]]="2B",MAX(AP$1:AP842)+1,"")</f>
        <v/>
      </c>
      <c r="AQ843" t="str">
        <f>IFERROR(INDEX(PLAYERIDMAP2[PLAYERNAME],MATCH(ROW()-ROW(AQ$1),SECONDBASE,0)),"")</f>
        <v/>
      </c>
      <c r="AR843" t="str">
        <f>IF(PLAYERIDMAP2[[#This Row],[POS]]="3B",MAX(AR$1:AR842)+1,"")</f>
        <v/>
      </c>
      <c r="AS843" t="str">
        <f>IFERROR(INDEX(PLAYERIDMAP2[PLAYERNAME],MATCH(ROW()-ROW(AS$1),THIRDBASE,0)),"")</f>
        <v/>
      </c>
      <c r="AT843" t="str">
        <f>IF(PLAYERIDMAP2[[#This Row],[POS]]="SS",MAX(AT$1:AT842)+1,"")</f>
        <v/>
      </c>
      <c r="AU843" t="str">
        <f>IFERROR(INDEX(PLAYERIDMAP2[PLAYERNAME],MATCH(ROW()-ROW(AU$1),SHORTSTOP,0)),"")</f>
        <v/>
      </c>
      <c r="AV843">
        <f>IF(PLAYERIDMAP2[[#This Row],[POS]]="OF",MAX(AV$1:AV842)+1,"")</f>
        <v>172</v>
      </c>
      <c r="AW843" t="str">
        <f>IFERROR(INDEX(PLAYERIDMAP2[PLAYERNAME],MATCH(ROW()-ROW(AW$1),OUTFIELD,0)),"")</f>
        <v/>
      </c>
      <c r="AX843">
        <f>IF(PLAYERIDMAP2[[#This Row],[POS]]&lt;&gt;"P",MAX(AX$1:AX842)+1,"")</f>
        <v>447</v>
      </c>
      <c r="AY843" t="str">
        <f>IFERROR(INDEX(PLAYERIDMAP2[PLAYERNAME],MATCH(ROW()-ROW(AY$1),HITTERS,0)),"")</f>
        <v>Eric Young Jr.</v>
      </c>
      <c r="AZ843" t="str">
        <f>IF(PLAYERIDMAP2[[#This Row],[POS]]="P",MAX(AZ$1:AZ842)+1,"")</f>
        <v/>
      </c>
      <c r="BA843" t="str">
        <f>IFERROR(INDEX(PLAYERIDMAP2[PLAYERNAME],MATCH(ROW()-ROW(BA$1),PITCHERS,0)),"")</f>
        <v/>
      </c>
    </row>
    <row r="844" spans="1:53" x14ac:dyDescent="0.25">
      <c r="A844" t="s">
        <v>13641</v>
      </c>
      <c r="B844" t="s">
        <v>4259</v>
      </c>
      <c r="C844" s="1">
        <v>32369</v>
      </c>
      <c r="D844" t="s">
        <v>16876</v>
      </c>
      <c r="E844" t="s">
        <v>17195</v>
      </c>
      <c r="F844" t="s">
        <v>11021</v>
      </c>
      <c r="G844" t="s">
        <v>14693</v>
      </c>
      <c r="H844" t="s">
        <v>5705</v>
      </c>
      <c r="I844" t="s">
        <v>17196</v>
      </c>
      <c r="J844" t="s">
        <v>4259</v>
      </c>
      <c r="K844">
        <v>499926</v>
      </c>
      <c r="L844" t="s">
        <v>4259</v>
      </c>
      <c r="M844">
        <v>1667060</v>
      </c>
      <c r="N844" t="s">
        <v>4259</v>
      </c>
      <c r="O844" t="s">
        <v>13642</v>
      </c>
      <c r="P844" t="s">
        <v>13641</v>
      </c>
      <c r="Q844">
        <v>9065</v>
      </c>
      <c r="R844" t="s">
        <v>4259</v>
      </c>
      <c r="S844">
        <v>29493</v>
      </c>
      <c r="T844" t="s">
        <v>4259</v>
      </c>
      <c r="V844" t="s">
        <v>13643</v>
      </c>
      <c r="W844">
        <v>51542</v>
      </c>
      <c r="X844">
        <v>9065</v>
      </c>
      <c r="Y844" t="s">
        <v>4259</v>
      </c>
      <c r="Z844" t="s">
        <v>16596</v>
      </c>
      <c r="AA844" t="s">
        <v>5703</v>
      </c>
      <c r="AB844" t="s">
        <v>5703</v>
      </c>
      <c r="AD844" t="s">
        <v>16596</v>
      </c>
      <c r="AL844" t="str">
        <f>IF(PLAYERIDMAP2[[#This Row],[POS]]="C",MAX(AL$1:AL843)+1,"")</f>
        <v/>
      </c>
      <c r="AM844" t="str">
        <f>IFERROR(INDEX(PLAYERIDMAP2[PLAYERNAME],MATCH(ROW()-ROW(AM$1),CATCHERS,0)),"")</f>
        <v/>
      </c>
      <c r="AN844" t="str">
        <f>IF(PLAYERIDMAP2[[#This Row],[POS]]="1B",MAX(AN$1:AN843)+1,"")</f>
        <v/>
      </c>
      <c r="AO844" t="str">
        <f>IFERROR(INDEX(PLAYERIDMAP2[PLAYERNAME],MATCH(ROW()-ROW(AO$1),FIRSTBASE,0)),"")</f>
        <v/>
      </c>
      <c r="AP844" t="str">
        <f>IF(PLAYERIDMAP2[[#This Row],[POS]]="2B",MAX(AP$1:AP843)+1,"")</f>
        <v/>
      </c>
      <c r="AQ844" t="str">
        <f>IFERROR(INDEX(PLAYERIDMAP2[PLAYERNAME],MATCH(ROW()-ROW(AQ$1),SECONDBASE,0)),"")</f>
        <v/>
      </c>
      <c r="AR844">
        <f>IF(PLAYERIDMAP2[[#This Row],[POS]]="3B",MAX(AR$1:AR843)+1,"")</f>
        <v>53</v>
      </c>
      <c r="AS844" t="str">
        <f>IFERROR(INDEX(PLAYERIDMAP2[PLAYERNAME],MATCH(ROW()-ROW(AS$1),THIRDBASE,0)),"")</f>
        <v/>
      </c>
      <c r="AT844" t="str">
        <f>IF(PLAYERIDMAP2[[#This Row],[POS]]="SS",MAX(AT$1:AT843)+1,"")</f>
        <v/>
      </c>
      <c r="AU844" t="str">
        <f>IFERROR(INDEX(PLAYERIDMAP2[PLAYERNAME],MATCH(ROW()-ROW(AU$1),SHORTSTOP,0)),"")</f>
        <v/>
      </c>
      <c r="AV844" t="str">
        <f>IF(PLAYERIDMAP2[[#This Row],[POS]]="OF",MAX(AV$1:AV843)+1,"")</f>
        <v/>
      </c>
      <c r="AW844" t="str">
        <f>IFERROR(INDEX(PLAYERIDMAP2[PLAYERNAME],MATCH(ROW()-ROW(AW$1),OUTFIELD,0)),"")</f>
        <v/>
      </c>
      <c r="AX844">
        <f>IF(PLAYERIDMAP2[[#This Row],[POS]]&lt;&gt;"P",MAX(AX$1:AX843)+1,"")</f>
        <v>448</v>
      </c>
      <c r="AY844" t="str">
        <f>IFERROR(INDEX(PLAYERIDMAP2[PLAYERNAME],MATCH(ROW()-ROW(AY$1),HITTERS,0)),"")</f>
        <v>Matt Young</v>
      </c>
      <c r="AZ844" t="str">
        <f>IF(PLAYERIDMAP2[[#This Row],[POS]]="P",MAX(AZ$1:AZ843)+1,"")</f>
        <v/>
      </c>
      <c r="BA844" t="str">
        <f>IFERROR(INDEX(PLAYERIDMAP2[PLAYERNAME],MATCH(ROW()-ROW(BA$1),PITCHERS,0)),"")</f>
        <v/>
      </c>
    </row>
    <row r="845" spans="1:53" x14ac:dyDescent="0.25">
      <c r="A845" t="s">
        <v>13644</v>
      </c>
      <c r="B845" t="s">
        <v>13645</v>
      </c>
      <c r="C845" s="1">
        <v>28117</v>
      </c>
      <c r="D845" t="s">
        <v>17108</v>
      </c>
      <c r="E845" t="s">
        <v>18141</v>
      </c>
      <c r="F845" t="s">
        <v>11016</v>
      </c>
      <c r="G845" t="s">
        <v>11016</v>
      </c>
      <c r="H845" t="s">
        <v>10988</v>
      </c>
      <c r="I845" t="s">
        <v>18142</v>
      </c>
      <c r="K845">
        <v>400058</v>
      </c>
      <c r="L845" t="s">
        <v>13645</v>
      </c>
      <c r="M845">
        <v>212027</v>
      </c>
      <c r="N845" t="s">
        <v>13645</v>
      </c>
      <c r="O845" t="s">
        <v>13646</v>
      </c>
      <c r="P845" t="s">
        <v>13644</v>
      </c>
      <c r="Q845">
        <v>6913</v>
      </c>
      <c r="R845" t="s">
        <v>13645</v>
      </c>
      <c r="V845" t="s">
        <v>13647</v>
      </c>
      <c r="W845">
        <v>25</v>
      </c>
      <c r="Z845" t="s">
        <v>16597</v>
      </c>
      <c r="AA845" t="s">
        <v>5703</v>
      </c>
      <c r="AB845" t="s">
        <v>5703</v>
      </c>
      <c r="AD845" t="s">
        <v>16597</v>
      </c>
      <c r="AL845" t="str">
        <f>IF(PLAYERIDMAP2[[#This Row],[POS]]="C",MAX(AL$1:AL844)+1,"")</f>
        <v/>
      </c>
      <c r="AM845" t="str">
        <f>IFERROR(INDEX(PLAYERIDMAP2[PLAYERNAME],MATCH(ROW()-ROW(AM$1),CATCHERS,0)),"")</f>
        <v/>
      </c>
      <c r="AN845" t="str">
        <f>IF(PLAYERIDMAP2[[#This Row],[POS]]="1B",MAX(AN$1:AN844)+1,"")</f>
        <v/>
      </c>
      <c r="AO845" t="str">
        <f>IFERROR(INDEX(PLAYERIDMAP2[PLAYERNAME],MATCH(ROW()-ROW(AO$1),FIRSTBASE,0)),"")</f>
        <v/>
      </c>
      <c r="AP845" t="str">
        <f>IF(PLAYERIDMAP2[[#This Row],[POS]]="2B",MAX(AP$1:AP844)+1,"")</f>
        <v/>
      </c>
      <c r="AQ845" t="str">
        <f>IFERROR(INDEX(PLAYERIDMAP2[PLAYERNAME],MATCH(ROW()-ROW(AQ$1),SECONDBASE,0)),"")</f>
        <v/>
      </c>
      <c r="AR845" t="str">
        <f>IF(PLAYERIDMAP2[[#This Row],[POS]]="3B",MAX(AR$1:AR844)+1,"")</f>
        <v/>
      </c>
      <c r="AS845" t="str">
        <f>IFERROR(INDEX(PLAYERIDMAP2[PLAYERNAME],MATCH(ROW()-ROW(AS$1),THIRDBASE,0)),"")</f>
        <v/>
      </c>
      <c r="AT845" t="str">
        <f>IF(PLAYERIDMAP2[[#This Row],[POS]]="SS",MAX(AT$1:AT844)+1,"")</f>
        <v/>
      </c>
      <c r="AU845" t="str">
        <f>IFERROR(INDEX(PLAYERIDMAP2[PLAYERNAME],MATCH(ROW()-ROW(AU$1),SHORTSTOP,0)),"")</f>
        <v/>
      </c>
      <c r="AV845" t="str">
        <f>IF(PLAYERIDMAP2[[#This Row],[POS]]="OF",MAX(AV$1:AV844)+1,"")</f>
        <v/>
      </c>
      <c r="AW845" t="str">
        <f>IFERROR(INDEX(PLAYERIDMAP2[PLAYERNAME],MATCH(ROW()-ROW(AW$1),OUTFIELD,0)),"")</f>
        <v/>
      </c>
      <c r="AX845" t="str">
        <f>IF(PLAYERIDMAP2[[#This Row],[POS]]&lt;&gt;"P",MAX(AX$1:AX844)+1,"")</f>
        <v/>
      </c>
      <c r="AY845" t="str">
        <f>IFERROR(INDEX(PLAYERIDMAP2[PLAYERNAME],MATCH(ROW()-ROW(AY$1),HITTERS,0)),"")</f>
        <v>Michael Young</v>
      </c>
      <c r="AZ845">
        <f>IF(PLAYERIDMAP2[[#This Row],[POS]]="P",MAX(AZ$1:AZ844)+1,"")</f>
        <v>396</v>
      </c>
      <c r="BA845" t="str">
        <f>IFERROR(INDEX(PLAYERIDMAP2[PLAYERNAME],MATCH(ROW()-ROW(BA$1),PITCHERS,0)),"")</f>
        <v/>
      </c>
    </row>
    <row r="846" spans="1:53" x14ac:dyDescent="0.25">
      <c r="A846" t="s">
        <v>13648</v>
      </c>
      <c r="B846" t="s">
        <v>4489</v>
      </c>
      <c r="C846" s="1">
        <v>30577</v>
      </c>
      <c r="D846" t="s">
        <v>16857</v>
      </c>
      <c r="E846" t="s">
        <v>16858</v>
      </c>
      <c r="F846" t="s">
        <v>11002</v>
      </c>
      <c r="G846" t="s">
        <v>14693</v>
      </c>
      <c r="H846" t="s">
        <v>10998</v>
      </c>
      <c r="I846" t="s">
        <v>16859</v>
      </c>
      <c r="J846" t="s">
        <v>4489</v>
      </c>
      <c r="K846">
        <v>452121</v>
      </c>
      <c r="L846" t="s">
        <v>4489</v>
      </c>
      <c r="M846">
        <v>1208724</v>
      </c>
      <c r="N846" t="s">
        <v>4489</v>
      </c>
      <c r="O846" t="s">
        <v>13649</v>
      </c>
      <c r="P846" t="s">
        <v>13648</v>
      </c>
      <c r="Q846">
        <v>8187</v>
      </c>
      <c r="R846" t="s">
        <v>4489</v>
      </c>
      <c r="V846" t="s">
        <v>13650</v>
      </c>
      <c r="W846">
        <v>46295</v>
      </c>
      <c r="X846">
        <v>8187</v>
      </c>
      <c r="Y846" t="s">
        <v>4489</v>
      </c>
      <c r="Z846" t="s">
        <v>16598</v>
      </c>
      <c r="AA846" t="s">
        <v>5703</v>
      </c>
      <c r="AB846" t="s">
        <v>5703</v>
      </c>
      <c r="AD846" t="s">
        <v>16598</v>
      </c>
      <c r="AL846" t="str">
        <f>IF(PLAYERIDMAP2[[#This Row],[POS]]="C",MAX(AL$1:AL845)+1,"")</f>
        <v/>
      </c>
      <c r="AM846" t="str">
        <f>IFERROR(INDEX(PLAYERIDMAP2[PLAYERNAME],MATCH(ROW()-ROW(AM$1),CATCHERS,0)),"")</f>
        <v/>
      </c>
      <c r="AN846" t="str">
        <f>IF(PLAYERIDMAP2[[#This Row],[POS]]="1B",MAX(AN$1:AN845)+1,"")</f>
        <v/>
      </c>
      <c r="AO846" t="str">
        <f>IFERROR(INDEX(PLAYERIDMAP2[PLAYERNAME],MATCH(ROW()-ROW(AO$1),FIRSTBASE,0)),"")</f>
        <v/>
      </c>
      <c r="AP846" t="str">
        <f>IF(PLAYERIDMAP2[[#This Row],[POS]]="2B",MAX(AP$1:AP845)+1,"")</f>
        <v/>
      </c>
      <c r="AQ846" t="str">
        <f>IFERROR(INDEX(PLAYERIDMAP2[PLAYERNAME],MATCH(ROW()-ROW(AQ$1),SECONDBASE,0)),"")</f>
        <v/>
      </c>
      <c r="AR846" t="str">
        <f>IF(PLAYERIDMAP2[[#This Row],[POS]]="3B",MAX(AR$1:AR845)+1,"")</f>
        <v/>
      </c>
      <c r="AS846" t="str">
        <f>IFERROR(INDEX(PLAYERIDMAP2[PLAYERNAME],MATCH(ROW()-ROW(AS$1),THIRDBASE,0)),"")</f>
        <v/>
      </c>
      <c r="AT846" t="str">
        <f>IF(PLAYERIDMAP2[[#This Row],[POS]]="SS",MAX(AT$1:AT845)+1,"")</f>
        <v/>
      </c>
      <c r="AU846" t="str">
        <f>IFERROR(INDEX(PLAYERIDMAP2[PLAYERNAME],MATCH(ROW()-ROW(AU$1),SHORTSTOP,0)),"")</f>
        <v/>
      </c>
      <c r="AV846">
        <f>IF(PLAYERIDMAP2[[#This Row],[POS]]="OF",MAX(AV$1:AV845)+1,"")</f>
        <v>173</v>
      </c>
      <c r="AW846" t="str">
        <f>IFERROR(INDEX(PLAYERIDMAP2[PLAYERNAME],MATCH(ROW()-ROW(AW$1),OUTFIELD,0)),"")</f>
        <v/>
      </c>
      <c r="AX846">
        <f>IF(PLAYERIDMAP2[[#This Row],[POS]]&lt;&gt;"P",MAX(AX$1:AX845)+1,"")</f>
        <v>449</v>
      </c>
      <c r="AY846" t="str">
        <f>IFERROR(INDEX(PLAYERIDMAP2[PLAYERNAME],MATCH(ROW()-ROW(AY$1),HITTERS,0)),"")</f>
        <v>Ryan Zimmerman</v>
      </c>
      <c r="AZ846" t="str">
        <f>IF(PLAYERIDMAP2[[#This Row],[POS]]="P",MAX(AZ$1:AZ845)+1,"")</f>
        <v/>
      </c>
      <c r="BA846" t="str">
        <f>IFERROR(INDEX(PLAYERIDMAP2[PLAYERNAME],MATCH(ROW()-ROW(BA$1),PITCHERS,0)),"")</f>
        <v/>
      </c>
    </row>
    <row r="847" spans="1:53" x14ac:dyDescent="0.25">
      <c r="A847" t="s">
        <v>13651</v>
      </c>
      <c r="B847" t="s">
        <v>10002</v>
      </c>
      <c r="C847" s="1">
        <v>27763</v>
      </c>
      <c r="D847" t="s">
        <v>20721</v>
      </c>
      <c r="E847" t="s">
        <v>20722</v>
      </c>
      <c r="F847" t="s">
        <v>11016</v>
      </c>
      <c r="G847" t="s">
        <v>11016</v>
      </c>
      <c r="H847" t="s">
        <v>10988</v>
      </c>
      <c r="I847" t="s">
        <v>20723</v>
      </c>
      <c r="K847">
        <v>150404</v>
      </c>
      <c r="L847" t="s">
        <v>10002</v>
      </c>
      <c r="M847">
        <v>21612</v>
      </c>
      <c r="N847" t="s">
        <v>10002</v>
      </c>
      <c r="O847" t="s">
        <v>13652</v>
      </c>
      <c r="P847" t="s">
        <v>13651</v>
      </c>
      <c r="Q847">
        <v>6223</v>
      </c>
      <c r="R847" t="s">
        <v>10002</v>
      </c>
      <c r="V847" t="s">
        <v>13653</v>
      </c>
      <c r="W847">
        <v>944</v>
      </c>
      <c r="X847">
        <v>6223</v>
      </c>
      <c r="Y847" t="s">
        <v>10002</v>
      </c>
      <c r="Z847" t="s">
        <v>16599</v>
      </c>
      <c r="AA847" t="s">
        <v>10958</v>
      </c>
      <c r="AB847" t="s">
        <v>10958</v>
      </c>
      <c r="AD847" t="s">
        <v>16599</v>
      </c>
      <c r="AL847" t="str">
        <f>IF(PLAYERIDMAP2[[#This Row],[POS]]="C",MAX(AL$1:AL846)+1,"")</f>
        <v/>
      </c>
      <c r="AM847" t="str">
        <f>IFERROR(INDEX(PLAYERIDMAP2[PLAYERNAME],MATCH(ROW()-ROW(AM$1),CATCHERS,0)),"")</f>
        <v/>
      </c>
      <c r="AN847" t="str">
        <f>IF(PLAYERIDMAP2[[#This Row],[POS]]="1B",MAX(AN$1:AN846)+1,"")</f>
        <v/>
      </c>
      <c r="AO847" t="str">
        <f>IFERROR(INDEX(PLAYERIDMAP2[PLAYERNAME],MATCH(ROW()-ROW(AO$1),FIRSTBASE,0)),"")</f>
        <v/>
      </c>
      <c r="AP847" t="str">
        <f>IF(PLAYERIDMAP2[[#This Row],[POS]]="2B",MAX(AP$1:AP846)+1,"")</f>
        <v/>
      </c>
      <c r="AQ847" t="str">
        <f>IFERROR(INDEX(PLAYERIDMAP2[PLAYERNAME],MATCH(ROW()-ROW(AQ$1),SECONDBASE,0)),"")</f>
        <v/>
      </c>
      <c r="AR847" t="str">
        <f>IF(PLAYERIDMAP2[[#This Row],[POS]]="3B",MAX(AR$1:AR846)+1,"")</f>
        <v/>
      </c>
      <c r="AS847" t="str">
        <f>IFERROR(INDEX(PLAYERIDMAP2[PLAYERNAME],MATCH(ROW()-ROW(AS$1),THIRDBASE,0)),"")</f>
        <v/>
      </c>
      <c r="AT847" t="str">
        <f>IF(PLAYERIDMAP2[[#This Row],[POS]]="SS",MAX(AT$1:AT846)+1,"")</f>
        <v/>
      </c>
      <c r="AU847" t="str">
        <f>IFERROR(INDEX(PLAYERIDMAP2[PLAYERNAME],MATCH(ROW()-ROW(AU$1),SHORTSTOP,0)),"")</f>
        <v/>
      </c>
      <c r="AV847" t="str">
        <f>IF(PLAYERIDMAP2[[#This Row],[POS]]="OF",MAX(AV$1:AV846)+1,"")</f>
        <v/>
      </c>
      <c r="AW847" t="str">
        <f>IFERROR(INDEX(PLAYERIDMAP2[PLAYERNAME],MATCH(ROW()-ROW(AW$1),OUTFIELD,0)),"")</f>
        <v/>
      </c>
      <c r="AX847" t="str">
        <f>IF(PLAYERIDMAP2[[#This Row],[POS]]&lt;&gt;"P",MAX(AX$1:AX846)+1,"")</f>
        <v/>
      </c>
      <c r="AY847" t="str">
        <f>IFERROR(INDEX(PLAYERIDMAP2[PLAYERNAME],MATCH(ROW()-ROW(AY$1),HITTERS,0)),"")</f>
        <v>Ben Zobrist</v>
      </c>
      <c r="AZ847">
        <f>IF(PLAYERIDMAP2[[#This Row],[POS]]="P",MAX(AZ$1:AZ846)+1,"")</f>
        <v>397</v>
      </c>
      <c r="BA847" t="str">
        <f>IFERROR(INDEX(PLAYERIDMAP2[PLAYERNAME],MATCH(ROW()-ROW(BA$1),PITCHERS,0)),"")</f>
        <v/>
      </c>
    </row>
    <row r="848" spans="1:53" x14ac:dyDescent="0.25">
      <c r="A848" t="s">
        <v>13654</v>
      </c>
      <c r="B848" t="s">
        <v>10710</v>
      </c>
      <c r="C848" s="1">
        <v>30848</v>
      </c>
      <c r="D848" t="s">
        <v>18137</v>
      </c>
      <c r="E848" t="s">
        <v>18435</v>
      </c>
      <c r="F848" t="s">
        <v>11007</v>
      </c>
      <c r="G848" t="s">
        <v>16838</v>
      </c>
      <c r="H848" t="s">
        <v>10988</v>
      </c>
      <c r="I848" t="s">
        <v>18436</v>
      </c>
      <c r="J848" t="s">
        <v>10710</v>
      </c>
      <c r="K848">
        <v>453311</v>
      </c>
      <c r="L848" t="s">
        <v>10710</v>
      </c>
      <c r="M848">
        <v>1182822</v>
      </c>
      <c r="N848" t="s">
        <v>10710</v>
      </c>
      <c r="O848" t="s">
        <v>13655</v>
      </c>
      <c r="P848" t="s">
        <v>13654</v>
      </c>
      <c r="Q848">
        <v>7981</v>
      </c>
      <c r="R848" t="s">
        <v>10710</v>
      </c>
      <c r="S848">
        <v>28705</v>
      </c>
      <c r="T848" t="s">
        <v>10710</v>
      </c>
      <c r="V848" t="s">
        <v>13656</v>
      </c>
      <c r="W848">
        <v>51967</v>
      </c>
      <c r="X848">
        <v>7981</v>
      </c>
      <c r="Y848" t="s">
        <v>10710</v>
      </c>
      <c r="Z848" t="s">
        <v>13657</v>
      </c>
      <c r="AA848" t="s">
        <v>10958</v>
      </c>
      <c r="AB848" t="s">
        <v>5703</v>
      </c>
      <c r="AC848" t="s">
        <v>10710</v>
      </c>
      <c r="AD848" t="s">
        <v>13657</v>
      </c>
      <c r="AE848">
        <v>9272</v>
      </c>
      <c r="AF848" t="s">
        <v>10710</v>
      </c>
      <c r="AG848">
        <v>5791</v>
      </c>
      <c r="AH848" t="s">
        <v>10710</v>
      </c>
      <c r="AL848" t="str">
        <f>IF(PLAYERIDMAP2[[#This Row],[POS]]="C",MAX(AL$1:AL847)+1,"")</f>
        <v/>
      </c>
      <c r="AM848" t="str">
        <f>IFERROR(INDEX(PLAYERIDMAP2[PLAYERNAME],MATCH(ROW()-ROW(AM$1),CATCHERS,0)),"")</f>
        <v/>
      </c>
      <c r="AN848" t="str">
        <f>IF(PLAYERIDMAP2[[#This Row],[POS]]="1B",MAX(AN$1:AN847)+1,"")</f>
        <v/>
      </c>
      <c r="AO848" t="str">
        <f>IFERROR(INDEX(PLAYERIDMAP2[PLAYERNAME],MATCH(ROW()-ROW(AO$1),FIRSTBASE,0)),"")</f>
        <v/>
      </c>
      <c r="AP848" t="str">
        <f>IF(PLAYERIDMAP2[[#This Row],[POS]]="2B",MAX(AP$1:AP847)+1,"")</f>
        <v/>
      </c>
      <c r="AQ848" t="str">
        <f>IFERROR(INDEX(PLAYERIDMAP2[PLAYERNAME],MATCH(ROW()-ROW(AQ$1),SECONDBASE,0)),"")</f>
        <v/>
      </c>
      <c r="AR848" t="str">
        <f>IF(PLAYERIDMAP2[[#This Row],[POS]]="3B",MAX(AR$1:AR847)+1,"")</f>
        <v/>
      </c>
      <c r="AS848" t="str">
        <f>IFERROR(INDEX(PLAYERIDMAP2[PLAYERNAME],MATCH(ROW()-ROW(AS$1),THIRDBASE,0)),"")</f>
        <v/>
      </c>
      <c r="AT848" t="str">
        <f>IF(PLAYERIDMAP2[[#This Row],[POS]]="SS",MAX(AT$1:AT847)+1,"")</f>
        <v/>
      </c>
      <c r="AU848" t="str">
        <f>IFERROR(INDEX(PLAYERIDMAP2[PLAYERNAME],MATCH(ROW()-ROW(AU$1),SHORTSTOP,0)),"")</f>
        <v/>
      </c>
      <c r="AV848" t="str">
        <f>IF(PLAYERIDMAP2[[#This Row],[POS]]="OF",MAX(AV$1:AV847)+1,"")</f>
        <v/>
      </c>
      <c r="AW848" t="str">
        <f>IFERROR(INDEX(PLAYERIDMAP2[PLAYERNAME],MATCH(ROW()-ROW(AW$1),OUTFIELD,0)),"")</f>
        <v/>
      </c>
      <c r="AX848" t="str">
        <f>IF(PLAYERIDMAP2[[#This Row],[POS]]&lt;&gt;"P",MAX(AX$1:AX847)+1,"")</f>
        <v/>
      </c>
      <c r="AY848" t="str">
        <f>IFERROR(INDEX(PLAYERIDMAP2[PLAYERNAME],MATCH(ROW()-ROW(AY$1),HITTERS,0)),"")</f>
        <v>Mike Zunino</v>
      </c>
      <c r="AZ848">
        <f>IF(PLAYERIDMAP2[[#This Row],[POS]]="P",MAX(AZ$1:AZ847)+1,"")</f>
        <v>398</v>
      </c>
      <c r="BA848" t="str">
        <f>IFERROR(INDEX(PLAYERIDMAP2[PLAYERNAME],MATCH(ROW()-ROW(BA$1),PITCHERS,0)),"")</f>
        <v/>
      </c>
    </row>
    <row r="849" spans="1:53" x14ac:dyDescent="0.25">
      <c r="A849" t="s">
        <v>13658</v>
      </c>
      <c r="B849" t="s">
        <v>10148</v>
      </c>
      <c r="C849" s="1">
        <v>31192</v>
      </c>
      <c r="D849" t="s">
        <v>17108</v>
      </c>
      <c r="E849" t="s">
        <v>20614</v>
      </c>
      <c r="F849" t="s">
        <v>11092</v>
      </c>
      <c r="G849" t="s">
        <v>16838</v>
      </c>
      <c r="H849" t="s">
        <v>10988</v>
      </c>
      <c r="I849" t="s">
        <v>20615</v>
      </c>
      <c r="J849" t="s">
        <v>10148</v>
      </c>
      <c r="K849">
        <v>453184</v>
      </c>
      <c r="L849" t="s">
        <v>10148</v>
      </c>
      <c r="M849">
        <v>1205580</v>
      </c>
      <c r="N849" t="s">
        <v>10148</v>
      </c>
      <c r="O849" t="s">
        <v>13659</v>
      </c>
      <c r="P849" t="s">
        <v>13658</v>
      </c>
      <c r="Q849">
        <v>8646</v>
      </c>
      <c r="R849" t="s">
        <v>10148</v>
      </c>
      <c r="S849">
        <v>29953</v>
      </c>
      <c r="T849" t="s">
        <v>10148</v>
      </c>
      <c r="V849" t="s">
        <v>13660</v>
      </c>
      <c r="W849">
        <v>51929</v>
      </c>
      <c r="X849">
        <v>8646</v>
      </c>
      <c r="Y849" t="s">
        <v>10148</v>
      </c>
      <c r="Z849" t="s">
        <v>13661</v>
      </c>
      <c r="AA849" t="s">
        <v>10958</v>
      </c>
      <c r="AB849" t="s">
        <v>5703</v>
      </c>
      <c r="AD849" t="s">
        <v>13661</v>
      </c>
      <c r="AL849" t="str">
        <f>IF(PLAYERIDMAP2[[#This Row],[POS]]="C",MAX(AL$1:AL848)+1,"")</f>
        <v/>
      </c>
      <c r="AM849" t="str">
        <f>IFERROR(INDEX(PLAYERIDMAP2[PLAYERNAME],MATCH(ROW()-ROW(AM$1),CATCHERS,0)),"")</f>
        <v/>
      </c>
      <c r="AN849" t="str">
        <f>IF(PLAYERIDMAP2[[#This Row],[POS]]="1B",MAX(AN$1:AN848)+1,"")</f>
        <v/>
      </c>
      <c r="AO849" t="str">
        <f>IFERROR(INDEX(PLAYERIDMAP2[PLAYERNAME],MATCH(ROW()-ROW(AO$1),FIRSTBASE,0)),"")</f>
        <v/>
      </c>
      <c r="AP849" t="str">
        <f>IF(PLAYERIDMAP2[[#This Row],[POS]]="2B",MAX(AP$1:AP848)+1,"")</f>
        <v/>
      </c>
      <c r="AQ849" t="str">
        <f>IFERROR(INDEX(PLAYERIDMAP2[PLAYERNAME],MATCH(ROW()-ROW(AQ$1),SECONDBASE,0)),"")</f>
        <v/>
      </c>
      <c r="AR849" t="str">
        <f>IF(PLAYERIDMAP2[[#This Row],[POS]]="3B",MAX(AR$1:AR848)+1,"")</f>
        <v/>
      </c>
      <c r="AS849" t="str">
        <f>IFERROR(INDEX(PLAYERIDMAP2[PLAYERNAME],MATCH(ROW()-ROW(AS$1),THIRDBASE,0)),"")</f>
        <v/>
      </c>
      <c r="AT849" t="str">
        <f>IF(PLAYERIDMAP2[[#This Row],[POS]]="SS",MAX(AT$1:AT848)+1,"")</f>
        <v/>
      </c>
      <c r="AU849" t="str">
        <f>IFERROR(INDEX(PLAYERIDMAP2[PLAYERNAME],MATCH(ROW()-ROW(AU$1),SHORTSTOP,0)),"")</f>
        <v/>
      </c>
      <c r="AV849" t="str">
        <f>IF(PLAYERIDMAP2[[#This Row],[POS]]="OF",MAX(AV$1:AV848)+1,"")</f>
        <v/>
      </c>
      <c r="AW849" t="str">
        <f>IFERROR(INDEX(PLAYERIDMAP2[PLAYERNAME],MATCH(ROW()-ROW(AW$1),OUTFIELD,0)),"")</f>
        <v/>
      </c>
      <c r="AX849" t="str">
        <f>IF(PLAYERIDMAP2[[#This Row],[POS]]&lt;&gt;"P",MAX(AX$1:AX848)+1,"")</f>
        <v/>
      </c>
      <c r="AY849" t="str">
        <f>IFERROR(INDEX(PLAYERIDMAP2[PLAYERNAME],MATCH(ROW()-ROW(AY$1),HITTERS,0)),"")</f>
        <v>Last Player</v>
      </c>
      <c r="AZ849">
        <f>IF(PLAYERIDMAP2[[#This Row],[POS]]="P",MAX(AZ$1:AZ848)+1,"")</f>
        <v>399</v>
      </c>
      <c r="BA849" t="str">
        <f>IFERROR(INDEX(PLAYERIDMAP2[PLAYERNAME],MATCH(ROW()-ROW(BA$1),PITCHERS,0)),"")</f>
        <v/>
      </c>
    </row>
    <row r="850" spans="1:53" x14ac:dyDescent="0.25">
      <c r="A850" t="s">
        <v>13662</v>
      </c>
      <c r="B850" t="s">
        <v>5642</v>
      </c>
      <c r="C850" s="1">
        <v>30514</v>
      </c>
      <c r="D850" t="s">
        <v>17013</v>
      </c>
      <c r="E850" t="s">
        <v>20533</v>
      </c>
      <c r="F850" t="s">
        <v>11021</v>
      </c>
      <c r="G850" t="s">
        <v>14693</v>
      </c>
      <c r="H850" t="s">
        <v>11003</v>
      </c>
      <c r="I850" t="s">
        <v>20534</v>
      </c>
      <c r="J850" t="s">
        <v>5642</v>
      </c>
      <c r="K850">
        <v>452252</v>
      </c>
      <c r="L850" t="s">
        <v>5642</v>
      </c>
      <c r="M850">
        <v>547682</v>
      </c>
      <c r="N850" t="s">
        <v>5642</v>
      </c>
      <c r="O850" t="s">
        <v>13663</v>
      </c>
      <c r="P850" t="s">
        <v>13662</v>
      </c>
      <c r="Q850">
        <v>7859</v>
      </c>
      <c r="R850" t="s">
        <v>5642</v>
      </c>
      <c r="S850">
        <v>28579</v>
      </c>
      <c r="T850" t="s">
        <v>5642</v>
      </c>
      <c r="U850" t="s">
        <v>5642</v>
      </c>
      <c r="V850" t="s">
        <v>13664</v>
      </c>
      <c r="W850">
        <v>48037</v>
      </c>
      <c r="X850">
        <v>7859</v>
      </c>
      <c r="Y850" t="s">
        <v>5642</v>
      </c>
      <c r="Z850" t="s">
        <v>13665</v>
      </c>
      <c r="AA850" t="s">
        <v>10958</v>
      </c>
      <c r="AB850" t="s">
        <v>10958</v>
      </c>
      <c r="AC850" t="s">
        <v>5642</v>
      </c>
      <c r="AD850" t="s">
        <v>13665</v>
      </c>
      <c r="AE850">
        <v>8990</v>
      </c>
      <c r="AF850" t="s">
        <v>5642</v>
      </c>
      <c r="AG850">
        <v>5617</v>
      </c>
      <c r="AH850" t="s">
        <v>5642</v>
      </c>
      <c r="AL850" t="str">
        <f>IF(PLAYERIDMAP2[[#This Row],[POS]]="C",MAX(AL$1:AL849)+1,"")</f>
        <v/>
      </c>
      <c r="AM850" t="str">
        <f>IFERROR(INDEX(PLAYERIDMAP2[PLAYERNAME],MATCH(ROW()-ROW(AM$1),CATCHERS,0)),"")</f>
        <v/>
      </c>
      <c r="AN850">
        <f>IF(PLAYERIDMAP2[[#This Row],[POS]]="1B",MAX(AN$1:AN849)+1,"")</f>
        <v>49</v>
      </c>
      <c r="AO850" t="str">
        <f>IFERROR(INDEX(PLAYERIDMAP2[PLAYERNAME],MATCH(ROW()-ROW(AO$1),FIRSTBASE,0)),"")</f>
        <v/>
      </c>
      <c r="AP850" t="str">
        <f>IF(PLAYERIDMAP2[[#This Row],[POS]]="2B",MAX(AP$1:AP849)+1,"")</f>
        <v/>
      </c>
      <c r="AQ850" t="str">
        <f>IFERROR(INDEX(PLAYERIDMAP2[PLAYERNAME],MATCH(ROW()-ROW(AQ$1),SECONDBASE,0)),"")</f>
        <v/>
      </c>
      <c r="AR850" t="str">
        <f>IF(PLAYERIDMAP2[[#This Row],[POS]]="3B",MAX(AR$1:AR849)+1,"")</f>
        <v/>
      </c>
      <c r="AS850" t="str">
        <f>IFERROR(INDEX(PLAYERIDMAP2[PLAYERNAME],MATCH(ROW()-ROW(AS$1),THIRDBASE,0)),"")</f>
        <v/>
      </c>
      <c r="AT850" t="str">
        <f>IF(PLAYERIDMAP2[[#This Row],[POS]]="SS",MAX(AT$1:AT849)+1,"")</f>
        <v/>
      </c>
      <c r="AU850" t="str">
        <f>IFERROR(INDEX(PLAYERIDMAP2[PLAYERNAME],MATCH(ROW()-ROW(AU$1),SHORTSTOP,0)),"")</f>
        <v/>
      </c>
      <c r="AV850" t="str">
        <f>IF(PLAYERIDMAP2[[#This Row],[POS]]="OF",MAX(AV$1:AV849)+1,"")</f>
        <v/>
      </c>
      <c r="AW850" t="str">
        <f>IFERROR(INDEX(PLAYERIDMAP2[PLAYERNAME],MATCH(ROW()-ROW(AW$1),OUTFIELD,0)),"")</f>
        <v/>
      </c>
      <c r="AX850">
        <f>IF(PLAYERIDMAP2[[#This Row],[POS]]&lt;&gt;"P",MAX(AX$1:AX849)+1,"")</f>
        <v>450</v>
      </c>
      <c r="AY850" t="str">
        <f>IFERROR(INDEX(PLAYERIDMAP2[PLAYERNAME],MATCH(ROW()-ROW(AY$1),HITTERS,0)),"")</f>
        <v/>
      </c>
      <c r="AZ850" t="str">
        <f>IF(PLAYERIDMAP2[[#This Row],[POS]]="P",MAX(AZ$1:AZ849)+1,"")</f>
        <v/>
      </c>
      <c r="BA850" t="str">
        <f>IFERROR(INDEX(PLAYERIDMAP2[PLAYERNAME],MATCH(ROW()-ROW(BA$1),PITCHERS,0)),"")</f>
        <v/>
      </c>
    </row>
    <row r="851" spans="1:53" x14ac:dyDescent="0.25">
      <c r="A851" t="s">
        <v>13666</v>
      </c>
      <c r="B851" t="s">
        <v>9891</v>
      </c>
      <c r="C851" s="1">
        <v>31943</v>
      </c>
      <c r="D851" t="s">
        <v>16890</v>
      </c>
      <c r="E851" t="s">
        <v>19819</v>
      </c>
      <c r="F851" t="s">
        <v>11092</v>
      </c>
      <c r="G851" t="s">
        <v>16838</v>
      </c>
      <c r="H851" t="s">
        <v>10988</v>
      </c>
      <c r="I851" t="s">
        <v>19820</v>
      </c>
      <c r="J851" t="s">
        <v>9891</v>
      </c>
      <c r="K851">
        <v>458676</v>
      </c>
      <c r="L851" t="s">
        <v>9891</v>
      </c>
      <c r="M851">
        <v>1667061</v>
      </c>
      <c r="N851" t="s">
        <v>9891</v>
      </c>
      <c r="O851" t="s">
        <v>13667</v>
      </c>
      <c r="P851" t="s">
        <v>13666</v>
      </c>
      <c r="Q851">
        <v>8428</v>
      </c>
      <c r="R851" t="s">
        <v>9891</v>
      </c>
      <c r="S851">
        <v>30585</v>
      </c>
      <c r="T851" t="s">
        <v>9891</v>
      </c>
      <c r="V851" t="s">
        <v>13668</v>
      </c>
      <c r="W851">
        <v>58386</v>
      </c>
      <c r="X851">
        <v>8428</v>
      </c>
      <c r="Y851" t="s">
        <v>9891</v>
      </c>
      <c r="Z851" t="s">
        <v>16600</v>
      </c>
      <c r="AA851" t="s">
        <v>5703</v>
      </c>
      <c r="AB851" t="s">
        <v>5703</v>
      </c>
      <c r="AD851" t="s">
        <v>16600</v>
      </c>
      <c r="AL851" t="str">
        <f>IF(PLAYERIDMAP2[[#This Row],[POS]]="C",MAX(AL$1:AL850)+1,"")</f>
        <v/>
      </c>
      <c r="AM851" t="str">
        <f>IFERROR(INDEX(PLAYERIDMAP2[PLAYERNAME],MATCH(ROW()-ROW(AM$1),CATCHERS,0)),"")</f>
        <v/>
      </c>
      <c r="AN851" t="str">
        <f>IF(PLAYERIDMAP2[[#This Row],[POS]]="1B",MAX(AN$1:AN850)+1,"")</f>
        <v/>
      </c>
      <c r="AO851" t="str">
        <f>IFERROR(INDEX(PLAYERIDMAP2[PLAYERNAME],MATCH(ROW()-ROW(AO$1),FIRSTBASE,0)),"")</f>
        <v/>
      </c>
      <c r="AP851" t="str">
        <f>IF(PLAYERIDMAP2[[#This Row],[POS]]="2B",MAX(AP$1:AP850)+1,"")</f>
        <v/>
      </c>
      <c r="AQ851" t="str">
        <f>IFERROR(INDEX(PLAYERIDMAP2[PLAYERNAME],MATCH(ROW()-ROW(AQ$1),SECONDBASE,0)),"")</f>
        <v/>
      </c>
      <c r="AR851" t="str">
        <f>IF(PLAYERIDMAP2[[#This Row],[POS]]="3B",MAX(AR$1:AR850)+1,"")</f>
        <v/>
      </c>
      <c r="AS851" t="str">
        <f>IFERROR(INDEX(PLAYERIDMAP2[PLAYERNAME],MATCH(ROW()-ROW(AS$1),THIRDBASE,0)),"")</f>
        <v/>
      </c>
      <c r="AT851" t="str">
        <f>IF(PLAYERIDMAP2[[#This Row],[POS]]="SS",MAX(AT$1:AT850)+1,"")</f>
        <v/>
      </c>
      <c r="AU851" t="str">
        <f>IFERROR(INDEX(PLAYERIDMAP2[PLAYERNAME],MATCH(ROW()-ROW(AU$1),SHORTSTOP,0)),"")</f>
        <v/>
      </c>
      <c r="AV851" t="str">
        <f>IF(PLAYERIDMAP2[[#This Row],[POS]]="OF",MAX(AV$1:AV850)+1,"")</f>
        <v/>
      </c>
      <c r="AW851" t="str">
        <f>IFERROR(INDEX(PLAYERIDMAP2[PLAYERNAME],MATCH(ROW()-ROW(AW$1),OUTFIELD,0)),"")</f>
        <v/>
      </c>
      <c r="AX851" t="str">
        <f>IF(PLAYERIDMAP2[[#This Row],[POS]]&lt;&gt;"P",MAX(AX$1:AX850)+1,"")</f>
        <v/>
      </c>
      <c r="AY851" t="str">
        <f>IFERROR(INDEX(PLAYERIDMAP2[PLAYERNAME],MATCH(ROW()-ROW(AY$1),HITTERS,0)),"")</f>
        <v/>
      </c>
      <c r="AZ851">
        <f>IF(PLAYERIDMAP2[[#This Row],[POS]]="P",MAX(AZ$1:AZ850)+1,"")</f>
        <v>400</v>
      </c>
      <c r="BA851" t="str">
        <f>IFERROR(INDEX(PLAYERIDMAP2[PLAYERNAME],MATCH(ROW()-ROW(BA$1),PITCHERS,0)),"")</f>
        <v/>
      </c>
    </row>
    <row r="852" spans="1:53" x14ac:dyDescent="0.25">
      <c r="A852" t="s">
        <v>16601</v>
      </c>
      <c r="B852" t="s">
        <v>4323</v>
      </c>
      <c r="C852" s="1">
        <v>34287</v>
      </c>
      <c r="D852" t="s">
        <v>17355</v>
      </c>
      <c r="E852" t="s">
        <v>18277</v>
      </c>
      <c r="F852" t="s">
        <v>11057</v>
      </c>
      <c r="G852" t="s">
        <v>14693</v>
      </c>
      <c r="H852" t="s">
        <v>11097</v>
      </c>
      <c r="I852" t="s">
        <v>18278</v>
      </c>
      <c r="J852" t="s">
        <v>4323</v>
      </c>
      <c r="K852">
        <v>596019</v>
      </c>
      <c r="L852" t="s">
        <v>4323</v>
      </c>
      <c r="M852">
        <v>1894627</v>
      </c>
      <c r="N852" t="s">
        <v>4323</v>
      </c>
      <c r="P852" t="s">
        <v>16601</v>
      </c>
      <c r="Q852">
        <v>9116</v>
      </c>
      <c r="S852">
        <v>32129</v>
      </c>
      <c r="T852" t="s">
        <v>4323</v>
      </c>
      <c r="W852">
        <v>70399</v>
      </c>
      <c r="X852">
        <v>9116</v>
      </c>
      <c r="Y852" t="s">
        <v>4323</v>
      </c>
      <c r="Z852" t="s">
        <v>16602</v>
      </c>
      <c r="AA852" t="s">
        <v>11011</v>
      </c>
      <c r="AB852" t="s">
        <v>5703</v>
      </c>
      <c r="AC852" t="s">
        <v>4323</v>
      </c>
      <c r="AD852" t="s">
        <v>16602</v>
      </c>
      <c r="AE852">
        <v>12128</v>
      </c>
      <c r="AF852" t="s">
        <v>4323</v>
      </c>
      <c r="AG852">
        <v>16952</v>
      </c>
      <c r="AH852" t="s">
        <v>4323</v>
      </c>
      <c r="AL852" t="str">
        <f>IF(PLAYERIDMAP2[[#This Row],[POS]]="C",MAX(AL$1:AL851)+1,"")</f>
        <v/>
      </c>
      <c r="AM852" t="str">
        <f>IFERROR(INDEX(PLAYERIDMAP2[PLAYERNAME],MATCH(ROW()-ROW(AM$1),CATCHERS,0)),"")</f>
        <v/>
      </c>
      <c r="AN852" t="str">
        <f>IF(PLAYERIDMAP2[[#This Row],[POS]]="1B",MAX(AN$1:AN851)+1,"")</f>
        <v/>
      </c>
      <c r="AO852" t="str">
        <f>IFERROR(INDEX(PLAYERIDMAP2[PLAYERNAME],MATCH(ROW()-ROW(AO$1),FIRSTBASE,0)),"")</f>
        <v/>
      </c>
      <c r="AP852" t="str">
        <f>IF(PLAYERIDMAP2[[#This Row],[POS]]="2B",MAX(AP$1:AP851)+1,"")</f>
        <v/>
      </c>
      <c r="AQ852" t="str">
        <f>IFERROR(INDEX(PLAYERIDMAP2[PLAYERNAME],MATCH(ROW()-ROW(AQ$1),SECONDBASE,0)),"")</f>
        <v/>
      </c>
      <c r="AR852" t="str">
        <f>IF(PLAYERIDMAP2[[#This Row],[POS]]="3B",MAX(AR$1:AR851)+1,"")</f>
        <v/>
      </c>
      <c r="AS852" t="str">
        <f>IFERROR(INDEX(PLAYERIDMAP2[PLAYERNAME],MATCH(ROW()-ROW(AS$1),THIRDBASE,0)),"")</f>
        <v/>
      </c>
      <c r="AT852">
        <f>IF(PLAYERIDMAP2[[#This Row],[POS]]="SS",MAX(AT$1:AT851)+1,"")</f>
        <v>56</v>
      </c>
      <c r="AU852" t="str">
        <f>IFERROR(INDEX(PLAYERIDMAP2[PLAYERNAME],MATCH(ROW()-ROW(AU$1),SHORTSTOP,0)),"")</f>
        <v/>
      </c>
      <c r="AV852" t="str">
        <f>IF(PLAYERIDMAP2[[#This Row],[POS]]="OF",MAX(AV$1:AV851)+1,"")</f>
        <v/>
      </c>
      <c r="AW852" t="str">
        <f>IFERROR(INDEX(PLAYERIDMAP2[PLAYERNAME],MATCH(ROW()-ROW(AW$1),OUTFIELD,0)),"")</f>
        <v/>
      </c>
      <c r="AX852">
        <f>IF(PLAYERIDMAP2[[#This Row],[POS]]&lt;&gt;"P",MAX(AX$1:AX851)+1,"")</f>
        <v>451</v>
      </c>
      <c r="AY852" t="str">
        <f>IFERROR(INDEX(PLAYERIDMAP2[PLAYERNAME],MATCH(ROW()-ROW(AY$1),HITTERS,0)),"")</f>
        <v/>
      </c>
      <c r="AZ852" t="str">
        <f>IF(PLAYERIDMAP2[[#This Row],[POS]]="P",MAX(AZ$1:AZ851)+1,"")</f>
        <v/>
      </c>
      <c r="BA852" t="str">
        <f>IFERROR(INDEX(PLAYERIDMAP2[PLAYERNAME],MATCH(ROW()-ROW(BA$1),PITCHERS,0)),"")</f>
        <v/>
      </c>
    </row>
    <row r="853" spans="1:53" x14ac:dyDescent="0.25">
      <c r="A853" t="s">
        <v>13669</v>
      </c>
      <c r="B853" t="s">
        <v>10498</v>
      </c>
      <c r="C853" s="1">
        <v>29262</v>
      </c>
      <c r="D853" t="s">
        <v>16955</v>
      </c>
      <c r="E853" t="s">
        <v>19222</v>
      </c>
      <c r="F853" t="s">
        <v>11016</v>
      </c>
      <c r="G853" t="s">
        <v>11016</v>
      </c>
      <c r="H853" t="s">
        <v>10988</v>
      </c>
      <c r="I853" t="s">
        <v>19223</v>
      </c>
      <c r="J853" t="s">
        <v>10498</v>
      </c>
      <c r="K853">
        <v>434637</v>
      </c>
      <c r="L853" t="s">
        <v>10498</v>
      </c>
      <c r="M853">
        <v>533054</v>
      </c>
      <c r="N853" t="s">
        <v>10498</v>
      </c>
      <c r="O853" t="s">
        <v>13670</v>
      </c>
      <c r="P853" t="s">
        <v>13669</v>
      </c>
      <c r="Q853">
        <v>7958</v>
      </c>
      <c r="R853" t="s">
        <v>10498</v>
      </c>
      <c r="S853">
        <v>28682</v>
      </c>
      <c r="T853" t="s">
        <v>10498</v>
      </c>
      <c r="V853" t="s">
        <v>13671</v>
      </c>
      <c r="W853">
        <v>38540</v>
      </c>
      <c r="X853">
        <v>7958</v>
      </c>
      <c r="Y853" t="s">
        <v>10498</v>
      </c>
      <c r="Z853" t="s">
        <v>13672</v>
      </c>
      <c r="AA853" t="s">
        <v>5703</v>
      </c>
      <c r="AB853" t="s">
        <v>5703</v>
      </c>
      <c r="AD853" t="s">
        <v>13672</v>
      </c>
      <c r="AL853" t="str">
        <f>IF(PLAYERIDMAP2[[#This Row],[POS]]="C",MAX(AL$1:AL852)+1,"")</f>
        <v/>
      </c>
      <c r="AM853" t="str">
        <f>IFERROR(INDEX(PLAYERIDMAP2[PLAYERNAME],MATCH(ROW()-ROW(AM$1),CATCHERS,0)),"")</f>
        <v/>
      </c>
      <c r="AN853" t="str">
        <f>IF(PLAYERIDMAP2[[#This Row],[POS]]="1B",MAX(AN$1:AN852)+1,"")</f>
        <v/>
      </c>
      <c r="AO853" t="str">
        <f>IFERROR(INDEX(PLAYERIDMAP2[PLAYERNAME],MATCH(ROW()-ROW(AO$1),FIRSTBASE,0)),"")</f>
        <v/>
      </c>
      <c r="AP853" t="str">
        <f>IF(PLAYERIDMAP2[[#This Row],[POS]]="2B",MAX(AP$1:AP852)+1,"")</f>
        <v/>
      </c>
      <c r="AQ853" t="str">
        <f>IFERROR(INDEX(PLAYERIDMAP2[PLAYERNAME],MATCH(ROW()-ROW(AQ$1),SECONDBASE,0)),"")</f>
        <v/>
      </c>
      <c r="AR853" t="str">
        <f>IF(PLAYERIDMAP2[[#This Row],[POS]]="3B",MAX(AR$1:AR852)+1,"")</f>
        <v/>
      </c>
      <c r="AS853" t="str">
        <f>IFERROR(INDEX(PLAYERIDMAP2[PLAYERNAME],MATCH(ROW()-ROW(AS$1),THIRDBASE,0)),"")</f>
        <v/>
      </c>
      <c r="AT853" t="str">
        <f>IF(PLAYERIDMAP2[[#This Row],[POS]]="SS",MAX(AT$1:AT852)+1,"")</f>
        <v/>
      </c>
      <c r="AU853" t="str">
        <f>IFERROR(INDEX(PLAYERIDMAP2[PLAYERNAME],MATCH(ROW()-ROW(AU$1),SHORTSTOP,0)),"")</f>
        <v/>
      </c>
      <c r="AV853" t="str">
        <f>IF(PLAYERIDMAP2[[#This Row],[POS]]="OF",MAX(AV$1:AV852)+1,"")</f>
        <v/>
      </c>
      <c r="AW853" t="str">
        <f>IFERROR(INDEX(PLAYERIDMAP2[PLAYERNAME],MATCH(ROW()-ROW(AW$1),OUTFIELD,0)),"")</f>
        <v/>
      </c>
      <c r="AX853" t="str">
        <f>IF(PLAYERIDMAP2[[#This Row],[POS]]&lt;&gt;"P",MAX(AX$1:AX852)+1,"")</f>
        <v/>
      </c>
      <c r="AY853" t="str">
        <f>IFERROR(INDEX(PLAYERIDMAP2[PLAYERNAME],MATCH(ROW()-ROW(AY$1),HITTERS,0)),"")</f>
        <v/>
      </c>
      <c r="AZ853">
        <f>IF(PLAYERIDMAP2[[#This Row],[POS]]="P",MAX(AZ$1:AZ852)+1,"")</f>
        <v>401</v>
      </c>
      <c r="BA853" t="str">
        <f>IFERROR(INDEX(PLAYERIDMAP2[PLAYERNAME],MATCH(ROW()-ROW(BA$1),PITCHERS,0)),"")</f>
        <v/>
      </c>
    </row>
    <row r="854" spans="1:53" x14ac:dyDescent="0.25">
      <c r="A854" t="s">
        <v>13673</v>
      </c>
      <c r="B854" t="s">
        <v>10885</v>
      </c>
      <c r="C854" s="1">
        <v>30615</v>
      </c>
      <c r="D854" t="s">
        <v>17355</v>
      </c>
      <c r="E854" t="s">
        <v>19910</v>
      </c>
      <c r="F854" t="s">
        <v>11092</v>
      </c>
      <c r="G854" t="s">
        <v>16838</v>
      </c>
      <c r="H854" t="s">
        <v>10988</v>
      </c>
      <c r="I854" t="s">
        <v>19911</v>
      </c>
      <c r="J854" t="s">
        <v>10885</v>
      </c>
      <c r="K854">
        <v>434538</v>
      </c>
      <c r="L854" t="s">
        <v>10885</v>
      </c>
      <c r="M854">
        <v>530359</v>
      </c>
      <c r="N854" t="s">
        <v>10885</v>
      </c>
      <c r="O854" t="s">
        <v>13674</v>
      </c>
      <c r="P854" t="s">
        <v>13673</v>
      </c>
      <c r="Q854">
        <v>7504</v>
      </c>
      <c r="R854" t="s">
        <v>10885</v>
      </c>
      <c r="S854">
        <v>6211</v>
      </c>
      <c r="T854" t="s">
        <v>10885</v>
      </c>
      <c r="V854" t="s">
        <v>13675</v>
      </c>
      <c r="W854">
        <v>38551</v>
      </c>
      <c r="X854">
        <v>7504</v>
      </c>
      <c r="Y854" t="s">
        <v>10885</v>
      </c>
      <c r="Z854" t="s">
        <v>13676</v>
      </c>
      <c r="AA854" t="s">
        <v>10958</v>
      </c>
      <c r="AB854" t="s">
        <v>10958</v>
      </c>
      <c r="AC854" t="s">
        <v>10885</v>
      </c>
      <c r="AD854" t="s">
        <v>13676</v>
      </c>
      <c r="AE854">
        <v>7158</v>
      </c>
      <c r="AF854" t="s">
        <v>10885</v>
      </c>
      <c r="AG854">
        <v>5762</v>
      </c>
      <c r="AH854" t="s">
        <v>10885</v>
      </c>
      <c r="AL854" t="str">
        <f>IF(PLAYERIDMAP2[[#This Row],[POS]]="C",MAX(AL$1:AL853)+1,"")</f>
        <v/>
      </c>
      <c r="AM854" t="str">
        <f>IFERROR(INDEX(PLAYERIDMAP2[PLAYERNAME],MATCH(ROW()-ROW(AM$1),CATCHERS,0)),"")</f>
        <v/>
      </c>
      <c r="AN854" t="str">
        <f>IF(PLAYERIDMAP2[[#This Row],[POS]]="1B",MAX(AN$1:AN853)+1,"")</f>
        <v/>
      </c>
      <c r="AO854" t="str">
        <f>IFERROR(INDEX(PLAYERIDMAP2[PLAYERNAME],MATCH(ROW()-ROW(AO$1),FIRSTBASE,0)),"")</f>
        <v/>
      </c>
      <c r="AP854" t="str">
        <f>IF(PLAYERIDMAP2[[#This Row],[POS]]="2B",MAX(AP$1:AP853)+1,"")</f>
        <v/>
      </c>
      <c r="AQ854" t="str">
        <f>IFERROR(INDEX(PLAYERIDMAP2[PLAYERNAME],MATCH(ROW()-ROW(AQ$1),SECONDBASE,0)),"")</f>
        <v/>
      </c>
      <c r="AR854" t="str">
        <f>IF(PLAYERIDMAP2[[#This Row],[POS]]="3B",MAX(AR$1:AR853)+1,"")</f>
        <v/>
      </c>
      <c r="AS854" t="str">
        <f>IFERROR(INDEX(PLAYERIDMAP2[PLAYERNAME],MATCH(ROW()-ROW(AS$1),THIRDBASE,0)),"")</f>
        <v/>
      </c>
      <c r="AT854" t="str">
        <f>IF(PLAYERIDMAP2[[#This Row],[POS]]="SS",MAX(AT$1:AT853)+1,"")</f>
        <v/>
      </c>
      <c r="AU854" t="str">
        <f>IFERROR(INDEX(PLAYERIDMAP2[PLAYERNAME],MATCH(ROW()-ROW(AU$1),SHORTSTOP,0)),"")</f>
        <v/>
      </c>
      <c r="AV854" t="str">
        <f>IF(PLAYERIDMAP2[[#This Row],[POS]]="OF",MAX(AV$1:AV853)+1,"")</f>
        <v/>
      </c>
      <c r="AW854" t="str">
        <f>IFERROR(INDEX(PLAYERIDMAP2[PLAYERNAME],MATCH(ROW()-ROW(AW$1),OUTFIELD,0)),"")</f>
        <v/>
      </c>
      <c r="AX854" t="str">
        <f>IF(PLAYERIDMAP2[[#This Row],[POS]]&lt;&gt;"P",MAX(AX$1:AX853)+1,"")</f>
        <v/>
      </c>
      <c r="AY854" t="str">
        <f>IFERROR(INDEX(PLAYERIDMAP2[PLAYERNAME],MATCH(ROW()-ROW(AY$1),HITTERS,0)),"")</f>
        <v/>
      </c>
      <c r="AZ854">
        <f>IF(PLAYERIDMAP2[[#This Row],[POS]]="P",MAX(AZ$1:AZ853)+1,"")</f>
        <v>402</v>
      </c>
      <c r="BA854" t="str">
        <f>IFERROR(INDEX(PLAYERIDMAP2[PLAYERNAME],MATCH(ROW()-ROW(BA$1),PITCHERS,0)),"")</f>
        <v/>
      </c>
    </row>
    <row r="855" spans="1:53" x14ac:dyDescent="0.25">
      <c r="A855" t="s">
        <v>16603</v>
      </c>
      <c r="B855" t="s">
        <v>4719</v>
      </c>
      <c r="C855" s="1">
        <v>33409</v>
      </c>
      <c r="D855" t="s">
        <v>20174</v>
      </c>
      <c r="E855" t="s">
        <v>19910</v>
      </c>
      <c r="F855" t="s">
        <v>11062</v>
      </c>
      <c r="G855" t="s">
        <v>16838</v>
      </c>
      <c r="H855" t="s">
        <v>10998</v>
      </c>
      <c r="I855" t="s">
        <v>20175</v>
      </c>
      <c r="J855" t="s">
        <v>4719</v>
      </c>
      <c r="K855">
        <v>542642</v>
      </c>
      <c r="L855" t="s">
        <v>4719</v>
      </c>
      <c r="M855">
        <v>1806911</v>
      </c>
      <c r="N855" t="s">
        <v>4719</v>
      </c>
      <c r="O855" t="s">
        <v>20176</v>
      </c>
      <c r="P855" t="s">
        <v>16603</v>
      </c>
      <c r="Q855">
        <v>9621</v>
      </c>
      <c r="R855" t="s">
        <v>4719</v>
      </c>
      <c r="S855">
        <v>31278</v>
      </c>
      <c r="T855" t="s">
        <v>4719</v>
      </c>
      <c r="V855" t="s">
        <v>20177</v>
      </c>
      <c r="W855">
        <v>59915</v>
      </c>
      <c r="X855">
        <v>9621</v>
      </c>
      <c r="Y855" t="s">
        <v>4719</v>
      </c>
      <c r="Z855" t="s">
        <v>16604</v>
      </c>
      <c r="AA855" t="s">
        <v>5703</v>
      </c>
      <c r="AB855" t="s">
        <v>5703</v>
      </c>
      <c r="AC855" t="s">
        <v>4719</v>
      </c>
      <c r="AD855" t="s">
        <v>16604</v>
      </c>
      <c r="AE855">
        <v>11230</v>
      </c>
      <c r="AL855" t="str">
        <f>IF(PLAYERIDMAP2[[#This Row],[POS]]="C",MAX(AL$1:AL854)+1,"")</f>
        <v/>
      </c>
      <c r="AM855" t="str">
        <f>IFERROR(INDEX(PLAYERIDMAP2[PLAYERNAME],MATCH(ROW()-ROW(AM$1),CATCHERS,0)),"")</f>
        <v/>
      </c>
      <c r="AN855" t="str">
        <f>IF(PLAYERIDMAP2[[#This Row],[POS]]="1B",MAX(AN$1:AN854)+1,"")</f>
        <v/>
      </c>
      <c r="AO855" t="str">
        <f>IFERROR(INDEX(PLAYERIDMAP2[PLAYERNAME],MATCH(ROW()-ROW(AO$1),FIRSTBASE,0)),"")</f>
        <v/>
      </c>
      <c r="AP855" t="str">
        <f>IF(PLAYERIDMAP2[[#This Row],[POS]]="2B",MAX(AP$1:AP854)+1,"")</f>
        <v/>
      </c>
      <c r="AQ855" t="str">
        <f>IFERROR(INDEX(PLAYERIDMAP2[PLAYERNAME],MATCH(ROW()-ROW(AQ$1),SECONDBASE,0)),"")</f>
        <v/>
      </c>
      <c r="AR855" t="str">
        <f>IF(PLAYERIDMAP2[[#This Row],[POS]]="3B",MAX(AR$1:AR854)+1,"")</f>
        <v/>
      </c>
      <c r="AS855" t="str">
        <f>IFERROR(INDEX(PLAYERIDMAP2[PLAYERNAME],MATCH(ROW()-ROW(AS$1),THIRDBASE,0)),"")</f>
        <v/>
      </c>
      <c r="AT855" t="str">
        <f>IF(PLAYERIDMAP2[[#This Row],[POS]]="SS",MAX(AT$1:AT854)+1,"")</f>
        <v/>
      </c>
      <c r="AU855" t="str">
        <f>IFERROR(INDEX(PLAYERIDMAP2[PLAYERNAME],MATCH(ROW()-ROW(AU$1),SHORTSTOP,0)),"")</f>
        <v/>
      </c>
      <c r="AV855">
        <f>IF(PLAYERIDMAP2[[#This Row],[POS]]="OF",MAX(AV$1:AV854)+1,"")</f>
        <v>174</v>
      </c>
      <c r="AW855" t="str">
        <f>IFERROR(INDEX(PLAYERIDMAP2[PLAYERNAME],MATCH(ROW()-ROW(AW$1),OUTFIELD,0)),"")</f>
        <v/>
      </c>
      <c r="AX855">
        <f>IF(PLAYERIDMAP2[[#This Row],[POS]]&lt;&gt;"P",MAX(AX$1:AX854)+1,"")</f>
        <v>452</v>
      </c>
      <c r="AY855" t="str">
        <f>IFERROR(INDEX(PLAYERIDMAP2[PLAYERNAME],MATCH(ROW()-ROW(AY$1),HITTERS,0)),"")</f>
        <v/>
      </c>
      <c r="AZ855" t="str">
        <f>IF(PLAYERIDMAP2[[#This Row],[POS]]="P",MAX(AZ$1:AZ854)+1,"")</f>
        <v/>
      </c>
      <c r="BA855" t="str">
        <f>IFERROR(INDEX(PLAYERIDMAP2[PLAYERNAME],MATCH(ROW()-ROW(BA$1),PITCHERS,0)),"")</f>
        <v/>
      </c>
    </row>
    <row r="856" spans="1:53" x14ac:dyDescent="0.25">
      <c r="A856" t="s">
        <v>13677</v>
      </c>
      <c r="B856" t="s">
        <v>4886</v>
      </c>
      <c r="C856" s="1">
        <v>30976</v>
      </c>
      <c r="D856" t="s">
        <v>16850</v>
      </c>
      <c r="E856" t="s">
        <v>20285</v>
      </c>
      <c r="F856" t="s">
        <v>11373</v>
      </c>
      <c r="G856" t="s">
        <v>16838</v>
      </c>
      <c r="H856" t="s">
        <v>11110</v>
      </c>
      <c r="I856" t="s">
        <v>20286</v>
      </c>
      <c r="J856" t="s">
        <v>4886</v>
      </c>
      <c r="K856">
        <v>446653</v>
      </c>
      <c r="L856" t="s">
        <v>4886</v>
      </c>
      <c r="M856">
        <v>1104376</v>
      </c>
      <c r="N856" t="s">
        <v>4886</v>
      </c>
      <c r="O856" t="s">
        <v>13678</v>
      </c>
      <c r="P856" t="s">
        <v>13677</v>
      </c>
      <c r="Q856">
        <v>8521</v>
      </c>
      <c r="R856" t="s">
        <v>4886</v>
      </c>
      <c r="S856">
        <v>29710</v>
      </c>
      <c r="T856" t="s">
        <v>4886</v>
      </c>
      <c r="U856" t="s">
        <v>4886</v>
      </c>
      <c r="V856" t="s">
        <v>13679</v>
      </c>
      <c r="W856">
        <v>47910</v>
      </c>
      <c r="X856">
        <v>8521</v>
      </c>
      <c r="Y856" t="s">
        <v>4886</v>
      </c>
      <c r="Z856" t="s">
        <v>13680</v>
      </c>
      <c r="AA856" t="s">
        <v>11011</v>
      </c>
      <c r="AB856" t="s">
        <v>5703</v>
      </c>
      <c r="AC856" t="s">
        <v>4886</v>
      </c>
      <c r="AD856" t="s">
        <v>13680</v>
      </c>
      <c r="AE856">
        <v>9738</v>
      </c>
      <c r="AF856" t="s">
        <v>4886</v>
      </c>
      <c r="AG856">
        <v>6025</v>
      </c>
      <c r="AH856" t="s">
        <v>4886</v>
      </c>
      <c r="AL856">
        <f>IF(PLAYERIDMAP2[[#This Row],[POS]]="C",MAX(AL$1:AL855)+1,"")</f>
        <v>53</v>
      </c>
      <c r="AM856" t="str">
        <f>IFERROR(INDEX(PLAYERIDMAP2[PLAYERNAME],MATCH(ROW()-ROW(AM$1),CATCHERS,0)),"")</f>
        <v/>
      </c>
      <c r="AN856" t="str">
        <f>IF(PLAYERIDMAP2[[#This Row],[POS]]="1B",MAX(AN$1:AN855)+1,"")</f>
        <v/>
      </c>
      <c r="AO856" t="str">
        <f>IFERROR(INDEX(PLAYERIDMAP2[PLAYERNAME],MATCH(ROW()-ROW(AO$1),FIRSTBASE,0)),"")</f>
        <v/>
      </c>
      <c r="AP856" t="str">
        <f>IF(PLAYERIDMAP2[[#This Row],[POS]]="2B",MAX(AP$1:AP855)+1,"")</f>
        <v/>
      </c>
      <c r="AQ856" t="str">
        <f>IFERROR(INDEX(PLAYERIDMAP2[PLAYERNAME],MATCH(ROW()-ROW(AQ$1),SECONDBASE,0)),"")</f>
        <v/>
      </c>
      <c r="AR856" t="str">
        <f>IF(PLAYERIDMAP2[[#This Row],[POS]]="3B",MAX(AR$1:AR855)+1,"")</f>
        <v/>
      </c>
      <c r="AS856" t="str">
        <f>IFERROR(INDEX(PLAYERIDMAP2[PLAYERNAME],MATCH(ROW()-ROW(AS$1),THIRDBASE,0)),"")</f>
        <v/>
      </c>
      <c r="AT856" t="str">
        <f>IF(PLAYERIDMAP2[[#This Row],[POS]]="SS",MAX(AT$1:AT855)+1,"")</f>
        <v/>
      </c>
      <c r="AU856" t="str">
        <f>IFERROR(INDEX(PLAYERIDMAP2[PLAYERNAME],MATCH(ROW()-ROW(AU$1),SHORTSTOP,0)),"")</f>
        <v/>
      </c>
      <c r="AV856" t="str">
        <f>IF(PLAYERIDMAP2[[#This Row],[POS]]="OF",MAX(AV$1:AV855)+1,"")</f>
        <v/>
      </c>
      <c r="AW856" t="str">
        <f>IFERROR(INDEX(PLAYERIDMAP2[PLAYERNAME],MATCH(ROW()-ROW(AW$1),OUTFIELD,0)),"")</f>
        <v/>
      </c>
      <c r="AX856">
        <f>IF(PLAYERIDMAP2[[#This Row],[POS]]&lt;&gt;"P",MAX(AX$1:AX855)+1,"")</f>
        <v>453</v>
      </c>
      <c r="AY856" t="str">
        <f>IFERROR(INDEX(PLAYERIDMAP2[PLAYERNAME],MATCH(ROW()-ROW(AY$1),HITTERS,0)),"")</f>
        <v/>
      </c>
      <c r="AZ856" t="str">
        <f>IF(PLAYERIDMAP2[[#This Row],[POS]]="P",MAX(AZ$1:AZ855)+1,"")</f>
        <v/>
      </c>
      <c r="BA856" t="str">
        <f>IFERROR(INDEX(PLAYERIDMAP2[PLAYERNAME],MATCH(ROW()-ROW(BA$1),PITCHERS,0)),"")</f>
        <v/>
      </c>
    </row>
    <row r="857" spans="1:53" x14ac:dyDescent="0.25">
      <c r="A857" t="s">
        <v>20809</v>
      </c>
      <c r="B857" t="s">
        <v>9280</v>
      </c>
      <c r="C857" s="1">
        <v>32732</v>
      </c>
      <c r="D857" t="s">
        <v>16836</v>
      </c>
      <c r="E857" t="s">
        <v>20810</v>
      </c>
      <c r="F857" t="s">
        <v>11092</v>
      </c>
      <c r="G857" t="s">
        <v>16838</v>
      </c>
      <c r="H857" t="s">
        <v>10988</v>
      </c>
      <c r="I857" t="s">
        <v>20811</v>
      </c>
      <c r="J857" t="s">
        <v>9280</v>
      </c>
      <c r="K857">
        <v>543456</v>
      </c>
      <c r="L857" t="s">
        <v>9280</v>
      </c>
      <c r="M857">
        <v>1846225</v>
      </c>
      <c r="N857" t="s">
        <v>9280</v>
      </c>
      <c r="O857" t="s">
        <v>20812</v>
      </c>
      <c r="P857" t="s">
        <v>20809</v>
      </c>
      <c r="Q857">
        <v>9794</v>
      </c>
      <c r="R857" t="s">
        <v>9280</v>
      </c>
      <c r="S857">
        <v>31756</v>
      </c>
      <c r="T857" t="s">
        <v>9280</v>
      </c>
      <c r="V857" t="s">
        <v>20813</v>
      </c>
      <c r="W857">
        <v>60011</v>
      </c>
      <c r="X857">
        <v>9794</v>
      </c>
      <c r="Y857" t="s">
        <v>9280</v>
      </c>
      <c r="Z857" t="s">
        <v>20814</v>
      </c>
      <c r="AA857" t="s">
        <v>10958</v>
      </c>
      <c r="AB857" t="s">
        <v>10958</v>
      </c>
      <c r="AD857" t="s">
        <v>20814</v>
      </c>
      <c r="AF857" t="s">
        <v>9280</v>
      </c>
      <c r="AG857">
        <v>38091</v>
      </c>
      <c r="AH857" t="s">
        <v>9280</v>
      </c>
      <c r="AL857" t="str">
        <f>IF(PLAYERIDMAP2[[#This Row],[POS]]="C",MAX(AL$1:AL856)+1,"")</f>
        <v/>
      </c>
      <c r="AM857" t="str">
        <f>IFERROR(INDEX(PLAYERIDMAP2[PLAYERNAME],MATCH(ROW()-ROW(AM$1),CATCHERS,0)),"")</f>
        <v/>
      </c>
      <c r="AN857" t="str">
        <f>IF(PLAYERIDMAP2[[#This Row],[POS]]="1B",MAX(AN$1:AN856)+1,"")</f>
        <v/>
      </c>
      <c r="AO857" t="str">
        <f>IFERROR(INDEX(PLAYERIDMAP2[PLAYERNAME],MATCH(ROW()-ROW(AO$1),FIRSTBASE,0)),"")</f>
        <v/>
      </c>
      <c r="AP857" t="str">
        <f>IF(PLAYERIDMAP2[[#This Row],[POS]]="2B",MAX(AP$1:AP856)+1,"")</f>
        <v/>
      </c>
      <c r="AQ857" t="str">
        <f>IFERROR(INDEX(PLAYERIDMAP2[PLAYERNAME],MATCH(ROW()-ROW(AQ$1),SECONDBASE,0)),"")</f>
        <v/>
      </c>
      <c r="AR857" t="str">
        <f>IF(PLAYERIDMAP2[[#This Row],[POS]]="3B",MAX(AR$1:AR856)+1,"")</f>
        <v/>
      </c>
      <c r="AS857" t="str">
        <f>IFERROR(INDEX(PLAYERIDMAP2[PLAYERNAME],MATCH(ROW()-ROW(AS$1),THIRDBASE,0)),"")</f>
        <v/>
      </c>
      <c r="AT857" t="str">
        <f>IF(PLAYERIDMAP2[[#This Row],[POS]]="SS",MAX(AT$1:AT856)+1,"")</f>
        <v/>
      </c>
      <c r="AU857" t="str">
        <f>IFERROR(INDEX(PLAYERIDMAP2[PLAYERNAME],MATCH(ROW()-ROW(AU$1),SHORTSTOP,0)),"")</f>
        <v/>
      </c>
      <c r="AV857" t="str">
        <f>IF(PLAYERIDMAP2[[#This Row],[POS]]="OF",MAX(AV$1:AV856)+1,"")</f>
        <v/>
      </c>
      <c r="AW857" t="str">
        <f>IFERROR(INDEX(PLAYERIDMAP2[PLAYERNAME],MATCH(ROW()-ROW(AW$1),OUTFIELD,0)),"")</f>
        <v/>
      </c>
      <c r="AX857" t="str">
        <f>IF(PLAYERIDMAP2[[#This Row],[POS]]&lt;&gt;"P",MAX(AX$1:AX856)+1,"")</f>
        <v/>
      </c>
      <c r="AY857" t="str">
        <f>IFERROR(INDEX(PLAYERIDMAP2[PLAYERNAME],MATCH(ROW()-ROW(AY$1),HITTERS,0)),"")</f>
        <v/>
      </c>
      <c r="AZ857">
        <f>IF(PLAYERIDMAP2[[#This Row],[POS]]="P",MAX(AZ$1:AZ856)+1,"")</f>
        <v>403</v>
      </c>
      <c r="BA857" t="str">
        <f>IFERROR(INDEX(PLAYERIDMAP2[PLAYERNAME],MATCH(ROW()-ROW(BA$1),PITCHERS,0)),"")</f>
        <v/>
      </c>
    </row>
    <row r="858" spans="1:53" x14ac:dyDescent="0.25">
      <c r="A858" t="s">
        <v>13681</v>
      </c>
      <c r="B858" t="s">
        <v>10437</v>
      </c>
      <c r="C858" s="1">
        <v>32101</v>
      </c>
      <c r="D858" t="s">
        <v>16992</v>
      </c>
      <c r="E858" t="s">
        <v>19609</v>
      </c>
      <c r="F858" t="s">
        <v>11092</v>
      </c>
      <c r="G858" t="s">
        <v>16838</v>
      </c>
      <c r="H858" t="s">
        <v>10988</v>
      </c>
      <c r="I858" t="s">
        <v>19610</v>
      </c>
      <c r="J858" t="s">
        <v>10437</v>
      </c>
      <c r="K858">
        <v>502046</v>
      </c>
      <c r="L858" t="s">
        <v>10437</v>
      </c>
      <c r="M858">
        <v>1630085</v>
      </c>
      <c r="N858" t="s">
        <v>10437</v>
      </c>
      <c r="O858" t="s">
        <v>13682</v>
      </c>
      <c r="P858" t="s">
        <v>13681</v>
      </c>
      <c r="Q858">
        <v>9074</v>
      </c>
      <c r="R858" t="s">
        <v>10437</v>
      </c>
      <c r="S858">
        <v>31068</v>
      </c>
      <c r="T858" t="s">
        <v>10437</v>
      </c>
      <c r="V858" t="s">
        <v>13683</v>
      </c>
      <c r="W858">
        <v>50102</v>
      </c>
      <c r="X858">
        <v>9074</v>
      </c>
      <c r="Y858" t="s">
        <v>10437</v>
      </c>
      <c r="Z858" t="s">
        <v>13684</v>
      </c>
      <c r="AA858" t="s">
        <v>10958</v>
      </c>
      <c r="AB858" t="s">
        <v>10958</v>
      </c>
      <c r="AC858" t="s">
        <v>10437</v>
      </c>
      <c r="AD858" t="s">
        <v>13684</v>
      </c>
      <c r="AE858">
        <v>9336</v>
      </c>
      <c r="AF858" t="s">
        <v>10437</v>
      </c>
      <c r="AG858">
        <v>13116</v>
      </c>
      <c r="AH858" t="s">
        <v>10437</v>
      </c>
      <c r="AL858" t="str">
        <f>IF(PLAYERIDMAP2[[#This Row],[POS]]="C",MAX(AL$1:AL857)+1,"")</f>
        <v/>
      </c>
      <c r="AM858" t="str">
        <f>IFERROR(INDEX(PLAYERIDMAP2[PLAYERNAME],MATCH(ROW()-ROW(AM$1),CATCHERS,0)),"")</f>
        <v/>
      </c>
      <c r="AN858" t="str">
        <f>IF(PLAYERIDMAP2[[#This Row],[POS]]="1B",MAX(AN$1:AN857)+1,"")</f>
        <v/>
      </c>
      <c r="AO858" t="str">
        <f>IFERROR(INDEX(PLAYERIDMAP2[PLAYERNAME],MATCH(ROW()-ROW(AO$1),FIRSTBASE,0)),"")</f>
        <v/>
      </c>
      <c r="AP858" t="str">
        <f>IF(PLAYERIDMAP2[[#This Row],[POS]]="2B",MAX(AP$1:AP857)+1,"")</f>
        <v/>
      </c>
      <c r="AQ858" t="str">
        <f>IFERROR(INDEX(PLAYERIDMAP2[PLAYERNAME],MATCH(ROW()-ROW(AQ$1),SECONDBASE,0)),"")</f>
        <v/>
      </c>
      <c r="AR858" t="str">
        <f>IF(PLAYERIDMAP2[[#This Row],[POS]]="3B",MAX(AR$1:AR857)+1,"")</f>
        <v/>
      </c>
      <c r="AS858" t="str">
        <f>IFERROR(INDEX(PLAYERIDMAP2[PLAYERNAME],MATCH(ROW()-ROW(AS$1),THIRDBASE,0)),"")</f>
        <v/>
      </c>
      <c r="AT858" t="str">
        <f>IF(PLAYERIDMAP2[[#This Row],[POS]]="SS",MAX(AT$1:AT857)+1,"")</f>
        <v/>
      </c>
      <c r="AU858" t="str">
        <f>IFERROR(INDEX(PLAYERIDMAP2[PLAYERNAME],MATCH(ROW()-ROW(AU$1),SHORTSTOP,0)),"")</f>
        <v/>
      </c>
      <c r="AV858" t="str">
        <f>IF(PLAYERIDMAP2[[#This Row],[POS]]="OF",MAX(AV$1:AV857)+1,"")</f>
        <v/>
      </c>
      <c r="AW858" t="str">
        <f>IFERROR(INDEX(PLAYERIDMAP2[PLAYERNAME],MATCH(ROW()-ROW(AW$1),OUTFIELD,0)),"")</f>
        <v/>
      </c>
      <c r="AX858" t="str">
        <f>IF(PLAYERIDMAP2[[#This Row],[POS]]&lt;&gt;"P",MAX(AX$1:AX857)+1,"")</f>
        <v/>
      </c>
      <c r="AY858" t="str">
        <f>IFERROR(INDEX(PLAYERIDMAP2[PLAYERNAME],MATCH(ROW()-ROW(AY$1),HITTERS,0)),"")</f>
        <v/>
      </c>
      <c r="AZ858">
        <f>IF(PLAYERIDMAP2[[#This Row],[POS]]="P",MAX(AZ$1:AZ857)+1,"")</f>
        <v>404</v>
      </c>
      <c r="BA858" t="str">
        <f>IFERROR(INDEX(PLAYERIDMAP2[PLAYERNAME],MATCH(ROW()-ROW(BA$1),PITCHERS,0)),"")</f>
        <v/>
      </c>
    </row>
    <row r="859" spans="1:53" x14ac:dyDescent="0.25">
      <c r="A859" t="s">
        <v>13685</v>
      </c>
      <c r="B859" t="s">
        <v>10309</v>
      </c>
      <c r="C859" s="1">
        <v>29839</v>
      </c>
      <c r="D859" t="s">
        <v>20312</v>
      </c>
      <c r="E859" t="s">
        <v>20313</v>
      </c>
      <c r="F859" t="s">
        <v>11398</v>
      </c>
      <c r="G859" t="s">
        <v>16838</v>
      </c>
      <c r="H859" t="s">
        <v>10988</v>
      </c>
      <c r="I859" t="s">
        <v>20314</v>
      </c>
      <c r="J859" t="s">
        <v>10309</v>
      </c>
      <c r="K859">
        <v>434180</v>
      </c>
      <c r="L859" t="s">
        <v>10309</v>
      </c>
      <c r="M859">
        <v>522449</v>
      </c>
      <c r="N859" t="s">
        <v>10309</v>
      </c>
      <c r="O859" t="s">
        <v>13686</v>
      </c>
      <c r="P859" t="s">
        <v>13685</v>
      </c>
      <c r="Q859">
        <v>7465</v>
      </c>
      <c r="R859" t="s">
        <v>10309</v>
      </c>
      <c r="S859">
        <v>6136</v>
      </c>
      <c r="T859" t="s">
        <v>10309</v>
      </c>
      <c r="V859" t="s">
        <v>13687</v>
      </c>
      <c r="W859">
        <v>38592</v>
      </c>
      <c r="X859">
        <v>7465</v>
      </c>
      <c r="Y859" t="s">
        <v>10309</v>
      </c>
      <c r="Z859" t="s">
        <v>16605</v>
      </c>
      <c r="AA859" t="s">
        <v>5703</v>
      </c>
      <c r="AB859" t="s">
        <v>5703</v>
      </c>
      <c r="AD859" t="s">
        <v>16605</v>
      </c>
      <c r="AL859" t="str">
        <f>IF(PLAYERIDMAP2[[#This Row],[POS]]="C",MAX(AL$1:AL858)+1,"")</f>
        <v/>
      </c>
      <c r="AM859" t="str">
        <f>IFERROR(INDEX(PLAYERIDMAP2[PLAYERNAME],MATCH(ROW()-ROW(AM$1),CATCHERS,0)),"")</f>
        <v/>
      </c>
      <c r="AN859" t="str">
        <f>IF(PLAYERIDMAP2[[#This Row],[POS]]="1B",MAX(AN$1:AN858)+1,"")</f>
        <v/>
      </c>
      <c r="AO859" t="str">
        <f>IFERROR(INDEX(PLAYERIDMAP2[PLAYERNAME],MATCH(ROW()-ROW(AO$1),FIRSTBASE,0)),"")</f>
        <v/>
      </c>
      <c r="AP859" t="str">
        <f>IF(PLAYERIDMAP2[[#This Row],[POS]]="2B",MAX(AP$1:AP858)+1,"")</f>
        <v/>
      </c>
      <c r="AQ859" t="str">
        <f>IFERROR(INDEX(PLAYERIDMAP2[PLAYERNAME],MATCH(ROW()-ROW(AQ$1),SECONDBASE,0)),"")</f>
        <v/>
      </c>
      <c r="AR859" t="str">
        <f>IF(PLAYERIDMAP2[[#This Row],[POS]]="3B",MAX(AR$1:AR858)+1,"")</f>
        <v/>
      </c>
      <c r="AS859" t="str">
        <f>IFERROR(INDEX(PLAYERIDMAP2[PLAYERNAME],MATCH(ROW()-ROW(AS$1),THIRDBASE,0)),"")</f>
        <v/>
      </c>
      <c r="AT859" t="str">
        <f>IF(PLAYERIDMAP2[[#This Row],[POS]]="SS",MAX(AT$1:AT858)+1,"")</f>
        <v/>
      </c>
      <c r="AU859" t="str">
        <f>IFERROR(INDEX(PLAYERIDMAP2[PLAYERNAME],MATCH(ROW()-ROW(AU$1),SHORTSTOP,0)),"")</f>
        <v/>
      </c>
      <c r="AV859" t="str">
        <f>IF(PLAYERIDMAP2[[#This Row],[POS]]="OF",MAX(AV$1:AV858)+1,"")</f>
        <v/>
      </c>
      <c r="AW859" t="str">
        <f>IFERROR(INDEX(PLAYERIDMAP2[PLAYERNAME],MATCH(ROW()-ROW(AW$1),OUTFIELD,0)),"")</f>
        <v/>
      </c>
      <c r="AX859" t="str">
        <f>IF(PLAYERIDMAP2[[#This Row],[POS]]&lt;&gt;"P",MAX(AX$1:AX858)+1,"")</f>
        <v/>
      </c>
      <c r="AY859" t="str">
        <f>IFERROR(INDEX(PLAYERIDMAP2[PLAYERNAME],MATCH(ROW()-ROW(AY$1),HITTERS,0)),"")</f>
        <v/>
      </c>
      <c r="AZ859">
        <f>IF(PLAYERIDMAP2[[#This Row],[POS]]="P",MAX(AZ$1:AZ858)+1,"")</f>
        <v>405</v>
      </c>
      <c r="BA859" t="str">
        <f>IFERROR(INDEX(PLAYERIDMAP2[PLAYERNAME],MATCH(ROW()-ROW(BA$1),PITCHERS,0)),"")</f>
        <v/>
      </c>
    </row>
    <row r="860" spans="1:53" x14ac:dyDescent="0.25">
      <c r="A860" t="s">
        <v>13688</v>
      </c>
      <c r="B860" t="s">
        <v>10845</v>
      </c>
      <c r="C860" s="1">
        <v>30907</v>
      </c>
      <c r="D860" t="s">
        <v>17553</v>
      </c>
      <c r="E860" t="s">
        <v>17554</v>
      </c>
      <c r="F860" t="s">
        <v>11151</v>
      </c>
      <c r="G860" t="s">
        <v>16838</v>
      </c>
      <c r="H860" t="s">
        <v>10988</v>
      </c>
      <c r="I860" t="s">
        <v>17555</v>
      </c>
      <c r="J860" t="s">
        <v>10845</v>
      </c>
      <c r="K860">
        <v>457429</v>
      </c>
      <c r="L860" t="s">
        <v>10845</v>
      </c>
      <c r="M860">
        <v>1098960</v>
      </c>
      <c r="N860" t="s">
        <v>10845</v>
      </c>
      <c r="O860" t="s">
        <v>13689</v>
      </c>
      <c r="P860" t="s">
        <v>13688</v>
      </c>
      <c r="Q860">
        <v>7715</v>
      </c>
      <c r="R860" t="s">
        <v>10845</v>
      </c>
      <c r="S860">
        <v>6486</v>
      </c>
      <c r="T860" t="s">
        <v>10845</v>
      </c>
      <c r="V860" t="s">
        <v>13690</v>
      </c>
      <c r="W860">
        <v>47921</v>
      </c>
      <c r="X860">
        <v>7715</v>
      </c>
      <c r="Y860" t="s">
        <v>10845</v>
      </c>
      <c r="Z860" t="s">
        <v>13691</v>
      </c>
      <c r="AA860" t="s">
        <v>5703</v>
      </c>
      <c r="AB860" t="s">
        <v>10958</v>
      </c>
      <c r="AD860" t="s">
        <v>13691</v>
      </c>
      <c r="AF860" t="s">
        <v>10845</v>
      </c>
      <c r="AG860">
        <v>5251</v>
      </c>
      <c r="AH860" t="s">
        <v>10845</v>
      </c>
      <c r="AL860" t="str">
        <f>IF(PLAYERIDMAP2[[#This Row],[POS]]="C",MAX(AL$1:AL859)+1,"")</f>
        <v/>
      </c>
      <c r="AM860" t="str">
        <f>IFERROR(INDEX(PLAYERIDMAP2[PLAYERNAME],MATCH(ROW()-ROW(AM$1),CATCHERS,0)),"")</f>
        <v/>
      </c>
      <c r="AN860" t="str">
        <f>IF(PLAYERIDMAP2[[#This Row],[POS]]="1B",MAX(AN$1:AN859)+1,"")</f>
        <v/>
      </c>
      <c r="AO860" t="str">
        <f>IFERROR(INDEX(PLAYERIDMAP2[PLAYERNAME],MATCH(ROW()-ROW(AO$1),FIRSTBASE,0)),"")</f>
        <v/>
      </c>
      <c r="AP860" t="str">
        <f>IF(PLAYERIDMAP2[[#This Row],[POS]]="2B",MAX(AP$1:AP859)+1,"")</f>
        <v/>
      </c>
      <c r="AQ860" t="str">
        <f>IFERROR(INDEX(PLAYERIDMAP2[PLAYERNAME],MATCH(ROW()-ROW(AQ$1),SECONDBASE,0)),"")</f>
        <v/>
      </c>
      <c r="AR860" t="str">
        <f>IF(PLAYERIDMAP2[[#This Row],[POS]]="3B",MAX(AR$1:AR859)+1,"")</f>
        <v/>
      </c>
      <c r="AS860" t="str">
        <f>IFERROR(INDEX(PLAYERIDMAP2[PLAYERNAME],MATCH(ROW()-ROW(AS$1),THIRDBASE,0)),"")</f>
        <v/>
      </c>
      <c r="AT860" t="str">
        <f>IF(PLAYERIDMAP2[[#This Row],[POS]]="SS",MAX(AT$1:AT859)+1,"")</f>
        <v/>
      </c>
      <c r="AU860" t="str">
        <f>IFERROR(INDEX(PLAYERIDMAP2[PLAYERNAME],MATCH(ROW()-ROW(AU$1),SHORTSTOP,0)),"")</f>
        <v/>
      </c>
      <c r="AV860" t="str">
        <f>IF(PLAYERIDMAP2[[#This Row],[POS]]="OF",MAX(AV$1:AV859)+1,"")</f>
        <v/>
      </c>
      <c r="AW860" t="str">
        <f>IFERROR(INDEX(PLAYERIDMAP2[PLAYERNAME],MATCH(ROW()-ROW(AW$1),OUTFIELD,0)),"")</f>
        <v/>
      </c>
      <c r="AX860" t="str">
        <f>IF(PLAYERIDMAP2[[#This Row],[POS]]&lt;&gt;"P",MAX(AX$1:AX859)+1,"")</f>
        <v/>
      </c>
      <c r="AY860" t="str">
        <f>IFERROR(INDEX(PLAYERIDMAP2[PLAYERNAME],MATCH(ROW()-ROW(AY$1),HITTERS,0)),"")</f>
        <v/>
      </c>
      <c r="AZ860">
        <f>IF(PLAYERIDMAP2[[#This Row],[POS]]="P",MAX(AZ$1:AZ859)+1,"")</f>
        <v>406</v>
      </c>
      <c r="BA860" t="str">
        <f>IFERROR(INDEX(PLAYERIDMAP2[PLAYERNAME],MATCH(ROW()-ROW(BA$1),PITCHERS,0)),"")</f>
        <v/>
      </c>
    </row>
    <row r="861" spans="1:53" x14ac:dyDescent="0.25">
      <c r="A861" t="s">
        <v>13692</v>
      </c>
      <c r="B861" t="s">
        <v>9694</v>
      </c>
      <c r="C861" s="1">
        <v>28828</v>
      </c>
      <c r="D861" t="s">
        <v>16836</v>
      </c>
      <c r="E861" t="s">
        <v>17697</v>
      </c>
      <c r="F861" t="s">
        <v>11398</v>
      </c>
      <c r="G861" t="s">
        <v>16838</v>
      </c>
      <c r="H861" t="s">
        <v>10988</v>
      </c>
      <c r="I861" t="s">
        <v>17698</v>
      </c>
      <c r="J861" t="s">
        <v>9694</v>
      </c>
      <c r="K861">
        <v>346798</v>
      </c>
      <c r="L861" t="s">
        <v>9694</v>
      </c>
      <c r="M861">
        <v>223481</v>
      </c>
      <c r="N861" t="s">
        <v>9694</v>
      </c>
      <c r="O861" t="s">
        <v>13693</v>
      </c>
      <c r="P861" t="s">
        <v>13692</v>
      </c>
      <c r="Q861">
        <v>6751</v>
      </c>
      <c r="R861" t="s">
        <v>9694</v>
      </c>
      <c r="S861">
        <v>4789</v>
      </c>
      <c r="T861" t="s">
        <v>9694</v>
      </c>
      <c r="V861" t="s">
        <v>13694</v>
      </c>
      <c r="W861">
        <v>1490</v>
      </c>
      <c r="X861">
        <v>6751</v>
      </c>
      <c r="Y861" t="s">
        <v>9694</v>
      </c>
      <c r="Z861" t="s">
        <v>13695</v>
      </c>
      <c r="AA861" t="s">
        <v>5703</v>
      </c>
      <c r="AB861" t="s">
        <v>5703</v>
      </c>
      <c r="AC861" t="s">
        <v>9694</v>
      </c>
      <c r="AD861" t="s">
        <v>13695</v>
      </c>
      <c r="AE861">
        <v>6562</v>
      </c>
      <c r="AF861" t="s">
        <v>9694</v>
      </c>
      <c r="AG861">
        <v>5795</v>
      </c>
      <c r="AH861" t="s">
        <v>9694</v>
      </c>
      <c r="AL861" t="str">
        <f>IF(PLAYERIDMAP2[[#This Row],[POS]]="C",MAX(AL$1:AL860)+1,"")</f>
        <v/>
      </c>
      <c r="AM861" t="str">
        <f>IFERROR(INDEX(PLAYERIDMAP2[PLAYERNAME],MATCH(ROW()-ROW(AM$1),CATCHERS,0)),"")</f>
        <v/>
      </c>
      <c r="AN861" t="str">
        <f>IF(PLAYERIDMAP2[[#This Row],[POS]]="1B",MAX(AN$1:AN860)+1,"")</f>
        <v/>
      </c>
      <c r="AO861" t="str">
        <f>IFERROR(INDEX(PLAYERIDMAP2[PLAYERNAME],MATCH(ROW()-ROW(AO$1),FIRSTBASE,0)),"")</f>
        <v/>
      </c>
      <c r="AP861" t="str">
        <f>IF(PLAYERIDMAP2[[#This Row],[POS]]="2B",MAX(AP$1:AP860)+1,"")</f>
        <v/>
      </c>
      <c r="AQ861" t="str">
        <f>IFERROR(INDEX(PLAYERIDMAP2[PLAYERNAME],MATCH(ROW()-ROW(AQ$1),SECONDBASE,0)),"")</f>
        <v/>
      </c>
      <c r="AR861" t="str">
        <f>IF(PLAYERIDMAP2[[#This Row],[POS]]="3B",MAX(AR$1:AR860)+1,"")</f>
        <v/>
      </c>
      <c r="AS861" t="str">
        <f>IFERROR(INDEX(PLAYERIDMAP2[PLAYERNAME],MATCH(ROW()-ROW(AS$1),THIRDBASE,0)),"")</f>
        <v/>
      </c>
      <c r="AT861" t="str">
        <f>IF(PLAYERIDMAP2[[#This Row],[POS]]="SS",MAX(AT$1:AT860)+1,"")</f>
        <v/>
      </c>
      <c r="AU861" t="str">
        <f>IFERROR(INDEX(PLAYERIDMAP2[PLAYERNAME],MATCH(ROW()-ROW(AU$1),SHORTSTOP,0)),"")</f>
        <v/>
      </c>
      <c r="AV861" t="str">
        <f>IF(PLAYERIDMAP2[[#This Row],[POS]]="OF",MAX(AV$1:AV860)+1,"")</f>
        <v/>
      </c>
      <c r="AW861" t="str">
        <f>IFERROR(INDEX(PLAYERIDMAP2[PLAYERNAME],MATCH(ROW()-ROW(AW$1),OUTFIELD,0)),"")</f>
        <v/>
      </c>
      <c r="AX861" t="str">
        <f>IF(PLAYERIDMAP2[[#This Row],[POS]]&lt;&gt;"P",MAX(AX$1:AX860)+1,"")</f>
        <v/>
      </c>
      <c r="AY861" t="str">
        <f>IFERROR(INDEX(PLAYERIDMAP2[PLAYERNAME],MATCH(ROW()-ROW(AY$1),HITTERS,0)),"")</f>
        <v/>
      </c>
      <c r="AZ861">
        <f>IF(PLAYERIDMAP2[[#This Row],[POS]]="P",MAX(AZ$1:AZ860)+1,"")</f>
        <v>407</v>
      </c>
      <c r="BA861" t="str">
        <f>IFERROR(INDEX(PLAYERIDMAP2[PLAYERNAME],MATCH(ROW()-ROW(BA$1),PITCHERS,0)),"")</f>
        <v/>
      </c>
    </row>
    <row r="862" spans="1:53" x14ac:dyDescent="0.25">
      <c r="A862" t="s">
        <v>13696</v>
      </c>
      <c r="B862" t="s">
        <v>4786</v>
      </c>
      <c r="C862" s="1">
        <v>32406</v>
      </c>
      <c r="D862" t="s">
        <v>17822</v>
      </c>
      <c r="E862" t="s">
        <v>20323</v>
      </c>
      <c r="F862" t="s">
        <v>11191</v>
      </c>
      <c r="G862" t="s">
        <v>14693</v>
      </c>
      <c r="H862" t="s">
        <v>5706</v>
      </c>
      <c r="I862" t="s">
        <v>20324</v>
      </c>
      <c r="J862" t="s">
        <v>4786</v>
      </c>
      <c r="K862">
        <v>543459</v>
      </c>
      <c r="L862" t="s">
        <v>4786</v>
      </c>
      <c r="M862">
        <v>1740960</v>
      </c>
      <c r="N862" t="s">
        <v>13697</v>
      </c>
      <c r="O862" t="s">
        <v>13698</v>
      </c>
      <c r="P862" t="s">
        <v>13696</v>
      </c>
      <c r="Q862">
        <v>9038</v>
      </c>
      <c r="R862" t="s">
        <v>4786</v>
      </c>
      <c r="S862">
        <v>31996</v>
      </c>
      <c r="T862" t="s">
        <v>13697</v>
      </c>
      <c r="U862" t="s">
        <v>4786</v>
      </c>
      <c r="V862" t="s">
        <v>13699</v>
      </c>
      <c r="W862">
        <v>58394</v>
      </c>
      <c r="X862">
        <v>9038</v>
      </c>
      <c r="Y862" t="s">
        <v>4786</v>
      </c>
      <c r="Z862" t="s">
        <v>13700</v>
      </c>
      <c r="AA862" t="s">
        <v>11011</v>
      </c>
      <c r="AB862" t="s">
        <v>5703</v>
      </c>
      <c r="AC862" t="s">
        <v>4786</v>
      </c>
      <c r="AD862" t="s">
        <v>13700</v>
      </c>
      <c r="AF862" t="s">
        <v>4786</v>
      </c>
      <c r="AG862">
        <v>13619</v>
      </c>
      <c r="AL862" t="str">
        <f>IF(PLAYERIDMAP2[[#This Row],[POS]]="C",MAX(AL$1:AL861)+1,"")</f>
        <v/>
      </c>
      <c r="AM862" t="str">
        <f>IFERROR(INDEX(PLAYERIDMAP2[PLAYERNAME],MATCH(ROW()-ROW(AM$1),CATCHERS,0)),"")</f>
        <v/>
      </c>
      <c r="AN862" t="str">
        <f>IF(PLAYERIDMAP2[[#This Row],[POS]]="1B",MAX(AN$1:AN861)+1,"")</f>
        <v/>
      </c>
      <c r="AO862" t="str">
        <f>IFERROR(INDEX(PLAYERIDMAP2[PLAYERNAME],MATCH(ROW()-ROW(AO$1),FIRSTBASE,0)),"")</f>
        <v/>
      </c>
      <c r="AP862">
        <f>IF(PLAYERIDMAP2[[#This Row],[POS]]="2B",MAX(AP$1:AP861)+1,"")</f>
        <v>67</v>
      </c>
      <c r="AQ862" t="str">
        <f>IFERROR(INDEX(PLAYERIDMAP2[PLAYERNAME],MATCH(ROW()-ROW(AQ$1),SECONDBASE,0)),"")</f>
        <v/>
      </c>
      <c r="AR862" t="str">
        <f>IF(PLAYERIDMAP2[[#This Row],[POS]]="3B",MAX(AR$1:AR861)+1,"")</f>
        <v/>
      </c>
      <c r="AS862" t="str">
        <f>IFERROR(INDEX(PLAYERIDMAP2[PLAYERNAME],MATCH(ROW()-ROW(AS$1),THIRDBASE,0)),"")</f>
        <v/>
      </c>
      <c r="AT862" t="str">
        <f>IF(PLAYERIDMAP2[[#This Row],[POS]]="SS",MAX(AT$1:AT861)+1,"")</f>
        <v/>
      </c>
      <c r="AU862" t="str">
        <f>IFERROR(INDEX(PLAYERIDMAP2[PLAYERNAME],MATCH(ROW()-ROW(AU$1),SHORTSTOP,0)),"")</f>
        <v/>
      </c>
      <c r="AV862" t="str">
        <f>IF(PLAYERIDMAP2[[#This Row],[POS]]="OF",MAX(AV$1:AV861)+1,"")</f>
        <v/>
      </c>
      <c r="AW862" t="str">
        <f>IFERROR(INDEX(PLAYERIDMAP2[PLAYERNAME],MATCH(ROW()-ROW(AW$1),OUTFIELD,0)),"")</f>
        <v/>
      </c>
      <c r="AX862">
        <f>IF(PLAYERIDMAP2[[#This Row],[POS]]&lt;&gt;"P",MAX(AX$1:AX861)+1,"")</f>
        <v>454</v>
      </c>
      <c r="AY862" t="str">
        <f>IFERROR(INDEX(PLAYERIDMAP2[PLAYERNAME],MATCH(ROW()-ROW(AY$1),HITTERS,0)),"")</f>
        <v/>
      </c>
      <c r="AZ862" t="str">
        <f>IF(PLAYERIDMAP2[[#This Row],[POS]]="P",MAX(AZ$1:AZ861)+1,"")</f>
        <v/>
      </c>
      <c r="BA862" t="str">
        <f>IFERROR(INDEX(PLAYERIDMAP2[PLAYERNAME],MATCH(ROW()-ROW(BA$1),PITCHERS,0)),"")</f>
        <v/>
      </c>
    </row>
    <row r="863" spans="1:53" x14ac:dyDescent="0.25">
      <c r="A863" t="s">
        <v>13701</v>
      </c>
      <c r="B863" t="s">
        <v>5434</v>
      </c>
      <c r="C863" s="1">
        <v>30809</v>
      </c>
      <c r="D863" t="s">
        <v>16904</v>
      </c>
      <c r="E863" t="s">
        <v>18664</v>
      </c>
      <c r="F863" t="s">
        <v>11142</v>
      </c>
      <c r="G863" t="s">
        <v>14693</v>
      </c>
      <c r="H863" t="s">
        <v>11003</v>
      </c>
      <c r="I863" t="s">
        <v>18665</v>
      </c>
      <c r="J863" t="s">
        <v>5434</v>
      </c>
      <c r="K863">
        <v>425766</v>
      </c>
      <c r="L863" t="s">
        <v>5434</v>
      </c>
      <c r="M863">
        <v>390777</v>
      </c>
      <c r="N863" t="s">
        <v>5434</v>
      </c>
      <c r="O863" t="s">
        <v>13702</v>
      </c>
      <c r="P863" t="s">
        <v>13701</v>
      </c>
      <c r="Q863">
        <v>7725</v>
      </c>
      <c r="R863" t="s">
        <v>5434</v>
      </c>
      <c r="S863">
        <v>6497</v>
      </c>
      <c r="T863" t="s">
        <v>5434</v>
      </c>
      <c r="U863" t="s">
        <v>5434</v>
      </c>
      <c r="V863" t="s">
        <v>13703</v>
      </c>
      <c r="W863">
        <v>31447</v>
      </c>
      <c r="X863">
        <v>7725</v>
      </c>
      <c r="Y863" t="s">
        <v>5434</v>
      </c>
      <c r="Z863" t="s">
        <v>13704</v>
      </c>
      <c r="AA863" t="s">
        <v>10958</v>
      </c>
      <c r="AB863" t="s">
        <v>10958</v>
      </c>
      <c r="AC863" t="s">
        <v>5434</v>
      </c>
      <c r="AD863" t="s">
        <v>13704</v>
      </c>
      <c r="AE863">
        <v>7282</v>
      </c>
      <c r="AF863" t="s">
        <v>5434</v>
      </c>
      <c r="AG863">
        <v>5293</v>
      </c>
      <c r="AH863" t="s">
        <v>5434</v>
      </c>
      <c r="AL863" t="str">
        <f>IF(PLAYERIDMAP2[[#This Row],[POS]]="C",MAX(AL$1:AL862)+1,"")</f>
        <v/>
      </c>
      <c r="AM863" t="str">
        <f>IFERROR(INDEX(PLAYERIDMAP2[PLAYERNAME],MATCH(ROW()-ROW(AM$1),CATCHERS,0)),"")</f>
        <v/>
      </c>
      <c r="AN863">
        <f>IF(PLAYERIDMAP2[[#This Row],[POS]]="1B",MAX(AN$1:AN862)+1,"")</f>
        <v>50</v>
      </c>
      <c r="AO863" t="str">
        <f>IFERROR(INDEX(PLAYERIDMAP2[PLAYERNAME],MATCH(ROW()-ROW(AO$1),FIRSTBASE,0)),"")</f>
        <v/>
      </c>
      <c r="AP863" t="str">
        <f>IF(PLAYERIDMAP2[[#This Row],[POS]]="2B",MAX(AP$1:AP862)+1,"")</f>
        <v/>
      </c>
      <c r="AQ863" t="str">
        <f>IFERROR(INDEX(PLAYERIDMAP2[PLAYERNAME],MATCH(ROW()-ROW(AQ$1),SECONDBASE,0)),"")</f>
        <v/>
      </c>
      <c r="AR863" t="str">
        <f>IF(PLAYERIDMAP2[[#This Row],[POS]]="3B",MAX(AR$1:AR862)+1,"")</f>
        <v/>
      </c>
      <c r="AS863" t="str">
        <f>IFERROR(INDEX(PLAYERIDMAP2[PLAYERNAME],MATCH(ROW()-ROW(AS$1),THIRDBASE,0)),"")</f>
        <v/>
      </c>
      <c r="AT863" t="str">
        <f>IF(PLAYERIDMAP2[[#This Row],[POS]]="SS",MAX(AT$1:AT862)+1,"")</f>
        <v/>
      </c>
      <c r="AU863" t="str">
        <f>IFERROR(INDEX(PLAYERIDMAP2[PLAYERNAME],MATCH(ROW()-ROW(AU$1),SHORTSTOP,0)),"")</f>
        <v/>
      </c>
      <c r="AV863" t="str">
        <f>IF(PLAYERIDMAP2[[#This Row],[POS]]="OF",MAX(AV$1:AV862)+1,"")</f>
        <v/>
      </c>
      <c r="AW863" t="str">
        <f>IFERROR(INDEX(PLAYERIDMAP2[PLAYERNAME],MATCH(ROW()-ROW(AW$1),OUTFIELD,0)),"")</f>
        <v/>
      </c>
      <c r="AX863">
        <f>IF(PLAYERIDMAP2[[#This Row],[POS]]&lt;&gt;"P",MAX(AX$1:AX862)+1,"")</f>
        <v>455</v>
      </c>
      <c r="AY863" t="str">
        <f>IFERROR(INDEX(PLAYERIDMAP2[PLAYERNAME],MATCH(ROW()-ROW(AY$1),HITTERS,0)),"")</f>
        <v/>
      </c>
      <c r="AZ863" t="str">
        <f>IF(PLAYERIDMAP2[[#This Row],[POS]]="P",MAX(AZ$1:AZ862)+1,"")</f>
        <v/>
      </c>
      <c r="BA863" t="str">
        <f>IFERROR(INDEX(PLAYERIDMAP2[PLAYERNAME],MATCH(ROW()-ROW(BA$1),PITCHERS,0)),"")</f>
        <v/>
      </c>
    </row>
    <row r="864" spans="1:53" x14ac:dyDescent="0.25">
      <c r="A864" t="s">
        <v>13705</v>
      </c>
      <c r="B864" t="s">
        <v>5624</v>
      </c>
      <c r="C864" s="1">
        <v>31327</v>
      </c>
      <c r="D864" t="s">
        <v>18750</v>
      </c>
      <c r="E864" t="s">
        <v>18751</v>
      </c>
      <c r="F864" t="s">
        <v>11142</v>
      </c>
      <c r="G864" t="s">
        <v>14693</v>
      </c>
      <c r="H864" t="s">
        <v>5705</v>
      </c>
      <c r="I864" t="s">
        <v>18752</v>
      </c>
      <c r="J864" t="s">
        <v>5624</v>
      </c>
      <c r="K864">
        <v>446334</v>
      </c>
      <c r="L864" t="s">
        <v>5624</v>
      </c>
      <c r="M864">
        <v>1114751</v>
      </c>
      <c r="N864" t="s">
        <v>5624</v>
      </c>
      <c r="O864" t="s">
        <v>13706</v>
      </c>
      <c r="P864" t="s">
        <v>13705</v>
      </c>
      <c r="Q864">
        <v>7914</v>
      </c>
      <c r="R864" t="s">
        <v>5624</v>
      </c>
      <c r="S864">
        <v>28639</v>
      </c>
      <c r="T864" t="s">
        <v>5624</v>
      </c>
      <c r="U864" t="s">
        <v>5624</v>
      </c>
      <c r="V864" t="s">
        <v>13707</v>
      </c>
      <c r="W864">
        <v>52448</v>
      </c>
      <c r="X864">
        <v>7914</v>
      </c>
      <c r="Y864" t="s">
        <v>5624</v>
      </c>
      <c r="Z864" t="s">
        <v>13708</v>
      </c>
      <c r="AA864" t="s">
        <v>5703</v>
      </c>
      <c r="AB864" t="s">
        <v>5703</v>
      </c>
      <c r="AC864" t="s">
        <v>5624</v>
      </c>
      <c r="AD864" t="s">
        <v>13708</v>
      </c>
      <c r="AE864">
        <v>9274</v>
      </c>
      <c r="AF864" t="s">
        <v>5624</v>
      </c>
      <c r="AG864">
        <v>5607</v>
      </c>
      <c r="AH864" t="s">
        <v>5624</v>
      </c>
      <c r="AL864" t="str">
        <f>IF(PLAYERIDMAP2[[#This Row],[POS]]="C",MAX(AL$1:AL863)+1,"")</f>
        <v/>
      </c>
      <c r="AM864" t="str">
        <f>IFERROR(INDEX(PLAYERIDMAP2[PLAYERNAME],MATCH(ROW()-ROW(AM$1),CATCHERS,0)),"")</f>
        <v/>
      </c>
      <c r="AN864" t="str">
        <f>IF(PLAYERIDMAP2[[#This Row],[POS]]="1B",MAX(AN$1:AN863)+1,"")</f>
        <v/>
      </c>
      <c r="AO864" t="str">
        <f>IFERROR(INDEX(PLAYERIDMAP2[PLAYERNAME],MATCH(ROW()-ROW(AO$1),FIRSTBASE,0)),"")</f>
        <v/>
      </c>
      <c r="AP864" t="str">
        <f>IF(PLAYERIDMAP2[[#This Row],[POS]]="2B",MAX(AP$1:AP863)+1,"")</f>
        <v/>
      </c>
      <c r="AQ864" t="str">
        <f>IFERROR(INDEX(PLAYERIDMAP2[PLAYERNAME],MATCH(ROW()-ROW(AQ$1),SECONDBASE,0)),"")</f>
        <v/>
      </c>
      <c r="AR864">
        <f>IF(PLAYERIDMAP2[[#This Row],[POS]]="3B",MAX(AR$1:AR863)+1,"")</f>
        <v>54</v>
      </c>
      <c r="AS864" t="str">
        <f>IFERROR(INDEX(PLAYERIDMAP2[PLAYERNAME],MATCH(ROW()-ROW(AS$1),THIRDBASE,0)),"")</f>
        <v/>
      </c>
      <c r="AT864" t="str">
        <f>IF(PLAYERIDMAP2[[#This Row],[POS]]="SS",MAX(AT$1:AT863)+1,"")</f>
        <v/>
      </c>
      <c r="AU864" t="str">
        <f>IFERROR(INDEX(PLAYERIDMAP2[PLAYERNAME],MATCH(ROW()-ROW(AU$1),SHORTSTOP,0)),"")</f>
        <v/>
      </c>
      <c r="AV864" t="str">
        <f>IF(PLAYERIDMAP2[[#This Row],[POS]]="OF",MAX(AV$1:AV863)+1,"")</f>
        <v/>
      </c>
      <c r="AW864" t="str">
        <f>IFERROR(INDEX(PLAYERIDMAP2[PLAYERNAME],MATCH(ROW()-ROW(AW$1),OUTFIELD,0)),"")</f>
        <v/>
      </c>
      <c r="AX864">
        <f>IF(PLAYERIDMAP2[[#This Row],[POS]]&lt;&gt;"P",MAX(AX$1:AX863)+1,"")</f>
        <v>456</v>
      </c>
      <c r="AY864" t="str">
        <f>IFERROR(INDEX(PLAYERIDMAP2[PLAYERNAME],MATCH(ROW()-ROW(AY$1),HITTERS,0)),"")</f>
        <v/>
      </c>
      <c r="AZ864" t="str">
        <f>IF(PLAYERIDMAP2[[#This Row],[POS]]="P",MAX(AZ$1:AZ863)+1,"")</f>
        <v/>
      </c>
      <c r="BA864" t="str">
        <f>IFERROR(INDEX(PLAYERIDMAP2[PLAYERNAME],MATCH(ROW()-ROW(BA$1),PITCHERS,0)),"")</f>
        <v/>
      </c>
    </row>
    <row r="865" spans="1:53" x14ac:dyDescent="0.25">
      <c r="A865" t="s">
        <v>13709</v>
      </c>
      <c r="B865" t="s">
        <v>13710</v>
      </c>
      <c r="C865" s="1">
        <v>29353</v>
      </c>
      <c r="D865" t="s">
        <v>19237</v>
      </c>
      <c r="E865" t="s">
        <v>18680</v>
      </c>
      <c r="F865" t="s">
        <v>11016</v>
      </c>
      <c r="G865" t="s">
        <v>11016</v>
      </c>
      <c r="H865" t="s">
        <v>11097</v>
      </c>
      <c r="I865" t="s">
        <v>19238</v>
      </c>
      <c r="K865">
        <v>150479</v>
      </c>
      <c r="L865" t="s">
        <v>13710</v>
      </c>
      <c r="M865">
        <v>127707</v>
      </c>
      <c r="N865" t="s">
        <v>13710</v>
      </c>
      <c r="O865" t="s">
        <v>16225</v>
      </c>
      <c r="P865" t="s">
        <v>13709</v>
      </c>
      <c r="V865" t="s">
        <v>16226</v>
      </c>
      <c r="W865">
        <v>998</v>
      </c>
      <c r="Z865" t="s">
        <v>16606</v>
      </c>
      <c r="AA865" t="s">
        <v>11011</v>
      </c>
      <c r="AB865" t="s">
        <v>5703</v>
      </c>
      <c r="AD865" t="s">
        <v>16606</v>
      </c>
      <c r="AL865" t="str">
        <f>IF(PLAYERIDMAP2[[#This Row],[POS]]="C",MAX(AL$1:AL864)+1,"")</f>
        <v/>
      </c>
      <c r="AM865" t="str">
        <f>IFERROR(INDEX(PLAYERIDMAP2[PLAYERNAME],MATCH(ROW()-ROW(AM$1),CATCHERS,0)),"")</f>
        <v/>
      </c>
      <c r="AN865" t="str">
        <f>IF(PLAYERIDMAP2[[#This Row],[POS]]="1B",MAX(AN$1:AN864)+1,"")</f>
        <v/>
      </c>
      <c r="AO865" t="str">
        <f>IFERROR(INDEX(PLAYERIDMAP2[PLAYERNAME],MATCH(ROW()-ROW(AO$1),FIRSTBASE,0)),"")</f>
        <v/>
      </c>
      <c r="AP865" t="str">
        <f>IF(PLAYERIDMAP2[[#This Row],[POS]]="2B",MAX(AP$1:AP864)+1,"")</f>
        <v/>
      </c>
      <c r="AQ865" t="str">
        <f>IFERROR(INDEX(PLAYERIDMAP2[PLAYERNAME],MATCH(ROW()-ROW(AQ$1),SECONDBASE,0)),"")</f>
        <v/>
      </c>
      <c r="AR865" t="str">
        <f>IF(PLAYERIDMAP2[[#This Row],[POS]]="3B",MAX(AR$1:AR864)+1,"")</f>
        <v/>
      </c>
      <c r="AS865" t="str">
        <f>IFERROR(INDEX(PLAYERIDMAP2[PLAYERNAME],MATCH(ROW()-ROW(AS$1),THIRDBASE,0)),"")</f>
        <v/>
      </c>
      <c r="AT865">
        <f>IF(PLAYERIDMAP2[[#This Row],[POS]]="SS",MAX(AT$1:AT864)+1,"")</f>
        <v>57</v>
      </c>
      <c r="AU865" t="str">
        <f>IFERROR(INDEX(PLAYERIDMAP2[PLAYERNAME],MATCH(ROW()-ROW(AU$1),SHORTSTOP,0)),"")</f>
        <v/>
      </c>
      <c r="AV865" t="str">
        <f>IF(PLAYERIDMAP2[[#This Row],[POS]]="OF",MAX(AV$1:AV864)+1,"")</f>
        <v/>
      </c>
      <c r="AW865" t="str">
        <f>IFERROR(INDEX(PLAYERIDMAP2[PLAYERNAME],MATCH(ROW()-ROW(AW$1),OUTFIELD,0)),"")</f>
        <v/>
      </c>
      <c r="AX865">
        <f>IF(PLAYERIDMAP2[[#This Row],[POS]]&lt;&gt;"P",MAX(AX$1:AX864)+1,"")</f>
        <v>457</v>
      </c>
      <c r="AY865" t="str">
        <f>IFERROR(INDEX(PLAYERIDMAP2[PLAYERNAME],MATCH(ROW()-ROW(AY$1),HITTERS,0)),"")</f>
        <v/>
      </c>
      <c r="AZ865" t="str">
        <f>IF(PLAYERIDMAP2[[#This Row],[POS]]="P",MAX(AZ$1:AZ864)+1,"")</f>
        <v/>
      </c>
      <c r="BA865" t="str">
        <f>IFERROR(INDEX(PLAYERIDMAP2[PLAYERNAME],MATCH(ROW()-ROW(BA$1),PITCHERS,0)),"")</f>
        <v/>
      </c>
    </row>
    <row r="866" spans="1:53" x14ac:dyDescent="0.25">
      <c r="A866" t="s">
        <v>13711</v>
      </c>
      <c r="B866" t="s">
        <v>633</v>
      </c>
      <c r="C866" s="1">
        <v>28317</v>
      </c>
      <c r="D866" t="s">
        <v>18808</v>
      </c>
      <c r="E866" t="s">
        <v>18680</v>
      </c>
      <c r="F866" t="s">
        <v>11007</v>
      </c>
      <c r="G866" t="s">
        <v>16838</v>
      </c>
      <c r="H866" t="s">
        <v>10988</v>
      </c>
      <c r="I866" t="s">
        <v>20251</v>
      </c>
      <c r="J866" t="s">
        <v>633</v>
      </c>
      <c r="K866">
        <v>425657</v>
      </c>
      <c r="L866" t="s">
        <v>633</v>
      </c>
      <c r="M866">
        <v>390720</v>
      </c>
      <c r="N866" t="s">
        <v>633</v>
      </c>
      <c r="O866" t="s">
        <v>13712</v>
      </c>
      <c r="P866" t="s">
        <v>13711</v>
      </c>
      <c r="Q866">
        <v>7079</v>
      </c>
      <c r="R866" t="s">
        <v>633</v>
      </c>
      <c r="S866">
        <v>5388</v>
      </c>
      <c r="T866" t="s">
        <v>633</v>
      </c>
      <c r="V866" t="s">
        <v>13713</v>
      </c>
      <c r="W866">
        <v>16620</v>
      </c>
      <c r="X866">
        <v>7079</v>
      </c>
      <c r="Y866" t="s">
        <v>633</v>
      </c>
      <c r="Z866" t="s">
        <v>13714</v>
      </c>
      <c r="AA866" t="s">
        <v>10958</v>
      </c>
      <c r="AB866" t="s">
        <v>10958</v>
      </c>
      <c r="AD866" t="s">
        <v>13714</v>
      </c>
      <c r="AE866">
        <v>7448</v>
      </c>
      <c r="AF866" t="s">
        <v>633</v>
      </c>
      <c r="AG866">
        <v>6027</v>
      </c>
      <c r="AH866" t="s">
        <v>633</v>
      </c>
      <c r="AL866" t="str">
        <f>IF(PLAYERIDMAP2[[#This Row],[POS]]="C",MAX(AL$1:AL865)+1,"")</f>
        <v/>
      </c>
      <c r="AM866" t="str">
        <f>IFERROR(INDEX(PLAYERIDMAP2[PLAYERNAME],MATCH(ROW()-ROW(AM$1),CATCHERS,0)),"")</f>
        <v/>
      </c>
      <c r="AN866" t="str">
        <f>IF(PLAYERIDMAP2[[#This Row],[POS]]="1B",MAX(AN$1:AN865)+1,"")</f>
        <v/>
      </c>
      <c r="AO866" t="str">
        <f>IFERROR(INDEX(PLAYERIDMAP2[PLAYERNAME],MATCH(ROW()-ROW(AO$1),FIRSTBASE,0)),"")</f>
        <v/>
      </c>
      <c r="AP866" t="str">
        <f>IF(PLAYERIDMAP2[[#This Row],[POS]]="2B",MAX(AP$1:AP865)+1,"")</f>
        <v/>
      </c>
      <c r="AQ866" t="str">
        <f>IFERROR(INDEX(PLAYERIDMAP2[PLAYERNAME],MATCH(ROW()-ROW(AQ$1),SECONDBASE,0)),"")</f>
        <v/>
      </c>
      <c r="AR866" t="str">
        <f>IF(PLAYERIDMAP2[[#This Row],[POS]]="3B",MAX(AR$1:AR865)+1,"")</f>
        <v/>
      </c>
      <c r="AS866" t="str">
        <f>IFERROR(INDEX(PLAYERIDMAP2[PLAYERNAME],MATCH(ROW()-ROW(AS$1),THIRDBASE,0)),"")</f>
        <v/>
      </c>
      <c r="AT866" t="str">
        <f>IF(PLAYERIDMAP2[[#This Row],[POS]]="SS",MAX(AT$1:AT865)+1,"")</f>
        <v/>
      </c>
      <c r="AU866" t="str">
        <f>IFERROR(INDEX(PLAYERIDMAP2[PLAYERNAME],MATCH(ROW()-ROW(AU$1),SHORTSTOP,0)),"")</f>
        <v/>
      </c>
      <c r="AV866" t="str">
        <f>IF(PLAYERIDMAP2[[#This Row],[POS]]="OF",MAX(AV$1:AV865)+1,"")</f>
        <v/>
      </c>
      <c r="AW866" t="str">
        <f>IFERROR(INDEX(PLAYERIDMAP2[PLAYERNAME],MATCH(ROW()-ROW(AW$1),OUTFIELD,0)),"")</f>
        <v/>
      </c>
      <c r="AX866" t="str">
        <f>IF(PLAYERIDMAP2[[#This Row],[POS]]&lt;&gt;"P",MAX(AX$1:AX865)+1,"")</f>
        <v/>
      </c>
      <c r="AY866" t="str">
        <f>IFERROR(INDEX(PLAYERIDMAP2[PLAYERNAME],MATCH(ROW()-ROW(AY$1),HITTERS,0)),"")</f>
        <v/>
      </c>
      <c r="AZ866">
        <f>IF(PLAYERIDMAP2[[#This Row],[POS]]="P",MAX(AZ$1:AZ865)+1,"")</f>
        <v>408</v>
      </c>
      <c r="BA866" t="str">
        <f>IFERROR(INDEX(PLAYERIDMAP2[PLAYERNAME],MATCH(ROW()-ROW(BA$1),PITCHERS,0)),"")</f>
        <v/>
      </c>
    </row>
    <row r="867" spans="1:53" x14ac:dyDescent="0.25">
      <c r="A867" t="s">
        <v>13715</v>
      </c>
      <c r="B867" t="s">
        <v>3119</v>
      </c>
      <c r="C867" s="1">
        <v>30644</v>
      </c>
      <c r="D867" t="s">
        <v>16850</v>
      </c>
      <c r="E867" t="s">
        <v>18680</v>
      </c>
      <c r="F867" t="s">
        <v>11002</v>
      </c>
      <c r="G867" t="s">
        <v>14693</v>
      </c>
      <c r="H867" t="s">
        <v>5706</v>
      </c>
      <c r="I867" t="s">
        <v>20408</v>
      </c>
      <c r="K867">
        <v>430946</v>
      </c>
      <c r="L867" t="s">
        <v>3119</v>
      </c>
      <c r="M867">
        <v>224425</v>
      </c>
      <c r="N867" t="s">
        <v>3119</v>
      </c>
      <c r="O867" t="s">
        <v>13716</v>
      </c>
      <c r="P867" t="s">
        <v>13715</v>
      </c>
      <c r="Q867">
        <v>7392</v>
      </c>
      <c r="R867" t="s">
        <v>3119</v>
      </c>
      <c r="V867" t="s">
        <v>13717</v>
      </c>
      <c r="W867">
        <v>31678</v>
      </c>
      <c r="Z867" t="s">
        <v>16607</v>
      </c>
      <c r="AA867" t="s">
        <v>5703</v>
      </c>
      <c r="AB867" t="s">
        <v>5703</v>
      </c>
      <c r="AD867" t="s">
        <v>16607</v>
      </c>
      <c r="AL867" t="str">
        <f>IF(PLAYERIDMAP2[[#This Row],[POS]]="C",MAX(AL$1:AL866)+1,"")</f>
        <v/>
      </c>
      <c r="AM867" t="str">
        <f>IFERROR(INDEX(PLAYERIDMAP2[PLAYERNAME],MATCH(ROW()-ROW(AM$1),CATCHERS,0)),"")</f>
        <v/>
      </c>
      <c r="AN867" t="str">
        <f>IF(PLAYERIDMAP2[[#This Row],[POS]]="1B",MAX(AN$1:AN866)+1,"")</f>
        <v/>
      </c>
      <c r="AO867" t="str">
        <f>IFERROR(INDEX(PLAYERIDMAP2[PLAYERNAME],MATCH(ROW()-ROW(AO$1),FIRSTBASE,0)),"")</f>
        <v/>
      </c>
      <c r="AP867">
        <f>IF(PLAYERIDMAP2[[#This Row],[POS]]="2B",MAX(AP$1:AP866)+1,"")</f>
        <v>68</v>
      </c>
      <c r="AQ867" t="str">
        <f>IFERROR(INDEX(PLAYERIDMAP2[PLAYERNAME],MATCH(ROW()-ROW(AQ$1),SECONDBASE,0)),"")</f>
        <v/>
      </c>
      <c r="AR867" t="str">
        <f>IF(PLAYERIDMAP2[[#This Row],[POS]]="3B",MAX(AR$1:AR866)+1,"")</f>
        <v/>
      </c>
      <c r="AS867" t="str">
        <f>IFERROR(INDEX(PLAYERIDMAP2[PLAYERNAME],MATCH(ROW()-ROW(AS$1),THIRDBASE,0)),"")</f>
        <v/>
      </c>
      <c r="AT867" t="str">
        <f>IF(PLAYERIDMAP2[[#This Row],[POS]]="SS",MAX(AT$1:AT866)+1,"")</f>
        <v/>
      </c>
      <c r="AU867" t="str">
        <f>IFERROR(INDEX(PLAYERIDMAP2[PLAYERNAME],MATCH(ROW()-ROW(AU$1),SHORTSTOP,0)),"")</f>
        <v/>
      </c>
      <c r="AV867" t="str">
        <f>IF(PLAYERIDMAP2[[#This Row],[POS]]="OF",MAX(AV$1:AV866)+1,"")</f>
        <v/>
      </c>
      <c r="AW867" t="str">
        <f>IFERROR(INDEX(PLAYERIDMAP2[PLAYERNAME],MATCH(ROW()-ROW(AW$1),OUTFIELD,0)),"")</f>
        <v/>
      </c>
      <c r="AX867">
        <f>IF(PLAYERIDMAP2[[#This Row],[POS]]&lt;&gt;"P",MAX(AX$1:AX866)+1,"")</f>
        <v>458</v>
      </c>
      <c r="AY867" t="str">
        <f>IFERROR(INDEX(PLAYERIDMAP2[PLAYERNAME],MATCH(ROW()-ROW(AY$1),HITTERS,0)),"")</f>
        <v/>
      </c>
      <c r="AZ867" t="str">
        <f>IF(PLAYERIDMAP2[[#This Row],[POS]]="P",MAX(AZ$1:AZ866)+1,"")</f>
        <v/>
      </c>
      <c r="BA867" t="str">
        <f>IFERROR(INDEX(PLAYERIDMAP2[PLAYERNAME],MATCH(ROW()-ROW(BA$1),PITCHERS,0)),"")</f>
        <v/>
      </c>
    </row>
    <row r="868" spans="1:53" x14ac:dyDescent="0.25">
      <c r="A868" t="s">
        <v>13718</v>
      </c>
      <c r="B868" t="s">
        <v>10649</v>
      </c>
      <c r="C868" s="1">
        <v>30516</v>
      </c>
      <c r="D868" t="s">
        <v>18679</v>
      </c>
      <c r="E868" t="s">
        <v>18680</v>
      </c>
      <c r="F868" t="s">
        <v>11016</v>
      </c>
      <c r="G868" t="s">
        <v>11016</v>
      </c>
      <c r="H868" t="s">
        <v>10988</v>
      </c>
      <c r="I868" t="s">
        <v>18681</v>
      </c>
      <c r="J868" t="s">
        <v>10649</v>
      </c>
      <c r="K868">
        <v>446641</v>
      </c>
      <c r="L868" t="s">
        <v>10649</v>
      </c>
      <c r="M868">
        <v>1390890</v>
      </c>
      <c r="N868" t="s">
        <v>10649</v>
      </c>
      <c r="O868" t="s">
        <v>13719</v>
      </c>
      <c r="P868" t="s">
        <v>13718</v>
      </c>
      <c r="Q868">
        <v>8566</v>
      </c>
      <c r="R868" t="s">
        <v>10649</v>
      </c>
      <c r="S868">
        <v>29278</v>
      </c>
      <c r="T868" t="s">
        <v>10649</v>
      </c>
      <c r="V868" t="s">
        <v>13720</v>
      </c>
      <c r="W868">
        <v>55973</v>
      </c>
      <c r="X868">
        <v>8566</v>
      </c>
      <c r="Y868" t="s">
        <v>10649</v>
      </c>
      <c r="Z868" t="s">
        <v>13721</v>
      </c>
      <c r="AA868" t="s">
        <v>5703</v>
      </c>
      <c r="AB868" t="s">
        <v>5703</v>
      </c>
      <c r="AD868" t="s">
        <v>13721</v>
      </c>
      <c r="AL868" t="str">
        <f>IF(PLAYERIDMAP2[[#This Row],[POS]]="C",MAX(AL$1:AL867)+1,"")</f>
        <v/>
      </c>
      <c r="AM868" t="str">
        <f>IFERROR(INDEX(PLAYERIDMAP2[PLAYERNAME],MATCH(ROW()-ROW(AM$1),CATCHERS,0)),"")</f>
        <v/>
      </c>
      <c r="AN868" t="str">
        <f>IF(PLAYERIDMAP2[[#This Row],[POS]]="1B",MAX(AN$1:AN867)+1,"")</f>
        <v/>
      </c>
      <c r="AO868" t="str">
        <f>IFERROR(INDEX(PLAYERIDMAP2[PLAYERNAME],MATCH(ROW()-ROW(AO$1),FIRSTBASE,0)),"")</f>
        <v/>
      </c>
      <c r="AP868" t="str">
        <f>IF(PLAYERIDMAP2[[#This Row],[POS]]="2B",MAX(AP$1:AP867)+1,"")</f>
        <v/>
      </c>
      <c r="AQ868" t="str">
        <f>IFERROR(INDEX(PLAYERIDMAP2[PLAYERNAME],MATCH(ROW()-ROW(AQ$1),SECONDBASE,0)),"")</f>
        <v/>
      </c>
      <c r="AR868" t="str">
        <f>IF(PLAYERIDMAP2[[#This Row],[POS]]="3B",MAX(AR$1:AR867)+1,"")</f>
        <v/>
      </c>
      <c r="AS868" t="str">
        <f>IFERROR(INDEX(PLAYERIDMAP2[PLAYERNAME],MATCH(ROW()-ROW(AS$1),THIRDBASE,0)),"")</f>
        <v/>
      </c>
      <c r="AT868" t="str">
        <f>IF(PLAYERIDMAP2[[#This Row],[POS]]="SS",MAX(AT$1:AT867)+1,"")</f>
        <v/>
      </c>
      <c r="AU868" t="str">
        <f>IFERROR(INDEX(PLAYERIDMAP2[PLAYERNAME],MATCH(ROW()-ROW(AU$1),SHORTSTOP,0)),"")</f>
        <v/>
      </c>
      <c r="AV868" t="str">
        <f>IF(PLAYERIDMAP2[[#This Row],[POS]]="OF",MAX(AV$1:AV867)+1,"")</f>
        <v/>
      </c>
      <c r="AW868" t="str">
        <f>IFERROR(INDEX(PLAYERIDMAP2[PLAYERNAME],MATCH(ROW()-ROW(AW$1),OUTFIELD,0)),"")</f>
        <v/>
      </c>
      <c r="AX868" t="str">
        <f>IF(PLAYERIDMAP2[[#This Row],[POS]]&lt;&gt;"P",MAX(AX$1:AX867)+1,"")</f>
        <v/>
      </c>
      <c r="AY868" t="str">
        <f>IFERROR(INDEX(PLAYERIDMAP2[PLAYERNAME],MATCH(ROW()-ROW(AY$1),HITTERS,0)),"")</f>
        <v/>
      </c>
      <c r="AZ868">
        <f>IF(PLAYERIDMAP2[[#This Row],[POS]]="P",MAX(AZ$1:AZ867)+1,"")</f>
        <v>409</v>
      </c>
      <c r="BA868" t="str">
        <f>IFERROR(INDEX(PLAYERIDMAP2[PLAYERNAME],MATCH(ROW()-ROW(BA$1),PITCHERS,0)),"")</f>
        <v/>
      </c>
    </row>
    <row r="869" spans="1:53" x14ac:dyDescent="0.25">
      <c r="A869" t="s">
        <v>20208</v>
      </c>
      <c r="B869" t="s">
        <v>6778</v>
      </c>
      <c r="C869" s="1">
        <v>33607</v>
      </c>
      <c r="D869" t="s">
        <v>16882</v>
      </c>
      <c r="E869" t="s">
        <v>20209</v>
      </c>
      <c r="F869" t="s">
        <v>11164</v>
      </c>
      <c r="G869" t="s">
        <v>16838</v>
      </c>
      <c r="H869" t="s">
        <v>10988</v>
      </c>
      <c r="I869" t="s">
        <v>20210</v>
      </c>
      <c r="J869" t="s">
        <v>6778</v>
      </c>
      <c r="K869">
        <v>547179</v>
      </c>
      <c r="L869" t="s">
        <v>6778</v>
      </c>
      <c r="M869">
        <v>2066707</v>
      </c>
      <c r="N869" t="s">
        <v>6778</v>
      </c>
      <c r="P869" t="s">
        <v>20208</v>
      </c>
      <c r="Q869">
        <v>9949</v>
      </c>
      <c r="R869" t="s">
        <v>6778</v>
      </c>
      <c r="S869">
        <v>33252</v>
      </c>
      <c r="T869" t="s">
        <v>6778</v>
      </c>
      <c r="W869">
        <v>68444</v>
      </c>
      <c r="X869">
        <v>9949</v>
      </c>
      <c r="Y869" t="s">
        <v>6778</v>
      </c>
      <c r="Z869" t="s">
        <v>20211</v>
      </c>
      <c r="AA869" t="s">
        <v>5703</v>
      </c>
      <c r="AB869" t="s">
        <v>5703</v>
      </c>
      <c r="AD869" t="s">
        <v>20211</v>
      </c>
      <c r="AF869" t="s">
        <v>6778</v>
      </c>
      <c r="AG869">
        <v>52728</v>
      </c>
      <c r="AH869" t="s">
        <v>6778</v>
      </c>
      <c r="AL869" t="str">
        <f>IF(PLAYERIDMAP2[[#This Row],[POS]]="C",MAX(AL$1:AL868)+1,"")</f>
        <v/>
      </c>
      <c r="AM869" t="str">
        <f>IFERROR(INDEX(PLAYERIDMAP2[PLAYERNAME],MATCH(ROW()-ROW(AM$1),CATCHERS,0)),"")</f>
        <v/>
      </c>
      <c r="AN869" t="str">
        <f>IF(PLAYERIDMAP2[[#This Row],[POS]]="1B",MAX(AN$1:AN868)+1,"")</f>
        <v/>
      </c>
      <c r="AO869" t="str">
        <f>IFERROR(INDEX(PLAYERIDMAP2[PLAYERNAME],MATCH(ROW()-ROW(AO$1),FIRSTBASE,0)),"")</f>
        <v/>
      </c>
      <c r="AP869" t="str">
        <f>IF(PLAYERIDMAP2[[#This Row],[POS]]="2B",MAX(AP$1:AP868)+1,"")</f>
        <v/>
      </c>
      <c r="AQ869" t="str">
        <f>IFERROR(INDEX(PLAYERIDMAP2[PLAYERNAME],MATCH(ROW()-ROW(AQ$1),SECONDBASE,0)),"")</f>
        <v/>
      </c>
      <c r="AR869" t="str">
        <f>IF(PLAYERIDMAP2[[#This Row],[POS]]="3B",MAX(AR$1:AR868)+1,"")</f>
        <v/>
      </c>
      <c r="AS869" t="str">
        <f>IFERROR(INDEX(PLAYERIDMAP2[PLAYERNAME],MATCH(ROW()-ROW(AS$1),THIRDBASE,0)),"")</f>
        <v/>
      </c>
      <c r="AT869" t="str">
        <f>IF(PLAYERIDMAP2[[#This Row],[POS]]="SS",MAX(AT$1:AT868)+1,"")</f>
        <v/>
      </c>
      <c r="AU869" t="str">
        <f>IFERROR(INDEX(PLAYERIDMAP2[PLAYERNAME],MATCH(ROW()-ROW(AU$1),SHORTSTOP,0)),"")</f>
        <v/>
      </c>
      <c r="AV869" t="str">
        <f>IF(PLAYERIDMAP2[[#This Row],[POS]]="OF",MAX(AV$1:AV868)+1,"")</f>
        <v/>
      </c>
      <c r="AW869" t="str">
        <f>IFERROR(INDEX(PLAYERIDMAP2[PLAYERNAME],MATCH(ROW()-ROW(AW$1),OUTFIELD,0)),"")</f>
        <v/>
      </c>
      <c r="AX869" t="str">
        <f>IF(PLAYERIDMAP2[[#This Row],[POS]]&lt;&gt;"P",MAX(AX$1:AX868)+1,"")</f>
        <v/>
      </c>
      <c r="AY869" t="str">
        <f>IFERROR(INDEX(PLAYERIDMAP2[PLAYERNAME],MATCH(ROW()-ROW(AY$1),HITTERS,0)),"")</f>
        <v/>
      </c>
      <c r="AZ869">
        <f>IF(PLAYERIDMAP2[[#This Row],[POS]]="P",MAX(AZ$1:AZ868)+1,"")</f>
        <v>410</v>
      </c>
      <c r="BA869" t="str">
        <f>IFERROR(INDEX(PLAYERIDMAP2[PLAYERNAME],MATCH(ROW()-ROW(BA$1),PITCHERS,0)),"")</f>
        <v/>
      </c>
    </row>
    <row r="870" spans="1:53" x14ac:dyDescent="0.25">
      <c r="A870" t="s">
        <v>13722</v>
      </c>
      <c r="B870" t="s">
        <v>5297</v>
      </c>
      <c r="C870" s="1">
        <v>31432</v>
      </c>
      <c r="D870" t="s">
        <v>16893</v>
      </c>
      <c r="E870" t="s">
        <v>18288</v>
      </c>
      <c r="F870" t="s">
        <v>11191</v>
      </c>
      <c r="G870" t="s">
        <v>14693</v>
      </c>
      <c r="H870" t="s">
        <v>10998</v>
      </c>
      <c r="I870" t="s">
        <v>18289</v>
      </c>
      <c r="J870" t="s">
        <v>5297</v>
      </c>
      <c r="K870">
        <v>518953</v>
      </c>
      <c r="L870" t="s">
        <v>5297</v>
      </c>
      <c r="M870">
        <v>1732909</v>
      </c>
      <c r="N870" t="s">
        <v>5297</v>
      </c>
      <c r="O870" t="s">
        <v>13723</v>
      </c>
      <c r="P870" t="s">
        <v>13722</v>
      </c>
      <c r="Q870">
        <v>8663</v>
      </c>
      <c r="R870" t="s">
        <v>5297</v>
      </c>
      <c r="S870">
        <v>30528</v>
      </c>
      <c r="T870" t="s">
        <v>5297</v>
      </c>
      <c r="U870" t="s">
        <v>5297</v>
      </c>
      <c r="V870" t="s">
        <v>13724</v>
      </c>
      <c r="W870">
        <v>55984</v>
      </c>
      <c r="X870">
        <v>8663</v>
      </c>
      <c r="Y870" t="s">
        <v>5297</v>
      </c>
      <c r="Z870" t="s">
        <v>13725</v>
      </c>
      <c r="AA870" t="s">
        <v>10958</v>
      </c>
      <c r="AB870" t="s">
        <v>10958</v>
      </c>
      <c r="AC870" t="s">
        <v>5297</v>
      </c>
      <c r="AD870" t="s">
        <v>13725</v>
      </c>
      <c r="AE870">
        <v>10370</v>
      </c>
      <c r="AF870" t="s">
        <v>5297</v>
      </c>
      <c r="AG870">
        <v>12861</v>
      </c>
      <c r="AH870" t="s">
        <v>5297</v>
      </c>
      <c r="AL870" t="str">
        <f>IF(PLAYERIDMAP2[[#This Row],[POS]]="C",MAX(AL$1:AL869)+1,"")</f>
        <v/>
      </c>
      <c r="AM870" t="str">
        <f>IFERROR(INDEX(PLAYERIDMAP2[PLAYERNAME],MATCH(ROW()-ROW(AM$1),CATCHERS,0)),"")</f>
        <v/>
      </c>
      <c r="AN870" t="str">
        <f>IF(PLAYERIDMAP2[[#This Row],[POS]]="1B",MAX(AN$1:AN869)+1,"")</f>
        <v/>
      </c>
      <c r="AO870" t="str">
        <f>IFERROR(INDEX(PLAYERIDMAP2[PLAYERNAME],MATCH(ROW()-ROW(AO$1),FIRSTBASE,0)),"")</f>
        <v/>
      </c>
      <c r="AP870" t="str">
        <f>IF(PLAYERIDMAP2[[#This Row],[POS]]="2B",MAX(AP$1:AP869)+1,"")</f>
        <v/>
      </c>
      <c r="AQ870" t="str">
        <f>IFERROR(INDEX(PLAYERIDMAP2[PLAYERNAME],MATCH(ROW()-ROW(AQ$1),SECONDBASE,0)),"")</f>
        <v/>
      </c>
      <c r="AR870" t="str">
        <f>IF(PLAYERIDMAP2[[#This Row],[POS]]="3B",MAX(AR$1:AR869)+1,"")</f>
        <v/>
      </c>
      <c r="AS870" t="str">
        <f>IFERROR(INDEX(PLAYERIDMAP2[PLAYERNAME],MATCH(ROW()-ROW(AS$1),THIRDBASE,0)),"")</f>
        <v/>
      </c>
      <c r="AT870" t="str">
        <f>IF(PLAYERIDMAP2[[#This Row],[POS]]="SS",MAX(AT$1:AT869)+1,"")</f>
        <v/>
      </c>
      <c r="AU870" t="str">
        <f>IFERROR(INDEX(PLAYERIDMAP2[PLAYERNAME],MATCH(ROW()-ROW(AU$1),SHORTSTOP,0)),"")</f>
        <v/>
      </c>
      <c r="AV870">
        <f>IF(PLAYERIDMAP2[[#This Row],[POS]]="OF",MAX(AV$1:AV869)+1,"")</f>
        <v>175</v>
      </c>
      <c r="AW870" t="str">
        <f>IFERROR(INDEX(PLAYERIDMAP2[PLAYERNAME],MATCH(ROW()-ROW(AW$1),OUTFIELD,0)),"")</f>
        <v/>
      </c>
      <c r="AX870">
        <f>IF(PLAYERIDMAP2[[#This Row],[POS]]&lt;&gt;"P",MAX(AX$1:AX869)+1,"")</f>
        <v>459</v>
      </c>
      <c r="AY870" t="str">
        <f>IFERROR(INDEX(PLAYERIDMAP2[PLAYERNAME],MATCH(ROW()-ROW(AY$1),HITTERS,0)),"")</f>
        <v/>
      </c>
      <c r="AZ870" t="str">
        <f>IF(PLAYERIDMAP2[[#This Row],[POS]]="P",MAX(AZ$1:AZ869)+1,"")</f>
        <v/>
      </c>
      <c r="BA870" t="str">
        <f>IFERROR(INDEX(PLAYERIDMAP2[PLAYERNAME],MATCH(ROW()-ROW(BA$1),PITCHERS,0)),"")</f>
        <v/>
      </c>
    </row>
    <row r="871" spans="1:53" x14ac:dyDescent="0.25">
      <c r="A871" t="s">
        <v>13726</v>
      </c>
      <c r="B871" t="s">
        <v>10777</v>
      </c>
      <c r="C871" s="1">
        <v>32130</v>
      </c>
      <c r="D871" t="s">
        <v>18409</v>
      </c>
      <c r="E871" t="s">
        <v>18410</v>
      </c>
      <c r="F871" t="s">
        <v>11119</v>
      </c>
      <c r="G871" t="s">
        <v>14693</v>
      </c>
      <c r="H871" t="s">
        <v>10988</v>
      </c>
      <c r="I871" t="s">
        <v>18411</v>
      </c>
      <c r="J871" t="s">
        <v>10777</v>
      </c>
      <c r="K871">
        <v>571901</v>
      </c>
      <c r="L871" t="s">
        <v>10777</v>
      </c>
      <c r="M871">
        <v>1960798</v>
      </c>
      <c r="N871" t="s">
        <v>10777</v>
      </c>
      <c r="O871" t="s">
        <v>13727</v>
      </c>
      <c r="P871" t="s">
        <v>13726</v>
      </c>
      <c r="Q871">
        <v>9236</v>
      </c>
      <c r="R871" t="s">
        <v>10777</v>
      </c>
      <c r="S871">
        <v>32397</v>
      </c>
      <c r="T871" t="s">
        <v>10777</v>
      </c>
      <c r="V871" t="s">
        <v>13728</v>
      </c>
      <c r="W871">
        <v>60619</v>
      </c>
      <c r="X871">
        <v>9236</v>
      </c>
      <c r="Y871" t="s">
        <v>10777</v>
      </c>
      <c r="Z871" t="s">
        <v>13729</v>
      </c>
      <c r="AA871" t="s">
        <v>10958</v>
      </c>
      <c r="AB871" t="s">
        <v>10958</v>
      </c>
      <c r="AC871" t="s">
        <v>10777</v>
      </c>
      <c r="AD871" t="s">
        <v>13729</v>
      </c>
      <c r="AE871">
        <v>12617</v>
      </c>
      <c r="AG871">
        <v>21682</v>
      </c>
      <c r="AH871" t="s">
        <v>10777</v>
      </c>
      <c r="AL871" t="str">
        <f>IF(PLAYERIDMAP2[[#This Row],[POS]]="C",MAX(AL$1:AL870)+1,"")</f>
        <v/>
      </c>
      <c r="AM871" t="str">
        <f>IFERROR(INDEX(PLAYERIDMAP2[PLAYERNAME],MATCH(ROW()-ROW(AM$1),CATCHERS,0)),"")</f>
        <v/>
      </c>
      <c r="AN871" t="str">
        <f>IF(PLAYERIDMAP2[[#This Row],[POS]]="1B",MAX(AN$1:AN870)+1,"")</f>
        <v/>
      </c>
      <c r="AO871" t="str">
        <f>IFERROR(INDEX(PLAYERIDMAP2[PLAYERNAME],MATCH(ROW()-ROW(AO$1),FIRSTBASE,0)),"")</f>
        <v/>
      </c>
      <c r="AP871" t="str">
        <f>IF(PLAYERIDMAP2[[#This Row],[POS]]="2B",MAX(AP$1:AP870)+1,"")</f>
        <v/>
      </c>
      <c r="AQ871" t="str">
        <f>IFERROR(INDEX(PLAYERIDMAP2[PLAYERNAME],MATCH(ROW()-ROW(AQ$1),SECONDBASE,0)),"")</f>
        <v/>
      </c>
      <c r="AR871" t="str">
        <f>IF(PLAYERIDMAP2[[#This Row],[POS]]="3B",MAX(AR$1:AR870)+1,"")</f>
        <v/>
      </c>
      <c r="AS871" t="str">
        <f>IFERROR(INDEX(PLAYERIDMAP2[PLAYERNAME],MATCH(ROW()-ROW(AS$1),THIRDBASE,0)),"")</f>
        <v/>
      </c>
      <c r="AT871" t="str">
        <f>IF(PLAYERIDMAP2[[#This Row],[POS]]="SS",MAX(AT$1:AT870)+1,"")</f>
        <v/>
      </c>
      <c r="AU871" t="str">
        <f>IFERROR(INDEX(PLAYERIDMAP2[PLAYERNAME],MATCH(ROW()-ROW(AU$1),SHORTSTOP,0)),"")</f>
        <v/>
      </c>
      <c r="AV871" t="str">
        <f>IF(PLAYERIDMAP2[[#This Row],[POS]]="OF",MAX(AV$1:AV870)+1,"")</f>
        <v/>
      </c>
      <c r="AW871" t="str">
        <f>IFERROR(INDEX(PLAYERIDMAP2[PLAYERNAME],MATCH(ROW()-ROW(AW$1),OUTFIELD,0)),"")</f>
        <v/>
      </c>
      <c r="AX871" t="str">
        <f>IF(PLAYERIDMAP2[[#This Row],[POS]]&lt;&gt;"P",MAX(AX$1:AX870)+1,"")</f>
        <v/>
      </c>
      <c r="AY871" t="str">
        <f>IFERROR(INDEX(PLAYERIDMAP2[PLAYERNAME],MATCH(ROW()-ROW(AY$1),HITTERS,0)),"")</f>
        <v/>
      </c>
      <c r="AZ871">
        <f>IF(PLAYERIDMAP2[[#This Row],[POS]]="P",MAX(AZ$1:AZ870)+1,"")</f>
        <v>411</v>
      </c>
      <c r="BA871" t="str">
        <f>IFERROR(INDEX(PLAYERIDMAP2[PLAYERNAME],MATCH(ROW()-ROW(BA$1),PITCHERS,0)),"")</f>
        <v/>
      </c>
    </row>
    <row r="872" spans="1:53" x14ac:dyDescent="0.25">
      <c r="A872" t="s">
        <v>13730</v>
      </c>
      <c r="B872" t="s">
        <v>10359</v>
      </c>
      <c r="C872" s="1">
        <v>26816</v>
      </c>
      <c r="D872" t="s">
        <v>19284</v>
      </c>
      <c r="E872" t="s">
        <v>18973</v>
      </c>
      <c r="F872" t="s">
        <v>11016</v>
      </c>
      <c r="G872" t="s">
        <v>11016</v>
      </c>
      <c r="H872" t="s">
        <v>10988</v>
      </c>
      <c r="I872" t="s">
        <v>19285</v>
      </c>
      <c r="K872">
        <v>117955</v>
      </c>
      <c r="L872" t="s">
        <v>10359</v>
      </c>
      <c r="M872">
        <v>7831</v>
      </c>
      <c r="N872" t="s">
        <v>10359</v>
      </c>
      <c r="O872" t="s">
        <v>13731</v>
      </c>
      <c r="P872" t="s">
        <v>13730</v>
      </c>
      <c r="Q872">
        <v>5801</v>
      </c>
      <c r="R872" t="s">
        <v>10359</v>
      </c>
      <c r="V872" t="s">
        <v>13732</v>
      </c>
      <c r="W872">
        <v>1332</v>
      </c>
      <c r="X872">
        <v>5801</v>
      </c>
      <c r="Y872" t="s">
        <v>10359</v>
      </c>
      <c r="Z872" t="s">
        <v>16608</v>
      </c>
      <c r="AA872" t="s">
        <v>5703</v>
      </c>
      <c r="AB872" t="s">
        <v>5703</v>
      </c>
      <c r="AD872" t="s">
        <v>16608</v>
      </c>
      <c r="AL872" t="str">
        <f>IF(PLAYERIDMAP2[[#This Row],[POS]]="C",MAX(AL$1:AL871)+1,"")</f>
        <v/>
      </c>
      <c r="AM872" t="str">
        <f>IFERROR(INDEX(PLAYERIDMAP2[PLAYERNAME],MATCH(ROW()-ROW(AM$1),CATCHERS,0)),"")</f>
        <v/>
      </c>
      <c r="AN872" t="str">
        <f>IF(PLAYERIDMAP2[[#This Row],[POS]]="1B",MAX(AN$1:AN871)+1,"")</f>
        <v/>
      </c>
      <c r="AO872" t="str">
        <f>IFERROR(INDEX(PLAYERIDMAP2[PLAYERNAME],MATCH(ROW()-ROW(AO$1),FIRSTBASE,0)),"")</f>
        <v/>
      </c>
      <c r="AP872" t="str">
        <f>IF(PLAYERIDMAP2[[#This Row],[POS]]="2B",MAX(AP$1:AP871)+1,"")</f>
        <v/>
      </c>
      <c r="AQ872" t="str">
        <f>IFERROR(INDEX(PLAYERIDMAP2[PLAYERNAME],MATCH(ROW()-ROW(AQ$1),SECONDBASE,0)),"")</f>
        <v/>
      </c>
      <c r="AR872" t="str">
        <f>IF(PLAYERIDMAP2[[#This Row],[POS]]="3B",MAX(AR$1:AR871)+1,"")</f>
        <v/>
      </c>
      <c r="AS872" t="str">
        <f>IFERROR(INDEX(PLAYERIDMAP2[PLAYERNAME],MATCH(ROW()-ROW(AS$1),THIRDBASE,0)),"")</f>
        <v/>
      </c>
      <c r="AT872" t="str">
        <f>IF(PLAYERIDMAP2[[#This Row],[POS]]="SS",MAX(AT$1:AT871)+1,"")</f>
        <v/>
      </c>
      <c r="AU872" t="str">
        <f>IFERROR(INDEX(PLAYERIDMAP2[PLAYERNAME],MATCH(ROW()-ROW(AU$1),SHORTSTOP,0)),"")</f>
        <v/>
      </c>
      <c r="AV872" t="str">
        <f>IF(PLAYERIDMAP2[[#This Row],[POS]]="OF",MAX(AV$1:AV871)+1,"")</f>
        <v/>
      </c>
      <c r="AW872" t="str">
        <f>IFERROR(INDEX(PLAYERIDMAP2[PLAYERNAME],MATCH(ROW()-ROW(AW$1),OUTFIELD,0)),"")</f>
        <v/>
      </c>
      <c r="AX872" t="str">
        <f>IF(PLAYERIDMAP2[[#This Row],[POS]]&lt;&gt;"P",MAX(AX$1:AX871)+1,"")</f>
        <v/>
      </c>
      <c r="AY872" t="str">
        <f>IFERROR(INDEX(PLAYERIDMAP2[PLAYERNAME],MATCH(ROW()-ROW(AY$1),HITTERS,0)),"")</f>
        <v/>
      </c>
      <c r="AZ872">
        <f>IF(PLAYERIDMAP2[[#This Row],[POS]]="P",MAX(AZ$1:AZ871)+1,"")</f>
        <v>412</v>
      </c>
      <c r="BA872" t="str">
        <f>IFERROR(INDEX(PLAYERIDMAP2[PLAYERNAME],MATCH(ROW()-ROW(BA$1),PITCHERS,0)),"")</f>
        <v/>
      </c>
    </row>
    <row r="873" spans="1:53" x14ac:dyDescent="0.25">
      <c r="A873" t="s">
        <v>13733</v>
      </c>
      <c r="B873" t="s">
        <v>9975</v>
      </c>
      <c r="C873" s="1">
        <v>30474</v>
      </c>
      <c r="D873" t="s">
        <v>17515</v>
      </c>
      <c r="E873" t="s">
        <v>18973</v>
      </c>
      <c r="F873" t="s">
        <v>11048</v>
      </c>
      <c r="G873" t="s">
        <v>14693</v>
      </c>
      <c r="H873" t="s">
        <v>10988</v>
      </c>
      <c r="I873" t="s">
        <v>18974</v>
      </c>
      <c r="J873" t="s">
        <v>9975</v>
      </c>
      <c r="K873">
        <v>450275</v>
      </c>
      <c r="L873" t="s">
        <v>9975</v>
      </c>
      <c r="M873">
        <v>1098962</v>
      </c>
      <c r="N873" t="s">
        <v>9975</v>
      </c>
      <c r="O873" t="s">
        <v>13734</v>
      </c>
      <c r="P873" t="s">
        <v>13733</v>
      </c>
      <c r="Q873">
        <v>7810</v>
      </c>
      <c r="R873" t="s">
        <v>9975</v>
      </c>
      <c r="S873">
        <v>28511</v>
      </c>
      <c r="T873" t="s">
        <v>9975</v>
      </c>
      <c r="V873" t="s">
        <v>13735</v>
      </c>
      <c r="W873">
        <v>48157</v>
      </c>
      <c r="X873">
        <v>7810</v>
      </c>
      <c r="Y873" t="s">
        <v>9975</v>
      </c>
      <c r="Z873" t="s">
        <v>13736</v>
      </c>
      <c r="AA873" t="s">
        <v>10958</v>
      </c>
      <c r="AB873" t="s">
        <v>5703</v>
      </c>
      <c r="AD873" t="s">
        <v>13736</v>
      </c>
      <c r="AH873" t="s">
        <v>9975</v>
      </c>
      <c r="AL873" t="str">
        <f>IF(PLAYERIDMAP2[[#This Row],[POS]]="C",MAX(AL$1:AL872)+1,"")</f>
        <v/>
      </c>
      <c r="AM873" t="str">
        <f>IFERROR(INDEX(PLAYERIDMAP2[PLAYERNAME],MATCH(ROW()-ROW(AM$1),CATCHERS,0)),"")</f>
        <v/>
      </c>
      <c r="AN873" t="str">
        <f>IF(PLAYERIDMAP2[[#This Row],[POS]]="1B",MAX(AN$1:AN872)+1,"")</f>
        <v/>
      </c>
      <c r="AO873" t="str">
        <f>IFERROR(INDEX(PLAYERIDMAP2[PLAYERNAME],MATCH(ROW()-ROW(AO$1),FIRSTBASE,0)),"")</f>
        <v/>
      </c>
      <c r="AP873" t="str">
        <f>IF(PLAYERIDMAP2[[#This Row],[POS]]="2B",MAX(AP$1:AP872)+1,"")</f>
        <v/>
      </c>
      <c r="AQ873" t="str">
        <f>IFERROR(INDEX(PLAYERIDMAP2[PLAYERNAME],MATCH(ROW()-ROW(AQ$1),SECONDBASE,0)),"")</f>
        <v/>
      </c>
      <c r="AR873" t="str">
        <f>IF(PLAYERIDMAP2[[#This Row],[POS]]="3B",MAX(AR$1:AR872)+1,"")</f>
        <v/>
      </c>
      <c r="AS873" t="str">
        <f>IFERROR(INDEX(PLAYERIDMAP2[PLAYERNAME],MATCH(ROW()-ROW(AS$1),THIRDBASE,0)),"")</f>
        <v/>
      </c>
      <c r="AT873" t="str">
        <f>IF(PLAYERIDMAP2[[#This Row],[POS]]="SS",MAX(AT$1:AT872)+1,"")</f>
        <v/>
      </c>
      <c r="AU873" t="str">
        <f>IFERROR(INDEX(PLAYERIDMAP2[PLAYERNAME],MATCH(ROW()-ROW(AU$1),SHORTSTOP,0)),"")</f>
        <v/>
      </c>
      <c r="AV873" t="str">
        <f>IF(PLAYERIDMAP2[[#This Row],[POS]]="OF",MAX(AV$1:AV872)+1,"")</f>
        <v/>
      </c>
      <c r="AW873" t="str">
        <f>IFERROR(INDEX(PLAYERIDMAP2[PLAYERNAME],MATCH(ROW()-ROW(AW$1),OUTFIELD,0)),"")</f>
        <v/>
      </c>
      <c r="AX873" t="str">
        <f>IF(PLAYERIDMAP2[[#This Row],[POS]]&lt;&gt;"P",MAX(AX$1:AX872)+1,"")</f>
        <v/>
      </c>
      <c r="AY873" t="str">
        <f>IFERROR(INDEX(PLAYERIDMAP2[PLAYERNAME],MATCH(ROW()-ROW(AY$1),HITTERS,0)),"")</f>
        <v/>
      </c>
      <c r="AZ873">
        <f>IF(PLAYERIDMAP2[[#This Row],[POS]]="P",MAX(AZ$1:AZ872)+1,"")</f>
        <v>413</v>
      </c>
      <c r="BA873" t="str">
        <f>IFERROR(INDEX(PLAYERIDMAP2[PLAYERNAME],MATCH(ROW()-ROW(BA$1),PITCHERS,0)),"")</f>
        <v/>
      </c>
    </row>
    <row r="874" spans="1:53" x14ac:dyDescent="0.25">
      <c r="A874" t="s">
        <v>13737</v>
      </c>
      <c r="B874" t="s">
        <v>5499</v>
      </c>
      <c r="C874" s="1">
        <v>30789</v>
      </c>
      <c r="D874" t="s">
        <v>17461</v>
      </c>
      <c r="E874" t="s">
        <v>17462</v>
      </c>
      <c r="F874" t="s">
        <v>10992</v>
      </c>
      <c r="G874" t="s">
        <v>14693</v>
      </c>
      <c r="H874" t="s">
        <v>11097</v>
      </c>
      <c r="I874" t="s">
        <v>17463</v>
      </c>
      <c r="J874" t="s">
        <v>5499</v>
      </c>
      <c r="K874">
        <v>476704</v>
      </c>
      <c r="L874" t="s">
        <v>5499</v>
      </c>
      <c r="M874">
        <v>1098963</v>
      </c>
      <c r="N874" t="s">
        <v>5499</v>
      </c>
      <c r="O874" t="s">
        <v>13738</v>
      </c>
      <c r="P874" t="s">
        <v>13737</v>
      </c>
      <c r="Q874">
        <v>8200</v>
      </c>
      <c r="R874" t="s">
        <v>5499</v>
      </c>
      <c r="S874">
        <v>29074</v>
      </c>
      <c r="T874" t="s">
        <v>5499</v>
      </c>
      <c r="U874" t="s">
        <v>5499</v>
      </c>
      <c r="V874" t="s">
        <v>13739</v>
      </c>
      <c r="W874">
        <v>46262</v>
      </c>
      <c r="X874">
        <v>8200</v>
      </c>
      <c r="Y874" t="s">
        <v>5499</v>
      </c>
      <c r="Z874" t="s">
        <v>13740</v>
      </c>
      <c r="AA874" t="s">
        <v>11011</v>
      </c>
      <c r="AB874" t="s">
        <v>5703</v>
      </c>
      <c r="AC874" t="s">
        <v>5499</v>
      </c>
      <c r="AD874" t="s">
        <v>13740</v>
      </c>
      <c r="AE874">
        <v>8653</v>
      </c>
      <c r="AF874" t="s">
        <v>5499</v>
      </c>
      <c r="AG874">
        <v>6029</v>
      </c>
      <c r="AH874" t="s">
        <v>5499</v>
      </c>
      <c r="AL874" t="str">
        <f>IF(PLAYERIDMAP2[[#This Row],[POS]]="C",MAX(AL$1:AL873)+1,"")</f>
        <v/>
      </c>
      <c r="AM874" t="str">
        <f>IFERROR(INDEX(PLAYERIDMAP2[PLAYERNAME],MATCH(ROW()-ROW(AM$1),CATCHERS,0)),"")</f>
        <v/>
      </c>
      <c r="AN874" t="str">
        <f>IF(PLAYERIDMAP2[[#This Row],[POS]]="1B",MAX(AN$1:AN873)+1,"")</f>
        <v/>
      </c>
      <c r="AO874" t="str">
        <f>IFERROR(INDEX(PLAYERIDMAP2[PLAYERNAME],MATCH(ROW()-ROW(AO$1),FIRSTBASE,0)),"")</f>
        <v/>
      </c>
      <c r="AP874" t="str">
        <f>IF(PLAYERIDMAP2[[#This Row],[POS]]="2B",MAX(AP$1:AP873)+1,"")</f>
        <v/>
      </c>
      <c r="AQ874" t="str">
        <f>IFERROR(INDEX(PLAYERIDMAP2[PLAYERNAME],MATCH(ROW()-ROW(AQ$1),SECONDBASE,0)),"")</f>
        <v/>
      </c>
      <c r="AR874" t="str">
        <f>IF(PLAYERIDMAP2[[#This Row],[POS]]="3B",MAX(AR$1:AR873)+1,"")</f>
        <v/>
      </c>
      <c r="AS874" t="str">
        <f>IFERROR(INDEX(PLAYERIDMAP2[PLAYERNAME],MATCH(ROW()-ROW(AS$1),THIRDBASE,0)),"")</f>
        <v/>
      </c>
      <c r="AT874">
        <f>IF(PLAYERIDMAP2[[#This Row],[POS]]="SS",MAX(AT$1:AT873)+1,"")</f>
        <v>58</v>
      </c>
      <c r="AU874" t="str">
        <f>IFERROR(INDEX(PLAYERIDMAP2[PLAYERNAME],MATCH(ROW()-ROW(AU$1),SHORTSTOP,0)),"")</f>
        <v/>
      </c>
      <c r="AV874" t="str">
        <f>IF(PLAYERIDMAP2[[#This Row],[POS]]="OF",MAX(AV$1:AV873)+1,"")</f>
        <v/>
      </c>
      <c r="AW874" t="str">
        <f>IFERROR(INDEX(PLAYERIDMAP2[PLAYERNAME],MATCH(ROW()-ROW(AW$1),OUTFIELD,0)),"")</f>
        <v/>
      </c>
      <c r="AX874">
        <f>IF(PLAYERIDMAP2[[#This Row],[POS]]&lt;&gt;"P",MAX(AX$1:AX873)+1,"")</f>
        <v>460</v>
      </c>
      <c r="AY874" t="str">
        <f>IFERROR(INDEX(PLAYERIDMAP2[PLAYERNAME],MATCH(ROW()-ROW(AY$1),HITTERS,0)),"")</f>
        <v/>
      </c>
      <c r="AZ874" t="str">
        <f>IF(PLAYERIDMAP2[[#This Row],[POS]]="P",MAX(AZ$1:AZ873)+1,"")</f>
        <v/>
      </c>
      <c r="BA874" t="str">
        <f>IFERROR(INDEX(PLAYERIDMAP2[PLAYERNAME],MATCH(ROW()-ROW(BA$1),PITCHERS,0)),"")</f>
        <v/>
      </c>
    </row>
    <row r="875" spans="1:53" x14ac:dyDescent="0.25">
      <c r="A875" t="s">
        <v>13741</v>
      </c>
      <c r="B875" t="s">
        <v>5638</v>
      </c>
      <c r="C875" s="1">
        <v>31576</v>
      </c>
      <c r="D875" t="s">
        <v>17174</v>
      </c>
      <c r="E875" t="s">
        <v>19224</v>
      </c>
      <c r="F875" t="s">
        <v>11398</v>
      </c>
      <c r="G875" t="s">
        <v>16838</v>
      </c>
      <c r="H875" t="s">
        <v>11110</v>
      </c>
      <c r="I875" t="s">
        <v>19225</v>
      </c>
      <c r="J875" t="s">
        <v>5638</v>
      </c>
      <c r="K875">
        <v>518960</v>
      </c>
      <c r="L875" t="s">
        <v>5638</v>
      </c>
      <c r="M875">
        <v>1657581</v>
      </c>
      <c r="N875" t="s">
        <v>5638</v>
      </c>
      <c r="O875" t="s">
        <v>13742</v>
      </c>
      <c r="P875" t="s">
        <v>13741</v>
      </c>
      <c r="Q875">
        <v>8609</v>
      </c>
      <c r="R875" t="s">
        <v>5638</v>
      </c>
      <c r="S875">
        <v>30456</v>
      </c>
      <c r="T875" t="s">
        <v>5638</v>
      </c>
      <c r="U875" t="s">
        <v>5638</v>
      </c>
      <c r="V875" t="s">
        <v>13743</v>
      </c>
      <c r="W875">
        <v>57191</v>
      </c>
      <c r="X875">
        <v>8609</v>
      </c>
      <c r="Y875" t="s">
        <v>5638</v>
      </c>
      <c r="Z875" t="s">
        <v>13744</v>
      </c>
      <c r="AA875" t="s">
        <v>5703</v>
      </c>
      <c r="AB875" t="s">
        <v>5703</v>
      </c>
      <c r="AC875" t="s">
        <v>5638</v>
      </c>
      <c r="AD875" t="s">
        <v>13744</v>
      </c>
      <c r="AE875">
        <v>9859</v>
      </c>
      <c r="AF875" t="s">
        <v>5638</v>
      </c>
      <c r="AG875">
        <v>12237</v>
      </c>
      <c r="AH875" t="s">
        <v>5638</v>
      </c>
      <c r="AL875">
        <f>IF(PLAYERIDMAP2[[#This Row],[POS]]="C",MAX(AL$1:AL874)+1,"")</f>
        <v>54</v>
      </c>
      <c r="AM875" t="str">
        <f>IFERROR(INDEX(PLAYERIDMAP2[PLAYERNAME],MATCH(ROW()-ROW(AM$1),CATCHERS,0)),"")</f>
        <v/>
      </c>
      <c r="AN875" t="str">
        <f>IF(PLAYERIDMAP2[[#This Row],[POS]]="1B",MAX(AN$1:AN874)+1,"")</f>
        <v/>
      </c>
      <c r="AO875" t="str">
        <f>IFERROR(INDEX(PLAYERIDMAP2[PLAYERNAME],MATCH(ROW()-ROW(AO$1),FIRSTBASE,0)),"")</f>
        <v/>
      </c>
      <c r="AP875" t="str">
        <f>IF(PLAYERIDMAP2[[#This Row],[POS]]="2B",MAX(AP$1:AP874)+1,"")</f>
        <v/>
      </c>
      <c r="AQ875" t="str">
        <f>IFERROR(INDEX(PLAYERIDMAP2[PLAYERNAME],MATCH(ROW()-ROW(AQ$1),SECONDBASE,0)),"")</f>
        <v/>
      </c>
      <c r="AR875" t="str">
        <f>IF(PLAYERIDMAP2[[#This Row],[POS]]="3B",MAX(AR$1:AR874)+1,"")</f>
        <v/>
      </c>
      <c r="AS875" t="str">
        <f>IFERROR(INDEX(PLAYERIDMAP2[PLAYERNAME],MATCH(ROW()-ROW(AS$1),THIRDBASE,0)),"")</f>
        <v/>
      </c>
      <c r="AT875" t="str">
        <f>IF(PLAYERIDMAP2[[#This Row],[POS]]="SS",MAX(AT$1:AT874)+1,"")</f>
        <v/>
      </c>
      <c r="AU875" t="str">
        <f>IFERROR(INDEX(PLAYERIDMAP2[PLAYERNAME],MATCH(ROW()-ROW(AU$1),SHORTSTOP,0)),"")</f>
        <v/>
      </c>
      <c r="AV875" t="str">
        <f>IF(PLAYERIDMAP2[[#This Row],[POS]]="OF",MAX(AV$1:AV874)+1,"")</f>
        <v/>
      </c>
      <c r="AW875" t="str">
        <f>IFERROR(INDEX(PLAYERIDMAP2[PLAYERNAME],MATCH(ROW()-ROW(AW$1),OUTFIELD,0)),"")</f>
        <v/>
      </c>
      <c r="AX875">
        <f>IF(PLAYERIDMAP2[[#This Row],[POS]]&lt;&gt;"P",MAX(AX$1:AX874)+1,"")</f>
        <v>461</v>
      </c>
      <c r="AY875" t="str">
        <f>IFERROR(INDEX(PLAYERIDMAP2[PLAYERNAME],MATCH(ROW()-ROW(AY$1),HITTERS,0)),"")</f>
        <v/>
      </c>
      <c r="AZ875" t="str">
        <f>IF(PLAYERIDMAP2[[#This Row],[POS]]="P",MAX(AZ$1:AZ874)+1,"")</f>
        <v/>
      </c>
      <c r="BA875" t="str">
        <f>IFERROR(INDEX(PLAYERIDMAP2[PLAYERNAME],MATCH(ROW()-ROW(BA$1),PITCHERS,0)),"")</f>
        <v/>
      </c>
    </row>
    <row r="876" spans="1:53" x14ac:dyDescent="0.25">
      <c r="A876" t="s">
        <v>13745</v>
      </c>
      <c r="B876" t="s">
        <v>5267</v>
      </c>
      <c r="C876" s="1">
        <v>28684</v>
      </c>
      <c r="D876" t="s">
        <v>17115</v>
      </c>
      <c r="E876" t="s">
        <v>17416</v>
      </c>
      <c r="F876" t="s">
        <v>11164</v>
      </c>
      <c r="G876" t="s">
        <v>16838</v>
      </c>
      <c r="H876" t="s">
        <v>10998</v>
      </c>
      <c r="I876" t="s">
        <v>17417</v>
      </c>
      <c r="J876" t="s">
        <v>5267</v>
      </c>
      <c r="K876">
        <v>407886</v>
      </c>
      <c r="L876" t="s">
        <v>5267</v>
      </c>
      <c r="M876">
        <v>223483</v>
      </c>
      <c r="N876" t="s">
        <v>5267</v>
      </c>
      <c r="O876" t="s">
        <v>13746</v>
      </c>
      <c r="P876" t="s">
        <v>13745</v>
      </c>
      <c r="Q876">
        <v>6862</v>
      </c>
      <c r="R876" t="s">
        <v>5267</v>
      </c>
      <c r="S876">
        <v>5036</v>
      </c>
      <c r="T876" t="s">
        <v>5267</v>
      </c>
      <c r="U876" t="s">
        <v>5267</v>
      </c>
      <c r="V876" t="s">
        <v>13747</v>
      </c>
      <c r="W876">
        <v>1276</v>
      </c>
      <c r="X876">
        <v>6862</v>
      </c>
      <c r="Y876" t="s">
        <v>5267</v>
      </c>
      <c r="Z876" t="s">
        <v>13748</v>
      </c>
      <c r="AA876" t="s">
        <v>5703</v>
      </c>
      <c r="AB876" t="s">
        <v>10958</v>
      </c>
      <c r="AC876" t="s">
        <v>5267</v>
      </c>
      <c r="AD876" t="s">
        <v>13748</v>
      </c>
      <c r="AE876">
        <v>6819</v>
      </c>
      <c r="AL876" t="str">
        <f>IF(PLAYERIDMAP2[[#This Row],[POS]]="C",MAX(AL$1:AL875)+1,"")</f>
        <v/>
      </c>
      <c r="AM876" t="str">
        <f>IFERROR(INDEX(PLAYERIDMAP2[PLAYERNAME],MATCH(ROW()-ROW(AM$1),CATCHERS,0)),"")</f>
        <v/>
      </c>
      <c r="AN876" t="str">
        <f>IF(PLAYERIDMAP2[[#This Row],[POS]]="1B",MAX(AN$1:AN875)+1,"")</f>
        <v/>
      </c>
      <c r="AO876" t="str">
        <f>IFERROR(INDEX(PLAYERIDMAP2[PLAYERNAME],MATCH(ROW()-ROW(AO$1),FIRSTBASE,0)),"")</f>
        <v/>
      </c>
      <c r="AP876" t="str">
        <f>IF(PLAYERIDMAP2[[#This Row],[POS]]="2B",MAX(AP$1:AP875)+1,"")</f>
        <v/>
      </c>
      <c r="AQ876" t="str">
        <f>IFERROR(INDEX(PLAYERIDMAP2[PLAYERNAME],MATCH(ROW()-ROW(AQ$1),SECONDBASE,0)),"")</f>
        <v/>
      </c>
      <c r="AR876" t="str">
        <f>IF(PLAYERIDMAP2[[#This Row],[POS]]="3B",MAX(AR$1:AR875)+1,"")</f>
        <v/>
      </c>
      <c r="AS876" t="str">
        <f>IFERROR(INDEX(PLAYERIDMAP2[PLAYERNAME],MATCH(ROW()-ROW(AS$1),THIRDBASE,0)),"")</f>
        <v/>
      </c>
      <c r="AT876" t="str">
        <f>IF(PLAYERIDMAP2[[#This Row],[POS]]="SS",MAX(AT$1:AT875)+1,"")</f>
        <v/>
      </c>
      <c r="AU876" t="str">
        <f>IFERROR(INDEX(PLAYERIDMAP2[PLAYERNAME],MATCH(ROW()-ROW(AU$1),SHORTSTOP,0)),"")</f>
        <v/>
      </c>
      <c r="AV876">
        <f>IF(PLAYERIDMAP2[[#This Row],[POS]]="OF",MAX(AV$1:AV875)+1,"")</f>
        <v>176</v>
      </c>
      <c r="AW876" t="str">
        <f>IFERROR(INDEX(PLAYERIDMAP2[PLAYERNAME],MATCH(ROW()-ROW(AW$1),OUTFIELD,0)),"")</f>
        <v/>
      </c>
      <c r="AX876">
        <f>IF(PLAYERIDMAP2[[#This Row],[POS]]&lt;&gt;"P",MAX(AX$1:AX875)+1,"")</f>
        <v>462</v>
      </c>
      <c r="AY876" t="str">
        <f>IFERROR(INDEX(PLAYERIDMAP2[PLAYERNAME],MATCH(ROW()-ROW(AY$1),HITTERS,0)),"")</f>
        <v/>
      </c>
      <c r="AZ876" t="str">
        <f>IF(PLAYERIDMAP2[[#This Row],[POS]]="P",MAX(AZ$1:AZ875)+1,"")</f>
        <v/>
      </c>
      <c r="BA876" t="str">
        <f>IFERROR(INDEX(PLAYERIDMAP2[PLAYERNAME],MATCH(ROW()-ROW(BA$1),PITCHERS,0)),"")</f>
        <v/>
      </c>
    </row>
    <row r="877" spans="1:53" x14ac:dyDescent="0.25">
      <c r="A877" t="s">
        <v>13749</v>
      </c>
      <c r="B877" t="s">
        <v>13750</v>
      </c>
      <c r="C877" s="1">
        <v>31110</v>
      </c>
      <c r="D877" t="s">
        <v>17392</v>
      </c>
      <c r="E877" t="s">
        <v>20217</v>
      </c>
      <c r="F877" t="s">
        <v>11062</v>
      </c>
      <c r="G877" t="s">
        <v>16838</v>
      </c>
      <c r="H877" t="s">
        <v>10988</v>
      </c>
      <c r="I877" t="s">
        <v>20218</v>
      </c>
      <c r="J877" t="s">
        <v>13750</v>
      </c>
      <c r="K877">
        <v>458537</v>
      </c>
      <c r="L877" t="s">
        <v>13750</v>
      </c>
      <c r="M877">
        <v>1717006</v>
      </c>
      <c r="N877" t="s">
        <v>13750</v>
      </c>
      <c r="O877" t="s">
        <v>13751</v>
      </c>
      <c r="P877" t="s">
        <v>13749</v>
      </c>
      <c r="Q877">
        <v>8778</v>
      </c>
      <c r="R877" t="s">
        <v>13750</v>
      </c>
      <c r="S877">
        <v>30580</v>
      </c>
      <c r="T877" t="s">
        <v>13750</v>
      </c>
      <c r="V877" t="s">
        <v>13752</v>
      </c>
      <c r="W877">
        <v>54103</v>
      </c>
      <c r="X877">
        <v>8778</v>
      </c>
      <c r="Y877" t="s">
        <v>13750</v>
      </c>
      <c r="Z877" t="s">
        <v>13753</v>
      </c>
      <c r="AA877" t="s">
        <v>5703</v>
      </c>
      <c r="AB877" t="s">
        <v>10958</v>
      </c>
      <c r="AC877" t="s">
        <v>13750</v>
      </c>
      <c r="AD877" t="s">
        <v>13753</v>
      </c>
      <c r="AE877">
        <v>9892</v>
      </c>
      <c r="AF877" t="s">
        <v>13750</v>
      </c>
      <c r="AG877">
        <v>12522</v>
      </c>
      <c r="AL877" t="str">
        <f>IF(PLAYERIDMAP2[[#This Row],[POS]]="C",MAX(AL$1:AL876)+1,"")</f>
        <v/>
      </c>
      <c r="AM877" t="str">
        <f>IFERROR(INDEX(PLAYERIDMAP2[PLAYERNAME],MATCH(ROW()-ROW(AM$1),CATCHERS,0)),"")</f>
        <v/>
      </c>
      <c r="AN877" t="str">
        <f>IF(PLAYERIDMAP2[[#This Row],[POS]]="1B",MAX(AN$1:AN876)+1,"")</f>
        <v/>
      </c>
      <c r="AO877" t="str">
        <f>IFERROR(INDEX(PLAYERIDMAP2[PLAYERNAME],MATCH(ROW()-ROW(AO$1),FIRSTBASE,0)),"")</f>
        <v/>
      </c>
      <c r="AP877" t="str">
        <f>IF(PLAYERIDMAP2[[#This Row],[POS]]="2B",MAX(AP$1:AP876)+1,"")</f>
        <v/>
      </c>
      <c r="AQ877" t="str">
        <f>IFERROR(INDEX(PLAYERIDMAP2[PLAYERNAME],MATCH(ROW()-ROW(AQ$1),SECONDBASE,0)),"")</f>
        <v/>
      </c>
      <c r="AR877" t="str">
        <f>IF(PLAYERIDMAP2[[#This Row],[POS]]="3B",MAX(AR$1:AR876)+1,"")</f>
        <v/>
      </c>
      <c r="AS877" t="str">
        <f>IFERROR(INDEX(PLAYERIDMAP2[PLAYERNAME],MATCH(ROW()-ROW(AS$1),THIRDBASE,0)),"")</f>
        <v/>
      </c>
      <c r="AT877" t="str">
        <f>IF(PLAYERIDMAP2[[#This Row],[POS]]="SS",MAX(AT$1:AT876)+1,"")</f>
        <v/>
      </c>
      <c r="AU877" t="str">
        <f>IFERROR(INDEX(PLAYERIDMAP2[PLAYERNAME],MATCH(ROW()-ROW(AU$1),SHORTSTOP,0)),"")</f>
        <v/>
      </c>
      <c r="AV877" t="str">
        <f>IF(PLAYERIDMAP2[[#This Row],[POS]]="OF",MAX(AV$1:AV876)+1,"")</f>
        <v/>
      </c>
      <c r="AW877" t="str">
        <f>IFERROR(INDEX(PLAYERIDMAP2[PLAYERNAME],MATCH(ROW()-ROW(AW$1),OUTFIELD,0)),"")</f>
        <v/>
      </c>
      <c r="AX877" t="str">
        <f>IF(PLAYERIDMAP2[[#This Row],[POS]]&lt;&gt;"P",MAX(AX$1:AX876)+1,"")</f>
        <v/>
      </c>
      <c r="AY877" t="str">
        <f>IFERROR(INDEX(PLAYERIDMAP2[PLAYERNAME],MATCH(ROW()-ROW(AY$1),HITTERS,0)),"")</f>
        <v/>
      </c>
      <c r="AZ877">
        <f>IF(PLAYERIDMAP2[[#This Row],[POS]]="P",MAX(AZ$1:AZ876)+1,"")</f>
        <v>414</v>
      </c>
      <c r="BA877" t="str">
        <f>IFERROR(INDEX(PLAYERIDMAP2[PLAYERNAME],MATCH(ROW()-ROW(BA$1),PITCHERS,0)),"")</f>
        <v/>
      </c>
    </row>
    <row r="878" spans="1:53" x14ac:dyDescent="0.25">
      <c r="A878" t="s">
        <v>13754</v>
      </c>
      <c r="B878" t="s">
        <v>10407</v>
      </c>
      <c r="C878" s="1">
        <v>31860</v>
      </c>
      <c r="D878" t="s">
        <v>18318</v>
      </c>
      <c r="E878" t="s">
        <v>19708</v>
      </c>
      <c r="F878" t="s">
        <v>11021</v>
      </c>
      <c r="G878" t="s">
        <v>14693</v>
      </c>
      <c r="H878" t="s">
        <v>10988</v>
      </c>
      <c r="I878" t="s">
        <v>19709</v>
      </c>
      <c r="J878" t="s">
        <v>10407</v>
      </c>
      <c r="K878">
        <v>476595</v>
      </c>
      <c r="L878" t="s">
        <v>10407</v>
      </c>
      <c r="M878">
        <v>1925712</v>
      </c>
      <c r="N878" t="s">
        <v>10407</v>
      </c>
      <c r="O878" t="s">
        <v>13755</v>
      </c>
      <c r="P878" t="s">
        <v>13754</v>
      </c>
      <c r="Q878">
        <v>9133</v>
      </c>
      <c r="R878" t="s">
        <v>10407</v>
      </c>
      <c r="S878">
        <v>32030</v>
      </c>
      <c r="T878" t="s">
        <v>10407</v>
      </c>
      <c r="V878" t="s">
        <v>13756</v>
      </c>
      <c r="W878">
        <v>58404</v>
      </c>
      <c r="X878">
        <v>9133</v>
      </c>
      <c r="Y878" t="s">
        <v>10407</v>
      </c>
      <c r="Z878" t="s">
        <v>13757</v>
      </c>
      <c r="AA878" t="s">
        <v>10958</v>
      </c>
      <c r="AB878" t="s">
        <v>10958</v>
      </c>
      <c r="AD878" t="s">
        <v>13757</v>
      </c>
      <c r="AF878" t="s">
        <v>10407</v>
      </c>
      <c r="AG878">
        <v>16994</v>
      </c>
      <c r="AL878" t="str">
        <f>IF(PLAYERIDMAP2[[#This Row],[POS]]="C",MAX(AL$1:AL877)+1,"")</f>
        <v/>
      </c>
      <c r="AM878" t="str">
        <f>IFERROR(INDEX(PLAYERIDMAP2[PLAYERNAME],MATCH(ROW()-ROW(AM$1),CATCHERS,0)),"")</f>
        <v/>
      </c>
      <c r="AN878" t="str">
        <f>IF(PLAYERIDMAP2[[#This Row],[POS]]="1B",MAX(AN$1:AN877)+1,"")</f>
        <v/>
      </c>
      <c r="AO878" t="str">
        <f>IFERROR(INDEX(PLAYERIDMAP2[PLAYERNAME],MATCH(ROW()-ROW(AO$1),FIRSTBASE,0)),"")</f>
        <v/>
      </c>
      <c r="AP878" t="str">
        <f>IF(PLAYERIDMAP2[[#This Row],[POS]]="2B",MAX(AP$1:AP877)+1,"")</f>
        <v/>
      </c>
      <c r="AQ878" t="str">
        <f>IFERROR(INDEX(PLAYERIDMAP2[PLAYERNAME],MATCH(ROW()-ROW(AQ$1),SECONDBASE,0)),"")</f>
        <v/>
      </c>
      <c r="AR878" t="str">
        <f>IF(PLAYERIDMAP2[[#This Row],[POS]]="3B",MAX(AR$1:AR877)+1,"")</f>
        <v/>
      </c>
      <c r="AS878" t="str">
        <f>IFERROR(INDEX(PLAYERIDMAP2[PLAYERNAME],MATCH(ROW()-ROW(AS$1),THIRDBASE,0)),"")</f>
        <v/>
      </c>
      <c r="AT878" t="str">
        <f>IF(PLAYERIDMAP2[[#This Row],[POS]]="SS",MAX(AT$1:AT877)+1,"")</f>
        <v/>
      </c>
      <c r="AU878" t="str">
        <f>IFERROR(INDEX(PLAYERIDMAP2[PLAYERNAME],MATCH(ROW()-ROW(AU$1),SHORTSTOP,0)),"")</f>
        <v/>
      </c>
      <c r="AV878" t="str">
        <f>IF(PLAYERIDMAP2[[#This Row],[POS]]="OF",MAX(AV$1:AV877)+1,"")</f>
        <v/>
      </c>
      <c r="AW878" t="str">
        <f>IFERROR(INDEX(PLAYERIDMAP2[PLAYERNAME],MATCH(ROW()-ROW(AW$1),OUTFIELD,0)),"")</f>
        <v/>
      </c>
      <c r="AX878" t="str">
        <f>IF(PLAYERIDMAP2[[#This Row],[POS]]&lt;&gt;"P",MAX(AX$1:AX877)+1,"")</f>
        <v/>
      </c>
      <c r="AY878" t="str">
        <f>IFERROR(INDEX(PLAYERIDMAP2[PLAYERNAME],MATCH(ROW()-ROW(AY$1),HITTERS,0)),"")</f>
        <v/>
      </c>
      <c r="AZ878">
        <f>IF(PLAYERIDMAP2[[#This Row],[POS]]="P",MAX(AZ$1:AZ877)+1,"")</f>
        <v>415</v>
      </c>
      <c r="BA878" t="str">
        <f>IFERROR(INDEX(PLAYERIDMAP2[PLAYERNAME],MATCH(ROW()-ROW(BA$1),PITCHERS,0)),"")</f>
        <v/>
      </c>
    </row>
    <row r="879" spans="1:53" x14ac:dyDescent="0.25">
      <c r="A879" t="s">
        <v>13758</v>
      </c>
      <c r="B879" t="s">
        <v>4476</v>
      </c>
      <c r="C879" s="1">
        <v>32545</v>
      </c>
      <c r="D879" t="s">
        <v>20634</v>
      </c>
      <c r="E879" t="s">
        <v>17004</v>
      </c>
      <c r="F879" t="s">
        <v>11164</v>
      </c>
      <c r="G879" t="s">
        <v>16838</v>
      </c>
      <c r="H879" t="s">
        <v>10998</v>
      </c>
      <c r="I879" t="s">
        <v>20635</v>
      </c>
      <c r="J879" t="s">
        <v>20636</v>
      </c>
      <c r="K879">
        <v>544371</v>
      </c>
      <c r="L879" t="s">
        <v>4476</v>
      </c>
      <c r="M879">
        <v>1915313</v>
      </c>
      <c r="N879" t="s">
        <v>4476</v>
      </c>
      <c r="O879" t="s">
        <v>16227</v>
      </c>
      <c r="P879" t="s">
        <v>13758</v>
      </c>
      <c r="Q879">
        <v>9384</v>
      </c>
      <c r="R879" t="s">
        <v>4476</v>
      </c>
      <c r="S879">
        <v>32084</v>
      </c>
      <c r="T879" t="s">
        <v>4476</v>
      </c>
      <c r="V879" t="s">
        <v>16228</v>
      </c>
      <c r="W879">
        <v>58850</v>
      </c>
      <c r="X879">
        <v>9384</v>
      </c>
      <c r="Y879" t="s">
        <v>4476</v>
      </c>
      <c r="Z879" t="s">
        <v>13759</v>
      </c>
      <c r="AA879" t="s">
        <v>10958</v>
      </c>
      <c r="AB879" t="s">
        <v>5703</v>
      </c>
      <c r="AC879" t="s">
        <v>4476</v>
      </c>
      <c r="AD879" t="s">
        <v>13759</v>
      </c>
      <c r="AH879" t="s">
        <v>4476</v>
      </c>
      <c r="AL879" t="str">
        <f>IF(PLAYERIDMAP2[[#This Row],[POS]]="C",MAX(AL$1:AL878)+1,"")</f>
        <v/>
      </c>
      <c r="AM879" t="str">
        <f>IFERROR(INDEX(PLAYERIDMAP2[PLAYERNAME],MATCH(ROW()-ROW(AM$1),CATCHERS,0)),"")</f>
        <v/>
      </c>
      <c r="AN879" t="str">
        <f>IF(PLAYERIDMAP2[[#This Row],[POS]]="1B",MAX(AN$1:AN878)+1,"")</f>
        <v/>
      </c>
      <c r="AO879" t="str">
        <f>IFERROR(INDEX(PLAYERIDMAP2[PLAYERNAME],MATCH(ROW()-ROW(AO$1),FIRSTBASE,0)),"")</f>
        <v/>
      </c>
      <c r="AP879" t="str">
        <f>IF(PLAYERIDMAP2[[#This Row],[POS]]="2B",MAX(AP$1:AP878)+1,"")</f>
        <v/>
      </c>
      <c r="AQ879" t="str">
        <f>IFERROR(INDEX(PLAYERIDMAP2[PLAYERNAME],MATCH(ROW()-ROW(AQ$1),SECONDBASE,0)),"")</f>
        <v/>
      </c>
      <c r="AR879" t="str">
        <f>IF(PLAYERIDMAP2[[#This Row],[POS]]="3B",MAX(AR$1:AR878)+1,"")</f>
        <v/>
      </c>
      <c r="AS879" t="str">
        <f>IFERROR(INDEX(PLAYERIDMAP2[PLAYERNAME],MATCH(ROW()-ROW(AS$1),THIRDBASE,0)),"")</f>
        <v/>
      </c>
      <c r="AT879" t="str">
        <f>IF(PLAYERIDMAP2[[#This Row],[POS]]="SS",MAX(AT$1:AT878)+1,"")</f>
        <v/>
      </c>
      <c r="AU879" t="str">
        <f>IFERROR(INDEX(PLAYERIDMAP2[PLAYERNAME],MATCH(ROW()-ROW(AU$1),SHORTSTOP,0)),"")</f>
        <v/>
      </c>
      <c r="AV879">
        <f>IF(PLAYERIDMAP2[[#This Row],[POS]]="OF",MAX(AV$1:AV878)+1,"")</f>
        <v>177</v>
      </c>
      <c r="AW879" t="str">
        <f>IFERROR(INDEX(PLAYERIDMAP2[PLAYERNAME],MATCH(ROW()-ROW(AW$1),OUTFIELD,0)),"")</f>
        <v/>
      </c>
      <c r="AX879">
        <f>IF(PLAYERIDMAP2[[#This Row],[POS]]&lt;&gt;"P",MAX(AX$1:AX878)+1,"")</f>
        <v>463</v>
      </c>
      <c r="AY879" t="str">
        <f>IFERROR(INDEX(PLAYERIDMAP2[PLAYERNAME],MATCH(ROW()-ROW(AY$1),HITTERS,0)),"")</f>
        <v/>
      </c>
      <c r="AZ879" t="str">
        <f>IF(PLAYERIDMAP2[[#This Row],[POS]]="P",MAX(AZ$1:AZ878)+1,"")</f>
        <v/>
      </c>
      <c r="BA879" t="str">
        <f>IFERROR(INDEX(PLAYERIDMAP2[PLAYERNAME],MATCH(ROW()-ROW(BA$1),PITCHERS,0)),"")</f>
        <v/>
      </c>
    </row>
    <row r="880" spans="1:53" x14ac:dyDescent="0.25">
      <c r="A880" t="s">
        <v>13760</v>
      </c>
      <c r="B880" t="s">
        <v>5377</v>
      </c>
      <c r="C880" s="1">
        <v>31566</v>
      </c>
      <c r="D880" t="s">
        <v>17003</v>
      </c>
      <c r="E880" t="s">
        <v>17004</v>
      </c>
      <c r="F880" t="s">
        <v>11302</v>
      </c>
      <c r="G880" t="s">
        <v>16838</v>
      </c>
      <c r="H880" t="s">
        <v>5705</v>
      </c>
      <c r="I880" t="s">
        <v>17005</v>
      </c>
      <c r="J880" t="s">
        <v>5377</v>
      </c>
      <c r="K880">
        <v>518963</v>
      </c>
      <c r="L880" t="s">
        <v>5377</v>
      </c>
      <c r="M880">
        <v>1666193</v>
      </c>
      <c r="N880" t="s">
        <v>5377</v>
      </c>
      <c r="O880" t="s">
        <v>13761</v>
      </c>
      <c r="P880" t="s">
        <v>13760</v>
      </c>
      <c r="Q880">
        <v>9164</v>
      </c>
      <c r="R880" t="s">
        <v>5377</v>
      </c>
      <c r="S880">
        <v>30968</v>
      </c>
      <c r="T880" t="s">
        <v>5377</v>
      </c>
      <c r="V880" t="s">
        <v>13762</v>
      </c>
      <c r="W880">
        <v>55999</v>
      </c>
      <c r="X880">
        <v>9164</v>
      </c>
      <c r="Y880" t="s">
        <v>5377</v>
      </c>
      <c r="Z880" t="s">
        <v>16609</v>
      </c>
      <c r="AA880" t="s">
        <v>5703</v>
      </c>
      <c r="AB880" t="s">
        <v>5703</v>
      </c>
      <c r="AD880" t="s">
        <v>16609</v>
      </c>
      <c r="AL880" t="str">
        <f>IF(PLAYERIDMAP2[[#This Row],[POS]]="C",MAX(AL$1:AL879)+1,"")</f>
        <v/>
      </c>
      <c r="AM880" t="str">
        <f>IFERROR(INDEX(PLAYERIDMAP2[PLAYERNAME],MATCH(ROW()-ROW(AM$1),CATCHERS,0)),"")</f>
        <v/>
      </c>
      <c r="AN880" t="str">
        <f>IF(PLAYERIDMAP2[[#This Row],[POS]]="1B",MAX(AN$1:AN879)+1,"")</f>
        <v/>
      </c>
      <c r="AO880" t="str">
        <f>IFERROR(INDEX(PLAYERIDMAP2[PLAYERNAME],MATCH(ROW()-ROW(AO$1),FIRSTBASE,0)),"")</f>
        <v/>
      </c>
      <c r="AP880" t="str">
        <f>IF(PLAYERIDMAP2[[#This Row],[POS]]="2B",MAX(AP$1:AP879)+1,"")</f>
        <v/>
      </c>
      <c r="AQ880" t="str">
        <f>IFERROR(INDEX(PLAYERIDMAP2[PLAYERNAME],MATCH(ROW()-ROW(AQ$1),SECONDBASE,0)),"")</f>
        <v/>
      </c>
      <c r="AR880">
        <f>IF(PLAYERIDMAP2[[#This Row],[POS]]="3B",MAX(AR$1:AR879)+1,"")</f>
        <v>55</v>
      </c>
      <c r="AS880" t="str">
        <f>IFERROR(INDEX(PLAYERIDMAP2[PLAYERNAME],MATCH(ROW()-ROW(AS$1),THIRDBASE,0)),"")</f>
        <v/>
      </c>
      <c r="AT880" t="str">
        <f>IF(PLAYERIDMAP2[[#This Row],[POS]]="SS",MAX(AT$1:AT879)+1,"")</f>
        <v/>
      </c>
      <c r="AU880" t="str">
        <f>IFERROR(INDEX(PLAYERIDMAP2[PLAYERNAME],MATCH(ROW()-ROW(AU$1),SHORTSTOP,0)),"")</f>
        <v/>
      </c>
      <c r="AV880" t="str">
        <f>IF(PLAYERIDMAP2[[#This Row],[POS]]="OF",MAX(AV$1:AV879)+1,"")</f>
        <v/>
      </c>
      <c r="AW880" t="str">
        <f>IFERROR(INDEX(PLAYERIDMAP2[PLAYERNAME],MATCH(ROW()-ROW(AW$1),OUTFIELD,0)),"")</f>
        <v/>
      </c>
      <c r="AX880">
        <f>IF(PLAYERIDMAP2[[#This Row],[POS]]&lt;&gt;"P",MAX(AX$1:AX879)+1,"")</f>
        <v>464</v>
      </c>
      <c r="AY880" t="str">
        <f>IFERROR(INDEX(PLAYERIDMAP2[PLAYERNAME],MATCH(ROW()-ROW(AY$1),HITTERS,0)),"")</f>
        <v/>
      </c>
      <c r="AZ880" t="str">
        <f>IF(PLAYERIDMAP2[[#This Row],[POS]]="P",MAX(AZ$1:AZ879)+1,"")</f>
        <v/>
      </c>
      <c r="BA880" t="str">
        <f>IFERROR(INDEX(PLAYERIDMAP2[PLAYERNAME],MATCH(ROW()-ROW(BA$1),PITCHERS,0)),"")</f>
        <v/>
      </c>
    </row>
    <row r="881" spans="1:53" x14ac:dyDescent="0.25">
      <c r="A881" t="s">
        <v>13763</v>
      </c>
      <c r="B881" t="s">
        <v>10047</v>
      </c>
      <c r="C881" s="1">
        <v>33165</v>
      </c>
      <c r="D881" t="s">
        <v>17706</v>
      </c>
      <c r="E881" t="s">
        <v>17707</v>
      </c>
      <c r="F881" t="s">
        <v>11151</v>
      </c>
      <c r="G881" t="s">
        <v>16838</v>
      </c>
      <c r="H881" t="s">
        <v>10988</v>
      </c>
      <c r="I881" t="s">
        <v>17708</v>
      </c>
      <c r="J881" t="s">
        <v>10047</v>
      </c>
      <c r="K881">
        <v>543475</v>
      </c>
      <c r="L881" t="s">
        <v>10047</v>
      </c>
      <c r="M881">
        <v>1717424</v>
      </c>
      <c r="N881" t="s">
        <v>10047</v>
      </c>
      <c r="O881" t="s">
        <v>13764</v>
      </c>
      <c r="P881" t="s">
        <v>13763</v>
      </c>
      <c r="Q881">
        <v>8856</v>
      </c>
      <c r="R881" t="s">
        <v>10047</v>
      </c>
      <c r="S881">
        <v>31061</v>
      </c>
      <c r="T881" t="s">
        <v>10047</v>
      </c>
      <c r="V881" t="s">
        <v>13765</v>
      </c>
      <c r="W881">
        <v>58407</v>
      </c>
      <c r="X881">
        <v>8856</v>
      </c>
      <c r="Y881" t="s">
        <v>10047</v>
      </c>
      <c r="Z881" t="s">
        <v>13766</v>
      </c>
      <c r="AA881" t="s">
        <v>5703</v>
      </c>
      <c r="AB881" t="s">
        <v>5703</v>
      </c>
      <c r="AC881" t="s">
        <v>10047</v>
      </c>
      <c r="AD881" t="s">
        <v>13766</v>
      </c>
      <c r="AE881">
        <v>10528</v>
      </c>
      <c r="AF881" t="s">
        <v>10047</v>
      </c>
      <c r="AG881">
        <v>12929</v>
      </c>
      <c r="AH881" t="s">
        <v>10047</v>
      </c>
      <c r="AL881" t="str">
        <f>IF(PLAYERIDMAP2[[#This Row],[POS]]="C",MAX(AL$1:AL880)+1,"")</f>
        <v/>
      </c>
      <c r="AM881" t="str">
        <f>IFERROR(INDEX(PLAYERIDMAP2[PLAYERNAME],MATCH(ROW()-ROW(AM$1),CATCHERS,0)),"")</f>
        <v/>
      </c>
      <c r="AN881" t="str">
        <f>IF(PLAYERIDMAP2[[#This Row],[POS]]="1B",MAX(AN$1:AN880)+1,"")</f>
        <v/>
      </c>
      <c r="AO881" t="str">
        <f>IFERROR(INDEX(PLAYERIDMAP2[PLAYERNAME],MATCH(ROW()-ROW(AO$1),FIRSTBASE,0)),"")</f>
        <v/>
      </c>
      <c r="AP881" t="str">
        <f>IF(PLAYERIDMAP2[[#This Row],[POS]]="2B",MAX(AP$1:AP880)+1,"")</f>
        <v/>
      </c>
      <c r="AQ881" t="str">
        <f>IFERROR(INDEX(PLAYERIDMAP2[PLAYERNAME],MATCH(ROW()-ROW(AQ$1),SECONDBASE,0)),"")</f>
        <v/>
      </c>
      <c r="AR881" t="str">
        <f>IF(PLAYERIDMAP2[[#This Row],[POS]]="3B",MAX(AR$1:AR880)+1,"")</f>
        <v/>
      </c>
      <c r="AS881" t="str">
        <f>IFERROR(INDEX(PLAYERIDMAP2[PLAYERNAME],MATCH(ROW()-ROW(AS$1),THIRDBASE,0)),"")</f>
        <v/>
      </c>
      <c r="AT881" t="str">
        <f>IF(PLAYERIDMAP2[[#This Row],[POS]]="SS",MAX(AT$1:AT880)+1,"")</f>
        <v/>
      </c>
      <c r="AU881" t="str">
        <f>IFERROR(INDEX(PLAYERIDMAP2[PLAYERNAME],MATCH(ROW()-ROW(AU$1),SHORTSTOP,0)),"")</f>
        <v/>
      </c>
      <c r="AV881" t="str">
        <f>IF(PLAYERIDMAP2[[#This Row],[POS]]="OF",MAX(AV$1:AV880)+1,"")</f>
        <v/>
      </c>
      <c r="AW881" t="str">
        <f>IFERROR(INDEX(PLAYERIDMAP2[PLAYERNAME],MATCH(ROW()-ROW(AW$1),OUTFIELD,0)),"")</f>
        <v/>
      </c>
      <c r="AX881" t="str">
        <f>IF(PLAYERIDMAP2[[#This Row],[POS]]&lt;&gt;"P",MAX(AX$1:AX880)+1,"")</f>
        <v/>
      </c>
      <c r="AY881" t="str">
        <f>IFERROR(INDEX(PLAYERIDMAP2[PLAYERNAME],MATCH(ROW()-ROW(AY$1),HITTERS,0)),"")</f>
        <v/>
      </c>
      <c r="AZ881">
        <f>IF(PLAYERIDMAP2[[#This Row],[POS]]="P",MAX(AZ$1:AZ880)+1,"")</f>
        <v>416</v>
      </c>
      <c r="BA881" t="str">
        <f>IFERROR(INDEX(PLAYERIDMAP2[PLAYERNAME],MATCH(ROW()-ROW(BA$1),PITCHERS,0)),"")</f>
        <v/>
      </c>
    </row>
    <row r="882" spans="1:53" x14ac:dyDescent="0.25">
      <c r="A882" t="s">
        <v>13767</v>
      </c>
      <c r="B882" t="s">
        <v>10668</v>
      </c>
      <c r="C882" s="1">
        <v>31909</v>
      </c>
      <c r="D882" t="s">
        <v>18840</v>
      </c>
      <c r="E882" t="s">
        <v>20637</v>
      </c>
      <c r="F882" t="s">
        <v>11027</v>
      </c>
      <c r="G882" t="s">
        <v>16838</v>
      </c>
      <c r="H882" t="s">
        <v>10988</v>
      </c>
      <c r="I882" t="s">
        <v>20638</v>
      </c>
      <c r="J882" t="s">
        <v>10668</v>
      </c>
      <c r="K882">
        <v>458681</v>
      </c>
      <c r="L882" t="s">
        <v>10668</v>
      </c>
      <c r="M882">
        <v>1733864</v>
      </c>
      <c r="N882" t="s">
        <v>10668</v>
      </c>
      <c r="O882" t="s">
        <v>13768</v>
      </c>
      <c r="P882" t="s">
        <v>13767</v>
      </c>
      <c r="Q882">
        <v>8650</v>
      </c>
      <c r="R882" t="s">
        <v>10668</v>
      </c>
      <c r="S882">
        <v>30820</v>
      </c>
      <c r="T882" t="s">
        <v>10668</v>
      </c>
      <c r="V882" t="s">
        <v>13769</v>
      </c>
      <c r="W882">
        <v>58410</v>
      </c>
      <c r="X882">
        <v>8650</v>
      </c>
      <c r="Y882" t="s">
        <v>10668</v>
      </c>
      <c r="Z882" t="s">
        <v>13770</v>
      </c>
      <c r="AA882" t="s">
        <v>5703</v>
      </c>
      <c r="AB882" t="s">
        <v>5703</v>
      </c>
      <c r="AC882" t="s">
        <v>10668</v>
      </c>
      <c r="AD882" t="s">
        <v>13770</v>
      </c>
      <c r="AE882">
        <v>10504</v>
      </c>
      <c r="AF882" t="s">
        <v>10668</v>
      </c>
      <c r="AG882">
        <v>11354</v>
      </c>
      <c r="AH882" t="s">
        <v>10668</v>
      </c>
      <c r="AL882" t="str">
        <f>IF(PLAYERIDMAP2[[#This Row],[POS]]="C",MAX(AL$1:AL881)+1,"")</f>
        <v/>
      </c>
      <c r="AM882" t="str">
        <f>IFERROR(INDEX(PLAYERIDMAP2[PLAYERNAME],MATCH(ROW()-ROW(AM$1),CATCHERS,0)),"")</f>
        <v/>
      </c>
      <c r="AN882" t="str">
        <f>IF(PLAYERIDMAP2[[#This Row],[POS]]="1B",MAX(AN$1:AN881)+1,"")</f>
        <v/>
      </c>
      <c r="AO882" t="str">
        <f>IFERROR(INDEX(PLAYERIDMAP2[PLAYERNAME],MATCH(ROW()-ROW(AO$1),FIRSTBASE,0)),"")</f>
        <v/>
      </c>
      <c r="AP882" t="str">
        <f>IF(PLAYERIDMAP2[[#This Row],[POS]]="2B",MAX(AP$1:AP881)+1,"")</f>
        <v/>
      </c>
      <c r="AQ882" t="str">
        <f>IFERROR(INDEX(PLAYERIDMAP2[PLAYERNAME],MATCH(ROW()-ROW(AQ$1),SECONDBASE,0)),"")</f>
        <v/>
      </c>
      <c r="AR882" t="str">
        <f>IF(PLAYERIDMAP2[[#This Row],[POS]]="3B",MAX(AR$1:AR881)+1,"")</f>
        <v/>
      </c>
      <c r="AS882" t="str">
        <f>IFERROR(INDEX(PLAYERIDMAP2[PLAYERNAME],MATCH(ROW()-ROW(AS$1),THIRDBASE,0)),"")</f>
        <v/>
      </c>
      <c r="AT882" t="str">
        <f>IF(PLAYERIDMAP2[[#This Row],[POS]]="SS",MAX(AT$1:AT881)+1,"")</f>
        <v/>
      </c>
      <c r="AU882" t="str">
        <f>IFERROR(INDEX(PLAYERIDMAP2[PLAYERNAME],MATCH(ROW()-ROW(AU$1),SHORTSTOP,0)),"")</f>
        <v/>
      </c>
      <c r="AV882" t="str">
        <f>IF(PLAYERIDMAP2[[#This Row],[POS]]="OF",MAX(AV$1:AV881)+1,"")</f>
        <v/>
      </c>
      <c r="AW882" t="str">
        <f>IFERROR(INDEX(PLAYERIDMAP2[PLAYERNAME],MATCH(ROW()-ROW(AW$1),OUTFIELD,0)),"")</f>
        <v/>
      </c>
      <c r="AX882" t="str">
        <f>IF(PLAYERIDMAP2[[#This Row],[POS]]&lt;&gt;"P",MAX(AX$1:AX881)+1,"")</f>
        <v/>
      </c>
      <c r="AY882" t="str">
        <f>IFERROR(INDEX(PLAYERIDMAP2[PLAYERNAME],MATCH(ROW()-ROW(AY$1),HITTERS,0)),"")</f>
        <v/>
      </c>
      <c r="AZ882">
        <f>IF(PLAYERIDMAP2[[#This Row],[POS]]="P",MAX(AZ$1:AZ881)+1,"")</f>
        <v>417</v>
      </c>
      <c r="BA882" t="str">
        <f>IFERROR(INDEX(PLAYERIDMAP2[PLAYERNAME],MATCH(ROW()-ROW(BA$1),PITCHERS,0)),"")</f>
        <v/>
      </c>
    </row>
    <row r="883" spans="1:53" x14ac:dyDescent="0.25">
      <c r="A883" t="s">
        <v>13771</v>
      </c>
      <c r="B883" t="s">
        <v>9702</v>
      </c>
      <c r="C883" s="1">
        <v>29077</v>
      </c>
      <c r="D883" t="s">
        <v>16854</v>
      </c>
      <c r="E883" t="s">
        <v>19107</v>
      </c>
      <c r="F883" t="s">
        <v>11302</v>
      </c>
      <c r="G883" t="s">
        <v>16838</v>
      </c>
      <c r="H883" t="s">
        <v>10988</v>
      </c>
      <c r="I883" t="s">
        <v>19108</v>
      </c>
      <c r="J883" t="s">
        <v>9702</v>
      </c>
      <c r="K883">
        <v>407193</v>
      </c>
      <c r="L883" t="s">
        <v>9702</v>
      </c>
      <c r="M883">
        <v>245546</v>
      </c>
      <c r="N883" t="s">
        <v>9702</v>
      </c>
      <c r="O883" t="s">
        <v>13772</v>
      </c>
      <c r="P883" t="s">
        <v>13771</v>
      </c>
      <c r="Q883">
        <v>6775</v>
      </c>
      <c r="R883" t="s">
        <v>9702</v>
      </c>
      <c r="V883" t="s">
        <v>13773</v>
      </c>
      <c r="W883">
        <v>999</v>
      </c>
      <c r="X883">
        <v>6775</v>
      </c>
      <c r="Y883" t="s">
        <v>9702</v>
      </c>
      <c r="Z883" t="s">
        <v>16610</v>
      </c>
      <c r="AA883" t="s">
        <v>5703</v>
      </c>
      <c r="AB883" t="s">
        <v>5703</v>
      </c>
      <c r="AD883" t="s">
        <v>16610</v>
      </c>
      <c r="AL883" t="str">
        <f>IF(PLAYERIDMAP2[[#This Row],[POS]]="C",MAX(AL$1:AL882)+1,"")</f>
        <v/>
      </c>
      <c r="AM883" t="str">
        <f>IFERROR(INDEX(PLAYERIDMAP2[PLAYERNAME],MATCH(ROW()-ROW(AM$1),CATCHERS,0)),"")</f>
        <v/>
      </c>
      <c r="AN883" t="str">
        <f>IF(PLAYERIDMAP2[[#This Row],[POS]]="1B",MAX(AN$1:AN882)+1,"")</f>
        <v/>
      </c>
      <c r="AO883" t="str">
        <f>IFERROR(INDEX(PLAYERIDMAP2[PLAYERNAME],MATCH(ROW()-ROW(AO$1),FIRSTBASE,0)),"")</f>
        <v/>
      </c>
      <c r="AP883" t="str">
        <f>IF(PLAYERIDMAP2[[#This Row],[POS]]="2B",MAX(AP$1:AP882)+1,"")</f>
        <v/>
      </c>
      <c r="AQ883" t="str">
        <f>IFERROR(INDEX(PLAYERIDMAP2[PLAYERNAME],MATCH(ROW()-ROW(AQ$1),SECONDBASE,0)),"")</f>
        <v/>
      </c>
      <c r="AR883" t="str">
        <f>IF(PLAYERIDMAP2[[#This Row],[POS]]="3B",MAX(AR$1:AR882)+1,"")</f>
        <v/>
      </c>
      <c r="AS883" t="str">
        <f>IFERROR(INDEX(PLAYERIDMAP2[PLAYERNAME],MATCH(ROW()-ROW(AS$1),THIRDBASE,0)),"")</f>
        <v/>
      </c>
      <c r="AT883" t="str">
        <f>IF(PLAYERIDMAP2[[#This Row],[POS]]="SS",MAX(AT$1:AT882)+1,"")</f>
        <v/>
      </c>
      <c r="AU883" t="str">
        <f>IFERROR(INDEX(PLAYERIDMAP2[PLAYERNAME],MATCH(ROW()-ROW(AU$1),SHORTSTOP,0)),"")</f>
        <v/>
      </c>
      <c r="AV883" t="str">
        <f>IF(PLAYERIDMAP2[[#This Row],[POS]]="OF",MAX(AV$1:AV882)+1,"")</f>
        <v/>
      </c>
      <c r="AW883" t="str">
        <f>IFERROR(INDEX(PLAYERIDMAP2[PLAYERNAME],MATCH(ROW()-ROW(AW$1),OUTFIELD,0)),"")</f>
        <v/>
      </c>
      <c r="AX883" t="str">
        <f>IF(PLAYERIDMAP2[[#This Row],[POS]]&lt;&gt;"P",MAX(AX$1:AX882)+1,"")</f>
        <v/>
      </c>
      <c r="AY883" t="str">
        <f>IFERROR(INDEX(PLAYERIDMAP2[PLAYERNAME],MATCH(ROW()-ROW(AY$1),HITTERS,0)),"")</f>
        <v/>
      </c>
      <c r="AZ883">
        <f>IF(PLAYERIDMAP2[[#This Row],[POS]]="P",MAX(AZ$1:AZ882)+1,"")</f>
        <v>418</v>
      </c>
      <c r="BA883" t="str">
        <f>IFERROR(INDEX(PLAYERIDMAP2[PLAYERNAME],MATCH(ROW()-ROW(BA$1),PITCHERS,0)),"")</f>
        <v/>
      </c>
    </row>
    <row r="884" spans="1:53" x14ac:dyDescent="0.25">
      <c r="A884" t="s">
        <v>13774</v>
      </c>
      <c r="B884" t="s">
        <v>10785</v>
      </c>
      <c r="C884" s="1">
        <v>32194</v>
      </c>
      <c r="D884" t="s">
        <v>16922</v>
      </c>
      <c r="E884" t="s">
        <v>19168</v>
      </c>
      <c r="F884" t="s">
        <v>11027</v>
      </c>
      <c r="G884" t="s">
        <v>16838</v>
      </c>
      <c r="H884" t="s">
        <v>10988</v>
      </c>
      <c r="I884" t="s">
        <v>19169</v>
      </c>
      <c r="J884" t="s">
        <v>10785</v>
      </c>
      <c r="K884">
        <v>544928</v>
      </c>
      <c r="L884" t="s">
        <v>10785</v>
      </c>
      <c r="M884">
        <v>2040403</v>
      </c>
      <c r="N884" t="s">
        <v>10785</v>
      </c>
      <c r="O884" t="s">
        <v>13775</v>
      </c>
      <c r="P884" t="s">
        <v>13774</v>
      </c>
      <c r="Q884">
        <v>9401</v>
      </c>
      <c r="R884" t="s">
        <v>10785</v>
      </c>
      <c r="S884">
        <v>32641</v>
      </c>
      <c r="T884" t="s">
        <v>10785</v>
      </c>
      <c r="V884" t="s">
        <v>13776</v>
      </c>
      <c r="W884">
        <v>68438</v>
      </c>
      <c r="X884">
        <v>9401</v>
      </c>
      <c r="Y884" t="s">
        <v>10785</v>
      </c>
      <c r="Z884" t="s">
        <v>13777</v>
      </c>
      <c r="AA884" t="s">
        <v>11011</v>
      </c>
      <c r="AB884" t="s">
        <v>10958</v>
      </c>
      <c r="AD884" t="s">
        <v>13777</v>
      </c>
      <c r="AF884" t="s">
        <v>10785</v>
      </c>
      <c r="AG884">
        <v>38083</v>
      </c>
      <c r="AH884" t="s">
        <v>10785</v>
      </c>
      <c r="AL884" t="str">
        <f>IF(PLAYERIDMAP2[[#This Row],[POS]]="C",MAX(AL$1:AL883)+1,"")</f>
        <v/>
      </c>
      <c r="AM884" t="str">
        <f>IFERROR(INDEX(PLAYERIDMAP2[PLAYERNAME],MATCH(ROW()-ROW(AM$1),CATCHERS,0)),"")</f>
        <v/>
      </c>
      <c r="AN884" t="str">
        <f>IF(PLAYERIDMAP2[[#This Row],[POS]]="1B",MAX(AN$1:AN883)+1,"")</f>
        <v/>
      </c>
      <c r="AO884" t="str">
        <f>IFERROR(INDEX(PLAYERIDMAP2[PLAYERNAME],MATCH(ROW()-ROW(AO$1),FIRSTBASE,0)),"")</f>
        <v/>
      </c>
      <c r="AP884" t="str">
        <f>IF(PLAYERIDMAP2[[#This Row],[POS]]="2B",MAX(AP$1:AP883)+1,"")</f>
        <v/>
      </c>
      <c r="AQ884" t="str">
        <f>IFERROR(INDEX(PLAYERIDMAP2[PLAYERNAME],MATCH(ROW()-ROW(AQ$1),SECONDBASE,0)),"")</f>
        <v/>
      </c>
      <c r="AR884" t="str">
        <f>IF(PLAYERIDMAP2[[#This Row],[POS]]="3B",MAX(AR$1:AR883)+1,"")</f>
        <v/>
      </c>
      <c r="AS884" t="str">
        <f>IFERROR(INDEX(PLAYERIDMAP2[PLAYERNAME],MATCH(ROW()-ROW(AS$1),THIRDBASE,0)),"")</f>
        <v/>
      </c>
      <c r="AT884" t="str">
        <f>IF(PLAYERIDMAP2[[#This Row],[POS]]="SS",MAX(AT$1:AT883)+1,"")</f>
        <v/>
      </c>
      <c r="AU884" t="str">
        <f>IFERROR(INDEX(PLAYERIDMAP2[PLAYERNAME],MATCH(ROW()-ROW(AU$1),SHORTSTOP,0)),"")</f>
        <v/>
      </c>
      <c r="AV884" t="str">
        <f>IF(PLAYERIDMAP2[[#This Row],[POS]]="OF",MAX(AV$1:AV883)+1,"")</f>
        <v/>
      </c>
      <c r="AW884" t="str">
        <f>IFERROR(INDEX(PLAYERIDMAP2[PLAYERNAME],MATCH(ROW()-ROW(AW$1),OUTFIELD,0)),"")</f>
        <v/>
      </c>
      <c r="AX884" t="str">
        <f>IF(PLAYERIDMAP2[[#This Row],[POS]]&lt;&gt;"P",MAX(AX$1:AX883)+1,"")</f>
        <v/>
      </c>
      <c r="AY884" t="str">
        <f>IFERROR(INDEX(PLAYERIDMAP2[PLAYERNAME],MATCH(ROW()-ROW(AY$1),HITTERS,0)),"")</f>
        <v/>
      </c>
      <c r="AZ884">
        <f>IF(PLAYERIDMAP2[[#This Row],[POS]]="P",MAX(AZ$1:AZ883)+1,"")</f>
        <v>419</v>
      </c>
      <c r="BA884" t="str">
        <f>IFERROR(INDEX(PLAYERIDMAP2[PLAYERNAME],MATCH(ROW()-ROW(BA$1),PITCHERS,0)),"")</f>
        <v/>
      </c>
    </row>
    <row r="885" spans="1:53" x14ac:dyDescent="0.25">
      <c r="A885" t="s">
        <v>13778</v>
      </c>
      <c r="B885" t="s">
        <v>5596</v>
      </c>
      <c r="C885" s="1">
        <v>33791</v>
      </c>
      <c r="D885" t="s">
        <v>18784</v>
      </c>
      <c r="E885" t="s">
        <v>18846</v>
      </c>
      <c r="F885" t="s">
        <v>11191</v>
      </c>
      <c r="G885" t="s">
        <v>14693</v>
      </c>
      <c r="H885" t="s">
        <v>5705</v>
      </c>
      <c r="I885" t="s">
        <v>18847</v>
      </c>
      <c r="J885" t="s">
        <v>5596</v>
      </c>
      <c r="K885">
        <v>592518</v>
      </c>
      <c r="L885" t="s">
        <v>5596</v>
      </c>
      <c r="M885">
        <v>1765812</v>
      </c>
      <c r="N885" t="s">
        <v>5596</v>
      </c>
      <c r="O885" t="s">
        <v>13779</v>
      </c>
      <c r="P885" t="s">
        <v>13778</v>
      </c>
      <c r="Q885">
        <v>9111</v>
      </c>
      <c r="R885" t="s">
        <v>5596</v>
      </c>
      <c r="S885">
        <v>31097</v>
      </c>
      <c r="T885" t="s">
        <v>5596</v>
      </c>
      <c r="U885" t="s">
        <v>5596</v>
      </c>
      <c r="V885" t="s">
        <v>13780</v>
      </c>
      <c r="W885">
        <v>67049</v>
      </c>
      <c r="X885">
        <v>9111</v>
      </c>
      <c r="Y885" t="s">
        <v>5596</v>
      </c>
      <c r="Z885" t="s">
        <v>13781</v>
      </c>
      <c r="AA885" t="s">
        <v>5703</v>
      </c>
      <c r="AB885" t="s">
        <v>5703</v>
      </c>
      <c r="AC885" t="s">
        <v>5596</v>
      </c>
      <c r="AD885" t="s">
        <v>13781</v>
      </c>
      <c r="AE885">
        <v>11437</v>
      </c>
      <c r="AF885" t="s">
        <v>5596</v>
      </c>
      <c r="AG885">
        <v>13929</v>
      </c>
      <c r="AH885" t="s">
        <v>5596</v>
      </c>
      <c r="AL885" t="str">
        <f>IF(PLAYERIDMAP2[[#This Row],[POS]]="C",MAX(AL$1:AL884)+1,"")</f>
        <v/>
      </c>
      <c r="AM885" t="str">
        <f>IFERROR(INDEX(PLAYERIDMAP2[PLAYERNAME],MATCH(ROW()-ROW(AM$1),CATCHERS,0)),"")</f>
        <v/>
      </c>
      <c r="AN885" t="str">
        <f>IF(PLAYERIDMAP2[[#This Row],[POS]]="1B",MAX(AN$1:AN884)+1,"")</f>
        <v/>
      </c>
      <c r="AO885" t="str">
        <f>IFERROR(INDEX(PLAYERIDMAP2[PLAYERNAME],MATCH(ROW()-ROW(AO$1),FIRSTBASE,0)),"")</f>
        <v/>
      </c>
      <c r="AP885" t="str">
        <f>IF(PLAYERIDMAP2[[#This Row],[POS]]="2B",MAX(AP$1:AP884)+1,"")</f>
        <v/>
      </c>
      <c r="AQ885" t="str">
        <f>IFERROR(INDEX(PLAYERIDMAP2[PLAYERNAME],MATCH(ROW()-ROW(AQ$1),SECONDBASE,0)),"")</f>
        <v/>
      </c>
      <c r="AR885">
        <f>IF(PLAYERIDMAP2[[#This Row],[POS]]="3B",MAX(AR$1:AR884)+1,"")</f>
        <v>56</v>
      </c>
      <c r="AS885" t="str">
        <f>IFERROR(INDEX(PLAYERIDMAP2[PLAYERNAME],MATCH(ROW()-ROW(AS$1),THIRDBASE,0)),"")</f>
        <v/>
      </c>
      <c r="AT885" t="str">
        <f>IF(PLAYERIDMAP2[[#This Row],[POS]]="SS",MAX(AT$1:AT884)+1,"")</f>
        <v/>
      </c>
      <c r="AU885" t="str">
        <f>IFERROR(INDEX(PLAYERIDMAP2[PLAYERNAME],MATCH(ROW()-ROW(AU$1),SHORTSTOP,0)),"")</f>
        <v/>
      </c>
      <c r="AV885" t="str">
        <f>IF(PLAYERIDMAP2[[#This Row],[POS]]="OF",MAX(AV$1:AV884)+1,"")</f>
        <v/>
      </c>
      <c r="AW885" t="str">
        <f>IFERROR(INDEX(PLAYERIDMAP2[PLAYERNAME],MATCH(ROW()-ROW(AW$1),OUTFIELD,0)),"")</f>
        <v/>
      </c>
      <c r="AX885">
        <f>IF(PLAYERIDMAP2[[#This Row],[POS]]&lt;&gt;"P",MAX(AX$1:AX884)+1,"")</f>
        <v>465</v>
      </c>
      <c r="AY885" t="str">
        <f>IFERROR(INDEX(PLAYERIDMAP2[PLAYERNAME],MATCH(ROW()-ROW(AY$1),HITTERS,0)),"")</f>
        <v/>
      </c>
      <c r="AZ885" t="str">
        <f>IF(PLAYERIDMAP2[[#This Row],[POS]]="P",MAX(AZ$1:AZ884)+1,"")</f>
        <v/>
      </c>
      <c r="BA885" t="str">
        <f>IFERROR(INDEX(PLAYERIDMAP2[PLAYERNAME],MATCH(ROW()-ROW(BA$1),PITCHERS,0)),"")</f>
        <v/>
      </c>
    </row>
    <row r="886" spans="1:53" x14ac:dyDescent="0.25">
      <c r="A886" t="s">
        <v>17641</v>
      </c>
      <c r="B886" t="s">
        <v>10878</v>
      </c>
      <c r="C886" s="1">
        <v>29983</v>
      </c>
      <c r="D886" t="s">
        <v>17642</v>
      </c>
      <c r="E886" t="s">
        <v>17643</v>
      </c>
      <c r="F886" t="s">
        <v>11258</v>
      </c>
      <c r="G886" t="s">
        <v>14693</v>
      </c>
      <c r="H886" t="s">
        <v>10988</v>
      </c>
      <c r="I886" t="s">
        <v>17644</v>
      </c>
      <c r="J886" t="s">
        <v>10878</v>
      </c>
      <c r="K886">
        <v>466948</v>
      </c>
      <c r="L886" t="s">
        <v>10878</v>
      </c>
      <c r="M886">
        <v>1171068</v>
      </c>
      <c r="N886" t="s">
        <v>10878</v>
      </c>
      <c r="O886" t="s">
        <v>17645</v>
      </c>
      <c r="P886" t="s">
        <v>17641</v>
      </c>
      <c r="Q886">
        <v>9288</v>
      </c>
      <c r="R886" t="s">
        <v>10878</v>
      </c>
      <c r="S886">
        <v>29954</v>
      </c>
      <c r="T886" t="s">
        <v>10878</v>
      </c>
      <c r="V886" t="s">
        <v>17646</v>
      </c>
      <c r="W886">
        <v>38784</v>
      </c>
      <c r="X886">
        <v>9288</v>
      </c>
      <c r="Y886" t="s">
        <v>10878</v>
      </c>
      <c r="Z886" t="s">
        <v>17647</v>
      </c>
      <c r="AA886" t="s">
        <v>5703</v>
      </c>
      <c r="AB886" t="s">
        <v>5703</v>
      </c>
      <c r="AD886" t="s">
        <v>17647</v>
      </c>
      <c r="AF886" t="s">
        <v>10878</v>
      </c>
      <c r="AG886">
        <v>16991</v>
      </c>
      <c r="AH886" t="s">
        <v>10878</v>
      </c>
      <c r="AL886" t="str">
        <f>IF(PLAYERIDMAP2[[#This Row],[POS]]="C",MAX(AL$1:AL885)+1,"")</f>
        <v/>
      </c>
      <c r="AM886" t="str">
        <f>IFERROR(INDEX(PLAYERIDMAP2[PLAYERNAME],MATCH(ROW()-ROW(AM$1),CATCHERS,0)),"")</f>
        <v/>
      </c>
      <c r="AN886" t="str">
        <f>IF(PLAYERIDMAP2[[#This Row],[POS]]="1B",MAX(AN$1:AN885)+1,"")</f>
        <v/>
      </c>
      <c r="AO886" t="str">
        <f>IFERROR(INDEX(PLAYERIDMAP2[PLAYERNAME],MATCH(ROW()-ROW(AO$1),FIRSTBASE,0)),"")</f>
        <v/>
      </c>
      <c r="AP886" t="str">
        <f>IF(PLAYERIDMAP2[[#This Row],[POS]]="2B",MAX(AP$1:AP885)+1,"")</f>
        <v/>
      </c>
      <c r="AQ886" t="str">
        <f>IFERROR(INDEX(PLAYERIDMAP2[PLAYERNAME],MATCH(ROW()-ROW(AQ$1),SECONDBASE,0)),"")</f>
        <v/>
      </c>
      <c r="AR886" t="str">
        <f>IF(PLAYERIDMAP2[[#This Row],[POS]]="3B",MAX(AR$1:AR885)+1,"")</f>
        <v/>
      </c>
      <c r="AS886" t="str">
        <f>IFERROR(INDEX(PLAYERIDMAP2[PLAYERNAME],MATCH(ROW()-ROW(AS$1),THIRDBASE,0)),"")</f>
        <v/>
      </c>
      <c r="AT886" t="str">
        <f>IF(PLAYERIDMAP2[[#This Row],[POS]]="SS",MAX(AT$1:AT885)+1,"")</f>
        <v/>
      </c>
      <c r="AU886" t="str">
        <f>IFERROR(INDEX(PLAYERIDMAP2[PLAYERNAME],MATCH(ROW()-ROW(AU$1),SHORTSTOP,0)),"")</f>
        <v/>
      </c>
      <c r="AV886" t="str">
        <f>IF(PLAYERIDMAP2[[#This Row],[POS]]="OF",MAX(AV$1:AV885)+1,"")</f>
        <v/>
      </c>
      <c r="AW886" t="str">
        <f>IFERROR(INDEX(PLAYERIDMAP2[PLAYERNAME],MATCH(ROW()-ROW(AW$1),OUTFIELD,0)),"")</f>
        <v/>
      </c>
      <c r="AX886" t="str">
        <f>IF(PLAYERIDMAP2[[#This Row],[POS]]&lt;&gt;"P",MAX(AX$1:AX885)+1,"")</f>
        <v/>
      </c>
      <c r="AY886" t="str">
        <f>IFERROR(INDEX(PLAYERIDMAP2[PLAYERNAME],MATCH(ROW()-ROW(AY$1),HITTERS,0)),"")</f>
        <v/>
      </c>
      <c r="AZ886">
        <f>IF(PLAYERIDMAP2[[#This Row],[POS]]="P",MAX(AZ$1:AZ885)+1,"")</f>
        <v>420</v>
      </c>
      <c r="BA886" t="str">
        <f>IFERROR(INDEX(PLAYERIDMAP2[PLAYERNAME],MATCH(ROW()-ROW(BA$1),PITCHERS,0)),"")</f>
        <v/>
      </c>
    </row>
    <row r="887" spans="1:53" x14ac:dyDescent="0.25">
      <c r="A887" t="s">
        <v>13782</v>
      </c>
      <c r="B887" t="s">
        <v>13783</v>
      </c>
      <c r="C887" s="1">
        <v>29461</v>
      </c>
      <c r="D887" t="s">
        <v>17115</v>
      </c>
      <c r="E887" t="s">
        <v>20137</v>
      </c>
      <c r="F887" t="s">
        <v>10992</v>
      </c>
      <c r="G887" t="s">
        <v>14693</v>
      </c>
      <c r="H887" t="s">
        <v>10988</v>
      </c>
      <c r="I887" t="s">
        <v>20138</v>
      </c>
      <c r="J887" t="s">
        <v>13783</v>
      </c>
      <c r="K887">
        <v>425492</v>
      </c>
      <c r="L887" t="s">
        <v>13783</v>
      </c>
      <c r="M887">
        <v>383447</v>
      </c>
      <c r="N887" t="s">
        <v>13783</v>
      </c>
      <c r="O887" t="s">
        <v>13784</v>
      </c>
      <c r="P887" t="s">
        <v>13782</v>
      </c>
      <c r="Q887">
        <v>7071</v>
      </c>
      <c r="R887" t="s">
        <v>13783</v>
      </c>
      <c r="S887">
        <v>5382</v>
      </c>
      <c r="T887" t="s">
        <v>13783</v>
      </c>
      <c r="V887" t="s">
        <v>16229</v>
      </c>
      <c r="W887">
        <v>31537</v>
      </c>
      <c r="X887">
        <v>7071</v>
      </c>
      <c r="Y887" t="s">
        <v>13783</v>
      </c>
      <c r="Z887" t="s">
        <v>16611</v>
      </c>
      <c r="AA887" t="s">
        <v>10958</v>
      </c>
      <c r="AB887" t="s">
        <v>5703</v>
      </c>
      <c r="AD887" t="s">
        <v>16611</v>
      </c>
      <c r="AH887" t="s">
        <v>13783</v>
      </c>
      <c r="AL887" t="str">
        <f>IF(PLAYERIDMAP2[[#This Row],[POS]]="C",MAX(AL$1:AL886)+1,"")</f>
        <v/>
      </c>
      <c r="AM887" t="str">
        <f>IFERROR(INDEX(PLAYERIDMAP2[PLAYERNAME],MATCH(ROW()-ROW(AM$1),CATCHERS,0)),"")</f>
        <v/>
      </c>
      <c r="AN887" t="str">
        <f>IF(PLAYERIDMAP2[[#This Row],[POS]]="1B",MAX(AN$1:AN886)+1,"")</f>
        <v/>
      </c>
      <c r="AO887" t="str">
        <f>IFERROR(INDEX(PLAYERIDMAP2[PLAYERNAME],MATCH(ROW()-ROW(AO$1),FIRSTBASE,0)),"")</f>
        <v/>
      </c>
      <c r="AP887" t="str">
        <f>IF(PLAYERIDMAP2[[#This Row],[POS]]="2B",MAX(AP$1:AP886)+1,"")</f>
        <v/>
      </c>
      <c r="AQ887" t="str">
        <f>IFERROR(INDEX(PLAYERIDMAP2[PLAYERNAME],MATCH(ROW()-ROW(AQ$1),SECONDBASE,0)),"")</f>
        <v/>
      </c>
      <c r="AR887" t="str">
        <f>IF(PLAYERIDMAP2[[#This Row],[POS]]="3B",MAX(AR$1:AR886)+1,"")</f>
        <v/>
      </c>
      <c r="AS887" t="str">
        <f>IFERROR(INDEX(PLAYERIDMAP2[PLAYERNAME],MATCH(ROW()-ROW(AS$1),THIRDBASE,0)),"")</f>
        <v/>
      </c>
      <c r="AT887" t="str">
        <f>IF(PLAYERIDMAP2[[#This Row],[POS]]="SS",MAX(AT$1:AT886)+1,"")</f>
        <v/>
      </c>
      <c r="AU887" t="str">
        <f>IFERROR(INDEX(PLAYERIDMAP2[PLAYERNAME],MATCH(ROW()-ROW(AU$1),SHORTSTOP,0)),"")</f>
        <v/>
      </c>
      <c r="AV887" t="str">
        <f>IF(PLAYERIDMAP2[[#This Row],[POS]]="OF",MAX(AV$1:AV886)+1,"")</f>
        <v/>
      </c>
      <c r="AW887" t="str">
        <f>IFERROR(INDEX(PLAYERIDMAP2[PLAYERNAME],MATCH(ROW()-ROW(AW$1),OUTFIELD,0)),"")</f>
        <v/>
      </c>
      <c r="AX887" t="str">
        <f>IF(PLAYERIDMAP2[[#This Row],[POS]]&lt;&gt;"P",MAX(AX$1:AX886)+1,"")</f>
        <v/>
      </c>
      <c r="AY887" t="str">
        <f>IFERROR(INDEX(PLAYERIDMAP2[PLAYERNAME],MATCH(ROW()-ROW(AY$1),HITTERS,0)),"")</f>
        <v/>
      </c>
      <c r="AZ887">
        <f>IF(PLAYERIDMAP2[[#This Row],[POS]]="P",MAX(AZ$1:AZ886)+1,"")</f>
        <v>421</v>
      </c>
      <c r="BA887" t="str">
        <f>IFERROR(INDEX(PLAYERIDMAP2[PLAYERNAME],MATCH(ROW()-ROW(BA$1),PITCHERS,0)),"")</f>
        <v/>
      </c>
    </row>
    <row r="888" spans="1:53" x14ac:dyDescent="0.25">
      <c r="A888" t="s">
        <v>13785</v>
      </c>
      <c r="B888" t="s">
        <v>10638</v>
      </c>
      <c r="C888" s="1">
        <v>30127</v>
      </c>
      <c r="D888" t="s">
        <v>17340</v>
      </c>
      <c r="E888" t="s">
        <v>20759</v>
      </c>
      <c r="F888" t="s">
        <v>11016</v>
      </c>
      <c r="G888" t="s">
        <v>11016</v>
      </c>
      <c r="H888" t="s">
        <v>10988</v>
      </c>
      <c r="I888" t="s">
        <v>20760</v>
      </c>
      <c r="J888" t="s">
        <v>10638</v>
      </c>
      <c r="K888">
        <v>430904</v>
      </c>
      <c r="L888" t="s">
        <v>10638</v>
      </c>
      <c r="M888">
        <v>482825</v>
      </c>
      <c r="N888" t="s">
        <v>10638</v>
      </c>
      <c r="O888" t="s">
        <v>13786</v>
      </c>
      <c r="P888" t="s">
        <v>13785</v>
      </c>
      <c r="Q888">
        <v>7636</v>
      </c>
      <c r="R888" t="s">
        <v>10638</v>
      </c>
      <c r="S888">
        <v>6398</v>
      </c>
      <c r="T888" t="s">
        <v>10638</v>
      </c>
      <c r="V888" t="s">
        <v>13787</v>
      </c>
      <c r="W888">
        <v>45552</v>
      </c>
      <c r="X888">
        <v>7636</v>
      </c>
      <c r="Y888" t="s">
        <v>10638</v>
      </c>
      <c r="Z888" t="s">
        <v>13788</v>
      </c>
      <c r="AA888" t="s">
        <v>10958</v>
      </c>
      <c r="AB888" t="s">
        <v>10958</v>
      </c>
      <c r="AD888" t="s">
        <v>13788</v>
      </c>
      <c r="AE888">
        <v>7619</v>
      </c>
      <c r="AL888" t="str">
        <f>IF(PLAYERIDMAP2[[#This Row],[POS]]="C",MAX(AL$1:AL887)+1,"")</f>
        <v/>
      </c>
      <c r="AM888" t="str">
        <f>IFERROR(INDEX(PLAYERIDMAP2[PLAYERNAME],MATCH(ROW()-ROW(AM$1),CATCHERS,0)),"")</f>
        <v/>
      </c>
      <c r="AN888" t="str">
        <f>IF(PLAYERIDMAP2[[#This Row],[POS]]="1B",MAX(AN$1:AN887)+1,"")</f>
        <v/>
      </c>
      <c r="AO888" t="str">
        <f>IFERROR(INDEX(PLAYERIDMAP2[PLAYERNAME],MATCH(ROW()-ROW(AO$1),FIRSTBASE,0)),"")</f>
        <v/>
      </c>
      <c r="AP888" t="str">
        <f>IF(PLAYERIDMAP2[[#This Row],[POS]]="2B",MAX(AP$1:AP887)+1,"")</f>
        <v/>
      </c>
      <c r="AQ888" t="str">
        <f>IFERROR(INDEX(PLAYERIDMAP2[PLAYERNAME],MATCH(ROW()-ROW(AQ$1),SECONDBASE,0)),"")</f>
        <v/>
      </c>
      <c r="AR888" t="str">
        <f>IF(PLAYERIDMAP2[[#This Row],[POS]]="3B",MAX(AR$1:AR887)+1,"")</f>
        <v/>
      </c>
      <c r="AS888" t="str">
        <f>IFERROR(INDEX(PLAYERIDMAP2[PLAYERNAME],MATCH(ROW()-ROW(AS$1),THIRDBASE,0)),"")</f>
        <v/>
      </c>
      <c r="AT888" t="str">
        <f>IF(PLAYERIDMAP2[[#This Row],[POS]]="SS",MAX(AT$1:AT887)+1,"")</f>
        <v/>
      </c>
      <c r="AU888" t="str">
        <f>IFERROR(INDEX(PLAYERIDMAP2[PLAYERNAME],MATCH(ROW()-ROW(AU$1),SHORTSTOP,0)),"")</f>
        <v/>
      </c>
      <c r="AV888" t="str">
        <f>IF(PLAYERIDMAP2[[#This Row],[POS]]="OF",MAX(AV$1:AV887)+1,"")</f>
        <v/>
      </c>
      <c r="AW888" t="str">
        <f>IFERROR(INDEX(PLAYERIDMAP2[PLAYERNAME],MATCH(ROW()-ROW(AW$1),OUTFIELD,0)),"")</f>
        <v/>
      </c>
      <c r="AX888" t="str">
        <f>IF(PLAYERIDMAP2[[#This Row],[POS]]&lt;&gt;"P",MAX(AX$1:AX887)+1,"")</f>
        <v/>
      </c>
      <c r="AY888" t="str">
        <f>IFERROR(INDEX(PLAYERIDMAP2[PLAYERNAME],MATCH(ROW()-ROW(AY$1),HITTERS,0)),"")</f>
        <v/>
      </c>
      <c r="AZ888">
        <f>IF(PLAYERIDMAP2[[#This Row],[POS]]="P",MAX(AZ$1:AZ887)+1,"")</f>
        <v>422</v>
      </c>
      <c r="BA888" t="str">
        <f>IFERROR(INDEX(PLAYERIDMAP2[PLAYERNAME],MATCH(ROW()-ROW(BA$1),PITCHERS,0)),"")</f>
        <v/>
      </c>
    </row>
    <row r="889" spans="1:53" x14ac:dyDescent="0.25">
      <c r="A889" t="s">
        <v>16612</v>
      </c>
      <c r="B889" t="s">
        <v>4712</v>
      </c>
      <c r="C889" s="1">
        <v>32842</v>
      </c>
      <c r="D889" t="s">
        <v>20766</v>
      </c>
      <c r="E889" t="s">
        <v>20767</v>
      </c>
      <c r="F889" t="s">
        <v>11142</v>
      </c>
      <c r="G889" t="s">
        <v>14693</v>
      </c>
      <c r="H889" t="s">
        <v>10998</v>
      </c>
      <c r="I889" t="s">
        <v>20768</v>
      </c>
      <c r="J889" t="s">
        <v>4712</v>
      </c>
      <c r="K889">
        <v>543484</v>
      </c>
      <c r="L889" t="s">
        <v>4712</v>
      </c>
      <c r="M889">
        <v>1894646</v>
      </c>
      <c r="N889" t="s">
        <v>4712</v>
      </c>
      <c r="P889" t="s">
        <v>16612</v>
      </c>
      <c r="Q889">
        <v>9895</v>
      </c>
      <c r="R889" t="s">
        <v>4712</v>
      </c>
      <c r="S889">
        <v>32141</v>
      </c>
      <c r="T889" t="s">
        <v>4712</v>
      </c>
      <c r="W889">
        <v>65977</v>
      </c>
      <c r="X889">
        <v>9895</v>
      </c>
      <c r="Y889" t="s">
        <v>4712</v>
      </c>
      <c r="Z889" t="s">
        <v>16613</v>
      </c>
      <c r="AA889" t="s">
        <v>5703</v>
      </c>
      <c r="AB889" t="s">
        <v>5703</v>
      </c>
      <c r="AC889" t="s">
        <v>4712</v>
      </c>
      <c r="AD889" t="s">
        <v>16613</v>
      </c>
      <c r="AF889" t="s">
        <v>4712</v>
      </c>
      <c r="AG889">
        <v>38868</v>
      </c>
      <c r="AL889" t="str">
        <f>IF(PLAYERIDMAP2[[#This Row],[POS]]="C",MAX(AL$1:AL888)+1,"")</f>
        <v/>
      </c>
      <c r="AM889" t="str">
        <f>IFERROR(INDEX(PLAYERIDMAP2[PLAYERNAME],MATCH(ROW()-ROW(AM$1),CATCHERS,0)),"")</f>
        <v/>
      </c>
      <c r="AN889" t="str">
        <f>IF(PLAYERIDMAP2[[#This Row],[POS]]="1B",MAX(AN$1:AN888)+1,"")</f>
        <v/>
      </c>
      <c r="AO889" t="str">
        <f>IFERROR(INDEX(PLAYERIDMAP2[PLAYERNAME],MATCH(ROW()-ROW(AO$1),FIRSTBASE,0)),"")</f>
        <v/>
      </c>
      <c r="AP889" t="str">
        <f>IF(PLAYERIDMAP2[[#This Row],[POS]]="2B",MAX(AP$1:AP888)+1,"")</f>
        <v/>
      </c>
      <c r="AQ889" t="str">
        <f>IFERROR(INDEX(PLAYERIDMAP2[PLAYERNAME],MATCH(ROW()-ROW(AQ$1),SECONDBASE,0)),"")</f>
        <v/>
      </c>
      <c r="AR889" t="str">
        <f>IF(PLAYERIDMAP2[[#This Row],[POS]]="3B",MAX(AR$1:AR888)+1,"")</f>
        <v/>
      </c>
      <c r="AS889" t="str">
        <f>IFERROR(INDEX(PLAYERIDMAP2[PLAYERNAME],MATCH(ROW()-ROW(AS$1),THIRDBASE,0)),"")</f>
        <v/>
      </c>
      <c r="AT889" t="str">
        <f>IF(PLAYERIDMAP2[[#This Row],[POS]]="SS",MAX(AT$1:AT888)+1,"")</f>
        <v/>
      </c>
      <c r="AU889" t="str">
        <f>IFERROR(INDEX(PLAYERIDMAP2[PLAYERNAME],MATCH(ROW()-ROW(AU$1),SHORTSTOP,0)),"")</f>
        <v/>
      </c>
      <c r="AV889">
        <f>IF(PLAYERIDMAP2[[#This Row],[POS]]="OF",MAX(AV$1:AV888)+1,"")</f>
        <v>178</v>
      </c>
      <c r="AW889" t="str">
        <f>IFERROR(INDEX(PLAYERIDMAP2[PLAYERNAME],MATCH(ROW()-ROW(AW$1),OUTFIELD,0)),"")</f>
        <v/>
      </c>
      <c r="AX889">
        <f>IF(PLAYERIDMAP2[[#This Row],[POS]]&lt;&gt;"P",MAX(AX$1:AX888)+1,"")</f>
        <v>466</v>
      </c>
      <c r="AY889" t="str">
        <f>IFERROR(INDEX(PLAYERIDMAP2[PLAYERNAME],MATCH(ROW()-ROW(AY$1),HITTERS,0)),"")</f>
        <v/>
      </c>
      <c r="AZ889" t="str">
        <f>IF(PLAYERIDMAP2[[#This Row],[POS]]="P",MAX(AZ$1:AZ888)+1,"")</f>
        <v/>
      </c>
      <c r="BA889" t="str">
        <f>IFERROR(INDEX(PLAYERIDMAP2[PLAYERNAME],MATCH(ROW()-ROW(BA$1),PITCHERS,0)),"")</f>
        <v/>
      </c>
    </row>
    <row r="890" spans="1:53" x14ac:dyDescent="0.25">
      <c r="A890" t="s">
        <v>13789</v>
      </c>
      <c r="B890" t="s">
        <v>5107</v>
      </c>
      <c r="C890" s="1">
        <v>30132</v>
      </c>
      <c r="D890" t="s">
        <v>16949</v>
      </c>
      <c r="E890" t="s">
        <v>17520</v>
      </c>
      <c r="F890" t="s">
        <v>11138</v>
      </c>
      <c r="G890" t="s">
        <v>14693</v>
      </c>
      <c r="H890" t="s">
        <v>10998</v>
      </c>
      <c r="I890" t="s">
        <v>17521</v>
      </c>
      <c r="J890" t="s">
        <v>5107</v>
      </c>
      <c r="K890">
        <v>430574</v>
      </c>
      <c r="L890" t="s">
        <v>5107</v>
      </c>
      <c r="M890">
        <v>448948</v>
      </c>
      <c r="N890" t="s">
        <v>5107</v>
      </c>
      <c r="O890" t="s">
        <v>13790</v>
      </c>
      <c r="P890" t="s">
        <v>13789</v>
      </c>
      <c r="Q890">
        <v>7899</v>
      </c>
      <c r="R890" t="s">
        <v>5107</v>
      </c>
      <c r="V890" t="s">
        <v>13791</v>
      </c>
      <c r="W890">
        <v>45445</v>
      </c>
      <c r="X890">
        <v>7899</v>
      </c>
      <c r="Y890" t="s">
        <v>5107</v>
      </c>
      <c r="Z890" t="s">
        <v>16614</v>
      </c>
      <c r="AA890" t="s">
        <v>10958</v>
      </c>
      <c r="AB890" t="s">
        <v>5703</v>
      </c>
      <c r="AD890" t="s">
        <v>16614</v>
      </c>
      <c r="AL890" t="str">
        <f>IF(PLAYERIDMAP2[[#This Row],[POS]]="C",MAX(AL$1:AL889)+1,"")</f>
        <v/>
      </c>
      <c r="AM890" t="str">
        <f>IFERROR(INDEX(PLAYERIDMAP2[PLAYERNAME],MATCH(ROW()-ROW(AM$1),CATCHERS,0)),"")</f>
        <v/>
      </c>
      <c r="AN890" t="str">
        <f>IF(PLAYERIDMAP2[[#This Row],[POS]]="1B",MAX(AN$1:AN889)+1,"")</f>
        <v/>
      </c>
      <c r="AO890" t="str">
        <f>IFERROR(INDEX(PLAYERIDMAP2[PLAYERNAME],MATCH(ROW()-ROW(AO$1),FIRSTBASE,0)),"")</f>
        <v/>
      </c>
      <c r="AP890" t="str">
        <f>IF(PLAYERIDMAP2[[#This Row],[POS]]="2B",MAX(AP$1:AP889)+1,"")</f>
        <v/>
      </c>
      <c r="AQ890" t="str">
        <f>IFERROR(INDEX(PLAYERIDMAP2[PLAYERNAME],MATCH(ROW()-ROW(AQ$1),SECONDBASE,0)),"")</f>
        <v/>
      </c>
      <c r="AR890" t="str">
        <f>IF(PLAYERIDMAP2[[#This Row],[POS]]="3B",MAX(AR$1:AR889)+1,"")</f>
        <v/>
      </c>
      <c r="AS890" t="str">
        <f>IFERROR(INDEX(PLAYERIDMAP2[PLAYERNAME],MATCH(ROW()-ROW(AS$1),THIRDBASE,0)),"")</f>
        <v/>
      </c>
      <c r="AT890" t="str">
        <f>IF(PLAYERIDMAP2[[#This Row],[POS]]="SS",MAX(AT$1:AT889)+1,"")</f>
        <v/>
      </c>
      <c r="AU890" t="str">
        <f>IFERROR(INDEX(PLAYERIDMAP2[PLAYERNAME],MATCH(ROW()-ROW(AU$1),SHORTSTOP,0)),"")</f>
        <v/>
      </c>
      <c r="AV890">
        <f>IF(PLAYERIDMAP2[[#This Row],[POS]]="OF",MAX(AV$1:AV889)+1,"")</f>
        <v>179</v>
      </c>
      <c r="AW890" t="str">
        <f>IFERROR(INDEX(PLAYERIDMAP2[PLAYERNAME],MATCH(ROW()-ROW(AW$1),OUTFIELD,0)),"")</f>
        <v/>
      </c>
      <c r="AX890">
        <f>IF(PLAYERIDMAP2[[#This Row],[POS]]&lt;&gt;"P",MAX(AX$1:AX889)+1,"")</f>
        <v>467</v>
      </c>
      <c r="AY890" t="str">
        <f>IFERROR(INDEX(PLAYERIDMAP2[PLAYERNAME],MATCH(ROW()-ROW(AY$1),HITTERS,0)),"")</f>
        <v/>
      </c>
      <c r="AZ890" t="str">
        <f>IF(PLAYERIDMAP2[[#This Row],[POS]]="P",MAX(AZ$1:AZ889)+1,"")</f>
        <v/>
      </c>
      <c r="BA890" t="str">
        <f>IFERROR(INDEX(PLAYERIDMAP2[PLAYERNAME],MATCH(ROW()-ROW(BA$1),PITCHERS,0)),"")</f>
        <v/>
      </c>
    </row>
    <row r="891" spans="1:53" x14ac:dyDescent="0.25">
      <c r="A891" t="s">
        <v>13792</v>
      </c>
      <c r="B891" t="s">
        <v>10698</v>
      </c>
      <c r="C891" s="1">
        <v>29714</v>
      </c>
      <c r="D891" t="s">
        <v>17219</v>
      </c>
      <c r="E891" t="s">
        <v>17493</v>
      </c>
      <c r="F891" t="s">
        <v>11016</v>
      </c>
      <c r="G891" t="s">
        <v>11016</v>
      </c>
      <c r="H891" t="s">
        <v>10988</v>
      </c>
      <c r="I891" t="s">
        <v>19291</v>
      </c>
      <c r="K891">
        <v>429720</v>
      </c>
      <c r="L891" t="s">
        <v>10698</v>
      </c>
      <c r="M891">
        <v>479206</v>
      </c>
      <c r="N891" t="s">
        <v>10698</v>
      </c>
      <c r="O891" t="s">
        <v>13793</v>
      </c>
      <c r="P891" t="s">
        <v>13792</v>
      </c>
      <c r="Q891">
        <v>7386</v>
      </c>
      <c r="R891" t="s">
        <v>10698</v>
      </c>
      <c r="V891" t="s">
        <v>13794</v>
      </c>
      <c r="W891">
        <v>31694</v>
      </c>
      <c r="X891">
        <v>7386</v>
      </c>
      <c r="Y891" t="s">
        <v>10698</v>
      </c>
      <c r="Z891" t="s">
        <v>16615</v>
      </c>
      <c r="AA891" t="s">
        <v>5703</v>
      </c>
      <c r="AB891" t="s">
        <v>5703</v>
      </c>
      <c r="AD891" t="s">
        <v>16615</v>
      </c>
      <c r="AL891" t="str">
        <f>IF(PLAYERIDMAP2[[#This Row],[POS]]="C",MAX(AL$1:AL890)+1,"")</f>
        <v/>
      </c>
      <c r="AM891" t="str">
        <f>IFERROR(INDEX(PLAYERIDMAP2[PLAYERNAME],MATCH(ROW()-ROW(AM$1),CATCHERS,0)),"")</f>
        <v/>
      </c>
      <c r="AN891" t="str">
        <f>IF(PLAYERIDMAP2[[#This Row],[POS]]="1B",MAX(AN$1:AN890)+1,"")</f>
        <v/>
      </c>
      <c r="AO891" t="str">
        <f>IFERROR(INDEX(PLAYERIDMAP2[PLAYERNAME],MATCH(ROW()-ROW(AO$1),FIRSTBASE,0)),"")</f>
        <v/>
      </c>
      <c r="AP891" t="str">
        <f>IF(PLAYERIDMAP2[[#This Row],[POS]]="2B",MAX(AP$1:AP890)+1,"")</f>
        <v/>
      </c>
      <c r="AQ891" t="str">
        <f>IFERROR(INDEX(PLAYERIDMAP2[PLAYERNAME],MATCH(ROW()-ROW(AQ$1),SECONDBASE,0)),"")</f>
        <v/>
      </c>
      <c r="AR891" t="str">
        <f>IF(PLAYERIDMAP2[[#This Row],[POS]]="3B",MAX(AR$1:AR890)+1,"")</f>
        <v/>
      </c>
      <c r="AS891" t="str">
        <f>IFERROR(INDEX(PLAYERIDMAP2[PLAYERNAME],MATCH(ROW()-ROW(AS$1),THIRDBASE,0)),"")</f>
        <v/>
      </c>
      <c r="AT891" t="str">
        <f>IF(PLAYERIDMAP2[[#This Row],[POS]]="SS",MAX(AT$1:AT890)+1,"")</f>
        <v/>
      </c>
      <c r="AU891" t="str">
        <f>IFERROR(INDEX(PLAYERIDMAP2[PLAYERNAME],MATCH(ROW()-ROW(AU$1),SHORTSTOP,0)),"")</f>
        <v/>
      </c>
      <c r="AV891" t="str">
        <f>IF(PLAYERIDMAP2[[#This Row],[POS]]="OF",MAX(AV$1:AV890)+1,"")</f>
        <v/>
      </c>
      <c r="AW891" t="str">
        <f>IFERROR(INDEX(PLAYERIDMAP2[PLAYERNAME],MATCH(ROW()-ROW(AW$1),OUTFIELD,0)),"")</f>
        <v/>
      </c>
      <c r="AX891" t="str">
        <f>IF(PLAYERIDMAP2[[#This Row],[POS]]&lt;&gt;"P",MAX(AX$1:AX890)+1,"")</f>
        <v/>
      </c>
      <c r="AY891" t="str">
        <f>IFERROR(INDEX(PLAYERIDMAP2[PLAYERNAME],MATCH(ROW()-ROW(AY$1),HITTERS,0)),"")</f>
        <v/>
      </c>
      <c r="AZ891">
        <f>IF(PLAYERIDMAP2[[#This Row],[POS]]="P",MAX(AZ$1:AZ890)+1,"")</f>
        <v>423</v>
      </c>
      <c r="BA891" t="str">
        <f>IFERROR(INDEX(PLAYERIDMAP2[PLAYERNAME],MATCH(ROW()-ROW(BA$1),PITCHERS,0)),"")</f>
        <v/>
      </c>
    </row>
    <row r="892" spans="1:53" x14ac:dyDescent="0.25">
      <c r="A892" t="s">
        <v>13795</v>
      </c>
      <c r="B892" t="s">
        <v>9753</v>
      </c>
      <c r="C892" s="1">
        <v>31080</v>
      </c>
      <c r="D892" t="s">
        <v>17413</v>
      </c>
      <c r="E892" t="s">
        <v>17493</v>
      </c>
      <c r="F892" t="s">
        <v>11082</v>
      </c>
      <c r="G892" t="s">
        <v>16838</v>
      </c>
      <c r="H892" t="s">
        <v>10988</v>
      </c>
      <c r="I892" t="s">
        <v>17494</v>
      </c>
      <c r="J892" t="s">
        <v>9753</v>
      </c>
      <c r="K892">
        <v>453186</v>
      </c>
      <c r="L892" t="s">
        <v>9753</v>
      </c>
      <c r="M892">
        <v>1671053</v>
      </c>
      <c r="N892" t="s">
        <v>9753</v>
      </c>
      <c r="O892" t="s">
        <v>13796</v>
      </c>
      <c r="P892" t="s">
        <v>13795</v>
      </c>
      <c r="Q892">
        <v>8794</v>
      </c>
      <c r="R892" t="s">
        <v>9753</v>
      </c>
      <c r="V892" t="s">
        <v>13797</v>
      </c>
      <c r="W892">
        <v>57195</v>
      </c>
      <c r="X892">
        <v>8794</v>
      </c>
      <c r="Y892" t="s">
        <v>9753</v>
      </c>
      <c r="Z892" t="s">
        <v>16616</v>
      </c>
      <c r="AA892" t="s">
        <v>10958</v>
      </c>
      <c r="AB892" t="s">
        <v>10958</v>
      </c>
      <c r="AD892" t="s">
        <v>16616</v>
      </c>
      <c r="AL892" t="str">
        <f>IF(PLAYERIDMAP2[[#This Row],[POS]]="C",MAX(AL$1:AL891)+1,"")</f>
        <v/>
      </c>
      <c r="AM892" t="str">
        <f>IFERROR(INDEX(PLAYERIDMAP2[PLAYERNAME],MATCH(ROW()-ROW(AM$1),CATCHERS,0)),"")</f>
        <v/>
      </c>
      <c r="AN892" t="str">
        <f>IF(PLAYERIDMAP2[[#This Row],[POS]]="1B",MAX(AN$1:AN891)+1,"")</f>
        <v/>
      </c>
      <c r="AO892" t="str">
        <f>IFERROR(INDEX(PLAYERIDMAP2[PLAYERNAME],MATCH(ROW()-ROW(AO$1),FIRSTBASE,0)),"")</f>
        <v/>
      </c>
      <c r="AP892" t="str">
        <f>IF(PLAYERIDMAP2[[#This Row],[POS]]="2B",MAX(AP$1:AP891)+1,"")</f>
        <v/>
      </c>
      <c r="AQ892" t="str">
        <f>IFERROR(INDEX(PLAYERIDMAP2[PLAYERNAME],MATCH(ROW()-ROW(AQ$1),SECONDBASE,0)),"")</f>
        <v/>
      </c>
      <c r="AR892" t="str">
        <f>IF(PLAYERIDMAP2[[#This Row],[POS]]="3B",MAX(AR$1:AR891)+1,"")</f>
        <v/>
      </c>
      <c r="AS892" t="str">
        <f>IFERROR(INDEX(PLAYERIDMAP2[PLAYERNAME],MATCH(ROW()-ROW(AS$1),THIRDBASE,0)),"")</f>
        <v/>
      </c>
      <c r="AT892" t="str">
        <f>IF(PLAYERIDMAP2[[#This Row],[POS]]="SS",MAX(AT$1:AT891)+1,"")</f>
        <v/>
      </c>
      <c r="AU892" t="str">
        <f>IFERROR(INDEX(PLAYERIDMAP2[PLAYERNAME],MATCH(ROW()-ROW(AU$1),SHORTSTOP,0)),"")</f>
        <v/>
      </c>
      <c r="AV892" t="str">
        <f>IF(PLAYERIDMAP2[[#This Row],[POS]]="OF",MAX(AV$1:AV891)+1,"")</f>
        <v/>
      </c>
      <c r="AW892" t="str">
        <f>IFERROR(INDEX(PLAYERIDMAP2[PLAYERNAME],MATCH(ROW()-ROW(AW$1),OUTFIELD,0)),"")</f>
        <v/>
      </c>
      <c r="AX892" t="str">
        <f>IF(PLAYERIDMAP2[[#This Row],[POS]]&lt;&gt;"P",MAX(AX$1:AX891)+1,"")</f>
        <v/>
      </c>
      <c r="AY892" t="str">
        <f>IFERROR(INDEX(PLAYERIDMAP2[PLAYERNAME],MATCH(ROW()-ROW(AY$1),HITTERS,0)),"")</f>
        <v/>
      </c>
      <c r="AZ892">
        <f>IF(PLAYERIDMAP2[[#This Row],[POS]]="P",MAX(AZ$1:AZ891)+1,"")</f>
        <v>424</v>
      </c>
      <c r="BA892" t="str">
        <f>IFERROR(INDEX(PLAYERIDMAP2[PLAYERNAME],MATCH(ROW()-ROW(BA$1),PITCHERS,0)),"")</f>
        <v/>
      </c>
    </row>
    <row r="893" spans="1:53" x14ac:dyDescent="0.25">
      <c r="A893" t="s">
        <v>13798</v>
      </c>
      <c r="B893" t="s">
        <v>4666</v>
      </c>
      <c r="C893" s="1">
        <v>31640</v>
      </c>
      <c r="D893" t="s">
        <v>16870</v>
      </c>
      <c r="E893" t="s">
        <v>16871</v>
      </c>
      <c r="F893" t="s">
        <v>11398</v>
      </c>
      <c r="G893" t="s">
        <v>16838</v>
      </c>
      <c r="H893" t="s">
        <v>11110</v>
      </c>
      <c r="I893" t="s">
        <v>16872</v>
      </c>
      <c r="J893" t="s">
        <v>4666</v>
      </c>
      <c r="K893">
        <v>455117</v>
      </c>
      <c r="L893" t="s">
        <v>4666</v>
      </c>
      <c r="M893">
        <v>1601825</v>
      </c>
      <c r="N893" t="s">
        <v>4666</v>
      </c>
      <c r="O893" t="s">
        <v>13799</v>
      </c>
      <c r="P893" t="s">
        <v>13798</v>
      </c>
      <c r="Q893">
        <v>9045</v>
      </c>
      <c r="R893" t="s">
        <v>4666</v>
      </c>
      <c r="S893">
        <v>30289</v>
      </c>
      <c r="T893" t="s">
        <v>4666</v>
      </c>
      <c r="U893" t="s">
        <v>4666</v>
      </c>
      <c r="V893" t="s">
        <v>13800</v>
      </c>
      <c r="W893">
        <v>48082</v>
      </c>
      <c r="X893">
        <v>9045</v>
      </c>
      <c r="Y893" t="s">
        <v>4666</v>
      </c>
      <c r="Z893" t="s">
        <v>13801</v>
      </c>
      <c r="AA893" t="s">
        <v>5703</v>
      </c>
      <c r="AB893" t="s">
        <v>5703</v>
      </c>
      <c r="AC893" t="s">
        <v>4666</v>
      </c>
      <c r="AD893" t="s">
        <v>13801</v>
      </c>
      <c r="AE893">
        <v>12309</v>
      </c>
      <c r="AF893" t="s">
        <v>4666</v>
      </c>
      <c r="AG893">
        <v>13253</v>
      </c>
      <c r="AH893" t="s">
        <v>4666</v>
      </c>
      <c r="AL893">
        <f>IF(PLAYERIDMAP2[[#This Row],[POS]]="C",MAX(AL$1:AL892)+1,"")</f>
        <v>55</v>
      </c>
      <c r="AM893" t="str">
        <f>IFERROR(INDEX(PLAYERIDMAP2[PLAYERNAME],MATCH(ROW()-ROW(AM$1),CATCHERS,0)),"")</f>
        <v/>
      </c>
      <c r="AN893" t="str">
        <f>IF(PLAYERIDMAP2[[#This Row],[POS]]="1B",MAX(AN$1:AN892)+1,"")</f>
        <v/>
      </c>
      <c r="AO893" t="str">
        <f>IFERROR(INDEX(PLAYERIDMAP2[PLAYERNAME],MATCH(ROW()-ROW(AO$1),FIRSTBASE,0)),"")</f>
        <v/>
      </c>
      <c r="AP893" t="str">
        <f>IF(PLAYERIDMAP2[[#This Row],[POS]]="2B",MAX(AP$1:AP892)+1,"")</f>
        <v/>
      </c>
      <c r="AQ893" t="str">
        <f>IFERROR(INDEX(PLAYERIDMAP2[PLAYERNAME],MATCH(ROW()-ROW(AQ$1),SECONDBASE,0)),"")</f>
        <v/>
      </c>
      <c r="AR893" t="str">
        <f>IF(PLAYERIDMAP2[[#This Row],[POS]]="3B",MAX(AR$1:AR892)+1,"")</f>
        <v/>
      </c>
      <c r="AS893" t="str">
        <f>IFERROR(INDEX(PLAYERIDMAP2[PLAYERNAME],MATCH(ROW()-ROW(AS$1),THIRDBASE,0)),"")</f>
        <v/>
      </c>
      <c r="AT893" t="str">
        <f>IF(PLAYERIDMAP2[[#This Row],[POS]]="SS",MAX(AT$1:AT892)+1,"")</f>
        <v/>
      </c>
      <c r="AU893" t="str">
        <f>IFERROR(INDEX(PLAYERIDMAP2[PLAYERNAME],MATCH(ROW()-ROW(AU$1),SHORTSTOP,0)),"")</f>
        <v/>
      </c>
      <c r="AV893" t="str">
        <f>IF(PLAYERIDMAP2[[#This Row],[POS]]="OF",MAX(AV$1:AV892)+1,"")</f>
        <v/>
      </c>
      <c r="AW893" t="str">
        <f>IFERROR(INDEX(PLAYERIDMAP2[PLAYERNAME],MATCH(ROW()-ROW(AW$1),OUTFIELD,0)),"")</f>
        <v/>
      </c>
      <c r="AX893">
        <f>IF(PLAYERIDMAP2[[#This Row],[POS]]&lt;&gt;"P",MAX(AX$1:AX892)+1,"")</f>
        <v>468</v>
      </c>
      <c r="AY893" t="str">
        <f>IFERROR(INDEX(PLAYERIDMAP2[PLAYERNAME],MATCH(ROW()-ROW(AY$1),HITTERS,0)),"")</f>
        <v/>
      </c>
      <c r="AZ893" t="str">
        <f>IF(PLAYERIDMAP2[[#This Row],[POS]]="P",MAX(AZ$1:AZ892)+1,"")</f>
        <v/>
      </c>
      <c r="BA893" t="str">
        <f>IFERROR(INDEX(PLAYERIDMAP2[PLAYERNAME],MATCH(ROW()-ROW(BA$1),PITCHERS,0)),"")</f>
        <v/>
      </c>
    </row>
    <row r="894" spans="1:53" x14ac:dyDescent="0.25">
      <c r="A894" t="s">
        <v>17538</v>
      </c>
      <c r="B894" t="s">
        <v>10880</v>
      </c>
      <c r="C894" s="1">
        <v>32430</v>
      </c>
      <c r="D894" t="s">
        <v>17539</v>
      </c>
      <c r="E894" t="s">
        <v>17540</v>
      </c>
      <c r="F894" t="s">
        <v>11027</v>
      </c>
      <c r="G894" t="s">
        <v>16838</v>
      </c>
      <c r="H894" t="s">
        <v>10988</v>
      </c>
      <c r="I894" t="s">
        <v>17541</v>
      </c>
      <c r="J894" t="s">
        <v>10880</v>
      </c>
      <c r="AA894" t="s">
        <v>5703</v>
      </c>
      <c r="AB894" t="s">
        <v>5703</v>
      </c>
      <c r="AD894" t="s">
        <v>17542</v>
      </c>
      <c r="AL894" t="str">
        <f>IF(PLAYERIDMAP2[[#This Row],[POS]]="C",MAX(AL$1:AL893)+1,"")</f>
        <v/>
      </c>
      <c r="AM894" t="str">
        <f>IFERROR(INDEX(PLAYERIDMAP2[PLAYERNAME],MATCH(ROW()-ROW(AM$1),CATCHERS,0)),"")</f>
        <v/>
      </c>
      <c r="AN894" t="str">
        <f>IF(PLAYERIDMAP2[[#This Row],[POS]]="1B",MAX(AN$1:AN893)+1,"")</f>
        <v/>
      </c>
      <c r="AO894" t="str">
        <f>IFERROR(INDEX(PLAYERIDMAP2[PLAYERNAME],MATCH(ROW()-ROW(AO$1),FIRSTBASE,0)),"")</f>
        <v/>
      </c>
      <c r="AP894" t="str">
        <f>IF(PLAYERIDMAP2[[#This Row],[POS]]="2B",MAX(AP$1:AP893)+1,"")</f>
        <v/>
      </c>
      <c r="AQ894" t="str">
        <f>IFERROR(INDEX(PLAYERIDMAP2[PLAYERNAME],MATCH(ROW()-ROW(AQ$1),SECONDBASE,0)),"")</f>
        <v/>
      </c>
      <c r="AR894" t="str">
        <f>IF(PLAYERIDMAP2[[#This Row],[POS]]="3B",MAX(AR$1:AR893)+1,"")</f>
        <v/>
      </c>
      <c r="AS894" t="str">
        <f>IFERROR(INDEX(PLAYERIDMAP2[PLAYERNAME],MATCH(ROW()-ROW(AS$1),THIRDBASE,0)),"")</f>
        <v/>
      </c>
      <c r="AT894" t="str">
        <f>IF(PLAYERIDMAP2[[#This Row],[POS]]="SS",MAX(AT$1:AT893)+1,"")</f>
        <v/>
      </c>
      <c r="AU894" t="str">
        <f>IFERROR(INDEX(PLAYERIDMAP2[PLAYERNAME],MATCH(ROW()-ROW(AU$1),SHORTSTOP,0)),"")</f>
        <v/>
      </c>
      <c r="AV894" t="str">
        <f>IF(PLAYERIDMAP2[[#This Row],[POS]]="OF",MAX(AV$1:AV893)+1,"")</f>
        <v/>
      </c>
      <c r="AW894" t="str">
        <f>IFERROR(INDEX(PLAYERIDMAP2[PLAYERNAME],MATCH(ROW()-ROW(AW$1),OUTFIELD,0)),"")</f>
        <v/>
      </c>
      <c r="AX894" t="str">
        <f>IF(PLAYERIDMAP2[[#This Row],[POS]]&lt;&gt;"P",MAX(AX$1:AX893)+1,"")</f>
        <v/>
      </c>
      <c r="AY894" t="str">
        <f>IFERROR(INDEX(PLAYERIDMAP2[PLAYERNAME],MATCH(ROW()-ROW(AY$1),HITTERS,0)),"")</f>
        <v/>
      </c>
      <c r="AZ894">
        <f>IF(PLAYERIDMAP2[[#This Row],[POS]]="P",MAX(AZ$1:AZ893)+1,"")</f>
        <v>425</v>
      </c>
      <c r="BA894" t="str">
        <f>IFERROR(INDEX(PLAYERIDMAP2[PLAYERNAME],MATCH(ROW()-ROW(BA$1),PITCHERS,0)),"")</f>
        <v/>
      </c>
    </row>
    <row r="895" spans="1:53" x14ac:dyDescent="0.25">
      <c r="A895" t="s">
        <v>13802</v>
      </c>
      <c r="B895" t="s">
        <v>9509</v>
      </c>
      <c r="C895" s="1">
        <v>29934</v>
      </c>
      <c r="D895" t="s">
        <v>19300</v>
      </c>
      <c r="E895" t="s">
        <v>19301</v>
      </c>
      <c r="F895" t="s">
        <v>11057</v>
      </c>
      <c r="G895" t="s">
        <v>14693</v>
      </c>
      <c r="H895" t="s">
        <v>10988</v>
      </c>
      <c r="I895" t="s">
        <v>19302</v>
      </c>
      <c r="J895" t="s">
        <v>9509</v>
      </c>
      <c r="K895">
        <v>451788</v>
      </c>
      <c r="L895" t="s">
        <v>9509</v>
      </c>
      <c r="M895">
        <v>564466</v>
      </c>
      <c r="N895" t="s">
        <v>9509</v>
      </c>
      <c r="O895" t="s">
        <v>13803</v>
      </c>
      <c r="P895" t="s">
        <v>13802</v>
      </c>
      <c r="Q895">
        <v>7661</v>
      </c>
      <c r="R895" t="s">
        <v>9509</v>
      </c>
      <c r="S895">
        <v>6427</v>
      </c>
      <c r="T895" t="s">
        <v>9509</v>
      </c>
      <c r="V895" t="s">
        <v>13804</v>
      </c>
      <c r="W895">
        <v>45553</v>
      </c>
      <c r="X895">
        <v>7661</v>
      </c>
      <c r="Y895" t="s">
        <v>9509</v>
      </c>
      <c r="Z895" t="s">
        <v>13805</v>
      </c>
      <c r="AA895" t="s">
        <v>5703</v>
      </c>
      <c r="AB895" t="s">
        <v>5703</v>
      </c>
      <c r="AD895" t="s">
        <v>13805</v>
      </c>
      <c r="AF895" t="s">
        <v>9509</v>
      </c>
      <c r="AG895">
        <v>6036</v>
      </c>
      <c r="AH895" t="s">
        <v>9509</v>
      </c>
      <c r="AL895" t="str">
        <f>IF(PLAYERIDMAP2[[#This Row],[POS]]="C",MAX(AL$1:AL894)+1,"")</f>
        <v/>
      </c>
      <c r="AM895" t="str">
        <f>IFERROR(INDEX(PLAYERIDMAP2[PLAYERNAME],MATCH(ROW()-ROW(AM$1),CATCHERS,0)),"")</f>
        <v/>
      </c>
      <c r="AN895" t="str">
        <f>IF(PLAYERIDMAP2[[#This Row],[POS]]="1B",MAX(AN$1:AN894)+1,"")</f>
        <v/>
      </c>
      <c r="AO895" t="str">
        <f>IFERROR(INDEX(PLAYERIDMAP2[PLAYERNAME],MATCH(ROW()-ROW(AO$1),FIRSTBASE,0)),"")</f>
        <v/>
      </c>
      <c r="AP895" t="str">
        <f>IF(PLAYERIDMAP2[[#This Row],[POS]]="2B",MAX(AP$1:AP894)+1,"")</f>
        <v/>
      </c>
      <c r="AQ895" t="str">
        <f>IFERROR(INDEX(PLAYERIDMAP2[PLAYERNAME],MATCH(ROW()-ROW(AQ$1),SECONDBASE,0)),"")</f>
        <v/>
      </c>
      <c r="AR895" t="str">
        <f>IF(PLAYERIDMAP2[[#This Row],[POS]]="3B",MAX(AR$1:AR894)+1,"")</f>
        <v/>
      </c>
      <c r="AS895" t="str">
        <f>IFERROR(INDEX(PLAYERIDMAP2[PLAYERNAME],MATCH(ROW()-ROW(AS$1),THIRDBASE,0)),"")</f>
        <v/>
      </c>
      <c r="AT895" t="str">
        <f>IF(PLAYERIDMAP2[[#This Row],[POS]]="SS",MAX(AT$1:AT894)+1,"")</f>
        <v/>
      </c>
      <c r="AU895" t="str">
        <f>IFERROR(INDEX(PLAYERIDMAP2[PLAYERNAME],MATCH(ROW()-ROW(AU$1),SHORTSTOP,0)),"")</f>
        <v/>
      </c>
      <c r="AV895" t="str">
        <f>IF(PLAYERIDMAP2[[#This Row],[POS]]="OF",MAX(AV$1:AV894)+1,"")</f>
        <v/>
      </c>
      <c r="AW895" t="str">
        <f>IFERROR(INDEX(PLAYERIDMAP2[PLAYERNAME],MATCH(ROW()-ROW(AW$1),OUTFIELD,0)),"")</f>
        <v/>
      </c>
      <c r="AX895" t="str">
        <f>IF(PLAYERIDMAP2[[#This Row],[POS]]&lt;&gt;"P",MAX(AX$1:AX894)+1,"")</f>
        <v/>
      </c>
      <c r="AY895" t="str">
        <f>IFERROR(INDEX(PLAYERIDMAP2[PLAYERNAME],MATCH(ROW()-ROW(AY$1),HITTERS,0)),"")</f>
        <v/>
      </c>
      <c r="AZ895">
        <f>IF(PLAYERIDMAP2[[#This Row],[POS]]="P",MAX(AZ$1:AZ894)+1,"")</f>
        <v>426</v>
      </c>
      <c r="BA895" t="str">
        <f>IFERROR(INDEX(PLAYERIDMAP2[PLAYERNAME],MATCH(ROW()-ROW(BA$1),PITCHERS,0)),"")</f>
        <v/>
      </c>
    </row>
    <row r="896" spans="1:53" x14ac:dyDescent="0.25">
      <c r="A896" t="s">
        <v>13806</v>
      </c>
      <c r="B896" t="s">
        <v>4840</v>
      </c>
      <c r="C896" s="1">
        <v>33327</v>
      </c>
      <c r="D896" t="s">
        <v>17006</v>
      </c>
      <c r="E896" t="s">
        <v>17007</v>
      </c>
      <c r="F896" t="s">
        <v>11077</v>
      </c>
      <c r="G896" t="s">
        <v>14693</v>
      </c>
      <c r="H896" t="s">
        <v>10998</v>
      </c>
      <c r="I896" t="s">
        <v>17008</v>
      </c>
      <c r="J896" t="s">
        <v>4840</v>
      </c>
      <c r="K896">
        <v>545350</v>
      </c>
      <c r="L896" t="s">
        <v>4840</v>
      </c>
      <c r="M896">
        <v>1804287</v>
      </c>
      <c r="N896" t="s">
        <v>4840</v>
      </c>
      <c r="O896" t="s">
        <v>13807</v>
      </c>
      <c r="P896" t="s">
        <v>13806</v>
      </c>
      <c r="Q896">
        <v>9340</v>
      </c>
      <c r="R896" t="s">
        <v>4840</v>
      </c>
      <c r="S896">
        <v>31195</v>
      </c>
      <c r="T896" t="s">
        <v>4840</v>
      </c>
      <c r="U896" t="s">
        <v>4840</v>
      </c>
      <c r="V896" t="s">
        <v>13808</v>
      </c>
      <c r="W896">
        <v>66006</v>
      </c>
      <c r="X896">
        <v>9340</v>
      </c>
      <c r="Y896" t="s">
        <v>4840</v>
      </c>
      <c r="Z896" t="s">
        <v>13809</v>
      </c>
      <c r="AA896" t="s">
        <v>5703</v>
      </c>
      <c r="AB896" t="s">
        <v>5703</v>
      </c>
      <c r="AC896" t="s">
        <v>4840</v>
      </c>
      <c r="AD896" t="s">
        <v>13809</v>
      </c>
      <c r="AE896">
        <v>11059</v>
      </c>
      <c r="AF896" t="s">
        <v>17009</v>
      </c>
      <c r="AG896">
        <v>13422</v>
      </c>
      <c r="AH896" t="s">
        <v>4840</v>
      </c>
      <c r="AL896" t="str">
        <f>IF(PLAYERIDMAP2[[#This Row],[POS]]="C",MAX(AL$1:AL895)+1,"")</f>
        <v/>
      </c>
      <c r="AM896" t="str">
        <f>IFERROR(INDEX(PLAYERIDMAP2[PLAYERNAME],MATCH(ROW()-ROW(AM$1),CATCHERS,0)),"")</f>
        <v/>
      </c>
      <c r="AN896" t="str">
        <f>IF(PLAYERIDMAP2[[#This Row],[POS]]="1B",MAX(AN$1:AN895)+1,"")</f>
        <v/>
      </c>
      <c r="AO896" t="str">
        <f>IFERROR(INDEX(PLAYERIDMAP2[PLAYERNAME],MATCH(ROW()-ROW(AO$1),FIRSTBASE,0)),"")</f>
        <v/>
      </c>
      <c r="AP896" t="str">
        <f>IF(PLAYERIDMAP2[[#This Row],[POS]]="2B",MAX(AP$1:AP895)+1,"")</f>
        <v/>
      </c>
      <c r="AQ896" t="str">
        <f>IFERROR(INDEX(PLAYERIDMAP2[PLAYERNAME],MATCH(ROW()-ROW(AQ$1),SECONDBASE,0)),"")</f>
        <v/>
      </c>
      <c r="AR896" t="str">
        <f>IF(PLAYERIDMAP2[[#This Row],[POS]]="3B",MAX(AR$1:AR895)+1,"")</f>
        <v/>
      </c>
      <c r="AS896" t="str">
        <f>IFERROR(INDEX(PLAYERIDMAP2[PLAYERNAME],MATCH(ROW()-ROW(AS$1),THIRDBASE,0)),"")</f>
        <v/>
      </c>
      <c r="AT896" t="str">
        <f>IF(PLAYERIDMAP2[[#This Row],[POS]]="SS",MAX(AT$1:AT895)+1,"")</f>
        <v/>
      </c>
      <c r="AU896" t="str">
        <f>IFERROR(INDEX(PLAYERIDMAP2[PLAYERNAME],MATCH(ROW()-ROW(AU$1),SHORTSTOP,0)),"")</f>
        <v/>
      </c>
      <c r="AV896">
        <f>IF(PLAYERIDMAP2[[#This Row],[POS]]="OF",MAX(AV$1:AV895)+1,"")</f>
        <v>180</v>
      </c>
      <c r="AW896" t="str">
        <f>IFERROR(INDEX(PLAYERIDMAP2[PLAYERNAME],MATCH(ROW()-ROW(AW$1),OUTFIELD,0)),"")</f>
        <v/>
      </c>
      <c r="AX896">
        <f>IF(PLAYERIDMAP2[[#This Row],[POS]]&lt;&gt;"P",MAX(AX$1:AX895)+1,"")</f>
        <v>469</v>
      </c>
      <c r="AY896" t="str">
        <f>IFERROR(INDEX(PLAYERIDMAP2[PLAYERNAME],MATCH(ROW()-ROW(AY$1),HITTERS,0)),"")</f>
        <v/>
      </c>
      <c r="AZ896" t="str">
        <f>IF(PLAYERIDMAP2[[#This Row],[POS]]="P",MAX(AZ$1:AZ895)+1,"")</f>
        <v/>
      </c>
      <c r="BA896" t="str">
        <f>IFERROR(INDEX(PLAYERIDMAP2[PLAYERNAME],MATCH(ROW()-ROW(BA$1),PITCHERS,0)),"")</f>
        <v/>
      </c>
    </row>
    <row r="897" spans="1:53" x14ac:dyDescent="0.25">
      <c r="A897" t="s">
        <v>13810</v>
      </c>
      <c r="B897" t="s">
        <v>5461</v>
      </c>
      <c r="C897" s="1">
        <v>30637</v>
      </c>
      <c r="D897" t="s">
        <v>16964</v>
      </c>
      <c r="E897" t="s">
        <v>18622</v>
      </c>
      <c r="F897" t="s">
        <v>11068</v>
      </c>
      <c r="G897" t="s">
        <v>16838</v>
      </c>
      <c r="H897" t="s">
        <v>10998</v>
      </c>
      <c r="I897" t="s">
        <v>18623</v>
      </c>
      <c r="J897" t="s">
        <v>5461</v>
      </c>
      <c r="K897">
        <v>455976</v>
      </c>
      <c r="L897" t="s">
        <v>5461</v>
      </c>
      <c r="M897">
        <v>547591</v>
      </c>
      <c r="N897" t="s">
        <v>5461</v>
      </c>
      <c r="O897" t="s">
        <v>13811</v>
      </c>
      <c r="P897" t="s">
        <v>13810</v>
      </c>
      <c r="Q897">
        <v>7707</v>
      </c>
      <c r="R897" t="s">
        <v>5461</v>
      </c>
      <c r="S897">
        <v>6478</v>
      </c>
      <c r="T897" t="s">
        <v>5461</v>
      </c>
      <c r="U897" t="s">
        <v>5461</v>
      </c>
      <c r="V897" t="s">
        <v>13812</v>
      </c>
      <c r="W897">
        <v>45446</v>
      </c>
      <c r="X897">
        <v>7707</v>
      </c>
      <c r="Y897" t="s">
        <v>5461</v>
      </c>
      <c r="Z897" t="s">
        <v>13813</v>
      </c>
      <c r="AA897" t="s">
        <v>10958</v>
      </c>
      <c r="AB897" t="s">
        <v>10958</v>
      </c>
      <c r="AC897" t="s">
        <v>5461</v>
      </c>
      <c r="AD897" t="s">
        <v>13813</v>
      </c>
      <c r="AE897">
        <v>7618</v>
      </c>
      <c r="AF897" t="s">
        <v>5461</v>
      </c>
      <c r="AG897">
        <v>5263</v>
      </c>
      <c r="AH897" t="s">
        <v>5461</v>
      </c>
      <c r="AL897" t="str">
        <f>IF(PLAYERIDMAP2[[#This Row],[POS]]="C",MAX(AL$1:AL896)+1,"")</f>
        <v/>
      </c>
      <c r="AM897" t="str">
        <f>IFERROR(INDEX(PLAYERIDMAP2[PLAYERNAME],MATCH(ROW()-ROW(AM$1),CATCHERS,0)),"")</f>
        <v/>
      </c>
      <c r="AN897" t="str">
        <f>IF(PLAYERIDMAP2[[#This Row],[POS]]="1B",MAX(AN$1:AN896)+1,"")</f>
        <v/>
      </c>
      <c r="AO897" t="str">
        <f>IFERROR(INDEX(PLAYERIDMAP2[PLAYERNAME],MATCH(ROW()-ROW(AO$1),FIRSTBASE,0)),"")</f>
        <v/>
      </c>
      <c r="AP897" t="str">
        <f>IF(PLAYERIDMAP2[[#This Row],[POS]]="2B",MAX(AP$1:AP896)+1,"")</f>
        <v/>
      </c>
      <c r="AQ897" t="str">
        <f>IFERROR(INDEX(PLAYERIDMAP2[PLAYERNAME],MATCH(ROW()-ROW(AQ$1),SECONDBASE,0)),"")</f>
        <v/>
      </c>
      <c r="AR897" t="str">
        <f>IF(PLAYERIDMAP2[[#This Row],[POS]]="3B",MAX(AR$1:AR896)+1,"")</f>
        <v/>
      </c>
      <c r="AS897" t="str">
        <f>IFERROR(INDEX(PLAYERIDMAP2[PLAYERNAME],MATCH(ROW()-ROW(AS$1),THIRDBASE,0)),"")</f>
        <v/>
      </c>
      <c r="AT897" t="str">
        <f>IF(PLAYERIDMAP2[[#This Row],[POS]]="SS",MAX(AT$1:AT896)+1,"")</f>
        <v/>
      </c>
      <c r="AU897" t="str">
        <f>IFERROR(INDEX(PLAYERIDMAP2[PLAYERNAME],MATCH(ROW()-ROW(AU$1),SHORTSTOP,0)),"")</f>
        <v/>
      </c>
      <c r="AV897">
        <f>IF(PLAYERIDMAP2[[#This Row],[POS]]="OF",MAX(AV$1:AV896)+1,"")</f>
        <v>181</v>
      </c>
      <c r="AW897" t="str">
        <f>IFERROR(INDEX(PLAYERIDMAP2[PLAYERNAME],MATCH(ROW()-ROW(AW$1),OUTFIELD,0)),"")</f>
        <v/>
      </c>
      <c r="AX897">
        <f>IF(PLAYERIDMAP2[[#This Row],[POS]]&lt;&gt;"P",MAX(AX$1:AX896)+1,"")</f>
        <v>470</v>
      </c>
      <c r="AY897" t="str">
        <f>IFERROR(INDEX(PLAYERIDMAP2[PLAYERNAME],MATCH(ROW()-ROW(AY$1),HITTERS,0)),"")</f>
        <v/>
      </c>
      <c r="AZ897" t="str">
        <f>IF(PLAYERIDMAP2[[#This Row],[POS]]="P",MAX(AZ$1:AZ896)+1,"")</f>
        <v/>
      </c>
      <c r="BA897" t="str">
        <f>IFERROR(INDEX(PLAYERIDMAP2[PLAYERNAME],MATCH(ROW()-ROW(BA$1),PITCHERS,0)),"")</f>
        <v/>
      </c>
    </row>
    <row r="898" spans="1:53" x14ac:dyDescent="0.25">
      <c r="A898" t="s">
        <v>13814</v>
      </c>
      <c r="B898" t="s">
        <v>10630</v>
      </c>
      <c r="C898" s="1">
        <v>30238</v>
      </c>
      <c r="D898" t="s">
        <v>17275</v>
      </c>
      <c r="E898" t="s">
        <v>18321</v>
      </c>
      <c r="F898" t="s">
        <v>11016</v>
      </c>
      <c r="G898" t="s">
        <v>11016</v>
      </c>
      <c r="H898" t="s">
        <v>10988</v>
      </c>
      <c r="I898" t="s">
        <v>18322</v>
      </c>
      <c r="J898" t="s">
        <v>10630</v>
      </c>
      <c r="K898">
        <v>461791</v>
      </c>
      <c r="L898" t="s">
        <v>10630</v>
      </c>
      <c r="M898">
        <v>580591</v>
      </c>
      <c r="N898" t="s">
        <v>10630</v>
      </c>
      <c r="O898" t="s">
        <v>13815</v>
      </c>
      <c r="P898" t="s">
        <v>13814</v>
      </c>
      <c r="Q898">
        <v>7789</v>
      </c>
      <c r="R898" t="s">
        <v>10630</v>
      </c>
      <c r="S898">
        <v>28486</v>
      </c>
      <c r="T898" t="s">
        <v>10630</v>
      </c>
      <c r="V898" t="s">
        <v>13816</v>
      </c>
      <c r="W898">
        <v>38974</v>
      </c>
      <c r="X898">
        <v>7789</v>
      </c>
      <c r="Y898" t="s">
        <v>10630</v>
      </c>
      <c r="Z898" t="s">
        <v>13817</v>
      </c>
      <c r="AA898" t="s">
        <v>5703</v>
      </c>
      <c r="AB898" t="s">
        <v>5703</v>
      </c>
      <c r="AD898" t="s">
        <v>13817</v>
      </c>
      <c r="AL898" t="str">
        <f>IF(PLAYERIDMAP2[[#This Row],[POS]]="C",MAX(AL$1:AL897)+1,"")</f>
        <v/>
      </c>
      <c r="AM898" t="str">
        <f>IFERROR(INDEX(PLAYERIDMAP2[PLAYERNAME],MATCH(ROW()-ROW(AM$1),CATCHERS,0)),"")</f>
        <v/>
      </c>
      <c r="AN898" t="str">
        <f>IF(PLAYERIDMAP2[[#This Row],[POS]]="1B",MAX(AN$1:AN897)+1,"")</f>
        <v/>
      </c>
      <c r="AO898" t="str">
        <f>IFERROR(INDEX(PLAYERIDMAP2[PLAYERNAME],MATCH(ROW()-ROW(AO$1),FIRSTBASE,0)),"")</f>
        <v/>
      </c>
      <c r="AP898" t="str">
        <f>IF(PLAYERIDMAP2[[#This Row],[POS]]="2B",MAX(AP$1:AP897)+1,"")</f>
        <v/>
      </c>
      <c r="AQ898" t="str">
        <f>IFERROR(INDEX(PLAYERIDMAP2[PLAYERNAME],MATCH(ROW()-ROW(AQ$1),SECONDBASE,0)),"")</f>
        <v/>
      </c>
      <c r="AR898" t="str">
        <f>IF(PLAYERIDMAP2[[#This Row],[POS]]="3B",MAX(AR$1:AR897)+1,"")</f>
        <v/>
      </c>
      <c r="AS898" t="str">
        <f>IFERROR(INDEX(PLAYERIDMAP2[PLAYERNAME],MATCH(ROW()-ROW(AS$1),THIRDBASE,0)),"")</f>
        <v/>
      </c>
      <c r="AT898" t="str">
        <f>IF(PLAYERIDMAP2[[#This Row],[POS]]="SS",MAX(AT$1:AT897)+1,"")</f>
        <v/>
      </c>
      <c r="AU898" t="str">
        <f>IFERROR(INDEX(PLAYERIDMAP2[PLAYERNAME],MATCH(ROW()-ROW(AU$1),SHORTSTOP,0)),"")</f>
        <v/>
      </c>
      <c r="AV898" t="str">
        <f>IF(PLAYERIDMAP2[[#This Row],[POS]]="OF",MAX(AV$1:AV897)+1,"")</f>
        <v/>
      </c>
      <c r="AW898" t="str">
        <f>IFERROR(INDEX(PLAYERIDMAP2[PLAYERNAME],MATCH(ROW()-ROW(AW$1),OUTFIELD,0)),"")</f>
        <v/>
      </c>
      <c r="AX898" t="str">
        <f>IF(PLAYERIDMAP2[[#This Row],[POS]]&lt;&gt;"P",MAX(AX$1:AX897)+1,"")</f>
        <v/>
      </c>
      <c r="AY898" t="str">
        <f>IFERROR(INDEX(PLAYERIDMAP2[PLAYERNAME],MATCH(ROW()-ROW(AY$1),HITTERS,0)),"")</f>
        <v/>
      </c>
      <c r="AZ898">
        <f>IF(PLAYERIDMAP2[[#This Row],[POS]]="P",MAX(AZ$1:AZ897)+1,"")</f>
        <v>427</v>
      </c>
      <c r="BA898" t="str">
        <f>IFERROR(INDEX(PLAYERIDMAP2[PLAYERNAME],MATCH(ROW()-ROW(BA$1),PITCHERS,0)),"")</f>
        <v/>
      </c>
    </row>
    <row r="899" spans="1:53" x14ac:dyDescent="0.25">
      <c r="A899" t="s">
        <v>13818</v>
      </c>
      <c r="B899" t="s">
        <v>9750</v>
      </c>
      <c r="C899" s="1">
        <v>32756</v>
      </c>
      <c r="D899" t="s">
        <v>16964</v>
      </c>
      <c r="E899" t="s">
        <v>20696</v>
      </c>
      <c r="F899" t="s">
        <v>11057</v>
      </c>
      <c r="G899" t="s">
        <v>14693</v>
      </c>
      <c r="H899" t="s">
        <v>10988</v>
      </c>
      <c r="I899" t="s">
        <v>20697</v>
      </c>
      <c r="J899" t="s">
        <v>9750</v>
      </c>
      <c r="K899">
        <v>543488</v>
      </c>
      <c r="L899" t="s">
        <v>9750</v>
      </c>
      <c r="M899">
        <v>1947823</v>
      </c>
      <c r="N899" t="s">
        <v>9750</v>
      </c>
      <c r="O899" t="s">
        <v>13819</v>
      </c>
      <c r="P899" t="s">
        <v>13818</v>
      </c>
      <c r="Q899">
        <v>9280</v>
      </c>
      <c r="R899" t="s">
        <v>9750</v>
      </c>
      <c r="S899">
        <v>32138</v>
      </c>
      <c r="T899" t="s">
        <v>9750</v>
      </c>
      <c r="V899" t="s">
        <v>13820</v>
      </c>
      <c r="W899">
        <v>70314</v>
      </c>
      <c r="X899">
        <v>9280</v>
      </c>
      <c r="Y899" t="s">
        <v>9750</v>
      </c>
      <c r="Z899" t="s">
        <v>13821</v>
      </c>
      <c r="AA899" t="s">
        <v>11011</v>
      </c>
      <c r="AB899" t="s">
        <v>10958</v>
      </c>
      <c r="AD899" t="s">
        <v>13821</v>
      </c>
      <c r="AL899" t="str">
        <f>IF(PLAYERIDMAP2[[#This Row],[POS]]="C",MAX(AL$1:AL898)+1,"")</f>
        <v/>
      </c>
      <c r="AM899" t="str">
        <f>IFERROR(INDEX(PLAYERIDMAP2[PLAYERNAME],MATCH(ROW()-ROW(AM$1),CATCHERS,0)),"")</f>
        <v/>
      </c>
      <c r="AN899" t="str">
        <f>IF(PLAYERIDMAP2[[#This Row],[POS]]="1B",MAX(AN$1:AN898)+1,"")</f>
        <v/>
      </c>
      <c r="AO899" t="str">
        <f>IFERROR(INDEX(PLAYERIDMAP2[PLAYERNAME],MATCH(ROW()-ROW(AO$1),FIRSTBASE,0)),"")</f>
        <v/>
      </c>
      <c r="AP899" t="str">
        <f>IF(PLAYERIDMAP2[[#This Row],[POS]]="2B",MAX(AP$1:AP898)+1,"")</f>
        <v/>
      </c>
      <c r="AQ899" t="str">
        <f>IFERROR(INDEX(PLAYERIDMAP2[PLAYERNAME],MATCH(ROW()-ROW(AQ$1),SECONDBASE,0)),"")</f>
        <v/>
      </c>
      <c r="AR899" t="str">
        <f>IF(PLAYERIDMAP2[[#This Row],[POS]]="3B",MAX(AR$1:AR898)+1,"")</f>
        <v/>
      </c>
      <c r="AS899" t="str">
        <f>IFERROR(INDEX(PLAYERIDMAP2[PLAYERNAME],MATCH(ROW()-ROW(AS$1),THIRDBASE,0)),"")</f>
        <v/>
      </c>
      <c r="AT899" t="str">
        <f>IF(PLAYERIDMAP2[[#This Row],[POS]]="SS",MAX(AT$1:AT898)+1,"")</f>
        <v/>
      </c>
      <c r="AU899" t="str">
        <f>IFERROR(INDEX(PLAYERIDMAP2[PLAYERNAME],MATCH(ROW()-ROW(AU$1),SHORTSTOP,0)),"")</f>
        <v/>
      </c>
      <c r="AV899" t="str">
        <f>IF(PLAYERIDMAP2[[#This Row],[POS]]="OF",MAX(AV$1:AV898)+1,"")</f>
        <v/>
      </c>
      <c r="AW899" t="str">
        <f>IFERROR(INDEX(PLAYERIDMAP2[PLAYERNAME],MATCH(ROW()-ROW(AW$1),OUTFIELD,0)),"")</f>
        <v/>
      </c>
      <c r="AX899" t="str">
        <f>IF(PLAYERIDMAP2[[#This Row],[POS]]&lt;&gt;"P",MAX(AX$1:AX898)+1,"")</f>
        <v/>
      </c>
      <c r="AY899" t="str">
        <f>IFERROR(INDEX(PLAYERIDMAP2[PLAYERNAME],MATCH(ROW()-ROW(AY$1),HITTERS,0)),"")</f>
        <v/>
      </c>
      <c r="AZ899">
        <f>IF(PLAYERIDMAP2[[#This Row],[POS]]="P",MAX(AZ$1:AZ898)+1,"")</f>
        <v>428</v>
      </c>
      <c r="BA899" t="str">
        <f>IFERROR(INDEX(PLAYERIDMAP2[PLAYERNAME],MATCH(ROW()-ROW(BA$1),PITCHERS,0)),"")</f>
        <v/>
      </c>
    </row>
    <row r="900" spans="1:53" x14ac:dyDescent="0.25">
      <c r="A900" t="s">
        <v>13822</v>
      </c>
      <c r="B900" t="s">
        <v>9905</v>
      </c>
      <c r="C900" s="1">
        <v>28723</v>
      </c>
      <c r="D900" t="s">
        <v>17440</v>
      </c>
      <c r="E900" t="s">
        <v>18466</v>
      </c>
      <c r="F900" t="s">
        <v>11062</v>
      </c>
      <c r="G900" t="s">
        <v>16838</v>
      </c>
      <c r="H900" t="s">
        <v>10988</v>
      </c>
      <c r="I900" t="s">
        <v>18467</v>
      </c>
      <c r="J900" t="s">
        <v>9905</v>
      </c>
      <c r="K900">
        <v>150302</v>
      </c>
      <c r="L900" t="s">
        <v>9905</v>
      </c>
      <c r="M900">
        <v>127096</v>
      </c>
      <c r="N900" t="s">
        <v>9905</v>
      </c>
      <c r="O900" t="s">
        <v>13823</v>
      </c>
      <c r="P900" t="s">
        <v>13822</v>
      </c>
      <c r="Q900">
        <v>6493</v>
      </c>
      <c r="R900" t="s">
        <v>9905</v>
      </c>
      <c r="S900">
        <v>4409</v>
      </c>
      <c r="T900" t="s">
        <v>9905</v>
      </c>
      <c r="V900" t="s">
        <v>13824</v>
      </c>
      <c r="W900">
        <v>96</v>
      </c>
      <c r="X900">
        <v>6493</v>
      </c>
      <c r="Y900" t="s">
        <v>9905</v>
      </c>
      <c r="Z900" t="s">
        <v>16617</v>
      </c>
      <c r="AA900" t="s">
        <v>10958</v>
      </c>
      <c r="AB900" t="s">
        <v>5703</v>
      </c>
      <c r="AD900" t="s">
        <v>16617</v>
      </c>
      <c r="AF900" t="s">
        <v>9905</v>
      </c>
      <c r="AG900">
        <v>5531</v>
      </c>
      <c r="AH900" t="s">
        <v>9905</v>
      </c>
      <c r="AL900" t="str">
        <f>IF(PLAYERIDMAP2[[#This Row],[POS]]="C",MAX(AL$1:AL899)+1,"")</f>
        <v/>
      </c>
      <c r="AM900" t="str">
        <f>IFERROR(INDEX(PLAYERIDMAP2[PLAYERNAME],MATCH(ROW()-ROW(AM$1),CATCHERS,0)),"")</f>
        <v/>
      </c>
      <c r="AN900" t="str">
        <f>IF(PLAYERIDMAP2[[#This Row],[POS]]="1B",MAX(AN$1:AN899)+1,"")</f>
        <v/>
      </c>
      <c r="AO900" t="str">
        <f>IFERROR(INDEX(PLAYERIDMAP2[PLAYERNAME],MATCH(ROW()-ROW(AO$1),FIRSTBASE,0)),"")</f>
        <v/>
      </c>
      <c r="AP900" t="str">
        <f>IF(PLAYERIDMAP2[[#This Row],[POS]]="2B",MAX(AP$1:AP899)+1,"")</f>
        <v/>
      </c>
      <c r="AQ900" t="str">
        <f>IFERROR(INDEX(PLAYERIDMAP2[PLAYERNAME],MATCH(ROW()-ROW(AQ$1),SECONDBASE,0)),"")</f>
        <v/>
      </c>
      <c r="AR900" t="str">
        <f>IF(PLAYERIDMAP2[[#This Row],[POS]]="3B",MAX(AR$1:AR899)+1,"")</f>
        <v/>
      </c>
      <c r="AS900" t="str">
        <f>IFERROR(INDEX(PLAYERIDMAP2[PLAYERNAME],MATCH(ROW()-ROW(AS$1),THIRDBASE,0)),"")</f>
        <v/>
      </c>
      <c r="AT900" t="str">
        <f>IF(PLAYERIDMAP2[[#This Row],[POS]]="SS",MAX(AT$1:AT899)+1,"")</f>
        <v/>
      </c>
      <c r="AU900" t="str">
        <f>IFERROR(INDEX(PLAYERIDMAP2[PLAYERNAME],MATCH(ROW()-ROW(AU$1),SHORTSTOP,0)),"")</f>
        <v/>
      </c>
      <c r="AV900" t="str">
        <f>IF(PLAYERIDMAP2[[#This Row],[POS]]="OF",MAX(AV$1:AV899)+1,"")</f>
        <v/>
      </c>
      <c r="AW900" t="str">
        <f>IFERROR(INDEX(PLAYERIDMAP2[PLAYERNAME],MATCH(ROW()-ROW(AW$1),OUTFIELD,0)),"")</f>
        <v/>
      </c>
      <c r="AX900" t="str">
        <f>IF(PLAYERIDMAP2[[#This Row],[POS]]&lt;&gt;"P",MAX(AX$1:AX899)+1,"")</f>
        <v/>
      </c>
      <c r="AY900" t="str">
        <f>IFERROR(INDEX(PLAYERIDMAP2[PLAYERNAME],MATCH(ROW()-ROW(AY$1),HITTERS,0)),"")</f>
        <v/>
      </c>
      <c r="AZ900">
        <f>IF(PLAYERIDMAP2[[#This Row],[POS]]="P",MAX(AZ$1:AZ899)+1,"")</f>
        <v>429</v>
      </c>
      <c r="BA900" t="str">
        <f>IFERROR(INDEX(PLAYERIDMAP2[PLAYERNAME],MATCH(ROW()-ROW(BA$1),PITCHERS,0)),"")</f>
        <v/>
      </c>
    </row>
    <row r="901" spans="1:53" x14ac:dyDescent="0.25">
      <c r="A901" t="s">
        <v>19415</v>
      </c>
      <c r="B901" t="s">
        <v>10866</v>
      </c>
      <c r="C901" s="1">
        <v>32981</v>
      </c>
      <c r="D901" t="s">
        <v>18750</v>
      </c>
      <c r="E901" t="s">
        <v>17431</v>
      </c>
      <c r="F901" t="s">
        <v>11115</v>
      </c>
      <c r="G901" t="s">
        <v>16838</v>
      </c>
      <c r="H901" t="s">
        <v>10988</v>
      </c>
      <c r="I901" t="s">
        <v>19416</v>
      </c>
      <c r="J901" t="s">
        <v>10866</v>
      </c>
      <c r="K901">
        <v>605359</v>
      </c>
      <c r="L901" t="s">
        <v>10866</v>
      </c>
      <c r="M901">
        <v>1945243</v>
      </c>
      <c r="N901" t="s">
        <v>10866</v>
      </c>
      <c r="O901" t="s">
        <v>19417</v>
      </c>
      <c r="P901" t="s">
        <v>19415</v>
      </c>
      <c r="Q901">
        <v>9697</v>
      </c>
      <c r="R901" t="s">
        <v>10866</v>
      </c>
      <c r="S901">
        <v>32100</v>
      </c>
      <c r="T901" t="s">
        <v>10866</v>
      </c>
      <c r="W901">
        <v>69552</v>
      </c>
      <c r="X901">
        <v>9697</v>
      </c>
      <c r="Y901" t="s">
        <v>10866</v>
      </c>
      <c r="Z901" t="s">
        <v>19418</v>
      </c>
      <c r="AA901" t="s">
        <v>5703</v>
      </c>
      <c r="AB901" t="s">
        <v>5703</v>
      </c>
      <c r="AD901" t="s">
        <v>19418</v>
      </c>
      <c r="AF901" t="s">
        <v>10866</v>
      </c>
      <c r="AG901">
        <v>17002</v>
      </c>
      <c r="AL901" t="str">
        <f>IF(PLAYERIDMAP2[[#This Row],[POS]]="C",MAX(AL$1:AL900)+1,"")</f>
        <v/>
      </c>
      <c r="AM901" t="str">
        <f>IFERROR(INDEX(PLAYERIDMAP2[PLAYERNAME],MATCH(ROW()-ROW(AM$1),CATCHERS,0)),"")</f>
        <v/>
      </c>
      <c r="AN901" t="str">
        <f>IF(PLAYERIDMAP2[[#This Row],[POS]]="1B",MAX(AN$1:AN900)+1,"")</f>
        <v/>
      </c>
      <c r="AO901" t="str">
        <f>IFERROR(INDEX(PLAYERIDMAP2[PLAYERNAME],MATCH(ROW()-ROW(AO$1),FIRSTBASE,0)),"")</f>
        <v/>
      </c>
      <c r="AP901" t="str">
        <f>IF(PLAYERIDMAP2[[#This Row],[POS]]="2B",MAX(AP$1:AP900)+1,"")</f>
        <v/>
      </c>
      <c r="AQ901" t="str">
        <f>IFERROR(INDEX(PLAYERIDMAP2[PLAYERNAME],MATCH(ROW()-ROW(AQ$1),SECONDBASE,0)),"")</f>
        <v/>
      </c>
      <c r="AR901" t="str">
        <f>IF(PLAYERIDMAP2[[#This Row],[POS]]="3B",MAX(AR$1:AR900)+1,"")</f>
        <v/>
      </c>
      <c r="AS901" t="str">
        <f>IFERROR(INDEX(PLAYERIDMAP2[PLAYERNAME],MATCH(ROW()-ROW(AS$1),THIRDBASE,0)),"")</f>
        <v/>
      </c>
      <c r="AT901" t="str">
        <f>IF(PLAYERIDMAP2[[#This Row],[POS]]="SS",MAX(AT$1:AT900)+1,"")</f>
        <v/>
      </c>
      <c r="AU901" t="str">
        <f>IFERROR(INDEX(PLAYERIDMAP2[PLAYERNAME],MATCH(ROW()-ROW(AU$1),SHORTSTOP,0)),"")</f>
        <v/>
      </c>
      <c r="AV901" t="str">
        <f>IF(PLAYERIDMAP2[[#This Row],[POS]]="OF",MAX(AV$1:AV900)+1,"")</f>
        <v/>
      </c>
      <c r="AW901" t="str">
        <f>IFERROR(INDEX(PLAYERIDMAP2[PLAYERNAME],MATCH(ROW()-ROW(AW$1),OUTFIELD,0)),"")</f>
        <v/>
      </c>
      <c r="AX901" t="str">
        <f>IF(PLAYERIDMAP2[[#This Row],[POS]]&lt;&gt;"P",MAX(AX$1:AX900)+1,"")</f>
        <v/>
      </c>
      <c r="AY901" t="str">
        <f>IFERROR(INDEX(PLAYERIDMAP2[PLAYERNAME],MATCH(ROW()-ROW(AY$1),HITTERS,0)),"")</f>
        <v/>
      </c>
      <c r="AZ901">
        <f>IF(PLAYERIDMAP2[[#This Row],[POS]]="P",MAX(AZ$1:AZ900)+1,"")</f>
        <v>430</v>
      </c>
      <c r="BA901" t="str">
        <f>IFERROR(INDEX(PLAYERIDMAP2[PLAYERNAME],MATCH(ROW()-ROW(BA$1),PITCHERS,0)),"")</f>
        <v/>
      </c>
    </row>
    <row r="902" spans="1:53" x14ac:dyDescent="0.25">
      <c r="A902" t="s">
        <v>13825</v>
      </c>
      <c r="B902" t="s">
        <v>10729</v>
      </c>
      <c r="C902" s="1">
        <v>30193</v>
      </c>
      <c r="D902" t="s">
        <v>17430</v>
      </c>
      <c r="E902" t="s">
        <v>17431</v>
      </c>
      <c r="F902" t="s">
        <v>11164</v>
      </c>
      <c r="G902" t="s">
        <v>16838</v>
      </c>
      <c r="H902" t="s">
        <v>10988</v>
      </c>
      <c r="I902" t="s">
        <v>17432</v>
      </c>
      <c r="J902" t="s">
        <v>10729</v>
      </c>
      <c r="K902">
        <v>445156</v>
      </c>
      <c r="L902" t="s">
        <v>10729</v>
      </c>
      <c r="M902">
        <v>580592</v>
      </c>
      <c r="N902" t="s">
        <v>10729</v>
      </c>
      <c r="O902" t="s">
        <v>13826</v>
      </c>
      <c r="P902" t="s">
        <v>13825</v>
      </c>
      <c r="Q902">
        <v>7718</v>
      </c>
      <c r="R902" t="s">
        <v>10729</v>
      </c>
      <c r="S902">
        <v>6489</v>
      </c>
      <c r="T902" t="s">
        <v>10729</v>
      </c>
      <c r="V902" t="s">
        <v>13827</v>
      </c>
      <c r="W902">
        <v>48179</v>
      </c>
      <c r="X902">
        <v>7718</v>
      </c>
      <c r="Y902" t="s">
        <v>10729</v>
      </c>
      <c r="Z902" t="s">
        <v>13828</v>
      </c>
      <c r="AA902" t="s">
        <v>10958</v>
      </c>
      <c r="AB902" t="s">
        <v>10958</v>
      </c>
      <c r="AD902" t="s">
        <v>13828</v>
      </c>
      <c r="AF902" t="s">
        <v>10729</v>
      </c>
      <c r="AG902">
        <v>5794</v>
      </c>
      <c r="AL902" t="str">
        <f>IF(PLAYERIDMAP2[[#This Row],[POS]]="C",MAX(AL$1:AL901)+1,"")</f>
        <v/>
      </c>
      <c r="AM902" t="str">
        <f>IFERROR(INDEX(PLAYERIDMAP2[PLAYERNAME],MATCH(ROW()-ROW(AM$1),CATCHERS,0)),"")</f>
        <v/>
      </c>
      <c r="AN902" t="str">
        <f>IF(PLAYERIDMAP2[[#This Row],[POS]]="1B",MAX(AN$1:AN901)+1,"")</f>
        <v/>
      </c>
      <c r="AO902" t="str">
        <f>IFERROR(INDEX(PLAYERIDMAP2[PLAYERNAME],MATCH(ROW()-ROW(AO$1),FIRSTBASE,0)),"")</f>
        <v/>
      </c>
      <c r="AP902" t="str">
        <f>IF(PLAYERIDMAP2[[#This Row],[POS]]="2B",MAX(AP$1:AP901)+1,"")</f>
        <v/>
      </c>
      <c r="AQ902" t="str">
        <f>IFERROR(INDEX(PLAYERIDMAP2[PLAYERNAME],MATCH(ROW()-ROW(AQ$1),SECONDBASE,0)),"")</f>
        <v/>
      </c>
      <c r="AR902" t="str">
        <f>IF(PLAYERIDMAP2[[#This Row],[POS]]="3B",MAX(AR$1:AR901)+1,"")</f>
        <v/>
      </c>
      <c r="AS902" t="str">
        <f>IFERROR(INDEX(PLAYERIDMAP2[PLAYERNAME],MATCH(ROW()-ROW(AS$1),THIRDBASE,0)),"")</f>
        <v/>
      </c>
      <c r="AT902" t="str">
        <f>IF(PLAYERIDMAP2[[#This Row],[POS]]="SS",MAX(AT$1:AT901)+1,"")</f>
        <v/>
      </c>
      <c r="AU902" t="str">
        <f>IFERROR(INDEX(PLAYERIDMAP2[PLAYERNAME],MATCH(ROW()-ROW(AU$1),SHORTSTOP,0)),"")</f>
        <v/>
      </c>
      <c r="AV902" t="str">
        <f>IF(PLAYERIDMAP2[[#This Row],[POS]]="OF",MAX(AV$1:AV901)+1,"")</f>
        <v/>
      </c>
      <c r="AW902" t="str">
        <f>IFERROR(INDEX(PLAYERIDMAP2[PLAYERNAME],MATCH(ROW()-ROW(AW$1),OUTFIELD,0)),"")</f>
        <v/>
      </c>
      <c r="AX902" t="str">
        <f>IF(PLAYERIDMAP2[[#This Row],[POS]]&lt;&gt;"P",MAX(AX$1:AX901)+1,"")</f>
        <v/>
      </c>
      <c r="AY902" t="str">
        <f>IFERROR(INDEX(PLAYERIDMAP2[PLAYERNAME],MATCH(ROW()-ROW(AY$1),HITTERS,0)),"")</f>
        <v/>
      </c>
      <c r="AZ902">
        <f>IF(PLAYERIDMAP2[[#This Row],[POS]]="P",MAX(AZ$1:AZ901)+1,"")</f>
        <v>431</v>
      </c>
      <c r="BA902" t="str">
        <f>IFERROR(INDEX(PLAYERIDMAP2[PLAYERNAME],MATCH(ROW()-ROW(BA$1),PITCHERS,0)),"")</f>
        <v/>
      </c>
    </row>
    <row r="903" spans="1:53" x14ac:dyDescent="0.25">
      <c r="A903" t="s">
        <v>13829</v>
      </c>
      <c r="B903" t="s">
        <v>4321</v>
      </c>
      <c r="C903" s="1">
        <v>31589</v>
      </c>
      <c r="D903" t="s">
        <v>19454</v>
      </c>
      <c r="E903" t="s">
        <v>19455</v>
      </c>
      <c r="F903" t="s">
        <v>11057</v>
      </c>
      <c r="G903" t="s">
        <v>14693</v>
      </c>
      <c r="H903" t="s">
        <v>11110</v>
      </c>
      <c r="I903" t="s">
        <v>19456</v>
      </c>
      <c r="J903" t="s">
        <v>4321</v>
      </c>
      <c r="K903">
        <v>453974</v>
      </c>
      <c r="L903" t="s">
        <v>4321</v>
      </c>
      <c r="M903">
        <v>1184318</v>
      </c>
      <c r="N903" t="s">
        <v>4321</v>
      </c>
      <c r="O903" t="s">
        <v>13830</v>
      </c>
      <c r="P903" t="s">
        <v>13829</v>
      </c>
      <c r="Q903">
        <v>8356</v>
      </c>
      <c r="R903" t="s">
        <v>4321</v>
      </c>
      <c r="S903">
        <v>29241</v>
      </c>
      <c r="T903" t="s">
        <v>4321</v>
      </c>
      <c r="V903" t="s">
        <v>13831</v>
      </c>
      <c r="W903">
        <v>46384</v>
      </c>
      <c r="X903">
        <v>8356</v>
      </c>
      <c r="Y903" t="s">
        <v>4321</v>
      </c>
      <c r="Z903" t="s">
        <v>16618</v>
      </c>
      <c r="AA903" t="s">
        <v>5703</v>
      </c>
      <c r="AB903" t="s">
        <v>5703</v>
      </c>
      <c r="AD903" t="s">
        <v>16618</v>
      </c>
      <c r="AL903">
        <f>IF(PLAYERIDMAP2[[#This Row],[POS]]="C",MAX(AL$1:AL902)+1,"")</f>
        <v>56</v>
      </c>
      <c r="AM903" t="str">
        <f>IFERROR(INDEX(PLAYERIDMAP2[PLAYERNAME],MATCH(ROW()-ROW(AM$1),CATCHERS,0)),"")</f>
        <v/>
      </c>
      <c r="AN903" t="str">
        <f>IF(PLAYERIDMAP2[[#This Row],[POS]]="1B",MAX(AN$1:AN902)+1,"")</f>
        <v/>
      </c>
      <c r="AO903" t="str">
        <f>IFERROR(INDEX(PLAYERIDMAP2[PLAYERNAME],MATCH(ROW()-ROW(AO$1),FIRSTBASE,0)),"")</f>
        <v/>
      </c>
      <c r="AP903" t="str">
        <f>IF(PLAYERIDMAP2[[#This Row],[POS]]="2B",MAX(AP$1:AP902)+1,"")</f>
        <v/>
      </c>
      <c r="AQ903" t="str">
        <f>IFERROR(INDEX(PLAYERIDMAP2[PLAYERNAME],MATCH(ROW()-ROW(AQ$1),SECONDBASE,0)),"")</f>
        <v/>
      </c>
      <c r="AR903" t="str">
        <f>IF(PLAYERIDMAP2[[#This Row],[POS]]="3B",MAX(AR$1:AR902)+1,"")</f>
        <v/>
      </c>
      <c r="AS903" t="str">
        <f>IFERROR(INDEX(PLAYERIDMAP2[PLAYERNAME],MATCH(ROW()-ROW(AS$1),THIRDBASE,0)),"")</f>
        <v/>
      </c>
      <c r="AT903" t="str">
        <f>IF(PLAYERIDMAP2[[#This Row],[POS]]="SS",MAX(AT$1:AT902)+1,"")</f>
        <v/>
      </c>
      <c r="AU903" t="str">
        <f>IFERROR(INDEX(PLAYERIDMAP2[PLAYERNAME],MATCH(ROW()-ROW(AU$1),SHORTSTOP,0)),"")</f>
        <v/>
      </c>
      <c r="AV903" t="str">
        <f>IF(PLAYERIDMAP2[[#This Row],[POS]]="OF",MAX(AV$1:AV902)+1,"")</f>
        <v/>
      </c>
      <c r="AW903" t="str">
        <f>IFERROR(INDEX(PLAYERIDMAP2[PLAYERNAME],MATCH(ROW()-ROW(AW$1),OUTFIELD,0)),"")</f>
        <v/>
      </c>
      <c r="AX903">
        <f>IF(PLAYERIDMAP2[[#This Row],[POS]]&lt;&gt;"P",MAX(AX$1:AX902)+1,"")</f>
        <v>471</v>
      </c>
      <c r="AY903" t="str">
        <f>IFERROR(INDEX(PLAYERIDMAP2[PLAYERNAME],MATCH(ROW()-ROW(AY$1),HITTERS,0)),"")</f>
        <v/>
      </c>
      <c r="AZ903" t="str">
        <f>IF(PLAYERIDMAP2[[#This Row],[POS]]="P",MAX(AZ$1:AZ902)+1,"")</f>
        <v/>
      </c>
      <c r="BA903" t="str">
        <f>IFERROR(INDEX(PLAYERIDMAP2[PLAYERNAME],MATCH(ROW()-ROW(BA$1),PITCHERS,0)),"")</f>
        <v/>
      </c>
    </row>
    <row r="904" spans="1:53" x14ac:dyDescent="0.25">
      <c r="A904" t="s">
        <v>20698</v>
      </c>
      <c r="B904" t="s">
        <v>4524</v>
      </c>
      <c r="C904" s="1">
        <v>33410</v>
      </c>
      <c r="D904" t="s">
        <v>20699</v>
      </c>
      <c r="E904" t="s">
        <v>16880</v>
      </c>
      <c r="F904" t="s">
        <v>11048</v>
      </c>
      <c r="G904" t="s">
        <v>14693</v>
      </c>
      <c r="H904" t="s">
        <v>11003</v>
      </c>
      <c r="I904" t="s">
        <v>20700</v>
      </c>
      <c r="J904" t="s">
        <v>4524</v>
      </c>
      <c r="K904">
        <v>527043</v>
      </c>
      <c r="L904" t="s">
        <v>4524</v>
      </c>
      <c r="AA904" t="s">
        <v>5703</v>
      </c>
      <c r="AB904" t="s">
        <v>5703</v>
      </c>
      <c r="AD904" t="s">
        <v>20701</v>
      </c>
      <c r="AL904" t="str">
        <f>IF(PLAYERIDMAP2[[#This Row],[POS]]="C",MAX(AL$1:AL903)+1,"")</f>
        <v/>
      </c>
      <c r="AM904" t="str">
        <f>IFERROR(INDEX(PLAYERIDMAP2[PLAYERNAME],MATCH(ROW()-ROW(AM$1),CATCHERS,0)),"")</f>
        <v/>
      </c>
      <c r="AN904">
        <f>IF(PLAYERIDMAP2[[#This Row],[POS]]="1B",MAX(AN$1:AN903)+1,"")</f>
        <v>51</v>
      </c>
      <c r="AO904" t="str">
        <f>IFERROR(INDEX(PLAYERIDMAP2[PLAYERNAME],MATCH(ROW()-ROW(AO$1),FIRSTBASE,0)),"")</f>
        <v/>
      </c>
      <c r="AP904" t="str">
        <f>IF(PLAYERIDMAP2[[#This Row],[POS]]="2B",MAX(AP$1:AP903)+1,"")</f>
        <v/>
      </c>
      <c r="AQ904" t="str">
        <f>IFERROR(INDEX(PLAYERIDMAP2[PLAYERNAME],MATCH(ROW()-ROW(AQ$1),SECONDBASE,0)),"")</f>
        <v/>
      </c>
      <c r="AR904" t="str">
        <f>IF(PLAYERIDMAP2[[#This Row],[POS]]="3B",MAX(AR$1:AR903)+1,"")</f>
        <v/>
      </c>
      <c r="AS904" t="str">
        <f>IFERROR(INDEX(PLAYERIDMAP2[PLAYERNAME],MATCH(ROW()-ROW(AS$1),THIRDBASE,0)),"")</f>
        <v/>
      </c>
      <c r="AT904" t="str">
        <f>IF(PLAYERIDMAP2[[#This Row],[POS]]="SS",MAX(AT$1:AT903)+1,"")</f>
        <v/>
      </c>
      <c r="AU904" t="str">
        <f>IFERROR(INDEX(PLAYERIDMAP2[PLAYERNAME],MATCH(ROW()-ROW(AU$1),SHORTSTOP,0)),"")</f>
        <v/>
      </c>
      <c r="AV904" t="str">
        <f>IF(PLAYERIDMAP2[[#This Row],[POS]]="OF",MAX(AV$1:AV903)+1,"")</f>
        <v/>
      </c>
      <c r="AW904" t="str">
        <f>IFERROR(INDEX(PLAYERIDMAP2[PLAYERNAME],MATCH(ROW()-ROW(AW$1),OUTFIELD,0)),"")</f>
        <v/>
      </c>
      <c r="AX904">
        <f>IF(PLAYERIDMAP2[[#This Row],[POS]]&lt;&gt;"P",MAX(AX$1:AX903)+1,"")</f>
        <v>472</v>
      </c>
      <c r="AY904" t="str">
        <f>IFERROR(INDEX(PLAYERIDMAP2[PLAYERNAME],MATCH(ROW()-ROW(AY$1),HITTERS,0)),"")</f>
        <v/>
      </c>
      <c r="AZ904" t="str">
        <f>IF(PLAYERIDMAP2[[#This Row],[POS]]="P",MAX(AZ$1:AZ903)+1,"")</f>
        <v/>
      </c>
      <c r="BA904" t="str">
        <f>IFERROR(INDEX(PLAYERIDMAP2[PLAYERNAME],MATCH(ROW()-ROW(BA$1),PITCHERS,0)),"")</f>
        <v/>
      </c>
    </row>
    <row r="905" spans="1:53" x14ac:dyDescent="0.25">
      <c r="A905" t="s">
        <v>20192</v>
      </c>
      <c r="B905" t="s">
        <v>3986</v>
      </c>
      <c r="C905" s="1">
        <v>34254</v>
      </c>
      <c r="D905" t="s">
        <v>20193</v>
      </c>
      <c r="E905" t="s">
        <v>16880</v>
      </c>
      <c r="F905" t="s">
        <v>11021</v>
      </c>
      <c r="G905" t="s">
        <v>14693</v>
      </c>
      <c r="H905" t="s">
        <v>11097</v>
      </c>
      <c r="I905" t="s">
        <v>20194</v>
      </c>
      <c r="J905" t="s">
        <v>3986</v>
      </c>
      <c r="K905">
        <v>606466</v>
      </c>
      <c r="L905" t="s">
        <v>3986</v>
      </c>
      <c r="M905">
        <v>1963334</v>
      </c>
      <c r="N905" t="s">
        <v>3986</v>
      </c>
      <c r="P905" t="s">
        <v>20192</v>
      </c>
      <c r="Q905">
        <v>10036</v>
      </c>
      <c r="R905" t="s">
        <v>3986</v>
      </c>
      <c r="S905">
        <v>32512</v>
      </c>
      <c r="T905" t="s">
        <v>3986</v>
      </c>
      <c r="W905">
        <v>69790</v>
      </c>
      <c r="X905">
        <v>10036</v>
      </c>
      <c r="Y905" t="s">
        <v>3986</v>
      </c>
      <c r="Z905" t="s">
        <v>20195</v>
      </c>
      <c r="AA905" t="s">
        <v>11011</v>
      </c>
      <c r="AB905" t="s">
        <v>5703</v>
      </c>
      <c r="AD905" t="s">
        <v>20195</v>
      </c>
      <c r="AL905" t="str">
        <f>IF(PLAYERIDMAP2[[#This Row],[POS]]="C",MAX(AL$1:AL904)+1,"")</f>
        <v/>
      </c>
      <c r="AM905" t="str">
        <f>IFERROR(INDEX(PLAYERIDMAP2[PLAYERNAME],MATCH(ROW()-ROW(AM$1),CATCHERS,0)),"")</f>
        <v/>
      </c>
      <c r="AN905" t="str">
        <f>IF(PLAYERIDMAP2[[#This Row],[POS]]="1B",MAX(AN$1:AN904)+1,"")</f>
        <v/>
      </c>
      <c r="AO905" t="str">
        <f>IFERROR(INDEX(PLAYERIDMAP2[PLAYERNAME],MATCH(ROW()-ROW(AO$1),FIRSTBASE,0)),"")</f>
        <v/>
      </c>
      <c r="AP905" t="str">
        <f>IF(PLAYERIDMAP2[[#This Row],[POS]]="2B",MAX(AP$1:AP904)+1,"")</f>
        <v/>
      </c>
      <c r="AQ905" t="str">
        <f>IFERROR(INDEX(PLAYERIDMAP2[PLAYERNAME],MATCH(ROW()-ROW(AQ$1),SECONDBASE,0)),"")</f>
        <v/>
      </c>
      <c r="AR905" t="str">
        <f>IF(PLAYERIDMAP2[[#This Row],[POS]]="3B",MAX(AR$1:AR904)+1,"")</f>
        <v/>
      </c>
      <c r="AS905" t="str">
        <f>IFERROR(INDEX(PLAYERIDMAP2[PLAYERNAME],MATCH(ROW()-ROW(AS$1),THIRDBASE,0)),"")</f>
        <v/>
      </c>
      <c r="AT905">
        <f>IF(PLAYERIDMAP2[[#This Row],[POS]]="SS",MAX(AT$1:AT904)+1,"")</f>
        <v>59</v>
      </c>
      <c r="AU905" t="str">
        <f>IFERROR(INDEX(PLAYERIDMAP2[PLAYERNAME],MATCH(ROW()-ROW(AU$1),SHORTSTOP,0)),"")</f>
        <v/>
      </c>
      <c r="AV905" t="str">
        <f>IF(PLAYERIDMAP2[[#This Row],[POS]]="OF",MAX(AV$1:AV904)+1,"")</f>
        <v/>
      </c>
      <c r="AW905" t="str">
        <f>IFERROR(INDEX(PLAYERIDMAP2[PLAYERNAME],MATCH(ROW()-ROW(AW$1),OUTFIELD,0)),"")</f>
        <v/>
      </c>
      <c r="AX905">
        <f>IF(PLAYERIDMAP2[[#This Row],[POS]]&lt;&gt;"P",MAX(AX$1:AX904)+1,"")</f>
        <v>473</v>
      </c>
      <c r="AY905" t="str">
        <f>IFERROR(INDEX(PLAYERIDMAP2[PLAYERNAME],MATCH(ROW()-ROW(AY$1),HITTERS,0)),"")</f>
        <v/>
      </c>
      <c r="AZ905" t="str">
        <f>IF(PLAYERIDMAP2[[#This Row],[POS]]="P",MAX(AZ$1:AZ904)+1,"")</f>
        <v/>
      </c>
      <c r="BA905" t="str">
        <f>IFERROR(INDEX(PLAYERIDMAP2[PLAYERNAME],MATCH(ROW()-ROW(BA$1),PITCHERS,0)),"")</f>
        <v/>
      </c>
    </row>
    <row r="906" spans="1:53" x14ac:dyDescent="0.25">
      <c r="A906" t="s">
        <v>13832</v>
      </c>
      <c r="B906" t="s">
        <v>1445</v>
      </c>
      <c r="C906" s="1">
        <v>31650</v>
      </c>
      <c r="D906" t="s">
        <v>17950</v>
      </c>
      <c r="E906" t="s">
        <v>16880</v>
      </c>
      <c r="F906" t="s">
        <v>11048</v>
      </c>
      <c r="G906" t="s">
        <v>14693</v>
      </c>
      <c r="H906" t="s">
        <v>10988</v>
      </c>
      <c r="I906" t="s">
        <v>20061</v>
      </c>
      <c r="J906" t="s">
        <v>1445</v>
      </c>
      <c r="K906">
        <v>501687</v>
      </c>
      <c r="L906" t="s">
        <v>1445</v>
      </c>
      <c r="M906">
        <v>1894634</v>
      </c>
      <c r="N906" t="s">
        <v>1445</v>
      </c>
      <c r="O906" t="s">
        <v>13833</v>
      </c>
      <c r="P906" t="s">
        <v>13832</v>
      </c>
      <c r="Q906">
        <v>9037</v>
      </c>
      <c r="R906" t="s">
        <v>1445</v>
      </c>
      <c r="S906">
        <v>32024</v>
      </c>
      <c r="T906" t="s">
        <v>1445</v>
      </c>
      <c r="V906" t="s">
        <v>13834</v>
      </c>
      <c r="W906">
        <v>50937</v>
      </c>
      <c r="X906">
        <v>9037</v>
      </c>
      <c r="Y906" t="s">
        <v>1445</v>
      </c>
      <c r="Z906" t="s">
        <v>16619</v>
      </c>
      <c r="AA906" t="s">
        <v>5703</v>
      </c>
      <c r="AB906" t="s">
        <v>5703</v>
      </c>
      <c r="AD906" t="s">
        <v>16619</v>
      </c>
      <c r="AL906" t="str">
        <f>IF(PLAYERIDMAP2[[#This Row],[POS]]="C",MAX(AL$1:AL905)+1,"")</f>
        <v/>
      </c>
      <c r="AM906" t="str">
        <f>IFERROR(INDEX(PLAYERIDMAP2[PLAYERNAME],MATCH(ROW()-ROW(AM$1),CATCHERS,0)),"")</f>
        <v/>
      </c>
      <c r="AN906" t="str">
        <f>IF(PLAYERIDMAP2[[#This Row],[POS]]="1B",MAX(AN$1:AN905)+1,"")</f>
        <v/>
      </c>
      <c r="AO906" t="str">
        <f>IFERROR(INDEX(PLAYERIDMAP2[PLAYERNAME],MATCH(ROW()-ROW(AO$1),FIRSTBASE,0)),"")</f>
        <v/>
      </c>
      <c r="AP906" t="str">
        <f>IF(PLAYERIDMAP2[[#This Row],[POS]]="2B",MAX(AP$1:AP905)+1,"")</f>
        <v/>
      </c>
      <c r="AQ906" t="str">
        <f>IFERROR(INDEX(PLAYERIDMAP2[PLAYERNAME],MATCH(ROW()-ROW(AQ$1),SECONDBASE,0)),"")</f>
        <v/>
      </c>
      <c r="AR906" t="str">
        <f>IF(PLAYERIDMAP2[[#This Row],[POS]]="3B",MAX(AR$1:AR905)+1,"")</f>
        <v/>
      </c>
      <c r="AS906" t="str">
        <f>IFERROR(INDEX(PLAYERIDMAP2[PLAYERNAME],MATCH(ROW()-ROW(AS$1),THIRDBASE,0)),"")</f>
        <v/>
      </c>
      <c r="AT906" t="str">
        <f>IF(PLAYERIDMAP2[[#This Row],[POS]]="SS",MAX(AT$1:AT905)+1,"")</f>
        <v/>
      </c>
      <c r="AU906" t="str">
        <f>IFERROR(INDEX(PLAYERIDMAP2[PLAYERNAME],MATCH(ROW()-ROW(AU$1),SHORTSTOP,0)),"")</f>
        <v/>
      </c>
      <c r="AV906" t="str">
        <f>IF(PLAYERIDMAP2[[#This Row],[POS]]="OF",MAX(AV$1:AV905)+1,"")</f>
        <v/>
      </c>
      <c r="AW906" t="str">
        <f>IFERROR(INDEX(PLAYERIDMAP2[PLAYERNAME],MATCH(ROW()-ROW(AW$1),OUTFIELD,0)),"")</f>
        <v/>
      </c>
      <c r="AX906" t="str">
        <f>IF(PLAYERIDMAP2[[#This Row],[POS]]&lt;&gt;"P",MAX(AX$1:AX905)+1,"")</f>
        <v/>
      </c>
      <c r="AY906" t="str">
        <f>IFERROR(INDEX(PLAYERIDMAP2[PLAYERNAME],MATCH(ROW()-ROW(AY$1),HITTERS,0)),"")</f>
        <v/>
      </c>
      <c r="AZ906">
        <f>IF(PLAYERIDMAP2[[#This Row],[POS]]="P",MAX(AZ$1:AZ905)+1,"")</f>
        <v>432</v>
      </c>
      <c r="BA906" t="str">
        <f>IFERROR(INDEX(PLAYERIDMAP2[PLAYERNAME],MATCH(ROW()-ROW(BA$1),PITCHERS,0)),"")</f>
        <v/>
      </c>
    </row>
    <row r="907" spans="1:53" x14ac:dyDescent="0.25">
      <c r="A907" t="s">
        <v>13835</v>
      </c>
      <c r="B907" t="s">
        <v>5612</v>
      </c>
      <c r="C907" s="1">
        <v>32425</v>
      </c>
      <c r="D907" t="s">
        <v>17606</v>
      </c>
      <c r="E907" t="s">
        <v>16880</v>
      </c>
      <c r="F907" t="s">
        <v>11092</v>
      </c>
      <c r="G907" t="s">
        <v>16838</v>
      </c>
      <c r="H907" t="s">
        <v>10998</v>
      </c>
      <c r="I907" t="s">
        <v>18292</v>
      </c>
      <c r="J907" t="s">
        <v>5612</v>
      </c>
      <c r="K907">
        <v>516782</v>
      </c>
      <c r="L907" t="s">
        <v>5612</v>
      </c>
      <c r="M907">
        <v>1741213</v>
      </c>
      <c r="N907" t="s">
        <v>5612</v>
      </c>
      <c r="O907" t="s">
        <v>13836</v>
      </c>
      <c r="P907" t="s">
        <v>13835</v>
      </c>
      <c r="Q907">
        <v>9118</v>
      </c>
      <c r="R907" t="s">
        <v>5612</v>
      </c>
      <c r="S907">
        <v>30830</v>
      </c>
      <c r="T907" t="s">
        <v>5612</v>
      </c>
      <c r="U907" t="s">
        <v>5612</v>
      </c>
      <c r="V907" t="s">
        <v>13837</v>
      </c>
      <c r="W907">
        <v>56034</v>
      </c>
      <c r="X907">
        <v>9118</v>
      </c>
      <c r="Y907" t="s">
        <v>5612</v>
      </c>
      <c r="Z907" t="s">
        <v>13838</v>
      </c>
      <c r="AA907" t="s">
        <v>5703</v>
      </c>
      <c r="AB907" t="s">
        <v>5703</v>
      </c>
      <c r="AC907" t="s">
        <v>5612</v>
      </c>
      <c r="AD907" t="s">
        <v>13838</v>
      </c>
      <c r="AE907">
        <v>11333</v>
      </c>
      <c r="AF907" t="s">
        <v>5612</v>
      </c>
      <c r="AG907">
        <v>13423</v>
      </c>
      <c r="AH907" t="s">
        <v>5612</v>
      </c>
      <c r="AL907" t="str">
        <f>IF(PLAYERIDMAP2[[#This Row],[POS]]="C",MAX(AL$1:AL906)+1,"")</f>
        <v/>
      </c>
      <c r="AM907" t="str">
        <f>IFERROR(INDEX(PLAYERIDMAP2[PLAYERNAME],MATCH(ROW()-ROW(AM$1),CATCHERS,0)),"")</f>
        <v/>
      </c>
      <c r="AN907" t="str">
        <f>IF(PLAYERIDMAP2[[#This Row],[POS]]="1B",MAX(AN$1:AN906)+1,"")</f>
        <v/>
      </c>
      <c r="AO907" t="str">
        <f>IFERROR(INDEX(PLAYERIDMAP2[PLAYERNAME],MATCH(ROW()-ROW(AO$1),FIRSTBASE,0)),"")</f>
        <v/>
      </c>
      <c r="AP907" t="str">
        <f>IF(PLAYERIDMAP2[[#This Row],[POS]]="2B",MAX(AP$1:AP906)+1,"")</f>
        <v/>
      </c>
      <c r="AQ907" t="str">
        <f>IFERROR(INDEX(PLAYERIDMAP2[PLAYERNAME],MATCH(ROW()-ROW(AQ$1),SECONDBASE,0)),"")</f>
        <v/>
      </c>
      <c r="AR907" t="str">
        <f>IF(PLAYERIDMAP2[[#This Row],[POS]]="3B",MAX(AR$1:AR906)+1,"")</f>
        <v/>
      </c>
      <c r="AS907" t="str">
        <f>IFERROR(INDEX(PLAYERIDMAP2[PLAYERNAME],MATCH(ROW()-ROW(AS$1),THIRDBASE,0)),"")</f>
        <v/>
      </c>
      <c r="AT907" t="str">
        <f>IF(PLAYERIDMAP2[[#This Row],[POS]]="SS",MAX(AT$1:AT906)+1,"")</f>
        <v/>
      </c>
      <c r="AU907" t="str">
        <f>IFERROR(INDEX(PLAYERIDMAP2[PLAYERNAME],MATCH(ROW()-ROW(AU$1),SHORTSTOP,0)),"")</f>
        <v/>
      </c>
      <c r="AV907">
        <f>IF(PLAYERIDMAP2[[#This Row],[POS]]="OF",MAX(AV$1:AV906)+1,"")</f>
        <v>182</v>
      </c>
      <c r="AW907" t="str">
        <f>IFERROR(INDEX(PLAYERIDMAP2[PLAYERNAME],MATCH(ROW()-ROW(AW$1),OUTFIELD,0)),"")</f>
        <v/>
      </c>
      <c r="AX907">
        <f>IF(PLAYERIDMAP2[[#This Row],[POS]]&lt;&gt;"P",MAX(AX$1:AX906)+1,"")</f>
        <v>474</v>
      </c>
      <c r="AY907" t="str">
        <f>IFERROR(INDEX(PLAYERIDMAP2[PLAYERNAME],MATCH(ROW()-ROW(AY$1),HITTERS,0)),"")</f>
        <v/>
      </c>
      <c r="AZ907" t="str">
        <f>IF(PLAYERIDMAP2[[#This Row],[POS]]="P",MAX(AZ$1:AZ906)+1,"")</f>
        <v/>
      </c>
      <c r="BA907" t="str">
        <f>IFERROR(INDEX(PLAYERIDMAP2[PLAYERNAME],MATCH(ROW()-ROW(BA$1),PITCHERS,0)),"")</f>
        <v/>
      </c>
    </row>
    <row r="908" spans="1:53" x14ac:dyDescent="0.25">
      <c r="A908" t="s">
        <v>13839</v>
      </c>
      <c r="B908" t="s">
        <v>10399</v>
      </c>
      <c r="C908" s="1">
        <v>29533</v>
      </c>
      <c r="D908" t="s">
        <v>16879</v>
      </c>
      <c r="E908" t="s">
        <v>16880</v>
      </c>
      <c r="F908" t="s">
        <v>11027</v>
      </c>
      <c r="G908" t="s">
        <v>16838</v>
      </c>
      <c r="H908" t="s">
        <v>10988</v>
      </c>
      <c r="I908" t="s">
        <v>16881</v>
      </c>
      <c r="J908" t="s">
        <v>10399</v>
      </c>
      <c r="K908">
        <v>469690</v>
      </c>
      <c r="L908" t="s">
        <v>10399</v>
      </c>
      <c r="M908">
        <v>1663441</v>
      </c>
      <c r="N908" t="s">
        <v>10399</v>
      </c>
      <c r="O908" t="s">
        <v>13840</v>
      </c>
      <c r="P908" t="s">
        <v>13839</v>
      </c>
      <c r="Q908">
        <v>8582</v>
      </c>
      <c r="R908" t="s">
        <v>10399</v>
      </c>
      <c r="S908">
        <v>30377</v>
      </c>
      <c r="T908" t="s">
        <v>10399</v>
      </c>
      <c r="V908" t="s">
        <v>13841</v>
      </c>
      <c r="W908">
        <v>54154</v>
      </c>
      <c r="X908">
        <v>8582</v>
      </c>
      <c r="Y908" t="s">
        <v>10399</v>
      </c>
      <c r="Z908" t="s">
        <v>16620</v>
      </c>
      <c r="AA908" t="s">
        <v>5703</v>
      </c>
      <c r="AB908" t="s">
        <v>5703</v>
      </c>
      <c r="AD908" t="s">
        <v>16620</v>
      </c>
      <c r="AL908" t="str">
        <f>IF(PLAYERIDMAP2[[#This Row],[POS]]="C",MAX(AL$1:AL907)+1,"")</f>
        <v/>
      </c>
      <c r="AM908" t="str">
        <f>IFERROR(INDEX(PLAYERIDMAP2[PLAYERNAME],MATCH(ROW()-ROW(AM$1),CATCHERS,0)),"")</f>
        <v/>
      </c>
      <c r="AN908" t="str">
        <f>IF(PLAYERIDMAP2[[#This Row],[POS]]="1B",MAX(AN$1:AN907)+1,"")</f>
        <v/>
      </c>
      <c r="AO908" t="str">
        <f>IFERROR(INDEX(PLAYERIDMAP2[PLAYERNAME],MATCH(ROW()-ROW(AO$1),FIRSTBASE,0)),"")</f>
        <v/>
      </c>
      <c r="AP908" t="str">
        <f>IF(PLAYERIDMAP2[[#This Row],[POS]]="2B",MAX(AP$1:AP907)+1,"")</f>
        <v/>
      </c>
      <c r="AQ908" t="str">
        <f>IFERROR(INDEX(PLAYERIDMAP2[PLAYERNAME],MATCH(ROW()-ROW(AQ$1),SECONDBASE,0)),"")</f>
        <v/>
      </c>
      <c r="AR908" t="str">
        <f>IF(PLAYERIDMAP2[[#This Row],[POS]]="3B",MAX(AR$1:AR907)+1,"")</f>
        <v/>
      </c>
      <c r="AS908" t="str">
        <f>IFERROR(INDEX(PLAYERIDMAP2[PLAYERNAME],MATCH(ROW()-ROW(AS$1),THIRDBASE,0)),"")</f>
        <v/>
      </c>
      <c r="AT908" t="str">
        <f>IF(PLAYERIDMAP2[[#This Row],[POS]]="SS",MAX(AT$1:AT907)+1,"")</f>
        <v/>
      </c>
      <c r="AU908" t="str">
        <f>IFERROR(INDEX(PLAYERIDMAP2[PLAYERNAME],MATCH(ROW()-ROW(AU$1),SHORTSTOP,0)),"")</f>
        <v/>
      </c>
      <c r="AV908" t="str">
        <f>IF(PLAYERIDMAP2[[#This Row],[POS]]="OF",MAX(AV$1:AV907)+1,"")</f>
        <v/>
      </c>
      <c r="AW908" t="str">
        <f>IFERROR(INDEX(PLAYERIDMAP2[PLAYERNAME],MATCH(ROW()-ROW(AW$1),OUTFIELD,0)),"")</f>
        <v/>
      </c>
      <c r="AX908" t="str">
        <f>IF(PLAYERIDMAP2[[#This Row],[POS]]&lt;&gt;"P",MAX(AX$1:AX907)+1,"")</f>
        <v/>
      </c>
      <c r="AY908" t="str">
        <f>IFERROR(INDEX(PLAYERIDMAP2[PLAYERNAME],MATCH(ROW()-ROW(AY$1),HITTERS,0)),"")</f>
        <v/>
      </c>
      <c r="AZ908">
        <f>IF(PLAYERIDMAP2[[#This Row],[POS]]="P",MAX(AZ$1:AZ907)+1,"")</f>
        <v>433</v>
      </c>
      <c r="BA908" t="str">
        <f>IFERROR(INDEX(PLAYERIDMAP2[PLAYERNAME],MATCH(ROW()-ROW(BA$1),PITCHERS,0)),"")</f>
        <v/>
      </c>
    </row>
    <row r="909" spans="1:53" x14ac:dyDescent="0.25">
      <c r="A909" t="s">
        <v>13842</v>
      </c>
      <c r="B909" t="s">
        <v>1167</v>
      </c>
      <c r="C909" s="1">
        <v>33502</v>
      </c>
      <c r="D909" t="s">
        <v>17275</v>
      </c>
      <c r="E909" t="s">
        <v>16965</v>
      </c>
      <c r="F909" t="s">
        <v>11027</v>
      </c>
      <c r="G909" t="s">
        <v>16838</v>
      </c>
      <c r="H909" t="s">
        <v>10988</v>
      </c>
      <c r="I909" t="s">
        <v>18204</v>
      </c>
      <c r="J909" t="s">
        <v>1167</v>
      </c>
      <c r="K909">
        <v>593372</v>
      </c>
      <c r="L909" t="s">
        <v>1167</v>
      </c>
      <c r="M909">
        <v>1803785</v>
      </c>
      <c r="N909" t="s">
        <v>1167</v>
      </c>
      <c r="O909" t="s">
        <v>13843</v>
      </c>
      <c r="P909" t="s">
        <v>13842</v>
      </c>
      <c r="Q909">
        <v>9376</v>
      </c>
      <c r="R909" t="s">
        <v>1167</v>
      </c>
      <c r="S909">
        <v>31340</v>
      </c>
      <c r="T909" t="s">
        <v>1167</v>
      </c>
      <c r="V909" t="s">
        <v>13844</v>
      </c>
      <c r="W909">
        <v>67219</v>
      </c>
      <c r="X909">
        <v>9376</v>
      </c>
      <c r="Y909" t="s">
        <v>1167</v>
      </c>
      <c r="Z909" t="s">
        <v>13845</v>
      </c>
      <c r="AA909" t="s">
        <v>5703</v>
      </c>
      <c r="AB909" t="s">
        <v>5703</v>
      </c>
      <c r="AC909" t="s">
        <v>1167</v>
      </c>
      <c r="AD909" t="s">
        <v>13845</v>
      </c>
      <c r="AE909">
        <v>11757</v>
      </c>
      <c r="AF909" t="s">
        <v>1167</v>
      </c>
      <c r="AG909">
        <v>39686</v>
      </c>
      <c r="AH909" t="s">
        <v>1167</v>
      </c>
      <c r="AL909" t="str">
        <f>IF(PLAYERIDMAP2[[#This Row],[POS]]="C",MAX(AL$1:AL908)+1,"")</f>
        <v/>
      </c>
      <c r="AM909" t="str">
        <f>IFERROR(INDEX(PLAYERIDMAP2[PLAYERNAME],MATCH(ROW()-ROW(AM$1),CATCHERS,0)),"")</f>
        <v/>
      </c>
      <c r="AN909" t="str">
        <f>IF(PLAYERIDMAP2[[#This Row],[POS]]="1B",MAX(AN$1:AN908)+1,"")</f>
        <v/>
      </c>
      <c r="AO909" t="str">
        <f>IFERROR(INDEX(PLAYERIDMAP2[PLAYERNAME],MATCH(ROW()-ROW(AO$1),FIRSTBASE,0)),"")</f>
        <v/>
      </c>
      <c r="AP909" t="str">
        <f>IF(PLAYERIDMAP2[[#This Row],[POS]]="2B",MAX(AP$1:AP908)+1,"")</f>
        <v/>
      </c>
      <c r="AQ909" t="str">
        <f>IFERROR(INDEX(PLAYERIDMAP2[PLAYERNAME],MATCH(ROW()-ROW(AQ$1),SECONDBASE,0)),"")</f>
        <v/>
      </c>
      <c r="AR909" t="str">
        <f>IF(PLAYERIDMAP2[[#This Row],[POS]]="3B",MAX(AR$1:AR908)+1,"")</f>
        <v/>
      </c>
      <c r="AS909" t="str">
        <f>IFERROR(INDEX(PLAYERIDMAP2[PLAYERNAME],MATCH(ROW()-ROW(AS$1),THIRDBASE,0)),"")</f>
        <v/>
      </c>
      <c r="AT909" t="str">
        <f>IF(PLAYERIDMAP2[[#This Row],[POS]]="SS",MAX(AT$1:AT908)+1,"")</f>
        <v/>
      </c>
      <c r="AU909" t="str">
        <f>IFERROR(INDEX(PLAYERIDMAP2[PLAYERNAME],MATCH(ROW()-ROW(AU$1),SHORTSTOP,0)),"")</f>
        <v/>
      </c>
      <c r="AV909" t="str">
        <f>IF(PLAYERIDMAP2[[#This Row],[POS]]="OF",MAX(AV$1:AV908)+1,"")</f>
        <v/>
      </c>
      <c r="AW909" t="str">
        <f>IFERROR(INDEX(PLAYERIDMAP2[PLAYERNAME],MATCH(ROW()-ROW(AW$1),OUTFIELD,0)),"")</f>
        <v/>
      </c>
      <c r="AX909" t="str">
        <f>IF(PLAYERIDMAP2[[#This Row],[POS]]&lt;&gt;"P",MAX(AX$1:AX908)+1,"")</f>
        <v/>
      </c>
      <c r="AY909" t="str">
        <f>IFERROR(INDEX(PLAYERIDMAP2[PLAYERNAME],MATCH(ROW()-ROW(AY$1),HITTERS,0)),"")</f>
        <v/>
      </c>
      <c r="AZ909">
        <f>IF(PLAYERIDMAP2[[#This Row],[POS]]="P",MAX(AZ$1:AZ908)+1,"")</f>
        <v>434</v>
      </c>
      <c r="BA909" t="str">
        <f>IFERROR(INDEX(PLAYERIDMAP2[PLAYERNAME],MATCH(ROW()-ROW(BA$1),PITCHERS,0)),"")</f>
        <v/>
      </c>
    </row>
    <row r="910" spans="1:53" x14ac:dyDescent="0.25">
      <c r="A910" t="s">
        <v>20599</v>
      </c>
      <c r="B910" t="s">
        <v>9727</v>
      </c>
      <c r="C910" s="1">
        <v>32755</v>
      </c>
      <c r="D910" t="s">
        <v>16873</v>
      </c>
      <c r="E910" t="s">
        <v>16870</v>
      </c>
      <c r="F910" t="s">
        <v>10992</v>
      </c>
      <c r="G910" t="s">
        <v>14693</v>
      </c>
      <c r="H910" t="s">
        <v>10988</v>
      </c>
      <c r="I910" t="s">
        <v>20600</v>
      </c>
      <c r="J910" t="s">
        <v>9727</v>
      </c>
      <c r="K910">
        <v>592533</v>
      </c>
      <c r="L910" t="s">
        <v>9727</v>
      </c>
      <c r="M910">
        <v>2053478</v>
      </c>
      <c r="N910" t="s">
        <v>9727</v>
      </c>
      <c r="P910" t="s">
        <v>20599</v>
      </c>
      <c r="Q910">
        <v>9920</v>
      </c>
      <c r="R910" t="s">
        <v>9727</v>
      </c>
      <c r="S910">
        <v>33135</v>
      </c>
      <c r="T910" t="s">
        <v>9727</v>
      </c>
      <c r="W910">
        <v>68622</v>
      </c>
      <c r="X910">
        <v>9920</v>
      </c>
      <c r="Y910" t="s">
        <v>9727</v>
      </c>
      <c r="Z910" t="s">
        <v>20601</v>
      </c>
      <c r="AA910" t="s">
        <v>5703</v>
      </c>
      <c r="AB910" t="s">
        <v>5703</v>
      </c>
      <c r="AD910" t="s">
        <v>20601</v>
      </c>
      <c r="AF910" t="s">
        <v>9727</v>
      </c>
      <c r="AG910">
        <v>52716</v>
      </c>
      <c r="AL910" t="str">
        <f>IF(PLAYERIDMAP2[[#This Row],[POS]]="C",MAX(AL$1:AL909)+1,"")</f>
        <v/>
      </c>
      <c r="AM910" t="str">
        <f>IFERROR(INDEX(PLAYERIDMAP2[PLAYERNAME],MATCH(ROW()-ROW(AM$1),CATCHERS,0)),"")</f>
        <v/>
      </c>
      <c r="AN910" t="str">
        <f>IF(PLAYERIDMAP2[[#This Row],[POS]]="1B",MAX(AN$1:AN909)+1,"")</f>
        <v/>
      </c>
      <c r="AO910" t="str">
        <f>IFERROR(INDEX(PLAYERIDMAP2[PLAYERNAME],MATCH(ROW()-ROW(AO$1),FIRSTBASE,0)),"")</f>
        <v/>
      </c>
      <c r="AP910" t="str">
        <f>IF(PLAYERIDMAP2[[#This Row],[POS]]="2B",MAX(AP$1:AP909)+1,"")</f>
        <v/>
      </c>
      <c r="AQ910" t="str">
        <f>IFERROR(INDEX(PLAYERIDMAP2[PLAYERNAME],MATCH(ROW()-ROW(AQ$1),SECONDBASE,0)),"")</f>
        <v/>
      </c>
      <c r="AR910" t="str">
        <f>IF(PLAYERIDMAP2[[#This Row],[POS]]="3B",MAX(AR$1:AR909)+1,"")</f>
        <v/>
      </c>
      <c r="AS910" t="str">
        <f>IFERROR(INDEX(PLAYERIDMAP2[PLAYERNAME],MATCH(ROW()-ROW(AS$1),THIRDBASE,0)),"")</f>
        <v/>
      </c>
      <c r="AT910" t="str">
        <f>IF(PLAYERIDMAP2[[#This Row],[POS]]="SS",MAX(AT$1:AT909)+1,"")</f>
        <v/>
      </c>
      <c r="AU910" t="str">
        <f>IFERROR(INDEX(PLAYERIDMAP2[PLAYERNAME],MATCH(ROW()-ROW(AU$1),SHORTSTOP,0)),"")</f>
        <v/>
      </c>
      <c r="AV910" t="str">
        <f>IF(PLAYERIDMAP2[[#This Row],[POS]]="OF",MAX(AV$1:AV909)+1,"")</f>
        <v/>
      </c>
      <c r="AW910" t="str">
        <f>IFERROR(INDEX(PLAYERIDMAP2[PLAYERNAME],MATCH(ROW()-ROW(AW$1),OUTFIELD,0)),"")</f>
        <v/>
      </c>
      <c r="AX910" t="str">
        <f>IF(PLAYERIDMAP2[[#This Row],[POS]]&lt;&gt;"P",MAX(AX$1:AX909)+1,"")</f>
        <v/>
      </c>
      <c r="AY910" t="str">
        <f>IFERROR(INDEX(PLAYERIDMAP2[PLAYERNAME],MATCH(ROW()-ROW(AY$1),HITTERS,0)),"")</f>
        <v/>
      </c>
      <c r="AZ910">
        <f>IF(PLAYERIDMAP2[[#This Row],[POS]]="P",MAX(AZ$1:AZ909)+1,"")</f>
        <v>435</v>
      </c>
      <c r="BA910" t="str">
        <f>IFERROR(INDEX(PLAYERIDMAP2[PLAYERNAME],MATCH(ROW()-ROW(BA$1),PITCHERS,0)),"")</f>
        <v/>
      </c>
    </row>
    <row r="911" spans="1:53" x14ac:dyDescent="0.25">
      <c r="A911" t="s">
        <v>13846</v>
      </c>
      <c r="B911" t="s">
        <v>10734</v>
      </c>
      <c r="C911" s="1">
        <v>30016</v>
      </c>
      <c r="D911" t="s">
        <v>17912</v>
      </c>
      <c r="E911" t="s">
        <v>16965</v>
      </c>
      <c r="F911" t="s">
        <v>11068</v>
      </c>
      <c r="G911" t="s">
        <v>16838</v>
      </c>
      <c r="H911" t="s">
        <v>10988</v>
      </c>
      <c r="I911" t="s">
        <v>17913</v>
      </c>
      <c r="K911">
        <v>450852</v>
      </c>
      <c r="L911" t="s">
        <v>10734</v>
      </c>
      <c r="M911">
        <v>1679140</v>
      </c>
      <c r="N911" t="s">
        <v>10734</v>
      </c>
      <c r="O911" t="s">
        <v>13847</v>
      </c>
      <c r="P911" t="s">
        <v>13846</v>
      </c>
      <c r="Q911">
        <v>8481</v>
      </c>
      <c r="R911" t="s">
        <v>10734</v>
      </c>
      <c r="S911">
        <v>30362</v>
      </c>
      <c r="T911" t="s">
        <v>10734</v>
      </c>
      <c r="V911" t="s">
        <v>13848</v>
      </c>
      <c r="W911">
        <v>48216</v>
      </c>
      <c r="X911">
        <v>8481</v>
      </c>
      <c r="Y911" t="s">
        <v>10734</v>
      </c>
      <c r="Z911" t="s">
        <v>16621</v>
      </c>
      <c r="AA911" t="s">
        <v>5703</v>
      </c>
      <c r="AB911" t="s">
        <v>5703</v>
      </c>
      <c r="AD911" t="s">
        <v>16621</v>
      </c>
      <c r="AL911" t="str">
        <f>IF(PLAYERIDMAP2[[#This Row],[POS]]="C",MAX(AL$1:AL910)+1,"")</f>
        <v/>
      </c>
      <c r="AM911" t="str">
        <f>IFERROR(INDEX(PLAYERIDMAP2[PLAYERNAME],MATCH(ROW()-ROW(AM$1),CATCHERS,0)),"")</f>
        <v/>
      </c>
      <c r="AN911" t="str">
        <f>IF(PLAYERIDMAP2[[#This Row],[POS]]="1B",MAX(AN$1:AN910)+1,"")</f>
        <v/>
      </c>
      <c r="AO911" t="str">
        <f>IFERROR(INDEX(PLAYERIDMAP2[PLAYERNAME],MATCH(ROW()-ROW(AO$1),FIRSTBASE,0)),"")</f>
        <v/>
      </c>
      <c r="AP911" t="str">
        <f>IF(PLAYERIDMAP2[[#This Row],[POS]]="2B",MAX(AP$1:AP910)+1,"")</f>
        <v/>
      </c>
      <c r="AQ911" t="str">
        <f>IFERROR(INDEX(PLAYERIDMAP2[PLAYERNAME],MATCH(ROW()-ROW(AQ$1),SECONDBASE,0)),"")</f>
        <v/>
      </c>
      <c r="AR911" t="str">
        <f>IF(PLAYERIDMAP2[[#This Row],[POS]]="3B",MAX(AR$1:AR910)+1,"")</f>
        <v/>
      </c>
      <c r="AS911" t="str">
        <f>IFERROR(INDEX(PLAYERIDMAP2[PLAYERNAME],MATCH(ROW()-ROW(AS$1),THIRDBASE,0)),"")</f>
        <v/>
      </c>
      <c r="AT911" t="str">
        <f>IF(PLAYERIDMAP2[[#This Row],[POS]]="SS",MAX(AT$1:AT910)+1,"")</f>
        <v/>
      </c>
      <c r="AU911" t="str">
        <f>IFERROR(INDEX(PLAYERIDMAP2[PLAYERNAME],MATCH(ROW()-ROW(AU$1),SHORTSTOP,0)),"")</f>
        <v/>
      </c>
      <c r="AV911" t="str">
        <f>IF(PLAYERIDMAP2[[#This Row],[POS]]="OF",MAX(AV$1:AV910)+1,"")</f>
        <v/>
      </c>
      <c r="AW911" t="str">
        <f>IFERROR(INDEX(PLAYERIDMAP2[PLAYERNAME],MATCH(ROW()-ROW(AW$1),OUTFIELD,0)),"")</f>
        <v/>
      </c>
      <c r="AX911" t="str">
        <f>IF(PLAYERIDMAP2[[#This Row],[POS]]&lt;&gt;"P",MAX(AX$1:AX910)+1,"")</f>
        <v/>
      </c>
      <c r="AY911" t="str">
        <f>IFERROR(INDEX(PLAYERIDMAP2[PLAYERNAME],MATCH(ROW()-ROW(AY$1),HITTERS,0)),"")</f>
        <v/>
      </c>
      <c r="AZ911">
        <f>IF(PLAYERIDMAP2[[#This Row],[POS]]="P",MAX(AZ$1:AZ910)+1,"")</f>
        <v>436</v>
      </c>
      <c r="BA911" t="str">
        <f>IFERROR(INDEX(PLAYERIDMAP2[PLAYERNAME],MATCH(ROW()-ROW(BA$1),PITCHERS,0)),"")</f>
        <v/>
      </c>
    </row>
    <row r="912" spans="1:53" x14ac:dyDescent="0.25">
      <c r="A912" t="s">
        <v>13849</v>
      </c>
      <c r="B912" t="s">
        <v>5523</v>
      </c>
      <c r="C912" s="1">
        <v>32426</v>
      </c>
      <c r="D912" t="s">
        <v>17240</v>
      </c>
      <c r="E912" t="s">
        <v>16965</v>
      </c>
      <c r="F912" t="s">
        <v>11077</v>
      </c>
      <c r="G912" t="s">
        <v>14693</v>
      </c>
      <c r="H912" t="s">
        <v>10998</v>
      </c>
      <c r="I912" t="s">
        <v>17241</v>
      </c>
      <c r="J912" t="s">
        <v>5523</v>
      </c>
      <c r="K912">
        <v>494686</v>
      </c>
      <c r="L912" t="s">
        <v>5523</v>
      </c>
      <c r="M912">
        <v>1099379</v>
      </c>
      <c r="N912" t="s">
        <v>5523</v>
      </c>
      <c r="O912" t="s">
        <v>13850</v>
      </c>
      <c r="P912" t="s">
        <v>13849</v>
      </c>
      <c r="Q912">
        <v>8408</v>
      </c>
      <c r="R912" t="s">
        <v>5523</v>
      </c>
      <c r="S912">
        <v>30141</v>
      </c>
      <c r="T912" t="s">
        <v>5523</v>
      </c>
      <c r="V912" t="s">
        <v>13851</v>
      </c>
      <c r="W912">
        <v>51441</v>
      </c>
      <c r="X912">
        <v>8408</v>
      </c>
      <c r="Y912" t="s">
        <v>5523</v>
      </c>
      <c r="Z912" t="s">
        <v>16622</v>
      </c>
      <c r="AA912" t="s">
        <v>10958</v>
      </c>
      <c r="AB912" t="s">
        <v>5703</v>
      </c>
      <c r="AD912" t="s">
        <v>16622</v>
      </c>
      <c r="AL912" t="str">
        <f>IF(PLAYERIDMAP2[[#This Row],[POS]]="C",MAX(AL$1:AL911)+1,"")</f>
        <v/>
      </c>
      <c r="AM912" t="str">
        <f>IFERROR(INDEX(PLAYERIDMAP2[PLAYERNAME],MATCH(ROW()-ROW(AM$1),CATCHERS,0)),"")</f>
        <v/>
      </c>
      <c r="AN912" t="str">
        <f>IF(PLAYERIDMAP2[[#This Row],[POS]]="1B",MAX(AN$1:AN911)+1,"")</f>
        <v/>
      </c>
      <c r="AO912" t="str">
        <f>IFERROR(INDEX(PLAYERIDMAP2[PLAYERNAME],MATCH(ROW()-ROW(AO$1),FIRSTBASE,0)),"")</f>
        <v/>
      </c>
      <c r="AP912" t="str">
        <f>IF(PLAYERIDMAP2[[#This Row],[POS]]="2B",MAX(AP$1:AP911)+1,"")</f>
        <v/>
      </c>
      <c r="AQ912" t="str">
        <f>IFERROR(INDEX(PLAYERIDMAP2[PLAYERNAME],MATCH(ROW()-ROW(AQ$1),SECONDBASE,0)),"")</f>
        <v/>
      </c>
      <c r="AR912" t="str">
        <f>IF(PLAYERIDMAP2[[#This Row],[POS]]="3B",MAX(AR$1:AR911)+1,"")</f>
        <v/>
      </c>
      <c r="AS912" t="str">
        <f>IFERROR(INDEX(PLAYERIDMAP2[PLAYERNAME],MATCH(ROW()-ROW(AS$1),THIRDBASE,0)),"")</f>
        <v/>
      </c>
      <c r="AT912" t="str">
        <f>IF(PLAYERIDMAP2[[#This Row],[POS]]="SS",MAX(AT$1:AT911)+1,"")</f>
        <v/>
      </c>
      <c r="AU912" t="str">
        <f>IFERROR(INDEX(PLAYERIDMAP2[PLAYERNAME],MATCH(ROW()-ROW(AU$1),SHORTSTOP,0)),"")</f>
        <v/>
      </c>
      <c r="AV912">
        <f>IF(PLAYERIDMAP2[[#This Row],[POS]]="OF",MAX(AV$1:AV911)+1,"")</f>
        <v>183</v>
      </c>
      <c r="AW912" t="str">
        <f>IFERROR(INDEX(PLAYERIDMAP2[PLAYERNAME],MATCH(ROW()-ROW(AW$1),OUTFIELD,0)),"")</f>
        <v/>
      </c>
      <c r="AX912">
        <f>IF(PLAYERIDMAP2[[#This Row],[POS]]&lt;&gt;"P",MAX(AX$1:AX911)+1,"")</f>
        <v>475</v>
      </c>
      <c r="AY912" t="str">
        <f>IFERROR(INDEX(PLAYERIDMAP2[PLAYERNAME],MATCH(ROW()-ROW(AY$1),HITTERS,0)),"")</f>
        <v/>
      </c>
      <c r="AZ912" t="str">
        <f>IF(PLAYERIDMAP2[[#This Row],[POS]]="P",MAX(AZ$1:AZ911)+1,"")</f>
        <v/>
      </c>
      <c r="BA912" t="str">
        <f>IFERROR(INDEX(PLAYERIDMAP2[PLAYERNAME],MATCH(ROW()-ROW(BA$1),PITCHERS,0)),"")</f>
        <v/>
      </c>
    </row>
    <row r="913" spans="1:53" x14ac:dyDescent="0.25">
      <c r="A913" t="s">
        <v>13852</v>
      </c>
      <c r="B913" t="s">
        <v>5631</v>
      </c>
      <c r="C913" s="1">
        <v>32010</v>
      </c>
      <c r="D913" t="s">
        <v>19220</v>
      </c>
      <c r="E913" t="s">
        <v>16965</v>
      </c>
      <c r="F913" t="s">
        <v>11048</v>
      </c>
      <c r="G913" t="s">
        <v>14693</v>
      </c>
      <c r="H913" t="s">
        <v>10998</v>
      </c>
      <c r="I913" t="s">
        <v>20375</v>
      </c>
      <c r="J913" t="s">
        <v>5631</v>
      </c>
      <c r="K913">
        <v>502110</v>
      </c>
      <c r="L913" t="s">
        <v>5631</v>
      </c>
      <c r="M913">
        <v>1795780</v>
      </c>
      <c r="N913" t="s">
        <v>5631</v>
      </c>
      <c r="O913" t="s">
        <v>13853</v>
      </c>
      <c r="P913" t="s">
        <v>13852</v>
      </c>
      <c r="Q913">
        <v>9002</v>
      </c>
      <c r="R913" t="s">
        <v>5631</v>
      </c>
      <c r="S913">
        <v>31065</v>
      </c>
      <c r="T913" t="s">
        <v>5631</v>
      </c>
      <c r="V913" t="s">
        <v>13854</v>
      </c>
      <c r="W913">
        <v>59275</v>
      </c>
      <c r="X913">
        <v>9002</v>
      </c>
      <c r="Y913" t="s">
        <v>5631</v>
      </c>
      <c r="Z913" t="s">
        <v>13855</v>
      </c>
      <c r="AA913" t="s">
        <v>5703</v>
      </c>
      <c r="AB913" t="s">
        <v>5703</v>
      </c>
      <c r="AC913" t="s">
        <v>5631</v>
      </c>
      <c r="AD913" t="s">
        <v>13855</v>
      </c>
      <c r="AE913">
        <v>11460</v>
      </c>
      <c r="AF913" t="s">
        <v>5631</v>
      </c>
      <c r="AG913">
        <v>13540</v>
      </c>
      <c r="AH913" t="s">
        <v>5631</v>
      </c>
      <c r="AL913" t="str">
        <f>IF(PLAYERIDMAP2[[#This Row],[POS]]="C",MAX(AL$1:AL912)+1,"")</f>
        <v/>
      </c>
      <c r="AM913" t="str">
        <f>IFERROR(INDEX(PLAYERIDMAP2[PLAYERNAME],MATCH(ROW()-ROW(AM$1),CATCHERS,0)),"")</f>
        <v/>
      </c>
      <c r="AN913" t="str">
        <f>IF(PLAYERIDMAP2[[#This Row],[POS]]="1B",MAX(AN$1:AN912)+1,"")</f>
        <v/>
      </c>
      <c r="AO913" t="str">
        <f>IFERROR(INDEX(PLAYERIDMAP2[PLAYERNAME],MATCH(ROW()-ROW(AO$1),FIRSTBASE,0)),"")</f>
        <v/>
      </c>
      <c r="AP913" t="str">
        <f>IF(PLAYERIDMAP2[[#This Row],[POS]]="2B",MAX(AP$1:AP912)+1,"")</f>
        <v/>
      </c>
      <c r="AQ913" t="str">
        <f>IFERROR(INDEX(PLAYERIDMAP2[PLAYERNAME],MATCH(ROW()-ROW(AQ$1),SECONDBASE,0)),"")</f>
        <v/>
      </c>
      <c r="AR913" t="str">
        <f>IF(PLAYERIDMAP2[[#This Row],[POS]]="3B",MAX(AR$1:AR912)+1,"")</f>
        <v/>
      </c>
      <c r="AS913" t="str">
        <f>IFERROR(INDEX(PLAYERIDMAP2[PLAYERNAME],MATCH(ROW()-ROW(AS$1),THIRDBASE,0)),"")</f>
        <v/>
      </c>
      <c r="AT913" t="str">
        <f>IF(PLAYERIDMAP2[[#This Row],[POS]]="SS",MAX(AT$1:AT912)+1,"")</f>
        <v/>
      </c>
      <c r="AU913" t="str">
        <f>IFERROR(INDEX(PLAYERIDMAP2[PLAYERNAME],MATCH(ROW()-ROW(AU$1),SHORTSTOP,0)),"")</f>
        <v/>
      </c>
      <c r="AV913">
        <f>IF(PLAYERIDMAP2[[#This Row],[POS]]="OF",MAX(AV$1:AV912)+1,"")</f>
        <v>184</v>
      </c>
      <c r="AW913" t="str">
        <f>IFERROR(INDEX(PLAYERIDMAP2[PLAYERNAME],MATCH(ROW()-ROW(AW$1),OUTFIELD,0)),"")</f>
        <v/>
      </c>
      <c r="AX913">
        <f>IF(PLAYERIDMAP2[[#This Row],[POS]]&lt;&gt;"P",MAX(AX$1:AX912)+1,"")</f>
        <v>476</v>
      </c>
      <c r="AY913" t="str">
        <f>IFERROR(INDEX(PLAYERIDMAP2[PLAYERNAME],MATCH(ROW()-ROW(AY$1),HITTERS,0)),"")</f>
        <v/>
      </c>
      <c r="AZ913" t="str">
        <f>IF(PLAYERIDMAP2[[#This Row],[POS]]="P",MAX(AZ$1:AZ912)+1,"")</f>
        <v/>
      </c>
      <c r="BA913" t="str">
        <f>IFERROR(INDEX(PLAYERIDMAP2[PLAYERNAME],MATCH(ROW()-ROW(BA$1),PITCHERS,0)),"")</f>
        <v/>
      </c>
    </row>
    <row r="914" spans="1:53" x14ac:dyDescent="0.25">
      <c r="A914" t="s">
        <v>13856</v>
      </c>
      <c r="B914" t="s">
        <v>5417</v>
      </c>
      <c r="C914" s="1">
        <v>32208</v>
      </c>
      <c r="D914" t="s">
        <v>18166</v>
      </c>
      <c r="E914" t="s">
        <v>16870</v>
      </c>
      <c r="F914" t="s">
        <v>11021</v>
      </c>
      <c r="G914" t="s">
        <v>14693</v>
      </c>
      <c r="H914" t="s">
        <v>10998</v>
      </c>
      <c r="I914" t="s">
        <v>18167</v>
      </c>
      <c r="J914" t="s">
        <v>5417</v>
      </c>
      <c r="K914">
        <v>547982</v>
      </c>
      <c r="L914" t="s">
        <v>5417</v>
      </c>
      <c r="M914">
        <v>1827526</v>
      </c>
      <c r="N914" t="s">
        <v>5417</v>
      </c>
      <c r="O914" t="s">
        <v>13857</v>
      </c>
      <c r="P914" t="s">
        <v>13856</v>
      </c>
      <c r="Q914">
        <v>8922</v>
      </c>
      <c r="R914" t="s">
        <v>5417</v>
      </c>
      <c r="S914">
        <v>31588</v>
      </c>
      <c r="T914" t="s">
        <v>5417</v>
      </c>
      <c r="U914" t="s">
        <v>5417</v>
      </c>
      <c r="V914" t="s">
        <v>13858</v>
      </c>
      <c r="W914">
        <v>54187</v>
      </c>
      <c r="X914">
        <v>8922</v>
      </c>
      <c r="Y914" t="s">
        <v>5417</v>
      </c>
      <c r="Z914" t="s">
        <v>13859</v>
      </c>
      <c r="AA914" t="s">
        <v>10958</v>
      </c>
      <c r="AB914" t="s">
        <v>5703</v>
      </c>
      <c r="AC914" t="s">
        <v>5417</v>
      </c>
      <c r="AD914" t="s">
        <v>13859</v>
      </c>
      <c r="AE914">
        <v>12081</v>
      </c>
      <c r="AF914" t="s">
        <v>5417</v>
      </c>
      <c r="AG914">
        <v>14447</v>
      </c>
      <c r="AH914" t="s">
        <v>5417</v>
      </c>
      <c r="AL914" t="str">
        <f>IF(PLAYERIDMAP2[[#This Row],[POS]]="C",MAX(AL$1:AL913)+1,"")</f>
        <v/>
      </c>
      <c r="AM914" t="str">
        <f>IFERROR(INDEX(PLAYERIDMAP2[PLAYERNAME],MATCH(ROW()-ROW(AM$1),CATCHERS,0)),"")</f>
        <v/>
      </c>
      <c r="AN914" t="str">
        <f>IF(PLAYERIDMAP2[[#This Row],[POS]]="1B",MAX(AN$1:AN913)+1,"")</f>
        <v/>
      </c>
      <c r="AO914" t="str">
        <f>IFERROR(INDEX(PLAYERIDMAP2[PLAYERNAME],MATCH(ROW()-ROW(AO$1),FIRSTBASE,0)),"")</f>
        <v/>
      </c>
      <c r="AP914" t="str">
        <f>IF(PLAYERIDMAP2[[#This Row],[POS]]="2B",MAX(AP$1:AP913)+1,"")</f>
        <v/>
      </c>
      <c r="AQ914" t="str">
        <f>IFERROR(INDEX(PLAYERIDMAP2[PLAYERNAME],MATCH(ROW()-ROW(AQ$1),SECONDBASE,0)),"")</f>
        <v/>
      </c>
      <c r="AR914" t="str">
        <f>IF(PLAYERIDMAP2[[#This Row],[POS]]="3B",MAX(AR$1:AR913)+1,"")</f>
        <v/>
      </c>
      <c r="AS914" t="str">
        <f>IFERROR(INDEX(PLAYERIDMAP2[PLAYERNAME],MATCH(ROW()-ROW(AS$1),THIRDBASE,0)),"")</f>
        <v/>
      </c>
      <c r="AT914" t="str">
        <f>IF(PLAYERIDMAP2[[#This Row],[POS]]="SS",MAX(AT$1:AT913)+1,"")</f>
        <v/>
      </c>
      <c r="AU914" t="str">
        <f>IFERROR(INDEX(PLAYERIDMAP2[PLAYERNAME],MATCH(ROW()-ROW(AU$1),SHORTSTOP,0)),"")</f>
        <v/>
      </c>
      <c r="AV914">
        <f>IF(PLAYERIDMAP2[[#This Row],[POS]]="OF",MAX(AV$1:AV913)+1,"")</f>
        <v>185</v>
      </c>
      <c r="AW914" t="str">
        <f>IFERROR(INDEX(PLAYERIDMAP2[PLAYERNAME],MATCH(ROW()-ROW(AW$1),OUTFIELD,0)),"")</f>
        <v/>
      </c>
      <c r="AX914">
        <f>IF(PLAYERIDMAP2[[#This Row],[POS]]&lt;&gt;"P",MAX(AX$1:AX913)+1,"")</f>
        <v>477</v>
      </c>
      <c r="AY914" t="str">
        <f>IFERROR(INDEX(PLAYERIDMAP2[PLAYERNAME],MATCH(ROW()-ROW(AY$1),HITTERS,0)),"")</f>
        <v/>
      </c>
      <c r="AZ914" t="str">
        <f>IF(PLAYERIDMAP2[[#This Row],[POS]]="P",MAX(AZ$1:AZ913)+1,"")</f>
        <v/>
      </c>
      <c r="BA914" t="str">
        <f>IFERROR(INDEX(PLAYERIDMAP2[PLAYERNAME],MATCH(ROW()-ROW(BA$1),PITCHERS,0)),"")</f>
        <v/>
      </c>
    </row>
    <row r="915" spans="1:53" x14ac:dyDescent="0.25">
      <c r="A915" t="s">
        <v>13860</v>
      </c>
      <c r="B915" t="s">
        <v>4343</v>
      </c>
      <c r="C915" s="1">
        <v>31140</v>
      </c>
      <c r="D915" t="s">
        <v>17950</v>
      </c>
      <c r="E915" t="s">
        <v>16965</v>
      </c>
      <c r="F915" t="s">
        <v>11191</v>
      </c>
      <c r="G915" t="s">
        <v>14693</v>
      </c>
      <c r="H915" t="s">
        <v>11110</v>
      </c>
      <c r="I915" t="s">
        <v>18576</v>
      </c>
      <c r="J915" t="s">
        <v>4343</v>
      </c>
      <c r="K915">
        <v>446208</v>
      </c>
      <c r="L915" t="s">
        <v>4343</v>
      </c>
      <c r="M915">
        <v>1784684</v>
      </c>
      <c r="N915" t="s">
        <v>4343</v>
      </c>
      <c r="O915" t="s">
        <v>13861</v>
      </c>
      <c r="P915" t="s">
        <v>13860</v>
      </c>
      <c r="Q915">
        <v>8985</v>
      </c>
      <c r="R915" t="s">
        <v>4343</v>
      </c>
      <c r="V915" t="s">
        <v>13862</v>
      </c>
      <c r="W915">
        <v>57291</v>
      </c>
      <c r="X915">
        <v>8985</v>
      </c>
      <c r="Y915" t="s">
        <v>4343</v>
      </c>
      <c r="Z915" t="s">
        <v>16623</v>
      </c>
      <c r="AA915" t="s">
        <v>5703</v>
      </c>
      <c r="AB915" t="s">
        <v>5703</v>
      </c>
      <c r="AD915" t="s">
        <v>16623</v>
      </c>
      <c r="AL915">
        <f>IF(PLAYERIDMAP2[[#This Row],[POS]]="C",MAX(AL$1:AL914)+1,"")</f>
        <v>57</v>
      </c>
      <c r="AM915" t="str">
        <f>IFERROR(INDEX(PLAYERIDMAP2[PLAYERNAME],MATCH(ROW()-ROW(AM$1),CATCHERS,0)),"")</f>
        <v/>
      </c>
      <c r="AN915" t="str">
        <f>IF(PLAYERIDMAP2[[#This Row],[POS]]="1B",MAX(AN$1:AN914)+1,"")</f>
        <v/>
      </c>
      <c r="AO915" t="str">
        <f>IFERROR(INDEX(PLAYERIDMAP2[PLAYERNAME],MATCH(ROW()-ROW(AO$1),FIRSTBASE,0)),"")</f>
        <v/>
      </c>
      <c r="AP915" t="str">
        <f>IF(PLAYERIDMAP2[[#This Row],[POS]]="2B",MAX(AP$1:AP914)+1,"")</f>
        <v/>
      </c>
      <c r="AQ915" t="str">
        <f>IFERROR(INDEX(PLAYERIDMAP2[PLAYERNAME],MATCH(ROW()-ROW(AQ$1),SECONDBASE,0)),"")</f>
        <v/>
      </c>
      <c r="AR915" t="str">
        <f>IF(PLAYERIDMAP2[[#This Row],[POS]]="3B",MAX(AR$1:AR914)+1,"")</f>
        <v/>
      </c>
      <c r="AS915" t="str">
        <f>IFERROR(INDEX(PLAYERIDMAP2[PLAYERNAME],MATCH(ROW()-ROW(AS$1),THIRDBASE,0)),"")</f>
        <v/>
      </c>
      <c r="AT915" t="str">
        <f>IF(PLAYERIDMAP2[[#This Row],[POS]]="SS",MAX(AT$1:AT914)+1,"")</f>
        <v/>
      </c>
      <c r="AU915" t="str">
        <f>IFERROR(INDEX(PLAYERIDMAP2[PLAYERNAME],MATCH(ROW()-ROW(AU$1),SHORTSTOP,0)),"")</f>
        <v/>
      </c>
      <c r="AV915" t="str">
        <f>IF(PLAYERIDMAP2[[#This Row],[POS]]="OF",MAX(AV$1:AV914)+1,"")</f>
        <v/>
      </c>
      <c r="AW915" t="str">
        <f>IFERROR(INDEX(PLAYERIDMAP2[PLAYERNAME],MATCH(ROW()-ROW(AW$1),OUTFIELD,0)),"")</f>
        <v/>
      </c>
      <c r="AX915">
        <f>IF(PLAYERIDMAP2[[#This Row],[POS]]&lt;&gt;"P",MAX(AX$1:AX914)+1,"")</f>
        <v>478</v>
      </c>
      <c r="AY915" t="str">
        <f>IFERROR(INDEX(PLAYERIDMAP2[PLAYERNAME],MATCH(ROW()-ROW(AY$1),HITTERS,0)),"")</f>
        <v/>
      </c>
      <c r="AZ915" t="str">
        <f>IF(PLAYERIDMAP2[[#This Row],[POS]]="P",MAX(AZ$1:AZ914)+1,"")</f>
        <v/>
      </c>
      <c r="BA915" t="str">
        <f>IFERROR(INDEX(PLAYERIDMAP2[PLAYERNAME],MATCH(ROW()-ROW(BA$1),PITCHERS,0)),"")</f>
        <v/>
      </c>
    </row>
    <row r="916" spans="1:53" x14ac:dyDescent="0.25">
      <c r="A916" t="s">
        <v>13863</v>
      </c>
      <c r="B916" t="s">
        <v>3870</v>
      </c>
      <c r="C916" s="1">
        <v>30210</v>
      </c>
      <c r="D916" t="s">
        <v>16882</v>
      </c>
      <c r="E916" t="s">
        <v>16965</v>
      </c>
      <c r="F916" t="s">
        <v>11176</v>
      </c>
      <c r="G916" t="s">
        <v>16838</v>
      </c>
      <c r="H916" t="s">
        <v>10998</v>
      </c>
      <c r="I916" t="s">
        <v>19875</v>
      </c>
      <c r="J916" t="s">
        <v>3870</v>
      </c>
      <c r="K916">
        <v>492841</v>
      </c>
      <c r="L916" t="s">
        <v>3870</v>
      </c>
      <c r="M916">
        <v>1670362</v>
      </c>
      <c r="N916" t="s">
        <v>3870</v>
      </c>
      <c r="O916" t="s">
        <v>13864</v>
      </c>
      <c r="P916" t="s">
        <v>13863</v>
      </c>
      <c r="Q916">
        <v>8887</v>
      </c>
      <c r="R916" t="s">
        <v>3870</v>
      </c>
      <c r="S916">
        <v>30986</v>
      </c>
      <c r="T916" t="s">
        <v>3870</v>
      </c>
      <c r="V916" t="s">
        <v>13865</v>
      </c>
      <c r="W916">
        <v>51242</v>
      </c>
      <c r="X916">
        <v>8887</v>
      </c>
      <c r="Y916" t="s">
        <v>3870</v>
      </c>
      <c r="Z916" t="s">
        <v>13866</v>
      </c>
      <c r="AA916" t="s">
        <v>11011</v>
      </c>
      <c r="AB916" t="s">
        <v>5703</v>
      </c>
      <c r="AD916" t="s">
        <v>13866</v>
      </c>
      <c r="AL916" t="str">
        <f>IF(PLAYERIDMAP2[[#This Row],[POS]]="C",MAX(AL$1:AL915)+1,"")</f>
        <v/>
      </c>
      <c r="AM916" t="str">
        <f>IFERROR(INDEX(PLAYERIDMAP2[PLAYERNAME],MATCH(ROW()-ROW(AM$1),CATCHERS,0)),"")</f>
        <v/>
      </c>
      <c r="AN916" t="str">
        <f>IF(PLAYERIDMAP2[[#This Row],[POS]]="1B",MAX(AN$1:AN915)+1,"")</f>
        <v/>
      </c>
      <c r="AO916" t="str">
        <f>IFERROR(INDEX(PLAYERIDMAP2[PLAYERNAME],MATCH(ROW()-ROW(AO$1),FIRSTBASE,0)),"")</f>
        <v/>
      </c>
      <c r="AP916" t="str">
        <f>IF(PLAYERIDMAP2[[#This Row],[POS]]="2B",MAX(AP$1:AP915)+1,"")</f>
        <v/>
      </c>
      <c r="AQ916" t="str">
        <f>IFERROR(INDEX(PLAYERIDMAP2[PLAYERNAME],MATCH(ROW()-ROW(AQ$1),SECONDBASE,0)),"")</f>
        <v/>
      </c>
      <c r="AR916" t="str">
        <f>IF(PLAYERIDMAP2[[#This Row],[POS]]="3B",MAX(AR$1:AR915)+1,"")</f>
        <v/>
      </c>
      <c r="AS916" t="str">
        <f>IFERROR(INDEX(PLAYERIDMAP2[PLAYERNAME],MATCH(ROW()-ROW(AS$1),THIRDBASE,0)),"")</f>
        <v/>
      </c>
      <c r="AT916" t="str">
        <f>IF(PLAYERIDMAP2[[#This Row],[POS]]="SS",MAX(AT$1:AT915)+1,"")</f>
        <v/>
      </c>
      <c r="AU916" t="str">
        <f>IFERROR(INDEX(PLAYERIDMAP2[PLAYERNAME],MATCH(ROW()-ROW(AU$1),SHORTSTOP,0)),"")</f>
        <v/>
      </c>
      <c r="AV916">
        <f>IF(PLAYERIDMAP2[[#This Row],[POS]]="OF",MAX(AV$1:AV915)+1,"")</f>
        <v>186</v>
      </c>
      <c r="AW916" t="str">
        <f>IFERROR(INDEX(PLAYERIDMAP2[PLAYERNAME],MATCH(ROW()-ROW(AW$1),OUTFIELD,0)),"")</f>
        <v/>
      </c>
      <c r="AX916">
        <f>IF(PLAYERIDMAP2[[#This Row],[POS]]&lt;&gt;"P",MAX(AX$1:AX915)+1,"")</f>
        <v>479</v>
      </c>
      <c r="AY916" t="str">
        <f>IFERROR(INDEX(PLAYERIDMAP2[PLAYERNAME],MATCH(ROW()-ROW(AY$1),HITTERS,0)),"")</f>
        <v/>
      </c>
      <c r="AZ916" t="str">
        <f>IF(PLAYERIDMAP2[[#This Row],[POS]]="P",MAX(AZ$1:AZ915)+1,"")</f>
        <v/>
      </c>
      <c r="BA916" t="str">
        <f>IFERROR(INDEX(PLAYERIDMAP2[PLAYERNAME],MATCH(ROW()-ROW(BA$1),PITCHERS,0)),"")</f>
        <v/>
      </c>
    </row>
    <row r="917" spans="1:53" x14ac:dyDescent="0.25">
      <c r="A917" t="s">
        <v>13867</v>
      </c>
      <c r="B917" t="s">
        <v>6049</v>
      </c>
      <c r="C917" s="1">
        <v>33090</v>
      </c>
      <c r="D917" t="s">
        <v>16964</v>
      </c>
      <c r="E917" t="s">
        <v>16965</v>
      </c>
      <c r="F917" t="s">
        <v>11126</v>
      </c>
      <c r="G917" t="s">
        <v>14693</v>
      </c>
      <c r="H917" t="s">
        <v>10988</v>
      </c>
      <c r="I917" t="s">
        <v>16966</v>
      </c>
      <c r="J917" t="s">
        <v>6049</v>
      </c>
      <c r="K917">
        <v>607259</v>
      </c>
      <c r="L917" t="s">
        <v>6049</v>
      </c>
      <c r="M917">
        <v>2119647</v>
      </c>
      <c r="N917" t="s">
        <v>6049</v>
      </c>
      <c r="O917" t="s">
        <v>16967</v>
      </c>
      <c r="P917" t="s">
        <v>13867</v>
      </c>
      <c r="Q917">
        <v>9651</v>
      </c>
      <c r="R917" t="s">
        <v>6049</v>
      </c>
      <c r="S917">
        <v>33372</v>
      </c>
      <c r="T917" t="s">
        <v>6049</v>
      </c>
      <c r="V917" t="s">
        <v>16230</v>
      </c>
      <c r="W917">
        <v>69887</v>
      </c>
      <c r="X917">
        <v>9651</v>
      </c>
      <c r="Y917" t="s">
        <v>6049</v>
      </c>
      <c r="Z917" t="s">
        <v>13868</v>
      </c>
      <c r="AA917" t="s">
        <v>10958</v>
      </c>
      <c r="AB917" t="s">
        <v>5703</v>
      </c>
      <c r="AD917" t="s">
        <v>13868</v>
      </c>
      <c r="AE917">
        <v>12932</v>
      </c>
      <c r="AF917" t="s">
        <v>16968</v>
      </c>
      <c r="AG917">
        <v>53590</v>
      </c>
      <c r="AH917" t="s">
        <v>6049</v>
      </c>
      <c r="AL917" t="str">
        <f>IF(PLAYERIDMAP2[[#This Row],[POS]]="C",MAX(AL$1:AL916)+1,"")</f>
        <v/>
      </c>
      <c r="AM917" t="str">
        <f>IFERROR(INDEX(PLAYERIDMAP2[PLAYERNAME],MATCH(ROW()-ROW(AM$1),CATCHERS,0)),"")</f>
        <v/>
      </c>
      <c r="AN917" t="str">
        <f>IF(PLAYERIDMAP2[[#This Row],[POS]]="1B",MAX(AN$1:AN916)+1,"")</f>
        <v/>
      </c>
      <c r="AO917" t="str">
        <f>IFERROR(INDEX(PLAYERIDMAP2[PLAYERNAME],MATCH(ROW()-ROW(AO$1),FIRSTBASE,0)),"")</f>
        <v/>
      </c>
      <c r="AP917" t="str">
        <f>IF(PLAYERIDMAP2[[#This Row],[POS]]="2B",MAX(AP$1:AP916)+1,"")</f>
        <v/>
      </c>
      <c r="AQ917" t="str">
        <f>IFERROR(INDEX(PLAYERIDMAP2[PLAYERNAME],MATCH(ROW()-ROW(AQ$1),SECONDBASE,0)),"")</f>
        <v/>
      </c>
      <c r="AR917" t="str">
        <f>IF(PLAYERIDMAP2[[#This Row],[POS]]="3B",MAX(AR$1:AR916)+1,"")</f>
        <v/>
      </c>
      <c r="AS917" t="str">
        <f>IFERROR(INDEX(PLAYERIDMAP2[PLAYERNAME],MATCH(ROW()-ROW(AS$1),THIRDBASE,0)),"")</f>
        <v/>
      </c>
      <c r="AT917" t="str">
        <f>IF(PLAYERIDMAP2[[#This Row],[POS]]="SS",MAX(AT$1:AT916)+1,"")</f>
        <v/>
      </c>
      <c r="AU917" t="str">
        <f>IFERROR(INDEX(PLAYERIDMAP2[PLAYERNAME],MATCH(ROW()-ROW(AU$1),SHORTSTOP,0)),"")</f>
        <v/>
      </c>
      <c r="AV917" t="str">
        <f>IF(PLAYERIDMAP2[[#This Row],[POS]]="OF",MAX(AV$1:AV916)+1,"")</f>
        <v/>
      </c>
      <c r="AW917" t="str">
        <f>IFERROR(INDEX(PLAYERIDMAP2[PLAYERNAME],MATCH(ROW()-ROW(AW$1),OUTFIELD,0)),"")</f>
        <v/>
      </c>
      <c r="AX917" t="str">
        <f>IF(PLAYERIDMAP2[[#This Row],[POS]]&lt;&gt;"P",MAX(AX$1:AX916)+1,"")</f>
        <v/>
      </c>
      <c r="AY917" t="str">
        <f>IFERROR(INDEX(PLAYERIDMAP2[PLAYERNAME],MATCH(ROW()-ROW(AY$1),HITTERS,0)),"")</f>
        <v/>
      </c>
      <c r="AZ917">
        <f>IF(PLAYERIDMAP2[[#This Row],[POS]]="P",MAX(AZ$1:AZ916)+1,"")</f>
        <v>437</v>
      </c>
      <c r="BA917" t="str">
        <f>IFERROR(INDEX(PLAYERIDMAP2[PLAYERNAME],MATCH(ROW()-ROW(BA$1),PITCHERS,0)),"")</f>
        <v/>
      </c>
    </row>
    <row r="918" spans="1:53" x14ac:dyDescent="0.25">
      <c r="A918" t="s">
        <v>13869</v>
      </c>
      <c r="B918" t="s">
        <v>5593</v>
      </c>
      <c r="C918" s="1">
        <v>30362</v>
      </c>
      <c r="D918" t="s">
        <v>17753</v>
      </c>
      <c r="E918" t="s">
        <v>16870</v>
      </c>
      <c r="F918" t="s">
        <v>11119</v>
      </c>
      <c r="G918" t="s">
        <v>14693</v>
      </c>
      <c r="H918" t="s">
        <v>11110</v>
      </c>
      <c r="I918" t="s">
        <v>19612</v>
      </c>
      <c r="J918" t="s">
        <v>5593</v>
      </c>
      <c r="K918">
        <v>431145</v>
      </c>
      <c r="L918" t="s">
        <v>5593</v>
      </c>
      <c r="M918">
        <v>483767</v>
      </c>
      <c r="N918" t="s">
        <v>5593</v>
      </c>
      <c r="O918" t="s">
        <v>13870</v>
      </c>
      <c r="P918" t="s">
        <v>13869</v>
      </c>
      <c r="Q918">
        <v>7628</v>
      </c>
      <c r="R918" t="s">
        <v>5593</v>
      </c>
      <c r="S918">
        <v>6390</v>
      </c>
      <c r="T918" t="s">
        <v>5593</v>
      </c>
      <c r="U918" t="s">
        <v>5593</v>
      </c>
      <c r="V918" t="s">
        <v>13871</v>
      </c>
      <c r="W918">
        <v>45447</v>
      </c>
      <c r="X918">
        <v>7628</v>
      </c>
      <c r="Y918" t="s">
        <v>5593</v>
      </c>
      <c r="Z918" t="s">
        <v>13872</v>
      </c>
      <c r="AA918" t="s">
        <v>5703</v>
      </c>
      <c r="AB918" t="s">
        <v>5703</v>
      </c>
      <c r="AC918" t="s">
        <v>5593</v>
      </c>
      <c r="AD918" t="s">
        <v>13872</v>
      </c>
      <c r="AE918">
        <v>8047</v>
      </c>
      <c r="AF918" t="s">
        <v>5593</v>
      </c>
      <c r="AG918">
        <v>5299</v>
      </c>
      <c r="AH918" t="s">
        <v>5593</v>
      </c>
      <c r="AL918">
        <f>IF(PLAYERIDMAP2[[#This Row],[POS]]="C",MAX(AL$1:AL917)+1,"")</f>
        <v>58</v>
      </c>
      <c r="AM918" t="str">
        <f>IFERROR(INDEX(PLAYERIDMAP2[PLAYERNAME],MATCH(ROW()-ROW(AM$1),CATCHERS,0)),"")</f>
        <v/>
      </c>
      <c r="AN918" t="str">
        <f>IF(PLAYERIDMAP2[[#This Row],[POS]]="1B",MAX(AN$1:AN917)+1,"")</f>
        <v/>
      </c>
      <c r="AO918" t="str">
        <f>IFERROR(INDEX(PLAYERIDMAP2[PLAYERNAME],MATCH(ROW()-ROW(AO$1),FIRSTBASE,0)),"")</f>
        <v/>
      </c>
      <c r="AP918" t="str">
        <f>IF(PLAYERIDMAP2[[#This Row],[POS]]="2B",MAX(AP$1:AP917)+1,"")</f>
        <v/>
      </c>
      <c r="AQ918" t="str">
        <f>IFERROR(INDEX(PLAYERIDMAP2[PLAYERNAME],MATCH(ROW()-ROW(AQ$1),SECONDBASE,0)),"")</f>
        <v/>
      </c>
      <c r="AR918" t="str">
        <f>IF(PLAYERIDMAP2[[#This Row],[POS]]="3B",MAX(AR$1:AR917)+1,"")</f>
        <v/>
      </c>
      <c r="AS918" t="str">
        <f>IFERROR(INDEX(PLAYERIDMAP2[PLAYERNAME],MATCH(ROW()-ROW(AS$1),THIRDBASE,0)),"")</f>
        <v/>
      </c>
      <c r="AT918" t="str">
        <f>IF(PLAYERIDMAP2[[#This Row],[POS]]="SS",MAX(AT$1:AT917)+1,"")</f>
        <v/>
      </c>
      <c r="AU918" t="str">
        <f>IFERROR(INDEX(PLAYERIDMAP2[PLAYERNAME],MATCH(ROW()-ROW(AU$1),SHORTSTOP,0)),"")</f>
        <v/>
      </c>
      <c r="AV918" t="str">
        <f>IF(PLAYERIDMAP2[[#This Row],[POS]]="OF",MAX(AV$1:AV917)+1,"")</f>
        <v/>
      </c>
      <c r="AW918" t="str">
        <f>IFERROR(INDEX(PLAYERIDMAP2[PLAYERNAME],MATCH(ROW()-ROW(AW$1),OUTFIELD,0)),"")</f>
        <v/>
      </c>
      <c r="AX918">
        <f>IF(PLAYERIDMAP2[[#This Row],[POS]]&lt;&gt;"P",MAX(AX$1:AX917)+1,"")</f>
        <v>480</v>
      </c>
      <c r="AY918" t="str">
        <f>IFERROR(INDEX(PLAYERIDMAP2[PLAYERNAME],MATCH(ROW()-ROW(AY$1),HITTERS,0)),"")</f>
        <v/>
      </c>
      <c r="AZ918" t="str">
        <f>IF(PLAYERIDMAP2[[#This Row],[POS]]="P",MAX(AZ$1:AZ917)+1,"")</f>
        <v/>
      </c>
      <c r="BA918" t="str">
        <f>IFERROR(INDEX(PLAYERIDMAP2[PLAYERNAME],MATCH(ROW()-ROW(BA$1),PITCHERS,0)),"")</f>
        <v/>
      </c>
    </row>
    <row r="919" spans="1:53" x14ac:dyDescent="0.25">
      <c r="A919" t="s">
        <v>13873</v>
      </c>
      <c r="B919" t="s">
        <v>44</v>
      </c>
      <c r="C919" s="1">
        <v>28847</v>
      </c>
      <c r="D919" t="s">
        <v>16879</v>
      </c>
      <c r="E919" t="s">
        <v>16965</v>
      </c>
      <c r="F919" t="s">
        <v>11048</v>
      </c>
      <c r="G919" t="s">
        <v>14693</v>
      </c>
      <c r="H919" t="s">
        <v>11003</v>
      </c>
      <c r="I919" t="s">
        <v>19835</v>
      </c>
      <c r="J919" t="s">
        <v>44</v>
      </c>
      <c r="K919">
        <v>400121</v>
      </c>
      <c r="L919" t="s">
        <v>44</v>
      </c>
      <c r="M919">
        <v>367942</v>
      </c>
      <c r="N919" t="s">
        <v>44</v>
      </c>
      <c r="O919" t="s">
        <v>13874</v>
      </c>
      <c r="P919" t="s">
        <v>13873</v>
      </c>
      <c r="Q919">
        <v>6853</v>
      </c>
      <c r="R919" t="s">
        <v>44</v>
      </c>
      <c r="S919">
        <v>5007</v>
      </c>
      <c r="T919" t="s">
        <v>44</v>
      </c>
      <c r="U919" t="s">
        <v>44</v>
      </c>
      <c r="V919" t="s">
        <v>13875</v>
      </c>
      <c r="W919">
        <v>1105</v>
      </c>
      <c r="X919">
        <v>6853</v>
      </c>
      <c r="Y919" t="s">
        <v>44</v>
      </c>
      <c r="Z919" t="s">
        <v>13876</v>
      </c>
      <c r="AA919" t="s">
        <v>11011</v>
      </c>
      <c r="AB919" t="s">
        <v>5703</v>
      </c>
      <c r="AC919" t="s">
        <v>44</v>
      </c>
      <c r="AD919" t="s">
        <v>13876</v>
      </c>
      <c r="AE919">
        <v>6827</v>
      </c>
      <c r="AF919" t="s">
        <v>44</v>
      </c>
      <c r="AG919">
        <v>5190</v>
      </c>
      <c r="AH919" t="s">
        <v>44</v>
      </c>
      <c r="AL919" t="str">
        <f>IF(PLAYERIDMAP2[[#This Row],[POS]]="C",MAX(AL$1:AL918)+1,"")</f>
        <v/>
      </c>
      <c r="AM919" t="str">
        <f>IFERROR(INDEX(PLAYERIDMAP2[PLAYERNAME],MATCH(ROW()-ROW(AM$1),CATCHERS,0)),"")</f>
        <v/>
      </c>
      <c r="AN919">
        <f>IF(PLAYERIDMAP2[[#This Row],[POS]]="1B",MAX(AN$1:AN918)+1,"")</f>
        <v>52</v>
      </c>
      <c r="AO919" t="str">
        <f>IFERROR(INDEX(PLAYERIDMAP2[PLAYERNAME],MATCH(ROW()-ROW(AO$1),FIRSTBASE,0)),"")</f>
        <v/>
      </c>
      <c r="AP919" t="str">
        <f>IF(PLAYERIDMAP2[[#This Row],[POS]]="2B",MAX(AP$1:AP918)+1,"")</f>
        <v/>
      </c>
      <c r="AQ919" t="str">
        <f>IFERROR(INDEX(PLAYERIDMAP2[PLAYERNAME],MATCH(ROW()-ROW(AQ$1),SECONDBASE,0)),"")</f>
        <v/>
      </c>
      <c r="AR919" t="str">
        <f>IF(PLAYERIDMAP2[[#This Row],[POS]]="3B",MAX(AR$1:AR918)+1,"")</f>
        <v/>
      </c>
      <c r="AS919" t="str">
        <f>IFERROR(INDEX(PLAYERIDMAP2[PLAYERNAME],MATCH(ROW()-ROW(AS$1),THIRDBASE,0)),"")</f>
        <v/>
      </c>
      <c r="AT919" t="str">
        <f>IF(PLAYERIDMAP2[[#This Row],[POS]]="SS",MAX(AT$1:AT918)+1,"")</f>
        <v/>
      </c>
      <c r="AU919" t="str">
        <f>IFERROR(INDEX(PLAYERIDMAP2[PLAYERNAME],MATCH(ROW()-ROW(AU$1),SHORTSTOP,0)),"")</f>
        <v/>
      </c>
      <c r="AV919" t="str">
        <f>IF(PLAYERIDMAP2[[#This Row],[POS]]="OF",MAX(AV$1:AV918)+1,"")</f>
        <v/>
      </c>
      <c r="AW919" t="str">
        <f>IFERROR(INDEX(PLAYERIDMAP2[PLAYERNAME],MATCH(ROW()-ROW(AW$1),OUTFIELD,0)),"")</f>
        <v/>
      </c>
      <c r="AX919">
        <f>IF(PLAYERIDMAP2[[#This Row],[POS]]&lt;&gt;"P",MAX(AX$1:AX918)+1,"")</f>
        <v>481</v>
      </c>
      <c r="AY919" t="str">
        <f>IFERROR(INDEX(PLAYERIDMAP2[PLAYERNAME],MATCH(ROW()-ROW(AY$1),HITTERS,0)),"")</f>
        <v/>
      </c>
      <c r="AZ919" t="str">
        <f>IF(PLAYERIDMAP2[[#This Row],[POS]]="P",MAX(AZ$1:AZ918)+1,"")</f>
        <v/>
      </c>
      <c r="BA919" t="str">
        <f>IFERROR(INDEX(PLAYERIDMAP2[PLAYERNAME],MATCH(ROW()-ROW(BA$1),PITCHERS,0)),"")</f>
        <v/>
      </c>
    </row>
    <row r="920" spans="1:53" x14ac:dyDescent="0.25">
      <c r="A920" t="s">
        <v>13877</v>
      </c>
      <c r="B920" t="s">
        <v>10561</v>
      </c>
      <c r="C920" s="1">
        <v>30088</v>
      </c>
      <c r="D920" t="s">
        <v>16964</v>
      </c>
      <c r="E920" t="s">
        <v>18264</v>
      </c>
      <c r="F920" t="s">
        <v>11016</v>
      </c>
      <c r="G920" t="s">
        <v>11016</v>
      </c>
      <c r="H920" t="s">
        <v>10988</v>
      </c>
      <c r="I920" t="s">
        <v>18265</v>
      </c>
      <c r="J920" t="s">
        <v>10561</v>
      </c>
      <c r="K920">
        <v>434665</v>
      </c>
      <c r="L920" t="s">
        <v>10561</v>
      </c>
      <c r="M920">
        <v>541517</v>
      </c>
      <c r="N920" t="s">
        <v>10561</v>
      </c>
      <c r="O920" t="s">
        <v>13878</v>
      </c>
      <c r="P920" t="s">
        <v>13877</v>
      </c>
      <c r="Q920">
        <v>7805</v>
      </c>
      <c r="R920" t="s">
        <v>10561</v>
      </c>
      <c r="S920">
        <v>28505</v>
      </c>
      <c r="T920" t="s">
        <v>10561</v>
      </c>
      <c r="V920" t="s">
        <v>13879</v>
      </c>
      <c r="W920">
        <v>39130</v>
      </c>
      <c r="X920">
        <v>7805</v>
      </c>
      <c r="Y920" t="s">
        <v>10561</v>
      </c>
      <c r="Z920" t="s">
        <v>13880</v>
      </c>
      <c r="AA920" t="s">
        <v>5703</v>
      </c>
      <c r="AB920" t="s">
        <v>5703</v>
      </c>
      <c r="AD920" t="s">
        <v>13880</v>
      </c>
      <c r="AF920" t="s">
        <v>10561</v>
      </c>
      <c r="AG920">
        <v>5517</v>
      </c>
      <c r="AL920" t="str">
        <f>IF(PLAYERIDMAP2[[#This Row],[POS]]="C",MAX(AL$1:AL919)+1,"")</f>
        <v/>
      </c>
      <c r="AM920" t="str">
        <f>IFERROR(INDEX(PLAYERIDMAP2[PLAYERNAME],MATCH(ROW()-ROW(AM$1),CATCHERS,0)),"")</f>
        <v/>
      </c>
      <c r="AN920" t="str">
        <f>IF(PLAYERIDMAP2[[#This Row],[POS]]="1B",MAX(AN$1:AN919)+1,"")</f>
        <v/>
      </c>
      <c r="AO920" t="str">
        <f>IFERROR(INDEX(PLAYERIDMAP2[PLAYERNAME],MATCH(ROW()-ROW(AO$1),FIRSTBASE,0)),"")</f>
        <v/>
      </c>
      <c r="AP920" t="str">
        <f>IF(PLAYERIDMAP2[[#This Row],[POS]]="2B",MAX(AP$1:AP919)+1,"")</f>
        <v/>
      </c>
      <c r="AQ920" t="str">
        <f>IFERROR(INDEX(PLAYERIDMAP2[PLAYERNAME],MATCH(ROW()-ROW(AQ$1),SECONDBASE,0)),"")</f>
        <v/>
      </c>
      <c r="AR920" t="str">
        <f>IF(PLAYERIDMAP2[[#This Row],[POS]]="3B",MAX(AR$1:AR919)+1,"")</f>
        <v/>
      </c>
      <c r="AS920" t="str">
        <f>IFERROR(INDEX(PLAYERIDMAP2[PLAYERNAME],MATCH(ROW()-ROW(AS$1),THIRDBASE,0)),"")</f>
        <v/>
      </c>
      <c r="AT920" t="str">
        <f>IF(PLAYERIDMAP2[[#This Row],[POS]]="SS",MAX(AT$1:AT919)+1,"")</f>
        <v/>
      </c>
      <c r="AU920" t="str">
        <f>IFERROR(INDEX(PLAYERIDMAP2[PLAYERNAME],MATCH(ROW()-ROW(AU$1),SHORTSTOP,0)),"")</f>
        <v/>
      </c>
      <c r="AV920" t="str">
        <f>IF(PLAYERIDMAP2[[#This Row],[POS]]="OF",MAX(AV$1:AV919)+1,"")</f>
        <v/>
      </c>
      <c r="AW920" t="str">
        <f>IFERROR(INDEX(PLAYERIDMAP2[PLAYERNAME],MATCH(ROW()-ROW(AW$1),OUTFIELD,0)),"")</f>
        <v/>
      </c>
      <c r="AX920" t="str">
        <f>IF(PLAYERIDMAP2[[#This Row],[POS]]&lt;&gt;"P",MAX(AX$1:AX919)+1,"")</f>
        <v/>
      </c>
      <c r="AY920" t="str">
        <f>IFERROR(INDEX(PLAYERIDMAP2[PLAYERNAME],MATCH(ROW()-ROW(AY$1),HITTERS,0)),"")</f>
        <v/>
      </c>
      <c r="AZ920">
        <f>IF(PLAYERIDMAP2[[#This Row],[POS]]="P",MAX(AZ$1:AZ919)+1,"")</f>
        <v>438</v>
      </c>
      <c r="BA920" t="str">
        <f>IFERROR(INDEX(PLAYERIDMAP2[PLAYERNAME],MATCH(ROW()-ROW(BA$1),PITCHERS,0)),"")</f>
        <v/>
      </c>
    </row>
    <row r="921" spans="1:53" x14ac:dyDescent="0.25">
      <c r="A921" t="s">
        <v>13881</v>
      </c>
      <c r="B921" t="s">
        <v>10355</v>
      </c>
      <c r="C921" s="1">
        <v>31128</v>
      </c>
      <c r="D921" t="s">
        <v>16867</v>
      </c>
      <c r="E921" t="s">
        <v>20591</v>
      </c>
      <c r="F921" t="s">
        <v>11258</v>
      </c>
      <c r="G921" t="s">
        <v>14693</v>
      </c>
      <c r="H921" t="s">
        <v>10988</v>
      </c>
      <c r="I921" t="s">
        <v>20592</v>
      </c>
      <c r="J921" t="s">
        <v>10355</v>
      </c>
      <c r="K921">
        <v>475416</v>
      </c>
      <c r="L921" t="s">
        <v>10355</v>
      </c>
      <c r="M921">
        <v>1262692</v>
      </c>
      <c r="N921" t="s">
        <v>10355</v>
      </c>
      <c r="O921" t="s">
        <v>13882</v>
      </c>
      <c r="P921" t="s">
        <v>13881</v>
      </c>
      <c r="Q921">
        <v>8194</v>
      </c>
      <c r="R921" t="s">
        <v>10355</v>
      </c>
      <c r="S921">
        <v>28977</v>
      </c>
      <c r="T921" t="s">
        <v>10355</v>
      </c>
      <c r="V921" t="s">
        <v>13883</v>
      </c>
      <c r="W921">
        <v>49766</v>
      </c>
      <c r="X921">
        <v>8194</v>
      </c>
      <c r="Y921" t="s">
        <v>10355</v>
      </c>
      <c r="Z921" t="s">
        <v>13884</v>
      </c>
      <c r="AA921" t="s">
        <v>5703</v>
      </c>
      <c r="AB921" t="s">
        <v>5703</v>
      </c>
      <c r="AC921" t="s">
        <v>10355</v>
      </c>
      <c r="AD921" t="s">
        <v>13884</v>
      </c>
      <c r="AE921">
        <v>9292</v>
      </c>
      <c r="AF921" t="s">
        <v>10355</v>
      </c>
      <c r="AG921">
        <v>5675</v>
      </c>
      <c r="AH921" t="s">
        <v>10355</v>
      </c>
      <c r="AL921" t="str">
        <f>IF(PLAYERIDMAP2[[#This Row],[POS]]="C",MAX(AL$1:AL920)+1,"")</f>
        <v/>
      </c>
      <c r="AM921" t="str">
        <f>IFERROR(INDEX(PLAYERIDMAP2[PLAYERNAME],MATCH(ROW()-ROW(AM$1),CATCHERS,0)),"")</f>
        <v/>
      </c>
      <c r="AN921" t="str">
        <f>IF(PLAYERIDMAP2[[#This Row],[POS]]="1B",MAX(AN$1:AN920)+1,"")</f>
        <v/>
      </c>
      <c r="AO921" t="str">
        <f>IFERROR(INDEX(PLAYERIDMAP2[PLAYERNAME],MATCH(ROW()-ROW(AO$1),FIRSTBASE,0)),"")</f>
        <v/>
      </c>
      <c r="AP921" t="str">
        <f>IF(PLAYERIDMAP2[[#This Row],[POS]]="2B",MAX(AP$1:AP920)+1,"")</f>
        <v/>
      </c>
      <c r="AQ921" t="str">
        <f>IFERROR(INDEX(PLAYERIDMAP2[PLAYERNAME],MATCH(ROW()-ROW(AQ$1),SECONDBASE,0)),"")</f>
        <v/>
      </c>
      <c r="AR921" t="str">
        <f>IF(PLAYERIDMAP2[[#This Row],[POS]]="3B",MAX(AR$1:AR920)+1,"")</f>
        <v/>
      </c>
      <c r="AS921" t="str">
        <f>IFERROR(INDEX(PLAYERIDMAP2[PLAYERNAME],MATCH(ROW()-ROW(AS$1),THIRDBASE,0)),"")</f>
        <v/>
      </c>
      <c r="AT921" t="str">
        <f>IF(PLAYERIDMAP2[[#This Row],[POS]]="SS",MAX(AT$1:AT920)+1,"")</f>
        <v/>
      </c>
      <c r="AU921" t="str">
        <f>IFERROR(INDEX(PLAYERIDMAP2[PLAYERNAME],MATCH(ROW()-ROW(AU$1),SHORTSTOP,0)),"")</f>
        <v/>
      </c>
      <c r="AV921" t="str">
        <f>IF(PLAYERIDMAP2[[#This Row],[POS]]="OF",MAX(AV$1:AV920)+1,"")</f>
        <v/>
      </c>
      <c r="AW921" t="str">
        <f>IFERROR(INDEX(PLAYERIDMAP2[PLAYERNAME],MATCH(ROW()-ROW(AW$1),OUTFIELD,0)),"")</f>
        <v/>
      </c>
      <c r="AX921" t="str">
        <f>IF(PLAYERIDMAP2[[#This Row],[POS]]&lt;&gt;"P",MAX(AX$1:AX920)+1,"")</f>
        <v/>
      </c>
      <c r="AY921" t="str">
        <f>IFERROR(INDEX(PLAYERIDMAP2[PLAYERNAME],MATCH(ROW()-ROW(AY$1),HITTERS,0)),"")</f>
        <v/>
      </c>
      <c r="AZ921">
        <f>IF(PLAYERIDMAP2[[#This Row],[POS]]="P",MAX(AZ$1:AZ920)+1,"")</f>
        <v>439</v>
      </c>
      <c r="BA921" t="str">
        <f>IFERROR(INDEX(PLAYERIDMAP2[PLAYERNAME],MATCH(ROW()-ROW(BA$1),PITCHERS,0)),"")</f>
        <v/>
      </c>
    </row>
    <row r="922" spans="1:53" x14ac:dyDescent="0.25">
      <c r="A922" t="s">
        <v>13885</v>
      </c>
      <c r="B922" t="s">
        <v>4596</v>
      </c>
      <c r="C922" s="1">
        <v>31285</v>
      </c>
      <c r="D922" t="s">
        <v>18447</v>
      </c>
      <c r="E922" t="s">
        <v>18448</v>
      </c>
      <c r="F922" t="s">
        <v>11176</v>
      </c>
      <c r="G922" t="s">
        <v>16838</v>
      </c>
      <c r="H922" t="s">
        <v>10998</v>
      </c>
      <c r="I922" t="s">
        <v>18449</v>
      </c>
      <c r="J922" t="s">
        <v>4596</v>
      </c>
      <c r="K922">
        <v>518991</v>
      </c>
      <c r="L922" t="s">
        <v>4596</v>
      </c>
      <c r="M922">
        <v>1740965</v>
      </c>
      <c r="N922" t="s">
        <v>4596</v>
      </c>
      <c r="O922" t="s">
        <v>13886</v>
      </c>
      <c r="P922" t="s">
        <v>13885</v>
      </c>
      <c r="Q922">
        <v>9026</v>
      </c>
      <c r="R922" t="s">
        <v>4596</v>
      </c>
      <c r="S922">
        <v>30807</v>
      </c>
      <c r="T922" t="s">
        <v>4596</v>
      </c>
      <c r="V922" t="s">
        <v>13887</v>
      </c>
      <c r="W922">
        <v>56057</v>
      </c>
      <c r="X922">
        <v>9026</v>
      </c>
      <c r="Y922" t="s">
        <v>4596</v>
      </c>
      <c r="Z922" t="s">
        <v>13888</v>
      </c>
      <c r="AA922" t="s">
        <v>5703</v>
      </c>
      <c r="AB922" t="s">
        <v>5703</v>
      </c>
      <c r="AC922" t="s">
        <v>4596</v>
      </c>
      <c r="AD922" t="s">
        <v>13888</v>
      </c>
      <c r="AL922" t="str">
        <f>IF(PLAYERIDMAP2[[#This Row],[POS]]="C",MAX(AL$1:AL921)+1,"")</f>
        <v/>
      </c>
      <c r="AM922" t="str">
        <f>IFERROR(INDEX(PLAYERIDMAP2[PLAYERNAME],MATCH(ROW()-ROW(AM$1),CATCHERS,0)),"")</f>
        <v/>
      </c>
      <c r="AN922" t="str">
        <f>IF(PLAYERIDMAP2[[#This Row],[POS]]="1B",MAX(AN$1:AN921)+1,"")</f>
        <v/>
      </c>
      <c r="AO922" t="str">
        <f>IFERROR(INDEX(PLAYERIDMAP2[PLAYERNAME],MATCH(ROW()-ROW(AO$1),FIRSTBASE,0)),"")</f>
        <v/>
      </c>
      <c r="AP922" t="str">
        <f>IF(PLAYERIDMAP2[[#This Row],[POS]]="2B",MAX(AP$1:AP921)+1,"")</f>
        <v/>
      </c>
      <c r="AQ922" t="str">
        <f>IFERROR(INDEX(PLAYERIDMAP2[PLAYERNAME],MATCH(ROW()-ROW(AQ$1),SECONDBASE,0)),"")</f>
        <v/>
      </c>
      <c r="AR922" t="str">
        <f>IF(PLAYERIDMAP2[[#This Row],[POS]]="3B",MAX(AR$1:AR921)+1,"")</f>
        <v/>
      </c>
      <c r="AS922" t="str">
        <f>IFERROR(INDEX(PLAYERIDMAP2[PLAYERNAME],MATCH(ROW()-ROW(AS$1),THIRDBASE,0)),"")</f>
        <v/>
      </c>
      <c r="AT922" t="str">
        <f>IF(PLAYERIDMAP2[[#This Row],[POS]]="SS",MAX(AT$1:AT921)+1,"")</f>
        <v/>
      </c>
      <c r="AU922" t="str">
        <f>IFERROR(INDEX(PLAYERIDMAP2[PLAYERNAME],MATCH(ROW()-ROW(AU$1),SHORTSTOP,0)),"")</f>
        <v/>
      </c>
      <c r="AV922">
        <f>IF(PLAYERIDMAP2[[#This Row],[POS]]="OF",MAX(AV$1:AV921)+1,"")</f>
        <v>187</v>
      </c>
      <c r="AW922" t="str">
        <f>IFERROR(INDEX(PLAYERIDMAP2[PLAYERNAME],MATCH(ROW()-ROW(AW$1),OUTFIELD,0)),"")</f>
        <v/>
      </c>
      <c r="AX922">
        <f>IF(PLAYERIDMAP2[[#This Row],[POS]]&lt;&gt;"P",MAX(AX$1:AX921)+1,"")</f>
        <v>482</v>
      </c>
      <c r="AY922" t="str">
        <f>IFERROR(INDEX(PLAYERIDMAP2[PLAYERNAME],MATCH(ROW()-ROW(AY$1),HITTERS,0)),"")</f>
        <v/>
      </c>
      <c r="AZ922" t="str">
        <f>IF(PLAYERIDMAP2[[#This Row],[POS]]="P",MAX(AZ$1:AZ921)+1,"")</f>
        <v/>
      </c>
      <c r="BA922" t="str">
        <f>IFERROR(INDEX(PLAYERIDMAP2[PLAYERNAME],MATCH(ROW()-ROW(BA$1),PITCHERS,0)),"")</f>
        <v/>
      </c>
    </row>
    <row r="923" spans="1:53" x14ac:dyDescent="0.25">
      <c r="A923" t="s">
        <v>13889</v>
      </c>
      <c r="B923" t="s">
        <v>4383</v>
      </c>
      <c r="C923" s="1">
        <v>30155</v>
      </c>
      <c r="D923" t="s">
        <v>17585</v>
      </c>
      <c r="E923" t="s">
        <v>18098</v>
      </c>
      <c r="F923" t="s">
        <v>11053</v>
      </c>
      <c r="G923" t="s">
        <v>16838</v>
      </c>
      <c r="H923" t="s">
        <v>10998</v>
      </c>
      <c r="I923" t="s">
        <v>18099</v>
      </c>
      <c r="K923">
        <v>458628</v>
      </c>
      <c r="L923" t="s">
        <v>4383</v>
      </c>
      <c r="M923">
        <v>1350359</v>
      </c>
      <c r="N923" t="s">
        <v>4383</v>
      </c>
      <c r="O923" t="s">
        <v>13890</v>
      </c>
      <c r="P923" t="s">
        <v>13889</v>
      </c>
      <c r="Q923">
        <v>8261</v>
      </c>
      <c r="R923" t="s">
        <v>4383</v>
      </c>
      <c r="V923" t="s">
        <v>13891</v>
      </c>
      <c r="W923">
        <v>39153</v>
      </c>
      <c r="X923">
        <v>8261</v>
      </c>
      <c r="Y923" t="s">
        <v>4383</v>
      </c>
      <c r="Z923" t="s">
        <v>16624</v>
      </c>
      <c r="AA923" t="s">
        <v>5703</v>
      </c>
      <c r="AB923" t="s">
        <v>5703</v>
      </c>
      <c r="AD923" t="s">
        <v>16624</v>
      </c>
      <c r="AL923" t="str">
        <f>IF(PLAYERIDMAP2[[#This Row],[POS]]="C",MAX(AL$1:AL922)+1,"")</f>
        <v/>
      </c>
      <c r="AM923" t="str">
        <f>IFERROR(INDEX(PLAYERIDMAP2[PLAYERNAME],MATCH(ROW()-ROW(AM$1),CATCHERS,0)),"")</f>
        <v/>
      </c>
      <c r="AN923" t="str">
        <f>IF(PLAYERIDMAP2[[#This Row],[POS]]="1B",MAX(AN$1:AN922)+1,"")</f>
        <v/>
      </c>
      <c r="AO923" t="str">
        <f>IFERROR(INDEX(PLAYERIDMAP2[PLAYERNAME],MATCH(ROW()-ROW(AO$1),FIRSTBASE,0)),"")</f>
        <v/>
      </c>
      <c r="AP923" t="str">
        <f>IF(PLAYERIDMAP2[[#This Row],[POS]]="2B",MAX(AP$1:AP922)+1,"")</f>
        <v/>
      </c>
      <c r="AQ923" t="str">
        <f>IFERROR(INDEX(PLAYERIDMAP2[PLAYERNAME],MATCH(ROW()-ROW(AQ$1),SECONDBASE,0)),"")</f>
        <v/>
      </c>
      <c r="AR923" t="str">
        <f>IF(PLAYERIDMAP2[[#This Row],[POS]]="3B",MAX(AR$1:AR922)+1,"")</f>
        <v/>
      </c>
      <c r="AS923" t="str">
        <f>IFERROR(INDEX(PLAYERIDMAP2[PLAYERNAME],MATCH(ROW()-ROW(AS$1),THIRDBASE,0)),"")</f>
        <v/>
      </c>
      <c r="AT923" t="str">
        <f>IF(PLAYERIDMAP2[[#This Row],[POS]]="SS",MAX(AT$1:AT922)+1,"")</f>
        <v/>
      </c>
      <c r="AU923" t="str">
        <f>IFERROR(INDEX(PLAYERIDMAP2[PLAYERNAME],MATCH(ROW()-ROW(AU$1),SHORTSTOP,0)),"")</f>
        <v/>
      </c>
      <c r="AV923">
        <f>IF(PLAYERIDMAP2[[#This Row],[POS]]="OF",MAX(AV$1:AV922)+1,"")</f>
        <v>188</v>
      </c>
      <c r="AW923" t="str">
        <f>IFERROR(INDEX(PLAYERIDMAP2[PLAYERNAME],MATCH(ROW()-ROW(AW$1),OUTFIELD,0)),"")</f>
        <v/>
      </c>
      <c r="AX923">
        <f>IF(PLAYERIDMAP2[[#This Row],[POS]]&lt;&gt;"P",MAX(AX$1:AX922)+1,"")</f>
        <v>483</v>
      </c>
      <c r="AY923" t="str">
        <f>IFERROR(INDEX(PLAYERIDMAP2[PLAYERNAME],MATCH(ROW()-ROW(AY$1),HITTERS,0)),"")</f>
        <v/>
      </c>
      <c r="AZ923" t="str">
        <f>IF(PLAYERIDMAP2[[#This Row],[POS]]="P",MAX(AZ$1:AZ922)+1,"")</f>
        <v/>
      </c>
      <c r="BA923" t="str">
        <f>IFERROR(INDEX(PLAYERIDMAP2[PLAYERNAME],MATCH(ROW()-ROW(BA$1),PITCHERS,0)),"")</f>
        <v/>
      </c>
    </row>
    <row r="924" spans="1:53" x14ac:dyDescent="0.25">
      <c r="A924" t="s">
        <v>13892</v>
      </c>
      <c r="B924" t="s">
        <v>3184</v>
      </c>
      <c r="C924" s="1">
        <v>30406</v>
      </c>
      <c r="D924" t="s">
        <v>16992</v>
      </c>
      <c r="E924" t="s">
        <v>20647</v>
      </c>
      <c r="F924" t="s">
        <v>11082</v>
      </c>
      <c r="G924" t="s">
        <v>16838</v>
      </c>
      <c r="H924" t="s">
        <v>11110</v>
      </c>
      <c r="I924" t="s">
        <v>20648</v>
      </c>
      <c r="J924" t="s">
        <v>3184</v>
      </c>
      <c r="K924">
        <v>425772</v>
      </c>
      <c r="L924" t="s">
        <v>3184</v>
      </c>
      <c r="M924">
        <v>292722</v>
      </c>
      <c r="N924" t="s">
        <v>3184</v>
      </c>
      <c r="O924" t="s">
        <v>13893</v>
      </c>
      <c r="P924" t="s">
        <v>13892</v>
      </c>
      <c r="Q924">
        <v>7296</v>
      </c>
      <c r="R924" t="s">
        <v>3184</v>
      </c>
      <c r="S924">
        <v>5921</v>
      </c>
      <c r="T924" t="s">
        <v>3184</v>
      </c>
      <c r="U924" t="s">
        <v>3184</v>
      </c>
      <c r="V924" t="s">
        <v>13894</v>
      </c>
      <c r="W924">
        <v>31602</v>
      </c>
      <c r="X924">
        <v>7296</v>
      </c>
      <c r="Y924" t="s">
        <v>3184</v>
      </c>
      <c r="Z924" t="s">
        <v>13895</v>
      </c>
      <c r="AA924" t="s">
        <v>5703</v>
      </c>
      <c r="AB924" t="s">
        <v>5703</v>
      </c>
      <c r="AC924" t="s">
        <v>3184</v>
      </c>
      <c r="AD924" t="s">
        <v>13895</v>
      </c>
      <c r="AE924">
        <v>7003</v>
      </c>
      <c r="AF924" t="s">
        <v>3184</v>
      </c>
      <c r="AG924">
        <v>5282</v>
      </c>
      <c r="AH924" t="s">
        <v>3184</v>
      </c>
      <c r="AL924">
        <f>IF(PLAYERIDMAP2[[#This Row],[POS]]="C",MAX(AL$1:AL923)+1,"")</f>
        <v>59</v>
      </c>
      <c r="AM924" t="str">
        <f>IFERROR(INDEX(PLAYERIDMAP2[PLAYERNAME],MATCH(ROW()-ROW(AM$1),CATCHERS,0)),"")</f>
        <v/>
      </c>
      <c r="AN924" t="str">
        <f>IF(PLAYERIDMAP2[[#This Row],[POS]]="1B",MAX(AN$1:AN923)+1,"")</f>
        <v/>
      </c>
      <c r="AO924" t="str">
        <f>IFERROR(INDEX(PLAYERIDMAP2[PLAYERNAME],MATCH(ROW()-ROW(AO$1),FIRSTBASE,0)),"")</f>
        <v/>
      </c>
      <c r="AP924" t="str">
        <f>IF(PLAYERIDMAP2[[#This Row],[POS]]="2B",MAX(AP$1:AP923)+1,"")</f>
        <v/>
      </c>
      <c r="AQ924" t="str">
        <f>IFERROR(INDEX(PLAYERIDMAP2[PLAYERNAME],MATCH(ROW()-ROW(AQ$1),SECONDBASE,0)),"")</f>
        <v/>
      </c>
      <c r="AR924" t="str">
        <f>IF(PLAYERIDMAP2[[#This Row],[POS]]="3B",MAX(AR$1:AR923)+1,"")</f>
        <v/>
      </c>
      <c r="AS924" t="str">
        <f>IFERROR(INDEX(PLAYERIDMAP2[PLAYERNAME],MATCH(ROW()-ROW(AS$1),THIRDBASE,0)),"")</f>
        <v/>
      </c>
      <c r="AT924" t="str">
        <f>IF(PLAYERIDMAP2[[#This Row],[POS]]="SS",MAX(AT$1:AT923)+1,"")</f>
        <v/>
      </c>
      <c r="AU924" t="str">
        <f>IFERROR(INDEX(PLAYERIDMAP2[PLAYERNAME],MATCH(ROW()-ROW(AU$1),SHORTSTOP,0)),"")</f>
        <v/>
      </c>
      <c r="AV924" t="str">
        <f>IF(PLAYERIDMAP2[[#This Row],[POS]]="OF",MAX(AV$1:AV923)+1,"")</f>
        <v/>
      </c>
      <c r="AW924" t="str">
        <f>IFERROR(INDEX(PLAYERIDMAP2[PLAYERNAME],MATCH(ROW()-ROW(AW$1),OUTFIELD,0)),"")</f>
        <v/>
      </c>
      <c r="AX924">
        <f>IF(PLAYERIDMAP2[[#This Row],[POS]]&lt;&gt;"P",MAX(AX$1:AX923)+1,"")</f>
        <v>484</v>
      </c>
      <c r="AY924" t="str">
        <f>IFERROR(INDEX(PLAYERIDMAP2[PLAYERNAME],MATCH(ROW()-ROW(AY$1),HITTERS,0)),"")</f>
        <v/>
      </c>
      <c r="AZ924" t="str">
        <f>IF(PLAYERIDMAP2[[#This Row],[POS]]="P",MAX(AZ$1:AZ923)+1,"")</f>
        <v/>
      </c>
      <c r="BA924" t="str">
        <f>IFERROR(INDEX(PLAYERIDMAP2[PLAYERNAME],MATCH(ROW()-ROW(BA$1),PITCHERS,0)),"")</f>
        <v/>
      </c>
    </row>
    <row r="925" spans="1:53" x14ac:dyDescent="0.25">
      <c r="A925" t="s">
        <v>13896</v>
      </c>
      <c r="B925" t="s">
        <v>10061</v>
      </c>
      <c r="C925" s="1">
        <v>29477</v>
      </c>
      <c r="D925" t="s">
        <v>19557</v>
      </c>
      <c r="E925" t="s">
        <v>19558</v>
      </c>
      <c r="F925" t="s">
        <v>11016</v>
      </c>
      <c r="G925" t="s">
        <v>11016</v>
      </c>
      <c r="H925" t="s">
        <v>10988</v>
      </c>
      <c r="I925" t="s">
        <v>19559</v>
      </c>
      <c r="J925" t="s">
        <v>10061</v>
      </c>
      <c r="K925">
        <v>493137</v>
      </c>
      <c r="L925" t="s">
        <v>10061</v>
      </c>
      <c r="M925">
        <v>1145060</v>
      </c>
      <c r="N925" t="s">
        <v>10061</v>
      </c>
      <c r="O925" t="s">
        <v>13897</v>
      </c>
      <c r="P925" t="s">
        <v>13896</v>
      </c>
      <c r="Q925">
        <v>7906</v>
      </c>
      <c r="R925" t="s">
        <v>10061</v>
      </c>
      <c r="S925">
        <v>28631</v>
      </c>
      <c r="T925" t="s">
        <v>10061</v>
      </c>
      <c r="V925" t="s">
        <v>13898</v>
      </c>
      <c r="W925">
        <v>39203</v>
      </c>
      <c r="X925">
        <v>7906</v>
      </c>
      <c r="Y925" t="s">
        <v>10061</v>
      </c>
      <c r="Z925" t="s">
        <v>13899</v>
      </c>
      <c r="AA925" t="s">
        <v>5703</v>
      </c>
      <c r="AB925" t="s">
        <v>5703</v>
      </c>
      <c r="AD925" t="s">
        <v>13899</v>
      </c>
      <c r="AL925" t="str">
        <f>IF(PLAYERIDMAP2[[#This Row],[POS]]="C",MAX(AL$1:AL924)+1,"")</f>
        <v/>
      </c>
      <c r="AM925" t="str">
        <f>IFERROR(INDEX(PLAYERIDMAP2[PLAYERNAME],MATCH(ROW()-ROW(AM$1),CATCHERS,0)),"")</f>
        <v/>
      </c>
      <c r="AN925" t="str">
        <f>IF(PLAYERIDMAP2[[#This Row],[POS]]="1B",MAX(AN$1:AN924)+1,"")</f>
        <v/>
      </c>
      <c r="AO925" t="str">
        <f>IFERROR(INDEX(PLAYERIDMAP2[PLAYERNAME],MATCH(ROW()-ROW(AO$1),FIRSTBASE,0)),"")</f>
        <v/>
      </c>
      <c r="AP925" t="str">
        <f>IF(PLAYERIDMAP2[[#This Row],[POS]]="2B",MAX(AP$1:AP924)+1,"")</f>
        <v/>
      </c>
      <c r="AQ925" t="str">
        <f>IFERROR(INDEX(PLAYERIDMAP2[PLAYERNAME],MATCH(ROW()-ROW(AQ$1),SECONDBASE,0)),"")</f>
        <v/>
      </c>
      <c r="AR925" t="str">
        <f>IF(PLAYERIDMAP2[[#This Row],[POS]]="3B",MAX(AR$1:AR924)+1,"")</f>
        <v/>
      </c>
      <c r="AS925" t="str">
        <f>IFERROR(INDEX(PLAYERIDMAP2[PLAYERNAME],MATCH(ROW()-ROW(AS$1),THIRDBASE,0)),"")</f>
        <v/>
      </c>
      <c r="AT925" t="str">
        <f>IF(PLAYERIDMAP2[[#This Row],[POS]]="SS",MAX(AT$1:AT924)+1,"")</f>
        <v/>
      </c>
      <c r="AU925" t="str">
        <f>IFERROR(INDEX(PLAYERIDMAP2[PLAYERNAME],MATCH(ROW()-ROW(AU$1),SHORTSTOP,0)),"")</f>
        <v/>
      </c>
      <c r="AV925" t="str">
        <f>IF(PLAYERIDMAP2[[#This Row],[POS]]="OF",MAX(AV$1:AV924)+1,"")</f>
        <v/>
      </c>
      <c r="AW925" t="str">
        <f>IFERROR(INDEX(PLAYERIDMAP2[PLAYERNAME],MATCH(ROW()-ROW(AW$1),OUTFIELD,0)),"")</f>
        <v/>
      </c>
      <c r="AX925" t="str">
        <f>IF(PLAYERIDMAP2[[#This Row],[POS]]&lt;&gt;"P",MAX(AX$1:AX924)+1,"")</f>
        <v/>
      </c>
      <c r="AY925" t="str">
        <f>IFERROR(INDEX(PLAYERIDMAP2[PLAYERNAME],MATCH(ROW()-ROW(AY$1),HITTERS,0)),"")</f>
        <v/>
      </c>
      <c r="AZ925">
        <f>IF(PLAYERIDMAP2[[#This Row],[POS]]="P",MAX(AZ$1:AZ924)+1,"")</f>
        <v>440</v>
      </c>
      <c r="BA925" t="str">
        <f>IFERROR(INDEX(PLAYERIDMAP2[PLAYERNAME],MATCH(ROW()-ROW(BA$1),PITCHERS,0)),"")</f>
        <v/>
      </c>
    </row>
    <row r="926" spans="1:53" x14ac:dyDescent="0.25">
      <c r="A926" t="s">
        <v>13900</v>
      </c>
      <c r="B926" t="s">
        <v>4233</v>
      </c>
      <c r="C926" s="1">
        <v>27192</v>
      </c>
      <c r="D926" t="s">
        <v>19634</v>
      </c>
      <c r="E926" t="s">
        <v>19635</v>
      </c>
      <c r="F926" t="s">
        <v>11016</v>
      </c>
      <c r="G926" t="s">
        <v>11016</v>
      </c>
      <c r="H926" t="s">
        <v>10998</v>
      </c>
      <c r="I926" t="s">
        <v>19636</v>
      </c>
      <c r="K926">
        <v>425686</v>
      </c>
      <c r="L926" t="s">
        <v>4233</v>
      </c>
      <c r="M926">
        <v>384542</v>
      </c>
      <c r="N926" t="s">
        <v>4233</v>
      </c>
      <c r="O926" t="s">
        <v>13901</v>
      </c>
      <c r="P926" t="s">
        <v>13900</v>
      </c>
      <c r="Q926">
        <v>7042</v>
      </c>
      <c r="R926" t="s">
        <v>4233</v>
      </c>
      <c r="V926" t="s">
        <v>13902</v>
      </c>
      <c r="W926">
        <v>16621</v>
      </c>
      <c r="Z926" t="s">
        <v>16625</v>
      </c>
      <c r="AA926" t="s">
        <v>10958</v>
      </c>
      <c r="AB926" t="s">
        <v>5703</v>
      </c>
      <c r="AD926" t="s">
        <v>16625</v>
      </c>
      <c r="AL926" t="str">
        <f>IF(PLAYERIDMAP2[[#This Row],[POS]]="C",MAX(AL$1:AL925)+1,"")</f>
        <v/>
      </c>
      <c r="AM926" t="str">
        <f>IFERROR(INDEX(PLAYERIDMAP2[PLAYERNAME],MATCH(ROW()-ROW(AM$1),CATCHERS,0)),"")</f>
        <v/>
      </c>
      <c r="AN926" t="str">
        <f>IF(PLAYERIDMAP2[[#This Row],[POS]]="1B",MAX(AN$1:AN925)+1,"")</f>
        <v/>
      </c>
      <c r="AO926" t="str">
        <f>IFERROR(INDEX(PLAYERIDMAP2[PLAYERNAME],MATCH(ROW()-ROW(AO$1),FIRSTBASE,0)),"")</f>
        <v/>
      </c>
      <c r="AP926" t="str">
        <f>IF(PLAYERIDMAP2[[#This Row],[POS]]="2B",MAX(AP$1:AP925)+1,"")</f>
        <v/>
      </c>
      <c r="AQ926" t="str">
        <f>IFERROR(INDEX(PLAYERIDMAP2[PLAYERNAME],MATCH(ROW()-ROW(AQ$1),SECONDBASE,0)),"")</f>
        <v/>
      </c>
      <c r="AR926" t="str">
        <f>IF(PLAYERIDMAP2[[#This Row],[POS]]="3B",MAX(AR$1:AR925)+1,"")</f>
        <v/>
      </c>
      <c r="AS926" t="str">
        <f>IFERROR(INDEX(PLAYERIDMAP2[PLAYERNAME],MATCH(ROW()-ROW(AS$1),THIRDBASE,0)),"")</f>
        <v/>
      </c>
      <c r="AT926" t="str">
        <f>IF(PLAYERIDMAP2[[#This Row],[POS]]="SS",MAX(AT$1:AT925)+1,"")</f>
        <v/>
      </c>
      <c r="AU926" t="str">
        <f>IFERROR(INDEX(PLAYERIDMAP2[PLAYERNAME],MATCH(ROW()-ROW(AU$1),SHORTSTOP,0)),"")</f>
        <v/>
      </c>
      <c r="AV926">
        <f>IF(PLAYERIDMAP2[[#This Row],[POS]]="OF",MAX(AV$1:AV925)+1,"")</f>
        <v>189</v>
      </c>
      <c r="AW926" t="str">
        <f>IFERROR(INDEX(PLAYERIDMAP2[PLAYERNAME],MATCH(ROW()-ROW(AW$1),OUTFIELD,0)),"")</f>
        <v/>
      </c>
      <c r="AX926">
        <f>IF(PLAYERIDMAP2[[#This Row],[POS]]&lt;&gt;"P",MAX(AX$1:AX925)+1,"")</f>
        <v>485</v>
      </c>
      <c r="AY926" t="str">
        <f>IFERROR(INDEX(PLAYERIDMAP2[PLAYERNAME],MATCH(ROW()-ROW(AY$1),HITTERS,0)),"")</f>
        <v/>
      </c>
      <c r="AZ926" t="str">
        <f>IF(PLAYERIDMAP2[[#This Row],[POS]]="P",MAX(AZ$1:AZ925)+1,"")</f>
        <v/>
      </c>
      <c r="BA926" t="str">
        <f>IFERROR(INDEX(PLAYERIDMAP2[PLAYERNAME],MATCH(ROW()-ROW(BA$1),PITCHERS,0)),"")</f>
        <v/>
      </c>
    </row>
    <row r="927" spans="1:53" x14ac:dyDescent="0.25">
      <c r="A927" t="s">
        <v>13903</v>
      </c>
      <c r="B927" t="s">
        <v>13904</v>
      </c>
      <c r="C927" s="1">
        <v>27690</v>
      </c>
      <c r="D927" t="s">
        <v>20013</v>
      </c>
      <c r="E927" t="s">
        <v>19635</v>
      </c>
      <c r="F927" t="s">
        <v>11016</v>
      </c>
      <c r="G927" t="s">
        <v>11016</v>
      </c>
      <c r="H927" t="s">
        <v>5706</v>
      </c>
      <c r="I927" t="s">
        <v>20014</v>
      </c>
      <c r="K927">
        <v>430565</v>
      </c>
      <c r="M927">
        <v>449864</v>
      </c>
      <c r="N927" t="s">
        <v>13904</v>
      </c>
      <c r="O927" t="s">
        <v>16231</v>
      </c>
      <c r="P927" t="s">
        <v>13903</v>
      </c>
      <c r="V927" t="s">
        <v>16232</v>
      </c>
      <c r="W927">
        <v>39185</v>
      </c>
      <c r="AA927" t="s">
        <v>11011</v>
      </c>
      <c r="AB927" t="s">
        <v>5703</v>
      </c>
      <c r="AD927" t="s">
        <v>16626</v>
      </c>
      <c r="AL927" t="str">
        <f>IF(PLAYERIDMAP2[[#This Row],[POS]]="C",MAX(AL$1:AL926)+1,"")</f>
        <v/>
      </c>
      <c r="AM927" t="str">
        <f>IFERROR(INDEX(PLAYERIDMAP2[PLAYERNAME],MATCH(ROW()-ROW(AM$1),CATCHERS,0)),"")</f>
        <v/>
      </c>
      <c r="AN927" t="str">
        <f>IF(PLAYERIDMAP2[[#This Row],[POS]]="1B",MAX(AN$1:AN926)+1,"")</f>
        <v/>
      </c>
      <c r="AO927" t="str">
        <f>IFERROR(INDEX(PLAYERIDMAP2[PLAYERNAME],MATCH(ROW()-ROW(AO$1),FIRSTBASE,0)),"")</f>
        <v/>
      </c>
      <c r="AP927">
        <f>IF(PLAYERIDMAP2[[#This Row],[POS]]="2B",MAX(AP$1:AP926)+1,"")</f>
        <v>69</v>
      </c>
      <c r="AQ927" t="str">
        <f>IFERROR(INDEX(PLAYERIDMAP2[PLAYERNAME],MATCH(ROW()-ROW(AQ$1),SECONDBASE,0)),"")</f>
        <v/>
      </c>
      <c r="AR927" t="str">
        <f>IF(PLAYERIDMAP2[[#This Row],[POS]]="3B",MAX(AR$1:AR926)+1,"")</f>
        <v/>
      </c>
      <c r="AS927" t="str">
        <f>IFERROR(INDEX(PLAYERIDMAP2[PLAYERNAME],MATCH(ROW()-ROW(AS$1),THIRDBASE,0)),"")</f>
        <v/>
      </c>
      <c r="AT927" t="str">
        <f>IF(PLAYERIDMAP2[[#This Row],[POS]]="SS",MAX(AT$1:AT926)+1,"")</f>
        <v/>
      </c>
      <c r="AU927" t="str">
        <f>IFERROR(INDEX(PLAYERIDMAP2[PLAYERNAME],MATCH(ROW()-ROW(AU$1),SHORTSTOP,0)),"")</f>
        <v/>
      </c>
      <c r="AV927" t="str">
        <f>IF(PLAYERIDMAP2[[#This Row],[POS]]="OF",MAX(AV$1:AV926)+1,"")</f>
        <v/>
      </c>
      <c r="AW927" t="str">
        <f>IFERROR(INDEX(PLAYERIDMAP2[PLAYERNAME],MATCH(ROW()-ROW(AW$1),OUTFIELD,0)),"")</f>
        <v/>
      </c>
      <c r="AX927">
        <f>IF(PLAYERIDMAP2[[#This Row],[POS]]&lt;&gt;"P",MAX(AX$1:AX926)+1,"")</f>
        <v>486</v>
      </c>
      <c r="AY927" t="str">
        <f>IFERROR(INDEX(PLAYERIDMAP2[PLAYERNAME],MATCH(ROW()-ROW(AY$1),HITTERS,0)),"")</f>
        <v/>
      </c>
      <c r="AZ927" t="str">
        <f>IF(PLAYERIDMAP2[[#This Row],[POS]]="P",MAX(AZ$1:AZ926)+1,"")</f>
        <v/>
      </c>
      <c r="BA927" t="str">
        <f>IFERROR(INDEX(PLAYERIDMAP2[PLAYERNAME],MATCH(ROW()-ROW(BA$1),PITCHERS,0)),"")</f>
        <v/>
      </c>
    </row>
    <row r="928" spans="1:53" x14ac:dyDescent="0.25">
      <c r="A928" t="s">
        <v>13905</v>
      </c>
      <c r="B928" t="s">
        <v>10554</v>
      </c>
      <c r="C928" s="1">
        <v>30630</v>
      </c>
      <c r="D928" t="s">
        <v>17115</v>
      </c>
      <c r="E928" t="s">
        <v>17308</v>
      </c>
      <c r="F928" t="s">
        <v>11373</v>
      </c>
      <c r="G928" t="s">
        <v>16838</v>
      </c>
      <c r="H928" t="s">
        <v>10988</v>
      </c>
      <c r="I928" t="s">
        <v>17309</v>
      </c>
      <c r="J928" t="s">
        <v>10554</v>
      </c>
      <c r="K928">
        <v>458919</v>
      </c>
      <c r="L928" t="s">
        <v>10554</v>
      </c>
      <c r="M928">
        <v>1601138</v>
      </c>
      <c r="N928" t="s">
        <v>10554</v>
      </c>
      <c r="O928" t="s">
        <v>13906</v>
      </c>
      <c r="P928" t="s">
        <v>13905</v>
      </c>
      <c r="Q928">
        <v>8963</v>
      </c>
      <c r="R928" t="s">
        <v>10554</v>
      </c>
      <c r="S928">
        <v>30350</v>
      </c>
      <c r="T928" t="s">
        <v>10554</v>
      </c>
      <c r="V928" t="s">
        <v>13907</v>
      </c>
      <c r="W928">
        <v>46338</v>
      </c>
      <c r="X928">
        <v>8963</v>
      </c>
      <c r="Y928" t="s">
        <v>10554</v>
      </c>
      <c r="Z928" t="s">
        <v>13908</v>
      </c>
      <c r="AA928" t="s">
        <v>5703</v>
      </c>
      <c r="AB928" t="s">
        <v>5703</v>
      </c>
      <c r="AD928" t="s">
        <v>13908</v>
      </c>
      <c r="AF928" t="s">
        <v>10554</v>
      </c>
      <c r="AG928">
        <v>13583</v>
      </c>
      <c r="AH928" t="s">
        <v>10554</v>
      </c>
      <c r="AL928" t="str">
        <f>IF(PLAYERIDMAP2[[#This Row],[POS]]="C",MAX(AL$1:AL927)+1,"")</f>
        <v/>
      </c>
      <c r="AM928" t="str">
        <f>IFERROR(INDEX(PLAYERIDMAP2[PLAYERNAME],MATCH(ROW()-ROW(AM$1),CATCHERS,0)),"")</f>
        <v/>
      </c>
      <c r="AN928" t="str">
        <f>IF(PLAYERIDMAP2[[#This Row],[POS]]="1B",MAX(AN$1:AN927)+1,"")</f>
        <v/>
      </c>
      <c r="AO928" t="str">
        <f>IFERROR(INDEX(PLAYERIDMAP2[PLAYERNAME],MATCH(ROW()-ROW(AO$1),FIRSTBASE,0)),"")</f>
        <v/>
      </c>
      <c r="AP928" t="str">
        <f>IF(PLAYERIDMAP2[[#This Row],[POS]]="2B",MAX(AP$1:AP927)+1,"")</f>
        <v/>
      </c>
      <c r="AQ928" t="str">
        <f>IFERROR(INDEX(PLAYERIDMAP2[PLAYERNAME],MATCH(ROW()-ROW(AQ$1),SECONDBASE,0)),"")</f>
        <v/>
      </c>
      <c r="AR928" t="str">
        <f>IF(PLAYERIDMAP2[[#This Row],[POS]]="3B",MAX(AR$1:AR927)+1,"")</f>
        <v/>
      </c>
      <c r="AS928" t="str">
        <f>IFERROR(INDEX(PLAYERIDMAP2[PLAYERNAME],MATCH(ROW()-ROW(AS$1),THIRDBASE,0)),"")</f>
        <v/>
      </c>
      <c r="AT928" t="str">
        <f>IF(PLAYERIDMAP2[[#This Row],[POS]]="SS",MAX(AT$1:AT927)+1,"")</f>
        <v/>
      </c>
      <c r="AU928" t="str">
        <f>IFERROR(INDEX(PLAYERIDMAP2[PLAYERNAME],MATCH(ROW()-ROW(AU$1),SHORTSTOP,0)),"")</f>
        <v/>
      </c>
      <c r="AV928" t="str">
        <f>IF(PLAYERIDMAP2[[#This Row],[POS]]="OF",MAX(AV$1:AV927)+1,"")</f>
        <v/>
      </c>
      <c r="AW928" t="str">
        <f>IFERROR(INDEX(PLAYERIDMAP2[PLAYERNAME],MATCH(ROW()-ROW(AW$1),OUTFIELD,0)),"")</f>
        <v/>
      </c>
      <c r="AX928" t="str">
        <f>IF(PLAYERIDMAP2[[#This Row],[POS]]&lt;&gt;"P",MAX(AX$1:AX927)+1,"")</f>
        <v/>
      </c>
      <c r="AY928" t="str">
        <f>IFERROR(INDEX(PLAYERIDMAP2[PLAYERNAME],MATCH(ROW()-ROW(AY$1),HITTERS,0)),"")</f>
        <v/>
      </c>
      <c r="AZ928">
        <f>IF(PLAYERIDMAP2[[#This Row],[POS]]="P",MAX(AZ$1:AZ927)+1,"")</f>
        <v>441</v>
      </c>
      <c r="BA928" t="str">
        <f>IFERROR(INDEX(PLAYERIDMAP2[PLAYERNAME],MATCH(ROW()-ROW(BA$1),PITCHERS,0)),"")</f>
        <v/>
      </c>
    </row>
    <row r="929" spans="1:53" x14ac:dyDescent="0.25">
      <c r="A929" t="s">
        <v>13909</v>
      </c>
      <c r="B929" t="s">
        <v>10470</v>
      </c>
      <c r="C929" s="1">
        <v>31819</v>
      </c>
      <c r="D929" t="s">
        <v>16944</v>
      </c>
      <c r="E929" t="s">
        <v>17695</v>
      </c>
      <c r="F929" t="s">
        <v>11191</v>
      </c>
      <c r="G929" t="s">
        <v>14693</v>
      </c>
      <c r="H929" t="s">
        <v>10988</v>
      </c>
      <c r="I929" t="s">
        <v>17696</v>
      </c>
      <c r="J929" t="s">
        <v>10470</v>
      </c>
      <c r="K929">
        <v>451085</v>
      </c>
      <c r="L929" t="s">
        <v>10470</v>
      </c>
      <c r="M929">
        <v>1629067</v>
      </c>
      <c r="N929" t="s">
        <v>10470</v>
      </c>
      <c r="O929" t="s">
        <v>13910</v>
      </c>
      <c r="P929" t="s">
        <v>13909</v>
      </c>
      <c r="Q929">
        <v>8418</v>
      </c>
      <c r="R929" t="s">
        <v>10470</v>
      </c>
      <c r="S929">
        <v>29938</v>
      </c>
      <c r="T929" t="s">
        <v>10470</v>
      </c>
      <c r="V929" t="s">
        <v>13911</v>
      </c>
      <c r="W929">
        <v>58985</v>
      </c>
      <c r="X929">
        <v>8418</v>
      </c>
      <c r="Y929" t="s">
        <v>10470</v>
      </c>
      <c r="Z929" t="s">
        <v>13912</v>
      </c>
      <c r="AA929" t="s">
        <v>10958</v>
      </c>
      <c r="AB929" t="s">
        <v>10958</v>
      </c>
      <c r="AD929" t="s">
        <v>13912</v>
      </c>
      <c r="AE929">
        <v>8683</v>
      </c>
      <c r="AF929" t="s">
        <v>10470</v>
      </c>
      <c r="AG929">
        <v>5668</v>
      </c>
      <c r="AH929" t="s">
        <v>10470</v>
      </c>
      <c r="AL929" t="str">
        <f>IF(PLAYERIDMAP2[[#This Row],[POS]]="C",MAX(AL$1:AL928)+1,"")</f>
        <v/>
      </c>
      <c r="AM929" t="str">
        <f>IFERROR(INDEX(PLAYERIDMAP2[PLAYERNAME],MATCH(ROW()-ROW(AM$1),CATCHERS,0)),"")</f>
        <v/>
      </c>
      <c r="AN929" t="str">
        <f>IF(PLAYERIDMAP2[[#This Row],[POS]]="1B",MAX(AN$1:AN928)+1,"")</f>
        <v/>
      </c>
      <c r="AO929" t="str">
        <f>IFERROR(INDEX(PLAYERIDMAP2[PLAYERNAME],MATCH(ROW()-ROW(AO$1),FIRSTBASE,0)),"")</f>
        <v/>
      </c>
      <c r="AP929" t="str">
        <f>IF(PLAYERIDMAP2[[#This Row],[POS]]="2B",MAX(AP$1:AP928)+1,"")</f>
        <v/>
      </c>
      <c r="AQ929" t="str">
        <f>IFERROR(INDEX(PLAYERIDMAP2[PLAYERNAME],MATCH(ROW()-ROW(AQ$1),SECONDBASE,0)),"")</f>
        <v/>
      </c>
      <c r="AR929" t="str">
        <f>IF(PLAYERIDMAP2[[#This Row],[POS]]="3B",MAX(AR$1:AR928)+1,"")</f>
        <v/>
      </c>
      <c r="AS929" t="str">
        <f>IFERROR(INDEX(PLAYERIDMAP2[PLAYERNAME],MATCH(ROW()-ROW(AS$1),THIRDBASE,0)),"")</f>
        <v/>
      </c>
      <c r="AT929" t="str">
        <f>IF(PLAYERIDMAP2[[#This Row],[POS]]="SS",MAX(AT$1:AT928)+1,"")</f>
        <v/>
      </c>
      <c r="AU929" t="str">
        <f>IFERROR(INDEX(PLAYERIDMAP2[PLAYERNAME],MATCH(ROW()-ROW(AU$1),SHORTSTOP,0)),"")</f>
        <v/>
      </c>
      <c r="AV929" t="str">
        <f>IF(PLAYERIDMAP2[[#This Row],[POS]]="OF",MAX(AV$1:AV928)+1,"")</f>
        <v/>
      </c>
      <c r="AW929" t="str">
        <f>IFERROR(INDEX(PLAYERIDMAP2[PLAYERNAME],MATCH(ROW()-ROW(AW$1),OUTFIELD,0)),"")</f>
        <v/>
      </c>
      <c r="AX929" t="str">
        <f>IF(PLAYERIDMAP2[[#This Row],[POS]]&lt;&gt;"P",MAX(AX$1:AX928)+1,"")</f>
        <v/>
      </c>
      <c r="AY929" t="str">
        <f>IFERROR(INDEX(PLAYERIDMAP2[PLAYERNAME],MATCH(ROW()-ROW(AY$1),HITTERS,0)),"")</f>
        <v/>
      </c>
      <c r="AZ929">
        <f>IF(PLAYERIDMAP2[[#This Row],[POS]]="P",MAX(AZ$1:AZ928)+1,"")</f>
        <v>442</v>
      </c>
      <c r="BA929" t="str">
        <f>IFERROR(INDEX(PLAYERIDMAP2[PLAYERNAME],MATCH(ROW()-ROW(BA$1),PITCHERS,0)),"")</f>
        <v/>
      </c>
    </row>
    <row r="930" spans="1:53" x14ac:dyDescent="0.25">
      <c r="A930" t="s">
        <v>13913</v>
      </c>
      <c r="B930" t="s">
        <v>9043</v>
      </c>
      <c r="C930" s="1">
        <v>33165</v>
      </c>
      <c r="D930" t="s">
        <v>16922</v>
      </c>
      <c r="E930" t="s">
        <v>17747</v>
      </c>
      <c r="F930" t="s">
        <v>11151</v>
      </c>
      <c r="G930" t="s">
        <v>16838</v>
      </c>
      <c r="H930" t="s">
        <v>10988</v>
      </c>
      <c r="I930" t="s">
        <v>17748</v>
      </c>
      <c r="J930" t="s">
        <v>9043</v>
      </c>
      <c r="K930">
        <v>554431</v>
      </c>
      <c r="L930" t="s">
        <v>9043</v>
      </c>
      <c r="M930">
        <v>1739668</v>
      </c>
      <c r="N930" t="s">
        <v>9043</v>
      </c>
      <c r="O930" t="s">
        <v>17749</v>
      </c>
      <c r="P930" t="s">
        <v>13913</v>
      </c>
      <c r="Q930">
        <v>9730</v>
      </c>
      <c r="R930" t="s">
        <v>9043</v>
      </c>
      <c r="S930">
        <v>31264</v>
      </c>
      <c r="T930" t="s">
        <v>9043</v>
      </c>
      <c r="V930" t="s">
        <v>13914</v>
      </c>
      <c r="W930">
        <v>66214</v>
      </c>
      <c r="X930">
        <v>9730</v>
      </c>
      <c r="Y930" t="s">
        <v>9043</v>
      </c>
      <c r="Z930" t="s">
        <v>13915</v>
      </c>
      <c r="AA930" t="s">
        <v>10958</v>
      </c>
      <c r="AB930" t="s">
        <v>10958</v>
      </c>
      <c r="AC930" t="s">
        <v>9043</v>
      </c>
      <c r="AD930" t="s">
        <v>13915</v>
      </c>
      <c r="AE930">
        <v>10950</v>
      </c>
      <c r="AF930" t="s">
        <v>9043</v>
      </c>
      <c r="AG930">
        <v>52887</v>
      </c>
      <c r="AH930" t="s">
        <v>9043</v>
      </c>
      <c r="AL930" t="str">
        <f>IF(PLAYERIDMAP2[[#This Row],[POS]]="C",MAX(AL$1:AL929)+1,"")</f>
        <v/>
      </c>
      <c r="AM930" t="str">
        <f>IFERROR(INDEX(PLAYERIDMAP2[PLAYERNAME],MATCH(ROW()-ROW(AM$1),CATCHERS,0)),"")</f>
        <v/>
      </c>
      <c r="AN930" t="str">
        <f>IF(PLAYERIDMAP2[[#This Row],[POS]]="1B",MAX(AN$1:AN929)+1,"")</f>
        <v/>
      </c>
      <c r="AO930" t="str">
        <f>IFERROR(INDEX(PLAYERIDMAP2[PLAYERNAME],MATCH(ROW()-ROW(AO$1),FIRSTBASE,0)),"")</f>
        <v/>
      </c>
      <c r="AP930" t="str">
        <f>IF(PLAYERIDMAP2[[#This Row],[POS]]="2B",MAX(AP$1:AP929)+1,"")</f>
        <v/>
      </c>
      <c r="AQ930" t="str">
        <f>IFERROR(INDEX(PLAYERIDMAP2[PLAYERNAME],MATCH(ROW()-ROW(AQ$1),SECONDBASE,0)),"")</f>
        <v/>
      </c>
      <c r="AR930" t="str">
        <f>IF(PLAYERIDMAP2[[#This Row],[POS]]="3B",MAX(AR$1:AR929)+1,"")</f>
        <v/>
      </c>
      <c r="AS930" t="str">
        <f>IFERROR(INDEX(PLAYERIDMAP2[PLAYERNAME],MATCH(ROW()-ROW(AS$1),THIRDBASE,0)),"")</f>
        <v/>
      </c>
      <c r="AT930" t="str">
        <f>IF(PLAYERIDMAP2[[#This Row],[POS]]="SS",MAX(AT$1:AT929)+1,"")</f>
        <v/>
      </c>
      <c r="AU930" t="str">
        <f>IFERROR(INDEX(PLAYERIDMAP2[PLAYERNAME],MATCH(ROW()-ROW(AU$1),SHORTSTOP,0)),"")</f>
        <v/>
      </c>
      <c r="AV930" t="str">
        <f>IF(PLAYERIDMAP2[[#This Row],[POS]]="OF",MAX(AV$1:AV929)+1,"")</f>
        <v/>
      </c>
      <c r="AW930" t="str">
        <f>IFERROR(INDEX(PLAYERIDMAP2[PLAYERNAME],MATCH(ROW()-ROW(AW$1),OUTFIELD,0)),"")</f>
        <v/>
      </c>
      <c r="AX930" t="str">
        <f>IF(PLAYERIDMAP2[[#This Row],[POS]]&lt;&gt;"P",MAX(AX$1:AX929)+1,"")</f>
        <v/>
      </c>
      <c r="AY930" t="str">
        <f>IFERROR(INDEX(PLAYERIDMAP2[PLAYERNAME],MATCH(ROW()-ROW(AY$1),HITTERS,0)),"")</f>
        <v/>
      </c>
      <c r="AZ930">
        <f>IF(PLAYERIDMAP2[[#This Row],[POS]]="P",MAX(AZ$1:AZ929)+1,"")</f>
        <v>443</v>
      </c>
      <c r="BA930" t="str">
        <f>IFERROR(INDEX(PLAYERIDMAP2[PLAYERNAME],MATCH(ROW()-ROW(BA$1),PITCHERS,0)),"")</f>
        <v/>
      </c>
    </row>
    <row r="931" spans="1:53" x14ac:dyDescent="0.25">
      <c r="A931" t="s">
        <v>19176</v>
      </c>
      <c r="B931" t="s">
        <v>10703</v>
      </c>
      <c r="C931" s="1">
        <v>33387</v>
      </c>
      <c r="D931" t="s">
        <v>18007</v>
      </c>
      <c r="E931" t="s">
        <v>19177</v>
      </c>
      <c r="F931" t="s">
        <v>11302</v>
      </c>
      <c r="G931" t="s">
        <v>16838</v>
      </c>
      <c r="H931" t="s">
        <v>10988</v>
      </c>
      <c r="I931" t="s">
        <v>19178</v>
      </c>
      <c r="J931" t="s">
        <v>10703</v>
      </c>
      <c r="K931">
        <v>571927</v>
      </c>
      <c r="L931" t="s">
        <v>10703</v>
      </c>
      <c r="M931">
        <v>2107839</v>
      </c>
      <c r="N931" t="s">
        <v>10703</v>
      </c>
      <c r="P931" t="s">
        <v>19176</v>
      </c>
      <c r="Q931">
        <v>9599</v>
      </c>
      <c r="S931">
        <v>33106</v>
      </c>
      <c r="T931" t="s">
        <v>10703</v>
      </c>
      <c r="W931">
        <v>99821</v>
      </c>
      <c r="X931">
        <v>9599</v>
      </c>
      <c r="Y931" t="s">
        <v>10703</v>
      </c>
      <c r="Z931" t="s">
        <v>19179</v>
      </c>
      <c r="AA931" t="s">
        <v>5703</v>
      </c>
      <c r="AB931" t="s">
        <v>10958</v>
      </c>
      <c r="AD931" t="s">
        <v>19179</v>
      </c>
      <c r="AF931" t="s">
        <v>10703</v>
      </c>
      <c r="AG931">
        <v>52174</v>
      </c>
      <c r="AH931" t="s">
        <v>10703</v>
      </c>
      <c r="AL931" t="str">
        <f>IF(PLAYERIDMAP2[[#This Row],[POS]]="C",MAX(AL$1:AL930)+1,"")</f>
        <v/>
      </c>
      <c r="AM931" t="str">
        <f>IFERROR(INDEX(PLAYERIDMAP2[PLAYERNAME],MATCH(ROW()-ROW(AM$1),CATCHERS,0)),"")</f>
        <v/>
      </c>
      <c r="AN931" t="str">
        <f>IF(PLAYERIDMAP2[[#This Row],[POS]]="1B",MAX(AN$1:AN930)+1,"")</f>
        <v/>
      </c>
      <c r="AO931" t="str">
        <f>IFERROR(INDEX(PLAYERIDMAP2[PLAYERNAME],MATCH(ROW()-ROW(AO$1),FIRSTBASE,0)),"")</f>
        <v/>
      </c>
      <c r="AP931" t="str">
        <f>IF(PLAYERIDMAP2[[#This Row],[POS]]="2B",MAX(AP$1:AP930)+1,"")</f>
        <v/>
      </c>
      <c r="AQ931" t="str">
        <f>IFERROR(INDEX(PLAYERIDMAP2[PLAYERNAME],MATCH(ROW()-ROW(AQ$1),SECONDBASE,0)),"")</f>
        <v/>
      </c>
      <c r="AR931" t="str">
        <f>IF(PLAYERIDMAP2[[#This Row],[POS]]="3B",MAX(AR$1:AR930)+1,"")</f>
        <v/>
      </c>
      <c r="AS931" t="str">
        <f>IFERROR(INDEX(PLAYERIDMAP2[PLAYERNAME],MATCH(ROW()-ROW(AS$1),THIRDBASE,0)),"")</f>
        <v/>
      </c>
      <c r="AT931" t="str">
        <f>IF(PLAYERIDMAP2[[#This Row],[POS]]="SS",MAX(AT$1:AT930)+1,"")</f>
        <v/>
      </c>
      <c r="AU931" t="str">
        <f>IFERROR(INDEX(PLAYERIDMAP2[PLAYERNAME],MATCH(ROW()-ROW(AU$1),SHORTSTOP,0)),"")</f>
        <v/>
      </c>
      <c r="AV931" t="str">
        <f>IF(PLAYERIDMAP2[[#This Row],[POS]]="OF",MAX(AV$1:AV930)+1,"")</f>
        <v/>
      </c>
      <c r="AW931" t="str">
        <f>IFERROR(INDEX(PLAYERIDMAP2[PLAYERNAME],MATCH(ROW()-ROW(AW$1),OUTFIELD,0)),"")</f>
        <v/>
      </c>
      <c r="AX931" t="str">
        <f>IF(PLAYERIDMAP2[[#This Row],[POS]]&lt;&gt;"P",MAX(AX$1:AX930)+1,"")</f>
        <v/>
      </c>
      <c r="AY931" t="str">
        <f>IFERROR(INDEX(PLAYERIDMAP2[PLAYERNAME],MATCH(ROW()-ROW(AY$1),HITTERS,0)),"")</f>
        <v/>
      </c>
      <c r="AZ931">
        <f>IF(PLAYERIDMAP2[[#This Row],[POS]]="P",MAX(AZ$1:AZ930)+1,"")</f>
        <v>444</v>
      </c>
      <c r="BA931" t="str">
        <f>IFERROR(INDEX(PLAYERIDMAP2[PLAYERNAME],MATCH(ROW()-ROW(BA$1),PITCHERS,0)),"")</f>
        <v/>
      </c>
    </row>
    <row r="932" spans="1:53" x14ac:dyDescent="0.25">
      <c r="A932" t="s">
        <v>13916</v>
      </c>
      <c r="B932" t="s">
        <v>5625</v>
      </c>
      <c r="C932" s="1">
        <v>30425</v>
      </c>
      <c r="D932" t="s">
        <v>17585</v>
      </c>
      <c r="E932" t="s">
        <v>18914</v>
      </c>
      <c r="F932" t="s">
        <v>11040</v>
      </c>
      <c r="G932" t="s">
        <v>14693</v>
      </c>
      <c r="H932" t="s">
        <v>11003</v>
      </c>
      <c r="I932" t="s">
        <v>18915</v>
      </c>
      <c r="J932" t="s">
        <v>5625</v>
      </c>
      <c r="K932">
        <v>408045</v>
      </c>
      <c r="L932" t="s">
        <v>5625</v>
      </c>
      <c r="M932">
        <v>288970</v>
      </c>
      <c r="N932" t="s">
        <v>5625</v>
      </c>
      <c r="O932" t="s">
        <v>13917</v>
      </c>
      <c r="P932" t="s">
        <v>13916</v>
      </c>
      <c r="Q932">
        <v>7062</v>
      </c>
      <c r="R932" t="s">
        <v>5625</v>
      </c>
      <c r="S932">
        <v>5378</v>
      </c>
      <c r="T932" t="s">
        <v>5625</v>
      </c>
      <c r="U932" t="s">
        <v>5625</v>
      </c>
      <c r="V932" t="s">
        <v>13918</v>
      </c>
      <c r="W932">
        <v>31759</v>
      </c>
      <c r="X932">
        <v>7062</v>
      </c>
      <c r="Y932" t="s">
        <v>5625</v>
      </c>
      <c r="Z932" t="s">
        <v>13919</v>
      </c>
      <c r="AA932" t="s">
        <v>10958</v>
      </c>
      <c r="AB932" t="s">
        <v>5703</v>
      </c>
      <c r="AC932" t="s">
        <v>5625</v>
      </c>
      <c r="AD932" t="s">
        <v>13919</v>
      </c>
      <c r="AE932">
        <v>6739</v>
      </c>
      <c r="AF932" t="s">
        <v>5625</v>
      </c>
      <c r="AG932">
        <v>5206</v>
      </c>
      <c r="AH932" t="s">
        <v>5625</v>
      </c>
      <c r="AL932" t="str">
        <f>IF(PLAYERIDMAP2[[#This Row],[POS]]="C",MAX(AL$1:AL931)+1,"")</f>
        <v/>
      </c>
      <c r="AM932" t="str">
        <f>IFERROR(INDEX(PLAYERIDMAP2[PLAYERNAME],MATCH(ROW()-ROW(AM$1),CATCHERS,0)),"")</f>
        <v/>
      </c>
      <c r="AN932">
        <f>IF(PLAYERIDMAP2[[#This Row],[POS]]="1B",MAX(AN$1:AN931)+1,"")</f>
        <v>53</v>
      </c>
      <c r="AO932" t="str">
        <f>IFERROR(INDEX(PLAYERIDMAP2[PLAYERNAME],MATCH(ROW()-ROW(AO$1),FIRSTBASE,0)),"")</f>
        <v/>
      </c>
      <c r="AP932" t="str">
        <f>IF(PLAYERIDMAP2[[#This Row],[POS]]="2B",MAX(AP$1:AP931)+1,"")</f>
        <v/>
      </c>
      <c r="AQ932" t="str">
        <f>IFERROR(INDEX(PLAYERIDMAP2[PLAYERNAME],MATCH(ROW()-ROW(AQ$1),SECONDBASE,0)),"")</f>
        <v/>
      </c>
      <c r="AR932" t="str">
        <f>IF(PLAYERIDMAP2[[#This Row],[POS]]="3B",MAX(AR$1:AR931)+1,"")</f>
        <v/>
      </c>
      <c r="AS932" t="str">
        <f>IFERROR(INDEX(PLAYERIDMAP2[PLAYERNAME],MATCH(ROW()-ROW(AS$1),THIRDBASE,0)),"")</f>
        <v/>
      </c>
      <c r="AT932" t="str">
        <f>IF(PLAYERIDMAP2[[#This Row],[POS]]="SS",MAX(AT$1:AT931)+1,"")</f>
        <v/>
      </c>
      <c r="AU932" t="str">
        <f>IFERROR(INDEX(PLAYERIDMAP2[PLAYERNAME],MATCH(ROW()-ROW(AU$1),SHORTSTOP,0)),"")</f>
        <v/>
      </c>
      <c r="AV932" t="str">
        <f>IF(PLAYERIDMAP2[[#This Row],[POS]]="OF",MAX(AV$1:AV931)+1,"")</f>
        <v/>
      </c>
      <c r="AW932" t="str">
        <f>IFERROR(INDEX(PLAYERIDMAP2[PLAYERNAME],MATCH(ROW()-ROW(AW$1),OUTFIELD,0)),"")</f>
        <v/>
      </c>
      <c r="AX932">
        <f>IF(PLAYERIDMAP2[[#This Row],[POS]]&lt;&gt;"P",MAX(AX$1:AX931)+1,"")</f>
        <v>487</v>
      </c>
      <c r="AY932" t="str">
        <f>IFERROR(INDEX(PLAYERIDMAP2[PLAYERNAME],MATCH(ROW()-ROW(AY$1),HITTERS,0)),"")</f>
        <v/>
      </c>
      <c r="AZ932" t="str">
        <f>IF(PLAYERIDMAP2[[#This Row],[POS]]="P",MAX(AZ$1:AZ931)+1,"")</f>
        <v/>
      </c>
      <c r="BA932" t="str">
        <f>IFERROR(INDEX(PLAYERIDMAP2[PLAYERNAME],MATCH(ROW()-ROW(BA$1),PITCHERS,0)),"")</f>
        <v/>
      </c>
    </row>
    <row r="933" spans="1:53" x14ac:dyDescent="0.25">
      <c r="A933" t="s">
        <v>13920</v>
      </c>
      <c r="B933" t="s">
        <v>10644</v>
      </c>
      <c r="C933" s="1">
        <v>33057</v>
      </c>
      <c r="D933" t="s">
        <v>16854</v>
      </c>
      <c r="E933" t="s">
        <v>19986</v>
      </c>
      <c r="F933" t="s">
        <v>11062</v>
      </c>
      <c r="G933" t="s">
        <v>16838</v>
      </c>
      <c r="H933" t="s">
        <v>10988</v>
      </c>
      <c r="I933" t="s">
        <v>19987</v>
      </c>
      <c r="J933" t="s">
        <v>10644</v>
      </c>
      <c r="K933">
        <v>543506</v>
      </c>
      <c r="L933" t="s">
        <v>10644</v>
      </c>
      <c r="M933">
        <v>2027442</v>
      </c>
      <c r="N933" t="s">
        <v>10644</v>
      </c>
      <c r="O933" t="s">
        <v>13921</v>
      </c>
      <c r="P933" t="s">
        <v>13920</v>
      </c>
      <c r="Q933">
        <v>9347</v>
      </c>
      <c r="R933" t="s">
        <v>10644</v>
      </c>
      <c r="S933">
        <v>32595</v>
      </c>
      <c r="T933" t="s">
        <v>10644</v>
      </c>
      <c r="V933" t="s">
        <v>13922</v>
      </c>
      <c r="W933">
        <v>58933</v>
      </c>
      <c r="X933">
        <v>9347</v>
      </c>
      <c r="Y933" t="s">
        <v>10644</v>
      </c>
      <c r="Z933" t="s">
        <v>13923</v>
      </c>
      <c r="AA933" t="s">
        <v>5703</v>
      </c>
      <c r="AB933" t="s">
        <v>5703</v>
      </c>
      <c r="AC933" t="s">
        <v>10644</v>
      </c>
      <c r="AD933" t="s">
        <v>13923</v>
      </c>
      <c r="AE933">
        <v>12618</v>
      </c>
      <c r="AF933" t="s">
        <v>10644</v>
      </c>
      <c r="AG933">
        <v>38174</v>
      </c>
      <c r="AH933" t="s">
        <v>10644</v>
      </c>
      <c r="AL933" t="str">
        <f>IF(PLAYERIDMAP2[[#This Row],[POS]]="C",MAX(AL$1:AL932)+1,"")</f>
        <v/>
      </c>
      <c r="AM933" t="str">
        <f>IFERROR(INDEX(PLAYERIDMAP2[PLAYERNAME],MATCH(ROW()-ROW(AM$1),CATCHERS,0)),"")</f>
        <v/>
      </c>
      <c r="AN933" t="str">
        <f>IF(PLAYERIDMAP2[[#This Row],[POS]]="1B",MAX(AN$1:AN932)+1,"")</f>
        <v/>
      </c>
      <c r="AO933" t="str">
        <f>IFERROR(INDEX(PLAYERIDMAP2[PLAYERNAME],MATCH(ROW()-ROW(AO$1),FIRSTBASE,0)),"")</f>
        <v/>
      </c>
      <c r="AP933" t="str">
        <f>IF(PLAYERIDMAP2[[#This Row],[POS]]="2B",MAX(AP$1:AP932)+1,"")</f>
        <v/>
      </c>
      <c r="AQ933" t="str">
        <f>IFERROR(INDEX(PLAYERIDMAP2[PLAYERNAME],MATCH(ROW()-ROW(AQ$1),SECONDBASE,0)),"")</f>
        <v/>
      </c>
      <c r="AR933" t="str">
        <f>IF(PLAYERIDMAP2[[#This Row],[POS]]="3B",MAX(AR$1:AR932)+1,"")</f>
        <v/>
      </c>
      <c r="AS933" t="str">
        <f>IFERROR(INDEX(PLAYERIDMAP2[PLAYERNAME],MATCH(ROW()-ROW(AS$1),THIRDBASE,0)),"")</f>
        <v/>
      </c>
      <c r="AT933" t="str">
        <f>IF(PLAYERIDMAP2[[#This Row],[POS]]="SS",MAX(AT$1:AT932)+1,"")</f>
        <v/>
      </c>
      <c r="AU933" t="str">
        <f>IFERROR(INDEX(PLAYERIDMAP2[PLAYERNAME],MATCH(ROW()-ROW(AU$1),SHORTSTOP,0)),"")</f>
        <v/>
      </c>
      <c r="AV933" t="str">
        <f>IF(PLAYERIDMAP2[[#This Row],[POS]]="OF",MAX(AV$1:AV932)+1,"")</f>
        <v/>
      </c>
      <c r="AW933" t="str">
        <f>IFERROR(INDEX(PLAYERIDMAP2[PLAYERNAME],MATCH(ROW()-ROW(AW$1),OUTFIELD,0)),"")</f>
        <v/>
      </c>
      <c r="AX933" t="str">
        <f>IF(PLAYERIDMAP2[[#This Row],[POS]]&lt;&gt;"P",MAX(AX$1:AX932)+1,"")</f>
        <v/>
      </c>
      <c r="AY933" t="str">
        <f>IFERROR(INDEX(PLAYERIDMAP2[PLAYERNAME],MATCH(ROW()-ROW(AY$1),HITTERS,0)),"")</f>
        <v/>
      </c>
      <c r="AZ933">
        <f>IF(PLAYERIDMAP2[[#This Row],[POS]]="P",MAX(AZ$1:AZ932)+1,"")</f>
        <v>445</v>
      </c>
      <c r="BA933" t="str">
        <f>IFERROR(INDEX(PLAYERIDMAP2[PLAYERNAME],MATCH(ROW()-ROW(BA$1),PITCHERS,0)),"")</f>
        <v/>
      </c>
    </row>
    <row r="934" spans="1:53" x14ac:dyDescent="0.25">
      <c r="A934" t="s">
        <v>13924</v>
      </c>
      <c r="B934" t="s">
        <v>5219</v>
      </c>
      <c r="C934" s="1">
        <v>30626</v>
      </c>
      <c r="D934" t="s">
        <v>16867</v>
      </c>
      <c r="E934" t="s">
        <v>18823</v>
      </c>
      <c r="F934" t="s">
        <v>11016</v>
      </c>
      <c r="G934" t="s">
        <v>11016</v>
      </c>
      <c r="H934" t="s">
        <v>10998</v>
      </c>
      <c r="I934" t="s">
        <v>18824</v>
      </c>
      <c r="J934" t="s">
        <v>5219</v>
      </c>
      <c r="K934">
        <v>452239</v>
      </c>
      <c r="L934" t="s">
        <v>5219</v>
      </c>
      <c r="M934">
        <v>1208665</v>
      </c>
      <c r="N934" t="s">
        <v>5219</v>
      </c>
      <c r="O934" t="s">
        <v>13925</v>
      </c>
      <c r="P934" t="s">
        <v>13924</v>
      </c>
      <c r="Q934">
        <v>8124</v>
      </c>
      <c r="R934" t="s">
        <v>5219</v>
      </c>
      <c r="S934">
        <v>28896</v>
      </c>
      <c r="T934" t="s">
        <v>5219</v>
      </c>
      <c r="U934" t="s">
        <v>5219</v>
      </c>
      <c r="V934" t="s">
        <v>13926</v>
      </c>
      <c r="W934">
        <v>52567</v>
      </c>
      <c r="X934">
        <v>8124</v>
      </c>
      <c r="Y934" t="s">
        <v>5219</v>
      </c>
      <c r="Z934" t="s">
        <v>13927</v>
      </c>
      <c r="AA934" t="s">
        <v>5703</v>
      </c>
      <c r="AB934" t="s">
        <v>5703</v>
      </c>
      <c r="AD934" t="s">
        <v>13927</v>
      </c>
      <c r="AF934" t="s">
        <v>5219</v>
      </c>
      <c r="AG934">
        <v>6045</v>
      </c>
      <c r="AH934" t="s">
        <v>5219</v>
      </c>
      <c r="AL934" t="str">
        <f>IF(PLAYERIDMAP2[[#This Row],[POS]]="C",MAX(AL$1:AL933)+1,"")</f>
        <v/>
      </c>
      <c r="AM934" t="str">
        <f>IFERROR(INDEX(PLAYERIDMAP2[PLAYERNAME],MATCH(ROW()-ROW(AM$1),CATCHERS,0)),"")</f>
        <v/>
      </c>
      <c r="AN934" t="str">
        <f>IF(PLAYERIDMAP2[[#This Row],[POS]]="1B",MAX(AN$1:AN933)+1,"")</f>
        <v/>
      </c>
      <c r="AO934" t="str">
        <f>IFERROR(INDEX(PLAYERIDMAP2[PLAYERNAME],MATCH(ROW()-ROW(AO$1),FIRSTBASE,0)),"")</f>
        <v/>
      </c>
      <c r="AP934" t="str">
        <f>IF(PLAYERIDMAP2[[#This Row],[POS]]="2B",MAX(AP$1:AP933)+1,"")</f>
        <v/>
      </c>
      <c r="AQ934" t="str">
        <f>IFERROR(INDEX(PLAYERIDMAP2[PLAYERNAME],MATCH(ROW()-ROW(AQ$1),SECONDBASE,0)),"")</f>
        <v/>
      </c>
      <c r="AR934" t="str">
        <f>IF(PLAYERIDMAP2[[#This Row],[POS]]="3B",MAX(AR$1:AR933)+1,"")</f>
        <v/>
      </c>
      <c r="AS934" t="str">
        <f>IFERROR(INDEX(PLAYERIDMAP2[PLAYERNAME],MATCH(ROW()-ROW(AS$1),THIRDBASE,0)),"")</f>
        <v/>
      </c>
      <c r="AT934" t="str">
        <f>IF(PLAYERIDMAP2[[#This Row],[POS]]="SS",MAX(AT$1:AT933)+1,"")</f>
        <v/>
      </c>
      <c r="AU934" t="str">
        <f>IFERROR(INDEX(PLAYERIDMAP2[PLAYERNAME],MATCH(ROW()-ROW(AU$1),SHORTSTOP,0)),"")</f>
        <v/>
      </c>
      <c r="AV934">
        <f>IF(PLAYERIDMAP2[[#This Row],[POS]]="OF",MAX(AV$1:AV933)+1,"")</f>
        <v>190</v>
      </c>
      <c r="AW934" t="str">
        <f>IFERROR(INDEX(PLAYERIDMAP2[PLAYERNAME],MATCH(ROW()-ROW(AW$1),OUTFIELD,0)),"")</f>
        <v/>
      </c>
      <c r="AX934">
        <f>IF(PLAYERIDMAP2[[#This Row],[POS]]&lt;&gt;"P",MAX(AX$1:AX933)+1,"")</f>
        <v>488</v>
      </c>
      <c r="AY934" t="str">
        <f>IFERROR(INDEX(PLAYERIDMAP2[PLAYERNAME],MATCH(ROW()-ROW(AY$1),HITTERS,0)),"")</f>
        <v/>
      </c>
      <c r="AZ934" t="str">
        <f>IF(PLAYERIDMAP2[[#This Row],[POS]]="P",MAX(AZ$1:AZ933)+1,"")</f>
        <v/>
      </c>
      <c r="BA934" t="str">
        <f>IFERROR(INDEX(PLAYERIDMAP2[PLAYERNAME],MATCH(ROW()-ROW(BA$1),PITCHERS,0)),"")</f>
        <v/>
      </c>
    </row>
    <row r="935" spans="1:53" x14ac:dyDescent="0.25">
      <c r="A935" t="s">
        <v>13928</v>
      </c>
      <c r="B935" t="s">
        <v>5101</v>
      </c>
      <c r="C935" s="1">
        <v>30671</v>
      </c>
      <c r="D935" t="s">
        <v>17219</v>
      </c>
      <c r="E935" t="s">
        <v>20049</v>
      </c>
      <c r="F935" t="s">
        <v>11302</v>
      </c>
      <c r="G935" t="s">
        <v>16838</v>
      </c>
      <c r="H935" t="s">
        <v>10998</v>
      </c>
      <c r="I935" t="s">
        <v>20050</v>
      </c>
      <c r="J935" t="s">
        <v>5101</v>
      </c>
      <c r="K935">
        <v>460055</v>
      </c>
      <c r="L935" t="s">
        <v>5101</v>
      </c>
      <c r="M935">
        <v>1537187</v>
      </c>
      <c r="N935" t="s">
        <v>5101</v>
      </c>
      <c r="O935" t="s">
        <v>13929</v>
      </c>
      <c r="P935" t="s">
        <v>13928</v>
      </c>
      <c r="Q935">
        <v>8496</v>
      </c>
      <c r="R935" t="s">
        <v>5101</v>
      </c>
      <c r="S935">
        <v>30042</v>
      </c>
      <c r="T935" t="s">
        <v>13930</v>
      </c>
      <c r="U935" t="s">
        <v>5101</v>
      </c>
      <c r="V935" t="s">
        <v>13931</v>
      </c>
      <c r="W935">
        <v>48107</v>
      </c>
      <c r="X935">
        <v>8496</v>
      </c>
      <c r="Y935" t="s">
        <v>5101</v>
      </c>
      <c r="Z935" t="s">
        <v>13932</v>
      </c>
      <c r="AA935" t="s">
        <v>5703</v>
      </c>
      <c r="AB935" t="s">
        <v>5703</v>
      </c>
      <c r="AC935" t="s">
        <v>5101</v>
      </c>
      <c r="AD935" t="s">
        <v>13932</v>
      </c>
      <c r="AE935">
        <v>8649</v>
      </c>
      <c r="AF935" t="s">
        <v>5101</v>
      </c>
      <c r="AG935">
        <v>6046</v>
      </c>
      <c r="AH935" t="s">
        <v>13930</v>
      </c>
      <c r="AL935" t="str">
        <f>IF(PLAYERIDMAP2[[#This Row],[POS]]="C",MAX(AL$1:AL934)+1,"")</f>
        <v/>
      </c>
      <c r="AM935" t="str">
        <f>IFERROR(INDEX(PLAYERIDMAP2[PLAYERNAME],MATCH(ROW()-ROW(AM$1),CATCHERS,0)),"")</f>
        <v/>
      </c>
      <c r="AN935" t="str">
        <f>IF(PLAYERIDMAP2[[#This Row],[POS]]="1B",MAX(AN$1:AN934)+1,"")</f>
        <v/>
      </c>
      <c r="AO935" t="str">
        <f>IFERROR(INDEX(PLAYERIDMAP2[PLAYERNAME],MATCH(ROW()-ROW(AO$1),FIRSTBASE,0)),"")</f>
        <v/>
      </c>
      <c r="AP935" t="str">
        <f>IF(PLAYERIDMAP2[[#This Row],[POS]]="2B",MAX(AP$1:AP934)+1,"")</f>
        <v/>
      </c>
      <c r="AQ935" t="str">
        <f>IFERROR(INDEX(PLAYERIDMAP2[PLAYERNAME],MATCH(ROW()-ROW(AQ$1),SECONDBASE,0)),"")</f>
        <v/>
      </c>
      <c r="AR935" t="str">
        <f>IF(PLAYERIDMAP2[[#This Row],[POS]]="3B",MAX(AR$1:AR934)+1,"")</f>
        <v/>
      </c>
      <c r="AS935" t="str">
        <f>IFERROR(INDEX(PLAYERIDMAP2[PLAYERNAME],MATCH(ROW()-ROW(AS$1),THIRDBASE,0)),"")</f>
        <v/>
      </c>
      <c r="AT935" t="str">
        <f>IF(PLAYERIDMAP2[[#This Row],[POS]]="SS",MAX(AT$1:AT934)+1,"")</f>
        <v/>
      </c>
      <c r="AU935" t="str">
        <f>IFERROR(INDEX(PLAYERIDMAP2[PLAYERNAME],MATCH(ROW()-ROW(AU$1),SHORTSTOP,0)),"")</f>
        <v/>
      </c>
      <c r="AV935">
        <f>IF(PLAYERIDMAP2[[#This Row],[POS]]="OF",MAX(AV$1:AV934)+1,"")</f>
        <v>191</v>
      </c>
      <c r="AW935" t="str">
        <f>IFERROR(INDEX(PLAYERIDMAP2[PLAYERNAME],MATCH(ROW()-ROW(AW$1),OUTFIELD,0)),"")</f>
        <v/>
      </c>
      <c r="AX935">
        <f>IF(PLAYERIDMAP2[[#This Row],[POS]]&lt;&gt;"P",MAX(AX$1:AX934)+1,"")</f>
        <v>489</v>
      </c>
      <c r="AY935" t="str">
        <f>IFERROR(INDEX(PLAYERIDMAP2[PLAYERNAME],MATCH(ROW()-ROW(AY$1),HITTERS,0)),"")</f>
        <v/>
      </c>
      <c r="AZ935" t="str">
        <f>IF(PLAYERIDMAP2[[#This Row],[POS]]="P",MAX(AZ$1:AZ934)+1,"")</f>
        <v/>
      </c>
      <c r="BA935" t="str">
        <f>IFERROR(INDEX(PLAYERIDMAP2[PLAYERNAME],MATCH(ROW()-ROW(BA$1),PITCHERS,0)),"")</f>
        <v/>
      </c>
    </row>
    <row r="936" spans="1:53" x14ac:dyDescent="0.25">
      <c r="A936" t="s">
        <v>13933</v>
      </c>
      <c r="B936" t="s">
        <v>4897</v>
      </c>
      <c r="C936" s="1">
        <v>31871</v>
      </c>
      <c r="D936" t="s">
        <v>16978</v>
      </c>
      <c r="E936" t="s">
        <v>16979</v>
      </c>
      <c r="F936" t="s">
        <v>11048</v>
      </c>
      <c r="G936" t="s">
        <v>14693</v>
      </c>
      <c r="H936" t="s">
        <v>10998</v>
      </c>
      <c r="I936" t="s">
        <v>16980</v>
      </c>
      <c r="J936" t="s">
        <v>4897</v>
      </c>
      <c r="K936">
        <v>457727</v>
      </c>
      <c r="L936" t="s">
        <v>4897</v>
      </c>
      <c r="M936">
        <v>1098967</v>
      </c>
      <c r="N936" t="s">
        <v>4897</v>
      </c>
      <c r="O936" t="s">
        <v>13934</v>
      </c>
      <c r="P936" t="s">
        <v>13933</v>
      </c>
      <c r="Q936">
        <v>7684</v>
      </c>
      <c r="R936" t="s">
        <v>4897</v>
      </c>
      <c r="S936">
        <v>6455</v>
      </c>
      <c r="T936" t="s">
        <v>4897</v>
      </c>
      <c r="U936" t="s">
        <v>4897</v>
      </c>
      <c r="V936" t="s">
        <v>13935</v>
      </c>
      <c r="W936">
        <v>51988</v>
      </c>
      <c r="X936">
        <v>7684</v>
      </c>
      <c r="Y936" t="s">
        <v>4897</v>
      </c>
      <c r="Z936" t="s">
        <v>13936</v>
      </c>
      <c r="AA936" t="s">
        <v>5703</v>
      </c>
      <c r="AB936" t="s">
        <v>5703</v>
      </c>
      <c r="AC936" t="s">
        <v>4897</v>
      </c>
      <c r="AD936" t="s">
        <v>13936</v>
      </c>
      <c r="AE936">
        <v>8616</v>
      </c>
      <c r="AF936" t="s">
        <v>4897</v>
      </c>
      <c r="AG936">
        <v>6047</v>
      </c>
      <c r="AH936" t="s">
        <v>4897</v>
      </c>
      <c r="AL936" t="str">
        <f>IF(PLAYERIDMAP2[[#This Row],[POS]]="C",MAX(AL$1:AL935)+1,"")</f>
        <v/>
      </c>
      <c r="AM936" t="str">
        <f>IFERROR(INDEX(PLAYERIDMAP2[PLAYERNAME],MATCH(ROW()-ROW(AM$1),CATCHERS,0)),"")</f>
        <v/>
      </c>
      <c r="AN936" t="str">
        <f>IF(PLAYERIDMAP2[[#This Row],[POS]]="1B",MAX(AN$1:AN935)+1,"")</f>
        <v/>
      </c>
      <c r="AO936" t="str">
        <f>IFERROR(INDEX(PLAYERIDMAP2[PLAYERNAME],MATCH(ROW()-ROW(AO$1),FIRSTBASE,0)),"")</f>
        <v/>
      </c>
      <c r="AP936" t="str">
        <f>IF(PLAYERIDMAP2[[#This Row],[POS]]="2B",MAX(AP$1:AP935)+1,"")</f>
        <v/>
      </c>
      <c r="AQ936" t="str">
        <f>IFERROR(INDEX(PLAYERIDMAP2[PLAYERNAME],MATCH(ROW()-ROW(AQ$1),SECONDBASE,0)),"")</f>
        <v/>
      </c>
      <c r="AR936" t="str">
        <f>IF(PLAYERIDMAP2[[#This Row],[POS]]="3B",MAX(AR$1:AR935)+1,"")</f>
        <v/>
      </c>
      <c r="AS936" t="str">
        <f>IFERROR(INDEX(PLAYERIDMAP2[PLAYERNAME],MATCH(ROW()-ROW(AS$1),THIRDBASE,0)),"")</f>
        <v/>
      </c>
      <c r="AT936" t="str">
        <f>IF(PLAYERIDMAP2[[#This Row],[POS]]="SS",MAX(AT$1:AT935)+1,"")</f>
        <v/>
      </c>
      <c r="AU936" t="str">
        <f>IFERROR(INDEX(PLAYERIDMAP2[PLAYERNAME],MATCH(ROW()-ROW(AU$1),SHORTSTOP,0)),"")</f>
        <v/>
      </c>
      <c r="AV936">
        <f>IF(PLAYERIDMAP2[[#This Row],[POS]]="OF",MAX(AV$1:AV935)+1,"")</f>
        <v>192</v>
      </c>
      <c r="AW936" t="str">
        <f>IFERROR(INDEX(PLAYERIDMAP2[PLAYERNAME],MATCH(ROW()-ROW(AW$1),OUTFIELD,0)),"")</f>
        <v/>
      </c>
      <c r="AX936">
        <f>IF(PLAYERIDMAP2[[#This Row],[POS]]&lt;&gt;"P",MAX(AX$1:AX935)+1,"")</f>
        <v>490</v>
      </c>
      <c r="AY936" t="str">
        <f>IFERROR(INDEX(PLAYERIDMAP2[PLAYERNAME],MATCH(ROW()-ROW(AY$1),HITTERS,0)),"")</f>
        <v/>
      </c>
      <c r="AZ936" t="str">
        <f>IF(PLAYERIDMAP2[[#This Row],[POS]]="P",MAX(AZ$1:AZ935)+1,"")</f>
        <v/>
      </c>
      <c r="BA936" t="str">
        <f>IFERROR(INDEX(PLAYERIDMAP2[PLAYERNAME],MATCH(ROW()-ROW(BA$1),PITCHERS,0)),"")</f>
        <v/>
      </c>
    </row>
    <row r="937" spans="1:53" x14ac:dyDescent="0.25">
      <c r="A937" t="s">
        <v>13937</v>
      </c>
      <c r="B937" t="s">
        <v>3904</v>
      </c>
      <c r="C937" s="1">
        <v>29876</v>
      </c>
      <c r="D937" t="s">
        <v>17935</v>
      </c>
      <c r="E937" t="s">
        <v>17936</v>
      </c>
      <c r="F937" t="s">
        <v>11398</v>
      </c>
      <c r="G937" t="s">
        <v>16838</v>
      </c>
      <c r="H937" t="s">
        <v>5706</v>
      </c>
      <c r="I937" t="s">
        <v>17937</v>
      </c>
      <c r="K937">
        <v>446474</v>
      </c>
      <c r="L937" t="s">
        <v>3904</v>
      </c>
      <c r="M937">
        <v>1208771</v>
      </c>
      <c r="N937" t="s">
        <v>3904</v>
      </c>
      <c r="O937" t="s">
        <v>13938</v>
      </c>
      <c r="P937" t="s">
        <v>13937</v>
      </c>
      <c r="Q937">
        <v>8362</v>
      </c>
      <c r="R937" t="s">
        <v>3904</v>
      </c>
      <c r="V937" t="s">
        <v>13939</v>
      </c>
      <c r="W937">
        <v>48122</v>
      </c>
      <c r="X937">
        <v>8362</v>
      </c>
      <c r="Y937" t="s">
        <v>3904</v>
      </c>
      <c r="Z937" t="s">
        <v>16627</v>
      </c>
      <c r="AA937" t="s">
        <v>5703</v>
      </c>
      <c r="AB937" t="s">
        <v>5703</v>
      </c>
      <c r="AD937" t="s">
        <v>16627</v>
      </c>
      <c r="AL937" t="str">
        <f>IF(PLAYERIDMAP2[[#This Row],[POS]]="C",MAX(AL$1:AL936)+1,"")</f>
        <v/>
      </c>
      <c r="AM937" t="str">
        <f>IFERROR(INDEX(PLAYERIDMAP2[PLAYERNAME],MATCH(ROW()-ROW(AM$1),CATCHERS,0)),"")</f>
        <v/>
      </c>
      <c r="AN937" t="str">
        <f>IF(PLAYERIDMAP2[[#This Row],[POS]]="1B",MAX(AN$1:AN936)+1,"")</f>
        <v/>
      </c>
      <c r="AO937" t="str">
        <f>IFERROR(INDEX(PLAYERIDMAP2[PLAYERNAME],MATCH(ROW()-ROW(AO$1),FIRSTBASE,0)),"")</f>
        <v/>
      </c>
      <c r="AP937">
        <f>IF(PLAYERIDMAP2[[#This Row],[POS]]="2B",MAX(AP$1:AP936)+1,"")</f>
        <v>70</v>
      </c>
      <c r="AQ937" t="str">
        <f>IFERROR(INDEX(PLAYERIDMAP2[PLAYERNAME],MATCH(ROW()-ROW(AQ$1),SECONDBASE,0)),"")</f>
        <v/>
      </c>
      <c r="AR937" t="str">
        <f>IF(PLAYERIDMAP2[[#This Row],[POS]]="3B",MAX(AR$1:AR936)+1,"")</f>
        <v/>
      </c>
      <c r="AS937" t="str">
        <f>IFERROR(INDEX(PLAYERIDMAP2[PLAYERNAME],MATCH(ROW()-ROW(AS$1),THIRDBASE,0)),"")</f>
        <v/>
      </c>
      <c r="AT937" t="str">
        <f>IF(PLAYERIDMAP2[[#This Row],[POS]]="SS",MAX(AT$1:AT936)+1,"")</f>
        <v/>
      </c>
      <c r="AU937" t="str">
        <f>IFERROR(INDEX(PLAYERIDMAP2[PLAYERNAME],MATCH(ROW()-ROW(AU$1),SHORTSTOP,0)),"")</f>
        <v/>
      </c>
      <c r="AV937" t="str">
        <f>IF(PLAYERIDMAP2[[#This Row],[POS]]="OF",MAX(AV$1:AV936)+1,"")</f>
        <v/>
      </c>
      <c r="AW937" t="str">
        <f>IFERROR(INDEX(PLAYERIDMAP2[PLAYERNAME],MATCH(ROW()-ROW(AW$1),OUTFIELD,0)),"")</f>
        <v/>
      </c>
      <c r="AX937">
        <f>IF(PLAYERIDMAP2[[#This Row],[POS]]&lt;&gt;"P",MAX(AX$1:AX936)+1,"")</f>
        <v>491</v>
      </c>
      <c r="AY937" t="str">
        <f>IFERROR(INDEX(PLAYERIDMAP2[PLAYERNAME],MATCH(ROW()-ROW(AY$1),HITTERS,0)),"")</f>
        <v/>
      </c>
      <c r="AZ937" t="str">
        <f>IF(PLAYERIDMAP2[[#This Row],[POS]]="P",MAX(AZ$1:AZ936)+1,"")</f>
        <v/>
      </c>
      <c r="BA937" t="str">
        <f>IFERROR(INDEX(PLAYERIDMAP2[PLAYERNAME],MATCH(ROW()-ROW(BA$1),PITCHERS,0)),"")</f>
        <v/>
      </c>
    </row>
    <row r="938" spans="1:53" x14ac:dyDescent="0.25">
      <c r="A938" t="s">
        <v>13940</v>
      </c>
      <c r="B938" t="s">
        <v>8795</v>
      </c>
      <c r="C938" s="1">
        <v>32774</v>
      </c>
      <c r="D938" t="s">
        <v>16864</v>
      </c>
      <c r="E938" t="s">
        <v>19203</v>
      </c>
      <c r="F938" t="s">
        <v>11040</v>
      </c>
      <c r="G938" t="s">
        <v>14693</v>
      </c>
      <c r="H938" t="s">
        <v>10988</v>
      </c>
      <c r="I938" t="s">
        <v>19204</v>
      </c>
      <c r="J938" t="s">
        <v>8795</v>
      </c>
      <c r="K938">
        <v>543507</v>
      </c>
      <c r="L938" t="s">
        <v>8795</v>
      </c>
      <c r="M938">
        <v>1733562</v>
      </c>
      <c r="N938" t="s">
        <v>8795</v>
      </c>
      <c r="O938" t="s">
        <v>19205</v>
      </c>
      <c r="P938" t="s">
        <v>13940</v>
      </c>
      <c r="Q938">
        <v>9783</v>
      </c>
      <c r="R938" t="s">
        <v>8795</v>
      </c>
      <c r="S938">
        <v>31263</v>
      </c>
      <c r="T938" t="s">
        <v>8795</v>
      </c>
      <c r="V938" t="s">
        <v>13941</v>
      </c>
      <c r="W938">
        <v>58911</v>
      </c>
      <c r="X938">
        <v>9783</v>
      </c>
      <c r="Y938" t="s">
        <v>8795</v>
      </c>
      <c r="Z938" t="s">
        <v>13942</v>
      </c>
      <c r="AA938" t="s">
        <v>5703</v>
      </c>
      <c r="AB938" t="s">
        <v>5703</v>
      </c>
      <c r="AC938" t="s">
        <v>8795</v>
      </c>
      <c r="AD938" t="s">
        <v>13942</v>
      </c>
      <c r="AE938">
        <v>10604</v>
      </c>
      <c r="AF938" t="s">
        <v>8795</v>
      </c>
      <c r="AG938">
        <v>38228</v>
      </c>
      <c r="AH938" t="s">
        <v>8795</v>
      </c>
      <c r="AL938" t="str">
        <f>IF(PLAYERIDMAP2[[#This Row],[POS]]="C",MAX(AL$1:AL937)+1,"")</f>
        <v/>
      </c>
      <c r="AM938" t="str">
        <f>IFERROR(INDEX(PLAYERIDMAP2[PLAYERNAME],MATCH(ROW()-ROW(AM$1),CATCHERS,0)),"")</f>
        <v/>
      </c>
      <c r="AN938" t="str">
        <f>IF(PLAYERIDMAP2[[#This Row],[POS]]="1B",MAX(AN$1:AN937)+1,"")</f>
        <v/>
      </c>
      <c r="AO938" t="str">
        <f>IFERROR(INDEX(PLAYERIDMAP2[PLAYERNAME],MATCH(ROW()-ROW(AO$1),FIRSTBASE,0)),"")</f>
        <v/>
      </c>
      <c r="AP938" t="str">
        <f>IF(PLAYERIDMAP2[[#This Row],[POS]]="2B",MAX(AP$1:AP937)+1,"")</f>
        <v/>
      </c>
      <c r="AQ938" t="str">
        <f>IFERROR(INDEX(PLAYERIDMAP2[PLAYERNAME],MATCH(ROW()-ROW(AQ$1),SECONDBASE,0)),"")</f>
        <v/>
      </c>
      <c r="AR938" t="str">
        <f>IF(PLAYERIDMAP2[[#This Row],[POS]]="3B",MAX(AR$1:AR937)+1,"")</f>
        <v/>
      </c>
      <c r="AS938" t="str">
        <f>IFERROR(INDEX(PLAYERIDMAP2[PLAYERNAME],MATCH(ROW()-ROW(AS$1),THIRDBASE,0)),"")</f>
        <v/>
      </c>
      <c r="AT938" t="str">
        <f>IF(PLAYERIDMAP2[[#This Row],[POS]]="SS",MAX(AT$1:AT937)+1,"")</f>
        <v/>
      </c>
      <c r="AU938" t="str">
        <f>IFERROR(INDEX(PLAYERIDMAP2[PLAYERNAME],MATCH(ROW()-ROW(AU$1),SHORTSTOP,0)),"")</f>
        <v/>
      </c>
      <c r="AV938" t="str">
        <f>IF(PLAYERIDMAP2[[#This Row],[POS]]="OF",MAX(AV$1:AV937)+1,"")</f>
        <v/>
      </c>
      <c r="AW938" t="str">
        <f>IFERROR(INDEX(PLAYERIDMAP2[PLAYERNAME],MATCH(ROW()-ROW(AW$1),OUTFIELD,0)),"")</f>
        <v/>
      </c>
      <c r="AX938" t="str">
        <f>IF(PLAYERIDMAP2[[#This Row],[POS]]&lt;&gt;"P",MAX(AX$1:AX937)+1,"")</f>
        <v/>
      </c>
      <c r="AY938" t="str">
        <f>IFERROR(INDEX(PLAYERIDMAP2[PLAYERNAME],MATCH(ROW()-ROW(AY$1),HITTERS,0)),"")</f>
        <v/>
      </c>
      <c r="AZ938">
        <f>IF(PLAYERIDMAP2[[#This Row],[POS]]="P",MAX(AZ$1:AZ937)+1,"")</f>
        <v>446</v>
      </c>
      <c r="BA938" t="str">
        <f>IFERROR(INDEX(PLAYERIDMAP2[PLAYERNAME],MATCH(ROW()-ROW(BA$1),PITCHERS,0)),"")</f>
        <v/>
      </c>
    </row>
    <row r="939" spans="1:53" x14ac:dyDescent="0.25">
      <c r="A939" t="s">
        <v>13943</v>
      </c>
      <c r="B939" t="s">
        <v>10653</v>
      </c>
      <c r="C939" s="1">
        <v>32119</v>
      </c>
      <c r="D939" t="s">
        <v>17003</v>
      </c>
      <c r="E939" t="s">
        <v>17203</v>
      </c>
      <c r="F939" t="s">
        <v>11057</v>
      </c>
      <c r="G939" t="s">
        <v>14693</v>
      </c>
      <c r="H939" t="s">
        <v>10988</v>
      </c>
      <c r="I939" t="s">
        <v>17204</v>
      </c>
      <c r="J939" t="s">
        <v>10653</v>
      </c>
      <c r="K939">
        <v>502083</v>
      </c>
      <c r="L939" t="s">
        <v>10653</v>
      </c>
      <c r="M939">
        <v>1713866</v>
      </c>
      <c r="N939" t="s">
        <v>10653</v>
      </c>
      <c r="O939" t="s">
        <v>13944</v>
      </c>
      <c r="P939" t="s">
        <v>13943</v>
      </c>
      <c r="Q939">
        <v>8982</v>
      </c>
      <c r="R939" t="s">
        <v>10653</v>
      </c>
      <c r="S939">
        <v>30546</v>
      </c>
      <c r="T939" t="s">
        <v>10653</v>
      </c>
      <c r="V939" t="s">
        <v>13945</v>
      </c>
      <c r="W939">
        <v>50118</v>
      </c>
      <c r="X939">
        <v>8982</v>
      </c>
      <c r="Y939" t="s">
        <v>10653</v>
      </c>
      <c r="Z939" t="s">
        <v>13946</v>
      </c>
      <c r="AA939" t="s">
        <v>5703</v>
      </c>
      <c r="AB939" t="s">
        <v>5703</v>
      </c>
      <c r="AD939" t="s">
        <v>13946</v>
      </c>
      <c r="AF939" t="s">
        <v>10653</v>
      </c>
      <c r="AG939">
        <v>13399</v>
      </c>
      <c r="AH939" t="s">
        <v>10653</v>
      </c>
      <c r="AL939" t="str">
        <f>IF(PLAYERIDMAP2[[#This Row],[POS]]="C",MAX(AL$1:AL938)+1,"")</f>
        <v/>
      </c>
      <c r="AM939" t="str">
        <f>IFERROR(INDEX(PLAYERIDMAP2[PLAYERNAME],MATCH(ROW()-ROW(AM$1),CATCHERS,0)),"")</f>
        <v/>
      </c>
      <c r="AN939" t="str">
        <f>IF(PLAYERIDMAP2[[#This Row],[POS]]="1B",MAX(AN$1:AN938)+1,"")</f>
        <v/>
      </c>
      <c r="AO939" t="str">
        <f>IFERROR(INDEX(PLAYERIDMAP2[PLAYERNAME],MATCH(ROW()-ROW(AO$1),FIRSTBASE,0)),"")</f>
        <v/>
      </c>
      <c r="AP939" t="str">
        <f>IF(PLAYERIDMAP2[[#This Row],[POS]]="2B",MAX(AP$1:AP938)+1,"")</f>
        <v/>
      </c>
      <c r="AQ939" t="str">
        <f>IFERROR(INDEX(PLAYERIDMAP2[PLAYERNAME],MATCH(ROW()-ROW(AQ$1),SECONDBASE,0)),"")</f>
        <v/>
      </c>
      <c r="AR939" t="str">
        <f>IF(PLAYERIDMAP2[[#This Row],[POS]]="3B",MAX(AR$1:AR938)+1,"")</f>
        <v/>
      </c>
      <c r="AS939" t="str">
        <f>IFERROR(INDEX(PLAYERIDMAP2[PLAYERNAME],MATCH(ROW()-ROW(AS$1),THIRDBASE,0)),"")</f>
        <v/>
      </c>
      <c r="AT939" t="str">
        <f>IF(PLAYERIDMAP2[[#This Row],[POS]]="SS",MAX(AT$1:AT938)+1,"")</f>
        <v/>
      </c>
      <c r="AU939" t="str">
        <f>IFERROR(INDEX(PLAYERIDMAP2[PLAYERNAME],MATCH(ROW()-ROW(AU$1),SHORTSTOP,0)),"")</f>
        <v/>
      </c>
      <c r="AV939" t="str">
        <f>IF(PLAYERIDMAP2[[#This Row],[POS]]="OF",MAX(AV$1:AV938)+1,"")</f>
        <v/>
      </c>
      <c r="AW939" t="str">
        <f>IFERROR(INDEX(PLAYERIDMAP2[PLAYERNAME],MATCH(ROW()-ROW(AW$1),OUTFIELD,0)),"")</f>
        <v/>
      </c>
      <c r="AX939" t="str">
        <f>IF(PLAYERIDMAP2[[#This Row],[POS]]&lt;&gt;"P",MAX(AX$1:AX938)+1,"")</f>
        <v/>
      </c>
      <c r="AY939" t="str">
        <f>IFERROR(INDEX(PLAYERIDMAP2[PLAYERNAME],MATCH(ROW()-ROW(AY$1),HITTERS,0)),"")</f>
        <v/>
      </c>
      <c r="AZ939">
        <f>IF(PLAYERIDMAP2[[#This Row],[POS]]="P",MAX(AZ$1:AZ938)+1,"")</f>
        <v>447</v>
      </c>
      <c r="BA939" t="str">
        <f>IFERROR(INDEX(PLAYERIDMAP2[PLAYERNAME],MATCH(ROW()-ROW(BA$1),PITCHERS,0)),"")</f>
        <v/>
      </c>
    </row>
    <row r="940" spans="1:53" x14ac:dyDescent="0.25">
      <c r="A940" t="s">
        <v>13947</v>
      </c>
      <c r="B940" t="s">
        <v>5614</v>
      </c>
      <c r="C940" s="1">
        <v>30248</v>
      </c>
      <c r="D940" t="s">
        <v>16955</v>
      </c>
      <c r="E940" t="s">
        <v>19295</v>
      </c>
      <c r="F940" t="s">
        <v>11151</v>
      </c>
      <c r="G940" t="s">
        <v>16838</v>
      </c>
      <c r="H940" t="s">
        <v>11003</v>
      </c>
      <c r="I940" t="s">
        <v>19296</v>
      </c>
      <c r="J940" t="s">
        <v>5614</v>
      </c>
      <c r="K940">
        <v>473724</v>
      </c>
      <c r="L940" t="s">
        <v>5614</v>
      </c>
      <c r="M940">
        <v>1740967</v>
      </c>
      <c r="N940" t="s">
        <v>5614</v>
      </c>
      <c r="O940" t="s">
        <v>13948</v>
      </c>
      <c r="P940" t="s">
        <v>13949</v>
      </c>
      <c r="Q940">
        <v>9260</v>
      </c>
      <c r="R940" t="s">
        <v>5614</v>
      </c>
      <c r="S940">
        <v>30794</v>
      </c>
      <c r="T940" t="s">
        <v>5614</v>
      </c>
      <c r="V940" t="s">
        <v>13950</v>
      </c>
      <c r="W940">
        <v>49752</v>
      </c>
      <c r="X940">
        <v>9260</v>
      </c>
      <c r="Y940" t="s">
        <v>5614</v>
      </c>
      <c r="Z940" t="s">
        <v>13951</v>
      </c>
      <c r="AA940" t="s">
        <v>10958</v>
      </c>
      <c r="AB940" t="s">
        <v>10958</v>
      </c>
      <c r="AC940" t="s">
        <v>5614</v>
      </c>
      <c r="AD940" t="s">
        <v>13951</v>
      </c>
      <c r="AL940" t="str">
        <f>IF(PLAYERIDMAP2[[#This Row],[POS]]="C",MAX(AL$1:AL939)+1,"")</f>
        <v/>
      </c>
      <c r="AM940" t="str">
        <f>IFERROR(INDEX(PLAYERIDMAP2[PLAYERNAME],MATCH(ROW()-ROW(AM$1),CATCHERS,0)),"")</f>
        <v/>
      </c>
      <c r="AN940">
        <f>IF(PLAYERIDMAP2[[#This Row],[POS]]="1B",MAX(AN$1:AN939)+1,"")</f>
        <v>54</v>
      </c>
      <c r="AO940" t="str">
        <f>IFERROR(INDEX(PLAYERIDMAP2[PLAYERNAME],MATCH(ROW()-ROW(AO$1),FIRSTBASE,0)),"")</f>
        <v/>
      </c>
      <c r="AP940" t="str">
        <f>IF(PLAYERIDMAP2[[#This Row],[POS]]="2B",MAX(AP$1:AP939)+1,"")</f>
        <v/>
      </c>
      <c r="AQ940" t="str">
        <f>IFERROR(INDEX(PLAYERIDMAP2[PLAYERNAME],MATCH(ROW()-ROW(AQ$1),SECONDBASE,0)),"")</f>
        <v/>
      </c>
      <c r="AR940" t="str">
        <f>IF(PLAYERIDMAP2[[#This Row],[POS]]="3B",MAX(AR$1:AR939)+1,"")</f>
        <v/>
      </c>
      <c r="AS940" t="str">
        <f>IFERROR(INDEX(PLAYERIDMAP2[PLAYERNAME],MATCH(ROW()-ROW(AS$1),THIRDBASE,0)),"")</f>
        <v/>
      </c>
      <c r="AT940" t="str">
        <f>IF(PLAYERIDMAP2[[#This Row],[POS]]="SS",MAX(AT$1:AT939)+1,"")</f>
        <v/>
      </c>
      <c r="AU940" t="str">
        <f>IFERROR(INDEX(PLAYERIDMAP2[PLAYERNAME],MATCH(ROW()-ROW(AU$1),SHORTSTOP,0)),"")</f>
        <v/>
      </c>
      <c r="AV940" t="str">
        <f>IF(PLAYERIDMAP2[[#This Row],[POS]]="OF",MAX(AV$1:AV939)+1,"")</f>
        <v/>
      </c>
      <c r="AW940" t="str">
        <f>IFERROR(INDEX(PLAYERIDMAP2[PLAYERNAME],MATCH(ROW()-ROW(AW$1),OUTFIELD,0)),"")</f>
        <v/>
      </c>
      <c r="AX940">
        <f>IF(PLAYERIDMAP2[[#This Row],[POS]]&lt;&gt;"P",MAX(AX$1:AX939)+1,"")</f>
        <v>492</v>
      </c>
      <c r="AY940" t="str">
        <f>IFERROR(INDEX(PLAYERIDMAP2[PLAYERNAME],MATCH(ROW()-ROW(AY$1),HITTERS,0)),"")</f>
        <v/>
      </c>
      <c r="AZ940" t="str">
        <f>IF(PLAYERIDMAP2[[#This Row],[POS]]="P",MAX(AZ$1:AZ939)+1,"")</f>
        <v/>
      </c>
      <c r="BA940" t="str">
        <f>IFERROR(INDEX(PLAYERIDMAP2[PLAYERNAME],MATCH(ROW()-ROW(BA$1),PITCHERS,0)),"")</f>
        <v/>
      </c>
    </row>
    <row r="941" spans="1:53" x14ac:dyDescent="0.25">
      <c r="A941" t="s">
        <v>13952</v>
      </c>
      <c r="B941" t="s">
        <v>5595</v>
      </c>
      <c r="C941" s="1">
        <v>30732</v>
      </c>
      <c r="D941" t="s">
        <v>16944</v>
      </c>
      <c r="E941" t="s">
        <v>16988</v>
      </c>
      <c r="F941" t="s">
        <v>10987</v>
      </c>
      <c r="G941" t="s">
        <v>14693</v>
      </c>
      <c r="H941" t="s">
        <v>11110</v>
      </c>
      <c r="I941" t="s">
        <v>16989</v>
      </c>
      <c r="J941" t="s">
        <v>5595</v>
      </c>
      <c r="K941">
        <v>435263</v>
      </c>
      <c r="L941" t="s">
        <v>5595</v>
      </c>
      <c r="M941">
        <v>541104</v>
      </c>
      <c r="N941" t="s">
        <v>5595</v>
      </c>
      <c r="O941" t="s">
        <v>13953</v>
      </c>
      <c r="P941" t="s">
        <v>13952</v>
      </c>
      <c r="Q941">
        <v>7569</v>
      </c>
      <c r="R941" t="s">
        <v>5595</v>
      </c>
      <c r="S941">
        <v>6309</v>
      </c>
      <c r="T941" t="s">
        <v>5595</v>
      </c>
      <c r="U941" t="s">
        <v>5595</v>
      </c>
      <c r="V941" t="s">
        <v>13954</v>
      </c>
      <c r="W941">
        <v>45449</v>
      </c>
      <c r="X941">
        <v>7569</v>
      </c>
      <c r="Y941" t="s">
        <v>5595</v>
      </c>
      <c r="Z941" t="s">
        <v>13955</v>
      </c>
      <c r="AA941" t="s">
        <v>10958</v>
      </c>
      <c r="AB941" t="s">
        <v>5703</v>
      </c>
      <c r="AC941" t="s">
        <v>5595</v>
      </c>
      <c r="AD941" t="s">
        <v>13955</v>
      </c>
      <c r="AE941">
        <v>7219</v>
      </c>
      <c r="AF941" t="s">
        <v>5595</v>
      </c>
      <c r="AG941">
        <v>5243</v>
      </c>
      <c r="AH941" t="s">
        <v>5595</v>
      </c>
      <c r="AL941">
        <f>IF(PLAYERIDMAP2[[#This Row],[POS]]="C",MAX(AL$1:AL940)+1,"")</f>
        <v>60</v>
      </c>
      <c r="AM941" t="str">
        <f>IFERROR(INDEX(PLAYERIDMAP2[PLAYERNAME],MATCH(ROW()-ROW(AM$1),CATCHERS,0)),"")</f>
        <v/>
      </c>
      <c r="AN941" t="str">
        <f>IF(PLAYERIDMAP2[[#This Row],[POS]]="1B",MAX(AN$1:AN940)+1,"")</f>
        <v/>
      </c>
      <c r="AO941" t="str">
        <f>IFERROR(INDEX(PLAYERIDMAP2[PLAYERNAME],MATCH(ROW()-ROW(AO$1),FIRSTBASE,0)),"")</f>
        <v/>
      </c>
      <c r="AP941" t="str">
        <f>IF(PLAYERIDMAP2[[#This Row],[POS]]="2B",MAX(AP$1:AP940)+1,"")</f>
        <v/>
      </c>
      <c r="AQ941" t="str">
        <f>IFERROR(INDEX(PLAYERIDMAP2[PLAYERNAME],MATCH(ROW()-ROW(AQ$1),SECONDBASE,0)),"")</f>
        <v/>
      </c>
      <c r="AR941" t="str">
        <f>IF(PLAYERIDMAP2[[#This Row],[POS]]="3B",MAX(AR$1:AR940)+1,"")</f>
        <v/>
      </c>
      <c r="AS941" t="str">
        <f>IFERROR(INDEX(PLAYERIDMAP2[PLAYERNAME],MATCH(ROW()-ROW(AS$1),THIRDBASE,0)),"")</f>
        <v/>
      </c>
      <c r="AT941" t="str">
        <f>IF(PLAYERIDMAP2[[#This Row],[POS]]="SS",MAX(AT$1:AT940)+1,"")</f>
        <v/>
      </c>
      <c r="AU941" t="str">
        <f>IFERROR(INDEX(PLAYERIDMAP2[PLAYERNAME],MATCH(ROW()-ROW(AU$1),SHORTSTOP,0)),"")</f>
        <v/>
      </c>
      <c r="AV941" t="str">
        <f>IF(PLAYERIDMAP2[[#This Row],[POS]]="OF",MAX(AV$1:AV940)+1,"")</f>
        <v/>
      </c>
      <c r="AW941" t="str">
        <f>IFERROR(INDEX(PLAYERIDMAP2[PLAYERNAME],MATCH(ROW()-ROW(AW$1),OUTFIELD,0)),"")</f>
        <v/>
      </c>
      <c r="AX941">
        <f>IF(PLAYERIDMAP2[[#This Row],[POS]]&lt;&gt;"P",MAX(AX$1:AX940)+1,"")</f>
        <v>493</v>
      </c>
      <c r="AY941" t="str">
        <f>IFERROR(INDEX(PLAYERIDMAP2[PLAYERNAME],MATCH(ROW()-ROW(AY$1),HITTERS,0)),"")</f>
        <v/>
      </c>
      <c r="AZ941" t="str">
        <f>IF(PLAYERIDMAP2[[#This Row],[POS]]="P",MAX(AZ$1:AZ940)+1,"")</f>
        <v/>
      </c>
      <c r="BA941" t="str">
        <f>IFERROR(INDEX(PLAYERIDMAP2[PLAYERNAME],MATCH(ROW()-ROW(BA$1),PITCHERS,0)),"")</f>
        <v/>
      </c>
    </row>
    <row r="942" spans="1:53" x14ac:dyDescent="0.25">
      <c r="A942" t="s">
        <v>19592</v>
      </c>
      <c r="B942" t="s">
        <v>4863</v>
      </c>
      <c r="C942" s="1">
        <v>33037</v>
      </c>
      <c r="D942" t="s">
        <v>16904</v>
      </c>
      <c r="E942" t="s">
        <v>16988</v>
      </c>
      <c r="F942" t="s">
        <v>11048</v>
      </c>
      <c r="G942" t="s">
        <v>14693</v>
      </c>
      <c r="H942" t="s">
        <v>11110</v>
      </c>
      <c r="I942" t="s">
        <v>19593</v>
      </c>
      <c r="J942" t="s">
        <v>4863</v>
      </c>
      <c r="K942">
        <v>543510</v>
      </c>
      <c r="L942" t="s">
        <v>4863</v>
      </c>
      <c r="M942">
        <v>1935464</v>
      </c>
      <c r="N942" t="s">
        <v>4863</v>
      </c>
      <c r="O942" t="s">
        <v>19594</v>
      </c>
      <c r="P942" t="s">
        <v>19595</v>
      </c>
      <c r="Q942">
        <v>9818</v>
      </c>
      <c r="R942" t="s">
        <v>4863</v>
      </c>
      <c r="S942">
        <v>32046</v>
      </c>
      <c r="T942" t="s">
        <v>4863</v>
      </c>
      <c r="V942" t="s">
        <v>19596</v>
      </c>
      <c r="W942">
        <v>70317</v>
      </c>
      <c r="X942">
        <v>9818</v>
      </c>
      <c r="Y942" t="s">
        <v>4863</v>
      </c>
      <c r="Z942" t="s">
        <v>19597</v>
      </c>
      <c r="AA942" t="s">
        <v>5703</v>
      </c>
      <c r="AB942" t="s">
        <v>5703</v>
      </c>
      <c r="AD942" t="s">
        <v>19597</v>
      </c>
      <c r="AF942" t="s">
        <v>4863</v>
      </c>
      <c r="AG942">
        <v>17171</v>
      </c>
      <c r="AH942" t="s">
        <v>4863</v>
      </c>
      <c r="AL942">
        <f>IF(PLAYERIDMAP2[[#This Row],[POS]]="C",MAX(AL$1:AL941)+1,"")</f>
        <v>61</v>
      </c>
      <c r="AM942" t="str">
        <f>IFERROR(INDEX(PLAYERIDMAP2[PLAYERNAME],MATCH(ROW()-ROW(AM$1),CATCHERS,0)),"")</f>
        <v/>
      </c>
      <c r="AN942" t="str">
        <f>IF(PLAYERIDMAP2[[#This Row],[POS]]="1B",MAX(AN$1:AN941)+1,"")</f>
        <v/>
      </c>
      <c r="AO942" t="str">
        <f>IFERROR(INDEX(PLAYERIDMAP2[PLAYERNAME],MATCH(ROW()-ROW(AO$1),FIRSTBASE,0)),"")</f>
        <v/>
      </c>
      <c r="AP942" t="str">
        <f>IF(PLAYERIDMAP2[[#This Row],[POS]]="2B",MAX(AP$1:AP941)+1,"")</f>
        <v/>
      </c>
      <c r="AQ942" t="str">
        <f>IFERROR(INDEX(PLAYERIDMAP2[PLAYERNAME],MATCH(ROW()-ROW(AQ$1),SECONDBASE,0)),"")</f>
        <v/>
      </c>
      <c r="AR942" t="str">
        <f>IF(PLAYERIDMAP2[[#This Row],[POS]]="3B",MAX(AR$1:AR941)+1,"")</f>
        <v/>
      </c>
      <c r="AS942" t="str">
        <f>IFERROR(INDEX(PLAYERIDMAP2[PLAYERNAME],MATCH(ROW()-ROW(AS$1),THIRDBASE,0)),"")</f>
        <v/>
      </c>
      <c r="AT942" t="str">
        <f>IF(PLAYERIDMAP2[[#This Row],[POS]]="SS",MAX(AT$1:AT941)+1,"")</f>
        <v/>
      </c>
      <c r="AU942" t="str">
        <f>IFERROR(INDEX(PLAYERIDMAP2[PLAYERNAME],MATCH(ROW()-ROW(AU$1),SHORTSTOP,0)),"")</f>
        <v/>
      </c>
      <c r="AV942" t="str">
        <f>IF(PLAYERIDMAP2[[#This Row],[POS]]="OF",MAX(AV$1:AV941)+1,"")</f>
        <v/>
      </c>
      <c r="AW942" t="str">
        <f>IFERROR(INDEX(PLAYERIDMAP2[PLAYERNAME],MATCH(ROW()-ROW(AW$1),OUTFIELD,0)),"")</f>
        <v/>
      </c>
      <c r="AX942">
        <f>IF(PLAYERIDMAP2[[#This Row],[POS]]&lt;&gt;"P",MAX(AX$1:AX941)+1,"")</f>
        <v>494</v>
      </c>
      <c r="AY942" t="str">
        <f>IFERROR(INDEX(PLAYERIDMAP2[PLAYERNAME],MATCH(ROW()-ROW(AY$1),HITTERS,0)),"")</f>
        <v/>
      </c>
      <c r="AZ942" t="str">
        <f>IF(PLAYERIDMAP2[[#This Row],[POS]]="P",MAX(AZ$1:AZ941)+1,"")</f>
        <v/>
      </c>
      <c r="BA942" t="str">
        <f>IFERROR(INDEX(PLAYERIDMAP2[PLAYERNAME],MATCH(ROW()-ROW(BA$1),PITCHERS,0)),"")</f>
        <v/>
      </c>
    </row>
    <row r="943" spans="1:53" x14ac:dyDescent="0.25">
      <c r="A943" t="s">
        <v>13956</v>
      </c>
      <c r="B943" t="s">
        <v>10873</v>
      </c>
      <c r="C943" s="1">
        <v>30504</v>
      </c>
      <c r="D943" t="s">
        <v>16854</v>
      </c>
      <c r="E943" t="s">
        <v>17897</v>
      </c>
      <c r="F943" t="s">
        <v>10997</v>
      </c>
      <c r="G943" t="s">
        <v>16838</v>
      </c>
      <c r="H943" t="s">
        <v>10988</v>
      </c>
      <c r="I943" t="s">
        <v>17898</v>
      </c>
      <c r="J943" t="s">
        <v>10873</v>
      </c>
      <c r="K943">
        <v>435221</v>
      </c>
      <c r="L943" t="s">
        <v>10873</v>
      </c>
      <c r="M943">
        <v>541105</v>
      </c>
      <c r="N943" t="s">
        <v>10873</v>
      </c>
      <c r="O943" t="s">
        <v>13957</v>
      </c>
      <c r="P943" t="s">
        <v>13956</v>
      </c>
      <c r="Q943">
        <v>7484</v>
      </c>
      <c r="R943" t="s">
        <v>10873</v>
      </c>
      <c r="S943">
        <v>6191</v>
      </c>
      <c r="T943" t="s">
        <v>10873</v>
      </c>
      <c r="V943" t="s">
        <v>13958</v>
      </c>
      <c r="W943">
        <v>45558</v>
      </c>
      <c r="X943">
        <v>7484</v>
      </c>
      <c r="Y943" t="s">
        <v>10873</v>
      </c>
      <c r="Z943" t="s">
        <v>13959</v>
      </c>
      <c r="AA943" t="s">
        <v>5703</v>
      </c>
      <c r="AB943" t="s">
        <v>5703</v>
      </c>
      <c r="AC943" t="s">
        <v>10873</v>
      </c>
      <c r="AD943" t="s">
        <v>13959</v>
      </c>
      <c r="AE943">
        <v>7684</v>
      </c>
      <c r="AF943" t="s">
        <v>10873</v>
      </c>
      <c r="AG943">
        <v>6048</v>
      </c>
      <c r="AH943" t="s">
        <v>10873</v>
      </c>
      <c r="AL943" t="str">
        <f>IF(PLAYERIDMAP2[[#This Row],[POS]]="C",MAX(AL$1:AL942)+1,"")</f>
        <v/>
      </c>
      <c r="AM943" t="str">
        <f>IFERROR(INDEX(PLAYERIDMAP2[PLAYERNAME],MATCH(ROW()-ROW(AM$1),CATCHERS,0)),"")</f>
        <v/>
      </c>
      <c r="AN943" t="str">
        <f>IF(PLAYERIDMAP2[[#This Row],[POS]]="1B",MAX(AN$1:AN942)+1,"")</f>
        <v/>
      </c>
      <c r="AO943" t="str">
        <f>IFERROR(INDEX(PLAYERIDMAP2[PLAYERNAME],MATCH(ROW()-ROW(AO$1),FIRSTBASE,0)),"")</f>
        <v/>
      </c>
      <c r="AP943" t="str">
        <f>IF(PLAYERIDMAP2[[#This Row],[POS]]="2B",MAX(AP$1:AP942)+1,"")</f>
        <v/>
      </c>
      <c r="AQ943" t="str">
        <f>IFERROR(INDEX(PLAYERIDMAP2[PLAYERNAME],MATCH(ROW()-ROW(AQ$1),SECONDBASE,0)),"")</f>
        <v/>
      </c>
      <c r="AR943" t="str">
        <f>IF(PLAYERIDMAP2[[#This Row],[POS]]="3B",MAX(AR$1:AR942)+1,"")</f>
        <v/>
      </c>
      <c r="AS943" t="str">
        <f>IFERROR(INDEX(PLAYERIDMAP2[PLAYERNAME],MATCH(ROW()-ROW(AS$1),THIRDBASE,0)),"")</f>
        <v/>
      </c>
      <c r="AT943" t="str">
        <f>IF(PLAYERIDMAP2[[#This Row],[POS]]="SS",MAX(AT$1:AT942)+1,"")</f>
        <v/>
      </c>
      <c r="AU943" t="str">
        <f>IFERROR(INDEX(PLAYERIDMAP2[PLAYERNAME],MATCH(ROW()-ROW(AU$1),SHORTSTOP,0)),"")</f>
        <v/>
      </c>
      <c r="AV943" t="str">
        <f>IF(PLAYERIDMAP2[[#This Row],[POS]]="OF",MAX(AV$1:AV942)+1,"")</f>
        <v/>
      </c>
      <c r="AW943" t="str">
        <f>IFERROR(INDEX(PLAYERIDMAP2[PLAYERNAME],MATCH(ROW()-ROW(AW$1),OUTFIELD,0)),"")</f>
        <v/>
      </c>
      <c r="AX943" t="str">
        <f>IF(PLAYERIDMAP2[[#This Row],[POS]]&lt;&gt;"P",MAX(AX$1:AX942)+1,"")</f>
        <v/>
      </c>
      <c r="AY943" t="str">
        <f>IFERROR(INDEX(PLAYERIDMAP2[PLAYERNAME],MATCH(ROW()-ROW(AY$1),HITTERS,0)),"")</f>
        <v/>
      </c>
      <c r="AZ943">
        <f>IF(PLAYERIDMAP2[[#This Row],[POS]]="P",MAX(AZ$1:AZ942)+1,"")</f>
        <v>448</v>
      </c>
      <c r="BA943" t="str">
        <f>IFERROR(INDEX(PLAYERIDMAP2[PLAYERNAME],MATCH(ROW()-ROW(BA$1),PITCHERS,0)),"")</f>
        <v/>
      </c>
    </row>
    <row r="944" spans="1:53" x14ac:dyDescent="0.25">
      <c r="A944" t="s">
        <v>13960</v>
      </c>
      <c r="B944" t="s">
        <v>9260</v>
      </c>
      <c r="C944" s="1">
        <v>30845</v>
      </c>
      <c r="D944" t="s">
        <v>16836</v>
      </c>
      <c r="E944" t="s">
        <v>20308</v>
      </c>
      <c r="F944" t="s">
        <v>11027</v>
      </c>
      <c r="G944" t="s">
        <v>16838</v>
      </c>
      <c r="H944" t="s">
        <v>10988</v>
      </c>
      <c r="I944" t="s">
        <v>20309</v>
      </c>
      <c r="K944">
        <v>449072</v>
      </c>
      <c r="L944" t="s">
        <v>9260</v>
      </c>
      <c r="M944">
        <v>1390891</v>
      </c>
      <c r="N944" t="s">
        <v>9260</v>
      </c>
      <c r="O944" t="s">
        <v>13961</v>
      </c>
      <c r="P944" t="s">
        <v>13960</v>
      </c>
      <c r="Q944">
        <v>8202</v>
      </c>
      <c r="R944" t="s">
        <v>9260</v>
      </c>
      <c r="V944" t="s">
        <v>13962</v>
      </c>
      <c r="W944">
        <v>39299</v>
      </c>
      <c r="X944">
        <v>8202</v>
      </c>
      <c r="Y944" t="s">
        <v>9260</v>
      </c>
      <c r="Z944" t="s">
        <v>16628</v>
      </c>
      <c r="AA944" t="s">
        <v>5703</v>
      </c>
      <c r="AB944" t="s">
        <v>5703</v>
      </c>
      <c r="AD944" t="s">
        <v>16628</v>
      </c>
      <c r="AL944" t="str">
        <f>IF(PLAYERIDMAP2[[#This Row],[POS]]="C",MAX(AL$1:AL943)+1,"")</f>
        <v/>
      </c>
      <c r="AM944" t="str">
        <f>IFERROR(INDEX(PLAYERIDMAP2[PLAYERNAME],MATCH(ROW()-ROW(AM$1),CATCHERS,0)),"")</f>
        <v/>
      </c>
      <c r="AN944" t="str">
        <f>IF(PLAYERIDMAP2[[#This Row],[POS]]="1B",MAX(AN$1:AN943)+1,"")</f>
        <v/>
      </c>
      <c r="AO944" t="str">
        <f>IFERROR(INDEX(PLAYERIDMAP2[PLAYERNAME],MATCH(ROW()-ROW(AO$1),FIRSTBASE,0)),"")</f>
        <v/>
      </c>
      <c r="AP944" t="str">
        <f>IF(PLAYERIDMAP2[[#This Row],[POS]]="2B",MAX(AP$1:AP943)+1,"")</f>
        <v/>
      </c>
      <c r="AQ944" t="str">
        <f>IFERROR(INDEX(PLAYERIDMAP2[PLAYERNAME],MATCH(ROW()-ROW(AQ$1),SECONDBASE,0)),"")</f>
        <v/>
      </c>
      <c r="AR944" t="str">
        <f>IF(PLAYERIDMAP2[[#This Row],[POS]]="3B",MAX(AR$1:AR943)+1,"")</f>
        <v/>
      </c>
      <c r="AS944" t="str">
        <f>IFERROR(INDEX(PLAYERIDMAP2[PLAYERNAME],MATCH(ROW()-ROW(AS$1),THIRDBASE,0)),"")</f>
        <v/>
      </c>
      <c r="AT944" t="str">
        <f>IF(PLAYERIDMAP2[[#This Row],[POS]]="SS",MAX(AT$1:AT943)+1,"")</f>
        <v/>
      </c>
      <c r="AU944" t="str">
        <f>IFERROR(INDEX(PLAYERIDMAP2[PLAYERNAME],MATCH(ROW()-ROW(AU$1),SHORTSTOP,0)),"")</f>
        <v/>
      </c>
      <c r="AV944" t="str">
        <f>IF(PLAYERIDMAP2[[#This Row],[POS]]="OF",MAX(AV$1:AV943)+1,"")</f>
        <v/>
      </c>
      <c r="AW944" t="str">
        <f>IFERROR(INDEX(PLAYERIDMAP2[PLAYERNAME],MATCH(ROW()-ROW(AW$1),OUTFIELD,0)),"")</f>
        <v/>
      </c>
      <c r="AX944" t="str">
        <f>IF(PLAYERIDMAP2[[#This Row],[POS]]&lt;&gt;"P",MAX(AX$1:AX943)+1,"")</f>
        <v/>
      </c>
      <c r="AY944" t="str">
        <f>IFERROR(INDEX(PLAYERIDMAP2[PLAYERNAME],MATCH(ROW()-ROW(AY$1),HITTERS,0)),"")</f>
        <v/>
      </c>
      <c r="AZ944">
        <f>IF(PLAYERIDMAP2[[#This Row],[POS]]="P",MAX(AZ$1:AZ943)+1,"")</f>
        <v>449</v>
      </c>
      <c r="BA944" t="str">
        <f>IFERROR(INDEX(PLAYERIDMAP2[PLAYERNAME],MATCH(ROW()-ROW(BA$1),PITCHERS,0)),"")</f>
        <v/>
      </c>
    </row>
    <row r="945" spans="1:53" x14ac:dyDescent="0.25">
      <c r="A945" t="s">
        <v>13963</v>
      </c>
      <c r="B945" t="s">
        <v>9231</v>
      </c>
      <c r="C945" s="1">
        <v>31140</v>
      </c>
      <c r="D945" t="s">
        <v>17043</v>
      </c>
      <c r="E945" t="s">
        <v>17320</v>
      </c>
      <c r="F945" t="s">
        <v>11398</v>
      </c>
      <c r="G945" t="s">
        <v>16838</v>
      </c>
      <c r="H945" t="s">
        <v>10988</v>
      </c>
      <c r="I945" t="s">
        <v>17321</v>
      </c>
      <c r="J945" t="s">
        <v>9231</v>
      </c>
      <c r="K945">
        <v>501873</v>
      </c>
      <c r="L945" t="s">
        <v>9231</v>
      </c>
      <c r="M945">
        <v>1765050</v>
      </c>
      <c r="N945" t="s">
        <v>9231</v>
      </c>
      <c r="O945" t="s">
        <v>13964</v>
      </c>
      <c r="P945" t="s">
        <v>13963</v>
      </c>
      <c r="Q945">
        <v>8786</v>
      </c>
      <c r="R945" t="s">
        <v>9231</v>
      </c>
      <c r="V945" t="s">
        <v>13965</v>
      </c>
      <c r="W945">
        <v>51096</v>
      </c>
      <c r="X945">
        <v>8786</v>
      </c>
      <c r="Y945" t="s">
        <v>9231</v>
      </c>
      <c r="Z945" t="s">
        <v>16629</v>
      </c>
      <c r="AA945" t="s">
        <v>5703</v>
      </c>
      <c r="AB945" t="s">
        <v>5703</v>
      </c>
      <c r="AD945" t="s">
        <v>16629</v>
      </c>
      <c r="AL945" t="str">
        <f>IF(PLAYERIDMAP2[[#This Row],[POS]]="C",MAX(AL$1:AL944)+1,"")</f>
        <v/>
      </c>
      <c r="AM945" t="str">
        <f>IFERROR(INDEX(PLAYERIDMAP2[PLAYERNAME],MATCH(ROW()-ROW(AM$1),CATCHERS,0)),"")</f>
        <v/>
      </c>
      <c r="AN945" t="str">
        <f>IF(PLAYERIDMAP2[[#This Row],[POS]]="1B",MAX(AN$1:AN944)+1,"")</f>
        <v/>
      </c>
      <c r="AO945" t="str">
        <f>IFERROR(INDEX(PLAYERIDMAP2[PLAYERNAME],MATCH(ROW()-ROW(AO$1),FIRSTBASE,0)),"")</f>
        <v/>
      </c>
      <c r="AP945" t="str">
        <f>IF(PLAYERIDMAP2[[#This Row],[POS]]="2B",MAX(AP$1:AP944)+1,"")</f>
        <v/>
      </c>
      <c r="AQ945" t="str">
        <f>IFERROR(INDEX(PLAYERIDMAP2[PLAYERNAME],MATCH(ROW()-ROW(AQ$1),SECONDBASE,0)),"")</f>
        <v/>
      </c>
      <c r="AR945" t="str">
        <f>IF(PLAYERIDMAP2[[#This Row],[POS]]="3B",MAX(AR$1:AR944)+1,"")</f>
        <v/>
      </c>
      <c r="AS945" t="str">
        <f>IFERROR(INDEX(PLAYERIDMAP2[PLAYERNAME],MATCH(ROW()-ROW(AS$1),THIRDBASE,0)),"")</f>
        <v/>
      </c>
      <c r="AT945" t="str">
        <f>IF(PLAYERIDMAP2[[#This Row],[POS]]="SS",MAX(AT$1:AT944)+1,"")</f>
        <v/>
      </c>
      <c r="AU945" t="str">
        <f>IFERROR(INDEX(PLAYERIDMAP2[PLAYERNAME],MATCH(ROW()-ROW(AU$1),SHORTSTOP,0)),"")</f>
        <v/>
      </c>
      <c r="AV945" t="str">
        <f>IF(PLAYERIDMAP2[[#This Row],[POS]]="OF",MAX(AV$1:AV944)+1,"")</f>
        <v/>
      </c>
      <c r="AW945" t="str">
        <f>IFERROR(INDEX(PLAYERIDMAP2[PLAYERNAME],MATCH(ROW()-ROW(AW$1),OUTFIELD,0)),"")</f>
        <v/>
      </c>
      <c r="AX945" t="str">
        <f>IF(PLAYERIDMAP2[[#This Row],[POS]]&lt;&gt;"P",MAX(AX$1:AX944)+1,"")</f>
        <v/>
      </c>
      <c r="AY945" t="str">
        <f>IFERROR(INDEX(PLAYERIDMAP2[PLAYERNAME],MATCH(ROW()-ROW(AY$1),HITTERS,0)),"")</f>
        <v/>
      </c>
      <c r="AZ945">
        <f>IF(PLAYERIDMAP2[[#This Row],[POS]]="P",MAX(AZ$1:AZ944)+1,"")</f>
        <v>450</v>
      </c>
      <c r="BA945" t="str">
        <f>IFERROR(INDEX(PLAYERIDMAP2[PLAYERNAME],MATCH(ROW()-ROW(BA$1),PITCHERS,0)),"")</f>
        <v/>
      </c>
    </row>
    <row r="946" spans="1:53" x14ac:dyDescent="0.25">
      <c r="A946" t="s">
        <v>13966</v>
      </c>
      <c r="B946" t="s">
        <v>4104</v>
      </c>
      <c r="C946" s="1">
        <v>29678</v>
      </c>
      <c r="D946" t="s">
        <v>17043</v>
      </c>
      <c r="E946" t="s">
        <v>18511</v>
      </c>
      <c r="F946" t="s">
        <v>11119</v>
      </c>
      <c r="G946" t="s">
        <v>14693</v>
      </c>
      <c r="H946" t="s">
        <v>5706</v>
      </c>
      <c r="I946" t="s">
        <v>18512</v>
      </c>
      <c r="J946" t="s">
        <v>4104</v>
      </c>
      <c r="K946">
        <v>453454</v>
      </c>
      <c r="L946" t="s">
        <v>4104</v>
      </c>
      <c r="M946">
        <v>1667922</v>
      </c>
      <c r="N946" t="s">
        <v>4104</v>
      </c>
      <c r="O946" t="s">
        <v>13967</v>
      </c>
      <c r="P946" t="s">
        <v>13966</v>
      </c>
      <c r="Q946">
        <v>8591</v>
      </c>
      <c r="R946" t="s">
        <v>4104</v>
      </c>
      <c r="V946" t="s">
        <v>13968</v>
      </c>
      <c r="W946">
        <v>39320</v>
      </c>
      <c r="X946">
        <v>8591</v>
      </c>
      <c r="Y946" t="s">
        <v>4104</v>
      </c>
      <c r="Z946" t="s">
        <v>16630</v>
      </c>
      <c r="AA946" t="s">
        <v>5703</v>
      </c>
      <c r="AB946" t="s">
        <v>5703</v>
      </c>
      <c r="AD946" t="s">
        <v>16630</v>
      </c>
      <c r="AL946" t="str">
        <f>IF(PLAYERIDMAP2[[#This Row],[POS]]="C",MAX(AL$1:AL945)+1,"")</f>
        <v/>
      </c>
      <c r="AM946" t="str">
        <f>IFERROR(INDEX(PLAYERIDMAP2[PLAYERNAME],MATCH(ROW()-ROW(AM$1),CATCHERS,0)),"")</f>
        <v/>
      </c>
      <c r="AN946" t="str">
        <f>IF(PLAYERIDMAP2[[#This Row],[POS]]="1B",MAX(AN$1:AN945)+1,"")</f>
        <v/>
      </c>
      <c r="AO946" t="str">
        <f>IFERROR(INDEX(PLAYERIDMAP2[PLAYERNAME],MATCH(ROW()-ROW(AO$1),FIRSTBASE,0)),"")</f>
        <v/>
      </c>
      <c r="AP946">
        <f>IF(PLAYERIDMAP2[[#This Row],[POS]]="2B",MAX(AP$1:AP945)+1,"")</f>
        <v>71</v>
      </c>
      <c r="AQ946" t="str">
        <f>IFERROR(INDEX(PLAYERIDMAP2[PLAYERNAME],MATCH(ROW()-ROW(AQ$1),SECONDBASE,0)),"")</f>
        <v/>
      </c>
      <c r="AR946" t="str">
        <f>IF(PLAYERIDMAP2[[#This Row],[POS]]="3B",MAX(AR$1:AR945)+1,"")</f>
        <v/>
      </c>
      <c r="AS946" t="str">
        <f>IFERROR(INDEX(PLAYERIDMAP2[PLAYERNAME],MATCH(ROW()-ROW(AS$1),THIRDBASE,0)),"")</f>
        <v/>
      </c>
      <c r="AT946" t="str">
        <f>IF(PLAYERIDMAP2[[#This Row],[POS]]="SS",MAX(AT$1:AT945)+1,"")</f>
        <v/>
      </c>
      <c r="AU946" t="str">
        <f>IFERROR(INDEX(PLAYERIDMAP2[PLAYERNAME],MATCH(ROW()-ROW(AU$1),SHORTSTOP,0)),"")</f>
        <v/>
      </c>
      <c r="AV946" t="str">
        <f>IF(PLAYERIDMAP2[[#This Row],[POS]]="OF",MAX(AV$1:AV945)+1,"")</f>
        <v/>
      </c>
      <c r="AW946" t="str">
        <f>IFERROR(INDEX(PLAYERIDMAP2[PLAYERNAME],MATCH(ROW()-ROW(AW$1),OUTFIELD,0)),"")</f>
        <v/>
      </c>
      <c r="AX946">
        <f>IF(PLAYERIDMAP2[[#This Row],[POS]]&lt;&gt;"P",MAX(AX$1:AX945)+1,"")</f>
        <v>495</v>
      </c>
      <c r="AY946" t="str">
        <f>IFERROR(INDEX(PLAYERIDMAP2[PLAYERNAME],MATCH(ROW()-ROW(AY$1),HITTERS,0)),"")</f>
        <v/>
      </c>
      <c r="AZ946" t="str">
        <f>IF(PLAYERIDMAP2[[#This Row],[POS]]="P",MAX(AZ$1:AZ945)+1,"")</f>
        <v/>
      </c>
      <c r="BA946" t="str">
        <f>IFERROR(INDEX(PLAYERIDMAP2[PLAYERNAME],MATCH(ROW()-ROW(BA$1),PITCHERS,0)),"")</f>
        <v/>
      </c>
    </row>
    <row r="947" spans="1:53" x14ac:dyDescent="0.25">
      <c r="A947" t="s">
        <v>18838</v>
      </c>
      <c r="B947" t="s">
        <v>18839</v>
      </c>
      <c r="C947" s="1">
        <v>34244</v>
      </c>
      <c r="D947" t="s">
        <v>18840</v>
      </c>
      <c r="E947" t="s">
        <v>18841</v>
      </c>
      <c r="F947" t="s">
        <v>11077</v>
      </c>
      <c r="G947" t="s">
        <v>14693</v>
      </c>
      <c r="H947" t="s">
        <v>10988</v>
      </c>
      <c r="I947" t="s">
        <v>18842</v>
      </c>
      <c r="J947" t="s">
        <v>18839</v>
      </c>
      <c r="K947">
        <v>621121</v>
      </c>
      <c r="L947" t="s">
        <v>18839</v>
      </c>
      <c r="M947">
        <v>2001084</v>
      </c>
      <c r="N947" t="s">
        <v>18839</v>
      </c>
      <c r="P947" t="s">
        <v>18838</v>
      </c>
      <c r="Q947">
        <v>9575</v>
      </c>
      <c r="R947" t="s">
        <v>18839</v>
      </c>
      <c r="S947">
        <v>32764</v>
      </c>
      <c r="T947" t="s">
        <v>18839</v>
      </c>
      <c r="W947">
        <v>100521</v>
      </c>
      <c r="X947">
        <v>9575</v>
      </c>
      <c r="Y947" t="s">
        <v>18839</v>
      </c>
      <c r="Z947" t="s">
        <v>18843</v>
      </c>
      <c r="AA947" t="s">
        <v>10958</v>
      </c>
      <c r="AB947" t="s">
        <v>5703</v>
      </c>
      <c r="AD947" t="s">
        <v>18843</v>
      </c>
      <c r="AF947" t="s">
        <v>18839</v>
      </c>
      <c r="AG947">
        <v>52159</v>
      </c>
      <c r="AH947" t="s">
        <v>18839</v>
      </c>
      <c r="AL947" t="str">
        <f>IF(PLAYERIDMAP2[[#This Row],[POS]]="C",MAX(AL$1:AL946)+1,"")</f>
        <v/>
      </c>
      <c r="AM947" t="str">
        <f>IFERROR(INDEX(PLAYERIDMAP2[PLAYERNAME],MATCH(ROW()-ROW(AM$1),CATCHERS,0)),"")</f>
        <v/>
      </c>
      <c r="AN947" t="str">
        <f>IF(PLAYERIDMAP2[[#This Row],[POS]]="1B",MAX(AN$1:AN946)+1,"")</f>
        <v/>
      </c>
      <c r="AO947" t="str">
        <f>IFERROR(INDEX(PLAYERIDMAP2[PLAYERNAME],MATCH(ROW()-ROW(AO$1),FIRSTBASE,0)),"")</f>
        <v/>
      </c>
      <c r="AP947" t="str">
        <f>IF(PLAYERIDMAP2[[#This Row],[POS]]="2B",MAX(AP$1:AP946)+1,"")</f>
        <v/>
      </c>
      <c r="AQ947" t="str">
        <f>IFERROR(INDEX(PLAYERIDMAP2[PLAYERNAME],MATCH(ROW()-ROW(AQ$1),SECONDBASE,0)),"")</f>
        <v/>
      </c>
      <c r="AR947" t="str">
        <f>IF(PLAYERIDMAP2[[#This Row],[POS]]="3B",MAX(AR$1:AR946)+1,"")</f>
        <v/>
      </c>
      <c r="AS947" t="str">
        <f>IFERROR(INDEX(PLAYERIDMAP2[PLAYERNAME],MATCH(ROW()-ROW(AS$1),THIRDBASE,0)),"")</f>
        <v/>
      </c>
      <c r="AT947" t="str">
        <f>IF(PLAYERIDMAP2[[#This Row],[POS]]="SS",MAX(AT$1:AT946)+1,"")</f>
        <v/>
      </c>
      <c r="AU947" t="str">
        <f>IFERROR(INDEX(PLAYERIDMAP2[PLAYERNAME],MATCH(ROW()-ROW(AU$1),SHORTSTOP,0)),"")</f>
        <v/>
      </c>
      <c r="AV947" t="str">
        <f>IF(PLAYERIDMAP2[[#This Row],[POS]]="OF",MAX(AV$1:AV946)+1,"")</f>
        <v/>
      </c>
      <c r="AW947" t="str">
        <f>IFERROR(INDEX(PLAYERIDMAP2[PLAYERNAME],MATCH(ROW()-ROW(AW$1),OUTFIELD,0)),"")</f>
        <v/>
      </c>
      <c r="AX947" t="str">
        <f>IF(PLAYERIDMAP2[[#This Row],[POS]]&lt;&gt;"P",MAX(AX$1:AX946)+1,"")</f>
        <v/>
      </c>
      <c r="AY947" t="str">
        <f>IFERROR(INDEX(PLAYERIDMAP2[PLAYERNAME],MATCH(ROW()-ROW(AY$1),HITTERS,0)),"")</f>
        <v/>
      </c>
      <c r="AZ947">
        <f>IF(PLAYERIDMAP2[[#This Row],[POS]]="P",MAX(AZ$1:AZ946)+1,"")</f>
        <v>451</v>
      </c>
      <c r="BA947" t="str">
        <f>IFERROR(INDEX(PLAYERIDMAP2[PLAYERNAME],MATCH(ROW()-ROW(BA$1),PITCHERS,0)),"")</f>
        <v/>
      </c>
    </row>
    <row r="948" spans="1:53" x14ac:dyDescent="0.25">
      <c r="A948" t="s">
        <v>13969</v>
      </c>
      <c r="B948" t="s">
        <v>5680</v>
      </c>
      <c r="C948" s="1">
        <v>31695</v>
      </c>
      <c r="D948" t="s">
        <v>16840</v>
      </c>
      <c r="E948" t="s">
        <v>20745</v>
      </c>
      <c r="F948" t="s">
        <v>11092</v>
      </c>
      <c r="G948" t="s">
        <v>16838</v>
      </c>
      <c r="H948" t="s">
        <v>10998</v>
      </c>
      <c r="I948" t="s">
        <v>20746</v>
      </c>
      <c r="J948" t="s">
        <v>5680</v>
      </c>
      <c r="K948">
        <v>457705</v>
      </c>
      <c r="L948" t="s">
        <v>5680</v>
      </c>
      <c r="M948">
        <v>1103290</v>
      </c>
      <c r="N948" t="s">
        <v>5680</v>
      </c>
      <c r="O948" t="s">
        <v>13970</v>
      </c>
      <c r="P948" t="s">
        <v>13969</v>
      </c>
      <c r="Q948">
        <v>7977</v>
      </c>
      <c r="R948" t="s">
        <v>5680</v>
      </c>
      <c r="S948">
        <v>28701</v>
      </c>
      <c r="T948" t="s">
        <v>5680</v>
      </c>
      <c r="U948" t="s">
        <v>5680</v>
      </c>
      <c r="V948" t="s">
        <v>13971</v>
      </c>
      <c r="W948">
        <v>46400</v>
      </c>
      <c r="X948">
        <v>7977</v>
      </c>
      <c r="Y948" t="s">
        <v>5680</v>
      </c>
      <c r="Z948" t="s">
        <v>13972</v>
      </c>
      <c r="AA948" t="s">
        <v>5703</v>
      </c>
      <c r="AB948" t="s">
        <v>5703</v>
      </c>
      <c r="AC948" t="s">
        <v>5680</v>
      </c>
      <c r="AD948" t="s">
        <v>13972</v>
      </c>
      <c r="AE948">
        <v>8626</v>
      </c>
      <c r="AF948" t="s">
        <v>5680</v>
      </c>
      <c r="AG948">
        <v>5456</v>
      </c>
      <c r="AH948" t="s">
        <v>5680</v>
      </c>
      <c r="AL948" t="str">
        <f>IF(PLAYERIDMAP2[[#This Row],[POS]]="C",MAX(AL$1:AL947)+1,"")</f>
        <v/>
      </c>
      <c r="AM948" t="str">
        <f>IFERROR(INDEX(PLAYERIDMAP2[PLAYERNAME],MATCH(ROW()-ROW(AM$1),CATCHERS,0)),"")</f>
        <v/>
      </c>
      <c r="AN948" t="str">
        <f>IF(PLAYERIDMAP2[[#This Row],[POS]]="1B",MAX(AN$1:AN947)+1,"")</f>
        <v/>
      </c>
      <c r="AO948" t="str">
        <f>IFERROR(INDEX(PLAYERIDMAP2[PLAYERNAME],MATCH(ROW()-ROW(AO$1),FIRSTBASE,0)),"")</f>
        <v/>
      </c>
      <c r="AP948" t="str">
        <f>IF(PLAYERIDMAP2[[#This Row],[POS]]="2B",MAX(AP$1:AP947)+1,"")</f>
        <v/>
      </c>
      <c r="AQ948" t="str">
        <f>IFERROR(INDEX(PLAYERIDMAP2[PLAYERNAME],MATCH(ROW()-ROW(AQ$1),SECONDBASE,0)),"")</f>
        <v/>
      </c>
      <c r="AR948" t="str">
        <f>IF(PLAYERIDMAP2[[#This Row],[POS]]="3B",MAX(AR$1:AR947)+1,"")</f>
        <v/>
      </c>
      <c r="AS948" t="str">
        <f>IFERROR(INDEX(PLAYERIDMAP2[PLAYERNAME],MATCH(ROW()-ROW(AS$1),THIRDBASE,0)),"")</f>
        <v/>
      </c>
      <c r="AT948" t="str">
        <f>IF(PLAYERIDMAP2[[#This Row],[POS]]="SS",MAX(AT$1:AT947)+1,"")</f>
        <v/>
      </c>
      <c r="AU948" t="str">
        <f>IFERROR(INDEX(PLAYERIDMAP2[PLAYERNAME],MATCH(ROW()-ROW(AU$1),SHORTSTOP,0)),"")</f>
        <v/>
      </c>
      <c r="AV948">
        <f>IF(PLAYERIDMAP2[[#This Row],[POS]]="OF",MAX(AV$1:AV947)+1,"")</f>
        <v>193</v>
      </c>
      <c r="AW948" t="str">
        <f>IFERROR(INDEX(PLAYERIDMAP2[PLAYERNAME],MATCH(ROW()-ROW(AW$1),OUTFIELD,0)),"")</f>
        <v/>
      </c>
      <c r="AX948">
        <f>IF(PLAYERIDMAP2[[#This Row],[POS]]&lt;&gt;"P",MAX(AX$1:AX947)+1,"")</f>
        <v>496</v>
      </c>
      <c r="AY948" t="str">
        <f>IFERROR(INDEX(PLAYERIDMAP2[PLAYERNAME],MATCH(ROW()-ROW(AY$1),HITTERS,0)),"")</f>
        <v/>
      </c>
      <c r="AZ948" t="str">
        <f>IF(PLAYERIDMAP2[[#This Row],[POS]]="P",MAX(AZ$1:AZ947)+1,"")</f>
        <v/>
      </c>
      <c r="BA948" t="str">
        <f>IFERROR(INDEX(PLAYERIDMAP2[PLAYERNAME],MATCH(ROW()-ROW(BA$1),PITCHERS,0)),"")</f>
        <v/>
      </c>
    </row>
    <row r="949" spans="1:53" x14ac:dyDescent="0.25">
      <c r="A949" t="s">
        <v>13973</v>
      </c>
      <c r="B949" t="s">
        <v>4951</v>
      </c>
      <c r="C949" s="1">
        <v>28811</v>
      </c>
      <c r="D949" t="s">
        <v>19297</v>
      </c>
      <c r="E949" t="s">
        <v>19298</v>
      </c>
      <c r="F949" t="s">
        <v>11053</v>
      </c>
      <c r="G949" t="s">
        <v>16838</v>
      </c>
      <c r="H949" t="s">
        <v>10998</v>
      </c>
      <c r="I949" t="s">
        <v>19299</v>
      </c>
      <c r="K949">
        <v>150021</v>
      </c>
      <c r="L949" t="s">
        <v>4951</v>
      </c>
      <c r="M949">
        <v>225399</v>
      </c>
      <c r="N949" t="s">
        <v>4951</v>
      </c>
      <c r="O949" t="s">
        <v>13974</v>
      </c>
      <c r="P949" t="s">
        <v>13973</v>
      </c>
      <c r="Q949">
        <v>6641</v>
      </c>
      <c r="R949" t="s">
        <v>4951</v>
      </c>
      <c r="S949">
        <v>4616</v>
      </c>
      <c r="T949" t="s">
        <v>4951</v>
      </c>
      <c r="V949" t="s">
        <v>13975</v>
      </c>
      <c r="W949">
        <v>31695</v>
      </c>
      <c r="X949">
        <v>6641</v>
      </c>
      <c r="Y949" t="s">
        <v>4951</v>
      </c>
      <c r="Z949" t="s">
        <v>16631</v>
      </c>
      <c r="AA949" t="s">
        <v>5703</v>
      </c>
      <c r="AB949" t="s">
        <v>5703</v>
      </c>
      <c r="AD949" t="s">
        <v>16631</v>
      </c>
      <c r="AL949" t="str">
        <f>IF(PLAYERIDMAP2[[#This Row],[POS]]="C",MAX(AL$1:AL948)+1,"")</f>
        <v/>
      </c>
      <c r="AM949" t="str">
        <f>IFERROR(INDEX(PLAYERIDMAP2[PLAYERNAME],MATCH(ROW()-ROW(AM$1),CATCHERS,0)),"")</f>
        <v/>
      </c>
      <c r="AN949" t="str">
        <f>IF(PLAYERIDMAP2[[#This Row],[POS]]="1B",MAX(AN$1:AN948)+1,"")</f>
        <v/>
      </c>
      <c r="AO949" t="str">
        <f>IFERROR(INDEX(PLAYERIDMAP2[PLAYERNAME],MATCH(ROW()-ROW(AO$1),FIRSTBASE,0)),"")</f>
        <v/>
      </c>
      <c r="AP949" t="str">
        <f>IF(PLAYERIDMAP2[[#This Row],[POS]]="2B",MAX(AP$1:AP948)+1,"")</f>
        <v/>
      </c>
      <c r="AQ949" t="str">
        <f>IFERROR(INDEX(PLAYERIDMAP2[PLAYERNAME],MATCH(ROW()-ROW(AQ$1),SECONDBASE,0)),"")</f>
        <v/>
      </c>
      <c r="AR949" t="str">
        <f>IF(PLAYERIDMAP2[[#This Row],[POS]]="3B",MAX(AR$1:AR948)+1,"")</f>
        <v/>
      </c>
      <c r="AS949" t="str">
        <f>IFERROR(INDEX(PLAYERIDMAP2[PLAYERNAME],MATCH(ROW()-ROW(AS$1),THIRDBASE,0)),"")</f>
        <v/>
      </c>
      <c r="AT949" t="str">
        <f>IF(PLAYERIDMAP2[[#This Row],[POS]]="SS",MAX(AT$1:AT948)+1,"")</f>
        <v/>
      </c>
      <c r="AU949" t="str">
        <f>IFERROR(INDEX(PLAYERIDMAP2[PLAYERNAME],MATCH(ROW()-ROW(AU$1),SHORTSTOP,0)),"")</f>
        <v/>
      </c>
      <c r="AV949">
        <f>IF(PLAYERIDMAP2[[#This Row],[POS]]="OF",MAX(AV$1:AV948)+1,"")</f>
        <v>194</v>
      </c>
      <c r="AW949" t="str">
        <f>IFERROR(INDEX(PLAYERIDMAP2[PLAYERNAME],MATCH(ROW()-ROW(AW$1),OUTFIELD,0)),"")</f>
        <v/>
      </c>
      <c r="AX949">
        <f>IF(PLAYERIDMAP2[[#This Row],[POS]]&lt;&gt;"P",MAX(AX$1:AX948)+1,"")</f>
        <v>497</v>
      </c>
      <c r="AY949" t="str">
        <f>IFERROR(INDEX(PLAYERIDMAP2[PLAYERNAME],MATCH(ROW()-ROW(AY$1),HITTERS,0)),"")</f>
        <v/>
      </c>
      <c r="AZ949" t="str">
        <f>IF(PLAYERIDMAP2[[#This Row],[POS]]="P",MAX(AZ$1:AZ948)+1,"")</f>
        <v/>
      </c>
      <c r="BA949" t="str">
        <f>IFERROR(INDEX(PLAYERIDMAP2[PLAYERNAME],MATCH(ROW()-ROW(BA$1),PITCHERS,0)),"")</f>
        <v/>
      </c>
    </row>
    <row r="950" spans="1:53" x14ac:dyDescent="0.25">
      <c r="A950" t="s">
        <v>13976</v>
      </c>
      <c r="B950" t="s">
        <v>9928</v>
      </c>
      <c r="C950" s="1">
        <v>30974</v>
      </c>
      <c r="D950" t="s">
        <v>16904</v>
      </c>
      <c r="E950" t="s">
        <v>19298</v>
      </c>
      <c r="F950" t="s">
        <v>11053</v>
      </c>
      <c r="G950" t="s">
        <v>16838</v>
      </c>
      <c r="H950" t="s">
        <v>10988</v>
      </c>
      <c r="I950" t="s">
        <v>19950</v>
      </c>
      <c r="J950" t="s">
        <v>9928</v>
      </c>
      <c r="K950">
        <v>457428</v>
      </c>
      <c r="L950" t="s">
        <v>9928</v>
      </c>
      <c r="M950">
        <v>1402913</v>
      </c>
      <c r="N950" t="s">
        <v>9928</v>
      </c>
      <c r="O950" t="s">
        <v>13977</v>
      </c>
      <c r="P950" t="s">
        <v>13976</v>
      </c>
      <c r="Q950">
        <v>8358</v>
      </c>
      <c r="R950" t="s">
        <v>9928</v>
      </c>
      <c r="S950">
        <v>29243</v>
      </c>
      <c r="T950" t="s">
        <v>9928</v>
      </c>
      <c r="V950" t="s">
        <v>13978</v>
      </c>
      <c r="W950">
        <v>48206</v>
      </c>
      <c r="X950">
        <v>8358</v>
      </c>
      <c r="Y950" t="s">
        <v>9928</v>
      </c>
      <c r="Z950" t="s">
        <v>16632</v>
      </c>
      <c r="AA950" t="s">
        <v>10958</v>
      </c>
      <c r="AB950" t="s">
        <v>5703</v>
      </c>
      <c r="AD950" t="s">
        <v>16632</v>
      </c>
      <c r="AL950" t="str">
        <f>IF(PLAYERIDMAP2[[#This Row],[POS]]="C",MAX(AL$1:AL949)+1,"")</f>
        <v/>
      </c>
      <c r="AM950" t="str">
        <f>IFERROR(INDEX(PLAYERIDMAP2[PLAYERNAME],MATCH(ROW()-ROW(AM$1),CATCHERS,0)),"")</f>
        <v/>
      </c>
      <c r="AN950" t="str">
        <f>IF(PLAYERIDMAP2[[#This Row],[POS]]="1B",MAX(AN$1:AN949)+1,"")</f>
        <v/>
      </c>
      <c r="AO950" t="str">
        <f>IFERROR(INDEX(PLAYERIDMAP2[PLAYERNAME],MATCH(ROW()-ROW(AO$1),FIRSTBASE,0)),"")</f>
        <v/>
      </c>
      <c r="AP950" t="str">
        <f>IF(PLAYERIDMAP2[[#This Row],[POS]]="2B",MAX(AP$1:AP949)+1,"")</f>
        <v/>
      </c>
      <c r="AQ950" t="str">
        <f>IFERROR(INDEX(PLAYERIDMAP2[PLAYERNAME],MATCH(ROW()-ROW(AQ$1),SECONDBASE,0)),"")</f>
        <v/>
      </c>
      <c r="AR950" t="str">
        <f>IF(PLAYERIDMAP2[[#This Row],[POS]]="3B",MAX(AR$1:AR949)+1,"")</f>
        <v/>
      </c>
      <c r="AS950" t="str">
        <f>IFERROR(INDEX(PLAYERIDMAP2[PLAYERNAME],MATCH(ROW()-ROW(AS$1),THIRDBASE,0)),"")</f>
        <v/>
      </c>
      <c r="AT950" t="str">
        <f>IF(PLAYERIDMAP2[[#This Row],[POS]]="SS",MAX(AT$1:AT949)+1,"")</f>
        <v/>
      </c>
      <c r="AU950" t="str">
        <f>IFERROR(INDEX(PLAYERIDMAP2[PLAYERNAME],MATCH(ROW()-ROW(AU$1),SHORTSTOP,0)),"")</f>
        <v/>
      </c>
      <c r="AV950" t="str">
        <f>IF(PLAYERIDMAP2[[#This Row],[POS]]="OF",MAX(AV$1:AV949)+1,"")</f>
        <v/>
      </c>
      <c r="AW950" t="str">
        <f>IFERROR(INDEX(PLAYERIDMAP2[PLAYERNAME],MATCH(ROW()-ROW(AW$1),OUTFIELD,0)),"")</f>
        <v/>
      </c>
      <c r="AX950" t="str">
        <f>IF(PLAYERIDMAP2[[#This Row],[POS]]&lt;&gt;"P",MAX(AX$1:AX949)+1,"")</f>
        <v/>
      </c>
      <c r="AY950" t="str">
        <f>IFERROR(INDEX(PLAYERIDMAP2[PLAYERNAME],MATCH(ROW()-ROW(AY$1),HITTERS,0)),"")</f>
        <v/>
      </c>
      <c r="AZ950">
        <f>IF(PLAYERIDMAP2[[#This Row],[POS]]="P",MAX(AZ$1:AZ949)+1,"")</f>
        <v>452</v>
      </c>
      <c r="BA950" t="str">
        <f>IFERROR(INDEX(PLAYERIDMAP2[PLAYERNAME],MATCH(ROW()-ROW(BA$1),PITCHERS,0)),"")</f>
        <v/>
      </c>
    </row>
    <row r="951" spans="1:53" x14ac:dyDescent="0.25">
      <c r="A951" t="s">
        <v>13979</v>
      </c>
      <c r="B951" t="s">
        <v>3541</v>
      </c>
      <c r="C951" s="1">
        <v>27296</v>
      </c>
      <c r="D951" t="s">
        <v>17219</v>
      </c>
      <c r="E951" t="s">
        <v>19298</v>
      </c>
      <c r="F951" t="s">
        <v>11016</v>
      </c>
      <c r="G951" t="s">
        <v>11016</v>
      </c>
      <c r="H951" t="s">
        <v>5705</v>
      </c>
      <c r="I951" t="s">
        <v>20427</v>
      </c>
      <c r="J951" t="s">
        <v>3541</v>
      </c>
      <c r="K951">
        <v>150348</v>
      </c>
      <c r="L951" t="s">
        <v>3541</v>
      </c>
      <c r="M951">
        <v>21632</v>
      </c>
      <c r="N951" t="s">
        <v>3541</v>
      </c>
      <c r="O951" t="s">
        <v>13980</v>
      </c>
      <c r="P951" t="s">
        <v>13979</v>
      </c>
      <c r="Q951">
        <v>6269</v>
      </c>
      <c r="R951" t="s">
        <v>3541</v>
      </c>
      <c r="S951">
        <v>4108</v>
      </c>
      <c r="T951" t="s">
        <v>3541</v>
      </c>
      <c r="V951" t="s">
        <v>13981</v>
      </c>
      <c r="W951">
        <v>1107</v>
      </c>
      <c r="X951">
        <v>6269</v>
      </c>
      <c r="Y951" t="s">
        <v>3541</v>
      </c>
      <c r="Z951" t="s">
        <v>13982</v>
      </c>
      <c r="AA951" t="s">
        <v>5703</v>
      </c>
      <c r="AB951" t="s">
        <v>5703</v>
      </c>
      <c r="AD951" t="s">
        <v>13982</v>
      </c>
      <c r="AL951" t="str">
        <f>IF(PLAYERIDMAP2[[#This Row],[POS]]="C",MAX(AL$1:AL950)+1,"")</f>
        <v/>
      </c>
      <c r="AM951" t="str">
        <f>IFERROR(INDEX(PLAYERIDMAP2[PLAYERNAME],MATCH(ROW()-ROW(AM$1),CATCHERS,0)),"")</f>
        <v/>
      </c>
      <c r="AN951" t="str">
        <f>IF(PLAYERIDMAP2[[#This Row],[POS]]="1B",MAX(AN$1:AN950)+1,"")</f>
        <v/>
      </c>
      <c r="AO951" t="str">
        <f>IFERROR(INDEX(PLAYERIDMAP2[PLAYERNAME],MATCH(ROW()-ROW(AO$1),FIRSTBASE,0)),"")</f>
        <v/>
      </c>
      <c r="AP951" t="str">
        <f>IF(PLAYERIDMAP2[[#This Row],[POS]]="2B",MAX(AP$1:AP950)+1,"")</f>
        <v/>
      </c>
      <c r="AQ951" t="str">
        <f>IFERROR(INDEX(PLAYERIDMAP2[PLAYERNAME],MATCH(ROW()-ROW(AQ$1),SECONDBASE,0)),"")</f>
        <v/>
      </c>
      <c r="AR951">
        <f>IF(PLAYERIDMAP2[[#This Row],[POS]]="3B",MAX(AR$1:AR950)+1,"")</f>
        <v>57</v>
      </c>
      <c r="AS951" t="str">
        <f>IFERROR(INDEX(PLAYERIDMAP2[PLAYERNAME],MATCH(ROW()-ROW(AS$1),THIRDBASE,0)),"")</f>
        <v/>
      </c>
      <c r="AT951" t="str">
        <f>IF(PLAYERIDMAP2[[#This Row],[POS]]="SS",MAX(AT$1:AT950)+1,"")</f>
        <v/>
      </c>
      <c r="AU951" t="str">
        <f>IFERROR(INDEX(PLAYERIDMAP2[PLAYERNAME],MATCH(ROW()-ROW(AU$1),SHORTSTOP,0)),"")</f>
        <v/>
      </c>
      <c r="AV951" t="str">
        <f>IF(PLAYERIDMAP2[[#This Row],[POS]]="OF",MAX(AV$1:AV950)+1,"")</f>
        <v/>
      </c>
      <c r="AW951" t="str">
        <f>IFERROR(INDEX(PLAYERIDMAP2[PLAYERNAME],MATCH(ROW()-ROW(AW$1),OUTFIELD,0)),"")</f>
        <v/>
      </c>
      <c r="AX951">
        <f>IF(PLAYERIDMAP2[[#This Row],[POS]]&lt;&gt;"P",MAX(AX$1:AX950)+1,"")</f>
        <v>498</v>
      </c>
      <c r="AY951" t="str">
        <f>IFERROR(INDEX(PLAYERIDMAP2[PLAYERNAME],MATCH(ROW()-ROW(AY$1),HITTERS,0)),"")</f>
        <v/>
      </c>
      <c r="AZ951" t="str">
        <f>IF(PLAYERIDMAP2[[#This Row],[POS]]="P",MAX(AZ$1:AZ950)+1,"")</f>
        <v/>
      </c>
      <c r="BA951" t="str">
        <f>IFERROR(INDEX(PLAYERIDMAP2[PLAYERNAME],MATCH(ROW()-ROW(BA$1),PITCHERS,0)),"")</f>
        <v/>
      </c>
    </row>
    <row r="952" spans="1:53" x14ac:dyDescent="0.25">
      <c r="A952" t="s">
        <v>13983</v>
      </c>
      <c r="B952" t="s">
        <v>10940</v>
      </c>
      <c r="C952" s="1">
        <v>31630</v>
      </c>
      <c r="D952" t="s">
        <v>17006</v>
      </c>
      <c r="E952" t="s">
        <v>19166</v>
      </c>
      <c r="F952" t="s">
        <v>11142</v>
      </c>
      <c r="G952" t="s">
        <v>14693</v>
      </c>
      <c r="H952" t="s">
        <v>10988</v>
      </c>
      <c r="I952" t="s">
        <v>19167</v>
      </c>
      <c r="J952" t="s">
        <v>10940</v>
      </c>
      <c r="K952">
        <v>459429</v>
      </c>
      <c r="L952" t="s">
        <v>10940</v>
      </c>
      <c r="M952">
        <v>1262693</v>
      </c>
      <c r="N952" t="s">
        <v>10940</v>
      </c>
      <c r="O952" t="s">
        <v>13984</v>
      </c>
      <c r="P952" t="s">
        <v>13983</v>
      </c>
      <c r="Q952">
        <v>8176</v>
      </c>
      <c r="R952" t="s">
        <v>10940</v>
      </c>
      <c r="S952">
        <v>28959</v>
      </c>
      <c r="T952" t="s">
        <v>10940</v>
      </c>
      <c r="V952" t="s">
        <v>13985</v>
      </c>
      <c r="W952">
        <v>48219</v>
      </c>
      <c r="X952">
        <v>8176</v>
      </c>
      <c r="Y952" t="s">
        <v>10940</v>
      </c>
      <c r="Z952" t="s">
        <v>13986</v>
      </c>
      <c r="AA952" t="s">
        <v>10958</v>
      </c>
      <c r="AB952" t="s">
        <v>10958</v>
      </c>
      <c r="AC952" t="s">
        <v>10940</v>
      </c>
      <c r="AD952" t="s">
        <v>13986</v>
      </c>
      <c r="AE952">
        <v>9452</v>
      </c>
      <c r="AF952" t="s">
        <v>10940</v>
      </c>
      <c r="AG952">
        <v>12594</v>
      </c>
      <c r="AH952" t="s">
        <v>10940</v>
      </c>
      <c r="AL952" t="str">
        <f>IF(PLAYERIDMAP2[[#This Row],[POS]]="C",MAX(AL$1:AL951)+1,"")</f>
        <v/>
      </c>
      <c r="AM952" t="str">
        <f>IFERROR(INDEX(PLAYERIDMAP2[PLAYERNAME],MATCH(ROW()-ROW(AM$1),CATCHERS,0)),"")</f>
        <v/>
      </c>
      <c r="AN952" t="str">
        <f>IF(PLAYERIDMAP2[[#This Row],[POS]]="1B",MAX(AN$1:AN951)+1,"")</f>
        <v/>
      </c>
      <c r="AO952" t="str">
        <f>IFERROR(INDEX(PLAYERIDMAP2[PLAYERNAME],MATCH(ROW()-ROW(AO$1),FIRSTBASE,0)),"")</f>
        <v/>
      </c>
      <c r="AP952" t="str">
        <f>IF(PLAYERIDMAP2[[#This Row],[POS]]="2B",MAX(AP$1:AP951)+1,"")</f>
        <v/>
      </c>
      <c r="AQ952" t="str">
        <f>IFERROR(INDEX(PLAYERIDMAP2[PLAYERNAME],MATCH(ROW()-ROW(AQ$1),SECONDBASE,0)),"")</f>
        <v/>
      </c>
      <c r="AR952" t="str">
        <f>IF(PLAYERIDMAP2[[#This Row],[POS]]="3B",MAX(AR$1:AR951)+1,"")</f>
        <v/>
      </c>
      <c r="AS952" t="str">
        <f>IFERROR(INDEX(PLAYERIDMAP2[PLAYERNAME],MATCH(ROW()-ROW(AS$1),THIRDBASE,0)),"")</f>
        <v/>
      </c>
      <c r="AT952" t="str">
        <f>IF(PLAYERIDMAP2[[#This Row],[POS]]="SS",MAX(AT$1:AT951)+1,"")</f>
        <v/>
      </c>
      <c r="AU952" t="str">
        <f>IFERROR(INDEX(PLAYERIDMAP2[PLAYERNAME],MATCH(ROW()-ROW(AU$1),SHORTSTOP,0)),"")</f>
        <v/>
      </c>
      <c r="AV952" t="str">
        <f>IF(PLAYERIDMAP2[[#This Row],[POS]]="OF",MAX(AV$1:AV951)+1,"")</f>
        <v/>
      </c>
      <c r="AW952" t="str">
        <f>IFERROR(INDEX(PLAYERIDMAP2[PLAYERNAME],MATCH(ROW()-ROW(AW$1),OUTFIELD,0)),"")</f>
        <v/>
      </c>
      <c r="AX952" t="str">
        <f>IF(PLAYERIDMAP2[[#This Row],[POS]]&lt;&gt;"P",MAX(AX$1:AX951)+1,"")</f>
        <v/>
      </c>
      <c r="AY952" t="str">
        <f>IFERROR(INDEX(PLAYERIDMAP2[PLAYERNAME],MATCH(ROW()-ROW(AY$1),HITTERS,0)),"")</f>
        <v/>
      </c>
      <c r="AZ952">
        <f>IF(PLAYERIDMAP2[[#This Row],[POS]]="P",MAX(AZ$1:AZ951)+1,"")</f>
        <v>453</v>
      </c>
      <c r="BA952" t="str">
        <f>IFERROR(INDEX(PLAYERIDMAP2[PLAYERNAME],MATCH(ROW()-ROW(BA$1),PITCHERS,0)),"")</f>
        <v/>
      </c>
    </row>
    <row r="953" spans="1:53" x14ac:dyDescent="0.25">
      <c r="A953" t="s">
        <v>13987</v>
      </c>
      <c r="B953" t="s">
        <v>5233</v>
      </c>
      <c r="C953" s="1">
        <v>30236</v>
      </c>
      <c r="D953" t="s">
        <v>17100</v>
      </c>
      <c r="E953" t="s">
        <v>18120</v>
      </c>
      <c r="F953" t="s">
        <v>11007</v>
      </c>
      <c r="G953" t="s">
        <v>16838</v>
      </c>
      <c r="H953" t="s">
        <v>5705</v>
      </c>
      <c r="I953" t="s">
        <v>18121</v>
      </c>
      <c r="J953" t="s">
        <v>5233</v>
      </c>
      <c r="K953">
        <v>431171</v>
      </c>
      <c r="L953" t="s">
        <v>5233</v>
      </c>
      <c r="M953">
        <v>489788</v>
      </c>
      <c r="N953" t="s">
        <v>5233</v>
      </c>
      <c r="O953" t="s">
        <v>13988</v>
      </c>
      <c r="P953" t="s">
        <v>13987</v>
      </c>
      <c r="Q953">
        <v>8359</v>
      </c>
      <c r="R953" t="s">
        <v>5233</v>
      </c>
      <c r="S953">
        <v>29245</v>
      </c>
      <c r="T953" t="s">
        <v>5233</v>
      </c>
      <c r="U953" t="s">
        <v>5233</v>
      </c>
      <c r="V953" t="s">
        <v>13989</v>
      </c>
      <c r="W953">
        <v>48220</v>
      </c>
      <c r="X953">
        <v>8359</v>
      </c>
      <c r="Y953" t="s">
        <v>5233</v>
      </c>
      <c r="Z953" t="s">
        <v>13990</v>
      </c>
      <c r="AA953" t="s">
        <v>5703</v>
      </c>
      <c r="AB953" t="s">
        <v>5703</v>
      </c>
      <c r="AC953" t="s">
        <v>5233</v>
      </c>
      <c r="AD953" t="s">
        <v>13990</v>
      </c>
      <c r="AE953">
        <v>9086</v>
      </c>
      <c r="AF953" t="s">
        <v>5233</v>
      </c>
      <c r="AG953">
        <v>5437</v>
      </c>
      <c r="AH953" t="s">
        <v>5233</v>
      </c>
      <c r="AL953" t="str">
        <f>IF(PLAYERIDMAP2[[#This Row],[POS]]="C",MAX(AL$1:AL952)+1,"")</f>
        <v/>
      </c>
      <c r="AM953" t="str">
        <f>IFERROR(INDEX(PLAYERIDMAP2[PLAYERNAME],MATCH(ROW()-ROW(AM$1),CATCHERS,0)),"")</f>
        <v/>
      </c>
      <c r="AN953" t="str">
        <f>IF(PLAYERIDMAP2[[#This Row],[POS]]="1B",MAX(AN$1:AN952)+1,"")</f>
        <v/>
      </c>
      <c r="AO953" t="str">
        <f>IFERROR(INDEX(PLAYERIDMAP2[PLAYERNAME],MATCH(ROW()-ROW(AO$1),FIRSTBASE,0)),"")</f>
        <v/>
      </c>
      <c r="AP953" t="str">
        <f>IF(PLAYERIDMAP2[[#This Row],[POS]]="2B",MAX(AP$1:AP952)+1,"")</f>
        <v/>
      </c>
      <c r="AQ953" t="str">
        <f>IFERROR(INDEX(PLAYERIDMAP2[PLAYERNAME],MATCH(ROW()-ROW(AQ$1),SECONDBASE,0)),"")</f>
        <v/>
      </c>
      <c r="AR953">
        <f>IF(PLAYERIDMAP2[[#This Row],[POS]]="3B",MAX(AR$1:AR952)+1,"")</f>
        <v>58</v>
      </c>
      <c r="AS953" t="str">
        <f>IFERROR(INDEX(PLAYERIDMAP2[PLAYERNAME],MATCH(ROW()-ROW(AS$1),THIRDBASE,0)),"")</f>
        <v/>
      </c>
      <c r="AT953" t="str">
        <f>IF(PLAYERIDMAP2[[#This Row],[POS]]="SS",MAX(AT$1:AT952)+1,"")</f>
        <v/>
      </c>
      <c r="AU953" t="str">
        <f>IFERROR(INDEX(PLAYERIDMAP2[PLAYERNAME],MATCH(ROW()-ROW(AU$1),SHORTSTOP,0)),"")</f>
        <v/>
      </c>
      <c r="AV953" t="str">
        <f>IF(PLAYERIDMAP2[[#This Row],[POS]]="OF",MAX(AV$1:AV952)+1,"")</f>
        <v/>
      </c>
      <c r="AW953" t="str">
        <f>IFERROR(INDEX(PLAYERIDMAP2[PLAYERNAME],MATCH(ROW()-ROW(AW$1),OUTFIELD,0)),"")</f>
        <v/>
      </c>
      <c r="AX953">
        <f>IF(PLAYERIDMAP2[[#This Row],[POS]]&lt;&gt;"P",MAX(AX$1:AX952)+1,"")</f>
        <v>499</v>
      </c>
      <c r="AY953" t="str">
        <f>IFERROR(INDEX(PLAYERIDMAP2[PLAYERNAME],MATCH(ROW()-ROW(AY$1),HITTERS,0)),"")</f>
        <v/>
      </c>
      <c r="AZ953" t="str">
        <f>IF(PLAYERIDMAP2[[#This Row],[POS]]="P",MAX(AZ$1:AZ952)+1,"")</f>
        <v/>
      </c>
      <c r="BA953" t="str">
        <f>IFERROR(INDEX(PLAYERIDMAP2[PLAYERNAME],MATCH(ROW()-ROW(BA$1),PITCHERS,0)),"")</f>
        <v/>
      </c>
    </row>
    <row r="954" spans="1:53" x14ac:dyDescent="0.25">
      <c r="A954" t="s">
        <v>13991</v>
      </c>
      <c r="B954" t="s">
        <v>9427</v>
      </c>
      <c r="C954" s="1">
        <v>30034</v>
      </c>
      <c r="D954" t="s">
        <v>16958</v>
      </c>
      <c r="E954" t="s">
        <v>20749</v>
      </c>
      <c r="F954" t="s">
        <v>11016</v>
      </c>
      <c r="G954" t="s">
        <v>11016</v>
      </c>
      <c r="H954" t="s">
        <v>10988</v>
      </c>
      <c r="I954" t="s">
        <v>20750</v>
      </c>
      <c r="J954" t="s">
        <v>9427</v>
      </c>
      <c r="K954">
        <v>430661</v>
      </c>
      <c r="L954" t="s">
        <v>9427</v>
      </c>
      <c r="M954">
        <v>223562</v>
      </c>
      <c r="N954" t="s">
        <v>9427</v>
      </c>
      <c r="O954" t="s">
        <v>13992</v>
      </c>
      <c r="P954" t="s">
        <v>13991</v>
      </c>
      <c r="Q954">
        <v>7294</v>
      </c>
      <c r="R954" t="s">
        <v>9427</v>
      </c>
      <c r="S954">
        <v>5919</v>
      </c>
      <c r="T954" t="s">
        <v>9427</v>
      </c>
      <c r="V954" t="s">
        <v>13993</v>
      </c>
      <c r="W954">
        <v>31635</v>
      </c>
      <c r="X954">
        <v>7294</v>
      </c>
      <c r="Y954" t="s">
        <v>9427</v>
      </c>
      <c r="Z954" t="s">
        <v>13994</v>
      </c>
      <c r="AA954" t="s">
        <v>5703</v>
      </c>
      <c r="AB954" t="s">
        <v>5703</v>
      </c>
      <c r="AD954" t="s">
        <v>13994</v>
      </c>
      <c r="AF954" t="s">
        <v>9427</v>
      </c>
      <c r="AG954">
        <v>6052</v>
      </c>
      <c r="AH954" t="s">
        <v>9427</v>
      </c>
      <c r="AL954" t="str">
        <f>IF(PLAYERIDMAP2[[#This Row],[POS]]="C",MAX(AL$1:AL953)+1,"")</f>
        <v/>
      </c>
      <c r="AM954" t="str">
        <f>IFERROR(INDEX(PLAYERIDMAP2[PLAYERNAME],MATCH(ROW()-ROW(AM$1),CATCHERS,0)),"")</f>
        <v/>
      </c>
      <c r="AN954" t="str">
        <f>IF(PLAYERIDMAP2[[#This Row],[POS]]="1B",MAX(AN$1:AN953)+1,"")</f>
        <v/>
      </c>
      <c r="AO954" t="str">
        <f>IFERROR(INDEX(PLAYERIDMAP2[PLAYERNAME],MATCH(ROW()-ROW(AO$1),FIRSTBASE,0)),"")</f>
        <v/>
      </c>
      <c r="AP954" t="str">
        <f>IF(PLAYERIDMAP2[[#This Row],[POS]]="2B",MAX(AP$1:AP953)+1,"")</f>
        <v/>
      </c>
      <c r="AQ954" t="str">
        <f>IFERROR(INDEX(PLAYERIDMAP2[PLAYERNAME],MATCH(ROW()-ROW(AQ$1),SECONDBASE,0)),"")</f>
        <v/>
      </c>
      <c r="AR954" t="str">
        <f>IF(PLAYERIDMAP2[[#This Row],[POS]]="3B",MAX(AR$1:AR953)+1,"")</f>
        <v/>
      </c>
      <c r="AS954" t="str">
        <f>IFERROR(INDEX(PLAYERIDMAP2[PLAYERNAME],MATCH(ROW()-ROW(AS$1),THIRDBASE,0)),"")</f>
        <v/>
      </c>
      <c r="AT954" t="str">
        <f>IF(PLAYERIDMAP2[[#This Row],[POS]]="SS",MAX(AT$1:AT953)+1,"")</f>
        <v/>
      </c>
      <c r="AU954" t="str">
        <f>IFERROR(INDEX(PLAYERIDMAP2[PLAYERNAME],MATCH(ROW()-ROW(AU$1),SHORTSTOP,0)),"")</f>
        <v/>
      </c>
      <c r="AV954" t="str">
        <f>IF(PLAYERIDMAP2[[#This Row],[POS]]="OF",MAX(AV$1:AV953)+1,"")</f>
        <v/>
      </c>
      <c r="AW954" t="str">
        <f>IFERROR(INDEX(PLAYERIDMAP2[PLAYERNAME],MATCH(ROW()-ROW(AW$1),OUTFIELD,0)),"")</f>
        <v/>
      </c>
      <c r="AX954" t="str">
        <f>IF(PLAYERIDMAP2[[#This Row],[POS]]&lt;&gt;"P",MAX(AX$1:AX953)+1,"")</f>
        <v/>
      </c>
      <c r="AY954" t="str">
        <f>IFERROR(INDEX(PLAYERIDMAP2[PLAYERNAME],MATCH(ROW()-ROW(AY$1),HITTERS,0)),"")</f>
        <v/>
      </c>
      <c r="AZ954">
        <f>IF(PLAYERIDMAP2[[#This Row],[POS]]="P",MAX(AZ$1:AZ953)+1,"")</f>
        <v>454</v>
      </c>
      <c r="BA954" t="str">
        <f>IFERROR(INDEX(PLAYERIDMAP2[PLAYERNAME],MATCH(ROW()-ROW(BA$1),PITCHERS,0)),"")</f>
        <v/>
      </c>
    </row>
    <row r="955" spans="1:53" x14ac:dyDescent="0.25">
      <c r="A955" t="s">
        <v>13995</v>
      </c>
      <c r="B955" t="s">
        <v>13996</v>
      </c>
      <c r="C955" s="1">
        <v>32244</v>
      </c>
      <c r="D955" t="s">
        <v>16985</v>
      </c>
      <c r="E955" t="s">
        <v>20212</v>
      </c>
      <c r="F955" t="s">
        <v>11057</v>
      </c>
      <c r="G955" t="s">
        <v>14693</v>
      </c>
      <c r="H955" t="s">
        <v>11003</v>
      </c>
      <c r="I955" t="s">
        <v>20213</v>
      </c>
      <c r="J955" t="s">
        <v>5422</v>
      </c>
      <c r="K955">
        <v>573027</v>
      </c>
      <c r="L955" t="s">
        <v>5422</v>
      </c>
      <c r="M955">
        <v>1741609</v>
      </c>
      <c r="N955" t="s">
        <v>5422</v>
      </c>
      <c r="O955" t="s">
        <v>13997</v>
      </c>
      <c r="P955" t="s">
        <v>13995</v>
      </c>
      <c r="Q955">
        <v>9427</v>
      </c>
      <c r="R955" t="s">
        <v>5422</v>
      </c>
      <c r="S955">
        <v>30879</v>
      </c>
      <c r="T955" t="s">
        <v>5422</v>
      </c>
      <c r="V955" t="s">
        <v>13998</v>
      </c>
      <c r="W955">
        <v>60472</v>
      </c>
      <c r="X955">
        <v>9427</v>
      </c>
      <c r="Y955" t="s">
        <v>5422</v>
      </c>
      <c r="Z955" t="s">
        <v>20214</v>
      </c>
      <c r="AA955" t="s">
        <v>10958</v>
      </c>
      <c r="AB955" t="s">
        <v>10958</v>
      </c>
      <c r="AD955" t="s">
        <v>16633</v>
      </c>
      <c r="AL955" t="str">
        <f>IF(PLAYERIDMAP2[[#This Row],[POS]]="C",MAX(AL$1:AL954)+1,"")</f>
        <v/>
      </c>
      <c r="AM955" t="str">
        <f>IFERROR(INDEX(PLAYERIDMAP2[PLAYERNAME],MATCH(ROW()-ROW(AM$1),CATCHERS,0)),"")</f>
        <v/>
      </c>
      <c r="AN955">
        <f>IF(PLAYERIDMAP2[[#This Row],[POS]]="1B",MAX(AN$1:AN954)+1,"")</f>
        <v>55</v>
      </c>
      <c r="AO955" t="str">
        <f>IFERROR(INDEX(PLAYERIDMAP2[PLAYERNAME],MATCH(ROW()-ROW(AO$1),FIRSTBASE,0)),"")</f>
        <v/>
      </c>
      <c r="AP955" t="str">
        <f>IF(PLAYERIDMAP2[[#This Row],[POS]]="2B",MAX(AP$1:AP954)+1,"")</f>
        <v/>
      </c>
      <c r="AQ955" t="str">
        <f>IFERROR(INDEX(PLAYERIDMAP2[PLAYERNAME],MATCH(ROW()-ROW(AQ$1),SECONDBASE,0)),"")</f>
        <v/>
      </c>
      <c r="AR955" t="str">
        <f>IF(PLAYERIDMAP2[[#This Row],[POS]]="3B",MAX(AR$1:AR954)+1,"")</f>
        <v/>
      </c>
      <c r="AS955" t="str">
        <f>IFERROR(INDEX(PLAYERIDMAP2[PLAYERNAME],MATCH(ROW()-ROW(AS$1),THIRDBASE,0)),"")</f>
        <v/>
      </c>
      <c r="AT955" t="str">
        <f>IF(PLAYERIDMAP2[[#This Row],[POS]]="SS",MAX(AT$1:AT954)+1,"")</f>
        <v/>
      </c>
      <c r="AU955" t="str">
        <f>IFERROR(INDEX(PLAYERIDMAP2[PLAYERNAME],MATCH(ROW()-ROW(AU$1),SHORTSTOP,0)),"")</f>
        <v/>
      </c>
      <c r="AV955" t="str">
        <f>IF(PLAYERIDMAP2[[#This Row],[POS]]="OF",MAX(AV$1:AV954)+1,"")</f>
        <v/>
      </c>
      <c r="AW955" t="str">
        <f>IFERROR(INDEX(PLAYERIDMAP2[PLAYERNAME],MATCH(ROW()-ROW(AW$1),OUTFIELD,0)),"")</f>
        <v/>
      </c>
      <c r="AX955">
        <f>IF(PLAYERIDMAP2[[#This Row],[POS]]&lt;&gt;"P",MAX(AX$1:AX954)+1,"")</f>
        <v>500</v>
      </c>
      <c r="AY955" t="str">
        <f>IFERROR(INDEX(PLAYERIDMAP2[PLAYERNAME],MATCH(ROW()-ROW(AY$1),HITTERS,0)),"")</f>
        <v/>
      </c>
      <c r="AZ955" t="str">
        <f>IF(PLAYERIDMAP2[[#This Row],[POS]]="P",MAX(AZ$1:AZ954)+1,"")</f>
        <v/>
      </c>
      <c r="BA955" t="str">
        <f>IFERROR(INDEX(PLAYERIDMAP2[PLAYERNAME],MATCH(ROW()-ROW(BA$1),PITCHERS,0)),"")</f>
        <v/>
      </c>
    </row>
    <row r="956" spans="1:53" x14ac:dyDescent="0.25">
      <c r="A956" t="s">
        <v>13999</v>
      </c>
      <c r="B956" t="s">
        <v>10499</v>
      </c>
      <c r="C956" s="1">
        <v>31947</v>
      </c>
      <c r="D956" t="s">
        <v>19292</v>
      </c>
      <c r="E956" t="s">
        <v>20341</v>
      </c>
      <c r="F956" t="s">
        <v>11077</v>
      </c>
      <c r="G956" t="s">
        <v>14693</v>
      </c>
      <c r="H956" t="s">
        <v>10988</v>
      </c>
      <c r="I956" t="s">
        <v>20342</v>
      </c>
      <c r="J956" t="s">
        <v>10499</v>
      </c>
      <c r="K956">
        <v>543521</v>
      </c>
      <c r="L956" t="s">
        <v>10499</v>
      </c>
      <c r="M956">
        <v>2008575</v>
      </c>
      <c r="N956" t="s">
        <v>10499</v>
      </c>
      <c r="O956" t="s">
        <v>14000</v>
      </c>
      <c r="P956" t="s">
        <v>13999</v>
      </c>
      <c r="Q956">
        <v>9275</v>
      </c>
      <c r="R956" t="s">
        <v>10499</v>
      </c>
      <c r="S956">
        <v>32569</v>
      </c>
      <c r="T956" t="s">
        <v>10499</v>
      </c>
      <c r="V956" t="s">
        <v>14001</v>
      </c>
      <c r="W956">
        <v>58441</v>
      </c>
      <c r="X956">
        <v>9275</v>
      </c>
      <c r="Y956" t="s">
        <v>10499</v>
      </c>
      <c r="Z956" t="s">
        <v>14002</v>
      </c>
      <c r="AA956" t="s">
        <v>5703</v>
      </c>
      <c r="AB956" t="s">
        <v>5703</v>
      </c>
      <c r="AC956" t="s">
        <v>10499</v>
      </c>
      <c r="AD956" t="s">
        <v>14002</v>
      </c>
      <c r="AE956">
        <v>12423</v>
      </c>
      <c r="AF956" t="s">
        <v>10499</v>
      </c>
      <c r="AG956">
        <v>23834</v>
      </c>
      <c r="AH956" t="s">
        <v>10499</v>
      </c>
      <c r="AL956" t="str">
        <f>IF(PLAYERIDMAP2[[#This Row],[POS]]="C",MAX(AL$1:AL955)+1,"")</f>
        <v/>
      </c>
      <c r="AM956" t="str">
        <f>IFERROR(INDEX(PLAYERIDMAP2[PLAYERNAME],MATCH(ROW()-ROW(AM$1),CATCHERS,0)),"")</f>
        <v/>
      </c>
      <c r="AN956" t="str">
        <f>IF(PLAYERIDMAP2[[#This Row],[POS]]="1B",MAX(AN$1:AN955)+1,"")</f>
        <v/>
      </c>
      <c r="AO956" t="str">
        <f>IFERROR(INDEX(PLAYERIDMAP2[PLAYERNAME],MATCH(ROW()-ROW(AO$1),FIRSTBASE,0)),"")</f>
        <v/>
      </c>
      <c r="AP956" t="str">
        <f>IF(PLAYERIDMAP2[[#This Row],[POS]]="2B",MAX(AP$1:AP955)+1,"")</f>
        <v/>
      </c>
      <c r="AQ956" t="str">
        <f>IFERROR(INDEX(PLAYERIDMAP2[PLAYERNAME],MATCH(ROW()-ROW(AQ$1),SECONDBASE,0)),"")</f>
        <v/>
      </c>
      <c r="AR956" t="str">
        <f>IF(PLAYERIDMAP2[[#This Row],[POS]]="3B",MAX(AR$1:AR955)+1,"")</f>
        <v/>
      </c>
      <c r="AS956" t="str">
        <f>IFERROR(INDEX(PLAYERIDMAP2[PLAYERNAME],MATCH(ROW()-ROW(AS$1),THIRDBASE,0)),"")</f>
        <v/>
      </c>
      <c r="AT956" t="str">
        <f>IF(PLAYERIDMAP2[[#This Row],[POS]]="SS",MAX(AT$1:AT955)+1,"")</f>
        <v/>
      </c>
      <c r="AU956" t="str">
        <f>IFERROR(INDEX(PLAYERIDMAP2[PLAYERNAME],MATCH(ROW()-ROW(AU$1),SHORTSTOP,0)),"")</f>
        <v/>
      </c>
      <c r="AV956" t="str">
        <f>IF(PLAYERIDMAP2[[#This Row],[POS]]="OF",MAX(AV$1:AV955)+1,"")</f>
        <v/>
      </c>
      <c r="AW956" t="str">
        <f>IFERROR(INDEX(PLAYERIDMAP2[PLAYERNAME],MATCH(ROW()-ROW(AW$1),OUTFIELD,0)),"")</f>
        <v/>
      </c>
      <c r="AX956" t="str">
        <f>IF(PLAYERIDMAP2[[#This Row],[POS]]&lt;&gt;"P",MAX(AX$1:AX955)+1,"")</f>
        <v/>
      </c>
      <c r="AY956" t="str">
        <f>IFERROR(INDEX(PLAYERIDMAP2[PLAYERNAME],MATCH(ROW()-ROW(AY$1),HITTERS,0)),"")</f>
        <v/>
      </c>
      <c r="AZ956">
        <f>IF(PLAYERIDMAP2[[#This Row],[POS]]="P",MAX(AZ$1:AZ955)+1,"")</f>
        <v>455</v>
      </c>
      <c r="BA956" t="str">
        <f>IFERROR(INDEX(PLAYERIDMAP2[PLAYERNAME],MATCH(ROW()-ROW(BA$1),PITCHERS,0)),"")</f>
        <v/>
      </c>
    </row>
    <row r="957" spans="1:53" x14ac:dyDescent="0.25">
      <c r="A957" t="s">
        <v>14003</v>
      </c>
      <c r="B957" t="s">
        <v>5633</v>
      </c>
      <c r="C957" s="1">
        <v>31110</v>
      </c>
      <c r="D957" t="s">
        <v>16882</v>
      </c>
      <c r="E957" t="s">
        <v>16883</v>
      </c>
      <c r="F957" t="s">
        <v>11016</v>
      </c>
      <c r="G957" t="s">
        <v>11016</v>
      </c>
      <c r="H957" t="s">
        <v>11110</v>
      </c>
      <c r="I957" t="s">
        <v>16884</v>
      </c>
      <c r="J957" t="s">
        <v>5633</v>
      </c>
      <c r="K957">
        <v>502374</v>
      </c>
      <c r="L957" t="s">
        <v>5633</v>
      </c>
      <c r="M957">
        <v>1537188</v>
      </c>
      <c r="N957" t="s">
        <v>5633</v>
      </c>
      <c r="O957" t="s">
        <v>14004</v>
      </c>
      <c r="P957" t="s">
        <v>14003</v>
      </c>
      <c r="Q957">
        <v>8819</v>
      </c>
      <c r="R957" t="s">
        <v>5633</v>
      </c>
      <c r="S957">
        <v>30529</v>
      </c>
      <c r="T957" t="s">
        <v>5633</v>
      </c>
      <c r="V957" t="s">
        <v>14005</v>
      </c>
      <c r="W957">
        <v>50255</v>
      </c>
      <c r="X957">
        <v>8819</v>
      </c>
      <c r="Y957" t="s">
        <v>5633</v>
      </c>
      <c r="Z957" t="s">
        <v>14006</v>
      </c>
      <c r="AA957" t="s">
        <v>5703</v>
      </c>
      <c r="AB957" t="s">
        <v>5703</v>
      </c>
      <c r="AC957" t="s">
        <v>5633</v>
      </c>
      <c r="AD957" t="s">
        <v>14006</v>
      </c>
      <c r="AF957" t="s">
        <v>5633</v>
      </c>
      <c r="AG957">
        <v>12580</v>
      </c>
      <c r="AH957" t="s">
        <v>5633</v>
      </c>
      <c r="AL957">
        <f>IF(PLAYERIDMAP2[[#This Row],[POS]]="C",MAX(AL$1:AL956)+1,"")</f>
        <v>62</v>
      </c>
      <c r="AM957" t="str">
        <f>IFERROR(INDEX(PLAYERIDMAP2[PLAYERNAME],MATCH(ROW()-ROW(AM$1),CATCHERS,0)),"")</f>
        <v/>
      </c>
      <c r="AN957" t="str">
        <f>IF(PLAYERIDMAP2[[#This Row],[POS]]="1B",MAX(AN$1:AN956)+1,"")</f>
        <v/>
      </c>
      <c r="AO957" t="str">
        <f>IFERROR(INDEX(PLAYERIDMAP2[PLAYERNAME],MATCH(ROW()-ROW(AO$1),FIRSTBASE,0)),"")</f>
        <v/>
      </c>
      <c r="AP957" t="str">
        <f>IF(PLAYERIDMAP2[[#This Row],[POS]]="2B",MAX(AP$1:AP956)+1,"")</f>
        <v/>
      </c>
      <c r="AQ957" t="str">
        <f>IFERROR(INDEX(PLAYERIDMAP2[PLAYERNAME],MATCH(ROW()-ROW(AQ$1),SECONDBASE,0)),"")</f>
        <v/>
      </c>
      <c r="AR957" t="str">
        <f>IF(PLAYERIDMAP2[[#This Row],[POS]]="3B",MAX(AR$1:AR956)+1,"")</f>
        <v/>
      </c>
      <c r="AS957" t="str">
        <f>IFERROR(INDEX(PLAYERIDMAP2[PLAYERNAME],MATCH(ROW()-ROW(AS$1),THIRDBASE,0)),"")</f>
        <v/>
      </c>
      <c r="AT957" t="str">
        <f>IF(PLAYERIDMAP2[[#This Row],[POS]]="SS",MAX(AT$1:AT956)+1,"")</f>
        <v/>
      </c>
      <c r="AU957" t="str">
        <f>IFERROR(INDEX(PLAYERIDMAP2[PLAYERNAME],MATCH(ROW()-ROW(AU$1),SHORTSTOP,0)),"")</f>
        <v/>
      </c>
      <c r="AV957" t="str">
        <f>IF(PLAYERIDMAP2[[#This Row],[POS]]="OF",MAX(AV$1:AV956)+1,"")</f>
        <v/>
      </c>
      <c r="AW957" t="str">
        <f>IFERROR(INDEX(PLAYERIDMAP2[PLAYERNAME],MATCH(ROW()-ROW(AW$1),OUTFIELD,0)),"")</f>
        <v/>
      </c>
      <c r="AX957">
        <f>IF(PLAYERIDMAP2[[#This Row],[POS]]&lt;&gt;"P",MAX(AX$1:AX956)+1,"")</f>
        <v>501</v>
      </c>
      <c r="AY957" t="str">
        <f>IFERROR(INDEX(PLAYERIDMAP2[PLAYERNAME],MATCH(ROW()-ROW(AY$1),HITTERS,0)),"")</f>
        <v/>
      </c>
      <c r="AZ957" t="str">
        <f>IF(PLAYERIDMAP2[[#This Row],[POS]]="P",MAX(AZ$1:AZ956)+1,"")</f>
        <v/>
      </c>
      <c r="BA957" t="str">
        <f>IFERROR(INDEX(PLAYERIDMAP2[PLAYERNAME],MATCH(ROW()-ROW(BA$1),PITCHERS,0)),"")</f>
        <v/>
      </c>
    </row>
    <row r="958" spans="1:53" x14ac:dyDescent="0.25">
      <c r="A958" t="s">
        <v>14007</v>
      </c>
      <c r="B958" t="s">
        <v>5178</v>
      </c>
      <c r="C958" s="1">
        <v>29887</v>
      </c>
      <c r="D958" t="s">
        <v>17301</v>
      </c>
      <c r="E958" t="s">
        <v>19245</v>
      </c>
      <c r="F958" t="s">
        <v>11373</v>
      </c>
      <c r="G958" t="s">
        <v>16838</v>
      </c>
      <c r="H958" t="s">
        <v>10998</v>
      </c>
      <c r="I958" t="s">
        <v>19246</v>
      </c>
      <c r="J958" t="s">
        <v>5178</v>
      </c>
      <c r="K958">
        <v>434661</v>
      </c>
      <c r="L958" t="s">
        <v>5178</v>
      </c>
      <c r="M958">
        <v>392541</v>
      </c>
      <c r="N958" t="s">
        <v>5178</v>
      </c>
      <c r="O958" t="s">
        <v>14008</v>
      </c>
      <c r="P958" t="s">
        <v>14007</v>
      </c>
      <c r="Q958">
        <v>7513</v>
      </c>
      <c r="R958" t="s">
        <v>5178</v>
      </c>
      <c r="S958">
        <v>6220</v>
      </c>
      <c r="T958" t="s">
        <v>5178</v>
      </c>
      <c r="U958" t="s">
        <v>5178</v>
      </c>
      <c r="V958" t="s">
        <v>14009</v>
      </c>
      <c r="W958">
        <v>39405</v>
      </c>
      <c r="X958">
        <v>7513</v>
      </c>
      <c r="Y958" t="s">
        <v>5178</v>
      </c>
      <c r="Z958" t="s">
        <v>14010</v>
      </c>
      <c r="AA958" t="s">
        <v>10958</v>
      </c>
      <c r="AB958" t="s">
        <v>5703</v>
      </c>
      <c r="AC958" t="s">
        <v>5178</v>
      </c>
      <c r="AD958" t="s">
        <v>14010</v>
      </c>
      <c r="AE958">
        <v>7683</v>
      </c>
      <c r="AF958" t="s">
        <v>5178</v>
      </c>
      <c r="AG958">
        <v>5398</v>
      </c>
      <c r="AH958" t="s">
        <v>5178</v>
      </c>
      <c r="AL958" t="str">
        <f>IF(PLAYERIDMAP2[[#This Row],[POS]]="C",MAX(AL$1:AL957)+1,"")</f>
        <v/>
      </c>
      <c r="AM958" t="str">
        <f>IFERROR(INDEX(PLAYERIDMAP2[PLAYERNAME],MATCH(ROW()-ROW(AM$1),CATCHERS,0)),"")</f>
        <v/>
      </c>
      <c r="AN958" t="str">
        <f>IF(PLAYERIDMAP2[[#This Row],[POS]]="1B",MAX(AN$1:AN957)+1,"")</f>
        <v/>
      </c>
      <c r="AO958" t="str">
        <f>IFERROR(INDEX(PLAYERIDMAP2[PLAYERNAME],MATCH(ROW()-ROW(AO$1),FIRSTBASE,0)),"")</f>
        <v/>
      </c>
      <c r="AP958" t="str">
        <f>IF(PLAYERIDMAP2[[#This Row],[POS]]="2B",MAX(AP$1:AP957)+1,"")</f>
        <v/>
      </c>
      <c r="AQ958" t="str">
        <f>IFERROR(INDEX(PLAYERIDMAP2[PLAYERNAME],MATCH(ROW()-ROW(AQ$1),SECONDBASE,0)),"")</f>
        <v/>
      </c>
      <c r="AR958" t="str">
        <f>IF(PLAYERIDMAP2[[#This Row],[POS]]="3B",MAX(AR$1:AR957)+1,"")</f>
        <v/>
      </c>
      <c r="AS958" t="str">
        <f>IFERROR(INDEX(PLAYERIDMAP2[PLAYERNAME],MATCH(ROW()-ROW(AS$1),THIRDBASE,0)),"")</f>
        <v/>
      </c>
      <c r="AT958" t="str">
        <f>IF(PLAYERIDMAP2[[#This Row],[POS]]="SS",MAX(AT$1:AT957)+1,"")</f>
        <v/>
      </c>
      <c r="AU958" t="str">
        <f>IFERROR(INDEX(PLAYERIDMAP2[PLAYERNAME],MATCH(ROW()-ROW(AU$1),SHORTSTOP,0)),"")</f>
        <v/>
      </c>
      <c r="AV958">
        <f>IF(PLAYERIDMAP2[[#This Row],[POS]]="OF",MAX(AV$1:AV957)+1,"")</f>
        <v>195</v>
      </c>
      <c r="AW958" t="str">
        <f>IFERROR(INDEX(PLAYERIDMAP2[PLAYERNAME],MATCH(ROW()-ROW(AW$1),OUTFIELD,0)),"")</f>
        <v/>
      </c>
      <c r="AX958">
        <f>IF(PLAYERIDMAP2[[#This Row],[POS]]&lt;&gt;"P",MAX(AX$1:AX957)+1,"")</f>
        <v>502</v>
      </c>
      <c r="AY958" t="str">
        <f>IFERROR(INDEX(PLAYERIDMAP2[PLAYERNAME],MATCH(ROW()-ROW(AY$1),HITTERS,0)),"")</f>
        <v/>
      </c>
      <c r="AZ958" t="str">
        <f>IF(PLAYERIDMAP2[[#This Row],[POS]]="P",MAX(AZ$1:AZ957)+1,"")</f>
        <v/>
      </c>
      <c r="BA958" t="str">
        <f>IFERROR(INDEX(PLAYERIDMAP2[PLAYERNAME],MATCH(ROW()-ROW(BA$1),PITCHERS,0)),"")</f>
        <v/>
      </c>
    </row>
    <row r="959" spans="1:53" x14ac:dyDescent="0.25">
      <c r="A959" t="s">
        <v>14011</v>
      </c>
      <c r="B959" t="s">
        <v>10751</v>
      </c>
      <c r="C959" s="1">
        <v>32092</v>
      </c>
      <c r="D959" t="s">
        <v>16836</v>
      </c>
      <c r="E959" t="s">
        <v>18343</v>
      </c>
      <c r="F959" t="s">
        <v>11092</v>
      </c>
      <c r="G959" t="s">
        <v>16838</v>
      </c>
      <c r="H959" t="s">
        <v>10988</v>
      </c>
      <c r="I959" t="s">
        <v>18344</v>
      </c>
      <c r="J959" t="s">
        <v>10751</v>
      </c>
      <c r="K959">
        <v>519015</v>
      </c>
      <c r="L959" t="s">
        <v>10751</v>
      </c>
      <c r="M959">
        <v>2007973</v>
      </c>
      <c r="N959" t="s">
        <v>10751</v>
      </c>
      <c r="O959" t="s">
        <v>14012</v>
      </c>
      <c r="P959" t="s">
        <v>14011</v>
      </c>
      <c r="Q959">
        <v>9273</v>
      </c>
      <c r="R959" t="s">
        <v>10751</v>
      </c>
      <c r="S959">
        <v>31069</v>
      </c>
      <c r="T959" t="s">
        <v>10751</v>
      </c>
      <c r="V959" t="s">
        <v>14013</v>
      </c>
      <c r="W959">
        <v>57198</v>
      </c>
      <c r="X959">
        <v>9273</v>
      </c>
      <c r="Y959" t="s">
        <v>10751</v>
      </c>
      <c r="Z959" t="s">
        <v>16634</v>
      </c>
      <c r="AA959" t="s">
        <v>5703</v>
      </c>
      <c r="AB959" t="s">
        <v>5703</v>
      </c>
      <c r="AD959" t="s">
        <v>16634</v>
      </c>
      <c r="AL959" t="str">
        <f>IF(PLAYERIDMAP2[[#This Row],[POS]]="C",MAX(AL$1:AL958)+1,"")</f>
        <v/>
      </c>
      <c r="AM959" t="str">
        <f>IFERROR(INDEX(PLAYERIDMAP2[PLAYERNAME],MATCH(ROW()-ROW(AM$1),CATCHERS,0)),"")</f>
        <v/>
      </c>
      <c r="AN959" t="str">
        <f>IF(PLAYERIDMAP2[[#This Row],[POS]]="1B",MAX(AN$1:AN958)+1,"")</f>
        <v/>
      </c>
      <c r="AO959" t="str">
        <f>IFERROR(INDEX(PLAYERIDMAP2[PLAYERNAME],MATCH(ROW()-ROW(AO$1),FIRSTBASE,0)),"")</f>
        <v/>
      </c>
      <c r="AP959" t="str">
        <f>IF(PLAYERIDMAP2[[#This Row],[POS]]="2B",MAX(AP$1:AP958)+1,"")</f>
        <v/>
      </c>
      <c r="AQ959" t="str">
        <f>IFERROR(INDEX(PLAYERIDMAP2[PLAYERNAME],MATCH(ROW()-ROW(AQ$1),SECONDBASE,0)),"")</f>
        <v/>
      </c>
      <c r="AR959" t="str">
        <f>IF(PLAYERIDMAP2[[#This Row],[POS]]="3B",MAX(AR$1:AR958)+1,"")</f>
        <v/>
      </c>
      <c r="AS959" t="str">
        <f>IFERROR(INDEX(PLAYERIDMAP2[PLAYERNAME],MATCH(ROW()-ROW(AS$1),THIRDBASE,0)),"")</f>
        <v/>
      </c>
      <c r="AT959" t="str">
        <f>IF(PLAYERIDMAP2[[#This Row],[POS]]="SS",MAX(AT$1:AT958)+1,"")</f>
        <v/>
      </c>
      <c r="AU959" t="str">
        <f>IFERROR(INDEX(PLAYERIDMAP2[PLAYERNAME],MATCH(ROW()-ROW(AU$1),SHORTSTOP,0)),"")</f>
        <v/>
      </c>
      <c r="AV959" t="str">
        <f>IF(PLAYERIDMAP2[[#This Row],[POS]]="OF",MAX(AV$1:AV958)+1,"")</f>
        <v/>
      </c>
      <c r="AW959" t="str">
        <f>IFERROR(INDEX(PLAYERIDMAP2[PLAYERNAME],MATCH(ROW()-ROW(AW$1),OUTFIELD,0)),"")</f>
        <v/>
      </c>
      <c r="AX959" t="str">
        <f>IF(PLAYERIDMAP2[[#This Row],[POS]]&lt;&gt;"P",MAX(AX$1:AX958)+1,"")</f>
        <v/>
      </c>
      <c r="AY959" t="str">
        <f>IFERROR(INDEX(PLAYERIDMAP2[PLAYERNAME],MATCH(ROW()-ROW(AY$1),HITTERS,0)),"")</f>
        <v/>
      </c>
      <c r="AZ959">
        <f>IF(PLAYERIDMAP2[[#This Row],[POS]]="P",MAX(AZ$1:AZ958)+1,"")</f>
        <v>456</v>
      </c>
      <c r="BA959" t="str">
        <f>IFERROR(INDEX(PLAYERIDMAP2[PLAYERNAME],MATCH(ROW()-ROW(BA$1),PITCHERS,0)),"")</f>
        <v/>
      </c>
    </row>
    <row r="960" spans="1:53" x14ac:dyDescent="0.25">
      <c r="A960" t="s">
        <v>20161</v>
      </c>
      <c r="B960" t="s">
        <v>2941</v>
      </c>
      <c r="C960" s="1">
        <v>34822</v>
      </c>
      <c r="D960" t="s">
        <v>16961</v>
      </c>
      <c r="E960" t="s">
        <v>20162</v>
      </c>
      <c r="F960" t="s">
        <v>11092</v>
      </c>
      <c r="G960" t="s">
        <v>16838</v>
      </c>
      <c r="H960" t="s">
        <v>10998</v>
      </c>
      <c r="I960" t="s">
        <v>2940</v>
      </c>
      <c r="J960" t="s">
        <v>2941</v>
      </c>
      <c r="K960">
        <v>640457</v>
      </c>
      <c r="L960" t="s">
        <v>2941</v>
      </c>
      <c r="S960">
        <v>33197</v>
      </c>
      <c r="T960" t="s">
        <v>2941</v>
      </c>
      <c r="Z960" t="s">
        <v>20163</v>
      </c>
      <c r="AA960" t="s">
        <v>10958</v>
      </c>
      <c r="AB960" t="s">
        <v>10958</v>
      </c>
      <c r="AD960" t="s">
        <v>20163</v>
      </c>
      <c r="AL960" t="str">
        <f>IF(PLAYERIDMAP2[[#This Row],[POS]]="C",MAX(AL$1:AL959)+1,"")</f>
        <v/>
      </c>
      <c r="AM960" t="str">
        <f>IFERROR(INDEX(PLAYERIDMAP2[PLAYERNAME],MATCH(ROW()-ROW(AM$1),CATCHERS,0)),"")</f>
        <v/>
      </c>
      <c r="AN960" t="str">
        <f>IF(PLAYERIDMAP2[[#This Row],[POS]]="1B",MAX(AN$1:AN959)+1,"")</f>
        <v/>
      </c>
      <c r="AO960" t="str">
        <f>IFERROR(INDEX(PLAYERIDMAP2[PLAYERNAME],MATCH(ROW()-ROW(AO$1),FIRSTBASE,0)),"")</f>
        <v/>
      </c>
      <c r="AP960" t="str">
        <f>IF(PLAYERIDMAP2[[#This Row],[POS]]="2B",MAX(AP$1:AP959)+1,"")</f>
        <v/>
      </c>
      <c r="AQ960" t="str">
        <f>IFERROR(INDEX(PLAYERIDMAP2[PLAYERNAME],MATCH(ROW()-ROW(AQ$1),SECONDBASE,0)),"")</f>
        <v/>
      </c>
      <c r="AR960" t="str">
        <f>IF(PLAYERIDMAP2[[#This Row],[POS]]="3B",MAX(AR$1:AR959)+1,"")</f>
        <v/>
      </c>
      <c r="AS960" t="str">
        <f>IFERROR(INDEX(PLAYERIDMAP2[PLAYERNAME],MATCH(ROW()-ROW(AS$1),THIRDBASE,0)),"")</f>
        <v/>
      </c>
      <c r="AT960" t="str">
        <f>IF(PLAYERIDMAP2[[#This Row],[POS]]="SS",MAX(AT$1:AT959)+1,"")</f>
        <v/>
      </c>
      <c r="AU960" t="str">
        <f>IFERROR(INDEX(PLAYERIDMAP2[PLAYERNAME],MATCH(ROW()-ROW(AU$1),SHORTSTOP,0)),"")</f>
        <v/>
      </c>
      <c r="AV960">
        <f>IF(PLAYERIDMAP2[[#This Row],[POS]]="OF",MAX(AV$1:AV959)+1,"")</f>
        <v>196</v>
      </c>
      <c r="AW960" t="str">
        <f>IFERROR(INDEX(PLAYERIDMAP2[PLAYERNAME],MATCH(ROW()-ROW(AW$1),OUTFIELD,0)),"")</f>
        <v/>
      </c>
      <c r="AX960">
        <f>IF(PLAYERIDMAP2[[#This Row],[POS]]&lt;&gt;"P",MAX(AX$1:AX959)+1,"")</f>
        <v>503</v>
      </c>
      <c r="AY960" t="str">
        <f>IFERROR(INDEX(PLAYERIDMAP2[PLAYERNAME],MATCH(ROW()-ROW(AY$1),HITTERS,0)),"")</f>
        <v/>
      </c>
      <c r="AZ960" t="str">
        <f>IF(PLAYERIDMAP2[[#This Row],[POS]]="P",MAX(AZ$1:AZ959)+1,"")</f>
        <v/>
      </c>
      <c r="BA960" t="str">
        <f>IFERROR(INDEX(PLAYERIDMAP2[PLAYERNAME],MATCH(ROW()-ROW(BA$1),PITCHERS,0)),"")</f>
        <v/>
      </c>
    </row>
    <row r="961" spans="1:53" x14ac:dyDescent="0.25">
      <c r="A961" t="s">
        <v>14014</v>
      </c>
      <c r="B961" t="s">
        <v>14015</v>
      </c>
      <c r="C961" s="1">
        <v>28741</v>
      </c>
      <c r="D961" t="s">
        <v>18061</v>
      </c>
      <c r="E961" t="s">
        <v>18062</v>
      </c>
      <c r="F961" t="s">
        <v>11016</v>
      </c>
      <c r="G961" t="s">
        <v>11016</v>
      </c>
      <c r="H961" t="s">
        <v>10988</v>
      </c>
      <c r="I961" t="s">
        <v>18063</v>
      </c>
      <c r="K961">
        <v>219194</v>
      </c>
      <c r="M961">
        <v>27190</v>
      </c>
      <c r="N961" t="s">
        <v>14015</v>
      </c>
      <c r="O961" t="s">
        <v>16233</v>
      </c>
      <c r="P961" t="s">
        <v>14014</v>
      </c>
      <c r="V961" t="s">
        <v>16234</v>
      </c>
      <c r="W961">
        <v>1166</v>
      </c>
      <c r="AA961" t="s">
        <v>5703</v>
      </c>
      <c r="AB961" t="s">
        <v>5703</v>
      </c>
      <c r="AD961" t="s">
        <v>16635</v>
      </c>
      <c r="AL961" t="str">
        <f>IF(PLAYERIDMAP2[[#This Row],[POS]]="C",MAX(AL$1:AL960)+1,"")</f>
        <v/>
      </c>
      <c r="AM961" t="str">
        <f>IFERROR(INDEX(PLAYERIDMAP2[PLAYERNAME],MATCH(ROW()-ROW(AM$1),CATCHERS,0)),"")</f>
        <v/>
      </c>
      <c r="AN961" t="str">
        <f>IF(PLAYERIDMAP2[[#This Row],[POS]]="1B",MAX(AN$1:AN960)+1,"")</f>
        <v/>
      </c>
      <c r="AO961" t="str">
        <f>IFERROR(INDEX(PLAYERIDMAP2[PLAYERNAME],MATCH(ROW()-ROW(AO$1),FIRSTBASE,0)),"")</f>
        <v/>
      </c>
      <c r="AP961" t="str">
        <f>IF(PLAYERIDMAP2[[#This Row],[POS]]="2B",MAX(AP$1:AP960)+1,"")</f>
        <v/>
      </c>
      <c r="AQ961" t="str">
        <f>IFERROR(INDEX(PLAYERIDMAP2[PLAYERNAME],MATCH(ROW()-ROW(AQ$1),SECONDBASE,0)),"")</f>
        <v/>
      </c>
      <c r="AR961" t="str">
        <f>IF(PLAYERIDMAP2[[#This Row],[POS]]="3B",MAX(AR$1:AR960)+1,"")</f>
        <v/>
      </c>
      <c r="AS961" t="str">
        <f>IFERROR(INDEX(PLAYERIDMAP2[PLAYERNAME],MATCH(ROW()-ROW(AS$1),THIRDBASE,0)),"")</f>
        <v/>
      </c>
      <c r="AT961" t="str">
        <f>IF(PLAYERIDMAP2[[#This Row],[POS]]="SS",MAX(AT$1:AT960)+1,"")</f>
        <v/>
      </c>
      <c r="AU961" t="str">
        <f>IFERROR(INDEX(PLAYERIDMAP2[PLAYERNAME],MATCH(ROW()-ROW(AU$1),SHORTSTOP,0)),"")</f>
        <v/>
      </c>
      <c r="AV961" t="str">
        <f>IF(PLAYERIDMAP2[[#This Row],[POS]]="OF",MAX(AV$1:AV960)+1,"")</f>
        <v/>
      </c>
      <c r="AW961" t="str">
        <f>IFERROR(INDEX(PLAYERIDMAP2[PLAYERNAME],MATCH(ROW()-ROW(AW$1),OUTFIELD,0)),"")</f>
        <v/>
      </c>
      <c r="AX961" t="str">
        <f>IF(PLAYERIDMAP2[[#This Row],[POS]]&lt;&gt;"P",MAX(AX$1:AX960)+1,"")</f>
        <v/>
      </c>
      <c r="AY961" t="str">
        <f>IFERROR(INDEX(PLAYERIDMAP2[PLAYERNAME],MATCH(ROW()-ROW(AY$1),HITTERS,0)),"")</f>
        <v/>
      </c>
      <c r="AZ961">
        <f>IF(PLAYERIDMAP2[[#This Row],[POS]]="P",MAX(AZ$1:AZ960)+1,"")</f>
        <v>457</v>
      </c>
      <c r="BA961" t="str">
        <f>IFERROR(INDEX(PLAYERIDMAP2[PLAYERNAME],MATCH(ROW()-ROW(BA$1),PITCHERS,0)),"")</f>
        <v/>
      </c>
    </row>
    <row r="962" spans="1:53" x14ac:dyDescent="0.25">
      <c r="A962" t="s">
        <v>14016</v>
      </c>
      <c r="B962" t="s">
        <v>5061</v>
      </c>
      <c r="C962" s="1">
        <v>32242</v>
      </c>
      <c r="D962" t="s">
        <v>17656</v>
      </c>
      <c r="E962" t="s">
        <v>20419</v>
      </c>
      <c r="F962" t="s">
        <v>11082</v>
      </c>
      <c r="G962" t="s">
        <v>16838</v>
      </c>
      <c r="H962" t="s">
        <v>10998</v>
      </c>
      <c r="I962" t="s">
        <v>20420</v>
      </c>
      <c r="J962" t="s">
        <v>5061</v>
      </c>
      <c r="K962">
        <v>523265</v>
      </c>
      <c r="L962" t="s">
        <v>5061</v>
      </c>
      <c r="M962">
        <v>2048696</v>
      </c>
      <c r="N962" t="s">
        <v>5061</v>
      </c>
      <c r="O962" t="s">
        <v>14017</v>
      </c>
      <c r="P962" t="s">
        <v>14016</v>
      </c>
      <c r="Q962">
        <v>9531</v>
      </c>
      <c r="R962" t="s">
        <v>5061</v>
      </c>
      <c r="S962">
        <v>32882</v>
      </c>
      <c r="T962" t="s">
        <v>5061</v>
      </c>
      <c r="V962" t="s">
        <v>14018</v>
      </c>
      <c r="W962">
        <v>65927</v>
      </c>
      <c r="X962">
        <v>9531</v>
      </c>
      <c r="Y962" t="s">
        <v>5061</v>
      </c>
      <c r="Z962" t="s">
        <v>14019</v>
      </c>
      <c r="AA962" t="s">
        <v>5703</v>
      </c>
      <c r="AB962" t="s">
        <v>5703</v>
      </c>
      <c r="AC962" t="s">
        <v>5061</v>
      </c>
      <c r="AD962" t="s">
        <v>14019</v>
      </c>
      <c r="AE962">
        <v>11622</v>
      </c>
      <c r="AL962" t="str">
        <f>IF(PLAYERIDMAP2[[#This Row],[POS]]="C",MAX(AL$1:AL961)+1,"")</f>
        <v/>
      </c>
      <c r="AM962" t="str">
        <f>IFERROR(INDEX(PLAYERIDMAP2[PLAYERNAME],MATCH(ROW()-ROW(AM$1),CATCHERS,0)),"")</f>
        <v/>
      </c>
      <c r="AN962" t="str">
        <f>IF(PLAYERIDMAP2[[#This Row],[POS]]="1B",MAX(AN$1:AN961)+1,"")</f>
        <v/>
      </c>
      <c r="AO962" t="str">
        <f>IFERROR(INDEX(PLAYERIDMAP2[PLAYERNAME],MATCH(ROW()-ROW(AO$1),FIRSTBASE,0)),"")</f>
        <v/>
      </c>
      <c r="AP962" t="str">
        <f>IF(PLAYERIDMAP2[[#This Row],[POS]]="2B",MAX(AP$1:AP961)+1,"")</f>
        <v/>
      </c>
      <c r="AQ962" t="str">
        <f>IFERROR(INDEX(PLAYERIDMAP2[PLAYERNAME],MATCH(ROW()-ROW(AQ$1),SECONDBASE,0)),"")</f>
        <v/>
      </c>
      <c r="AR962" t="str">
        <f>IF(PLAYERIDMAP2[[#This Row],[POS]]="3B",MAX(AR$1:AR961)+1,"")</f>
        <v/>
      </c>
      <c r="AS962" t="str">
        <f>IFERROR(INDEX(PLAYERIDMAP2[PLAYERNAME],MATCH(ROW()-ROW(AS$1),THIRDBASE,0)),"")</f>
        <v/>
      </c>
      <c r="AT962" t="str">
        <f>IF(PLAYERIDMAP2[[#This Row],[POS]]="SS",MAX(AT$1:AT961)+1,"")</f>
        <v/>
      </c>
      <c r="AU962" t="str">
        <f>IFERROR(INDEX(PLAYERIDMAP2[PLAYERNAME],MATCH(ROW()-ROW(AU$1),SHORTSTOP,0)),"")</f>
        <v/>
      </c>
      <c r="AV962">
        <f>IF(PLAYERIDMAP2[[#This Row],[POS]]="OF",MAX(AV$1:AV961)+1,"")</f>
        <v>197</v>
      </c>
      <c r="AW962" t="str">
        <f>IFERROR(INDEX(PLAYERIDMAP2[PLAYERNAME],MATCH(ROW()-ROW(AW$1),OUTFIELD,0)),"")</f>
        <v/>
      </c>
      <c r="AX962">
        <f>IF(PLAYERIDMAP2[[#This Row],[POS]]&lt;&gt;"P",MAX(AX$1:AX961)+1,"")</f>
        <v>504</v>
      </c>
      <c r="AY962" t="str">
        <f>IFERROR(INDEX(PLAYERIDMAP2[PLAYERNAME],MATCH(ROW()-ROW(AY$1),HITTERS,0)),"")</f>
        <v/>
      </c>
      <c r="AZ962" t="str">
        <f>IF(PLAYERIDMAP2[[#This Row],[POS]]="P",MAX(AZ$1:AZ961)+1,"")</f>
        <v/>
      </c>
      <c r="BA962" t="str">
        <f>IFERROR(INDEX(PLAYERIDMAP2[PLAYERNAME],MATCH(ROW()-ROW(BA$1),PITCHERS,0)),"")</f>
        <v/>
      </c>
    </row>
    <row r="963" spans="1:53" x14ac:dyDescent="0.25">
      <c r="A963" t="s">
        <v>14020</v>
      </c>
      <c r="B963" t="s">
        <v>10821</v>
      </c>
      <c r="C963" s="1">
        <v>32351</v>
      </c>
      <c r="D963" t="s">
        <v>20643</v>
      </c>
      <c r="E963" t="s">
        <v>20644</v>
      </c>
      <c r="F963" t="s">
        <v>11053</v>
      </c>
      <c r="G963" t="s">
        <v>16838</v>
      </c>
      <c r="H963" t="s">
        <v>10988</v>
      </c>
      <c r="I963" t="s">
        <v>20645</v>
      </c>
      <c r="J963" t="s">
        <v>10821</v>
      </c>
      <c r="K963">
        <v>500721</v>
      </c>
      <c r="L963" t="s">
        <v>10821</v>
      </c>
      <c r="M963">
        <v>1887664</v>
      </c>
      <c r="N963" t="s">
        <v>10821</v>
      </c>
      <c r="O963" t="s">
        <v>14021</v>
      </c>
      <c r="P963" t="s">
        <v>14020</v>
      </c>
      <c r="Q963">
        <v>9371</v>
      </c>
      <c r="R963" t="s">
        <v>10821</v>
      </c>
      <c r="S963">
        <v>31110</v>
      </c>
      <c r="T963" t="s">
        <v>10821</v>
      </c>
      <c r="V963" t="s">
        <v>14022</v>
      </c>
      <c r="W963">
        <v>51591</v>
      </c>
      <c r="X963">
        <v>9371</v>
      </c>
      <c r="Y963" t="s">
        <v>10821</v>
      </c>
      <c r="Z963" t="s">
        <v>14023</v>
      </c>
      <c r="AA963" t="s">
        <v>5703</v>
      </c>
      <c r="AB963" t="s">
        <v>5703</v>
      </c>
      <c r="AC963" t="s">
        <v>10821</v>
      </c>
      <c r="AD963" t="s">
        <v>14023</v>
      </c>
      <c r="AE963">
        <v>11826</v>
      </c>
      <c r="AG963">
        <v>13463</v>
      </c>
      <c r="AL963" t="str">
        <f>IF(PLAYERIDMAP2[[#This Row],[POS]]="C",MAX(AL$1:AL962)+1,"")</f>
        <v/>
      </c>
      <c r="AM963" t="str">
        <f>IFERROR(INDEX(PLAYERIDMAP2[PLAYERNAME],MATCH(ROW()-ROW(AM$1),CATCHERS,0)),"")</f>
        <v/>
      </c>
      <c r="AN963" t="str">
        <f>IF(PLAYERIDMAP2[[#This Row],[POS]]="1B",MAX(AN$1:AN962)+1,"")</f>
        <v/>
      </c>
      <c r="AO963" t="str">
        <f>IFERROR(INDEX(PLAYERIDMAP2[PLAYERNAME],MATCH(ROW()-ROW(AO$1),FIRSTBASE,0)),"")</f>
        <v/>
      </c>
      <c r="AP963" t="str">
        <f>IF(PLAYERIDMAP2[[#This Row],[POS]]="2B",MAX(AP$1:AP962)+1,"")</f>
        <v/>
      </c>
      <c r="AQ963" t="str">
        <f>IFERROR(INDEX(PLAYERIDMAP2[PLAYERNAME],MATCH(ROW()-ROW(AQ$1),SECONDBASE,0)),"")</f>
        <v/>
      </c>
      <c r="AR963" t="str">
        <f>IF(PLAYERIDMAP2[[#This Row],[POS]]="3B",MAX(AR$1:AR962)+1,"")</f>
        <v/>
      </c>
      <c r="AS963" t="str">
        <f>IFERROR(INDEX(PLAYERIDMAP2[PLAYERNAME],MATCH(ROW()-ROW(AS$1),THIRDBASE,0)),"")</f>
        <v/>
      </c>
      <c r="AT963" t="str">
        <f>IF(PLAYERIDMAP2[[#This Row],[POS]]="SS",MAX(AT$1:AT962)+1,"")</f>
        <v/>
      </c>
      <c r="AU963" t="str">
        <f>IFERROR(INDEX(PLAYERIDMAP2[PLAYERNAME],MATCH(ROW()-ROW(AU$1),SHORTSTOP,0)),"")</f>
        <v/>
      </c>
      <c r="AV963" t="str">
        <f>IF(PLAYERIDMAP2[[#This Row],[POS]]="OF",MAX(AV$1:AV962)+1,"")</f>
        <v/>
      </c>
      <c r="AW963" t="str">
        <f>IFERROR(INDEX(PLAYERIDMAP2[PLAYERNAME],MATCH(ROW()-ROW(AW$1),OUTFIELD,0)),"")</f>
        <v/>
      </c>
      <c r="AX963" t="str">
        <f>IF(PLAYERIDMAP2[[#This Row],[POS]]&lt;&gt;"P",MAX(AX$1:AX962)+1,"")</f>
        <v/>
      </c>
      <c r="AY963" t="str">
        <f>IFERROR(INDEX(PLAYERIDMAP2[PLAYERNAME],MATCH(ROW()-ROW(AY$1),HITTERS,0)),"")</f>
        <v/>
      </c>
      <c r="AZ963">
        <f>IF(PLAYERIDMAP2[[#This Row],[POS]]="P",MAX(AZ$1:AZ962)+1,"")</f>
        <v>458</v>
      </c>
      <c r="BA963" t="str">
        <f>IFERROR(INDEX(PLAYERIDMAP2[PLAYERNAME],MATCH(ROW()-ROW(BA$1),PITCHERS,0)),"")</f>
        <v/>
      </c>
    </row>
    <row r="964" spans="1:53" x14ac:dyDescent="0.25">
      <c r="A964" t="s">
        <v>14024</v>
      </c>
      <c r="B964" t="s">
        <v>10544</v>
      </c>
      <c r="C964" s="1">
        <v>31327</v>
      </c>
      <c r="D964" t="s">
        <v>18444</v>
      </c>
      <c r="E964" t="s">
        <v>18445</v>
      </c>
      <c r="F964" t="s">
        <v>11138</v>
      </c>
      <c r="G964" t="s">
        <v>14693</v>
      </c>
      <c r="H964" t="s">
        <v>10988</v>
      </c>
      <c r="I964" t="s">
        <v>18446</v>
      </c>
      <c r="J964" t="s">
        <v>10544</v>
      </c>
      <c r="K964">
        <v>450665</v>
      </c>
      <c r="L964" t="s">
        <v>10544</v>
      </c>
      <c r="M964">
        <v>1647778</v>
      </c>
      <c r="N964" t="s">
        <v>10544</v>
      </c>
      <c r="O964" t="s">
        <v>14025</v>
      </c>
      <c r="P964" t="s">
        <v>14024</v>
      </c>
      <c r="Q964">
        <v>8475</v>
      </c>
      <c r="R964" t="s">
        <v>10544</v>
      </c>
      <c r="S964">
        <v>30264</v>
      </c>
      <c r="T964" t="s">
        <v>10544</v>
      </c>
      <c r="V964" t="s">
        <v>14026</v>
      </c>
      <c r="W964">
        <v>52344</v>
      </c>
      <c r="X964">
        <v>8475</v>
      </c>
      <c r="Y964" t="s">
        <v>10544</v>
      </c>
      <c r="Z964" t="s">
        <v>14027</v>
      </c>
      <c r="AA964" t="s">
        <v>11011</v>
      </c>
      <c r="AB964" t="s">
        <v>5703</v>
      </c>
      <c r="AC964" t="s">
        <v>10544</v>
      </c>
      <c r="AD964" t="s">
        <v>14027</v>
      </c>
      <c r="AE964">
        <v>10064</v>
      </c>
      <c r="AF964" t="s">
        <v>10544</v>
      </c>
      <c r="AG964">
        <v>5252</v>
      </c>
      <c r="AL964" t="str">
        <f>IF(PLAYERIDMAP2[[#This Row],[POS]]="C",MAX(AL$1:AL963)+1,"")</f>
        <v/>
      </c>
      <c r="AM964" t="str">
        <f>IFERROR(INDEX(PLAYERIDMAP2[PLAYERNAME],MATCH(ROW()-ROW(AM$1),CATCHERS,0)),"")</f>
        <v/>
      </c>
      <c r="AN964" t="str">
        <f>IF(PLAYERIDMAP2[[#This Row],[POS]]="1B",MAX(AN$1:AN963)+1,"")</f>
        <v/>
      </c>
      <c r="AO964" t="str">
        <f>IFERROR(INDEX(PLAYERIDMAP2[PLAYERNAME],MATCH(ROW()-ROW(AO$1),FIRSTBASE,0)),"")</f>
        <v/>
      </c>
      <c r="AP964" t="str">
        <f>IF(PLAYERIDMAP2[[#This Row],[POS]]="2B",MAX(AP$1:AP963)+1,"")</f>
        <v/>
      </c>
      <c r="AQ964" t="str">
        <f>IFERROR(INDEX(PLAYERIDMAP2[PLAYERNAME],MATCH(ROW()-ROW(AQ$1),SECONDBASE,0)),"")</f>
        <v/>
      </c>
      <c r="AR964" t="str">
        <f>IF(PLAYERIDMAP2[[#This Row],[POS]]="3B",MAX(AR$1:AR963)+1,"")</f>
        <v/>
      </c>
      <c r="AS964" t="str">
        <f>IFERROR(INDEX(PLAYERIDMAP2[PLAYERNAME],MATCH(ROW()-ROW(AS$1),THIRDBASE,0)),"")</f>
        <v/>
      </c>
      <c r="AT964" t="str">
        <f>IF(PLAYERIDMAP2[[#This Row],[POS]]="SS",MAX(AT$1:AT963)+1,"")</f>
        <v/>
      </c>
      <c r="AU964" t="str">
        <f>IFERROR(INDEX(PLAYERIDMAP2[PLAYERNAME],MATCH(ROW()-ROW(AU$1),SHORTSTOP,0)),"")</f>
        <v/>
      </c>
      <c r="AV964" t="str">
        <f>IF(PLAYERIDMAP2[[#This Row],[POS]]="OF",MAX(AV$1:AV963)+1,"")</f>
        <v/>
      </c>
      <c r="AW964" t="str">
        <f>IFERROR(INDEX(PLAYERIDMAP2[PLAYERNAME],MATCH(ROW()-ROW(AW$1),OUTFIELD,0)),"")</f>
        <v/>
      </c>
      <c r="AX964" t="str">
        <f>IF(PLAYERIDMAP2[[#This Row],[POS]]&lt;&gt;"P",MAX(AX$1:AX963)+1,"")</f>
        <v/>
      </c>
      <c r="AY964" t="str">
        <f>IFERROR(INDEX(PLAYERIDMAP2[PLAYERNAME],MATCH(ROW()-ROW(AY$1),HITTERS,0)),"")</f>
        <v/>
      </c>
      <c r="AZ964">
        <f>IF(PLAYERIDMAP2[[#This Row],[POS]]="P",MAX(AZ$1:AZ963)+1,"")</f>
        <v>459</v>
      </c>
      <c r="BA964" t="str">
        <f>IFERROR(INDEX(PLAYERIDMAP2[PLAYERNAME],MATCH(ROW()-ROW(BA$1),PITCHERS,0)),"")</f>
        <v/>
      </c>
    </row>
    <row r="965" spans="1:53" x14ac:dyDescent="0.25">
      <c r="A965" t="s">
        <v>14028</v>
      </c>
      <c r="B965" t="s">
        <v>9530</v>
      </c>
      <c r="C965" s="1">
        <v>30448</v>
      </c>
      <c r="D965" t="s">
        <v>18750</v>
      </c>
      <c r="E965" t="s">
        <v>19508</v>
      </c>
      <c r="F965" t="s">
        <v>11191</v>
      </c>
      <c r="G965" t="s">
        <v>14693</v>
      </c>
      <c r="H965" t="s">
        <v>10988</v>
      </c>
      <c r="I965" t="s">
        <v>19509</v>
      </c>
      <c r="J965" t="s">
        <v>9530</v>
      </c>
      <c r="K965">
        <v>457425</v>
      </c>
      <c r="L965" t="s">
        <v>9530</v>
      </c>
      <c r="M965">
        <v>1422586</v>
      </c>
      <c r="N965" t="s">
        <v>9530</v>
      </c>
      <c r="O965" t="s">
        <v>14029</v>
      </c>
      <c r="P965" t="s">
        <v>14028</v>
      </c>
      <c r="Q965">
        <v>8151</v>
      </c>
      <c r="R965" t="s">
        <v>9530</v>
      </c>
      <c r="S965">
        <v>28934</v>
      </c>
      <c r="T965" t="s">
        <v>9530</v>
      </c>
      <c r="V965" t="s">
        <v>14030</v>
      </c>
      <c r="W965">
        <v>48112</v>
      </c>
      <c r="X965">
        <v>8151</v>
      </c>
      <c r="Y965" t="s">
        <v>9530</v>
      </c>
      <c r="Z965" t="s">
        <v>14031</v>
      </c>
      <c r="AA965" t="s">
        <v>5703</v>
      </c>
      <c r="AB965" t="s">
        <v>5703</v>
      </c>
      <c r="AD965" t="s">
        <v>14031</v>
      </c>
      <c r="AL965" t="str">
        <f>IF(PLAYERIDMAP2[[#This Row],[POS]]="C",MAX(AL$1:AL964)+1,"")</f>
        <v/>
      </c>
      <c r="AM965" t="str">
        <f>IFERROR(INDEX(PLAYERIDMAP2[PLAYERNAME],MATCH(ROW()-ROW(AM$1),CATCHERS,0)),"")</f>
        <v/>
      </c>
      <c r="AN965" t="str">
        <f>IF(PLAYERIDMAP2[[#This Row],[POS]]="1B",MAX(AN$1:AN964)+1,"")</f>
        <v/>
      </c>
      <c r="AO965" t="str">
        <f>IFERROR(INDEX(PLAYERIDMAP2[PLAYERNAME],MATCH(ROW()-ROW(AO$1),FIRSTBASE,0)),"")</f>
        <v/>
      </c>
      <c r="AP965" t="str">
        <f>IF(PLAYERIDMAP2[[#This Row],[POS]]="2B",MAX(AP$1:AP964)+1,"")</f>
        <v/>
      </c>
      <c r="AQ965" t="str">
        <f>IFERROR(INDEX(PLAYERIDMAP2[PLAYERNAME],MATCH(ROW()-ROW(AQ$1),SECONDBASE,0)),"")</f>
        <v/>
      </c>
      <c r="AR965" t="str">
        <f>IF(PLAYERIDMAP2[[#This Row],[POS]]="3B",MAX(AR$1:AR964)+1,"")</f>
        <v/>
      </c>
      <c r="AS965" t="str">
        <f>IFERROR(INDEX(PLAYERIDMAP2[PLAYERNAME],MATCH(ROW()-ROW(AS$1),THIRDBASE,0)),"")</f>
        <v/>
      </c>
      <c r="AT965" t="str">
        <f>IF(PLAYERIDMAP2[[#This Row],[POS]]="SS",MAX(AT$1:AT964)+1,"")</f>
        <v/>
      </c>
      <c r="AU965" t="str">
        <f>IFERROR(INDEX(PLAYERIDMAP2[PLAYERNAME],MATCH(ROW()-ROW(AU$1),SHORTSTOP,0)),"")</f>
        <v/>
      </c>
      <c r="AV965" t="str">
        <f>IF(PLAYERIDMAP2[[#This Row],[POS]]="OF",MAX(AV$1:AV964)+1,"")</f>
        <v/>
      </c>
      <c r="AW965" t="str">
        <f>IFERROR(INDEX(PLAYERIDMAP2[PLAYERNAME],MATCH(ROW()-ROW(AW$1),OUTFIELD,0)),"")</f>
        <v/>
      </c>
      <c r="AX965" t="str">
        <f>IF(PLAYERIDMAP2[[#This Row],[POS]]&lt;&gt;"P",MAX(AX$1:AX964)+1,"")</f>
        <v/>
      </c>
      <c r="AY965" t="str">
        <f>IFERROR(INDEX(PLAYERIDMAP2[PLAYERNAME],MATCH(ROW()-ROW(AY$1),HITTERS,0)),"")</f>
        <v/>
      </c>
      <c r="AZ965">
        <f>IF(PLAYERIDMAP2[[#This Row],[POS]]="P",MAX(AZ$1:AZ964)+1,"")</f>
        <v>460</v>
      </c>
      <c r="BA965" t="str">
        <f>IFERROR(INDEX(PLAYERIDMAP2[PLAYERNAME],MATCH(ROW()-ROW(BA$1),PITCHERS,0)),"")</f>
        <v/>
      </c>
    </row>
    <row r="966" spans="1:53" x14ac:dyDescent="0.25">
      <c r="A966" t="s">
        <v>14032</v>
      </c>
      <c r="B966" t="s">
        <v>5509</v>
      </c>
      <c r="C966" s="1">
        <v>31383</v>
      </c>
      <c r="D966" t="s">
        <v>18205</v>
      </c>
      <c r="E966" t="s">
        <v>18206</v>
      </c>
      <c r="F966" t="s">
        <v>11068</v>
      </c>
      <c r="G966" t="s">
        <v>16838</v>
      </c>
      <c r="H966" t="s">
        <v>11003</v>
      </c>
      <c r="I966" t="s">
        <v>5508</v>
      </c>
      <c r="K966">
        <v>448171</v>
      </c>
      <c r="L966" t="s">
        <v>5509</v>
      </c>
      <c r="M966">
        <v>1727462</v>
      </c>
      <c r="N966" t="s">
        <v>5509</v>
      </c>
      <c r="S966">
        <v>30426</v>
      </c>
      <c r="T966" t="s">
        <v>5509</v>
      </c>
      <c r="V966" t="s">
        <v>14033</v>
      </c>
      <c r="W966">
        <v>48124</v>
      </c>
      <c r="Z966" t="s">
        <v>16636</v>
      </c>
      <c r="AA966" t="s">
        <v>5703</v>
      </c>
      <c r="AB966" t="s">
        <v>5703</v>
      </c>
      <c r="AD966" t="s">
        <v>16636</v>
      </c>
      <c r="AL966" t="str">
        <f>IF(PLAYERIDMAP2[[#This Row],[POS]]="C",MAX(AL$1:AL965)+1,"")</f>
        <v/>
      </c>
      <c r="AM966" t="str">
        <f>IFERROR(INDEX(PLAYERIDMAP2[PLAYERNAME],MATCH(ROW()-ROW(AM$1),CATCHERS,0)),"")</f>
        <v/>
      </c>
      <c r="AN966">
        <f>IF(PLAYERIDMAP2[[#This Row],[POS]]="1B",MAX(AN$1:AN965)+1,"")</f>
        <v>56</v>
      </c>
      <c r="AO966" t="str">
        <f>IFERROR(INDEX(PLAYERIDMAP2[PLAYERNAME],MATCH(ROW()-ROW(AO$1),FIRSTBASE,0)),"")</f>
        <v/>
      </c>
      <c r="AP966" t="str">
        <f>IF(PLAYERIDMAP2[[#This Row],[POS]]="2B",MAX(AP$1:AP965)+1,"")</f>
        <v/>
      </c>
      <c r="AQ966" t="str">
        <f>IFERROR(INDEX(PLAYERIDMAP2[PLAYERNAME],MATCH(ROW()-ROW(AQ$1),SECONDBASE,0)),"")</f>
        <v/>
      </c>
      <c r="AR966" t="str">
        <f>IF(PLAYERIDMAP2[[#This Row],[POS]]="3B",MAX(AR$1:AR965)+1,"")</f>
        <v/>
      </c>
      <c r="AS966" t="str">
        <f>IFERROR(INDEX(PLAYERIDMAP2[PLAYERNAME],MATCH(ROW()-ROW(AS$1),THIRDBASE,0)),"")</f>
        <v/>
      </c>
      <c r="AT966" t="str">
        <f>IF(PLAYERIDMAP2[[#This Row],[POS]]="SS",MAX(AT$1:AT965)+1,"")</f>
        <v/>
      </c>
      <c r="AU966" t="str">
        <f>IFERROR(INDEX(PLAYERIDMAP2[PLAYERNAME],MATCH(ROW()-ROW(AU$1),SHORTSTOP,0)),"")</f>
        <v/>
      </c>
      <c r="AV966" t="str">
        <f>IF(PLAYERIDMAP2[[#This Row],[POS]]="OF",MAX(AV$1:AV965)+1,"")</f>
        <v/>
      </c>
      <c r="AW966" t="str">
        <f>IFERROR(INDEX(PLAYERIDMAP2[PLAYERNAME],MATCH(ROW()-ROW(AW$1),OUTFIELD,0)),"")</f>
        <v/>
      </c>
      <c r="AX966">
        <f>IF(PLAYERIDMAP2[[#This Row],[POS]]&lt;&gt;"P",MAX(AX$1:AX965)+1,"")</f>
        <v>505</v>
      </c>
      <c r="AY966" t="str">
        <f>IFERROR(INDEX(PLAYERIDMAP2[PLAYERNAME],MATCH(ROW()-ROW(AY$1),HITTERS,0)),"")</f>
        <v/>
      </c>
      <c r="AZ966" t="str">
        <f>IF(PLAYERIDMAP2[[#This Row],[POS]]="P",MAX(AZ$1:AZ965)+1,"")</f>
        <v/>
      </c>
      <c r="BA966" t="str">
        <f>IFERROR(INDEX(PLAYERIDMAP2[PLAYERNAME],MATCH(ROW()-ROW(BA$1),PITCHERS,0)),"")</f>
        <v/>
      </c>
    </row>
    <row r="967" spans="1:53" x14ac:dyDescent="0.25">
      <c r="A967" t="s">
        <v>14034</v>
      </c>
      <c r="B967" t="s">
        <v>10901</v>
      </c>
      <c r="C967" s="1">
        <v>32792</v>
      </c>
      <c r="D967" t="s">
        <v>20654</v>
      </c>
      <c r="E967" t="s">
        <v>18206</v>
      </c>
      <c r="F967" t="s">
        <v>11302</v>
      </c>
      <c r="G967" t="s">
        <v>16838</v>
      </c>
      <c r="H967" t="s">
        <v>10988</v>
      </c>
      <c r="I967" t="s">
        <v>20655</v>
      </c>
      <c r="J967" t="s">
        <v>10901</v>
      </c>
      <c r="K967">
        <v>516769</v>
      </c>
      <c r="L967" t="s">
        <v>10901</v>
      </c>
      <c r="M967">
        <v>1697838</v>
      </c>
      <c r="N967" t="s">
        <v>10901</v>
      </c>
      <c r="O967" t="s">
        <v>14035</v>
      </c>
      <c r="P967" t="s">
        <v>14034</v>
      </c>
      <c r="Q967">
        <v>8667</v>
      </c>
      <c r="R967" t="s">
        <v>10901</v>
      </c>
      <c r="S967">
        <v>30541</v>
      </c>
      <c r="T967" t="s">
        <v>14036</v>
      </c>
      <c r="V967" t="s">
        <v>14037</v>
      </c>
      <c r="W967">
        <v>56089</v>
      </c>
      <c r="X967">
        <v>8667</v>
      </c>
      <c r="Y967" t="s">
        <v>10901</v>
      </c>
      <c r="Z967" t="s">
        <v>14038</v>
      </c>
      <c r="AA967" t="s">
        <v>5703</v>
      </c>
      <c r="AB967" t="s">
        <v>5703</v>
      </c>
      <c r="AC967" t="s">
        <v>10901</v>
      </c>
      <c r="AD967" t="s">
        <v>14038</v>
      </c>
      <c r="AE967">
        <v>10904</v>
      </c>
      <c r="AF967" t="s">
        <v>10901</v>
      </c>
      <c r="AG967">
        <v>11348</v>
      </c>
      <c r="AH967" t="s">
        <v>10901</v>
      </c>
      <c r="AL967" t="str">
        <f>IF(PLAYERIDMAP2[[#This Row],[POS]]="C",MAX(AL$1:AL966)+1,"")</f>
        <v/>
      </c>
      <c r="AM967" t="str">
        <f>IFERROR(INDEX(PLAYERIDMAP2[PLAYERNAME],MATCH(ROW()-ROW(AM$1),CATCHERS,0)),"")</f>
        <v/>
      </c>
      <c r="AN967" t="str">
        <f>IF(PLAYERIDMAP2[[#This Row],[POS]]="1B",MAX(AN$1:AN966)+1,"")</f>
        <v/>
      </c>
      <c r="AO967" t="str">
        <f>IFERROR(INDEX(PLAYERIDMAP2[PLAYERNAME],MATCH(ROW()-ROW(AO$1),FIRSTBASE,0)),"")</f>
        <v/>
      </c>
      <c r="AP967" t="str">
        <f>IF(PLAYERIDMAP2[[#This Row],[POS]]="2B",MAX(AP$1:AP966)+1,"")</f>
        <v/>
      </c>
      <c r="AQ967" t="str">
        <f>IFERROR(INDEX(PLAYERIDMAP2[PLAYERNAME],MATCH(ROW()-ROW(AQ$1),SECONDBASE,0)),"")</f>
        <v/>
      </c>
      <c r="AR967" t="str">
        <f>IF(PLAYERIDMAP2[[#This Row],[POS]]="3B",MAX(AR$1:AR966)+1,"")</f>
        <v/>
      </c>
      <c r="AS967" t="str">
        <f>IFERROR(INDEX(PLAYERIDMAP2[PLAYERNAME],MATCH(ROW()-ROW(AS$1),THIRDBASE,0)),"")</f>
        <v/>
      </c>
      <c r="AT967" t="str">
        <f>IF(PLAYERIDMAP2[[#This Row],[POS]]="SS",MAX(AT$1:AT966)+1,"")</f>
        <v/>
      </c>
      <c r="AU967" t="str">
        <f>IFERROR(INDEX(PLAYERIDMAP2[PLAYERNAME],MATCH(ROW()-ROW(AU$1),SHORTSTOP,0)),"")</f>
        <v/>
      </c>
      <c r="AV967" t="str">
        <f>IF(PLAYERIDMAP2[[#This Row],[POS]]="OF",MAX(AV$1:AV966)+1,"")</f>
        <v/>
      </c>
      <c r="AW967" t="str">
        <f>IFERROR(INDEX(PLAYERIDMAP2[PLAYERNAME],MATCH(ROW()-ROW(AW$1),OUTFIELD,0)),"")</f>
        <v/>
      </c>
      <c r="AX967" t="str">
        <f>IF(PLAYERIDMAP2[[#This Row],[POS]]&lt;&gt;"P",MAX(AX$1:AX966)+1,"")</f>
        <v/>
      </c>
      <c r="AY967" t="str">
        <f>IFERROR(INDEX(PLAYERIDMAP2[PLAYERNAME],MATCH(ROW()-ROW(AY$1),HITTERS,0)),"")</f>
        <v/>
      </c>
      <c r="AZ967">
        <f>IF(PLAYERIDMAP2[[#This Row],[POS]]="P",MAX(AZ$1:AZ966)+1,"")</f>
        <v>461</v>
      </c>
      <c r="BA967" t="str">
        <f>IFERROR(INDEX(PLAYERIDMAP2[PLAYERNAME],MATCH(ROW()-ROW(BA$1),PITCHERS,0)),"")</f>
        <v/>
      </c>
    </row>
    <row r="968" spans="1:53" x14ac:dyDescent="0.25">
      <c r="A968" t="s">
        <v>14039</v>
      </c>
      <c r="B968" t="s">
        <v>10938</v>
      </c>
      <c r="C968" s="1">
        <v>31134</v>
      </c>
      <c r="D968" t="s">
        <v>17515</v>
      </c>
      <c r="E968" t="s">
        <v>19461</v>
      </c>
      <c r="F968" t="s">
        <v>11092</v>
      </c>
      <c r="G968" t="s">
        <v>16838</v>
      </c>
      <c r="H968" t="s">
        <v>10988</v>
      </c>
      <c r="I968" t="s">
        <v>19462</v>
      </c>
      <c r="J968" t="s">
        <v>10938</v>
      </c>
      <c r="K968">
        <v>453343</v>
      </c>
      <c r="L968" t="s">
        <v>10938</v>
      </c>
      <c r="M968">
        <v>1493886</v>
      </c>
      <c r="N968" t="s">
        <v>10938</v>
      </c>
      <c r="O968" t="s">
        <v>14040</v>
      </c>
      <c r="P968" t="s">
        <v>14039</v>
      </c>
      <c r="Q968">
        <v>8458</v>
      </c>
      <c r="R968" t="s">
        <v>10938</v>
      </c>
      <c r="S968">
        <v>29446</v>
      </c>
      <c r="T968" t="s">
        <v>10938</v>
      </c>
      <c r="V968" t="s">
        <v>14041</v>
      </c>
      <c r="W968">
        <v>52231</v>
      </c>
      <c r="X968">
        <v>8458</v>
      </c>
      <c r="Y968" t="s">
        <v>10938</v>
      </c>
      <c r="Z968" t="s">
        <v>14042</v>
      </c>
      <c r="AA968" t="s">
        <v>5703</v>
      </c>
      <c r="AB968" t="s">
        <v>5703</v>
      </c>
      <c r="AC968" t="s">
        <v>10938</v>
      </c>
      <c r="AD968" t="s">
        <v>14042</v>
      </c>
      <c r="AE968">
        <v>9302</v>
      </c>
      <c r="AF968" t="s">
        <v>10938</v>
      </c>
      <c r="AG968">
        <v>6054</v>
      </c>
      <c r="AH968" t="s">
        <v>10938</v>
      </c>
      <c r="AL968" t="str">
        <f>IF(PLAYERIDMAP2[[#This Row],[POS]]="C",MAX(AL$1:AL967)+1,"")</f>
        <v/>
      </c>
      <c r="AM968" t="str">
        <f>IFERROR(INDEX(PLAYERIDMAP2[PLAYERNAME],MATCH(ROW()-ROW(AM$1),CATCHERS,0)),"")</f>
        <v/>
      </c>
      <c r="AN968" t="str">
        <f>IF(PLAYERIDMAP2[[#This Row],[POS]]="1B",MAX(AN$1:AN967)+1,"")</f>
        <v/>
      </c>
      <c r="AO968" t="str">
        <f>IFERROR(INDEX(PLAYERIDMAP2[PLAYERNAME],MATCH(ROW()-ROW(AO$1),FIRSTBASE,0)),"")</f>
        <v/>
      </c>
      <c r="AP968" t="str">
        <f>IF(PLAYERIDMAP2[[#This Row],[POS]]="2B",MAX(AP$1:AP967)+1,"")</f>
        <v/>
      </c>
      <c r="AQ968" t="str">
        <f>IFERROR(INDEX(PLAYERIDMAP2[PLAYERNAME],MATCH(ROW()-ROW(AQ$1),SECONDBASE,0)),"")</f>
        <v/>
      </c>
      <c r="AR968" t="str">
        <f>IF(PLAYERIDMAP2[[#This Row],[POS]]="3B",MAX(AR$1:AR967)+1,"")</f>
        <v/>
      </c>
      <c r="AS968" t="str">
        <f>IFERROR(INDEX(PLAYERIDMAP2[PLAYERNAME],MATCH(ROW()-ROW(AS$1),THIRDBASE,0)),"")</f>
        <v/>
      </c>
      <c r="AT968" t="str">
        <f>IF(PLAYERIDMAP2[[#This Row],[POS]]="SS",MAX(AT$1:AT967)+1,"")</f>
        <v/>
      </c>
      <c r="AU968" t="str">
        <f>IFERROR(INDEX(PLAYERIDMAP2[PLAYERNAME],MATCH(ROW()-ROW(AU$1),SHORTSTOP,0)),"")</f>
        <v/>
      </c>
      <c r="AV968" t="str">
        <f>IF(PLAYERIDMAP2[[#This Row],[POS]]="OF",MAX(AV$1:AV967)+1,"")</f>
        <v/>
      </c>
      <c r="AW968" t="str">
        <f>IFERROR(INDEX(PLAYERIDMAP2[PLAYERNAME],MATCH(ROW()-ROW(AW$1),OUTFIELD,0)),"")</f>
        <v/>
      </c>
      <c r="AX968" t="str">
        <f>IF(PLAYERIDMAP2[[#This Row],[POS]]&lt;&gt;"P",MAX(AX$1:AX967)+1,"")</f>
        <v/>
      </c>
      <c r="AY968" t="str">
        <f>IFERROR(INDEX(PLAYERIDMAP2[PLAYERNAME],MATCH(ROW()-ROW(AY$1),HITTERS,0)),"")</f>
        <v/>
      </c>
      <c r="AZ968">
        <f>IF(PLAYERIDMAP2[[#This Row],[POS]]="P",MAX(AZ$1:AZ967)+1,"")</f>
        <v>462</v>
      </c>
      <c r="BA968" t="str">
        <f>IFERROR(INDEX(PLAYERIDMAP2[PLAYERNAME],MATCH(ROW()-ROW(BA$1),PITCHERS,0)),"")</f>
        <v/>
      </c>
    </row>
    <row r="969" spans="1:53" x14ac:dyDescent="0.25">
      <c r="A969" t="s">
        <v>14043</v>
      </c>
      <c r="B969" t="s">
        <v>912</v>
      </c>
      <c r="C969" s="1">
        <v>30620</v>
      </c>
      <c r="D969" t="s">
        <v>17950</v>
      </c>
      <c r="E969" t="s">
        <v>18547</v>
      </c>
      <c r="F969" t="s">
        <v>11138</v>
      </c>
      <c r="G969" t="s">
        <v>14693</v>
      </c>
      <c r="H969" t="s">
        <v>10988</v>
      </c>
      <c r="I969" t="s">
        <v>18548</v>
      </c>
      <c r="K969">
        <v>434669</v>
      </c>
      <c r="L969" t="s">
        <v>912</v>
      </c>
      <c r="M969">
        <v>533211</v>
      </c>
      <c r="N969" t="s">
        <v>912</v>
      </c>
      <c r="O969" t="s">
        <v>14044</v>
      </c>
      <c r="P969" t="s">
        <v>14043</v>
      </c>
      <c r="Q969">
        <v>8134</v>
      </c>
      <c r="R969" t="s">
        <v>912</v>
      </c>
      <c r="S969">
        <v>28906</v>
      </c>
      <c r="T969" t="s">
        <v>912</v>
      </c>
      <c r="V969" t="s">
        <v>14045</v>
      </c>
      <c r="W969">
        <v>48165</v>
      </c>
      <c r="X969">
        <v>8134</v>
      </c>
      <c r="Y969" t="s">
        <v>912</v>
      </c>
      <c r="Z969" t="s">
        <v>16637</v>
      </c>
      <c r="AA969" t="s">
        <v>5703</v>
      </c>
      <c r="AB969" t="s">
        <v>5703</v>
      </c>
      <c r="AD969" t="s">
        <v>16637</v>
      </c>
      <c r="AL969" t="str">
        <f>IF(PLAYERIDMAP2[[#This Row],[POS]]="C",MAX(AL$1:AL968)+1,"")</f>
        <v/>
      </c>
      <c r="AM969" t="str">
        <f>IFERROR(INDEX(PLAYERIDMAP2[PLAYERNAME],MATCH(ROW()-ROW(AM$1),CATCHERS,0)),"")</f>
        <v/>
      </c>
      <c r="AN969" t="str">
        <f>IF(PLAYERIDMAP2[[#This Row],[POS]]="1B",MAX(AN$1:AN968)+1,"")</f>
        <v/>
      </c>
      <c r="AO969" t="str">
        <f>IFERROR(INDEX(PLAYERIDMAP2[PLAYERNAME],MATCH(ROW()-ROW(AO$1),FIRSTBASE,0)),"")</f>
        <v/>
      </c>
      <c r="AP969" t="str">
        <f>IF(PLAYERIDMAP2[[#This Row],[POS]]="2B",MAX(AP$1:AP968)+1,"")</f>
        <v/>
      </c>
      <c r="AQ969" t="str">
        <f>IFERROR(INDEX(PLAYERIDMAP2[PLAYERNAME],MATCH(ROW()-ROW(AQ$1),SECONDBASE,0)),"")</f>
        <v/>
      </c>
      <c r="AR969" t="str">
        <f>IF(PLAYERIDMAP2[[#This Row],[POS]]="3B",MAX(AR$1:AR968)+1,"")</f>
        <v/>
      </c>
      <c r="AS969" t="str">
        <f>IFERROR(INDEX(PLAYERIDMAP2[PLAYERNAME],MATCH(ROW()-ROW(AS$1),THIRDBASE,0)),"")</f>
        <v/>
      </c>
      <c r="AT969" t="str">
        <f>IF(PLAYERIDMAP2[[#This Row],[POS]]="SS",MAX(AT$1:AT968)+1,"")</f>
        <v/>
      </c>
      <c r="AU969" t="str">
        <f>IFERROR(INDEX(PLAYERIDMAP2[PLAYERNAME],MATCH(ROW()-ROW(AU$1),SHORTSTOP,0)),"")</f>
        <v/>
      </c>
      <c r="AV969" t="str">
        <f>IF(PLAYERIDMAP2[[#This Row],[POS]]="OF",MAX(AV$1:AV968)+1,"")</f>
        <v/>
      </c>
      <c r="AW969" t="str">
        <f>IFERROR(INDEX(PLAYERIDMAP2[PLAYERNAME],MATCH(ROW()-ROW(AW$1),OUTFIELD,0)),"")</f>
        <v/>
      </c>
      <c r="AX969" t="str">
        <f>IF(PLAYERIDMAP2[[#This Row],[POS]]&lt;&gt;"P",MAX(AX$1:AX968)+1,"")</f>
        <v/>
      </c>
      <c r="AY969" t="str">
        <f>IFERROR(INDEX(PLAYERIDMAP2[PLAYERNAME],MATCH(ROW()-ROW(AY$1),HITTERS,0)),"")</f>
        <v/>
      </c>
      <c r="AZ969">
        <f>IF(PLAYERIDMAP2[[#This Row],[POS]]="P",MAX(AZ$1:AZ968)+1,"")</f>
        <v>463</v>
      </c>
      <c r="BA969" t="str">
        <f>IFERROR(INDEX(PLAYERIDMAP2[PLAYERNAME],MATCH(ROW()-ROW(BA$1),PITCHERS,0)),"")</f>
        <v/>
      </c>
    </row>
    <row r="970" spans="1:53" x14ac:dyDescent="0.25">
      <c r="A970" t="s">
        <v>14046</v>
      </c>
      <c r="B970" t="s">
        <v>5298</v>
      </c>
      <c r="C970" s="1">
        <v>31651</v>
      </c>
      <c r="D970" t="s">
        <v>19659</v>
      </c>
      <c r="E970" t="s">
        <v>19660</v>
      </c>
      <c r="F970" t="s">
        <v>11092</v>
      </c>
      <c r="G970" t="s">
        <v>16838</v>
      </c>
      <c r="H970" t="s">
        <v>11097</v>
      </c>
      <c r="I970" t="s">
        <v>19661</v>
      </c>
      <c r="J970" t="s">
        <v>5298</v>
      </c>
      <c r="K970">
        <v>474568</v>
      </c>
      <c r="L970" t="s">
        <v>5298</v>
      </c>
      <c r="M970">
        <v>1667441</v>
      </c>
      <c r="N970" t="s">
        <v>5298</v>
      </c>
      <c r="O970" t="s">
        <v>14047</v>
      </c>
      <c r="P970" t="s">
        <v>14046</v>
      </c>
      <c r="Q970">
        <v>9198</v>
      </c>
      <c r="R970" t="s">
        <v>5298</v>
      </c>
      <c r="S970">
        <v>30687</v>
      </c>
      <c r="T970" t="s">
        <v>5298</v>
      </c>
      <c r="U970" t="s">
        <v>5298</v>
      </c>
      <c r="V970" t="s">
        <v>14048</v>
      </c>
      <c r="W970">
        <v>58450</v>
      </c>
      <c r="X970">
        <v>9198</v>
      </c>
      <c r="Y970" t="s">
        <v>5298</v>
      </c>
      <c r="Z970" t="s">
        <v>14049</v>
      </c>
      <c r="AA970" t="s">
        <v>5703</v>
      </c>
      <c r="AB970" t="s">
        <v>5703</v>
      </c>
      <c r="AC970" t="s">
        <v>5298</v>
      </c>
      <c r="AD970" t="s">
        <v>14049</v>
      </c>
      <c r="AE970">
        <v>10581</v>
      </c>
      <c r="AF970" t="s">
        <v>5298</v>
      </c>
      <c r="AG970">
        <v>13687</v>
      </c>
      <c r="AH970" t="s">
        <v>5298</v>
      </c>
      <c r="AL970" t="str">
        <f>IF(PLAYERIDMAP2[[#This Row],[POS]]="C",MAX(AL$1:AL969)+1,"")</f>
        <v/>
      </c>
      <c r="AM970" t="str">
        <f>IFERROR(INDEX(PLAYERIDMAP2[PLAYERNAME],MATCH(ROW()-ROW(AM$1),CATCHERS,0)),"")</f>
        <v/>
      </c>
      <c r="AN970" t="str">
        <f>IF(PLAYERIDMAP2[[#This Row],[POS]]="1B",MAX(AN$1:AN969)+1,"")</f>
        <v/>
      </c>
      <c r="AO970" t="str">
        <f>IFERROR(INDEX(PLAYERIDMAP2[PLAYERNAME],MATCH(ROW()-ROW(AO$1),FIRSTBASE,0)),"")</f>
        <v/>
      </c>
      <c r="AP970" t="str">
        <f>IF(PLAYERIDMAP2[[#This Row],[POS]]="2B",MAX(AP$1:AP969)+1,"")</f>
        <v/>
      </c>
      <c r="AQ970" t="str">
        <f>IFERROR(INDEX(PLAYERIDMAP2[PLAYERNAME],MATCH(ROW()-ROW(AQ$1),SECONDBASE,0)),"")</f>
        <v/>
      </c>
      <c r="AR970" t="str">
        <f>IF(PLAYERIDMAP2[[#This Row],[POS]]="3B",MAX(AR$1:AR969)+1,"")</f>
        <v/>
      </c>
      <c r="AS970" t="str">
        <f>IFERROR(INDEX(PLAYERIDMAP2[PLAYERNAME],MATCH(ROW()-ROW(AS$1),THIRDBASE,0)),"")</f>
        <v/>
      </c>
      <c r="AT970">
        <f>IF(PLAYERIDMAP2[[#This Row],[POS]]="SS",MAX(AT$1:AT969)+1,"")</f>
        <v>60</v>
      </c>
      <c r="AU970" t="str">
        <f>IFERROR(INDEX(PLAYERIDMAP2[PLAYERNAME],MATCH(ROW()-ROW(AU$1),SHORTSTOP,0)),"")</f>
        <v/>
      </c>
      <c r="AV970" t="str">
        <f>IF(PLAYERIDMAP2[[#This Row],[POS]]="OF",MAX(AV$1:AV969)+1,"")</f>
        <v/>
      </c>
      <c r="AW970" t="str">
        <f>IFERROR(INDEX(PLAYERIDMAP2[PLAYERNAME],MATCH(ROW()-ROW(AW$1),OUTFIELD,0)),"")</f>
        <v/>
      </c>
      <c r="AX970">
        <f>IF(PLAYERIDMAP2[[#This Row],[POS]]&lt;&gt;"P",MAX(AX$1:AX969)+1,"")</f>
        <v>506</v>
      </c>
      <c r="AY970" t="str">
        <f>IFERROR(INDEX(PLAYERIDMAP2[PLAYERNAME],MATCH(ROW()-ROW(AY$1),HITTERS,0)),"")</f>
        <v/>
      </c>
      <c r="AZ970" t="str">
        <f>IF(PLAYERIDMAP2[[#This Row],[POS]]="P",MAX(AZ$1:AZ969)+1,"")</f>
        <v/>
      </c>
      <c r="BA970" t="str">
        <f>IFERROR(INDEX(PLAYERIDMAP2[PLAYERNAME],MATCH(ROW()-ROW(BA$1),PITCHERS,0)),"")</f>
        <v/>
      </c>
    </row>
    <row r="971" spans="1:53" x14ac:dyDescent="0.25">
      <c r="A971" t="s">
        <v>14050</v>
      </c>
      <c r="B971" t="s">
        <v>3822</v>
      </c>
      <c r="C971" s="1">
        <v>29671</v>
      </c>
      <c r="D971" t="s">
        <v>17126</v>
      </c>
      <c r="E971" t="s">
        <v>17777</v>
      </c>
      <c r="F971" t="s">
        <v>11016</v>
      </c>
      <c r="G971" t="s">
        <v>11016</v>
      </c>
      <c r="H971" t="s">
        <v>11097</v>
      </c>
      <c r="I971" t="s">
        <v>3821</v>
      </c>
      <c r="K971">
        <v>462810</v>
      </c>
      <c r="L971" t="s">
        <v>3822</v>
      </c>
      <c r="M971">
        <v>490434</v>
      </c>
      <c r="N971" t="s">
        <v>3822</v>
      </c>
      <c r="Z971" t="s">
        <v>16638</v>
      </c>
      <c r="AA971" t="s">
        <v>5703</v>
      </c>
      <c r="AB971" t="s">
        <v>5703</v>
      </c>
      <c r="AD971" t="s">
        <v>16638</v>
      </c>
      <c r="AL971" t="str">
        <f>IF(PLAYERIDMAP2[[#This Row],[POS]]="C",MAX(AL$1:AL970)+1,"")</f>
        <v/>
      </c>
      <c r="AM971" t="str">
        <f>IFERROR(INDEX(PLAYERIDMAP2[PLAYERNAME],MATCH(ROW()-ROW(AM$1),CATCHERS,0)),"")</f>
        <v/>
      </c>
      <c r="AN971" t="str">
        <f>IF(PLAYERIDMAP2[[#This Row],[POS]]="1B",MAX(AN$1:AN970)+1,"")</f>
        <v/>
      </c>
      <c r="AO971" t="str">
        <f>IFERROR(INDEX(PLAYERIDMAP2[PLAYERNAME],MATCH(ROW()-ROW(AO$1),FIRSTBASE,0)),"")</f>
        <v/>
      </c>
      <c r="AP971" t="str">
        <f>IF(PLAYERIDMAP2[[#This Row],[POS]]="2B",MAX(AP$1:AP970)+1,"")</f>
        <v/>
      </c>
      <c r="AQ971" t="str">
        <f>IFERROR(INDEX(PLAYERIDMAP2[PLAYERNAME],MATCH(ROW()-ROW(AQ$1),SECONDBASE,0)),"")</f>
        <v/>
      </c>
      <c r="AR971" t="str">
        <f>IF(PLAYERIDMAP2[[#This Row],[POS]]="3B",MAX(AR$1:AR970)+1,"")</f>
        <v/>
      </c>
      <c r="AS971" t="str">
        <f>IFERROR(INDEX(PLAYERIDMAP2[PLAYERNAME],MATCH(ROW()-ROW(AS$1),THIRDBASE,0)),"")</f>
        <v/>
      </c>
      <c r="AT971">
        <f>IF(PLAYERIDMAP2[[#This Row],[POS]]="SS",MAX(AT$1:AT970)+1,"")</f>
        <v>61</v>
      </c>
      <c r="AU971" t="str">
        <f>IFERROR(INDEX(PLAYERIDMAP2[PLAYERNAME],MATCH(ROW()-ROW(AU$1),SHORTSTOP,0)),"")</f>
        <v/>
      </c>
      <c r="AV971" t="str">
        <f>IF(PLAYERIDMAP2[[#This Row],[POS]]="OF",MAX(AV$1:AV970)+1,"")</f>
        <v/>
      </c>
      <c r="AW971" t="str">
        <f>IFERROR(INDEX(PLAYERIDMAP2[PLAYERNAME],MATCH(ROW()-ROW(AW$1),OUTFIELD,0)),"")</f>
        <v/>
      </c>
      <c r="AX971">
        <f>IF(PLAYERIDMAP2[[#This Row],[POS]]&lt;&gt;"P",MAX(AX$1:AX970)+1,"")</f>
        <v>507</v>
      </c>
      <c r="AY971" t="str">
        <f>IFERROR(INDEX(PLAYERIDMAP2[PLAYERNAME],MATCH(ROW()-ROW(AY$1),HITTERS,0)),"")</f>
        <v/>
      </c>
      <c r="AZ971" t="str">
        <f>IF(PLAYERIDMAP2[[#This Row],[POS]]="P",MAX(AZ$1:AZ970)+1,"")</f>
        <v/>
      </c>
      <c r="BA971" t="str">
        <f>IFERROR(INDEX(PLAYERIDMAP2[PLAYERNAME],MATCH(ROW()-ROW(BA$1),PITCHERS,0)),"")</f>
        <v/>
      </c>
    </row>
    <row r="972" spans="1:53" x14ac:dyDescent="0.25">
      <c r="A972" t="s">
        <v>14051</v>
      </c>
      <c r="B972" t="s">
        <v>5065</v>
      </c>
      <c r="C972" s="1">
        <v>31808</v>
      </c>
      <c r="D972" t="s">
        <v>17885</v>
      </c>
      <c r="E972" t="s">
        <v>17886</v>
      </c>
      <c r="F972" t="s">
        <v>10987</v>
      </c>
      <c r="G972" t="s">
        <v>14693</v>
      </c>
      <c r="H972" t="s">
        <v>10998</v>
      </c>
      <c r="I972" t="s">
        <v>17887</v>
      </c>
      <c r="J972" t="s">
        <v>5065</v>
      </c>
      <c r="K972">
        <v>444859</v>
      </c>
      <c r="L972" t="s">
        <v>5065</v>
      </c>
      <c r="M972">
        <v>1670557</v>
      </c>
      <c r="N972" t="s">
        <v>5065</v>
      </c>
      <c r="O972" t="s">
        <v>14052</v>
      </c>
      <c r="P972" t="s">
        <v>14051</v>
      </c>
      <c r="Q972">
        <v>9308</v>
      </c>
      <c r="R972" t="s">
        <v>5065</v>
      </c>
      <c r="S972">
        <v>31022</v>
      </c>
      <c r="T972" t="s">
        <v>5065</v>
      </c>
      <c r="V972" t="s">
        <v>14053</v>
      </c>
      <c r="W972">
        <v>52280</v>
      </c>
      <c r="X972">
        <v>9308</v>
      </c>
      <c r="Y972" t="s">
        <v>5065</v>
      </c>
      <c r="Z972" t="s">
        <v>16639</v>
      </c>
      <c r="AA972" t="s">
        <v>5703</v>
      </c>
      <c r="AB972" t="s">
        <v>5703</v>
      </c>
      <c r="AD972" t="s">
        <v>16639</v>
      </c>
      <c r="AL972" t="str">
        <f>IF(PLAYERIDMAP2[[#This Row],[POS]]="C",MAX(AL$1:AL971)+1,"")</f>
        <v/>
      </c>
      <c r="AM972" t="str">
        <f>IFERROR(INDEX(PLAYERIDMAP2[PLAYERNAME],MATCH(ROW()-ROW(AM$1),CATCHERS,0)),"")</f>
        <v/>
      </c>
      <c r="AN972" t="str">
        <f>IF(PLAYERIDMAP2[[#This Row],[POS]]="1B",MAX(AN$1:AN971)+1,"")</f>
        <v/>
      </c>
      <c r="AO972" t="str">
        <f>IFERROR(INDEX(PLAYERIDMAP2[PLAYERNAME],MATCH(ROW()-ROW(AO$1),FIRSTBASE,0)),"")</f>
        <v/>
      </c>
      <c r="AP972" t="str">
        <f>IF(PLAYERIDMAP2[[#This Row],[POS]]="2B",MAX(AP$1:AP971)+1,"")</f>
        <v/>
      </c>
      <c r="AQ972" t="str">
        <f>IFERROR(INDEX(PLAYERIDMAP2[PLAYERNAME],MATCH(ROW()-ROW(AQ$1),SECONDBASE,0)),"")</f>
        <v/>
      </c>
      <c r="AR972" t="str">
        <f>IF(PLAYERIDMAP2[[#This Row],[POS]]="3B",MAX(AR$1:AR971)+1,"")</f>
        <v/>
      </c>
      <c r="AS972" t="str">
        <f>IFERROR(INDEX(PLAYERIDMAP2[PLAYERNAME],MATCH(ROW()-ROW(AS$1),THIRDBASE,0)),"")</f>
        <v/>
      </c>
      <c r="AT972" t="str">
        <f>IF(PLAYERIDMAP2[[#This Row],[POS]]="SS",MAX(AT$1:AT971)+1,"")</f>
        <v/>
      </c>
      <c r="AU972" t="str">
        <f>IFERROR(INDEX(PLAYERIDMAP2[PLAYERNAME],MATCH(ROW()-ROW(AU$1),SHORTSTOP,0)),"")</f>
        <v/>
      </c>
      <c r="AV972">
        <f>IF(PLAYERIDMAP2[[#This Row],[POS]]="OF",MAX(AV$1:AV971)+1,"")</f>
        <v>198</v>
      </c>
      <c r="AW972" t="str">
        <f>IFERROR(INDEX(PLAYERIDMAP2[PLAYERNAME],MATCH(ROW()-ROW(AW$1),OUTFIELD,0)),"")</f>
        <v/>
      </c>
      <c r="AX972">
        <f>IF(PLAYERIDMAP2[[#This Row],[POS]]&lt;&gt;"P",MAX(AX$1:AX971)+1,"")</f>
        <v>508</v>
      </c>
      <c r="AY972" t="str">
        <f>IFERROR(INDEX(PLAYERIDMAP2[PLAYERNAME],MATCH(ROW()-ROW(AY$1),HITTERS,0)),"")</f>
        <v/>
      </c>
      <c r="AZ972" t="str">
        <f>IF(PLAYERIDMAP2[[#This Row],[POS]]="P",MAX(AZ$1:AZ971)+1,"")</f>
        <v/>
      </c>
      <c r="BA972" t="str">
        <f>IFERROR(INDEX(PLAYERIDMAP2[PLAYERNAME],MATCH(ROW()-ROW(BA$1),PITCHERS,0)),"")</f>
        <v/>
      </c>
    </row>
    <row r="973" spans="1:53" x14ac:dyDescent="0.25">
      <c r="A973" t="s">
        <v>14054</v>
      </c>
      <c r="B973" t="s">
        <v>5588</v>
      </c>
      <c r="C973" s="1">
        <v>32313</v>
      </c>
      <c r="D973" t="s">
        <v>18992</v>
      </c>
      <c r="E973" t="s">
        <v>18993</v>
      </c>
      <c r="F973" t="s">
        <v>11164</v>
      </c>
      <c r="G973" t="s">
        <v>16838</v>
      </c>
      <c r="H973" t="s">
        <v>11110</v>
      </c>
      <c r="I973" t="s">
        <v>18994</v>
      </c>
      <c r="J973" t="s">
        <v>5588</v>
      </c>
      <c r="K973">
        <v>519023</v>
      </c>
      <c r="L973" t="s">
        <v>5588</v>
      </c>
      <c r="M973">
        <v>1660451</v>
      </c>
      <c r="N973" t="s">
        <v>5588</v>
      </c>
      <c r="O973" t="s">
        <v>14055</v>
      </c>
      <c r="P973" t="s">
        <v>14054</v>
      </c>
      <c r="Q973">
        <v>8851</v>
      </c>
      <c r="R973" t="s">
        <v>5588</v>
      </c>
      <c r="S973">
        <v>29950</v>
      </c>
      <c r="T973" t="s">
        <v>5588</v>
      </c>
      <c r="U973" t="s">
        <v>5588</v>
      </c>
      <c r="V973" t="s">
        <v>14056</v>
      </c>
      <c r="W973">
        <v>56104</v>
      </c>
      <c r="X973">
        <v>8851</v>
      </c>
      <c r="Y973" t="s">
        <v>5588</v>
      </c>
      <c r="Z973" t="s">
        <v>14057</v>
      </c>
      <c r="AA973" t="s">
        <v>5703</v>
      </c>
      <c r="AB973" t="s">
        <v>5703</v>
      </c>
      <c r="AC973" t="s">
        <v>5588</v>
      </c>
      <c r="AD973" t="s">
        <v>14057</v>
      </c>
      <c r="AE973">
        <v>9811</v>
      </c>
      <c r="AF973" t="s">
        <v>5588</v>
      </c>
      <c r="AG973">
        <v>12923</v>
      </c>
      <c r="AH973" t="s">
        <v>5588</v>
      </c>
      <c r="AL973">
        <f>IF(PLAYERIDMAP2[[#This Row],[POS]]="C",MAX(AL$1:AL972)+1,"")</f>
        <v>63</v>
      </c>
      <c r="AM973" t="str">
        <f>IFERROR(INDEX(PLAYERIDMAP2[PLAYERNAME],MATCH(ROW()-ROW(AM$1),CATCHERS,0)),"")</f>
        <v/>
      </c>
      <c r="AN973" t="str">
        <f>IF(PLAYERIDMAP2[[#This Row],[POS]]="1B",MAX(AN$1:AN972)+1,"")</f>
        <v/>
      </c>
      <c r="AO973" t="str">
        <f>IFERROR(INDEX(PLAYERIDMAP2[PLAYERNAME],MATCH(ROW()-ROW(AO$1),FIRSTBASE,0)),"")</f>
        <v/>
      </c>
      <c r="AP973" t="str">
        <f>IF(PLAYERIDMAP2[[#This Row],[POS]]="2B",MAX(AP$1:AP972)+1,"")</f>
        <v/>
      </c>
      <c r="AQ973" t="str">
        <f>IFERROR(INDEX(PLAYERIDMAP2[PLAYERNAME],MATCH(ROW()-ROW(AQ$1),SECONDBASE,0)),"")</f>
        <v/>
      </c>
      <c r="AR973" t="str">
        <f>IF(PLAYERIDMAP2[[#This Row],[POS]]="3B",MAX(AR$1:AR972)+1,"")</f>
        <v/>
      </c>
      <c r="AS973" t="str">
        <f>IFERROR(INDEX(PLAYERIDMAP2[PLAYERNAME],MATCH(ROW()-ROW(AS$1),THIRDBASE,0)),"")</f>
        <v/>
      </c>
      <c r="AT973" t="str">
        <f>IF(PLAYERIDMAP2[[#This Row],[POS]]="SS",MAX(AT$1:AT972)+1,"")</f>
        <v/>
      </c>
      <c r="AU973" t="str">
        <f>IFERROR(INDEX(PLAYERIDMAP2[PLAYERNAME],MATCH(ROW()-ROW(AU$1),SHORTSTOP,0)),"")</f>
        <v/>
      </c>
      <c r="AV973" t="str">
        <f>IF(PLAYERIDMAP2[[#This Row],[POS]]="OF",MAX(AV$1:AV972)+1,"")</f>
        <v/>
      </c>
      <c r="AW973" t="str">
        <f>IFERROR(INDEX(PLAYERIDMAP2[PLAYERNAME],MATCH(ROW()-ROW(AW$1),OUTFIELD,0)),"")</f>
        <v/>
      </c>
      <c r="AX973">
        <f>IF(PLAYERIDMAP2[[#This Row],[POS]]&lt;&gt;"P",MAX(AX$1:AX972)+1,"")</f>
        <v>509</v>
      </c>
      <c r="AY973" t="str">
        <f>IFERROR(INDEX(PLAYERIDMAP2[PLAYERNAME],MATCH(ROW()-ROW(AY$1),HITTERS,0)),"")</f>
        <v/>
      </c>
      <c r="AZ973" t="str">
        <f>IF(PLAYERIDMAP2[[#This Row],[POS]]="P",MAX(AZ$1:AZ972)+1,"")</f>
        <v/>
      </c>
      <c r="BA973" t="str">
        <f>IFERROR(INDEX(PLAYERIDMAP2[PLAYERNAME],MATCH(ROW()-ROW(BA$1),PITCHERS,0)),"")</f>
        <v/>
      </c>
    </row>
    <row r="974" spans="1:53" x14ac:dyDescent="0.25">
      <c r="A974" t="s">
        <v>16235</v>
      </c>
      <c r="B974" t="s">
        <v>9870</v>
      </c>
      <c r="C974" s="1">
        <v>32876</v>
      </c>
      <c r="D974" t="s">
        <v>16876</v>
      </c>
      <c r="E974" t="s">
        <v>16877</v>
      </c>
      <c r="F974" t="s">
        <v>11040</v>
      </c>
      <c r="G974" t="s">
        <v>14693</v>
      </c>
      <c r="H974" t="s">
        <v>10988</v>
      </c>
      <c r="I974" t="s">
        <v>16878</v>
      </c>
      <c r="J974" t="s">
        <v>9870</v>
      </c>
      <c r="K974">
        <v>543542</v>
      </c>
      <c r="L974" t="s">
        <v>9870</v>
      </c>
      <c r="M974">
        <v>1894638</v>
      </c>
      <c r="N974" t="s">
        <v>9870</v>
      </c>
      <c r="P974" t="s">
        <v>16235</v>
      </c>
      <c r="Q974">
        <v>9332</v>
      </c>
      <c r="R974" t="s">
        <v>9870</v>
      </c>
      <c r="S974">
        <v>32173</v>
      </c>
      <c r="T974" t="s">
        <v>9870</v>
      </c>
      <c r="W974">
        <v>70760</v>
      </c>
      <c r="X974">
        <v>9332</v>
      </c>
      <c r="Y974" t="s">
        <v>9870</v>
      </c>
      <c r="Z974" t="s">
        <v>16640</v>
      </c>
      <c r="AA974" t="s">
        <v>5703</v>
      </c>
      <c r="AB974" t="s">
        <v>5703</v>
      </c>
      <c r="AC974" t="s">
        <v>9870</v>
      </c>
      <c r="AD974" t="s">
        <v>16640</v>
      </c>
      <c r="AE974">
        <v>10511</v>
      </c>
      <c r="AF974" t="s">
        <v>9870</v>
      </c>
      <c r="AG974">
        <v>38003</v>
      </c>
      <c r="AH974" t="s">
        <v>9870</v>
      </c>
      <c r="AL974" t="str">
        <f>IF(PLAYERIDMAP2[[#This Row],[POS]]="C",MAX(AL$1:AL973)+1,"")</f>
        <v/>
      </c>
      <c r="AM974" t="str">
        <f>IFERROR(INDEX(PLAYERIDMAP2[PLAYERNAME],MATCH(ROW()-ROW(AM$1),CATCHERS,0)),"")</f>
        <v/>
      </c>
      <c r="AN974" t="str">
        <f>IF(PLAYERIDMAP2[[#This Row],[POS]]="1B",MAX(AN$1:AN973)+1,"")</f>
        <v/>
      </c>
      <c r="AO974" t="str">
        <f>IFERROR(INDEX(PLAYERIDMAP2[PLAYERNAME],MATCH(ROW()-ROW(AO$1),FIRSTBASE,0)),"")</f>
        <v/>
      </c>
      <c r="AP974" t="str">
        <f>IF(PLAYERIDMAP2[[#This Row],[POS]]="2B",MAX(AP$1:AP973)+1,"")</f>
        <v/>
      </c>
      <c r="AQ974" t="str">
        <f>IFERROR(INDEX(PLAYERIDMAP2[PLAYERNAME],MATCH(ROW()-ROW(AQ$1),SECONDBASE,0)),"")</f>
        <v/>
      </c>
      <c r="AR974" t="str">
        <f>IF(PLAYERIDMAP2[[#This Row],[POS]]="3B",MAX(AR$1:AR973)+1,"")</f>
        <v/>
      </c>
      <c r="AS974" t="str">
        <f>IFERROR(INDEX(PLAYERIDMAP2[PLAYERNAME],MATCH(ROW()-ROW(AS$1),THIRDBASE,0)),"")</f>
        <v/>
      </c>
      <c r="AT974" t="str">
        <f>IF(PLAYERIDMAP2[[#This Row],[POS]]="SS",MAX(AT$1:AT973)+1,"")</f>
        <v/>
      </c>
      <c r="AU974" t="str">
        <f>IFERROR(INDEX(PLAYERIDMAP2[PLAYERNAME],MATCH(ROW()-ROW(AU$1),SHORTSTOP,0)),"")</f>
        <v/>
      </c>
      <c r="AV974" t="str">
        <f>IF(PLAYERIDMAP2[[#This Row],[POS]]="OF",MAX(AV$1:AV973)+1,"")</f>
        <v/>
      </c>
      <c r="AW974" t="str">
        <f>IFERROR(INDEX(PLAYERIDMAP2[PLAYERNAME],MATCH(ROW()-ROW(AW$1),OUTFIELD,0)),"")</f>
        <v/>
      </c>
      <c r="AX974" t="str">
        <f>IF(PLAYERIDMAP2[[#This Row],[POS]]&lt;&gt;"P",MAX(AX$1:AX973)+1,"")</f>
        <v/>
      </c>
      <c r="AY974" t="str">
        <f>IFERROR(INDEX(PLAYERIDMAP2[PLAYERNAME],MATCH(ROW()-ROW(AY$1),HITTERS,0)),"")</f>
        <v/>
      </c>
      <c r="AZ974">
        <f>IF(PLAYERIDMAP2[[#This Row],[POS]]="P",MAX(AZ$1:AZ973)+1,"")</f>
        <v>464</v>
      </c>
      <c r="BA974" t="str">
        <f>IFERROR(INDEX(PLAYERIDMAP2[PLAYERNAME],MATCH(ROW()-ROW(BA$1),PITCHERS,0)),"")</f>
        <v/>
      </c>
    </row>
    <row r="975" spans="1:53" x14ac:dyDescent="0.25">
      <c r="A975" t="s">
        <v>14058</v>
      </c>
      <c r="B975" t="s">
        <v>4798</v>
      </c>
      <c r="C975" s="1">
        <v>32395</v>
      </c>
      <c r="D975" t="s">
        <v>17877</v>
      </c>
      <c r="E975" t="s">
        <v>20020</v>
      </c>
      <c r="F975" t="s">
        <v>11062</v>
      </c>
      <c r="G975" t="s">
        <v>16838</v>
      </c>
      <c r="H975" t="s">
        <v>5705</v>
      </c>
      <c r="I975" t="s">
        <v>20021</v>
      </c>
      <c r="J975" t="s">
        <v>4798</v>
      </c>
      <c r="K975">
        <v>519025</v>
      </c>
      <c r="L975" t="s">
        <v>4798</v>
      </c>
      <c r="M975">
        <v>1805190</v>
      </c>
      <c r="N975" t="s">
        <v>4798</v>
      </c>
      <c r="O975" t="s">
        <v>14059</v>
      </c>
      <c r="P975" t="s">
        <v>14058</v>
      </c>
      <c r="Q975">
        <v>9109</v>
      </c>
      <c r="R975" t="s">
        <v>4798</v>
      </c>
      <c r="S975">
        <v>31232</v>
      </c>
      <c r="T975" t="s">
        <v>4798</v>
      </c>
      <c r="U975" t="s">
        <v>4798</v>
      </c>
      <c r="V975" t="s">
        <v>14060</v>
      </c>
      <c r="W975">
        <v>58259</v>
      </c>
      <c r="X975">
        <v>9109</v>
      </c>
      <c r="Y975" t="s">
        <v>4798</v>
      </c>
      <c r="Z975" t="s">
        <v>14061</v>
      </c>
      <c r="AA975" t="s">
        <v>5703</v>
      </c>
      <c r="AB975" t="s">
        <v>5703</v>
      </c>
      <c r="AC975" t="s">
        <v>4798</v>
      </c>
      <c r="AD975" t="s">
        <v>14061</v>
      </c>
      <c r="AE975">
        <v>9776</v>
      </c>
      <c r="AF975" t="s">
        <v>4798</v>
      </c>
      <c r="AG975">
        <v>13551</v>
      </c>
      <c r="AH975" t="s">
        <v>4798</v>
      </c>
      <c r="AL975" t="str">
        <f>IF(PLAYERIDMAP2[[#This Row],[POS]]="C",MAX(AL$1:AL974)+1,"")</f>
        <v/>
      </c>
      <c r="AM975" t="str">
        <f>IFERROR(INDEX(PLAYERIDMAP2[PLAYERNAME],MATCH(ROW()-ROW(AM$1),CATCHERS,0)),"")</f>
        <v/>
      </c>
      <c r="AN975" t="str">
        <f>IF(PLAYERIDMAP2[[#This Row],[POS]]="1B",MAX(AN$1:AN974)+1,"")</f>
        <v/>
      </c>
      <c r="AO975" t="str">
        <f>IFERROR(INDEX(PLAYERIDMAP2[PLAYERNAME],MATCH(ROW()-ROW(AO$1),FIRSTBASE,0)),"")</f>
        <v/>
      </c>
      <c r="AP975" t="str">
        <f>IF(PLAYERIDMAP2[[#This Row],[POS]]="2B",MAX(AP$1:AP974)+1,"")</f>
        <v/>
      </c>
      <c r="AQ975" t="str">
        <f>IFERROR(INDEX(PLAYERIDMAP2[PLAYERNAME],MATCH(ROW()-ROW(AQ$1),SECONDBASE,0)),"")</f>
        <v/>
      </c>
      <c r="AR975">
        <f>IF(PLAYERIDMAP2[[#This Row],[POS]]="3B",MAX(AR$1:AR974)+1,"")</f>
        <v>59</v>
      </c>
      <c r="AS975" t="str">
        <f>IFERROR(INDEX(PLAYERIDMAP2[PLAYERNAME],MATCH(ROW()-ROW(AS$1),THIRDBASE,0)),"")</f>
        <v/>
      </c>
      <c r="AT975" t="str">
        <f>IF(PLAYERIDMAP2[[#This Row],[POS]]="SS",MAX(AT$1:AT974)+1,"")</f>
        <v/>
      </c>
      <c r="AU975" t="str">
        <f>IFERROR(INDEX(PLAYERIDMAP2[PLAYERNAME],MATCH(ROW()-ROW(AU$1),SHORTSTOP,0)),"")</f>
        <v/>
      </c>
      <c r="AV975" t="str">
        <f>IF(PLAYERIDMAP2[[#This Row],[POS]]="OF",MAX(AV$1:AV974)+1,"")</f>
        <v/>
      </c>
      <c r="AW975" t="str">
        <f>IFERROR(INDEX(PLAYERIDMAP2[PLAYERNAME],MATCH(ROW()-ROW(AW$1),OUTFIELD,0)),"")</f>
        <v/>
      </c>
      <c r="AX975">
        <f>IF(PLAYERIDMAP2[[#This Row],[POS]]&lt;&gt;"P",MAX(AX$1:AX974)+1,"")</f>
        <v>510</v>
      </c>
      <c r="AY975" t="str">
        <f>IFERROR(INDEX(PLAYERIDMAP2[PLAYERNAME],MATCH(ROW()-ROW(AY$1),HITTERS,0)),"")</f>
        <v/>
      </c>
      <c r="AZ975" t="str">
        <f>IF(PLAYERIDMAP2[[#This Row],[POS]]="P",MAX(AZ$1:AZ974)+1,"")</f>
        <v/>
      </c>
      <c r="BA975" t="str">
        <f>IFERROR(INDEX(PLAYERIDMAP2[PLAYERNAME],MATCH(ROW()-ROW(BA$1),PITCHERS,0)),"")</f>
        <v/>
      </c>
    </row>
    <row r="976" spans="1:53" x14ac:dyDescent="0.25">
      <c r="A976" t="s">
        <v>14062</v>
      </c>
      <c r="B976" t="s">
        <v>10780</v>
      </c>
      <c r="C976" s="1">
        <v>30984</v>
      </c>
      <c r="D976" t="s">
        <v>16850</v>
      </c>
      <c r="E976" t="s">
        <v>17190</v>
      </c>
      <c r="F976" t="s">
        <v>11007</v>
      </c>
      <c r="G976" t="s">
        <v>16838</v>
      </c>
      <c r="H976" t="s">
        <v>10988</v>
      </c>
      <c r="I976" t="s">
        <v>17191</v>
      </c>
      <c r="J976" t="s">
        <v>10780</v>
      </c>
      <c r="K976">
        <v>467726</v>
      </c>
      <c r="L976" t="s">
        <v>10780</v>
      </c>
      <c r="M976">
        <v>580593</v>
      </c>
      <c r="N976" t="s">
        <v>10780</v>
      </c>
      <c r="O976" t="s">
        <v>14063</v>
      </c>
      <c r="P976" t="s">
        <v>14062</v>
      </c>
      <c r="Q976">
        <v>8351</v>
      </c>
      <c r="R976" t="s">
        <v>10780</v>
      </c>
      <c r="S976">
        <v>29236</v>
      </c>
      <c r="T976" t="s">
        <v>10780</v>
      </c>
      <c r="V976" t="s">
        <v>14064</v>
      </c>
      <c r="W976">
        <v>46329</v>
      </c>
      <c r="X976">
        <v>8351</v>
      </c>
      <c r="Y976" t="s">
        <v>10780</v>
      </c>
      <c r="Z976" t="s">
        <v>16641</v>
      </c>
      <c r="AA976" t="s">
        <v>10958</v>
      </c>
      <c r="AB976" t="s">
        <v>10958</v>
      </c>
      <c r="AD976" t="s">
        <v>16641</v>
      </c>
      <c r="AL976" t="str">
        <f>IF(PLAYERIDMAP2[[#This Row],[POS]]="C",MAX(AL$1:AL975)+1,"")</f>
        <v/>
      </c>
      <c r="AM976" t="str">
        <f>IFERROR(INDEX(PLAYERIDMAP2[PLAYERNAME],MATCH(ROW()-ROW(AM$1),CATCHERS,0)),"")</f>
        <v/>
      </c>
      <c r="AN976" t="str">
        <f>IF(PLAYERIDMAP2[[#This Row],[POS]]="1B",MAX(AN$1:AN975)+1,"")</f>
        <v/>
      </c>
      <c r="AO976" t="str">
        <f>IFERROR(INDEX(PLAYERIDMAP2[PLAYERNAME],MATCH(ROW()-ROW(AO$1),FIRSTBASE,0)),"")</f>
        <v/>
      </c>
      <c r="AP976" t="str">
        <f>IF(PLAYERIDMAP2[[#This Row],[POS]]="2B",MAX(AP$1:AP975)+1,"")</f>
        <v/>
      </c>
      <c r="AQ976" t="str">
        <f>IFERROR(INDEX(PLAYERIDMAP2[PLAYERNAME],MATCH(ROW()-ROW(AQ$1),SECONDBASE,0)),"")</f>
        <v/>
      </c>
      <c r="AR976" t="str">
        <f>IF(PLAYERIDMAP2[[#This Row],[POS]]="3B",MAX(AR$1:AR975)+1,"")</f>
        <v/>
      </c>
      <c r="AS976" t="str">
        <f>IFERROR(INDEX(PLAYERIDMAP2[PLAYERNAME],MATCH(ROW()-ROW(AS$1),THIRDBASE,0)),"")</f>
        <v/>
      </c>
      <c r="AT976" t="str">
        <f>IF(PLAYERIDMAP2[[#This Row],[POS]]="SS",MAX(AT$1:AT975)+1,"")</f>
        <v/>
      </c>
      <c r="AU976" t="str">
        <f>IFERROR(INDEX(PLAYERIDMAP2[PLAYERNAME],MATCH(ROW()-ROW(AU$1),SHORTSTOP,0)),"")</f>
        <v/>
      </c>
      <c r="AV976" t="str">
        <f>IF(PLAYERIDMAP2[[#This Row],[POS]]="OF",MAX(AV$1:AV975)+1,"")</f>
        <v/>
      </c>
      <c r="AW976" t="str">
        <f>IFERROR(INDEX(PLAYERIDMAP2[PLAYERNAME],MATCH(ROW()-ROW(AW$1),OUTFIELD,0)),"")</f>
        <v/>
      </c>
      <c r="AX976" t="str">
        <f>IF(PLAYERIDMAP2[[#This Row],[POS]]&lt;&gt;"P",MAX(AX$1:AX975)+1,"")</f>
        <v/>
      </c>
      <c r="AY976" t="str">
        <f>IFERROR(INDEX(PLAYERIDMAP2[PLAYERNAME],MATCH(ROW()-ROW(AY$1),HITTERS,0)),"")</f>
        <v/>
      </c>
      <c r="AZ976">
        <f>IF(PLAYERIDMAP2[[#This Row],[POS]]="P",MAX(AZ$1:AZ975)+1,"")</f>
        <v>465</v>
      </c>
      <c r="BA976" t="str">
        <f>IFERROR(INDEX(PLAYERIDMAP2[PLAYERNAME],MATCH(ROW()-ROW(BA$1),PITCHERS,0)),"")</f>
        <v/>
      </c>
    </row>
    <row r="977" spans="1:53" x14ac:dyDescent="0.25">
      <c r="A977" t="s">
        <v>14065</v>
      </c>
      <c r="B977" t="s">
        <v>14066</v>
      </c>
      <c r="C977" s="1">
        <v>28109</v>
      </c>
      <c r="D977" t="s">
        <v>18409</v>
      </c>
      <c r="E977" t="s">
        <v>18539</v>
      </c>
      <c r="F977" t="s">
        <v>11027</v>
      </c>
      <c r="G977" t="s">
        <v>16838</v>
      </c>
      <c r="H977" t="s">
        <v>5706</v>
      </c>
      <c r="I977" t="s">
        <v>18540</v>
      </c>
      <c r="K977">
        <v>425446</v>
      </c>
      <c r="L977" t="s">
        <v>14066</v>
      </c>
      <c r="M977">
        <v>292281</v>
      </c>
      <c r="N977" t="s">
        <v>14066</v>
      </c>
      <c r="O977" t="s">
        <v>16236</v>
      </c>
      <c r="P977" t="s">
        <v>14065</v>
      </c>
      <c r="V977" t="s">
        <v>16237</v>
      </c>
      <c r="W977">
        <v>31777</v>
      </c>
      <c r="Z977" t="s">
        <v>16642</v>
      </c>
      <c r="AA977" t="s">
        <v>11011</v>
      </c>
      <c r="AB977" t="s">
        <v>5703</v>
      </c>
      <c r="AD977" t="s">
        <v>16642</v>
      </c>
      <c r="AL977" t="str">
        <f>IF(PLAYERIDMAP2[[#This Row],[POS]]="C",MAX(AL$1:AL976)+1,"")</f>
        <v/>
      </c>
      <c r="AM977" t="str">
        <f>IFERROR(INDEX(PLAYERIDMAP2[PLAYERNAME],MATCH(ROW()-ROW(AM$1),CATCHERS,0)),"")</f>
        <v/>
      </c>
      <c r="AN977" t="str">
        <f>IF(PLAYERIDMAP2[[#This Row],[POS]]="1B",MAX(AN$1:AN976)+1,"")</f>
        <v/>
      </c>
      <c r="AO977" t="str">
        <f>IFERROR(INDEX(PLAYERIDMAP2[PLAYERNAME],MATCH(ROW()-ROW(AO$1),FIRSTBASE,0)),"")</f>
        <v/>
      </c>
      <c r="AP977">
        <f>IF(PLAYERIDMAP2[[#This Row],[POS]]="2B",MAX(AP$1:AP976)+1,"")</f>
        <v>72</v>
      </c>
      <c r="AQ977" t="str">
        <f>IFERROR(INDEX(PLAYERIDMAP2[PLAYERNAME],MATCH(ROW()-ROW(AQ$1),SECONDBASE,0)),"")</f>
        <v/>
      </c>
      <c r="AR977" t="str">
        <f>IF(PLAYERIDMAP2[[#This Row],[POS]]="3B",MAX(AR$1:AR976)+1,"")</f>
        <v/>
      </c>
      <c r="AS977" t="str">
        <f>IFERROR(INDEX(PLAYERIDMAP2[PLAYERNAME],MATCH(ROW()-ROW(AS$1),THIRDBASE,0)),"")</f>
        <v/>
      </c>
      <c r="AT977" t="str">
        <f>IF(PLAYERIDMAP2[[#This Row],[POS]]="SS",MAX(AT$1:AT976)+1,"")</f>
        <v/>
      </c>
      <c r="AU977" t="str">
        <f>IFERROR(INDEX(PLAYERIDMAP2[PLAYERNAME],MATCH(ROW()-ROW(AU$1),SHORTSTOP,0)),"")</f>
        <v/>
      </c>
      <c r="AV977" t="str">
        <f>IF(PLAYERIDMAP2[[#This Row],[POS]]="OF",MAX(AV$1:AV976)+1,"")</f>
        <v/>
      </c>
      <c r="AW977" t="str">
        <f>IFERROR(INDEX(PLAYERIDMAP2[PLAYERNAME],MATCH(ROW()-ROW(AW$1),OUTFIELD,0)),"")</f>
        <v/>
      </c>
      <c r="AX977">
        <f>IF(PLAYERIDMAP2[[#This Row],[POS]]&lt;&gt;"P",MAX(AX$1:AX976)+1,"")</f>
        <v>511</v>
      </c>
      <c r="AY977" t="str">
        <f>IFERROR(INDEX(PLAYERIDMAP2[PLAYERNAME],MATCH(ROW()-ROW(AY$1),HITTERS,0)),"")</f>
        <v/>
      </c>
      <c r="AZ977" t="str">
        <f>IF(PLAYERIDMAP2[[#This Row],[POS]]="P",MAX(AZ$1:AZ976)+1,"")</f>
        <v/>
      </c>
      <c r="BA977" t="str">
        <f>IFERROR(INDEX(PLAYERIDMAP2[PLAYERNAME],MATCH(ROW()-ROW(BA$1),PITCHERS,0)),"")</f>
        <v/>
      </c>
    </row>
    <row r="978" spans="1:53" x14ac:dyDescent="0.25">
      <c r="A978" t="s">
        <v>14067</v>
      </c>
      <c r="B978" t="s">
        <v>10476</v>
      </c>
      <c r="C978" s="1">
        <v>31729</v>
      </c>
      <c r="D978" t="s">
        <v>17177</v>
      </c>
      <c r="E978" t="s">
        <v>18028</v>
      </c>
      <c r="F978" t="s">
        <v>11021</v>
      </c>
      <c r="G978" t="s">
        <v>14693</v>
      </c>
      <c r="H978" t="s">
        <v>10988</v>
      </c>
      <c r="I978" t="s">
        <v>18029</v>
      </c>
      <c r="J978" t="s">
        <v>10476</v>
      </c>
      <c r="K978">
        <v>489119</v>
      </c>
      <c r="L978" t="s">
        <v>10476</v>
      </c>
      <c r="M978">
        <v>1716842</v>
      </c>
      <c r="N978" t="s">
        <v>10476</v>
      </c>
      <c r="O978" t="s">
        <v>14068</v>
      </c>
      <c r="P978" t="s">
        <v>14067</v>
      </c>
      <c r="Q978">
        <v>9017</v>
      </c>
      <c r="R978" t="s">
        <v>10476</v>
      </c>
      <c r="S978">
        <v>31094</v>
      </c>
      <c r="T978" t="s">
        <v>10476</v>
      </c>
      <c r="V978" t="s">
        <v>14069</v>
      </c>
      <c r="W978">
        <v>58453</v>
      </c>
      <c r="X978">
        <v>9017</v>
      </c>
      <c r="Y978" t="s">
        <v>10476</v>
      </c>
      <c r="Z978" t="s">
        <v>14070</v>
      </c>
      <c r="AA978" t="s">
        <v>10958</v>
      </c>
      <c r="AB978" t="s">
        <v>10958</v>
      </c>
      <c r="AC978" t="s">
        <v>10476</v>
      </c>
      <c r="AD978" t="s">
        <v>14070</v>
      </c>
      <c r="AE978">
        <v>10501</v>
      </c>
      <c r="AF978" t="s">
        <v>10476</v>
      </c>
      <c r="AG978">
        <v>12972</v>
      </c>
      <c r="AH978" t="s">
        <v>10476</v>
      </c>
      <c r="AL978" t="str">
        <f>IF(PLAYERIDMAP2[[#This Row],[POS]]="C",MAX(AL$1:AL977)+1,"")</f>
        <v/>
      </c>
      <c r="AM978" t="str">
        <f>IFERROR(INDEX(PLAYERIDMAP2[PLAYERNAME],MATCH(ROW()-ROW(AM$1),CATCHERS,0)),"")</f>
        <v/>
      </c>
      <c r="AN978" t="str">
        <f>IF(PLAYERIDMAP2[[#This Row],[POS]]="1B",MAX(AN$1:AN977)+1,"")</f>
        <v/>
      </c>
      <c r="AO978" t="str">
        <f>IFERROR(INDEX(PLAYERIDMAP2[PLAYERNAME],MATCH(ROW()-ROW(AO$1),FIRSTBASE,0)),"")</f>
        <v/>
      </c>
      <c r="AP978" t="str">
        <f>IF(PLAYERIDMAP2[[#This Row],[POS]]="2B",MAX(AP$1:AP977)+1,"")</f>
        <v/>
      </c>
      <c r="AQ978" t="str">
        <f>IFERROR(INDEX(PLAYERIDMAP2[PLAYERNAME],MATCH(ROW()-ROW(AQ$1),SECONDBASE,0)),"")</f>
        <v/>
      </c>
      <c r="AR978" t="str">
        <f>IF(PLAYERIDMAP2[[#This Row],[POS]]="3B",MAX(AR$1:AR977)+1,"")</f>
        <v/>
      </c>
      <c r="AS978" t="str">
        <f>IFERROR(INDEX(PLAYERIDMAP2[PLAYERNAME],MATCH(ROW()-ROW(AS$1),THIRDBASE,0)),"")</f>
        <v/>
      </c>
      <c r="AT978" t="str">
        <f>IF(PLAYERIDMAP2[[#This Row],[POS]]="SS",MAX(AT$1:AT977)+1,"")</f>
        <v/>
      </c>
      <c r="AU978" t="str">
        <f>IFERROR(INDEX(PLAYERIDMAP2[PLAYERNAME],MATCH(ROW()-ROW(AU$1),SHORTSTOP,0)),"")</f>
        <v/>
      </c>
      <c r="AV978" t="str">
        <f>IF(PLAYERIDMAP2[[#This Row],[POS]]="OF",MAX(AV$1:AV977)+1,"")</f>
        <v/>
      </c>
      <c r="AW978" t="str">
        <f>IFERROR(INDEX(PLAYERIDMAP2[PLAYERNAME],MATCH(ROW()-ROW(AW$1),OUTFIELD,0)),"")</f>
        <v/>
      </c>
      <c r="AX978" t="str">
        <f>IF(PLAYERIDMAP2[[#This Row],[POS]]&lt;&gt;"P",MAX(AX$1:AX977)+1,"")</f>
        <v/>
      </c>
      <c r="AY978" t="str">
        <f>IFERROR(INDEX(PLAYERIDMAP2[PLAYERNAME],MATCH(ROW()-ROW(AY$1),HITTERS,0)),"")</f>
        <v/>
      </c>
      <c r="AZ978">
        <f>IF(PLAYERIDMAP2[[#This Row],[POS]]="P",MAX(AZ$1:AZ977)+1,"")</f>
        <v>466</v>
      </c>
      <c r="BA978" t="str">
        <f>IFERROR(INDEX(PLAYERIDMAP2[PLAYERNAME],MATCH(ROW()-ROW(BA$1),PITCHERS,0)),"")</f>
        <v/>
      </c>
    </row>
    <row r="979" spans="1:53" x14ac:dyDescent="0.25">
      <c r="A979" t="s">
        <v>14071</v>
      </c>
      <c r="B979" t="s">
        <v>10942</v>
      </c>
      <c r="C979" s="1">
        <v>31188</v>
      </c>
      <c r="D979" t="s">
        <v>16840</v>
      </c>
      <c r="E979" t="s">
        <v>16848</v>
      </c>
      <c r="F979" t="s">
        <v>10987</v>
      </c>
      <c r="G979" t="s">
        <v>14693</v>
      </c>
      <c r="H979" t="s">
        <v>10988</v>
      </c>
      <c r="I979" t="s">
        <v>18850</v>
      </c>
      <c r="J979" t="s">
        <v>10942</v>
      </c>
      <c r="K979">
        <v>453192</v>
      </c>
      <c r="L979" t="s">
        <v>10942</v>
      </c>
      <c r="M979">
        <v>1116708</v>
      </c>
      <c r="N979" t="s">
        <v>10942</v>
      </c>
      <c r="O979" t="s">
        <v>14072</v>
      </c>
      <c r="P979" t="s">
        <v>14071</v>
      </c>
      <c r="Q979">
        <v>7847</v>
      </c>
      <c r="R979" t="s">
        <v>10942</v>
      </c>
      <c r="S979">
        <v>28563</v>
      </c>
      <c r="T979" t="s">
        <v>10942</v>
      </c>
      <c r="V979" t="s">
        <v>14073</v>
      </c>
      <c r="W979">
        <v>49617</v>
      </c>
      <c r="X979">
        <v>7847</v>
      </c>
      <c r="Y979" t="s">
        <v>10942</v>
      </c>
      <c r="Z979" t="s">
        <v>14074</v>
      </c>
      <c r="AA979" t="s">
        <v>10958</v>
      </c>
      <c r="AB979" t="s">
        <v>10958</v>
      </c>
      <c r="AC979" t="s">
        <v>10942</v>
      </c>
      <c r="AD979" t="s">
        <v>14074</v>
      </c>
      <c r="AE979">
        <v>7641</v>
      </c>
      <c r="AF979" t="s">
        <v>10942</v>
      </c>
      <c r="AG979">
        <v>6057</v>
      </c>
      <c r="AH979" t="s">
        <v>10942</v>
      </c>
      <c r="AL979" t="str">
        <f>IF(PLAYERIDMAP2[[#This Row],[POS]]="C",MAX(AL$1:AL978)+1,"")</f>
        <v/>
      </c>
      <c r="AM979" t="str">
        <f>IFERROR(INDEX(PLAYERIDMAP2[PLAYERNAME],MATCH(ROW()-ROW(AM$1),CATCHERS,0)),"")</f>
        <v/>
      </c>
      <c r="AN979" t="str">
        <f>IF(PLAYERIDMAP2[[#This Row],[POS]]="1B",MAX(AN$1:AN978)+1,"")</f>
        <v/>
      </c>
      <c r="AO979" t="str">
        <f>IFERROR(INDEX(PLAYERIDMAP2[PLAYERNAME],MATCH(ROW()-ROW(AO$1),FIRSTBASE,0)),"")</f>
        <v/>
      </c>
      <c r="AP979" t="str">
        <f>IF(PLAYERIDMAP2[[#This Row],[POS]]="2B",MAX(AP$1:AP978)+1,"")</f>
        <v/>
      </c>
      <c r="AQ979" t="str">
        <f>IFERROR(INDEX(PLAYERIDMAP2[PLAYERNAME],MATCH(ROW()-ROW(AQ$1),SECONDBASE,0)),"")</f>
        <v/>
      </c>
      <c r="AR979" t="str">
        <f>IF(PLAYERIDMAP2[[#This Row],[POS]]="3B",MAX(AR$1:AR978)+1,"")</f>
        <v/>
      </c>
      <c r="AS979" t="str">
        <f>IFERROR(INDEX(PLAYERIDMAP2[PLAYERNAME],MATCH(ROW()-ROW(AS$1),THIRDBASE,0)),"")</f>
        <v/>
      </c>
      <c r="AT979" t="str">
        <f>IF(PLAYERIDMAP2[[#This Row],[POS]]="SS",MAX(AT$1:AT978)+1,"")</f>
        <v/>
      </c>
      <c r="AU979" t="str">
        <f>IFERROR(INDEX(PLAYERIDMAP2[PLAYERNAME],MATCH(ROW()-ROW(AU$1),SHORTSTOP,0)),"")</f>
        <v/>
      </c>
      <c r="AV979" t="str">
        <f>IF(PLAYERIDMAP2[[#This Row],[POS]]="OF",MAX(AV$1:AV978)+1,"")</f>
        <v/>
      </c>
      <c r="AW979" t="str">
        <f>IFERROR(INDEX(PLAYERIDMAP2[PLAYERNAME],MATCH(ROW()-ROW(AW$1),OUTFIELD,0)),"")</f>
        <v/>
      </c>
      <c r="AX979" t="str">
        <f>IF(PLAYERIDMAP2[[#This Row],[POS]]&lt;&gt;"P",MAX(AX$1:AX978)+1,"")</f>
        <v/>
      </c>
      <c r="AY979" t="str">
        <f>IFERROR(INDEX(PLAYERIDMAP2[PLAYERNAME],MATCH(ROW()-ROW(AY$1),HITTERS,0)),"")</f>
        <v/>
      </c>
      <c r="AZ979">
        <f>IF(PLAYERIDMAP2[[#This Row],[POS]]="P",MAX(AZ$1:AZ978)+1,"")</f>
        <v>467</v>
      </c>
      <c r="BA979" t="str">
        <f>IFERROR(INDEX(PLAYERIDMAP2[PLAYERNAME],MATCH(ROW()-ROW(BA$1),PITCHERS,0)),"")</f>
        <v/>
      </c>
    </row>
    <row r="980" spans="1:53" x14ac:dyDescent="0.25">
      <c r="A980" t="s">
        <v>14075</v>
      </c>
      <c r="B980" t="s">
        <v>5429</v>
      </c>
      <c r="C980" s="1">
        <v>32799</v>
      </c>
      <c r="D980" t="s">
        <v>17108</v>
      </c>
      <c r="E980" t="s">
        <v>16848</v>
      </c>
      <c r="F980" t="s">
        <v>11142</v>
      </c>
      <c r="G980" t="s">
        <v>14693</v>
      </c>
      <c r="H980" t="s">
        <v>11097</v>
      </c>
      <c r="I980" t="s">
        <v>18006</v>
      </c>
      <c r="J980" t="s">
        <v>5429</v>
      </c>
      <c r="K980">
        <v>543543</v>
      </c>
      <c r="L980" t="s">
        <v>5429</v>
      </c>
      <c r="M980">
        <v>1953818</v>
      </c>
      <c r="N980" t="s">
        <v>5429</v>
      </c>
      <c r="O980" t="s">
        <v>14076</v>
      </c>
      <c r="P980" t="s">
        <v>14075</v>
      </c>
      <c r="Q980">
        <v>9446</v>
      </c>
      <c r="R980" t="s">
        <v>5429</v>
      </c>
      <c r="S980">
        <v>32206</v>
      </c>
      <c r="T980" t="s">
        <v>5429</v>
      </c>
      <c r="U980" t="s">
        <v>5429</v>
      </c>
      <c r="V980" t="s">
        <v>14077</v>
      </c>
      <c r="W980">
        <v>65980</v>
      </c>
      <c r="X980">
        <v>9446</v>
      </c>
      <c r="Y980" t="s">
        <v>5429</v>
      </c>
      <c r="Z980" t="s">
        <v>14078</v>
      </c>
      <c r="AA980" t="s">
        <v>10958</v>
      </c>
      <c r="AB980" t="s">
        <v>5703</v>
      </c>
      <c r="AC980" t="s">
        <v>16643</v>
      </c>
      <c r="AD980" t="s">
        <v>14078</v>
      </c>
      <c r="AE980">
        <v>12194</v>
      </c>
      <c r="AF980" t="s">
        <v>5429</v>
      </c>
      <c r="AG980">
        <v>17167</v>
      </c>
      <c r="AH980" t="s">
        <v>5429</v>
      </c>
      <c r="AL980" t="str">
        <f>IF(PLAYERIDMAP2[[#This Row],[POS]]="C",MAX(AL$1:AL979)+1,"")</f>
        <v/>
      </c>
      <c r="AM980" t="str">
        <f>IFERROR(INDEX(PLAYERIDMAP2[PLAYERNAME],MATCH(ROW()-ROW(AM$1),CATCHERS,0)),"")</f>
        <v/>
      </c>
      <c r="AN980" t="str">
        <f>IF(PLAYERIDMAP2[[#This Row],[POS]]="1B",MAX(AN$1:AN979)+1,"")</f>
        <v/>
      </c>
      <c r="AO980" t="str">
        <f>IFERROR(INDEX(PLAYERIDMAP2[PLAYERNAME],MATCH(ROW()-ROW(AO$1),FIRSTBASE,0)),"")</f>
        <v/>
      </c>
      <c r="AP980" t="str">
        <f>IF(PLAYERIDMAP2[[#This Row],[POS]]="2B",MAX(AP$1:AP979)+1,"")</f>
        <v/>
      </c>
      <c r="AQ980" t="str">
        <f>IFERROR(INDEX(PLAYERIDMAP2[PLAYERNAME],MATCH(ROW()-ROW(AQ$1),SECONDBASE,0)),"")</f>
        <v/>
      </c>
      <c r="AR980" t="str">
        <f>IF(PLAYERIDMAP2[[#This Row],[POS]]="3B",MAX(AR$1:AR979)+1,"")</f>
        <v/>
      </c>
      <c r="AS980" t="str">
        <f>IFERROR(INDEX(PLAYERIDMAP2[PLAYERNAME],MATCH(ROW()-ROW(AS$1),THIRDBASE,0)),"")</f>
        <v/>
      </c>
      <c r="AT980">
        <f>IF(PLAYERIDMAP2[[#This Row],[POS]]="SS",MAX(AT$1:AT979)+1,"")</f>
        <v>62</v>
      </c>
      <c r="AU980" t="str">
        <f>IFERROR(INDEX(PLAYERIDMAP2[PLAYERNAME],MATCH(ROW()-ROW(AU$1),SHORTSTOP,0)),"")</f>
        <v/>
      </c>
      <c r="AV980" t="str">
        <f>IF(PLAYERIDMAP2[[#This Row],[POS]]="OF",MAX(AV$1:AV979)+1,"")</f>
        <v/>
      </c>
      <c r="AW980" t="str">
        <f>IFERROR(INDEX(PLAYERIDMAP2[PLAYERNAME],MATCH(ROW()-ROW(AW$1),OUTFIELD,0)),"")</f>
        <v/>
      </c>
      <c r="AX980">
        <f>IF(PLAYERIDMAP2[[#This Row],[POS]]&lt;&gt;"P",MAX(AX$1:AX979)+1,"")</f>
        <v>512</v>
      </c>
      <c r="AY980" t="str">
        <f>IFERROR(INDEX(PLAYERIDMAP2[PLAYERNAME],MATCH(ROW()-ROW(AY$1),HITTERS,0)),"")</f>
        <v/>
      </c>
      <c r="AZ980" t="str">
        <f>IF(PLAYERIDMAP2[[#This Row],[POS]]="P",MAX(AZ$1:AZ979)+1,"")</f>
        <v/>
      </c>
      <c r="BA980" t="str">
        <f>IFERROR(INDEX(PLAYERIDMAP2[PLAYERNAME],MATCH(ROW()-ROW(BA$1),PITCHERS,0)),"")</f>
        <v/>
      </c>
    </row>
    <row r="981" spans="1:53" x14ac:dyDescent="0.25">
      <c r="A981" t="s">
        <v>14079</v>
      </c>
      <c r="B981" t="s">
        <v>9611</v>
      </c>
      <c r="C981" s="1">
        <v>30069</v>
      </c>
      <c r="D981" t="s">
        <v>18468</v>
      </c>
      <c r="E981" t="s">
        <v>16848</v>
      </c>
      <c r="F981" t="s">
        <v>11016</v>
      </c>
      <c r="G981" t="s">
        <v>11016</v>
      </c>
      <c r="H981" t="s">
        <v>10988</v>
      </c>
      <c r="I981" t="s">
        <v>18469</v>
      </c>
      <c r="J981" t="s">
        <v>9611</v>
      </c>
      <c r="K981">
        <v>461848</v>
      </c>
      <c r="L981" t="s">
        <v>9611</v>
      </c>
      <c r="M981">
        <v>589253</v>
      </c>
      <c r="N981" t="s">
        <v>9611</v>
      </c>
      <c r="O981" t="s">
        <v>14080</v>
      </c>
      <c r="P981" t="s">
        <v>14079</v>
      </c>
      <c r="Q981">
        <v>8348</v>
      </c>
      <c r="R981" t="s">
        <v>9611</v>
      </c>
      <c r="V981" t="s">
        <v>14081</v>
      </c>
      <c r="W981">
        <v>45560</v>
      </c>
      <c r="X981">
        <v>8348</v>
      </c>
      <c r="Y981" t="s">
        <v>9611</v>
      </c>
      <c r="Z981" t="s">
        <v>14082</v>
      </c>
      <c r="AA981" t="s">
        <v>5703</v>
      </c>
      <c r="AB981" t="s">
        <v>5703</v>
      </c>
      <c r="AD981" t="s">
        <v>14082</v>
      </c>
      <c r="AL981" t="str">
        <f>IF(PLAYERIDMAP2[[#This Row],[POS]]="C",MAX(AL$1:AL980)+1,"")</f>
        <v/>
      </c>
      <c r="AM981" t="str">
        <f>IFERROR(INDEX(PLAYERIDMAP2[PLAYERNAME],MATCH(ROW()-ROW(AM$1),CATCHERS,0)),"")</f>
        <v/>
      </c>
      <c r="AN981" t="str">
        <f>IF(PLAYERIDMAP2[[#This Row],[POS]]="1B",MAX(AN$1:AN980)+1,"")</f>
        <v/>
      </c>
      <c r="AO981" t="str">
        <f>IFERROR(INDEX(PLAYERIDMAP2[PLAYERNAME],MATCH(ROW()-ROW(AO$1),FIRSTBASE,0)),"")</f>
        <v/>
      </c>
      <c r="AP981" t="str">
        <f>IF(PLAYERIDMAP2[[#This Row],[POS]]="2B",MAX(AP$1:AP980)+1,"")</f>
        <v/>
      </c>
      <c r="AQ981" t="str">
        <f>IFERROR(INDEX(PLAYERIDMAP2[PLAYERNAME],MATCH(ROW()-ROW(AQ$1),SECONDBASE,0)),"")</f>
        <v/>
      </c>
      <c r="AR981" t="str">
        <f>IF(PLAYERIDMAP2[[#This Row],[POS]]="3B",MAX(AR$1:AR980)+1,"")</f>
        <v/>
      </c>
      <c r="AS981" t="str">
        <f>IFERROR(INDEX(PLAYERIDMAP2[PLAYERNAME],MATCH(ROW()-ROW(AS$1),THIRDBASE,0)),"")</f>
        <v/>
      </c>
      <c r="AT981" t="str">
        <f>IF(PLAYERIDMAP2[[#This Row],[POS]]="SS",MAX(AT$1:AT980)+1,"")</f>
        <v/>
      </c>
      <c r="AU981" t="str">
        <f>IFERROR(INDEX(PLAYERIDMAP2[PLAYERNAME],MATCH(ROW()-ROW(AU$1),SHORTSTOP,0)),"")</f>
        <v/>
      </c>
      <c r="AV981" t="str">
        <f>IF(PLAYERIDMAP2[[#This Row],[POS]]="OF",MAX(AV$1:AV980)+1,"")</f>
        <v/>
      </c>
      <c r="AW981" t="str">
        <f>IFERROR(INDEX(PLAYERIDMAP2[PLAYERNAME],MATCH(ROW()-ROW(AW$1),OUTFIELD,0)),"")</f>
        <v/>
      </c>
      <c r="AX981" t="str">
        <f>IF(PLAYERIDMAP2[[#This Row],[POS]]&lt;&gt;"P",MAX(AX$1:AX980)+1,"")</f>
        <v/>
      </c>
      <c r="AY981" t="str">
        <f>IFERROR(INDEX(PLAYERIDMAP2[PLAYERNAME],MATCH(ROW()-ROW(AY$1),HITTERS,0)),"")</f>
        <v/>
      </c>
      <c r="AZ981">
        <f>IF(PLAYERIDMAP2[[#This Row],[POS]]="P",MAX(AZ$1:AZ980)+1,"")</f>
        <v>468</v>
      </c>
      <c r="BA981" t="str">
        <f>IFERROR(INDEX(PLAYERIDMAP2[PLAYERNAME],MATCH(ROW()-ROW(BA$1),PITCHERS,0)),"")</f>
        <v/>
      </c>
    </row>
    <row r="982" spans="1:53" x14ac:dyDescent="0.25">
      <c r="A982" t="s">
        <v>19565</v>
      </c>
      <c r="B982" t="s">
        <v>3021</v>
      </c>
      <c r="C982" s="1">
        <v>31941</v>
      </c>
      <c r="D982" t="s">
        <v>16867</v>
      </c>
      <c r="E982" t="s">
        <v>16848</v>
      </c>
      <c r="F982" t="s">
        <v>11151</v>
      </c>
      <c r="G982" t="s">
        <v>16838</v>
      </c>
      <c r="H982" t="s">
        <v>10988</v>
      </c>
      <c r="I982" t="s">
        <v>19566</v>
      </c>
      <c r="J982" t="s">
        <v>3021</v>
      </c>
      <c r="AA982" t="s">
        <v>5703</v>
      </c>
      <c r="AB982" t="s">
        <v>5703</v>
      </c>
      <c r="AD982" t="s">
        <v>19567</v>
      </c>
      <c r="AL982" t="str">
        <f>IF(PLAYERIDMAP2[[#This Row],[POS]]="C",MAX(AL$1:AL981)+1,"")</f>
        <v/>
      </c>
      <c r="AM982" t="str">
        <f>IFERROR(INDEX(PLAYERIDMAP2[PLAYERNAME],MATCH(ROW()-ROW(AM$1),CATCHERS,0)),"")</f>
        <v/>
      </c>
      <c r="AN982" t="str">
        <f>IF(PLAYERIDMAP2[[#This Row],[POS]]="1B",MAX(AN$1:AN981)+1,"")</f>
        <v/>
      </c>
      <c r="AO982" t="str">
        <f>IFERROR(INDEX(PLAYERIDMAP2[PLAYERNAME],MATCH(ROW()-ROW(AO$1),FIRSTBASE,0)),"")</f>
        <v/>
      </c>
      <c r="AP982" t="str">
        <f>IF(PLAYERIDMAP2[[#This Row],[POS]]="2B",MAX(AP$1:AP981)+1,"")</f>
        <v/>
      </c>
      <c r="AQ982" t="str">
        <f>IFERROR(INDEX(PLAYERIDMAP2[PLAYERNAME],MATCH(ROW()-ROW(AQ$1),SECONDBASE,0)),"")</f>
        <v/>
      </c>
      <c r="AR982" t="str">
        <f>IF(PLAYERIDMAP2[[#This Row],[POS]]="3B",MAX(AR$1:AR981)+1,"")</f>
        <v/>
      </c>
      <c r="AS982" t="str">
        <f>IFERROR(INDEX(PLAYERIDMAP2[PLAYERNAME],MATCH(ROW()-ROW(AS$1),THIRDBASE,0)),"")</f>
        <v/>
      </c>
      <c r="AT982" t="str">
        <f>IF(PLAYERIDMAP2[[#This Row],[POS]]="SS",MAX(AT$1:AT981)+1,"")</f>
        <v/>
      </c>
      <c r="AU982" t="str">
        <f>IFERROR(INDEX(PLAYERIDMAP2[PLAYERNAME],MATCH(ROW()-ROW(AU$1),SHORTSTOP,0)),"")</f>
        <v/>
      </c>
      <c r="AV982" t="str">
        <f>IF(PLAYERIDMAP2[[#This Row],[POS]]="OF",MAX(AV$1:AV981)+1,"")</f>
        <v/>
      </c>
      <c r="AW982" t="str">
        <f>IFERROR(INDEX(PLAYERIDMAP2[PLAYERNAME],MATCH(ROW()-ROW(AW$1),OUTFIELD,0)),"")</f>
        <v/>
      </c>
      <c r="AX982" t="str">
        <f>IF(PLAYERIDMAP2[[#This Row],[POS]]&lt;&gt;"P",MAX(AX$1:AX981)+1,"")</f>
        <v/>
      </c>
      <c r="AY982" t="str">
        <f>IFERROR(INDEX(PLAYERIDMAP2[PLAYERNAME],MATCH(ROW()-ROW(AY$1),HITTERS,0)),"")</f>
        <v/>
      </c>
      <c r="AZ982">
        <f>IF(PLAYERIDMAP2[[#This Row],[POS]]="P",MAX(AZ$1:AZ981)+1,"")</f>
        <v>469</v>
      </c>
      <c r="BA982" t="str">
        <f>IFERROR(INDEX(PLAYERIDMAP2[PLAYERNAME],MATCH(ROW()-ROW(BA$1),PITCHERS,0)),"")</f>
        <v/>
      </c>
    </row>
    <row r="983" spans="1:53" x14ac:dyDescent="0.25">
      <c r="A983" t="s">
        <v>16238</v>
      </c>
      <c r="B983" t="s">
        <v>14083</v>
      </c>
      <c r="C983" s="1">
        <v>31142</v>
      </c>
      <c r="D983" t="s">
        <v>18964</v>
      </c>
      <c r="E983" t="s">
        <v>18965</v>
      </c>
      <c r="F983" t="s">
        <v>11016</v>
      </c>
      <c r="G983" t="s">
        <v>11016</v>
      </c>
      <c r="H983" t="s">
        <v>10998</v>
      </c>
      <c r="I983" t="s">
        <v>18966</v>
      </c>
      <c r="K983">
        <v>451186</v>
      </c>
      <c r="M983">
        <v>584804</v>
      </c>
      <c r="N983" t="s">
        <v>14083</v>
      </c>
      <c r="O983" t="s">
        <v>16239</v>
      </c>
      <c r="P983" t="s">
        <v>16238</v>
      </c>
      <c r="V983" t="s">
        <v>16240</v>
      </c>
      <c r="W983">
        <v>45451</v>
      </c>
      <c r="AA983" t="s">
        <v>10958</v>
      </c>
      <c r="AB983" t="s">
        <v>10958</v>
      </c>
      <c r="AD983" t="s">
        <v>16644</v>
      </c>
      <c r="AL983" t="str">
        <f>IF(PLAYERIDMAP2[[#This Row],[POS]]="C",MAX(AL$1:AL982)+1,"")</f>
        <v/>
      </c>
      <c r="AM983" t="str">
        <f>IFERROR(INDEX(PLAYERIDMAP2[PLAYERNAME],MATCH(ROW()-ROW(AM$1),CATCHERS,0)),"")</f>
        <v/>
      </c>
      <c r="AN983" t="str">
        <f>IF(PLAYERIDMAP2[[#This Row],[POS]]="1B",MAX(AN$1:AN982)+1,"")</f>
        <v/>
      </c>
      <c r="AO983" t="str">
        <f>IFERROR(INDEX(PLAYERIDMAP2[PLAYERNAME],MATCH(ROW()-ROW(AO$1),FIRSTBASE,0)),"")</f>
        <v/>
      </c>
      <c r="AP983" t="str">
        <f>IF(PLAYERIDMAP2[[#This Row],[POS]]="2B",MAX(AP$1:AP982)+1,"")</f>
        <v/>
      </c>
      <c r="AQ983" t="str">
        <f>IFERROR(INDEX(PLAYERIDMAP2[PLAYERNAME],MATCH(ROW()-ROW(AQ$1),SECONDBASE,0)),"")</f>
        <v/>
      </c>
      <c r="AR983" t="str">
        <f>IF(PLAYERIDMAP2[[#This Row],[POS]]="3B",MAX(AR$1:AR982)+1,"")</f>
        <v/>
      </c>
      <c r="AS983" t="str">
        <f>IFERROR(INDEX(PLAYERIDMAP2[PLAYERNAME],MATCH(ROW()-ROW(AS$1),THIRDBASE,0)),"")</f>
        <v/>
      </c>
      <c r="AT983" t="str">
        <f>IF(PLAYERIDMAP2[[#This Row],[POS]]="SS",MAX(AT$1:AT982)+1,"")</f>
        <v/>
      </c>
      <c r="AU983" t="str">
        <f>IFERROR(INDEX(PLAYERIDMAP2[PLAYERNAME],MATCH(ROW()-ROW(AU$1),SHORTSTOP,0)),"")</f>
        <v/>
      </c>
      <c r="AV983">
        <f>IF(PLAYERIDMAP2[[#This Row],[POS]]="OF",MAX(AV$1:AV982)+1,"")</f>
        <v>199</v>
      </c>
      <c r="AW983" t="str">
        <f>IFERROR(INDEX(PLAYERIDMAP2[PLAYERNAME],MATCH(ROW()-ROW(AW$1),OUTFIELD,0)),"")</f>
        <v/>
      </c>
      <c r="AX983">
        <f>IF(PLAYERIDMAP2[[#This Row],[POS]]&lt;&gt;"P",MAX(AX$1:AX982)+1,"")</f>
        <v>513</v>
      </c>
      <c r="AY983" t="str">
        <f>IFERROR(INDEX(PLAYERIDMAP2[PLAYERNAME],MATCH(ROW()-ROW(AY$1),HITTERS,0)),"")</f>
        <v/>
      </c>
      <c r="AZ983" t="str">
        <f>IF(PLAYERIDMAP2[[#This Row],[POS]]="P",MAX(AZ$1:AZ982)+1,"")</f>
        <v/>
      </c>
      <c r="BA983" t="str">
        <f>IFERROR(INDEX(PLAYERIDMAP2[PLAYERNAME],MATCH(ROW()-ROW(BA$1),PITCHERS,0)),"")</f>
        <v/>
      </c>
    </row>
    <row r="984" spans="1:53" x14ac:dyDescent="0.25">
      <c r="A984" t="s">
        <v>14084</v>
      </c>
      <c r="B984" t="s">
        <v>10169</v>
      </c>
      <c r="C984" s="1">
        <v>33156</v>
      </c>
      <c r="D984" t="s">
        <v>16847</v>
      </c>
      <c r="E984" t="s">
        <v>16848</v>
      </c>
      <c r="F984" t="s">
        <v>11115</v>
      </c>
      <c r="G984" t="s">
        <v>16838</v>
      </c>
      <c r="H984" t="s">
        <v>10988</v>
      </c>
      <c r="I984" t="s">
        <v>16849</v>
      </c>
      <c r="J984" t="s">
        <v>10169</v>
      </c>
      <c r="K984">
        <v>571946</v>
      </c>
      <c r="L984" t="s">
        <v>10169</v>
      </c>
      <c r="M984">
        <v>1739603</v>
      </c>
      <c r="N984" t="s">
        <v>10169</v>
      </c>
      <c r="O984" t="s">
        <v>14085</v>
      </c>
      <c r="P984" t="s">
        <v>14084</v>
      </c>
      <c r="Q984">
        <v>8871</v>
      </c>
      <c r="R984" t="s">
        <v>10169</v>
      </c>
      <c r="S984">
        <v>30738</v>
      </c>
      <c r="T984" t="s">
        <v>10169</v>
      </c>
      <c r="V984" t="s">
        <v>14086</v>
      </c>
      <c r="W984">
        <v>60626</v>
      </c>
      <c r="X984">
        <v>8871</v>
      </c>
      <c r="Y984" t="s">
        <v>10169</v>
      </c>
      <c r="Z984" t="s">
        <v>14087</v>
      </c>
      <c r="AA984" t="s">
        <v>5703</v>
      </c>
      <c r="AB984" t="s">
        <v>5703</v>
      </c>
      <c r="AC984" t="s">
        <v>10169</v>
      </c>
      <c r="AD984" t="s">
        <v>14087</v>
      </c>
      <c r="AE984">
        <v>10952</v>
      </c>
      <c r="AF984" t="s">
        <v>10169</v>
      </c>
      <c r="AG984">
        <v>12943</v>
      </c>
      <c r="AH984" t="s">
        <v>10169</v>
      </c>
      <c r="AL984" t="str">
        <f>IF(PLAYERIDMAP2[[#This Row],[POS]]="C",MAX(AL$1:AL983)+1,"")</f>
        <v/>
      </c>
      <c r="AM984" t="str">
        <f>IFERROR(INDEX(PLAYERIDMAP2[PLAYERNAME],MATCH(ROW()-ROW(AM$1),CATCHERS,0)),"")</f>
        <v/>
      </c>
      <c r="AN984" t="str">
        <f>IF(PLAYERIDMAP2[[#This Row],[POS]]="1B",MAX(AN$1:AN983)+1,"")</f>
        <v/>
      </c>
      <c r="AO984" t="str">
        <f>IFERROR(INDEX(PLAYERIDMAP2[PLAYERNAME],MATCH(ROW()-ROW(AO$1),FIRSTBASE,0)),"")</f>
        <v/>
      </c>
      <c r="AP984" t="str">
        <f>IF(PLAYERIDMAP2[[#This Row],[POS]]="2B",MAX(AP$1:AP983)+1,"")</f>
        <v/>
      </c>
      <c r="AQ984" t="str">
        <f>IFERROR(INDEX(PLAYERIDMAP2[PLAYERNAME],MATCH(ROW()-ROW(AQ$1),SECONDBASE,0)),"")</f>
        <v/>
      </c>
      <c r="AR984" t="str">
        <f>IF(PLAYERIDMAP2[[#This Row],[POS]]="3B",MAX(AR$1:AR983)+1,"")</f>
        <v/>
      </c>
      <c r="AS984" t="str">
        <f>IFERROR(INDEX(PLAYERIDMAP2[PLAYERNAME],MATCH(ROW()-ROW(AS$1),THIRDBASE,0)),"")</f>
        <v/>
      </c>
      <c r="AT984" t="str">
        <f>IF(PLAYERIDMAP2[[#This Row],[POS]]="SS",MAX(AT$1:AT983)+1,"")</f>
        <v/>
      </c>
      <c r="AU984" t="str">
        <f>IFERROR(INDEX(PLAYERIDMAP2[PLAYERNAME],MATCH(ROW()-ROW(AU$1),SHORTSTOP,0)),"")</f>
        <v/>
      </c>
      <c r="AV984" t="str">
        <f>IF(PLAYERIDMAP2[[#This Row],[POS]]="OF",MAX(AV$1:AV983)+1,"")</f>
        <v/>
      </c>
      <c r="AW984" t="str">
        <f>IFERROR(INDEX(PLAYERIDMAP2[PLAYERNAME],MATCH(ROW()-ROW(AW$1),OUTFIELD,0)),"")</f>
        <v/>
      </c>
      <c r="AX984" t="str">
        <f>IF(PLAYERIDMAP2[[#This Row],[POS]]&lt;&gt;"P",MAX(AX$1:AX983)+1,"")</f>
        <v/>
      </c>
      <c r="AY984" t="str">
        <f>IFERROR(INDEX(PLAYERIDMAP2[PLAYERNAME],MATCH(ROW()-ROW(AY$1),HITTERS,0)),"")</f>
        <v/>
      </c>
      <c r="AZ984">
        <f>IF(PLAYERIDMAP2[[#This Row],[POS]]="P",MAX(AZ$1:AZ983)+1,"")</f>
        <v>470</v>
      </c>
      <c r="BA984" t="str">
        <f>IFERROR(INDEX(PLAYERIDMAP2[PLAYERNAME],MATCH(ROW()-ROW(BA$1),PITCHERS,0)),"")</f>
        <v/>
      </c>
    </row>
    <row r="985" spans="1:53" x14ac:dyDescent="0.25">
      <c r="A985" t="s">
        <v>14088</v>
      </c>
      <c r="B985" t="s">
        <v>9748</v>
      </c>
      <c r="C985" s="1">
        <v>31111</v>
      </c>
      <c r="D985" t="s">
        <v>17108</v>
      </c>
      <c r="E985" t="s">
        <v>20542</v>
      </c>
      <c r="F985" t="s">
        <v>11016</v>
      </c>
      <c r="G985" t="s">
        <v>11016</v>
      </c>
      <c r="H985" t="s">
        <v>10988</v>
      </c>
      <c r="I985" t="s">
        <v>20543</v>
      </c>
      <c r="J985" t="s">
        <v>9748</v>
      </c>
      <c r="K985">
        <v>502166</v>
      </c>
      <c r="L985" t="s">
        <v>9748</v>
      </c>
      <c r="M985">
        <v>1663605</v>
      </c>
      <c r="N985" t="s">
        <v>9748</v>
      </c>
      <c r="O985" t="s">
        <v>14089</v>
      </c>
      <c r="P985" t="s">
        <v>14088</v>
      </c>
      <c r="Q985">
        <v>8420</v>
      </c>
      <c r="R985" t="s">
        <v>9748</v>
      </c>
      <c r="S985">
        <v>30201</v>
      </c>
      <c r="T985" t="s">
        <v>9748</v>
      </c>
      <c r="V985" t="s">
        <v>14090</v>
      </c>
      <c r="W985">
        <v>56121</v>
      </c>
      <c r="X985">
        <v>8420</v>
      </c>
      <c r="Y985" t="s">
        <v>9748</v>
      </c>
      <c r="Z985" t="s">
        <v>14091</v>
      </c>
      <c r="AA985" t="s">
        <v>5703</v>
      </c>
      <c r="AB985" t="s">
        <v>10958</v>
      </c>
      <c r="AD985" t="s">
        <v>14091</v>
      </c>
      <c r="AL985" t="str">
        <f>IF(PLAYERIDMAP2[[#This Row],[POS]]="C",MAX(AL$1:AL984)+1,"")</f>
        <v/>
      </c>
      <c r="AM985" t="str">
        <f>IFERROR(INDEX(PLAYERIDMAP2[PLAYERNAME],MATCH(ROW()-ROW(AM$1),CATCHERS,0)),"")</f>
        <v/>
      </c>
      <c r="AN985" t="str">
        <f>IF(PLAYERIDMAP2[[#This Row],[POS]]="1B",MAX(AN$1:AN984)+1,"")</f>
        <v/>
      </c>
      <c r="AO985" t="str">
        <f>IFERROR(INDEX(PLAYERIDMAP2[PLAYERNAME],MATCH(ROW()-ROW(AO$1),FIRSTBASE,0)),"")</f>
        <v/>
      </c>
      <c r="AP985" t="str">
        <f>IF(PLAYERIDMAP2[[#This Row],[POS]]="2B",MAX(AP$1:AP984)+1,"")</f>
        <v/>
      </c>
      <c r="AQ985" t="str">
        <f>IFERROR(INDEX(PLAYERIDMAP2[PLAYERNAME],MATCH(ROW()-ROW(AQ$1),SECONDBASE,0)),"")</f>
        <v/>
      </c>
      <c r="AR985" t="str">
        <f>IF(PLAYERIDMAP2[[#This Row],[POS]]="3B",MAX(AR$1:AR984)+1,"")</f>
        <v/>
      </c>
      <c r="AS985" t="str">
        <f>IFERROR(INDEX(PLAYERIDMAP2[PLAYERNAME],MATCH(ROW()-ROW(AS$1),THIRDBASE,0)),"")</f>
        <v/>
      </c>
      <c r="AT985" t="str">
        <f>IF(PLAYERIDMAP2[[#This Row],[POS]]="SS",MAX(AT$1:AT984)+1,"")</f>
        <v/>
      </c>
      <c r="AU985" t="str">
        <f>IFERROR(INDEX(PLAYERIDMAP2[PLAYERNAME],MATCH(ROW()-ROW(AU$1),SHORTSTOP,0)),"")</f>
        <v/>
      </c>
      <c r="AV985" t="str">
        <f>IF(PLAYERIDMAP2[[#This Row],[POS]]="OF",MAX(AV$1:AV984)+1,"")</f>
        <v/>
      </c>
      <c r="AW985" t="str">
        <f>IFERROR(INDEX(PLAYERIDMAP2[PLAYERNAME],MATCH(ROW()-ROW(AW$1),OUTFIELD,0)),"")</f>
        <v/>
      </c>
      <c r="AX985" t="str">
        <f>IF(PLAYERIDMAP2[[#This Row],[POS]]&lt;&gt;"P",MAX(AX$1:AX984)+1,"")</f>
        <v/>
      </c>
      <c r="AY985" t="str">
        <f>IFERROR(INDEX(PLAYERIDMAP2[PLAYERNAME],MATCH(ROW()-ROW(AY$1),HITTERS,0)),"")</f>
        <v/>
      </c>
      <c r="AZ985">
        <f>IF(PLAYERIDMAP2[[#This Row],[POS]]="P",MAX(AZ$1:AZ984)+1,"")</f>
        <v>471</v>
      </c>
      <c r="BA985" t="str">
        <f>IFERROR(INDEX(PLAYERIDMAP2[PLAYERNAME],MATCH(ROW()-ROW(BA$1),PITCHERS,0)),"")</f>
        <v/>
      </c>
    </row>
    <row r="986" spans="1:53" x14ac:dyDescent="0.25">
      <c r="A986" t="s">
        <v>14092</v>
      </c>
      <c r="B986" t="s">
        <v>10007</v>
      </c>
      <c r="C986" s="1">
        <v>27387</v>
      </c>
      <c r="D986" t="s">
        <v>17258</v>
      </c>
      <c r="E986" t="s">
        <v>19827</v>
      </c>
      <c r="F986" t="s">
        <v>11016</v>
      </c>
      <c r="G986" t="s">
        <v>11016</v>
      </c>
      <c r="H986" t="s">
        <v>10988</v>
      </c>
      <c r="I986" t="s">
        <v>19828</v>
      </c>
      <c r="K986">
        <v>119154</v>
      </c>
      <c r="L986" t="s">
        <v>10007</v>
      </c>
      <c r="M986">
        <v>7889</v>
      </c>
      <c r="N986" t="s">
        <v>10007</v>
      </c>
      <c r="O986" t="s">
        <v>14093</v>
      </c>
      <c r="P986" t="s">
        <v>14092</v>
      </c>
      <c r="Q986">
        <v>5848</v>
      </c>
      <c r="R986" t="s">
        <v>10007</v>
      </c>
      <c r="V986" t="s">
        <v>14094</v>
      </c>
      <c r="W986">
        <v>100</v>
      </c>
      <c r="Z986" t="s">
        <v>16645</v>
      </c>
      <c r="AA986" t="s">
        <v>5703</v>
      </c>
      <c r="AB986" t="s">
        <v>5703</v>
      </c>
      <c r="AD986" t="s">
        <v>16645</v>
      </c>
      <c r="AL986" t="str">
        <f>IF(PLAYERIDMAP2[[#This Row],[POS]]="C",MAX(AL$1:AL985)+1,"")</f>
        <v/>
      </c>
      <c r="AM986" t="str">
        <f>IFERROR(INDEX(PLAYERIDMAP2[PLAYERNAME],MATCH(ROW()-ROW(AM$1),CATCHERS,0)),"")</f>
        <v/>
      </c>
      <c r="AN986" t="str">
        <f>IF(PLAYERIDMAP2[[#This Row],[POS]]="1B",MAX(AN$1:AN985)+1,"")</f>
        <v/>
      </c>
      <c r="AO986" t="str">
        <f>IFERROR(INDEX(PLAYERIDMAP2[PLAYERNAME],MATCH(ROW()-ROW(AO$1),FIRSTBASE,0)),"")</f>
        <v/>
      </c>
      <c r="AP986" t="str">
        <f>IF(PLAYERIDMAP2[[#This Row],[POS]]="2B",MAX(AP$1:AP985)+1,"")</f>
        <v/>
      </c>
      <c r="AQ986" t="str">
        <f>IFERROR(INDEX(PLAYERIDMAP2[PLAYERNAME],MATCH(ROW()-ROW(AQ$1),SECONDBASE,0)),"")</f>
        <v/>
      </c>
      <c r="AR986" t="str">
        <f>IF(PLAYERIDMAP2[[#This Row],[POS]]="3B",MAX(AR$1:AR985)+1,"")</f>
        <v/>
      </c>
      <c r="AS986" t="str">
        <f>IFERROR(INDEX(PLAYERIDMAP2[PLAYERNAME],MATCH(ROW()-ROW(AS$1),THIRDBASE,0)),"")</f>
        <v/>
      </c>
      <c r="AT986" t="str">
        <f>IF(PLAYERIDMAP2[[#This Row],[POS]]="SS",MAX(AT$1:AT985)+1,"")</f>
        <v/>
      </c>
      <c r="AU986" t="str">
        <f>IFERROR(INDEX(PLAYERIDMAP2[PLAYERNAME],MATCH(ROW()-ROW(AU$1),SHORTSTOP,0)),"")</f>
        <v/>
      </c>
      <c r="AV986" t="str">
        <f>IF(PLAYERIDMAP2[[#This Row],[POS]]="OF",MAX(AV$1:AV985)+1,"")</f>
        <v/>
      </c>
      <c r="AW986" t="str">
        <f>IFERROR(INDEX(PLAYERIDMAP2[PLAYERNAME],MATCH(ROW()-ROW(AW$1),OUTFIELD,0)),"")</f>
        <v/>
      </c>
      <c r="AX986" t="str">
        <f>IF(PLAYERIDMAP2[[#This Row],[POS]]&lt;&gt;"P",MAX(AX$1:AX985)+1,"")</f>
        <v/>
      </c>
      <c r="AY986" t="str">
        <f>IFERROR(INDEX(PLAYERIDMAP2[PLAYERNAME],MATCH(ROW()-ROW(AY$1),HITTERS,0)),"")</f>
        <v/>
      </c>
      <c r="AZ986">
        <f>IF(PLAYERIDMAP2[[#This Row],[POS]]="P",MAX(AZ$1:AZ985)+1,"")</f>
        <v>472</v>
      </c>
      <c r="BA986" t="str">
        <f>IFERROR(INDEX(PLAYERIDMAP2[PLAYERNAME],MATCH(ROW()-ROW(BA$1),PITCHERS,0)),"")</f>
        <v/>
      </c>
    </row>
    <row r="987" spans="1:53" x14ac:dyDescent="0.25">
      <c r="A987" t="s">
        <v>14095</v>
      </c>
      <c r="B987" t="s">
        <v>9453</v>
      </c>
      <c r="C987" s="1">
        <v>31824</v>
      </c>
      <c r="D987" t="s">
        <v>17656</v>
      </c>
      <c r="E987" t="s">
        <v>19688</v>
      </c>
      <c r="F987" t="s">
        <v>11040</v>
      </c>
      <c r="G987" t="s">
        <v>14693</v>
      </c>
      <c r="H987" t="s">
        <v>10988</v>
      </c>
      <c r="I987" t="s">
        <v>19689</v>
      </c>
      <c r="J987" t="s">
        <v>9453</v>
      </c>
      <c r="K987">
        <v>543548</v>
      </c>
      <c r="L987" t="s">
        <v>9453</v>
      </c>
      <c r="M987">
        <v>1846229</v>
      </c>
      <c r="N987" t="s">
        <v>9453</v>
      </c>
      <c r="O987" t="s">
        <v>14096</v>
      </c>
      <c r="P987" t="s">
        <v>14095</v>
      </c>
      <c r="Q987">
        <v>9035</v>
      </c>
      <c r="R987" t="s">
        <v>14097</v>
      </c>
      <c r="S987">
        <v>31706</v>
      </c>
      <c r="T987" t="s">
        <v>9453</v>
      </c>
      <c r="V987" t="s">
        <v>14098</v>
      </c>
      <c r="W987">
        <v>58459</v>
      </c>
      <c r="X987">
        <v>9035</v>
      </c>
      <c r="Y987" t="s">
        <v>9453</v>
      </c>
      <c r="Z987" t="s">
        <v>14099</v>
      </c>
      <c r="AA987" t="s">
        <v>10958</v>
      </c>
      <c r="AB987" t="s">
        <v>10958</v>
      </c>
      <c r="AC987" t="s">
        <v>9453</v>
      </c>
      <c r="AD987" t="s">
        <v>14099</v>
      </c>
      <c r="AE987">
        <v>11648</v>
      </c>
      <c r="AF987" t="s">
        <v>14097</v>
      </c>
      <c r="AG987">
        <v>15221</v>
      </c>
      <c r="AH987" t="s">
        <v>9453</v>
      </c>
      <c r="AL987" t="str">
        <f>IF(PLAYERIDMAP2[[#This Row],[POS]]="C",MAX(AL$1:AL986)+1,"")</f>
        <v/>
      </c>
      <c r="AM987" t="str">
        <f>IFERROR(INDEX(PLAYERIDMAP2[PLAYERNAME],MATCH(ROW()-ROW(AM$1),CATCHERS,0)),"")</f>
        <v/>
      </c>
      <c r="AN987" t="str">
        <f>IF(PLAYERIDMAP2[[#This Row],[POS]]="1B",MAX(AN$1:AN986)+1,"")</f>
        <v/>
      </c>
      <c r="AO987" t="str">
        <f>IFERROR(INDEX(PLAYERIDMAP2[PLAYERNAME],MATCH(ROW()-ROW(AO$1),FIRSTBASE,0)),"")</f>
        <v/>
      </c>
      <c r="AP987" t="str">
        <f>IF(PLAYERIDMAP2[[#This Row],[POS]]="2B",MAX(AP$1:AP986)+1,"")</f>
        <v/>
      </c>
      <c r="AQ987" t="str">
        <f>IFERROR(INDEX(PLAYERIDMAP2[PLAYERNAME],MATCH(ROW()-ROW(AQ$1),SECONDBASE,0)),"")</f>
        <v/>
      </c>
      <c r="AR987" t="str">
        <f>IF(PLAYERIDMAP2[[#This Row],[POS]]="3B",MAX(AR$1:AR986)+1,"")</f>
        <v/>
      </c>
      <c r="AS987" t="str">
        <f>IFERROR(INDEX(PLAYERIDMAP2[PLAYERNAME],MATCH(ROW()-ROW(AS$1),THIRDBASE,0)),"")</f>
        <v/>
      </c>
      <c r="AT987" t="str">
        <f>IF(PLAYERIDMAP2[[#This Row],[POS]]="SS",MAX(AT$1:AT986)+1,"")</f>
        <v/>
      </c>
      <c r="AU987" t="str">
        <f>IFERROR(INDEX(PLAYERIDMAP2[PLAYERNAME],MATCH(ROW()-ROW(AU$1),SHORTSTOP,0)),"")</f>
        <v/>
      </c>
      <c r="AV987" t="str">
        <f>IF(PLAYERIDMAP2[[#This Row],[POS]]="OF",MAX(AV$1:AV986)+1,"")</f>
        <v/>
      </c>
      <c r="AW987" t="str">
        <f>IFERROR(INDEX(PLAYERIDMAP2[PLAYERNAME],MATCH(ROW()-ROW(AW$1),OUTFIELD,0)),"")</f>
        <v/>
      </c>
      <c r="AX987" t="str">
        <f>IF(PLAYERIDMAP2[[#This Row],[POS]]&lt;&gt;"P",MAX(AX$1:AX986)+1,"")</f>
        <v/>
      </c>
      <c r="AY987" t="str">
        <f>IFERROR(INDEX(PLAYERIDMAP2[PLAYERNAME],MATCH(ROW()-ROW(AY$1),HITTERS,0)),"")</f>
        <v/>
      </c>
      <c r="AZ987">
        <f>IF(PLAYERIDMAP2[[#This Row],[POS]]="P",MAX(AZ$1:AZ986)+1,"")</f>
        <v>473</v>
      </c>
      <c r="BA987" t="str">
        <f>IFERROR(INDEX(PLAYERIDMAP2[PLAYERNAME],MATCH(ROW()-ROW(BA$1),PITCHERS,0)),"")</f>
        <v/>
      </c>
    </row>
    <row r="988" spans="1:53" x14ac:dyDescent="0.25">
      <c r="A988" t="s">
        <v>14100</v>
      </c>
      <c r="B988" t="s">
        <v>10349</v>
      </c>
      <c r="C988" s="1">
        <v>32137</v>
      </c>
      <c r="D988" t="s">
        <v>17043</v>
      </c>
      <c r="E988" t="s">
        <v>17729</v>
      </c>
      <c r="F988" t="s">
        <v>11068</v>
      </c>
      <c r="G988" t="s">
        <v>16838</v>
      </c>
      <c r="H988" t="s">
        <v>10988</v>
      </c>
      <c r="I988" t="s">
        <v>17730</v>
      </c>
      <c r="J988" t="s">
        <v>10349</v>
      </c>
      <c r="K988">
        <v>501985</v>
      </c>
      <c r="L988" t="s">
        <v>10349</v>
      </c>
      <c r="M988">
        <v>1735792</v>
      </c>
      <c r="N988" t="s">
        <v>10349</v>
      </c>
      <c r="O988" t="s">
        <v>14101</v>
      </c>
      <c r="P988" t="s">
        <v>14100</v>
      </c>
      <c r="Q988">
        <v>8781</v>
      </c>
      <c r="R988" t="s">
        <v>10349</v>
      </c>
      <c r="S988">
        <v>30624</v>
      </c>
      <c r="T988" t="s">
        <v>10349</v>
      </c>
      <c r="V988" t="s">
        <v>14102</v>
      </c>
      <c r="W988">
        <v>59266</v>
      </c>
      <c r="X988">
        <v>8781</v>
      </c>
      <c r="Y988" t="s">
        <v>10349</v>
      </c>
      <c r="Z988" t="s">
        <v>14103</v>
      </c>
      <c r="AA988" t="s">
        <v>5703</v>
      </c>
      <c r="AB988" t="s">
        <v>10958</v>
      </c>
      <c r="AC988" t="s">
        <v>10349</v>
      </c>
      <c r="AD988" t="s">
        <v>14103</v>
      </c>
      <c r="AE988">
        <v>10954</v>
      </c>
      <c r="AF988" t="s">
        <v>10349</v>
      </c>
      <c r="AG988">
        <v>12481</v>
      </c>
      <c r="AL988" t="str">
        <f>IF(PLAYERIDMAP2[[#This Row],[POS]]="C",MAX(AL$1:AL987)+1,"")</f>
        <v/>
      </c>
      <c r="AM988" t="str">
        <f>IFERROR(INDEX(PLAYERIDMAP2[PLAYERNAME],MATCH(ROW()-ROW(AM$1),CATCHERS,0)),"")</f>
        <v/>
      </c>
      <c r="AN988" t="str">
        <f>IF(PLAYERIDMAP2[[#This Row],[POS]]="1B",MAX(AN$1:AN987)+1,"")</f>
        <v/>
      </c>
      <c r="AO988" t="str">
        <f>IFERROR(INDEX(PLAYERIDMAP2[PLAYERNAME],MATCH(ROW()-ROW(AO$1),FIRSTBASE,0)),"")</f>
        <v/>
      </c>
      <c r="AP988" t="str">
        <f>IF(PLAYERIDMAP2[[#This Row],[POS]]="2B",MAX(AP$1:AP987)+1,"")</f>
        <v/>
      </c>
      <c r="AQ988" t="str">
        <f>IFERROR(INDEX(PLAYERIDMAP2[PLAYERNAME],MATCH(ROW()-ROW(AQ$1),SECONDBASE,0)),"")</f>
        <v/>
      </c>
      <c r="AR988" t="str">
        <f>IF(PLAYERIDMAP2[[#This Row],[POS]]="3B",MAX(AR$1:AR987)+1,"")</f>
        <v/>
      </c>
      <c r="AS988" t="str">
        <f>IFERROR(INDEX(PLAYERIDMAP2[PLAYERNAME],MATCH(ROW()-ROW(AS$1),THIRDBASE,0)),"")</f>
        <v/>
      </c>
      <c r="AT988" t="str">
        <f>IF(PLAYERIDMAP2[[#This Row],[POS]]="SS",MAX(AT$1:AT987)+1,"")</f>
        <v/>
      </c>
      <c r="AU988" t="str">
        <f>IFERROR(INDEX(PLAYERIDMAP2[PLAYERNAME],MATCH(ROW()-ROW(AU$1),SHORTSTOP,0)),"")</f>
        <v/>
      </c>
      <c r="AV988" t="str">
        <f>IF(PLAYERIDMAP2[[#This Row],[POS]]="OF",MAX(AV$1:AV987)+1,"")</f>
        <v/>
      </c>
      <c r="AW988" t="str">
        <f>IFERROR(INDEX(PLAYERIDMAP2[PLAYERNAME],MATCH(ROW()-ROW(AW$1),OUTFIELD,0)),"")</f>
        <v/>
      </c>
      <c r="AX988" t="str">
        <f>IF(PLAYERIDMAP2[[#This Row],[POS]]&lt;&gt;"P",MAX(AX$1:AX987)+1,"")</f>
        <v/>
      </c>
      <c r="AY988" t="str">
        <f>IFERROR(INDEX(PLAYERIDMAP2[PLAYERNAME],MATCH(ROW()-ROW(AY$1),HITTERS,0)),"")</f>
        <v/>
      </c>
      <c r="AZ988">
        <f>IF(PLAYERIDMAP2[[#This Row],[POS]]="P",MAX(AZ$1:AZ987)+1,"")</f>
        <v>474</v>
      </c>
      <c r="BA988" t="str">
        <f>IFERROR(INDEX(PLAYERIDMAP2[PLAYERNAME],MATCH(ROW()-ROW(BA$1),PITCHERS,0)),"")</f>
        <v/>
      </c>
    </row>
    <row r="989" spans="1:53" x14ac:dyDescent="0.25">
      <c r="A989" t="s">
        <v>14104</v>
      </c>
      <c r="B989" t="s">
        <v>8570</v>
      </c>
      <c r="C989" s="1">
        <v>31910</v>
      </c>
      <c r="D989" t="s">
        <v>18893</v>
      </c>
      <c r="E989" t="s">
        <v>16925</v>
      </c>
      <c r="F989" t="s">
        <v>11021</v>
      </c>
      <c r="G989" t="s">
        <v>14693</v>
      </c>
      <c r="H989" t="s">
        <v>10988</v>
      </c>
      <c r="I989" t="s">
        <v>19014</v>
      </c>
      <c r="J989" t="s">
        <v>8570</v>
      </c>
      <c r="K989">
        <v>543551</v>
      </c>
      <c r="L989" t="s">
        <v>8570</v>
      </c>
      <c r="M989">
        <v>1737857</v>
      </c>
      <c r="N989" t="s">
        <v>8570</v>
      </c>
      <c r="O989" t="s">
        <v>14105</v>
      </c>
      <c r="P989" t="s">
        <v>14104</v>
      </c>
      <c r="Q989">
        <v>9169</v>
      </c>
      <c r="R989" t="s">
        <v>8570</v>
      </c>
      <c r="S989">
        <v>30673</v>
      </c>
      <c r="T989" t="s">
        <v>8570</v>
      </c>
      <c r="V989" t="s">
        <v>14106</v>
      </c>
      <c r="W989">
        <v>60018</v>
      </c>
      <c r="X989">
        <v>9169</v>
      </c>
      <c r="Y989" t="s">
        <v>8570</v>
      </c>
      <c r="Z989" t="s">
        <v>16646</v>
      </c>
      <c r="AA989" t="s">
        <v>5703</v>
      </c>
      <c r="AB989" t="s">
        <v>5703</v>
      </c>
      <c r="AD989" t="s">
        <v>16646</v>
      </c>
      <c r="AL989" t="str">
        <f>IF(PLAYERIDMAP2[[#This Row],[POS]]="C",MAX(AL$1:AL988)+1,"")</f>
        <v/>
      </c>
      <c r="AM989" t="str">
        <f>IFERROR(INDEX(PLAYERIDMAP2[PLAYERNAME],MATCH(ROW()-ROW(AM$1),CATCHERS,0)),"")</f>
        <v/>
      </c>
      <c r="AN989" t="str">
        <f>IF(PLAYERIDMAP2[[#This Row],[POS]]="1B",MAX(AN$1:AN988)+1,"")</f>
        <v/>
      </c>
      <c r="AO989" t="str">
        <f>IFERROR(INDEX(PLAYERIDMAP2[PLAYERNAME],MATCH(ROW()-ROW(AO$1),FIRSTBASE,0)),"")</f>
        <v/>
      </c>
      <c r="AP989" t="str">
        <f>IF(PLAYERIDMAP2[[#This Row],[POS]]="2B",MAX(AP$1:AP988)+1,"")</f>
        <v/>
      </c>
      <c r="AQ989" t="str">
        <f>IFERROR(INDEX(PLAYERIDMAP2[PLAYERNAME],MATCH(ROW()-ROW(AQ$1),SECONDBASE,0)),"")</f>
        <v/>
      </c>
      <c r="AR989" t="str">
        <f>IF(PLAYERIDMAP2[[#This Row],[POS]]="3B",MAX(AR$1:AR988)+1,"")</f>
        <v/>
      </c>
      <c r="AS989" t="str">
        <f>IFERROR(INDEX(PLAYERIDMAP2[PLAYERNAME],MATCH(ROW()-ROW(AS$1),THIRDBASE,0)),"")</f>
        <v/>
      </c>
      <c r="AT989" t="str">
        <f>IF(PLAYERIDMAP2[[#This Row],[POS]]="SS",MAX(AT$1:AT988)+1,"")</f>
        <v/>
      </c>
      <c r="AU989" t="str">
        <f>IFERROR(INDEX(PLAYERIDMAP2[PLAYERNAME],MATCH(ROW()-ROW(AU$1),SHORTSTOP,0)),"")</f>
        <v/>
      </c>
      <c r="AV989" t="str">
        <f>IF(PLAYERIDMAP2[[#This Row],[POS]]="OF",MAX(AV$1:AV988)+1,"")</f>
        <v/>
      </c>
      <c r="AW989" t="str">
        <f>IFERROR(INDEX(PLAYERIDMAP2[PLAYERNAME],MATCH(ROW()-ROW(AW$1),OUTFIELD,0)),"")</f>
        <v/>
      </c>
      <c r="AX989" t="str">
        <f>IF(PLAYERIDMAP2[[#This Row],[POS]]&lt;&gt;"P",MAX(AX$1:AX988)+1,"")</f>
        <v/>
      </c>
      <c r="AY989" t="str">
        <f>IFERROR(INDEX(PLAYERIDMAP2[PLAYERNAME],MATCH(ROW()-ROW(AY$1),HITTERS,0)),"")</f>
        <v/>
      </c>
      <c r="AZ989">
        <f>IF(PLAYERIDMAP2[[#This Row],[POS]]="P",MAX(AZ$1:AZ988)+1,"")</f>
        <v>475</v>
      </c>
      <c r="BA989" t="str">
        <f>IFERROR(INDEX(PLAYERIDMAP2[PLAYERNAME],MATCH(ROW()-ROW(BA$1),PITCHERS,0)),"")</f>
        <v/>
      </c>
    </row>
    <row r="990" spans="1:53" x14ac:dyDescent="0.25">
      <c r="A990" t="s">
        <v>14107</v>
      </c>
      <c r="B990" t="s">
        <v>3348</v>
      </c>
      <c r="C990" s="1">
        <v>27548</v>
      </c>
      <c r="D990" t="s">
        <v>16850</v>
      </c>
      <c r="E990" t="s">
        <v>17869</v>
      </c>
      <c r="F990" t="s">
        <v>11016</v>
      </c>
      <c r="G990" t="s">
        <v>11016</v>
      </c>
      <c r="H990" t="s">
        <v>11110</v>
      </c>
      <c r="I990" t="s">
        <v>17870</v>
      </c>
      <c r="K990">
        <v>150040</v>
      </c>
      <c r="L990" t="s">
        <v>3348</v>
      </c>
      <c r="M990">
        <v>27429</v>
      </c>
      <c r="N990" t="s">
        <v>3348</v>
      </c>
      <c r="O990" t="s">
        <v>14108</v>
      </c>
      <c r="P990" t="s">
        <v>14107</v>
      </c>
      <c r="Q990">
        <v>6330</v>
      </c>
      <c r="R990" t="s">
        <v>3348</v>
      </c>
      <c r="S990">
        <v>4169</v>
      </c>
      <c r="T990" t="s">
        <v>3348</v>
      </c>
      <c r="U990" t="s">
        <v>3348</v>
      </c>
      <c r="V990" t="s">
        <v>14109</v>
      </c>
      <c r="W990">
        <v>894</v>
      </c>
      <c r="X990">
        <v>6330</v>
      </c>
      <c r="Y990" t="s">
        <v>3348</v>
      </c>
      <c r="Z990" t="s">
        <v>14110</v>
      </c>
      <c r="AA990" t="s">
        <v>5703</v>
      </c>
      <c r="AB990" t="s">
        <v>5703</v>
      </c>
      <c r="AC990" t="s">
        <v>3348</v>
      </c>
      <c r="AD990" t="s">
        <v>14110</v>
      </c>
      <c r="AL990">
        <f>IF(PLAYERIDMAP2[[#This Row],[POS]]="C",MAX(AL$1:AL989)+1,"")</f>
        <v>64</v>
      </c>
      <c r="AM990" t="str">
        <f>IFERROR(INDEX(PLAYERIDMAP2[PLAYERNAME],MATCH(ROW()-ROW(AM$1),CATCHERS,0)),"")</f>
        <v/>
      </c>
      <c r="AN990" t="str">
        <f>IF(PLAYERIDMAP2[[#This Row],[POS]]="1B",MAX(AN$1:AN989)+1,"")</f>
        <v/>
      </c>
      <c r="AO990" t="str">
        <f>IFERROR(INDEX(PLAYERIDMAP2[PLAYERNAME],MATCH(ROW()-ROW(AO$1),FIRSTBASE,0)),"")</f>
        <v/>
      </c>
      <c r="AP990" t="str">
        <f>IF(PLAYERIDMAP2[[#This Row],[POS]]="2B",MAX(AP$1:AP989)+1,"")</f>
        <v/>
      </c>
      <c r="AQ990" t="str">
        <f>IFERROR(INDEX(PLAYERIDMAP2[PLAYERNAME],MATCH(ROW()-ROW(AQ$1),SECONDBASE,0)),"")</f>
        <v/>
      </c>
      <c r="AR990" t="str">
        <f>IF(PLAYERIDMAP2[[#This Row],[POS]]="3B",MAX(AR$1:AR989)+1,"")</f>
        <v/>
      </c>
      <c r="AS990" t="str">
        <f>IFERROR(INDEX(PLAYERIDMAP2[PLAYERNAME],MATCH(ROW()-ROW(AS$1),THIRDBASE,0)),"")</f>
        <v/>
      </c>
      <c r="AT990" t="str">
        <f>IF(PLAYERIDMAP2[[#This Row],[POS]]="SS",MAX(AT$1:AT989)+1,"")</f>
        <v/>
      </c>
      <c r="AU990" t="str">
        <f>IFERROR(INDEX(PLAYERIDMAP2[PLAYERNAME],MATCH(ROW()-ROW(AU$1),SHORTSTOP,0)),"")</f>
        <v/>
      </c>
      <c r="AV990" t="str">
        <f>IF(PLAYERIDMAP2[[#This Row],[POS]]="OF",MAX(AV$1:AV989)+1,"")</f>
        <v/>
      </c>
      <c r="AW990" t="str">
        <f>IFERROR(INDEX(PLAYERIDMAP2[PLAYERNAME],MATCH(ROW()-ROW(AW$1),OUTFIELD,0)),"")</f>
        <v/>
      </c>
      <c r="AX990">
        <f>IF(PLAYERIDMAP2[[#This Row],[POS]]&lt;&gt;"P",MAX(AX$1:AX989)+1,"")</f>
        <v>514</v>
      </c>
      <c r="AY990" t="str">
        <f>IFERROR(INDEX(PLAYERIDMAP2[PLAYERNAME],MATCH(ROW()-ROW(AY$1),HITTERS,0)),"")</f>
        <v/>
      </c>
      <c r="AZ990" t="str">
        <f>IF(PLAYERIDMAP2[[#This Row],[POS]]="P",MAX(AZ$1:AZ989)+1,"")</f>
        <v/>
      </c>
      <c r="BA990" t="str">
        <f>IFERROR(INDEX(PLAYERIDMAP2[PLAYERNAME],MATCH(ROW()-ROW(BA$1),PITCHERS,0)),"")</f>
        <v/>
      </c>
    </row>
    <row r="991" spans="1:53" x14ac:dyDescent="0.25">
      <c r="A991" t="s">
        <v>14111</v>
      </c>
      <c r="B991" t="s">
        <v>5592</v>
      </c>
      <c r="C991" s="1">
        <v>30145</v>
      </c>
      <c r="D991" t="s">
        <v>19704</v>
      </c>
      <c r="E991" t="s">
        <v>17869</v>
      </c>
      <c r="F991" t="s">
        <v>11027</v>
      </c>
      <c r="G991" t="s">
        <v>16838</v>
      </c>
      <c r="H991" t="s">
        <v>11110</v>
      </c>
      <c r="I991" t="s">
        <v>19705</v>
      </c>
      <c r="J991" t="s">
        <v>5592</v>
      </c>
      <c r="K991">
        <v>425877</v>
      </c>
      <c r="L991" t="s">
        <v>5592</v>
      </c>
      <c r="M991">
        <v>390815</v>
      </c>
      <c r="N991" t="s">
        <v>5592</v>
      </c>
      <c r="O991" t="s">
        <v>14112</v>
      </c>
      <c r="P991" t="s">
        <v>14111</v>
      </c>
      <c r="Q991">
        <v>7345</v>
      </c>
      <c r="R991" t="s">
        <v>5592</v>
      </c>
      <c r="S991">
        <v>5986</v>
      </c>
      <c r="T991" t="s">
        <v>5592</v>
      </c>
      <c r="U991" t="s">
        <v>5592</v>
      </c>
      <c r="V991" t="s">
        <v>14113</v>
      </c>
      <c r="W991">
        <v>31391</v>
      </c>
      <c r="X991">
        <v>7345</v>
      </c>
      <c r="Y991" t="s">
        <v>5592</v>
      </c>
      <c r="Z991" t="s">
        <v>14114</v>
      </c>
      <c r="AA991" t="s">
        <v>5703</v>
      </c>
      <c r="AB991" t="s">
        <v>5703</v>
      </c>
      <c r="AC991" t="s">
        <v>5592</v>
      </c>
      <c r="AD991" t="s">
        <v>14114</v>
      </c>
      <c r="AE991">
        <v>7501</v>
      </c>
      <c r="AF991" t="s">
        <v>5592</v>
      </c>
      <c r="AG991">
        <v>5181</v>
      </c>
      <c r="AH991" t="s">
        <v>5592</v>
      </c>
      <c r="AL991">
        <f>IF(PLAYERIDMAP2[[#This Row],[POS]]="C",MAX(AL$1:AL990)+1,"")</f>
        <v>65</v>
      </c>
      <c r="AM991" t="str">
        <f>IFERROR(INDEX(PLAYERIDMAP2[PLAYERNAME],MATCH(ROW()-ROW(AM$1),CATCHERS,0)),"")</f>
        <v/>
      </c>
      <c r="AN991" t="str">
        <f>IF(PLAYERIDMAP2[[#This Row],[POS]]="1B",MAX(AN$1:AN990)+1,"")</f>
        <v/>
      </c>
      <c r="AO991" t="str">
        <f>IFERROR(INDEX(PLAYERIDMAP2[PLAYERNAME],MATCH(ROW()-ROW(AO$1),FIRSTBASE,0)),"")</f>
        <v/>
      </c>
      <c r="AP991" t="str">
        <f>IF(PLAYERIDMAP2[[#This Row],[POS]]="2B",MAX(AP$1:AP990)+1,"")</f>
        <v/>
      </c>
      <c r="AQ991" t="str">
        <f>IFERROR(INDEX(PLAYERIDMAP2[PLAYERNAME],MATCH(ROW()-ROW(AQ$1),SECONDBASE,0)),"")</f>
        <v/>
      </c>
      <c r="AR991" t="str">
        <f>IF(PLAYERIDMAP2[[#This Row],[POS]]="3B",MAX(AR$1:AR990)+1,"")</f>
        <v/>
      </c>
      <c r="AS991" t="str">
        <f>IFERROR(INDEX(PLAYERIDMAP2[PLAYERNAME],MATCH(ROW()-ROW(AS$1),THIRDBASE,0)),"")</f>
        <v/>
      </c>
      <c r="AT991" t="str">
        <f>IF(PLAYERIDMAP2[[#This Row],[POS]]="SS",MAX(AT$1:AT990)+1,"")</f>
        <v/>
      </c>
      <c r="AU991" t="str">
        <f>IFERROR(INDEX(PLAYERIDMAP2[PLAYERNAME],MATCH(ROW()-ROW(AU$1),SHORTSTOP,0)),"")</f>
        <v/>
      </c>
      <c r="AV991" t="str">
        <f>IF(PLAYERIDMAP2[[#This Row],[POS]]="OF",MAX(AV$1:AV990)+1,"")</f>
        <v/>
      </c>
      <c r="AW991" t="str">
        <f>IFERROR(INDEX(PLAYERIDMAP2[PLAYERNAME],MATCH(ROW()-ROW(AW$1),OUTFIELD,0)),"")</f>
        <v/>
      </c>
      <c r="AX991">
        <f>IF(PLAYERIDMAP2[[#This Row],[POS]]&lt;&gt;"P",MAX(AX$1:AX990)+1,"")</f>
        <v>515</v>
      </c>
      <c r="AY991" t="str">
        <f>IFERROR(INDEX(PLAYERIDMAP2[PLAYERNAME],MATCH(ROW()-ROW(AY$1),HITTERS,0)),"")</f>
        <v/>
      </c>
      <c r="AZ991" t="str">
        <f>IF(PLAYERIDMAP2[[#This Row],[POS]]="P",MAX(AZ$1:AZ990)+1,"")</f>
        <v/>
      </c>
      <c r="BA991" t="str">
        <f>IFERROR(INDEX(PLAYERIDMAP2[PLAYERNAME],MATCH(ROW()-ROW(BA$1),PITCHERS,0)),"")</f>
        <v/>
      </c>
    </row>
    <row r="992" spans="1:53" x14ac:dyDescent="0.25">
      <c r="A992" t="s">
        <v>19885</v>
      </c>
      <c r="B992" t="s">
        <v>19886</v>
      </c>
      <c r="C992" s="1">
        <v>34846</v>
      </c>
      <c r="D992" t="s">
        <v>19887</v>
      </c>
      <c r="E992" t="s">
        <v>19888</v>
      </c>
      <c r="F992" t="s">
        <v>11258</v>
      </c>
      <c r="G992" t="s">
        <v>14693</v>
      </c>
      <c r="H992" t="s">
        <v>5706</v>
      </c>
      <c r="I992" t="s">
        <v>19889</v>
      </c>
      <c r="J992" t="s">
        <v>19886</v>
      </c>
      <c r="K992">
        <v>660162</v>
      </c>
      <c r="L992" t="s">
        <v>19886</v>
      </c>
      <c r="S992">
        <v>33984</v>
      </c>
      <c r="T992" t="s">
        <v>19886</v>
      </c>
      <c r="Z992" t="s">
        <v>19890</v>
      </c>
      <c r="AA992" t="s">
        <v>11011</v>
      </c>
      <c r="AB992" t="s">
        <v>5703</v>
      </c>
      <c r="AD992" t="s">
        <v>19890</v>
      </c>
      <c r="AL992" t="str">
        <f>IF(PLAYERIDMAP2[[#This Row],[POS]]="C",MAX(AL$1:AL991)+1,"")</f>
        <v/>
      </c>
      <c r="AM992" t="str">
        <f>IFERROR(INDEX(PLAYERIDMAP2[PLAYERNAME],MATCH(ROW()-ROW(AM$1),CATCHERS,0)),"")</f>
        <v/>
      </c>
      <c r="AN992" t="str">
        <f>IF(PLAYERIDMAP2[[#This Row],[POS]]="1B",MAX(AN$1:AN991)+1,"")</f>
        <v/>
      </c>
      <c r="AO992" t="str">
        <f>IFERROR(INDEX(PLAYERIDMAP2[PLAYERNAME],MATCH(ROW()-ROW(AO$1),FIRSTBASE,0)),"")</f>
        <v/>
      </c>
      <c r="AP992">
        <f>IF(PLAYERIDMAP2[[#This Row],[POS]]="2B",MAX(AP$1:AP991)+1,"")</f>
        <v>73</v>
      </c>
      <c r="AQ992" t="str">
        <f>IFERROR(INDEX(PLAYERIDMAP2[PLAYERNAME],MATCH(ROW()-ROW(AQ$1),SECONDBASE,0)),"")</f>
        <v/>
      </c>
      <c r="AR992" t="str">
        <f>IF(PLAYERIDMAP2[[#This Row],[POS]]="3B",MAX(AR$1:AR991)+1,"")</f>
        <v/>
      </c>
      <c r="AS992" t="str">
        <f>IFERROR(INDEX(PLAYERIDMAP2[PLAYERNAME],MATCH(ROW()-ROW(AS$1),THIRDBASE,0)),"")</f>
        <v/>
      </c>
      <c r="AT992" t="str">
        <f>IF(PLAYERIDMAP2[[#This Row],[POS]]="SS",MAX(AT$1:AT991)+1,"")</f>
        <v/>
      </c>
      <c r="AU992" t="str">
        <f>IFERROR(INDEX(PLAYERIDMAP2[PLAYERNAME],MATCH(ROW()-ROW(AU$1),SHORTSTOP,0)),"")</f>
        <v/>
      </c>
      <c r="AV992" t="str">
        <f>IF(PLAYERIDMAP2[[#This Row],[POS]]="OF",MAX(AV$1:AV991)+1,"")</f>
        <v/>
      </c>
      <c r="AW992" t="str">
        <f>IFERROR(INDEX(PLAYERIDMAP2[PLAYERNAME],MATCH(ROW()-ROW(AW$1),OUTFIELD,0)),"")</f>
        <v/>
      </c>
      <c r="AX992">
        <f>IF(PLAYERIDMAP2[[#This Row],[POS]]&lt;&gt;"P",MAX(AX$1:AX991)+1,"")</f>
        <v>516</v>
      </c>
      <c r="AY992" t="str">
        <f>IFERROR(INDEX(PLAYERIDMAP2[PLAYERNAME],MATCH(ROW()-ROW(AY$1),HITTERS,0)),"")</f>
        <v/>
      </c>
      <c r="AZ992" t="str">
        <f>IF(PLAYERIDMAP2[[#This Row],[POS]]="P",MAX(AZ$1:AZ991)+1,"")</f>
        <v/>
      </c>
      <c r="BA992" t="str">
        <f>IFERROR(INDEX(PLAYERIDMAP2[PLAYERNAME],MATCH(ROW()-ROW(BA$1),PITCHERS,0)),"")</f>
        <v/>
      </c>
    </row>
    <row r="993" spans="1:53" x14ac:dyDescent="0.25">
      <c r="A993" t="s">
        <v>19487</v>
      </c>
      <c r="B993" t="s">
        <v>2654</v>
      </c>
      <c r="C993" s="1">
        <v>34907</v>
      </c>
      <c r="D993" t="s">
        <v>16919</v>
      </c>
      <c r="E993" t="s">
        <v>19488</v>
      </c>
      <c r="F993" t="s">
        <v>11138</v>
      </c>
      <c r="G993" t="s">
        <v>14693</v>
      </c>
      <c r="H993" t="s">
        <v>11097</v>
      </c>
      <c r="I993" t="s">
        <v>2653</v>
      </c>
      <c r="J993" t="s">
        <v>2654</v>
      </c>
      <c r="K993">
        <v>609275</v>
      </c>
      <c r="L993" t="s">
        <v>2654</v>
      </c>
      <c r="S993">
        <v>32821</v>
      </c>
      <c r="T993" t="s">
        <v>2654</v>
      </c>
      <c r="Z993" t="s">
        <v>19489</v>
      </c>
      <c r="AA993" t="s">
        <v>11011</v>
      </c>
      <c r="AB993" t="s">
        <v>5703</v>
      </c>
      <c r="AD993" t="s">
        <v>19489</v>
      </c>
      <c r="AL993" t="str">
        <f>IF(PLAYERIDMAP2[[#This Row],[POS]]="C",MAX(AL$1:AL992)+1,"")</f>
        <v/>
      </c>
      <c r="AM993" t="str">
        <f>IFERROR(INDEX(PLAYERIDMAP2[PLAYERNAME],MATCH(ROW()-ROW(AM$1),CATCHERS,0)),"")</f>
        <v/>
      </c>
      <c r="AN993" t="str">
        <f>IF(PLAYERIDMAP2[[#This Row],[POS]]="1B",MAX(AN$1:AN992)+1,"")</f>
        <v/>
      </c>
      <c r="AO993" t="str">
        <f>IFERROR(INDEX(PLAYERIDMAP2[PLAYERNAME],MATCH(ROW()-ROW(AO$1),FIRSTBASE,0)),"")</f>
        <v/>
      </c>
      <c r="AP993" t="str">
        <f>IF(PLAYERIDMAP2[[#This Row],[POS]]="2B",MAX(AP$1:AP992)+1,"")</f>
        <v/>
      </c>
      <c r="AQ993" t="str">
        <f>IFERROR(INDEX(PLAYERIDMAP2[PLAYERNAME],MATCH(ROW()-ROW(AQ$1),SECONDBASE,0)),"")</f>
        <v/>
      </c>
      <c r="AR993" t="str">
        <f>IF(PLAYERIDMAP2[[#This Row],[POS]]="3B",MAX(AR$1:AR992)+1,"")</f>
        <v/>
      </c>
      <c r="AS993" t="str">
        <f>IFERROR(INDEX(PLAYERIDMAP2[PLAYERNAME],MATCH(ROW()-ROW(AS$1),THIRDBASE,0)),"")</f>
        <v/>
      </c>
      <c r="AT993">
        <f>IF(PLAYERIDMAP2[[#This Row],[POS]]="SS",MAX(AT$1:AT992)+1,"")</f>
        <v>63</v>
      </c>
      <c r="AU993" t="str">
        <f>IFERROR(INDEX(PLAYERIDMAP2[PLAYERNAME],MATCH(ROW()-ROW(AU$1),SHORTSTOP,0)),"")</f>
        <v/>
      </c>
      <c r="AV993" t="str">
        <f>IF(PLAYERIDMAP2[[#This Row],[POS]]="OF",MAX(AV$1:AV992)+1,"")</f>
        <v/>
      </c>
      <c r="AW993" t="str">
        <f>IFERROR(INDEX(PLAYERIDMAP2[PLAYERNAME],MATCH(ROW()-ROW(AW$1),OUTFIELD,0)),"")</f>
        <v/>
      </c>
      <c r="AX993">
        <f>IF(PLAYERIDMAP2[[#This Row],[POS]]&lt;&gt;"P",MAX(AX$1:AX992)+1,"")</f>
        <v>517</v>
      </c>
      <c r="AY993" t="str">
        <f>IFERROR(INDEX(PLAYERIDMAP2[PLAYERNAME],MATCH(ROW()-ROW(AY$1),HITTERS,0)),"")</f>
        <v/>
      </c>
      <c r="AZ993" t="str">
        <f>IF(PLAYERIDMAP2[[#This Row],[POS]]="P",MAX(AZ$1:AZ992)+1,"")</f>
        <v/>
      </c>
      <c r="BA993" t="str">
        <f>IFERROR(INDEX(PLAYERIDMAP2[PLAYERNAME],MATCH(ROW()-ROW(BA$1),PITCHERS,0)),"")</f>
        <v/>
      </c>
    </row>
    <row r="994" spans="1:53" x14ac:dyDescent="0.25">
      <c r="A994" t="s">
        <v>20367</v>
      </c>
      <c r="B994" t="s">
        <v>10029</v>
      </c>
      <c r="C994" s="1">
        <v>34049</v>
      </c>
      <c r="D994" t="s">
        <v>20368</v>
      </c>
      <c r="E994" t="s">
        <v>20369</v>
      </c>
      <c r="F994" t="s">
        <v>10997</v>
      </c>
      <c r="G994" t="s">
        <v>16838</v>
      </c>
      <c r="H994" t="s">
        <v>10988</v>
      </c>
      <c r="I994" t="s">
        <v>20370</v>
      </c>
      <c r="J994" t="s">
        <v>20371</v>
      </c>
      <c r="K994">
        <v>593423</v>
      </c>
      <c r="L994" t="s">
        <v>10029</v>
      </c>
      <c r="S994">
        <v>33249</v>
      </c>
      <c r="T994" t="s">
        <v>10029</v>
      </c>
      <c r="Z994" t="s">
        <v>20372</v>
      </c>
      <c r="AA994" t="s">
        <v>5703</v>
      </c>
      <c r="AB994" t="s">
        <v>5703</v>
      </c>
      <c r="AD994" t="s">
        <v>20372</v>
      </c>
      <c r="AL994" t="str">
        <f>IF(PLAYERIDMAP2[[#This Row],[POS]]="C",MAX(AL$1:AL993)+1,"")</f>
        <v/>
      </c>
      <c r="AM994" t="str">
        <f>IFERROR(INDEX(PLAYERIDMAP2[PLAYERNAME],MATCH(ROW()-ROW(AM$1),CATCHERS,0)),"")</f>
        <v/>
      </c>
      <c r="AN994" t="str">
        <f>IF(PLAYERIDMAP2[[#This Row],[POS]]="1B",MAX(AN$1:AN993)+1,"")</f>
        <v/>
      </c>
      <c r="AO994" t="str">
        <f>IFERROR(INDEX(PLAYERIDMAP2[PLAYERNAME],MATCH(ROW()-ROW(AO$1),FIRSTBASE,0)),"")</f>
        <v/>
      </c>
      <c r="AP994" t="str">
        <f>IF(PLAYERIDMAP2[[#This Row],[POS]]="2B",MAX(AP$1:AP993)+1,"")</f>
        <v/>
      </c>
      <c r="AQ994" t="str">
        <f>IFERROR(INDEX(PLAYERIDMAP2[PLAYERNAME],MATCH(ROW()-ROW(AQ$1),SECONDBASE,0)),"")</f>
        <v/>
      </c>
      <c r="AR994" t="str">
        <f>IF(PLAYERIDMAP2[[#This Row],[POS]]="3B",MAX(AR$1:AR993)+1,"")</f>
        <v/>
      </c>
      <c r="AS994" t="str">
        <f>IFERROR(INDEX(PLAYERIDMAP2[PLAYERNAME],MATCH(ROW()-ROW(AS$1),THIRDBASE,0)),"")</f>
        <v/>
      </c>
      <c r="AT994" t="str">
        <f>IF(PLAYERIDMAP2[[#This Row],[POS]]="SS",MAX(AT$1:AT993)+1,"")</f>
        <v/>
      </c>
      <c r="AU994" t="str">
        <f>IFERROR(INDEX(PLAYERIDMAP2[PLAYERNAME],MATCH(ROW()-ROW(AU$1),SHORTSTOP,0)),"")</f>
        <v/>
      </c>
      <c r="AV994" t="str">
        <f>IF(PLAYERIDMAP2[[#This Row],[POS]]="OF",MAX(AV$1:AV993)+1,"")</f>
        <v/>
      </c>
      <c r="AW994" t="str">
        <f>IFERROR(INDEX(PLAYERIDMAP2[PLAYERNAME],MATCH(ROW()-ROW(AW$1),OUTFIELD,0)),"")</f>
        <v/>
      </c>
      <c r="AX994" t="str">
        <f>IF(PLAYERIDMAP2[[#This Row],[POS]]&lt;&gt;"P",MAX(AX$1:AX993)+1,"")</f>
        <v/>
      </c>
      <c r="AY994" t="str">
        <f>IFERROR(INDEX(PLAYERIDMAP2[PLAYERNAME],MATCH(ROW()-ROW(AY$1),HITTERS,0)),"")</f>
        <v/>
      </c>
      <c r="AZ994">
        <f>IF(PLAYERIDMAP2[[#This Row],[POS]]="P",MAX(AZ$1:AZ993)+1,"")</f>
        <v>476</v>
      </c>
      <c r="BA994" t="str">
        <f>IFERROR(INDEX(PLAYERIDMAP2[PLAYERNAME],MATCH(ROW()-ROW(BA$1),PITCHERS,0)),"")</f>
        <v/>
      </c>
    </row>
    <row r="995" spans="1:53" x14ac:dyDescent="0.25">
      <c r="A995" t="s">
        <v>14115</v>
      </c>
      <c r="B995" t="s">
        <v>2227</v>
      </c>
      <c r="C995" s="1">
        <v>32840</v>
      </c>
      <c r="D995" t="s">
        <v>17126</v>
      </c>
      <c r="E995" t="s">
        <v>17127</v>
      </c>
      <c r="F995" t="s">
        <v>11021</v>
      </c>
      <c r="G995" t="s">
        <v>14693</v>
      </c>
      <c r="H995" t="s">
        <v>10998</v>
      </c>
      <c r="I995" t="s">
        <v>17128</v>
      </c>
      <c r="J995" t="s">
        <v>2227</v>
      </c>
      <c r="K995">
        <v>524968</v>
      </c>
      <c r="L995" t="s">
        <v>2227</v>
      </c>
      <c r="M995">
        <v>1495872</v>
      </c>
      <c r="N995" t="s">
        <v>2227</v>
      </c>
      <c r="O995" t="s">
        <v>14116</v>
      </c>
      <c r="P995" t="s">
        <v>14115</v>
      </c>
      <c r="Q995">
        <v>8638</v>
      </c>
      <c r="R995" t="s">
        <v>2227</v>
      </c>
      <c r="S995">
        <v>29448</v>
      </c>
      <c r="T995" t="s">
        <v>2227</v>
      </c>
      <c r="U995" t="s">
        <v>2227</v>
      </c>
      <c r="V995" t="s">
        <v>14117</v>
      </c>
      <c r="W995">
        <v>57472</v>
      </c>
      <c r="X995">
        <v>8638</v>
      </c>
      <c r="Y995" t="s">
        <v>2227</v>
      </c>
      <c r="Z995" t="s">
        <v>14118</v>
      </c>
      <c r="AA995" t="s">
        <v>5703</v>
      </c>
      <c r="AB995" t="s">
        <v>5703</v>
      </c>
      <c r="AC995" t="s">
        <v>2227</v>
      </c>
      <c r="AD995" t="s">
        <v>14118</v>
      </c>
      <c r="AG995">
        <v>13181</v>
      </c>
      <c r="AL995" t="str">
        <f>IF(PLAYERIDMAP2[[#This Row],[POS]]="C",MAX(AL$1:AL994)+1,"")</f>
        <v/>
      </c>
      <c r="AM995" t="str">
        <f>IFERROR(INDEX(PLAYERIDMAP2[PLAYERNAME],MATCH(ROW()-ROW(AM$1),CATCHERS,0)),"")</f>
        <v/>
      </c>
      <c r="AN995" t="str">
        <f>IF(PLAYERIDMAP2[[#This Row],[POS]]="1B",MAX(AN$1:AN994)+1,"")</f>
        <v/>
      </c>
      <c r="AO995" t="str">
        <f>IFERROR(INDEX(PLAYERIDMAP2[PLAYERNAME],MATCH(ROW()-ROW(AO$1),FIRSTBASE,0)),"")</f>
        <v/>
      </c>
      <c r="AP995" t="str">
        <f>IF(PLAYERIDMAP2[[#This Row],[POS]]="2B",MAX(AP$1:AP994)+1,"")</f>
        <v/>
      </c>
      <c r="AQ995" t="str">
        <f>IFERROR(INDEX(PLAYERIDMAP2[PLAYERNAME],MATCH(ROW()-ROW(AQ$1),SECONDBASE,0)),"")</f>
        <v/>
      </c>
      <c r="AR995" t="str">
        <f>IF(PLAYERIDMAP2[[#This Row],[POS]]="3B",MAX(AR$1:AR994)+1,"")</f>
        <v/>
      </c>
      <c r="AS995" t="str">
        <f>IFERROR(INDEX(PLAYERIDMAP2[PLAYERNAME],MATCH(ROW()-ROW(AS$1),THIRDBASE,0)),"")</f>
        <v/>
      </c>
      <c r="AT995" t="str">
        <f>IF(PLAYERIDMAP2[[#This Row],[POS]]="SS",MAX(AT$1:AT994)+1,"")</f>
        <v/>
      </c>
      <c r="AU995" t="str">
        <f>IFERROR(INDEX(PLAYERIDMAP2[PLAYERNAME],MATCH(ROW()-ROW(AU$1),SHORTSTOP,0)),"")</f>
        <v/>
      </c>
      <c r="AV995">
        <f>IF(PLAYERIDMAP2[[#This Row],[POS]]="OF",MAX(AV$1:AV994)+1,"")</f>
        <v>200</v>
      </c>
      <c r="AW995" t="str">
        <f>IFERROR(INDEX(PLAYERIDMAP2[PLAYERNAME],MATCH(ROW()-ROW(AW$1),OUTFIELD,0)),"")</f>
        <v/>
      </c>
      <c r="AX995">
        <f>IF(PLAYERIDMAP2[[#This Row],[POS]]&lt;&gt;"P",MAX(AX$1:AX994)+1,"")</f>
        <v>518</v>
      </c>
      <c r="AY995" t="str">
        <f>IFERROR(INDEX(PLAYERIDMAP2[PLAYERNAME],MATCH(ROW()-ROW(AY$1),HITTERS,0)),"")</f>
        <v/>
      </c>
      <c r="AZ995" t="str">
        <f>IF(PLAYERIDMAP2[[#This Row],[POS]]="P",MAX(AZ$1:AZ994)+1,"")</f>
        <v/>
      </c>
      <c r="BA995" t="str">
        <f>IFERROR(INDEX(PLAYERIDMAP2[PLAYERNAME],MATCH(ROW()-ROW(BA$1),PITCHERS,0)),"")</f>
        <v/>
      </c>
    </row>
    <row r="996" spans="1:53" x14ac:dyDescent="0.25">
      <c r="A996" t="s">
        <v>14119</v>
      </c>
      <c r="B996" t="s">
        <v>5496</v>
      </c>
      <c r="C996" s="1">
        <v>30506</v>
      </c>
      <c r="D996" t="s">
        <v>17026</v>
      </c>
      <c r="E996" t="s">
        <v>17127</v>
      </c>
      <c r="F996" t="s">
        <v>11053</v>
      </c>
      <c r="G996" t="s">
        <v>16838</v>
      </c>
      <c r="H996" t="s">
        <v>11110</v>
      </c>
      <c r="I996" t="s">
        <v>18730</v>
      </c>
      <c r="J996" t="s">
        <v>5496</v>
      </c>
      <c r="K996">
        <v>471083</v>
      </c>
      <c r="L996" t="s">
        <v>5496</v>
      </c>
      <c r="M996">
        <v>580594</v>
      </c>
      <c r="N996" t="s">
        <v>5496</v>
      </c>
      <c r="O996" t="s">
        <v>14120</v>
      </c>
      <c r="P996" t="s">
        <v>14119</v>
      </c>
      <c r="Q996">
        <v>7865</v>
      </c>
      <c r="R996" t="s">
        <v>5496</v>
      </c>
      <c r="S996">
        <v>28586</v>
      </c>
      <c r="T996" t="s">
        <v>5496</v>
      </c>
      <c r="U996" t="s">
        <v>5496</v>
      </c>
      <c r="V996" t="s">
        <v>14121</v>
      </c>
      <c r="W996">
        <v>39835</v>
      </c>
      <c r="X996">
        <v>7865</v>
      </c>
      <c r="Y996" t="s">
        <v>5496</v>
      </c>
      <c r="Z996" t="s">
        <v>14122</v>
      </c>
      <c r="AA996" t="s">
        <v>10958</v>
      </c>
      <c r="AB996" t="s">
        <v>5703</v>
      </c>
      <c r="AC996" t="s">
        <v>5496</v>
      </c>
      <c r="AD996" t="s">
        <v>14122</v>
      </c>
      <c r="AE996">
        <v>8746</v>
      </c>
      <c r="AF996" t="s">
        <v>5496</v>
      </c>
      <c r="AG996">
        <v>5475</v>
      </c>
      <c r="AH996" t="s">
        <v>5496</v>
      </c>
      <c r="AL996">
        <f>IF(PLAYERIDMAP2[[#This Row],[POS]]="C",MAX(AL$1:AL995)+1,"")</f>
        <v>66</v>
      </c>
      <c r="AM996" t="str">
        <f>IFERROR(INDEX(PLAYERIDMAP2[PLAYERNAME],MATCH(ROW()-ROW(AM$1),CATCHERS,0)),"")</f>
        <v/>
      </c>
      <c r="AN996" t="str">
        <f>IF(PLAYERIDMAP2[[#This Row],[POS]]="1B",MAX(AN$1:AN995)+1,"")</f>
        <v/>
      </c>
      <c r="AO996" t="str">
        <f>IFERROR(INDEX(PLAYERIDMAP2[PLAYERNAME],MATCH(ROW()-ROW(AO$1),FIRSTBASE,0)),"")</f>
        <v/>
      </c>
      <c r="AP996" t="str">
        <f>IF(PLAYERIDMAP2[[#This Row],[POS]]="2B",MAX(AP$1:AP995)+1,"")</f>
        <v/>
      </c>
      <c r="AQ996" t="str">
        <f>IFERROR(INDEX(PLAYERIDMAP2[PLAYERNAME],MATCH(ROW()-ROW(AQ$1),SECONDBASE,0)),"")</f>
        <v/>
      </c>
      <c r="AR996" t="str">
        <f>IF(PLAYERIDMAP2[[#This Row],[POS]]="3B",MAX(AR$1:AR995)+1,"")</f>
        <v/>
      </c>
      <c r="AS996" t="str">
        <f>IFERROR(INDEX(PLAYERIDMAP2[PLAYERNAME],MATCH(ROW()-ROW(AS$1),THIRDBASE,0)),"")</f>
        <v/>
      </c>
      <c r="AT996" t="str">
        <f>IF(PLAYERIDMAP2[[#This Row],[POS]]="SS",MAX(AT$1:AT995)+1,"")</f>
        <v/>
      </c>
      <c r="AU996" t="str">
        <f>IFERROR(INDEX(PLAYERIDMAP2[PLAYERNAME],MATCH(ROW()-ROW(AU$1),SHORTSTOP,0)),"")</f>
        <v/>
      </c>
      <c r="AV996" t="str">
        <f>IF(PLAYERIDMAP2[[#This Row],[POS]]="OF",MAX(AV$1:AV995)+1,"")</f>
        <v/>
      </c>
      <c r="AW996" t="str">
        <f>IFERROR(INDEX(PLAYERIDMAP2[PLAYERNAME],MATCH(ROW()-ROW(AW$1),OUTFIELD,0)),"")</f>
        <v/>
      </c>
      <c r="AX996">
        <f>IF(PLAYERIDMAP2[[#This Row],[POS]]&lt;&gt;"P",MAX(AX$1:AX995)+1,"")</f>
        <v>519</v>
      </c>
      <c r="AY996" t="str">
        <f>IFERROR(INDEX(PLAYERIDMAP2[PLAYERNAME],MATCH(ROW()-ROW(AY$1),HITTERS,0)),"")</f>
        <v/>
      </c>
      <c r="AZ996" t="str">
        <f>IF(PLAYERIDMAP2[[#This Row],[POS]]="P",MAX(AZ$1:AZ995)+1,"")</f>
        <v/>
      </c>
      <c r="BA996" t="str">
        <f>IFERROR(INDEX(PLAYERIDMAP2[PLAYERNAME],MATCH(ROW()-ROW(BA$1),PITCHERS,0)),"")</f>
        <v/>
      </c>
    </row>
    <row r="997" spans="1:53" x14ac:dyDescent="0.25">
      <c r="A997" t="s">
        <v>14123</v>
      </c>
      <c r="B997" t="s">
        <v>10623</v>
      </c>
      <c r="C997" s="1">
        <v>33163</v>
      </c>
      <c r="D997" t="s">
        <v>17683</v>
      </c>
      <c r="E997" t="s">
        <v>17127</v>
      </c>
      <c r="F997" t="s">
        <v>11302</v>
      </c>
      <c r="G997" t="s">
        <v>16838</v>
      </c>
      <c r="H997" t="s">
        <v>10988</v>
      </c>
      <c r="I997" t="s">
        <v>20735</v>
      </c>
      <c r="J997" t="s">
        <v>10623</v>
      </c>
      <c r="K997">
        <v>606160</v>
      </c>
      <c r="L997" t="s">
        <v>10623</v>
      </c>
      <c r="M997">
        <v>2038824</v>
      </c>
      <c r="N997" t="s">
        <v>10623</v>
      </c>
      <c r="O997" t="s">
        <v>20736</v>
      </c>
      <c r="P997" t="s">
        <v>14123</v>
      </c>
      <c r="Q997">
        <v>9598</v>
      </c>
      <c r="R997" t="s">
        <v>10623</v>
      </c>
      <c r="S997">
        <v>32631</v>
      </c>
      <c r="T997" t="s">
        <v>10623</v>
      </c>
      <c r="V997" t="s">
        <v>16241</v>
      </c>
      <c r="W997">
        <v>69637</v>
      </c>
      <c r="X997">
        <v>9598</v>
      </c>
      <c r="Y997" t="s">
        <v>10623</v>
      </c>
      <c r="Z997" t="s">
        <v>14124</v>
      </c>
      <c r="AA997" t="s">
        <v>5703</v>
      </c>
      <c r="AB997" t="s">
        <v>5703</v>
      </c>
      <c r="AC997" t="s">
        <v>10623</v>
      </c>
      <c r="AD997" t="s">
        <v>14124</v>
      </c>
      <c r="AE997">
        <v>12735</v>
      </c>
      <c r="AF997" t="s">
        <v>10623</v>
      </c>
      <c r="AG997">
        <v>38240</v>
      </c>
      <c r="AH997" t="s">
        <v>10623</v>
      </c>
      <c r="AL997" t="str">
        <f>IF(PLAYERIDMAP2[[#This Row],[POS]]="C",MAX(AL$1:AL996)+1,"")</f>
        <v/>
      </c>
      <c r="AM997" t="str">
        <f>IFERROR(INDEX(PLAYERIDMAP2[PLAYERNAME],MATCH(ROW()-ROW(AM$1),CATCHERS,0)),"")</f>
        <v/>
      </c>
      <c r="AN997" t="str">
        <f>IF(PLAYERIDMAP2[[#This Row],[POS]]="1B",MAX(AN$1:AN996)+1,"")</f>
        <v/>
      </c>
      <c r="AO997" t="str">
        <f>IFERROR(INDEX(PLAYERIDMAP2[PLAYERNAME],MATCH(ROW()-ROW(AO$1),FIRSTBASE,0)),"")</f>
        <v/>
      </c>
      <c r="AP997" t="str">
        <f>IF(PLAYERIDMAP2[[#This Row],[POS]]="2B",MAX(AP$1:AP996)+1,"")</f>
        <v/>
      </c>
      <c r="AQ997" t="str">
        <f>IFERROR(INDEX(PLAYERIDMAP2[PLAYERNAME],MATCH(ROW()-ROW(AQ$1),SECONDBASE,0)),"")</f>
        <v/>
      </c>
      <c r="AR997" t="str">
        <f>IF(PLAYERIDMAP2[[#This Row],[POS]]="3B",MAX(AR$1:AR996)+1,"")</f>
        <v/>
      </c>
      <c r="AS997" t="str">
        <f>IFERROR(INDEX(PLAYERIDMAP2[PLAYERNAME],MATCH(ROW()-ROW(AS$1),THIRDBASE,0)),"")</f>
        <v/>
      </c>
      <c r="AT997" t="str">
        <f>IF(PLAYERIDMAP2[[#This Row],[POS]]="SS",MAX(AT$1:AT996)+1,"")</f>
        <v/>
      </c>
      <c r="AU997" t="str">
        <f>IFERROR(INDEX(PLAYERIDMAP2[PLAYERNAME],MATCH(ROW()-ROW(AU$1),SHORTSTOP,0)),"")</f>
        <v/>
      </c>
      <c r="AV997" t="str">
        <f>IF(PLAYERIDMAP2[[#This Row],[POS]]="OF",MAX(AV$1:AV996)+1,"")</f>
        <v/>
      </c>
      <c r="AW997" t="str">
        <f>IFERROR(INDEX(PLAYERIDMAP2[PLAYERNAME],MATCH(ROW()-ROW(AW$1),OUTFIELD,0)),"")</f>
        <v/>
      </c>
      <c r="AX997" t="str">
        <f>IF(PLAYERIDMAP2[[#This Row],[POS]]&lt;&gt;"P",MAX(AX$1:AX996)+1,"")</f>
        <v/>
      </c>
      <c r="AY997" t="str">
        <f>IFERROR(INDEX(PLAYERIDMAP2[PLAYERNAME],MATCH(ROW()-ROW(AY$1),HITTERS,0)),"")</f>
        <v/>
      </c>
      <c r="AZ997">
        <f>IF(PLAYERIDMAP2[[#This Row],[POS]]="P",MAX(AZ$1:AZ996)+1,"")</f>
        <v>477</v>
      </c>
      <c r="BA997" t="str">
        <f>IFERROR(INDEX(PLAYERIDMAP2[PLAYERNAME],MATCH(ROW()-ROW(BA$1),PITCHERS,0)),"")</f>
        <v/>
      </c>
    </row>
    <row r="998" spans="1:53" x14ac:dyDescent="0.25">
      <c r="A998" t="s">
        <v>19779</v>
      </c>
      <c r="B998" t="s">
        <v>19780</v>
      </c>
      <c r="C998" s="1">
        <v>32690</v>
      </c>
      <c r="D998" t="s">
        <v>16882</v>
      </c>
      <c r="E998" t="s">
        <v>19781</v>
      </c>
      <c r="F998" t="s">
        <v>11021</v>
      </c>
      <c r="G998" t="s">
        <v>14693</v>
      </c>
      <c r="H998" t="s">
        <v>10988</v>
      </c>
      <c r="I998" t="s">
        <v>19782</v>
      </c>
      <c r="J998" t="s">
        <v>19780</v>
      </c>
      <c r="K998">
        <v>543557</v>
      </c>
      <c r="L998" t="s">
        <v>10075</v>
      </c>
      <c r="M998">
        <v>1708184</v>
      </c>
      <c r="N998" t="s">
        <v>10075</v>
      </c>
      <c r="P998" t="s">
        <v>19779</v>
      </c>
      <c r="Q998">
        <v>8684</v>
      </c>
      <c r="R998" t="s">
        <v>10075</v>
      </c>
      <c r="S998">
        <v>31092</v>
      </c>
      <c r="T998" t="s">
        <v>10075</v>
      </c>
      <c r="V998" t="s">
        <v>19783</v>
      </c>
      <c r="W998">
        <v>58857</v>
      </c>
      <c r="X998">
        <v>8684</v>
      </c>
      <c r="Y998" t="s">
        <v>10075</v>
      </c>
      <c r="Z998" t="s">
        <v>19784</v>
      </c>
      <c r="AA998" t="s">
        <v>10958</v>
      </c>
      <c r="AB998" t="s">
        <v>10958</v>
      </c>
      <c r="AD998" t="s">
        <v>19785</v>
      </c>
      <c r="AF998" t="s">
        <v>10075</v>
      </c>
      <c r="AG998">
        <v>11321</v>
      </c>
      <c r="AH998" t="s">
        <v>10075</v>
      </c>
      <c r="AL998" t="str">
        <f>IF(PLAYERIDMAP2[[#This Row],[POS]]="C",MAX(AL$1:AL997)+1,"")</f>
        <v/>
      </c>
      <c r="AM998" t="str">
        <f>IFERROR(INDEX(PLAYERIDMAP2[PLAYERNAME],MATCH(ROW()-ROW(AM$1),CATCHERS,0)),"")</f>
        <v/>
      </c>
      <c r="AN998" t="str">
        <f>IF(PLAYERIDMAP2[[#This Row],[POS]]="1B",MAX(AN$1:AN997)+1,"")</f>
        <v/>
      </c>
      <c r="AO998" t="str">
        <f>IFERROR(INDEX(PLAYERIDMAP2[PLAYERNAME],MATCH(ROW()-ROW(AO$1),FIRSTBASE,0)),"")</f>
        <v/>
      </c>
      <c r="AP998" t="str">
        <f>IF(PLAYERIDMAP2[[#This Row],[POS]]="2B",MAX(AP$1:AP997)+1,"")</f>
        <v/>
      </c>
      <c r="AQ998" t="str">
        <f>IFERROR(INDEX(PLAYERIDMAP2[PLAYERNAME],MATCH(ROW()-ROW(AQ$1),SECONDBASE,0)),"")</f>
        <v/>
      </c>
      <c r="AR998" t="str">
        <f>IF(PLAYERIDMAP2[[#This Row],[POS]]="3B",MAX(AR$1:AR997)+1,"")</f>
        <v/>
      </c>
      <c r="AS998" t="str">
        <f>IFERROR(INDEX(PLAYERIDMAP2[PLAYERNAME],MATCH(ROW()-ROW(AS$1),THIRDBASE,0)),"")</f>
        <v/>
      </c>
      <c r="AT998" t="str">
        <f>IF(PLAYERIDMAP2[[#This Row],[POS]]="SS",MAX(AT$1:AT997)+1,"")</f>
        <v/>
      </c>
      <c r="AU998" t="str">
        <f>IFERROR(INDEX(PLAYERIDMAP2[PLAYERNAME],MATCH(ROW()-ROW(AU$1),SHORTSTOP,0)),"")</f>
        <v/>
      </c>
      <c r="AV998" t="str">
        <f>IF(PLAYERIDMAP2[[#This Row],[POS]]="OF",MAX(AV$1:AV997)+1,"")</f>
        <v/>
      </c>
      <c r="AW998" t="str">
        <f>IFERROR(INDEX(PLAYERIDMAP2[PLAYERNAME],MATCH(ROW()-ROW(AW$1),OUTFIELD,0)),"")</f>
        <v/>
      </c>
      <c r="AX998" t="str">
        <f>IF(PLAYERIDMAP2[[#This Row],[POS]]&lt;&gt;"P",MAX(AX$1:AX997)+1,"")</f>
        <v/>
      </c>
      <c r="AY998" t="str">
        <f>IFERROR(INDEX(PLAYERIDMAP2[PLAYERNAME],MATCH(ROW()-ROW(AY$1),HITTERS,0)),"")</f>
        <v/>
      </c>
      <c r="AZ998">
        <f>IF(PLAYERIDMAP2[[#This Row],[POS]]="P",MAX(AZ$1:AZ997)+1,"")</f>
        <v>478</v>
      </c>
      <c r="BA998" t="str">
        <f>IFERROR(INDEX(PLAYERIDMAP2[PLAYERNAME],MATCH(ROW()-ROW(BA$1),PITCHERS,0)),"")</f>
        <v/>
      </c>
    </row>
    <row r="999" spans="1:53" x14ac:dyDescent="0.25">
      <c r="A999" t="s">
        <v>14125</v>
      </c>
      <c r="B999" t="s">
        <v>4170</v>
      </c>
      <c r="C999" s="1">
        <v>30810</v>
      </c>
      <c r="D999" t="s">
        <v>17013</v>
      </c>
      <c r="E999" t="s">
        <v>18670</v>
      </c>
      <c r="F999" t="s">
        <v>11016</v>
      </c>
      <c r="G999" t="s">
        <v>11016</v>
      </c>
      <c r="H999" t="s">
        <v>11110</v>
      </c>
      <c r="I999" t="s">
        <v>18753</v>
      </c>
      <c r="J999" t="s">
        <v>4170</v>
      </c>
      <c r="K999">
        <v>446192</v>
      </c>
      <c r="L999" t="s">
        <v>4170</v>
      </c>
      <c r="M999">
        <v>1225742</v>
      </c>
      <c r="N999" t="s">
        <v>4170</v>
      </c>
      <c r="O999" t="s">
        <v>14126</v>
      </c>
      <c r="P999" t="s">
        <v>14125</v>
      </c>
      <c r="Q999">
        <v>8597</v>
      </c>
      <c r="R999" t="s">
        <v>4170</v>
      </c>
      <c r="S999">
        <v>29491</v>
      </c>
      <c r="T999" t="s">
        <v>4170</v>
      </c>
      <c r="V999" t="s">
        <v>14127</v>
      </c>
      <c r="W999">
        <v>52441</v>
      </c>
      <c r="X999">
        <v>8597</v>
      </c>
      <c r="Y999" t="s">
        <v>4170</v>
      </c>
      <c r="Z999" t="s">
        <v>14128</v>
      </c>
      <c r="AA999" t="s">
        <v>5703</v>
      </c>
      <c r="AB999" t="s">
        <v>5703</v>
      </c>
      <c r="AC999" t="s">
        <v>4170</v>
      </c>
      <c r="AD999" t="s">
        <v>14128</v>
      </c>
      <c r="AL999">
        <f>IF(PLAYERIDMAP2[[#This Row],[POS]]="C",MAX(AL$1:AL998)+1,"")</f>
        <v>67</v>
      </c>
      <c r="AM999" t="str">
        <f>IFERROR(INDEX(PLAYERIDMAP2[PLAYERNAME],MATCH(ROW()-ROW(AM$1),CATCHERS,0)),"")</f>
        <v/>
      </c>
      <c r="AN999" t="str">
        <f>IF(PLAYERIDMAP2[[#This Row],[POS]]="1B",MAX(AN$1:AN998)+1,"")</f>
        <v/>
      </c>
      <c r="AO999" t="str">
        <f>IFERROR(INDEX(PLAYERIDMAP2[PLAYERNAME],MATCH(ROW()-ROW(AO$1),FIRSTBASE,0)),"")</f>
        <v/>
      </c>
      <c r="AP999" t="str">
        <f>IF(PLAYERIDMAP2[[#This Row],[POS]]="2B",MAX(AP$1:AP998)+1,"")</f>
        <v/>
      </c>
      <c r="AQ999" t="str">
        <f>IFERROR(INDEX(PLAYERIDMAP2[PLAYERNAME],MATCH(ROW()-ROW(AQ$1),SECONDBASE,0)),"")</f>
        <v/>
      </c>
      <c r="AR999" t="str">
        <f>IF(PLAYERIDMAP2[[#This Row],[POS]]="3B",MAX(AR$1:AR998)+1,"")</f>
        <v/>
      </c>
      <c r="AS999" t="str">
        <f>IFERROR(INDEX(PLAYERIDMAP2[PLAYERNAME],MATCH(ROW()-ROW(AS$1),THIRDBASE,0)),"")</f>
        <v/>
      </c>
      <c r="AT999" t="str">
        <f>IF(PLAYERIDMAP2[[#This Row],[POS]]="SS",MAX(AT$1:AT998)+1,"")</f>
        <v/>
      </c>
      <c r="AU999" t="str">
        <f>IFERROR(INDEX(PLAYERIDMAP2[PLAYERNAME],MATCH(ROW()-ROW(AU$1),SHORTSTOP,0)),"")</f>
        <v/>
      </c>
      <c r="AV999" t="str">
        <f>IF(PLAYERIDMAP2[[#This Row],[POS]]="OF",MAX(AV$1:AV998)+1,"")</f>
        <v/>
      </c>
      <c r="AW999" t="str">
        <f>IFERROR(INDEX(PLAYERIDMAP2[PLAYERNAME],MATCH(ROW()-ROW(AW$1),OUTFIELD,0)),"")</f>
        <v/>
      </c>
      <c r="AX999">
        <f>IF(PLAYERIDMAP2[[#This Row],[POS]]&lt;&gt;"P",MAX(AX$1:AX998)+1,"")</f>
        <v>520</v>
      </c>
      <c r="AY999" t="str">
        <f>IFERROR(INDEX(PLAYERIDMAP2[PLAYERNAME],MATCH(ROW()-ROW(AY$1),HITTERS,0)),"")</f>
        <v/>
      </c>
      <c r="AZ999" t="str">
        <f>IF(PLAYERIDMAP2[[#This Row],[POS]]="P",MAX(AZ$1:AZ998)+1,"")</f>
        <v/>
      </c>
      <c r="BA999" t="str">
        <f>IFERROR(INDEX(PLAYERIDMAP2[PLAYERNAME],MATCH(ROW()-ROW(BA$1),PITCHERS,0)),"")</f>
        <v/>
      </c>
    </row>
    <row r="1000" spans="1:53" x14ac:dyDescent="0.25">
      <c r="A1000" t="s">
        <v>14129</v>
      </c>
      <c r="B1000" t="s">
        <v>10096</v>
      </c>
      <c r="C1000" s="1">
        <v>32677</v>
      </c>
      <c r="D1000" t="s">
        <v>16955</v>
      </c>
      <c r="E1000" t="s">
        <v>18670</v>
      </c>
      <c r="F1000" t="s">
        <v>11142</v>
      </c>
      <c r="G1000" t="s">
        <v>14693</v>
      </c>
      <c r="H1000" t="s">
        <v>10988</v>
      </c>
      <c r="I1000" t="s">
        <v>19681</v>
      </c>
      <c r="J1000" t="s">
        <v>10096</v>
      </c>
      <c r="K1000">
        <v>519043</v>
      </c>
      <c r="L1000" t="s">
        <v>10096</v>
      </c>
      <c r="M1000">
        <v>1739600</v>
      </c>
      <c r="N1000" t="s">
        <v>10096</v>
      </c>
      <c r="O1000" t="s">
        <v>14130</v>
      </c>
      <c r="P1000" t="s">
        <v>14129</v>
      </c>
      <c r="Q1000">
        <v>8873</v>
      </c>
      <c r="R1000" t="s">
        <v>10096</v>
      </c>
      <c r="S1000">
        <v>31099</v>
      </c>
      <c r="T1000" t="s">
        <v>10096</v>
      </c>
      <c r="V1000" t="s">
        <v>14131</v>
      </c>
      <c r="W1000">
        <v>57473</v>
      </c>
      <c r="X1000">
        <v>8873</v>
      </c>
      <c r="Y1000" t="s">
        <v>10096</v>
      </c>
      <c r="Z1000" t="s">
        <v>14132</v>
      </c>
      <c r="AA1000" t="s">
        <v>10958</v>
      </c>
      <c r="AB1000" t="s">
        <v>10958</v>
      </c>
      <c r="AC1000" t="s">
        <v>10096</v>
      </c>
      <c r="AD1000" t="s">
        <v>14132</v>
      </c>
      <c r="AE1000">
        <v>10179</v>
      </c>
      <c r="AF1000" t="s">
        <v>10096</v>
      </c>
      <c r="AG1000">
        <v>12946</v>
      </c>
      <c r="AH1000" t="s">
        <v>10096</v>
      </c>
      <c r="AL1000" t="str">
        <f>IF(PLAYERIDMAP2[[#This Row],[POS]]="C",MAX(AL$1:AL999)+1,"")</f>
        <v/>
      </c>
      <c r="AM1000" t="str">
        <f>IFERROR(INDEX(PLAYERIDMAP2[PLAYERNAME],MATCH(ROW()-ROW(AM$1),CATCHERS,0)),"")</f>
        <v/>
      </c>
      <c r="AN1000" t="str">
        <f>IF(PLAYERIDMAP2[[#This Row],[POS]]="1B",MAX(AN$1:AN999)+1,"")</f>
        <v/>
      </c>
      <c r="AO1000" t="str">
        <f>IFERROR(INDEX(PLAYERIDMAP2[PLAYERNAME],MATCH(ROW()-ROW(AO$1),FIRSTBASE,0)),"")</f>
        <v/>
      </c>
      <c r="AP1000" t="str">
        <f>IF(PLAYERIDMAP2[[#This Row],[POS]]="2B",MAX(AP$1:AP999)+1,"")</f>
        <v/>
      </c>
      <c r="AQ1000" t="str">
        <f>IFERROR(INDEX(PLAYERIDMAP2[PLAYERNAME],MATCH(ROW()-ROW(AQ$1),SECONDBASE,0)),"")</f>
        <v/>
      </c>
      <c r="AR1000" t="str">
        <f>IF(PLAYERIDMAP2[[#This Row],[POS]]="3B",MAX(AR$1:AR999)+1,"")</f>
        <v/>
      </c>
      <c r="AS1000" t="str">
        <f>IFERROR(INDEX(PLAYERIDMAP2[PLAYERNAME],MATCH(ROW()-ROW(AS$1),THIRDBASE,0)),"")</f>
        <v/>
      </c>
      <c r="AT1000" t="str">
        <f>IF(PLAYERIDMAP2[[#This Row],[POS]]="SS",MAX(AT$1:AT999)+1,"")</f>
        <v/>
      </c>
      <c r="AU1000" t="str">
        <f>IFERROR(INDEX(PLAYERIDMAP2[PLAYERNAME],MATCH(ROW()-ROW(AU$1),SHORTSTOP,0)),"")</f>
        <v/>
      </c>
      <c r="AV1000" t="str">
        <f>IF(PLAYERIDMAP2[[#This Row],[POS]]="OF",MAX(AV$1:AV999)+1,"")</f>
        <v/>
      </c>
      <c r="AW1000" t="str">
        <f>IFERROR(INDEX(PLAYERIDMAP2[PLAYERNAME],MATCH(ROW()-ROW(AW$1),OUTFIELD,0)),"")</f>
        <v/>
      </c>
      <c r="AX1000" t="str">
        <f>IF(PLAYERIDMAP2[[#This Row],[POS]]&lt;&gt;"P",MAX(AX$1:AX999)+1,"")</f>
        <v/>
      </c>
      <c r="AY1000" t="str">
        <f>IFERROR(INDEX(PLAYERIDMAP2[PLAYERNAME],MATCH(ROW()-ROW(AY$1),HITTERS,0)),"")</f>
        <v/>
      </c>
      <c r="AZ1000">
        <f>IF(PLAYERIDMAP2[[#This Row],[POS]]="P",MAX(AZ$1:AZ999)+1,"")</f>
        <v>479</v>
      </c>
      <c r="BA1000" t="str">
        <f>IFERROR(INDEX(PLAYERIDMAP2[PLAYERNAME],MATCH(ROW()-ROW(BA$1),PITCHERS,0)),"")</f>
        <v/>
      </c>
    </row>
    <row r="1001" spans="1:53" x14ac:dyDescent="0.25">
      <c r="A1001" t="s">
        <v>14133</v>
      </c>
      <c r="B1001" t="s">
        <v>5286</v>
      </c>
      <c r="C1001" s="1">
        <v>30637</v>
      </c>
      <c r="D1001" t="s">
        <v>17413</v>
      </c>
      <c r="E1001" t="s">
        <v>18670</v>
      </c>
      <c r="F1001" t="s">
        <v>11027</v>
      </c>
      <c r="G1001" t="s">
        <v>16838</v>
      </c>
      <c r="H1001" t="s">
        <v>5705</v>
      </c>
      <c r="I1001" t="s">
        <v>18671</v>
      </c>
      <c r="J1001" t="s">
        <v>5286</v>
      </c>
      <c r="K1001">
        <v>445599</v>
      </c>
      <c r="L1001" t="s">
        <v>5286</v>
      </c>
      <c r="M1001">
        <v>547900</v>
      </c>
      <c r="N1001" t="s">
        <v>5286</v>
      </c>
      <c r="O1001" t="s">
        <v>14134</v>
      </c>
      <c r="P1001" t="s">
        <v>14133</v>
      </c>
      <c r="Q1001">
        <v>7867</v>
      </c>
      <c r="R1001" t="s">
        <v>5286</v>
      </c>
      <c r="V1001" t="s">
        <v>14135</v>
      </c>
      <c r="W1001">
        <v>45453</v>
      </c>
      <c r="X1001">
        <v>7867</v>
      </c>
      <c r="Y1001" t="s">
        <v>5286</v>
      </c>
      <c r="Z1001" t="s">
        <v>14136</v>
      </c>
      <c r="AA1001" t="s">
        <v>10958</v>
      </c>
      <c r="AB1001" t="s">
        <v>5703</v>
      </c>
      <c r="AD1001" t="s">
        <v>14136</v>
      </c>
      <c r="AL1001" t="str">
        <f>IF(PLAYERIDMAP2[[#This Row],[POS]]="C",MAX(AL$1:AL1000)+1,"")</f>
        <v/>
      </c>
      <c r="AM1001" t="str">
        <f>IFERROR(INDEX(PLAYERIDMAP2[PLAYERNAME],MATCH(ROW()-ROW(AM$1),CATCHERS,0)),"")</f>
        <v/>
      </c>
      <c r="AN1001" t="str">
        <f>IF(PLAYERIDMAP2[[#This Row],[POS]]="1B",MAX(AN$1:AN1000)+1,"")</f>
        <v/>
      </c>
      <c r="AO1001" t="str">
        <f>IFERROR(INDEX(PLAYERIDMAP2[PLAYERNAME],MATCH(ROW()-ROW(AO$1),FIRSTBASE,0)),"")</f>
        <v/>
      </c>
      <c r="AP1001" t="str">
        <f>IF(PLAYERIDMAP2[[#This Row],[POS]]="2B",MAX(AP$1:AP1000)+1,"")</f>
        <v/>
      </c>
      <c r="AQ1001" t="str">
        <f>IFERROR(INDEX(PLAYERIDMAP2[PLAYERNAME],MATCH(ROW()-ROW(AQ$1),SECONDBASE,0)),"")</f>
        <v/>
      </c>
      <c r="AR1001">
        <f>IF(PLAYERIDMAP2[[#This Row],[POS]]="3B",MAX(AR$1:AR1000)+1,"")</f>
        <v>60</v>
      </c>
      <c r="AS1001" t="str">
        <f>IFERROR(INDEX(PLAYERIDMAP2[PLAYERNAME],MATCH(ROW()-ROW(AS$1),THIRDBASE,0)),"")</f>
        <v/>
      </c>
      <c r="AT1001" t="str">
        <f>IF(PLAYERIDMAP2[[#This Row],[POS]]="SS",MAX(AT$1:AT1000)+1,"")</f>
        <v/>
      </c>
      <c r="AU1001" t="str">
        <f>IFERROR(INDEX(PLAYERIDMAP2[PLAYERNAME],MATCH(ROW()-ROW(AU$1),SHORTSTOP,0)),"")</f>
        <v/>
      </c>
      <c r="AV1001" t="str">
        <f>IF(PLAYERIDMAP2[[#This Row],[POS]]="OF",MAX(AV$1:AV1000)+1,"")</f>
        <v/>
      </c>
      <c r="AW1001" t="str">
        <f>IFERROR(INDEX(PLAYERIDMAP2[PLAYERNAME],MATCH(ROW()-ROW(AW$1),OUTFIELD,0)),"")</f>
        <v/>
      </c>
      <c r="AX1001">
        <f>IF(PLAYERIDMAP2[[#This Row],[POS]]&lt;&gt;"P",MAX(AX$1:AX1000)+1,"")</f>
        <v>521</v>
      </c>
      <c r="AY1001" t="str">
        <f>IFERROR(INDEX(PLAYERIDMAP2[PLAYERNAME],MATCH(ROW()-ROW(AY$1),HITTERS,0)),"")</f>
        <v/>
      </c>
      <c r="AZ1001" t="str">
        <f>IF(PLAYERIDMAP2[[#This Row],[POS]]="P",MAX(AZ$1:AZ1000)+1,"")</f>
        <v/>
      </c>
      <c r="BA1001" t="str">
        <f>IFERROR(INDEX(PLAYERIDMAP2[PLAYERNAME],MATCH(ROW()-ROW(BA$1),PITCHERS,0)),"")</f>
        <v/>
      </c>
    </row>
    <row r="1002" spans="1:53" x14ac:dyDescent="0.25">
      <c r="A1002" t="s">
        <v>14137</v>
      </c>
      <c r="B1002" t="s">
        <v>242</v>
      </c>
      <c r="C1002" s="1">
        <v>31807</v>
      </c>
      <c r="D1002" t="s">
        <v>16922</v>
      </c>
      <c r="E1002" t="s">
        <v>18670</v>
      </c>
      <c r="F1002" t="s">
        <v>11373</v>
      </c>
      <c r="G1002" t="s">
        <v>16838</v>
      </c>
      <c r="H1002" t="s">
        <v>11003</v>
      </c>
      <c r="I1002" t="s">
        <v>18807</v>
      </c>
      <c r="J1002" t="s">
        <v>242</v>
      </c>
      <c r="K1002">
        <v>489138</v>
      </c>
      <c r="L1002" t="s">
        <v>242</v>
      </c>
      <c r="M1002">
        <v>1740975</v>
      </c>
      <c r="N1002" t="s">
        <v>242</v>
      </c>
      <c r="O1002" t="s">
        <v>14138</v>
      </c>
      <c r="P1002" t="s">
        <v>14137</v>
      </c>
      <c r="Q1002">
        <v>9170</v>
      </c>
      <c r="R1002" t="s">
        <v>242</v>
      </c>
      <c r="S1002">
        <v>30635</v>
      </c>
      <c r="T1002" t="s">
        <v>242</v>
      </c>
      <c r="U1002" t="s">
        <v>242</v>
      </c>
      <c r="V1002" t="s">
        <v>14139</v>
      </c>
      <c r="W1002">
        <v>58470</v>
      </c>
      <c r="X1002">
        <v>9170</v>
      </c>
      <c r="Y1002" t="s">
        <v>242</v>
      </c>
      <c r="Z1002" t="s">
        <v>14140</v>
      </c>
      <c r="AA1002" t="s">
        <v>5703</v>
      </c>
      <c r="AB1002" t="s">
        <v>5703</v>
      </c>
      <c r="AC1002" t="s">
        <v>242</v>
      </c>
      <c r="AD1002" t="s">
        <v>14140</v>
      </c>
      <c r="AF1002" t="s">
        <v>242</v>
      </c>
      <c r="AG1002">
        <v>13785</v>
      </c>
      <c r="AH1002" t="s">
        <v>242</v>
      </c>
      <c r="AL1002" t="str">
        <f>IF(PLAYERIDMAP2[[#This Row],[POS]]="C",MAX(AL$1:AL1001)+1,"")</f>
        <v/>
      </c>
      <c r="AM1002" t="str">
        <f>IFERROR(INDEX(PLAYERIDMAP2[PLAYERNAME],MATCH(ROW()-ROW(AM$1),CATCHERS,0)),"")</f>
        <v/>
      </c>
      <c r="AN1002">
        <f>IF(PLAYERIDMAP2[[#This Row],[POS]]="1B",MAX(AN$1:AN1001)+1,"")</f>
        <v>57</v>
      </c>
      <c r="AO1002" t="str">
        <f>IFERROR(INDEX(PLAYERIDMAP2[PLAYERNAME],MATCH(ROW()-ROW(AO$1),FIRSTBASE,0)),"")</f>
        <v/>
      </c>
      <c r="AP1002" t="str">
        <f>IF(PLAYERIDMAP2[[#This Row],[POS]]="2B",MAX(AP$1:AP1001)+1,"")</f>
        <v/>
      </c>
      <c r="AQ1002" t="str">
        <f>IFERROR(INDEX(PLAYERIDMAP2[PLAYERNAME],MATCH(ROW()-ROW(AQ$1),SECONDBASE,0)),"")</f>
        <v/>
      </c>
      <c r="AR1002" t="str">
        <f>IF(PLAYERIDMAP2[[#This Row],[POS]]="3B",MAX(AR$1:AR1001)+1,"")</f>
        <v/>
      </c>
      <c r="AS1002" t="str">
        <f>IFERROR(INDEX(PLAYERIDMAP2[PLAYERNAME],MATCH(ROW()-ROW(AS$1),THIRDBASE,0)),"")</f>
        <v/>
      </c>
      <c r="AT1002" t="str">
        <f>IF(PLAYERIDMAP2[[#This Row],[POS]]="SS",MAX(AT$1:AT1001)+1,"")</f>
        <v/>
      </c>
      <c r="AU1002" t="str">
        <f>IFERROR(INDEX(PLAYERIDMAP2[PLAYERNAME],MATCH(ROW()-ROW(AU$1),SHORTSTOP,0)),"")</f>
        <v/>
      </c>
      <c r="AV1002" t="str">
        <f>IF(PLAYERIDMAP2[[#This Row],[POS]]="OF",MAX(AV$1:AV1001)+1,"")</f>
        <v/>
      </c>
      <c r="AW1002" t="str">
        <f>IFERROR(INDEX(PLAYERIDMAP2[PLAYERNAME],MATCH(ROW()-ROW(AW$1),OUTFIELD,0)),"")</f>
        <v/>
      </c>
      <c r="AX1002">
        <f>IF(PLAYERIDMAP2[[#This Row],[POS]]&lt;&gt;"P",MAX(AX$1:AX1001)+1,"")</f>
        <v>522</v>
      </c>
      <c r="AY1002" t="str">
        <f>IFERROR(INDEX(PLAYERIDMAP2[PLAYERNAME],MATCH(ROW()-ROW(AY$1),HITTERS,0)),"")</f>
        <v/>
      </c>
      <c r="AZ1002" t="str">
        <f>IF(PLAYERIDMAP2[[#This Row],[POS]]="P",MAX(AZ$1:AZ1001)+1,"")</f>
        <v/>
      </c>
      <c r="BA1002" t="str">
        <f>IFERROR(INDEX(PLAYERIDMAP2[PLAYERNAME],MATCH(ROW()-ROW(BA$1),PITCHERS,0)),"")</f>
        <v/>
      </c>
    </row>
    <row r="1003" spans="1:53" x14ac:dyDescent="0.25">
      <c r="A1003" t="s">
        <v>14141</v>
      </c>
      <c r="B1003" t="s">
        <v>8901</v>
      </c>
      <c r="C1003" s="1">
        <v>31436</v>
      </c>
      <c r="D1003" t="s">
        <v>18065</v>
      </c>
      <c r="E1003" t="s">
        <v>17243</v>
      </c>
      <c r="F1003" t="s">
        <v>11016</v>
      </c>
      <c r="G1003" t="s">
        <v>11016</v>
      </c>
      <c r="H1003" t="s">
        <v>10988</v>
      </c>
      <c r="I1003" t="s">
        <v>18066</v>
      </c>
      <c r="J1003" t="s">
        <v>8901</v>
      </c>
      <c r="K1003">
        <v>462985</v>
      </c>
      <c r="L1003" t="s">
        <v>8901</v>
      </c>
      <c r="M1003">
        <v>1200730</v>
      </c>
      <c r="N1003" t="s">
        <v>8901</v>
      </c>
      <c r="O1003" t="s">
        <v>14142</v>
      </c>
      <c r="P1003" t="s">
        <v>14141</v>
      </c>
      <c r="Q1003">
        <v>7951</v>
      </c>
      <c r="R1003" t="s">
        <v>8901</v>
      </c>
      <c r="S1003">
        <v>28675</v>
      </c>
      <c r="T1003" t="s">
        <v>8901</v>
      </c>
      <c r="V1003" t="s">
        <v>14143</v>
      </c>
      <c r="W1003">
        <v>48448</v>
      </c>
      <c r="X1003">
        <v>7951</v>
      </c>
      <c r="Y1003" t="s">
        <v>8901</v>
      </c>
      <c r="Z1003" t="s">
        <v>14144</v>
      </c>
      <c r="AA1003" t="s">
        <v>10958</v>
      </c>
      <c r="AB1003" t="s">
        <v>10958</v>
      </c>
      <c r="AD1003" t="s">
        <v>14144</v>
      </c>
      <c r="AF1003" t="s">
        <v>8901</v>
      </c>
      <c r="AG1003">
        <v>5555</v>
      </c>
      <c r="AH1003" t="s">
        <v>8901</v>
      </c>
      <c r="AL1003" t="str">
        <f>IF(PLAYERIDMAP2[[#This Row],[POS]]="C",MAX(AL$1:AL1002)+1,"")</f>
        <v/>
      </c>
      <c r="AM1003" t="str">
        <f>IFERROR(INDEX(PLAYERIDMAP2[PLAYERNAME],MATCH(ROW()-ROW(AM$1),CATCHERS,0)),"")</f>
        <v/>
      </c>
      <c r="AN1003" t="str">
        <f>IF(PLAYERIDMAP2[[#This Row],[POS]]="1B",MAX(AN$1:AN1002)+1,"")</f>
        <v/>
      </c>
      <c r="AO1003" t="str">
        <f>IFERROR(INDEX(PLAYERIDMAP2[PLAYERNAME],MATCH(ROW()-ROW(AO$1),FIRSTBASE,0)),"")</f>
        <v/>
      </c>
      <c r="AP1003" t="str">
        <f>IF(PLAYERIDMAP2[[#This Row],[POS]]="2B",MAX(AP$1:AP1002)+1,"")</f>
        <v/>
      </c>
      <c r="AQ1003" t="str">
        <f>IFERROR(INDEX(PLAYERIDMAP2[PLAYERNAME],MATCH(ROW()-ROW(AQ$1),SECONDBASE,0)),"")</f>
        <v/>
      </c>
      <c r="AR1003" t="str">
        <f>IF(PLAYERIDMAP2[[#This Row],[POS]]="3B",MAX(AR$1:AR1002)+1,"")</f>
        <v/>
      </c>
      <c r="AS1003" t="str">
        <f>IFERROR(INDEX(PLAYERIDMAP2[PLAYERNAME],MATCH(ROW()-ROW(AS$1),THIRDBASE,0)),"")</f>
        <v/>
      </c>
      <c r="AT1003" t="str">
        <f>IF(PLAYERIDMAP2[[#This Row],[POS]]="SS",MAX(AT$1:AT1002)+1,"")</f>
        <v/>
      </c>
      <c r="AU1003" t="str">
        <f>IFERROR(INDEX(PLAYERIDMAP2[PLAYERNAME],MATCH(ROW()-ROW(AU$1),SHORTSTOP,0)),"")</f>
        <v/>
      </c>
      <c r="AV1003" t="str">
        <f>IF(PLAYERIDMAP2[[#This Row],[POS]]="OF",MAX(AV$1:AV1002)+1,"")</f>
        <v/>
      </c>
      <c r="AW1003" t="str">
        <f>IFERROR(INDEX(PLAYERIDMAP2[PLAYERNAME],MATCH(ROW()-ROW(AW$1),OUTFIELD,0)),"")</f>
        <v/>
      </c>
      <c r="AX1003" t="str">
        <f>IF(PLAYERIDMAP2[[#This Row],[POS]]&lt;&gt;"P",MAX(AX$1:AX1002)+1,"")</f>
        <v/>
      </c>
      <c r="AY1003" t="str">
        <f>IFERROR(INDEX(PLAYERIDMAP2[PLAYERNAME],MATCH(ROW()-ROW(AY$1),HITTERS,0)),"")</f>
        <v/>
      </c>
      <c r="AZ1003">
        <f>IF(PLAYERIDMAP2[[#This Row],[POS]]="P",MAX(AZ$1:AZ1002)+1,"")</f>
        <v>480</v>
      </c>
      <c r="BA1003" t="str">
        <f>IFERROR(INDEX(PLAYERIDMAP2[PLAYERNAME],MATCH(ROW()-ROW(BA$1),PITCHERS,0)),"")</f>
        <v/>
      </c>
    </row>
    <row r="1004" spans="1:53" x14ac:dyDescent="0.25">
      <c r="A1004" t="s">
        <v>14145</v>
      </c>
      <c r="B1004" t="s">
        <v>5563</v>
      </c>
      <c r="C1004" s="1">
        <v>30487</v>
      </c>
      <c r="D1004" t="s">
        <v>17242</v>
      </c>
      <c r="E1004" t="s">
        <v>17243</v>
      </c>
      <c r="F1004" t="s">
        <v>11138</v>
      </c>
      <c r="G1004" t="s">
        <v>14693</v>
      </c>
      <c r="H1004" t="s">
        <v>11003</v>
      </c>
      <c r="I1004" t="s">
        <v>17244</v>
      </c>
      <c r="J1004" t="s">
        <v>5563</v>
      </c>
      <c r="K1004">
        <v>434778</v>
      </c>
      <c r="L1004" t="s">
        <v>5563</v>
      </c>
      <c r="M1004">
        <v>534114</v>
      </c>
      <c r="N1004" t="s">
        <v>5563</v>
      </c>
      <c r="O1004" t="s">
        <v>14146</v>
      </c>
      <c r="P1004" t="s">
        <v>14145</v>
      </c>
      <c r="Q1004">
        <v>7481</v>
      </c>
      <c r="R1004" t="s">
        <v>5563</v>
      </c>
      <c r="S1004">
        <v>6188</v>
      </c>
      <c r="T1004" t="s">
        <v>5563</v>
      </c>
      <c r="V1004" t="s">
        <v>14147</v>
      </c>
      <c r="W1004">
        <v>45379</v>
      </c>
      <c r="X1004">
        <v>7481</v>
      </c>
      <c r="Y1004" t="s">
        <v>5563</v>
      </c>
      <c r="Z1004" t="s">
        <v>14148</v>
      </c>
      <c r="AA1004" t="s">
        <v>11011</v>
      </c>
      <c r="AB1004" t="s">
        <v>5703</v>
      </c>
      <c r="AC1004" t="s">
        <v>5563</v>
      </c>
      <c r="AD1004" t="s">
        <v>14148</v>
      </c>
      <c r="AE1004">
        <v>8373</v>
      </c>
      <c r="AF1004" t="s">
        <v>5563</v>
      </c>
      <c r="AG1004">
        <v>5279</v>
      </c>
      <c r="AH1004" t="s">
        <v>5563</v>
      </c>
      <c r="AL1004" t="str">
        <f>IF(PLAYERIDMAP2[[#This Row],[POS]]="C",MAX(AL$1:AL1003)+1,"")</f>
        <v/>
      </c>
      <c r="AM1004" t="str">
        <f>IFERROR(INDEX(PLAYERIDMAP2[PLAYERNAME],MATCH(ROW()-ROW(AM$1),CATCHERS,0)),"")</f>
        <v/>
      </c>
      <c r="AN1004">
        <f>IF(PLAYERIDMAP2[[#This Row],[POS]]="1B",MAX(AN$1:AN1003)+1,"")</f>
        <v>58</v>
      </c>
      <c r="AO1004" t="str">
        <f>IFERROR(INDEX(PLAYERIDMAP2[PLAYERNAME],MATCH(ROW()-ROW(AO$1),FIRSTBASE,0)),"")</f>
        <v/>
      </c>
      <c r="AP1004" t="str">
        <f>IF(PLAYERIDMAP2[[#This Row],[POS]]="2B",MAX(AP$1:AP1003)+1,"")</f>
        <v/>
      </c>
      <c r="AQ1004" t="str">
        <f>IFERROR(INDEX(PLAYERIDMAP2[PLAYERNAME],MATCH(ROW()-ROW(AQ$1),SECONDBASE,0)),"")</f>
        <v/>
      </c>
      <c r="AR1004" t="str">
        <f>IF(PLAYERIDMAP2[[#This Row],[POS]]="3B",MAX(AR$1:AR1003)+1,"")</f>
        <v/>
      </c>
      <c r="AS1004" t="str">
        <f>IFERROR(INDEX(PLAYERIDMAP2[PLAYERNAME],MATCH(ROW()-ROW(AS$1),THIRDBASE,0)),"")</f>
        <v/>
      </c>
      <c r="AT1004" t="str">
        <f>IF(PLAYERIDMAP2[[#This Row],[POS]]="SS",MAX(AT$1:AT1003)+1,"")</f>
        <v/>
      </c>
      <c r="AU1004" t="str">
        <f>IFERROR(INDEX(PLAYERIDMAP2[PLAYERNAME],MATCH(ROW()-ROW(AU$1),SHORTSTOP,0)),"")</f>
        <v/>
      </c>
      <c r="AV1004" t="str">
        <f>IF(PLAYERIDMAP2[[#This Row],[POS]]="OF",MAX(AV$1:AV1003)+1,"")</f>
        <v/>
      </c>
      <c r="AW1004" t="str">
        <f>IFERROR(INDEX(PLAYERIDMAP2[PLAYERNAME],MATCH(ROW()-ROW(AW$1),OUTFIELD,0)),"")</f>
        <v/>
      </c>
      <c r="AX1004">
        <f>IF(PLAYERIDMAP2[[#This Row],[POS]]&lt;&gt;"P",MAX(AX$1:AX1003)+1,"")</f>
        <v>523</v>
      </c>
      <c r="AY1004" t="str">
        <f>IFERROR(INDEX(PLAYERIDMAP2[PLAYERNAME],MATCH(ROW()-ROW(AY$1),HITTERS,0)),"")</f>
        <v/>
      </c>
      <c r="AZ1004" t="str">
        <f>IF(PLAYERIDMAP2[[#This Row],[POS]]="P",MAX(AZ$1:AZ1003)+1,"")</f>
        <v/>
      </c>
      <c r="BA1004" t="str">
        <f>IFERROR(INDEX(PLAYERIDMAP2[PLAYERNAME],MATCH(ROW()-ROW(BA$1),PITCHERS,0)),"")</f>
        <v/>
      </c>
    </row>
    <row r="1005" spans="1:53" x14ac:dyDescent="0.25">
      <c r="A1005" t="s">
        <v>14149</v>
      </c>
      <c r="B1005" t="s">
        <v>14150</v>
      </c>
      <c r="C1005" s="1">
        <v>26336</v>
      </c>
      <c r="D1005" t="s">
        <v>17146</v>
      </c>
      <c r="E1005" t="s">
        <v>17147</v>
      </c>
      <c r="F1005" t="s">
        <v>11016</v>
      </c>
      <c r="G1005" t="s">
        <v>11016</v>
      </c>
      <c r="H1005" t="s">
        <v>5705</v>
      </c>
      <c r="I1005" t="s">
        <v>17148</v>
      </c>
      <c r="K1005">
        <v>206551</v>
      </c>
      <c r="L1005" t="s">
        <v>14150</v>
      </c>
      <c r="M1005">
        <v>27501</v>
      </c>
      <c r="N1005" t="s">
        <v>14150</v>
      </c>
      <c r="O1005" t="s">
        <v>16242</v>
      </c>
      <c r="P1005" t="s">
        <v>14149</v>
      </c>
      <c r="S1005">
        <v>4078</v>
      </c>
      <c r="T1005" t="s">
        <v>14150</v>
      </c>
      <c r="V1005" t="s">
        <v>16243</v>
      </c>
      <c r="W1005">
        <v>1231</v>
      </c>
      <c r="Z1005" t="s">
        <v>16647</v>
      </c>
      <c r="AA1005" t="s">
        <v>5703</v>
      </c>
      <c r="AB1005" t="s">
        <v>5703</v>
      </c>
      <c r="AD1005" t="s">
        <v>16647</v>
      </c>
      <c r="AL1005" t="str">
        <f>IF(PLAYERIDMAP2[[#This Row],[POS]]="C",MAX(AL$1:AL1004)+1,"")</f>
        <v/>
      </c>
      <c r="AM1005" t="str">
        <f>IFERROR(INDEX(PLAYERIDMAP2[PLAYERNAME],MATCH(ROW()-ROW(AM$1),CATCHERS,0)),"")</f>
        <v/>
      </c>
      <c r="AN1005" t="str">
        <f>IF(PLAYERIDMAP2[[#This Row],[POS]]="1B",MAX(AN$1:AN1004)+1,"")</f>
        <v/>
      </c>
      <c r="AO1005" t="str">
        <f>IFERROR(INDEX(PLAYERIDMAP2[PLAYERNAME],MATCH(ROW()-ROW(AO$1),FIRSTBASE,0)),"")</f>
        <v/>
      </c>
      <c r="AP1005" t="str">
        <f>IF(PLAYERIDMAP2[[#This Row],[POS]]="2B",MAX(AP$1:AP1004)+1,"")</f>
        <v/>
      </c>
      <c r="AQ1005" t="str">
        <f>IFERROR(INDEX(PLAYERIDMAP2[PLAYERNAME],MATCH(ROW()-ROW(AQ$1),SECONDBASE,0)),"")</f>
        <v/>
      </c>
      <c r="AR1005">
        <f>IF(PLAYERIDMAP2[[#This Row],[POS]]="3B",MAX(AR$1:AR1004)+1,"")</f>
        <v>61</v>
      </c>
      <c r="AS1005" t="str">
        <f>IFERROR(INDEX(PLAYERIDMAP2[PLAYERNAME],MATCH(ROW()-ROW(AS$1),THIRDBASE,0)),"")</f>
        <v/>
      </c>
      <c r="AT1005" t="str">
        <f>IF(PLAYERIDMAP2[[#This Row],[POS]]="SS",MAX(AT$1:AT1004)+1,"")</f>
        <v/>
      </c>
      <c r="AU1005" t="str">
        <f>IFERROR(INDEX(PLAYERIDMAP2[PLAYERNAME],MATCH(ROW()-ROW(AU$1),SHORTSTOP,0)),"")</f>
        <v/>
      </c>
      <c r="AV1005" t="str">
        <f>IF(PLAYERIDMAP2[[#This Row],[POS]]="OF",MAX(AV$1:AV1004)+1,"")</f>
        <v/>
      </c>
      <c r="AW1005" t="str">
        <f>IFERROR(INDEX(PLAYERIDMAP2[PLAYERNAME],MATCH(ROW()-ROW(AW$1),OUTFIELD,0)),"")</f>
        <v/>
      </c>
      <c r="AX1005">
        <f>IF(PLAYERIDMAP2[[#This Row],[POS]]&lt;&gt;"P",MAX(AX$1:AX1004)+1,"")</f>
        <v>524</v>
      </c>
      <c r="AY1005" t="str">
        <f>IFERROR(INDEX(PLAYERIDMAP2[PLAYERNAME],MATCH(ROW()-ROW(AY$1),HITTERS,0)),"")</f>
        <v/>
      </c>
      <c r="AZ1005" t="str">
        <f>IF(PLAYERIDMAP2[[#This Row],[POS]]="P",MAX(AZ$1:AZ1004)+1,"")</f>
        <v/>
      </c>
      <c r="BA1005" t="str">
        <f>IFERROR(INDEX(PLAYERIDMAP2[PLAYERNAME],MATCH(ROW()-ROW(BA$1),PITCHERS,0)),"")</f>
        <v/>
      </c>
    </row>
    <row r="1006" spans="1:53" x14ac:dyDescent="0.25">
      <c r="A1006" t="s">
        <v>14151</v>
      </c>
      <c r="B1006" t="s">
        <v>4537</v>
      </c>
      <c r="C1006" s="1">
        <v>31888</v>
      </c>
      <c r="D1006" t="s">
        <v>16857</v>
      </c>
      <c r="E1006" t="s">
        <v>18092</v>
      </c>
      <c r="F1006" t="s">
        <v>11016</v>
      </c>
      <c r="G1006" t="s">
        <v>11016</v>
      </c>
      <c r="H1006" t="s">
        <v>5705</v>
      </c>
      <c r="I1006" t="s">
        <v>18093</v>
      </c>
      <c r="J1006" t="s">
        <v>4537</v>
      </c>
      <c r="K1006">
        <v>543569</v>
      </c>
      <c r="L1006" t="s">
        <v>4537</v>
      </c>
      <c r="M1006">
        <v>1708037</v>
      </c>
      <c r="N1006" t="s">
        <v>4537</v>
      </c>
      <c r="O1006" t="s">
        <v>14152</v>
      </c>
      <c r="P1006" t="s">
        <v>14151</v>
      </c>
      <c r="Q1006">
        <v>8811</v>
      </c>
      <c r="R1006" t="s">
        <v>4537</v>
      </c>
      <c r="S1006">
        <v>30601</v>
      </c>
      <c r="T1006" t="s">
        <v>4537</v>
      </c>
      <c r="V1006" t="s">
        <v>14153</v>
      </c>
      <c r="W1006">
        <v>58918</v>
      </c>
      <c r="X1006">
        <v>8811</v>
      </c>
      <c r="Y1006" t="s">
        <v>4537</v>
      </c>
      <c r="Z1006" t="s">
        <v>14154</v>
      </c>
      <c r="AA1006" t="s">
        <v>5703</v>
      </c>
      <c r="AB1006" t="s">
        <v>5703</v>
      </c>
      <c r="AC1006" t="s">
        <v>4537</v>
      </c>
      <c r="AD1006" t="s">
        <v>14154</v>
      </c>
      <c r="AL1006" t="str">
        <f>IF(PLAYERIDMAP2[[#This Row],[POS]]="C",MAX(AL$1:AL1005)+1,"")</f>
        <v/>
      </c>
      <c r="AM1006" t="str">
        <f>IFERROR(INDEX(PLAYERIDMAP2[PLAYERNAME],MATCH(ROW()-ROW(AM$1),CATCHERS,0)),"")</f>
        <v/>
      </c>
      <c r="AN1006" t="str">
        <f>IF(PLAYERIDMAP2[[#This Row],[POS]]="1B",MAX(AN$1:AN1005)+1,"")</f>
        <v/>
      </c>
      <c r="AO1006" t="str">
        <f>IFERROR(INDEX(PLAYERIDMAP2[PLAYERNAME],MATCH(ROW()-ROW(AO$1),FIRSTBASE,0)),"")</f>
        <v/>
      </c>
      <c r="AP1006" t="str">
        <f>IF(PLAYERIDMAP2[[#This Row],[POS]]="2B",MAX(AP$1:AP1005)+1,"")</f>
        <v/>
      </c>
      <c r="AQ1006" t="str">
        <f>IFERROR(INDEX(PLAYERIDMAP2[PLAYERNAME],MATCH(ROW()-ROW(AQ$1),SECONDBASE,0)),"")</f>
        <v/>
      </c>
      <c r="AR1006">
        <f>IF(PLAYERIDMAP2[[#This Row],[POS]]="3B",MAX(AR$1:AR1005)+1,"")</f>
        <v>62</v>
      </c>
      <c r="AS1006" t="str">
        <f>IFERROR(INDEX(PLAYERIDMAP2[PLAYERNAME],MATCH(ROW()-ROW(AS$1),THIRDBASE,0)),"")</f>
        <v/>
      </c>
      <c r="AT1006" t="str">
        <f>IF(PLAYERIDMAP2[[#This Row],[POS]]="SS",MAX(AT$1:AT1005)+1,"")</f>
        <v/>
      </c>
      <c r="AU1006" t="str">
        <f>IFERROR(INDEX(PLAYERIDMAP2[PLAYERNAME],MATCH(ROW()-ROW(AU$1),SHORTSTOP,0)),"")</f>
        <v/>
      </c>
      <c r="AV1006" t="str">
        <f>IF(PLAYERIDMAP2[[#This Row],[POS]]="OF",MAX(AV$1:AV1005)+1,"")</f>
        <v/>
      </c>
      <c r="AW1006" t="str">
        <f>IFERROR(INDEX(PLAYERIDMAP2[PLAYERNAME],MATCH(ROW()-ROW(AW$1),OUTFIELD,0)),"")</f>
        <v/>
      </c>
      <c r="AX1006">
        <f>IF(PLAYERIDMAP2[[#This Row],[POS]]&lt;&gt;"P",MAX(AX$1:AX1005)+1,"")</f>
        <v>525</v>
      </c>
      <c r="AY1006" t="str">
        <f>IFERROR(INDEX(PLAYERIDMAP2[PLAYERNAME],MATCH(ROW()-ROW(AY$1),HITTERS,0)),"")</f>
        <v/>
      </c>
      <c r="AZ1006" t="str">
        <f>IF(PLAYERIDMAP2[[#This Row],[POS]]="P",MAX(AZ$1:AZ1005)+1,"")</f>
        <v/>
      </c>
      <c r="BA1006" t="str">
        <f>IFERROR(INDEX(PLAYERIDMAP2[PLAYERNAME],MATCH(ROW()-ROW(BA$1),PITCHERS,0)),"")</f>
        <v/>
      </c>
    </row>
    <row r="1007" spans="1:53" x14ac:dyDescent="0.25">
      <c r="A1007" t="s">
        <v>14155</v>
      </c>
      <c r="B1007" t="s">
        <v>5490</v>
      </c>
      <c r="C1007" s="1">
        <v>31296</v>
      </c>
      <c r="D1007" t="s">
        <v>16949</v>
      </c>
      <c r="E1007" t="s">
        <v>16950</v>
      </c>
      <c r="F1007" t="s">
        <v>11126</v>
      </c>
      <c r="G1007" t="s">
        <v>14693</v>
      </c>
      <c r="H1007" t="s">
        <v>11003</v>
      </c>
      <c r="I1007" t="s">
        <v>16951</v>
      </c>
      <c r="J1007" t="s">
        <v>5490</v>
      </c>
      <c r="K1007">
        <v>519048</v>
      </c>
      <c r="L1007" t="s">
        <v>5490</v>
      </c>
      <c r="M1007">
        <v>1666536</v>
      </c>
      <c r="N1007" t="s">
        <v>5490</v>
      </c>
      <c r="O1007" t="s">
        <v>14156</v>
      </c>
      <c r="P1007" t="s">
        <v>14155</v>
      </c>
      <c r="Q1007">
        <v>8772</v>
      </c>
      <c r="R1007" t="s">
        <v>5490</v>
      </c>
      <c r="S1007">
        <v>30452</v>
      </c>
      <c r="T1007" t="s">
        <v>5490</v>
      </c>
      <c r="U1007" t="s">
        <v>5490</v>
      </c>
      <c r="V1007" t="s">
        <v>14157</v>
      </c>
      <c r="W1007">
        <v>57476</v>
      </c>
      <c r="X1007">
        <v>8772</v>
      </c>
      <c r="Y1007" t="s">
        <v>5490</v>
      </c>
      <c r="Z1007" t="s">
        <v>14158</v>
      </c>
      <c r="AA1007" t="s">
        <v>10958</v>
      </c>
      <c r="AB1007" t="s">
        <v>10958</v>
      </c>
      <c r="AC1007" t="s">
        <v>5490</v>
      </c>
      <c r="AD1007" t="s">
        <v>14158</v>
      </c>
      <c r="AE1007">
        <v>11331</v>
      </c>
      <c r="AF1007" t="s">
        <v>5490</v>
      </c>
      <c r="AG1007">
        <v>12462</v>
      </c>
      <c r="AH1007" t="s">
        <v>5490</v>
      </c>
      <c r="AL1007" t="str">
        <f>IF(PLAYERIDMAP2[[#This Row],[POS]]="C",MAX(AL$1:AL1006)+1,"")</f>
        <v/>
      </c>
      <c r="AM1007" t="str">
        <f>IFERROR(INDEX(PLAYERIDMAP2[PLAYERNAME],MATCH(ROW()-ROW(AM$1),CATCHERS,0)),"")</f>
        <v/>
      </c>
      <c r="AN1007">
        <f>IF(PLAYERIDMAP2[[#This Row],[POS]]="1B",MAX(AN$1:AN1006)+1,"")</f>
        <v>59</v>
      </c>
      <c r="AO1007" t="str">
        <f>IFERROR(INDEX(PLAYERIDMAP2[PLAYERNAME],MATCH(ROW()-ROW(AO$1),FIRSTBASE,0)),"")</f>
        <v/>
      </c>
      <c r="AP1007" t="str">
        <f>IF(PLAYERIDMAP2[[#This Row],[POS]]="2B",MAX(AP$1:AP1006)+1,"")</f>
        <v/>
      </c>
      <c r="AQ1007" t="str">
        <f>IFERROR(INDEX(PLAYERIDMAP2[PLAYERNAME],MATCH(ROW()-ROW(AQ$1),SECONDBASE,0)),"")</f>
        <v/>
      </c>
      <c r="AR1007" t="str">
        <f>IF(PLAYERIDMAP2[[#This Row],[POS]]="3B",MAX(AR$1:AR1006)+1,"")</f>
        <v/>
      </c>
      <c r="AS1007" t="str">
        <f>IFERROR(INDEX(PLAYERIDMAP2[PLAYERNAME],MATCH(ROW()-ROW(AS$1),THIRDBASE,0)),"")</f>
        <v/>
      </c>
      <c r="AT1007" t="str">
        <f>IF(PLAYERIDMAP2[[#This Row],[POS]]="SS",MAX(AT$1:AT1006)+1,"")</f>
        <v/>
      </c>
      <c r="AU1007" t="str">
        <f>IFERROR(INDEX(PLAYERIDMAP2[PLAYERNAME],MATCH(ROW()-ROW(AU$1),SHORTSTOP,0)),"")</f>
        <v/>
      </c>
      <c r="AV1007" t="str">
        <f>IF(PLAYERIDMAP2[[#This Row],[POS]]="OF",MAX(AV$1:AV1006)+1,"")</f>
        <v/>
      </c>
      <c r="AW1007" t="str">
        <f>IFERROR(INDEX(PLAYERIDMAP2[PLAYERNAME],MATCH(ROW()-ROW(AW$1),OUTFIELD,0)),"")</f>
        <v/>
      </c>
      <c r="AX1007">
        <f>IF(PLAYERIDMAP2[[#This Row],[POS]]&lt;&gt;"P",MAX(AX$1:AX1006)+1,"")</f>
        <v>526</v>
      </c>
      <c r="AY1007" t="str">
        <f>IFERROR(INDEX(PLAYERIDMAP2[PLAYERNAME],MATCH(ROW()-ROW(AY$1),HITTERS,0)),"")</f>
        <v/>
      </c>
      <c r="AZ1007" t="str">
        <f>IF(PLAYERIDMAP2[[#This Row],[POS]]="P",MAX(AZ$1:AZ1006)+1,"")</f>
        <v/>
      </c>
      <c r="BA1007" t="str">
        <f>IFERROR(INDEX(PLAYERIDMAP2[PLAYERNAME],MATCH(ROW()-ROW(BA$1),PITCHERS,0)),"")</f>
        <v/>
      </c>
    </row>
    <row r="1008" spans="1:53" x14ac:dyDescent="0.25">
      <c r="A1008" t="s">
        <v>18389</v>
      </c>
      <c r="B1008" t="s">
        <v>9744</v>
      </c>
      <c r="C1008" s="1">
        <v>32931</v>
      </c>
      <c r="D1008" t="s">
        <v>17013</v>
      </c>
      <c r="E1008" t="s">
        <v>17621</v>
      </c>
      <c r="F1008" t="s">
        <v>11176</v>
      </c>
      <c r="G1008" t="s">
        <v>16838</v>
      </c>
      <c r="H1008" t="s">
        <v>10988</v>
      </c>
      <c r="I1008" t="s">
        <v>18390</v>
      </c>
      <c r="J1008" t="s">
        <v>9744</v>
      </c>
      <c r="P1008" t="s">
        <v>18389</v>
      </c>
      <c r="AA1008" t="s">
        <v>10958</v>
      </c>
      <c r="AB1008" t="s">
        <v>10958</v>
      </c>
      <c r="AD1008" t="s">
        <v>18391</v>
      </c>
      <c r="AL1008" t="str">
        <f>IF(PLAYERIDMAP2[[#This Row],[POS]]="C",MAX(AL$1:AL1007)+1,"")</f>
        <v/>
      </c>
      <c r="AM1008" t="str">
        <f>IFERROR(INDEX(PLAYERIDMAP2[PLAYERNAME],MATCH(ROW()-ROW(AM$1),CATCHERS,0)),"")</f>
        <v/>
      </c>
      <c r="AN1008" t="str">
        <f>IF(PLAYERIDMAP2[[#This Row],[POS]]="1B",MAX(AN$1:AN1007)+1,"")</f>
        <v/>
      </c>
      <c r="AO1008" t="str">
        <f>IFERROR(INDEX(PLAYERIDMAP2[PLAYERNAME],MATCH(ROW()-ROW(AO$1),FIRSTBASE,0)),"")</f>
        <v/>
      </c>
      <c r="AP1008" t="str">
        <f>IF(PLAYERIDMAP2[[#This Row],[POS]]="2B",MAX(AP$1:AP1007)+1,"")</f>
        <v/>
      </c>
      <c r="AQ1008" t="str">
        <f>IFERROR(INDEX(PLAYERIDMAP2[PLAYERNAME],MATCH(ROW()-ROW(AQ$1),SECONDBASE,0)),"")</f>
        <v/>
      </c>
      <c r="AR1008" t="str">
        <f>IF(PLAYERIDMAP2[[#This Row],[POS]]="3B",MAX(AR$1:AR1007)+1,"")</f>
        <v/>
      </c>
      <c r="AS1008" t="str">
        <f>IFERROR(INDEX(PLAYERIDMAP2[PLAYERNAME],MATCH(ROW()-ROW(AS$1),THIRDBASE,0)),"")</f>
        <v/>
      </c>
      <c r="AT1008" t="str">
        <f>IF(PLAYERIDMAP2[[#This Row],[POS]]="SS",MAX(AT$1:AT1007)+1,"")</f>
        <v/>
      </c>
      <c r="AU1008" t="str">
        <f>IFERROR(INDEX(PLAYERIDMAP2[PLAYERNAME],MATCH(ROW()-ROW(AU$1),SHORTSTOP,0)),"")</f>
        <v/>
      </c>
      <c r="AV1008" t="str">
        <f>IF(PLAYERIDMAP2[[#This Row],[POS]]="OF",MAX(AV$1:AV1007)+1,"")</f>
        <v/>
      </c>
      <c r="AW1008" t="str">
        <f>IFERROR(INDEX(PLAYERIDMAP2[PLAYERNAME],MATCH(ROW()-ROW(AW$1),OUTFIELD,0)),"")</f>
        <v/>
      </c>
      <c r="AX1008" t="str">
        <f>IF(PLAYERIDMAP2[[#This Row],[POS]]&lt;&gt;"P",MAX(AX$1:AX1007)+1,"")</f>
        <v/>
      </c>
      <c r="AY1008" t="str">
        <f>IFERROR(INDEX(PLAYERIDMAP2[PLAYERNAME],MATCH(ROW()-ROW(AY$1),HITTERS,0)),"")</f>
        <v/>
      </c>
      <c r="AZ1008">
        <f>IF(PLAYERIDMAP2[[#This Row],[POS]]="P",MAX(AZ$1:AZ1007)+1,"")</f>
        <v>481</v>
      </c>
      <c r="BA1008" t="str">
        <f>IFERROR(INDEX(PLAYERIDMAP2[PLAYERNAME],MATCH(ROW()-ROW(BA$1),PITCHERS,0)),"")</f>
        <v/>
      </c>
    </row>
    <row r="1009" spans="1:53" x14ac:dyDescent="0.25">
      <c r="A1009" t="s">
        <v>14159</v>
      </c>
      <c r="B1009" t="s">
        <v>4696</v>
      </c>
      <c r="C1009" s="1">
        <v>29404</v>
      </c>
      <c r="D1009" t="s">
        <v>17620</v>
      </c>
      <c r="E1009" t="s">
        <v>17621</v>
      </c>
      <c r="F1009" t="s">
        <v>11016</v>
      </c>
      <c r="G1009" t="s">
        <v>11016</v>
      </c>
      <c r="H1009" t="s">
        <v>10998</v>
      </c>
      <c r="I1009" t="s">
        <v>17622</v>
      </c>
      <c r="J1009" t="s">
        <v>4696</v>
      </c>
      <c r="K1009">
        <v>460579</v>
      </c>
      <c r="L1009" t="s">
        <v>4696</v>
      </c>
      <c r="M1009">
        <v>1099503</v>
      </c>
      <c r="N1009" t="s">
        <v>4696</v>
      </c>
      <c r="O1009" t="s">
        <v>14160</v>
      </c>
      <c r="P1009" t="s">
        <v>14159</v>
      </c>
      <c r="Q1009">
        <v>8116</v>
      </c>
      <c r="R1009" t="s">
        <v>4696</v>
      </c>
      <c r="S1009">
        <v>28885</v>
      </c>
      <c r="T1009" t="s">
        <v>4696</v>
      </c>
      <c r="V1009" t="s">
        <v>14161</v>
      </c>
      <c r="W1009">
        <v>48487</v>
      </c>
      <c r="X1009">
        <v>8116</v>
      </c>
      <c r="Y1009" t="s">
        <v>4696</v>
      </c>
      <c r="Z1009" t="s">
        <v>14162</v>
      </c>
      <c r="AA1009" t="s">
        <v>10958</v>
      </c>
      <c r="AB1009" t="s">
        <v>10958</v>
      </c>
      <c r="AD1009" t="s">
        <v>14162</v>
      </c>
      <c r="AL1009" t="str">
        <f>IF(PLAYERIDMAP2[[#This Row],[POS]]="C",MAX(AL$1:AL1008)+1,"")</f>
        <v/>
      </c>
      <c r="AM1009" t="str">
        <f>IFERROR(INDEX(PLAYERIDMAP2[PLAYERNAME],MATCH(ROW()-ROW(AM$1),CATCHERS,0)),"")</f>
        <v/>
      </c>
      <c r="AN1009" t="str">
        <f>IF(PLAYERIDMAP2[[#This Row],[POS]]="1B",MAX(AN$1:AN1008)+1,"")</f>
        <v/>
      </c>
      <c r="AO1009" t="str">
        <f>IFERROR(INDEX(PLAYERIDMAP2[PLAYERNAME],MATCH(ROW()-ROW(AO$1),FIRSTBASE,0)),"")</f>
        <v/>
      </c>
      <c r="AP1009" t="str">
        <f>IF(PLAYERIDMAP2[[#This Row],[POS]]="2B",MAX(AP$1:AP1008)+1,"")</f>
        <v/>
      </c>
      <c r="AQ1009" t="str">
        <f>IFERROR(INDEX(PLAYERIDMAP2[PLAYERNAME],MATCH(ROW()-ROW(AQ$1),SECONDBASE,0)),"")</f>
        <v/>
      </c>
      <c r="AR1009" t="str">
        <f>IF(PLAYERIDMAP2[[#This Row],[POS]]="3B",MAX(AR$1:AR1008)+1,"")</f>
        <v/>
      </c>
      <c r="AS1009" t="str">
        <f>IFERROR(INDEX(PLAYERIDMAP2[PLAYERNAME],MATCH(ROW()-ROW(AS$1),THIRDBASE,0)),"")</f>
        <v/>
      </c>
      <c r="AT1009" t="str">
        <f>IF(PLAYERIDMAP2[[#This Row],[POS]]="SS",MAX(AT$1:AT1008)+1,"")</f>
        <v/>
      </c>
      <c r="AU1009" t="str">
        <f>IFERROR(INDEX(PLAYERIDMAP2[PLAYERNAME],MATCH(ROW()-ROW(AU$1),SHORTSTOP,0)),"")</f>
        <v/>
      </c>
      <c r="AV1009">
        <f>IF(PLAYERIDMAP2[[#This Row],[POS]]="OF",MAX(AV$1:AV1008)+1,"")</f>
        <v>201</v>
      </c>
      <c r="AW1009" t="str">
        <f>IFERROR(INDEX(PLAYERIDMAP2[PLAYERNAME],MATCH(ROW()-ROW(AW$1),OUTFIELD,0)),"")</f>
        <v/>
      </c>
      <c r="AX1009">
        <f>IF(PLAYERIDMAP2[[#This Row],[POS]]&lt;&gt;"P",MAX(AX$1:AX1008)+1,"")</f>
        <v>527</v>
      </c>
      <c r="AY1009" t="str">
        <f>IFERROR(INDEX(PLAYERIDMAP2[PLAYERNAME],MATCH(ROW()-ROW(AY$1),HITTERS,0)),"")</f>
        <v/>
      </c>
      <c r="AZ1009" t="str">
        <f>IF(PLAYERIDMAP2[[#This Row],[POS]]="P",MAX(AZ$1:AZ1008)+1,"")</f>
        <v/>
      </c>
      <c r="BA1009" t="str">
        <f>IFERROR(INDEX(PLAYERIDMAP2[PLAYERNAME],MATCH(ROW()-ROW(BA$1),PITCHERS,0)),"")</f>
        <v/>
      </c>
    </row>
    <row r="1010" spans="1:53" x14ac:dyDescent="0.25">
      <c r="A1010" t="s">
        <v>14163</v>
      </c>
      <c r="B1010" t="s">
        <v>5665</v>
      </c>
      <c r="C1010" s="1">
        <v>29721</v>
      </c>
      <c r="D1010" t="s">
        <v>16867</v>
      </c>
      <c r="E1010" t="s">
        <v>19642</v>
      </c>
      <c r="F1010" t="s">
        <v>11151</v>
      </c>
      <c r="G1010" t="s">
        <v>16838</v>
      </c>
      <c r="H1010" t="s">
        <v>11003</v>
      </c>
      <c r="I1010" t="s">
        <v>19643</v>
      </c>
      <c r="J1010" t="s">
        <v>5665</v>
      </c>
      <c r="K1010">
        <v>408047</v>
      </c>
      <c r="L1010" t="s">
        <v>5665</v>
      </c>
      <c r="M1010">
        <v>288974</v>
      </c>
      <c r="N1010" t="s">
        <v>5665</v>
      </c>
      <c r="O1010" t="s">
        <v>14164</v>
      </c>
      <c r="P1010" t="s">
        <v>14163</v>
      </c>
      <c r="Q1010">
        <v>7063</v>
      </c>
      <c r="R1010" t="s">
        <v>5665</v>
      </c>
      <c r="S1010">
        <v>5379</v>
      </c>
      <c r="T1010" t="s">
        <v>5665</v>
      </c>
      <c r="U1010" t="s">
        <v>5665</v>
      </c>
      <c r="V1010" t="s">
        <v>14165</v>
      </c>
      <c r="W1010">
        <v>31760</v>
      </c>
      <c r="X1010">
        <v>7063</v>
      </c>
      <c r="Y1010" t="s">
        <v>5665</v>
      </c>
      <c r="Z1010" t="s">
        <v>14166</v>
      </c>
      <c r="AA1010" t="s">
        <v>10958</v>
      </c>
      <c r="AB1010" t="s">
        <v>5703</v>
      </c>
      <c r="AC1010" t="s">
        <v>5665</v>
      </c>
      <c r="AD1010" t="s">
        <v>14166</v>
      </c>
      <c r="AE1010">
        <v>6953</v>
      </c>
      <c r="AF1010" t="s">
        <v>5665</v>
      </c>
      <c r="AG1010">
        <v>5207</v>
      </c>
      <c r="AH1010" t="s">
        <v>5665</v>
      </c>
      <c r="AL1010" t="str">
        <f>IF(PLAYERIDMAP2[[#This Row],[POS]]="C",MAX(AL$1:AL1009)+1,"")</f>
        <v/>
      </c>
      <c r="AM1010" t="str">
        <f>IFERROR(INDEX(PLAYERIDMAP2[PLAYERNAME],MATCH(ROW()-ROW(AM$1),CATCHERS,0)),"")</f>
        <v/>
      </c>
      <c r="AN1010">
        <f>IF(PLAYERIDMAP2[[#This Row],[POS]]="1B",MAX(AN$1:AN1009)+1,"")</f>
        <v>60</v>
      </c>
      <c r="AO1010" t="str">
        <f>IFERROR(INDEX(PLAYERIDMAP2[PLAYERNAME],MATCH(ROW()-ROW(AO$1),FIRSTBASE,0)),"")</f>
        <v/>
      </c>
      <c r="AP1010" t="str">
        <f>IF(PLAYERIDMAP2[[#This Row],[POS]]="2B",MAX(AP$1:AP1009)+1,"")</f>
        <v/>
      </c>
      <c r="AQ1010" t="str">
        <f>IFERROR(INDEX(PLAYERIDMAP2[PLAYERNAME],MATCH(ROW()-ROW(AQ$1),SECONDBASE,0)),"")</f>
        <v/>
      </c>
      <c r="AR1010" t="str">
        <f>IF(PLAYERIDMAP2[[#This Row],[POS]]="3B",MAX(AR$1:AR1009)+1,"")</f>
        <v/>
      </c>
      <c r="AS1010" t="str">
        <f>IFERROR(INDEX(PLAYERIDMAP2[PLAYERNAME],MATCH(ROW()-ROW(AS$1),THIRDBASE,0)),"")</f>
        <v/>
      </c>
      <c r="AT1010" t="str">
        <f>IF(PLAYERIDMAP2[[#This Row],[POS]]="SS",MAX(AT$1:AT1009)+1,"")</f>
        <v/>
      </c>
      <c r="AU1010" t="str">
        <f>IFERROR(INDEX(PLAYERIDMAP2[PLAYERNAME],MATCH(ROW()-ROW(AU$1),SHORTSTOP,0)),"")</f>
        <v/>
      </c>
      <c r="AV1010" t="str">
        <f>IF(PLAYERIDMAP2[[#This Row],[POS]]="OF",MAX(AV$1:AV1009)+1,"")</f>
        <v/>
      </c>
      <c r="AW1010" t="str">
        <f>IFERROR(INDEX(PLAYERIDMAP2[PLAYERNAME],MATCH(ROW()-ROW(AW$1),OUTFIELD,0)),"")</f>
        <v/>
      </c>
      <c r="AX1010">
        <f>IF(PLAYERIDMAP2[[#This Row],[POS]]&lt;&gt;"P",MAX(AX$1:AX1009)+1,"")</f>
        <v>528</v>
      </c>
      <c r="AY1010" t="str">
        <f>IFERROR(INDEX(PLAYERIDMAP2[PLAYERNAME],MATCH(ROW()-ROW(AY$1),HITTERS,0)),"")</f>
        <v/>
      </c>
      <c r="AZ1010" t="str">
        <f>IF(PLAYERIDMAP2[[#This Row],[POS]]="P",MAX(AZ$1:AZ1009)+1,"")</f>
        <v/>
      </c>
      <c r="BA1010" t="str">
        <f>IFERROR(INDEX(PLAYERIDMAP2[PLAYERNAME],MATCH(ROW()-ROW(BA$1),PITCHERS,0)),"")</f>
        <v/>
      </c>
    </row>
    <row r="1011" spans="1:53" x14ac:dyDescent="0.25">
      <c r="A1011" t="s">
        <v>14167</v>
      </c>
      <c r="B1011" t="s">
        <v>10847</v>
      </c>
      <c r="C1011" s="1">
        <v>31864</v>
      </c>
      <c r="D1011" t="s">
        <v>17086</v>
      </c>
      <c r="E1011" t="s">
        <v>18222</v>
      </c>
      <c r="F1011" t="s">
        <v>11082</v>
      </c>
      <c r="G1011" t="s">
        <v>16838</v>
      </c>
      <c r="H1011" t="s">
        <v>10988</v>
      </c>
      <c r="I1011" t="s">
        <v>18223</v>
      </c>
      <c r="J1011" t="s">
        <v>10847</v>
      </c>
      <c r="K1011">
        <v>457768</v>
      </c>
      <c r="L1011" t="s">
        <v>10847</v>
      </c>
      <c r="M1011">
        <v>1725407</v>
      </c>
      <c r="N1011" t="s">
        <v>10847</v>
      </c>
      <c r="O1011" t="s">
        <v>14168</v>
      </c>
      <c r="P1011" t="s">
        <v>14167</v>
      </c>
      <c r="Q1011">
        <v>9221</v>
      </c>
      <c r="R1011" t="s">
        <v>10847</v>
      </c>
      <c r="S1011">
        <v>30497</v>
      </c>
      <c r="T1011" t="s">
        <v>10847</v>
      </c>
      <c r="V1011" t="s">
        <v>14169</v>
      </c>
      <c r="W1011">
        <v>51993</v>
      </c>
      <c r="X1011">
        <v>9221</v>
      </c>
      <c r="Y1011" t="s">
        <v>10847</v>
      </c>
      <c r="Z1011" t="s">
        <v>14170</v>
      </c>
      <c r="AA1011" t="s">
        <v>10958</v>
      </c>
      <c r="AB1011" t="s">
        <v>5703</v>
      </c>
      <c r="AC1011" t="s">
        <v>10847</v>
      </c>
      <c r="AD1011" t="s">
        <v>14170</v>
      </c>
      <c r="AF1011" t="s">
        <v>10847</v>
      </c>
      <c r="AG1011">
        <v>13131</v>
      </c>
      <c r="AH1011" t="s">
        <v>10847</v>
      </c>
      <c r="AL1011" t="str">
        <f>IF(PLAYERIDMAP2[[#This Row],[POS]]="C",MAX(AL$1:AL1010)+1,"")</f>
        <v/>
      </c>
      <c r="AM1011" t="str">
        <f>IFERROR(INDEX(PLAYERIDMAP2[PLAYERNAME],MATCH(ROW()-ROW(AM$1),CATCHERS,0)),"")</f>
        <v/>
      </c>
      <c r="AN1011" t="str">
        <f>IF(PLAYERIDMAP2[[#This Row],[POS]]="1B",MAX(AN$1:AN1010)+1,"")</f>
        <v/>
      </c>
      <c r="AO1011" t="str">
        <f>IFERROR(INDEX(PLAYERIDMAP2[PLAYERNAME],MATCH(ROW()-ROW(AO$1),FIRSTBASE,0)),"")</f>
        <v/>
      </c>
      <c r="AP1011" t="str">
        <f>IF(PLAYERIDMAP2[[#This Row],[POS]]="2B",MAX(AP$1:AP1010)+1,"")</f>
        <v/>
      </c>
      <c r="AQ1011" t="str">
        <f>IFERROR(INDEX(PLAYERIDMAP2[PLAYERNAME],MATCH(ROW()-ROW(AQ$1),SECONDBASE,0)),"")</f>
        <v/>
      </c>
      <c r="AR1011" t="str">
        <f>IF(PLAYERIDMAP2[[#This Row],[POS]]="3B",MAX(AR$1:AR1010)+1,"")</f>
        <v/>
      </c>
      <c r="AS1011" t="str">
        <f>IFERROR(INDEX(PLAYERIDMAP2[PLAYERNAME],MATCH(ROW()-ROW(AS$1),THIRDBASE,0)),"")</f>
        <v/>
      </c>
      <c r="AT1011" t="str">
        <f>IF(PLAYERIDMAP2[[#This Row],[POS]]="SS",MAX(AT$1:AT1010)+1,"")</f>
        <v/>
      </c>
      <c r="AU1011" t="str">
        <f>IFERROR(INDEX(PLAYERIDMAP2[PLAYERNAME],MATCH(ROW()-ROW(AU$1),SHORTSTOP,0)),"")</f>
        <v/>
      </c>
      <c r="AV1011" t="str">
        <f>IF(PLAYERIDMAP2[[#This Row],[POS]]="OF",MAX(AV$1:AV1010)+1,"")</f>
        <v/>
      </c>
      <c r="AW1011" t="str">
        <f>IFERROR(INDEX(PLAYERIDMAP2[PLAYERNAME],MATCH(ROW()-ROW(AW$1),OUTFIELD,0)),"")</f>
        <v/>
      </c>
      <c r="AX1011" t="str">
        <f>IF(PLAYERIDMAP2[[#This Row],[POS]]&lt;&gt;"P",MAX(AX$1:AX1010)+1,"")</f>
        <v/>
      </c>
      <c r="AY1011" t="str">
        <f>IFERROR(INDEX(PLAYERIDMAP2[PLAYERNAME],MATCH(ROW()-ROW(AY$1),HITTERS,0)),"")</f>
        <v/>
      </c>
      <c r="AZ1011">
        <f>IF(PLAYERIDMAP2[[#This Row],[POS]]="P",MAX(AZ$1:AZ1010)+1,"")</f>
        <v>482</v>
      </c>
      <c r="BA1011" t="str">
        <f>IFERROR(INDEX(PLAYERIDMAP2[PLAYERNAME],MATCH(ROW()-ROW(BA$1),PITCHERS,0)),"")</f>
        <v/>
      </c>
    </row>
    <row r="1012" spans="1:53" x14ac:dyDescent="0.25">
      <c r="A1012" t="s">
        <v>14171</v>
      </c>
      <c r="B1012" t="s">
        <v>5597</v>
      </c>
      <c r="C1012" s="1">
        <v>32014</v>
      </c>
      <c r="D1012" t="s">
        <v>17554</v>
      </c>
      <c r="E1012" t="s">
        <v>20188</v>
      </c>
      <c r="F1012" t="s">
        <v>11142</v>
      </c>
      <c r="G1012" t="s">
        <v>14693</v>
      </c>
      <c r="H1012" t="s">
        <v>11003</v>
      </c>
      <c r="I1012" t="s">
        <v>20189</v>
      </c>
      <c r="J1012" t="s">
        <v>5597</v>
      </c>
      <c r="K1012">
        <v>489149</v>
      </c>
      <c r="L1012" t="s">
        <v>5597</v>
      </c>
      <c r="M1012">
        <v>1630087</v>
      </c>
      <c r="N1012" t="s">
        <v>5597</v>
      </c>
      <c r="O1012" t="s">
        <v>14172</v>
      </c>
      <c r="P1012" t="s">
        <v>14171</v>
      </c>
      <c r="Q1012">
        <v>8633</v>
      </c>
      <c r="R1012" t="s">
        <v>5597</v>
      </c>
      <c r="S1012">
        <v>30536</v>
      </c>
      <c r="T1012" t="s">
        <v>5597</v>
      </c>
      <c r="U1012" t="s">
        <v>5597</v>
      </c>
      <c r="V1012" t="s">
        <v>14173</v>
      </c>
      <c r="W1012">
        <v>51804</v>
      </c>
      <c r="X1012">
        <v>8633</v>
      </c>
      <c r="Y1012" t="s">
        <v>5597</v>
      </c>
      <c r="Z1012" t="s">
        <v>14174</v>
      </c>
      <c r="AA1012" t="s">
        <v>10958</v>
      </c>
      <c r="AB1012" t="s">
        <v>10958</v>
      </c>
      <c r="AC1012" t="s">
        <v>5597</v>
      </c>
      <c r="AD1012" t="s">
        <v>14174</v>
      </c>
      <c r="AE1012">
        <v>10427</v>
      </c>
      <c r="AF1012" t="s">
        <v>5597</v>
      </c>
      <c r="AG1012">
        <v>12458</v>
      </c>
      <c r="AH1012" t="s">
        <v>5597</v>
      </c>
      <c r="AL1012" t="str">
        <f>IF(PLAYERIDMAP2[[#This Row],[POS]]="C",MAX(AL$1:AL1011)+1,"")</f>
        <v/>
      </c>
      <c r="AM1012" t="str">
        <f>IFERROR(INDEX(PLAYERIDMAP2[PLAYERNAME],MATCH(ROW()-ROW(AM$1),CATCHERS,0)),"")</f>
        <v/>
      </c>
      <c r="AN1012">
        <f>IF(PLAYERIDMAP2[[#This Row],[POS]]="1B",MAX(AN$1:AN1011)+1,"")</f>
        <v>61</v>
      </c>
      <c r="AO1012" t="str">
        <f>IFERROR(INDEX(PLAYERIDMAP2[PLAYERNAME],MATCH(ROW()-ROW(AO$1),FIRSTBASE,0)),"")</f>
        <v/>
      </c>
      <c r="AP1012" t="str">
        <f>IF(PLAYERIDMAP2[[#This Row],[POS]]="2B",MAX(AP$1:AP1011)+1,"")</f>
        <v/>
      </c>
      <c r="AQ1012" t="str">
        <f>IFERROR(INDEX(PLAYERIDMAP2[PLAYERNAME],MATCH(ROW()-ROW(AQ$1),SECONDBASE,0)),"")</f>
        <v/>
      </c>
      <c r="AR1012" t="str">
        <f>IF(PLAYERIDMAP2[[#This Row],[POS]]="3B",MAX(AR$1:AR1011)+1,"")</f>
        <v/>
      </c>
      <c r="AS1012" t="str">
        <f>IFERROR(INDEX(PLAYERIDMAP2[PLAYERNAME],MATCH(ROW()-ROW(AS$1),THIRDBASE,0)),"")</f>
        <v/>
      </c>
      <c r="AT1012" t="str">
        <f>IF(PLAYERIDMAP2[[#This Row],[POS]]="SS",MAX(AT$1:AT1011)+1,"")</f>
        <v/>
      </c>
      <c r="AU1012" t="str">
        <f>IFERROR(INDEX(PLAYERIDMAP2[PLAYERNAME],MATCH(ROW()-ROW(AU$1),SHORTSTOP,0)),"")</f>
        <v/>
      </c>
      <c r="AV1012" t="str">
        <f>IF(PLAYERIDMAP2[[#This Row],[POS]]="OF",MAX(AV$1:AV1011)+1,"")</f>
        <v/>
      </c>
      <c r="AW1012" t="str">
        <f>IFERROR(INDEX(PLAYERIDMAP2[PLAYERNAME],MATCH(ROW()-ROW(AW$1),OUTFIELD,0)),"")</f>
        <v/>
      </c>
      <c r="AX1012">
        <f>IF(PLAYERIDMAP2[[#This Row],[POS]]&lt;&gt;"P",MAX(AX$1:AX1011)+1,"")</f>
        <v>529</v>
      </c>
      <c r="AY1012" t="str">
        <f>IFERROR(INDEX(PLAYERIDMAP2[PLAYERNAME],MATCH(ROW()-ROW(AY$1),HITTERS,0)),"")</f>
        <v/>
      </c>
      <c r="AZ1012" t="str">
        <f>IF(PLAYERIDMAP2[[#This Row],[POS]]="P",MAX(AZ$1:AZ1011)+1,"")</f>
        <v/>
      </c>
      <c r="BA1012" t="str">
        <f>IFERROR(INDEX(PLAYERIDMAP2[PLAYERNAME],MATCH(ROW()-ROW(BA$1),PITCHERS,0)),"")</f>
        <v/>
      </c>
    </row>
    <row r="1013" spans="1:53" x14ac:dyDescent="0.25">
      <c r="A1013" t="s">
        <v>14175</v>
      </c>
      <c r="B1013" t="s">
        <v>10627</v>
      </c>
      <c r="C1013" s="1">
        <v>30889</v>
      </c>
      <c r="D1013" t="s">
        <v>16854</v>
      </c>
      <c r="E1013" t="s">
        <v>20440</v>
      </c>
      <c r="F1013" t="s">
        <v>11062</v>
      </c>
      <c r="G1013" t="s">
        <v>16838</v>
      </c>
      <c r="H1013" t="s">
        <v>10988</v>
      </c>
      <c r="I1013" t="s">
        <v>20441</v>
      </c>
      <c r="J1013" t="s">
        <v>10627</v>
      </c>
      <c r="K1013">
        <v>453344</v>
      </c>
      <c r="L1013" t="s">
        <v>10627</v>
      </c>
      <c r="M1013">
        <v>1200838</v>
      </c>
      <c r="N1013" t="s">
        <v>10627</v>
      </c>
      <c r="O1013" t="s">
        <v>14176</v>
      </c>
      <c r="P1013" t="s">
        <v>14175</v>
      </c>
      <c r="Q1013">
        <v>8002</v>
      </c>
      <c r="R1013" t="s">
        <v>10627</v>
      </c>
      <c r="S1013">
        <v>28734</v>
      </c>
      <c r="T1013" t="s">
        <v>10627</v>
      </c>
      <c r="V1013" t="s">
        <v>14177</v>
      </c>
      <c r="W1013">
        <v>52232</v>
      </c>
      <c r="X1013">
        <v>8002</v>
      </c>
      <c r="Y1013" t="s">
        <v>10627</v>
      </c>
      <c r="Z1013" t="s">
        <v>14178</v>
      </c>
      <c r="AA1013" t="s">
        <v>5703</v>
      </c>
      <c r="AB1013" t="s">
        <v>5703</v>
      </c>
      <c r="AC1013" t="s">
        <v>10627</v>
      </c>
      <c r="AD1013" t="s">
        <v>14178</v>
      </c>
      <c r="AE1013">
        <v>9279</v>
      </c>
      <c r="AF1013" t="s">
        <v>10627</v>
      </c>
      <c r="AG1013">
        <v>6067</v>
      </c>
      <c r="AH1013" t="s">
        <v>10627</v>
      </c>
      <c r="AL1013" t="str">
        <f>IF(PLAYERIDMAP2[[#This Row],[POS]]="C",MAX(AL$1:AL1012)+1,"")</f>
        <v/>
      </c>
      <c r="AM1013" t="str">
        <f>IFERROR(INDEX(PLAYERIDMAP2[PLAYERNAME],MATCH(ROW()-ROW(AM$1),CATCHERS,0)),"")</f>
        <v/>
      </c>
      <c r="AN1013" t="str">
        <f>IF(PLAYERIDMAP2[[#This Row],[POS]]="1B",MAX(AN$1:AN1012)+1,"")</f>
        <v/>
      </c>
      <c r="AO1013" t="str">
        <f>IFERROR(INDEX(PLAYERIDMAP2[PLAYERNAME],MATCH(ROW()-ROW(AO$1),FIRSTBASE,0)),"")</f>
        <v/>
      </c>
      <c r="AP1013" t="str">
        <f>IF(PLAYERIDMAP2[[#This Row],[POS]]="2B",MAX(AP$1:AP1012)+1,"")</f>
        <v/>
      </c>
      <c r="AQ1013" t="str">
        <f>IFERROR(INDEX(PLAYERIDMAP2[PLAYERNAME],MATCH(ROW()-ROW(AQ$1),SECONDBASE,0)),"")</f>
        <v/>
      </c>
      <c r="AR1013" t="str">
        <f>IF(PLAYERIDMAP2[[#This Row],[POS]]="3B",MAX(AR$1:AR1012)+1,"")</f>
        <v/>
      </c>
      <c r="AS1013" t="str">
        <f>IFERROR(INDEX(PLAYERIDMAP2[PLAYERNAME],MATCH(ROW()-ROW(AS$1),THIRDBASE,0)),"")</f>
        <v/>
      </c>
      <c r="AT1013" t="str">
        <f>IF(PLAYERIDMAP2[[#This Row],[POS]]="SS",MAX(AT$1:AT1012)+1,"")</f>
        <v/>
      </c>
      <c r="AU1013" t="str">
        <f>IFERROR(INDEX(PLAYERIDMAP2[PLAYERNAME],MATCH(ROW()-ROW(AU$1),SHORTSTOP,0)),"")</f>
        <v/>
      </c>
      <c r="AV1013" t="str">
        <f>IF(PLAYERIDMAP2[[#This Row],[POS]]="OF",MAX(AV$1:AV1012)+1,"")</f>
        <v/>
      </c>
      <c r="AW1013" t="str">
        <f>IFERROR(INDEX(PLAYERIDMAP2[PLAYERNAME],MATCH(ROW()-ROW(AW$1),OUTFIELD,0)),"")</f>
        <v/>
      </c>
      <c r="AX1013" t="str">
        <f>IF(PLAYERIDMAP2[[#This Row],[POS]]&lt;&gt;"P",MAX(AX$1:AX1012)+1,"")</f>
        <v/>
      </c>
      <c r="AY1013" t="str">
        <f>IFERROR(INDEX(PLAYERIDMAP2[PLAYERNAME],MATCH(ROW()-ROW(AY$1),HITTERS,0)),"")</f>
        <v/>
      </c>
      <c r="AZ1013">
        <f>IF(PLAYERIDMAP2[[#This Row],[POS]]="P",MAX(AZ$1:AZ1012)+1,"")</f>
        <v>483</v>
      </c>
      <c r="BA1013" t="str">
        <f>IFERROR(INDEX(PLAYERIDMAP2[PLAYERNAME],MATCH(ROW()-ROW(BA$1),PITCHERS,0)),"")</f>
        <v/>
      </c>
    </row>
    <row r="1014" spans="1:53" x14ac:dyDescent="0.25">
      <c r="A1014" t="s">
        <v>14179</v>
      </c>
      <c r="B1014" t="s">
        <v>5583</v>
      </c>
      <c r="C1014" s="1">
        <v>30032</v>
      </c>
      <c r="D1014" t="s">
        <v>16882</v>
      </c>
      <c r="E1014" t="s">
        <v>17187</v>
      </c>
      <c r="F1014" t="s">
        <v>11092</v>
      </c>
      <c r="G1014" t="s">
        <v>16838</v>
      </c>
      <c r="H1014" t="s">
        <v>10998</v>
      </c>
      <c r="I1014" t="s">
        <v>17188</v>
      </c>
      <c r="J1014" t="s">
        <v>5583</v>
      </c>
      <c r="K1014">
        <v>434604</v>
      </c>
      <c r="L1014" t="s">
        <v>5583</v>
      </c>
      <c r="M1014">
        <v>489791</v>
      </c>
      <c r="N1014" t="s">
        <v>5583</v>
      </c>
      <c r="O1014" t="s">
        <v>14180</v>
      </c>
      <c r="P1014" t="s">
        <v>14179</v>
      </c>
      <c r="Q1014">
        <v>7562</v>
      </c>
      <c r="R1014" t="s">
        <v>5583</v>
      </c>
      <c r="S1014">
        <v>6300</v>
      </c>
      <c r="T1014" t="s">
        <v>5583</v>
      </c>
      <c r="U1014" t="s">
        <v>5583</v>
      </c>
      <c r="V1014" t="s">
        <v>14181</v>
      </c>
      <c r="W1014">
        <v>40007</v>
      </c>
      <c r="X1014">
        <v>7562</v>
      </c>
      <c r="Y1014" t="s">
        <v>5583</v>
      </c>
      <c r="Z1014" t="s">
        <v>14182</v>
      </c>
      <c r="AA1014" t="s">
        <v>5703</v>
      </c>
      <c r="AB1014" t="s">
        <v>5703</v>
      </c>
      <c r="AC1014" t="s">
        <v>5583</v>
      </c>
      <c r="AD1014" t="s">
        <v>14182</v>
      </c>
      <c r="AF1014" t="s">
        <v>17189</v>
      </c>
      <c r="AG1014">
        <v>6068</v>
      </c>
      <c r="AH1014" t="s">
        <v>5583</v>
      </c>
      <c r="AL1014" t="str">
        <f>IF(PLAYERIDMAP2[[#This Row],[POS]]="C",MAX(AL$1:AL1013)+1,"")</f>
        <v/>
      </c>
      <c r="AM1014" t="str">
        <f>IFERROR(INDEX(PLAYERIDMAP2[PLAYERNAME],MATCH(ROW()-ROW(AM$1),CATCHERS,0)),"")</f>
        <v/>
      </c>
      <c r="AN1014" t="str">
        <f>IF(PLAYERIDMAP2[[#This Row],[POS]]="1B",MAX(AN$1:AN1013)+1,"")</f>
        <v/>
      </c>
      <c r="AO1014" t="str">
        <f>IFERROR(INDEX(PLAYERIDMAP2[PLAYERNAME],MATCH(ROW()-ROW(AO$1),FIRSTBASE,0)),"")</f>
        <v/>
      </c>
      <c r="AP1014" t="str">
        <f>IF(PLAYERIDMAP2[[#This Row],[POS]]="2B",MAX(AP$1:AP1013)+1,"")</f>
        <v/>
      </c>
      <c r="AQ1014" t="str">
        <f>IFERROR(INDEX(PLAYERIDMAP2[PLAYERNAME],MATCH(ROW()-ROW(AQ$1),SECONDBASE,0)),"")</f>
        <v/>
      </c>
      <c r="AR1014" t="str">
        <f>IF(PLAYERIDMAP2[[#This Row],[POS]]="3B",MAX(AR$1:AR1013)+1,"")</f>
        <v/>
      </c>
      <c r="AS1014" t="str">
        <f>IFERROR(INDEX(PLAYERIDMAP2[PLAYERNAME],MATCH(ROW()-ROW(AS$1),THIRDBASE,0)),"")</f>
        <v/>
      </c>
      <c r="AT1014" t="str">
        <f>IF(PLAYERIDMAP2[[#This Row],[POS]]="SS",MAX(AT$1:AT1013)+1,"")</f>
        <v/>
      </c>
      <c r="AU1014" t="str">
        <f>IFERROR(INDEX(PLAYERIDMAP2[PLAYERNAME],MATCH(ROW()-ROW(AU$1),SHORTSTOP,0)),"")</f>
        <v/>
      </c>
      <c r="AV1014">
        <f>IF(PLAYERIDMAP2[[#This Row],[POS]]="OF",MAX(AV$1:AV1013)+1,"")</f>
        <v>202</v>
      </c>
      <c r="AW1014" t="str">
        <f>IFERROR(INDEX(PLAYERIDMAP2[PLAYERNAME],MATCH(ROW()-ROW(AW$1),OUTFIELD,0)),"")</f>
        <v/>
      </c>
      <c r="AX1014">
        <f>IF(PLAYERIDMAP2[[#This Row],[POS]]&lt;&gt;"P",MAX(AX$1:AX1013)+1,"")</f>
        <v>530</v>
      </c>
      <c r="AY1014" t="str">
        <f>IFERROR(INDEX(PLAYERIDMAP2[PLAYERNAME],MATCH(ROW()-ROW(AY$1),HITTERS,0)),"")</f>
        <v/>
      </c>
      <c r="AZ1014" t="str">
        <f>IF(PLAYERIDMAP2[[#This Row],[POS]]="P",MAX(AZ$1:AZ1013)+1,"")</f>
        <v/>
      </c>
      <c r="BA1014" t="str">
        <f>IFERROR(INDEX(PLAYERIDMAP2[PLAYERNAME],MATCH(ROW()-ROW(BA$1),PITCHERS,0)),"")</f>
        <v/>
      </c>
    </row>
    <row r="1015" spans="1:53" x14ac:dyDescent="0.25">
      <c r="A1015" t="s">
        <v>14183</v>
      </c>
      <c r="B1015" t="s">
        <v>10688</v>
      </c>
      <c r="C1015" s="1">
        <v>30601</v>
      </c>
      <c r="D1015" t="s">
        <v>17222</v>
      </c>
      <c r="E1015" t="s">
        <v>17547</v>
      </c>
      <c r="F1015" t="s">
        <v>11176</v>
      </c>
      <c r="G1015" t="s">
        <v>16838</v>
      </c>
      <c r="H1015" t="s">
        <v>10988</v>
      </c>
      <c r="I1015" t="s">
        <v>17548</v>
      </c>
      <c r="J1015" t="s">
        <v>10688</v>
      </c>
      <c r="K1015">
        <v>450203</v>
      </c>
      <c r="L1015" t="s">
        <v>10688</v>
      </c>
      <c r="M1015">
        <v>1390876</v>
      </c>
      <c r="N1015" t="s">
        <v>10688</v>
      </c>
      <c r="O1015" t="s">
        <v>14184</v>
      </c>
      <c r="P1015" t="s">
        <v>14183</v>
      </c>
      <c r="Q1015">
        <v>8270</v>
      </c>
      <c r="R1015" t="s">
        <v>10688</v>
      </c>
      <c r="S1015">
        <v>29155</v>
      </c>
      <c r="T1015" t="s">
        <v>10688</v>
      </c>
      <c r="V1015" t="s">
        <v>14185</v>
      </c>
      <c r="W1015">
        <v>48258</v>
      </c>
      <c r="X1015">
        <v>8270</v>
      </c>
      <c r="Y1015" t="s">
        <v>10688</v>
      </c>
      <c r="Z1015" t="s">
        <v>14186</v>
      </c>
      <c r="AA1015" t="s">
        <v>5703</v>
      </c>
      <c r="AB1015" t="s">
        <v>5703</v>
      </c>
      <c r="AC1015" t="s">
        <v>10688</v>
      </c>
      <c r="AD1015" t="s">
        <v>14186</v>
      </c>
      <c r="AE1015">
        <v>7945</v>
      </c>
      <c r="AF1015" t="s">
        <v>10688</v>
      </c>
      <c r="AG1015">
        <v>5466</v>
      </c>
      <c r="AH1015" t="s">
        <v>10688</v>
      </c>
      <c r="AL1015" t="str">
        <f>IF(PLAYERIDMAP2[[#This Row],[POS]]="C",MAX(AL$1:AL1014)+1,"")</f>
        <v/>
      </c>
      <c r="AM1015" t="str">
        <f>IFERROR(INDEX(PLAYERIDMAP2[PLAYERNAME],MATCH(ROW()-ROW(AM$1),CATCHERS,0)),"")</f>
        <v/>
      </c>
      <c r="AN1015" t="str">
        <f>IF(PLAYERIDMAP2[[#This Row],[POS]]="1B",MAX(AN$1:AN1014)+1,"")</f>
        <v/>
      </c>
      <c r="AO1015" t="str">
        <f>IFERROR(INDEX(PLAYERIDMAP2[PLAYERNAME],MATCH(ROW()-ROW(AO$1),FIRSTBASE,0)),"")</f>
        <v/>
      </c>
      <c r="AP1015" t="str">
        <f>IF(PLAYERIDMAP2[[#This Row],[POS]]="2B",MAX(AP$1:AP1014)+1,"")</f>
        <v/>
      </c>
      <c r="AQ1015" t="str">
        <f>IFERROR(INDEX(PLAYERIDMAP2[PLAYERNAME],MATCH(ROW()-ROW(AQ$1),SECONDBASE,0)),"")</f>
        <v/>
      </c>
      <c r="AR1015" t="str">
        <f>IF(PLAYERIDMAP2[[#This Row],[POS]]="3B",MAX(AR$1:AR1014)+1,"")</f>
        <v/>
      </c>
      <c r="AS1015" t="str">
        <f>IFERROR(INDEX(PLAYERIDMAP2[PLAYERNAME],MATCH(ROW()-ROW(AS$1),THIRDBASE,0)),"")</f>
        <v/>
      </c>
      <c r="AT1015" t="str">
        <f>IF(PLAYERIDMAP2[[#This Row],[POS]]="SS",MAX(AT$1:AT1014)+1,"")</f>
        <v/>
      </c>
      <c r="AU1015" t="str">
        <f>IFERROR(INDEX(PLAYERIDMAP2[PLAYERNAME],MATCH(ROW()-ROW(AU$1),SHORTSTOP,0)),"")</f>
        <v/>
      </c>
      <c r="AV1015" t="str">
        <f>IF(PLAYERIDMAP2[[#This Row],[POS]]="OF",MAX(AV$1:AV1014)+1,"")</f>
        <v/>
      </c>
      <c r="AW1015" t="str">
        <f>IFERROR(INDEX(PLAYERIDMAP2[PLAYERNAME],MATCH(ROW()-ROW(AW$1),OUTFIELD,0)),"")</f>
        <v/>
      </c>
      <c r="AX1015" t="str">
        <f>IF(PLAYERIDMAP2[[#This Row],[POS]]&lt;&gt;"P",MAX(AX$1:AX1014)+1,"")</f>
        <v/>
      </c>
      <c r="AY1015" t="str">
        <f>IFERROR(INDEX(PLAYERIDMAP2[PLAYERNAME],MATCH(ROW()-ROW(AY$1),HITTERS,0)),"")</f>
        <v/>
      </c>
      <c r="AZ1015">
        <f>IF(PLAYERIDMAP2[[#This Row],[POS]]="P",MAX(AZ$1:AZ1014)+1,"")</f>
        <v>484</v>
      </c>
      <c r="BA1015" t="str">
        <f>IFERROR(INDEX(PLAYERIDMAP2[PLAYERNAME],MATCH(ROW()-ROW(BA$1),PITCHERS,0)),"")</f>
        <v/>
      </c>
    </row>
    <row r="1016" spans="1:53" x14ac:dyDescent="0.25">
      <c r="A1016" t="s">
        <v>14187</v>
      </c>
      <c r="B1016" t="s">
        <v>10337</v>
      </c>
      <c r="C1016" s="1">
        <v>30634</v>
      </c>
      <c r="D1016" t="s">
        <v>17827</v>
      </c>
      <c r="E1016" t="s">
        <v>17828</v>
      </c>
      <c r="F1016" t="s">
        <v>11016</v>
      </c>
      <c r="G1016" t="s">
        <v>11016</v>
      </c>
      <c r="H1016" t="s">
        <v>10988</v>
      </c>
      <c r="I1016" t="s">
        <v>17829</v>
      </c>
      <c r="K1016">
        <v>446861</v>
      </c>
      <c r="L1016" t="s">
        <v>10337</v>
      </c>
      <c r="M1016">
        <v>1654339</v>
      </c>
      <c r="N1016" t="s">
        <v>10337</v>
      </c>
      <c r="O1016" t="s">
        <v>14188</v>
      </c>
      <c r="P1016" t="s">
        <v>14187</v>
      </c>
      <c r="Q1016">
        <v>8500</v>
      </c>
      <c r="R1016" t="s">
        <v>10337</v>
      </c>
      <c r="V1016" t="s">
        <v>14189</v>
      </c>
      <c r="W1016">
        <v>46466</v>
      </c>
      <c r="X1016">
        <v>8500</v>
      </c>
      <c r="Y1016" t="s">
        <v>10337</v>
      </c>
      <c r="Z1016" t="s">
        <v>16648</v>
      </c>
      <c r="AA1016" t="s">
        <v>5703</v>
      </c>
      <c r="AB1016" t="s">
        <v>5703</v>
      </c>
      <c r="AD1016" t="s">
        <v>16648</v>
      </c>
      <c r="AL1016" t="str">
        <f>IF(PLAYERIDMAP2[[#This Row],[POS]]="C",MAX(AL$1:AL1015)+1,"")</f>
        <v/>
      </c>
      <c r="AM1016" t="str">
        <f>IFERROR(INDEX(PLAYERIDMAP2[PLAYERNAME],MATCH(ROW()-ROW(AM$1),CATCHERS,0)),"")</f>
        <v/>
      </c>
      <c r="AN1016" t="str">
        <f>IF(PLAYERIDMAP2[[#This Row],[POS]]="1B",MAX(AN$1:AN1015)+1,"")</f>
        <v/>
      </c>
      <c r="AO1016" t="str">
        <f>IFERROR(INDEX(PLAYERIDMAP2[PLAYERNAME],MATCH(ROW()-ROW(AO$1),FIRSTBASE,0)),"")</f>
        <v/>
      </c>
      <c r="AP1016" t="str">
        <f>IF(PLAYERIDMAP2[[#This Row],[POS]]="2B",MAX(AP$1:AP1015)+1,"")</f>
        <v/>
      </c>
      <c r="AQ1016" t="str">
        <f>IFERROR(INDEX(PLAYERIDMAP2[PLAYERNAME],MATCH(ROW()-ROW(AQ$1),SECONDBASE,0)),"")</f>
        <v/>
      </c>
      <c r="AR1016" t="str">
        <f>IF(PLAYERIDMAP2[[#This Row],[POS]]="3B",MAX(AR$1:AR1015)+1,"")</f>
        <v/>
      </c>
      <c r="AS1016" t="str">
        <f>IFERROR(INDEX(PLAYERIDMAP2[PLAYERNAME],MATCH(ROW()-ROW(AS$1),THIRDBASE,0)),"")</f>
        <v/>
      </c>
      <c r="AT1016" t="str">
        <f>IF(PLAYERIDMAP2[[#This Row],[POS]]="SS",MAX(AT$1:AT1015)+1,"")</f>
        <v/>
      </c>
      <c r="AU1016" t="str">
        <f>IFERROR(INDEX(PLAYERIDMAP2[PLAYERNAME],MATCH(ROW()-ROW(AU$1),SHORTSTOP,0)),"")</f>
        <v/>
      </c>
      <c r="AV1016" t="str">
        <f>IF(PLAYERIDMAP2[[#This Row],[POS]]="OF",MAX(AV$1:AV1015)+1,"")</f>
        <v/>
      </c>
      <c r="AW1016" t="str">
        <f>IFERROR(INDEX(PLAYERIDMAP2[PLAYERNAME],MATCH(ROW()-ROW(AW$1),OUTFIELD,0)),"")</f>
        <v/>
      </c>
      <c r="AX1016" t="str">
        <f>IF(PLAYERIDMAP2[[#This Row],[POS]]&lt;&gt;"P",MAX(AX$1:AX1015)+1,"")</f>
        <v/>
      </c>
      <c r="AY1016" t="str">
        <f>IFERROR(INDEX(PLAYERIDMAP2[PLAYERNAME],MATCH(ROW()-ROW(AY$1),HITTERS,0)),"")</f>
        <v/>
      </c>
      <c r="AZ1016">
        <f>IF(PLAYERIDMAP2[[#This Row],[POS]]="P",MAX(AZ$1:AZ1015)+1,"")</f>
        <v>485</v>
      </c>
      <c r="BA1016" t="str">
        <f>IFERROR(INDEX(PLAYERIDMAP2[PLAYERNAME],MATCH(ROW()-ROW(BA$1),PITCHERS,0)),"")</f>
        <v/>
      </c>
    </row>
    <row r="1017" spans="1:53" x14ac:dyDescent="0.25">
      <c r="A1017" t="s">
        <v>14190</v>
      </c>
      <c r="B1017" t="s">
        <v>10136</v>
      </c>
      <c r="C1017" s="1">
        <v>29946</v>
      </c>
      <c r="D1017" t="s">
        <v>16958</v>
      </c>
      <c r="E1017" t="s">
        <v>16959</v>
      </c>
      <c r="F1017" t="s">
        <v>11062</v>
      </c>
      <c r="G1017" t="s">
        <v>16838</v>
      </c>
      <c r="H1017" t="s">
        <v>10988</v>
      </c>
      <c r="I1017" t="s">
        <v>16960</v>
      </c>
      <c r="J1017" t="s">
        <v>10136</v>
      </c>
      <c r="K1017">
        <v>400291</v>
      </c>
      <c r="L1017" t="s">
        <v>10136</v>
      </c>
      <c r="M1017">
        <v>223487</v>
      </c>
      <c r="N1017" t="s">
        <v>10136</v>
      </c>
      <c r="O1017" t="s">
        <v>14191</v>
      </c>
      <c r="P1017" t="s">
        <v>14190</v>
      </c>
      <c r="Q1017">
        <v>7507</v>
      </c>
      <c r="R1017" t="s">
        <v>10136</v>
      </c>
      <c r="V1017" t="s">
        <v>14192</v>
      </c>
      <c r="W1017">
        <v>31571</v>
      </c>
      <c r="Z1017" t="s">
        <v>16649</v>
      </c>
      <c r="AA1017" t="s">
        <v>5703</v>
      </c>
      <c r="AB1017" t="s">
        <v>5703</v>
      </c>
      <c r="AD1017" t="s">
        <v>16649</v>
      </c>
      <c r="AL1017" t="str">
        <f>IF(PLAYERIDMAP2[[#This Row],[POS]]="C",MAX(AL$1:AL1016)+1,"")</f>
        <v/>
      </c>
      <c r="AM1017" t="str">
        <f>IFERROR(INDEX(PLAYERIDMAP2[PLAYERNAME],MATCH(ROW()-ROW(AM$1),CATCHERS,0)),"")</f>
        <v/>
      </c>
      <c r="AN1017" t="str">
        <f>IF(PLAYERIDMAP2[[#This Row],[POS]]="1B",MAX(AN$1:AN1016)+1,"")</f>
        <v/>
      </c>
      <c r="AO1017" t="str">
        <f>IFERROR(INDEX(PLAYERIDMAP2[PLAYERNAME],MATCH(ROW()-ROW(AO$1),FIRSTBASE,0)),"")</f>
        <v/>
      </c>
      <c r="AP1017" t="str">
        <f>IF(PLAYERIDMAP2[[#This Row],[POS]]="2B",MAX(AP$1:AP1016)+1,"")</f>
        <v/>
      </c>
      <c r="AQ1017" t="str">
        <f>IFERROR(INDEX(PLAYERIDMAP2[PLAYERNAME],MATCH(ROW()-ROW(AQ$1),SECONDBASE,0)),"")</f>
        <v/>
      </c>
      <c r="AR1017" t="str">
        <f>IF(PLAYERIDMAP2[[#This Row],[POS]]="3B",MAX(AR$1:AR1016)+1,"")</f>
        <v/>
      </c>
      <c r="AS1017" t="str">
        <f>IFERROR(INDEX(PLAYERIDMAP2[PLAYERNAME],MATCH(ROW()-ROW(AS$1),THIRDBASE,0)),"")</f>
        <v/>
      </c>
      <c r="AT1017" t="str">
        <f>IF(PLAYERIDMAP2[[#This Row],[POS]]="SS",MAX(AT$1:AT1016)+1,"")</f>
        <v/>
      </c>
      <c r="AU1017" t="str">
        <f>IFERROR(INDEX(PLAYERIDMAP2[PLAYERNAME],MATCH(ROW()-ROW(AU$1),SHORTSTOP,0)),"")</f>
        <v/>
      </c>
      <c r="AV1017" t="str">
        <f>IF(PLAYERIDMAP2[[#This Row],[POS]]="OF",MAX(AV$1:AV1016)+1,"")</f>
        <v/>
      </c>
      <c r="AW1017" t="str">
        <f>IFERROR(INDEX(PLAYERIDMAP2[PLAYERNAME],MATCH(ROW()-ROW(AW$1),OUTFIELD,0)),"")</f>
        <v/>
      </c>
      <c r="AX1017" t="str">
        <f>IF(PLAYERIDMAP2[[#This Row],[POS]]&lt;&gt;"P",MAX(AX$1:AX1016)+1,"")</f>
        <v/>
      </c>
      <c r="AY1017" t="str">
        <f>IFERROR(INDEX(PLAYERIDMAP2[PLAYERNAME],MATCH(ROW()-ROW(AY$1),HITTERS,0)),"")</f>
        <v/>
      </c>
      <c r="AZ1017">
        <f>IF(PLAYERIDMAP2[[#This Row],[POS]]="P",MAX(AZ$1:AZ1016)+1,"")</f>
        <v>486</v>
      </c>
      <c r="BA1017" t="str">
        <f>IFERROR(INDEX(PLAYERIDMAP2[PLAYERNAME],MATCH(ROW()-ROW(BA$1),PITCHERS,0)),"")</f>
        <v/>
      </c>
    </row>
    <row r="1018" spans="1:53" x14ac:dyDescent="0.25">
      <c r="A1018" t="s">
        <v>14193</v>
      </c>
      <c r="B1018" t="s">
        <v>5658</v>
      </c>
      <c r="C1018" s="1">
        <v>30575</v>
      </c>
      <c r="D1018" t="s">
        <v>16854</v>
      </c>
      <c r="E1018" t="s">
        <v>20567</v>
      </c>
      <c r="F1018" t="s">
        <v>11027</v>
      </c>
      <c r="G1018" t="s">
        <v>16838</v>
      </c>
      <c r="H1018" t="s">
        <v>10998</v>
      </c>
      <c r="I1018" t="s">
        <v>20568</v>
      </c>
      <c r="J1018" t="s">
        <v>5658</v>
      </c>
      <c r="K1018">
        <v>461235</v>
      </c>
      <c r="L1018" t="s">
        <v>5658</v>
      </c>
      <c r="M1018">
        <v>490865</v>
      </c>
      <c r="N1018" t="s">
        <v>5658</v>
      </c>
      <c r="O1018" t="s">
        <v>14194</v>
      </c>
      <c r="P1018" t="s">
        <v>14193</v>
      </c>
      <c r="Q1018">
        <v>8082</v>
      </c>
      <c r="R1018" t="s">
        <v>5658</v>
      </c>
      <c r="S1018">
        <v>28844</v>
      </c>
      <c r="T1018" t="s">
        <v>5658</v>
      </c>
      <c r="U1018" t="s">
        <v>5658</v>
      </c>
      <c r="V1018" t="s">
        <v>14195</v>
      </c>
      <c r="W1018">
        <v>45457</v>
      </c>
      <c r="X1018">
        <v>8082</v>
      </c>
      <c r="Y1018" t="s">
        <v>5658</v>
      </c>
      <c r="Z1018" t="s">
        <v>14196</v>
      </c>
      <c r="AA1018" t="s">
        <v>10958</v>
      </c>
      <c r="AB1018" t="s">
        <v>5703</v>
      </c>
      <c r="AC1018" t="s">
        <v>5658</v>
      </c>
      <c r="AD1018" t="s">
        <v>14196</v>
      </c>
      <c r="AE1018">
        <v>8386</v>
      </c>
      <c r="AF1018" t="s">
        <v>5658</v>
      </c>
      <c r="AG1018">
        <v>5463</v>
      </c>
      <c r="AH1018" t="s">
        <v>5658</v>
      </c>
      <c r="AL1018" t="str">
        <f>IF(PLAYERIDMAP2[[#This Row],[POS]]="C",MAX(AL$1:AL1017)+1,"")</f>
        <v/>
      </c>
      <c r="AM1018" t="str">
        <f>IFERROR(INDEX(PLAYERIDMAP2[PLAYERNAME],MATCH(ROW()-ROW(AM$1),CATCHERS,0)),"")</f>
        <v/>
      </c>
      <c r="AN1018" t="str">
        <f>IF(PLAYERIDMAP2[[#This Row],[POS]]="1B",MAX(AN$1:AN1017)+1,"")</f>
        <v/>
      </c>
      <c r="AO1018" t="str">
        <f>IFERROR(INDEX(PLAYERIDMAP2[PLAYERNAME],MATCH(ROW()-ROW(AO$1),FIRSTBASE,0)),"")</f>
        <v/>
      </c>
      <c r="AP1018" t="str">
        <f>IF(PLAYERIDMAP2[[#This Row],[POS]]="2B",MAX(AP$1:AP1017)+1,"")</f>
        <v/>
      </c>
      <c r="AQ1018" t="str">
        <f>IFERROR(INDEX(PLAYERIDMAP2[PLAYERNAME],MATCH(ROW()-ROW(AQ$1),SECONDBASE,0)),"")</f>
        <v/>
      </c>
      <c r="AR1018" t="str">
        <f>IF(PLAYERIDMAP2[[#This Row],[POS]]="3B",MAX(AR$1:AR1017)+1,"")</f>
        <v/>
      </c>
      <c r="AS1018" t="str">
        <f>IFERROR(INDEX(PLAYERIDMAP2[PLAYERNAME],MATCH(ROW()-ROW(AS$1),THIRDBASE,0)),"")</f>
        <v/>
      </c>
      <c r="AT1018" t="str">
        <f>IF(PLAYERIDMAP2[[#This Row],[POS]]="SS",MAX(AT$1:AT1017)+1,"")</f>
        <v/>
      </c>
      <c r="AU1018" t="str">
        <f>IFERROR(INDEX(PLAYERIDMAP2[PLAYERNAME],MATCH(ROW()-ROW(AU$1),SHORTSTOP,0)),"")</f>
        <v/>
      </c>
      <c r="AV1018">
        <f>IF(PLAYERIDMAP2[[#This Row],[POS]]="OF",MAX(AV$1:AV1017)+1,"")</f>
        <v>203</v>
      </c>
      <c r="AW1018" t="str">
        <f>IFERROR(INDEX(PLAYERIDMAP2[PLAYERNAME],MATCH(ROW()-ROW(AW$1),OUTFIELD,0)),"")</f>
        <v/>
      </c>
      <c r="AX1018">
        <f>IF(PLAYERIDMAP2[[#This Row],[POS]]&lt;&gt;"P",MAX(AX$1:AX1017)+1,"")</f>
        <v>531</v>
      </c>
      <c r="AY1018" t="str">
        <f>IFERROR(INDEX(PLAYERIDMAP2[PLAYERNAME],MATCH(ROW()-ROW(AY$1),HITTERS,0)),"")</f>
        <v/>
      </c>
      <c r="AZ1018" t="str">
        <f>IF(PLAYERIDMAP2[[#This Row],[POS]]="P",MAX(AZ$1:AZ1017)+1,"")</f>
        <v/>
      </c>
      <c r="BA1018" t="str">
        <f>IFERROR(INDEX(PLAYERIDMAP2[PLAYERNAME],MATCH(ROW()-ROW(BA$1),PITCHERS,0)),"")</f>
        <v/>
      </c>
    </row>
    <row r="1019" spans="1:53" x14ac:dyDescent="0.25">
      <c r="A1019" t="s">
        <v>14197</v>
      </c>
      <c r="B1019" t="s">
        <v>14198</v>
      </c>
      <c r="C1019" s="1">
        <v>26870</v>
      </c>
      <c r="D1019" t="s">
        <v>17827</v>
      </c>
      <c r="E1019" t="s">
        <v>18568</v>
      </c>
      <c r="F1019" t="s">
        <v>11016</v>
      </c>
      <c r="G1019" t="s">
        <v>11016</v>
      </c>
      <c r="H1019" t="s">
        <v>10988</v>
      </c>
      <c r="I1019" t="s">
        <v>18569</v>
      </c>
      <c r="K1019">
        <v>150407</v>
      </c>
      <c r="L1019" t="s">
        <v>14198</v>
      </c>
      <c r="M1019">
        <v>21650</v>
      </c>
      <c r="N1019" t="s">
        <v>14198</v>
      </c>
      <c r="O1019" t="s">
        <v>14199</v>
      </c>
      <c r="P1019" t="s">
        <v>14197</v>
      </c>
      <c r="Q1019">
        <v>6214</v>
      </c>
      <c r="R1019" t="s">
        <v>14198</v>
      </c>
      <c r="V1019" t="s">
        <v>14200</v>
      </c>
      <c r="W1019">
        <v>372</v>
      </c>
      <c r="Z1019" t="s">
        <v>16650</v>
      </c>
      <c r="AA1019" t="s">
        <v>5703</v>
      </c>
      <c r="AB1019" t="s">
        <v>5703</v>
      </c>
      <c r="AD1019" t="s">
        <v>16650</v>
      </c>
      <c r="AL1019" t="str">
        <f>IF(PLAYERIDMAP2[[#This Row],[POS]]="C",MAX(AL$1:AL1018)+1,"")</f>
        <v/>
      </c>
      <c r="AM1019" t="str">
        <f>IFERROR(INDEX(PLAYERIDMAP2[PLAYERNAME],MATCH(ROW()-ROW(AM$1),CATCHERS,0)),"")</f>
        <v/>
      </c>
      <c r="AN1019" t="str">
        <f>IF(PLAYERIDMAP2[[#This Row],[POS]]="1B",MAX(AN$1:AN1018)+1,"")</f>
        <v/>
      </c>
      <c r="AO1019" t="str">
        <f>IFERROR(INDEX(PLAYERIDMAP2[PLAYERNAME],MATCH(ROW()-ROW(AO$1),FIRSTBASE,0)),"")</f>
        <v/>
      </c>
      <c r="AP1019" t="str">
        <f>IF(PLAYERIDMAP2[[#This Row],[POS]]="2B",MAX(AP$1:AP1018)+1,"")</f>
        <v/>
      </c>
      <c r="AQ1019" t="str">
        <f>IFERROR(INDEX(PLAYERIDMAP2[PLAYERNAME],MATCH(ROW()-ROW(AQ$1),SECONDBASE,0)),"")</f>
        <v/>
      </c>
      <c r="AR1019" t="str">
        <f>IF(PLAYERIDMAP2[[#This Row],[POS]]="3B",MAX(AR$1:AR1018)+1,"")</f>
        <v/>
      </c>
      <c r="AS1019" t="str">
        <f>IFERROR(INDEX(PLAYERIDMAP2[PLAYERNAME],MATCH(ROW()-ROW(AS$1),THIRDBASE,0)),"")</f>
        <v/>
      </c>
      <c r="AT1019" t="str">
        <f>IF(PLAYERIDMAP2[[#This Row],[POS]]="SS",MAX(AT$1:AT1018)+1,"")</f>
        <v/>
      </c>
      <c r="AU1019" t="str">
        <f>IFERROR(INDEX(PLAYERIDMAP2[PLAYERNAME],MATCH(ROW()-ROW(AU$1),SHORTSTOP,0)),"")</f>
        <v/>
      </c>
      <c r="AV1019" t="str">
        <f>IF(PLAYERIDMAP2[[#This Row],[POS]]="OF",MAX(AV$1:AV1018)+1,"")</f>
        <v/>
      </c>
      <c r="AW1019" t="str">
        <f>IFERROR(INDEX(PLAYERIDMAP2[PLAYERNAME],MATCH(ROW()-ROW(AW$1),OUTFIELD,0)),"")</f>
        <v/>
      </c>
      <c r="AX1019" t="str">
        <f>IF(PLAYERIDMAP2[[#This Row],[POS]]&lt;&gt;"P",MAX(AX$1:AX1018)+1,"")</f>
        <v/>
      </c>
      <c r="AY1019" t="str">
        <f>IFERROR(INDEX(PLAYERIDMAP2[PLAYERNAME],MATCH(ROW()-ROW(AY$1),HITTERS,0)),"")</f>
        <v/>
      </c>
      <c r="AZ1019">
        <f>IF(PLAYERIDMAP2[[#This Row],[POS]]="P",MAX(AZ$1:AZ1018)+1,"")</f>
        <v>487</v>
      </c>
      <c r="BA1019" t="str">
        <f>IFERROR(INDEX(PLAYERIDMAP2[PLAYERNAME],MATCH(ROW()-ROW(BA$1),PITCHERS,0)),"")</f>
        <v/>
      </c>
    </row>
    <row r="1020" spans="1:53" x14ac:dyDescent="0.25">
      <c r="A1020" t="s">
        <v>14201</v>
      </c>
      <c r="B1020" t="s">
        <v>10693</v>
      </c>
      <c r="C1020" s="1">
        <v>30124</v>
      </c>
      <c r="D1020" t="s">
        <v>17440</v>
      </c>
      <c r="E1020" t="s">
        <v>19074</v>
      </c>
      <c r="F1020" t="s">
        <v>11151</v>
      </c>
      <c r="G1020" t="s">
        <v>16838</v>
      </c>
      <c r="H1020" t="s">
        <v>10988</v>
      </c>
      <c r="I1020" t="s">
        <v>19075</v>
      </c>
      <c r="J1020" t="s">
        <v>10693</v>
      </c>
      <c r="K1020">
        <v>435400</v>
      </c>
      <c r="L1020" t="s">
        <v>10693</v>
      </c>
      <c r="M1020">
        <v>546238</v>
      </c>
      <c r="N1020" t="s">
        <v>10693</v>
      </c>
      <c r="O1020" t="s">
        <v>14202</v>
      </c>
      <c r="P1020" t="s">
        <v>14201</v>
      </c>
      <c r="Q1020">
        <v>8369</v>
      </c>
      <c r="R1020" t="s">
        <v>10693</v>
      </c>
      <c r="S1020">
        <v>29256</v>
      </c>
      <c r="T1020" t="s">
        <v>10693</v>
      </c>
      <c r="V1020" t="s">
        <v>14203</v>
      </c>
      <c r="W1020">
        <v>48314</v>
      </c>
      <c r="X1020">
        <v>8369</v>
      </c>
      <c r="Y1020" t="s">
        <v>10693</v>
      </c>
      <c r="Z1020" t="s">
        <v>14204</v>
      </c>
      <c r="AA1020" t="s">
        <v>5703</v>
      </c>
      <c r="AB1020" t="s">
        <v>5703</v>
      </c>
      <c r="AC1020" t="s">
        <v>10693</v>
      </c>
      <c r="AD1020" t="s">
        <v>14204</v>
      </c>
      <c r="AE1020">
        <v>10258</v>
      </c>
      <c r="AF1020" t="s">
        <v>10693</v>
      </c>
      <c r="AG1020">
        <v>5187</v>
      </c>
      <c r="AH1020" t="s">
        <v>10693</v>
      </c>
      <c r="AL1020" t="str">
        <f>IF(PLAYERIDMAP2[[#This Row],[POS]]="C",MAX(AL$1:AL1019)+1,"")</f>
        <v/>
      </c>
      <c r="AM1020" t="str">
        <f>IFERROR(INDEX(PLAYERIDMAP2[PLAYERNAME],MATCH(ROW()-ROW(AM$1),CATCHERS,0)),"")</f>
        <v/>
      </c>
      <c r="AN1020" t="str">
        <f>IF(PLAYERIDMAP2[[#This Row],[POS]]="1B",MAX(AN$1:AN1019)+1,"")</f>
        <v/>
      </c>
      <c r="AO1020" t="str">
        <f>IFERROR(INDEX(PLAYERIDMAP2[PLAYERNAME],MATCH(ROW()-ROW(AO$1),FIRSTBASE,0)),"")</f>
        <v/>
      </c>
      <c r="AP1020" t="str">
        <f>IF(PLAYERIDMAP2[[#This Row],[POS]]="2B",MAX(AP$1:AP1019)+1,"")</f>
        <v/>
      </c>
      <c r="AQ1020" t="str">
        <f>IFERROR(INDEX(PLAYERIDMAP2[PLAYERNAME],MATCH(ROW()-ROW(AQ$1),SECONDBASE,0)),"")</f>
        <v/>
      </c>
      <c r="AR1020" t="str">
        <f>IF(PLAYERIDMAP2[[#This Row],[POS]]="3B",MAX(AR$1:AR1019)+1,"")</f>
        <v/>
      </c>
      <c r="AS1020" t="str">
        <f>IFERROR(INDEX(PLAYERIDMAP2[PLAYERNAME],MATCH(ROW()-ROW(AS$1),THIRDBASE,0)),"")</f>
        <v/>
      </c>
      <c r="AT1020" t="str">
        <f>IF(PLAYERIDMAP2[[#This Row],[POS]]="SS",MAX(AT$1:AT1019)+1,"")</f>
        <v/>
      </c>
      <c r="AU1020" t="str">
        <f>IFERROR(INDEX(PLAYERIDMAP2[PLAYERNAME],MATCH(ROW()-ROW(AU$1),SHORTSTOP,0)),"")</f>
        <v/>
      </c>
      <c r="AV1020" t="str">
        <f>IF(PLAYERIDMAP2[[#This Row],[POS]]="OF",MAX(AV$1:AV1019)+1,"")</f>
        <v/>
      </c>
      <c r="AW1020" t="str">
        <f>IFERROR(INDEX(PLAYERIDMAP2[PLAYERNAME],MATCH(ROW()-ROW(AW$1),OUTFIELD,0)),"")</f>
        <v/>
      </c>
      <c r="AX1020" t="str">
        <f>IF(PLAYERIDMAP2[[#This Row],[POS]]&lt;&gt;"P",MAX(AX$1:AX1019)+1,"")</f>
        <v/>
      </c>
      <c r="AY1020" t="str">
        <f>IFERROR(INDEX(PLAYERIDMAP2[PLAYERNAME],MATCH(ROW()-ROW(AY$1),HITTERS,0)),"")</f>
        <v/>
      </c>
      <c r="AZ1020">
        <f>IF(PLAYERIDMAP2[[#This Row],[POS]]="P",MAX(AZ$1:AZ1019)+1,"")</f>
        <v>488</v>
      </c>
      <c r="BA1020" t="str">
        <f>IFERROR(INDEX(PLAYERIDMAP2[PLAYERNAME],MATCH(ROW()-ROW(BA$1),PITCHERS,0)),"")</f>
        <v/>
      </c>
    </row>
    <row r="1021" spans="1:53" x14ac:dyDescent="0.25">
      <c r="A1021" t="s">
        <v>14205</v>
      </c>
      <c r="B1021" t="s">
        <v>5465</v>
      </c>
      <c r="C1021" s="1">
        <v>32397</v>
      </c>
      <c r="D1021" t="s">
        <v>17043</v>
      </c>
      <c r="E1021" t="s">
        <v>17044</v>
      </c>
      <c r="F1021" t="s">
        <v>11138</v>
      </c>
      <c r="G1021" t="s">
        <v>14693</v>
      </c>
      <c r="H1021" t="s">
        <v>5705</v>
      </c>
      <c r="I1021" t="s">
        <v>17045</v>
      </c>
      <c r="J1021" t="s">
        <v>5465</v>
      </c>
      <c r="K1021">
        <v>519058</v>
      </c>
      <c r="L1021" t="s">
        <v>5465</v>
      </c>
      <c r="M1021">
        <v>1232128</v>
      </c>
      <c r="N1021" t="s">
        <v>5465</v>
      </c>
      <c r="O1021" t="s">
        <v>14206</v>
      </c>
      <c r="P1021" t="s">
        <v>14205</v>
      </c>
      <c r="Q1021">
        <v>8685</v>
      </c>
      <c r="R1021" t="s">
        <v>5465</v>
      </c>
      <c r="S1021">
        <v>29999</v>
      </c>
      <c r="T1021" t="s">
        <v>5465</v>
      </c>
      <c r="U1021" t="s">
        <v>5465</v>
      </c>
      <c r="V1021" t="s">
        <v>14207</v>
      </c>
      <c r="W1021">
        <v>57478</v>
      </c>
      <c r="X1021">
        <v>8685</v>
      </c>
      <c r="Y1021" t="s">
        <v>5465</v>
      </c>
      <c r="Z1021" t="s">
        <v>14208</v>
      </c>
      <c r="AA1021" t="s">
        <v>10958</v>
      </c>
      <c r="AB1021" t="s">
        <v>5703</v>
      </c>
      <c r="AC1021" t="s">
        <v>5465</v>
      </c>
      <c r="AD1021" t="s">
        <v>14208</v>
      </c>
      <c r="AE1021">
        <v>9756</v>
      </c>
      <c r="AF1021" t="s">
        <v>5465</v>
      </c>
      <c r="AG1021">
        <v>11322</v>
      </c>
      <c r="AH1021" t="s">
        <v>5465</v>
      </c>
      <c r="AL1021" t="str">
        <f>IF(PLAYERIDMAP2[[#This Row],[POS]]="C",MAX(AL$1:AL1020)+1,"")</f>
        <v/>
      </c>
      <c r="AM1021" t="str">
        <f>IFERROR(INDEX(PLAYERIDMAP2[PLAYERNAME],MATCH(ROW()-ROW(AM$1),CATCHERS,0)),"")</f>
        <v/>
      </c>
      <c r="AN1021" t="str">
        <f>IF(PLAYERIDMAP2[[#This Row],[POS]]="1B",MAX(AN$1:AN1020)+1,"")</f>
        <v/>
      </c>
      <c r="AO1021" t="str">
        <f>IFERROR(INDEX(PLAYERIDMAP2[PLAYERNAME],MATCH(ROW()-ROW(AO$1),FIRSTBASE,0)),"")</f>
        <v/>
      </c>
      <c r="AP1021" t="str">
        <f>IF(PLAYERIDMAP2[[#This Row],[POS]]="2B",MAX(AP$1:AP1020)+1,"")</f>
        <v/>
      </c>
      <c r="AQ1021" t="str">
        <f>IFERROR(INDEX(PLAYERIDMAP2[PLAYERNAME],MATCH(ROW()-ROW(AQ$1),SECONDBASE,0)),"")</f>
        <v/>
      </c>
      <c r="AR1021">
        <f>IF(PLAYERIDMAP2[[#This Row],[POS]]="3B",MAX(AR$1:AR1020)+1,"")</f>
        <v>63</v>
      </c>
      <c r="AS1021" t="str">
        <f>IFERROR(INDEX(PLAYERIDMAP2[PLAYERNAME],MATCH(ROW()-ROW(AS$1),THIRDBASE,0)),"")</f>
        <v/>
      </c>
      <c r="AT1021" t="str">
        <f>IF(PLAYERIDMAP2[[#This Row],[POS]]="SS",MAX(AT$1:AT1020)+1,"")</f>
        <v/>
      </c>
      <c r="AU1021" t="str">
        <f>IFERROR(INDEX(PLAYERIDMAP2[PLAYERNAME],MATCH(ROW()-ROW(AU$1),SHORTSTOP,0)),"")</f>
        <v/>
      </c>
      <c r="AV1021" t="str">
        <f>IF(PLAYERIDMAP2[[#This Row],[POS]]="OF",MAX(AV$1:AV1020)+1,"")</f>
        <v/>
      </c>
      <c r="AW1021" t="str">
        <f>IFERROR(INDEX(PLAYERIDMAP2[PLAYERNAME],MATCH(ROW()-ROW(AW$1),OUTFIELD,0)),"")</f>
        <v/>
      </c>
      <c r="AX1021">
        <f>IF(PLAYERIDMAP2[[#This Row],[POS]]&lt;&gt;"P",MAX(AX$1:AX1020)+1,"")</f>
        <v>532</v>
      </c>
      <c r="AY1021" t="str">
        <f>IFERROR(INDEX(PLAYERIDMAP2[PLAYERNAME],MATCH(ROW()-ROW(AY$1),HITTERS,0)),"")</f>
        <v/>
      </c>
      <c r="AZ1021" t="str">
        <f>IF(PLAYERIDMAP2[[#This Row],[POS]]="P",MAX(AZ$1:AZ1020)+1,"")</f>
        <v/>
      </c>
      <c r="BA1021" t="str">
        <f>IFERROR(INDEX(PLAYERIDMAP2[PLAYERNAME],MATCH(ROW()-ROW(BA$1),PITCHERS,0)),"")</f>
        <v/>
      </c>
    </row>
    <row r="1022" spans="1:53" x14ac:dyDescent="0.25">
      <c r="A1022" t="s">
        <v>16651</v>
      </c>
      <c r="B1022" t="s">
        <v>4964</v>
      </c>
      <c r="C1022" s="1">
        <v>33459</v>
      </c>
      <c r="D1022" t="s">
        <v>18007</v>
      </c>
      <c r="E1022" t="s">
        <v>18008</v>
      </c>
      <c r="F1022" t="s">
        <v>11048</v>
      </c>
      <c r="G1022" t="s">
        <v>14693</v>
      </c>
      <c r="H1022" t="s">
        <v>10998</v>
      </c>
      <c r="I1022" t="s">
        <v>18009</v>
      </c>
      <c r="J1022" t="s">
        <v>4964</v>
      </c>
      <c r="K1022">
        <v>570615</v>
      </c>
      <c r="L1022" t="s">
        <v>4964</v>
      </c>
      <c r="M1022">
        <v>1956965</v>
      </c>
      <c r="N1022" t="s">
        <v>4964</v>
      </c>
      <c r="O1022" t="s">
        <v>18010</v>
      </c>
      <c r="P1022" t="s">
        <v>16651</v>
      </c>
      <c r="Q1022">
        <v>9816</v>
      </c>
      <c r="R1022" t="s">
        <v>4964</v>
      </c>
      <c r="S1022">
        <v>32257</v>
      </c>
      <c r="T1022" t="s">
        <v>4964</v>
      </c>
      <c r="V1022" t="s">
        <v>18011</v>
      </c>
      <c r="W1022">
        <v>66299</v>
      </c>
      <c r="X1022">
        <v>9816</v>
      </c>
      <c r="Y1022" t="s">
        <v>18012</v>
      </c>
      <c r="Z1022" t="s">
        <v>16652</v>
      </c>
      <c r="AA1022" t="s">
        <v>10958</v>
      </c>
      <c r="AB1022" t="s">
        <v>5703</v>
      </c>
      <c r="AC1022" t="s">
        <v>4964</v>
      </c>
      <c r="AD1022" t="s">
        <v>16652</v>
      </c>
      <c r="AE1022">
        <v>12418</v>
      </c>
      <c r="AL1022" t="str">
        <f>IF(PLAYERIDMAP2[[#This Row],[POS]]="C",MAX(AL$1:AL1021)+1,"")</f>
        <v/>
      </c>
      <c r="AM1022" t="str">
        <f>IFERROR(INDEX(PLAYERIDMAP2[PLAYERNAME],MATCH(ROW()-ROW(AM$1),CATCHERS,0)),"")</f>
        <v/>
      </c>
      <c r="AN1022" t="str">
        <f>IF(PLAYERIDMAP2[[#This Row],[POS]]="1B",MAX(AN$1:AN1021)+1,"")</f>
        <v/>
      </c>
      <c r="AO1022" t="str">
        <f>IFERROR(INDEX(PLAYERIDMAP2[PLAYERNAME],MATCH(ROW()-ROW(AO$1),FIRSTBASE,0)),"")</f>
        <v/>
      </c>
      <c r="AP1022" t="str">
        <f>IF(PLAYERIDMAP2[[#This Row],[POS]]="2B",MAX(AP$1:AP1021)+1,"")</f>
        <v/>
      </c>
      <c r="AQ1022" t="str">
        <f>IFERROR(INDEX(PLAYERIDMAP2[PLAYERNAME],MATCH(ROW()-ROW(AQ$1),SECONDBASE,0)),"")</f>
        <v/>
      </c>
      <c r="AR1022" t="str">
        <f>IF(PLAYERIDMAP2[[#This Row],[POS]]="3B",MAX(AR$1:AR1021)+1,"")</f>
        <v/>
      </c>
      <c r="AS1022" t="str">
        <f>IFERROR(INDEX(PLAYERIDMAP2[PLAYERNAME],MATCH(ROW()-ROW(AS$1),THIRDBASE,0)),"")</f>
        <v/>
      </c>
      <c r="AT1022" t="str">
        <f>IF(PLAYERIDMAP2[[#This Row],[POS]]="SS",MAX(AT$1:AT1021)+1,"")</f>
        <v/>
      </c>
      <c r="AU1022" t="str">
        <f>IFERROR(INDEX(PLAYERIDMAP2[PLAYERNAME],MATCH(ROW()-ROW(AU$1),SHORTSTOP,0)),"")</f>
        <v/>
      </c>
      <c r="AV1022">
        <f>IF(PLAYERIDMAP2[[#This Row],[POS]]="OF",MAX(AV$1:AV1021)+1,"")</f>
        <v>204</v>
      </c>
      <c r="AW1022" t="str">
        <f>IFERROR(INDEX(PLAYERIDMAP2[PLAYERNAME],MATCH(ROW()-ROW(AW$1),OUTFIELD,0)),"")</f>
        <v/>
      </c>
      <c r="AX1022">
        <f>IF(PLAYERIDMAP2[[#This Row],[POS]]&lt;&gt;"P",MAX(AX$1:AX1021)+1,"")</f>
        <v>533</v>
      </c>
      <c r="AY1022" t="str">
        <f>IFERROR(INDEX(PLAYERIDMAP2[PLAYERNAME],MATCH(ROW()-ROW(AY$1),HITTERS,0)),"")</f>
        <v/>
      </c>
      <c r="AZ1022" t="str">
        <f>IF(PLAYERIDMAP2[[#This Row],[POS]]="P",MAX(AZ$1:AZ1021)+1,"")</f>
        <v/>
      </c>
      <c r="BA1022" t="str">
        <f>IFERROR(INDEX(PLAYERIDMAP2[PLAYERNAME],MATCH(ROW()-ROW(BA$1),PITCHERS,0)),"")</f>
        <v/>
      </c>
    </row>
    <row r="1023" spans="1:53" x14ac:dyDescent="0.25">
      <c r="A1023" t="s">
        <v>14209</v>
      </c>
      <c r="B1023" t="s">
        <v>10129</v>
      </c>
      <c r="C1023" s="1">
        <v>28826</v>
      </c>
      <c r="D1023" t="s">
        <v>18189</v>
      </c>
      <c r="E1023" t="s">
        <v>18662</v>
      </c>
      <c r="F1023" t="s">
        <v>11068</v>
      </c>
      <c r="G1023" t="s">
        <v>16838</v>
      </c>
      <c r="H1023" t="s">
        <v>10988</v>
      </c>
      <c r="I1023" t="s">
        <v>18663</v>
      </c>
      <c r="J1023" t="s">
        <v>10129</v>
      </c>
      <c r="K1023">
        <v>493247</v>
      </c>
      <c r="L1023" t="s">
        <v>10129</v>
      </c>
      <c r="M1023">
        <v>1102973</v>
      </c>
      <c r="N1023" t="s">
        <v>10129</v>
      </c>
      <c r="O1023" t="s">
        <v>14210</v>
      </c>
      <c r="P1023" t="s">
        <v>14209</v>
      </c>
      <c r="Q1023">
        <v>7728</v>
      </c>
      <c r="R1023" t="s">
        <v>10129</v>
      </c>
      <c r="S1023">
        <v>6500</v>
      </c>
      <c r="T1023" t="s">
        <v>10129</v>
      </c>
      <c r="V1023" t="s">
        <v>14211</v>
      </c>
      <c r="W1023">
        <v>49614</v>
      </c>
      <c r="X1023">
        <v>7728</v>
      </c>
      <c r="Y1023" t="s">
        <v>10129</v>
      </c>
      <c r="Z1023" t="s">
        <v>16653</v>
      </c>
      <c r="AA1023" t="s">
        <v>5703</v>
      </c>
      <c r="AB1023" t="s">
        <v>5703</v>
      </c>
      <c r="AD1023" t="s">
        <v>16653</v>
      </c>
      <c r="AL1023" t="str">
        <f>IF(PLAYERIDMAP2[[#This Row],[POS]]="C",MAX(AL$1:AL1022)+1,"")</f>
        <v/>
      </c>
      <c r="AM1023" t="str">
        <f>IFERROR(INDEX(PLAYERIDMAP2[PLAYERNAME],MATCH(ROW()-ROW(AM$1),CATCHERS,0)),"")</f>
        <v/>
      </c>
      <c r="AN1023" t="str">
        <f>IF(PLAYERIDMAP2[[#This Row],[POS]]="1B",MAX(AN$1:AN1022)+1,"")</f>
        <v/>
      </c>
      <c r="AO1023" t="str">
        <f>IFERROR(INDEX(PLAYERIDMAP2[PLAYERNAME],MATCH(ROW()-ROW(AO$1),FIRSTBASE,0)),"")</f>
        <v/>
      </c>
      <c r="AP1023" t="str">
        <f>IF(PLAYERIDMAP2[[#This Row],[POS]]="2B",MAX(AP$1:AP1022)+1,"")</f>
        <v/>
      </c>
      <c r="AQ1023" t="str">
        <f>IFERROR(INDEX(PLAYERIDMAP2[PLAYERNAME],MATCH(ROW()-ROW(AQ$1),SECONDBASE,0)),"")</f>
        <v/>
      </c>
      <c r="AR1023" t="str">
        <f>IF(PLAYERIDMAP2[[#This Row],[POS]]="3B",MAX(AR$1:AR1022)+1,"")</f>
        <v/>
      </c>
      <c r="AS1023" t="str">
        <f>IFERROR(INDEX(PLAYERIDMAP2[PLAYERNAME],MATCH(ROW()-ROW(AS$1),THIRDBASE,0)),"")</f>
        <v/>
      </c>
      <c r="AT1023" t="str">
        <f>IF(PLAYERIDMAP2[[#This Row],[POS]]="SS",MAX(AT$1:AT1022)+1,"")</f>
        <v/>
      </c>
      <c r="AU1023" t="str">
        <f>IFERROR(INDEX(PLAYERIDMAP2[PLAYERNAME],MATCH(ROW()-ROW(AU$1),SHORTSTOP,0)),"")</f>
        <v/>
      </c>
      <c r="AV1023" t="str">
        <f>IF(PLAYERIDMAP2[[#This Row],[POS]]="OF",MAX(AV$1:AV1022)+1,"")</f>
        <v/>
      </c>
      <c r="AW1023" t="str">
        <f>IFERROR(INDEX(PLAYERIDMAP2[PLAYERNAME],MATCH(ROW()-ROW(AW$1),OUTFIELD,0)),"")</f>
        <v/>
      </c>
      <c r="AX1023" t="str">
        <f>IF(PLAYERIDMAP2[[#This Row],[POS]]&lt;&gt;"P",MAX(AX$1:AX1022)+1,"")</f>
        <v/>
      </c>
      <c r="AY1023" t="str">
        <f>IFERROR(INDEX(PLAYERIDMAP2[PLAYERNAME],MATCH(ROW()-ROW(AY$1),HITTERS,0)),"")</f>
        <v/>
      </c>
      <c r="AZ1023">
        <f>IF(PLAYERIDMAP2[[#This Row],[POS]]="P",MAX(AZ$1:AZ1022)+1,"")</f>
        <v>489</v>
      </c>
      <c r="BA1023" t="str">
        <f>IFERROR(INDEX(PLAYERIDMAP2[PLAYERNAME],MATCH(ROW()-ROW(BA$1),PITCHERS,0)),"")</f>
        <v/>
      </c>
    </row>
    <row r="1024" spans="1:53" x14ac:dyDescent="0.25">
      <c r="A1024" t="s">
        <v>14212</v>
      </c>
      <c r="B1024" t="s">
        <v>10518</v>
      </c>
      <c r="C1024" s="1">
        <v>30812</v>
      </c>
      <c r="D1024" t="s">
        <v>18156</v>
      </c>
      <c r="E1024" t="s">
        <v>18157</v>
      </c>
      <c r="F1024" t="s">
        <v>10992</v>
      </c>
      <c r="G1024" t="s">
        <v>14693</v>
      </c>
      <c r="H1024" t="s">
        <v>10988</v>
      </c>
      <c r="I1024" t="s">
        <v>18158</v>
      </c>
      <c r="J1024" t="s">
        <v>10518</v>
      </c>
      <c r="K1024">
        <v>465629</v>
      </c>
      <c r="L1024" t="s">
        <v>10518</v>
      </c>
      <c r="M1024">
        <v>580528</v>
      </c>
      <c r="N1024" t="s">
        <v>10518</v>
      </c>
      <c r="O1024" t="s">
        <v>14213</v>
      </c>
      <c r="P1024" t="s">
        <v>14212</v>
      </c>
      <c r="Q1024">
        <v>7801</v>
      </c>
      <c r="R1024" t="s">
        <v>10518</v>
      </c>
      <c r="S1024">
        <v>28501</v>
      </c>
      <c r="T1024" t="s">
        <v>10518</v>
      </c>
      <c r="V1024" t="s">
        <v>14214</v>
      </c>
      <c r="W1024">
        <v>46483</v>
      </c>
      <c r="X1024">
        <v>7801</v>
      </c>
      <c r="Y1024" t="s">
        <v>10518</v>
      </c>
      <c r="Z1024" t="s">
        <v>14215</v>
      </c>
      <c r="AA1024" t="s">
        <v>5703</v>
      </c>
      <c r="AB1024" t="s">
        <v>5703</v>
      </c>
      <c r="AC1024" t="s">
        <v>10518</v>
      </c>
      <c r="AD1024" t="s">
        <v>14215</v>
      </c>
      <c r="AE1024">
        <v>8926</v>
      </c>
      <c r="AF1024" t="s">
        <v>10518</v>
      </c>
      <c r="AG1024">
        <v>5040</v>
      </c>
      <c r="AH1024" t="s">
        <v>10518</v>
      </c>
      <c r="AL1024" t="str">
        <f>IF(PLAYERIDMAP2[[#This Row],[POS]]="C",MAX(AL$1:AL1023)+1,"")</f>
        <v/>
      </c>
      <c r="AM1024" t="str">
        <f>IFERROR(INDEX(PLAYERIDMAP2[PLAYERNAME],MATCH(ROW()-ROW(AM$1),CATCHERS,0)),"")</f>
        <v/>
      </c>
      <c r="AN1024" t="str">
        <f>IF(PLAYERIDMAP2[[#This Row],[POS]]="1B",MAX(AN$1:AN1023)+1,"")</f>
        <v/>
      </c>
      <c r="AO1024" t="str">
        <f>IFERROR(INDEX(PLAYERIDMAP2[PLAYERNAME],MATCH(ROW()-ROW(AO$1),FIRSTBASE,0)),"")</f>
        <v/>
      </c>
      <c r="AP1024" t="str">
        <f>IF(PLAYERIDMAP2[[#This Row],[POS]]="2B",MAX(AP$1:AP1023)+1,"")</f>
        <v/>
      </c>
      <c r="AQ1024" t="str">
        <f>IFERROR(INDEX(PLAYERIDMAP2[PLAYERNAME],MATCH(ROW()-ROW(AQ$1),SECONDBASE,0)),"")</f>
        <v/>
      </c>
      <c r="AR1024" t="str">
        <f>IF(PLAYERIDMAP2[[#This Row],[POS]]="3B",MAX(AR$1:AR1023)+1,"")</f>
        <v/>
      </c>
      <c r="AS1024" t="str">
        <f>IFERROR(INDEX(PLAYERIDMAP2[PLAYERNAME],MATCH(ROW()-ROW(AS$1),THIRDBASE,0)),"")</f>
        <v/>
      </c>
      <c r="AT1024" t="str">
        <f>IF(PLAYERIDMAP2[[#This Row],[POS]]="SS",MAX(AT$1:AT1023)+1,"")</f>
        <v/>
      </c>
      <c r="AU1024" t="str">
        <f>IFERROR(INDEX(PLAYERIDMAP2[PLAYERNAME],MATCH(ROW()-ROW(AU$1),SHORTSTOP,0)),"")</f>
        <v/>
      </c>
      <c r="AV1024" t="str">
        <f>IF(PLAYERIDMAP2[[#This Row],[POS]]="OF",MAX(AV$1:AV1023)+1,"")</f>
        <v/>
      </c>
      <c r="AW1024" t="str">
        <f>IFERROR(INDEX(PLAYERIDMAP2[PLAYERNAME],MATCH(ROW()-ROW(AW$1),OUTFIELD,0)),"")</f>
        <v/>
      </c>
      <c r="AX1024" t="str">
        <f>IF(PLAYERIDMAP2[[#This Row],[POS]]&lt;&gt;"P",MAX(AX$1:AX1023)+1,"")</f>
        <v/>
      </c>
      <c r="AY1024" t="str">
        <f>IFERROR(INDEX(PLAYERIDMAP2[PLAYERNAME],MATCH(ROW()-ROW(AY$1),HITTERS,0)),"")</f>
        <v/>
      </c>
      <c r="AZ1024">
        <f>IF(PLAYERIDMAP2[[#This Row],[POS]]="P",MAX(AZ$1:AZ1023)+1,"")</f>
        <v>490</v>
      </c>
      <c r="BA1024" t="str">
        <f>IFERROR(INDEX(PLAYERIDMAP2[PLAYERNAME],MATCH(ROW()-ROW(BA$1),PITCHERS,0)),"")</f>
        <v/>
      </c>
    </row>
    <row r="1025" spans="1:53" x14ac:dyDescent="0.25">
      <c r="A1025" t="s">
        <v>14216</v>
      </c>
      <c r="B1025" t="s">
        <v>5449</v>
      </c>
      <c r="C1025" s="1">
        <v>29877</v>
      </c>
      <c r="D1025" t="s">
        <v>16893</v>
      </c>
      <c r="E1025" t="s">
        <v>18815</v>
      </c>
      <c r="F1025" t="s">
        <v>11087</v>
      </c>
      <c r="G1025" t="s">
        <v>14693</v>
      </c>
      <c r="H1025" t="s">
        <v>10998</v>
      </c>
      <c r="I1025" t="s">
        <v>20502</v>
      </c>
      <c r="J1025" t="s">
        <v>5449</v>
      </c>
      <c r="K1025">
        <v>461815</v>
      </c>
      <c r="L1025" t="s">
        <v>5449</v>
      </c>
      <c r="M1025">
        <v>486548</v>
      </c>
      <c r="N1025" t="s">
        <v>5449</v>
      </c>
      <c r="O1025" t="s">
        <v>14217</v>
      </c>
      <c r="P1025" t="s">
        <v>14216</v>
      </c>
      <c r="Q1025">
        <v>7862</v>
      </c>
      <c r="R1025" t="s">
        <v>5449</v>
      </c>
      <c r="S1025">
        <v>28582</v>
      </c>
      <c r="T1025" t="s">
        <v>5449</v>
      </c>
      <c r="U1025" t="s">
        <v>5449</v>
      </c>
      <c r="V1025" t="s">
        <v>14218</v>
      </c>
      <c r="W1025">
        <v>45458</v>
      </c>
      <c r="X1025">
        <v>7862</v>
      </c>
      <c r="Y1025" t="s">
        <v>5449</v>
      </c>
      <c r="Z1025" t="s">
        <v>14219</v>
      </c>
      <c r="AA1025" t="s">
        <v>10958</v>
      </c>
      <c r="AB1025" t="s">
        <v>10958</v>
      </c>
      <c r="AC1025" t="s">
        <v>5449</v>
      </c>
      <c r="AD1025" t="s">
        <v>14219</v>
      </c>
      <c r="AE1025">
        <v>7628</v>
      </c>
      <c r="AF1025" t="s">
        <v>5449</v>
      </c>
      <c r="AG1025">
        <v>5356</v>
      </c>
      <c r="AH1025" t="s">
        <v>5449</v>
      </c>
      <c r="AL1025" t="str">
        <f>IF(PLAYERIDMAP2[[#This Row],[POS]]="C",MAX(AL$1:AL1024)+1,"")</f>
        <v/>
      </c>
      <c r="AM1025" t="str">
        <f>IFERROR(INDEX(PLAYERIDMAP2[PLAYERNAME],MATCH(ROW()-ROW(AM$1),CATCHERS,0)),"")</f>
        <v/>
      </c>
      <c r="AN1025" t="str">
        <f>IF(PLAYERIDMAP2[[#This Row],[POS]]="1B",MAX(AN$1:AN1024)+1,"")</f>
        <v/>
      </c>
      <c r="AO1025" t="str">
        <f>IFERROR(INDEX(PLAYERIDMAP2[PLAYERNAME],MATCH(ROW()-ROW(AO$1),FIRSTBASE,0)),"")</f>
        <v/>
      </c>
      <c r="AP1025" t="str">
        <f>IF(PLAYERIDMAP2[[#This Row],[POS]]="2B",MAX(AP$1:AP1024)+1,"")</f>
        <v/>
      </c>
      <c r="AQ1025" t="str">
        <f>IFERROR(INDEX(PLAYERIDMAP2[PLAYERNAME],MATCH(ROW()-ROW(AQ$1),SECONDBASE,0)),"")</f>
        <v/>
      </c>
      <c r="AR1025" t="str">
        <f>IF(PLAYERIDMAP2[[#This Row],[POS]]="3B",MAX(AR$1:AR1024)+1,"")</f>
        <v/>
      </c>
      <c r="AS1025" t="str">
        <f>IFERROR(INDEX(PLAYERIDMAP2[PLAYERNAME],MATCH(ROW()-ROW(AS$1),THIRDBASE,0)),"")</f>
        <v/>
      </c>
      <c r="AT1025" t="str">
        <f>IF(PLAYERIDMAP2[[#This Row],[POS]]="SS",MAX(AT$1:AT1024)+1,"")</f>
        <v/>
      </c>
      <c r="AU1025" t="str">
        <f>IFERROR(INDEX(PLAYERIDMAP2[PLAYERNAME],MATCH(ROW()-ROW(AU$1),SHORTSTOP,0)),"")</f>
        <v/>
      </c>
      <c r="AV1025">
        <f>IF(PLAYERIDMAP2[[#This Row],[POS]]="OF",MAX(AV$1:AV1024)+1,"")</f>
        <v>205</v>
      </c>
      <c r="AW1025" t="str">
        <f>IFERROR(INDEX(PLAYERIDMAP2[PLAYERNAME],MATCH(ROW()-ROW(AW$1),OUTFIELD,0)),"")</f>
        <v/>
      </c>
      <c r="AX1025">
        <f>IF(PLAYERIDMAP2[[#This Row],[POS]]&lt;&gt;"P",MAX(AX$1:AX1024)+1,"")</f>
        <v>534</v>
      </c>
      <c r="AY1025" t="str">
        <f>IFERROR(INDEX(PLAYERIDMAP2[PLAYERNAME],MATCH(ROW()-ROW(AY$1),HITTERS,0)),"")</f>
        <v/>
      </c>
      <c r="AZ1025" t="str">
        <f>IF(PLAYERIDMAP2[[#This Row],[POS]]="P",MAX(AZ$1:AZ1024)+1,"")</f>
        <v/>
      </c>
      <c r="BA1025" t="str">
        <f>IFERROR(INDEX(PLAYERIDMAP2[PLAYERNAME],MATCH(ROW()-ROW(BA$1),PITCHERS,0)),"")</f>
        <v/>
      </c>
    </row>
    <row r="1026" spans="1:53" x14ac:dyDescent="0.25">
      <c r="A1026" t="s">
        <v>14220</v>
      </c>
      <c r="B1026" t="s">
        <v>5438</v>
      </c>
      <c r="C1026" s="1">
        <v>31138</v>
      </c>
      <c r="D1026" t="s">
        <v>17039</v>
      </c>
      <c r="E1026" t="s">
        <v>18815</v>
      </c>
      <c r="F1026" t="s">
        <v>11373</v>
      </c>
      <c r="G1026" t="s">
        <v>16838</v>
      </c>
      <c r="H1026" t="s">
        <v>5706</v>
      </c>
      <c r="I1026" t="s">
        <v>20093</v>
      </c>
      <c r="J1026" t="s">
        <v>5438</v>
      </c>
      <c r="K1026">
        <v>502517</v>
      </c>
      <c r="L1026" t="s">
        <v>5438</v>
      </c>
      <c r="M1026">
        <v>1208667</v>
      </c>
      <c r="N1026" t="s">
        <v>5438</v>
      </c>
      <c r="O1026" t="s">
        <v>14221</v>
      </c>
      <c r="P1026" t="s">
        <v>14220</v>
      </c>
      <c r="Q1026">
        <v>8314</v>
      </c>
      <c r="R1026" t="s">
        <v>5438</v>
      </c>
      <c r="S1026">
        <v>29200</v>
      </c>
      <c r="T1026" t="s">
        <v>5438</v>
      </c>
      <c r="U1026" t="s">
        <v>5438</v>
      </c>
      <c r="V1026" t="s">
        <v>14222</v>
      </c>
      <c r="W1026">
        <v>50312</v>
      </c>
      <c r="X1026">
        <v>8314</v>
      </c>
      <c r="Y1026" t="s">
        <v>5438</v>
      </c>
      <c r="Z1026" t="s">
        <v>14223</v>
      </c>
      <c r="AA1026" t="s">
        <v>10958</v>
      </c>
      <c r="AB1026" t="s">
        <v>5703</v>
      </c>
      <c r="AC1026" t="s">
        <v>5438</v>
      </c>
      <c r="AD1026" t="s">
        <v>14223</v>
      </c>
      <c r="AE1026">
        <v>10364</v>
      </c>
      <c r="AF1026" t="s">
        <v>5438</v>
      </c>
      <c r="AG1026">
        <v>5094</v>
      </c>
      <c r="AH1026" t="s">
        <v>5438</v>
      </c>
      <c r="AL1026" t="str">
        <f>IF(PLAYERIDMAP2[[#This Row],[POS]]="C",MAX(AL$1:AL1025)+1,"")</f>
        <v/>
      </c>
      <c r="AM1026" t="str">
        <f>IFERROR(INDEX(PLAYERIDMAP2[PLAYERNAME],MATCH(ROW()-ROW(AM$1),CATCHERS,0)),"")</f>
        <v/>
      </c>
      <c r="AN1026" t="str">
        <f>IF(PLAYERIDMAP2[[#This Row],[POS]]="1B",MAX(AN$1:AN1025)+1,"")</f>
        <v/>
      </c>
      <c r="AO1026" t="str">
        <f>IFERROR(INDEX(PLAYERIDMAP2[PLAYERNAME],MATCH(ROW()-ROW(AO$1),FIRSTBASE,0)),"")</f>
        <v/>
      </c>
      <c r="AP1026">
        <f>IF(PLAYERIDMAP2[[#This Row],[POS]]="2B",MAX(AP$1:AP1025)+1,"")</f>
        <v>74</v>
      </c>
      <c r="AQ1026" t="str">
        <f>IFERROR(INDEX(PLAYERIDMAP2[PLAYERNAME],MATCH(ROW()-ROW(AQ$1),SECONDBASE,0)),"")</f>
        <v/>
      </c>
      <c r="AR1026" t="str">
        <f>IF(PLAYERIDMAP2[[#This Row],[POS]]="3B",MAX(AR$1:AR1025)+1,"")</f>
        <v/>
      </c>
      <c r="AS1026" t="str">
        <f>IFERROR(INDEX(PLAYERIDMAP2[PLAYERNAME],MATCH(ROW()-ROW(AS$1),THIRDBASE,0)),"")</f>
        <v/>
      </c>
      <c r="AT1026" t="str">
        <f>IF(PLAYERIDMAP2[[#This Row],[POS]]="SS",MAX(AT$1:AT1025)+1,"")</f>
        <v/>
      </c>
      <c r="AU1026" t="str">
        <f>IFERROR(INDEX(PLAYERIDMAP2[PLAYERNAME],MATCH(ROW()-ROW(AU$1),SHORTSTOP,0)),"")</f>
        <v/>
      </c>
      <c r="AV1026" t="str">
        <f>IF(PLAYERIDMAP2[[#This Row],[POS]]="OF",MAX(AV$1:AV1025)+1,"")</f>
        <v/>
      </c>
      <c r="AW1026" t="str">
        <f>IFERROR(INDEX(PLAYERIDMAP2[PLAYERNAME],MATCH(ROW()-ROW(AW$1),OUTFIELD,0)),"")</f>
        <v/>
      </c>
      <c r="AX1026">
        <f>IF(PLAYERIDMAP2[[#This Row],[POS]]&lt;&gt;"P",MAX(AX$1:AX1025)+1,"")</f>
        <v>535</v>
      </c>
      <c r="AY1026" t="str">
        <f>IFERROR(INDEX(PLAYERIDMAP2[PLAYERNAME],MATCH(ROW()-ROW(AY$1),HITTERS,0)),"")</f>
        <v/>
      </c>
      <c r="AZ1026" t="str">
        <f>IF(PLAYERIDMAP2[[#This Row],[POS]]="P",MAX(AZ$1:AZ1025)+1,"")</f>
        <v/>
      </c>
      <c r="BA1026" t="str">
        <f>IFERROR(INDEX(PLAYERIDMAP2[PLAYERNAME],MATCH(ROW()-ROW(BA$1),PITCHERS,0)),"")</f>
        <v/>
      </c>
    </row>
    <row r="1027" spans="1:53" x14ac:dyDescent="0.25">
      <c r="A1027" t="s">
        <v>18812</v>
      </c>
      <c r="B1027" t="s">
        <v>18813</v>
      </c>
      <c r="C1027" s="1">
        <v>33371</v>
      </c>
      <c r="D1027" t="s">
        <v>18814</v>
      </c>
      <c r="E1027" t="s">
        <v>18815</v>
      </c>
      <c r="F1027" t="s">
        <v>11040</v>
      </c>
      <c r="G1027" t="s">
        <v>14693</v>
      </c>
      <c r="H1027" t="s">
        <v>11110</v>
      </c>
      <c r="I1027" t="s">
        <v>18816</v>
      </c>
      <c r="J1027" t="s">
        <v>5048</v>
      </c>
      <c r="K1027">
        <v>571974</v>
      </c>
      <c r="L1027" t="s">
        <v>18813</v>
      </c>
      <c r="P1027" t="s">
        <v>18812</v>
      </c>
      <c r="S1027">
        <v>31477</v>
      </c>
      <c r="T1027" t="s">
        <v>18817</v>
      </c>
      <c r="Z1027" t="s">
        <v>18818</v>
      </c>
      <c r="AA1027" t="s">
        <v>5703</v>
      </c>
      <c r="AB1027" t="s">
        <v>5703</v>
      </c>
      <c r="AD1027" t="s">
        <v>18819</v>
      </c>
      <c r="AL1027">
        <f>IF(PLAYERIDMAP2[[#This Row],[POS]]="C",MAX(AL$1:AL1026)+1,"")</f>
        <v>68</v>
      </c>
      <c r="AM1027" t="str">
        <f>IFERROR(INDEX(PLAYERIDMAP2[PLAYERNAME],MATCH(ROW()-ROW(AM$1),CATCHERS,0)),"")</f>
        <v/>
      </c>
      <c r="AN1027" t="str">
        <f>IF(PLAYERIDMAP2[[#This Row],[POS]]="1B",MAX(AN$1:AN1026)+1,"")</f>
        <v/>
      </c>
      <c r="AO1027" t="str">
        <f>IFERROR(INDEX(PLAYERIDMAP2[PLAYERNAME],MATCH(ROW()-ROW(AO$1),FIRSTBASE,0)),"")</f>
        <v/>
      </c>
      <c r="AP1027" t="str">
        <f>IF(PLAYERIDMAP2[[#This Row],[POS]]="2B",MAX(AP$1:AP1026)+1,"")</f>
        <v/>
      </c>
      <c r="AQ1027" t="str">
        <f>IFERROR(INDEX(PLAYERIDMAP2[PLAYERNAME],MATCH(ROW()-ROW(AQ$1),SECONDBASE,0)),"")</f>
        <v/>
      </c>
      <c r="AR1027" t="str">
        <f>IF(PLAYERIDMAP2[[#This Row],[POS]]="3B",MAX(AR$1:AR1026)+1,"")</f>
        <v/>
      </c>
      <c r="AS1027" t="str">
        <f>IFERROR(INDEX(PLAYERIDMAP2[PLAYERNAME],MATCH(ROW()-ROW(AS$1),THIRDBASE,0)),"")</f>
        <v/>
      </c>
      <c r="AT1027" t="str">
        <f>IF(PLAYERIDMAP2[[#This Row],[POS]]="SS",MAX(AT$1:AT1026)+1,"")</f>
        <v/>
      </c>
      <c r="AU1027" t="str">
        <f>IFERROR(INDEX(PLAYERIDMAP2[PLAYERNAME],MATCH(ROW()-ROW(AU$1),SHORTSTOP,0)),"")</f>
        <v/>
      </c>
      <c r="AV1027" t="str">
        <f>IF(PLAYERIDMAP2[[#This Row],[POS]]="OF",MAX(AV$1:AV1026)+1,"")</f>
        <v/>
      </c>
      <c r="AW1027" t="str">
        <f>IFERROR(INDEX(PLAYERIDMAP2[PLAYERNAME],MATCH(ROW()-ROW(AW$1),OUTFIELD,0)),"")</f>
        <v/>
      </c>
      <c r="AX1027">
        <f>IF(PLAYERIDMAP2[[#This Row],[POS]]&lt;&gt;"P",MAX(AX$1:AX1026)+1,"")</f>
        <v>536</v>
      </c>
      <c r="AY1027" t="str">
        <f>IFERROR(INDEX(PLAYERIDMAP2[PLAYERNAME],MATCH(ROW()-ROW(AY$1),HITTERS,0)),"")</f>
        <v/>
      </c>
      <c r="AZ1027" t="str">
        <f>IF(PLAYERIDMAP2[[#This Row],[POS]]="P",MAX(AZ$1:AZ1026)+1,"")</f>
        <v/>
      </c>
      <c r="BA1027" t="str">
        <f>IFERROR(INDEX(PLAYERIDMAP2[PLAYERNAME],MATCH(ROW()-ROW(BA$1),PITCHERS,0)),"")</f>
        <v/>
      </c>
    </row>
    <row r="1028" spans="1:53" x14ac:dyDescent="0.25">
      <c r="A1028" t="s">
        <v>14224</v>
      </c>
      <c r="B1028" t="s">
        <v>5374</v>
      </c>
      <c r="C1028" s="1">
        <v>30902</v>
      </c>
      <c r="D1028" t="s">
        <v>19624</v>
      </c>
      <c r="E1028" t="s">
        <v>19625</v>
      </c>
      <c r="F1028" t="s">
        <v>10987</v>
      </c>
      <c r="G1028" t="s">
        <v>14693</v>
      </c>
      <c r="H1028" t="s">
        <v>5705</v>
      </c>
      <c r="I1028" t="s">
        <v>5373</v>
      </c>
      <c r="K1028">
        <v>608589</v>
      </c>
      <c r="L1028" t="s">
        <v>5374</v>
      </c>
      <c r="M1028">
        <v>1958130</v>
      </c>
      <c r="N1028" t="s">
        <v>5374</v>
      </c>
      <c r="Z1028" t="s">
        <v>16654</v>
      </c>
      <c r="AA1028" t="s">
        <v>5703</v>
      </c>
      <c r="AB1028" t="s">
        <v>5703</v>
      </c>
      <c r="AD1028" t="s">
        <v>16654</v>
      </c>
      <c r="AL1028" t="str">
        <f>IF(PLAYERIDMAP2[[#This Row],[POS]]="C",MAX(AL$1:AL1027)+1,"")</f>
        <v/>
      </c>
      <c r="AM1028" t="str">
        <f>IFERROR(INDEX(PLAYERIDMAP2[PLAYERNAME],MATCH(ROW()-ROW(AM$1),CATCHERS,0)),"")</f>
        <v/>
      </c>
      <c r="AN1028" t="str">
        <f>IF(PLAYERIDMAP2[[#This Row],[POS]]="1B",MAX(AN$1:AN1027)+1,"")</f>
        <v/>
      </c>
      <c r="AO1028" t="str">
        <f>IFERROR(INDEX(PLAYERIDMAP2[PLAYERNAME],MATCH(ROW()-ROW(AO$1),FIRSTBASE,0)),"")</f>
        <v/>
      </c>
      <c r="AP1028" t="str">
        <f>IF(PLAYERIDMAP2[[#This Row],[POS]]="2B",MAX(AP$1:AP1027)+1,"")</f>
        <v/>
      </c>
      <c r="AQ1028" t="str">
        <f>IFERROR(INDEX(PLAYERIDMAP2[PLAYERNAME],MATCH(ROW()-ROW(AQ$1),SECONDBASE,0)),"")</f>
        <v/>
      </c>
      <c r="AR1028">
        <f>IF(PLAYERIDMAP2[[#This Row],[POS]]="3B",MAX(AR$1:AR1027)+1,"")</f>
        <v>64</v>
      </c>
      <c r="AS1028" t="str">
        <f>IFERROR(INDEX(PLAYERIDMAP2[PLAYERNAME],MATCH(ROW()-ROW(AS$1),THIRDBASE,0)),"")</f>
        <v/>
      </c>
      <c r="AT1028" t="str">
        <f>IF(PLAYERIDMAP2[[#This Row],[POS]]="SS",MAX(AT$1:AT1027)+1,"")</f>
        <v/>
      </c>
      <c r="AU1028" t="str">
        <f>IFERROR(INDEX(PLAYERIDMAP2[PLAYERNAME],MATCH(ROW()-ROW(AU$1),SHORTSTOP,0)),"")</f>
        <v/>
      </c>
      <c r="AV1028" t="str">
        <f>IF(PLAYERIDMAP2[[#This Row],[POS]]="OF",MAX(AV$1:AV1027)+1,"")</f>
        <v/>
      </c>
      <c r="AW1028" t="str">
        <f>IFERROR(INDEX(PLAYERIDMAP2[PLAYERNAME],MATCH(ROW()-ROW(AW$1),OUTFIELD,0)),"")</f>
        <v/>
      </c>
      <c r="AX1028">
        <f>IF(PLAYERIDMAP2[[#This Row],[POS]]&lt;&gt;"P",MAX(AX$1:AX1027)+1,"")</f>
        <v>537</v>
      </c>
      <c r="AY1028" t="str">
        <f>IFERROR(INDEX(PLAYERIDMAP2[PLAYERNAME],MATCH(ROW()-ROW(AY$1),HITTERS,0)),"")</f>
        <v/>
      </c>
      <c r="AZ1028" t="str">
        <f>IF(PLAYERIDMAP2[[#This Row],[POS]]="P",MAX(AZ$1:AZ1027)+1,"")</f>
        <v/>
      </c>
      <c r="BA1028" t="str">
        <f>IFERROR(INDEX(PLAYERIDMAP2[PLAYERNAME],MATCH(ROW()-ROW(BA$1),PITCHERS,0)),"")</f>
        <v/>
      </c>
    </row>
    <row r="1029" spans="1:53" x14ac:dyDescent="0.25">
      <c r="A1029" t="s">
        <v>14225</v>
      </c>
      <c r="B1029" t="s">
        <v>9668</v>
      </c>
      <c r="C1029" s="1">
        <v>29450</v>
      </c>
      <c r="D1029" t="s">
        <v>17131</v>
      </c>
      <c r="E1029" t="s">
        <v>17734</v>
      </c>
      <c r="F1029" t="s">
        <v>11016</v>
      </c>
      <c r="G1029" t="s">
        <v>11016</v>
      </c>
      <c r="H1029" t="s">
        <v>10988</v>
      </c>
      <c r="I1029" t="s">
        <v>17735</v>
      </c>
      <c r="K1029">
        <v>408206</v>
      </c>
      <c r="L1029" t="s">
        <v>9668</v>
      </c>
      <c r="M1029">
        <v>288913</v>
      </c>
      <c r="N1029" t="s">
        <v>9668</v>
      </c>
      <c r="O1029" t="s">
        <v>14226</v>
      </c>
      <c r="P1029" t="s">
        <v>14225</v>
      </c>
      <c r="Q1029">
        <v>6864</v>
      </c>
      <c r="R1029" t="s">
        <v>9668</v>
      </c>
      <c r="V1029" t="s">
        <v>14227</v>
      </c>
      <c r="W1029">
        <v>677</v>
      </c>
      <c r="X1029">
        <v>6864</v>
      </c>
      <c r="Y1029" t="s">
        <v>9668</v>
      </c>
      <c r="Z1029" t="s">
        <v>16655</v>
      </c>
      <c r="AA1029" t="s">
        <v>5703</v>
      </c>
      <c r="AB1029" t="s">
        <v>5703</v>
      </c>
      <c r="AD1029" t="s">
        <v>16655</v>
      </c>
      <c r="AL1029" t="str">
        <f>IF(PLAYERIDMAP2[[#This Row],[POS]]="C",MAX(AL$1:AL1028)+1,"")</f>
        <v/>
      </c>
      <c r="AM1029" t="str">
        <f>IFERROR(INDEX(PLAYERIDMAP2[PLAYERNAME],MATCH(ROW()-ROW(AM$1),CATCHERS,0)),"")</f>
        <v/>
      </c>
      <c r="AN1029" t="str">
        <f>IF(PLAYERIDMAP2[[#This Row],[POS]]="1B",MAX(AN$1:AN1028)+1,"")</f>
        <v/>
      </c>
      <c r="AO1029" t="str">
        <f>IFERROR(INDEX(PLAYERIDMAP2[PLAYERNAME],MATCH(ROW()-ROW(AO$1),FIRSTBASE,0)),"")</f>
        <v/>
      </c>
      <c r="AP1029" t="str">
        <f>IF(PLAYERIDMAP2[[#This Row],[POS]]="2B",MAX(AP$1:AP1028)+1,"")</f>
        <v/>
      </c>
      <c r="AQ1029" t="str">
        <f>IFERROR(INDEX(PLAYERIDMAP2[PLAYERNAME],MATCH(ROW()-ROW(AQ$1),SECONDBASE,0)),"")</f>
        <v/>
      </c>
      <c r="AR1029" t="str">
        <f>IF(PLAYERIDMAP2[[#This Row],[POS]]="3B",MAX(AR$1:AR1028)+1,"")</f>
        <v/>
      </c>
      <c r="AS1029" t="str">
        <f>IFERROR(INDEX(PLAYERIDMAP2[PLAYERNAME],MATCH(ROW()-ROW(AS$1),THIRDBASE,0)),"")</f>
        <v/>
      </c>
      <c r="AT1029" t="str">
        <f>IF(PLAYERIDMAP2[[#This Row],[POS]]="SS",MAX(AT$1:AT1028)+1,"")</f>
        <v/>
      </c>
      <c r="AU1029" t="str">
        <f>IFERROR(INDEX(PLAYERIDMAP2[PLAYERNAME],MATCH(ROW()-ROW(AU$1),SHORTSTOP,0)),"")</f>
        <v/>
      </c>
      <c r="AV1029" t="str">
        <f>IF(PLAYERIDMAP2[[#This Row],[POS]]="OF",MAX(AV$1:AV1028)+1,"")</f>
        <v/>
      </c>
      <c r="AW1029" t="str">
        <f>IFERROR(INDEX(PLAYERIDMAP2[PLAYERNAME],MATCH(ROW()-ROW(AW$1),OUTFIELD,0)),"")</f>
        <v/>
      </c>
      <c r="AX1029" t="str">
        <f>IF(PLAYERIDMAP2[[#This Row],[POS]]&lt;&gt;"P",MAX(AX$1:AX1028)+1,"")</f>
        <v/>
      </c>
      <c r="AY1029" t="str">
        <f>IFERROR(INDEX(PLAYERIDMAP2[PLAYERNAME],MATCH(ROW()-ROW(AY$1),HITTERS,0)),"")</f>
        <v/>
      </c>
      <c r="AZ1029">
        <f>IF(PLAYERIDMAP2[[#This Row],[POS]]="P",MAX(AZ$1:AZ1028)+1,"")</f>
        <v>491</v>
      </c>
      <c r="BA1029" t="str">
        <f>IFERROR(INDEX(PLAYERIDMAP2[PLAYERNAME],MATCH(ROW()-ROW(BA$1),PITCHERS,0)),"")</f>
        <v/>
      </c>
    </row>
    <row r="1030" spans="1:53" x14ac:dyDescent="0.25">
      <c r="A1030" t="s">
        <v>14228</v>
      </c>
      <c r="B1030" t="s">
        <v>5538</v>
      </c>
      <c r="C1030" s="1">
        <v>33217</v>
      </c>
      <c r="D1030" t="s">
        <v>17914</v>
      </c>
      <c r="E1030" t="s">
        <v>17734</v>
      </c>
      <c r="F1030" t="s">
        <v>11062</v>
      </c>
      <c r="G1030" t="s">
        <v>16838</v>
      </c>
      <c r="H1030" t="s">
        <v>10998</v>
      </c>
      <c r="I1030" t="s">
        <v>18136</v>
      </c>
      <c r="J1030" t="s">
        <v>5538</v>
      </c>
      <c r="K1030">
        <v>571976</v>
      </c>
      <c r="L1030" t="s">
        <v>5538</v>
      </c>
      <c r="M1030">
        <v>1744704</v>
      </c>
      <c r="N1030" t="s">
        <v>5538</v>
      </c>
      <c r="O1030" t="s">
        <v>14229</v>
      </c>
      <c r="P1030" t="s">
        <v>14228</v>
      </c>
      <c r="Q1030">
        <v>8859</v>
      </c>
      <c r="R1030" t="s">
        <v>5538</v>
      </c>
      <c r="S1030">
        <v>31265</v>
      </c>
      <c r="T1030" t="s">
        <v>5538</v>
      </c>
      <c r="U1030" t="s">
        <v>5538</v>
      </c>
      <c r="V1030" t="s">
        <v>14230</v>
      </c>
      <c r="W1030">
        <v>60635</v>
      </c>
      <c r="X1030">
        <v>8859</v>
      </c>
      <c r="Y1030" t="s">
        <v>5538</v>
      </c>
      <c r="Z1030" t="s">
        <v>14231</v>
      </c>
      <c r="AA1030" t="s">
        <v>5703</v>
      </c>
      <c r="AB1030" t="s">
        <v>5703</v>
      </c>
      <c r="AC1030" t="s">
        <v>5538</v>
      </c>
      <c r="AD1030" t="s">
        <v>14231</v>
      </c>
      <c r="AE1030">
        <v>10972</v>
      </c>
      <c r="AF1030" t="s">
        <v>5538</v>
      </c>
      <c r="AG1030">
        <v>12931</v>
      </c>
      <c r="AH1030" t="s">
        <v>5538</v>
      </c>
      <c r="AL1030" t="str">
        <f>IF(PLAYERIDMAP2[[#This Row],[POS]]="C",MAX(AL$1:AL1029)+1,"")</f>
        <v/>
      </c>
      <c r="AM1030" t="str">
        <f>IFERROR(INDEX(PLAYERIDMAP2[PLAYERNAME],MATCH(ROW()-ROW(AM$1),CATCHERS,0)),"")</f>
        <v/>
      </c>
      <c r="AN1030" t="str">
        <f>IF(PLAYERIDMAP2[[#This Row],[POS]]="1B",MAX(AN$1:AN1029)+1,"")</f>
        <v/>
      </c>
      <c r="AO1030" t="str">
        <f>IFERROR(INDEX(PLAYERIDMAP2[PLAYERNAME],MATCH(ROW()-ROW(AO$1),FIRSTBASE,0)),"")</f>
        <v/>
      </c>
      <c r="AP1030" t="str">
        <f>IF(PLAYERIDMAP2[[#This Row],[POS]]="2B",MAX(AP$1:AP1029)+1,"")</f>
        <v/>
      </c>
      <c r="AQ1030" t="str">
        <f>IFERROR(INDEX(PLAYERIDMAP2[PLAYERNAME],MATCH(ROW()-ROW(AQ$1),SECONDBASE,0)),"")</f>
        <v/>
      </c>
      <c r="AR1030" t="str">
        <f>IF(PLAYERIDMAP2[[#This Row],[POS]]="3B",MAX(AR$1:AR1029)+1,"")</f>
        <v/>
      </c>
      <c r="AS1030" t="str">
        <f>IFERROR(INDEX(PLAYERIDMAP2[PLAYERNAME],MATCH(ROW()-ROW(AS$1),THIRDBASE,0)),"")</f>
        <v/>
      </c>
      <c r="AT1030" t="str">
        <f>IF(PLAYERIDMAP2[[#This Row],[POS]]="SS",MAX(AT$1:AT1029)+1,"")</f>
        <v/>
      </c>
      <c r="AU1030" t="str">
        <f>IFERROR(INDEX(PLAYERIDMAP2[PLAYERNAME],MATCH(ROW()-ROW(AU$1),SHORTSTOP,0)),"")</f>
        <v/>
      </c>
      <c r="AV1030">
        <f>IF(PLAYERIDMAP2[[#This Row],[POS]]="OF",MAX(AV$1:AV1029)+1,"")</f>
        <v>206</v>
      </c>
      <c r="AW1030" t="str">
        <f>IFERROR(INDEX(PLAYERIDMAP2[PLAYERNAME],MATCH(ROW()-ROW(AW$1),OUTFIELD,0)),"")</f>
        <v/>
      </c>
      <c r="AX1030">
        <f>IF(PLAYERIDMAP2[[#This Row],[POS]]&lt;&gt;"P",MAX(AX$1:AX1029)+1,"")</f>
        <v>538</v>
      </c>
      <c r="AY1030" t="str">
        <f>IFERROR(INDEX(PLAYERIDMAP2[PLAYERNAME],MATCH(ROW()-ROW(AY$1),HITTERS,0)),"")</f>
        <v/>
      </c>
      <c r="AZ1030" t="str">
        <f>IF(PLAYERIDMAP2[[#This Row],[POS]]="P",MAX(AZ$1:AZ1029)+1,"")</f>
        <v/>
      </c>
      <c r="BA1030" t="str">
        <f>IFERROR(INDEX(PLAYERIDMAP2[PLAYERNAME],MATCH(ROW()-ROW(BA$1),PITCHERS,0)),"")</f>
        <v/>
      </c>
    </row>
    <row r="1031" spans="1:53" x14ac:dyDescent="0.25">
      <c r="A1031" t="s">
        <v>14232</v>
      </c>
      <c r="B1031" t="s">
        <v>4324</v>
      </c>
      <c r="C1031" s="1">
        <v>28808</v>
      </c>
      <c r="D1031" t="s">
        <v>19469</v>
      </c>
      <c r="E1031" t="s">
        <v>20180</v>
      </c>
      <c r="F1031" t="s">
        <v>11016</v>
      </c>
      <c r="G1031" t="s">
        <v>11016</v>
      </c>
      <c r="H1031" t="s">
        <v>10998</v>
      </c>
      <c r="I1031" t="s">
        <v>20181</v>
      </c>
      <c r="J1031" t="s">
        <v>4324</v>
      </c>
      <c r="K1031">
        <v>294558</v>
      </c>
      <c r="L1031" t="s">
        <v>4324</v>
      </c>
      <c r="M1031">
        <v>205682</v>
      </c>
      <c r="N1031" t="s">
        <v>4324</v>
      </c>
      <c r="O1031" t="s">
        <v>14233</v>
      </c>
      <c r="P1031" t="s">
        <v>14232</v>
      </c>
      <c r="Q1031">
        <v>6610</v>
      </c>
      <c r="R1031" t="s">
        <v>4324</v>
      </c>
      <c r="S1031">
        <v>4564</v>
      </c>
      <c r="T1031" t="s">
        <v>4324</v>
      </c>
      <c r="V1031" t="s">
        <v>14234</v>
      </c>
      <c r="W1031">
        <v>16624</v>
      </c>
      <c r="X1031">
        <v>6610</v>
      </c>
      <c r="Y1031" t="s">
        <v>4324</v>
      </c>
      <c r="Z1031" t="s">
        <v>14235</v>
      </c>
      <c r="AA1031" t="s">
        <v>5703</v>
      </c>
      <c r="AB1031" t="s">
        <v>5703</v>
      </c>
      <c r="AC1031" t="s">
        <v>4324</v>
      </c>
      <c r="AD1031" t="s">
        <v>14235</v>
      </c>
      <c r="AL1031" t="str">
        <f>IF(PLAYERIDMAP2[[#This Row],[POS]]="C",MAX(AL$1:AL1030)+1,"")</f>
        <v/>
      </c>
      <c r="AM1031" t="str">
        <f>IFERROR(INDEX(PLAYERIDMAP2[PLAYERNAME],MATCH(ROW()-ROW(AM$1),CATCHERS,0)),"")</f>
        <v/>
      </c>
      <c r="AN1031" t="str">
        <f>IF(PLAYERIDMAP2[[#This Row],[POS]]="1B",MAX(AN$1:AN1030)+1,"")</f>
        <v/>
      </c>
      <c r="AO1031" t="str">
        <f>IFERROR(INDEX(PLAYERIDMAP2[PLAYERNAME],MATCH(ROW()-ROW(AO$1),FIRSTBASE,0)),"")</f>
        <v/>
      </c>
      <c r="AP1031" t="str">
        <f>IF(PLAYERIDMAP2[[#This Row],[POS]]="2B",MAX(AP$1:AP1030)+1,"")</f>
        <v/>
      </c>
      <c r="AQ1031" t="str">
        <f>IFERROR(INDEX(PLAYERIDMAP2[PLAYERNAME],MATCH(ROW()-ROW(AQ$1),SECONDBASE,0)),"")</f>
        <v/>
      </c>
      <c r="AR1031" t="str">
        <f>IF(PLAYERIDMAP2[[#This Row],[POS]]="3B",MAX(AR$1:AR1030)+1,"")</f>
        <v/>
      </c>
      <c r="AS1031" t="str">
        <f>IFERROR(INDEX(PLAYERIDMAP2[PLAYERNAME],MATCH(ROW()-ROW(AS$1),THIRDBASE,0)),"")</f>
        <v/>
      </c>
      <c r="AT1031" t="str">
        <f>IF(PLAYERIDMAP2[[#This Row],[POS]]="SS",MAX(AT$1:AT1030)+1,"")</f>
        <v/>
      </c>
      <c r="AU1031" t="str">
        <f>IFERROR(INDEX(PLAYERIDMAP2[PLAYERNAME],MATCH(ROW()-ROW(AU$1),SHORTSTOP,0)),"")</f>
        <v/>
      </c>
      <c r="AV1031">
        <f>IF(PLAYERIDMAP2[[#This Row],[POS]]="OF",MAX(AV$1:AV1030)+1,"")</f>
        <v>207</v>
      </c>
      <c r="AW1031" t="str">
        <f>IFERROR(INDEX(PLAYERIDMAP2[PLAYERNAME],MATCH(ROW()-ROW(AW$1),OUTFIELD,0)),"")</f>
        <v/>
      </c>
      <c r="AX1031">
        <f>IF(PLAYERIDMAP2[[#This Row],[POS]]&lt;&gt;"P",MAX(AX$1:AX1030)+1,"")</f>
        <v>539</v>
      </c>
      <c r="AY1031" t="str">
        <f>IFERROR(INDEX(PLAYERIDMAP2[PLAYERNAME],MATCH(ROW()-ROW(AY$1),HITTERS,0)),"")</f>
        <v/>
      </c>
      <c r="AZ1031" t="str">
        <f>IF(PLAYERIDMAP2[[#This Row],[POS]]="P",MAX(AZ$1:AZ1030)+1,"")</f>
        <v/>
      </c>
      <c r="BA1031" t="str">
        <f>IFERROR(INDEX(PLAYERIDMAP2[PLAYERNAME],MATCH(ROW()-ROW(BA$1),PITCHERS,0)),"")</f>
        <v/>
      </c>
    </row>
    <row r="1032" spans="1:53" x14ac:dyDescent="0.25">
      <c r="A1032" t="s">
        <v>14236</v>
      </c>
      <c r="B1032" t="s">
        <v>4810</v>
      </c>
      <c r="C1032" s="1">
        <v>30163</v>
      </c>
      <c r="D1032" t="s">
        <v>17967</v>
      </c>
      <c r="E1032" t="s">
        <v>17968</v>
      </c>
      <c r="F1032" t="s">
        <v>10992</v>
      </c>
      <c r="G1032" t="s">
        <v>14693</v>
      </c>
      <c r="H1032" t="s">
        <v>11097</v>
      </c>
      <c r="I1032" t="s">
        <v>17969</v>
      </c>
      <c r="K1032">
        <v>493141</v>
      </c>
      <c r="L1032" t="s">
        <v>4810</v>
      </c>
      <c r="M1032">
        <v>2030196</v>
      </c>
      <c r="N1032" t="s">
        <v>4810</v>
      </c>
      <c r="S1032">
        <v>32584</v>
      </c>
      <c r="T1032" t="s">
        <v>4810</v>
      </c>
      <c r="Z1032" t="s">
        <v>16656</v>
      </c>
      <c r="AA1032" t="s">
        <v>5703</v>
      </c>
      <c r="AB1032" t="s">
        <v>5703</v>
      </c>
      <c r="AD1032" t="s">
        <v>16656</v>
      </c>
      <c r="AL1032" t="str">
        <f>IF(PLAYERIDMAP2[[#This Row],[POS]]="C",MAX(AL$1:AL1031)+1,"")</f>
        <v/>
      </c>
      <c r="AM1032" t="str">
        <f>IFERROR(INDEX(PLAYERIDMAP2[PLAYERNAME],MATCH(ROW()-ROW(AM$1),CATCHERS,0)),"")</f>
        <v/>
      </c>
      <c r="AN1032" t="str">
        <f>IF(PLAYERIDMAP2[[#This Row],[POS]]="1B",MAX(AN$1:AN1031)+1,"")</f>
        <v/>
      </c>
      <c r="AO1032" t="str">
        <f>IFERROR(INDEX(PLAYERIDMAP2[PLAYERNAME],MATCH(ROW()-ROW(AO$1),FIRSTBASE,0)),"")</f>
        <v/>
      </c>
      <c r="AP1032" t="str">
        <f>IF(PLAYERIDMAP2[[#This Row],[POS]]="2B",MAX(AP$1:AP1031)+1,"")</f>
        <v/>
      </c>
      <c r="AQ1032" t="str">
        <f>IFERROR(INDEX(PLAYERIDMAP2[PLAYERNAME],MATCH(ROW()-ROW(AQ$1),SECONDBASE,0)),"")</f>
        <v/>
      </c>
      <c r="AR1032" t="str">
        <f>IF(PLAYERIDMAP2[[#This Row],[POS]]="3B",MAX(AR$1:AR1031)+1,"")</f>
        <v/>
      </c>
      <c r="AS1032" t="str">
        <f>IFERROR(INDEX(PLAYERIDMAP2[PLAYERNAME],MATCH(ROW()-ROW(AS$1),THIRDBASE,0)),"")</f>
        <v/>
      </c>
      <c r="AT1032">
        <f>IF(PLAYERIDMAP2[[#This Row],[POS]]="SS",MAX(AT$1:AT1031)+1,"")</f>
        <v>64</v>
      </c>
      <c r="AU1032" t="str">
        <f>IFERROR(INDEX(PLAYERIDMAP2[PLAYERNAME],MATCH(ROW()-ROW(AU$1),SHORTSTOP,0)),"")</f>
        <v/>
      </c>
      <c r="AV1032" t="str">
        <f>IF(PLAYERIDMAP2[[#This Row],[POS]]="OF",MAX(AV$1:AV1031)+1,"")</f>
        <v/>
      </c>
      <c r="AW1032" t="str">
        <f>IFERROR(INDEX(PLAYERIDMAP2[PLAYERNAME],MATCH(ROW()-ROW(AW$1),OUTFIELD,0)),"")</f>
        <v/>
      </c>
      <c r="AX1032">
        <f>IF(PLAYERIDMAP2[[#This Row],[POS]]&lt;&gt;"P",MAX(AX$1:AX1031)+1,"")</f>
        <v>540</v>
      </c>
      <c r="AY1032" t="str">
        <f>IFERROR(INDEX(PLAYERIDMAP2[PLAYERNAME],MATCH(ROW()-ROW(AY$1),HITTERS,0)),"")</f>
        <v/>
      </c>
      <c r="AZ1032" t="str">
        <f>IF(PLAYERIDMAP2[[#This Row],[POS]]="P",MAX(AZ$1:AZ1031)+1,"")</f>
        <v/>
      </c>
      <c r="BA1032" t="str">
        <f>IFERROR(INDEX(PLAYERIDMAP2[PLAYERNAME],MATCH(ROW()-ROW(BA$1),PITCHERS,0)),"")</f>
        <v/>
      </c>
    </row>
    <row r="1033" spans="1:53" x14ac:dyDescent="0.25">
      <c r="A1033" t="s">
        <v>14237</v>
      </c>
      <c r="B1033" t="s">
        <v>5652</v>
      </c>
      <c r="C1033" s="1">
        <v>29890</v>
      </c>
      <c r="D1033" t="s">
        <v>17043</v>
      </c>
      <c r="E1033" t="s">
        <v>19666</v>
      </c>
      <c r="F1033" t="s">
        <v>11057</v>
      </c>
      <c r="G1033" t="s">
        <v>14693</v>
      </c>
      <c r="H1033" t="s">
        <v>11003</v>
      </c>
      <c r="I1033" t="s">
        <v>19667</v>
      </c>
      <c r="J1033" t="s">
        <v>5652</v>
      </c>
      <c r="K1033">
        <v>435063</v>
      </c>
      <c r="L1033" t="s">
        <v>5652</v>
      </c>
      <c r="M1033">
        <v>293103</v>
      </c>
      <c r="N1033" t="s">
        <v>5652</v>
      </c>
      <c r="O1033" t="s">
        <v>14238</v>
      </c>
      <c r="P1033" t="s">
        <v>14237</v>
      </c>
      <c r="Q1033">
        <v>7754</v>
      </c>
      <c r="R1033" t="s">
        <v>5652</v>
      </c>
      <c r="S1033">
        <v>28444</v>
      </c>
      <c r="T1033" t="s">
        <v>5652</v>
      </c>
      <c r="U1033" t="s">
        <v>5652</v>
      </c>
      <c r="V1033" t="s">
        <v>14239</v>
      </c>
      <c r="W1033">
        <v>31606</v>
      </c>
      <c r="X1033">
        <v>7754</v>
      </c>
      <c r="Y1033" t="s">
        <v>5652</v>
      </c>
      <c r="Z1033" t="s">
        <v>14240</v>
      </c>
      <c r="AA1033" t="s">
        <v>5703</v>
      </c>
      <c r="AB1033" t="s">
        <v>5703</v>
      </c>
      <c r="AC1033" t="s">
        <v>5652</v>
      </c>
      <c r="AD1033" t="s">
        <v>14240</v>
      </c>
      <c r="AE1033">
        <v>8247</v>
      </c>
      <c r="AF1033" t="s">
        <v>5652</v>
      </c>
      <c r="AG1033">
        <v>5590</v>
      </c>
      <c r="AH1033" t="s">
        <v>5652</v>
      </c>
      <c r="AL1033" t="str">
        <f>IF(PLAYERIDMAP2[[#This Row],[POS]]="C",MAX(AL$1:AL1032)+1,"")</f>
        <v/>
      </c>
      <c r="AM1033" t="str">
        <f>IFERROR(INDEX(PLAYERIDMAP2[PLAYERNAME],MATCH(ROW()-ROW(AM$1),CATCHERS,0)),"")</f>
        <v/>
      </c>
      <c r="AN1033">
        <f>IF(PLAYERIDMAP2[[#This Row],[POS]]="1B",MAX(AN$1:AN1032)+1,"")</f>
        <v>62</v>
      </c>
      <c r="AO1033" t="str">
        <f>IFERROR(INDEX(PLAYERIDMAP2[PLAYERNAME],MATCH(ROW()-ROW(AO$1),FIRSTBASE,0)),"")</f>
        <v/>
      </c>
      <c r="AP1033" t="str">
        <f>IF(PLAYERIDMAP2[[#This Row],[POS]]="2B",MAX(AP$1:AP1032)+1,"")</f>
        <v/>
      </c>
      <c r="AQ1033" t="str">
        <f>IFERROR(INDEX(PLAYERIDMAP2[PLAYERNAME],MATCH(ROW()-ROW(AQ$1),SECONDBASE,0)),"")</f>
        <v/>
      </c>
      <c r="AR1033" t="str">
        <f>IF(PLAYERIDMAP2[[#This Row],[POS]]="3B",MAX(AR$1:AR1032)+1,"")</f>
        <v/>
      </c>
      <c r="AS1033" t="str">
        <f>IFERROR(INDEX(PLAYERIDMAP2[PLAYERNAME],MATCH(ROW()-ROW(AS$1),THIRDBASE,0)),"")</f>
        <v/>
      </c>
      <c r="AT1033" t="str">
        <f>IF(PLAYERIDMAP2[[#This Row],[POS]]="SS",MAX(AT$1:AT1032)+1,"")</f>
        <v/>
      </c>
      <c r="AU1033" t="str">
        <f>IFERROR(INDEX(PLAYERIDMAP2[PLAYERNAME],MATCH(ROW()-ROW(AU$1),SHORTSTOP,0)),"")</f>
        <v/>
      </c>
      <c r="AV1033" t="str">
        <f>IF(PLAYERIDMAP2[[#This Row],[POS]]="OF",MAX(AV$1:AV1032)+1,"")</f>
        <v/>
      </c>
      <c r="AW1033" t="str">
        <f>IFERROR(INDEX(PLAYERIDMAP2[PLAYERNAME],MATCH(ROW()-ROW(AW$1),OUTFIELD,0)),"")</f>
        <v/>
      </c>
      <c r="AX1033">
        <f>IF(PLAYERIDMAP2[[#This Row],[POS]]&lt;&gt;"P",MAX(AX$1:AX1032)+1,"")</f>
        <v>541</v>
      </c>
      <c r="AY1033" t="str">
        <f>IFERROR(INDEX(PLAYERIDMAP2[PLAYERNAME],MATCH(ROW()-ROW(AY$1),HITTERS,0)),"")</f>
        <v/>
      </c>
      <c r="AZ1033" t="str">
        <f>IF(PLAYERIDMAP2[[#This Row],[POS]]="P",MAX(AZ$1:AZ1032)+1,"")</f>
        <v/>
      </c>
      <c r="BA1033" t="str">
        <f>IFERROR(INDEX(PLAYERIDMAP2[PLAYERNAME],MATCH(ROW()-ROW(BA$1),PITCHERS,0)),"")</f>
        <v/>
      </c>
    </row>
    <row r="1034" spans="1:53" x14ac:dyDescent="0.25">
      <c r="A1034" t="s">
        <v>14241</v>
      </c>
      <c r="B1034" t="s">
        <v>10408</v>
      </c>
      <c r="C1034" s="1">
        <v>29940</v>
      </c>
      <c r="D1034" t="s">
        <v>16985</v>
      </c>
      <c r="E1034" t="s">
        <v>19600</v>
      </c>
      <c r="F1034" t="s">
        <v>11398</v>
      </c>
      <c r="G1034" t="s">
        <v>16838</v>
      </c>
      <c r="H1034" t="s">
        <v>10988</v>
      </c>
      <c r="I1034" t="s">
        <v>19601</v>
      </c>
      <c r="J1034" t="s">
        <v>10408</v>
      </c>
      <c r="K1034">
        <v>429780</v>
      </c>
      <c r="L1034" t="s">
        <v>10408</v>
      </c>
      <c r="M1034">
        <v>448956</v>
      </c>
      <c r="N1034" t="s">
        <v>10408</v>
      </c>
      <c r="O1034" t="s">
        <v>14242</v>
      </c>
      <c r="P1034" t="s">
        <v>14241</v>
      </c>
      <c r="Q1034">
        <v>7508</v>
      </c>
      <c r="R1034" t="s">
        <v>10408</v>
      </c>
      <c r="V1034" t="s">
        <v>14243</v>
      </c>
      <c r="W1034">
        <v>31392</v>
      </c>
      <c r="X1034">
        <v>7508</v>
      </c>
      <c r="Y1034" t="s">
        <v>10408</v>
      </c>
      <c r="Z1034" t="s">
        <v>16657</v>
      </c>
      <c r="AA1034" t="s">
        <v>10958</v>
      </c>
      <c r="AB1034" t="s">
        <v>10958</v>
      </c>
      <c r="AD1034" t="s">
        <v>16657</v>
      </c>
      <c r="AL1034" t="str">
        <f>IF(PLAYERIDMAP2[[#This Row],[POS]]="C",MAX(AL$1:AL1033)+1,"")</f>
        <v/>
      </c>
      <c r="AM1034" t="str">
        <f>IFERROR(INDEX(PLAYERIDMAP2[PLAYERNAME],MATCH(ROW()-ROW(AM$1),CATCHERS,0)),"")</f>
        <v/>
      </c>
      <c r="AN1034" t="str">
        <f>IF(PLAYERIDMAP2[[#This Row],[POS]]="1B",MAX(AN$1:AN1033)+1,"")</f>
        <v/>
      </c>
      <c r="AO1034" t="str">
        <f>IFERROR(INDEX(PLAYERIDMAP2[PLAYERNAME],MATCH(ROW()-ROW(AO$1),FIRSTBASE,0)),"")</f>
        <v/>
      </c>
      <c r="AP1034" t="str">
        <f>IF(PLAYERIDMAP2[[#This Row],[POS]]="2B",MAX(AP$1:AP1033)+1,"")</f>
        <v/>
      </c>
      <c r="AQ1034" t="str">
        <f>IFERROR(INDEX(PLAYERIDMAP2[PLAYERNAME],MATCH(ROW()-ROW(AQ$1),SECONDBASE,0)),"")</f>
        <v/>
      </c>
      <c r="AR1034" t="str">
        <f>IF(PLAYERIDMAP2[[#This Row],[POS]]="3B",MAX(AR$1:AR1033)+1,"")</f>
        <v/>
      </c>
      <c r="AS1034" t="str">
        <f>IFERROR(INDEX(PLAYERIDMAP2[PLAYERNAME],MATCH(ROW()-ROW(AS$1),THIRDBASE,0)),"")</f>
        <v/>
      </c>
      <c r="AT1034" t="str">
        <f>IF(PLAYERIDMAP2[[#This Row],[POS]]="SS",MAX(AT$1:AT1033)+1,"")</f>
        <v/>
      </c>
      <c r="AU1034" t="str">
        <f>IFERROR(INDEX(PLAYERIDMAP2[PLAYERNAME],MATCH(ROW()-ROW(AU$1),SHORTSTOP,0)),"")</f>
        <v/>
      </c>
      <c r="AV1034" t="str">
        <f>IF(PLAYERIDMAP2[[#This Row],[POS]]="OF",MAX(AV$1:AV1033)+1,"")</f>
        <v/>
      </c>
      <c r="AW1034" t="str">
        <f>IFERROR(INDEX(PLAYERIDMAP2[PLAYERNAME],MATCH(ROW()-ROW(AW$1),OUTFIELD,0)),"")</f>
        <v/>
      </c>
      <c r="AX1034" t="str">
        <f>IF(PLAYERIDMAP2[[#This Row],[POS]]&lt;&gt;"P",MAX(AX$1:AX1033)+1,"")</f>
        <v/>
      </c>
      <c r="AY1034" t="str">
        <f>IFERROR(INDEX(PLAYERIDMAP2[PLAYERNAME],MATCH(ROW()-ROW(AY$1),HITTERS,0)),"")</f>
        <v/>
      </c>
      <c r="AZ1034">
        <f>IF(PLAYERIDMAP2[[#This Row],[POS]]="P",MAX(AZ$1:AZ1033)+1,"")</f>
        <v>492</v>
      </c>
      <c r="BA1034" t="str">
        <f>IFERROR(INDEX(PLAYERIDMAP2[PLAYERNAME],MATCH(ROW()-ROW(BA$1),PITCHERS,0)),"")</f>
        <v/>
      </c>
    </row>
    <row r="1035" spans="1:53" x14ac:dyDescent="0.25">
      <c r="A1035" t="s">
        <v>14244</v>
      </c>
      <c r="B1035" t="s">
        <v>10610</v>
      </c>
      <c r="C1035" s="1">
        <v>27355</v>
      </c>
      <c r="D1035" t="s">
        <v>17585</v>
      </c>
      <c r="E1035" t="s">
        <v>19342</v>
      </c>
      <c r="F1035" t="s">
        <v>11048</v>
      </c>
      <c r="G1035" t="s">
        <v>14693</v>
      </c>
      <c r="H1035" t="s">
        <v>10988</v>
      </c>
      <c r="I1035" t="s">
        <v>19343</v>
      </c>
      <c r="J1035" t="s">
        <v>10610</v>
      </c>
      <c r="K1035">
        <v>150274</v>
      </c>
      <c r="L1035" t="s">
        <v>10610</v>
      </c>
      <c r="M1035">
        <v>21655</v>
      </c>
      <c r="N1035" t="s">
        <v>10610</v>
      </c>
      <c r="O1035" t="s">
        <v>14245</v>
      </c>
      <c r="P1035" t="s">
        <v>14244</v>
      </c>
      <c r="Q1035">
        <v>6205</v>
      </c>
      <c r="R1035" t="s">
        <v>10610</v>
      </c>
      <c r="S1035">
        <v>4044</v>
      </c>
      <c r="T1035" t="s">
        <v>10610</v>
      </c>
      <c r="V1035" t="s">
        <v>14246</v>
      </c>
      <c r="W1035">
        <v>461</v>
      </c>
      <c r="X1035">
        <v>6205</v>
      </c>
      <c r="Y1035" t="s">
        <v>10610</v>
      </c>
      <c r="Z1035" t="s">
        <v>14247</v>
      </c>
      <c r="AA1035" t="s">
        <v>5703</v>
      </c>
      <c r="AB1035" t="s">
        <v>5703</v>
      </c>
      <c r="AC1035" t="s">
        <v>10610</v>
      </c>
      <c r="AD1035" t="s">
        <v>14247</v>
      </c>
      <c r="AE1035">
        <v>6151</v>
      </c>
      <c r="AL1035" t="str">
        <f>IF(PLAYERIDMAP2[[#This Row],[POS]]="C",MAX(AL$1:AL1034)+1,"")</f>
        <v/>
      </c>
      <c r="AM1035" t="str">
        <f>IFERROR(INDEX(PLAYERIDMAP2[PLAYERNAME],MATCH(ROW()-ROW(AM$1),CATCHERS,0)),"")</f>
        <v/>
      </c>
      <c r="AN1035" t="str">
        <f>IF(PLAYERIDMAP2[[#This Row],[POS]]="1B",MAX(AN$1:AN1034)+1,"")</f>
        <v/>
      </c>
      <c r="AO1035" t="str">
        <f>IFERROR(INDEX(PLAYERIDMAP2[PLAYERNAME],MATCH(ROW()-ROW(AO$1),FIRSTBASE,0)),"")</f>
        <v/>
      </c>
      <c r="AP1035" t="str">
        <f>IF(PLAYERIDMAP2[[#This Row],[POS]]="2B",MAX(AP$1:AP1034)+1,"")</f>
        <v/>
      </c>
      <c r="AQ1035" t="str">
        <f>IFERROR(INDEX(PLAYERIDMAP2[PLAYERNAME],MATCH(ROW()-ROW(AQ$1),SECONDBASE,0)),"")</f>
        <v/>
      </c>
      <c r="AR1035" t="str">
        <f>IF(PLAYERIDMAP2[[#This Row],[POS]]="3B",MAX(AR$1:AR1034)+1,"")</f>
        <v/>
      </c>
      <c r="AS1035" t="str">
        <f>IFERROR(INDEX(PLAYERIDMAP2[PLAYERNAME],MATCH(ROW()-ROW(AS$1),THIRDBASE,0)),"")</f>
        <v/>
      </c>
      <c r="AT1035" t="str">
        <f>IF(PLAYERIDMAP2[[#This Row],[POS]]="SS",MAX(AT$1:AT1034)+1,"")</f>
        <v/>
      </c>
      <c r="AU1035" t="str">
        <f>IFERROR(INDEX(PLAYERIDMAP2[PLAYERNAME],MATCH(ROW()-ROW(AU$1),SHORTSTOP,0)),"")</f>
        <v/>
      </c>
      <c r="AV1035" t="str">
        <f>IF(PLAYERIDMAP2[[#This Row],[POS]]="OF",MAX(AV$1:AV1034)+1,"")</f>
        <v/>
      </c>
      <c r="AW1035" t="str">
        <f>IFERROR(INDEX(PLAYERIDMAP2[PLAYERNAME],MATCH(ROW()-ROW(AW$1),OUTFIELD,0)),"")</f>
        <v/>
      </c>
      <c r="AX1035" t="str">
        <f>IF(PLAYERIDMAP2[[#This Row],[POS]]&lt;&gt;"P",MAX(AX$1:AX1034)+1,"")</f>
        <v/>
      </c>
      <c r="AY1035" t="str">
        <f>IFERROR(INDEX(PLAYERIDMAP2[PLAYERNAME],MATCH(ROW()-ROW(AY$1),HITTERS,0)),"")</f>
        <v/>
      </c>
      <c r="AZ1035">
        <f>IF(PLAYERIDMAP2[[#This Row],[POS]]="P",MAX(AZ$1:AZ1034)+1,"")</f>
        <v>493</v>
      </c>
      <c r="BA1035" t="str">
        <f>IFERROR(INDEX(PLAYERIDMAP2[PLAYERNAME],MATCH(ROW()-ROW(BA$1),PITCHERS,0)),"")</f>
        <v/>
      </c>
    </row>
    <row r="1036" spans="1:53" x14ac:dyDescent="0.25">
      <c r="A1036" t="s">
        <v>14248</v>
      </c>
      <c r="B1036" t="s">
        <v>5579</v>
      </c>
      <c r="C1036" s="1">
        <v>30369</v>
      </c>
      <c r="D1036" t="s">
        <v>17039</v>
      </c>
      <c r="E1036" t="s">
        <v>20516</v>
      </c>
      <c r="F1036" t="s">
        <v>11087</v>
      </c>
      <c r="G1036" t="s">
        <v>14693</v>
      </c>
      <c r="H1036" t="s">
        <v>10998</v>
      </c>
      <c r="I1036" t="s">
        <v>20517</v>
      </c>
      <c r="J1036" t="s">
        <v>5579</v>
      </c>
      <c r="K1036">
        <v>537953</v>
      </c>
      <c r="L1036" t="s">
        <v>5579</v>
      </c>
      <c r="M1036">
        <v>1601139</v>
      </c>
      <c r="N1036" t="s">
        <v>5579</v>
      </c>
      <c r="O1036" t="s">
        <v>14249</v>
      </c>
      <c r="P1036" t="s">
        <v>14248</v>
      </c>
      <c r="Q1036">
        <v>8742</v>
      </c>
      <c r="R1036" t="s">
        <v>5579</v>
      </c>
      <c r="S1036">
        <v>30910</v>
      </c>
      <c r="T1036" t="s">
        <v>5579</v>
      </c>
      <c r="U1036" t="s">
        <v>5579</v>
      </c>
      <c r="V1036" t="s">
        <v>14250</v>
      </c>
      <c r="W1036">
        <v>58488</v>
      </c>
      <c r="X1036">
        <v>8742</v>
      </c>
      <c r="Y1036" t="s">
        <v>5579</v>
      </c>
      <c r="Z1036" t="s">
        <v>14251</v>
      </c>
      <c r="AA1036" t="s">
        <v>11011</v>
      </c>
      <c r="AB1036" t="s">
        <v>10958</v>
      </c>
      <c r="AC1036" t="s">
        <v>5579</v>
      </c>
      <c r="AD1036" t="s">
        <v>14251</v>
      </c>
      <c r="AF1036" t="s">
        <v>5579</v>
      </c>
      <c r="AG1036">
        <v>12311</v>
      </c>
      <c r="AH1036" t="s">
        <v>5579</v>
      </c>
      <c r="AL1036" t="str">
        <f>IF(PLAYERIDMAP2[[#This Row],[POS]]="C",MAX(AL$1:AL1035)+1,"")</f>
        <v/>
      </c>
      <c r="AM1036" t="str">
        <f>IFERROR(INDEX(PLAYERIDMAP2[PLAYERNAME],MATCH(ROW()-ROW(AM$1),CATCHERS,0)),"")</f>
        <v/>
      </c>
      <c r="AN1036" t="str">
        <f>IF(PLAYERIDMAP2[[#This Row],[POS]]="1B",MAX(AN$1:AN1035)+1,"")</f>
        <v/>
      </c>
      <c r="AO1036" t="str">
        <f>IFERROR(INDEX(PLAYERIDMAP2[PLAYERNAME],MATCH(ROW()-ROW(AO$1),FIRSTBASE,0)),"")</f>
        <v/>
      </c>
      <c r="AP1036" t="str">
        <f>IF(PLAYERIDMAP2[[#This Row],[POS]]="2B",MAX(AP$1:AP1035)+1,"")</f>
        <v/>
      </c>
      <c r="AQ1036" t="str">
        <f>IFERROR(INDEX(PLAYERIDMAP2[PLAYERNAME],MATCH(ROW()-ROW(AQ$1),SECONDBASE,0)),"")</f>
        <v/>
      </c>
      <c r="AR1036" t="str">
        <f>IF(PLAYERIDMAP2[[#This Row],[POS]]="3B",MAX(AR$1:AR1035)+1,"")</f>
        <v/>
      </c>
      <c r="AS1036" t="str">
        <f>IFERROR(INDEX(PLAYERIDMAP2[PLAYERNAME],MATCH(ROW()-ROW(AS$1),THIRDBASE,0)),"")</f>
        <v/>
      </c>
      <c r="AT1036" t="str">
        <f>IF(PLAYERIDMAP2[[#This Row],[POS]]="SS",MAX(AT$1:AT1035)+1,"")</f>
        <v/>
      </c>
      <c r="AU1036" t="str">
        <f>IFERROR(INDEX(PLAYERIDMAP2[PLAYERNAME],MATCH(ROW()-ROW(AU$1),SHORTSTOP,0)),"")</f>
        <v/>
      </c>
      <c r="AV1036">
        <f>IF(PLAYERIDMAP2[[#This Row],[POS]]="OF",MAX(AV$1:AV1035)+1,"")</f>
        <v>208</v>
      </c>
      <c r="AW1036" t="str">
        <f>IFERROR(INDEX(PLAYERIDMAP2[PLAYERNAME],MATCH(ROW()-ROW(AW$1),OUTFIELD,0)),"")</f>
        <v/>
      </c>
      <c r="AX1036">
        <f>IF(PLAYERIDMAP2[[#This Row],[POS]]&lt;&gt;"P",MAX(AX$1:AX1035)+1,"")</f>
        <v>542</v>
      </c>
      <c r="AY1036" t="str">
        <f>IFERROR(INDEX(PLAYERIDMAP2[PLAYERNAME],MATCH(ROW()-ROW(AY$1),HITTERS,0)),"")</f>
        <v/>
      </c>
      <c r="AZ1036" t="str">
        <f>IF(PLAYERIDMAP2[[#This Row],[POS]]="P",MAX(AZ$1:AZ1035)+1,"")</f>
        <v/>
      </c>
      <c r="BA1036" t="str">
        <f>IFERROR(INDEX(PLAYERIDMAP2[PLAYERNAME],MATCH(ROW()-ROW(BA$1),PITCHERS,0)),"")</f>
        <v/>
      </c>
    </row>
    <row r="1037" spans="1:53" x14ac:dyDescent="0.25">
      <c r="A1037" t="s">
        <v>14252</v>
      </c>
      <c r="B1037" t="s">
        <v>5486</v>
      </c>
      <c r="C1037" s="1">
        <v>30721</v>
      </c>
      <c r="D1037" t="s">
        <v>20263</v>
      </c>
      <c r="E1037" t="s">
        <v>17490</v>
      </c>
      <c r="F1037" t="s">
        <v>11002</v>
      </c>
      <c r="G1037" t="s">
        <v>14693</v>
      </c>
      <c r="H1037" t="s">
        <v>11110</v>
      </c>
      <c r="I1037" t="s">
        <v>20264</v>
      </c>
      <c r="J1037" t="s">
        <v>5486</v>
      </c>
      <c r="K1037">
        <v>425900</v>
      </c>
      <c r="L1037" t="s">
        <v>5486</v>
      </c>
      <c r="M1037">
        <v>387245</v>
      </c>
      <c r="N1037" t="s">
        <v>5486</v>
      </c>
      <c r="O1037" t="s">
        <v>14253</v>
      </c>
      <c r="P1037" t="s">
        <v>14252</v>
      </c>
      <c r="Q1037">
        <v>7276</v>
      </c>
      <c r="R1037" t="s">
        <v>5486</v>
      </c>
      <c r="S1037">
        <v>5902</v>
      </c>
      <c r="T1037" t="s">
        <v>5486</v>
      </c>
      <c r="U1037" t="s">
        <v>5486</v>
      </c>
      <c r="V1037" t="s">
        <v>14254</v>
      </c>
      <c r="W1037">
        <v>40216</v>
      </c>
      <c r="X1037">
        <v>7276</v>
      </c>
      <c r="Y1037" t="s">
        <v>5486</v>
      </c>
      <c r="Z1037" t="s">
        <v>14255</v>
      </c>
      <c r="AA1037" t="s">
        <v>11011</v>
      </c>
      <c r="AB1037" t="s">
        <v>5703</v>
      </c>
      <c r="AC1037" t="s">
        <v>5486</v>
      </c>
      <c r="AD1037" t="s">
        <v>14255</v>
      </c>
      <c r="AE1037">
        <v>7232</v>
      </c>
      <c r="AF1037" t="s">
        <v>5486</v>
      </c>
      <c r="AG1037">
        <v>5623</v>
      </c>
      <c r="AH1037" t="s">
        <v>5486</v>
      </c>
      <c r="AL1037">
        <f>IF(PLAYERIDMAP2[[#This Row],[POS]]="C",MAX(AL$1:AL1036)+1,"")</f>
        <v>69</v>
      </c>
      <c r="AM1037" t="str">
        <f>IFERROR(INDEX(PLAYERIDMAP2[PLAYERNAME],MATCH(ROW()-ROW(AM$1),CATCHERS,0)),"")</f>
        <v/>
      </c>
      <c r="AN1037" t="str">
        <f>IF(PLAYERIDMAP2[[#This Row],[POS]]="1B",MAX(AN$1:AN1036)+1,"")</f>
        <v/>
      </c>
      <c r="AO1037" t="str">
        <f>IFERROR(INDEX(PLAYERIDMAP2[PLAYERNAME],MATCH(ROW()-ROW(AO$1),FIRSTBASE,0)),"")</f>
        <v/>
      </c>
      <c r="AP1037" t="str">
        <f>IF(PLAYERIDMAP2[[#This Row],[POS]]="2B",MAX(AP$1:AP1036)+1,"")</f>
        <v/>
      </c>
      <c r="AQ1037" t="str">
        <f>IFERROR(INDEX(PLAYERIDMAP2[PLAYERNAME],MATCH(ROW()-ROW(AQ$1),SECONDBASE,0)),"")</f>
        <v/>
      </c>
      <c r="AR1037" t="str">
        <f>IF(PLAYERIDMAP2[[#This Row],[POS]]="3B",MAX(AR$1:AR1036)+1,"")</f>
        <v/>
      </c>
      <c r="AS1037" t="str">
        <f>IFERROR(INDEX(PLAYERIDMAP2[PLAYERNAME],MATCH(ROW()-ROW(AS$1),THIRDBASE,0)),"")</f>
        <v/>
      </c>
      <c r="AT1037" t="str">
        <f>IF(PLAYERIDMAP2[[#This Row],[POS]]="SS",MAX(AT$1:AT1036)+1,"")</f>
        <v/>
      </c>
      <c r="AU1037" t="str">
        <f>IFERROR(INDEX(PLAYERIDMAP2[PLAYERNAME],MATCH(ROW()-ROW(AU$1),SHORTSTOP,0)),"")</f>
        <v/>
      </c>
      <c r="AV1037" t="str">
        <f>IF(PLAYERIDMAP2[[#This Row],[POS]]="OF",MAX(AV$1:AV1036)+1,"")</f>
        <v/>
      </c>
      <c r="AW1037" t="str">
        <f>IFERROR(INDEX(PLAYERIDMAP2[PLAYERNAME],MATCH(ROW()-ROW(AW$1),OUTFIELD,0)),"")</f>
        <v/>
      </c>
      <c r="AX1037">
        <f>IF(PLAYERIDMAP2[[#This Row],[POS]]&lt;&gt;"P",MAX(AX$1:AX1036)+1,"")</f>
        <v>543</v>
      </c>
      <c r="AY1037" t="str">
        <f>IFERROR(INDEX(PLAYERIDMAP2[PLAYERNAME],MATCH(ROW()-ROW(AY$1),HITTERS,0)),"")</f>
        <v/>
      </c>
      <c r="AZ1037" t="str">
        <f>IF(PLAYERIDMAP2[[#This Row],[POS]]="P",MAX(AZ$1:AZ1036)+1,"")</f>
        <v/>
      </c>
      <c r="BA1037" t="str">
        <f>IFERROR(INDEX(PLAYERIDMAP2[PLAYERNAME],MATCH(ROW()-ROW(BA$1),PITCHERS,0)),"")</f>
        <v/>
      </c>
    </row>
    <row r="1038" spans="1:53" x14ac:dyDescent="0.25">
      <c r="A1038" t="s">
        <v>17488</v>
      </c>
      <c r="B1038" t="s">
        <v>5025</v>
      </c>
      <c r="C1038" s="1">
        <v>31546</v>
      </c>
      <c r="D1038" t="s">
        <v>17489</v>
      </c>
      <c r="E1038" t="s">
        <v>17490</v>
      </c>
      <c r="F1038" t="s">
        <v>11087</v>
      </c>
      <c r="G1038" t="s">
        <v>14693</v>
      </c>
      <c r="H1038" t="s">
        <v>10998</v>
      </c>
      <c r="I1038" t="s">
        <v>17491</v>
      </c>
      <c r="J1038" t="s">
        <v>5025</v>
      </c>
      <c r="K1038">
        <v>519068</v>
      </c>
      <c r="L1038" t="s">
        <v>5025</v>
      </c>
      <c r="Z1038" t="s">
        <v>17492</v>
      </c>
      <c r="AA1038" t="s">
        <v>10958</v>
      </c>
      <c r="AB1038" t="s">
        <v>10958</v>
      </c>
      <c r="AD1038" t="s">
        <v>17492</v>
      </c>
      <c r="AL1038" t="str">
        <f>IF(PLAYERIDMAP2[[#This Row],[POS]]="C",MAX(AL$1:AL1037)+1,"")</f>
        <v/>
      </c>
      <c r="AM1038" t="str">
        <f>IFERROR(INDEX(PLAYERIDMAP2[PLAYERNAME],MATCH(ROW()-ROW(AM$1),CATCHERS,0)),"")</f>
        <v/>
      </c>
      <c r="AN1038" t="str">
        <f>IF(PLAYERIDMAP2[[#This Row],[POS]]="1B",MAX(AN$1:AN1037)+1,"")</f>
        <v/>
      </c>
      <c r="AO1038" t="str">
        <f>IFERROR(INDEX(PLAYERIDMAP2[PLAYERNAME],MATCH(ROW()-ROW(AO$1),FIRSTBASE,0)),"")</f>
        <v/>
      </c>
      <c r="AP1038" t="str">
        <f>IF(PLAYERIDMAP2[[#This Row],[POS]]="2B",MAX(AP$1:AP1037)+1,"")</f>
        <v/>
      </c>
      <c r="AQ1038" t="str">
        <f>IFERROR(INDEX(PLAYERIDMAP2[PLAYERNAME],MATCH(ROW()-ROW(AQ$1),SECONDBASE,0)),"")</f>
        <v/>
      </c>
      <c r="AR1038" t="str">
        <f>IF(PLAYERIDMAP2[[#This Row],[POS]]="3B",MAX(AR$1:AR1037)+1,"")</f>
        <v/>
      </c>
      <c r="AS1038" t="str">
        <f>IFERROR(INDEX(PLAYERIDMAP2[PLAYERNAME],MATCH(ROW()-ROW(AS$1),THIRDBASE,0)),"")</f>
        <v/>
      </c>
      <c r="AT1038" t="str">
        <f>IF(PLAYERIDMAP2[[#This Row],[POS]]="SS",MAX(AT$1:AT1037)+1,"")</f>
        <v/>
      </c>
      <c r="AU1038" t="str">
        <f>IFERROR(INDEX(PLAYERIDMAP2[PLAYERNAME],MATCH(ROW()-ROW(AU$1),SHORTSTOP,0)),"")</f>
        <v/>
      </c>
      <c r="AV1038">
        <f>IF(PLAYERIDMAP2[[#This Row],[POS]]="OF",MAX(AV$1:AV1037)+1,"")</f>
        <v>209</v>
      </c>
      <c r="AW1038" t="str">
        <f>IFERROR(INDEX(PLAYERIDMAP2[PLAYERNAME],MATCH(ROW()-ROW(AW$1),OUTFIELD,0)),"")</f>
        <v/>
      </c>
      <c r="AX1038">
        <f>IF(PLAYERIDMAP2[[#This Row],[POS]]&lt;&gt;"P",MAX(AX$1:AX1037)+1,"")</f>
        <v>544</v>
      </c>
      <c r="AY1038" t="str">
        <f>IFERROR(INDEX(PLAYERIDMAP2[PLAYERNAME],MATCH(ROW()-ROW(AY$1),HITTERS,0)),"")</f>
        <v/>
      </c>
      <c r="AZ1038" t="str">
        <f>IF(PLAYERIDMAP2[[#This Row],[POS]]="P",MAX(AZ$1:AZ1037)+1,"")</f>
        <v/>
      </c>
      <c r="BA1038" t="str">
        <f>IFERROR(INDEX(PLAYERIDMAP2[PLAYERNAME],MATCH(ROW()-ROW(BA$1),PITCHERS,0)),"")</f>
        <v/>
      </c>
    </row>
    <row r="1039" spans="1:53" x14ac:dyDescent="0.25">
      <c r="A1039" t="s">
        <v>14256</v>
      </c>
      <c r="B1039" t="s">
        <v>5288</v>
      </c>
      <c r="C1039" s="1">
        <v>32006</v>
      </c>
      <c r="D1039" t="s">
        <v>16868</v>
      </c>
      <c r="E1039" t="s">
        <v>18543</v>
      </c>
      <c r="F1039" t="s">
        <v>11057</v>
      </c>
      <c r="G1039" t="s">
        <v>14693</v>
      </c>
      <c r="H1039" t="s">
        <v>10998</v>
      </c>
      <c r="I1039" t="s">
        <v>18544</v>
      </c>
      <c r="J1039" t="s">
        <v>5288</v>
      </c>
      <c r="K1039">
        <v>489166</v>
      </c>
      <c r="L1039" t="s">
        <v>5288</v>
      </c>
      <c r="M1039">
        <v>1733549</v>
      </c>
      <c r="N1039" t="s">
        <v>5288</v>
      </c>
      <c r="O1039" t="s">
        <v>14257</v>
      </c>
      <c r="P1039" t="s">
        <v>14256</v>
      </c>
      <c r="Q1039">
        <v>9287</v>
      </c>
      <c r="R1039" t="s">
        <v>5288</v>
      </c>
      <c r="S1039">
        <v>30572</v>
      </c>
      <c r="T1039" t="s">
        <v>5288</v>
      </c>
      <c r="V1039" t="s">
        <v>14258</v>
      </c>
      <c r="W1039">
        <v>51808</v>
      </c>
      <c r="X1039">
        <v>9287</v>
      </c>
      <c r="Y1039" t="s">
        <v>5288</v>
      </c>
      <c r="Z1039" t="s">
        <v>16658</v>
      </c>
      <c r="AA1039" t="s">
        <v>5703</v>
      </c>
      <c r="AB1039" t="s">
        <v>5703</v>
      </c>
      <c r="AD1039" t="s">
        <v>16658</v>
      </c>
      <c r="AL1039" t="str">
        <f>IF(PLAYERIDMAP2[[#This Row],[POS]]="C",MAX(AL$1:AL1038)+1,"")</f>
        <v/>
      </c>
      <c r="AM1039" t="str">
        <f>IFERROR(INDEX(PLAYERIDMAP2[PLAYERNAME],MATCH(ROW()-ROW(AM$1),CATCHERS,0)),"")</f>
        <v/>
      </c>
      <c r="AN1039" t="str">
        <f>IF(PLAYERIDMAP2[[#This Row],[POS]]="1B",MAX(AN$1:AN1038)+1,"")</f>
        <v/>
      </c>
      <c r="AO1039" t="str">
        <f>IFERROR(INDEX(PLAYERIDMAP2[PLAYERNAME],MATCH(ROW()-ROW(AO$1),FIRSTBASE,0)),"")</f>
        <v/>
      </c>
      <c r="AP1039" t="str">
        <f>IF(PLAYERIDMAP2[[#This Row],[POS]]="2B",MAX(AP$1:AP1038)+1,"")</f>
        <v/>
      </c>
      <c r="AQ1039" t="str">
        <f>IFERROR(INDEX(PLAYERIDMAP2[PLAYERNAME],MATCH(ROW()-ROW(AQ$1),SECONDBASE,0)),"")</f>
        <v/>
      </c>
      <c r="AR1039" t="str">
        <f>IF(PLAYERIDMAP2[[#This Row],[POS]]="3B",MAX(AR$1:AR1038)+1,"")</f>
        <v/>
      </c>
      <c r="AS1039" t="str">
        <f>IFERROR(INDEX(PLAYERIDMAP2[PLAYERNAME],MATCH(ROW()-ROW(AS$1),THIRDBASE,0)),"")</f>
        <v/>
      </c>
      <c r="AT1039" t="str">
        <f>IF(PLAYERIDMAP2[[#This Row],[POS]]="SS",MAX(AT$1:AT1038)+1,"")</f>
        <v/>
      </c>
      <c r="AU1039" t="str">
        <f>IFERROR(INDEX(PLAYERIDMAP2[PLAYERNAME],MATCH(ROW()-ROW(AU$1),SHORTSTOP,0)),"")</f>
        <v/>
      </c>
      <c r="AV1039">
        <f>IF(PLAYERIDMAP2[[#This Row],[POS]]="OF",MAX(AV$1:AV1038)+1,"")</f>
        <v>210</v>
      </c>
      <c r="AW1039" t="str">
        <f>IFERROR(INDEX(PLAYERIDMAP2[PLAYERNAME],MATCH(ROW()-ROW(AW$1),OUTFIELD,0)),"")</f>
        <v/>
      </c>
      <c r="AX1039">
        <f>IF(PLAYERIDMAP2[[#This Row],[POS]]&lt;&gt;"P",MAX(AX$1:AX1038)+1,"")</f>
        <v>545</v>
      </c>
      <c r="AY1039" t="str">
        <f>IFERROR(INDEX(PLAYERIDMAP2[PLAYERNAME],MATCH(ROW()-ROW(AY$1),HITTERS,0)),"")</f>
        <v/>
      </c>
      <c r="AZ1039" t="str">
        <f>IF(PLAYERIDMAP2[[#This Row],[POS]]="P",MAX(AZ$1:AZ1038)+1,"")</f>
        <v/>
      </c>
      <c r="BA1039" t="str">
        <f>IFERROR(INDEX(PLAYERIDMAP2[PLAYERNAME],MATCH(ROW()-ROW(BA$1),PITCHERS,0)),"")</f>
        <v/>
      </c>
    </row>
    <row r="1040" spans="1:53" x14ac:dyDescent="0.25">
      <c r="A1040" t="s">
        <v>16659</v>
      </c>
      <c r="B1040" t="s">
        <v>4181</v>
      </c>
      <c r="C1040" s="1">
        <v>31444</v>
      </c>
      <c r="D1040" t="s">
        <v>18312</v>
      </c>
      <c r="E1040" t="s">
        <v>18313</v>
      </c>
      <c r="F1040" t="s">
        <v>11164</v>
      </c>
      <c r="G1040" t="s">
        <v>16838</v>
      </c>
      <c r="H1040" t="s">
        <v>5706</v>
      </c>
      <c r="I1040" t="s">
        <v>18314</v>
      </c>
      <c r="J1040" t="s">
        <v>4181</v>
      </c>
      <c r="K1040">
        <v>502117</v>
      </c>
      <c r="L1040" t="s">
        <v>4181</v>
      </c>
      <c r="M1040">
        <v>1600292</v>
      </c>
      <c r="N1040" t="s">
        <v>18315</v>
      </c>
      <c r="O1040" t="s">
        <v>18316</v>
      </c>
      <c r="P1040" t="s">
        <v>16659</v>
      </c>
      <c r="Q1040">
        <v>9210</v>
      </c>
      <c r="R1040" t="s">
        <v>4181</v>
      </c>
      <c r="S1040">
        <v>29307</v>
      </c>
      <c r="T1040" t="s">
        <v>18315</v>
      </c>
      <c r="V1040" t="s">
        <v>18317</v>
      </c>
      <c r="W1040">
        <v>50131</v>
      </c>
      <c r="X1040">
        <v>9210</v>
      </c>
      <c r="Y1040" t="s">
        <v>4181</v>
      </c>
      <c r="Z1040" t="s">
        <v>16660</v>
      </c>
      <c r="AA1040" t="s">
        <v>5703</v>
      </c>
      <c r="AB1040" t="s">
        <v>5703</v>
      </c>
      <c r="AC1040" t="s">
        <v>4181</v>
      </c>
      <c r="AD1040" t="s">
        <v>16660</v>
      </c>
      <c r="AE1040">
        <v>12379</v>
      </c>
      <c r="AF1040" t="s">
        <v>18315</v>
      </c>
      <c r="AG1040">
        <v>13302</v>
      </c>
      <c r="AL1040" t="str">
        <f>IF(PLAYERIDMAP2[[#This Row],[POS]]="C",MAX(AL$1:AL1039)+1,"")</f>
        <v/>
      </c>
      <c r="AM1040" t="str">
        <f>IFERROR(INDEX(PLAYERIDMAP2[PLAYERNAME],MATCH(ROW()-ROW(AM$1),CATCHERS,0)),"")</f>
        <v/>
      </c>
      <c r="AN1040" t="str">
        <f>IF(PLAYERIDMAP2[[#This Row],[POS]]="1B",MAX(AN$1:AN1039)+1,"")</f>
        <v/>
      </c>
      <c r="AO1040" t="str">
        <f>IFERROR(INDEX(PLAYERIDMAP2[PLAYERNAME],MATCH(ROW()-ROW(AO$1),FIRSTBASE,0)),"")</f>
        <v/>
      </c>
      <c r="AP1040">
        <f>IF(PLAYERIDMAP2[[#This Row],[POS]]="2B",MAX(AP$1:AP1039)+1,"")</f>
        <v>75</v>
      </c>
      <c r="AQ1040" t="str">
        <f>IFERROR(INDEX(PLAYERIDMAP2[PLAYERNAME],MATCH(ROW()-ROW(AQ$1),SECONDBASE,0)),"")</f>
        <v/>
      </c>
      <c r="AR1040" t="str">
        <f>IF(PLAYERIDMAP2[[#This Row],[POS]]="3B",MAX(AR$1:AR1039)+1,"")</f>
        <v/>
      </c>
      <c r="AS1040" t="str">
        <f>IFERROR(INDEX(PLAYERIDMAP2[PLAYERNAME],MATCH(ROW()-ROW(AS$1),THIRDBASE,0)),"")</f>
        <v/>
      </c>
      <c r="AT1040" t="str">
        <f>IF(PLAYERIDMAP2[[#This Row],[POS]]="SS",MAX(AT$1:AT1039)+1,"")</f>
        <v/>
      </c>
      <c r="AU1040" t="str">
        <f>IFERROR(INDEX(PLAYERIDMAP2[PLAYERNAME],MATCH(ROW()-ROW(AU$1),SHORTSTOP,0)),"")</f>
        <v/>
      </c>
      <c r="AV1040" t="str">
        <f>IF(PLAYERIDMAP2[[#This Row],[POS]]="OF",MAX(AV$1:AV1039)+1,"")</f>
        <v/>
      </c>
      <c r="AW1040" t="str">
        <f>IFERROR(INDEX(PLAYERIDMAP2[PLAYERNAME],MATCH(ROW()-ROW(AW$1),OUTFIELD,0)),"")</f>
        <v/>
      </c>
      <c r="AX1040">
        <f>IF(PLAYERIDMAP2[[#This Row],[POS]]&lt;&gt;"P",MAX(AX$1:AX1039)+1,"")</f>
        <v>546</v>
      </c>
      <c r="AY1040" t="str">
        <f>IFERROR(INDEX(PLAYERIDMAP2[PLAYERNAME],MATCH(ROW()-ROW(AY$1),HITTERS,0)),"")</f>
        <v/>
      </c>
      <c r="AZ1040" t="str">
        <f>IF(PLAYERIDMAP2[[#This Row],[POS]]="P",MAX(AZ$1:AZ1039)+1,"")</f>
        <v/>
      </c>
      <c r="BA1040" t="str">
        <f>IFERROR(INDEX(PLAYERIDMAP2[PLAYERNAME],MATCH(ROW()-ROW(BA$1),PITCHERS,0)),"")</f>
        <v/>
      </c>
    </row>
    <row r="1041" spans="1:53" x14ac:dyDescent="0.25">
      <c r="A1041" t="s">
        <v>14259</v>
      </c>
      <c r="B1041" t="s">
        <v>4900</v>
      </c>
      <c r="C1041" s="1">
        <v>31293</v>
      </c>
      <c r="D1041" t="s">
        <v>16985</v>
      </c>
      <c r="E1041" t="s">
        <v>18727</v>
      </c>
      <c r="F1041" t="s">
        <v>11176</v>
      </c>
      <c r="G1041" t="s">
        <v>16838</v>
      </c>
      <c r="H1041" t="s">
        <v>5705</v>
      </c>
      <c r="I1041" t="s">
        <v>19935</v>
      </c>
      <c r="J1041" t="s">
        <v>4900</v>
      </c>
      <c r="K1041">
        <v>455126</v>
      </c>
      <c r="L1041" t="s">
        <v>4900</v>
      </c>
      <c r="M1041">
        <v>548998</v>
      </c>
      <c r="N1041" t="s">
        <v>4900</v>
      </c>
      <c r="O1041" t="s">
        <v>14260</v>
      </c>
      <c r="P1041" t="s">
        <v>14259</v>
      </c>
      <c r="Q1041">
        <v>8592</v>
      </c>
      <c r="R1041" t="s">
        <v>4900</v>
      </c>
      <c r="S1041">
        <v>30156</v>
      </c>
      <c r="T1041" t="s">
        <v>4900</v>
      </c>
      <c r="V1041" t="s">
        <v>14261</v>
      </c>
      <c r="W1041">
        <v>48454</v>
      </c>
      <c r="X1041">
        <v>8592</v>
      </c>
      <c r="Y1041" t="s">
        <v>4900</v>
      </c>
      <c r="Z1041" t="s">
        <v>14262</v>
      </c>
      <c r="AA1041" t="s">
        <v>5703</v>
      </c>
      <c r="AB1041" t="s">
        <v>5703</v>
      </c>
      <c r="AC1041" t="s">
        <v>4900</v>
      </c>
      <c r="AD1041" t="s">
        <v>14262</v>
      </c>
      <c r="AL1041" t="str">
        <f>IF(PLAYERIDMAP2[[#This Row],[POS]]="C",MAX(AL$1:AL1040)+1,"")</f>
        <v/>
      </c>
      <c r="AM1041" t="str">
        <f>IFERROR(INDEX(PLAYERIDMAP2[PLAYERNAME],MATCH(ROW()-ROW(AM$1),CATCHERS,0)),"")</f>
        <v/>
      </c>
      <c r="AN1041" t="str">
        <f>IF(PLAYERIDMAP2[[#This Row],[POS]]="1B",MAX(AN$1:AN1040)+1,"")</f>
        <v/>
      </c>
      <c r="AO1041" t="str">
        <f>IFERROR(INDEX(PLAYERIDMAP2[PLAYERNAME],MATCH(ROW()-ROW(AO$1),FIRSTBASE,0)),"")</f>
        <v/>
      </c>
      <c r="AP1041" t="str">
        <f>IF(PLAYERIDMAP2[[#This Row],[POS]]="2B",MAX(AP$1:AP1040)+1,"")</f>
        <v/>
      </c>
      <c r="AQ1041" t="str">
        <f>IFERROR(INDEX(PLAYERIDMAP2[PLAYERNAME],MATCH(ROW()-ROW(AQ$1),SECONDBASE,0)),"")</f>
        <v/>
      </c>
      <c r="AR1041">
        <f>IF(PLAYERIDMAP2[[#This Row],[POS]]="3B",MAX(AR$1:AR1040)+1,"")</f>
        <v>65</v>
      </c>
      <c r="AS1041" t="str">
        <f>IFERROR(INDEX(PLAYERIDMAP2[PLAYERNAME],MATCH(ROW()-ROW(AS$1),THIRDBASE,0)),"")</f>
        <v/>
      </c>
      <c r="AT1041" t="str">
        <f>IF(PLAYERIDMAP2[[#This Row],[POS]]="SS",MAX(AT$1:AT1040)+1,"")</f>
        <v/>
      </c>
      <c r="AU1041" t="str">
        <f>IFERROR(INDEX(PLAYERIDMAP2[PLAYERNAME],MATCH(ROW()-ROW(AU$1),SHORTSTOP,0)),"")</f>
        <v/>
      </c>
      <c r="AV1041" t="str">
        <f>IF(PLAYERIDMAP2[[#This Row],[POS]]="OF",MAX(AV$1:AV1040)+1,"")</f>
        <v/>
      </c>
      <c r="AW1041" t="str">
        <f>IFERROR(INDEX(PLAYERIDMAP2[PLAYERNAME],MATCH(ROW()-ROW(AW$1),OUTFIELD,0)),"")</f>
        <v/>
      </c>
      <c r="AX1041">
        <f>IF(PLAYERIDMAP2[[#This Row],[POS]]&lt;&gt;"P",MAX(AX$1:AX1040)+1,"")</f>
        <v>547</v>
      </c>
      <c r="AY1041" t="str">
        <f>IFERROR(INDEX(PLAYERIDMAP2[PLAYERNAME],MATCH(ROW()-ROW(AY$1),HITTERS,0)),"")</f>
        <v/>
      </c>
      <c r="AZ1041" t="str">
        <f>IF(PLAYERIDMAP2[[#This Row],[POS]]="P",MAX(AZ$1:AZ1040)+1,"")</f>
        <v/>
      </c>
      <c r="BA1041" t="str">
        <f>IFERROR(INDEX(PLAYERIDMAP2[PLAYERNAME],MATCH(ROW()-ROW(BA$1),PITCHERS,0)),"")</f>
        <v/>
      </c>
    </row>
    <row r="1042" spans="1:53" x14ac:dyDescent="0.25">
      <c r="A1042" t="s">
        <v>14263</v>
      </c>
      <c r="B1042" t="s">
        <v>10346</v>
      </c>
      <c r="C1042" s="1">
        <v>32664</v>
      </c>
      <c r="D1042" t="s">
        <v>17335</v>
      </c>
      <c r="E1042" t="s">
        <v>18727</v>
      </c>
      <c r="F1042" t="s">
        <v>11398</v>
      </c>
      <c r="G1042" t="s">
        <v>16838</v>
      </c>
      <c r="H1042" t="s">
        <v>10988</v>
      </c>
      <c r="I1042" t="s">
        <v>19381</v>
      </c>
      <c r="J1042" t="s">
        <v>10346</v>
      </c>
      <c r="K1042">
        <v>519076</v>
      </c>
      <c r="L1042" t="s">
        <v>10346</v>
      </c>
      <c r="M1042">
        <v>2044107</v>
      </c>
      <c r="N1042" t="s">
        <v>10346</v>
      </c>
      <c r="O1042" t="s">
        <v>14264</v>
      </c>
      <c r="P1042" t="s">
        <v>14263</v>
      </c>
      <c r="Q1042">
        <v>9518</v>
      </c>
      <c r="R1042" t="s">
        <v>10346</v>
      </c>
      <c r="S1042">
        <v>32738</v>
      </c>
      <c r="T1042" t="s">
        <v>10346</v>
      </c>
      <c r="V1042" t="s">
        <v>14265</v>
      </c>
      <c r="W1042">
        <v>65895</v>
      </c>
      <c r="X1042">
        <v>9518</v>
      </c>
      <c r="Y1042" t="s">
        <v>10346</v>
      </c>
      <c r="Z1042" t="s">
        <v>14266</v>
      </c>
      <c r="AA1042" t="s">
        <v>5703</v>
      </c>
      <c r="AB1042" t="s">
        <v>5703</v>
      </c>
      <c r="AC1042" t="s">
        <v>10346</v>
      </c>
      <c r="AD1042" t="s">
        <v>14266</v>
      </c>
      <c r="AE1042">
        <v>11638</v>
      </c>
      <c r="AF1042" t="s">
        <v>10346</v>
      </c>
      <c r="AG1042">
        <v>38164</v>
      </c>
      <c r="AH1042" t="s">
        <v>10346</v>
      </c>
      <c r="AL1042" t="str">
        <f>IF(PLAYERIDMAP2[[#This Row],[POS]]="C",MAX(AL$1:AL1041)+1,"")</f>
        <v/>
      </c>
      <c r="AM1042" t="str">
        <f>IFERROR(INDEX(PLAYERIDMAP2[PLAYERNAME],MATCH(ROW()-ROW(AM$1),CATCHERS,0)),"")</f>
        <v/>
      </c>
      <c r="AN1042" t="str">
        <f>IF(PLAYERIDMAP2[[#This Row],[POS]]="1B",MAX(AN$1:AN1041)+1,"")</f>
        <v/>
      </c>
      <c r="AO1042" t="str">
        <f>IFERROR(INDEX(PLAYERIDMAP2[PLAYERNAME],MATCH(ROW()-ROW(AO$1),FIRSTBASE,0)),"")</f>
        <v/>
      </c>
      <c r="AP1042" t="str">
        <f>IF(PLAYERIDMAP2[[#This Row],[POS]]="2B",MAX(AP$1:AP1041)+1,"")</f>
        <v/>
      </c>
      <c r="AQ1042" t="str">
        <f>IFERROR(INDEX(PLAYERIDMAP2[PLAYERNAME],MATCH(ROW()-ROW(AQ$1),SECONDBASE,0)),"")</f>
        <v/>
      </c>
      <c r="AR1042" t="str">
        <f>IF(PLAYERIDMAP2[[#This Row],[POS]]="3B",MAX(AR$1:AR1041)+1,"")</f>
        <v/>
      </c>
      <c r="AS1042" t="str">
        <f>IFERROR(INDEX(PLAYERIDMAP2[PLAYERNAME],MATCH(ROW()-ROW(AS$1),THIRDBASE,0)),"")</f>
        <v/>
      </c>
      <c r="AT1042" t="str">
        <f>IF(PLAYERIDMAP2[[#This Row],[POS]]="SS",MAX(AT$1:AT1041)+1,"")</f>
        <v/>
      </c>
      <c r="AU1042" t="str">
        <f>IFERROR(INDEX(PLAYERIDMAP2[PLAYERNAME],MATCH(ROW()-ROW(AU$1),SHORTSTOP,0)),"")</f>
        <v/>
      </c>
      <c r="AV1042" t="str">
        <f>IF(PLAYERIDMAP2[[#This Row],[POS]]="OF",MAX(AV$1:AV1041)+1,"")</f>
        <v/>
      </c>
      <c r="AW1042" t="str">
        <f>IFERROR(INDEX(PLAYERIDMAP2[PLAYERNAME],MATCH(ROW()-ROW(AW$1),OUTFIELD,0)),"")</f>
        <v/>
      </c>
      <c r="AX1042" t="str">
        <f>IF(PLAYERIDMAP2[[#This Row],[POS]]&lt;&gt;"P",MAX(AX$1:AX1041)+1,"")</f>
        <v/>
      </c>
      <c r="AY1042" t="str">
        <f>IFERROR(INDEX(PLAYERIDMAP2[PLAYERNAME],MATCH(ROW()-ROW(AY$1),HITTERS,0)),"")</f>
        <v/>
      </c>
      <c r="AZ1042">
        <f>IF(PLAYERIDMAP2[[#This Row],[POS]]="P",MAX(AZ$1:AZ1041)+1,"")</f>
        <v>494</v>
      </c>
      <c r="BA1042" t="str">
        <f>IFERROR(INDEX(PLAYERIDMAP2[PLAYERNAME],MATCH(ROW()-ROW(BA$1),PITCHERS,0)),"")</f>
        <v/>
      </c>
    </row>
    <row r="1043" spans="1:53" x14ac:dyDescent="0.25">
      <c r="A1043" t="s">
        <v>14267</v>
      </c>
      <c r="B1043" t="s">
        <v>10495</v>
      </c>
      <c r="C1043" s="1">
        <v>29468</v>
      </c>
      <c r="D1043" t="s">
        <v>18089</v>
      </c>
      <c r="E1043" t="s">
        <v>18687</v>
      </c>
      <c r="F1043" t="s">
        <v>11077</v>
      </c>
      <c r="G1043" t="s">
        <v>14693</v>
      </c>
      <c r="H1043" t="s">
        <v>10988</v>
      </c>
      <c r="I1043" t="s">
        <v>18688</v>
      </c>
      <c r="J1043" t="s">
        <v>10495</v>
      </c>
      <c r="K1043">
        <v>450212</v>
      </c>
      <c r="L1043" t="s">
        <v>10495</v>
      </c>
      <c r="M1043">
        <v>549738</v>
      </c>
      <c r="N1043" t="s">
        <v>10495</v>
      </c>
      <c r="O1043" t="s">
        <v>14268</v>
      </c>
      <c r="P1043" t="s">
        <v>14267</v>
      </c>
      <c r="Q1043">
        <v>7792</v>
      </c>
      <c r="R1043" t="s">
        <v>10495</v>
      </c>
      <c r="S1043">
        <v>28489</v>
      </c>
      <c r="T1043" t="s">
        <v>10495</v>
      </c>
      <c r="V1043" t="s">
        <v>14269</v>
      </c>
      <c r="W1043">
        <v>40263</v>
      </c>
      <c r="X1043">
        <v>7792</v>
      </c>
      <c r="Y1043" t="s">
        <v>10495</v>
      </c>
      <c r="Z1043" t="s">
        <v>14270</v>
      </c>
      <c r="AA1043" t="s">
        <v>11011</v>
      </c>
      <c r="AB1043" t="s">
        <v>5703</v>
      </c>
      <c r="AC1043" t="s">
        <v>10495</v>
      </c>
      <c r="AD1043" t="s">
        <v>14270</v>
      </c>
      <c r="AE1043">
        <v>7790</v>
      </c>
      <c r="AF1043" t="s">
        <v>10495</v>
      </c>
      <c r="AG1043">
        <v>6081</v>
      </c>
      <c r="AH1043" t="s">
        <v>10495</v>
      </c>
      <c r="AL1043" t="str">
        <f>IF(PLAYERIDMAP2[[#This Row],[POS]]="C",MAX(AL$1:AL1042)+1,"")</f>
        <v/>
      </c>
      <c r="AM1043" t="str">
        <f>IFERROR(INDEX(PLAYERIDMAP2[PLAYERNAME],MATCH(ROW()-ROW(AM$1),CATCHERS,0)),"")</f>
        <v/>
      </c>
      <c r="AN1043" t="str">
        <f>IF(PLAYERIDMAP2[[#This Row],[POS]]="1B",MAX(AN$1:AN1042)+1,"")</f>
        <v/>
      </c>
      <c r="AO1043" t="str">
        <f>IFERROR(INDEX(PLAYERIDMAP2[PLAYERNAME],MATCH(ROW()-ROW(AO$1),FIRSTBASE,0)),"")</f>
        <v/>
      </c>
      <c r="AP1043" t="str">
        <f>IF(PLAYERIDMAP2[[#This Row],[POS]]="2B",MAX(AP$1:AP1042)+1,"")</f>
        <v/>
      </c>
      <c r="AQ1043" t="str">
        <f>IFERROR(INDEX(PLAYERIDMAP2[PLAYERNAME],MATCH(ROW()-ROW(AQ$1),SECONDBASE,0)),"")</f>
        <v/>
      </c>
      <c r="AR1043" t="str">
        <f>IF(PLAYERIDMAP2[[#This Row],[POS]]="3B",MAX(AR$1:AR1042)+1,"")</f>
        <v/>
      </c>
      <c r="AS1043" t="str">
        <f>IFERROR(INDEX(PLAYERIDMAP2[PLAYERNAME],MATCH(ROW()-ROW(AS$1),THIRDBASE,0)),"")</f>
        <v/>
      </c>
      <c r="AT1043" t="str">
        <f>IF(PLAYERIDMAP2[[#This Row],[POS]]="SS",MAX(AT$1:AT1042)+1,"")</f>
        <v/>
      </c>
      <c r="AU1043" t="str">
        <f>IFERROR(INDEX(PLAYERIDMAP2[PLAYERNAME],MATCH(ROW()-ROW(AU$1),SHORTSTOP,0)),"")</f>
        <v/>
      </c>
      <c r="AV1043" t="str">
        <f>IF(PLAYERIDMAP2[[#This Row],[POS]]="OF",MAX(AV$1:AV1042)+1,"")</f>
        <v/>
      </c>
      <c r="AW1043" t="str">
        <f>IFERROR(INDEX(PLAYERIDMAP2[PLAYERNAME],MATCH(ROW()-ROW(AW$1),OUTFIELD,0)),"")</f>
        <v/>
      </c>
      <c r="AX1043" t="str">
        <f>IF(PLAYERIDMAP2[[#This Row],[POS]]&lt;&gt;"P",MAX(AX$1:AX1042)+1,"")</f>
        <v/>
      </c>
      <c r="AY1043" t="str">
        <f>IFERROR(INDEX(PLAYERIDMAP2[PLAYERNAME],MATCH(ROW()-ROW(AY$1),HITTERS,0)),"")</f>
        <v/>
      </c>
      <c r="AZ1043">
        <f>IF(PLAYERIDMAP2[[#This Row],[POS]]="P",MAX(AZ$1:AZ1042)+1,"")</f>
        <v>495</v>
      </c>
      <c r="BA1043" t="str">
        <f>IFERROR(INDEX(PLAYERIDMAP2[PLAYERNAME],MATCH(ROW()-ROW(BA$1),PITCHERS,0)),"")</f>
        <v/>
      </c>
    </row>
    <row r="1044" spans="1:53" x14ac:dyDescent="0.25">
      <c r="A1044" t="s">
        <v>14271</v>
      </c>
      <c r="B1044" t="s">
        <v>10551</v>
      </c>
      <c r="C1044" s="1">
        <v>31655</v>
      </c>
      <c r="D1044" t="s">
        <v>17930</v>
      </c>
      <c r="E1044" t="s">
        <v>19365</v>
      </c>
      <c r="F1044" t="s">
        <v>11092</v>
      </c>
      <c r="G1044" t="s">
        <v>16838</v>
      </c>
      <c r="H1044" t="s">
        <v>10988</v>
      </c>
      <c r="I1044" t="s">
        <v>19366</v>
      </c>
      <c r="J1044" t="s">
        <v>10551</v>
      </c>
      <c r="K1044">
        <v>504379</v>
      </c>
      <c r="L1044" t="s">
        <v>10551</v>
      </c>
      <c r="M1044">
        <v>1725393</v>
      </c>
      <c r="N1044" t="s">
        <v>10551</v>
      </c>
      <c r="O1044" t="s">
        <v>14272</v>
      </c>
      <c r="P1044" t="s">
        <v>14271</v>
      </c>
      <c r="Q1044">
        <v>8942</v>
      </c>
      <c r="R1044" t="s">
        <v>10551</v>
      </c>
      <c r="S1044">
        <v>30511</v>
      </c>
      <c r="T1044" t="s">
        <v>10551</v>
      </c>
      <c r="V1044" t="s">
        <v>14273</v>
      </c>
      <c r="W1044">
        <v>57000</v>
      </c>
      <c r="X1044">
        <v>8942</v>
      </c>
      <c r="Y1044" t="s">
        <v>10551</v>
      </c>
      <c r="Z1044" t="s">
        <v>14274</v>
      </c>
      <c r="AA1044" t="s">
        <v>5703</v>
      </c>
      <c r="AB1044" t="s">
        <v>5703</v>
      </c>
      <c r="AD1044" t="s">
        <v>14274</v>
      </c>
      <c r="AE1044">
        <v>11310</v>
      </c>
      <c r="AF1044" t="s">
        <v>10551</v>
      </c>
      <c r="AG1044">
        <v>13720</v>
      </c>
      <c r="AH1044" t="s">
        <v>10551</v>
      </c>
      <c r="AL1044" t="str">
        <f>IF(PLAYERIDMAP2[[#This Row],[POS]]="C",MAX(AL$1:AL1043)+1,"")</f>
        <v/>
      </c>
      <c r="AM1044" t="str">
        <f>IFERROR(INDEX(PLAYERIDMAP2[PLAYERNAME],MATCH(ROW()-ROW(AM$1),CATCHERS,0)),"")</f>
        <v/>
      </c>
      <c r="AN1044" t="str">
        <f>IF(PLAYERIDMAP2[[#This Row],[POS]]="1B",MAX(AN$1:AN1043)+1,"")</f>
        <v/>
      </c>
      <c r="AO1044" t="str">
        <f>IFERROR(INDEX(PLAYERIDMAP2[PLAYERNAME],MATCH(ROW()-ROW(AO$1),FIRSTBASE,0)),"")</f>
        <v/>
      </c>
      <c r="AP1044" t="str">
        <f>IF(PLAYERIDMAP2[[#This Row],[POS]]="2B",MAX(AP$1:AP1043)+1,"")</f>
        <v/>
      </c>
      <c r="AQ1044" t="str">
        <f>IFERROR(INDEX(PLAYERIDMAP2[PLAYERNAME],MATCH(ROW()-ROW(AQ$1),SECONDBASE,0)),"")</f>
        <v/>
      </c>
      <c r="AR1044" t="str">
        <f>IF(PLAYERIDMAP2[[#This Row],[POS]]="3B",MAX(AR$1:AR1043)+1,"")</f>
        <v/>
      </c>
      <c r="AS1044" t="str">
        <f>IFERROR(INDEX(PLAYERIDMAP2[PLAYERNAME],MATCH(ROW()-ROW(AS$1),THIRDBASE,0)),"")</f>
        <v/>
      </c>
      <c r="AT1044" t="str">
        <f>IF(PLAYERIDMAP2[[#This Row],[POS]]="SS",MAX(AT$1:AT1043)+1,"")</f>
        <v/>
      </c>
      <c r="AU1044" t="str">
        <f>IFERROR(INDEX(PLAYERIDMAP2[PLAYERNAME],MATCH(ROW()-ROW(AU$1),SHORTSTOP,0)),"")</f>
        <v/>
      </c>
      <c r="AV1044" t="str">
        <f>IF(PLAYERIDMAP2[[#This Row],[POS]]="OF",MAX(AV$1:AV1043)+1,"")</f>
        <v/>
      </c>
      <c r="AW1044" t="str">
        <f>IFERROR(INDEX(PLAYERIDMAP2[PLAYERNAME],MATCH(ROW()-ROW(AW$1),OUTFIELD,0)),"")</f>
        <v/>
      </c>
      <c r="AX1044" t="str">
        <f>IF(PLAYERIDMAP2[[#This Row],[POS]]&lt;&gt;"P",MAX(AX$1:AX1043)+1,"")</f>
        <v/>
      </c>
      <c r="AY1044" t="str">
        <f>IFERROR(INDEX(PLAYERIDMAP2[PLAYERNAME],MATCH(ROW()-ROW(AY$1),HITTERS,0)),"")</f>
        <v/>
      </c>
      <c r="AZ1044">
        <f>IF(PLAYERIDMAP2[[#This Row],[POS]]="P",MAX(AZ$1:AZ1043)+1,"")</f>
        <v>496</v>
      </c>
      <c r="BA1044" t="str">
        <f>IFERROR(INDEX(PLAYERIDMAP2[PLAYERNAME],MATCH(ROW()-ROW(BA$1),PITCHERS,0)),"")</f>
        <v/>
      </c>
    </row>
    <row r="1045" spans="1:53" x14ac:dyDescent="0.25">
      <c r="A1045" t="s">
        <v>14275</v>
      </c>
      <c r="B1045" t="s">
        <v>3621</v>
      </c>
      <c r="C1045" s="1">
        <v>30360</v>
      </c>
      <c r="D1045" t="s">
        <v>17043</v>
      </c>
      <c r="E1045" t="s">
        <v>20514</v>
      </c>
      <c r="F1045" t="s">
        <v>11302</v>
      </c>
      <c r="G1045" t="s">
        <v>16838</v>
      </c>
      <c r="H1045" t="s">
        <v>11110</v>
      </c>
      <c r="I1045" t="s">
        <v>20515</v>
      </c>
      <c r="J1045" t="s">
        <v>3621</v>
      </c>
      <c r="K1045">
        <v>435081</v>
      </c>
      <c r="L1045" t="s">
        <v>3621</v>
      </c>
      <c r="M1045">
        <v>538914</v>
      </c>
      <c r="N1045" t="s">
        <v>3621</v>
      </c>
      <c r="O1045" t="s">
        <v>14276</v>
      </c>
      <c r="P1045" t="s">
        <v>14275</v>
      </c>
      <c r="Q1045">
        <v>8808</v>
      </c>
      <c r="R1045" t="s">
        <v>3621</v>
      </c>
      <c r="S1045">
        <v>29665</v>
      </c>
      <c r="T1045" t="s">
        <v>3621</v>
      </c>
      <c r="V1045" t="s">
        <v>14277</v>
      </c>
      <c r="W1045">
        <v>46457</v>
      </c>
      <c r="X1045">
        <v>8808</v>
      </c>
      <c r="Y1045" t="s">
        <v>3621</v>
      </c>
      <c r="Z1045" t="s">
        <v>16661</v>
      </c>
      <c r="AA1045" t="s">
        <v>5703</v>
      </c>
      <c r="AB1045" t="s">
        <v>5703</v>
      </c>
      <c r="AD1045" t="s">
        <v>16661</v>
      </c>
      <c r="AL1045">
        <f>IF(PLAYERIDMAP2[[#This Row],[POS]]="C",MAX(AL$1:AL1044)+1,"")</f>
        <v>70</v>
      </c>
      <c r="AM1045" t="str">
        <f>IFERROR(INDEX(PLAYERIDMAP2[PLAYERNAME],MATCH(ROW()-ROW(AM$1),CATCHERS,0)),"")</f>
        <v/>
      </c>
      <c r="AN1045" t="str">
        <f>IF(PLAYERIDMAP2[[#This Row],[POS]]="1B",MAX(AN$1:AN1044)+1,"")</f>
        <v/>
      </c>
      <c r="AO1045" t="str">
        <f>IFERROR(INDEX(PLAYERIDMAP2[PLAYERNAME],MATCH(ROW()-ROW(AO$1),FIRSTBASE,0)),"")</f>
        <v/>
      </c>
      <c r="AP1045" t="str">
        <f>IF(PLAYERIDMAP2[[#This Row],[POS]]="2B",MAX(AP$1:AP1044)+1,"")</f>
        <v/>
      </c>
      <c r="AQ1045" t="str">
        <f>IFERROR(INDEX(PLAYERIDMAP2[PLAYERNAME],MATCH(ROW()-ROW(AQ$1),SECONDBASE,0)),"")</f>
        <v/>
      </c>
      <c r="AR1045" t="str">
        <f>IF(PLAYERIDMAP2[[#This Row],[POS]]="3B",MAX(AR$1:AR1044)+1,"")</f>
        <v/>
      </c>
      <c r="AS1045" t="str">
        <f>IFERROR(INDEX(PLAYERIDMAP2[PLAYERNAME],MATCH(ROW()-ROW(AS$1),THIRDBASE,0)),"")</f>
        <v/>
      </c>
      <c r="AT1045" t="str">
        <f>IF(PLAYERIDMAP2[[#This Row],[POS]]="SS",MAX(AT$1:AT1044)+1,"")</f>
        <v/>
      </c>
      <c r="AU1045" t="str">
        <f>IFERROR(INDEX(PLAYERIDMAP2[PLAYERNAME],MATCH(ROW()-ROW(AU$1),SHORTSTOP,0)),"")</f>
        <v/>
      </c>
      <c r="AV1045" t="str">
        <f>IF(PLAYERIDMAP2[[#This Row],[POS]]="OF",MAX(AV$1:AV1044)+1,"")</f>
        <v/>
      </c>
      <c r="AW1045" t="str">
        <f>IFERROR(INDEX(PLAYERIDMAP2[PLAYERNAME],MATCH(ROW()-ROW(AW$1),OUTFIELD,0)),"")</f>
        <v/>
      </c>
      <c r="AX1045">
        <f>IF(PLAYERIDMAP2[[#This Row],[POS]]&lt;&gt;"P",MAX(AX$1:AX1044)+1,"")</f>
        <v>548</v>
      </c>
      <c r="AY1045" t="str">
        <f>IFERROR(INDEX(PLAYERIDMAP2[PLAYERNAME],MATCH(ROW()-ROW(AY$1),HITTERS,0)),"")</f>
        <v/>
      </c>
      <c r="AZ1045" t="str">
        <f>IF(PLAYERIDMAP2[[#This Row],[POS]]="P",MAX(AZ$1:AZ1044)+1,"")</f>
        <v/>
      </c>
      <c r="BA1045" t="str">
        <f>IFERROR(INDEX(PLAYERIDMAP2[PLAYERNAME],MATCH(ROW()-ROW(BA$1),PITCHERS,0)),"")</f>
        <v/>
      </c>
    </row>
    <row r="1046" spans="1:53" x14ac:dyDescent="0.25">
      <c r="A1046" t="s">
        <v>20854</v>
      </c>
      <c r="B1046" t="s">
        <v>9829</v>
      </c>
      <c r="C1046" s="1">
        <v>33806</v>
      </c>
      <c r="D1046" t="s">
        <v>16867</v>
      </c>
      <c r="E1046" t="s">
        <v>20855</v>
      </c>
      <c r="F1046" t="s">
        <v>11082</v>
      </c>
      <c r="G1046" t="s">
        <v>16838</v>
      </c>
      <c r="H1046" t="s">
        <v>10988</v>
      </c>
      <c r="I1046" t="s">
        <v>20856</v>
      </c>
      <c r="J1046" t="s">
        <v>9829</v>
      </c>
      <c r="P1046" t="s">
        <v>20854</v>
      </c>
      <c r="AA1046" t="s">
        <v>10958</v>
      </c>
      <c r="AB1046" t="s">
        <v>10958</v>
      </c>
      <c r="AD1046" t="s">
        <v>20857</v>
      </c>
      <c r="AL1046" t="str">
        <f>IF(PLAYERIDMAP2[[#This Row],[POS]]="C",MAX(AL$1:AL1045)+1,"")</f>
        <v/>
      </c>
      <c r="AM1046" t="str">
        <f>IFERROR(INDEX(PLAYERIDMAP2[PLAYERNAME],MATCH(ROW()-ROW(AM$1),CATCHERS,0)),"")</f>
        <v/>
      </c>
      <c r="AN1046" t="str">
        <f>IF(PLAYERIDMAP2[[#This Row],[POS]]="1B",MAX(AN$1:AN1045)+1,"")</f>
        <v/>
      </c>
      <c r="AO1046" t="str">
        <f>IFERROR(INDEX(PLAYERIDMAP2[PLAYERNAME],MATCH(ROW()-ROW(AO$1),FIRSTBASE,0)),"")</f>
        <v/>
      </c>
      <c r="AP1046" t="str">
        <f>IF(PLAYERIDMAP2[[#This Row],[POS]]="2B",MAX(AP$1:AP1045)+1,"")</f>
        <v/>
      </c>
      <c r="AQ1046" t="str">
        <f>IFERROR(INDEX(PLAYERIDMAP2[PLAYERNAME],MATCH(ROW()-ROW(AQ$1),SECONDBASE,0)),"")</f>
        <v/>
      </c>
      <c r="AR1046" t="str">
        <f>IF(PLAYERIDMAP2[[#This Row],[POS]]="3B",MAX(AR$1:AR1045)+1,"")</f>
        <v/>
      </c>
      <c r="AS1046" t="str">
        <f>IFERROR(INDEX(PLAYERIDMAP2[PLAYERNAME],MATCH(ROW()-ROW(AS$1),THIRDBASE,0)),"")</f>
        <v/>
      </c>
      <c r="AT1046" t="str">
        <f>IF(PLAYERIDMAP2[[#This Row],[POS]]="SS",MAX(AT$1:AT1045)+1,"")</f>
        <v/>
      </c>
      <c r="AU1046" t="str">
        <f>IFERROR(INDEX(PLAYERIDMAP2[PLAYERNAME],MATCH(ROW()-ROW(AU$1),SHORTSTOP,0)),"")</f>
        <v/>
      </c>
      <c r="AV1046" t="str">
        <f>IF(PLAYERIDMAP2[[#This Row],[POS]]="OF",MAX(AV$1:AV1045)+1,"")</f>
        <v/>
      </c>
      <c r="AW1046" t="str">
        <f>IFERROR(INDEX(PLAYERIDMAP2[PLAYERNAME],MATCH(ROW()-ROW(AW$1),OUTFIELD,0)),"")</f>
        <v/>
      </c>
      <c r="AX1046" t="str">
        <f>IF(PLAYERIDMAP2[[#This Row],[POS]]&lt;&gt;"P",MAX(AX$1:AX1045)+1,"")</f>
        <v/>
      </c>
      <c r="AY1046" t="str">
        <f>IFERROR(INDEX(PLAYERIDMAP2[PLAYERNAME],MATCH(ROW()-ROW(AY$1),HITTERS,0)),"")</f>
        <v/>
      </c>
      <c r="AZ1046">
        <f>IF(PLAYERIDMAP2[[#This Row],[POS]]="P",MAX(AZ$1:AZ1045)+1,"")</f>
        <v>497</v>
      </c>
      <c r="BA1046" t="str">
        <f>IFERROR(INDEX(PLAYERIDMAP2[PLAYERNAME],MATCH(ROW()-ROW(BA$1),PITCHERS,0)),"")</f>
        <v/>
      </c>
    </row>
    <row r="1047" spans="1:53" x14ac:dyDescent="0.25">
      <c r="A1047" t="s">
        <v>14278</v>
      </c>
      <c r="B1047" t="s">
        <v>14279</v>
      </c>
      <c r="C1047" s="1">
        <v>30375</v>
      </c>
      <c r="D1047" t="s">
        <v>16992</v>
      </c>
      <c r="E1047" t="s">
        <v>18778</v>
      </c>
      <c r="F1047" t="s">
        <v>11142</v>
      </c>
      <c r="G1047" t="s">
        <v>14693</v>
      </c>
      <c r="H1047" t="s">
        <v>10988</v>
      </c>
      <c r="I1047" t="s">
        <v>18779</v>
      </c>
      <c r="K1047">
        <v>435298</v>
      </c>
      <c r="L1047" t="s">
        <v>14279</v>
      </c>
      <c r="M1047">
        <v>541523</v>
      </c>
      <c r="N1047" t="s">
        <v>14279</v>
      </c>
      <c r="O1047" t="s">
        <v>14280</v>
      </c>
      <c r="P1047" t="s">
        <v>14278</v>
      </c>
      <c r="Q1047">
        <v>7915</v>
      </c>
      <c r="R1047" t="s">
        <v>14279</v>
      </c>
      <c r="S1047">
        <v>6243</v>
      </c>
      <c r="T1047" t="s">
        <v>14279</v>
      </c>
      <c r="V1047" t="s">
        <v>14281</v>
      </c>
      <c r="W1047">
        <v>48246</v>
      </c>
      <c r="X1047">
        <v>7915</v>
      </c>
      <c r="Y1047" t="s">
        <v>14279</v>
      </c>
      <c r="Z1047" t="s">
        <v>16662</v>
      </c>
      <c r="AA1047" t="s">
        <v>5703</v>
      </c>
      <c r="AB1047" t="s">
        <v>5703</v>
      </c>
      <c r="AD1047" t="s">
        <v>16662</v>
      </c>
      <c r="AL1047" t="str">
        <f>IF(PLAYERIDMAP2[[#This Row],[POS]]="C",MAX(AL$1:AL1046)+1,"")</f>
        <v/>
      </c>
      <c r="AM1047" t="str">
        <f>IFERROR(INDEX(PLAYERIDMAP2[PLAYERNAME],MATCH(ROW()-ROW(AM$1),CATCHERS,0)),"")</f>
        <v/>
      </c>
      <c r="AN1047" t="str">
        <f>IF(PLAYERIDMAP2[[#This Row],[POS]]="1B",MAX(AN$1:AN1046)+1,"")</f>
        <v/>
      </c>
      <c r="AO1047" t="str">
        <f>IFERROR(INDEX(PLAYERIDMAP2[PLAYERNAME],MATCH(ROW()-ROW(AO$1),FIRSTBASE,0)),"")</f>
        <v/>
      </c>
      <c r="AP1047" t="str">
        <f>IF(PLAYERIDMAP2[[#This Row],[POS]]="2B",MAX(AP$1:AP1046)+1,"")</f>
        <v/>
      </c>
      <c r="AQ1047" t="str">
        <f>IFERROR(INDEX(PLAYERIDMAP2[PLAYERNAME],MATCH(ROW()-ROW(AQ$1),SECONDBASE,0)),"")</f>
        <v/>
      </c>
      <c r="AR1047" t="str">
        <f>IF(PLAYERIDMAP2[[#This Row],[POS]]="3B",MAX(AR$1:AR1046)+1,"")</f>
        <v/>
      </c>
      <c r="AS1047" t="str">
        <f>IFERROR(INDEX(PLAYERIDMAP2[PLAYERNAME],MATCH(ROW()-ROW(AS$1),THIRDBASE,0)),"")</f>
        <v/>
      </c>
      <c r="AT1047" t="str">
        <f>IF(PLAYERIDMAP2[[#This Row],[POS]]="SS",MAX(AT$1:AT1046)+1,"")</f>
        <v/>
      </c>
      <c r="AU1047" t="str">
        <f>IFERROR(INDEX(PLAYERIDMAP2[PLAYERNAME],MATCH(ROW()-ROW(AU$1),SHORTSTOP,0)),"")</f>
        <v/>
      </c>
      <c r="AV1047" t="str">
        <f>IF(PLAYERIDMAP2[[#This Row],[POS]]="OF",MAX(AV$1:AV1046)+1,"")</f>
        <v/>
      </c>
      <c r="AW1047" t="str">
        <f>IFERROR(INDEX(PLAYERIDMAP2[PLAYERNAME],MATCH(ROW()-ROW(AW$1),OUTFIELD,0)),"")</f>
        <v/>
      </c>
      <c r="AX1047" t="str">
        <f>IF(PLAYERIDMAP2[[#This Row],[POS]]&lt;&gt;"P",MAX(AX$1:AX1046)+1,"")</f>
        <v/>
      </c>
      <c r="AY1047" t="str">
        <f>IFERROR(INDEX(PLAYERIDMAP2[PLAYERNAME],MATCH(ROW()-ROW(AY$1),HITTERS,0)),"")</f>
        <v/>
      </c>
      <c r="AZ1047">
        <f>IF(PLAYERIDMAP2[[#This Row],[POS]]="P",MAX(AZ$1:AZ1046)+1,"")</f>
        <v>498</v>
      </c>
      <c r="BA1047" t="str">
        <f>IFERROR(INDEX(PLAYERIDMAP2[PLAYERNAME],MATCH(ROW()-ROW(BA$1),PITCHERS,0)),"")</f>
        <v/>
      </c>
    </row>
    <row r="1048" spans="1:53" x14ac:dyDescent="0.25">
      <c r="A1048" t="s">
        <v>14282</v>
      </c>
      <c r="B1048" t="s">
        <v>10534</v>
      </c>
      <c r="C1048" s="1">
        <v>31712</v>
      </c>
      <c r="D1048" t="s">
        <v>17167</v>
      </c>
      <c r="E1048" t="s">
        <v>19241</v>
      </c>
      <c r="F1048" t="s">
        <v>11092</v>
      </c>
      <c r="G1048" t="s">
        <v>16838</v>
      </c>
      <c r="H1048" t="s">
        <v>10988</v>
      </c>
      <c r="I1048" t="s">
        <v>19242</v>
      </c>
      <c r="J1048" t="s">
        <v>10534</v>
      </c>
      <c r="K1048">
        <v>477003</v>
      </c>
      <c r="L1048" t="s">
        <v>10534</v>
      </c>
      <c r="M1048">
        <v>1537190</v>
      </c>
      <c r="N1048" t="s">
        <v>14283</v>
      </c>
      <c r="O1048" t="s">
        <v>14284</v>
      </c>
      <c r="P1048" t="s">
        <v>14282</v>
      </c>
      <c r="Q1048">
        <v>8333</v>
      </c>
      <c r="R1048" t="s">
        <v>10534</v>
      </c>
      <c r="S1048">
        <v>29219</v>
      </c>
      <c r="T1048" t="s">
        <v>14285</v>
      </c>
      <c r="V1048" t="s">
        <v>14286</v>
      </c>
      <c r="W1048">
        <v>46468</v>
      </c>
      <c r="X1048">
        <v>8333</v>
      </c>
      <c r="Y1048" t="s">
        <v>14283</v>
      </c>
      <c r="Z1048" t="s">
        <v>14287</v>
      </c>
      <c r="AA1048" t="s">
        <v>10958</v>
      </c>
      <c r="AB1048" t="s">
        <v>10958</v>
      </c>
      <c r="AC1048" t="s">
        <v>14283</v>
      </c>
      <c r="AD1048" t="s">
        <v>14287</v>
      </c>
      <c r="AE1048">
        <v>8846</v>
      </c>
      <c r="AF1048" t="s">
        <v>10534</v>
      </c>
      <c r="AG1048">
        <v>6082</v>
      </c>
      <c r="AH1048" t="s">
        <v>14283</v>
      </c>
      <c r="AL1048" t="str">
        <f>IF(PLAYERIDMAP2[[#This Row],[POS]]="C",MAX(AL$1:AL1047)+1,"")</f>
        <v/>
      </c>
      <c r="AM1048" t="str">
        <f>IFERROR(INDEX(PLAYERIDMAP2[PLAYERNAME],MATCH(ROW()-ROW(AM$1),CATCHERS,0)),"")</f>
        <v/>
      </c>
      <c r="AN1048" t="str">
        <f>IF(PLAYERIDMAP2[[#This Row],[POS]]="1B",MAX(AN$1:AN1047)+1,"")</f>
        <v/>
      </c>
      <c r="AO1048" t="str">
        <f>IFERROR(INDEX(PLAYERIDMAP2[PLAYERNAME],MATCH(ROW()-ROW(AO$1),FIRSTBASE,0)),"")</f>
        <v/>
      </c>
      <c r="AP1048" t="str">
        <f>IF(PLAYERIDMAP2[[#This Row],[POS]]="2B",MAX(AP$1:AP1047)+1,"")</f>
        <v/>
      </c>
      <c r="AQ1048" t="str">
        <f>IFERROR(INDEX(PLAYERIDMAP2[PLAYERNAME],MATCH(ROW()-ROW(AQ$1),SECONDBASE,0)),"")</f>
        <v/>
      </c>
      <c r="AR1048" t="str">
        <f>IF(PLAYERIDMAP2[[#This Row],[POS]]="3B",MAX(AR$1:AR1047)+1,"")</f>
        <v/>
      </c>
      <c r="AS1048" t="str">
        <f>IFERROR(INDEX(PLAYERIDMAP2[PLAYERNAME],MATCH(ROW()-ROW(AS$1),THIRDBASE,0)),"")</f>
        <v/>
      </c>
      <c r="AT1048" t="str">
        <f>IF(PLAYERIDMAP2[[#This Row],[POS]]="SS",MAX(AT$1:AT1047)+1,"")</f>
        <v/>
      </c>
      <c r="AU1048" t="str">
        <f>IFERROR(INDEX(PLAYERIDMAP2[PLAYERNAME],MATCH(ROW()-ROW(AU$1),SHORTSTOP,0)),"")</f>
        <v/>
      </c>
      <c r="AV1048" t="str">
        <f>IF(PLAYERIDMAP2[[#This Row],[POS]]="OF",MAX(AV$1:AV1047)+1,"")</f>
        <v/>
      </c>
      <c r="AW1048" t="str">
        <f>IFERROR(INDEX(PLAYERIDMAP2[PLAYERNAME],MATCH(ROW()-ROW(AW$1),OUTFIELD,0)),"")</f>
        <v/>
      </c>
      <c r="AX1048" t="str">
        <f>IF(PLAYERIDMAP2[[#This Row],[POS]]&lt;&gt;"P",MAX(AX$1:AX1047)+1,"")</f>
        <v/>
      </c>
      <c r="AY1048" t="str">
        <f>IFERROR(INDEX(PLAYERIDMAP2[PLAYERNAME],MATCH(ROW()-ROW(AY$1),HITTERS,0)),"")</f>
        <v/>
      </c>
      <c r="AZ1048">
        <f>IF(PLAYERIDMAP2[[#This Row],[POS]]="P",MAX(AZ$1:AZ1047)+1,"")</f>
        <v>499</v>
      </c>
      <c r="BA1048" t="str">
        <f>IFERROR(INDEX(PLAYERIDMAP2[PLAYERNAME],MATCH(ROW()-ROW(BA$1),PITCHERS,0)),"")</f>
        <v/>
      </c>
    </row>
    <row r="1049" spans="1:53" x14ac:dyDescent="0.25">
      <c r="A1049" t="s">
        <v>14288</v>
      </c>
      <c r="B1049" t="s">
        <v>5097</v>
      </c>
      <c r="C1049" s="1">
        <v>31996</v>
      </c>
      <c r="D1049" t="s">
        <v>19049</v>
      </c>
      <c r="E1049" t="s">
        <v>19050</v>
      </c>
      <c r="F1049" t="s">
        <v>11302</v>
      </c>
      <c r="G1049" t="s">
        <v>16838</v>
      </c>
      <c r="H1049" t="s">
        <v>10998</v>
      </c>
      <c r="I1049" t="s">
        <v>19051</v>
      </c>
      <c r="J1049" t="s">
        <v>5097</v>
      </c>
      <c r="K1049">
        <v>543590</v>
      </c>
      <c r="L1049" t="s">
        <v>5097</v>
      </c>
      <c r="M1049">
        <v>1667064</v>
      </c>
      <c r="N1049" t="s">
        <v>5097</v>
      </c>
      <c r="O1049" t="s">
        <v>14289</v>
      </c>
      <c r="P1049" t="s">
        <v>14288</v>
      </c>
      <c r="Q1049">
        <v>9152</v>
      </c>
      <c r="R1049" t="s">
        <v>5097</v>
      </c>
      <c r="S1049">
        <v>30218</v>
      </c>
      <c r="T1049" t="s">
        <v>5097</v>
      </c>
      <c r="V1049" t="s">
        <v>14290</v>
      </c>
      <c r="W1049">
        <v>58495</v>
      </c>
      <c r="X1049">
        <v>9152</v>
      </c>
      <c r="Y1049" t="s">
        <v>5097</v>
      </c>
      <c r="Z1049" t="s">
        <v>14291</v>
      </c>
      <c r="AA1049" t="s">
        <v>10958</v>
      </c>
      <c r="AB1049" t="s">
        <v>5703</v>
      </c>
      <c r="AC1049" t="s">
        <v>5097</v>
      </c>
      <c r="AD1049" t="s">
        <v>14291</v>
      </c>
      <c r="AE1049">
        <v>10567</v>
      </c>
      <c r="AF1049" t="s">
        <v>5097</v>
      </c>
      <c r="AG1049">
        <v>12998</v>
      </c>
      <c r="AH1049" t="s">
        <v>5097</v>
      </c>
      <c r="AL1049" t="str">
        <f>IF(PLAYERIDMAP2[[#This Row],[POS]]="C",MAX(AL$1:AL1048)+1,"")</f>
        <v/>
      </c>
      <c r="AM1049" t="str">
        <f>IFERROR(INDEX(PLAYERIDMAP2[PLAYERNAME],MATCH(ROW()-ROW(AM$1),CATCHERS,0)),"")</f>
        <v/>
      </c>
      <c r="AN1049" t="str">
        <f>IF(PLAYERIDMAP2[[#This Row],[POS]]="1B",MAX(AN$1:AN1048)+1,"")</f>
        <v/>
      </c>
      <c r="AO1049" t="str">
        <f>IFERROR(INDEX(PLAYERIDMAP2[PLAYERNAME],MATCH(ROW()-ROW(AO$1),FIRSTBASE,0)),"")</f>
        <v/>
      </c>
      <c r="AP1049" t="str">
        <f>IF(PLAYERIDMAP2[[#This Row],[POS]]="2B",MAX(AP$1:AP1048)+1,"")</f>
        <v/>
      </c>
      <c r="AQ1049" t="str">
        <f>IFERROR(INDEX(PLAYERIDMAP2[PLAYERNAME],MATCH(ROW()-ROW(AQ$1),SECONDBASE,0)),"")</f>
        <v/>
      </c>
      <c r="AR1049" t="str">
        <f>IF(PLAYERIDMAP2[[#This Row],[POS]]="3B",MAX(AR$1:AR1048)+1,"")</f>
        <v/>
      </c>
      <c r="AS1049" t="str">
        <f>IFERROR(INDEX(PLAYERIDMAP2[PLAYERNAME],MATCH(ROW()-ROW(AS$1),THIRDBASE,0)),"")</f>
        <v/>
      </c>
      <c r="AT1049" t="str">
        <f>IF(PLAYERIDMAP2[[#This Row],[POS]]="SS",MAX(AT$1:AT1048)+1,"")</f>
        <v/>
      </c>
      <c r="AU1049" t="str">
        <f>IFERROR(INDEX(PLAYERIDMAP2[PLAYERNAME],MATCH(ROW()-ROW(AU$1),SHORTSTOP,0)),"")</f>
        <v/>
      </c>
      <c r="AV1049">
        <f>IF(PLAYERIDMAP2[[#This Row],[POS]]="OF",MAX(AV$1:AV1048)+1,"")</f>
        <v>211</v>
      </c>
      <c r="AW1049" t="str">
        <f>IFERROR(INDEX(PLAYERIDMAP2[PLAYERNAME],MATCH(ROW()-ROW(AW$1),OUTFIELD,0)),"")</f>
        <v/>
      </c>
      <c r="AX1049">
        <f>IF(PLAYERIDMAP2[[#This Row],[POS]]&lt;&gt;"P",MAX(AX$1:AX1048)+1,"")</f>
        <v>549</v>
      </c>
      <c r="AY1049" t="str">
        <f>IFERROR(INDEX(PLAYERIDMAP2[PLAYERNAME],MATCH(ROW()-ROW(AY$1),HITTERS,0)),"")</f>
        <v/>
      </c>
      <c r="AZ1049" t="str">
        <f>IF(PLAYERIDMAP2[[#This Row],[POS]]="P",MAX(AZ$1:AZ1048)+1,"")</f>
        <v/>
      </c>
      <c r="BA1049" t="str">
        <f>IFERROR(INDEX(PLAYERIDMAP2[PLAYERNAME],MATCH(ROW()-ROW(BA$1),PITCHERS,0)),"")</f>
        <v/>
      </c>
    </row>
    <row r="1050" spans="1:53" x14ac:dyDescent="0.25">
      <c r="A1050" t="s">
        <v>14292</v>
      </c>
      <c r="B1050" t="s">
        <v>3628</v>
      </c>
      <c r="C1050" s="1">
        <v>28393</v>
      </c>
      <c r="D1050" t="s">
        <v>17914</v>
      </c>
      <c r="E1050" t="s">
        <v>17915</v>
      </c>
      <c r="F1050" t="s">
        <v>11016</v>
      </c>
      <c r="G1050" t="s">
        <v>11016</v>
      </c>
      <c r="H1050" t="s">
        <v>11110</v>
      </c>
      <c r="I1050" t="s">
        <v>17916</v>
      </c>
      <c r="J1050" t="s">
        <v>3628</v>
      </c>
      <c r="K1050">
        <v>408242</v>
      </c>
      <c r="L1050" t="s">
        <v>3628</v>
      </c>
      <c r="M1050">
        <v>225410</v>
      </c>
      <c r="N1050" t="s">
        <v>3628</v>
      </c>
      <c r="O1050" t="s">
        <v>14293</v>
      </c>
      <c r="P1050" t="s">
        <v>14292</v>
      </c>
      <c r="Q1050">
        <v>6968</v>
      </c>
      <c r="R1050" t="s">
        <v>3628</v>
      </c>
      <c r="S1050">
        <v>5219</v>
      </c>
      <c r="T1050" t="s">
        <v>3628</v>
      </c>
      <c r="U1050" t="s">
        <v>3628</v>
      </c>
      <c r="V1050" t="s">
        <v>14294</v>
      </c>
      <c r="W1050">
        <v>11429</v>
      </c>
      <c r="X1050">
        <v>6968</v>
      </c>
      <c r="Y1050" t="s">
        <v>3628</v>
      </c>
      <c r="Z1050" t="s">
        <v>14295</v>
      </c>
      <c r="AA1050" t="s">
        <v>5703</v>
      </c>
      <c r="AB1050" t="s">
        <v>5703</v>
      </c>
      <c r="AC1050" t="s">
        <v>3628</v>
      </c>
      <c r="AD1050" t="s">
        <v>14295</v>
      </c>
      <c r="AE1050">
        <v>7108</v>
      </c>
      <c r="AF1050" t="s">
        <v>3628</v>
      </c>
      <c r="AG1050">
        <v>5067</v>
      </c>
      <c r="AL1050">
        <f>IF(PLAYERIDMAP2[[#This Row],[POS]]="C",MAX(AL$1:AL1049)+1,"")</f>
        <v>71</v>
      </c>
      <c r="AM1050" t="str">
        <f>IFERROR(INDEX(PLAYERIDMAP2[PLAYERNAME],MATCH(ROW()-ROW(AM$1),CATCHERS,0)),"")</f>
        <v/>
      </c>
      <c r="AN1050" t="str">
        <f>IF(PLAYERIDMAP2[[#This Row],[POS]]="1B",MAX(AN$1:AN1049)+1,"")</f>
        <v/>
      </c>
      <c r="AO1050" t="str">
        <f>IFERROR(INDEX(PLAYERIDMAP2[PLAYERNAME],MATCH(ROW()-ROW(AO$1),FIRSTBASE,0)),"")</f>
        <v/>
      </c>
      <c r="AP1050" t="str">
        <f>IF(PLAYERIDMAP2[[#This Row],[POS]]="2B",MAX(AP$1:AP1049)+1,"")</f>
        <v/>
      </c>
      <c r="AQ1050" t="str">
        <f>IFERROR(INDEX(PLAYERIDMAP2[PLAYERNAME],MATCH(ROW()-ROW(AQ$1),SECONDBASE,0)),"")</f>
        <v/>
      </c>
      <c r="AR1050" t="str">
        <f>IF(PLAYERIDMAP2[[#This Row],[POS]]="3B",MAX(AR$1:AR1049)+1,"")</f>
        <v/>
      </c>
      <c r="AS1050" t="str">
        <f>IFERROR(INDEX(PLAYERIDMAP2[PLAYERNAME],MATCH(ROW()-ROW(AS$1),THIRDBASE,0)),"")</f>
        <v/>
      </c>
      <c r="AT1050" t="str">
        <f>IF(PLAYERIDMAP2[[#This Row],[POS]]="SS",MAX(AT$1:AT1049)+1,"")</f>
        <v/>
      </c>
      <c r="AU1050" t="str">
        <f>IFERROR(INDEX(PLAYERIDMAP2[PLAYERNAME],MATCH(ROW()-ROW(AU$1),SHORTSTOP,0)),"")</f>
        <v/>
      </c>
      <c r="AV1050" t="str">
        <f>IF(PLAYERIDMAP2[[#This Row],[POS]]="OF",MAX(AV$1:AV1049)+1,"")</f>
        <v/>
      </c>
      <c r="AW1050" t="str">
        <f>IFERROR(INDEX(PLAYERIDMAP2[PLAYERNAME],MATCH(ROW()-ROW(AW$1),OUTFIELD,0)),"")</f>
        <v/>
      </c>
      <c r="AX1050">
        <f>IF(PLAYERIDMAP2[[#This Row],[POS]]&lt;&gt;"P",MAX(AX$1:AX1049)+1,"")</f>
        <v>550</v>
      </c>
      <c r="AY1050" t="str">
        <f>IFERROR(INDEX(PLAYERIDMAP2[PLAYERNAME],MATCH(ROW()-ROW(AY$1),HITTERS,0)),"")</f>
        <v/>
      </c>
      <c r="AZ1050" t="str">
        <f>IF(PLAYERIDMAP2[[#This Row],[POS]]="P",MAX(AZ$1:AZ1049)+1,"")</f>
        <v/>
      </c>
      <c r="BA1050" t="str">
        <f>IFERROR(INDEX(PLAYERIDMAP2[PLAYERNAME],MATCH(ROW()-ROW(BA$1),PITCHERS,0)),"")</f>
        <v/>
      </c>
    </row>
    <row r="1051" spans="1:53" x14ac:dyDescent="0.25">
      <c r="A1051" t="s">
        <v>19443</v>
      </c>
      <c r="B1051" t="s">
        <v>4133</v>
      </c>
      <c r="C1051" s="1">
        <v>34055</v>
      </c>
      <c r="D1051" t="s">
        <v>16854</v>
      </c>
      <c r="E1051" t="s">
        <v>19444</v>
      </c>
      <c r="F1051" t="s">
        <v>11302</v>
      </c>
      <c r="G1051" t="s">
        <v>16838</v>
      </c>
      <c r="H1051" t="s">
        <v>10998</v>
      </c>
      <c r="I1051" t="s">
        <v>4132</v>
      </c>
      <c r="J1051" t="s">
        <v>4133</v>
      </c>
      <c r="K1051">
        <v>607043</v>
      </c>
      <c r="L1051" t="s">
        <v>4133</v>
      </c>
      <c r="S1051">
        <v>32159</v>
      </c>
      <c r="T1051" t="s">
        <v>4133</v>
      </c>
      <c r="Z1051" t="s">
        <v>19445</v>
      </c>
      <c r="AA1051" t="s">
        <v>10958</v>
      </c>
      <c r="AB1051" t="s">
        <v>5703</v>
      </c>
      <c r="AD1051" t="s">
        <v>19445</v>
      </c>
      <c r="AL1051" t="str">
        <f>IF(PLAYERIDMAP2[[#This Row],[POS]]="C",MAX(AL$1:AL1050)+1,"")</f>
        <v/>
      </c>
      <c r="AM1051" t="str">
        <f>IFERROR(INDEX(PLAYERIDMAP2[PLAYERNAME],MATCH(ROW()-ROW(AM$1),CATCHERS,0)),"")</f>
        <v/>
      </c>
      <c r="AN1051" t="str">
        <f>IF(PLAYERIDMAP2[[#This Row],[POS]]="1B",MAX(AN$1:AN1050)+1,"")</f>
        <v/>
      </c>
      <c r="AO1051" t="str">
        <f>IFERROR(INDEX(PLAYERIDMAP2[PLAYERNAME],MATCH(ROW()-ROW(AO$1),FIRSTBASE,0)),"")</f>
        <v/>
      </c>
      <c r="AP1051" t="str">
        <f>IF(PLAYERIDMAP2[[#This Row],[POS]]="2B",MAX(AP$1:AP1050)+1,"")</f>
        <v/>
      </c>
      <c r="AQ1051" t="str">
        <f>IFERROR(INDEX(PLAYERIDMAP2[PLAYERNAME],MATCH(ROW()-ROW(AQ$1),SECONDBASE,0)),"")</f>
        <v/>
      </c>
      <c r="AR1051" t="str">
        <f>IF(PLAYERIDMAP2[[#This Row],[POS]]="3B",MAX(AR$1:AR1050)+1,"")</f>
        <v/>
      </c>
      <c r="AS1051" t="str">
        <f>IFERROR(INDEX(PLAYERIDMAP2[PLAYERNAME],MATCH(ROW()-ROW(AS$1),THIRDBASE,0)),"")</f>
        <v/>
      </c>
      <c r="AT1051" t="str">
        <f>IF(PLAYERIDMAP2[[#This Row],[POS]]="SS",MAX(AT$1:AT1050)+1,"")</f>
        <v/>
      </c>
      <c r="AU1051" t="str">
        <f>IFERROR(INDEX(PLAYERIDMAP2[PLAYERNAME],MATCH(ROW()-ROW(AU$1),SHORTSTOP,0)),"")</f>
        <v/>
      </c>
      <c r="AV1051">
        <f>IF(PLAYERIDMAP2[[#This Row],[POS]]="OF",MAX(AV$1:AV1050)+1,"")</f>
        <v>212</v>
      </c>
      <c r="AW1051" t="str">
        <f>IFERROR(INDEX(PLAYERIDMAP2[PLAYERNAME],MATCH(ROW()-ROW(AW$1),OUTFIELD,0)),"")</f>
        <v/>
      </c>
      <c r="AX1051">
        <f>IF(PLAYERIDMAP2[[#This Row],[POS]]&lt;&gt;"P",MAX(AX$1:AX1050)+1,"")</f>
        <v>551</v>
      </c>
      <c r="AY1051" t="str">
        <f>IFERROR(INDEX(PLAYERIDMAP2[PLAYERNAME],MATCH(ROW()-ROW(AY$1),HITTERS,0)),"")</f>
        <v/>
      </c>
      <c r="AZ1051" t="str">
        <f>IF(PLAYERIDMAP2[[#This Row],[POS]]="P",MAX(AZ$1:AZ1050)+1,"")</f>
        <v/>
      </c>
      <c r="BA1051" t="str">
        <f>IFERROR(INDEX(PLAYERIDMAP2[PLAYERNAME],MATCH(ROW()-ROW(BA$1),PITCHERS,0)),"")</f>
        <v/>
      </c>
    </row>
    <row r="1052" spans="1:53" x14ac:dyDescent="0.25">
      <c r="A1052" t="s">
        <v>14296</v>
      </c>
      <c r="B1052" t="s">
        <v>4350</v>
      </c>
      <c r="C1052" s="1">
        <v>30890</v>
      </c>
      <c r="D1052" t="s">
        <v>18255</v>
      </c>
      <c r="E1052" t="s">
        <v>19172</v>
      </c>
      <c r="F1052" t="s">
        <v>11040</v>
      </c>
      <c r="G1052" t="s">
        <v>14693</v>
      </c>
      <c r="H1052" t="s">
        <v>11097</v>
      </c>
      <c r="I1052" t="s">
        <v>19173</v>
      </c>
      <c r="K1052">
        <v>457292</v>
      </c>
      <c r="L1052" t="s">
        <v>4350</v>
      </c>
      <c r="M1052">
        <v>1788883</v>
      </c>
      <c r="N1052" t="s">
        <v>4350</v>
      </c>
      <c r="O1052" t="s">
        <v>14297</v>
      </c>
      <c r="P1052" t="s">
        <v>14296</v>
      </c>
      <c r="Q1052">
        <v>8845</v>
      </c>
      <c r="R1052" t="s">
        <v>4350</v>
      </c>
      <c r="V1052" t="s">
        <v>14298</v>
      </c>
      <c r="W1052">
        <v>51906</v>
      </c>
      <c r="Z1052" t="s">
        <v>16663</v>
      </c>
      <c r="AA1052" t="s">
        <v>11011</v>
      </c>
      <c r="AB1052" t="s">
        <v>5703</v>
      </c>
      <c r="AD1052" t="s">
        <v>16663</v>
      </c>
      <c r="AL1052" t="str">
        <f>IF(PLAYERIDMAP2[[#This Row],[POS]]="C",MAX(AL$1:AL1051)+1,"")</f>
        <v/>
      </c>
      <c r="AM1052" t="str">
        <f>IFERROR(INDEX(PLAYERIDMAP2[PLAYERNAME],MATCH(ROW()-ROW(AM$1),CATCHERS,0)),"")</f>
        <v/>
      </c>
      <c r="AN1052" t="str">
        <f>IF(PLAYERIDMAP2[[#This Row],[POS]]="1B",MAX(AN$1:AN1051)+1,"")</f>
        <v/>
      </c>
      <c r="AO1052" t="str">
        <f>IFERROR(INDEX(PLAYERIDMAP2[PLAYERNAME],MATCH(ROW()-ROW(AO$1),FIRSTBASE,0)),"")</f>
        <v/>
      </c>
      <c r="AP1052" t="str">
        <f>IF(PLAYERIDMAP2[[#This Row],[POS]]="2B",MAX(AP$1:AP1051)+1,"")</f>
        <v/>
      </c>
      <c r="AQ1052" t="str">
        <f>IFERROR(INDEX(PLAYERIDMAP2[PLAYERNAME],MATCH(ROW()-ROW(AQ$1),SECONDBASE,0)),"")</f>
        <v/>
      </c>
      <c r="AR1052" t="str">
        <f>IF(PLAYERIDMAP2[[#This Row],[POS]]="3B",MAX(AR$1:AR1051)+1,"")</f>
        <v/>
      </c>
      <c r="AS1052" t="str">
        <f>IFERROR(INDEX(PLAYERIDMAP2[PLAYERNAME],MATCH(ROW()-ROW(AS$1),THIRDBASE,0)),"")</f>
        <v/>
      </c>
      <c r="AT1052">
        <f>IF(PLAYERIDMAP2[[#This Row],[POS]]="SS",MAX(AT$1:AT1051)+1,"")</f>
        <v>65</v>
      </c>
      <c r="AU1052" t="str">
        <f>IFERROR(INDEX(PLAYERIDMAP2[PLAYERNAME],MATCH(ROW()-ROW(AU$1),SHORTSTOP,0)),"")</f>
        <v/>
      </c>
      <c r="AV1052" t="str">
        <f>IF(PLAYERIDMAP2[[#This Row],[POS]]="OF",MAX(AV$1:AV1051)+1,"")</f>
        <v/>
      </c>
      <c r="AW1052" t="str">
        <f>IFERROR(INDEX(PLAYERIDMAP2[PLAYERNAME],MATCH(ROW()-ROW(AW$1),OUTFIELD,0)),"")</f>
        <v/>
      </c>
      <c r="AX1052">
        <f>IF(PLAYERIDMAP2[[#This Row],[POS]]&lt;&gt;"P",MAX(AX$1:AX1051)+1,"")</f>
        <v>552</v>
      </c>
      <c r="AY1052" t="str">
        <f>IFERROR(INDEX(PLAYERIDMAP2[PLAYERNAME],MATCH(ROW()-ROW(AY$1),HITTERS,0)),"")</f>
        <v/>
      </c>
      <c r="AZ1052" t="str">
        <f>IF(PLAYERIDMAP2[[#This Row],[POS]]="P",MAX(AZ$1:AZ1051)+1,"")</f>
        <v/>
      </c>
      <c r="BA1052" t="str">
        <f>IFERROR(INDEX(PLAYERIDMAP2[PLAYERNAME],MATCH(ROW()-ROW(BA$1),PITCHERS,0)),"")</f>
        <v/>
      </c>
    </row>
    <row r="1053" spans="1:53" x14ac:dyDescent="0.25">
      <c r="A1053" t="s">
        <v>14299</v>
      </c>
      <c r="B1053" t="s">
        <v>4429</v>
      </c>
      <c r="C1053" s="1">
        <v>30189</v>
      </c>
      <c r="D1053" t="s">
        <v>17750</v>
      </c>
      <c r="E1053" t="s">
        <v>18041</v>
      </c>
      <c r="F1053" t="s">
        <v>10987</v>
      </c>
      <c r="G1053" t="s">
        <v>14693</v>
      </c>
      <c r="H1053" t="s">
        <v>5705</v>
      </c>
      <c r="I1053" t="s">
        <v>20820</v>
      </c>
      <c r="J1053" t="s">
        <v>4429</v>
      </c>
      <c r="K1053">
        <v>434624</v>
      </c>
      <c r="L1053" t="s">
        <v>4429</v>
      </c>
      <c r="M1053">
        <v>292038</v>
      </c>
      <c r="N1053" t="s">
        <v>4429</v>
      </c>
      <c r="O1053" t="s">
        <v>14300</v>
      </c>
      <c r="P1053" t="s">
        <v>14299</v>
      </c>
      <c r="Q1053">
        <v>8168</v>
      </c>
      <c r="R1053" t="s">
        <v>4429</v>
      </c>
      <c r="S1053">
        <v>28951</v>
      </c>
      <c r="T1053" t="s">
        <v>4429</v>
      </c>
      <c r="U1053" t="s">
        <v>4429</v>
      </c>
      <c r="V1053" t="s">
        <v>14301</v>
      </c>
      <c r="W1053">
        <v>40354</v>
      </c>
      <c r="X1053">
        <v>8168</v>
      </c>
      <c r="Y1053" t="s">
        <v>4429</v>
      </c>
      <c r="Z1053" t="s">
        <v>14302</v>
      </c>
      <c r="AA1053" t="s">
        <v>5703</v>
      </c>
      <c r="AB1053" t="s">
        <v>5703</v>
      </c>
      <c r="AC1053" t="s">
        <v>4429</v>
      </c>
      <c r="AD1053" t="s">
        <v>14302</v>
      </c>
      <c r="AL1053" t="str">
        <f>IF(PLAYERIDMAP2[[#This Row],[POS]]="C",MAX(AL$1:AL1052)+1,"")</f>
        <v/>
      </c>
      <c r="AM1053" t="str">
        <f>IFERROR(INDEX(PLAYERIDMAP2[PLAYERNAME],MATCH(ROW()-ROW(AM$1),CATCHERS,0)),"")</f>
        <v/>
      </c>
      <c r="AN1053" t="str">
        <f>IF(PLAYERIDMAP2[[#This Row],[POS]]="1B",MAX(AN$1:AN1052)+1,"")</f>
        <v/>
      </c>
      <c r="AO1053" t="str">
        <f>IFERROR(INDEX(PLAYERIDMAP2[PLAYERNAME],MATCH(ROW()-ROW(AO$1),FIRSTBASE,0)),"")</f>
        <v/>
      </c>
      <c r="AP1053" t="str">
        <f>IF(PLAYERIDMAP2[[#This Row],[POS]]="2B",MAX(AP$1:AP1052)+1,"")</f>
        <v/>
      </c>
      <c r="AQ1053" t="str">
        <f>IFERROR(INDEX(PLAYERIDMAP2[PLAYERNAME],MATCH(ROW()-ROW(AQ$1),SECONDBASE,0)),"")</f>
        <v/>
      </c>
      <c r="AR1053">
        <f>IF(PLAYERIDMAP2[[#This Row],[POS]]="3B",MAX(AR$1:AR1052)+1,"")</f>
        <v>66</v>
      </c>
      <c r="AS1053" t="str">
        <f>IFERROR(INDEX(PLAYERIDMAP2[PLAYERNAME],MATCH(ROW()-ROW(AS$1),THIRDBASE,0)),"")</f>
        <v/>
      </c>
      <c r="AT1053" t="str">
        <f>IF(PLAYERIDMAP2[[#This Row],[POS]]="SS",MAX(AT$1:AT1052)+1,"")</f>
        <v/>
      </c>
      <c r="AU1053" t="str">
        <f>IFERROR(INDEX(PLAYERIDMAP2[PLAYERNAME],MATCH(ROW()-ROW(AU$1),SHORTSTOP,0)),"")</f>
        <v/>
      </c>
      <c r="AV1053" t="str">
        <f>IF(PLAYERIDMAP2[[#This Row],[POS]]="OF",MAX(AV$1:AV1052)+1,"")</f>
        <v/>
      </c>
      <c r="AW1053" t="str">
        <f>IFERROR(INDEX(PLAYERIDMAP2[PLAYERNAME],MATCH(ROW()-ROW(AW$1),OUTFIELD,0)),"")</f>
        <v/>
      </c>
      <c r="AX1053">
        <f>IF(PLAYERIDMAP2[[#This Row],[POS]]&lt;&gt;"P",MAX(AX$1:AX1052)+1,"")</f>
        <v>553</v>
      </c>
      <c r="AY1053" t="str">
        <f>IFERROR(INDEX(PLAYERIDMAP2[PLAYERNAME],MATCH(ROW()-ROW(AY$1),HITTERS,0)),"")</f>
        <v/>
      </c>
      <c r="AZ1053" t="str">
        <f>IF(PLAYERIDMAP2[[#This Row],[POS]]="P",MAX(AZ$1:AZ1052)+1,"")</f>
        <v/>
      </c>
      <c r="BA1053" t="str">
        <f>IFERROR(INDEX(PLAYERIDMAP2[PLAYERNAME],MATCH(ROW()-ROW(BA$1),PITCHERS,0)),"")</f>
        <v/>
      </c>
    </row>
    <row r="1054" spans="1:53" x14ac:dyDescent="0.25">
      <c r="A1054" t="s">
        <v>14303</v>
      </c>
      <c r="B1054" t="s">
        <v>4651</v>
      </c>
      <c r="C1054" s="1">
        <v>29524</v>
      </c>
      <c r="D1054" t="s">
        <v>18040</v>
      </c>
      <c r="E1054" t="s">
        <v>18041</v>
      </c>
      <c r="F1054" t="s">
        <v>11176</v>
      </c>
      <c r="G1054" t="s">
        <v>16838</v>
      </c>
      <c r="H1054" t="s">
        <v>10998</v>
      </c>
      <c r="I1054" t="s">
        <v>18042</v>
      </c>
      <c r="J1054" t="s">
        <v>4651</v>
      </c>
      <c r="K1054">
        <v>425556</v>
      </c>
      <c r="L1054" t="s">
        <v>4651</v>
      </c>
      <c r="M1054">
        <v>225411</v>
      </c>
      <c r="N1054" t="s">
        <v>4651</v>
      </c>
      <c r="O1054" t="s">
        <v>14304</v>
      </c>
      <c r="P1054" t="s">
        <v>14303</v>
      </c>
      <c r="Q1054">
        <v>7176</v>
      </c>
      <c r="R1054" t="s">
        <v>4651</v>
      </c>
      <c r="V1054" t="s">
        <v>14305</v>
      </c>
      <c r="W1054">
        <v>31708</v>
      </c>
      <c r="X1054">
        <v>7176</v>
      </c>
      <c r="Y1054" t="s">
        <v>4651</v>
      </c>
      <c r="Z1054" t="s">
        <v>16664</v>
      </c>
      <c r="AA1054" t="s">
        <v>10958</v>
      </c>
      <c r="AB1054" t="s">
        <v>10958</v>
      </c>
      <c r="AD1054" t="s">
        <v>16664</v>
      </c>
      <c r="AL1054" t="str">
        <f>IF(PLAYERIDMAP2[[#This Row],[POS]]="C",MAX(AL$1:AL1053)+1,"")</f>
        <v/>
      </c>
      <c r="AM1054" t="str">
        <f>IFERROR(INDEX(PLAYERIDMAP2[PLAYERNAME],MATCH(ROW()-ROW(AM$1),CATCHERS,0)),"")</f>
        <v/>
      </c>
      <c r="AN1054" t="str">
        <f>IF(PLAYERIDMAP2[[#This Row],[POS]]="1B",MAX(AN$1:AN1053)+1,"")</f>
        <v/>
      </c>
      <c r="AO1054" t="str">
        <f>IFERROR(INDEX(PLAYERIDMAP2[PLAYERNAME],MATCH(ROW()-ROW(AO$1),FIRSTBASE,0)),"")</f>
        <v/>
      </c>
      <c r="AP1054" t="str">
        <f>IF(PLAYERIDMAP2[[#This Row],[POS]]="2B",MAX(AP$1:AP1053)+1,"")</f>
        <v/>
      </c>
      <c r="AQ1054" t="str">
        <f>IFERROR(INDEX(PLAYERIDMAP2[PLAYERNAME],MATCH(ROW()-ROW(AQ$1),SECONDBASE,0)),"")</f>
        <v/>
      </c>
      <c r="AR1054" t="str">
        <f>IF(PLAYERIDMAP2[[#This Row],[POS]]="3B",MAX(AR$1:AR1053)+1,"")</f>
        <v/>
      </c>
      <c r="AS1054" t="str">
        <f>IFERROR(INDEX(PLAYERIDMAP2[PLAYERNAME],MATCH(ROW()-ROW(AS$1),THIRDBASE,0)),"")</f>
        <v/>
      </c>
      <c r="AT1054" t="str">
        <f>IF(PLAYERIDMAP2[[#This Row],[POS]]="SS",MAX(AT$1:AT1053)+1,"")</f>
        <v/>
      </c>
      <c r="AU1054" t="str">
        <f>IFERROR(INDEX(PLAYERIDMAP2[PLAYERNAME],MATCH(ROW()-ROW(AU$1),SHORTSTOP,0)),"")</f>
        <v/>
      </c>
      <c r="AV1054">
        <f>IF(PLAYERIDMAP2[[#This Row],[POS]]="OF",MAX(AV$1:AV1053)+1,"")</f>
        <v>213</v>
      </c>
      <c r="AW1054" t="str">
        <f>IFERROR(INDEX(PLAYERIDMAP2[PLAYERNAME],MATCH(ROW()-ROW(AW$1),OUTFIELD,0)),"")</f>
        <v/>
      </c>
      <c r="AX1054">
        <f>IF(PLAYERIDMAP2[[#This Row],[POS]]&lt;&gt;"P",MAX(AX$1:AX1053)+1,"")</f>
        <v>554</v>
      </c>
      <c r="AY1054" t="str">
        <f>IFERROR(INDEX(PLAYERIDMAP2[PLAYERNAME],MATCH(ROW()-ROW(AY$1),HITTERS,0)),"")</f>
        <v/>
      </c>
      <c r="AZ1054" t="str">
        <f>IF(PLAYERIDMAP2[[#This Row],[POS]]="P",MAX(AZ$1:AZ1053)+1,"")</f>
        <v/>
      </c>
      <c r="BA1054" t="str">
        <f>IFERROR(INDEX(PLAYERIDMAP2[PLAYERNAME],MATCH(ROW()-ROW(BA$1),PITCHERS,0)),"")</f>
        <v/>
      </c>
    </row>
    <row r="1055" spans="1:53" x14ac:dyDescent="0.25">
      <c r="A1055" t="s">
        <v>14306</v>
      </c>
      <c r="B1055" t="s">
        <v>7869</v>
      </c>
      <c r="C1055" s="1">
        <v>31803</v>
      </c>
      <c r="D1055" t="s">
        <v>17149</v>
      </c>
      <c r="E1055" t="s">
        <v>17512</v>
      </c>
      <c r="F1055" t="s">
        <v>11002</v>
      </c>
      <c r="G1055" t="s">
        <v>14693</v>
      </c>
      <c r="H1055" t="s">
        <v>10988</v>
      </c>
      <c r="I1055" t="s">
        <v>17513</v>
      </c>
      <c r="J1055" t="s">
        <v>7869</v>
      </c>
      <c r="K1055">
        <v>456051</v>
      </c>
      <c r="L1055" t="s">
        <v>7869</v>
      </c>
      <c r="M1055">
        <v>1725348</v>
      </c>
      <c r="N1055" t="s">
        <v>7869</v>
      </c>
      <c r="O1055" t="s">
        <v>14307</v>
      </c>
      <c r="P1055" t="s">
        <v>14306</v>
      </c>
      <c r="Q1055">
        <v>8901</v>
      </c>
      <c r="R1055" t="s">
        <v>7869</v>
      </c>
      <c r="S1055">
        <v>30502</v>
      </c>
      <c r="T1055" t="s">
        <v>7869</v>
      </c>
      <c r="V1055" t="s">
        <v>14308</v>
      </c>
      <c r="W1055">
        <v>52416</v>
      </c>
      <c r="X1055">
        <v>8901</v>
      </c>
      <c r="Y1055" t="s">
        <v>7869</v>
      </c>
      <c r="Z1055" t="s">
        <v>14309</v>
      </c>
      <c r="AA1055" t="s">
        <v>5703</v>
      </c>
      <c r="AB1055" t="s">
        <v>5703</v>
      </c>
      <c r="AC1055" t="s">
        <v>7869</v>
      </c>
      <c r="AD1055" t="s">
        <v>14309</v>
      </c>
      <c r="AE1055">
        <v>10923</v>
      </c>
      <c r="AF1055" t="s">
        <v>7869</v>
      </c>
      <c r="AG1055">
        <v>13011</v>
      </c>
      <c r="AH1055" t="s">
        <v>7869</v>
      </c>
      <c r="AL1055" t="str">
        <f>IF(PLAYERIDMAP2[[#This Row],[POS]]="C",MAX(AL$1:AL1054)+1,"")</f>
        <v/>
      </c>
      <c r="AM1055" t="str">
        <f>IFERROR(INDEX(PLAYERIDMAP2[PLAYERNAME],MATCH(ROW()-ROW(AM$1),CATCHERS,0)),"")</f>
        <v/>
      </c>
      <c r="AN1055" t="str">
        <f>IF(PLAYERIDMAP2[[#This Row],[POS]]="1B",MAX(AN$1:AN1054)+1,"")</f>
        <v/>
      </c>
      <c r="AO1055" t="str">
        <f>IFERROR(INDEX(PLAYERIDMAP2[PLAYERNAME],MATCH(ROW()-ROW(AO$1),FIRSTBASE,0)),"")</f>
        <v/>
      </c>
      <c r="AP1055" t="str">
        <f>IF(PLAYERIDMAP2[[#This Row],[POS]]="2B",MAX(AP$1:AP1054)+1,"")</f>
        <v/>
      </c>
      <c r="AQ1055" t="str">
        <f>IFERROR(INDEX(PLAYERIDMAP2[PLAYERNAME],MATCH(ROW()-ROW(AQ$1),SECONDBASE,0)),"")</f>
        <v/>
      </c>
      <c r="AR1055" t="str">
        <f>IF(PLAYERIDMAP2[[#This Row],[POS]]="3B",MAX(AR$1:AR1054)+1,"")</f>
        <v/>
      </c>
      <c r="AS1055" t="str">
        <f>IFERROR(INDEX(PLAYERIDMAP2[PLAYERNAME],MATCH(ROW()-ROW(AS$1),THIRDBASE,0)),"")</f>
        <v/>
      </c>
      <c r="AT1055" t="str">
        <f>IF(PLAYERIDMAP2[[#This Row],[POS]]="SS",MAX(AT$1:AT1054)+1,"")</f>
        <v/>
      </c>
      <c r="AU1055" t="str">
        <f>IFERROR(INDEX(PLAYERIDMAP2[PLAYERNAME],MATCH(ROW()-ROW(AU$1),SHORTSTOP,0)),"")</f>
        <v/>
      </c>
      <c r="AV1055" t="str">
        <f>IF(PLAYERIDMAP2[[#This Row],[POS]]="OF",MAX(AV$1:AV1054)+1,"")</f>
        <v/>
      </c>
      <c r="AW1055" t="str">
        <f>IFERROR(INDEX(PLAYERIDMAP2[PLAYERNAME],MATCH(ROW()-ROW(AW$1),OUTFIELD,0)),"")</f>
        <v/>
      </c>
      <c r="AX1055" t="str">
        <f>IF(PLAYERIDMAP2[[#This Row],[POS]]&lt;&gt;"P",MAX(AX$1:AX1054)+1,"")</f>
        <v/>
      </c>
      <c r="AY1055" t="str">
        <f>IFERROR(INDEX(PLAYERIDMAP2[PLAYERNAME],MATCH(ROW()-ROW(AY$1),HITTERS,0)),"")</f>
        <v/>
      </c>
      <c r="AZ1055">
        <f>IF(PLAYERIDMAP2[[#This Row],[POS]]="P",MAX(AZ$1:AZ1054)+1,"")</f>
        <v>500</v>
      </c>
      <c r="BA1055" t="str">
        <f>IFERROR(INDEX(PLAYERIDMAP2[PLAYERNAME],MATCH(ROW()-ROW(BA$1),PITCHERS,0)),"")</f>
        <v/>
      </c>
    </row>
    <row r="1056" spans="1:53" x14ac:dyDescent="0.25">
      <c r="A1056" t="s">
        <v>19233</v>
      </c>
      <c r="B1056" t="s">
        <v>8893</v>
      </c>
      <c r="C1056" s="1">
        <v>34124</v>
      </c>
      <c r="D1056" t="s">
        <v>18409</v>
      </c>
      <c r="E1056" t="s">
        <v>19234</v>
      </c>
      <c r="F1056" t="s">
        <v>11176</v>
      </c>
      <c r="G1056" t="s">
        <v>16838</v>
      </c>
      <c r="H1056" t="s">
        <v>10988</v>
      </c>
      <c r="I1056" t="s">
        <v>19235</v>
      </c>
      <c r="J1056" t="s">
        <v>8893</v>
      </c>
      <c r="K1056">
        <v>605440</v>
      </c>
      <c r="L1056" t="s">
        <v>8893</v>
      </c>
      <c r="M1056">
        <v>2133925</v>
      </c>
      <c r="N1056" t="s">
        <v>8893</v>
      </c>
      <c r="P1056" t="s">
        <v>19233</v>
      </c>
      <c r="Q1056">
        <v>9882</v>
      </c>
      <c r="S1056">
        <v>33709</v>
      </c>
      <c r="T1056" t="s">
        <v>8893</v>
      </c>
      <c r="W1056">
        <v>70943</v>
      </c>
      <c r="X1056">
        <v>9882</v>
      </c>
      <c r="Y1056" t="s">
        <v>8893</v>
      </c>
      <c r="Z1056" t="s">
        <v>19236</v>
      </c>
      <c r="AA1056" t="s">
        <v>5703</v>
      </c>
      <c r="AB1056" t="s">
        <v>5703</v>
      </c>
      <c r="AD1056" t="s">
        <v>19236</v>
      </c>
      <c r="AH1056" t="s">
        <v>8893</v>
      </c>
      <c r="AL1056" t="str">
        <f>IF(PLAYERIDMAP2[[#This Row],[POS]]="C",MAX(AL$1:AL1055)+1,"")</f>
        <v/>
      </c>
      <c r="AM1056" t="str">
        <f>IFERROR(INDEX(PLAYERIDMAP2[PLAYERNAME],MATCH(ROW()-ROW(AM$1),CATCHERS,0)),"")</f>
        <v/>
      </c>
      <c r="AN1056" t="str">
        <f>IF(PLAYERIDMAP2[[#This Row],[POS]]="1B",MAX(AN$1:AN1055)+1,"")</f>
        <v/>
      </c>
      <c r="AO1056" t="str">
        <f>IFERROR(INDEX(PLAYERIDMAP2[PLAYERNAME],MATCH(ROW()-ROW(AO$1),FIRSTBASE,0)),"")</f>
        <v/>
      </c>
      <c r="AP1056" t="str">
        <f>IF(PLAYERIDMAP2[[#This Row],[POS]]="2B",MAX(AP$1:AP1055)+1,"")</f>
        <v/>
      </c>
      <c r="AQ1056" t="str">
        <f>IFERROR(INDEX(PLAYERIDMAP2[PLAYERNAME],MATCH(ROW()-ROW(AQ$1),SECONDBASE,0)),"")</f>
        <v/>
      </c>
      <c r="AR1056" t="str">
        <f>IF(PLAYERIDMAP2[[#This Row],[POS]]="3B",MAX(AR$1:AR1055)+1,"")</f>
        <v/>
      </c>
      <c r="AS1056" t="str">
        <f>IFERROR(INDEX(PLAYERIDMAP2[PLAYERNAME],MATCH(ROW()-ROW(AS$1),THIRDBASE,0)),"")</f>
        <v/>
      </c>
      <c r="AT1056" t="str">
        <f>IF(PLAYERIDMAP2[[#This Row],[POS]]="SS",MAX(AT$1:AT1055)+1,"")</f>
        <v/>
      </c>
      <c r="AU1056" t="str">
        <f>IFERROR(INDEX(PLAYERIDMAP2[PLAYERNAME],MATCH(ROW()-ROW(AU$1),SHORTSTOP,0)),"")</f>
        <v/>
      </c>
      <c r="AV1056" t="str">
        <f>IF(PLAYERIDMAP2[[#This Row],[POS]]="OF",MAX(AV$1:AV1055)+1,"")</f>
        <v/>
      </c>
      <c r="AW1056" t="str">
        <f>IFERROR(INDEX(PLAYERIDMAP2[PLAYERNAME],MATCH(ROW()-ROW(AW$1),OUTFIELD,0)),"")</f>
        <v/>
      </c>
      <c r="AX1056" t="str">
        <f>IF(PLAYERIDMAP2[[#This Row],[POS]]&lt;&gt;"P",MAX(AX$1:AX1055)+1,"")</f>
        <v/>
      </c>
      <c r="AY1056" t="str">
        <f>IFERROR(INDEX(PLAYERIDMAP2[PLAYERNAME],MATCH(ROW()-ROW(AY$1),HITTERS,0)),"")</f>
        <v/>
      </c>
      <c r="AZ1056">
        <f>IF(PLAYERIDMAP2[[#This Row],[POS]]="P",MAX(AZ$1:AZ1055)+1,"")</f>
        <v>501</v>
      </c>
      <c r="BA1056" t="str">
        <f>IFERROR(INDEX(PLAYERIDMAP2[PLAYERNAME],MATCH(ROW()-ROW(BA$1),PITCHERS,0)),"")</f>
        <v/>
      </c>
    </row>
    <row r="1057" spans="1:53" x14ac:dyDescent="0.25">
      <c r="A1057" t="s">
        <v>14310</v>
      </c>
      <c r="B1057" t="s">
        <v>10215</v>
      </c>
      <c r="C1057" s="1">
        <v>30298</v>
      </c>
      <c r="D1057" t="s">
        <v>19002</v>
      </c>
      <c r="E1057" t="s">
        <v>19457</v>
      </c>
      <c r="F1057" t="s">
        <v>11040</v>
      </c>
      <c r="G1057" t="s">
        <v>14693</v>
      </c>
      <c r="H1057" t="s">
        <v>10988</v>
      </c>
      <c r="I1057" t="s">
        <v>19458</v>
      </c>
      <c r="J1057" t="s">
        <v>10215</v>
      </c>
      <c r="K1057">
        <v>445060</v>
      </c>
      <c r="L1057" t="s">
        <v>10215</v>
      </c>
      <c r="M1057">
        <v>580595</v>
      </c>
      <c r="N1057" t="s">
        <v>10215</v>
      </c>
      <c r="O1057" t="s">
        <v>14311</v>
      </c>
      <c r="P1057" t="s">
        <v>14310</v>
      </c>
      <c r="Q1057">
        <v>7720</v>
      </c>
      <c r="R1057" t="s">
        <v>10215</v>
      </c>
      <c r="S1057">
        <v>6491</v>
      </c>
      <c r="T1057" t="s">
        <v>10215</v>
      </c>
      <c r="V1057" t="s">
        <v>14312</v>
      </c>
      <c r="W1057">
        <v>40375</v>
      </c>
      <c r="X1057">
        <v>7720</v>
      </c>
      <c r="Y1057" t="s">
        <v>10215</v>
      </c>
      <c r="Z1057" t="s">
        <v>14313</v>
      </c>
      <c r="AA1057" t="s">
        <v>5703</v>
      </c>
      <c r="AB1057" t="s">
        <v>5703</v>
      </c>
      <c r="AC1057" t="s">
        <v>10215</v>
      </c>
      <c r="AD1057" t="s">
        <v>14313</v>
      </c>
      <c r="AE1057">
        <v>7963</v>
      </c>
      <c r="AF1057" t="s">
        <v>10215</v>
      </c>
      <c r="AG1057">
        <v>5742</v>
      </c>
      <c r="AH1057" t="s">
        <v>10215</v>
      </c>
      <c r="AL1057" t="str">
        <f>IF(PLAYERIDMAP2[[#This Row],[POS]]="C",MAX(AL$1:AL1056)+1,"")</f>
        <v/>
      </c>
      <c r="AM1057" t="str">
        <f>IFERROR(INDEX(PLAYERIDMAP2[PLAYERNAME],MATCH(ROW()-ROW(AM$1),CATCHERS,0)),"")</f>
        <v/>
      </c>
      <c r="AN1057" t="str">
        <f>IF(PLAYERIDMAP2[[#This Row],[POS]]="1B",MAX(AN$1:AN1056)+1,"")</f>
        <v/>
      </c>
      <c r="AO1057" t="str">
        <f>IFERROR(INDEX(PLAYERIDMAP2[PLAYERNAME],MATCH(ROW()-ROW(AO$1),FIRSTBASE,0)),"")</f>
        <v/>
      </c>
      <c r="AP1057" t="str">
        <f>IF(PLAYERIDMAP2[[#This Row],[POS]]="2B",MAX(AP$1:AP1056)+1,"")</f>
        <v/>
      </c>
      <c r="AQ1057" t="str">
        <f>IFERROR(INDEX(PLAYERIDMAP2[PLAYERNAME],MATCH(ROW()-ROW(AQ$1),SECONDBASE,0)),"")</f>
        <v/>
      </c>
      <c r="AR1057" t="str">
        <f>IF(PLAYERIDMAP2[[#This Row],[POS]]="3B",MAX(AR$1:AR1056)+1,"")</f>
        <v/>
      </c>
      <c r="AS1057" t="str">
        <f>IFERROR(INDEX(PLAYERIDMAP2[PLAYERNAME],MATCH(ROW()-ROW(AS$1),THIRDBASE,0)),"")</f>
        <v/>
      </c>
      <c r="AT1057" t="str">
        <f>IF(PLAYERIDMAP2[[#This Row],[POS]]="SS",MAX(AT$1:AT1056)+1,"")</f>
        <v/>
      </c>
      <c r="AU1057" t="str">
        <f>IFERROR(INDEX(PLAYERIDMAP2[PLAYERNAME],MATCH(ROW()-ROW(AU$1),SHORTSTOP,0)),"")</f>
        <v/>
      </c>
      <c r="AV1057" t="str">
        <f>IF(PLAYERIDMAP2[[#This Row],[POS]]="OF",MAX(AV$1:AV1056)+1,"")</f>
        <v/>
      </c>
      <c r="AW1057" t="str">
        <f>IFERROR(INDEX(PLAYERIDMAP2[PLAYERNAME],MATCH(ROW()-ROW(AW$1),OUTFIELD,0)),"")</f>
        <v/>
      </c>
      <c r="AX1057" t="str">
        <f>IF(PLAYERIDMAP2[[#This Row],[POS]]&lt;&gt;"P",MAX(AX$1:AX1056)+1,"")</f>
        <v/>
      </c>
      <c r="AY1057" t="str">
        <f>IFERROR(INDEX(PLAYERIDMAP2[PLAYERNAME],MATCH(ROW()-ROW(AY$1),HITTERS,0)),"")</f>
        <v/>
      </c>
      <c r="AZ1057">
        <f>IF(PLAYERIDMAP2[[#This Row],[POS]]="P",MAX(AZ$1:AZ1056)+1,"")</f>
        <v>502</v>
      </c>
      <c r="BA1057" t="str">
        <f>IFERROR(INDEX(PLAYERIDMAP2[PLAYERNAME],MATCH(ROW()-ROW(BA$1),PITCHERS,0)),"")</f>
        <v/>
      </c>
    </row>
    <row r="1058" spans="1:53" x14ac:dyDescent="0.25">
      <c r="A1058" t="s">
        <v>19254</v>
      </c>
      <c r="B1058" t="s">
        <v>10248</v>
      </c>
      <c r="C1058" s="1">
        <v>32868</v>
      </c>
      <c r="D1058" t="s">
        <v>17430</v>
      </c>
      <c r="E1058" t="s">
        <v>19255</v>
      </c>
      <c r="F1058" t="s">
        <v>10992</v>
      </c>
      <c r="G1058" t="s">
        <v>14693</v>
      </c>
      <c r="H1058" t="s">
        <v>10988</v>
      </c>
      <c r="I1058" t="s">
        <v>19256</v>
      </c>
      <c r="J1058" t="s">
        <v>10248</v>
      </c>
      <c r="P1058" t="s">
        <v>19254</v>
      </c>
      <c r="AA1058" t="s">
        <v>10958</v>
      </c>
      <c r="AB1058" t="s">
        <v>10958</v>
      </c>
      <c r="AD1058" t="s">
        <v>19257</v>
      </c>
      <c r="AL1058" t="str">
        <f>IF(PLAYERIDMAP2[[#This Row],[POS]]="C",MAX(AL$1:AL1057)+1,"")</f>
        <v/>
      </c>
      <c r="AM1058" t="str">
        <f>IFERROR(INDEX(PLAYERIDMAP2[PLAYERNAME],MATCH(ROW()-ROW(AM$1),CATCHERS,0)),"")</f>
        <v/>
      </c>
      <c r="AN1058" t="str">
        <f>IF(PLAYERIDMAP2[[#This Row],[POS]]="1B",MAX(AN$1:AN1057)+1,"")</f>
        <v/>
      </c>
      <c r="AO1058" t="str">
        <f>IFERROR(INDEX(PLAYERIDMAP2[PLAYERNAME],MATCH(ROW()-ROW(AO$1),FIRSTBASE,0)),"")</f>
        <v/>
      </c>
      <c r="AP1058" t="str">
        <f>IF(PLAYERIDMAP2[[#This Row],[POS]]="2B",MAX(AP$1:AP1057)+1,"")</f>
        <v/>
      </c>
      <c r="AQ1058" t="str">
        <f>IFERROR(INDEX(PLAYERIDMAP2[PLAYERNAME],MATCH(ROW()-ROW(AQ$1),SECONDBASE,0)),"")</f>
        <v/>
      </c>
      <c r="AR1058" t="str">
        <f>IF(PLAYERIDMAP2[[#This Row],[POS]]="3B",MAX(AR$1:AR1057)+1,"")</f>
        <v/>
      </c>
      <c r="AS1058" t="str">
        <f>IFERROR(INDEX(PLAYERIDMAP2[PLAYERNAME],MATCH(ROW()-ROW(AS$1),THIRDBASE,0)),"")</f>
        <v/>
      </c>
      <c r="AT1058" t="str">
        <f>IF(PLAYERIDMAP2[[#This Row],[POS]]="SS",MAX(AT$1:AT1057)+1,"")</f>
        <v/>
      </c>
      <c r="AU1058" t="str">
        <f>IFERROR(INDEX(PLAYERIDMAP2[PLAYERNAME],MATCH(ROW()-ROW(AU$1),SHORTSTOP,0)),"")</f>
        <v/>
      </c>
      <c r="AV1058" t="str">
        <f>IF(PLAYERIDMAP2[[#This Row],[POS]]="OF",MAX(AV$1:AV1057)+1,"")</f>
        <v/>
      </c>
      <c r="AW1058" t="str">
        <f>IFERROR(INDEX(PLAYERIDMAP2[PLAYERNAME],MATCH(ROW()-ROW(AW$1),OUTFIELD,0)),"")</f>
        <v/>
      </c>
      <c r="AX1058" t="str">
        <f>IF(PLAYERIDMAP2[[#This Row],[POS]]&lt;&gt;"P",MAX(AX$1:AX1057)+1,"")</f>
        <v/>
      </c>
      <c r="AY1058" t="str">
        <f>IFERROR(INDEX(PLAYERIDMAP2[PLAYERNAME],MATCH(ROW()-ROW(AY$1),HITTERS,0)),"")</f>
        <v/>
      </c>
      <c r="AZ1058">
        <f>IF(PLAYERIDMAP2[[#This Row],[POS]]="P",MAX(AZ$1:AZ1057)+1,"")</f>
        <v>503</v>
      </c>
      <c r="BA1058" t="str">
        <f>IFERROR(INDEX(PLAYERIDMAP2[PLAYERNAME],MATCH(ROW()-ROW(BA$1),PITCHERS,0)),"")</f>
        <v/>
      </c>
    </row>
    <row r="1059" spans="1:53" x14ac:dyDescent="0.25">
      <c r="A1059" t="s">
        <v>14314</v>
      </c>
      <c r="B1059" t="s">
        <v>10719</v>
      </c>
      <c r="C1059" s="1">
        <v>31754</v>
      </c>
      <c r="D1059" t="s">
        <v>17706</v>
      </c>
      <c r="E1059" t="s">
        <v>18159</v>
      </c>
      <c r="F1059" t="s">
        <v>10992</v>
      </c>
      <c r="G1059" t="s">
        <v>14693</v>
      </c>
      <c r="H1059" t="s">
        <v>10988</v>
      </c>
      <c r="I1059" t="s">
        <v>18160</v>
      </c>
      <c r="J1059" t="s">
        <v>10719</v>
      </c>
      <c r="K1059">
        <v>467099</v>
      </c>
      <c r="L1059" t="s">
        <v>10719</v>
      </c>
      <c r="M1059">
        <v>1669887</v>
      </c>
      <c r="N1059" t="s">
        <v>10719</v>
      </c>
      <c r="O1059" t="s">
        <v>14315</v>
      </c>
      <c r="P1059" t="s">
        <v>14314</v>
      </c>
      <c r="Q1059">
        <v>8704</v>
      </c>
      <c r="R1059" t="s">
        <v>10719</v>
      </c>
      <c r="S1059">
        <v>30406</v>
      </c>
      <c r="T1059" t="s">
        <v>10719</v>
      </c>
      <c r="V1059" t="s">
        <v>14316</v>
      </c>
      <c r="W1059">
        <v>49831</v>
      </c>
      <c r="X1059">
        <v>8704</v>
      </c>
      <c r="Y1059" t="s">
        <v>10719</v>
      </c>
      <c r="Z1059" t="s">
        <v>16665</v>
      </c>
      <c r="AA1059" t="s">
        <v>10958</v>
      </c>
      <c r="AB1059" t="s">
        <v>10958</v>
      </c>
      <c r="AD1059" t="s">
        <v>16665</v>
      </c>
      <c r="AL1059" t="str">
        <f>IF(PLAYERIDMAP2[[#This Row],[POS]]="C",MAX(AL$1:AL1058)+1,"")</f>
        <v/>
      </c>
      <c r="AM1059" t="str">
        <f>IFERROR(INDEX(PLAYERIDMAP2[PLAYERNAME],MATCH(ROW()-ROW(AM$1),CATCHERS,0)),"")</f>
        <v/>
      </c>
      <c r="AN1059" t="str">
        <f>IF(PLAYERIDMAP2[[#This Row],[POS]]="1B",MAX(AN$1:AN1058)+1,"")</f>
        <v/>
      </c>
      <c r="AO1059" t="str">
        <f>IFERROR(INDEX(PLAYERIDMAP2[PLAYERNAME],MATCH(ROW()-ROW(AO$1),FIRSTBASE,0)),"")</f>
        <v/>
      </c>
      <c r="AP1059" t="str">
        <f>IF(PLAYERIDMAP2[[#This Row],[POS]]="2B",MAX(AP$1:AP1058)+1,"")</f>
        <v/>
      </c>
      <c r="AQ1059" t="str">
        <f>IFERROR(INDEX(PLAYERIDMAP2[PLAYERNAME],MATCH(ROW()-ROW(AQ$1),SECONDBASE,0)),"")</f>
        <v/>
      </c>
      <c r="AR1059" t="str">
        <f>IF(PLAYERIDMAP2[[#This Row],[POS]]="3B",MAX(AR$1:AR1058)+1,"")</f>
        <v/>
      </c>
      <c r="AS1059" t="str">
        <f>IFERROR(INDEX(PLAYERIDMAP2[PLAYERNAME],MATCH(ROW()-ROW(AS$1),THIRDBASE,0)),"")</f>
        <v/>
      </c>
      <c r="AT1059" t="str">
        <f>IF(PLAYERIDMAP2[[#This Row],[POS]]="SS",MAX(AT$1:AT1058)+1,"")</f>
        <v/>
      </c>
      <c r="AU1059" t="str">
        <f>IFERROR(INDEX(PLAYERIDMAP2[PLAYERNAME],MATCH(ROW()-ROW(AU$1),SHORTSTOP,0)),"")</f>
        <v/>
      </c>
      <c r="AV1059" t="str">
        <f>IF(PLAYERIDMAP2[[#This Row],[POS]]="OF",MAX(AV$1:AV1058)+1,"")</f>
        <v/>
      </c>
      <c r="AW1059" t="str">
        <f>IFERROR(INDEX(PLAYERIDMAP2[PLAYERNAME],MATCH(ROW()-ROW(AW$1),OUTFIELD,0)),"")</f>
        <v/>
      </c>
      <c r="AX1059" t="str">
        <f>IF(PLAYERIDMAP2[[#This Row],[POS]]&lt;&gt;"P",MAX(AX$1:AX1058)+1,"")</f>
        <v/>
      </c>
      <c r="AY1059" t="str">
        <f>IFERROR(INDEX(PLAYERIDMAP2[PLAYERNAME],MATCH(ROW()-ROW(AY$1),HITTERS,0)),"")</f>
        <v/>
      </c>
      <c r="AZ1059">
        <f>IF(PLAYERIDMAP2[[#This Row],[POS]]="P",MAX(AZ$1:AZ1058)+1,"")</f>
        <v>504</v>
      </c>
      <c r="BA1059" t="str">
        <f>IFERROR(INDEX(PLAYERIDMAP2[PLAYERNAME],MATCH(ROW()-ROW(BA$1),PITCHERS,0)),"")</f>
        <v/>
      </c>
    </row>
    <row r="1060" spans="1:53" x14ac:dyDescent="0.25">
      <c r="A1060" t="s">
        <v>14317</v>
      </c>
      <c r="B1060" t="s">
        <v>10001</v>
      </c>
      <c r="C1060" s="1">
        <v>31108</v>
      </c>
      <c r="D1060" t="s">
        <v>20586</v>
      </c>
      <c r="E1060" t="s">
        <v>18128</v>
      </c>
      <c r="F1060" t="s">
        <v>11068</v>
      </c>
      <c r="G1060" t="s">
        <v>16838</v>
      </c>
      <c r="H1060" t="s">
        <v>10988</v>
      </c>
      <c r="I1060" t="s">
        <v>20587</v>
      </c>
      <c r="J1060" t="s">
        <v>10001</v>
      </c>
      <c r="K1060">
        <v>502032</v>
      </c>
      <c r="L1060" t="s">
        <v>10001</v>
      </c>
      <c r="M1060">
        <v>1657583</v>
      </c>
      <c r="N1060" t="s">
        <v>10001</v>
      </c>
      <c r="O1060" t="s">
        <v>14318</v>
      </c>
      <c r="P1060" t="s">
        <v>14317</v>
      </c>
      <c r="Q1060">
        <v>8540</v>
      </c>
      <c r="R1060" t="s">
        <v>10001</v>
      </c>
      <c r="S1060">
        <v>30369</v>
      </c>
      <c r="T1060" t="s">
        <v>10001</v>
      </c>
      <c r="V1060" t="s">
        <v>14319</v>
      </c>
      <c r="W1060">
        <v>50098</v>
      </c>
      <c r="X1060">
        <v>8540</v>
      </c>
      <c r="Y1060" t="s">
        <v>10001</v>
      </c>
      <c r="Z1060" t="s">
        <v>14320</v>
      </c>
      <c r="AA1060" t="s">
        <v>5703</v>
      </c>
      <c r="AB1060" t="s">
        <v>5703</v>
      </c>
      <c r="AC1060" t="s">
        <v>10001</v>
      </c>
      <c r="AD1060" t="s">
        <v>14320</v>
      </c>
      <c r="AE1060">
        <v>10288</v>
      </c>
      <c r="AF1060" t="s">
        <v>10001</v>
      </c>
      <c r="AG1060">
        <v>5741</v>
      </c>
      <c r="AH1060" t="s">
        <v>10001</v>
      </c>
      <c r="AL1060" t="str">
        <f>IF(PLAYERIDMAP2[[#This Row],[POS]]="C",MAX(AL$1:AL1059)+1,"")</f>
        <v/>
      </c>
      <c r="AM1060" t="str">
        <f>IFERROR(INDEX(PLAYERIDMAP2[PLAYERNAME],MATCH(ROW()-ROW(AM$1),CATCHERS,0)),"")</f>
        <v/>
      </c>
      <c r="AN1060" t="str">
        <f>IF(PLAYERIDMAP2[[#This Row],[POS]]="1B",MAX(AN$1:AN1059)+1,"")</f>
        <v/>
      </c>
      <c r="AO1060" t="str">
        <f>IFERROR(INDEX(PLAYERIDMAP2[PLAYERNAME],MATCH(ROW()-ROW(AO$1),FIRSTBASE,0)),"")</f>
        <v/>
      </c>
      <c r="AP1060" t="str">
        <f>IF(PLAYERIDMAP2[[#This Row],[POS]]="2B",MAX(AP$1:AP1059)+1,"")</f>
        <v/>
      </c>
      <c r="AQ1060" t="str">
        <f>IFERROR(INDEX(PLAYERIDMAP2[PLAYERNAME],MATCH(ROW()-ROW(AQ$1),SECONDBASE,0)),"")</f>
        <v/>
      </c>
      <c r="AR1060" t="str">
        <f>IF(PLAYERIDMAP2[[#This Row],[POS]]="3B",MAX(AR$1:AR1059)+1,"")</f>
        <v/>
      </c>
      <c r="AS1060" t="str">
        <f>IFERROR(INDEX(PLAYERIDMAP2[PLAYERNAME],MATCH(ROW()-ROW(AS$1),THIRDBASE,0)),"")</f>
        <v/>
      </c>
      <c r="AT1060" t="str">
        <f>IF(PLAYERIDMAP2[[#This Row],[POS]]="SS",MAX(AT$1:AT1059)+1,"")</f>
        <v/>
      </c>
      <c r="AU1060" t="str">
        <f>IFERROR(INDEX(PLAYERIDMAP2[PLAYERNAME],MATCH(ROW()-ROW(AU$1),SHORTSTOP,0)),"")</f>
        <v/>
      </c>
      <c r="AV1060" t="str">
        <f>IF(PLAYERIDMAP2[[#This Row],[POS]]="OF",MAX(AV$1:AV1059)+1,"")</f>
        <v/>
      </c>
      <c r="AW1060" t="str">
        <f>IFERROR(INDEX(PLAYERIDMAP2[PLAYERNAME],MATCH(ROW()-ROW(AW$1),OUTFIELD,0)),"")</f>
        <v/>
      </c>
      <c r="AX1060" t="str">
        <f>IF(PLAYERIDMAP2[[#This Row],[POS]]&lt;&gt;"P",MAX(AX$1:AX1059)+1,"")</f>
        <v/>
      </c>
      <c r="AY1060" t="str">
        <f>IFERROR(INDEX(PLAYERIDMAP2[PLAYERNAME],MATCH(ROW()-ROW(AY$1),HITTERS,0)),"")</f>
        <v/>
      </c>
      <c r="AZ1060">
        <f>IF(PLAYERIDMAP2[[#This Row],[POS]]="P",MAX(AZ$1:AZ1059)+1,"")</f>
        <v>505</v>
      </c>
      <c r="BA1060" t="str">
        <f>IFERROR(INDEX(PLAYERIDMAP2[PLAYERNAME],MATCH(ROW()-ROW(BA$1),PITCHERS,0)),"")</f>
        <v/>
      </c>
    </row>
    <row r="1061" spans="1:53" x14ac:dyDescent="0.25">
      <c r="A1061" t="s">
        <v>16244</v>
      </c>
      <c r="B1061" t="s">
        <v>10317</v>
      </c>
      <c r="C1061" s="1">
        <v>34084</v>
      </c>
      <c r="D1061" t="s">
        <v>17039</v>
      </c>
      <c r="E1061" t="s">
        <v>18128</v>
      </c>
      <c r="F1061" t="s">
        <v>11048</v>
      </c>
      <c r="G1061" t="s">
        <v>14693</v>
      </c>
      <c r="H1061" t="s">
        <v>10988</v>
      </c>
      <c r="I1061" t="s">
        <v>18129</v>
      </c>
      <c r="J1061" t="s">
        <v>10317</v>
      </c>
      <c r="K1061">
        <v>596057</v>
      </c>
      <c r="L1061" t="s">
        <v>10317</v>
      </c>
      <c r="M1061">
        <v>1956960</v>
      </c>
      <c r="N1061" t="s">
        <v>10317</v>
      </c>
      <c r="O1061" t="s">
        <v>18130</v>
      </c>
      <c r="P1061" t="s">
        <v>16245</v>
      </c>
      <c r="Q1061">
        <v>9636</v>
      </c>
      <c r="R1061" t="s">
        <v>10317</v>
      </c>
      <c r="S1061">
        <v>33199</v>
      </c>
      <c r="T1061" t="s">
        <v>10317</v>
      </c>
      <c r="V1061" t="s">
        <v>16246</v>
      </c>
      <c r="W1061">
        <v>70778</v>
      </c>
      <c r="X1061">
        <v>9636</v>
      </c>
      <c r="Y1061" t="s">
        <v>10317</v>
      </c>
      <c r="Z1061" t="s">
        <v>16247</v>
      </c>
      <c r="AA1061" t="s">
        <v>10958</v>
      </c>
      <c r="AB1061" t="s">
        <v>10958</v>
      </c>
      <c r="AC1061" t="s">
        <v>10317</v>
      </c>
      <c r="AD1061" t="s">
        <v>16247</v>
      </c>
      <c r="AE1061">
        <v>12134</v>
      </c>
      <c r="AF1061" t="s">
        <v>10317</v>
      </c>
      <c r="AG1061">
        <v>52195</v>
      </c>
      <c r="AH1061" t="s">
        <v>10317</v>
      </c>
      <c r="AL1061" t="str">
        <f>IF(PLAYERIDMAP2[[#This Row],[POS]]="C",MAX(AL$1:AL1060)+1,"")</f>
        <v/>
      </c>
      <c r="AM1061" t="str">
        <f>IFERROR(INDEX(PLAYERIDMAP2[PLAYERNAME],MATCH(ROW()-ROW(AM$1),CATCHERS,0)),"")</f>
        <v/>
      </c>
      <c r="AN1061" t="str">
        <f>IF(PLAYERIDMAP2[[#This Row],[POS]]="1B",MAX(AN$1:AN1060)+1,"")</f>
        <v/>
      </c>
      <c r="AO1061" t="str">
        <f>IFERROR(INDEX(PLAYERIDMAP2[PLAYERNAME],MATCH(ROW()-ROW(AO$1),FIRSTBASE,0)),"")</f>
        <v/>
      </c>
      <c r="AP1061" t="str">
        <f>IF(PLAYERIDMAP2[[#This Row],[POS]]="2B",MAX(AP$1:AP1060)+1,"")</f>
        <v/>
      </c>
      <c r="AQ1061" t="str">
        <f>IFERROR(INDEX(PLAYERIDMAP2[PLAYERNAME],MATCH(ROW()-ROW(AQ$1),SECONDBASE,0)),"")</f>
        <v/>
      </c>
      <c r="AR1061" t="str">
        <f>IF(PLAYERIDMAP2[[#This Row],[POS]]="3B",MAX(AR$1:AR1060)+1,"")</f>
        <v/>
      </c>
      <c r="AS1061" t="str">
        <f>IFERROR(INDEX(PLAYERIDMAP2[PLAYERNAME],MATCH(ROW()-ROW(AS$1),THIRDBASE,0)),"")</f>
        <v/>
      </c>
      <c r="AT1061" t="str">
        <f>IF(PLAYERIDMAP2[[#This Row],[POS]]="SS",MAX(AT$1:AT1060)+1,"")</f>
        <v/>
      </c>
      <c r="AU1061" t="str">
        <f>IFERROR(INDEX(PLAYERIDMAP2[PLAYERNAME],MATCH(ROW()-ROW(AU$1),SHORTSTOP,0)),"")</f>
        <v/>
      </c>
      <c r="AV1061" t="str">
        <f>IF(PLAYERIDMAP2[[#This Row],[POS]]="OF",MAX(AV$1:AV1060)+1,"")</f>
        <v/>
      </c>
      <c r="AW1061" t="str">
        <f>IFERROR(INDEX(PLAYERIDMAP2[PLAYERNAME],MATCH(ROW()-ROW(AW$1),OUTFIELD,0)),"")</f>
        <v/>
      </c>
      <c r="AX1061" t="str">
        <f>IF(PLAYERIDMAP2[[#This Row],[POS]]&lt;&gt;"P",MAX(AX$1:AX1060)+1,"")</f>
        <v/>
      </c>
      <c r="AY1061" t="str">
        <f>IFERROR(INDEX(PLAYERIDMAP2[PLAYERNAME],MATCH(ROW()-ROW(AY$1),HITTERS,0)),"")</f>
        <v/>
      </c>
      <c r="AZ1061">
        <f>IF(PLAYERIDMAP2[[#This Row],[POS]]="P",MAX(AZ$1:AZ1060)+1,"")</f>
        <v>506</v>
      </c>
      <c r="BA1061" t="str">
        <f>IFERROR(INDEX(PLAYERIDMAP2[PLAYERNAME],MATCH(ROW()-ROW(BA$1),PITCHERS,0)),"")</f>
        <v/>
      </c>
    </row>
    <row r="1062" spans="1:53" x14ac:dyDescent="0.25">
      <c r="A1062" t="s">
        <v>14321</v>
      </c>
      <c r="B1062" t="s">
        <v>5458</v>
      </c>
      <c r="C1062" s="1">
        <v>32553</v>
      </c>
      <c r="D1062" t="s">
        <v>19284</v>
      </c>
      <c r="E1062" t="s">
        <v>18128</v>
      </c>
      <c r="F1062" t="s">
        <v>11062</v>
      </c>
      <c r="G1062" t="s">
        <v>16838</v>
      </c>
      <c r="H1062" t="s">
        <v>11110</v>
      </c>
      <c r="I1062" t="s">
        <v>20613</v>
      </c>
      <c r="J1062" t="s">
        <v>5458</v>
      </c>
      <c r="K1062">
        <v>519083</v>
      </c>
      <c r="L1062" t="s">
        <v>5458</v>
      </c>
      <c r="M1062">
        <v>1669888</v>
      </c>
      <c r="N1062" t="s">
        <v>5458</v>
      </c>
      <c r="O1062" t="s">
        <v>14322</v>
      </c>
      <c r="P1062" t="s">
        <v>14321</v>
      </c>
      <c r="Q1062">
        <v>8876</v>
      </c>
      <c r="R1062" t="s">
        <v>5458</v>
      </c>
      <c r="S1062">
        <v>30608</v>
      </c>
      <c r="T1062" t="s">
        <v>5458</v>
      </c>
      <c r="U1062" t="s">
        <v>5458</v>
      </c>
      <c r="V1062" t="s">
        <v>14323</v>
      </c>
      <c r="W1062">
        <v>57013</v>
      </c>
      <c r="X1062">
        <v>8876</v>
      </c>
      <c r="Y1062" t="s">
        <v>5458</v>
      </c>
      <c r="Z1062" t="s">
        <v>14324</v>
      </c>
      <c r="AA1062" t="s">
        <v>5703</v>
      </c>
      <c r="AB1062" t="s">
        <v>5703</v>
      </c>
      <c r="AC1062" t="s">
        <v>5458</v>
      </c>
      <c r="AD1062" t="s">
        <v>14324</v>
      </c>
      <c r="AE1062">
        <v>9955</v>
      </c>
      <c r="AF1062" t="s">
        <v>5458</v>
      </c>
      <c r="AG1062">
        <v>12949</v>
      </c>
      <c r="AH1062" t="s">
        <v>5458</v>
      </c>
      <c r="AL1062">
        <f>IF(PLAYERIDMAP2[[#This Row],[POS]]="C",MAX(AL$1:AL1061)+1,"")</f>
        <v>72</v>
      </c>
      <c r="AM1062" t="str">
        <f>IFERROR(INDEX(PLAYERIDMAP2[PLAYERNAME],MATCH(ROW()-ROW(AM$1),CATCHERS,0)),"")</f>
        <v/>
      </c>
      <c r="AN1062" t="str">
        <f>IF(PLAYERIDMAP2[[#This Row],[POS]]="1B",MAX(AN$1:AN1061)+1,"")</f>
        <v/>
      </c>
      <c r="AO1062" t="str">
        <f>IFERROR(INDEX(PLAYERIDMAP2[PLAYERNAME],MATCH(ROW()-ROW(AO$1),FIRSTBASE,0)),"")</f>
        <v/>
      </c>
      <c r="AP1062" t="str">
        <f>IF(PLAYERIDMAP2[[#This Row],[POS]]="2B",MAX(AP$1:AP1061)+1,"")</f>
        <v/>
      </c>
      <c r="AQ1062" t="str">
        <f>IFERROR(INDEX(PLAYERIDMAP2[PLAYERNAME],MATCH(ROW()-ROW(AQ$1),SECONDBASE,0)),"")</f>
        <v/>
      </c>
      <c r="AR1062" t="str">
        <f>IF(PLAYERIDMAP2[[#This Row],[POS]]="3B",MAX(AR$1:AR1061)+1,"")</f>
        <v/>
      </c>
      <c r="AS1062" t="str">
        <f>IFERROR(INDEX(PLAYERIDMAP2[PLAYERNAME],MATCH(ROW()-ROW(AS$1),THIRDBASE,0)),"")</f>
        <v/>
      </c>
      <c r="AT1062" t="str">
        <f>IF(PLAYERIDMAP2[[#This Row],[POS]]="SS",MAX(AT$1:AT1061)+1,"")</f>
        <v/>
      </c>
      <c r="AU1062" t="str">
        <f>IFERROR(INDEX(PLAYERIDMAP2[PLAYERNAME],MATCH(ROW()-ROW(AU$1),SHORTSTOP,0)),"")</f>
        <v/>
      </c>
      <c r="AV1062" t="str">
        <f>IF(PLAYERIDMAP2[[#This Row],[POS]]="OF",MAX(AV$1:AV1061)+1,"")</f>
        <v/>
      </c>
      <c r="AW1062" t="str">
        <f>IFERROR(INDEX(PLAYERIDMAP2[PLAYERNAME],MATCH(ROW()-ROW(AW$1),OUTFIELD,0)),"")</f>
        <v/>
      </c>
      <c r="AX1062">
        <f>IF(PLAYERIDMAP2[[#This Row],[POS]]&lt;&gt;"P",MAX(AX$1:AX1061)+1,"")</f>
        <v>555</v>
      </c>
      <c r="AY1062" t="str">
        <f>IFERROR(INDEX(PLAYERIDMAP2[PLAYERNAME],MATCH(ROW()-ROW(AY$1),HITTERS,0)),"")</f>
        <v/>
      </c>
      <c r="AZ1062" t="str">
        <f>IF(PLAYERIDMAP2[[#This Row],[POS]]="P",MAX(AZ$1:AZ1061)+1,"")</f>
        <v/>
      </c>
      <c r="BA1062" t="str">
        <f>IFERROR(INDEX(PLAYERIDMAP2[PLAYERNAME],MATCH(ROW()-ROW(BA$1),PITCHERS,0)),"")</f>
        <v/>
      </c>
    </row>
    <row r="1063" spans="1:53" x14ac:dyDescent="0.25">
      <c r="A1063" t="s">
        <v>14325</v>
      </c>
      <c r="B1063" t="s">
        <v>10260</v>
      </c>
      <c r="C1063" s="1">
        <v>31789</v>
      </c>
      <c r="D1063" t="s">
        <v>17271</v>
      </c>
      <c r="E1063" t="s">
        <v>17272</v>
      </c>
      <c r="F1063" t="s">
        <v>10987</v>
      </c>
      <c r="G1063" t="s">
        <v>14693</v>
      </c>
      <c r="H1063" t="s">
        <v>10988</v>
      </c>
      <c r="I1063" t="s">
        <v>17273</v>
      </c>
      <c r="J1063" t="s">
        <v>10260</v>
      </c>
      <c r="K1063">
        <v>467100</v>
      </c>
      <c r="L1063" t="s">
        <v>10260</v>
      </c>
      <c r="M1063">
        <v>1655641</v>
      </c>
      <c r="N1063" t="s">
        <v>10260</v>
      </c>
      <c r="O1063" t="s">
        <v>14326</v>
      </c>
      <c r="P1063" t="s">
        <v>14325</v>
      </c>
      <c r="Q1063">
        <v>8728</v>
      </c>
      <c r="R1063" t="s">
        <v>10260</v>
      </c>
      <c r="S1063">
        <v>30400</v>
      </c>
      <c r="T1063" t="s">
        <v>10260</v>
      </c>
      <c r="V1063" t="s">
        <v>14327</v>
      </c>
      <c r="W1063">
        <v>49832</v>
      </c>
      <c r="X1063">
        <v>8728</v>
      </c>
      <c r="Y1063" t="s">
        <v>10260</v>
      </c>
      <c r="Z1063" t="s">
        <v>14328</v>
      </c>
      <c r="AA1063" t="s">
        <v>5703</v>
      </c>
      <c r="AB1063" t="s">
        <v>5703</v>
      </c>
      <c r="AC1063" t="s">
        <v>10260</v>
      </c>
      <c r="AD1063" t="s">
        <v>14328</v>
      </c>
      <c r="AE1063">
        <v>10412</v>
      </c>
      <c r="AF1063" t="s">
        <v>10260</v>
      </c>
      <c r="AG1063">
        <v>12175</v>
      </c>
      <c r="AH1063" t="s">
        <v>10260</v>
      </c>
      <c r="AL1063" t="str">
        <f>IF(PLAYERIDMAP2[[#This Row],[POS]]="C",MAX(AL$1:AL1062)+1,"")</f>
        <v/>
      </c>
      <c r="AM1063" t="str">
        <f>IFERROR(INDEX(PLAYERIDMAP2[PLAYERNAME],MATCH(ROW()-ROW(AM$1),CATCHERS,0)),"")</f>
        <v/>
      </c>
      <c r="AN1063" t="str">
        <f>IF(PLAYERIDMAP2[[#This Row],[POS]]="1B",MAX(AN$1:AN1062)+1,"")</f>
        <v/>
      </c>
      <c r="AO1063" t="str">
        <f>IFERROR(INDEX(PLAYERIDMAP2[PLAYERNAME],MATCH(ROW()-ROW(AO$1),FIRSTBASE,0)),"")</f>
        <v/>
      </c>
      <c r="AP1063" t="str">
        <f>IF(PLAYERIDMAP2[[#This Row],[POS]]="2B",MAX(AP$1:AP1062)+1,"")</f>
        <v/>
      </c>
      <c r="AQ1063" t="str">
        <f>IFERROR(INDEX(PLAYERIDMAP2[PLAYERNAME],MATCH(ROW()-ROW(AQ$1),SECONDBASE,0)),"")</f>
        <v/>
      </c>
      <c r="AR1063" t="str">
        <f>IF(PLAYERIDMAP2[[#This Row],[POS]]="3B",MAX(AR$1:AR1062)+1,"")</f>
        <v/>
      </c>
      <c r="AS1063" t="str">
        <f>IFERROR(INDEX(PLAYERIDMAP2[PLAYERNAME],MATCH(ROW()-ROW(AS$1),THIRDBASE,0)),"")</f>
        <v/>
      </c>
      <c r="AT1063" t="str">
        <f>IF(PLAYERIDMAP2[[#This Row],[POS]]="SS",MAX(AT$1:AT1062)+1,"")</f>
        <v/>
      </c>
      <c r="AU1063" t="str">
        <f>IFERROR(INDEX(PLAYERIDMAP2[PLAYERNAME],MATCH(ROW()-ROW(AU$1),SHORTSTOP,0)),"")</f>
        <v/>
      </c>
      <c r="AV1063" t="str">
        <f>IF(PLAYERIDMAP2[[#This Row],[POS]]="OF",MAX(AV$1:AV1062)+1,"")</f>
        <v/>
      </c>
      <c r="AW1063" t="str">
        <f>IFERROR(INDEX(PLAYERIDMAP2[PLAYERNAME],MATCH(ROW()-ROW(AW$1),OUTFIELD,0)),"")</f>
        <v/>
      </c>
      <c r="AX1063" t="str">
        <f>IF(PLAYERIDMAP2[[#This Row],[POS]]&lt;&gt;"P",MAX(AX$1:AX1062)+1,"")</f>
        <v/>
      </c>
      <c r="AY1063" t="str">
        <f>IFERROR(INDEX(PLAYERIDMAP2[PLAYERNAME],MATCH(ROW()-ROW(AY$1),HITTERS,0)),"")</f>
        <v/>
      </c>
      <c r="AZ1063">
        <f>IF(PLAYERIDMAP2[[#This Row],[POS]]="P",MAX(AZ$1:AZ1062)+1,"")</f>
        <v>507</v>
      </c>
      <c r="BA1063" t="str">
        <f>IFERROR(INDEX(PLAYERIDMAP2[PLAYERNAME],MATCH(ROW()-ROW(BA$1),PITCHERS,0)),"")</f>
        <v/>
      </c>
    </row>
    <row r="1064" spans="1:53" x14ac:dyDescent="0.25">
      <c r="A1064" t="s">
        <v>14329</v>
      </c>
      <c r="B1064" t="s">
        <v>5148</v>
      </c>
      <c r="C1064" s="1">
        <v>31943</v>
      </c>
      <c r="D1064" t="s">
        <v>17349</v>
      </c>
      <c r="E1064" t="s">
        <v>20704</v>
      </c>
      <c r="F1064" t="s">
        <v>11040</v>
      </c>
      <c r="G1064" t="s">
        <v>14693</v>
      </c>
      <c r="H1064" t="s">
        <v>11097</v>
      </c>
      <c r="I1064" t="s">
        <v>20705</v>
      </c>
      <c r="J1064" t="s">
        <v>5148</v>
      </c>
      <c r="K1064">
        <v>456488</v>
      </c>
      <c r="L1064" t="s">
        <v>5148</v>
      </c>
      <c r="M1064">
        <v>1098979</v>
      </c>
      <c r="N1064" t="s">
        <v>5148</v>
      </c>
      <c r="O1064" t="s">
        <v>14330</v>
      </c>
      <c r="P1064" t="s">
        <v>14329</v>
      </c>
      <c r="Q1064">
        <v>8789</v>
      </c>
      <c r="R1064" t="s">
        <v>5148</v>
      </c>
      <c r="S1064">
        <v>30290</v>
      </c>
      <c r="T1064" t="s">
        <v>5148</v>
      </c>
      <c r="U1064" t="s">
        <v>5148</v>
      </c>
      <c r="V1064" t="s">
        <v>14331</v>
      </c>
      <c r="W1064">
        <v>48318</v>
      </c>
      <c r="X1064">
        <v>8789</v>
      </c>
      <c r="Y1064" t="s">
        <v>5148</v>
      </c>
      <c r="Z1064" t="s">
        <v>14332</v>
      </c>
      <c r="AA1064" t="s">
        <v>5703</v>
      </c>
      <c r="AB1064" t="s">
        <v>5703</v>
      </c>
      <c r="AC1064" t="s">
        <v>5148</v>
      </c>
      <c r="AD1064" t="s">
        <v>14332</v>
      </c>
      <c r="AE1064">
        <v>8972</v>
      </c>
      <c r="AF1064" t="s">
        <v>5148</v>
      </c>
      <c r="AG1064">
        <v>12505</v>
      </c>
      <c r="AH1064" t="s">
        <v>5148</v>
      </c>
      <c r="AL1064" t="str">
        <f>IF(PLAYERIDMAP2[[#This Row],[POS]]="C",MAX(AL$1:AL1063)+1,"")</f>
        <v/>
      </c>
      <c r="AM1064" t="str">
        <f>IFERROR(INDEX(PLAYERIDMAP2[PLAYERNAME],MATCH(ROW()-ROW(AM$1),CATCHERS,0)),"")</f>
        <v/>
      </c>
      <c r="AN1064" t="str">
        <f>IF(PLAYERIDMAP2[[#This Row],[POS]]="1B",MAX(AN$1:AN1063)+1,"")</f>
        <v/>
      </c>
      <c r="AO1064" t="str">
        <f>IFERROR(INDEX(PLAYERIDMAP2[PLAYERNAME],MATCH(ROW()-ROW(AO$1),FIRSTBASE,0)),"")</f>
        <v/>
      </c>
      <c r="AP1064" t="str">
        <f>IF(PLAYERIDMAP2[[#This Row],[POS]]="2B",MAX(AP$1:AP1063)+1,"")</f>
        <v/>
      </c>
      <c r="AQ1064" t="str">
        <f>IFERROR(INDEX(PLAYERIDMAP2[PLAYERNAME],MATCH(ROW()-ROW(AQ$1),SECONDBASE,0)),"")</f>
        <v/>
      </c>
      <c r="AR1064" t="str">
        <f>IF(PLAYERIDMAP2[[#This Row],[POS]]="3B",MAX(AR$1:AR1063)+1,"")</f>
        <v/>
      </c>
      <c r="AS1064" t="str">
        <f>IFERROR(INDEX(PLAYERIDMAP2[PLAYERNAME],MATCH(ROW()-ROW(AS$1),THIRDBASE,0)),"")</f>
        <v/>
      </c>
      <c r="AT1064">
        <f>IF(PLAYERIDMAP2[[#This Row],[POS]]="SS",MAX(AT$1:AT1063)+1,"")</f>
        <v>66</v>
      </c>
      <c r="AU1064" t="str">
        <f>IFERROR(INDEX(PLAYERIDMAP2[PLAYERNAME],MATCH(ROW()-ROW(AU$1),SHORTSTOP,0)),"")</f>
        <v/>
      </c>
      <c r="AV1064" t="str">
        <f>IF(PLAYERIDMAP2[[#This Row],[POS]]="OF",MAX(AV$1:AV1063)+1,"")</f>
        <v/>
      </c>
      <c r="AW1064" t="str">
        <f>IFERROR(INDEX(PLAYERIDMAP2[PLAYERNAME],MATCH(ROW()-ROW(AW$1),OUTFIELD,0)),"")</f>
        <v/>
      </c>
      <c r="AX1064">
        <f>IF(PLAYERIDMAP2[[#This Row],[POS]]&lt;&gt;"P",MAX(AX$1:AX1063)+1,"")</f>
        <v>556</v>
      </c>
      <c r="AY1064" t="str">
        <f>IFERROR(INDEX(PLAYERIDMAP2[PLAYERNAME],MATCH(ROW()-ROW(AY$1),HITTERS,0)),"")</f>
        <v/>
      </c>
      <c r="AZ1064" t="str">
        <f>IF(PLAYERIDMAP2[[#This Row],[POS]]="P",MAX(AZ$1:AZ1063)+1,"")</f>
        <v/>
      </c>
      <c r="BA1064" t="str">
        <f>IFERROR(INDEX(PLAYERIDMAP2[PLAYERNAME],MATCH(ROW()-ROW(BA$1),PITCHERS,0)),"")</f>
        <v/>
      </c>
    </row>
    <row r="1065" spans="1:53" x14ac:dyDescent="0.25">
      <c r="A1065" t="s">
        <v>14333</v>
      </c>
      <c r="B1065" t="s">
        <v>10131</v>
      </c>
      <c r="C1065" s="1">
        <v>31984</v>
      </c>
      <c r="D1065" t="s">
        <v>18151</v>
      </c>
      <c r="E1065" t="s">
        <v>18152</v>
      </c>
      <c r="F1065" t="s">
        <v>11021</v>
      </c>
      <c r="G1065" t="s">
        <v>14693</v>
      </c>
      <c r="H1065" t="s">
        <v>10988</v>
      </c>
      <c r="I1065" t="s">
        <v>18153</v>
      </c>
      <c r="J1065" t="s">
        <v>10131</v>
      </c>
      <c r="K1065">
        <v>573064</v>
      </c>
      <c r="L1065" t="s">
        <v>10131</v>
      </c>
      <c r="M1065">
        <v>2040769</v>
      </c>
      <c r="N1065" t="s">
        <v>10131</v>
      </c>
      <c r="O1065" t="s">
        <v>14334</v>
      </c>
      <c r="P1065" t="s">
        <v>14333</v>
      </c>
      <c r="Q1065">
        <v>9381</v>
      </c>
      <c r="R1065" t="s">
        <v>10131</v>
      </c>
      <c r="S1065">
        <v>32706</v>
      </c>
      <c r="T1065" t="s">
        <v>10131</v>
      </c>
      <c r="V1065" t="s">
        <v>14335</v>
      </c>
      <c r="W1065">
        <v>60488</v>
      </c>
      <c r="X1065">
        <v>9381</v>
      </c>
      <c r="Y1065" t="s">
        <v>10131</v>
      </c>
      <c r="Z1065" t="s">
        <v>14336</v>
      </c>
      <c r="AA1065" t="s">
        <v>10958</v>
      </c>
      <c r="AB1065" t="s">
        <v>10958</v>
      </c>
      <c r="AC1065" t="s">
        <v>10131</v>
      </c>
      <c r="AD1065" t="s">
        <v>14336</v>
      </c>
      <c r="AE1065">
        <v>12837</v>
      </c>
      <c r="AF1065" t="s">
        <v>10131</v>
      </c>
      <c r="AG1065">
        <v>38141</v>
      </c>
      <c r="AH1065" t="s">
        <v>10131</v>
      </c>
      <c r="AL1065" t="str">
        <f>IF(PLAYERIDMAP2[[#This Row],[POS]]="C",MAX(AL$1:AL1064)+1,"")</f>
        <v/>
      </c>
      <c r="AM1065" t="str">
        <f>IFERROR(INDEX(PLAYERIDMAP2[PLAYERNAME],MATCH(ROW()-ROW(AM$1),CATCHERS,0)),"")</f>
        <v/>
      </c>
      <c r="AN1065" t="str">
        <f>IF(PLAYERIDMAP2[[#This Row],[POS]]="1B",MAX(AN$1:AN1064)+1,"")</f>
        <v/>
      </c>
      <c r="AO1065" t="str">
        <f>IFERROR(INDEX(PLAYERIDMAP2[PLAYERNAME],MATCH(ROW()-ROW(AO$1),FIRSTBASE,0)),"")</f>
        <v/>
      </c>
      <c r="AP1065" t="str">
        <f>IF(PLAYERIDMAP2[[#This Row],[POS]]="2B",MAX(AP$1:AP1064)+1,"")</f>
        <v/>
      </c>
      <c r="AQ1065" t="str">
        <f>IFERROR(INDEX(PLAYERIDMAP2[PLAYERNAME],MATCH(ROW()-ROW(AQ$1),SECONDBASE,0)),"")</f>
        <v/>
      </c>
      <c r="AR1065" t="str">
        <f>IF(PLAYERIDMAP2[[#This Row],[POS]]="3B",MAX(AR$1:AR1064)+1,"")</f>
        <v/>
      </c>
      <c r="AS1065" t="str">
        <f>IFERROR(INDEX(PLAYERIDMAP2[PLAYERNAME],MATCH(ROW()-ROW(AS$1),THIRDBASE,0)),"")</f>
        <v/>
      </c>
      <c r="AT1065" t="str">
        <f>IF(PLAYERIDMAP2[[#This Row],[POS]]="SS",MAX(AT$1:AT1064)+1,"")</f>
        <v/>
      </c>
      <c r="AU1065" t="str">
        <f>IFERROR(INDEX(PLAYERIDMAP2[PLAYERNAME],MATCH(ROW()-ROW(AU$1),SHORTSTOP,0)),"")</f>
        <v/>
      </c>
      <c r="AV1065" t="str">
        <f>IF(PLAYERIDMAP2[[#This Row],[POS]]="OF",MAX(AV$1:AV1064)+1,"")</f>
        <v/>
      </c>
      <c r="AW1065" t="str">
        <f>IFERROR(INDEX(PLAYERIDMAP2[PLAYERNAME],MATCH(ROW()-ROW(AW$1),OUTFIELD,0)),"")</f>
        <v/>
      </c>
      <c r="AX1065" t="str">
        <f>IF(PLAYERIDMAP2[[#This Row],[POS]]&lt;&gt;"P",MAX(AX$1:AX1064)+1,"")</f>
        <v/>
      </c>
      <c r="AY1065" t="str">
        <f>IFERROR(INDEX(PLAYERIDMAP2[PLAYERNAME],MATCH(ROW()-ROW(AY$1),HITTERS,0)),"")</f>
        <v/>
      </c>
      <c r="AZ1065">
        <f>IF(PLAYERIDMAP2[[#This Row],[POS]]="P",MAX(AZ$1:AZ1064)+1,"")</f>
        <v>508</v>
      </c>
      <c r="BA1065" t="str">
        <f>IFERROR(INDEX(PLAYERIDMAP2[PLAYERNAME],MATCH(ROW()-ROW(BA$1),PITCHERS,0)),"")</f>
        <v/>
      </c>
    </row>
    <row r="1066" spans="1:53" x14ac:dyDescent="0.25">
      <c r="A1066" t="s">
        <v>14337</v>
      </c>
      <c r="B1066" t="s">
        <v>9198</v>
      </c>
      <c r="C1066" s="1">
        <v>32690</v>
      </c>
      <c r="D1066" t="s">
        <v>17131</v>
      </c>
      <c r="E1066" t="s">
        <v>18133</v>
      </c>
      <c r="F1066" t="s">
        <v>11176</v>
      </c>
      <c r="G1066" t="s">
        <v>16838</v>
      </c>
      <c r="H1066" t="s">
        <v>10988</v>
      </c>
      <c r="I1066" t="s">
        <v>18134</v>
      </c>
      <c r="J1066" t="s">
        <v>9198</v>
      </c>
      <c r="K1066">
        <v>519085</v>
      </c>
      <c r="L1066" t="s">
        <v>9198</v>
      </c>
      <c r="M1066">
        <v>1795903</v>
      </c>
      <c r="N1066" t="s">
        <v>9198</v>
      </c>
      <c r="O1066" t="s">
        <v>14338</v>
      </c>
      <c r="P1066" t="s">
        <v>14337</v>
      </c>
      <c r="Q1066">
        <v>9373</v>
      </c>
      <c r="R1066" t="s">
        <v>9198</v>
      </c>
      <c r="S1066">
        <v>31113</v>
      </c>
      <c r="T1066" t="s">
        <v>9198</v>
      </c>
      <c r="V1066" t="s">
        <v>14339</v>
      </c>
      <c r="W1066">
        <v>58503</v>
      </c>
      <c r="X1066">
        <v>9373</v>
      </c>
      <c r="Y1066" t="s">
        <v>9198</v>
      </c>
      <c r="Z1066" t="s">
        <v>14340</v>
      </c>
      <c r="AA1066" t="s">
        <v>10958</v>
      </c>
      <c r="AB1066" t="s">
        <v>10958</v>
      </c>
      <c r="AC1066" t="s">
        <v>9198</v>
      </c>
      <c r="AD1066" t="s">
        <v>14340</v>
      </c>
      <c r="AE1066">
        <v>11254</v>
      </c>
      <c r="AF1066" t="s">
        <v>9198</v>
      </c>
      <c r="AG1066">
        <v>13141</v>
      </c>
      <c r="AH1066" t="s">
        <v>9198</v>
      </c>
      <c r="AL1066" t="str">
        <f>IF(PLAYERIDMAP2[[#This Row],[POS]]="C",MAX(AL$1:AL1065)+1,"")</f>
        <v/>
      </c>
      <c r="AM1066" t="str">
        <f>IFERROR(INDEX(PLAYERIDMAP2[PLAYERNAME],MATCH(ROW()-ROW(AM$1),CATCHERS,0)),"")</f>
        <v/>
      </c>
      <c r="AN1066" t="str">
        <f>IF(PLAYERIDMAP2[[#This Row],[POS]]="1B",MAX(AN$1:AN1065)+1,"")</f>
        <v/>
      </c>
      <c r="AO1066" t="str">
        <f>IFERROR(INDEX(PLAYERIDMAP2[PLAYERNAME],MATCH(ROW()-ROW(AO$1),FIRSTBASE,0)),"")</f>
        <v/>
      </c>
      <c r="AP1066" t="str">
        <f>IF(PLAYERIDMAP2[[#This Row],[POS]]="2B",MAX(AP$1:AP1065)+1,"")</f>
        <v/>
      </c>
      <c r="AQ1066" t="str">
        <f>IFERROR(INDEX(PLAYERIDMAP2[PLAYERNAME],MATCH(ROW()-ROW(AQ$1),SECONDBASE,0)),"")</f>
        <v/>
      </c>
      <c r="AR1066" t="str">
        <f>IF(PLAYERIDMAP2[[#This Row],[POS]]="3B",MAX(AR$1:AR1065)+1,"")</f>
        <v/>
      </c>
      <c r="AS1066" t="str">
        <f>IFERROR(INDEX(PLAYERIDMAP2[PLAYERNAME],MATCH(ROW()-ROW(AS$1),THIRDBASE,0)),"")</f>
        <v/>
      </c>
      <c r="AT1066" t="str">
        <f>IF(PLAYERIDMAP2[[#This Row],[POS]]="SS",MAX(AT$1:AT1065)+1,"")</f>
        <v/>
      </c>
      <c r="AU1066" t="str">
        <f>IFERROR(INDEX(PLAYERIDMAP2[PLAYERNAME],MATCH(ROW()-ROW(AU$1),SHORTSTOP,0)),"")</f>
        <v/>
      </c>
      <c r="AV1066" t="str">
        <f>IF(PLAYERIDMAP2[[#This Row],[POS]]="OF",MAX(AV$1:AV1065)+1,"")</f>
        <v/>
      </c>
      <c r="AW1066" t="str">
        <f>IFERROR(INDEX(PLAYERIDMAP2[PLAYERNAME],MATCH(ROW()-ROW(AW$1),OUTFIELD,0)),"")</f>
        <v/>
      </c>
      <c r="AX1066" t="str">
        <f>IF(PLAYERIDMAP2[[#This Row],[POS]]&lt;&gt;"P",MAX(AX$1:AX1065)+1,"")</f>
        <v/>
      </c>
      <c r="AY1066" t="str">
        <f>IFERROR(INDEX(PLAYERIDMAP2[PLAYERNAME],MATCH(ROW()-ROW(AY$1),HITTERS,0)),"")</f>
        <v/>
      </c>
      <c r="AZ1066">
        <f>IF(PLAYERIDMAP2[[#This Row],[POS]]="P",MAX(AZ$1:AZ1065)+1,"")</f>
        <v>509</v>
      </c>
      <c r="BA1066" t="str">
        <f>IFERROR(INDEX(PLAYERIDMAP2[PLAYERNAME],MATCH(ROW()-ROW(BA$1),PITCHERS,0)),"")</f>
        <v/>
      </c>
    </row>
    <row r="1067" spans="1:53" x14ac:dyDescent="0.25">
      <c r="A1067" t="s">
        <v>14341</v>
      </c>
      <c r="B1067" t="s">
        <v>10732</v>
      </c>
      <c r="C1067" s="1">
        <v>30246</v>
      </c>
      <c r="D1067" t="s">
        <v>20246</v>
      </c>
      <c r="E1067" t="s">
        <v>20247</v>
      </c>
      <c r="F1067" t="s">
        <v>11191</v>
      </c>
      <c r="G1067" t="s">
        <v>14693</v>
      </c>
      <c r="H1067" t="s">
        <v>10988</v>
      </c>
      <c r="I1067" t="s">
        <v>20248</v>
      </c>
      <c r="J1067" t="s">
        <v>10732</v>
      </c>
      <c r="K1067">
        <v>503285</v>
      </c>
      <c r="L1067" t="s">
        <v>10732</v>
      </c>
      <c r="M1067">
        <v>1208736</v>
      </c>
      <c r="N1067" t="s">
        <v>10732</v>
      </c>
      <c r="O1067" t="s">
        <v>14342</v>
      </c>
      <c r="P1067" t="s">
        <v>14341</v>
      </c>
      <c r="Q1067">
        <v>8207</v>
      </c>
      <c r="R1067" t="s">
        <v>10732</v>
      </c>
      <c r="S1067">
        <v>29081</v>
      </c>
      <c r="T1067" t="s">
        <v>10732</v>
      </c>
      <c r="V1067" t="s">
        <v>14343</v>
      </c>
      <c r="W1067">
        <v>50555</v>
      </c>
      <c r="X1067">
        <v>8207</v>
      </c>
      <c r="Y1067" t="s">
        <v>10732</v>
      </c>
      <c r="Z1067" t="s">
        <v>14344</v>
      </c>
      <c r="AA1067" t="s">
        <v>5703</v>
      </c>
      <c r="AB1067" t="s">
        <v>5703</v>
      </c>
      <c r="AC1067" t="s">
        <v>10732</v>
      </c>
      <c r="AD1067" t="s">
        <v>14344</v>
      </c>
      <c r="AE1067">
        <v>10353</v>
      </c>
      <c r="AF1067" t="s">
        <v>10732</v>
      </c>
      <c r="AG1067">
        <v>5362</v>
      </c>
      <c r="AH1067" t="s">
        <v>10732</v>
      </c>
      <c r="AL1067" t="str">
        <f>IF(PLAYERIDMAP2[[#This Row],[POS]]="C",MAX(AL$1:AL1066)+1,"")</f>
        <v/>
      </c>
      <c r="AM1067" t="str">
        <f>IFERROR(INDEX(PLAYERIDMAP2[PLAYERNAME],MATCH(ROW()-ROW(AM$1),CATCHERS,0)),"")</f>
        <v/>
      </c>
      <c r="AN1067" t="str">
        <f>IF(PLAYERIDMAP2[[#This Row],[POS]]="1B",MAX(AN$1:AN1066)+1,"")</f>
        <v/>
      </c>
      <c r="AO1067" t="str">
        <f>IFERROR(INDEX(PLAYERIDMAP2[PLAYERNAME],MATCH(ROW()-ROW(AO$1),FIRSTBASE,0)),"")</f>
        <v/>
      </c>
      <c r="AP1067" t="str">
        <f>IF(PLAYERIDMAP2[[#This Row],[POS]]="2B",MAX(AP$1:AP1066)+1,"")</f>
        <v/>
      </c>
      <c r="AQ1067" t="str">
        <f>IFERROR(INDEX(PLAYERIDMAP2[PLAYERNAME],MATCH(ROW()-ROW(AQ$1),SECONDBASE,0)),"")</f>
        <v/>
      </c>
      <c r="AR1067" t="str">
        <f>IF(PLAYERIDMAP2[[#This Row],[POS]]="3B",MAX(AR$1:AR1066)+1,"")</f>
        <v/>
      </c>
      <c r="AS1067" t="str">
        <f>IFERROR(INDEX(PLAYERIDMAP2[PLAYERNAME],MATCH(ROW()-ROW(AS$1),THIRDBASE,0)),"")</f>
        <v/>
      </c>
      <c r="AT1067" t="str">
        <f>IF(PLAYERIDMAP2[[#This Row],[POS]]="SS",MAX(AT$1:AT1066)+1,"")</f>
        <v/>
      </c>
      <c r="AU1067" t="str">
        <f>IFERROR(INDEX(PLAYERIDMAP2[PLAYERNAME],MATCH(ROW()-ROW(AU$1),SHORTSTOP,0)),"")</f>
        <v/>
      </c>
      <c r="AV1067" t="str">
        <f>IF(PLAYERIDMAP2[[#This Row],[POS]]="OF",MAX(AV$1:AV1066)+1,"")</f>
        <v/>
      </c>
      <c r="AW1067" t="str">
        <f>IFERROR(INDEX(PLAYERIDMAP2[PLAYERNAME],MATCH(ROW()-ROW(AW$1),OUTFIELD,0)),"")</f>
        <v/>
      </c>
      <c r="AX1067" t="str">
        <f>IF(PLAYERIDMAP2[[#This Row],[POS]]&lt;&gt;"P",MAX(AX$1:AX1066)+1,"")</f>
        <v/>
      </c>
      <c r="AY1067" t="str">
        <f>IFERROR(INDEX(PLAYERIDMAP2[PLAYERNAME],MATCH(ROW()-ROW(AY$1),HITTERS,0)),"")</f>
        <v/>
      </c>
      <c r="AZ1067">
        <f>IF(PLAYERIDMAP2[[#This Row],[POS]]="P",MAX(AZ$1:AZ1066)+1,"")</f>
        <v>510</v>
      </c>
      <c r="BA1067" t="str">
        <f>IFERROR(INDEX(PLAYERIDMAP2[PLAYERNAME],MATCH(ROW()-ROW(BA$1),PITCHERS,0)),"")</f>
        <v/>
      </c>
    </row>
    <row r="1068" spans="1:53" x14ac:dyDescent="0.25">
      <c r="A1068" t="s">
        <v>14345</v>
      </c>
      <c r="B1068" t="s">
        <v>9989</v>
      </c>
      <c r="C1068" s="1">
        <v>32959</v>
      </c>
      <c r="D1068" t="s">
        <v>17006</v>
      </c>
      <c r="E1068" t="s">
        <v>20724</v>
      </c>
      <c r="F1068" t="s">
        <v>11142</v>
      </c>
      <c r="G1068" t="s">
        <v>14693</v>
      </c>
      <c r="H1068" t="s">
        <v>10988</v>
      </c>
      <c r="I1068" t="s">
        <v>20725</v>
      </c>
      <c r="J1068" t="s">
        <v>9989</v>
      </c>
      <c r="K1068">
        <v>543606</v>
      </c>
      <c r="L1068" t="s">
        <v>9989</v>
      </c>
      <c r="M1068">
        <v>1757975</v>
      </c>
      <c r="N1068" t="s">
        <v>9989</v>
      </c>
      <c r="O1068" t="s">
        <v>14346</v>
      </c>
      <c r="P1068" t="s">
        <v>14345</v>
      </c>
      <c r="Q1068">
        <v>9310</v>
      </c>
      <c r="R1068" t="s">
        <v>9989</v>
      </c>
      <c r="S1068">
        <v>31654</v>
      </c>
      <c r="T1068" t="s">
        <v>9989</v>
      </c>
      <c r="V1068" t="s">
        <v>14347</v>
      </c>
      <c r="W1068">
        <v>58507</v>
      </c>
      <c r="X1068">
        <v>9310</v>
      </c>
      <c r="Y1068" t="s">
        <v>9989</v>
      </c>
      <c r="Z1068" t="s">
        <v>14348</v>
      </c>
      <c r="AA1068" t="s">
        <v>5703</v>
      </c>
      <c r="AB1068" t="s">
        <v>5703</v>
      </c>
      <c r="AC1068" t="s">
        <v>9989</v>
      </c>
      <c r="AD1068" t="s">
        <v>14348</v>
      </c>
      <c r="AE1068">
        <v>10476</v>
      </c>
      <c r="AF1068" t="s">
        <v>9989</v>
      </c>
      <c r="AG1068">
        <v>17116</v>
      </c>
      <c r="AH1068" t="s">
        <v>9989</v>
      </c>
      <c r="AL1068" t="str">
        <f>IF(PLAYERIDMAP2[[#This Row],[POS]]="C",MAX(AL$1:AL1067)+1,"")</f>
        <v/>
      </c>
      <c r="AM1068" t="str">
        <f>IFERROR(INDEX(PLAYERIDMAP2[PLAYERNAME],MATCH(ROW()-ROW(AM$1),CATCHERS,0)),"")</f>
        <v/>
      </c>
      <c r="AN1068" t="str">
        <f>IF(PLAYERIDMAP2[[#This Row],[POS]]="1B",MAX(AN$1:AN1067)+1,"")</f>
        <v/>
      </c>
      <c r="AO1068" t="str">
        <f>IFERROR(INDEX(PLAYERIDMAP2[PLAYERNAME],MATCH(ROW()-ROW(AO$1),FIRSTBASE,0)),"")</f>
        <v/>
      </c>
      <c r="AP1068" t="str">
        <f>IF(PLAYERIDMAP2[[#This Row],[POS]]="2B",MAX(AP$1:AP1067)+1,"")</f>
        <v/>
      </c>
      <c r="AQ1068" t="str">
        <f>IFERROR(INDEX(PLAYERIDMAP2[PLAYERNAME],MATCH(ROW()-ROW(AQ$1),SECONDBASE,0)),"")</f>
        <v/>
      </c>
      <c r="AR1068" t="str">
        <f>IF(PLAYERIDMAP2[[#This Row],[POS]]="3B",MAX(AR$1:AR1067)+1,"")</f>
        <v/>
      </c>
      <c r="AS1068" t="str">
        <f>IFERROR(INDEX(PLAYERIDMAP2[PLAYERNAME],MATCH(ROW()-ROW(AS$1),THIRDBASE,0)),"")</f>
        <v/>
      </c>
      <c r="AT1068" t="str">
        <f>IF(PLAYERIDMAP2[[#This Row],[POS]]="SS",MAX(AT$1:AT1067)+1,"")</f>
        <v/>
      </c>
      <c r="AU1068" t="str">
        <f>IFERROR(INDEX(PLAYERIDMAP2[PLAYERNAME],MATCH(ROW()-ROW(AU$1),SHORTSTOP,0)),"")</f>
        <v/>
      </c>
      <c r="AV1068" t="str">
        <f>IF(PLAYERIDMAP2[[#This Row],[POS]]="OF",MAX(AV$1:AV1067)+1,"")</f>
        <v/>
      </c>
      <c r="AW1068" t="str">
        <f>IFERROR(INDEX(PLAYERIDMAP2[PLAYERNAME],MATCH(ROW()-ROW(AW$1),OUTFIELD,0)),"")</f>
        <v/>
      </c>
      <c r="AX1068" t="str">
        <f>IF(PLAYERIDMAP2[[#This Row],[POS]]&lt;&gt;"P",MAX(AX$1:AX1067)+1,"")</f>
        <v/>
      </c>
      <c r="AY1068" t="str">
        <f>IFERROR(INDEX(PLAYERIDMAP2[PLAYERNAME],MATCH(ROW()-ROW(AY$1),HITTERS,0)),"")</f>
        <v/>
      </c>
      <c r="AZ1068">
        <f>IF(PLAYERIDMAP2[[#This Row],[POS]]="P",MAX(AZ$1:AZ1067)+1,"")</f>
        <v>511</v>
      </c>
      <c r="BA1068" t="str">
        <f>IFERROR(INDEX(PLAYERIDMAP2[PLAYERNAME],MATCH(ROW()-ROW(BA$1),PITCHERS,0)),"")</f>
        <v/>
      </c>
    </row>
    <row r="1069" spans="1:53" x14ac:dyDescent="0.25">
      <c r="A1069" t="s">
        <v>14349</v>
      </c>
      <c r="B1069" t="s">
        <v>5336</v>
      </c>
      <c r="C1069" s="1">
        <v>34368</v>
      </c>
      <c r="D1069" t="s">
        <v>17233</v>
      </c>
      <c r="E1069" t="s">
        <v>17234</v>
      </c>
      <c r="F1069" t="s">
        <v>11126</v>
      </c>
      <c r="G1069" t="s">
        <v>14693</v>
      </c>
      <c r="H1069" t="s">
        <v>5706</v>
      </c>
      <c r="I1069" t="s">
        <v>17235</v>
      </c>
      <c r="J1069" t="s">
        <v>5336</v>
      </c>
      <c r="K1069">
        <v>596059</v>
      </c>
      <c r="L1069" t="s">
        <v>5336</v>
      </c>
      <c r="M1069">
        <v>1947857</v>
      </c>
      <c r="N1069" t="s">
        <v>5336</v>
      </c>
      <c r="O1069" t="s">
        <v>17236</v>
      </c>
      <c r="P1069" t="s">
        <v>14349</v>
      </c>
      <c r="Q1069">
        <v>9634</v>
      </c>
      <c r="R1069" t="s">
        <v>5336</v>
      </c>
      <c r="S1069">
        <v>31588</v>
      </c>
      <c r="T1069" t="s">
        <v>5417</v>
      </c>
      <c r="V1069" t="s">
        <v>16248</v>
      </c>
      <c r="W1069">
        <v>69270</v>
      </c>
      <c r="X1069">
        <v>9634</v>
      </c>
      <c r="Y1069" t="s">
        <v>5336</v>
      </c>
      <c r="Z1069" t="s">
        <v>14350</v>
      </c>
      <c r="AA1069" t="s">
        <v>10958</v>
      </c>
      <c r="AB1069" t="s">
        <v>5703</v>
      </c>
      <c r="AC1069" t="s">
        <v>5336</v>
      </c>
      <c r="AD1069" t="s">
        <v>14350</v>
      </c>
      <c r="AE1069">
        <v>12052</v>
      </c>
      <c r="AF1069" t="s">
        <v>5336</v>
      </c>
      <c r="AG1069">
        <v>21584</v>
      </c>
      <c r="AH1069" t="s">
        <v>5336</v>
      </c>
      <c r="AL1069" t="str">
        <f>IF(PLAYERIDMAP2[[#This Row],[POS]]="C",MAX(AL$1:AL1068)+1,"")</f>
        <v/>
      </c>
      <c r="AM1069" t="str">
        <f>IFERROR(INDEX(PLAYERIDMAP2[PLAYERNAME],MATCH(ROW()-ROW(AM$1),CATCHERS,0)),"")</f>
        <v/>
      </c>
      <c r="AN1069" t="str">
        <f>IF(PLAYERIDMAP2[[#This Row],[POS]]="1B",MAX(AN$1:AN1068)+1,"")</f>
        <v/>
      </c>
      <c r="AO1069" t="str">
        <f>IFERROR(INDEX(PLAYERIDMAP2[PLAYERNAME],MATCH(ROW()-ROW(AO$1),FIRSTBASE,0)),"")</f>
        <v/>
      </c>
      <c r="AP1069">
        <f>IF(PLAYERIDMAP2[[#This Row],[POS]]="2B",MAX(AP$1:AP1068)+1,"")</f>
        <v>76</v>
      </c>
      <c r="AQ1069" t="str">
        <f>IFERROR(INDEX(PLAYERIDMAP2[PLAYERNAME],MATCH(ROW()-ROW(AQ$1),SECONDBASE,0)),"")</f>
        <v/>
      </c>
      <c r="AR1069" t="str">
        <f>IF(PLAYERIDMAP2[[#This Row],[POS]]="3B",MAX(AR$1:AR1068)+1,"")</f>
        <v/>
      </c>
      <c r="AS1069" t="str">
        <f>IFERROR(INDEX(PLAYERIDMAP2[PLAYERNAME],MATCH(ROW()-ROW(AS$1),THIRDBASE,0)),"")</f>
        <v/>
      </c>
      <c r="AT1069" t="str">
        <f>IF(PLAYERIDMAP2[[#This Row],[POS]]="SS",MAX(AT$1:AT1068)+1,"")</f>
        <v/>
      </c>
      <c r="AU1069" t="str">
        <f>IFERROR(INDEX(PLAYERIDMAP2[PLAYERNAME],MATCH(ROW()-ROW(AU$1),SHORTSTOP,0)),"")</f>
        <v/>
      </c>
      <c r="AV1069" t="str">
        <f>IF(PLAYERIDMAP2[[#This Row],[POS]]="OF",MAX(AV$1:AV1068)+1,"")</f>
        <v/>
      </c>
      <c r="AW1069" t="str">
        <f>IFERROR(INDEX(PLAYERIDMAP2[PLAYERNAME],MATCH(ROW()-ROW(AW$1),OUTFIELD,0)),"")</f>
        <v/>
      </c>
      <c r="AX1069">
        <f>IF(PLAYERIDMAP2[[#This Row],[POS]]&lt;&gt;"P",MAX(AX$1:AX1068)+1,"")</f>
        <v>557</v>
      </c>
      <c r="AY1069" t="str">
        <f>IFERROR(INDEX(PLAYERIDMAP2[PLAYERNAME],MATCH(ROW()-ROW(AY$1),HITTERS,0)),"")</f>
        <v/>
      </c>
      <c r="AZ1069" t="str">
        <f>IF(PLAYERIDMAP2[[#This Row],[POS]]="P",MAX(AZ$1:AZ1068)+1,"")</f>
        <v/>
      </c>
      <c r="BA1069" t="str">
        <f>IFERROR(INDEX(PLAYERIDMAP2[PLAYERNAME],MATCH(ROW()-ROW(BA$1),PITCHERS,0)),"")</f>
        <v/>
      </c>
    </row>
    <row r="1070" spans="1:53" x14ac:dyDescent="0.25">
      <c r="A1070" t="s">
        <v>14351</v>
      </c>
      <c r="B1070" t="s">
        <v>10724</v>
      </c>
      <c r="C1070" s="1">
        <v>31083</v>
      </c>
      <c r="D1070" t="s">
        <v>18103</v>
      </c>
      <c r="E1070" t="s">
        <v>18910</v>
      </c>
      <c r="F1070" t="s">
        <v>11302</v>
      </c>
      <c r="G1070" t="s">
        <v>16838</v>
      </c>
      <c r="H1070" t="s">
        <v>10988</v>
      </c>
      <c r="I1070" t="s">
        <v>18911</v>
      </c>
      <c r="J1070" t="s">
        <v>10724</v>
      </c>
      <c r="K1070">
        <v>447714</v>
      </c>
      <c r="L1070" t="s">
        <v>10724</v>
      </c>
      <c r="M1070">
        <v>1103051</v>
      </c>
      <c r="N1070" t="s">
        <v>10724</v>
      </c>
      <c r="O1070" t="s">
        <v>14352</v>
      </c>
      <c r="P1070" t="s">
        <v>14351</v>
      </c>
      <c r="Q1070">
        <v>7837</v>
      </c>
      <c r="R1070" t="s">
        <v>10724</v>
      </c>
      <c r="S1070">
        <v>28549</v>
      </c>
      <c r="T1070" t="s">
        <v>10724</v>
      </c>
      <c r="V1070" t="s">
        <v>14353</v>
      </c>
      <c r="W1070">
        <v>46413</v>
      </c>
      <c r="X1070">
        <v>7837</v>
      </c>
      <c r="Y1070" t="s">
        <v>10724</v>
      </c>
      <c r="Z1070" t="s">
        <v>14354</v>
      </c>
      <c r="AA1070" t="s">
        <v>10958</v>
      </c>
      <c r="AB1070" t="s">
        <v>10958</v>
      </c>
      <c r="AC1070" t="s">
        <v>10724</v>
      </c>
      <c r="AD1070" t="s">
        <v>14354</v>
      </c>
      <c r="AE1070">
        <v>9489</v>
      </c>
      <c r="AF1070" t="s">
        <v>10724</v>
      </c>
      <c r="AG1070">
        <v>5469</v>
      </c>
      <c r="AH1070" t="s">
        <v>10724</v>
      </c>
      <c r="AL1070" t="str">
        <f>IF(PLAYERIDMAP2[[#This Row],[POS]]="C",MAX(AL$1:AL1069)+1,"")</f>
        <v/>
      </c>
      <c r="AM1070" t="str">
        <f>IFERROR(INDEX(PLAYERIDMAP2[PLAYERNAME],MATCH(ROW()-ROW(AM$1),CATCHERS,0)),"")</f>
        <v/>
      </c>
      <c r="AN1070" t="str">
        <f>IF(PLAYERIDMAP2[[#This Row],[POS]]="1B",MAX(AN$1:AN1069)+1,"")</f>
        <v/>
      </c>
      <c r="AO1070" t="str">
        <f>IFERROR(INDEX(PLAYERIDMAP2[PLAYERNAME],MATCH(ROW()-ROW(AO$1),FIRSTBASE,0)),"")</f>
        <v/>
      </c>
      <c r="AP1070" t="str">
        <f>IF(PLAYERIDMAP2[[#This Row],[POS]]="2B",MAX(AP$1:AP1069)+1,"")</f>
        <v/>
      </c>
      <c r="AQ1070" t="str">
        <f>IFERROR(INDEX(PLAYERIDMAP2[PLAYERNAME],MATCH(ROW()-ROW(AQ$1),SECONDBASE,0)),"")</f>
        <v/>
      </c>
      <c r="AR1070" t="str">
        <f>IF(PLAYERIDMAP2[[#This Row],[POS]]="3B",MAX(AR$1:AR1069)+1,"")</f>
        <v/>
      </c>
      <c r="AS1070" t="str">
        <f>IFERROR(INDEX(PLAYERIDMAP2[PLAYERNAME],MATCH(ROW()-ROW(AS$1),THIRDBASE,0)),"")</f>
        <v/>
      </c>
      <c r="AT1070" t="str">
        <f>IF(PLAYERIDMAP2[[#This Row],[POS]]="SS",MAX(AT$1:AT1069)+1,"")</f>
        <v/>
      </c>
      <c r="AU1070" t="str">
        <f>IFERROR(INDEX(PLAYERIDMAP2[PLAYERNAME],MATCH(ROW()-ROW(AU$1),SHORTSTOP,0)),"")</f>
        <v/>
      </c>
      <c r="AV1070" t="str">
        <f>IF(PLAYERIDMAP2[[#This Row],[POS]]="OF",MAX(AV$1:AV1069)+1,"")</f>
        <v/>
      </c>
      <c r="AW1070" t="str">
        <f>IFERROR(INDEX(PLAYERIDMAP2[PLAYERNAME],MATCH(ROW()-ROW(AW$1),OUTFIELD,0)),"")</f>
        <v/>
      </c>
      <c r="AX1070" t="str">
        <f>IF(PLAYERIDMAP2[[#This Row],[POS]]&lt;&gt;"P",MAX(AX$1:AX1069)+1,"")</f>
        <v/>
      </c>
      <c r="AY1070" t="str">
        <f>IFERROR(INDEX(PLAYERIDMAP2[PLAYERNAME],MATCH(ROW()-ROW(AY$1),HITTERS,0)),"")</f>
        <v/>
      </c>
      <c r="AZ1070">
        <f>IF(PLAYERIDMAP2[[#This Row],[POS]]="P",MAX(AZ$1:AZ1069)+1,"")</f>
        <v>512</v>
      </c>
      <c r="BA1070" t="str">
        <f>IFERROR(INDEX(PLAYERIDMAP2[PLAYERNAME],MATCH(ROW()-ROW(BA$1),PITCHERS,0)),"")</f>
        <v/>
      </c>
    </row>
    <row r="1071" spans="1:53" x14ac:dyDescent="0.25">
      <c r="A1071" t="s">
        <v>14355</v>
      </c>
      <c r="B1071" t="s">
        <v>10559</v>
      </c>
      <c r="C1071" s="1">
        <v>30594</v>
      </c>
      <c r="D1071" t="s">
        <v>17970</v>
      </c>
      <c r="E1071" t="s">
        <v>18370</v>
      </c>
      <c r="F1071" t="s">
        <v>11258</v>
      </c>
      <c r="G1071" t="s">
        <v>14693</v>
      </c>
      <c r="H1071" t="s">
        <v>10988</v>
      </c>
      <c r="I1071" t="s">
        <v>18371</v>
      </c>
      <c r="J1071" t="s">
        <v>10559</v>
      </c>
      <c r="K1071">
        <v>468396</v>
      </c>
      <c r="L1071" t="s">
        <v>10559</v>
      </c>
      <c r="M1071">
        <v>1174266</v>
      </c>
      <c r="N1071" t="s">
        <v>10559</v>
      </c>
      <c r="O1071" t="s">
        <v>14356</v>
      </c>
      <c r="P1071" t="s">
        <v>14355</v>
      </c>
      <c r="Q1071">
        <v>8743</v>
      </c>
      <c r="R1071" t="s">
        <v>10559</v>
      </c>
      <c r="S1071">
        <v>30549</v>
      </c>
      <c r="T1071" t="s">
        <v>10559</v>
      </c>
      <c r="V1071" t="s">
        <v>14357</v>
      </c>
      <c r="W1071">
        <v>49910</v>
      </c>
      <c r="X1071">
        <v>8743</v>
      </c>
      <c r="Y1071" t="s">
        <v>10559</v>
      </c>
      <c r="Z1071" t="s">
        <v>14358</v>
      </c>
      <c r="AA1071" t="s">
        <v>5703</v>
      </c>
      <c r="AB1071" t="s">
        <v>5703</v>
      </c>
      <c r="AC1071" t="s">
        <v>10559</v>
      </c>
      <c r="AD1071" t="s">
        <v>14358</v>
      </c>
      <c r="AE1071">
        <v>9564</v>
      </c>
      <c r="AF1071" t="s">
        <v>10559</v>
      </c>
      <c r="AG1071">
        <v>12312</v>
      </c>
      <c r="AH1071" t="s">
        <v>10559</v>
      </c>
      <c r="AL1071" t="str">
        <f>IF(PLAYERIDMAP2[[#This Row],[POS]]="C",MAX(AL$1:AL1070)+1,"")</f>
        <v/>
      </c>
      <c r="AM1071" t="str">
        <f>IFERROR(INDEX(PLAYERIDMAP2[PLAYERNAME],MATCH(ROW()-ROW(AM$1),CATCHERS,0)),"")</f>
        <v/>
      </c>
      <c r="AN1071" t="str">
        <f>IF(PLAYERIDMAP2[[#This Row],[POS]]="1B",MAX(AN$1:AN1070)+1,"")</f>
        <v/>
      </c>
      <c r="AO1071" t="str">
        <f>IFERROR(INDEX(PLAYERIDMAP2[PLAYERNAME],MATCH(ROW()-ROW(AO$1),FIRSTBASE,0)),"")</f>
        <v/>
      </c>
      <c r="AP1071" t="str">
        <f>IF(PLAYERIDMAP2[[#This Row],[POS]]="2B",MAX(AP$1:AP1070)+1,"")</f>
        <v/>
      </c>
      <c r="AQ1071" t="str">
        <f>IFERROR(INDEX(PLAYERIDMAP2[PLAYERNAME],MATCH(ROW()-ROW(AQ$1),SECONDBASE,0)),"")</f>
        <v/>
      </c>
      <c r="AR1071" t="str">
        <f>IF(PLAYERIDMAP2[[#This Row],[POS]]="3B",MAX(AR$1:AR1070)+1,"")</f>
        <v/>
      </c>
      <c r="AS1071" t="str">
        <f>IFERROR(INDEX(PLAYERIDMAP2[PLAYERNAME],MATCH(ROW()-ROW(AS$1),THIRDBASE,0)),"")</f>
        <v/>
      </c>
      <c r="AT1071" t="str">
        <f>IF(PLAYERIDMAP2[[#This Row],[POS]]="SS",MAX(AT$1:AT1070)+1,"")</f>
        <v/>
      </c>
      <c r="AU1071" t="str">
        <f>IFERROR(INDEX(PLAYERIDMAP2[PLAYERNAME],MATCH(ROW()-ROW(AU$1),SHORTSTOP,0)),"")</f>
        <v/>
      </c>
      <c r="AV1071" t="str">
        <f>IF(PLAYERIDMAP2[[#This Row],[POS]]="OF",MAX(AV$1:AV1070)+1,"")</f>
        <v/>
      </c>
      <c r="AW1071" t="str">
        <f>IFERROR(INDEX(PLAYERIDMAP2[PLAYERNAME],MATCH(ROW()-ROW(AW$1),OUTFIELD,0)),"")</f>
        <v/>
      </c>
      <c r="AX1071" t="str">
        <f>IF(PLAYERIDMAP2[[#This Row],[POS]]&lt;&gt;"P",MAX(AX$1:AX1070)+1,"")</f>
        <v/>
      </c>
      <c r="AY1071" t="str">
        <f>IFERROR(INDEX(PLAYERIDMAP2[PLAYERNAME],MATCH(ROW()-ROW(AY$1),HITTERS,0)),"")</f>
        <v/>
      </c>
      <c r="AZ1071">
        <f>IF(PLAYERIDMAP2[[#This Row],[POS]]="P",MAX(AZ$1:AZ1070)+1,"")</f>
        <v>513</v>
      </c>
      <c r="BA1071" t="str">
        <f>IFERROR(INDEX(PLAYERIDMAP2[PLAYERNAME],MATCH(ROW()-ROW(BA$1),PITCHERS,0)),"")</f>
        <v/>
      </c>
    </row>
    <row r="1072" spans="1:53" x14ac:dyDescent="0.25">
      <c r="A1072" t="s">
        <v>14359</v>
      </c>
      <c r="B1072" t="s">
        <v>10567</v>
      </c>
      <c r="C1072" s="1">
        <v>25847</v>
      </c>
      <c r="D1072" t="s">
        <v>20246</v>
      </c>
      <c r="E1072" t="s">
        <v>20651</v>
      </c>
      <c r="F1072" t="s">
        <v>11016</v>
      </c>
      <c r="G1072" t="s">
        <v>11016</v>
      </c>
      <c r="H1072" t="s">
        <v>10988</v>
      </c>
      <c r="I1072" t="s">
        <v>20652</v>
      </c>
      <c r="K1072">
        <v>119984</v>
      </c>
      <c r="L1072" t="s">
        <v>10567</v>
      </c>
      <c r="M1072">
        <v>7941</v>
      </c>
      <c r="N1072" t="s">
        <v>10567</v>
      </c>
      <c r="O1072" t="s">
        <v>14360</v>
      </c>
      <c r="P1072" t="s">
        <v>14359</v>
      </c>
      <c r="Q1072">
        <v>5127</v>
      </c>
      <c r="R1072" t="s">
        <v>10567</v>
      </c>
      <c r="S1072">
        <v>2969</v>
      </c>
      <c r="T1072" t="s">
        <v>10567</v>
      </c>
      <c r="V1072" t="s">
        <v>14361</v>
      </c>
      <c r="W1072">
        <v>1340</v>
      </c>
      <c r="X1072">
        <v>5127</v>
      </c>
      <c r="Y1072" t="s">
        <v>10567</v>
      </c>
      <c r="Z1072" t="s">
        <v>16666</v>
      </c>
      <c r="AA1072" t="s">
        <v>5703</v>
      </c>
      <c r="AB1072" t="s">
        <v>10958</v>
      </c>
      <c r="AD1072" t="s">
        <v>16666</v>
      </c>
      <c r="AL1072" t="str">
        <f>IF(PLAYERIDMAP2[[#This Row],[POS]]="C",MAX(AL$1:AL1071)+1,"")</f>
        <v/>
      </c>
      <c r="AM1072" t="str">
        <f>IFERROR(INDEX(PLAYERIDMAP2[PLAYERNAME],MATCH(ROW()-ROW(AM$1),CATCHERS,0)),"")</f>
        <v/>
      </c>
      <c r="AN1072" t="str">
        <f>IF(PLAYERIDMAP2[[#This Row],[POS]]="1B",MAX(AN$1:AN1071)+1,"")</f>
        <v/>
      </c>
      <c r="AO1072" t="str">
        <f>IFERROR(INDEX(PLAYERIDMAP2[PLAYERNAME],MATCH(ROW()-ROW(AO$1),FIRSTBASE,0)),"")</f>
        <v/>
      </c>
      <c r="AP1072" t="str">
        <f>IF(PLAYERIDMAP2[[#This Row],[POS]]="2B",MAX(AP$1:AP1071)+1,"")</f>
        <v/>
      </c>
      <c r="AQ1072" t="str">
        <f>IFERROR(INDEX(PLAYERIDMAP2[PLAYERNAME],MATCH(ROW()-ROW(AQ$1),SECONDBASE,0)),"")</f>
        <v/>
      </c>
      <c r="AR1072" t="str">
        <f>IF(PLAYERIDMAP2[[#This Row],[POS]]="3B",MAX(AR$1:AR1071)+1,"")</f>
        <v/>
      </c>
      <c r="AS1072" t="str">
        <f>IFERROR(INDEX(PLAYERIDMAP2[PLAYERNAME],MATCH(ROW()-ROW(AS$1),THIRDBASE,0)),"")</f>
        <v/>
      </c>
      <c r="AT1072" t="str">
        <f>IF(PLAYERIDMAP2[[#This Row],[POS]]="SS",MAX(AT$1:AT1071)+1,"")</f>
        <v/>
      </c>
      <c r="AU1072" t="str">
        <f>IFERROR(INDEX(PLAYERIDMAP2[PLAYERNAME],MATCH(ROW()-ROW(AU$1),SHORTSTOP,0)),"")</f>
        <v/>
      </c>
      <c r="AV1072" t="str">
        <f>IF(PLAYERIDMAP2[[#This Row],[POS]]="OF",MAX(AV$1:AV1071)+1,"")</f>
        <v/>
      </c>
      <c r="AW1072" t="str">
        <f>IFERROR(INDEX(PLAYERIDMAP2[PLAYERNAME],MATCH(ROW()-ROW(AW$1),OUTFIELD,0)),"")</f>
        <v/>
      </c>
      <c r="AX1072" t="str">
        <f>IF(PLAYERIDMAP2[[#This Row],[POS]]&lt;&gt;"P",MAX(AX$1:AX1071)+1,"")</f>
        <v/>
      </c>
      <c r="AY1072" t="str">
        <f>IFERROR(INDEX(PLAYERIDMAP2[PLAYERNAME],MATCH(ROW()-ROW(AY$1),HITTERS,0)),"")</f>
        <v/>
      </c>
      <c r="AZ1072">
        <f>IF(PLAYERIDMAP2[[#This Row],[POS]]="P",MAX(AZ$1:AZ1071)+1,"")</f>
        <v>514</v>
      </c>
      <c r="BA1072" t="str">
        <f>IFERROR(INDEX(PLAYERIDMAP2[PLAYERNAME],MATCH(ROW()-ROW(BA$1),PITCHERS,0)),"")</f>
        <v/>
      </c>
    </row>
    <row r="1073" spans="1:53" x14ac:dyDescent="0.25">
      <c r="A1073" t="s">
        <v>17738</v>
      </c>
      <c r="B1073" t="s">
        <v>17739</v>
      </c>
      <c r="C1073" s="1">
        <v>31142</v>
      </c>
      <c r="D1073" t="s">
        <v>17149</v>
      </c>
      <c r="E1073" t="s">
        <v>17740</v>
      </c>
      <c r="F1073" t="s">
        <v>11068</v>
      </c>
      <c r="G1073" t="s">
        <v>16838</v>
      </c>
      <c r="H1073" t="s">
        <v>5705</v>
      </c>
      <c r="I1073" t="s">
        <v>17741</v>
      </c>
      <c r="J1073" t="s">
        <v>17739</v>
      </c>
      <c r="K1073">
        <v>493343</v>
      </c>
      <c r="L1073" t="s">
        <v>17739</v>
      </c>
      <c r="M1073">
        <v>2171333</v>
      </c>
      <c r="N1073" t="s">
        <v>17739</v>
      </c>
      <c r="P1073" t="s">
        <v>17738</v>
      </c>
      <c r="Q1073">
        <v>9974</v>
      </c>
      <c r="R1073" t="s">
        <v>17739</v>
      </c>
      <c r="S1073">
        <v>34735</v>
      </c>
      <c r="T1073" t="s">
        <v>17739</v>
      </c>
      <c r="W1073">
        <v>54488</v>
      </c>
      <c r="Z1073" t="s">
        <v>17742</v>
      </c>
      <c r="AA1073" t="s">
        <v>5703</v>
      </c>
      <c r="AB1073" t="s">
        <v>5703</v>
      </c>
      <c r="AD1073" t="s">
        <v>17742</v>
      </c>
      <c r="AL1073" t="str">
        <f>IF(PLAYERIDMAP2[[#This Row],[POS]]="C",MAX(AL$1:AL1072)+1,"")</f>
        <v/>
      </c>
      <c r="AM1073" t="str">
        <f>IFERROR(INDEX(PLAYERIDMAP2[PLAYERNAME],MATCH(ROW()-ROW(AM$1),CATCHERS,0)),"")</f>
        <v/>
      </c>
      <c r="AN1073" t="str">
        <f>IF(PLAYERIDMAP2[[#This Row],[POS]]="1B",MAX(AN$1:AN1072)+1,"")</f>
        <v/>
      </c>
      <c r="AO1073" t="str">
        <f>IFERROR(INDEX(PLAYERIDMAP2[PLAYERNAME],MATCH(ROW()-ROW(AO$1),FIRSTBASE,0)),"")</f>
        <v/>
      </c>
      <c r="AP1073" t="str">
        <f>IF(PLAYERIDMAP2[[#This Row],[POS]]="2B",MAX(AP$1:AP1072)+1,"")</f>
        <v/>
      </c>
      <c r="AQ1073" t="str">
        <f>IFERROR(INDEX(PLAYERIDMAP2[PLAYERNAME],MATCH(ROW()-ROW(AQ$1),SECONDBASE,0)),"")</f>
        <v/>
      </c>
      <c r="AR1073">
        <f>IF(PLAYERIDMAP2[[#This Row],[POS]]="3B",MAX(AR$1:AR1072)+1,"")</f>
        <v>67</v>
      </c>
      <c r="AS1073" t="str">
        <f>IFERROR(INDEX(PLAYERIDMAP2[PLAYERNAME],MATCH(ROW()-ROW(AS$1),THIRDBASE,0)),"")</f>
        <v/>
      </c>
      <c r="AT1073" t="str">
        <f>IF(PLAYERIDMAP2[[#This Row],[POS]]="SS",MAX(AT$1:AT1072)+1,"")</f>
        <v/>
      </c>
      <c r="AU1073" t="str">
        <f>IFERROR(INDEX(PLAYERIDMAP2[PLAYERNAME],MATCH(ROW()-ROW(AU$1),SHORTSTOP,0)),"")</f>
        <v/>
      </c>
      <c r="AV1073" t="str">
        <f>IF(PLAYERIDMAP2[[#This Row],[POS]]="OF",MAX(AV$1:AV1072)+1,"")</f>
        <v/>
      </c>
      <c r="AW1073" t="str">
        <f>IFERROR(INDEX(PLAYERIDMAP2[PLAYERNAME],MATCH(ROW()-ROW(AW$1),OUTFIELD,0)),"")</f>
        <v/>
      </c>
      <c r="AX1073">
        <f>IF(PLAYERIDMAP2[[#This Row],[POS]]&lt;&gt;"P",MAX(AX$1:AX1072)+1,"")</f>
        <v>558</v>
      </c>
      <c r="AY1073" t="str">
        <f>IFERROR(INDEX(PLAYERIDMAP2[PLAYERNAME],MATCH(ROW()-ROW(AY$1),HITTERS,0)),"")</f>
        <v/>
      </c>
      <c r="AZ1073" t="str">
        <f>IF(PLAYERIDMAP2[[#This Row],[POS]]="P",MAX(AZ$1:AZ1072)+1,"")</f>
        <v/>
      </c>
      <c r="BA1073" t="str">
        <f>IFERROR(INDEX(PLAYERIDMAP2[PLAYERNAME],MATCH(ROW()-ROW(BA$1),PITCHERS,0)),"")</f>
        <v/>
      </c>
    </row>
    <row r="1074" spans="1:53" x14ac:dyDescent="0.25">
      <c r="A1074" t="s">
        <v>14362</v>
      </c>
      <c r="B1074" t="s">
        <v>10647</v>
      </c>
      <c r="C1074" s="1">
        <v>32291</v>
      </c>
      <c r="D1074" t="s">
        <v>17168</v>
      </c>
      <c r="E1074" t="s">
        <v>20578</v>
      </c>
      <c r="F1074" t="s">
        <v>11040</v>
      </c>
      <c r="G1074" t="s">
        <v>14693</v>
      </c>
      <c r="H1074" t="s">
        <v>10988</v>
      </c>
      <c r="I1074" t="s">
        <v>20579</v>
      </c>
      <c r="J1074" t="s">
        <v>10647</v>
      </c>
      <c r="K1074">
        <v>500902</v>
      </c>
      <c r="L1074" t="s">
        <v>10647</v>
      </c>
      <c r="M1074">
        <v>1741054</v>
      </c>
      <c r="N1074" t="s">
        <v>10647</v>
      </c>
      <c r="O1074" t="s">
        <v>14363</v>
      </c>
      <c r="P1074" t="s">
        <v>14362</v>
      </c>
      <c r="Q1074">
        <v>8980</v>
      </c>
      <c r="R1074" t="s">
        <v>10647</v>
      </c>
      <c r="S1074">
        <v>30804</v>
      </c>
      <c r="T1074" t="s">
        <v>10647</v>
      </c>
      <c r="V1074" t="s">
        <v>14364</v>
      </c>
      <c r="W1074">
        <v>51681</v>
      </c>
      <c r="X1074">
        <v>8980</v>
      </c>
      <c r="Y1074" t="s">
        <v>10647</v>
      </c>
      <c r="Z1074" t="s">
        <v>14365</v>
      </c>
      <c r="AA1074" t="s">
        <v>5703</v>
      </c>
      <c r="AB1074" t="s">
        <v>5703</v>
      </c>
      <c r="AD1074" t="s">
        <v>14365</v>
      </c>
      <c r="AF1074" t="s">
        <v>10647</v>
      </c>
      <c r="AG1074">
        <v>13484</v>
      </c>
      <c r="AL1074" t="str">
        <f>IF(PLAYERIDMAP2[[#This Row],[POS]]="C",MAX(AL$1:AL1073)+1,"")</f>
        <v/>
      </c>
      <c r="AM1074" t="str">
        <f>IFERROR(INDEX(PLAYERIDMAP2[PLAYERNAME],MATCH(ROW()-ROW(AM$1),CATCHERS,0)),"")</f>
        <v/>
      </c>
      <c r="AN1074" t="str">
        <f>IF(PLAYERIDMAP2[[#This Row],[POS]]="1B",MAX(AN$1:AN1073)+1,"")</f>
        <v/>
      </c>
      <c r="AO1074" t="str">
        <f>IFERROR(INDEX(PLAYERIDMAP2[PLAYERNAME],MATCH(ROW()-ROW(AO$1),FIRSTBASE,0)),"")</f>
        <v/>
      </c>
      <c r="AP1074" t="str">
        <f>IF(PLAYERIDMAP2[[#This Row],[POS]]="2B",MAX(AP$1:AP1073)+1,"")</f>
        <v/>
      </c>
      <c r="AQ1074" t="str">
        <f>IFERROR(INDEX(PLAYERIDMAP2[PLAYERNAME],MATCH(ROW()-ROW(AQ$1),SECONDBASE,0)),"")</f>
        <v/>
      </c>
      <c r="AR1074" t="str">
        <f>IF(PLAYERIDMAP2[[#This Row],[POS]]="3B",MAX(AR$1:AR1073)+1,"")</f>
        <v/>
      </c>
      <c r="AS1074" t="str">
        <f>IFERROR(INDEX(PLAYERIDMAP2[PLAYERNAME],MATCH(ROW()-ROW(AS$1),THIRDBASE,0)),"")</f>
        <v/>
      </c>
      <c r="AT1074" t="str">
        <f>IF(PLAYERIDMAP2[[#This Row],[POS]]="SS",MAX(AT$1:AT1073)+1,"")</f>
        <v/>
      </c>
      <c r="AU1074" t="str">
        <f>IFERROR(INDEX(PLAYERIDMAP2[PLAYERNAME],MATCH(ROW()-ROW(AU$1),SHORTSTOP,0)),"")</f>
        <v/>
      </c>
      <c r="AV1074" t="str">
        <f>IF(PLAYERIDMAP2[[#This Row],[POS]]="OF",MAX(AV$1:AV1073)+1,"")</f>
        <v/>
      </c>
      <c r="AW1074" t="str">
        <f>IFERROR(INDEX(PLAYERIDMAP2[PLAYERNAME],MATCH(ROW()-ROW(AW$1),OUTFIELD,0)),"")</f>
        <v/>
      </c>
      <c r="AX1074" t="str">
        <f>IF(PLAYERIDMAP2[[#This Row],[POS]]&lt;&gt;"P",MAX(AX$1:AX1073)+1,"")</f>
        <v/>
      </c>
      <c r="AY1074" t="str">
        <f>IFERROR(INDEX(PLAYERIDMAP2[PLAYERNAME],MATCH(ROW()-ROW(AY$1),HITTERS,0)),"")</f>
        <v/>
      </c>
      <c r="AZ1074">
        <f>IF(PLAYERIDMAP2[[#This Row],[POS]]="P",MAX(AZ$1:AZ1073)+1,"")</f>
        <v>515</v>
      </c>
      <c r="BA1074" t="str">
        <f>IFERROR(INDEX(PLAYERIDMAP2[PLAYERNAME],MATCH(ROW()-ROW(BA$1),PITCHERS,0)),"")</f>
        <v/>
      </c>
    </row>
    <row r="1075" spans="1:53" x14ac:dyDescent="0.25">
      <c r="A1075" t="s">
        <v>14366</v>
      </c>
      <c r="B1075" t="s">
        <v>3925</v>
      </c>
      <c r="C1075" s="1">
        <v>28686</v>
      </c>
      <c r="D1075" t="s">
        <v>17026</v>
      </c>
      <c r="E1075" t="s">
        <v>18187</v>
      </c>
      <c r="F1075" t="s">
        <v>11016</v>
      </c>
      <c r="G1075" t="s">
        <v>11016</v>
      </c>
      <c r="H1075" t="s">
        <v>11110</v>
      </c>
      <c r="I1075" t="s">
        <v>18188</v>
      </c>
      <c r="J1075" t="s">
        <v>3925</v>
      </c>
      <c r="K1075">
        <v>400018</v>
      </c>
      <c r="L1075" t="s">
        <v>3925</v>
      </c>
      <c r="M1075">
        <v>223565</v>
      </c>
      <c r="N1075" t="s">
        <v>3925</v>
      </c>
      <c r="O1075" t="s">
        <v>14367</v>
      </c>
      <c r="P1075" t="s">
        <v>14366</v>
      </c>
      <c r="Q1075">
        <v>7028</v>
      </c>
      <c r="R1075" t="s">
        <v>3925</v>
      </c>
      <c r="V1075" t="s">
        <v>14368</v>
      </c>
      <c r="W1075">
        <v>1549</v>
      </c>
      <c r="X1075">
        <v>7028</v>
      </c>
      <c r="Y1075" t="s">
        <v>3925</v>
      </c>
      <c r="Z1075" t="s">
        <v>14369</v>
      </c>
      <c r="AA1075" t="s">
        <v>5703</v>
      </c>
      <c r="AB1075" t="s">
        <v>5703</v>
      </c>
      <c r="AD1075" t="s">
        <v>14369</v>
      </c>
      <c r="AL1075">
        <f>IF(PLAYERIDMAP2[[#This Row],[POS]]="C",MAX(AL$1:AL1074)+1,"")</f>
        <v>73</v>
      </c>
      <c r="AM1075" t="str">
        <f>IFERROR(INDEX(PLAYERIDMAP2[PLAYERNAME],MATCH(ROW()-ROW(AM$1),CATCHERS,0)),"")</f>
        <v/>
      </c>
      <c r="AN1075" t="str">
        <f>IF(PLAYERIDMAP2[[#This Row],[POS]]="1B",MAX(AN$1:AN1074)+1,"")</f>
        <v/>
      </c>
      <c r="AO1075" t="str">
        <f>IFERROR(INDEX(PLAYERIDMAP2[PLAYERNAME],MATCH(ROW()-ROW(AO$1),FIRSTBASE,0)),"")</f>
        <v/>
      </c>
      <c r="AP1075" t="str">
        <f>IF(PLAYERIDMAP2[[#This Row],[POS]]="2B",MAX(AP$1:AP1074)+1,"")</f>
        <v/>
      </c>
      <c r="AQ1075" t="str">
        <f>IFERROR(INDEX(PLAYERIDMAP2[PLAYERNAME],MATCH(ROW()-ROW(AQ$1),SECONDBASE,0)),"")</f>
        <v/>
      </c>
      <c r="AR1075" t="str">
        <f>IF(PLAYERIDMAP2[[#This Row],[POS]]="3B",MAX(AR$1:AR1074)+1,"")</f>
        <v/>
      </c>
      <c r="AS1075" t="str">
        <f>IFERROR(INDEX(PLAYERIDMAP2[PLAYERNAME],MATCH(ROW()-ROW(AS$1),THIRDBASE,0)),"")</f>
        <v/>
      </c>
      <c r="AT1075" t="str">
        <f>IF(PLAYERIDMAP2[[#This Row],[POS]]="SS",MAX(AT$1:AT1074)+1,"")</f>
        <v/>
      </c>
      <c r="AU1075" t="str">
        <f>IFERROR(INDEX(PLAYERIDMAP2[PLAYERNAME],MATCH(ROW()-ROW(AU$1),SHORTSTOP,0)),"")</f>
        <v/>
      </c>
      <c r="AV1075" t="str">
        <f>IF(PLAYERIDMAP2[[#This Row],[POS]]="OF",MAX(AV$1:AV1074)+1,"")</f>
        <v/>
      </c>
      <c r="AW1075" t="str">
        <f>IFERROR(INDEX(PLAYERIDMAP2[PLAYERNAME],MATCH(ROW()-ROW(AW$1),OUTFIELD,0)),"")</f>
        <v/>
      </c>
      <c r="AX1075">
        <f>IF(PLAYERIDMAP2[[#This Row],[POS]]&lt;&gt;"P",MAX(AX$1:AX1074)+1,"")</f>
        <v>559</v>
      </c>
      <c r="AY1075" t="str">
        <f>IFERROR(INDEX(PLAYERIDMAP2[PLAYERNAME],MATCH(ROW()-ROW(AY$1),HITTERS,0)),"")</f>
        <v/>
      </c>
      <c r="AZ1075" t="str">
        <f>IF(PLAYERIDMAP2[[#This Row],[POS]]="P",MAX(AZ$1:AZ1074)+1,"")</f>
        <v/>
      </c>
      <c r="BA1075" t="str">
        <f>IFERROR(INDEX(PLAYERIDMAP2[PLAYERNAME],MATCH(ROW()-ROW(BA$1),PITCHERS,0)),"")</f>
        <v/>
      </c>
    </row>
    <row r="1076" spans="1:53" x14ac:dyDescent="0.25">
      <c r="A1076" t="s">
        <v>14370</v>
      </c>
      <c r="B1076" t="s">
        <v>5080</v>
      </c>
      <c r="C1076" s="1">
        <v>32382</v>
      </c>
      <c r="D1076" t="s">
        <v>17043</v>
      </c>
      <c r="E1076" t="s">
        <v>18640</v>
      </c>
      <c r="F1076" t="s">
        <v>11002</v>
      </c>
      <c r="G1076" t="s">
        <v>14693</v>
      </c>
      <c r="H1076" t="s">
        <v>5705</v>
      </c>
      <c r="I1076" t="s">
        <v>18641</v>
      </c>
      <c r="J1076" t="s">
        <v>5080</v>
      </c>
      <c r="K1076">
        <v>592609</v>
      </c>
      <c r="L1076" t="s">
        <v>5080</v>
      </c>
      <c r="M1076">
        <v>1757980</v>
      </c>
      <c r="N1076" t="s">
        <v>5080</v>
      </c>
      <c r="O1076" t="s">
        <v>14371</v>
      </c>
      <c r="P1076" t="s">
        <v>14370</v>
      </c>
      <c r="Q1076">
        <v>9254</v>
      </c>
      <c r="R1076" t="s">
        <v>5080</v>
      </c>
      <c r="S1076">
        <v>31218</v>
      </c>
      <c r="T1076" t="s">
        <v>5080</v>
      </c>
      <c r="U1076" t="s">
        <v>5080</v>
      </c>
      <c r="V1076" t="s">
        <v>14372</v>
      </c>
      <c r="W1076">
        <v>67070</v>
      </c>
      <c r="X1076">
        <v>9254</v>
      </c>
      <c r="Y1076" t="s">
        <v>5080</v>
      </c>
      <c r="Z1076" t="s">
        <v>14373</v>
      </c>
      <c r="AA1076" t="s">
        <v>5703</v>
      </c>
      <c r="AB1076" t="s">
        <v>5703</v>
      </c>
      <c r="AC1076" t="s">
        <v>5080</v>
      </c>
      <c r="AD1076" t="s">
        <v>14373</v>
      </c>
      <c r="AF1076" t="s">
        <v>5080</v>
      </c>
      <c r="AG1076">
        <v>13505</v>
      </c>
      <c r="AL1076" t="str">
        <f>IF(PLAYERIDMAP2[[#This Row],[POS]]="C",MAX(AL$1:AL1075)+1,"")</f>
        <v/>
      </c>
      <c r="AM1076" t="str">
        <f>IFERROR(INDEX(PLAYERIDMAP2[PLAYERNAME],MATCH(ROW()-ROW(AM$1),CATCHERS,0)),"")</f>
        <v/>
      </c>
      <c r="AN1076" t="str">
        <f>IF(PLAYERIDMAP2[[#This Row],[POS]]="1B",MAX(AN$1:AN1075)+1,"")</f>
        <v/>
      </c>
      <c r="AO1076" t="str">
        <f>IFERROR(INDEX(PLAYERIDMAP2[PLAYERNAME],MATCH(ROW()-ROW(AO$1),FIRSTBASE,0)),"")</f>
        <v/>
      </c>
      <c r="AP1076" t="str">
        <f>IF(PLAYERIDMAP2[[#This Row],[POS]]="2B",MAX(AP$1:AP1075)+1,"")</f>
        <v/>
      </c>
      <c r="AQ1076" t="str">
        <f>IFERROR(INDEX(PLAYERIDMAP2[PLAYERNAME],MATCH(ROW()-ROW(AQ$1),SECONDBASE,0)),"")</f>
        <v/>
      </c>
      <c r="AR1076">
        <f>IF(PLAYERIDMAP2[[#This Row],[POS]]="3B",MAX(AR$1:AR1075)+1,"")</f>
        <v>68</v>
      </c>
      <c r="AS1076" t="str">
        <f>IFERROR(INDEX(PLAYERIDMAP2[PLAYERNAME],MATCH(ROW()-ROW(AS$1),THIRDBASE,0)),"")</f>
        <v/>
      </c>
      <c r="AT1076" t="str">
        <f>IF(PLAYERIDMAP2[[#This Row],[POS]]="SS",MAX(AT$1:AT1075)+1,"")</f>
        <v/>
      </c>
      <c r="AU1076" t="str">
        <f>IFERROR(INDEX(PLAYERIDMAP2[PLAYERNAME],MATCH(ROW()-ROW(AU$1),SHORTSTOP,0)),"")</f>
        <v/>
      </c>
      <c r="AV1076" t="str">
        <f>IF(PLAYERIDMAP2[[#This Row],[POS]]="OF",MAX(AV$1:AV1075)+1,"")</f>
        <v/>
      </c>
      <c r="AW1076" t="str">
        <f>IFERROR(INDEX(PLAYERIDMAP2[PLAYERNAME],MATCH(ROW()-ROW(AW$1),OUTFIELD,0)),"")</f>
        <v/>
      </c>
      <c r="AX1076">
        <f>IF(PLAYERIDMAP2[[#This Row],[POS]]&lt;&gt;"P",MAX(AX$1:AX1075)+1,"")</f>
        <v>560</v>
      </c>
      <c r="AY1076" t="str">
        <f>IFERROR(INDEX(PLAYERIDMAP2[PLAYERNAME],MATCH(ROW()-ROW(AY$1),HITTERS,0)),"")</f>
        <v/>
      </c>
      <c r="AZ1076" t="str">
        <f>IF(PLAYERIDMAP2[[#This Row],[POS]]="P",MAX(AZ$1:AZ1075)+1,"")</f>
        <v/>
      </c>
      <c r="BA1076" t="str">
        <f>IFERROR(INDEX(PLAYERIDMAP2[PLAYERNAME],MATCH(ROW()-ROW(BA$1),PITCHERS,0)),"")</f>
        <v/>
      </c>
    </row>
    <row r="1077" spans="1:53" x14ac:dyDescent="0.25">
      <c r="A1077" t="s">
        <v>14374</v>
      </c>
      <c r="B1077" t="s">
        <v>10477</v>
      </c>
      <c r="C1077" s="1">
        <v>31091</v>
      </c>
      <c r="D1077" t="s">
        <v>17554</v>
      </c>
      <c r="E1077" t="s">
        <v>18770</v>
      </c>
      <c r="F1077" t="s">
        <v>11164</v>
      </c>
      <c r="G1077" t="s">
        <v>16838</v>
      </c>
      <c r="H1077" t="s">
        <v>10988</v>
      </c>
      <c r="I1077" t="s">
        <v>18771</v>
      </c>
      <c r="J1077" t="s">
        <v>10477</v>
      </c>
      <c r="K1077">
        <v>446185</v>
      </c>
      <c r="L1077" t="s">
        <v>10477</v>
      </c>
      <c r="M1077">
        <v>1725349</v>
      </c>
      <c r="N1077" t="s">
        <v>10477</v>
      </c>
      <c r="O1077" t="s">
        <v>14375</v>
      </c>
      <c r="P1077" t="s">
        <v>14374</v>
      </c>
      <c r="Q1077">
        <v>8703</v>
      </c>
      <c r="R1077" t="s">
        <v>10477</v>
      </c>
      <c r="S1077">
        <v>30393</v>
      </c>
      <c r="T1077" t="s">
        <v>10477</v>
      </c>
      <c r="V1077" t="s">
        <v>14376</v>
      </c>
      <c r="W1077">
        <v>46451</v>
      </c>
      <c r="X1077">
        <v>8703</v>
      </c>
      <c r="Y1077" t="s">
        <v>10477</v>
      </c>
      <c r="Z1077" t="s">
        <v>14377</v>
      </c>
      <c r="AA1077" t="s">
        <v>5703</v>
      </c>
      <c r="AB1077" t="s">
        <v>5703</v>
      </c>
      <c r="AD1077" t="s">
        <v>14377</v>
      </c>
      <c r="AL1077" t="str">
        <f>IF(PLAYERIDMAP2[[#This Row],[POS]]="C",MAX(AL$1:AL1076)+1,"")</f>
        <v/>
      </c>
      <c r="AM1077" t="str">
        <f>IFERROR(INDEX(PLAYERIDMAP2[PLAYERNAME],MATCH(ROW()-ROW(AM$1),CATCHERS,0)),"")</f>
        <v/>
      </c>
      <c r="AN1077" t="str">
        <f>IF(PLAYERIDMAP2[[#This Row],[POS]]="1B",MAX(AN$1:AN1076)+1,"")</f>
        <v/>
      </c>
      <c r="AO1077" t="str">
        <f>IFERROR(INDEX(PLAYERIDMAP2[PLAYERNAME],MATCH(ROW()-ROW(AO$1),FIRSTBASE,0)),"")</f>
        <v/>
      </c>
      <c r="AP1077" t="str">
        <f>IF(PLAYERIDMAP2[[#This Row],[POS]]="2B",MAX(AP$1:AP1076)+1,"")</f>
        <v/>
      </c>
      <c r="AQ1077" t="str">
        <f>IFERROR(INDEX(PLAYERIDMAP2[PLAYERNAME],MATCH(ROW()-ROW(AQ$1),SECONDBASE,0)),"")</f>
        <v/>
      </c>
      <c r="AR1077" t="str">
        <f>IF(PLAYERIDMAP2[[#This Row],[POS]]="3B",MAX(AR$1:AR1076)+1,"")</f>
        <v/>
      </c>
      <c r="AS1077" t="str">
        <f>IFERROR(INDEX(PLAYERIDMAP2[PLAYERNAME],MATCH(ROW()-ROW(AS$1),THIRDBASE,0)),"")</f>
        <v/>
      </c>
      <c r="AT1077" t="str">
        <f>IF(PLAYERIDMAP2[[#This Row],[POS]]="SS",MAX(AT$1:AT1076)+1,"")</f>
        <v/>
      </c>
      <c r="AU1077" t="str">
        <f>IFERROR(INDEX(PLAYERIDMAP2[PLAYERNAME],MATCH(ROW()-ROW(AU$1),SHORTSTOP,0)),"")</f>
        <v/>
      </c>
      <c r="AV1077" t="str">
        <f>IF(PLAYERIDMAP2[[#This Row],[POS]]="OF",MAX(AV$1:AV1076)+1,"")</f>
        <v/>
      </c>
      <c r="AW1077" t="str">
        <f>IFERROR(INDEX(PLAYERIDMAP2[PLAYERNAME],MATCH(ROW()-ROW(AW$1),OUTFIELD,0)),"")</f>
        <v/>
      </c>
      <c r="AX1077" t="str">
        <f>IF(PLAYERIDMAP2[[#This Row],[POS]]&lt;&gt;"P",MAX(AX$1:AX1076)+1,"")</f>
        <v/>
      </c>
      <c r="AY1077" t="str">
        <f>IFERROR(INDEX(PLAYERIDMAP2[PLAYERNAME],MATCH(ROW()-ROW(AY$1),HITTERS,0)),"")</f>
        <v/>
      </c>
      <c r="AZ1077">
        <f>IF(PLAYERIDMAP2[[#This Row],[POS]]="P",MAX(AZ$1:AZ1076)+1,"")</f>
        <v>516</v>
      </c>
      <c r="BA1077" t="str">
        <f>IFERROR(INDEX(PLAYERIDMAP2[PLAYERNAME],MATCH(ROW()-ROW(BA$1),PITCHERS,0)),"")</f>
        <v/>
      </c>
    </row>
    <row r="1078" spans="1:53" x14ac:dyDescent="0.25">
      <c r="A1078" t="s">
        <v>14378</v>
      </c>
      <c r="B1078" t="s">
        <v>14379</v>
      </c>
      <c r="C1078" s="1">
        <v>27057</v>
      </c>
      <c r="D1078" t="s">
        <v>20467</v>
      </c>
      <c r="E1078" t="s">
        <v>20468</v>
      </c>
      <c r="F1078" t="s">
        <v>11016</v>
      </c>
      <c r="G1078" t="s">
        <v>11016</v>
      </c>
      <c r="H1078" t="s">
        <v>10998</v>
      </c>
      <c r="I1078" t="s">
        <v>20469</v>
      </c>
      <c r="K1078">
        <v>120044</v>
      </c>
      <c r="M1078">
        <v>7946</v>
      </c>
      <c r="N1078" t="s">
        <v>14379</v>
      </c>
      <c r="O1078" t="s">
        <v>16249</v>
      </c>
      <c r="P1078" t="s">
        <v>16250</v>
      </c>
      <c r="V1078" t="s">
        <v>16251</v>
      </c>
      <c r="W1078">
        <v>1550</v>
      </c>
      <c r="AA1078" t="s">
        <v>5703</v>
      </c>
      <c r="AB1078" t="s">
        <v>5703</v>
      </c>
      <c r="AD1078" t="s">
        <v>16667</v>
      </c>
      <c r="AL1078" t="str">
        <f>IF(PLAYERIDMAP2[[#This Row],[POS]]="C",MAX(AL$1:AL1077)+1,"")</f>
        <v/>
      </c>
      <c r="AM1078" t="str">
        <f>IFERROR(INDEX(PLAYERIDMAP2[PLAYERNAME],MATCH(ROW()-ROW(AM$1),CATCHERS,0)),"")</f>
        <v/>
      </c>
      <c r="AN1078" t="str">
        <f>IF(PLAYERIDMAP2[[#This Row],[POS]]="1B",MAX(AN$1:AN1077)+1,"")</f>
        <v/>
      </c>
      <c r="AO1078" t="str">
        <f>IFERROR(INDEX(PLAYERIDMAP2[PLAYERNAME],MATCH(ROW()-ROW(AO$1),FIRSTBASE,0)),"")</f>
        <v/>
      </c>
      <c r="AP1078" t="str">
        <f>IF(PLAYERIDMAP2[[#This Row],[POS]]="2B",MAX(AP$1:AP1077)+1,"")</f>
        <v/>
      </c>
      <c r="AQ1078" t="str">
        <f>IFERROR(INDEX(PLAYERIDMAP2[PLAYERNAME],MATCH(ROW()-ROW(AQ$1),SECONDBASE,0)),"")</f>
        <v/>
      </c>
      <c r="AR1078" t="str">
        <f>IF(PLAYERIDMAP2[[#This Row],[POS]]="3B",MAX(AR$1:AR1077)+1,"")</f>
        <v/>
      </c>
      <c r="AS1078" t="str">
        <f>IFERROR(INDEX(PLAYERIDMAP2[PLAYERNAME],MATCH(ROW()-ROW(AS$1),THIRDBASE,0)),"")</f>
        <v/>
      </c>
      <c r="AT1078" t="str">
        <f>IF(PLAYERIDMAP2[[#This Row],[POS]]="SS",MAX(AT$1:AT1077)+1,"")</f>
        <v/>
      </c>
      <c r="AU1078" t="str">
        <f>IFERROR(INDEX(PLAYERIDMAP2[PLAYERNAME],MATCH(ROW()-ROW(AU$1),SHORTSTOP,0)),"")</f>
        <v/>
      </c>
      <c r="AV1078">
        <f>IF(PLAYERIDMAP2[[#This Row],[POS]]="OF",MAX(AV$1:AV1077)+1,"")</f>
        <v>214</v>
      </c>
      <c r="AW1078" t="str">
        <f>IFERROR(INDEX(PLAYERIDMAP2[PLAYERNAME],MATCH(ROW()-ROW(AW$1),OUTFIELD,0)),"")</f>
        <v/>
      </c>
      <c r="AX1078">
        <f>IF(PLAYERIDMAP2[[#This Row],[POS]]&lt;&gt;"P",MAX(AX$1:AX1077)+1,"")</f>
        <v>561</v>
      </c>
      <c r="AY1078" t="str">
        <f>IFERROR(INDEX(PLAYERIDMAP2[PLAYERNAME],MATCH(ROW()-ROW(AY$1),HITTERS,0)),"")</f>
        <v/>
      </c>
      <c r="AZ1078" t="str">
        <f>IF(PLAYERIDMAP2[[#This Row],[POS]]="P",MAX(AZ$1:AZ1077)+1,"")</f>
        <v/>
      </c>
      <c r="BA1078" t="str">
        <f>IFERROR(INDEX(PLAYERIDMAP2[PLAYERNAME],MATCH(ROW()-ROW(BA$1),PITCHERS,0)),"")</f>
        <v/>
      </c>
    </row>
    <row r="1079" spans="1:53" x14ac:dyDescent="0.25">
      <c r="A1079" t="s">
        <v>20393</v>
      </c>
      <c r="B1079" t="s">
        <v>5052</v>
      </c>
      <c r="C1079" s="1">
        <v>31352</v>
      </c>
      <c r="D1079" t="s">
        <v>20394</v>
      </c>
      <c r="E1079" t="s">
        <v>17249</v>
      </c>
      <c r="F1079" t="s">
        <v>11138</v>
      </c>
      <c r="G1079" t="s">
        <v>14693</v>
      </c>
      <c r="H1079" t="s">
        <v>10998</v>
      </c>
      <c r="I1079" t="s">
        <v>20395</v>
      </c>
      <c r="J1079" t="s">
        <v>5052</v>
      </c>
      <c r="K1079">
        <v>449181</v>
      </c>
      <c r="L1079" t="s">
        <v>5052</v>
      </c>
      <c r="M1079">
        <v>1208670</v>
      </c>
      <c r="N1079" t="s">
        <v>5052</v>
      </c>
      <c r="P1079" t="s">
        <v>20393</v>
      </c>
      <c r="Q1079">
        <v>9918</v>
      </c>
      <c r="R1079" t="s">
        <v>5052</v>
      </c>
      <c r="S1079">
        <v>29357</v>
      </c>
      <c r="T1079" t="s">
        <v>5052</v>
      </c>
      <c r="W1079">
        <v>52285</v>
      </c>
      <c r="X1079">
        <v>9918</v>
      </c>
      <c r="Y1079" t="s">
        <v>5052</v>
      </c>
      <c r="Z1079" t="s">
        <v>20396</v>
      </c>
      <c r="AA1079" t="s">
        <v>5703</v>
      </c>
      <c r="AB1079" t="s">
        <v>5703</v>
      </c>
      <c r="AD1079" t="s">
        <v>20396</v>
      </c>
      <c r="AF1079" t="s">
        <v>5052</v>
      </c>
      <c r="AG1079">
        <v>13584</v>
      </c>
      <c r="AH1079" t="s">
        <v>5052</v>
      </c>
      <c r="AL1079" t="str">
        <f>IF(PLAYERIDMAP2[[#This Row],[POS]]="C",MAX(AL$1:AL1078)+1,"")</f>
        <v/>
      </c>
      <c r="AM1079" t="str">
        <f>IFERROR(INDEX(PLAYERIDMAP2[PLAYERNAME],MATCH(ROW()-ROW(AM$1),CATCHERS,0)),"")</f>
        <v/>
      </c>
      <c r="AN1079" t="str">
        <f>IF(PLAYERIDMAP2[[#This Row],[POS]]="1B",MAX(AN$1:AN1078)+1,"")</f>
        <v/>
      </c>
      <c r="AO1079" t="str">
        <f>IFERROR(INDEX(PLAYERIDMAP2[PLAYERNAME],MATCH(ROW()-ROW(AO$1),FIRSTBASE,0)),"")</f>
        <v/>
      </c>
      <c r="AP1079" t="str">
        <f>IF(PLAYERIDMAP2[[#This Row],[POS]]="2B",MAX(AP$1:AP1078)+1,"")</f>
        <v/>
      </c>
      <c r="AQ1079" t="str">
        <f>IFERROR(INDEX(PLAYERIDMAP2[PLAYERNAME],MATCH(ROW()-ROW(AQ$1),SECONDBASE,0)),"")</f>
        <v/>
      </c>
      <c r="AR1079" t="str">
        <f>IF(PLAYERIDMAP2[[#This Row],[POS]]="3B",MAX(AR$1:AR1078)+1,"")</f>
        <v/>
      </c>
      <c r="AS1079" t="str">
        <f>IFERROR(INDEX(PLAYERIDMAP2[PLAYERNAME],MATCH(ROW()-ROW(AS$1),THIRDBASE,0)),"")</f>
        <v/>
      </c>
      <c r="AT1079" t="str">
        <f>IF(PLAYERIDMAP2[[#This Row],[POS]]="SS",MAX(AT$1:AT1078)+1,"")</f>
        <v/>
      </c>
      <c r="AU1079" t="str">
        <f>IFERROR(INDEX(PLAYERIDMAP2[PLAYERNAME],MATCH(ROW()-ROW(AU$1),SHORTSTOP,0)),"")</f>
        <v/>
      </c>
      <c r="AV1079">
        <f>IF(PLAYERIDMAP2[[#This Row],[POS]]="OF",MAX(AV$1:AV1078)+1,"")</f>
        <v>215</v>
      </c>
      <c r="AW1079" t="str">
        <f>IFERROR(INDEX(PLAYERIDMAP2[PLAYERNAME],MATCH(ROW()-ROW(AW$1),OUTFIELD,0)),"")</f>
        <v/>
      </c>
      <c r="AX1079">
        <f>IF(PLAYERIDMAP2[[#This Row],[POS]]&lt;&gt;"P",MAX(AX$1:AX1078)+1,"")</f>
        <v>562</v>
      </c>
      <c r="AY1079" t="str">
        <f>IFERROR(INDEX(PLAYERIDMAP2[PLAYERNAME],MATCH(ROW()-ROW(AY$1),HITTERS,0)),"")</f>
        <v/>
      </c>
      <c r="AZ1079" t="str">
        <f>IF(PLAYERIDMAP2[[#This Row],[POS]]="P",MAX(AZ$1:AZ1078)+1,"")</f>
        <v/>
      </c>
      <c r="BA1079" t="str">
        <f>IFERROR(INDEX(PLAYERIDMAP2[PLAYERNAME],MATCH(ROW()-ROW(BA$1),PITCHERS,0)),"")</f>
        <v/>
      </c>
    </row>
    <row r="1080" spans="1:53" x14ac:dyDescent="0.25">
      <c r="A1080" t="s">
        <v>14380</v>
      </c>
      <c r="B1080" t="s">
        <v>4157</v>
      </c>
      <c r="C1080" s="1">
        <v>29014</v>
      </c>
      <c r="D1080" t="s">
        <v>17352</v>
      </c>
      <c r="E1080" t="s">
        <v>17353</v>
      </c>
      <c r="F1080" t="s">
        <v>11176</v>
      </c>
      <c r="G1080" t="s">
        <v>16838</v>
      </c>
      <c r="H1080" t="s">
        <v>5706</v>
      </c>
      <c r="I1080" t="s">
        <v>17354</v>
      </c>
      <c r="J1080" t="s">
        <v>4157</v>
      </c>
      <c r="K1080">
        <v>434681</v>
      </c>
      <c r="L1080" t="s">
        <v>4157</v>
      </c>
      <c r="M1080">
        <v>292414</v>
      </c>
      <c r="N1080" t="s">
        <v>4157</v>
      </c>
      <c r="O1080" t="s">
        <v>14381</v>
      </c>
      <c r="P1080" t="s">
        <v>14380</v>
      </c>
      <c r="Q1080">
        <v>7424</v>
      </c>
      <c r="R1080" t="s">
        <v>4157</v>
      </c>
      <c r="S1080">
        <v>6088</v>
      </c>
      <c r="T1080" t="s">
        <v>4157</v>
      </c>
      <c r="V1080" t="s">
        <v>14382</v>
      </c>
      <c r="W1080">
        <v>40607</v>
      </c>
      <c r="X1080">
        <v>7424</v>
      </c>
      <c r="Y1080" t="s">
        <v>4157</v>
      </c>
      <c r="Z1080" t="s">
        <v>16668</v>
      </c>
      <c r="AA1080" t="s">
        <v>10958</v>
      </c>
      <c r="AB1080" t="s">
        <v>5703</v>
      </c>
      <c r="AD1080" t="s">
        <v>16668</v>
      </c>
      <c r="AL1080" t="str">
        <f>IF(PLAYERIDMAP2[[#This Row],[POS]]="C",MAX(AL$1:AL1079)+1,"")</f>
        <v/>
      </c>
      <c r="AM1080" t="str">
        <f>IFERROR(INDEX(PLAYERIDMAP2[PLAYERNAME],MATCH(ROW()-ROW(AM$1),CATCHERS,0)),"")</f>
        <v/>
      </c>
      <c r="AN1080" t="str">
        <f>IF(PLAYERIDMAP2[[#This Row],[POS]]="1B",MAX(AN$1:AN1079)+1,"")</f>
        <v/>
      </c>
      <c r="AO1080" t="str">
        <f>IFERROR(INDEX(PLAYERIDMAP2[PLAYERNAME],MATCH(ROW()-ROW(AO$1),FIRSTBASE,0)),"")</f>
        <v/>
      </c>
      <c r="AP1080">
        <f>IF(PLAYERIDMAP2[[#This Row],[POS]]="2B",MAX(AP$1:AP1079)+1,"")</f>
        <v>77</v>
      </c>
      <c r="AQ1080" t="str">
        <f>IFERROR(INDEX(PLAYERIDMAP2[PLAYERNAME],MATCH(ROW()-ROW(AQ$1),SECONDBASE,0)),"")</f>
        <v/>
      </c>
      <c r="AR1080" t="str">
        <f>IF(PLAYERIDMAP2[[#This Row],[POS]]="3B",MAX(AR$1:AR1079)+1,"")</f>
        <v/>
      </c>
      <c r="AS1080" t="str">
        <f>IFERROR(INDEX(PLAYERIDMAP2[PLAYERNAME],MATCH(ROW()-ROW(AS$1),THIRDBASE,0)),"")</f>
        <v/>
      </c>
      <c r="AT1080" t="str">
        <f>IF(PLAYERIDMAP2[[#This Row],[POS]]="SS",MAX(AT$1:AT1079)+1,"")</f>
        <v/>
      </c>
      <c r="AU1080" t="str">
        <f>IFERROR(INDEX(PLAYERIDMAP2[PLAYERNAME],MATCH(ROW()-ROW(AU$1),SHORTSTOP,0)),"")</f>
        <v/>
      </c>
      <c r="AV1080" t="str">
        <f>IF(PLAYERIDMAP2[[#This Row],[POS]]="OF",MAX(AV$1:AV1079)+1,"")</f>
        <v/>
      </c>
      <c r="AW1080" t="str">
        <f>IFERROR(INDEX(PLAYERIDMAP2[PLAYERNAME],MATCH(ROW()-ROW(AW$1),OUTFIELD,0)),"")</f>
        <v/>
      </c>
      <c r="AX1080">
        <f>IF(PLAYERIDMAP2[[#This Row],[POS]]&lt;&gt;"P",MAX(AX$1:AX1079)+1,"")</f>
        <v>563</v>
      </c>
      <c r="AY1080" t="str">
        <f>IFERROR(INDEX(PLAYERIDMAP2[PLAYERNAME],MATCH(ROW()-ROW(AY$1),HITTERS,0)),"")</f>
        <v/>
      </c>
      <c r="AZ1080" t="str">
        <f>IF(PLAYERIDMAP2[[#This Row],[POS]]="P",MAX(AZ$1:AZ1079)+1,"")</f>
        <v/>
      </c>
      <c r="BA1080" t="str">
        <f>IFERROR(INDEX(PLAYERIDMAP2[PLAYERNAME],MATCH(ROW()-ROW(BA$1),PITCHERS,0)),"")</f>
        <v/>
      </c>
    </row>
    <row r="1081" spans="1:53" x14ac:dyDescent="0.25">
      <c r="A1081" t="s">
        <v>14383</v>
      </c>
      <c r="B1081" t="s">
        <v>5401</v>
      </c>
      <c r="C1081" s="1">
        <v>33373</v>
      </c>
      <c r="D1081" t="s">
        <v>17683</v>
      </c>
      <c r="E1081" t="s">
        <v>19951</v>
      </c>
      <c r="F1081" t="s">
        <v>11087</v>
      </c>
      <c r="G1081" t="s">
        <v>14693</v>
      </c>
      <c r="H1081" t="s">
        <v>10998</v>
      </c>
      <c r="I1081" t="s">
        <v>19952</v>
      </c>
      <c r="J1081" t="s">
        <v>5401</v>
      </c>
      <c r="K1081">
        <v>542364</v>
      </c>
      <c r="L1081" t="s">
        <v>5401</v>
      </c>
      <c r="M1081">
        <v>2017392</v>
      </c>
      <c r="N1081" t="s">
        <v>5401</v>
      </c>
      <c r="O1081" t="s">
        <v>14384</v>
      </c>
      <c r="P1081" t="s">
        <v>14383</v>
      </c>
      <c r="Q1081">
        <v>9313</v>
      </c>
      <c r="R1081" t="s">
        <v>5401</v>
      </c>
      <c r="S1081">
        <v>31833</v>
      </c>
      <c r="T1081" t="s">
        <v>5401</v>
      </c>
      <c r="V1081" t="s">
        <v>14385</v>
      </c>
      <c r="W1081">
        <v>59705</v>
      </c>
      <c r="X1081">
        <v>9313</v>
      </c>
      <c r="Y1081" t="s">
        <v>5401</v>
      </c>
      <c r="Z1081" t="s">
        <v>16669</v>
      </c>
      <c r="AA1081" t="s">
        <v>10958</v>
      </c>
      <c r="AB1081" t="s">
        <v>5703</v>
      </c>
      <c r="AD1081" t="s">
        <v>16669</v>
      </c>
      <c r="AL1081" t="str">
        <f>IF(PLAYERIDMAP2[[#This Row],[POS]]="C",MAX(AL$1:AL1080)+1,"")</f>
        <v/>
      </c>
      <c r="AM1081" t="str">
        <f>IFERROR(INDEX(PLAYERIDMAP2[PLAYERNAME],MATCH(ROW()-ROW(AM$1),CATCHERS,0)),"")</f>
        <v/>
      </c>
      <c r="AN1081" t="str">
        <f>IF(PLAYERIDMAP2[[#This Row],[POS]]="1B",MAX(AN$1:AN1080)+1,"")</f>
        <v/>
      </c>
      <c r="AO1081" t="str">
        <f>IFERROR(INDEX(PLAYERIDMAP2[PLAYERNAME],MATCH(ROW()-ROW(AO$1),FIRSTBASE,0)),"")</f>
        <v/>
      </c>
      <c r="AP1081" t="str">
        <f>IF(PLAYERIDMAP2[[#This Row],[POS]]="2B",MAX(AP$1:AP1080)+1,"")</f>
        <v/>
      </c>
      <c r="AQ1081" t="str">
        <f>IFERROR(INDEX(PLAYERIDMAP2[PLAYERNAME],MATCH(ROW()-ROW(AQ$1),SECONDBASE,0)),"")</f>
        <v/>
      </c>
      <c r="AR1081" t="str">
        <f>IF(PLAYERIDMAP2[[#This Row],[POS]]="3B",MAX(AR$1:AR1080)+1,"")</f>
        <v/>
      </c>
      <c r="AS1081" t="str">
        <f>IFERROR(INDEX(PLAYERIDMAP2[PLAYERNAME],MATCH(ROW()-ROW(AS$1),THIRDBASE,0)),"")</f>
        <v/>
      </c>
      <c r="AT1081" t="str">
        <f>IF(PLAYERIDMAP2[[#This Row],[POS]]="SS",MAX(AT$1:AT1080)+1,"")</f>
        <v/>
      </c>
      <c r="AU1081" t="str">
        <f>IFERROR(INDEX(PLAYERIDMAP2[PLAYERNAME],MATCH(ROW()-ROW(AU$1),SHORTSTOP,0)),"")</f>
        <v/>
      </c>
      <c r="AV1081">
        <f>IF(PLAYERIDMAP2[[#This Row],[POS]]="OF",MAX(AV$1:AV1080)+1,"")</f>
        <v>216</v>
      </c>
      <c r="AW1081" t="str">
        <f>IFERROR(INDEX(PLAYERIDMAP2[PLAYERNAME],MATCH(ROW()-ROW(AW$1),OUTFIELD,0)),"")</f>
        <v/>
      </c>
      <c r="AX1081">
        <f>IF(PLAYERIDMAP2[[#This Row],[POS]]&lt;&gt;"P",MAX(AX$1:AX1080)+1,"")</f>
        <v>564</v>
      </c>
      <c r="AY1081" t="str">
        <f>IFERROR(INDEX(PLAYERIDMAP2[PLAYERNAME],MATCH(ROW()-ROW(AY$1),HITTERS,0)),"")</f>
        <v/>
      </c>
      <c r="AZ1081" t="str">
        <f>IF(PLAYERIDMAP2[[#This Row],[POS]]="P",MAX(AZ$1:AZ1080)+1,"")</f>
        <v/>
      </c>
      <c r="BA1081" t="str">
        <f>IFERROR(INDEX(PLAYERIDMAP2[PLAYERNAME],MATCH(ROW()-ROW(BA$1),PITCHERS,0)),"")</f>
        <v/>
      </c>
    </row>
    <row r="1082" spans="1:53" x14ac:dyDescent="0.25">
      <c r="A1082" t="s">
        <v>14386</v>
      </c>
      <c r="B1082" t="s">
        <v>5667</v>
      </c>
      <c r="C1082" s="1">
        <v>27716</v>
      </c>
      <c r="D1082" t="s">
        <v>16893</v>
      </c>
      <c r="E1082" t="s">
        <v>18087</v>
      </c>
      <c r="F1082" t="s">
        <v>11258</v>
      </c>
      <c r="G1082" t="s">
        <v>14693</v>
      </c>
      <c r="H1082" t="s">
        <v>12676</v>
      </c>
      <c r="I1082" t="s">
        <v>18088</v>
      </c>
      <c r="J1082" t="s">
        <v>5667</v>
      </c>
      <c r="K1082">
        <v>120074</v>
      </c>
      <c r="L1082" t="s">
        <v>5667</v>
      </c>
      <c r="M1082">
        <v>8236</v>
      </c>
      <c r="N1082" t="s">
        <v>5667</v>
      </c>
      <c r="O1082" t="s">
        <v>14387</v>
      </c>
      <c r="P1082" t="s">
        <v>14386</v>
      </c>
      <c r="Q1082">
        <v>5909</v>
      </c>
      <c r="R1082" t="s">
        <v>5667</v>
      </c>
      <c r="S1082">
        <v>3748</v>
      </c>
      <c r="T1082" t="s">
        <v>5667</v>
      </c>
      <c r="U1082" t="s">
        <v>5667</v>
      </c>
      <c r="V1082" t="s">
        <v>14388</v>
      </c>
      <c r="W1082">
        <v>1499</v>
      </c>
      <c r="X1082">
        <v>5909</v>
      </c>
      <c r="Y1082" t="s">
        <v>5667</v>
      </c>
      <c r="Z1082" t="s">
        <v>14389</v>
      </c>
      <c r="AA1082" t="s">
        <v>10958</v>
      </c>
      <c r="AB1082" t="s">
        <v>10958</v>
      </c>
      <c r="AC1082" t="s">
        <v>5667</v>
      </c>
      <c r="AD1082" t="s">
        <v>14389</v>
      </c>
      <c r="AE1082">
        <v>5549</v>
      </c>
      <c r="AF1082" t="s">
        <v>5667</v>
      </c>
      <c r="AG1082">
        <v>5192</v>
      </c>
      <c r="AH1082" t="s">
        <v>5667</v>
      </c>
      <c r="AL1082" t="str">
        <f>IF(PLAYERIDMAP2[[#This Row],[POS]]="C",MAX(AL$1:AL1081)+1,"")</f>
        <v/>
      </c>
      <c r="AM1082" t="str">
        <f>IFERROR(INDEX(PLAYERIDMAP2[PLAYERNAME],MATCH(ROW()-ROW(AM$1),CATCHERS,0)),"")</f>
        <v/>
      </c>
      <c r="AN1082" t="str">
        <f>IF(PLAYERIDMAP2[[#This Row],[POS]]="1B",MAX(AN$1:AN1081)+1,"")</f>
        <v/>
      </c>
      <c r="AO1082" t="str">
        <f>IFERROR(INDEX(PLAYERIDMAP2[PLAYERNAME],MATCH(ROW()-ROW(AO$1),FIRSTBASE,0)),"")</f>
        <v/>
      </c>
      <c r="AP1082" t="str">
        <f>IF(PLAYERIDMAP2[[#This Row],[POS]]="2B",MAX(AP$1:AP1081)+1,"")</f>
        <v/>
      </c>
      <c r="AQ1082" t="str">
        <f>IFERROR(INDEX(PLAYERIDMAP2[PLAYERNAME],MATCH(ROW()-ROW(AQ$1),SECONDBASE,0)),"")</f>
        <v/>
      </c>
      <c r="AR1082" t="str">
        <f>IF(PLAYERIDMAP2[[#This Row],[POS]]="3B",MAX(AR$1:AR1081)+1,"")</f>
        <v/>
      </c>
      <c r="AS1082" t="str">
        <f>IFERROR(INDEX(PLAYERIDMAP2[PLAYERNAME],MATCH(ROW()-ROW(AS$1),THIRDBASE,0)),"")</f>
        <v/>
      </c>
      <c r="AT1082" t="str">
        <f>IF(PLAYERIDMAP2[[#This Row],[POS]]="SS",MAX(AT$1:AT1081)+1,"")</f>
        <v/>
      </c>
      <c r="AU1082" t="str">
        <f>IFERROR(INDEX(PLAYERIDMAP2[PLAYERNAME],MATCH(ROW()-ROW(AU$1),SHORTSTOP,0)),"")</f>
        <v/>
      </c>
      <c r="AV1082" t="str">
        <f>IF(PLAYERIDMAP2[[#This Row],[POS]]="OF",MAX(AV$1:AV1081)+1,"")</f>
        <v/>
      </c>
      <c r="AW1082" t="str">
        <f>IFERROR(INDEX(PLAYERIDMAP2[PLAYERNAME],MATCH(ROW()-ROW(AW$1),OUTFIELD,0)),"")</f>
        <v/>
      </c>
      <c r="AX1082">
        <f>IF(PLAYERIDMAP2[[#This Row],[POS]]&lt;&gt;"P",MAX(AX$1:AX1081)+1,"")</f>
        <v>565</v>
      </c>
      <c r="AY1082" t="str">
        <f>IFERROR(INDEX(PLAYERIDMAP2[PLAYERNAME],MATCH(ROW()-ROW(AY$1),HITTERS,0)),"")</f>
        <v/>
      </c>
      <c r="AZ1082" t="str">
        <f>IF(PLAYERIDMAP2[[#This Row],[POS]]="P",MAX(AZ$1:AZ1081)+1,"")</f>
        <v/>
      </c>
      <c r="BA1082" t="str">
        <f>IFERROR(INDEX(PLAYERIDMAP2[PLAYERNAME],MATCH(ROW()-ROW(BA$1),PITCHERS,0)),"")</f>
        <v/>
      </c>
    </row>
    <row r="1083" spans="1:53" x14ac:dyDescent="0.25">
      <c r="A1083" t="s">
        <v>19184</v>
      </c>
      <c r="B1083" t="s">
        <v>10238</v>
      </c>
      <c r="C1083" s="1">
        <v>34737</v>
      </c>
      <c r="D1083" t="s">
        <v>19185</v>
      </c>
      <c r="E1083" t="s">
        <v>19186</v>
      </c>
      <c r="F1083" t="s">
        <v>11119</v>
      </c>
      <c r="G1083" t="s">
        <v>14693</v>
      </c>
      <c r="H1083" t="s">
        <v>10988</v>
      </c>
      <c r="I1083" t="s">
        <v>19187</v>
      </c>
      <c r="J1083" t="s">
        <v>10238</v>
      </c>
      <c r="K1083">
        <v>532077</v>
      </c>
      <c r="L1083" t="s">
        <v>10238</v>
      </c>
      <c r="M1083">
        <v>2042942</v>
      </c>
      <c r="N1083" t="s">
        <v>10238</v>
      </c>
      <c r="P1083" t="s">
        <v>19184</v>
      </c>
      <c r="Q1083">
        <v>9907</v>
      </c>
      <c r="R1083" t="s">
        <v>10238</v>
      </c>
      <c r="S1083">
        <v>32693</v>
      </c>
      <c r="T1083" t="s">
        <v>10238</v>
      </c>
      <c r="W1083">
        <v>68997</v>
      </c>
      <c r="X1083">
        <v>9907</v>
      </c>
      <c r="Y1083" t="s">
        <v>10238</v>
      </c>
      <c r="Z1083" t="s">
        <v>19188</v>
      </c>
      <c r="AA1083" t="s">
        <v>5703</v>
      </c>
      <c r="AB1083" t="s">
        <v>5703</v>
      </c>
      <c r="AD1083" t="s">
        <v>19188</v>
      </c>
      <c r="AF1083" t="s">
        <v>10238</v>
      </c>
      <c r="AG1083">
        <v>62196</v>
      </c>
      <c r="AH1083" t="s">
        <v>10238</v>
      </c>
      <c r="AL1083" t="str">
        <f>IF(PLAYERIDMAP2[[#This Row],[POS]]="C",MAX(AL$1:AL1082)+1,"")</f>
        <v/>
      </c>
      <c r="AM1083" t="str">
        <f>IFERROR(INDEX(PLAYERIDMAP2[PLAYERNAME],MATCH(ROW()-ROW(AM$1),CATCHERS,0)),"")</f>
        <v/>
      </c>
      <c r="AN1083" t="str">
        <f>IF(PLAYERIDMAP2[[#This Row],[POS]]="1B",MAX(AN$1:AN1082)+1,"")</f>
        <v/>
      </c>
      <c r="AO1083" t="str">
        <f>IFERROR(INDEX(PLAYERIDMAP2[PLAYERNAME],MATCH(ROW()-ROW(AO$1),FIRSTBASE,0)),"")</f>
        <v/>
      </c>
      <c r="AP1083" t="str">
        <f>IF(PLAYERIDMAP2[[#This Row],[POS]]="2B",MAX(AP$1:AP1082)+1,"")</f>
        <v/>
      </c>
      <c r="AQ1083" t="str">
        <f>IFERROR(INDEX(PLAYERIDMAP2[PLAYERNAME],MATCH(ROW()-ROW(AQ$1),SECONDBASE,0)),"")</f>
        <v/>
      </c>
      <c r="AR1083" t="str">
        <f>IF(PLAYERIDMAP2[[#This Row],[POS]]="3B",MAX(AR$1:AR1082)+1,"")</f>
        <v/>
      </c>
      <c r="AS1083" t="str">
        <f>IFERROR(INDEX(PLAYERIDMAP2[PLAYERNAME],MATCH(ROW()-ROW(AS$1),THIRDBASE,0)),"")</f>
        <v/>
      </c>
      <c r="AT1083" t="str">
        <f>IF(PLAYERIDMAP2[[#This Row],[POS]]="SS",MAX(AT$1:AT1082)+1,"")</f>
        <v/>
      </c>
      <c r="AU1083" t="str">
        <f>IFERROR(INDEX(PLAYERIDMAP2[PLAYERNAME],MATCH(ROW()-ROW(AU$1),SHORTSTOP,0)),"")</f>
        <v/>
      </c>
      <c r="AV1083" t="str">
        <f>IF(PLAYERIDMAP2[[#This Row],[POS]]="OF",MAX(AV$1:AV1082)+1,"")</f>
        <v/>
      </c>
      <c r="AW1083" t="str">
        <f>IFERROR(INDEX(PLAYERIDMAP2[PLAYERNAME],MATCH(ROW()-ROW(AW$1),OUTFIELD,0)),"")</f>
        <v/>
      </c>
      <c r="AX1083" t="str">
        <f>IF(PLAYERIDMAP2[[#This Row],[POS]]&lt;&gt;"P",MAX(AX$1:AX1082)+1,"")</f>
        <v/>
      </c>
      <c r="AY1083" t="str">
        <f>IFERROR(INDEX(PLAYERIDMAP2[PLAYERNAME],MATCH(ROW()-ROW(AY$1),HITTERS,0)),"")</f>
        <v/>
      </c>
      <c r="AZ1083">
        <f>IF(PLAYERIDMAP2[[#This Row],[POS]]="P",MAX(AZ$1:AZ1082)+1,"")</f>
        <v>517</v>
      </c>
      <c r="BA1083" t="str">
        <f>IFERROR(INDEX(PLAYERIDMAP2[PLAYERNAME],MATCH(ROW()-ROW(BA$1),PITCHERS,0)),"")</f>
        <v/>
      </c>
    </row>
    <row r="1084" spans="1:53" x14ac:dyDescent="0.25">
      <c r="A1084" t="s">
        <v>14390</v>
      </c>
      <c r="B1084" t="s">
        <v>10424</v>
      </c>
      <c r="C1084" s="1">
        <v>28366</v>
      </c>
      <c r="D1084" t="s">
        <v>18767</v>
      </c>
      <c r="E1084" t="s">
        <v>18768</v>
      </c>
      <c r="F1084" t="s">
        <v>11016</v>
      </c>
      <c r="G1084" t="s">
        <v>11016</v>
      </c>
      <c r="H1084" t="s">
        <v>10988</v>
      </c>
      <c r="I1084" t="s">
        <v>18769</v>
      </c>
      <c r="K1084">
        <v>400061</v>
      </c>
      <c r="L1084" t="s">
        <v>10424</v>
      </c>
      <c r="M1084">
        <v>212033</v>
      </c>
      <c r="N1084" t="s">
        <v>10424</v>
      </c>
      <c r="O1084" t="s">
        <v>14391</v>
      </c>
      <c r="P1084" t="s">
        <v>14390</v>
      </c>
      <c r="Q1084">
        <v>6646</v>
      </c>
      <c r="R1084" t="s">
        <v>10424</v>
      </c>
      <c r="S1084">
        <v>4575</v>
      </c>
      <c r="T1084" t="s">
        <v>10424</v>
      </c>
      <c r="V1084" t="s">
        <v>14392</v>
      </c>
      <c r="W1084">
        <v>33</v>
      </c>
      <c r="X1084">
        <v>6646</v>
      </c>
      <c r="Y1084" t="s">
        <v>10424</v>
      </c>
      <c r="Z1084" t="s">
        <v>16670</v>
      </c>
      <c r="AA1084" t="s">
        <v>5703</v>
      </c>
      <c r="AB1084" t="s">
        <v>5703</v>
      </c>
      <c r="AD1084" t="s">
        <v>16670</v>
      </c>
      <c r="AL1084" t="str">
        <f>IF(PLAYERIDMAP2[[#This Row],[POS]]="C",MAX(AL$1:AL1083)+1,"")</f>
        <v/>
      </c>
      <c r="AM1084" t="str">
        <f>IFERROR(INDEX(PLAYERIDMAP2[PLAYERNAME],MATCH(ROW()-ROW(AM$1),CATCHERS,0)),"")</f>
        <v/>
      </c>
      <c r="AN1084" t="str">
        <f>IF(PLAYERIDMAP2[[#This Row],[POS]]="1B",MAX(AN$1:AN1083)+1,"")</f>
        <v/>
      </c>
      <c r="AO1084" t="str">
        <f>IFERROR(INDEX(PLAYERIDMAP2[PLAYERNAME],MATCH(ROW()-ROW(AO$1),FIRSTBASE,0)),"")</f>
        <v/>
      </c>
      <c r="AP1084" t="str">
        <f>IF(PLAYERIDMAP2[[#This Row],[POS]]="2B",MAX(AP$1:AP1083)+1,"")</f>
        <v/>
      </c>
      <c r="AQ1084" t="str">
        <f>IFERROR(INDEX(PLAYERIDMAP2[PLAYERNAME],MATCH(ROW()-ROW(AQ$1),SECONDBASE,0)),"")</f>
        <v/>
      </c>
      <c r="AR1084" t="str">
        <f>IF(PLAYERIDMAP2[[#This Row],[POS]]="3B",MAX(AR$1:AR1083)+1,"")</f>
        <v/>
      </c>
      <c r="AS1084" t="str">
        <f>IFERROR(INDEX(PLAYERIDMAP2[PLAYERNAME],MATCH(ROW()-ROW(AS$1),THIRDBASE,0)),"")</f>
        <v/>
      </c>
      <c r="AT1084" t="str">
        <f>IF(PLAYERIDMAP2[[#This Row],[POS]]="SS",MAX(AT$1:AT1083)+1,"")</f>
        <v/>
      </c>
      <c r="AU1084" t="str">
        <f>IFERROR(INDEX(PLAYERIDMAP2[PLAYERNAME],MATCH(ROW()-ROW(AU$1),SHORTSTOP,0)),"")</f>
        <v/>
      </c>
      <c r="AV1084" t="str">
        <f>IF(PLAYERIDMAP2[[#This Row],[POS]]="OF",MAX(AV$1:AV1083)+1,"")</f>
        <v/>
      </c>
      <c r="AW1084" t="str">
        <f>IFERROR(INDEX(PLAYERIDMAP2[PLAYERNAME],MATCH(ROW()-ROW(AW$1),OUTFIELD,0)),"")</f>
        <v/>
      </c>
      <c r="AX1084" t="str">
        <f>IF(PLAYERIDMAP2[[#This Row],[POS]]&lt;&gt;"P",MAX(AX$1:AX1083)+1,"")</f>
        <v/>
      </c>
      <c r="AY1084" t="str">
        <f>IFERROR(INDEX(PLAYERIDMAP2[PLAYERNAME],MATCH(ROW()-ROW(AY$1),HITTERS,0)),"")</f>
        <v/>
      </c>
      <c r="AZ1084">
        <f>IF(PLAYERIDMAP2[[#This Row],[POS]]="P",MAX(AZ$1:AZ1083)+1,"")</f>
        <v>518</v>
      </c>
      <c r="BA1084" t="str">
        <f>IFERROR(INDEX(PLAYERIDMAP2[PLAYERNAME],MATCH(ROW()-ROW(BA$1),PITCHERS,0)),"")</f>
        <v/>
      </c>
    </row>
    <row r="1085" spans="1:53" x14ac:dyDescent="0.25">
      <c r="A1085" t="s">
        <v>19854</v>
      </c>
      <c r="B1085" t="s">
        <v>10759</v>
      </c>
      <c r="C1085" s="1">
        <v>31097</v>
      </c>
      <c r="D1085" t="s">
        <v>17155</v>
      </c>
      <c r="E1085" t="s">
        <v>19855</v>
      </c>
      <c r="F1085" t="s">
        <v>11057</v>
      </c>
      <c r="G1085" t="s">
        <v>14693</v>
      </c>
      <c r="H1085" t="s">
        <v>10988</v>
      </c>
      <c r="I1085" t="s">
        <v>19856</v>
      </c>
      <c r="J1085" t="s">
        <v>10759</v>
      </c>
      <c r="K1085">
        <v>519096</v>
      </c>
      <c r="L1085" t="s">
        <v>10759</v>
      </c>
      <c r="M1085">
        <v>1601533</v>
      </c>
      <c r="N1085" t="s">
        <v>10759</v>
      </c>
      <c r="O1085" t="s">
        <v>19857</v>
      </c>
      <c r="P1085" t="s">
        <v>19854</v>
      </c>
      <c r="Q1085">
        <v>9149</v>
      </c>
      <c r="R1085" t="s">
        <v>10759</v>
      </c>
      <c r="S1085">
        <v>30328</v>
      </c>
      <c r="T1085" t="s">
        <v>10759</v>
      </c>
      <c r="V1085" t="s">
        <v>19858</v>
      </c>
      <c r="W1085">
        <v>57047</v>
      </c>
      <c r="X1085">
        <v>9149</v>
      </c>
      <c r="Y1085" t="s">
        <v>10759</v>
      </c>
      <c r="Z1085" t="s">
        <v>19859</v>
      </c>
      <c r="AA1085" t="s">
        <v>5703</v>
      </c>
      <c r="AB1085" t="s">
        <v>5703</v>
      </c>
      <c r="AD1085" t="s">
        <v>19859</v>
      </c>
      <c r="AF1085" t="s">
        <v>10759</v>
      </c>
      <c r="AG1085">
        <v>17036</v>
      </c>
      <c r="AH1085" t="s">
        <v>10759</v>
      </c>
      <c r="AL1085" t="str">
        <f>IF(PLAYERIDMAP2[[#This Row],[POS]]="C",MAX(AL$1:AL1084)+1,"")</f>
        <v/>
      </c>
      <c r="AM1085" t="str">
        <f>IFERROR(INDEX(PLAYERIDMAP2[PLAYERNAME],MATCH(ROW()-ROW(AM$1),CATCHERS,0)),"")</f>
        <v/>
      </c>
      <c r="AN1085" t="str">
        <f>IF(PLAYERIDMAP2[[#This Row],[POS]]="1B",MAX(AN$1:AN1084)+1,"")</f>
        <v/>
      </c>
      <c r="AO1085" t="str">
        <f>IFERROR(INDEX(PLAYERIDMAP2[PLAYERNAME],MATCH(ROW()-ROW(AO$1),FIRSTBASE,0)),"")</f>
        <v/>
      </c>
      <c r="AP1085" t="str">
        <f>IF(PLAYERIDMAP2[[#This Row],[POS]]="2B",MAX(AP$1:AP1084)+1,"")</f>
        <v/>
      </c>
      <c r="AQ1085" t="str">
        <f>IFERROR(INDEX(PLAYERIDMAP2[PLAYERNAME],MATCH(ROW()-ROW(AQ$1),SECONDBASE,0)),"")</f>
        <v/>
      </c>
      <c r="AR1085" t="str">
        <f>IF(PLAYERIDMAP2[[#This Row],[POS]]="3B",MAX(AR$1:AR1084)+1,"")</f>
        <v/>
      </c>
      <c r="AS1085" t="str">
        <f>IFERROR(INDEX(PLAYERIDMAP2[PLAYERNAME],MATCH(ROW()-ROW(AS$1),THIRDBASE,0)),"")</f>
        <v/>
      </c>
      <c r="AT1085" t="str">
        <f>IF(PLAYERIDMAP2[[#This Row],[POS]]="SS",MAX(AT$1:AT1084)+1,"")</f>
        <v/>
      </c>
      <c r="AU1085" t="str">
        <f>IFERROR(INDEX(PLAYERIDMAP2[PLAYERNAME],MATCH(ROW()-ROW(AU$1),SHORTSTOP,0)),"")</f>
        <v/>
      </c>
      <c r="AV1085" t="str">
        <f>IF(PLAYERIDMAP2[[#This Row],[POS]]="OF",MAX(AV$1:AV1084)+1,"")</f>
        <v/>
      </c>
      <c r="AW1085" t="str">
        <f>IFERROR(INDEX(PLAYERIDMAP2[PLAYERNAME],MATCH(ROW()-ROW(AW$1),OUTFIELD,0)),"")</f>
        <v/>
      </c>
      <c r="AX1085" t="str">
        <f>IF(PLAYERIDMAP2[[#This Row],[POS]]&lt;&gt;"P",MAX(AX$1:AX1084)+1,"")</f>
        <v/>
      </c>
      <c r="AY1085" t="str">
        <f>IFERROR(INDEX(PLAYERIDMAP2[PLAYERNAME],MATCH(ROW()-ROW(AY$1),HITTERS,0)),"")</f>
        <v/>
      </c>
      <c r="AZ1085">
        <f>IF(PLAYERIDMAP2[[#This Row],[POS]]="P",MAX(AZ$1:AZ1084)+1,"")</f>
        <v>519</v>
      </c>
      <c r="BA1085" t="str">
        <f>IFERROR(INDEX(PLAYERIDMAP2[PLAYERNAME],MATCH(ROW()-ROW(BA$1),PITCHERS,0)),"")</f>
        <v/>
      </c>
    </row>
    <row r="1086" spans="1:53" x14ac:dyDescent="0.25">
      <c r="A1086" t="s">
        <v>14393</v>
      </c>
      <c r="B1086" t="s">
        <v>10875</v>
      </c>
      <c r="C1086" s="1">
        <v>31373</v>
      </c>
      <c r="D1086" t="s">
        <v>17013</v>
      </c>
      <c r="E1086" t="s">
        <v>18642</v>
      </c>
      <c r="F1086" t="s">
        <v>11151</v>
      </c>
      <c r="G1086" t="s">
        <v>16838</v>
      </c>
      <c r="H1086" t="s">
        <v>10988</v>
      </c>
      <c r="I1086" t="s">
        <v>18643</v>
      </c>
      <c r="J1086" t="s">
        <v>10875</v>
      </c>
      <c r="K1086">
        <v>493603</v>
      </c>
      <c r="L1086" t="s">
        <v>10875</v>
      </c>
      <c r="M1086">
        <v>1537191</v>
      </c>
      <c r="N1086" t="s">
        <v>10875</v>
      </c>
      <c r="O1086" t="s">
        <v>14394</v>
      </c>
      <c r="P1086" t="s">
        <v>14393</v>
      </c>
      <c r="Q1086">
        <v>8736</v>
      </c>
      <c r="R1086" t="s">
        <v>10875</v>
      </c>
      <c r="S1086">
        <v>29705</v>
      </c>
      <c r="T1086" t="s">
        <v>10875</v>
      </c>
      <c r="V1086" t="s">
        <v>14395</v>
      </c>
      <c r="W1086">
        <v>51434</v>
      </c>
      <c r="X1086">
        <v>8736</v>
      </c>
      <c r="Y1086" t="s">
        <v>10875</v>
      </c>
      <c r="Z1086" t="s">
        <v>14396</v>
      </c>
      <c r="AA1086" t="s">
        <v>11011</v>
      </c>
      <c r="AB1086" t="s">
        <v>5703</v>
      </c>
      <c r="AC1086" t="s">
        <v>10875</v>
      </c>
      <c r="AD1086" t="s">
        <v>14396</v>
      </c>
      <c r="AE1086">
        <v>9318</v>
      </c>
      <c r="AF1086" t="s">
        <v>10875</v>
      </c>
      <c r="AG1086">
        <v>12257</v>
      </c>
      <c r="AL1086" t="str">
        <f>IF(PLAYERIDMAP2[[#This Row],[POS]]="C",MAX(AL$1:AL1085)+1,"")</f>
        <v/>
      </c>
      <c r="AM1086" t="str">
        <f>IFERROR(INDEX(PLAYERIDMAP2[PLAYERNAME],MATCH(ROW()-ROW(AM$1),CATCHERS,0)),"")</f>
        <v/>
      </c>
      <c r="AN1086" t="str">
        <f>IF(PLAYERIDMAP2[[#This Row],[POS]]="1B",MAX(AN$1:AN1085)+1,"")</f>
        <v/>
      </c>
      <c r="AO1086" t="str">
        <f>IFERROR(INDEX(PLAYERIDMAP2[PLAYERNAME],MATCH(ROW()-ROW(AO$1),FIRSTBASE,0)),"")</f>
        <v/>
      </c>
      <c r="AP1086" t="str">
        <f>IF(PLAYERIDMAP2[[#This Row],[POS]]="2B",MAX(AP$1:AP1085)+1,"")</f>
        <v/>
      </c>
      <c r="AQ1086" t="str">
        <f>IFERROR(INDEX(PLAYERIDMAP2[PLAYERNAME],MATCH(ROW()-ROW(AQ$1),SECONDBASE,0)),"")</f>
        <v/>
      </c>
      <c r="AR1086" t="str">
        <f>IF(PLAYERIDMAP2[[#This Row],[POS]]="3B",MAX(AR$1:AR1085)+1,"")</f>
        <v/>
      </c>
      <c r="AS1086" t="str">
        <f>IFERROR(INDEX(PLAYERIDMAP2[PLAYERNAME],MATCH(ROW()-ROW(AS$1),THIRDBASE,0)),"")</f>
        <v/>
      </c>
      <c r="AT1086" t="str">
        <f>IF(PLAYERIDMAP2[[#This Row],[POS]]="SS",MAX(AT$1:AT1085)+1,"")</f>
        <v/>
      </c>
      <c r="AU1086" t="str">
        <f>IFERROR(INDEX(PLAYERIDMAP2[PLAYERNAME],MATCH(ROW()-ROW(AU$1),SHORTSTOP,0)),"")</f>
        <v/>
      </c>
      <c r="AV1086" t="str">
        <f>IF(PLAYERIDMAP2[[#This Row],[POS]]="OF",MAX(AV$1:AV1085)+1,"")</f>
        <v/>
      </c>
      <c r="AW1086" t="str">
        <f>IFERROR(INDEX(PLAYERIDMAP2[PLAYERNAME],MATCH(ROW()-ROW(AW$1),OUTFIELD,0)),"")</f>
        <v/>
      </c>
      <c r="AX1086" t="str">
        <f>IF(PLAYERIDMAP2[[#This Row],[POS]]&lt;&gt;"P",MAX(AX$1:AX1085)+1,"")</f>
        <v/>
      </c>
      <c r="AY1086" t="str">
        <f>IFERROR(INDEX(PLAYERIDMAP2[PLAYERNAME],MATCH(ROW()-ROW(AY$1),HITTERS,0)),"")</f>
        <v/>
      </c>
      <c r="AZ1086">
        <f>IF(PLAYERIDMAP2[[#This Row],[POS]]="P",MAX(AZ$1:AZ1085)+1,"")</f>
        <v>520</v>
      </c>
      <c r="BA1086" t="str">
        <f>IFERROR(INDEX(PLAYERIDMAP2[PLAYERNAME],MATCH(ROW()-ROW(BA$1),PITCHERS,0)),"")</f>
        <v/>
      </c>
    </row>
    <row r="1087" spans="1:53" x14ac:dyDescent="0.25">
      <c r="A1087" t="s">
        <v>14397</v>
      </c>
      <c r="B1087" t="s">
        <v>10301</v>
      </c>
      <c r="C1087" s="1">
        <v>30939</v>
      </c>
      <c r="D1087" t="s">
        <v>16890</v>
      </c>
      <c r="E1087" t="s">
        <v>20123</v>
      </c>
      <c r="F1087" t="s">
        <v>11068</v>
      </c>
      <c r="G1087" t="s">
        <v>16838</v>
      </c>
      <c r="H1087" t="s">
        <v>10988</v>
      </c>
      <c r="I1087" t="s">
        <v>20124</v>
      </c>
      <c r="J1087" t="s">
        <v>10301</v>
      </c>
      <c r="K1087">
        <v>489189</v>
      </c>
      <c r="L1087" t="s">
        <v>10301</v>
      </c>
      <c r="M1087">
        <v>1447030</v>
      </c>
      <c r="N1087" t="s">
        <v>10301</v>
      </c>
      <c r="O1087" t="s">
        <v>14398</v>
      </c>
      <c r="P1087" t="s">
        <v>14397</v>
      </c>
      <c r="Q1087">
        <v>8371</v>
      </c>
      <c r="R1087" t="s">
        <v>10301</v>
      </c>
      <c r="S1087">
        <v>29251</v>
      </c>
      <c r="T1087" t="s">
        <v>10301</v>
      </c>
      <c r="V1087" t="s">
        <v>14399</v>
      </c>
      <c r="W1087">
        <v>46496</v>
      </c>
      <c r="X1087">
        <v>8371</v>
      </c>
      <c r="Y1087" t="s">
        <v>10301</v>
      </c>
      <c r="Z1087" t="s">
        <v>14400</v>
      </c>
      <c r="AA1087" t="s">
        <v>10958</v>
      </c>
      <c r="AB1087" t="s">
        <v>10958</v>
      </c>
      <c r="AD1087" t="s">
        <v>14400</v>
      </c>
      <c r="AF1087" t="s">
        <v>10301</v>
      </c>
      <c r="AG1087">
        <v>6089</v>
      </c>
      <c r="AL1087" t="str">
        <f>IF(PLAYERIDMAP2[[#This Row],[POS]]="C",MAX(AL$1:AL1086)+1,"")</f>
        <v/>
      </c>
      <c r="AM1087" t="str">
        <f>IFERROR(INDEX(PLAYERIDMAP2[PLAYERNAME],MATCH(ROW()-ROW(AM$1),CATCHERS,0)),"")</f>
        <v/>
      </c>
      <c r="AN1087" t="str">
        <f>IF(PLAYERIDMAP2[[#This Row],[POS]]="1B",MAX(AN$1:AN1086)+1,"")</f>
        <v/>
      </c>
      <c r="AO1087" t="str">
        <f>IFERROR(INDEX(PLAYERIDMAP2[PLAYERNAME],MATCH(ROW()-ROW(AO$1),FIRSTBASE,0)),"")</f>
        <v/>
      </c>
      <c r="AP1087" t="str">
        <f>IF(PLAYERIDMAP2[[#This Row],[POS]]="2B",MAX(AP$1:AP1086)+1,"")</f>
        <v/>
      </c>
      <c r="AQ1087" t="str">
        <f>IFERROR(INDEX(PLAYERIDMAP2[PLAYERNAME],MATCH(ROW()-ROW(AQ$1),SECONDBASE,0)),"")</f>
        <v/>
      </c>
      <c r="AR1087" t="str">
        <f>IF(PLAYERIDMAP2[[#This Row],[POS]]="3B",MAX(AR$1:AR1086)+1,"")</f>
        <v/>
      </c>
      <c r="AS1087" t="str">
        <f>IFERROR(INDEX(PLAYERIDMAP2[PLAYERNAME],MATCH(ROW()-ROW(AS$1),THIRDBASE,0)),"")</f>
        <v/>
      </c>
      <c r="AT1087" t="str">
        <f>IF(PLAYERIDMAP2[[#This Row],[POS]]="SS",MAX(AT$1:AT1086)+1,"")</f>
        <v/>
      </c>
      <c r="AU1087" t="str">
        <f>IFERROR(INDEX(PLAYERIDMAP2[PLAYERNAME],MATCH(ROW()-ROW(AU$1),SHORTSTOP,0)),"")</f>
        <v/>
      </c>
      <c r="AV1087" t="str">
        <f>IF(PLAYERIDMAP2[[#This Row],[POS]]="OF",MAX(AV$1:AV1086)+1,"")</f>
        <v/>
      </c>
      <c r="AW1087" t="str">
        <f>IFERROR(INDEX(PLAYERIDMAP2[PLAYERNAME],MATCH(ROW()-ROW(AW$1),OUTFIELD,0)),"")</f>
        <v/>
      </c>
      <c r="AX1087" t="str">
        <f>IF(PLAYERIDMAP2[[#This Row],[POS]]&lt;&gt;"P",MAX(AX$1:AX1086)+1,"")</f>
        <v/>
      </c>
      <c r="AY1087" t="str">
        <f>IFERROR(INDEX(PLAYERIDMAP2[PLAYERNAME],MATCH(ROW()-ROW(AY$1),HITTERS,0)),"")</f>
        <v/>
      </c>
      <c r="AZ1087">
        <f>IF(PLAYERIDMAP2[[#This Row],[POS]]="P",MAX(AZ$1:AZ1086)+1,"")</f>
        <v>521</v>
      </c>
      <c r="BA1087" t="str">
        <f>IFERROR(INDEX(PLAYERIDMAP2[PLAYERNAME],MATCH(ROW()-ROW(BA$1),PITCHERS,0)),"")</f>
        <v/>
      </c>
    </row>
    <row r="1088" spans="1:53" x14ac:dyDescent="0.25">
      <c r="A1088" t="s">
        <v>14401</v>
      </c>
      <c r="B1088" t="s">
        <v>4968</v>
      </c>
      <c r="C1088" s="1">
        <v>28153</v>
      </c>
      <c r="D1088" t="s">
        <v>18406</v>
      </c>
      <c r="E1088" t="s">
        <v>18407</v>
      </c>
      <c r="F1088" t="s">
        <v>11016</v>
      </c>
      <c r="G1088" t="s">
        <v>11016</v>
      </c>
      <c r="H1088" t="s">
        <v>11003</v>
      </c>
      <c r="I1088" t="s">
        <v>18408</v>
      </c>
      <c r="K1088">
        <v>407489</v>
      </c>
      <c r="L1088" t="s">
        <v>4968</v>
      </c>
      <c r="M1088">
        <v>181597</v>
      </c>
      <c r="N1088" t="s">
        <v>4968</v>
      </c>
      <c r="O1088" t="s">
        <v>14402</v>
      </c>
      <c r="P1088" t="s">
        <v>14401</v>
      </c>
      <c r="Q1088">
        <v>6639</v>
      </c>
      <c r="R1088" t="s">
        <v>4968</v>
      </c>
      <c r="S1088">
        <v>4598</v>
      </c>
      <c r="T1088" t="s">
        <v>4968</v>
      </c>
      <c r="V1088" t="s">
        <v>14403</v>
      </c>
      <c r="W1088">
        <v>318</v>
      </c>
      <c r="X1088">
        <v>6639</v>
      </c>
      <c r="Y1088" t="s">
        <v>4968</v>
      </c>
      <c r="Z1088" t="s">
        <v>14404</v>
      </c>
      <c r="AA1088" t="s">
        <v>10958</v>
      </c>
      <c r="AB1088" t="s">
        <v>10958</v>
      </c>
      <c r="AC1088" t="s">
        <v>4968</v>
      </c>
      <c r="AD1088" t="s">
        <v>14404</v>
      </c>
      <c r="AL1088" t="str">
        <f>IF(PLAYERIDMAP2[[#This Row],[POS]]="C",MAX(AL$1:AL1087)+1,"")</f>
        <v/>
      </c>
      <c r="AM1088" t="str">
        <f>IFERROR(INDEX(PLAYERIDMAP2[PLAYERNAME],MATCH(ROW()-ROW(AM$1),CATCHERS,0)),"")</f>
        <v/>
      </c>
      <c r="AN1088">
        <f>IF(PLAYERIDMAP2[[#This Row],[POS]]="1B",MAX(AN$1:AN1087)+1,"")</f>
        <v>63</v>
      </c>
      <c r="AO1088" t="str">
        <f>IFERROR(INDEX(PLAYERIDMAP2[PLAYERNAME],MATCH(ROW()-ROW(AO$1),FIRSTBASE,0)),"")</f>
        <v/>
      </c>
      <c r="AP1088" t="str">
        <f>IF(PLAYERIDMAP2[[#This Row],[POS]]="2B",MAX(AP$1:AP1087)+1,"")</f>
        <v/>
      </c>
      <c r="AQ1088" t="str">
        <f>IFERROR(INDEX(PLAYERIDMAP2[PLAYERNAME],MATCH(ROW()-ROW(AQ$1),SECONDBASE,0)),"")</f>
        <v/>
      </c>
      <c r="AR1088" t="str">
        <f>IF(PLAYERIDMAP2[[#This Row],[POS]]="3B",MAX(AR$1:AR1087)+1,"")</f>
        <v/>
      </c>
      <c r="AS1088" t="str">
        <f>IFERROR(INDEX(PLAYERIDMAP2[PLAYERNAME],MATCH(ROW()-ROW(AS$1),THIRDBASE,0)),"")</f>
        <v/>
      </c>
      <c r="AT1088" t="str">
        <f>IF(PLAYERIDMAP2[[#This Row],[POS]]="SS",MAX(AT$1:AT1087)+1,"")</f>
        <v/>
      </c>
      <c r="AU1088" t="str">
        <f>IFERROR(INDEX(PLAYERIDMAP2[PLAYERNAME],MATCH(ROW()-ROW(AU$1),SHORTSTOP,0)),"")</f>
        <v/>
      </c>
      <c r="AV1088" t="str">
        <f>IF(PLAYERIDMAP2[[#This Row],[POS]]="OF",MAX(AV$1:AV1087)+1,"")</f>
        <v/>
      </c>
      <c r="AW1088" t="str">
        <f>IFERROR(INDEX(PLAYERIDMAP2[PLAYERNAME],MATCH(ROW()-ROW(AW$1),OUTFIELD,0)),"")</f>
        <v/>
      </c>
      <c r="AX1088">
        <f>IF(PLAYERIDMAP2[[#This Row],[POS]]&lt;&gt;"P",MAX(AX$1:AX1087)+1,"")</f>
        <v>566</v>
      </c>
      <c r="AY1088" t="str">
        <f>IFERROR(INDEX(PLAYERIDMAP2[PLAYERNAME],MATCH(ROW()-ROW(AY$1),HITTERS,0)),"")</f>
        <v/>
      </c>
      <c r="AZ1088" t="str">
        <f>IF(PLAYERIDMAP2[[#This Row],[POS]]="P",MAX(AZ$1:AZ1087)+1,"")</f>
        <v/>
      </c>
      <c r="BA1088" t="str">
        <f>IFERROR(INDEX(PLAYERIDMAP2[PLAYERNAME],MATCH(ROW()-ROW(BA$1),PITCHERS,0)),"")</f>
        <v/>
      </c>
    </row>
    <row r="1089" spans="1:53" x14ac:dyDescent="0.25">
      <c r="A1089" t="s">
        <v>14405</v>
      </c>
      <c r="B1089" t="s">
        <v>10307</v>
      </c>
      <c r="C1089" s="1">
        <v>30025</v>
      </c>
      <c r="D1089" t="s">
        <v>17930</v>
      </c>
      <c r="E1089" t="s">
        <v>20299</v>
      </c>
      <c r="F1089" t="s">
        <v>11016</v>
      </c>
      <c r="G1089" t="s">
        <v>11016</v>
      </c>
      <c r="H1089" t="s">
        <v>10988</v>
      </c>
      <c r="I1089" t="s">
        <v>20300</v>
      </c>
      <c r="J1089" t="s">
        <v>10307</v>
      </c>
      <c r="K1089">
        <v>434663</v>
      </c>
      <c r="L1089" t="s">
        <v>14406</v>
      </c>
      <c r="M1089">
        <v>533057</v>
      </c>
      <c r="N1089" t="s">
        <v>14406</v>
      </c>
      <c r="O1089" t="s">
        <v>14407</v>
      </c>
      <c r="P1089" t="s">
        <v>14408</v>
      </c>
      <c r="Q1089">
        <v>7541</v>
      </c>
      <c r="R1089" t="s">
        <v>14406</v>
      </c>
      <c r="S1089">
        <v>6272</v>
      </c>
      <c r="T1089" t="s">
        <v>14406</v>
      </c>
      <c r="V1089" t="s">
        <v>14409</v>
      </c>
      <c r="W1089">
        <v>40448</v>
      </c>
      <c r="X1089">
        <v>7541</v>
      </c>
      <c r="Y1089" t="s">
        <v>14406</v>
      </c>
      <c r="Z1089" t="s">
        <v>20301</v>
      </c>
      <c r="AA1089" t="s">
        <v>5703</v>
      </c>
      <c r="AB1089" t="s">
        <v>5703</v>
      </c>
      <c r="AD1089" t="s">
        <v>16671</v>
      </c>
      <c r="AL1089" t="str">
        <f>IF(PLAYERIDMAP2[[#This Row],[POS]]="C",MAX(AL$1:AL1088)+1,"")</f>
        <v/>
      </c>
      <c r="AM1089" t="str">
        <f>IFERROR(INDEX(PLAYERIDMAP2[PLAYERNAME],MATCH(ROW()-ROW(AM$1),CATCHERS,0)),"")</f>
        <v/>
      </c>
      <c r="AN1089" t="str">
        <f>IF(PLAYERIDMAP2[[#This Row],[POS]]="1B",MAX(AN$1:AN1088)+1,"")</f>
        <v/>
      </c>
      <c r="AO1089" t="str">
        <f>IFERROR(INDEX(PLAYERIDMAP2[PLAYERNAME],MATCH(ROW()-ROW(AO$1),FIRSTBASE,0)),"")</f>
        <v/>
      </c>
      <c r="AP1089" t="str">
        <f>IF(PLAYERIDMAP2[[#This Row],[POS]]="2B",MAX(AP$1:AP1088)+1,"")</f>
        <v/>
      </c>
      <c r="AQ1089" t="str">
        <f>IFERROR(INDEX(PLAYERIDMAP2[PLAYERNAME],MATCH(ROW()-ROW(AQ$1),SECONDBASE,0)),"")</f>
        <v/>
      </c>
      <c r="AR1089" t="str">
        <f>IF(PLAYERIDMAP2[[#This Row],[POS]]="3B",MAX(AR$1:AR1088)+1,"")</f>
        <v/>
      </c>
      <c r="AS1089" t="str">
        <f>IFERROR(INDEX(PLAYERIDMAP2[PLAYERNAME],MATCH(ROW()-ROW(AS$1),THIRDBASE,0)),"")</f>
        <v/>
      </c>
      <c r="AT1089" t="str">
        <f>IF(PLAYERIDMAP2[[#This Row],[POS]]="SS",MAX(AT$1:AT1088)+1,"")</f>
        <v/>
      </c>
      <c r="AU1089" t="str">
        <f>IFERROR(INDEX(PLAYERIDMAP2[PLAYERNAME],MATCH(ROW()-ROW(AU$1),SHORTSTOP,0)),"")</f>
        <v/>
      </c>
      <c r="AV1089" t="str">
        <f>IF(PLAYERIDMAP2[[#This Row],[POS]]="OF",MAX(AV$1:AV1088)+1,"")</f>
        <v/>
      </c>
      <c r="AW1089" t="str">
        <f>IFERROR(INDEX(PLAYERIDMAP2[PLAYERNAME],MATCH(ROW()-ROW(AW$1),OUTFIELD,0)),"")</f>
        <v/>
      </c>
      <c r="AX1089" t="str">
        <f>IF(PLAYERIDMAP2[[#This Row],[POS]]&lt;&gt;"P",MAX(AX$1:AX1088)+1,"")</f>
        <v/>
      </c>
      <c r="AY1089" t="str">
        <f>IFERROR(INDEX(PLAYERIDMAP2[PLAYERNAME],MATCH(ROW()-ROW(AY$1),HITTERS,0)),"")</f>
        <v/>
      </c>
      <c r="AZ1089">
        <f>IF(PLAYERIDMAP2[[#This Row],[POS]]="P",MAX(AZ$1:AZ1088)+1,"")</f>
        <v>522</v>
      </c>
      <c r="BA1089" t="str">
        <f>IFERROR(INDEX(PLAYERIDMAP2[PLAYERNAME],MATCH(ROW()-ROW(BA$1),PITCHERS,0)),"")</f>
        <v/>
      </c>
    </row>
    <row r="1090" spans="1:53" x14ac:dyDescent="0.25">
      <c r="A1090" t="s">
        <v>18496</v>
      </c>
      <c r="B1090" t="s">
        <v>9779</v>
      </c>
      <c r="C1090" s="1">
        <v>33806</v>
      </c>
      <c r="D1090" t="s">
        <v>17549</v>
      </c>
      <c r="E1090" t="s">
        <v>18497</v>
      </c>
      <c r="F1090" t="s">
        <v>11258</v>
      </c>
      <c r="G1090" t="s">
        <v>14693</v>
      </c>
      <c r="H1090" t="s">
        <v>10988</v>
      </c>
      <c r="I1090" t="s">
        <v>18498</v>
      </c>
      <c r="J1090" t="s">
        <v>9779</v>
      </c>
      <c r="K1090">
        <v>596064</v>
      </c>
      <c r="L1090" t="s">
        <v>9779</v>
      </c>
      <c r="M1090">
        <v>2049944</v>
      </c>
      <c r="N1090" t="s">
        <v>9779</v>
      </c>
      <c r="P1090" t="s">
        <v>18496</v>
      </c>
      <c r="Q1090">
        <v>9859</v>
      </c>
      <c r="S1090">
        <v>33211</v>
      </c>
      <c r="T1090" t="s">
        <v>9779</v>
      </c>
      <c r="W1090">
        <v>70765</v>
      </c>
      <c r="X1090">
        <v>9859</v>
      </c>
      <c r="Y1090" t="s">
        <v>9779</v>
      </c>
      <c r="Z1090" t="s">
        <v>18499</v>
      </c>
      <c r="AA1090" t="s">
        <v>10958</v>
      </c>
      <c r="AB1090" t="s">
        <v>10958</v>
      </c>
      <c r="AD1090" t="s">
        <v>18499</v>
      </c>
      <c r="AH1090" t="s">
        <v>9779</v>
      </c>
      <c r="AL1090" t="str">
        <f>IF(PLAYERIDMAP2[[#This Row],[POS]]="C",MAX(AL$1:AL1089)+1,"")</f>
        <v/>
      </c>
      <c r="AM1090" t="str">
        <f>IFERROR(INDEX(PLAYERIDMAP2[PLAYERNAME],MATCH(ROW()-ROW(AM$1),CATCHERS,0)),"")</f>
        <v/>
      </c>
      <c r="AN1090" t="str">
        <f>IF(PLAYERIDMAP2[[#This Row],[POS]]="1B",MAX(AN$1:AN1089)+1,"")</f>
        <v/>
      </c>
      <c r="AO1090" t="str">
        <f>IFERROR(INDEX(PLAYERIDMAP2[PLAYERNAME],MATCH(ROW()-ROW(AO$1),FIRSTBASE,0)),"")</f>
        <v/>
      </c>
      <c r="AP1090" t="str">
        <f>IF(PLAYERIDMAP2[[#This Row],[POS]]="2B",MAX(AP$1:AP1089)+1,"")</f>
        <v/>
      </c>
      <c r="AQ1090" t="str">
        <f>IFERROR(INDEX(PLAYERIDMAP2[PLAYERNAME],MATCH(ROW()-ROW(AQ$1),SECONDBASE,0)),"")</f>
        <v/>
      </c>
      <c r="AR1090" t="str">
        <f>IF(PLAYERIDMAP2[[#This Row],[POS]]="3B",MAX(AR$1:AR1089)+1,"")</f>
        <v/>
      </c>
      <c r="AS1090" t="str">
        <f>IFERROR(INDEX(PLAYERIDMAP2[PLAYERNAME],MATCH(ROW()-ROW(AS$1),THIRDBASE,0)),"")</f>
        <v/>
      </c>
      <c r="AT1090" t="str">
        <f>IF(PLAYERIDMAP2[[#This Row],[POS]]="SS",MAX(AT$1:AT1089)+1,"")</f>
        <v/>
      </c>
      <c r="AU1090" t="str">
        <f>IFERROR(INDEX(PLAYERIDMAP2[PLAYERNAME],MATCH(ROW()-ROW(AU$1),SHORTSTOP,0)),"")</f>
        <v/>
      </c>
      <c r="AV1090" t="str">
        <f>IF(PLAYERIDMAP2[[#This Row],[POS]]="OF",MAX(AV$1:AV1089)+1,"")</f>
        <v/>
      </c>
      <c r="AW1090" t="str">
        <f>IFERROR(INDEX(PLAYERIDMAP2[PLAYERNAME],MATCH(ROW()-ROW(AW$1),OUTFIELD,0)),"")</f>
        <v/>
      </c>
      <c r="AX1090" t="str">
        <f>IF(PLAYERIDMAP2[[#This Row],[POS]]&lt;&gt;"P",MAX(AX$1:AX1089)+1,"")</f>
        <v/>
      </c>
      <c r="AY1090" t="str">
        <f>IFERROR(INDEX(PLAYERIDMAP2[PLAYERNAME],MATCH(ROW()-ROW(AY$1),HITTERS,0)),"")</f>
        <v/>
      </c>
      <c r="AZ1090">
        <f>IF(PLAYERIDMAP2[[#This Row],[POS]]="P",MAX(AZ$1:AZ1089)+1,"")</f>
        <v>523</v>
      </c>
      <c r="BA1090" t="str">
        <f>IFERROR(INDEX(PLAYERIDMAP2[PLAYERNAME],MATCH(ROW()-ROW(BA$1),PITCHERS,0)),"")</f>
        <v/>
      </c>
    </row>
    <row r="1091" spans="1:53" x14ac:dyDescent="0.25">
      <c r="A1091" t="s">
        <v>14410</v>
      </c>
      <c r="B1091" t="s">
        <v>5175</v>
      </c>
      <c r="C1091" s="1">
        <v>33462</v>
      </c>
      <c r="D1091" t="s">
        <v>16985</v>
      </c>
      <c r="E1091" t="s">
        <v>17856</v>
      </c>
      <c r="F1091" t="s">
        <v>11115</v>
      </c>
      <c r="G1091" t="s">
        <v>16838</v>
      </c>
      <c r="H1091" t="s">
        <v>11097</v>
      </c>
      <c r="I1091" t="s">
        <v>17857</v>
      </c>
      <c r="J1091" t="s">
        <v>5175</v>
      </c>
      <c r="K1091">
        <v>572008</v>
      </c>
      <c r="L1091" t="s">
        <v>5175</v>
      </c>
      <c r="M1091">
        <v>1741384</v>
      </c>
      <c r="N1091" t="s">
        <v>5175</v>
      </c>
      <c r="O1091" t="s">
        <v>14411</v>
      </c>
      <c r="P1091" t="s">
        <v>14410</v>
      </c>
      <c r="Q1091">
        <v>9526</v>
      </c>
      <c r="R1091" t="s">
        <v>5175</v>
      </c>
      <c r="S1091">
        <v>30862</v>
      </c>
      <c r="T1091" t="s">
        <v>5175</v>
      </c>
      <c r="U1091" t="s">
        <v>5175</v>
      </c>
      <c r="V1091" t="s">
        <v>14412</v>
      </c>
      <c r="W1091">
        <v>60931</v>
      </c>
      <c r="X1091">
        <v>9526</v>
      </c>
      <c r="Y1091" t="s">
        <v>5175</v>
      </c>
      <c r="Z1091" t="s">
        <v>14413</v>
      </c>
      <c r="AA1091" t="s">
        <v>5703</v>
      </c>
      <c r="AB1091" t="s">
        <v>5703</v>
      </c>
      <c r="AC1091" t="s">
        <v>5175</v>
      </c>
      <c r="AD1091" t="s">
        <v>14413</v>
      </c>
      <c r="AE1091">
        <v>11004</v>
      </c>
      <c r="AF1091" t="s">
        <v>5175</v>
      </c>
      <c r="AG1091">
        <v>13501</v>
      </c>
      <c r="AH1091" t="s">
        <v>5175</v>
      </c>
      <c r="AL1091" t="str">
        <f>IF(PLAYERIDMAP2[[#This Row],[POS]]="C",MAX(AL$1:AL1090)+1,"")</f>
        <v/>
      </c>
      <c r="AM1091" t="str">
        <f>IFERROR(INDEX(PLAYERIDMAP2[PLAYERNAME],MATCH(ROW()-ROW(AM$1),CATCHERS,0)),"")</f>
        <v/>
      </c>
      <c r="AN1091" t="str">
        <f>IF(PLAYERIDMAP2[[#This Row],[POS]]="1B",MAX(AN$1:AN1090)+1,"")</f>
        <v/>
      </c>
      <c r="AO1091" t="str">
        <f>IFERROR(INDEX(PLAYERIDMAP2[PLAYERNAME],MATCH(ROW()-ROW(AO$1),FIRSTBASE,0)),"")</f>
        <v/>
      </c>
      <c r="AP1091" t="str">
        <f>IF(PLAYERIDMAP2[[#This Row],[POS]]="2B",MAX(AP$1:AP1090)+1,"")</f>
        <v/>
      </c>
      <c r="AQ1091" t="str">
        <f>IFERROR(INDEX(PLAYERIDMAP2[PLAYERNAME],MATCH(ROW()-ROW(AQ$1),SECONDBASE,0)),"")</f>
        <v/>
      </c>
      <c r="AR1091" t="str">
        <f>IF(PLAYERIDMAP2[[#This Row],[POS]]="3B",MAX(AR$1:AR1090)+1,"")</f>
        <v/>
      </c>
      <c r="AS1091" t="str">
        <f>IFERROR(INDEX(PLAYERIDMAP2[PLAYERNAME],MATCH(ROW()-ROW(AS$1),THIRDBASE,0)),"")</f>
        <v/>
      </c>
      <c r="AT1091">
        <f>IF(PLAYERIDMAP2[[#This Row],[POS]]="SS",MAX(AT$1:AT1090)+1,"")</f>
        <v>67</v>
      </c>
      <c r="AU1091" t="str">
        <f>IFERROR(INDEX(PLAYERIDMAP2[PLAYERNAME],MATCH(ROW()-ROW(AU$1),SHORTSTOP,0)),"")</f>
        <v/>
      </c>
      <c r="AV1091" t="str">
        <f>IF(PLAYERIDMAP2[[#This Row],[POS]]="OF",MAX(AV$1:AV1090)+1,"")</f>
        <v/>
      </c>
      <c r="AW1091" t="str">
        <f>IFERROR(INDEX(PLAYERIDMAP2[PLAYERNAME],MATCH(ROW()-ROW(AW$1),OUTFIELD,0)),"")</f>
        <v/>
      </c>
      <c r="AX1091">
        <f>IF(PLAYERIDMAP2[[#This Row],[POS]]&lt;&gt;"P",MAX(AX$1:AX1090)+1,"")</f>
        <v>567</v>
      </c>
      <c r="AY1091" t="str">
        <f>IFERROR(INDEX(PLAYERIDMAP2[PLAYERNAME],MATCH(ROW()-ROW(AY$1),HITTERS,0)),"")</f>
        <v/>
      </c>
      <c r="AZ1091" t="str">
        <f>IF(PLAYERIDMAP2[[#This Row],[POS]]="P",MAX(AZ$1:AZ1090)+1,"")</f>
        <v/>
      </c>
      <c r="BA1091" t="str">
        <f>IFERROR(INDEX(PLAYERIDMAP2[PLAYERNAME],MATCH(ROW()-ROW(BA$1),PITCHERS,0)),"")</f>
        <v/>
      </c>
    </row>
    <row r="1092" spans="1:53" x14ac:dyDescent="0.25">
      <c r="A1092" t="s">
        <v>14414</v>
      </c>
      <c r="B1092" t="s">
        <v>14415</v>
      </c>
      <c r="C1092" s="1">
        <v>30222</v>
      </c>
      <c r="D1092" t="s">
        <v>20114</v>
      </c>
      <c r="E1092" t="s">
        <v>17856</v>
      </c>
      <c r="F1092" t="s">
        <v>11062</v>
      </c>
      <c r="G1092" t="s">
        <v>16838</v>
      </c>
      <c r="H1092" t="s">
        <v>10988</v>
      </c>
      <c r="I1092" t="s">
        <v>20115</v>
      </c>
      <c r="J1092" t="s">
        <v>14415</v>
      </c>
      <c r="K1092">
        <v>452249</v>
      </c>
      <c r="L1092" t="s">
        <v>14415</v>
      </c>
      <c r="M1092">
        <v>1098982</v>
      </c>
      <c r="N1092" t="s">
        <v>14415</v>
      </c>
      <c r="O1092" t="s">
        <v>14416</v>
      </c>
      <c r="P1092" t="s">
        <v>14414</v>
      </c>
      <c r="Q1092">
        <v>7936</v>
      </c>
      <c r="R1092" t="s">
        <v>14415</v>
      </c>
      <c r="V1092" t="s">
        <v>14417</v>
      </c>
      <c r="W1092">
        <v>46510</v>
      </c>
      <c r="X1092">
        <v>7936</v>
      </c>
      <c r="Y1092" t="s">
        <v>14415</v>
      </c>
      <c r="Z1092" t="s">
        <v>16672</v>
      </c>
      <c r="AA1092" t="s">
        <v>5703</v>
      </c>
      <c r="AB1092" t="s">
        <v>5703</v>
      </c>
      <c r="AD1092" t="s">
        <v>16672</v>
      </c>
      <c r="AL1092" t="str">
        <f>IF(PLAYERIDMAP2[[#This Row],[POS]]="C",MAX(AL$1:AL1091)+1,"")</f>
        <v/>
      </c>
      <c r="AM1092" t="str">
        <f>IFERROR(INDEX(PLAYERIDMAP2[PLAYERNAME],MATCH(ROW()-ROW(AM$1),CATCHERS,0)),"")</f>
        <v/>
      </c>
      <c r="AN1092" t="str">
        <f>IF(PLAYERIDMAP2[[#This Row],[POS]]="1B",MAX(AN$1:AN1091)+1,"")</f>
        <v/>
      </c>
      <c r="AO1092" t="str">
        <f>IFERROR(INDEX(PLAYERIDMAP2[PLAYERNAME],MATCH(ROW()-ROW(AO$1),FIRSTBASE,0)),"")</f>
        <v/>
      </c>
      <c r="AP1092" t="str">
        <f>IF(PLAYERIDMAP2[[#This Row],[POS]]="2B",MAX(AP$1:AP1091)+1,"")</f>
        <v/>
      </c>
      <c r="AQ1092" t="str">
        <f>IFERROR(INDEX(PLAYERIDMAP2[PLAYERNAME],MATCH(ROW()-ROW(AQ$1),SECONDBASE,0)),"")</f>
        <v/>
      </c>
      <c r="AR1092" t="str">
        <f>IF(PLAYERIDMAP2[[#This Row],[POS]]="3B",MAX(AR$1:AR1091)+1,"")</f>
        <v/>
      </c>
      <c r="AS1092" t="str">
        <f>IFERROR(INDEX(PLAYERIDMAP2[PLAYERNAME],MATCH(ROW()-ROW(AS$1),THIRDBASE,0)),"")</f>
        <v/>
      </c>
      <c r="AT1092" t="str">
        <f>IF(PLAYERIDMAP2[[#This Row],[POS]]="SS",MAX(AT$1:AT1091)+1,"")</f>
        <v/>
      </c>
      <c r="AU1092" t="str">
        <f>IFERROR(INDEX(PLAYERIDMAP2[PLAYERNAME],MATCH(ROW()-ROW(AU$1),SHORTSTOP,0)),"")</f>
        <v/>
      </c>
      <c r="AV1092" t="str">
        <f>IF(PLAYERIDMAP2[[#This Row],[POS]]="OF",MAX(AV$1:AV1091)+1,"")</f>
        <v/>
      </c>
      <c r="AW1092" t="str">
        <f>IFERROR(INDEX(PLAYERIDMAP2[PLAYERNAME],MATCH(ROW()-ROW(AW$1),OUTFIELD,0)),"")</f>
        <v/>
      </c>
      <c r="AX1092" t="str">
        <f>IF(PLAYERIDMAP2[[#This Row],[POS]]&lt;&gt;"P",MAX(AX$1:AX1091)+1,"")</f>
        <v/>
      </c>
      <c r="AY1092" t="str">
        <f>IFERROR(INDEX(PLAYERIDMAP2[PLAYERNAME],MATCH(ROW()-ROW(AY$1),HITTERS,0)),"")</f>
        <v/>
      </c>
      <c r="AZ1092">
        <f>IF(PLAYERIDMAP2[[#This Row],[POS]]="P",MAX(AZ$1:AZ1091)+1,"")</f>
        <v>524</v>
      </c>
      <c r="BA1092" t="str">
        <f>IFERROR(INDEX(PLAYERIDMAP2[PLAYERNAME],MATCH(ROW()-ROW(BA$1),PITCHERS,0)),"")</f>
        <v/>
      </c>
    </row>
    <row r="1093" spans="1:53" x14ac:dyDescent="0.25">
      <c r="A1093" t="s">
        <v>14418</v>
      </c>
      <c r="B1093" t="s">
        <v>5559</v>
      </c>
      <c r="C1093" s="1">
        <v>33189</v>
      </c>
      <c r="D1093" t="s">
        <v>20486</v>
      </c>
      <c r="E1093" t="s">
        <v>20487</v>
      </c>
      <c r="F1093" t="s">
        <v>11082</v>
      </c>
      <c r="G1093" t="s">
        <v>16838</v>
      </c>
      <c r="H1093" t="s">
        <v>10998</v>
      </c>
      <c r="I1093" t="s">
        <v>20488</v>
      </c>
      <c r="J1093" t="s">
        <v>5559</v>
      </c>
      <c r="K1093">
        <v>542303</v>
      </c>
      <c r="L1093" t="s">
        <v>5559</v>
      </c>
      <c r="M1093">
        <v>1953522</v>
      </c>
      <c r="N1093" t="s">
        <v>5559</v>
      </c>
      <c r="O1093" t="s">
        <v>14419</v>
      </c>
      <c r="P1093" t="s">
        <v>14418</v>
      </c>
      <c r="Q1093">
        <v>9385</v>
      </c>
      <c r="R1093" t="s">
        <v>5559</v>
      </c>
      <c r="S1093">
        <v>31668</v>
      </c>
      <c r="T1093" t="s">
        <v>5559</v>
      </c>
      <c r="U1093" t="s">
        <v>5559</v>
      </c>
      <c r="V1093" t="s">
        <v>14420</v>
      </c>
      <c r="W1093">
        <v>59145</v>
      </c>
      <c r="X1093">
        <v>9385</v>
      </c>
      <c r="Y1093" t="s">
        <v>5559</v>
      </c>
      <c r="Z1093" t="s">
        <v>14421</v>
      </c>
      <c r="AA1093" t="s">
        <v>5703</v>
      </c>
      <c r="AB1093" t="s">
        <v>5703</v>
      </c>
      <c r="AC1093" t="s">
        <v>5559</v>
      </c>
      <c r="AD1093" t="s">
        <v>14421</v>
      </c>
      <c r="AE1093">
        <v>11770</v>
      </c>
      <c r="AF1093" t="s">
        <v>5559</v>
      </c>
      <c r="AG1093">
        <v>17086</v>
      </c>
      <c r="AL1093" t="str">
        <f>IF(PLAYERIDMAP2[[#This Row],[POS]]="C",MAX(AL$1:AL1092)+1,"")</f>
        <v/>
      </c>
      <c r="AM1093" t="str">
        <f>IFERROR(INDEX(PLAYERIDMAP2[PLAYERNAME],MATCH(ROW()-ROW(AM$1),CATCHERS,0)),"")</f>
        <v/>
      </c>
      <c r="AN1093" t="str">
        <f>IF(PLAYERIDMAP2[[#This Row],[POS]]="1B",MAX(AN$1:AN1092)+1,"")</f>
        <v/>
      </c>
      <c r="AO1093" t="str">
        <f>IFERROR(INDEX(PLAYERIDMAP2[PLAYERNAME],MATCH(ROW()-ROW(AO$1),FIRSTBASE,0)),"")</f>
        <v/>
      </c>
      <c r="AP1093" t="str">
        <f>IF(PLAYERIDMAP2[[#This Row],[POS]]="2B",MAX(AP$1:AP1092)+1,"")</f>
        <v/>
      </c>
      <c r="AQ1093" t="str">
        <f>IFERROR(INDEX(PLAYERIDMAP2[PLAYERNAME],MATCH(ROW()-ROW(AQ$1),SECONDBASE,0)),"")</f>
        <v/>
      </c>
      <c r="AR1093" t="str">
        <f>IF(PLAYERIDMAP2[[#This Row],[POS]]="3B",MAX(AR$1:AR1092)+1,"")</f>
        <v/>
      </c>
      <c r="AS1093" t="str">
        <f>IFERROR(INDEX(PLAYERIDMAP2[PLAYERNAME],MATCH(ROW()-ROW(AS$1),THIRDBASE,0)),"")</f>
        <v/>
      </c>
      <c r="AT1093" t="str">
        <f>IF(PLAYERIDMAP2[[#This Row],[POS]]="SS",MAX(AT$1:AT1092)+1,"")</f>
        <v/>
      </c>
      <c r="AU1093" t="str">
        <f>IFERROR(INDEX(PLAYERIDMAP2[PLAYERNAME],MATCH(ROW()-ROW(AU$1),SHORTSTOP,0)),"")</f>
        <v/>
      </c>
      <c r="AV1093">
        <f>IF(PLAYERIDMAP2[[#This Row],[POS]]="OF",MAX(AV$1:AV1092)+1,"")</f>
        <v>217</v>
      </c>
      <c r="AW1093" t="str">
        <f>IFERROR(INDEX(PLAYERIDMAP2[PLAYERNAME],MATCH(ROW()-ROW(AW$1),OUTFIELD,0)),"")</f>
        <v/>
      </c>
      <c r="AX1093">
        <f>IF(PLAYERIDMAP2[[#This Row],[POS]]&lt;&gt;"P",MAX(AX$1:AX1092)+1,"")</f>
        <v>568</v>
      </c>
      <c r="AY1093" t="str">
        <f>IFERROR(INDEX(PLAYERIDMAP2[PLAYERNAME],MATCH(ROW()-ROW(AY$1),HITTERS,0)),"")</f>
        <v/>
      </c>
      <c r="AZ1093" t="str">
        <f>IF(PLAYERIDMAP2[[#This Row],[POS]]="P",MAX(AZ$1:AZ1092)+1,"")</f>
        <v/>
      </c>
      <c r="BA1093" t="str">
        <f>IFERROR(INDEX(PLAYERIDMAP2[PLAYERNAME],MATCH(ROW()-ROW(BA$1),PITCHERS,0)),"")</f>
        <v/>
      </c>
    </row>
    <row r="1094" spans="1:53" x14ac:dyDescent="0.25">
      <c r="A1094" t="s">
        <v>14422</v>
      </c>
      <c r="B1094" t="s">
        <v>4355</v>
      </c>
      <c r="C1094" s="1">
        <v>31442</v>
      </c>
      <c r="D1094" t="s">
        <v>17706</v>
      </c>
      <c r="E1094" t="s">
        <v>19506</v>
      </c>
      <c r="F1094" t="s">
        <v>11115</v>
      </c>
      <c r="G1094" t="s">
        <v>16838</v>
      </c>
      <c r="H1094" t="s">
        <v>11110</v>
      </c>
      <c r="I1094" t="s">
        <v>19507</v>
      </c>
      <c r="J1094" t="s">
        <v>4355</v>
      </c>
      <c r="K1094">
        <v>457574</v>
      </c>
      <c r="L1094" t="s">
        <v>4355</v>
      </c>
      <c r="M1094">
        <v>1736379</v>
      </c>
      <c r="N1094" t="s">
        <v>4355</v>
      </c>
      <c r="O1094" t="s">
        <v>14423</v>
      </c>
      <c r="P1094" t="s">
        <v>14422</v>
      </c>
      <c r="Q1094">
        <v>9067</v>
      </c>
      <c r="R1094" t="s">
        <v>4355</v>
      </c>
      <c r="S1094">
        <v>30605</v>
      </c>
      <c r="T1094" t="s">
        <v>4355</v>
      </c>
      <c r="U1094" t="s">
        <v>4355</v>
      </c>
      <c r="V1094" t="s">
        <v>14424</v>
      </c>
      <c r="W1094">
        <v>57053</v>
      </c>
      <c r="X1094">
        <v>9067</v>
      </c>
      <c r="Y1094" t="s">
        <v>4355</v>
      </c>
      <c r="Z1094" t="s">
        <v>14425</v>
      </c>
      <c r="AA1094" t="s">
        <v>5703</v>
      </c>
      <c r="AB1094" t="s">
        <v>5703</v>
      </c>
      <c r="AC1094" t="s">
        <v>4355</v>
      </c>
      <c r="AD1094" t="s">
        <v>14425</v>
      </c>
      <c r="AF1094" t="s">
        <v>4355</v>
      </c>
      <c r="AG1094">
        <v>13230</v>
      </c>
      <c r="AL1094">
        <f>IF(PLAYERIDMAP2[[#This Row],[POS]]="C",MAX(AL$1:AL1093)+1,"")</f>
        <v>74</v>
      </c>
      <c r="AM1094" t="str">
        <f>IFERROR(INDEX(PLAYERIDMAP2[PLAYERNAME],MATCH(ROW()-ROW(AM$1),CATCHERS,0)),"")</f>
        <v/>
      </c>
      <c r="AN1094" t="str">
        <f>IF(PLAYERIDMAP2[[#This Row],[POS]]="1B",MAX(AN$1:AN1093)+1,"")</f>
        <v/>
      </c>
      <c r="AO1094" t="str">
        <f>IFERROR(INDEX(PLAYERIDMAP2[PLAYERNAME],MATCH(ROW()-ROW(AO$1),FIRSTBASE,0)),"")</f>
        <v/>
      </c>
      <c r="AP1094" t="str">
        <f>IF(PLAYERIDMAP2[[#This Row],[POS]]="2B",MAX(AP$1:AP1093)+1,"")</f>
        <v/>
      </c>
      <c r="AQ1094" t="str">
        <f>IFERROR(INDEX(PLAYERIDMAP2[PLAYERNAME],MATCH(ROW()-ROW(AQ$1),SECONDBASE,0)),"")</f>
        <v/>
      </c>
      <c r="AR1094" t="str">
        <f>IF(PLAYERIDMAP2[[#This Row],[POS]]="3B",MAX(AR$1:AR1093)+1,"")</f>
        <v/>
      </c>
      <c r="AS1094" t="str">
        <f>IFERROR(INDEX(PLAYERIDMAP2[PLAYERNAME],MATCH(ROW()-ROW(AS$1),THIRDBASE,0)),"")</f>
        <v/>
      </c>
      <c r="AT1094" t="str">
        <f>IF(PLAYERIDMAP2[[#This Row],[POS]]="SS",MAX(AT$1:AT1093)+1,"")</f>
        <v/>
      </c>
      <c r="AU1094" t="str">
        <f>IFERROR(INDEX(PLAYERIDMAP2[PLAYERNAME],MATCH(ROW()-ROW(AU$1),SHORTSTOP,0)),"")</f>
        <v/>
      </c>
      <c r="AV1094" t="str">
        <f>IF(PLAYERIDMAP2[[#This Row],[POS]]="OF",MAX(AV$1:AV1093)+1,"")</f>
        <v/>
      </c>
      <c r="AW1094" t="str">
        <f>IFERROR(INDEX(PLAYERIDMAP2[PLAYERNAME],MATCH(ROW()-ROW(AW$1),OUTFIELD,0)),"")</f>
        <v/>
      </c>
      <c r="AX1094">
        <f>IF(PLAYERIDMAP2[[#This Row],[POS]]&lt;&gt;"P",MAX(AX$1:AX1093)+1,"")</f>
        <v>569</v>
      </c>
      <c r="AY1094" t="str">
        <f>IFERROR(INDEX(PLAYERIDMAP2[PLAYERNAME],MATCH(ROW()-ROW(AY$1),HITTERS,0)),"")</f>
        <v/>
      </c>
      <c r="AZ1094" t="str">
        <f>IF(PLAYERIDMAP2[[#This Row],[POS]]="P",MAX(AZ$1:AZ1093)+1,"")</f>
        <v/>
      </c>
      <c r="BA1094" t="str">
        <f>IFERROR(INDEX(PLAYERIDMAP2[PLAYERNAME],MATCH(ROW()-ROW(BA$1),PITCHERS,0)),"")</f>
        <v/>
      </c>
    </row>
    <row r="1095" spans="1:53" x14ac:dyDescent="0.25">
      <c r="A1095" t="s">
        <v>14426</v>
      </c>
      <c r="B1095" t="s">
        <v>10750</v>
      </c>
      <c r="C1095" s="1">
        <v>28395</v>
      </c>
      <c r="D1095" t="s">
        <v>20608</v>
      </c>
      <c r="E1095" t="s">
        <v>20609</v>
      </c>
      <c r="F1095" t="s">
        <v>11016</v>
      </c>
      <c r="G1095" t="s">
        <v>11016</v>
      </c>
      <c r="H1095" t="s">
        <v>10988</v>
      </c>
      <c r="I1095" t="s">
        <v>20610</v>
      </c>
      <c r="K1095">
        <v>218894</v>
      </c>
      <c r="L1095" t="s">
        <v>10750</v>
      </c>
      <c r="M1095">
        <v>136232</v>
      </c>
      <c r="N1095" t="s">
        <v>10750</v>
      </c>
      <c r="O1095" t="s">
        <v>14427</v>
      </c>
      <c r="P1095" t="s">
        <v>14426</v>
      </c>
      <c r="Q1095">
        <v>6257</v>
      </c>
      <c r="R1095" t="s">
        <v>10750</v>
      </c>
      <c r="V1095" t="s">
        <v>14428</v>
      </c>
      <c r="W1095">
        <v>679</v>
      </c>
      <c r="Z1095" t="s">
        <v>16673</v>
      </c>
      <c r="AA1095" t="s">
        <v>5703</v>
      </c>
      <c r="AB1095" t="s">
        <v>5703</v>
      </c>
      <c r="AD1095" t="s">
        <v>16673</v>
      </c>
      <c r="AL1095" t="str">
        <f>IF(PLAYERIDMAP2[[#This Row],[POS]]="C",MAX(AL$1:AL1094)+1,"")</f>
        <v/>
      </c>
      <c r="AM1095" t="str">
        <f>IFERROR(INDEX(PLAYERIDMAP2[PLAYERNAME],MATCH(ROW()-ROW(AM$1),CATCHERS,0)),"")</f>
        <v/>
      </c>
      <c r="AN1095" t="str">
        <f>IF(PLAYERIDMAP2[[#This Row],[POS]]="1B",MAX(AN$1:AN1094)+1,"")</f>
        <v/>
      </c>
      <c r="AO1095" t="str">
        <f>IFERROR(INDEX(PLAYERIDMAP2[PLAYERNAME],MATCH(ROW()-ROW(AO$1),FIRSTBASE,0)),"")</f>
        <v/>
      </c>
      <c r="AP1095" t="str">
        <f>IF(PLAYERIDMAP2[[#This Row],[POS]]="2B",MAX(AP$1:AP1094)+1,"")</f>
        <v/>
      </c>
      <c r="AQ1095" t="str">
        <f>IFERROR(INDEX(PLAYERIDMAP2[PLAYERNAME],MATCH(ROW()-ROW(AQ$1),SECONDBASE,0)),"")</f>
        <v/>
      </c>
      <c r="AR1095" t="str">
        <f>IF(PLAYERIDMAP2[[#This Row],[POS]]="3B",MAX(AR$1:AR1094)+1,"")</f>
        <v/>
      </c>
      <c r="AS1095" t="str">
        <f>IFERROR(INDEX(PLAYERIDMAP2[PLAYERNAME],MATCH(ROW()-ROW(AS$1),THIRDBASE,0)),"")</f>
        <v/>
      </c>
      <c r="AT1095" t="str">
        <f>IF(PLAYERIDMAP2[[#This Row],[POS]]="SS",MAX(AT$1:AT1094)+1,"")</f>
        <v/>
      </c>
      <c r="AU1095" t="str">
        <f>IFERROR(INDEX(PLAYERIDMAP2[PLAYERNAME],MATCH(ROW()-ROW(AU$1),SHORTSTOP,0)),"")</f>
        <v/>
      </c>
      <c r="AV1095" t="str">
        <f>IF(PLAYERIDMAP2[[#This Row],[POS]]="OF",MAX(AV$1:AV1094)+1,"")</f>
        <v/>
      </c>
      <c r="AW1095" t="str">
        <f>IFERROR(INDEX(PLAYERIDMAP2[PLAYERNAME],MATCH(ROW()-ROW(AW$1),OUTFIELD,0)),"")</f>
        <v/>
      </c>
      <c r="AX1095" t="str">
        <f>IF(PLAYERIDMAP2[[#This Row],[POS]]&lt;&gt;"P",MAX(AX$1:AX1094)+1,"")</f>
        <v/>
      </c>
      <c r="AY1095" t="str">
        <f>IFERROR(INDEX(PLAYERIDMAP2[PLAYERNAME],MATCH(ROW()-ROW(AY$1),HITTERS,0)),"")</f>
        <v/>
      </c>
      <c r="AZ1095">
        <f>IF(PLAYERIDMAP2[[#This Row],[POS]]="P",MAX(AZ$1:AZ1094)+1,"")</f>
        <v>525</v>
      </c>
      <c r="BA1095" t="str">
        <f>IFERROR(INDEX(PLAYERIDMAP2[PLAYERNAME],MATCH(ROW()-ROW(BA$1),PITCHERS,0)),"")</f>
        <v/>
      </c>
    </row>
    <row r="1096" spans="1:53" x14ac:dyDescent="0.25">
      <c r="A1096" t="s">
        <v>14429</v>
      </c>
      <c r="B1096" t="s">
        <v>5444</v>
      </c>
      <c r="C1096" s="1">
        <v>29769</v>
      </c>
      <c r="D1096" t="s">
        <v>20044</v>
      </c>
      <c r="E1096" t="s">
        <v>20045</v>
      </c>
      <c r="F1096" t="s">
        <v>11007</v>
      </c>
      <c r="G1096" t="s">
        <v>16838</v>
      </c>
      <c r="H1096" t="s">
        <v>10998</v>
      </c>
      <c r="I1096" t="s">
        <v>20046</v>
      </c>
      <c r="J1096" t="s">
        <v>5444</v>
      </c>
      <c r="K1096">
        <v>434636</v>
      </c>
      <c r="L1096" t="s">
        <v>5444</v>
      </c>
      <c r="M1096">
        <v>490155</v>
      </c>
      <c r="N1096" t="s">
        <v>5444</v>
      </c>
      <c r="O1096" t="s">
        <v>14430</v>
      </c>
      <c r="P1096" t="s">
        <v>14429</v>
      </c>
      <c r="Q1096">
        <v>7717</v>
      </c>
      <c r="R1096" t="s">
        <v>5444</v>
      </c>
      <c r="S1096">
        <v>6488</v>
      </c>
      <c r="T1096" t="s">
        <v>5444</v>
      </c>
      <c r="U1096" t="s">
        <v>5444</v>
      </c>
      <c r="V1096" t="s">
        <v>14431</v>
      </c>
      <c r="W1096">
        <v>40737</v>
      </c>
      <c r="X1096">
        <v>7717</v>
      </c>
      <c r="Y1096" t="s">
        <v>5444</v>
      </c>
      <c r="Z1096" t="s">
        <v>14432</v>
      </c>
      <c r="AA1096" t="s">
        <v>11011</v>
      </c>
      <c r="AB1096" t="s">
        <v>5703</v>
      </c>
      <c r="AC1096" t="s">
        <v>5444</v>
      </c>
      <c r="AD1096" t="s">
        <v>14432</v>
      </c>
      <c r="AE1096">
        <v>8436</v>
      </c>
      <c r="AF1096" t="s">
        <v>5444</v>
      </c>
      <c r="AG1096">
        <v>5088</v>
      </c>
      <c r="AH1096" t="s">
        <v>5444</v>
      </c>
      <c r="AL1096" t="str">
        <f>IF(PLAYERIDMAP2[[#This Row],[POS]]="C",MAX(AL$1:AL1095)+1,"")</f>
        <v/>
      </c>
      <c r="AM1096" t="str">
        <f>IFERROR(INDEX(PLAYERIDMAP2[PLAYERNAME],MATCH(ROW()-ROW(AM$1),CATCHERS,0)),"")</f>
        <v/>
      </c>
      <c r="AN1096" t="str">
        <f>IF(PLAYERIDMAP2[[#This Row],[POS]]="1B",MAX(AN$1:AN1095)+1,"")</f>
        <v/>
      </c>
      <c r="AO1096" t="str">
        <f>IFERROR(INDEX(PLAYERIDMAP2[PLAYERNAME],MATCH(ROW()-ROW(AO$1),FIRSTBASE,0)),"")</f>
        <v/>
      </c>
      <c r="AP1096" t="str">
        <f>IF(PLAYERIDMAP2[[#This Row],[POS]]="2B",MAX(AP$1:AP1095)+1,"")</f>
        <v/>
      </c>
      <c r="AQ1096" t="str">
        <f>IFERROR(INDEX(PLAYERIDMAP2[PLAYERNAME],MATCH(ROW()-ROW(AQ$1),SECONDBASE,0)),"")</f>
        <v/>
      </c>
      <c r="AR1096" t="str">
        <f>IF(PLAYERIDMAP2[[#This Row],[POS]]="3B",MAX(AR$1:AR1095)+1,"")</f>
        <v/>
      </c>
      <c r="AS1096" t="str">
        <f>IFERROR(INDEX(PLAYERIDMAP2[PLAYERNAME],MATCH(ROW()-ROW(AS$1),THIRDBASE,0)),"")</f>
        <v/>
      </c>
      <c r="AT1096" t="str">
        <f>IF(PLAYERIDMAP2[[#This Row],[POS]]="SS",MAX(AT$1:AT1095)+1,"")</f>
        <v/>
      </c>
      <c r="AU1096" t="str">
        <f>IFERROR(INDEX(PLAYERIDMAP2[PLAYERNAME],MATCH(ROW()-ROW(AU$1),SHORTSTOP,0)),"")</f>
        <v/>
      </c>
      <c r="AV1096">
        <f>IF(PLAYERIDMAP2[[#This Row],[POS]]="OF",MAX(AV$1:AV1095)+1,"")</f>
        <v>218</v>
      </c>
      <c r="AW1096" t="str">
        <f>IFERROR(INDEX(PLAYERIDMAP2[PLAYERNAME],MATCH(ROW()-ROW(AW$1),OUTFIELD,0)),"")</f>
        <v/>
      </c>
      <c r="AX1096">
        <f>IF(PLAYERIDMAP2[[#This Row],[POS]]&lt;&gt;"P",MAX(AX$1:AX1095)+1,"")</f>
        <v>570</v>
      </c>
      <c r="AY1096" t="str">
        <f>IFERROR(INDEX(PLAYERIDMAP2[PLAYERNAME],MATCH(ROW()-ROW(AY$1),HITTERS,0)),"")</f>
        <v/>
      </c>
      <c r="AZ1096" t="str">
        <f>IF(PLAYERIDMAP2[[#This Row],[POS]]="P",MAX(AZ$1:AZ1095)+1,"")</f>
        <v/>
      </c>
      <c r="BA1096" t="str">
        <f>IFERROR(INDEX(PLAYERIDMAP2[PLAYERNAME],MATCH(ROW()-ROW(BA$1),PITCHERS,0)),"")</f>
        <v/>
      </c>
    </row>
    <row r="1097" spans="1:53" x14ac:dyDescent="0.25">
      <c r="A1097" t="s">
        <v>14433</v>
      </c>
      <c r="B1097" t="s">
        <v>5120</v>
      </c>
      <c r="C1097" s="1">
        <v>33176</v>
      </c>
      <c r="D1097" t="s">
        <v>17585</v>
      </c>
      <c r="E1097" t="s">
        <v>18432</v>
      </c>
      <c r="F1097" t="s">
        <v>11007</v>
      </c>
      <c r="G1097" t="s">
        <v>16838</v>
      </c>
      <c r="H1097" t="s">
        <v>5706</v>
      </c>
      <c r="I1097" t="s">
        <v>18433</v>
      </c>
      <c r="J1097" t="s">
        <v>5120</v>
      </c>
      <c r="K1097">
        <v>605412</v>
      </c>
      <c r="L1097" t="s">
        <v>5120</v>
      </c>
      <c r="M1097">
        <v>1894644</v>
      </c>
      <c r="N1097" t="s">
        <v>5120</v>
      </c>
      <c r="O1097" t="s">
        <v>18434</v>
      </c>
      <c r="P1097" t="s">
        <v>14433</v>
      </c>
      <c r="Q1097">
        <v>9742</v>
      </c>
      <c r="R1097" t="s">
        <v>5120</v>
      </c>
      <c r="S1097">
        <v>32087</v>
      </c>
      <c r="T1097" t="s">
        <v>5120</v>
      </c>
      <c r="V1097" t="s">
        <v>16252</v>
      </c>
      <c r="W1097">
        <v>69564</v>
      </c>
      <c r="X1097">
        <v>9742</v>
      </c>
      <c r="Y1097" t="s">
        <v>5120</v>
      </c>
      <c r="Z1097" t="s">
        <v>14434</v>
      </c>
      <c r="AA1097" t="s">
        <v>10958</v>
      </c>
      <c r="AB1097" t="s">
        <v>5703</v>
      </c>
      <c r="AC1097" t="s">
        <v>5120</v>
      </c>
      <c r="AD1097" t="s">
        <v>14434</v>
      </c>
      <c r="AE1097">
        <v>12176</v>
      </c>
      <c r="AF1097" t="s">
        <v>5120</v>
      </c>
      <c r="AG1097">
        <v>17025</v>
      </c>
      <c r="AH1097" t="s">
        <v>5120</v>
      </c>
      <c r="AL1097" t="str">
        <f>IF(PLAYERIDMAP2[[#This Row],[POS]]="C",MAX(AL$1:AL1096)+1,"")</f>
        <v/>
      </c>
      <c r="AM1097" t="str">
        <f>IFERROR(INDEX(PLAYERIDMAP2[PLAYERNAME],MATCH(ROW()-ROW(AM$1),CATCHERS,0)),"")</f>
        <v/>
      </c>
      <c r="AN1097" t="str">
        <f>IF(PLAYERIDMAP2[[#This Row],[POS]]="1B",MAX(AN$1:AN1096)+1,"")</f>
        <v/>
      </c>
      <c r="AO1097" t="str">
        <f>IFERROR(INDEX(PLAYERIDMAP2[PLAYERNAME],MATCH(ROW()-ROW(AO$1),FIRSTBASE,0)),"")</f>
        <v/>
      </c>
      <c r="AP1097">
        <f>IF(PLAYERIDMAP2[[#This Row],[POS]]="2B",MAX(AP$1:AP1096)+1,"")</f>
        <v>78</v>
      </c>
      <c r="AQ1097" t="str">
        <f>IFERROR(INDEX(PLAYERIDMAP2[PLAYERNAME],MATCH(ROW()-ROW(AQ$1),SECONDBASE,0)),"")</f>
        <v/>
      </c>
      <c r="AR1097" t="str">
        <f>IF(PLAYERIDMAP2[[#This Row],[POS]]="3B",MAX(AR$1:AR1096)+1,"")</f>
        <v/>
      </c>
      <c r="AS1097" t="str">
        <f>IFERROR(INDEX(PLAYERIDMAP2[PLAYERNAME],MATCH(ROW()-ROW(AS$1),THIRDBASE,0)),"")</f>
        <v/>
      </c>
      <c r="AT1097" t="str">
        <f>IF(PLAYERIDMAP2[[#This Row],[POS]]="SS",MAX(AT$1:AT1096)+1,"")</f>
        <v/>
      </c>
      <c r="AU1097" t="str">
        <f>IFERROR(INDEX(PLAYERIDMAP2[PLAYERNAME],MATCH(ROW()-ROW(AU$1),SHORTSTOP,0)),"")</f>
        <v/>
      </c>
      <c r="AV1097" t="str">
        <f>IF(PLAYERIDMAP2[[#This Row],[POS]]="OF",MAX(AV$1:AV1096)+1,"")</f>
        <v/>
      </c>
      <c r="AW1097" t="str">
        <f>IFERROR(INDEX(PLAYERIDMAP2[PLAYERNAME],MATCH(ROW()-ROW(AW$1),OUTFIELD,0)),"")</f>
        <v/>
      </c>
      <c r="AX1097">
        <f>IF(PLAYERIDMAP2[[#This Row],[POS]]&lt;&gt;"P",MAX(AX$1:AX1096)+1,"")</f>
        <v>571</v>
      </c>
      <c r="AY1097" t="str">
        <f>IFERROR(INDEX(PLAYERIDMAP2[PLAYERNAME],MATCH(ROW()-ROW(AY$1),HITTERS,0)),"")</f>
        <v/>
      </c>
      <c r="AZ1097" t="str">
        <f>IF(PLAYERIDMAP2[[#This Row],[POS]]="P",MAX(AZ$1:AZ1096)+1,"")</f>
        <v/>
      </c>
      <c r="BA1097" t="str">
        <f>IFERROR(INDEX(PLAYERIDMAP2[PLAYERNAME],MATCH(ROW()-ROW(BA$1),PITCHERS,0)),"")</f>
        <v/>
      </c>
    </row>
    <row r="1098" spans="1:53" x14ac:dyDescent="0.25">
      <c r="A1098" t="s">
        <v>14435</v>
      </c>
      <c r="B1098" t="s">
        <v>10730</v>
      </c>
      <c r="C1098" s="1">
        <v>29548</v>
      </c>
      <c r="D1098" t="s">
        <v>17174</v>
      </c>
      <c r="E1098" t="s">
        <v>19750</v>
      </c>
      <c r="F1098" t="s">
        <v>11373</v>
      </c>
      <c r="G1098" t="s">
        <v>16838</v>
      </c>
      <c r="H1098" t="s">
        <v>10988</v>
      </c>
      <c r="I1098" t="s">
        <v>19751</v>
      </c>
      <c r="J1098" t="s">
        <v>10730</v>
      </c>
      <c r="K1098">
        <v>449097</v>
      </c>
      <c r="L1098" t="s">
        <v>10730</v>
      </c>
      <c r="M1098">
        <v>549684</v>
      </c>
      <c r="N1098" t="s">
        <v>10730</v>
      </c>
      <c r="O1098" t="s">
        <v>14436</v>
      </c>
      <c r="P1098" t="s">
        <v>14435</v>
      </c>
      <c r="Q1098">
        <v>7614</v>
      </c>
      <c r="R1098" t="s">
        <v>10730</v>
      </c>
      <c r="S1098">
        <v>6373</v>
      </c>
      <c r="T1098" t="s">
        <v>10730</v>
      </c>
      <c r="V1098" t="s">
        <v>14437</v>
      </c>
      <c r="W1098">
        <v>45568</v>
      </c>
      <c r="X1098">
        <v>7614</v>
      </c>
      <c r="Y1098" t="s">
        <v>10730</v>
      </c>
      <c r="Z1098" t="s">
        <v>14438</v>
      </c>
      <c r="AA1098" t="s">
        <v>5703</v>
      </c>
      <c r="AB1098" t="s">
        <v>5703</v>
      </c>
      <c r="AC1098" t="s">
        <v>10730</v>
      </c>
      <c r="AD1098" t="s">
        <v>14438</v>
      </c>
      <c r="AE1098">
        <v>7953</v>
      </c>
      <c r="AH1098" t="s">
        <v>10730</v>
      </c>
      <c r="AL1098" t="str">
        <f>IF(PLAYERIDMAP2[[#This Row],[POS]]="C",MAX(AL$1:AL1097)+1,"")</f>
        <v/>
      </c>
      <c r="AM1098" t="str">
        <f>IFERROR(INDEX(PLAYERIDMAP2[PLAYERNAME],MATCH(ROW()-ROW(AM$1),CATCHERS,0)),"")</f>
        <v/>
      </c>
      <c r="AN1098" t="str">
        <f>IF(PLAYERIDMAP2[[#This Row],[POS]]="1B",MAX(AN$1:AN1097)+1,"")</f>
        <v/>
      </c>
      <c r="AO1098" t="str">
        <f>IFERROR(INDEX(PLAYERIDMAP2[PLAYERNAME],MATCH(ROW()-ROW(AO$1),FIRSTBASE,0)),"")</f>
        <v/>
      </c>
      <c r="AP1098" t="str">
        <f>IF(PLAYERIDMAP2[[#This Row],[POS]]="2B",MAX(AP$1:AP1097)+1,"")</f>
        <v/>
      </c>
      <c r="AQ1098" t="str">
        <f>IFERROR(INDEX(PLAYERIDMAP2[PLAYERNAME],MATCH(ROW()-ROW(AQ$1),SECONDBASE,0)),"")</f>
        <v/>
      </c>
      <c r="AR1098" t="str">
        <f>IF(PLAYERIDMAP2[[#This Row],[POS]]="3B",MAX(AR$1:AR1097)+1,"")</f>
        <v/>
      </c>
      <c r="AS1098" t="str">
        <f>IFERROR(INDEX(PLAYERIDMAP2[PLAYERNAME],MATCH(ROW()-ROW(AS$1),THIRDBASE,0)),"")</f>
        <v/>
      </c>
      <c r="AT1098" t="str">
        <f>IF(PLAYERIDMAP2[[#This Row],[POS]]="SS",MAX(AT$1:AT1097)+1,"")</f>
        <v/>
      </c>
      <c r="AU1098" t="str">
        <f>IFERROR(INDEX(PLAYERIDMAP2[PLAYERNAME],MATCH(ROW()-ROW(AU$1),SHORTSTOP,0)),"")</f>
        <v/>
      </c>
      <c r="AV1098" t="str">
        <f>IF(PLAYERIDMAP2[[#This Row],[POS]]="OF",MAX(AV$1:AV1097)+1,"")</f>
        <v/>
      </c>
      <c r="AW1098" t="str">
        <f>IFERROR(INDEX(PLAYERIDMAP2[PLAYERNAME],MATCH(ROW()-ROW(AW$1),OUTFIELD,0)),"")</f>
        <v/>
      </c>
      <c r="AX1098" t="str">
        <f>IF(PLAYERIDMAP2[[#This Row],[POS]]&lt;&gt;"P",MAX(AX$1:AX1097)+1,"")</f>
        <v/>
      </c>
      <c r="AY1098" t="str">
        <f>IFERROR(INDEX(PLAYERIDMAP2[PLAYERNAME],MATCH(ROW()-ROW(AY$1),HITTERS,0)),"")</f>
        <v/>
      </c>
      <c r="AZ1098">
        <f>IF(PLAYERIDMAP2[[#This Row],[POS]]="P",MAX(AZ$1:AZ1097)+1,"")</f>
        <v>526</v>
      </c>
      <c r="BA1098" t="str">
        <f>IFERROR(INDEX(PLAYERIDMAP2[PLAYERNAME],MATCH(ROW()-ROW(BA$1),PITCHERS,0)),"")</f>
        <v/>
      </c>
    </row>
    <row r="1099" spans="1:53" x14ac:dyDescent="0.25">
      <c r="A1099" t="s">
        <v>14439</v>
      </c>
      <c r="B1099" t="s">
        <v>4901</v>
      </c>
      <c r="C1099" s="1">
        <v>32472</v>
      </c>
      <c r="D1099" t="s">
        <v>17335</v>
      </c>
      <c r="E1099" t="s">
        <v>17336</v>
      </c>
      <c r="F1099" t="s">
        <v>11191</v>
      </c>
      <c r="G1099" t="s">
        <v>14693</v>
      </c>
      <c r="H1099" t="s">
        <v>5705</v>
      </c>
      <c r="I1099" t="s">
        <v>17337</v>
      </c>
      <c r="J1099" t="s">
        <v>4901</v>
      </c>
      <c r="K1099">
        <v>517370</v>
      </c>
      <c r="L1099" t="s">
        <v>4901</v>
      </c>
      <c r="M1099">
        <v>1740985</v>
      </c>
      <c r="N1099" t="s">
        <v>4901</v>
      </c>
      <c r="O1099" t="s">
        <v>14440</v>
      </c>
      <c r="P1099" t="s">
        <v>14439</v>
      </c>
      <c r="Q1099">
        <v>9005</v>
      </c>
      <c r="R1099" t="s">
        <v>4901</v>
      </c>
      <c r="S1099">
        <v>30680</v>
      </c>
      <c r="T1099" t="s">
        <v>4901</v>
      </c>
      <c r="V1099" t="s">
        <v>14441</v>
      </c>
      <c r="W1099">
        <v>57065</v>
      </c>
      <c r="X1099">
        <v>9005</v>
      </c>
      <c r="Y1099" t="s">
        <v>4901</v>
      </c>
      <c r="Z1099" t="s">
        <v>14442</v>
      </c>
      <c r="AA1099" t="s">
        <v>11011</v>
      </c>
      <c r="AB1099" t="s">
        <v>5703</v>
      </c>
      <c r="AC1099" t="s">
        <v>4901</v>
      </c>
      <c r="AD1099" t="s">
        <v>14442</v>
      </c>
      <c r="AF1099" t="s">
        <v>4901</v>
      </c>
      <c r="AG1099">
        <v>13146</v>
      </c>
      <c r="AH1099" t="s">
        <v>4901</v>
      </c>
      <c r="AL1099" t="str">
        <f>IF(PLAYERIDMAP2[[#This Row],[POS]]="C",MAX(AL$1:AL1098)+1,"")</f>
        <v/>
      </c>
      <c r="AM1099" t="str">
        <f>IFERROR(INDEX(PLAYERIDMAP2[PLAYERNAME],MATCH(ROW()-ROW(AM$1),CATCHERS,0)),"")</f>
        <v/>
      </c>
      <c r="AN1099" t="str">
        <f>IF(PLAYERIDMAP2[[#This Row],[POS]]="1B",MAX(AN$1:AN1098)+1,"")</f>
        <v/>
      </c>
      <c r="AO1099" t="str">
        <f>IFERROR(INDEX(PLAYERIDMAP2[PLAYERNAME],MATCH(ROW()-ROW(AO$1),FIRSTBASE,0)),"")</f>
        <v/>
      </c>
      <c r="AP1099" t="str">
        <f>IF(PLAYERIDMAP2[[#This Row],[POS]]="2B",MAX(AP$1:AP1098)+1,"")</f>
        <v/>
      </c>
      <c r="AQ1099" t="str">
        <f>IFERROR(INDEX(PLAYERIDMAP2[PLAYERNAME],MATCH(ROW()-ROW(AQ$1),SECONDBASE,0)),"")</f>
        <v/>
      </c>
      <c r="AR1099">
        <f>IF(PLAYERIDMAP2[[#This Row],[POS]]="3B",MAX(AR$1:AR1098)+1,"")</f>
        <v>69</v>
      </c>
      <c r="AS1099" t="str">
        <f>IFERROR(INDEX(PLAYERIDMAP2[PLAYERNAME],MATCH(ROW()-ROW(AS$1),THIRDBASE,0)),"")</f>
        <v/>
      </c>
      <c r="AT1099" t="str">
        <f>IF(PLAYERIDMAP2[[#This Row],[POS]]="SS",MAX(AT$1:AT1098)+1,"")</f>
        <v/>
      </c>
      <c r="AU1099" t="str">
        <f>IFERROR(INDEX(PLAYERIDMAP2[PLAYERNAME],MATCH(ROW()-ROW(AU$1),SHORTSTOP,0)),"")</f>
        <v/>
      </c>
      <c r="AV1099" t="str">
        <f>IF(PLAYERIDMAP2[[#This Row],[POS]]="OF",MAX(AV$1:AV1098)+1,"")</f>
        <v/>
      </c>
      <c r="AW1099" t="str">
        <f>IFERROR(INDEX(PLAYERIDMAP2[PLAYERNAME],MATCH(ROW()-ROW(AW$1),OUTFIELD,0)),"")</f>
        <v/>
      </c>
      <c r="AX1099">
        <f>IF(PLAYERIDMAP2[[#This Row],[POS]]&lt;&gt;"P",MAX(AX$1:AX1098)+1,"")</f>
        <v>572</v>
      </c>
      <c r="AY1099" t="str">
        <f>IFERROR(INDEX(PLAYERIDMAP2[PLAYERNAME],MATCH(ROW()-ROW(AY$1),HITTERS,0)),"")</f>
        <v/>
      </c>
      <c r="AZ1099" t="str">
        <f>IF(PLAYERIDMAP2[[#This Row],[POS]]="P",MAX(AZ$1:AZ1098)+1,"")</f>
        <v/>
      </c>
      <c r="BA1099" t="str">
        <f>IFERROR(INDEX(PLAYERIDMAP2[PLAYERNAME],MATCH(ROW()-ROW(BA$1),PITCHERS,0)),"")</f>
        <v/>
      </c>
    </row>
    <row r="1100" spans="1:53" x14ac:dyDescent="0.25">
      <c r="A1100" t="s">
        <v>20265</v>
      </c>
      <c r="B1100" t="s">
        <v>20266</v>
      </c>
      <c r="C1100" s="1"/>
      <c r="D1100" t="s">
        <v>20267</v>
      </c>
      <c r="E1100" t="s">
        <v>20268</v>
      </c>
      <c r="F1100" t="s">
        <v>11040</v>
      </c>
      <c r="G1100" t="s">
        <v>14693</v>
      </c>
      <c r="H1100" t="s">
        <v>11003</v>
      </c>
      <c r="I1100" t="s">
        <v>20265</v>
      </c>
      <c r="AL1100" t="str">
        <f>IF(PLAYERIDMAP2[[#This Row],[POS]]="C",MAX(AL$1:AL1099)+1,"")</f>
        <v/>
      </c>
      <c r="AM1100" t="str">
        <f>IFERROR(INDEX(PLAYERIDMAP2[PLAYERNAME],MATCH(ROW()-ROW(AM$1),CATCHERS,0)),"")</f>
        <v/>
      </c>
      <c r="AN1100">
        <f>IF(PLAYERIDMAP2[[#This Row],[POS]]="1B",MAX(AN$1:AN1099)+1,"")</f>
        <v>64</v>
      </c>
      <c r="AO1100" t="str">
        <f>IFERROR(INDEX(PLAYERIDMAP2[PLAYERNAME],MATCH(ROW()-ROW(AO$1),FIRSTBASE,0)),"")</f>
        <v/>
      </c>
      <c r="AP1100" t="str">
        <f>IF(PLAYERIDMAP2[[#This Row],[POS]]="2B",MAX(AP$1:AP1099)+1,"")</f>
        <v/>
      </c>
      <c r="AQ1100" t="str">
        <f>IFERROR(INDEX(PLAYERIDMAP2[PLAYERNAME],MATCH(ROW()-ROW(AQ$1),SECONDBASE,0)),"")</f>
        <v/>
      </c>
      <c r="AR1100" t="str">
        <f>IF(PLAYERIDMAP2[[#This Row],[POS]]="3B",MAX(AR$1:AR1099)+1,"")</f>
        <v/>
      </c>
      <c r="AS1100" t="str">
        <f>IFERROR(INDEX(PLAYERIDMAP2[PLAYERNAME],MATCH(ROW()-ROW(AS$1),THIRDBASE,0)),"")</f>
        <v/>
      </c>
      <c r="AT1100" t="str">
        <f>IF(PLAYERIDMAP2[[#This Row],[POS]]="SS",MAX(AT$1:AT1099)+1,"")</f>
        <v/>
      </c>
      <c r="AU1100" t="str">
        <f>IFERROR(INDEX(PLAYERIDMAP2[PLAYERNAME],MATCH(ROW()-ROW(AU$1),SHORTSTOP,0)),"")</f>
        <v/>
      </c>
      <c r="AV1100" t="str">
        <f>IF(PLAYERIDMAP2[[#This Row],[POS]]="OF",MAX(AV$1:AV1099)+1,"")</f>
        <v/>
      </c>
      <c r="AW1100" t="str">
        <f>IFERROR(INDEX(PLAYERIDMAP2[PLAYERNAME],MATCH(ROW()-ROW(AW$1),OUTFIELD,0)),"")</f>
        <v/>
      </c>
      <c r="AX1100">
        <f>IF(PLAYERIDMAP2[[#This Row],[POS]]&lt;&gt;"P",MAX(AX$1:AX1099)+1,"")</f>
        <v>573</v>
      </c>
      <c r="AY1100" t="str">
        <f>IFERROR(INDEX(PLAYERIDMAP2[PLAYERNAME],MATCH(ROW()-ROW(AY$1),HITTERS,0)),"")</f>
        <v/>
      </c>
      <c r="AZ1100" t="str">
        <f>IF(PLAYERIDMAP2[[#This Row],[POS]]="P",MAX(AZ$1:AZ1099)+1,"")</f>
        <v/>
      </c>
      <c r="BA1100" t="str">
        <f>IFERROR(INDEX(PLAYERIDMAP2[PLAYERNAME],MATCH(ROW()-ROW(BA$1),PITCHERS,0)),"")</f>
        <v/>
      </c>
    </row>
    <row r="1101" spans="1:53" x14ac:dyDescent="0.25">
      <c r="A1101" t="s">
        <v>14443</v>
      </c>
      <c r="B1101" t="s">
        <v>10042</v>
      </c>
      <c r="C1101" s="1">
        <v>32471</v>
      </c>
      <c r="D1101" t="s">
        <v>18462</v>
      </c>
      <c r="E1101" t="s">
        <v>17774</v>
      </c>
      <c r="F1101" t="s">
        <v>10992</v>
      </c>
      <c r="G1101" t="s">
        <v>14693</v>
      </c>
      <c r="H1101" t="s">
        <v>10988</v>
      </c>
      <c r="I1101" t="s">
        <v>18463</v>
      </c>
      <c r="J1101" t="s">
        <v>10042</v>
      </c>
      <c r="K1101">
        <v>519105</v>
      </c>
      <c r="L1101" t="s">
        <v>10042</v>
      </c>
      <c r="M1101">
        <v>1531180</v>
      </c>
      <c r="N1101" t="s">
        <v>10042</v>
      </c>
      <c r="O1101" t="s">
        <v>14444</v>
      </c>
      <c r="P1101" t="s">
        <v>14443</v>
      </c>
      <c r="Q1101">
        <v>8414</v>
      </c>
      <c r="R1101" t="s">
        <v>10042</v>
      </c>
      <c r="S1101">
        <v>29806</v>
      </c>
      <c r="T1101" t="s">
        <v>10042</v>
      </c>
      <c r="V1101" t="s">
        <v>14445</v>
      </c>
      <c r="W1101">
        <v>57744</v>
      </c>
      <c r="X1101">
        <v>8414</v>
      </c>
      <c r="Y1101" t="s">
        <v>10042</v>
      </c>
      <c r="Z1101" t="s">
        <v>14446</v>
      </c>
      <c r="AA1101" t="s">
        <v>5703</v>
      </c>
      <c r="AB1101" t="s">
        <v>5703</v>
      </c>
      <c r="AC1101" t="s">
        <v>10042</v>
      </c>
      <c r="AD1101" t="s">
        <v>14446</v>
      </c>
      <c r="AE1101">
        <v>9764</v>
      </c>
      <c r="AF1101" t="s">
        <v>10042</v>
      </c>
      <c r="AG1101">
        <v>13275</v>
      </c>
      <c r="AL1101" t="str">
        <f>IF(PLAYERIDMAP2[[#This Row],[POS]]="C",MAX(AL$1:AL1100)+1,"")</f>
        <v/>
      </c>
      <c r="AM1101" t="str">
        <f>IFERROR(INDEX(PLAYERIDMAP2[PLAYERNAME],MATCH(ROW()-ROW(AM$1),CATCHERS,0)),"")</f>
        <v/>
      </c>
      <c r="AN1101" t="str">
        <f>IF(PLAYERIDMAP2[[#This Row],[POS]]="1B",MAX(AN$1:AN1100)+1,"")</f>
        <v/>
      </c>
      <c r="AO1101" t="str">
        <f>IFERROR(INDEX(PLAYERIDMAP2[PLAYERNAME],MATCH(ROW()-ROW(AO$1),FIRSTBASE,0)),"")</f>
        <v/>
      </c>
      <c r="AP1101" t="str">
        <f>IF(PLAYERIDMAP2[[#This Row],[POS]]="2B",MAX(AP$1:AP1100)+1,"")</f>
        <v/>
      </c>
      <c r="AQ1101" t="str">
        <f>IFERROR(INDEX(PLAYERIDMAP2[PLAYERNAME],MATCH(ROW()-ROW(AQ$1),SECONDBASE,0)),"")</f>
        <v/>
      </c>
      <c r="AR1101" t="str">
        <f>IF(PLAYERIDMAP2[[#This Row],[POS]]="3B",MAX(AR$1:AR1100)+1,"")</f>
        <v/>
      </c>
      <c r="AS1101" t="str">
        <f>IFERROR(INDEX(PLAYERIDMAP2[PLAYERNAME],MATCH(ROW()-ROW(AS$1),THIRDBASE,0)),"")</f>
        <v/>
      </c>
      <c r="AT1101" t="str">
        <f>IF(PLAYERIDMAP2[[#This Row],[POS]]="SS",MAX(AT$1:AT1100)+1,"")</f>
        <v/>
      </c>
      <c r="AU1101" t="str">
        <f>IFERROR(INDEX(PLAYERIDMAP2[PLAYERNAME],MATCH(ROW()-ROW(AU$1),SHORTSTOP,0)),"")</f>
        <v/>
      </c>
      <c r="AV1101" t="str">
        <f>IF(PLAYERIDMAP2[[#This Row],[POS]]="OF",MAX(AV$1:AV1100)+1,"")</f>
        <v/>
      </c>
      <c r="AW1101" t="str">
        <f>IFERROR(INDEX(PLAYERIDMAP2[PLAYERNAME],MATCH(ROW()-ROW(AW$1),OUTFIELD,0)),"")</f>
        <v/>
      </c>
      <c r="AX1101" t="str">
        <f>IF(PLAYERIDMAP2[[#This Row],[POS]]&lt;&gt;"P",MAX(AX$1:AX1100)+1,"")</f>
        <v/>
      </c>
      <c r="AY1101" t="str">
        <f>IFERROR(INDEX(PLAYERIDMAP2[PLAYERNAME],MATCH(ROW()-ROW(AY$1),HITTERS,0)),"")</f>
        <v/>
      </c>
      <c r="AZ1101">
        <f>IF(PLAYERIDMAP2[[#This Row],[POS]]="P",MAX(AZ$1:AZ1100)+1,"")</f>
        <v>527</v>
      </c>
      <c r="BA1101" t="str">
        <f>IFERROR(INDEX(PLAYERIDMAP2[PLAYERNAME],MATCH(ROW()-ROW(BA$1),PITCHERS,0)),"")</f>
        <v/>
      </c>
    </row>
    <row r="1102" spans="1:53" x14ac:dyDescent="0.25">
      <c r="A1102" t="s">
        <v>20496</v>
      </c>
      <c r="B1102" t="s">
        <v>4780</v>
      </c>
      <c r="C1102" s="1">
        <v>32509</v>
      </c>
      <c r="D1102" t="s">
        <v>20497</v>
      </c>
      <c r="E1102" t="s">
        <v>17774</v>
      </c>
      <c r="F1102" t="s">
        <v>11007</v>
      </c>
      <c r="G1102" t="s">
        <v>16838</v>
      </c>
      <c r="H1102" t="s">
        <v>10998</v>
      </c>
      <c r="I1102" t="s">
        <v>20498</v>
      </c>
      <c r="J1102" t="s">
        <v>4780</v>
      </c>
      <c r="P1102" t="s">
        <v>20496</v>
      </c>
      <c r="AA1102" t="s">
        <v>10958</v>
      </c>
      <c r="AB1102" t="s">
        <v>10958</v>
      </c>
      <c r="AD1102" t="s">
        <v>20499</v>
      </c>
      <c r="AL1102" t="str">
        <f>IF(PLAYERIDMAP2[[#This Row],[POS]]="C",MAX(AL$1:AL1101)+1,"")</f>
        <v/>
      </c>
      <c r="AM1102" t="str">
        <f>IFERROR(INDEX(PLAYERIDMAP2[PLAYERNAME],MATCH(ROW()-ROW(AM$1),CATCHERS,0)),"")</f>
        <v/>
      </c>
      <c r="AN1102" t="str">
        <f>IF(PLAYERIDMAP2[[#This Row],[POS]]="1B",MAX(AN$1:AN1101)+1,"")</f>
        <v/>
      </c>
      <c r="AO1102" t="str">
        <f>IFERROR(INDEX(PLAYERIDMAP2[PLAYERNAME],MATCH(ROW()-ROW(AO$1),FIRSTBASE,0)),"")</f>
        <v/>
      </c>
      <c r="AP1102" t="str">
        <f>IF(PLAYERIDMAP2[[#This Row],[POS]]="2B",MAX(AP$1:AP1101)+1,"")</f>
        <v/>
      </c>
      <c r="AQ1102" t="str">
        <f>IFERROR(INDEX(PLAYERIDMAP2[PLAYERNAME],MATCH(ROW()-ROW(AQ$1),SECONDBASE,0)),"")</f>
        <v/>
      </c>
      <c r="AR1102" t="str">
        <f>IF(PLAYERIDMAP2[[#This Row],[POS]]="3B",MAX(AR$1:AR1101)+1,"")</f>
        <v/>
      </c>
      <c r="AS1102" t="str">
        <f>IFERROR(INDEX(PLAYERIDMAP2[PLAYERNAME],MATCH(ROW()-ROW(AS$1),THIRDBASE,0)),"")</f>
        <v/>
      </c>
      <c r="AT1102" t="str">
        <f>IF(PLAYERIDMAP2[[#This Row],[POS]]="SS",MAX(AT$1:AT1101)+1,"")</f>
        <v/>
      </c>
      <c r="AU1102" t="str">
        <f>IFERROR(INDEX(PLAYERIDMAP2[PLAYERNAME],MATCH(ROW()-ROW(AU$1),SHORTSTOP,0)),"")</f>
        <v/>
      </c>
      <c r="AV1102">
        <f>IF(PLAYERIDMAP2[[#This Row],[POS]]="OF",MAX(AV$1:AV1101)+1,"")</f>
        <v>219</v>
      </c>
      <c r="AW1102" t="str">
        <f>IFERROR(INDEX(PLAYERIDMAP2[PLAYERNAME],MATCH(ROW()-ROW(AW$1),OUTFIELD,0)),"")</f>
        <v/>
      </c>
      <c r="AX1102">
        <f>IF(PLAYERIDMAP2[[#This Row],[POS]]&lt;&gt;"P",MAX(AX$1:AX1101)+1,"")</f>
        <v>574</v>
      </c>
      <c r="AY1102" t="str">
        <f>IFERROR(INDEX(PLAYERIDMAP2[PLAYERNAME],MATCH(ROW()-ROW(AY$1),HITTERS,0)),"")</f>
        <v/>
      </c>
      <c r="AZ1102" t="str">
        <f>IF(PLAYERIDMAP2[[#This Row],[POS]]="P",MAX(AZ$1:AZ1101)+1,"")</f>
        <v/>
      </c>
      <c r="BA1102" t="str">
        <f>IFERROR(INDEX(PLAYERIDMAP2[PLAYERNAME],MATCH(ROW()-ROW(BA$1),PITCHERS,0)),"")</f>
        <v/>
      </c>
    </row>
    <row r="1103" spans="1:53" x14ac:dyDescent="0.25">
      <c r="A1103" t="s">
        <v>14447</v>
      </c>
      <c r="B1103" t="s">
        <v>5576</v>
      </c>
      <c r="C1103" s="1">
        <v>32781</v>
      </c>
      <c r="D1103" t="s">
        <v>16836</v>
      </c>
      <c r="E1103" t="s">
        <v>17774</v>
      </c>
      <c r="F1103" t="s">
        <v>11151</v>
      </c>
      <c r="G1103" t="s">
        <v>16838</v>
      </c>
      <c r="H1103" t="s">
        <v>10998</v>
      </c>
      <c r="I1103" t="s">
        <v>17775</v>
      </c>
      <c r="J1103" t="s">
        <v>5576</v>
      </c>
      <c r="K1103">
        <v>592621</v>
      </c>
      <c r="L1103" t="s">
        <v>5576</v>
      </c>
      <c r="M1103">
        <v>1765820</v>
      </c>
      <c r="N1103" t="s">
        <v>5576</v>
      </c>
      <c r="O1103" t="s">
        <v>17776</v>
      </c>
      <c r="P1103" t="s">
        <v>14447</v>
      </c>
      <c r="Q1103">
        <v>9568</v>
      </c>
      <c r="R1103" t="s">
        <v>5576</v>
      </c>
      <c r="S1103">
        <v>31953</v>
      </c>
      <c r="T1103" t="s">
        <v>5576</v>
      </c>
      <c r="V1103" t="s">
        <v>14448</v>
      </c>
      <c r="W1103">
        <v>68649</v>
      </c>
      <c r="X1103">
        <v>9568</v>
      </c>
      <c r="Y1103" t="s">
        <v>5576</v>
      </c>
      <c r="Z1103" t="s">
        <v>14449</v>
      </c>
      <c r="AA1103" t="s">
        <v>5703</v>
      </c>
      <c r="AB1103" t="s">
        <v>5703</v>
      </c>
      <c r="AC1103" t="s">
        <v>5576</v>
      </c>
      <c r="AD1103" t="s">
        <v>14449</v>
      </c>
      <c r="AG1103">
        <v>38129</v>
      </c>
      <c r="AL1103" t="str">
        <f>IF(PLAYERIDMAP2[[#This Row],[POS]]="C",MAX(AL$1:AL1102)+1,"")</f>
        <v/>
      </c>
      <c r="AM1103" t="str">
        <f>IFERROR(INDEX(PLAYERIDMAP2[PLAYERNAME],MATCH(ROW()-ROW(AM$1),CATCHERS,0)),"")</f>
        <v/>
      </c>
      <c r="AN1103" t="str">
        <f>IF(PLAYERIDMAP2[[#This Row],[POS]]="1B",MAX(AN$1:AN1102)+1,"")</f>
        <v/>
      </c>
      <c r="AO1103" t="str">
        <f>IFERROR(INDEX(PLAYERIDMAP2[PLAYERNAME],MATCH(ROW()-ROW(AO$1),FIRSTBASE,0)),"")</f>
        <v/>
      </c>
      <c r="AP1103" t="str">
        <f>IF(PLAYERIDMAP2[[#This Row],[POS]]="2B",MAX(AP$1:AP1102)+1,"")</f>
        <v/>
      </c>
      <c r="AQ1103" t="str">
        <f>IFERROR(INDEX(PLAYERIDMAP2[PLAYERNAME],MATCH(ROW()-ROW(AQ$1),SECONDBASE,0)),"")</f>
        <v/>
      </c>
      <c r="AR1103" t="str">
        <f>IF(PLAYERIDMAP2[[#This Row],[POS]]="3B",MAX(AR$1:AR1102)+1,"")</f>
        <v/>
      </c>
      <c r="AS1103" t="str">
        <f>IFERROR(INDEX(PLAYERIDMAP2[PLAYERNAME],MATCH(ROW()-ROW(AS$1),THIRDBASE,0)),"")</f>
        <v/>
      </c>
      <c r="AT1103" t="str">
        <f>IF(PLAYERIDMAP2[[#This Row],[POS]]="SS",MAX(AT$1:AT1102)+1,"")</f>
        <v/>
      </c>
      <c r="AU1103" t="str">
        <f>IFERROR(INDEX(PLAYERIDMAP2[PLAYERNAME],MATCH(ROW()-ROW(AU$1),SHORTSTOP,0)),"")</f>
        <v/>
      </c>
      <c r="AV1103">
        <f>IF(PLAYERIDMAP2[[#This Row],[POS]]="OF",MAX(AV$1:AV1102)+1,"")</f>
        <v>220</v>
      </c>
      <c r="AW1103" t="str">
        <f>IFERROR(INDEX(PLAYERIDMAP2[PLAYERNAME],MATCH(ROW()-ROW(AW$1),OUTFIELD,0)),"")</f>
        <v/>
      </c>
      <c r="AX1103">
        <f>IF(PLAYERIDMAP2[[#This Row],[POS]]&lt;&gt;"P",MAX(AX$1:AX1102)+1,"")</f>
        <v>575</v>
      </c>
      <c r="AY1103" t="str">
        <f>IFERROR(INDEX(PLAYERIDMAP2[PLAYERNAME],MATCH(ROW()-ROW(AY$1),HITTERS,0)),"")</f>
        <v/>
      </c>
      <c r="AZ1103" t="str">
        <f>IF(PLAYERIDMAP2[[#This Row],[POS]]="P",MAX(AZ$1:AZ1102)+1,"")</f>
        <v/>
      </c>
      <c r="BA1103" t="str">
        <f>IFERROR(INDEX(PLAYERIDMAP2[PLAYERNAME],MATCH(ROW()-ROW(BA$1),PITCHERS,0)),"")</f>
        <v/>
      </c>
    </row>
    <row r="1104" spans="1:53" x14ac:dyDescent="0.25">
      <c r="A1104" t="s">
        <v>14450</v>
      </c>
      <c r="B1104" t="s">
        <v>5466</v>
      </c>
      <c r="C1104" s="1">
        <v>32197</v>
      </c>
      <c r="D1104" t="s">
        <v>16985</v>
      </c>
      <c r="E1104" t="s">
        <v>18676</v>
      </c>
      <c r="F1104" t="s">
        <v>11040</v>
      </c>
      <c r="G1104" t="s">
        <v>14693</v>
      </c>
      <c r="H1104" t="s">
        <v>10998</v>
      </c>
      <c r="I1104" t="s">
        <v>18677</v>
      </c>
      <c r="J1104" t="s">
        <v>5466</v>
      </c>
      <c r="K1104">
        <v>476633</v>
      </c>
      <c r="L1104" t="s">
        <v>5466</v>
      </c>
      <c r="M1104">
        <v>1670981</v>
      </c>
      <c r="N1104" t="s">
        <v>5466</v>
      </c>
      <c r="O1104" t="s">
        <v>14451</v>
      </c>
      <c r="P1104" t="s">
        <v>14450</v>
      </c>
      <c r="Q1104">
        <v>9062</v>
      </c>
      <c r="R1104" t="s">
        <v>5466</v>
      </c>
      <c r="S1104">
        <v>30228</v>
      </c>
      <c r="T1104" t="s">
        <v>5466</v>
      </c>
      <c r="U1104" t="s">
        <v>5466</v>
      </c>
      <c r="V1104" t="s">
        <v>14452</v>
      </c>
      <c r="W1104">
        <v>49779</v>
      </c>
      <c r="X1104">
        <v>9062</v>
      </c>
      <c r="Y1104" t="s">
        <v>5466</v>
      </c>
      <c r="Z1104" t="s">
        <v>14453</v>
      </c>
      <c r="AA1104" t="s">
        <v>10958</v>
      </c>
      <c r="AB1104" t="s">
        <v>10958</v>
      </c>
      <c r="AC1104" t="s">
        <v>5466</v>
      </c>
      <c r="AD1104" t="s">
        <v>14453</v>
      </c>
      <c r="AE1104">
        <v>9294</v>
      </c>
      <c r="AF1104" t="s">
        <v>18678</v>
      </c>
      <c r="AG1104">
        <v>13082</v>
      </c>
      <c r="AH1104" t="s">
        <v>5466</v>
      </c>
      <c r="AL1104" t="str">
        <f>IF(PLAYERIDMAP2[[#This Row],[POS]]="C",MAX(AL$1:AL1103)+1,"")</f>
        <v/>
      </c>
      <c r="AM1104" t="str">
        <f>IFERROR(INDEX(PLAYERIDMAP2[PLAYERNAME],MATCH(ROW()-ROW(AM$1),CATCHERS,0)),"")</f>
        <v/>
      </c>
      <c r="AN1104" t="str">
        <f>IF(PLAYERIDMAP2[[#This Row],[POS]]="1B",MAX(AN$1:AN1103)+1,"")</f>
        <v/>
      </c>
      <c r="AO1104" t="str">
        <f>IFERROR(INDEX(PLAYERIDMAP2[PLAYERNAME],MATCH(ROW()-ROW(AO$1),FIRSTBASE,0)),"")</f>
        <v/>
      </c>
      <c r="AP1104" t="str">
        <f>IF(PLAYERIDMAP2[[#This Row],[POS]]="2B",MAX(AP$1:AP1103)+1,"")</f>
        <v/>
      </c>
      <c r="AQ1104" t="str">
        <f>IFERROR(INDEX(PLAYERIDMAP2[PLAYERNAME],MATCH(ROW()-ROW(AQ$1),SECONDBASE,0)),"")</f>
        <v/>
      </c>
      <c r="AR1104" t="str">
        <f>IF(PLAYERIDMAP2[[#This Row],[POS]]="3B",MAX(AR$1:AR1103)+1,"")</f>
        <v/>
      </c>
      <c r="AS1104" t="str">
        <f>IFERROR(INDEX(PLAYERIDMAP2[PLAYERNAME],MATCH(ROW()-ROW(AS$1),THIRDBASE,0)),"")</f>
        <v/>
      </c>
      <c r="AT1104" t="str">
        <f>IF(PLAYERIDMAP2[[#This Row],[POS]]="SS",MAX(AT$1:AT1103)+1,"")</f>
        <v/>
      </c>
      <c r="AU1104" t="str">
        <f>IFERROR(INDEX(PLAYERIDMAP2[PLAYERNAME],MATCH(ROW()-ROW(AU$1),SHORTSTOP,0)),"")</f>
        <v/>
      </c>
      <c r="AV1104">
        <f>IF(PLAYERIDMAP2[[#This Row],[POS]]="OF",MAX(AV$1:AV1103)+1,"")</f>
        <v>221</v>
      </c>
      <c r="AW1104" t="str">
        <f>IFERROR(INDEX(PLAYERIDMAP2[PLAYERNAME],MATCH(ROW()-ROW(AW$1),OUTFIELD,0)),"")</f>
        <v/>
      </c>
      <c r="AX1104">
        <f>IF(PLAYERIDMAP2[[#This Row],[POS]]&lt;&gt;"P",MAX(AX$1:AX1103)+1,"")</f>
        <v>576</v>
      </c>
      <c r="AY1104" t="str">
        <f>IFERROR(INDEX(PLAYERIDMAP2[PLAYERNAME],MATCH(ROW()-ROW(AY$1),HITTERS,0)),"")</f>
        <v/>
      </c>
      <c r="AZ1104" t="str">
        <f>IF(PLAYERIDMAP2[[#This Row],[POS]]="P",MAX(AZ$1:AZ1103)+1,"")</f>
        <v/>
      </c>
      <c r="BA1104" t="str">
        <f>IFERROR(INDEX(PLAYERIDMAP2[PLAYERNAME],MATCH(ROW()-ROW(BA$1),PITCHERS,0)),"")</f>
        <v/>
      </c>
    </row>
    <row r="1105" spans="1:53" x14ac:dyDescent="0.25">
      <c r="A1105" t="s">
        <v>14454</v>
      </c>
      <c r="B1105" t="s">
        <v>10895</v>
      </c>
      <c r="C1105" s="1">
        <v>30933</v>
      </c>
      <c r="D1105" t="s">
        <v>16932</v>
      </c>
      <c r="E1105" t="s">
        <v>16990</v>
      </c>
      <c r="F1105" t="s">
        <v>11302</v>
      </c>
      <c r="G1105" t="s">
        <v>16838</v>
      </c>
      <c r="H1105" t="s">
        <v>10988</v>
      </c>
      <c r="I1105" t="s">
        <v>16991</v>
      </c>
      <c r="J1105" t="s">
        <v>10895</v>
      </c>
      <c r="K1105">
        <v>458730</v>
      </c>
      <c r="L1105" t="s">
        <v>10895</v>
      </c>
      <c r="M1105">
        <v>1537192</v>
      </c>
      <c r="N1105" t="s">
        <v>10895</v>
      </c>
      <c r="O1105" t="s">
        <v>14455</v>
      </c>
      <c r="P1105" t="s">
        <v>14454</v>
      </c>
      <c r="Q1105">
        <v>8338</v>
      </c>
      <c r="R1105" t="s">
        <v>10895</v>
      </c>
      <c r="S1105">
        <v>29227</v>
      </c>
      <c r="T1105" t="s">
        <v>10895</v>
      </c>
      <c r="V1105" t="s">
        <v>14456</v>
      </c>
      <c r="W1105">
        <v>48365</v>
      </c>
      <c r="X1105">
        <v>8338</v>
      </c>
      <c r="Y1105" t="s">
        <v>10895</v>
      </c>
      <c r="Z1105" t="s">
        <v>14457</v>
      </c>
      <c r="AA1105" t="s">
        <v>5703</v>
      </c>
      <c r="AB1105" t="s">
        <v>5703</v>
      </c>
      <c r="AC1105" t="s">
        <v>10895</v>
      </c>
      <c r="AD1105" t="s">
        <v>14457</v>
      </c>
      <c r="AE1105">
        <v>9649</v>
      </c>
      <c r="AF1105" t="s">
        <v>10895</v>
      </c>
      <c r="AG1105">
        <v>5165</v>
      </c>
      <c r="AH1105" t="s">
        <v>10895</v>
      </c>
      <c r="AL1105" t="str">
        <f>IF(PLAYERIDMAP2[[#This Row],[POS]]="C",MAX(AL$1:AL1104)+1,"")</f>
        <v/>
      </c>
      <c r="AM1105" t="str">
        <f>IFERROR(INDEX(PLAYERIDMAP2[PLAYERNAME],MATCH(ROW()-ROW(AM$1),CATCHERS,0)),"")</f>
        <v/>
      </c>
      <c r="AN1105" t="str">
        <f>IF(PLAYERIDMAP2[[#This Row],[POS]]="1B",MAX(AN$1:AN1104)+1,"")</f>
        <v/>
      </c>
      <c r="AO1105" t="str">
        <f>IFERROR(INDEX(PLAYERIDMAP2[PLAYERNAME],MATCH(ROW()-ROW(AO$1),FIRSTBASE,0)),"")</f>
        <v/>
      </c>
      <c r="AP1105" t="str">
        <f>IF(PLAYERIDMAP2[[#This Row],[POS]]="2B",MAX(AP$1:AP1104)+1,"")</f>
        <v/>
      </c>
      <c r="AQ1105" t="str">
        <f>IFERROR(INDEX(PLAYERIDMAP2[PLAYERNAME],MATCH(ROW()-ROW(AQ$1),SECONDBASE,0)),"")</f>
        <v/>
      </c>
      <c r="AR1105" t="str">
        <f>IF(PLAYERIDMAP2[[#This Row],[POS]]="3B",MAX(AR$1:AR1104)+1,"")</f>
        <v/>
      </c>
      <c r="AS1105" t="str">
        <f>IFERROR(INDEX(PLAYERIDMAP2[PLAYERNAME],MATCH(ROW()-ROW(AS$1),THIRDBASE,0)),"")</f>
        <v/>
      </c>
      <c r="AT1105" t="str">
        <f>IF(PLAYERIDMAP2[[#This Row],[POS]]="SS",MAX(AT$1:AT1104)+1,"")</f>
        <v/>
      </c>
      <c r="AU1105" t="str">
        <f>IFERROR(INDEX(PLAYERIDMAP2[PLAYERNAME],MATCH(ROW()-ROW(AU$1),SHORTSTOP,0)),"")</f>
        <v/>
      </c>
      <c r="AV1105" t="str">
        <f>IF(PLAYERIDMAP2[[#This Row],[POS]]="OF",MAX(AV$1:AV1104)+1,"")</f>
        <v/>
      </c>
      <c r="AW1105" t="str">
        <f>IFERROR(INDEX(PLAYERIDMAP2[PLAYERNAME],MATCH(ROW()-ROW(AW$1),OUTFIELD,0)),"")</f>
        <v/>
      </c>
      <c r="AX1105" t="str">
        <f>IF(PLAYERIDMAP2[[#This Row],[POS]]&lt;&gt;"P",MAX(AX$1:AX1104)+1,"")</f>
        <v/>
      </c>
      <c r="AY1105" t="str">
        <f>IFERROR(INDEX(PLAYERIDMAP2[PLAYERNAME],MATCH(ROW()-ROW(AY$1),HITTERS,0)),"")</f>
        <v/>
      </c>
      <c r="AZ1105">
        <f>IF(PLAYERIDMAP2[[#This Row],[POS]]="P",MAX(AZ$1:AZ1104)+1,"")</f>
        <v>528</v>
      </c>
      <c r="BA1105" t="str">
        <f>IFERROR(INDEX(PLAYERIDMAP2[PLAYERNAME],MATCH(ROW()-ROW(BA$1),PITCHERS,0)),"")</f>
        <v/>
      </c>
    </row>
    <row r="1106" spans="1:53" x14ac:dyDescent="0.25">
      <c r="A1106" t="s">
        <v>14458</v>
      </c>
      <c r="B1106" t="s">
        <v>5350</v>
      </c>
      <c r="C1106" s="1">
        <v>31903</v>
      </c>
      <c r="D1106" t="s">
        <v>19448</v>
      </c>
      <c r="E1106" t="s">
        <v>18916</v>
      </c>
      <c r="F1106" t="s">
        <v>11191</v>
      </c>
      <c r="G1106" t="s">
        <v>14693</v>
      </c>
      <c r="H1106" t="s">
        <v>10998</v>
      </c>
      <c r="I1106" t="s">
        <v>19449</v>
      </c>
      <c r="J1106" t="s">
        <v>5350</v>
      </c>
      <c r="K1106">
        <v>467827</v>
      </c>
      <c r="L1106" t="s">
        <v>5350</v>
      </c>
      <c r="M1106">
        <v>1208924</v>
      </c>
      <c r="N1106" t="s">
        <v>5350</v>
      </c>
      <c r="O1106" t="s">
        <v>14459</v>
      </c>
      <c r="P1106" t="s">
        <v>14458</v>
      </c>
      <c r="Q1106">
        <v>8473</v>
      </c>
      <c r="R1106" t="s">
        <v>5350</v>
      </c>
      <c r="S1106">
        <v>29807</v>
      </c>
      <c r="T1106" t="s">
        <v>5350</v>
      </c>
      <c r="U1106" t="s">
        <v>5350</v>
      </c>
      <c r="V1106" t="s">
        <v>14460</v>
      </c>
      <c r="W1106">
        <v>49890</v>
      </c>
      <c r="X1106">
        <v>8473</v>
      </c>
      <c r="Y1106" t="s">
        <v>5350</v>
      </c>
      <c r="Z1106" t="s">
        <v>14461</v>
      </c>
      <c r="AA1106" t="s">
        <v>10958</v>
      </c>
      <c r="AB1106" t="s">
        <v>10958</v>
      </c>
      <c r="AC1106" t="s">
        <v>5350</v>
      </c>
      <c r="AD1106" t="s">
        <v>14461</v>
      </c>
      <c r="AE1106">
        <v>10157</v>
      </c>
      <c r="AF1106" t="s">
        <v>5350</v>
      </c>
      <c r="AG1106">
        <v>5473</v>
      </c>
      <c r="AH1106" t="s">
        <v>5350</v>
      </c>
      <c r="AL1106" t="str">
        <f>IF(PLAYERIDMAP2[[#This Row],[POS]]="C",MAX(AL$1:AL1105)+1,"")</f>
        <v/>
      </c>
      <c r="AM1106" t="str">
        <f>IFERROR(INDEX(PLAYERIDMAP2[PLAYERNAME],MATCH(ROW()-ROW(AM$1),CATCHERS,0)),"")</f>
        <v/>
      </c>
      <c r="AN1106" t="str">
        <f>IF(PLAYERIDMAP2[[#This Row],[POS]]="1B",MAX(AN$1:AN1105)+1,"")</f>
        <v/>
      </c>
      <c r="AO1106" t="str">
        <f>IFERROR(INDEX(PLAYERIDMAP2[PLAYERNAME],MATCH(ROW()-ROW(AO$1),FIRSTBASE,0)),"")</f>
        <v/>
      </c>
      <c r="AP1106" t="str">
        <f>IF(PLAYERIDMAP2[[#This Row],[POS]]="2B",MAX(AP$1:AP1105)+1,"")</f>
        <v/>
      </c>
      <c r="AQ1106" t="str">
        <f>IFERROR(INDEX(PLAYERIDMAP2[PLAYERNAME],MATCH(ROW()-ROW(AQ$1),SECONDBASE,0)),"")</f>
        <v/>
      </c>
      <c r="AR1106" t="str">
        <f>IF(PLAYERIDMAP2[[#This Row],[POS]]="3B",MAX(AR$1:AR1105)+1,"")</f>
        <v/>
      </c>
      <c r="AS1106" t="str">
        <f>IFERROR(INDEX(PLAYERIDMAP2[PLAYERNAME],MATCH(ROW()-ROW(AS$1),THIRDBASE,0)),"")</f>
        <v/>
      </c>
      <c r="AT1106" t="str">
        <f>IF(PLAYERIDMAP2[[#This Row],[POS]]="SS",MAX(AT$1:AT1105)+1,"")</f>
        <v/>
      </c>
      <c r="AU1106" t="str">
        <f>IFERROR(INDEX(PLAYERIDMAP2[PLAYERNAME],MATCH(ROW()-ROW(AU$1),SHORTSTOP,0)),"")</f>
        <v/>
      </c>
      <c r="AV1106">
        <f>IF(PLAYERIDMAP2[[#This Row],[POS]]="OF",MAX(AV$1:AV1105)+1,"")</f>
        <v>222</v>
      </c>
      <c r="AW1106" t="str">
        <f>IFERROR(INDEX(PLAYERIDMAP2[PLAYERNAME],MATCH(ROW()-ROW(AW$1),OUTFIELD,0)),"")</f>
        <v/>
      </c>
      <c r="AX1106">
        <f>IF(PLAYERIDMAP2[[#This Row],[POS]]&lt;&gt;"P",MAX(AX$1:AX1105)+1,"")</f>
        <v>577</v>
      </c>
      <c r="AY1106" t="str">
        <f>IFERROR(INDEX(PLAYERIDMAP2[PLAYERNAME],MATCH(ROW()-ROW(AY$1),HITTERS,0)),"")</f>
        <v/>
      </c>
      <c r="AZ1106" t="str">
        <f>IF(PLAYERIDMAP2[[#This Row],[POS]]="P",MAX(AZ$1:AZ1105)+1,"")</f>
        <v/>
      </c>
      <c r="BA1106" t="str">
        <f>IFERROR(INDEX(PLAYERIDMAP2[PLAYERNAME],MATCH(ROW()-ROW(BA$1),PITCHERS,0)),"")</f>
        <v/>
      </c>
    </row>
    <row r="1107" spans="1:53" x14ac:dyDescent="0.25">
      <c r="A1107" t="s">
        <v>14462</v>
      </c>
      <c r="B1107" t="s">
        <v>10832</v>
      </c>
      <c r="C1107" s="1">
        <v>30254</v>
      </c>
      <c r="D1107" t="s">
        <v>18784</v>
      </c>
      <c r="E1107" t="s">
        <v>18916</v>
      </c>
      <c r="F1107" t="s">
        <v>11164</v>
      </c>
      <c r="G1107" t="s">
        <v>16838</v>
      </c>
      <c r="H1107" t="s">
        <v>10988</v>
      </c>
      <c r="I1107" t="s">
        <v>18917</v>
      </c>
      <c r="J1107" t="s">
        <v>10832</v>
      </c>
      <c r="K1107">
        <v>448159</v>
      </c>
      <c r="L1107" t="s">
        <v>10832</v>
      </c>
      <c r="M1107">
        <v>392119</v>
      </c>
      <c r="N1107" t="s">
        <v>10832</v>
      </c>
      <c r="O1107" t="s">
        <v>14463</v>
      </c>
      <c r="P1107" t="s">
        <v>14462</v>
      </c>
      <c r="Q1107">
        <v>8069</v>
      </c>
      <c r="R1107" t="s">
        <v>10832</v>
      </c>
      <c r="S1107">
        <v>28827</v>
      </c>
      <c r="T1107" t="s">
        <v>10832</v>
      </c>
      <c r="V1107" t="s">
        <v>14464</v>
      </c>
      <c r="W1107">
        <v>40798</v>
      </c>
      <c r="X1107">
        <v>8069</v>
      </c>
      <c r="Y1107" t="s">
        <v>10832</v>
      </c>
      <c r="Z1107" t="s">
        <v>14465</v>
      </c>
      <c r="AA1107" t="s">
        <v>10958</v>
      </c>
      <c r="AB1107" t="s">
        <v>10958</v>
      </c>
      <c r="AD1107" t="s">
        <v>14465</v>
      </c>
      <c r="AF1107" t="s">
        <v>10832</v>
      </c>
      <c r="AG1107">
        <v>5728</v>
      </c>
      <c r="AH1107" t="s">
        <v>10832</v>
      </c>
      <c r="AL1107" t="str">
        <f>IF(PLAYERIDMAP2[[#This Row],[POS]]="C",MAX(AL$1:AL1106)+1,"")</f>
        <v/>
      </c>
      <c r="AM1107" t="str">
        <f>IFERROR(INDEX(PLAYERIDMAP2[PLAYERNAME],MATCH(ROW()-ROW(AM$1),CATCHERS,0)),"")</f>
        <v/>
      </c>
      <c r="AN1107" t="str">
        <f>IF(PLAYERIDMAP2[[#This Row],[POS]]="1B",MAX(AN$1:AN1106)+1,"")</f>
        <v/>
      </c>
      <c r="AO1107" t="str">
        <f>IFERROR(INDEX(PLAYERIDMAP2[PLAYERNAME],MATCH(ROW()-ROW(AO$1),FIRSTBASE,0)),"")</f>
        <v/>
      </c>
      <c r="AP1107" t="str">
        <f>IF(PLAYERIDMAP2[[#This Row],[POS]]="2B",MAX(AP$1:AP1106)+1,"")</f>
        <v/>
      </c>
      <c r="AQ1107" t="str">
        <f>IFERROR(INDEX(PLAYERIDMAP2[PLAYERNAME],MATCH(ROW()-ROW(AQ$1),SECONDBASE,0)),"")</f>
        <v/>
      </c>
      <c r="AR1107" t="str">
        <f>IF(PLAYERIDMAP2[[#This Row],[POS]]="3B",MAX(AR$1:AR1106)+1,"")</f>
        <v/>
      </c>
      <c r="AS1107" t="str">
        <f>IFERROR(INDEX(PLAYERIDMAP2[PLAYERNAME],MATCH(ROW()-ROW(AS$1),THIRDBASE,0)),"")</f>
        <v/>
      </c>
      <c r="AT1107" t="str">
        <f>IF(PLAYERIDMAP2[[#This Row],[POS]]="SS",MAX(AT$1:AT1106)+1,"")</f>
        <v/>
      </c>
      <c r="AU1107" t="str">
        <f>IFERROR(INDEX(PLAYERIDMAP2[PLAYERNAME],MATCH(ROW()-ROW(AU$1),SHORTSTOP,0)),"")</f>
        <v/>
      </c>
      <c r="AV1107" t="str">
        <f>IF(PLAYERIDMAP2[[#This Row],[POS]]="OF",MAX(AV$1:AV1106)+1,"")</f>
        <v/>
      </c>
      <c r="AW1107" t="str">
        <f>IFERROR(INDEX(PLAYERIDMAP2[PLAYERNAME],MATCH(ROW()-ROW(AW$1),OUTFIELD,0)),"")</f>
        <v/>
      </c>
      <c r="AX1107" t="str">
        <f>IF(PLAYERIDMAP2[[#This Row],[POS]]&lt;&gt;"P",MAX(AX$1:AX1106)+1,"")</f>
        <v/>
      </c>
      <c r="AY1107" t="str">
        <f>IFERROR(INDEX(PLAYERIDMAP2[PLAYERNAME],MATCH(ROW()-ROW(AY$1),HITTERS,0)),"")</f>
        <v/>
      </c>
      <c r="AZ1107">
        <f>IF(PLAYERIDMAP2[[#This Row],[POS]]="P",MAX(AZ$1:AZ1106)+1,"")</f>
        <v>529</v>
      </c>
      <c r="BA1107" t="str">
        <f>IFERROR(INDEX(PLAYERIDMAP2[PLAYERNAME],MATCH(ROW()-ROW(BA$1),PITCHERS,0)),"")</f>
        <v/>
      </c>
    </row>
    <row r="1108" spans="1:53" x14ac:dyDescent="0.25">
      <c r="A1108" t="s">
        <v>14466</v>
      </c>
      <c r="B1108" t="s">
        <v>4977</v>
      </c>
      <c r="C1108" s="1">
        <v>32855</v>
      </c>
      <c r="D1108" t="s">
        <v>16922</v>
      </c>
      <c r="E1108" t="s">
        <v>17533</v>
      </c>
      <c r="F1108" t="s">
        <v>11068</v>
      </c>
      <c r="G1108" t="s">
        <v>16838</v>
      </c>
      <c r="H1108" t="s">
        <v>5706</v>
      </c>
      <c r="I1108" t="s">
        <v>17534</v>
      </c>
      <c r="J1108" t="s">
        <v>4977</v>
      </c>
      <c r="K1108">
        <v>543629</v>
      </c>
      <c r="L1108" t="s">
        <v>4977</v>
      </c>
      <c r="M1108">
        <v>1740986</v>
      </c>
      <c r="N1108" t="s">
        <v>4977</v>
      </c>
      <c r="O1108" t="s">
        <v>14467</v>
      </c>
      <c r="P1108" t="s">
        <v>14466</v>
      </c>
      <c r="Q1108">
        <v>9090</v>
      </c>
      <c r="R1108" t="s">
        <v>4977</v>
      </c>
      <c r="S1108">
        <v>30710</v>
      </c>
      <c r="T1108" t="s">
        <v>4977</v>
      </c>
      <c r="U1108" t="s">
        <v>4977</v>
      </c>
      <c r="V1108" t="s">
        <v>14468</v>
      </c>
      <c r="W1108">
        <v>58524</v>
      </c>
      <c r="X1108">
        <v>9090</v>
      </c>
      <c r="Y1108" t="s">
        <v>4977</v>
      </c>
      <c r="Z1108" t="s">
        <v>14469</v>
      </c>
      <c r="AA1108" t="s">
        <v>5703</v>
      </c>
      <c r="AB1108" t="s">
        <v>5703</v>
      </c>
      <c r="AC1108" t="s">
        <v>4977</v>
      </c>
      <c r="AD1108" t="s">
        <v>14469</v>
      </c>
      <c r="AL1108" t="str">
        <f>IF(PLAYERIDMAP2[[#This Row],[POS]]="C",MAX(AL$1:AL1107)+1,"")</f>
        <v/>
      </c>
      <c r="AM1108" t="str">
        <f>IFERROR(INDEX(PLAYERIDMAP2[PLAYERNAME],MATCH(ROW()-ROW(AM$1),CATCHERS,0)),"")</f>
        <v/>
      </c>
      <c r="AN1108" t="str">
        <f>IF(PLAYERIDMAP2[[#This Row],[POS]]="1B",MAX(AN$1:AN1107)+1,"")</f>
        <v/>
      </c>
      <c r="AO1108" t="str">
        <f>IFERROR(INDEX(PLAYERIDMAP2[PLAYERNAME],MATCH(ROW()-ROW(AO$1),FIRSTBASE,0)),"")</f>
        <v/>
      </c>
      <c r="AP1108">
        <f>IF(PLAYERIDMAP2[[#This Row],[POS]]="2B",MAX(AP$1:AP1107)+1,"")</f>
        <v>79</v>
      </c>
      <c r="AQ1108" t="str">
        <f>IFERROR(INDEX(PLAYERIDMAP2[PLAYERNAME],MATCH(ROW()-ROW(AQ$1),SECONDBASE,0)),"")</f>
        <v/>
      </c>
      <c r="AR1108" t="str">
        <f>IF(PLAYERIDMAP2[[#This Row],[POS]]="3B",MAX(AR$1:AR1107)+1,"")</f>
        <v/>
      </c>
      <c r="AS1108" t="str">
        <f>IFERROR(INDEX(PLAYERIDMAP2[PLAYERNAME],MATCH(ROW()-ROW(AS$1),THIRDBASE,0)),"")</f>
        <v/>
      </c>
      <c r="AT1108" t="str">
        <f>IF(PLAYERIDMAP2[[#This Row],[POS]]="SS",MAX(AT$1:AT1107)+1,"")</f>
        <v/>
      </c>
      <c r="AU1108" t="str">
        <f>IFERROR(INDEX(PLAYERIDMAP2[PLAYERNAME],MATCH(ROW()-ROW(AU$1),SHORTSTOP,0)),"")</f>
        <v/>
      </c>
      <c r="AV1108" t="str">
        <f>IF(PLAYERIDMAP2[[#This Row],[POS]]="OF",MAX(AV$1:AV1107)+1,"")</f>
        <v/>
      </c>
      <c r="AW1108" t="str">
        <f>IFERROR(INDEX(PLAYERIDMAP2[PLAYERNAME],MATCH(ROW()-ROW(AW$1),OUTFIELD,0)),"")</f>
        <v/>
      </c>
      <c r="AX1108">
        <f>IF(PLAYERIDMAP2[[#This Row],[POS]]&lt;&gt;"P",MAX(AX$1:AX1107)+1,"")</f>
        <v>578</v>
      </c>
      <c r="AY1108" t="str">
        <f>IFERROR(INDEX(PLAYERIDMAP2[PLAYERNAME],MATCH(ROW()-ROW(AY$1),HITTERS,0)),"")</f>
        <v/>
      </c>
      <c r="AZ1108" t="str">
        <f>IF(PLAYERIDMAP2[[#This Row],[POS]]="P",MAX(AZ$1:AZ1107)+1,"")</f>
        <v/>
      </c>
      <c r="BA1108" t="str">
        <f>IFERROR(INDEX(PLAYERIDMAP2[PLAYERNAME],MATCH(ROW()-ROW(BA$1),PITCHERS,0)),"")</f>
        <v/>
      </c>
    </row>
    <row r="1109" spans="1:53" x14ac:dyDescent="0.25">
      <c r="A1109" t="s">
        <v>14470</v>
      </c>
      <c r="B1109" t="s">
        <v>14471</v>
      </c>
      <c r="C1109" s="1">
        <v>29080</v>
      </c>
      <c r="D1109" t="s">
        <v>18429</v>
      </c>
      <c r="E1109" t="s">
        <v>20215</v>
      </c>
      <c r="F1109" t="s">
        <v>11016</v>
      </c>
      <c r="G1109" t="s">
        <v>11016</v>
      </c>
      <c r="H1109" t="s">
        <v>10998</v>
      </c>
      <c r="I1109" t="s">
        <v>20216</v>
      </c>
      <c r="K1109">
        <v>279913</v>
      </c>
      <c r="L1109" t="s">
        <v>14471</v>
      </c>
      <c r="M1109">
        <v>174731</v>
      </c>
      <c r="N1109" t="s">
        <v>14471</v>
      </c>
      <c r="O1109" t="s">
        <v>16253</v>
      </c>
      <c r="P1109" t="s">
        <v>14470</v>
      </c>
      <c r="V1109" t="s">
        <v>16254</v>
      </c>
      <c r="W1109">
        <v>264</v>
      </c>
      <c r="Z1109" t="s">
        <v>16674</v>
      </c>
      <c r="AA1109" t="s">
        <v>10958</v>
      </c>
      <c r="AB1109" t="s">
        <v>5703</v>
      </c>
      <c r="AD1109" t="s">
        <v>16674</v>
      </c>
      <c r="AL1109" t="str">
        <f>IF(PLAYERIDMAP2[[#This Row],[POS]]="C",MAX(AL$1:AL1108)+1,"")</f>
        <v/>
      </c>
      <c r="AM1109" t="str">
        <f>IFERROR(INDEX(PLAYERIDMAP2[PLAYERNAME],MATCH(ROW()-ROW(AM$1),CATCHERS,0)),"")</f>
        <v/>
      </c>
      <c r="AN1109" t="str">
        <f>IF(PLAYERIDMAP2[[#This Row],[POS]]="1B",MAX(AN$1:AN1108)+1,"")</f>
        <v/>
      </c>
      <c r="AO1109" t="str">
        <f>IFERROR(INDEX(PLAYERIDMAP2[PLAYERNAME],MATCH(ROW()-ROW(AO$1),FIRSTBASE,0)),"")</f>
        <v/>
      </c>
      <c r="AP1109" t="str">
        <f>IF(PLAYERIDMAP2[[#This Row],[POS]]="2B",MAX(AP$1:AP1108)+1,"")</f>
        <v/>
      </c>
      <c r="AQ1109" t="str">
        <f>IFERROR(INDEX(PLAYERIDMAP2[PLAYERNAME],MATCH(ROW()-ROW(AQ$1),SECONDBASE,0)),"")</f>
        <v/>
      </c>
      <c r="AR1109" t="str">
        <f>IF(PLAYERIDMAP2[[#This Row],[POS]]="3B",MAX(AR$1:AR1108)+1,"")</f>
        <v/>
      </c>
      <c r="AS1109" t="str">
        <f>IFERROR(INDEX(PLAYERIDMAP2[PLAYERNAME],MATCH(ROW()-ROW(AS$1),THIRDBASE,0)),"")</f>
        <v/>
      </c>
      <c r="AT1109" t="str">
        <f>IF(PLAYERIDMAP2[[#This Row],[POS]]="SS",MAX(AT$1:AT1108)+1,"")</f>
        <v/>
      </c>
      <c r="AU1109" t="str">
        <f>IFERROR(INDEX(PLAYERIDMAP2[PLAYERNAME],MATCH(ROW()-ROW(AU$1),SHORTSTOP,0)),"")</f>
        <v/>
      </c>
      <c r="AV1109">
        <f>IF(PLAYERIDMAP2[[#This Row],[POS]]="OF",MAX(AV$1:AV1108)+1,"")</f>
        <v>223</v>
      </c>
      <c r="AW1109" t="str">
        <f>IFERROR(INDEX(PLAYERIDMAP2[PLAYERNAME],MATCH(ROW()-ROW(AW$1),OUTFIELD,0)),"")</f>
        <v/>
      </c>
      <c r="AX1109">
        <f>IF(PLAYERIDMAP2[[#This Row],[POS]]&lt;&gt;"P",MAX(AX$1:AX1108)+1,"")</f>
        <v>579</v>
      </c>
      <c r="AY1109" t="str">
        <f>IFERROR(INDEX(PLAYERIDMAP2[PLAYERNAME],MATCH(ROW()-ROW(AY$1),HITTERS,0)),"")</f>
        <v/>
      </c>
      <c r="AZ1109" t="str">
        <f>IF(PLAYERIDMAP2[[#This Row],[POS]]="P",MAX(AZ$1:AZ1108)+1,"")</f>
        <v/>
      </c>
      <c r="BA1109" t="str">
        <f>IFERROR(INDEX(PLAYERIDMAP2[PLAYERNAME],MATCH(ROW()-ROW(BA$1),PITCHERS,0)),"")</f>
        <v/>
      </c>
    </row>
    <row r="1110" spans="1:53" x14ac:dyDescent="0.25">
      <c r="A1110" t="s">
        <v>14472</v>
      </c>
      <c r="B1110" t="s">
        <v>10828</v>
      </c>
      <c r="C1110" s="1">
        <v>31293</v>
      </c>
      <c r="D1110" t="s">
        <v>18207</v>
      </c>
      <c r="E1110" t="s">
        <v>18208</v>
      </c>
      <c r="F1110" t="s">
        <v>11016</v>
      </c>
      <c r="G1110" t="s">
        <v>11016</v>
      </c>
      <c r="H1110" t="s">
        <v>10988</v>
      </c>
      <c r="I1110" t="s">
        <v>18209</v>
      </c>
      <c r="J1110" t="s">
        <v>10828</v>
      </c>
      <c r="K1110">
        <v>461856</v>
      </c>
      <c r="L1110" t="s">
        <v>10828</v>
      </c>
      <c r="M1110">
        <v>1205561</v>
      </c>
      <c r="N1110" t="s">
        <v>10828</v>
      </c>
      <c r="O1110" t="s">
        <v>14473</v>
      </c>
      <c r="P1110" t="s">
        <v>14472</v>
      </c>
      <c r="Q1110">
        <v>7962</v>
      </c>
      <c r="R1110" t="s">
        <v>10828</v>
      </c>
      <c r="S1110">
        <v>28686</v>
      </c>
      <c r="T1110" t="s">
        <v>10828</v>
      </c>
      <c r="V1110" t="s">
        <v>14474</v>
      </c>
      <c r="W1110">
        <v>48398</v>
      </c>
      <c r="X1110">
        <v>7962</v>
      </c>
      <c r="Y1110" t="s">
        <v>10828</v>
      </c>
      <c r="Z1110" t="s">
        <v>14475</v>
      </c>
      <c r="AA1110" t="s">
        <v>11011</v>
      </c>
      <c r="AB1110" t="s">
        <v>10958</v>
      </c>
      <c r="AD1110" t="s">
        <v>14475</v>
      </c>
      <c r="AL1110" t="str">
        <f>IF(PLAYERIDMAP2[[#This Row],[POS]]="C",MAX(AL$1:AL1109)+1,"")</f>
        <v/>
      </c>
      <c r="AM1110" t="str">
        <f>IFERROR(INDEX(PLAYERIDMAP2[PLAYERNAME],MATCH(ROW()-ROW(AM$1),CATCHERS,0)),"")</f>
        <v/>
      </c>
      <c r="AN1110" t="str">
        <f>IF(PLAYERIDMAP2[[#This Row],[POS]]="1B",MAX(AN$1:AN1109)+1,"")</f>
        <v/>
      </c>
      <c r="AO1110" t="str">
        <f>IFERROR(INDEX(PLAYERIDMAP2[PLAYERNAME],MATCH(ROW()-ROW(AO$1),FIRSTBASE,0)),"")</f>
        <v/>
      </c>
      <c r="AP1110" t="str">
        <f>IF(PLAYERIDMAP2[[#This Row],[POS]]="2B",MAX(AP$1:AP1109)+1,"")</f>
        <v/>
      </c>
      <c r="AQ1110" t="str">
        <f>IFERROR(INDEX(PLAYERIDMAP2[PLAYERNAME],MATCH(ROW()-ROW(AQ$1),SECONDBASE,0)),"")</f>
        <v/>
      </c>
      <c r="AR1110" t="str">
        <f>IF(PLAYERIDMAP2[[#This Row],[POS]]="3B",MAX(AR$1:AR1109)+1,"")</f>
        <v/>
      </c>
      <c r="AS1110" t="str">
        <f>IFERROR(INDEX(PLAYERIDMAP2[PLAYERNAME],MATCH(ROW()-ROW(AS$1),THIRDBASE,0)),"")</f>
        <v/>
      </c>
      <c r="AT1110" t="str">
        <f>IF(PLAYERIDMAP2[[#This Row],[POS]]="SS",MAX(AT$1:AT1109)+1,"")</f>
        <v/>
      </c>
      <c r="AU1110" t="str">
        <f>IFERROR(INDEX(PLAYERIDMAP2[PLAYERNAME],MATCH(ROW()-ROW(AU$1),SHORTSTOP,0)),"")</f>
        <v/>
      </c>
      <c r="AV1110" t="str">
        <f>IF(PLAYERIDMAP2[[#This Row],[POS]]="OF",MAX(AV$1:AV1109)+1,"")</f>
        <v/>
      </c>
      <c r="AW1110" t="str">
        <f>IFERROR(INDEX(PLAYERIDMAP2[PLAYERNAME],MATCH(ROW()-ROW(AW$1),OUTFIELD,0)),"")</f>
        <v/>
      </c>
      <c r="AX1110" t="str">
        <f>IF(PLAYERIDMAP2[[#This Row],[POS]]&lt;&gt;"P",MAX(AX$1:AX1109)+1,"")</f>
        <v/>
      </c>
      <c r="AY1110" t="str">
        <f>IFERROR(INDEX(PLAYERIDMAP2[PLAYERNAME],MATCH(ROW()-ROW(AY$1),HITTERS,0)),"")</f>
        <v/>
      </c>
      <c r="AZ1110">
        <f>IF(PLAYERIDMAP2[[#This Row],[POS]]="P",MAX(AZ$1:AZ1109)+1,"")</f>
        <v>530</v>
      </c>
      <c r="BA1110" t="str">
        <f>IFERROR(INDEX(PLAYERIDMAP2[PLAYERNAME],MATCH(ROW()-ROW(BA$1),PITCHERS,0)),"")</f>
        <v/>
      </c>
    </row>
    <row r="1111" spans="1:53" x14ac:dyDescent="0.25">
      <c r="A1111" t="s">
        <v>14476</v>
      </c>
      <c r="B1111" t="s">
        <v>9485</v>
      </c>
      <c r="C1111" s="1">
        <v>30484</v>
      </c>
      <c r="D1111" t="s">
        <v>16893</v>
      </c>
      <c r="E1111" t="s">
        <v>20244</v>
      </c>
      <c r="F1111" t="s">
        <v>11119</v>
      </c>
      <c r="G1111" t="s">
        <v>14693</v>
      </c>
      <c r="H1111" t="s">
        <v>10988</v>
      </c>
      <c r="I1111" t="s">
        <v>20245</v>
      </c>
      <c r="J1111" t="s">
        <v>9485</v>
      </c>
      <c r="K1111">
        <v>456102</v>
      </c>
      <c r="L1111" t="s">
        <v>9485</v>
      </c>
      <c r="M1111">
        <v>580598</v>
      </c>
      <c r="N1111" t="s">
        <v>9485</v>
      </c>
      <c r="O1111" t="s">
        <v>14477</v>
      </c>
      <c r="P1111" t="s">
        <v>14476</v>
      </c>
      <c r="Q1111">
        <v>7782</v>
      </c>
      <c r="R1111" t="s">
        <v>9485</v>
      </c>
      <c r="V1111" t="s">
        <v>14478</v>
      </c>
      <c r="W1111">
        <v>40843</v>
      </c>
      <c r="X1111">
        <v>7782</v>
      </c>
      <c r="Y1111" t="s">
        <v>9485</v>
      </c>
      <c r="Z1111" t="s">
        <v>16675</v>
      </c>
      <c r="AA1111" t="s">
        <v>5703</v>
      </c>
      <c r="AB1111" t="s">
        <v>5703</v>
      </c>
      <c r="AD1111" t="s">
        <v>16675</v>
      </c>
      <c r="AL1111" t="str">
        <f>IF(PLAYERIDMAP2[[#This Row],[POS]]="C",MAX(AL$1:AL1110)+1,"")</f>
        <v/>
      </c>
      <c r="AM1111" t="str">
        <f>IFERROR(INDEX(PLAYERIDMAP2[PLAYERNAME],MATCH(ROW()-ROW(AM$1),CATCHERS,0)),"")</f>
        <v/>
      </c>
      <c r="AN1111" t="str">
        <f>IF(PLAYERIDMAP2[[#This Row],[POS]]="1B",MAX(AN$1:AN1110)+1,"")</f>
        <v/>
      </c>
      <c r="AO1111" t="str">
        <f>IFERROR(INDEX(PLAYERIDMAP2[PLAYERNAME],MATCH(ROW()-ROW(AO$1),FIRSTBASE,0)),"")</f>
        <v/>
      </c>
      <c r="AP1111" t="str">
        <f>IF(PLAYERIDMAP2[[#This Row],[POS]]="2B",MAX(AP$1:AP1110)+1,"")</f>
        <v/>
      </c>
      <c r="AQ1111" t="str">
        <f>IFERROR(INDEX(PLAYERIDMAP2[PLAYERNAME],MATCH(ROW()-ROW(AQ$1),SECONDBASE,0)),"")</f>
        <v/>
      </c>
      <c r="AR1111" t="str">
        <f>IF(PLAYERIDMAP2[[#This Row],[POS]]="3B",MAX(AR$1:AR1110)+1,"")</f>
        <v/>
      </c>
      <c r="AS1111" t="str">
        <f>IFERROR(INDEX(PLAYERIDMAP2[PLAYERNAME],MATCH(ROW()-ROW(AS$1),THIRDBASE,0)),"")</f>
        <v/>
      </c>
      <c r="AT1111" t="str">
        <f>IF(PLAYERIDMAP2[[#This Row],[POS]]="SS",MAX(AT$1:AT1110)+1,"")</f>
        <v/>
      </c>
      <c r="AU1111" t="str">
        <f>IFERROR(INDEX(PLAYERIDMAP2[PLAYERNAME],MATCH(ROW()-ROW(AU$1),SHORTSTOP,0)),"")</f>
        <v/>
      </c>
      <c r="AV1111" t="str">
        <f>IF(PLAYERIDMAP2[[#This Row],[POS]]="OF",MAX(AV$1:AV1110)+1,"")</f>
        <v/>
      </c>
      <c r="AW1111" t="str">
        <f>IFERROR(INDEX(PLAYERIDMAP2[PLAYERNAME],MATCH(ROW()-ROW(AW$1),OUTFIELD,0)),"")</f>
        <v/>
      </c>
      <c r="AX1111" t="str">
        <f>IF(PLAYERIDMAP2[[#This Row],[POS]]&lt;&gt;"P",MAX(AX$1:AX1110)+1,"")</f>
        <v/>
      </c>
      <c r="AY1111" t="str">
        <f>IFERROR(INDEX(PLAYERIDMAP2[PLAYERNAME],MATCH(ROW()-ROW(AY$1),HITTERS,0)),"")</f>
        <v/>
      </c>
      <c r="AZ1111">
        <f>IF(PLAYERIDMAP2[[#This Row],[POS]]="P",MAX(AZ$1:AZ1110)+1,"")</f>
        <v>531</v>
      </c>
      <c r="BA1111" t="str">
        <f>IFERROR(INDEX(PLAYERIDMAP2[PLAYERNAME],MATCH(ROW()-ROW(BA$1),PITCHERS,0)),"")</f>
        <v/>
      </c>
    </row>
    <row r="1112" spans="1:53" x14ac:dyDescent="0.25">
      <c r="A1112" t="s">
        <v>19988</v>
      </c>
      <c r="B1112" t="s">
        <v>1811</v>
      </c>
      <c r="C1112" s="1">
        <v>34659</v>
      </c>
      <c r="D1112" t="s">
        <v>19989</v>
      </c>
      <c r="E1112" t="s">
        <v>17661</v>
      </c>
      <c r="F1112" t="s">
        <v>11057</v>
      </c>
      <c r="G1112" t="s">
        <v>14693</v>
      </c>
      <c r="H1112" t="s">
        <v>11097</v>
      </c>
      <c r="I1112" t="s">
        <v>1810</v>
      </c>
      <c r="J1112" t="s">
        <v>1811</v>
      </c>
      <c r="K1112">
        <v>609267</v>
      </c>
      <c r="L1112" t="s">
        <v>1811</v>
      </c>
      <c r="S1112">
        <v>32692</v>
      </c>
      <c r="T1112" t="s">
        <v>1811</v>
      </c>
      <c r="Z1112" t="s">
        <v>19990</v>
      </c>
      <c r="AA1112" t="s">
        <v>5703</v>
      </c>
      <c r="AB1112" t="s">
        <v>5703</v>
      </c>
      <c r="AD1112" t="s">
        <v>19990</v>
      </c>
      <c r="AL1112" t="str">
        <f>IF(PLAYERIDMAP2[[#This Row],[POS]]="C",MAX(AL$1:AL1111)+1,"")</f>
        <v/>
      </c>
      <c r="AM1112" t="str">
        <f>IFERROR(INDEX(PLAYERIDMAP2[PLAYERNAME],MATCH(ROW()-ROW(AM$1),CATCHERS,0)),"")</f>
        <v/>
      </c>
      <c r="AN1112" t="str">
        <f>IF(PLAYERIDMAP2[[#This Row],[POS]]="1B",MAX(AN$1:AN1111)+1,"")</f>
        <v/>
      </c>
      <c r="AO1112" t="str">
        <f>IFERROR(INDEX(PLAYERIDMAP2[PLAYERNAME],MATCH(ROW()-ROW(AO$1),FIRSTBASE,0)),"")</f>
        <v/>
      </c>
      <c r="AP1112" t="str">
        <f>IF(PLAYERIDMAP2[[#This Row],[POS]]="2B",MAX(AP$1:AP1111)+1,"")</f>
        <v/>
      </c>
      <c r="AQ1112" t="str">
        <f>IFERROR(INDEX(PLAYERIDMAP2[PLAYERNAME],MATCH(ROW()-ROW(AQ$1),SECONDBASE,0)),"")</f>
        <v/>
      </c>
      <c r="AR1112" t="str">
        <f>IF(PLAYERIDMAP2[[#This Row],[POS]]="3B",MAX(AR$1:AR1111)+1,"")</f>
        <v/>
      </c>
      <c r="AS1112" t="str">
        <f>IFERROR(INDEX(PLAYERIDMAP2[PLAYERNAME],MATCH(ROW()-ROW(AS$1),THIRDBASE,0)),"")</f>
        <v/>
      </c>
      <c r="AT1112">
        <f>IF(PLAYERIDMAP2[[#This Row],[POS]]="SS",MAX(AT$1:AT1111)+1,"")</f>
        <v>68</v>
      </c>
      <c r="AU1112" t="str">
        <f>IFERROR(INDEX(PLAYERIDMAP2[PLAYERNAME],MATCH(ROW()-ROW(AU$1),SHORTSTOP,0)),"")</f>
        <v/>
      </c>
      <c r="AV1112" t="str">
        <f>IF(PLAYERIDMAP2[[#This Row],[POS]]="OF",MAX(AV$1:AV1111)+1,"")</f>
        <v/>
      </c>
      <c r="AW1112" t="str">
        <f>IFERROR(INDEX(PLAYERIDMAP2[PLAYERNAME],MATCH(ROW()-ROW(AW$1),OUTFIELD,0)),"")</f>
        <v/>
      </c>
      <c r="AX1112">
        <f>IF(PLAYERIDMAP2[[#This Row],[POS]]&lt;&gt;"P",MAX(AX$1:AX1111)+1,"")</f>
        <v>580</v>
      </c>
      <c r="AY1112" t="str">
        <f>IFERROR(INDEX(PLAYERIDMAP2[PLAYERNAME],MATCH(ROW()-ROW(AY$1),HITTERS,0)),"")</f>
        <v/>
      </c>
      <c r="AZ1112" t="str">
        <f>IF(PLAYERIDMAP2[[#This Row],[POS]]="P",MAX(AZ$1:AZ1111)+1,"")</f>
        <v/>
      </c>
      <c r="BA1112" t="str">
        <f>IFERROR(INDEX(PLAYERIDMAP2[PLAYERNAME],MATCH(ROW()-ROW(BA$1),PITCHERS,0)),"")</f>
        <v/>
      </c>
    </row>
    <row r="1113" spans="1:53" x14ac:dyDescent="0.25">
      <c r="A1113" t="s">
        <v>14479</v>
      </c>
      <c r="B1113" t="s">
        <v>8127</v>
      </c>
      <c r="C1113" s="1">
        <v>30594</v>
      </c>
      <c r="D1113" t="s">
        <v>19237</v>
      </c>
      <c r="E1113" t="s">
        <v>17661</v>
      </c>
      <c r="F1113" t="s">
        <v>11016</v>
      </c>
      <c r="G1113" t="s">
        <v>11016</v>
      </c>
      <c r="H1113" t="s">
        <v>10988</v>
      </c>
      <c r="I1113" t="s">
        <v>20739</v>
      </c>
      <c r="J1113" t="s">
        <v>8127</v>
      </c>
      <c r="K1113">
        <v>462956</v>
      </c>
      <c r="L1113" t="s">
        <v>8127</v>
      </c>
      <c r="M1113">
        <v>580599</v>
      </c>
      <c r="N1113" t="s">
        <v>8127</v>
      </c>
      <c r="O1113" t="s">
        <v>14480</v>
      </c>
      <c r="P1113" t="s">
        <v>14479</v>
      </c>
      <c r="Q1113">
        <v>8106</v>
      </c>
      <c r="R1113" t="s">
        <v>8127</v>
      </c>
      <c r="S1113">
        <v>28871</v>
      </c>
      <c r="T1113" t="s">
        <v>8127</v>
      </c>
      <c r="V1113" t="s">
        <v>14481</v>
      </c>
      <c r="W1113">
        <v>46454</v>
      </c>
      <c r="X1113">
        <v>8106</v>
      </c>
      <c r="Y1113" t="s">
        <v>8127</v>
      </c>
      <c r="Z1113" t="s">
        <v>14482</v>
      </c>
      <c r="AA1113" t="s">
        <v>5703</v>
      </c>
      <c r="AB1113" t="s">
        <v>5703</v>
      </c>
      <c r="AD1113" t="s">
        <v>14482</v>
      </c>
      <c r="AL1113" t="str">
        <f>IF(PLAYERIDMAP2[[#This Row],[POS]]="C",MAX(AL$1:AL1112)+1,"")</f>
        <v/>
      </c>
      <c r="AM1113" t="str">
        <f>IFERROR(INDEX(PLAYERIDMAP2[PLAYERNAME],MATCH(ROW()-ROW(AM$1),CATCHERS,0)),"")</f>
        <v/>
      </c>
      <c r="AN1113" t="str">
        <f>IF(PLAYERIDMAP2[[#This Row],[POS]]="1B",MAX(AN$1:AN1112)+1,"")</f>
        <v/>
      </c>
      <c r="AO1113" t="str">
        <f>IFERROR(INDEX(PLAYERIDMAP2[PLAYERNAME],MATCH(ROW()-ROW(AO$1),FIRSTBASE,0)),"")</f>
        <v/>
      </c>
      <c r="AP1113" t="str">
        <f>IF(PLAYERIDMAP2[[#This Row],[POS]]="2B",MAX(AP$1:AP1112)+1,"")</f>
        <v/>
      </c>
      <c r="AQ1113" t="str">
        <f>IFERROR(INDEX(PLAYERIDMAP2[PLAYERNAME],MATCH(ROW()-ROW(AQ$1),SECONDBASE,0)),"")</f>
        <v/>
      </c>
      <c r="AR1113" t="str">
        <f>IF(PLAYERIDMAP2[[#This Row],[POS]]="3B",MAX(AR$1:AR1112)+1,"")</f>
        <v/>
      </c>
      <c r="AS1113" t="str">
        <f>IFERROR(INDEX(PLAYERIDMAP2[PLAYERNAME],MATCH(ROW()-ROW(AS$1),THIRDBASE,0)),"")</f>
        <v/>
      </c>
      <c r="AT1113" t="str">
        <f>IF(PLAYERIDMAP2[[#This Row],[POS]]="SS",MAX(AT$1:AT1112)+1,"")</f>
        <v/>
      </c>
      <c r="AU1113" t="str">
        <f>IFERROR(INDEX(PLAYERIDMAP2[PLAYERNAME],MATCH(ROW()-ROW(AU$1),SHORTSTOP,0)),"")</f>
        <v/>
      </c>
      <c r="AV1113" t="str">
        <f>IF(PLAYERIDMAP2[[#This Row],[POS]]="OF",MAX(AV$1:AV1112)+1,"")</f>
        <v/>
      </c>
      <c r="AW1113" t="str">
        <f>IFERROR(INDEX(PLAYERIDMAP2[PLAYERNAME],MATCH(ROW()-ROW(AW$1),OUTFIELD,0)),"")</f>
        <v/>
      </c>
      <c r="AX1113" t="str">
        <f>IF(PLAYERIDMAP2[[#This Row],[POS]]&lt;&gt;"P",MAX(AX$1:AX1112)+1,"")</f>
        <v/>
      </c>
      <c r="AY1113" t="str">
        <f>IFERROR(INDEX(PLAYERIDMAP2[PLAYERNAME],MATCH(ROW()-ROW(AY$1),HITTERS,0)),"")</f>
        <v/>
      </c>
      <c r="AZ1113">
        <f>IF(PLAYERIDMAP2[[#This Row],[POS]]="P",MAX(AZ$1:AZ1112)+1,"")</f>
        <v>532</v>
      </c>
      <c r="BA1113" t="str">
        <f>IFERROR(INDEX(PLAYERIDMAP2[PLAYERNAME],MATCH(ROW()-ROW(BA$1),PITCHERS,0)),"")</f>
        <v/>
      </c>
    </row>
    <row r="1114" spans="1:53" x14ac:dyDescent="0.25">
      <c r="A1114" t="s">
        <v>14483</v>
      </c>
      <c r="B1114" t="s">
        <v>4249</v>
      </c>
      <c r="C1114" s="1">
        <v>29697</v>
      </c>
      <c r="D1114" t="s">
        <v>17660</v>
      </c>
      <c r="E1114" t="s">
        <v>17661</v>
      </c>
      <c r="F1114" t="s">
        <v>11191</v>
      </c>
      <c r="G1114" t="s">
        <v>14693</v>
      </c>
      <c r="H1114" t="s">
        <v>11110</v>
      </c>
      <c r="I1114" t="s">
        <v>17662</v>
      </c>
      <c r="J1114" t="s">
        <v>4249</v>
      </c>
      <c r="K1114">
        <v>425661</v>
      </c>
      <c r="L1114" t="s">
        <v>4249</v>
      </c>
      <c r="M1114">
        <v>225415</v>
      </c>
      <c r="N1114" t="s">
        <v>4249</v>
      </c>
      <c r="O1114" t="s">
        <v>14484</v>
      </c>
      <c r="P1114" t="s">
        <v>14483</v>
      </c>
      <c r="Q1114">
        <v>7089</v>
      </c>
      <c r="R1114" t="s">
        <v>4249</v>
      </c>
      <c r="V1114" t="s">
        <v>14485</v>
      </c>
      <c r="W1114">
        <v>40851</v>
      </c>
      <c r="X1114">
        <v>7089</v>
      </c>
      <c r="Y1114" t="s">
        <v>4249</v>
      </c>
      <c r="Z1114" t="s">
        <v>16676</v>
      </c>
      <c r="AA1114" t="s">
        <v>5703</v>
      </c>
      <c r="AB1114" t="s">
        <v>5703</v>
      </c>
      <c r="AD1114" t="s">
        <v>16676</v>
      </c>
      <c r="AL1114">
        <f>IF(PLAYERIDMAP2[[#This Row],[POS]]="C",MAX(AL$1:AL1113)+1,"")</f>
        <v>75</v>
      </c>
      <c r="AM1114" t="str">
        <f>IFERROR(INDEX(PLAYERIDMAP2[PLAYERNAME],MATCH(ROW()-ROW(AM$1),CATCHERS,0)),"")</f>
        <v/>
      </c>
      <c r="AN1114" t="str">
        <f>IF(PLAYERIDMAP2[[#This Row],[POS]]="1B",MAX(AN$1:AN1113)+1,"")</f>
        <v/>
      </c>
      <c r="AO1114" t="str">
        <f>IFERROR(INDEX(PLAYERIDMAP2[PLAYERNAME],MATCH(ROW()-ROW(AO$1),FIRSTBASE,0)),"")</f>
        <v/>
      </c>
      <c r="AP1114" t="str">
        <f>IF(PLAYERIDMAP2[[#This Row],[POS]]="2B",MAX(AP$1:AP1113)+1,"")</f>
        <v/>
      </c>
      <c r="AQ1114" t="str">
        <f>IFERROR(INDEX(PLAYERIDMAP2[PLAYERNAME],MATCH(ROW()-ROW(AQ$1),SECONDBASE,0)),"")</f>
        <v/>
      </c>
      <c r="AR1114" t="str">
        <f>IF(PLAYERIDMAP2[[#This Row],[POS]]="3B",MAX(AR$1:AR1113)+1,"")</f>
        <v/>
      </c>
      <c r="AS1114" t="str">
        <f>IFERROR(INDEX(PLAYERIDMAP2[PLAYERNAME],MATCH(ROW()-ROW(AS$1),THIRDBASE,0)),"")</f>
        <v/>
      </c>
      <c r="AT1114" t="str">
        <f>IF(PLAYERIDMAP2[[#This Row],[POS]]="SS",MAX(AT$1:AT1113)+1,"")</f>
        <v/>
      </c>
      <c r="AU1114" t="str">
        <f>IFERROR(INDEX(PLAYERIDMAP2[PLAYERNAME],MATCH(ROW()-ROW(AU$1),SHORTSTOP,0)),"")</f>
        <v/>
      </c>
      <c r="AV1114" t="str">
        <f>IF(PLAYERIDMAP2[[#This Row],[POS]]="OF",MAX(AV$1:AV1113)+1,"")</f>
        <v/>
      </c>
      <c r="AW1114" t="str">
        <f>IFERROR(INDEX(PLAYERIDMAP2[PLAYERNAME],MATCH(ROW()-ROW(AW$1),OUTFIELD,0)),"")</f>
        <v/>
      </c>
      <c r="AX1114">
        <f>IF(PLAYERIDMAP2[[#This Row],[POS]]&lt;&gt;"P",MAX(AX$1:AX1113)+1,"")</f>
        <v>581</v>
      </c>
      <c r="AY1114" t="str">
        <f>IFERROR(INDEX(PLAYERIDMAP2[PLAYERNAME],MATCH(ROW()-ROW(AY$1),HITTERS,0)),"")</f>
        <v/>
      </c>
      <c r="AZ1114" t="str">
        <f>IF(PLAYERIDMAP2[[#This Row],[POS]]="P",MAX(AZ$1:AZ1113)+1,"")</f>
        <v/>
      </c>
      <c r="BA1114" t="str">
        <f>IFERROR(INDEX(PLAYERIDMAP2[PLAYERNAME],MATCH(ROW()-ROW(BA$1),PITCHERS,0)),"")</f>
        <v/>
      </c>
    </row>
    <row r="1115" spans="1:53" x14ac:dyDescent="0.25">
      <c r="A1115" t="s">
        <v>17994</v>
      </c>
      <c r="B1115" t="s">
        <v>5505</v>
      </c>
      <c r="C1115" s="1">
        <v>32077</v>
      </c>
      <c r="D1115" t="s">
        <v>17995</v>
      </c>
      <c r="E1115" t="s">
        <v>17996</v>
      </c>
      <c r="F1115" t="s">
        <v>11151</v>
      </c>
      <c r="G1115" t="s">
        <v>16838</v>
      </c>
      <c r="H1115" t="s">
        <v>11003</v>
      </c>
      <c r="I1115" t="s">
        <v>17997</v>
      </c>
      <c r="J1115" t="s">
        <v>5505</v>
      </c>
      <c r="K1115">
        <v>572019</v>
      </c>
      <c r="L1115" t="s">
        <v>5505</v>
      </c>
      <c r="M1115">
        <v>1800287</v>
      </c>
      <c r="N1115" t="s">
        <v>5505</v>
      </c>
      <c r="O1115" t="s">
        <v>17998</v>
      </c>
      <c r="P1115" t="s">
        <v>17994</v>
      </c>
      <c r="Q1115">
        <v>9770</v>
      </c>
      <c r="R1115" t="s">
        <v>5505</v>
      </c>
      <c r="S1115">
        <v>31045</v>
      </c>
      <c r="T1115" t="s">
        <v>5505</v>
      </c>
      <c r="W1115">
        <v>60645</v>
      </c>
      <c r="X1115">
        <v>9770</v>
      </c>
      <c r="Y1115" t="s">
        <v>5505</v>
      </c>
      <c r="Z1115" t="s">
        <v>17999</v>
      </c>
      <c r="AA1115" t="s">
        <v>10958</v>
      </c>
      <c r="AB1115" t="s">
        <v>5703</v>
      </c>
      <c r="AD1115" t="s">
        <v>17999</v>
      </c>
      <c r="AF1115" t="s">
        <v>5505</v>
      </c>
      <c r="AG1115">
        <v>13223</v>
      </c>
      <c r="AH1115" t="s">
        <v>5505</v>
      </c>
      <c r="AL1115" t="str">
        <f>IF(PLAYERIDMAP2[[#This Row],[POS]]="C",MAX(AL$1:AL1114)+1,"")</f>
        <v/>
      </c>
      <c r="AM1115" t="str">
        <f>IFERROR(INDEX(PLAYERIDMAP2[PLAYERNAME],MATCH(ROW()-ROW(AM$1),CATCHERS,0)),"")</f>
        <v/>
      </c>
      <c r="AN1115">
        <f>IF(PLAYERIDMAP2[[#This Row],[POS]]="1B",MAX(AN$1:AN1114)+1,"")</f>
        <v>65</v>
      </c>
      <c r="AO1115" t="str">
        <f>IFERROR(INDEX(PLAYERIDMAP2[PLAYERNAME],MATCH(ROW()-ROW(AO$1),FIRSTBASE,0)),"")</f>
        <v/>
      </c>
      <c r="AP1115" t="str">
        <f>IF(PLAYERIDMAP2[[#This Row],[POS]]="2B",MAX(AP$1:AP1114)+1,"")</f>
        <v/>
      </c>
      <c r="AQ1115" t="str">
        <f>IFERROR(INDEX(PLAYERIDMAP2[PLAYERNAME],MATCH(ROW()-ROW(AQ$1),SECONDBASE,0)),"")</f>
        <v/>
      </c>
      <c r="AR1115" t="str">
        <f>IF(PLAYERIDMAP2[[#This Row],[POS]]="3B",MAX(AR$1:AR1114)+1,"")</f>
        <v/>
      </c>
      <c r="AS1115" t="str">
        <f>IFERROR(INDEX(PLAYERIDMAP2[PLAYERNAME],MATCH(ROW()-ROW(AS$1),THIRDBASE,0)),"")</f>
        <v/>
      </c>
      <c r="AT1115" t="str">
        <f>IF(PLAYERIDMAP2[[#This Row],[POS]]="SS",MAX(AT$1:AT1114)+1,"")</f>
        <v/>
      </c>
      <c r="AU1115" t="str">
        <f>IFERROR(INDEX(PLAYERIDMAP2[PLAYERNAME],MATCH(ROW()-ROW(AU$1),SHORTSTOP,0)),"")</f>
        <v/>
      </c>
      <c r="AV1115" t="str">
        <f>IF(PLAYERIDMAP2[[#This Row],[POS]]="OF",MAX(AV$1:AV1114)+1,"")</f>
        <v/>
      </c>
      <c r="AW1115" t="str">
        <f>IFERROR(INDEX(PLAYERIDMAP2[PLAYERNAME],MATCH(ROW()-ROW(AW$1),OUTFIELD,0)),"")</f>
        <v/>
      </c>
      <c r="AX1115">
        <f>IF(PLAYERIDMAP2[[#This Row],[POS]]&lt;&gt;"P",MAX(AX$1:AX1114)+1,"")</f>
        <v>582</v>
      </c>
      <c r="AY1115" t="str">
        <f>IFERROR(INDEX(PLAYERIDMAP2[PLAYERNAME],MATCH(ROW()-ROW(AY$1),HITTERS,0)),"")</f>
        <v/>
      </c>
      <c r="AZ1115" t="str">
        <f>IF(PLAYERIDMAP2[[#This Row],[POS]]="P",MAX(AZ$1:AZ1114)+1,"")</f>
        <v/>
      </c>
      <c r="BA1115" t="str">
        <f>IFERROR(INDEX(PLAYERIDMAP2[PLAYERNAME],MATCH(ROW()-ROW(BA$1),PITCHERS,0)),"")</f>
        <v/>
      </c>
    </row>
    <row r="1116" spans="1:53" x14ac:dyDescent="0.25">
      <c r="A1116" t="s">
        <v>14486</v>
      </c>
      <c r="B1116" t="s">
        <v>5386</v>
      </c>
      <c r="C1116" s="1">
        <v>31103</v>
      </c>
      <c r="D1116" t="s">
        <v>19469</v>
      </c>
      <c r="E1116" t="s">
        <v>17340</v>
      </c>
      <c r="F1116" t="s">
        <v>11016</v>
      </c>
      <c r="G1116" t="s">
        <v>11016</v>
      </c>
      <c r="H1116" t="s">
        <v>10998</v>
      </c>
      <c r="I1116" t="s">
        <v>19651</v>
      </c>
      <c r="J1116" t="s">
        <v>5386</v>
      </c>
      <c r="K1116">
        <v>449082</v>
      </c>
      <c r="L1116" t="s">
        <v>5386</v>
      </c>
      <c r="M1116">
        <v>1098984</v>
      </c>
      <c r="N1116" t="s">
        <v>5386</v>
      </c>
      <c r="O1116" t="s">
        <v>14487</v>
      </c>
      <c r="P1116" t="s">
        <v>14486</v>
      </c>
      <c r="Q1116">
        <v>8467</v>
      </c>
      <c r="R1116" t="s">
        <v>5386</v>
      </c>
      <c r="S1116">
        <v>28985</v>
      </c>
      <c r="T1116" t="s">
        <v>5386</v>
      </c>
      <c r="V1116" t="s">
        <v>14488</v>
      </c>
      <c r="W1116">
        <v>48402</v>
      </c>
      <c r="X1116">
        <v>8467</v>
      </c>
      <c r="Y1116" t="s">
        <v>5386</v>
      </c>
      <c r="Z1116" t="s">
        <v>14489</v>
      </c>
      <c r="AA1116" t="s">
        <v>10958</v>
      </c>
      <c r="AB1116" t="s">
        <v>5703</v>
      </c>
      <c r="AD1116" t="s">
        <v>14489</v>
      </c>
      <c r="AL1116" t="str">
        <f>IF(PLAYERIDMAP2[[#This Row],[POS]]="C",MAX(AL$1:AL1115)+1,"")</f>
        <v/>
      </c>
      <c r="AM1116" t="str">
        <f>IFERROR(INDEX(PLAYERIDMAP2[PLAYERNAME],MATCH(ROW()-ROW(AM$1),CATCHERS,0)),"")</f>
        <v/>
      </c>
      <c r="AN1116" t="str">
        <f>IF(PLAYERIDMAP2[[#This Row],[POS]]="1B",MAX(AN$1:AN1115)+1,"")</f>
        <v/>
      </c>
      <c r="AO1116" t="str">
        <f>IFERROR(INDEX(PLAYERIDMAP2[PLAYERNAME],MATCH(ROW()-ROW(AO$1),FIRSTBASE,0)),"")</f>
        <v/>
      </c>
      <c r="AP1116" t="str">
        <f>IF(PLAYERIDMAP2[[#This Row],[POS]]="2B",MAX(AP$1:AP1115)+1,"")</f>
        <v/>
      </c>
      <c r="AQ1116" t="str">
        <f>IFERROR(INDEX(PLAYERIDMAP2[PLAYERNAME],MATCH(ROW()-ROW(AQ$1),SECONDBASE,0)),"")</f>
        <v/>
      </c>
      <c r="AR1116" t="str">
        <f>IF(PLAYERIDMAP2[[#This Row],[POS]]="3B",MAX(AR$1:AR1115)+1,"")</f>
        <v/>
      </c>
      <c r="AS1116" t="str">
        <f>IFERROR(INDEX(PLAYERIDMAP2[PLAYERNAME],MATCH(ROW()-ROW(AS$1),THIRDBASE,0)),"")</f>
        <v/>
      </c>
      <c r="AT1116" t="str">
        <f>IF(PLAYERIDMAP2[[#This Row],[POS]]="SS",MAX(AT$1:AT1115)+1,"")</f>
        <v/>
      </c>
      <c r="AU1116" t="str">
        <f>IFERROR(INDEX(PLAYERIDMAP2[PLAYERNAME],MATCH(ROW()-ROW(AU$1),SHORTSTOP,0)),"")</f>
        <v/>
      </c>
      <c r="AV1116">
        <f>IF(PLAYERIDMAP2[[#This Row],[POS]]="OF",MAX(AV$1:AV1115)+1,"")</f>
        <v>224</v>
      </c>
      <c r="AW1116" t="str">
        <f>IFERROR(INDEX(PLAYERIDMAP2[PLAYERNAME],MATCH(ROW()-ROW(AW$1),OUTFIELD,0)),"")</f>
        <v/>
      </c>
      <c r="AX1116">
        <f>IF(PLAYERIDMAP2[[#This Row],[POS]]&lt;&gt;"P",MAX(AX$1:AX1115)+1,"")</f>
        <v>583</v>
      </c>
      <c r="AY1116" t="str">
        <f>IFERROR(INDEX(PLAYERIDMAP2[PLAYERNAME],MATCH(ROW()-ROW(AY$1),HITTERS,0)),"")</f>
        <v/>
      </c>
      <c r="AZ1116" t="str">
        <f>IF(PLAYERIDMAP2[[#This Row],[POS]]="P",MAX(AZ$1:AZ1115)+1,"")</f>
        <v/>
      </c>
      <c r="BA1116" t="str">
        <f>IFERROR(INDEX(PLAYERIDMAP2[PLAYERNAME],MATCH(ROW()-ROW(BA$1),PITCHERS,0)),"")</f>
        <v/>
      </c>
    </row>
    <row r="1117" spans="1:53" x14ac:dyDescent="0.25">
      <c r="A1117" t="s">
        <v>14490</v>
      </c>
      <c r="B1117" t="s">
        <v>10025</v>
      </c>
      <c r="C1117" s="1">
        <v>27767</v>
      </c>
      <c r="D1117" t="s">
        <v>17420</v>
      </c>
      <c r="E1117" t="s">
        <v>19928</v>
      </c>
      <c r="F1117" t="s">
        <v>11016</v>
      </c>
      <c r="G1117" t="s">
        <v>11016</v>
      </c>
      <c r="H1117" t="s">
        <v>10988</v>
      </c>
      <c r="I1117" t="s">
        <v>19929</v>
      </c>
      <c r="K1117">
        <v>134321</v>
      </c>
      <c r="L1117" t="s">
        <v>10025</v>
      </c>
      <c r="M1117">
        <v>11056</v>
      </c>
      <c r="N1117" t="s">
        <v>10025</v>
      </c>
      <c r="O1117" t="s">
        <v>14491</v>
      </c>
      <c r="P1117" t="s">
        <v>14490</v>
      </c>
      <c r="Q1117">
        <v>5945</v>
      </c>
      <c r="R1117" t="s">
        <v>10025</v>
      </c>
      <c r="V1117" t="s">
        <v>14492</v>
      </c>
      <c r="W1117">
        <v>523</v>
      </c>
      <c r="Z1117" t="s">
        <v>16677</v>
      </c>
      <c r="AA1117" t="s">
        <v>5703</v>
      </c>
      <c r="AB1117" t="s">
        <v>5703</v>
      </c>
      <c r="AD1117" t="s">
        <v>16677</v>
      </c>
      <c r="AL1117" t="str">
        <f>IF(PLAYERIDMAP2[[#This Row],[POS]]="C",MAX(AL$1:AL1116)+1,"")</f>
        <v/>
      </c>
      <c r="AM1117" t="str">
        <f>IFERROR(INDEX(PLAYERIDMAP2[PLAYERNAME],MATCH(ROW()-ROW(AM$1),CATCHERS,0)),"")</f>
        <v/>
      </c>
      <c r="AN1117" t="str">
        <f>IF(PLAYERIDMAP2[[#This Row],[POS]]="1B",MAX(AN$1:AN1116)+1,"")</f>
        <v/>
      </c>
      <c r="AO1117" t="str">
        <f>IFERROR(INDEX(PLAYERIDMAP2[PLAYERNAME],MATCH(ROW()-ROW(AO$1),FIRSTBASE,0)),"")</f>
        <v/>
      </c>
      <c r="AP1117" t="str">
        <f>IF(PLAYERIDMAP2[[#This Row],[POS]]="2B",MAX(AP$1:AP1116)+1,"")</f>
        <v/>
      </c>
      <c r="AQ1117" t="str">
        <f>IFERROR(INDEX(PLAYERIDMAP2[PLAYERNAME],MATCH(ROW()-ROW(AQ$1),SECONDBASE,0)),"")</f>
        <v/>
      </c>
      <c r="AR1117" t="str">
        <f>IF(PLAYERIDMAP2[[#This Row],[POS]]="3B",MAX(AR$1:AR1116)+1,"")</f>
        <v/>
      </c>
      <c r="AS1117" t="str">
        <f>IFERROR(INDEX(PLAYERIDMAP2[PLAYERNAME],MATCH(ROW()-ROW(AS$1),THIRDBASE,0)),"")</f>
        <v/>
      </c>
      <c r="AT1117" t="str">
        <f>IF(PLAYERIDMAP2[[#This Row],[POS]]="SS",MAX(AT$1:AT1116)+1,"")</f>
        <v/>
      </c>
      <c r="AU1117" t="str">
        <f>IFERROR(INDEX(PLAYERIDMAP2[PLAYERNAME],MATCH(ROW()-ROW(AU$1),SHORTSTOP,0)),"")</f>
        <v/>
      </c>
      <c r="AV1117" t="str">
        <f>IF(PLAYERIDMAP2[[#This Row],[POS]]="OF",MAX(AV$1:AV1116)+1,"")</f>
        <v/>
      </c>
      <c r="AW1117" t="str">
        <f>IFERROR(INDEX(PLAYERIDMAP2[PLAYERNAME],MATCH(ROW()-ROW(AW$1),OUTFIELD,0)),"")</f>
        <v/>
      </c>
      <c r="AX1117" t="str">
        <f>IF(PLAYERIDMAP2[[#This Row],[POS]]&lt;&gt;"P",MAX(AX$1:AX1116)+1,"")</f>
        <v/>
      </c>
      <c r="AY1117" t="str">
        <f>IFERROR(INDEX(PLAYERIDMAP2[PLAYERNAME],MATCH(ROW()-ROW(AY$1),HITTERS,0)),"")</f>
        <v/>
      </c>
      <c r="AZ1117">
        <f>IF(PLAYERIDMAP2[[#This Row],[POS]]="P",MAX(AZ$1:AZ1116)+1,"")</f>
        <v>533</v>
      </c>
      <c r="BA1117" t="str">
        <f>IFERROR(INDEX(PLAYERIDMAP2[PLAYERNAME],MATCH(ROW()-ROW(BA$1),PITCHERS,0)),"")</f>
        <v/>
      </c>
    </row>
    <row r="1118" spans="1:53" x14ac:dyDescent="0.25">
      <c r="A1118" t="s">
        <v>14493</v>
      </c>
      <c r="B1118" t="s">
        <v>10584</v>
      </c>
      <c r="C1118" s="1">
        <v>32453</v>
      </c>
      <c r="D1118" t="s">
        <v>16904</v>
      </c>
      <c r="E1118" t="s">
        <v>16905</v>
      </c>
      <c r="F1118" t="s">
        <v>11021</v>
      </c>
      <c r="G1118" t="s">
        <v>14693</v>
      </c>
      <c r="H1118" t="s">
        <v>10988</v>
      </c>
      <c r="I1118" t="s">
        <v>16906</v>
      </c>
      <c r="J1118" t="s">
        <v>10584</v>
      </c>
      <c r="K1118">
        <v>572020</v>
      </c>
      <c r="L1118" t="s">
        <v>10584</v>
      </c>
      <c r="M1118">
        <v>1805124</v>
      </c>
      <c r="N1118" t="s">
        <v>10584</v>
      </c>
      <c r="O1118" t="s">
        <v>14494</v>
      </c>
      <c r="P1118" t="s">
        <v>14493</v>
      </c>
      <c r="Q1118">
        <v>9331</v>
      </c>
      <c r="R1118" t="s">
        <v>10584</v>
      </c>
      <c r="S1118">
        <v>31980</v>
      </c>
      <c r="T1118" t="s">
        <v>10584</v>
      </c>
      <c r="V1118" t="s">
        <v>14495</v>
      </c>
      <c r="W1118">
        <v>68467</v>
      </c>
      <c r="X1118">
        <v>9331</v>
      </c>
      <c r="Y1118" t="s">
        <v>10584</v>
      </c>
      <c r="Z1118" t="s">
        <v>14496</v>
      </c>
      <c r="AA1118" t="s">
        <v>10958</v>
      </c>
      <c r="AB1118" t="s">
        <v>10958</v>
      </c>
      <c r="AC1118" t="s">
        <v>10584</v>
      </c>
      <c r="AD1118" t="s">
        <v>14496</v>
      </c>
      <c r="AE1118">
        <v>10966</v>
      </c>
      <c r="AF1118" t="s">
        <v>10584</v>
      </c>
      <c r="AG1118">
        <v>21098</v>
      </c>
      <c r="AH1118" t="s">
        <v>10584</v>
      </c>
      <c r="AL1118" t="str">
        <f>IF(PLAYERIDMAP2[[#This Row],[POS]]="C",MAX(AL$1:AL1117)+1,"")</f>
        <v/>
      </c>
      <c r="AM1118" t="str">
        <f>IFERROR(INDEX(PLAYERIDMAP2[PLAYERNAME],MATCH(ROW()-ROW(AM$1),CATCHERS,0)),"")</f>
        <v/>
      </c>
      <c r="AN1118" t="str">
        <f>IF(PLAYERIDMAP2[[#This Row],[POS]]="1B",MAX(AN$1:AN1117)+1,"")</f>
        <v/>
      </c>
      <c r="AO1118" t="str">
        <f>IFERROR(INDEX(PLAYERIDMAP2[PLAYERNAME],MATCH(ROW()-ROW(AO$1),FIRSTBASE,0)),"")</f>
        <v/>
      </c>
      <c r="AP1118" t="str">
        <f>IF(PLAYERIDMAP2[[#This Row],[POS]]="2B",MAX(AP$1:AP1117)+1,"")</f>
        <v/>
      </c>
      <c r="AQ1118" t="str">
        <f>IFERROR(INDEX(PLAYERIDMAP2[PLAYERNAME],MATCH(ROW()-ROW(AQ$1),SECONDBASE,0)),"")</f>
        <v/>
      </c>
      <c r="AR1118" t="str">
        <f>IF(PLAYERIDMAP2[[#This Row],[POS]]="3B",MAX(AR$1:AR1117)+1,"")</f>
        <v/>
      </c>
      <c r="AS1118" t="str">
        <f>IFERROR(INDEX(PLAYERIDMAP2[PLAYERNAME],MATCH(ROW()-ROW(AS$1),THIRDBASE,0)),"")</f>
        <v/>
      </c>
      <c r="AT1118" t="str">
        <f>IF(PLAYERIDMAP2[[#This Row],[POS]]="SS",MAX(AT$1:AT1117)+1,"")</f>
        <v/>
      </c>
      <c r="AU1118" t="str">
        <f>IFERROR(INDEX(PLAYERIDMAP2[PLAYERNAME],MATCH(ROW()-ROW(AU$1),SHORTSTOP,0)),"")</f>
        <v/>
      </c>
      <c r="AV1118" t="str">
        <f>IF(PLAYERIDMAP2[[#This Row],[POS]]="OF",MAX(AV$1:AV1117)+1,"")</f>
        <v/>
      </c>
      <c r="AW1118" t="str">
        <f>IFERROR(INDEX(PLAYERIDMAP2[PLAYERNAME],MATCH(ROW()-ROW(AW$1),OUTFIELD,0)),"")</f>
        <v/>
      </c>
      <c r="AX1118" t="str">
        <f>IF(PLAYERIDMAP2[[#This Row],[POS]]&lt;&gt;"P",MAX(AX$1:AX1117)+1,"")</f>
        <v/>
      </c>
      <c r="AY1118" t="str">
        <f>IFERROR(INDEX(PLAYERIDMAP2[PLAYERNAME],MATCH(ROW()-ROW(AY$1),HITTERS,0)),"")</f>
        <v/>
      </c>
      <c r="AZ1118">
        <f>IF(PLAYERIDMAP2[[#This Row],[POS]]="P",MAX(AZ$1:AZ1117)+1,"")</f>
        <v>534</v>
      </c>
      <c r="BA1118" t="str">
        <f>IFERROR(INDEX(PLAYERIDMAP2[PLAYERNAME],MATCH(ROW()-ROW(BA$1),PITCHERS,0)),"")</f>
        <v/>
      </c>
    </row>
    <row r="1119" spans="1:53" x14ac:dyDescent="0.25">
      <c r="A1119" t="s">
        <v>14497</v>
      </c>
      <c r="B1119" t="s">
        <v>8615</v>
      </c>
      <c r="C1119" s="1">
        <v>32175</v>
      </c>
      <c r="D1119" t="s">
        <v>17108</v>
      </c>
      <c r="E1119" t="s">
        <v>18216</v>
      </c>
      <c r="F1119" t="s">
        <v>11077</v>
      </c>
      <c r="G1119" t="s">
        <v>14693</v>
      </c>
      <c r="H1119" t="s">
        <v>10988</v>
      </c>
      <c r="I1119" t="s">
        <v>18217</v>
      </c>
      <c r="J1119" t="s">
        <v>8615</v>
      </c>
      <c r="K1119">
        <v>502748</v>
      </c>
      <c r="L1119" t="s">
        <v>8615</v>
      </c>
      <c r="M1119">
        <v>1833104</v>
      </c>
      <c r="N1119" t="s">
        <v>8615</v>
      </c>
      <c r="O1119" t="s">
        <v>14498</v>
      </c>
      <c r="P1119" t="s">
        <v>14497</v>
      </c>
      <c r="Q1119">
        <v>9039</v>
      </c>
      <c r="R1119" t="s">
        <v>8615</v>
      </c>
      <c r="S1119">
        <v>31591</v>
      </c>
      <c r="T1119" t="s">
        <v>8615</v>
      </c>
      <c r="V1119" t="s">
        <v>14499</v>
      </c>
      <c r="W1119">
        <v>57086</v>
      </c>
      <c r="X1119">
        <v>9039</v>
      </c>
      <c r="Y1119" t="s">
        <v>8615</v>
      </c>
      <c r="Z1119" t="s">
        <v>14500</v>
      </c>
      <c r="AA1119" t="s">
        <v>5703</v>
      </c>
      <c r="AB1119" t="s">
        <v>5703</v>
      </c>
      <c r="AD1119" t="s">
        <v>14500</v>
      </c>
      <c r="AE1119">
        <v>11776</v>
      </c>
      <c r="AF1119" t="s">
        <v>8615</v>
      </c>
      <c r="AG1119">
        <v>15234</v>
      </c>
      <c r="AH1119" t="s">
        <v>8615</v>
      </c>
      <c r="AL1119" t="str">
        <f>IF(PLAYERIDMAP2[[#This Row],[POS]]="C",MAX(AL$1:AL1118)+1,"")</f>
        <v/>
      </c>
      <c r="AM1119" t="str">
        <f>IFERROR(INDEX(PLAYERIDMAP2[PLAYERNAME],MATCH(ROW()-ROW(AM$1),CATCHERS,0)),"")</f>
        <v/>
      </c>
      <c r="AN1119" t="str">
        <f>IF(PLAYERIDMAP2[[#This Row],[POS]]="1B",MAX(AN$1:AN1118)+1,"")</f>
        <v/>
      </c>
      <c r="AO1119" t="str">
        <f>IFERROR(INDEX(PLAYERIDMAP2[PLAYERNAME],MATCH(ROW()-ROW(AO$1),FIRSTBASE,0)),"")</f>
        <v/>
      </c>
      <c r="AP1119" t="str">
        <f>IF(PLAYERIDMAP2[[#This Row],[POS]]="2B",MAX(AP$1:AP1118)+1,"")</f>
        <v/>
      </c>
      <c r="AQ1119" t="str">
        <f>IFERROR(INDEX(PLAYERIDMAP2[PLAYERNAME],MATCH(ROW()-ROW(AQ$1),SECONDBASE,0)),"")</f>
        <v/>
      </c>
      <c r="AR1119" t="str">
        <f>IF(PLAYERIDMAP2[[#This Row],[POS]]="3B",MAX(AR$1:AR1118)+1,"")</f>
        <v/>
      </c>
      <c r="AS1119" t="str">
        <f>IFERROR(INDEX(PLAYERIDMAP2[PLAYERNAME],MATCH(ROW()-ROW(AS$1),THIRDBASE,0)),"")</f>
        <v/>
      </c>
      <c r="AT1119" t="str">
        <f>IF(PLAYERIDMAP2[[#This Row],[POS]]="SS",MAX(AT$1:AT1118)+1,"")</f>
        <v/>
      </c>
      <c r="AU1119" t="str">
        <f>IFERROR(INDEX(PLAYERIDMAP2[PLAYERNAME],MATCH(ROW()-ROW(AU$1),SHORTSTOP,0)),"")</f>
        <v/>
      </c>
      <c r="AV1119" t="str">
        <f>IF(PLAYERIDMAP2[[#This Row],[POS]]="OF",MAX(AV$1:AV1118)+1,"")</f>
        <v/>
      </c>
      <c r="AW1119" t="str">
        <f>IFERROR(INDEX(PLAYERIDMAP2[PLAYERNAME],MATCH(ROW()-ROW(AW$1),OUTFIELD,0)),"")</f>
        <v/>
      </c>
      <c r="AX1119" t="str">
        <f>IF(PLAYERIDMAP2[[#This Row],[POS]]&lt;&gt;"P",MAX(AX$1:AX1118)+1,"")</f>
        <v/>
      </c>
      <c r="AY1119" t="str">
        <f>IFERROR(INDEX(PLAYERIDMAP2[PLAYERNAME],MATCH(ROW()-ROW(AY$1),HITTERS,0)),"")</f>
        <v/>
      </c>
      <c r="AZ1119">
        <f>IF(PLAYERIDMAP2[[#This Row],[POS]]="P",MAX(AZ$1:AZ1118)+1,"")</f>
        <v>535</v>
      </c>
      <c r="BA1119" t="str">
        <f>IFERROR(INDEX(PLAYERIDMAP2[PLAYERNAME],MATCH(ROW()-ROW(BA$1),PITCHERS,0)),"")</f>
        <v/>
      </c>
    </row>
    <row r="1120" spans="1:53" x14ac:dyDescent="0.25">
      <c r="A1120" t="s">
        <v>14501</v>
      </c>
      <c r="B1120" t="s">
        <v>5659</v>
      </c>
      <c r="C1120" s="1">
        <v>30419</v>
      </c>
      <c r="D1120" t="s">
        <v>17822</v>
      </c>
      <c r="E1120" t="s">
        <v>19216</v>
      </c>
      <c r="F1120" t="s">
        <v>11191</v>
      </c>
      <c r="G1120" t="s">
        <v>14693</v>
      </c>
      <c r="H1120" t="s">
        <v>11003</v>
      </c>
      <c r="I1120" t="s">
        <v>19217</v>
      </c>
      <c r="J1120" t="s">
        <v>5659</v>
      </c>
      <c r="K1120">
        <v>456665</v>
      </c>
      <c r="L1120" t="s">
        <v>5659</v>
      </c>
      <c r="M1120">
        <v>1221813</v>
      </c>
      <c r="N1120" t="s">
        <v>5659</v>
      </c>
      <c r="O1120" t="s">
        <v>14502</v>
      </c>
      <c r="P1120" t="s">
        <v>14501</v>
      </c>
      <c r="Q1120">
        <v>8117</v>
      </c>
      <c r="R1120" t="s">
        <v>5659</v>
      </c>
      <c r="S1120">
        <v>28886</v>
      </c>
      <c r="T1120" t="s">
        <v>5659</v>
      </c>
      <c r="U1120" t="s">
        <v>5659</v>
      </c>
      <c r="V1120" t="s">
        <v>14503</v>
      </c>
      <c r="W1120">
        <v>48428</v>
      </c>
      <c r="X1120">
        <v>8117</v>
      </c>
      <c r="Y1120" t="s">
        <v>5659</v>
      </c>
      <c r="Z1120" t="s">
        <v>14504</v>
      </c>
      <c r="AA1120" t="s">
        <v>5703</v>
      </c>
      <c r="AB1120" t="s">
        <v>5703</v>
      </c>
      <c r="AC1120" t="s">
        <v>5659</v>
      </c>
      <c r="AD1120" t="s">
        <v>14504</v>
      </c>
      <c r="AE1120">
        <v>8369</v>
      </c>
      <c r="AF1120" t="s">
        <v>5659</v>
      </c>
      <c r="AG1120">
        <v>5532</v>
      </c>
      <c r="AH1120" t="s">
        <v>5659</v>
      </c>
      <c r="AL1120" t="str">
        <f>IF(PLAYERIDMAP2[[#This Row],[POS]]="C",MAX(AL$1:AL1119)+1,"")</f>
        <v/>
      </c>
      <c r="AM1120" t="str">
        <f>IFERROR(INDEX(PLAYERIDMAP2[PLAYERNAME],MATCH(ROW()-ROW(AM$1),CATCHERS,0)),"")</f>
        <v/>
      </c>
      <c r="AN1120">
        <f>IF(PLAYERIDMAP2[[#This Row],[POS]]="1B",MAX(AN$1:AN1119)+1,"")</f>
        <v>66</v>
      </c>
      <c r="AO1120" t="str">
        <f>IFERROR(INDEX(PLAYERIDMAP2[PLAYERNAME],MATCH(ROW()-ROW(AO$1),FIRSTBASE,0)),"")</f>
        <v/>
      </c>
      <c r="AP1120" t="str">
        <f>IF(PLAYERIDMAP2[[#This Row],[POS]]="2B",MAX(AP$1:AP1119)+1,"")</f>
        <v/>
      </c>
      <c r="AQ1120" t="str">
        <f>IFERROR(INDEX(PLAYERIDMAP2[PLAYERNAME],MATCH(ROW()-ROW(AQ$1),SECONDBASE,0)),"")</f>
        <v/>
      </c>
      <c r="AR1120" t="str">
        <f>IF(PLAYERIDMAP2[[#This Row],[POS]]="3B",MAX(AR$1:AR1119)+1,"")</f>
        <v/>
      </c>
      <c r="AS1120" t="str">
        <f>IFERROR(INDEX(PLAYERIDMAP2[PLAYERNAME],MATCH(ROW()-ROW(AS$1),THIRDBASE,0)),"")</f>
        <v/>
      </c>
      <c r="AT1120" t="str">
        <f>IF(PLAYERIDMAP2[[#This Row],[POS]]="SS",MAX(AT$1:AT1119)+1,"")</f>
        <v/>
      </c>
      <c r="AU1120" t="str">
        <f>IFERROR(INDEX(PLAYERIDMAP2[PLAYERNAME],MATCH(ROW()-ROW(AU$1),SHORTSTOP,0)),"")</f>
        <v/>
      </c>
      <c r="AV1120" t="str">
        <f>IF(PLAYERIDMAP2[[#This Row],[POS]]="OF",MAX(AV$1:AV1119)+1,"")</f>
        <v/>
      </c>
      <c r="AW1120" t="str">
        <f>IFERROR(INDEX(PLAYERIDMAP2[PLAYERNAME],MATCH(ROW()-ROW(AW$1),OUTFIELD,0)),"")</f>
        <v/>
      </c>
      <c r="AX1120">
        <f>IF(PLAYERIDMAP2[[#This Row],[POS]]&lt;&gt;"P",MAX(AX$1:AX1119)+1,"")</f>
        <v>584</v>
      </c>
      <c r="AY1120" t="str">
        <f>IFERROR(INDEX(PLAYERIDMAP2[PLAYERNAME],MATCH(ROW()-ROW(AY$1),HITTERS,0)),"")</f>
        <v/>
      </c>
      <c r="AZ1120" t="str">
        <f>IF(PLAYERIDMAP2[[#This Row],[POS]]="P",MAX(AZ$1:AZ1119)+1,"")</f>
        <v/>
      </c>
      <c r="BA1120" t="str">
        <f>IFERROR(INDEX(PLAYERIDMAP2[PLAYERNAME],MATCH(ROW()-ROW(BA$1),PITCHERS,0)),"")</f>
        <v/>
      </c>
    </row>
    <row r="1121" spans="1:53" x14ac:dyDescent="0.25">
      <c r="A1121" t="s">
        <v>14505</v>
      </c>
      <c r="B1121" t="s">
        <v>10545</v>
      </c>
      <c r="C1121" s="1">
        <v>29737</v>
      </c>
      <c r="D1121" t="s">
        <v>17006</v>
      </c>
      <c r="E1121" t="s">
        <v>18652</v>
      </c>
      <c r="F1121" t="s">
        <v>11007</v>
      </c>
      <c r="G1121" t="s">
        <v>16838</v>
      </c>
      <c r="H1121" t="s">
        <v>10988</v>
      </c>
      <c r="I1121" t="s">
        <v>18653</v>
      </c>
      <c r="J1121" t="s">
        <v>10545</v>
      </c>
      <c r="K1121">
        <v>408241</v>
      </c>
      <c r="L1121" t="s">
        <v>10545</v>
      </c>
      <c r="M1121">
        <v>288915</v>
      </c>
      <c r="N1121" t="s">
        <v>10545</v>
      </c>
      <c r="O1121" t="s">
        <v>14506</v>
      </c>
      <c r="P1121" t="s">
        <v>14505</v>
      </c>
      <c r="Q1121">
        <v>6872</v>
      </c>
      <c r="R1121" t="s">
        <v>10545</v>
      </c>
      <c r="S1121">
        <v>5019</v>
      </c>
      <c r="T1121" t="s">
        <v>10545</v>
      </c>
      <c r="V1121" t="s">
        <v>14507</v>
      </c>
      <c r="W1121">
        <v>638</v>
      </c>
      <c r="X1121">
        <v>6872</v>
      </c>
      <c r="Y1121" t="s">
        <v>10545</v>
      </c>
      <c r="Z1121" t="s">
        <v>14508</v>
      </c>
      <c r="AA1121" t="s">
        <v>5703</v>
      </c>
      <c r="AB1121" t="s">
        <v>5703</v>
      </c>
      <c r="AC1121" t="s">
        <v>10545</v>
      </c>
      <c r="AD1121" t="s">
        <v>14508</v>
      </c>
      <c r="AE1121">
        <v>6894</v>
      </c>
      <c r="AF1121" t="s">
        <v>10545</v>
      </c>
      <c r="AG1121">
        <v>6101</v>
      </c>
      <c r="AH1121" t="s">
        <v>10545</v>
      </c>
      <c r="AL1121" t="str">
        <f>IF(PLAYERIDMAP2[[#This Row],[POS]]="C",MAX(AL$1:AL1120)+1,"")</f>
        <v/>
      </c>
      <c r="AM1121" t="str">
        <f>IFERROR(INDEX(PLAYERIDMAP2[PLAYERNAME],MATCH(ROW()-ROW(AM$1),CATCHERS,0)),"")</f>
        <v/>
      </c>
      <c r="AN1121" t="str">
        <f>IF(PLAYERIDMAP2[[#This Row],[POS]]="1B",MAX(AN$1:AN1120)+1,"")</f>
        <v/>
      </c>
      <c r="AO1121" t="str">
        <f>IFERROR(INDEX(PLAYERIDMAP2[PLAYERNAME],MATCH(ROW()-ROW(AO$1),FIRSTBASE,0)),"")</f>
        <v/>
      </c>
      <c r="AP1121" t="str">
        <f>IF(PLAYERIDMAP2[[#This Row],[POS]]="2B",MAX(AP$1:AP1120)+1,"")</f>
        <v/>
      </c>
      <c r="AQ1121" t="str">
        <f>IFERROR(INDEX(PLAYERIDMAP2[PLAYERNAME],MATCH(ROW()-ROW(AQ$1),SECONDBASE,0)),"")</f>
        <v/>
      </c>
      <c r="AR1121" t="str">
        <f>IF(PLAYERIDMAP2[[#This Row],[POS]]="3B",MAX(AR$1:AR1120)+1,"")</f>
        <v/>
      </c>
      <c r="AS1121" t="str">
        <f>IFERROR(INDEX(PLAYERIDMAP2[PLAYERNAME],MATCH(ROW()-ROW(AS$1),THIRDBASE,0)),"")</f>
        <v/>
      </c>
      <c r="AT1121" t="str">
        <f>IF(PLAYERIDMAP2[[#This Row],[POS]]="SS",MAX(AT$1:AT1120)+1,"")</f>
        <v/>
      </c>
      <c r="AU1121" t="str">
        <f>IFERROR(INDEX(PLAYERIDMAP2[PLAYERNAME],MATCH(ROW()-ROW(AU$1),SHORTSTOP,0)),"")</f>
        <v/>
      </c>
      <c r="AV1121" t="str">
        <f>IF(PLAYERIDMAP2[[#This Row],[POS]]="OF",MAX(AV$1:AV1120)+1,"")</f>
        <v/>
      </c>
      <c r="AW1121" t="str">
        <f>IFERROR(INDEX(PLAYERIDMAP2[PLAYERNAME],MATCH(ROW()-ROW(AW$1),OUTFIELD,0)),"")</f>
        <v/>
      </c>
      <c r="AX1121" t="str">
        <f>IF(PLAYERIDMAP2[[#This Row],[POS]]&lt;&gt;"P",MAX(AX$1:AX1120)+1,"")</f>
        <v/>
      </c>
      <c r="AY1121" t="str">
        <f>IFERROR(INDEX(PLAYERIDMAP2[PLAYERNAME],MATCH(ROW()-ROW(AY$1),HITTERS,0)),"")</f>
        <v/>
      </c>
      <c r="AZ1121">
        <f>IF(PLAYERIDMAP2[[#This Row],[POS]]="P",MAX(AZ$1:AZ1120)+1,"")</f>
        <v>536</v>
      </c>
      <c r="BA1121" t="str">
        <f>IFERROR(INDEX(PLAYERIDMAP2[PLAYERNAME],MATCH(ROW()-ROW(BA$1),PITCHERS,0)),"")</f>
        <v/>
      </c>
    </row>
    <row r="1122" spans="1:53" x14ac:dyDescent="0.25">
      <c r="A1122" t="s">
        <v>16255</v>
      </c>
      <c r="B1122" t="s">
        <v>5474</v>
      </c>
      <c r="C1122" s="1">
        <v>33715</v>
      </c>
      <c r="D1122" t="s">
        <v>17170</v>
      </c>
      <c r="E1122" t="s">
        <v>17171</v>
      </c>
      <c r="F1122" t="s">
        <v>10997</v>
      </c>
      <c r="G1122" t="s">
        <v>16838</v>
      </c>
      <c r="H1122" t="s">
        <v>10998</v>
      </c>
      <c r="I1122" t="s">
        <v>17172</v>
      </c>
      <c r="J1122" t="s">
        <v>5474</v>
      </c>
      <c r="K1122">
        <v>592626</v>
      </c>
      <c r="L1122" t="s">
        <v>5474</v>
      </c>
      <c r="M1122">
        <v>1811026</v>
      </c>
      <c r="N1122" t="s">
        <v>5474</v>
      </c>
      <c r="O1122" t="s">
        <v>17173</v>
      </c>
      <c r="P1122" t="s">
        <v>16255</v>
      </c>
      <c r="Q1122">
        <v>9414</v>
      </c>
      <c r="R1122" t="s">
        <v>5474</v>
      </c>
      <c r="S1122">
        <v>31392</v>
      </c>
      <c r="T1122" t="s">
        <v>5474</v>
      </c>
      <c r="V1122" t="s">
        <v>16256</v>
      </c>
      <c r="W1122">
        <v>67072</v>
      </c>
      <c r="X1122">
        <v>9414</v>
      </c>
      <c r="Y1122" t="s">
        <v>5474</v>
      </c>
      <c r="Z1122" t="s">
        <v>16257</v>
      </c>
      <c r="AA1122" t="s">
        <v>10958</v>
      </c>
      <c r="AB1122" t="s">
        <v>10958</v>
      </c>
      <c r="AC1122" t="s">
        <v>5474</v>
      </c>
      <c r="AD1122" t="s">
        <v>16257</v>
      </c>
      <c r="AE1122">
        <v>11618</v>
      </c>
      <c r="AF1122" t="s">
        <v>5474</v>
      </c>
      <c r="AG1122">
        <v>13864</v>
      </c>
      <c r="AH1122" t="s">
        <v>5474</v>
      </c>
      <c r="AL1122" t="str">
        <f>IF(PLAYERIDMAP2[[#This Row],[POS]]="C",MAX(AL$1:AL1121)+1,"")</f>
        <v/>
      </c>
      <c r="AM1122" t="str">
        <f>IFERROR(INDEX(PLAYERIDMAP2[PLAYERNAME],MATCH(ROW()-ROW(AM$1),CATCHERS,0)),"")</f>
        <v/>
      </c>
      <c r="AN1122" t="str">
        <f>IF(PLAYERIDMAP2[[#This Row],[POS]]="1B",MAX(AN$1:AN1121)+1,"")</f>
        <v/>
      </c>
      <c r="AO1122" t="str">
        <f>IFERROR(INDEX(PLAYERIDMAP2[PLAYERNAME],MATCH(ROW()-ROW(AO$1),FIRSTBASE,0)),"")</f>
        <v/>
      </c>
      <c r="AP1122" t="str">
        <f>IF(PLAYERIDMAP2[[#This Row],[POS]]="2B",MAX(AP$1:AP1121)+1,"")</f>
        <v/>
      </c>
      <c r="AQ1122" t="str">
        <f>IFERROR(INDEX(PLAYERIDMAP2[PLAYERNAME],MATCH(ROW()-ROW(AQ$1),SECONDBASE,0)),"")</f>
        <v/>
      </c>
      <c r="AR1122" t="str">
        <f>IF(PLAYERIDMAP2[[#This Row],[POS]]="3B",MAX(AR$1:AR1121)+1,"")</f>
        <v/>
      </c>
      <c r="AS1122" t="str">
        <f>IFERROR(INDEX(PLAYERIDMAP2[PLAYERNAME],MATCH(ROW()-ROW(AS$1),THIRDBASE,0)),"")</f>
        <v/>
      </c>
      <c r="AT1122" t="str">
        <f>IF(PLAYERIDMAP2[[#This Row],[POS]]="SS",MAX(AT$1:AT1121)+1,"")</f>
        <v/>
      </c>
      <c r="AU1122" t="str">
        <f>IFERROR(INDEX(PLAYERIDMAP2[PLAYERNAME],MATCH(ROW()-ROW(AU$1),SHORTSTOP,0)),"")</f>
        <v/>
      </c>
      <c r="AV1122">
        <f>IF(PLAYERIDMAP2[[#This Row],[POS]]="OF",MAX(AV$1:AV1121)+1,"")</f>
        <v>225</v>
      </c>
      <c r="AW1122" t="str">
        <f>IFERROR(INDEX(PLAYERIDMAP2[PLAYERNAME],MATCH(ROW()-ROW(AW$1),OUTFIELD,0)),"")</f>
        <v/>
      </c>
      <c r="AX1122">
        <f>IF(PLAYERIDMAP2[[#This Row],[POS]]&lt;&gt;"P",MAX(AX$1:AX1121)+1,"")</f>
        <v>585</v>
      </c>
      <c r="AY1122" t="str">
        <f>IFERROR(INDEX(PLAYERIDMAP2[PLAYERNAME],MATCH(ROW()-ROW(AY$1),HITTERS,0)),"")</f>
        <v/>
      </c>
      <c r="AZ1122" t="str">
        <f>IF(PLAYERIDMAP2[[#This Row],[POS]]="P",MAX(AZ$1:AZ1121)+1,"")</f>
        <v/>
      </c>
      <c r="BA1122" t="str">
        <f>IFERROR(INDEX(PLAYERIDMAP2[PLAYERNAME],MATCH(ROW()-ROW(BA$1),PITCHERS,0)),"")</f>
        <v/>
      </c>
    </row>
    <row r="1123" spans="1:53" x14ac:dyDescent="0.25">
      <c r="A1123" t="s">
        <v>14509</v>
      </c>
      <c r="B1123" t="s">
        <v>5615</v>
      </c>
      <c r="C1123" s="1">
        <v>30545</v>
      </c>
      <c r="D1123" t="s">
        <v>16958</v>
      </c>
      <c r="E1123" t="s">
        <v>19652</v>
      </c>
      <c r="F1123" t="s">
        <v>11258</v>
      </c>
      <c r="G1123" t="s">
        <v>14693</v>
      </c>
      <c r="H1123" t="s">
        <v>5706</v>
      </c>
      <c r="I1123" t="s">
        <v>19653</v>
      </c>
      <c r="J1123" t="s">
        <v>5615</v>
      </c>
      <c r="K1123">
        <v>456030</v>
      </c>
      <c r="L1123" t="s">
        <v>5615</v>
      </c>
      <c r="M1123">
        <v>547429</v>
      </c>
      <c r="N1123" t="s">
        <v>5615</v>
      </c>
      <c r="O1123" t="s">
        <v>14510</v>
      </c>
      <c r="P1123" t="s">
        <v>14509</v>
      </c>
      <c r="Q1123">
        <v>7631</v>
      </c>
      <c r="R1123" t="s">
        <v>5615</v>
      </c>
      <c r="S1123">
        <v>6393</v>
      </c>
      <c r="T1123" t="s">
        <v>5615</v>
      </c>
      <c r="U1123" t="s">
        <v>5615</v>
      </c>
      <c r="V1123" t="s">
        <v>14511</v>
      </c>
      <c r="W1123">
        <v>45464</v>
      </c>
      <c r="X1123">
        <v>7631</v>
      </c>
      <c r="Y1123" t="s">
        <v>5615</v>
      </c>
      <c r="Z1123" t="s">
        <v>14512</v>
      </c>
      <c r="AA1123" t="s">
        <v>5703</v>
      </c>
      <c r="AB1123" t="s">
        <v>5703</v>
      </c>
      <c r="AC1123" t="s">
        <v>5615</v>
      </c>
      <c r="AD1123" t="s">
        <v>14512</v>
      </c>
      <c r="AE1123">
        <v>8278</v>
      </c>
      <c r="AF1123" t="s">
        <v>5615</v>
      </c>
      <c r="AG1123">
        <v>5366</v>
      </c>
      <c r="AH1123" t="s">
        <v>5615</v>
      </c>
      <c r="AL1123" t="str">
        <f>IF(PLAYERIDMAP2[[#This Row],[POS]]="C",MAX(AL$1:AL1122)+1,"")</f>
        <v/>
      </c>
      <c r="AM1123" t="str">
        <f>IFERROR(INDEX(PLAYERIDMAP2[PLAYERNAME],MATCH(ROW()-ROW(AM$1),CATCHERS,0)),"")</f>
        <v/>
      </c>
      <c r="AN1123" t="str">
        <f>IF(PLAYERIDMAP2[[#This Row],[POS]]="1B",MAX(AN$1:AN1122)+1,"")</f>
        <v/>
      </c>
      <c r="AO1123" t="str">
        <f>IFERROR(INDEX(PLAYERIDMAP2[PLAYERNAME],MATCH(ROW()-ROW(AO$1),FIRSTBASE,0)),"")</f>
        <v/>
      </c>
      <c r="AP1123">
        <f>IF(PLAYERIDMAP2[[#This Row],[POS]]="2B",MAX(AP$1:AP1122)+1,"")</f>
        <v>80</v>
      </c>
      <c r="AQ1123" t="str">
        <f>IFERROR(INDEX(PLAYERIDMAP2[PLAYERNAME],MATCH(ROW()-ROW(AQ$1),SECONDBASE,0)),"")</f>
        <v/>
      </c>
      <c r="AR1123" t="str">
        <f>IF(PLAYERIDMAP2[[#This Row],[POS]]="3B",MAX(AR$1:AR1122)+1,"")</f>
        <v/>
      </c>
      <c r="AS1123" t="str">
        <f>IFERROR(INDEX(PLAYERIDMAP2[PLAYERNAME],MATCH(ROW()-ROW(AS$1),THIRDBASE,0)),"")</f>
        <v/>
      </c>
      <c r="AT1123" t="str">
        <f>IF(PLAYERIDMAP2[[#This Row],[POS]]="SS",MAX(AT$1:AT1122)+1,"")</f>
        <v/>
      </c>
      <c r="AU1123" t="str">
        <f>IFERROR(INDEX(PLAYERIDMAP2[PLAYERNAME],MATCH(ROW()-ROW(AU$1),SHORTSTOP,0)),"")</f>
        <v/>
      </c>
      <c r="AV1123" t="str">
        <f>IF(PLAYERIDMAP2[[#This Row],[POS]]="OF",MAX(AV$1:AV1122)+1,"")</f>
        <v/>
      </c>
      <c r="AW1123" t="str">
        <f>IFERROR(INDEX(PLAYERIDMAP2[PLAYERNAME],MATCH(ROW()-ROW(AW$1),OUTFIELD,0)),"")</f>
        <v/>
      </c>
      <c r="AX1123">
        <f>IF(PLAYERIDMAP2[[#This Row],[POS]]&lt;&gt;"P",MAX(AX$1:AX1122)+1,"")</f>
        <v>586</v>
      </c>
      <c r="AY1123" t="str">
        <f>IFERROR(INDEX(PLAYERIDMAP2[PLAYERNAME],MATCH(ROW()-ROW(AY$1),HITTERS,0)),"")</f>
        <v/>
      </c>
      <c r="AZ1123" t="str">
        <f>IF(PLAYERIDMAP2[[#This Row],[POS]]="P",MAX(AZ$1:AZ1122)+1,"")</f>
        <v/>
      </c>
      <c r="BA1123" t="str">
        <f>IFERROR(INDEX(PLAYERIDMAP2[PLAYERNAME],MATCH(ROW()-ROW(BA$1),PITCHERS,0)),"")</f>
        <v/>
      </c>
    </row>
    <row r="1124" spans="1:53" x14ac:dyDescent="0.25">
      <c r="A1124" t="s">
        <v>14513</v>
      </c>
      <c r="B1124" t="s">
        <v>5432</v>
      </c>
      <c r="C1124" s="1">
        <v>31830</v>
      </c>
      <c r="D1124" t="s">
        <v>17275</v>
      </c>
      <c r="E1124" t="s">
        <v>18929</v>
      </c>
      <c r="F1124" t="s">
        <v>11258</v>
      </c>
      <c r="G1124" t="s">
        <v>14693</v>
      </c>
      <c r="H1124" t="s">
        <v>10998</v>
      </c>
      <c r="I1124" t="s">
        <v>20243</v>
      </c>
      <c r="J1124" t="s">
        <v>5432</v>
      </c>
      <c r="K1124">
        <v>451713</v>
      </c>
      <c r="L1124" t="s">
        <v>5432</v>
      </c>
      <c r="M1124">
        <v>1740988</v>
      </c>
      <c r="N1124" t="s">
        <v>5432</v>
      </c>
      <c r="O1124" t="s">
        <v>14514</v>
      </c>
      <c r="P1124" t="s">
        <v>14513</v>
      </c>
      <c r="Q1124">
        <v>8908</v>
      </c>
      <c r="R1124" t="s">
        <v>5432</v>
      </c>
      <c r="S1124">
        <v>31587</v>
      </c>
      <c r="T1124" t="s">
        <v>5432</v>
      </c>
      <c r="V1124" t="s">
        <v>14515</v>
      </c>
      <c r="W1124">
        <v>52503</v>
      </c>
      <c r="X1124">
        <v>8908</v>
      </c>
      <c r="Y1124" t="s">
        <v>5432</v>
      </c>
      <c r="Z1124" t="s">
        <v>14516</v>
      </c>
      <c r="AA1124" t="s">
        <v>10958</v>
      </c>
      <c r="AB1124" t="s">
        <v>10958</v>
      </c>
      <c r="AC1124" t="s">
        <v>5432</v>
      </c>
      <c r="AD1124" t="s">
        <v>14516</v>
      </c>
      <c r="AF1124" t="s">
        <v>5432</v>
      </c>
      <c r="AG1124">
        <v>13071</v>
      </c>
      <c r="AL1124" t="str">
        <f>IF(PLAYERIDMAP2[[#This Row],[POS]]="C",MAX(AL$1:AL1123)+1,"")</f>
        <v/>
      </c>
      <c r="AM1124" t="str">
        <f>IFERROR(INDEX(PLAYERIDMAP2[PLAYERNAME],MATCH(ROW()-ROW(AM$1),CATCHERS,0)),"")</f>
        <v/>
      </c>
      <c r="AN1124" t="str">
        <f>IF(PLAYERIDMAP2[[#This Row],[POS]]="1B",MAX(AN$1:AN1123)+1,"")</f>
        <v/>
      </c>
      <c r="AO1124" t="str">
        <f>IFERROR(INDEX(PLAYERIDMAP2[PLAYERNAME],MATCH(ROW()-ROW(AO$1),FIRSTBASE,0)),"")</f>
        <v/>
      </c>
      <c r="AP1124" t="str">
        <f>IF(PLAYERIDMAP2[[#This Row],[POS]]="2B",MAX(AP$1:AP1123)+1,"")</f>
        <v/>
      </c>
      <c r="AQ1124" t="str">
        <f>IFERROR(INDEX(PLAYERIDMAP2[PLAYERNAME],MATCH(ROW()-ROW(AQ$1),SECONDBASE,0)),"")</f>
        <v/>
      </c>
      <c r="AR1124" t="str">
        <f>IF(PLAYERIDMAP2[[#This Row],[POS]]="3B",MAX(AR$1:AR1123)+1,"")</f>
        <v/>
      </c>
      <c r="AS1124" t="str">
        <f>IFERROR(INDEX(PLAYERIDMAP2[PLAYERNAME],MATCH(ROW()-ROW(AS$1),THIRDBASE,0)),"")</f>
        <v/>
      </c>
      <c r="AT1124" t="str">
        <f>IF(PLAYERIDMAP2[[#This Row],[POS]]="SS",MAX(AT$1:AT1123)+1,"")</f>
        <v/>
      </c>
      <c r="AU1124" t="str">
        <f>IFERROR(INDEX(PLAYERIDMAP2[PLAYERNAME],MATCH(ROW()-ROW(AU$1),SHORTSTOP,0)),"")</f>
        <v/>
      </c>
      <c r="AV1124">
        <f>IF(PLAYERIDMAP2[[#This Row],[POS]]="OF",MAX(AV$1:AV1123)+1,"")</f>
        <v>226</v>
      </c>
      <c r="AW1124" t="str">
        <f>IFERROR(INDEX(PLAYERIDMAP2[PLAYERNAME],MATCH(ROW()-ROW(AW$1),OUTFIELD,0)),"")</f>
        <v/>
      </c>
      <c r="AX1124">
        <f>IF(PLAYERIDMAP2[[#This Row],[POS]]&lt;&gt;"P",MAX(AX$1:AX1123)+1,"")</f>
        <v>587</v>
      </c>
      <c r="AY1124" t="str">
        <f>IFERROR(INDEX(PLAYERIDMAP2[PLAYERNAME],MATCH(ROW()-ROW(AY$1),HITTERS,0)),"")</f>
        <v/>
      </c>
      <c r="AZ1124" t="str">
        <f>IF(PLAYERIDMAP2[[#This Row],[POS]]="P",MAX(AZ$1:AZ1123)+1,"")</f>
        <v/>
      </c>
      <c r="BA1124" t="str">
        <f>IFERROR(INDEX(PLAYERIDMAP2[PLAYERNAME],MATCH(ROW()-ROW(BA$1),PITCHERS,0)),"")</f>
        <v/>
      </c>
    </row>
    <row r="1125" spans="1:53" x14ac:dyDescent="0.25">
      <c r="A1125" t="s">
        <v>14517</v>
      </c>
      <c r="B1125" t="s">
        <v>4374</v>
      </c>
      <c r="C1125" s="1">
        <v>32295</v>
      </c>
      <c r="D1125" t="s">
        <v>17355</v>
      </c>
      <c r="E1125" t="s">
        <v>18929</v>
      </c>
      <c r="F1125" t="s">
        <v>11191</v>
      </c>
      <c r="G1125" t="s">
        <v>14693</v>
      </c>
      <c r="H1125" t="s">
        <v>10998</v>
      </c>
      <c r="I1125" t="s">
        <v>18930</v>
      </c>
      <c r="J1125" t="s">
        <v>4374</v>
      </c>
      <c r="K1125">
        <v>501317</v>
      </c>
      <c r="L1125" t="s">
        <v>4374</v>
      </c>
      <c r="M1125">
        <v>1666195</v>
      </c>
      <c r="N1125" t="s">
        <v>4374</v>
      </c>
      <c r="O1125" t="s">
        <v>14518</v>
      </c>
      <c r="P1125" t="s">
        <v>14517</v>
      </c>
      <c r="Q1125">
        <v>9276</v>
      </c>
      <c r="R1125" t="s">
        <v>4374</v>
      </c>
      <c r="S1125">
        <v>30402</v>
      </c>
      <c r="T1125" t="s">
        <v>4374</v>
      </c>
      <c r="V1125" t="s">
        <v>14519</v>
      </c>
      <c r="W1125">
        <v>50690</v>
      </c>
      <c r="X1125">
        <v>9276</v>
      </c>
      <c r="Y1125" t="s">
        <v>4374</v>
      </c>
      <c r="Z1125" t="s">
        <v>16678</v>
      </c>
      <c r="AA1125" t="s">
        <v>5703</v>
      </c>
      <c r="AB1125" t="s">
        <v>5703</v>
      </c>
      <c r="AD1125" t="s">
        <v>16678</v>
      </c>
      <c r="AL1125" t="str">
        <f>IF(PLAYERIDMAP2[[#This Row],[POS]]="C",MAX(AL$1:AL1124)+1,"")</f>
        <v/>
      </c>
      <c r="AM1125" t="str">
        <f>IFERROR(INDEX(PLAYERIDMAP2[PLAYERNAME],MATCH(ROW()-ROW(AM$1),CATCHERS,0)),"")</f>
        <v/>
      </c>
      <c r="AN1125" t="str">
        <f>IF(PLAYERIDMAP2[[#This Row],[POS]]="1B",MAX(AN$1:AN1124)+1,"")</f>
        <v/>
      </c>
      <c r="AO1125" t="str">
        <f>IFERROR(INDEX(PLAYERIDMAP2[PLAYERNAME],MATCH(ROW()-ROW(AO$1),FIRSTBASE,0)),"")</f>
        <v/>
      </c>
      <c r="AP1125" t="str">
        <f>IF(PLAYERIDMAP2[[#This Row],[POS]]="2B",MAX(AP$1:AP1124)+1,"")</f>
        <v/>
      </c>
      <c r="AQ1125" t="str">
        <f>IFERROR(INDEX(PLAYERIDMAP2[PLAYERNAME],MATCH(ROW()-ROW(AQ$1),SECONDBASE,0)),"")</f>
        <v/>
      </c>
      <c r="AR1125" t="str">
        <f>IF(PLAYERIDMAP2[[#This Row],[POS]]="3B",MAX(AR$1:AR1124)+1,"")</f>
        <v/>
      </c>
      <c r="AS1125" t="str">
        <f>IFERROR(INDEX(PLAYERIDMAP2[PLAYERNAME],MATCH(ROW()-ROW(AS$1),THIRDBASE,0)),"")</f>
        <v/>
      </c>
      <c r="AT1125" t="str">
        <f>IF(PLAYERIDMAP2[[#This Row],[POS]]="SS",MAX(AT$1:AT1124)+1,"")</f>
        <v/>
      </c>
      <c r="AU1125" t="str">
        <f>IFERROR(INDEX(PLAYERIDMAP2[PLAYERNAME],MATCH(ROW()-ROW(AU$1),SHORTSTOP,0)),"")</f>
        <v/>
      </c>
      <c r="AV1125">
        <f>IF(PLAYERIDMAP2[[#This Row],[POS]]="OF",MAX(AV$1:AV1124)+1,"")</f>
        <v>227</v>
      </c>
      <c r="AW1125" t="str">
        <f>IFERROR(INDEX(PLAYERIDMAP2[PLAYERNAME],MATCH(ROW()-ROW(AW$1),OUTFIELD,0)),"")</f>
        <v/>
      </c>
      <c r="AX1125">
        <f>IF(PLAYERIDMAP2[[#This Row],[POS]]&lt;&gt;"P",MAX(AX$1:AX1124)+1,"")</f>
        <v>588</v>
      </c>
      <c r="AY1125" t="str">
        <f>IFERROR(INDEX(PLAYERIDMAP2[PLAYERNAME],MATCH(ROW()-ROW(AY$1),HITTERS,0)),"")</f>
        <v/>
      </c>
      <c r="AZ1125" t="str">
        <f>IF(PLAYERIDMAP2[[#This Row],[POS]]="P",MAX(AZ$1:AZ1124)+1,"")</f>
        <v/>
      </c>
      <c r="BA1125" t="str">
        <f>IFERROR(INDEX(PLAYERIDMAP2[PLAYERNAME],MATCH(ROW()-ROW(BA$1),PITCHERS,0)),"")</f>
        <v/>
      </c>
    </row>
    <row r="1126" spans="1:53" x14ac:dyDescent="0.25">
      <c r="A1126" t="s">
        <v>14520</v>
      </c>
      <c r="B1126" t="s">
        <v>8729</v>
      </c>
      <c r="C1126" s="1">
        <v>30695</v>
      </c>
      <c r="D1126" t="s">
        <v>17043</v>
      </c>
      <c r="E1126" t="s">
        <v>18577</v>
      </c>
      <c r="F1126" t="s">
        <v>11048</v>
      </c>
      <c r="G1126" t="s">
        <v>14693</v>
      </c>
      <c r="H1126" t="s">
        <v>10988</v>
      </c>
      <c r="I1126" t="s">
        <v>18578</v>
      </c>
      <c r="J1126" t="s">
        <v>8729</v>
      </c>
      <c r="K1126">
        <v>460059</v>
      </c>
      <c r="L1126" t="s">
        <v>8729</v>
      </c>
      <c r="M1126">
        <v>585032</v>
      </c>
      <c r="N1126" t="s">
        <v>8729</v>
      </c>
      <c r="O1126" t="s">
        <v>14521</v>
      </c>
      <c r="P1126" t="s">
        <v>14520</v>
      </c>
      <c r="Q1126">
        <v>7807</v>
      </c>
      <c r="R1126" t="s">
        <v>8729</v>
      </c>
      <c r="S1126">
        <v>28507</v>
      </c>
      <c r="T1126" t="s">
        <v>8729</v>
      </c>
      <c r="V1126" t="s">
        <v>14522</v>
      </c>
      <c r="W1126">
        <v>49616</v>
      </c>
      <c r="X1126">
        <v>7807</v>
      </c>
      <c r="Y1126" t="s">
        <v>8729</v>
      </c>
      <c r="Z1126" t="s">
        <v>14523</v>
      </c>
      <c r="AA1126" t="s">
        <v>5703</v>
      </c>
      <c r="AB1126" t="s">
        <v>5703</v>
      </c>
      <c r="AD1126" t="s">
        <v>14523</v>
      </c>
      <c r="AE1126">
        <v>8618</v>
      </c>
      <c r="AF1126" t="s">
        <v>8729</v>
      </c>
      <c r="AG1126">
        <v>5097</v>
      </c>
      <c r="AH1126" t="s">
        <v>8729</v>
      </c>
      <c r="AL1126" t="str">
        <f>IF(PLAYERIDMAP2[[#This Row],[POS]]="C",MAX(AL$1:AL1125)+1,"")</f>
        <v/>
      </c>
      <c r="AM1126" t="str">
        <f>IFERROR(INDEX(PLAYERIDMAP2[PLAYERNAME],MATCH(ROW()-ROW(AM$1),CATCHERS,0)),"")</f>
        <v/>
      </c>
      <c r="AN1126" t="str">
        <f>IF(PLAYERIDMAP2[[#This Row],[POS]]="1B",MAX(AN$1:AN1125)+1,"")</f>
        <v/>
      </c>
      <c r="AO1126" t="str">
        <f>IFERROR(INDEX(PLAYERIDMAP2[PLAYERNAME],MATCH(ROW()-ROW(AO$1),FIRSTBASE,0)),"")</f>
        <v/>
      </c>
      <c r="AP1126" t="str">
        <f>IF(PLAYERIDMAP2[[#This Row],[POS]]="2B",MAX(AP$1:AP1125)+1,"")</f>
        <v/>
      </c>
      <c r="AQ1126" t="str">
        <f>IFERROR(INDEX(PLAYERIDMAP2[PLAYERNAME],MATCH(ROW()-ROW(AQ$1),SECONDBASE,0)),"")</f>
        <v/>
      </c>
      <c r="AR1126" t="str">
        <f>IF(PLAYERIDMAP2[[#This Row],[POS]]="3B",MAX(AR$1:AR1125)+1,"")</f>
        <v/>
      </c>
      <c r="AS1126" t="str">
        <f>IFERROR(INDEX(PLAYERIDMAP2[PLAYERNAME],MATCH(ROW()-ROW(AS$1),THIRDBASE,0)),"")</f>
        <v/>
      </c>
      <c r="AT1126" t="str">
        <f>IF(PLAYERIDMAP2[[#This Row],[POS]]="SS",MAX(AT$1:AT1125)+1,"")</f>
        <v/>
      </c>
      <c r="AU1126" t="str">
        <f>IFERROR(INDEX(PLAYERIDMAP2[PLAYERNAME],MATCH(ROW()-ROW(AU$1),SHORTSTOP,0)),"")</f>
        <v/>
      </c>
      <c r="AV1126" t="str">
        <f>IF(PLAYERIDMAP2[[#This Row],[POS]]="OF",MAX(AV$1:AV1125)+1,"")</f>
        <v/>
      </c>
      <c r="AW1126" t="str">
        <f>IFERROR(INDEX(PLAYERIDMAP2[PLAYERNAME],MATCH(ROW()-ROW(AW$1),OUTFIELD,0)),"")</f>
        <v/>
      </c>
      <c r="AX1126" t="str">
        <f>IF(PLAYERIDMAP2[[#This Row],[POS]]&lt;&gt;"P",MAX(AX$1:AX1125)+1,"")</f>
        <v/>
      </c>
      <c r="AY1126" t="str">
        <f>IFERROR(INDEX(PLAYERIDMAP2[PLAYERNAME],MATCH(ROW()-ROW(AY$1),HITTERS,0)),"")</f>
        <v/>
      </c>
      <c r="AZ1126">
        <f>IF(PLAYERIDMAP2[[#This Row],[POS]]="P",MAX(AZ$1:AZ1125)+1,"")</f>
        <v>537</v>
      </c>
      <c r="BA1126" t="str">
        <f>IFERROR(INDEX(PLAYERIDMAP2[PLAYERNAME],MATCH(ROW()-ROW(BA$1),PITCHERS,0)),"")</f>
        <v/>
      </c>
    </row>
    <row r="1127" spans="1:53" x14ac:dyDescent="0.25">
      <c r="A1127" t="s">
        <v>14524</v>
      </c>
      <c r="B1127" t="s">
        <v>4675</v>
      </c>
      <c r="C1127" s="1">
        <v>29958</v>
      </c>
      <c r="D1127" t="s">
        <v>16896</v>
      </c>
      <c r="E1127" t="s">
        <v>18392</v>
      </c>
      <c r="F1127" t="s">
        <v>11027</v>
      </c>
      <c r="G1127" t="s">
        <v>16838</v>
      </c>
      <c r="H1127" t="s">
        <v>11110</v>
      </c>
      <c r="I1127" t="s">
        <v>18393</v>
      </c>
      <c r="J1127" t="s">
        <v>4675</v>
      </c>
      <c r="K1127">
        <v>430910</v>
      </c>
      <c r="L1127" t="s">
        <v>4675</v>
      </c>
      <c r="M1127">
        <v>392100</v>
      </c>
      <c r="N1127" t="s">
        <v>4675</v>
      </c>
      <c r="O1127" t="s">
        <v>14525</v>
      </c>
      <c r="P1127" t="s">
        <v>14524</v>
      </c>
      <c r="Q1127">
        <v>7551</v>
      </c>
      <c r="R1127" t="s">
        <v>4675</v>
      </c>
      <c r="S1127">
        <v>6285</v>
      </c>
      <c r="T1127" t="s">
        <v>4675</v>
      </c>
      <c r="U1127" t="s">
        <v>4675</v>
      </c>
      <c r="V1127" t="s">
        <v>14526</v>
      </c>
      <c r="W1127">
        <v>40947</v>
      </c>
      <c r="X1127">
        <v>7551</v>
      </c>
      <c r="Y1127" t="s">
        <v>4675</v>
      </c>
      <c r="Z1127" t="s">
        <v>14527</v>
      </c>
      <c r="AA1127" t="s">
        <v>11011</v>
      </c>
      <c r="AB1127" t="s">
        <v>5703</v>
      </c>
      <c r="AC1127" t="s">
        <v>4675</v>
      </c>
      <c r="AD1127" t="s">
        <v>14527</v>
      </c>
      <c r="AE1127">
        <v>7944</v>
      </c>
      <c r="AF1127" t="s">
        <v>4675</v>
      </c>
      <c r="AG1127">
        <v>5134</v>
      </c>
      <c r="AH1127" t="s">
        <v>4675</v>
      </c>
      <c r="AL1127">
        <f>IF(PLAYERIDMAP2[[#This Row],[POS]]="C",MAX(AL$1:AL1126)+1,"")</f>
        <v>76</v>
      </c>
      <c r="AM1127" t="str">
        <f>IFERROR(INDEX(PLAYERIDMAP2[PLAYERNAME],MATCH(ROW()-ROW(AM$1),CATCHERS,0)),"")</f>
        <v/>
      </c>
      <c r="AN1127" t="str">
        <f>IF(PLAYERIDMAP2[[#This Row],[POS]]="1B",MAX(AN$1:AN1126)+1,"")</f>
        <v/>
      </c>
      <c r="AO1127" t="str">
        <f>IFERROR(INDEX(PLAYERIDMAP2[PLAYERNAME],MATCH(ROW()-ROW(AO$1),FIRSTBASE,0)),"")</f>
        <v/>
      </c>
      <c r="AP1127" t="str">
        <f>IF(PLAYERIDMAP2[[#This Row],[POS]]="2B",MAX(AP$1:AP1126)+1,"")</f>
        <v/>
      </c>
      <c r="AQ1127" t="str">
        <f>IFERROR(INDEX(PLAYERIDMAP2[PLAYERNAME],MATCH(ROW()-ROW(AQ$1),SECONDBASE,0)),"")</f>
        <v/>
      </c>
      <c r="AR1127" t="str">
        <f>IF(PLAYERIDMAP2[[#This Row],[POS]]="3B",MAX(AR$1:AR1126)+1,"")</f>
        <v/>
      </c>
      <c r="AS1127" t="str">
        <f>IFERROR(INDEX(PLAYERIDMAP2[PLAYERNAME],MATCH(ROW()-ROW(AS$1),THIRDBASE,0)),"")</f>
        <v/>
      </c>
      <c r="AT1127" t="str">
        <f>IF(PLAYERIDMAP2[[#This Row],[POS]]="SS",MAX(AT$1:AT1126)+1,"")</f>
        <v/>
      </c>
      <c r="AU1127" t="str">
        <f>IFERROR(INDEX(PLAYERIDMAP2[PLAYERNAME],MATCH(ROW()-ROW(AU$1),SHORTSTOP,0)),"")</f>
        <v/>
      </c>
      <c r="AV1127" t="str">
        <f>IF(PLAYERIDMAP2[[#This Row],[POS]]="OF",MAX(AV$1:AV1126)+1,"")</f>
        <v/>
      </c>
      <c r="AW1127" t="str">
        <f>IFERROR(INDEX(PLAYERIDMAP2[PLAYERNAME],MATCH(ROW()-ROW(AW$1),OUTFIELD,0)),"")</f>
        <v/>
      </c>
      <c r="AX1127">
        <f>IF(PLAYERIDMAP2[[#This Row],[POS]]&lt;&gt;"P",MAX(AX$1:AX1126)+1,"")</f>
        <v>589</v>
      </c>
      <c r="AY1127" t="str">
        <f>IFERROR(INDEX(PLAYERIDMAP2[PLAYERNAME],MATCH(ROW()-ROW(AY$1),HITTERS,0)),"")</f>
        <v/>
      </c>
      <c r="AZ1127" t="str">
        <f>IF(PLAYERIDMAP2[[#This Row],[POS]]="P",MAX(AZ$1:AZ1126)+1,"")</f>
        <v/>
      </c>
      <c r="BA1127" t="str">
        <f>IFERROR(INDEX(PLAYERIDMAP2[PLAYERNAME],MATCH(ROW()-ROW(BA$1),PITCHERS,0)),"")</f>
        <v/>
      </c>
    </row>
    <row r="1128" spans="1:53" x14ac:dyDescent="0.25">
      <c r="A1128" t="s">
        <v>14528</v>
      </c>
      <c r="B1128" t="s">
        <v>5441</v>
      </c>
      <c r="C1128" s="1">
        <v>28627</v>
      </c>
      <c r="D1128" t="s">
        <v>17275</v>
      </c>
      <c r="E1128" t="s">
        <v>18392</v>
      </c>
      <c r="F1128" t="s">
        <v>11016</v>
      </c>
      <c r="G1128" t="s">
        <v>11016</v>
      </c>
      <c r="H1128" t="s">
        <v>11003</v>
      </c>
      <c r="I1128" t="s">
        <v>19447</v>
      </c>
      <c r="J1128" t="s">
        <v>5441</v>
      </c>
      <c r="K1128">
        <v>150289</v>
      </c>
      <c r="L1128" t="s">
        <v>5441</v>
      </c>
      <c r="M1128">
        <v>127567</v>
      </c>
      <c r="N1128" t="s">
        <v>5441</v>
      </c>
      <c r="O1128" t="s">
        <v>14529</v>
      </c>
      <c r="P1128" t="s">
        <v>14528</v>
      </c>
      <c r="Q1128">
        <v>6621</v>
      </c>
      <c r="R1128" t="s">
        <v>5441</v>
      </c>
      <c r="S1128">
        <v>4594</v>
      </c>
      <c r="T1128" t="s">
        <v>5441</v>
      </c>
      <c r="U1128" t="s">
        <v>5441</v>
      </c>
      <c r="V1128" t="s">
        <v>14530</v>
      </c>
      <c r="W1128">
        <v>1443</v>
      </c>
      <c r="X1128">
        <v>6621</v>
      </c>
      <c r="Y1128" t="s">
        <v>5441</v>
      </c>
      <c r="Z1128" t="s">
        <v>14531</v>
      </c>
      <c r="AA1128" t="s">
        <v>10958</v>
      </c>
      <c r="AB1128" t="s">
        <v>10958</v>
      </c>
      <c r="AD1128" t="s">
        <v>14531</v>
      </c>
      <c r="AL1128" t="str">
        <f>IF(PLAYERIDMAP2[[#This Row],[POS]]="C",MAX(AL$1:AL1127)+1,"")</f>
        <v/>
      </c>
      <c r="AM1128" t="str">
        <f>IFERROR(INDEX(PLAYERIDMAP2[PLAYERNAME],MATCH(ROW()-ROW(AM$1),CATCHERS,0)),"")</f>
        <v/>
      </c>
      <c r="AN1128">
        <f>IF(PLAYERIDMAP2[[#This Row],[POS]]="1B",MAX(AN$1:AN1127)+1,"")</f>
        <v>67</v>
      </c>
      <c r="AO1128" t="str">
        <f>IFERROR(INDEX(PLAYERIDMAP2[PLAYERNAME],MATCH(ROW()-ROW(AO$1),FIRSTBASE,0)),"")</f>
        <v/>
      </c>
      <c r="AP1128" t="str">
        <f>IF(PLAYERIDMAP2[[#This Row],[POS]]="2B",MAX(AP$1:AP1127)+1,"")</f>
        <v/>
      </c>
      <c r="AQ1128" t="str">
        <f>IFERROR(INDEX(PLAYERIDMAP2[PLAYERNAME],MATCH(ROW()-ROW(AQ$1),SECONDBASE,0)),"")</f>
        <v/>
      </c>
      <c r="AR1128" t="str">
        <f>IF(PLAYERIDMAP2[[#This Row],[POS]]="3B",MAX(AR$1:AR1127)+1,"")</f>
        <v/>
      </c>
      <c r="AS1128" t="str">
        <f>IFERROR(INDEX(PLAYERIDMAP2[PLAYERNAME],MATCH(ROW()-ROW(AS$1),THIRDBASE,0)),"")</f>
        <v/>
      </c>
      <c r="AT1128" t="str">
        <f>IF(PLAYERIDMAP2[[#This Row],[POS]]="SS",MAX(AT$1:AT1127)+1,"")</f>
        <v/>
      </c>
      <c r="AU1128" t="str">
        <f>IFERROR(INDEX(PLAYERIDMAP2[PLAYERNAME],MATCH(ROW()-ROW(AU$1),SHORTSTOP,0)),"")</f>
        <v/>
      </c>
      <c r="AV1128" t="str">
        <f>IF(PLAYERIDMAP2[[#This Row],[POS]]="OF",MAX(AV$1:AV1127)+1,"")</f>
        <v/>
      </c>
      <c r="AW1128" t="str">
        <f>IFERROR(INDEX(PLAYERIDMAP2[PLAYERNAME],MATCH(ROW()-ROW(AW$1),OUTFIELD,0)),"")</f>
        <v/>
      </c>
      <c r="AX1128">
        <f>IF(PLAYERIDMAP2[[#This Row],[POS]]&lt;&gt;"P",MAX(AX$1:AX1127)+1,"")</f>
        <v>590</v>
      </c>
      <c r="AY1128" t="str">
        <f>IFERROR(INDEX(PLAYERIDMAP2[PLAYERNAME],MATCH(ROW()-ROW(AY$1),HITTERS,0)),"")</f>
        <v/>
      </c>
      <c r="AZ1128" t="str">
        <f>IF(PLAYERIDMAP2[[#This Row],[POS]]="P",MAX(AZ$1:AZ1127)+1,"")</f>
        <v/>
      </c>
      <c r="BA1128" t="str">
        <f>IFERROR(INDEX(PLAYERIDMAP2[PLAYERNAME],MATCH(ROW()-ROW(BA$1),PITCHERS,0)),"")</f>
        <v/>
      </c>
    </row>
    <row r="1129" spans="1:53" x14ac:dyDescent="0.25">
      <c r="A1129" t="s">
        <v>14532</v>
      </c>
      <c r="B1129" t="s">
        <v>4398</v>
      </c>
      <c r="C1129" s="1">
        <v>31246</v>
      </c>
      <c r="D1129" t="s">
        <v>20373</v>
      </c>
      <c r="E1129" t="s">
        <v>18392</v>
      </c>
      <c r="F1129" t="s">
        <v>11068</v>
      </c>
      <c r="G1129" t="s">
        <v>16838</v>
      </c>
      <c r="H1129" t="s">
        <v>5706</v>
      </c>
      <c r="I1129" t="s">
        <v>20374</v>
      </c>
      <c r="J1129" t="s">
        <v>4398</v>
      </c>
      <c r="K1129">
        <v>455369</v>
      </c>
      <c r="L1129" t="s">
        <v>4398</v>
      </c>
      <c r="M1129">
        <v>594100</v>
      </c>
      <c r="N1129" t="s">
        <v>4398</v>
      </c>
      <c r="O1129" t="s">
        <v>14533</v>
      </c>
      <c r="P1129" t="s">
        <v>14532</v>
      </c>
      <c r="Q1129">
        <v>8441</v>
      </c>
      <c r="R1129" t="s">
        <v>4398</v>
      </c>
      <c r="S1129">
        <v>30121</v>
      </c>
      <c r="T1129" t="s">
        <v>4398</v>
      </c>
      <c r="V1129" t="s">
        <v>14534</v>
      </c>
      <c r="W1129">
        <v>48481</v>
      </c>
      <c r="X1129">
        <v>8441</v>
      </c>
      <c r="Y1129" t="s">
        <v>4398</v>
      </c>
      <c r="Z1129" t="s">
        <v>14535</v>
      </c>
      <c r="AA1129" t="s">
        <v>11011</v>
      </c>
      <c r="AB1129" t="s">
        <v>5703</v>
      </c>
      <c r="AD1129" t="s">
        <v>14535</v>
      </c>
      <c r="AL1129" t="str">
        <f>IF(PLAYERIDMAP2[[#This Row],[POS]]="C",MAX(AL$1:AL1128)+1,"")</f>
        <v/>
      </c>
      <c r="AM1129" t="str">
        <f>IFERROR(INDEX(PLAYERIDMAP2[PLAYERNAME],MATCH(ROW()-ROW(AM$1),CATCHERS,0)),"")</f>
        <v/>
      </c>
      <c r="AN1129" t="str">
        <f>IF(PLAYERIDMAP2[[#This Row],[POS]]="1B",MAX(AN$1:AN1128)+1,"")</f>
        <v/>
      </c>
      <c r="AO1129" t="str">
        <f>IFERROR(INDEX(PLAYERIDMAP2[PLAYERNAME],MATCH(ROW()-ROW(AO$1),FIRSTBASE,0)),"")</f>
        <v/>
      </c>
      <c r="AP1129">
        <f>IF(PLAYERIDMAP2[[#This Row],[POS]]="2B",MAX(AP$1:AP1128)+1,"")</f>
        <v>81</v>
      </c>
      <c r="AQ1129" t="str">
        <f>IFERROR(INDEX(PLAYERIDMAP2[PLAYERNAME],MATCH(ROW()-ROW(AQ$1),SECONDBASE,0)),"")</f>
        <v/>
      </c>
      <c r="AR1129" t="str">
        <f>IF(PLAYERIDMAP2[[#This Row],[POS]]="3B",MAX(AR$1:AR1128)+1,"")</f>
        <v/>
      </c>
      <c r="AS1129" t="str">
        <f>IFERROR(INDEX(PLAYERIDMAP2[PLAYERNAME],MATCH(ROW()-ROW(AS$1),THIRDBASE,0)),"")</f>
        <v/>
      </c>
      <c r="AT1129" t="str">
        <f>IF(PLAYERIDMAP2[[#This Row],[POS]]="SS",MAX(AT$1:AT1128)+1,"")</f>
        <v/>
      </c>
      <c r="AU1129" t="str">
        <f>IFERROR(INDEX(PLAYERIDMAP2[PLAYERNAME],MATCH(ROW()-ROW(AU$1),SHORTSTOP,0)),"")</f>
        <v/>
      </c>
      <c r="AV1129" t="str">
        <f>IF(PLAYERIDMAP2[[#This Row],[POS]]="OF",MAX(AV$1:AV1128)+1,"")</f>
        <v/>
      </c>
      <c r="AW1129" t="str">
        <f>IFERROR(INDEX(PLAYERIDMAP2[PLAYERNAME],MATCH(ROW()-ROW(AW$1),OUTFIELD,0)),"")</f>
        <v/>
      </c>
      <c r="AX1129">
        <f>IF(PLAYERIDMAP2[[#This Row],[POS]]&lt;&gt;"P",MAX(AX$1:AX1128)+1,"")</f>
        <v>591</v>
      </c>
      <c r="AY1129" t="str">
        <f>IFERROR(INDEX(PLAYERIDMAP2[PLAYERNAME],MATCH(ROW()-ROW(AY$1),HITTERS,0)),"")</f>
        <v/>
      </c>
      <c r="AZ1129" t="str">
        <f>IF(PLAYERIDMAP2[[#This Row],[POS]]="P",MAX(AZ$1:AZ1128)+1,"")</f>
        <v/>
      </c>
      <c r="BA1129" t="str">
        <f>IFERROR(INDEX(PLAYERIDMAP2[PLAYERNAME],MATCH(ROW()-ROW(BA$1),PITCHERS,0)),"")</f>
        <v/>
      </c>
    </row>
    <row r="1130" spans="1:53" x14ac:dyDescent="0.25">
      <c r="A1130" t="s">
        <v>14536</v>
      </c>
      <c r="B1130" t="s">
        <v>5609</v>
      </c>
      <c r="C1130" s="1">
        <v>30419</v>
      </c>
      <c r="D1130" t="s">
        <v>18552</v>
      </c>
      <c r="E1130" t="s">
        <v>20686</v>
      </c>
      <c r="F1130" t="s">
        <v>11007</v>
      </c>
      <c r="G1130" t="s">
        <v>16838</v>
      </c>
      <c r="H1130" t="s">
        <v>10998</v>
      </c>
      <c r="I1130" t="s">
        <v>20687</v>
      </c>
      <c r="J1130" t="s">
        <v>5609</v>
      </c>
      <c r="K1130">
        <v>452254</v>
      </c>
      <c r="L1130" t="s">
        <v>5609</v>
      </c>
      <c r="M1130">
        <v>584806</v>
      </c>
      <c r="N1130" t="s">
        <v>5609</v>
      </c>
      <c r="O1130" t="s">
        <v>14537</v>
      </c>
      <c r="P1130" t="s">
        <v>14536</v>
      </c>
      <c r="Q1130">
        <v>7963</v>
      </c>
      <c r="R1130" t="s">
        <v>5609</v>
      </c>
      <c r="S1130">
        <v>28687</v>
      </c>
      <c r="T1130" t="s">
        <v>5609</v>
      </c>
      <c r="U1130" t="s">
        <v>5609</v>
      </c>
      <c r="V1130" t="s">
        <v>14538</v>
      </c>
      <c r="W1130">
        <v>45465</v>
      </c>
      <c r="X1130">
        <v>7963</v>
      </c>
      <c r="Y1130" t="s">
        <v>5609</v>
      </c>
      <c r="Z1130" t="s">
        <v>14539</v>
      </c>
      <c r="AA1130" t="s">
        <v>5703</v>
      </c>
      <c r="AB1130" t="s">
        <v>5703</v>
      </c>
      <c r="AC1130" t="s">
        <v>5609</v>
      </c>
      <c r="AD1130" t="s">
        <v>14539</v>
      </c>
      <c r="AE1130">
        <v>8727</v>
      </c>
      <c r="AF1130" t="s">
        <v>5609</v>
      </c>
      <c r="AG1130">
        <v>5146</v>
      </c>
      <c r="AH1130" t="s">
        <v>5609</v>
      </c>
      <c r="AL1130" t="str">
        <f>IF(PLAYERIDMAP2[[#This Row],[POS]]="C",MAX(AL$1:AL1129)+1,"")</f>
        <v/>
      </c>
      <c r="AM1130" t="str">
        <f>IFERROR(INDEX(PLAYERIDMAP2[PLAYERNAME],MATCH(ROW()-ROW(AM$1),CATCHERS,0)),"")</f>
        <v/>
      </c>
      <c r="AN1130" t="str">
        <f>IF(PLAYERIDMAP2[[#This Row],[POS]]="1B",MAX(AN$1:AN1129)+1,"")</f>
        <v/>
      </c>
      <c r="AO1130" t="str">
        <f>IFERROR(INDEX(PLAYERIDMAP2[PLAYERNAME],MATCH(ROW()-ROW(AO$1),FIRSTBASE,0)),"")</f>
        <v/>
      </c>
      <c r="AP1130" t="str">
        <f>IF(PLAYERIDMAP2[[#This Row],[POS]]="2B",MAX(AP$1:AP1129)+1,"")</f>
        <v/>
      </c>
      <c r="AQ1130" t="str">
        <f>IFERROR(INDEX(PLAYERIDMAP2[PLAYERNAME],MATCH(ROW()-ROW(AQ$1),SECONDBASE,0)),"")</f>
        <v/>
      </c>
      <c r="AR1130" t="str">
        <f>IF(PLAYERIDMAP2[[#This Row],[POS]]="3B",MAX(AR$1:AR1129)+1,"")</f>
        <v/>
      </c>
      <c r="AS1130" t="str">
        <f>IFERROR(INDEX(PLAYERIDMAP2[PLAYERNAME],MATCH(ROW()-ROW(AS$1),THIRDBASE,0)),"")</f>
        <v/>
      </c>
      <c r="AT1130" t="str">
        <f>IF(PLAYERIDMAP2[[#This Row],[POS]]="SS",MAX(AT$1:AT1129)+1,"")</f>
        <v/>
      </c>
      <c r="AU1130" t="str">
        <f>IFERROR(INDEX(PLAYERIDMAP2[PLAYERNAME],MATCH(ROW()-ROW(AU$1),SHORTSTOP,0)),"")</f>
        <v/>
      </c>
      <c r="AV1130">
        <f>IF(PLAYERIDMAP2[[#This Row],[POS]]="OF",MAX(AV$1:AV1129)+1,"")</f>
        <v>228</v>
      </c>
      <c r="AW1130" t="str">
        <f>IFERROR(INDEX(PLAYERIDMAP2[PLAYERNAME],MATCH(ROW()-ROW(AW$1),OUTFIELD,0)),"")</f>
        <v/>
      </c>
      <c r="AX1130">
        <f>IF(PLAYERIDMAP2[[#This Row],[POS]]&lt;&gt;"P",MAX(AX$1:AX1129)+1,"")</f>
        <v>592</v>
      </c>
      <c r="AY1130" t="str">
        <f>IFERROR(INDEX(PLAYERIDMAP2[PLAYERNAME],MATCH(ROW()-ROW(AY$1),HITTERS,0)),"")</f>
        <v/>
      </c>
      <c r="AZ1130" t="str">
        <f>IF(PLAYERIDMAP2[[#This Row],[POS]]="P",MAX(AZ$1:AZ1129)+1,"")</f>
        <v/>
      </c>
      <c r="BA1130" t="str">
        <f>IFERROR(INDEX(PLAYERIDMAP2[PLAYERNAME],MATCH(ROW()-ROW(BA$1),PITCHERS,0)),"")</f>
        <v/>
      </c>
    </row>
    <row r="1131" spans="1:53" x14ac:dyDescent="0.25">
      <c r="A1131" t="s">
        <v>14540</v>
      </c>
      <c r="B1131" t="s">
        <v>5049</v>
      </c>
      <c r="C1131" s="1">
        <v>30848</v>
      </c>
      <c r="D1131" t="s">
        <v>18559</v>
      </c>
      <c r="E1131" t="s">
        <v>18560</v>
      </c>
      <c r="F1131" t="s">
        <v>11087</v>
      </c>
      <c r="G1131" t="s">
        <v>14693</v>
      </c>
      <c r="H1131" t="s">
        <v>11097</v>
      </c>
      <c r="I1131" t="s">
        <v>18561</v>
      </c>
      <c r="J1131" t="s">
        <v>5049</v>
      </c>
      <c r="K1131">
        <v>460060</v>
      </c>
      <c r="L1131" t="s">
        <v>5049</v>
      </c>
      <c r="M1131">
        <v>583198</v>
      </c>
      <c r="N1131" t="s">
        <v>5049</v>
      </c>
      <c r="O1131" t="s">
        <v>14541</v>
      </c>
      <c r="P1131" t="s">
        <v>14540</v>
      </c>
      <c r="Q1131">
        <v>8324</v>
      </c>
      <c r="R1131" t="s">
        <v>5049</v>
      </c>
      <c r="S1131">
        <v>29210</v>
      </c>
      <c r="T1131" t="s">
        <v>5049</v>
      </c>
      <c r="U1131" t="s">
        <v>5049</v>
      </c>
      <c r="V1131" t="s">
        <v>14542</v>
      </c>
      <c r="W1131">
        <v>48486</v>
      </c>
      <c r="X1131">
        <v>8324</v>
      </c>
      <c r="Y1131" t="s">
        <v>5049</v>
      </c>
      <c r="Z1131" t="s">
        <v>14543</v>
      </c>
      <c r="AA1131" t="s">
        <v>11011</v>
      </c>
      <c r="AB1131" t="s">
        <v>5703</v>
      </c>
      <c r="AC1131" t="s">
        <v>5049</v>
      </c>
      <c r="AD1131" t="s">
        <v>14543</v>
      </c>
      <c r="AE1131">
        <v>8637</v>
      </c>
      <c r="AF1131" t="s">
        <v>5049</v>
      </c>
      <c r="AG1131">
        <v>5319</v>
      </c>
      <c r="AH1131" t="s">
        <v>5049</v>
      </c>
      <c r="AL1131" t="str">
        <f>IF(PLAYERIDMAP2[[#This Row],[POS]]="C",MAX(AL$1:AL1130)+1,"")</f>
        <v/>
      </c>
      <c r="AM1131" t="str">
        <f>IFERROR(INDEX(PLAYERIDMAP2[PLAYERNAME],MATCH(ROW()-ROW(AM$1),CATCHERS,0)),"")</f>
        <v/>
      </c>
      <c r="AN1131" t="str">
        <f>IF(PLAYERIDMAP2[[#This Row],[POS]]="1B",MAX(AN$1:AN1130)+1,"")</f>
        <v/>
      </c>
      <c r="AO1131" t="str">
        <f>IFERROR(INDEX(PLAYERIDMAP2[PLAYERNAME],MATCH(ROW()-ROW(AO$1),FIRSTBASE,0)),"")</f>
        <v/>
      </c>
      <c r="AP1131" t="str">
        <f>IF(PLAYERIDMAP2[[#This Row],[POS]]="2B",MAX(AP$1:AP1130)+1,"")</f>
        <v/>
      </c>
      <c r="AQ1131" t="str">
        <f>IFERROR(INDEX(PLAYERIDMAP2[PLAYERNAME],MATCH(ROW()-ROW(AQ$1),SECONDBASE,0)),"")</f>
        <v/>
      </c>
      <c r="AR1131" t="str">
        <f>IF(PLAYERIDMAP2[[#This Row],[POS]]="3B",MAX(AR$1:AR1130)+1,"")</f>
        <v/>
      </c>
      <c r="AS1131" t="str">
        <f>IFERROR(INDEX(PLAYERIDMAP2[PLAYERNAME],MATCH(ROW()-ROW(AS$1),THIRDBASE,0)),"")</f>
        <v/>
      </c>
      <c r="AT1131">
        <f>IF(PLAYERIDMAP2[[#This Row],[POS]]="SS",MAX(AT$1:AT1130)+1,"")</f>
        <v>69</v>
      </c>
      <c r="AU1131" t="str">
        <f>IFERROR(INDEX(PLAYERIDMAP2[PLAYERNAME],MATCH(ROW()-ROW(AU$1),SHORTSTOP,0)),"")</f>
        <v/>
      </c>
      <c r="AV1131" t="str">
        <f>IF(PLAYERIDMAP2[[#This Row],[POS]]="OF",MAX(AV$1:AV1130)+1,"")</f>
        <v/>
      </c>
      <c r="AW1131" t="str">
        <f>IFERROR(INDEX(PLAYERIDMAP2[PLAYERNAME],MATCH(ROW()-ROW(AW$1),OUTFIELD,0)),"")</f>
        <v/>
      </c>
      <c r="AX1131">
        <f>IF(PLAYERIDMAP2[[#This Row],[POS]]&lt;&gt;"P",MAX(AX$1:AX1130)+1,"")</f>
        <v>593</v>
      </c>
      <c r="AY1131" t="str">
        <f>IFERROR(INDEX(PLAYERIDMAP2[PLAYERNAME],MATCH(ROW()-ROW(AY$1),HITTERS,0)),"")</f>
        <v/>
      </c>
      <c r="AZ1131" t="str">
        <f>IF(PLAYERIDMAP2[[#This Row],[POS]]="P",MAX(AZ$1:AZ1130)+1,"")</f>
        <v/>
      </c>
      <c r="BA1131" t="str">
        <f>IFERROR(INDEX(PLAYERIDMAP2[PLAYERNAME],MATCH(ROW()-ROW(BA$1),PITCHERS,0)),"")</f>
        <v/>
      </c>
    </row>
    <row r="1132" spans="1:53" x14ac:dyDescent="0.25">
      <c r="A1132" t="s">
        <v>14544</v>
      </c>
      <c r="B1132" t="s">
        <v>10365</v>
      </c>
      <c r="C1132" s="1">
        <v>28634</v>
      </c>
      <c r="D1132" t="s">
        <v>17108</v>
      </c>
      <c r="E1132" t="s">
        <v>19150</v>
      </c>
      <c r="F1132" t="s">
        <v>11016</v>
      </c>
      <c r="G1132" t="s">
        <v>11016</v>
      </c>
      <c r="H1132" t="s">
        <v>10988</v>
      </c>
      <c r="I1132" t="s">
        <v>19151</v>
      </c>
      <c r="J1132" t="s">
        <v>10365</v>
      </c>
      <c r="K1132">
        <v>207267</v>
      </c>
      <c r="L1132" t="s">
        <v>10365</v>
      </c>
      <c r="M1132">
        <v>28145</v>
      </c>
      <c r="N1132" t="s">
        <v>10365</v>
      </c>
      <c r="O1132" t="s">
        <v>14545</v>
      </c>
      <c r="P1132" t="s">
        <v>14544</v>
      </c>
      <c r="Q1132">
        <v>6276</v>
      </c>
      <c r="R1132" t="s">
        <v>10365</v>
      </c>
      <c r="S1132">
        <v>4115</v>
      </c>
      <c r="T1132" t="s">
        <v>10365</v>
      </c>
      <c r="V1132" t="s">
        <v>14546</v>
      </c>
      <c r="W1132">
        <v>524</v>
      </c>
      <c r="X1132">
        <v>6276</v>
      </c>
      <c r="Y1132" t="s">
        <v>10365</v>
      </c>
      <c r="Z1132" t="s">
        <v>14547</v>
      </c>
      <c r="AA1132" t="s">
        <v>5703</v>
      </c>
      <c r="AB1132" t="s">
        <v>5703</v>
      </c>
      <c r="AD1132" t="s">
        <v>14547</v>
      </c>
      <c r="AL1132" t="str">
        <f>IF(PLAYERIDMAP2[[#This Row],[POS]]="C",MAX(AL$1:AL1131)+1,"")</f>
        <v/>
      </c>
      <c r="AM1132" t="str">
        <f>IFERROR(INDEX(PLAYERIDMAP2[PLAYERNAME],MATCH(ROW()-ROW(AM$1),CATCHERS,0)),"")</f>
        <v/>
      </c>
      <c r="AN1132" t="str">
        <f>IF(PLAYERIDMAP2[[#This Row],[POS]]="1B",MAX(AN$1:AN1131)+1,"")</f>
        <v/>
      </c>
      <c r="AO1132" t="str">
        <f>IFERROR(INDEX(PLAYERIDMAP2[PLAYERNAME],MATCH(ROW()-ROW(AO$1),FIRSTBASE,0)),"")</f>
        <v/>
      </c>
      <c r="AP1132" t="str">
        <f>IF(PLAYERIDMAP2[[#This Row],[POS]]="2B",MAX(AP$1:AP1131)+1,"")</f>
        <v/>
      </c>
      <c r="AQ1132" t="str">
        <f>IFERROR(INDEX(PLAYERIDMAP2[PLAYERNAME],MATCH(ROW()-ROW(AQ$1),SECONDBASE,0)),"")</f>
        <v/>
      </c>
      <c r="AR1132" t="str">
        <f>IF(PLAYERIDMAP2[[#This Row],[POS]]="3B",MAX(AR$1:AR1131)+1,"")</f>
        <v/>
      </c>
      <c r="AS1132" t="str">
        <f>IFERROR(INDEX(PLAYERIDMAP2[PLAYERNAME],MATCH(ROW()-ROW(AS$1),THIRDBASE,0)),"")</f>
        <v/>
      </c>
      <c r="AT1132" t="str">
        <f>IF(PLAYERIDMAP2[[#This Row],[POS]]="SS",MAX(AT$1:AT1131)+1,"")</f>
        <v/>
      </c>
      <c r="AU1132" t="str">
        <f>IFERROR(INDEX(PLAYERIDMAP2[PLAYERNAME],MATCH(ROW()-ROW(AU$1),SHORTSTOP,0)),"")</f>
        <v/>
      </c>
      <c r="AV1132" t="str">
        <f>IF(PLAYERIDMAP2[[#This Row],[POS]]="OF",MAX(AV$1:AV1131)+1,"")</f>
        <v/>
      </c>
      <c r="AW1132" t="str">
        <f>IFERROR(INDEX(PLAYERIDMAP2[PLAYERNAME],MATCH(ROW()-ROW(AW$1),OUTFIELD,0)),"")</f>
        <v/>
      </c>
      <c r="AX1132" t="str">
        <f>IF(PLAYERIDMAP2[[#This Row],[POS]]&lt;&gt;"P",MAX(AX$1:AX1131)+1,"")</f>
        <v/>
      </c>
      <c r="AY1132" t="str">
        <f>IFERROR(INDEX(PLAYERIDMAP2[PLAYERNAME],MATCH(ROW()-ROW(AY$1),HITTERS,0)),"")</f>
        <v/>
      </c>
      <c r="AZ1132">
        <f>IF(PLAYERIDMAP2[[#This Row],[POS]]="P",MAX(AZ$1:AZ1131)+1,"")</f>
        <v>538</v>
      </c>
      <c r="BA1132" t="str">
        <f>IFERROR(INDEX(PLAYERIDMAP2[PLAYERNAME],MATCH(ROW()-ROW(BA$1),PITCHERS,0)),"")</f>
        <v/>
      </c>
    </row>
    <row r="1133" spans="1:53" x14ac:dyDescent="0.25">
      <c r="A1133" t="s">
        <v>14548</v>
      </c>
      <c r="B1133" t="s">
        <v>5546</v>
      </c>
      <c r="C1133" s="1">
        <v>32003</v>
      </c>
      <c r="D1133" t="s">
        <v>16893</v>
      </c>
      <c r="E1133" t="s">
        <v>17143</v>
      </c>
      <c r="F1133" t="s">
        <v>11115</v>
      </c>
      <c r="G1133" t="s">
        <v>16838</v>
      </c>
      <c r="H1133" t="s">
        <v>10998</v>
      </c>
      <c r="I1133" t="s">
        <v>17144</v>
      </c>
      <c r="J1133" t="s">
        <v>5546</v>
      </c>
      <c r="K1133">
        <v>444482</v>
      </c>
      <c r="L1133" t="s">
        <v>5546</v>
      </c>
      <c r="M1133">
        <v>2119697</v>
      </c>
      <c r="N1133" t="s">
        <v>5546</v>
      </c>
      <c r="O1133" t="s">
        <v>17145</v>
      </c>
      <c r="P1133" t="s">
        <v>14548</v>
      </c>
      <c r="Q1133">
        <v>9719</v>
      </c>
      <c r="R1133" t="s">
        <v>5546</v>
      </c>
      <c r="S1133">
        <v>33384</v>
      </c>
      <c r="T1133" t="s">
        <v>5546</v>
      </c>
      <c r="V1133" t="s">
        <v>16258</v>
      </c>
      <c r="W1133">
        <v>52260</v>
      </c>
      <c r="X1133">
        <v>9719</v>
      </c>
      <c r="Y1133" t="s">
        <v>5546</v>
      </c>
      <c r="Z1133" t="s">
        <v>14549</v>
      </c>
      <c r="AA1133" t="s">
        <v>10958</v>
      </c>
      <c r="AB1133" t="s">
        <v>10958</v>
      </c>
      <c r="AC1133" t="s">
        <v>5546</v>
      </c>
      <c r="AD1133" t="s">
        <v>14549</v>
      </c>
      <c r="AE1133">
        <v>13364</v>
      </c>
      <c r="AF1133" t="s">
        <v>5546</v>
      </c>
      <c r="AG1133">
        <v>53586</v>
      </c>
      <c r="AH1133" t="s">
        <v>5546</v>
      </c>
      <c r="AL1133" t="str">
        <f>IF(PLAYERIDMAP2[[#This Row],[POS]]="C",MAX(AL$1:AL1132)+1,"")</f>
        <v/>
      </c>
      <c r="AM1133" t="str">
        <f>IFERROR(INDEX(PLAYERIDMAP2[PLAYERNAME],MATCH(ROW()-ROW(AM$1),CATCHERS,0)),"")</f>
        <v/>
      </c>
      <c r="AN1133" t="str">
        <f>IF(PLAYERIDMAP2[[#This Row],[POS]]="1B",MAX(AN$1:AN1132)+1,"")</f>
        <v/>
      </c>
      <c r="AO1133" t="str">
        <f>IFERROR(INDEX(PLAYERIDMAP2[PLAYERNAME],MATCH(ROW()-ROW(AO$1),FIRSTBASE,0)),"")</f>
        <v/>
      </c>
      <c r="AP1133" t="str">
        <f>IF(PLAYERIDMAP2[[#This Row],[POS]]="2B",MAX(AP$1:AP1132)+1,"")</f>
        <v/>
      </c>
      <c r="AQ1133" t="str">
        <f>IFERROR(INDEX(PLAYERIDMAP2[PLAYERNAME],MATCH(ROW()-ROW(AQ$1),SECONDBASE,0)),"")</f>
        <v/>
      </c>
      <c r="AR1133" t="str">
        <f>IF(PLAYERIDMAP2[[#This Row],[POS]]="3B",MAX(AR$1:AR1132)+1,"")</f>
        <v/>
      </c>
      <c r="AS1133" t="str">
        <f>IFERROR(INDEX(PLAYERIDMAP2[PLAYERNAME],MATCH(ROW()-ROW(AS$1),THIRDBASE,0)),"")</f>
        <v/>
      </c>
      <c r="AT1133" t="str">
        <f>IF(PLAYERIDMAP2[[#This Row],[POS]]="SS",MAX(AT$1:AT1132)+1,"")</f>
        <v/>
      </c>
      <c r="AU1133" t="str">
        <f>IFERROR(INDEX(PLAYERIDMAP2[PLAYERNAME],MATCH(ROW()-ROW(AU$1),SHORTSTOP,0)),"")</f>
        <v/>
      </c>
      <c r="AV1133">
        <f>IF(PLAYERIDMAP2[[#This Row],[POS]]="OF",MAX(AV$1:AV1132)+1,"")</f>
        <v>229</v>
      </c>
      <c r="AW1133" t="str">
        <f>IFERROR(INDEX(PLAYERIDMAP2[PLAYERNAME],MATCH(ROW()-ROW(AW$1),OUTFIELD,0)),"")</f>
        <v/>
      </c>
      <c r="AX1133">
        <f>IF(PLAYERIDMAP2[[#This Row],[POS]]&lt;&gt;"P",MAX(AX$1:AX1132)+1,"")</f>
        <v>594</v>
      </c>
      <c r="AY1133" t="str">
        <f>IFERROR(INDEX(PLAYERIDMAP2[PLAYERNAME],MATCH(ROW()-ROW(AY$1),HITTERS,0)),"")</f>
        <v/>
      </c>
      <c r="AZ1133" t="str">
        <f>IF(PLAYERIDMAP2[[#This Row],[POS]]="P",MAX(AZ$1:AZ1132)+1,"")</f>
        <v/>
      </c>
      <c r="BA1133" t="str">
        <f>IFERROR(INDEX(PLAYERIDMAP2[PLAYERNAME],MATCH(ROW()-ROW(BA$1),PITCHERS,0)),"")</f>
        <v/>
      </c>
    </row>
    <row r="1134" spans="1:53" x14ac:dyDescent="0.25">
      <c r="A1134" t="s">
        <v>14550</v>
      </c>
      <c r="B1134" t="s">
        <v>5519</v>
      </c>
      <c r="C1134" s="1">
        <v>30099</v>
      </c>
      <c r="D1134" t="s">
        <v>20683</v>
      </c>
      <c r="E1134" t="s">
        <v>17143</v>
      </c>
      <c r="F1134" t="s">
        <v>11027</v>
      </c>
      <c r="G1134" t="s">
        <v>16838</v>
      </c>
      <c r="H1134" t="s">
        <v>11097</v>
      </c>
      <c r="I1134" t="s">
        <v>20684</v>
      </c>
      <c r="J1134" t="s">
        <v>5519</v>
      </c>
      <c r="K1134">
        <v>425509</v>
      </c>
      <c r="L1134" t="s">
        <v>5519</v>
      </c>
      <c r="M1134">
        <v>224393</v>
      </c>
      <c r="N1134" t="s">
        <v>5519</v>
      </c>
      <c r="O1134" t="s">
        <v>14551</v>
      </c>
      <c r="P1134" t="s">
        <v>14550</v>
      </c>
      <c r="Q1134">
        <v>7156</v>
      </c>
      <c r="R1134" t="s">
        <v>5519</v>
      </c>
      <c r="S1134">
        <v>5527</v>
      </c>
      <c r="T1134" t="s">
        <v>5519</v>
      </c>
      <c r="U1134" t="s">
        <v>5519</v>
      </c>
      <c r="V1134" t="s">
        <v>14552</v>
      </c>
      <c r="W1134">
        <v>40963</v>
      </c>
      <c r="X1134">
        <v>7156</v>
      </c>
      <c r="Y1134" t="s">
        <v>5519</v>
      </c>
      <c r="Z1134" t="s">
        <v>14553</v>
      </c>
      <c r="AA1134" t="s">
        <v>5703</v>
      </c>
      <c r="AB1134" t="s">
        <v>5703</v>
      </c>
      <c r="AC1134" t="s">
        <v>5519</v>
      </c>
      <c r="AD1134" t="s">
        <v>14553</v>
      </c>
      <c r="AE1134">
        <v>7165</v>
      </c>
      <c r="AF1134" t="s">
        <v>5519</v>
      </c>
      <c r="AG1134">
        <v>5223</v>
      </c>
      <c r="AH1134" t="s">
        <v>5519</v>
      </c>
      <c r="AL1134" t="str">
        <f>IF(PLAYERIDMAP2[[#This Row],[POS]]="C",MAX(AL$1:AL1133)+1,"")</f>
        <v/>
      </c>
      <c r="AM1134" t="str">
        <f>IFERROR(INDEX(PLAYERIDMAP2[PLAYERNAME],MATCH(ROW()-ROW(AM$1),CATCHERS,0)),"")</f>
        <v/>
      </c>
      <c r="AN1134" t="str">
        <f>IF(PLAYERIDMAP2[[#This Row],[POS]]="1B",MAX(AN$1:AN1133)+1,"")</f>
        <v/>
      </c>
      <c r="AO1134" t="str">
        <f>IFERROR(INDEX(PLAYERIDMAP2[PLAYERNAME],MATCH(ROW()-ROW(AO$1),FIRSTBASE,0)),"")</f>
        <v/>
      </c>
      <c r="AP1134" t="str">
        <f>IF(PLAYERIDMAP2[[#This Row],[POS]]="2B",MAX(AP$1:AP1133)+1,"")</f>
        <v/>
      </c>
      <c r="AQ1134" t="str">
        <f>IFERROR(INDEX(PLAYERIDMAP2[PLAYERNAME],MATCH(ROW()-ROW(AQ$1),SECONDBASE,0)),"")</f>
        <v/>
      </c>
      <c r="AR1134" t="str">
        <f>IF(PLAYERIDMAP2[[#This Row],[POS]]="3B",MAX(AR$1:AR1133)+1,"")</f>
        <v/>
      </c>
      <c r="AS1134" t="str">
        <f>IFERROR(INDEX(PLAYERIDMAP2[PLAYERNAME],MATCH(ROW()-ROW(AS$1),THIRDBASE,0)),"")</f>
        <v/>
      </c>
      <c r="AT1134">
        <f>IF(PLAYERIDMAP2[[#This Row],[POS]]="SS",MAX(AT$1:AT1133)+1,"")</f>
        <v>70</v>
      </c>
      <c r="AU1134" t="str">
        <f>IFERROR(INDEX(PLAYERIDMAP2[PLAYERNAME],MATCH(ROW()-ROW(AU$1),SHORTSTOP,0)),"")</f>
        <v/>
      </c>
      <c r="AV1134" t="str">
        <f>IF(PLAYERIDMAP2[[#This Row],[POS]]="OF",MAX(AV$1:AV1133)+1,"")</f>
        <v/>
      </c>
      <c r="AW1134" t="str">
        <f>IFERROR(INDEX(PLAYERIDMAP2[PLAYERNAME],MATCH(ROW()-ROW(AW$1),OUTFIELD,0)),"")</f>
        <v/>
      </c>
      <c r="AX1134">
        <f>IF(PLAYERIDMAP2[[#This Row],[POS]]&lt;&gt;"P",MAX(AX$1:AX1133)+1,"")</f>
        <v>595</v>
      </c>
      <c r="AY1134" t="str">
        <f>IFERROR(INDEX(PLAYERIDMAP2[PLAYERNAME],MATCH(ROW()-ROW(AY$1),HITTERS,0)),"")</f>
        <v/>
      </c>
      <c r="AZ1134" t="str">
        <f>IF(PLAYERIDMAP2[[#This Row],[POS]]="P",MAX(AZ$1:AZ1133)+1,"")</f>
        <v/>
      </c>
      <c r="BA1134" t="str">
        <f>IFERROR(INDEX(PLAYERIDMAP2[PLAYERNAME],MATCH(ROW()-ROW(BA$1),PITCHERS,0)),"")</f>
        <v/>
      </c>
    </row>
    <row r="1135" spans="1:53" x14ac:dyDescent="0.25">
      <c r="A1135" t="s">
        <v>14554</v>
      </c>
      <c r="B1135" t="s">
        <v>10809</v>
      </c>
      <c r="C1135" s="1">
        <v>27842</v>
      </c>
      <c r="D1135" t="s">
        <v>17578</v>
      </c>
      <c r="E1135" t="s">
        <v>17143</v>
      </c>
      <c r="F1135" t="s">
        <v>10997</v>
      </c>
      <c r="G1135" t="s">
        <v>16838</v>
      </c>
      <c r="H1135" t="s">
        <v>10988</v>
      </c>
      <c r="I1135" t="s">
        <v>17579</v>
      </c>
      <c r="J1135" t="s">
        <v>10809</v>
      </c>
      <c r="K1135">
        <v>407908</v>
      </c>
      <c r="L1135" t="s">
        <v>10809</v>
      </c>
      <c r="M1135">
        <v>538896</v>
      </c>
      <c r="N1135" t="s">
        <v>10809</v>
      </c>
      <c r="O1135" t="s">
        <v>14555</v>
      </c>
      <c r="P1135" t="s">
        <v>14554</v>
      </c>
      <c r="Q1135">
        <v>7553</v>
      </c>
      <c r="R1135" t="s">
        <v>10809</v>
      </c>
      <c r="S1135">
        <v>6287</v>
      </c>
      <c r="T1135" t="s">
        <v>10809</v>
      </c>
      <c r="V1135" t="s">
        <v>14556</v>
      </c>
      <c r="W1135">
        <v>40962</v>
      </c>
      <c r="X1135">
        <v>7553</v>
      </c>
      <c r="Y1135" t="s">
        <v>10809</v>
      </c>
      <c r="Z1135" t="s">
        <v>14557</v>
      </c>
      <c r="AA1135" t="s">
        <v>5703</v>
      </c>
      <c r="AB1135" t="s">
        <v>5703</v>
      </c>
      <c r="AC1135" t="s">
        <v>10809</v>
      </c>
      <c r="AD1135" t="s">
        <v>14557</v>
      </c>
      <c r="AE1135">
        <v>8541</v>
      </c>
      <c r="AF1135" t="s">
        <v>10809</v>
      </c>
      <c r="AG1135">
        <v>6104</v>
      </c>
      <c r="AH1135" t="s">
        <v>10809</v>
      </c>
      <c r="AL1135" t="str">
        <f>IF(PLAYERIDMAP2[[#This Row],[POS]]="C",MAX(AL$1:AL1134)+1,"")</f>
        <v/>
      </c>
      <c r="AM1135" t="str">
        <f>IFERROR(INDEX(PLAYERIDMAP2[PLAYERNAME],MATCH(ROW()-ROW(AM$1),CATCHERS,0)),"")</f>
        <v/>
      </c>
      <c r="AN1135" t="str">
        <f>IF(PLAYERIDMAP2[[#This Row],[POS]]="1B",MAX(AN$1:AN1134)+1,"")</f>
        <v/>
      </c>
      <c r="AO1135" t="str">
        <f>IFERROR(INDEX(PLAYERIDMAP2[PLAYERNAME],MATCH(ROW()-ROW(AO$1),FIRSTBASE,0)),"")</f>
        <v/>
      </c>
      <c r="AP1135" t="str">
        <f>IF(PLAYERIDMAP2[[#This Row],[POS]]="2B",MAX(AP$1:AP1134)+1,"")</f>
        <v/>
      </c>
      <c r="AQ1135" t="str">
        <f>IFERROR(INDEX(PLAYERIDMAP2[PLAYERNAME],MATCH(ROW()-ROW(AQ$1),SECONDBASE,0)),"")</f>
        <v/>
      </c>
      <c r="AR1135" t="str">
        <f>IF(PLAYERIDMAP2[[#This Row],[POS]]="3B",MAX(AR$1:AR1134)+1,"")</f>
        <v/>
      </c>
      <c r="AS1135" t="str">
        <f>IFERROR(INDEX(PLAYERIDMAP2[PLAYERNAME],MATCH(ROW()-ROW(AS$1),THIRDBASE,0)),"")</f>
        <v/>
      </c>
      <c r="AT1135" t="str">
        <f>IF(PLAYERIDMAP2[[#This Row],[POS]]="SS",MAX(AT$1:AT1134)+1,"")</f>
        <v/>
      </c>
      <c r="AU1135" t="str">
        <f>IFERROR(INDEX(PLAYERIDMAP2[PLAYERNAME],MATCH(ROW()-ROW(AU$1),SHORTSTOP,0)),"")</f>
        <v/>
      </c>
      <c r="AV1135" t="str">
        <f>IF(PLAYERIDMAP2[[#This Row],[POS]]="OF",MAX(AV$1:AV1134)+1,"")</f>
        <v/>
      </c>
      <c r="AW1135" t="str">
        <f>IFERROR(INDEX(PLAYERIDMAP2[PLAYERNAME],MATCH(ROW()-ROW(AW$1),OUTFIELD,0)),"")</f>
        <v/>
      </c>
      <c r="AX1135" t="str">
        <f>IF(PLAYERIDMAP2[[#This Row],[POS]]&lt;&gt;"P",MAX(AX$1:AX1134)+1,"")</f>
        <v/>
      </c>
      <c r="AY1135" t="str">
        <f>IFERROR(INDEX(PLAYERIDMAP2[PLAYERNAME],MATCH(ROW()-ROW(AY$1),HITTERS,0)),"")</f>
        <v/>
      </c>
      <c r="AZ1135">
        <f>IF(PLAYERIDMAP2[[#This Row],[POS]]="P",MAX(AZ$1:AZ1134)+1,"")</f>
        <v>539</v>
      </c>
      <c r="BA1135" t="str">
        <f>IFERROR(INDEX(PLAYERIDMAP2[PLAYERNAME],MATCH(ROW()-ROW(BA$1),PITCHERS,0)),"")</f>
        <v/>
      </c>
    </row>
    <row r="1136" spans="1:53" x14ac:dyDescent="0.25">
      <c r="A1136" t="s">
        <v>14558</v>
      </c>
      <c r="B1136" t="s">
        <v>10466</v>
      </c>
      <c r="C1136" s="1">
        <v>32636</v>
      </c>
      <c r="D1136" t="s">
        <v>19121</v>
      </c>
      <c r="E1136" t="s">
        <v>17143</v>
      </c>
      <c r="F1136" t="s">
        <v>11398</v>
      </c>
      <c r="G1136" t="s">
        <v>16838</v>
      </c>
      <c r="H1136" t="s">
        <v>10988</v>
      </c>
      <c r="I1136" t="s">
        <v>19122</v>
      </c>
      <c r="J1136" t="s">
        <v>10466</v>
      </c>
      <c r="K1136">
        <v>503449</v>
      </c>
      <c r="L1136" t="s">
        <v>10466</v>
      </c>
      <c r="M1136">
        <v>1784971</v>
      </c>
      <c r="N1136" t="s">
        <v>10466</v>
      </c>
      <c r="O1136" t="s">
        <v>14559</v>
      </c>
      <c r="P1136" t="s">
        <v>14558</v>
      </c>
      <c r="Q1136">
        <v>9019</v>
      </c>
      <c r="R1136" t="s">
        <v>10466</v>
      </c>
      <c r="S1136">
        <v>31140</v>
      </c>
      <c r="T1136" t="s">
        <v>10466</v>
      </c>
      <c r="V1136" t="s">
        <v>14560</v>
      </c>
      <c r="W1136">
        <v>50538</v>
      </c>
      <c r="X1136">
        <v>9019</v>
      </c>
      <c r="Y1136" t="s">
        <v>10466</v>
      </c>
      <c r="Z1136" t="s">
        <v>14561</v>
      </c>
      <c r="AA1136" t="s">
        <v>5703</v>
      </c>
      <c r="AB1136" t="s">
        <v>5703</v>
      </c>
      <c r="AC1136" t="s">
        <v>10466</v>
      </c>
      <c r="AD1136" t="s">
        <v>14561</v>
      </c>
      <c r="AE1136">
        <v>8997</v>
      </c>
      <c r="AF1136" t="s">
        <v>10466</v>
      </c>
      <c r="AG1136">
        <v>13258</v>
      </c>
      <c r="AH1136" t="s">
        <v>10466</v>
      </c>
      <c r="AL1136" t="str">
        <f>IF(PLAYERIDMAP2[[#This Row],[POS]]="C",MAX(AL$1:AL1135)+1,"")</f>
        <v/>
      </c>
      <c r="AM1136" t="str">
        <f>IFERROR(INDEX(PLAYERIDMAP2[PLAYERNAME],MATCH(ROW()-ROW(AM$1),CATCHERS,0)),"")</f>
        <v/>
      </c>
      <c r="AN1136" t="str">
        <f>IF(PLAYERIDMAP2[[#This Row],[POS]]="1B",MAX(AN$1:AN1135)+1,"")</f>
        <v/>
      </c>
      <c r="AO1136" t="str">
        <f>IFERROR(INDEX(PLAYERIDMAP2[PLAYERNAME],MATCH(ROW()-ROW(AO$1),FIRSTBASE,0)),"")</f>
        <v/>
      </c>
      <c r="AP1136" t="str">
        <f>IF(PLAYERIDMAP2[[#This Row],[POS]]="2B",MAX(AP$1:AP1135)+1,"")</f>
        <v/>
      </c>
      <c r="AQ1136" t="str">
        <f>IFERROR(INDEX(PLAYERIDMAP2[PLAYERNAME],MATCH(ROW()-ROW(AQ$1),SECONDBASE,0)),"")</f>
        <v/>
      </c>
      <c r="AR1136" t="str">
        <f>IF(PLAYERIDMAP2[[#This Row],[POS]]="3B",MAX(AR$1:AR1135)+1,"")</f>
        <v/>
      </c>
      <c r="AS1136" t="str">
        <f>IFERROR(INDEX(PLAYERIDMAP2[PLAYERNAME],MATCH(ROW()-ROW(AS$1),THIRDBASE,0)),"")</f>
        <v/>
      </c>
      <c r="AT1136" t="str">
        <f>IF(PLAYERIDMAP2[[#This Row],[POS]]="SS",MAX(AT$1:AT1135)+1,"")</f>
        <v/>
      </c>
      <c r="AU1136" t="str">
        <f>IFERROR(INDEX(PLAYERIDMAP2[PLAYERNAME],MATCH(ROW()-ROW(AU$1),SHORTSTOP,0)),"")</f>
        <v/>
      </c>
      <c r="AV1136" t="str">
        <f>IF(PLAYERIDMAP2[[#This Row],[POS]]="OF",MAX(AV$1:AV1135)+1,"")</f>
        <v/>
      </c>
      <c r="AW1136" t="str">
        <f>IFERROR(INDEX(PLAYERIDMAP2[PLAYERNAME],MATCH(ROW()-ROW(AW$1),OUTFIELD,0)),"")</f>
        <v/>
      </c>
      <c r="AX1136" t="str">
        <f>IF(PLAYERIDMAP2[[#This Row],[POS]]&lt;&gt;"P",MAX(AX$1:AX1135)+1,"")</f>
        <v/>
      </c>
      <c r="AY1136" t="str">
        <f>IFERROR(INDEX(PLAYERIDMAP2[PLAYERNAME],MATCH(ROW()-ROW(AY$1),HITTERS,0)),"")</f>
        <v/>
      </c>
      <c r="AZ1136">
        <f>IF(PLAYERIDMAP2[[#This Row],[POS]]="P",MAX(AZ$1:AZ1135)+1,"")</f>
        <v>540</v>
      </c>
      <c r="BA1136" t="str">
        <f>IFERROR(INDEX(PLAYERIDMAP2[PLAYERNAME],MATCH(ROW()-ROW(BA$1),PITCHERS,0)),"")</f>
        <v/>
      </c>
    </row>
    <row r="1137" spans="1:53" x14ac:dyDescent="0.25">
      <c r="A1137" t="s">
        <v>16679</v>
      </c>
      <c r="B1137" t="s">
        <v>4763</v>
      </c>
      <c r="C1137" s="1">
        <v>34454</v>
      </c>
      <c r="D1137" t="s">
        <v>16850</v>
      </c>
      <c r="E1137" t="s">
        <v>18649</v>
      </c>
      <c r="F1137" t="s">
        <v>11164</v>
      </c>
      <c r="G1137" t="s">
        <v>16838</v>
      </c>
      <c r="H1137" t="s">
        <v>11097</v>
      </c>
      <c r="I1137" t="s">
        <v>18650</v>
      </c>
      <c r="J1137" t="s">
        <v>4763</v>
      </c>
      <c r="K1137">
        <v>606299</v>
      </c>
      <c r="L1137" t="s">
        <v>4763</v>
      </c>
      <c r="M1137">
        <v>1962826</v>
      </c>
      <c r="N1137" t="s">
        <v>4763</v>
      </c>
      <c r="P1137" t="s">
        <v>16679</v>
      </c>
      <c r="Q1137">
        <v>9857</v>
      </c>
      <c r="S1137">
        <v>32470</v>
      </c>
      <c r="T1137" t="s">
        <v>4763</v>
      </c>
      <c r="W1137">
        <v>69752</v>
      </c>
      <c r="X1137">
        <v>9857</v>
      </c>
      <c r="Y1137" t="s">
        <v>18651</v>
      </c>
      <c r="Z1137" t="s">
        <v>16680</v>
      </c>
      <c r="AA1137" t="s">
        <v>5703</v>
      </c>
      <c r="AB1137" t="s">
        <v>5703</v>
      </c>
      <c r="AC1137" t="s">
        <v>4763</v>
      </c>
      <c r="AD1137" t="s">
        <v>16680</v>
      </c>
      <c r="AE1137">
        <v>13190</v>
      </c>
      <c r="AH1137" t="s">
        <v>4763</v>
      </c>
      <c r="AL1137" t="str">
        <f>IF(PLAYERIDMAP2[[#This Row],[POS]]="C",MAX(AL$1:AL1136)+1,"")</f>
        <v/>
      </c>
      <c r="AM1137" t="str">
        <f>IFERROR(INDEX(PLAYERIDMAP2[PLAYERNAME],MATCH(ROW()-ROW(AM$1),CATCHERS,0)),"")</f>
        <v/>
      </c>
      <c r="AN1137" t="str">
        <f>IF(PLAYERIDMAP2[[#This Row],[POS]]="1B",MAX(AN$1:AN1136)+1,"")</f>
        <v/>
      </c>
      <c r="AO1137" t="str">
        <f>IFERROR(INDEX(PLAYERIDMAP2[PLAYERNAME],MATCH(ROW()-ROW(AO$1),FIRSTBASE,0)),"")</f>
        <v/>
      </c>
      <c r="AP1137" t="str">
        <f>IF(PLAYERIDMAP2[[#This Row],[POS]]="2B",MAX(AP$1:AP1136)+1,"")</f>
        <v/>
      </c>
      <c r="AQ1137" t="str">
        <f>IFERROR(INDEX(PLAYERIDMAP2[PLAYERNAME],MATCH(ROW()-ROW(AQ$1),SECONDBASE,0)),"")</f>
        <v/>
      </c>
      <c r="AR1137" t="str">
        <f>IF(PLAYERIDMAP2[[#This Row],[POS]]="3B",MAX(AR$1:AR1136)+1,"")</f>
        <v/>
      </c>
      <c r="AS1137" t="str">
        <f>IFERROR(INDEX(PLAYERIDMAP2[PLAYERNAME],MATCH(ROW()-ROW(AS$1),THIRDBASE,0)),"")</f>
        <v/>
      </c>
      <c r="AT1137">
        <f>IF(PLAYERIDMAP2[[#This Row],[POS]]="SS",MAX(AT$1:AT1136)+1,"")</f>
        <v>71</v>
      </c>
      <c r="AU1137" t="str">
        <f>IFERROR(INDEX(PLAYERIDMAP2[PLAYERNAME],MATCH(ROW()-ROW(AU$1),SHORTSTOP,0)),"")</f>
        <v/>
      </c>
      <c r="AV1137" t="str">
        <f>IF(PLAYERIDMAP2[[#This Row],[POS]]="OF",MAX(AV$1:AV1136)+1,"")</f>
        <v/>
      </c>
      <c r="AW1137" t="str">
        <f>IFERROR(INDEX(PLAYERIDMAP2[PLAYERNAME],MATCH(ROW()-ROW(AW$1),OUTFIELD,0)),"")</f>
        <v/>
      </c>
      <c r="AX1137">
        <f>IF(PLAYERIDMAP2[[#This Row],[POS]]&lt;&gt;"P",MAX(AX$1:AX1136)+1,"")</f>
        <v>596</v>
      </c>
      <c r="AY1137" t="str">
        <f>IFERROR(INDEX(PLAYERIDMAP2[PLAYERNAME],MATCH(ROW()-ROW(AY$1),HITTERS,0)),"")</f>
        <v/>
      </c>
      <c r="AZ1137" t="str">
        <f>IF(PLAYERIDMAP2[[#This Row],[POS]]="P",MAX(AZ$1:AZ1136)+1,"")</f>
        <v/>
      </c>
      <c r="BA1137" t="str">
        <f>IFERROR(INDEX(PLAYERIDMAP2[PLAYERNAME],MATCH(ROW()-ROW(BA$1),PITCHERS,0)),"")</f>
        <v/>
      </c>
    </row>
    <row r="1138" spans="1:53" x14ac:dyDescent="0.25">
      <c r="A1138" t="s">
        <v>14562</v>
      </c>
      <c r="B1138" t="s">
        <v>9332</v>
      </c>
      <c r="C1138" s="1">
        <v>30799</v>
      </c>
      <c r="D1138" t="s">
        <v>17950</v>
      </c>
      <c r="E1138" t="s">
        <v>19029</v>
      </c>
      <c r="F1138" t="s">
        <v>11040</v>
      </c>
      <c r="G1138" t="s">
        <v>14693</v>
      </c>
      <c r="H1138" t="s">
        <v>10988</v>
      </c>
      <c r="I1138" t="s">
        <v>19030</v>
      </c>
      <c r="J1138" t="s">
        <v>9332</v>
      </c>
      <c r="K1138">
        <v>466412</v>
      </c>
      <c r="L1138" t="s">
        <v>9332</v>
      </c>
      <c r="M1138">
        <v>1655643</v>
      </c>
      <c r="N1138" t="s">
        <v>14563</v>
      </c>
      <c r="O1138" t="s">
        <v>14564</v>
      </c>
      <c r="P1138" t="s">
        <v>14562</v>
      </c>
      <c r="Q1138">
        <v>8425</v>
      </c>
      <c r="R1138" t="s">
        <v>9332</v>
      </c>
      <c r="V1138" t="s">
        <v>14565</v>
      </c>
      <c r="W1138">
        <v>49641</v>
      </c>
      <c r="X1138">
        <v>8425</v>
      </c>
      <c r="Y1138" t="s">
        <v>9332</v>
      </c>
      <c r="Z1138" t="s">
        <v>16681</v>
      </c>
      <c r="AA1138" t="s">
        <v>5703</v>
      </c>
      <c r="AB1138" t="s">
        <v>5703</v>
      </c>
      <c r="AD1138" t="s">
        <v>16681</v>
      </c>
      <c r="AL1138" t="str">
        <f>IF(PLAYERIDMAP2[[#This Row],[POS]]="C",MAX(AL$1:AL1137)+1,"")</f>
        <v/>
      </c>
      <c r="AM1138" t="str">
        <f>IFERROR(INDEX(PLAYERIDMAP2[PLAYERNAME],MATCH(ROW()-ROW(AM$1),CATCHERS,0)),"")</f>
        <v/>
      </c>
      <c r="AN1138" t="str">
        <f>IF(PLAYERIDMAP2[[#This Row],[POS]]="1B",MAX(AN$1:AN1137)+1,"")</f>
        <v/>
      </c>
      <c r="AO1138" t="str">
        <f>IFERROR(INDEX(PLAYERIDMAP2[PLAYERNAME],MATCH(ROW()-ROW(AO$1),FIRSTBASE,0)),"")</f>
        <v/>
      </c>
      <c r="AP1138" t="str">
        <f>IF(PLAYERIDMAP2[[#This Row],[POS]]="2B",MAX(AP$1:AP1137)+1,"")</f>
        <v/>
      </c>
      <c r="AQ1138" t="str">
        <f>IFERROR(INDEX(PLAYERIDMAP2[PLAYERNAME],MATCH(ROW()-ROW(AQ$1),SECONDBASE,0)),"")</f>
        <v/>
      </c>
      <c r="AR1138" t="str">
        <f>IF(PLAYERIDMAP2[[#This Row],[POS]]="3B",MAX(AR$1:AR1137)+1,"")</f>
        <v/>
      </c>
      <c r="AS1138" t="str">
        <f>IFERROR(INDEX(PLAYERIDMAP2[PLAYERNAME],MATCH(ROW()-ROW(AS$1),THIRDBASE,0)),"")</f>
        <v/>
      </c>
      <c r="AT1138" t="str">
        <f>IF(PLAYERIDMAP2[[#This Row],[POS]]="SS",MAX(AT$1:AT1137)+1,"")</f>
        <v/>
      </c>
      <c r="AU1138" t="str">
        <f>IFERROR(INDEX(PLAYERIDMAP2[PLAYERNAME],MATCH(ROW()-ROW(AU$1),SHORTSTOP,0)),"")</f>
        <v/>
      </c>
      <c r="AV1138" t="str">
        <f>IF(PLAYERIDMAP2[[#This Row],[POS]]="OF",MAX(AV$1:AV1137)+1,"")</f>
        <v/>
      </c>
      <c r="AW1138" t="str">
        <f>IFERROR(INDEX(PLAYERIDMAP2[PLAYERNAME],MATCH(ROW()-ROW(AW$1),OUTFIELD,0)),"")</f>
        <v/>
      </c>
      <c r="AX1138" t="str">
        <f>IF(PLAYERIDMAP2[[#This Row],[POS]]&lt;&gt;"P",MAX(AX$1:AX1137)+1,"")</f>
        <v/>
      </c>
      <c r="AY1138" t="str">
        <f>IFERROR(INDEX(PLAYERIDMAP2[PLAYERNAME],MATCH(ROW()-ROW(AY$1),HITTERS,0)),"")</f>
        <v/>
      </c>
      <c r="AZ1138">
        <f>IF(PLAYERIDMAP2[[#This Row],[POS]]="P",MAX(AZ$1:AZ1137)+1,"")</f>
        <v>541</v>
      </c>
      <c r="BA1138" t="str">
        <f>IFERROR(INDEX(PLAYERIDMAP2[PLAYERNAME],MATCH(ROW()-ROW(BA$1),PITCHERS,0)),"")</f>
        <v/>
      </c>
    </row>
    <row r="1139" spans="1:53" x14ac:dyDescent="0.25">
      <c r="A1139" t="s">
        <v>17274</v>
      </c>
      <c r="B1139" t="s">
        <v>1484</v>
      </c>
      <c r="C1139" s="1">
        <v>33173</v>
      </c>
      <c r="D1139" t="s">
        <v>17275</v>
      </c>
      <c r="E1139" t="s">
        <v>16939</v>
      </c>
      <c r="F1139" t="s">
        <v>11087</v>
      </c>
      <c r="G1139" t="s">
        <v>14693</v>
      </c>
      <c r="H1139" t="s">
        <v>11110</v>
      </c>
      <c r="I1139" t="s">
        <v>17276</v>
      </c>
      <c r="J1139" t="s">
        <v>1484</v>
      </c>
      <c r="P1139" t="s">
        <v>17274</v>
      </c>
      <c r="S1139">
        <v>30237</v>
      </c>
      <c r="T1139" t="s">
        <v>1484</v>
      </c>
      <c r="AA1139" t="s">
        <v>5703</v>
      </c>
      <c r="AB1139" t="s">
        <v>5703</v>
      </c>
      <c r="AD1139" t="s">
        <v>17277</v>
      </c>
      <c r="AL1139">
        <f>IF(PLAYERIDMAP2[[#This Row],[POS]]="C",MAX(AL$1:AL1138)+1,"")</f>
        <v>77</v>
      </c>
      <c r="AM1139" t="str">
        <f>IFERROR(INDEX(PLAYERIDMAP2[PLAYERNAME],MATCH(ROW()-ROW(AM$1),CATCHERS,0)),"")</f>
        <v/>
      </c>
      <c r="AN1139" t="str">
        <f>IF(PLAYERIDMAP2[[#This Row],[POS]]="1B",MAX(AN$1:AN1138)+1,"")</f>
        <v/>
      </c>
      <c r="AO1139" t="str">
        <f>IFERROR(INDEX(PLAYERIDMAP2[PLAYERNAME],MATCH(ROW()-ROW(AO$1),FIRSTBASE,0)),"")</f>
        <v/>
      </c>
      <c r="AP1139" t="str">
        <f>IF(PLAYERIDMAP2[[#This Row],[POS]]="2B",MAX(AP$1:AP1138)+1,"")</f>
        <v/>
      </c>
      <c r="AQ1139" t="str">
        <f>IFERROR(INDEX(PLAYERIDMAP2[PLAYERNAME],MATCH(ROW()-ROW(AQ$1),SECONDBASE,0)),"")</f>
        <v/>
      </c>
      <c r="AR1139" t="str">
        <f>IF(PLAYERIDMAP2[[#This Row],[POS]]="3B",MAX(AR$1:AR1138)+1,"")</f>
        <v/>
      </c>
      <c r="AS1139" t="str">
        <f>IFERROR(INDEX(PLAYERIDMAP2[PLAYERNAME],MATCH(ROW()-ROW(AS$1),THIRDBASE,0)),"")</f>
        <v/>
      </c>
      <c r="AT1139" t="str">
        <f>IF(PLAYERIDMAP2[[#This Row],[POS]]="SS",MAX(AT$1:AT1138)+1,"")</f>
        <v/>
      </c>
      <c r="AU1139" t="str">
        <f>IFERROR(INDEX(PLAYERIDMAP2[PLAYERNAME],MATCH(ROW()-ROW(AU$1),SHORTSTOP,0)),"")</f>
        <v/>
      </c>
      <c r="AV1139" t="str">
        <f>IF(PLAYERIDMAP2[[#This Row],[POS]]="OF",MAX(AV$1:AV1138)+1,"")</f>
        <v/>
      </c>
      <c r="AW1139" t="str">
        <f>IFERROR(INDEX(PLAYERIDMAP2[PLAYERNAME],MATCH(ROW()-ROW(AW$1),OUTFIELD,0)),"")</f>
        <v/>
      </c>
      <c r="AX1139">
        <f>IF(PLAYERIDMAP2[[#This Row],[POS]]&lt;&gt;"P",MAX(AX$1:AX1138)+1,"")</f>
        <v>597</v>
      </c>
      <c r="AY1139" t="str">
        <f>IFERROR(INDEX(PLAYERIDMAP2[PLAYERNAME],MATCH(ROW()-ROW(AY$1),HITTERS,0)),"")</f>
        <v/>
      </c>
      <c r="AZ1139" t="str">
        <f>IF(PLAYERIDMAP2[[#This Row],[POS]]="P",MAX(AZ$1:AZ1138)+1,"")</f>
        <v/>
      </c>
      <c r="BA1139" t="str">
        <f>IFERROR(INDEX(PLAYERIDMAP2[PLAYERNAME],MATCH(ROW()-ROW(BA$1),PITCHERS,0)),"")</f>
        <v/>
      </c>
    </row>
    <row r="1140" spans="1:53" x14ac:dyDescent="0.25">
      <c r="A1140" t="s">
        <v>14566</v>
      </c>
      <c r="B1140" t="s">
        <v>10472</v>
      </c>
      <c r="C1140" s="1">
        <v>31229</v>
      </c>
      <c r="D1140" t="s">
        <v>16985</v>
      </c>
      <c r="E1140" t="s">
        <v>16939</v>
      </c>
      <c r="F1140" t="s">
        <v>11016</v>
      </c>
      <c r="G1140" t="s">
        <v>11016</v>
      </c>
      <c r="H1140" t="s">
        <v>10988</v>
      </c>
      <c r="I1140" t="s">
        <v>18357</v>
      </c>
      <c r="J1140" t="s">
        <v>10472</v>
      </c>
      <c r="K1140">
        <v>453198</v>
      </c>
      <c r="L1140" t="s">
        <v>10472</v>
      </c>
      <c r="M1140">
        <v>1209053</v>
      </c>
      <c r="N1140" t="s">
        <v>10472</v>
      </c>
      <c r="O1140" t="s">
        <v>14567</v>
      </c>
      <c r="P1140" t="s">
        <v>14566</v>
      </c>
      <c r="Q1140">
        <v>8251</v>
      </c>
      <c r="R1140" t="s">
        <v>10472</v>
      </c>
      <c r="S1140">
        <v>29134</v>
      </c>
      <c r="T1140" t="s">
        <v>10472</v>
      </c>
      <c r="V1140" t="s">
        <v>14568</v>
      </c>
      <c r="W1140">
        <v>51934</v>
      </c>
      <c r="X1140">
        <v>8251</v>
      </c>
      <c r="Y1140" t="s">
        <v>10472</v>
      </c>
      <c r="Z1140" t="s">
        <v>14569</v>
      </c>
      <c r="AA1140" t="s">
        <v>5703</v>
      </c>
      <c r="AB1140" t="s">
        <v>5703</v>
      </c>
      <c r="AD1140" t="s">
        <v>14569</v>
      </c>
      <c r="AE1140">
        <v>9328</v>
      </c>
      <c r="AL1140" t="str">
        <f>IF(PLAYERIDMAP2[[#This Row],[POS]]="C",MAX(AL$1:AL1139)+1,"")</f>
        <v/>
      </c>
      <c r="AM1140" t="str">
        <f>IFERROR(INDEX(PLAYERIDMAP2[PLAYERNAME],MATCH(ROW()-ROW(AM$1),CATCHERS,0)),"")</f>
        <v/>
      </c>
      <c r="AN1140" t="str">
        <f>IF(PLAYERIDMAP2[[#This Row],[POS]]="1B",MAX(AN$1:AN1139)+1,"")</f>
        <v/>
      </c>
      <c r="AO1140" t="str">
        <f>IFERROR(INDEX(PLAYERIDMAP2[PLAYERNAME],MATCH(ROW()-ROW(AO$1),FIRSTBASE,0)),"")</f>
        <v/>
      </c>
      <c r="AP1140" t="str">
        <f>IF(PLAYERIDMAP2[[#This Row],[POS]]="2B",MAX(AP$1:AP1139)+1,"")</f>
        <v/>
      </c>
      <c r="AQ1140" t="str">
        <f>IFERROR(INDEX(PLAYERIDMAP2[PLAYERNAME],MATCH(ROW()-ROW(AQ$1),SECONDBASE,0)),"")</f>
        <v/>
      </c>
      <c r="AR1140" t="str">
        <f>IF(PLAYERIDMAP2[[#This Row],[POS]]="3B",MAX(AR$1:AR1139)+1,"")</f>
        <v/>
      </c>
      <c r="AS1140" t="str">
        <f>IFERROR(INDEX(PLAYERIDMAP2[PLAYERNAME],MATCH(ROW()-ROW(AS$1),THIRDBASE,0)),"")</f>
        <v/>
      </c>
      <c r="AT1140" t="str">
        <f>IF(PLAYERIDMAP2[[#This Row],[POS]]="SS",MAX(AT$1:AT1139)+1,"")</f>
        <v/>
      </c>
      <c r="AU1140" t="str">
        <f>IFERROR(INDEX(PLAYERIDMAP2[PLAYERNAME],MATCH(ROW()-ROW(AU$1),SHORTSTOP,0)),"")</f>
        <v/>
      </c>
      <c r="AV1140" t="str">
        <f>IF(PLAYERIDMAP2[[#This Row],[POS]]="OF",MAX(AV$1:AV1139)+1,"")</f>
        <v/>
      </c>
      <c r="AW1140" t="str">
        <f>IFERROR(INDEX(PLAYERIDMAP2[PLAYERNAME],MATCH(ROW()-ROW(AW$1),OUTFIELD,0)),"")</f>
        <v/>
      </c>
      <c r="AX1140" t="str">
        <f>IF(PLAYERIDMAP2[[#This Row],[POS]]&lt;&gt;"P",MAX(AX$1:AX1139)+1,"")</f>
        <v/>
      </c>
      <c r="AY1140" t="str">
        <f>IFERROR(INDEX(PLAYERIDMAP2[PLAYERNAME],MATCH(ROW()-ROW(AY$1),HITTERS,0)),"")</f>
        <v/>
      </c>
      <c r="AZ1140">
        <f>IF(PLAYERIDMAP2[[#This Row],[POS]]="P",MAX(AZ$1:AZ1139)+1,"")</f>
        <v>542</v>
      </c>
      <c r="BA1140" t="str">
        <f>IFERROR(INDEX(PLAYERIDMAP2[PLAYERNAME],MATCH(ROW()-ROW(BA$1),PITCHERS,0)),"")</f>
        <v/>
      </c>
    </row>
    <row r="1141" spans="1:53" x14ac:dyDescent="0.25">
      <c r="A1141" t="s">
        <v>14570</v>
      </c>
      <c r="B1141" t="s">
        <v>4868</v>
      </c>
      <c r="C1141" s="1">
        <v>33023</v>
      </c>
      <c r="D1141" t="s">
        <v>16938</v>
      </c>
      <c r="E1141" t="s">
        <v>16939</v>
      </c>
      <c r="F1141" t="s">
        <v>11068</v>
      </c>
      <c r="G1141" t="s">
        <v>16838</v>
      </c>
      <c r="H1141" t="s">
        <v>10998</v>
      </c>
      <c r="I1141" t="s">
        <v>16940</v>
      </c>
      <c r="J1141" t="s">
        <v>4868</v>
      </c>
      <c r="K1141">
        <v>516811</v>
      </c>
      <c r="L1141" t="s">
        <v>4868</v>
      </c>
      <c r="M1141">
        <v>1756632</v>
      </c>
      <c r="N1141" t="s">
        <v>4868</v>
      </c>
      <c r="O1141" t="s">
        <v>14571</v>
      </c>
      <c r="P1141" t="s">
        <v>14570</v>
      </c>
      <c r="Q1141">
        <v>9290</v>
      </c>
      <c r="R1141" t="s">
        <v>4868</v>
      </c>
      <c r="S1141">
        <v>31286</v>
      </c>
      <c r="T1141" t="s">
        <v>4868</v>
      </c>
      <c r="V1141" t="s">
        <v>14572</v>
      </c>
      <c r="W1141">
        <v>57115</v>
      </c>
      <c r="X1141">
        <v>9290</v>
      </c>
      <c r="Y1141" t="s">
        <v>4868</v>
      </c>
      <c r="Z1141" t="s">
        <v>14573</v>
      </c>
      <c r="AA1141" t="s">
        <v>5703</v>
      </c>
      <c r="AB1141" t="s">
        <v>5703</v>
      </c>
      <c r="AC1141" t="s">
        <v>4868</v>
      </c>
      <c r="AD1141" t="s">
        <v>14573</v>
      </c>
      <c r="AF1141" t="s">
        <v>4868</v>
      </c>
      <c r="AG1141">
        <v>13618</v>
      </c>
      <c r="AH1141" t="s">
        <v>4868</v>
      </c>
      <c r="AL1141" t="str">
        <f>IF(PLAYERIDMAP2[[#This Row],[POS]]="C",MAX(AL$1:AL1140)+1,"")</f>
        <v/>
      </c>
      <c r="AM1141" t="str">
        <f>IFERROR(INDEX(PLAYERIDMAP2[PLAYERNAME],MATCH(ROW()-ROW(AM$1),CATCHERS,0)),"")</f>
        <v/>
      </c>
      <c r="AN1141" t="str">
        <f>IF(PLAYERIDMAP2[[#This Row],[POS]]="1B",MAX(AN$1:AN1140)+1,"")</f>
        <v/>
      </c>
      <c r="AO1141" t="str">
        <f>IFERROR(INDEX(PLAYERIDMAP2[PLAYERNAME],MATCH(ROW()-ROW(AO$1),FIRSTBASE,0)),"")</f>
        <v/>
      </c>
      <c r="AP1141" t="str">
        <f>IF(PLAYERIDMAP2[[#This Row],[POS]]="2B",MAX(AP$1:AP1140)+1,"")</f>
        <v/>
      </c>
      <c r="AQ1141" t="str">
        <f>IFERROR(INDEX(PLAYERIDMAP2[PLAYERNAME],MATCH(ROW()-ROW(AQ$1),SECONDBASE,0)),"")</f>
        <v/>
      </c>
      <c r="AR1141" t="str">
        <f>IF(PLAYERIDMAP2[[#This Row],[POS]]="3B",MAX(AR$1:AR1140)+1,"")</f>
        <v/>
      </c>
      <c r="AS1141" t="str">
        <f>IFERROR(INDEX(PLAYERIDMAP2[PLAYERNAME],MATCH(ROW()-ROW(AS$1),THIRDBASE,0)),"")</f>
        <v/>
      </c>
      <c r="AT1141" t="str">
        <f>IF(PLAYERIDMAP2[[#This Row],[POS]]="SS",MAX(AT$1:AT1140)+1,"")</f>
        <v/>
      </c>
      <c r="AU1141" t="str">
        <f>IFERROR(INDEX(PLAYERIDMAP2[PLAYERNAME],MATCH(ROW()-ROW(AU$1),SHORTSTOP,0)),"")</f>
        <v/>
      </c>
      <c r="AV1141">
        <f>IF(PLAYERIDMAP2[[#This Row],[POS]]="OF",MAX(AV$1:AV1140)+1,"")</f>
        <v>230</v>
      </c>
      <c r="AW1141" t="str">
        <f>IFERROR(INDEX(PLAYERIDMAP2[PLAYERNAME],MATCH(ROW()-ROW(AW$1),OUTFIELD,0)),"")</f>
        <v/>
      </c>
      <c r="AX1141">
        <f>IF(PLAYERIDMAP2[[#This Row],[POS]]&lt;&gt;"P",MAX(AX$1:AX1140)+1,"")</f>
        <v>598</v>
      </c>
      <c r="AY1141" t="str">
        <f>IFERROR(INDEX(PLAYERIDMAP2[PLAYERNAME],MATCH(ROW()-ROW(AY$1),HITTERS,0)),"")</f>
        <v/>
      </c>
      <c r="AZ1141" t="str">
        <f>IF(PLAYERIDMAP2[[#This Row],[POS]]="P",MAX(AZ$1:AZ1140)+1,"")</f>
        <v/>
      </c>
      <c r="BA1141" t="str">
        <f>IFERROR(INDEX(PLAYERIDMAP2[PLAYERNAME],MATCH(ROW()-ROW(BA$1),PITCHERS,0)),"")</f>
        <v/>
      </c>
    </row>
    <row r="1142" spans="1:53" x14ac:dyDescent="0.25">
      <c r="A1142" t="s">
        <v>14574</v>
      </c>
      <c r="B1142" t="s">
        <v>4962</v>
      </c>
      <c r="C1142" s="1">
        <v>33323</v>
      </c>
      <c r="D1142" t="s">
        <v>17522</v>
      </c>
      <c r="E1142" t="s">
        <v>16939</v>
      </c>
      <c r="F1142" t="s">
        <v>11398</v>
      </c>
      <c r="G1142" t="s">
        <v>16838</v>
      </c>
      <c r="H1142" t="s">
        <v>5706</v>
      </c>
      <c r="I1142" t="s">
        <v>17523</v>
      </c>
      <c r="J1142" t="s">
        <v>4962</v>
      </c>
      <c r="K1142">
        <v>541650</v>
      </c>
      <c r="L1142" t="s">
        <v>4962</v>
      </c>
      <c r="M1142">
        <v>1741611</v>
      </c>
      <c r="N1142" t="s">
        <v>4962</v>
      </c>
      <c r="O1142" t="s">
        <v>14575</v>
      </c>
      <c r="P1142" t="s">
        <v>14574</v>
      </c>
      <c r="Q1142">
        <v>9213</v>
      </c>
      <c r="R1142" t="s">
        <v>4962</v>
      </c>
      <c r="S1142">
        <v>30878</v>
      </c>
      <c r="T1142" t="s">
        <v>4962</v>
      </c>
      <c r="V1142" t="s">
        <v>14576</v>
      </c>
      <c r="W1142">
        <v>59021</v>
      </c>
      <c r="X1142">
        <v>9213</v>
      </c>
      <c r="Y1142" t="s">
        <v>4962</v>
      </c>
      <c r="Z1142" t="s">
        <v>14577</v>
      </c>
      <c r="AA1142" t="s">
        <v>5703</v>
      </c>
      <c r="AB1142" t="s">
        <v>5703</v>
      </c>
      <c r="AC1142" t="s">
        <v>4962</v>
      </c>
      <c r="AD1142" t="s">
        <v>14577</v>
      </c>
      <c r="AF1142" t="s">
        <v>4962</v>
      </c>
      <c r="AG1142">
        <v>13892</v>
      </c>
      <c r="AH1142" t="s">
        <v>4962</v>
      </c>
      <c r="AL1142" t="str">
        <f>IF(PLAYERIDMAP2[[#This Row],[POS]]="C",MAX(AL$1:AL1141)+1,"")</f>
        <v/>
      </c>
      <c r="AM1142" t="str">
        <f>IFERROR(INDEX(PLAYERIDMAP2[PLAYERNAME],MATCH(ROW()-ROW(AM$1),CATCHERS,0)),"")</f>
        <v/>
      </c>
      <c r="AN1142" t="str">
        <f>IF(PLAYERIDMAP2[[#This Row],[POS]]="1B",MAX(AN$1:AN1141)+1,"")</f>
        <v/>
      </c>
      <c r="AO1142" t="str">
        <f>IFERROR(INDEX(PLAYERIDMAP2[PLAYERNAME],MATCH(ROW()-ROW(AO$1),FIRSTBASE,0)),"")</f>
        <v/>
      </c>
      <c r="AP1142">
        <f>IF(PLAYERIDMAP2[[#This Row],[POS]]="2B",MAX(AP$1:AP1141)+1,"")</f>
        <v>82</v>
      </c>
      <c r="AQ1142" t="str">
        <f>IFERROR(INDEX(PLAYERIDMAP2[PLAYERNAME],MATCH(ROW()-ROW(AQ$1),SECONDBASE,0)),"")</f>
        <v/>
      </c>
      <c r="AR1142" t="str">
        <f>IF(PLAYERIDMAP2[[#This Row],[POS]]="3B",MAX(AR$1:AR1141)+1,"")</f>
        <v/>
      </c>
      <c r="AS1142" t="str">
        <f>IFERROR(INDEX(PLAYERIDMAP2[PLAYERNAME],MATCH(ROW()-ROW(AS$1),THIRDBASE,0)),"")</f>
        <v/>
      </c>
      <c r="AT1142" t="str">
        <f>IF(PLAYERIDMAP2[[#This Row],[POS]]="SS",MAX(AT$1:AT1141)+1,"")</f>
        <v/>
      </c>
      <c r="AU1142" t="str">
        <f>IFERROR(INDEX(PLAYERIDMAP2[PLAYERNAME],MATCH(ROW()-ROW(AU$1),SHORTSTOP,0)),"")</f>
        <v/>
      </c>
      <c r="AV1142" t="str">
        <f>IF(PLAYERIDMAP2[[#This Row],[POS]]="OF",MAX(AV$1:AV1141)+1,"")</f>
        <v/>
      </c>
      <c r="AW1142" t="str">
        <f>IFERROR(INDEX(PLAYERIDMAP2[PLAYERNAME],MATCH(ROW()-ROW(AW$1),OUTFIELD,0)),"")</f>
        <v/>
      </c>
      <c r="AX1142">
        <f>IF(PLAYERIDMAP2[[#This Row],[POS]]&lt;&gt;"P",MAX(AX$1:AX1141)+1,"")</f>
        <v>599</v>
      </c>
      <c r="AY1142" t="str">
        <f>IFERROR(INDEX(PLAYERIDMAP2[PLAYERNAME],MATCH(ROW()-ROW(AY$1),HITTERS,0)),"")</f>
        <v/>
      </c>
      <c r="AZ1142" t="str">
        <f>IF(PLAYERIDMAP2[[#This Row],[POS]]="P",MAX(AZ$1:AZ1141)+1,"")</f>
        <v/>
      </c>
      <c r="BA1142" t="str">
        <f>IFERROR(INDEX(PLAYERIDMAP2[PLAYERNAME],MATCH(ROW()-ROW(BA$1),PITCHERS,0)),"")</f>
        <v/>
      </c>
    </row>
    <row r="1143" spans="1:53" x14ac:dyDescent="0.25">
      <c r="A1143" t="s">
        <v>14578</v>
      </c>
      <c r="B1143" t="s">
        <v>3276</v>
      </c>
      <c r="C1143" s="1">
        <v>28736</v>
      </c>
      <c r="D1143" t="s">
        <v>17930</v>
      </c>
      <c r="E1143" t="s">
        <v>16939</v>
      </c>
      <c r="F1143" t="s">
        <v>11007</v>
      </c>
      <c r="G1143" t="s">
        <v>16838</v>
      </c>
      <c r="H1143" t="s">
        <v>10998</v>
      </c>
      <c r="I1143" t="s">
        <v>18656</v>
      </c>
      <c r="K1143">
        <v>448722</v>
      </c>
      <c r="L1143" t="s">
        <v>3276</v>
      </c>
      <c r="M1143">
        <v>580752</v>
      </c>
      <c r="N1143" t="s">
        <v>3276</v>
      </c>
      <c r="O1143" t="s">
        <v>14579</v>
      </c>
      <c r="P1143" t="s">
        <v>14578</v>
      </c>
      <c r="Q1143">
        <v>7882</v>
      </c>
      <c r="R1143" t="s">
        <v>3276</v>
      </c>
      <c r="S1143">
        <v>32011</v>
      </c>
      <c r="T1143" t="s">
        <v>3276</v>
      </c>
      <c r="V1143" t="s">
        <v>14580</v>
      </c>
      <c r="W1143">
        <v>48291</v>
      </c>
      <c r="X1143">
        <v>7882</v>
      </c>
      <c r="Y1143" t="s">
        <v>3276</v>
      </c>
      <c r="Z1143" t="s">
        <v>14581</v>
      </c>
      <c r="AA1143" t="s">
        <v>5703</v>
      </c>
      <c r="AB1143" t="s">
        <v>10958</v>
      </c>
      <c r="AD1143" t="s">
        <v>14581</v>
      </c>
      <c r="AL1143" t="str">
        <f>IF(PLAYERIDMAP2[[#This Row],[POS]]="C",MAX(AL$1:AL1142)+1,"")</f>
        <v/>
      </c>
      <c r="AM1143" t="str">
        <f>IFERROR(INDEX(PLAYERIDMAP2[PLAYERNAME],MATCH(ROW()-ROW(AM$1),CATCHERS,0)),"")</f>
        <v/>
      </c>
      <c r="AN1143" t="str">
        <f>IF(PLAYERIDMAP2[[#This Row],[POS]]="1B",MAX(AN$1:AN1142)+1,"")</f>
        <v/>
      </c>
      <c r="AO1143" t="str">
        <f>IFERROR(INDEX(PLAYERIDMAP2[PLAYERNAME],MATCH(ROW()-ROW(AO$1),FIRSTBASE,0)),"")</f>
        <v/>
      </c>
      <c r="AP1143" t="str">
        <f>IF(PLAYERIDMAP2[[#This Row],[POS]]="2B",MAX(AP$1:AP1142)+1,"")</f>
        <v/>
      </c>
      <c r="AQ1143" t="str">
        <f>IFERROR(INDEX(PLAYERIDMAP2[PLAYERNAME],MATCH(ROW()-ROW(AQ$1),SECONDBASE,0)),"")</f>
        <v/>
      </c>
      <c r="AR1143" t="str">
        <f>IF(PLAYERIDMAP2[[#This Row],[POS]]="3B",MAX(AR$1:AR1142)+1,"")</f>
        <v/>
      </c>
      <c r="AS1143" t="str">
        <f>IFERROR(INDEX(PLAYERIDMAP2[PLAYERNAME],MATCH(ROW()-ROW(AS$1),THIRDBASE,0)),"")</f>
        <v/>
      </c>
      <c r="AT1143" t="str">
        <f>IF(PLAYERIDMAP2[[#This Row],[POS]]="SS",MAX(AT$1:AT1142)+1,"")</f>
        <v/>
      </c>
      <c r="AU1143" t="str">
        <f>IFERROR(INDEX(PLAYERIDMAP2[PLAYERNAME],MATCH(ROW()-ROW(AU$1),SHORTSTOP,0)),"")</f>
        <v/>
      </c>
      <c r="AV1143">
        <f>IF(PLAYERIDMAP2[[#This Row],[POS]]="OF",MAX(AV$1:AV1142)+1,"")</f>
        <v>231</v>
      </c>
      <c r="AW1143" t="str">
        <f>IFERROR(INDEX(PLAYERIDMAP2[PLAYERNAME],MATCH(ROW()-ROW(AW$1),OUTFIELD,0)),"")</f>
        <v/>
      </c>
      <c r="AX1143">
        <f>IF(PLAYERIDMAP2[[#This Row],[POS]]&lt;&gt;"P",MAX(AX$1:AX1142)+1,"")</f>
        <v>600</v>
      </c>
      <c r="AY1143" t="str">
        <f>IFERROR(INDEX(PLAYERIDMAP2[PLAYERNAME],MATCH(ROW()-ROW(AY$1),HITTERS,0)),"")</f>
        <v/>
      </c>
      <c r="AZ1143" t="str">
        <f>IF(PLAYERIDMAP2[[#This Row],[POS]]="P",MAX(AZ$1:AZ1142)+1,"")</f>
        <v/>
      </c>
      <c r="BA1143" t="str">
        <f>IFERROR(INDEX(PLAYERIDMAP2[PLAYERNAME],MATCH(ROW()-ROW(BA$1),PITCHERS,0)),"")</f>
        <v/>
      </c>
    </row>
    <row r="1144" spans="1:53" x14ac:dyDescent="0.25">
      <c r="A1144" t="s">
        <v>14582</v>
      </c>
      <c r="B1144" t="s">
        <v>2490</v>
      </c>
      <c r="C1144" s="1">
        <v>31067</v>
      </c>
      <c r="D1144" t="s">
        <v>17950</v>
      </c>
      <c r="E1144" t="s">
        <v>16939</v>
      </c>
      <c r="F1144" t="s">
        <v>11119</v>
      </c>
      <c r="G1144" t="s">
        <v>14693</v>
      </c>
      <c r="H1144" t="s">
        <v>10988</v>
      </c>
      <c r="I1144" t="s">
        <v>19840</v>
      </c>
      <c r="J1144" t="s">
        <v>2490</v>
      </c>
      <c r="K1144">
        <v>469802</v>
      </c>
      <c r="L1144" t="s">
        <v>2490</v>
      </c>
      <c r="M1144">
        <v>1654343</v>
      </c>
      <c r="N1144" t="s">
        <v>2490</v>
      </c>
      <c r="O1144" t="s">
        <v>14583</v>
      </c>
      <c r="P1144" t="s">
        <v>14582</v>
      </c>
      <c r="Q1144">
        <v>8902</v>
      </c>
      <c r="R1144" t="s">
        <v>2490</v>
      </c>
      <c r="S1144">
        <v>30083</v>
      </c>
      <c r="T1144" t="s">
        <v>2490</v>
      </c>
      <c r="V1144" t="s">
        <v>14584</v>
      </c>
      <c r="W1144">
        <v>50003</v>
      </c>
      <c r="X1144">
        <v>8902</v>
      </c>
      <c r="Y1144" t="s">
        <v>2490</v>
      </c>
      <c r="Z1144" t="s">
        <v>16682</v>
      </c>
      <c r="AA1144" t="s">
        <v>10958</v>
      </c>
      <c r="AB1144" t="s">
        <v>10958</v>
      </c>
      <c r="AD1144" t="s">
        <v>16682</v>
      </c>
      <c r="AL1144" t="str">
        <f>IF(PLAYERIDMAP2[[#This Row],[POS]]="C",MAX(AL$1:AL1143)+1,"")</f>
        <v/>
      </c>
      <c r="AM1144" t="str">
        <f>IFERROR(INDEX(PLAYERIDMAP2[PLAYERNAME],MATCH(ROW()-ROW(AM$1),CATCHERS,0)),"")</f>
        <v/>
      </c>
      <c r="AN1144" t="str">
        <f>IF(PLAYERIDMAP2[[#This Row],[POS]]="1B",MAX(AN$1:AN1143)+1,"")</f>
        <v/>
      </c>
      <c r="AO1144" t="str">
        <f>IFERROR(INDEX(PLAYERIDMAP2[PLAYERNAME],MATCH(ROW()-ROW(AO$1),FIRSTBASE,0)),"")</f>
        <v/>
      </c>
      <c r="AP1144" t="str">
        <f>IF(PLAYERIDMAP2[[#This Row],[POS]]="2B",MAX(AP$1:AP1143)+1,"")</f>
        <v/>
      </c>
      <c r="AQ1144" t="str">
        <f>IFERROR(INDEX(PLAYERIDMAP2[PLAYERNAME],MATCH(ROW()-ROW(AQ$1),SECONDBASE,0)),"")</f>
        <v/>
      </c>
      <c r="AR1144" t="str">
        <f>IF(PLAYERIDMAP2[[#This Row],[POS]]="3B",MAX(AR$1:AR1143)+1,"")</f>
        <v/>
      </c>
      <c r="AS1144" t="str">
        <f>IFERROR(INDEX(PLAYERIDMAP2[PLAYERNAME],MATCH(ROW()-ROW(AS$1),THIRDBASE,0)),"")</f>
        <v/>
      </c>
      <c r="AT1144" t="str">
        <f>IF(PLAYERIDMAP2[[#This Row],[POS]]="SS",MAX(AT$1:AT1143)+1,"")</f>
        <v/>
      </c>
      <c r="AU1144" t="str">
        <f>IFERROR(INDEX(PLAYERIDMAP2[PLAYERNAME],MATCH(ROW()-ROW(AU$1),SHORTSTOP,0)),"")</f>
        <v/>
      </c>
      <c r="AV1144" t="str">
        <f>IF(PLAYERIDMAP2[[#This Row],[POS]]="OF",MAX(AV$1:AV1143)+1,"")</f>
        <v/>
      </c>
      <c r="AW1144" t="str">
        <f>IFERROR(INDEX(PLAYERIDMAP2[PLAYERNAME],MATCH(ROW()-ROW(AW$1),OUTFIELD,0)),"")</f>
        <v/>
      </c>
      <c r="AX1144" t="str">
        <f>IF(PLAYERIDMAP2[[#This Row],[POS]]&lt;&gt;"P",MAX(AX$1:AX1143)+1,"")</f>
        <v/>
      </c>
      <c r="AY1144" t="str">
        <f>IFERROR(INDEX(PLAYERIDMAP2[PLAYERNAME],MATCH(ROW()-ROW(AY$1),HITTERS,0)),"")</f>
        <v/>
      </c>
      <c r="AZ1144">
        <f>IF(PLAYERIDMAP2[[#This Row],[POS]]="P",MAX(AZ$1:AZ1143)+1,"")</f>
        <v>543</v>
      </c>
      <c r="BA1144" t="str">
        <f>IFERROR(INDEX(PLAYERIDMAP2[PLAYERNAME],MATCH(ROW()-ROW(BA$1),PITCHERS,0)),"")</f>
        <v/>
      </c>
    </row>
    <row r="1145" spans="1:53" x14ac:dyDescent="0.25">
      <c r="A1145" t="s">
        <v>14585</v>
      </c>
      <c r="B1145" t="s">
        <v>9860</v>
      </c>
      <c r="C1145" s="1">
        <v>33332</v>
      </c>
      <c r="D1145" t="s">
        <v>16870</v>
      </c>
      <c r="E1145" t="s">
        <v>16939</v>
      </c>
      <c r="F1145" t="s">
        <v>11126</v>
      </c>
      <c r="G1145" t="s">
        <v>14693</v>
      </c>
      <c r="H1145" t="s">
        <v>10988</v>
      </c>
      <c r="I1145" t="s">
        <v>20465</v>
      </c>
      <c r="J1145" t="s">
        <v>9860</v>
      </c>
      <c r="K1145">
        <v>527048</v>
      </c>
      <c r="L1145" t="s">
        <v>9860</v>
      </c>
      <c r="M1145">
        <v>1674411</v>
      </c>
      <c r="N1145" t="s">
        <v>9860</v>
      </c>
      <c r="O1145" t="s">
        <v>14586</v>
      </c>
      <c r="P1145" t="s">
        <v>14585</v>
      </c>
      <c r="Q1145">
        <v>8652</v>
      </c>
      <c r="R1145" t="s">
        <v>9860</v>
      </c>
      <c r="S1145">
        <v>31098</v>
      </c>
      <c r="T1145" t="s">
        <v>9860</v>
      </c>
      <c r="V1145" t="s">
        <v>14587</v>
      </c>
      <c r="W1145">
        <v>58533</v>
      </c>
      <c r="X1145">
        <v>8652</v>
      </c>
      <c r="Y1145" t="s">
        <v>9860</v>
      </c>
      <c r="Z1145" t="s">
        <v>14588</v>
      </c>
      <c r="AA1145" t="s">
        <v>10958</v>
      </c>
      <c r="AB1145" t="s">
        <v>10958</v>
      </c>
      <c r="AD1145" t="s">
        <v>14588</v>
      </c>
      <c r="AE1145">
        <v>10867</v>
      </c>
      <c r="AF1145" t="s">
        <v>9860</v>
      </c>
      <c r="AG1145">
        <v>11328</v>
      </c>
      <c r="AH1145" t="s">
        <v>9860</v>
      </c>
      <c r="AL1145" t="str">
        <f>IF(PLAYERIDMAP2[[#This Row],[POS]]="C",MAX(AL$1:AL1144)+1,"")</f>
        <v/>
      </c>
      <c r="AM1145" t="str">
        <f>IFERROR(INDEX(PLAYERIDMAP2[PLAYERNAME],MATCH(ROW()-ROW(AM$1),CATCHERS,0)),"")</f>
        <v/>
      </c>
      <c r="AN1145" t="str">
        <f>IF(PLAYERIDMAP2[[#This Row],[POS]]="1B",MAX(AN$1:AN1144)+1,"")</f>
        <v/>
      </c>
      <c r="AO1145" t="str">
        <f>IFERROR(INDEX(PLAYERIDMAP2[PLAYERNAME],MATCH(ROW()-ROW(AO$1),FIRSTBASE,0)),"")</f>
        <v/>
      </c>
      <c r="AP1145" t="str">
        <f>IF(PLAYERIDMAP2[[#This Row],[POS]]="2B",MAX(AP$1:AP1144)+1,"")</f>
        <v/>
      </c>
      <c r="AQ1145" t="str">
        <f>IFERROR(INDEX(PLAYERIDMAP2[PLAYERNAME],MATCH(ROW()-ROW(AQ$1),SECONDBASE,0)),"")</f>
        <v/>
      </c>
      <c r="AR1145" t="str">
        <f>IF(PLAYERIDMAP2[[#This Row],[POS]]="3B",MAX(AR$1:AR1144)+1,"")</f>
        <v/>
      </c>
      <c r="AS1145" t="str">
        <f>IFERROR(INDEX(PLAYERIDMAP2[PLAYERNAME],MATCH(ROW()-ROW(AS$1),THIRDBASE,0)),"")</f>
        <v/>
      </c>
      <c r="AT1145" t="str">
        <f>IF(PLAYERIDMAP2[[#This Row],[POS]]="SS",MAX(AT$1:AT1144)+1,"")</f>
        <v/>
      </c>
      <c r="AU1145" t="str">
        <f>IFERROR(INDEX(PLAYERIDMAP2[PLAYERNAME],MATCH(ROW()-ROW(AU$1),SHORTSTOP,0)),"")</f>
        <v/>
      </c>
      <c r="AV1145" t="str">
        <f>IF(PLAYERIDMAP2[[#This Row],[POS]]="OF",MAX(AV$1:AV1144)+1,"")</f>
        <v/>
      </c>
      <c r="AW1145" t="str">
        <f>IFERROR(INDEX(PLAYERIDMAP2[PLAYERNAME],MATCH(ROW()-ROW(AW$1),OUTFIELD,0)),"")</f>
        <v/>
      </c>
      <c r="AX1145" t="str">
        <f>IF(PLAYERIDMAP2[[#This Row],[POS]]&lt;&gt;"P",MAX(AX$1:AX1144)+1,"")</f>
        <v/>
      </c>
      <c r="AY1145" t="str">
        <f>IFERROR(INDEX(PLAYERIDMAP2[PLAYERNAME],MATCH(ROW()-ROW(AY$1),HITTERS,0)),"")</f>
        <v/>
      </c>
      <c r="AZ1145">
        <f>IF(PLAYERIDMAP2[[#This Row],[POS]]="P",MAX(AZ$1:AZ1144)+1,"")</f>
        <v>544</v>
      </c>
      <c r="BA1145" t="str">
        <f>IFERROR(INDEX(PLAYERIDMAP2[PLAYERNAME],MATCH(ROW()-ROW(BA$1),PITCHERS,0)),"")</f>
        <v/>
      </c>
    </row>
    <row r="1146" spans="1:53" x14ac:dyDescent="0.25">
      <c r="A1146" t="s">
        <v>14589</v>
      </c>
      <c r="B1146" t="s">
        <v>10844</v>
      </c>
      <c r="C1146" s="1">
        <v>29813</v>
      </c>
      <c r="D1146" t="s">
        <v>20651</v>
      </c>
      <c r="E1146" t="s">
        <v>16939</v>
      </c>
      <c r="F1146" t="s">
        <v>11373</v>
      </c>
      <c r="G1146" t="s">
        <v>16838</v>
      </c>
      <c r="H1146" t="s">
        <v>10988</v>
      </c>
      <c r="I1146" t="s">
        <v>20679</v>
      </c>
      <c r="J1146" t="s">
        <v>10844</v>
      </c>
      <c r="K1146">
        <v>424144</v>
      </c>
      <c r="L1146" t="s">
        <v>10844</v>
      </c>
      <c r="M1146">
        <v>225417</v>
      </c>
      <c r="N1146" t="s">
        <v>10844</v>
      </c>
      <c r="O1146" t="s">
        <v>14590</v>
      </c>
      <c r="P1146" t="s">
        <v>14589</v>
      </c>
      <c r="Q1146">
        <v>6945</v>
      </c>
      <c r="R1146" t="s">
        <v>10844</v>
      </c>
      <c r="S1146">
        <v>5192</v>
      </c>
      <c r="T1146" t="s">
        <v>10844</v>
      </c>
      <c r="V1146" t="s">
        <v>14591</v>
      </c>
      <c r="W1146">
        <v>639</v>
      </c>
      <c r="X1146">
        <v>6945</v>
      </c>
      <c r="Y1146" t="s">
        <v>10844</v>
      </c>
      <c r="Z1146" t="s">
        <v>14592</v>
      </c>
      <c r="AA1146" t="s">
        <v>10958</v>
      </c>
      <c r="AB1146" t="s">
        <v>10958</v>
      </c>
      <c r="AD1146" t="s">
        <v>14592</v>
      </c>
      <c r="AE1146">
        <v>7063</v>
      </c>
      <c r="AF1146" t="s">
        <v>10844</v>
      </c>
      <c r="AG1146">
        <v>5683</v>
      </c>
      <c r="AH1146" t="s">
        <v>10844</v>
      </c>
      <c r="AL1146" t="str">
        <f>IF(PLAYERIDMAP2[[#This Row],[POS]]="C",MAX(AL$1:AL1145)+1,"")</f>
        <v/>
      </c>
      <c r="AM1146" t="str">
        <f>IFERROR(INDEX(PLAYERIDMAP2[PLAYERNAME],MATCH(ROW()-ROW(AM$1),CATCHERS,0)),"")</f>
        <v/>
      </c>
      <c r="AN1146" t="str">
        <f>IF(PLAYERIDMAP2[[#This Row],[POS]]="1B",MAX(AN$1:AN1145)+1,"")</f>
        <v/>
      </c>
      <c r="AO1146" t="str">
        <f>IFERROR(INDEX(PLAYERIDMAP2[PLAYERNAME],MATCH(ROW()-ROW(AO$1),FIRSTBASE,0)),"")</f>
        <v/>
      </c>
      <c r="AP1146" t="str">
        <f>IF(PLAYERIDMAP2[[#This Row],[POS]]="2B",MAX(AP$1:AP1145)+1,"")</f>
        <v/>
      </c>
      <c r="AQ1146" t="str">
        <f>IFERROR(INDEX(PLAYERIDMAP2[PLAYERNAME],MATCH(ROW()-ROW(AQ$1),SECONDBASE,0)),"")</f>
        <v/>
      </c>
      <c r="AR1146" t="str">
        <f>IF(PLAYERIDMAP2[[#This Row],[POS]]="3B",MAX(AR$1:AR1145)+1,"")</f>
        <v/>
      </c>
      <c r="AS1146" t="str">
        <f>IFERROR(INDEX(PLAYERIDMAP2[PLAYERNAME],MATCH(ROW()-ROW(AS$1),THIRDBASE,0)),"")</f>
        <v/>
      </c>
      <c r="AT1146" t="str">
        <f>IF(PLAYERIDMAP2[[#This Row],[POS]]="SS",MAX(AT$1:AT1145)+1,"")</f>
        <v/>
      </c>
      <c r="AU1146" t="str">
        <f>IFERROR(INDEX(PLAYERIDMAP2[PLAYERNAME],MATCH(ROW()-ROW(AU$1),SHORTSTOP,0)),"")</f>
        <v/>
      </c>
      <c r="AV1146" t="str">
        <f>IF(PLAYERIDMAP2[[#This Row],[POS]]="OF",MAX(AV$1:AV1145)+1,"")</f>
        <v/>
      </c>
      <c r="AW1146" t="str">
        <f>IFERROR(INDEX(PLAYERIDMAP2[PLAYERNAME],MATCH(ROW()-ROW(AW$1),OUTFIELD,0)),"")</f>
        <v/>
      </c>
      <c r="AX1146" t="str">
        <f>IF(PLAYERIDMAP2[[#This Row],[POS]]&lt;&gt;"P",MAX(AX$1:AX1145)+1,"")</f>
        <v/>
      </c>
      <c r="AY1146" t="str">
        <f>IFERROR(INDEX(PLAYERIDMAP2[PLAYERNAME],MATCH(ROW()-ROW(AY$1),HITTERS,0)),"")</f>
        <v/>
      </c>
      <c r="AZ1146">
        <f>IF(PLAYERIDMAP2[[#This Row],[POS]]="P",MAX(AZ$1:AZ1145)+1,"")</f>
        <v>545</v>
      </c>
      <c r="BA1146" t="str">
        <f>IFERROR(INDEX(PLAYERIDMAP2[PLAYERNAME],MATCH(ROW()-ROW(BA$1),PITCHERS,0)),"")</f>
        <v/>
      </c>
    </row>
    <row r="1147" spans="1:53" x14ac:dyDescent="0.25">
      <c r="A1147" t="s">
        <v>20546</v>
      </c>
      <c r="B1147" t="s">
        <v>3798</v>
      </c>
      <c r="C1147" s="1">
        <v>32500</v>
      </c>
      <c r="D1147" t="s">
        <v>19185</v>
      </c>
      <c r="E1147" t="s">
        <v>16939</v>
      </c>
      <c r="F1147" t="s">
        <v>11057</v>
      </c>
      <c r="G1147" t="s">
        <v>14693</v>
      </c>
      <c r="H1147" t="s">
        <v>11110</v>
      </c>
      <c r="I1147" t="s">
        <v>20547</v>
      </c>
      <c r="J1147" t="s">
        <v>3798</v>
      </c>
      <c r="K1147">
        <v>547379</v>
      </c>
      <c r="L1147" t="s">
        <v>3798</v>
      </c>
      <c r="M1147">
        <v>1740989</v>
      </c>
      <c r="N1147" t="s">
        <v>3798</v>
      </c>
      <c r="O1147" t="s">
        <v>20548</v>
      </c>
      <c r="P1147" t="s">
        <v>20546</v>
      </c>
      <c r="Q1147">
        <v>9761</v>
      </c>
      <c r="R1147" t="s">
        <v>3798</v>
      </c>
      <c r="S1147">
        <v>32265</v>
      </c>
      <c r="T1147" t="s">
        <v>3798</v>
      </c>
      <c r="W1147">
        <v>59467</v>
      </c>
      <c r="X1147">
        <v>9761</v>
      </c>
      <c r="Y1147" t="s">
        <v>20549</v>
      </c>
      <c r="Z1147" t="s">
        <v>20550</v>
      </c>
      <c r="AA1147" t="s">
        <v>5703</v>
      </c>
      <c r="AB1147" t="s">
        <v>5703</v>
      </c>
      <c r="AD1147" t="s">
        <v>20550</v>
      </c>
      <c r="AF1147" t="s">
        <v>3798</v>
      </c>
      <c r="AG1147">
        <v>21165</v>
      </c>
      <c r="AH1147" t="s">
        <v>3798</v>
      </c>
      <c r="AL1147">
        <f>IF(PLAYERIDMAP2[[#This Row],[POS]]="C",MAX(AL$1:AL1146)+1,"")</f>
        <v>78</v>
      </c>
      <c r="AM1147" t="str">
        <f>IFERROR(INDEX(PLAYERIDMAP2[PLAYERNAME],MATCH(ROW()-ROW(AM$1),CATCHERS,0)),"")</f>
        <v/>
      </c>
      <c r="AN1147" t="str">
        <f>IF(PLAYERIDMAP2[[#This Row],[POS]]="1B",MAX(AN$1:AN1146)+1,"")</f>
        <v/>
      </c>
      <c r="AO1147" t="str">
        <f>IFERROR(INDEX(PLAYERIDMAP2[PLAYERNAME],MATCH(ROW()-ROW(AO$1),FIRSTBASE,0)),"")</f>
        <v/>
      </c>
      <c r="AP1147" t="str">
        <f>IF(PLAYERIDMAP2[[#This Row],[POS]]="2B",MAX(AP$1:AP1146)+1,"")</f>
        <v/>
      </c>
      <c r="AQ1147" t="str">
        <f>IFERROR(INDEX(PLAYERIDMAP2[PLAYERNAME],MATCH(ROW()-ROW(AQ$1),SECONDBASE,0)),"")</f>
        <v/>
      </c>
      <c r="AR1147" t="str">
        <f>IF(PLAYERIDMAP2[[#This Row],[POS]]="3B",MAX(AR$1:AR1146)+1,"")</f>
        <v/>
      </c>
      <c r="AS1147" t="str">
        <f>IFERROR(INDEX(PLAYERIDMAP2[PLAYERNAME],MATCH(ROW()-ROW(AS$1),THIRDBASE,0)),"")</f>
        <v/>
      </c>
      <c r="AT1147" t="str">
        <f>IF(PLAYERIDMAP2[[#This Row],[POS]]="SS",MAX(AT$1:AT1146)+1,"")</f>
        <v/>
      </c>
      <c r="AU1147" t="str">
        <f>IFERROR(INDEX(PLAYERIDMAP2[PLAYERNAME],MATCH(ROW()-ROW(AU$1),SHORTSTOP,0)),"")</f>
        <v/>
      </c>
      <c r="AV1147" t="str">
        <f>IF(PLAYERIDMAP2[[#This Row],[POS]]="OF",MAX(AV$1:AV1146)+1,"")</f>
        <v/>
      </c>
      <c r="AW1147" t="str">
        <f>IFERROR(INDEX(PLAYERIDMAP2[PLAYERNAME],MATCH(ROW()-ROW(AW$1),OUTFIELD,0)),"")</f>
        <v/>
      </c>
      <c r="AX1147">
        <f>IF(PLAYERIDMAP2[[#This Row],[POS]]&lt;&gt;"P",MAX(AX$1:AX1146)+1,"")</f>
        <v>601</v>
      </c>
      <c r="AY1147" t="str">
        <f>IFERROR(INDEX(PLAYERIDMAP2[PLAYERNAME],MATCH(ROW()-ROW(AY$1),HITTERS,0)),"")</f>
        <v/>
      </c>
      <c r="AZ1147" t="str">
        <f>IF(PLAYERIDMAP2[[#This Row],[POS]]="P",MAX(AZ$1:AZ1146)+1,"")</f>
        <v/>
      </c>
      <c r="BA1147" t="str">
        <f>IFERROR(INDEX(PLAYERIDMAP2[PLAYERNAME],MATCH(ROW()-ROW(BA$1),PITCHERS,0)),"")</f>
        <v/>
      </c>
    </row>
    <row r="1148" spans="1:53" x14ac:dyDescent="0.25">
      <c r="A1148" t="s">
        <v>14593</v>
      </c>
      <c r="B1148" t="s">
        <v>5541</v>
      </c>
      <c r="C1148" s="1">
        <v>33003</v>
      </c>
      <c r="D1148" t="s">
        <v>17944</v>
      </c>
      <c r="E1148" t="s">
        <v>16939</v>
      </c>
      <c r="F1148" t="s">
        <v>11138</v>
      </c>
      <c r="G1148" t="s">
        <v>14693</v>
      </c>
      <c r="H1148" t="s">
        <v>11110</v>
      </c>
      <c r="I1148" t="s">
        <v>17945</v>
      </c>
      <c r="J1148" t="s">
        <v>5541</v>
      </c>
      <c r="K1148">
        <v>521692</v>
      </c>
      <c r="L1148" t="s">
        <v>5541</v>
      </c>
      <c r="M1148">
        <v>1793168</v>
      </c>
      <c r="N1148" t="s">
        <v>5541</v>
      </c>
      <c r="O1148" t="s">
        <v>14594</v>
      </c>
      <c r="P1148" t="s">
        <v>14593</v>
      </c>
      <c r="Q1148">
        <v>9015</v>
      </c>
      <c r="R1148" t="s">
        <v>5541</v>
      </c>
      <c r="S1148">
        <v>31127</v>
      </c>
      <c r="T1148" t="s">
        <v>5541</v>
      </c>
      <c r="U1148" t="s">
        <v>5541</v>
      </c>
      <c r="V1148" t="s">
        <v>14595</v>
      </c>
      <c r="W1148">
        <v>57335</v>
      </c>
      <c r="X1148">
        <v>9015</v>
      </c>
      <c r="Y1148" t="s">
        <v>5541</v>
      </c>
      <c r="Z1148" t="s">
        <v>14596</v>
      </c>
      <c r="AA1148" t="s">
        <v>5703</v>
      </c>
      <c r="AB1148" t="s">
        <v>5703</v>
      </c>
      <c r="AC1148" t="s">
        <v>5541</v>
      </c>
      <c r="AD1148" t="s">
        <v>14596</v>
      </c>
      <c r="AE1148">
        <v>11258</v>
      </c>
      <c r="AF1148" t="s">
        <v>5541</v>
      </c>
      <c r="AG1148">
        <v>13266</v>
      </c>
      <c r="AH1148" t="s">
        <v>5541</v>
      </c>
      <c r="AL1148">
        <f>IF(PLAYERIDMAP2[[#This Row],[POS]]="C",MAX(AL$1:AL1147)+1,"")</f>
        <v>79</v>
      </c>
      <c r="AM1148" t="str">
        <f>IFERROR(INDEX(PLAYERIDMAP2[PLAYERNAME],MATCH(ROW()-ROW(AM$1),CATCHERS,0)),"")</f>
        <v/>
      </c>
      <c r="AN1148" t="str">
        <f>IF(PLAYERIDMAP2[[#This Row],[POS]]="1B",MAX(AN$1:AN1147)+1,"")</f>
        <v/>
      </c>
      <c r="AO1148" t="str">
        <f>IFERROR(INDEX(PLAYERIDMAP2[PLAYERNAME],MATCH(ROW()-ROW(AO$1),FIRSTBASE,0)),"")</f>
        <v/>
      </c>
      <c r="AP1148" t="str">
        <f>IF(PLAYERIDMAP2[[#This Row],[POS]]="2B",MAX(AP$1:AP1147)+1,"")</f>
        <v/>
      </c>
      <c r="AQ1148" t="str">
        <f>IFERROR(INDEX(PLAYERIDMAP2[PLAYERNAME],MATCH(ROW()-ROW(AQ$1),SECONDBASE,0)),"")</f>
        <v/>
      </c>
      <c r="AR1148" t="str">
        <f>IF(PLAYERIDMAP2[[#This Row],[POS]]="3B",MAX(AR$1:AR1147)+1,"")</f>
        <v/>
      </c>
      <c r="AS1148" t="str">
        <f>IFERROR(INDEX(PLAYERIDMAP2[PLAYERNAME],MATCH(ROW()-ROW(AS$1),THIRDBASE,0)),"")</f>
        <v/>
      </c>
      <c r="AT1148" t="str">
        <f>IF(PLAYERIDMAP2[[#This Row],[POS]]="SS",MAX(AT$1:AT1147)+1,"")</f>
        <v/>
      </c>
      <c r="AU1148" t="str">
        <f>IFERROR(INDEX(PLAYERIDMAP2[PLAYERNAME],MATCH(ROW()-ROW(AU$1),SHORTSTOP,0)),"")</f>
        <v/>
      </c>
      <c r="AV1148" t="str">
        <f>IF(PLAYERIDMAP2[[#This Row],[POS]]="OF",MAX(AV$1:AV1147)+1,"")</f>
        <v/>
      </c>
      <c r="AW1148" t="str">
        <f>IFERROR(INDEX(PLAYERIDMAP2[PLAYERNAME],MATCH(ROW()-ROW(AW$1),OUTFIELD,0)),"")</f>
        <v/>
      </c>
      <c r="AX1148">
        <f>IF(PLAYERIDMAP2[[#This Row],[POS]]&lt;&gt;"P",MAX(AX$1:AX1147)+1,"")</f>
        <v>602</v>
      </c>
      <c r="AY1148" t="str">
        <f>IFERROR(INDEX(PLAYERIDMAP2[PLAYERNAME],MATCH(ROW()-ROW(AY$1),HITTERS,0)),"")</f>
        <v/>
      </c>
      <c r="AZ1148" t="str">
        <f>IF(PLAYERIDMAP2[[#This Row],[POS]]="P",MAX(AZ$1:AZ1147)+1,"")</f>
        <v/>
      </c>
      <c r="BA1148" t="str">
        <f>IFERROR(INDEX(PLAYERIDMAP2[PLAYERNAME],MATCH(ROW()-ROW(BA$1),PITCHERS,0)),"")</f>
        <v/>
      </c>
    </row>
    <row r="1149" spans="1:53" x14ac:dyDescent="0.25">
      <c r="A1149" t="s">
        <v>17530</v>
      </c>
      <c r="B1149" t="s">
        <v>8641</v>
      </c>
      <c r="C1149" s="1">
        <v>33379</v>
      </c>
      <c r="D1149" t="s">
        <v>16908</v>
      </c>
      <c r="E1149" t="s">
        <v>16939</v>
      </c>
      <c r="F1149" t="s">
        <v>11068</v>
      </c>
      <c r="G1149" t="s">
        <v>16838</v>
      </c>
      <c r="H1149" t="s">
        <v>10988</v>
      </c>
      <c r="I1149" t="s">
        <v>17531</v>
      </c>
      <c r="J1149" t="s">
        <v>8641</v>
      </c>
      <c r="P1149" t="s">
        <v>17530</v>
      </c>
      <c r="AA1149" t="s">
        <v>5703</v>
      </c>
      <c r="AB1149" t="s">
        <v>5703</v>
      </c>
      <c r="AD1149" t="s">
        <v>17532</v>
      </c>
      <c r="AL1149" t="str">
        <f>IF(PLAYERIDMAP2[[#This Row],[POS]]="C",MAX(AL$1:AL1148)+1,"")</f>
        <v/>
      </c>
      <c r="AM1149" t="str">
        <f>IFERROR(INDEX(PLAYERIDMAP2[PLAYERNAME],MATCH(ROW()-ROW(AM$1),CATCHERS,0)),"")</f>
        <v/>
      </c>
      <c r="AN1149" t="str">
        <f>IF(PLAYERIDMAP2[[#This Row],[POS]]="1B",MAX(AN$1:AN1148)+1,"")</f>
        <v/>
      </c>
      <c r="AO1149" t="str">
        <f>IFERROR(INDEX(PLAYERIDMAP2[PLAYERNAME],MATCH(ROW()-ROW(AO$1),FIRSTBASE,0)),"")</f>
        <v/>
      </c>
      <c r="AP1149" t="str">
        <f>IF(PLAYERIDMAP2[[#This Row],[POS]]="2B",MAX(AP$1:AP1148)+1,"")</f>
        <v/>
      </c>
      <c r="AQ1149" t="str">
        <f>IFERROR(INDEX(PLAYERIDMAP2[PLAYERNAME],MATCH(ROW()-ROW(AQ$1),SECONDBASE,0)),"")</f>
        <v/>
      </c>
      <c r="AR1149" t="str">
        <f>IF(PLAYERIDMAP2[[#This Row],[POS]]="3B",MAX(AR$1:AR1148)+1,"")</f>
        <v/>
      </c>
      <c r="AS1149" t="str">
        <f>IFERROR(INDEX(PLAYERIDMAP2[PLAYERNAME],MATCH(ROW()-ROW(AS$1),THIRDBASE,0)),"")</f>
        <v/>
      </c>
      <c r="AT1149" t="str">
        <f>IF(PLAYERIDMAP2[[#This Row],[POS]]="SS",MAX(AT$1:AT1148)+1,"")</f>
        <v/>
      </c>
      <c r="AU1149" t="str">
        <f>IFERROR(INDEX(PLAYERIDMAP2[PLAYERNAME],MATCH(ROW()-ROW(AU$1),SHORTSTOP,0)),"")</f>
        <v/>
      </c>
      <c r="AV1149" t="str">
        <f>IF(PLAYERIDMAP2[[#This Row],[POS]]="OF",MAX(AV$1:AV1148)+1,"")</f>
        <v/>
      </c>
      <c r="AW1149" t="str">
        <f>IFERROR(INDEX(PLAYERIDMAP2[PLAYERNAME],MATCH(ROW()-ROW(AW$1),OUTFIELD,0)),"")</f>
        <v/>
      </c>
      <c r="AX1149" t="str">
        <f>IF(PLAYERIDMAP2[[#This Row],[POS]]&lt;&gt;"P",MAX(AX$1:AX1148)+1,"")</f>
        <v/>
      </c>
      <c r="AY1149" t="str">
        <f>IFERROR(INDEX(PLAYERIDMAP2[PLAYERNAME],MATCH(ROW()-ROW(AY$1),HITTERS,0)),"")</f>
        <v/>
      </c>
      <c r="AZ1149">
        <f>IF(PLAYERIDMAP2[[#This Row],[POS]]="P",MAX(AZ$1:AZ1148)+1,"")</f>
        <v>546</v>
      </c>
      <c r="BA1149" t="str">
        <f>IFERROR(INDEX(PLAYERIDMAP2[PLAYERNAME],MATCH(ROW()-ROW(BA$1),PITCHERS,0)),"")</f>
        <v/>
      </c>
    </row>
    <row r="1150" spans="1:53" x14ac:dyDescent="0.25">
      <c r="A1150" t="s">
        <v>14597</v>
      </c>
      <c r="B1150" t="s">
        <v>10903</v>
      </c>
      <c r="C1150" s="1">
        <v>30377</v>
      </c>
      <c r="D1150" t="s">
        <v>18879</v>
      </c>
      <c r="E1150" t="s">
        <v>18880</v>
      </c>
      <c r="F1150" t="s">
        <v>11040</v>
      </c>
      <c r="G1150" t="s">
        <v>14693</v>
      </c>
      <c r="H1150" t="s">
        <v>10988</v>
      </c>
      <c r="I1150" t="s">
        <v>18881</v>
      </c>
      <c r="J1150" t="s">
        <v>10903</v>
      </c>
      <c r="K1150">
        <v>450282</v>
      </c>
      <c r="L1150" t="s">
        <v>10903</v>
      </c>
      <c r="M1150">
        <v>549693</v>
      </c>
      <c r="N1150" t="s">
        <v>10903</v>
      </c>
      <c r="O1150" t="s">
        <v>14598</v>
      </c>
      <c r="P1150" t="s">
        <v>14597</v>
      </c>
      <c r="Q1150">
        <v>7711</v>
      </c>
      <c r="R1150" t="s">
        <v>10903</v>
      </c>
      <c r="S1150">
        <v>6482</v>
      </c>
      <c r="T1150" t="s">
        <v>10903</v>
      </c>
      <c r="V1150" t="s">
        <v>14599</v>
      </c>
      <c r="W1150">
        <v>48557</v>
      </c>
      <c r="X1150">
        <v>7711</v>
      </c>
      <c r="Y1150" t="s">
        <v>10903</v>
      </c>
      <c r="Z1150" t="s">
        <v>14600</v>
      </c>
      <c r="AA1150" t="s">
        <v>10958</v>
      </c>
      <c r="AB1150" t="s">
        <v>10958</v>
      </c>
      <c r="AC1150" t="s">
        <v>10903</v>
      </c>
      <c r="AD1150" t="s">
        <v>14600</v>
      </c>
      <c r="AE1150">
        <v>8328</v>
      </c>
      <c r="AH1150" t="s">
        <v>10903</v>
      </c>
      <c r="AL1150" t="str">
        <f>IF(PLAYERIDMAP2[[#This Row],[POS]]="C",MAX(AL$1:AL1149)+1,"")</f>
        <v/>
      </c>
      <c r="AM1150" t="str">
        <f>IFERROR(INDEX(PLAYERIDMAP2[PLAYERNAME],MATCH(ROW()-ROW(AM$1),CATCHERS,0)),"")</f>
        <v/>
      </c>
      <c r="AN1150" t="str">
        <f>IF(PLAYERIDMAP2[[#This Row],[POS]]="1B",MAX(AN$1:AN1149)+1,"")</f>
        <v/>
      </c>
      <c r="AO1150" t="str">
        <f>IFERROR(INDEX(PLAYERIDMAP2[PLAYERNAME],MATCH(ROW()-ROW(AO$1),FIRSTBASE,0)),"")</f>
        <v/>
      </c>
      <c r="AP1150" t="str">
        <f>IF(PLAYERIDMAP2[[#This Row],[POS]]="2B",MAX(AP$1:AP1149)+1,"")</f>
        <v/>
      </c>
      <c r="AQ1150" t="str">
        <f>IFERROR(INDEX(PLAYERIDMAP2[PLAYERNAME],MATCH(ROW()-ROW(AQ$1),SECONDBASE,0)),"")</f>
        <v/>
      </c>
      <c r="AR1150" t="str">
        <f>IF(PLAYERIDMAP2[[#This Row],[POS]]="3B",MAX(AR$1:AR1149)+1,"")</f>
        <v/>
      </c>
      <c r="AS1150" t="str">
        <f>IFERROR(INDEX(PLAYERIDMAP2[PLAYERNAME],MATCH(ROW()-ROW(AS$1),THIRDBASE,0)),"")</f>
        <v/>
      </c>
      <c r="AT1150" t="str">
        <f>IF(PLAYERIDMAP2[[#This Row],[POS]]="SS",MAX(AT$1:AT1149)+1,"")</f>
        <v/>
      </c>
      <c r="AU1150" t="str">
        <f>IFERROR(INDEX(PLAYERIDMAP2[PLAYERNAME],MATCH(ROW()-ROW(AU$1),SHORTSTOP,0)),"")</f>
        <v/>
      </c>
      <c r="AV1150" t="str">
        <f>IF(PLAYERIDMAP2[[#This Row],[POS]]="OF",MAX(AV$1:AV1149)+1,"")</f>
        <v/>
      </c>
      <c r="AW1150" t="str">
        <f>IFERROR(INDEX(PLAYERIDMAP2[PLAYERNAME],MATCH(ROW()-ROW(AW$1),OUTFIELD,0)),"")</f>
        <v/>
      </c>
      <c r="AX1150" t="str">
        <f>IF(PLAYERIDMAP2[[#This Row],[POS]]&lt;&gt;"P",MAX(AX$1:AX1149)+1,"")</f>
        <v/>
      </c>
      <c r="AY1150" t="str">
        <f>IFERROR(INDEX(PLAYERIDMAP2[PLAYERNAME],MATCH(ROW()-ROW(AY$1),HITTERS,0)),"")</f>
        <v/>
      </c>
      <c r="AZ1150">
        <f>IF(PLAYERIDMAP2[[#This Row],[POS]]="P",MAX(AZ$1:AZ1149)+1,"")</f>
        <v>547</v>
      </c>
      <c r="BA1150" t="str">
        <f>IFERROR(INDEX(PLAYERIDMAP2[PLAYERNAME],MATCH(ROW()-ROW(BA$1),PITCHERS,0)),"")</f>
        <v/>
      </c>
    </row>
    <row r="1151" spans="1:53" x14ac:dyDescent="0.25">
      <c r="A1151" t="s">
        <v>14601</v>
      </c>
      <c r="B1151" t="s">
        <v>10657</v>
      </c>
      <c r="C1151" s="1">
        <v>31098</v>
      </c>
      <c r="D1151" t="s">
        <v>18506</v>
      </c>
      <c r="E1151" t="s">
        <v>20112</v>
      </c>
      <c r="F1151" t="s">
        <v>11087</v>
      </c>
      <c r="G1151" t="s">
        <v>14693</v>
      </c>
      <c r="H1151" t="s">
        <v>10988</v>
      </c>
      <c r="I1151" t="s">
        <v>20113</v>
      </c>
      <c r="J1151" t="s">
        <v>10657</v>
      </c>
      <c r="K1151">
        <v>502260</v>
      </c>
      <c r="L1151" t="s">
        <v>10657</v>
      </c>
      <c r="M1151">
        <v>1771184</v>
      </c>
      <c r="N1151" t="s">
        <v>10657</v>
      </c>
      <c r="O1151" t="s">
        <v>14602</v>
      </c>
      <c r="P1151" t="s">
        <v>14601</v>
      </c>
      <c r="Q1151">
        <v>8841</v>
      </c>
      <c r="R1151" t="s">
        <v>10657</v>
      </c>
      <c r="S1151">
        <v>30964</v>
      </c>
      <c r="T1151" t="s">
        <v>10657</v>
      </c>
      <c r="V1151" t="s">
        <v>14603</v>
      </c>
      <c r="W1151">
        <v>57123</v>
      </c>
      <c r="X1151">
        <v>8841</v>
      </c>
      <c r="Y1151" t="s">
        <v>10657</v>
      </c>
      <c r="Z1151" t="s">
        <v>14604</v>
      </c>
      <c r="AA1151" t="s">
        <v>5703</v>
      </c>
      <c r="AB1151" t="s">
        <v>5703</v>
      </c>
      <c r="AD1151" t="s">
        <v>14604</v>
      </c>
      <c r="AF1151" t="s">
        <v>10657</v>
      </c>
      <c r="AG1151">
        <v>12763</v>
      </c>
      <c r="AL1151" t="str">
        <f>IF(PLAYERIDMAP2[[#This Row],[POS]]="C",MAX(AL$1:AL1150)+1,"")</f>
        <v/>
      </c>
      <c r="AM1151" t="str">
        <f>IFERROR(INDEX(PLAYERIDMAP2[PLAYERNAME],MATCH(ROW()-ROW(AM$1),CATCHERS,0)),"")</f>
        <v/>
      </c>
      <c r="AN1151" t="str">
        <f>IF(PLAYERIDMAP2[[#This Row],[POS]]="1B",MAX(AN$1:AN1150)+1,"")</f>
        <v/>
      </c>
      <c r="AO1151" t="str">
        <f>IFERROR(INDEX(PLAYERIDMAP2[PLAYERNAME],MATCH(ROW()-ROW(AO$1),FIRSTBASE,0)),"")</f>
        <v/>
      </c>
      <c r="AP1151" t="str">
        <f>IF(PLAYERIDMAP2[[#This Row],[POS]]="2B",MAX(AP$1:AP1150)+1,"")</f>
        <v/>
      </c>
      <c r="AQ1151" t="str">
        <f>IFERROR(INDEX(PLAYERIDMAP2[PLAYERNAME],MATCH(ROW()-ROW(AQ$1),SECONDBASE,0)),"")</f>
        <v/>
      </c>
      <c r="AR1151" t="str">
        <f>IF(PLAYERIDMAP2[[#This Row],[POS]]="3B",MAX(AR$1:AR1150)+1,"")</f>
        <v/>
      </c>
      <c r="AS1151" t="str">
        <f>IFERROR(INDEX(PLAYERIDMAP2[PLAYERNAME],MATCH(ROW()-ROW(AS$1),THIRDBASE,0)),"")</f>
        <v/>
      </c>
      <c r="AT1151" t="str">
        <f>IF(PLAYERIDMAP2[[#This Row],[POS]]="SS",MAX(AT$1:AT1150)+1,"")</f>
        <v/>
      </c>
      <c r="AU1151" t="str">
        <f>IFERROR(INDEX(PLAYERIDMAP2[PLAYERNAME],MATCH(ROW()-ROW(AU$1),SHORTSTOP,0)),"")</f>
        <v/>
      </c>
      <c r="AV1151" t="str">
        <f>IF(PLAYERIDMAP2[[#This Row],[POS]]="OF",MAX(AV$1:AV1150)+1,"")</f>
        <v/>
      </c>
      <c r="AW1151" t="str">
        <f>IFERROR(INDEX(PLAYERIDMAP2[PLAYERNAME],MATCH(ROW()-ROW(AW$1),OUTFIELD,0)),"")</f>
        <v/>
      </c>
      <c r="AX1151" t="str">
        <f>IF(PLAYERIDMAP2[[#This Row],[POS]]&lt;&gt;"P",MAX(AX$1:AX1150)+1,"")</f>
        <v/>
      </c>
      <c r="AY1151" t="str">
        <f>IFERROR(INDEX(PLAYERIDMAP2[PLAYERNAME],MATCH(ROW()-ROW(AY$1),HITTERS,0)),"")</f>
        <v/>
      </c>
      <c r="AZ1151">
        <f>IF(PLAYERIDMAP2[[#This Row],[POS]]="P",MAX(AZ$1:AZ1150)+1,"")</f>
        <v>548</v>
      </c>
      <c r="BA1151" t="str">
        <f>IFERROR(INDEX(PLAYERIDMAP2[PLAYERNAME],MATCH(ROW()-ROW(BA$1),PITCHERS,0)),"")</f>
        <v/>
      </c>
    </row>
    <row r="1152" spans="1:53" x14ac:dyDescent="0.25">
      <c r="A1152" t="s">
        <v>14605</v>
      </c>
      <c r="B1152" t="s">
        <v>4655</v>
      </c>
      <c r="C1152" s="1">
        <v>31511</v>
      </c>
      <c r="D1152" t="s">
        <v>17086</v>
      </c>
      <c r="E1152" t="s">
        <v>17087</v>
      </c>
      <c r="F1152" t="s">
        <v>11082</v>
      </c>
      <c r="G1152" t="s">
        <v>16838</v>
      </c>
      <c r="H1152" t="s">
        <v>10998</v>
      </c>
      <c r="I1152" t="s">
        <v>17088</v>
      </c>
      <c r="J1152" t="s">
        <v>4655</v>
      </c>
      <c r="K1152">
        <v>519128</v>
      </c>
      <c r="L1152" t="s">
        <v>4655</v>
      </c>
      <c r="M1152">
        <v>1671056</v>
      </c>
      <c r="N1152" t="s">
        <v>4655</v>
      </c>
      <c r="O1152" t="s">
        <v>14606</v>
      </c>
      <c r="P1152" t="s">
        <v>14605</v>
      </c>
      <c r="Q1152">
        <v>8726</v>
      </c>
      <c r="R1152" t="s">
        <v>4655</v>
      </c>
      <c r="V1152" t="s">
        <v>14607</v>
      </c>
      <c r="W1152">
        <v>57494</v>
      </c>
      <c r="X1152">
        <v>8726</v>
      </c>
      <c r="Y1152" t="s">
        <v>4655</v>
      </c>
      <c r="Z1152" t="s">
        <v>16683</v>
      </c>
      <c r="AA1152" t="s">
        <v>10958</v>
      </c>
      <c r="AB1152" t="s">
        <v>5703</v>
      </c>
      <c r="AD1152" t="s">
        <v>16683</v>
      </c>
      <c r="AL1152" t="str">
        <f>IF(PLAYERIDMAP2[[#This Row],[POS]]="C",MAX(AL$1:AL1151)+1,"")</f>
        <v/>
      </c>
      <c r="AM1152" t="str">
        <f>IFERROR(INDEX(PLAYERIDMAP2[PLAYERNAME],MATCH(ROW()-ROW(AM$1),CATCHERS,0)),"")</f>
        <v/>
      </c>
      <c r="AN1152" t="str">
        <f>IF(PLAYERIDMAP2[[#This Row],[POS]]="1B",MAX(AN$1:AN1151)+1,"")</f>
        <v/>
      </c>
      <c r="AO1152" t="str">
        <f>IFERROR(INDEX(PLAYERIDMAP2[PLAYERNAME],MATCH(ROW()-ROW(AO$1),FIRSTBASE,0)),"")</f>
        <v/>
      </c>
      <c r="AP1152" t="str">
        <f>IF(PLAYERIDMAP2[[#This Row],[POS]]="2B",MAX(AP$1:AP1151)+1,"")</f>
        <v/>
      </c>
      <c r="AQ1152" t="str">
        <f>IFERROR(INDEX(PLAYERIDMAP2[PLAYERNAME],MATCH(ROW()-ROW(AQ$1),SECONDBASE,0)),"")</f>
        <v/>
      </c>
      <c r="AR1152" t="str">
        <f>IF(PLAYERIDMAP2[[#This Row],[POS]]="3B",MAX(AR$1:AR1151)+1,"")</f>
        <v/>
      </c>
      <c r="AS1152" t="str">
        <f>IFERROR(INDEX(PLAYERIDMAP2[PLAYERNAME],MATCH(ROW()-ROW(AS$1),THIRDBASE,0)),"")</f>
        <v/>
      </c>
      <c r="AT1152" t="str">
        <f>IF(PLAYERIDMAP2[[#This Row],[POS]]="SS",MAX(AT$1:AT1151)+1,"")</f>
        <v/>
      </c>
      <c r="AU1152" t="str">
        <f>IFERROR(INDEX(PLAYERIDMAP2[PLAYERNAME],MATCH(ROW()-ROW(AU$1),SHORTSTOP,0)),"")</f>
        <v/>
      </c>
      <c r="AV1152">
        <f>IF(PLAYERIDMAP2[[#This Row],[POS]]="OF",MAX(AV$1:AV1151)+1,"")</f>
        <v>232</v>
      </c>
      <c r="AW1152" t="str">
        <f>IFERROR(INDEX(PLAYERIDMAP2[PLAYERNAME],MATCH(ROW()-ROW(AW$1),OUTFIELD,0)),"")</f>
        <v/>
      </c>
      <c r="AX1152">
        <f>IF(PLAYERIDMAP2[[#This Row],[POS]]&lt;&gt;"P",MAX(AX$1:AX1151)+1,"")</f>
        <v>603</v>
      </c>
      <c r="AY1152" t="str">
        <f>IFERROR(INDEX(PLAYERIDMAP2[PLAYERNAME],MATCH(ROW()-ROW(AY$1),HITTERS,0)),"")</f>
        <v/>
      </c>
      <c r="AZ1152" t="str">
        <f>IF(PLAYERIDMAP2[[#This Row],[POS]]="P",MAX(AZ$1:AZ1151)+1,"")</f>
        <v/>
      </c>
      <c r="BA1152" t="str">
        <f>IFERROR(INDEX(PLAYERIDMAP2[PLAYERNAME],MATCH(ROW()-ROW(BA$1),PITCHERS,0)),"")</f>
        <v/>
      </c>
    </row>
    <row r="1153" spans="1:53" x14ac:dyDescent="0.25">
      <c r="A1153" t="s">
        <v>20815</v>
      </c>
      <c r="B1153" t="s">
        <v>4439</v>
      </c>
      <c r="C1153" s="1">
        <v>33002</v>
      </c>
      <c r="D1153" t="s">
        <v>20816</v>
      </c>
      <c r="E1153" t="s">
        <v>19824</v>
      </c>
      <c r="F1153" t="s">
        <v>11068</v>
      </c>
      <c r="G1153" t="s">
        <v>16838</v>
      </c>
      <c r="H1153" t="s">
        <v>5706</v>
      </c>
      <c r="I1153" t="s">
        <v>20817</v>
      </c>
      <c r="J1153" t="s">
        <v>4439</v>
      </c>
      <c r="K1153">
        <v>607054</v>
      </c>
      <c r="L1153" t="s">
        <v>4439</v>
      </c>
      <c r="M1153">
        <v>1959186</v>
      </c>
      <c r="N1153" t="s">
        <v>4439</v>
      </c>
      <c r="O1153" t="s">
        <v>20818</v>
      </c>
      <c r="P1153" t="s">
        <v>20815</v>
      </c>
      <c r="Q1153">
        <v>9618</v>
      </c>
      <c r="R1153" t="s">
        <v>4439</v>
      </c>
      <c r="S1153">
        <v>32323</v>
      </c>
      <c r="T1153" t="s">
        <v>4439</v>
      </c>
      <c r="W1153">
        <v>69854</v>
      </c>
      <c r="X1153">
        <v>9618</v>
      </c>
      <c r="Y1153" t="s">
        <v>4439</v>
      </c>
      <c r="Z1153" t="s">
        <v>20819</v>
      </c>
      <c r="AA1153" t="s">
        <v>10958</v>
      </c>
      <c r="AB1153" t="s">
        <v>5703</v>
      </c>
      <c r="AD1153" t="s">
        <v>20819</v>
      </c>
      <c r="AF1153" t="s">
        <v>4439</v>
      </c>
      <c r="AG1153">
        <v>21573</v>
      </c>
      <c r="AH1153" t="s">
        <v>4439</v>
      </c>
      <c r="AL1153" t="str">
        <f>IF(PLAYERIDMAP2[[#This Row],[POS]]="C",MAX(AL$1:AL1152)+1,"")</f>
        <v/>
      </c>
      <c r="AM1153" t="str">
        <f>IFERROR(INDEX(PLAYERIDMAP2[PLAYERNAME],MATCH(ROW()-ROW(AM$1),CATCHERS,0)),"")</f>
        <v/>
      </c>
      <c r="AN1153" t="str">
        <f>IF(PLAYERIDMAP2[[#This Row],[POS]]="1B",MAX(AN$1:AN1152)+1,"")</f>
        <v/>
      </c>
      <c r="AO1153" t="str">
        <f>IFERROR(INDEX(PLAYERIDMAP2[PLAYERNAME],MATCH(ROW()-ROW(AO$1),FIRSTBASE,0)),"")</f>
        <v/>
      </c>
      <c r="AP1153">
        <f>IF(PLAYERIDMAP2[[#This Row],[POS]]="2B",MAX(AP$1:AP1152)+1,"")</f>
        <v>83</v>
      </c>
      <c r="AQ1153" t="str">
        <f>IFERROR(INDEX(PLAYERIDMAP2[PLAYERNAME],MATCH(ROW()-ROW(AQ$1),SECONDBASE,0)),"")</f>
        <v/>
      </c>
      <c r="AR1153" t="str">
        <f>IF(PLAYERIDMAP2[[#This Row],[POS]]="3B",MAX(AR$1:AR1152)+1,"")</f>
        <v/>
      </c>
      <c r="AS1153" t="str">
        <f>IFERROR(INDEX(PLAYERIDMAP2[PLAYERNAME],MATCH(ROW()-ROW(AS$1),THIRDBASE,0)),"")</f>
        <v/>
      </c>
      <c r="AT1153" t="str">
        <f>IF(PLAYERIDMAP2[[#This Row],[POS]]="SS",MAX(AT$1:AT1152)+1,"")</f>
        <v/>
      </c>
      <c r="AU1153" t="str">
        <f>IFERROR(INDEX(PLAYERIDMAP2[PLAYERNAME],MATCH(ROW()-ROW(AU$1),SHORTSTOP,0)),"")</f>
        <v/>
      </c>
      <c r="AV1153" t="str">
        <f>IF(PLAYERIDMAP2[[#This Row],[POS]]="OF",MAX(AV$1:AV1152)+1,"")</f>
        <v/>
      </c>
      <c r="AW1153" t="str">
        <f>IFERROR(INDEX(PLAYERIDMAP2[PLAYERNAME],MATCH(ROW()-ROW(AW$1),OUTFIELD,0)),"")</f>
        <v/>
      </c>
      <c r="AX1153">
        <f>IF(PLAYERIDMAP2[[#This Row],[POS]]&lt;&gt;"P",MAX(AX$1:AX1152)+1,"")</f>
        <v>604</v>
      </c>
      <c r="AY1153" t="str">
        <f>IFERROR(INDEX(PLAYERIDMAP2[PLAYERNAME],MATCH(ROW()-ROW(AY$1),HITTERS,0)),"")</f>
        <v/>
      </c>
      <c r="AZ1153" t="str">
        <f>IF(PLAYERIDMAP2[[#This Row],[POS]]="P",MAX(AZ$1:AZ1152)+1,"")</f>
        <v/>
      </c>
      <c r="BA1153" t="str">
        <f>IFERROR(INDEX(PLAYERIDMAP2[PLAYERNAME],MATCH(ROW()-ROW(BA$1),PITCHERS,0)),"")</f>
        <v/>
      </c>
    </row>
    <row r="1154" spans="1:53" x14ac:dyDescent="0.25">
      <c r="A1154" t="s">
        <v>19823</v>
      </c>
      <c r="B1154" t="s">
        <v>5470</v>
      </c>
      <c r="C1154" s="1">
        <v>32184</v>
      </c>
      <c r="D1154" t="s">
        <v>17368</v>
      </c>
      <c r="E1154" t="s">
        <v>19824</v>
      </c>
      <c r="F1154" t="s">
        <v>11398</v>
      </c>
      <c r="G1154" t="s">
        <v>16838</v>
      </c>
      <c r="H1154" t="s">
        <v>10998</v>
      </c>
      <c r="I1154" t="s">
        <v>19825</v>
      </c>
      <c r="J1154" t="s">
        <v>5470</v>
      </c>
      <c r="P1154" t="s">
        <v>19823</v>
      </c>
      <c r="AA1154" t="s">
        <v>10958</v>
      </c>
      <c r="AB1154" t="s">
        <v>10958</v>
      </c>
      <c r="AD1154" t="s">
        <v>19826</v>
      </c>
      <c r="AL1154" t="str">
        <f>IF(PLAYERIDMAP2[[#This Row],[POS]]="C",MAX(AL$1:AL1153)+1,"")</f>
        <v/>
      </c>
      <c r="AM1154" t="str">
        <f>IFERROR(INDEX(PLAYERIDMAP2[PLAYERNAME],MATCH(ROW()-ROW(AM$1),CATCHERS,0)),"")</f>
        <v/>
      </c>
      <c r="AN1154" t="str">
        <f>IF(PLAYERIDMAP2[[#This Row],[POS]]="1B",MAX(AN$1:AN1153)+1,"")</f>
        <v/>
      </c>
      <c r="AO1154" t="str">
        <f>IFERROR(INDEX(PLAYERIDMAP2[PLAYERNAME],MATCH(ROW()-ROW(AO$1),FIRSTBASE,0)),"")</f>
        <v/>
      </c>
      <c r="AP1154" t="str">
        <f>IF(PLAYERIDMAP2[[#This Row],[POS]]="2B",MAX(AP$1:AP1153)+1,"")</f>
        <v/>
      </c>
      <c r="AQ1154" t="str">
        <f>IFERROR(INDEX(PLAYERIDMAP2[PLAYERNAME],MATCH(ROW()-ROW(AQ$1),SECONDBASE,0)),"")</f>
        <v/>
      </c>
      <c r="AR1154" t="str">
        <f>IF(PLAYERIDMAP2[[#This Row],[POS]]="3B",MAX(AR$1:AR1153)+1,"")</f>
        <v/>
      </c>
      <c r="AS1154" t="str">
        <f>IFERROR(INDEX(PLAYERIDMAP2[PLAYERNAME],MATCH(ROW()-ROW(AS$1),THIRDBASE,0)),"")</f>
        <v/>
      </c>
      <c r="AT1154" t="str">
        <f>IF(PLAYERIDMAP2[[#This Row],[POS]]="SS",MAX(AT$1:AT1153)+1,"")</f>
        <v/>
      </c>
      <c r="AU1154" t="str">
        <f>IFERROR(INDEX(PLAYERIDMAP2[PLAYERNAME],MATCH(ROW()-ROW(AU$1),SHORTSTOP,0)),"")</f>
        <v/>
      </c>
      <c r="AV1154">
        <f>IF(PLAYERIDMAP2[[#This Row],[POS]]="OF",MAX(AV$1:AV1153)+1,"")</f>
        <v>233</v>
      </c>
      <c r="AW1154" t="str">
        <f>IFERROR(INDEX(PLAYERIDMAP2[PLAYERNAME],MATCH(ROW()-ROW(AW$1),OUTFIELD,0)),"")</f>
        <v/>
      </c>
      <c r="AX1154">
        <f>IF(PLAYERIDMAP2[[#This Row],[POS]]&lt;&gt;"P",MAX(AX$1:AX1153)+1,"")</f>
        <v>605</v>
      </c>
      <c r="AY1154" t="str">
        <f>IFERROR(INDEX(PLAYERIDMAP2[PLAYERNAME],MATCH(ROW()-ROW(AY$1),HITTERS,0)),"")</f>
        <v/>
      </c>
      <c r="AZ1154" t="str">
        <f>IF(PLAYERIDMAP2[[#This Row],[POS]]="P",MAX(AZ$1:AZ1153)+1,"")</f>
        <v/>
      </c>
      <c r="BA1154" t="str">
        <f>IFERROR(INDEX(PLAYERIDMAP2[PLAYERNAME],MATCH(ROW()-ROW(BA$1),PITCHERS,0)),"")</f>
        <v/>
      </c>
    </row>
    <row r="1155" spans="1:53" x14ac:dyDescent="0.25">
      <c r="A1155" t="s">
        <v>14608</v>
      </c>
      <c r="B1155" t="s">
        <v>10907</v>
      </c>
      <c r="C1155" s="1">
        <v>31008</v>
      </c>
      <c r="D1155" t="s">
        <v>19936</v>
      </c>
      <c r="E1155" t="s">
        <v>19937</v>
      </c>
      <c r="F1155" t="s">
        <v>11373</v>
      </c>
      <c r="G1155" t="s">
        <v>16838</v>
      </c>
      <c r="H1155" t="s">
        <v>10988</v>
      </c>
      <c r="I1155" t="s">
        <v>19938</v>
      </c>
      <c r="J1155" t="s">
        <v>10907</v>
      </c>
      <c r="K1155">
        <v>433589</v>
      </c>
      <c r="L1155" t="s">
        <v>10907</v>
      </c>
      <c r="M1155">
        <v>546240</v>
      </c>
      <c r="N1155" t="s">
        <v>10907</v>
      </c>
      <c r="O1155" t="s">
        <v>14609</v>
      </c>
      <c r="P1155" t="s">
        <v>14608</v>
      </c>
      <c r="Q1155">
        <v>7699</v>
      </c>
      <c r="R1155" t="s">
        <v>10907</v>
      </c>
      <c r="S1155">
        <v>6470</v>
      </c>
      <c r="T1155" t="s">
        <v>10907</v>
      </c>
      <c r="V1155" t="s">
        <v>14610</v>
      </c>
      <c r="W1155">
        <v>45571</v>
      </c>
      <c r="X1155">
        <v>7699</v>
      </c>
      <c r="Y1155" t="s">
        <v>10907</v>
      </c>
      <c r="Z1155" t="s">
        <v>14611</v>
      </c>
      <c r="AA1155" t="s">
        <v>5703</v>
      </c>
      <c r="AB1155" t="s">
        <v>5703</v>
      </c>
      <c r="AC1155" t="s">
        <v>10907</v>
      </c>
      <c r="AD1155" t="s">
        <v>14611</v>
      </c>
      <c r="AE1155">
        <v>8092</v>
      </c>
      <c r="AF1155" t="s">
        <v>10907</v>
      </c>
      <c r="AG1155">
        <v>5743</v>
      </c>
      <c r="AH1155" t="s">
        <v>10907</v>
      </c>
      <c r="AL1155" t="str">
        <f>IF(PLAYERIDMAP2[[#This Row],[POS]]="C",MAX(AL$1:AL1154)+1,"")</f>
        <v/>
      </c>
      <c r="AM1155" t="str">
        <f>IFERROR(INDEX(PLAYERIDMAP2[PLAYERNAME],MATCH(ROW()-ROW(AM$1),CATCHERS,0)),"")</f>
        <v/>
      </c>
      <c r="AN1155" t="str">
        <f>IF(PLAYERIDMAP2[[#This Row],[POS]]="1B",MAX(AN$1:AN1154)+1,"")</f>
        <v/>
      </c>
      <c r="AO1155" t="str">
        <f>IFERROR(INDEX(PLAYERIDMAP2[PLAYERNAME],MATCH(ROW()-ROW(AO$1),FIRSTBASE,0)),"")</f>
        <v/>
      </c>
      <c r="AP1155" t="str">
        <f>IF(PLAYERIDMAP2[[#This Row],[POS]]="2B",MAX(AP$1:AP1154)+1,"")</f>
        <v/>
      </c>
      <c r="AQ1155" t="str">
        <f>IFERROR(INDEX(PLAYERIDMAP2[PLAYERNAME],MATCH(ROW()-ROW(AQ$1),SECONDBASE,0)),"")</f>
        <v/>
      </c>
      <c r="AR1155" t="str">
        <f>IF(PLAYERIDMAP2[[#This Row],[POS]]="3B",MAX(AR$1:AR1154)+1,"")</f>
        <v/>
      </c>
      <c r="AS1155" t="str">
        <f>IFERROR(INDEX(PLAYERIDMAP2[PLAYERNAME],MATCH(ROW()-ROW(AS$1),THIRDBASE,0)),"")</f>
        <v/>
      </c>
      <c r="AT1155" t="str">
        <f>IF(PLAYERIDMAP2[[#This Row],[POS]]="SS",MAX(AT$1:AT1154)+1,"")</f>
        <v/>
      </c>
      <c r="AU1155" t="str">
        <f>IFERROR(INDEX(PLAYERIDMAP2[PLAYERNAME],MATCH(ROW()-ROW(AU$1),SHORTSTOP,0)),"")</f>
        <v/>
      </c>
      <c r="AV1155" t="str">
        <f>IF(PLAYERIDMAP2[[#This Row],[POS]]="OF",MAX(AV$1:AV1154)+1,"")</f>
        <v/>
      </c>
      <c r="AW1155" t="str">
        <f>IFERROR(INDEX(PLAYERIDMAP2[PLAYERNAME],MATCH(ROW()-ROW(AW$1),OUTFIELD,0)),"")</f>
        <v/>
      </c>
      <c r="AX1155" t="str">
        <f>IF(PLAYERIDMAP2[[#This Row],[POS]]&lt;&gt;"P",MAX(AX$1:AX1154)+1,"")</f>
        <v/>
      </c>
      <c r="AY1155" t="str">
        <f>IFERROR(INDEX(PLAYERIDMAP2[PLAYERNAME],MATCH(ROW()-ROW(AY$1),HITTERS,0)),"")</f>
        <v/>
      </c>
      <c r="AZ1155">
        <f>IF(PLAYERIDMAP2[[#This Row],[POS]]="P",MAX(AZ$1:AZ1154)+1,"")</f>
        <v>549</v>
      </c>
      <c r="BA1155" t="str">
        <f>IFERROR(INDEX(PLAYERIDMAP2[PLAYERNAME],MATCH(ROW()-ROW(BA$1),PITCHERS,0)),"")</f>
        <v/>
      </c>
    </row>
    <row r="1156" spans="1:53" x14ac:dyDescent="0.25">
      <c r="A1156" t="s">
        <v>16259</v>
      </c>
      <c r="B1156" t="s">
        <v>10439</v>
      </c>
      <c r="C1156" s="1">
        <v>32299</v>
      </c>
      <c r="D1156" t="s">
        <v>17006</v>
      </c>
      <c r="E1156" t="s">
        <v>18731</v>
      </c>
      <c r="F1156" t="s">
        <v>11002</v>
      </c>
      <c r="G1156" t="s">
        <v>14693</v>
      </c>
      <c r="H1156" t="s">
        <v>10988</v>
      </c>
      <c r="I1156" t="s">
        <v>18732</v>
      </c>
      <c r="J1156" t="s">
        <v>10439</v>
      </c>
      <c r="K1156">
        <v>502593</v>
      </c>
      <c r="L1156" t="s">
        <v>10439</v>
      </c>
      <c r="M1156">
        <v>1938646</v>
      </c>
      <c r="N1156" t="s">
        <v>10439</v>
      </c>
      <c r="O1156" t="s">
        <v>16260</v>
      </c>
      <c r="P1156" t="s">
        <v>16259</v>
      </c>
      <c r="Q1156">
        <v>9494</v>
      </c>
      <c r="R1156" t="s">
        <v>10439</v>
      </c>
      <c r="S1156">
        <v>31842</v>
      </c>
      <c r="T1156" t="s">
        <v>10439</v>
      </c>
      <c r="V1156" t="s">
        <v>16261</v>
      </c>
      <c r="W1156">
        <v>65830</v>
      </c>
      <c r="X1156">
        <v>9494</v>
      </c>
      <c r="Y1156" t="s">
        <v>10439</v>
      </c>
      <c r="Z1156" t="s">
        <v>16262</v>
      </c>
      <c r="AA1156" t="s">
        <v>5703</v>
      </c>
      <c r="AB1156" t="s">
        <v>5703</v>
      </c>
      <c r="AC1156" t="s">
        <v>10439</v>
      </c>
      <c r="AD1156" t="s">
        <v>16262</v>
      </c>
      <c r="AF1156" t="s">
        <v>18733</v>
      </c>
      <c r="AG1156">
        <v>38122</v>
      </c>
      <c r="AH1156" t="s">
        <v>10439</v>
      </c>
      <c r="AL1156" t="str">
        <f>IF(PLAYERIDMAP2[[#This Row],[POS]]="C",MAX(AL$1:AL1155)+1,"")</f>
        <v/>
      </c>
      <c r="AM1156" t="str">
        <f>IFERROR(INDEX(PLAYERIDMAP2[PLAYERNAME],MATCH(ROW()-ROW(AM$1),CATCHERS,0)),"")</f>
        <v/>
      </c>
      <c r="AN1156" t="str">
        <f>IF(PLAYERIDMAP2[[#This Row],[POS]]="1B",MAX(AN$1:AN1155)+1,"")</f>
        <v/>
      </c>
      <c r="AO1156" t="str">
        <f>IFERROR(INDEX(PLAYERIDMAP2[PLAYERNAME],MATCH(ROW()-ROW(AO$1),FIRSTBASE,0)),"")</f>
        <v/>
      </c>
      <c r="AP1156" t="str">
        <f>IF(PLAYERIDMAP2[[#This Row],[POS]]="2B",MAX(AP$1:AP1155)+1,"")</f>
        <v/>
      </c>
      <c r="AQ1156" t="str">
        <f>IFERROR(INDEX(PLAYERIDMAP2[PLAYERNAME],MATCH(ROW()-ROW(AQ$1),SECONDBASE,0)),"")</f>
        <v/>
      </c>
      <c r="AR1156" t="str">
        <f>IF(PLAYERIDMAP2[[#This Row],[POS]]="3B",MAX(AR$1:AR1155)+1,"")</f>
        <v/>
      </c>
      <c r="AS1156" t="str">
        <f>IFERROR(INDEX(PLAYERIDMAP2[PLAYERNAME],MATCH(ROW()-ROW(AS$1),THIRDBASE,0)),"")</f>
        <v/>
      </c>
      <c r="AT1156" t="str">
        <f>IF(PLAYERIDMAP2[[#This Row],[POS]]="SS",MAX(AT$1:AT1155)+1,"")</f>
        <v/>
      </c>
      <c r="AU1156" t="str">
        <f>IFERROR(INDEX(PLAYERIDMAP2[PLAYERNAME],MATCH(ROW()-ROW(AU$1),SHORTSTOP,0)),"")</f>
        <v/>
      </c>
      <c r="AV1156" t="str">
        <f>IF(PLAYERIDMAP2[[#This Row],[POS]]="OF",MAX(AV$1:AV1155)+1,"")</f>
        <v/>
      </c>
      <c r="AW1156" t="str">
        <f>IFERROR(INDEX(PLAYERIDMAP2[PLAYERNAME],MATCH(ROW()-ROW(AW$1),OUTFIELD,0)),"")</f>
        <v/>
      </c>
      <c r="AX1156" t="str">
        <f>IF(PLAYERIDMAP2[[#This Row],[POS]]&lt;&gt;"P",MAX(AX$1:AX1155)+1,"")</f>
        <v/>
      </c>
      <c r="AY1156" t="str">
        <f>IFERROR(INDEX(PLAYERIDMAP2[PLAYERNAME],MATCH(ROW()-ROW(AY$1),HITTERS,0)),"")</f>
        <v/>
      </c>
      <c r="AZ1156">
        <f>IF(PLAYERIDMAP2[[#This Row],[POS]]="P",MAX(AZ$1:AZ1155)+1,"")</f>
        <v>550</v>
      </c>
      <c r="BA1156" t="str">
        <f>IFERROR(INDEX(PLAYERIDMAP2[PLAYERNAME],MATCH(ROW()-ROW(BA$1),PITCHERS,0)),"")</f>
        <v/>
      </c>
    </row>
    <row r="1157" spans="1:53" x14ac:dyDescent="0.25">
      <c r="A1157" t="s">
        <v>14612</v>
      </c>
      <c r="B1157" t="s">
        <v>10366</v>
      </c>
      <c r="C1157" s="1">
        <v>26465</v>
      </c>
      <c r="D1157" t="s">
        <v>18169</v>
      </c>
      <c r="E1157" t="s">
        <v>18170</v>
      </c>
      <c r="F1157" t="s">
        <v>11016</v>
      </c>
      <c r="G1157" t="s">
        <v>11016</v>
      </c>
      <c r="H1157" t="s">
        <v>10988</v>
      </c>
      <c r="I1157" t="s">
        <v>18171</v>
      </c>
      <c r="K1157">
        <v>120485</v>
      </c>
      <c r="L1157" t="s">
        <v>10366</v>
      </c>
      <c r="M1157">
        <v>7976</v>
      </c>
      <c r="N1157" t="s">
        <v>10366</v>
      </c>
      <c r="O1157" t="s">
        <v>14613</v>
      </c>
      <c r="P1157" t="s">
        <v>14612</v>
      </c>
      <c r="Q1157">
        <v>5331</v>
      </c>
      <c r="R1157" t="s">
        <v>10366</v>
      </c>
      <c r="S1157">
        <v>3171</v>
      </c>
      <c r="T1157" t="s">
        <v>10366</v>
      </c>
      <c r="V1157" t="s">
        <v>14614</v>
      </c>
      <c r="W1157">
        <v>1600</v>
      </c>
      <c r="X1157">
        <v>5331</v>
      </c>
      <c r="Y1157" t="s">
        <v>10366</v>
      </c>
      <c r="Z1157" t="s">
        <v>16684</v>
      </c>
      <c r="AA1157" t="s">
        <v>10958</v>
      </c>
      <c r="AB1157" t="s">
        <v>10958</v>
      </c>
      <c r="AD1157" t="s">
        <v>16684</v>
      </c>
      <c r="AL1157" t="str">
        <f>IF(PLAYERIDMAP2[[#This Row],[POS]]="C",MAX(AL$1:AL1156)+1,"")</f>
        <v/>
      </c>
      <c r="AM1157" t="str">
        <f>IFERROR(INDEX(PLAYERIDMAP2[PLAYERNAME],MATCH(ROW()-ROW(AM$1),CATCHERS,0)),"")</f>
        <v/>
      </c>
      <c r="AN1157" t="str">
        <f>IF(PLAYERIDMAP2[[#This Row],[POS]]="1B",MAX(AN$1:AN1156)+1,"")</f>
        <v/>
      </c>
      <c r="AO1157" t="str">
        <f>IFERROR(INDEX(PLAYERIDMAP2[PLAYERNAME],MATCH(ROW()-ROW(AO$1),FIRSTBASE,0)),"")</f>
        <v/>
      </c>
      <c r="AP1157" t="str">
        <f>IF(PLAYERIDMAP2[[#This Row],[POS]]="2B",MAX(AP$1:AP1156)+1,"")</f>
        <v/>
      </c>
      <c r="AQ1157" t="str">
        <f>IFERROR(INDEX(PLAYERIDMAP2[PLAYERNAME],MATCH(ROW()-ROW(AQ$1),SECONDBASE,0)),"")</f>
        <v/>
      </c>
      <c r="AR1157" t="str">
        <f>IF(PLAYERIDMAP2[[#This Row],[POS]]="3B",MAX(AR$1:AR1156)+1,"")</f>
        <v/>
      </c>
      <c r="AS1157" t="str">
        <f>IFERROR(INDEX(PLAYERIDMAP2[PLAYERNAME],MATCH(ROW()-ROW(AS$1),THIRDBASE,0)),"")</f>
        <v/>
      </c>
      <c r="AT1157" t="str">
        <f>IF(PLAYERIDMAP2[[#This Row],[POS]]="SS",MAX(AT$1:AT1156)+1,"")</f>
        <v/>
      </c>
      <c r="AU1157" t="str">
        <f>IFERROR(INDEX(PLAYERIDMAP2[PLAYERNAME],MATCH(ROW()-ROW(AU$1),SHORTSTOP,0)),"")</f>
        <v/>
      </c>
      <c r="AV1157" t="str">
        <f>IF(PLAYERIDMAP2[[#This Row],[POS]]="OF",MAX(AV$1:AV1156)+1,"")</f>
        <v/>
      </c>
      <c r="AW1157" t="str">
        <f>IFERROR(INDEX(PLAYERIDMAP2[PLAYERNAME],MATCH(ROW()-ROW(AW$1),OUTFIELD,0)),"")</f>
        <v/>
      </c>
      <c r="AX1157" t="str">
        <f>IF(PLAYERIDMAP2[[#This Row],[POS]]&lt;&gt;"P",MAX(AX$1:AX1156)+1,"")</f>
        <v/>
      </c>
      <c r="AY1157" t="str">
        <f>IFERROR(INDEX(PLAYERIDMAP2[PLAYERNAME],MATCH(ROW()-ROW(AY$1),HITTERS,0)),"")</f>
        <v/>
      </c>
      <c r="AZ1157">
        <f>IF(PLAYERIDMAP2[[#This Row],[POS]]="P",MAX(AZ$1:AZ1156)+1,"")</f>
        <v>551</v>
      </c>
      <c r="BA1157" t="str">
        <f>IFERROR(INDEX(PLAYERIDMAP2[PLAYERNAME],MATCH(ROW()-ROW(BA$1),PITCHERS,0)),"")</f>
        <v/>
      </c>
    </row>
    <row r="1158" spans="1:53" x14ac:dyDescent="0.25">
      <c r="A1158" t="s">
        <v>14615</v>
      </c>
      <c r="B1158" t="s">
        <v>9711</v>
      </c>
      <c r="C1158" s="1">
        <v>33073</v>
      </c>
      <c r="D1158" t="s">
        <v>17174</v>
      </c>
      <c r="E1158" t="s">
        <v>20706</v>
      </c>
      <c r="F1158" t="s">
        <v>11176</v>
      </c>
      <c r="G1158" t="s">
        <v>16838</v>
      </c>
      <c r="H1158" t="s">
        <v>10988</v>
      </c>
      <c r="I1158" t="s">
        <v>20707</v>
      </c>
      <c r="J1158" t="s">
        <v>9711</v>
      </c>
      <c r="K1158">
        <v>543643</v>
      </c>
      <c r="L1158" t="s">
        <v>9711</v>
      </c>
      <c r="M1158">
        <v>1937141</v>
      </c>
      <c r="N1158" t="s">
        <v>9711</v>
      </c>
      <c r="O1158" t="s">
        <v>14616</v>
      </c>
      <c r="P1158" t="s">
        <v>14617</v>
      </c>
      <c r="Q1158">
        <v>9374</v>
      </c>
      <c r="R1158" t="s">
        <v>9711</v>
      </c>
      <c r="S1158">
        <v>31849</v>
      </c>
      <c r="T1158" t="s">
        <v>9711</v>
      </c>
      <c r="V1158" t="s">
        <v>14618</v>
      </c>
      <c r="W1158">
        <v>58538</v>
      </c>
      <c r="X1158">
        <v>9374</v>
      </c>
      <c r="Y1158" t="s">
        <v>9711</v>
      </c>
      <c r="Z1158" t="s">
        <v>14619</v>
      </c>
      <c r="AA1158" t="s">
        <v>5703</v>
      </c>
      <c r="AB1158" t="s">
        <v>5703</v>
      </c>
      <c r="AD1158" t="s">
        <v>14619</v>
      </c>
      <c r="AF1158" t="s">
        <v>9711</v>
      </c>
      <c r="AG1158">
        <v>38227</v>
      </c>
      <c r="AL1158" t="str">
        <f>IF(PLAYERIDMAP2[[#This Row],[POS]]="C",MAX(AL$1:AL1157)+1,"")</f>
        <v/>
      </c>
      <c r="AM1158" t="str">
        <f>IFERROR(INDEX(PLAYERIDMAP2[PLAYERNAME],MATCH(ROW()-ROW(AM$1),CATCHERS,0)),"")</f>
        <v/>
      </c>
      <c r="AN1158" t="str">
        <f>IF(PLAYERIDMAP2[[#This Row],[POS]]="1B",MAX(AN$1:AN1157)+1,"")</f>
        <v/>
      </c>
      <c r="AO1158" t="str">
        <f>IFERROR(INDEX(PLAYERIDMAP2[PLAYERNAME],MATCH(ROW()-ROW(AO$1),FIRSTBASE,0)),"")</f>
        <v/>
      </c>
      <c r="AP1158" t="str">
        <f>IF(PLAYERIDMAP2[[#This Row],[POS]]="2B",MAX(AP$1:AP1157)+1,"")</f>
        <v/>
      </c>
      <c r="AQ1158" t="str">
        <f>IFERROR(INDEX(PLAYERIDMAP2[PLAYERNAME],MATCH(ROW()-ROW(AQ$1),SECONDBASE,0)),"")</f>
        <v/>
      </c>
      <c r="AR1158" t="str">
        <f>IF(PLAYERIDMAP2[[#This Row],[POS]]="3B",MAX(AR$1:AR1157)+1,"")</f>
        <v/>
      </c>
      <c r="AS1158" t="str">
        <f>IFERROR(INDEX(PLAYERIDMAP2[PLAYERNAME],MATCH(ROW()-ROW(AS$1),THIRDBASE,0)),"")</f>
        <v/>
      </c>
      <c r="AT1158" t="str">
        <f>IF(PLAYERIDMAP2[[#This Row],[POS]]="SS",MAX(AT$1:AT1157)+1,"")</f>
        <v/>
      </c>
      <c r="AU1158" t="str">
        <f>IFERROR(INDEX(PLAYERIDMAP2[PLAYERNAME],MATCH(ROW()-ROW(AU$1),SHORTSTOP,0)),"")</f>
        <v/>
      </c>
      <c r="AV1158" t="str">
        <f>IF(PLAYERIDMAP2[[#This Row],[POS]]="OF",MAX(AV$1:AV1157)+1,"")</f>
        <v/>
      </c>
      <c r="AW1158" t="str">
        <f>IFERROR(INDEX(PLAYERIDMAP2[PLAYERNAME],MATCH(ROW()-ROW(AW$1),OUTFIELD,0)),"")</f>
        <v/>
      </c>
      <c r="AX1158" t="str">
        <f>IF(PLAYERIDMAP2[[#This Row],[POS]]&lt;&gt;"P",MAX(AX$1:AX1157)+1,"")</f>
        <v/>
      </c>
      <c r="AY1158" t="str">
        <f>IFERROR(INDEX(PLAYERIDMAP2[PLAYERNAME],MATCH(ROW()-ROW(AY$1),HITTERS,0)),"")</f>
        <v/>
      </c>
      <c r="AZ1158">
        <f>IF(PLAYERIDMAP2[[#This Row],[POS]]="P",MAX(AZ$1:AZ1157)+1,"")</f>
        <v>552</v>
      </c>
      <c r="BA1158" t="str">
        <f>IFERROR(INDEX(PLAYERIDMAP2[PLAYERNAME],MATCH(ROW()-ROW(BA$1),PITCHERS,0)),"")</f>
        <v/>
      </c>
    </row>
    <row r="1159" spans="1:53" x14ac:dyDescent="0.25">
      <c r="A1159" t="s">
        <v>17654</v>
      </c>
      <c r="B1159" t="s">
        <v>17655</v>
      </c>
      <c r="C1159" s="1">
        <v>32210</v>
      </c>
      <c r="D1159" t="s">
        <v>17656</v>
      </c>
      <c r="E1159" t="s">
        <v>17657</v>
      </c>
      <c r="F1159" t="s">
        <v>11027</v>
      </c>
      <c r="G1159" t="s">
        <v>16838</v>
      </c>
      <c r="H1159" t="s">
        <v>10998</v>
      </c>
      <c r="I1159" t="s">
        <v>17658</v>
      </c>
      <c r="J1159" t="s">
        <v>17655</v>
      </c>
      <c r="P1159" t="s">
        <v>17654</v>
      </c>
      <c r="AA1159" t="s">
        <v>5703</v>
      </c>
      <c r="AB1159" t="s">
        <v>5703</v>
      </c>
      <c r="AD1159" t="s">
        <v>17659</v>
      </c>
      <c r="AL1159" t="str">
        <f>IF(PLAYERIDMAP2[[#This Row],[POS]]="C",MAX(AL$1:AL1158)+1,"")</f>
        <v/>
      </c>
      <c r="AM1159" t="str">
        <f>IFERROR(INDEX(PLAYERIDMAP2[PLAYERNAME],MATCH(ROW()-ROW(AM$1),CATCHERS,0)),"")</f>
        <v/>
      </c>
      <c r="AN1159" t="str">
        <f>IF(PLAYERIDMAP2[[#This Row],[POS]]="1B",MAX(AN$1:AN1158)+1,"")</f>
        <v/>
      </c>
      <c r="AO1159" t="str">
        <f>IFERROR(INDEX(PLAYERIDMAP2[PLAYERNAME],MATCH(ROW()-ROW(AO$1),FIRSTBASE,0)),"")</f>
        <v/>
      </c>
      <c r="AP1159" t="str">
        <f>IF(PLAYERIDMAP2[[#This Row],[POS]]="2B",MAX(AP$1:AP1158)+1,"")</f>
        <v/>
      </c>
      <c r="AQ1159" t="str">
        <f>IFERROR(INDEX(PLAYERIDMAP2[PLAYERNAME],MATCH(ROW()-ROW(AQ$1),SECONDBASE,0)),"")</f>
        <v/>
      </c>
      <c r="AR1159" t="str">
        <f>IF(PLAYERIDMAP2[[#This Row],[POS]]="3B",MAX(AR$1:AR1158)+1,"")</f>
        <v/>
      </c>
      <c r="AS1159" t="str">
        <f>IFERROR(INDEX(PLAYERIDMAP2[PLAYERNAME],MATCH(ROW()-ROW(AS$1),THIRDBASE,0)),"")</f>
        <v/>
      </c>
      <c r="AT1159" t="str">
        <f>IF(PLAYERIDMAP2[[#This Row],[POS]]="SS",MAX(AT$1:AT1158)+1,"")</f>
        <v/>
      </c>
      <c r="AU1159" t="str">
        <f>IFERROR(INDEX(PLAYERIDMAP2[PLAYERNAME],MATCH(ROW()-ROW(AU$1),SHORTSTOP,0)),"")</f>
        <v/>
      </c>
      <c r="AV1159">
        <f>IF(PLAYERIDMAP2[[#This Row],[POS]]="OF",MAX(AV$1:AV1158)+1,"")</f>
        <v>234</v>
      </c>
      <c r="AW1159" t="str">
        <f>IFERROR(INDEX(PLAYERIDMAP2[PLAYERNAME],MATCH(ROW()-ROW(AW$1),OUTFIELD,0)),"")</f>
        <v/>
      </c>
      <c r="AX1159">
        <f>IF(PLAYERIDMAP2[[#This Row],[POS]]&lt;&gt;"P",MAX(AX$1:AX1158)+1,"")</f>
        <v>606</v>
      </c>
      <c r="AY1159" t="str">
        <f>IFERROR(INDEX(PLAYERIDMAP2[PLAYERNAME],MATCH(ROW()-ROW(AY$1),HITTERS,0)),"")</f>
        <v/>
      </c>
      <c r="AZ1159" t="str">
        <f>IF(PLAYERIDMAP2[[#This Row],[POS]]="P",MAX(AZ$1:AZ1158)+1,"")</f>
        <v/>
      </c>
      <c r="BA1159" t="str">
        <f>IFERROR(INDEX(PLAYERIDMAP2[PLAYERNAME],MATCH(ROW()-ROW(BA$1),PITCHERS,0)),"")</f>
        <v/>
      </c>
    </row>
    <row r="1160" spans="1:53" x14ac:dyDescent="0.25">
      <c r="A1160" t="s">
        <v>14620</v>
      </c>
      <c r="B1160" t="s">
        <v>5263</v>
      </c>
      <c r="C1160" s="1">
        <v>32185</v>
      </c>
      <c r="D1160" t="s">
        <v>16890</v>
      </c>
      <c r="E1160" t="s">
        <v>18579</v>
      </c>
      <c r="F1160" t="s">
        <v>10992</v>
      </c>
      <c r="G1160" t="s">
        <v>14693</v>
      </c>
      <c r="H1160" t="s">
        <v>11110</v>
      </c>
      <c r="I1160" t="s">
        <v>18580</v>
      </c>
      <c r="J1160" t="s">
        <v>5263</v>
      </c>
      <c r="K1160">
        <v>572033</v>
      </c>
      <c r="L1160" t="s">
        <v>5263</v>
      </c>
      <c r="M1160">
        <v>1732763</v>
      </c>
      <c r="N1160" t="s">
        <v>5263</v>
      </c>
      <c r="O1160" t="s">
        <v>14621</v>
      </c>
      <c r="P1160" t="s">
        <v>14620</v>
      </c>
      <c r="Q1160">
        <v>9452</v>
      </c>
      <c r="R1160" t="s">
        <v>5263</v>
      </c>
      <c r="S1160">
        <v>30600</v>
      </c>
      <c r="T1160" t="s">
        <v>5263</v>
      </c>
      <c r="U1160" t="s">
        <v>5263</v>
      </c>
      <c r="V1160" t="s">
        <v>14622</v>
      </c>
      <c r="W1160">
        <v>60649</v>
      </c>
      <c r="X1160">
        <v>9452</v>
      </c>
      <c r="Y1160" t="s">
        <v>5263</v>
      </c>
      <c r="Z1160" t="s">
        <v>14623</v>
      </c>
      <c r="AA1160" t="s">
        <v>5703</v>
      </c>
      <c r="AB1160" t="s">
        <v>5703</v>
      </c>
      <c r="AC1160" t="s">
        <v>5263</v>
      </c>
      <c r="AD1160" t="s">
        <v>14623</v>
      </c>
      <c r="AF1160" t="s">
        <v>5263</v>
      </c>
      <c r="AG1160">
        <v>13238</v>
      </c>
      <c r="AH1160" t="s">
        <v>5263</v>
      </c>
      <c r="AL1160">
        <f>IF(PLAYERIDMAP2[[#This Row],[POS]]="C",MAX(AL$1:AL1159)+1,"")</f>
        <v>80</v>
      </c>
      <c r="AM1160" t="str">
        <f>IFERROR(INDEX(PLAYERIDMAP2[PLAYERNAME],MATCH(ROW()-ROW(AM$1),CATCHERS,0)),"")</f>
        <v/>
      </c>
      <c r="AN1160" t="str">
        <f>IF(PLAYERIDMAP2[[#This Row],[POS]]="1B",MAX(AN$1:AN1159)+1,"")</f>
        <v/>
      </c>
      <c r="AO1160" t="str">
        <f>IFERROR(INDEX(PLAYERIDMAP2[PLAYERNAME],MATCH(ROW()-ROW(AO$1),FIRSTBASE,0)),"")</f>
        <v/>
      </c>
      <c r="AP1160" t="str">
        <f>IF(PLAYERIDMAP2[[#This Row],[POS]]="2B",MAX(AP$1:AP1159)+1,"")</f>
        <v/>
      </c>
      <c r="AQ1160" t="str">
        <f>IFERROR(INDEX(PLAYERIDMAP2[PLAYERNAME],MATCH(ROW()-ROW(AQ$1),SECONDBASE,0)),"")</f>
        <v/>
      </c>
      <c r="AR1160" t="str">
        <f>IF(PLAYERIDMAP2[[#This Row],[POS]]="3B",MAX(AR$1:AR1159)+1,"")</f>
        <v/>
      </c>
      <c r="AS1160" t="str">
        <f>IFERROR(INDEX(PLAYERIDMAP2[PLAYERNAME],MATCH(ROW()-ROW(AS$1),THIRDBASE,0)),"")</f>
        <v/>
      </c>
      <c r="AT1160" t="str">
        <f>IF(PLAYERIDMAP2[[#This Row],[POS]]="SS",MAX(AT$1:AT1159)+1,"")</f>
        <v/>
      </c>
      <c r="AU1160" t="str">
        <f>IFERROR(INDEX(PLAYERIDMAP2[PLAYERNAME],MATCH(ROW()-ROW(AU$1),SHORTSTOP,0)),"")</f>
        <v/>
      </c>
      <c r="AV1160" t="str">
        <f>IF(PLAYERIDMAP2[[#This Row],[POS]]="OF",MAX(AV$1:AV1159)+1,"")</f>
        <v/>
      </c>
      <c r="AW1160" t="str">
        <f>IFERROR(INDEX(PLAYERIDMAP2[PLAYERNAME],MATCH(ROW()-ROW(AW$1),OUTFIELD,0)),"")</f>
        <v/>
      </c>
      <c r="AX1160">
        <f>IF(PLAYERIDMAP2[[#This Row],[POS]]&lt;&gt;"P",MAX(AX$1:AX1159)+1,"")</f>
        <v>607</v>
      </c>
      <c r="AY1160" t="str">
        <f>IFERROR(INDEX(PLAYERIDMAP2[PLAYERNAME],MATCH(ROW()-ROW(AY$1),HITTERS,0)),"")</f>
        <v/>
      </c>
      <c r="AZ1160" t="str">
        <f>IF(PLAYERIDMAP2[[#This Row],[POS]]="P",MAX(AZ$1:AZ1159)+1,"")</f>
        <v/>
      </c>
      <c r="BA1160" t="str">
        <f>IFERROR(INDEX(PLAYERIDMAP2[PLAYERNAME],MATCH(ROW()-ROW(BA$1),PITCHERS,0)),"")</f>
        <v/>
      </c>
    </row>
    <row r="1161" spans="1:53" x14ac:dyDescent="0.25">
      <c r="A1161" t="s">
        <v>14624</v>
      </c>
      <c r="B1161" t="s">
        <v>5426</v>
      </c>
      <c r="C1161" s="1">
        <v>31800</v>
      </c>
      <c r="D1161" t="s">
        <v>19831</v>
      </c>
      <c r="E1161" t="s">
        <v>17602</v>
      </c>
      <c r="F1161" t="s">
        <v>11191</v>
      </c>
      <c r="G1161" t="s">
        <v>14693</v>
      </c>
      <c r="H1161" t="s">
        <v>5706</v>
      </c>
      <c r="I1161" t="s">
        <v>19832</v>
      </c>
      <c r="J1161" t="s">
        <v>5426</v>
      </c>
      <c r="K1161">
        <v>543647</v>
      </c>
      <c r="L1161" t="s">
        <v>5426</v>
      </c>
      <c r="M1161">
        <v>1740990</v>
      </c>
      <c r="N1161" t="s">
        <v>5426</v>
      </c>
      <c r="O1161" t="s">
        <v>14625</v>
      </c>
      <c r="P1161" t="s">
        <v>14624</v>
      </c>
      <c r="Q1161">
        <v>8959</v>
      </c>
      <c r="R1161" t="s">
        <v>5426</v>
      </c>
      <c r="S1161">
        <v>30823</v>
      </c>
      <c r="T1161" t="s">
        <v>5426</v>
      </c>
      <c r="V1161" t="s">
        <v>14626</v>
      </c>
      <c r="W1161">
        <v>58541</v>
      </c>
      <c r="X1161">
        <v>8959</v>
      </c>
      <c r="Y1161" t="s">
        <v>5426</v>
      </c>
      <c r="Z1161" t="s">
        <v>14627</v>
      </c>
      <c r="AA1161" t="s">
        <v>11011</v>
      </c>
      <c r="AB1161" t="s">
        <v>5703</v>
      </c>
      <c r="AC1161" t="s">
        <v>5426</v>
      </c>
      <c r="AD1161" t="s">
        <v>14627</v>
      </c>
      <c r="AL1161" t="str">
        <f>IF(PLAYERIDMAP2[[#This Row],[POS]]="C",MAX(AL$1:AL1160)+1,"")</f>
        <v/>
      </c>
      <c r="AM1161" t="str">
        <f>IFERROR(INDEX(PLAYERIDMAP2[PLAYERNAME],MATCH(ROW()-ROW(AM$1),CATCHERS,0)),"")</f>
        <v/>
      </c>
      <c r="AN1161" t="str">
        <f>IF(PLAYERIDMAP2[[#This Row],[POS]]="1B",MAX(AN$1:AN1160)+1,"")</f>
        <v/>
      </c>
      <c r="AO1161" t="str">
        <f>IFERROR(INDEX(PLAYERIDMAP2[PLAYERNAME],MATCH(ROW()-ROW(AO$1),FIRSTBASE,0)),"")</f>
        <v/>
      </c>
      <c r="AP1161">
        <f>IF(PLAYERIDMAP2[[#This Row],[POS]]="2B",MAX(AP$1:AP1160)+1,"")</f>
        <v>84</v>
      </c>
      <c r="AQ1161" t="str">
        <f>IFERROR(INDEX(PLAYERIDMAP2[PLAYERNAME],MATCH(ROW()-ROW(AQ$1),SECONDBASE,0)),"")</f>
        <v/>
      </c>
      <c r="AR1161" t="str">
        <f>IF(PLAYERIDMAP2[[#This Row],[POS]]="3B",MAX(AR$1:AR1160)+1,"")</f>
        <v/>
      </c>
      <c r="AS1161" t="str">
        <f>IFERROR(INDEX(PLAYERIDMAP2[PLAYERNAME],MATCH(ROW()-ROW(AS$1),THIRDBASE,0)),"")</f>
        <v/>
      </c>
      <c r="AT1161" t="str">
        <f>IF(PLAYERIDMAP2[[#This Row],[POS]]="SS",MAX(AT$1:AT1160)+1,"")</f>
        <v/>
      </c>
      <c r="AU1161" t="str">
        <f>IFERROR(INDEX(PLAYERIDMAP2[PLAYERNAME],MATCH(ROW()-ROW(AU$1),SHORTSTOP,0)),"")</f>
        <v/>
      </c>
      <c r="AV1161" t="str">
        <f>IF(PLAYERIDMAP2[[#This Row],[POS]]="OF",MAX(AV$1:AV1160)+1,"")</f>
        <v/>
      </c>
      <c r="AW1161" t="str">
        <f>IFERROR(INDEX(PLAYERIDMAP2[PLAYERNAME],MATCH(ROW()-ROW(AW$1),OUTFIELD,0)),"")</f>
        <v/>
      </c>
      <c r="AX1161">
        <f>IF(PLAYERIDMAP2[[#This Row],[POS]]&lt;&gt;"P",MAX(AX$1:AX1160)+1,"")</f>
        <v>608</v>
      </c>
      <c r="AY1161" t="str">
        <f>IFERROR(INDEX(PLAYERIDMAP2[PLAYERNAME],MATCH(ROW()-ROW(AY$1),HITTERS,0)),"")</f>
        <v/>
      </c>
      <c r="AZ1161" t="str">
        <f>IF(PLAYERIDMAP2[[#This Row],[POS]]="P",MAX(AZ$1:AZ1160)+1,"")</f>
        <v/>
      </c>
      <c r="BA1161" t="str">
        <f>IFERROR(INDEX(PLAYERIDMAP2[PLAYERNAME],MATCH(ROW()-ROW(BA$1),PITCHERS,0)),"")</f>
        <v/>
      </c>
    </row>
    <row r="1162" spans="1:53" x14ac:dyDescent="0.25">
      <c r="A1162" t="s">
        <v>14628</v>
      </c>
      <c r="B1162" t="s">
        <v>10664</v>
      </c>
      <c r="C1162" s="1">
        <v>31694</v>
      </c>
      <c r="D1162" t="s">
        <v>16893</v>
      </c>
      <c r="E1162" t="s">
        <v>17602</v>
      </c>
      <c r="F1162" t="s">
        <v>11082</v>
      </c>
      <c r="G1162" t="s">
        <v>16838</v>
      </c>
      <c r="H1162" t="s">
        <v>10988</v>
      </c>
      <c r="I1162" t="s">
        <v>17603</v>
      </c>
      <c r="J1162" t="s">
        <v>10664</v>
      </c>
      <c r="K1162">
        <v>475479</v>
      </c>
      <c r="L1162" t="s">
        <v>10664</v>
      </c>
      <c r="M1162">
        <v>1800944</v>
      </c>
      <c r="N1162" t="s">
        <v>10664</v>
      </c>
      <c r="O1162" t="s">
        <v>14629</v>
      </c>
      <c r="P1162" t="s">
        <v>14628</v>
      </c>
      <c r="Q1162">
        <v>9148</v>
      </c>
      <c r="R1162" t="s">
        <v>10664</v>
      </c>
      <c r="S1162">
        <v>31124</v>
      </c>
      <c r="T1162" t="s">
        <v>10664</v>
      </c>
      <c r="V1162" t="s">
        <v>14630</v>
      </c>
      <c r="W1162">
        <v>58268</v>
      </c>
      <c r="X1162">
        <v>9148</v>
      </c>
      <c r="Y1162" t="s">
        <v>10664</v>
      </c>
      <c r="Z1162" t="s">
        <v>14631</v>
      </c>
      <c r="AA1162" t="s">
        <v>5703</v>
      </c>
      <c r="AB1162" t="s">
        <v>5703</v>
      </c>
      <c r="AC1162" t="s">
        <v>10664</v>
      </c>
      <c r="AD1162" t="s">
        <v>14631</v>
      </c>
      <c r="AE1162">
        <v>11199</v>
      </c>
      <c r="AF1162" t="s">
        <v>10664</v>
      </c>
      <c r="AG1162">
        <v>13010</v>
      </c>
      <c r="AH1162" t="s">
        <v>10664</v>
      </c>
      <c r="AL1162" t="str">
        <f>IF(PLAYERIDMAP2[[#This Row],[POS]]="C",MAX(AL$1:AL1161)+1,"")</f>
        <v/>
      </c>
      <c r="AM1162" t="str">
        <f>IFERROR(INDEX(PLAYERIDMAP2[PLAYERNAME],MATCH(ROW()-ROW(AM$1),CATCHERS,0)),"")</f>
        <v/>
      </c>
      <c r="AN1162" t="str">
        <f>IF(PLAYERIDMAP2[[#This Row],[POS]]="1B",MAX(AN$1:AN1161)+1,"")</f>
        <v/>
      </c>
      <c r="AO1162" t="str">
        <f>IFERROR(INDEX(PLAYERIDMAP2[PLAYERNAME],MATCH(ROW()-ROW(AO$1),FIRSTBASE,0)),"")</f>
        <v/>
      </c>
      <c r="AP1162" t="str">
        <f>IF(PLAYERIDMAP2[[#This Row],[POS]]="2B",MAX(AP$1:AP1161)+1,"")</f>
        <v/>
      </c>
      <c r="AQ1162" t="str">
        <f>IFERROR(INDEX(PLAYERIDMAP2[PLAYERNAME],MATCH(ROW()-ROW(AQ$1),SECONDBASE,0)),"")</f>
        <v/>
      </c>
      <c r="AR1162" t="str">
        <f>IF(PLAYERIDMAP2[[#This Row],[POS]]="3B",MAX(AR$1:AR1161)+1,"")</f>
        <v/>
      </c>
      <c r="AS1162" t="str">
        <f>IFERROR(INDEX(PLAYERIDMAP2[PLAYERNAME],MATCH(ROW()-ROW(AS$1),THIRDBASE,0)),"")</f>
        <v/>
      </c>
      <c r="AT1162" t="str">
        <f>IF(PLAYERIDMAP2[[#This Row],[POS]]="SS",MAX(AT$1:AT1161)+1,"")</f>
        <v/>
      </c>
      <c r="AU1162" t="str">
        <f>IFERROR(INDEX(PLAYERIDMAP2[PLAYERNAME],MATCH(ROW()-ROW(AU$1),SHORTSTOP,0)),"")</f>
        <v/>
      </c>
      <c r="AV1162" t="str">
        <f>IF(PLAYERIDMAP2[[#This Row],[POS]]="OF",MAX(AV$1:AV1161)+1,"")</f>
        <v/>
      </c>
      <c r="AW1162" t="str">
        <f>IFERROR(INDEX(PLAYERIDMAP2[PLAYERNAME],MATCH(ROW()-ROW(AW$1),OUTFIELD,0)),"")</f>
        <v/>
      </c>
      <c r="AX1162" t="str">
        <f>IF(PLAYERIDMAP2[[#This Row],[POS]]&lt;&gt;"P",MAX(AX$1:AX1161)+1,"")</f>
        <v/>
      </c>
      <c r="AY1162" t="str">
        <f>IFERROR(INDEX(PLAYERIDMAP2[PLAYERNAME],MATCH(ROW()-ROW(AY$1),HITTERS,0)),"")</f>
        <v/>
      </c>
      <c r="AZ1162">
        <f>IF(PLAYERIDMAP2[[#This Row],[POS]]="P",MAX(AZ$1:AZ1161)+1,"")</f>
        <v>553</v>
      </c>
      <c r="BA1162" t="str">
        <f>IFERROR(INDEX(PLAYERIDMAP2[PLAYERNAME],MATCH(ROW()-ROW(BA$1),PITCHERS,0)),"")</f>
        <v/>
      </c>
    </row>
    <row r="1163" spans="1:53" x14ac:dyDescent="0.25">
      <c r="A1163" t="s">
        <v>14632</v>
      </c>
      <c r="B1163" t="s">
        <v>5302</v>
      </c>
      <c r="C1163" s="1">
        <v>29765</v>
      </c>
      <c r="D1163" t="s">
        <v>16854</v>
      </c>
      <c r="E1163" t="s">
        <v>19747</v>
      </c>
      <c r="F1163" t="s">
        <v>11164</v>
      </c>
      <c r="G1163" t="s">
        <v>16838</v>
      </c>
      <c r="H1163" t="s">
        <v>5706</v>
      </c>
      <c r="I1163" t="s">
        <v>19748</v>
      </c>
      <c r="J1163" t="s">
        <v>5302</v>
      </c>
      <c r="K1163">
        <v>408252</v>
      </c>
      <c r="L1163" t="s">
        <v>5302</v>
      </c>
      <c r="M1163">
        <v>225418</v>
      </c>
      <c r="N1163" t="s">
        <v>5302</v>
      </c>
      <c r="O1163" t="s">
        <v>14633</v>
      </c>
      <c r="P1163" t="s">
        <v>14632</v>
      </c>
      <c r="Q1163">
        <v>6857</v>
      </c>
      <c r="R1163" t="s">
        <v>5302</v>
      </c>
      <c r="S1163">
        <v>5031</v>
      </c>
      <c r="T1163" t="s">
        <v>5302</v>
      </c>
      <c r="U1163" t="s">
        <v>5302</v>
      </c>
      <c r="V1163" t="s">
        <v>14634</v>
      </c>
      <c r="W1163">
        <v>1113</v>
      </c>
      <c r="X1163">
        <v>6857</v>
      </c>
      <c r="Y1163" t="s">
        <v>5302</v>
      </c>
      <c r="Z1163" t="s">
        <v>14635</v>
      </c>
      <c r="AA1163" t="s">
        <v>5703</v>
      </c>
      <c r="AB1163" t="s">
        <v>5703</v>
      </c>
      <c r="AC1163" t="s">
        <v>5302</v>
      </c>
      <c r="AD1163" t="s">
        <v>14635</v>
      </c>
      <c r="AE1163">
        <v>6891</v>
      </c>
      <c r="AF1163" t="s">
        <v>5302</v>
      </c>
      <c r="AG1163">
        <v>5489</v>
      </c>
      <c r="AH1163" t="s">
        <v>5302</v>
      </c>
      <c r="AL1163" t="str">
        <f>IF(PLAYERIDMAP2[[#This Row],[POS]]="C",MAX(AL$1:AL1162)+1,"")</f>
        <v/>
      </c>
      <c r="AM1163" t="str">
        <f>IFERROR(INDEX(PLAYERIDMAP2[PLAYERNAME],MATCH(ROW()-ROW(AM$1),CATCHERS,0)),"")</f>
        <v/>
      </c>
      <c r="AN1163" t="str">
        <f>IF(PLAYERIDMAP2[[#This Row],[POS]]="1B",MAX(AN$1:AN1162)+1,"")</f>
        <v/>
      </c>
      <c r="AO1163" t="str">
        <f>IFERROR(INDEX(PLAYERIDMAP2[PLAYERNAME],MATCH(ROW()-ROW(AO$1),FIRSTBASE,0)),"")</f>
        <v/>
      </c>
      <c r="AP1163">
        <f>IF(PLAYERIDMAP2[[#This Row],[POS]]="2B",MAX(AP$1:AP1162)+1,"")</f>
        <v>85</v>
      </c>
      <c r="AQ1163" t="str">
        <f>IFERROR(INDEX(PLAYERIDMAP2[PLAYERNAME],MATCH(ROW()-ROW(AQ$1),SECONDBASE,0)),"")</f>
        <v/>
      </c>
      <c r="AR1163" t="str">
        <f>IF(PLAYERIDMAP2[[#This Row],[POS]]="3B",MAX(AR$1:AR1162)+1,"")</f>
        <v/>
      </c>
      <c r="AS1163" t="str">
        <f>IFERROR(INDEX(PLAYERIDMAP2[PLAYERNAME],MATCH(ROW()-ROW(AS$1),THIRDBASE,0)),"")</f>
        <v/>
      </c>
      <c r="AT1163" t="str">
        <f>IF(PLAYERIDMAP2[[#This Row],[POS]]="SS",MAX(AT$1:AT1162)+1,"")</f>
        <v/>
      </c>
      <c r="AU1163" t="str">
        <f>IFERROR(INDEX(PLAYERIDMAP2[PLAYERNAME],MATCH(ROW()-ROW(AU$1),SHORTSTOP,0)),"")</f>
        <v/>
      </c>
      <c r="AV1163" t="str">
        <f>IF(PLAYERIDMAP2[[#This Row],[POS]]="OF",MAX(AV$1:AV1162)+1,"")</f>
        <v/>
      </c>
      <c r="AW1163" t="str">
        <f>IFERROR(INDEX(PLAYERIDMAP2[PLAYERNAME],MATCH(ROW()-ROW(AW$1),OUTFIELD,0)),"")</f>
        <v/>
      </c>
      <c r="AX1163">
        <f>IF(PLAYERIDMAP2[[#This Row],[POS]]&lt;&gt;"P",MAX(AX$1:AX1162)+1,"")</f>
        <v>609</v>
      </c>
      <c r="AY1163" t="str">
        <f>IFERROR(INDEX(PLAYERIDMAP2[PLAYERNAME],MATCH(ROW()-ROW(AY$1),HITTERS,0)),"")</f>
        <v/>
      </c>
      <c r="AZ1163" t="str">
        <f>IF(PLAYERIDMAP2[[#This Row],[POS]]="P",MAX(AZ$1:AZ1162)+1,"")</f>
        <v/>
      </c>
      <c r="BA1163" t="str">
        <f>IFERROR(INDEX(PLAYERIDMAP2[PLAYERNAME],MATCH(ROW()-ROW(BA$1),PITCHERS,0)),"")</f>
        <v/>
      </c>
    </row>
    <row r="1164" spans="1:53" x14ac:dyDescent="0.25">
      <c r="A1164" t="s">
        <v>14636</v>
      </c>
      <c r="B1164" t="s">
        <v>4935</v>
      </c>
      <c r="C1164" s="1">
        <v>31250</v>
      </c>
      <c r="D1164" t="s">
        <v>18775</v>
      </c>
      <c r="E1164" t="s">
        <v>18776</v>
      </c>
      <c r="F1164" t="s">
        <v>11164</v>
      </c>
      <c r="G1164" t="s">
        <v>16838</v>
      </c>
      <c r="H1164" t="s">
        <v>10998</v>
      </c>
      <c r="I1164" t="s">
        <v>18777</v>
      </c>
      <c r="J1164" t="s">
        <v>4935</v>
      </c>
      <c r="K1164">
        <v>464426</v>
      </c>
      <c r="L1164" t="s">
        <v>4935</v>
      </c>
      <c r="M1164">
        <v>1740991</v>
      </c>
      <c r="N1164" t="s">
        <v>4935</v>
      </c>
      <c r="O1164" t="s">
        <v>14637</v>
      </c>
      <c r="P1164" t="s">
        <v>14636</v>
      </c>
      <c r="Q1164">
        <v>9283</v>
      </c>
      <c r="R1164" t="s">
        <v>4935</v>
      </c>
      <c r="V1164" t="s">
        <v>14638</v>
      </c>
      <c r="W1164">
        <v>52171</v>
      </c>
      <c r="X1164">
        <v>9283</v>
      </c>
      <c r="Y1164" t="s">
        <v>4935</v>
      </c>
      <c r="Z1164" t="s">
        <v>16685</v>
      </c>
      <c r="AA1164" t="s">
        <v>5703</v>
      </c>
      <c r="AB1164" t="s">
        <v>5703</v>
      </c>
      <c r="AD1164" t="s">
        <v>16685</v>
      </c>
      <c r="AL1164" t="str">
        <f>IF(PLAYERIDMAP2[[#This Row],[POS]]="C",MAX(AL$1:AL1163)+1,"")</f>
        <v/>
      </c>
      <c r="AM1164" t="str">
        <f>IFERROR(INDEX(PLAYERIDMAP2[PLAYERNAME],MATCH(ROW()-ROW(AM$1),CATCHERS,0)),"")</f>
        <v/>
      </c>
      <c r="AN1164" t="str">
        <f>IF(PLAYERIDMAP2[[#This Row],[POS]]="1B",MAX(AN$1:AN1163)+1,"")</f>
        <v/>
      </c>
      <c r="AO1164" t="str">
        <f>IFERROR(INDEX(PLAYERIDMAP2[PLAYERNAME],MATCH(ROW()-ROW(AO$1),FIRSTBASE,0)),"")</f>
        <v/>
      </c>
      <c r="AP1164" t="str">
        <f>IF(PLAYERIDMAP2[[#This Row],[POS]]="2B",MAX(AP$1:AP1163)+1,"")</f>
        <v/>
      </c>
      <c r="AQ1164" t="str">
        <f>IFERROR(INDEX(PLAYERIDMAP2[PLAYERNAME],MATCH(ROW()-ROW(AQ$1),SECONDBASE,0)),"")</f>
        <v/>
      </c>
      <c r="AR1164" t="str">
        <f>IF(PLAYERIDMAP2[[#This Row],[POS]]="3B",MAX(AR$1:AR1163)+1,"")</f>
        <v/>
      </c>
      <c r="AS1164" t="str">
        <f>IFERROR(INDEX(PLAYERIDMAP2[PLAYERNAME],MATCH(ROW()-ROW(AS$1),THIRDBASE,0)),"")</f>
        <v/>
      </c>
      <c r="AT1164" t="str">
        <f>IF(PLAYERIDMAP2[[#This Row],[POS]]="SS",MAX(AT$1:AT1163)+1,"")</f>
        <v/>
      </c>
      <c r="AU1164" t="str">
        <f>IFERROR(INDEX(PLAYERIDMAP2[PLAYERNAME],MATCH(ROW()-ROW(AU$1),SHORTSTOP,0)),"")</f>
        <v/>
      </c>
      <c r="AV1164">
        <f>IF(PLAYERIDMAP2[[#This Row],[POS]]="OF",MAX(AV$1:AV1163)+1,"")</f>
        <v>235</v>
      </c>
      <c r="AW1164" t="str">
        <f>IFERROR(INDEX(PLAYERIDMAP2[PLAYERNAME],MATCH(ROW()-ROW(AW$1),OUTFIELD,0)),"")</f>
        <v/>
      </c>
      <c r="AX1164">
        <f>IF(PLAYERIDMAP2[[#This Row],[POS]]&lt;&gt;"P",MAX(AX$1:AX1163)+1,"")</f>
        <v>610</v>
      </c>
      <c r="AY1164" t="str">
        <f>IFERROR(INDEX(PLAYERIDMAP2[PLAYERNAME],MATCH(ROW()-ROW(AY$1),HITTERS,0)),"")</f>
        <v/>
      </c>
      <c r="AZ1164" t="str">
        <f>IF(PLAYERIDMAP2[[#This Row],[POS]]="P",MAX(AZ$1:AZ1163)+1,"")</f>
        <v/>
      </c>
      <c r="BA1164" t="str">
        <f>IFERROR(INDEX(PLAYERIDMAP2[PLAYERNAME],MATCH(ROW()-ROW(BA$1),PITCHERS,0)),"")</f>
        <v/>
      </c>
    </row>
    <row r="1165" spans="1:53" x14ac:dyDescent="0.25">
      <c r="A1165" t="s">
        <v>14639</v>
      </c>
      <c r="B1165" t="s">
        <v>4683</v>
      </c>
      <c r="C1165" s="1">
        <v>31086</v>
      </c>
      <c r="D1165" t="s">
        <v>18193</v>
      </c>
      <c r="E1165" t="s">
        <v>18194</v>
      </c>
      <c r="F1165" t="s">
        <v>11191</v>
      </c>
      <c r="G1165" t="s">
        <v>14693</v>
      </c>
      <c r="H1165" t="s">
        <v>10998</v>
      </c>
      <c r="I1165" t="s">
        <v>18195</v>
      </c>
      <c r="K1165">
        <v>429712</v>
      </c>
      <c r="L1165" t="s">
        <v>4683</v>
      </c>
      <c r="M1165">
        <v>393587</v>
      </c>
      <c r="N1165" t="s">
        <v>4683</v>
      </c>
      <c r="O1165" t="s">
        <v>14640</v>
      </c>
      <c r="P1165" t="s">
        <v>14639</v>
      </c>
      <c r="Q1165">
        <v>7704</v>
      </c>
      <c r="R1165" t="s">
        <v>4683</v>
      </c>
      <c r="S1165">
        <v>6475</v>
      </c>
      <c r="T1165" t="s">
        <v>4683</v>
      </c>
      <c r="V1165" t="s">
        <v>14641</v>
      </c>
      <c r="W1165">
        <v>41127</v>
      </c>
      <c r="X1165">
        <v>7704</v>
      </c>
      <c r="Y1165" t="s">
        <v>4683</v>
      </c>
      <c r="Z1165" t="s">
        <v>16686</v>
      </c>
      <c r="AA1165" t="s">
        <v>10958</v>
      </c>
      <c r="AB1165" t="s">
        <v>10958</v>
      </c>
      <c r="AD1165" t="s">
        <v>16686</v>
      </c>
      <c r="AL1165" t="str">
        <f>IF(PLAYERIDMAP2[[#This Row],[POS]]="C",MAX(AL$1:AL1164)+1,"")</f>
        <v/>
      </c>
      <c r="AM1165" t="str">
        <f>IFERROR(INDEX(PLAYERIDMAP2[PLAYERNAME],MATCH(ROW()-ROW(AM$1),CATCHERS,0)),"")</f>
        <v/>
      </c>
      <c r="AN1165" t="str">
        <f>IF(PLAYERIDMAP2[[#This Row],[POS]]="1B",MAX(AN$1:AN1164)+1,"")</f>
        <v/>
      </c>
      <c r="AO1165" t="str">
        <f>IFERROR(INDEX(PLAYERIDMAP2[PLAYERNAME],MATCH(ROW()-ROW(AO$1),FIRSTBASE,0)),"")</f>
        <v/>
      </c>
      <c r="AP1165" t="str">
        <f>IF(PLAYERIDMAP2[[#This Row],[POS]]="2B",MAX(AP$1:AP1164)+1,"")</f>
        <v/>
      </c>
      <c r="AQ1165" t="str">
        <f>IFERROR(INDEX(PLAYERIDMAP2[PLAYERNAME],MATCH(ROW()-ROW(AQ$1),SECONDBASE,0)),"")</f>
        <v/>
      </c>
      <c r="AR1165" t="str">
        <f>IF(PLAYERIDMAP2[[#This Row],[POS]]="3B",MAX(AR$1:AR1164)+1,"")</f>
        <v/>
      </c>
      <c r="AS1165" t="str">
        <f>IFERROR(INDEX(PLAYERIDMAP2[PLAYERNAME],MATCH(ROW()-ROW(AS$1),THIRDBASE,0)),"")</f>
        <v/>
      </c>
      <c r="AT1165" t="str">
        <f>IF(PLAYERIDMAP2[[#This Row],[POS]]="SS",MAX(AT$1:AT1164)+1,"")</f>
        <v/>
      </c>
      <c r="AU1165" t="str">
        <f>IFERROR(INDEX(PLAYERIDMAP2[PLAYERNAME],MATCH(ROW()-ROW(AU$1),SHORTSTOP,0)),"")</f>
        <v/>
      </c>
      <c r="AV1165">
        <f>IF(PLAYERIDMAP2[[#This Row],[POS]]="OF",MAX(AV$1:AV1164)+1,"")</f>
        <v>236</v>
      </c>
      <c r="AW1165" t="str">
        <f>IFERROR(INDEX(PLAYERIDMAP2[PLAYERNAME],MATCH(ROW()-ROW(AW$1),OUTFIELD,0)),"")</f>
        <v/>
      </c>
      <c r="AX1165">
        <f>IF(PLAYERIDMAP2[[#This Row],[POS]]&lt;&gt;"P",MAX(AX$1:AX1164)+1,"")</f>
        <v>611</v>
      </c>
      <c r="AY1165" t="str">
        <f>IFERROR(INDEX(PLAYERIDMAP2[PLAYERNAME],MATCH(ROW()-ROW(AY$1),HITTERS,0)),"")</f>
        <v/>
      </c>
      <c r="AZ1165" t="str">
        <f>IF(PLAYERIDMAP2[[#This Row],[POS]]="P",MAX(AZ$1:AZ1164)+1,"")</f>
        <v/>
      </c>
      <c r="BA1165" t="str">
        <f>IFERROR(INDEX(PLAYERIDMAP2[PLAYERNAME],MATCH(ROW()-ROW(BA$1),PITCHERS,0)),"")</f>
        <v/>
      </c>
    </row>
    <row r="1166" spans="1:53" x14ac:dyDescent="0.25">
      <c r="A1166" t="s">
        <v>14642</v>
      </c>
      <c r="B1166" t="s">
        <v>4519</v>
      </c>
      <c r="C1166" s="1">
        <v>28351</v>
      </c>
      <c r="D1166" t="s">
        <v>17930</v>
      </c>
      <c r="E1166" t="s">
        <v>17931</v>
      </c>
      <c r="F1166" t="s">
        <v>11016</v>
      </c>
      <c r="G1166" t="s">
        <v>11016</v>
      </c>
      <c r="H1166" t="s">
        <v>10998</v>
      </c>
      <c r="I1166" t="s">
        <v>17932</v>
      </c>
      <c r="K1166">
        <v>334393</v>
      </c>
      <c r="L1166" t="s">
        <v>4519</v>
      </c>
      <c r="M1166">
        <v>132725</v>
      </c>
      <c r="N1166" t="s">
        <v>4519</v>
      </c>
      <c r="O1166" t="s">
        <v>14643</v>
      </c>
      <c r="P1166" t="s">
        <v>14642</v>
      </c>
      <c r="Q1166">
        <v>6550</v>
      </c>
      <c r="R1166" t="s">
        <v>4519</v>
      </c>
      <c r="S1166">
        <v>4486</v>
      </c>
      <c r="T1166" t="s">
        <v>4519</v>
      </c>
      <c r="V1166" t="s">
        <v>14644</v>
      </c>
      <c r="W1166">
        <v>849</v>
      </c>
      <c r="X1166">
        <v>6550</v>
      </c>
      <c r="Y1166" t="s">
        <v>4519</v>
      </c>
      <c r="Z1166" t="s">
        <v>16687</v>
      </c>
      <c r="AA1166" t="s">
        <v>10958</v>
      </c>
      <c r="AB1166" t="s">
        <v>10958</v>
      </c>
      <c r="AD1166" t="s">
        <v>16687</v>
      </c>
      <c r="AL1166" t="str">
        <f>IF(PLAYERIDMAP2[[#This Row],[POS]]="C",MAX(AL$1:AL1165)+1,"")</f>
        <v/>
      </c>
      <c r="AM1166" t="str">
        <f>IFERROR(INDEX(PLAYERIDMAP2[PLAYERNAME],MATCH(ROW()-ROW(AM$1),CATCHERS,0)),"")</f>
        <v/>
      </c>
      <c r="AN1166" t="str">
        <f>IF(PLAYERIDMAP2[[#This Row],[POS]]="1B",MAX(AN$1:AN1165)+1,"")</f>
        <v/>
      </c>
      <c r="AO1166" t="str">
        <f>IFERROR(INDEX(PLAYERIDMAP2[PLAYERNAME],MATCH(ROW()-ROW(AO$1),FIRSTBASE,0)),"")</f>
        <v/>
      </c>
      <c r="AP1166" t="str">
        <f>IF(PLAYERIDMAP2[[#This Row],[POS]]="2B",MAX(AP$1:AP1165)+1,"")</f>
        <v/>
      </c>
      <c r="AQ1166" t="str">
        <f>IFERROR(INDEX(PLAYERIDMAP2[PLAYERNAME],MATCH(ROW()-ROW(AQ$1),SECONDBASE,0)),"")</f>
        <v/>
      </c>
      <c r="AR1166" t="str">
        <f>IF(PLAYERIDMAP2[[#This Row],[POS]]="3B",MAX(AR$1:AR1165)+1,"")</f>
        <v/>
      </c>
      <c r="AS1166" t="str">
        <f>IFERROR(INDEX(PLAYERIDMAP2[PLAYERNAME],MATCH(ROW()-ROW(AS$1),THIRDBASE,0)),"")</f>
        <v/>
      </c>
      <c r="AT1166" t="str">
        <f>IF(PLAYERIDMAP2[[#This Row],[POS]]="SS",MAX(AT$1:AT1165)+1,"")</f>
        <v/>
      </c>
      <c r="AU1166" t="str">
        <f>IFERROR(INDEX(PLAYERIDMAP2[PLAYERNAME],MATCH(ROW()-ROW(AU$1),SHORTSTOP,0)),"")</f>
        <v/>
      </c>
      <c r="AV1166">
        <f>IF(PLAYERIDMAP2[[#This Row],[POS]]="OF",MAX(AV$1:AV1165)+1,"")</f>
        <v>237</v>
      </c>
      <c r="AW1166" t="str">
        <f>IFERROR(INDEX(PLAYERIDMAP2[PLAYERNAME],MATCH(ROW()-ROW(AW$1),OUTFIELD,0)),"")</f>
        <v/>
      </c>
      <c r="AX1166">
        <f>IF(PLAYERIDMAP2[[#This Row],[POS]]&lt;&gt;"P",MAX(AX$1:AX1165)+1,"")</f>
        <v>612</v>
      </c>
      <c r="AY1166" t="str">
        <f>IFERROR(INDEX(PLAYERIDMAP2[PLAYERNAME],MATCH(ROW()-ROW(AY$1),HITTERS,0)),"")</f>
        <v/>
      </c>
      <c r="AZ1166" t="str">
        <f>IF(PLAYERIDMAP2[[#This Row],[POS]]="P",MAX(AZ$1:AZ1165)+1,"")</f>
        <v/>
      </c>
      <c r="BA1166" t="str">
        <f>IFERROR(INDEX(PLAYERIDMAP2[PLAYERNAME],MATCH(ROW()-ROW(BA$1),PITCHERS,0)),"")</f>
        <v/>
      </c>
    </row>
    <row r="1167" spans="1:53" x14ac:dyDescent="0.25">
      <c r="A1167" t="s">
        <v>14645</v>
      </c>
      <c r="B1167" t="s">
        <v>4684</v>
      </c>
      <c r="C1167" s="1">
        <v>28124</v>
      </c>
      <c r="D1167" t="s">
        <v>17266</v>
      </c>
      <c r="E1167" t="s">
        <v>20630</v>
      </c>
      <c r="F1167" t="s">
        <v>11068</v>
      </c>
      <c r="G1167" t="s">
        <v>16838</v>
      </c>
      <c r="H1167" t="s">
        <v>11110</v>
      </c>
      <c r="I1167" t="s">
        <v>20631</v>
      </c>
      <c r="J1167" t="s">
        <v>4684</v>
      </c>
      <c r="K1167">
        <v>150229</v>
      </c>
      <c r="L1167" t="s">
        <v>4684</v>
      </c>
      <c r="M1167">
        <v>18720</v>
      </c>
      <c r="N1167" t="s">
        <v>4684</v>
      </c>
      <c r="O1167" t="s">
        <v>14646</v>
      </c>
      <c r="P1167" t="s">
        <v>14645</v>
      </c>
      <c r="Q1167">
        <v>6109</v>
      </c>
      <c r="R1167" t="s">
        <v>4684</v>
      </c>
      <c r="S1167">
        <v>3948</v>
      </c>
      <c r="T1167" t="s">
        <v>4684</v>
      </c>
      <c r="U1167" t="s">
        <v>4684</v>
      </c>
      <c r="V1167" t="s">
        <v>14647</v>
      </c>
      <c r="W1167">
        <v>1501</v>
      </c>
      <c r="X1167">
        <v>6109</v>
      </c>
      <c r="Y1167" t="s">
        <v>4684</v>
      </c>
      <c r="Z1167" t="s">
        <v>14648</v>
      </c>
      <c r="AA1167" t="s">
        <v>10958</v>
      </c>
      <c r="AB1167" t="s">
        <v>5703</v>
      </c>
      <c r="AC1167" t="s">
        <v>4684</v>
      </c>
      <c r="AD1167" t="s">
        <v>14648</v>
      </c>
      <c r="AE1167">
        <v>5650</v>
      </c>
      <c r="AF1167" t="s">
        <v>4684</v>
      </c>
      <c r="AG1167">
        <v>5332</v>
      </c>
      <c r="AH1167" t="s">
        <v>4684</v>
      </c>
      <c r="AL1167">
        <f>IF(PLAYERIDMAP2[[#This Row],[POS]]="C",MAX(AL$1:AL1166)+1,"")</f>
        <v>81</v>
      </c>
      <c r="AM1167" t="str">
        <f>IFERROR(INDEX(PLAYERIDMAP2[PLAYERNAME],MATCH(ROW()-ROW(AM$1),CATCHERS,0)),"")</f>
        <v/>
      </c>
      <c r="AN1167" t="str">
        <f>IF(PLAYERIDMAP2[[#This Row],[POS]]="1B",MAX(AN$1:AN1166)+1,"")</f>
        <v/>
      </c>
      <c r="AO1167" t="str">
        <f>IFERROR(INDEX(PLAYERIDMAP2[PLAYERNAME],MATCH(ROW()-ROW(AO$1),FIRSTBASE,0)),"")</f>
        <v/>
      </c>
      <c r="AP1167" t="str">
        <f>IF(PLAYERIDMAP2[[#This Row],[POS]]="2B",MAX(AP$1:AP1166)+1,"")</f>
        <v/>
      </c>
      <c r="AQ1167" t="str">
        <f>IFERROR(INDEX(PLAYERIDMAP2[PLAYERNAME],MATCH(ROW()-ROW(AQ$1),SECONDBASE,0)),"")</f>
        <v/>
      </c>
      <c r="AR1167" t="str">
        <f>IF(PLAYERIDMAP2[[#This Row],[POS]]="3B",MAX(AR$1:AR1166)+1,"")</f>
        <v/>
      </c>
      <c r="AS1167" t="str">
        <f>IFERROR(INDEX(PLAYERIDMAP2[PLAYERNAME],MATCH(ROW()-ROW(AS$1),THIRDBASE,0)),"")</f>
        <v/>
      </c>
      <c r="AT1167" t="str">
        <f>IF(PLAYERIDMAP2[[#This Row],[POS]]="SS",MAX(AT$1:AT1166)+1,"")</f>
        <v/>
      </c>
      <c r="AU1167" t="str">
        <f>IFERROR(INDEX(PLAYERIDMAP2[PLAYERNAME],MATCH(ROW()-ROW(AU$1),SHORTSTOP,0)),"")</f>
        <v/>
      </c>
      <c r="AV1167" t="str">
        <f>IF(PLAYERIDMAP2[[#This Row],[POS]]="OF",MAX(AV$1:AV1166)+1,"")</f>
        <v/>
      </c>
      <c r="AW1167" t="str">
        <f>IFERROR(INDEX(PLAYERIDMAP2[PLAYERNAME],MATCH(ROW()-ROW(AW$1),OUTFIELD,0)),"")</f>
        <v/>
      </c>
      <c r="AX1167">
        <f>IF(PLAYERIDMAP2[[#This Row],[POS]]&lt;&gt;"P",MAX(AX$1:AX1166)+1,"")</f>
        <v>613</v>
      </c>
      <c r="AY1167" t="str">
        <f>IFERROR(INDEX(PLAYERIDMAP2[PLAYERNAME],MATCH(ROW()-ROW(AY$1),HITTERS,0)),"")</f>
        <v/>
      </c>
      <c r="AZ1167" t="str">
        <f>IF(PLAYERIDMAP2[[#This Row],[POS]]="P",MAX(AZ$1:AZ1166)+1,"")</f>
        <v/>
      </c>
      <c r="BA1167" t="str">
        <f>IFERROR(INDEX(PLAYERIDMAP2[PLAYERNAME],MATCH(ROW()-ROW(BA$1),PITCHERS,0)),"")</f>
        <v/>
      </c>
    </row>
    <row r="1168" spans="1:53" x14ac:dyDescent="0.25">
      <c r="A1168" t="s">
        <v>16688</v>
      </c>
      <c r="B1168" t="s">
        <v>5450</v>
      </c>
      <c r="C1168" s="1">
        <v>32512</v>
      </c>
      <c r="D1168" t="s">
        <v>17258</v>
      </c>
      <c r="E1168" t="s">
        <v>19038</v>
      </c>
      <c r="F1168" t="s">
        <v>11119</v>
      </c>
      <c r="G1168" t="s">
        <v>14693</v>
      </c>
      <c r="H1168" t="s">
        <v>10998</v>
      </c>
      <c r="I1168" t="s">
        <v>19039</v>
      </c>
      <c r="J1168" t="s">
        <v>5450</v>
      </c>
      <c r="K1168">
        <v>607680</v>
      </c>
      <c r="L1168" t="s">
        <v>5450</v>
      </c>
      <c r="M1168">
        <v>2046044</v>
      </c>
      <c r="N1168" t="s">
        <v>5450</v>
      </c>
      <c r="O1168" t="s">
        <v>19040</v>
      </c>
      <c r="P1168" t="s">
        <v>16688</v>
      </c>
      <c r="Q1168">
        <v>9490</v>
      </c>
      <c r="R1168" t="s">
        <v>5450</v>
      </c>
      <c r="S1168">
        <v>32859</v>
      </c>
      <c r="T1168" t="s">
        <v>5450</v>
      </c>
      <c r="V1168" t="s">
        <v>19041</v>
      </c>
      <c r="W1168">
        <v>70093</v>
      </c>
      <c r="X1168">
        <v>9490</v>
      </c>
      <c r="Y1168" t="s">
        <v>5450</v>
      </c>
      <c r="Z1168" t="s">
        <v>16689</v>
      </c>
      <c r="AA1168" t="s">
        <v>5703</v>
      </c>
      <c r="AB1168" t="s">
        <v>5703</v>
      </c>
      <c r="AC1168" t="s">
        <v>5450</v>
      </c>
      <c r="AD1168" t="s">
        <v>16689</v>
      </c>
      <c r="AF1168" t="s">
        <v>5450</v>
      </c>
      <c r="AG1168">
        <v>38299</v>
      </c>
      <c r="AH1168" t="s">
        <v>5450</v>
      </c>
      <c r="AL1168" t="str">
        <f>IF(PLAYERIDMAP2[[#This Row],[POS]]="C",MAX(AL$1:AL1167)+1,"")</f>
        <v/>
      </c>
      <c r="AM1168" t="str">
        <f>IFERROR(INDEX(PLAYERIDMAP2[PLAYERNAME],MATCH(ROW()-ROW(AM$1),CATCHERS,0)),"")</f>
        <v/>
      </c>
      <c r="AN1168" t="str">
        <f>IF(PLAYERIDMAP2[[#This Row],[POS]]="1B",MAX(AN$1:AN1167)+1,"")</f>
        <v/>
      </c>
      <c r="AO1168" t="str">
        <f>IFERROR(INDEX(PLAYERIDMAP2[PLAYERNAME],MATCH(ROW()-ROW(AO$1),FIRSTBASE,0)),"")</f>
        <v/>
      </c>
      <c r="AP1168" t="str">
        <f>IF(PLAYERIDMAP2[[#This Row],[POS]]="2B",MAX(AP$1:AP1167)+1,"")</f>
        <v/>
      </c>
      <c r="AQ1168" t="str">
        <f>IFERROR(INDEX(PLAYERIDMAP2[PLAYERNAME],MATCH(ROW()-ROW(AQ$1),SECONDBASE,0)),"")</f>
        <v/>
      </c>
      <c r="AR1168" t="str">
        <f>IF(PLAYERIDMAP2[[#This Row],[POS]]="3B",MAX(AR$1:AR1167)+1,"")</f>
        <v/>
      </c>
      <c r="AS1168" t="str">
        <f>IFERROR(INDEX(PLAYERIDMAP2[PLAYERNAME],MATCH(ROW()-ROW(AS$1),THIRDBASE,0)),"")</f>
        <v/>
      </c>
      <c r="AT1168" t="str">
        <f>IF(PLAYERIDMAP2[[#This Row],[POS]]="SS",MAX(AT$1:AT1167)+1,"")</f>
        <v/>
      </c>
      <c r="AU1168" t="str">
        <f>IFERROR(INDEX(PLAYERIDMAP2[PLAYERNAME],MATCH(ROW()-ROW(AU$1),SHORTSTOP,0)),"")</f>
        <v/>
      </c>
      <c r="AV1168">
        <f>IF(PLAYERIDMAP2[[#This Row],[POS]]="OF",MAX(AV$1:AV1167)+1,"")</f>
        <v>238</v>
      </c>
      <c r="AW1168" t="str">
        <f>IFERROR(INDEX(PLAYERIDMAP2[PLAYERNAME],MATCH(ROW()-ROW(AW$1),OUTFIELD,0)),"")</f>
        <v/>
      </c>
      <c r="AX1168">
        <f>IF(PLAYERIDMAP2[[#This Row],[POS]]&lt;&gt;"P",MAX(AX$1:AX1167)+1,"")</f>
        <v>614</v>
      </c>
      <c r="AY1168" t="str">
        <f>IFERROR(INDEX(PLAYERIDMAP2[PLAYERNAME],MATCH(ROW()-ROW(AY$1),HITTERS,0)),"")</f>
        <v/>
      </c>
      <c r="AZ1168" t="str">
        <f>IF(PLAYERIDMAP2[[#This Row],[POS]]="P",MAX(AZ$1:AZ1167)+1,"")</f>
        <v/>
      </c>
      <c r="BA1168" t="str">
        <f>IFERROR(INDEX(PLAYERIDMAP2[PLAYERNAME],MATCH(ROW()-ROW(BA$1),PITCHERS,0)),"")</f>
        <v/>
      </c>
    </row>
    <row r="1169" spans="1:53" x14ac:dyDescent="0.25">
      <c r="A1169" t="s">
        <v>14649</v>
      </c>
      <c r="B1169" t="s">
        <v>5130</v>
      </c>
      <c r="C1169" s="1">
        <v>30934</v>
      </c>
      <c r="D1169" t="s">
        <v>17131</v>
      </c>
      <c r="E1169" t="s">
        <v>19404</v>
      </c>
      <c r="F1169" t="s">
        <v>11007</v>
      </c>
      <c r="G1169" t="s">
        <v>16838</v>
      </c>
      <c r="H1169" t="s">
        <v>11003</v>
      </c>
      <c r="I1169" t="s">
        <v>19405</v>
      </c>
      <c r="J1169" t="s">
        <v>5130</v>
      </c>
      <c r="K1169">
        <v>489209</v>
      </c>
      <c r="L1169" t="s">
        <v>5130</v>
      </c>
      <c r="M1169">
        <v>1666694</v>
      </c>
      <c r="N1169" t="s">
        <v>5130</v>
      </c>
      <c r="O1169" t="s">
        <v>14650</v>
      </c>
      <c r="P1169" t="s">
        <v>14649</v>
      </c>
      <c r="Q1169">
        <v>9041</v>
      </c>
      <c r="R1169" t="s">
        <v>5130</v>
      </c>
      <c r="S1169">
        <v>30389</v>
      </c>
      <c r="T1169" t="s">
        <v>5130</v>
      </c>
      <c r="V1169" t="s">
        <v>14651</v>
      </c>
      <c r="W1169">
        <v>51815</v>
      </c>
      <c r="X1169">
        <v>9041</v>
      </c>
      <c r="Y1169" t="s">
        <v>5130</v>
      </c>
      <c r="Z1169" t="s">
        <v>16690</v>
      </c>
      <c r="AA1169" t="s">
        <v>5703</v>
      </c>
      <c r="AB1169" t="s">
        <v>5703</v>
      </c>
      <c r="AD1169" t="s">
        <v>16690</v>
      </c>
      <c r="AL1169" t="str">
        <f>IF(PLAYERIDMAP2[[#This Row],[POS]]="C",MAX(AL$1:AL1168)+1,"")</f>
        <v/>
      </c>
      <c r="AM1169" t="str">
        <f>IFERROR(INDEX(PLAYERIDMAP2[PLAYERNAME],MATCH(ROW()-ROW(AM$1),CATCHERS,0)),"")</f>
        <v/>
      </c>
      <c r="AN1169">
        <f>IF(PLAYERIDMAP2[[#This Row],[POS]]="1B",MAX(AN$1:AN1168)+1,"")</f>
        <v>68</v>
      </c>
      <c r="AO1169" t="str">
        <f>IFERROR(INDEX(PLAYERIDMAP2[PLAYERNAME],MATCH(ROW()-ROW(AO$1),FIRSTBASE,0)),"")</f>
        <v/>
      </c>
      <c r="AP1169" t="str">
        <f>IF(PLAYERIDMAP2[[#This Row],[POS]]="2B",MAX(AP$1:AP1168)+1,"")</f>
        <v/>
      </c>
      <c r="AQ1169" t="str">
        <f>IFERROR(INDEX(PLAYERIDMAP2[PLAYERNAME],MATCH(ROW()-ROW(AQ$1),SECONDBASE,0)),"")</f>
        <v/>
      </c>
      <c r="AR1169" t="str">
        <f>IF(PLAYERIDMAP2[[#This Row],[POS]]="3B",MAX(AR$1:AR1168)+1,"")</f>
        <v/>
      </c>
      <c r="AS1169" t="str">
        <f>IFERROR(INDEX(PLAYERIDMAP2[PLAYERNAME],MATCH(ROW()-ROW(AS$1),THIRDBASE,0)),"")</f>
        <v/>
      </c>
      <c r="AT1169" t="str">
        <f>IF(PLAYERIDMAP2[[#This Row],[POS]]="SS",MAX(AT$1:AT1168)+1,"")</f>
        <v/>
      </c>
      <c r="AU1169" t="str">
        <f>IFERROR(INDEX(PLAYERIDMAP2[PLAYERNAME],MATCH(ROW()-ROW(AU$1),SHORTSTOP,0)),"")</f>
        <v/>
      </c>
      <c r="AV1169" t="str">
        <f>IF(PLAYERIDMAP2[[#This Row],[POS]]="OF",MAX(AV$1:AV1168)+1,"")</f>
        <v/>
      </c>
      <c r="AW1169" t="str">
        <f>IFERROR(INDEX(PLAYERIDMAP2[PLAYERNAME],MATCH(ROW()-ROW(AW$1),OUTFIELD,0)),"")</f>
        <v/>
      </c>
      <c r="AX1169">
        <f>IF(PLAYERIDMAP2[[#This Row],[POS]]&lt;&gt;"P",MAX(AX$1:AX1168)+1,"")</f>
        <v>615</v>
      </c>
      <c r="AY1169" t="str">
        <f>IFERROR(INDEX(PLAYERIDMAP2[PLAYERNAME],MATCH(ROW()-ROW(AY$1),HITTERS,0)),"")</f>
        <v/>
      </c>
      <c r="AZ1169" t="str">
        <f>IF(PLAYERIDMAP2[[#This Row],[POS]]="P",MAX(AZ$1:AZ1168)+1,"")</f>
        <v/>
      </c>
      <c r="BA1169" t="str">
        <f>IFERROR(INDEX(PLAYERIDMAP2[PLAYERNAME],MATCH(ROW()-ROW(BA$1),PITCHERS,0)),"")</f>
        <v/>
      </c>
    </row>
    <row r="1170" spans="1:53" x14ac:dyDescent="0.25">
      <c r="A1170" t="s">
        <v>14652</v>
      </c>
      <c r="B1170" t="s">
        <v>4654</v>
      </c>
      <c r="C1170" s="1">
        <v>31933</v>
      </c>
      <c r="D1170" t="s">
        <v>18784</v>
      </c>
      <c r="E1170" t="s">
        <v>18862</v>
      </c>
      <c r="F1170" t="s">
        <v>11138</v>
      </c>
      <c r="G1170" t="s">
        <v>14693</v>
      </c>
      <c r="H1170" t="s">
        <v>11110</v>
      </c>
      <c r="I1170" t="s">
        <v>18863</v>
      </c>
      <c r="J1170" t="s">
        <v>4654</v>
      </c>
      <c r="K1170">
        <v>444489</v>
      </c>
      <c r="L1170" t="s">
        <v>4654</v>
      </c>
      <c r="M1170">
        <v>1662811</v>
      </c>
      <c r="N1170" t="s">
        <v>4654</v>
      </c>
      <c r="O1170" t="s">
        <v>14653</v>
      </c>
      <c r="P1170" t="s">
        <v>14652</v>
      </c>
      <c r="Q1170">
        <v>9004</v>
      </c>
      <c r="R1170" t="s">
        <v>14654</v>
      </c>
      <c r="S1170">
        <v>30268</v>
      </c>
      <c r="T1170" t="s">
        <v>14654</v>
      </c>
      <c r="V1170" t="s">
        <v>14655</v>
      </c>
      <c r="W1170">
        <v>48685</v>
      </c>
      <c r="X1170">
        <v>9004</v>
      </c>
      <c r="Y1170" t="s">
        <v>14654</v>
      </c>
      <c r="Z1170" t="s">
        <v>16691</v>
      </c>
      <c r="AA1170" t="s">
        <v>5703</v>
      </c>
      <c r="AB1170" t="s">
        <v>5703</v>
      </c>
      <c r="AD1170" t="s">
        <v>16691</v>
      </c>
      <c r="AL1170">
        <f>IF(PLAYERIDMAP2[[#This Row],[POS]]="C",MAX(AL$1:AL1169)+1,"")</f>
        <v>82</v>
      </c>
      <c r="AM1170" t="str">
        <f>IFERROR(INDEX(PLAYERIDMAP2[PLAYERNAME],MATCH(ROW()-ROW(AM$1),CATCHERS,0)),"")</f>
        <v/>
      </c>
      <c r="AN1170" t="str">
        <f>IF(PLAYERIDMAP2[[#This Row],[POS]]="1B",MAX(AN$1:AN1169)+1,"")</f>
        <v/>
      </c>
      <c r="AO1170" t="str">
        <f>IFERROR(INDEX(PLAYERIDMAP2[PLAYERNAME],MATCH(ROW()-ROW(AO$1),FIRSTBASE,0)),"")</f>
        <v/>
      </c>
      <c r="AP1170" t="str">
        <f>IF(PLAYERIDMAP2[[#This Row],[POS]]="2B",MAX(AP$1:AP1169)+1,"")</f>
        <v/>
      </c>
      <c r="AQ1170" t="str">
        <f>IFERROR(INDEX(PLAYERIDMAP2[PLAYERNAME],MATCH(ROW()-ROW(AQ$1),SECONDBASE,0)),"")</f>
        <v/>
      </c>
      <c r="AR1170" t="str">
        <f>IF(PLAYERIDMAP2[[#This Row],[POS]]="3B",MAX(AR$1:AR1169)+1,"")</f>
        <v/>
      </c>
      <c r="AS1170" t="str">
        <f>IFERROR(INDEX(PLAYERIDMAP2[PLAYERNAME],MATCH(ROW()-ROW(AS$1),THIRDBASE,0)),"")</f>
        <v/>
      </c>
      <c r="AT1170" t="str">
        <f>IF(PLAYERIDMAP2[[#This Row],[POS]]="SS",MAX(AT$1:AT1169)+1,"")</f>
        <v/>
      </c>
      <c r="AU1170" t="str">
        <f>IFERROR(INDEX(PLAYERIDMAP2[PLAYERNAME],MATCH(ROW()-ROW(AU$1),SHORTSTOP,0)),"")</f>
        <v/>
      </c>
      <c r="AV1170" t="str">
        <f>IF(PLAYERIDMAP2[[#This Row],[POS]]="OF",MAX(AV$1:AV1169)+1,"")</f>
        <v/>
      </c>
      <c r="AW1170" t="str">
        <f>IFERROR(INDEX(PLAYERIDMAP2[PLAYERNAME],MATCH(ROW()-ROW(AW$1),OUTFIELD,0)),"")</f>
        <v/>
      </c>
      <c r="AX1170">
        <f>IF(PLAYERIDMAP2[[#This Row],[POS]]&lt;&gt;"P",MAX(AX$1:AX1169)+1,"")</f>
        <v>616</v>
      </c>
      <c r="AY1170" t="str">
        <f>IFERROR(INDEX(PLAYERIDMAP2[PLAYERNAME],MATCH(ROW()-ROW(AY$1),HITTERS,0)),"")</f>
        <v/>
      </c>
      <c r="AZ1170" t="str">
        <f>IF(PLAYERIDMAP2[[#This Row],[POS]]="P",MAX(AZ$1:AZ1169)+1,"")</f>
        <v/>
      </c>
      <c r="BA1170" t="str">
        <f>IFERROR(INDEX(PLAYERIDMAP2[PLAYERNAME],MATCH(ROW()-ROW(BA$1),PITCHERS,0)),"")</f>
        <v/>
      </c>
    </row>
    <row r="1171" spans="1:53" x14ac:dyDescent="0.25">
      <c r="A1171" t="s">
        <v>14656</v>
      </c>
      <c r="B1171" t="s">
        <v>10239</v>
      </c>
      <c r="C1171" s="1">
        <v>32526</v>
      </c>
      <c r="D1171" t="s">
        <v>16882</v>
      </c>
      <c r="E1171" t="s">
        <v>19836</v>
      </c>
      <c r="F1171" t="s">
        <v>10987</v>
      </c>
      <c r="G1171" t="s">
        <v>14693</v>
      </c>
      <c r="H1171" t="s">
        <v>10988</v>
      </c>
      <c r="I1171" t="s">
        <v>19837</v>
      </c>
      <c r="J1171" t="s">
        <v>10239</v>
      </c>
      <c r="K1171">
        <v>501381</v>
      </c>
      <c r="L1171" t="s">
        <v>10239</v>
      </c>
      <c r="M1171">
        <v>1741763</v>
      </c>
      <c r="N1171" t="s">
        <v>10239</v>
      </c>
      <c r="O1171" t="s">
        <v>14657</v>
      </c>
      <c r="P1171" t="s">
        <v>14656</v>
      </c>
      <c r="Q1171">
        <v>8759</v>
      </c>
      <c r="R1171" t="s">
        <v>10239</v>
      </c>
      <c r="S1171">
        <v>30937</v>
      </c>
      <c r="T1171" t="s">
        <v>10239</v>
      </c>
      <c r="V1171" t="s">
        <v>14658</v>
      </c>
      <c r="W1171">
        <v>50704</v>
      </c>
      <c r="X1171">
        <v>8759</v>
      </c>
      <c r="Y1171" t="s">
        <v>10239</v>
      </c>
      <c r="Z1171" t="s">
        <v>14659</v>
      </c>
      <c r="AA1171" t="s">
        <v>5703</v>
      </c>
      <c r="AB1171" t="s">
        <v>5703</v>
      </c>
      <c r="AC1171" t="s">
        <v>10239</v>
      </c>
      <c r="AD1171" t="s">
        <v>14659</v>
      </c>
      <c r="AE1171">
        <v>10916</v>
      </c>
      <c r="AF1171" t="s">
        <v>10239</v>
      </c>
      <c r="AG1171">
        <v>12864</v>
      </c>
      <c r="AH1171" t="s">
        <v>10239</v>
      </c>
      <c r="AL1171" t="str">
        <f>IF(PLAYERIDMAP2[[#This Row],[POS]]="C",MAX(AL$1:AL1170)+1,"")</f>
        <v/>
      </c>
      <c r="AM1171" t="str">
        <f>IFERROR(INDEX(PLAYERIDMAP2[PLAYERNAME],MATCH(ROW()-ROW(AM$1),CATCHERS,0)),"")</f>
        <v/>
      </c>
      <c r="AN1171" t="str">
        <f>IF(PLAYERIDMAP2[[#This Row],[POS]]="1B",MAX(AN$1:AN1170)+1,"")</f>
        <v/>
      </c>
      <c r="AO1171" t="str">
        <f>IFERROR(INDEX(PLAYERIDMAP2[PLAYERNAME],MATCH(ROW()-ROW(AO$1),FIRSTBASE,0)),"")</f>
        <v/>
      </c>
      <c r="AP1171" t="str">
        <f>IF(PLAYERIDMAP2[[#This Row],[POS]]="2B",MAX(AP$1:AP1170)+1,"")</f>
        <v/>
      </c>
      <c r="AQ1171" t="str">
        <f>IFERROR(INDEX(PLAYERIDMAP2[PLAYERNAME],MATCH(ROW()-ROW(AQ$1),SECONDBASE,0)),"")</f>
        <v/>
      </c>
      <c r="AR1171" t="str">
        <f>IF(PLAYERIDMAP2[[#This Row],[POS]]="3B",MAX(AR$1:AR1170)+1,"")</f>
        <v/>
      </c>
      <c r="AS1171" t="str">
        <f>IFERROR(INDEX(PLAYERIDMAP2[PLAYERNAME],MATCH(ROW()-ROW(AS$1),THIRDBASE,0)),"")</f>
        <v/>
      </c>
      <c r="AT1171" t="str">
        <f>IF(PLAYERIDMAP2[[#This Row],[POS]]="SS",MAX(AT$1:AT1170)+1,"")</f>
        <v/>
      </c>
      <c r="AU1171" t="str">
        <f>IFERROR(INDEX(PLAYERIDMAP2[PLAYERNAME],MATCH(ROW()-ROW(AU$1),SHORTSTOP,0)),"")</f>
        <v/>
      </c>
      <c r="AV1171" t="str">
        <f>IF(PLAYERIDMAP2[[#This Row],[POS]]="OF",MAX(AV$1:AV1170)+1,"")</f>
        <v/>
      </c>
      <c r="AW1171" t="str">
        <f>IFERROR(INDEX(PLAYERIDMAP2[PLAYERNAME],MATCH(ROW()-ROW(AW$1),OUTFIELD,0)),"")</f>
        <v/>
      </c>
      <c r="AX1171" t="str">
        <f>IF(PLAYERIDMAP2[[#This Row],[POS]]&lt;&gt;"P",MAX(AX$1:AX1170)+1,"")</f>
        <v/>
      </c>
      <c r="AY1171" t="str">
        <f>IFERROR(INDEX(PLAYERIDMAP2[PLAYERNAME],MATCH(ROW()-ROW(AY$1),HITTERS,0)),"")</f>
        <v/>
      </c>
      <c r="AZ1171">
        <f>IF(PLAYERIDMAP2[[#This Row],[POS]]="P",MAX(AZ$1:AZ1170)+1,"")</f>
        <v>554</v>
      </c>
      <c r="BA1171" t="str">
        <f>IFERROR(INDEX(PLAYERIDMAP2[PLAYERNAME],MATCH(ROW()-ROW(BA$1),PITCHERS,0)),"")</f>
        <v/>
      </c>
    </row>
    <row r="1172" spans="1:53" x14ac:dyDescent="0.25">
      <c r="A1172" t="s">
        <v>14660</v>
      </c>
      <c r="B1172" t="s">
        <v>8979</v>
      </c>
      <c r="C1172" s="1">
        <v>28758</v>
      </c>
      <c r="D1172" t="s">
        <v>17578</v>
      </c>
      <c r="E1172" t="s">
        <v>20288</v>
      </c>
      <c r="F1172" t="s">
        <v>11016</v>
      </c>
      <c r="G1172" t="s">
        <v>11016</v>
      </c>
      <c r="H1172" t="s">
        <v>10988</v>
      </c>
      <c r="I1172" t="s">
        <v>20289</v>
      </c>
      <c r="K1172">
        <v>334492</v>
      </c>
      <c r="M1172">
        <v>200754</v>
      </c>
      <c r="N1172" t="s">
        <v>8979</v>
      </c>
      <c r="O1172" t="s">
        <v>16263</v>
      </c>
      <c r="P1172" t="s">
        <v>14660</v>
      </c>
      <c r="V1172" t="s">
        <v>16264</v>
      </c>
      <c r="W1172">
        <v>1173</v>
      </c>
      <c r="AA1172" t="s">
        <v>5703</v>
      </c>
      <c r="AB1172" t="s">
        <v>5703</v>
      </c>
      <c r="AD1172" t="s">
        <v>16692</v>
      </c>
      <c r="AL1172" t="str">
        <f>IF(PLAYERIDMAP2[[#This Row],[POS]]="C",MAX(AL$1:AL1171)+1,"")</f>
        <v/>
      </c>
      <c r="AM1172" t="str">
        <f>IFERROR(INDEX(PLAYERIDMAP2[PLAYERNAME],MATCH(ROW()-ROW(AM$1),CATCHERS,0)),"")</f>
        <v/>
      </c>
      <c r="AN1172" t="str">
        <f>IF(PLAYERIDMAP2[[#This Row],[POS]]="1B",MAX(AN$1:AN1171)+1,"")</f>
        <v/>
      </c>
      <c r="AO1172" t="str">
        <f>IFERROR(INDEX(PLAYERIDMAP2[PLAYERNAME],MATCH(ROW()-ROW(AO$1),FIRSTBASE,0)),"")</f>
        <v/>
      </c>
      <c r="AP1172" t="str">
        <f>IF(PLAYERIDMAP2[[#This Row],[POS]]="2B",MAX(AP$1:AP1171)+1,"")</f>
        <v/>
      </c>
      <c r="AQ1172" t="str">
        <f>IFERROR(INDEX(PLAYERIDMAP2[PLAYERNAME],MATCH(ROW()-ROW(AQ$1),SECONDBASE,0)),"")</f>
        <v/>
      </c>
      <c r="AR1172" t="str">
        <f>IF(PLAYERIDMAP2[[#This Row],[POS]]="3B",MAX(AR$1:AR1171)+1,"")</f>
        <v/>
      </c>
      <c r="AS1172" t="str">
        <f>IFERROR(INDEX(PLAYERIDMAP2[PLAYERNAME],MATCH(ROW()-ROW(AS$1),THIRDBASE,0)),"")</f>
        <v/>
      </c>
      <c r="AT1172" t="str">
        <f>IF(PLAYERIDMAP2[[#This Row],[POS]]="SS",MAX(AT$1:AT1171)+1,"")</f>
        <v/>
      </c>
      <c r="AU1172" t="str">
        <f>IFERROR(INDEX(PLAYERIDMAP2[PLAYERNAME],MATCH(ROW()-ROW(AU$1),SHORTSTOP,0)),"")</f>
        <v/>
      </c>
      <c r="AV1172" t="str">
        <f>IF(PLAYERIDMAP2[[#This Row],[POS]]="OF",MAX(AV$1:AV1171)+1,"")</f>
        <v/>
      </c>
      <c r="AW1172" t="str">
        <f>IFERROR(INDEX(PLAYERIDMAP2[PLAYERNAME],MATCH(ROW()-ROW(AW$1),OUTFIELD,0)),"")</f>
        <v/>
      </c>
      <c r="AX1172" t="str">
        <f>IF(PLAYERIDMAP2[[#This Row],[POS]]&lt;&gt;"P",MAX(AX$1:AX1171)+1,"")</f>
        <v/>
      </c>
      <c r="AY1172" t="str">
        <f>IFERROR(INDEX(PLAYERIDMAP2[PLAYERNAME],MATCH(ROW()-ROW(AY$1),HITTERS,0)),"")</f>
        <v/>
      </c>
      <c r="AZ1172">
        <f>IF(PLAYERIDMAP2[[#This Row],[POS]]="P",MAX(AZ$1:AZ1171)+1,"")</f>
        <v>555</v>
      </c>
      <c r="BA1172" t="str">
        <f>IFERROR(INDEX(PLAYERIDMAP2[PLAYERNAME],MATCH(ROW()-ROW(BA$1),PITCHERS,0)),"")</f>
        <v/>
      </c>
    </row>
    <row r="1173" spans="1:53" x14ac:dyDescent="0.25">
      <c r="A1173" t="s">
        <v>14661</v>
      </c>
      <c r="B1173" t="s">
        <v>5534</v>
      </c>
      <c r="C1173" s="1">
        <v>32598</v>
      </c>
      <c r="D1173" t="s">
        <v>17819</v>
      </c>
      <c r="E1173" t="s">
        <v>17820</v>
      </c>
      <c r="F1173" t="s">
        <v>11062</v>
      </c>
      <c r="G1173" t="s">
        <v>16838</v>
      </c>
      <c r="H1173" t="s">
        <v>11110</v>
      </c>
      <c r="I1173" t="s">
        <v>17821</v>
      </c>
      <c r="J1173" t="s">
        <v>5534</v>
      </c>
      <c r="K1173">
        <v>500887</v>
      </c>
      <c r="L1173" t="s">
        <v>5534</v>
      </c>
      <c r="M1173">
        <v>1961512</v>
      </c>
      <c r="N1173" t="s">
        <v>5534</v>
      </c>
      <c r="O1173" t="s">
        <v>14662</v>
      </c>
      <c r="P1173" t="s">
        <v>14661</v>
      </c>
      <c r="Q1173">
        <v>9505</v>
      </c>
      <c r="R1173" t="s">
        <v>5534</v>
      </c>
      <c r="S1173">
        <v>31851</v>
      </c>
      <c r="T1173" t="s">
        <v>5534</v>
      </c>
      <c r="U1173" t="s">
        <v>5534</v>
      </c>
      <c r="V1173" t="s">
        <v>14663</v>
      </c>
      <c r="W1173">
        <v>51667</v>
      </c>
      <c r="X1173">
        <v>9505</v>
      </c>
      <c r="Y1173" t="s">
        <v>5534</v>
      </c>
      <c r="Z1173" t="s">
        <v>14664</v>
      </c>
      <c r="AA1173" t="s">
        <v>5703</v>
      </c>
      <c r="AB1173" t="s">
        <v>5703</v>
      </c>
      <c r="AC1173" t="s">
        <v>5534</v>
      </c>
      <c r="AD1173" t="s">
        <v>14664</v>
      </c>
      <c r="AE1173">
        <v>12765</v>
      </c>
      <c r="AH1173" t="s">
        <v>5534</v>
      </c>
      <c r="AL1173">
        <f>IF(PLAYERIDMAP2[[#This Row],[POS]]="C",MAX(AL$1:AL1172)+1,"")</f>
        <v>83</v>
      </c>
      <c r="AM1173" t="str">
        <f>IFERROR(INDEX(PLAYERIDMAP2[PLAYERNAME],MATCH(ROW()-ROW(AM$1),CATCHERS,0)),"")</f>
        <v/>
      </c>
      <c r="AN1173" t="str">
        <f>IF(PLAYERIDMAP2[[#This Row],[POS]]="1B",MAX(AN$1:AN1172)+1,"")</f>
        <v/>
      </c>
      <c r="AO1173" t="str">
        <f>IFERROR(INDEX(PLAYERIDMAP2[PLAYERNAME],MATCH(ROW()-ROW(AO$1),FIRSTBASE,0)),"")</f>
        <v/>
      </c>
      <c r="AP1173" t="str">
        <f>IF(PLAYERIDMAP2[[#This Row],[POS]]="2B",MAX(AP$1:AP1172)+1,"")</f>
        <v/>
      </c>
      <c r="AQ1173" t="str">
        <f>IFERROR(INDEX(PLAYERIDMAP2[PLAYERNAME],MATCH(ROW()-ROW(AQ$1),SECONDBASE,0)),"")</f>
        <v/>
      </c>
      <c r="AR1173" t="str">
        <f>IF(PLAYERIDMAP2[[#This Row],[POS]]="3B",MAX(AR$1:AR1172)+1,"")</f>
        <v/>
      </c>
      <c r="AS1173" t="str">
        <f>IFERROR(INDEX(PLAYERIDMAP2[PLAYERNAME],MATCH(ROW()-ROW(AS$1),THIRDBASE,0)),"")</f>
        <v/>
      </c>
      <c r="AT1173" t="str">
        <f>IF(PLAYERIDMAP2[[#This Row],[POS]]="SS",MAX(AT$1:AT1172)+1,"")</f>
        <v/>
      </c>
      <c r="AU1173" t="str">
        <f>IFERROR(INDEX(PLAYERIDMAP2[PLAYERNAME],MATCH(ROW()-ROW(AU$1),SHORTSTOP,0)),"")</f>
        <v/>
      </c>
      <c r="AV1173" t="str">
        <f>IF(PLAYERIDMAP2[[#This Row],[POS]]="OF",MAX(AV$1:AV1172)+1,"")</f>
        <v/>
      </c>
      <c r="AW1173" t="str">
        <f>IFERROR(INDEX(PLAYERIDMAP2[PLAYERNAME],MATCH(ROW()-ROW(AW$1),OUTFIELD,0)),"")</f>
        <v/>
      </c>
      <c r="AX1173">
        <f>IF(PLAYERIDMAP2[[#This Row],[POS]]&lt;&gt;"P",MAX(AX$1:AX1172)+1,"")</f>
        <v>617</v>
      </c>
      <c r="AY1173" t="str">
        <f>IFERROR(INDEX(PLAYERIDMAP2[PLAYERNAME],MATCH(ROW()-ROW(AY$1),HITTERS,0)),"")</f>
        <v/>
      </c>
      <c r="AZ1173" t="str">
        <f>IF(PLAYERIDMAP2[[#This Row],[POS]]="P",MAX(AZ$1:AZ1172)+1,"")</f>
        <v/>
      </c>
      <c r="BA1173" t="str">
        <f>IFERROR(INDEX(PLAYERIDMAP2[PLAYERNAME],MATCH(ROW()-ROW(BA$1),PITCHERS,0)),"")</f>
        <v/>
      </c>
    </row>
    <row r="1174" spans="1:53" x14ac:dyDescent="0.25">
      <c r="A1174" t="s">
        <v>17954</v>
      </c>
      <c r="B1174" t="s">
        <v>5282</v>
      </c>
      <c r="C1174" s="1">
        <v>32833</v>
      </c>
      <c r="D1174" t="s">
        <v>16850</v>
      </c>
      <c r="E1174" t="s">
        <v>17955</v>
      </c>
      <c r="F1174" t="s">
        <v>11062</v>
      </c>
      <c r="G1174" t="s">
        <v>16838</v>
      </c>
      <c r="H1174" t="s">
        <v>5706</v>
      </c>
      <c r="I1174" t="s">
        <v>17956</v>
      </c>
      <c r="J1174" t="s">
        <v>5282</v>
      </c>
      <c r="K1174">
        <v>517369</v>
      </c>
      <c r="L1174" t="s">
        <v>5282</v>
      </c>
      <c r="M1174">
        <v>1741055</v>
      </c>
      <c r="N1174" t="s">
        <v>5282</v>
      </c>
      <c r="O1174" t="s">
        <v>17957</v>
      </c>
      <c r="P1174" t="s">
        <v>17954</v>
      </c>
      <c r="Q1174">
        <v>9843</v>
      </c>
      <c r="R1174" t="s">
        <v>5282</v>
      </c>
      <c r="S1174">
        <v>30817</v>
      </c>
      <c r="T1174" t="s">
        <v>5282</v>
      </c>
      <c r="V1174" t="s">
        <v>17958</v>
      </c>
      <c r="W1174">
        <v>57268</v>
      </c>
      <c r="X1174">
        <v>9843</v>
      </c>
      <c r="Y1174" t="s">
        <v>17959</v>
      </c>
      <c r="Z1174" t="s">
        <v>17960</v>
      </c>
      <c r="AA1174" t="s">
        <v>5703</v>
      </c>
      <c r="AB1174" t="s">
        <v>5703</v>
      </c>
      <c r="AD1174" t="s">
        <v>17960</v>
      </c>
      <c r="AF1174" t="s">
        <v>5282</v>
      </c>
      <c r="AG1174">
        <v>13575</v>
      </c>
      <c r="AL1174" t="str">
        <f>IF(PLAYERIDMAP2[[#This Row],[POS]]="C",MAX(AL$1:AL1173)+1,"")</f>
        <v/>
      </c>
      <c r="AM1174" t="str">
        <f>IFERROR(INDEX(PLAYERIDMAP2[PLAYERNAME],MATCH(ROW()-ROW(AM$1),CATCHERS,0)),"")</f>
        <v/>
      </c>
      <c r="AN1174" t="str">
        <f>IF(PLAYERIDMAP2[[#This Row],[POS]]="1B",MAX(AN$1:AN1173)+1,"")</f>
        <v/>
      </c>
      <c r="AO1174" t="str">
        <f>IFERROR(INDEX(PLAYERIDMAP2[PLAYERNAME],MATCH(ROW()-ROW(AO$1),FIRSTBASE,0)),"")</f>
        <v/>
      </c>
      <c r="AP1174">
        <f>IF(PLAYERIDMAP2[[#This Row],[POS]]="2B",MAX(AP$1:AP1173)+1,"")</f>
        <v>86</v>
      </c>
      <c r="AQ1174" t="str">
        <f>IFERROR(INDEX(PLAYERIDMAP2[PLAYERNAME],MATCH(ROW()-ROW(AQ$1),SECONDBASE,0)),"")</f>
        <v/>
      </c>
      <c r="AR1174" t="str">
        <f>IF(PLAYERIDMAP2[[#This Row],[POS]]="3B",MAX(AR$1:AR1173)+1,"")</f>
        <v/>
      </c>
      <c r="AS1174" t="str">
        <f>IFERROR(INDEX(PLAYERIDMAP2[PLAYERNAME],MATCH(ROW()-ROW(AS$1),THIRDBASE,0)),"")</f>
        <v/>
      </c>
      <c r="AT1174" t="str">
        <f>IF(PLAYERIDMAP2[[#This Row],[POS]]="SS",MAX(AT$1:AT1173)+1,"")</f>
        <v/>
      </c>
      <c r="AU1174" t="str">
        <f>IFERROR(INDEX(PLAYERIDMAP2[PLAYERNAME],MATCH(ROW()-ROW(AU$1),SHORTSTOP,0)),"")</f>
        <v/>
      </c>
      <c r="AV1174" t="str">
        <f>IF(PLAYERIDMAP2[[#This Row],[POS]]="OF",MAX(AV$1:AV1173)+1,"")</f>
        <v/>
      </c>
      <c r="AW1174" t="str">
        <f>IFERROR(INDEX(PLAYERIDMAP2[PLAYERNAME],MATCH(ROW()-ROW(AW$1),OUTFIELD,0)),"")</f>
        <v/>
      </c>
      <c r="AX1174">
        <f>IF(PLAYERIDMAP2[[#This Row],[POS]]&lt;&gt;"P",MAX(AX$1:AX1173)+1,"")</f>
        <v>618</v>
      </c>
      <c r="AY1174" t="str">
        <f>IFERROR(INDEX(PLAYERIDMAP2[PLAYERNAME],MATCH(ROW()-ROW(AY$1),HITTERS,0)),"")</f>
        <v/>
      </c>
      <c r="AZ1174" t="str">
        <f>IF(PLAYERIDMAP2[[#This Row],[POS]]="P",MAX(AZ$1:AZ1173)+1,"")</f>
        <v/>
      </c>
      <c r="BA1174" t="str">
        <f>IFERROR(INDEX(PLAYERIDMAP2[PLAYERNAME],MATCH(ROW()-ROW(BA$1),PITCHERS,0)),"")</f>
        <v/>
      </c>
    </row>
    <row r="1175" spans="1:53" x14ac:dyDescent="0.25">
      <c r="A1175" t="s">
        <v>18224</v>
      </c>
      <c r="B1175" t="s">
        <v>5407</v>
      </c>
      <c r="C1175" s="1">
        <v>33252</v>
      </c>
      <c r="D1175" t="s">
        <v>18225</v>
      </c>
      <c r="E1175" t="s">
        <v>18226</v>
      </c>
      <c r="F1175" t="s">
        <v>11027</v>
      </c>
      <c r="G1175" t="s">
        <v>16838</v>
      </c>
      <c r="H1175" t="s">
        <v>10998</v>
      </c>
      <c r="I1175" t="s">
        <v>18227</v>
      </c>
      <c r="J1175" t="s">
        <v>5407</v>
      </c>
      <c r="K1175">
        <v>572039</v>
      </c>
      <c r="L1175" t="s">
        <v>5407</v>
      </c>
      <c r="M1175">
        <v>2044751</v>
      </c>
      <c r="N1175" t="s">
        <v>5407</v>
      </c>
      <c r="P1175" t="s">
        <v>18224</v>
      </c>
      <c r="Q1175">
        <v>9628</v>
      </c>
      <c r="R1175" t="s">
        <v>5407</v>
      </c>
      <c r="S1175">
        <v>32842</v>
      </c>
      <c r="T1175" t="s">
        <v>5407</v>
      </c>
      <c r="W1175">
        <v>100059</v>
      </c>
      <c r="X1175">
        <v>9628</v>
      </c>
      <c r="Y1175" t="s">
        <v>5407</v>
      </c>
      <c r="Z1175" t="s">
        <v>18228</v>
      </c>
      <c r="AA1175" t="s">
        <v>5703</v>
      </c>
      <c r="AB1175" t="s">
        <v>5703</v>
      </c>
      <c r="AD1175" t="s">
        <v>18228</v>
      </c>
      <c r="AL1175" t="str">
        <f>IF(PLAYERIDMAP2[[#This Row],[POS]]="C",MAX(AL$1:AL1174)+1,"")</f>
        <v/>
      </c>
      <c r="AM1175" t="str">
        <f>IFERROR(INDEX(PLAYERIDMAP2[PLAYERNAME],MATCH(ROW()-ROW(AM$1),CATCHERS,0)),"")</f>
        <v/>
      </c>
      <c r="AN1175" t="str">
        <f>IF(PLAYERIDMAP2[[#This Row],[POS]]="1B",MAX(AN$1:AN1174)+1,"")</f>
        <v/>
      </c>
      <c r="AO1175" t="str">
        <f>IFERROR(INDEX(PLAYERIDMAP2[PLAYERNAME],MATCH(ROW()-ROW(AO$1),FIRSTBASE,0)),"")</f>
        <v/>
      </c>
      <c r="AP1175" t="str">
        <f>IF(PLAYERIDMAP2[[#This Row],[POS]]="2B",MAX(AP$1:AP1174)+1,"")</f>
        <v/>
      </c>
      <c r="AQ1175" t="str">
        <f>IFERROR(INDEX(PLAYERIDMAP2[PLAYERNAME],MATCH(ROW()-ROW(AQ$1),SECONDBASE,0)),"")</f>
        <v/>
      </c>
      <c r="AR1175" t="str">
        <f>IF(PLAYERIDMAP2[[#This Row],[POS]]="3B",MAX(AR$1:AR1174)+1,"")</f>
        <v/>
      </c>
      <c r="AS1175" t="str">
        <f>IFERROR(INDEX(PLAYERIDMAP2[PLAYERNAME],MATCH(ROW()-ROW(AS$1),THIRDBASE,0)),"")</f>
        <v/>
      </c>
      <c r="AT1175" t="str">
        <f>IF(PLAYERIDMAP2[[#This Row],[POS]]="SS",MAX(AT$1:AT1174)+1,"")</f>
        <v/>
      </c>
      <c r="AU1175" t="str">
        <f>IFERROR(INDEX(PLAYERIDMAP2[PLAYERNAME],MATCH(ROW()-ROW(AU$1),SHORTSTOP,0)),"")</f>
        <v/>
      </c>
      <c r="AV1175">
        <f>IF(PLAYERIDMAP2[[#This Row],[POS]]="OF",MAX(AV$1:AV1174)+1,"")</f>
        <v>239</v>
      </c>
      <c r="AW1175" t="str">
        <f>IFERROR(INDEX(PLAYERIDMAP2[PLAYERNAME],MATCH(ROW()-ROW(AW$1),OUTFIELD,0)),"")</f>
        <v/>
      </c>
      <c r="AX1175">
        <f>IF(PLAYERIDMAP2[[#This Row],[POS]]&lt;&gt;"P",MAX(AX$1:AX1174)+1,"")</f>
        <v>619</v>
      </c>
      <c r="AY1175" t="str">
        <f>IFERROR(INDEX(PLAYERIDMAP2[PLAYERNAME],MATCH(ROW()-ROW(AY$1),HITTERS,0)),"")</f>
        <v/>
      </c>
      <c r="AZ1175" t="str">
        <f>IF(PLAYERIDMAP2[[#This Row],[POS]]="P",MAX(AZ$1:AZ1174)+1,"")</f>
        <v/>
      </c>
      <c r="BA1175" t="str">
        <f>IFERROR(INDEX(PLAYERIDMAP2[PLAYERNAME],MATCH(ROW()-ROW(BA$1),PITCHERS,0)),"")</f>
        <v/>
      </c>
    </row>
    <row r="1176" spans="1:53" x14ac:dyDescent="0.25">
      <c r="A1176" t="s">
        <v>18199</v>
      </c>
      <c r="B1176" t="s">
        <v>5079</v>
      </c>
      <c r="C1176" s="1">
        <v>33295</v>
      </c>
      <c r="D1176" t="s">
        <v>17258</v>
      </c>
      <c r="E1176" t="s">
        <v>18200</v>
      </c>
      <c r="F1176" t="s">
        <v>11302</v>
      </c>
      <c r="G1176" t="s">
        <v>16838</v>
      </c>
      <c r="H1176" t="s">
        <v>11110</v>
      </c>
      <c r="I1176" t="s">
        <v>18201</v>
      </c>
      <c r="J1176" t="s">
        <v>5079</v>
      </c>
      <c r="K1176">
        <v>608700</v>
      </c>
      <c r="L1176" t="s">
        <v>5079</v>
      </c>
      <c r="M1176">
        <v>2066320</v>
      </c>
      <c r="N1176" t="s">
        <v>5079</v>
      </c>
      <c r="P1176" t="s">
        <v>18199</v>
      </c>
      <c r="Q1176">
        <v>9596</v>
      </c>
      <c r="R1176" t="s">
        <v>5079</v>
      </c>
      <c r="S1176">
        <v>33132</v>
      </c>
      <c r="T1176" t="s">
        <v>5079</v>
      </c>
      <c r="V1176" t="s">
        <v>18202</v>
      </c>
      <c r="W1176">
        <v>100316</v>
      </c>
      <c r="X1176">
        <v>9596</v>
      </c>
      <c r="Y1176" t="s">
        <v>5079</v>
      </c>
      <c r="Z1176" t="s">
        <v>18203</v>
      </c>
      <c r="AA1176" t="s">
        <v>5703</v>
      </c>
      <c r="AB1176" t="s">
        <v>5703</v>
      </c>
      <c r="AD1176" t="s">
        <v>18203</v>
      </c>
      <c r="AF1176" t="s">
        <v>5079</v>
      </c>
      <c r="AG1176">
        <v>52171</v>
      </c>
      <c r="AH1176" t="s">
        <v>5079</v>
      </c>
      <c r="AL1176">
        <f>IF(PLAYERIDMAP2[[#This Row],[POS]]="C",MAX(AL$1:AL1175)+1,"")</f>
        <v>84</v>
      </c>
      <c r="AM1176" t="str">
        <f>IFERROR(INDEX(PLAYERIDMAP2[PLAYERNAME],MATCH(ROW()-ROW(AM$1),CATCHERS,0)),"")</f>
        <v/>
      </c>
      <c r="AN1176" t="str">
        <f>IF(PLAYERIDMAP2[[#This Row],[POS]]="1B",MAX(AN$1:AN1175)+1,"")</f>
        <v/>
      </c>
      <c r="AO1176" t="str">
        <f>IFERROR(INDEX(PLAYERIDMAP2[PLAYERNAME],MATCH(ROW()-ROW(AO$1),FIRSTBASE,0)),"")</f>
        <v/>
      </c>
      <c r="AP1176" t="str">
        <f>IF(PLAYERIDMAP2[[#This Row],[POS]]="2B",MAX(AP$1:AP1175)+1,"")</f>
        <v/>
      </c>
      <c r="AQ1176" t="str">
        <f>IFERROR(INDEX(PLAYERIDMAP2[PLAYERNAME],MATCH(ROW()-ROW(AQ$1),SECONDBASE,0)),"")</f>
        <v/>
      </c>
      <c r="AR1176" t="str">
        <f>IF(PLAYERIDMAP2[[#This Row],[POS]]="3B",MAX(AR$1:AR1175)+1,"")</f>
        <v/>
      </c>
      <c r="AS1176" t="str">
        <f>IFERROR(INDEX(PLAYERIDMAP2[PLAYERNAME],MATCH(ROW()-ROW(AS$1),THIRDBASE,0)),"")</f>
        <v/>
      </c>
      <c r="AT1176" t="str">
        <f>IF(PLAYERIDMAP2[[#This Row],[POS]]="SS",MAX(AT$1:AT1175)+1,"")</f>
        <v/>
      </c>
      <c r="AU1176" t="str">
        <f>IFERROR(INDEX(PLAYERIDMAP2[PLAYERNAME],MATCH(ROW()-ROW(AU$1),SHORTSTOP,0)),"")</f>
        <v/>
      </c>
      <c r="AV1176" t="str">
        <f>IF(PLAYERIDMAP2[[#This Row],[POS]]="OF",MAX(AV$1:AV1175)+1,"")</f>
        <v/>
      </c>
      <c r="AW1176" t="str">
        <f>IFERROR(INDEX(PLAYERIDMAP2[PLAYERNAME],MATCH(ROW()-ROW(AW$1),OUTFIELD,0)),"")</f>
        <v/>
      </c>
      <c r="AX1176">
        <f>IF(PLAYERIDMAP2[[#This Row],[POS]]&lt;&gt;"P",MAX(AX$1:AX1175)+1,"")</f>
        <v>620</v>
      </c>
      <c r="AY1176" t="str">
        <f>IFERROR(INDEX(PLAYERIDMAP2[PLAYERNAME],MATCH(ROW()-ROW(AY$1),HITTERS,0)),"")</f>
        <v/>
      </c>
      <c r="AZ1176" t="str">
        <f>IF(PLAYERIDMAP2[[#This Row],[POS]]="P",MAX(AZ$1:AZ1175)+1,"")</f>
        <v/>
      </c>
      <c r="BA1176" t="str">
        <f>IFERROR(INDEX(PLAYERIDMAP2[PLAYERNAME],MATCH(ROW()-ROW(BA$1),PITCHERS,0)),"")</f>
        <v/>
      </c>
    </row>
    <row r="1177" spans="1:53" x14ac:dyDescent="0.25">
      <c r="A1177" t="s">
        <v>14665</v>
      </c>
      <c r="B1177" t="s">
        <v>5522</v>
      </c>
      <c r="C1177" s="1">
        <v>31578</v>
      </c>
      <c r="D1177" t="s">
        <v>16864</v>
      </c>
      <c r="E1177" t="s">
        <v>19434</v>
      </c>
      <c r="F1177" t="s">
        <v>11040</v>
      </c>
      <c r="G1177" t="s">
        <v>14693</v>
      </c>
      <c r="H1177" t="s">
        <v>5705</v>
      </c>
      <c r="I1177" t="s">
        <v>19435</v>
      </c>
      <c r="J1177" t="s">
        <v>5522</v>
      </c>
      <c r="K1177">
        <v>461858</v>
      </c>
      <c r="L1177" t="s">
        <v>5522</v>
      </c>
      <c r="M1177">
        <v>1103761</v>
      </c>
      <c r="N1177" t="s">
        <v>5522</v>
      </c>
      <c r="O1177" t="s">
        <v>14666</v>
      </c>
      <c r="P1177" t="s">
        <v>14665</v>
      </c>
      <c r="Q1177">
        <v>8733</v>
      </c>
      <c r="R1177" t="s">
        <v>5522</v>
      </c>
      <c r="S1177">
        <v>29441</v>
      </c>
      <c r="T1177" t="s">
        <v>5522</v>
      </c>
      <c r="U1177" t="s">
        <v>5522</v>
      </c>
      <c r="V1177" t="s">
        <v>14667</v>
      </c>
      <c r="W1177">
        <v>46607</v>
      </c>
      <c r="X1177">
        <v>8733</v>
      </c>
      <c r="Y1177" t="s">
        <v>5522</v>
      </c>
      <c r="Z1177" t="s">
        <v>14668</v>
      </c>
      <c r="AA1177" t="s">
        <v>5703</v>
      </c>
      <c r="AB1177" t="s">
        <v>5703</v>
      </c>
      <c r="AC1177" t="s">
        <v>5522</v>
      </c>
      <c r="AD1177" t="s">
        <v>14668</v>
      </c>
      <c r="AE1177">
        <v>8273</v>
      </c>
      <c r="AF1177" t="s">
        <v>5522</v>
      </c>
      <c r="AG1177">
        <v>12236</v>
      </c>
      <c r="AH1177" t="s">
        <v>5522</v>
      </c>
      <c r="AL1177" t="str">
        <f>IF(PLAYERIDMAP2[[#This Row],[POS]]="C",MAX(AL$1:AL1176)+1,"")</f>
        <v/>
      </c>
      <c r="AM1177" t="str">
        <f>IFERROR(INDEX(PLAYERIDMAP2[PLAYERNAME],MATCH(ROW()-ROW(AM$1),CATCHERS,0)),"")</f>
        <v/>
      </c>
      <c r="AN1177" t="str">
        <f>IF(PLAYERIDMAP2[[#This Row],[POS]]="1B",MAX(AN$1:AN1176)+1,"")</f>
        <v/>
      </c>
      <c r="AO1177" t="str">
        <f>IFERROR(INDEX(PLAYERIDMAP2[PLAYERNAME],MATCH(ROW()-ROW(AO$1),FIRSTBASE,0)),"")</f>
        <v/>
      </c>
      <c r="AP1177" t="str">
        <f>IF(PLAYERIDMAP2[[#This Row],[POS]]="2B",MAX(AP$1:AP1176)+1,"")</f>
        <v/>
      </c>
      <c r="AQ1177" t="str">
        <f>IFERROR(INDEX(PLAYERIDMAP2[PLAYERNAME],MATCH(ROW()-ROW(AQ$1),SECONDBASE,0)),"")</f>
        <v/>
      </c>
      <c r="AR1177">
        <f>IF(PLAYERIDMAP2[[#This Row],[POS]]="3B",MAX(AR$1:AR1176)+1,"")</f>
        <v>70</v>
      </c>
      <c r="AS1177" t="str">
        <f>IFERROR(INDEX(PLAYERIDMAP2[PLAYERNAME],MATCH(ROW()-ROW(AS$1),THIRDBASE,0)),"")</f>
        <v/>
      </c>
      <c r="AT1177" t="str">
        <f>IF(PLAYERIDMAP2[[#This Row],[POS]]="SS",MAX(AT$1:AT1176)+1,"")</f>
        <v/>
      </c>
      <c r="AU1177" t="str">
        <f>IFERROR(INDEX(PLAYERIDMAP2[PLAYERNAME],MATCH(ROW()-ROW(AU$1),SHORTSTOP,0)),"")</f>
        <v/>
      </c>
      <c r="AV1177" t="str">
        <f>IF(PLAYERIDMAP2[[#This Row],[POS]]="OF",MAX(AV$1:AV1176)+1,"")</f>
        <v/>
      </c>
      <c r="AW1177" t="str">
        <f>IFERROR(INDEX(PLAYERIDMAP2[PLAYERNAME],MATCH(ROW()-ROW(AW$1),OUTFIELD,0)),"")</f>
        <v/>
      </c>
      <c r="AX1177">
        <f>IF(PLAYERIDMAP2[[#This Row],[POS]]&lt;&gt;"P",MAX(AX$1:AX1176)+1,"")</f>
        <v>621</v>
      </c>
      <c r="AY1177" t="str">
        <f>IFERROR(INDEX(PLAYERIDMAP2[PLAYERNAME],MATCH(ROW()-ROW(AY$1),HITTERS,0)),"")</f>
        <v/>
      </c>
      <c r="AZ1177" t="str">
        <f>IF(PLAYERIDMAP2[[#This Row],[POS]]="P",MAX(AZ$1:AZ1176)+1,"")</f>
        <v/>
      </c>
      <c r="BA1177" t="str">
        <f>IFERROR(INDEX(PLAYERIDMAP2[PLAYERNAME],MATCH(ROW()-ROW(BA$1),PITCHERS,0)),"")</f>
        <v/>
      </c>
    </row>
    <row r="1178" spans="1:53" x14ac:dyDescent="0.25">
      <c r="A1178" t="s">
        <v>14669</v>
      </c>
      <c r="B1178" t="s">
        <v>5038</v>
      </c>
      <c r="C1178" s="1">
        <v>27837</v>
      </c>
      <c r="D1178" t="s">
        <v>17413</v>
      </c>
      <c r="E1178" t="s">
        <v>19463</v>
      </c>
      <c r="F1178" t="s">
        <v>11016</v>
      </c>
      <c r="G1178" t="s">
        <v>11016</v>
      </c>
      <c r="H1178" t="s">
        <v>10998</v>
      </c>
      <c r="I1178" t="s">
        <v>19464</v>
      </c>
      <c r="K1178">
        <v>325392</v>
      </c>
      <c r="L1178" t="s">
        <v>5038</v>
      </c>
      <c r="M1178">
        <v>223569</v>
      </c>
      <c r="N1178" t="s">
        <v>5038</v>
      </c>
      <c r="O1178" t="s">
        <v>14670</v>
      </c>
      <c r="P1178" t="s">
        <v>14669</v>
      </c>
      <c r="Q1178">
        <v>6489</v>
      </c>
      <c r="R1178" t="s">
        <v>5038</v>
      </c>
      <c r="V1178" t="s">
        <v>14671</v>
      </c>
      <c r="W1178">
        <v>12481</v>
      </c>
      <c r="Z1178" t="s">
        <v>16693</v>
      </c>
      <c r="AA1178" t="s">
        <v>10958</v>
      </c>
      <c r="AB1178" t="s">
        <v>10958</v>
      </c>
      <c r="AD1178" t="s">
        <v>16693</v>
      </c>
      <c r="AL1178" t="str">
        <f>IF(PLAYERIDMAP2[[#This Row],[POS]]="C",MAX(AL$1:AL1177)+1,"")</f>
        <v/>
      </c>
      <c r="AM1178" t="str">
        <f>IFERROR(INDEX(PLAYERIDMAP2[PLAYERNAME],MATCH(ROW()-ROW(AM$1),CATCHERS,0)),"")</f>
        <v/>
      </c>
      <c r="AN1178" t="str">
        <f>IF(PLAYERIDMAP2[[#This Row],[POS]]="1B",MAX(AN$1:AN1177)+1,"")</f>
        <v/>
      </c>
      <c r="AO1178" t="str">
        <f>IFERROR(INDEX(PLAYERIDMAP2[PLAYERNAME],MATCH(ROW()-ROW(AO$1),FIRSTBASE,0)),"")</f>
        <v/>
      </c>
      <c r="AP1178" t="str">
        <f>IF(PLAYERIDMAP2[[#This Row],[POS]]="2B",MAX(AP$1:AP1177)+1,"")</f>
        <v/>
      </c>
      <c r="AQ1178" t="str">
        <f>IFERROR(INDEX(PLAYERIDMAP2[PLAYERNAME],MATCH(ROW()-ROW(AQ$1),SECONDBASE,0)),"")</f>
        <v/>
      </c>
      <c r="AR1178" t="str">
        <f>IF(PLAYERIDMAP2[[#This Row],[POS]]="3B",MAX(AR$1:AR1177)+1,"")</f>
        <v/>
      </c>
      <c r="AS1178" t="str">
        <f>IFERROR(INDEX(PLAYERIDMAP2[PLAYERNAME],MATCH(ROW()-ROW(AS$1),THIRDBASE,0)),"")</f>
        <v/>
      </c>
      <c r="AT1178" t="str">
        <f>IF(PLAYERIDMAP2[[#This Row],[POS]]="SS",MAX(AT$1:AT1177)+1,"")</f>
        <v/>
      </c>
      <c r="AU1178" t="str">
        <f>IFERROR(INDEX(PLAYERIDMAP2[PLAYERNAME],MATCH(ROW()-ROW(AU$1),SHORTSTOP,0)),"")</f>
        <v/>
      </c>
      <c r="AV1178">
        <f>IF(PLAYERIDMAP2[[#This Row],[POS]]="OF",MAX(AV$1:AV1177)+1,"")</f>
        <v>240</v>
      </c>
      <c r="AW1178" t="str">
        <f>IFERROR(INDEX(PLAYERIDMAP2[PLAYERNAME],MATCH(ROW()-ROW(AW$1),OUTFIELD,0)),"")</f>
        <v/>
      </c>
      <c r="AX1178">
        <f>IF(PLAYERIDMAP2[[#This Row],[POS]]&lt;&gt;"P",MAX(AX$1:AX1177)+1,"")</f>
        <v>622</v>
      </c>
      <c r="AY1178" t="str">
        <f>IFERROR(INDEX(PLAYERIDMAP2[PLAYERNAME],MATCH(ROW()-ROW(AY$1),HITTERS,0)),"")</f>
        <v/>
      </c>
      <c r="AZ1178" t="str">
        <f>IF(PLAYERIDMAP2[[#This Row],[POS]]="P",MAX(AZ$1:AZ1177)+1,"")</f>
        <v/>
      </c>
      <c r="BA1178" t="str">
        <f>IFERROR(INDEX(PLAYERIDMAP2[PLAYERNAME],MATCH(ROW()-ROW(BA$1),PITCHERS,0)),"")</f>
        <v/>
      </c>
    </row>
    <row r="1179" spans="1:53" x14ac:dyDescent="0.25">
      <c r="A1179" t="s">
        <v>14672</v>
      </c>
      <c r="B1179" t="s">
        <v>5376</v>
      </c>
      <c r="C1179" s="1">
        <v>33495</v>
      </c>
      <c r="D1179" t="s">
        <v>20000</v>
      </c>
      <c r="E1179" t="s">
        <v>17405</v>
      </c>
      <c r="F1179" t="s">
        <v>11092</v>
      </c>
      <c r="G1179" t="s">
        <v>16838</v>
      </c>
      <c r="H1179" t="s">
        <v>10998</v>
      </c>
      <c r="I1179" t="s">
        <v>20001</v>
      </c>
      <c r="J1179" t="s">
        <v>5376</v>
      </c>
      <c r="K1179">
        <v>570256</v>
      </c>
      <c r="L1179" t="s">
        <v>5376</v>
      </c>
      <c r="M1179">
        <v>1954592</v>
      </c>
      <c r="N1179" t="s">
        <v>5376</v>
      </c>
      <c r="O1179" t="s">
        <v>20002</v>
      </c>
      <c r="P1179" t="s">
        <v>14672</v>
      </c>
      <c r="Q1179">
        <v>9613</v>
      </c>
      <c r="R1179" t="s">
        <v>5376</v>
      </c>
      <c r="S1179">
        <v>32950</v>
      </c>
      <c r="T1179" t="s">
        <v>5376</v>
      </c>
      <c r="U1179" t="s">
        <v>5376</v>
      </c>
      <c r="V1179" t="s">
        <v>14673</v>
      </c>
      <c r="W1179">
        <v>66245</v>
      </c>
      <c r="X1179">
        <v>9613</v>
      </c>
      <c r="Y1179" t="s">
        <v>5376</v>
      </c>
      <c r="Z1179" t="s">
        <v>14674</v>
      </c>
      <c r="AA1179" t="s">
        <v>10958</v>
      </c>
      <c r="AB1179" t="s">
        <v>10958</v>
      </c>
      <c r="AC1179" t="s">
        <v>5376</v>
      </c>
      <c r="AD1179" t="s">
        <v>14674</v>
      </c>
      <c r="AE1179">
        <v>12634</v>
      </c>
      <c r="AF1179" t="s">
        <v>5376</v>
      </c>
      <c r="AG1179">
        <v>17382</v>
      </c>
      <c r="AH1179" t="s">
        <v>5376</v>
      </c>
      <c r="AL1179" t="str">
        <f>IF(PLAYERIDMAP2[[#This Row],[POS]]="C",MAX(AL$1:AL1178)+1,"")</f>
        <v/>
      </c>
      <c r="AM1179" t="str">
        <f>IFERROR(INDEX(PLAYERIDMAP2[PLAYERNAME],MATCH(ROW()-ROW(AM$1),CATCHERS,0)),"")</f>
        <v/>
      </c>
      <c r="AN1179" t="str">
        <f>IF(PLAYERIDMAP2[[#This Row],[POS]]="1B",MAX(AN$1:AN1178)+1,"")</f>
        <v/>
      </c>
      <c r="AO1179" t="str">
        <f>IFERROR(INDEX(PLAYERIDMAP2[PLAYERNAME],MATCH(ROW()-ROW(AO$1),FIRSTBASE,0)),"")</f>
        <v/>
      </c>
      <c r="AP1179" t="str">
        <f>IF(PLAYERIDMAP2[[#This Row],[POS]]="2B",MAX(AP$1:AP1178)+1,"")</f>
        <v/>
      </c>
      <c r="AQ1179" t="str">
        <f>IFERROR(INDEX(PLAYERIDMAP2[PLAYERNAME],MATCH(ROW()-ROW(AQ$1),SECONDBASE,0)),"")</f>
        <v/>
      </c>
      <c r="AR1179" t="str">
        <f>IF(PLAYERIDMAP2[[#This Row],[POS]]="3B",MAX(AR$1:AR1178)+1,"")</f>
        <v/>
      </c>
      <c r="AS1179" t="str">
        <f>IFERROR(INDEX(PLAYERIDMAP2[PLAYERNAME],MATCH(ROW()-ROW(AS$1),THIRDBASE,0)),"")</f>
        <v/>
      </c>
      <c r="AT1179" t="str">
        <f>IF(PLAYERIDMAP2[[#This Row],[POS]]="SS",MAX(AT$1:AT1178)+1,"")</f>
        <v/>
      </c>
      <c r="AU1179" t="str">
        <f>IFERROR(INDEX(PLAYERIDMAP2[PLAYERNAME],MATCH(ROW()-ROW(AU$1),SHORTSTOP,0)),"")</f>
        <v/>
      </c>
      <c r="AV1179">
        <f>IF(PLAYERIDMAP2[[#This Row],[POS]]="OF",MAX(AV$1:AV1178)+1,"")</f>
        <v>241</v>
      </c>
      <c r="AW1179" t="str">
        <f>IFERROR(INDEX(PLAYERIDMAP2[PLAYERNAME],MATCH(ROW()-ROW(AW$1),OUTFIELD,0)),"")</f>
        <v/>
      </c>
      <c r="AX1179">
        <f>IF(PLAYERIDMAP2[[#This Row],[POS]]&lt;&gt;"P",MAX(AX$1:AX1178)+1,"")</f>
        <v>623</v>
      </c>
      <c r="AY1179" t="str">
        <f>IFERROR(INDEX(PLAYERIDMAP2[PLAYERNAME],MATCH(ROW()-ROW(AY$1),HITTERS,0)),"")</f>
        <v/>
      </c>
      <c r="AZ1179" t="str">
        <f>IF(PLAYERIDMAP2[[#This Row],[POS]]="P",MAX(AZ$1:AZ1178)+1,"")</f>
        <v/>
      </c>
      <c r="BA1179" t="str">
        <f>IFERROR(INDEX(PLAYERIDMAP2[PLAYERNAME],MATCH(ROW()-ROW(BA$1),PITCHERS,0)),"")</f>
        <v/>
      </c>
    </row>
    <row r="1180" spans="1:53" x14ac:dyDescent="0.25">
      <c r="A1180" t="s">
        <v>14675</v>
      </c>
      <c r="B1180" t="s">
        <v>4837</v>
      </c>
      <c r="C1180" s="1">
        <v>27677</v>
      </c>
      <c r="D1180" t="s">
        <v>17404</v>
      </c>
      <c r="E1180" t="s">
        <v>17405</v>
      </c>
      <c r="F1180" t="s">
        <v>11082</v>
      </c>
      <c r="G1180" t="s">
        <v>16838</v>
      </c>
      <c r="H1180" t="s">
        <v>5705</v>
      </c>
      <c r="I1180" t="s">
        <v>17406</v>
      </c>
      <c r="K1180">
        <v>135784</v>
      </c>
      <c r="L1180" t="s">
        <v>4837</v>
      </c>
      <c r="M1180">
        <v>11714</v>
      </c>
      <c r="N1180" t="s">
        <v>4837</v>
      </c>
      <c r="O1180" t="s">
        <v>14676</v>
      </c>
      <c r="P1180" t="s">
        <v>14675</v>
      </c>
      <c r="Q1180">
        <v>6049</v>
      </c>
      <c r="R1180" t="s">
        <v>4837</v>
      </c>
      <c r="S1180">
        <v>3888</v>
      </c>
      <c r="T1180" t="s">
        <v>4837</v>
      </c>
      <c r="V1180" t="s">
        <v>14677</v>
      </c>
      <c r="W1180">
        <v>684</v>
      </c>
      <c r="X1180">
        <v>6049</v>
      </c>
      <c r="Y1180" t="s">
        <v>4837</v>
      </c>
      <c r="Z1180" t="s">
        <v>16694</v>
      </c>
      <c r="AA1180" t="s">
        <v>5703</v>
      </c>
      <c r="AB1180" t="s">
        <v>5703</v>
      </c>
      <c r="AD1180" t="s">
        <v>16694</v>
      </c>
      <c r="AL1180" t="str">
        <f>IF(PLAYERIDMAP2[[#This Row],[POS]]="C",MAX(AL$1:AL1179)+1,"")</f>
        <v/>
      </c>
      <c r="AM1180" t="str">
        <f>IFERROR(INDEX(PLAYERIDMAP2[PLAYERNAME],MATCH(ROW()-ROW(AM$1),CATCHERS,0)),"")</f>
        <v/>
      </c>
      <c r="AN1180" t="str">
        <f>IF(PLAYERIDMAP2[[#This Row],[POS]]="1B",MAX(AN$1:AN1179)+1,"")</f>
        <v/>
      </c>
      <c r="AO1180" t="str">
        <f>IFERROR(INDEX(PLAYERIDMAP2[PLAYERNAME],MATCH(ROW()-ROW(AO$1),FIRSTBASE,0)),"")</f>
        <v/>
      </c>
      <c r="AP1180" t="str">
        <f>IF(PLAYERIDMAP2[[#This Row],[POS]]="2B",MAX(AP$1:AP1179)+1,"")</f>
        <v/>
      </c>
      <c r="AQ1180" t="str">
        <f>IFERROR(INDEX(PLAYERIDMAP2[PLAYERNAME],MATCH(ROW()-ROW(AQ$1),SECONDBASE,0)),"")</f>
        <v/>
      </c>
      <c r="AR1180">
        <f>IF(PLAYERIDMAP2[[#This Row],[POS]]="3B",MAX(AR$1:AR1179)+1,"")</f>
        <v>71</v>
      </c>
      <c r="AS1180" t="str">
        <f>IFERROR(INDEX(PLAYERIDMAP2[PLAYERNAME],MATCH(ROW()-ROW(AS$1),THIRDBASE,0)),"")</f>
        <v/>
      </c>
      <c r="AT1180" t="str">
        <f>IF(PLAYERIDMAP2[[#This Row],[POS]]="SS",MAX(AT$1:AT1179)+1,"")</f>
        <v/>
      </c>
      <c r="AU1180" t="str">
        <f>IFERROR(INDEX(PLAYERIDMAP2[PLAYERNAME],MATCH(ROW()-ROW(AU$1),SHORTSTOP,0)),"")</f>
        <v/>
      </c>
      <c r="AV1180" t="str">
        <f>IF(PLAYERIDMAP2[[#This Row],[POS]]="OF",MAX(AV$1:AV1179)+1,"")</f>
        <v/>
      </c>
      <c r="AW1180" t="str">
        <f>IFERROR(INDEX(PLAYERIDMAP2[PLAYERNAME],MATCH(ROW()-ROW(AW$1),OUTFIELD,0)),"")</f>
        <v/>
      </c>
      <c r="AX1180">
        <f>IF(PLAYERIDMAP2[[#This Row],[POS]]&lt;&gt;"P",MAX(AX$1:AX1179)+1,"")</f>
        <v>624</v>
      </c>
      <c r="AY1180" t="str">
        <f>IFERROR(INDEX(PLAYERIDMAP2[PLAYERNAME],MATCH(ROW()-ROW(AY$1),HITTERS,0)),"")</f>
        <v/>
      </c>
      <c r="AZ1180" t="str">
        <f>IF(PLAYERIDMAP2[[#This Row],[POS]]="P",MAX(AZ$1:AZ1179)+1,"")</f>
        <v/>
      </c>
      <c r="BA1180" t="str">
        <f>IFERROR(INDEX(PLAYERIDMAP2[PLAYERNAME],MATCH(ROW()-ROW(BA$1),PITCHERS,0)),"")</f>
        <v/>
      </c>
    </row>
    <row r="1181" spans="1:53" x14ac:dyDescent="0.25">
      <c r="A1181" t="s">
        <v>14678</v>
      </c>
      <c r="B1181" t="s">
        <v>5471</v>
      </c>
      <c r="C1181" s="1">
        <v>32116</v>
      </c>
      <c r="D1181" t="s">
        <v>17266</v>
      </c>
      <c r="E1181" t="s">
        <v>17333</v>
      </c>
      <c r="F1181" t="s">
        <v>11115</v>
      </c>
      <c r="G1181" t="s">
        <v>16838</v>
      </c>
      <c r="H1181" t="s">
        <v>10998</v>
      </c>
      <c r="I1181" t="s">
        <v>17334</v>
      </c>
      <c r="J1181" t="s">
        <v>5471</v>
      </c>
      <c r="K1181">
        <v>572041</v>
      </c>
      <c r="L1181" t="s">
        <v>5471</v>
      </c>
      <c r="M1181">
        <v>1740992</v>
      </c>
      <c r="N1181" t="s">
        <v>5471</v>
      </c>
      <c r="O1181" t="s">
        <v>14679</v>
      </c>
      <c r="P1181" t="s">
        <v>14678</v>
      </c>
      <c r="Q1181">
        <v>9157</v>
      </c>
      <c r="R1181" t="s">
        <v>14680</v>
      </c>
      <c r="S1181">
        <v>30699</v>
      </c>
      <c r="T1181" t="s">
        <v>5471</v>
      </c>
      <c r="U1181" t="s">
        <v>5471</v>
      </c>
      <c r="V1181" t="s">
        <v>14681</v>
      </c>
      <c r="W1181">
        <v>60932</v>
      </c>
      <c r="X1181">
        <v>9157</v>
      </c>
      <c r="Y1181" t="s">
        <v>5471</v>
      </c>
      <c r="Z1181" t="s">
        <v>14682</v>
      </c>
      <c r="AA1181" t="s">
        <v>5703</v>
      </c>
      <c r="AB1181" t="s">
        <v>5703</v>
      </c>
      <c r="AC1181" t="s">
        <v>5471</v>
      </c>
      <c r="AD1181" t="s">
        <v>14682</v>
      </c>
      <c r="AE1181">
        <v>10968</v>
      </c>
      <c r="AF1181" t="s">
        <v>5471</v>
      </c>
      <c r="AG1181">
        <v>12970</v>
      </c>
      <c r="AH1181" t="s">
        <v>5471</v>
      </c>
      <c r="AL1181" t="str">
        <f>IF(PLAYERIDMAP2[[#This Row],[POS]]="C",MAX(AL$1:AL1180)+1,"")</f>
        <v/>
      </c>
      <c r="AM1181" t="str">
        <f>IFERROR(INDEX(PLAYERIDMAP2[PLAYERNAME],MATCH(ROW()-ROW(AM$1),CATCHERS,0)),"")</f>
        <v/>
      </c>
      <c r="AN1181" t="str">
        <f>IF(PLAYERIDMAP2[[#This Row],[POS]]="1B",MAX(AN$1:AN1180)+1,"")</f>
        <v/>
      </c>
      <c r="AO1181" t="str">
        <f>IFERROR(INDEX(PLAYERIDMAP2[PLAYERNAME],MATCH(ROW()-ROW(AO$1),FIRSTBASE,0)),"")</f>
        <v/>
      </c>
      <c r="AP1181" t="str">
        <f>IF(PLAYERIDMAP2[[#This Row],[POS]]="2B",MAX(AP$1:AP1180)+1,"")</f>
        <v/>
      </c>
      <c r="AQ1181" t="str">
        <f>IFERROR(INDEX(PLAYERIDMAP2[PLAYERNAME],MATCH(ROW()-ROW(AQ$1),SECONDBASE,0)),"")</f>
        <v/>
      </c>
      <c r="AR1181" t="str">
        <f>IF(PLAYERIDMAP2[[#This Row],[POS]]="3B",MAX(AR$1:AR1180)+1,"")</f>
        <v/>
      </c>
      <c r="AS1181" t="str">
        <f>IFERROR(INDEX(PLAYERIDMAP2[PLAYERNAME],MATCH(ROW()-ROW(AS$1),THIRDBASE,0)),"")</f>
        <v/>
      </c>
      <c r="AT1181" t="str">
        <f>IF(PLAYERIDMAP2[[#This Row],[POS]]="SS",MAX(AT$1:AT1180)+1,"")</f>
        <v/>
      </c>
      <c r="AU1181" t="str">
        <f>IFERROR(INDEX(PLAYERIDMAP2[PLAYERNAME],MATCH(ROW()-ROW(AU$1),SHORTSTOP,0)),"")</f>
        <v/>
      </c>
      <c r="AV1181">
        <f>IF(PLAYERIDMAP2[[#This Row],[POS]]="OF",MAX(AV$1:AV1180)+1,"")</f>
        <v>242</v>
      </c>
      <c r="AW1181" t="str">
        <f>IFERROR(INDEX(PLAYERIDMAP2[PLAYERNAME],MATCH(ROW()-ROW(AW$1),OUTFIELD,0)),"")</f>
        <v/>
      </c>
      <c r="AX1181">
        <f>IF(PLAYERIDMAP2[[#This Row],[POS]]&lt;&gt;"P",MAX(AX$1:AX1180)+1,"")</f>
        <v>625</v>
      </c>
      <c r="AY1181" t="str">
        <f>IFERROR(INDEX(PLAYERIDMAP2[PLAYERNAME],MATCH(ROW()-ROW(AY$1),HITTERS,0)),"")</f>
        <v/>
      </c>
      <c r="AZ1181" t="str">
        <f>IF(PLAYERIDMAP2[[#This Row],[POS]]="P",MAX(AZ$1:AZ1180)+1,"")</f>
        <v/>
      </c>
      <c r="BA1181" t="str">
        <f>IFERROR(INDEX(PLAYERIDMAP2[PLAYERNAME],MATCH(ROW()-ROW(BA$1),PITCHERS,0)),"")</f>
        <v/>
      </c>
    </row>
    <row r="1182" spans="1:53" x14ac:dyDescent="0.25">
      <c r="A1182" t="s">
        <v>14683</v>
      </c>
      <c r="B1182" t="s">
        <v>10300</v>
      </c>
      <c r="C1182" s="1">
        <v>32469</v>
      </c>
      <c r="D1182" t="s">
        <v>17152</v>
      </c>
      <c r="E1182" t="s">
        <v>19850</v>
      </c>
      <c r="F1182" t="s">
        <v>11062</v>
      </c>
      <c r="G1182" t="s">
        <v>16838</v>
      </c>
      <c r="H1182" t="s">
        <v>10988</v>
      </c>
      <c r="I1182" t="s">
        <v>19944</v>
      </c>
      <c r="J1182" t="s">
        <v>10300</v>
      </c>
      <c r="K1182">
        <v>519141</v>
      </c>
      <c r="L1182" t="s">
        <v>10300</v>
      </c>
      <c r="M1182">
        <v>1765810</v>
      </c>
      <c r="N1182" t="s">
        <v>10300</v>
      </c>
      <c r="O1182" t="s">
        <v>14684</v>
      </c>
      <c r="P1182" t="s">
        <v>14683</v>
      </c>
      <c r="Q1182">
        <v>9068</v>
      </c>
      <c r="R1182" t="s">
        <v>10300</v>
      </c>
      <c r="S1182">
        <v>31010</v>
      </c>
      <c r="T1182" t="s">
        <v>10300</v>
      </c>
      <c r="V1182" t="s">
        <v>14685</v>
      </c>
      <c r="W1182">
        <v>68404</v>
      </c>
      <c r="X1182">
        <v>9068</v>
      </c>
      <c r="Y1182" t="s">
        <v>10300</v>
      </c>
      <c r="Z1182" t="s">
        <v>14686</v>
      </c>
      <c r="AA1182" t="s">
        <v>5703</v>
      </c>
      <c r="AB1182" t="s">
        <v>10958</v>
      </c>
      <c r="AC1182" t="s">
        <v>10300</v>
      </c>
      <c r="AD1182" t="s">
        <v>14686</v>
      </c>
      <c r="AE1182">
        <v>11436</v>
      </c>
      <c r="AF1182" t="s">
        <v>10300</v>
      </c>
      <c r="AG1182">
        <v>13438</v>
      </c>
      <c r="AH1182" t="s">
        <v>10300</v>
      </c>
      <c r="AL1182" t="str">
        <f>IF(PLAYERIDMAP2[[#This Row],[POS]]="C",MAX(AL$1:AL1181)+1,"")</f>
        <v/>
      </c>
      <c r="AM1182" t="str">
        <f>IFERROR(INDEX(PLAYERIDMAP2[PLAYERNAME],MATCH(ROW()-ROW(AM$1),CATCHERS,0)),"")</f>
        <v/>
      </c>
      <c r="AN1182" t="str">
        <f>IF(PLAYERIDMAP2[[#This Row],[POS]]="1B",MAX(AN$1:AN1181)+1,"")</f>
        <v/>
      </c>
      <c r="AO1182" t="str">
        <f>IFERROR(INDEX(PLAYERIDMAP2[PLAYERNAME],MATCH(ROW()-ROW(AO$1),FIRSTBASE,0)),"")</f>
        <v/>
      </c>
      <c r="AP1182" t="str">
        <f>IF(PLAYERIDMAP2[[#This Row],[POS]]="2B",MAX(AP$1:AP1181)+1,"")</f>
        <v/>
      </c>
      <c r="AQ1182" t="str">
        <f>IFERROR(INDEX(PLAYERIDMAP2[PLAYERNAME],MATCH(ROW()-ROW(AQ$1),SECONDBASE,0)),"")</f>
        <v/>
      </c>
      <c r="AR1182" t="str">
        <f>IF(PLAYERIDMAP2[[#This Row],[POS]]="3B",MAX(AR$1:AR1181)+1,"")</f>
        <v/>
      </c>
      <c r="AS1182" t="str">
        <f>IFERROR(INDEX(PLAYERIDMAP2[PLAYERNAME],MATCH(ROW()-ROW(AS$1),THIRDBASE,0)),"")</f>
        <v/>
      </c>
      <c r="AT1182" t="str">
        <f>IF(PLAYERIDMAP2[[#This Row],[POS]]="SS",MAX(AT$1:AT1181)+1,"")</f>
        <v/>
      </c>
      <c r="AU1182" t="str">
        <f>IFERROR(INDEX(PLAYERIDMAP2[PLAYERNAME],MATCH(ROW()-ROW(AU$1),SHORTSTOP,0)),"")</f>
        <v/>
      </c>
      <c r="AV1182" t="str">
        <f>IF(PLAYERIDMAP2[[#This Row],[POS]]="OF",MAX(AV$1:AV1181)+1,"")</f>
        <v/>
      </c>
      <c r="AW1182" t="str">
        <f>IFERROR(INDEX(PLAYERIDMAP2[PLAYERNAME],MATCH(ROW()-ROW(AW$1),OUTFIELD,0)),"")</f>
        <v/>
      </c>
      <c r="AX1182" t="str">
        <f>IF(PLAYERIDMAP2[[#This Row],[POS]]&lt;&gt;"P",MAX(AX$1:AX1181)+1,"")</f>
        <v/>
      </c>
      <c r="AY1182" t="str">
        <f>IFERROR(INDEX(PLAYERIDMAP2[PLAYERNAME],MATCH(ROW()-ROW(AY$1),HITTERS,0)),"")</f>
        <v/>
      </c>
      <c r="AZ1182">
        <f>IF(PLAYERIDMAP2[[#This Row],[POS]]="P",MAX(AZ$1:AZ1181)+1,"")</f>
        <v>556</v>
      </c>
      <c r="BA1182" t="str">
        <f>IFERROR(INDEX(PLAYERIDMAP2[PLAYERNAME],MATCH(ROW()-ROW(BA$1),PITCHERS,0)),"")</f>
        <v/>
      </c>
    </row>
    <row r="1183" spans="1:53" x14ac:dyDescent="0.25">
      <c r="A1183" t="s">
        <v>14687</v>
      </c>
      <c r="B1183" t="s">
        <v>14688</v>
      </c>
      <c r="C1183" s="1">
        <v>31033</v>
      </c>
      <c r="D1183" t="s">
        <v>19849</v>
      </c>
      <c r="E1183" t="s">
        <v>19850</v>
      </c>
      <c r="F1183" t="s">
        <v>11191</v>
      </c>
      <c r="G1183" t="s">
        <v>14693</v>
      </c>
      <c r="H1183" t="s">
        <v>10988</v>
      </c>
      <c r="I1183" t="s">
        <v>19851</v>
      </c>
      <c r="K1183">
        <v>456421</v>
      </c>
      <c r="L1183" t="s">
        <v>14688</v>
      </c>
      <c r="M1183">
        <v>1568447</v>
      </c>
      <c r="N1183" t="s">
        <v>14689</v>
      </c>
      <c r="O1183" t="s">
        <v>14690</v>
      </c>
      <c r="P1183" t="s">
        <v>14687</v>
      </c>
      <c r="Q1183">
        <v>9175</v>
      </c>
      <c r="R1183" t="s">
        <v>14688</v>
      </c>
      <c r="V1183" t="s">
        <v>14691</v>
      </c>
      <c r="W1183">
        <v>45573</v>
      </c>
      <c r="X1183">
        <v>9175</v>
      </c>
      <c r="Y1183" t="s">
        <v>14689</v>
      </c>
      <c r="Z1183" t="s">
        <v>16695</v>
      </c>
      <c r="AA1183" t="s">
        <v>5703</v>
      </c>
      <c r="AB1183" t="s">
        <v>5703</v>
      </c>
      <c r="AD1183" t="s">
        <v>16695</v>
      </c>
      <c r="AL1183" t="str">
        <f>IF(PLAYERIDMAP2[[#This Row],[POS]]="C",MAX(AL$1:AL1182)+1,"")</f>
        <v/>
      </c>
      <c r="AM1183" t="str">
        <f>IFERROR(INDEX(PLAYERIDMAP2[PLAYERNAME],MATCH(ROW()-ROW(AM$1),CATCHERS,0)),"")</f>
        <v/>
      </c>
      <c r="AN1183" t="str">
        <f>IF(PLAYERIDMAP2[[#This Row],[POS]]="1B",MAX(AN$1:AN1182)+1,"")</f>
        <v/>
      </c>
      <c r="AO1183" t="str">
        <f>IFERROR(INDEX(PLAYERIDMAP2[PLAYERNAME],MATCH(ROW()-ROW(AO$1),FIRSTBASE,0)),"")</f>
        <v/>
      </c>
      <c r="AP1183" t="str">
        <f>IF(PLAYERIDMAP2[[#This Row],[POS]]="2B",MAX(AP$1:AP1182)+1,"")</f>
        <v/>
      </c>
      <c r="AQ1183" t="str">
        <f>IFERROR(INDEX(PLAYERIDMAP2[PLAYERNAME],MATCH(ROW()-ROW(AQ$1),SECONDBASE,0)),"")</f>
        <v/>
      </c>
      <c r="AR1183" t="str">
        <f>IF(PLAYERIDMAP2[[#This Row],[POS]]="3B",MAX(AR$1:AR1182)+1,"")</f>
        <v/>
      </c>
      <c r="AS1183" t="str">
        <f>IFERROR(INDEX(PLAYERIDMAP2[PLAYERNAME],MATCH(ROW()-ROW(AS$1),THIRDBASE,0)),"")</f>
        <v/>
      </c>
      <c r="AT1183" t="str">
        <f>IF(PLAYERIDMAP2[[#This Row],[POS]]="SS",MAX(AT$1:AT1182)+1,"")</f>
        <v/>
      </c>
      <c r="AU1183" t="str">
        <f>IFERROR(INDEX(PLAYERIDMAP2[PLAYERNAME],MATCH(ROW()-ROW(AU$1),SHORTSTOP,0)),"")</f>
        <v/>
      </c>
      <c r="AV1183" t="str">
        <f>IF(PLAYERIDMAP2[[#This Row],[POS]]="OF",MAX(AV$1:AV1182)+1,"")</f>
        <v/>
      </c>
      <c r="AW1183" t="str">
        <f>IFERROR(INDEX(PLAYERIDMAP2[PLAYERNAME],MATCH(ROW()-ROW(AW$1),OUTFIELD,0)),"")</f>
        <v/>
      </c>
      <c r="AX1183" t="str">
        <f>IF(PLAYERIDMAP2[[#This Row],[POS]]&lt;&gt;"P",MAX(AX$1:AX1182)+1,"")</f>
        <v/>
      </c>
      <c r="AY1183" t="str">
        <f>IFERROR(INDEX(PLAYERIDMAP2[PLAYERNAME],MATCH(ROW()-ROW(AY$1),HITTERS,0)),"")</f>
        <v/>
      </c>
      <c r="AZ1183">
        <f>IF(PLAYERIDMAP2[[#This Row],[POS]]="P",MAX(AZ$1:AZ1182)+1,"")</f>
        <v>557</v>
      </c>
      <c r="BA1183" t="str">
        <f>IFERROR(INDEX(PLAYERIDMAP2[PLAYERNAME],MATCH(ROW()-ROW(BA$1),PITCHERS,0)),"")</f>
        <v/>
      </c>
    </row>
    <row r="1184" spans="1:53" x14ac:dyDescent="0.25">
      <c r="A1184" t="s">
        <v>14692</v>
      </c>
      <c r="B1184" t="s">
        <v>4896</v>
      </c>
      <c r="C1184" s="1">
        <v>33949</v>
      </c>
      <c r="D1184" t="s">
        <v>20116</v>
      </c>
      <c r="E1184" t="s">
        <v>20117</v>
      </c>
      <c r="F1184" t="s">
        <v>11119</v>
      </c>
      <c r="G1184" t="s">
        <v>14693</v>
      </c>
      <c r="H1184" t="s">
        <v>10998</v>
      </c>
      <c r="I1184" t="s">
        <v>20118</v>
      </c>
      <c r="J1184" t="s">
        <v>4896</v>
      </c>
      <c r="K1184">
        <v>592647</v>
      </c>
      <c r="L1184" t="s">
        <v>4896</v>
      </c>
      <c r="M1184">
        <v>1953811</v>
      </c>
      <c r="N1184" t="s">
        <v>4896</v>
      </c>
      <c r="O1184" t="s">
        <v>20119</v>
      </c>
      <c r="P1184" t="s">
        <v>14692</v>
      </c>
      <c r="Q1184">
        <v>9822</v>
      </c>
      <c r="R1184" t="s">
        <v>4896</v>
      </c>
      <c r="S1184">
        <v>32210</v>
      </c>
      <c r="T1184" t="s">
        <v>4896</v>
      </c>
      <c r="V1184" t="s">
        <v>16265</v>
      </c>
      <c r="W1184">
        <v>67078</v>
      </c>
      <c r="X1184">
        <v>9822</v>
      </c>
      <c r="Y1184" t="s">
        <v>4896</v>
      </c>
      <c r="Z1184" t="s">
        <v>14694</v>
      </c>
      <c r="AA1184" t="s">
        <v>11011</v>
      </c>
      <c r="AB1184" t="s">
        <v>5703</v>
      </c>
      <c r="AC1184" t="s">
        <v>4896</v>
      </c>
      <c r="AD1184" t="s">
        <v>14694</v>
      </c>
      <c r="AE1184">
        <v>12860</v>
      </c>
      <c r="AF1184" t="s">
        <v>4896</v>
      </c>
      <c r="AG1184">
        <v>17151</v>
      </c>
      <c r="AL1184" t="str">
        <f>IF(PLAYERIDMAP2[[#This Row],[POS]]="C",MAX(AL$1:AL1183)+1,"")</f>
        <v/>
      </c>
      <c r="AM1184" t="str">
        <f>IFERROR(INDEX(PLAYERIDMAP2[PLAYERNAME],MATCH(ROW()-ROW(AM$1),CATCHERS,0)),"")</f>
        <v/>
      </c>
      <c r="AN1184" t="str">
        <f>IF(PLAYERIDMAP2[[#This Row],[POS]]="1B",MAX(AN$1:AN1183)+1,"")</f>
        <v/>
      </c>
      <c r="AO1184" t="str">
        <f>IFERROR(INDEX(PLAYERIDMAP2[PLAYERNAME],MATCH(ROW()-ROW(AO$1),FIRSTBASE,0)),"")</f>
        <v/>
      </c>
      <c r="AP1184" t="str">
        <f>IF(PLAYERIDMAP2[[#This Row],[POS]]="2B",MAX(AP$1:AP1183)+1,"")</f>
        <v/>
      </c>
      <c r="AQ1184" t="str">
        <f>IFERROR(INDEX(PLAYERIDMAP2[PLAYERNAME],MATCH(ROW()-ROW(AQ$1),SECONDBASE,0)),"")</f>
        <v/>
      </c>
      <c r="AR1184" t="str">
        <f>IF(PLAYERIDMAP2[[#This Row],[POS]]="3B",MAX(AR$1:AR1183)+1,"")</f>
        <v/>
      </c>
      <c r="AS1184" t="str">
        <f>IFERROR(INDEX(PLAYERIDMAP2[PLAYERNAME],MATCH(ROW()-ROW(AS$1),THIRDBASE,0)),"")</f>
        <v/>
      </c>
      <c r="AT1184" t="str">
        <f>IF(PLAYERIDMAP2[[#This Row],[POS]]="SS",MAX(AT$1:AT1183)+1,"")</f>
        <v/>
      </c>
      <c r="AU1184" t="str">
        <f>IFERROR(INDEX(PLAYERIDMAP2[PLAYERNAME],MATCH(ROW()-ROW(AU$1),SHORTSTOP,0)),"")</f>
        <v/>
      </c>
      <c r="AV1184">
        <f>IF(PLAYERIDMAP2[[#This Row],[POS]]="OF",MAX(AV$1:AV1183)+1,"")</f>
        <v>243</v>
      </c>
      <c r="AW1184" t="str">
        <f>IFERROR(INDEX(PLAYERIDMAP2[PLAYERNAME],MATCH(ROW()-ROW(AW$1),OUTFIELD,0)),"")</f>
        <v/>
      </c>
      <c r="AX1184">
        <f>IF(PLAYERIDMAP2[[#This Row],[POS]]&lt;&gt;"P",MAX(AX$1:AX1183)+1,"")</f>
        <v>626</v>
      </c>
      <c r="AY1184" t="str">
        <f>IFERROR(INDEX(PLAYERIDMAP2[PLAYERNAME],MATCH(ROW()-ROW(AY$1),HITTERS,0)),"")</f>
        <v/>
      </c>
      <c r="AZ1184" t="str">
        <f>IF(PLAYERIDMAP2[[#This Row],[POS]]="P",MAX(AZ$1:AZ1183)+1,"")</f>
        <v/>
      </c>
      <c r="BA1184" t="str">
        <f>IFERROR(INDEX(PLAYERIDMAP2[PLAYERNAME],MATCH(ROW()-ROW(BA$1),PITCHERS,0)),"")</f>
        <v/>
      </c>
    </row>
    <row r="1185" spans="1:53" x14ac:dyDescent="0.25">
      <c r="A1185" t="s">
        <v>14695</v>
      </c>
      <c r="B1185" t="s">
        <v>10707</v>
      </c>
      <c r="C1185" s="1">
        <v>32504</v>
      </c>
      <c r="D1185" t="s">
        <v>19728</v>
      </c>
      <c r="E1185" t="s">
        <v>19729</v>
      </c>
      <c r="F1185" t="s">
        <v>11258</v>
      </c>
      <c r="G1185" t="s">
        <v>14693</v>
      </c>
      <c r="H1185" t="s">
        <v>10988</v>
      </c>
      <c r="I1185" t="s">
        <v>19730</v>
      </c>
      <c r="J1185" t="s">
        <v>10707</v>
      </c>
      <c r="K1185">
        <v>519144</v>
      </c>
      <c r="L1185" t="s">
        <v>10707</v>
      </c>
      <c r="M1185">
        <v>1232129</v>
      </c>
      <c r="N1185" t="s">
        <v>10707</v>
      </c>
      <c r="O1185" t="s">
        <v>14696</v>
      </c>
      <c r="P1185" t="s">
        <v>14695</v>
      </c>
      <c r="Q1185">
        <v>8419</v>
      </c>
      <c r="R1185" t="s">
        <v>10707</v>
      </c>
      <c r="S1185">
        <v>29966</v>
      </c>
      <c r="T1185" t="s">
        <v>10707</v>
      </c>
      <c r="V1185" t="s">
        <v>14697</v>
      </c>
      <c r="W1185">
        <v>57745</v>
      </c>
      <c r="X1185">
        <v>8419</v>
      </c>
      <c r="Y1185" t="s">
        <v>10707</v>
      </c>
      <c r="Z1185" t="s">
        <v>14698</v>
      </c>
      <c r="AA1185" t="s">
        <v>5703</v>
      </c>
      <c r="AB1185" t="s">
        <v>5703</v>
      </c>
      <c r="AC1185" t="s">
        <v>10707</v>
      </c>
      <c r="AD1185" t="s">
        <v>14698</v>
      </c>
      <c r="AE1185">
        <v>9759</v>
      </c>
      <c r="AF1185" t="s">
        <v>10707</v>
      </c>
      <c r="AG1185">
        <v>5659</v>
      </c>
      <c r="AH1185" t="s">
        <v>10707</v>
      </c>
      <c r="AL1185" t="str">
        <f>IF(PLAYERIDMAP2[[#This Row],[POS]]="C",MAX(AL$1:AL1184)+1,"")</f>
        <v/>
      </c>
      <c r="AM1185" t="str">
        <f>IFERROR(INDEX(PLAYERIDMAP2[PLAYERNAME],MATCH(ROW()-ROW(AM$1),CATCHERS,0)),"")</f>
        <v/>
      </c>
      <c r="AN1185" t="str">
        <f>IF(PLAYERIDMAP2[[#This Row],[POS]]="1B",MAX(AN$1:AN1184)+1,"")</f>
        <v/>
      </c>
      <c r="AO1185" t="str">
        <f>IFERROR(INDEX(PLAYERIDMAP2[PLAYERNAME],MATCH(ROW()-ROW(AO$1),FIRSTBASE,0)),"")</f>
        <v/>
      </c>
      <c r="AP1185" t="str">
        <f>IF(PLAYERIDMAP2[[#This Row],[POS]]="2B",MAX(AP$1:AP1184)+1,"")</f>
        <v/>
      </c>
      <c r="AQ1185" t="str">
        <f>IFERROR(INDEX(PLAYERIDMAP2[PLAYERNAME],MATCH(ROW()-ROW(AQ$1),SECONDBASE,0)),"")</f>
        <v/>
      </c>
      <c r="AR1185" t="str">
        <f>IF(PLAYERIDMAP2[[#This Row],[POS]]="3B",MAX(AR$1:AR1184)+1,"")</f>
        <v/>
      </c>
      <c r="AS1185" t="str">
        <f>IFERROR(INDEX(PLAYERIDMAP2[PLAYERNAME],MATCH(ROW()-ROW(AS$1),THIRDBASE,0)),"")</f>
        <v/>
      </c>
      <c r="AT1185" t="str">
        <f>IF(PLAYERIDMAP2[[#This Row],[POS]]="SS",MAX(AT$1:AT1184)+1,"")</f>
        <v/>
      </c>
      <c r="AU1185" t="str">
        <f>IFERROR(INDEX(PLAYERIDMAP2[PLAYERNAME],MATCH(ROW()-ROW(AU$1),SHORTSTOP,0)),"")</f>
        <v/>
      </c>
      <c r="AV1185" t="str">
        <f>IF(PLAYERIDMAP2[[#This Row],[POS]]="OF",MAX(AV$1:AV1184)+1,"")</f>
        <v/>
      </c>
      <c r="AW1185" t="str">
        <f>IFERROR(INDEX(PLAYERIDMAP2[PLAYERNAME],MATCH(ROW()-ROW(AW$1),OUTFIELD,0)),"")</f>
        <v/>
      </c>
      <c r="AX1185" t="str">
        <f>IF(PLAYERIDMAP2[[#This Row],[POS]]&lt;&gt;"P",MAX(AX$1:AX1184)+1,"")</f>
        <v/>
      </c>
      <c r="AY1185" t="str">
        <f>IFERROR(INDEX(PLAYERIDMAP2[PLAYERNAME],MATCH(ROW()-ROW(AY$1),HITTERS,0)),"")</f>
        <v/>
      </c>
      <c r="AZ1185">
        <f>IF(PLAYERIDMAP2[[#This Row],[POS]]="P",MAX(AZ$1:AZ1184)+1,"")</f>
        <v>558</v>
      </c>
      <c r="BA1185" t="str">
        <f>IFERROR(INDEX(PLAYERIDMAP2[PLAYERNAME],MATCH(ROW()-ROW(BA$1),PITCHERS,0)),"")</f>
        <v/>
      </c>
    </row>
    <row r="1186" spans="1:53" x14ac:dyDescent="0.25">
      <c r="A1186" t="s">
        <v>14699</v>
      </c>
      <c r="B1186" t="s">
        <v>14700</v>
      </c>
      <c r="C1186" s="1">
        <v>26162</v>
      </c>
      <c r="D1186" t="s">
        <v>17184</v>
      </c>
      <c r="E1186" t="s">
        <v>17185</v>
      </c>
      <c r="F1186" t="s">
        <v>11016</v>
      </c>
      <c r="G1186" t="s">
        <v>11016</v>
      </c>
      <c r="H1186" t="s">
        <v>11110</v>
      </c>
      <c r="I1186" t="s">
        <v>17186</v>
      </c>
      <c r="K1186">
        <v>120691</v>
      </c>
      <c r="M1186">
        <v>7987</v>
      </c>
      <c r="N1186" t="s">
        <v>14700</v>
      </c>
      <c r="O1186" t="s">
        <v>16266</v>
      </c>
      <c r="P1186" t="s">
        <v>14699</v>
      </c>
      <c r="S1186">
        <v>3341</v>
      </c>
      <c r="T1186" t="s">
        <v>14700</v>
      </c>
      <c r="V1186" t="s">
        <v>16267</v>
      </c>
      <c r="W1186">
        <v>1602</v>
      </c>
      <c r="AA1186" t="s">
        <v>11011</v>
      </c>
      <c r="AB1186" t="s">
        <v>5703</v>
      </c>
      <c r="AD1186" t="s">
        <v>16696</v>
      </c>
      <c r="AL1186">
        <f>IF(PLAYERIDMAP2[[#This Row],[POS]]="C",MAX(AL$1:AL1185)+1,"")</f>
        <v>85</v>
      </c>
      <c r="AM1186" t="str">
        <f>IFERROR(INDEX(PLAYERIDMAP2[PLAYERNAME],MATCH(ROW()-ROW(AM$1),CATCHERS,0)),"")</f>
        <v/>
      </c>
      <c r="AN1186" t="str">
        <f>IF(PLAYERIDMAP2[[#This Row],[POS]]="1B",MAX(AN$1:AN1185)+1,"")</f>
        <v/>
      </c>
      <c r="AO1186" t="str">
        <f>IFERROR(INDEX(PLAYERIDMAP2[PLAYERNAME],MATCH(ROW()-ROW(AO$1),FIRSTBASE,0)),"")</f>
        <v/>
      </c>
      <c r="AP1186" t="str">
        <f>IF(PLAYERIDMAP2[[#This Row],[POS]]="2B",MAX(AP$1:AP1185)+1,"")</f>
        <v/>
      </c>
      <c r="AQ1186" t="str">
        <f>IFERROR(INDEX(PLAYERIDMAP2[PLAYERNAME],MATCH(ROW()-ROW(AQ$1),SECONDBASE,0)),"")</f>
        <v/>
      </c>
      <c r="AR1186" t="str">
        <f>IF(PLAYERIDMAP2[[#This Row],[POS]]="3B",MAX(AR$1:AR1185)+1,"")</f>
        <v/>
      </c>
      <c r="AS1186" t="str">
        <f>IFERROR(INDEX(PLAYERIDMAP2[PLAYERNAME],MATCH(ROW()-ROW(AS$1),THIRDBASE,0)),"")</f>
        <v/>
      </c>
      <c r="AT1186" t="str">
        <f>IF(PLAYERIDMAP2[[#This Row],[POS]]="SS",MAX(AT$1:AT1185)+1,"")</f>
        <v/>
      </c>
      <c r="AU1186" t="str">
        <f>IFERROR(INDEX(PLAYERIDMAP2[PLAYERNAME],MATCH(ROW()-ROW(AU$1),SHORTSTOP,0)),"")</f>
        <v/>
      </c>
      <c r="AV1186" t="str">
        <f>IF(PLAYERIDMAP2[[#This Row],[POS]]="OF",MAX(AV$1:AV1185)+1,"")</f>
        <v/>
      </c>
      <c r="AW1186" t="str">
        <f>IFERROR(INDEX(PLAYERIDMAP2[PLAYERNAME],MATCH(ROW()-ROW(AW$1),OUTFIELD,0)),"")</f>
        <v/>
      </c>
      <c r="AX1186">
        <f>IF(PLAYERIDMAP2[[#This Row],[POS]]&lt;&gt;"P",MAX(AX$1:AX1185)+1,"")</f>
        <v>627</v>
      </c>
      <c r="AY1186" t="str">
        <f>IFERROR(INDEX(PLAYERIDMAP2[PLAYERNAME],MATCH(ROW()-ROW(AY$1),HITTERS,0)),"")</f>
        <v/>
      </c>
      <c r="AZ1186" t="str">
        <f>IF(PLAYERIDMAP2[[#This Row],[POS]]="P",MAX(AZ$1:AZ1185)+1,"")</f>
        <v/>
      </c>
      <c r="BA1186" t="str">
        <f>IFERROR(INDEX(PLAYERIDMAP2[PLAYERNAME],MATCH(ROW()-ROW(BA$1),PITCHERS,0)),"")</f>
        <v/>
      </c>
    </row>
    <row r="1187" spans="1:53" x14ac:dyDescent="0.25">
      <c r="A1187" t="s">
        <v>14701</v>
      </c>
      <c r="B1187" t="s">
        <v>5669</v>
      </c>
      <c r="C1187" s="1">
        <v>31863</v>
      </c>
      <c r="D1187" t="s">
        <v>18871</v>
      </c>
      <c r="E1187" t="s">
        <v>18872</v>
      </c>
      <c r="F1187" t="s">
        <v>11007</v>
      </c>
      <c r="G1187" t="s">
        <v>16838</v>
      </c>
      <c r="H1187" t="s">
        <v>11110</v>
      </c>
      <c r="I1187" t="s">
        <v>18873</v>
      </c>
      <c r="J1187" t="s">
        <v>5669</v>
      </c>
      <c r="K1187">
        <v>457763</v>
      </c>
      <c r="L1187" t="s">
        <v>5669</v>
      </c>
      <c r="M1187">
        <v>1660162</v>
      </c>
      <c r="N1187" t="s">
        <v>5669</v>
      </c>
      <c r="O1187" t="s">
        <v>14702</v>
      </c>
      <c r="P1187" t="s">
        <v>14701</v>
      </c>
      <c r="Q1187">
        <v>8578</v>
      </c>
      <c r="R1187" t="s">
        <v>5669</v>
      </c>
      <c r="S1187">
        <v>30112</v>
      </c>
      <c r="T1187" t="s">
        <v>5669</v>
      </c>
      <c r="U1187" t="s">
        <v>5669</v>
      </c>
      <c r="V1187" t="s">
        <v>14703</v>
      </c>
      <c r="W1187">
        <v>58548</v>
      </c>
      <c r="X1187">
        <v>8578</v>
      </c>
      <c r="Y1187" t="s">
        <v>5669</v>
      </c>
      <c r="Z1187" t="s">
        <v>14704</v>
      </c>
      <c r="AA1187" t="s">
        <v>5703</v>
      </c>
      <c r="AB1187" t="s">
        <v>5703</v>
      </c>
      <c r="AC1187" t="s">
        <v>5669</v>
      </c>
      <c r="AD1187" t="s">
        <v>14704</v>
      </c>
      <c r="AE1187">
        <v>10426</v>
      </c>
      <c r="AF1187" t="s">
        <v>5669</v>
      </c>
      <c r="AG1187">
        <v>6292</v>
      </c>
      <c r="AH1187" t="s">
        <v>5669</v>
      </c>
      <c r="AL1187">
        <f>IF(PLAYERIDMAP2[[#This Row],[POS]]="C",MAX(AL$1:AL1186)+1,"")</f>
        <v>86</v>
      </c>
      <c r="AM1187" t="str">
        <f>IFERROR(INDEX(PLAYERIDMAP2[PLAYERNAME],MATCH(ROW()-ROW(AM$1),CATCHERS,0)),"")</f>
        <v/>
      </c>
      <c r="AN1187" t="str">
        <f>IF(PLAYERIDMAP2[[#This Row],[POS]]="1B",MAX(AN$1:AN1186)+1,"")</f>
        <v/>
      </c>
      <c r="AO1187" t="str">
        <f>IFERROR(INDEX(PLAYERIDMAP2[PLAYERNAME],MATCH(ROW()-ROW(AO$1),FIRSTBASE,0)),"")</f>
        <v/>
      </c>
      <c r="AP1187" t="str">
        <f>IF(PLAYERIDMAP2[[#This Row],[POS]]="2B",MAX(AP$1:AP1186)+1,"")</f>
        <v/>
      </c>
      <c r="AQ1187" t="str">
        <f>IFERROR(INDEX(PLAYERIDMAP2[PLAYERNAME],MATCH(ROW()-ROW(AQ$1),SECONDBASE,0)),"")</f>
        <v/>
      </c>
      <c r="AR1187" t="str">
        <f>IF(PLAYERIDMAP2[[#This Row],[POS]]="3B",MAX(AR$1:AR1186)+1,"")</f>
        <v/>
      </c>
      <c r="AS1187" t="str">
        <f>IFERROR(INDEX(PLAYERIDMAP2[PLAYERNAME],MATCH(ROW()-ROW(AS$1),THIRDBASE,0)),"")</f>
        <v/>
      </c>
      <c r="AT1187" t="str">
        <f>IF(PLAYERIDMAP2[[#This Row],[POS]]="SS",MAX(AT$1:AT1186)+1,"")</f>
        <v/>
      </c>
      <c r="AU1187" t="str">
        <f>IFERROR(INDEX(PLAYERIDMAP2[PLAYERNAME],MATCH(ROW()-ROW(AU$1),SHORTSTOP,0)),"")</f>
        <v/>
      </c>
      <c r="AV1187" t="str">
        <f>IF(PLAYERIDMAP2[[#This Row],[POS]]="OF",MAX(AV$1:AV1186)+1,"")</f>
        <v/>
      </c>
      <c r="AW1187" t="str">
        <f>IFERROR(INDEX(PLAYERIDMAP2[PLAYERNAME],MATCH(ROW()-ROW(AW$1),OUTFIELD,0)),"")</f>
        <v/>
      </c>
      <c r="AX1187">
        <f>IF(PLAYERIDMAP2[[#This Row],[POS]]&lt;&gt;"P",MAX(AX$1:AX1186)+1,"")</f>
        <v>628</v>
      </c>
      <c r="AY1187" t="str">
        <f>IFERROR(INDEX(PLAYERIDMAP2[PLAYERNAME],MATCH(ROW()-ROW(AY$1),HITTERS,0)),"")</f>
        <v/>
      </c>
      <c r="AZ1187" t="str">
        <f>IF(PLAYERIDMAP2[[#This Row],[POS]]="P",MAX(AZ$1:AZ1186)+1,"")</f>
        <v/>
      </c>
      <c r="BA1187" t="str">
        <f>IFERROR(INDEX(PLAYERIDMAP2[PLAYERNAME],MATCH(ROW()-ROW(BA$1),PITCHERS,0)),"")</f>
        <v/>
      </c>
    </row>
    <row r="1188" spans="1:53" x14ac:dyDescent="0.25">
      <c r="A1188" t="s">
        <v>14705</v>
      </c>
      <c r="B1188" t="s">
        <v>5531</v>
      </c>
      <c r="C1188" s="1">
        <v>30616</v>
      </c>
      <c r="D1188" t="s">
        <v>16870</v>
      </c>
      <c r="E1188" t="s">
        <v>20269</v>
      </c>
      <c r="F1188" t="s">
        <v>11082</v>
      </c>
      <c r="G1188" t="s">
        <v>16838</v>
      </c>
      <c r="H1188" t="s">
        <v>5706</v>
      </c>
      <c r="I1188" t="s">
        <v>20270</v>
      </c>
      <c r="J1188" t="s">
        <v>5531</v>
      </c>
      <c r="K1188">
        <v>445988</v>
      </c>
      <c r="L1188" t="s">
        <v>5531</v>
      </c>
      <c r="M1188">
        <v>548120</v>
      </c>
      <c r="N1188" t="s">
        <v>5531</v>
      </c>
      <c r="O1188" t="s">
        <v>14706</v>
      </c>
      <c r="P1188" t="s">
        <v>14705</v>
      </c>
      <c r="Q1188">
        <v>7737</v>
      </c>
      <c r="R1188" t="s">
        <v>5531</v>
      </c>
      <c r="S1188">
        <v>6513</v>
      </c>
      <c r="T1188" t="s">
        <v>5531</v>
      </c>
      <c r="U1188" t="s">
        <v>5531</v>
      </c>
      <c r="V1188" t="s">
        <v>14707</v>
      </c>
      <c r="W1188">
        <v>48560</v>
      </c>
      <c r="X1188">
        <v>7737</v>
      </c>
      <c r="Y1188" t="s">
        <v>5531</v>
      </c>
      <c r="Z1188" t="s">
        <v>14708</v>
      </c>
      <c r="AA1188" t="s">
        <v>5703</v>
      </c>
      <c r="AB1188" t="s">
        <v>5703</v>
      </c>
      <c r="AC1188" t="s">
        <v>5531</v>
      </c>
      <c r="AD1188" t="s">
        <v>14708</v>
      </c>
      <c r="AE1188">
        <v>8922</v>
      </c>
      <c r="AF1188" t="s">
        <v>5531</v>
      </c>
      <c r="AG1188">
        <v>5399</v>
      </c>
      <c r="AH1188" t="s">
        <v>5531</v>
      </c>
      <c r="AL1188" t="str">
        <f>IF(PLAYERIDMAP2[[#This Row],[POS]]="C",MAX(AL$1:AL1187)+1,"")</f>
        <v/>
      </c>
      <c r="AM1188" t="str">
        <f>IFERROR(INDEX(PLAYERIDMAP2[PLAYERNAME],MATCH(ROW()-ROW(AM$1),CATCHERS,0)),"")</f>
        <v/>
      </c>
      <c r="AN1188" t="str">
        <f>IF(PLAYERIDMAP2[[#This Row],[POS]]="1B",MAX(AN$1:AN1187)+1,"")</f>
        <v/>
      </c>
      <c r="AO1188" t="str">
        <f>IFERROR(INDEX(PLAYERIDMAP2[PLAYERNAME],MATCH(ROW()-ROW(AO$1),FIRSTBASE,0)),"")</f>
        <v/>
      </c>
      <c r="AP1188">
        <f>IF(PLAYERIDMAP2[[#This Row],[POS]]="2B",MAX(AP$1:AP1187)+1,"")</f>
        <v>87</v>
      </c>
      <c r="AQ1188" t="str">
        <f>IFERROR(INDEX(PLAYERIDMAP2[PLAYERNAME],MATCH(ROW()-ROW(AQ$1),SECONDBASE,0)),"")</f>
        <v/>
      </c>
      <c r="AR1188" t="str">
        <f>IF(PLAYERIDMAP2[[#This Row],[POS]]="3B",MAX(AR$1:AR1187)+1,"")</f>
        <v/>
      </c>
      <c r="AS1188" t="str">
        <f>IFERROR(INDEX(PLAYERIDMAP2[PLAYERNAME],MATCH(ROW()-ROW(AS$1),THIRDBASE,0)),"")</f>
        <v/>
      </c>
      <c r="AT1188" t="str">
        <f>IF(PLAYERIDMAP2[[#This Row],[POS]]="SS",MAX(AT$1:AT1187)+1,"")</f>
        <v/>
      </c>
      <c r="AU1188" t="str">
        <f>IFERROR(INDEX(PLAYERIDMAP2[PLAYERNAME],MATCH(ROW()-ROW(AU$1),SHORTSTOP,0)),"")</f>
        <v/>
      </c>
      <c r="AV1188" t="str">
        <f>IF(PLAYERIDMAP2[[#This Row],[POS]]="OF",MAX(AV$1:AV1187)+1,"")</f>
        <v/>
      </c>
      <c r="AW1188" t="str">
        <f>IFERROR(INDEX(PLAYERIDMAP2[PLAYERNAME],MATCH(ROW()-ROW(AW$1),OUTFIELD,0)),"")</f>
        <v/>
      </c>
      <c r="AX1188">
        <f>IF(PLAYERIDMAP2[[#This Row],[POS]]&lt;&gt;"P",MAX(AX$1:AX1187)+1,"")</f>
        <v>629</v>
      </c>
      <c r="AY1188" t="str">
        <f>IFERROR(INDEX(PLAYERIDMAP2[PLAYERNAME],MATCH(ROW()-ROW(AY$1),HITTERS,0)),"")</f>
        <v/>
      </c>
      <c r="AZ1188" t="str">
        <f>IF(PLAYERIDMAP2[[#This Row],[POS]]="P",MAX(AZ$1:AZ1187)+1,"")</f>
        <v/>
      </c>
      <c r="BA1188" t="str">
        <f>IFERROR(INDEX(PLAYERIDMAP2[PLAYERNAME],MATCH(ROW()-ROW(BA$1),PITCHERS,0)),"")</f>
        <v/>
      </c>
    </row>
    <row r="1189" spans="1:53" x14ac:dyDescent="0.25">
      <c r="A1189" t="s">
        <v>14709</v>
      </c>
      <c r="B1189" t="s">
        <v>5448</v>
      </c>
      <c r="C1189" s="1">
        <v>31253</v>
      </c>
      <c r="D1189" t="s">
        <v>16876</v>
      </c>
      <c r="E1189" t="s">
        <v>19252</v>
      </c>
      <c r="F1189" t="s">
        <v>11077</v>
      </c>
      <c r="G1189" t="s">
        <v>14693</v>
      </c>
      <c r="H1189" t="s">
        <v>10998</v>
      </c>
      <c r="I1189" t="s">
        <v>19253</v>
      </c>
      <c r="J1189" t="s">
        <v>5448</v>
      </c>
      <c r="K1189">
        <v>502100</v>
      </c>
      <c r="L1189" t="s">
        <v>5448</v>
      </c>
      <c r="M1189">
        <v>1603038</v>
      </c>
      <c r="N1189" t="s">
        <v>5448</v>
      </c>
      <c r="O1189" t="s">
        <v>14710</v>
      </c>
      <c r="P1189" t="s">
        <v>14709</v>
      </c>
      <c r="Q1189">
        <v>8823</v>
      </c>
      <c r="R1189" t="s">
        <v>5448</v>
      </c>
      <c r="S1189">
        <v>29683</v>
      </c>
      <c r="T1189" t="s">
        <v>5448</v>
      </c>
      <c r="U1189" t="s">
        <v>5448</v>
      </c>
      <c r="V1189" t="s">
        <v>14711</v>
      </c>
      <c r="W1189">
        <v>50126</v>
      </c>
      <c r="X1189">
        <v>8823</v>
      </c>
      <c r="Y1189" t="s">
        <v>5448</v>
      </c>
      <c r="Z1189" t="s">
        <v>14712</v>
      </c>
      <c r="AA1189" t="s">
        <v>10958</v>
      </c>
      <c r="AB1189" t="s">
        <v>10958</v>
      </c>
      <c r="AC1189" t="s">
        <v>5448</v>
      </c>
      <c r="AD1189" t="s">
        <v>14712</v>
      </c>
      <c r="AF1189" t="s">
        <v>5448</v>
      </c>
      <c r="AG1189">
        <v>12584</v>
      </c>
      <c r="AL1189" t="str">
        <f>IF(PLAYERIDMAP2[[#This Row],[POS]]="C",MAX(AL$1:AL1188)+1,"")</f>
        <v/>
      </c>
      <c r="AM1189" t="str">
        <f>IFERROR(INDEX(PLAYERIDMAP2[PLAYERNAME],MATCH(ROW()-ROW(AM$1),CATCHERS,0)),"")</f>
        <v/>
      </c>
      <c r="AN1189" t="str">
        <f>IF(PLAYERIDMAP2[[#This Row],[POS]]="1B",MAX(AN$1:AN1188)+1,"")</f>
        <v/>
      </c>
      <c r="AO1189" t="str">
        <f>IFERROR(INDEX(PLAYERIDMAP2[PLAYERNAME],MATCH(ROW()-ROW(AO$1),FIRSTBASE,0)),"")</f>
        <v/>
      </c>
      <c r="AP1189" t="str">
        <f>IF(PLAYERIDMAP2[[#This Row],[POS]]="2B",MAX(AP$1:AP1188)+1,"")</f>
        <v/>
      </c>
      <c r="AQ1189" t="str">
        <f>IFERROR(INDEX(PLAYERIDMAP2[PLAYERNAME],MATCH(ROW()-ROW(AQ$1),SECONDBASE,0)),"")</f>
        <v/>
      </c>
      <c r="AR1189" t="str">
        <f>IF(PLAYERIDMAP2[[#This Row],[POS]]="3B",MAX(AR$1:AR1188)+1,"")</f>
        <v/>
      </c>
      <c r="AS1189" t="str">
        <f>IFERROR(INDEX(PLAYERIDMAP2[PLAYERNAME],MATCH(ROW()-ROW(AS$1),THIRDBASE,0)),"")</f>
        <v/>
      </c>
      <c r="AT1189" t="str">
        <f>IF(PLAYERIDMAP2[[#This Row],[POS]]="SS",MAX(AT$1:AT1188)+1,"")</f>
        <v/>
      </c>
      <c r="AU1189" t="str">
        <f>IFERROR(INDEX(PLAYERIDMAP2[PLAYERNAME],MATCH(ROW()-ROW(AU$1),SHORTSTOP,0)),"")</f>
        <v/>
      </c>
      <c r="AV1189">
        <f>IF(PLAYERIDMAP2[[#This Row],[POS]]="OF",MAX(AV$1:AV1188)+1,"")</f>
        <v>244</v>
      </c>
      <c r="AW1189" t="str">
        <f>IFERROR(INDEX(PLAYERIDMAP2[PLAYERNAME],MATCH(ROW()-ROW(AW$1),OUTFIELD,0)),"")</f>
        <v/>
      </c>
      <c r="AX1189">
        <f>IF(PLAYERIDMAP2[[#This Row],[POS]]&lt;&gt;"P",MAX(AX$1:AX1188)+1,"")</f>
        <v>630</v>
      </c>
      <c r="AY1189" t="str">
        <f>IFERROR(INDEX(PLAYERIDMAP2[PLAYERNAME],MATCH(ROW()-ROW(AY$1),HITTERS,0)),"")</f>
        <v/>
      </c>
      <c r="AZ1189" t="str">
        <f>IF(PLAYERIDMAP2[[#This Row],[POS]]="P",MAX(AZ$1:AZ1188)+1,"")</f>
        <v/>
      </c>
      <c r="BA1189" t="str">
        <f>IFERROR(INDEX(PLAYERIDMAP2[PLAYERNAME],MATCH(ROW()-ROW(BA$1),PITCHERS,0)),"")</f>
        <v/>
      </c>
    </row>
    <row r="1190" spans="1:53" x14ac:dyDescent="0.25">
      <c r="A1190" t="s">
        <v>14713</v>
      </c>
      <c r="B1190" t="s">
        <v>10892</v>
      </c>
      <c r="C1190" s="1">
        <v>31285</v>
      </c>
      <c r="D1190" t="s">
        <v>16893</v>
      </c>
      <c r="E1190" t="s">
        <v>18154</v>
      </c>
      <c r="F1190" t="s">
        <v>11258</v>
      </c>
      <c r="G1190" t="s">
        <v>14693</v>
      </c>
      <c r="H1190" t="s">
        <v>10988</v>
      </c>
      <c r="I1190" t="s">
        <v>18155</v>
      </c>
      <c r="J1190" t="s">
        <v>10892</v>
      </c>
      <c r="K1190">
        <v>456034</v>
      </c>
      <c r="L1190" t="s">
        <v>10892</v>
      </c>
      <c r="M1190">
        <v>1232130</v>
      </c>
      <c r="N1190" t="s">
        <v>10892</v>
      </c>
      <c r="O1190" t="s">
        <v>14714</v>
      </c>
      <c r="P1190" t="s">
        <v>14713</v>
      </c>
      <c r="Q1190">
        <v>8175</v>
      </c>
      <c r="R1190" t="s">
        <v>10892</v>
      </c>
      <c r="S1190">
        <v>28958</v>
      </c>
      <c r="T1190" t="s">
        <v>10892</v>
      </c>
      <c r="V1190" t="s">
        <v>14715</v>
      </c>
      <c r="W1190">
        <v>54694</v>
      </c>
      <c r="X1190">
        <v>8175</v>
      </c>
      <c r="Y1190" t="s">
        <v>10892</v>
      </c>
      <c r="Z1190" t="s">
        <v>14716</v>
      </c>
      <c r="AA1190" t="s">
        <v>10958</v>
      </c>
      <c r="AB1190" t="s">
        <v>10958</v>
      </c>
      <c r="AC1190" t="s">
        <v>10892</v>
      </c>
      <c r="AD1190" t="s">
        <v>14716</v>
      </c>
      <c r="AE1190">
        <v>8348</v>
      </c>
      <c r="AF1190" t="s">
        <v>10892</v>
      </c>
      <c r="AG1190">
        <v>5784</v>
      </c>
      <c r="AH1190" t="s">
        <v>10892</v>
      </c>
      <c r="AL1190" t="str">
        <f>IF(PLAYERIDMAP2[[#This Row],[POS]]="C",MAX(AL$1:AL1189)+1,"")</f>
        <v/>
      </c>
      <c r="AM1190" t="str">
        <f>IFERROR(INDEX(PLAYERIDMAP2[PLAYERNAME],MATCH(ROW()-ROW(AM$1),CATCHERS,0)),"")</f>
        <v/>
      </c>
      <c r="AN1190" t="str">
        <f>IF(PLAYERIDMAP2[[#This Row],[POS]]="1B",MAX(AN$1:AN1189)+1,"")</f>
        <v/>
      </c>
      <c r="AO1190" t="str">
        <f>IFERROR(INDEX(PLAYERIDMAP2[PLAYERNAME],MATCH(ROW()-ROW(AO$1),FIRSTBASE,0)),"")</f>
        <v/>
      </c>
      <c r="AP1190" t="str">
        <f>IF(PLAYERIDMAP2[[#This Row],[POS]]="2B",MAX(AP$1:AP1189)+1,"")</f>
        <v/>
      </c>
      <c r="AQ1190" t="str">
        <f>IFERROR(INDEX(PLAYERIDMAP2[PLAYERNAME],MATCH(ROW()-ROW(AQ$1),SECONDBASE,0)),"")</f>
        <v/>
      </c>
      <c r="AR1190" t="str">
        <f>IF(PLAYERIDMAP2[[#This Row],[POS]]="3B",MAX(AR$1:AR1189)+1,"")</f>
        <v/>
      </c>
      <c r="AS1190" t="str">
        <f>IFERROR(INDEX(PLAYERIDMAP2[PLAYERNAME],MATCH(ROW()-ROW(AS$1),THIRDBASE,0)),"")</f>
        <v/>
      </c>
      <c r="AT1190" t="str">
        <f>IF(PLAYERIDMAP2[[#This Row],[POS]]="SS",MAX(AT$1:AT1189)+1,"")</f>
        <v/>
      </c>
      <c r="AU1190" t="str">
        <f>IFERROR(INDEX(PLAYERIDMAP2[PLAYERNAME],MATCH(ROW()-ROW(AU$1),SHORTSTOP,0)),"")</f>
        <v/>
      </c>
      <c r="AV1190" t="str">
        <f>IF(PLAYERIDMAP2[[#This Row],[POS]]="OF",MAX(AV$1:AV1189)+1,"")</f>
        <v/>
      </c>
      <c r="AW1190" t="str">
        <f>IFERROR(INDEX(PLAYERIDMAP2[PLAYERNAME],MATCH(ROW()-ROW(AW$1),OUTFIELD,0)),"")</f>
        <v/>
      </c>
      <c r="AX1190" t="str">
        <f>IF(PLAYERIDMAP2[[#This Row],[POS]]&lt;&gt;"P",MAX(AX$1:AX1189)+1,"")</f>
        <v/>
      </c>
      <c r="AY1190" t="str">
        <f>IFERROR(INDEX(PLAYERIDMAP2[PLAYERNAME],MATCH(ROW()-ROW(AY$1),HITTERS,0)),"")</f>
        <v/>
      </c>
      <c r="AZ1190">
        <f>IF(PLAYERIDMAP2[[#This Row],[POS]]="P",MAX(AZ$1:AZ1189)+1,"")</f>
        <v>559</v>
      </c>
      <c r="BA1190" t="str">
        <f>IFERROR(INDEX(PLAYERIDMAP2[PLAYERNAME],MATCH(ROW()-ROW(BA$1),PITCHERS,0)),"")</f>
        <v/>
      </c>
    </row>
    <row r="1191" spans="1:53" x14ac:dyDescent="0.25">
      <c r="A1191" t="s">
        <v>14717</v>
      </c>
      <c r="B1191" t="s">
        <v>5555</v>
      </c>
      <c r="C1191" s="1">
        <v>30598</v>
      </c>
      <c r="D1191" t="s">
        <v>17440</v>
      </c>
      <c r="E1191" t="s">
        <v>18689</v>
      </c>
      <c r="F1191" t="s">
        <v>11016</v>
      </c>
      <c r="G1191" t="s">
        <v>11016</v>
      </c>
      <c r="H1191" t="s">
        <v>10998</v>
      </c>
      <c r="I1191" t="s">
        <v>18690</v>
      </c>
      <c r="J1191" t="s">
        <v>5555</v>
      </c>
      <c r="K1191">
        <v>445095</v>
      </c>
      <c r="L1191" t="s">
        <v>5555</v>
      </c>
      <c r="M1191">
        <v>489859</v>
      </c>
      <c r="N1191" t="s">
        <v>5555</v>
      </c>
      <c r="O1191" t="s">
        <v>14718</v>
      </c>
      <c r="P1191" t="s">
        <v>14717</v>
      </c>
      <c r="Q1191">
        <v>7693</v>
      </c>
      <c r="R1191" t="s">
        <v>5555</v>
      </c>
      <c r="S1191">
        <v>6463</v>
      </c>
      <c r="T1191" t="s">
        <v>5555</v>
      </c>
      <c r="V1191" t="s">
        <v>14719</v>
      </c>
      <c r="W1191">
        <v>31652</v>
      </c>
      <c r="X1191">
        <v>7693</v>
      </c>
      <c r="Y1191" t="s">
        <v>5555</v>
      </c>
      <c r="Z1191" t="s">
        <v>14720</v>
      </c>
      <c r="AA1191" t="s">
        <v>10958</v>
      </c>
      <c r="AB1191" t="s">
        <v>5703</v>
      </c>
      <c r="AD1191" t="s">
        <v>14720</v>
      </c>
      <c r="AL1191" t="str">
        <f>IF(PLAYERIDMAP2[[#This Row],[POS]]="C",MAX(AL$1:AL1190)+1,"")</f>
        <v/>
      </c>
      <c r="AM1191" t="str">
        <f>IFERROR(INDEX(PLAYERIDMAP2[PLAYERNAME],MATCH(ROW()-ROW(AM$1),CATCHERS,0)),"")</f>
        <v/>
      </c>
      <c r="AN1191" t="str">
        <f>IF(PLAYERIDMAP2[[#This Row],[POS]]="1B",MAX(AN$1:AN1190)+1,"")</f>
        <v/>
      </c>
      <c r="AO1191" t="str">
        <f>IFERROR(INDEX(PLAYERIDMAP2[PLAYERNAME],MATCH(ROW()-ROW(AO$1),FIRSTBASE,0)),"")</f>
        <v/>
      </c>
      <c r="AP1191" t="str">
        <f>IF(PLAYERIDMAP2[[#This Row],[POS]]="2B",MAX(AP$1:AP1190)+1,"")</f>
        <v/>
      </c>
      <c r="AQ1191" t="str">
        <f>IFERROR(INDEX(PLAYERIDMAP2[PLAYERNAME],MATCH(ROW()-ROW(AQ$1),SECONDBASE,0)),"")</f>
        <v/>
      </c>
      <c r="AR1191" t="str">
        <f>IF(PLAYERIDMAP2[[#This Row],[POS]]="3B",MAX(AR$1:AR1190)+1,"")</f>
        <v/>
      </c>
      <c r="AS1191" t="str">
        <f>IFERROR(INDEX(PLAYERIDMAP2[PLAYERNAME],MATCH(ROW()-ROW(AS$1),THIRDBASE,0)),"")</f>
        <v/>
      </c>
      <c r="AT1191" t="str">
        <f>IF(PLAYERIDMAP2[[#This Row],[POS]]="SS",MAX(AT$1:AT1190)+1,"")</f>
        <v/>
      </c>
      <c r="AU1191" t="str">
        <f>IFERROR(INDEX(PLAYERIDMAP2[PLAYERNAME],MATCH(ROW()-ROW(AU$1),SHORTSTOP,0)),"")</f>
        <v/>
      </c>
      <c r="AV1191">
        <f>IF(PLAYERIDMAP2[[#This Row],[POS]]="OF",MAX(AV$1:AV1190)+1,"")</f>
        <v>245</v>
      </c>
      <c r="AW1191" t="str">
        <f>IFERROR(INDEX(PLAYERIDMAP2[PLAYERNAME],MATCH(ROW()-ROW(AW$1),OUTFIELD,0)),"")</f>
        <v/>
      </c>
      <c r="AX1191">
        <f>IF(PLAYERIDMAP2[[#This Row],[POS]]&lt;&gt;"P",MAX(AX$1:AX1190)+1,"")</f>
        <v>631</v>
      </c>
      <c r="AY1191" t="str">
        <f>IFERROR(INDEX(PLAYERIDMAP2[PLAYERNAME],MATCH(ROW()-ROW(AY$1),HITTERS,0)),"")</f>
        <v/>
      </c>
      <c r="AZ1191" t="str">
        <f>IF(PLAYERIDMAP2[[#This Row],[POS]]="P",MAX(AZ$1:AZ1190)+1,"")</f>
        <v/>
      </c>
      <c r="BA1191" t="str">
        <f>IFERROR(INDEX(PLAYERIDMAP2[PLAYERNAME],MATCH(ROW()-ROW(BA$1),PITCHERS,0)),"")</f>
        <v/>
      </c>
    </row>
    <row r="1192" spans="1:53" x14ac:dyDescent="0.25">
      <c r="A1192" t="s">
        <v>14721</v>
      </c>
      <c r="B1192" t="s">
        <v>4589</v>
      </c>
      <c r="C1192" s="1">
        <v>32168</v>
      </c>
      <c r="D1192" t="s">
        <v>16890</v>
      </c>
      <c r="E1192" t="s">
        <v>17527</v>
      </c>
      <c r="F1192" t="s">
        <v>11398</v>
      </c>
      <c r="G1192" t="s">
        <v>16838</v>
      </c>
      <c r="H1192" t="s">
        <v>10998</v>
      </c>
      <c r="I1192" t="s">
        <v>20017</v>
      </c>
      <c r="J1192" t="s">
        <v>4589</v>
      </c>
      <c r="K1192">
        <v>572389</v>
      </c>
      <c r="L1192" t="s">
        <v>4589</v>
      </c>
      <c r="M1192">
        <v>1740993</v>
      </c>
      <c r="N1192" t="s">
        <v>4589</v>
      </c>
      <c r="O1192" t="s">
        <v>14722</v>
      </c>
      <c r="P1192" t="s">
        <v>14721</v>
      </c>
      <c r="Q1192">
        <v>9362</v>
      </c>
      <c r="R1192" t="s">
        <v>4589</v>
      </c>
      <c r="S1192">
        <v>30660</v>
      </c>
      <c r="T1192" t="s">
        <v>4589</v>
      </c>
      <c r="V1192" t="s">
        <v>14723</v>
      </c>
      <c r="W1192">
        <v>60148</v>
      </c>
      <c r="X1192">
        <v>9362</v>
      </c>
      <c r="Y1192" t="s">
        <v>4589</v>
      </c>
      <c r="Z1192" t="s">
        <v>16697</v>
      </c>
      <c r="AA1192" t="s">
        <v>5703</v>
      </c>
      <c r="AB1192" t="s">
        <v>5703</v>
      </c>
      <c r="AD1192" t="s">
        <v>16697</v>
      </c>
      <c r="AL1192" t="str">
        <f>IF(PLAYERIDMAP2[[#This Row],[POS]]="C",MAX(AL$1:AL1191)+1,"")</f>
        <v/>
      </c>
      <c r="AM1192" t="str">
        <f>IFERROR(INDEX(PLAYERIDMAP2[PLAYERNAME],MATCH(ROW()-ROW(AM$1),CATCHERS,0)),"")</f>
        <v/>
      </c>
      <c r="AN1192" t="str">
        <f>IF(PLAYERIDMAP2[[#This Row],[POS]]="1B",MAX(AN$1:AN1191)+1,"")</f>
        <v/>
      </c>
      <c r="AO1192" t="str">
        <f>IFERROR(INDEX(PLAYERIDMAP2[PLAYERNAME],MATCH(ROW()-ROW(AO$1),FIRSTBASE,0)),"")</f>
        <v/>
      </c>
      <c r="AP1192" t="str">
        <f>IF(PLAYERIDMAP2[[#This Row],[POS]]="2B",MAX(AP$1:AP1191)+1,"")</f>
        <v/>
      </c>
      <c r="AQ1192" t="str">
        <f>IFERROR(INDEX(PLAYERIDMAP2[PLAYERNAME],MATCH(ROW()-ROW(AQ$1),SECONDBASE,0)),"")</f>
        <v/>
      </c>
      <c r="AR1192" t="str">
        <f>IF(PLAYERIDMAP2[[#This Row],[POS]]="3B",MAX(AR$1:AR1191)+1,"")</f>
        <v/>
      </c>
      <c r="AS1192" t="str">
        <f>IFERROR(INDEX(PLAYERIDMAP2[PLAYERNAME],MATCH(ROW()-ROW(AS$1),THIRDBASE,0)),"")</f>
        <v/>
      </c>
      <c r="AT1192" t="str">
        <f>IF(PLAYERIDMAP2[[#This Row],[POS]]="SS",MAX(AT$1:AT1191)+1,"")</f>
        <v/>
      </c>
      <c r="AU1192" t="str">
        <f>IFERROR(INDEX(PLAYERIDMAP2[PLAYERNAME],MATCH(ROW()-ROW(AU$1),SHORTSTOP,0)),"")</f>
        <v/>
      </c>
      <c r="AV1192">
        <f>IF(PLAYERIDMAP2[[#This Row],[POS]]="OF",MAX(AV$1:AV1191)+1,"")</f>
        <v>246</v>
      </c>
      <c r="AW1192" t="str">
        <f>IFERROR(INDEX(PLAYERIDMAP2[PLAYERNAME],MATCH(ROW()-ROW(AW$1),OUTFIELD,0)),"")</f>
        <v/>
      </c>
      <c r="AX1192">
        <f>IF(PLAYERIDMAP2[[#This Row],[POS]]&lt;&gt;"P",MAX(AX$1:AX1191)+1,"")</f>
        <v>632</v>
      </c>
      <c r="AY1192" t="str">
        <f>IFERROR(INDEX(PLAYERIDMAP2[PLAYERNAME],MATCH(ROW()-ROW(AY$1),HITTERS,0)),"")</f>
        <v/>
      </c>
      <c r="AZ1192" t="str">
        <f>IF(PLAYERIDMAP2[[#This Row],[POS]]="P",MAX(AZ$1:AZ1191)+1,"")</f>
        <v/>
      </c>
      <c r="BA1192" t="str">
        <f>IFERROR(INDEX(PLAYERIDMAP2[PLAYERNAME],MATCH(ROW()-ROW(BA$1),PITCHERS,0)),"")</f>
        <v/>
      </c>
    </row>
    <row r="1193" spans="1:53" x14ac:dyDescent="0.25">
      <c r="A1193" t="s">
        <v>14724</v>
      </c>
      <c r="B1193" t="s">
        <v>5436</v>
      </c>
      <c r="C1193" s="1">
        <v>34020</v>
      </c>
      <c r="D1193" t="s">
        <v>19806</v>
      </c>
      <c r="E1193" t="s">
        <v>19807</v>
      </c>
      <c r="F1193" t="s">
        <v>11126</v>
      </c>
      <c r="G1193" t="s">
        <v>14693</v>
      </c>
      <c r="H1193" t="s">
        <v>5706</v>
      </c>
      <c r="I1193" t="s">
        <v>19808</v>
      </c>
      <c r="J1193" t="s">
        <v>5436</v>
      </c>
      <c r="K1193">
        <v>595777</v>
      </c>
      <c r="L1193" t="s">
        <v>5436</v>
      </c>
      <c r="M1193">
        <v>1796123</v>
      </c>
      <c r="N1193" t="s">
        <v>5436</v>
      </c>
      <c r="O1193" t="s">
        <v>14725</v>
      </c>
      <c r="P1193" t="s">
        <v>14724</v>
      </c>
      <c r="Q1193">
        <v>9112</v>
      </c>
      <c r="R1193" t="s">
        <v>5436</v>
      </c>
      <c r="S1193">
        <v>31117</v>
      </c>
      <c r="T1193" t="s">
        <v>5436</v>
      </c>
      <c r="U1193" t="s">
        <v>5436</v>
      </c>
      <c r="V1193" t="s">
        <v>14726</v>
      </c>
      <c r="W1193">
        <v>68066</v>
      </c>
      <c r="X1193">
        <v>9112</v>
      </c>
      <c r="Y1193" t="s">
        <v>5436</v>
      </c>
      <c r="Z1193" t="s">
        <v>14727</v>
      </c>
      <c r="AA1193" t="s">
        <v>11011</v>
      </c>
      <c r="AB1193" t="s">
        <v>5703</v>
      </c>
      <c r="AC1193" t="s">
        <v>5436</v>
      </c>
      <c r="AD1193" t="s">
        <v>14727</v>
      </c>
      <c r="AE1193">
        <v>11361</v>
      </c>
      <c r="AH1193" t="s">
        <v>5436</v>
      </c>
      <c r="AL1193" t="str">
        <f>IF(PLAYERIDMAP2[[#This Row],[POS]]="C",MAX(AL$1:AL1192)+1,"")</f>
        <v/>
      </c>
      <c r="AM1193" t="str">
        <f>IFERROR(INDEX(PLAYERIDMAP2[PLAYERNAME],MATCH(ROW()-ROW(AM$1),CATCHERS,0)),"")</f>
        <v/>
      </c>
      <c r="AN1193" t="str">
        <f>IF(PLAYERIDMAP2[[#This Row],[POS]]="1B",MAX(AN$1:AN1192)+1,"")</f>
        <v/>
      </c>
      <c r="AO1193" t="str">
        <f>IFERROR(INDEX(PLAYERIDMAP2[PLAYERNAME],MATCH(ROW()-ROW(AO$1),FIRSTBASE,0)),"")</f>
        <v/>
      </c>
      <c r="AP1193">
        <f>IF(PLAYERIDMAP2[[#This Row],[POS]]="2B",MAX(AP$1:AP1192)+1,"")</f>
        <v>88</v>
      </c>
      <c r="AQ1193" t="str">
        <f>IFERROR(INDEX(PLAYERIDMAP2[PLAYERNAME],MATCH(ROW()-ROW(AQ$1),SECONDBASE,0)),"")</f>
        <v/>
      </c>
      <c r="AR1193" t="str">
        <f>IF(PLAYERIDMAP2[[#This Row],[POS]]="3B",MAX(AR$1:AR1192)+1,"")</f>
        <v/>
      </c>
      <c r="AS1193" t="str">
        <f>IFERROR(INDEX(PLAYERIDMAP2[PLAYERNAME],MATCH(ROW()-ROW(AS$1),THIRDBASE,0)),"")</f>
        <v/>
      </c>
      <c r="AT1193" t="str">
        <f>IF(PLAYERIDMAP2[[#This Row],[POS]]="SS",MAX(AT$1:AT1192)+1,"")</f>
        <v/>
      </c>
      <c r="AU1193" t="str">
        <f>IFERROR(INDEX(PLAYERIDMAP2[PLAYERNAME],MATCH(ROW()-ROW(AU$1),SHORTSTOP,0)),"")</f>
        <v/>
      </c>
      <c r="AV1193" t="str">
        <f>IF(PLAYERIDMAP2[[#This Row],[POS]]="OF",MAX(AV$1:AV1192)+1,"")</f>
        <v/>
      </c>
      <c r="AW1193" t="str">
        <f>IFERROR(INDEX(PLAYERIDMAP2[PLAYERNAME],MATCH(ROW()-ROW(AW$1),OUTFIELD,0)),"")</f>
        <v/>
      </c>
      <c r="AX1193">
        <f>IF(PLAYERIDMAP2[[#This Row],[POS]]&lt;&gt;"P",MAX(AX$1:AX1192)+1,"")</f>
        <v>633</v>
      </c>
      <c r="AY1193" t="str">
        <f>IFERROR(INDEX(PLAYERIDMAP2[PLAYERNAME],MATCH(ROW()-ROW(AY$1),HITTERS,0)),"")</f>
        <v/>
      </c>
      <c r="AZ1193" t="str">
        <f>IF(PLAYERIDMAP2[[#This Row],[POS]]="P",MAX(AZ$1:AZ1192)+1,"")</f>
        <v/>
      </c>
      <c r="BA1193" t="str">
        <f>IFERROR(INDEX(PLAYERIDMAP2[PLAYERNAME],MATCH(ROW()-ROW(BA$1),PITCHERS,0)),"")</f>
        <v/>
      </c>
    </row>
    <row r="1194" spans="1:53" x14ac:dyDescent="0.25">
      <c r="A1194" t="s">
        <v>14728</v>
      </c>
      <c r="B1194" t="s">
        <v>9177</v>
      </c>
      <c r="C1194" s="1">
        <v>32712</v>
      </c>
      <c r="D1194" t="s">
        <v>18225</v>
      </c>
      <c r="E1194" t="s">
        <v>18593</v>
      </c>
      <c r="F1194" t="s">
        <v>11040</v>
      </c>
      <c r="G1194" t="s">
        <v>14693</v>
      </c>
      <c r="H1194" t="s">
        <v>10988</v>
      </c>
      <c r="I1194" t="s">
        <v>18594</v>
      </c>
      <c r="J1194" t="s">
        <v>9177</v>
      </c>
      <c r="K1194">
        <v>543668</v>
      </c>
      <c r="L1194" t="s">
        <v>9177</v>
      </c>
      <c r="M1194">
        <v>1939520</v>
      </c>
      <c r="N1194" t="s">
        <v>9177</v>
      </c>
      <c r="O1194" t="s">
        <v>14729</v>
      </c>
      <c r="P1194" t="s">
        <v>14728</v>
      </c>
      <c r="Q1194">
        <v>9202</v>
      </c>
      <c r="R1194" t="s">
        <v>9177</v>
      </c>
      <c r="S1194">
        <v>31922</v>
      </c>
      <c r="T1194" t="s">
        <v>9177</v>
      </c>
      <c r="V1194" t="s">
        <v>14730</v>
      </c>
      <c r="W1194">
        <v>65986</v>
      </c>
      <c r="X1194">
        <v>9202</v>
      </c>
      <c r="Y1194" t="s">
        <v>9177</v>
      </c>
      <c r="Z1194" t="s">
        <v>14731</v>
      </c>
      <c r="AA1194" t="s">
        <v>5703</v>
      </c>
      <c r="AB1194" t="s">
        <v>5703</v>
      </c>
      <c r="AD1194" t="s">
        <v>14731</v>
      </c>
      <c r="AL1194" t="str">
        <f>IF(PLAYERIDMAP2[[#This Row],[POS]]="C",MAX(AL$1:AL1193)+1,"")</f>
        <v/>
      </c>
      <c r="AM1194" t="str">
        <f>IFERROR(INDEX(PLAYERIDMAP2[PLAYERNAME],MATCH(ROW()-ROW(AM$1),CATCHERS,0)),"")</f>
        <v/>
      </c>
      <c r="AN1194" t="str">
        <f>IF(PLAYERIDMAP2[[#This Row],[POS]]="1B",MAX(AN$1:AN1193)+1,"")</f>
        <v/>
      </c>
      <c r="AO1194" t="str">
        <f>IFERROR(INDEX(PLAYERIDMAP2[PLAYERNAME],MATCH(ROW()-ROW(AO$1),FIRSTBASE,0)),"")</f>
        <v/>
      </c>
      <c r="AP1194" t="str">
        <f>IF(PLAYERIDMAP2[[#This Row],[POS]]="2B",MAX(AP$1:AP1193)+1,"")</f>
        <v/>
      </c>
      <c r="AQ1194" t="str">
        <f>IFERROR(INDEX(PLAYERIDMAP2[PLAYERNAME],MATCH(ROW()-ROW(AQ$1),SECONDBASE,0)),"")</f>
        <v/>
      </c>
      <c r="AR1194" t="str">
        <f>IF(PLAYERIDMAP2[[#This Row],[POS]]="3B",MAX(AR$1:AR1193)+1,"")</f>
        <v/>
      </c>
      <c r="AS1194" t="str">
        <f>IFERROR(INDEX(PLAYERIDMAP2[PLAYERNAME],MATCH(ROW()-ROW(AS$1),THIRDBASE,0)),"")</f>
        <v/>
      </c>
      <c r="AT1194" t="str">
        <f>IF(PLAYERIDMAP2[[#This Row],[POS]]="SS",MAX(AT$1:AT1193)+1,"")</f>
        <v/>
      </c>
      <c r="AU1194" t="str">
        <f>IFERROR(INDEX(PLAYERIDMAP2[PLAYERNAME],MATCH(ROW()-ROW(AU$1),SHORTSTOP,0)),"")</f>
        <v/>
      </c>
      <c r="AV1194" t="str">
        <f>IF(PLAYERIDMAP2[[#This Row],[POS]]="OF",MAX(AV$1:AV1193)+1,"")</f>
        <v/>
      </c>
      <c r="AW1194" t="str">
        <f>IFERROR(INDEX(PLAYERIDMAP2[PLAYERNAME],MATCH(ROW()-ROW(AW$1),OUTFIELD,0)),"")</f>
        <v/>
      </c>
      <c r="AX1194" t="str">
        <f>IF(PLAYERIDMAP2[[#This Row],[POS]]&lt;&gt;"P",MAX(AX$1:AX1193)+1,"")</f>
        <v/>
      </c>
      <c r="AY1194" t="str">
        <f>IFERROR(INDEX(PLAYERIDMAP2[PLAYERNAME],MATCH(ROW()-ROW(AY$1),HITTERS,0)),"")</f>
        <v/>
      </c>
      <c r="AZ1194">
        <f>IF(PLAYERIDMAP2[[#This Row],[POS]]="P",MAX(AZ$1:AZ1193)+1,"")</f>
        <v>560</v>
      </c>
      <c r="BA1194" t="str">
        <f>IFERROR(INDEX(PLAYERIDMAP2[PLAYERNAME],MATCH(ROW()-ROW(BA$1),PITCHERS,0)),"")</f>
        <v/>
      </c>
    </row>
    <row r="1195" spans="1:53" x14ac:dyDescent="0.25">
      <c r="A1195" t="s">
        <v>14732</v>
      </c>
      <c r="B1195" t="s">
        <v>5675</v>
      </c>
      <c r="C1195" s="1">
        <v>33214</v>
      </c>
      <c r="D1195" t="s">
        <v>18179</v>
      </c>
      <c r="E1195" t="s">
        <v>18180</v>
      </c>
      <c r="F1195" t="s">
        <v>10997</v>
      </c>
      <c r="G1195" t="s">
        <v>16838</v>
      </c>
      <c r="H1195" t="s">
        <v>10998</v>
      </c>
      <c r="I1195" t="s">
        <v>18181</v>
      </c>
      <c r="J1195" t="s">
        <v>5675</v>
      </c>
      <c r="K1195">
        <v>624577</v>
      </c>
      <c r="L1195" t="s">
        <v>5675</v>
      </c>
      <c r="M1195">
        <v>1992864</v>
      </c>
      <c r="N1195" t="s">
        <v>5675</v>
      </c>
      <c r="O1195" t="s">
        <v>14733</v>
      </c>
      <c r="P1195" t="s">
        <v>14732</v>
      </c>
      <c r="Q1195">
        <v>9341</v>
      </c>
      <c r="R1195" t="s">
        <v>5675</v>
      </c>
      <c r="S1195">
        <v>32574</v>
      </c>
      <c r="T1195" t="s">
        <v>5675</v>
      </c>
      <c r="U1195" t="s">
        <v>5675</v>
      </c>
      <c r="V1195" t="s">
        <v>14734</v>
      </c>
      <c r="W1195">
        <v>101652</v>
      </c>
      <c r="X1195">
        <v>9341</v>
      </c>
      <c r="Y1195" t="s">
        <v>5675</v>
      </c>
      <c r="Z1195" t="s">
        <v>14735</v>
      </c>
      <c r="AA1195" t="s">
        <v>5703</v>
      </c>
      <c r="AB1195" t="s">
        <v>5703</v>
      </c>
      <c r="AC1195" t="s">
        <v>5675</v>
      </c>
      <c r="AD1195" t="s">
        <v>14735</v>
      </c>
      <c r="AE1195">
        <v>12588</v>
      </c>
      <c r="AF1195" t="s">
        <v>5675</v>
      </c>
      <c r="AG1195">
        <v>38005</v>
      </c>
      <c r="AH1195" t="s">
        <v>5675</v>
      </c>
      <c r="AL1195" t="str">
        <f>IF(PLAYERIDMAP2[[#This Row],[POS]]="C",MAX(AL$1:AL1194)+1,"")</f>
        <v/>
      </c>
      <c r="AM1195" t="str">
        <f>IFERROR(INDEX(PLAYERIDMAP2[PLAYERNAME],MATCH(ROW()-ROW(AM$1),CATCHERS,0)),"")</f>
        <v/>
      </c>
      <c r="AN1195" t="str">
        <f>IF(PLAYERIDMAP2[[#This Row],[POS]]="1B",MAX(AN$1:AN1194)+1,"")</f>
        <v/>
      </c>
      <c r="AO1195" t="str">
        <f>IFERROR(INDEX(PLAYERIDMAP2[PLAYERNAME],MATCH(ROW()-ROW(AO$1),FIRSTBASE,0)),"")</f>
        <v/>
      </c>
      <c r="AP1195" t="str">
        <f>IF(PLAYERIDMAP2[[#This Row],[POS]]="2B",MAX(AP$1:AP1194)+1,"")</f>
        <v/>
      </c>
      <c r="AQ1195" t="str">
        <f>IFERROR(INDEX(PLAYERIDMAP2[PLAYERNAME],MATCH(ROW()-ROW(AQ$1),SECONDBASE,0)),"")</f>
        <v/>
      </c>
      <c r="AR1195" t="str">
        <f>IF(PLAYERIDMAP2[[#This Row],[POS]]="3B",MAX(AR$1:AR1194)+1,"")</f>
        <v/>
      </c>
      <c r="AS1195" t="str">
        <f>IFERROR(INDEX(PLAYERIDMAP2[PLAYERNAME],MATCH(ROW()-ROW(AS$1),THIRDBASE,0)),"")</f>
        <v/>
      </c>
      <c r="AT1195" t="str">
        <f>IF(PLAYERIDMAP2[[#This Row],[POS]]="SS",MAX(AT$1:AT1194)+1,"")</f>
        <v/>
      </c>
      <c r="AU1195" t="str">
        <f>IFERROR(INDEX(PLAYERIDMAP2[PLAYERNAME],MATCH(ROW()-ROW(AU$1),SHORTSTOP,0)),"")</f>
        <v/>
      </c>
      <c r="AV1195">
        <f>IF(PLAYERIDMAP2[[#This Row],[POS]]="OF",MAX(AV$1:AV1194)+1,"")</f>
        <v>247</v>
      </c>
      <c r="AW1195" t="str">
        <f>IFERROR(INDEX(PLAYERIDMAP2[PLAYERNAME],MATCH(ROW()-ROW(AW$1),OUTFIELD,0)),"")</f>
        <v/>
      </c>
      <c r="AX1195">
        <f>IF(PLAYERIDMAP2[[#This Row],[POS]]&lt;&gt;"P",MAX(AX$1:AX1194)+1,"")</f>
        <v>634</v>
      </c>
      <c r="AY1195" t="str">
        <f>IFERROR(INDEX(PLAYERIDMAP2[PLAYERNAME],MATCH(ROW()-ROW(AY$1),HITTERS,0)),"")</f>
        <v/>
      </c>
      <c r="AZ1195" t="str">
        <f>IF(PLAYERIDMAP2[[#This Row],[POS]]="P",MAX(AZ$1:AZ1194)+1,"")</f>
        <v/>
      </c>
      <c r="BA1195" t="str">
        <f>IFERROR(INDEX(PLAYERIDMAP2[PLAYERNAME],MATCH(ROW()-ROW(BA$1),PITCHERS,0)),"")</f>
        <v/>
      </c>
    </row>
    <row r="1196" spans="1:53" x14ac:dyDescent="0.25">
      <c r="A1196" t="s">
        <v>14736</v>
      </c>
      <c r="B1196" t="s">
        <v>5636</v>
      </c>
      <c r="C1196" s="1">
        <v>29236</v>
      </c>
      <c r="D1196" t="s">
        <v>17246</v>
      </c>
      <c r="E1196" t="s">
        <v>18300</v>
      </c>
      <c r="F1196" t="s">
        <v>11087</v>
      </c>
      <c r="G1196" t="s">
        <v>14693</v>
      </c>
      <c r="H1196" t="s">
        <v>11003</v>
      </c>
      <c r="I1196" t="s">
        <v>18301</v>
      </c>
      <c r="J1196" t="s">
        <v>5636</v>
      </c>
      <c r="K1196">
        <v>405395</v>
      </c>
      <c r="L1196" t="s">
        <v>5636</v>
      </c>
      <c r="M1196">
        <v>223571</v>
      </c>
      <c r="N1196" t="s">
        <v>5636</v>
      </c>
      <c r="O1196" t="s">
        <v>14737</v>
      </c>
      <c r="P1196" t="s">
        <v>14736</v>
      </c>
      <c r="Q1196">
        <v>6619</v>
      </c>
      <c r="R1196" t="s">
        <v>5636</v>
      </c>
      <c r="S1196">
        <v>4574</v>
      </c>
      <c r="T1196" t="s">
        <v>5636</v>
      </c>
      <c r="U1196" t="s">
        <v>5636</v>
      </c>
      <c r="V1196" t="s">
        <v>14738</v>
      </c>
      <c r="W1196">
        <v>204</v>
      </c>
      <c r="X1196">
        <v>6619</v>
      </c>
      <c r="Y1196" t="s">
        <v>5636</v>
      </c>
      <c r="Z1196" t="s">
        <v>14739</v>
      </c>
      <c r="AA1196" t="s">
        <v>5703</v>
      </c>
      <c r="AB1196" t="s">
        <v>5703</v>
      </c>
      <c r="AC1196" t="s">
        <v>5636</v>
      </c>
      <c r="AD1196" t="s">
        <v>14739</v>
      </c>
      <c r="AE1196">
        <v>6642</v>
      </c>
      <c r="AF1196" t="s">
        <v>5636</v>
      </c>
      <c r="AG1196">
        <v>5177</v>
      </c>
      <c r="AH1196" t="s">
        <v>5636</v>
      </c>
      <c r="AL1196" t="str">
        <f>IF(PLAYERIDMAP2[[#This Row],[POS]]="C",MAX(AL$1:AL1195)+1,"")</f>
        <v/>
      </c>
      <c r="AM1196" t="str">
        <f>IFERROR(INDEX(PLAYERIDMAP2[PLAYERNAME],MATCH(ROW()-ROW(AM$1),CATCHERS,0)),"")</f>
        <v/>
      </c>
      <c r="AN1196">
        <f>IF(PLAYERIDMAP2[[#This Row],[POS]]="1B",MAX(AN$1:AN1195)+1,"")</f>
        <v>69</v>
      </c>
      <c r="AO1196" t="str">
        <f>IFERROR(INDEX(PLAYERIDMAP2[PLAYERNAME],MATCH(ROW()-ROW(AO$1),FIRSTBASE,0)),"")</f>
        <v/>
      </c>
      <c r="AP1196" t="str">
        <f>IF(PLAYERIDMAP2[[#This Row],[POS]]="2B",MAX(AP$1:AP1195)+1,"")</f>
        <v/>
      </c>
      <c r="AQ1196" t="str">
        <f>IFERROR(INDEX(PLAYERIDMAP2[PLAYERNAME],MATCH(ROW()-ROW(AQ$1),SECONDBASE,0)),"")</f>
        <v/>
      </c>
      <c r="AR1196" t="str">
        <f>IF(PLAYERIDMAP2[[#This Row],[POS]]="3B",MAX(AR$1:AR1195)+1,"")</f>
        <v/>
      </c>
      <c r="AS1196" t="str">
        <f>IFERROR(INDEX(PLAYERIDMAP2[PLAYERNAME],MATCH(ROW()-ROW(AS$1),THIRDBASE,0)),"")</f>
        <v/>
      </c>
      <c r="AT1196" t="str">
        <f>IF(PLAYERIDMAP2[[#This Row],[POS]]="SS",MAX(AT$1:AT1195)+1,"")</f>
        <v/>
      </c>
      <c r="AU1196" t="str">
        <f>IFERROR(INDEX(PLAYERIDMAP2[PLAYERNAME],MATCH(ROW()-ROW(AU$1),SHORTSTOP,0)),"")</f>
        <v/>
      </c>
      <c r="AV1196" t="str">
        <f>IF(PLAYERIDMAP2[[#This Row],[POS]]="OF",MAX(AV$1:AV1195)+1,"")</f>
        <v/>
      </c>
      <c r="AW1196" t="str">
        <f>IFERROR(INDEX(PLAYERIDMAP2[PLAYERNAME],MATCH(ROW()-ROW(AW$1),OUTFIELD,0)),"")</f>
        <v/>
      </c>
      <c r="AX1196">
        <f>IF(PLAYERIDMAP2[[#This Row],[POS]]&lt;&gt;"P",MAX(AX$1:AX1195)+1,"")</f>
        <v>635</v>
      </c>
      <c r="AY1196" t="str">
        <f>IFERROR(INDEX(PLAYERIDMAP2[PLAYERNAME],MATCH(ROW()-ROW(AY$1),HITTERS,0)),"")</f>
        <v/>
      </c>
      <c r="AZ1196" t="str">
        <f>IF(PLAYERIDMAP2[[#This Row],[POS]]="P",MAX(AZ$1:AZ1195)+1,"")</f>
        <v/>
      </c>
      <c r="BA1196" t="str">
        <f>IFERROR(INDEX(PLAYERIDMAP2[PLAYERNAME],MATCH(ROW()-ROW(BA$1),PITCHERS,0)),"")</f>
        <v/>
      </c>
    </row>
    <row r="1197" spans="1:53" x14ac:dyDescent="0.25">
      <c r="A1197" t="s">
        <v>14740</v>
      </c>
      <c r="B1197" t="s">
        <v>4424</v>
      </c>
      <c r="C1197" s="1">
        <v>28437</v>
      </c>
      <c r="D1197" t="s">
        <v>16964</v>
      </c>
      <c r="E1197" t="s">
        <v>18586</v>
      </c>
      <c r="F1197" t="s">
        <v>11016</v>
      </c>
      <c r="G1197" t="s">
        <v>11016</v>
      </c>
      <c r="H1197" t="s">
        <v>5706</v>
      </c>
      <c r="I1197" t="s">
        <v>18587</v>
      </c>
      <c r="J1197" t="s">
        <v>4424</v>
      </c>
      <c r="K1197">
        <v>346857</v>
      </c>
      <c r="L1197" t="s">
        <v>4424</v>
      </c>
      <c r="M1197">
        <v>129299</v>
      </c>
      <c r="N1197" t="s">
        <v>4424</v>
      </c>
      <c r="O1197" t="s">
        <v>14741</v>
      </c>
      <c r="P1197" t="s">
        <v>14740</v>
      </c>
      <c r="Q1197">
        <v>6793</v>
      </c>
      <c r="R1197" t="s">
        <v>4424</v>
      </c>
      <c r="S1197">
        <v>4946</v>
      </c>
      <c r="T1197" t="s">
        <v>4424</v>
      </c>
      <c r="U1197" t="s">
        <v>4424</v>
      </c>
      <c r="V1197" t="s">
        <v>14742</v>
      </c>
      <c r="W1197">
        <v>686</v>
      </c>
      <c r="X1197">
        <v>6793</v>
      </c>
      <c r="Y1197" t="s">
        <v>4424</v>
      </c>
      <c r="Z1197" t="s">
        <v>14743</v>
      </c>
      <c r="AA1197" t="s">
        <v>11011</v>
      </c>
      <c r="AB1197" t="s">
        <v>5703</v>
      </c>
      <c r="AC1197" t="s">
        <v>4424</v>
      </c>
      <c r="AD1197" t="s">
        <v>14743</v>
      </c>
      <c r="AE1197">
        <v>6770</v>
      </c>
      <c r="AL1197" t="str">
        <f>IF(PLAYERIDMAP2[[#This Row],[POS]]="C",MAX(AL$1:AL1196)+1,"")</f>
        <v/>
      </c>
      <c r="AM1197" t="str">
        <f>IFERROR(INDEX(PLAYERIDMAP2[PLAYERNAME],MATCH(ROW()-ROW(AM$1),CATCHERS,0)),"")</f>
        <v/>
      </c>
      <c r="AN1197" t="str">
        <f>IF(PLAYERIDMAP2[[#This Row],[POS]]="1B",MAX(AN$1:AN1196)+1,"")</f>
        <v/>
      </c>
      <c r="AO1197" t="str">
        <f>IFERROR(INDEX(PLAYERIDMAP2[PLAYERNAME],MATCH(ROW()-ROW(AO$1),FIRSTBASE,0)),"")</f>
        <v/>
      </c>
      <c r="AP1197">
        <f>IF(PLAYERIDMAP2[[#This Row],[POS]]="2B",MAX(AP$1:AP1196)+1,"")</f>
        <v>89</v>
      </c>
      <c r="AQ1197" t="str">
        <f>IFERROR(INDEX(PLAYERIDMAP2[PLAYERNAME],MATCH(ROW()-ROW(AQ$1),SECONDBASE,0)),"")</f>
        <v/>
      </c>
      <c r="AR1197" t="str">
        <f>IF(PLAYERIDMAP2[[#This Row],[POS]]="3B",MAX(AR$1:AR1196)+1,"")</f>
        <v/>
      </c>
      <c r="AS1197" t="str">
        <f>IFERROR(INDEX(PLAYERIDMAP2[PLAYERNAME],MATCH(ROW()-ROW(AS$1),THIRDBASE,0)),"")</f>
        <v/>
      </c>
      <c r="AT1197" t="str">
        <f>IF(PLAYERIDMAP2[[#This Row],[POS]]="SS",MAX(AT$1:AT1196)+1,"")</f>
        <v/>
      </c>
      <c r="AU1197" t="str">
        <f>IFERROR(INDEX(PLAYERIDMAP2[PLAYERNAME],MATCH(ROW()-ROW(AU$1),SHORTSTOP,0)),"")</f>
        <v/>
      </c>
      <c r="AV1197" t="str">
        <f>IF(PLAYERIDMAP2[[#This Row],[POS]]="OF",MAX(AV$1:AV1196)+1,"")</f>
        <v/>
      </c>
      <c r="AW1197" t="str">
        <f>IFERROR(INDEX(PLAYERIDMAP2[PLAYERNAME],MATCH(ROW()-ROW(AW$1),OUTFIELD,0)),"")</f>
        <v/>
      </c>
      <c r="AX1197">
        <f>IF(PLAYERIDMAP2[[#This Row],[POS]]&lt;&gt;"P",MAX(AX$1:AX1196)+1,"")</f>
        <v>636</v>
      </c>
      <c r="AY1197" t="str">
        <f>IFERROR(INDEX(PLAYERIDMAP2[PLAYERNAME],MATCH(ROW()-ROW(AY$1),HITTERS,0)),"")</f>
        <v/>
      </c>
      <c r="AZ1197" t="str">
        <f>IF(PLAYERIDMAP2[[#This Row],[POS]]="P",MAX(AZ$1:AZ1196)+1,"")</f>
        <v/>
      </c>
      <c r="BA1197" t="str">
        <f>IFERROR(INDEX(PLAYERIDMAP2[PLAYERNAME],MATCH(ROW()-ROW(BA$1),PITCHERS,0)),"")</f>
        <v/>
      </c>
    </row>
    <row r="1198" spans="1:53" x14ac:dyDescent="0.25">
      <c r="A1198" t="s">
        <v>16268</v>
      </c>
      <c r="B1198" t="s">
        <v>10434</v>
      </c>
      <c r="C1198" s="1">
        <v>31961</v>
      </c>
      <c r="D1198" t="s">
        <v>17003</v>
      </c>
      <c r="E1198" t="s">
        <v>17372</v>
      </c>
      <c r="F1198" t="s">
        <v>11002</v>
      </c>
      <c r="G1198" t="s">
        <v>14693</v>
      </c>
      <c r="H1198" t="s">
        <v>10988</v>
      </c>
      <c r="I1198" t="s">
        <v>17373</v>
      </c>
      <c r="J1198" t="s">
        <v>10434</v>
      </c>
      <c r="K1198">
        <v>474029</v>
      </c>
      <c r="L1198" t="s">
        <v>10434</v>
      </c>
      <c r="M1198">
        <v>1734605</v>
      </c>
      <c r="N1198" t="s">
        <v>10434</v>
      </c>
      <c r="O1198" t="s">
        <v>16269</v>
      </c>
      <c r="P1198" t="s">
        <v>16268</v>
      </c>
      <c r="Q1198">
        <v>9083</v>
      </c>
      <c r="R1198" t="s">
        <v>10434</v>
      </c>
      <c r="S1198">
        <v>30483</v>
      </c>
      <c r="T1198" t="s">
        <v>10434</v>
      </c>
      <c r="V1198" t="s">
        <v>16270</v>
      </c>
      <c r="W1198">
        <v>58563</v>
      </c>
      <c r="X1198">
        <v>9083</v>
      </c>
      <c r="Y1198" t="s">
        <v>10434</v>
      </c>
      <c r="Z1198" t="s">
        <v>16271</v>
      </c>
      <c r="AA1198" t="s">
        <v>5703</v>
      </c>
      <c r="AB1198" t="s">
        <v>5703</v>
      </c>
      <c r="AC1198" t="s">
        <v>10434</v>
      </c>
      <c r="AD1198" t="s">
        <v>16271</v>
      </c>
      <c r="AE1198">
        <v>10515</v>
      </c>
      <c r="AF1198" t="s">
        <v>10434</v>
      </c>
      <c r="AG1198">
        <v>13218</v>
      </c>
      <c r="AH1198" t="s">
        <v>10434</v>
      </c>
      <c r="AL1198" t="str">
        <f>IF(PLAYERIDMAP2[[#This Row],[POS]]="C",MAX(AL$1:AL1197)+1,"")</f>
        <v/>
      </c>
      <c r="AM1198" t="str">
        <f>IFERROR(INDEX(PLAYERIDMAP2[PLAYERNAME],MATCH(ROW()-ROW(AM$1),CATCHERS,0)),"")</f>
        <v/>
      </c>
      <c r="AN1198" t="str">
        <f>IF(PLAYERIDMAP2[[#This Row],[POS]]="1B",MAX(AN$1:AN1197)+1,"")</f>
        <v/>
      </c>
      <c r="AO1198" t="str">
        <f>IFERROR(INDEX(PLAYERIDMAP2[PLAYERNAME],MATCH(ROW()-ROW(AO$1),FIRSTBASE,0)),"")</f>
        <v/>
      </c>
      <c r="AP1198" t="str">
        <f>IF(PLAYERIDMAP2[[#This Row],[POS]]="2B",MAX(AP$1:AP1197)+1,"")</f>
        <v/>
      </c>
      <c r="AQ1198" t="str">
        <f>IFERROR(INDEX(PLAYERIDMAP2[PLAYERNAME],MATCH(ROW()-ROW(AQ$1),SECONDBASE,0)),"")</f>
        <v/>
      </c>
      <c r="AR1198" t="str">
        <f>IF(PLAYERIDMAP2[[#This Row],[POS]]="3B",MAX(AR$1:AR1197)+1,"")</f>
        <v/>
      </c>
      <c r="AS1198" t="str">
        <f>IFERROR(INDEX(PLAYERIDMAP2[PLAYERNAME],MATCH(ROW()-ROW(AS$1),THIRDBASE,0)),"")</f>
        <v/>
      </c>
      <c r="AT1198" t="str">
        <f>IF(PLAYERIDMAP2[[#This Row],[POS]]="SS",MAX(AT$1:AT1197)+1,"")</f>
        <v/>
      </c>
      <c r="AU1198" t="str">
        <f>IFERROR(INDEX(PLAYERIDMAP2[PLAYERNAME],MATCH(ROW()-ROW(AU$1),SHORTSTOP,0)),"")</f>
        <v/>
      </c>
      <c r="AV1198" t="str">
        <f>IF(PLAYERIDMAP2[[#This Row],[POS]]="OF",MAX(AV$1:AV1197)+1,"")</f>
        <v/>
      </c>
      <c r="AW1198" t="str">
        <f>IFERROR(INDEX(PLAYERIDMAP2[PLAYERNAME],MATCH(ROW()-ROW(AW$1),OUTFIELD,0)),"")</f>
        <v/>
      </c>
      <c r="AX1198" t="str">
        <f>IF(PLAYERIDMAP2[[#This Row],[POS]]&lt;&gt;"P",MAX(AX$1:AX1197)+1,"")</f>
        <v/>
      </c>
      <c r="AY1198" t="str">
        <f>IFERROR(INDEX(PLAYERIDMAP2[PLAYERNAME],MATCH(ROW()-ROW(AY$1),HITTERS,0)),"")</f>
        <v/>
      </c>
      <c r="AZ1198">
        <f>IF(PLAYERIDMAP2[[#This Row],[POS]]="P",MAX(AZ$1:AZ1197)+1,"")</f>
        <v>561</v>
      </c>
      <c r="BA1198" t="str">
        <f>IFERROR(INDEX(PLAYERIDMAP2[PLAYERNAME],MATCH(ROW()-ROW(BA$1),PITCHERS,0)),"")</f>
        <v/>
      </c>
    </row>
    <row r="1199" spans="1:53" x14ac:dyDescent="0.25">
      <c r="A1199" t="s">
        <v>14744</v>
      </c>
      <c r="B1199" t="s">
        <v>10775</v>
      </c>
      <c r="C1199" s="1">
        <v>28178</v>
      </c>
      <c r="D1199" t="s">
        <v>17988</v>
      </c>
      <c r="E1199" t="s">
        <v>18672</v>
      </c>
      <c r="F1199" t="s">
        <v>11016</v>
      </c>
      <c r="G1199" t="s">
        <v>11016</v>
      </c>
      <c r="H1199" t="s">
        <v>10988</v>
      </c>
      <c r="I1199" t="s">
        <v>18673</v>
      </c>
      <c r="K1199">
        <v>407816</v>
      </c>
      <c r="L1199" t="s">
        <v>10775</v>
      </c>
      <c r="M1199">
        <v>225422</v>
      </c>
      <c r="N1199" t="s">
        <v>10775</v>
      </c>
      <c r="O1199" t="s">
        <v>14745</v>
      </c>
      <c r="P1199" t="s">
        <v>14744</v>
      </c>
      <c r="Q1199">
        <v>7205</v>
      </c>
      <c r="R1199" t="s">
        <v>10775</v>
      </c>
      <c r="S1199">
        <v>5640</v>
      </c>
      <c r="T1199" t="s">
        <v>10775</v>
      </c>
      <c r="V1199" t="s">
        <v>14746</v>
      </c>
      <c r="W1199">
        <v>31680</v>
      </c>
      <c r="X1199">
        <v>7205</v>
      </c>
      <c r="Y1199" t="s">
        <v>10775</v>
      </c>
      <c r="Z1199" t="s">
        <v>16698</v>
      </c>
      <c r="AA1199" t="s">
        <v>5703</v>
      </c>
      <c r="AB1199" t="s">
        <v>5703</v>
      </c>
      <c r="AD1199" t="s">
        <v>16698</v>
      </c>
      <c r="AL1199" t="str">
        <f>IF(PLAYERIDMAP2[[#This Row],[POS]]="C",MAX(AL$1:AL1198)+1,"")</f>
        <v/>
      </c>
      <c r="AM1199" t="str">
        <f>IFERROR(INDEX(PLAYERIDMAP2[PLAYERNAME],MATCH(ROW()-ROW(AM$1),CATCHERS,0)),"")</f>
        <v/>
      </c>
      <c r="AN1199" t="str">
        <f>IF(PLAYERIDMAP2[[#This Row],[POS]]="1B",MAX(AN$1:AN1198)+1,"")</f>
        <v/>
      </c>
      <c r="AO1199" t="str">
        <f>IFERROR(INDEX(PLAYERIDMAP2[PLAYERNAME],MATCH(ROW()-ROW(AO$1),FIRSTBASE,0)),"")</f>
        <v/>
      </c>
      <c r="AP1199" t="str">
        <f>IF(PLAYERIDMAP2[[#This Row],[POS]]="2B",MAX(AP$1:AP1198)+1,"")</f>
        <v/>
      </c>
      <c r="AQ1199" t="str">
        <f>IFERROR(INDEX(PLAYERIDMAP2[PLAYERNAME],MATCH(ROW()-ROW(AQ$1),SECONDBASE,0)),"")</f>
        <v/>
      </c>
      <c r="AR1199" t="str">
        <f>IF(PLAYERIDMAP2[[#This Row],[POS]]="3B",MAX(AR$1:AR1198)+1,"")</f>
        <v/>
      </c>
      <c r="AS1199" t="str">
        <f>IFERROR(INDEX(PLAYERIDMAP2[PLAYERNAME],MATCH(ROW()-ROW(AS$1),THIRDBASE,0)),"")</f>
        <v/>
      </c>
      <c r="AT1199" t="str">
        <f>IF(PLAYERIDMAP2[[#This Row],[POS]]="SS",MAX(AT$1:AT1198)+1,"")</f>
        <v/>
      </c>
      <c r="AU1199" t="str">
        <f>IFERROR(INDEX(PLAYERIDMAP2[PLAYERNAME],MATCH(ROW()-ROW(AU$1),SHORTSTOP,0)),"")</f>
        <v/>
      </c>
      <c r="AV1199" t="str">
        <f>IF(PLAYERIDMAP2[[#This Row],[POS]]="OF",MAX(AV$1:AV1198)+1,"")</f>
        <v/>
      </c>
      <c r="AW1199" t="str">
        <f>IFERROR(INDEX(PLAYERIDMAP2[PLAYERNAME],MATCH(ROW()-ROW(AW$1),OUTFIELD,0)),"")</f>
        <v/>
      </c>
      <c r="AX1199" t="str">
        <f>IF(PLAYERIDMAP2[[#This Row],[POS]]&lt;&gt;"P",MAX(AX$1:AX1198)+1,"")</f>
        <v/>
      </c>
      <c r="AY1199" t="str">
        <f>IFERROR(INDEX(PLAYERIDMAP2[PLAYERNAME],MATCH(ROW()-ROW(AY$1),HITTERS,0)),"")</f>
        <v/>
      </c>
      <c r="AZ1199">
        <f>IF(PLAYERIDMAP2[[#This Row],[POS]]="P",MAX(AZ$1:AZ1198)+1,"")</f>
        <v>562</v>
      </c>
      <c r="BA1199" t="str">
        <f>IFERROR(INDEX(PLAYERIDMAP2[PLAYERNAME],MATCH(ROW()-ROW(BA$1),PITCHERS,0)),"")</f>
        <v/>
      </c>
    </row>
    <row r="1200" spans="1:53" x14ac:dyDescent="0.25">
      <c r="A1200" t="s">
        <v>14747</v>
      </c>
      <c r="B1200" t="s">
        <v>10716</v>
      </c>
      <c r="C1200" s="1">
        <v>32475</v>
      </c>
      <c r="D1200" t="s">
        <v>17258</v>
      </c>
      <c r="E1200" t="s">
        <v>18581</v>
      </c>
      <c r="F1200" t="s">
        <v>11062</v>
      </c>
      <c r="G1200" t="s">
        <v>16838</v>
      </c>
      <c r="H1200" t="s">
        <v>10988</v>
      </c>
      <c r="I1200" t="s">
        <v>18582</v>
      </c>
      <c r="J1200" t="s">
        <v>10716</v>
      </c>
      <c r="K1200">
        <v>534812</v>
      </c>
      <c r="L1200" t="s">
        <v>10716</v>
      </c>
      <c r="M1200">
        <v>1960793</v>
      </c>
      <c r="N1200" t="s">
        <v>10716</v>
      </c>
      <c r="O1200" t="s">
        <v>18583</v>
      </c>
      <c r="P1200" t="s">
        <v>14747</v>
      </c>
      <c r="Q1200">
        <v>9683</v>
      </c>
      <c r="R1200" t="s">
        <v>10716</v>
      </c>
      <c r="S1200">
        <v>32396</v>
      </c>
      <c r="T1200" t="s">
        <v>10716</v>
      </c>
      <c r="V1200" t="s">
        <v>16272</v>
      </c>
      <c r="W1200">
        <v>69154</v>
      </c>
      <c r="X1200">
        <v>9683</v>
      </c>
      <c r="Y1200" t="s">
        <v>10716</v>
      </c>
      <c r="Z1200" t="s">
        <v>14748</v>
      </c>
      <c r="AA1200" t="s">
        <v>5703</v>
      </c>
      <c r="AB1200" t="s">
        <v>5703</v>
      </c>
      <c r="AC1200" t="s">
        <v>10716</v>
      </c>
      <c r="AD1200" t="s">
        <v>14748</v>
      </c>
      <c r="AE1200">
        <v>13309</v>
      </c>
      <c r="AF1200" t="s">
        <v>10716</v>
      </c>
      <c r="AG1200">
        <v>21679</v>
      </c>
      <c r="AH1200" t="s">
        <v>10716</v>
      </c>
      <c r="AL1200" t="str">
        <f>IF(PLAYERIDMAP2[[#This Row],[POS]]="C",MAX(AL$1:AL1199)+1,"")</f>
        <v/>
      </c>
      <c r="AM1200" t="str">
        <f>IFERROR(INDEX(PLAYERIDMAP2[PLAYERNAME],MATCH(ROW()-ROW(AM$1),CATCHERS,0)),"")</f>
        <v/>
      </c>
      <c r="AN1200" t="str">
        <f>IF(PLAYERIDMAP2[[#This Row],[POS]]="1B",MAX(AN$1:AN1199)+1,"")</f>
        <v/>
      </c>
      <c r="AO1200" t="str">
        <f>IFERROR(INDEX(PLAYERIDMAP2[PLAYERNAME],MATCH(ROW()-ROW(AO$1),FIRSTBASE,0)),"")</f>
        <v/>
      </c>
      <c r="AP1200" t="str">
        <f>IF(PLAYERIDMAP2[[#This Row],[POS]]="2B",MAX(AP$1:AP1199)+1,"")</f>
        <v/>
      </c>
      <c r="AQ1200" t="str">
        <f>IFERROR(INDEX(PLAYERIDMAP2[PLAYERNAME],MATCH(ROW()-ROW(AQ$1),SECONDBASE,0)),"")</f>
        <v/>
      </c>
      <c r="AR1200" t="str">
        <f>IF(PLAYERIDMAP2[[#This Row],[POS]]="3B",MAX(AR$1:AR1199)+1,"")</f>
        <v/>
      </c>
      <c r="AS1200" t="str">
        <f>IFERROR(INDEX(PLAYERIDMAP2[PLAYERNAME],MATCH(ROW()-ROW(AS$1),THIRDBASE,0)),"")</f>
        <v/>
      </c>
      <c r="AT1200" t="str">
        <f>IF(PLAYERIDMAP2[[#This Row],[POS]]="SS",MAX(AT$1:AT1199)+1,"")</f>
        <v/>
      </c>
      <c r="AU1200" t="str">
        <f>IFERROR(INDEX(PLAYERIDMAP2[PLAYERNAME],MATCH(ROW()-ROW(AU$1),SHORTSTOP,0)),"")</f>
        <v/>
      </c>
      <c r="AV1200" t="str">
        <f>IF(PLAYERIDMAP2[[#This Row],[POS]]="OF",MAX(AV$1:AV1199)+1,"")</f>
        <v/>
      </c>
      <c r="AW1200" t="str">
        <f>IFERROR(INDEX(PLAYERIDMAP2[PLAYERNAME],MATCH(ROW()-ROW(AW$1),OUTFIELD,0)),"")</f>
        <v/>
      </c>
      <c r="AX1200" t="str">
        <f>IF(PLAYERIDMAP2[[#This Row],[POS]]&lt;&gt;"P",MAX(AX$1:AX1199)+1,"")</f>
        <v/>
      </c>
      <c r="AY1200" t="str">
        <f>IFERROR(INDEX(PLAYERIDMAP2[PLAYERNAME],MATCH(ROW()-ROW(AY$1),HITTERS,0)),"")</f>
        <v/>
      </c>
      <c r="AZ1200">
        <f>IF(PLAYERIDMAP2[[#This Row],[POS]]="P",MAX(AZ$1:AZ1199)+1,"")</f>
        <v>563</v>
      </c>
      <c r="BA1200" t="str">
        <f>IFERROR(INDEX(PLAYERIDMAP2[PLAYERNAME],MATCH(ROW()-ROW(BA$1),PITCHERS,0)),"")</f>
        <v/>
      </c>
    </row>
    <row r="1201" spans="1:53" x14ac:dyDescent="0.25">
      <c r="A1201" t="s">
        <v>14749</v>
      </c>
      <c r="B1201" t="s">
        <v>10815</v>
      </c>
      <c r="C1201" s="1">
        <v>28719</v>
      </c>
      <c r="D1201" t="s">
        <v>17140</v>
      </c>
      <c r="E1201" t="s">
        <v>17678</v>
      </c>
      <c r="F1201" t="s">
        <v>11151</v>
      </c>
      <c r="G1201" t="s">
        <v>16838</v>
      </c>
      <c r="H1201" t="s">
        <v>10988</v>
      </c>
      <c r="I1201" t="s">
        <v>17679</v>
      </c>
      <c r="J1201" t="s">
        <v>10815</v>
      </c>
      <c r="K1201">
        <v>430589</v>
      </c>
      <c r="L1201" t="s">
        <v>10815</v>
      </c>
      <c r="M1201">
        <v>448415</v>
      </c>
      <c r="N1201" t="s">
        <v>10815</v>
      </c>
      <c r="O1201" t="s">
        <v>14750</v>
      </c>
      <c r="P1201" t="s">
        <v>14749</v>
      </c>
      <c r="Q1201">
        <v>7381</v>
      </c>
      <c r="R1201" t="s">
        <v>10815</v>
      </c>
      <c r="S1201">
        <v>6034</v>
      </c>
      <c r="T1201" t="s">
        <v>10815</v>
      </c>
      <c r="V1201" t="s">
        <v>14751</v>
      </c>
      <c r="W1201">
        <v>31330</v>
      </c>
      <c r="X1201">
        <v>7381</v>
      </c>
      <c r="Y1201" t="s">
        <v>10815</v>
      </c>
      <c r="Z1201" t="s">
        <v>14752</v>
      </c>
      <c r="AA1201" t="s">
        <v>5703</v>
      </c>
      <c r="AB1201" t="s">
        <v>5703</v>
      </c>
      <c r="AC1201" t="s">
        <v>10815</v>
      </c>
      <c r="AD1201" t="s">
        <v>14752</v>
      </c>
      <c r="AE1201">
        <v>7554</v>
      </c>
      <c r="AF1201" t="s">
        <v>10815</v>
      </c>
      <c r="AG1201">
        <v>5579</v>
      </c>
      <c r="AH1201" t="s">
        <v>10815</v>
      </c>
      <c r="AL1201" t="str">
        <f>IF(PLAYERIDMAP2[[#This Row],[POS]]="C",MAX(AL$1:AL1200)+1,"")</f>
        <v/>
      </c>
      <c r="AM1201" t="str">
        <f>IFERROR(INDEX(PLAYERIDMAP2[PLAYERNAME],MATCH(ROW()-ROW(AM$1),CATCHERS,0)),"")</f>
        <v/>
      </c>
      <c r="AN1201" t="str">
        <f>IF(PLAYERIDMAP2[[#This Row],[POS]]="1B",MAX(AN$1:AN1200)+1,"")</f>
        <v/>
      </c>
      <c r="AO1201" t="str">
        <f>IFERROR(INDEX(PLAYERIDMAP2[PLAYERNAME],MATCH(ROW()-ROW(AO$1),FIRSTBASE,0)),"")</f>
        <v/>
      </c>
      <c r="AP1201" t="str">
        <f>IF(PLAYERIDMAP2[[#This Row],[POS]]="2B",MAX(AP$1:AP1200)+1,"")</f>
        <v/>
      </c>
      <c r="AQ1201" t="str">
        <f>IFERROR(INDEX(PLAYERIDMAP2[PLAYERNAME],MATCH(ROW()-ROW(AQ$1),SECONDBASE,0)),"")</f>
        <v/>
      </c>
      <c r="AR1201" t="str">
        <f>IF(PLAYERIDMAP2[[#This Row],[POS]]="3B",MAX(AR$1:AR1200)+1,"")</f>
        <v/>
      </c>
      <c r="AS1201" t="str">
        <f>IFERROR(INDEX(PLAYERIDMAP2[PLAYERNAME],MATCH(ROW()-ROW(AS$1),THIRDBASE,0)),"")</f>
        <v/>
      </c>
      <c r="AT1201" t="str">
        <f>IF(PLAYERIDMAP2[[#This Row],[POS]]="SS",MAX(AT$1:AT1200)+1,"")</f>
        <v/>
      </c>
      <c r="AU1201" t="str">
        <f>IFERROR(INDEX(PLAYERIDMAP2[PLAYERNAME],MATCH(ROW()-ROW(AU$1),SHORTSTOP,0)),"")</f>
        <v/>
      </c>
      <c r="AV1201" t="str">
        <f>IF(PLAYERIDMAP2[[#This Row],[POS]]="OF",MAX(AV$1:AV1200)+1,"")</f>
        <v/>
      </c>
      <c r="AW1201" t="str">
        <f>IFERROR(INDEX(PLAYERIDMAP2[PLAYERNAME],MATCH(ROW()-ROW(AW$1),OUTFIELD,0)),"")</f>
        <v/>
      </c>
      <c r="AX1201" t="str">
        <f>IF(PLAYERIDMAP2[[#This Row],[POS]]&lt;&gt;"P",MAX(AX$1:AX1200)+1,"")</f>
        <v/>
      </c>
      <c r="AY1201" t="str">
        <f>IFERROR(INDEX(PLAYERIDMAP2[PLAYERNAME],MATCH(ROW()-ROW(AY$1),HITTERS,0)),"")</f>
        <v/>
      </c>
      <c r="AZ1201">
        <f>IF(PLAYERIDMAP2[[#This Row],[POS]]="P",MAX(AZ$1:AZ1200)+1,"")</f>
        <v>564</v>
      </c>
      <c r="BA1201" t="str">
        <f>IFERROR(INDEX(PLAYERIDMAP2[PLAYERNAME],MATCH(ROW()-ROW(BA$1),PITCHERS,0)),"")</f>
        <v/>
      </c>
    </row>
    <row r="1202" spans="1:53" x14ac:dyDescent="0.25">
      <c r="A1202" t="s">
        <v>14753</v>
      </c>
      <c r="B1202" t="s">
        <v>5553</v>
      </c>
      <c r="C1202" s="1">
        <v>30191</v>
      </c>
      <c r="D1202" t="s">
        <v>17275</v>
      </c>
      <c r="E1202" t="s">
        <v>17610</v>
      </c>
      <c r="F1202" t="s">
        <v>11062</v>
      </c>
      <c r="G1202" t="s">
        <v>16838</v>
      </c>
      <c r="H1202" t="s">
        <v>10998</v>
      </c>
      <c r="I1202" t="s">
        <v>17611</v>
      </c>
      <c r="J1202" t="s">
        <v>5553</v>
      </c>
      <c r="K1202">
        <v>435041</v>
      </c>
      <c r="L1202" t="s">
        <v>5553</v>
      </c>
      <c r="M1202">
        <v>490156</v>
      </c>
      <c r="N1202" t="s">
        <v>5553</v>
      </c>
      <c r="O1202" t="s">
        <v>14754</v>
      </c>
      <c r="P1202" t="s">
        <v>14753</v>
      </c>
      <c r="Q1202">
        <v>7485</v>
      </c>
      <c r="R1202" t="s">
        <v>5553</v>
      </c>
      <c r="S1202">
        <v>6192</v>
      </c>
      <c r="T1202" t="s">
        <v>5553</v>
      </c>
      <c r="U1202" t="s">
        <v>5553</v>
      </c>
      <c r="V1202" t="s">
        <v>14755</v>
      </c>
      <c r="W1202">
        <v>45468</v>
      </c>
      <c r="X1202">
        <v>7485</v>
      </c>
      <c r="Y1202" t="s">
        <v>5553</v>
      </c>
      <c r="Z1202" t="s">
        <v>14756</v>
      </c>
      <c r="AA1202" t="s">
        <v>5703</v>
      </c>
      <c r="AB1202" t="s">
        <v>5703</v>
      </c>
      <c r="AC1202" t="s">
        <v>5553</v>
      </c>
      <c r="AD1202" t="s">
        <v>14756</v>
      </c>
      <c r="AE1202">
        <v>7903</v>
      </c>
      <c r="AL1202" t="str">
        <f>IF(PLAYERIDMAP2[[#This Row],[POS]]="C",MAX(AL$1:AL1201)+1,"")</f>
        <v/>
      </c>
      <c r="AM1202" t="str">
        <f>IFERROR(INDEX(PLAYERIDMAP2[PLAYERNAME],MATCH(ROW()-ROW(AM$1),CATCHERS,0)),"")</f>
        <v/>
      </c>
      <c r="AN1202" t="str">
        <f>IF(PLAYERIDMAP2[[#This Row],[POS]]="1B",MAX(AN$1:AN1201)+1,"")</f>
        <v/>
      </c>
      <c r="AO1202" t="str">
        <f>IFERROR(INDEX(PLAYERIDMAP2[PLAYERNAME],MATCH(ROW()-ROW(AO$1),FIRSTBASE,0)),"")</f>
        <v/>
      </c>
      <c r="AP1202" t="str">
        <f>IF(PLAYERIDMAP2[[#This Row],[POS]]="2B",MAX(AP$1:AP1201)+1,"")</f>
        <v/>
      </c>
      <c r="AQ1202" t="str">
        <f>IFERROR(INDEX(PLAYERIDMAP2[PLAYERNAME],MATCH(ROW()-ROW(AQ$1),SECONDBASE,0)),"")</f>
        <v/>
      </c>
      <c r="AR1202" t="str">
        <f>IF(PLAYERIDMAP2[[#This Row],[POS]]="3B",MAX(AR$1:AR1201)+1,"")</f>
        <v/>
      </c>
      <c r="AS1202" t="str">
        <f>IFERROR(INDEX(PLAYERIDMAP2[PLAYERNAME],MATCH(ROW()-ROW(AS$1),THIRDBASE,0)),"")</f>
        <v/>
      </c>
      <c r="AT1202" t="str">
        <f>IF(PLAYERIDMAP2[[#This Row],[POS]]="SS",MAX(AT$1:AT1201)+1,"")</f>
        <v/>
      </c>
      <c r="AU1202" t="str">
        <f>IFERROR(INDEX(PLAYERIDMAP2[PLAYERNAME],MATCH(ROW()-ROW(AU$1),SHORTSTOP,0)),"")</f>
        <v/>
      </c>
      <c r="AV1202">
        <f>IF(PLAYERIDMAP2[[#This Row],[POS]]="OF",MAX(AV$1:AV1201)+1,"")</f>
        <v>248</v>
      </c>
      <c r="AW1202" t="str">
        <f>IFERROR(INDEX(PLAYERIDMAP2[PLAYERNAME],MATCH(ROW()-ROW(AW$1),OUTFIELD,0)),"")</f>
        <v/>
      </c>
      <c r="AX1202">
        <f>IF(PLAYERIDMAP2[[#This Row],[POS]]&lt;&gt;"P",MAX(AX$1:AX1201)+1,"")</f>
        <v>637</v>
      </c>
      <c r="AY1202" t="str">
        <f>IFERROR(INDEX(PLAYERIDMAP2[PLAYERNAME],MATCH(ROW()-ROW(AY$1),HITTERS,0)),"")</f>
        <v/>
      </c>
      <c r="AZ1202" t="str">
        <f>IF(PLAYERIDMAP2[[#This Row],[POS]]="P",MAX(AZ$1:AZ1201)+1,"")</f>
        <v/>
      </c>
      <c r="BA1202" t="str">
        <f>IFERROR(INDEX(PLAYERIDMAP2[PLAYERNAME],MATCH(ROW()-ROW(BA$1),PITCHERS,0)),"")</f>
        <v/>
      </c>
    </row>
    <row r="1203" spans="1:53" x14ac:dyDescent="0.25">
      <c r="A1203" t="s">
        <v>14757</v>
      </c>
      <c r="B1203" t="s">
        <v>3729</v>
      </c>
      <c r="C1203" s="1">
        <v>29075</v>
      </c>
      <c r="D1203" t="s">
        <v>17330</v>
      </c>
      <c r="E1203" t="s">
        <v>17331</v>
      </c>
      <c r="F1203" t="s">
        <v>11021</v>
      </c>
      <c r="G1203" t="s">
        <v>14693</v>
      </c>
      <c r="H1203" t="s">
        <v>11110</v>
      </c>
      <c r="I1203" t="s">
        <v>17332</v>
      </c>
      <c r="J1203" t="s">
        <v>3729</v>
      </c>
      <c r="K1203">
        <v>279827</v>
      </c>
      <c r="L1203" t="s">
        <v>3729</v>
      </c>
      <c r="M1203">
        <v>174796</v>
      </c>
      <c r="N1203" t="s">
        <v>3729</v>
      </c>
      <c r="O1203" t="s">
        <v>14758</v>
      </c>
      <c r="P1203" t="s">
        <v>14757</v>
      </c>
      <c r="Q1203">
        <v>7235</v>
      </c>
      <c r="R1203" t="s">
        <v>3729</v>
      </c>
      <c r="S1203">
        <v>5794</v>
      </c>
      <c r="T1203" t="s">
        <v>3729</v>
      </c>
      <c r="U1203" t="s">
        <v>3729</v>
      </c>
      <c r="V1203" t="s">
        <v>14759</v>
      </c>
      <c r="W1203">
        <v>41401</v>
      </c>
      <c r="X1203">
        <v>7235</v>
      </c>
      <c r="Y1203" t="s">
        <v>3729</v>
      </c>
      <c r="Z1203" t="s">
        <v>14760</v>
      </c>
      <c r="AA1203" t="s">
        <v>5703</v>
      </c>
      <c r="AB1203" t="s">
        <v>5703</v>
      </c>
      <c r="AC1203" t="s">
        <v>3729</v>
      </c>
      <c r="AD1203" t="s">
        <v>14760</v>
      </c>
      <c r="AL1203">
        <f>IF(PLAYERIDMAP2[[#This Row],[POS]]="C",MAX(AL$1:AL1202)+1,"")</f>
        <v>87</v>
      </c>
      <c r="AM1203" t="str">
        <f>IFERROR(INDEX(PLAYERIDMAP2[PLAYERNAME],MATCH(ROW()-ROW(AM$1),CATCHERS,0)),"")</f>
        <v/>
      </c>
      <c r="AN1203" t="str">
        <f>IF(PLAYERIDMAP2[[#This Row],[POS]]="1B",MAX(AN$1:AN1202)+1,"")</f>
        <v/>
      </c>
      <c r="AO1203" t="str">
        <f>IFERROR(INDEX(PLAYERIDMAP2[PLAYERNAME],MATCH(ROW()-ROW(AO$1),FIRSTBASE,0)),"")</f>
        <v/>
      </c>
      <c r="AP1203" t="str">
        <f>IF(PLAYERIDMAP2[[#This Row],[POS]]="2B",MAX(AP$1:AP1202)+1,"")</f>
        <v/>
      </c>
      <c r="AQ1203" t="str">
        <f>IFERROR(INDEX(PLAYERIDMAP2[PLAYERNAME],MATCH(ROW()-ROW(AQ$1),SECONDBASE,0)),"")</f>
        <v/>
      </c>
      <c r="AR1203" t="str">
        <f>IF(PLAYERIDMAP2[[#This Row],[POS]]="3B",MAX(AR$1:AR1202)+1,"")</f>
        <v/>
      </c>
      <c r="AS1203" t="str">
        <f>IFERROR(INDEX(PLAYERIDMAP2[PLAYERNAME],MATCH(ROW()-ROW(AS$1),THIRDBASE,0)),"")</f>
        <v/>
      </c>
      <c r="AT1203" t="str">
        <f>IF(PLAYERIDMAP2[[#This Row],[POS]]="SS",MAX(AT$1:AT1202)+1,"")</f>
        <v/>
      </c>
      <c r="AU1203" t="str">
        <f>IFERROR(INDEX(PLAYERIDMAP2[PLAYERNAME],MATCH(ROW()-ROW(AU$1),SHORTSTOP,0)),"")</f>
        <v/>
      </c>
      <c r="AV1203" t="str">
        <f>IF(PLAYERIDMAP2[[#This Row],[POS]]="OF",MAX(AV$1:AV1202)+1,"")</f>
        <v/>
      </c>
      <c r="AW1203" t="str">
        <f>IFERROR(INDEX(PLAYERIDMAP2[PLAYERNAME],MATCH(ROW()-ROW(AW$1),OUTFIELD,0)),"")</f>
        <v/>
      </c>
      <c r="AX1203">
        <f>IF(PLAYERIDMAP2[[#This Row],[POS]]&lt;&gt;"P",MAX(AX$1:AX1202)+1,"")</f>
        <v>638</v>
      </c>
      <c r="AY1203" t="str">
        <f>IFERROR(INDEX(PLAYERIDMAP2[PLAYERNAME],MATCH(ROW()-ROW(AY$1),HITTERS,0)),"")</f>
        <v/>
      </c>
      <c r="AZ1203" t="str">
        <f>IF(PLAYERIDMAP2[[#This Row],[POS]]="P",MAX(AZ$1:AZ1202)+1,"")</f>
        <v/>
      </c>
      <c r="BA1203" t="str">
        <f>IFERROR(INDEX(PLAYERIDMAP2[PLAYERNAME],MATCH(ROW()-ROW(BA$1),PITCHERS,0)),"")</f>
        <v/>
      </c>
    </row>
    <row r="1204" spans="1:53" x14ac:dyDescent="0.25">
      <c r="A1204" t="s">
        <v>14761</v>
      </c>
      <c r="B1204" t="s">
        <v>10577</v>
      </c>
      <c r="C1204" s="1">
        <v>32532</v>
      </c>
      <c r="D1204" t="s">
        <v>16850</v>
      </c>
      <c r="E1204" t="s">
        <v>19099</v>
      </c>
      <c r="F1204" t="s">
        <v>11002</v>
      </c>
      <c r="G1204" t="s">
        <v>14693</v>
      </c>
      <c r="H1204" t="s">
        <v>10988</v>
      </c>
      <c r="I1204" t="s">
        <v>19100</v>
      </c>
      <c r="J1204" t="s">
        <v>10577</v>
      </c>
      <c r="K1204">
        <v>500779</v>
      </c>
      <c r="L1204" t="s">
        <v>10577</v>
      </c>
      <c r="M1204">
        <v>1913316</v>
      </c>
      <c r="N1204" t="s">
        <v>10577</v>
      </c>
      <c r="O1204" t="s">
        <v>14762</v>
      </c>
      <c r="P1204" t="s">
        <v>14761</v>
      </c>
      <c r="Q1204">
        <v>9176</v>
      </c>
      <c r="R1204" t="s">
        <v>10577</v>
      </c>
      <c r="S1204">
        <v>32106</v>
      </c>
      <c r="T1204" t="s">
        <v>10577</v>
      </c>
      <c r="V1204" t="s">
        <v>14763</v>
      </c>
      <c r="W1204">
        <v>51645</v>
      </c>
      <c r="X1204">
        <v>9176</v>
      </c>
      <c r="Y1204" t="s">
        <v>10577</v>
      </c>
      <c r="Z1204" t="s">
        <v>14764</v>
      </c>
      <c r="AA1204" t="s">
        <v>5703</v>
      </c>
      <c r="AB1204" t="s">
        <v>10958</v>
      </c>
      <c r="AC1204" t="s">
        <v>10577</v>
      </c>
      <c r="AD1204" t="s">
        <v>14764</v>
      </c>
      <c r="AE1204">
        <v>12329</v>
      </c>
      <c r="AF1204" t="s">
        <v>10577</v>
      </c>
      <c r="AG1204">
        <v>21099</v>
      </c>
      <c r="AH1204" t="s">
        <v>10577</v>
      </c>
      <c r="AL1204" t="str">
        <f>IF(PLAYERIDMAP2[[#This Row],[POS]]="C",MAX(AL$1:AL1203)+1,"")</f>
        <v/>
      </c>
      <c r="AM1204" t="str">
        <f>IFERROR(INDEX(PLAYERIDMAP2[PLAYERNAME],MATCH(ROW()-ROW(AM$1),CATCHERS,0)),"")</f>
        <v/>
      </c>
      <c r="AN1204" t="str">
        <f>IF(PLAYERIDMAP2[[#This Row],[POS]]="1B",MAX(AN$1:AN1203)+1,"")</f>
        <v/>
      </c>
      <c r="AO1204" t="str">
        <f>IFERROR(INDEX(PLAYERIDMAP2[PLAYERNAME],MATCH(ROW()-ROW(AO$1),FIRSTBASE,0)),"")</f>
        <v/>
      </c>
      <c r="AP1204" t="str">
        <f>IF(PLAYERIDMAP2[[#This Row],[POS]]="2B",MAX(AP$1:AP1203)+1,"")</f>
        <v/>
      </c>
      <c r="AQ1204" t="str">
        <f>IFERROR(INDEX(PLAYERIDMAP2[PLAYERNAME],MATCH(ROW()-ROW(AQ$1),SECONDBASE,0)),"")</f>
        <v/>
      </c>
      <c r="AR1204" t="str">
        <f>IF(PLAYERIDMAP2[[#This Row],[POS]]="3B",MAX(AR$1:AR1203)+1,"")</f>
        <v/>
      </c>
      <c r="AS1204" t="str">
        <f>IFERROR(INDEX(PLAYERIDMAP2[PLAYERNAME],MATCH(ROW()-ROW(AS$1),THIRDBASE,0)),"")</f>
        <v/>
      </c>
      <c r="AT1204" t="str">
        <f>IF(PLAYERIDMAP2[[#This Row],[POS]]="SS",MAX(AT$1:AT1203)+1,"")</f>
        <v/>
      </c>
      <c r="AU1204" t="str">
        <f>IFERROR(INDEX(PLAYERIDMAP2[PLAYERNAME],MATCH(ROW()-ROW(AU$1),SHORTSTOP,0)),"")</f>
        <v/>
      </c>
      <c r="AV1204" t="str">
        <f>IF(PLAYERIDMAP2[[#This Row],[POS]]="OF",MAX(AV$1:AV1203)+1,"")</f>
        <v/>
      </c>
      <c r="AW1204" t="str">
        <f>IFERROR(INDEX(PLAYERIDMAP2[PLAYERNAME],MATCH(ROW()-ROW(AW$1),OUTFIELD,0)),"")</f>
        <v/>
      </c>
      <c r="AX1204" t="str">
        <f>IF(PLAYERIDMAP2[[#This Row],[POS]]&lt;&gt;"P",MAX(AX$1:AX1203)+1,"")</f>
        <v/>
      </c>
      <c r="AY1204" t="str">
        <f>IFERROR(INDEX(PLAYERIDMAP2[PLAYERNAME],MATCH(ROW()-ROW(AY$1),HITTERS,0)),"")</f>
        <v/>
      </c>
      <c r="AZ1204">
        <f>IF(PLAYERIDMAP2[[#This Row],[POS]]="P",MAX(AZ$1:AZ1203)+1,"")</f>
        <v>565</v>
      </c>
      <c r="BA1204" t="str">
        <f>IFERROR(INDEX(PLAYERIDMAP2[PLAYERNAME],MATCH(ROW()-ROW(BA$1),PITCHERS,0)),"")</f>
        <v/>
      </c>
    </row>
    <row r="1205" spans="1:53" x14ac:dyDescent="0.25">
      <c r="A1205" t="s">
        <v>14765</v>
      </c>
      <c r="B1205" t="s">
        <v>3909</v>
      </c>
      <c r="C1205" s="1">
        <v>29883</v>
      </c>
      <c r="D1205" t="s">
        <v>17433</v>
      </c>
      <c r="E1205" t="s">
        <v>17434</v>
      </c>
      <c r="F1205" t="s">
        <v>11016</v>
      </c>
      <c r="G1205" t="s">
        <v>11016</v>
      </c>
      <c r="H1205" t="s">
        <v>11097</v>
      </c>
      <c r="I1205" t="s">
        <v>17435</v>
      </c>
      <c r="J1205" t="s">
        <v>3909</v>
      </c>
      <c r="K1205">
        <v>435560</v>
      </c>
      <c r="L1205" t="s">
        <v>3909</v>
      </c>
      <c r="M1205">
        <v>490393</v>
      </c>
      <c r="N1205" t="s">
        <v>3909</v>
      </c>
      <c r="O1205" t="s">
        <v>14766</v>
      </c>
      <c r="P1205" t="s">
        <v>14765</v>
      </c>
      <c r="Q1205">
        <v>7615</v>
      </c>
      <c r="R1205" t="s">
        <v>3909</v>
      </c>
      <c r="S1205">
        <v>6374</v>
      </c>
      <c r="T1205" t="s">
        <v>3909</v>
      </c>
      <c r="U1205" t="s">
        <v>3909</v>
      </c>
      <c r="V1205" t="s">
        <v>14767</v>
      </c>
      <c r="W1205">
        <v>45469</v>
      </c>
      <c r="X1205">
        <v>7615</v>
      </c>
      <c r="Y1205" t="s">
        <v>3909</v>
      </c>
      <c r="Z1205" t="s">
        <v>14768</v>
      </c>
      <c r="AA1205" t="s">
        <v>10958</v>
      </c>
      <c r="AB1205" t="s">
        <v>5703</v>
      </c>
      <c r="AC1205" t="s">
        <v>3909</v>
      </c>
      <c r="AD1205" t="s">
        <v>14768</v>
      </c>
      <c r="AL1205" t="str">
        <f>IF(PLAYERIDMAP2[[#This Row],[POS]]="C",MAX(AL$1:AL1204)+1,"")</f>
        <v/>
      </c>
      <c r="AM1205" t="str">
        <f>IFERROR(INDEX(PLAYERIDMAP2[PLAYERNAME],MATCH(ROW()-ROW(AM$1),CATCHERS,0)),"")</f>
        <v/>
      </c>
      <c r="AN1205" t="str">
        <f>IF(PLAYERIDMAP2[[#This Row],[POS]]="1B",MAX(AN$1:AN1204)+1,"")</f>
        <v/>
      </c>
      <c r="AO1205" t="str">
        <f>IFERROR(INDEX(PLAYERIDMAP2[PLAYERNAME],MATCH(ROW()-ROW(AO$1),FIRSTBASE,0)),"")</f>
        <v/>
      </c>
      <c r="AP1205" t="str">
        <f>IF(PLAYERIDMAP2[[#This Row],[POS]]="2B",MAX(AP$1:AP1204)+1,"")</f>
        <v/>
      </c>
      <c r="AQ1205" t="str">
        <f>IFERROR(INDEX(PLAYERIDMAP2[PLAYERNAME],MATCH(ROW()-ROW(AQ$1),SECONDBASE,0)),"")</f>
        <v/>
      </c>
      <c r="AR1205" t="str">
        <f>IF(PLAYERIDMAP2[[#This Row],[POS]]="3B",MAX(AR$1:AR1204)+1,"")</f>
        <v/>
      </c>
      <c r="AS1205" t="str">
        <f>IFERROR(INDEX(PLAYERIDMAP2[PLAYERNAME],MATCH(ROW()-ROW(AS$1),THIRDBASE,0)),"")</f>
        <v/>
      </c>
      <c r="AT1205">
        <f>IF(PLAYERIDMAP2[[#This Row],[POS]]="SS",MAX(AT$1:AT1204)+1,"")</f>
        <v>72</v>
      </c>
      <c r="AU1205" t="str">
        <f>IFERROR(INDEX(PLAYERIDMAP2[PLAYERNAME],MATCH(ROW()-ROW(AU$1),SHORTSTOP,0)),"")</f>
        <v/>
      </c>
      <c r="AV1205" t="str">
        <f>IF(PLAYERIDMAP2[[#This Row],[POS]]="OF",MAX(AV$1:AV1204)+1,"")</f>
        <v/>
      </c>
      <c r="AW1205" t="str">
        <f>IFERROR(INDEX(PLAYERIDMAP2[PLAYERNAME],MATCH(ROW()-ROW(AW$1),OUTFIELD,0)),"")</f>
        <v/>
      </c>
      <c r="AX1205">
        <f>IF(PLAYERIDMAP2[[#This Row],[POS]]&lt;&gt;"P",MAX(AX$1:AX1204)+1,"")</f>
        <v>639</v>
      </c>
      <c r="AY1205" t="str">
        <f>IFERROR(INDEX(PLAYERIDMAP2[PLAYERNAME],MATCH(ROW()-ROW(AY$1),HITTERS,0)),"")</f>
        <v/>
      </c>
      <c r="AZ1205" t="str">
        <f>IF(PLAYERIDMAP2[[#This Row],[POS]]="P",MAX(AZ$1:AZ1204)+1,"")</f>
        <v/>
      </c>
      <c r="BA1205" t="str">
        <f>IFERROR(INDEX(PLAYERIDMAP2[PLAYERNAME],MATCH(ROW()-ROW(BA$1),PITCHERS,0)),"")</f>
        <v/>
      </c>
    </row>
    <row r="1206" spans="1:53" x14ac:dyDescent="0.25">
      <c r="A1206" t="s">
        <v>14769</v>
      </c>
      <c r="B1206" t="s">
        <v>5090</v>
      </c>
      <c r="C1206" s="1">
        <v>29693</v>
      </c>
      <c r="D1206" t="s">
        <v>17115</v>
      </c>
      <c r="E1206" t="s">
        <v>19810</v>
      </c>
      <c r="F1206" t="s">
        <v>11057</v>
      </c>
      <c r="G1206" t="s">
        <v>14693</v>
      </c>
      <c r="H1206" t="s">
        <v>10998</v>
      </c>
      <c r="I1206" t="s">
        <v>19811</v>
      </c>
      <c r="J1206" t="s">
        <v>5090</v>
      </c>
      <c r="K1206">
        <v>430605</v>
      </c>
      <c r="L1206" t="s">
        <v>5090</v>
      </c>
      <c r="M1206">
        <v>448416</v>
      </c>
      <c r="N1206" t="s">
        <v>5090</v>
      </c>
      <c r="O1206" t="s">
        <v>14770</v>
      </c>
      <c r="P1206" t="s">
        <v>14769</v>
      </c>
      <c r="Q1206">
        <v>7454</v>
      </c>
      <c r="R1206" t="s">
        <v>5090</v>
      </c>
      <c r="S1206">
        <v>6124</v>
      </c>
      <c r="T1206" t="s">
        <v>5090</v>
      </c>
      <c r="U1206" t="s">
        <v>5090</v>
      </c>
      <c r="V1206" t="s">
        <v>14771</v>
      </c>
      <c r="W1206">
        <v>41409</v>
      </c>
      <c r="X1206">
        <v>7454</v>
      </c>
      <c r="Y1206" t="s">
        <v>5090</v>
      </c>
      <c r="Z1206" t="s">
        <v>14772</v>
      </c>
      <c r="AA1206" t="s">
        <v>5703</v>
      </c>
      <c r="AB1206" t="s">
        <v>5703</v>
      </c>
      <c r="AC1206" t="s">
        <v>5090</v>
      </c>
      <c r="AD1206" t="s">
        <v>14772</v>
      </c>
      <c r="AE1206">
        <v>8017</v>
      </c>
      <c r="AF1206" t="s">
        <v>5090</v>
      </c>
      <c r="AG1206">
        <v>5121</v>
      </c>
      <c r="AH1206" t="s">
        <v>5090</v>
      </c>
      <c r="AL1206" t="str">
        <f>IF(PLAYERIDMAP2[[#This Row],[POS]]="C",MAX(AL$1:AL1205)+1,"")</f>
        <v/>
      </c>
      <c r="AM1206" t="str">
        <f>IFERROR(INDEX(PLAYERIDMAP2[PLAYERNAME],MATCH(ROW()-ROW(AM$1),CATCHERS,0)),"")</f>
        <v/>
      </c>
      <c r="AN1206" t="str">
        <f>IF(PLAYERIDMAP2[[#This Row],[POS]]="1B",MAX(AN$1:AN1205)+1,"")</f>
        <v/>
      </c>
      <c r="AO1206" t="str">
        <f>IFERROR(INDEX(PLAYERIDMAP2[PLAYERNAME],MATCH(ROW()-ROW(AO$1),FIRSTBASE,0)),"")</f>
        <v/>
      </c>
      <c r="AP1206" t="str">
        <f>IF(PLAYERIDMAP2[[#This Row],[POS]]="2B",MAX(AP$1:AP1205)+1,"")</f>
        <v/>
      </c>
      <c r="AQ1206" t="str">
        <f>IFERROR(INDEX(PLAYERIDMAP2[PLAYERNAME],MATCH(ROW()-ROW(AQ$1),SECONDBASE,0)),"")</f>
        <v/>
      </c>
      <c r="AR1206" t="str">
        <f>IF(PLAYERIDMAP2[[#This Row],[POS]]="3B",MAX(AR$1:AR1205)+1,"")</f>
        <v/>
      </c>
      <c r="AS1206" t="str">
        <f>IFERROR(INDEX(PLAYERIDMAP2[PLAYERNAME],MATCH(ROW()-ROW(AS$1),THIRDBASE,0)),"")</f>
        <v/>
      </c>
      <c r="AT1206" t="str">
        <f>IF(PLAYERIDMAP2[[#This Row],[POS]]="SS",MAX(AT$1:AT1205)+1,"")</f>
        <v/>
      </c>
      <c r="AU1206" t="str">
        <f>IFERROR(INDEX(PLAYERIDMAP2[PLAYERNAME],MATCH(ROW()-ROW(AU$1),SHORTSTOP,0)),"")</f>
        <v/>
      </c>
      <c r="AV1206">
        <f>IF(PLAYERIDMAP2[[#This Row],[POS]]="OF",MAX(AV$1:AV1205)+1,"")</f>
        <v>249</v>
      </c>
      <c r="AW1206" t="str">
        <f>IFERROR(INDEX(PLAYERIDMAP2[PLAYERNAME],MATCH(ROW()-ROW(AW$1),OUTFIELD,0)),"")</f>
        <v/>
      </c>
      <c r="AX1206">
        <f>IF(PLAYERIDMAP2[[#This Row],[POS]]&lt;&gt;"P",MAX(AX$1:AX1205)+1,"")</f>
        <v>640</v>
      </c>
      <c r="AY1206" t="str">
        <f>IFERROR(INDEX(PLAYERIDMAP2[PLAYERNAME],MATCH(ROW()-ROW(AY$1),HITTERS,0)),"")</f>
        <v/>
      </c>
      <c r="AZ1206" t="str">
        <f>IF(PLAYERIDMAP2[[#This Row],[POS]]="P",MAX(AZ$1:AZ1205)+1,"")</f>
        <v/>
      </c>
      <c r="BA1206" t="str">
        <f>IFERROR(INDEX(PLAYERIDMAP2[PLAYERNAME],MATCH(ROW()-ROW(BA$1),PITCHERS,0)),"")</f>
        <v/>
      </c>
    </row>
    <row r="1207" spans="1:53" x14ac:dyDescent="0.25">
      <c r="A1207" t="s">
        <v>14773</v>
      </c>
      <c r="B1207" t="s">
        <v>5186</v>
      </c>
      <c r="C1207" s="1">
        <v>29851</v>
      </c>
      <c r="D1207" t="s">
        <v>17374</v>
      </c>
      <c r="E1207" t="s">
        <v>17375</v>
      </c>
      <c r="F1207" t="s">
        <v>11002</v>
      </c>
      <c r="G1207" t="s">
        <v>14693</v>
      </c>
      <c r="H1207" t="s">
        <v>11097</v>
      </c>
      <c r="I1207" t="s">
        <v>17376</v>
      </c>
      <c r="J1207" t="s">
        <v>5186</v>
      </c>
      <c r="K1207">
        <v>493351</v>
      </c>
      <c r="L1207" t="s">
        <v>5186</v>
      </c>
      <c r="M1207">
        <v>1507970</v>
      </c>
      <c r="N1207" t="s">
        <v>5186</v>
      </c>
      <c r="O1207" t="s">
        <v>14774</v>
      </c>
      <c r="P1207" t="s">
        <v>14773</v>
      </c>
      <c r="Q1207">
        <v>8169</v>
      </c>
      <c r="R1207" t="s">
        <v>5186</v>
      </c>
      <c r="S1207">
        <v>28952</v>
      </c>
      <c r="T1207" t="s">
        <v>5186</v>
      </c>
      <c r="U1207" t="s">
        <v>5186</v>
      </c>
      <c r="V1207" t="s">
        <v>14775</v>
      </c>
      <c r="W1207">
        <v>51421</v>
      </c>
      <c r="X1207">
        <v>8169</v>
      </c>
      <c r="Y1207" t="s">
        <v>5186</v>
      </c>
      <c r="Z1207" t="s">
        <v>14776</v>
      </c>
      <c r="AA1207" t="s">
        <v>5703</v>
      </c>
      <c r="AB1207" t="s">
        <v>5703</v>
      </c>
      <c r="AC1207" t="s">
        <v>5186</v>
      </c>
      <c r="AD1207" t="s">
        <v>14776</v>
      </c>
      <c r="AE1207">
        <v>10261</v>
      </c>
      <c r="AF1207" t="s">
        <v>5186</v>
      </c>
      <c r="AG1207">
        <v>5334</v>
      </c>
      <c r="AH1207" t="s">
        <v>5186</v>
      </c>
      <c r="AL1207" t="str">
        <f>IF(PLAYERIDMAP2[[#This Row],[POS]]="C",MAX(AL$1:AL1206)+1,"")</f>
        <v/>
      </c>
      <c r="AM1207" t="str">
        <f>IFERROR(INDEX(PLAYERIDMAP2[PLAYERNAME],MATCH(ROW()-ROW(AM$1),CATCHERS,0)),"")</f>
        <v/>
      </c>
      <c r="AN1207" t="str">
        <f>IF(PLAYERIDMAP2[[#This Row],[POS]]="1B",MAX(AN$1:AN1206)+1,"")</f>
        <v/>
      </c>
      <c r="AO1207" t="str">
        <f>IFERROR(INDEX(PLAYERIDMAP2[PLAYERNAME],MATCH(ROW()-ROW(AO$1),FIRSTBASE,0)),"")</f>
        <v/>
      </c>
      <c r="AP1207" t="str">
        <f>IF(PLAYERIDMAP2[[#This Row],[POS]]="2B",MAX(AP$1:AP1206)+1,"")</f>
        <v/>
      </c>
      <c r="AQ1207" t="str">
        <f>IFERROR(INDEX(PLAYERIDMAP2[PLAYERNAME],MATCH(ROW()-ROW(AQ$1),SECONDBASE,0)),"")</f>
        <v/>
      </c>
      <c r="AR1207" t="str">
        <f>IF(PLAYERIDMAP2[[#This Row],[POS]]="3B",MAX(AR$1:AR1206)+1,"")</f>
        <v/>
      </c>
      <c r="AS1207" t="str">
        <f>IFERROR(INDEX(PLAYERIDMAP2[PLAYERNAME],MATCH(ROW()-ROW(AS$1),THIRDBASE,0)),"")</f>
        <v/>
      </c>
      <c r="AT1207">
        <f>IF(PLAYERIDMAP2[[#This Row],[POS]]="SS",MAX(AT$1:AT1206)+1,"")</f>
        <v>73</v>
      </c>
      <c r="AU1207" t="str">
        <f>IFERROR(INDEX(PLAYERIDMAP2[PLAYERNAME],MATCH(ROW()-ROW(AU$1),SHORTSTOP,0)),"")</f>
        <v/>
      </c>
      <c r="AV1207" t="str">
        <f>IF(PLAYERIDMAP2[[#This Row],[POS]]="OF",MAX(AV$1:AV1206)+1,"")</f>
        <v/>
      </c>
      <c r="AW1207" t="str">
        <f>IFERROR(INDEX(PLAYERIDMAP2[PLAYERNAME],MATCH(ROW()-ROW(AW$1),OUTFIELD,0)),"")</f>
        <v/>
      </c>
      <c r="AX1207">
        <f>IF(PLAYERIDMAP2[[#This Row],[POS]]&lt;&gt;"P",MAX(AX$1:AX1206)+1,"")</f>
        <v>641</v>
      </c>
      <c r="AY1207" t="str">
        <f>IFERROR(INDEX(PLAYERIDMAP2[PLAYERNAME],MATCH(ROW()-ROW(AY$1),HITTERS,0)),"")</f>
        <v/>
      </c>
      <c r="AZ1207" t="str">
        <f>IF(PLAYERIDMAP2[[#This Row],[POS]]="P",MAX(AZ$1:AZ1206)+1,"")</f>
        <v/>
      </c>
      <c r="BA1207" t="str">
        <f>IFERROR(INDEX(PLAYERIDMAP2[PLAYERNAME],MATCH(ROW()-ROW(BA$1),PITCHERS,0)),"")</f>
        <v/>
      </c>
    </row>
    <row r="1208" spans="1:53" x14ac:dyDescent="0.25">
      <c r="A1208" t="s">
        <v>14777</v>
      </c>
      <c r="B1208" t="s">
        <v>5602</v>
      </c>
      <c r="C1208" s="1">
        <v>28666</v>
      </c>
      <c r="D1208" t="s">
        <v>17961</v>
      </c>
      <c r="E1208" t="s">
        <v>17375</v>
      </c>
      <c r="F1208" t="s">
        <v>11092</v>
      </c>
      <c r="G1208" t="s">
        <v>16838</v>
      </c>
      <c r="H1208" t="s">
        <v>5705</v>
      </c>
      <c r="I1208" t="s">
        <v>17962</v>
      </c>
      <c r="J1208" t="s">
        <v>5602</v>
      </c>
      <c r="K1208">
        <v>133380</v>
      </c>
      <c r="L1208" t="s">
        <v>5602</v>
      </c>
      <c r="M1208">
        <v>11073</v>
      </c>
      <c r="N1208" t="s">
        <v>5602</v>
      </c>
      <c r="O1208" t="s">
        <v>14778</v>
      </c>
      <c r="P1208" t="s">
        <v>14777</v>
      </c>
      <c r="Q1208">
        <v>6014</v>
      </c>
      <c r="R1208" t="s">
        <v>5602</v>
      </c>
      <c r="S1208">
        <v>3853</v>
      </c>
      <c r="T1208" t="s">
        <v>5602</v>
      </c>
      <c r="U1208" t="s">
        <v>5602</v>
      </c>
      <c r="V1208" t="s">
        <v>14779</v>
      </c>
      <c r="W1208">
        <v>734</v>
      </c>
      <c r="X1208">
        <v>6014</v>
      </c>
      <c r="Y1208" t="s">
        <v>5602</v>
      </c>
      <c r="Z1208" t="s">
        <v>14780</v>
      </c>
      <c r="AA1208" t="s">
        <v>5703</v>
      </c>
      <c r="AB1208" t="s">
        <v>5703</v>
      </c>
      <c r="AC1208" t="s">
        <v>5602</v>
      </c>
      <c r="AD1208" t="s">
        <v>14780</v>
      </c>
      <c r="AE1208">
        <v>5603</v>
      </c>
      <c r="AF1208" t="s">
        <v>5602</v>
      </c>
      <c r="AG1208">
        <v>5049</v>
      </c>
      <c r="AH1208" t="s">
        <v>5602</v>
      </c>
      <c r="AL1208" t="str">
        <f>IF(PLAYERIDMAP2[[#This Row],[POS]]="C",MAX(AL$1:AL1207)+1,"")</f>
        <v/>
      </c>
      <c r="AM1208" t="str">
        <f>IFERROR(INDEX(PLAYERIDMAP2[PLAYERNAME],MATCH(ROW()-ROW(AM$1),CATCHERS,0)),"")</f>
        <v/>
      </c>
      <c r="AN1208" t="str">
        <f>IF(PLAYERIDMAP2[[#This Row],[POS]]="1B",MAX(AN$1:AN1207)+1,"")</f>
        <v/>
      </c>
      <c r="AO1208" t="str">
        <f>IFERROR(INDEX(PLAYERIDMAP2[PLAYERNAME],MATCH(ROW()-ROW(AO$1),FIRSTBASE,0)),"")</f>
        <v/>
      </c>
      <c r="AP1208" t="str">
        <f>IF(PLAYERIDMAP2[[#This Row],[POS]]="2B",MAX(AP$1:AP1207)+1,"")</f>
        <v/>
      </c>
      <c r="AQ1208" t="str">
        <f>IFERROR(INDEX(PLAYERIDMAP2[PLAYERNAME],MATCH(ROW()-ROW(AQ$1),SECONDBASE,0)),"")</f>
        <v/>
      </c>
      <c r="AR1208">
        <f>IF(PLAYERIDMAP2[[#This Row],[POS]]="3B",MAX(AR$1:AR1207)+1,"")</f>
        <v>72</v>
      </c>
      <c r="AS1208" t="str">
        <f>IFERROR(INDEX(PLAYERIDMAP2[PLAYERNAME],MATCH(ROW()-ROW(AS$1),THIRDBASE,0)),"")</f>
        <v/>
      </c>
      <c r="AT1208" t="str">
        <f>IF(PLAYERIDMAP2[[#This Row],[POS]]="SS",MAX(AT$1:AT1207)+1,"")</f>
        <v/>
      </c>
      <c r="AU1208" t="str">
        <f>IFERROR(INDEX(PLAYERIDMAP2[PLAYERNAME],MATCH(ROW()-ROW(AU$1),SHORTSTOP,0)),"")</f>
        <v/>
      </c>
      <c r="AV1208" t="str">
        <f>IF(PLAYERIDMAP2[[#This Row],[POS]]="OF",MAX(AV$1:AV1207)+1,"")</f>
        <v/>
      </c>
      <c r="AW1208" t="str">
        <f>IFERROR(INDEX(PLAYERIDMAP2[PLAYERNAME],MATCH(ROW()-ROW(AW$1),OUTFIELD,0)),"")</f>
        <v/>
      </c>
      <c r="AX1208">
        <f>IF(PLAYERIDMAP2[[#This Row],[POS]]&lt;&gt;"P",MAX(AX$1:AX1207)+1,"")</f>
        <v>642</v>
      </c>
      <c r="AY1208" t="str">
        <f>IFERROR(INDEX(PLAYERIDMAP2[PLAYERNAME],MATCH(ROW()-ROW(AY$1),HITTERS,0)),"")</f>
        <v/>
      </c>
      <c r="AZ1208" t="str">
        <f>IF(PLAYERIDMAP2[[#This Row],[POS]]="P",MAX(AZ$1:AZ1207)+1,"")</f>
        <v/>
      </c>
      <c r="BA1208" t="str">
        <f>IFERROR(INDEX(PLAYERIDMAP2[PLAYERNAME],MATCH(ROW()-ROW(BA$1),PITCHERS,0)),"")</f>
        <v/>
      </c>
    </row>
    <row r="1209" spans="1:53" x14ac:dyDescent="0.25">
      <c r="A1209" t="s">
        <v>14781</v>
      </c>
      <c r="B1209" t="s">
        <v>8882</v>
      </c>
      <c r="C1209" s="1">
        <v>32060</v>
      </c>
      <c r="D1209" t="s">
        <v>19180</v>
      </c>
      <c r="E1209" t="s">
        <v>17375</v>
      </c>
      <c r="F1209" t="s">
        <v>11302</v>
      </c>
      <c r="G1209" t="s">
        <v>16838</v>
      </c>
      <c r="H1209" t="s">
        <v>10988</v>
      </c>
      <c r="I1209" t="s">
        <v>19181</v>
      </c>
      <c r="J1209" t="s">
        <v>8882</v>
      </c>
      <c r="K1209">
        <v>468517</v>
      </c>
      <c r="L1209" t="s">
        <v>8882</v>
      </c>
      <c r="M1209">
        <v>1787651</v>
      </c>
      <c r="N1209" t="s">
        <v>8882</v>
      </c>
      <c r="O1209" t="s">
        <v>14782</v>
      </c>
      <c r="P1209" t="s">
        <v>14781</v>
      </c>
      <c r="Q1209">
        <v>8892</v>
      </c>
      <c r="R1209" t="s">
        <v>8882</v>
      </c>
      <c r="S1209">
        <v>31121</v>
      </c>
      <c r="T1209" t="s">
        <v>8882</v>
      </c>
      <c r="V1209" t="s">
        <v>14783</v>
      </c>
      <c r="W1209">
        <v>49931</v>
      </c>
      <c r="X1209">
        <v>8892</v>
      </c>
      <c r="Y1209" t="s">
        <v>8882</v>
      </c>
      <c r="Z1209" t="s">
        <v>16699</v>
      </c>
      <c r="AA1209" t="s">
        <v>5703</v>
      </c>
      <c r="AB1209" t="s">
        <v>5703</v>
      </c>
      <c r="AD1209" t="s">
        <v>16699</v>
      </c>
      <c r="AL1209" t="str">
        <f>IF(PLAYERIDMAP2[[#This Row],[POS]]="C",MAX(AL$1:AL1208)+1,"")</f>
        <v/>
      </c>
      <c r="AM1209" t="str">
        <f>IFERROR(INDEX(PLAYERIDMAP2[PLAYERNAME],MATCH(ROW()-ROW(AM$1),CATCHERS,0)),"")</f>
        <v/>
      </c>
      <c r="AN1209" t="str">
        <f>IF(PLAYERIDMAP2[[#This Row],[POS]]="1B",MAX(AN$1:AN1208)+1,"")</f>
        <v/>
      </c>
      <c r="AO1209" t="str">
        <f>IFERROR(INDEX(PLAYERIDMAP2[PLAYERNAME],MATCH(ROW()-ROW(AO$1),FIRSTBASE,0)),"")</f>
        <v/>
      </c>
      <c r="AP1209" t="str">
        <f>IF(PLAYERIDMAP2[[#This Row],[POS]]="2B",MAX(AP$1:AP1208)+1,"")</f>
        <v/>
      </c>
      <c r="AQ1209" t="str">
        <f>IFERROR(INDEX(PLAYERIDMAP2[PLAYERNAME],MATCH(ROW()-ROW(AQ$1),SECONDBASE,0)),"")</f>
        <v/>
      </c>
      <c r="AR1209" t="str">
        <f>IF(PLAYERIDMAP2[[#This Row],[POS]]="3B",MAX(AR$1:AR1208)+1,"")</f>
        <v/>
      </c>
      <c r="AS1209" t="str">
        <f>IFERROR(INDEX(PLAYERIDMAP2[PLAYERNAME],MATCH(ROW()-ROW(AS$1),THIRDBASE,0)),"")</f>
        <v/>
      </c>
      <c r="AT1209" t="str">
        <f>IF(PLAYERIDMAP2[[#This Row],[POS]]="SS",MAX(AT$1:AT1208)+1,"")</f>
        <v/>
      </c>
      <c r="AU1209" t="str">
        <f>IFERROR(INDEX(PLAYERIDMAP2[PLAYERNAME],MATCH(ROW()-ROW(AU$1),SHORTSTOP,0)),"")</f>
        <v/>
      </c>
      <c r="AV1209" t="str">
        <f>IF(PLAYERIDMAP2[[#This Row],[POS]]="OF",MAX(AV$1:AV1208)+1,"")</f>
        <v/>
      </c>
      <c r="AW1209" t="str">
        <f>IFERROR(INDEX(PLAYERIDMAP2[PLAYERNAME],MATCH(ROW()-ROW(AW$1),OUTFIELD,0)),"")</f>
        <v/>
      </c>
      <c r="AX1209" t="str">
        <f>IF(PLAYERIDMAP2[[#This Row],[POS]]&lt;&gt;"P",MAX(AX$1:AX1208)+1,"")</f>
        <v/>
      </c>
      <c r="AY1209" t="str">
        <f>IFERROR(INDEX(PLAYERIDMAP2[PLAYERNAME],MATCH(ROW()-ROW(AY$1),HITTERS,0)),"")</f>
        <v/>
      </c>
      <c r="AZ1209">
        <f>IF(PLAYERIDMAP2[[#This Row],[POS]]="P",MAX(AZ$1:AZ1208)+1,"")</f>
        <v>566</v>
      </c>
      <c r="BA1209" t="str">
        <f>IFERROR(INDEX(PLAYERIDMAP2[PLAYERNAME],MATCH(ROW()-ROW(BA$1),PITCHERS,0)),"")</f>
        <v/>
      </c>
    </row>
    <row r="1210" spans="1:53" x14ac:dyDescent="0.25">
      <c r="A1210" t="s">
        <v>14784</v>
      </c>
      <c r="B1210" t="s">
        <v>9795</v>
      </c>
      <c r="C1210" s="1">
        <v>32995</v>
      </c>
      <c r="D1210" t="s">
        <v>17933</v>
      </c>
      <c r="E1210" t="s">
        <v>17375</v>
      </c>
      <c r="F1210" t="s">
        <v>11021</v>
      </c>
      <c r="G1210" t="s">
        <v>14693</v>
      </c>
      <c r="H1210" t="s">
        <v>10988</v>
      </c>
      <c r="I1210" t="s">
        <v>17934</v>
      </c>
      <c r="J1210" t="s">
        <v>9795</v>
      </c>
      <c r="K1210">
        <v>541640</v>
      </c>
      <c r="L1210" t="s">
        <v>9795</v>
      </c>
      <c r="M1210">
        <v>1939521</v>
      </c>
      <c r="N1210" t="s">
        <v>9795</v>
      </c>
      <c r="O1210" t="s">
        <v>14785</v>
      </c>
      <c r="P1210" t="s">
        <v>14784</v>
      </c>
      <c r="Q1210">
        <v>9135</v>
      </c>
      <c r="R1210" t="s">
        <v>9795</v>
      </c>
      <c r="S1210">
        <v>31983</v>
      </c>
      <c r="T1210" t="s">
        <v>9795</v>
      </c>
      <c r="V1210" t="s">
        <v>14786</v>
      </c>
      <c r="W1210">
        <v>59012</v>
      </c>
      <c r="X1210">
        <v>9135</v>
      </c>
      <c r="Y1210" t="s">
        <v>9795</v>
      </c>
      <c r="Z1210" t="s">
        <v>14787</v>
      </c>
      <c r="AA1210" t="s">
        <v>5703</v>
      </c>
      <c r="AB1210" t="s">
        <v>5703</v>
      </c>
      <c r="AC1210" t="s">
        <v>9795</v>
      </c>
      <c r="AD1210" t="s">
        <v>14787</v>
      </c>
      <c r="AE1210">
        <v>12117</v>
      </c>
      <c r="AF1210" t="s">
        <v>9795</v>
      </c>
      <c r="AG1210">
        <v>21096</v>
      </c>
      <c r="AH1210" t="s">
        <v>9795</v>
      </c>
      <c r="AL1210" t="str">
        <f>IF(PLAYERIDMAP2[[#This Row],[POS]]="C",MAX(AL$1:AL1209)+1,"")</f>
        <v/>
      </c>
      <c r="AM1210" t="str">
        <f>IFERROR(INDEX(PLAYERIDMAP2[PLAYERNAME],MATCH(ROW()-ROW(AM$1),CATCHERS,0)),"")</f>
        <v/>
      </c>
      <c r="AN1210" t="str">
        <f>IF(PLAYERIDMAP2[[#This Row],[POS]]="1B",MAX(AN$1:AN1209)+1,"")</f>
        <v/>
      </c>
      <c r="AO1210" t="str">
        <f>IFERROR(INDEX(PLAYERIDMAP2[PLAYERNAME],MATCH(ROW()-ROW(AO$1),FIRSTBASE,0)),"")</f>
        <v/>
      </c>
      <c r="AP1210" t="str">
        <f>IF(PLAYERIDMAP2[[#This Row],[POS]]="2B",MAX(AP$1:AP1209)+1,"")</f>
        <v/>
      </c>
      <c r="AQ1210" t="str">
        <f>IFERROR(INDEX(PLAYERIDMAP2[PLAYERNAME],MATCH(ROW()-ROW(AQ$1),SECONDBASE,0)),"")</f>
        <v/>
      </c>
      <c r="AR1210" t="str">
        <f>IF(PLAYERIDMAP2[[#This Row],[POS]]="3B",MAX(AR$1:AR1209)+1,"")</f>
        <v/>
      </c>
      <c r="AS1210" t="str">
        <f>IFERROR(INDEX(PLAYERIDMAP2[PLAYERNAME],MATCH(ROW()-ROW(AS$1),THIRDBASE,0)),"")</f>
        <v/>
      </c>
      <c r="AT1210" t="str">
        <f>IF(PLAYERIDMAP2[[#This Row],[POS]]="SS",MAX(AT$1:AT1209)+1,"")</f>
        <v/>
      </c>
      <c r="AU1210" t="str">
        <f>IFERROR(INDEX(PLAYERIDMAP2[PLAYERNAME],MATCH(ROW()-ROW(AU$1),SHORTSTOP,0)),"")</f>
        <v/>
      </c>
      <c r="AV1210" t="str">
        <f>IF(PLAYERIDMAP2[[#This Row],[POS]]="OF",MAX(AV$1:AV1209)+1,"")</f>
        <v/>
      </c>
      <c r="AW1210" t="str">
        <f>IFERROR(INDEX(PLAYERIDMAP2[PLAYERNAME],MATCH(ROW()-ROW(AW$1),OUTFIELD,0)),"")</f>
        <v/>
      </c>
      <c r="AX1210" t="str">
        <f>IF(PLAYERIDMAP2[[#This Row],[POS]]&lt;&gt;"P",MAX(AX$1:AX1209)+1,"")</f>
        <v/>
      </c>
      <c r="AY1210" t="str">
        <f>IFERROR(INDEX(PLAYERIDMAP2[PLAYERNAME],MATCH(ROW()-ROW(AY$1),HITTERS,0)),"")</f>
        <v/>
      </c>
      <c r="AZ1210">
        <f>IF(PLAYERIDMAP2[[#This Row],[POS]]="P",MAX(AZ$1:AZ1209)+1,"")</f>
        <v>567</v>
      </c>
      <c r="BA1210" t="str">
        <f>IFERROR(INDEX(PLAYERIDMAP2[PLAYERNAME],MATCH(ROW()-ROW(BA$1),PITCHERS,0)),"")</f>
        <v/>
      </c>
    </row>
    <row r="1211" spans="1:53" x14ac:dyDescent="0.25">
      <c r="A1211" t="s">
        <v>14788</v>
      </c>
      <c r="B1211" t="s">
        <v>5668</v>
      </c>
      <c r="C1211" s="1">
        <v>30673</v>
      </c>
      <c r="D1211" t="s">
        <v>20761</v>
      </c>
      <c r="E1211" t="s">
        <v>17375</v>
      </c>
      <c r="F1211" t="s">
        <v>11258</v>
      </c>
      <c r="G1211" t="s">
        <v>14693</v>
      </c>
      <c r="H1211" t="s">
        <v>11097</v>
      </c>
      <c r="I1211" t="s">
        <v>20762</v>
      </c>
      <c r="J1211" t="s">
        <v>5668</v>
      </c>
      <c r="K1211">
        <v>434670</v>
      </c>
      <c r="L1211" t="s">
        <v>5668</v>
      </c>
      <c r="M1211">
        <v>393458</v>
      </c>
      <c r="N1211" t="s">
        <v>5668</v>
      </c>
      <c r="O1211" t="s">
        <v>14789</v>
      </c>
      <c r="P1211" t="s">
        <v>14788</v>
      </c>
      <c r="Q1211">
        <v>7488</v>
      </c>
      <c r="R1211" t="s">
        <v>5668</v>
      </c>
      <c r="S1211">
        <v>6195</v>
      </c>
      <c r="T1211" t="s">
        <v>5668</v>
      </c>
      <c r="U1211" t="s">
        <v>5668</v>
      </c>
      <c r="V1211" t="s">
        <v>14790</v>
      </c>
      <c r="W1211">
        <v>31724</v>
      </c>
      <c r="X1211">
        <v>7488</v>
      </c>
      <c r="Y1211" t="s">
        <v>5668</v>
      </c>
      <c r="Z1211" t="s">
        <v>14791</v>
      </c>
      <c r="AA1211" t="s">
        <v>5703</v>
      </c>
      <c r="AB1211" t="s">
        <v>5703</v>
      </c>
      <c r="AC1211" t="s">
        <v>5668</v>
      </c>
      <c r="AD1211" t="s">
        <v>14791</v>
      </c>
      <c r="AE1211">
        <v>7543</v>
      </c>
      <c r="AF1211" t="s">
        <v>5668</v>
      </c>
      <c r="AG1211">
        <v>5153</v>
      </c>
      <c r="AH1211" t="s">
        <v>5668</v>
      </c>
      <c r="AL1211" t="str">
        <f>IF(PLAYERIDMAP2[[#This Row],[POS]]="C",MAX(AL$1:AL1210)+1,"")</f>
        <v/>
      </c>
      <c r="AM1211" t="str">
        <f>IFERROR(INDEX(PLAYERIDMAP2[PLAYERNAME],MATCH(ROW()-ROW(AM$1),CATCHERS,0)),"")</f>
        <v/>
      </c>
      <c r="AN1211" t="str">
        <f>IF(PLAYERIDMAP2[[#This Row],[POS]]="1B",MAX(AN$1:AN1210)+1,"")</f>
        <v/>
      </c>
      <c r="AO1211" t="str">
        <f>IFERROR(INDEX(PLAYERIDMAP2[PLAYERNAME],MATCH(ROW()-ROW(AO$1),FIRSTBASE,0)),"")</f>
        <v/>
      </c>
      <c r="AP1211" t="str">
        <f>IF(PLAYERIDMAP2[[#This Row],[POS]]="2B",MAX(AP$1:AP1210)+1,"")</f>
        <v/>
      </c>
      <c r="AQ1211" t="str">
        <f>IFERROR(INDEX(PLAYERIDMAP2[PLAYERNAME],MATCH(ROW()-ROW(AQ$1),SECONDBASE,0)),"")</f>
        <v/>
      </c>
      <c r="AR1211" t="str">
        <f>IF(PLAYERIDMAP2[[#This Row],[POS]]="3B",MAX(AR$1:AR1210)+1,"")</f>
        <v/>
      </c>
      <c r="AS1211" t="str">
        <f>IFERROR(INDEX(PLAYERIDMAP2[PLAYERNAME],MATCH(ROW()-ROW(AS$1),THIRDBASE,0)),"")</f>
        <v/>
      </c>
      <c r="AT1211">
        <f>IF(PLAYERIDMAP2[[#This Row],[POS]]="SS",MAX(AT$1:AT1210)+1,"")</f>
        <v>74</v>
      </c>
      <c r="AU1211" t="str">
        <f>IFERROR(INDEX(PLAYERIDMAP2[PLAYERNAME],MATCH(ROW()-ROW(AU$1),SHORTSTOP,0)),"")</f>
        <v/>
      </c>
      <c r="AV1211" t="str">
        <f>IF(PLAYERIDMAP2[[#This Row],[POS]]="OF",MAX(AV$1:AV1210)+1,"")</f>
        <v/>
      </c>
      <c r="AW1211" t="str">
        <f>IFERROR(INDEX(PLAYERIDMAP2[PLAYERNAME],MATCH(ROW()-ROW(AW$1),OUTFIELD,0)),"")</f>
        <v/>
      </c>
      <c r="AX1211">
        <f>IF(PLAYERIDMAP2[[#This Row],[POS]]&lt;&gt;"P",MAX(AX$1:AX1210)+1,"")</f>
        <v>643</v>
      </c>
      <c r="AY1211" t="str">
        <f>IFERROR(INDEX(PLAYERIDMAP2[PLAYERNAME],MATCH(ROW()-ROW(AY$1),HITTERS,0)),"")</f>
        <v/>
      </c>
      <c r="AZ1211" t="str">
        <f>IF(PLAYERIDMAP2[[#This Row],[POS]]="P",MAX(AZ$1:AZ1210)+1,"")</f>
        <v/>
      </c>
      <c r="BA1211" t="str">
        <f>IFERROR(INDEX(PLAYERIDMAP2[PLAYERNAME],MATCH(ROW()-ROW(BA$1),PITCHERS,0)),"")</f>
        <v/>
      </c>
    </row>
    <row r="1212" spans="1:53" x14ac:dyDescent="0.25">
      <c r="A1212" t="s">
        <v>14792</v>
      </c>
      <c r="B1212" t="s">
        <v>5032</v>
      </c>
      <c r="C1212" s="1">
        <v>33864</v>
      </c>
      <c r="D1212" t="s">
        <v>16850</v>
      </c>
      <c r="E1212" t="s">
        <v>17375</v>
      </c>
      <c r="F1212" t="s">
        <v>11057</v>
      </c>
      <c r="G1212" t="s">
        <v>14693</v>
      </c>
      <c r="H1212" t="s">
        <v>11097</v>
      </c>
      <c r="I1212" t="s">
        <v>20202</v>
      </c>
      <c r="J1212" t="s">
        <v>5032</v>
      </c>
      <c r="K1212">
        <v>608070</v>
      </c>
      <c r="L1212" t="s">
        <v>5032</v>
      </c>
      <c r="M1212">
        <v>2044495</v>
      </c>
      <c r="N1212" t="s">
        <v>5032</v>
      </c>
      <c r="O1212" t="s">
        <v>14793</v>
      </c>
      <c r="P1212" t="s">
        <v>14792</v>
      </c>
      <c r="Q1212">
        <v>9507</v>
      </c>
      <c r="R1212" t="s">
        <v>5032</v>
      </c>
      <c r="S1212">
        <v>32801</v>
      </c>
      <c r="T1212" t="s">
        <v>5032</v>
      </c>
      <c r="V1212" t="s">
        <v>14794</v>
      </c>
      <c r="W1212">
        <v>70217</v>
      </c>
      <c r="X1212">
        <v>9507</v>
      </c>
      <c r="Y1212" t="s">
        <v>5032</v>
      </c>
      <c r="Z1212" t="s">
        <v>14795</v>
      </c>
      <c r="AA1212" t="s">
        <v>11011</v>
      </c>
      <c r="AB1212" t="s">
        <v>5703</v>
      </c>
      <c r="AC1212" t="s">
        <v>5032</v>
      </c>
      <c r="AD1212" t="s">
        <v>14795</v>
      </c>
      <c r="AE1212">
        <v>12840</v>
      </c>
      <c r="AF1212" t="s">
        <v>5032</v>
      </c>
      <c r="AG1212">
        <v>38976</v>
      </c>
      <c r="AL1212" t="str">
        <f>IF(PLAYERIDMAP2[[#This Row],[POS]]="C",MAX(AL$1:AL1211)+1,"")</f>
        <v/>
      </c>
      <c r="AM1212" t="str">
        <f>IFERROR(INDEX(PLAYERIDMAP2[PLAYERNAME],MATCH(ROW()-ROW(AM$1),CATCHERS,0)),"")</f>
        <v/>
      </c>
      <c r="AN1212" t="str">
        <f>IF(PLAYERIDMAP2[[#This Row],[POS]]="1B",MAX(AN$1:AN1211)+1,"")</f>
        <v/>
      </c>
      <c r="AO1212" t="str">
        <f>IFERROR(INDEX(PLAYERIDMAP2[PLAYERNAME],MATCH(ROW()-ROW(AO$1),FIRSTBASE,0)),"")</f>
        <v/>
      </c>
      <c r="AP1212" t="str">
        <f>IF(PLAYERIDMAP2[[#This Row],[POS]]="2B",MAX(AP$1:AP1211)+1,"")</f>
        <v/>
      </c>
      <c r="AQ1212" t="str">
        <f>IFERROR(INDEX(PLAYERIDMAP2[PLAYERNAME],MATCH(ROW()-ROW(AQ$1),SECONDBASE,0)),"")</f>
        <v/>
      </c>
      <c r="AR1212" t="str">
        <f>IF(PLAYERIDMAP2[[#This Row],[POS]]="3B",MAX(AR$1:AR1211)+1,"")</f>
        <v/>
      </c>
      <c r="AS1212" t="str">
        <f>IFERROR(INDEX(PLAYERIDMAP2[PLAYERNAME],MATCH(ROW()-ROW(AS$1),THIRDBASE,0)),"")</f>
        <v/>
      </c>
      <c r="AT1212">
        <f>IF(PLAYERIDMAP2[[#This Row],[POS]]="SS",MAX(AT$1:AT1211)+1,"")</f>
        <v>75</v>
      </c>
      <c r="AU1212" t="str">
        <f>IFERROR(INDEX(PLAYERIDMAP2[PLAYERNAME],MATCH(ROW()-ROW(AU$1),SHORTSTOP,0)),"")</f>
        <v/>
      </c>
      <c r="AV1212" t="str">
        <f>IF(PLAYERIDMAP2[[#This Row],[POS]]="OF",MAX(AV$1:AV1211)+1,"")</f>
        <v/>
      </c>
      <c r="AW1212" t="str">
        <f>IFERROR(INDEX(PLAYERIDMAP2[PLAYERNAME],MATCH(ROW()-ROW(AW$1),OUTFIELD,0)),"")</f>
        <v/>
      </c>
      <c r="AX1212">
        <f>IF(PLAYERIDMAP2[[#This Row],[POS]]&lt;&gt;"P",MAX(AX$1:AX1211)+1,"")</f>
        <v>644</v>
      </c>
      <c r="AY1212" t="str">
        <f>IFERROR(INDEX(PLAYERIDMAP2[PLAYERNAME],MATCH(ROW()-ROW(AY$1),HITTERS,0)),"")</f>
        <v/>
      </c>
      <c r="AZ1212" t="str">
        <f>IF(PLAYERIDMAP2[[#This Row],[POS]]="P",MAX(AZ$1:AZ1211)+1,"")</f>
        <v/>
      </c>
      <c r="BA1212" t="str">
        <f>IFERROR(INDEX(PLAYERIDMAP2[PLAYERNAME],MATCH(ROW()-ROW(BA$1),PITCHERS,0)),"")</f>
        <v/>
      </c>
    </row>
    <row r="1213" spans="1:53" x14ac:dyDescent="0.25">
      <c r="A1213" t="s">
        <v>16273</v>
      </c>
      <c r="B1213" t="s">
        <v>14796</v>
      </c>
      <c r="C1213" s="1">
        <v>26449</v>
      </c>
      <c r="D1213" t="s">
        <v>18784</v>
      </c>
      <c r="E1213" t="s">
        <v>17375</v>
      </c>
      <c r="F1213" t="s">
        <v>11016</v>
      </c>
      <c r="G1213" t="s">
        <v>11016</v>
      </c>
      <c r="H1213" t="s">
        <v>10998</v>
      </c>
      <c r="I1213" t="s">
        <v>20726</v>
      </c>
      <c r="K1213">
        <v>120903</v>
      </c>
      <c r="M1213">
        <v>7996</v>
      </c>
      <c r="N1213" t="s">
        <v>14796</v>
      </c>
      <c r="O1213" t="s">
        <v>16274</v>
      </c>
      <c r="P1213" t="s">
        <v>16273</v>
      </c>
      <c r="S1213">
        <v>2974</v>
      </c>
      <c r="T1213" t="s">
        <v>14796</v>
      </c>
      <c r="V1213" t="s">
        <v>16275</v>
      </c>
      <c r="W1213">
        <v>1342</v>
      </c>
      <c r="AA1213" t="s">
        <v>5703</v>
      </c>
      <c r="AB1213" t="s">
        <v>5703</v>
      </c>
      <c r="AD1213" t="s">
        <v>16700</v>
      </c>
      <c r="AL1213" t="str">
        <f>IF(PLAYERIDMAP2[[#This Row],[POS]]="C",MAX(AL$1:AL1212)+1,"")</f>
        <v/>
      </c>
      <c r="AM1213" t="str">
        <f>IFERROR(INDEX(PLAYERIDMAP2[PLAYERNAME],MATCH(ROW()-ROW(AM$1),CATCHERS,0)),"")</f>
        <v/>
      </c>
      <c r="AN1213" t="str">
        <f>IF(PLAYERIDMAP2[[#This Row],[POS]]="1B",MAX(AN$1:AN1212)+1,"")</f>
        <v/>
      </c>
      <c r="AO1213" t="str">
        <f>IFERROR(INDEX(PLAYERIDMAP2[PLAYERNAME],MATCH(ROW()-ROW(AO$1),FIRSTBASE,0)),"")</f>
        <v/>
      </c>
      <c r="AP1213" t="str">
        <f>IF(PLAYERIDMAP2[[#This Row],[POS]]="2B",MAX(AP$1:AP1212)+1,"")</f>
        <v/>
      </c>
      <c r="AQ1213" t="str">
        <f>IFERROR(INDEX(PLAYERIDMAP2[PLAYERNAME],MATCH(ROW()-ROW(AQ$1),SECONDBASE,0)),"")</f>
        <v/>
      </c>
      <c r="AR1213" t="str">
        <f>IF(PLAYERIDMAP2[[#This Row],[POS]]="3B",MAX(AR$1:AR1212)+1,"")</f>
        <v/>
      </c>
      <c r="AS1213" t="str">
        <f>IFERROR(INDEX(PLAYERIDMAP2[PLAYERNAME],MATCH(ROW()-ROW(AS$1),THIRDBASE,0)),"")</f>
        <v/>
      </c>
      <c r="AT1213" t="str">
        <f>IF(PLAYERIDMAP2[[#This Row],[POS]]="SS",MAX(AT$1:AT1212)+1,"")</f>
        <v/>
      </c>
      <c r="AU1213" t="str">
        <f>IFERROR(INDEX(PLAYERIDMAP2[PLAYERNAME],MATCH(ROW()-ROW(AU$1),SHORTSTOP,0)),"")</f>
        <v/>
      </c>
      <c r="AV1213">
        <f>IF(PLAYERIDMAP2[[#This Row],[POS]]="OF",MAX(AV$1:AV1212)+1,"")</f>
        <v>250</v>
      </c>
      <c r="AW1213" t="str">
        <f>IFERROR(INDEX(PLAYERIDMAP2[PLAYERNAME],MATCH(ROW()-ROW(AW$1),OUTFIELD,0)),"")</f>
        <v/>
      </c>
      <c r="AX1213">
        <f>IF(PLAYERIDMAP2[[#This Row],[POS]]&lt;&gt;"P",MAX(AX$1:AX1212)+1,"")</f>
        <v>645</v>
      </c>
      <c r="AY1213" t="str">
        <f>IFERROR(INDEX(PLAYERIDMAP2[PLAYERNAME],MATCH(ROW()-ROW(AY$1),HITTERS,0)),"")</f>
        <v/>
      </c>
      <c r="AZ1213" t="str">
        <f>IF(PLAYERIDMAP2[[#This Row],[POS]]="P",MAX(AZ$1:AZ1212)+1,"")</f>
        <v/>
      </c>
      <c r="BA1213" t="str">
        <f>IFERROR(INDEX(PLAYERIDMAP2[PLAYERNAME],MATCH(ROW()-ROW(BA$1),PITCHERS,0)),"")</f>
        <v/>
      </c>
    </row>
    <row r="1214" spans="1:53" x14ac:dyDescent="0.25">
      <c r="A1214" t="s">
        <v>16701</v>
      </c>
      <c r="B1214" t="s">
        <v>10799</v>
      </c>
      <c r="C1214" s="1">
        <v>32653</v>
      </c>
      <c r="D1214" t="s">
        <v>18985</v>
      </c>
      <c r="E1214" t="s">
        <v>17375</v>
      </c>
      <c r="F1214" t="s">
        <v>11053</v>
      </c>
      <c r="G1214" t="s">
        <v>16838</v>
      </c>
      <c r="H1214" t="s">
        <v>10988</v>
      </c>
      <c r="I1214" t="s">
        <v>18986</v>
      </c>
      <c r="J1214" t="s">
        <v>10799</v>
      </c>
      <c r="K1214">
        <v>519166</v>
      </c>
      <c r="L1214" t="s">
        <v>10799</v>
      </c>
      <c r="M1214">
        <v>1804112</v>
      </c>
      <c r="N1214" t="s">
        <v>10799</v>
      </c>
      <c r="O1214" t="s">
        <v>18987</v>
      </c>
      <c r="P1214" t="s">
        <v>16701</v>
      </c>
      <c r="Q1214">
        <v>9682</v>
      </c>
      <c r="R1214" t="s">
        <v>10799</v>
      </c>
      <c r="S1214">
        <v>29942</v>
      </c>
      <c r="T1214" t="s">
        <v>10799</v>
      </c>
      <c r="V1214" t="s">
        <v>18988</v>
      </c>
      <c r="W1214">
        <v>58568</v>
      </c>
      <c r="X1214">
        <v>9682</v>
      </c>
      <c r="Y1214" t="s">
        <v>18989</v>
      </c>
      <c r="Z1214" t="s">
        <v>16702</v>
      </c>
      <c r="AA1214" t="s">
        <v>5703</v>
      </c>
      <c r="AB1214" t="s">
        <v>5703</v>
      </c>
      <c r="AC1214" t="s">
        <v>10799</v>
      </c>
      <c r="AD1214" t="s">
        <v>16702</v>
      </c>
      <c r="AE1214">
        <v>9858</v>
      </c>
      <c r="AF1214" t="s">
        <v>10799</v>
      </c>
      <c r="AG1214">
        <v>13383</v>
      </c>
      <c r="AH1214" t="s">
        <v>10799</v>
      </c>
      <c r="AL1214" t="str">
        <f>IF(PLAYERIDMAP2[[#This Row],[POS]]="C",MAX(AL$1:AL1213)+1,"")</f>
        <v/>
      </c>
      <c r="AM1214" t="str">
        <f>IFERROR(INDEX(PLAYERIDMAP2[PLAYERNAME],MATCH(ROW()-ROW(AM$1),CATCHERS,0)),"")</f>
        <v/>
      </c>
      <c r="AN1214" t="str">
        <f>IF(PLAYERIDMAP2[[#This Row],[POS]]="1B",MAX(AN$1:AN1213)+1,"")</f>
        <v/>
      </c>
      <c r="AO1214" t="str">
        <f>IFERROR(INDEX(PLAYERIDMAP2[PLAYERNAME],MATCH(ROW()-ROW(AO$1),FIRSTBASE,0)),"")</f>
        <v/>
      </c>
      <c r="AP1214" t="str">
        <f>IF(PLAYERIDMAP2[[#This Row],[POS]]="2B",MAX(AP$1:AP1213)+1,"")</f>
        <v/>
      </c>
      <c r="AQ1214" t="str">
        <f>IFERROR(INDEX(PLAYERIDMAP2[PLAYERNAME],MATCH(ROW()-ROW(AQ$1),SECONDBASE,0)),"")</f>
        <v/>
      </c>
      <c r="AR1214" t="str">
        <f>IF(PLAYERIDMAP2[[#This Row],[POS]]="3B",MAX(AR$1:AR1213)+1,"")</f>
        <v/>
      </c>
      <c r="AS1214" t="str">
        <f>IFERROR(INDEX(PLAYERIDMAP2[PLAYERNAME],MATCH(ROW()-ROW(AS$1),THIRDBASE,0)),"")</f>
        <v/>
      </c>
      <c r="AT1214" t="str">
        <f>IF(PLAYERIDMAP2[[#This Row],[POS]]="SS",MAX(AT$1:AT1213)+1,"")</f>
        <v/>
      </c>
      <c r="AU1214" t="str">
        <f>IFERROR(INDEX(PLAYERIDMAP2[PLAYERNAME],MATCH(ROW()-ROW(AU$1),SHORTSTOP,0)),"")</f>
        <v/>
      </c>
      <c r="AV1214" t="str">
        <f>IF(PLAYERIDMAP2[[#This Row],[POS]]="OF",MAX(AV$1:AV1213)+1,"")</f>
        <v/>
      </c>
      <c r="AW1214" t="str">
        <f>IFERROR(INDEX(PLAYERIDMAP2[PLAYERNAME],MATCH(ROW()-ROW(AW$1),OUTFIELD,0)),"")</f>
        <v/>
      </c>
      <c r="AX1214" t="str">
        <f>IF(PLAYERIDMAP2[[#This Row],[POS]]&lt;&gt;"P",MAX(AX$1:AX1213)+1,"")</f>
        <v/>
      </c>
      <c r="AY1214" t="str">
        <f>IFERROR(INDEX(PLAYERIDMAP2[PLAYERNAME],MATCH(ROW()-ROW(AY$1),HITTERS,0)),"")</f>
        <v/>
      </c>
      <c r="AZ1214">
        <f>IF(PLAYERIDMAP2[[#This Row],[POS]]="P",MAX(AZ$1:AZ1213)+1,"")</f>
        <v>568</v>
      </c>
      <c r="BA1214" t="str">
        <f>IFERROR(INDEX(PLAYERIDMAP2[PLAYERNAME],MATCH(ROW()-ROW(BA$1),PITCHERS,0)),"")</f>
        <v/>
      </c>
    </row>
    <row r="1215" spans="1:53" x14ac:dyDescent="0.25">
      <c r="A1215" t="s">
        <v>14797</v>
      </c>
      <c r="B1215" t="s">
        <v>3155</v>
      </c>
      <c r="C1215" s="1">
        <v>29829</v>
      </c>
      <c r="D1215" t="s">
        <v>18717</v>
      </c>
      <c r="E1215" t="s">
        <v>17375</v>
      </c>
      <c r="F1215" t="s">
        <v>11016</v>
      </c>
      <c r="G1215" t="s">
        <v>11016</v>
      </c>
      <c r="H1215" t="s">
        <v>10988</v>
      </c>
      <c r="I1215" t="s">
        <v>20480</v>
      </c>
      <c r="J1215" t="s">
        <v>3155</v>
      </c>
      <c r="K1215">
        <v>430673</v>
      </c>
      <c r="L1215" t="s">
        <v>3155</v>
      </c>
      <c r="M1215">
        <v>448960</v>
      </c>
      <c r="N1215" t="s">
        <v>3155</v>
      </c>
      <c r="O1215" t="s">
        <v>14798</v>
      </c>
      <c r="P1215" t="s">
        <v>14797</v>
      </c>
      <c r="Q1215">
        <v>7730</v>
      </c>
      <c r="R1215" t="s">
        <v>3155</v>
      </c>
      <c r="V1215" t="s">
        <v>14799</v>
      </c>
      <c r="W1215">
        <v>45575</v>
      </c>
      <c r="X1215">
        <v>7730</v>
      </c>
      <c r="Y1215" t="s">
        <v>3155</v>
      </c>
      <c r="Z1215" t="s">
        <v>14800</v>
      </c>
      <c r="AA1215" t="s">
        <v>5703</v>
      </c>
      <c r="AB1215" t="s">
        <v>5703</v>
      </c>
      <c r="AD1215" t="s">
        <v>14800</v>
      </c>
      <c r="AL1215" t="str">
        <f>IF(PLAYERIDMAP2[[#This Row],[POS]]="C",MAX(AL$1:AL1214)+1,"")</f>
        <v/>
      </c>
      <c r="AM1215" t="str">
        <f>IFERROR(INDEX(PLAYERIDMAP2[PLAYERNAME],MATCH(ROW()-ROW(AM$1),CATCHERS,0)),"")</f>
        <v/>
      </c>
      <c r="AN1215" t="str">
        <f>IF(PLAYERIDMAP2[[#This Row],[POS]]="1B",MAX(AN$1:AN1214)+1,"")</f>
        <v/>
      </c>
      <c r="AO1215" t="str">
        <f>IFERROR(INDEX(PLAYERIDMAP2[PLAYERNAME],MATCH(ROW()-ROW(AO$1),FIRSTBASE,0)),"")</f>
        <v/>
      </c>
      <c r="AP1215" t="str">
        <f>IF(PLAYERIDMAP2[[#This Row],[POS]]="2B",MAX(AP$1:AP1214)+1,"")</f>
        <v/>
      </c>
      <c r="AQ1215" t="str">
        <f>IFERROR(INDEX(PLAYERIDMAP2[PLAYERNAME],MATCH(ROW()-ROW(AQ$1),SECONDBASE,0)),"")</f>
        <v/>
      </c>
      <c r="AR1215" t="str">
        <f>IF(PLAYERIDMAP2[[#This Row],[POS]]="3B",MAX(AR$1:AR1214)+1,"")</f>
        <v/>
      </c>
      <c r="AS1215" t="str">
        <f>IFERROR(INDEX(PLAYERIDMAP2[PLAYERNAME],MATCH(ROW()-ROW(AS$1),THIRDBASE,0)),"")</f>
        <v/>
      </c>
      <c r="AT1215" t="str">
        <f>IF(PLAYERIDMAP2[[#This Row],[POS]]="SS",MAX(AT$1:AT1214)+1,"")</f>
        <v/>
      </c>
      <c r="AU1215" t="str">
        <f>IFERROR(INDEX(PLAYERIDMAP2[PLAYERNAME],MATCH(ROW()-ROW(AU$1),SHORTSTOP,0)),"")</f>
        <v/>
      </c>
      <c r="AV1215" t="str">
        <f>IF(PLAYERIDMAP2[[#This Row],[POS]]="OF",MAX(AV$1:AV1214)+1,"")</f>
        <v/>
      </c>
      <c r="AW1215" t="str">
        <f>IFERROR(INDEX(PLAYERIDMAP2[PLAYERNAME],MATCH(ROW()-ROW(AW$1),OUTFIELD,0)),"")</f>
        <v/>
      </c>
      <c r="AX1215" t="str">
        <f>IF(PLAYERIDMAP2[[#This Row],[POS]]&lt;&gt;"P",MAX(AX$1:AX1214)+1,"")</f>
        <v/>
      </c>
      <c r="AY1215" t="str">
        <f>IFERROR(INDEX(PLAYERIDMAP2[PLAYERNAME],MATCH(ROW()-ROW(AY$1),HITTERS,0)),"")</f>
        <v/>
      </c>
      <c r="AZ1215">
        <f>IF(PLAYERIDMAP2[[#This Row],[POS]]="P",MAX(AZ$1:AZ1214)+1,"")</f>
        <v>569</v>
      </c>
      <c r="BA1215" t="str">
        <f>IFERROR(INDEX(PLAYERIDMAP2[PLAYERNAME],MATCH(ROW()-ROW(BA$1),PITCHERS,0)),"")</f>
        <v/>
      </c>
    </row>
    <row r="1216" spans="1:53" x14ac:dyDescent="0.25">
      <c r="A1216" t="s">
        <v>14801</v>
      </c>
      <c r="B1216" t="s">
        <v>10667</v>
      </c>
      <c r="C1216" s="1">
        <v>31675</v>
      </c>
      <c r="D1216" t="s">
        <v>17266</v>
      </c>
      <c r="E1216" t="s">
        <v>16970</v>
      </c>
      <c r="F1216" t="s">
        <v>11082</v>
      </c>
      <c r="G1216" t="s">
        <v>16838</v>
      </c>
      <c r="H1216" t="s">
        <v>10988</v>
      </c>
      <c r="I1216" t="s">
        <v>18117</v>
      </c>
      <c r="J1216" t="s">
        <v>10667</v>
      </c>
      <c r="K1216">
        <v>573109</v>
      </c>
      <c r="L1216" t="s">
        <v>10667</v>
      </c>
      <c r="M1216">
        <v>1945284</v>
      </c>
      <c r="N1216" t="s">
        <v>10667</v>
      </c>
      <c r="O1216" t="s">
        <v>14802</v>
      </c>
      <c r="P1216" t="s">
        <v>14801</v>
      </c>
      <c r="Q1216">
        <v>9298</v>
      </c>
      <c r="R1216" t="s">
        <v>10667</v>
      </c>
      <c r="S1216">
        <v>32104</v>
      </c>
      <c r="T1216" t="s">
        <v>10667</v>
      </c>
      <c r="V1216" t="s">
        <v>14803</v>
      </c>
      <c r="W1216">
        <v>60504</v>
      </c>
      <c r="X1216">
        <v>9298</v>
      </c>
      <c r="Y1216" t="s">
        <v>10667</v>
      </c>
      <c r="Z1216" t="s">
        <v>14804</v>
      </c>
      <c r="AA1216" t="s">
        <v>5703</v>
      </c>
      <c r="AB1216" t="s">
        <v>5703</v>
      </c>
      <c r="AC1216" t="s">
        <v>10667</v>
      </c>
      <c r="AD1216" t="s">
        <v>14804</v>
      </c>
      <c r="AE1216">
        <v>12371</v>
      </c>
      <c r="AF1216" t="s">
        <v>10667</v>
      </c>
      <c r="AG1216">
        <v>17143</v>
      </c>
      <c r="AH1216" t="s">
        <v>10667</v>
      </c>
      <c r="AL1216" t="str">
        <f>IF(PLAYERIDMAP2[[#This Row],[POS]]="C",MAX(AL$1:AL1215)+1,"")</f>
        <v/>
      </c>
      <c r="AM1216" t="str">
        <f>IFERROR(INDEX(PLAYERIDMAP2[PLAYERNAME],MATCH(ROW()-ROW(AM$1),CATCHERS,0)),"")</f>
        <v/>
      </c>
      <c r="AN1216" t="str">
        <f>IF(PLAYERIDMAP2[[#This Row],[POS]]="1B",MAX(AN$1:AN1215)+1,"")</f>
        <v/>
      </c>
      <c r="AO1216" t="str">
        <f>IFERROR(INDEX(PLAYERIDMAP2[PLAYERNAME],MATCH(ROW()-ROW(AO$1),FIRSTBASE,0)),"")</f>
        <v/>
      </c>
      <c r="AP1216" t="str">
        <f>IF(PLAYERIDMAP2[[#This Row],[POS]]="2B",MAX(AP$1:AP1215)+1,"")</f>
        <v/>
      </c>
      <c r="AQ1216" t="str">
        <f>IFERROR(INDEX(PLAYERIDMAP2[PLAYERNAME],MATCH(ROW()-ROW(AQ$1),SECONDBASE,0)),"")</f>
        <v/>
      </c>
      <c r="AR1216" t="str">
        <f>IF(PLAYERIDMAP2[[#This Row],[POS]]="3B",MAX(AR$1:AR1215)+1,"")</f>
        <v/>
      </c>
      <c r="AS1216" t="str">
        <f>IFERROR(INDEX(PLAYERIDMAP2[PLAYERNAME],MATCH(ROW()-ROW(AS$1),THIRDBASE,0)),"")</f>
        <v/>
      </c>
      <c r="AT1216" t="str">
        <f>IF(PLAYERIDMAP2[[#This Row],[POS]]="SS",MAX(AT$1:AT1215)+1,"")</f>
        <v/>
      </c>
      <c r="AU1216" t="str">
        <f>IFERROR(INDEX(PLAYERIDMAP2[PLAYERNAME],MATCH(ROW()-ROW(AU$1),SHORTSTOP,0)),"")</f>
        <v/>
      </c>
      <c r="AV1216" t="str">
        <f>IF(PLAYERIDMAP2[[#This Row],[POS]]="OF",MAX(AV$1:AV1215)+1,"")</f>
        <v/>
      </c>
      <c r="AW1216" t="str">
        <f>IFERROR(INDEX(PLAYERIDMAP2[PLAYERNAME],MATCH(ROW()-ROW(AW$1),OUTFIELD,0)),"")</f>
        <v/>
      </c>
      <c r="AX1216" t="str">
        <f>IF(PLAYERIDMAP2[[#This Row],[POS]]&lt;&gt;"P",MAX(AX$1:AX1215)+1,"")</f>
        <v/>
      </c>
      <c r="AY1216" t="str">
        <f>IFERROR(INDEX(PLAYERIDMAP2[PLAYERNAME],MATCH(ROW()-ROW(AY$1),HITTERS,0)),"")</f>
        <v/>
      </c>
      <c r="AZ1216">
        <f>IF(PLAYERIDMAP2[[#This Row],[POS]]="P",MAX(AZ$1:AZ1215)+1,"")</f>
        <v>570</v>
      </c>
      <c r="BA1216" t="str">
        <f>IFERROR(INDEX(PLAYERIDMAP2[PLAYERNAME],MATCH(ROW()-ROW(BA$1),PITCHERS,0)),"")</f>
        <v/>
      </c>
    </row>
    <row r="1217" spans="1:53" x14ac:dyDescent="0.25">
      <c r="A1217" t="s">
        <v>14805</v>
      </c>
      <c r="B1217" t="s">
        <v>10621</v>
      </c>
      <c r="C1217" s="1">
        <v>30855</v>
      </c>
      <c r="D1217" t="s">
        <v>18414</v>
      </c>
      <c r="E1217" t="s">
        <v>16970</v>
      </c>
      <c r="F1217" t="s">
        <v>11087</v>
      </c>
      <c r="G1217" t="s">
        <v>14693</v>
      </c>
      <c r="H1217" t="s">
        <v>10988</v>
      </c>
      <c r="I1217" t="s">
        <v>18415</v>
      </c>
      <c r="J1217" t="s">
        <v>10621</v>
      </c>
      <c r="K1217">
        <v>459987</v>
      </c>
      <c r="L1217" t="s">
        <v>10621</v>
      </c>
      <c r="M1217">
        <v>1543512</v>
      </c>
      <c r="N1217" t="s">
        <v>10621</v>
      </c>
      <c r="O1217" t="s">
        <v>14806</v>
      </c>
      <c r="P1217" t="s">
        <v>14805</v>
      </c>
      <c r="Q1217">
        <v>8593</v>
      </c>
      <c r="R1217" t="s">
        <v>10621</v>
      </c>
      <c r="S1217">
        <v>29734</v>
      </c>
      <c r="T1217" t="s">
        <v>10621</v>
      </c>
      <c r="V1217" t="s">
        <v>14807</v>
      </c>
      <c r="W1217">
        <v>48736</v>
      </c>
      <c r="X1217">
        <v>8593</v>
      </c>
      <c r="Y1217" t="s">
        <v>10621</v>
      </c>
      <c r="Z1217" t="s">
        <v>14808</v>
      </c>
      <c r="AA1217" t="s">
        <v>10958</v>
      </c>
      <c r="AB1217" t="s">
        <v>10958</v>
      </c>
      <c r="AD1217" t="s">
        <v>14808</v>
      </c>
      <c r="AE1217">
        <v>8733</v>
      </c>
      <c r="AF1217" t="s">
        <v>10621</v>
      </c>
      <c r="AG1217">
        <v>6325</v>
      </c>
      <c r="AH1217" t="s">
        <v>10621</v>
      </c>
      <c r="AL1217" t="str">
        <f>IF(PLAYERIDMAP2[[#This Row],[POS]]="C",MAX(AL$1:AL1216)+1,"")</f>
        <v/>
      </c>
      <c r="AM1217" t="str">
        <f>IFERROR(INDEX(PLAYERIDMAP2[PLAYERNAME],MATCH(ROW()-ROW(AM$1),CATCHERS,0)),"")</f>
        <v/>
      </c>
      <c r="AN1217" t="str">
        <f>IF(PLAYERIDMAP2[[#This Row],[POS]]="1B",MAX(AN$1:AN1216)+1,"")</f>
        <v/>
      </c>
      <c r="AO1217" t="str">
        <f>IFERROR(INDEX(PLAYERIDMAP2[PLAYERNAME],MATCH(ROW()-ROW(AO$1),FIRSTBASE,0)),"")</f>
        <v/>
      </c>
      <c r="AP1217" t="str">
        <f>IF(PLAYERIDMAP2[[#This Row],[POS]]="2B",MAX(AP$1:AP1216)+1,"")</f>
        <v/>
      </c>
      <c r="AQ1217" t="str">
        <f>IFERROR(INDEX(PLAYERIDMAP2[PLAYERNAME],MATCH(ROW()-ROW(AQ$1),SECONDBASE,0)),"")</f>
        <v/>
      </c>
      <c r="AR1217" t="str">
        <f>IF(PLAYERIDMAP2[[#This Row],[POS]]="3B",MAX(AR$1:AR1216)+1,"")</f>
        <v/>
      </c>
      <c r="AS1217" t="str">
        <f>IFERROR(INDEX(PLAYERIDMAP2[PLAYERNAME],MATCH(ROW()-ROW(AS$1),THIRDBASE,0)),"")</f>
        <v/>
      </c>
      <c r="AT1217" t="str">
        <f>IF(PLAYERIDMAP2[[#This Row],[POS]]="SS",MAX(AT$1:AT1216)+1,"")</f>
        <v/>
      </c>
      <c r="AU1217" t="str">
        <f>IFERROR(INDEX(PLAYERIDMAP2[PLAYERNAME],MATCH(ROW()-ROW(AU$1),SHORTSTOP,0)),"")</f>
        <v/>
      </c>
      <c r="AV1217" t="str">
        <f>IF(PLAYERIDMAP2[[#This Row],[POS]]="OF",MAX(AV$1:AV1216)+1,"")</f>
        <v/>
      </c>
      <c r="AW1217" t="str">
        <f>IFERROR(INDEX(PLAYERIDMAP2[PLAYERNAME],MATCH(ROW()-ROW(AW$1),OUTFIELD,0)),"")</f>
        <v/>
      </c>
      <c r="AX1217" t="str">
        <f>IF(PLAYERIDMAP2[[#This Row],[POS]]&lt;&gt;"P",MAX(AX$1:AX1216)+1,"")</f>
        <v/>
      </c>
      <c r="AY1217" t="str">
        <f>IFERROR(INDEX(PLAYERIDMAP2[PLAYERNAME],MATCH(ROW()-ROW(AY$1),HITTERS,0)),"")</f>
        <v/>
      </c>
      <c r="AZ1217">
        <f>IF(PLAYERIDMAP2[[#This Row],[POS]]="P",MAX(AZ$1:AZ1216)+1,"")</f>
        <v>571</v>
      </c>
      <c r="BA1217" t="str">
        <f>IFERROR(INDEX(PLAYERIDMAP2[PLAYERNAME],MATCH(ROW()-ROW(BA$1),PITCHERS,0)),"")</f>
        <v/>
      </c>
    </row>
    <row r="1218" spans="1:53" x14ac:dyDescent="0.25">
      <c r="A1218" t="s">
        <v>14809</v>
      </c>
      <c r="B1218" t="s">
        <v>5580</v>
      </c>
      <c r="C1218" s="1">
        <v>31999</v>
      </c>
      <c r="D1218" t="s">
        <v>16969</v>
      </c>
      <c r="E1218" t="s">
        <v>16970</v>
      </c>
      <c r="F1218" t="s">
        <v>11373</v>
      </c>
      <c r="G1218" t="s">
        <v>16838</v>
      </c>
      <c r="H1218" t="s">
        <v>11110</v>
      </c>
      <c r="I1218" t="s">
        <v>16971</v>
      </c>
      <c r="J1218" t="s">
        <v>5580</v>
      </c>
      <c r="K1218">
        <v>467092</v>
      </c>
      <c r="L1218" t="s">
        <v>5580</v>
      </c>
      <c r="M1218">
        <v>1654347</v>
      </c>
      <c r="N1218" t="s">
        <v>5580</v>
      </c>
      <c r="O1218" t="s">
        <v>14810</v>
      </c>
      <c r="P1218" t="s">
        <v>14809</v>
      </c>
      <c r="Q1218">
        <v>8620</v>
      </c>
      <c r="R1218" t="s">
        <v>5580</v>
      </c>
      <c r="S1218">
        <v>30173</v>
      </c>
      <c r="T1218" t="s">
        <v>5580</v>
      </c>
      <c r="U1218" t="s">
        <v>5580</v>
      </c>
      <c r="V1218" t="s">
        <v>14811</v>
      </c>
      <c r="W1218">
        <v>49829</v>
      </c>
      <c r="X1218">
        <v>8620</v>
      </c>
      <c r="Y1218" t="s">
        <v>5580</v>
      </c>
      <c r="Z1218" t="s">
        <v>14812</v>
      </c>
      <c r="AA1218" t="s">
        <v>5703</v>
      </c>
      <c r="AB1218" t="s">
        <v>5703</v>
      </c>
      <c r="AC1218" t="s">
        <v>5580</v>
      </c>
      <c r="AD1218" t="s">
        <v>14812</v>
      </c>
      <c r="AE1218">
        <v>10284</v>
      </c>
      <c r="AF1218" t="s">
        <v>5580</v>
      </c>
      <c r="AG1218">
        <v>12123</v>
      </c>
      <c r="AH1218" t="s">
        <v>5580</v>
      </c>
      <c r="AL1218">
        <f>IF(PLAYERIDMAP2[[#This Row],[POS]]="C",MAX(AL$1:AL1217)+1,"")</f>
        <v>88</v>
      </c>
      <c r="AM1218" t="str">
        <f>IFERROR(INDEX(PLAYERIDMAP2[PLAYERNAME],MATCH(ROW()-ROW(AM$1),CATCHERS,0)),"")</f>
        <v/>
      </c>
      <c r="AN1218" t="str">
        <f>IF(PLAYERIDMAP2[[#This Row],[POS]]="1B",MAX(AN$1:AN1217)+1,"")</f>
        <v/>
      </c>
      <c r="AO1218" t="str">
        <f>IFERROR(INDEX(PLAYERIDMAP2[PLAYERNAME],MATCH(ROW()-ROW(AO$1),FIRSTBASE,0)),"")</f>
        <v/>
      </c>
      <c r="AP1218" t="str">
        <f>IF(PLAYERIDMAP2[[#This Row],[POS]]="2B",MAX(AP$1:AP1217)+1,"")</f>
        <v/>
      </c>
      <c r="AQ1218" t="str">
        <f>IFERROR(INDEX(PLAYERIDMAP2[PLAYERNAME],MATCH(ROW()-ROW(AQ$1),SECONDBASE,0)),"")</f>
        <v/>
      </c>
      <c r="AR1218" t="str">
        <f>IF(PLAYERIDMAP2[[#This Row],[POS]]="3B",MAX(AR$1:AR1217)+1,"")</f>
        <v/>
      </c>
      <c r="AS1218" t="str">
        <f>IFERROR(INDEX(PLAYERIDMAP2[PLAYERNAME],MATCH(ROW()-ROW(AS$1),THIRDBASE,0)),"")</f>
        <v/>
      </c>
      <c r="AT1218" t="str">
        <f>IF(PLAYERIDMAP2[[#This Row],[POS]]="SS",MAX(AT$1:AT1217)+1,"")</f>
        <v/>
      </c>
      <c r="AU1218" t="str">
        <f>IFERROR(INDEX(PLAYERIDMAP2[PLAYERNAME],MATCH(ROW()-ROW(AU$1),SHORTSTOP,0)),"")</f>
        <v/>
      </c>
      <c r="AV1218" t="str">
        <f>IF(PLAYERIDMAP2[[#This Row],[POS]]="OF",MAX(AV$1:AV1217)+1,"")</f>
        <v/>
      </c>
      <c r="AW1218" t="str">
        <f>IFERROR(INDEX(PLAYERIDMAP2[PLAYERNAME],MATCH(ROW()-ROW(AW$1),OUTFIELD,0)),"")</f>
        <v/>
      </c>
      <c r="AX1218">
        <f>IF(PLAYERIDMAP2[[#This Row],[POS]]&lt;&gt;"P",MAX(AX$1:AX1217)+1,"")</f>
        <v>646</v>
      </c>
      <c r="AY1218" t="str">
        <f>IFERROR(INDEX(PLAYERIDMAP2[PLAYERNAME],MATCH(ROW()-ROW(AY$1),HITTERS,0)),"")</f>
        <v/>
      </c>
      <c r="AZ1218" t="str">
        <f>IF(PLAYERIDMAP2[[#This Row],[POS]]="P",MAX(AZ$1:AZ1217)+1,"")</f>
        <v/>
      </c>
      <c r="BA1218" t="str">
        <f>IFERROR(INDEX(PLAYERIDMAP2[PLAYERNAME],MATCH(ROW()-ROW(BA$1),PITCHERS,0)),"")</f>
        <v/>
      </c>
    </row>
    <row r="1219" spans="1:53" x14ac:dyDescent="0.25">
      <c r="A1219" t="s">
        <v>14813</v>
      </c>
      <c r="B1219" t="s">
        <v>9559</v>
      </c>
      <c r="C1219" s="1">
        <v>29654</v>
      </c>
      <c r="D1219" t="s">
        <v>17343</v>
      </c>
      <c r="E1219" t="s">
        <v>19465</v>
      </c>
      <c r="F1219" t="s">
        <v>10987</v>
      </c>
      <c r="G1219" t="s">
        <v>14693</v>
      </c>
      <c r="H1219" t="s">
        <v>10988</v>
      </c>
      <c r="I1219" t="s">
        <v>19466</v>
      </c>
      <c r="J1219" t="s">
        <v>9559</v>
      </c>
      <c r="K1219">
        <v>449060</v>
      </c>
      <c r="L1219" t="s">
        <v>9559</v>
      </c>
      <c r="M1219">
        <v>1174235</v>
      </c>
      <c r="N1219" t="s">
        <v>9559</v>
      </c>
      <c r="O1219" t="s">
        <v>14814</v>
      </c>
      <c r="P1219" t="s">
        <v>14813</v>
      </c>
      <c r="Q1219">
        <v>8056</v>
      </c>
      <c r="R1219" t="s">
        <v>9559</v>
      </c>
      <c r="S1219">
        <v>28807</v>
      </c>
      <c r="T1219" t="s">
        <v>9559</v>
      </c>
      <c r="V1219" t="s">
        <v>14815</v>
      </c>
      <c r="W1219">
        <v>41492</v>
      </c>
      <c r="X1219">
        <v>8056</v>
      </c>
      <c r="Y1219" t="s">
        <v>9559</v>
      </c>
      <c r="Z1219" t="s">
        <v>16703</v>
      </c>
      <c r="AA1219" t="s">
        <v>5703</v>
      </c>
      <c r="AB1219" t="s">
        <v>10958</v>
      </c>
      <c r="AD1219" t="s">
        <v>16703</v>
      </c>
      <c r="AL1219" t="str">
        <f>IF(PLAYERIDMAP2[[#This Row],[POS]]="C",MAX(AL$1:AL1218)+1,"")</f>
        <v/>
      </c>
      <c r="AM1219" t="str">
        <f>IFERROR(INDEX(PLAYERIDMAP2[PLAYERNAME],MATCH(ROW()-ROW(AM$1),CATCHERS,0)),"")</f>
        <v/>
      </c>
      <c r="AN1219" t="str">
        <f>IF(PLAYERIDMAP2[[#This Row],[POS]]="1B",MAX(AN$1:AN1218)+1,"")</f>
        <v/>
      </c>
      <c r="AO1219" t="str">
        <f>IFERROR(INDEX(PLAYERIDMAP2[PLAYERNAME],MATCH(ROW()-ROW(AO$1),FIRSTBASE,0)),"")</f>
        <v/>
      </c>
      <c r="AP1219" t="str">
        <f>IF(PLAYERIDMAP2[[#This Row],[POS]]="2B",MAX(AP$1:AP1218)+1,"")</f>
        <v/>
      </c>
      <c r="AQ1219" t="str">
        <f>IFERROR(INDEX(PLAYERIDMAP2[PLAYERNAME],MATCH(ROW()-ROW(AQ$1),SECONDBASE,0)),"")</f>
        <v/>
      </c>
      <c r="AR1219" t="str">
        <f>IF(PLAYERIDMAP2[[#This Row],[POS]]="3B",MAX(AR$1:AR1218)+1,"")</f>
        <v/>
      </c>
      <c r="AS1219" t="str">
        <f>IFERROR(INDEX(PLAYERIDMAP2[PLAYERNAME],MATCH(ROW()-ROW(AS$1),THIRDBASE,0)),"")</f>
        <v/>
      </c>
      <c r="AT1219" t="str">
        <f>IF(PLAYERIDMAP2[[#This Row],[POS]]="SS",MAX(AT$1:AT1218)+1,"")</f>
        <v/>
      </c>
      <c r="AU1219" t="str">
        <f>IFERROR(INDEX(PLAYERIDMAP2[PLAYERNAME],MATCH(ROW()-ROW(AU$1),SHORTSTOP,0)),"")</f>
        <v/>
      </c>
      <c r="AV1219" t="str">
        <f>IF(PLAYERIDMAP2[[#This Row],[POS]]="OF",MAX(AV$1:AV1218)+1,"")</f>
        <v/>
      </c>
      <c r="AW1219" t="str">
        <f>IFERROR(INDEX(PLAYERIDMAP2[PLAYERNAME],MATCH(ROW()-ROW(AW$1),OUTFIELD,0)),"")</f>
        <v/>
      </c>
      <c r="AX1219" t="str">
        <f>IF(PLAYERIDMAP2[[#This Row],[POS]]&lt;&gt;"P",MAX(AX$1:AX1218)+1,"")</f>
        <v/>
      </c>
      <c r="AY1219" t="str">
        <f>IFERROR(INDEX(PLAYERIDMAP2[PLAYERNAME],MATCH(ROW()-ROW(AY$1),HITTERS,0)),"")</f>
        <v/>
      </c>
      <c r="AZ1219">
        <f>IF(PLAYERIDMAP2[[#This Row],[POS]]="P",MAX(AZ$1:AZ1218)+1,"")</f>
        <v>572</v>
      </c>
      <c r="BA1219" t="str">
        <f>IFERROR(INDEX(PLAYERIDMAP2[PLAYERNAME],MATCH(ROW()-ROW(BA$1),PITCHERS,0)),"")</f>
        <v/>
      </c>
    </row>
    <row r="1220" spans="1:53" x14ac:dyDescent="0.25">
      <c r="A1220" t="s">
        <v>14816</v>
      </c>
      <c r="B1220" t="s">
        <v>5457</v>
      </c>
      <c r="C1220" s="1">
        <v>31635</v>
      </c>
      <c r="D1220" t="s">
        <v>17946</v>
      </c>
      <c r="E1220" t="s">
        <v>17393</v>
      </c>
      <c r="F1220" t="s">
        <v>11077</v>
      </c>
      <c r="G1220" t="s">
        <v>14693</v>
      </c>
      <c r="H1220" t="s">
        <v>10998</v>
      </c>
      <c r="I1220" t="s">
        <v>17947</v>
      </c>
      <c r="J1220" t="s">
        <v>5457</v>
      </c>
      <c r="K1220">
        <v>458675</v>
      </c>
      <c r="L1220" t="s">
        <v>5457</v>
      </c>
      <c r="M1220">
        <v>1184596</v>
      </c>
      <c r="N1220" t="s">
        <v>5457</v>
      </c>
      <c r="O1220" t="s">
        <v>14817</v>
      </c>
      <c r="P1220" t="s">
        <v>14816</v>
      </c>
      <c r="Q1220">
        <v>8190</v>
      </c>
      <c r="R1220" t="s">
        <v>5457</v>
      </c>
      <c r="S1220">
        <v>28973</v>
      </c>
      <c r="T1220" t="s">
        <v>5457</v>
      </c>
      <c r="U1220" t="s">
        <v>5457</v>
      </c>
      <c r="V1220" t="s">
        <v>14818</v>
      </c>
      <c r="W1220">
        <v>46522</v>
      </c>
      <c r="X1220">
        <v>8190</v>
      </c>
      <c r="Y1220" t="s">
        <v>5457</v>
      </c>
      <c r="Z1220" t="s">
        <v>14819</v>
      </c>
      <c r="AA1220" t="s">
        <v>10958</v>
      </c>
      <c r="AB1220" t="s">
        <v>10958</v>
      </c>
      <c r="AC1220" t="s">
        <v>5457</v>
      </c>
      <c r="AD1220" t="s">
        <v>14819</v>
      </c>
      <c r="AE1220">
        <v>8664</v>
      </c>
      <c r="AF1220" t="s">
        <v>5457</v>
      </c>
      <c r="AG1220">
        <v>5175</v>
      </c>
      <c r="AH1220" t="s">
        <v>5457</v>
      </c>
      <c r="AL1220" t="str">
        <f>IF(PLAYERIDMAP2[[#This Row],[POS]]="C",MAX(AL$1:AL1219)+1,"")</f>
        <v/>
      </c>
      <c r="AM1220" t="str">
        <f>IFERROR(INDEX(PLAYERIDMAP2[PLAYERNAME],MATCH(ROW()-ROW(AM$1),CATCHERS,0)),"")</f>
        <v/>
      </c>
      <c r="AN1220" t="str">
        <f>IF(PLAYERIDMAP2[[#This Row],[POS]]="1B",MAX(AN$1:AN1219)+1,"")</f>
        <v/>
      </c>
      <c r="AO1220" t="str">
        <f>IFERROR(INDEX(PLAYERIDMAP2[PLAYERNAME],MATCH(ROW()-ROW(AO$1),FIRSTBASE,0)),"")</f>
        <v/>
      </c>
      <c r="AP1220" t="str">
        <f>IF(PLAYERIDMAP2[[#This Row],[POS]]="2B",MAX(AP$1:AP1219)+1,"")</f>
        <v/>
      </c>
      <c r="AQ1220" t="str">
        <f>IFERROR(INDEX(PLAYERIDMAP2[PLAYERNAME],MATCH(ROW()-ROW(AQ$1),SECONDBASE,0)),"")</f>
        <v/>
      </c>
      <c r="AR1220" t="str">
        <f>IF(PLAYERIDMAP2[[#This Row],[POS]]="3B",MAX(AR$1:AR1219)+1,"")</f>
        <v/>
      </c>
      <c r="AS1220" t="str">
        <f>IFERROR(INDEX(PLAYERIDMAP2[PLAYERNAME],MATCH(ROW()-ROW(AS$1),THIRDBASE,0)),"")</f>
        <v/>
      </c>
      <c r="AT1220" t="str">
        <f>IF(PLAYERIDMAP2[[#This Row],[POS]]="SS",MAX(AT$1:AT1219)+1,"")</f>
        <v/>
      </c>
      <c r="AU1220" t="str">
        <f>IFERROR(INDEX(PLAYERIDMAP2[PLAYERNAME],MATCH(ROW()-ROW(AU$1),SHORTSTOP,0)),"")</f>
        <v/>
      </c>
      <c r="AV1220">
        <f>IF(PLAYERIDMAP2[[#This Row],[POS]]="OF",MAX(AV$1:AV1219)+1,"")</f>
        <v>251</v>
      </c>
      <c r="AW1220" t="str">
        <f>IFERROR(INDEX(PLAYERIDMAP2[PLAYERNAME],MATCH(ROW()-ROW(AW$1),OUTFIELD,0)),"")</f>
        <v/>
      </c>
      <c r="AX1220">
        <f>IF(PLAYERIDMAP2[[#This Row],[POS]]&lt;&gt;"P",MAX(AX$1:AX1219)+1,"")</f>
        <v>647</v>
      </c>
      <c r="AY1220" t="str">
        <f>IFERROR(INDEX(PLAYERIDMAP2[PLAYERNAME],MATCH(ROW()-ROW(AY$1),HITTERS,0)),"")</f>
        <v/>
      </c>
      <c r="AZ1220" t="str">
        <f>IF(PLAYERIDMAP2[[#This Row],[POS]]="P",MAX(AZ$1:AZ1219)+1,"")</f>
        <v/>
      </c>
      <c r="BA1220" t="str">
        <f>IFERROR(INDEX(PLAYERIDMAP2[PLAYERNAME],MATCH(ROW()-ROW(BA$1),PITCHERS,0)),"")</f>
        <v/>
      </c>
    </row>
    <row r="1221" spans="1:53" x14ac:dyDescent="0.25">
      <c r="A1221" t="s">
        <v>17391</v>
      </c>
      <c r="B1221" t="s">
        <v>10429</v>
      </c>
      <c r="C1221" s="1">
        <v>32087</v>
      </c>
      <c r="D1221" t="s">
        <v>17392</v>
      </c>
      <c r="E1221" t="s">
        <v>17393</v>
      </c>
      <c r="F1221" t="s">
        <v>11087</v>
      </c>
      <c r="G1221" t="s">
        <v>14693</v>
      </c>
      <c r="H1221" t="s">
        <v>10988</v>
      </c>
      <c r="I1221" t="s">
        <v>17394</v>
      </c>
      <c r="J1221" t="s">
        <v>10429</v>
      </c>
      <c r="K1221">
        <v>474284</v>
      </c>
      <c r="L1221" t="s">
        <v>10429</v>
      </c>
      <c r="M1221">
        <v>2027392</v>
      </c>
      <c r="N1221" t="s">
        <v>10429</v>
      </c>
      <c r="O1221" t="s">
        <v>17395</v>
      </c>
      <c r="P1221" t="s">
        <v>17391</v>
      </c>
      <c r="Q1221">
        <v>9400</v>
      </c>
      <c r="R1221" t="s">
        <v>10429</v>
      </c>
      <c r="S1221">
        <v>31984</v>
      </c>
      <c r="T1221" t="s">
        <v>10429</v>
      </c>
      <c r="V1221" t="s">
        <v>17396</v>
      </c>
      <c r="W1221">
        <v>49758</v>
      </c>
      <c r="X1221">
        <v>9400</v>
      </c>
      <c r="Y1221" t="s">
        <v>10429</v>
      </c>
      <c r="Z1221" t="s">
        <v>17397</v>
      </c>
      <c r="AA1221" t="s">
        <v>5703</v>
      </c>
      <c r="AB1221" t="s">
        <v>5703</v>
      </c>
      <c r="AD1221" t="s">
        <v>17397</v>
      </c>
      <c r="AF1221" t="s">
        <v>10429</v>
      </c>
      <c r="AG1221">
        <v>38027</v>
      </c>
      <c r="AL1221" t="str">
        <f>IF(PLAYERIDMAP2[[#This Row],[POS]]="C",MAX(AL$1:AL1220)+1,"")</f>
        <v/>
      </c>
      <c r="AM1221" t="str">
        <f>IFERROR(INDEX(PLAYERIDMAP2[PLAYERNAME],MATCH(ROW()-ROW(AM$1),CATCHERS,0)),"")</f>
        <v/>
      </c>
      <c r="AN1221" t="str">
        <f>IF(PLAYERIDMAP2[[#This Row],[POS]]="1B",MAX(AN$1:AN1220)+1,"")</f>
        <v/>
      </c>
      <c r="AO1221" t="str">
        <f>IFERROR(INDEX(PLAYERIDMAP2[PLAYERNAME],MATCH(ROW()-ROW(AO$1),FIRSTBASE,0)),"")</f>
        <v/>
      </c>
      <c r="AP1221" t="str">
        <f>IF(PLAYERIDMAP2[[#This Row],[POS]]="2B",MAX(AP$1:AP1220)+1,"")</f>
        <v/>
      </c>
      <c r="AQ1221" t="str">
        <f>IFERROR(INDEX(PLAYERIDMAP2[PLAYERNAME],MATCH(ROW()-ROW(AQ$1),SECONDBASE,0)),"")</f>
        <v/>
      </c>
      <c r="AR1221" t="str">
        <f>IF(PLAYERIDMAP2[[#This Row],[POS]]="3B",MAX(AR$1:AR1220)+1,"")</f>
        <v/>
      </c>
      <c r="AS1221" t="str">
        <f>IFERROR(INDEX(PLAYERIDMAP2[PLAYERNAME],MATCH(ROW()-ROW(AS$1),THIRDBASE,0)),"")</f>
        <v/>
      </c>
      <c r="AT1221" t="str">
        <f>IF(PLAYERIDMAP2[[#This Row],[POS]]="SS",MAX(AT$1:AT1220)+1,"")</f>
        <v/>
      </c>
      <c r="AU1221" t="str">
        <f>IFERROR(INDEX(PLAYERIDMAP2[PLAYERNAME],MATCH(ROW()-ROW(AU$1),SHORTSTOP,0)),"")</f>
        <v/>
      </c>
      <c r="AV1221" t="str">
        <f>IF(PLAYERIDMAP2[[#This Row],[POS]]="OF",MAX(AV$1:AV1220)+1,"")</f>
        <v/>
      </c>
      <c r="AW1221" t="str">
        <f>IFERROR(INDEX(PLAYERIDMAP2[PLAYERNAME],MATCH(ROW()-ROW(AW$1),OUTFIELD,0)),"")</f>
        <v/>
      </c>
      <c r="AX1221" t="str">
        <f>IF(PLAYERIDMAP2[[#This Row],[POS]]&lt;&gt;"P",MAX(AX$1:AX1220)+1,"")</f>
        <v/>
      </c>
      <c r="AY1221" t="str">
        <f>IFERROR(INDEX(PLAYERIDMAP2[PLAYERNAME],MATCH(ROW()-ROW(AY$1),HITTERS,0)),"")</f>
        <v/>
      </c>
      <c r="AZ1221">
        <f>IF(PLAYERIDMAP2[[#This Row],[POS]]="P",MAX(AZ$1:AZ1220)+1,"")</f>
        <v>573</v>
      </c>
      <c r="BA1221" t="str">
        <f>IFERROR(INDEX(PLAYERIDMAP2[PLAYERNAME],MATCH(ROW()-ROW(BA$1),PITCHERS,0)),"")</f>
        <v/>
      </c>
    </row>
    <row r="1222" spans="1:53" x14ac:dyDescent="0.25">
      <c r="A1222" t="s">
        <v>14820</v>
      </c>
      <c r="B1222" t="s">
        <v>10659</v>
      </c>
      <c r="C1222" s="1">
        <v>28760</v>
      </c>
      <c r="D1222" t="s">
        <v>17167</v>
      </c>
      <c r="E1222" t="s">
        <v>17384</v>
      </c>
      <c r="F1222" t="s">
        <v>11016</v>
      </c>
      <c r="G1222" t="s">
        <v>11016</v>
      </c>
      <c r="H1222" t="s">
        <v>10988</v>
      </c>
      <c r="I1222" t="s">
        <v>17385</v>
      </c>
      <c r="K1222">
        <v>400010</v>
      </c>
      <c r="L1222" t="s">
        <v>10659</v>
      </c>
      <c r="M1222">
        <v>220082</v>
      </c>
      <c r="N1222" t="s">
        <v>10659</v>
      </c>
      <c r="O1222" t="s">
        <v>14821</v>
      </c>
      <c r="P1222" t="s">
        <v>14820</v>
      </c>
      <c r="Q1222">
        <v>6620</v>
      </c>
      <c r="R1222" t="s">
        <v>10659</v>
      </c>
      <c r="S1222">
        <v>4572</v>
      </c>
      <c r="T1222" t="s">
        <v>10659</v>
      </c>
      <c r="V1222" t="s">
        <v>14822</v>
      </c>
      <c r="W1222">
        <v>1556</v>
      </c>
      <c r="X1222">
        <v>6620</v>
      </c>
      <c r="Y1222" t="s">
        <v>10659</v>
      </c>
      <c r="Z1222" t="s">
        <v>16704</v>
      </c>
      <c r="AA1222" t="s">
        <v>5703</v>
      </c>
      <c r="AB1222" t="s">
        <v>5703</v>
      </c>
      <c r="AD1222" t="s">
        <v>16704</v>
      </c>
      <c r="AL1222" t="str">
        <f>IF(PLAYERIDMAP2[[#This Row],[POS]]="C",MAX(AL$1:AL1221)+1,"")</f>
        <v/>
      </c>
      <c r="AM1222" t="str">
        <f>IFERROR(INDEX(PLAYERIDMAP2[PLAYERNAME],MATCH(ROW()-ROW(AM$1),CATCHERS,0)),"")</f>
        <v/>
      </c>
      <c r="AN1222" t="str">
        <f>IF(PLAYERIDMAP2[[#This Row],[POS]]="1B",MAX(AN$1:AN1221)+1,"")</f>
        <v/>
      </c>
      <c r="AO1222" t="str">
        <f>IFERROR(INDEX(PLAYERIDMAP2[PLAYERNAME],MATCH(ROW()-ROW(AO$1),FIRSTBASE,0)),"")</f>
        <v/>
      </c>
      <c r="AP1222" t="str">
        <f>IF(PLAYERIDMAP2[[#This Row],[POS]]="2B",MAX(AP$1:AP1221)+1,"")</f>
        <v/>
      </c>
      <c r="AQ1222" t="str">
        <f>IFERROR(INDEX(PLAYERIDMAP2[PLAYERNAME],MATCH(ROW()-ROW(AQ$1),SECONDBASE,0)),"")</f>
        <v/>
      </c>
      <c r="AR1222" t="str">
        <f>IF(PLAYERIDMAP2[[#This Row],[POS]]="3B",MAX(AR$1:AR1221)+1,"")</f>
        <v/>
      </c>
      <c r="AS1222" t="str">
        <f>IFERROR(INDEX(PLAYERIDMAP2[PLAYERNAME],MATCH(ROW()-ROW(AS$1),THIRDBASE,0)),"")</f>
        <v/>
      </c>
      <c r="AT1222" t="str">
        <f>IF(PLAYERIDMAP2[[#This Row],[POS]]="SS",MAX(AT$1:AT1221)+1,"")</f>
        <v/>
      </c>
      <c r="AU1222" t="str">
        <f>IFERROR(INDEX(PLAYERIDMAP2[PLAYERNAME],MATCH(ROW()-ROW(AU$1),SHORTSTOP,0)),"")</f>
        <v/>
      </c>
      <c r="AV1222" t="str">
        <f>IF(PLAYERIDMAP2[[#This Row],[POS]]="OF",MAX(AV$1:AV1221)+1,"")</f>
        <v/>
      </c>
      <c r="AW1222" t="str">
        <f>IFERROR(INDEX(PLAYERIDMAP2[PLAYERNAME],MATCH(ROW()-ROW(AW$1),OUTFIELD,0)),"")</f>
        <v/>
      </c>
      <c r="AX1222" t="str">
        <f>IF(PLAYERIDMAP2[[#This Row],[POS]]&lt;&gt;"P",MAX(AX$1:AX1221)+1,"")</f>
        <v/>
      </c>
      <c r="AY1222" t="str">
        <f>IFERROR(INDEX(PLAYERIDMAP2[PLAYERNAME],MATCH(ROW()-ROW(AY$1),HITTERS,0)),"")</f>
        <v/>
      </c>
      <c r="AZ1222">
        <f>IF(PLAYERIDMAP2[[#This Row],[POS]]="P",MAX(AZ$1:AZ1221)+1,"")</f>
        <v>574</v>
      </c>
      <c r="BA1222" t="str">
        <f>IFERROR(INDEX(PLAYERIDMAP2[PLAYERNAME],MATCH(ROW()-ROW(BA$1),PITCHERS,0)),"")</f>
        <v/>
      </c>
    </row>
    <row r="1223" spans="1:53" x14ac:dyDescent="0.25">
      <c r="A1223" t="s">
        <v>14823</v>
      </c>
      <c r="B1223" t="s">
        <v>10325</v>
      </c>
      <c r="C1223" s="1">
        <v>33512</v>
      </c>
      <c r="D1223" t="s">
        <v>17663</v>
      </c>
      <c r="E1223" t="s">
        <v>19090</v>
      </c>
      <c r="F1223" t="s">
        <v>11115</v>
      </c>
      <c r="G1223" t="s">
        <v>16838</v>
      </c>
      <c r="H1223" t="s">
        <v>10988</v>
      </c>
      <c r="I1223" t="s">
        <v>19091</v>
      </c>
      <c r="J1223" t="s">
        <v>10325</v>
      </c>
      <c r="K1223">
        <v>592662</v>
      </c>
      <c r="L1223" t="s">
        <v>10325</v>
      </c>
      <c r="M1223">
        <v>1947846</v>
      </c>
      <c r="N1223" t="s">
        <v>10325</v>
      </c>
      <c r="O1223" t="s">
        <v>19092</v>
      </c>
      <c r="P1223" t="s">
        <v>14823</v>
      </c>
      <c r="Q1223">
        <v>9691</v>
      </c>
      <c r="R1223" t="s">
        <v>10325</v>
      </c>
      <c r="S1223">
        <v>32175</v>
      </c>
      <c r="T1223" t="s">
        <v>10325</v>
      </c>
      <c r="V1223" t="s">
        <v>16276</v>
      </c>
      <c r="W1223">
        <v>67083</v>
      </c>
      <c r="X1223">
        <v>9691</v>
      </c>
      <c r="Y1223" t="s">
        <v>10325</v>
      </c>
      <c r="Z1223" t="s">
        <v>16277</v>
      </c>
      <c r="AA1223" t="s">
        <v>10958</v>
      </c>
      <c r="AB1223" t="s">
        <v>10958</v>
      </c>
      <c r="AD1223" t="s">
        <v>16277</v>
      </c>
      <c r="AE1223">
        <v>11599</v>
      </c>
      <c r="AF1223" t="s">
        <v>10325</v>
      </c>
      <c r="AG1223">
        <v>53029</v>
      </c>
      <c r="AH1223" t="s">
        <v>10325</v>
      </c>
      <c r="AL1223" t="str">
        <f>IF(PLAYERIDMAP2[[#This Row],[POS]]="C",MAX(AL$1:AL1222)+1,"")</f>
        <v/>
      </c>
      <c r="AM1223" t="str">
        <f>IFERROR(INDEX(PLAYERIDMAP2[PLAYERNAME],MATCH(ROW()-ROW(AM$1),CATCHERS,0)),"")</f>
        <v/>
      </c>
      <c r="AN1223" t="str">
        <f>IF(PLAYERIDMAP2[[#This Row],[POS]]="1B",MAX(AN$1:AN1222)+1,"")</f>
        <v/>
      </c>
      <c r="AO1223" t="str">
        <f>IFERROR(INDEX(PLAYERIDMAP2[PLAYERNAME],MATCH(ROW()-ROW(AO$1),FIRSTBASE,0)),"")</f>
        <v/>
      </c>
      <c r="AP1223" t="str">
        <f>IF(PLAYERIDMAP2[[#This Row],[POS]]="2B",MAX(AP$1:AP1222)+1,"")</f>
        <v/>
      </c>
      <c r="AQ1223" t="str">
        <f>IFERROR(INDEX(PLAYERIDMAP2[PLAYERNAME],MATCH(ROW()-ROW(AQ$1),SECONDBASE,0)),"")</f>
        <v/>
      </c>
      <c r="AR1223" t="str">
        <f>IF(PLAYERIDMAP2[[#This Row],[POS]]="3B",MAX(AR$1:AR1222)+1,"")</f>
        <v/>
      </c>
      <c r="AS1223" t="str">
        <f>IFERROR(INDEX(PLAYERIDMAP2[PLAYERNAME],MATCH(ROW()-ROW(AS$1),THIRDBASE,0)),"")</f>
        <v/>
      </c>
      <c r="AT1223" t="str">
        <f>IF(PLAYERIDMAP2[[#This Row],[POS]]="SS",MAX(AT$1:AT1222)+1,"")</f>
        <v/>
      </c>
      <c r="AU1223" t="str">
        <f>IFERROR(INDEX(PLAYERIDMAP2[PLAYERNAME],MATCH(ROW()-ROW(AU$1),SHORTSTOP,0)),"")</f>
        <v/>
      </c>
      <c r="AV1223" t="str">
        <f>IF(PLAYERIDMAP2[[#This Row],[POS]]="OF",MAX(AV$1:AV1222)+1,"")</f>
        <v/>
      </c>
      <c r="AW1223" t="str">
        <f>IFERROR(INDEX(PLAYERIDMAP2[PLAYERNAME],MATCH(ROW()-ROW(AW$1),OUTFIELD,0)),"")</f>
        <v/>
      </c>
      <c r="AX1223" t="str">
        <f>IF(PLAYERIDMAP2[[#This Row],[POS]]&lt;&gt;"P",MAX(AX$1:AX1222)+1,"")</f>
        <v/>
      </c>
      <c r="AY1223" t="str">
        <f>IFERROR(INDEX(PLAYERIDMAP2[PLAYERNAME],MATCH(ROW()-ROW(AY$1),HITTERS,0)),"")</f>
        <v/>
      </c>
      <c r="AZ1223">
        <f>IF(PLAYERIDMAP2[[#This Row],[POS]]="P",MAX(AZ$1:AZ1222)+1,"")</f>
        <v>575</v>
      </c>
      <c r="BA1223" t="str">
        <f>IFERROR(INDEX(PLAYERIDMAP2[PLAYERNAME],MATCH(ROW()-ROW(BA$1),PITCHERS,0)),"")</f>
        <v/>
      </c>
    </row>
    <row r="1224" spans="1:53" x14ac:dyDescent="0.25">
      <c r="A1224" t="s">
        <v>20569</v>
      </c>
      <c r="B1224" t="s">
        <v>7647</v>
      </c>
      <c r="C1224" s="1">
        <v>33055</v>
      </c>
      <c r="D1224" t="s">
        <v>20570</v>
      </c>
      <c r="E1224" t="s">
        <v>20571</v>
      </c>
      <c r="F1224" t="s">
        <v>11062</v>
      </c>
      <c r="G1224" t="s">
        <v>16838</v>
      </c>
      <c r="H1224" t="s">
        <v>10988</v>
      </c>
      <c r="I1224" t="s">
        <v>20572</v>
      </c>
      <c r="J1224" t="s">
        <v>7647</v>
      </c>
      <c r="P1224" t="s">
        <v>20569</v>
      </c>
      <c r="AA1224" t="s">
        <v>5703</v>
      </c>
      <c r="AB1224" t="s">
        <v>5703</v>
      </c>
      <c r="AD1224" t="s">
        <v>20573</v>
      </c>
      <c r="AL1224" t="str">
        <f>IF(PLAYERIDMAP2[[#This Row],[POS]]="C",MAX(AL$1:AL1223)+1,"")</f>
        <v/>
      </c>
      <c r="AM1224" t="str">
        <f>IFERROR(INDEX(PLAYERIDMAP2[PLAYERNAME],MATCH(ROW()-ROW(AM$1),CATCHERS,0)),"")</f>
        <v/>
      </c>
      <c r="AN1224" t="str">
        <f>IF(PLAYERIDMAP2[[#This Row],[POS]]="1B",MAX(AN$1:AN1223)+1,"")</f>
        <v/>
      </c>
      <c r="AO1224" t="str">
        <f>IFERROR(INDEX(PLAYERIDMAP2[PLAYERNAME],MATCH(ROW()-ROW(AO$1),FIRSTBASE,0)),"")</f>
        <v/>
      </c>
      <c r="AP1224" t="str">
        <f>IF(PLAYERIDMAP2[[#This Row],[POS]]="2B",MAX(AP$1:AP1223)+1,"")</f>
        <v/>
      </c>
      <c r="AQ1224" t="str">
        <f>IFERROR(INDEX(PLAYERIDMAP2[PLAYERNAME],MATCH(ROW()-ROW(AQ$1),SECONDBASE,0)),"")</f>
        <v/>
      </c>
      <c r="AR1224" t="str">
        <f>IF(PLAYERIDMAP2[[#This Row],[POS]]="3B",MAX(AR$1:AR1223)+1,"")</f>
        <v/>
      </c>
      <c r="AS1224" t="str">
        <f>IFERROR(INDEX(PLAYERIDMAP2[PLAYERNAME],MATCH(ROW()-ROW(AS$1),THIRDBASE,0)),"")</f>
        <v/>
      </c>
      <c r="AT1224" t="str">
        <f>IF(PLAYERIDMAP2[[#This Row],[POS]]="SS",MAX(AT$1:AT1223)+1,"")</f>
        <v/>
      </c>
      <c r="AU1224" t="str">
        <f>IFERROR(INDEX(PLAYERIDMAP2[PLAYERNAME],MATCH(ROW()-ROW(AU$1),SHORTSTOP,0)),"")</f>
        <v/>
      </c>
      <c r="AV1224" t="str">
        <f>IF(PLAYERIDMAP2[[#This Row],[POS]]="OF",MAX(AV$1:AV1223)+1,"")</f>
        <v/>
      </c>
      <c r="AW1224" t="str">
        <f>IFERROR(INDEX(PLAYERIDMAP2[PLAYERNAME],MATCH(ROW()-ROW(AW$1),OUTFIELD,0)),"")</f>
        <v/>
      </c>
      <c r="AX1224" t="str">
        <f>IF(PLAYERIDMAP2[[#This Row],[POS]]&lt;&gt;"P",MAX(AX$1:AX1223)+1,"")</f>
        <v/>
      </c>
      <c r="AY1224" t="str">
        <f>IFERROR(INDEX(PLAYERIDMAP2[PLAYERNAME],MATCH(ROW()-ROW(AY$1),HITTERS,0)),"")</f>
        <v/>
      </c>
      <c r="AZ1224">
        <f>IF(PLAYERIDMAP2[[#This Row],[POS]]="P",MAX(AZ$1:AZ1223)+1,"")</f>
        <v>576</v>
      </c>
      <c r="BA1224" t="str">
        <f>IFERROR(INDEX(PLAYERIDMAP2[PLAYERNAME],MATCH(ROW()-ROW(BA$1),PITCHERS,0)),"")</f>
        <v/>
      </c>
    </row>
    <row r="1225" spans="1:53" x14ac:dyDescent="0.25">
      <c r="A1225" t="s">
        <v>17500</v>
      </c>
      <c r="B1225" t="s">
        <v>4904</v>
      </c>
      <c r="C1225" s="1">
        <v>33315</v>
      </c>
      <c r="D1225" t="s">
        <v>17501</v>
      </c>
      <c r="E1225" t="s">
        <v>17502</v>
      </c>
      <c r="F1225" t="s">
        <v>11082</v>
      </c>
      <c r="G1225" t="s">
        <v>16838</v>
      </c>
      <c r="H1225" t="s">
        <v>11110</v>
      </c>
      <c r="I1225" t="s">
        <v>17503</v>
      </c>
      <c r="J1225" t="s">
        <v>4904</v>
      </c>
      <c r="K1225">
        <v>592663</v>
      </c>
      <c r="L1225" t="s">
        <v>4904</v>
      </c>
      <c r="M1225">
        <v>1947839</v>
      </c>
      <c r="N1225" t="s">
        <v>4904</v>
      </c>
      <c r="O1225" t="s">
        <v>17504</v>
      </c>
      <c r="P1225" t="s">
        <v>17500</v>
      </c>
      <c r="Q1225">
        <v>9718</v>
      </c>
      <c r="R1225" t="s">
        <v>4904</v>
      </c>
      <c r="S1225">
        <v>32177</v>
      </c>
      <c r="T1225" t="s">
        <v>4904</v>
      </c>
      <c r="V1225" t="s">
        <v>17505</v>
      </c>
      <c r="W1225">
        <v>67084</v>
      </c>
      <c r="X1225">
        <v>9718</v>
      </c>
      <c r="Y1225" t="s">
        <v>4904</v>
      </c>
      <c r="Z1225" t="s">
        <v>17506</v>
      </c>
      <c r="AA1225" t="s">
        <v>5703</v>
      </c>
      <c r="AB1225" t="s">
        <v>5703</v>
      </c>
      <c r="AD1225" t="s">
        <v>17506</v>
      </c>
      <c r="AF1225" t="s">
        <v>17507</v>
      </c>
      <c r="AG1225">
        <v>17139</v>
      </c>
      <c r="AH1225" t="s">
        <v>4904</v>
      </c>
      <c r="AL1225">
        <f>IF(PLAYERIDMAP2[[#This Row],[POS]]="C",MAX(AL$1:AL1224)+1,"")</f>
        <v>89</v>
      </c>
      <c r="AM1225" t="str">
        <f>IFERROR(INDEX(PLAYERIDMAP2[PLAYERNAME],MATCH(ROW()-ROW(AM$1),CATCHERS,0)),"")</f>
        <v/>
      </c>
      <c r="AN1225" t="str">
        <f>IF(PLAYERIDMAP2[[#This Row],[POS]]="1B",MAX(AN$1:AN1224)+1,"")</f>
        <v/>
      </c>
      <c r="AO1225" t="str">
        <f>IFERROR(INDEX(PLAYERIDMAP2[PLAYERNAME],MATCH(ROW()-ROW(AO$1),FIRSTBASE,0)),"")</f>
        <v/>
      </c>
      <c r="AP1225" t="str">
        <f>IF(PLAYERIDMAP2[[#This Row],[POS]]="2B",MAX(AP$1:AP1224)+1,"")</f>
        <v/>
      </c>
      <c r="AQ1225" t="str">
        <f>IFERROR(INDEX(PLAYERIDMAP2[PLAYERNAME],MATCH(ROW()-ROW(AQ$1),SECONDBASE,0)),"")</f>
        <v/>
      </c>
      <c r="AR1225" t="str">
        <f>IF(PLAYERIDMAP2[[#This Row],[POS]]="3B",MAX(AR$1:AR1224)+1,"")</f>
        <v/>
      </c>
      <c r="AS1225" t="str">
        <f>IFERROR(INDEX(PLAYERIDMAP2[PLAYERNAME],MATCH(ROW()-ROW(AS$1),THIRDBASE,0)),"")</f>
        <v/>
      </c>
      <c r="AT1225" t="str">
        <f>IF(PLAYERIDMAP2[[#This Row],[POS]]="SS",MAX(AT$1:AT1224)+1,"")</f>
        <v/>
      </c>
      <c r="AU1225" t="str">
        <f>IFERROR(INDEX(PLAYERIDMAP2[PLAYERNAME],MATCH(ROW()-ROW(AU$1),SHORTSTOP,0)),"")</f>
        <v/>
      </c>
      <c r="AV1225" t="str">
        <f>IF(PLAYERIDMAP2[[#This Row],[POS]]="OF",MAX(AV$1:AV1224)+1,"")</f>
        <v/>
      </c>
      <c r="AW1225" t="str">
        <f>IFERROR(INDEX(PLAYERIDMAP2[PLAYERNAME],MATCH(ROW()-ROW(AW$1),OUTFIELD,0)),"")</f>
        <v/>
      </c>
      <c r="AX1225">
        <f>IF(PLAYERIDMAP2[[#This Row],[POS]]&lt;&gt;"P",MAX(AX$1:AX1224)+1,"")</f>
        <v>648</v>
      </c>
      <c r="AY1225" t="str">
        <f>IFERROR(INDEX(PLAYERIDMAP2[PLAYERNAME],MATCH(ROW()-ROW(AY$1),HITTERS,0)),"")</f>
        <v/>
      </c>
      <c r="AZ1225" t="str">
        <f>IF(PLAYERIDMAP2[[#This Row],[POS]]="P",MAX(AZ$1:AZ1224)+1,"")</f>
        <v/>
      </c>
      <c r="BA1225" t="str">
        <f>IFERROR(INDEX(PLAYERIDMAP2[PLAYERNAME],MATCH(ROW()-ROW(BA$1),PITCHERS,0)),"")</f>
        <v/>
      </c>
    </row>
    <row r="1226" spans="1:53" x14ac:dyDescent="0.25">
      <c r="A1226" t="s">
        <v>14824</v>
      </c>
      <c r="B1226" t="s">
        <v>4525</v>
      </c>
      <c r="C1226" s="1">
        <v>30557</v>
      </c>
      <c r="D1226" t="s">
        <v>17056</v>
      </c>
      <c r="E1226" t="s">
        <v>17057</v>
      </c>
      <c r="F1226" t="s">
        <v>11302</v>
      </c>
      <c r="G1226" t="s">
        <v>16838</v>
      </c>
      <c r="H1226" t="s">
        <v>11110</v>
      </c>
      <c r="I1226" t="s">
        <v>17058</v>
      </c>
      <c r="J1226" t="s">
        <v>4525</v>
      </c>
      <c r="K1226">
        <v>489232</v>
      </c>
      <c r="L1226" t="s">
        <v>4525</v>
      </c>
      <c r="M1226">
        <v>1520598</v>
      </c>
      <c r="N1226" t="s">
        <v>4525</v>
      </c>
      <c r="O1226" t="s">
        <v>14825</v>
      </c>
      <c r="P1226" t="s">
        <v>14824</v>
      </c>
      <c r="Q1226">
        <v>9023</v>
      </c>
      <c r="R1226" t="s">
        <v>4525</v>
      </c>
      <c r="S1226">
        <v>29490</v>
      </c>
      <c r="T1226" t="s">
        <v>4525</v>
      </c>
      <c r="U1226" t="s">
        <v>4525</v>
      </c>
      <c r="V1226" t="s">
        <v>14826</v>
      </c>
      <c r="W1226">
        <v>46537</v>
      </c>
      <c r="X1226">
        <v>9023</v>
      </c>
      <c r="Y1226" t="s">
        <v>4525</v>
      </c>
      <c r="Z1226" t="s">
        <v>14827</v>
      </c>
      <c r="AA1226" t="s">
        <v>5703</v>
      </c>
      <c r="AB1226" t="s">
        <v>5703</v>
      </c>
      <c r="AC1226" t="s">
        <v>4525</v>
      </c>
      <c r="AD1226" t="s">
        <v>14827</v>
      </c>
      <c r="AF1226" t="s">
        <v>4525</v>
      </c>
      <c r="AG1226">
        <v>13065</v>
      </c>
      <c r="AH1226" t="s">
        <v>4525</v>
      </c>
      <c r="AL1226">
        <f>IF(PLAYERIDMAP2[[#This Row],[POS]]="C",MAX(AL$1:AL1225)+1,"")</f>
        <v>90</v>
      </c>
      <c r="AM1226" t="str">
        <f>IFERROR(INDEX(PLAYERIDMAP2[PLAYERNAME],MATCH(ROW()-ROW(AM$1),CATCHERS,0)),"")</f>
        <v/>
      </c>
      <c r="AN1226" t="str">
        <f>IF(PLAYERIDMAP2[[#This Row],[POS]]="1B",MAX(AN$1:AN1225)+1,"")</f>
        <v/>
      </c>
      <c r="AO1226" t="str">
        <f>IFERROR(INDEX(PLAYERIDMAP2[PLAYERNAME],MATCH(ROW()-ROW(AO$1),FIRSTBASE,0)),"")</f>
        <v/>
      </c>
      <c r="AP1226" t="str">
        <f>IF(PLAYERIDMAP2[[#This Row],[POS]]="2B",MAX(AP$1:AP1225)+1,"")</f>
        <v/>
      </c>
      <c r="AQ1226" t="str">
        <f>IFERROR(INDEX(PLAYERIDMAP2[PLAYERNAME],MATCH(ROW()-ROW(AQ$1),SECONDBASE,0)),"")</f>
        <v/>
      </c>
      <c r="AR1226" t="str">
        <f>IF(PLAYERIDMAP2[[#This Row],[POS]]="3B",MAX(AR$1:AR1225)+1,"")</f>
        <v/>
      </c>
      <c r="AS1226" t="str">
        <f>IFERROR(INDEX(PLAYERIDMAP2[PLAYERNAME],MATCH(ROW()-ROW(AS$1),THIRDBASE,0)),"")</f>
        <v/>
      </c>
      <c r="AT1226" t="str">
        <f>IF(PLAYERIDMAP2[[#This Row],[POS]]="SS",MAX(AT$1:AT1225)+1,"")</f>
        <v/>
      </c>
      <c r="AU1226" t="str">
        <f>IFERROR(INDEX(PLAYERIDMAP2[PLAYERNAME],MATCH(ROW()-ROW(AU$1),SHORTSTOP,0)),"")</f>
        <v/>
      </c>
      <c r="AV1226" t="str">
        <f>IF(PLAYERIDMAP2[[#This Row],[POS]]="OF",MAX(AV$1:AV1225)+1,"")</f>
        <v/>
      </c>
      <c r="AW1226" t="str">
        <f>IFERROR(INDEX(PLAYERIDMAP2[PLAYERNAME],MATCH(ROW()-ROW(AW$1),OUTFIELD,0)),"")</f>
        <v/>
      </c>
      <c r="AX1226">
        <f>IF(PLAYERIDMAP2[[#This Row],[POS]]&lt;&gt;"P",MAX(AX$1:AX1225)+1,"")</f>
        <v>649</v>
      </c>
      <c r="AY1226" t="str">
        <f>IFERROR(INDEX(PLAYERIDMAP2[PLAYERNAME],MATCH(ROW()-ROW(AY$1),HITTERS,0)),"")</f>
        <v/>
      </c>
      <c r="AZ1226" t="str">
        <f>IF(PLAYERIDMAP2[[#This Row],[POS]]="P",MAX(AZ$1:AZ1225)+1,"")</f>
        <v/>
      </c>
      <c r="BA1226" t="str">
        <f>IFERROR(INDEX(PLAYERIDMAP2[PLAYERNAME],MATCH(ROW()-ROW(BA$1),PITCHERS,0)),"")</f>
        <v/>
      </c>
    </row>
    <row r="1227" spans="1:53" x14ac:dyDescent="0.25">
      <c r="A1227" t="s">
        <v>14828</v>
      </c>
      <c r="B1227" t="s">
        <v>5558</v>
      </c>
      <c r="C1227" s="1">
        <v>31827</v>
      </c>
      <c r="D1227" t="s">
        <v>16890</v>
      </c>
      <c r="E1227" t="s">
        <v>20076</v>
      </c>
      <c r="F1227" t="s">
        <v>10992</v>
      </c>
      <c r="G1227" t="s">
        <v>14693</v>
      </c>
      <c r="H1227" t="s">
        <v>10998</v>
      </c>
      <c r="I1227" t="s">
        <v>20077</v>
      </c>
      <c r="J1227" t="s">
        <v>5558</v>
      </c>
      <c r="K1227">
        <v>502210</v>
      </c>
      <c r="L1227" t="s">
        <v>5558</v>
      </c>
      <c r="M1227">
        <v>1662780</v>
      </c>
      <c r="N1227" t="s">
        <v>5558</v>
      </c>
      <c r="O1227" t="s">
        <v>14829</v>
      </c>
      <c r="P1227" t="s">
        <v>14828</v>
      </c>
      <c r="Q1227">
        <v>8544</v>
      </c>
      <c r="R1227" t="s">
        <v>5558</v>
      </c>
      <c r="S1227">
        <v>30195</v>
      </c>
      <c r="T1227" t="s">
        <v>5558</v>
      </c>
      <c r="U1227" t="s">
        <v>5558</v>
      </c>
      <c r="V1227" t="s">
        <v>14830</v>
      </c>
      <c r="W1227">
        <v>56609</v>
      </c>
      <c r="X1227">
        <v>8544</v>
      </c>
      <c r="Y1227" t="s">
        <v>5558</v>
      </c>
      <c r="Z1227" t="s">
        <v>14831</v>
      </c>
      <c r="AA1227" t="s">
        <v>10958</v>
      </c>
      <c r="AB1227" t="s">
        <v>5703</v>
      </c>
      <c r="AC1227" t="s">
        <v>5558</v>
      </c>
      <c r="AD1227" t="s">
        <v>14831</v>
      </c>
      <c r="AE1227">
        <v>10326</v>
      </c>
      <c r="AF1227" t="s">
        <v>5558</v>
      </c>
      <c r="AG1227">
        <v>5189</v>
      </c>
      <c r="AH1227" t="s">
        <v>5558</v>
      </c>
      <c r="AL1227" t="str">
        <f>IF(PLAYERIDMAP2[[#This Row],[POS]]="C",MAX(AL$1:AL1226)+1,"")</f>
        <v/>
      </c>
      <c r="AM1227" t="str">
        <f>IFERROR(INDEX(PLAYERIDMAP2[PLAYERNAME],MATCH(ROW()-ROW(AM$1),CATCHERS,0)),"")</f>
        <v/>
      </c>
      <c r="AN1227" t="str">
        <f>IF(PLAYERIDMAP2[[#This Row],[POS]]="1B",MAX(AN$1:AN1226)+1,"")</f>
        <v/>
      </c>
      <c r="AO1227" t="str">
        <f>IFERROR(INDEX(PLAYERIDMAP2[PLAYERNAME],MATCH(ROW()-ROW(AO$1),FIRSTBASE,0)),"")</f>
        <v/>
      </c>
      <c r="AP1227" t="str">
        <f>IF(PLAYERIDMAP2[[#This Row],[POS]]="2B",MAX(AP$1:AP1226)+1,"")</f>
        <v/>
      </c>
      <c r="AQ1227" t="str">
        <f>IFERROR(INDEX(PLAYERIDMAP2[PLAYERNAME],MATCH(ROW()-ROW(AQ$1),SECONDBASE,0)),"")</f>
        <v/>
      </c>
      <c r="AR1227" t="str">
        <f>IF(PLAYERIDMAP2[[#This Row],[POS]]="3B",MAX(AR$1:AR1226)+1,"")</f>
        <v/>
      </c>
      <c r="AS1227" t="str">
        <f>IFERROR(INDEX(PLAYERIDMAP2[PLAYERNAME],MATCH(ROW()-ROW(AS$1),THIRDBASE,0)),"")</f>
        <v/>
      </c>
      <c r="AT1227" t="str">
        <f>IF(PLAYERIDMAP2[[#This Row],[POS]]="SS",MAX(AT$1:AT1226)+1,"")</f>
        <v/>
      </c>
      <c r="AU1227" t="str">
        <f>IFERROR(INDEX(PLAYERIDMAP2[PLAYERNAME],MATCH(ROW()-ROW(AU$1),SHORTSTOP,0)),"")</f>
        <v/>
      </c>
      <c r="AV1227">
        <f>IF(PLAYERIDMAP2[[#This Row],[POS]]="OF",MAX(AV$1:AV1226)+1,"")</f>
        <v>252</v>
      </c>
      <c r="AW1227" t="str">
        <f>IFERROR(INDEX(PLAYERIDMAP2[PLAYERNAME],MATCH(ROW()-ROW(AW$1),OUTFIELD,0)),"")</f>
        <v/>
      </c>
      <c r="AX1227">
        <f>IF(PLAYERIDMAP2[[#This Row],[POS]]&lt;&gt;"P",MAX(AX$1:AX1226)+1,"")</f>
        <v>650</v>
      </c>
      <c r="AY1227" t="str">
        <f>IFERROR(INDEX(PLAYERIDMAP2[PLAYERNAME],MATCH(ROW()-ROW(AY$1),HITTERS,0)),"")</f>
        <v/>
      </c>
      <c r="AZ1227" t="str">
        <f>IF(PLAYERIDMAP2[[#This Row],[POS]]="P",MAX(AZ$1:AZ1226)+1,"")</f>
        <v/>
      </c>
      <c r="BA1227" t="str">
        <f>IFERROR(INDEX(PLAYERIDMAP2[PLAYERNAME],MATCH(ROW()-ROW(BA$1),PITCHERS,0)),"")</f>
        <v/>
      </c>
    </row>
    <row r="1228" spans="1:53" x14ac:dyDescent="0.25">
      <c r="A1228" t="s">
        <v>14832</v>
      </c>
      <c r="B1228" t="s">
        <v>10091</v>
      </c>
      <c r="C1228" s="1">
        <v>31184</v>
      </c>
      <c r="D1228" t="s">
        <v>17210</v>
      </c>
      <c r="E1228" t="s">
        <v>20661</v>
      </c>
      <c r="F1228" t="s">
        <v>11119</v>
      </c>
      <c r="G1228" t="s">
        <v>14693</v>
      </c>
      <c r="H1228" t="s">
        <v>10988</v>
      </c>
      <c r="I1228" t="s">
        <v>20662</v>
      </c>
      <c r="J1228" t="s">
        <v>10091</v>
      </c>
      <c r="K1228">
        <v>445170</v>
      </c>
      <c r="L1228" t="s">
        <v>10091</v>
      </c>
      <c r="M1228">
        <v>1200077</v>
      </c>
      <c r="N1228" t="s">
        <v>10091</v>
      </c>
      <c r="O1228" t="s">
        <v>14833</v>
      </c>
      <c r="P1228" t="s">
        <v>14832</v>
      </c>
      <c r="Q1228">
        <v>9218</v>
      </c>
      <c r="R1228" t="s">
        <v>10091</v>
      </c>
      <c r="S1228">
        <v>30082</v>
      </c>
      <c r="T1228" t="s">
        <v>10091</v>
      </c>
      <c r="V1228" t="s">
        <v>14834</v>
      </c>
      <c r="W1228">
        <v>48532</v>
      </c>
      <c r="X1228">
        <v>9218</v>
      </c>
      <c r="Y1228" t="s">
        <v>10091</v>
      </c>
      <c r="Z1228" t="s">
        <v>14835</v>
      </c>
      <c r="AA1228" t="s">
        <v>5703</v>
      </c>
      <c r="AB1228" t="s">
        <v>5703</v>
      </c>
      <c r="AD1228" t="s">
        <v>14835</v>
      </c>
      <c r="AF1228" t="s">
        <v>10091</v>
      </c>
      <c r="AG1228">
        <v>13856</v>
      </c>
      <c r="AH1228" t="s">
        <v>10091</v>
      </c>
      <c r="AL1228" t="str">
        <f>IF(PLAYERIDMAP2[[#This Row],[POS]]="C",MAX(AL$1:AL1227)+1,"")</f>
        <v/>
      </c>
      <c r="AM1228" t="str">
        <f>IFERROR(INDEX(PLAYERIDMAP2[PLAYERNAME],MATCH(ROW()-ROW(AM$1),CATCHERS,0)),"")</f>
        <v/>
      </c>
      <c r="AN1228" t="str">
        <f>IF(PLAYERIDMAP2[[#This Row],[POS]]="1B",MAX(AN$1:AN1227)+1,"")</f>
        <v/>
      </c>
      <c r="AO1228" t="str">
        <f>IFERROR(INDEX(PLAYERIDMAP2[PLAYERNAME],MATCH(ROW()-ROW(AO$1),FIRSTBASE,0)),"")</f>
        <v/>
      </c>
      <c r="AP1228" t="str">
        <f>IF(PLAYERIDMAP2[[#This Row],[POS]]="2B",MAX(AP$1:AP1227)+1,"")</f>
        <v/>
      </c>
      <c r="AQ1228" t="str">
        <f>IFERROR(INDEX(PLAYERIDMAP2[PLAYERNAME],MATCH(ROW()-ROW(AQ$1),SECONDBASE,0)),"")</f>
        <v/>
      </c>
      <c r="AR1228" t="str">
        <f>IF(PLAYERIDMAP2[[#This Row],[POS]]="3B",MAX(AR$1:AR1227)+1,"")</f>
        <v/>
      </c>
      <c r="AS1228" t="str">
        <f>IFERROR(INDEX(PLAYERIDMAP2[PLAYERNAME],MATCH(ROW()-ROW(AS$1),THIRDBASE,0)),"")</f>
        <v/>
      </c>
      <c r="AT1228" t="str">
        <f>IF(PLAYERIDMAP2[[#This Row],[POS]]="SS",MAX(AT$1:AT1227)+1,"")</f>
        <v/>
      </c>
      <c r="AU1228" t="str">
        <f>IFERROR(INDEX(PLAYERIDMAP2[PLAYERNAME],MATCH(ROW()-ROW(AU$1),SHORTSTOP,0)),"")</f>
        <v/>
      </c>
      <c r="AV1228" t="str">
        <f>IF(PLAYERIDMAP2[[#This Row],[POS]]="OF",MAX(AV$1:AV1227)+1,"")</f>
        <v/>
      </c>
      <c r="AW1228" t="str">
        <f>IFERROR(INDEX(PLAYERIDMAP2[PLAYERNAME],MATCH(ROW()-ROW(AW$1),OUTFIELD,0)),"")</f>
        <v/>
      </c>
      <c r="AX1228" t="str">
        <f>IF(PLAYERIDMAP2[[#This Row],[POS]]&lt;&gt;"P",MAX(AX$1:AX1227)+1,"")</f>
        <v/>
      </c>
      <c r="AY1228" t="str">
        <f>IFERROR(INDEX(PLAYERIDMAP2[PLAYERNAME],MATCH(ROW()-ROW(AY$1),HITTERS,0)),"")</f>
        <v/>
      </c>
      <c r="AZ1228">
        <f>IF(PLAYERIDMAP2[[#This Row],[POS]]="P",MAX(AZ$1:AZ1227)+1,"")</f>
        <v>577</v>
      </c>
      <c r="BA1228" t="str">
        <f>IFERROR(INDEX(PLAYERIDMAP2[PLAYERNAME],MATCH(ROW()-ROW(BA$1),PITCHERS,0)),"")</f>
        <v/>
      </c>
    </row>
    <row r="1229" spans="1:53" x14ac:dyDescent="0.25">
      <c r="A1229" t="s">
        <v>14836</v>
      </c>
      <c r="B1229" t="s">
        <v>10756</v>
      </c>
      <c r="C1229" s="1">
        <v>32504</v>
      </c>
      <c r="D1229" t="s">
        <v>19055</v>
      </c>
      <c r="E1229" t="s">
        <v>18509</v>
      </c>
      <c r="F1229" t="s">
        <v>11115</v>
      </c>
      <c r="G1229" t="s">
        <v>16838</v>
      </c>
      <c r="H1229" t="s">
        <v>10988</v>
      </c>
      <c r="I1229" t="s">
        <v>19056</v>
      </c>
      <c r="J1229" t="s">
        <v>10756</v>
      </c>
      <c r="K1229">
        <v>592665</v>
      </c>
      <c r="L1229" t="s">
        <v>10756</v>
      </c>
      <c r="M1229">
        <v>1813264</v>
      </c>
      <c r="N1229" t="s">
        <v>10756</v>
      </c>
      <c r="O1229" t="s">
        <v>14837</v>
      </c>
      <c r="P1229" t="s">
        <v>14836</v>
      </c>
      <c r="Q1229">
        <v>9053</v>
      </c>
      <c r="R1229" t="s">
        <v>10756</v>
      </c>
      <c r="S1229">
        <v>31493</v>
      </c>
      <c r="T1229" t="s">
        <v>10756</v>
      </c>
      <c r="V1229" t="s">
        <v>14838</v>
      </c>
      <c r="W1229">
        <v>67085</v>
      </c>
      <c r="X1229">
        <v>9053</v>
      </c>
      <c r="Y1229" t="s">
        <v>10756</v>
      </c>
      <c r="Z1229" t="s">
        <v>14839</v>
      </c>
      <c r="AA1229" t="s">
        <v>10958</v>
      </c>
      <c r="AB1229" t="s">
        <v>5703</v>
      </c>
      <c r="AC1229" t="s">
        <v>10756</v>
      </c>
      <c r="AD1229" t="s">
        <v>14839</v>
      </c>
      <c r="AE1229">
        <v>11502</v>
      </c>
      <c r="AF1229" t="s">
        <v>10756</v>
      </c>
      <c r="AG1229">
        <v>14039</v>
      </c>
      <c r="AL1229" t="str">
        <f>IF(PLAYERIDMAP2[[#This Row],[POS]]="C",MAX(AL$1:AL1228)+1,"")</f>
        <v/>
      </c>
      <c r="AM1229" t="str">
        <f>IFERROR(INDEX(PLAYERIDMAP2[PLAYERNAME],MATCH(ROW()-ROW(AM$1),CATCHERS,0)),"")</f>
        <v/>
      </c>
      <c r="AN1229" t="str">
        <f>IF(PLAYERIDMAP2[[#This Row],[POS]]="1B",MAX(AN$1:AN1228)+1,"")</f>
        <v/>
      </c>
      <c r="AO1229" t="str">
        <f>IFERROR(INDEX(PLAYERIDMAP2[PLAYERNAME],MATCH(ROW()-ROW(AO$1),FIRSTBASE,0)),"")</f>
        <v/>
      </c>
      <c r="AP1229" t="str">
        <f>IF(PLAYERIDMAP2[[#This Row],[POS]]="2B",MAX(AP$1:AP1228)+1,"")</f>
        <v/>
      </c>
      <c r="AQ1229" t="str">
        <f>IFERROR(INDEX(PLAYERIDMAP2[PLAYERNAME],MATCH(ROW()-ROW(AQ$1),SECONDBASE,0)),"")</f>
        <v/>
      </c>
      <c r="AR1229" t="str">
        <f>IF(PLAYERIDMAP2[[#This Row],[POS]]="3B",MAX(AR$1:AR1228)+1,"")</f>
        <v/>
      </c>
      <c r="AS1229" t="str">
        <f>IFERROR(INDEX(PLAYERIDMAP2[PLAYERNAME],MATCH(ROW()-ROW(AS$1),THIRDBASE,0)),"")</f>
        <v/>
      </c>
      <c r="AT1229" t="str">
        <f>IF(PLAYERIDMAP2[[#This Row],[POS]]="SS",MAX(AT$1:AT1228)+1,"")</f>
        <v/>
      </c>
      <c r="AU1229" t="str">
        <f>IFERROR(INDEX(PLAYERIDMAP2[PLAYERNAME],MATCH(ROW()-ROW(AU$1),SHORTSTOP,0)),"")</f>
        <v/>
      </c>
      <c r="AV1229" t="str">
        <f>IF(PLAYERIDMAP2[[#This Row],[POS]]="OF",MAX(AV$1:AV1228)+1,"")</f>
        <v/>
      </c>
      <c r="AW1229" t="str">
        <f>IFERROR(INDEX(PLAYERIDMAP2[PLAYERNAME],MATCH(ROW()-ROW(AW$1),OUTFIELD,0)),"")</f>
        <v/>
      </c>
      <c r="AX1229" t="str">
        <f>IF(PLAYERIDMAP2[[#This Row],[POS]]&lt;&gt;"P",MAX(AX$1:AX1228)+1,"")</f>
        <v/>
      </c>
      <c r="AY1229" t="str">
        <f>IFERROR(INDEX(PLAYERIDMAP2[PLAYERNAME],MATCH(ROW()-ROW(AY$1),HITTERS,0)),"")</f>
        <v/>
      </c>
      <c r="AZ1229">
        <f>IF(PLAYERIDMAP2[[#This Row],[POS]]="P",MAX(AZ$1:AZ1228)+1,"")</f>
        <v>578</v>
      </c>
      <c r="BA1229" t="str">
        <f>IFERROR(INDEX(PLAYERIDMAP2[PLAYERNAME],MATCH(ROW()-ROW(BA$1),PITCHERS,0)),"")</f>
        <v/>
      </c>
    </row>
    <row r="1230" spans="1:53" x14ac:dyDescent="0.25">
      <c r="A1230" t="s">
        <v>16278</v>
      </c>
      <c r="B1230" t="s">
        <v>5506</v>
      </c>
      <c r="C1230" s="1">
        <v>33323</v>
      </c>
      <c r="D1230" t="s">
        <v>17322</v>
      </c>
      <c r="E1230" t="s">
        <v>17591</v>
      </c>
      <c r="F1230" t="s">
        <v>10987</v>
      </c>
      <c r="G1230" t="s">
        <v>14693</v>
      </c>
      <c r="H1230" t="s">
        <v>5706</v>
      </c>
      <c r="I1230" t="s">
        <v>17592</v>
      </c>
      <c r="J1230" t="s">
        <v>16825</v>
      </c>
      <c r="K1230">
        <v>608701</v>
      </c>
      <c r="L1230" t="s">
        <v>16825</v>
      </c>
      <c r="M1230">
        <v>2120353</v>
      </c>
      <c r="N1230" t="s">
        <v>5506</v>
      </c>
      <c r="P1230" t="s">
        <v>16278</v>
      </c>
      <c r="Q1230">
        <v>9851</v>
      </c>
      <c r="S1230">
        <v>33411</v>
      </c>
      <c r="T1230" t="s">
        <v>5506</v>
      </c>
      <c r="W1230">
        <v>100317</v>
      </c>
      <c r="X1230">
        <v>9851</v>
      </c>
      <c r="Y1230" t="s">
        <v>16825</v>
      </c>
      <c r="Z1230" t="s">
        <v>16279</v>
      </c>
      <c r="AA1230" t="s">
        <v>5703</v>
      </c>
      <c r="AB1230" t="s">
        <v>5703</v>
      </c>
      <c r="AD1230" t="s">
        <v>16279</v>
      </c>
      <c r="AF1230" t="s">
        <v>5506</v>
      </c>
      <c r="AG1230">
        <v>53757</v>
      </c>
      <c r="AL1230" t="str">
        <f>IF(PLAYERIDMAP2[[#This Row],[POS]]="C",MAX(AL$1:AL1229)+1,"")</f>
        <v/>
      </c>
      <c r="AM1230" t="str">
        <f>IFERROR(INDEX(PLAYERIDMAP2[PLAYERNAME],MATCH(ROW()-ROW(AM$1),CATCHERS,0)),"")</f>
        <v/>
      </c>
      <c r="AN1230" t="str">
        <f>IF(PLAYERIDMAP2[[#This Row],[POS]]="1B",MAX(AN$1:AN1229)+1,"")</f>
        <v/>
      </c>
      <c r="AO1230" t="str">
        <f>IFERROR(INDEX(PLAYERIDMAP2[PLAYERNAME],MATCH(ROW()-ROW(AO$1),FIRSTBASE,0)),"")</f>
        <v/>
      </c>
      <c r="AP1230">
        <f>IF(PLAYERIDMAP2[[#This Row],[POS]]="2B",MAX(AP$1:AP1229)+1,"")</f>
        <v>90</v>
      </c>
      <c r="AQ1230" t="str">
        <f>IFERROR(INDEX(PLAYERIDMAP2[PLAYERNAME],MATCH(ROW()-ROW(AQ$1),SECONDBASE,0)),"")</f>
        <v/>
      </c>
      <c r="AR1230" t="str">
        <f>IF(PLAYERIDMAP2[[#This Row],[POS]]="3B",MAX(AR$1:AR1229)+1,"")</f>
        <v/>
      </c>
      <c r="AS1230" t="str">
        <f>IFERROR(INDEX(PLAYERIDMAP2[PLAYERNAME],MATCH(ROW()-ROW(AS$1),THIRDBASE,0)),"")</f>
        <v/>
      </c>
      <c r="AT1230" t="str">
        <f>IF(PLAYERIDMAP2[[#This Row],[POS]]="SS",MAX(AT$1:AT1229)+1,"")</f>
        <v/>
      </c>
      <c r="AU1230" t="str">
        <f>IFERROR(INDEX(PLAYERIDMAP2[PLAYERNAME],MATCH(ROW()-ROW(AU$1),SHORTSTOP,0)),"")</f>
        <v/>
      </c>
      <c r="AV1230" t="str">
        <f>IF(PLAYERIDMAP2[[#This Row],[POS]]="OF",MAX(AV$1:AV1229)+1,"")</f>
        <v/>
      </c>
      <c r="AW1230" t="str">
        <f>IFERROR(INDEX(PLAYERIDMAP2[PLAYERNAME],MATCH(ROW()-ROW(AW$1),OUTFIELD,0)),"")</f>
        <v/>
      </c>
      <c r="AX1230">
        <f>IF(PLAYERIDMAP2[[#This Row],[POS]]&lt;&gt;"P",MAX(AX$1:AX1229)+1,"")</f>
        <v>651</v>
      </c>
      <c r="AY1230" t="str">
        <f>IFERROR(INDEX(PLAYERIDMAP2[PLAYERNAME],MATCH(ROW()-ROW(AY$1),HITTERS,0)),"")</f>
        <v/>
      </c>
      <c r="AZ1230" t="str">
        <f>IF(PLAYERIDMAP2[[#This Row],[POS]]="P",MAX(AZ$1:AZ1229)+1,"")</f>
        <v/>
      </c>
      <c r="BA1230" t="str">
        <f>IFERROR(INDEX(PLAYERIDMAP2[PLAYERNAME],MATCH(ROW()-ROW(BA$1),PITCHERS,0)),"")</f>
        <v/>
      </c>
    </row>
    <row r="1231" spans="1:53" x14ac:dyDescent="0.25">
      <c r="A1231" t="s">
        <v>14840</v>
      </c>
      <c r="B1231" t="s">
        <v>4729</v>
      </c>
      <c r="C1231" s="1">
        <v>30601</v>
      </c>
      <c r="D1231" t="s">
        <v>17805</v>
      </c>
      <c r="E1231" t="s">
        <v>17806</v>
      </c>
      <c r="F1231" t="s">
        <v>11191</v>
      </c>
      <c r="G1231" t="s">
        <v>14693</v>
      </c>
      <c r="H1231" t="s">
        <v>10998</v>
      </c>
      <c r="I1231" t="s">
        <v>17807</v>
      </c>
      <c r="J1231" t="s">
        <v>4729</v>
      </c>
      <c r="K1231">
        <v>460099</v>
      </c>
      <c r="L1231" t="s">
        <v>4729</v>
      </c>
      <c r="M1231">
        <v>1200078</v>
      </c>
      <c r="N1231" t="s">
        <v>4729</v>
      </c>
      <c r="O1231" t="s">
        <v>14841</v>
      </c>
      <c r="P1231" t="s">
        <v>14840</v>
      </c>
      <c r="Q1231">
        <v>8191</v>
      </c>
      <c r="R1231" t="s">
        <v>4729</v>
      </c>
      <c r="S1231">
        <v>28974</v>
      </c>
      <c r="T1231" t="s">
        <v>4729</v>
      </c>
      <c r="U1231" t="s">
        <v>4729</v>
      </c>
      <c r="V1231" t="s">
        <v>14842</v>
      </c>
      <c r="W1231">
        <v>46552</v>
      </c>
      <c r="X1231">
        <v>8191</v>
      </c>
      <c r="Y1231" t="s">
        <v>4729</v>
      </c>
      <c r="Z1231" t="s">
        <v>14843</v>
      </c>
      <c r="AA1231" t="s">
        <v>5703</v>
      </c>
      <c r="AB1231" t="s">
        <v>5703</v>
      </c>
      <c r="AC1231" t="s">
        <v>4729</v>
      </c>
      <c r="AD1231" t="s">
        <v>14843</v>
      </c>
      <c r="AF1231" t="s">
        <v>4729</v>
      </c>
      <c r="AG1231">
        <v>5269</v>
      </c>
      <c r="AH1231" t="s">
        <v>4729</v>
      </c>
      <c r="AL1231" t="str">
        <f>IF(PLAYERIDMAP2[[#This Row],[POS]]="C",MAX(AL$1:AL1230)+1,"")</f>
        <v/>
      </c>
      <c r="AM1231" t="str">
        <f>IFERROR(INDEX(PLAYERIDMAP2[PLAYERNAME],MATCH(ROW()-ROW(AM$1),CATCHERS,0)),"")</f>
        <v/>
      </c>
      <c r="AN1231" t="str">
        <f>IF(PLAYERIDMAP2[[#This Row],[POS]]="1B",MAX(AN$1:AN1230)+1,"")</f>
        <v/>
      </c>
      <c r="AO1231" t="str">
        <f>IFERROR(INDEX(PLAYERIDMAP2[PLAYERNAME],MATCH(ROW()-ROW(AO$1),FIRSTBASE,0)),"")</f>
        <v/>
      </c>
      <c r="AP1231" t="str">
        <f>IF(PLAYERIDMAP2[[#This Row],[POS]]="2B",MAX(AP$1:AP1230)+1,"")</f>
        <v/>
      </c>
      <c r="AQ1231" t="str">
        <f>IFERROR(INDEX(PLAYERIDMAP2[PLAYERNAME],MATCH(ROW()-ROW(AQ$1),SECONDBASE,0)),"")</f>
        <v/>
      </c>
      <c r="AR1231" t="str">
        <f>IF(PLAYERIDMAP2[[#This Row],[POS]]="3B",MAX(AR$1:AR1230)+1,"")</f>
        <v/>
      </c>
      <c r="AS1231" t="str">
        <f>IFERROR(INDEX(PLAYERIDMAP2[PLAYERNAME],MATCH(ROW()-ROW(AS$1),THIRDBASE,0)),"")</f>
        <v/>
      </c>
      <c r="AT1231" t="str">
        <f>IF(PLAYERIDMAP2[[#This Row],[POS]]="SS",MAX(AT$1:AT1230)+1,"")</f>
        <v/>
      </c>
      <c r="AU1231" t="str">
        <f>IFERROR(INDEX(PLAYERIDMAP2[PLAYERNAME],MATCH(ROW()-ROW(AU$1),SHORTSTOP,0)),"")</f>
        <v/>
      </c>
      <c r="AV1231">
        <f>IF(PLAYERIDMAP2[[#This Row],[POS]]="OF",MAX(AV$1:AV1230)+1,"")</f>
        <v>253</v>
      </c>
      <c r="AW1231" t="str">
        <f>IFERROR(INDEX(PLAYERIDMAP2[PLAYERNAME],MATCH(ROW()-ROW(AW$1),OUTFIELD,0)),"")</f>
        <v/>
      </c>
      <c r="AX1231">
        <f>IF(PLAYERIDMAP2[[#This Row],[POS]]&lt;&gt;"P",MAX(AX$1:AX1230)+1,"")</f>
        <v>652</v>
      </c>
      <c r="AY1231" t="str">
        <f>IFERROR(INDEX(PLAYERIDMAP2[PLAYERNAME],MATCH(ROW()-ROW(AY$1),HITTERS,0)),"")</f>
        <v/>
      </c>
      <c r="AZ1231" t="str">
        <f>IF(PLAYERIDMAP2[[#This Row],[POS]]="P",MAX(AZ$1:AZ1230)+1,"")</f>
        <v/>
      </c>
      <c r="BA1231" t="str">
        <f>IFERROR(INDEX(PLAYERIDMAP2[PLAYERNAME],MATCH(ROW()-ROW(BA$1),PITCHERS,0)),"")</f>
        <v/>
      </c>
    </row>
    <row r="1232" spans="1:53" x14ac:dyDescent="0.25">
      <c r="A1232" t="s">
        <v>14844</v>
      </c>
      <c r="B1232" t="s">
        <v>5650</v>
      </c>
      <c r="C1232" s="1">
        <v>33030</v>
      </c>
      <c r="D1232" t="s">
        <v>17056</v>
      </c>
      <c r="E1232" t="s">
        <v>20082</v>
      </c>
      <c r="F1232" t="s">
        <v>11373</v>
      </c>
      <c r="G1232" t="s">
        <v>16838</v>
      </c>
      <c r="H1232" t="s">
        <v>5706</v>
      </c>
      <c r="I1232" t="s">
        <v>20083</v>
      </c>
      <c r="J1232" t="s">
        <v>5650</v>
      </c>
      <c r="K1232">
        <v>543685</v>
      </c>
      <c r="L1232" t="s">
        <v>5650</v>
      </c>
      <c r="M1232">
        <v>1894625</v>
      </c>
      <c r="N1232" t="s">
        <v>5650</v>
      </c>
      <c r="O1232" t="s">
        <v>14845</v>
      </c>
      <c r="P1232" t="s">
        <v>14844</v>
      </c>
      <c r="Q1232">
        <v>9106</v>
      </c>
      <c r="R1232" t="s">
        <v>5650</v>
      </c>
      <c r="S1232">
        <v>32098</v>
      </c>
      <c r="T1232" t="s">
        <v>5650</v>
      </c>
      <c r="U1232" t="s">
        <v>5650</v>
      </c>
      <c r="V1232" t="s">
        <v>14846</v>
      </c>
      <c r="W1232">
        <v>70755</v>
      </c>
      <c r="X1232">
        <v>9106</v>
      </c>
      <c r="Y1232" t="s">
        <v>5650</v>
      </c>
      <c r="Z1232" t="s">
        <v>14847</v>
      </c>
      <c r="AA1232" t="s">
        <v>5703</v>
      </c>
      <c r="AB1232" t="s">
        <v>5703</v>
      </c>
      <c r="AC1232" t="s">
        <v>5650</v>
      </c>
      <c r="AD1232" t="s">
        <v>14847</v>
      </c>
      <c r="AE1232">
        <v>12122</v>
      </c>
      <c r="AF1232" t="s">
        <v>5650</v>
      </c>
      <c r="AG1232">
        <v>16951</v>
      </c>
      <c r="AH1232" t="s">
        <v>5650</v>
      </c>
      <c r="AL1232" t="str">
        <f>IF(PLAYERIDMAP2[[#This Row],[POS]]="C",MAX(AL$1:AL1231)+1,"")</f>
        <v/>
      </c>
      <c r="AM1232" t="str">
        <f>IFERROR(INDEX(PLAYERIDMAP2[PLAYERNAME],MATCH(ROW()-ROW(AM$1),CATCHERS,0)),"")</f>
        <v/>
      </c>
      <c r="AN1232" t="str">
        <f>IF(PLAYERIDMAP2[[#This Row],[POS]]="1B",MAX(AN$1:AN1231)+1,"")</f>
        <v/>
      </c>
      <c r="AO1232" t="str">
        <f>IFERROR(INDEX(PLAYERIDMAP2[PLAYERNAME],MATCH(ROW()-ROW(AO$1),FIRSTBASE,0)),"")</f>
        <v/>
      </c>
      <c r="AP1232">
        <f>IF(PLAYERIDMAP2[[#This Row],[POS]]="2B",MAX(AP$1:AP1231)+1,"")</f>
        <v>91</v>
      </c>
      <c r="AQ1232" t="str">
        <f>IFERROR(INDEX(PLAYERIDMAP2[PLAYERNAME],MATCH(ROW()-ROW(AQ$1),SECONDBASE,0)),"")</f>
        <v/>
      </c>
      <c r="AR1232" t="str">
        <f>IF(PLAYERIDMAP2[[#This Row],[POS]]="3B",MAX(AR$1:AR1231)+1,"")</f>
        <v/>
      </c>
      <c r="AS1232" t="str">
        <f>IFERROR(INDEX(PLAYERIDMAP2[PLAYERNAME],MATCH(ROW()-ROW(AS$1),THIRDBASE,0)),"")</f>
        <v/>
      </c>
      <c r="AT1232" t="str">
        <f>IF(PLAYERIDMAP2[[#This Row],[POS]]="SS",MAX(AT$1:AT1231)+1,"")</f>
        <v/>
      </c>
      <c r="AU1232" t="str">
        <f>IFERROR(INDEX(PLAYERIDMAP2[PLAYERNAME],MATCH(ROW()-ROW(AU$1),SHORTSTOP,0)),"")</f>
        <v/>
      </c>
      <c r="AV1232" t="str">
        <f>IF(PLAYERIDMAP2[[#This Row],[POS]]="OF",MAX(AV$1:AV1231)+1,"")</f>
        <v/>
      </c>
      <c r="AW1232" t="str">
        <f>IFERROR(INDEX(PLAYERIDMAP2[PLAYERNAME],MATCH(ROW()-ROW(AW$1),OUTFIELD,0)),"")</f>
        <v/>
      </c>
      <c r="AX1232">
        <f>IF(PLAYERIDMAP2[[#This Row],[POS]]&lt;&gt;"P",MAX(AX$1:AX1231)+1,"")</f>
        <v>653</v>
      </c>
      <c r="AY1232" t="str">
        <f>IFERROR(INDEX(PLAYERIDMAP2[PLAYERNAME],MATCH(ROW()-ROW(AY$1),HITTERS,0)),"")</f>
        <v/>
      </c>
      <c r="AZ1232" t="str">
        <f>IF(PLAYERIDMAP2[[#This Row],[POS]]="P",MAX(AZ$1:AZ1231)+1,"")</f>
        <v/>
      </c>
      <c r="BA1232" t="str">
        <f>IFERROR(INDEX(PLAYERIDMAP2[PLAYERNAME],MATCH(ROW()-ROW(BA$1),PITCHERS,0)),"")</f>
        <v/>
      </c>
    </row>
    <row r="1233" spans="1:53" x14ac:dyDescent="0.25">
      <c r="A1233" t="s">
        <v>19311</v>
      </c>
      <c r="B1233" t="s">
        <v>3975</v>
      </c>
      <c r="C1233" s="1">
        <v>33631</v>
      </c>
      <c r="D1233" t="s">
        <v>18552</v>
      </c>
      <c r="E1233" t="s">
        <v>19312</v>
      </c>
      <c r="F1233" t="s">
        <v>11062</v>
      </c>
      <c r="G1233" t="s">
        <v>16838</v>
      </c>
      <c r="H1233" t="s">
        <v>10998</v>
      </c>
      <c r="I1233" t="s">
        <v>3974</v>
      </c>
      <c r="J1233" t="s">
        <v>3975</v>
      </c>
      <c r="K1233">
        <v>592669</v>
      </c>
      <c r="L1233" t="s">
        <v>3975</v>
      </c>
      <c r="S1233">
        <v>33205</v>
      </c>
      <c r="T1233" t="s">
        <v>3975</v>
      </c>
      <c r="Z1233" t="s">
        <v>19313</v>
      </c>
      <c r="AA1233" t="s">
        <v>5703</v>
      </c>
      <c r="AB1233" t="s">
        <v>5703</v>
      </c>
      <c r="AD1233" t="s">
        <v>19313</v>
      </c>
      <c r="AL1233" t="str">
        <f>IF(PLAYERIDMAP2[[#This Row],[POS]]="C",MAX(AL$1:AL1232)+1,"")</f>
        <v/>
      </c>
      <c r="AM1233" t="str">
        <f>IFERROR(INDEX(PLAYERIDMAP2[PLAYERNAME],MATCH(ROW()-ROW(AM$1),CATCHERS,0)),"")</f>
        <v/>
      </c>
      <c r="AN1233" t="str">
        <f>IF(PLAYERIDMAP2[[#This Row],[POS]]="1B",MAX(AN$1:AN1232)+1,"")</f>
        <v/>
      </c>
      <c r="AO1233" t="str">
        <f>IFERROR(INDEX(PLAYERIDMAP2[PLAYERNAME],MATCH(ROW()-ROW(AO$1),FIRSTBASE,0)),"")</f>
        <v/>
      </c>
      <c r="AP1233" t="str">
        <f>IF(PLAYERIDMAP2[[#This Row],[POS]]="2B",MAX(AP$1:AP1232)+1,"")</f>
        <v/>
      </c>
      <c r="AQ1233" t="str">
        <f>IFERROR(INDEX(PLAYERIDMAP2[PLAYERNAME],MATCH(ROW()-ROW(AQ$1),SECONDBASE,0)),"")</f>
        <v/>
      </c>
      <c r="AR1233" t="str">
        <f>IF(PLAYERIDMAP2[[#This Row],[POS]]="3B",MAX(AR$1:AR1232)+1,"")</f>
        <v/>
      </c>
      <c r="AS1233" t="str">
        <f>IFERROR(INDEX(PLAYERIDMAP2[PLAYERNAME],MATCH(ROW()-ROW(AS$1),THIRDBASE,0)),"")</f>
        <v/>
      </c>
      <c r="AT1233" t="str">
        <f>IF(PLAYERIDMAP2[[#This Row],[POS]]="SS",MAX(AT$1:AT1232)+1,"")</f>
        <v/>
      </c>
      <c r="AU1233" t="str">
        <f>IFERROR(INDEX(PLAYERIDMAP2[PLAYERNAME],MATCH(ROW()-ROW(AU$1),SHORTSTOP,0)),"")</f>
        <v/>
      </c>
      <c r="AV1233">
        <f>IF(PLAYERIDMAP2[[#This Row],[POS]]="OF",MAX(AV$1:AV1232)+1,"")</f>
        <v>254</v>
      </c>
      <c r="AW1233" t="str">
        <f>IFERROR(INDEX(PLAYERIDMAP2[PLAYERNAME],MATCH(ROW()-ROW(AW$1),OUTFIELD,0)),"")</f>
        <v/>
      </c>
      <c r="AX1233">
        <f>IF(PLAYERIDMAP2[[#This Row],[POS]]&lt;&gt;"P",MAX(AX$1:AX1232)+1,"")</f>
        <v>654</v>
      </c>
      <c r="AY1233" t="str">
        <f>IFERROR(INDEX(PLAYERIDMAP2[PLAYERNAME],MATCH(ROW()-ROW(AY$1),HITTERS,0)),"")</f>
        <v/>
      </c>
      <c r="AZ1233" t="str">
        <f>IF(PLAYERIDMAP2[[#This Row],[POS]]="P",MAX(AZ$1:AZ1232)+1,"")</f>
        <v/>
      </c>
      <c r="BA1233" t="str">
        <f>IFERROR(INDEX(PLAYERIDMAP2[PLAYERNAME],MATCH(ROW()-ROW(BA$1),PITCHERS,0)),"")</f>
        <v/>
      </c>
    </row>
    <row r="1234" spans="1:53" x14ac:dyDescent="0.25">
      <c r="A1234" t="s">
        <v>14848</v>
      </c>
      <c r="B1234" t="s">
        <v>10034</v>
      </c>
      <c r="C1234" s="1">
        <v>30259</v>
      </c>
      <c r="D1234" t="s">
        <v>16985</v>
      </c>
      <c r="E1234" t="s">
        <v>17614</v>
      </c>
      <c r="F1234" t="s">
        <v>10992</v>
      </c>
      <c r="G1234" t="s">
        <v>14693</v>
      </c>
      <c r="H1234" t="s">
        <v>10988</v>
      </c>
      <c r="I1234" t="s">
        <v>17615</v>
      </c>
      <c r="J1234" t="s">
        <v>10034</v>
      </c>
      <c r="K1234">
        <v>434592</v>
      </c>
      <c r="L1234" t="s">
        <v>10034</v>
      </c>
      <c r="M1234">
        <v>533014</v>
      </c>
      <c r="N1234" t="s">
        <v>10034</v>
      </c>
      <c r="O1234" t="s">
        <v>14849</v>
      </c>
      <c r="P1234" t="s">
        <v>14848</v>
      </c>
      <c r="Q1234">
        <v>7589</v>
      </c>
      <c r="R1234" t="s">
        <v>10034</v>
      </c>
      <c r="V1234" t="s">
        <v>14850</v>
      </c>
      <c r="W1234">
        <v>41586</v>
      </c>
      <c r="X1234">
        <v>7589</v>
      </c>
      <c r="Y1234" t="s">
        <v>10034</v>
      </c>
      <c r="Z1234" t="s">
        <v>16705</v>
      </c>
      <c r="AA1234" t="s">
        <v>5703</v>
      </c>
      <c r="AB1234" t="s">
        <v>5703</v>
      </c>
      <c r="AD1234" t="s">
        <v>16705</v>
      </c>
      <c r="AL1234" t="str">
        <f>IF(PLAYERIDMAP2[[#This Row],[POS]]="C",MAX(AL$1:AL1233)+1,"")</f>
        <v/>
      </c>
      <c r="AM1234" t="str">
        <f>IFERROR(INDEX(PLAYERIDMAP2[PLAYERNAME],MATCH(ROW()-ROW(AM$1),CATCHERS,0)),"")</f>
        <v/>
      </c>
      <c r="AN1234" t="str">
        <f>IF(PLAYERIDMAP2[[#This Row],[POS]]="1B",MAX(AN$1:AN1233)+1,"")</f>
        <v/>
      </c>
      <c r="AO1234" t="str">
        <f>IFERROR(INDEX(PLAYERIDMAP2[PLAYERNAME],MATCH(ROW()-ROW(AO$1),FIRSTBASE,0)),"")</f>
        <v/>
      </c>
      <c r="AP1234" t="str">
        <f>IF(PLAYERIDMAP2[[#This Row],[POS]]="2B",MAX(AP$1:AP1233)+1,"")</f>
        <v/>
      </c>
      <c r="AQ1234" t="str">
        <f>IFERROR(INDEX(PLAYERIDMAP2[PLAYERNAME],MATCH(ROW()-ROW(AQ$1),SECONDBASE,0)),"")</f>
        <v/>
      </c>
      <c r="AR1234" t="str">
        <f>IF(PLAYERIDMAP2[[#This Row],[POS]]="3B",MAX(AR$1:AR1233)+1,"")</f>
        <v/>
      </c>
      <c r="AS1234" t="str">
        <f>IFERROR(INDEX(PLAYERIDMAP2[PLAYERNAME],MATCH(ROW()-ROW(AS$1),THIRDBASE,0)),"")</f>
        <v/>
      </c>
      <c r="AT1234" t="str">
        <f>IF(PLAYERIDMAP2[[#This Row],[POS]]="SS",MAX(AT$1:AT1233)+1,"")</f>
        <v/>
      </c>
      <c r="AU1234" t="str">
        <f>IFERROR(INDEX(PLAYERIDMAP2[PLAYERNAME],MATCH(ROW()-ROW(AU$1),SHORTSTOP,0)),"")</f>
        <v/>
      </c>
      <c r="AV1234" t="str">
        <f>IF(PLAYERIDMAP2[[#This Row],[POS]]="OF",MAX(AV$1:AV1233)+1,"")</f>
        <v/>
      </c>
      <c r="AW1234" t="str">
        <f>IFERROR(INDEX(PLAYERIDMAP2[PLAYERNAME],MATCH(ROW()-ROW(AW$1),OUTFIELD,0)),"")</f>
        <v/>
      </c>
      <c r="AX1234" t="str">
        <f>IF(PLAYERIDMAP2[[#This Row],[POS]]&lt;&gt;"P",MAX(AX$1:AX1233)+1,"")</f>
        <v/>
      </c>
      <c r="AY1234" t="str">
        <f>IFERROR(INDEX(PLAYERIDMAP2[PLAYERNAME],MATCH(ROW()-ROW(AY$1),HITTERS,0)),"")</f>
        <v/>
      </c>
      <c r="AZ1234">
        <f>IF(PLAYERIDMAP2[[#This Row],[POS]]="P",MAX(AZ$1:AZ1233)+1,"")</f>
        <v>579</v>
      </c>
      <c r="BA1234" t="str">
        <f>IFERROR(INDEX(PLAYERIDMAP2[PLAYERNAME],MATCH(ROW()-ROW(BA$1),PITCHERS,0)),"")</f>
        <v/>
      </c>
    </row>
    <row r="1235" spans="1:53" x14ac:dyDescent="0.25">
      <c r="A1235" t="s">
        <v>14851</v>
      </c>
      <c r="B1235" t="s">
        <v>5091</v>
      </c>
      <c r="C1235" s="1">
        <v>32266</v>
      </c>
      <c r="D1235" t="s">
        <v>17995</v>
      </c>
      <c r="E1235" t="s">
        <v>18050</v>
      </c>
      <c r="F1235" t="s">
        <v>11119</v>
      </c>
      <c r="G1235" t="s">
        <v>14693</v>
      </c>
      <c r="H1235" t="s">
        <v>10998</v>
      </c>
      <c r="I1235" t="s">
        <v>18051</v>
      </c>
      <c r="J1235" t="s">
        <v>5091</v>
      </c>
      <c r="K1235">
        <v>519184</v>
      </c>
      <c r="L1235" t="s">
        <v>5091</v>
      </c>
      <c r="M1235">
        <v>1630089</v>
      </c>
      <c r="N1235" t="s">
        <v>5091</v>
      </c>
      <c r="O1235" t="s">
        <v>14852</v>
      </c>
      <c r="P1235" t="s">
        <v>14851</v>
      </c>
      <c r="Q1235">
        <v>8687</v>
      </c>
      <c r="R1235" t="s">
        <v>5091</v>
      </c>
      <c r="S1235">
        <v>29976</v>
      </c>
      <c r="T1235" t="s">
        <v>5091</v>
      </c>
      <c r="U1235" t="s">
        <v>5091</v>
      </c>
      <c r="V1235" t="s">
        <v>14853</v>
      </c>
      <c r="W1235">
        <v>56615</v>
      </c>
      <c r="X1235">
        <v>8687</v>
      </c>
      <c r="Y1235" t="s">
        <v>5091</v>
      </c>
      <c r="Z1235" t="s">
        <v>14854</v>
      </c>
      <c r="AA1235" t="s">
        <v>10958</v>
      </c>
      <c r="AB1235" t="s">
        <v>5703</v>
      </c>
      <c r="AC1235" t="s">
        <v>5091</v>
      </c>
      <c r="AD1235" t="s">
        <v>14854</v>
      </c>
      <c r="AE1235">
        <v>9882</v>
      </c>
      <c r="AF1235" t="s">
        <v>5091</v>
      </c>
      <c r="AG1235">
        <v>12572</v>
      </c>
      <c r="AH1235" t="s">
        <v>5091</v>
      </c>
      <c r="AL1235" t="str">
        <f>IF(PLAYERIDMAP2[[#This Row],[POS]]="C",MAX(AL$1:AL1234)+1,"")</f>
        <v/>
      </c>
      <c r="AM1235" t="str">
        <f>IFERROR(INDEX(PLAYERIDMAP2[PLAYERNAME],MATCH(ROW()-ROW(AM$1),CATCHERS,0)),"")</f>
        <v/>
      </c>
      <c r="AN1235" t="str">
        <f>IF(PLAYERIDMAP2[[#This Row],[POS]]="1B",MAX(AN$1:AN1234)+1,"")</f>
        <v/>
      </c>
      <c r="AO1235" t="str">
        <f>IFERROR(INDEX(PLAYERIDMAP2[PLAYERNAME],MATCH(ROW()-ROW(AO$1),FIRSTBASE,0)),"")</f>
        <v/>
      </c>
      <c r="AP1235" t="str">
        <f>IF(PLAYERIDMAP2[[#This Row],[POS]]="2B",MAX(AP$1:AP1234)+1,"")</f>
        <v/>
      </c>
      <c r="AQ1235" t="str">
        <f>IFERROR(INDEX(PLAYERIDMAP2[PLAYERNAME],MATCH(ROW()-ROW(AQ$1),SECONDBASE,0)),"")</f>
        <v/>
      </c>
      <c r="AR1235" t="str">
        <f>IF(PLAYERIDMAP2[[#This Row],[POS]]="3B",MAX(AR$1:AR1234)+1,"")</f>
        <v/>
      </c>
      <c r="AS1235" t="str">
        <f>IFERROR(INDEX(PLAYERIDMAP2[PLAYERNAME],MATCH(ROW()-ROW(AS$1),THIRDBASE,0)),"")</f>
        <v/>
      </c>
      <c r="AT1235" t="str">
        <f>IF(PLAYERIDMAP2[[#This Row],[POS]]="SS",MAX(AT$1:AT1234)+1,"")</f>
        <v/>
      </c>
      <c r="AU1235" t="str">
        <f>IFERROR(INDEX(PLAYERIDMAP2[PLAYERNAME],MATCH(ROW()-ROW(AU$1),SHORTSTOP,0)),"")</f>
        <v/>
      </c>
      <c r="AV1235">
        <f>IF(PLAYERIDMAP2[[#This Row],[POS]]="OF",MAX(AV$1:AV1234)+1,"")</f>
        <v>255</v>
      </c>
      <c r="AW1235" t="str">
        <f>IFERROR(INDEX(PLAYERIDMAP2[PLAYERNAME],MATCH(ROW()-ROW(AW$1),OUTFIELD,0)),"")</f>
        <v/>
      </c>
      <c r="AX1235">
        <f>IF(PLAYERIDMAP2[[#This Row],[POS]]&lt;&gt;"P",MAX(AX$1:AX1234)+1,"")</f>
        <v>655</v>
      </c>
      <c r="AY1235" t="str">
        <f>IFERROR(INDEX(PLAYERIDMAP2[PLAYERNAME],MATCH(ROW()-ROW(AY$1),HITTERS,0)),"")</f>
        <v/>
      </c>
      <c r="AZ1235" t="str">
        <f>IF(PLAYERIDMAP2[[#This Row],[POS]]="P",MAX(AZ$1:AZ1234)+1,"")</f>
        <v/>
      </c>
      <c r="BA1235" t="str">
        <f>IFERROR(INDEX(PLAYERIDMAP2[PLAYERNAME],MATCH(ROW()-ROW(BA$1),PITCHERS,0)),"")</f>
        <v/>
      </c>
    </row>
    <row r="1236" spans="1:53" x14ac:dyDescent="0.25">
      <c r="A1236" t="s">
        <v>14855</v>
      </c>
      <c r="B1236" t="s">
        <v>5577</v>
      </c>
      <c r="C1236" s="1">
        <v>30478</v>
      </c>
      <c r="D1236" t="s">
        <v>16850</v>
      </c>
      <c r="E1236" t="s">
        <v>18459</v>
      </c>
      <c r="F1236" t="s">
        <v>11151</v>
      </c>
      <c r="G1236" t="s">
        <v>16838</v>
      </c>
      <c r="H1236" t="s">
        <v>11097</v>
      </c>
      <c r="I1236" t="s">
        <v>18460</v>
      </c>
      <c r="J1236" t="s">
        <v>5577</v>
      </c>
      <c r="K1236">
        <v>408314</v>
      </c>
      <c r="L1236" t="s">
        <v>5577</v>
      </c>
      <c r="M1236">
        <v>288917</v>
      </c>
      <c r="N1236" t="s">
        <v>5577</v>
      </c>
      <c r="O1236" t="s">
        <v>14856</v>
      </c>
      <c r="P1236" t="s">
        <v>14855</v>
      </c>
      <c r="Q1236">
        <v>7066</v>
      </c>
      <c r="R1236" t="s">
        <v>5577</v>
      </c>
      <c r="S1236">
        <v>5411</v>
      </c>
      <c r="T1236" t="s">
        <v>5577</v>
      </c>
      <c r="U1236" t="s">
        <v>5577</v>
      </c>
      <c r="V1236" t="s">
        <v>14857</v>
      </c>
      <c r="W1236">
        <v>31511</v>
      </c>
      <c r="X1236">
        <v>7066</v>
      </c>
      <c r="Y1236" t="s">
        <v>5577</v>
      </c>
      <c r="Z1236" t="s">
        <v>14858</v>
      </c>
      <c r="AA1236" t="s">
        <v>11011</v>
      </c>
      <c r="AB1236" t="s">
        <v>5703</v>
      </c>
      <c r="AC1236" t="s">
        <v>5577</v>
      </c>
      <c r="AD1236" t="s">
        <v>14858</v>
      </c>
      <c r="AE1236">
        <v>6955</v>
      </c>
      <c r="AF1236" t="s">
        <v>5577</v>
      </c>
      <c r="AG1236">
        <v>6130</v>
      </c>
      <c r="AH1236" t="s">
        <v>5577</v>
      </c>
      <c r="AL1236" t="str">
        <f>IF(PLAYERIDMAP2[[#This Row],[POS]]="C",MAX(AL$1:AL1235)+1,"")</f>
        <v/>
      </c>
      <c r="AM1236" t="str">
        <f>IFERROR(INDEX(PLAYERIDMAP2[PLAYERNAME],MATCH(ROW()-ROW(AM$1),CATCHERS,0)),"")</f>
        <v/>
      </c>
      <c r="AN1236" t="str">
        <f>IF(PLAYERIDMAP2[[#This Row],[POS]]="1B",MAX(AN$1:AN1235)+1,"")</f>
        <v/>
      </c>
      <c r="AO1236" t="str">
        <f>IFERROR(INDEX(PLAYERIDMAP2[PLAYERNAME],MATCH(ROW()-ROW(AO$1),FIRSTBASE,0)),"")</f>
        <v/>
      </c>
      <c r="AP1236" t="str">
        <f>IF(PLAYERIDMAP2[[#This Row],[POS]]="2B",MAX(AP$1:AP1235)+1,"")</f>
        <v/>
      </c>
      <c r="AQ1236" t="str">
        <f>IFERROR(INDEX(PLAYERIDMAP2[PLAYERNAME],MATCH(ROW()-ROW(AQ$1),SECONDBASE,0)),"")</f>
        <v/>
      </c>
      <c r="AR1236" t="str">
        <f>IF(PLAYERIDMAP2[[#This Row],[POS]]="3B",MAX(AR$1:AR1235)+1,"")</f>
        <v/>
      </c>
      <c r="AS1236" t="str">
        <f>IFERROR(INDEX(PLAYERIDMAP2[PLAYERNAME],MATCH(ROW()-ROW(AS$1),THIRDBASE,0)),"")</f>
        <v/>
      </c>
      <c r="AT1236">
        <f>IF(PLAYERIDMAP2[[#This Row],[POS]]="SS",MAX(AT$1:AT1235)+1,"")</f>
        <v>76</v>
      </c>
      <c r="AU1236" t="str">
        <f>IFERROR(INDEX(PLAYERIDMAP2[PLAYERNAME],MATCH(ROW()-ROW(AU$1),SHORTSTOP,0)),"")</f>
        <v/>
      </c>
      <c r="AV1236" t="str">
        <f>IF(PLAYERIDMAP2[[#This Row],[POS]]="OF",MAX(AV$1:AV1235)+1,"")</f>
        <v/>
      </c>
      <c r="AW1236" t="str">
        <f>IFERROR(INDEX(PLAYERIDMAP2[PLAYERNAME],MATCH(ROW()-ROW(AW$1),OUTFIELD,0)),"")</f>
        <v/>
      </c>
      <c r="AX1236">
        <f>IF(PLAYERIDMAP2[[#This Row],[POS]]&lt;&gt;"P",MAX(AX$1:AX1235)+1,"")</f>
        <v>656</v>
      </c>
      <c r="AY1236" t="str">
        <f>IFERROR(INDEX(PLAYERIDMAP2[PLAYERNAME],MATCH(ROW()-ROW(AY$1),HITTERS,0)),"")</f>
        <v/>
      </c>
      <c r="AZ1236" t="str">
        <f>IF(PLAYERIDMAP2[[#This Row],[POS]]="P",MAX(AZ$1:AZ1235)+1,"")</f>
        <v/>
      </c>
      <c r="BA1236" t="str">
        <f>IFERROR(INDEX(PLAYERIDMAP2[PLAYERNAME],MATCH(ROW()-ROW(BA$1),PITCHERS,0)),"")</f>
        <v/>
      </c>
    </row>
    <row r="1237" spans="1:53" x14ac:dyDescent="0.25">
      <c r="A1237" t="s">
        <v>14859</v>
      </c>
      <c r="B1237" t="s">
        <v>5433</v>
      </c>
      <c r="C1237" s="1">
        <v>30531</v>
      </c>
      <c r="D1237" t="s">
        <v>17515</v>
      </c>
      <c r="E1237" t="s">
        <v>19305</v>
      </c>
      <c r="F1237" t="s">
        <v>11151</v>
      </c>
      <c r="G1237" t="s">
        <v>16838</v>
      </c>
      <c r="H1237" t="s">
        <v>5705</v>
      </c>
      <c r="I1237" t="s">
        <v>19306</v>
      </c>
      <c r="J1237" t="s">
        <v>5433</v>
      </c>
      <c r="K1237">
        <v>448602</v>
      </c>
      <c r="L1237" t="s">
        <v>5433</v>
      </c>
      <c r="M1237">
        <v>1098995</v>
      </c>
      <c r="N1237" t="s">
        <v>5433</v>
      </c>
      <c r="O1237" t="s">
        <v>14860</v>
      </c>
      <c r="P1237" t="s">
        <v>14859</v>
      </c>
      <c r="Q1237">
        <v>8030</v>
      </c>
      <c r="R1237" t="s">
        <v>5433</v>
      </c>
      <c r="S1237">
        <v>28772</v>
      </c>
      <c r="T1237" t="s">
        <v>5433</v>
      </c>
      <c r="U1237" t="s">
        <v>5433</v>
      </c>
      <c r="V1237" t="s">
        <v>14861</v>
      </c>
      <c r="W1237">
        <v>48633</v>
      </c>
      <c r="X1237">
        <v>8030</v>
      </c>
      <c r="Y1237" t="s">
        <v>5433</v>
      </c>
      <c r="Z1237" t="s">
        <v>14862</v>
      </c>
      <c r="AA1237" t="s">
        <v>5703</v>
      </c>
      <c r="AB1237" t="s">
        <v>5703</v>
      </c>
      <c r="AC1237" t="s">
        <v>5433</v>
      </c>
      <c r="AD1237" t="s">
        <v>14862</v>
      </c>
      <c r="AE1237">
        <v>9459</v>
      </c>
      <c r="AF1237" t="s">
        <v>5433</v>
      </c>
      <c r="AG1237">
        <v>5474</v>
      </c>
      <c r="AH1237" t="s">
        <v>5433</v>
      </c>
      <c r="AL1237" t="str">
        <f>IF(PLAYERIDMAP2[[#This Row],[POS]]="C",MAX(AL$1:AL1236)+1,"")</f>
        <v/>
      </c>
      <c r="AM1237" t="str">
        <f>IFERROR(INDEX(PLAYERIDMAP2[PLAYERNAME],MATCH(ROW()-ROW(AM$1),CATCHERS,0)),"")</f>
        <v/>
      </c>
      <c r="AN1237" t="str">
        <f>IF(PLAYERIDMAP2[[#This Row],[POS]]="1B",MAX(AN$1:AN1236)+1,"")</f>
        <v/>
      </c>
      <c r="AO1237" t="str">
        <f>IFERROR(INDEX(PLAYERIDMAP2[PLAYERNAME],MATCH(ROW()-ROW(AO$1),FIRSTBASE,0)),"")</f>
        <v/>
      </c>
      <c r="AP1237" t="str">
        <f>IF(PLAYERIDMAP2[[#This Row],[POS]]="2B",MAX(AP$1:AP1236)+1,"")</f>
        <v/>
      </c>
      <c r="AQ1237" t="str">
        <f>IFERROR(INDEX(PLAYERIDMAP2[PLAYERNAME],MATCH(ROW()-ROW(AQ$1),SECONDBASE,0)),"")</f>
        <v/>
      </c>
      <c r="AR1237">
        <f>IF(PLAYERIDMAP2[[#This Row],[POS]]="3B",MAX(AR$1:AR1236)+1,"")</f>
        <v>73</v>
      </c>
      <c r="AS1237" t="str">
        <f>IFERROR(INDEX(PLAYERIDMAP2[PLAYERNAME],MATCH(ROW()-ROW(AS$1),THIRDBASE,0)),"")</f>
        <v/>
      </c>
      <c r="AT1237" t="str">
        <f>IF(PLAYERIDMAP2[[#This Row],[POS]]="SS",MAX(AT$1:AT1236)+1,"")</f>
        <v/>
      </c>
      <c r="AU1237" t="str">
        <f>IFERROR(INDEX(PLAYERIDMAP2[PLAYERNAME],MATCH(ROW()-ROW(AU$1),SHORTSTOP,0)),"")</f>
        <v/>
      </c>
      <c r="AV1237" t="str">
        <f>IF(PLAYERIDMAP2[[#This Row],[POS]]="OF",MAX(AV$1:AV1236)+1,"")</f>
        <v/>
      </c>
      <c r="AW1237" t="str">
        <f>IFERROR(INDEX(PLAYERIDMAP2[PLAYERNAME],MATCH(ROW()-ROW(AW$1),OUTFIELD,0)),"")</f>
        <v/>
      </c>
      <c r="AX1237">
        <f>IF(PLAYERIDMAP2[[#This Row],[POS]]&lt;&gt;"P",MAX(AX$1:AX1236)+1,"")</f>
        <v>657</v>
      </c>
      <c r="AY1237" t="str">
        <f>IFERROR(INDEX(PLAYERIDMAP2[PLAYERNAME],MATCH(ROW()-ROW(AY$1),HITTERS,0)),"")</f>
        <v/>
      </c>
      <c r="AZ1237" t="str">
        <f>IF(PLAYERIDMAP2[[#This Row],[POS]]="P",MAX(AZ$1:AZ1236)+1,"")</f>
        <v/>
      </c>
      <c r="BA1237" t="str">
        <f>IFERROR(INDEX(PLAYERIDMAP2[PLAYERNAME],MATCH(ROW()-ROW(BA$1),PITCHERS,0)),"")</f>
        <v/>
      </c>
    </row>
    <row r="1238" spans="1:53" x14ac:dyDescent="0.25">
      <c r="A1238" t="s">
        <v>14863</v>
      </c>
      <c r="B1238" t="s">
        <v>4363</v>
      </c>
      <c r="C1238" s="1">
        <v>30957</v>
      </c>
      <c r="D1238" t="s">
        <v>16955</v>
      </c>
      <c r="E1238" t="s">
        <v>19305</v>
      </c>
      <c r="F1238" t="s">
        <v>11115</v>
      </c>
      <c r="G1238" t="s">
        <v>16838</v>
      </c>
      <c r="H1238" t="s">
        <v>10988</v>
      </c>
      <c r="I1238" t="s">
        <v>20144</v>
      </c>
      <c r="J1238" t="s">
        <v>4363</v>
      </c>
      <c r="K1238">
        <v>519186</v>
      </c>
      <c r="L1238" t="s">
        <v>4363</v>
      </c>
      <c r="M1238">
        <v>1736381</v>
      </c>
      <c r="N1238" t="s">
        <v>4363</v>
      </c>
      <c r="O1238" t="s">
        <v>14864</v>
      </c>
      <c r="P1238" t="s">
        <v>14863</v>
      </c>
      <c r="Q1238">
        <v>8788</v>
      </c>
      <c r="R1238" t="s">
        <v>4363</v>
      </c>
      <c r="S1238">
        <v>30604</v>
      </c>
      <c r="T1238" t="s">
        <v>4363</v>
      </c>
      <c r="V1238" t="s">
        <v>14865</v>
      </c>
      <c r="W1238">
        <v>56622</v>
      </c>
      <c r="X1238">
        <v>8788</v>
      </c>
      <c r="Y1238" t="s">
        <v>4363</v>
      </c>
      <c r="Z1238" t="s">
        <v>14866</v>
      </c>
      <c r="AA1238" t="s">
        <v>10958</v>
      </c>
      <c r="AB1238" t="s">
        <v>10958</v>
      </c>
      <c r="AD1238" t="s">
        <v>14866</v>
      </c>
      <c r="AL1238" t="str">
        <f>IF(PLAYERIDMAP2[[#This Row],[POS]]="C",MAX(AL$1:AL1237)+1,"")</f>
        <v/>
      </c>
      <c r="AM1238" t="str">
        <f>IFERROR(INDEX(PLAYERIDMAP2[PLAYERNAME],MATCH(ROW()-ROW(AM$1),CATCHERS,0)),"")</f>
        <v/>
      </c>
      <c r="AN1238" t="str">
        <f>IF(PLAYERIDMAP2[[#This Row],[POS]]="1B",MAX(AN$1:AN1237)+1,"")</f>
        <v/>
      </c>
      <c r="AO1238" t="str">
        <f>IFERROR(INDEX(PLAYERIDMAP2[PLAYERNAME],MATCH(ROW()-ROW(AO$1),FIRSTBASE,0)),"")</f>
        <v/>
      </c>
      <c r="AP1238" t="str">
        <f>IF(PLAYERIDMAP2[[#This Row],[POS]]="2B",MAX(AP$1:AP1237)+1,"")</f>
        <v/>
      </c>
      <c r="AQ1238" t="str">
        <f>IFERROR(INDEX(PLAYERIDMAP2[PLAYERNAME],MATCH(ROW()-ROW(AQ$1),SECONDBASE,0)),"")</f>
        <v/>
      </c>
      <c r="AR1238" t="str">
        <f>IF(PLAYERIDMAP2[[#This Row],[POS]]="3B",MAX(AR$1:AR1237)+1,"")</f>
        <v/>
      </c>
      <c r="AS1238" t="str">
        <f>IFERROR(INDEX(PLAYERIDMAP2[PLAYERNAME],MATCH(ROW()-ROW(AS$1),THIRDBASE,0)),"")</f>
        <v/>
      </c>
      <c r="AT1238" t="str">
        <f>IF(PLAYERIDMAP2[[#This Row],[POS]]="SS",MAX(AT$1:AT1237)+1,"")</f>
        <v/>
      </c>
      <c r="AU1238" t="str">
        <f>IFERROR(INDEX(PLAYERIDMAP2[PLAYERNAME],MATCH(ROW()-ROW(AU$1),SHORTSTOP,0)),"")</f>
        <v/>
      </c>
      <c r="AV1238" t="str">
        <f>IF(PLAYERIDMAP2[[#This Row],[POS]]="OF",MAX(AV$1:AV1237)+1,"")</f>
        <v/>
      </c>
      <c r="AW1238" t="str">
        <f>IFERROR(INDEX(PLAYERIDMAP2[PLAYERNAME],MATCH(ROW()-ROW(AW$1),OUTFIELD,0)),"")</f>
        <v/>
      </c>
      <c r="AX1238" t="str">
        <f>IF(PLAYERIDMAP2[[#This Row],[POS]]&lt;&gt;"P",MAX(AX$1:AX1237)+1,"")</f>
        <v/>
      </c>
      <c r="AY1238" t="str">
        <f>IFERROR(INDEX(PLAYERIDMAP2[PLAYERNAME],MATCH(ROW()-ROW(AY$1),HITTERS,0)),"")</f>
        <v/>
      </c>
      <c r="AZ1238">
        <f>IF(PLAYERIDMAP2[[#This Row],[POS]]="P",MAX(AZ$1:AZ1237)+1,"")</f>
        <v>580</v>
      </c>
      <c r="BA1238" t="str">
        <f>IFERROR(INDEX(PLAYERIDMAP2[PLAYERNAME],MATCH(ROW()-ROW(BA$1),PITCHERS,0)),"")</f>
        <v/>
      </c>
    </row>
    <row r="1239" spans="1:53" x14ac:dyDescent="0.25">
      <c r="A1239" t="s">
        <v>14867</v>
      </c>
      <c r="B1239" t="s">
        <v>14868</v>
      </c>
      <c r="C1239" s="1">
        <v>25500</v>
      </c>
      <c r="D1239" t="s">
        <v>17976</v>
      </c>
      <c r="E1239" t="s">
        <v>17977</v>
      </c>
      <c r="F1239" t="s">
        <v>11016</v>
      </c>
      <c r="G1239" t="s">
        <v>11016</v>
      </c>
      <c r="H1239" t="s">
        <v>10988</v>
      </c>
      <c r="I1239" t="s">
        <v>17978</v>
      </c>
      <c r="K1239">
        <v>121125</v>
      </c>
      <c r="M1239">
        <v>8011</v>
      </c>
      <c r="N1239" t="s">
        <v>14868</v>
      </c>
      <c r="O1239" t="s">
        <v>16280</v>
      </c>
      <c r="P1239" t="s">
        <v>14867</v>
      </c>
      <c r="S1239">
        <v>2578</v>
      </c>
      <c r="T1239" t="s">
        <v>14868</v>
      </c>
      <c r="V1239" t="s">
        <v>16281</v>
      </c>
      <c r="W1239">
        <v>1176</v>
      </c>
      <c r="AA1239" t="s">
        <v>10958</v>
      </c>
      <c r="AB1239" t="s">
        <v>10958</v>
      </c>
      <c r="AD1239" t="s">
        <v>16706</v>
      </c>
      <c r="AL1239" t="str">
        <f>IF(PLAYERIDMAP2[[#This Row],[POS]]="C",MAX(AL$1:AL1238)+1,"")</f>
        <v/>
      </c>
      <c r="AM1239" t="str">
        <f>IFERROR(INDEX(PLAYERIDMAP2[PLAYERNAME],MATCH(ROW()-ROW(AM$1),CATCHERS,0)),"")</f>
        <v/>
      </c>
      <c r="AN1239" t="str">
        <f>IF(PLAYERIDMAP2[[#This Row],[POS]]="1B",MAX(AN$1:AN1238)+1,"")</f>
        <v/>
      </c>
      <c r="AO1239" t="str">
        <f>IFERROR(INDEX(PLAYERIDMAP2[PLAYERNAME],MATCH(ROW()-ROW(AO$1),FIRSTBASE,0)),"")</f>
        <v/>
      </c>
      <c r="AP1239" t="str">
        <f>IF(PLAYERIDMAP2[[#This Row],[POS]]="2B",MAX(AP$1:AP1238)+1,"")</f>
        <v/>
      </c>
      <c r="AQ1239" t="str">
        <f>IFERROR(INDEX(PLAYERIDMAP2[PLAYERNAME],MATCH(ROW()-ROW(AQ$1),SECONDBASE,0)),"")</f>
        <v/>
      </c>
      <c r="AR1239" t="str">
        <f>IF(PLAYERIDMAP2[[#This Row],[POS]]="3B",MAX(AR$1:AR1238)+1,"")</f>
        <v/>
      </c>
      <c r="AS1239" t="str">
        <f>IFERROR(INDEX(PLAYERIDMAP2[PLAYERNAME],MATCH(ROW()-ROW(AS$1),THIRDBASE,0)),"")</f>
        <v/>
      </c>
      <c r="AT1239" t="str">
        <f>IF(PLAYERIDMAP2[[#This Row],[POS]]="SS",MAX(AT$1:AT1238)+1,"")</f>
        <v/>
      </c>
      <c r="AU1239" t="str">
        <f>IFERROR(INDEX(PLAYERIDMAP2[PLAYERNAME],MATCH(ROW()-ROW(AU$1),SHORTSTOP,0)),"")</f>
        <v/>
      </c>
      <c r="AV1239" t="str">
        <f>IF(PLAYERIDMAP2[[#This Row],[POS]]="OF",MAX(AV$1:AV1238)+1,"")</f>
        <v/>
      </c>
      <c r="AW1239" t="str">
        <f>IFERROR(INDEX(PLAYERIDMAP2[PLAYERNAME],MATCH(ROW()-ROW(AW$1),OUTFIELD,0)),"")</f>
        <v/>
      </c>
      <c r="AX1239" t="str">
        <f>IF(PLAYERIDMAP2[[#This Row],[POS]]&lt;&gt;"P",MAX(AX$1:AX1238)+1,"")</f>
        <v/>
      </c>
      <c r="AY1239" t="str">
        <f>IFERROR(INDEX(PLAYERIDMAP2[PLAYERNAME],MATCH(ROW()-ROW(AY$1),HITTERS,0)),"")</f>
        <v/>
      </c>
      <c r="AZ1239">
        <f>IF(PLAYERIDMAP2[[#This Row],[POS]]="P",MAX(AZ$1:AZ1238)+1,"")</f>
        <v>581</v>
      </c>
      <c r="BA1239" t="str">
        <f>IFERROR(INDEX(PLAYERIDMAP2[PLAYERNAME],MATCH(ROW()-ROW(BA$1),PITCHERS,0)),"")</f>
        <v/>
      </c>
    </row>
    <row r="1240" spans="1:53" x14ac:dyDescent="0.25">
      <c r="A1240" t="s">
        <v>14869</v>
      </c>
      <c r="B1240" t="s">
        <v>4661</v>
      </c>
      <c r="C1240" s="1">
        <v>30407</v>
      </c>
      <c r="D1240" t="s">
        <v>17877</v>
      </c>
      <c r="E1240" t="s">
        <v>19331</v>
      </c>
      <c r="F1240" t="s">
        <v>11373</v>
      </c>
      <c r="G1240" t="s">
        <v>16838</v>
      </c>
      <c r="H1240" t="s">
        <v>5706</v>
      </c>
      <c r="I1240" t="s">
        <v>19332</v>
      </c>
      <c r="J1240" t="s">
        <v>4661</v>
      </c>
      <c r="K1240">
        <v>489242</v>
      </c>
      <c r="L1240" t="s">
        <v>4661</v>
      </c>
      <c r="M1240">
        <v>1647782</v>
      </c>
      <c r="N1240" t="s">
        <v>4661</v>
      </c>
      <c r="O1240" t="s">
        <v>14870</v>
      </c>
      <c r="P1240" t="s">
        <v>14869</v>
      </c>
      <c r="Q1240">
        <v>8768</v>
      </c>
      <c r="R1240" t="s">
        <v>4661</v>
      </c>
      <c r="V1240" t="s">
        <v>14871</v>
      </c>
      <c r="W1240">
        <v>46601</v>
      </c>
      <c r="X1240">
        <v>8768</v>
      </c>
      <c r="Y1240" t="s">
        <v>4661</v>
      </c>
      <c r="Z1240" t="s">
        <v>16707</v>
      </c>
      <c r="AA1240" t="s">
        <v>10958</v>
      </c>
      <c r="AB1240" t="s">
        <v>5703</v>
      </c>
      <c r="AD1240" t="s">
        <v>16707</v>
      </c>
      <c r="AL1240" t="str">
        <f>IF(PLAYERIDMAP2[[#This Row],[POS]]="C",MAX(AL$1:AL1239)+1,"")</f>
        <v/>
      </c>
      <c r="AM1240" t="str">
        <f>IFERROR(INDEX(PLAYERIDMAP2[PLAYERNAME],MATCH(ROW()-ROW(AM$1),CATCHERS,0)),"")</f>
        <v/>
      </c>
      <c r="AN1240" t="str">
        <f>IF(PLAYERIDMAP2[[#This Row],[POS]]="1B",MAX(AN$1:AN1239)+1,"")</f>
        <v/>
      </c>
      <c r="AO1240" t="str">
        <f>IFERROR(INDEX(PLAYERIDMAP2[PLAYERNAME],MATCH(ROW()-ROW(AO$1),FIRSTBASE,0)),"")</f>
        <v/>
      </c>
      <c r="AP1240">
        <f>IF(PLAYERIDMAP2[[#This Row],[POS]]="2B",MAX(AP$1:AP1239)+1,"")</f>
        <v>92</v>
      </c>
      <c r="AQ1240" t="str">
        <f>IFERROR(INDEX(PLAYERIDMAP2[PLAYERNAME],MATCH(ROW()-ROW(AQ$1),SECONDBASE,0)),"")</f>
        <v/>
      </c>
      <c r="AR1240" t="str">
        <f>IF(PLAYERIDMAP2[[#This Row],[POS]]="3B",MAX(AR$1:AR1239)+1,"")</f>
        <v/>
      </c>
      <c r="AS1240" t="str">
        <f>IFERROR(INDEX(PLAYERIDMAP2[PLAYERNAME],MATCH(ROW()-ROW(AS$1),THIRDBASE,0)),"")</f>
        <v/>
      </c>
      <c r="AT1240" t="str">
        <f>IF(PLAYERIDMAP2[[#This Row],[POS]]="SS",MAX(AT$1:AT1239)+1,"")</f>
        <v/>
      </c>
      <c r="AU1240" t="str">
        <f>IFERROR(INDEX(PLAYERIDMAP2[PLAYERNAME],MATCH(ROW()-ROW(AU$1),SHORTSTOP,0)),"")</f>
        <v/>
      </c>
      <c r="AV1240" t="str">
        <f>IF(PLAYERIDMAP2[[#This Row],[POS]]="OF",MAX(AV$1:AV1239)+1,"")</f>
        <v/>
      </c>
      <c r="AW1240" t="str">
        <f>IFERROR(INDEX(PLAYERIDMAP2[PLAYERNAME],MATCH(ROW()-ROW(AW$1),OUTFIELD,0)),"")</f>
        <v/>
      </c>
      <c r="AX1240">
        <f>IF(PLAYERIDMAP2[[#This Row],[POS]]&lt;&gt;"P",MAX(AX$1:AX1239)+1,"")</f>
        <v>658</v>
      </c>
      <c r="AY1240" t="str">
        <f>IFERROR(INDEX(PLAYERIDMAP2[PLAYERNAME],MATCH(ROW()-ROW(AY$1),HITTERS,0)),"")</f>
        <v/>
      </c>
      <c r="AZ1240" t="str">
        <f>IF(PLAYERIDMAP2[[#This Row],[POS]]="P",MAX(AZ$1:AZ1239)+1,"")</f>
        <v/>
      </c>
      <c r="BA1240" t="str">
        <f>IFERROR(INDEX(PLAYERIDMAP2[PLAYERNAME],MATCH(ROW()-ROW(BA$1),PITCHERS,0)),"")</f>
        <v/>
      </c>
    </row>
    <row r="1241" spans="1:53" x14ac:dyDescent="0.25">
      <c r="A1241" t="s">
        <v>14872</v>
      </c>
      <c r="B1241" t="s">
        <v>10389</v>
      </c>
      <c r="C1241" s="1">
        <v>30571</v>
      </c>
      <c r="D1241" t="s">
        <v>17206</v>
      </c>
      <c r="E1241" t="s">
        <v>20503</v>
      </c>
      <c r="F1241" t="s">
        <v>11092</v>
      </c>
      <c r="G1241" t="s">
        <v>16838</v>
      </c>
      <c r="H1241" t="s">
        <v>10988</v>
      </c>
      <c r="I1241" t="s">
        <v>20504</v>
      </c>
      <c r="J1241" t="s">
        <v>10389</v>
      </c>
      <c r="K1241">
        <v>453385</v>
      </c>
      <c r="L1241" t="s">
        <v>10389</v>
      </c>
      <c r="M1241">
        <v>1103052</v>
      </c>
      <c r="N1241" t="s">
        <v>10389</v>
      </c>
      <c r="O1241" t="s">
        <v>14873</v>
      </c>
      <c r="P1241" t="s">
        <v>14872</v>
      </c>
      <c r="Q1241">
        <v>8309</v>
      </c>
      <c r="R1241" t="s">
        <v>10389</v>
      </c>
      <c r="S1241">
        <v>29195</v>
      </c>
      <c r="T1241" t="s">
        <v>10389</v>
      </c>
      <c r="V1241" t="s">
        <v>14874</v>
      </c>
      <c r="W1241">
        <v>48674</v>
      </c>
      <c r="X1241">
        <v>8309</v>
      </c>
      <c r="Y1241" t="s">
        <v>10389</v>
      </c>
      <c r="Z1241" t="s">
        <v>16282</v>
      </c>
      <c r="AA1241" t="s">
        <v>10958</v>
      </c>
      <c r="AB1241" t="s">
        <v>10958</v>
      </c>
      <c r="AD1241" t="s">
        <v>16282</v>
      </c>
      <c r="AF1241" t="s">
        <v>10389</v>
      </c>
      <c r="AG1241">
        <v>5796</v>
      </c>
      <c r="AH1241" t="s">
        <v>10389</v>
      </c>
      <c r="AL1241" t="str">
        <f>IF(PLAYERIDMAP2[[#This Row],[POS]]="C",MAX(AL$1:AL1240)+1,"")</f>
        <v/>
      </c>
      <c r="AM1241" t="str">
        <f>IFERROR(INDEX(PLAYERIDMAP2[PLAYERNAME],MATCH(ROW()-ROW(AM$1),CATCHERS,0)),"")</f>
        <v/>
      </c>
      <c r="AN1241" t="str">
        <f>IF(PLAYERIDMAP2[[#This Row],[POS]]="1B",MAX(AN$1:AN1240)+1,"")</f>
        <v/>
      </c>
      <c r="AO1241" t="str">
        <f>IFERROR(INDEX(PLAYERIDMAP2[PLAYERNAME],MATCH(ROW()-ROW(AO$1),FIRSTBASE,0)),"")</f>
        <v/>
      </c>
      <c r="AP1241" t="str">
        <f>IF(PLAYERIDMAP2[[#This Row],[POS]]="2B",MAX(AP$1:AP1240)+1,"")</f>
        <v/>
      </c>
      <c r="AQ1241" t="str">
        <f>IFERROR(INDEX(PLAYERIDMAP2[PLAYERNAME],MATCH(ROW()-ROW(AQ$1),SECONDBASE,0)),"")</f>
        <v/>
      </c>
      <c r="AR1241" t="str">
        <f>IF(PLAYERIDMAP2[[#This Row],[POS]]="3B",MAX(AR$1:AR1240)+1,"")</f>
        <v/>
      </c>
      <c r="AS1241" t="str">
        <f>IFERROR(INDEX(PLAYERIDMAP2[PLAYERNAME],MATCH(ROW()-ROW(AS$1),THIRDBASE,0)),"")</f>
        <v/>
      </c>
      <c r="AT1241" t="str">
        <f>IF(PLAYERIDMAP2[[#This Row],[POS]]="SS",MAX(AT$1:AT1240)+1,"")</f>
        <v/>
      </c>
      <c r="AU1241" t="str">
        <f>IFERROR(INDEX(PLAYERIDMAP2[PLAYERNAME],MATCH(ROW()-ROW(AU$1),SHORTSTOP,0)),"")</f>
        <v/>
      </c>
      <c r="AV1241" t="str">
        <f>IF(PLAYERIDMAP2[[#This Row],[POS]]="OF",MAX(AV$1:AV1240)+1,"")</f>
        <v/>
      </c>
      <c r="AW1241" t="str">
        <f>IFERROR(INDEX(PLAYERIDMAP2[PLAYERNAME],MATCH(ROW()-ROW(AW$1),OUTFIELD,0)),"")</f>
        <v/>
      </c>
      <c r="AX1241" t="str">
        <f>IF(PLAYERIDMAP2[[#This Row],[POS]]&lt;&gt;"P",MAX(AX$1:AX1240)+1,"")</f>
        <v/>
      </c>
      <c r="AY1241" t="str">
        <f>IFERROR(INDEX(PLAYERIDMAP2[PLAYERNAME],MATCH(ROW()-ROW(AY$1),HITTERS,0)),"")</f>
        <v/>
      </c>
      <c r="AZ1241">
        <f>IF(PLAYERIDMAP2[[#This Row],[POS]]="P",MAX(AZ$1:AZ1240)+1,"")</f>
        <v>582</v>
      </c>
      <c r="BA1241" t="str">
        <f>IFERROR(INDEX(PLAYERIDMAP2[PLAYERNAME],MATCH(ROW()-ROW(BA$1),PITCHERS,0)),"")</f>
        <v/>
      </c>
    </row>
    <row r="1242" spans="1:53" x14ac:dyDescent="0.25">
      <c r="A1242" t="s">
        <v>14875</v>
      </c>
      <c r="B1242" t="s">
        <v>10859</v>
      </c>
      <c r="C1242" s="1">
        <v>32290</v>
      </c>
      <c r="D1242" t="s">
        <v>17464</v>
      </c>
      <c r="E1242" t="s">
        <v>18866</v>
      </c>
      <c r="F1242" t="s">
        <v>11087</v>
      </c>
      <c r="G1242" t="s">
        <v>14693</v>
      </c>
      <c r="H1242" t="s">
        <v>10988</v>
      </c>
      <c r="I1242" t="s">
        <v>18867</v>
      </c>
      <c r="J1242" t="s">
        <v>10859</v>
      </c>
      <c r="K1242">
        <v>572070</v>
      </c>
      <c r="L1242" t="s">
        <v>10859</v>
      </c>
      <c r="M1242">
        <v>1741652</v>
      </c>
      <c r="N1242" t="s">
        <v>10859</v>
      </c>
      <c r="O1242" t="s">
        <v>14876</v>
      </c>
      <c r="P1242" t="s">
        <v>14875</v>
      </c>
      <c r="Q1242">
        <v>9012</v>
      </c>
      <c r="R1242" t="s">
        <v>10859</v>
      </c>
      <c r="S1242">
        <v>30892</v>
      </c>
      <c r="T1242" t="s">
        <v>10859</v>
      </c>
      <c r="V1242" t="s">
        <v>14877</v>
      </c>
      <c r="W1242">
        <v>60655</v>
      </c>
      <c r="X1242">
        <v>9012</v>
      </c>
      <c r="Y1242" t="s">
        <v>10859</v>
      </c>
      <c r="Z1242" t="s">
        <v>14878</v>
      </c>
      <c r="AA1242" t="s">
        <v>5703</v>
      </c>
      <c r="AB1242" t="s">
        <v>5703</v>
      </c>
      <c r="AC1242" t="s">
        <v>10859</v>
      </c>
      <c r="AD1242" t="s">
        <v>14878</v>
      </c>
      <c r="AE1242">
        <v>11005</v>
      </c>
      <c r="AF1242" t="s">
        <v>10859</v>
      </c>
      <c r="AG1242">
        <v>13019</v>
      </c>
      <c r="AH1242" t="s">
        <v>10859</v>
      </c>
      <c r="AL1242" t="str">
        <f>IF(PLAYERIDMAP2[[#This Row],[POS]]="C",MAX(AL$1:AL1241)+1,"")</f>
        <v/>
      </c>
      <c r="AM1242" t="str">
        <f>IFERROR(INDEX(PLAYERIDMAP2[PLAYERNAME],MATCH(ROW()-ROW(AM$1),CATCHERS,0)),"")</f>
        <v/>
      </c>
      <c r="AN1242" t="str">
        <f>IF(PLAYERIDMAP2[[#This Row],[POS]]="1B",MAX(AN$1:AN1241)+1,"")</f>
        <v/>
      </c>
      <c r="AO1242" t="str">
        <f>IFERROR(INDEX(PLAYERIDMAP2[PLAYERNAME],MATCH(ROW()-ROW(AO$1),FIRSTBASE,0)),"")</f>
        <v/>
      </c>
      <c r="AP1242" t="str">
        <f>IF(PLAYERIDMAP2[[#This Row],[POS]]="2B",MAX(AP$1:AP1241)+1,"")</f>
        <v/>
      </c>
      <c r="AQ1242" t="str">
        <f>IFERROR(INDEX(PLAYERIDMAP2[PLAYERNAME],MATCH(ROW()-ROW(AQ$1),SECONDBASE,0)),"")</f>
        <v/>
      </c>
      <c r="AR1242" t="str">
        <f>IF(PLAYERIDMAP2[[#This Row],[POS]]="3B",MAX(AR$1:AR1241)+1,"")</f>
        <v/>
      </c>
      <c r="AS1242" t="str">
        <f>IFERROR(INDEX(PLAYERIDMAP2[PLAYERNAME],MATCH(ROW()-ROW(AS$1),THIRDBASE,0)),"")</f>
        <v/>
      </c>
      <c r="AT1242" t="str">
        <f>IF(PLAYERIDMAP2[[#This Row],[POS]]="SS",MAX(AT$1:AT1241)+1,"")</f>
        <v/>
      </c>
      <c r="AU1242" t="str">
        <f>IFERROR(INDEX(PLAYERIDMAP2[PLAYERNAME],MATCH(ROW()-ROW(AU$1),SHORTSTOP,0)),"")</f>
        <v/>
      </c>
      <c r="AV1242" t="str">
        <f>IF(PLAYERIDMAP2[[#This Row],[POS]]="OF",MAX(AV$1:AV1241)+1,"")</f>
        <v/>
      </c>
      <c r="AW1242" t="str">
        <f>IFERROR(INDEX(PLAYERIDMAP2[PLAYERNAME],MATCH(ROW()-ROW(AW$1),OUTFIELD,0)),"")</f>
        <v/>
      </c>
      <c r="AX1242" t="str">
        <f>IF(PLAYERIDMAP2[[#This Row],[POS]]&lt;&gt;"P",MAX(AX$1:AX1241)+1,"")</f>
        <v/>
      </c>
      <c r="AY1242" t="str">
        <f>IFERROR(INDEX(PLAYERIDMAP2[PLAYERNAME],MATCH(ROW()-ROW(AY$1),HITTERS,0)),"")</f>
        <v/>
      </c>
      <c r="AZ1242">
        <f>IF(PLAYERIDMAP2[[#This Row],[POS]]="P",MAX(AZ$1:AZ1241)+1,"")</f>
        <v>583</v>
      </c>
      <c r="BA1242" t="str">
        <f>IFERROR(INDEX(PLAYERIDMAP2[PLAYERNAME],MATCH(ROW()-ROW(BA$1),PITCHERS,0)),"")</f>
        <v/>
      </c>
    </row>
    <row r="1243" spans="1:53" x14ac:dyDescent="0.25">
      <c r="A1243" t="s">
        <v>14879</v>
      </c>
      <c r="B1243" t="s">
        <v>8858</v>
      </c>
      <c r="C1243" s="1">
        <v>29097</v>
      </c>
      <c r="D1243" t="s">
        <v>17413</v>
      </c>
      <c r="E1243" t="s">
        <v>20345</v>
      </c>
      <c r="F1243" t="s">
        <v>11119</v>
      </c>
      <c r="G1243" t="s">
        <v>14693</v>
      </c>
      <c r="H1243" t="s">
        <v>10988</v>
      </c>
      <c r="I1243" t="s">
        <v>20346</v>
      </c>
      <c r="J1243" t="s">
        <v>8858</v>
      </c>
      <c r="K1243">
        <v>446341</v>
      </c>
      <c r="L1243" t="s">
        <v>8858</v>
      </c>
      <c r="M1243">
        <v>1626568</v>
      </c>
      <c r="N1243" t="s">
        <v>8858</v>
      </c>
      <c r="O1243" t="s">
        <v>14880</v>
      </c>
      <c r="P1243" t="s">
        <v>14879</v>
      </c>
      <c r="Q1243">
        <v>8311</v>
      </c>
      <c r="R1243" t="s">
        <v>8858</v>
      </c>
      <c r="V1243" t="s">
        <v>14881</v>
      </c>
      <c r="W1243">
        <v>57747</v>
      </c>
      <c r="Z1243" t="s">
        <v>16708</v>
      </c>
      <c r="AA1243" t="s">
        <v>5703</v>
      </c>
      <c r="AB1243" t="s">
        <v>5703</v>
      </c>
      <c r="AD1243" t="s">
        <v>16708</v>
      </c>
      <c r="AL1243" t="str">
        <f>IF(PLAYERIDMAP2[[#This Row],[POS]]="C",MAX(AL$1:AL1242)+1,"")</f>
        <v/>
      </c>
      <c r="AM1243" t="str">
        <f>IFERROR(INDEX(PLAYERIDMAP2[PLAYERNAME],MATCH(ROW()-ROW(AM$1),CATCHERS,0)),"")</f>
        <v/>
      </c>
      <c r="AN1243" t="str">
        <f>IF(PLAYERIDMAP2[[#This Row],[POS]]="1B",MAX(AN$1:AN1242)+1,"")</f>
        <v/>
      </c>
      <c r="AO1243" t="str">
        <f>IFERROR(INDEX(PLAYERIDMAP2[PLAYERNAME],MATCH(ROW()-ROW(AO$1),FIRSTBASE,0)),"")</f>
        <v/>
      </c>
      <c r="AP1243" t="str">
        <f>IF(PLAYERIDMAP2[[#This Row],[POS]]="2B",MAX(AP$1:AP1242)+1,"")</f>
        <v/>
      </c>
      <c r="AQ1243" t="str">
        <f>IFERROR(INDEX(PLAYERIDMAP2[PLAYERNAME],MATCH(ROW()-ROW(AQ$1),SECONDBASE,0)),"")</f>
        <v/>
      </c>
      <c r="AR1243" t="str">
        <f>IF(PLAYERIDMAP2[[#This Row],[POS]]="3B",MAX(AR$1:AR1242)+1,"")</f>
        <v/>
      </c>
      <c r="AS1243" t="str">
        <f>IFERROR(INDEX(PLAYERIDMAP2[PLAYERNAME],MATCH(ROW()-ROW(AS$1),THIRDBASE,0)),"")</f>
        <v/>
      </c>
      <c r="AT1243" t="str">
        <f>IF(PLAYERIDMAP2[[#This Row],[POS]]="SS",MAX(AT$1:AT1242)+1,"")</f>
        <v/>
      </c>
      <c r="AU1243" t="str">
        <f>IFERROR(INDEX(PLAYERIDMAP2[PLAYERNAME],MATCH(ROW()-ROW(AU$1),SHORTSTOP,0)),"")</f>
        <v/>
      </c>
      <c r="AV1243" t="str">
        <f>IF(PLAYERIDMAP2[[#This Row],[POS]]="OF",MAX(AV$1:AV1242)+1,"")</f>
        <v/>
      </c>
      <c r="AW1243" t="str">
        <f>IFERROR(INDEX(PLAYERIDMAP2[PLAYERNAME],MATCH(ROW()-ROW(AW$1),OUTFIELD,0)),"")</f>
        <v/>
      </c>
      <c r="AX1243" t="str">
        <f>IF(PLAYERIDMAP2[[#This Row],[POS]]&lt;&gt;"P",MAX(AX$1:AX1242)+1,"")</f>
        <v/>
      </c>
      <c r="AY1243" t="str">
        <f>IFERROR(INDEX(PLAYERIDMAP2[PLAYERNAME],MATCH(ROW()-ROW(AY$1),HITTERS,0)),"")</f>
        <v/>
      </c>
      <c r="AZ1243">
        <f>IF(PLAYERIDMAP2[[#This Row],[POS]]="P",MAX(AZ$1:AZ1242)+1,"")</f>
        <v>584</v>
      </c>
      <c r="BA1243" t="str">
        <f>IFERROR(INDEX(PLAYERIDMAP2[PLAYERNAME],MATCH(ROW()-ROW(BA$1),PITCHERS,0)),"")</f>
        <v/>
      </c>
    </row>
    <row r="1244" spans="1:53" x14ac:dyDescent="0.25">
      <c r="A1244" t="s">
        <v>14882</v>
      </c>
      <c r="B1244" t="s">
        <v>10375</v>
      </c>
      <c r="C1244" s="1">
        <v>32299</v>
      </c>
      <c r="D1244" t="s">
        <v>17599</v>
      </c>
      <c r="E1244" t="s">
        <v>17600</v>
      </c>
      <c r="F1244" t="s">
        <v>11082</v>
      </c>
      <c r="G1244" t="s">
        <v>16838</v>
      </c>
      <c r="H1244" t="s">
        <v>10988</v>
      </c>
      <c r="I1244" t="s">
        <v>17601</v>
      </c>
      <c r="J1244" t="s">
        <v>10375</v>
      </c>
      <c r="K1244">
        <v>516589</v>
      </c>
      <c r="L1244" t="s">
        <v>10375</v>
      </c>
      <c r="M1244">
        <v>2027388</v>
      </c>
      <c r="N1244" t="s">
        <v>10375</v>
      </c>
      <c r="O1244" t="s">
        <v>14883</v>
      </c>
      <c r="P1244" t="s">
        <v>14882</v>
      </c>
      <c r="Q1244">
        <v>9473</v>
      </c>
      <c r="R1244" t="s">
        <v>10375</v>
      </c>
      <c r="S1244">
        <v>31935</v>
      </c>
      <c r="T1244" t="s">
        <v>10375</v>
      </c>
      <c r="V1244" t="s">
        <v>14884</v>
      </c>
      <c r="W1244">
        <v>56638</v>
      </c>
      <c r="X1244">
        <v>9473</v>
      </c>
      <c r="Y1244" t="s">
        <v>10375</v>
      </c>
      <c r="Z1244" t="s">
        <v>14885</v>
      </c>
      <c r="AA1244" t="s">
        <v>5703</v>
      </c>
      <c r="AB1244" t="s">
        <v>5703</v>
      </c>
      <c r="AD1244" t="s">
        <v>14885</v>
      </c>
      <c r="AF1244" t="s">
        <v>10375</v>
      </c>
      <c r="AG1244">
        <v>38173</v>
      </c>
      <c r="AL1244" t="str">
        <f>IF(PLAYERIDMAP2[[#This Row],[POS]]="C",MAX(AL$1:AL1243)+1,"")</f>
        <v/>
      </c>
      <c r="AM1244" t="str">
        <f>IFERROR(INDEX(PLAYERIDMAP2[PLAYERNAME],MATCH(ROW()-ROW(AM$1),CATCHERS,0)),"")</f>
        <v/>
      </c>
      <c r="AN1244" t="str">
        <f>IF(PLAYERIDMAP2[[#This Row],[POS]]="1B",MAX(AN$1:AN1243)+1,"")</f>
        <v/>
      </c>
      <c r="AO1244" t="str">
        <f>IFERROR(INDEX(PLAYERIDMAP2[PLAYERNAME],MATCH(ROW()-ROW(AO$1),FIRSTBASE,0)),"")</f>
        <v/>
      </c>
      <c r="AP1244" t="str">
        <f>IF(PLAYERIDMAP2[[#This Row],[POS]]="2B",MAX(AP$1:AP1243)+1,"")</f>
        <v/>
      </c>
      <c r="AQ1244" t="str">
        <f>IFERROR(INDEX(PLAYERIDMAP2[PLAYERNAME],MATCH(ROW()-ROW(AQ$1),SECONDBASE,0)),"")</f>
        <v/>
      </c>
      <c r="AR1244" t="str">
        <f>IF(PLAYERIDMAP2[[#This Row],[POS]]="3B",MAX(AR$1:AR1243)+1,"")</f>
        <v/>
      </c>
      <c r="AS1244" t="str">
        <f>IFERROR(INDEX(PLAYERIDMAP2[PLAYERNAME],MATCH(ROW()-ROW(AS$1),THIRDBASE,0)),"")</f>
        <v/>
      </c>
      <c r="AT1244" t="str">
        <f>IF(PLAYERIDMAP2[[#This Row],[POS]]="SS",MAX(AT$1:AT1243)+1,"")</f>
        <v/>
      </c>
      <c r="AU1244" t="str">
        <f>IFERROR(INDEX(PLAYERIDMAP2[PLAYERNAME],MATCH(ROW()-ROW(AU$1),SHORTSTOP,0)),"")</f>
        <v/>
      </c>
      <c r="AV1244" t="str">
        <f>IF(PLAYERIDMAP2[[#This Row],[POS]]="OF",MAX(AV$1:AV1243)+1,"")</f>
        <v/>
      </c>
      <c r="AW1244" t="str">
        <f>IFERROR(INDEX(PLAYERIDMAP2[PLAYERNAME],MATCH(ROW()-ROW(AW$1),OUTFIELD,0)),"")</f>
        <v/>
      </c>
      <c r="AX1244" t="str">
        <f>IF(PLAYERIDMAP2[[#This Row],[POS]]&lt;&gt;"P",MAX(AX$1:AX1243)+1,"")</f>
        <v/>
      </c>
      <c r="AY1244" t="str">
        <f>IFERROR(INDEX(PLAYERIDMAP2[PLAYERNAME],MATCH(ROW()-ROW(AY$1),HITTERS,0)),"")</f>
        <v/>
      </c>
      <c r="AZ1244">
        <f>IF(PLAYERIDMAP2[[#This Row],[POS]]="P",MAX(AZ$1:AZ1243)+1,"")</f>
        <v>585</v>
      </c>
      <c r="BA1244" t="str">
        <f>IFERROR(INDEX(PLAYERIDMAP2[PLAYERNAME],MATCH(ROW()-ROW(BA$1),PITCHERS,0)),"")</f>
        <v/>
      </c>
    </row>
    <row r="1245" spans="1:53" x14ac:dyDescent="0.25">
      <c r="A1245" t="s">
        <v>14886</v>
      </c>
      <c r="B1245" t="s">
        <v>5339</v>
      </c>
      <c r="C1245" s="1">
        <v>29635</v>
      </c>
      <c r="D1245" t="s">
        <v>16876</v>
      </c>
      <c r="E1245" t="s">
        <v>17791</v>
      </c>
      <c r="F1245" t="s">
        <v>11138</v>
      </c>
      <c r="G1245" t="s">
        <v>14693</v>
      </c>
      <c r="H1245" t="s">
        <v>10998</v>
      </c>
      <c r="I1245" t="s">
        <v>17792</v>
      </c>
      <c r="J1245" t="s">
        <v>5339</v>
      </c>
      <c r="K1245">
        <v>425567</v>
      </c>
      <c r="L1245" t="s">
        <v>5339</v>
      </c>
      <c r="M1245">
        <v>383411</v>
      </c>
      <c r="N1245" t="s">
        <v>5339</v>
      </c>
      <c r="O1245" t="s">
        <v>14887</v>
      </c>
      <c r="P1245" t="s">
        <v>14886</v>
      </c>
      <c r="Q1245">
        <v>7254</v>
      </c>
      <c r="R1245" t="s">
        <v>5339</v>
      </c>
      <c r="S1245">
        <v>5880</v>
      </c>
      <c r="T1245" t="s">
        <v>5339</v>
      </c>
      <c r="U1245" t="s">
        <v>5339</v>
      </c>
      <c r="V1245" t="s">
        <v>14888</v>
      </c>
      <c r="W1245">
        <v>31640</v>
      </c>
      <c r="X1245">
        <v>7254</v>
      </c>
      <c r="Y1245" t="s">
        <v>5339</v>
      </c>
      <c r="Z1245" t="s">
        <v>14889</v>
      </c>
      <c r="AA1245" t="s">
        <v>5703</v>
      </c>
      <c r="AB1245" t="s">
        <v>5703</v>
      </c>
      <c r="AC1245" t="s">
        <v>5339</v>
      </c>
      <c r="AD1245" t="s">
        <v>14889</v>
      </c>
      <c r="AE1245">
        <v>7112</v>
      </c>
      <c r="AF1245" t="s">
        <v>5339</v>
      </c>
      <c r="AG1245">
        <v>5331</v>
      </c>
      <c r="AH1245" t="s">
        <v>5339</v>
      </c>
      <c r="AL1245" t="str">
        <f>IF(PLAYERIDMAP2[[#This Row],[POS]]="C",MAX(AL$1:AL1244)+1,"")</f>
        <v/>
      </c>
      <c r="AM1245" t="str">
        <f>IFERROR(INDEX(PLAYERIDMAP2[PLAYERNAME],MATCH(ROW()-ROW(AM$1),CATCHERS,0)),"")</f>
        <v/>
      </c>
      <c r="AN1245" t="str">
        <f>IF(PLAYERIDMAP2[[#This Row],[POS]]="1B",MAX(AN$1:AN1244)+1,"")</f>
        <v/>
      </c>
      <c r="AO1245" t="str">
        <f>IFERROR(INDEX(PLAYERIDMAP2[PLAYERNAME],MATCH(ROW()-ROW(AO$1),FIRSTBASE,0)),"")</f>
        <v/>
      </c>
      <c r="AP1245" t="str">
        <f>IF(PLAYERIDMAP2[[#This Row],[POS]]="2B",MAX(AP$1:AP1244)+1,"")</f>
        <v/>
      </c>
      <c r="AQ1245" t="str">
        <f>IFERROR(INDEX(PLAYERIDMAP2[PLAYERNAME],MATCH(ROW()-ROW(AQ$1),SECONDBASE,0)),"")</f>
        <v/>
      </c>
      <c r="AR1245" t="str">
        <f>IF(PLAYERIDMAP2[[#This Row],[POS]]="3B",MAX(AR$1:AR1244)+1,"")</f>
        <v/>
      </c>
      <c r="AS1245" t="str">
        <f>IFERROR(INDEX(PLAYERIDMAP2[PLAYERNAME],MATCH(ROW()-ROW(AS$1),THIRDBASE,0)),"")</f>
        <v/>
      </c>
      <c r="AT1245" t="str">
        <f>IF(PLAYERIDMAP2[[#This Row],[POS]]="SS",MAX(AT$1:AT1244)+1,"")</f>
        <v/>
      </c>
      <c r="AU1245" t="str">
        <f>IFERROR(INDEX(PLAYERIDMAP2[PLAYERNAME],MATCH(ROW()-ROW(AU$1),SHORTSTOP,0)),"")</f>
        <v/>
      </c>
      <c r="AV1245">
        <f>IF(PLAYERIDMAP2[[#This Row],[POS]]="OF",MAX(AV$1:AV1244)+1,"")</f>
        <v>256</v>
      </c>
      <c r="AW1245" t="str">
        <f>IFERROR(INDEX(PLAYERIDMAP2[PLAYERNAME],MATCH(ROW()-ROW(AW$1),OUTFIELD,0)),"")</f>
        <v/>
      </c>
      <c r="AX1245">
        <f>IF(PLAYERIDMAP2[[#This Row],[POS]]&lt;&gt;"P",MAX(AX$1:AX1244)+1,"")</f>
        <v>659</v>
      </c>
      <c r="AY1245" t="str">
        <f>IFERROR(INDEX(PLAYERIDMAP2[PLAYERNAME],MATCH(ROW()-ROW(AY$1),HITTERS,0)),"")</f>
        <v/>
      </c>
      <c r="AZ1245" t="str">
        <f>IF(PLAYERIDMAP2[[#This Row],[POS]]="P",MAX(AZ$1:AZ1244)+1,"")</f>
        <v/>
      </c>
      <c r="BA1245" t="str">
        <f>IFERROR(INDEX(PLAYERIDMAP2[PLAYERNAME],MATCH(ROW()-ROW(BA$1),PITCHERS,0)),"")</f>
        <v/>
      </c>
    </row>
    <row r="1246" spans="1:53" x14ac:dyDescent="0.25">
      <c r="A1246" t="s">
        <v>14890</v>
      </c>
      <c r="B1246" t="s">
        <v>5020</v>
      </c>
      <c r="C1246" s="1">
        <v>28674</v>
      </c>
      <c r="D1246" t="s">
        <v>17930</v>
      </c>
      <c r="E1246" t="s">
        <v>18608</v>
      </c>
      <c r="F1246" t="s">
        <v>11016</v>
      </c>
      <c r="G1246" t="s">
        <v>11016</v>
      </c>
      <c r="H1246" t="s">
        <v>10998</v>
      </c>
      <c r="I1246" t="s">
        <v>18609</v>
      </c>
      <c r="J1246" t="s">
        <v>5020</v>
      </c>
      <c r="K1246">
        <v>407487</v>
      </c>
      <c r="L1246" t="s">
        <v>5020</v>
      </c>
      <c r="M1246">
        <v>225428</v>
      </c>
      <c r="N1246" t="s">
        <v>5020</v>
      </c>
      <c r="O1246" t="s">
        <v>14891</v>
      </c>
      <c r="P1246" t="s">
        <v>14890</v>
      </c>
      <c r="Q1246">
        <v>6805</v>
      </c>
      <c r="R1246" t="s">
        <v>5020</v>
      </c>
      <c r="S1246">
        <v>4956</v>
      </c>
      <c r="T1246" t="s">
        <v>5020</v>
      </c>
      <c r="V1246" t="s">
        <v>14892</v>
      </c>
      <c r="W1246">
        <v>1605</v>
      </c>
      <c r="X1246">
        <v>6805</v>
      </c>
      <c r="Y1246" t="s">
        <v>5020</v>
      </c>
      <c r="Z1246" t="s">
        <v>16709</v>
      </c>
      <c r="AA1246" t="s">
        <v>5703</v>
      </c>
      <c r="AB1246" t="s">
        <v>5703</v>
      </c>
      <c r="AD1246" t="s">
        <v>16709</v>
      </c>
      <c r="AL1246" t="str">
        <f>IF(PLAYERIDMAP2[[#This Row],[POS]]="C",MAX(AL$1:AL1245)+1,"")</f>
        <v/>
      </c>
      <c r="AM1246" t="str">
        <f>IFERROR(INDEX(PLAYERIDMAP2[PLAYERNAME],MATCH(ROW()-ROW(AM$1),CATCHERS,0)),"")</f>
        <v/>
      </c>
      <c r="AN1246" t="str">
        <f>IF(PLAYERIDMAP2[[#This Row],[POS]]="1B",MAX(AN$1:AN1245)+1,"")</f>
        <v/>
      </c>
      <c r="AO1246" t="str">
        <f>IFERROR(INDEX(PLAYERIDMAP2[PLAYERNAME],MATCH(ROW()-ROW(AO$1),FIRSTBASE,0)),"")</f>
        <v/>
      </c>
      <c r="AP1246" t="str">
        <f>IF(PLAYERIDMAP2[[#This Row],[POS]]="2B",MAX(AP$1:AP1245)+1,"")</f>
        <v/>
      </c>
      <c r="AQ1246" t="str">
        <f>IFERROR(INDEX(PLAYERIDMAP2[PLAYERNAME],MATCH(ROW()-ROW(AQ$1),SECONDBASE,0)),"")</f>
        <v/>
      </c>
      <c r="AR1246" t="str">
        <f>IF(PLAYERIDMAP2[[#This Row],[POS]]="3B",MAX(AR$1:AR1245)+1,"")</f>
        <v/>
      </c>
      <c r="AS1246" t="str">
        <f>IFERROR(INDEX(PLAYERIDMAP2[PLAYERNAME],MATCH(ROW()-ROW(AS$1),THIRDBASE,0)),"")</f>
        <v/>
      </c>
      <c r="AT1246" t="str">
        <f>IF(PLAYERIDMAP2[[#This Row],[POS]]="SS",MAX(AT$1:AT1245)+1,"")</f>
        <v/>
      </c>
      <c r="AU1246" t="str">
        <f>IFERROR(INDEX(PLAYERIDMAP2[PLAYERNAME],MATCH(ROW()-ROW(AU$1),SHORTSTOP,0)),"")</f>
        <v/>
      </c>
      <c r="AV1246">
        <f>IF(PLAYERIDMAP2[[#This Row],[POS]]="OF",MAX(AV$1:AV1245)+1,"")</f>
        <v>257</v>
      </c>
      <c r="AW1246" t="str">
        <f>IFERROR(INDEX(PLAYERIDMAP2[PLAYERNAME],MATCH(ROW()-ROW(AW$1),OUTFIELD,0)),"")</f>
        <v/>
      </c>
      <c r="AX1246">
        <f>IF(PLAYERIDMAP2[[#This Row],[POS]]&lt;&gt;"P",MAX(AX$1:AX1245)+1,"")</f>
        <v>660</v>
      </c>
      <c r="AY1246" t="str">
        <f>IFERROR(INDEX(PLAYERIDMAP2[PLAYERNAME],MATCH(ROW()-ROW(AY$1),HITTERS,0)),"")</f>
        <v/>
      </c>
      <c r="AZ1246" t="str">
        <f>IF(PLAYERIDMAP2[[#This Row],[POS]]="P",MAX(AZ$1:AZ1245)+1,"")</f>
        <v/>
      </c>
      <c r="BA1246" t="str">
        <f>IFERROR(INDEX(PLAYERIDMAP2[PLAYERNAME],MATCH(ROW()-ROW(BA$1),PITCHERS,0)),"")</f>
        <v/>
      </c>
    </row>
    <row r="1247" spans="1:53" x14ac:dyDescent="0.25">
      <c r="A1247" t="s">
        <v>14893</v>
      </c>
      <c r="B1247" t="s">
        <v>10748</v>
      </c>
      <c r="C1247" s="1">
        <v>25536</v>
      </c>
      <c r="D1247" t="s">
        <v>20688</v>
      </c>
      <c r="E1247" t="s">
        <v>18608</v>
      </c>
      <c r="F1247" t="s">
        <v>11016</v>
      </c>
      <c r="G1247" t="s">
        <v>11016</v>
      </c>
      <c r="H1247" t="s">
        <v>10988</v>
      </c>
      <c r="I1247" t="s">
        <v>20689</v>
      </c>
      <c r="K1247">
        <v>121250</v>
      </c>
      <c r="L1247" t="s">
        <v>10748</v>
      </c>
      <c r="M1247">
        <v>8019</v>
      </c>
      <c r="N1247" t="s">
        <v>10748</v>
      </c>
      <c r="O1247" t="s">
        <v>14894</v>
      </c>
      <c r="P1247" t="s">
        <v>14893</v>
      </c>
      <c r="Q1247">
        <v>5400</v>
      </c>
      <c r="R1247" t="s">
        <v>10748</v>
      </c>
      <c r="S1247">
        <v>3240</v>
      </c>
      <c r="T1247" t="s">
        <v>10748</v>
      </c>
      <c r="V1247" t="s">
        <v>14895</v>
      </c>
      <c r="W1247">
        <v>1604</v>
      </c>
      <c r="X1247">
        <v>5400</v>
      </c>
      <c r="Y1247" t="s">
        <v>10748</v>
      </c>
      <c r="Z1247" t="s">
        <v>16710</v>
      </c>
      <c r="AA1247" t="s">
        <v>5703</v>
      </c>
      <c r="AB1247" t="s">
        <v>5703</v>
      </c>
      <c r="AD1247" t="s">
        <v>16710</v>
      </c>
      <c r="AL1247" t="str">
        <f>IF(PLAYERIDMAP2[[#This Row],[POS]]="C",MAX(AL$1:AL1246)+1,"")</f>
        <v/>
      </c>
      <c r="AM1247" t="str">
        <f>IFERROR(INDEX(PLAYERIDMAP2[PLAYERNAME],MATCH(ROW()-ROW(AM$1),CATCHERS,0)),"")</f>
        <v/>
      </c>
      <c r="AN1247" t="str">
        <f>IF(PLAYERIDMAP2[[#This Row],[POS]]="1B",MAX(AN$1:AN1246)+1,"")</f>
        <v/>
      </c>
      <c r="AO1247" t="str">
        <f>IFERROR(INDEX(PLAYERIDMAP2[PLAYERNAME],MATCH(ROW()-ROW(AO$1),FIRSTBASE,0)),"")</f>
        <v/>
      </c>
      <c r="AP1247" t="str">
        <f>IF(PLAYERIDMAP2[[#This Row],[POS]]="2B",MAX(AP$1:AP1246)+1,"")</f>
        <v/>
      </c>
      <c r="AQ1247" t="str">
        <f>IFERROR(INDEX(PLAYERIDMAP2[PLAYERNAME],MATCH(ROW()-ROW(AQ$1),SECONDBASE,0)),"")</f>
        <v/>
      </c>
      <c r="AR1247" t="str">
        <f>IF(PLAYERIDMAP2[[#This Row],[POS]]="3B",MAX(AR$1:AR1246)+1,"")</f>
        <v/>
      </c>
      <c r="AS1247" t="str">
        <f>IFERROR(INDEX(PLAYERIDMAP2[PLAYERNAME],MATCH(ROW()-ROW(AS$1),THIRDBASE,0)),"")</f>
        <v/>
      </c>
      <c r="AT1247" t="str">
        <f>IF(PLAYERIDMAP2[[#This Row],[POS]]="SS",MAX(AT$1:AT1246)+1,"")</f>
        <v/>
      </c>
      <c r="AU1247" t="str">
        <f>IFERROR(INDEX(PLAYERIDMAP2[PLAYERNAME],MATCH(ROW()-ROW(AU$1),SHORTSTOP,0)),"")</f>
        <v/>
      </c>
      <c r="AV1247" t="str">
        <f>IF(PLAYERIDMAP2[[#This Row],[POS]]="OF",MAX(AV$1:AV1246)+1,"")</f>
        <v/>
      </c>
      <c r="AW1247" t="str">
        <f>IFERROR(INDEX(PLAYERIDMAP2[PLAYERNAME],MATCH(ROW()-ROW(AW$1),OUTFIELD,0)),"")</f>
        <v/>
      </c>
      <c r="AX1247" t="str">
        <f>IF(PLAYERIDMAP2[[#This Row],[POS]]&lt;&gt;"P",MAX(AX$1:AX1246)+1,"")</f>
        <v/>
      </c>
      <c r="AY1247" t="str">
        <f>IFERROR(INDEX(PLAYERIDMAP2[PLAYERNAME],MATCH(ROW()-ROW(AY$1),HITTERS,0)),"")</f>
        <v/>
      </c>
      <c r="AZ1247">
        <f>IF(PLAYERIDMAP2[[#This Row],[POS]]="P",MAX(AZ$1:AZ1246)+1,"")</f>
        <v>586</v>
      </c>
      <c r="BA1247" t="str">
        <f>IFERROR(INDEX(PLAYERIDMAP2[PLAYERNAME],MATCH(ROW()-ROW(BA$1),PITCHERS,0)),"")</f>
        <v/>
      </c>
    </row>
    <row r="1248" spans="1:53" x14ac:dyDescent="0.25">
      <c r="A1248" t="s">
        <v>14896</v>
      </c>
      <c r="B1248" t="s">
        <v>4922</v>
      </c>
      <c r="C1248" s="1">
        <v>30528</v>
      </c>
      <c r="D1248" t="s">
        <v>19694</v>
      </c>
      <c r="E1248" t="s">
        <v>18608</v>
      </c>
      <c r="F1248" t="s">
        <v>11142</v>
      </c>
      <c r="G1248" t="s">
        <v>14693</v>
      </c>
      <c r="H1248" t="s">
        <v>11110</v>
      </c>
      <c r="I1248" t="s">
        <v>19695</v>
      </c>
      <c r="J1248" t="s">
        <v>4922</v>
      </c>
      <c r="K1248">
        <v>425784</v>
      </c>
      <c r="L1248" t="s">
        <v>4922</v>
      </c>
      <c r="M1248">
        <v>390822</v>
      </c>
      <c r="N1248" t="s">
        <v>4922</v>
      </c>
      <c r="O1248" t="s">
        <v>14897</v>
      </c>
      <c r="P1248" t="s">
        <v>14896</v>
      </c>
      <c r="Q1248">
        <v>7458</v>
      </c>
      <c r="R1248" t="s">
        <v>4922</v>
      </c>
      <c r="S1248">
        <v>6128</v>
      </c>
      <c r="T1248" t="s">
        <v>4922</v>
      </c>
      <c r="V1248" t="s">
        <v>14898</v>
      </c>
      <c r="W1248">
        <v>41774</v>
      </c>
      <c r="X1248">
        <v>7458</v>
      </c>
      <c r="Y1248" t="s">
        <v>4922</v>
      </c>
      <c r="Z1248" t="s">
        <v>14899</v>
      </c>
      <c r="AA1248" t="s">
        <v>5703</v>
      </c>
      <c r="AB1248" t="s">
        <v>5703</v>
      </c>
      <c r="AC1248" t="s">
        <v>4922</v>
      </c>
      <c r="AD1248" t="s">
        <v>14899</v>
      </c>
      <c r="AE1248">
        <v>8168</v>
      </c>
      <c r="AF1248" t="s">
        <v>4922</v>
      </c>
      <c r="AG1248">
        <v>13098</v>
      </c>
      <c r="AH1248" t="s">
        <v>4922</v>
      </c>
      <c r="AL1248">
        <f>IF(PLAYERIDMAP2[[#This Row],[POS]]="C",MAX(AL$1:AL1247)+1,"")</f>
        <v>91</v>
      </c>
      <c r="AM1248" t="str">
        <f>IFERROR(INDEX(PLAYERIDMAP2[PLAYERNAME],MATCH(ROW()-ROW(AM$1),CATCHERS,0)),"")</f>
        <v/>
      </c>
      <c r="AN1248" t="str">
        <f>IF(PLAYERIDMAP2[[#This Row],[POS]]="1B",MAX(AN$1:AN1247)+1,"")</f>
        <v/>
      </c>
      <c r="AO1248" t="str">
        <f>IFERROR(INDEX(PLAYERIDMAP2[PLAYERNAME],MATCH(ROW()-ROW(AO$1),FIRSTBASE,0)),"")</f>
        <v/>
      </c>
      <c r="AP1248" t="str">
        <f>IF(PLAYERIDMAP2[[#This Row],[POS]]="2B",MAX(AP$1:AP1247)+1,"")</f>
        <v/>
      </c>
      <c r="AQ1248" t="str">
        <f>IFERROR(INDEX(PLAYERIDMAP2[PLAYERNAME],MATCH(ROW()-ROW(AQ$1),SECONDBASE,0)),"")</f>
        <v/>
      </c>
      <c r="AR1248" t="str">
        <f>IF(PLAYERIDMAP2[[#This Row],[POS]]="3B",MAX(AR$1:AR1247)+1,"")</f>
        <v/>
      </c>
      <c r="AS1248" t="str">
        <f>IFERROR(INDEX(PLAYERIDMAP2[PLAYERNAME],MATCH(ROW()-ROW(AS$1),THIRDBASE,0)),"")</f>
        <v/>
      </c>
      <c r="AT1248" t="str">
        <f>IF(PLAYERIDMAP2[[#This Row],[POS]]="SS",MAX(AT$1:AT1247)+1,"")</f>
        <v/>
      </c>
      <c r="AU1248" t="str">
        <f>IFERROR(INDEX(PLAYERIDMAP2[PLAYERNAME],MATCH(ROW()-ROW(AU$1),SHORTSTOP,0)),"")</f>
        <v/>
      </c>
      <c r="AV1248" t="str">
        <f>IF(PLAYERIDMAP2[[#This Row],[POS]]="OF",MAX(AV$1:AV1247)+1,"")</f>
        <v/>
      </c>
      <c r="AW1248" t="str">
        <f>IFERROR(INDEX(PLAYERIDMAP2[PLAYERNAME],MATCH(ROW()-ROW(AW$1),OUTFIELD,0)),"")</f>
        <v/>
      </c>
      <c r="AX1248">
        <f>IF(PLAYERIDMAP2[[#This Row],[POS]]&lt;&gt;"P",MAX(AX$1:AX1247)+1,"")</f>
        <v>661</v>
      </c>
      <c r="AY1248" t="str">
        <f>IFERROR(INDEX(PLAYERIDMAP2[PLAYERNAME],MATCH(ROW()-ROW(AY$1),HITTERS,0)),"")</f>
        <v/>
      </c>
      <c r="AZ1248" t="str">
        <f>IF(PLAYERIDMAP2[[#This Row],[POS]]="P",MAX(AZ$1:AZ1247)+1,"")</f>
        <v/>
      </c>
      <c r="BA1248" t="str">
        <f>IFERROR(INDEX(PLAYERIDMAP2[PLAYERNAME],MATCH(ROW()-ROW(BA$1),PITCHERS,0)),"")</f>
        <v/>
      </c>
    </row>
    <row r="1249" spans="1:53" x14ac:dyDescent="0.25">
      <c r="A1249" t="s">
        <v>14900</v>
      </c>
      <c r="B1249" t="s">
        <v>5672</v>
      </c>
      <c r="C1249" s="1">
        <v>32728</v>
      </c>
      <c r="D1249" t="s">
        <v>17056</v>
      </c>
      <c r="E1249" t="s">
        <v>17068</v>
      </c>
      <c r="F1249" t="s">
        <v>11053</v>
      </c>
      <c r="G1249" t="s">
        <v>16838</v>
      </c>
      <c r="H1249" t="s">
        <v>11003</v>
      </c>
      <c r="I1249" t="s">
        <v>17069</v>
      </c>
      <c r="J1249" t="s">
        <v>5672</v>
      </c>
      <c r="K1249">
        <v>519203</v>
      </c>
      <c r="L1249" t="s">
        <v>5672</v>
      </c>
      <c r="M1249">
        <v>1670417</v>
      </c>
      <c r="N1249" t="s">
        <v>5672</v>
      </c>
      <c r="O1249" t="s">
        <v>14901</v>
      </c>
      <c r="P1249" t="s">
        <v>14900</v>
      </c>
      <c r="Q1249">
        <v>8868</v>
      </c>
      <c r="R1249" t="s">
        <v>5672</v>
      </c>
      <c r="S1249">
        <v>30782</v>
      </c>
      <c r="T1249" t="s">
        <v>5672</v>
      </c>
      <c r="U1249" t="s">
        <v>5672</v>
      </c>
      <c r="V1249" t="s">
        <v>14902</v>
      </c>
      <c r="W1249">
        <v>57514</v>
      </c>
      <c r="X1249">
        <v>8868</v>
      </c>
      <c r="Y1249" t="s">
        <v>5672</v>
      </c>
      <c r="Z1249" t="s">
        <v>14903</v>
      </c>
      <c r="AA1249" t="s">
        <v>10958</v>
      </c>
      <c r="AB1249" t="s">
        <v>10958</v>
      </c>
      <c r="AC1249" t="s">
        <v>5672</v>
      </c>
      <c r="AD1249" t="s">
        <v>14903</v>
      </c>
      <c r="AE1249">
        <v>10174</v>
      </c>
      <c r="AF1249" t="s">
        <v>5672</v>
      </c>
      <c r="AG1249">
        <v>12940</v>
      </c>
      <c r="AH1249" t="s">
        <v>5672</v>
      </c>
      <c r="AL1249" t="str">
        <f>IF(PLAYERIDMAP2[[#This Row],[POS]]="C",MAX(AL$1:AL1248)+1,"")</f>
        <v/>
      </c>
      <c r="AM1249" t="str">
        <f>IFERROR(INDEX(PLAYERIDMAP2[PLAYERNAME],MATCH(ROW()-ROW(AM$1),CATCHERS,0)),"")</f>
        <v/>
      </c>
      <c r="AN1249">
        <f>IF(PLAYERIDMAP2[[#This Row],[POS]]="1B",MAX(AN$1:AN1248)+1,"")</f>
        <v>70</v>
      </c>
      <c r="AO1249" t="str">
        <f>IFERROR(INDEX(PLAYERIDMAP2[PLAYERNAME],MATCH(ROW()-ROW(AO$1),FIRSTBASE,0)),"")</f>
        <v/>
      </c>
      <c r="AP1249" t="str">
        <f>IF(PLAYERIDMAP2[[#This Row],[POS]]="2B",MAX(AP$1:AP1248)+1,"")</f>
        <v/>
      </c>
      <c r="AQ1249" t="str">
        <f>IFERROR(INDEX(PLAYERIDMAP2[PLAYERNAME],MATCH(ROW()-ROW(AQ$1),SECONDBASE,0)),"")</f>
        <v/>
      </c>
      <c r="AR1249" t="str">
        <f>IF(PLAYERIDMAP2[[#This Row],[POS]]="3B",MAX(AR$1:AR1248)+1,"")</f>
        <v/>
      </c>
      <c r="AS1249" t="str">
        <f>IFERROR(INDEX(PLAYERIDMAP2[PLAYERNAME],MATCH(ROW()-ROW(AS$1),THIRDBASE,0)),"")</f>
        <v/>
      </c>
      <c r="AT1249" t="str">
        <f>IF(PLAYERIDMAP2[[#This Row],[POS]]="SS",MAX(AT$1:AT1248)+1,"")</f>
        <v/>
      </c>
      <c r="AU1249" t="str">
        <f>IFERROR(INDEX(PLAYERIDMAP2[PLAYERNAME],MATCH(ROW()-ROW(AU$1),SHORTSTOP,0)),"")</f>
        <v/>
      </c>
      <c r="AV1249" t="str">
        <f>IF(PLAYERIDMAP2[[#This Row],[POS]]="OF",MAX(AV$1:AV1248)+1,"")</f>
        <v/>
      </c>
      <c r="AW1249" t="str">
        <f>IFERROR(INDEX(PLAYERIDMAP2[PLAYERNAME],MATCH(ROW()-ROW(AW$1),OUTFIELD,0)),"")</f>
        <v/>
      </c>
      <c r="AX1249">
        <f>IF(PLAYERIDMAP2[[#This Row],[POS]]&lt;&gt;"P",MAX(AX$1:AX1248)+1,"")</f>
        <v>662</v>
      </c>
      <c r="AY1249" t="str">
        <f>IFERROR(INDEX(PLAYERIDMAP2[PLAYERNAME],MATCH(ROW()-ROW(AY$1),HITTERS,0)),"")</f>
        <v/>
      </c>
      <c r="AZ1249" t="str">
        <f>IF(PLAYERIDMAP2[[#This Row],[POS]]="P",MAX(AZ$1:AZ1248)+1,"")</f>
        <v/>
      </c>
      <c r="BA1249" t="str">
        <f>IFERROR(INDEX(PLAYERIDMAP2[PLAYERNAME],MATCH(ROW()-ROW(BA$1),PITCHERS,0)),"")</f>
        <v/>
      </c>
    </row>
    <row r="1250" spans="1:53" x14ac:dyDescent="0.25">
      <c r="A1250" t="s">
        <v>14904</v>
      </c>
      <c r="B1250" t="s">
        <v>10295</v>
      </c>
      <c r="C1250" s="1">
        <v>31690</v>
      </c>
      <c r="D1250" t="s">
        <v>17278</v>
      </c>
      <c r="E1250" t="s">
        <v>17279</v>
      </c>
      <c r="F1250" t="s">
        <v>11373</v>
      </c>
      <c r="G1250" t="s">
        <v>16838</v>
      </c>
      <c r="H1250" t="s">
        <v>10988</v>
      </c>
      <c r="I1250" t="s">
        <v>17280</v>
      </c>
      <c r="J1250" t="s">
        <v>10295</v>
      </c>
      <c r="K1250">
        <v>543699</v>
      </c>
      <c r="L1250" t="s">
        <v>10295</v>
      </c>
      <c r="M1250">
        <v>1670955</v>
      </c>
      <c r="N1250" t="s">
        <v>10295</v>
      </c>
      <c r="O1250" t="s">
        <v>14905</v>
      </c>
      <c r="P1250" t="s">
        <v>14904</v>
      </c>
      <c r="Q1250">
        <v>9484</v>
      </c>
      <c r="R1250" t="s">
        <v>10295</v>
      </c>
      <c r="S1250">
        <v>31593</v>
      </c>
      <c r="T1250" t="s">
        <v>10295</v>
      </c>
      <c r="V1250" t="s">
        <v>14906</v>
      </c>
      <c r="W1250">
        <v>58921</v>
      </c>
      <c r="X1250">
        <v>9484</v>
      </c>
      <c r="Y1250" t="s">
        <v>10295</v>
      </c>
      <c r="Z1250" t="s">
        <v>14907</v>
      </c>
      <c r="AA1250" t="s">
        <v>5703</v>
      </c>
      <c r="AB1250" t="s">
        <v>5703</v>
      </c>
      <c r="AC1250" t="s">
        <v>10295</v>
      </c>
      <c r="AD1250" t="s">
        <v>14907</v>
      </c>
      <c r="AE1250">
        <v>11929</v>
      </c>
      <c r="AF1250" t="s">
        <v>10295</v>
      </c>
      <c r="AG1250">
        <v>38101</v>
      </c>
      <c r="AH1250" t="s">
        <v>10295</v>
      </c>
      <c r="AL1250" t="str">
        <f>IF(PLAYERIDMAP2[[#This Row],[POS]]="C",MAX(AL$1:AL1249)+1,"")</f>
        <v/>
      </c>
      <c r="AM1250" t="str">
        <f>IFERROR(INDEX(PLAYERIDMAP2[PLAYERNAME],MATCH(ROW()-ROW(AM$1),CATCHERS,0)),"")</f>
        <v/>
      </c>
      <c r="AN1250" t="str">
        <f>IF(PLAYERIDMAP2[[#This Row],[POS]]="1B",MAX(AN$1:AN1249)+1,"")</f>
        <v/>
      </c>
      <c r="AO1250" t="str">
        <f>IFERROR(INDEX(PLAYERIDMAP2[PLAYERNAME],MATCH(ROW()-ROW(AO$1),FIRSTBASE,0)),"")</f>
        <v/>
      </c>
      <c r="AP1250" t="str">
        <f>IF(PLAYERIDMAP2[[#This Row],[POS]]="2B",MAX(AP$1:AP1249)+1,"")</f>
        <v/>
      </c>
      <c r="AQ1250" t="str">
        <f>IFERROR(INDEX(PLAYERIDMAP2[PLAYERNAME],MATCH(ROW()-ROW(AQ$1),SECONDBASE,0)),"")</f>
        <v/>
      </c>
      <c r="AR1250" t="str">
        <f>IF(PLAYERIDMAP2[[#This Row],[POS]]="3B",MAX(AR$1:AR1249)+1,"")</f>
        <v/>
      </c>
      <c r="AS1250" t="str">
        <f>IFERROR(INDEX(PLAYERIDMAP2[PLAYERNAME],MATCH(ROW()-ROW(AS$1),THIRDBASE,0)),"")</f>
        <v/>
      </c>
      <c r="AT1250" t="str">
        <f>IF(PLAYERIDMAP2[[#This Row],[POS]]="SS",MAX(AT$1:AT1249)+1,"")</f>
        <v/>
      </c>
      <c r="AU1250" t="str">
        <f>IFERROR(INDEX(PLAYERIDMAP2[PLAYERNAME],MATCH(ROW()-ROW(AU$1),SHORTSTOP,0)),"")</f>
        <v/>
      </c>
      <c r="AV1250" t="str">
        <f>IF(PLAYERIDMAP2[[#This Row],[POS]]="OF",MAX(AV$1:AV1249)+1,"")</f>
        <v/>
      </c>
      <c r="AW1250" t="str">
        <f>IFERROR(INDEX(PLAYERIDMAP2[PLAYERNAME],MATCH(ROW()-ROW(AW$1),OUTFIELD,0)),"")</f>
        <v/>
      </c>
      <c r="AX1250" t="str">
        <f>IF(PLAYERIDMAP2[[#This Row],[POS]]&lt;&gt;"P",MAX(AX$1:AX1249)+1,"")</f>
        <v/>
      </c>
      <c r="AY1250" t="str">
        <f>IFERROR(INDEX(PLAYERIDMAP2[PLAYERNAME],MATCH(ROW()-ROW(AY$1),HITTERS,0)),"")</f>
        <v/>
      </c>
      <c r="AZ1250">
        <f>IF(PLAYERIDMAP2[[#This Row],[POS]]="P",MAX(AZ$1:AZ1249)+1,"")</f>
        <v>587</v>
      </c>
      <c r="BA1250" t="str">
        <f>IFERROR(INDEX(PLAYERIDMAP2[PLAYERNAME],MATCH(ROW()-ROW(BA$1),PITCHERS,0)),"")</f>
        <v/>
      </c>
    </row>
    <row r="1251" spans="1:53" x14ac:dyDescent="0.25">
      <c r="A1251" t="s">
        <v>14908</v>
      </c>
      <c r="B1251" t="s">
        <v>4864</v>
      </c>
      <c r="C1251" s="1">
        <v>28407</v>
      </c>
      <c r="D1251" t="s">
        <v>16944</v>
      </c>
      <c r="E1251" t="s">
        <v>17456</v>
      </c>
      <c r="F1251" t="s">
        <v>10987</v>
      </c>
      <c r="G1251" t="s">
        <v>14693</v>
      </c>
      <c r="H1251" t="s">
        <v>5706</v>
      </c>
      <c r="I1251" t="s">
        <v>17457</v>
      </c>
      <c r="J1251" t="s">
        <v>4864</v>
      </c>
      <c r="K1251">
        <v>406878</v>
      </c>
      <c r="L1251" t="s">
        <v>4864</v>
      </c>
      <c r="M1251">
        <v>223690</v>
      </c>
      <c r="N1251" t="s">
        <v>4864</v>
      </c>
      <c r="O1251" t="s">
        <v>14909</v>
      </c>
      <c r="P1251" t="s">
        <v>14908</v>
      </c>
      <c r="Q1251">
        <v>6741</v>
      </c>
      <c r="R1251" t="s">
        <v>4864</v>
      </c>
      <c r="S1251">
        <v>4773</v>
      </c>
      <c r="T1251" t="s">
        <v>4864</v>
      </c>
      <c r="U1251" t="s">
        <v>4864</v>
      </c>
      <c r="V1251" t="s">
        <v>14910</v>
      </c>
      <c r="W1251">
        <v>1240</v>
      </c>
      <c r="X1251">
        <v>6741</v>
      </c>
      <c r="Y1251" t="s">
        <v>4864</v>
      </c>
      <c r="Z1251" t="s">
        <v>16711</v>
      </c>
      <c r="AA1251" t="s">
        <v>11011</v>
      </c>
      <c r="AB1251" t="s">
        <v>5703</v>
      </c>
      <c r="AD1251" t="s">
        <v>16711</v>
      </c>
      <c r="AL1251" t="str">
        <f>IF(PLAYERIDMAP2[[#This Row],[POS]]="C",MAX(AL$1:AL1250)+1,"")</f>
        <v/>
      </c>
      <c r="AM1251" t="str">
        <f>IFERROR(INDEX(PLAYERIDMAP2[PLAYERNAME],MATCH(ROW()-ROW(AM$1),CATCHERS,0)),"")</f>
        <v/>
      </c>
      <c r="AN1251" t="str">
        <f>IF(PLAYERIDMAP2[[#This Row],[POS]]="1B",MAX(AN$1:AN1250)+1,"")</f>
        <v/>
      </c>
      <c r="AO1251" t="str">
        <f>IFERROR(INDEX(PLAYERIDMAP2[PLAYERNAME],MATCH(ROW()-ROW(AO$1),FIRSTBASE,0)),"")</f>
        <v/>
      </c>
      <c r="AP1251">
        <f>IF(PLAYERIDMAP2[[#This Row],[POS]]="2B",MAX(AP$1:AP1250)+1,"")</f>
        <v>93</v>
      </c>
      <c r="AQ1251" t="str">
        <f>IFERROR(INDEX(PLAYERIDMAP2[PLAYERNAME],MATCH(ROW()-ROW(AQ$1),SECONDBASE,0)),"")</f>
        <v/>
      </c>
      <c r="AR1251" t="str">
        <f>IF(PLAYERIDMAP2[[#This Row],[POS]]="3B",MAX(AR$1:AR1250)+1,"")</f>
        <v/>
      </c>
      <c r="AS1251" t="str">
        <f>IFERROR(INDEX(PLAYERIDMAP2[PLAYERNAME],MATCH(ROW()-ROW(AS$1),THIRDBASE,0)),"")</f>
        <v/>
      </c>
      <c r="AT1251" t="str">
        <f>IF(PLAYERIDMAP2[[#This Row],[POS]]="SS",MAX(AT$1:AT1250)+1,"")</f>
        <v/>
      </c>
      <c r="AU1251" t="str">
        <f>IFERROR(INDEX(PLAYERIDMAP2[PLAYERNAME],MATCH(ROW()-ROW(AU$1),SHORTSTOP,0)),"")</f>
        <v/>
      </c>
      <c r="AV1251" t="str">
        <f>IF(PLAYERIDMAP2[[#This Row],[POS]]="OF",MAX(AV$1:AV1250)+1,"")</f>
        <v/>
      </c>
      <c r="AW1251" t="str">
        <f>IFERROR(INDEX(PLAYERIDMAP2[PLAYERNAME],MATCH(ROW()-ROW(AW$1),OUTFIELD,0)),"")</f>
        <v/>
      </c>
      <c r="AX1251">
        <f>IF(PLAYERIDMAP2[[#This Row],[POS]]&lt;&gt;"P",MAX(AX$1:AX1250)+1,"")</f>
        <v>663</v>
      </c>
      <c r="AY1251" t="str">
        <f>IFERROR(INDEX(PLAYERIDMAP2[PLAYERNAME],MATCH(ROW()-ROW(AY$1),HITTERS,0)),"")</f>
        <v/>
      </c>
      <c r="AZ1251" t="str">
        <f>IF(PLAYERIDMAP2[[#This Row],[POS]]="P",MAX(AZ$1:AZ1250)+1,"")</f>
        <v/>
      </c>
      <c r="BA1251" t="str">
        <f>IFERROR(INDEX(PLAYERIDMAP2[PLAYERNAME],MATCH(ROW()-ROW(BA$1),PITCHERS,0)),"")</f>
        <v/>
      </c>
    </row>
    <row r="1252" spans="1:53" x14ac:dyDescent="0.25">
      <c r="A1252" t="s">
        <v>14911</v>
      </c>
      <c r="B1252" t="s">
        <v>10935</v>
      </c>
      <c r="C1252" s="1">
        <v>31146</v>
      </c>
      <c r="D1252" t="s">
        <v>16893</v>
      </c>
      <c r="E1252" t="s">
        <v>16894</v>
      </c>
      <c r="F1252" t="s">
        <v>11002</v>
      </c>
      <c r="G1252" t="s">
        <v>14693</v>
      </c>
      <c r="H1252" t="s">
        <v>10988</v>
      </c>
      <c r="I1252" t="s">
        <v>16895</v>
      </c>
      <c r="J1252" t="s">
        <v>10935</v>
      </c>
      <c r="K1252">
        <v>502085</v>
      </c>
      <c r="L1252" t="s">
        <v>10935</v>
      </c>
      <c r="M1252">
        <v>1622557</v>
      </c>
      <c r="N1252" t="s">
        <v>10935</v>
      </c>
      <c r="O1252" t="s">
        <v>14912</v>
      </c>
      <c r="P1252" t="s">
        <v>14911</v>
      </c>
      <c r="Q1252">
        <v>8287</v>
      </c>
      <c r="R1252" t="s">
        <v>10935</v>
      </c>
      <c r="S1252">
        <v>29172</v>
      </c>
      <c r="T1252" t="s">
        <v>10935</v>
      </c>
      <c r="V1252" t="s">
        <v>14913</v>
      </c>
      <c r="W1252">
        <v>57235</v>
      </c>
      <c r="X1252">
        <v>8287</v>
      </c>
      <c r="Y1252" t="s">
        <v>10935</v>
      </c>
      <c r="Z1252" t="s">
        <v>14914</v>
      </c>
      <c r="AA1252" t="s">
        <v>5703</v>
      </c>
      <c r="AB1252" t="s">
        <v>5703</v>
      </c>
      <c r="AC1252" t="s">
        <v>10935</v>
      </c>
      <c r="AD1252" t="s">
        <v>14914</v>
      </c>
      <c r="AE1252">
        <v>10046</v>
      </c>
      <c r="AF1252" t="s">
        <v>10935</v>
      </c>
      <c r="AG1252">
        <v>5735</v>
      </c>
      <c r="AH1252" t="s">
        <v>10935</v>
      </c>
      <c r="AL1252" t="str">
        <f>IF(PLAYERIDMAP2[[#This Row],[POS]]="C",MAX(AL$1:AL1251)+1,"")</f>
        <v/>
      </c>
      <c r="AM1252" t="str">
        <f>IFERROR(INDEX(PLAYERIDMAP2[PLAYERNAME],MATCH(ROW()-ROW(AM$1),CATCHERS,0)),"")</f>
        <v/>
      </c>
      <c r="AN1252" t="str">
        <f>IF(PLAYERIDMAP2[[#This Row],[POS]]="1B",MAX(AN$1:AN1251)+1,"")</f>
        <v/>
      </c>
      <c r="AO1252" t="str">
        <f>IFERROR(INDEX(PLAYERIDMAP2[PLAYERNAME],MATCH(ROW()-ROW(AO$1),FIRSTBASE,0)),"")</f>
        <v/>
      </c>
      <c r="AP1252" t="str">
        <f>IF(PLAYERIDMAP2[[#This Row],[POS]]="2B",MAX(AP$1:AP1251)+1,"")</f>
        <v/>
      </c>
      <c r="AQ1252" t="str">
        <f>IFERROR(INDEX(PLAYERIDMAP2[PLAYERNAME],MATCH(ROW()-ROW(AQ$1),SECONDBASE,0)),"")</f>
        <v/>
      </c>
      <c r="AR1252" t="str">
        <f>IF(PLAYERIDMAP2[[#This Row],[POS]]="3B",MAX(AR$1:AR1251)+1,"")</f>
        <v/>
      </c>
      <c r="AS1252" t="str">
        <f>IFERROR(INDEX(PLAYERIDMAP2[PLAYERNAME],MATCH(ROW()-ROW(AS$1),THIRDBASE,0)),"")</f>
        <v/>
      </c>
      <c r="AT1252" t="str">
        <f>IF(PLAYERIDMAP2[[#This Row],[POS]]="SS",MAX(AT$1:AT1251)+1,"")</f>
        <v/>
      </c>
      <c r="AU1252" t="str">
        <f>IFERROR(INDEX(PLAYERIDMAP2[PLAYERNAME],MATCH(ROW()-ROW(AU$1),SHORTSTOP,0)),"")</f>
        <v/>
      </c>
      <c r="AV1252" t="str">
        <f>IF(PLAYERIDMAP2[[#This Row],[POS]]="OF",MAX(AV$1:AV1251)+1,"")</f>
        <v/>
      </c>
      <c r="AW1252" t="str">
        <f>IFERROR(INDEX(PLAYERIDMAP2[PLAYERNAME],MATCH(ROW()-ROW(AW$1),OUTFIELD,0)),"")</f>
        <v/>
      </c>
      <c r="AX1252" t="str">
        <f>IF(PLAYERIDMAP2[[#This Row],[POS]]&lt;&gt;"P",MAX(AX$1:AX1251)+1,"")</f>
        <v/>
      </c>
      <c r="AY1252" t="str">
        <f>IFERROR(INDEX(PLAYERIDMAP2[PLAYERNAME],MATCH(ROW()-ROW(AY$1),HITTERS,0)),"")</f>
        <v/>
      </c>
      <c r="AZ1252">
        <f>IF(PLAYERIDMAP2[[#This Row],[POS]]="P",MAX(AZ$1:AZ1251)+1,"")</f>
        <v>588</v>
      </c>
      <c r="BA1252" t="str">
        <f>IFERROR(INDEX(PLAYERIDMAP2[PLAYERNAME],MATCH(ROW()-ROW(BA$1),PITCHERS,0)),"")</f>
        <v/>
      </c>
    </row>
    <row r="1253" spans="1:53" x14ac:dyDescent="0.25">
      <c r="A1253" t="s">
        <v>14915</v>
      </c>
      <c r="B1253" t="s">
        <v>5252</v>
      </c>
      <c r="C1253" s="1">
        <v>29483</v>
      </c>
      <c r="D1253" t="s">
        <v>17115</v>
      </c>
      <c r="E1253" t="s">
        <v>17456</v>
      </c>
      <c r="F1253" t="s">
        <v>11138</v>
      </c>
      <c r="G1253" t="s">
        <v>14693</v>
      </c>
      <c r="H1253" t="s">
        <v>5705</v>
      </c>
      <c r="I1253" t="s">
        <v>17669</v>
      </c>
      <c r="J1253" t="s">
        <v>5252</v>
      </c>
      <c r="K1253">
        <v>440251</v>
      </c>
      <c r="L1253" t="s">
        <v>5252</v>
      </c>
      <c r="M1253">
        <v>580529</v>
      </c>
      <c r="N1253" t="s">
        <v>5252</v>
      </c>
      <c r="O1253" t="s">
        <v>14916</v>
      </c>
      <c r="P1253" t="s">
        <v>14915</v>
      </c>
      <c r="Q1253">
        <v>7826</v>
      </c>
      <c r="R1253" t="s">
        <v>5252</v>
      </c>
      <c r="S1253">
        <v>28532</v>
      </c>
      <c r="T1253" t="s">
        <v>5252</v>
      </c>
      <c r="U1253" t="s">
        <v>5252</v>
      </c>
      <c r="V1253" t="s">
        <v>14917</v>
      </c>
      <c r="W1253">
        <v>45470</v>
      </c>
      <c r="X1253">
        <v>7826</v>
      </c>
      <c r="Y1253" t="s">
        <v>5252</v>
      </c>
      <c r="Z1253" t="s">
        <v>14918</v>
      </c>
      <c r="AA1253" t="s">
        <v>5703</v>
      </c>
      <c r="AB1253" t="s">
        <v>5703</v>
      </c>
      <c r="AC1253" t="s">
        <v>5252</v>
      </c>
      <c r="AD1253" t="s">
        <v>14918</v>
      </c>
      <c r="AL1253" t="str">
        <f>IF(PLAYERIDMAP2[[#This Row],[POS]]="C",MAX(AL$1:AL1252)+1,"")</f>
        <v/>
      </c>
      <c r="AM1253" t="str">
        <f>IFERROR(INDEX(PLAYERIDMAP2[PLAYERNAME],MATCH(ROW()-ROW(AM$1),CATCHERS,0)),"")</f>
        <v/>
      </c>
      <c r="AN1253" t="str">
        <f>IF(PLAYERIDMAP2[[#This Row],[POS]]="1B",MAX(AN$1:AN1252)+1,"")</f>
        <v/>
      </c>
      <c r="AO1253" t="str">
        <f>IFERROR(INDEX(PLAYERIDMAP2[PLAYERNAME],MATCH(ROW()-ROW(AO$1),FIRSTBASE,0)),"")</f>
        <v/>
      </c>
      <c r="AP1253" t="str">
        <f>IF(PLAYERIDMAP2[[#This Row],[POS]]="2B",MAX(AP$1:AP1252)+1,"")</f>
        <v/>
      </c>
      <c r="AQ1253" t="str">
        <f>IFERROR(INDEX(PLAYERIDMAP2[PLAYERNAME],MATCH(ROW()-ROW(AQ$1),SECONDBASE,0)),"")</f>
        <v/>
      </c>
      <c r="AR1253">
        <f>IF(PLAYERIDMAP2[[#This Row],[POS]]="3B",MAX(AR$1:AR1252)+1,"")</f>
        <v>74</v>
      </c>
      <c r="AS1253" t="str">
        <f>IFERROR(INDEX(PLAYERIDMAP2[PLAYERNAME],MATCH(ROW()-ROW(AS$1),THIRDBASE,0)),"")</f>
        <v/>
      </c>
      <c r="AT1253" t="str">
        <f>IF(PLAYERIDMAP2[[#This Row],[POS]]="SS",MAX(AT$1:AT1252)+1,"")</f>
        <v/>
      </c>
      <c r="AU1253" t="str">
        <f>IFERROR(INDEX(PLAYERIDMAP2[PLAYERNAME],MATCH(ROW()-ROW(AU$1),SHORTSTOP,0)),"")</f>
        <v/>
      </c>
      <c r="AV1253" t="str">
        <f>IF(PLAYERIDMAP2[[#This Row],[POS]]="OF",MAX(AV$1:AV1252)+1,"")</f>
        <v/>
      </c>
      <c r="AW1253" t="str">
        <f>IFERROR(INDEX(PLAYERIDMAP2[PLAYERNAME],MATCH(ROW()-ROW(AW$1),OUTFIELD,0)),"")</f>
        <v/>
      </c>
      <c r="AX1253">
        <f>IF(PLAYERIDMAP2[[#This Row],[POS]]&lt;&gt;"P",MAX(AX$1:AX1252)+1,"")</f>
        <v>664</v>
      </c>
      <c r="AY1253" t="str">
        <f>IFERROR(INDEX(PLAYERIDMAP2[PLAYERNAME],MATCH(ROW()-ROW(AY$1),HITTERS,0)),"")</f>
        <v/>
      </c>
      <c r="AZ1253" t="str">
        <f>IF(PLAYERIDMAP2[[#This Row],[POS]]="P",MAX(AZ$1:AZ1252)+1,"")</f>
        <v/>
      </c>
      <c r="BA1253" t="str">
        <f>IFERROR(INDEX(PLAYERIDMAP2[PLAYERNAME],MATCH(ROW()-ROW(BA$1),PITCHERS,0)),"")</f>
        <v/>
      </c>
    </row>
    <row r="1254" spans="1:53" x14ac:dyDescent="0.25">
      <c r="A1254" t="s">
        <v>14919</v>
      </c>
      <c r="B1254" t="s">
        <v>10076</v>
      </c>
      <c r="C1254" s="1">
        <v>32134</v>
      </c>
      <c r="D1254" t="s">
        <v>16922</v>
      </c>
      <c r="E1254" t="s">
        <v>16894</v>
      </c>
      <c r="F1254" t="s">
        <v>11040</v>
      </c>
      <c r="G1254" t="s">
        <v>14693</v>
      </c>
      <c r="H1254" t="s">
        <v>10988</v>
      </c>
      <c r="I1254" t="s">
        <v>20753</v>
      </c>
      <c r="J1254" t="s">
        <v>10076</v>
      </c>
      <c r="K1254">
        <v>502356</v>
      </c>
      <c r="L1254" t="s">
        <v>10076</v>
      </c>
      <c r="M1254">
        <v>1708188</v>
      </c>
      <c r="N1254" t="s">
        <v>10076</v>
      </c>
      <c r="O1254" t="s">
        <v>14920</v>
      </c>
      <c r="P1254" t="s">
        <v>14919</v>
      </c>
      <c r="Q1254">
        <v>9222</v>
      </c>
      <c r="R1254" t="s">
        <v>10076</v>
      </c>
      <c r="S1254">
        <v>31937</v>
      </c>
      <c r="T1254" t="s">
        <v>10076</v>
      </c>
      <c r="V1254" t="s">
        <v>14921</v>
      </c>
      <c r="W1254">
        <v>50248</v>
      </c>
      <c r="X1254">
        <v>9222</v>
      </c>
      <c r="Y1254" t="s">
        <v>10076</v>
      </c>
      <c r="Z1254" t="s">
        <v>16712</v>
      </c>
      <c r="AA1254" t="s">
        <v>10958</v>
      </c>
      <c r="AB1254" t="s">
        <v>10958</v>
      </c>
      <c r="AD1254" t="s">
        <v>16712</v>
      </c>
      <c r="AL1254" t="str">
        <f>IF(PLAYERIDMAP2[[#This Row],[POS]]="C",MAX(AL$1:AL1253)+1,"")</f>
        <v/>
      </c>
      <c r="AM1254" t="str">
        <f>IFERROR(INDEX(PLAYERIDMAP2[PLAYERNAME],MATCH(ROW()-ROW(AM$1),CATCHERS,0)),"")</f>
        <v/>
      </c>
      <c r="AN1254" t="str">
        <f>IF(PLAYERIDMAP2[[#This Row],[POS]]="1B",MAX(AN$1:AN1253)+1,"")</f>
        <v/>
      </c>
      <c r="AO1254" t="str">
        <f>IFERROR(INDEX(PLAYERIDMAP2[PLAYERNAME],MATCH(ROW()-ROW(AO$1),FIRSTBASE,0)),"")</f>
        <v/>
      </c>
      <c r="AP1254" t="str">
        <f>IF(PLAYERIDMAP2[[#This Row],[POS]]="2B",MAX(AP$1:AP1253)+1,"")</f>
        <v/>
      </c>
      <c r="AQ1254" t="str">
        <f>IFERROR(INDEX(PLAYERIDMAP2[PLAYERNAME],MATCH(ROW()-ROW(AQ$1),SECONDBASE,0)),"")</f>
        <v/>
      </c>
      <c r="AR1254" t="str">
        <f>IF(PLAYERIDMAP2[[#This Row],[POS]]="3B",MAX(AR$1:AR1253)+1,"")</f>
        <v/>
      </c>
      <c r="AS1254" t="str">
        <f>IFERROR(INDEX(PLAYERIDMAP2[PLAYERNAME],MATCH(ROW()-ROW(AS$1),THIRDBASE,0)),"")</f>
        <v/>
      </c>
      <c r="AT1254" t="str">
        <f>IF(PLAYERIDMAP2[[#This Row],[POS]]="SS",MAX(AT$1:AT1253)+1,"")</f>
        <v/>
      </c>
      <c r="AU1254" t="str">
        <f>IFERROR(INDEX(PLAYERIDMAP2[PLAYERNAME],MATCH(ROW()-ROW(AU$1),SHORTSTOP,0)),"")</f>
        <v/>
      </c>
      <c r="AV1254" t="str">
        <f>IF(PLAYERIDMAP2[[#This Row],[POS]]="OF",MAX(AV$1:AV1253)+1,"")</f>
        <v/>
      </c>
      <c r="AW1254" t="str">
        <f>IFERROR(INDEX(PLAYERIDMAP2[PLAYERNAME],MATCH(ROW()-ROW(AW$1),OUTFIELD,0)),"")</f>
        <v/>
      </c>
      <c r="AX1254" t="str">
        <f>IF(PLAYERIDMAP2[[#This Row],[POS]]&lt;&gt;"P",MAX(AX$1:AX1253)+1,"")</f>
        <v/>
      </c>
      <c r="AY1254" t="str">
        <f>IFERROR(INDEX(PLAYERIDMAP2[PLAYERNAME],MATCH(ROW()-ROW(AY$1),HITTERS,0)),"")</f>
        <v/>
      </c>
      <c r="AZ1254">
        <f>IF(PLAYERIDMAP2[[#This Row],[POS]]="P",MAX(AZ$1:AZ1253)+1,"")</f>
        <v>589</v>
      </c>
      <c r="BA1254" t="str">
        <f>IFERROR(INDEX(PLAYERIDMAP2[PLAYERNAME],MATCH(ROW()-ROW(BA$1),PITCHERS,0)),"")</f>
        <v/>
      </c>
    </row>
    <row r="1255" spans="1:53" x14ac:dyDescent="0.25">
      <c r="A1255" t="s">
        <v>16998</v>
      </c>
      <c r="B1255" t="s">
        <v>5327</v>
      </c>
      <c r="C1255" s="1">
        <v>31094</v>
      </c>
      <c r="D1255" t="s">
        <v>16999</v>
      </c>
      <c r="E1255" t="s">
        <v>17000</v>
      </c>
      <c r="F1255" t="s">
        <v>11373</v>
      </c>
      <c r="G1255" t="s">
        <v>16838</v>
      </c>
      <c r="H1255" t="s">
        <v>10998</v>
      </c>
      <c r="I1255" t="s">
        <v>17001</v>
      </c>
      <c r="J1255" t="s">
        <v>5327</v>
      </c>
      <c r="P1255" t="s">
        <v>16998</v>
      </c>
      <c r="AA1255" t="s">
        <v>10958</v>
      </c>
      <c r="AB1255" t="s">
        <v>10958</v>
      </c>
      <c r="AD1255" t="s">
        <v>17002</v>
      </c>
      <c r="AL1255" t="str">
        <f>IF(PLAYERIDMAP2[[#This Row],[POS]]="C",MAX(AL$1:AL1254)+1,"")</f>
        <v/>
      </c>
      <c r="AM1255" t="str">
        <f>IFERROR(INDEX(PLAYERIDMAP2[PLAYERNAME],MATCH(ROW()-ROW(AM$1),CATCHERS,0)),"")</f>
        <v/>
      </c>
      <c r="AN1255" t="str">
        <f>IF(PLAYERIDMAP2[[#This Row],[POS]]="1B",MAX(AN$1:AN1254)+1,"")</f>
        <v/>
      </c>
      <c r="AO1255" t="str">
        <f>IFERROR(INDEX(PLAYERIDMAP2[PLAYERNAME],MATCH(ROW()-ROW(AO$1),FIRSTBASE,0)),"")</f>
        <v/>
      </c>
      <c r="AP1255" t="str">
        <f>IF(PLAYERIDMAP2[[#This Row],[POS]]="2B",MAX(AP$1:AP1254)+1,"")</f>
        <v/>
      </c>
      <c r="AQ1255" t="str">
        <f>IFERROR(INDEX(PLAYERIDMAP2[PLAYERNAME],MATCH(ROW()-ROW(AQ$1),SECONDBASE,0)),"")</f>
        <v/>
      </c>
      <c r="AR1255" t="str">
        <f>IF(PLAYERIDMAP2[[#This Row],[POS]]="3B",MAX(AR$1:AR1254)+1,"")</f>
        <v/>
      </c>
      <c r="AS1255" t="str">
        <f>IFERROR(INDEX(PLAYERIDMAP2[PLAYERNAME],MATCH(ROW()-ROW(AS$1),THIRDBASE,0)),"")</f>
        <v/>
      </c>
      <c r="AT1255" t="str">
        <f>IF(PLAYERIDMAP2[[#This Row],[POS]]="SS",MAX(AT$1:AT1254)+1,"")</f>
        <v/>
      </c>
      <c r="AU1255" t="str">
        <f>IFERROR(INDEX(PLAYERIDMAP2[PLAYERNAME],MATCH(ROW()-ROW(AU$1),SHORTSTOP,0)),"")</f>
        <v/>
      </c>
      <c r="AV1255">
        <f>IF(PLAYERIDMAP2[[#This Row],[POS]]="OF",MAX(AV$1:AV1254)+1,"")</f>
        <v>258</v>
      </c>
      <c r="AW1255" t="str">
        <f>IFERROR(INDEX(PLAYERIDMAP2[PLAYERNAME],MATCH(ROW()-ROW(AW$1),OUTFIELD,0)),"")</f>
        <v/>
      </c>
      <c r="AX1255">
        <f>IF(PLAYERIDMAP2[[#This Row],[POS]]&lt;&gt;"P",MAX(AX$1:AX1254)+1,"")</f>
        <v>665</v>
      </c>
      <c r="AY1255" t="str">
        <f>IFERROR(INDEX(PLAYERIDMAP2[PLAYERNAME],MATCH(ROW()-ROW(AY$1),HITTERS,0)),"")</f>
        <v/>
      </c>
      <c r="AZ1255" t="str">
        <f>IF(PLAYERIDMAP2[[#This Row],[POS]]="P",MAX(AZ$1:AZ1254)+1,"")</f>
        <v/>
      </c>
      <c r="BA1255" t="str">
        <f>IFERROR(INDEX(PLAYERIDMAP2[PLAYERNAME],MATCH(ROW()-ROW(BA$1),PITCHERS,0)),"")</f>
        <v/>
      </c>
    </row>
    <row r="1256" spans="1:53" x14ac:dyDescent="0.25">
      <c r="A1256" t="s">
        <v>14922</v>
      </c>
      <c r="B1256" t="s">
        <v>5293</v>
      </c>
      <c r="C1256" s="1">
        <v>30985</v>
      </c>
      <c r="D1256" t="s">
        <v>17368</v>
      </c>
      <c r="E1256" t="s">
        <v>17000</v>
      </c>
      <c r="F1256" t="s">
        <v>11027</v>
      </c>
      <c r="G1256" t="s">
        <v>16838</v>
      </c>
      <c r="H1256" t="s">
        <v>10998</v>
      </c>
      <c r="I1256" t="s">
        <v>20054</v>
      </c>
      <c r="J1256" t="s">
        <v>5293</v>
      </c>
      <c r="K1256">
        <v>453203</v>
      </c>
      <c r="L1256" t="s">
        <v>5293</v>
      </c>
      <c r="M1256">
        <v>1667067</v>
      </c>
      <c r="N1256" t="s">
        <v>5293</v>
      </c>
      <c r="O1256" t="s">
        <v>14923</v>
      </c>
      <c r="P1256" t="s">
        <v>14922</v>
      </c>
      <c r="Q1256">
        <v>8468</v>
      </c>
      <c r="R1256" t="s">
        <v>5293</v>
      </c>
      <c r="S1256">
        <v>30358</v>
      </c>
      <c r="T1256" t="s">
        <v>5293</v>
      </c>
      <c r="U1256" t="s">
        <v>5293</v>
      </c>
      <c r="V1256" t="s">
        <v>14924</v>
      </c>
      <c r="W1256">
        <v>51936</v>
      </c>
      <c r="X1256">
        <v>8468</v>
      </c>
      <c r="Y1256" t="s">
        <v>5293</v>
      </c>
      <c r="Z1256" t="s">
        <v>16283</v>
      </c>
      <c r="AA1256" t="s">
        <v>5703</v>
      </c>
      <c r="AB1256" t="s">
        <v>5703</v>
      </c>
      <c r="AC1256" t="s">
        <v>5293</v>
      </c>
      <c r="AD1256" t="s">
        <v>16283</v>
      </c>
      <c r="AF1256" t="s">
        <v>5293</v>
      </c>
      <c r="AG1256">
        <v>6137</v>
      </c>
      <c r="AH1256" t="s">
        <v>5293</v>
      </c>
      <c r="AL1256" t="str">
        <f>IF(PLAYERIDMAP2[[#This Row],[POS]]="C",MAX(AL$1:AL1255)+1,"")</f>
        <v/>
      </c>
      <c r="AM1256" t="str">
        <f>IFERROR(INDEX(PLAYERIDMAP2[PLAYERNAME],MATCH(ROW()-ROW(AM$1),CATCHERS,0)),"")</f>
        <v/>
      </c>
      <c r="AN1256" t="str">
        <f>IF(PLAYERIDMAP2[[#This Row],[POS]]="1B",MAX(AN$1:AN1255)+1,"")</f>
        <v/>
      </c>
      <c r="AO1256" t="str">
        <f>IFERROR(INDEX(PLAYERIDMAP2[PLAYERNAME],MATCH(ROW()-ROW(AO$1),FIRSTBASE,0)),"")</f>
        <v/>
      </c>
      <c r="AP1256" t="str">
        <f>IF(PLAYERIDMAP2[[#This Row],[POS]]="2B",MAX(AP$1:AP1255)+1,"")</f>
        <v/>
      </c>
      <c r="AQ1256" t="str">
        <f>IFERROR(INDEX(PLAYERIDMAP2[PLAYERNAME],MATCH(ROW()-ROW(AQ$1),SECONDBASE,0)),"")</f>
        <v/>
      </c>
      <c r="AR1256" t="str">
        <f>IF(PLAYERIDMAP2[[#This Row],[POS]]="3B",MAX(AR$1:AR1255)+1,"")</f>
        <v/>
      </c>
      <c r="AS1256" t="str">
        <f>IFERROR(INDEX(PLAYERIDMAP2[PLAYERNAME],MATCH(ROW()-ROW(AS$1),THIRDBASE,0)),"")</f>
        <v/>
      </c>
      <c r="AT1256" t="str">
        <f>IF(PLAYERIDMAP2[[#This Row],[POS]]="SS",MAX(AT$1:AT1255)+1,"")</f>
        <v/>
      </c>
      <c r="AU1256" t="str">
        <f>IFERROR(INDEX(PLAYERIDMAP2[PLAYERNAME],MATCH(ROW()-ROW(AU$1),SHORTSTOP,0)),"")</f>
        <v/>
      </c>
      <c r="AV1256">
        <f>IF(PLAYERIDMAP2[[#This Row],[POS]]="OF",MAX(AV$1:AV1255)+1,"")</f>
        <v>259</v>
      </c>
      <c r="AW1256" t="str">
        <f>IFERROR(INDEX(PLAYERIDMAP2[PLAYERNAME],MATCH(ROW()-ROW(AW$1),OUTFIELD,0)),"")</f>
        <v/>
      </c>
      <c r="AX1256">
        <f>IF(PLAYERIDMAP2[[#This Row],[POS]]&lt;&gt;"P",MAX(AX$1:AX1255)+1,"")</f>
        <v>666</v>
      </c>
      <c r="AY1256" t="str">
        <f>IFERROR(INDEX(PLAYERIDMAP2[PLAYERNAME],MATCH(ROW()-ROW(AY$1),HITTERS,0)),"")</f>
        <v/>
      </c>
      <c r="AZ1256" t="str">
        <f>IF(PLAYERIDMAP2[[#This Row],[POS]]="P",MAX(AZ$1:AZ1255)+1,"")</f>
        <v/>
      </c>
      <c r="BA1256" t="str">
        <f>IFERROR(INDEX(PLAYERIDMAP2[PLAYERNAME],MATCH(ROW()-ROW(BA$1),PITCHERS,0)),"")</f>
        <v/>
      </c>
    </row>
    <row r="1257" spans="1:53" x14ac:dyDescent="0.25">
      <c r="A1257" t="s">
        <v>14925</v>
      </c>
      <c r="B1257" t="s">
        <v>4336</v>
      </c>
      <c r="C1257" s="1">
        <v>32021</v>
      </c>
      <c r="D1257" t="s">
        <v>20035</v>
      </c>
      <c r="E1257" t="s">
        <v>17000</v>
      </c>
      <c r="F1257" t="s">
        <v>11191</v>
      </c>
      <c r="G1257" t="s">
        <v>14693</v>
      </c>
      <c r="H1257" t="s">
        <v>10998</v>
      </c>
      <c r="I1257" t="s">
        <v>20036</v>
      </c>
      <c r="J1257" t="s">
        <v>4336</v>
      </c>
      <c r="K1257">
        <v>477054</v>
      </c>
      <c r="L1257" t="s">
        <v>4336</v>
      </c>
      <c r="M1257">
        <v>1603040</v>
      </c>
      <c r="N1257" t="s">
        <v>4336</v>
      </c>
      <c r="O1257" t="s">
        <v>14926</v>
      </c>
      <c r="P1257" t="s">
        <v>14925</v>
      </c>
      <c r="Q1257">
        <v>9008</v>
      </c>
      <c r="R1257" t="s">
        <v>4336</v>
      </c>
      <c r="S1257">
        <v>29639</v>
      </c>
      <c r="T1257" t="s">
        <v>4336</v>
      </c>
      <c r="V1257" t="s">
        <v>14927</v>
      </c>
      <c r="W1257">
        <v>48550</v>
      </c>
      <c r="X1257">
        <v>9008</v>
      </c>
      <c r="Y1257" t="s">
        <v>4336</v>
      </c>
      <c r="Z1257" t="s">
        <v>16713</v>
      </c>
      <c r="AA1257" t="s">
        <v>11011</v>
      </c>
      <c r="AB1257" t="s">
        <v>5703</v>
      </c>
      <c r="AD1257" t="s">
        <v>16713</v>
      </c>
      <c r="AL1257" t="str">
        <f>IF(PLAYERIDMAP2[[#This Row],[POS]]="C",MAX(AL$1:AL1256)+1,"")</f>
        <v/>
      </c>
      <c r="AM1257" t="str">
        <f>IFERROR(INDEX(PLAYERIDMAP2[PLAYERNAME],MATCH(ROW()-ROW(AM$1),CATCHERS,0)),"")</f>
        <v/>
      </c>
      <c r="AN1257" t="str">
        <f>IF(PLAYERIDMAP2[[#This Row],[POS]]="1B",MAX(AN$1:AN1256)+1,"")</f>
        <v/>
      </c>
      <c r="AO1257" t="str">
        <f>IFERROR(INDEX(PLAYERIDMAP2[PLAYERNAME],MATCH(ROW()-ROW(AO$1),FIRSTBASE,0)),"")</f>
        <v/>
      </c>
      <c r="AP1257" t="str">
        <f>IF(PLAYERIDMAP2[[#This Row],[POS]]="2B",MAX(AP$1:AP1256)+1,"")</f>
        <v/>
      </c>
      <c r="AQ1257" t="str">
        <f>IFERROR(INDEX(PLAYERIDMAP2[PLAYERNAME],MATCH(ROW()-ROW(AQ$1),SECONDBASE,0)),"")</f>
        <v/>
      </c>
      <c r="AR1257" t="str">
        <f>IF(PLAYERIDMAP2[[#This Row],[POS]]="3B",MAX(AR$1:AR1256)+1,"")</f>
        <v/>
      </c>
      <c r="AS1257" t="str">
        <f>IFERROR(INDEX(PLAYERIDMAP2[PLAYERNAME],MATCH(ROW()-ROW(AS$1),THIRDBASE,0)),"")</f>
        <v/>
      </c>
      <c r="AT1257" t="str">
        <f>IF(PLAYERIDMAP2[[#This Row],[POS]]="SS",MAX(AT$1:AT1256)+1,"")</f>
        <v/>
      </c>
      <c r="AU1257" t="str">
        <f>IFERROR(INDEX(PLAYERIDMAP2[PLAYERNAME],MATCH(ROW()-ROW(AU$1),SHORTSTOP,0)),"")</f>
        <v/>
      </c>
      <c r="AV1257">
        <f>IF(PLAYERIDMAP2[[#This Row],[POS]]="OF",MAX(AV$1:AV1256)+1,"")</f>
        <v>260</v>
      </c>
      <c r="AW1257" t="str">
        <f>IFERROR(INDEX(PLAYERIDMAP2[PLAYERNAME],MATCH(ROW()-ROW(AW$1),OUTFIELD,0)),"")</f>
        <v/>
      </c>
      <c r="AX1257">
        <f>IF(PLAYERIDMAP2[[#This Row],[POS]]&lt;&gt;"P",MAX(AX$1:AX1256)+1,"")</f>
        <v>667</v>
      </c>
      <c r="AY1257" t="str">
        <f>IFERROR(INDEX(PLAYERIDMAP2[PLAYERNAME],MATCH(ROW()-ROW(AY$1),HITTERS,0)),"")</f>
        <v/>
      </c>
      <c r="AZ1257" t="str">
        <f>IF(PLAYERIDMAP2[[#This Row],[POS]]="P",MAX(AZ$1:AZ1256)+1,"")</f>
        <v/>
      </c>
      <c r="BA1257" t="str">
        <f>IFERROR(INDEX(PLAYERIDMAP2[PLAYERNAME],MATCH(ROW()-ROW(BA$1),PITCHERS,0)),"")</f>
        <v/>
      </c>
    </row>
    <row r="1258" spans="1:53" x14ac:dyDescent="0.25">
      <c r="A1258" t="s">
        <v>14928</v>
      </c>
      <c r="B1258" t="s">
        <v>10913</v>
      </c>
      <c r="C1258" s="1">
        <v>28202</v>
      </c>
      <c r="D1258" t="s">
        <v>17240</v>
      </c>
      <c r="E1258" t="s">
        <v>20233</v>
      </c>
      <c r="F1258" t="s">
        <v>11053</v>
      </c>
      <c r="G1258" t="s">
        <v>16838</v>
      </c>
      <c r="H1258" t="s">
        <v>10988</v>
      </c>
      <c r="I1258" t="s">
        <v>20234</v>
      </c>
      <c r="J1258" t="s">
        <v>10913</v>
      </c>
      <c r="K1258">
        <v>407845</v>
      </c>
      <c r="L1258" t="s">
        <v>10913</v>
      </c>
      <c r="M1258">
        <v>284634</v>
      </c>
      <c r="N1258" t="s">
        <v>10913</v>
      </c>
      <c r="O1258" t="s">
        <v>14929</v>
      </c>
      <c r="P1258" t="s">
        <v>14928</v>
      </c>
      <c r="Q1258">
        <v>6922</v>
      </c>
      <c r="R1258" t="s">
        <v>10913</v>
      </c>
      <c r="S1258">
        <v>5111</v>
      </c>
      <c r="T1258" t="s">
        <v>10913</v>
      </c>
      <c r="V1258" t="s">
        <v>14930</v>
      </c>
      <c r="W1258">
        <v>1449</v>
      </c>
      <c r="X1258">
        <v>6922</v>
      </c>
      <c r="Y1258" t="s">
        <v>10913</v>
      </c>
      <c r="Z1258" t="s">
        <v>14931</v>
      </c>
      <c r="AA1258" t="s">
        <v>5703</v>
      </c>
      <c r="AB1258" t="s">
        <v>5703</v>
      </c>
      <c r="AC1258" t="s">
        <v>10913</v>
      </c>
      <c r="AD1258" t="s">
        <v>14931</v>
      </c>
      <c r="AE1258">
        <v>7061</v>
      </c>
      <c r="AH1258" t="s">
        <v>10913</v>
      </c>
      <c r="AL1258" t="str">
        <f>IF(PLAYERIDMAP2[[#This Row],[POS]]="C",MAX(AL$1:AL1257)+1,"")</f>
        <v/>
      </c>
      <c r="AM1258" t="str">
        <f>IFERROR(INDEX(PLAYERIDMAP2[PLAYERNAME],MATCH(ROW()-ROW(AM$1),CATCHERS,0)),"")</f>
        <v/>
      </c>
      <c r="AN1258" t="str">
        <f>IF(PLAYERIDMAP2[[#This Row],[POS]]="1B",MAX(AN$1:AN1257)+1,"")</f>
        <v/>
      </c>
      <c r="AO1258" t="str">
        <f>IFERROR(INDEX(PLAYERIDMAP2[PLAYERNAME],MATCH(ROW()-ROW(AO$1),FIRSTBASE,0)),"")</f>
        <v/>
      </c>
      <c r="AP1258" t="str">
        <f>IF(PLAYERIDMAP2[[#This Row],[POS]]="2B",MAX(AP$1:AP1257)+1,"")</f>
        <v/>
      </c>
      <c r="AQ1258" t="str">
        <f>IFERROR(INDEX(PLAYERIDMAP2[PLAYERNAME],MATCH(ROW()-ROW(AQ$1),SECONDBASE,0)),"")</f>
        <v/>
      </c>
      <c r="AR1258" t="str">
        <f>IF(PLAYERIDMAP2[[#This Row],[POS]]="3B",MAX(AR$1:AR1257)+1,"")</f>
        <v/>
      </c>
      <c r="AS1258" t="str">
        <f>IFERROR(INDEX(PLAYERIDMAP2[PLAYERNAME],MATCH(ROW()-ROW(AS$1),THIRDBASE,0)),"")</f>
        <v/>
      </c>
      <c r="AT1258" t="str">
        <f>IF(PLAYERIDMAP2[[#This Row],[POS]]="SS",MAX(AT$1:AT1257)+1,"")</f>
        <v/>
      </c>
      <c r="AU1258" t="str">
        <f>IFERROR(INDEX(PLAYERIDMAP2[PLAYERNAME],MATCH(ROW()-ROW(AU$1),SHORTSTOP,0)),"")</f>
        <v/>
      </c>
      <c r="AV1258" t="str">
        <f>IF(PLAYERIDMAP2[[#This Row],[POS]]="OF",MAX(AV$1:AV1257)+1,"")</f>
        <v/>
      </c>
      <c r="AW1258" t="str">
        <f>IFERROR(INDEX(PLAYERIDMAP2[PLAYERNAME],MATCH(ROW()-ROW(AW$1),OUTFIELD,0)),"")</f>
        <v/>
      </c>
      <c r="AX1258" t="str">
        <f>IF(PLAYERIDMAP2[[#This Row],[POS]]&lt;&gt;"P",MAX(AX$1:AX1257)+1,"")</f>
        <v/>
      </c>
      <c r="AY1258" t="str">
        <f>IFERROR(INDEX(PLAYERIDMAP2[PLAYERNAME],MATCH(ROW()-ROW(AY$1),HITTERS,0)),"")</f>
        <v/>
      </c>
      <c r="AZ1258">
        <f>IF(PLAYERIDMAP2[[#This Row],[POS]]="P",MAX(AZ$1:AZ1257)+1,"")</f>
        <v>590</v>
      </c>
      <c r="BA1258" t="str">
        <f>IFERROR(INDEX(PLAYERIDMAP2[PLAYERNAME],MATCH(ROW()-ROW(BA$1),PITCHERS,0)),"")</f>
        <v/>
      </c>
    </row>
    <row r="1259" spans="1:53" x14ac:dyDescent="0.25">
      <c r="A1259" t="s">
        <v>16714</v>
      </c>
      <c r="B1259" t="s">
        <v>16715</v>
      </c>
      <c r="C1259" s="1">
        <v>33948</v>
      </c>
      <c r="D1259" t="s">
        <v>17275</v>
      </c>
      <c r="E1259" t="s">
        <v>20580</v>
      </c>
      <c r="F1259" t="s">
        <v>11002</v>
      </c>
      <c r="G1259" t="s">
        <v>14693</v>
      </c>
      <c r="H1259" t="s">
        <v>10988</v>
      </c>
      <c r="I1259" t="s">
        <v>20581</v>
      </c>
      <c r="J1259" t="s">
        <v>16715</v>
      </c>
      <c r="K1259">
        <v>607074</v>
      </c>
      <c r="L1259" t="s">
        <v>16715</v>
      </c>
      <c r="M1259">
        <v>2138665</v>
      </c>
      <c r="N1259" t="s">
        <v>16715</v>
      </c>
      <c r="P1259" t="s">
        <v>16714</v>
      </c>
      <c r="Q1259">
        <v>9823</v>
      </c>
      <c r="R1259" t="s">
        <v>16715</v>
      </c>
      <c r="S1259">
        <v>33696</v>
      </c>
      <c r="T1259" t="s">
        <v>16715</v>
      </c>
      <c r="W1259">
        <v>70883</v>
      </c>
      <c r="X1259">
        <v>9823</v>
      </c>
      <c r="Y1259" t="s">
        <v>16715</v>
      </c>
      <c r="Z1259" t="s">
        <v>16716</v>
      </c>
      <c r="AA1259" t="s">
        <v>10958</v>
      </c>
      <c r="AB1259" t="s">
        <v>10958</v>
      </c>
      <c r="AC1259" t="s">
        <v>16715</v>
      </c>
      <c r="AD1259" t="s">
        <v>16716</v>
      </c>
      <c r="AF1259" t="s">
        <v>16715</v>
      </c>
      <c r="AG1259">
        <v>60633</v>
      </c>
      <c r="AH1259" t="s">
        <v>16715</v>
      </c>
      <c r="AL1259" t="str">
        <f>IF(PLAYERIDMAP2[[#This Row],[POS]]="C",MAX(AL$1:AL1258)+1,"")</f>
        <v/>
      </c>
      <c r="AM1259" t="str">
        <f>IFERROR(INDEX(PLAYERIDMAP2[PLAYERNAME],MATCH(ROW()-ROW(AM$1),CATCHERS,0)),"")</f>
        <v/>
      </c>
      <c r="AN1259" t="str">
        <f>IF(PLAYERIDMAP2[[#This Row],[POS]]="1B",MAX(AN$1:AN1258)+1,"")</f>
        <v/>
      </c>
      <c r="AO1259" t="str">
        <f>IFERROR(INDEX(PLAYERIDMAP2[PLAYERNAME],MATCH(ROW()-ROW(AO$1),FIRSTBASE,0)),"")</f>
        <v/>
      </c>
      <c r="AP1259" t="str">
        <f>IF(PLAYERIDMAP2[[#This Row],[POS]]="2B",MAX(AP$1:AP1258)+1,"")</f>
        <v/>
      </c>
      <c r="AQ1259" t="str">
        <f>IFERROR(INDEX(PLAYERIDMAP2[PLAYERNAME],MATCH(ROW()-ROW(AQ$1),SECONDBASE,0)),"")</f>
        <v/>
      </c>
      <c r="AR1259" t="str">
        <f>IF(PLAYERIDMAP2[[#This Row],[POS]]="3B",MAX(AR$1:AR1258)+1,"")</f>
        <v/>
      </c>
      <c r="AS1259" t="str">
        <f>IFERROR(INDEX(PLAYERIDMAP2[PLAYERNAME],MATCH(ROW()-ROW(AS$1),THIRDBASE,0)),"")</f>
        <v/>
      </c>
      <c r="AT1259" t="str">
        <f>IF(PLAYERIDMAP2[[#This Row],[POS]]="SS",MAX(AT$1:AT1258)+1,"")</f>
        <v/>
      </c>
      <c r="AU1259" t="str">
        <f>IFERROR(INDEX(PLAYERIDMAP2[PLAYERNAME],MATCH(ROW()-ROW(AU$1),SHORTSTOP,0)),"")</f>
        <v/>
      </c>
      <c r="AV1259" t="str">
        <f>IF(PLAYERIDMAP2[[#This Row],[POS]]="OF",MAX(AV$1:AV1258)+1,"")</f>
        <v/>
      </c>
      <c r="AW1259" t="str">
        <f>IFERROR(INDEX(PLAYERIDMAP2[PLAYERNAME],MATCH(ROW()-ROW(AW$1),OUTFIELD,0)),"")</f>
        <v/>
      </c>
      <c r="AX1259" t="str">
        <f>IF(PLAYERIDMAP2[[#This Row],[POS]]&lt;&gt;"P",MAX(AX$1:AX1258)+1,"")</f>
        <v/>
      </c>
      <c r="AY1259" t="str">
        <f>IFERROR(INDEX(PLAYERIDMAP2[PLAYERNAME],MATCH(ROW()-ROW(AY$1),HITTERS,0)),"")</f>
        <v/>
      </c>
      <c r="AZ1259">
        <f>IF(PLAYERIDMAP2[[#This Row],[POS]]="P",MAX(AZ$1:AZ1258)+1,"")</f>
        <v>591</v>
      </c>
      <c r="BA1259" t="str">
        <f>IFERROR(INDEX(PLAYERIDMAP2[PLAYERNAME],MATCH(ROW()-ROW(BA$1),PITCHERS,0)),"")</f>
        <v/>
      </c>
    </row>
    <row r="1260" spans="1:53" x14ac:dyDescent="0.25">
      <c r="A1260" t="s">
        <v>14932</v>
      </c>
      <c r="B1260" t="s">
        <v>5381</v>
      </c>
      <c r="C1260" s="1">
        <v>27602</v>
      </c>
      <c r="D1260" t="s">
        <v>16876</v>
      </c>
      <c r="E1260" t="s">
        <v>17411</v>
      </c>
      <c r="F1260" t="s">
        <v>10987</v>
      </c>
      <c r="G1260" t="s">
        <v>14693</v>
      </c>
      <c r="H1260" t="s">
        <v>5705</v>
      </c>
      <c r="I1260" t="s">
        <v>18168</v>
      </c>
      <c r="J1260" t="s">
        <v>5381</v>
      </c>
      <c r="K1260">
        <v>121347</v>
      </c>
      <c r="L1260" t="s">
        <v>5381</v>
      </c>
      <c r="M1260">
        <v>8023</v>
      </c>
      <c r="N1260" t="s">
        <v>5381</v>
      </c>
      <c r="O1260" t="s">
        <v>14933</v>
      </c>
      <c r="P1260" t="s">
        <v>14932</v>
      </c>
      <c r="Q1260">
        <v>5275</v>
      </c>
      <c r="R1260" t="s">
        <v>5381</v>
      </c>
      <c r="S1260">
        <v>3115</v>
      </c>
      <c r="T1260" t="s">
        <v>5381</v>
      </c>
      <c r="V1260" t="s">
        <v>14934</v>
      </c>
      <c r="W1260">
        <v>1292</v>
      </c>
      <c r="X1260">
        <v>5275</v>
      </c>
      <c r="Y1260" t="s">
        <v>5381</v>
      </c>
      <c r="Z1260" t="s">
        <v>14935</v>
      </c>
      <c r="AA1260" t="s">
        <v>5703</v>
      </c>
      <c r="AB1260" t="s">
        <v>5703</v>
      </c>
      <c r="AC1260" t="s">
        <v>5381</v>
      </c>
      <c r="AD1260" t="s">
        <v>14935</v>
      </c>
      <c r="AE1260">
        <v>3514</v>
      </c>
      <c r="AF1260" t="s">
        <v>5381</v>
      </c>
      <c r="AG1260">
        <v>5418</v>
      </c>
      <c r="AH1260" t="s">
        <v>5381</v>
      </c>
      <c r="AL1260" t="str">
        <f>IF(PLAYERIDMAP2[[#This Row],[POS]]="C",MAX(AL$1:AL1259)+1,"")</f>
        <v/>
      </c>
      <c r="AM1260" t="str">
        <f>IFERROR(INDEX(PLAYERIDMAP2[PLAYERNAME],MATCH(ROW()-ROW(AM$1),CATCHERS,0)),"")</f>
        <v/>
      </c>
      <c r="AN1260" t="str">
        <f>IF(PLAYERIDMAP2[[#This Row],[POS]]="1B",MAX(AN$1:AN1259)+1,"")</f>
        <v/>
      </c>
      <c r="AO1260" t="str">
        <f>IFERROR(INDEX(PLAYERIDMAP2[PLAYERNAME],MATCH(ROW()-ROW(AO$1),FIRSTBASE,0)),"")</f>
        <v/>
      </c>
      <c r="AP1260" t="str">
        <f>IF(PLAYERIDMAP2[[#This Row],[POS]]="2B",MAX(AP$1:AP1259)+1,"")</f>
        <v/>
      </c>
      <c r="AQ1260" t="str">
        <f>IFERROR(INDEX(PLAYERIDMAP2[PLAYERNAME],MATCH(ROW()-ROW(AQ$1),SECONDBASE,0)),"")</f>
        <v/>
      </c>
      <c r="AR1260">
        <f>IF(PLAYERIDMAP2[[#This Row],[POS]]="3B",MAX(AR$1:AR1259)+1,"")</f>
        <v>75</v>
      </c>
      <c r="AS1260" t="str">
        <f>IFERROR(INDEX(PLAYERIDMAP2[PLAYERNAME],MATCH(ROW()-ROW(AS$1),THIRDBASE,0)),"")</f>
        <v/>
      </c>
      <c r="AT1260" t="str">
        <f>IF(PLAYERIDMAP2[[#This Row],[POS]]="SS",MAX(AT$1:AT1259)+1,"")</f>
        <v/>
      </c>
      <c r="AU1260" t="str">
        <f>IFERROR(INDEX(PLAYERIDMAP2[PLAYERNAME],MATCH(ROW()-ROW(AU$1),SHORTSTOP,0)),"")</f>
        <v/>
      </c>
      <c r="AV1260" t="str">
        <f>IF(PLAYERIDMAP2[[#This Row],[POS]]="OF",MAX(AV$1:AV1259)+1,"")</f>
        <v/>
      </c>
      <c r="AW1260" t="str">
        <f>IFERROR(INDEX(PLAYERIDMAP2[PLAYERNAME],MATCH(ROW()-ROW(AW$1),OUTFIELD,0)),"")</f>
        <v/>
      </c>
      <c r="AX1260">
        <f>IF(PLAYERIDMAP2[[#This Row],[POS]]&lt;&gt;"P",MAX(AX$1:AX1259)+1,"")</f>
        <v>668</v>
      </c>
      <c r="AY1260" t="str">
        <f>IFERROR(INDEX(PLAYERIDMAP2[PLAYERNAME],MATCH(ROW()-ROW(AY$1),HITTERS,0)),"")</f>
        <v/>
      </c>
      <c r="AZ1260" t="str">
        <f>IF(PLAYERIDMAP2[[#This Row],[POS]]="P",MAX(AZ$1:AZ1259)+1,"")</f>
        <v/>
      </c>
      <c r="BA1260" t="str">
        <f>IFERROR(INDEX(PLAYERIDMAP2[PLAYERNAME],MATCH(ROW()-ROW(BA$1),PITCHERS,0)),"")</f>
        <v/>
      </c>
    </row>
    <row r="1261" spans="1:53" x14ac:dyDescent="0.25">
      <c r="A1261" t="s">
        <v>14936</v>
      </c>
      <c r="B1261" t="s">
        <v>8994</v>
      </c>
      <c r="C1261" s="1">
        <v>32124</v>
      </c>
      <c r="D1261" t="s">
        <v>19093</v>
      </c>
      <c r="E1261" t="s">
        <v>17411</v>
      </c>
      <c r="F1261" t="s">
        <v>11077</v>
      </c>
      <c r="G1261" t="s">
        <v>14693</v>
      </c>
      <c r="H1261" t="s">
        <v>10988</v>
      </c>
      <c r="I1261" t="s">
        <v>19094</v>
      </c>
      <c r="J1261" t="s">
        <v>8994</v>
      </c>
      <c r="K1261">
        <v>444553</v>
      </c>
      <c r="L1261" t="s">
        <v>8994</v>
      </c>
      <c r="M1261">
        <v>1787647</v>
      </c>
      <c r="N1261" t="s">
        <v>8994</v>
      </c>
      <c r="O1261" t="s">
        <v>14937</v>
      </c>
      <c r="P1261" t="s">
        <v>14936</v>
      </c>
      <c r="Q1261">
        <v>8877</v>
      </c>
      <c r="R1261" t="s">
        <v>8994</v>
      </c>
      <c r="S1261">
        <v>30987</v>
      </c>
      <c r="T1261" t="s">
        <v>8994</v>
      </c>
      <c r="V1261" t="s">
        <v>14938</v>
      </c>
      <c r="W1261">
        <v>48578</v>
      </c>
      <c r="Z1261" t="s">
        <v>16717</v>
      </c>
      <c r="AA1261" t="s">
        <v>5703</v>
      </c>
      <c r="AB1261" t="s">
        <v>5703</v>
      </c>
      <c r="AD1261" t="s">
        <v>16717</v>
      </c>
      <c r="AL1261" t="str">
        <f>IF(PLAYERIDMAP2[[#This Row],[POS]]="C",MAX(AL$1:AL1260)+1,"")</f>
        <v/>
      </c>
      <c r="AM1261" t="str">
        <f>IFERROR(INDEX(PLAYERIDMAP2[PLAYERNAME],MATCH(ROW()-ROW(AM$1),CATCHERS,0)),"")</f>
        <v/>
      </c>
      <c r="AN1261" t="str">
        <f>IF(PLAYERIDMAP2[[#This Row],[POS]]="1B",MAX(AN$1:AN1260)+1,"")</f>
        <v/>
      </c>
      <c r="AO1261" t="str">
        <f>IFERROR(INDEX(PLAYERIDMAP2[PLAYERNAME],MATCH(ROW()-ROW(AO$1),FIRSTBASE,0)),"")</f>
        <v/>
      </c>
      <c r="AP1261" t="str">
        <f>IF(PLAYERIDMAP2[[#This Row],[POS]]="2B",MAX(AP$1:AP1260)+1,"")</f>
        <v/>
      </c>
      <c r="AQ1261" t="str">
        <f>IFERROR(INDEX(PLAYERIDMAP2[PLAYERNAME],MATCH(ROW()-ROW(AQ$1),SECONDBASE,0)),"")</f>
        <v/>
      </c>
      <c r="AR1261" t="str">
        <f>IF(PLAYERIDMAP2[[#This Row],[POS]]="3B",MAX(AR$1:AR1260)+1,"")</f>
        <v/>
      </c>
      <c r="AS1261" t="str">
        <f>IFERROR(INDEX(PLAYERIDMAP2[PLAYERNAME],MATCH(ROW()-ROW(AS$1),THIRDBASE,0)),"")</f>
        <v/>
      </c>
      <c r="AT1261" t="str">
        <f>IF(PLAYERIDMAP2[[#This Row],[POS]]="SS",MAX(AT$1:AT1260)+1,"")</f>
        <v/>
      </c>
      <c r="AU1261" t="str">
        <f>IFERROR(INDEX(PLAYERIDMAP2[PLAYERNAME],MATCH(ROW()-ROW(AU$1),SHORTSTOP,0)),"")</f>
        <v/>
      </c>
      <c r="AV1261" t="str">
        <f>IF(PLAYERIDMAP2[[#This Row],[POS]]="OF",MAX(AV$1:AV1260)+1,"")</f>
        <v/>
      </c>
      <c r="AW1261" t="str">
        <f>IFERROR(INDEX(PLAYERIDMAP2[PLAYERNAME],MATCH(ROW()-ROW(AW$1),OUTFIELD,0)),"")</f>
        <v/>
      </c>
      <c r="AX1261" t="str">
        <f>IF(PLAYERIDMAP2[[#This Row],[POS]]&lt;&gt;"P",MAX(AX$1:AX1260)+1,"")</f>
        <v/>
      </c>
      <c r="AY1261" t="str">
        <f>IFERROR(INDEX(PLAYERIDMAP2[PLAYERNAME],MATCH(ROW()-ROW(AY$1),HITTERS,0)),"")</f>
        <v/>
      </c>
      <c r="AZ1261">
        <f>IF(PLAYERIDMAP2[[#This Row],[POS]]="P",MAX(AZ$1:AZ1260)+1,"")</f>
        <v>592</v>
      </c>
      <c r="BA1261" t="str">
        <f>IFERROR(INDEX(PLAYERIDMAP2[PLAYERNAME],MATCH(ROW()-ROW(BA$1),PITCHERS,0)),"")</f>
        <v/>
      </c>
    </row>
    <row r="1262" spans="1:53" x14ac:dyDescent="0.25">
      <c r="A1262" t="s">
        <v>19860</v>
      </c>
      <c r="B1262" t="s">
        <v>10457</v>
      </c>
      <c r="C1262" s="1">
        <v>34066</v>
      </c>
      <c r="D1262" t="s">
        <v>17349</v>
      </c>
      <c r="E1262" t="s">
        <v>17411</v>
      </c>
      <c r="F1262" t="s">
        <v>11258</v>
      </c>
      <c r="G1262" t="s">
        <v>14693</v>
      </c>
      <c r="H1262" t="s">
        <v>10988</v>
      </c>
      <c r="I1262" t="s">
        <v>19861</v>
      </c>
      <c r="J1262" t="s">
        <v>10457</v>
      </c>
      <c r="K1262">
        <v>593958</v>
      </c>
      <c r="L1262" t="s">
        <v>10457</v>
      </c>
      <c r="M1262">
        <v>2042426</v>
      </c>
      <c r="N1262" t="s">
        <v>10457</v>
      </c>
      <c r="P1262" t="s">
        <v>19862</v>
      </c>
      <c r="Q1262">
        <v>9546</v>
      </c>
      <c r="R1262" t="s">
        <v>10457</v>
      </c>
      <c r="S1262">
        <v>32675</v>
      </c>
      <c r="T1262" t="s">
        <v>10457</v>
      </c>
      <c r="V1262" t="s">
        <v>19863</v>
      </c>
      <c r="W1262">
        <v>67588</v>
      </c>
      <c r="Z1262" t="s">
        <v>19864</v>
      </c>
      <c r="AA1262" t="s">
        <v>10958</v>
      </c>
      <c r="AB1262" t="s">
        <v>10958</v>
      </c>
      <c r="AC1262" t="s">
        <v>10457</v>
      </c>
      <c r="AD1262" t="s">
        <v>19864</v>
      </c>
      <c r="AF1262" t="s">
        <v>10457</v>
      </c>
      <c r="AG1262">
        <v>52142</v>
      </c>
      <c r="AH1262" t="s">
        <v>10457</v>
      </c>
      <c r="AL1262" t="str">
        <f>IF(PLAYERIDMAP2[[#This Row],[POS]]="C",MAX(AL$1:AL1261)+1,"")</f>
        <v/>
      </c>
      <c r="AM1262" t="str">
        <f>IFERROR(INDEX(PLAYERIDMAP2[PLAYERNAME],MATCH(ROW()-ROW(AM$1),CATCHERS,0)),"")</f>
        <v/>
      </c>
      <c r="AN1262" t="str">
        <f>IF(PLAYERIDMAP2[[#This Row],[POS]]="1B",MAX(AN$1:AN1261)+1,"")</f>
        <v/>
      </c>
      <c r="AO1262" t="str">
        <f>IFERROR(INDEX(PLAYERIDMAP2[PLAYERNAME],MATCH(ROW()-ROW(AO$1),FIRSTBASE,0)),"")</f>
        <v/>
      </c>
      <c r="AP1262" t="str">
        <f>IF(PLAYERIDMAP2[[#This Row],[POS]]="2B",MAX(AP$1:AP1261)+1,"")</f>
        <v/>
      </c>
      <c r="AQ1262" t="str">
        <f>IFERROR(INDEX(PLAYERIDMAP2[PLAYERNAME],MATCH(ROW()-ROW(AQ$1),SECONDBASE,0)),"")</f>
        <v/>
      </c>
      <c r="AR1262" t="str">
        <f>IF(PLAYERIDMAP2[[#This Row],[POS]]="3B",MAX(AR$1:AR1261)+1,"")</f>
        <v/>
      </c>
      <c r="AS1262" t="str">
        <f>IFERROR(INDEX(PLAYERIDMAP2[PLAYERNAME],MATCH(ROW()-ROW(AS$1),THIRDBASE,0)),"")</f>
        <v/>
      </c>
      <c r="AT1262" t="str">
        <f>IF(PLAYERIDMAP2[[#This Row],[POS]]="SS",MAX(AT$1:AT1261)+1,"")</f>
        <v/>
      </c>
      <c r="AU1262" t="str">
        <f>IFERROR(INDEX(PLAYERIDMAP2[PLAYERNAME],MATCH(ROW()-ROW(AU$1),SHORTSTOP,0)),"")</f>
        <v/>
      </c>
      <c r="AV1262" t="str">
        <f>IF(PLAYERIDMAP2[[#This Row],[POS]]="OF",MAX(AV$1:AV1261)+1,"")</f>
        <v/>
      </c>
      <c r="AW1262" t="str">
        <f>IFERROR(INDEX(PLAYERIDMAP2[PLAYERNAME],MATCH(ROW()-ROW(AW$1),OUTFIELD,0)),"")</f>
        <v/>
      </c>
      <c r="AX1262" t="str">
        <f>IF(PLAYERIDMAP2[[#This Row],[POS]]&lt;&gt;"P",MAX(AX$1:AX1261)+1,"")</f>
        <v/>
      </c>
      <c r="AY1262" t="str">
        <f>IFERROR(INDEX(PLAYERIDMAP2[PLAYERNAME],MATCH(ROW()-ROW(AY$1),HITTERS,0)),"")</f>
        <v/>
      </c>
      <c r="AZ1262">
        <f>IF(PLAYERIDMAP2[[#This Row],[POS]]="P",MAX(AZ$1:AZ1261)+1,"")</f>
        <v>593</v>
      </c>
      <c r="BA1262" t="str">
        <f>IFERROR(INDEX(PLAYERIDMAP2[PLAYERNAME],MATCH(ROW()-ROW(BA$1),PITCHERS,0)),"")</f>
        <v/>
      </c>
    </row>
    <row r="1263" spans="1:53" x14ac:dyDescent="0.25">
      <c r="A1263" t="s">
        <v>14939</v>
      </c>
      <c r="B1263" t="s">
        <v>10382</v>
      </c>
      <c r="C1263" s="1">
        <v>30851</v>
      </c>
      <c r="D1263" t="s">
        <v>17240</v>
      </c>
      <c r="E1263" t="s">
        <v>17411</v>
      </c>
      <c r="F1263" t="s">
        <v>10992</v>
      </c>
      <c r="G1263" t="s">
        <v>14693</v>
      </c>
      <c r="H1263" t="s">
        <v>10988</v>
      </c>
      <c r="I1263" t="s">
        <v>17412</v>
      </c>
      <c r="J1263" t="s">
        <v>10382</v>
      </c>
      <c r="K1263">
        <v>451775</v>
      </c>
      <c r="L1263" t="s">
        <v>10382</v>
      </c>
      <c r="M1263">
        <v>1479781</v>
      </c>
      <c r="N1263" t="s">
        <v>10382</v>
      </c>
      <c r="O1263" t="s">
        <v>14940</v>
      </c>
      <c r="P1263" t="s">
        <v>14939</v>
      </c>
      <c r="Q1263">
        <v>8460</v>
      </c>
      <c r="R1263" t="s">
        <v>10382</v>
      </c>
      <c r="S1263">
        <v>29326</v>
      </c>
      <c r="T1263" t="s">
        <v>10382</v>
      </c>
      <c r="V1263" t="s">
        <v>14941</v>
      </c>
      <c r="W1263">
        <v>48657</v>
      </c>
      <c r="X1263">
        <v>8460</v>
      </c>
      <c r="Y1263" t="s">
        <v>10382</v>
      </c>
      <c r="Z1263" t="s">
        <v>14942</v>
      </c>
      <c r="AA1263" t="s">
        <v>5703</v>
      </c>
      <c r="AB1263" t="s">
        <v>5703</v>
      </c>
      <c r="AD1263" t="s">
        <v>14942</v>
      </c>
      <c r="AF1263" t="s">
        <v>10382</v>
      </c>
      <c r="AG1263">
        <v>6138</v>
      </c>
      <c r="AH1263" t="s">
        <v>10382</v>
      </c>
      <c r="AL1263" t="str">
        <f>IF(PLAYERIDMAP2[[#This Row],[POS]]="C",MAX(AL$1:AL1262)+1,"")</f>
        <v/>
      </c>
      <c r="AM1263" t="str">
        <f>IFERROR(INDEX(PLAYERIDMAP2[PLAYERNAME],MATCH(ROW()-ROW(AM$1),CATCHERS,0)),"")</f>
        <v/>
      </c>
      <c r="AN1263" t="str">
        <f>IF(PLAYERIDMAP2[[#This Row],[POS]]="1B",MAX(AN$1:AN1262)+1,"")</f>
        <v/>
      </c>
      <c r="AO1263" t="str">
        <f>IFERROR(INDEX(PLAYERIDMAP2[PLAYERNAME],MATCH(ROW()-ROW(AO$1),FIRSTBASE,0)),"")</f>
        <v/>
      </c>
      <c r="AP1263" t="str">
        <f>IF(PLAYERIDMAP2[[#This Row],[POS]]="2B",MAX(AP$1:AP1262)+1,"")</f>
        <v/>
      </c>
      <c r="AQ1263" t="str">
        <f>IFERROR(INDEX(PLAYERIDMAP2[PLAYERNAME],MATCH(ROW()-ROW(AQ$1),SECONDBASE,0)),"")</f>
        <v/>
      </c>
      <c r="AR1263" t="str">
        <f>IF(PLAYERIDMAP2[[#This Row],[POS]]="3B",MAX(AR$1:AR1262)+1,"")</f>
        <v/>
      </c>
      <c r="AS1263" t="str">
        <f>IFERROR(INDEX(PLAYERIDMAP2[PLAYERNAME],MATCH(ROW()-ROW(AS$1),THIRDBASE,0)),"")</f>
        <v/>
      </c>
      <c r="AT1263" t="str">
        <f>IF(PLAYERIDMAP2[[#This Row],[POS]]="SS",MAX(AT$1:AT1262)+1,"")</f>
        <v/>
      </c>
      <c r="AU1263" t="str">
        <f>IFERROR(INDEX(PLAYERIDMAP2[PLAYERNAME],MATCH(ROW()-ROW(AU$1),SHORTSTOP,0)),"")</f>
        <v/>
      </c>
      <c r="AV1263" t="str">
        <f>IF(PLAYERIDMAP2[[#This Row],[POS]]="OF",MAX(AV$1:AV1262)+1,"")</f>
        <v/>
      </c>
      <c r="AW1263" t="str">
        <f>IFERROR(INDEX(PLAYERIDMAP2[PLAYERNAME],MATCH(ROW()-ROW(AW$1),OUTFIELD,0)),"")</f>
        <v/>
      </c>
      <c r="AX1263" t="str">
        <f>IF(PLAYERIDMAP2[[#This Row],[POS]]&lt;&gt;"P",MAX(AX$1:AX1262)+1,"")</f>
        <v/>
      </c>
      <c r="AY1263" t="str">
        <f>IFERROR(INDEX(PLAYERIDMAP2[PLAYERNAME],MATCH(ROW()-ROW(AY$1),HITTERS,0)),"")</f>
        <v/>
      </c>
      <c r="AZ1263">
        <f>IF(PLAYERIDMAP2[[#This Row],[POS]]="P",MAX(AZ$1:AZ1262)+1,"")</f>
        <v>594</v>
      </c>
      <c r="BA1263" t="str">
        <f>IFERROR(INDEX(PLAYERIDMAP2[PLAYERNAME],MATCH(ROW()-ROW(BA$1),PITCHERS,0)),"")</f>
        <v/>
      </c>
    </row>
    <row r="1264" spans="1:53" x14ac:dyDescent="0.25">
      <c r="A1264" t="s">
        <v>14943</v>
      </c>
      <c r="B1264" t="s">
        <v>1062</v>
      </c>
      <c r="C1264" s="1">
        <v>29958</v>
      </c>
      <c r="D1264" t="s">
        <v>17355</v>
      </c>
      <c r="E1264" t="s">
        <v>17411</v>
      </c>
      <c r="F1264" t="s">
        <v>11048</v>
      </c>
      <c r="G1264" t="s">
        <v>14693</v>
      </c>
      <c r="H1264" t="s">
        <v>10988</v>
      </c>
      <c r="I1264" t="s">
        <v>18295</v>
      </c>
      <c r="J1264" t="s">
        <v>1062</v>
      </c>
      <c r="K1264">
        <v>408061</v>
      </c>
      <c r="L1264" t="s">
        <v>1062</v>
      </c>
      <c r="M1264">
        <v>288981</v>
      </c>
      <c r="N1264" t="s">
        <v>1062</v>
      </c>
      <c r="O1264" t="s">
        <v>14944</v>
      </c>
      <c r="P1264" t="s">
        <v>14943</v>
      </c>
      <c r="Q1264">
        <v>7029</v>
      </c>
      <c r="R1264" t="s">
        <v>1062</v>
      </c>
      <c r="S1264">
        <v>5357</v>
      </c>
      <c r="T1264" t="s">
        <v>1062</v>
      </c>
      <c r="V1264" t="s">
        <v>14945</v>
      </c>
      <c r="W1264">
        <v>31311</v>
      </c>
      <c r="X1264">
        <v>7029</v>
      </c>
      <c r="Y1264" t="s">
        <v>1062</v>
      </c>
      <c r="Z1264" t="s">
        <v>14946</v>
      </c>
      <c r="AA1264" t="s">
        <v>5703</v>
      </c>
      <c r="AB1264" t="s">
        <v>5703</v>
      </c>
      <c r="AC1264" t="s">
        <v>1062</v>
      </c>
      <c r="AD1264" t="s">
        <v>14946</v>
      </c>
      <c r="AH1264" t="s">
        <v>1062</v>
      </c>
      <c r="AL1264" t="str">
        <f>IF(PLAYERIDMAP2[[#This Row],[POS]]="C",MAX(AL$1:AL1263)+1,"")</f>
        <v/>
      </c>
      <c r="AM1264" t="str">
        <f>IFERROR(INDEX(PLAYERIDMAP2[PLAYERNAME],MATCH(ROW()-ROW(AM$1),CATCHERS,0)),"")</f>
        <v/>
      </c>
      <c r="AN1264" t="str">
        <f>IF(PLAYERIDMAP2[[#This Row],[POS]]="1B",MAX(AN$1:AN1263)+1,"")</f>
        <v/>
      </c>
      <c r="AO1264" t="str">
        <f>IFERROR(INDEX(PLAYERIDMAP2[PLAYERNAME],MATCH(ROW()-ROW(AO$1),FIRSTBASE,0)),"")</f>
        <v/>
      </c>
      <c r="AP1264" t="str">
        <f>IF(PLAYERIDMAP2[[#This Row],[POS]]="2B",MAX(AP$1:AP1263)+1,"")</f>
        <v/>
      </c>
      <c r="AQ1264" t="str">
        <f>IFERROR(INDEX(PLAYERIDMAP2[PLAYERNAME],MATCH(ROW()-ROW(AQ$1),SECONDBASE,0)),"")</f>
        <v/>
      </c>
      <c r="AR1264" t="str">
        <f>IF(PLAYERIDMAP2[[#This Row],[POS]]="3B",MAX(AR$1:AR1263)+1,"")</f>
        <v/>
      </c>
      <c r="AS1264" t="str">
        <f>IFERROR(INDEX(PLAYERIDMAP2[PLAYERNAME],MATCH(ROW()-ROW(AS$1),THIRDBASE,0)),"")</f>
        <v/>
      </c>
      <c r="AT1264" t="str">
        <f>IF(PLAYERIDMAP2[[#This Row],[POS]]="SS",MAX(AT$1:AT1263)+1,"")</f>
        <v/>
      </c>
      <c r="AU1264" t="str">
        <f>IFERROR(INDEX(PLAYERIDMAP2[PLAYERNAME],MATCH(ROW()-ROW(AU$1),SHORTSTOP,0)),"")</f>
        <v/>
      </c>
      <c r="AV1264" t="str">
        <f>IF(PLAYERIDMAP2[[#This Row],[POS]]="OF",MAX(AV$1:AV1263)+1,"")</f>
        <v/>
      </c>
      <c r="AW1264" t="str">
        <f>IFERROR(INDEX(PLAYERIDMAP2[PLAYERNAME],MATCH(ROW()-ROW(AW$1),OUTFIELD,0)),"")</f>
        <v/>
      </c>
      <c r="AX1264" t="str">
        <f>IF(PLAYERIDMAP2[[#This Row],[POS]]&lt;&gt;"P",MAX(AX$1:AX1263)+1,"")</f>
        <v/>
      </c>
      <c r="AY1264" t="str">
        <f>IFERROR(INDEX(PLAYERIDMAP2[PLAYERNAME],MATCH(ROW()-ROW(AY$1),HITTERS,0)),"")</f>
        <v/>
      </c>
      <c r="AZ1264">
        <f>IF(PLAYERIDMAP2[[#This Row],[POS]]="P",MAX(AZ$1:AZ1263)+1,"")</f>
        <v>595</v>
      </c>
      <c r="BA1264" t="str">
        <f>IFERROR(INDEX(PLAYERIDMAP2[PLAYERNAME],MATCH(ROW()-ROW(BA$1),PITCHERS,0)),"")</f>
        <v/>
      </c>
    </row>
    <row r="1265" spans="1:53" x14ac:dyDescent="0.25">
      <c r="A1265" t="s">
        <v>14947</v>
      </c>
      <c r="B1265" t="s">
        <v>4925</v>
      </c>
      <c r="C1265" s="1">
        <v>31833</v>
      </c>
      <c r="D1265" t="s">
        <v>17549</v>
      </c>
      <c r="E1265" t="s">
        <v>17411</v>
      </c>
      <c r="F1265" t="s">
        <v>11016</v>
      </c>
      <c r="G1265" t="s">
        <v>11016</v>
      </c>
      <c r="H1265" t="s">
        <v>10988</v>
      </c>
      <c r="I1265" t="s">
        <v>19141</v>
      </c>
      <c r="J1265" t="s">
        <v>4925</v>
      </c>
      <c r="K1265">
        <v>469159</v>
      </c>
      <c r="L1265" t="s">
        <v>4925</v>
      </c>
      <c r="M1265">
        <v>1392907</v>
      </c>
      <c r="N1265" t="s">
        <v>4925</v>
      </c>
      <c r="O1265" t="s">
        <v>14948</v>
      </c>
      <c r="P1265" t="s">
        <v>14947</v>
      </c>
      <c r="Q1265">
        <v>8603</v>
      </c>
      <c r="R1265" t="s">
        <v>4925</v>
      </c>
      <c r="S1265">
        <v>31331</v>
      </c>
      <c r="T1265" t="s">
        <v>4925</v>
      </c>
      <c r="V1265" t="s">
        <v>14949</v>
      </c>
      <c r="W1265">
        <v>56673</v>
      </c>
      <c r="X1265">
        <v>9284</v>
      </c>
      <c r="Y1265" t="s">
        <v>4925</v>
      </c>
      <c r="Z1265" t="s">
        <v>14950</v>
      </c>
      <c r="AA1265" t="s">
        <v>5703</v>
      </c>
      <c r="AB1265" t="s">
        <v>5703</v>
      </c>
      <c r="AD1265" t="s">
        <v>14950</v>
      </c>
      <c r="AL1265" t="str">
        <f>IF(PLAYERIDMAP2[[#This Row],[POS]]="C",MAX(AL$1:AL1264)+1,"")</f>
        <v/>
      </c>
      <c r="AM1265" t="str">
        <f>IFERROR(INDEX(PLAYERIDMAP2[PLAYERNAME],MATCH(ROW()-ROW(AM$1),CATCHERS,0)),"")</f>
        <v/>
      </c>
      <c r="AN1265" t="str">
        <f>IF(PLAYERIDMAP2[[#This Row],[POS]]="1B",MAX(AN$1:AN1264)+1,"")</f>
        <v/>
      </c>
      <c r="AO1265" t="str">
        <f>IFERROR(INDEX(PLAYERIDMAP2[PLAYERNAME],MATCH(ROW()-ROW(AO$1),FIRSTBASE,0)),"")</f>
        <v/>
      </c>
      <c r="AP1265" t="str">
        <f>IF(PLAYERIDMAP2[[#This Row],[POS]]="2B",MAX(AP$1:AP1264)+1,"")</f>
        <v/>
      </c>
      <c r="AQ1265" t="str">
        <f>IFERROR(INDEX(PLAYERIDMAP2[PLAYERNAME],MATCH(ROW()-ROW(AQ$1),SECONDBASE,0)),"")</f>
        <v/>
      </c>
      <c r="AR1265" t="str">
        <f>IF(PLAYERIDMAP2[[#This Row],[POS]]="3B",MAX(AR$1:AR1264)+1,"")</f>
        <v/>
      </c>
      <c r="AS1265" t="str">
        <f>IFERROR(INDEX(PLAYERIDMAP2[PLAYERNAME],MATCH(ROW()-ROW(AS$1),THIRDBASE,0)),"")</f>
        <v/>
      </c>
      <c r="AT1265" t="str">
        <f>IF(PLAYERIDMAP2[[#This Row],[POS]]="SS",MAX(AT$1:AT1264)+1,"")</f>
        <v/>
      </c>
      <c r="AU1265" t="str">
        <f>IFERROR(INDEX(PLAYERIDMAP2[PLAYERNAME],MATCH(ROW()-ROW(AU$1),SHORTSTOP,0)),"")</f>
        <v/>
      </c>
      <c r="AV1265" t="str">
        <f>IF(PLAYERIDMAP2[[#This Row],[POS]]="OF",MAX(AV$1:AV1264)+1,"")</f>
        <v/>
      </c>
      <c r="AW1265" t="str">
        <f>IFERROR(INDEX(PLAYERIDMAP2[PLAYERNAME],MATCH(ROW()-ROW(AW$1),OUTFIELD,0)),"")</f>
        <v/>
      </c>
      <c r="AX1265" t="str">
        <f>IF(PLAYERIDMAP2[[#This Row],[POS]]&lt;&gt;"P",MAX(AX$1:AX1264)+1,"")</f>
        <v/>
      </c>
      <c r="AY1265" t="str">
        <f>IFERROR(INDEX(PLAYERIDMAP2[PLAYERNAME],MATCH(ROW()-ROW(AY$1),HITTERS,0)),"")</f>
        <v/>
      </c>
      <c r="AZ1265">
        <f>IF(PLAYERIDMAP2[[#This Row],[POS]]="P",MAX(AZ$1:AZ1264)+1,"")</f>
        <v>596</v>
      </c>
      <c r="BA1265" t="str">
        <f>IFERROR(INDEX(PLAYERIDMAP2[PLAYERNAME],MATCH(ROW()-ROW(BA$1),PITCHERS,0)),"")</f>
        <v/>
      </c>
    </row>
    <row r="1266" spans="1:53" x14ac:dyDescent="0.25">
      <c r="A1266" t="s">
        <v>14951</v>
      </c>
      <c r="B1266" t="s">
        <v>4925</v>
      </c>
      <c r="C1266" s="1">
        <v>32913</v>
      </c>
      <c r="D1266" t="s">
        <v>17549</v>
      </c>
      <c r="E1266" t="s">
        <v>17411</v>
      </c>
      <c r="F1266" t="s">
        <v>11164</v>
      </c>
      <c r="G1266" t="s">
        <v>16838</v>
      </c>
      <c r="H1266" t="s">
        <v>5706</v>
      </c>
      <c r="I1266" t="s">
        <v>17550</v>
      </c>
      <c r="J1266" t="s">
        <v>4925</v>
      </c>
      <c r="K1266">
        <v>514719</v>
      </c>
      <c r="L1266" t="s">
        <v>4925</v>
      </c>
      <c r="M1266">
        <v>1808508</v>
      </c>
      <c r="N1266" t="s">
        <v>4925</v>
      </c>
      <c r="O1266" t="s">
        <v>14948</v>
      </c>
      <c r="P1266" t="s">
        <v>14951</v>
      </c>
      <c r="Q1266">
        <v>9284</v>
      </c>
      <c r="R1266" t="s">
        <v>4925</v>
      </c>
      <c r="S1266">
        <v>31331</v>
      </c>
      <c r="T1266" t="s">
        <v>4925</v>
      </c>
      <c r="V1266" t="s">
        <v>14952</v>
      </c>
      <c r="W1266">
        <v>49963</v>
      </c>
      <c r="X1266">
        <v>8603</v>
      </c>
      <c r="Y1266" t="s">
        <v>4925</v>
      </c>
      <c r="Z1266" t="s">
        <v>14950</v>
      </c>
      <c r="AA1266" t="s">
        <v>11011</v>
      </c>
      <c r="AB1266" t="s">
        <v>5703</v>
      </c>
      <c r="AD1266" t="s">
        <v>14950</v>
      </c>
      <c r="AL1266" t="str">
        <f>IF(PLAYERIDMAP2[[#This Row],[POS]]="C",MAX(AL$1:AL1265)+1,"")</f>
        <v/>
      </c>
      <c r="AM1266" t="str">
        <f>IFERROR(INDEX(PLAYERIDMAP2[PLAYERNAME],MATCH(ROW()-ROW(AM$1),CATCHERS,0)),"")</f>
        <v/>
      </c>
      <c r="AN1266" t="str">
        <f>IF(PLAYERIDMAP2[[#This Row],[POS]]="1B",MAX(AN$1:AN1265)+1,"")</f>
        <v/>
      </c>
      <c r="AO1266" t="str">
        <f>IFERROR(INDEX(PLAYERIDMAP2[PLAYERNAME],MATCH(ROW()-ROW(AO$1),FIRSTBASE,0)),"")</f>
        <v/>
      </c>
      <c r="AP1266">
        <f>IF(PLAYERIDMAP2[[#This Row],[POS]]="2B",MAX(AP$1:AP1265)+1,"")</f>
        <v>94</v>
      </c>
      <c r="AQ1266" t="str">
        <f>IFERROR(INDEX(PLAYERIDMAP2[PLAYERNAME],MATCH(ROW()-ROW(AQ$1),SECONDBASE,0)),"")</f>
        <v/>
      </c>
      <c r="AR1266" t="str">
        <f>IF(PLAYERIDMAP2[[#This Row],[POS]]="3B",MAX(AR$1:AR1265)+1,"")</f>
        <v/>
      </c>
      <c r="AS1266" t="str">
        <f>IFERROR(INDEX(PLAYERIDMAP2[PLAYERNAME],MATCH(ROW()-ROW(AS$1),THIRDBASE,0)),"")</f>
        <v/>
      </c>
      <c r="AT1266" t="str">
        <f>IF(PLAYERIDMAP2[[#This Row],[POS]]="SS",MAX(AT$1:AT1265)+1,"")</f>
        <v/>
      </c>
      <c r="AU1266" t="str">
        <f>IFERROR(INDEX(PLAYERIDMAP2[PLAYERNAME],MATCH(ROW()-ROW(AU$1),SHORTSTOP,0)),"")</f>
        <v/>
      </c>
      <c r="AV1266" t="str">
        <f>IF(PLAYERIDMAP2[[#This Row],[POS]]="OF",MAX(AV$1:AV1265)+1,"")</f>
        <v/>
      </c>
      <c r="AW1266" t="str">
        <f>IFERROR(INDEX(PLAYERIDMAP2[PLAYERNAME],MATCH(ROW()-ROW(AW$1),OUTFIELD,0)),"")</f>
        <v/>
      </c>
      <c r="AX1266">
        <f>IF(PLAYERIDMAP2[[#This Row],[POS]]&lt;&gt;"P",MAX(AX$1:AX1265)+1,"")</f>
        <v>669</v>
      </c>
      <c r="AY1266" t="str">
        <f>IFERROR(INDEX(PLAYERIDMAP2[PLAYERNAME],MATCH(ROW()-ROW(AY$1),HITTERS,0)),"")</f>
        <v/>
      </c>
      <c r="AZ1266" t="str">
        <f>IF(PLAYERIDMAP2[[#This Row],[POS]]="P",MAX(AZ$1:AZ1265)+1,"")</f>
        <v/>
      </c>
      <c r="BA1266" t="str">
        <f>IFERROR(INDEX(PLAYERIDMAP2[PLAYERNAME],MATCH(ROW()-ROW(BA$1),PITCHERS,0)),"")</f>
        <v/>
      </c>
    </row>
    <row r="1267" spans="1:53" x14ac:dyDescent="0.25">
      <c r="A1267" t="s">
        <v>14953</v>
      </c>
      <c r="B1267" t="s">
        <v>14954</v>
      </c>
      <c r="C1267" s="1">
        <v>26267</v>
      </c>
      <c r="D1267" t="s">
        <v>17271</v>
      </c>
      <c r="E1267" t="s">
        <v>17411</v>
      </c>
      <c r="F1267" t="s">
        <v>11016</v>
      </c>
      <c r="G1267" t="s">
        <v>11016</v>
      </c>
      <c r="H1267" t="s">
        <v>11110</v>
      </c>
      <c r="I1267" t="s">
        <v>20145</v>
      </c>
      <c r="K1267">
        <v>121358</v>
      </c>
      <c r="L1267" t="s">
        <v>14954</v>
      </c>
      <c r="M1267">
        <v>8027</v>
      </c>
      <c r="N1267" t="s">
        <v>14954</v>
      </c>
      <c r="O1267" t="s">
        <v>16284</v>
      </c>
      <c r="P1267" t="s">
        <v>14953</v>
      </c>
      <c r="S1267">
        <v>2523</v>
      </c>
      <c r="T1267" t="s">
        <v>14954</v>
      </c>
      <c r="V1267" t="s">
        <v>16285</v>
      </c>
      <c r="W1267">
        <v>1291</v>
      </c>
      <c r="Z1267" t="s">
        <v>16718</v>
      </c>
      <c r="AA1267" t="s">
        <v>5703</v>
      </c>
      <c r="AB1267" t="s">
        <v>5703</v>
      </c>
      <c r="AD1267" t="s">
        <v>16718</v>
      </c>
      <c r="AL1267">
        <f>IF(PLAYERIDMAP2[[#This Row],[POS]]="C",MAX(AL$1:AL1266)+1,"")</f>
        <v>92</v>
      </c>
      <c r="AM1267" t="str">
        <f>IFERROR(INDEX(PLAYERIDMAP2[PLAYERNAME],MATCH(ROW()-ROW(AM$1),CATCHERS,0)),"")</f>
        <v/>
      </c>
      <c r="AN1267" t="str">
        <f>IF(PLAYERIDMAP2[[#This Row],[POS]]="1B",MAX(AN$1:AN1266)+1,"")</f>
        <v/>
      </c>
      <c r="AO1267" t="str">
        <f>IFERROR(INDEX(PLAYERIDMAP2[PLAYERNAME],MATCH(ROW()-ROW(AO$1),FIRSTBASE,0)),"")</f>
        <v/>
      </c>
      <c r="AP1267" t="str">
        <f>IF(PLAYERIDMAP2[[#This Row],[POS]]="2B",MAX(AP$1:AP1266)+1,"")</f>
        <v/>
      </c>
      <c r="AQ1267" t="str">
        <f>IFERROR(INDEX(PLAYERIDMAP2[PLAYERNAME],MATCH(ROW()-ROW(AQ$1),SECONDBASE,0)),"")</f>
        <v/>
      </c>
      <c r="AR1267" t="str">
        <f>IF(PLAYERIDMAP2[[#This Row],[POS]]="3B",MAX(AR$1:AR1266)+1,"")</f>
        <v/>
      </c>
      <c r="AS1267" t="str">
        <f>IFERROR(INDEX(PLAYERIDMAP2[PLAYERNAME],MATCH(ROW()-ROW(AS$1),THIRDBASE,0)),"")</f>
        <v/>
      </c>
      <c r="AT1267" t="str">
        <f>IF(PLAYERIDMAP2[[#This Row],[POS]]="SS",MAX(AT$1:AT1266)+1,"")</f>
        <v/>
      </c>
      <c r="AU1267" t="str">
        <f>IFERROR(INDEX(PLAYERIDMAP2[PLAYERNAME],MATCH(ROW()-ROW(AU$1),SHORTSTOP,0)),"")</f>
        <v/>
      </c>
      <c r="AV1267" t="str">
        <f>IF(PLAYERIDMAP2[[#This Row],[POS]]="OF",MAX(AV$1:AV1266)+1,"")</f>
        <v/>
      </c>
      <c r="AW1267" t="str">
        <f>IFERROR(INDEX(PLAYERIDMAP2[PLAYERNAME],MATCH(ROW()-ROW(AW$1),OUTFIELD,0)),"")</f>
        <v/>
      </c>
      <c r="AX1267">
        <f>IF(PLAYERIDMAP2[[#This Row],[POS]]&lt;&gt;"P",MAX(AX$1:AX1266)+1,"")</f>
        <v>670</v>
      </c>
      <c r="AY1267" t="str">
        <f>IFERROR(INDEX(PLAYERIDMAP2[PLAYERNAME],MATCH(ROW()-ROW(AY$1),HITTERS,0)),"")</f>
        <v/>
      </c>
      <c r="AZ1267" t="str">
        <f>IF(PLAYERIDMAP2[[#This Row],[POS]]="P",MAX(AZ$1:AZ1266)+1,"")</f>
        <v/>
      </c>
      <c r="BA1267" t="str">
        <f>IFERROR(INDEX(PLAYERIDMAP2[PLAYERNAME],MATCH(ROW()-ROW(BA$1),PITCHERS,0)),"")</f>
        <v/>
      </c>
    </row>
    <row r="1268" spans="1:53" x14ac:dyDescent="0.25">
      <c r="A1268" t="s">
        <v>14955</v>
      </c>
      <c r="B1268" t="s">
        <v>5158</v>
      </c>
      <c r="C1268" s="1">
        <v>31163</v>
      </c>
      <c r="D1268" t="s">
        <v>17430</v>
      </c>
      <c r="E1268" t="s">
        <v>17411</v>
      </c>
      <c r="F1268" t="s">
        <v>11092</v>
      </c>
      <c r="G1268" t="s">
        <v>16838</v>
      </c>
      <c r="H1268" t="s">
        <v>5706</v>
      </c>
      <c r="I1268" t="s">
        <v>17893</v>
      </c>
      <c r="J1268" t="s">
        <v>5158</v>
      </c>
      <c r="K1268">
        <v>446481</v>
      </c>
      <c r="L1268" t="s">
        <v>5158</v>
      </c>
      <c r="M1268">
        <v>490329</v>
      </c>
      <c r="N1268" t="s">
        <v>5158</v>
      </c>
      <c r="O1268" t="s">
        <v>14956</v>
      </c>
      <c r="P1268" t="s">
        <v>14955</v>
      </c>
      <c r="Q1268">
        <v>8224</v>
      </c>
      <c r="R1268" t="s">
        <v>5158</v>
      </c>
      <c r="S1268">
        <v>29105</v>
      </c>
      <c r="T1268" t="s">
        <v>5158</v>
      </c>
      <c r="U1268" t="s">
        <v>5158</v>
      </c>
      <c r="V1268" t="s">
        <v>14957</v>
      </c>
      <c r="W1268">
        <v>45471</v>
      </c>
      <c r="X1268">
        <v>8224</v>
      </c>
      <c r="Y1268" t="s">
        <v>5158</v>
      </c>
      <c r="Z1268" t="s">
        <v>14958</v>
      </c>
      <c r="AA1268" t="s">
        <v>5703</v>
      </c>
      <c r="AB1268" t="s">
        <v>5703</v>
      </c>
      <c r="AC1268" t="s">
        <v>5158</v>
      </c>
      <c r="AD1268" t="s">
        <v>14958</v>
      </c>
      <c r="AE1268">
        <v>7921</v>
      </c>
      <c r="AF1268" t="s">
        <v>5158</v>
      </c>
      <c r="AG1268">
        <v>6140</v>
      </c>
      <c r="AH1268" t="s">
        <v>5158</v>
      </c>
      <c r="AL1268" t="str">
        <f>IF(PLAYERIDMAP2[[#This Row],[POS]]="C",MAX(AL$1:AL1267)+1,"")</f>
        <v/>
      </c>
      <c r="AM1268" t="str">
        <f>IFERROR(INDEX(PLAYERIDMAP2[PLAYERNAME],MATCH(ROW()-ROW(AM$1),CATCHERS,0)),"")</f>
        <v/>
      </c>
      <c r="AN1268" t="str">
        <f>IF(PLAYERIDMAP2[[#This Row],[POS]]="1B",MAX(AN$1:AN1267)+1,"")</f>
        <v/>
      </c>
      <c r="AO1268" t="str">
        <f>IFERROR(INDEX(PLAYERIDMAP2[PLAYERNAME],MATCH(ROW()-ROW(AO$1),FIRSTBASE,0)),"")</f>
        <v/>
      </c>
      <c r="AP1268">
        <f>IF(PLAYERIDMAP2[[#This Row],[POS]]="2B",MAX(AP$1:AP1267)+1,"")</f>
        <v>95</v>
      </c>
      <c r="AQ1268" t="str">
        <f>IFERROR(INDEX(PLAYERIDMAP2[PLAYERNAME],MATCH(ROW()-ROW(AQ$1),SECONDBASE,0)),"")</f>
        <v/>
      </c>
      <c r="AR1268" t="str">
        <f>IF(PLAYERIDMAP2[[#This Row],[POS]]="3B",MAX(AR$1:AR1267)+1,"")</f>
        <v/>
      </c>
      <c r="AS1268" t="str">
        <f>IFERROR(INDEX(PLAYERIDMAP2[PLAYERNAME],MATCH(ROW()-ROW(AS$1),THIRDBASE,0)),"")</f>
        <v/>
      </c>
      <c r="AT1268" t="str">
        <f>IF(PLAYERIDMAP2[[#This Row],[POS]]="SS",MAX(AT$1:AT1267)+1,"")</f>
        <v/>
      </c>
      <c r="AU1268" t="str">
        <f>IFERROR(INDEX(PLAYERIDMAP2[PLAYERNAME],MATCH(ROW()-ROW(AU$1),SHORTSTOP,0)),"")</f>
        <v/>
      </c>
      <c r="AV1268" t="str">
        <f>IF(PLAYERIDMAP2[[#This Row],[POS]]="OF",MAX(AV$1:AV1267)+1,"")</f>
        <v/>
      </c>
      <c r="AW1268" t="str">
        <f>IFERROR(INDEX(PLAYERIDMAP2[PLAYERNAME],MATCH(ROW()-ROW(AW$1),OUTFIELD,0)),"")</f>
        <v/>
      </c>
      <c r="AX1268">
        <f>IF(PLAYERIDMAP2[[#This Row],[POS]]&lt;&gt;"P",MAX(AX$1:AX1267)+1,"")</f>
        <v>671</v>
      </c>
      <c r="AY1268" t="str">
        <f>IFERROR(INDEX(PLAYERIDMAP2[PLAYERNAME],MATCH(ROW()-ROW(AY$1),HITTERS,0)),"")</f>
        <v/>
      </c>
      <c r="AZ1268" t="str">
        <f>IF(PLAYERIDMAP2[[#This Row],[POS]]="P",MAX(AZ$1:AZ1267)+1,"")</f>
        <v/>
      </c>
      <c r="BA1268" t="str">
        <f>IFERROR(INDEX(PLAYERIDMAP2[PLAYERNAME],MATCH(ROW()-ROW(BA$1),PITCHERS,0)),"")</f>
        <v/>
      </c>
    </row>
    <row r="1269" spans="1:53" x14ac:dyDescent="0.25">
      <c r="A1269" t="s">
        <v>14959</v>
      </c>
      <c r="B1269" t="s">
        <v>10808</v>
      </c>
      <c r="C1269" s="1">
        <v>33344</v>
      </c>
      <c r="D1269" t="s">
        <v>18284</v>
      </c>
      <c r="E1269" t="s">
        <v>17411</v>
      </c>
      <c r="F1269" t="s">
        <v>11068</v>
      </c>
      <c r="G1269" t="s">
        <v>16838</v>
      </c>
      <c r="H1269" t="s">
        <v>10988</v>
      </c>
      <c r="I1269" t="s">
        <v>18285</v>
      </c>
      <c r="J1269" t="s">
        <v>10808</v>
      </c>
      <c r="K1269">
        <v>572089</v>
      </c>
      <c r="L1269" t="s">
        <v>10808</v>
      </c>
      <c r="M1269">
        <v>2011399</v>
      </c>
      <c r="N1269" t="s">
        <v>4002</v>
      </c>
      <c r="O1269" t="s">
        <v>14960</v>
      </c>
      <c r="P1269" t="s">
        <v>14959</v>
      </c>
      <c r="Q1269">
        <v>9306</v>
      </c>
      <c r="R1269" t="s">
        <v>10808</v>
      </c>
      <c r="S1269">
        <v>32579</v>
      </c>
      <c r="T1269" t="s">
        <v>10808</v>
      </c>
      <c r="V1269" t="s">
        <v>14961</v>
      </c>
      <c r="W1269">
        <v>100107</v>
      </c>
      <c r="X1269">
        <v>9306</v>
      </c>
      <c r="Y1269" t="s">
        <v>10808</v>
      </c>
      <c r="Z1269" t="s">
        <v>14962</v>
      </c>
      <c r="AA1269" t="s">
        <v>10958</v>
      </c>
      <c r="AB1269" t="s">
        <v>10958</v>
      </c>
      <c r="AD1269" t="s">
        <v>14962</v>
      </c>
      <c r="AL1269" t="str">
        <f>IF(PLAYERIDMAP2[[#This Row],[POS]]="C",MAX(AL$1:AL1268)+1,"")</f>
        <v/>
      </c>
      <c r="AM1269" t="str">
        <f>IFERROR(INDEX(PLAYERIDMAP2[PLAYERNAME],MATCH(ROW()-ROW(AM$1),CATCHERS,0)),"")</f>
        <v/>
      </c>
      <c r="AN1269" t="str">
        <f>IF(PLAYERIDMAP2[[#This Row],[POS]]="1B",MAX(AN$1:AN1268)+1,"")</f>
        <v/>
      </c>
      <c r="AO1269" t="str">
        <f>IFERROR(INDEX(PLAYERIDMAP2[PLAYERNAME],MATCH(ROW()-ROW(AO$1),FIRSTBASE,0)),"")</f>
        <v/>
      </c>
      <c r="AP1269" t="str">
        <f>IF(PLAYERIDMAP2[[#This Row],[POS]]="2B",MAX(AP$1:AP1268)+1,"")</f>
        <v/>
      </c>
      <c r="AQ1269" t="str">
        <f>IFERROR(INDEX(PLAYERIDMAP2[PLAYERNAME],MATCH(ROW()-ROW(AQ$1),SECONDBASE,0)),"")</f>
        <v/>
      </c>
      <c r="AR1269" t="str">
        <f>IF(PLAYERIDMAP2[[#This Row],[POS]]="3B",MAX(AR$1:AR1268)+1,"")</f>
        <v/>
      </c>
      <c r="AS1269" t="str">
        <f>IFERROR(INDEX(PLAYERIDMAP2[PLAYERNAME],MATCH(ROW()-ROW(AS$1),THIRDBASE,0)),"")</f>
        <v/>
      </c>
      <c r="AT1269" t="str">
        <f>IF(PLAYERIDMAP2[[#This Row],[POS]]="SS",MAX(AT$1:AT1268)+1,"")</f>
        <v/>
      </c>
      <c r="AU1269" t="str">
        <f>IFERROR(INDEX(PLAYERIDMAP2[PLAYERNAME],MATCH(ROW()-ROW(AU$1),SHORTSTOP,0)),"")</f>
        <v/>
      </c>
      <c r="AV1269" t="str">
        <f>IF(PLAYERIDMAP2[[#This Row],[POS]]="OF",MAX(AV$1:AV1268)+1,"")</f>
        <v/>
      </c>
      <c r="AW1269" t="str">
        <f>IFERROR(INDEX(PLAYERIDMAP2[PLAYERNAME],MATCH(ROW()-ROW(AW$1),OUTFIELD,0)),"")</f>
        <v/>
      </c>
      <c r="AX1269" t="str">
        <f>IF(PLAYERIDMAP2[[#This Row],[POS]]&lt;&gt;"P",MAX(AX$1:AX1268)+1,"")</f>
        <v/>
      </c>
      <c r="AY1269" t="str">
        <f>IFERROR(INDEX(PLAYERIDMAP2[PLAYERNAME],MATCH(ROW()-ROW(AY$1),HITTERS,0)),"")</f>
        <v/>
      </c>
      <c r="AZ1269">
        <f>IF(PLAYERIDMAP2[[#This Row],[POS]]="P",MAX(AZ$1:AZ1268)+1,"")</f>
        <v>597</v>
      </c>
      <c r="BA1269" t="str">
        <f>IFERROR(INDEX(PLAYERIDMAP2[PLAYERNAME],MATCH(ROW()-ROW(BA$1),PITCHERS,0)),"")</f>
        <v/>
      </c>
    </row>
    <row r="1270" spans="1:53" x14ac:dyDescent="0.25">
      <c r="A1270" t="s">
        <v>14963</v>
      </c>
      <c r="B1270" t="s">
        <v>10509</v>
      </c>
      <c r="C1270" s="1">
        <v>28873</v>
      </c>
      <c r="D1270" t="s">
        <v>19382</v>
      </c>
      <c r="E1270" t="s">
        <v>17411</v>
      </c>
      <c r="F1270" t="s">
        <v>11068</v>
      </c>
      <c r="G1270" t="s">
        <v>16838</v>
      </c>
      <c r="H1270" t="s">
        <v>10988</v>
      </c>
      <c r="I1270" t="s">
        <v>19383</v>
      </c>
      <c r="J1270" t="s">
        <v>10509</v>
      </c>
      <c r="K1270">
        <v>434643</v>
      </c>
      <c r="L1270" t="s">
        <v>10509</v>
      </c>
      <c r="M1270">
        <v>533047</v>
      </c>
      <c r="N1270" t="s">
        <v>10509</v>
      </c>
      <c r="O1270" t="s">
        <v>14964</v>
      </c>
      <c r="P1270" t="s">
        <v>14963</v>
      </c>
      <c r="Q1270">
        <v>7552</v>
      </c>
      <c r="R1270" t="s">
        <v>10509</v>
      </c>
      <c r="S1270">
        <v>6286</v>
      </c>
      <c r="T1270" t="s">
        <v>10509</v>
      </c>
      <c r="V1270" t="s">
        <v>14965</v>
      </c>
      <c r="W1270">
        <v>45618</v>
      </c>
      <c r="X1270">
        <v>7552</v>
      </c>
      <c r="Y1270" t="s">
        <v>10509</v>
      </c>
      <c r="Z1270" t="s">
        <v>14966</v>
      </c>
      <c r="AA1270" t="s">
        <v>5703</v>
      </c>
      <c r="AB1270" t="s">
        <v>10958</v>
      </c>
      <c r="AD1270" t="s">
        <v>14966</v>
      </c>
      <c r="AF1270" t="s">
        <v>10509</v>
      </c>
      <c r="AG1270">
        <v>5149</v>
      </c>
      <c r="AH1270" t="s">
        <v>10509</v>
      </c>
      <c r="AL1270" t="str">
        <f>IF(PLAYERIDMAP2[[#This Row],[POS]]="C",MAX(AL$1:AL1269)+1,"")</f>
        <v/>
      </c>
      <c r="AM1270" t="str">
        <f>IFERROR(INDEX(PLAYERIDMAP2[PLAYERNAME],MATCH(ROW()-ROW(AM$1),CATCHERS,0)),"")</f>
        <v/>
      </c>
      <c r="AN1270" t="str">
        <f>IF(PLAYERIDMAP2[[#This Row],[POS]]="1B",MAX(AN$1:AN1269)+1,"")</f>
        <v/>
      </c>
      <c r="AO1270" t="str">
        <f>IFERROR(INDEX(PLAYERIDMAP2[PLAYERNAME],MATCH(ROW()-ROW(AO$1),FIRSTBASE,0)),"")</f>
        <v/>
      </c>
      <c r="AP1270" t="str">
        <f>IF(PLAYERIDMAP2[[#This Row],[POS]]="2B",MAX(AP$1:AP1269)+1,"")</f>
        <v/>
      </c>
      <c r="AQ1270" t="str">
        <f>IFERROR(INDEX(PLAYERIDMAP2[PLAYERNAME],MATCH(ROW()-ROW(AQ$1),SECONDBASE,0)),"")</f>
        <v/>
      </c>
      <c r="AR1270" t="str">
        <f>IF(PLAYERIDMAP2[[#This Row],[POS]]="3B",MAX(AR$1:AR1269)+1,"")</f>
        <v/>
      </c>
      <c r="AS1270" t="str">
        <f>IFERROR(INDEX(PLAYERIDMAP2[PLAYERNAME],MATCH(ROW()-ROW(AS$1),THIRDBASE,0)),"")</f>
        <v/>
      </c>
      <c r="AT1270" t="str">
        <f>IF(PLAYERIDMAP2[[#This Row],[POS]]="SS",MAX(AT$1:AT1269)+1,"")</f>
        <v/>
      </c>
      <c r="AU1270" t="str">
        <f>IFERROR(INDEX(PLAYERIDMAP2[PLAYERNAME],MATCH(ROW()-ROW(AU$1),SHORTSTOP,0)),"")</f>
        <v/>
      </c>
      <c r="AV1270" t="str">
        <f>IF(PLAYERIDMAP2[[#This Row],[POS]]="OF",MAX(AV$1:AV1269)+1,"")</f>
        <v/>
      </c>
      <c r="AW1270" t="str">
        <f>IFERROR(INDEX(PLAYERIDMAP2[PLAYERNAME],MATCH(ROW()-ROW(AW$1),OUTFIELD,0)),"")</f>
        <v/>
      </c>
      <c r="AX1270" t="str">
        <f>IF(PLAYERIDMAP2[[#This Row],[POS]]&lt;&gt;"P",MAX(AX$1:AX1269)+1,"")</f>
        <v/>
      </c>
      <c r="AY1270" t="str">
        <f>IFERROR(INDEX(PLAYERIDMAP2[PLAYERNAME],MATCH(ROW()-ROW(AY$1),HITTERS,0)),"")</f>
        <v/>
      </c>
      <c r="AZ1270">
        <f>IF(PLAYERIDMAP2[[#This Row],[POS]]="P",MAX(AZ$1:AZ1269)+1,"")</f>
        <v>598</v>
      </c>
      <c r="BA1270" t="str">
        <f>IFERROR(INDEX(PLAYERIDMAP2[PLAYERNAME],MATCH(ROW()-ROW(BA$1),PITCHERS,0)),"")</f>
        <v/>
      </c>
    </row>
    <row r="1271" spans="1:53" x14ac:dyDescent="0.25">
      <c r="A1271" t="s">
        <v>14967</v>
      </c>
      <c r="B1271" t="s">
        <v>10463</v>
      </c>
      <c r="C1271" s="1">
        <v>31273</v>
      </c>
      <c r="D1271" t="s">
        <v>18143</v>
      </c>
      <c r="E1271" t="s">
        <v>18144</v>
      </c>
      <c r="F1271" t="s">
        <v>10987</v>
      </c>
      <c r="G1271" t="s">
        <v>14693</v>
      </c>
      <c r="H1271" t="s">
        <v>10988</v>
      </c>
      <c r="I1271" t="s">
        <v>18145</v>
      </c>
      <c r="J1271" t="s">
        <v>10463</v>
      </c>
      <c r="K1271">
        <v>469134</v>
      </c>
      <c r="L1271" t="s">
        <v>10463</v>
      </c>
      <c r="M1271">
        <v>1392908</v>
      </c>
      <c r="N1271" t="s">
        <v>10463</v>
      </c>
      <c r="O1271" t="s">
        <v>14968</v>
      </c>
      <c r="P1271" t="s">
        <v>14967</v>
      </c>
      <c r="Q1271">
        <v>8595</v>
      </c>
      <c r="R1271" t="s">
        <v>10463</v>
      </c>
      <c r="S1271">
        <v>30008</v>
      </c>
      <c r="T1271" t="s">
        <v>10463</v>
      </c>
      <c r="V1271" t="s">
        <v>14969</v>
      </c>
      <c r="W1271">
        <v>49957</v>
      </c>
      <c r="X1271">
        <v>8595</v>
      </c>
      <c r="Y1271" t="s">
        <v>10463</v>
      </c>
      <c r="Z1271" t="s">
        <v>14970</v>
      </c>
      <c r="AA1271" t="s">
        <v>5703</v>
      </c>
      <c r="AB1271" t="s">
        <v>5703</v>
      </c>
      <c r="AD1271" t="s">
        <v>14970</v>
      </c>
      <c r="AF1271" t="s">
        <v>10463</v>
      </c>
      <c r="AG1271">
        <v>6331</v>
      </c>
      <c r="AL1271" t="str">
        <f>IF(PLAYERIDMAP2[[#This Row],[POS]]="C",MAX(AL$1:AL1270)+1,"")</f>
        <v/>
      </c>
      <c r="AM1271" t="str">
        <f>IFERROR(INDEX(PLAYERIDMAP2[PLAYERNAME],MATCH(ROW()-ROW(AM$1),CATCHERS,0)),"")</f>
        <v/>
      </c>
      <c r="AN1271" t="str">
        <f>IF(PLAYERIDMAP2[[#This Row],[POS]]="1B",MAX(AN$1:AN1270)+1,"")</f>
        <v/>
      </c>
      <c r="AO1271" t="str">
        <f>IFERROR(INDEX(PLAYERIDMAP2[PLAYERNAME],MATCH(ROW()-ROW(AO$1),FIRSTBASE,0)),"")</f>
        <v/>
      </c>
      <c r="AP1271" t="str">
        <f>IF(PLAYERIDMAP2[[#This Row],[POS]]="2B",MAX(AP$1:AP1270)+1,"")</f>
        <v/>
      </c>
      <c r="AQ1271" t="str">
        <f>IFERROR(INDEX(PLAYERIDMAP2[PLAYERNAME],MATCH(ROW()-ROW(AQ$1),SECONDBASE,0)),"")</f>
        <v/>
      </c>
      <c r="AR1271" t="str">
        <f>IF(PLAYERIDMAP2[[#This Row],[POS]]="3B",MAX(AR$1:AR1270)+1,"")</f>
        <v/>
      </c>
      <c r="AS1271" t="str">
        <f>IFERROR(INDEX(PLAYERIDMAP2[PLAYERNAME],MATCH(ROW()-ROW(AS$1),THIRDBASE,0)),"")</f>
        <v/>
      </c>
      <c r="AT1271" t="str">
        <f>IF(PLAYERIDMAP2[[#This Row],[POS]]="SS",MAX(AT$1:AT1270)+1,"")</f>
        <v/>
      </c>
      <c r="AU1271" t="str">
        <f>IFERROR(INDEX(PLAYERIDMAP2[PLAYERNAME],MATCH(ROW()-ROW(AU$1),SHORTSTOP,0)),"")</f>
        <v/>
      </c>
      <c r="AV1271" t="str">
        <f>IF(PLAYERIDMAP2[[#This Row],[POS]]="OF",MAX(AV$1:AV1270)+1,"")</f>
        <v/>
      </c>
      <c r="AW1271" t="str">
        <f>IFERROR(INDEX(PLAYERIDMAP2[PLAYERNAME],MATCH(ROW()-ROW(AW$1),OUTFIELD,0)),"")</f>
        <v/>
      </c>
      <c r="AX1271" t="str">
        <f>IF(PLAYERIDMAP2[[#This Row],[POS]]&lt;&gt;"P",MAX(AX$1:AX1270)+1,"")</f>
        <v/>
      </c>
      <c r="AY1271" t="str">
        <f>IFERROR(INDEX(PLAYERIDMAP2[PLAYERNAME],MATCH(ROW()-ROW(AY$1),HITTERS,0)),"")</f>
        <v/>
      </c>
      <c r="AZ1271">
        <f>IF(PLAYERIDMAP2[[#This Row],[POS]]="P",MAX(AZ$1:AZ1270)+1,"")</f>
        <v>599</v>
      </c>
      <c r="BA1271" t="str">
        <f>IFERROR(INDEX(PLAYERIDMAP2[PLAYERNAME],MATCH(ROW()-ROW(BA$1),PITCHERS,0)),"")</f>
        <v/>
      </c>
    </row>
    <row r="1272" spans="1:53" x14ac:dyDescent="0.25">
      <c r="A1272" t="s">
        <v>20763</v>
      </c>
      <c r="B1272" t="s">
        <v>5379</v>
      </c>
      <c r="C1272" s="1">
        <v>32215</v>
      </c>
      <c r="D1272" t="s">
        <v>17440</v>
      </c>
      <c r="E1272" t="s">
        <v>18144</v>
      </c>
      <c r="F1272" t="s">
        <v>11092</v>
      </c>
      <c r="G1272" t="s">
        <v>16838</v>
      </c>
      <c r="H1272" t="s">
        <v>11003</v>
      </c>
      <c r="I1272" t="s">
        <v>20764</v>
      </c>
      <c r="J1272" t="s">
        <v>5379</v>
      </c>
      <c r="P1272" t="s">
        <v>20763</v>
      </c>
      <c r="AA1272" t="s">
        <v>5703</v>
      </c>
      <c r="AB1272" t="s">
        <v>5703</v>
      </c>
      <c r="AD1272" t="s">
        <v>20765</v>
      </c>
      <c r="AL1272" t="str">
        <f>IF(PLAYERIDMAP2[[#This Row],[POS]]="C",MAX(AL$1:AL1271)+1,"")</f>
        <v/>
      </c>
      <c r="AM1272" t="str">
        <f>IFERROR(INDEX(PLAYERIDMAP2[PLAYERNAME],MATCH(ROW()-ROW(AM$1),CATCHERS,0)),"")</f>
        <v/>
      </c>
      <c r="AN1272">
        <f>IF(PLAYERIDMAP2[[#This Row],[POS]]="1B",MAX(AN$1:AN1271)+1,"")</f>
        <v>71</v>
      </c>
      <c r="AO1272" t="str">
        <f>IFERROR(INDEX(PLAYERIDMAP2[PLAYERNAME],MATCH(ROW()-ROW(AO$1),FIRSTBASE,0)),"")</f>
        <v/>
      </c>
      <c r="AP1272" t="str">
        <f>IF(PLAYERIDMAP2[[#This Row],[POS]]="2B",MAX(AP$1:AP1271)+1,"")</f>
        <v/>
      </c>
      <c r="AQ1272" t="str">
        <f>IFERROR(INDEX(PLAYERIDMAP2[PLAYERNAME],MATCH(ROW()-ROW(AQ$1),SECONDBASE,0)),"")</f>
        <v/>
      </c>
      <c r="AR1272" t="str">
        <f>IF(PLAYERIDMAP2[[#This Row],[POS]]="3B",MAX(AR$1:AR1271)+1,"")</f>
        <v/>
      </c>
      <c r="AS1272" t="str">
        <f>IFERROR(INDEX(PLAYERIDMAP2[PLAYERNAME],MATCH(ROW()-ROW(AS$1),THIRDBASE,0)),"")</f>
        <v/>
      </c>
      <c r="AT1272" t="str">
        <f>IF(PLAYERIDMAP2[[#This Row],[POS]]="SS",MAX(AT$1:AT1271)+1,"")</f>
        <v/>
      </c>
      <c r="AU1272" t="str">
        <f>IFERROR(INDEX(PLAYERIDMAP2[PLAYERNAME],MATCH(ROW()-ROW(AU$1),SHORTSTOP,0)),"")</f>
        <v/>
      </c>
      <c r="AV1272" t="str">
        <f>IF(PLAYERIDMAP2[[#This Row],[POS]]="OF",MAX(AV$1:AV1271)+1,"")</f>
        <v/>
      </c>
      <c r="AW1272" t="str">
        <f>IFERROR(INDEX(PLAYERIDMAP2[PLAYERNAME],MATCH(ROW()-ROW(AW$1),OUTFIELD,0)),"")</f>
        <v/>
      </c>
      <c r="AX1272">
        <f>IF(PLAYERIDMAP2[[#This Row],[POS]]&lt;&gt;"P",MAX(AX$1:AX1271)+1,"")</f>
        <v>672</v>
      </c>
      <c r="AY1272" t="str">
        <f>IFERROR(INDEX(PLAYERIDMAP2[PLAYERNAME],MATCH(ROW()-ROW(AY$1),HITTERS,0)),"")</f>
        <v/>
      </c>
      <c r="AZ1272" t="str">
        <f>IF(PLAYERIDMAP2[[#This Row],[POS]]="P",MAX(AZ$1:AZ1271)+1,"")</f>
        <v/>
      </c>
      <c r="BA1272" t="str">
        <f>IFERROR(INDEX(PLAYERIDMAP2[PLAYERNAME],MATCH(ROW()-ROW(BA$1),PITCHERS,0)),"")</f>
        <v/>
      </c>
    </row>
    <row r="1273" spans="1:53" x14ac:dyDescent="0.25">
      <c r="A1273" t="s">
        <v>14971</v>
      </c>
      <c r="B1273" t="s">
        <v>9066</v>
      </c>
      <c r="C1273" s="1">
        <v>31442</v>
      </c>
      <c r="D1273" t="s">
        <v>17515</v>
      </c>
      <c r="E1273" t="s">
        <v>18144</v>
      </c>
      <c r="F1273" t="s">
        <v>11398</v>
      </c>
      <c r="G1273" t="s">
        <v>16838</v>
      </c>
      <c r="H1273" t="s">
        <v>10988</v>
      </c>
      <c r="I1273" t="s">
        <v>19135</v>
      </c>
      <c r="J1273" t="s">
        <v>9066</v>
      </c>
      <c r="K1273">
        <v>449161</v>
      </c>
      <c r="L1273" t="s">
        <v>9066</v>
      </c>
      <c r="M1273">
        <v>1179744</v>
      </c>
      <c r="N1273" t="s">
        <v>9066</v>
      </c>
      <c r="O1273" t="s">
        <v>14972</v>
      </c>
      <c r="P1273" t="s">
        <v>14971</v>
      </c>
      <c r="Q1273">
        <v>8826</v>
      </c>
      <c r="R1273" t="s">
        <v>9066</v>
      </c>
      <c r="S1273">
        <v>30064</v>
      </c>
      <c r="T1273" t="s">
        <v>9066</v>
      </c>
      <c r="V1273" t="s">
        <v>14973</v>
      </c>
      <c r="W1273">
        <v>45605</v>
      </c>
      <c r="X1273">
        <v>8826</v>
      </c>
      <c r="Y1273" t="s">
        <v>9066</v>
      </c>
      <c r="Z1273" t="s">
        <v>16719</v>
      </c>
      <c r="AA1273" t="s">
        <v>5703</v>
      </c>
      <c r="AB1273" t="s">
        <v>5703</v>
      </c>
      <c r="AD1273" t="s">
        <v>16719</v>
      </c>
      <c r="AL1273" t="str">
        <f>IF(PLAYERIDMAP2[[#This Row],[POS]]="C",MAX(AL$1:AL1272)+1,"")</f>
        <v/>
      </c>
      <c r="AM1273" t="str">
        <f>IFERROR(INDEX(PLAYERIDMAP2[PLAYERNAME],MATCH(ROW()-ROW(AM$1),CATCHERS,0)),"")</f>
        <v/>
      </c>
      <c r="AN1273" t="str">
        <f>IF(PLAYERIDMAP2[[#This Row],[POS]]="1B",MAX(AN$1:AN1272)+1,"")</f>
        <v/>
      </c>
      <c r="AO1273" t="str">
        <f>IFERROR(INDEX(PLAYERIDMAP2[PLAYERNAME],MATCH(ROW()-ROW(AO$1),FIRSTBASE,0)),"")</f>
        <v/>
      </c>
      <c r="AP1273" t="str">
        <f>IF(PLAYERIDMAP2[[#This Row],[POS]]="2B",MAX(AP$1:AP1272)+1,"")</f>
        <v/>
      </c>
      <c r="AQ1273" t="str">
        <f>IFERROR(INDEX(PLAYERIDMAP2[PLAYERNAME],MATCH(ROW()-ROW(AQ$1),SECONDBASE,0)),"")</f>
        <v/>
      </c>
      <c r="AR1273" t="str">
        <f>IF(PLAYERIDMAP2[[#This Row],[POS]]="3B",MAX(AR$1:AR1272)+1,"")</f>
        <v/>
      </c>
      <c r="AS1273" t="str">
        <f>IFERROR(INDEX(PLAYERIDMAP2[PLAYERNAME],MATCH(ROW()-ROW(AS$1),THIRDBASE,0)),"")</f>
        <v/>
      </c>
      <c r="AT1273" t="str">
        <f>IF(PLAYERIDMAP2[[#This Row],[POS]]="SS",MAX(AT$1:AT1272)+1,"")</f>
        <v/>
      </c>
      <c r="AU1273" t="str">
        <f>IFERROR(INDEX(PLAYERIDMAP2[PLAYERNAME],MATCH(ROW()-ROW(AU$1),SHORTSTOP,0)),"")</f>
        <v/>
      </c>
      <c r="AV1273" t="str">
        <f>IF(PLAYERIDMAP2[[#This Row],[POS]]="OF",MAX(AV$1:AV1272)+1,"")</f>
        <v/>
      </c>
      <c r="AW1273" t="str">
        <f>IFERROR(INDEX(PLAYERIDMAP2[PLAYERNAME],MATCH(ROW()-ROW(AW$1),OUTFIELD,0)),"")</f>
        <v/>
      </c>
      <c r="AX1273" t="str">
        <f>IF(PLAYERIDMAP2[[#This Row],[POS]]&lt;&gt;"P",MAX(AX$1:AX1272)+1,"")</f>
        <v/>
      </c>
      <c r="AY1273" t="str">
        <f>IFERROR(INDEX(PLAYERIDMAP2[PLAYERNAME],MATCH(ROW()-ROW(AY$1),HITTERS,0)),"")</f>
        <v/>
      </c>
      <c r="AZ1273">
        <f>IF(PLAYERIDMAP2[[#This Row],[POS]]="P",MAX(AZ$1:AZ1272)+1,"")</f>
        <v>600</v>
      </c>
      <c r="BA1273" t="str">
        <f>IFERROR(INDEX(PLAYERIDMAP2[PLAYERNAME],MATCH(ROW()-ROW(BA$1),PITCHERS,0)),"")</f>
        <v/>
      </c>
    </row>
    <row r="1274" spans="1:53" x14ac:dyDescent="0.25">
      <c r="A1274" t="s">
        <v>14974</v>
      </c>
      <c r="B1274" t="s">
        <v>4870</v>
      </c>
      <c r="C1274" s="1">
        <v>27488</v>
      </c>
      <c r="D1274" t="s">
        <v>17413</v>
      </c>
      <c r="E1274" t="s">
        <v>17570</v>
      </c>
      <c r="F1274" t="s">
        <v>11016</v>
      </c>
      <c r="G1274" t="s">
        <v>11016</v>
      </c>
      <c r="H1274" t="s">
        <v>5705</v>
      </c>
      <c r="I1274" t="s">
        <v>17571</v>
      </c>
      <c r="K1274">
        <v>121409</v>
      </c>
      <c r="L1274" t="s">
        <v>4870</v>
      </c>
      <c r="M1274">
        <v>8031</v>
      </c>
      <c r="N1274" t="s">
        <v>4870</v>
      </c>
      <c r="O1274" t="s">
        <v>14975</v>
      </c>
      <c r="P1274" t="s">
        <v>14974</v>
      </c>
      <c r="Q1274">
        <v>5668</v>
      </c>
      <c r="R1274" t="s">
        <v>4870</v>
      </c>
      <c r="V1274" t="s">
        <v>14976</v>
      </c>
      <c r="W1274">
        <v>207</v>
      </c>
      <c r="Z1274" t="s">
        <v>16720</v>
      </c>
      <c r="AA1274" t="s">
        <v>5703</v>
      </c>
      <c r="AB1274" t="s">
        <v>5703</v>
      </c>
      <c r="AD1274" t="s">
        <v>16720</v>
      </c>
      <c r="AL1274" t="str">
        <f>IF(PLAYERIDMAP2[[#This Row],[POS]]="C",MAX(AL$1:AL1273)+1,"")</f>
        <v/>
      </c>
      <c r="AM1274" t="str">
        <f>IFERROR(INDEX(PLAYERIDMAP2[PLAYERNAME],MATCH(ROW()-ROW(AM$1),CATCHERS,0)),"")</f>
        <v/>
      </c>
      <c r="AN1274" t="str">
        <f>IF(PLAYERIDMAP2[[#This Row],[POS]]="1B",MAX(AN$1:AN1273)+1,"")</f>
        <v/>
      </c>
      <c r="AO1274" t="str">
        <f>IFERROR(INDEX(PLAYERIDMAP2[PLAYERNAME],MATCH(ROW()-ROW(AO$1),FIRSTBASE,0)),"")</f>
        <v/>
      </c>
      <c r="AP1274" t="str">
        <f>IF(PLAYERIDMAP2[[#This Row],[POS]]="2B",MAX(AP$1:AP1273)+1,"")</f>
        <v/>
      </c>
      <c r="AQ1274" t="str">
        <f>IFERROR(INDEX(PLAYERIDMAP2[PLAYERNAME],MATCH(ROW()-ROW(AQ$1),SECONDBASE,0)),"")</f>
        <v/>
      </c>
      <c r="AR1274">
        <f>IF(PLAYERIDMAP2[[#This Row],[POS]]="3B",MAX(AR$1:AR1273)+1,"")</f>
        <v>76</v>
      </c>
      <c r="AS1274" t="str">
        <f>IFERROR(INDEX(PLAYERIDMAP2[PLAYERNAME],MATCH(ROW()-ROW(AS$1),THIRDBASE,0)),"")</f>
        <v/>
      </c>
      <c r="AT1274" t="str">
        <f>IF(PLAYERIDMAP2[[#This Row],[POS]]="SS",MAX(AT$1:AT1273)+1,"")</f>
        <v/>
      </c>
      <c r="AU1274" t="str">
        <f>IFERROR(INDEX(PLAYERIDMAP2[PLAYERNAME],MATCH(ROW()-ROW(AU$1),SHORTSTOP,0)),"")</f>
        <v/>
      </c>
      <c r="AV1274" t="str">
        <f>IF(PLAYERIDMAP2[[#This Row],[POS]]="OF",MAX(AV$1:AV1273)+1,"")</f>
        <v/>
      </c>
      <c r="AW1274" t="str">
        <f>IFERROR(INDEX(PLAYERIDMAP2[PLAYERNAME],MATCH(ROW()-ROW(AW$1),OUTFIELD,0)),"")</f>
        <v/>
      </c>
      <c r="AX1274">
        <f>IF(PLAYERIDMAP2[[#This Row],[POS]]&lt;&gt;"P",MAX(AX$1:AX1273)+1,"")</f>
        <v>673</v>
      </c>
      <c r="AY1274" t="str">
        <f>IFERROR(INDEX(PLAYERIDMAP2[PLAYERNAME],MATCH(ROW()-ROW(AY$1),HITTERS,0)),"")</f>
        <v/>
      </c>
      <c r="AZ1274" t="str">
        <f>IF(PLAYERIDMAP2[[#This Row],[POS]]="P",MAX(AZ$1:AZ1273)+1,"")</f>
        <v/>
      </c>
      <c r="BA1274" t="str">
        <f>IFERROR(INDEX(PLAYERIDMAP2[PLAYERNAME],MATCH(ROW()-ROW(BA$1),PITCHERS,0)),"")</f>
        <v/>
      </c>
    </row>
    <row r="1275" spans="1:53" x14ac:dyDescent="0.25">
      <c r="A1275" t="s">
        <v>14977</v>
      </c>
      <c r="B1275" t="s">
        <v>5089</v>
      </c>
      <c r="C1275" s="1">
        <v>28821</v>
      </c>
      <c r="D1275" t="s">
        <v>17335</v>
      </c>
      <c r="E1275" t="s">
        <v>20835</v>
      </c>
      <c r="F1275" t="s">
        <v>10997</v>
      </c>
      <c r="G1275" t="s">
        <v>16838</v>
      </c>
      <c r="H1275" t="s">
        <v>11097</v>
      </c>
      <c r="I1275" t="s">
        <v>20836</v>
      </c>
      <c r="J1275" t="s">
        <v>5089</v>
      </c>
      <c r="K1275">
        <v>276519</v>
      </c>
      <c r="L1275" t="s">
        <v>5089</v>
      </c>
      <c r="M1275">
        <v>132668</v>
      </c>
      <c r="N1275" t="s">
        <v>5089</v>
      </c>
      <c r="O1275" t="s">
        <v>14978</v>
      </c>
      <c r="P1275" t="s">
        <v>14977</v>
      </c>
      <c r="Q1275">
        <v>6419</v>
      </c>
      <c r="R1275" t="s">
        <v>5089</v>
      </c>
      <c r="S1275">
        <v>4258</v>
      </c>
      <c r="T1275" t="s">
        <v>5089</v>
      </c>
      <c r="U1275" t="s">
        <v>5089</v>
      </c>
      <c r="V1275" t="s">
        <v>14979</v>
      </c>
      <c r="W1275">
        <v>688</v>
      </c>
      <c r="X1275">
        <v>6419</v>
      </c>
      <c r="Y1275" t="s">
        <v>5089</v>
      </c>
      <c r="Z1275" t="s">
        <v>14980</v>
      </c>
      <c r="AA1275" t="s">
        <v>11011</v>
      </c>
      <c r="AB1275" t="s">
        <v>5703</v>
      </c>
      <c r="AC1275" t="s">
        <v>5089</v>
      </c>
      <c r="AD1275" t="s">
        <v>14980</v>
      </c>
      <c r="AE1275">
        <v>5776</v>
      </c>
      <c r="AF1275" t="s">
        <v>5089</v>
      </c>
      <c r="AG1275">
        <v>5401</v>
      </c>
      <c r="AH1275" t="s">
        <v>5089</v>
      </c>
      <c r="AL1275" t="str">
        <f>IF(PLAYERIDMAP2[[#This Row],[POS]]="C",MAX(AL$1:AL1274)+1,"")</f>
        <v/>
      </c>
      <c r="AM1275" t="str">
        <f>IFERROR(INDEX(PLAYERIDMAP2[PLAYERNAME],MATCH(ROW()-ROW(AM$1),CATCHERS,0)),"")</f>
        <v/>
      </c>
      <c r="AN1275" t="str">
        <f>IF(PLAYERIDMAP2[[#This Row],[POS]]="1B",MAX(AN$1:AN1274)+1,"")</f>
        <v/>
      </c>
      <c r="AO1275" t="str">
        <f>IFERROR(INDEX(PLAYERIDMAP2[PLAYERNAME],MATCH(ROW()-ROW(AO$1),FIRSTBASE,0)),"")</f>
        <v/>
      </c>
      <c r="AP1275" t="str">
        <f>IF(PLAYERIDMAP2[[#This Row],[POS]]="2B",MAX(AP$1:AP1274)+1,"")</f>
        <v/>
      </c>
      <c r="AQ1275" t="str">
        <f>IFERROR(INDEX(PLAYERIDMAP2[PLAYERNAME],MATCH(ROW()-ROW(AQ$1),SECONDBASE,0)),"")</f>
        <v/>
      </c>
      <c r="AR1275" t="str">
        <f>IF(PLAYERIDMAP2[[#This Row],[POS]]="3B",MAX(AR$1:AR1274)+1,"")</f>
        <v/>
      </c>
      <c r="AS1275" t="str">
        <f>IFERROR(INDEX(PLAYERIDMAP2[PLAYERNAME],MATCH(ROW()-ROW(AS$1),THIRDBASE,0)),"")</f>
        <v/>
      </c>
      <c r="AT1275">
        <f>IF(PLAYERIDMAP2[[#This Row],[POS]]="SS",MAX(AT$1:AT1274)+1,"")</f>
        <v>77</v>
      </c>
      <c r="AU1275" t="str">
        <f>IFERROR(INDEX(PLAYERIDMAP2[PLAYERNAME],MATCH(ROW()-ROW(AU$1),SHORTSTOP,0)),"")</f>
        <v/>
      </c>
      <c r="AV1275" t="str">
        <f>IF(PLAYERIDMAP2[[#This Row],[POS]]="OF",MAX(AV$1:AV1274)+1,"")</f>
        <v/>
      </c>
      <c r="AW1275" t="str">
        <f>IFERROR(INDEX(PLAYERIDMAP2[PLAYERNAME],MATCH(ROW()-ROW(AW$1),OUTFIELD,0)),"")</f>
        <v/>
      </c>
      <c r="AX1275">
        <f>IF(PLAYERIDMAP2[[#This Row],[POS]]&lt;&gt;"P",MAX(AX$1:AX1274)+1,"")</f>
        <v>674</v>
      </c>
      <c r="AY1275" t="str">
        <f>IFERROR(INDEX(PLAYERIDMAP2[PLAYERNAME],MATCH(ROW()-ROW(AY$1),HITTERS,0)),"")</f>
        <v/>
      </c>
      <c r="AZ1275" t="str">
        <f>IF(PLAYERIDMAP2[[#This Row],[POS]]="P",MAX(AZ$1:AZ1274)+1,"")</f>
        <v/>
      </c>
      <c r="BA1275" t="str">
        <f>IFERROR(INDEX(PLAYERIDMAP2[PLAYERNAME],MATCH(ROW()-ROW(BA$1),PITCHERS,0)),"")</f>
        <v/>
      </c>
    </row>
    <row r="1276" spans="1:53" x14ac:dyDescent="0.25">
      <c r="A1276" t="s">
        <v>14981</v>
      </c>
      <c r="B1276" t="s">
        <v>8120</v>
      </c>
      <c r="C1276" s="1">
        <v>30992</v>
      </c>
      <c r="D1276" t="s">
        <v>19002</v>
      </c>
      <c r="E1276" t="s">
        <v>17090</v>
      </c>
      <c r="F1276" t="s">
        <v>11119</v>
      </c>
      <c r="G1276" t="s">
        <v>14693</v>
      </c>
      <c r="H1276" t="s">
        <v>10988</v>
      </c>
      <c r="I1276" t="s">
        <v>19003</v>
      </c>
      <c r="J1276" t="s">
        <v>8120</v>
      </c>
      <c r="K1276">
        <v>460069</v>
      </c>
      <c r="L1276" t="s">
        <v>8120</v>
      </c>
      <c r="M1276">
        <v>585626</v>
      </c>
      <c r="N1276" t="s">
        <v>8120</v>
      </c>
      <c r="O1276" t="s">
        <v>14982</v>
      </c>
      <c r="P1276" t="s">
        <v>14981</v>
      </c>
      <c r="Q1276">
        <v>8424</v>
      </c>
      <c r="R1276" t="s">
        <v>8120</v>
      </c>
      <c r="S1276">
        <v>30025</v>
      </c>
      <c r="T1276" t="s">
        <v>8120</v>
      </c>
      <c r="V1276" t="s">
        <v>14983</v>
      </c>
      <c r="W1276">
        <v>48728</v>
      </c>
      <c r="X1276">
        <v>8424</v>
      </c>
      <c r="Y1276" t="s">
        <v>8120</v>
      </c>
      <c r="Z1276" t="s">
        <v>16721</v>
      </c>
      <c r="AA1276" t="s">
        <v>5703</v>
      </c>
      <c r="AB1276" t="s">
        <v>10958</v>
      </c>
      <c r="AD1276" t="s">
        <v>16721</v>
      </c>
      <c r="AL1276" t="str">
        <f>IF(PLAYERIDMAP2[[#This Row],[POS]]="C",MAX(AL$1:AL1275)+1,"")</f>
        <v/>
      </c>
      <c r="AM1276" t="str">
        <f>IFERROR(INDEX(PLAYERIDMAP2[PLAYERNAME],MATCH(ROW()-ROW(AM$1),CATCHERS,0)),"")</f>
        <v/>
      </c>
      <c r="AN1276" t="str">
        <f>IF(PLAYERIDMAP2[[#This Row],[POS]]="1B",MAX(AN$1:AN1275)+1,"")</f>
        <v/>
      </c>
      <c r="AO1276" t="str">
        <f>IFERROR(INDEX(PLAYERIDMAP2[PLAYERNAME],MATCH(ROW()-ROW(AO$1),FIRSTBASE,0)),"")</f>
        <v/>
      </c>
      <c r="AP1276" t="str">
        <f>IF(PLAYERIDMAP2[[#This Row],[POS]]="2B",MAX(AP$1:AP1275)+1,"")</f>
        <v/>
      </c>
      <c r="AQ1276" t="str">
        <f>IFERROR(INDEX(PLAYERIDMAP2[PLAYERNAME],MATCH(ROW()-ROW(AQ$1),SECONDBASE,0)),"")</f>
        <v/>
      </c>
      <c r="AR1276" t="str">
        <f>IF(PLAYERIDMAP2[[#This Row],[POS]]="3B",MAX(AR$1:AR1275)+1,"")</f>
        <v/>
      </c>
      <c r="AS1276" t="str">
        <f>IFERROR(INDEX(PLAYERIDMAP2[PLAYERNAME],MATCH(ROW()-ROW(AS$1),THIRDBASE,0)),"")</f>
        <v/>
      </c>
      <c r="AT1276" t="str">
        <f>IF(PLAYERIDMAP2[[#This Row],[POS]]="SS",MAX(AT$1:AT1275)+1,"")</f>
        <v/>
      </c>
      <c r="AU1276" t="str">
        <f>IFERROR(INDEX(PLAYERIDMAP2[PLAYERNAME],MATCH(ROW()-ROW(AU$1),SHORTSTOP,0)),"")</f>
        <v/>
      </c>
      <c r="AV1276" t="str">
        <f>IF(PLAYERIDMAP2[[#This Row],[POS]]="OF",MAX(AV$1:AV1275)+1,"")</f>
        <v/>
      </c>
      <c r="AW1276" t="str">
        <f>IFERROR(INDEX(PLAYERIDMAP2[PLAYERNAME],MATCH(ROW()-ROW(AW$1),OUTFIELD,0)),"")</f>
        <v/>
      </c>
      <c r="AX1276" t="str">
        <f>IF(PLAYERIDMAP2[[#This Row],[POS]]&lt;&gt;"P",MAX(AX$1:AX1275)+1,"")</f>
        <v/>
      </c>
      <c r="AY1276" t="str">
        <f>IFERROR(INDEX(PLAYERIDMAP2[PLAYERNAME],MATCH(ROW()-ROW(AY$1),HITTERS,0)),"")</f>
        <v/>
      </c>
      <c r="AZ1276">
        <f>IF(PLAYERIDMAP2[[#This Row],[POS]]="P",MAX(AZ$1:AZ1275)+1,"")</f>
        <v>601</v>
      </c>
      <c r="BA1276" t="str">
        <f>IFERROR(INDEX(PLAYERIDMAP2[PLAYERNAME],MATCH(ROW()-ROW(BA$1),PITCHERS,0)),"")</f>
        <v/>
      </c>
    </row>
    <row r="1277" spans="1:53" x14ac:dyDescent="0.25">
      <c r="A1277" t="s">
        <v>14984</v>
      </c>
      <c r="B1277" t="s">
        <v>5198</v>
      </c>
      <c r="C1277" s="1">
        <v>32433</v>
      </c>
      <c r="D1277" t="s">
        <v>17089</v>
      </c>
      <c r="E1277" t="s">
        <v>17090</v>
      </c>
      <c r="F1277" t="s">
        <v>11021</v>
      </c>
      <c r="G1277" t="s">
        <v>14693</v>
      </c>
      <c r="H1277" t="s">
        <v>10998</v>
      </c>
      <c r="I1277" t="s">
        <v>17091</v>
      </c>
      <c r="J1277" t="s">
        <v>5198</v>
      </c>
      <c r="K1277">
        <v>552662</v>
      </c>
      <c r="L1277" t="s">
        <v>5198</v>
      </c>
      <c r="M1277">
        <v>1953541</v>
      </c>
      <c r="N1277" t="s">
        <v>5198</v>
      </c>
      <c r="O1277" t="s">
        <v>17092</v>
      </c>
      <c r="P1277" t="s">
        <v>14984</v>
      </c>
      <c r="Q1277">
        <v>9644</v>
      </c>
      <c r="R1277" t="s">
        <v>5198</v>
      </c>
      <c r="S1277">
        <v>32204</v>
      </c>
      <c r="T1277" t="s">
        <v>5198</v>
      </c>
      <c r="V1277" t="s">
        <v>14985</v>
      </c>
      <c r="W1277">
        <v>59550</v>
      </c>
      <c r="X1277">
        <v>9644</v>
      </c>
      <c r="Y1277" t="s">
        <v>5198</v>
      </c>
      <c r="Z1277" t="s">
        <v>14986</v>
      </c>
      <c r="AA1277" t="s">
        <v>5703</v>
      </c>
      <c r="AB1277" t="s">
        <v>5703</v>
      </c>
      <c r="AC1277" t="s">
        <v>5198</v>
      </c>
      <c r="AD1277" t="s">
        <v>14986</v>
      </c>
      <c r="AL1277" t="str">
        <f>IF(PLAYERIDMAP2[[#This Row],[POS]]="C",MAX(AL$1:AL1276)+1,"")</f>
        <v/>
      </c>
      <c r="AM1277" t="str">
        <f>IFERROR(INDEX(PLAYERIDMAP2[PLAYERNAME],MATCH(ROW()-ROW(AM$1),CATCHERS,0)),"")</f>
        <v/>
      </c>
      <c r="AN1277" t="str">
        <f>IF(PLAYERIDMAP2[[#This Row],[POS]]="1B",MAX(AN$1:AN1276)+1,"")</f>
        <v/>
      </c>
      <c r="AO1277" t="str">
        <f>IFERROR(INDEX(PLAYERIDMAP2[PLAYERNAME],MATCH(ROW()-ROW(AO$1),FIRSTBASE,0)),"")</f>
        <v/>
      </c>
      <c r="AP1277" t="str">
        <f>IF(PLAYERIDMAP2[[#This Row],[POS]]="2B",MAX(AP$1:AP1276)+1,"")</f>
        <v/>
      </c>
      <c r="AQ1277" t="str">
        <f>IFERROR(INDEX(PLAYERIDMAP2[PLAYERNAME],MATCH(ROW()-ROW(AQ$1),SECONDBASE,0)),"")</f>
        <v/>
      </c>
      <c r="AR1277" t="str">
        <f>IF(PLAYERIDMAP2[[#This Row],[POS]]="3B",MAX(AR$1:AR1276)+1,"")</f>
        <v/>
      </c>
      <c r="AS1277" t="str">
        <f>IFERROR(INDEX(PLAYERIDMAP2[PLAYERNAME],MATCH(ROW()-ROW(AS$1),THIRDBASE,0)),"")</f>
        <v/>
      </c>
      <c r="AT1277" t="str">
        <f>IF(PLAYERIDMAP2[[#This Row],[POS]]="SS",MAX(AT$1:AT1276)+1,"")</f>
        <v/>
      </c>
      <c r="AU1277" t="str">
        <f>IFERROR(INDEX(PLAYERIDMAP2[PLAYERNAME],MATCH(ROW()-ROW(AU$1),SHORTSTOP,0)),"")</f>
        <v/>
      </c>
      <c r="AV1277">
        <f>IF(PLAYERIDMAP2[[#This Row],[POS]]="OF",MAX(AV$1:AV1276)+1,"")</f>
        <v>261</v>
      </c>
      <c r="AW1277" t="str">
        <f>IFERROR(INDEX(PLAYERIDMAP2[PLAYERNAME],MATCH(ROW()-ROW(AW$1),OUTFIELD,0)),"")</f>
        <v/>
      </c>
      <c r="AX1277">
        <f>IF(PLAYERIDMAP2[[#This Row],[POS]]&lt;&gt;"P",MAX(AX$1:AX1276)+1,"")</f>
        <v>675</v>
      </c>
      <c r="AY1277" t="str">
        <f>IFERROR(INDEX(PLAYERIDMAP2[PLAYERNAME],MATCH(ROW()-ROW(AY$1),HITTERS,0)),"")</f>
        <v/>
      </c>
      <c r="AZ1277" t="str">
        <f>IF(PLAYERIDMAP2[[#This Row],[POS]]="P",MAX(AZ$1:AZ1276)+1,"")</f>
        <v/>
      </c>
      <c r="BA1277" t="str">
        <f>IFERROR(INDEX(PLAYERIDMAP2[PLAYERNAME],MATCH(ROW()-ROW(BA$1),PITCHERS,0)),"")</f>
        <v/>
      </c>
    </row>
    <row r="1278" spans="1:53" x14ac:dyDescent="0.25">
      <c r="A1278" t="s">
        <v>14987</v>
      </c>
      <c r="B1278" t="s">
        <v>4156</v>
      </c>
      <c r="C1278" s="1">
        <v>31405</v>
      </c>
      <c r="D1278" t="s">
        <v>16840</v>
      </c>
      <c r="E1278" t="s">
        <v>19340</v>
      </c>
      <c r="F1278" t="s">
        <v>11048</v>
      </c>
      <c r="G1278" t="s">
        <v>14693</v>
      </c>
      <c r="H1278" t="s">
        <v>11097</v>
      </c>
      <c r="I1278" t="s">
        <v>19341</v>
      </c>
      <c r="J1278" t="s">
        <v>4156</v>
      </c>
      <c r="K1278">
        <v>461865</v>
      </c>
      <c r="L1278" t="s">
        <v>4156</v>
      </c>
      <c r="M1278">
        <v>1599178</v>
      </c>
      <c r="N1278" t="s">
        <v>4156</v>
      </c>
      <c r="O1278" t="s">
        <v>14988</v>
      </c>
      <c r="P1278" t="s">
        <v>14987</v>
      </c>
      <c r="Q1278">
        <v>8842</v>
      </c>
      <c r="R1278" t="s">
        <v>4156</v>
      </c>
      <c r="S1278">
        <v>29330</v>
      </c>
      <c r="T1278" t="s">
        <v>4156</v>
      </c>
      <c r="V1278" t="s">
        <v>14989</v>
      </c>
      <c r="W1278">
        <v>54877</v>
      </c>
      <c r="X1278">
        <v>8842</v>
      </c>
      <c r="Y1278" t="s">
        <v>4156</v>
      </c>
      <c r="Z1278" t="s">
        <v>14990</v>
      </c>
      <c r="AA1278" t="s">
        <v>11011</v>
      </c>
      <c r="AB1278" t="s">
        <v>5703</v>
      </c>
      <c r="AC1278" t="s">
        <v>4156</v>
      </c>
      <c r="AD1278" t="s">
        <v>14990</v>
      </c>
      <c r="AF1278" t="s">
        <v>4156</v>
      </c>
      <c r="AG1278">
        <v>12767</v>
      </c>
      <c r="AH1278" t="s">
        <v>4156</v>
      </c>
      <c r="AL1278" t="str">
        <f>IF(PLAYERIDMAP2[[#This Row],[POS]]="C",MAX(AL$1:AL1277)+1,"")</f>
        <v/>
      </c>
      <c r="AM1278" t="str">
        <f>IFERROR(INDEX(PLAYERIDMAP2[PLAYERNAME],MATCH(ROW()-ROW(AM$1),CATCHERS,0)),"")</f>
        <v/>
      </c>
      <c r="AN1278" t="str">
        <f>IF(PLAYERIDMAP2[[#This Row],[POS]]="1B",MAX(AN$1:AN1277)+1,"")</f>
        <v/>
      </c>
      <c r="AO1278" t="str">
        <f>IFERROR(INDEX(PLAYERIDMAP2[PLAYERNAME],MATCH(ROW()-ROW(AO$1),FIRSTBASE,0)),"")</f>
        <v/>
      </c>
      <c r="AP1278" t="str">
        <f>IF(PLAYERIDMAP2[[#This Row],[POS]]="2B",MAX(AP$1:AP1277)+1,"")</f>
        <v/>
      </c>
      <c r="AQ1278" t="str">
        <f>IFERROR(INDEX(PLAYERIDMAP2[PLAYERNAME],MATCH(ROW()-ROW(AQ$1),SECONDBASE,0)),"")</f>
        <v/>
      </c>
      <c r="AR1278" t="str">
        <f>IF(PLAYERIDMAP2[[#This Row],[POS]]="3B",MAX(AR$1:AR1277)+1,"")</f>
        <v/>
      </c>
      <c r="AS1278" t="str">
        <f>IFERROR(INDEX(PLAYERIDMAP2[PLAYERNAME],MATCH(ROW()-ROW(AS$1),THIRDBASE,0)),"")</f>
        <v/>
      </c>
      <c r="AT1278">
        <f>IF(PLAYERIDMAP2[[#This Row],[POS]]="SS",MAX(AT$1:AT1277)+1,"")</f>
        <v>78</v>
      </c>
      <c r="AU1278" t="str">
        <f>IFERROR(INDEX(PLAYERIDMAP2[PLAYERNAME],MATCH(ROW()-ROW(AU$1),SHORTSTOP,0)),"")</f>
        <v/>
      </c>
      <c r="AV1278" t="str">
        <f>IF(PLAYERIDMAP2[[#This Row],[POS]]="OF",MAX(AV$1:AV1277)+1,"")</f>
        <v/>
      </c>
      <c r="AW1278" t="str">
        <f>IFERROR(INDEX(PLAYERIDMAP2[PLAYERNAME],MATCH(ROW()-ROW(AW$1),OUTFIELD,0)),"")</f>
        <v/>
      </c>
      <c r="AX1278">
        <f>IF(PLAYERIDMAP2[[#This Row],[POS]]&lt;&gt;"P",MAX(AX$1:AX1277)+1,"")</f>
        <v>676</v>
      </c>
      <c r="AY1278" t="str">
        <f>IFERROR(INDEX(PLAYERIDMAP2[PLAYERNAME],MATCH(ROW()-ROW(AY$1),HITTERS,0)),"")</f>
        <v/>
      </c>
      <c r="AZ1278" t="str">
        <f>IF(PLAYERIDMAP2[[#This Row],[POS]]="P",MAX(AZ$1:AZ1277)+1,"")</f>
        <v/>
      </c>
      <c r="BA1278" t="str">
        <f>IFERROR(INDEX(PLAYERIDMAP2[PLAYERNAME],MATCH(ROW()-ROW(BA$1),PITCHERS,0)),"")</f>
        <v/>
      </c>
    </row>
    <row r="1279" spans="1:53" x14ac:dyDescent="0.25">
      <c r="A1279" t="s">
        <v>14991</v>
      </c>
      <c r="B1279" t="s">
        <v>10886</v>
      </c>
      <c r="C1279" s="1">
        <v>30379</v>
      </c>
      <c r="D1279" t="s">
        <v>19902</v>
      </c>
      <c r="E1279" t="s">
        <v>19903</v>
      </c>
      <c r="F1279" t="s">
        <v>11007</v>
      </c>
      <c r="G1279" t="s">
        <v>16838</v>
      </c>
      <c r="H1279" t="s">
        <v>10988</v>
      </c>
      <c r="I1279" t="s">
        <v>19904</v>
      </c>
      <c r="J1279" t="s">
        <v>10886</v>
      </c>
      <c r="K1279">
        <v>489265</v>
      </c>
      <c r="L1279" t="s">
        <v>10886</v>
      </c>
      <c r="M1279">
        <v>1587078</v>
      </c>
      <c r="N1279" t="s">
        <v>10886</v>
      </c>
      <c r="O1279" t="s">
        <v>14992</v>
      </c>
      <c r="P1279" t="s">
        <v>14991</v>
      </c>
      <c r="Q1279">
        <v>8282</v>
      </c>
      <c r="R1279" t="s">
        <v>10886</v>
      </c>
      <c r="S1279">
        <v>29168</v>
      </c>
      <c r="T1279" t="s">
        <v>10886</v>
      </c>
      <c r="V1279" t="s">
        <v>14993</v>
      </c>
      <c r="W1279">
        <v>49543</v>
      </c>
      <c r="X1279">
        <v>8282</v>
      </c>
      <c r="Y1279" t="s">
        <v>10886</v>
      </c>
      <c r="Z1279" t="s">
        <v>14994</v>
      </c>
      <c r="AA1279" t="s">
        <v>5703</v>
      </c>
      <c r="AB1279" t="s">
        <v>5703</v>
      </c>
      <c r="AC1279" t="s">
        <v>10886</v>
      </c>
      <c r="AD1279" t="s">
        <v>14994</v>
      </c>
      <c r="AE1279">
        <v>10110</v>
      </c>
      <c r="AF1279" t="s">
        <v>10886</v>
      </c>
      <c r="AG1279">
        <v>5107</v>
      </c>
      <c r="AH1279" t="s">
        <v>10886</v>
      </c>
      <c r="AL1279" t="str">
        <f>IF(PLAYERIDMAP2[[#This Row],[POS]]="C",MAX(AL$1:AL1278)+1,"")</f>
        <v/>
      </c>
      <c r="AM1279" t="str">
        <f>IFERROR(INDEX(PLAYERIDMAP2[PLAYERNAME],MATCH(ROW()-ROW(AM$1),CATCHERS,0)),"")</f>
        <v/>
      </c>
      <c r="AN1279" t="str">
        <f>IF(PLAYERIDMAP2[[#This Row],[POS]]="1B",MAX(AN$1:AN1278)+1,"")</f>
        <v/>
      </c>
      <c r="AO1279" t="str">
        <f>IFERROR(INDEX(PLAYERIDMAP2[PLAYERNAME],MATCH(ROW()-ROW(AO$1),FIRSTBASE,0)),"")</f>
        <v/>
      </c>
      <c r="AP1279" t="str">
        <f>IF(PLAYERIDMAP2[[#This Row],[POS]]="2B",MAX(AP$1:AP1278)+1,"")</f>
        <v/>
      </c>
      <c r="AQ1279" t="str">
        <f>IFERROR(INDEX(PLAYERIDMAP2[PLAYERNAME],MATCH(ROW()-ROW(AQ$1),SECONDBASE,0)),"")</f>
        <v/>
      </c>
      <c r="AR1279" t="str">
        <f>IF(PLAYERIDMAP2[[#This Row],[POS]]="3B",MAX(AR$1:AR1278)+1,"")</f>
        <v/>
      </c>
      <c r="AS1279" t="str">
        <f>IFERROR(INDEX(PLAYERIDMAP2[PLAYERNAME],MATCH(ROW()-ROW(AS$1),THIRDBASE,0)),"")</f>
        <v/>
      </c>
      <c r="AT1279" t="str">
        <f>IF(PLAYERIDMAP2[[#This Row],[POS]]="SS",MAX(AT$1:AT1278)+1,"")</f>
        <v/>
      </c>
      <c r="AU1279" t="str">
        <f>IFERROR(INDEX(PLAYERIDMAP2[PLAYERNAME],MATCH(ROW()-ROW(AU$1),SHORTSTOP,0)),"")</f>
        <v/>
      </c>
      <c r="AV1279" t="str">
        <f>IF(PLAYERIDMAP2[[#This Row],[POS]]="OF",MAX(AV$1:AV1278)+1,"")</f>
        <v/>
      </c>
      <c r="AW1279" t="str">
        <f>IFERROR(INDEX(PLAYERIDMAP2[PLAYERNAME],MATCH(ROW()-ROW(AW$1),OUTFIELD,0)),"")</f>
        <v/>
      </c>
      <c r="AX1279" t="str">
        <f>IF(PLAYERIDMAP2[[#This Row],[POS]]&lt;&gt;"P",MAX(AX$1:AX1278)+1,"")</f>
        <v/>
      </c>
      <c r="AY1279" t="str">
        <f>IFERROR(INDEX(PLAYERIDMAP2[PLAYERNAME],MATCH(ROW()-ROW(AY$1),HITTERS,0)),"")</f>
        <v/>
      </c>
      <c r="AZ1279">
        <f>IF(PLAYERIDMAP2[[#This Row],[POS]]="P",MAX(AZ$1:AZ1278)+1,"")</f>
        <v>602</v>
      </c>
      <c r="BA1279" t="str">
        <f>IFERROR(INDEX(PLAYERIDMAP2[PLAYERNAME],MATCH(ROW()-ROW(BA$1),PITCHERS,0)),"")</f>
        <v/>
      </c>
    </row>
    <row r="1280" spans="1:53" x14ac:dyDescent="0.25">
      <c r="A1280" t="s">
        <v>14995</v>
      </c>
      <c r="B1280" t="s">
        <v>10894</v>
      </c>
      <c r="C1280" s="1">
        <v>33216</v>
      </c>
      <c r="D1280" t="s">
        <v>17103</v>
      </c>
      <c r="E1280" t="s">
        <v>17407</v>
      </c>
      <c r="F1280" t="s">
        <v>11048</v>
      </c>
      <c r="G1280" t="s">
        <v>14693</v>
      </c>
      <c r="H1280" t="s">
        <v>10988</v>
      </c>
      <c r="I1280" t="s">
        <v>19665</v>
      </c>
      <c r="J1280" t="s">
        <v>10894</v>
      </c>
      <c r="K1280">
        <v>541652</v>
      </c>
      <c r="L1280" t="s">
        <v>10894</v>
      </c>
      <c r="M1280">
        <v>1956424</v>
      </c>
      <c r="N1280" t="s">
        <v>10894</v>
      </c>
      <c r="O1280" t="s">
        <v>14996</v>
      </c>
      <c r="P1280" t="s">
        <v>14995</v>
      </c>
      <c r="Q1280">
        <v>9315</v>
      </c>
      <c r="R1280" t="s">
        <v>10894</v>
      </c>
      <c r="S1280">
        <v>31943</v>
      </c>
      <c r="T1280" t="s">
        <v>10894</v>
      </c>
      <c r="V1280" t="s">
        <v>14997</v>
      </c>
      <c r="W1280">
        <v>60936</v>
      </c>
      <c r="X1280">
        <v>9315</v>
      </c>
      <c r="Y1280" t="s">
        <v>10894</v>
      </c>
      <c r="Z1280" t="s">
        <v>16722</v>
      </c>
      <c r="AA1280" t="s">
        <v>5703</v>
      </c>
      <c r="AB1280" t="s">
        <v>5703</v>
      </c>
      <c r="AC1280" t="s">
        <v>10894</v>
      </c>
      <c r="AD1280" t="s">
        <v>16722</v>
      </c>
      <c r="AE1280">
        <v>11802</v>
      </c>
      <c r="AF1280" t="s">
        <v>10894</v>
      </c>
      <c r="AG1280">
        <v>21126</v>
      </c>
      <c r="AH1280" t="s">
        <v>10894</v>
      </c>
      <c r="AL1280" t="str">
        <f>IF(PLAYERIDMAP2[[#This Row],[POS]]="C",MAX(AL$1:AL1279)+1,"")</f>
        <v/>
      </c>
      <c r="AM1280" t="str">
        <f>IFERROR(INDEX(PLAYERIDMAP2[PLAYERNAME],MATCH(ROW()-ROW(AM$1),CATCHERS,0)),"")</f>
        <v/>
      </c>
      <c r="AN1280" t="str">
        <f>IF(PLAYERIDMAP2[[#This Row],[POS]]="1B",MAX(AN$1:AN1279)+1,"")</f>
        <v/>
      </c>
      <c r="AO1280" t="str">
        <f>IFERROR(INDEX(PLAYERIDMAP2[PLAYERNAME],MATCH(ROW()-ROW(AO$1),FIRSTBASE,0)),"")</f>
        <v/>
      </c>
      <c r="AP1280" t="str">
        <f>IF(PLAYERIDMAP2[[#This Row],[POS]]="2B",MAX(AP$1:AP1279)+1,"")</f>
        <v/>
      </c>
      <c r="AQ1280" t="str">
        <f>IFERROR(INDEX(PLAYERIDMAP2[PLAYERNAME],MATCH(ROW()-ROW(AQ$1),SECONDBASE,0)),"")</f>
        <v/>
      </c>
      <c r="AR1280" t="str">
        <f>IF(PLAYERIDMAP2[[#This Row],[POS]]="3B",MAX(AR$1:AR1279)+1,"")</f>
        <v/>
      </c>
      <c r="AS1280" t="str">
        <f>IFERROR(INDEX(PLAYERIDMAP2[PLAYERNAME],MATCH(ROW()-ROW(AS$1),THIRDBASE,0)),"")</f>
        <v/>
      </c>
      <c r="AT1280" t="str">
        <f>IF(PLAYERIDMAP2[[#This Row],[POS]]="SS",MAX(AT$1:AT1279)+1,"")</f>
        <v/>
      </c>
      <c r="AU1280" t="str">
        <f>IFERROR(INDEX(PLAYERIDMAP2[PLAYERNAME],MATCH(ROW()-ROW(AU$1),SHORTSTOP,0)),"")</f>
        <v/>
      </c>
      <c r="AV1280" t="str">
        <f>IF(PLAYERIDMAP2[[#This Row],[POS]]="OF",MAX(AV$1:AV1279)+1,"")</f>
        <v/>
      </c>
      <c r="AW1280" t="str">
        <f>IFERROR(INDEX(PLAYERIDMAP2[PLAYERNAME],MATCH(ROW()-ROW(AW$1),OUTFIELD,0)),"")</f>
        <v/>
      </c>
      <c r="AX1280" t="str">
        <f>IF(PLAYERIDMAP2[[#This Row],[POS]]&lt;&gt;"P",MAX(AX$1:AX1279)+1,"")</f>
        <v/>
      </c>
      <c r="AY1280" t="str">
        <f>IFERROR(INDEX(PLAYERIDMAP2[PLAYERNAME],MATCH(ROW()-ROW(AY$1),HITTERS,0)),"")</f>
        <v/>
      </c>
      <c r="AZ1280">
        <f>IF(PLAYERIDMAP2[[#This Row],[POS]]="P",MAX(AZ$1:AZ1279)+1,"")</f>
        <v>603</v>
      </c>
      <c r="BA1280" t="str">
        <f>IFERROR(INDEX(PLAYERIDMAP2[PLAYERNAME],MATCH(ROW()-ROW(BA$1),PITCHERS,0)),"")</f>
        <v/>
      </c>
    </row>
    <row r="1281" spans="1:53" x14ac:dyDescent="0.25">
      <c r="A1281" t="s">
        <v>14998</v>
      </c>
      <c r="B1281" t="s">
        <v>10911</v>
      </c>
      <c r="C1281" s="1">
        <v>32199</v>
      </c>
      <c r="D1281" t="s">
        <v>17149</v>
      </c>
      <c r="E1281" t="s">
        <v>17407</v>
      </c>
      <c r="F1281" t="s">
        <v>11053</v>
      </c>
      <c r="G1281" t="s">
        <v>16838</v>
      </c>
      <c r="H1281" t="s">
        <v>10988</v>
      </c>
      <c r="I1281" t="s">
        <v>17408</v>
      </c>
      <c r="J1281" t="s">
        <v>10911</v>
      </c>
      <c r="K1281">
        <v>444468</v>
      </c>
      <c r="L1281" t="s">
        <v>10911</v>
      </c>
      <c r="M1281">
        <v>1630091</v>
      </c>
      <c r="N1281" t="s">
        <v>10911</v>
      </c>
      <c r="O1281" t="s">
        <v>14999</v>
      </c>
      <c r="P1281" t="s">
        <v>14998</v>
      </c>
      <c r="Q1281">
        <v>8631</v>
      </c>
      <c r="R1281" t="s">
        <v>10911</v>
      </c>
      <c r="S1281">
        <v>30089</v>
      </c>
      <c r="T1281" t="s">
        <v>10911</v>
      </c>
      <c r="V1281" t="s">
        <v>15000</v>
      </c>
      <c r="W1281">
        <v>52251</v>
      </c>
      <c r="X1281">
        <v>8631</v>
      </c>
      <c r="Y1281" t="s">
        <v>10911</v>
      </c>
      <c r="Z1281" t="s">
        <v>15001</v>
      </c>
      <c r="AA1281" t="s">
        <v>5703</v>
      </c>
      <c r="AB1281" t="s">
        <v>5703</v>
      </c>
      <c r="AC1281" t="s">
        <v>10911</v>
      </c>
      <c r="AD1281" t="s">
        <v>15001</v>
      </c>
      <c r="AE1281">
        <v>10052</v>
      </c>
      <c r="AF1281" t="s">
        <v>10911</v>
      </c>
      <c r="AG1281">
        <v>12848</v>
      </c>
      <c r="AH1281" t="s">
        <v>10911</v>
      </c>
      <c r="AL1281" t="str">
        <f>IF(PLAYERIDMAP2[[#This Row],[POS]]="C",MAX(AL$1:AL1280)+1,"")</f>
        <v/>
      </c>
      <c r="AM1281" t="str">
        <f>IFERROR(INDEX(PLAYERIDMAP2[PLAYERNAME],MATCH(ROW()-ROW(AM$1),CATCHERS,0)),"")</f>
        <v/>
      </c>
      <c r="AN1281" t="str">
        <f>IF(PLAYERIDMAP2[[#This Row],[POS]]="1B",MAX(AN$1:AN1280)+1,"")</f>
        <v/>
      </c>
      <c r="AO1281" t="str">
        <f>IFERROR(INDEX(PLAYERIDMAP2[PLAYERNAME],MATCH(ROW()-ROW(AO$1),FIRSTBASE,0)),"")</f>
        <v/>
      </c>
      <c r="AP1281" t="str">
        <f>IF(PLAYERIDMAP2[[#This Row],[POS]]="2B",MAX(AP$1:AP1280)+1,"")</f>
        <v/>
      </c>
      <c r="AQ1281" t="str">
        <f>IFERROR(INDEX(PLAYERIDMAP2[PLAYERNAME],MATCH(ROW()-ROW(AQ$1),SECONDBASE,0)),"")</f>
        <v/>
      </c>
      <c r="AR1281" t="str">
        <f>IF(PLAYERIDMAP2[[#This Row],[POS]]="3B",MAX(AR$1:AR1280)+1,"")</f>
        <v/>
      </c>
      <c r="AS1281" t="str">
        <f>IFERROR(INDEX(PLAYERIDMAP2[PLAYERNAME],MATCH(ROW()-ROW(AS$1),THIRDBASE,0)),"")</f>
        <v/>
      </c>
      <c r="AT1281" t="str">
        <f>IF(PLAYERIDMAP2[[#This Row],[POS]]="SS",MAX(AT$1:AT1280)+1,"")</f>
        <v/>
      </c>
      <c r="AU1281" t="str">
        <f>IFERROR(INDEX(PLAYERIDMAP2[PLAYERNAME],MATCH(ROW()-ROW(AU$1),SHORTSTOP,0)),"")</f>
        <v/>
      </c>
      <c r="AV1281" t="str">
        <f>IF(PLAYERIDMAP2[[#This Row],[POS]]="OF",MAX(AV$1:AV1280)+1,"")</f>
        <v/>
      </c>
      <c r="AW1281" t="str">
        <f>IFERROR(INDEX(PLAYERIDMAP2[PLAYERNAME],MATCH(ROW()-ROW(AW$1),OUTFIELD,0)),"")</f>
        <v/>
      </c>
      <c r="AX1281" t="str">
        <f>IF(PLAYERIDMAP2[[#This Row],[POS]]&lt;&gt;"P",MAX(AX$1:AX1280)+1,"")</f>
        <v/>
      </c>
      <c r="AY1281" t="str">
        <f>IFERROR(INDEX(PLAYERIDMAP2[PLAYERNAME],MATCH(ROW()-ROW(AY$1),HITTERS,0)),"")</f>
        <v/>
      </c>
      <c r="AZ1281">
        <f>IF(PLAYERIDMAP2[[#This Row],[POS]]="P",MAX(AZ$1:AZ1280)+1,"")</f>
        <v>604</v>
      </c>
      <c r="BA1281" t="str">
        <f>IFERROR(INDEX(PLAYERIDMAP2[PLAYERNAME],MATCH(ROW()-ROW(BA$1),PITCHERS,0)),"")</f>
        <v/>
      </c>
    </row>
    <row r="1282" spans="1:53" x14ac:dyDescent="0.25">
      <c r="A1282" t="s">
        <v>15002</v>
      </c>
      <c r="B1282" t="s">
        <v>10128</v>
      </c>
      <c r="C1282" s="1">
        <v>29681</v>
      </c>
      <c r="D1282" t="s">
        <v>17184</v>
      </c>
      <c r="E1282" t="s">
        <v>18954</v>
      </c>
      <c r="F1282" t="s">
        <v>11151</v>
      </c>
      <c r="G1282" t="s">
        <v>16838</v>
      </c>
      <c r="H1282" t="s">
        <v>10988</v>
      </c>
      <c r="I1282" t="s">
        <v>18955</v>
      </c>
      <c r="J1282" t="s">
        <v>10128</v>
      </c>
      <c r="K1282">
        <v>407822</v>
      </c>
      <c r="L1282" t="s">
        <v>15003</v>
      </c>
      <c r="M1282">
        <v>284591</v>
      </c>
      <c r="N1282" t="s">
        <v>15003</v>
      </c>
      <c r="O1282" t="s">
        <v>15004</v>
      </c>
      <c r="P1282" t="s">
        <v>15002</v>
      </c>
      <c r="Q1282">
        <v>7281</v>
      </c>
      <c r="R1282" t="s">
        <v>15003</v>
      </c>
      <c r="S1282">
        <v>5906</v>
      </c>
      <c r="T1282" t="s">
        <v>15003</v>
      </c>
      <c r="V1282" t="s">
        <v>15005</v>
      </c>
      <c r="W1282">
        <v>31714</v>
      </c>
      <c r="X1282">
        <v>7281</v>
      </c>
      <c r="Y1282" t="s">
        <v>15003</v>
      </c>
      <c r="Z1282" t="s">
        <v>15006</v>
      </c>
      <c r="AA1282" t="s">
        <v>10958</v>
      </c>
      <c r="AB1282" t="s">
        <v>10958</v>
      </c>
      <c r="AC1282" t="s">
        <v>15003</v>
      </c>
      <c r="AD1282" t="s">
        <v>16723</v>
      </c>
      <c r="AE1282">
        <v>7404</v>
      </c>
      <c r="AF1282" t="s">
        <v>15003</v>
      </c>
      <c r="AG1282">
        <v>5647</v>
      </c>
      <c r="AH1282" t="s">
        <v>15003</v>
      </c>
      <c r="AL1282" t="str">
        <f>IF(PLAYERIDMAP2[[#This Row],[POS]]="C",MAX(AL$1:AL1281)+1,"")</f>
        <v/>
      </c>
      <c r="AM1282" t="str">
        <f>IFERROR(INDEX(PLAYERIDMAP2[PLAYERNAME],MATCH(ROW()-ROW(AM$1),CATCHERS,0)),"")</f>
        <v/>
      </c>
      <c r="AN1282" t="str">
        <f>IF(PLAYERIDMAP2[[#This Row],[POS]]="1B",MAX(AN$1:AN1281)+1,"")</f>
        <v/>
      </c>
      <c r="AO1282" t="str">
        <f>IFERROR(INDEX(PLAYERIDMAP2[PLAYERNAME],MATCH(ROW()-ROW(AO$1),FIRSTBASE,0)),"")</f>
        <v/>
      </c>
      <c r="AP1282" t="str">
        <f>IF(PLAYERIDMAP2[[#This Row],[POS]]="2B",MAX(AP$1:AP1281)+1,"")</f>
        <v/>
      </c>
      <c r="AQ1282" t="str">
        <f>IFERROR(INDEX(PLAYERIDMAP2[PLAYERNAME],MATCH(ROW()-ROW(AQ$1),SECONDBASE,0)),"")</f>
        <v/>
      </c>
      <c r="AR1282" t="str">
        <f>IF(PLAYERIDMAP2[[#This Row],[POS]]="3B",MAX(AR$1:AR1281)+1,"")</f>
        <v/>
      </c>
      <c r="AS1282" t="str">
        <f>IFERROR(INDEX(PLAYERIDMAP2[PLAYERNAME],MATCH(ROW()-ROW(AS$1),THIRDBASE,0)),"")</f>
        <v/>
      </c>
      <c r="AT1282" t="str">
        <f>IF(PLAYERIDMAP2[[#This Row],[POS]]="SS",MAX(AT$1:AT1281)+1,"")</f>
        <v/>
      </c>
      <c r="AU1282" t="str">
        <f>IFERROR(INDEX(PLAYERIDMAP2[PLAYERNAME],MATCH(ROW()-ROW(AU$1),SHORTSTOP,0)),"")</f>
        <v/>
      </c>
      <c r="AV1282" t="str">
        <f>IF(PLAYERIDMAP2[[#This Row],[POS]]="OF",MAX(AV$1:AV1281)+1,"")</f>
        <v/>
      </c>
      <c r="AW1282" t="str">
        <f>IFERROR(INDEX(PLAYERIDMAP2[PLAYERNAME],MATCH(ROW()-ROW(AW$1),OUTFIELD,0)),"")</f>
        <v/>
      </c>
      <c r="AX1282" t="str">
        <f>IF(PLAYERIDMAP2[[#This Row],[POS]]&lt;&gt;"P",MAX(AX$1:AX1281)+1,"")</f>
        <v/>
      </c>
      <c r="AY1282" t="str">
        <f>IFERROR(INDEX(PLAYERIDMAP2[PLAYERNAME],MATCH(ROW()-ROW(AY$1),HITTERS,0)),"")</f>
        <v/>
      </c>
      <c r="AZ1282">
        <f>IF(PLAYERIDMAP2[[#This Row],[POS]]="P",MAX(AZ$1:AZ1281)+1,"")</f>
        <v>605</v>
      </c>
      <c r="BA1282" t="str">
        <f>IFERROR(INDEX(PLAYERIDMAP2[PLAYERNAME],MATCH(ROW()-ROW(BA$1),PITCHERS,0)),"")</f>
        <v/>
      </c>
    </row>
    <row r="1283" spans="1:53" x14ac:dyDescent="0.25">
      <c r="A1283" t="s">
        <v>15007</v>
      </c>
      <c r="B1283" t="s">
        <v>4929</v>
      </c>
      <c r="C1283" s="1">
        <v>30456</v>
      </c>
      <c r="D1283" t="s">
        <v>17013</v>
      </c>
      <c r="E1283" t="s">
        <v>19113</v>
      </c>
      <c r="F1283" t="s">
        <v>11126</v>
      </c>
      <c r="G1283" t="s">
        <v>14693</v>
      </c>
      <c r="H1283" t="s">
        <v>11003</v>
      </c>
      <c r="I1283" t="s">
        <v>19114</v>
      </c>
      <c r="J1283" t="s">
        <v>4929</v>
      </c>
      <c r="K1283">
        <v>489267</v>
      </c>
      <c r="L1283" t="s">
        <v>4929</v>
      </c>
      <c r="M1283">
        <v>1102977</v>
      </c>
      <c r="N1283" t="s">
        <v>4929</v>
      </c>
      <c r="O1283" t="s">
        <v>15008</v>
      </c>
      <c r="P1283" t="s">
        <v>15007</v>
      </c>
      <c r="Q1283">
        <v>8320</v>
      </c>
      <c r="R1283" t="s">
        <v>4929</v>
      </c>
      <c r="S1283">
        <v>29206</v>
      </c>
      <c r="T1283" t="s">
        <v>4929</v>
      </c>
      <c r="U1283" t="s">
        <v>4929</v>
      </c>
      <c r="V1283" t="s">
        <v>15009</v>
      </c>
      <c r="W1283">
        <v>49545</v>
      </c>
      <c r="X1283">
        <v>8320</v>
      </c>
      <c r="Y1283" t="s">
        <v>4929</v>
      </c>
      <c r="Z1283" t="s">
        <v>15010</v>
      </c>
      <c r="AA1283" t="s">
        <v>5703</v>
      </c>
      <c r="AB1283" t="s">
        <v>5703</v>
      </c>
      <c r="AC1283" t="s">
        <v>4929</v>
      </c>
      <c r="AD1283" t="s">
        <v>15010</v>
      </c>
      <c r="AF1283" t="s">
        <v>4929</v>
      </c>
      <c r="AG1283">
        <v>5492</v>
      </c>
      <c r="AH1283" t="s">
        <v>4929</v>
      </c>
      <c r="AL1283" t="str">
        <f>IF(PLAYERIDMAP2[[#This Row],[POS]]="C",MAX(AL$1:AL1282)+1,"")</f>
        <v/>
      </c>
      <c r="AM1283" t="str">
        <f>IFERROR(INDEX(PLAYERIDMAP2[PLAYERNAME],MATCH(ROW()-ROW(AM$1),CATCHERS,0)),"")</f>
        <v/>
      </c>
      <c r="AN1283">
        <f>IF(PLAYERIDMAP2[[#This Row],[POS]]="1B",MAX(AN$1:AN1282)+1,"")</f>
        <v>72</v>
      </c>
      <c r="AO1283" t="str">
        <f>IFERROR(INDEX(PLAYERIDMAP2[PLAYERNAME],MATCH(ROW()-ROW(AO$1),FIRSTBASE,0)),"")</f>
        <v/>
      </c>
      <c r="AP1283" t="str">
        <f>IF(PLAYERIDMAP2[[#This Row],[POS]]="2B",MAX(AP$1:AP1282)+1,"")</f>
        <v/>
      </c>
      <c r="AQ1283" t="str">
        <f>IFERROR(INDEX(PLAYERIDMAP2[PLAYERNAME],MATCH(ROW()-ROW(AQ$1),SECONDBASE,0)),"")</f>
        <v/>
      </c>
      <c r="AR1283" t="str">
        <f>IF(PLAYERIDMAP2[[#This Row],[POS]]="3B",MAX(AR$1:AR1282)+1,"")</f>
        <v/>
      </c>
      <c r="AS1283" t="str">
        <f>IFERROR(INDEX(PLAYERIDMAP2[PLAYERNAME],MATCH(ROW()-ROW(AS$1),THIRDBASE,0)),"")</f>
        <v/>
      </c>
      <c r="AT1283" t="str">
        <f>IF(PLAYERIDMAP2[[#This Row],[POS]]="SS",MAX(AT$1:AT1282)+1,"")</f>
        <v/>
      </c>
      <c r="AU1283" t="str">
        <f>IFERROR(INDEX(PLAYERIDMAP2[PLAYERNAME],MATCH(ROW()-ROW(AU$1),SHORTSTOP,0)),"")</f>
        <v/>
      </c>
      <c r="AV1283" t="str">
        <f>IF(PLAYERIDMAP2[[#This Row],[POS]]="OF",MAX(AV$1:AV1282)+1,"")</f>
        <v/>
      </c>
      <c r="AW1283" t="str">
        <f>IFERROR(INDEX(PLAYERIDMAP2[PLAYERNAME],MATCH(ROW()-ROW(AW$1),OUTFIELD,0)),"")</f>
        <v/>
      </c>
      <c r="AX1283">
        <f>IF(PLAYERIDMAP2[[#This Row],[POS]]&lt;&gt;"P",MAX(AX$1:AX1282)+1,"")</f>
        <v>677</v>
      </c>
      <c r="AY1283" t="str">
        <f>IFERROR(INDEX(PLAYERIDMAP2[PLAYERNAME],MATCH(ROW()-ROW(AY$1),HITTERS,0)),"")</f>
        <v/>
      </c>
      <c r="AZ1283" t="str">
        <f>IF(PLAYERIDMAP2[[#This Row],[POS]]="P",MAX(AZ$1:AZ1282)+1,"")</f>
        <v/>
      </c>
      <c r="BA1283" t="str">
        <f>IFERROR(INDEX(PLAYERIDMAP2[PLAYERNAME],MATCH(ROW()-ROW(BA$1),PITCHERS,0)),"")</f>
        <v/>
      </c>
    </row>
    <row r="1284" spans="1:53" x14ac:dyDescent="0.25">
      <c r="A1284" t="s">
        <v>20094</v>
      </c>
      <c r="B1284" t="s">
        <v>4229</v>
      </c>
      <c r="C1284" s="1">
        <v>33509</v>
      </c>
      <c r="D1284" t="s">
        <v>20095</v>
      </c>
      <c r="E1284" t="s">
        <v>19913</v>
      </c>
      <c r="F1284" t="s">
        <v>11040</v>
      </c>
      <c r="G1284" t="s">
        <v>14693</v>
      </c>
      <c r="H1284" t="s">
        <v>10998</v>
      </c>
      <c r="I1284" t="s">
        <v>20096</v>
      </c>
      <c r="J1284" t="s">
        <v>4229</v>
      </c>
      <c r="K1284">
        <v>592696</v>
      </c>
      <c r="L1284" t="s">
        <v>4229</v>
      </c>
      <c r="M1284">
        <v>1910546</v>
      </c>
      <c r="N1284" t="s">
        <v>4229</v>
      </c>
      <c r="P1284" t="s">
        <v>20094</v>
      </c>
      <c r="Q1284">
        <v>9591</v>
      </c>
      <c r="R1284" t="s">
        <v>4229</v>
      </c>
      <c r="S1284">
        <v>31944</v>
      </c>
      <c r="T1284" t="s">
        <v>4229</v>
      </c>
      <c r="W1284">
        <v>67098</v>
      </c>
      <c r="X1284">
        <v>9591</v>
      </c>
      <c r="Y1284" t="s">
        <v>4229</v>
      </c>
      <c r="Z1284" t="s">
        <v>20097</v>
      </c>
      <c r="AA1284" t="s">
        <v>10958</v>
      </c>
      <c r="AB1284" t="s">
        <v>5703</v>
      </c>
      <c r="AD1284" t="s">
        <v>20097</v>
      </c>
      <c r="AF1284" t="s">
        <v>4229</v>
      </c>
      <c r="AG1284">
        <v>38040</v>
      </c>
      <c r="AH1284" t="s">
        <v>4229</v>
      </c>
      <c r="AL1284" t="str">
        <f>IF(PLAYERIDMAP2[[#This Row],[POS]]="C",MAX(AL$1:AL1283)+1,"")</f>
        <v/>
      </c>
      <c r="AM1284" t="str">
        <f>IFERROR(INDEX(PLAYERIDMAP2[PLAYERNAME],MATCH(ROW()-ROW(AM$1),CATCHERS,0)),"")</f>
        <v/>
      </c>
      <c r="AN1284" t="str">
        <f>IF(PLAYERIDMAP2[[#This Row],[POS]]="1B",MAX(AN$1:AN1283)+1,"")</f>
        <v/>
      </c>
      <c r="AO1284" t="str">
        <f>IFERROR(INDEX(PLAYERIDMAP2[PLAYERNAME],MATCH(ROW()-ROW(AO$1),FIRSTBASE,0)),"")</f>
        <v/>
      </c>
      <c r="AP1284" t="str">
        <f>IF(PLAYERIDMAP2[[#This Row],[POS]]="2B",MAX(AP$1:AP1283)+1,"")</f>
        <v/>
      </c>
      <c r="AQ1284" t="str">
        <f>IFERROR(INDEX(PLAYERIDMAP2[PLAYERNAME],MATCH(ROW()-ROW(AQ$1),SECONDBASE,0)),"")</f>
        <v/>
      </c>
      <c r="AR1284" t="str">
        <f>IF(PLAYERIDMAP2[[#This Row],[POS]]="3B",MAX(AR$1:AR1283)+1,"")</f>
        <v/>
      </c>
      <c r="AS1284" t="str">
        <f>IFERROR(INDEX(PLAYERIDMAP2[PLAYERNAME],MATCH(ROW()-ROW(AS$1),THIRDBASE,0)),"")</f>
        <v/>
      </c>
      <c r="AT1284" t="str">
        <f>IF(PLAYERIDMAP2[[#This Row],[POS]]="SS",MAX(AT$1:AT1283)+1,"")</f>
        <v/>
      </c>
      <c r="AU1284" t="str">
        <f>IFERROR(INDEX(PLAYERIDMAP2[PLAYERNAME],MATCH(ROW()-ROW(AU$1),SHORTSTOP,0)),"")</f>
        <v/>
      </c>
      <c r="AV1284">
        <f>IF(PLAYERIDMAP2[[#This Row],[POS]]="OF",MAX(AV$1:AV1283)+1,"")</f>
        <v>262</v>
      </c>
      <c r="AW1284" t="str">
        <f>IFERROR(INDEX(PLAYERIDMAP2[PLAYERNAME],MATCH(ROW()-ROW(AW$1),OUTFIELD,0)),"")</f>
        <v/>
      </c>
      <c r="AX1284">
        <f>IF(PLAYERIDMAP2[[#This Row],[POS]]&lt;&gt;"P",MAX(AX$1:AX1283)+1,"")</f>
        <v>678</v>
      </c>
      <c r="AY1284" t="str">
        <f>IFERROR(INDEX(PLAYERIDMAP2[PLAYERNAME],MATCH(ROW()-ROW(AY$1),HITTERS,0)),"")</f>
        <v/>
      </c>
      <c r="AZ1284" t="str">
        <f>IF(PLAYERIDMAP2[[#This Row],[POS]]="P",MAX(AZ$1:AZ1283)+1,"")</f>
        <v/>
      </c>
      <c r="BA1284" t="str">
        <f>IFERROR(INDEX(PLAYERIDMAP2[PLAYERNAME],MATCH(ROW()-ROW(BA$1),PITCHERS,0)),"")</f>
        <v/>
      </c>
    </row>
    <row r="1285" spans="1:53" x14ac:dyDescent="0.25">
      <c r="A1285" t="s">
        <v>15011</v>
      </c>
      <c r="B1285" t="s">
        <v>5651</v>
      </c>
      <c r="C1285" s="1">
        <v>32562</v>
      </c>
      <c r="D1285" t="s">
        <v>19912</v>
      </c>
      <c r="E1285" t="s">
        <v>19913</v>
      </c>
      <c r="F1285" t="s">
        <v>11016</v>
      </c>
      <c r="G1285" t="s">
        <v>11016</v>
      </c>
      <c r="H1285" t="s">
        <v>11110</v>
      </c>
      <c r="I1285" t="s">
        <v>19914</v>
      </c>
      <c r="J1285" t="s">
        <v>5651</v>
      </c>
      <c r="K1285">
        <v>501647</v>
      </c>
      <c r="L1285" t="s">
        <v>5651</v>
      </c>
      <c r="M1285">
        <v>1663024</v>
      </c>
      <c r="N1285" t="s">
        <v>5651</v>
      </c>
      <c r="O1285" t="s">
        <v>15012</v>
      </c>
      <c r="P1285" t="s">
        <v>15011</v>
      </c>
      <c r="Q1285">
        <v>8854</v>
      </c>
      <c r="R1285" t="s">
        <v>5651</v>
      </c>
      <c r="S1285">
        <v>30197</v>
      </c>
      <c r="T1285" t="s">
        <v>5651</v>
      </c>
      <c r="U1285" t="s">
        <v>5651</v>
      </c>
      <c r="V1285" t="s">
        <v>15013</v>
      </c>
      <c r="W1285">
        <v>50900</v>
      </c>
      <c r="X1285">
        <v>8854</v>
      </c>
      <c r="Y1285" t="s">
        <v>5651</v>
      </c>
      <c r="Z1285" t="s">
        <v>15014</v>
      </c>
      <c r="AA1285" t="s">
        <v>5703</v>
      </c>
      <c r="AB1285" t="s">
        <v>5703</v>
      </c>
      <c r="AC1285" t="s">
        <v>5651</v>
      </c>
      <c r="AD1285" t="s">
        <v>15014</v>
      </c>
      <c r="AE1285">
        <v>10798</v>
      </c>
      <c r="AF1285" t="s">
        <v>5651</v>
      </c>
      <c r="AG1285">
        <v>12926</v>
      </c>
      <c r="AH1285" t="s">
        <v>5651</v>
      </c>
      <c r="AL1285">
        <f>IF(PLAYERIDMAP2[[#This Row],[POS]]="C",MAX(AL$1:AL1284)+1,"")</f>
        <v>93</v>
      </c>
      <c r="AM1285" t="str">
        <f>IFERROR(INDEX(PLAYERIDMAP2[PLAYERNAME],MATCH(ROW()-ROW(AM$1),CATCHERS,0)),"")</f>
        <v/>
      </c>
      <c r="AN1285" t="str">
        <f>IF(PLAYERIDMAP2[[#This Row],[POS]]="1B",MAX(AN$1:AN1284)+1,"")</f>
        <v/>
      </c>
      <c r="AO1285" t="str">
        <f>IFERROR(INDEX(PLAYERIDMAP2[PLAYERNAME],MATCH(ROW()-ROW(AO$1),FIRSTBASE,0)),"")</f>
        <v/>
      </c>
      <c r="AP1285" t="str">
        <f>IF(PLAYERIDMAP2[[#This Row],[POS]]="2B",MAX(AP$1:AP1284)+1,"")</f>
        <v/>
      </c>
      <c r="AQ1285" t="str">
        <f>IFERROR(INDEX(PLAYERIDMAP2[PLAYERNAME],MATCH(ROW()-ROW(AQ$1),SECONDBASE,0)),"")</f>
        <v/>
      </c>
      <c r="AR1285" t="str">
        <f>IF(PLAYERIDMAP2[[#This Row],[POS]]="3B",MAX(AR$1:AR1284)+1,"")</f>
        <v/>
      </c>
      <c r="AS1285" t="str">
        <f>IFERROR(INDEX(PLAYERIDMAP2[PLAYERNAME],MATCH(ROW()-ROW(AS$1),THIRDBASE,0)),"")</f>
        <v/>
      </c>
      <c r="AT1285" t="str">
        <f>IF(PLAYERIDMAP2[[#This Row],[POS]]="SS",MAX(AT$1:AT1284)+1,"")</f>
        <v/>
      </c>
      <c r="AU1285" t="str">
        <f>IFERROR(INDEX(PLAYERIDMAP2[PLAYERNAME],MATCH(ROW()-ROW(AU$1),SHORTSTOP,0)),"")</f>
        <v/>
      </c>
      <c r="AV1285" t="str">
        <f>IF(PLAYERIDMAP2[[#This Row],[POS]]="OF",MAX(AV$1:AV1284)+1,"")</f>
        <v/>
      </c>
      <c r="AW1285" t="str">
        <f>IFERROR(INDEX(PLAYERIDMAP2[PLAYERNAME],MATCH(ROW()-ROW(AW$1),OUTFIELD,0)),"")</f>
        <v/>
      </c>
      <c r="AX1285">
        <f>IF(PLAYERIDMAP2[[#This Row],[POS]]&lt;&gt;"P",MAX(AX$1:AX1284)+1,"")</f>
        <v>679</v>
      </c>
      <c r="AY1285" t="str">
        <f>IFERROR(INDEX(PLAYERIDMAP2[PLAYERNAME],MATCH(ROW()-ROW(AY$1),HITTERS,0)),"")</f>
        <v/>
      </c>
      <c r="AZ1285" t="str">
        <f>IF(PLAYERIDMAP2[[#This Row],[POS]]="P",MAX(AZ$1:AZ1284)+1,"")</f>
        <v/>
      </c>
      <c r="BA1285" t="str">
        <f>IFERROR(INDEX(PLAYERIDMAP2[PLAYERNAME],MATCH(ROW()-ROW(BA$1),PITCHERS,0)),"")</f>
        <v/>
      </c>
    </row>
    <row r="1286" spans="1:53" x14ac:dyDescent="0.25">
      <c r="A1286" t="s">
        <v>15015</v>
      </c>
      <c r="B1286" t="s">
        <v>15016</v>
      </c>
      <c r="C1286" s="1">
        <v>32060</v>
      </c>
      <c r="D1286" t="s">
        <v>17039</v>
      </c>
      <c r="E1286" t="s">
        <v>18990</v>
      </c>
      <c r="F1286" t="s">
        <v>11151</v>
      </c>
      <c r="G1286" t="s">
        <v>16838</v>
      </c>
      <c r="H1286" t="s">
        <v>10988</v>
      </c>
      <c r="I1286" t="s">
        <v>8051</v>
      </c>
      <c r="J1286" t="s">
        <v>8052</v>
      </c>
      <c r="K1286">
        <v>572095</v>
      </c>
      <c r="L1286" t="s">
        <v>15016</v>
      </c>
      <c r="M1286">
        <v>1982198</v>
      </c>
      <c r="N1286" t="s">
        <v>8052</v>
      </c>
      <c r="S1286">
        <v>31711</v>
      </c>
      <c r="T1286" t="s">
        <v>8052</v>
      </c>
      <c r="Z1286" t="s">
        <v>16724</v>
      </c>
      <c r="AA1286" t="s">
        <v>5703</v>
      </c>
      <c r="AB1286" t="s">
        <v>10958</v>
      </c>
      <c r="AD1286" t="s">
        <v>16724</v>
      </c>
      <c r="AL1286" t="str">
        <f>IF(PLAYERIDMAP2[[#This Row],[POS]]="C",MAX(AL$1:AL1285)+1,"")</f>
        <v/>
      </c>
      <c r="AM1286" t="str">
        <f>IFERROR(INDEX(PLAYERIDMAP2[PLAYERNAME],MATCH(ROW()-ROW(AM$1),CATCHERS,0)),"")</f>
        <v/>
      </c>
      <c r="AN1286" t="str">
        <f>IF(PLAYERIDMAP2[[#This Row],[POS]]="1B",MAX(AN$1:AN1285)+1,"")</f>
        <v/>
      </c>
      <c r="AO1286" t="str">
        <f>IFERROR(INDEX(PLAYERIDMAP2[PLAYERNAME],MATCH(ROW()-ROW(AO$1),FIRSTBASE,0)),"")</f>
        <v/>
      </c>
      <c r="AP1286" t="str">
        <f>IF(PLAYERIDMAP2[[#This Row],[POS]]="2B",MAX(AP$1:AP1285)+1,"")</f>
        <v/>
      </c>
      <c r="AQ1286" t="str">
        <f>IFERROR(INDEX(PLAYERIDMAP2[PLAYERNAME],MATCH(ROW()-ROW(AQ$1),SECONDBASE,0)),"")</f>
        <v/>
      </c>
      <c r="AR1286" t="str">
        <f>IF(PLAYERIDMAP2[[#This Row],[POS]]="3B",MAX(AR$1:AR1285)+1,"")</f>
        <v/>
      </c>
      <c r="AS1286" t="str">
        <f>IFERROR(INDEX(PLAYERIDMAP2[PLAYERNAME],MATCH(ROW()-ROW(AS$1),THIRDBASE,0)),"")</f>
        <v/>
      </c>
      <c r="AT1286" t="str">
        <f>IF(PLAYERIDMAP2[[#This Row],[POS]]="SS",MAX(AT$1:AT1285)+1,"")</f>
        <v/>
      </c>
      <c r="AU1286" t="str">
        <f>IFERROR(INDEX(PLAYERIDMAP2[PLAYERNAME],MATCH(ROW()-ROW(AU$1),SHORTSTOP,0)),"")</f>
        <v/>
      </c>
      <c r="AV1286" t="str">
        <f>IF(PLAYERIDMAP2[[#This Row],[POS]]="OF",MAX(AV$1:AV1285)+1,"")</f>
        <v/>
      </c>
      <c r="AW1286" t="str">
        <f>IFERROR(INDEX(PLAYERIDMAP2[PLAYERNAME],MATCH(ROW()-ROW(AW$1),OUTFIELD,0)),"")</f>
        <v/>
      </c>
      <c r="AX1286" t="str">
        <f>IF(PLAYERIDMAP2[[#This Row],[POS]]&lt;&gt;"P",MAX(AX$1:AX1285)+1,"")</f>
        <v/>
      </c>
      <c r="AY1286" t="str">
        <f>IFERROR(INDEX(PLAYERIDMAP2[PLAYERNAME],MATCH(ROW()-ROW(AY$1),HITTERS,0)),"")</f>
        <v/>
      </c>
      <c r="AZ1286">
        <f>IF(PLAYERIDMAP2[[#This Row],[POS]]="P",MAX(AZ$1:AZ1285)+1,"")</f>
        <v>606</v>
      </c>
      <c r="BA1286" t="str">
        <f>IFERROR(INDEX(PLAYERIDMAP2[PLAYERNAME],MATCH(ROW()-ROW(BA$1),PITCHERS,0)),"")</f>
        <v/>
      </c>
    </row>
    <row r="1287" spans="1:53" x14ac:dyDescent="0.25">
      <c r="A1287" t="s">
        <v>15017</v>
      </c>
      <c r="B1287" t="s">
        <v>10921</v>
      </c>
      <c r="C1287" s="1">
        <v>33022</v>
      </c>
      <c r="D1287" t="s">
        <v>16864</v>
      </c>
      <c r="E1287" t="s">
        <v>16865</v>
      </c>
      <c r="F1287" t="s">
        <v>11027</v>
      </c>
      <c r="G1287" t="s">
        <v>16838</v>
      </c>
      <c r="H1287" t="s">
        <v>10988</v>
      </c>
      <c r="I1287" t="s">
        <v>16866</v>
      </c>
      <c r="J1287" t="s">
        <v>10921</v>
      </c>
      <c r="K1287">
        <v>572096</v>
      </c>
      <c r="L1287" t="s">
        <v>10921</v>
      </c>
      <c r="M1287">
        <v>1937341</v>
      </c>
      <c r="N1287" t="s">
        <v>10921</v>
      </c>
      <c r="O1287" t="s">
        <v>15018</v>
      </c>
      <c r="P1287" t="s">
        <v>15017</v>
      </c>
      <c r="Q1287">
        <v>9240</v>
      </c>
      <c r="R1287" t="s">
        <v>10921</v>
      </c>
      <c r="S1287">
        <v>31945</v>
      </c>
      <c r="T1287" t="s">
        <v>10921</v>
      </c>
      <c r="V1287" t="s">
        <v>15019</v>
      </c>
      <c r="W1287">
        <v>60664</v>
      </c>
      <c r="X1287">
        <v>9240</v>
      </c>
      <c r="Y1287" t="s">
        <v>10921</v>
      </c>
      <c r="Z1287" t="s">
        <v>15020</v>
      </c>
      <c r="AA1287" t="s">
        <v>5703</v>
      </c>
      <c r="AB1287" t="s">
        <v>5703</v>
      </c>
      <c r="AC1287" t="s">
        <v>10921</v>
      </c>
      <c r="AD1287" t="s">
        <v>15020</v>
      </c>
      <c r="AE1287">
        <v>12407</v>
      </c>
      <c r="AF1287" t="s">
        <v>10921</v>
      </c>
      <c r="AG1287">
        <v>17037</v>
      </c>
      <c r="AH1287" t="s">
        <v>10921</v>
      </c>
      <c r="AL1287" t="str">
        <f>IF(PLAYERIDMAP2[[#This Row],[POS]]="C",MAX(AL$1:AL1286)+1,"")</f>
        <v/>
      </c>
      <c r="AM1287" t="str">
        <f>IFERROR(INDEX(PLAYERIDMAP2[PLAYERNAME],MATCH(ROW()-ROW(AM$1),CATCHERS,0)),"")</f>
        <v/>
      </c>
      <c r="AN1287" t="str">
        <f>IF(PLAYERIDMAP2[[#This Row],[POS]]="1B",MAX(AN$1:AN1286)+1,"")</f>
        <v/>
      </c>
      <c r="AO1287" t="str">
        <f>IFERROR(INDEX(PLAYERIDMAP2[PLAYERNAME],MATCH(ROW()-ROW(AO$1),FIRSTBASE,0)),"")</f>
        <v/>
      </c>
      <c r="AP1287" t="str">
        <f>IF(PLAYERIDMAP2[[#This Row],[POS]]="2B",MAX(AP$1:AP1286)+1,"")</f>
        <v/>
      </c>
      <c r="AQ1287" t="str">
        <f>IFERROR(INDEX(PLAYERIDMAP2[PLAYERNAME],MATCH(ROW()-ROW(AQ$1),SECONDBASE,0)),"")</f>
        <v/>
      </c>
      <c r="AR1287" t="str">
        <f>IF(PLAYERIDMAP2[[#This Row],[POS]]="3B",MAX(AR$1:AR1286)+1,"")</f>
        <v/>
      </c>
      <c r="AS1287" t="str">
        <f>IFERROR(INDEX(PLAYERIDMAP2[PLAYERNAME],MATCH(ROW()-ROW(AS$1),THIRDBASE,0)),"")</f>
        <v/>
      </c>
      <c r="AT1287" t="str">
        <f>IF(PLAYERIDMAP2[[#This Row],[POS]]="SS",MAX(AT$1:AT1286)+1,"")</f>
        <v/>
      </c>
      <c r="AU1287" t="str">
        <f>IFERROR(INDEX(PLAYERIDMAP2[PLAYERNAME],MATCH(ROW()-ROW(AU$1),SHORTSTOP,0)),"")</f>
        <v/>
      </c>
      <c r="AV1287" t="str">
        <f>IF(PLAYERIDMAP2[[#This Row],[POS]]="OF",MAX(AV$1:AV1286)+1,"")</f>
        <v/>
      </c>
      <c r="AW1287" t="str">
        <f>IFERROR(INDEX(PLAYERIDMAP2[PLAYERNAME],MATCH(ROW()-ROW(AW$1),OUTFIELD,0)),"")</f>
        <v/>
      </c>
      <c r="AX1287" t="str">
        <f>IF(PLAYERIDMAP2[[#This Row],[POS]]&lt;&gt;"P",MAX(AX$1:AX1286)+1,"")</f>
        <v/>
      </c>
      <c r="AY1287" t="str">
        <f>IFERROR(INDEX(PLAYERIDMAP2[PLAYERNAME],MATCH(ROW()-ROW(AY$1),HITTERS,0)),"")</f>
        <v/>
      </c>
      <c r="AZ1287">
        <f>IF(PLAYERIDMAP2[[#This Row],[POS]]="P",MAX(AZ$1:AZ1286)+1,"")</f>
        <v>607</v>
      </c>
      <c r="BA1287" t="str">
        <f>IFERROR(INDEX(PLAYERIDMAP2[PLAYERNAME],MATCH(ROW()-ROW(BA$1),PITCHERS,0)),"")</f>
        <v/>
      </c>
    </row>
    <row r="1288" spans="1:53" x14ac:dyDescent="0.25">
      <c r="A1288" t="s">
        <v>15021</v>
      </c>
      <c r="B1288" t="s">
        <v>5442</v>
      </c>
      <c r="C1288" s="1">
        <v>29578</v>
      </c>
      <c r="D1288" t="s">
        <v>16873</v>
      </c>
      <c r="E1288" t="s">
        <v>17010</v>
      </c>
      <c r="F1288" t="s">
        <v>11016</v>
      </c>
      <c r="G1288" t="s">
        <v>11016</v>
      </c>
      <c r="H1288" t="s">
        <v>10998</v>
      </c>
      <c r="I1288" t="s">
        <v>17948</v>
      </c>
      <c r="J1288" t="s">
        <v>5442</v>
      </c>
      <c r="K1288">
        <v>425496</v>
      </c>
      <c r="L1288" t="s">
        <v>5442</v>
      </c>
      <c r="M1288">
        <v>181896</v>
      </c>
      <c r="N1288" t="s">
        <v>5442</v>
      </c>
      <c r="O1288" t="s">
        <v>15022</v>
      </c>
      <c r="P1288" t="s">
        <v>15021</v>
      </c>
      <c r="Q1288">
        <v>7053</v>
      </c>
      <c r="R1288" t="s">
        <v>5442</v>
      </c>
      <c r="S1288">
        <v>5404</v>
      </c>
      <c r="T1288" t="s">
        <v>5442</v>
      </c>
      <c r="U1288" t="s">
        <v>5442</v>
      </c>
      <c r="V1288" t="s">
        <v>15023</v>
      </c>
      <c r="W1288">
        <v>31746</v>
      </c>
      <c r="X1288">
        <v>7053</v>
      </c>
      <c r="Y1288" t="s">
        <v>5442</v>
      </c>
      <c r="Z1288" t="s">
        <v>15024</v>
      </c>
      <c r="AA1288" t="s">
        <v>5703</v>
      </c>
      <c r="AB1288" t="s">
        <v>10958</v>
      </c>
      <c r="AC1288" t="s">
        <v>5442</v>
      </c>
      <c r="AD1288" t="s">
        <v>15024</v>
      </c>
      <c r="AE1288">
        <v>7154</v>
      </c>
      <c r="AF1288" t="s">
        <v>5442</v>
      </c>
      <c r="AG1288">
        <v>5157</v>
      </c>
      <c r="AL1288" t="str">
        <f>IF(PLAYERIDMAP2[[#This Row],[POS]]="C",MAX(AL$1:AL1287)+1,"")</f>
        <v/>
      </c>
      <c r="AM1288" t="str">
        <f>IFERROR(INDEX(PLAYERIDMAP2[PLAYERNAME],MATCH(ROW()-ROW(AM$1),CATCHERS,0)),"")</f>
        <v/>
      </c>
      <c r="AN1288" t="str">
        <f>IF(PLAYERIDMAP2[[#This Row],[POS]]="1B",MAX(AN$1:AN1287)+1,"")</f>
        <v/>
      </c>
      <c r="AO1288" t="str">
        <f>IFERROR(INDEX(PLAYERIDMAP2[PLAYERNAME],MATCH(ROW()-ROW(AO$1),FIRSTBASE,0)),"")</f>
        <v/>
      </c>
      <c r="AP1288" t="str">
        <f>IF(PLAYERIDMAP2[[#This Row],[POS]]="2B",MAX(AP$1:AP1287)+1,"")</f>
        <v/>
      </c>
      <c r="AQ1288" t="str">
        <f>IFERROR(INDEX(PLAYERIDMAP2[PLAYERNAME],MATCH(ROW()-ROW(AQ$1),SECONDBASE,0)),"")</f>
        <v/>
      </c>
      <c r="AR1288" t="str">
        <f>IF(PLAYERIDMAP2[[#This Row],[POS]]="3B",MAX(AR$1:AR1287)+1,"")</f>
        <v/>
      </c>
      <c r="AS1288" t="str">
        <f>IFERROR(INDEX(PLAYERIDMAP2[PLAYERNAME],MATCH(ROW()-ROW(AS$1),THIRDBASE,0)),"")</f>
        <v/>
      </c>
      <c r="AT1288" t="str">
        <f>IF(PLAYERIDMAP2[[#This Row],[POS]]="SS",MAX(AT$1:AT1287)+1,"")</f>
        <v/>
      </c>
      <c r="AU1288" t="str">
        <f>IFERROR(INDEX(PLAYERIDMAP2[PLAYERNAME],MATCH(ROW()-ROW(AU$1),SHORTSTOP,0)),"")</f>
        <v/>
      </c>
      <c r="AV1288">
        <f>IF(PLAYERIDMAP2[[#This Row],[POS]]="OF",MAX(AV$1:AV1287)+1,"")</f>
        <v>263</v>
      </c>
      <c r="AW1288" t="str">
        <f>IFERROR(INDEX(PLAYERIDMAP2[PLAYERNAME],MATCH(ROW()-ROW(AW$1),OUTFIELD,0)),"")</f>
        <v/>
      </c>
      <c r="AX1288">
        <f>IF(PLAYERIDMAP2[[#This Row],[POS]]&lt;&gt;"P",MAX(AX$1:AX1287)+1,"")</f>
        <v>680</v>
      </c>
      <c r="AY1288" t="str">
        <f>IFERROR(INDEX(PLAYERIDMAP2[PLAYERNAME],MATCH(ROW()-ROW(AY$1),HITTERS,0)),"")</f>
        <v/>
      </c>
      <c r="AZ1288" t="str">
        <f>IF(PLAYERIDMAP2[[#This Row],[POS]]="P",MAX(AZ$1:AZ1287)+1,"")</f>
        <v/>
      </c>
      <c r="BA1288" t="str">
        <f>IFERROR(INDEX(PLAYERIDMAP2[PLAYERNAME],MATCH(ROW()-ROW(BA$1),PITCHERS,0)),"")</f>
        <v/>
      </c>
    </row>
    <row r="1289" spans="1:53" x14ac:dyDescent="0.25">
      <c r="A1289" t="s">
        <v>15025</v>
      </c>
      <c r="B1289" t="s">
        <v>4463</v>
      </c>
      <c r="C1289" s="1">
        <v>28203</v>
      </c>
      <c r="D1289" t="s">
        <v>16893</v>
      </c>
      <c r="E1289" t="s">
        <v>17010</v>
      </c>
      <c r="F1289" t="s">
        <v>11053</v>
      </c>
      <c r="G1289" t="s">
        <v>16838</v>
      </c>
      <c r="H1289" t="s">
        <v>11110</v>
      </c>
      <c r="I1289" t="s">
        <v>18385</v>
      </c>
      <c r="J1289" t="s">
        <v>4463</v>
      </c>
      <c r="K1289">
        <v>424325</v>
      </c>
      <c r="L1289" t="s">
        <v>4463</v>
      </c>
      <c r="M1289">
        <v>288982</v>
      </c>
      <c r="N1289" t="s">
        <v>4463</v>
      </c>
      <c r="O1289" t="s">
        <v>15026</v>
      </c>
      <c r="P1289" t="s">
        <v>15025</v>
      </c>
      <c r="Q1289">
        <v>6956</v>
      </c>
      <c r="R1289" t="s">
        <v>4463</v>
      </c>
      <c r="S1289">
        <v>5206</v>
      </c>
      <c r="T1289" t="s">
        <v>4463</v>
      </c>
      <c r="U1289" t="s">
        <v>4463</v>
      </c>
      <c r="V1289" t="s">
        <v>15027</v>
      </c>
      <c r="W1289">
        <v>379</v>
      </c>
      <c r="X1289">
        <v>6956</v>
      </c>
      <c r="Y1289" t="s">
        <v>4463</v>
      </c>
      <c r="Z1289" t="s">
        <v>15028</v>
      </c>
      <c r="AA1289" t="s">
        <v>5703</v>
      </c>
      <c r="AB1289" t="s">
        <v>5703</v>
      </c>
      <c r="AC1289" t="s">
        <v>4463</v>
      </c>
      <c r="AD1289" t="s">
        <v>15028</v>
      </c>
      <c r="AE1289">
        <v>7180</v>
      </c>
      <c r="AF1289" t="s">
        <v>4463</v>
      </c>
      <c r="AG1289">
        <v>5244</v>
      </c>
      <c r="AH1289" t="s">
        <v>4463</v>
      </c>
      <c r="AL1289">
        <f>IF(PLAYERIDMAP2[[#This Row],[POS]]="C",MAX(AL$1:AL1288)+1,"")</f>
        <v>94</v>
      </c>
      <c r="AM1289" t="str">
        <f>IFERROR(INDEX(PLAYERIDMAP2[PLAYERNAME],MATCH(ROW()-ROW(AM$1),CATCHERS,0)),"")</f>
        <v/>
      </c>
      <c r="AN1289" t="str">
        <f>IF(PLAYERIDMAP2[[#This Row],[POS]]="1B",MAX(AN$1:AN1288)+1,"")</f>
        <v/>
      </c>
      <c r="AO1289" t="str">
        <f>IFERROR(INDEX(PLAYERIDMAP2[PLAYERNAME],MATCH(ROW()-ROW(AO$1),FIRSTBASE,0)),"")</f>
        <v/>
      </c>
      <c r="AP1289" t="str">
        <f>IF(PLAYERIDMAP2[[#This Row],[POS]]="2B",MAX(AP$1:AP1288)+1,"")</f>
        <v/>
      </c>
      <c r="AQ1289" t="str">
        <f>IFERROR(INDEX(PLAYERIDMAP2[PLAYERNAME],MATCH(ROW()-ROW(AQ$1),SECONDBASE,0)),"")</f>
        <v/>
      </c>
      <c r="AR1289" t="str">
        <f>IF(PLAYERIDMAP2[[#This Row],[POS]]="3B",MAX(AR$1:AR1288)+1,"")</f>
        <v/>
      </c>
      <c r="AS1289" t="str">
        <f>IFERROR(INDEX(PLAYERIDMAP2[PLAYERNAME],MATCH(ROW()-ROW(AS$1),THIRDBASE,0)),"")</f>
        <v/>
      </c>
      <c r="AT1289" t="str">
        <f>IF(PLAYERIDMAP2[[#This Row],[POS]]="SS",MAX(AT$1:AT1288)+1,"")</f>
        <v/>
      </c>
      <c r="AU1289" t="str">
        <f>IFERROR(INDEX(PLAYERIDMAP2[PLAYERNAME],MATCH(ROW()-ROW(AU$1),SHORTSTOP,0)),"")</f>
        <v/>
      </c>
      <c r="AV1289" t="str">
        <f>IF(PLAYERIDMAP2[[#This Row],[POS]]="OF",MAX(AV$1:AV1288)+1,"")</f>
        <v/>
      </c>
      <c r="AW1289" t="str">
        <f>IFERROR(INDEX(PLAYERIDMAP2[PLAYERNAME],MATCH(ROW()-ROW(AW$1),OUTFIELD,0)),"")</f>
        <v/>
      </c>
      <c r="AX1289">
        <f>IF(PLAYERIDMAP2[[#This Row],[POS]]&lt;&gt;"P",MAX(AX$1:AX1288)+1,"")</f>
        <v>681</v>
      </c>
      <c r="AY1289" t="str">
        <f>IFERROR(INDEX(PLAYERIDMAP2[PLAYERNAME],MATCH(ROW()-ROW(AY$1),HITTERS,0)),"")</f>
        <v/>
      </c>
      <c r="AZ1289" t="str">
        <f>IF(PLAYERIDMAP2[[#This Row],[POS]]="P",MAX(AZ$1:AZ1288)+1,"")</f>
        <v/>
      </c>
      <c r="BA1289" t="str">
        <f>IFERROR(INDEX(PLAYERIDMAP2[PLAYERNAME],MATCH(ROW()-ROW(BA$1),PITCHERS,0)),"")</f>
        <v/>
      </c>
    </row>
    <row r="1290" spans="1:53" x14ac:dyDescent="0.25">
      <c r="A1290" t="s">
        <v>19621</v>
      </c>
      <c r="B1290" t="s">
        <v>8766</v>
      </c>
      <c r="C1290" s="1">
        <v>34110</v>
      </c>
      <c r="D1290" t="s">
        <v>17585</v>
      </c>
      <c r="E1290" t="s">
        <v>17010</v>
      </c>
      <c r="F1290" t="s">
        <v>11373</v>
      </c>
      <c r="G1290" t="s">
        <v>16838</v>
      </c>
      <c r="H1290" t="s">
        <v>10988</v>
      </c>
      <c r="I1290" t="s">
        <v>19622</v>
      </c>
      <c r="J1290" t="s">
        <v>8766</v>
      </c>
      <c r="P1290" t="s">
        <v>19621</v>
      </c>
      <c r="AA1290" t="s">
        <v>5703</v>
      </c>
      <c r="AB1290" t="s">
        <v>5703</v>
      </c>
      <c r="AD1290" t="s">
        <v>19623</v>
      </c>
      <c r="AL1290" t="str">
        <f>IF(PLAYERIDMAP2[[#This Row],[POS]]="C",MAX(AL$1:AL1289)+1,"")</f>
        <v/>
      </c>
      <c r="AM1290" t="str">
        <f>IFERROR(INDEX(PLAYERIDMAP2[PLAYERNAME],MATCH(ROW()-ROW(AM$1),CATCHERS,0)),"")</f>
        <v/>
      </c>
      <c r="AN1290" t="str">
        <f>IF(PLAYERIDMAP2[[#This Row],[POS]]="1B",MAX(AN$1:AN1289)+1,"")</f>
        <v/>
      </c>
      <c r="AO1290" t="str">
        <f>IFERROR(INDEX(PLAYERIDMAP2[PLAYERNAME],MATCH(ROW()-ROW(AO$1),FIRSTBASE,0)),"")</f>
        <v/>
      </c>
      <c r="AP1290" t="str">
        <f>IF(PLAYERIDMAP2[[#This Row],[POS]]="2B",MAX(AP$1:AP1289)+1,"")</f>
        <v/>
      </c>
      <c r="AQ1290" t="str">
        <f>IFERROR(INDEX(PLAYERIDMAP2[PLAYERNAME],MATCH(ROW()-ROW(AQ$1),SECONDBASE,0)),"")</f>
        <v/>
      </c>
      <c r="AR1290" t="str">
        <f>IF(PLAYERIDMAP2[[#This Row],[POS]]="3B",MAX(AR$1:AR1289)+1,"")</f>
        <v/>
      </c>
      <c r="AS1290" t="str">
        <f>IFERROR(INDEX(PLAYERIDMAP2[PLAYERNAME],MATCH(ROW()-ROW(AS$1),THIRDBASE,0)),"")</f>
        <v/>
      </c>
      <c r="AT1290" t="str">
        <f>IF(PLAYERIDMAP2[[#This Row],[POS]]="SS",MAX(AT$1:AT1289)+1,"")</f>
        <v/>
      </c>
      <c r="AU1290" t="str">
        <f>IFERROR(INDEX(PLAYERIDMAP2[PLAYERNAME],MATCH(ROW()-ROW(AU$1),SHORTSTOP,0)),"")</f>
        <v/>
      </c>
      <c r="AV1290" t="str">
        <f>IF(PLAYERIDMAP2[[#This Row],[POS]]="OF",MAX(AV$1:AV1289)+1,"")</f>
        <v/>
      </c>
      <c r="AW1290" t="str">
        <f>IFERROR(INDEX(PLAYERIDMAP2[PLAYERNAME],MATCH(ROW()-ROW(AW$1),OUTFIELD,0)),"")</f>
        <v/>
      </c>
      <c r="AX1290" t="str">
        <f>IF(PLAYERIDMAP2[[#This Row],[POS]]&lt;&gt;"P",MAX(AX$1:AX1289)+1,"")</f>
        <v/>
      </c>
      <c r="AY1290" t="str">
        <f>IFERROR(INDEX(PLAYERIDMAP2[PLAYERNAME],MATCH(ROW()-ROW(AY$1),HITTERS,0)),"")</f>
        <v/>
      </c>
      <c r="AZ1290">
        <f>IF(PLAYERIDMAP2[[#This Row],[POS]]="P",MAX(AZ$1:AZ1289)+1,"")</f>
        <v>608</v>
      </c>
      <c r="BA1290" t="str">
        <f>IFERROR(INDEX(PLAYERIDMAP2[PLAYERNAME],MATCH(ROW()-ROW(BA$1),PITCHERS,0)),"")</f>
        <v/>
      </c>
    </row>
    <row r="1291" spans="1:53" x14ac:dyDescent="0.25">
      <c r="A1291" t="s">
        <v>15029</v>
      </c>
      <c r="B1291" t="s">
        <v>10658</v>
      </c>
      <c r="C1291" s="1">
        <v>32683</v>
      </c>
      <c r="D1291" t="s">
        <v>17663</v>
      </c>
      <c r="E1291" t="s">
        <v>17010</v>
      </c>
      <c r="F1291" t="s">
        <v>11258</v>
      </c>
      <c r="G1291" t="s">
        <v>14693</v>
      </c>
      <c r="H1291" t="s">
        <v>10988</v>
      </c>
      <c r="I1291" t="s">
        <v>20143</v>
      </c>
      <c r="J1291" t="s">
        <v>10658</v>
      </c>
      <c r="K1291">
        <v>543726</v>
      </c>
      <c r="L1291" t="s">
        <v>10658</v>
      </c>
      <c r="M1291">
        <v>1935245</v>
      </c>
      <c r="N1291" t="s">
        <v>10658</v>
      </c>
      <c r="O1291" t="s">
        <v>15030</v>
      </c>
      <c r="P1291" t="s">
        <v>15029</v>
      </c>
      <c r="Q1291">
        <v>9139</v>
      </c>
      <c r="R1291" t="s">
        <v>10658</v>
      </c>
      <c r="S1291">
        <v>32051</v>
      </c>
      <c r="T1291" t="s">
        <v>10658</v>
      </c>
      <c r="V1291" t="s">
        <v>15031</v>
      </c>
      <c r="W1291">
        <v>60728</v>
      </c>
      <c r="X1291">
        <v>9139</v>
      </c>
      <c r="Y1291" t="s">
        <v>10658</v>
      </c>
      <c r="Z1291" t="s">
        <v>15032</v>
      </c>
      <c r="AA1291" t="s">
        <v>10958</v>
      </c>
      <c r="AB1291" t="s">
        <v>10958</v>
      </c>
      <c r="AD1291" t="s">
        <v>15032</v>
      </c>
      <c r="AF1291" t="s">
        <v>10658</v>
      </c>
      <c r="AG1291">
        <v>17018</v>
      </c>
      <c r="AL1291" t="str">
        <f>IF(PLAYERIDMAP2[[#This Row],[POS]]="C",MAX(AL$1:AL1290)+1,"")</f>
        <v/>
      </c>
      <c r="AM1291" t="str">
        <f>IFERROR(INDEX(PLAYERIDMAP2[PLAYERNAME],MATCH(ROW()-ROW(AM$1),CATCHERS,0)),"")</f>
        <v/>
      </c>
      <c r="AN1291" t="str">
        <f>IF(PLAYERIDMAP2[[#This Row],[POS]]="1B",MAX(AN$1:AN1290)+1,"")</f>
        <v/>
      </c>
      <c r="AO1291" t="str">
        <f>IFERROR(INDEX(PLAYERIDMAP2[PLAYERNAME],MATCH(ROW()-ROW(AO$1),FIRSTBASE,0)),"")</f>
        <v/>
      </c>
      <c r="AP1291" t="str">
        <f>IF(PLAYERIDMAP2[[#This Row],[POS]]="2B",MAX(AP$1:AP1290)+1,"")</f>
        <v/>
      </c>
      <c r="AQ1291" t="str">
        <f>IFERROR(INDEX(PLAYERIDMAP2[PLAYERNAME],MATCH(ROW()-ROW(AQ$1),SECONDBASE,0)),"")</f>
        <v/>
      </c>
      <c r="AR1291" t="str">
        <f>IF(PLAYERIDMAP2[[#This Row],[POS]]="3B",MAX(AR$1:AR1290)+1,"")</f>
        <v/>
      </c>
      <c r="AS1291" t="str">
        <f>IFERROR(INDEX(PLAYERIDMAP2[PLAYERNAME],MATCH(ROW()-ROW(AS$1),THIRDBASE,0)),"")</f>
        <v/>
      </c>
      <c r="AT1291" t="str">
        <f>IF(PLAYERIDMAP2[[#This Row],[POS]]="SS",MAX(AT$1:AT1290)+1,"")</f>
        <v/>
      </c>
      <c r="AU1291" t="str">
        <f>IFERROR(INDEX(PLAYERIDMAP2[PLAYERNAME],MATCH(ROW()-ROW(AU$1),SHORTSTOP,0)),"")</f>
        <v/>
      </c>
      <c r="AV1291" t="str">
        <f>IF(PLAYERIDMAP2[[#This Row],[POS]]="OF",MAX(AV$1:AV1290)+1,"")</f>
        <v/>
      </c>
      <c r="AW1291" t="str">
        <f>IFERROR(INDEX(PLAYERIDMAP2[PLAYERNAME],MATCH(ROW()-ROW(AW$1),OUTFIELD,0)),"")</f>
        <v/>
      </c>
      <c r="AX1291" t="str">
        <f>IF(PLAYERIDMAP2[[#This Row],[POS]]&lt;&gt;"P",MAX(AX$1:AX1290)+1,"")</f>
        <v/>
      </c>
      <c r="AY1291" t="str">
        <f>IFERROR(INDEX(PLAYERIDMAP2[PLAYERNAME],MATCH(ROW()-ROW(AY$1),HITTERS,0)),"")</f>
        <v/>
      </c>
      <c r="AZ1291">
        <f>IF(PLAYERIDMAP2[[#This Row],[POS]]="P",MAX(AZ$1:AZ1290)+1,"")</f>
        <v>609</v>
      </c>
      <c r="BA1291" t="str">
        <f>IFERROR(INDEX(PLAYERIDMAP2[PLAYERNAME],MATCH(ROW()-ROW(BA$1),PITCHERS,0)),"")</f>
        <v/>
      </c>
    </row>
    <row r="1292" spans="1:53" x14ac:dyDescent="0.25">
      <c r="A1292" t="s">
        <v>15033</v>
      </c>
      <c r="B1292" t="s">
        <v>10861</v>
      </c>
      <c r="C1292" s="1">
        <v>31889</v>
      </c>
      <c r="D1292" t="s">
        <v>20219</v>
      </c>
      <c r="E1292" t="s">
        <v>17010</v>
      </c>
      <c r="F1292" t="s">
        <v>11062</v>
      </c>
      <c r="G1292" t="s">
        <v>16838</v>
      </c>
      <c r="H1292" t="s">
        <v>10988</v>
      </c>
      <c r="I1292" t="s">
        <v>20220</v>
      </c>
      <c r="J1292" t="s">
        <v>10861</v>
      </c>
      <c r="K1292">
        <v>475115</v>
      </c>
      <c r="L1292" t="s">
        <v>10861</v>
      </c>
      <c r="M1292">
        <v>1655631</v>
      </c>
      <c r="N1292" t="s">
        <v>10861</v>
      </c>
      <c r="O1292" t="s">
        <v>15034</v>
      </c>
      <c r="P1292" t="s">
        <v>15033</v>
      </c>
      <c r="Q1292">
        <v>8699</v>
      </c>
      <c r="R1292" t="s">
        <v>10861</v>
      </c>
      <c r="S1292">
        <v>30099</v>
      </c>
      <c r="T1292" t="s">
        <v>10861</v>
      </c>
      <c r="V1292" t="s">
        <v>15035</v>
      </c>
      <c r="W1292">
        <v>58617</v>
      </c>
      <c r="X1292">
        <v>8699</v>
      </c>
      <c r="Y1292" t="s">
        <v>10861</v>
      </c>
      <c r="Z1292" t="s">
        <v>15036</v>
      </c>
      <c r="AA1292" t="s">
        <v>5703</v>
      </c>
      <c r="AB1292" t="s">
        <v>5703</v>
      </c>
      <c r="AC1292" t="s">
        <v>10861</v>
      </c>
      <c r="AD1292" t="s">
        <v>15036</v>
      </c>
      <c r="AE1292">
        <v>10497</v>
      </c>
      <c r="AF1292" t="s">
        <v>10861</v>
      </c>
      <c r="AG1292">
        <v>11317</v>
      </c>
      <c r="AH1292" t="s">
        <v>10861</v>
      </c>
      <c r="AL1292" t="str">
        <f>IF(PLAYERIDMAP2[[#This Row],[POS]]="C",MAX(AL$1:AL1291)+1,"")</f>
        <v/>
      </c>
      <c r="AM1292" t="str">
        <f>IFERROR(INDEX(PLAYERIDMAP2[PLAYERNAME],MATCH(ROW()-ROW(AM$1),CATCHERS,0)),"")</f>
        <v/>
      </c>
      <c r="AN1292" t="str">
        <f>IF(PLAYERIDMAP2[[#This Row],[POS]]="1B",MAX(AN$1:AN1291)+1,"")</f>
        <v/>
      </c>
      <c r="AO1292" t="str">
        <f>IFERROR(INDEX(PLAYERIDMAP2[PLAYERNAME],MATCH(ROW()-ROW(AO$1),FIRSTBASE,0)),"")</f>
        <v/>
      </c>
      <c r="AP1292" t="str">
        <f>IF(PLAYERIDMAP2[[#This Row],[POS]]="2B",MAX(AP$1:AP1291)+1,"")</f>
        <v/>
      </c>
      <c r="AQ1292" t="str">
        <f>IFERROR(INDEX(PLAYERIDMAP2[PLAYERNAME],MATCH(ROW()-ROW(AQ$1),SECONDBASE,0)),"")</f>
        <v/>
      </c>
      <c r="AR1292" t="str">
        <f>IF(PLAYERIDMAP2[[#This Row],[POS]]="3B",MAX(AR$1:AR1291)+1,"")</f>
        <v/>
      </c>
      <c r="AS1292" t="str">
        <f>IFERROR(INDEX(PLAYERIDMAP2[PLAYERNAME],MATCH(ROW()-ROW(AS$1),THIRDBASE,0)),"")</f>
        <v/>
      </c>
      <c r="AT1292" t="str">
        <f>IF(PLAYERIDMAP2[[#This Row],[POS]]="SS",MAX(AT$1:AT1291)+1,"")</f>
        <v/>
      </c>
      <c r="AU1292" t="str">
        <f>IFERROR(INDEX(PLAYERIDMAP2[PLAYERNAME],MATCH(ROW()-ROW(AU$1),SHORTSTOP,0)),"")</f>
        <v/>
      </c>
      <c r="AV1292" t="str">
        <f>IF(PLAYERIDMAP2[[#This Row],[POS]]="OF",MAX(AV$1:AV1291)+1,"")</f>
        <v/>
      </c>
      <c r="AW1292" t="str">
        <f>IFERROR(INDEX(PLAYERIDMAP2[PLAYERNAME],MATCH(ROW()-ROW(AW$1),OUTFIELD,0)),"")</f>
        <v/>
      </c>
      <c r="AX1292" t="str">
        <f>IF(PLAYERIDMAP2[[#This Row],[POS]]&lt;&gt;"P",MAX(AX$1:AX1291)+1,"")</f>
        <v/>
      </c>
      <c r="AY1292" t="str">
        <f>IFERROR(INDEX(PLAYERIDMAP2[PLAYERNAME],MATCH(ROW()-ROW(AY$1),HITTERS,0)),"")</f>
        <v/>
      </c>
      <c r="AZ1292">
        <f>IF(PLAYERIDMAP2[[#This Row],[POS]]="P",MAX(AZ$1:AZ1291)+1,"")</f>
        <v>610</v>
      </c>
      <c r="BA1292" t="str">
        <f>IFERROR(INDEX(PLAYERIDMAP2[PLAYERNAME],MATCH(ROW()-ROW(BA$1),PITCHERS,0)),"")</f>
        <v/>
      </c>
    </row>
    <row r="1293" spans="1:53" x14ac:dyDescent="0.25">
      <c r="A1293" t="s">
        <v>15037</v>
      </c>
      <c r="B1293" t="s">
        <v>15038</v>
      </c>
      <c r="C1293" s="1">
        <v>28366</v>
      </c>
      <c r="D1293" t="s">
        <v>18409</v>
      </c>
      <c r="E1293" t="s">
        <v>18618</v>
      </c>
      <c r="F1293" t="s">
        <v>11016</v>
      </c>
      <c r="G1293" t="s">
        <v>11016</v>
      </c>
      <c r="H1293" t="s">
        <v>10998</v>
      </c>
      <c r="I1293" t="s">
        <v>18619</v>
      </c>
      <c r="K1293">
        <v>400023</v>
      </c>
      <c r="L1293" t="s">
        <v>15038</v>
      </c>
      <c r="M1293">
        <v>128160</v>
      </c>
      <c r="N1293" t="s">
        <v>15038</v>
      </c>
      <c r="O1293" t="s">
        <v>16286</v>
      </c>
      <c r="P1293" t="s">
        <v>15037</v>
      </c>
      <c r="V1293" t="s">
        <v>16287</v>
      </c>
      <c r="W1293">
        <v>1559</v>
      </c>
      <c r="Z1293" t="s">
        <v>16725</v>
      </c>
      <c r="AA1293" t="s">
        <v>5703</v>
      </c>
      <c r="AB1293" t="s">
        <v>5703</v>
      </c>
      <c r="AD1293" t="s">
        <v>16725</v>
      </c>
      <c r="AL1293" t="str">
        <f>IF(PLAYERIDMAP2[[#This Row],[POS]]="C",MAX(AL$1:AL1292)+1,"")</f>
        <v/>
      </c>
      <c r="AM1293" t="str">
        <f>IFERROR(INDEX(PLAYERIDMAP2[PLAYERNAME],MATCH(ROW()-ROW(AM$1),CATCHERS,0)),"")</f>
        <v/>
      </c>
      <c r="AN1293" t="str">
        <f>IF(PLAYERIDMAP2[[#This Row],[POS]]="1B",MAX(AN$1:AN1292)+1,"")</f>
        <v/>
      </c>
      <c r="AO1293" t="str">
        <f>IFERROR(INDEX(PLAYERIDMAP2[PLAYERNAME],MATCH(ROW()-ROW(AO$1),FIRSTBASE,0)),"")</f>
        <v/>
      </c>
      <c r="AP1293" t="str">
        <f>IF(PLAYERIDMAP2[[#This Row],[POS]]="2B",MAX(AP$1:AP1292)+1,"")</f>
        <v/>
      </c>
      <c r="AQ1293" t="str">
        <f>IFERROR(INDEX(PLAYERIDMAP2[PLAYERNAME],MATCH(ROW()-ROW(AQ$1),SECONDBASE,0)),"")</f>
        <v/>
      </c>
      <c r="AR1293" t="str">
        <f>IF(PLAYERIDMAP2[[#This Row],[POS]]="3B",MAX(AR$1:AR1292)+1,"")</f>
        <v/>
      </c>
      <c r="AS1293" t="str">
        <f>IFERROR(INDEX(PLAYERIDMAP2[PLAYERNAME],MATCH(ROW()-ROW(AS$1),THIRDBASE,0)),"")</f>
        <v/>
      </c>
      <c r="AT1293" t="str">
        <f>IF(PLAYERIDMAP2[[#This Row],[POS]]="SS",MAX(AT$1:AT1292)+1,"")</f>
        <v/>
      </c>
      <c r="AU1293" t="str">
        <f>IFERROR(INDEX(PLAYERIDMAP2[PLAYERNAME],MATCH(ROW()-ROW(AU$1),SHORTSTOP,0)),"")</f>
        <v/>
      </c>
      <c r="AV1293">
        <f>IF(PLAYERIDMAP2[[#This Row],[POS]]="OF",MAX(AV$1:AV1292)+1,"")</f>
        <v>264</v>
      </c>
      <c r="AW1293" t="str">
        <f>IFERROR(INDEX(PLAYERIDMAP2[PLAYERNAME],MATCH(ROW()-ROW(AW$1),OUTFIELD,0)),"")</f>
        <v/>
      </c>
      <c r="AX1293">
        <f>IF(PLAYERIDMAP2[[#This Row],[POS]]&lt;&gt;"P",MAX(AX$1:AX1292)+1,"")</f>
        <v>682</v>
      </c>
      <c r="AY1293" t="str">
        <f>IFERROR(INDEX(PLAYERIDMAP2[PLAYERNAME],MATCH(ROW()-ROW(AY$1),HITTERS,0)),"")</f>
        <v/>
      </c>
      <c r="AZ1293" t="str">
        <f>IF(PLAYERIDMAP2[[#This Row],[POS]]="P",MAX(AZ$1:AZ1292)+1,"")</f>
        <v/>
      </c>
      <c r="BA1293" t="str">
        <f>IFERROR(INDEX(PLAYERIDMAP2[PLAYERNAME],MATCH(ROW()-ROW(BA$1),PITCHERS,0)),"")</f>
        <v/>
      </c>
    </row>
    <row r="1294" spans="1:53" x14ac:dyDescent="0.25">
      <c r="A1294" t="s">
        <v>15039</v>
      </c>
      <c r="B1294" t="s">
        <v>10235</v>
      </c>
      <c r="C1294" s="1">
        <v>30342</v>
      </c>
      <c r="D1294" t="s">
        <v>17115</v>
      </c>
      <c r="E1294" t="s">
        <v>20561</v>
      </c>
      <c r="F1294" t="s">
        <v>11016</v>
      </c>
      <c r="G1294" t="s">
        <v>11016</v>
      </c>
      <c r="H1294" t="s">
        <v>10988</v>
      </c>
      <c r="I1294" t="s">
        <v>20562</v>
      </c>
      <c r="J1294" t="s">
        <v>10235</v>
      </c>
      <c r="K1294">
        <v>434884</v>
      </c>
      <c r="L1294" t="s">
        <v>10235</v>
      </c>
      <c r="M1294">
        <v>535076</v>
      </c>
      <c r="N1294" t="s">
        <v>10235</v>
      </c>
      <c r="O1294" t="s">
        <v>15040</v>
      </c>
      <c r="P1294" t="s">
        <v>15039</v>
      </c>
      <c r="Q1294">
        <v>7476</v>
      </c>
      <c r="R1294" t="s">
        <v>10235</v>
      </c>
      <c r="S1294">
        <v>6183</v>
      </c>
      <c r="T1294" t="s">
        <v>10235</v>
      </c>
      <c r="V1294" t="s">
        <v>15041</v>
      </c>
      <c r="W1294">
        <v>42097</v>
      </c>
      <c r="X1294">
        <v>7476</v>
      </c>
      <c r="Y1294" t="s">
        <v>10235</v>
      </c>
      <c r="Z1294" t="s">
        <v>15042</v>
      </c>
      <c r="AA1294" t="s">
        <v>10958</v>
      </c>
      <c r="AB1294" t="s">
        <v>10958</v>
      </c>
      <c r="AD1294" t="s">
        <v>15042</v>
      </c>
      <c r="AL1294" t="str">
        <f>IF(PLAYERIDMAP2[[#This Row],[POS]]="C",MAX(AL$1:AL1293)+1,"")</f>
        <v/>
      </c>
      <c r="AM1294" t="str">
        <f>IFERROR(INDEX(PLAYERIDMAP2[PLAYERNAME],MATCH(ROW()-ROW(AM$1),CATCHERS,0)),"")</f>
        <v/>
      </c>
      <c r="AN1294" t="str">
        <f>IF(PLAYERIDMAP2[[#This Row],[POS]]="1B",MAX(AN$1:AN1293)+1,"")</f>
        <v/>
      </c>
      <c r="AO1294" t="str">
        <f>IFERROR(INDEX(PLAYERIDMAP2[PLAYERNAME],MATCH(ROW()-ROW(AO$1),FIRSTBASE,0)),"")</f>
        <v/>
      </c>
      <c r="AP1294" t="str">
        <f>IF(PLAYERIDMAP2[[#This Row],[POS]]="2B",MAX(AP$1:AP1293)+1,"")</f>
        <v/>
      </c>
      <c r="AQ1294" t="str">
        <f>IFERROR(INDEX(PLAYERIDMAP2[PLAYERNAME],MATCH(ROW()-ROW(AQ$1),SECONDBASE,0)),"")</f>
        <v/>
      </c>
      <c r="AR1294" t="str">
        <f>IF(PLAYERIDMAP2[[#This Row],[POS]]="3B",MAX(AR$1:AR1293)+1,"")</f>
        <v/>
      </c>
      <c r="AS1294" t="str">
        <f>IFERROR(INDEX(PLAYERIDMAP2[PLAYERNAME],MATCH(ROW()-ROW(AS$1),THIRDBASE,0)),"")</f>
        <v/>
      </c>
      <c r="AT1294" t="str">
        <f>IF(PLAYERIDMAP2[[#This Row],[POS]]="SS",MAX(AT$1:AT1293)+1,"")</f>
        <v/>
      </c>
      <c r="AU1294" t="str">
        <f>IFERROR(INDEX(PLAYERIDMAP2[PLAYERNAME],MATCH(ROW()-ROW(AU$1),SHORTSTOP,0)),"")</f>
        <v/>
      </c>
      <c r="AV1294" t="str">
        <f>IF(PLAYERIDMAP2[[#This Row],[POS]]="OF",MAX(AV$1:AV1293)+1,"")</f>
        <v/>
      </c>
      <c r="AW1294" t="str">
        <f>IFERROR(INDEX(PLAYERIDMAP2[PLAYERNAME],MATCH(ROW()-ROW(AW$1),OUTFIELD,0)),"")</f>
        <v/>
      </c>
      <c r="AX1294" t="str">
        <f>IF(PLAYERIDMAP2[[#This Row],[POS]]&lt;&gt;"P",MAX(AX$1:AX1293)+1,"")</f>
        <v/>
      </c>
      <c r="AY1294" t="str">
        <f>IFERROR(INDEX(PLAYERIDMAP2[PLAYERNAME],MATCH(ROW()-ROW(AY$1),HITTERS,0)),"")</f>
        <v/>
      </c>
      <c r="AZ1294">
        <f>IF(PLAYERIDMAP2[[#This Row],[POS]]="P",MAX(AZ$1:AZ1293)+1,"")</f>
        <v>611</v>
      </c>
      <c r="BA1294" t="str">
        <f>IFERROR(INDEX(PLAYERIDMAP2[PLAYERNAME],MATCH(ROW()-ROW(BA$1),PITCHERS,0)),"")</f>
        <v/>
      </c>
    </row>
    <row r="1295" spans="1:53" x14ac:dyDescent="0.25">
      <c r="A1295" t="s">
        <v>16726</v>
      </c>
      <c r="B1295" t="s">
        <v>5333</v>
      </c>
      <c r="C1295" s="1">
        <v>32943</v>
      </c>
      <c r="D1295" t="s">
        <v>17115</v>
      </c>
      <c r="E1295" t="s">
        <v>19803</v>
      </c>
      <c r="F1295" t="s">
        <v>11126</v>
      </c>
      <c r="G1295" t="s">
        <v>14693</v>
      </c>
      <c r="H1295" t="s">
        <v>10998</v>
      </c>
      <c r="I1295" t="s">
        <v>19804</v>
      </c>
      <c r="J1295" t="s">
        <v>5333</v>
      </c>
      <c r="K1295">
        <v>607387</v>
      </c>
      <c r="L1295" t="s">
        <v>5333</v>
      </c>
      <c r="M1295">
        <v>2114640</v>
      </c>
      <c r="N1295" t="s">
        <v>5333</v>
      </c>
      <c r="O1295" t="s">
        <v>19805</v>
      </c>
      <c r="P1295" t="s">
        <v>16726</v>
      </c>
      <c r="Q1295">
        <v>9801</v>
      </c>
      <c r="R1295" t="s">
        <v>5333</v>
      </c>
      <c r="S1295">
        <v>33631</v>
      </c>
      <c r="T1295" t="s">
        <v>5333</v>
      </c>
      <c r="W1295">
        <v>69970</v>
      </c>
      <c r="X1295">
        <v>9801</v>
      </c>
      <c r="Y1295" t="s">
        <v>5333</v>
      </c>
      <c r="Z1295" t="s">
        <v>16727</v>
      </c>
      <c r="AA1295" t="s">
        <v>5703</v>
      </c>
      <c r="AB1295" t="s">
        <v>5703</v>
      </c>
      <c r="AC1295" t="s">
        <v>5333</v>
      </c>
      <c r="AD1295" t="s">
        <v>16727</v>
      </c>
      <c r="AF1295" t="s">
        <v>5333</v>
      </c>
      <c r="AG1295">
        <v>58411</v>
      </c>
      <c r="AH1295" t="s">
        <v>5333</v>
      </c>
      <c r="AL1295" t="str">
        <f>IF(PLAYERIDMAP2[[#This Row],[POS]]="C",MAX(AL$1:AL1294)+1,"")</f>
        <v/>
      </c>
      <c r="AM1295" t="str">
        <f>IFERROR(INDEX(PLAYERIDMAP2[PLAYERNAME],MATCH(ROW()-ROW(AM$1),CATCHERS,0)),"")</f>
        <v/>
      </c>
      <c r="AN1295" t="str">
        <f>IF(PLAYERIDMAP2[[#This Row],[POS]]="1B",MAX(AN$1:AN1294)+1,"")</f>
        <v/>
      </c>
      <c r="AO1295" t="str">
        <f>IFERROR(INDEX(PLAYERIDMAP2[PLAYERNAME],MATCH(ROW()-ROW(AO$1),FIRSTBASE,0)),"")</f>
        <v/>
      </c>
      <c r="AP1295" t="str">
        <f>IF(PLAYERIDMAP2[[#This Row],[POS]]="2B",MAX(AP$1:AP1294)+1,"")</f>
        <v/>
      </c>
      <c r="AQ1295" t="str">
        <f>IFERROR(INDEX(PLAYERIDMAP2[PLAYERNAME],MATCH(ROW()-ROW(AQ$1),SECONDBASE,0)),"")</f>
        <v/>
      </c>
      <c r="AR1295" t="str">
        <f>IF(PLAYERIDMAP2[[#This Row],[POS]]="3B",MAX(AR$1:AR1294)+1,"")</f>
        <v/>
      </c>
      <c r="AS1295" t="str">
        <f>IFERROR(INDEX(PLAYERIDMAP2[PLAYERNAME],MATCH(ROW()-ROW(AS$1),THIRDBASE,0)),"")</f>
        <v/>
      </c>
      <c r="AT1295" t="str">
        <f>IF(PLAYERIDMAP2[[#This Row],[POS]]="SS",MAX(AT$1:AT1294)+1,"")</f>
        <v/>
      </c>
      <c r="AU1295" t="str">
        <f>IFERROR(INDEX(PLAYERIDMAP2[PLAYERNAME],MATCH(ROW()-ROW(AU$1),SHORTSTOP,0)),"")</f>
        <v/>
      </c>
      <c r="AV1295">
        <f>IF(PLAYERIDMAP2[[#This Row],[POS]]="OF",MAX(AV$1:AV1294)+1,"")</f>
        <v>265</v>
      </c>
      <c r="AW1295" t="str">
        <f>IFERROR(INDEX(PLAYERIDMAP2[PLAYERNAME],MATCH(ROW()-ROW(AW$1),OUTFIELD,0)),"")</f>
        <v/>
      </c>
      <c r="AX1295">
        <f>IF(PLAYERIDMAP2[[#This Row],[POS]]&lt;&gt;"P",MAX(AX$1:AX1294)+1,"")</f>
        <v>683</v>
      </c>
      <c r="AY1295" t="str">
        <f>IFERROR(INDEX(PLAYERIDMAP2[PLAYERNAME],MATCH(ROW()-ROW(AY$1),HITTERS,0)),"")</f>
        <v/>
      </c>
      <c r="AZ1295" t="str">
        <f>IF(PLAYERIDMAP2[[#This Row],[POS]]="P",MAX(AZ$1:AZ1294)+1,"")</f>
        <v/>
      </c>
      <c r="BA1295" t="str">
        <f>IFERROR(INDEX(PLAYERIDMAP2[PLAYERNAME],MATCH(ROW()-ROW(BA$1),PITCHERS,0)),"")</f>
        <v/>
      </c>
    </row>
    <row r="1296" spans="1:53" x14ac:dyDescent="0.25">
      <c r="A1296" t="s">
        <v>15043</v>
      </c>
      <c r="B1296" t="s">
        <v>5423</v>
      </c>
      <c r="C1296" s="1">
        <v>31621</v>
      </c>
      <c r="D1296" t="s">
        <v>18447</v>
      </c>
      <c r="E1296" t="s">
        <v>19579</v>
      </c>
      <c r="F1296" t="s">
        <v>11176</v>
      </c>
      <c r="G1296" t="s">
        <v>16838</v>
      </c>
      <c r="H1296" t="s">
        <v>11003</v>
      </c>
      <c r="I1296" t="s">
        <v>19580</v>
      </c>
      <c r="J1296" t="s">
        <v>5423</v>
      </c>
      <c r="K1296">
        <v>573131</v>
      </c>
      <c r="L1296" t="s">
        <v>5423</v>
      </c>
      <c r="M1296">
        <v>1812895</v>
      </c>
      <c r="N1296" t="s">
        <v>5423</v>
      </c>
      <c r="O1296" t="s">
        <v>15044</v>
      </c>
      <c r="P1296" t="s">
        <v>15043</v>
      </c>
      <c r="Q1296">
        <v>9279</v>
      </c>
      <c r="R1296" t="s">
        <v>5423</v>
      </c>
      <c r="S1296">
        <v>31470</v>
      </c>
      <c r="T1296" t="s">
        <v>5423</v>
      </c>
      <c r="U1296" t="s">
        <v>5423</v>
      </c>
      <c r="V1296" t="s">
        <v>15045</v>
      </c>
      <c r="W1296">
        <v>60918</v>
      </c>
      <c r="X1296">
        <v>9279</v>
      </c>
      <c r="Y1296" t="s">
        <v>5423</v>
      </c>
      <c r="Z1296" t="s">
        <v>15046</v>
      </c>
      <c r="AA1296" t="s">
        <v>5703</v>
      </c>
      <c r="AB1296" t="s">
        <v>5703</v>
      </c>
      <c r="AC1296" t="s">
        <v>5423</v>
      </c>
      <c r="AD1296" t="s">
        <v>15046</v>
      </c>
      <c r="AF1296" t="s">
        <v>5423</v>
      </c>
      <c r="AG1296">
        <v>14000</v>
      </c>
      <c r="AH1296" t="s">
        <v>5423</v>
      </c>
      <c r="AL1296" t="str">
        <f>IF(PLAYERIDMAP2[[#This Row],[POS]]="C",MAX(AL$1:AL1295)+1,"")</f>
        <v/>
      </c>
      <c r="AM1296" t="str">
        <f>IFERROR(INDEX(PLAYERIDMAP2[PLAYERNAME],MATCH(ROW()-ROW(AM$1),CATCHERS,0)),"")</f>
        <v/>
      </c>
      <c r="AN1296">
        <f>IF(PLAYERIDMAP2[[#This Row],[POS]]="1B",MAX(AN$1:AN1295)+1,"")</f>
        <v>73</v>
      </c>
      <c r="AO1296" t="str">
        <f>IFERROR(INDEX(PLAYERIDMAP2[PLAYERNAME],MATCH(ROW()-ROW(AO$1),FIRSTBASE,0)),"")</f>
        <v/>
      </c>
      <c r="AP1296" t="str">
        <f>IF(PLAYERIDMAP2[[#This Row],[POS]]="2B",MAX(AP$1:AP1295)+1,"")</f>
        <v/>
      </c>
      <c r="AQ1296" t="str">
        <f>IFERROR(INDEX(PLAYERIDMAP2[PLAYERNAME],MATCH(ROW()-ROW(AQ$1),SECONDBASE,0)),"")</f>
        <v/>
      </c>
      <c r="AR1296" t="str">
        <f>IF(PLAYERIDMAP2[[#This Row],[POS]]="3B",MAX(AR$1:AR1295)+1,"")</f>
        <v/>
      </c>
      <c r="AS1296" t="str">
        <f>IFERROR(INDEX(PLAYERIDMAP2[PLAYERNAME],MATCH(ROW()-ROW(AS$1),THIRDBASE,0)),"")</f>
        <v/>
      </c>
      <c r="AT1296" t="str">
        <f>IF(PLAYERIDMAP2[[#This Row],[POS]]="SS",MAX(AT$1:AT1295)+1,"")</f>
        <v/>
      </c>
      <c r="AU1296" t="str">
        <f>IFERROR(INDEX(PLAYERIDMAP2[PLAYERNAME],MATCH(ROW()-ROW(AU$1),SHORTSTOP,0)),"")</f>
        <v/>
      </c>
      <c r="AV1296" t="str">
        <f>IF(PLAYERIDMAP2[[#This Row],[POS]]="OF",MAX(AV$1:AV1295)+1,"")</f>
        <v/>
      </c>
      <c r="AW1296" t="str">
        <f>IFERROR(INDEX(PLAYERIDMAP2[PLAYERNAME],MATCH(ROW()-ROW(AW$1),OUTFIELD,0)),"")</f>
        <v/>
      </c>
      <c r="AX1296">
        <f>IF(PLAYERIDMAP2[[#This Row],[POS]]&lt;&gt;"P",MAX(AX$1:AX1295)+1,"")</f>
        <v>684</v>
      </c>
      <c r="AY1296" t="str">
        <f>IFERROR(INDEX(PLAYERIDMAP2[PLAYERNAME],MATCH(ROW()-ROW(AY$1),HITTERS,0)),"")</f>
        <v/>
      </c>
      <c r="AZ1296" t="str">
        <f>IF(PLAYERIDMAP2[[#This Row],[POS]]="P",MAX(AZ$1:AZ1295)+1,"")</f>
        <v/>
      </c>
      <c r="BA1296" t="str">
        <f>IFERROR(INDEX(PLAYERIDMAP2[PLAYERNAME],MATCH(ROW()-ROW(BA$1),PITCHERS,0)),"")</f>
        <v/>
      </c>
    </row>
    <row r="1297" spans="1:53" x14ac:dyDescent="0.25">
      <c r="A1297" t="s">
        <v>15047</v>
      </c>
      <c r="B1297" t="s">
        <v>5343</v>
      </c>
      <c r="C1297" s="1">
        <v>30053</v>
      </c>
      <c r="D1297" t="s">
        <v>16867</v>
      </c>
      <c r="E1297" t="s">
        <v>19915</v>
      </c>
      <c r="F1297" t="s">
        <v>11126</v>
      </c>
      <c r="G1297" t="s">
        <v>14693</v>
      </c>
      <c r="H1297" t="s">
        <v>10998</v>
      </c>
      <c r="I1297" t="s">
        <v>19916</v>
      </c>
      <c r="J1297" t="s">
        <v>5343</v>
      </c>
      <c r="K1297">
        <v>448605</v>
      </c>
      <c r="L1297" t="s">
        <v>5343</v>
      </c>
      <c r="M1297">
        <v>1103292</v>
      </c>
      <c r="N1297" t="s">
        <v>5343</v>
      </c>
      <c r="O1297" t="s">
        <v>15048</v>
      </c>
      <c r="P1297" t="s">
        <v>15047</v>
      </c>
      <c r="Q1297">
        <v>8145</v>
      </c>
      <c r="R1297" t="s">
        <v>5343</v>
      </c>
      <c r="S1297">
        <v>28922</v>
      </c>
      <c r="T1297" t="s">
        <v>5343</v>
      </c>
      <c r="U1297" t="s">
        <v>5343</v>
      </c>
      <c r="V1297" t="s">
        <v>15049</v>
      </c>
      <c r="W1297">
        <v>46669</v>
      </c>
      <c r="X1297">
        <v>8145</v>
      </c>
      <c r="Y1297" t="s">
        <v>5343</v>
      </c>
      <c r="Z1297" t="s">
        <v>15050</v>
      </c>
      <c r="AA1297" t="s">
        <v>5703</v>
      </c>
      <c r="AB1297" t="s">
        <v>5703</v>
      </c>
      <c r="AC1297" t="s">
        <v>5343</v>
      </c>
      <c r="AD1297" t="s">
        <v>15050</v>
      </c>
      <c r="AE1297">
        <v>9245</v>
      </c>
      <c r="AF1297" t="s">
        <v>5343</v>
      </c>
      <c r="AG1297">
        <v>10007</v>
      </c>
      <c r="AL1297" t="str">
        <f>IF(PLAYERIDMAP2[[#This Row],[POS]]="C",MAX(AL$1:AL1296)+1,"")</f>
        <v/>
      </c>
      <c r="AM1297" t="str">
        <f>IFERROR(INDEX(PLAYERIDMAP2[PLAYERNAME],MATCH(ROW()-ROW(AM$1),CATCHERS,0)),"")</f>
        <v/>
      </c>
      <c r="AN1297" t="str">
        <f>IF(PLAYERIDMAP2[[#This Row],[POS]]="1B",MAX(AN$1:AN1296)+1,"")</f>
        <v/>
      </c>
      <c r="AO1297" t="str">
        <f>IFERROR(INDEX(PLAYERIDMAP2[PLAYERNAME],MATCH(ROW()-ROW(AO$1),FIRSTBASE,0)),"")</f>
        <v/>
      </c>
      <c r="AP1297" t="str">
        <f>IF(PLAYERIDMAP2[[#This Row],[POS]]="2B",MAX(AP$1:AP1296)+1,"")</f>
        <v/>
      </c>
      <c r="AQ1297" t="str">
        <f>IFERROR(INDEX(PLAYERIDMAP2[PLAYERNAME],MATCH(ROW()-ROW(AQ$1),SECONDBASE,0)),"")</f>
        <v/>
      </c>
      <c r="AR1297" t="str">
        <f>IF(PLAYERIDMAP2[[#This Row],[POS]]="3B",MAX(AR$1:AR1296)+1,"")</f>
        <v/>
      </c>
      <c r="AS1297" t="str">
        <f>IFERROR(INDEX(PLAYERIDMAP2[PLAYERNAME],MATCH(ROW()-ROW(AS$1),THIRDBASE,0)),"")</f>
        <v/>
      </c>
      <c r="AT1297" t="str">
        <f>IF(PLAYERIDMAP2[[#This Row],[POS]]="SS",MAX(AT$1:AT1296)+1,"")</f>
        <v/>
      </c>
      <c r="AU1297" t="str">
        <f>IFERROR(INDEX(PLAYERIDMAP2[PLAYERNAME],MATCH(ROW()-ROW(AU$1),SHORTSTOP,0)),"")</f>
        <v/>
      </c>
      <c r="AV1297">
        <f>IF(PLAYERIDMAP2[[#This Row],[POS]]="OF",MAX(AV$1:AV1296)+1,"")</f>
        <v>266</v>
      </c>
      <c r="AW1297" t="str">
        <f>IFERROR(INDEX(PLAYERIDMAP2[PLAYERNAME],MATCH(ROW()-ROW(AW$1),OUTFIELD,0)),"")</f>
        <v/>
      </c>
      <c r="AX1297">
        <f>IF(PLAYERIDMAP2[[#This Row],[POS]]&lt;&gt;"P",MAX(AX$1:AX1296)+1,"")</f>
        <v>685</v>
      </c>
      <c r="AY1297" t="str">
        <f>IFERROR(INDEX(PLAYERIDMAP2[PLAYERNAME],MATCH(ROW()-ROW(AY$1),HITTERS,0)),"")</f>
        <v/>
      </c>
      <c r="AZ1297" t="str">
        <f>IF(PLAYERIDMAP2[[#This Row],[POS]]="P",MAX(AZ$1:AZ1296)+1,"")</f>
        <v/>
      </c>
      <c r="BA1297" t="str">
        <f>IFERROR(INDEX(PLAYERIDMAP2[PLAYERNAME],MATCH(ROW()-ROW(BA$1),PITCHERS,0)),"")</f>
        <v/>
      </c>
    </row>
    <row r="1298" spans="1:53" x14ac:dyDescent="0.25">
      <c r="A1298" t="s">
        <v>15051</v>
      </c>
      <c r="B1298" t="s">
        <v>5504</v>
      </c>
      <c r="C1298" s="1">
        <v>28877</v>
      </c>
      <c r="D1298" t="s">
        <v>17275</v>
      </c>
      <c r="E1298" t="s">
        <v>20290</v>
      </c>
      <c r="F1298" t="s">
        <v>11176</v>
      </c>
      <c r="G1298" t="s">
        <v>16838</v>
      </c>
      <c r="H1298" t="s">
        <v>11110</v>
      </c>
      <c r="I1298" t="s">
        <v>20291</v>
      </c>
      <c r="J1298" t="s">
        <v>5504</v>
      </c>
      <c r="K1298">
        <v>434563</v>
      </c>
      <c r="L1298" t="s">
        <v>5504</v>
      </c>
      <c r="M1298">
        <v>532870</v>
      </c>
      <c r="N1298" t="s">
        <v>5504</v>
      </c>
      <c r="O1298" t="s">
        <v>15052</v>
      </c>
      <c r="P1298" t="s">
        <v>15051</v>
      </c>
      <c r="Q1298">
        <v>7757</v>
      </c>
      <c r="R1298" t="s">
        <v>5504</v>
      </c>
      <c r="S1298">
        <v>28447</v>
      </c>
      <c r="T1298" t="s">
        <v>5504</v>
      </c>
      <c r="U1298" t="s">
        <v>5504</v>
      </c>
      <c r="V1298" t="s">
        <v>15053</v>
      </c>
      <c r="W1298">
        <v>42127</v>
      </c>
      <c r="X1298">
        <v>7757</v>
      </c>
      <c r="Y1298" t="s">
        <v>5504</v>
      </c>
      <c r="Z1298" t="s">
        <v>15054</v>
      </c>
      <c r="AA1298" t="s">
        <v>5703</v>
      </c>
      <c r="AB1298" t="s">
        <v>5703</v>
      </c>
      <c r="AC1298" t="s">
        <v>5504</v>
      </c>
      <c r="AD1298" t="s">
        <v>15054</v>
      </c>
      <c r="AE1298">
        <v>8488</v>
      </c>
      <c r="AF1298" t="s">
        <v>5504</v>
      </c>
      <c r="AG1298">
        <v>5408</v>
      </c>
      <c r="AH1298" t="s">
        <v>5504</v>
      </c>
      <c r="AL1298">
        <f>IF(PLAYERIDMAP2[[#This Row],[POS]]="C",MAX(AL$1:AL1297)+1,"")</f>
        <v>95</v>
      </c>
      <c r="AM1298" t="str">
        <f>IFERROR(INDEX(PLAYERIDMAP2[PLAYERNAME],MATCH(ROW()-ROW(AM$1),CATCHERS,0)),"")</f>
        <v/>
      </c>
      <c r="AN1298" t="str">
        <f>IF(PLAYERIDMAP2[[#This Row],[POS]]="1B",MAX(AN$1:AN1297)+1,"")</f>
        <v/>
      </c>
      <c r="AO1298" t="str">
        <f>IFERROR(INDEX(PLAYERIDMAP2[PLAYERNAME],MATCH(ROW()-ROW(AO$1),FIRSTBASE,0)),"")</f>
        <v/>
      </c>
      <c r="AP1298" t="str">
        <f>IF(PLAYERIDMAP2[[#This Row],[POS]]="2B",MAX(AP$1:AP1297)+1,"")</f>
        <v/>
      </c>
      <c r="AQ1298" t="str">
        <f>IFERROR(INDEX(PLAYERIDMAP2[PLAYERNAME],MATCH(ROW()-ROW(AQ$1),SECONDBASE,0)),"")</f>
        <v/>
      </c>
      <c r="AR1298" t="str">
        <f>IF(PLAYERIDMAP2[[#This Row],[POS]]="3B",MAX(AR$1:AR1297)+1,"")</f>
        <v/>
      </c>
      <c r="AS1298" t="str">
        <f>IFERROR(INDEX(PLAYERIDMAP2[PLAYERNAME],MATCH(ROW()-ROW(AS$1),THIRDBASE,0)),"")</f>
        <v/>
      </c>
      <c r="AT1298" t="str">
        <f>IF(PLAYERIDMAP2[[#This Row],[POS]]="SS",MAX(AT$1:AT1297)+1,"")</f>
        <v/>
      </c>
      <c r="AU1298" t="str">
        <f>IFERROR(INDEX(PLAYERIDMAP2[PLAYERNAME],MATCH(ROW()-ROW(AU$1),SHORTSTOP,0)),"")</f>
        <v/>
      </c>
      <c r="AV1298" t="str">
        <f>IF(PLAYERIDMAP2[[#This Row],[POS]]="OF",MAX(AV$1:AV1297)+1,"")</f>
        <v/>
      </c>
      <c r="AW1298" t="str">
        <f>IFERROR(INDEX(PLAYERIDMAP2[PLAYERNAME],MATCH(ROW()-ROW(AW$1),OUTFIELD,0)),"")</f>
        <v/>
      </c>
      <c r="AX1298">
        <f>IF(PLAYERIDMAP2[[#This Row],[POS]]&lt;&gt;"P",MAX(AX$1:AX1297)+1,"")</f>
        <v>686</v>
      </c>
      <c r="AY1298" t="str">
        <f>IFERROR(INDEX(PLAYERIDMAP2[PLAYERNAME],MATCH(ROW()-ROW(AY$1),HITTERS,0)),"")</f>
        <v/>
      </c>
      <c r="AZ1298" t="str">
        <f>IF(PLAYERIDMAP2[[#This Row],[POS]]="P",MAX(AZ$1:AZ1297)+1,"")</f>
        <v/>
      </c>
      <c r="BA1298" t="str">
        <f>IFERROR(INDEX(PLAYERIDMAP2[PLAYERNAME],MATCH(ROW()-ROW(BA$1),PITCHERS,0)),"")</f>
        <v/>
      </c>
    </row>
    <row r="1299" spans="1:53" x14ac:dyDescent="0.25">
      <c r="A1299" t="s">
        <v>15055</v>
      </c>
      <c r="B1299" t="s">
        <v>10388</v>
      </c>
      <c r="C1299" s="1">
        <v>31136</v>
      </c>
      <c r="D1299" t="s">
        <v>17155</v>
      </c>
      <c r="E1299" t="s">
        <v>20708</v>
      </c>
      <c r="F1299" t="s">
        <v>11007</v>
      </c>
      <c r="G1299" t="s">
        <v>16838</v>
      </c>
      <c r="H1299" t="s">
        <v>10988</v>
      </c>
      <c r="I1299" t="s">
        <v>20709</v>
      </c>
      <c r="J1299" t="s">
        <v>10388</v>
      </c>
      <c r="K1299">
        <v>502130</v>
      </c>
      <c r="L1299" t="s">
        <v>10388</v>
      </c>
      <c r="M1299">
        <v>1707201</v>
      </c>
      <c r="N1299" t="s">
        <v>10388</v>
      </c>
      <c r="O1299" t="s">
        <v>15056</v>
      </c>
      <c r="P1299" t="s">
        <v>15055</v>
      </c>
      <c r="Q1299">
        <v>8579</v>
      </c>
      <c r="R1299" t="s">
        <v>10388</v>
      </c>
      <c r="V1299" t="s">
        <v>15057</v>
      </c>
      <c r="W1299">
        <v>56717</v>
      </c>
      <c r="X1299">
        <v>8579</v>
      </c>
      <c r="Y1299" t="s">
        <v>10388</v>
      </c>
      <c r="Z1299" t="s">
        <v>16728</v>
      </c>
      <c r="AA1299" t="s">
        <v>10958</v>
      </c>
      <c r="AB1299" t="s">
        <v>10958</v>
      </c>
      <c r="AD1299" t="s">
        <v>16728</v>
      </c>
      <c r="AL1299" t="str">
        <f>IF(PLAYERIDMAP2[[#This Row],[POS]]="C",MAX(AL$1:AL1298)+1,"")</f>
        <v/>
      </c>
      <c r="AM1299" t="str">
        <f>IFERROR(INDEX(PLAYERIDMAP2[PLAYERNAME],MATCH(ROW()-ROW(AM$1),CATCHERS,0)),"")</f>
        <v/>
      </c>
      <c r="AN1299" t="str">
        <f>IF(PLAYERIDMAP2[[#This Row],[POS]]="1B",MAX(AN$1:AN1298)+1,"")</f>
        <v/>
      </c>
      <c r="AO1299" t="str">
        <f>IFERROR(INDEX(PLAYERIDMAP2[PLAYERNAME],MATCH(ROW()-ROW(AO$1),FIRSTBASE,0)),"")</f>
        <v/>
      </c>
      <c r="AP1299" t="str">
        <f>IF(PLAYERIDMAP2[[#This Row],[POS]]="2B",MAX(AP$1:AP1298)+1,"")</f>
        <v/>
      </c>
      <c r="AQ1299" t="str">
        <f>IFERROR(INDEX(PLAYERIDMAP2[PLAYERNAME],MATCH(ROW()-ROW(AQ$1),SECONDBASE,0)),"")</f>
        <v/>
      </c>
      <c r="AR1299" t="str">
        <f>IF(PLAYERIDMAP2[[#This Row],[POS]]="3B",MAX(AR$1:AR1298)+1,"")</f>
        <v/>
      </c>
      <c r="AS1299" t="str">
        <f>IFERROR(INDEX(PLAYERIDMAP2[PLAYERNAME],MATCH(ROW()-ROW(AS$1),THIRDBASE,0)),"")</f>
        <v/>
      </c>
      <c r="AT1299" t="str">
        <f>IF(PLAYERIDMAP2[[#This Row],[POS]]="SS",MAX(AT$1:AT1298)+1,"")</f>
        <v/>
      </c>
      <c r="AU1299" t="str">
        <f>IFERROR(INDEX(PLAYERIDMAP2[PLAYERNAME],MATCH(ROW()-ROW(AU$1),SHORTSTOP,0)),"")</f>
        <v/>
      </c>
      <c r="AV1299" t="str">
        <f>IF(PLAYERIDMAP2[[#This Row],[POS]]="OF",MAX(AV$1:AV1298)+1,"")</f>
        <v/>
      </c>
      <c r="AW1299" t="str">
        <f>IFERROR(INDEX(PLAYERIDMAP2[PLAYERNAME],MATCH(ROW()-ROW(AW$1),OUTFIELD,0)),"")</f>
        <v/>
      </c>
      <c r="AX1299" t="str">
        <f>IF(PLAYERIDMAP2[[#This Row],[POS]]&lt;&gt;"P",MAX(AX$1:AX1298)+1,"")</f>
        <v/>
      </c>
      <c r="AY1299" t="str">
        <f>IFERROR(INDEX(PLAYERIDMAP2[PLAYERNAME],MATCH(ROW()-ROW(AY$1),HITTERS,0)),"")</f>
        <v/>
      </c>
      <c r="AZ1299">
        <f>IF(PLAYERIDMAP2[[#This Row],[POS]]="P",MAX(AZ$1:AZ1298)+1,"")</f>
        <v>612</v>
      </c>
      <c r="BA1299" t="str">
        <f>IFERROR(INDEX(PLAYERIDMAP2[PLAYERNAME],MATCH(ROW()-ROW(BA$1),PITCHERS,0)),"")</f>
        <v/>
      </c>
    </row>
    <row r="1300" spans="1:53" x14ac:dyDescent="0.25">
      <c r="A1300" t="s">
        <v>18719</v>
      </c>
      <c r="B1300" t="s">
        <v>3785</v>
      </c>
      <c r="C1300" s="1">
        <v>32414</v>
      </c>
      <c r="D1300" t="s">
        <v>16978</v>
      </c>
      <c r="E1300" t="s">
        <v>18720</v>
      </c>
      <c r="F1300" t="s">
        <v>11176</v>
      </c>
      <c r="G1300" t="s">
        <v>16838</v>
      </c>
      <c r="H1300" t="s">
        <v>11110</v>
      </c>
      <c r="I1300" t="s">
        <v>18721</v>
      </c>
      <c r="J1300" t="s">
        <v>3785</v>
      </c>
      <c r="P1300" t="s">
        <v>18719</v>
      </c>
      <c r="AA1300" t="s">
        <v>5703</v>
      </c>
      <c r="AB1300" t="s">
        <v>5703</v>
      </c>
      <c r="AD1300" t="s">
        <v>18722</v>
      </c>
      <c r="AL1300">
        <f>IF(PLAYERIDMAP2[[#This Row],[POS]]="C",MAX(AL$1:AL1299)+1,"")</f>
        <v>96</v>
      </c>
      <c r="AM1300" t="str">
        <f>IFERROR(INDEX(PLAYERIDMAP2[PLAYERNAME],MATCH(ROW()-ROW(AM$1),CATCHERS,0)),"")</f>
        <v/>
      </c>
      <c r="AN1300" t="str">
        <f>IF(PLAYERIDMAP2[[#This Row],[POS]]="1B",MAX(AN$1:AN1299)+1,"")</f>
        <v/>
      </c>
      <c r="AO1300" t="str">
        <f>IFERROR(INDEX(PLAYERIDMAP2[PLAYERNAME],MATCH(ROW()-ROW(AO$1),FIRSTBASE,0)),"")</f>
        <v/>
      </c>
      <c r="AP1300" t="str">
        <f>IF(PLAYERIDMAP2[[#This Row],[POS]]="2B",MAX(AP$1:AP1299)+1,"")</f>
        <v/>
      </c>
      <c r="AQ1300" t="str">
        <f>IFERROR(INDEX(PLAYERIDMAP2[PLAYERNAME],MATCH(ROW()-ROW(AQ$1),SECONDBASE,0)),"")</f>
        <v/>
      </c>
      <c r="AR1300" t="str">
        <f>IF(PLAYERIDMAP2[[#This Row],[POS]]="3B",MAX(AR$1:AR1299)+1,"")</f>
        <v/>
      </c>
      <c r="AS1300" t="str">
        <f>IFERROR(INDEX(PLAYERIDMAP2[PLAYERNAME],MATCH(ROW()-ROW(AS$1),THIRDBASE,0)),"")</f>
        <v/>
      </c>
      <c r="AT1300" t="str">
        <f>IF(PLAYERIDMAP2[[#This Row],[POS]]="SS",MAX(AT$1:AT1299)+1,"")</f>
        <v/>
      </c>
      <c r="AU1300" t="str">
        <f>IFERROR(INDEX(PLAYERIDMAP2[PLAYERNAME],MATCH(ROW()-ROW(AU$1),SHORTSTOP,0)),"")</f>
        <v/>
      </c>
      <c r="AV1300" t="str">
        <f>IF(PLAYERIDMAP2[[#This Row],[POS]]="OF",MAX(AV$1:AV1299)+1,"")</f>
        <v/>
      </c>
      <c r="AW1300" t="str">
        <f>IFERROR(INDEX(PLAYERIDMAP2[PLAYERNAME],MATCH(ROW()-ROW(AW$1),OUTFIELD,0)),"")</f>
        <v/>
      </c>
      <c r="AX1300">
        <f>IF(PLAYERIDMAP2[[#This Row],[POS]]&lt;&gt;"P",MAX(AX$1:AX1299)+1,"")</f>
        <v>687</v>
      </c>
      <c r="AY1300" t="str">
        <f>IFERROR(INDEX(PLAYERIDMAP2[PLAYERNAME],MATCH(ROW()-ROW(AY$1),HITTERS,0)),"")</f>
        <v/>
      </c>
      <c r="AZ1300" t="str">
        <f>IF(PLAYERIDMAP2[[#This Row],[POS]]="P",MAX(AZ$1:AZ1299)+1,"")</f>
        <v/>
      </c>
      <c r="BA1300" t="str">
        <f>IFERROR(INDEX(PLAYERIDMAP2[PLAYERNAME],MATCH(ROW()-ROW(BA$1),PITCHERS,0)),"")</f>
        <v/>
      </c>
    </row>
    <row r="1301" spans="1:53" x14ac:dyDescent="0.25">
      <c r="A1301" t="s">
        <v>15058</v>
      </c>
      <c r="B1301" t="s">
        <v>10377</v>
      </c>
      <c r="C1301" s="1">
        <v>31707</v>
      </c>
      <c r="D1301" t="s">
        <v>16985</v>
      </c>
      <c r="E1301" t="s">
        <v>20405</v>
      </c>
      <c r="F1301" t="s">
        <v>11151</v>
      </c>
      <c r="G1301" t="s">
        <v>16838</v>
      </c>
      <c r="H1301" t="s">
        <v>10988</v>
      </c>
      <c r="I1301" t="s">
        <v>20406</v>
      </c>
      <c r="J1301" t="s">
        <v>10377</v>
      </c>
      <c r="K1301">
        <v>543734</v>
      </c>
      <c r="L1301" t="s">
        <v>10377</v>
      </c>
      <c r="M1301">
        <v>1940758</v>
      </c>
      <c r="N1301" t="s">
        <v>10377</v>
      </c>
      <c r="O1301" t="s">
        <v>15059</v>
      </c>
      <c r="P1301" t="s">
        <v>15058</v>
      </c>
      <c r="Q1301">
        <v>9271</v>
      </c>
      <c r="R1301" t="s">
        <v>10377</v>
      </c>
      <c r="S1301">
        <v>31987</v>
      </c>
      <c r="T1301" t="s">
        <v>10377</v>
      </c>
      <c r="V1301" t="s">
        <v>15060</v>
      </c>
      <c r="W1301">
        <v>60031</v>
      </c>
      <c r="X1301">
        <v>9271</v>
      </c>
      <c r="Y1301" t="s">
        <v>10377</v>
      </c>
      <c r="Z1301" t="s">
        <v>15061</v>
      </c>
      <c r="AA1301" t="s">
        <v>10958</v>
      </c>
      <c r="AB1301" t="s">
        <v>10958</v>
      </c>
      <c r="AD1301" t="s">
        <v>15061</v>
      </c>
      <c r="AF1301" t="s">
        <v>10377</v>
      </c>
      <c r="AG1301">
        <v>17123</v>
      </c>
      <c r="AH1301" t="s">
        <v>10377</v>
      </c>
      <c r="AL1301" t="str">
        <f>IF(PLAYERIDMAP2[[#This Row],[POS]]="C",MAX(AL$1:AL1300)+1,"")</f>
        <v/>
      </c>
      <c r="AM1301" t="str">
        <f>IFERROR(INDEX(PLAYERIDMAP2[PLAYERNAME],MATCH(ROW()-ROW(AM$1),CATCHERS,0)),"")</f>
        <v/>
      </c>
      <c r="AN1301" t="str">
        <f>IF(PLAYERIDMAP2[[#This Row],[POS]]="1B",MAX(AN$1:AN1300)+1,"")</f>
        <v/>
      </c>
      <c r="AO1301" t="str">
        <f>IFERROR(INDEX(PLAYERIDMAP2[PLAYERNAME],MATCH(ROW()-ROW(AO$1),FIRSTBASE,0)),"")</f>
        <v/>
      </c>
      <c r="AP1301" t="str">
        <f>IF(PLAYERIDMAP2[[#This Row],[POS]]="2B",MAX(AP$1:AP1300)+1,"")</f>
        <v/>
      </c>
      <c r="AQ1301" t="str">
        <f>IFERROR(INDEX(PLAYERIDMAP2[PLAYERNAME],MATCH(ROW()-ROW(AQ$1),SECONDBASE,0)),"")</f>
        <v/>
      </c>
      <c r="AR1301" t="str">
        <f>IF(PLAYERIDMAP2[[#This Row],[POS]]="3B",MAX(AR$1:AR1300)+1,"")</f>
        <v/>
      </c>
      <c r="AS1301" t="str">
        <f>IFERROR(INDEX(PLAYERIDMAP2[PLAYERNAME],MATCH(ROW()-ROW(AS$1),THIRDBASE,0)),"")</f>
        <v/>
      </c>
      <c r="AT1301" t="str">
        <f>IF(PLAYERIDMAP2[[#This Row],[POS]]="SS",MAX(AT$1:AT1300)+1,"")</f>
        <v/>
      </c>
      <c r="AU1301" t="str">
        <f>IFERROR(INDEX(PLAYERIDMAP2[PLAYERNAME],MATCH(ROW()-ROW(AU$1),SHORTSTOP,0)),"")</f>
        <v/>
      </c>
      <c r="AV1301" t="str">
        <f>IF(PLAYERIDMAP2[[#This Row],[POS]]="OF",MAX(AV$1:AV1300)+1,"")</f>
        <v/>
      </c>
      <c r="AW1301" t="str">
        <f>IFERROR(INDEX(PLAYERIDMAP2[PLAYERNAME],MATCH(ROW()-ROW(AW$1),OUTFIELD,0)),"")</f>
        <v/>
      </c>
      <c r="AX1301" t="str">
        <f>IF(PLAYERIDMAP2[[#This Row],[POS]]&lt;&gt;"P",MAX(AX$1:AX1300)+1,"")</f>
        <v/>
      </c>
      <c r="AY1301" t="str">
        <f>IFERROR(INDEX(PLAYERIDMAP2[PLAYERNAME],MATCH(ROW()-ROW(AY$1),HITTERS,0)),"")</f>
        <v/>
      </c>
      <c r="AZ1301">
        <f>IF(PLAYERIDMAP2[[#This Row],[POS]]="P",MAX(AZ$1:AZ1300)+1,"")</f>
        <v>613</v>
      </c>
      <c r="BA1301" t="str">
        <f>IFERROR(INDEX(PLAYERIDMAP2[PLAYERNAME],MATCH(ROW()-ROW(BA$1),PITCHERS,0)),"")</f>
        <v/>
      </c>
    </row>
    <row r="1302" spans="1:53" x14ac:dyDescent="0.25">
      <c r="A1302" t="s">
        <v>16729</v>
      </c>
      <c r="B1302" t="s">
        <v>5009</v>
      </c>
      <c r="C1302" s="1">
        <v>34357</v>
      </c>
      <c r="D1302" t="s">
        <v>19055</v>
      </c>
      <c r="E1302" t="s">
        <v>17753</v>
      </c>
      <c r="F1302" t="s">
        <v>11053</v>
      </c>
      <c r="G1302" t="s">
        <v>16838</v>
      </c>
      <c r="H1302" t="s">
        <v>11097</v>
      </c>
      <c r="I1302" t="s">
        <v>19627</v>
      </c>
      <c r="J1302" t="s">
        <v>5009</v>
      </c>
      <c r="K1302">
        <v>608365</v>
      </c>
      <c r="L1302" t="s">
        <v>5009</v>
      </c>
      <c r="M1302">
        <v>2000032</v>
      </c>
      <c r="N1302" t="s">
        <v>5009</v>
      </c>
      <c r="P1302" t="s">
        <v>19628</v>
      </c>
      <c r="Q1302">
        <v>9604</v>
      </c>
      <c r="R1302" t="s">
        <v>5009</v>
      </c>
      <c r="S1302">
        <v>32656</v>
      </c>
      <c r="T1302" t="s">
        <v>5009</v>
      </c>
      <c r="W1302">
        <v>70633</v>
      </c>
      <c r="X1302">
        <v>9604</v>
      </c>
      <c r="Y1302" t="s">
        <v>5009</v>
      </c>
      <c r="Z1302" t="s">
        <v>16730</v>
      </c>
      <c r="AA1302" t="s">
        <v>5703</v>
      </c>
      <c r="AB1302" t="s">
        <v>5703</v>
      </c>
      <c r="AC1302" t="s">
        <v>5009</v>
      </c>
      <c r="AD1302" t="s">
        <v>16730</v>
      </c>
      <c r="AF1302" t="s">
        <v>5009</v>
      </c>
      <c r="AG1302">
        <v>38136</v>
      </c>
      <c r="AH1302" t="s">
        <v>5009</v>
      </c>
      <c r="AL1302" t="str">
        <f>IF(PLAYERIDMAP2[[#This Row],[POS]]="C",MAX(AL$1:AL1301)+1,"")</f>
        <v/>
      </c>
      <c r="AM1302" t="str">
        <f>IFERROR(INDEX(PLAYERIDMAP2[PLAYERNAME],MATCH(ROW()-ROW(AM$1),CATCHERS,0)),"")</f>
        <v/>
      </c>
      <c r="AN1302" t="str">
        <f>IF(PLAYERIDMAP2[[#This Row],[POS]]="1B",MAX(AN$1:AN1301)+1,"")</f>
        <v/>
      </c>
      <c r="AO1302" t="str">
        <f>IFERROR(INDEX(PLAYERIDMAP2[PLAYERNAME],MATCH(ROW()-ROW(AO$1),FIRSTBASE,0)),"")</f>
        <v/>
      </c>
      <c r="AP1302" t="str">
        <f>IF(PLAYERIDMAP2[[#This Row],[POS]]="2B",MAX(AP$1:AP1301)+1,"")</f>
        <v/>
      </c>
      <c r="AQ1302" t="str">
        <f>IFERROR(INDEX(PLAYERIDMAP2[PLAYERNAME],MATCH(ROW()-ROW(AQ$1),SECONDBASE,0)),"")</f>
        <v/>
      </c>
      <c r="AR1302" t="str">
        <f>IF(PLAYERIDMAP2[[#This Row],[POS]]="3B",MAX(AR$1:AR1301)+1,"")</f>
        <v/>
      </c>
      <c r="AS1302" t="str">
        <f>IFERROR(INDEX(PLAYERIDMAP2[PLAYERNAME],MATCH(ROW()-ROW(AS$1),THIRDBASE,0)),"")</f>
        <v/>
      </c>
      <c r="AT1302">
        <f>IF(PLAYERIDMAP2[[#This Row],[POS]]="SS",MAX(AT$1:AT1301)+1,"")</f>
        <v>79</v>
      </c>
      <c r="AU1302" t="str">
        <f>IFERROR(INDEX(PLAYERIDMAP2[PLAYERNAME],MATCH(ROW()-ROW(AU$1),SHORTSTOP,0)),"")</f>
        <v/>
      </c>
      <c r="AV1302" t="str">
        <f>IF(PLAYERIDMAP2[[#This Row],[POS]]="OF",MAX(AV$1:AV1301)+1,"")</f>
        <v/>
      </c>
      <c r="AW1302" t="str">
        <f>IFERROR(INDEX(PLAYERIDMAP2[PLAYERNAME],MATCH(ROW()-ROW(AW$1),OUTFIELD,0)),"")</f>
        <v/>
      </c>
      <c r="AX1302">
        <f>IF(PLAYERIDMAP2[[#This Row],[POS]]&lt;&gt;"P",MAX(AX$1:AX1301)+1,"")</f>
        <v>688</v>
      </c>
      <c r="AY1302" t="str">
        <f>IFERROR(INDEX(PLAYERIDMAP2[PLAYERNAME],MATCH(ROW()-ROW(AY$1),HITTERS,0)),"")</f>
        <v/>
      </c>
      <c r="AZ1302" t="str">
        <f>IF(PLAYERIDMAP2[[#This Row],[POS]]="P",MAX(AZ$1:AZ1301)+1,"")</f>
        <v/>
      </c>
      <c r="BA1302" t="str">
        <f>IFERROR(INDEX(PLAYERIDMAP2[PLAYERNAME],MATCH(ROW()-ROW(BA$1),PITCHERS,0)),"")</f>
        <v/>
      </c>
    </row>
    <row r="1303" spans="1:53" x14ac:dyDescent="0.25">
      <c r="A1303" t="s">
        <v>15062</v>
      </c>
      <c r="B1303" t="s">
        <v>10285</v>
      </c>
      <c r="C1303" s="1">
        <v>31420</v>
      </c>
      <c r="D1303" t="s">
        <v>16904</v>
      </c>
      <c r="E1303" t="s">
        <v>17753</v>
      </c>
      <c r="F1303" t="s">
        <v>11068</v>
      </c>
      <c r="G1303" t="s">
        <v>16838</v>
      </c>
      <c r="H1303" t="s">
        <v>10988</v>
      </c>
      <c r="I1303" t="s">
        <v>19001</v>
      </c>
      <c r="J1303" t="s">
        <v>10285</v>
      </c>
      <c r="K1303">
        <v>460701</v>
      </c>
      <c r="L1303" t="s">
        <v>10285</v>
      </c>
      <c r="M1303">
        <v>1732411</v>
      </c>
      <c r="N1303" t="s">
        <v>10285</v>
      </c>
      <c r="O1303" t="s">
        <v>15063</v>
      </c>
      <c r="P1303" t="s">
        <v>15062</v>
      </c>
      <c r="Q1303">
        <v>8695</v>
      </c>
      <c r="R1303" t="s">
        <v>10285</v>
      </c>
      <c r="S1303">
        <v>30592</v>
      </c>
      <c r="T1303" t="s">
        <v>10285</v>
      </c>
      <c r="V1303" t="s">
        <v>15064</v>
      </c>
      <c r="W1303">
        <v>54912</v>
      </c>
      <c r="X1303">
        <v>8695</v>
      </c>
      <c r="Y1303" t="s">
        <v>10285</v>
      </c>
      <c r="Z1303" t="s">
        <v>15065</v>
      </c>
      <c r="AA1303" t="s">
        <v>10958</v>
      </c>
      <c r="AB1303" t="s">
        <v>10958</v>
      </c>
      <c r="AD1303" t="s">
        <v>15065</v>
      </c>
      <c r="AE1303">
        <v>11369</v>
      </c>
      <c r="AF1303" t="s">
        <v>10285</v>
      </c>
      <c r="AG1303">
        <v>11337</v>
      </c>
      <c r="AH1303" t="s">
        <v>10285</v>
      </c>
      <c r="AL1303" t="str">
        <f>IF(PLAYERIDMAP2[[#This Row],[POS]]="C",MAX(AL$1:AL1302)+1,"")</f>
        <v/>
      </c>
      <c r="AM1303" t="str">
        <f>IFERROR(INDEX(PLAYERIDMAP2[PLAYERNAME],MATCH(ROW()-ROW(AM$1),CATCHERS,0)),"")</f>
        <v/>
      </c>
      <c r="AN1303" t="str">
        <f>IF(PLAYERIDMAP2[[#This Row],[POS]]="1B",MAX(AN$1:AN1302)+1,"")</f>
        <v/>
      </c>
      <c r="AO1303" t="str">
        <f>IFERROR(INDEX(PLAYERIDMAP2[PLAYERNAME],MATCH(ROW()-ROW(AO$1),FIRSTBASE,0)),"")</f>
        <v/>
      </c>
      <c r="AP1303" t="str">
        <f>IF(PLAYERIDMAP2[[#This Row],[POS]]="2B",MAX(AP$1:AP1302)+1,"")</f>
        <v/>
      </c>
      <c r="AQ1303" t="str">
        <f>IFERROR(INDEX(PLAYERIDMAP2[PLAYERNAME],MATCH(ROW()-ROW(AQ$1),SECONDBASE,0)),"")</f>
        <v/>
      </c>
      <c r="AR1303" t="str">
        <f>IF(PLAYERIDMAP2[[#This Row],[POS]]="3B",MAX(AR$1:AR1302)+1,"")</f>
        <v/>
      </c>
      <c r="AS1303" t="str">
        <f>IFERROR(INDEX(PLAYERIDMAP2[PLAYERNAME],MATCH(ROW()-ROW(AS$1),THIRDBASE,0)),"")</f>
        <v/>
      </c>
      <c r="AT1303" t="str">
        <f>IF(PLAYERIDMAP2[[#This Row],[POS]]="SS",MAX(AT$1:AT1302)+1,"")</f>
        <v/>
      </c>
      <c r="AU1303" t="str">
        <f>IFERROR(INDEX(PLAYERIDMAP2[PLAYERNAME],MATCH(ROW()-ROW(AU$1),SHORTSTOP,0)),"")</f>
        <v/>
      </c>
      <c r="AV1303" t="str">
        <f>IF(PLAYERIDMAP2[[#This Row],[POS]]="OF",MAX(AV$1:AV1302)+1,"")</f>
        <v/>
      </c>
      <c r="AW1303" t="str">
        <f>IFERROR(INDEX(PLAYERIDMAP2[PLAYERNAME],MATCH(ROW()-ROW(AW$1),OUTFIELD,0)),"")</f>
        <v/>
      </c>
      <c r="AX1303" t="str">
        <f>IF(PLAYERIDMAP2[[#This Row],[POS]]&lt;&gt;"P",MAX(AX$1:AX1302)+1,"")</f>
        <v/>
      </c>
      <c r="AY1303" t="str">
        <f>IFERROR(INDEX(PLAYERIDMAP2[PLAYERNAME],MATCH(ROW()-ROW(AY$1),HITTERS,0)),"")</f>
        <v/>
      </c>
      <c r="AZ1303">
        <f>IF(PLAYERIDMAP2[[#This Row],[POS]]="P",MAX(AZ$1:AZ1302)+1,"")</f>
        <v>614</v>
      </c>
      <c r="BA1303" t="str">
        <f>IFERROR(INDEX(PLAYERIDMAP2[PLAYERNAME],MATCH(ROW()-ROW(BA$1),PITCHERS,0)),"")</f>
        <v/>
      </c>
    </row>
    <row r="1304" spans="1:53" x14ac:dyDescent="0.25">
      <c r="A1304" t="s">
        <v>15066</v>
      </c>
      <c r="B1304" t="s">
        <v>4934</v>
      </c>
      <c r="C1304" s="1">
        <v>32619</v>
      </c>
      <c r="D1304" t="s">
        <v>16890</v>
      </c>
      <c r="E1304" t="s">
        <v>20747</v>
      </c>
      <c r="F1304" t="s">
        <v>11258</v>
      </c>
      <c r="G1304" t="s">
        <v>14693</v>
      </c>
      <c r="H1304" t="s">
        <v>11097</v>
      </c>
      <c r="I1304" t="s">
        <v>20748</v>
      </c>
      <c r="J1304" t="s">
        <v>4934</v>
      </c>
      <c r="K1304">
        <v>592710</v>
      </c>
      <c r="L1304" t="s">
        <v>4934</v>
      </c>
      <c r="M1304">
        <v>1947835</v>
      </c>
      <c r="N1304" t="s">
        <v>4934</v>
      </c>
      <c r="O1304" t="s">
        <v>15067</v>
      </c>
      <c r="P1304" t="s">
        <v>15066</v>
      </c>
      <c r="Q1304">
        <v>9237</v>
      </c>
      <c r="R1304" t="s">
        <v>4934</v>
      </c>
      <c r="S1304">
        <v>32144</v>
      </c>
      <c r="T1304" t="s">
        <v>4934</v>
      </c>
      <c r="U1304" t="s">
        <v>4934</v>
      </c>
      <c r="V1304" t="s">
        <v>15068</v>
      </c>
      <c r="W1304">
        <v>67105</v>
      </c>
      <c r="X1304">
        <v>9237</v>
      </c>
      <c r="Y1304" t="s">
        <v>4934</v>
      </c>
      <c r="Z1304" t="s">
        <v>15069</v>
      </c>
      <c r="AA1304" t="s">
        <v>5703</v>
      </c>
      <c r="AB1304" t="s">
        <v>5703</v>
      </c>
      <c r="AC1304" t="s">
        <v>4934</v>
      </c>
      <c r="AD1304" t="s">
        <v>15069</v>
      </c>
      <c r="AE1304">
        <v>11540</v>
      </c>
      <c r="AL1304" t="str">
        <f>IF(PLAYERIDMAP2[[#This Row],[POS]]="C",MAX(AL$1:AL1303)+1,"")</f>
        <v/>
      </c>
      <c r="AM1304" t="str">
        <f>IFERROR(INDEX(PLAYERIDMAP2[PLAYERNAME],MATCH(ROW()-ROW(AM$1),CATCHERS,0)),"")</f>
        <v/>
      </c>
      <c r="AN1304" t="str">
        <f>IF(PLAYERIDMAP2[[#This Row],[POS]]="1B",MAX(AN$1:AN1303)+1,"")</f>
        <v/>
      </c>
      <c r="AO1304" t="str">
        <f>IFERROR(INDEX(PLAYERIDMAP2[PLAYERNAME],MATCH(ROW()-ROW(AO$1),FIRSTBASE,0)),"")</f>
        <v/>
      </c>
      <c r="AP1304" t="str">
        <f>IF(PLAYERIDMAP2[[#This Row],[POS]]="2B",MAX(AP$1:AP1303)+1,"")</f>
        <v/>
      </c>
      <c r="AQ1304" t="str">
        <f>IFERROR(INDEX(PLAYERIDMAP2[PLAYERNAME],MATCH(ROW()-ROW(AQ$1),SECONDBASE,0)),"")</f>
        <v/>
      </c>
      <c r="AR1304" t="str">
        <f>IF(PLAYERIDMAP2[[#This Row],[POS]]="3B",MAX(AR$1:AR1303)+1,"")</f>
        <v/>
      </c>
      <c r="AS1304" t="str">
        <f>IFERROR(INDEX(PLAYERIDMAP2[PLAYERNAME],MATCH(ROW()-ROW(AS$1),THIRDBASE,0)),"")</f>
        <v/>
      </c>
      <c r="AT1304">
        <f>IF(PLAYERIDMAP2[[#This Row],[POS]]="SS",MAX(AT$1:AT1303)+1,"")</f>
        <v>80</v>
      </c>
      <c r="AU1304" t="str">
        <f>IFERROR(INDEX(PLAYERIDMAP2[PLAYERNAME],MATCH(ROW()-ROW(AU$1),SHORTSTOP,0)),"")</f>
        <v/>
      </c>
      <c r="AV1304" t="str">
        <f>IF(PLAYERIDMAP2[[#This Row],[POS]]="OF",MAX(AV$1:AV1303)+1,"")</f>
        <v/>
      </c>
      <c r="AW1304" t="str">
        <f>IFERROR(INDEX(PLAYERIDMAP2[PLAYERNAME],MATCH(ROW()-ROW(AW$1),OUTFIELD,0)),"")</f>
        <v/>
      </c>
      <c r="AX1304">
        <f>IF(PLAYERIDMAP2[[#This Row],[POS]]&lt;&gt;"P",MAX(AX$1:AX1303)+1,"")</f>
        <v>689</v>
      </c>
      <c r="AY1304" t="str">
        <f>IFERROR(INDEX(PLAYERIDMAP2[PLAYERNAME],MATCH(ROW()-ROW(AY$1),HITTERS,0)),"")</f>
        <v/>
      </c>
      <c r="AZ1304" t="str">
        <f>IF(PLAYERIDMAP2[[#This Row],[POS]]="P",MAX(AZ$1:AZ1303)+1,"")</f>
        <v/>
      </c>
      <c r="BA1304" t="str">
        <f>IFERROR(INDEX(PLAYERIDMAP2[PLAYERNAME],MATCH(ROW()-ROW(BA$1),PITCHERS,0)),"")</f>
        <v/>
      </c>
    </row>
    <row r="1305" spans="1:53" x14ac:dyDescent="0.25">
      <c r="A1305" t="s">
        <v>15070</v>
      </c>
      <c r="B1305" t="s">
        <v>3261</v>
      </c>
      <c r="C1305" s="1">
        <v>30036</v>
      </c>
      <c r="D1305" t="s">
        <v>20794</v>
      </c>
      <c r="E1305" t="s">
        <v>17115</v>
      </c>
      <c r="F1305" t="s">
        <v>11016</v>
      </c>
      <c r="G1305" t="s">
        <v>11016</v>
      </c>
      <c r="H1305" t="s">
        <v>11097</v>
      </c>
      <c r="I1305" t="s">
        <v>20795</v>
      </c>
      <c r="J1305" t="s">
        <v>3261</v>
      </c>
      <c r="K1305">
        <v>453895</v>
      </c>
      <c r="L1305" t="s">
        <v>3261</v>
      </c>
      <c r="M1305">
        <v>580791</v>
      </c>
      <c r="N1305" t="s">
        <v>3261</v>
      </c>
      <c r="O1305" t="s">
        <v>15071</v>
      </c>
      <c r="P1305" t="s">
        <v>15070</v>
      </c>
      <c r="Q1305">
        <v>8042</v>
      </c>
      <c r="R1305" t="s">
        <v>3261</v>
      </c>
      <c r="S1305">
        <v>28789</v>
      </c>
      <c r="T1305" t="s">
        <v>3261</v>
      </c>
      <c r="U1305" t="s">
        <v>3261</v>
      </c>
      <c r="V1305" t="s">
        <v>15072</v>
      </c>
      <c r="W1305">
        <v>45472</v>
      </c>
      <c r="X1305">
        <v>8042</v>
      </c>
      <c r="Y1305" t="s">
        <v>3261</v>
      </c>
      <c r="Z1305" t="s">
        <v>15073</v>
      </c>
      <c r="AA1305" t="s">
        <v>5703</v>
      </c>
      <c r="AB1305" t="s">
        <v>5703</v>
      </c>
      <c r="AC1305" t="s">
        <v>3261</v>
      </c>
      <c r="AD1305" t="s">
        <v>15073</v>
      </c>
      <c r="AE1305">
        <v>8134</v>
      </c>
      <c r="AF1305" t="s">
        <v>3261</v>
      </c>
      <c r="AG1305">
        <v>5182</v>
      </c>
      <c r="AH1305" t="s">
        <v>3261</v>
      </c>
      <c r="AL1305" t="str">
        <f>IF(PLAYERIDMAP2[[#This Row],[POS]]="C",MAX(AL$1:AL1304)+1,"")</f>
        <v/>
      </c>
      <c r="AM1305" t="str">
        <f>IFERROR(INDEX(PLAYERIDMAP2[PLAYERNAME],MATCH(ROW()-ROW(AM$1),CATCHERS,0)),"")</f>
        <v/>
      </c>
      <c r="AN1305" t="str">
        <f>IF(PLAYERIDMAP2[[#This Row],[POS]]="1B",MAX(AN$1:AN1304)+1,"")</f>
        <v/>
      </c>
      <c r="AO1305" t="str">
        <f>IFERROR(INDEX(PLAYERIDMAP2[PLAYERNAME],MATCH(ROW()-ROW(AO$1),FIRSTBASE,0)),"")</f>
        <v/>
      </c>
      <c r="AP1305" t="str">
        <f>IF(PLAYERIDMAP2[[#This Row],[POS]]="2B",MAX(AP$1:AP1304)+1,"")</f>
        <v/>
      </c>
      <c r="AQ1305" t="str">
        <f>IFERROR(INDEX(PLAYERIDMAP2[PLAYERNAME],MATCH(ROW()-ROW(AQ$1),SECONDBASE,0)),"")</f>
        <v/>
      </c>
      <c r="AR1305" t="str">
        <f>IF(PLAYERIDMAP2[[#This Row],[POS]]="3B",MAX(AR$1:AR1304)+1,"")</f>
        <v/>
      </c>
      <c r="AS1305" t="str">
        <f>IFERROR(INDEX(PLAYERIDMAP2[PLAYERNAME],MATCH(ROW()-ROW(AS$1),THIRDBASE,0)),"")</f>
        <v/>
      </c>
      <c r="AT1305">
        <f>IF(PLAYERIDMAP2[[#This Row],[POS]]="SS",MAX(AT$1:AT1304)+1,"")</f>
        <v>81</v>
      </c>
      <c r="AU1305" t="str">
        <f>IFERROR(INDEX(PLAYERIDMAP2[PLAYERNAME],MATCH(ROW()-ROW(AU$1),SHORTSTOP,0)),"")</f>
        <v/>
      </c>
      <c r="AV1305" t="str">
        <f>IF(PLAYERIDMAP2[[#This Row],[POS]]="OF",MAX(AV$1:AV1304)+1,"")</f>
        <v/>
      </c>
      <c r="AW1305" t="str">
        <f>IFERROR(INDEX(PLAYERIDMAP2[PLAYERNAME],MATCH(ROW()-ROW(AW$1),OUTFIELD,0)),"")</f>
        <v/>
      </c>
      <c r="AX1305">
        <f>IF(PLAYERIDMAP2[[#This Row],[POS]]&lt;&gt;"P",MAX(AX$1:AX1304)+1,"")</f>
        <v>690</v>
      </c>
      <c r="AY1305" t="str">
        <f>IFERROR(INDEX(PLAYERIDMAP2[PLAYERNAME],MATCH(ROW()-ROW(AY$1),HITTERS,0)),"")</f>
        <v/>
      </c>
      <c r="AZ1305" t="str">
        <f>IF(PLAYERIDMAP2[[#This Row],[POS]]="P",MAX(AZ$1:AZ1304)+1,"")</f>
        <v/>
      </c>
      <c r="BA1305" t="str">
        <f>IFERROR(INDEX(PLAYERIDMAP2[PLAYERNAME],MATCH(ROW()-ROW(BA$1),PITCHERS,0)),"")</f>
        <v/>
      </c>
    </row>
    <row r="1306" spans="1:53" x14ac:dyDescent="0.25">
      <c r="A1306" t="s">
        <v>15074</v>
      </c>
      <c r="B1306" t="s">
        <v>10863</v>
      </c>
      <c r="C1306" s="1">
        <v>31861</v>
      </c>
      <c r="D1306" t="s">
        <v>20221</v>
      </c>
      <c r="E1306" t="s">
        <v>20222</v>
      </c>
      <c r="F1306" t="s">
        <v>10997</v>
      </c>
      <c r="G1306" t="s">
        <v>16838</v>
      </c>
      <c r="H1306" t="s">
        <v>10988</v>
      </c>
      <c r="I1306" t="s">
        <v>20223</v>
      </c>
      <c r="J1306" t="s">
        <v>10863</v>
      </c>
      <c r="K1306">
        <v>547943</v>
      </c>
      <c r="L1306" t="s">
        <v>15075</v>
      </c>
      <c r="M1306">
        <v>2029433</v>
      </c>
      <c r="N1306" t="s">
        <v>10863</v>
      </c>
      <c r="O1306" t="s">
        <v>15076</v>
      </c>
      <c r="P1306" t="s">
        <v>15074</v>
      </c>
      <c r="Q1306">
        <v>9317</v>
      </c>
      <c r="R1306" t="s">
        <v>15077</v>
      </c>
      <c r="S1306">
        <v>32582</v>
      </c>
      <c r="T1306" t="s">
        <v>10863</v>
      </c>
      <c r="V1306" t="s">
        <v>15078</v>
      </c>
      <c r="W1306">
        <v>60787</v>
      </c>
      <c r="X1306">
        <v>9317</v>
      </c>
      <c r="Y1306" t="s">
        <v>15077</v>
      </c>
      <c r="AA1306" t="s">
        <v>5703</v>
      </c>
      <c r="AB1306" t="s">
        <v>10958</v>
      </c>
      <c r="AC1306" t="s">
        <v>10863</v>
      </c>
      <c r="AD1306" t="s">
        <v>15079</v>
      </c>
      <c r="AE1306">
        <v>10895</v>
      </c>
      <c r="AF1306" t="s">
        <v>10863</v>
      </c>
      <c r="AG1306">
        <v>37014</v>
      </c>
      <c r="AL1306" t="str">
        <f>IF(PLAYERIDMAP2[[#This Row],[POS]]="C",MAX(AL$1:AL1305)+1,"")</f>
        <v/>
      </c>
      <c r="AM1306" t="str">
        <f>IFERROR(INDEX(PLAYERIDMAP2[PLAYERNAME],MATCH(ROW()-ROW(AM$1),CATCHERS,0)),"")</f>
        <v/>
      </c>
      <c r="AN1306" t="str">
        <f>IF(PLAYERIDMAP2[[#This Row],[POS]]="1B",MAX(AN$1:AN1305)+1,"")</f>
        <v/>
      </c>
      <c r="AO1306" t="str">
        <f>IFERROR(INDEX(PLAYERIDMAP2[PLAYERNAME],MATCH(ROW()-ROW(AO$1),FIRSTBASE,0)),"")</f>
        <v/>
      </c>
      <c r="AP1306" t="str">
        <f>IF(PLAYERIDMAP2[[#This Row],[POS]]="2B",MAX(AP$1:AP1305)+1,"")</f>
        <v/>
      </c>
      <c r="AQ1306" t="str">
        <f>IFERROR(INDEX(PLAYERIDMAP2[PLAYERNAME],MATCH(ROW()-ROW(AQ$1),SECONDBASE,0)),"")</f>
        <v/>
      </c>
      <c r="AR1306" t="str">
        <f>IF(PLAYERIDMAP2[[#This Row],[POS]]="3B",MAX(AR$1:AR1305)+1,"")</f>
        <v/>
      </c>
      <c r="AS1306" t="str">
        <f>IFERROR(INDEX(PLAYERIDMAP2[PLAYERNAME],MATCH(ROW()-ROW(AS$1),THIRDBASE,0)),"")</f>
        <v/>
      </c>
      <c r="AT1306" t="str">
        <f>IF(PLAYERIDMAP2[[#This Row],[POS]]="SS",MAX(AT$1:AT1305)+1,"")</f>
        <v/>
      </c>
      <c r="AU1306" t="str">
        <f>IFERROR(INDEX(PLAYERIDMAP2[PLAYERNAME],MATCH(ROW()-ROW(AU$1),SHORTSTOP,0)),"")</f>
        <v/>
      </c>
      <c r="AV1306" t="str">
        <f>IF(PLAYERIDMAP2[[#This Row],[POS]]="OF",MAX(AV$1:AV1305)+1,"")</f>
        <v/>
      </c>
      <c r="AW1306" t="str">
        <f>IFERROR(INDEX(PLAYERIDMAP2[PLAYERNAME],MATCH(ROW()-ROW(AW$1),OUTFIELD,0)),"")</f>
        <v/>
      </c>
      <c r="AX1306" t="str">
        <f>IF(PLAYERIDMAP2[[#This Row],[POS]]&lt;&gt;"P",MAX(AX$1:AX1305)+1,"")</f>
        <v/>
      </c>
      <c r="AY1306" t="str">
        <f>IFERROR(INDEX(PLAYERIDMAP2[PLAYERNAME],MATCH(ROW()-ROW(AY$1),HITTERS,0)),"")</f>
        <v/>
      </c>
      <c r="AZ1306">
        <f>IF(PLAYERIDMAP2[[#This Row],[POS]]="P",MAX(AZ$1:AZ1305)+1,"")</f>
        <v>615</v>
      </c>
      <c r="BA1306" t="str">
        <f>IFERROR(INDEX(PLAYERIDMAP2[PLAYERNAME],MATCH(ROW()-ROW(BA$1),PITCHERS,0)),"")</f>
        <v/>
      </c>
    </row>
    <row r="1307" spans="1:53" x14ac:dyDescent="0.25">
      <c r="A1307" t="s">
        <v>15080</v>
      </c>
      <c r="B1307" t="s">
        <v>10795</v>
      </c>
      <c r="C1307" s="1">
        <v>31288</v>
      </c>
      <c r="D1307" t="s">
        <v>20453</v>
      </c>
      <c r="E1307" t="s">
        <v>20454</v>
      </c>
      <c r="F1307" t="s">
        <v>10992</v>
      </c>
      <c r="G1307" t="s">
        <v>14693</v>
      </c>
      <c r="H1307" t="s">
        <v>10988</v>
      </c>
      <c r="I1307" t="s">
        <v>20455</v>
      </c>
      <c r="J1307" t="s">
        <v>10795</v>
      </c>
      <c r="K1307">
        <v>519240</v>
      </c>
      <c r="L1307" t="s">
        <v>10795</v>
      </c>
      <c r="M1307">
        <v>1674412</v>
      </c>
      <c r="N1307" t="s">
        <v>10795</v>
      </c>
      <c r="O1307" t="s">
        <v>15081</v>
      </c>
      <c r="P1307" t="s">
        <v>15080</v>
      </c>
      <c r="Q1307">
        <v>8523</v>
      </c>
      <c r="R1307" t="s">
        <v>10795</v>
      </c>
      <c r="S1307">
        <v>30366</v>
      </c>
      <c r="T1307" t="s">
        <v>10795</v>
      </c>
      <c r="V1307" t="s">
        <v>15082</v>
      </c>
      <c r="W1307">
        <v>57529</v>
      </c>
      <c r="X1307">
        <v>8523</v>
      </c>
      <c r="Y1307" t="s">
        <v>10795</v>
      </c>
      <c r="Z1307" t="s">
        <v>15083</v>
      </c>
      <c r="AA1307" t="s">
        <v>10958</v>
      </c>
      <c r="AB1307" t="s">
        <v>10958</v>
      </c>
      <c r="AD1307" t="s">
        <v>15083</v>
      </c>
      <c r="AE1307">
        <v>9991</v>
      </c>
      <c r="AF1307" t="s">
        <v>10795</v>
      </c>
      <c r="AG1307">
        <v>5714</v>
      </c>
      <c r="AH1307" t="s">
        <v>10795</v>
      </c>
      <c r="AL1307" t="str">
        <f>IF(PLAYERIDMAP2[[#This Row],[POS]]="C",MAX(AL$1:AL1306)+1,"")</f>
        <v/>
      </c>
      <c r="AM1307" t="str">
        <f>IFERROR(INDEX(PLAYERIDMAP2[PLAYERNAME],MATCH(ROW()-ROW(AM$1),CATCHERS,0)),"")</f>
        <v/>
      </c>
      <c r="AN1307" t="str">
        <f>IF(PLAYERIDMAP2[[#This Row],[POS]]="1B",MAX(AN$1:AN1306)+1,"")</f>
        <v/>
      </c>
      <c r="AO1307" t="str">
        <f>IFERROR(INDEX(PLAYERIDMAP2[PLAYERNAME],MATCH(ROW()-ROW(AO$1),FIRSTBASE,0)),"")</f>
        <v/>
      </c>
      <c r="AP1307" t="str">
        <f>IF(PLAYERIDMAP2[[#This Row],[POS]]="2B",MAX(AP$1:AP1306)+1,"")</f>
        <v/>
      </c>
      <c r="AQ1307" t="str">
        <f>IFERROR(INDEX(PLAYERIDMAP2[PLAYERNAME],MATCH(ROW()-ROW(AQ$1),SECONDBASE,0)),"")</f>
        <v/>
      </c>
      <c r="AR1307" t="str">
        <f>IF(PLAYERIDMAP2[[#This Row],[POS]]="3B",MAX(AR$1:AR1306)+1,"")</f>
        <v/>
      </c>
      <c r="AS1307" t="str">
        <f>IFERROR(INDEX(PLAYERIDMAP2[PLAYERNAME],MATCH(ROW()-ROW(AS$1),THIRDBASE,0)),"")</f>
        <v/>
      </c>
      <c r="AT1307" t="str">
        <f>IF(PLAYERIDMAP2[[#This Row],[POS]]="SS",MAX(AT$1:AT1306)+1,"")</f>
        <v/>
      </c>
      <c r="AU1307" t="str">
        <f>IFERROR(INDEX(PLAYERIDMAP2[PLAYERNAME],MATCH(ROW()-ROW(AU$1),SHORTSTOP,0)),"")</f>
        <v/>
      </c>
      <c r="AV1307" t="str">
        <f>IF(PLAYERIDMAP2[[#This Row],[POS]]="OF",MAX(AV$1:AV1306)+1,"")</f>
        <v/>
      </c>
      <c r="AW1307" t="str">
        <f>IFERROR(INDEX(PLAYERIDMAP2[PLAYERNAME],MATCH(ROW()-ROW(AW$1),OUTFIELD,0)),"")</f>
        <v/>
      </c>
      <c r="AX1307" t="str">
        <f>IF(PLAYERIDMAP2[[#This Row],[POS]]&lt;&gt;"P",MAX(AX$1:AX1306)+1,"")</f>
        <v/>
      </c>
      <c r="AY1307" t="str">
        <f>IFERROR(INDEX(PLAYERIDMAP2[PLAYERNAME],MATCH(ROW()-ROW(AY$1),HITTERS,0)),"")</f>
        <v/>
      </c>
      <c r="AZ1307">
        <f>IF(PLAYERIDMAP2[[#This Row],[POS]]="P",MAX(AZ$1:AZ1306)+1,"")</f>
        <v>616</v>
      </c>
      <c r="BA1307" t="str">
        <f>IFERROR(INDEX(PLAYERIDMAP2[PLAYERNAME],MATCH(ROW()-ROW(BA$1),PITCHERS,0)),"")</f>
        <v/>
      </c>
    </row>
    <row r="1308" spans="1:53" x14ac:dyDescent="0.25">
      <c r="A1308" t="s">
        <v>15084</v>
      </c>
      <c r="B1308" t="s">
        <v>10496</v>
      </c>
      <c r="C1308" s="1">
        <v>29423</v>
      </c>
      <c r="D1308" t="s">
        <v>20154</v>
      </c>
      <c r="E1308" t="s">
        <v>20155</v>
      </c>
      <c r="F1308" t="s">
        <v>10987</v>
      </c>
      <c r="G1308" t="s">
        <v>14693</v>
      </c>
      <c r="H1308" t="s">
        <v>10988</v>
      </c>
      <c r="I1308" t="s">
        <v>20156</v>
      </c>
      <c r="J1308" t="s">
        <v>10496</v>
      </c>
      <c r="K1308">
        <v>282332</v>
      </c>
      <c r="L1308" t="s">
        <v>10496</v>
      </c>
      <c r="M1308">
        <v>174974</v>
      </c>
      <c r="N1308" t="s">
        <v>10496</v>
      </c>
      <c r="O1308" t="s">
        <v>15085</v>
      </c>
      <c r="P1308" t="s">
        <v>15084</v>
      </c>
      <c r="Q1308">
        <v>6603</v>
      </c>
      <c r="R1308" t="s">
        <v>10496</v>
      </c>
      <c r="S1308">
        <v>4553</v>
      </c>
      <c r="T1308" t="s">
        <v>10496</v>
      </c>
      <c r="V1308" t="s">
        <v>15086</v>
      </c>
      <c r="W1308">
        <v>1117</v>
      </c>
      <c r="X1308">
        <v>6603</v>
      </c>
      <c r="Y1308" t="s">
        <v>10496</v>
      </c>
      <c r="Z1308" t="s">
        <v>15087</v>
      </c>
      <c r="AA1308" t="s">
        <v>10958</v>
      </c>
      <c r="AB1308" t="s">
        <v>10958</v>
      </c>
      <c r="AC1308" t="s">
        <v>10496</v>
      </c>
      <c r="AD1308" t="s">
        <v>15087</v>
      </c>
      <c r="AE1308">
        <v>6400</v>
      </c>
      <c r="AF1308" t="s">
        <v>10496</v>
      </c>
      <c r="AG1308">
        <v>5547</v>
      </c>
      <c r="AH1308" t="s">
        <v>10496</v>
      </c>
      <c r="AL1308" t="str">
        <f>IF(PLAYERIDMAP2[[#This Row],[POS]]="C",MAX(AL$1:AL1307)+1,"")</f>
        <v/>
      </c>
      <c r="AM1308" t="str">
        <f>IFERROR(INDEX(PLAYERIDMAP2[PLAYERNAME],MATCH(ROW()-ROW(AM$1),CATCHERS,0)),"")</f>
        <v/>
      </c>
      <c r="AN1308" t="str">
        <f>IF(PLAYERIDMAP2[[#This Row],[POS]]="1B",MAX(AN$1:AN1307)+1,"")</f>
        <v/>
      </c>
      <c r="AO1308" t="str">
        <f>IFERROR(INDEX(PLAYERIDMAP2[PLAYERNAME],MATCH(ROW()-ROW(AO$1),FIRSTBASE,0)),"")</f>
        <v/>
      </c>
      <c r="AP1308" t="str">
        <f>IF(PLAYERIDMAP2[[#This Row],[POS]]="2B",MAX(AP$1:AP1307)+1,"")</f>
        <v/>
      </c>
      <c r="AQ1308" t="str">
        <f>IFERROR(INDEX(PLAYERIDMAP2[PLAYERNAME],MATCH(ROW()-ROW(AQ$1),SECONDBASE,0)),"")</f>
        <v/>
      </c>
      <c r="AR1308" t="str">
        <f>IF(PLAYERIDMAP2[[#This Row],[POS]]="3B",MAX(AR$1:AR1307)+1,"")</f>
        <v/>
      </c>
      <c r="AS1308" t="str">
        <f>IFERROR(INDEX(PLAYERIDMAP2[PLAYERNAME],MATCH(ROW()-ROW(AS$1),THIRDBASE,0)),"")</f>
        <v/>
      </c>
      <c r="AT1308" t="str">
        <f>IF(PLAYERIDMAP2[[#This Row],[POS]]="SS",MAX(AT$1:AT1307)+1,"")</f>
        <v/>
      </c>
      <c r="AU1308" t="str">
        <f>IFERROR(INDEX(PLAYERIDMAP2[PLAYERNAME],MATCH(ROW()-ROW(AU$1),SHORTSTOP,0)),"")</f>
        <v/>
      </c>
      <c r="AV1308" t="str">
        <f>IF(PLAYERIDMAP2[[#This Row],[POS]]="OF",MAX(AV$1:AV1307)+1,"")</f>
        <v/>
      </c>
      <c r="AW1308" t="str">
        <f>IFERROR(INDEX(PLAYERIDMAP2[PLAYERNAME],MATCH(ROW()-ROW(AW$1),OUTFIELD,0)),"")</f>
        <v/>
      </c>
      <c r="AX1308" t="str">
        <f>IF(PLAYERIDMAP2[[#This Row],[POS]]&lt;&gt;"P",MAX(AX$1:AX1307)+1,"")</f>
        <v/>
      </c>
      <c r="AY1308" t="str">
        <f>IFERROR(INDEX(PLAYERIDMAP2[PLAYERNAME],MATCH(ROW()-ROW(AY$1),HITTERS,0)),"")</f>
        <v/>
      </c>
      <c r="AZ1308">
        <f>IF(PLAYERIDMAP2[[#This Row],[POS]]="P",MAX(AZ$1:AZ1307)+1,"")</f>
        <v>617</v>
      </c>
      <c r="BA1308" t="str">
        <f>IFERROR(INDEX(PLAYERIDMAP2[PLAYERNAME],MATCH(ROW()-ROW(BA$1),PITCHERS,0)),"")</f>
        <v/>
      </c>
    </row>
    <row r="1309" spans="1:53" x14ac:dyDescent="0.25">
      <c r="A1309" t="s">
        <v>15088</v>
      </c>
      <c r="B1309" t="s">
        <v>15089</v>
      </c>
      <c r="C1309" s="1">
        <v>25613</v>
      </c>
      <c r="D1309" t="s">
        <v>19127</v>
      </c>
      <c r="E1309" t="s">
        <v>19128</v>
      </c>
      <c r="F1309" t="s">
        <v>11016</v>
      </c>
      <c r="G1309" t="s">
        <v>11016</v>
      </c>
      <c r="H1309" t="s">
        <v>10988</v>
      </c>
      <c r="I1309" t="s">
        <v>19129</v>
      </c>
      <c r="K1309">
        <v>493416</v>
      </c>
      <c r="M1309">
        <v>594597</v>
      </c>
      <c r="N1309" t="s">
        <v>15089</v>
      </c>
      <c r="O1309" t="s">
        <v>16288</v>
      </c>
      <c r="P1309" t="s">
        <v>15088</v>
      </c>
      <c r="S1309">
        <v>6498</v>
      </c>
      <c r="T1309" t="s">
        <v>15089</v>
      </c>
      <c r="V1309" t="s">
        <v>16289</v>
      </c>
      <c r="W1309">
        <v>42212</v>
      </c>
      <c r="AA1309" t="s">
        <v>10958</v>
      </c>
      <c r="AB1309" t="s">
        <v>5703</v>
      </c>
      <c r="AD1309" t="s">
        <v>16731</v>
      </c>
      <c r="AL1309" t="str">
        <f>IF(PLAYERIDMAP2[[#This Row],[POS]]="C",MAX(AL$1:AL1308)+1,"")</f>
        <v/>
      </c>
      <c r="AM1309" t="str">
        <f>IFERROR(INDEX(PLAYERIDMAP2[PLAYERNAME],MATCH(ROW()-ROW(AM$1),CATCHERS,0)),"")</f>
        <v/>
      </c>
      <c r="AN1309" t="str">
        <f>IF(PLAYERIDMAP2[[#This Row],[POS]]="1B",MAX(AN$1:AN1308)+1,"")</f>
        <v/>
      </c>
      <c r="AO1309" t="str">
        <f>IFERROR(INDEX(PLAYERIDMAP2[PLAYERNAME],MATCH(ROW()-ROW(AO$1),FIRSTBASE,0)),"")</f>
        <v/>
      </c>
      <c r="AP1309" t="str">
        <f>IF(PLAYERIDMAP2[[#This Row],[POS]]="2B",MAX(AP$1:AP1308)+1,"")</f>
        <v/>
      </c>
      <c r="AQ1309" t="str">
        <f>IFERROR(INDEX(PLAYERIDMAP2[PLAYERNAME],MATCH(ROW()-ROW(AQ$1),SECONDBASE,0)),"")</f>
        <v/>
      </c>
      <c r="AR1309" t="str">
        <f>IF(PLAYERIDMAP2[[#This Row],[POS]]="3B",MAX(AR$1:AR1308)+1,"")</f>
        <v/>
      </c>
      <c r="AS1309" t="str">
        <f>IFERROR(INDEX(PLAYERIDMAP2[PLAYERNAME],MATCH(ROW()-ROW(AS$1),THIRDBASE,0)),"")</f>
        <v/>
      </c>
      <c r="AT1309" t="str">
        <f>IF(PLAYERIDMAP2[[#This Row],[POS]]="SS",MAX(AT$1:AT1308)+1,"")</f>
        <v/>
      </c>
      <c r="AU1309" t="str">
        <f>IFERROR(INDEX(PLAYERIDMAP2[PLAYERNAME],MATCH(ROW()-ROW(AU$1),SHORTSTOP,0)),"")</f>
        <v/>
      </c>
      <c r="AV1309" t="str">
        <f>IF(PLAYERIDMAP2[[#This Row],[POS]]="OF",MAX(AV$1:AV1308)+1,"")</f>
        <v/>
      </c>
      <c r="AW1309" t="str">
        <f>IFERROR(INDEX(PLAYERIDMAP2[PLAYERNAME],MATCH(ROW()-ROW(AW$1),OUTFIELD,0)),"")</f>
        <v/>
      </c>
      <c r="AX1309" t="str">
        <f>IF(PLAYERIDMAP2[[#This Row],[POS]]&lt;&gt;"P",MAX(AX$1:AX1308)+1,"")</f>
        <v/>
      </c>
      <c r="AY1309" t="str">
        <f>IFERROR(INDEX(PLAYERIDMAP2[PLAYERNAME],MATCH(ROW()-ROW(AY$1),HITTERS,0)),"")</f>
        <v/>
      </c>
      <c r="AZ1309">
        <f>IF(PLAYERIDMAP2[[#This Row],[POS]]="P",MAX(AZ$1:AZ1308)+1,"")</f>
        <v>618</v>
      </c>
      <c r="BA1309" t="str">
        <f>IFERROR(INDEX(PLAYERIDMAP2[PLAYERNAME],MATCH(ROW()-ROW(BA$1),PITCHERS,0)),"")</f>
        <v/>
      </c>
    </row>
    <row r="1310" spans="1:53" x14ac:dyDescent="0.25">
      <c r="A1310" t="s">
        <v>17716</v>
      </c>
      <c r="B1310" t="s">
        <v>5105</v>
      </c>
      <c r="C1310" s="1">
        <v>32709</v>
      </c>
      <c r="D1310" t="s">
        <v>16922</v>
      </c>
      <c r="E1310" t="s">
        <v>17717</v>
      </c>
      <c r="F1310" t="s">
        <v>11002</v>
      </c>
      <c r="G1310" t="s">
        <v>14693</v>
      </c>
      <c r="H1310" t="s">
        <v>5705</v>
      </c>
      <c r="I1310" t="s">
        <v>17718</v>
      </c>
      <c r="J1310" t="s">
        <v>5105</v>
      </c>
      <c r="K1310">
        <v>573135</v>
      </c>
      <c r="L1310" t="s">
        <v>5105</v>
      </c>
      <c r="M1310">
        <v>1804103</v>
      </c>
      <c r="N1310" t="s">
        <v>5105</v>
      </c>
      <c r="P1310" t="s">
        <v>17716</v>
      </c>
      <c r="Q1310">
        <v>10026</v>
      </c>
      <c r="R1310" t="s">
        <v>5105</v>
      </c>
      <c r="S1310">
        <v>31190</v>
      </c>
      <c r="T1310" t="s">
        <v>5105</v>
      </c>
      <c r="W1310">
        <v>66662</v>
      </c>
      <c r="X1310">
        <v>10026</v>
      </c>
      <c r="Y1310" t="s">
        <v>5105</v>
      </c>
      <c r="Z1310" t="s">
        <v>17719</v>
      </c>
      <c r="AA1310" t="s">
        <v>5703</v>
      </c>
      <c r="AB1310" t="s">
        <v>5703</v>
      </c>
      <c r="AD1310" t="s">
        <v>17719</v>
      </c>
      <c r="AL1310" t="str">
        <f>IF(PLAYERIDMAP2[[#This Row],[POS]]="C",MAX(AL$1:AL1309)+1,"")</f>
        <v/>
      </c>
      <c r="AM1310" t="str">
        <f>IFERROR(INDEX(PLAYERIDMAP2[PLAYERNAME],MATCH(ROW()-ROW(AM$1),CATCHERS,0)),"")</f>
        <v/>
      </c>
      <c r="AN1310" t="str">
        <f>IF(PLAYERIDMAP2[[#This Row],[POS]]="1B",MAX(AN$1:AN1309)+1,"")</f>
        <v/>
      </c>
      <c r="AO1310" t="str">
        <f>IFERROR(INDEX(PLAYERIDMAP2[PLAYERNAME],MATCH(ROW()-ROW(AO$1),FIRSTBASE,0)),"")</f>
        <v/>
      </c>
      <c r="AP1310" t="str">
        <f>IF(PLAYERIDMAP2[[#This Row],[POS]]="2B",MAX(AP$1:AP1309)+1,"")</f>
        <v/>
      </c>
      <c r="AQ1310" t="str">
        <f>IFERROR(INDEX(PLAYERIDMAP2[PLAYERNAME],MATCH(ROW()-ROW(AQ$1),SECONDBASE,0)),"")</f>
        <v/>
      </c>
      <c r="AR1310">
        <f>IF(PLAYERIDMAP2[[#This Row],[POS]]="3B",MAX(AR$1:AR1309)+1,"")</f>
        <v>77</v>
      </c>
      <c r="AS1310" t="str">
        <f>IFERROR(INDEX(PLAYERIDMAP2[PLAYERNAME],MATCH(ROW()-ROW(AS$1),THIRDBASE,0)),"")</f>
        <v/>
      </c>
      <c r="AT1310" t="str">
        <f>IF(PLAYERIDMAP2[[#This Row],[POS]]="SS",MAX(AT$1:AT1309)+1,"")</f>
        <v/>
      </c>
      <c r="AU1310" t="str">
        <f>IFERROR(INDEX(PLAYERIDMAP2[PLAYERNAME],MATCH(ROW()-ROW(AU$1),SHORTSTOP,0)),"")</f>
        <v/>
      </c>
      <c r="AV1310" t="str">
        <f>IF(PLAYERIDMAP2[[#This Row],[POS]]="OF",MAX(AV$1:AV1309)+1,"")</f>
        <v/>
      </c>
      <c r="AW1310" t="str">
        <f>IFERROR(INDEX(PLAYERIDMAP2[PLAYERNAME],MATCH(ROW()-ROW(AW$1),OUTFIELD,0)),"")</f>
        <v/>
      </c>
      <c r="AX1310">
        <f>IF(PLAYERIDMAP2[[#This Row],[POS]]&lt;&gt;"P",MAX(AX$1:AX1309)+1,"")</f>
        <v>691</v>
      </c>
      <c r="AY1310" t="str">
        <f>IFERROR(INDEX(PLAYERIDMAP2[PLAYERNAME],MATCH(ROW()-ROW(AY$1),HITTERS,0)),"")</f>
        <v/>
      </c>
      <c r="AZ1310" t="str">
        <f>IF(PLAYERIDMAP2[[#This Row],[POS]]="P",MAX(AZ$1:AZ1309)+1,"")</f>
        <v/>
      </c>
      <c r="BA1310" t="str">
        <f>IFERROR(INDEX(PLAYERIDMAP2[PLAYERNAME],MATCH(ROW()-ROW(BA$1),PITCHERS,0)),"")</f>
        <v/>
      </c>
    </row>
    <row r="1311" spans="1:53" x14ac:dyDescent="0.25">
      <c r="A1311" t="s">
        <v>15090</v>
      </c>
      <c r="B1311" t="s">
        <v>10601</v>
      </c>
      <c r="C1311" s="1">
        <v>31197</v>
      </c>
      <c r="D1311" t="s">
        <v>17240</v>
      </c>
      <c r="E1311" t="s">
        <v>18520</v>
      </c>
      <c r="F1311" t="s">
        <v>11087</v>
      </c>
      <c r="G1311" t="s">
        <v>14693</v>
      </c>
      <c r="H1311" t="s">
        <v>10988</v>
      </c>
      <c r="I1311" t="s">
        <v>18521</v>
      </c>
      <c r="J1311" t="s">
        <v>10601</v>
      </c>
      <c r="K1311">
        <v>477569</v>
      </c>
      <c r="L1311" t="s">
        <v>10601</v>
      </c>
      <c r="M1311">
        <v>1661513</v>
      </c>
      <c r="N1311" t="s">
        <v>10601</v>
      </c>
      <c r="O1311" t="s">
        <v>15091</v>
      </c>
      <c r="P1311" t="s">
        <v>15090</v>
      </c>
      <c r="Q1311">
        <v>8739</v>
      </c>
      <c r="R1311" t="s">
        <v>10601</v>
      </c>
      <c r="S1311">
        <v>30650</v>
      </c>
      <c r="T1311" t="s">
        <v>10601</v>
      </c>
      <c r="V1311" t="s">
        <v>15092</v>
      </c>
      <c r="W1311">
        <v>48858</v>
      </c>
      <c r="X1311">
        <v>8739</v>
      </c>
      <c r="Y1311" t="s">
        <v>10601</v>
      </c>
      <c r="Z1311" t="s">
        <v>15093</v>
      </c>
      <c r="AA1311" t="s">
        <v>5703</v>
      </c>
      <c r="AB1311" t="s">
        <v>5703</v>
      </c>
      <c r="AD1311" t="s">
        <v>15093</v>
      </c>
      <c r="AE1311">
        <v>10611</v>
      </c>
      <c r="AF1311" t="s">
        <v>10601</v>
      </c>
      <c r="AG1311">
        <v>12256</v>
      </c>
      <c r="AH1311" t="s">
        <v>10601</v>
      </c>
      <c r="AL1311" t="str">
        <f>IF(PLAYERIDMAP2[[#This Row],[POS]]="C",MAX(AL$1:AL1310)+1,"")</f>
        <v/>
      </c>
      <c r="AM1311" t="str">
        <f>IFERROR(INDEX(PLAYERIDMAP2[PLAYERNAME],MATCH(ROW()-ROW(AM$1),CATCHERS,0)),"")</f>
        <v/>
      </c>
      <c r="AN1311" t="str">
        <f>IF(PLAYERIDMAP2[[#This Row],[POS]]="1B",MAX(AN$1:AN1310)+1,"")</f>
        <v/>
      </c>
      <c r="AO1311" t="str">
        <f>IFERROR(INDEX(PLAYERIDMAP2[PLAYERNAME],MATCH(ROW()-ROW(AO$1),FIRSTBASE,0)),"")</f>
        <v/>
      </c>
      <c r="AP1311" t="str">
        <f>IF(PLAYERIDMAP2[[#This Row],[POS]]="2B",MAX(AP$1:AP1310)+1,"")</f>
        <v/>
      </c>
      <c r="AQ1311" t="str">
        <f>IFERROR(INDEX(PLAYERIDMAP2[PLAYERNAME],MATCH(ROW()-ROW(AQ$1),SECONDBASE,0)),"")</f>
        <v/>
      </c>
      <c r="AR1311" t="str">
        <f>IF(PLAYERIDMAP2[[#This Row],[POS]]="3B",MAX(AR$1:AR1310)+1,"")</f>
        <v/>
      </c>
      <c r="AS1311" t="str">
        <f>IFERROR(INDEX(PLAYERIDMAP2[PLAYERNAME],MATCH(ROW()-ROW(AS$1),THIRDBASE,0)),"")</f>
        <v/>
      </c>
      <c r="AT1311" t="str">
        <f>IF(PLAYERIDMAP2[[#This Row],[POS]]="SS",MAX(AT$1:AT1310)+1,"")</f>
        <v/>
      </c>
      <c r="AU1311" t="str">
        <f>IFERROR(INDEX(PLAYERIDMAP2[PLAYERNAME],MATCH(ROW()-ROW(AU$1),SHORTSTOP,0)),"")</f>
        <v/>
      </c>
      <c r="AV1311" t="str">
        <f>IF(PLAYERIDMAP2[[#This Row],[POS]]="OF",MAX(AV$1:AV1310)+1,"")</f>
        <v/>
      </c>
      <c r="AW1311" t="str">
        <f>IFERROR(INDEX(PLAYERIDMAP2[PLAYERNAME],MATCH(ROW()-ROW(AW$1),OUTFIELD,0)),"")</f>
        <v/>
      </c>
      <c r="AX1311" t="str">
        <f>IF(PLAYERIDMAP2[[#This Row],[POS]]&lt;&gt;"P",MAX(AX$1:AX1310)+1,"")</f>
        <v/>
      </c>
      <c r="AY1311" t="str">
        <f>IFERROR(INDEX(PLAYERIDMAP2[PLAYERNAME],MATCH(ROW()-ROW(AY$1),HITTERS,0)),"")</f>
        <v/>
      </c>
      <c r="AZ1311">
        <f>IF(PLAYERIDMAP2[[#This Row],[POS]]="P",MAX(AZ$1:AZ1310)+1,"")</f>
        <v>619</v>
      </c>
      <c r="BA1311" t="str">
        <f>IFERROR(INDEX(PLAYERIDMAP2[PLAYERNAME],MATCH(ROW()-ROW(BA$1),PITCHERS,0)),"")</f>
        <v/>
      </c>
    </row>
    <row r="1312" spans="1:53" x14ac:dyDescent="0.25">
      <c r="A1312" t="s">
        <v>15094</v>
      </c>
      <c r="B1312" t="s">
        <v>10673</v>
      </c>
      <c r="C1312" s="1">
        <v>32884</v>
      </c>
      <c r="D1312" t="s">
        <v>17098</v>
      </c>
      <c r="E1312" t="s">
        <v>18905</v>
      </c>
      <c r="F1312" t="s">
        <v>11057</v>
      </c>
      <c r="G1312" t="s">
        <v>14693</v>
      </c>
      <c r="H1312" t="s">
        <v>10988</v>
      </c>
      <c r="I1312" t="s">
        <v>18906</v>
      </c>
      <c r="J1312" t="s">
        <v>10673</v>
      </c>
      <c r="K1312">
        <v>517593</v>
      </c>
      <c r="L1312" t="s">
        <v>10673</v>
      </c>
      <c r="M1312">
        <v>1915129</v>
      </c>
      <c r="N1312" t="s">
        <v>10673</v>
      </c>
      <c r="O1312" t="s">
        <v>15095</v>
      </c>
      <c r="P1312" t="s">
        <v>15094</v>
      </c>
      <c r="Q1312">
        <v>9456</v>
      </c>
      <c r="R1312" t="s">
        <v>10673</v>
      </c>
      <c r="S1312">
        <v>32095</v>
      </c>
      <c r="T1312" t="s">
        <v>10673</v>
      </c>
      <c r="V1312" t="s">
        <v>15096</v>
      </c>
      <c r="W1312">
        <v>56723</v>
      </c>
      <c r="X1312">
        <v>9456</v>
      </c>
      <c r="Y1312" t="s">
        <v>10673</v>
      </c>
      <c r="Z1312" t="s">
        <v>15097</v>
      </c>
      <c r="AA1312" t="s">
        <v>10958</v>
      </c>
      <c r="AB1312" t="s">
        <v>5703</v>
      </c>
      <c r="AC1312" t="s">
        <v>10673</v>
      </c>
      <c r="AD1312" t="s">
        <v>15097</v>
      </c>
      <c r="AE1312">
        <v>12347</v>
      </c>
      <c r="AF1312" t="s">
        <v>10673</v>
      </c>
      <c r="AG1312">
        <v>21118</v>
      </c>
      <c r="AH1312" t="s">
        <v>10673</v>
      </c>
      <c r="AL1312" t="str">
        <f>IF(PLAYERIDMAP2[[#This Row],[POS]]="C",MAX(AL$1:AL1311)+1,"")</f>
        <v/>
      </c>
      <c r="AM1312" t="str">
        <f>IFERROR(INDEX(PLAYERIDMAP2[PLAYERNAME],MATCH(ROW()-ROW(AM$1),CATCHERS,0)),"")</f>
        <v/>
      </c>
      <c r="AN1312" t="str">
        <f>IF(PLAYERIDMAP2[[#This Row],[POS]]="1B",MAX(AN$1:AN1311)+1,"")</f>
        <v/>
      </c>
      <c r="AO1312" t="str">
        <f>IFERROR(INDEX(PLAYERIDMAP2[PLAYERNAME],MATCH(ROW()-ROW(AO$1),FIRSTBASE,0)),"")</f>
        <v/>
      </c>
      <c r="AP1312" t="str">
        <f>IF(PLAYERIDMAP2[[#This Row],[POS]]="2B",MAX(AP$1:AP1311)+1,"")</f>
        <v/>
      </c>
      <c r="AQ1312" t="str">
        <f>IFERROR(INDEX(PLAYERIDMAP2[PLAYERNAME],MATCH(ROW()-ROW(AQ$1),SECONDBASE,0)),"")</f>
        <v/>
      </c>
      <c r="AR1312" t="str">
        <f>IF(PLAYERIDMAP2[[#This Row],[POS]]="3B",MAX(AR$1:AR1311)+1,"")</f>
        <v/>
      </c>
      <c r="AS1312" t="str">
        <f>IFERROR(INDEX(PLAYERIDMAP2[PLAYERNAME],MATCH(ROW()-ROW(AS$1),THIRDBASE,0)),"")</f>
        <v/>
      </c>
      <c r="AT1312" t="str">
        <f>IF(PLAYERIDMAP2[[#This Row],[POS]]="SS",MAX(AT$1:AT1311)+1,"")</f>
        <v/>
      </c>
      <c r="AU1312" t="str">
        <f>IFERROR(INDEX(PLAYERIDMAP2[PLAYERNAME],MATCH(ROW()-ROW(AU$1),SHORTSTOP,0)),"")</f>
        <v/>
      </c>
      <c r="AV1312" t="str">
        <f>IF(PLAYERIDMAP2[[#This Row],[POS]]="OF",MAX(AV$1:AV1311)+1,"")</f>
        <v/>
      </c>
      <c r="AW1312" t="str">
        <f>IFERROR(INDEX(PLAYERIDMAP2[PLAYERNAME],MATCH(ROW()-ROW(AW$1),OUTFIELD,0)),"")</f>
        <v/>
      </c>
      <c r="AX1312" t="str">
        <f>IF(PLAYERIDMAP2[[#This Row],[POS]]&lt;&gt;"P",MAX(AX$1:AX1311)+1,"")</f>
        <v/>
      </c>
      <c r="AY1312" t="str">
        <f>IFERROR(INDEX(PLAYERIDMAP2[PLAYERNAME],MATCH(ROW()-ROW(AY$1),HITTERS,0)),"")</f>
        <v/>
      </c>
      <c r="AZ1312">
        <f>IF(PLAYERIDMAP2[[#This Row],[POS]]="P",MAX(AZ$1:AZ1311)+1,"")</f>
        <v>620</v>
      </c>
      <c r="BA1312" t="str">
        <f>IFERROR(INDEX(PLAYERIDMAP2[PLAYERNAME],MATCH(ROW()-ROW(BA$1),PITCHERS,0)),"")</f>
        <v/>
      </c>
    </row>
    <row r="1313" spans="1:53" x14ac:dyDescent="0.25">
      <c r="A1313" t="s">
        <v>15098</v>
      </c>
      <c r="B1313" t="s">
        <v>10917</v>
      </c>
      <c r="C1313" s="1">
        <v>32597</v>
      </c>
      <c r="D1313" t="s">
        <v>16985</v>
      </c>
      <c r="E1313" t="s">
        <v>20343</v>
      </c>
      <c r="F1313" t="s">
        <v>11002</v>
      </c>
      <c r="G1313" t="s">
        <v>14693</v>
      </c>
      <c r="H1313" t="s">
        <v>10988</v>
      </c>
      <c r="I1313" t="s">
        <v>20344</v>
      </c>
      <c r="J1313" t="s">
        <v>10917</v>
      </c>
      <c r="K1313">
        <v>519242</v>
      </c>
      <c r="L1313" t="s">
        <v>10917</v>
      </c>
      <c r="M1313">
        <v>1762602</v>
      </c>
      <c r="N1313" t="s">
        <v>10917</v>
      </c>
      <c r="O1313" t="s">
        <v>15099</v>
      </c>
      <c r="P1313" t="s">
        <v>15098</v>
      </c>
      <c r="Q1313">
        <v>8780</v>
      </c>
      <c r="R1313" t="s">
        <v>10917</v>
      </c>
      <c r="S1313">
        <v>30948</v>
      </c>
      <c r="T1313" t="s">
        <v>10917</v>
      </c>
      <c r="V1313" t="s">
        <v>15100</v>
      </c>
      <c r="W1313">
        <v>65751</v>
      </c>
      <c r="X1313">
        <v>8780</v>
      </c>
      <c r="Y1313" t="s">
        <v>10917</v>
      </c>
      <c r="Z1313" t="s">
        <v>15101</v>
      </c>
      <c r="AA1313" t="s">
        <v>10958</v>
      </c>
      <c r="AB1313" t="s">
        <v>10958</v>
      </c>
      <c r="AC1313" t="s">
        <v>10917</v>
      </c>
      <c r="AD1313" t="s">
        <v>15101</v>
      </c>
      <c r="AE1313">
        <v>11438</v>
      </c>
      <c r="AF1313" t="s">
        <v>10917</v>
      </c>
      <c r="AG1313">
        <v>12477</v>
      </c>
      <c r="AH1313" t="s">
        <v>10917</v>
      </c>
      <c r="AL1313" t="str">
        <f>IF(PLAYERIDMAP2[[#This Row],[POS]]="C",MAX(AL$1:AL1312)+1,"")</f>
        <v/>
      </c>
      <c r="AM1313" t="str">
        <f>IFERROR(INDEX(PLAYERIDMAP2[PLAYERNAME],MATCH(ROW()-ROW(AM$1),CATCHERS,0)),"")</f>
        <v/>
      </c>
      <c r="AN1313" t="str">
        <f>IF(PLAYERIDMAP2[[#This Row],[POS]]="1B",MAX(AN$1:AN1312)+1,"")</f>
        <v/>
      </c>
      <c r="AO1313" t="str">
        <f>IFERROR(INDEX(PLAYERIDMAP2[PLAYERNAME],MATCH(ROW()-ROW(AO$1),FIRSTBASE,0)),"")</f>
        <v/>
      </c>
      <c r="AP1313" t="str">
        <f>IF(PLAYERIDMAP2[[#This Row],[POS]]="2B",MAX(AP$1:AP1312)+1,"")</f>
        <v/>
      </c>
      <c r="AQ1313" t="str">
        <f>IFERROR(INDEX(PLAYERIDMAP2[PLAYERNAME],MATCH(ROW()-ROW(AQ$1),SECONDBASE,0)),"")</f>
        <v/>
      </c>
      <c r="AR1313" t="str">
        <f>IF(PLAYERIDMAP2[[#This Row],[POS]]="3B",MAX(AR$1:AR1312)+1,"")</f>
        <v/>
      </c>
      <c r="AS1313" t="str">
        <f>IFERROR(INDEX(PLAYERIDMAP2[PLAYERNAME],MATCH(ROW()-ROW(AS$1),THIRDBASE,0)),"")</f>
        <v/>
      </c>
      <c r="AT1313" t="str">
        <f>IF(PLAYERIDMAP2[[#This Row],[POS]]="SS",MAX(AT$1:AT1312)+1,"")</f>
        <v/>
      </c>
      <c r="AU1313" t="str">
        <f>IFERROR(INDEX(PLAYERIDMAP2[PLAYERNAME],MATCH(ROW()-ROW(AU$1),SHORTSTOP,0)),"")</f>
        <v/>
      </c>
      <c r="AV1313" t="str">
        <f>IF(PLAYERIDMAP2[[#This Row],[POS]]="OF",MAX(AV$1:AV1312)+1,"")</f>
        <v/>
      </c>
      <c r="AW1313" t="str">
        <f>IFERROR(INDEX(PLAYERIDMAP2[PLAYERNAME],MATCH(ROW()-ROW(AW$1),OUTFIELD,0)),"")</f>
        <v/>
      </c>
      <c r="AX1313" t="str">
        <f>IF(PLAYERIDMAP2[[#This Row],[POS]]&lt;&gt;"P",MAX(AX$1:AX1312)+1,"")</f>
        <v/>
      </c>
      <c r="AY1313" t="str">
        <f>IFERROR(INDEX(PLAYERIDMAP2[PLAYERNAME],MATCH(ROW()-ROW(AY$1),HITTERS,0)),"")</f>
        <v/>
      </c>
      <c r="AZ1313">
        <f>IF(PLAYERIDMAP2[[#This Row],[POS]]="P",MAX(AZ$1:AZ1312)+1,"")</f>
        <v>621</v>
      </c>
      <c r="BA1313" t="str">
        <f>IFERROR(INDEX(PLAYERIDMAP2[PLAYERNAME],MATCH(ROW()-ROW(BA$1),PITCHERS,0)),"")</f>
        <v/>
      </c>
    </row>
    <row r="1314" spans="1:53" x14ac:dyDescent="0.25">
      <c r="A1314" t="s">
        <v>15102</v>
      </c>
      <c r="B1314" t="s">
        <v>5201</v>
      </c>
      <c r="C1314" s="1">
        <v>31169</v>
      </c>
      <c r="D1314" t="s">
        <v>18462</v>
      </c>
      <c r="E1314" t="s">
        <v>15103</v>
      </c>
      <c r="F1314" t="s">
        <v>11048</v>
      </c>
      <c r="G1314" t="s">
        <v>14693</v>
      </c>
      <c r="H1314" t="s">
        <v>11110</v>
      </c>
      <c r="I1314" t="s">
        <v>19353</v>
      </c>
      <c r="J1314" t="s">
        <v>5201</v>
      </c>
      <c r="K1314">
        <v>457454</v>
      </c>
      <c r="L1314" t="s">
        <v>5201</v>
      </c>
      <c r="M1314">
        <v>584807</v>
      </c>
      <c r="N1314" t="s">
        <v>5201</v>
      </c>
      <c r="O1314" t="s">
        <v>15104</v>
      </c>
      <c r="P1314" t="s">
        <v>15102</v>
      </c>
      <c r="Q1314">
        <v>7939</v>
      </c>
      <c r="R1314" t="s">
        <v>5201</v>
      </c>
      <c r="S1314">
        <v>28663</v>
      </c>
      <c r="T1314" t="s">
        <v>5201</v>
      </c>
      <c r="U1314" t="s">
        <v>5201</v>
      </c>
      <c r="V1314" t="s">
        <v>15105</v>
      </c>
      <c r="W1314">
        <v>46714</v>
      </c>
      <c r="X1314">
        <v>7939</v>
      </c>
      <c r="Y1314" t="s">
        <v>5201</v>
      </c>
      <c r="Z1314" t="s">
        <v>15106</v>
      </c>
      <c r="AA1314" t="s">
        <v>11011</v>
      </c>
      <c r="AB1314" t="s">
        <v>5703</v>
      </c>
      <c r="AC1314" t="s">
        <v>5201</v>
      </c>
      <c r="AD1314" t="s">
        <v>15106</v>
      </c>
      <c r="AE1314">
        <v>7941</v>
      </c>
      <c r="AF1314" t="s">
        <v>5201</v>
      </c>
      <c r="AG1314">
        <v>5357</v>
      </c>
      <c r="AH1314" t="s">
        <v>5201</v>
      </c>
      <c r="AL1314">
        <f>IF(PLAYERIDMAP2[[#This Row],[POS]]="C",MAX(AL$1:AL1313)+1,"")</f>
        <v>97</v>
      </c>
      <c r="AM1314" t="str">
        <f>IFERROR(INDEX(PLAYERIDMAP2[PLAYERNAME],MATCH(ROW()-ROW(AM$1),CATCHERS,0)),"")</f>
        <v/>
      </c>
      <c r="AN1314" t="str">
        <f>IF(PLAYERIDMAP2[[#This Row],[POS]]="1B",MAX(AN$1:AN1313)+1,"")</f>
        <v/>
      </c>
      <c r="AO1314" t="str">
        <f>IFERROR(INDEX(PLAYERIDMAP2[PLAYERNAME],MATCH(ROW()-ROW(AO$1),FIRSTBASE,0)),"")</f>
        <v/>
      </c>
      <c r="AP1314" t="str">
        <f>IF(PLAYERIDMAP2[[#This Row],[POS]]="2B",MAX(AP$1:AP1313)+1,"")</f>
        <v/>
      </c>
      <c r="AQ1314" t="str">
        <f>IFERROR(INDEX(PLAYERIDMAP2[PLAYERNAME],MATCH(ROW()-ROW(AQ$1),SECONDBASE,0)),"")</f>
        <v/>
      </c>
      <c r="AR1314" t="str">
        <f>IF(PLAYERIDMAP2[[#This Row],[POS]]="3B",MAX(AR$1:AR1313)+1,"")</f>
        <v/>
      </c>
      <c r="AS1314" t="str">
        <f>IFERROR(INDEX(PLAYERIDMAP2[PLAYERNAME],MATCH(ROW()-ROW(AS$1),THIRDBASE,0)),"")</f>
        <v/>
      </c>
      <c r="AT1314" t="str">
        <f>IF(PLAYERIDMAP2[[#This Row],[POS]]="SS",MAX(AT$1:AT1313)+1,"")</f>
        <v/>
      </c>
      <c r="AU1314" t="str">
        <f>IFERROR(INDEX(PLAYERIDMAP2[PLAYERNAME],MATCH(ROW()-ROW(AU$1),SHORTSTOP,0)),"")</f>
        <v/>
      </c>
      <c r="AV1314" t="str">
        <f>IF(PLAYERIDMAP2[[#This Row],[POS]]="OF",MAX(AV$1:AV1313)+1,"")</f>
        <v/>
      </c>
      <c r="AW1314" t="str">
        <f>IFERROR(INDEX(PLAYERIDMAP2[PLAYERNAME],MATCH(ROW()-ROW(AW$1),OUTFIELD,0)),"")</f>
        <v/>
      </c>
      <c r="AX1314">
        <f>IF(PLAYERIDMAP2[[#This Row],[POS]]&lt;&gt;"P",MAX(AX$1:AX1313)+1,"")</f>
        <v>692</v>
      </c>
      <c r="AY1314" t="str">
        <f>IFERROR(INDEX(PLAYERIDMAP2[PLAYERNAME],MATCH(ROW()-ROW(AY$1),HITTERS,0)),"")</f>
        <v/>
      </c>
      <c r="AZ1314" t="str">
        <f>IF(PLAYERIDMAP2[[#This Row],[POS]]="P",MAX(AZ$1:AZ1313)+1,"")</f>
        <v/>
      </c>
      <c r="BA1314" t="str">
        <f>IFERROR(INDEX(PLAYERIDMAP2[PLAYERNAME],MATCH(ROW()-ROW(BA$1),PITCHERS,0)),"")</f>
        <v/>
      </c>
    </row>
    <row r="1315" spans="1:53" x14ac:dyDescent="0.25">
      <c r="A1315" t="s">
        <v>15107</v>
      </c>
      <c r="B1315" t="s">
        <v>10720</v>
      </c>
      <c r="C1315" s="1">
        <v>31070</v>
      </c>
      <c r="D1315" t="s">
        <v>16992</v>
      </c>
      <c r="E1315" t="s">
        <v>20500</v>
      </c>
      <c r="F1315" t="s">
        <v>11007</v>
      </c>
      <c r="G1315" t="s">
        <v>16838</v>
      </c>
      <c r="H1315" t="s">
        <v>10988</v>
      </c>
      <c r="I1315" t="s">
        <v>20501</v>
      </c>
      <c r="J1315" t="s">
        <v>10720</v>
      </c>
      <c r="K1315">
        <v>502188</v>
      </c>
      <c r="L1315" t="s">
        <v>10720</v>
      </c>
      <c r="M1315">
        <v>1114753</v>
      </c>
      <c r="N1315" t="s">
        <v>10720</v>
      </c>
      <c r="O1315" t="s">
        <v>15108</v>
      </c>
      <c r="P1315" t="s">
        <v>15107</v>
      </c>
      <c r="Q1315">
        <v>8281</v>
      </c>
      <c r="R1315" t="s">
        <v>10720</v>
      </c>
      <c r="S1315">
        <v>29166</v>
      </c>
      <c r="T1315" t="s">
        <v>10720</v>
      </c>
      <c r="V1315" t="s">
        <v>15109</v>
      </c>
      <c r="W1315">
        <v>50175</v>
      </c>
      <c r="X1315">
        <v>8281</v>
      </c>
      <c r="Y1315" t="s">
        <v>10720</v>
      </c>
      <c r="Z1315" t="s">
        <v>15110</v>
      </c>
      <c r="AA1315" t="s">
        <v>5703</v>
      </c>
      <c r="AB1315" t="s">
        <v>5703</v>
      </c>
      <c r="AC1315" t="s">
        <v>10720</v>
      </c>
      <c r="AD1315" t="s">
        <v>15110</v>
      </c>
      <c r="AE1315">
        <v>9374</v>
      </c>
      <c r="AF1315" t="s">
        <v>10720</v>
      </c>
      <c r="AG1315">
        <v>6149</v>
      </c>
      <c r="AH1315" t="s">
        <v>10720</v>
      </c>
      <c r="AL1315" t="str">
        <f>IF(PLAYERIDMAP2[[#This Row],[POS]]="C",MAX(AL$1:AL1314)+1,"")</f>
        <v/>
      </c>
      <c r="AM1315" t="str">
        <f>IFERROR(INDEX(PLAYERIDMAP2[PLAYERNAME],MATCH(ROW()-ROW(AM$1),CATCHERS,0)),"")</f>
        <v/>
      </c>
      <c r="AN1315" t="str">
        <f>IF(PLAYERIDMAP2[[#This Row],[POS]]="1B",MAX(AN$1:AN1314)+1,"")</f>
        <v/>
      </c>
      <c r="AO1315" t="str">
        <f>IFERROR(INDEX(PLAYERIDMAP2[PLAYERNAME],MATCH(ROW()-ROW(AO$1),FIRSTBASE,0)),"")</f>
        <v/>
      </c>
      <c r="AP1315" t="str">
        <f>IF(PLAYERIDMAP2[[#This Row],[POS]]="2B",MAX(AP$1:AP1314)+1,"")</f>
        <v/>
      </c>
      <c r="AQ1315" t="str">
        <f>IFERROR(INDEX(PLAYERIDMAP2[PLAYERNAME],MATCH(ROW()-ROW(AQ$1),SECONDBASE,0)),"")</f>
        <v/>
      </c>
      <c r="AR1315" t="str">
        <f>IF(PLAYERIDMAP2[[#This Row],[POS]]="3B",MAX(AR$1:AR1314)+1,"")</f>
        <v/>
      </c>
      <c r="AS1315" t="str">
        <f>IFERROR(INDEX(PLAYERIDMAP2[PLAYERNAME],MATCH(ROW()-ROW(AS$1),THIRDBASE,0)),"")</f>
        <v/>
      </c>
      <c r="AT1315" t="str">
        <f>IF(PLAYERIDMAP2[[#This Row],[POS]]="SS",MAX(AT$1:AT1314)+1,"")</f>
        <v/>
      </c>
      <c r="AU1315" t="str">
        <f>IFERROR(INDEX(PLAYERIDMAP2[PLAYERNAME],MATCH(ROW()-ROW(AU$1),SHORTSTOP,0)),"")</f>
        <v/>
      </c>
      <c r="AV1315" t="str">
        <f>IF(PLAYERIDMAP2[[#This Row],[POS]]="OF",MAX(AV$1:AV1314)+1,"")</f>
        <v/>
      </c>
      <c r="AW1315" t="str">
        <f>IFERROR(INDEX(PLAYERIDMAP2[PLAYERNAME],MATCH(ROW()-ROW(AW$1),OUTFIELD,0)),"")</f>
        <v/>
      </c>
      <c r="AX1315" t="str">
        <f>IF(PLAYERIDMAP2[[#This Row],[POS]]&lt;&gt;"P",MAX(AX$1:AX1314)+1,"")</f>
        <v/>
      </c>
      <c r="AY1315" t="str">
        <f>IFERROR(INDEX(PLAYERIDMAP2[PLAYERNAME],MATCH(ROW()-ROW(AY$1),HITTERS,0)),"")</f>
        <v/>
      </c>
      <c r="AZ1315">
        <f>IF(PLAYERIDMAP2[[#This Row],[POS]]="P",MAX(AZ$1:AZ1314)+1,"")</f>
        <v>622</v>
      </c>
      <c r="BA1315" t="str">
        <f>IFERROR(INDEX(PLAYERIDMAP2[PLAYERNAME],MATCH(ROW()-ROW(BA$1),PITCHERS,0)),"")</f>
        <v/>
      </c>
    </row>
    <row r="1316" spans="1:53" x14ac:dyDescent="0.25">
      <c r="A1316" t="s">
        <v>15111</v>
      </c>
      <c r="B1316" t="s">
        <v>9333</v>
      </c>
      <c r="C1316" s="1">
        <v>32394</v>
      </c>
      <c r="D1316" t="s">
        <v>16876</v>
      </c>
      <c r="E1316" t="s">
        <v>19560</v>
      </c>
      <c r="F1316" t="s">
        <v>11082</v>
      </c>
      <c r="G1316" t="s">
        <v>16838</v>
      </c>
      <c r="H1316" t="s">
        <v>10988</v>
      </c>
      <c r="I1316" t="s">
        <v>19561</v>
      </c>
      <c r="J1316" t="s">
        <v>9333</v>
      </c>
      <c r="K1316">
        <v>502253</v>
      </c>
      <c r="L1316" t="s">
        <v>9333</v>
      </c>
      <c r="M1316">
        <v>1755082</v>
      </c>
      <c r="N1316" t="s">
        <v>9333</v>
      </c>
      <c r="O1316" t="s">
        <v>15112</v>
      </c>
      <c r="P1316" t="s">
        <v>15111</v>
      </c>
      <c r="Q1316">
        <v>8750</v>
      </c>
      <c r="R1316" t="s">
        <v>9333</v>
      </c>
      <c r="S1316">
        <v>30941</v>
      </c>
      <c r="T1316" t="s">
        <v>9333</v>
      </c>
      <c r="V1316" t="s">
        <v>15113</v>
      </c>
      <c r="W1316">
        <v>50207</v>
      </c>
      <c r="X1316">
        <v>8750</v>
      </c>
      <c r="Y1316" t="s">
        <v>9333</v>
      </c>
      <c r="Z1316" t="s">
        <v>16732</v>
      </c>
      <c r="AA1316" t="s">
        <v>5703</v>
      </c>
      <c r="AB1316" t="s">
        <v>5703</v>
      </c>
      <c r="AD1316" t="s">
        <v>16732</v>
      </c>
      <c r="AL1316" t="str">
        <f>IF(PLAYERIDMAP2[[#This Row],[POS]]="C",MAX(AL$1:AL1315)+1,"")</f>
        <v/>
      </c>
      <c r="AM1316" t="str">
        <f>IFERROR(INDEX(PLAYERIDMAP2[PLAYERNAME],MATCH(ROW()-ROW(AM$1),CATCHERS,0)),"")</f>
        <v/>
      </c>
      <c r="AN1316" t="str">
        <f>IF(PLAYERIDMAP2[[#This Row],[POS]]="1B",MAX(AN$1:AN1315)+1,"")</f>
        <v/>
      </c>
      <c r="AO1316" t="str">
        <f>IFERROR(INDEX(PLAYERIDMAP2[PLAYERNAME],MATCH(ROW()-ROW(AO$1),FIRSTBASE,0)),"")</f>
        <v/>
      </c>
      <c r="AP1316" t="str">
        <f>IF(PLAYERIDMAP2[[#This Row],[POS]]="2B",MAX(AP$1:AP1315)+1,"")</f>
        <v/>
      </c>
      <c r="AQ1316" t="str">
        <f>IFERROR(INDEX(PLAYERIDMAP2[PLAYERNAME],MATCH(ROW()-ROW(AQ$1),SECONDBASE,0)),"")</f>
        <v/>
      </c>
      <c r="AR1316" t="str">
        <f>IF(PLAYERIDMAP2[[#This Row],[POS]]="3B",MAX(AR$1:AR1315)+1,"")</f>
        <v/>
      </c>
      <c r="AS1316" t="str">
        <f>IFERROR(INDEX(PLAYERIDMAP2[PLAYERNAME],MATCH(ROW()-ROW(AS$1),THIRDBASE,0)),"")</f>
        <v/>
      </c>
      <c r="AT1316" t="str">
        <f>IF(PLAYERIDMAP2[[#This Row],[POS]]="SS",MAX(AT$1:AT1315)+1,"")</f>
        <v/>
      </c>
      <c r="AU1316" t="str">
        <f>IFERROR(INDEX(PLAYERIDMAP2[PLAYERNAME],MATCH(ROW()-ROW(AU$1),SHORTSTOP,0)),"")</f>
        <v/>
      </c>
      <c r="AV1316" t="str">
        <f>IF(PLAYERIDMAP2[[#This Row],[POS]]="OF",MAX(AV$1:AV1315)+1,"")</f>
        <v/>
      </c>
      <c r="AW1316" t="str">
        <f>IFERROR(INDEX(PLAYERIDMAP2[PLAYERNAME],MATCH(ROW()-ROW(AW$1),OUTFIELD,0)),"")</f>
        <v/>
      </c>
      <c r="AX1316" t="str">
        <f>IF(PLAYERIDMAP2[[#This Row],[POS]]&lt;&gt;"P",MAX(AX$1:AX1315)+1,"")</f>
        <v/>
      </c>
      <c r="AY1316" t="str">
        <f>IFERROR(INDEX(PLAYERIDMAP2[PLAYERNAME],MATCH(ROW()-ROW(AY$1),HITTERS,0)),"")</f>
        <v/>
      </c>
      <c r="AZ1316">
        <f>IF(PLAYERIDMAP2[[#This Row],[POS]]="P",MAX(AZ$1:AZ1315)+1,"")</f>
        <v>623</v>
      </c>
      <c r="BA1316" t="str">
        <f>IFERROR(INDEX(PLAYERIDMAP2[PLAYERNAME],MATCH(ROW()-ROW(BA$1),PITCHERS,0)),"")</f>
        <v/>
      </c>
    </row>
    <row r="1317" spans="1:53" x14ac:dyDescent="0.25">
      <c r="A1317" t="s">
        <v>15114</v>
      </c>
      <c r="B1317" t="s">
        <v>9324</v>
      </c>
      <c r="C1317" s="1">
        <v>33786</v>
      </c>
      <c r="D1317" t="s">
        <v>18409</v>
      </c>
      <c r="E1317" t="s">
        <v>18372</v>
      </c>
      <c r="F1317" t="s">
        <v>11119</v>
      </c>
      <c r="G1317" t="s">
        <v>14693</v>
      </c>
      <c r="H1317" t="s">
        <v>10988</v>
      </c>
      <c r="I1317" t="s">
        <v>20062</v>
      </c>
      <c r="J1317" t="s">
        <v>9324</v>
      </c>
      <c r="K1317">
        <v>592717</v>
      </c>
      <c r="L1317" t="s">
        <v>9324</v>
      </c>
      <c r="M1317">
        <v>1757987</v>
      </c>
      <c r="N1317" t="s">
        <v>9324</v>
      </c>
      <c r="O1317" t="s">
        <v>20063</v>
      </c>
      <c r="P1317" t="s">
        <v>15114</v>
      </c>
      <c r="Q1317">
        <v>9635</v>
      </c>
      <c r="R1317" t="s">
        <v>9324</v>
      </c>
      <c r="S1317">
        <v>31254</v>
      </c>
      <c r="T1317" t="s">
        <v>9324</v>
      </c>
      <c r="V1317" t="s">
        <v>16290</v>
      </c>
      <c r="W1317">
        <v>67107</v>
      </c>
      <c r="X1317">
        <v>9635</v>
      </c>
      <c r="Y1317" t="s">
        <v>9324</v>
      </c>
      <c r="Z1317" t="s">
        <v>15115</v>
      </c>
      <c r="AA1317" t="s">
        <v>5703</v>
      </c>
      <c r="AB1317" t="s">
        <v>5703</v>
      </c>
      <c r="AC1317" t="s">
        <v>9324</v>
      </c>
      <c r="AD1317" t="s">
        <v>15115</v>
      </c>
      <c r="AE1317">
        <v>11452</v>
      </c>
      <c r="AF1317" t="s">
        <v>9324</v>
      </c>
      <c r="AG1317">
        <v>52194</v>
      </c>
      <c r="AH1317" t="s">
        <v>9324</v>
      </c>
      <c r="AL1317" t="str">
        <f>IF(PLAYERIDMAP2[[#This Row],[POS]]="C",MAX(AL$1:AL1316)+1,"")</f>
        <v/>
      </c>
      <c r="AM1317" t="str">
        <f>IFERROR(INDEX(PLAYERIDMAP2[PLAYERNAME],MATCH(ROW()-ROW(AM$1),CATCHERS,0)),"")</f>
        <v/>
      </c>
      <c r="AN1317" t="str">
        <f>IF(PLAYERIDMAP2[[#This Row],[POS]]="1B",MAX(AN$1:AN1316)+1,"")</f>
        <v/>
      </c>
      <c r="AO1317" t="str">
        <f>IFERROR(INDEX(PLAYERIDMAP2[PLAYERNAME],MATCH(ROW()-ROW(AO$1),FIRSTBASE,0)),"")</f>
        <v/>
      </c>
      <c r="AP1317" t="str">
        <f>IF(PLAYERIDMAP2[[#This Row],[POS]]="2B",MAX(AP$1:AP1316)+1,"")</f>
        <v/>
      </c>
      <c r="AQ1317" t="str">
        <f>IFERROR(INDEX(PLAYERIDMAP2[PLAYERNAME],MATCH(ROW()-ROW(AQ$1),SECONDBASE,0)),"")</f>
        <v/>
      </c>
      <c r="AR1317" t="str">
        <f>IF(PLAYERIDMAP2[[#This Row],[POS]]="3B",MAX(AR$1:AR1316)+1,"")</f>
        <v/>
      </c>
      <c r="AS1317" t="str">
        <f>IFERROR(INDEX(PLAYERIDMAP2[PLAYERNAME],MATCH(ROW()-ROW(AS$1),THIRDBASE,0)),"")</f>
        <v/>
      </c>
      <c r="AT1317" t="str">
        <f>IF(PLAYERIDMAP2[[#This Row],[POS]]="SS",MAX(AT$1:AT1316)+1,"")</f>
        <v/>
      </c>
      <c r="AU1317" t="str">
        <f>IFERROR(INDEX(PLAYERIDMAP2[PLAYERNAME],MATCH(ROW()-ROW(AU$1),SHORTSTOP,0)),"")</f>
        <v/>
      </c>
      <c r="AV1317" t="str">
        <f>IF(PLAYERIDMAP2[[#This Row],[POS]]="OF",MAX(AV$1:AV1316)+1,"")</f>
        <v/>
      </c>
      <c r="AW1317" t="str">
        <f>IFERROR(INDEX(PLAYERIDMAP2[PLAYERNAME],MATCH(ROW()-ROW(AW$1),OUTFIELD,0)),"")</f>
        <v/>
      </c>
      <c r="AX1317" t="str">
        <f>IF(PLAYERIDMAP2[[#This Row],[POS]]&lt;&gt;"P",MAX(AX$1:AX1316)+1,"")</f>
        <v/>
      </c>
      <c r="AY1317" t="str">
        <f>IFERROR(INDEX(PLAYERIDMAP2[PLAYERNAME],MATCH(ROW()-ROW(AY$1),HITTERS,0)),"")</f>
        <v/>
      </c>
      <c r="AZ1317">
        <f>IF(PLAYERIDMAP2[[#This Row],[POS]]="P",MAX(AZ$1:AZ1316)+1,"")</f>
        <v>624</v>
      </c>
      <c r="BA1317" t="str">
        <f>IFERROR(INDEX(PLAYERIDMAP2[PLAYERNAME],MATCH(ROW()-ROW(BA$1),PITCHERS,0)),"")</f>
        <v/>
      </c>
    </row>
    <row r="1318" spans="1:53" x14ac:dyDescent="0.25">
      <c r="A1318" t="s">
        <v>15116</v>
      </c>
      <c r="B1318" t="s">
        <v>10779</v>
      </c>
      <c r="C1318" s="1">
        <v>30739</v>
      </c>
      <c r="D1318" t="s">
        <v>20257</v>
      </c>
      <c r="E1318" t="s">
        <v>18372</v>
      </c>
      <c r="F1318" t="s">
        <v>11048</v>
      </c>
      <c r="G1318" t="s">
        <v>14693</v>
      </c>
      <c r="H1318" t="s">
        <v>10988</v>
      </c>
      <c r="I1318" t="s">
        <v>20258</v>
      </c>
      <c r="J1318" t="s">
        <v>10779</v>
      </c>
      <c r="K1318">
        <v>434671</v>
      </c>
      <c r="L1318" t="s">
        <v>10779</v>
      </c>
      <c r="M1318">
        <v>533212</v>
      </c>
      <c r="N1318" t="s">
        <v>10779</v>
      </c>
      <c r="O1318" t="s">
        <v>15117</v>
      </c>
      <c r="P1318" t="s">
        <v>15116</v>
      </c>
      <c r="Q1318">
        <v>7701</v>
      </c>
      <c r="R1318" t="s">
        <v>10779</v>
      </c>
      <c r="S1318">
        <v>6472</v>
      </c>
      <c r="T1318" t="s">
        <v>10779</v>
      </c>
      <c r="V1318" t="s">
        <v>15118</v>
      </c>
      <c r="W1318">
        <v>45578</v>
      </c>
      <c r="X1318">
        <v>7701</v>
      </c>
      <c r="Y1318" t="s">
        <v>10779</v>
      </c>
      <c r="Z1318" t="s">
        <v>15119</v>
      </c>
      <c r="AA1318" t="s">
        <v>5703</v>
      </c>
      <c r="AB1318" t="s">
        <v>5703</v>
      </c>
      <c r="AC1318" t="s">
        <v>10779</v>
      </c>
      <c r="AD1318" t="s">
        <v>15119</v>
      </c>
      <c r="AE1318">
        <v>8483</v>
      </c>
      <c r="AF1318" t="s">
        <v>10779</v>
      </c>
      <c r="AG1318">
        <v>6151</v>
      </c>
      <c r="AH1318" t="s">
        <v>10779</v>
      </c>
      <c r="AL1318" t="str">
        <f>IF(PLAYERIDMAP2[[#This Row],[POS]]="C",MAX(AL$1:AL1317)+1,"")</f>
        <v/>
      </c>
      <c r="AM1318" t="str">
        <f>IFERROR(INDEX(PLAYERIDMAP2[PLAYERNAME],MATCH(ROW()-ROW(AM$1),CATCHERS,0)),"")</f>
        <v/>
      </c>
      <c r="AN1318" t="str">
        <f>IF(PLAYERIDMAP2[[#This Row],[POS]]="1B",MAX(AN$1:AN1317)+1,"")</f>
        <v/>
      </c>
      <c r="AO1318" t="str">
        <f>IFERROR(INDEX(PLAYERIDMAP2[PLAYERNAME],MATCH(ROW()-ROW(AO$1),FIRSTBASE,0)),"")</f>
        <v/>
      </c>
      <c r="AP1318" t="str">
        <f>IF(PLAYERIDMAP2[[#This Row],[POS]]="2B",MAX(AP$1:AP1317)+1,"")</f>
        <v/>
      </c>
      <c r="AQ1318" t="str">
        <f>IFERROR(INDEX(PLAYERIDMAP2[PLAYERNAME],MATCH(ROW()-ROW(AQ$1),SECONDBASE,0)),"")</f>
        <v/>
      </c>
      <c r="AR1318" t="str">
        <f>IF(PLAYERIDMAP2[[#This Row],[POS]]="3B",MAX(AR$1:AR1317)+1,"")</f>
        <v/>
      </c>
      <c r="AS1318" t="str">
        <f>IFERROR(INDEX(PLAYERIDMAP2[PLAYERNAME],MATCH(ROW()-ROW(AS$1),THIRDBASE,0)),"")</f>
        <v/>
      </c>
      <c r="AT1318" t="str">
        <f>IF(PLAYERIDMAP2[[#This Row],[POS]]="SS",MAX(AT$1:AT1317)+1,"")</f>
        <v/>
      </c>
      <c r="AU1318" t="str">
        <f>IFERROR(INDEX(PLAYERIDMAP2[PLAYERNAME],MATCH(ROW()-ROW(AU$1),SHORTSTOP,0)),"")</f>
        <v/>
      </c>
      <c r="AV1318" t="str">
        <f>IF(PLAYERIDMAP2[[#This Row],[POS]]="OF",MAX(AV$1:AV1317)+1,"")</f>
        <v/>
      </c>
      <c r="AW1318" t="str">
        <f>IFERROR(INDEX(PLAYERIDMAP2[PLAYERNAME],MATCH(ROW()-ROW(AW$1),OUTFIELD,0)),"")</f>
        <v/>
      </c>
      <c r="AX1318" t="str">
        <f>IF(PLAYERIDMAP2[[#This Row],[POS]]&lt;&gt;"P",MAX(AX$1:AX1317)+1,"")</f>
        <v/>
      </c>
      <c r="AY1318" t="str">
        <f>IFERROR(INDEX(PLAYERIDMAP2[PLAYERNAME],MATCH(ROW()-ROW(AY$1),HITTERS,0)),"")</f>
        <v/>
      </c>
      <c r="AZ1318">
        <f>IF(PLAYERIDMAP2[[#This Row],[POS]]="P",MAX(AZ$1:AZ1317)+1,"")</f>
        <v>625</v>
      </c>
      <c r="BA1318" t="str">
        <f>IFERROR(INDEX(PLAYERIDMAP2[PLAYERNAME],MATCH(ROW()-ROW(BA$1),PITCHERS,0)),"")</f>
        <v/>
      </c>
    </row>
    <row r="1319" spans="1:53" x14ac:dyDescent="0.25">
      <c r="A1319" t="s">
        <v>16291</v>
      </c>
      <c r="B1319" t="s">
        <v>138</v>
      </c>
      <c r="C1319" s="1">
        <v>33784</v>
      </c>
      <c r="D1319" t="s">
        <v>17275</v>
      </c>
      <c r="E1319" t="s">
        <v>18372</v>
      </c>
      <c r="F1319" t="s">
        <v>11002</v>
      </c>
      <c r="G1319" t="s">
        <v>14693</v>
      </c>
      <c r="H1319" t="s">
        <v>5706</v>
      </c>
      <c r="I1319" t="s">
        <v>19766</v>
      </c>
      <c r="J1319" t="s">
        <v>138</v>
      </c>
      <c r="K1319">
        <v>570560</v>
      </c>
      <c r="L1319" t="s">
        <v>138</v>
      </c>
      <c r="M1319">
        <v>1956971</v>
      </c>
      <c r="N1319" t="s">
        <v>138</v>
      </c>
      <c r="O1319" t="s">
        <v>19767</v>
      </c>
      <c r="P1319" t="s">
        <v>16291</v>
      </c>
      <c r="Q1319">
        <v>9765</v>
      </c>
      <c r="R1319" t="s">
        <v>138</v>
      </c>
      <c r="S1319">
        <v>32264</v>
      </c>
      <c r="T1319" t="s">
        <v>138</v>
      </c>
      <c r="V1319" t="s">
        <v>16292</v>
      </c>
      <c r="W1319">
        <v>66288</v>
      </c>
      <c r="X1319">
        <v>9765</v>
      </c>
      <c r="Y1319" t="s">
        <v>19768</v>
      </c>
      <c r="Z1319" t="s">
        <v>16293</v>
      </c>
      <c r="AA1319" t="s">
        <v>11011</v>
      </c>
      <c r="AB1319" t="s">
        <v>5703</v>
      </c>
      <c r="AC1319" t="s">
        <v>138</v>
      </c>
      <c r="AD1319" t="s">
        <v>16293</v>
      </c>
      <c r="AE1319">
        <v>12645</v>
      </c>
      <c r="AF1319" t="s">
        <v>138</v>
      </c>
      <c r="AG1319">
        <v>21161</v>
      </c>
      <c r="AH1319" t="s">
        <v>138</v>
      </c>
      <c r="AL1319" t="str">
        <f>IF(PLAYERIDMAP2[[#This Row],[POS]]="C",MAX(AL$1:AL1318)+1,"")</f>
        <v/>
      </c>
      <c r="AM1319" t="str">
        <f>IFERROR(INDEX(PLAYERIDMAP2[PLAYERNAME],MATCH(ROW()-ROW(AM$1),CATCHERS,0)),"")</f>
        <v/>
      </c>
      <c r="AN1319" t="str">
        <f>IF(PLAYERIDMAP2[[#This Row],[POS]]="1B",MAX(AN$1:AN1318)+1,"")</f>
        <v/>
      </c>
      <c r="AO1319" t="str">
        <f>IFERROR(INDEX(PLAYERIDMAP2[PLAYERNAME],MATCH(ROW()-ROW(AO$1),FIRSTBASE,0)),"")</f>
        <v/>
      </c>
      <c r="AP1319">
        <f>IF(PLAYERIDMAP2[[#This Row],[POS]]="2B",MAX(AP$1:AP1318)+1,"")</f>
        <v>96</v>
      </c>
      <c r="AQ1319" t="str">
        <f>IFERROR(INDEX(PLAYERIDMAP2[PLAYERNAME],MATCH(ROW()-ROW(AQ$1),SECONDBASE,0)),"")</f>
        <v/>
      </c>
      <c r="AR1319" t="str">
        <f>IF(PLAYERIDMAP2[[#This Row],[POS]]="3B",MAX(AR$1:AR1318)+1,"")</f>
        <v/>
      </c>
      <c r="AS1319" t="str">
        <f>IFERROR(INDEX(PLAYERIDMAP2[PLAYERNAME],MATCH(ROW()-ROW(AS$1),THIRDBASE,0)),"")</f>
        <v/>
      </c>
      <c r="AT1319" t="str">
        <f>IF(PLAYERIDMAP2[[#This Row],[POS]]="SS",MAX(AT$1:AT1318)+1,"")</f>
        <v/>
      </c>
      <c r="AU1319" t="str">
        <f>IFERROR(INDEX(PLAYERIDMAP2[PLAYERNAME],MATCH(ROW()-ROW(AU$1),SHORTSTOP,0)),"")</f>
        <v/>
      </c>
      <c r="AV1319" t="str">
        <f>IF(PLAYERIDMAP2[[#This Row],[POS]]="OF",MAX(AV$1:AV1318)+1,"")</f>
        <v/>
      </c>
      <c r="AW1319" t="str">
        <f>IFERROR(INDEX(PLAYERIDMAP2[PLAYERNAME],MATCH(ROW()-ROW(AW$1),OUTFIELD,0)),"")</f>
        <v/>
      </c>
      <c r="AX1319">
        <f>IF(PLAYERIDMAP2[[#This Row],[POS]]&lt;&gt;"P",MAX(AX$1:AX1318)+1,"")</f>
        <v>693</v>
      </c>
      <c r="AY1319" t="str">
        <f>IFERROR(INDEX(PLAYERIDMAP2[PLAYERNAME],MATCH(ROW()-ROW(AY$1),HITTERS,0)),"")</f>
        <v/>
      </c>
      <c r="AZ1319" t="str">
        <f>IF(PLAYERIDMAP2[[#This Row],[POS]]="P",MAX(AZ$1:AZ1318)+1,"")</f>
        <v/>
      </c>
      <c r="BA1319" t="str">
        <f>IFERROR(INDEX(PLAYERIDMAP2[PLAYERNAME],MATCH(ROW()-ROW(BA$1),PITCHERS,0)),"")</f>
        <v/>
      </c>
    </row>
    <row r="1320" spans="1:53" x14ac:dyDescent="0.25">
      <c r="A1320" t="s">
        <v>15120</v>
      </c>
      <c r="B1320" t="s">
        <v>9972</v>
      </c>
      <c r="C1320" s="1">
        <v>32555</v>
      </c>
      <c r="D1320" t="s">
        <v>17349</v>
      </c>
      <c r="E1320" t="s">
        <v>18372</v>
      </c>
      <c r="F1320" t="s">
        <v>11027</v>
      </c>
      <c r="G1320" t="s">
        <v>16838</v>
      </c>
      <c r="H1320" t="s">
        <v>10988</v>
      </c>
      <c r="I1320" t="s">
        <v>18373</v>
      </c>
      <c r="J1320" t="s">
        <v>9972</v>
      </c>
      <c r="K1320">
        <v>500674</v>
      </c>
      <c r="L1320" t="s">
        <v>9972</v>
      </c>
      <c r="M1320">
        <v>1733866</v>
      </c>
      <c r="N1320" t="s">
        <v>9972</v>
      </c>
      <c r="O1320" t="s">
        <v>15121</v>
      </c>
      <c r="P1320" t="s">
        <v>15120</v>
      </c>
      <c r="Q1320">
        <v>8890</v>
      </c>
      <c r="R1320" t="s">
        <v>9972</v>
      </c>
      <c r="S1320">
        <v>30575</v>
      </c>
      <c r="T1320" t="s">
        <v>9972</v>
      </c>
      <c r="V1320" t="s">
        <v>15122</v>
      </c>
      <c r="W1320">
        <v>51584</v>
      </c>
      <c r="X1320">
        <v>8890</v>
      </c>
      <c r="Y1320" t="s">
        <v>9972</v>
      </c>
      <c r="Z1320" t="s">
        <v>16733</v>
      </c>
      <c r="AA1320" t="s">
        <v>5703</v>
      </c>
      <c r="AB1320" t="s">
        <v>5703</v>
      </c>
      <c r="AD1320" t="s">
        <v>16733</v>
      </c>
      <c r="AL1320" t="str">
        <f>IF(PLAYERIDMAP2[[#This Row],[POS]]="C",MAX(AL$1:AL1319)+1,"")</f>
        <v/>
      </c>
      <c r="AM1320" t="str">
        <f>IFERROR(INDEX(PLAYERIDMAP2[PLAYERNAME],MATCH(ROW()-ROW(AM$1),CATCHERS,0)),"")</f>
        <v/>
      </c>
      <c r="AN1320" t="str">
        <f>IF(PLAYERIDMAP2[[#This Row],[POS]]="1B",MAX(AN$1:AN1319)+1,"")</f>
        <v/>
      </c>
      <c r="AO1320" t="str">
        <f>IFERROR(INDEX(PLAYERIDMAP2[PLAYERNAME],MATCH(ROW()-ROW(AO$1),FIRSTBASE,0)),"")</f>
        <v/>
      </c>
      <c r="AP1320" t="str">
        <f>IF(PLAYERIDMAP2[[#This Row],[POS]]="2B",MAX(AP$1:AP1319)+1,"")</f>
        <v/>
      </c>
      <c r="AQ1320" t="str">
        <f>IFERROR(INDEX(PLAYERIDMAP2[PLAYERNAME],MATCH(ROW()-ROW(AQ$1),SECONDBASE,0)),"")</f>
        <v/>
      </c>
      <c r="AR1320" t="str">
        <f>IF(PLAYERIDMAP2[[#This Row],[POS]]="3B",MAX(AR$1:AR1319)+1,"")</f>
        <v/>
      </c>
      <c r="AS1320" t="str">
        <f>IFERROR(INDEX(PLAYERIDMAP2[PLAYERNAME],MATCH(ROW()-ROW(AS$1),THIRDBASE,0)),"")</f>
        <v/>
      </c>
      <c r="AT1320" t="str">
        <f>IF(PLAYERIDMAP2[[#This Row],[POS]]="SS",MAX(AT$1:AT1319)+1,"")</f>
        <v/>
      </c>
      <c r="AU1320" t="str">
        <f>IFERROR(INDEX(PLAYERIDMAP2[PLAYERNAME],MATCH(ROW()-ROW(AU$1),SHORTSTOP,0)),"")</f>
        <v/>
      </c>
      <c r="AV1320" t="str">
        <f>IF(PLAYERIDMAP2[[#This Row],[POS]]="OF",MAX(AV$1:AV1319)+1,"")</f>
        <v/>
      </c>
      <c r="AW1320" t="str">
        <f>IFERROR(INDEX(PLAYERIDMAP2[PLAYERNAME],MATCH(ROW()-ROW(AW$1),OUTFIELD,0)),"")</f>
        <v/>
      </c>
      <c r="AX1320" t="str">
        <f>IF(PLAYERIDMAP2[[#This Row],[POS]]&lt;&gt;"P",MAX(AX$1:AX1319)+1,"")</f>
        <v/>
      </c>
      <c r="AY1320" t="str">
        <f>IFERROR(INDEX(PLAYERIDMAP2[PLAYERNAME],MATCH(ROW()-ROW(AY$1),HITTERS,0)),"")</f>
        <v/>
      </c>
      <c r="AZ1320">
        <f>IF(PLAYERIDMAP2[[#This Row],[POS]]="P",MAX(AZ$1:AZ1319)+1,"")</f>
        <v>626</v>
      </c>
      <c r="BA1320" t="str">
        <f>IFERROR(INDEX(PLAYERIDMAP2[PLAYERNAME],MATCH(ROW()-ROW(BA$1),PITCHERS,0)),"")</f>
        <v/>
      </c>
    </row>
    <row r="1321" spans="1:53" x14ac:dyDescent="0.25">
      <c r="A1321" t="s">
        <v>15123</v>
      </c>
      <c r="B1321" t="s">
        <v>15124</v>
      </c>
      <c r="C1321" s="1">
        <v>28480</v>
      </c>
      <c r="D1321" t="s">
        <v>17361</v>
      </c>
      <c r="E1321" t="s">
        <v>18372</v>
      </c>
      <c r="F1321" t="s">
        <v>11016</v>
      </c>
      <c r="G1321" t="s">
        <v>11016</v>
      </c>
      <c r="H1321" t="s">
        <v>11097</v>
      </c>
      <c r="I1321" t="s">
        <v>20665</v>
      </c>
      <c r="K1321">
        <v>408108</v>
      </c>
      <c r="M1321">
        <v>288985</v>
      </c>
      <c r="N1321" t="s">
        <v>15124</v>
      </c>
      <c r="O1321" t="s">
        <v>16294</v>
      </c>
      <c r="P1321" t="s">
        <v>15123</v>
      </c>
      <c r="V1321" t="s">
        <v>16295</v>
      </c>
      <c r="W1321">
        <v>1346</v>
      </c>
      <c r="AA1321" t="s">
        <v>5703</v>
      </c>
      <c r="AB1321" t="s">
        <v>5703</v>
      </c>
      <c r="AD1321" t="s">
        <v>16734</v>
      </c>
      <c r="AL1321" t="str">
        <f>IF(PLAYERIDMAP2[[#This Row],[POS]]="C",MAX(AL$1:AL1320)+1,"")</f>
        <v/>
      </c>
      <c r="AM1321" t="str">
        <f>IFERROR(INDEX(PLAYERIDMAP2[PLAYERNAME],MATCH(ROW()-ROW(AM$1),CATCHERS,0)),"")</f>
        <v/>
      </c>
      <c r="AN1321" t="str">
        <f>IF(PLAYERIDMAP2[[#This Row],[POS]]="1B",MAX(AN$1:AN1320)+1,"")</f>
        <v/>
      </c>
      <c r="AO1321" t="str">
        <f>IFERROR(INDEX(PLAYERIDMAP2[PLAYERNAME],MATCH(ROW()-ROW(AO$1),FIRSTBASE,0)),"")</f>
        <v/>
      </c>
      <c r="AP1321" t="str">
        <f>IF(PLAYERIDMAP2[[#This Row],[POS]]="2B",MAX(AP$1:AP1320)+1,"")</f>
        <v/>
      </c>
      <c r="AQ1321" t="str">
        <f>IFERROR(INDEX(PLAYERIDMAP2[PLAYERNAME],MATCH(ROW()-ROW(AQ$1),SECONDBASE,0)),"")</f>
        <v/>
      </c>
      <c r="AR1321" t="str">
        <f>IF(PLAYERIDMAP2[[#This Row],[POS]]="3B",MAX(AR$1:AR1320)+1,"")</f>
        <v/>
      </c>
      <c r="AS1321" t="str">
        <f>IFERROR(INDEX(PLAYERIDMAP2[PLAYERNAME],MATCH(ROW()-ROW(AS$1),THIRDBASE,0)),"")</f>
        <v/>
      </c>
      <c r="AT1321">
        <f>IF(PLAYERIDMAP2[[#This Row],[POS]]="SS",MAX(AT$1:AT1320)+1,"")</f>
        <v>82</v>
      </c>
      <c r="AU1321" t="str">
        <f>IFERROR(INDEX(PLAYERIDMAP2[PLAYERNAME],MATCH(ROW()-ROW(AU$1),SHORTSTOP,0)),"")</f>
        <v/>
      </c>
      <c r="AV1321" t="str">
        <f>IF(PLAYERIDMAP2[[#This Row],[POS]]="OF",MAX(AV$1:AV1320)+1,"")</f>
        <v/>
      </c>
      <c r="AW1321" t="str">
        <f>IFERROR(INDEX(PLAYERIDMAP2[PLAYERNAME],MATCH(ROW()-ROW(AW$1),OUTFIELD,0)),"")</f>
        <v/>
      </c>
      <c r="AX1321">
        <f>IF(PLAYERIDMAP2[[#This Row],[POS]]&lt;&gt;"P",MAX(AX$1:AX1320)+1,"")</f>
        <v>694</v>
      </c>
      <c r="AY1321" t="str">
        <f>IFERROR(INDEX(PLAYERIDMAP2[PLAYERNAME],MATCH(ROW()-ROW(AY$1),HITTERS,0)),"")</f>
        <v/>
      </c>
      <c r="AZ1321" t="str">
        <f>IF(PLAYERIDMAP2[[#This Row],[POS]]="P",MAX(AZ$1:AZ1320)+1,"")</f>
        <v/>
      </c>
      <c r="BA1321" t="str">
        <f>IFERROR(INDEX(PLAYERIDMAP2[PLAYERNAME],MATCH(ROW()-ROW(BA$1),PITCHERS,0)),"")</f>
        <v/>
      </c>
    </row>
    <row r="1322" spans="1:53" x14ac:dyDescent="0.25">
      <c r="A1322" t="s">
        <v>15125</v>
      </c>
      <c r="B1322" t="s">
        <v>5477</v>
      </c>
      <c r="C1322" s="1">
        <v>30561</v>
      </c>
      <c r="D1322" t="s">
        <v>20557</v>
      </c>
      <c r="E1322" t="s">
        <v>18372</v>
      </c>
      <c r="F1322" t="s">
        <v>11092</v>
      </c>
      <c r="G1322" t="s">
        <v>16838</v>
      </c>
      <c r="H1322" t="s">
        <v>11003</v>
      </c>
      <c r="I1322" t="s">
        <v>20558</v>
      </c>
      <c r="J1322" t="s">
        <v>5477</v>
      </c>
      <c r="K1322">
        <v>459991</v>
      </c>
      <c r="L1322" t="s">
        <v>5477</v>
      </c>
      <c r="M1322">
        <v>1102812</v>
      </c>
      <c r="N1322" t="s">
        <v>5477</v>
      </c>
      <c r="O1322" t="s">
        <v>15126</v>
      </c>
      <c r="P1322" t="s">
        <v>15125</v>
      </c>
      <c r="Q1322">
        <v>8385</v>
      </c>
      <c r="R1322" t="s">
        <v>5477</v>
      </c>
      <c r="S1322">
        <v>29270</v>
      </c>
      <c r="T1322" t="s">
        <v>5477</v>
      </c>
      <c r="U1322" t="s">
        <v>5477</v>
      </c>
      <c r="V1322" t="s">
        <v>15127</v>
      </c>
      <c r="W1322">
        <v>48876</v>
      </c>
      <c r="X1322">
        <v>8385</v>
      </c>
      <c r="Y1322" t="s">
        <v>5477</v>
      </c>
      <c r="Z1322" t="s">
        <v>15128</v>
      </c>
      <c r="AA1322" t="s">
        <v>5703</v>
      </c>
      <c r="AB1322" t="s">
        <v>5703</v>
      </c>
      <c r="AD1322" t="s">
        <v>15128</v>
      </c>
      <c r="AL1322" t="str">
        <f>IF(PLAYERIDMAP2[[#This Row],[POS]]="C",MAX(AL$1:AL1321)+1,"")</f>
        <v/>
      </c>
      <c r="AM1322" t="str">
        <f>IFERROR(INDEX(PLAYERIDMAP2[PLAYERNAME],MATCH(ROW()-ROW(AM$1),CATCHERS,0)),"")</f>
        <v/>
      </c>
      <c r="AN1322">
        <f>IF(PLAYERIDMAP2[[#This Row],[POS]]="1B",MAX(AN$1:AN1321)+1,"")</f>
        <v>74</v>
      </c>
      <c r="AO1322" t="str">
        <f>IFERROR(INDEX(PLAYERIDMAP2[PLAYERNAME],MATCH(ROW()-ROW(AO$1),FIRSTBASE,0)),"")</f>
        <v/>
      </c>
      <c r="AP1322" t="str">
        <f>IF(PLAYERIDMAP2[[#This Row],[POS]]="2B",MAX(AP$1:AP1321)+1,"")</f>
        <v/>
      </c>
      <c r="AQ1322" t="str">
        <f>IFERROR(INDEX(PLAYERIDMAP2[PLAYERNAME],MATCH(ROW()-ROW(AQ$1),SECONDBASE,0)),"")</f>
        <v/>
      </c>
      <c r="AR1322" t="str">
        <f>IF(PLAYERIDMAP2[[#This Row],[POS]]="3B",MAX(AR$1:AR1321)+1,"")</f>
        <v/>
      </c>
      <c r="AS1322" t="str">
        <f>IFERROR(INDEX(PLAYERIDMAP2[PLAYERNAME],MATCH(ROW()-ROW(AS$1),THIRDBASE,0)),"")</f>
        <v/>
      </c>
      <c r="AT1322" t="str">
        <f>IF(PLAYERIDMAP2[[#This Row],[POS]]="SS",MAX(AT$1:AT1321)+1,"")</f>
        <v/>
      </c>
      <c r="AU1322" t="str">
        <f>IFERROR(INDEX(PLAYERIDMAP2[PLAYERNAME],MATCH(ROW()-ROW(AU$1),SHORTSTOP,0)),"")</f>
        <v/>
      </c>
      <c r="AV1322" t="str">
        <f>IF(PLAYERIDMAP2[[#This Row],[POS]]="OF",MAX(AV$1:AV1321)+1,"")</f>
        <v/>
      </c>
      <c r="AW1322" t="str">
        <f>IFERROR(INDEX(PLAYERIDMAP2[PLAYERNAME],MATCH(ROW()-ROW(AW$1),OUTFIELD,0)),"")</f>
        <v/>
      </c>
      <c r="AX1322">
        <f>IF(PLAYERIDMAP2[[#This Row],[POS]]&lt;&gt;"P",MAX(AX$1:AX1321)+1,"")</f>
        <v>695</v>
      </c>
      <c r="AY1322" t="str">
        <f>IFERROR(INDEX(PLAYERIDMAP2[PLAYERNAME],MATCH(ROW()-ROW(AY$1),HITTERS,0)),"")</f>
        <v/>
      </c>
      <c r="AZ1322" t="str">
        <f>IF(PLAYERIDMAP2[[#This Row],[POS]]="P",MAX(AZ$1:AZ1321)+1,"")</f>
        <v/>
      </c>
      <c r="BA1322" t="str">
        <f>IFERROR(INDEX(PLAYERIDMAP2[PLAYERNAME],MATCH(ROW()-ROW(BA$1),PITCHERS,0)),"")</f>
        <v/>
      </c>
    </row>
    <row r="1323" spans="1:53" x14ac:dyDescent="0.25">
      <c r="A1323" t="s">
        <v>19361</v>
      </c>
      <c r="B1323" t="s">
        <v>5205</v>
      </c>
      <c r="C1323" s="1">
        <v>33940</v>
      </c>
      <c r="D1323" t="s">
        <v>19362</v>
      </c>
      <c r="E1323" t="s">
        <v>18372</v>
      </c>
      <c r="F1323" t="s">
        <v>10987</v>
      </c>
      <c r="G1323" t="s">
        <v>14693</v>
      </c>
      <c r="H1323" t="s">
        <v>11110</v>
      </c>
      <c r="I1323" t="s">
        <v>19363</v>
      </c>
      <c r="J1323" t="s">
        <v>5205</v>
      </c>
      <c r="K1323">
        <v>596142</v>
      </c>
      <c r="L1323" t="s">
        <v>5205</v>
      </c>
      <c r="S1323">
        <v>31095</v>
      </c>
      <c r="T1323" t="s">
        <v>5205</v>
      </c>
      <c r="Z1323" t="s">
        <v>19364</v>
      </c>
      <c r="AA1323" t="s">
        <v>5703</v>
      </c>
      <c r="AB1323" t="s">
        <v>5703</v>
      </c>
      <c r="AD1323" t="s">
        <v>19364</v>
      </c>
      <c r="AL1323">
        <f>IF(PLAYERIDMAP2[[#This Row],[POS]]="C",MAX(AL$1:AL1322)+1,"")</f>
        <v>98</v>
      </c>
      <c r="AM1323" t="str">
        <f>IFERROR(INDEX(PLAYERIDMAP2[PLAYERNAME],MATCH(ROW()-ROW(AM$1),CATCHERS,0)),"")</f>
        <v/>
      </c>
      <c r="AN1323" t="str">
        <f>IF(PLAYERIDMAP2[[#This Row],[POS]]="1B",MAX(AN$1:AN1322)+1,"")</f>
        <v/>
      </c>
      <c r="AO1323" t="str">
        <f>IFERROR(INDEX(PLAYERIDMAP2[PLAYERNAME],MATCH(ROW()-ROW(AO$1),FIRSTBASE,0)),"")</f>
        <v/>
      </c>
      <c r="AP1323" t="str">
        <f>IF(PLAYERIDMAP2[[#This Row],[POS]]="2B",MAX(AP$1:AP1322)+1,"")</f>
        <v/>
      </c>
      <c r="AQ1323" t="str">
        <f>IFERROR(INDEX(PLAYERIDMAP2[PLAYERNAME],MATCH(ROW()-ROW(AQ$1),SECONDBASE,0)),"")</f>
        <v/>
      </c>
      <c r="AR1323" t="str">
        <f>IF(PLAYERIDMAP2[[#This Row],[POS]]="3B",MAX(AR$1:AR1322)+1,"")</f>
        <v/>
      </c>
      <c r="AS1323" t="str">
        <f>IFERROR(INDEX(PLAYERIDMAP2[PLAYERNAME],MATCH(ROW()-ROW(AS$1),THIRDBASE,0)),"")</f>
        <v/>
      </c>
      <c r="AT1323" t="str">
        <f>IF(PLAYERIDMAP2[[#This Row],[POS]]="SS",MAX(AT$1:AT1322)+1,"")</f>
        <v/>
      </c>
      <c r="AU1323" t="str">
        <f>IFERROR(INDEX(PLAYERIDMAP2[PLAYERNAME],MATCH(ROW()-ROW(AU$1),SHORTSTOP,0)),"")</f>
        <v/>
      </c>
      <c r="AV1323" t="str">
        <f>IF(PLAYERIDMAP2[[#This Row],[POS]]="OF",MAX(AV$1:AV1322)+1,"")</f>
        <v/>
      </c>
      <c r="AW1323" t="str">
        <f>IFERROR(INDEX(PLAYERIDMAP2[PLAYERNAME],MATCH(ROW()-ROW(AW$1),OUTFIELD,0)),"")</f>
        <v/>
      </c>
      <c r="AX1323">
        <f>IF(PLAYERIDMAP2[[#This Row],[POS]]&lt;&gt;"P",MAX(AX$1:AX1322)+1,"")</f>
        <v>696</v>
      </c>
      <c r="AY1323" t="str">
        <f>IFERROR(INDEX(PLAYERIDMAP2[PLAYERNAME],MATCH(ROW()-ROW(AY$1),HITTERS,0)),"")</f>
        <v/>
      </c>
      <c r="AZ1323" t="str">
        <f>IF(PLAYERIDMAP2[[#This Row],[POS]]="P",MAX(AZ$1:AZ1322)+1,"")</f>
        <v/>
      </c>
      <c r="BA1323" t="str">
        <f>IFERROR(INDEX(PLAYERIDMAP2[PLAYERNAME],MATCH(ROW()-ROW(BA$1),PITCHERS,0)),"")</f>
        <v/>
      </c>
    </row>
    <row r="1324" spans="1:53" x14ac:dyDescent="0.25">
      <c r="A1324" t="s">
        <v>15129</v>
      </c>
      <c r="B1324" t="s">
        <v>4164</v>
      </c>
      <c r="C1324" s="1">
        <v>32829</v>
      </c>
      <c r="D1324" t="s">
        <v>17149</v>
      </c>
      <c r="E1324" t="s">
        <v>18372</v>
      </c>
      <c r="F1324" t="s">
        <v>11007</v>
      </c>
      <c r="G1324" t="s">
        <v>16838</v>
      </c>
      <c r="H1324" t="s">
        <v>11110</v>
      </c>
      <c r="I1324" t="s">
        <v>19765</v>
      </c>
      <c r="J1324" t="s">
        <v>4164</v>
      </c>
      <c r="K1324">
        <v>516949</v>
      </c>
      <c r="L1324" t="s">
        <v>4164</v>
      </c>
      <c r="M1324">
        <v>1733551</v>
      </c>
      <c r="N1324" t="s">
        <v>4164</v>
      </c>
      <c r="O1324" t="s">
        <v>15130</v>
      </c>
      <c r="P1324" t="s">
        <v>15129</v>
      </c>
      <c r="Q1324">
        <v>8972</v>
      </c>
      <c r="R1324" t="s">
        <v>4164</v>
      </c>
      <c r="S1324">
        <v>30567</v>
      </c>
      <c r="T1324" t="s">
        <v>4164</v>
      </c>
      <c r="U1324" t="s">
        <v>4164</v>
      </c>
      <c r="V1324" t="s">
        <v>15131</v>
      </c>
      <c r="W1324">
        <v>56734</v>
      </c>
      <c r="X1324">
        <v>8972</v>
      </c>
      <c r="Y1324" t="s">
        <v>4164</v>
      </c>
      <c r="Z1324" t="s">
        <v>15132</v>
      </c>
      <c r="AA1324" t="s">
        <v>11011</v>
      </c>
      <c r="AB1324" t="s">
        <v>5703</v>
      </c>
      <c r="AC1324" t="s">
        <v>4164</v>
      </c>
      <c r="AD1324" t="s">
        <v>15132</v>
      </c>
      <c r="AE1324">
        <v>11237</v>
      </c>
      <c r="AF1324" t="s">
        <v>4164</v>
      </c>
      <c r="AG1324">
        <v>13174</v>
      </c>
      <c r="AH1324" t="s">
        <v>4164</v>
      </c>
      <c r="AL1324">
        <f>IF(PLAYERIDMAP2[[#This Row],[POS]]="C",MAX(AL$1:AL1323)+1,"")</f>
        <v>99</v>
      </c>
      <c r="AM1324" t="str">
        <f>IFERROR(INDEX(PLAYERIDMAP2[PLAYERNAME],MATCH(ROW()-ROW(AM$1),CATCHERS,0)),"")</f>
        <v/>
      </c>
      <c r="AN1324" t="str">
        <f>IF(PLAYERIDMAP2[[#This Row],[POS]]="1B",MAX(AN$1:AN1323)+1,"")</f>
        <v/>
      </c>
      <c r="AO1324" t="str">
        <f>IFERROR(INDEX(PLAYERIDMAP2[PLAYERNAME],MATCH(ROW()-ROW(AO$1),FIRSTBASE,0)),"")</f>
        <v/>
      </c>
      <c r="AP1324" t="str">
        <f>IF(PLAYERIDMAP2[[#This Row],[POS]]="2B",MAX(AP$1:AP1323)+1,"")</f>
        <v/>
      </c>
      <c r="AQ1324" t="str">
        <f>IFERROR(INDEX(PLAYERIDMAP2[PLAYERNAME],MATCH(ROW()-ROW(AQ$1),SECONDBASE,0)),"")</f>
        <v/>
      </c>
      <c r="AR1324" t="str">
        <f>IF(PLAYERIDMAP2[[#This Row],[POS]]="3B",MAX(AR$1:AR1323)+1,"")</f>
        <v/>
      </c>
      <c r="AS1324" t="str">
        <f>IFERROR(INDEX(PLAYERIDMAP2[PLAYERNAME],MATCH(ROW()-ROW(AS$1),THIRDBASE,0)),"")</f>
        <v/>
      </c>
      <c r="AT1324" t="str">
        <f>IF(PLAYERIDMAP2[[#This Row],[POS]]="SS",MAX(AT$1:AT1323)+1,"")</f>
        <v/>
      </c>
      <c r="AU1324" t="str">
        <f>IFERROR(INDEX(PLAYERIDMAP2[PLAYERNAME],MATCH(ROW()-ROW(AU$1),SHORTSTOP,0)),"")</f>
        <v/>
      </c>
      <c r="AV1324" t="str">
        <f>IF(PLAYERIDMAP2[[#This Row],[POS]]="OF",MAX(AV$1:AV1323)+1,"")</f>
        <v/>
      </c>
      <c r="AW1324" t="str">
        <f>IFERROR(INDEX(PLAYERIDMAP2[PLAYERNAME],MATCH(ROW()-ROW(AW$1),OUTFIELD,0)),"")</f>
        <v/>
      </c>
      <c r="AX1324">
        <f>IF(PLAYERIDMAP2[[#This Row],[POS]]&lt;&gt;"P",MAX(AX$1:AX1323)+1,"")</f>
        <v>697</v>
      </c>
      <c r="AY1324" t="str">
        <f>IFERROR(INDEX(PLAYERIDMAP2[PLAYERNAME],MATCH(ROW()-ROW(AY$1),HITTERS,0)),"")</f>
        <v/>
      </c>
      <c r="AZ1324" t="str">
        <f>IF(PLAYERIDMAP2[[#This Row],[POS]]="P",MAX(AZ$1:AZ1323)+1,"")</f>
        <v/>
      </c>
      <c r="BA1324" t="str">
        <f>IFERROR(INDEX(PLAYERIDMAP2[PLAYERNAME],MATCH(ROW()-ROW(BA$1),PITCHERS,0)),"")</f>
        <v/>
      </c>
    </row>
    <row r="1325" spans="1:53" x14ac:dyDescent="0.25">
      <c r="A1325" t="s">
        <v>15133</v>
      </c>
      <c r="B1325" t="s">
        <v>10070</v>
      </c>
      <c r="C1325" s="1">
        <v>30274</v>
      </c>
      <c r="D1325" t="s">
        <v>17174</v>
      </c>
      <c r="E1325" t="s">
        <v>18372</v>
      </c>
      <c r="F1325" t="s">
        <v>11016</v>
      </c>
      <c r="G1325" t="s">
        <v>11016</v>
      </c>
      <c r="H1325" t="s">
        <v>10988</v>
      </c>
      <c r="I1325" t="s">
        <v>19670</v>
      </c>
      <c r="J1325" t="s">
        <v>10070</v>
      </c>
      <c r="K1325">
        <v>456043</v>
      </c>
      <c r="L1325" t="s">
        <v>10070</v>
      </c>
      <c r="M1325">
        <v>585911</v>
      </c>
      <c r="N1325" t="s">
        <v>10070</v>
      </c>
      <c r="O1325" t="s">
        <v>15134</v>
      </c>
      <c r="P1325" t="s">
        <v>15133</v>
      </c>
      <c r="Q1325">
        <v>7777</v>
      </c>
      <c r="R1325" t="s">
        <v>10070</v>
      </c>
      <c r="V1325" t="s">
        <v>15135</v>
      </c>
      <c r="W1325">
        <v>48879</v>
      </c>
      <c r="X1325">
        <v>7777</v>
      </c>
      <c r="Y1325" t="s">
        <v>10070</v>
      </c>
      <c r="Z1325" t="s">
        <v>16735</v>
      </c>
      <c r="AA1325" t="s">
        <v>10958</v>
      </c>
      <c r="AB1325" t="s">
        <v>10958</v>
      </c>
      <c r="AD1325" t="s">
        <v>16735</v>
      </c>
      <c r="AL1325" t="str">
        <f>IF(PLAYERIDMAP2[[#This Row],[POS]]="C",MAX(AL$1:AL1324)+1,"")</f>
        <v/>
      </c>
      <c r="AM1325" t="str">
        <f>IFERROR(INDEX(PLAYERIDMAP2[PLAYERNAME],MATCH(ROW()-ROW(AM$1),CATCHERS,0)),"")</f>
        <v/>
      </c>
      <c r="AN1325" t="str">
        <f>IF(PLAYERIDMAP2[[#This Row],[POS]]="1B",MAX(AN$1:AN1324)+1,"")</f>
        <v/>
      </c>
      <c r="AO1325" t="str">
        <f>IFERROR(INDEX(PLAYERIDMAP2[PLAYERNAME],MATCH(ROW()-ROW(AO$1),FIRSTBASE,0)),"")</f>
        <v/>
      </c>
      <c r="AP1325" t="str">
        <f>IF(PLAYERIDMAP2[[#This Row],[POS]]="2B",MAX(AP$1:AP1324)+1,"")</f>
        <v/>
      </c>
      <c r="AQ1325" t="str">
        <f>IFERROR(INDEX(PLAYERIDMAP2[PLAYERNAME],MATCH(ROW()-ROW(AQ$1),SECONDBASE,0)),"")</f>
        <v/>
      </c>
      <c r="AR1325" t="str">
        <f>IF(PLAYERIDMAP2[[#This Row],[POS]]="3B",MAX(AR$1:AR1324)+1,"")</f>
        <v/>
      </c>
      <c r="AS1325" t="str">
        <f>IFERROR(INDEX(PLAYERIDMAP2[PLAYERNAME],MATCH(ROW()-ROW(AS$1),THIRDBASE,0)),"")</f>
        <v/>
      </c>
      <c r="AT1325" t="str">
        <f>IF(PLAYERIDMAP2[[#This Row],[POS]]="SS",MAX(AT$1:AT1324)+1,"")</f>
        <v/>
      </c>
      <c r="AU1325" t="str">
        <f>IFERROR(INDEX(PLAYERIDMAP2[PLAYERNAME],MATCH(ROW()-ROW(AU$1),SHORTSTOP,0)),"")</f>
        <v/>
      </c>
      <c r="AV1325" t="str">
        <f>IF(PLAYERIDMAP2[[#This Row],[POS]]="OF",MAX(AV$1:AV1324)+1,"")</f>
        <v/>
      </c>
      <c r="AW1325" t="str">
        <f>IFERROR(INDEX(PLAYERIDMAP2[PLAYERNAME],MATCH(ROW()-ROW(AW$1),OUTFIELD,0)),"")</f>
        <v/>
      </c>
      <c r="AX1325" t="str">
        <f>IF(PLAYERIDMAP2[[#This Row],[POS]]&lt;&gt;"P",MAX(AX$1:AX1324)+1,"")</f>
        <v/>
      </c>
      <c r="AY1325" t="str">
        <f>IFERROR(INDEX(PLAYERIDMAP2[PLAYERNAME],MATCH(ROW()-ROW(AY$1),HITTERS,0)),"")</f>
        <v/>
      </c>
      <c r="AZ1325">
        <f>IF(PLAYERIDMAP2[[#This Row],[POS]]="P",MAX(AZ$1:AZ1324)+1,"")</f>
        <v>627</v>
      </c>
      <c r="BA1325" t="str">
        <f>IFERROR(INDEX(PLAYERIDMAP2[PLAYERNAME],MATCH(ROW()-ROW(BA$1),PITCHERS,0)),"")</f>
        <v/>
      </c>
    </row>
    <row r="1326" spans="1:53" x14ac:dyDescent="0.25">
      <c r="A1326" t="s">
        <v>15136</v>
      </c>
      <c r="B1326" t="s">
        <v>4963</v>
      </c>
      <c r="C1326" s="1">
        <v>32283</v>
      </c>
      <c r="D1326" t="s">
        <v>17652</v>
      </c>
      <c r="E1326" t="s">
        <v>18372</v>
      </c>
      <c r="F1326" t="s">
        <v>11092</v>
      </c>
      <c r="G1326" t="s">
        <v>16838</v>
      </c>
      <c r="H1326" t="s">
        <v>11110</v>
      </c>
      <c r="I1326" t="s">
        <v>20789</v>
      </c>
      <c r="J1326" t="s">
        <v>4963</v>
      </c>
      <c r="K1326">
        <v>506997</v>
      </c>
      <c r="L1326" t="s">
        <v>4963</v>
      </c>
      <c r="M1326">
        <v>1735793</v>
      </c>
      <c r="N1326" t="s">
        <v>4963</v>
      </c>
      <c r="O1326" t="s">
        <v>15137</v>
      </c>
      <c r="P1326" t="s">
        <v>15136</v>
      </c>
      <c r="Q1326">
        <v>9394</v>
      </c>
      <c r="R1326" t="s">
        <v>4963</v>
      </c>
      <c r="S1326">
        <v>30584</v>
      </c>
      <c r="T1326" t="s">
        <v>4963</v>
      </c>
      <c r="V1326" t="s">
        <v>15138</v>
      </c>
      <c r="W1326">
        <v>59319</v>
      </c>
      <c r="X1326">
        <v>9394</v>
      </c>
      <c r="Y1326" t="s">
        <v>4963</v>
      </c>
      <c r="Z1326" t="s">
        <v>15139</v>
      </c>
      <c r="AA1326" t="s">
        <v>5703</v>
      </c>
      <c r="AB1326" t="s">
        <v>5703</v>
      </c>
      <c r="AC1326" t="s">
        <v>4963</v>
      </c>
      <c r="AD1326" t="s">
        <v>15139</v>
      </c>
      <c r="AE1326">
        <v>10969</v>
      </c>
      <c r="AF1326" t="s">
        <v>4963</v>
      </c>
      <c r="AG1326">
        <v>13518</v>
      </c>
      <c r="AL1326">
        <f>IF(PLAYERIDMAP2[[#This Row],[POS]]="C",MAX(AL$1:AL1325)+1,"")</f>
        <v>100</v>
      </c>
      <c r="AM1326" t="str">
        <f>IFERROR(INDEX(PLAYERIDMAP2[PLAYERNAME],MATCH(ROW()-ROW(AM$1),CATCHERS,0)),"")</f>
        <v/>
      </c>
      <c r="AN1326" t="str">
        <f>IF(PLAYERIDMAP2[[#This Row],[POS]]="1B",MAX(AN$1:AN1325)+1,"")</f>
        <v/>
      </c>
      <c r="AO1326" t="str">
        <f>IFERROR(INDEX(PLAYERIDMAP2[PLAYERNAME],MATCH(ROW()-ROW(AO$1),FIRSTBASE,0)),"")</f>
        <v/>
      </c>
      <c r="AP1326" t="str">
        <f>IF(PLAYERIDMAP2[[#This Row],[POS]]="2B",MAX(AP$1:AP1325)+1,"")</f>
        <v/>
      </c>
      <c r="AQ1326" t="str">
        <f>IFERROR(INDEX(PLAYERIDMAP2[PLAYERNAME],MATCH(ROW()-ROW(AQ$1),SECONDBASE,0)),"")</f>
        <v/>
      </c>
      <c r="AR1326" t="str">
        <f>IF(PLAYERIDMAP2[[#This Row],[POS]]="3B",MAX(AR$1:AR1325)+1,"")</f>
        <v/>
      </c>
      <c r="AS1326" t="str">
        <f>IFERROR(INDEX(PLAYERIDMAP2[PLAYERNAME],MATCH(ROW()-ROW(AS$1),THIRDBASE,0)),"")</f>
        <v/>
      </c>
      <c r="AT1326" t="str">
        <f>IF(PLAYERIDMAP2[[#This Row],[POS]]="SS",MAX(AT$1:AT1325)+1,"")</f>
        <v/>
      </c>
      <c r="AU1326" t="str">
        <f>IFERROR(INDEX(PLAYERIDMAP2[PLAYERNAME],MATCH(ROW()-ROW(AU$1),SHORTSTOP,0)),"")</f>
        <v/>
      </c>
      <c r="AV1326" t="str">
        <f>IF(PLAYERIDMAP2[[#This Row],[POS]]="OF",MAX(AV$1:AV1325)+1,"")</f>
        <v/>
      </c>
      <c r="AW1326" t="str">
        <f>IFERROR(INDEX(PLAYERIDMAP2[PLAYERNAME],MATCH(ROW()-ROW(AW$1),OUTFIELD,0)),"")</f>
        <v/>
      </c>
      <c r="AX1326">
        <f>IF(PLAYERIDMAP2[[#This Row],[POS]]&lt;&gt;"P",MAX(AX$1:AX1325)+1,"")</f>
        <v>698</v>
      </c>
      <c r="AY1326" t="str">
        <f>IFERROR(INDEX(PLAYERIDMAP2[PLAYERNAME],MATCH(ROW()-ROW(AY$1),HITTERS,0)),"")</f>
        <v/>
      </c>
      <c r="AZ1326" t="str">
        <f>IF(PLAYERIDMAP2[[#This Row],[POS]]="P",MAX(AZ$1:AZ1325)+1,"")</f>
        <v/>
      </c>
      <c r="BA1326" t="str">
        <f>IFERROR(INDEX(PLAYERIDMAP2[PLAYERNAME],MATCH(ROW()-ROW(BA$1),PITCHERS,0)),"")</f>
        <v/>
      </c>
    </row>
    <row r="1327" spans="1:53" x14ac:dyDescent="0.25">
      <c r="A1327" t="s">
        <v>15140</v>
      </c>
      <c r="B1327" t="s">
        <v>5654</v>
      </c>
      <c r="C1327" s="1">
        <v>31635</v>
      </c>
      <c r="D1327" t="s">
        <v>18365</v>
      </c>
      <c r="E1327" t="s">
        <v>18366</v>
      </c>
      <c r="F1327" t="s">
        <v>11258</v>
      </c>
      <c r="G1327" t="s">
        <v>14693</v>
      </c>
      <c r="H1327" t="s">
        <v>5705</v>
      </c>
      <c r="I1327" t="s">
        <v>18367</v>
      </c>
      <c r="J1327" t="s">
        <v>5654</v>
      </c>
      <c r="K1327">
        <v>467055</v>
      </c>
      <c r="L1327" t="s">
        <v>5654</v>
      </c>
      <c r="M1327">
        <v>585912</v>
      </c>
      <c r="N1327" t="s">
        <v>5654</v>
      </c>
      <c r="O1327" t="s">
        <v>15141</v>
      </c>
      <c r="P1327" t="s">
        <v>15140</v>
      </c>
      <c r="Q1327">
        <v>8326</v>
      </c>
      <c r="R1327" t="s">
        <v>5654</v>
      </c>
      <c r="S1327">
        <v>29212</v>
      </c>
      <c r="T1327" t="s">
        <v>5654</v>
      </c>
      <c r="U1327" t="s">
        <v>5654</v>
      </c>
      <c r="V1327" t="s">
        <v>15142</v>
      </c>
      <c r="W1327">
        <v>48901</v>
      </c>
      <c r="X1327">
        <v>8326</v>
      </c>
      <c r="Y1327" t="s">
        <v>5654</v>
      </c>
      <c r="Z1327" t="s">
        <v>15143</v>
      </c>
      <c r="AA1327" t="s">
        <v>11011</v>
      </c>
      <c r="AB1327" t="s">
        <v>5703</v>
      </c>
      <c r="AC1327" t="s">
        <v>5654</v>
      </c>
      <c r="AD1327" t="s">
        <v>15143</v>
      </c>
      <c r="AE1327">
        <v>8885</v>
      </c>
      <c r="AF1327" t="s">
        <v>5654</v>
      </c>
      <c r="AG1327">
        <v>5104</v>
      </c>
      <c r="AH1327" t="s">
        <v>5654</v>
      </c>
      <c r="AL1327" t="str">
        <f>IF(PLAYERIDMAP2[[#This Row],[POS]]="C",MAX(AL$1:AL1326)+1,"")</f>
        <v/>
      </c>
      <c r="AM1327" t="str">
        <f>IFERROR(INDEX(PLAYERIDMAP2[PLAYERNAME],MATCH(ROW()-ROW(AM$1),CATCHERS,0)),"")</f>
        <v/>
      </c>
      <c r="AN1327" t="str">
        <f>IF(PLAYERIDMAP2[[#This Row],[POS]]="1B",MAX(AN$1:AN1326)+1,"")</f>
        <v/>
      </c>
      <c r="AO1327" t="str">
        <f>IFERROR(INDEX(PLAYERIDMAP2[PLAYERNAME],MATCH(ROW()-ROW(AO$1),FIRSTBASE,0)),"")</f>
        <v/>
      </c>
      <c r="AP1327" t="str">
        <f>IF(PLAYERIDMAP2[[#This Row],[POS]]="2B",MAX(AP$1:AP1326)+1,"")</f>
        <v/>
      </c>
      <c r="AQ1327" t="str">
        <f>IFERROR(INDEX(PLAYERIDMAP2[PLAYERNAME],MATCH(ROW()-ROW(AQ$1),SECONDBASE,0)),"")</f>
        <v/>
      </c>
      <c r="AR1327">
        <f>IF(PLAYERIDMAP2[[#This Row],[POS]]="3B",MAX(AR$1:AR1326)+1,"")</f>
        <v>78</v>
      </c>
      <c r="AS1327" t="str">
        <f>IFERROR(INDEX(PLAYERIDMAP2[PLAYERNAME],MATCH(ROW()-ROW(AS$1),THIRDBASE,0)),"")</f>
        <v/>
      </c>
      <c r="AT1327" t="str">
        <f>IF(PLAYERIDMAP2[[#This Row],[POS]]="SS",MAX(AT$1:AT1326)+1,"")</f>
        <v/>
      </c>
      <c r="AU1327" t="str">
        <f>IFERROR(INDEX(PLAYERIDMAP2[PLAYERNAME],MATCH(ROW()-ROW(AU$1),SHORTSTOP,0)),"")</f>
        <v/>
      </c>
      <c r="AV1327" t="str">
        <f>IF(PLAYERIDMAP2[[#This Row],[POS]]="OF",MAX(AV$1:AV1326)+1,"")</f>
        <v/>
      </c>
      <c r="AW1327" t="str">
        <f>IFERROR(INDEX(PLAYERIDMAP2[PLAYERNAME],MATCH(ROW()-ROW(AW$1),OUTFIELD,0)),"")</f>
        <v/>
      </c>
      <c r="AX1327">
        <f>IF(PLAYERIDMAP2[[#This Row],[POS]]&lt;&gt;"P",MAX(AX$1:AX1326)+1,"")</f>
        <v>699</v>
      </c>
      <c r="AY1327" t="str">
        <f>IFERROR(INDEX(PLAYERIDMAP2[PLAYERNAME],MATCH(ROW()-ROW(AY$1),HITTERS,0)),"")</f>
        <v/>
      </c>
      <c r="AZ1327" t="str">
        <f>IF(PLAYERIDMAP2[[#This Row],[POS]]="P",MAX(AZ$1:AZ1326)+1,"")</f>
        <v/>
      </c>
      <c r="BA1327" t="str">
        <f>IFERROR(INDEX(PLAYERIDMAP2[PLAYERNAME],MATCH(ROW()-ROW(BA$1),PITCHERS,0)),"")</f>
        <v/>
      </c>
    </row>
    <row r="1328" spans="1:53" x14ac:dyDescent="0.25">
      <c r="A1328" t="s">
        <v>15144</v>
      </c>
      <c r="B1328" t="s">
        <v>5057</v>
      </c>
      <c r="C1328" s="1">
        <v>32048</v>
      </c>
      <c r="D1328" t="s">
        <v>18067</v>
      </c>
      <c r="E1328" t="s">
        <v>19865</v>
      </c>
      <c r="F1328" t="s">
        <v>11002</v>
      </c>
      <c r="G1328" t="s">
        <v>14693</v>
      </c>
      <c r="H1328" t="s">
        <v>10998</v>
      </c>
      <c r="I1328" t="s">
        <v>19866</v>
      </c>
      <c r="J1328" t="s">
        <v>5057</v>
      </c>
      <c r="K1328">
        <v>543742</v>
      </c>
      <c r="L1328" t="s">
        <v>5057</v>
      </c>
      <c r="M1328">
        <v>1741387</v>
      </c>
      <c r="N1328" t="s">
        <v>5057</v>
      </c>
      <c r="O1328" t="s">
        <v>15145</v>
      </c>
      <c r="P1328" t="s">
        <v>15144</v>
      </c>
      <c r="Q1328">
        <v>8907</v>
      </c>
      <c r="R1328" t="s">
        <v>5057</v>
      </c>
      <c r="S1328">
        <v>30867</v>
      </c>
      <c r="T1328" t="s">
        <v>5057</v>
      </c>
      <c r="V1328" t="s">
        <v>15146</v>
      </c>
      <c r="W1328">
        <v>58630</v>
      </c>
      <c r="X1328">
        <v>8907</v>
      </c>
      <c r="Y1328" t="s">
        <v>5057</v>
      </c>
      <c r="Z1328" t="s">
        <v>15147</v>
      </c>
      <c r="AA1328" t="s">
        <v>5703</v>
      </c>
      <c r="AB1328" t="s">
        <v>5703</v>
      </c>
      <c r="AD1328" t="s">
        <v>15147</v>
      </c>
      <c r="AF1328" t="s">
        <v>5057</v>
      </c>
      <c r="AG1328">
        <v>13026</v>
      </c>
      <c r="AL1328" t="str">
        <f>IF(PLAYERIDMAP2[[#This Row],[POS]]="C",MAX(AL$1:AL1327)+1,"")</f>
        <v/>
      </c>
      <c r="AM1328" t="str">
        <f>IFERROR(INDEX(PLAYERIDMAP2[PLAYERNAME],MATCH(ROW()-ROW(AM$1),CATCHERS,0)),"")</f>
        <v/>
      </c>
      <c r="AN1328" t="str">
        <f>IF(PLAYERIDMAP2[[#This Row],[POS]]="1B",MAX(AN$1:AN1327)+1,"")</f>
        <v/>
      </c>
      <c r="AO1328" t="str">
        <f>IFERROR(INDEX(PLAYERIDMAP2[PLAYERNAME],MATCH(ROW()-ROW(AO$1),FIRSTBASE,0)),"")</f>
        <v/>
      </c>
      <c r="AP1328" t="str">
        <f>IF(PLAYERIDMAP2[[#This Row],[POS]]="2B",MAX(AP$1:AP1327)+1,"")</f>
        <v/>
      </c>
      <c r="AQ1328" t="str">
        <f>IFERROR(INDEX(PLAYERIDMAP2[PLAYERNAME],MATCH(ROW()-ROW(AQ$1),SECONDBASE,0)),"")</f>
        <v/>
      </c>
      <c r="AR1328" t="str">
        <f>IF(PLAYERIDMAP2[[#This Row],[POS]]="3B",MAX(AR$1:AR1327)+1,"")</f>
        <v/>
      </c>
      <c r="AS1328" t="str">
        <f>IFERROR(INDEX(PLAYERIDMAP2[PLAYERNAME],MATCH(ROW()-ROW(AS$1),THIRDBASE,0)),"")</f>
        <v/>
      </c>
      <c r="AT1328" t="str">
        <f>IF(PLAYERIDMAP2[[#This Row],[POS]]="SS",MAX(AT$1:AT1327)+1,"")</f>
        <v/>
      </c>
      <c r="AU1328" t="str">
        <f>IFERROR(INDEX(PLAYERIDMAP2[PLAYERNAME],MATCH(ROW()-ROW(AU$1),SHORTSTOP,0)),"")</f>
        <v/>
      </c>
      <c r="AV1328">
        <f>IF(PLAYERIDMAP2[[#This Row],[POS]]="OF",MAX(AV$1:AV1327)+1,"")</f>
        <v>267</v>
      </c>
      <c r="AW1328" t="str">
        <f>IFERROR(INDEX(PLAYERIDMAP2[PLAYERNAME],MATCH(ROW()-ROW(AW$1),OUTFIELD,0)),"")</f>
        <v/>
      </c>
      <c r="AX1328">
        <f>IF(PLAYERIDMAP2[[#This Row],[POS]]&lt;&gt;"P",MAX(AX$1:AX1327)+1,"")</f>
        <v>700</v>
      </c>
      <c r="AY1328" t="str">
        <f>IFERROR(INDEX(PLAYERIDMAP2[PLAYERNAME],MATCH(ROW()-ROW(AY$1),HITTERS,0)),"")</f>
        <v/>
      </c>
      <c r="AZ1328" t="str">
        <f>IF(PLAYERIDMAP2[[#This Row],[POS]]="P",MAX(AZ$1:AZ1327)+1,"")</f>
        <v/>
      </c>
      <c r="BA1328" t="str">
        <f>IFERROR(INDEX(PLAYERIDMAP2[PLAYERNAME],MATCH(ROW()-ROW(BA$1),PITCHERS,0)),"")</f>
        <v/>
      </c>
    </row>
    <row r="1329" spans="1:53" x14ac:dyDescent="0.25">
      <c r="A1329" t="s">
        <v>15148</v>
      </c>
      <c r="B1329" t="s">
        <v>5591</v>
      </c>
      <c r="C1329" s="1">
        <v>34100</v>
      </c>
      <c r="D1329" t="s">
        <v>17026</v>
      </c>
      <c r="E1329" t="s">
        <v>20659</v>
      </c>
      <c r="F1329" t="s">
        <v>11040</v>
      </c>
      <c r="G1329" t="s">
        <v>14693</v>
      </c>
      <c r="H1329" t="s">
        <v>5705</v>
      </c>
      <c r="I1329" t="s">
        <v>20660</v>
      </c>
      <c r="J1329" t="s">
        <v>5591</v>
      </c>
      <c r="K1329">
        <v>593934</v>
      </c>
      <c r="L1329" t="s">
        <v>5591</v>
      </c>
      <c r="M1329">
        <v>1739669</v>
      </c>
      <c r="N1329" t="s">
        <v>5591</v>
      </c>
      <c r="P1329" t="s">
        <v>15148</v>
      </c>
      <c r="Q1329">
        <v>9110</v>
      </c>
      <c r="R1329" t="s">
        <v>5591</v>
      </c>
      <c r="S1329">
        <v>31260</v>
      </c>
      <c r="T1329" t="s">
        <v>5591</v>
      </c>
      <c r="W1329">
        <v>67574</v>
      </c>
      <c r="X1329">
        <v>9110</v>
      </c>
      <c r="Y1329" t="s">
        <v>5591</v>
      </c>
      <c r="Z1329" t="s">
        <v>16736</v>
      </c>
      <c r="AA1329" t="s">
        <v>5703</v>
      </c>
      <c r="AB1329" t="s">
        <v>5703</v>
      </c>
      <c r="AC1329" t="s">
        <v>5591</v>
      </c>
      <c r="AD1329" t="s">
        <v>16736</v>
      </c>
      <c r="AE1329">
        <v>11227</v>
      </c>
      <c r="AF1329" t="s">
        <v>5591</v>
      </c>
      <c r="AG1329">
        <v>16950</v>
      </c>
      <c r="AH1329" t="s">
        <v>5591</v>
      </c>
      <c r="AL1329" t="str">
        <f>IF(PLAYERIDMAP2[[#This Row],[POS]]="C",MAX(AL$1:AL1328)+1,"")</f>
        <v/>
      </c>
      <c r="AM1329" t="str">
        <f>IFERROR(INDEX(PLAYERIDMAP2[PLAYERNAME],MATCH(ROW()-ROW(AM$1),CATCHERS,0)),"")</f>
        <v/>
      </c>
      <c r="AN1329" t="str">
        <f>IF(PLAYERIDMAP2[[#This Row],[POS]]="1B",MAX(AN$1:AN1328)+1,"")</f>
        <v/>
      </c>
      <c r="AO1329" t="str">
        <f>IFERROR(INDEX(PLAYERIDMAP2[PLAYERNAME],MATCH(ROW()-ROW(AO$1),FIRSTBASE,0)),"")</f>
        <v/>
      </c>
      <c r="AP1329" t="str">
        <f>IF(PLAYERIDMAP2[[#This Row],[POS]]="2B",MAX(AP$1:AP1328)+1,"")</f>
        <v/>
      </c>
      <c r="AQ1329" t="str">
        <f>IFERROR(INDEX(PLAYERIDMAP2[PLAYERNAME],MATCH(ROW()-ROW(AQ$1),SECONDBASE,0)),"")</f>
        <v/>
      </c>
      <c r="AR1329">
        <f>IF(PLAYERIDMAP2[[#This Row],[POS]]="3B",MAX(AR$1:AR1328)+1,"")</f>
        <v>79</v>
      </c>
      <c r="AS1329" t="str">
        <f>IFERROR(INDEX(PLAYERIDMAP2[PLAYERNAME],MATCH(ROW()-ROW(AS$1),THIRDBASE,0)),"")</f>
        <v/>
      </c>
      <c r="AT1329" t="str">
        <f>IF(PLAYERIDMAP2[[#This Row],[POS]]="SS",MAX(AT$1:AT1328)+1,"")</f>
        <v/>
      </c>
      <c r="AU1329" t="str">
        <f>IFERROR(INDEX(PLAYERIDMAP2[PLAYERNAME],MATCH(ROW()-ROW(AU$1),SHORTSTOP,0)),"")</f>
        <v/>
      </c>
      <c r="AV1329" t="str">
        <f>IF(PLAYERIDMAP2[[#This Row],[POS]]="OF",MAX(AV$1:AV1328)+1,"")</f>
        <v/>
      </c>
      <c r="AW1329" t="str">
        <f>IFERROR(INDEX(PLAYERIDMAP2[PLAYERNAME],MATCH(ROW()-ROW(AW$1),OUTFIELD,0)),"")</f>
        <v/>
      </c>
      <c r="AX1329">
        <f>IF(PLAYERIDMAP2[[#This Row],[POS]]&lt;&gt;"P",MAX(AX$1:AX1328)+1,"")</f>
        <v>701</v>
      </c>
      <c r="AY1329" t="str">
        <f>IFERROR(INDEX(PLAYERIDMAP2[PLAYERNAME],MATCH(ROW()-ROW(AY$1),HITTERS,0)),"")</f>
        <v/>
      </c>
      <c r="AZ1329" t="str">
        <f>IF(PLAYERIDMAP2[[#This Row],[POS]]="P",MAX(AZ$1:AZ1328)+1,"")</f>
        <v/>
      </c>
      <c r="BA1329" t="str">
        <f>IFERROR(INDEX(PLAYERIDMAP2[PLAYERNAME],MATCH(ROW()-ROW(BA$1),PITCHERS,0)),"")</f>
        <v/>
      </c>
    </row>
    <row r="1330" spans="1:53" x14ac:dyDescent="0.25">
      <c r="A1330" t="s">
        <v>15149</v>
      </c>
      <c r="B1330" t="s">
        <v>5655</v>
      </c>
      <c r="C1330" s="1">
        <v>31510</v>
      </c>
      <c r="D1330" t="s">
        <v>17275</v>
      </c>
      <c r="E1330" t="s">
        <v>17693</v>
      </c>
      <c r="F1330" t="s">
        <v>11057</v>
      </c>
      <c r="G1330" t="s">
        <v>14693</v>
      </c>
      <c r="H1330" t="s">
        <v>5705</v>
      </c>
      <c r="I1330" t="s">
        <v>20466</v>
      </c>
      <c r="J1330" t="s">
        <v>5655</v>
      </c>
      <c r="K1330">
        <v>467793</v>
      </c>
      <c r="L1330" t="s">
        <v>5655</v>
      </c>
      <c r="M1330">
        <v>1208743</v>
      </c>
      <c r="N1330" t="s">
        <v>5655</v>
      </c>
      <c r="O1330" t="s">
        <v>15150</v>
      </c>
      <c r="P1330" t="s">
        <v>15149</v>
      </c>
      <c r="Q1330">
        <v>8619</v>
      </c>
      <c r="R1330" t="s">
        <v>5655</v>
      </c>
      <c r="S1330">
        <v>30280</v>
      </c>
      <c r="T1330" t="s">
        <v>5655</v>
      </c>
      <c r="U1330" t="s">
        <v>5655</v>
      </c>
      <c r="V1330" t="s">
        <v>15151</v>
      </c>
      <c r="W1330">
        <v>48929</v>
      </c>
      <c r="X1330">
        <v>8619</v>
      </c>
      <c r="Y1330" t="s">
        <v>5655</v>
      </c>
      <c r="Z1330" t="s">
        <v>15152</v>
      </c>
      <c r="AA1330" t="s">
        <v>11011</v>
      </c>
      <c r="AB1330" t="s">
        <v>5703</v>
      </c>
      <c r="AC1330" t="s">
        <v>5655</v>
      </c>
      <c r="AD1330" t="s">
        <v>15152</v>
      </c>
      <c r="AE1330">
        <v>10322</v>
      </c>
      <c r="AF1330" t="s">
        <v>5655</v>
      </c>
      <c r="AG1330">
        <v>12310</v>
      </c>
      <c r="AH1330" t="s">
        <v>5655</v>
      </c>
      <c r="AL1330" t="str">
        <f>IF(PLAYERIDMAP2[[#This Row],[POS]]="C",MAX(AL$1:AL1329)+1,"")</f>
        <v/>
      </c>
      <c r="AM1330" t="str">
        <f>IFERROR(INDEX(PLAYERIDMAP2[PLAYERNAME],MATCH(ROW()-ROW(AM$1),CATCHERS,0)),"")</f>
        <v/>
      </c>
      <c r="AN1330" t="str">
        <f>IF(PLAYERIDMAP2[[#This Row],[POS]]="1B",MAX(AN$1:AN1329)+1,"")</f>
        <v/>
      </c>
      <c r="AO1330" t="str">
        <f>IFERROR(INDEX(PLAYERIDMAP2[PLAYERNAME],MATCH(ROW()-ROW(AO$1),FIRSTBASE,0)),"")</f>
        <v/>
      </c>
      <c r="AP1330" t="str">
        <f>IF(PLAYERIDMAP2[[#This Row],[POS]]="2B",MAX(AP$1:AP1329)+1,"")</f>
        <v/>
      </c>
      <c r="AQ1330" t="str">
        <f>IFERROR(INDEX(PLAYERIDMAP2[PLAYERNAME],MATCH(ROW()-ROW(AQ$1),SECONDBASE,0)),"")</f>
        <v/>
      </c>
      <c r="AR1330">
        <f>IF(PLAYERIDMAP2[[#This Row],[POS]]="3B",MAX(AR$1:AR1329)+1,"")</f>
        <v>80</v>
      </c>
      <c r="AS1330" t="str">
        <f>IFERROR(INDEX(PLAYERIDMAP2[PLAYERNAME],MATCH(ROW()-ROW(AS$1),THIRDBASE,0)),"")</f>
        <v/>
      </c>
      <c r="AT1330" t="str">
        <f>IF(PLAYERIDMAP2[[#This Row],[POS]]="SS",MAX(AT$1:AT1329)+1,"")</f>
        <v/>
      </c>
      <c r="AU1330" t="str">
        <f>IFERROR(INDEX(PLAYERIDMAP2[PLAYERNAME],MATCH(ROW()-ROW(AU$1),SHORTSTOP,0)),"")</f>
        <v/>
      </c>
      <c r="AV1330" t="str">
        <f>IF(PLAYERIDMAP2[[#This Row],[POS]]="OF",MAX(AV$1:AV1329)+1,"")</f>
        <v/>
      </c>
      <c r="AW1330" t="str">
        <f>IFERROR(INDEX(PLAYERIDMAP2[PLAYERNAME],MATCH(ROW()-ROW(AW$1),OUTFIELD,0)),"")</f>
        <v/>
      </c>
      <c r="AX1330">
        <f>IF(PLAYERIDMAP2[[#This Row],[POS]]&lt;&gt;"P",MAX(AX$1:AX1329)+1,"")</f>
        <v>702</v>
      </c>
      <c r="AY1330" t="str">
        <f>IFERROR(INDEX(PLAYERIDMAP2[PLAYERNAME],MATCH(ROW()-ROW(AY$1),HITTERS,0)),"")</f>
        <v/>
      </c>
      <c r="AZ1330" t="str">
        <f>IF(PLAYERIDMAP2[[#This Row],[POS]]="P",MAX(AZ$1:AZ1329)+1,"")</f>
        <v/>
      </c>
      <c r="BA1330" t="str">
        <f>IFERROR(INDEX(PLAYERIDMAP2[PLAYERNAME],MATCH(ROW()-ROW(BA$1),PITCHERS,0)),"")</f>
        <v/>
      </c>
    </row>
    <row r="1331" spans="1:53" x14ac:dyDescent="0.25">
      <c r="A1331" t="s">
        <v>15153</v>
      </c>
      <c r="B1331" t="s">
        <v>5301</v>
      </c>
      <c r="C1331" s="1">
        <v>33184</v>
      </c>
      <c r="D1331" t="s">
        <v>17098</v>
      </c>
      <c r="E1331" t="s">
        <v>17693</v>
      </c>
      <c r="F1331" t="s">
        <v>11040</v>
      </c>
      <c r="G1331" t="s">
        <v>14693</v>
      </c>
      <c r="H1331" t="s">
        <v>11097</v>
      </c>
      <c r="I1331" t="s">
        <v>18951</v>
      </c>
      <c r="J1331" t="s">
        <v>5301</v>
      </c>
      <c r="K1331">
        <v>542454</v>
      </c>
      <c r="L1331" t="s">
        <v>5301</v>
      </c>
      <c r="M1331">
        <v>1810926</v>
      </c>
      <c r="N1331" t="s">
        <v>5301</v>
      </c>
      <c r="O1331" t="s">
        <v>18952</v>
      </c>
      <c r="P1331" t="s">
        <v>15153</v>
      </c>
      <c r="Q1331">
        <v>9693</v>
      </c>
      <c r="R1331" t="s">
        <v>5301</v>
      </c>
      <c r="S1331">
        <v>31387</v>
      </c>
      <c r="T1331" t="s">
        <v>5301</v>
      </c>
      <c r="V1331" t="s">
        <v>15154</v>
      </c>
      <c r="W1331">
        <v>59768</v>
      </c>
      <c r="X1331">
        <v>9693</v>
      </c>
      <c r="Y1331" t="s">
        <v>5301</v>
      </c>
      <c r="Z1331" t="s">
        <v>15155</v>
      </c>
      <c r="AA1331" t="s">
        <v>11011</v>
      </c>
      <c r="AB1331" t="s">
        <v>5703</v>
      </c>
      <c r="AC1331" t="s">
        <v>5301</v>
      </c>
      <c r="AD1331" t="s">
        <v>15155</v>
      </c>
      <c r="AE1331">
        <v>12708</v>
      </c>
      <c r="AF1331" t="s">
        <v>18953</v>
      </c>
      <c r="AG1331">
        <v>13851</v>
      </c>
      <c r="AH1331" t="s">
        <v>5301</v>
      </c>
      <c r="AL1331" t="str">
        <f>IF(PLAYERIDMAP2[[#This Row],[POS]]="C",MAX(AL$1:AL1330)+1,"")</f>
        <v/>
      </c>
      <c r="AM1331" t="str">
        <f>IFERROR(INDEX(PLAYERIDMAP2[PLAYERNAME],MATCH(ROW()-ROW(AM$1),CATCHERS,0)),"")</f>
        <v/>
      </c>
      <c r="AN1331" t="str">
        <f>IF(PLAYERIDMAP2[[#This Row],[POS]]="1B",MAX(AN$1:AN1330)+1,"")</f>
        <v/>
      </c>
      <c r="AO1331" t="str">
        <f>IFERROR(INDEX(PLAYERIDMAP2[PLAYERNAME],MATCH(ROW()-ROW(AO$1),FIRSTBASE,0)),"")</f>
        <v/>
      </c>
      <c r="AP1331" t="str">
        <f>IF(PLAYERIDMAP2[[#This Row],[POS]]="2B",MAX(AP$1:AP1330)+1,"")</f>
        <v/>
      </c>
      <c r="AQ1331" t="str">
        <f>IFERROR(INDEX(PLAYERIDMAP2[PLAYERNAME],MATCH(ROW()-ROW(AQ$1),SECONDBASE,0)),"")</f>
        <v/>
      </c>
      <c r="AR1331" t="str">
        <f>IF(PLAYERIDMAP2[[#This Row],[POS]]="3B",MAX(AR$1:AR1330)+1,"")</f>
        <v/>
      </c>
      <c r="AS1331" t="str">
        <f>IFERROR(INDEX(PLAYERIDMAP2[PLAYERNAME],MATCH(ROW()-ROW(AS$1),THIRDBASE,0)),"")</f>
        <v/>
      </c>
      <c r="AT1331">
        <f>IF(PLAYERIDMAP2[[#This Row],[POS]]="SS",MAX(AT$1:AT1330)+1,"")</f>
        <v>83</v>
      </c>
      <c r="AU1331" t="str">
        <f>IFERROR(INDEX(PLAYERIDMAP2[PLAYERNAME],MATCH(ROW()-ROW(AU$1),SHORTSTOP,0)),"")</f>
        <v/>
      </c>
      <c r="AV1331" t="str">
        <f>IF(PLAYERIDMAP2[[#This Row],[POS]]="OF",MAX(AV$1:AV1330)+1,"")</f>
        <v/>
      </c>
      <c r="AW1331" t="str">
        <f>IFERROR(INDEX(PLAYERIDMAP2[PLAYERNAME],MATCH(ROW()-ROW(AW$1),OUTFIELD,0)),"")</f>
        <v/>
      </c>
      <c r="AX1331">
        <f>IF(PLAYERIDMAP2[[#This Row],[POS]]&lt;&gt;"P",MAX(AX$1:AX1330)+1,"")</f>
        <v>703</v>
      </c>
      <c r="AY1331" t="str">
        <f>IFERROR(INDEX(PLAYERIDMAP2[PLAYERNAME],MATCH(ROW()-ROW(AY$1),HITTERS,0)),"")</f>
        <v/>
      </c>
      <c r="AZ1331" t="str">
        <f>IF(PLAYERIDMAP2[[#This Row],[POS]]="P",MAX(AZ$1:AZ1330)+1,"")</f>
        <v/>
      </c>
      <c r="BA1331" t="str">
        <f>IFERROR(INDEX(PLAYERIDMAP2[PLAYERNAME],MATCH(ROW()-ROW(BA$1),PITCHERS,0)),"")</f>
        <v/>
      </c>
    </row>
    <row r="1332" spans="1:53" x14ac:dyDescent="0.25">
      <c r="A1332" t="s">
        <v>17795</v>
      </c>
      <c r="B1332" t="s">
        <v>5280</v>
      </c>
      <c r="C1332" s="1">
        <v>33821</v>
      </c>
      <c r="D1332" t="s">
        <v>17796</v>
      </c>
      <c r="E1332" t="s">
        <v>17693</v>
      </c>
      <c r="F1332" t="s">
        <v>11398</v>
      </c>
      <c r="G1332" t="s">
        <v>16838</v>
      </c>
      <c r="H1332" t="s">
        <v>10998</v>
      </c>
      <c r="I1332" t="s">
        <v>17797</v>
      </c>
      <c r="J1332" t="s">
        <v>5280</v>
      </c>
      <c r="K1332">
        <v>570267</v>
      </c>
      <c r="L1332" t="s">
        <v>5280</v>
      </c>
      <c r="M1332">
        <v>1958810</v>
      </c>
      <c r="N1332" t="s">
        <v>5280</v>
      </c>
      <c r="O1332" t="s">
        <v>17798</v>
      </c>
      <c r="P1332" t="s">
        <v>17795</v>
      </c>
      <c r="Q1332">
        <v>9753</v>
      </c>
      <c r="R1332" t="s">
        <v>5280</v>
      </c>
      <c r="S1332">
        <v>31931</v>
      </c>
      <c r="T1332" t="s">
        <v>5280</v>
      </c>
      <c r="V1332" t="s">
        <v>17799</v>
      </c>
      <c r="W1332">
        <v>60423</v>
      </c>
      <c r="X1332">
        <v>9753</v>
      </c>
      <c r="Y1332" t="s">
        <v>5280</v>
      </c>
      <c r="Z1332" t="s">
        <v>17800</v>
      </c>
      <c r="AA1332" t="s">
        <v>5703</v>
      </c>
      <c r="AB1332" t="s">
        <v>5703</v>
      </c>
      <c r="AD1332" t="s">
        <v>17800</v>
      </c>
      <c r="AF1332" t="s">
        <v>5280</v>
      </c>
      <c r="AG1332">
        <v>38615</v>
      </c>
      <c r="AL1332" t="str">
        <f>IF(PLAYERIDMAP2[[#This Row],[POS]]="C",MAX(AL$1:AL1331)+1,"")</f>
        <v/>
      </c>
      <c r="AM1332" t="str">
        <f>IFERROR(INDEX(PLAYERIDMAP2[PLAYERNAME],MATCH(ROW()-ROW(AM$1),CATCHERS,0)),"")</f>
        <v/>
      </c>
      <c r="AN1332" t="str">
        <f>IF(PLAYERIDMAP2[[#This Row],[POS]]="1B",MAX(AN$1:AN1331)+1,"")</f>
        <v/>
      </c>
      <c r="AO1332" t="str">
        <f>IFERROR(INDEX(PLAYERIDMAP2[PLAYERNAME],MATCH(ROW()-ROW(AO$1),FIRSTBASE,0)),"")</f>
        <v/>
      </c>
      <c r="AP1332" t="str">
        <f>IF(PLAYERIDMAP2[[#This Row],[POS]]="2B",MAX(AP$1:AP1331)+1,"")</f>
        <v/>
      </c>
      <c r="AQ1332" t="str">
        <f>IFERROR(INDEX(PLAYERIDMAP2[PLAYERNAME],MATCH(ROW()-ROW(AQ$1),SECONDBASE,0)),"")</f>
        <v/>
      </c>
      <c r="AR1332" t="str">
        <f>IF(PLAYERIDMAP2[[#This Row],[POS]]="3B",MAX(AR$1:AR1331)+1,"")</f>
        <v/>
      </c>
      <c r="AS1332" t="str">
        <f>IFERROR(INDEX(PLAYERIDMAP2[PLAYERNAME],MATCH(ROW()-ROW(AS$1),THIRDBASE,0)),"")</f>
        <v/>
      </c>
      <c r="AT1332" t="str">
        <f>IF(PLAYERIDMAP2[[#This Row],[POS]]="SS",MAX(AT$1:AT1331)+1,"")</f>
        <v/>
      </c>
      <c r="AU1332" t="str">
        <f>IFERROR(INDEX(PLAYERIDMAP2[PLAYERNAME],MATCH(ROW()-ROW(AU$1),SHORTSTOP,0)),"")</f>
        <v/>
      </c>
      <c r="AV1332">
        <f>IF(PLAYERIDMAP2[[#This Row],[POS]]="OF",MAX(AV$1:AV1331)+1,"")</f>
        <v>268</v>
      </c>
      <c r="AW1332" t="str">
        <f>IFERROR(INDEX(PLAYERIDMAP2[PLAYERNAME],MATCH(ROW()-ROW(AW$1),OUTFIELD,0)),"")</f>
        <v/>
      </c>
      <c r="AX1332">
        <f>IF(PLAYERIDMAP2[[#This Row],[POS]]&lt;&gt;"P",MAX(AX$1:AX1331)+1,"")</f>
        <v>704</v>
      </c>
      <c r="AY1332" t="str">
        <f>IFERROR(INDEX(PLAYERIDMAP2[PLAYERNAME],MATCH(ROW()-ROW(AY$1),HITTERS,0)),"")</f>
        <v/>
      </c>
      <c r="AZ1332" t="str">
        <f>IF(PLAYERIDMAP2[[#This Row],[POS]]="P",MAX(AZ$1:AZ1331)+1,"")</f>
        <v/>
      </c>
      <c r="BA1332" t="str">
        <f>IFERROR(INDEX(PLAYERIDMAP2[PLAYERNAME],MATCH(ROW()-ROW(BA$1),PITCHERS,0)),"")</f>
        <v/>
      </c>
    </row>
    <row r="1333" spans="1:53" x14ac:dyDescent="0.25">
      <c r="A1333" t="s">
        <v>15156</v>
      </c>
      <c r="B1333" t="s">
        <v>10369</v>
      </c>
      <c r="C1333" s="1">
        <v>30326</v>
      </c>
      <c r="D1333" t="s">
        <v>18537</v>
      </c>
      <c r="E1333" t="s">
        <v>17693</v>
      </c>
      <c r="F1333" t="s">
        <v>11040</v>
      </c>
      <c r="G1333" t="s">
        <v>14693</v>
      </c>
      <c r="H1333" t="s">
        <v>10988</v>
      </c>
      <c r="I1333" t="s">
        <v>18538</v>
      </c>
      <c r="J1333" t="s">
        <v>10369</v>
      </c>
      <c r="K1333">
        <v>429722</v>
      </c>
      <c r="L1333" t="s">
        <v>10369</v>
      </c>
      <c r="M1333">
        <v>479168</v>
      </c>
      <c r="N1333" t="s">
        <v>10369</v>
      </c>
      <c r="O1333" t="s">
        <v>15157</v>
      </c>
      <c r="P1333" t="s">
        <v>15156</v>
      </c>
      <c r="Q1333">
        <v>7547</v>
      </c>
      <c r="R1333" t="s">
        <v>10369</v>
      </c>
      <c r="S1333">
        <v>6280</v>
      </c>
      <c r="T1333" t="s">
        <v>10369</v>
      </c>
      <c r="V1333" t="s">
        <v>15158</v>
      </c>
      <c r="W1333">
        <v>31607</v>
      </c>
      <c r="X1333">
        <v>7547</v>
      </c>
      <c r="Y1333" t="s">
        <v>10369</v>
      </c>
      <c r="Z1333" t="s">
        <v>15159</v>
      </c>
      <c r="AA1333" t="s">
        <v>5703</v>
      </c>
      <c r="AB1333" t="s">
        <v>5703</v>
      </c>
      <c r="AC1333" t="s">
        <v>10369</v>
      </c>
      <c r="AD1333" t="s">
        <v>15159</v>
      </c>
      <c r="AE1333">
        <v>6542</v>
      </c>
      <c r="AF1333" t="s">
        <v>10369</v>
      </c>
      <c r="AG1333">
        <v>5283</v>
      </c>
      <c r="AH1333" t="s">
        <v>10369</v>
      </c>
      <c r="AL1333" t="str">
        <f>IF(PLAYERIDMAP2[[#This Row],[POS]]="C",MAX(AL$1:AL1332)+1,"")</f>
        <v/>
      </c>
      <c r="AM1333" t="str">
        <f>IFERROR(INDEX(PLAYERIDMAP2[PLAYERNAME],MATCH(ROW()-ROW(AM$1),CATCHERS,0)),"")</f>
        <v/>
      </c>
      <c r="AN1333" t="str">
        <f>IF(PLAYERIDMAP2[[#This Row],[POS]]="1B",MAX(AN$1:AN1332)+1,"")</f>
        <v/>
      </c>
      <c r="AO1333" t="str">
        <f>IFERROR(INDEX(PLAYERIDMAP2[PLAYERNAME],MATCH(ROW()-ROW(AO$1),FIRSTBASE,0)),"")</f>
        <v/>
      </c>
      <c r="AP1333" t="str">
        <f>IF(PLAYERIDMAP2[[#This Row],[POS]]="2B",MAX(AP$1:AP1332)+1,"")</f>
        <v/>
      </c>
      <c r="AQ1333" t="str">
        <f>IFERROR(INDEX(PLAYERIDMAP2[PLAYERNAME],MATCH(ROW()-ROW(AQ$1),SECONDBASE,0)),"")</f>
        <v/>
      </c>
      <c r="AR1333" t="str">
        <f>IF(PLAYERIDMAP2[[#This Row],[POS]]="3B",MAX(AR$1:AR1332)+1,"")</f>
        <v/>
      </c>
      <c r="AS1333" t="str">
        <f>IFERROR(INDEX(PLAYERIDMAP2[PLAYERNAME],MATCH(ROW()-ROW(AS$1),THIRDBASE,0)),"")</f>
        <v/>
      </c>
      <c r="AT1333" t="str">
        <f>IF(PLAYERIDMAP2[[#This Row],[POS]]="SS",MAX(AT$1:AT1332)+1,"")</f>
        <v/>
      </c>
      <c r="AU1333" t="str">
        <f>IFERROR(INDEX(PLAYERIDMAP2[PLAYERNAME],MATCH(ROW()-ROW(AU$1),SHORTSTOP,0)),"")</f>
        <v/>
      </c>
      <c r="AV1333" t="str">
        <f>IF(PLAYERIDMAP2[[#This Row],[POS]]="OF",MAX(AV$1:AV1332)+1,"")</f>
        <v/>
      </c>
      <c r="AW1333" t="str">
        <f>IFERROR(INDEX(PLAYERIDMAP2[PLAYERNAME],MATCH(ROW()-ROW(AW$1),OUTFIELD,0)),"")</f>
        <v/>
      </c>
      <c r="AX1333" t="str">
        <f>IF(PLAYERIDMAP2[[#This Row],[POS]]&lt;&gt;"P",MAX(AX$1:AX1332)+1,"")</f>
        <v/>
      </c>
      <c r="AY1333" t="str">
        <f>IFERROR(INDEX(PLAYERIDMAP2[PLAYERNAME],MATCH(ROW()-ROW(AY$1),HITTERS,0)),"")</f>
        <v/>
      </c>
      <c r="AZ1333">
        <f>IF(PLAYERIDMAP2[[#This Row],[POS]]="P",MAX(AZ$1:AZ1332)+1,"")</f>
        <v>628</v>
      </c>
      <c r="BA1333" t="str">
        <f>IFERROR(INDEX(PLAYERIDMAP2[PLAYERNAME],MATCH(ROW()-ROW(BA$1),PITCHERS,0)),"")</f>
        <v/>
      </c>
    </row>
    <row r="1334" spans="1:53" x14ac:dyDescent="0.25">
      <c r="A1334" t="s">
        <v>15160</v>
      </c>
      <c r="B1334" t="s">
        <v>10276</v>
      </c>
      <c r="C1334" s="1">
        <v>28927</v>
      </c>
      <c r="D1334" t="s">
        <v>17692</v>
      </c>
      <c r="E1334" t="s">
        <v>17693</v>
      </c>
      <c r="F1334" t="s">
        <v>11016</v>
      </c>
      <c r="G1334" t="s">
        <v>11016</v>
      </c>
      <c r="H1334" t="s">
        <v>10988</v>
      </c>
      <c r="I1334" t="s">
        <v>17694</v>
      </c>
      <c r="J1334" t="s">
        <v>10276</v>
      </c>
      <c r="K1334">
        <v>276371</v>
      </c>
      <c r="L1334" t="s">
        <v>10276</v>
      </c>
      <c r="M1334">
        <v>174948</v>
      </c>
      <c r="N1334" t="s">
        <v>10276</v>
      </c>
      <c r="O1334" t="s">
        <v>15161</v>
      </c>
      <c r="P1334" t="s">
        <v>15160</v>
      </c>
      <c r="Q1334">
        <v>6441</v>
      </c>
      <c r="R1334" t="s">
        <v>10276</v>
      </c>
      <c r="S1334">
        <v>4280</v>
      </c>
      <c r="T1334" t="s">
        <v>10276</v>
      </c>
      <c r="V1334" t="s">
        <v>15162</v>
      </c>
      <c r="W1334">
        <v>1513</v>
      </c>
      <c r="X1334">
        <v>6441</v>
      </c>
      <c r="Y1334" t="s">
        <v>10276</v>
      </c>
      <c r="Z1334" t="s">
        <v>16737</v>
      </c>
      <c r="AA1334" t="s">
        <v>10958</v>
      </c>
      <c r="AB1334" t="s">
        <v>10958</v>
      </c>
      <c r="AD1334" t="s">
        <v>16737</v>
      </c>
      <c r="AL1334" t="str">
        <f>IF(PLAYERIDMAP2[[#This Row],[POS]]="C",MAX(AL$1:AL1333)+1,"")</f>
        <v/>
      </c>
      <c r="AM1334" t="str">
        <f>IFERROR(INDEX(PLAYERIDMAP2[PLAYERNAME],MATCH(ROW()-ROW(AM$1),CATCHERS,0)),"")</f>
        <v/>
      </c>
      <c r="AN1334" t="str">
        <f>IF(PLAYERIDMAP2[[#This Row],[POS]]="1B",MAX(AN$1:AN1333)+1,"")</f>
        <v/>
      </c>
      <c r="AO1334" t="str">
        <f>IFERROR(INDEX(PLAYERIDMAP2[PLAYERNAME],MATCH(ROW()-ROW(AO$1),FIRSTBASE,0)),"")</f>
        <v/>
      </c>
      <c r="AP1334" t="str">
        <f>IF(PLAYERIDMAP2[[#This Row],[POS]]="2B",MAX(AP$1:AP1333)+1,"")</f>
        <v/>
      </c>
      <c r="AQ1334" t="str">
        <f>IFERROR(INDEX(PLAYERIDMAP2[PLAYERNAME],MATCH(ROW()-ROW(AQ$1),SECONDBASE,0)),"")</f>
        <v/>
      </c>
      <c r="AR1334" t="str">
        <f>IF(PLAYERIDMAP2[[#This Row],[POS]]="3B",MAX(AR$1:AR1333)+1,"")</f>
        <v/>
      </c>
      <c r="AS1334" t="str">
        <f>IFERROR(INDEX(PLAYERIDMAP2[PLAYERNAME],MATCH(ROW()-ROW(AS$1),THIRDBASE,0)),"")</f>
        <v/>
      </c>
      <c r="AT1334" t="str">
        <f>IF(PLAYERIDMAP2[[#This Row],[POS]]="SS",MAX(AT$1:AT1333)+1,"")</f>
        <v/>
      </c>
      <c r="AU1334" t="str">
        <f>IFERROR(INDEX(PLAYERIDMAP2[PLAYERNAME],MATCH(ROW()-ROW(AU$1),SHORTSTOP,0)),"")</f>
        <v/>
      </c>
      <c r="AV1334" t="str">
        <f>IF(PLAYERIDMAP2[[#This Row],[POS]]="OF",MAX(AV$1:AV1333)+1,"")</f>
        <v/>
      </c>
      <c r="AW1334" t="str">
        <f>IFERROR(INDEX(PLAYERIDMAP2[PLAYERNAME],MATCH(ROW()-ROW(AW$1),OUTFIELD,0)),"")</f>
        <v/>
      </c>
      <c r="AX1334" t="str">
        <f>IF(PLAYERIDMAP2[[#This Row],[POS]]&lt;&gt;"P",MAX(AX$1:AX1333)+1,"")</f>
        <v/>
      </c>
      <c r="AY1334" t="str">
        <f>IFERROR(INDEX(PLAYERIDMAP2[PLAYERNAME],MATCH(ROW()-ROW(AY$1),HITTERS,0)),"")</f>
        <v/>
      </c>
      <c r="AZ1334">
        <f>IF(PLAYERIDMAP2[[#This Row],[POS]]="P",MAX(AZ$1:AZ1333)+1,"")</f>
        <v>629</v>
      </c>
      <c r="BA1334" t="str">
        <f>IFERROR(INDEX(PLAYERIDMAP2[PLAYERNAME],MATCH(ROW()-ROW(BA$1),PITCHERS,0)),"")</f>
        <v/>
      </c>
    </row>
    <row r="1335" spans="1:53" x14ac:dyDescent="0.25">
      <c r="A1335" t="s">
        <v>15163</v>
      </c>
      <c r="B1335" t="s">
        <v>9410</v>
      </c>
      <c r="C1335" s="1">
        <v>32127</v>
      </c>
      <c r="D1335" t="s">
        <v>17149</v>
      </c>
      <c r="E1335" t="s">
        <v>17150</v>
      </c>
      <c r="F1335" t="s">
        <v>11087</v>
      </c>
      <c r="G1335" t="s">
        <v>14693</v>
      </c>
      <c r="H1335" t="s">
        <v>10988</v>
      </c>
      <c r="I1335" t="s">
        <v>17151</v>
      </c>
      <c r="J1335" t="s">
        <v>9410</v>
      </c>
      <c r="K1335">
        <v>502327</v>
      </c>
      <c r="L1335" t="s">
        <v>9410</v>
      </c>
      <c r="M1335">
        <v>1740998</v>
      </c>
      <c r="N1335" t="s">
        <v>9410</v>
      </c>
      <c r="O1335" t="s">
        <v>15164</v>
      </c>
      <c r="P1335" t="s">
        <v>15163</v>
      </c>
      <c r="Q1335">
        <v>8976</v>
      </c>
      <c r="R1335" t="s">
        <v>9410</v>
      </c>
      <c r="S1335">
        <v>30744</v>
      </c>
      <c r="T1335" t="s">
        <v>9410</v>
      </c>
      <c r="V1335" t="s">
        <v>15165</v>
      </c>
      <c r="W1335">
        <v>56742</v>
      </c>
      <c r="X1335">
        <v>8976</v>
      </c>
      <c r="Y1335" t="s">
        <v>9410</v>
      </c>
      <c r="Z1335" t="s">
        <v>15166</v>
      </c>
      <c r="AA1335" t="s">
        <v>5703</v>
      </c>
      <c r="AB1335" t="s">
        <v>10958</v>
      </c>
      <c r="AC1335" t="s">
        <v>9410</v>
      </c>
      <c r="AD1335" t="s">
        <v>15166</v>
      </c>
      <c r="AE1335">
        <v>12265</v>
      </c>
      <c r="AF1335" t="s">
        <v>9410</v>
      </c>
      <c r="AG1335">
        <v>13783</v>
      </c>
      <c r="AH1335" t="s">
        <v>9410</v>
      </c>
      <c r="AL1335" t="str">
        <f>IF(PLAYERIDMAP2[[#This Row],[POS]]="C",MAX(AL$1:AL1334)+1,"")</f>
        <v/>
      </c>
      <c r="AM1335" t="str">
        <f>IFERROR(INDEX(PLAYERIDMAP2[PLAYERNAME],MATCH(ROW()-ROW(AM$1),CATCHERS,0)),"")</f>
        <v/>
      </c>
      <c r="AN1335" t="str">
        <f>IF(PLAYERIDMAP2[[#This Row],[POS]]="1B",MAX(AN$1:AN1334)+1,"")</f>
        <v/>
      </c>
      <c r="AO1335" t="str">
        <f>IFERROR(INDEX(PLAYERIDMAP2[PLAYERNAME],MATCH(ROW()-ROW(AO$1),FIRSTBASE,0)),"")</f>
        <v/>
      </c>
      <c r="AP1335" t="str">
        <f>IF(PLAYERIDMAP2[[#This Row],[POS]]="2B",MAX(AP$1:AP1334)+1,"")</f>
        <v/>
      </c>
      <c r="AQ1335" t="str">
        <f>IFERROR(INDEX(PLAYERIDMAP2[PLAYERNAME],MATCH(ROW()-ROW(AQ$1),SECONDBASE,0)),"")</f>
        <v/>
      </c>
      <c r="AR1335" t="str">
        <f>IF(PLAYERIDMAP2[[#This Row],[POS]]="3B",MAX(AR$1:AR1334)+1,"")</f>
        <v/>
      </c>
      <c r="AS1335" t="str">
        <f>IFERROR(INDEX(PLAYERIDMAP2[PLAYERNAME],MATCH(ROW()-ROW(AS$1),THIRDBASE,0)),"")</f>
        <v/>
      </c>
      <c r="AT1335" t="str">
        <f>IF(PLAYERIDMAP2[[#This Row],[POS]]="SS",MAX(AT$1:AT1334)+1,"")</f>
        <v/>
      </c>
      <c r="AU1335" t="str">
        <f>IFERROR(INDEX(PLAYERIDMAP2[PLAYERNAME],MATCH(ROW()-ROW(AU$1),SHORTSTOP,0)),"")</f>
        <v/>
      </c>
      <c r="AV1335" t="str">
        <f>IF(PLAYERIDMAP2[[#This Row],[POS]]="OF",MAX(AV$1:AV1334)+1,"")</f>
        <v/>
      </c>
      <c r="AW1335" t="str">
        <f>IFERROR(INDEX(PLAYERIDMAP2[PLAYERNAME],MATCH(ROW()-ROW(AW$1),OUTFIELD,0)),"")</f>
        <v/>
      </c>
      <c r="AX1335" t="str">
        <f>IF(PLAYERIDMAP2[[#This Row],[POS]]&lt;&gt;"P",MAX(AX$1:AX1334)+1,"")</f>
        <v/>
      </c>
      <c r="AY1335" t="str">
        <f>IFERROR(INDEX(PLAYERIDMAP2[PLAYERNAME],MATCH(ROW()-ROW(AY$1),HITTERS,0)),"")</f>
        <v/>
      </c>
      <c r="AZ1335">
        <f>IF(PLAYERIDMAP2[[#This Row],[POS]]="P",MAX(AZ$1:AZ1334)+1,"")</f>
        <v>630</v>
      </c>
      <c r="BA1335" t="str">
        <f>IFERROR(INDEX(PLAYERIDMAP2[PLAYERNAME],MATCH(ROW()-ROW(BA$1),PITCHERS,0)),"")</f>
        <v/>
      </c>
    </row>
    <row r="1336" spans="1:53" x14ac:dyDescent="0.25">
      <c r="A1336" t="s">
        <v>15167</v>
      </c>
      <c r="B1336" t="s">
        <v>4459</v>
      </c>
      <c r="C1336" s="1">
        <v>29098</v>
      </c>
      <c r="D1336" t="s">
        <v>18717</v>
      </c>
      <c r="E1336" t="s">
        <v>17150</v>
      </c>
      <c r="F1336" t="s">
        <v>11048</v>
      </c>
      <c r="G1336" t="s">
        <v>14693</v>
      </c>
      <c r="H1336" t="s">
        <v>11097</v>
      </c>
      <c r="I1336" t="s">
        <v>18718</v>
      </c>
      <c r="J1336" t="s">
        <v>4459</v>
      </c>
      <c r="K1336">
        <v>421124</v>
      </c>
      <c r="L1336" t="s">
        <v>4459</v>
      </c>
      <c r="M1336">
        <v>292697</v>
      </c>
      <c r="N1336" t="s">
        <v>4459</v>
      </c>
      <c r="O1336" t="s">
        <v>15168</v>
      </c>
      <c r="P1336" t="s">
        <v>15167</v>
      </c>
      <c r="Q1336">
        <v>6933</v>
      </c>
      <c r="R1336" t="s">
        <v>4459</v>
      </c>
      <c r="S1336">
        <v>5178</v>
      </c>
      <c r="T1336" t="s">
        <v>4459</v>
      </c>
      <c r="V1336" t="s">
        <v>15169</v>
      </c>
      <c r="W1336">
        <v>1452</v>
      </c>
      <c r="X1336">
        <v>6933</v>
      </c>
      <c r="Y1336" t="s">
        <v>4459</v>
      </c>
      <c r="Z1336" t="s">
        <v>15170</v>
      </c>
      <c r="AA1336" t="s">
        <v>11011</v>
      </c>
      <c r="AB1336" t="s">
        <v>5703</v>
      </c>
      <c r="AC1336" t="s">
        <v>4459</v>
      </c>
      <c r="AD1336" t="s">
        <v>15170</v>
      </c>
      <c r="AL1336" t="str">
        <f>IF(PLAYERIDMAP2[[#This Row],[POS]]="C",MAX(AL$1:AL1335)+1,"")</f>
        <v/>
      </c>
      <c r="AM1336" t="str">
        <f>IFERROR(INDEX(PLAYERIDMAP2[PLAYERNAME],MATCH(ROW()-ROW(AM$1),CATCHERS,0)),"")</f>
        <v/>
      </c>
      <c r="AN1336" t="str">
        <f>IF(PLAYERIDMAP2[[#This Row],[POS]]="1B",MAX(AN$1:AN1335)+1,"")</f>
        <v/>
      </c>
      <c r="AO1336" t="str">
        <f>IFERROR(INDEX(PLAYERIDMAP2[PLAYERNAME],MATCH(ROW()-ROW(AO$1),FIRSTBASE,0)),"")</f>
        <v/>
      </c>
      <c r="AP1336" t="str">
        <f>IF(PLAYERIDMAP2[[#This Row],[POS]]="2B",MAX(AP$1:AP1335)+1,"")</f>
        <v/>
      </c>
      <c r="AQ1336" t="str">
        <f>IFERROR(INDEX(PLAYERIDMAP2[PLAYERNAME],MATCH(ROW()-ROW(AQ$1),SECONDBASE,0)),"")</f>
        <v/>
      </c>
      <c r="AR1336" t="str">
        <f>IF(PLAYERIDMAP2[[#This Row],[POS]]="3B",MAX(AR$1:AR1335)+1,"")</f>
        <v/>
      </c>
      <c r="AS1336" t="str">
        <f>IFERROR(INDEX(PLAYERIDMAP2[PLAYERNAME],MATCH(ROW()-ROW(AS$1),THIRDBASE,0)),"")</f>
        <v/>
      </c>
      <c r="AT1336">
        <f>IF(PLAYERIDMAP2[[#This Row],[POS]]="SS",MAX(AT$1:AT1335)+1,"")</f>
        <v>84</v>
      </c>
      <c r="AU1336" t="str">
        <f>IFERROR(INDEX(PLAYERIDMAP2[PLAYERNAME],MATCH(ROW()-ROW(AU$1),SHORTSTOP,0)),"")</f>
        <v/>
      </c>
      <c r="AV1336" t="str">
        <f>IF(PLAYERIDMAP2[[#This Row],[POS]]="OF",MAX(AV$1:AV1335)+1,"")</f>
        <v/>
      </c>
      <c r="AW1336" t="str">
        <f>IFERROR(INDEX(PLAYERIDMAP2[PLAYERNAME],MATCH(ROW()-ROW(AW$1),OUTFIELD,0)),"")</f>
        <v/>
      </c>
      <c r="AX1336">
        <f>IF(PLAYERIDMAP2[[#This Row],[POS]]&lt;&gt;"P",MAX(AX$1:AX1335)+1,"")</f>
        <v>705</v>
      </c>
      <c r="AY1336" t="str">
        <f>IFERROR(INDEX(PLAYERIDMAP2[PLAYERNAME],MATCH(ROW()-ROW(AY$1),HITTERS,0)),"")</f>
        <v/>
      </c>
      <c r="AZ1336" t="str">
        <f>IF(PLAYERIDMAP2[[#This Row],[POS]]="P",MAX(AZ$1:AZ1335)+1,"")</f>
        <v/>
      </c>
      <c r="BA1336" t="str">
        <f>IFERROR(INDEX(PLAYERIDMAP2[PLAYERNAME],MATCH(ROW()-ROW(BA$1),PITCHERS,0)),"")</f>
        <v/>
      </c>
    </row>
    <row r="1337" spans="1:53" x14ac:dyDescent="0.25">
      <c r="A1337" t="s">
        <v>15171</v>
      </c>
      <c r="B1337" t="s">
        <v>10770</v>
      </c>
      <c r="C1337" s="1">
        <v>30501</v>
      </c>
      <c r="D1337" t="s">
        <v>19902</v>
      </c>
      <c r="E1337" t="s">
        <v>20743</v>
      </c>
      <c r="F1337" t="s">
        <v>10987</v>
      </c>
      <c r="G1337" t="s">
        <v>14693</v>
      </c>
      <c r="H1337" t="s">
        <v>10988</v>
      </c>
      <c r="I1337" t="s">
        <v>20744</v>
      </c>
      <c r="J1337" t="s">
        <v>10770</v>
      </c>
      <c r="K1337">
        <v>435045</v>
      </c>
      <c r="L1337" t="s">
        <v>10770</v>
      </c>
      <c r="M1337">
        <v>392208</v>
      </c>
      <c r="N1337" t="s">
        <v>10770</v>
      </c>
      <c r="O1337" t="s">
        <v>15172</v>
      </c>
      <c r="P1337" t="s">
        <v>15171</v>
      </c>
      <c r="Q1337">
        <v>8694</v>
      </c>
      <c r="R1337" t="s">
        <v>10770</v>
      </c>
      <c r="S1337">
        <v>29542</v>
      </c>
      <c r="T1337" t="s">
        <v>10770</v>
      </c>
      <c r="V1337" t="s">
        <v>15173</v>
      </c>
      <c r="W1337">
        <v>42394</v>
      </c>
      <c r="X1337">
        <v>8694</v>
      </c>
      <c r="Y1337" t="s">
        <v>10770</v>
      </c>
      <c r="Z1337" t="s">
        <v>15174</v>
      </c>
      <c r="AA1337" t="s">
        <v>5703</v>
      </c>
      <c r="AB1337" t="s">
        <v>5703</v>
      </c>
      <c r="AD1337" t="s">
        <v>15174</v>
      </c>
      <c r="AE1337">
        <v>7176</v>
      </c>
      <c r="AF1337" t="s">
        <v>10770</v>
      </c>
      <c r="AG1337">
        <v>11318</v>
      </c>
      <c r="AL1337" t="str">
        <f>IF(PLAYERIDMAP2[[#This Row],[POS]]="C",MAX(AL$1:AL1336)+1,"")</f>
        <v/>
      </c>
      <c r="AM1337" t="str">
        <f>IFERROR(INDEX(PLAYERIDMAP2[PLAYERNAME],MATCH(ROW()-ROW(AM$1),CATCHERS,0)),"")</f>
        <v/>
      </c>
      <c r="AN1337" t="str">
        <f>IF(PLAYERIDMAP2[[#This Row],[POS]]="1B",MAX(AN$1:AN1336)+1,"")</f>
        <v/>
      </c>
      <c r="AO1337" t="str">
        <f>IFERROR(INDEX(PLAYERIDMAP2[PLAYERNAME],MATCH(ROW()-ROW(AO$1),FIRSTBASE,0)),"")</f>
        <v/>
      </c>
      <c r="AP1337" t="str">
        <f>IF(PLAYERIDMAP2[[#This Row],[POS]]="2B",MAX(AP$1:AP1336)+1,"")</f>
        <v/>
      </c>
      <c r="AQ1337" t="str">
        <f>IFERROR(INDEX(PLAYERIDMAP2[PLAYERNAME],MATCH(ROW()-ROW(AQ$1),SECONDBASE,0)),"")</f>
        <v/>
      </c>
      <c r="AR1337" t="str">
        <f>IF(PLAYERIDMAP2[[#This Row],[POS]]="3B",MAX(AR$1:AR1336)+1,"")</f>
        <v/>
      </c>
      <c r="AS1337" t="str">
        <f>IFERROR(INDEX(PLAYERIDMAP2[PLAYERNAME],MATCH(ROW()-ROW(AS$1),THIRDBASE,0)),"")</f>
        <v/>
      </c>
      <c r="AT1337" t="str">
        <f>IF(PLAYERIDMAP2[[#This Row],[POS]]="SS",MAX(AT$1:AT1336)+1,"")</f>
        <v/>
      </c>
      <c r="AU1337" t="str">
        <f>IFERROR(INDEX(PLAYERIDMAP2[PLAYERNAME],MATCH(ROW()-ROW(AU$1),SHORTSTOP,0)),"")</f>
        <v/>
      </c>
      <c r="AV1337" t="str">
        <f>IF(PLAYERIDMAP2[[#This Row],[POS]]="OF",MAX(AV$1:AV1336)+1,"")</f>
        <v/>
      </c>
      <c r="AW1337" t="str">
        <f>IFERROR(INDEX(PLAYERIDMAP2[PLAYERNAME],MATCH(ROW()-ROW(AW$1),OUTFIELD,0)),"")</f>
        <v/>
      </c>
      <c r="AX1337" t="str">
        <f>IF(PLAYERIDMAP2[[#This Row],[POS]]&lt;&gt;"P",MAX(AX$1:AX1336)+1,"")</f>
        <v/>
      </c>
      <c r="AY1337" t="str">
        <f>IFERROR(INDEX(PLAYERIDMAP2[PLAYERNAME],MATCH(ROW()-ROW(AY$1),HITTERS,0)),"")</f>
        <v/>
      </c>
      <c r="AZ1337">
        <f>IF(PLAYERIDMAP2[[#This Row],[POS]]="P",MAX(AZ$1:AZ1336)+1,"")</f>
        <v>631</v>
      </c>
      <c r="BA1337" t="str">
        <f>IFERROR(INDEX(PLAYERIDMAP2[PLAYERNAME],MATCH(ROW()-ROW(BA$1),PITCHERS,0)),"")</f>
        <v/>
      </c>
    </row>
    <row r="1338" spans="1:53" x14ac:dyDescent="0.25">
      <c r="A1338" t="s">
        <v>15175</v>
      </c>
      <c r="B1338" t="s">
        <v>5137</v>
      </c>
      <c r="C1338" s="1">
        <v>31779</v>
      </c>
      <c r="D1338" t="s">
        <v>18923</v>
      </c>
      <c r="E1338" t="s">
        <v>18924</v>
      </c>
      <c r="F1338" t="s">
        <v>11053</v>
      </c>
      <c r="G1338" t="s">
        <v>16838</v>
      </c>
      <c r="H1338" t="s">
        <v>10998</v>
      </c>
      <c r="I1338" t="s">
        <v>18925</v>
      </c>
      <c r="J1338" t="s">
        <v>5137</v>
      </c>
      <c r="K1338">
        <v>543743</v>
      </c>
      <c r="L1338" t="s">
        <v>5137</v>
      </c>
      <c r="M1338">
        <v>1740999</v>
      </c>
      <c r="N1338" t="s">
        <v>5137</v>
      </c>
      <c r="O1338" t="s">
        <v>15176</v>
      </c>
      <c r="P1338" t="s">
        <v>15175</v>
      </c>
      <c r="Q1338">
        <v>9013</v>
      </c>
      <c r="R1338" t="s">
        <v>5137</v>
      </c>
      <c r="S1338">
        <v>30797</v>
      </c>
      <c r="T1338" t="s">
        <v>5137</v>
      </c>
      <c r="V1338" t="s">
        <v>15177</v>
      </c>
      <c r="W1338">
        <v>58631</v>
      </c>
      <c r="X1338">
        <v>9013</v>
      </c>
      <c r="Y1338" t="s">
        <v>5137</v>
      </c>
      <c r="Z1338" t="s">
        <v>16738</v>
      </c>
      <c r="AA1338" t="s">
        <v>5703</v>
      </c>
      <c r="AB1338" t="s">
        <v>5703</v>
      </c>
      <c r="AD1338" t="s">
        <v>16738</v>
      </c>
      <c r="AL1338" t="str">
        <f>IF(PLAYERIDMAP2[[#This Row],[POS]]="C",MAX(AL$1:AL1337)+1,"")</f>
        <v/>
      </c>
      <c r="AM1338" t="str">
        <f>IFERROR(INDEX(PLAYERIDMAP2[PLAYERNAME],MATCH(ROW()-ROW(AM$1),CATCHERS,0)),"")</f>
        <v/>
      </c>
      <c r="AN1338" t="str">
        <f>IF(PLAYERIDMAP2[[#This Row],[POS]]="1B",MAX(AN$1:AN1337)+1,"")</f>
        <v/>
      </c>
      <c r="AO1338" t="str">
        <f>IFERROR(INDEX(PLAYERIDMAP2[PLAYERNAME],MATCH(ROW()-ROW(AO$1),FIRSTBASE,0)),"")</f>
        <v/>
      </c>
      <c r="AP1338" t="str">
        <f>IF(PLAYERIDMAP2[[#This Row],[POS]]="2B",MAX(AP$1:AP1337)+1,"")</f>
        <v/>
      </c>
      <c r="AQ1338" t="str">
        <f>IFERROR(INDEX(PLAYERIDMAP2[PLAYERNAME],MATCH(ROW()-ROW(AQ$1),SECONDBASE,0)),"")</f>
        <v/>
      </c>
      <c r="AR1338" t="str">
        <f>IF(PLAYERIDMAP2[[#This Row],[POS]]="3B",MAX(AR$1:AR1337)+1,"")</f>
        <v/>
      </c>
      <c r="AS1338" t="str">
        <f>IFERROR(INDEX(PLAYERIDMAP2[PLAYERNAME],MATCH(ROW()-ROW(AS$1),THIRDBASE,0)),"")</f>
        <v/>
      </c>
      <c r="AT1338" t="str">
        <f>IF(PLAYERIDMAP2[[#This Row],[POS]]="SS",MAX(AT$1:AT1337)+1,"")</f>
        <v/>
      </c>
      <c r="AU1338" t="str">
        <f>IFERROR(INDEX(PLAYERIDMAP2[PLAYERNAME],MATCH(ROW()-ROW(AU$1),SHORTSTOP,0)),"")</f>
        <v/>
      </c>
      <c r="AV1338">
        <f>IF(PLAYERIDMAP2[[#This Row],[POS]]="OF",MAX(AV$1:AV1337)+1,"")</f>
        <v>269</v>
      </c>
      <c r="AW1338" t="str">
        <f>IFERROR(INDEX(PLAYERIDMAP2[PLAYERNAME],MATCH(ROW()-ROW(AW$1),OUTFIELD,0)),"")</f>
        <v/>
      </c>
      <c r="AX1338">
        <f>IF(PLAYERIDMAP2[[#This Row],[POS]]&lt;&gt;"P",MAX(AX$1:AX1337)+1,"")</f>
        <v>706</v>
      </c>
      <c r="AY1338" t="str">
        <f>IFERROR(INDEX(PLAYERIDMAP2[PLAYERNAME],MATCH(ROW()-ROW(AY$1),HITTERS,0)),"")</f>
        <v/>
      </c>
      <c r="AZ1338" t="str">
        <f>IF(PLAYERIDMAP2[[#This Row],[POS]]="P",MAX(AZ$1:AZ1337)+1,"")</f>
        <v/>
      </c>
      <c r="BA1338" t="str">
        <f>IFERROR(INDEX(PLAYERIDMAP2[PLAYERNAME],MATCH(ROW()-ROW(BA$1),PITCHERS,0)),"")</f>
        <v/>
      </c>
    </row>
    <row r="1339" spans="1:53" x14ac:dyDescent="0.25">
      <c r="A1339" t="s">
        <v>16739</v>
      </c>
      <c r="B1339" t="s">
        <v>4513</v>
      </c>
      <c r="C1339" s="1">
        <v>34105</v>
      </c>
      <c r="D1339" t="s">
        <v>17950</v>
      </c>
      <c r="E1339" t="s">
        <v>18896</v>
      </c>
      <c r="F1339" t="s">
        <v>11021</v>
      </c>
      <c r="G1339" t="s">
        <v>14693</v>
      </c>
      <c r="H1339" t="s">
        <v>11097</v>
      </c>
      <c r="I1339" t="s">
        <v>18897</v>
      </c>
      <c r="J1339" t="s">
        <v>4513</v>
      </c>
      <c r="K1339">
        <v>596143</v>
      </c>
      <c r="L1339" t="s">
        <v>4513</v>
      </c>
      <c r="M1339">
        <v>2043941</v>
      </c>
      <c r="N1339" t="s">
        <v>4513</v>
      </c>
      <c r="O1339" t="s">
        <v>18898</v>
      </c>
      <c r="P1339" t="s">
        <v>16739</v>
      </c>
      <c r="Q1339">
        <v>9679</v>
      </c>
      <c r="R1339" t="s">
        <v>4513</v>
      </c>
      <c r="S1339">
        <v>31927</v>
      </c>
      <c r="T1339" t="s">
        <v>4513</v>
      </c>
      <c r="V1339" t="s">
        <v>18899</v>
      </c>
      <c r="W1339">
        <v>68088</v>
      </c>
      <c r="X1339">
        <v>9679</v>
      </c>
      <c r="Y1339" t="s">
        <v>18900</v>
      </c>
      <c r="Z1339" t="s">
        <v>16740</v>
      </c>
      <c r="AA1339" t="s">
        <v>11011</v>
      </c>
      <c r="AB1339" t="s">
        <v>5703</v>
      </c>
      <c r="AC1339" t="s">
        <v>4513</v>
      </c>
      <c r="AD1339" t="s">
        <v>16740</v>
      </c>
      <c r="AE1339">
        <v>11402</v>
      </c>
      <c r="AF1339" t="s">
        <v>4513</v>
      </c>
      <c r="AG1339">
        <v>38123</v>
      </c>
      <c r="AL1339" t="str">
        <f>IF(PLAYERIDMAP2[[#This Row],[POS]]="C",MAX(AL$1:AL1338)+1,"")</f>
        <v/>
      </c>
      <c r="AM1339" t="str">
        <f>IFERROR(INDEX(PLAYERIDMAP2[PLAYERNAME],MATCH(ROW()-ROW(AM$1),CATCHERS,0)),"")</f>
        <v/>
      </c>
      <c r="AN1339" t="str">
        <f>IF(PLAYERIDMAP2[[#This Row],[POS]]="1B",MAX(AN$1:AN1338)+1,"")</f>
        <v/>
      </c>
      <c r="AO1339" t="str">
        <f>IFERROR(INDEX(PLAYERIDMAP2[PLAYERNAME],MATCH(ROW()-ROW(AO$1),FIRSTBASE,0)),"")</f>
        <v/>
      </c>
      <c r="AP1339" t="str">
        <f>IF(PLAYERIDMAP2[[#This Row],[POS]]="2B",MAX(AP$1:AP1338)+1,"")</f>
        <v/>
      </c>
      <c r="AQ1339" t="str">
        <f>IFERROR(INDEX(PLAYERIDMAP2[PLAYERNAME],MATCH(ROW()-ROW(AQ$1),SECONDBASE,0)),"")</f>
        <v/>
      </c>
      <c r="AR1339" t="str">
        <f>IF(PLAYERIDMAP2[[#This Row],[POS]]="3B",MAX(AR$1:AR1338)+1,"")</f>
        <v/>
      </c>
      <c r="AS1339" t="str">
        <f>IFERROR(INDEX(PLAYERIDMAP2[PLAYERNAME],MATCH(ROW()-ROW(AS$1),THIRDBASE,0)),"")</f>
        <v/>
      </c>
      <c r="AT1339">
        <f>IF(PLAYERIDMAP2[[#This Row],[POS]]="SS",MAX(AT$1:AT1338)+1,"")</f>
        <v>85</v>
      </c>
      <c r="AU1339" t="str">
        <f>IFERROR(INDEX(PLAYERIDMAP2[PLAYERNAME],MATCH(ROW()-ROW(AU$1),SHORTSTOP,0)),"")</f>
        <v/>
      </c>
      <c r="AV1339" t="str">
        <f>IF(PLAYERIDMAP2[[#This Row],[POS]]="OF",MAX(AV$1:AV1338)+1,"")</f>
        <v/>
      </c>
      <c r="AW1339" t="str">
        <f>IFERROR(INDEX(PLAYERIDMAP2[PLAYERNAME],MATCH(ROW()-ROW(AW$1),OUTFIELD,0)),"")</f>
        <v/>
      </c>
      <c r="AX1339">
        <f>IF(PLAYERIDMAP2[[#This Row],[POS]]&lt;&gt;"P",MAX(AX$1:AX1338)+1,"")</f>
        <v>707</v>
      </c>
      <c r="AY1339" t="str">
        <f>IFERROR(INDEX(PLAYERIDMAP2[PLAYERNAME],MATCH(ROW()-ROW(AY$1),HITTERS,0)),"")</f>
        <v/>
      </c>
      <c r="AZ1339" t="str">
        <f>IF(PLAYERIDMAP2[[#This Row],[POS]]="P",MAX(AZ$1:AZ1338)+1,"")</f>
        <v/>
      </c>
      <c r="BA1339" t="str">
        <f>IFERROR(INDEX(PLAYERIDMAP2[PLAYERNAME],MATCH(ROW()-ROW(BA$1),PITCHERS,0)),"")</f>
        <v/>
      </c>
    </row>
    <row r="1340" spans="1:53" x14ac:dyDescent="0.25">
      <c r="A1340" t="s">
        <v>15178</v>
      </c>
      <c r="B1340" t="s">
        <v>5497</v>
      </c>
      <c r="C1340" s="1">
        <v>31039</v>
      </c>
      <c r="D1340" t="s">
        <v>16890</v>
      </c>
      <c r="E1340" t="s">
        <v>17450</v>
      </c>
      <c r="F1340" t="s">
        <v>11302</v>
      </c>
      <c r="G1340" t="s">
        <v>16838</v>
      </c>
      <c r="H1340" t="s">
        <v>11003</v>
      </c>
      <c r="I1340" t="s">
        <v>17451</v>
      </c>
      <c r="J1340" t="s">
        <v>5497</v>
      </c>
      <c r="K1340">
        <v>543744</v>
      </c>
      <c r="L1340" t="s">
        <v>5497</v>
      </c>
      <c r="M1340">
        <v>1807486</v>
      </c>
      <c r="N1340" t="s">
        <v>5497</v>
      </c>
      <c r="O1340" t="s">
        <v>15179</v>
      </c>
      <c r="P1340" t="s">
        <v>15178</v>
      </c>
      <c r="Q1340">
        <v>9044</v>
      </c>
      <c r="R1340" t="s">
        <v>5497</v>
      </c>
      <c r="S1340">
        <v>31297</v>
      </c>
      <c r="T1340" t="s">
        <v>5497</v>
      </c>
      <c r="V1340" t="s">
        <v>15180</v>
      </c>
      <c r="W1340">
        <v>58632</v>
      </c>
      <c r="X1340">
        <v>9044</v>
      </c>
      <c r="Y1340" t="s">
        <v>5497</v>
      </c>
      <c r="Z1340" t="s">
        <v>15181</v>
      </c>
      <c r="AA1340" t="s">
        <v>5703</v>
      </c>
      <c r="AB1340" t="s">
        <v>5703</v>
      </c>
      <c r="AC1340" t="s">
        <v>5497</v>
      </c>
      <c r="AD1340" t="s">
        <v>15181</v>
      </c>
      <c r="AH1340" t="s">
        <v>5497</v>
      </c>
      <c r="AL1340" t="str">
        <f>IF(PLAYERIDMAP2[[#This Row],[POS]]="C",MAX(AL$1:AL1339)+1,"")</f>
        <v/>
      </c>
      <c r="AM1340" t="str">
        <f>IFERROR(INDEX(PLAYERIDMAP2[PLAYERNAME],MATCH(ROW()-ROW(AM$1),CATCHERS,0)),"")</f>
        <v/>
      </c>
      <c r="AN1340">
        <f>IF(PLAYERIDMAP2[[#This Row],[POS]]="1B",MAX(AN$1:AN1339)+1,"")</f>
        <v>75</v>
      </c>
      <c r="AO1340" t="str">
        <f>IFERROR(INDEX(PLAYERIDMAP2[PLAYERNAME],MATCH(ROW()-ROW(AO$1),FIRSTBASE,0)),"")</f>
        <v/>
      </c>
      <c r="AP1340" t="str">
        <f>IF(PLAYERIDMAP2[[#This Row],[POS]]="2B",MAX(AP$1:AP1339)+1,"")</f>
        <v/>
      </c>
      <c r="AQ1340" t="str">
        <f>IFERROR(INDEX(PLAYERIDMAP2[PLAYERNAME],MATCH(ROW()-ROW(AQ$1),SECONDBASE,0)),"")</f>
        <v/>
      </c>
      <c r="AR1340" t="str">
        <f>IF(PLAYERIDMAP2[[#This Row],[POS]]="3B",MAX(AR$1:AR1339)+1,"")</f>
        <v/>
      </c>
      <c r="AS1340" t="str">
        <f>IFERROR(INDEX(PLAYERIDMAP2[PLAYERNAME],MATCH(ROW()-ROW(AS$1),THIRDBASE,0)),"")</f>
        <v/>
      </c>
      <c r="AT1340" t="str">
        <f>IF(PLAYERIDMAP2[[#This Row],[POS]]="SS",MAX(AT$1:AT1339)+1,"")</f>
        <v/>
      </c>
      <c r="AU1340" t="str">
        <f>IFERROR(INDEX(PLAYERIDMAP2[PLAYERNAME],MATCH(ROW()-ROW(AU$1),SHORTSTOP,0)),"")</f>
        <v/>
      </c>
      <c r="AV1340" t="str">
        <f>IF(PLAYERIDMAP2[[#This Row],[POS]]="OF",MAX(AV$1:AV1339)+1,"")</f>
        <v/>
      </c>
      <c r="AW1340" t="str">
        <f>IFERROR(INDEX(PLAYERIDMAP2[PLAYERNAME],MATCH(ROW()-ROW(AW$1),OUTFIELD,0)),"")</f>
        <v/>
      </c>
      <c r="AX1340">
        <f>IF(PLAYERIDMAP2[[#This Row],[POS]]&lt;&gt;"P",MAX(AX$1:AX1339)+1,"")</f>
        <v>708</v>
      </c>
      <c r="AY1340" t="str">
        <f>IFERROR(INDEX(PLAYERIDMAP2[PLAYERNAME],MATCH(ROW()-ROW(AY$1),HITTERS,0)),"")</f>
        <v/>
      </c>
      <c r="AZ1340" t="str">
        <f>IF(PLAYERIDMAP2[[#This Row],[POS]]="P",MAX(AZ$1:AZ1339)+1,"")</f>
        <v/>
      </c>
      <c r="BA1340" t="str">
        <f>IFERROR(INDEX(PLAYERIDMAP2[PLAYERNAME],MATCH(ROW()-ROW(BA$1),PITCHERS,0)),"")</f>
        <v/>
      </c>
    </row>
    <row r="1341" spans="1:53" x14ac:dyDescent="0.25">
      <c r="A1341" t="s">
        <v>15182</v>
      </c>
      <c r="B1341" t="s">
        <v>9007</v>
      </c>
      <c r="C1341" s="1">
        <v>29753</v>
      </c>
      <c r="D1341" t="s">
        <v>17585</v>
      </c>
      <c r="E1341" t="s">
        <v>18860</v>
      </c>
      <c r="F1341" t="s">
        <v>11191</v>
      </c>
      <c r="G1341" t="s">
        <v>14693</v>
      </c>
      <c r="H1341" t="s">
        <v>10988</v>
      </c>
      <c r="I1341" t="s">
        <v>18861</v>
      </c>
      <c r="J1341" t="s">
        <v>9007</v>
      </c>
      <c r="K1341">
        <v>434578</v>
      </c>
      <c r="L1341" t="s">
        <v>9007</v>
      </c>
      <c r="M1341">
        <v>533017</v>
      </c>
      <c r="N1341" t="s">
        <v>9007</v>
      </c>
      <c r="O1341" t="s">
        <v>15183</v>
      </c>
      <c r="P1341" t="s">
        <v>15182</v>
      </c>
      <c r="Q1341">
        <v>7621</v>
      </c>
      <c r="R1341" t="s">
        <v>9007</v>
      </c>
      <c r="S1341">
        <v>6383</v>
      </c>
      <c r="T1341" t="s">
        <v>9007</v>
      </c>
      <c r="V1341" t="s">
        <v>15184</v>
      </c>
      <c r="W1341">
        <v>42438</v>
      </c>
      <c r="X1341">
        <v>7621</v>
      </c>
      <c r="Y1341" t="s">
        <v>9007</v>
      </c>
      <c r="Z1341" t="s">
        <v>15185</v>
      </c>
      <c r="AA1341" t="s">
        <v>10958</v>
      </c>
      <c r="AB1341" t="s">
        <v>10958</v>
      </c>
      <c r="AD1341" t="s">
        <v>15185</v>
      </c>
      <c r="AL1341" t="str">
        <f>IF(PLAYERIDMAP2[[#This Row],[POS]]="C",MAX(AL$1:AL1340)+1,"")</f>
        <v/>
      </c>
      <c r="AM1341" t="str">
        <f>IFERROR(INDEX(PLAYERIDMAP2[PLAYERNAME],MATCH(ROW()-ROW(AM$1),CATCHERS,0)),"")</f>
        <v/>
      </c>
      <c r="AN1341" t="str">
        <f>IF(PLAYERIDMAP2[[#This Row],[POS]]="1B",MAX(AN$1:AN1340)+1,"")</f>
        <v/>
      </c>
      <c r="AO1341" t="str">
        <f>IFERROR(INDEX(PLAYERIDMAP2[PLAYERNAME],MATCH(ROW()-ROW(AO$1),FIRSTBASE,0)),"")</f>
        <v/>
      </c>
      <c r="AP1341" t="str">
        <f>IF(PLAYERIDMAP2[[#This Row],[POS]]="2B",MAX(AP$1:AP1340)+1,"")</f>
        <v/>
      </c>
      <c r="AQ1341" t="str">
        <f>IFERROR(INDEX(PLAYERIDMAP2[PLAYERNAME],MATCH(ROW()-ROW(AQ$1),SECONDBASE,0)),"")</f>
        <v/>
      </c>
      <c r="AR1341" t="str">
        <f>IF(PLAYERIDMAP2[[#This Row],[POS]]="3B",MAX(AR$1:AR1340)+1,"")</f>
        <v/>
      </c>
      <c r="AS1341" t="str">
        <f>IFERROR(INDEX(PLAYERIDMAP2[PLAYERNAME],MATCH(ROW()-ROW(AS$1),THIRDBASE,0)),"")</f>
        <v/>
      </c>
      <c r="AT1341" t="str">
        <f>IF(PLAYERIDMAP2[[#This Row],[POS]]="SS",MAX(AT$1:AT1340)+1,"")</f>
        <v/>
      </c>
      <c r="AU1341" t="str">
        <f>IFERROR(INDEX(PLAYERIDMAP2[PLAYERNAME],MATCH(ROW()-ROW(AU$1),SHORTSTOP,0)),"")</f>
        <v/>
      </c>
      <c r="AV1341" t="str">
        <f>IF(PLAYERIDMAP2[[#This Row],[POS]]="OF",MAX(AV$1:AV1340)+1,"")</f>
        <v/>
      </c>
      <c r="AW1341" t="str">
        <f>IFERROR(INDEX(PLAYERIDMAP2[PLAYERNAME],MATCH(ROW()-ROW(AW$1),OUTFIELD,0)),"")</f>
        <v/>
      </c>
      <c r="AX1341" t="str">
        <f>IF(PLAYERIDMAP2[[#This Row],[POS]]&lt;&gt;"P",MAX(AX$1:AX1340)+1,"")</f>
        <v/>
      </c>
      <c r="AY1341" t="str">
        <f>IFERROR(INDEX(PLAYERIDMAP2[PLAYERNAME],MATCH(ROW()-ROW(AY$1),HITTERS,0)),"")</f>
        <v/>
      </c>
      <c r="AZ1341">
        <f>IF(PLAYERIDMAP2[[#This Row],[POS]]="P",MAX(AZ$1:AZ1340)+1,"")</f>
        <v>632</v>
      </c>
      <c r="BA1341" t="str">
        <f>IFERROR(INDEX(PLAYERIDMAP2[PLAYERNAME],MATCH(ROW()-ROW(BA$1),PITCHERS,0)),"")</f>
        <v/>
      </c>
    </row>
    <row r="1342" spans="1:53" x14ac:dyDescent="0.25">
      <c r="A1342" t="s">
        <v>15186</v>
      </c>
      <c r="B1342" t="s">
        <v>5581</v>
      </c>
      <c r="C1342" s="1">
        <v>31735</v>
      </c>
      <c r="D1342" t="s">
        <v>16882</v>
      </c>
      <c r="E1342" t="s">
        <v>18860</v>
      </c>
      <c r="F1342" t="s">
        <v>11119</v>
      </c>
      <c r="G1342" t="s">
        <v>14693</v>
      </c>
      <c r="H1342" t="s">
        <v>10998</v>
      </c>
      <c r="I1342" t="s">
        <v>19154</v>
      </c>
      <c r="J1342" t="s">
        <v>5581</v>
      </c>
      <c r="K1342">
        <v>459431</v>
      </c>
      <c r="L1342" t="s">
        <v>5581</v>
      </c>
      <c r="M1342">
        <v>1208675</v>
      </c>
      <c r="N1342" t="s">
        <v>5581</v>
      </c>
      <c r="O1342" t="s">
        <v>15187</v>
      </c>
      <c r="P1342" t="s">
        <v>15186</v>
      </c>
      <c r="Q1342">
        <v>8538</v>
      </c>
      <c r="R1342" t="s">
        <v>5581</v>
      </c>
      <c r="S1342">
        <v>29505</v>
      </c>
      <c r="T1342" t="s">
        <v>5581</v>
      </c>
      <c r="U1342" t="s">
        <v>5581</v>
      </c>
      <c r="V1342" t="s">
        <v>15188</v>
      </c>
      <c r="W1342">
        <v>48766</v>
      </c>
      <c r="X1342">
        <v>8538</v>
      </c>
      <c r="Y1342" t="s">
        <v>5581</v>
      </c>
      <c r="Z1342" t="s">
        <v>15189</v>
      </c>
      <c r="AA1342" t="s">
        <v>10958</v>
      </c>
      <c r="AB1342" t="s">
        <v>5703</v>
      </c>
      <c r="AC1342" t="s">
        <v>5581</v>
      </c>
      <c r="AD1342" t="s">
        <v>15189</v>
      </c>
      <c r="AE1342">
        <v>8985</v>
      </c>
      <c r="AF1342" t="s">
        <v>5581</v>
      </c>
      <c r="AG1342">
        <v>5381</v>
      </c>
      <c r="AH1342" t="s">
        <v>5581</v>
      </c>
      <c r="AL1342" t="str">
        <f>IF(PLAYERIDMAP2[[#This Row],[POS]]="C",MAX(AL$1:AL1341)+1,"")</f>
        <v/>
      </c>
      <c r="AM1342" t="str">
        <f>IFERROR(INDEX(PLAYERIDMAP2[PLAYERNAME],MATCH(ROW()-ROW(AM$1),CATCHERS,0)),"")</f>
        <v/>
      </c>
      <c r="AN1342" t="str">
        <f>IF(PLAYERIDMAP2[[#This Row],[POS]]="1B",MAX(AN$1:AN1341)+1,"")</f>
        <v/>
      </c>
      <c r="AO1342" t="str">
        <f>IFERROR(INDEX(PLAYERIDMAP2[PLAYERNAME],MATCH(ROW()-ROW(AO$1),FIRSTBASE,0)),"")</f>
        <v/>
      </c>
      <c r="AP1342" t="str">
        <f>IF(PLAYERIDMAP2[[#This Row],[POS]]="2B",MAX(AP$1:AP1341)+1,"")</f>
        <v/>
      </c>
      <c r="AQ1342" t="str">
        <f>IFERROR(INDEX(PLAYERIDMAP2[PLAYERNAME],MATCH(ROW()-ROW(AQ$1),SECONDBASE,0)),"")</f>
        <v/>
      </c>
      <c r="AR1342" t="str">
        <f>IF(PLAYERIDMAP2[[#This Row],[POS]]="3B",MAX(AR$1:AR1341)+1,"")</f>
        <v/>
      </c>
      <c r="AS1342" t="str">
        <f>IFERROR(INDEX(PLAYERIDMAP2[PLAYERNAME],MATCH(ROW()-ROW(AS$1),THIRDBASE,0)),"")</f>
        <v/>
      </c>
      <c r="AT1342" t="str">
        <f>IF(PLAYERIDMAP2[[#This Row],[POS]]="SS",MAX(AT$1:AT1341)+1,"")</f>
        <v/>
      </c>
      <c r="AU1342" t="str">
        <f>IFERROR(INDEX(PLAYERIDMAP2[PLAYERNAME],MATCH(ROW()-ROW(AU$1),SHORTSTOP,0)),"")</f>
        <v/>
      </c>
      <c r="AV1342">
        <f>IF(PLAYERIDMAP2[[#This Row],[POS]]="OF",MAX(AV$1:AV1341)+1,"")</f>
        <v>270</v>
      </c>
      <c r="AW1342" t="str">
        <f>IFERROR(INDEX(PLAYERIDMAP2[PLAYERNAME],MATCH(ROW()-ROW(AW$1),OUTFIELD,0)),"")</f>
        <v/>
      </c>
      <c r="AX1342">
        <f>IF(PLAYERIDMAP2[[#This Row],[POS]]&lt;&gt;"P",MAX(AX$1:AX1341)+1,"")</f>
        <v>709</v>
      </c>
      <c r="AY1342" t="str">
        <f>IFERROR(INDEX(PLAYERIDMAP2[PLAYERNAME],MATCH(ROW()-ROW(AY$1),HITTERS,0)),"")</f>
        <v/>
      </c>
      <c r="AZ1342" t="str">
        <f>IF(PLAYERIDMAP2[[#This Row],[POS]]="P",MAX(AZ$1:AZ1341)+1,"")</f>
        <v/>
      </c>
      <c r="BA1342" t="str">
        <f>IFERROR(INDEX(PLAYERIDMAP2[PLAYERNAME],MATCH(ROW()-ROW(BA$1),PITCHERS,0)),"")</f>
        <v/>
      </c>
    </row>
    <row r="1343" spans="1:53" x14ac:dyDescent="0.25">
      <c r="A1343" t="s">
        <v>15190</v>
      </c>
      <c r="B1343" t="s">
        <v>4309</v>
      </c>
      <c r="C1343" s="1">
        <v>31659</v>
      </c>
      <c r="D1343" t="s">
        <v>17706</v>
      </c>
      <c r="E1343" t="s">
        <v>19895</v>
      </c>
      <c r="F1343" t="s">
        <v>11040</v>
      </c>
      <c r="G1343" t="s">
        <v>14693</v>
      </c>
      <c r="H1343" t="s">
        <v>10998</v>
      </c>
      <c r="I1343" t="s">
        <v>19896</v>
      </c>
      <c r="J1343" t="s">
        <v>4309</v>
      </c>
      <c r="K1343">
        <v>457788</v>
      </c>
      <c r="L1343" t="s">
        <v>4309</v>
      </c>
      <c r="M1343">
        <v>1208745</v>
      </c>
      <c r="N1343" t="s">
        <v>4309</v>
      </c>
      <c r="O1343" t="s">
        <v>15191</v>
      </c>
      <c r="P1343" t="s">
        <v>15190</v>
      </c>
      <c r="Q1343">
        <v>8188</v>
      </c>
      <c r="R1343" t="s">
        <v>4309</v>
      </c>
      <c r="S1343">
        <v>28971</v>
      </c>
      <c r="T1343" t="s">
        <v>4309</v>
      </c>
      <c r="U1343" t="s">
        <v>4309</v>
      </c>
      <c r="V1343" t="s">
        <v>15192</v>
      </c>
      <c r="W1343">
        <v>48789</v>
      </c>
      <c r="X1343">
        <v>8188</v>
      </c>
      <c r="Y1343" t="s">
        <v>4309</v>
      </c>
      <c r="Z1343" t="s">
        <v>15193</v>
      </c>
      <c r="AA1343" t="s">
        <v>10958</v>
      </c>
      <c r="AB1343" t="s">
        <v>10958</v>
      </c>
      <c r="AC1343" t="s">
        <v>4309</v>
      </c>
      <c r="AD1343" t="s">
        <v>15193</v>
      </c>
      <c r="AE1343">
        <v>9671</v>
      </c>
      <c r="AF1343" t="s">
        <v>4309</v>
      </c>
      <c r="AG1343">
        <v>6157</v>
      </c>
      <c r="AH1343" t="s">
        <v>4309</v>
      </c>
      <c r="AL1343" t="str">
        <f>IF(PLAYERIDMAP2[[#This Row],[POS]]="C",MAX(AL$1:AL1342)+1,"")</f>
        <v/>
      </c>
      <c r="AM1343" t="str">
        <f>IFERROR(INDEX(PLAYERIDMAP2[PLAYERNAME],MATCH(ROW()-ROW(AM$1),CATCHERS,0)),"")</f>
        <v/>
      </c>
      <c r="AN1343" t="str">
        <f>IF(PLAYERIDMAP2[[#This Row],[POS]]="1B",MAX(AN$1:AN1342)+1,"")</f>
        <v/>
      </c>
      <c r="AO1343" t="str">
        <f>IFERROR(INDEX(PLAYERIDMAP2[PLAYERNAME],MATCH(ROW()-ROW(AO$1),FIRSTBASE,0)),"")</f>
        <v/>
      </c>
      <c r="AP1343" t="str">
        <f>IF(PLAYERIDMAP2[[#This Row],[POS]]="2B",MAX(AP$1:AP1342)+1,"")</f>
        <v/>
      </c>
      <c r="AQ1343" t="str">
        <f>IFERROR(INDEX(PLAYERIDMAP2[PLAYERNAME],MATCH(ROW()-ROW(AQ$1),SECONDBASE,0)),"")</f>
        <v/>
      </c>
      <c r="AR1343" t="str">
        <f>IF(PLAYERIDMAP2[[#This Row],[POS]]="3B",MAX(AR$1:AR1342)+1,"")</f>
        <v/>
      </c>
      <c r="AS1343" t="str">
        <f>IFERROR(INDEX(PLAYERIDMAP2[PLAYERNAME],MATCH(ROW()-ROW(AS$1),THIRDBASE,0)),"")</f>
        <v/>
      </c>
      <c r="AT1343" t="str">
        <f>IF(PLAYERIDMAP2[[#This Row],[POS]]="SS",MAX(AT$1:AT1342)+1,"")</f>
        <v/>
      </c>
      <c r="AU1343" t="str">
        <f>IFERROR(INDEX(PLAYERIDMAP2[PLAYERNAME],MATCH(ROW()-ROW(AU$1),SHORTSTOP,0)),"")</f>
        <v/>
      </c>
      <c r="AV1343">
        <f>IF(PLAYERIDMAP2[[#This Row],[POS]]="OF",MAX(AV$1:AV1342)+1,"")</f>
        <v>271</v>
      </c>
      <c r="AW1343" t="str">
        <f>IFERROR(INDEX(PLAYERIDMAP2[PLAYERNAME],MATCH(ROW()-ROW(AW$1),OUTFIELD,0)),"")</f>
        <v/>
      </c>
      <c r="AX1343">
        <f>IF(PLAYERIDMAP2[[#This Row],[POS]]&lt;&gt;"P",MAX(AX$1:AX1342)+1,"")</f>
        <v>710</v>
      </c>
      <c r="AY1343" t="str">
        <f>IFERROR(INDEX(PLAYERIDMAP2[PLAYERNAME],MATCH(ROW()-ROW(AY$1),HITTERS,0)),"")</f>
        <v/>
      </c>
      <c r="AZ1343" t="str">
        <f>IF(PLAYERIDMAP2[[#This Row],[POS]]="P",MAX(AZ$1:AZ1342)+1,"")</f>
        <v/>
      </c>
      <c r="BA1343" t="str">
        <f>IFERROR(INDEX(PLAYERIDMAP2[PLAYERNAME],MATCH(ROW()-ROW(BA$1),PITCHERS,0)),"")</f>
        <v/>
      </c>
    </row>
    <row r="1344" spans="1:53" x14ac:dyDescent="0.25">
      <c r="A1344" t="s">
        <v>15194</v>
      </c>
      <c r="B1344" t="s">
        <v>4707</v>
      </c>
      <c r="C1344" s="1">
        <v>31663</v>
      </c>
      <c r="D1344" t="s">
        <v>17554</v>
      </c>
      <c r="E1344" t="s">
        <v>19895</v>
      </c>
      <c r="F1344" t="s">
        <v>11398</v>
      </c>
      <c r="G1344" t="s">
        <v>16838</v>
      </c>
      <c r="H1344" t="s">
        <v>10998</v>
      </c>
      <c r="I1344" t="s">
        <v>20727</v>
      </c>
      <c r="J1344" t="s">
        <v>4707</v>
      </c>
      <c r="K1344">
        <v>502582</v>
      </c>
      <c r="L1344" t="s">
        <v>4707</v>
      </c>
      <c r="M1344">
        <v>1665391</v>
      </c>
      <c r="N1344" t="s">
        <v>4707</v>
      </c>
      <c r="O1344" t="s">
        <v>15195</v>
      </c>
      <c r="P1344" t="s">
        <v>15194</v>
      </c>
      <c r="Q1344">
        <v>9046</v>
      </c>
      <c r="R1344" t="s">
        <v>4707</v>
      </c>
      <c r="S1344">
        <v>30247</v>
      </c>
      <c r="T1344" t="s">
        <v>4707</v>
      </c>
      <c r="U1344" t="s">
        <v>4707</v>
      </c>
      <c r="V1344" t="s">
        <v>15196</v>
      </c>
      <c r="W1344">
        <v>58639</v>
      </c>
      <c r="X1344">
        <v>9046</v>
      </c>
      <c r="Y1344" t="s">
        <v>4707</v>
      </c>
      <c r="Z1344" t="s">
        <v>15197</v>
      </c>
      <c r="AA1344" t="s">
        <v>10958</v>
      </c>
      <c r="AB1344" t="s">
        <v>10958</v>
      </c>
      <c r="AC1344" t="s">
        <v>4707</v>
      </c>
      <c r="AD1344" t="s">
        <v>15197</v>
      </c>
      <c r="AF1344" t="s">
        <v>4707</v>
      </c>
      <c r="AG1344">
        <v>13254</v>
      </c>
      <c r="AL1344" t="str">
        <f>IF(PLAYERIDMAP2[[#This Row],[POS]]="C",MAX(AL$1:AL1343)+1,"")</f>
        <v/>
      </c>
      <c r="AM1344" t="str">
        <f>IFERROR(INDEX(PLAYERIDMAP2[PLAYERNAME],MATCH(ROW()-ROW(AM$1),CATCHERS,0)),"")</f>
        <v/>
      </c>
      <c r="AN1344" t="str">
        <f>IF(PLAYERIDMAP2[[#This Row],[POS]]="1B",MAX(AN$1:AN1343)+1,"")</f>
        <v/>
      </c>
      <c r="AO1344" t="str">
        <f>IFERROR(INDEX(PLAYERIDMAP2[PLAYERNAME],MATCH(ROW()-ROW(AO$1),FIRSTBASE,0)),"")</f>
        <v/>
      </c>
      <c r="AP1344" t="str">
        <f>IF(PLAYERIDMAP2[[#This Row],[POS]]="2B",MAX(AP$1:AP1343)+1,"")</f>
        <v/>
      </c>
      <c r="AQ1344" t="str">
        <f>IFERROR(INDEX(PLAYERIDMAP2[PLAYERNAME],MATCH(ROW()-ROW(AQ$1),SECONDBASE,0)),"")</f>
        <v/>
      </c>
      <c r="AR1344" t="str">
        <f>IF(PLAYERIDMAP2[[#This Row],[POS]]="3B",MAX(AR$1:AR1343)+1,"")</f>
        <v/>
      </c>
      <c r="AS1344" t="str">
        <f>IFERROR(INDEX(PLAYERIDMAP2[PLAYERNAME],MATCH(ROW()-ROW(AS$1),THIRDBASE,0)),"")</f>
        <v/>
      </c>
      <c r="AT1344" t="str">
        <f>IF(PLAYERIDMAP2[[#This Row],[POS]]="SS",MAX(AT$1:AT1343)+1,"")</f>
        <v/>
      </c>
      <c r="AU1344" t="str">
        <f>IFERROR(INDEX(PLAYERIDMAP2[PLAYERNAME],MATCH(ROW()-ROW(AU$1),SHORTSTOP,0)),"")</f>
        <v/>
      </c>
      <c r="AV1344">
        <f>IF(PLAYERIDMAP2[[#This Row],[POS]]="OF",MAX(AV$1:AV1343)+1,"")</f>
        <v>272</v>
      </c>
      <c r="AW1344" t="str">
        <f>IFERROR(INDEX(PLAYERIDMAP2[PLAYERNAME],MATCH(ROW()-ROW(AW$1),OUTFIELD,0)),"")</f>
        <v/>
      </c>
      <c r="AX1344">
        <f>IF(PLAYERIDMAP2[[#This Row],[POS]]&lt;&gt;"P",MAX(AX$1:AX1343)+1,"")</f>
        <v>711</v>
      </c>
      <c r="AY1344" t="str">
        <f>IFERROR(INDEX(PLAYERIDMAP2[PLAYERNAME],MATCH(ROW()-ROW(AY$1),HITTERS,0)),"")</f>
        <v/>
      </c>
      <c r="AZ1344" t="str">
        <f>IF(PLAYERIDMAP2[[#This Row],[POS]]="P",MAX(AZ$1:AZ1343)+1,"")</f>
        <v/>
      </c>
      <c r="BA1344" t="str">
        <f>IFERROR(INDEX(PLAYERIDMAP2[PLAYERNAME],MATCH(ROW()-ROW(BA$1),PITCHERS,0)),"")</f>
        <v/>
      </c>
    </row>
    <row r="1345" spans="1:53" x14ac:dyDescent="0.25">
      <c r="A1345" t="s">
        <v>15198</v>
      </c>
      <c r="B1345" t="s">
        <v>10654</v>
      </c>
      <c r="C1345" s="1">
        <v>31794</v>
      </c>
      <c r="D1345" t="s">
        <v>17278</v>
      </c>
      <c r="E1345" t="s">
        <v>18081</v>
      </c>
      <c r="F1345" t="s">
        <v>11126</v>
      </c>
      <c r="G1345" t="s">
        <v>14693</v>
      </c>
      <c r="H1345" t="s">
        <v>10988</v>
      </c>
      <c r="I1345" t="s">
        <v>18082</v>
      </c>
      <c r="J1345" t="s">
        <v>10654</v>
      </c>
      <c r="K1345">
        <v>489294</v>
      </c>
      <c r="L1345" t="s">
        <v>10654</v>
      </c>
      <c r="M1345">
        <v>1731943</v>
      </c>
      <c r="N1345" t="s">
        <v>10654</v>
      </c>
      <c r="O1345" t="s">
        <v>15199</v>
      </c>
      <c r="P1345" t="s">
        <v>15198</v>
      </c>
      <c r="Q1345">
        <v>8654</v>
      </c>
      <c r="R1345" t="s">
        <v>10654</v>
      </c>
      <c r="S1345">
        <v>30454</v>
      </c>
      <c r="T1345" t="s">
        <v>10654</v>
      </c>
      <c r="V1345" t="s">
        <v>15200</v>
      </c>
      <c r="W1345">
        <v>61061</v>
      </c>
      <c r="X1345">
        <v>8654</v>
      </c>
      <c r="Y1345" t="s">
        <v>10654</v>
      </c>
      <c r="Z1345" t="s">
        <v>15201</v>
      </c>
      <c r="AA1345" t="s">
        <v>5703</v>
      </c>
      <c r="AB1345" t="s">
        <v>5703</v>
      </c>
      <c r="AC1345" t="s">
        <v>10654</v>
      </c>
      <c r="AD1345" t="s">
        <v>15201</v>
      </c>
      <c r="AE1345">
        <v>10463</v>
      </c>
      <c r="AF1345" t="s">
        <v>10654</v>
      </c>
      <c r="AG1345">
        <v>11329</v>
      </c>
      <c r="AH1345" t="s">
        <v>10654</v>
      </c>
      <c r="AL1345" t="str">
        <f>IF(PLAYERIDMAP2[[#This Row],[POS]]="C",MAX(AL$1:AL1344)+1,"")</f>
        <v/>
      </c>
      <c r="AM1345" t="str">
        <f>IFERROR(INDEX(PLAYERIDMAP2[PLAYERNAME],MATCH(ROW()-ROW(AM$1),CATCHERS,0)),"")</f>
        <v/>
      </c>
      <c r="AN1345" t="str">
        <f>IF(PLAYERIDMAP2[[#This Row],[POS]]="1B",MAX(AN$1:AN1344)+1,"")</f>
        <v/>
      </c>
      <c r="AO1345" t="str">
        <f>IFERROR(INDEX(PLAYERIDMAP2[PLAYERNAME],MATCH(ROW()-ROW(AO$1),FIRSTBASE,0)),"")</f>
        <v/>
      </c>
      <c r="AP1345" t="str">
        <f>IF(PLAYERIDMAP2[[#This Row],[POS]]="2B",MAX(AP$1:AP1344)+1,"")</f>
        <v/>
      </c>
      <c r="AQ1345" t="str">
        <f>IFERROR(INDEX(PLAYERIDMAP2[PLAYERNAME],MATCH(ROW()-ROW(AQ$1),SECONDBASE,0)),"")</f>
        <v/>
      </c>
      <c r="AR1345" t="str">
        <f>IF(PLAYERIDMAP2[[#This Row],[POS]]="3B",MAX(AR$1:AR1344)+1,"")</f>
        <v/>
      </c>
      <c r="AS1345" t="str">
        <f>IFERROR(INDEX(PLAYERIDMAP2[PLAYERNAME],MATCH(ROW()-ROW(AS$1),THIRDBASE,0)),"")</f>
        <v/>
      </c>
      <c r="AT1345" t="str">
        <f>IF(PLAYERIDMAP2[[#This Row],[POS]]="SS",MAX(AT$1:AT1344)+1,"")</f>
        <v/>
      </c>
      <c r="AU1345" t="str">
        <f>IFERROR(INDEX(PLAYERIDMAP2[PLAYERNAME],MATCH(ROW()-ROW(AU$1),SHORTSTOP,0)),"")</f>
        <v/>
      </c>
      <c r="AV1345" t="str">
        <f>IF(PLAYERIDMAP2[[#This Row],[POS]]="OF",MAX(AV$1:AV1344)+1,"")</f>
        <v/>
      </c>
      <c r="AW1345" t="str">
        <f>IFERROR(INDEX(PLAYERIDMAP2[PLAYERNAME],MATCH(ROW()-ROW(AW$1),OUTFIELD,0)),"")</f>
        <v/>
      </c>
      <c r="AX1345" t="str">
        <f>IF(PLAYERIDMAP2[[#This Row],[POS]]&lt;&gt;"P",MAX(AX$1:AX1344)+1,"")</f>
        <v/>
      </c>
      <c r="AY1345" t="str">
        <f>IFERROR(INDEX(PLAYERIDMAP2[PLAYERNAME],MATCH(ROW()-ROW(AY$1),HITTERS,0)),"")</f>
        <v/>
      </c>
      <c r="AZ1345">
        <f>IF(PLAYERIDMAP2[[#This Row],[POS]]="P",MAX(AZ$1:AZ1344)+1,"")</f>
        <v>633</v>
      </c>
      <c r="BA1345" t="str">
        <f>IFERROR(INDEX(PLAYERIDMAP2[PLAYERNAME],MATCH(ROW()-ROW(BA$1),PITCHERS,0)),"")</f>
        <v/>
      </c>
    </row>
    <row r="1346" spans="1:53" x14ac:dyDescent="0.25">
      <c r="A1346" t="s">
        <v>15202</v>
      </c>
      <c r="B1346" t="s">
        <v>10915</v>
      </c>
      <c r="C1346" s="1">
        <v>30890</v>
      </c>
      <c r="D1346" t="s">
        <v>19711</v>
      </c>
      <c r="E1346" t="s">
        <v>19712</v>
      </c>
      <c r="F1346" t="s">
        <v>11373</v>
      </c>
      <c r="G1346" t="s">
        <v>16838</v>
      </c>
      <c r="H1346" t="s">
        <v>10988</v>
      </c>
      <c r="I1346" t="s">
        <v>19713</v>
      </c>
      <c r="J1346" t="s">
        <v>10915</v>
      </c>
      <c r="K1346">
        <v>453286</v>
      </c>
      <c r="L1346" t="s">
        <v>10915</v>
      </c>
      <c r="M1346">
        <v>1225651</v>
      </c>
      <c r="N1346" t="s">
        <v>10915</v>
      </c>
      <c r="O1346" t="s">
        <v>15203</v>
      </c>
      <c r="P1346" t="s">
        <v>15202</v>
      </c>
      <c r="Q1346">
        <v>8193</v>
      </c>
      <c r="R1346" t="s">
        <v>10915</v>
      </c>
      <c r="S1346">
        <v>28976</v>
      </c>
      <c r="T1346" t="s">
        <v>10915</v>
      </c>
      <c r="V1346" t="s">
        <v>15204</v>
      </c>
      <c r="W1346">
        <v>56753</v>
      </c>
      <c r="X1346">
        <v>8193</v>
      </c>
      <c r="Y1346" t="s">
        <v>10915</v>
      </c>
      <c r="Z1346" t="s">
        <v>15205</v>
      </c>
      <c r="AA1346" t="s">
        <v>5703</v>
      </c>
      <c r="AB1346" t="s">
        <v>5703</v>
      </c>
      <c r="AC1346" t="s">
        <v>10915</v>
      </c>
      <c r="AD1346" t="s">
        <v>15205</v>
      </c>
      <c r="AE1346">
        <v>9278</v>
      </c>
      <c r="AF1346" t="s">
        <v>10915</v>
      </c>
      <c r="AG1346">
        <v>5481</v>
      </c>
      <c r="AH1346" t="s">
        <v>10915</v>
      </c>
      <c r="AL1346" t="str">
        <f>IF(PLAYERIDMAP2[[#This Row],[POS]]="C",MAX(AL$1:AL1345)+1,"")</f>
        <v/>
      </c>
      <c r="AM1346" t="str">
        <f>IFERROR(INDEX(PLAYERIDMAP2[PLAYERNAME],MATCH(ROW()-ROW(AM$1),CATCHERS,0)),"")</f>
        <v/>
      </c>
      <c r="AN1346" t="str">
        <f>IF(PLAYERIDMAP2[[#This Row],[POS]]="1B",MAX(AN$1:AN1345)+1,"")</f>
        <v/>
      </c>
      <c r="AO1346" t="str">
        <f>IFERROR(INDEX(PLAYERIDMAP2[PLAYERNAME],MATCH(ROW()-ROW(AO$1),FIRSTBASE,0)),"")</f>
        <v/>
      </c>
      <c r="AP1346" t="str">
        <f>IF(PLAYERIDMAP2[[#This Row],[POS]]="2B",MAX(AP$1:AP1345)+1,"")</f>
        <v/>
      </c>
      <c r="AQ1346" t="str">
        <f>IFERROR(INDEX(PLAYERIDMAP2[PLAYERNAME],MATCH(ROW()-ROW(AQ$1),SECONDBASE,0)),"")</f>
        <v/>
      </c>
      <c r="AR1346" t="str">
        <f>IF(PLAYERIDMAP2[[#This Row],[POS]]="3B",MAX(AR$1:AR1345)+1,"")</f>
        <v/>
      </c>
      <c r="AS1346" t="str">
        <f>IFERROR(INDEX(PLAYERIDMAP2[PLAYERNAME],MATCH(ROW()-ROW(AS$1),THIRDBASE,0)),"")</f>
        <v/>
      </c>
      <c r="AT1346" t="str">
        <f>IF(PLAYERIDMAP2[[#This Row],[POS]]="SS",MAX(AT$1:AT1345)+1,"")</f>
        <v/>
      </c>
      <c r="AU1346" t="str">
        <f>IFERROR(INDEX(PLAYERIDMAP2[PLAYERNAME],MATCH(ROW()-ROW(AU$1),SHORTSTOP,0)),"")</f>
        <v/>
      </c>
      <c r="AV1346" t="str">
        <f>IF(PLAYERIDMAP2[[#This Row],[POS]]="OF",MAX(AV$1:AV1345)+1,"")</f>
        <v/>
      </c>
      <c r="AW1346" t="str">
        <f>IFERROR(INDEX(PLAYERIDMAP2[PLAYERNAME],MATCH(ROW()-ROW(AW$1),OUTFIELD,0)),"")</f>
        <v/>
      </c>
      <c r="AX1346" t="str">
        <f>IF(PLAYERIDMAP2[[#This Row],[POS]]&lt;&gt;"P",MAX(AX$1:AX1345)+1,"")</f>
        <v/>
      </c>
      <c r="AY1346" t="str">
        <f>IFERROR(INDEX(PLAYERIDMAP2[PLAYERNAME],MATCH(ROW()-ROW(AY$1),HITTERS,0)),"")</f>
        <v/>
      </c>
      <c r="AZ1346">
        <f>IF(PLAYERIDMAP2[[#This Row],[POS]]="P",MAX(AZ$1:AZ1345)+1,"")</f>
        <v>634</v>
      </c>
      <c r="BA1346" t="str">
        <f>IFERROR(INDEX(PLAYERIDMAP2[PLAYERNAME],MATCH(ROW()-ROW(BA$1),PITCHERS,0)),"")</f>
        <v/>
      </c>
    </row>
    <row r="1347" spans="1:53" x14ac:dyDescent="0.25">
      <c r="A1347" t="s">
        <v>15206</v>
      </c>
      <c r="B1347" t="s">
        <v>5100</v>
      </c>
      <c r="C1347" s="1">
        <v>30727</v>
      </c>
      <c r="D1347" t="s">
        <v>17301</v>
      </c>
      <c r="E1347" t="s">
        <v>19480</v>
      </c>
      <c r="F1347" t="s">
        <v>11016</v>
      </c>
      <c r="G1347" t="s">
        <v>11016</v>
      </c>
      <c r="H1347" t="s">
        <v>10998</v>
      </c>
      <c r="I1347" t="s">
        <v>19481</v>
      </c>
      <c r="J1347" t="s">
        <v>5100</v>
      </c>
      <c r="K1347">
        <v>435625</v>
      </c>
      <c r="L1347" t="s">
        <v>5100</v>
      </c>
      <c r="M1347">
        <v>490437</v>
      </c>
      <c r="N1347" t="s">
        <v>5100</v>
      </c>
      <c r="O1347" t="s">
        <v>15207</v>
      </c>
      <c r="P1347" t="s">
        <v>15206</v>
      </c>
      <c r="Q1347">
        <v>8054</v>
      </c>
      <c r="R1347" t="s">
        <v>5100</v>
      </c>
      <c r="S1347">
        <v>28815</v>
      </c>
      <c r="T1347" t="s">
        <v>5100</v>
      </c>
      <c r="U1347" t="s">
        <v>5100</v>
      </c>
      <c r="V1347" t="s">
        <v>15208</v>
      </c>
      <c r="W1347">
        <v>45473</v>
      </c>
      <c r="X1347">
        <v>8054</v>
      </c>
      <c r="Y1347" t="s">
        <v>5100</v>
      </c>
      <c r="Z1347" t="s">
        <v>15209</v>
      </c>
      <c r="AA1347" t="s">
        <v>10958</v>
      </c>
      <c r="AB1347" t="s">
        <v>5703</v>
      </c>
      <c r="AC1347" t="s">
        <v>5100</v>
      </c>
      <c r="AD1347" t="s">
        <v>15209</v>
      </c>
      <c r="AE1347">
        <v>8177</v>
      </c>
      <c r="AL1347" t="str">
        <f>IF(PLAYERIDMAP2[[#This Row],[POS]]="C",MAX(AL$1:AL1346)+1,"")</f>
        <v/>
      </c>
      <c r="AM1347" t="str">
        <f>IFERROR(INDEX(PLAYERIDMAP2[PLAYERNAME],MATCH(ROW()-ROW(AM$1),CATCHERS,0)),"")</f>
        <v/>
      </c>
      <c r="AN1347" t="str">
        <f>IF(PLAYERIDMAP2[[#This Row],[POS]]="1B",MAX(AN$1:AN1346)+1,"")</f>
        <v/>
      </c>
      <c r="AO1347" t="str">
        <f>IFERROR(INDEX(PLAYERIDMAP2[PLAYERNAME],MATCH(ROW()-ROW(AO$1),FIRSTBASE,0)),"")</f>
        <v/>
      </c>
      <c r="AP1347" t="str">
        <f>IF(PLAYERIDMAP2[[#This Row],[POS]]="2B",MAX(AP$1:AP1346)+1,"")</f>
        <v/>
      </c>
      <c r="AQ1347" t="str">
        <f>IFERROR(INDEX(PLAYERIDMAP2[PLAYERNAME],MATCH(ROW()-ROW(AQ$1),SECONDBASE,0)),"")</f>
        <v/>
      </c>
      <c r="AR1347" t="str">
        <f>IF(PLAYERIDMAP2[[#This Row],[POS]]="3B",MAX(AR$1:AR1346)+1,"")</f>
        <v/>
      </c>
      <c r="AS1347" t="str">
        <f>IFERROR(INDEX(PLAYERIDMAP2[PLAYERNAME],MATCH(ROW()-ROW(AS$1),THIRDBASE,0)),"")</f>
        <v/>
      </c>
      <c r="AT1347" t="str">
        <f>IF(PLAYERIDMAP2[[#This Row],[POS]]="SS",MAX(AT$1:AT1346)+1,"")</f>
        <v/>
      </c>
      <c r="AU1347" t="str">
        <f>IFERROR(INDEX(PLAYERIDMAP2[PLAYERNAME],MATCH(ROW()-ROW(AU$1),SHORTSTOP,0)),"")</f>
        <v/>
      </c>
      <c r="AV1347">
        <f>IF(PLAYERIDMAP2[[#This Row],[POS]]="OF",MAX(AV$1:AV1346)+1,"")</f>
        <v>273</v>
      </c>
      <c r="AW1347" t="str">
        <f>IFERROR(INDEX(PLAYERIDMAP2[PLAYERNAME],MATCH(ROW()-ROW(AW$1),OUTFIELD,0)),"")</f>
        <v/>
      </c>
      <c r="AX1347">
        <f>IF(PLAYERIDMAP2[[#This Row],[POS]]&lt;&gt;"P",MAX(AX$1:AX1346)+1,"")</f>
        <v>712</v>
      </c>
      <c r="AY1347" t="str">
        <f>IFERROR(INDEX(PLAYERIDMAP2[PLAYERNAME],MATCH(ROW()-ROW(AY$1),HITTERS,0)),"")</f>
        <v/>
      </c>
      <c r="AZ1347" t="str">
        <f>IF(PLAYERIDMAP2[[#This Row],[POS]]="P",MAX(AZ$1:AZ1346)+1,"")</f>
        <v/>
      </c>
      <c r="BA1347" t="str">
        <f>IFERROR(INDEX(PLAYERIDMAP2[PLAYERNAME],MATCH(ROW()-ROW(BA$1),PITCHERS,0)),"")</f>
        <v/>
      </c>
    </row>
    <row r="1348" spans="1:53" x14ac:dyDescent="0.25">
      <c r="A1348" t="s">
        <v>15210</v>
      </c>
      <c r="B1348" t="s">
        <v>4760</v>
      </c>
      <c r="C1348" s="1">
        <v>33527</v>
      </c>
      <c r="D1348" t="s">
        <v>17174</v>
      </c>
      <c r="E1348" t="s">
        <v>17175</v>
      </c>
      <c r="F1348" t="s">
        <v>11191</v>
      </c>
      <c r="G1348" t="s">
        <v>14693</v>
      </c>
      <c r="H1348" t="s">
        <v>5706</v>
      </c>
      <c r="I1348" t="s">
        <v>17176</v>
      </c>
      <c r="J1348" t="s">
        <v>4760</v>
      </c>
      <c r="K1348">
        <v>570731</v>
      </c>
      <c r="L1348" t="s">
        <v>4760</v>
      </c>
      <c r="M1348">
        <v>1840090</v>
      </c>
      <c r="N1348" t="s">
        <v>4760</v>
      </c>
      <c r="O1348" t="s">
        <v>15211</v>
      </c>
      <c r="P1348" t="s">
        <v>15210</v>
      </c>
      <c r="Q1348">
        <v>9104</v>
      </c>
      <c r="R1348" t="s">
        <v>4760</v>
      </c>
      <c r="S1348">
        <v>31988</v>
      </c>
      <c r="T1348" t="s">
        <v>4760</v>
      </c>
      <c r="V1348" t="s">
        <v>15212</v>
      </c>
      <c r="W1348">
        <v>66391</v>
      </c>
      <c r="X1348">
        <v>9104</v>
      </c>
      <c r="Y1348" t="s">
        <v>4760</v>
      </c>
      <c r="Z1348" t="s">
        <v>15213</v>
      </c>
      <c r="AA1348" t="s">
        <v>5703</v>
      </c>
      <c r="AB1348" t="s">
        <v>5703</v>
      </c>
      <c r="AC1348" t="s">
        <v>4760</v>
      </c>
      <c r="AD1348" t="s">
        <v>15213</v>
      </c>
      <c r="AE1348">
        <v>12058</v>
      </c>
      <c r="AF1348" t="s">
        <v>4760</v>
      </c>
      <c r="AG1348">
        <v>16947</v>
      </c>
      <c r="AH1348" t="s">
        <v>4760</v>
      </c>
      <c r="AL1348" t="str">
        <f>IF(PLAYERIDMAP2[[#This Row],[POS]]="C",MAX(AL$1:AL1347)+1,"")</f>
        <v/>
      </c>
      <c r="AM1348" t="str">
        <f>IFERROR(INDEX(PLAYERIDMAP2[PLAYERNAME],MATCH(ROW()-ROW(AM$1),CATCHERS,0)),"")</f>
        <v/>
      </c>
      <c r="AN1348" t="str">
        <f>IF(PLAYERIDMAP2[[#This Row],[POS]]="1B",MAX(AN$1:AN1347)+1,"")</f>
        <v/>
      </c>
      <c r="AO1348" t="str">
        <f>IFERROR(INDEX(PLAYERIDMAP2[PLAYERNAME],MATCH(ROW()-ROW(AO$1),FIRSTBASE,0)),"")</f>
        <v/>
      </c>
      <c r="AP1348">
        <f>IF(PLAYERIDMAP2[[#This Row],[POS]]="2B",MAX(AP$1:AP1347)+1,"")</f>
        <v>97</v>
      </c>
      <c r="AQ1348" t="str">
        <f>IFERROR(INDEX(PLAYERIDMAP2[PLAYERNAME],MATCH(ROW()-ROW(AQ$1),SECONDBASE,0)),"")</f>
        <v/>
      </c>
      <c r="AR1348" t="str">
        <f>IF(PLAYERIDMAP2[[#This Row],[POS]]="3B",MAX(AR$1:AR1347)+1,"")</f>
        <v/>
      </c>
      <c r="AS1348" t="str">
        <f>IFERROR(INDEX(PLAYERIDMAP2[PLAYERNAME],MATCH(ROW()-ROW(AS$1),THIRDBASE,0)),"")</f>
        <v/>
      </c>
      <c r="AT1348" t="str">
        <f>IF(PLAYERIDMAP2[[#This Row],[POS]]="SS",MAX(AT$1:AT1347)+1,"")</f>
        <v/>
      </c>
      <c r="AU1348" t="str">
        <f>IFERROR(INDEX(PLAYERIDMAP2[PLAYERNAME],MATCH(ROW()-ROW(AU$1),SHORTSTOP,0)),"")</f>
        <v/>
      </c>
      <c r="AV1348" t="str">
        <f>IF(PLAYERIDMAP2[[#This Row],[POS]]="OF",MAX(AV$1:AV1347)+1,"")</f>
        <v/>
      </c>
      <c r="AW1348" t="str">
        <f>IFERROR(INDEX(PLAYERIDMAP2[PLAYERNAME],MATCH(ROW()-ROW(AW$1),OUTFIELD,0)),"")</f>
        <v/>
      </c>
      <c r="AX1348">
        <f>IF(PLAYERIDMAP2[[#This Row],[POS]]&lt;&gt;"P",MAX(AX$1:AX1347)+1,"")</f>
        <v>713</v>
      </c>
      <c r="AY1348" t="str">
        <f>IFERROR(INDEX(PLAYERIDMAP2[PLAYERNAME],MATCH(ROW()-ROW(AY$1),HITTERS,0)),"")</f>
        <v/>
      </c>
      <c r="AZ1348" t="str">
        <f>IF(PLAYERIDMAP2[[#This Row],[POS]]="P",MAX(AZ$1:AZ1347)+1,"")</f>
        <v/>
      </c>
      <c r="BA1348" t="str">
        <f>IFERROR(INDEX(PLAYERIDMAP2[PLAYERNAME],MATCH(ROW()-ROW(BA$1),PITCHERS,0)),"")</f>
        <v/>
      </c>
    </row>
    <row r="1349" spans="1:53" x14ac:dyDescent="0.25">
      <c r="A1349" t="s">
        <v>15214</v>
      </c>
      <c r="B1349" t="s">
        <v>4430</v>
      </c>
      <c r="C1349" s="1">
        <v>29254</v>
      </c>
      <c r="D1349" t="s">
        <v>16995</v>
      </c>
      <c r="E1349" t="s">
        <v>16996</v>
      </c>
      <c r="F1349" t="s">
        <v>11164</v>
      </c>
      <c r="G1349" t="s">
        <v>16838</v>
      </c>
      <c r="H1349" t="s">
        <v>10998</v>
      </c>
      <c r="I1349" t="s">
        <v>16997</v>
      </c>
      <c r="J1349" t="s">
        <v>4430</v>
      </c>
      <c r="K1349">
        <v>435401</v>
      </c>
      <c r="L1349" t="s">
        <v>4430</v>
      </c>
      <c r="M1349">
        <v>392876</v>
      </c>
      <c r="N1349" t="s">
        <v>4430</v>
      </c>
      <c r="O1349" t="s">
        <v>15215</v>
      </c>
      <c r="P1349" t="s">
        <v>15214</v>
      </c>
      <c r="Q1349">
        <v>7567</v>
      </c>
      <c r="R1349" t="s">
        <v>4430</v>
      </c>
      <c r="S1349">
        <v>6307</v>
      </c>
      <c r="T1349" t="s">
        <v>4430</v>
      </c>
      <c r="U1349" t="s">
        <v>4430</v>
      </c>
      <c r="V1349" t="s">
        <v>15216</v>
      </c>
      <c r="W1349">
        <v>42557</v>
      </c>
      <c r="X1349">
        <v>7567</v>
      </c>
      <c r="Y1349" t="s">
        <v>4430</v>
      </c>
      <c r="Z1349" t="s">
        <v>15217</v>
      </c>
      <c r="AA1349" t="s">
        <v>10958</v>
      </c>
      <c r="AB1349" t="s">
        <v>5703</v>
      </c>
      <c r="AC1349" t="s">
        <v>4430</v>
      </c>
      <c r="AD1349" t="s">
        <v>15217</v>
      </c>
      <c r="AE1349">
        <v>8140</v>
      </c>
      <c r="AF1349" t="s">
        <v>4430</v>
      </c>
      <c r="AG1349">
        <v>5174</v>
      </c>
      <c r="AH1349" t="s">
        <v>4430</v>
      </c>
      <c r="AL1349" t="str">
        <f>IF(PLAYERIDMAP2[[#This Row],[POS]]="C",MAX(AL$1:AL1348)+1,"")</f>
        <v/>
      </c>
      <c r="AM1349" t="str">
        <f>IFERROR(INDEX(PLAYERIDMAP2[PLAYERNAME],MATCH(ROW()-ROW(AM$1),CATCHERS,0)),"")</f>
        <v/>
      </c>
      <c r="AN1349" t="str">
        <f>IF(PLAYERIDMAP2[[#This Row],[POS]]="1B",MAX(AN$1:AN1348)+1,"")</f>
        <v/>
      </c>
      <c r="AO1349" t="str">
        <f>IFERROR(INDEX(PLAYERIDMAP2[PLAYERNAME],MATCH(ROW()-ROW(AO$1),FIRSTBASE,0)),"")</f>
        <v/>
      </c>
      <c r="AP1349" t="str">
        <f>IF(PLAYERIDMAP2[[#This Row],[POS]]="2B",MAX(AP$1:AP1348)+1,"")</f>
        <v/>
      </c>
      <c r="AQ1349" t="str">
        <f>IFERROR(INDEX(PLAYERIDMAP2[PLAYERNAME],MATCH(ROW()-ROW(AQ$1),SECONDBASE,0)),"")</f>
        <v/>
      </c>
      <c r="AR1349" t="str">
        <f>IF(PLAYERIDMAP2[[#This Row],[POS]]="3B",MAX(AR$1:AR1348)+1,"")</f>
        <v/>
      </c>
      <c r="AS1349" t="str">
        <f>IFERROR(INDEX(PLAYERIDMAP2[PLAYERNAME],MATCH(ROW()-ROW(AS$1),THIRDBASE,0)),"")</f>
        <v/>
      </c>
      <c r="AT1349" t="str">
        <f>IF(PLAYERIDMAP2[[#This Row],[POS]]="SS",MAX(AT$1:AT1348)+1,"")</f>
        <v/>
      </c>
      <c r="AU1349" t="str">
        <f>IFERROR(INDEX(PLAYERIDMAP2[PLAYERNAME],MATCH(ROW()-ROW(AU$1),SHORTSTOP,0)),"")</f>
        <v/>
      </c>
      <c r="AV1349">
        <f>IF(PLAYERIDMAP2[[#This Row],[POS]]="OF",MAX(AV$1:AV1348)+1,"")</f>
        <v>274</v>
      </c>
      <c r="AW1349" t="str">
        <f>IFERROR(INDEX(PLAYERIDMAP2[PLAYERNAME],MATCH(ROW()-ROW(AW$1),OUTFIELD,0)),"")</f>
        <v/>
      </c>
      <c r="AX1349">
        <f>IF(PLAYERIDMAP2[[#This Row],[POS]]&lt;&gt;"P",MAX(AX$1:AX1348)+1,"")</f>
        <v>714</v>
      </c>
      <c r="AY1349" t="str">
        <f>IFERROR(INDEX(PLAYERIDMAP2[PLAYERNAME],MATCH(ROW()-ROW(AY$1),HITTERS,0)),"")</f>
        <v/>
      </c>
      <c r="AZ1349" t="str">
        <f>IF(PLAYERIDMAP2[[#This Row],[POS]]="P",MAX(AZ$1:AZ1348)+1,"")</f>
        <v/>
      </c>
      <c r="BA1349" t="str">
        <f>IFERROR(INDEX(PLAYERIDMAP2[PLAYERNAME],MATCH(ROW()-ROW(BA$1),PITCHERS,0)),"")</f>
        <v/>
      </c>
    </row>
    <row r="1350" spans="1:53" x14ac:dyDescent="0.25">
      <c r="A1350" t="s">
        <v>18452</v>
      </c>
      <c r="B1350" t="s">
        <v>4462</v>
      </c>
      <c r="C1350" s="1">
        <v>34033</v>
      </c>
      <c r="D1350" t="s">
        <v>16836</v>
      </c>
      <c r="E1350" t="s">
        <v>18453</v>
      </c>
      <c r="F1350" t="s">
        <v>11053</v>
      </c>
      <c r="G1350" t="s">
        <v>16838</v>
      </c>
      <c r="H1350" t="s">
        <v>11110</v>
      </c>
      <c r="I1350" t="s">
        <v>18454</v>
      </c>
      <c r="J1350" t="s">
        <v>4462</v>
      </c>
      <c r="K1350">
        <v>656941</v>
      </c>
      <c r="L1350" t="s">
        <v>4462</v>
      </c>
      <c r="M1350">
        <v>2135243</v>
      </c>
      <c r="N1350" t="s">
        <v>4462</v>
      </c>
      <c r="P1350" t="s">
        <v>18452</v>
      </c>
      <c r="Q1350">
        <v>9861</v>
      </c>
      <c r="R1350" t="s">
        <v>4462</v>
      </c>
      <c r="S1350">
        <v>33712</v>
      </c>
      <c r="T1350" t="s">
        <v>4462</v>
      </c>
      <c r="W1350">
        <v>103751</v>
      </c>
      <c r="X1350">
        <v>9861</v>
      </c>
      <c r="Y1350" t="s">
        <v>4462</v>
      </c>
      <c r="Z1350" t="s">
        <v>18455</v>
      </c>
      <c r="AA1350" t="s">
        <v>10958</v>
      </c>
      <c r="AB1350" t="s">
        <v>5703</v>
      </c>
      <c r="AD1350" t="s">
        <v>18455</v>
      </c>
      <c r="AF1350" t="s">
        <v>4462</v>
      </c>
      <c r="AG1350">
        <v>60631</v>
      </c>
      <c r="AH1350" t="s">
        <v>4462</v>
      </c>
      <c r="AL1350">
        <f>IF(PLAYERIDMAP2[[#This Row],[POS]]="C",MAX(AL$1:AL1349)+1,"")</f>
        <v>101</v>
      </c>
      <c r="AM1350" t="str">
        <f>IFERROR(INDEX(PLAYERIDMAP2[PLAYERNAME],MATCH(ROW()-ROW(AM$1),CATCHERS,0)),"")</f>
        <v/>
      </c>
      <c r="AN1350" t="str">
        <f>IF(PLAYERIDMAP2[[#This Row],[POS]]="1B",MAX(AN$1:AN1349)+1,"")</f>
        <v/>
      </c>
      <c r="AO1350" t="str">
        <f>IFERROR(INDEX(PLAYERIDMAP2[PLAYERNAME],MATCH(ROW()-ROW(AO$1),FIRSTBASE,0)),"")</f>
        <v/>
      </c>
      <c r="AP1350" t="str">
        <f>IF(PLAYERIDMAP2[[#This Row],[POS]]="2B",MAX(AP$1:AP1349)+1,"")</f>
        <v/>
      </c>
      <c r="AQ1350" t="str">
        <f>IFERROR(INDEX(PLAYERIDMAP2[PLAYERNAME],MATCH(ROW()-ROW(AQ$1),SECONDBASE,0)),"")</f>
        <v/>
      </c>
      <c r="AR1350" t="str">
        <f>IF(PLAYERIDMAP2[[#This Row],[POS]]="3B",MAX(AR$1:AR1349)+1,"")</f>
        <v/>
      </c>
      <c r="AS1350" t="str">
        <f>IFERROR(INDEX(PLAYERIDMAP2[PLAYERNAME],MATCH(ROW()-ROW(AS$1),THIRDBASE,0)),"")</f>
        <v/>
      </c>
      <c r="AT1350" t="str">
        <f>IF(PLAYERIDMAP2[[#This Row],[POS]]="SS",MAX(AT$1:AT1349)+1,"")</f>
        <v/>
      </c>
      <c r="AU1350" t="str">
        <f>IFERROR(INDEX(PLAYERIDMAP2[PLAYERNAME],MATCH(ROW()-ROW(AU$1),SHORTSTOP,0)),"")</f>
        <v/>
      </c>
      <c r="AV1350" t="str">
        <f>IF(PLAYERIDMAP2[[#This Row],[POS]]="OF",MAX(AV$1:AV1349)+1,"")</f>
        <v/>
      </c>
      <c r="AW1350" t="str">
        <f>IFERROR(INDEX(PLAYERIDMAP2[PLAYERNAME],MATCH(ROW()-ROW(AW$1),OUTFIELD,0)),"")</f>
        <v/>
      </c>
      <c r="AX1350">
        <f>IF(PLAYERIDMAP2[[#This Row],[POS]]&lt;&gt;"P",MAX(AX$1:AX1349)+1,"")</f>
        <v>715</v>
      </c>
      <c r="AY1350" t="str">
        <f>IFERROR(INDEX(PLAYERIDMAP2[PLAYERNAME],MATCH(ROW()-ROW(AY$1),HITTERS,0)),"")</f>
        <v/>
      </c>
      <c r="AZ1350" t="str">
        <f>IF(PLAYERIDMAP2[[#This Row],[POS]]="P",MAX(AZ$1:AZ1349)+1,"")</f>
        <v/>
      </c>
      <c r="BA1350" t="str">
        <f>IFERROR(INDEX(PLAYERIDMAP2[PLAYERNAME],MATCH(ROW()-ROW(BA$1),PITCHERS,0)),"")</f>
        <v/>
      </c>
    </row>
    <row r="1351" spans="1:53" x14ac:dyDescent="0.25">
      <c r="A1351" t="s">
        <v>15218</v>
      </c>
      <c r="B1351" t="s">
        <v>9327</v>
      </c>
      <c r="C1351" s="1">
        <v>31677</v>
      </c>
      <c r="D1351" t="s">
        <v>16985</v>
      </c>
      <c r="E1351" t="s">
        <v>18765</v>
      </c>
      <c r="F1351" t="s">
        <v>11302</v>
      </c>
      <c r="G1351" t="s">
        <v>16838</v>
      </c>
      <c r="H1351" t="s">
        <v>10988</v>
      </c>
      <c r="I1351" t="s">
        <v>18766</v>
      </c>
      <c r="J1351" t="s">
        <v>9327</v>
      </c>
      <c r="K1351">
        <v>452737</v>
      </c>
      <c r="L1351" t="s">
        <v>9327</v>
      </c>
      <c r="M1351">
        <v>1846230</v>
      </c>
      <c r="N1351" t="s">
        <v>9327</v>
      </c>
      <c r="O1351" t="s">
        <v>15219</v>
      </c>
      <c r="P1351" t="s">
        <v>15218</v>
      </c>
      <c r="Q1351">
        <v>8946</v>
      </c>
      <c r="R1351" t="s">
        <v>9327</v>
      </c>
      <c r="S1351">
        <v>32025</v>
      </c>
      <c r="T1351" t="s">
        <v>9327</v>
      </c>
      <c r="V1351" t="s">
        <v>15220</v>
      </c>
      <c r="W1351">
        <v>55014</v>
      </c>
      <c r="X1351">
        <v>8946</v>
      </c>
      <c r="Y1351" t="s">
        <v>9327</v>
      </c>
      <c r="Z1351" t="s">
        <v>16741</v>
      </c>
      <c r="AA1351" t="s">
        <v>5703</v>
      </c>
      <c r="AB1351" t="s">
        <v>5703</v>
      </c>
      <c r="AD1351" t="s">
        <v>16741</v>
      </c>
      <c r="AL1351" t="str">
        <f>IF(PLAYERIDMAP2[[#This Row],[POS]]="C",MAX(AL$1:AL1350)+1,"")</f>
        <v/>
      </c>
      <c r="AM1351" t="str">
        <f>IFERROR(INDEX(PLAYERIDMAP2[PLAYERNAME],MATCH(ROW()-ROW(AM$1),CATCHERS,0)),"")</f>
        <v/>
      </c>
      <c r="AN1351" t="str">
        <f>IF(PLAYERIDMAP2[[#This Row],[POS]]="1B",MAX(AN$1:AN1350)+1,"")</f>
        <v/>
      </c>
      <c r="AO1351" t="str">
        <f>IFERROR(INDEX(PLAYERIDMAP2[PLAYERNAME],MATCH(ROW()-ROW(AO$1),FIRSTBASE,0)),"")</f>
        <v/>
      </c>
      <c r="AP1351" t="str">
        <f>IF(PLAYERIDMAP2[[#This Row],[POS]]="2B",MAX(AP$1:AP1350)+1,"")</f>
        <v/>
      </c>
      <c r="AQ1351" t="str">
        <f>IFERROR(INDEX(PLAYERIDMAP2[PLAYERNAME],MATCH(ROW()-ROW(AQ$1),SECONDBASE,0)),"")</f>
        <v/>
      </c>
      <c r="AR1351" t="str">
        <f>IF(PLAYERIDMAP2[[#This Row],[POS]]="3B",MAX(AR$1:AR1350)+1,"")</f>
        <v/>
      </c>
      <c r="AS1351" t="str">
        <f>IFERROR(INDEX(PLAYERIDMAP2[PLAYERNAME],MATCH(ROW()-ROW(AS$1),THIRDBASE,0)),"")</f>
        <v/>
      </c>
      <c r="AT1351" t="str">
        <f>IF(PLAYERIDMAP2[[#This Row],[POS]]="SS",MAX(AT$1:AT1350)+1,"")</f>
        <v/>
      </c>
      <c r="AU1351" t="str">
        <f>IFERROR(INDEX(PLAYERIDMAP2[PLAYERNAME],MATCH(ROW()-ROW(AU$1),SHORTSTOP,0)),"")</f>
        <v/>
      </c>
      <c r="AV1351" t="str">
        <f>IF(PLAYERIDMAP2[[#This Row],[POS]]="OF",MAX(AV$1:AV1350)+1,"")</f>
        <v/>
      </c>
      <c r="AW1351" t="str">
        <f>IFERROR(INDEX(PLAYERIDMAP2[PLAYERNAME],MATCH(ROW()-ROW(AW$1),OUTFIELD,0)),"")</f>
        <v/>
      </c>
      <c r="AX1351" t="str">
        <f>IF(PLAYERIDMAP2[[#This Row],[POS]]&lt;&gt;"P",MAX(AX$1:AX1350)+1,"")</f>
        <v/>
      </c>
      <c r="AY1351" t="str">
        <f>IFERROR(INDEX(PLAYERIDMAP2[PLAYERNAME],MATCH(ROW()-ROW(AY$1),HITTERS,0)),"")</f>
        <v/>
      </c>
      <c r="AZ1351">
        <f>IF(PLAYERIDMAP2[[#This Row],[POS]]="P",MAX(AZ$1:AZ1350)+1,"")</f>
        <v>635</v>
      </c>
      <c r="BA1351" t="str">
        <f>IFERROR(INDEX(PLAYERIDMAP2[PLAYERNAME],MATCH(ROW()-ROW(BA$1),PITCHERS,0)),"")</f>
        <v/>
      </c>
    </row>
    <row r="1352" spans="1:53" x14ac:dyDescent="0.25">
      <c r="A1352" t="s">
        <v>15221</v>
      </c>
      <c r="B1352" t="s">
        <v>5251</v>
      </c>
      <c r="C1352" s="1">
        <v>28666</v>
      </c>
      <c r="D1352" t="s">
        <v>17559</v>
      </c>
      <c r="E1352" t="s">
        <v>17413</v>
      </c>
      <c r="F1352" t="s">
        <v>11142</v>
      </c>
      <c r="G1352" t="s">
        <v>14693</v>
      </c>
      <c r="H1352" t="s">
        <v>12676</v>
      </c>
      <c r="I1352" t="s">
        <v>18714</v>
      </c>
      <c r="J1352" t="s">
        <v>5251</v>
      </c>
      <c r="K1352">
        <v>432928</v>
      </c>
      <c r="L1352" t="s">
        <v>5251</v>
      </c>
      <c r="M1352">
        <v>393622</v>
      </c>
      <c r="N1352" t="s">
        <v>5251</v>
      </c>
      <c r="O1352" t="s">
        <v>15222</v>
      </c>
      <c r="P1352" t="s">
        <v>15221</v>
      </c>
      <c r="Q1352">
        <v>7521</v>
      </c>
      <c r="R1352" t="s">
        <v>5251</v>
      </c>
      <c r="S1352">
        <v>6229</v>
      </c>
      <c r="T1352" t="s">
        <v>5251</v>
      </c>
      <c r="V1352" t="s">
        <v>15223</v>
      </c>
      <c r="W1352">
        <v>42577</v>
      </c>
      <c r="X1352">
        <v>7521</v>
      </c>
      <c r="Y1352" t="s">
        <v>5251</v>
      </c>
      <c r="Z1352" t="s">
        <v>16742</v>
      </c>
      <c r="AA1352" t="s">
        <v>10958</v>
      </c>
      <c r="AB1352" t="s">
        <v>5703</v>
      </c>
      <c r="AD1352" t="s">
        <v>16742</v>
      </c>
      <c r="AL1352" t="str">
        <f>IF(PLAYERIDMAP2[[#This Row],[POS]]="C",MAX(AL$1:AL1351)+1,"")</f>
        <v/>
      </c>
      <c r="AM1352" t="str">
        <f>IFERROR(INDEX(PLAYERIDMAP2[PLAYERNAME],MATCH(ROW()-ROW(AM$1),CATCHERS,0)),"")</f>
        <v/>
      </c>
      <c r="AN1352" t="str">
        <f>IF(PLAYERIDMAP2[[#This Row],[POS]]="1B",MAX(AN$1:AN1351)+1,"")</f>
        <v/>
      </c>
      <c r="AO1352" t="str">
        <f>IFERROR(INDEX(PLAYERIDMAP2[PLAYERNAME],MATCH(ROW()-ROW(AO$1),FIRSTBASE,0)),"")</f>
        <v/>
      </c>
      <c r="AP1352" t="str">
        <f>IF(PLAYERIDMAP2[[#This Row],[POS]]="2B",MAX(AP$1:AP1351)+1,"")</f>
        <v/>
      </c>
      <c r="AQ1352" t="str">
        <f>IFERROR(INDEX(PLAYERIDMAP2[PLAYERNAME],MATCH(ROW()-ROW(AQ$1),SECONDBASE,0)),"")</f>
        <v/>
      </c>
      <c r="AR1352" t="str">
        <f>IF(PLAYERIDMAP2[[#This Row],[POS]]="3B",MAX(AR$1:AR1351)+1,"")</f>
        <v/>
      </c>
      <c r="AS1352" t="str">
        <f>IFERROR(INDEX(PLAYERIDMAP2[PLAYERNAME],MATCH(ROW()-ROW(AS$1),THIRDBASE,0)),"")</f>
        <v/>
      </c>
      <c r="AT1352" t="str">
        <f>IF(PLAYERIDMAP2[[#This Row],[POS]]="SS",MAX(AT$1:AT1351)+1,"")</f>
        <v/>
      </c>
      <c r="AU1352" t="str">
        <f>IFERROR(INDEX(PLAYERIDMAP2[PLAYERNAME],MATCH(ROW()-ROW(AU$1),SHORTSTOP,0)),"")</f>
        <v/>
      </c>
      <c r="AV1352" t="str">
        <f>IF(PLAYERIDMAP2[[#This Row],[POS]]="OF",MAX(AV$1:AV1351)+1,"")</f>
        <v/>
      </c>
      <c r="AW1352" t="str">
        <f>IFERROR(INDEX(PLAYERIDMAP2[PLAYERNAME],MATCH(ROW()-ROW(AW$1),OUTFIELD,0)),"")</f>
        <v/>
      </c>
      <c r="AX1352">
        <f>IF(PLAYERIDMAP2[[#This Row],[POS]]&lt;&gt;"P",MAX(AX$1:AX1351)+1,"")</f>
        <v>716</v>
      </c>
      <c r="AY1352" t="str">
        <f>IFERROR(INDEX(PLAYERIDMAP2[PLAYERNAME],MATCH(ROW()-ROW(AY$1),HITTERS,0)),"")</f>
        <v/>
      </c>
      <c r="AZ1352" t="str">
        <f>IF(PLAYERIDMAP2[[#This Row],[POS]]="P",MAX(AZ$1:AZ1351)+1,"")</f>
        <v/>
      </c>
      <c r="BA1352" t="str">
        <f>IFERROR(INDEX(PLAYERIDMAP2[PLAYERNAME],MATCH(ROW()-ROW(BA$1),PITCHERS,0)),"")</f>
        <v/>
      </c>
    </row>
    <row r="1353" spans="1:53" x14ac:dyDescent="0.25">
      <c r="A1353" t="s">
        <v>15224</v>
      </c>
      <c r="B1353" t="s">
        <v>10802</v>
      </c>
      <c r="C1353" s="1">
        <v>31247</v>
      </c>
      <c r="D1353" t="s">
        <v>18750</v>
      </c>
      <c r="E1353" t="s">
        <v>20005</v>
      </c>
      <c r="F1353" t="s">
        <v>10992</v>
      </c>
      <c r="G1353" t="s">
        <v>14693</v>
      </c>
      <c r="H1353" t="s">
        <v>10988</v>
      </c>
      <c r="I1353" t="s">
        <v>20006</v>
      </c>
      <c r="J1353" t="s">
        <v>10802</v>
      </c>
      <c r="K1353">
        <v>519267</v>
      </c>
      <c r="L1353" t="s">
        <v>10802</v>
      </c>
      <c r="M1353">
        <v>1784688</v>
      </c>
      <c r="N1353" t="s">
        <v>10802</v>
      </c>
      <c r="O1353" t="s">
        <v>15225</v>
      </c>
      <c r="P1353" t="s">
        <v>15224</v>
      </c>
      <c r="Q1353">
        <v>8913</v>
      </c>
      <c r="R1353" t="s">
        <v>10802</v>
      </c>
      <c r="S1353">
        <v>30970</v>
      </c>
      <c r="T1353" t="s">
        <v>10802</v>
      </c>
      <c r="V1353" t="s">
        <v>15226</v>
      </c>
      <c r="W1353">
        <v>56759</v>
      </c>
      <c r="X1353">
        <v>8913</v>
      </c>
      <c r="Y1353" t="s">
        <v>10802</v>
      </c>
      <c r="Z1353" t="s">
        <v>15227</v>
      </c>
      <c r="AA1353" t="s">
        <v>5703</v>
      </c>
      <c r="AB1353" t="s">
        <v>5703</v>
      </c>
      <c r="AD1353" t="s">
        <v>15227</v>
      </c>
      <c r="AF1353" t="s">
        <v>10802</v>
      </c>
      <c r="AG1353">
        <v>13077</v>
      </c>
      <c r="AH1353" t="s">
        <v>10802</v>
      </c>
      <c r="AL1353" t="str">
        <f>IF(PLAYERIDMAP2[[#This Row],[POS]]="C",MAX(AL$1:AL1352)+1,"")</f>
        <v/>
      </c>
      <c r="AM1353" t="str">
        <f>IFERROR(INDEX(PLAYERIDMAP2[PLAYERNAME],MATCH(ROW()-ROW(AM$1),CATCHERS,0)),"")</f>
        <v/>
      </c>
      <c r="AN1353" t="str">
        <f>IF(PLAYERIDMAP2[[#This Row],[POS]]="1B",MAX(AN$1:AN1352)+1,"")</f>
        <v/>
      </c>
      <c r="AO1353" t="str">
        <f>IFERROR(INDEX(PLAYERIDMAP2[PLAYERNAME],MATCH(ROW()-ROW(AO$1),FIRSTBASE,0)),"")</f>
        <v/>
      </c>
      <c r="AP1353" t="str">
        <f>IF(PLAYERIDMAP2[[#This Row],[POS]]="2B",MAX(AP$1:AP1352)+1,"")</f>
        <v/>
      </c>
      <c r="AQ1353" t="str">
        <f>IFERROR(INDEX(PLAYERIDMAP2[PLAYERNAME],MATCH(ROW()-ROW(AQ$1),SECONDBASE,0)),"")</f>
        <v/>
      </c>
      <c r="AR1353" t="str">
        <f>IF(PLAYERIDMAP2[[#This Row],[POS]]="3B",MAX(AR$1:AR1352)+1,"")</f>
        <v/>
      </c>
      <c r="AS1353" t="str">
        <f>IFERROR(INDEX(PLAYERIDMAP2[PLAYERNAME],MATCH(ROW()-ROW(AS$1),THIRDBASE,0)),"")</f>
        <v/>
      </c>
      <c r="AT1353" t="str">
        <f>IF(PLAYERIDMAP2[[#This Row],[POS]]="SS",MAX(AT$1:AT1352)+1,"")</f>
        <v/>
      </c>
      <c r="AU1353" t="str">
        <f>IFERROR(INDEX(PLAYERIDMAP2[PLAYERNAME],MATCH(ROW()-ROW(AU$1),SHORTSTOP,0)),"")</f>
        <v/>
      </c>
      <c r="AV1353" t="str">
        <f>IF(PLAYERIDMAP2[[#This Row],[POS]]="OF",MAX(AV$1:AV1352)+1,"")</f>
        <v/>
      </c>
      <c r="AW1353" t="str">
        <f>IFERROR(INDEX(PLAYERIDMAP2[PLAYERNAME],MATCH(ROW()-ROW(AW$1),OUTFIELD,0)),"")</f>
        <v/>
      </c>
      <c r="AX1353" t="str">
        <f>IF(PLAYERIDMAP2[[#This Row],[POS]]&lt;&gt;"P",MAX(AX$1:AX1352)+1,"")</f>
        <v/>
      </c>
      <c r="AY1353" t="str">
        <f>IFERROR(INDEX(PLAYERIDMAP2[PLAYERNAME],MATCH(ROW()-ROW(AY$1),HITTERS,0)),"")</f>
        <v/>
      </c>
      <c r="AZ1353">
        <f>IF(PLAYERIDMAP2[[#This Row],[POS]]="P",MAX(AZ$1:AZ1352)+1,"")</f>
        <v>636</v>
      </c>
      <c r="BA1353" t="str">
        <f>IFERROR(INDEX(PLAYERIDMAP2[PLAYERNAME],MATCH(ROW()-ROW(BA$1),PITCHERS,0)),"")</f>
        <v/>
      </c>
    </row>
    <row r="1354" spans="1:53" x14ac:dyDescent="0.25">
      <c r="A1354" t="s">
        <v>15228</v>
      </c>
      <c r="B1354" t="s">
        <v>5118</v>
      </c>
      <c r="C1354" s="1">
        <v>27697</v>
      </c>
      <c r="D1354" t="s">
        <v>17122</v>
      </c>
      <c r="E1354" t="s">
        <v>18566</v>
      </c>
      <c r="F1354" t="s">
        <v>11007</v>
      </c>
      <c r="G1354" t="s">
        <v>16838</v>
      </c>
      <c r="H1354" t="s">
        <v>5706</v>
      </c>
      <c r="I1354" t="s">
        <v>18567</v>
      </c>
      <c r="J1354" t="s">
        <v>5118</v>
      </c>
      <c r="K1354">
        <v>340192</v>
      </c>
      <c r="L1354" t="s">
        <v>5118</v>
      </c>
      <c r="M1354">
        <v>132691</v>
      </c>
      <c r="N1354" t="s">
        <v>5118</v>
      </c>
      <c r="O1354" t="s">
        <v>15229</v>
      </c>
      <c r="P1354" t="s">
        <v>15228</v>
      </c>
      <c r="Q1354">
        <v>6966</v>
      </c>
      <c r="R1354" t="s">
        <v>5118</v>
      </c>
      <c r="S1354">
        <v>5217</v>
      </c>
      <c r="T1354" t="s">
        <v>5118</v>
      </c>
      <c r="U1354" t="s">
        <v>5118</v>
      </c>
      <c r="V1354" t="s">
        <v>15230</v>
      </c>
      <c r="W1354">
        <v>579</v>
      </c>
      <c r="X1354">
        <v>6966</v>
      </c>
      <c r="Y1354" t="s">
        <v>5118</v>
      </c>
      <c r="Z1354" t="s">
        <v>15231</v>
      </c>
      <c r="AA1354" t="s">
        <v>5703</v>
      </c>
      <c r="AB1354" t="s">
        <v>5703</v>
      </c>
      <c r="AD1354" t="s">
        <v>15231</v>
      </c>
      <c r="AF1354" t="s">
        <v>5118</v>
      </c>
      <c r="AG1354">
        <v>5556</v>
      </c>
      <c r="AH1354" t="s">
        <v>5118</v>
      </c>
      <c r="AL1354" t="str">
        <f>IF(PLAYERIDMAP2[[#This Row],[POS]]="C",MAX(AL$1:AL1353)+1,"")</f>
        <v/>
      </c>
      <c r="AM1354" t="str">
        <f>IFERROR(INDEX(PLAYERIDMAP2[PLAYERNAME],MATCH(ROW()-ROW(AM$1),CATCHERS,0)),"")</f>
        <v/>
      </c>
      <c r="AN1354" t="str">
        <f>IF(PLAYERIDMAP2[[#This Row],[POS]]="1B",MAX(AN$1:AN1353)+1,"")</f>
        <v/>
      </c>
      <c r="AO1354" t="str">
        <f>IFERROR(INDEX(PLAYERIDMAP2[PLAYERNAME],MATCH(ROW()-ROW(AO$1),FIRSTBASE,0)),"")</f>
        <v/>
      </c>
      <c r="AP1354">
        <f>IF(PLAYERIDMAP2[[#This Row],[POS]]="2B",MAX(AP$1:AP1353)+1,"")</f>
        <v>98</v>
      </c>
      <c r="AQ1354" t="str">
        <f>IFERROR(INDEX(PLAYERIDMAP2[PLAYERNAME],MATCH(ROW()-ROW(AQ$1),SECONDBASE,0)),"")</f>
        <v/>
      </c>
      <c r="AR1354" t="str">
        <f>IF(PLAYERIDMAP2[[#This Row],[POS]]="3B",MAX(AR$1:AR1353)+1,"")</f>
        <v/>
      </c>
      <c r="AS1354" t="str">
        <f>IFERROR(INDEX(PLAYERIDMAP2[PLAYERNAME],MATCH(ROW()-ROW(AS$1),THIRDBASE,0)),"")</f>
        <v/>
      </c>
      <c r="AT1354" t="str">
        <f>IF(PLAYERIDMAP2[[#This Row],[POS]]="SS",MAX(AT$1:AT1353)+1,"")</f>
        <v/>
      </c>
      <c r="AU1354" t="str">
        <f>IFERROR(INDEX(PLAYERIDMAP2[PLAYERNAME],MATCH(ROW()-ROW(AU$1),SHORTSTOP,0)),"")</f>
        <v/>
      </c>
      <c r="AV1354" t="str">
        <f>IF(PLAYERIDMAP2[[#This Row],[POS]]="OF",MAX(AV$1:AV1353)+1,"")</f>
        <v/>
      </c>
      <c r="AW1354" t="str">
        <f>IFERROR(INDEX(PLAYERIDMAP2[PLAYERNAME],MATCH(ROW()-ROW(AW$1),OUTFIELD,0)),"")</f>
        <v/>
      </c>
      <c r="AX1354">
        <f>IF(PLAYERIDMAP2[[#This Row],[POS]]&lt;&gt;"P",MAX(AX$1:AX1353)+1,"")</f>
        <v>717</v>
      </c>
      <c r="AY1354" t="str">
        <f>IFERROR(INDEX(PLAYERIDMAP2[PLAYERNAME],MATCH(ROW()-ROW(AY$1),HITTERS,0)),"")</f>
        <v/>
      </c>
      <c r="AZ1354" t="str">
        <f>IF(PLAYERIDMAP2[[#This Row],[POS]]="P",MAX(AZ$1:AZ1353)+1,"")</f>
        <v/>
      </c>
      <c r="BA1354" t="str">
        <f>IFERROR(INDEX(PLAYERIDMAP2[PLAYERNAME],MATCH(ROW()-ROW(BA$1),PITCHERS,0)),"")</f>
        <v/>
      </c>
    </row>
    <row r="1355" spans="1:53" x14ac:dyDescent="0.25">
      <c r="A1355" t="s">
        <v>16743</v>
      </c>
      <c r="B1355" t="s">
        <v>4405</v>
      </c>
      <c r="C1355" s="1">
        <v>34451</v>
      </c>
      <c r="D1355" t="s">
        <v>18429</v>
      </c>
      <c r="E1355" t="s">
        <v>18848</v>
      </c>
      <c r="F1355" t="s">
        <v>10997</v>
      </c>
      <c r="G1355" t="s">
        <v>16838</v>
      </c>
      <c r="H1355" t="s">
        <v>11097</v>
      </c>
      <c r="I1355" t="s">
        <v>18849</v>
      </c>
      <c r="J1355" t="s">
        <v>4405</v>
      </c>
      <c r="K1355">
        <v>608369</v>
      </c>
      <c r="L1355" t="s">
        <v>4405</v>
      </c>
      <c r="M1355">
        <v>2041873</v>
      </c>
      <c r="N1355" t="s">
        <v>4405</v>
      </c>
      <c r="P1355" t="s">
        <v>16743</v>
      </c>
      <c r="Q1355">
        <v>9584</v>
      </c>
      <c r="S1355">
        <v>32691</v>
      </c>
      <c r="T1355" t="s">
        <v>4405</v>
      </c>
      <c r="W1355">
        <v>70635</v>
      </c>
      <c r="X1355">
        <v>9584</v>
      </c>
      <c r="Y1355" t="s">
        <v>4405</v>
      </c>
      <c r="Z1355" t="s">
        <v>16744</v>
      </c>
      <c r="AA1355" t="s">
        <v>10958</v>
      </c>
      <c r="AB1355" t="s">
        <v>5703</v>
      </c>
      <c r="AD1355" t="s">
        <v>16744</v>
      </c>
      <c r="AH1355" t="s">
        <v>4405</v>
      </c>
      <c r="AL1355" t="str">
        <f>IF(PLAYERIDMAP2[[#This Row],[POS]]="C",MAX(AL$1:AL1354)+1,"")</f>
        <v/>
      </c>
      <c r="AM1355" t="str">
        <f>IFERROR(INDEX(PLAYERIDMAP2[PLAYERNAME],MATCH(ROW()-ROW(AM$1),CATCHERS,0)),"")</f>
        <v/>
      </c>
      <c r="AN1355" t="str">
        <f>IF(PLAYERIDMAP2[[#This Row],[POS]]="1B",MAX(AN$1:AN1354)+1,"")</f>
        <v/>
      </c>
      <c r="AO1355" t="str">
        <f>IFERROR(INDEX(PLAYERIDMAP2[PLAYERNAME],MATCH(ROW()-ROW(AO$1),FIRSTBASE,0)),"")</f>
        <v/>
      </c>
      <c r="AP1355" t="str">
        <f>IF(PLAYERIDMAP2[[#This Row],[POS]]="2B",MAX(AP$1:AP1354)+1,"")</f>
        <v/>
      </c>
      <c r="AQ1355" t="str">
        <f>IFERROR(INDEX(PLAYERIDMAP2[PLAYERNAME],MATCH(ROW()-ROW(AQ$1),SECONDBASE,0)),"")</f>
        <v/>
      </c>
      <c r="AR1355" t="str">
        <f>IF(PLAYERIDMAP2[[#This Row],[POS]]="3B",MAX(AR$1:AR1354)+1,"")</f>
        <v/>
      </c>
      <c r="AS1355" t="str">
        <f>IFERROR(INDEX(PLAYERIDMAP2[PLAYERNAME],MATCH(ROW()-ROW(AS$1),THIRDBASE,0)),"")</f>
        <v/>
      </c>
      <c r="AT1355">
        <f>IF(PLAYERIDMAP2[[#This Row],[POS]]="SS",MAX(AT$1:AT1354)+1,"")</f>
        <v>86</v>
      </c>
      <c r="AU1355" t="str">
        <f>IFERROR(INDEX(PLAYERIDMAP2[PLAYERNAME],MATCH(ROW()-ROW(AU$1),SHORTSTOP,0)),"")</f>
        <v/>
      </c>
      <c r="AV1355" t="str">
        <f>IF(PLAYERIDMAP2[[#This Row],[POS]]="OF",MAX(AV$1:AV1354)+1,"")</f>
        <v/>
      </c>
      <c r="AW1355" t="str">
        <f>IFERROR(INDEX(PLAYERIDMAP2[PLAYERNAME],MATCH(ROW()-ROW(AW$1),OUTFIELD,0)),"")</f>
        <v/>
      </c>
      <c r="AX1355">
        <f>IF(PLAYERIDMAP2[[#This Row],[POS]]&lt;&gt;"P",MAX(AX$1:AX1354)+1,"")</f>
        <v>718</v>
      </c>
      <c r="AY1355" t="str">
        <f>IFERROR(INDEX(PLAYERIDMAP2[PLAYERNAME],MATCH(ROW()-ROW(AY$1),HITTERS,0)),"")</f>
        <v/>
      </c>
      <c r="AZ1355" t="str">
        <f>IF(PLAYERIDMAP2[[#This Row],[POS]]="P",MAX(AZ$1:AZ1354)+1,"")</f>
        <v/>
      </c>
      <c r="BA1355" t="str">
        <f>IFERROR(INDEX(PLAYERIDMAP2[PLAYERNAME],MATCH(ROW()-ROW(BA$1),PITCHERS,0)),"")</f>
        <v/>
      </c>
    </row>
    <row r="1356" spans="1:53" x14ac:dyDescent="0.25">
      <c r="A1356" t="s">
        <v>15232</v>
      </c>
      <c r="B1356" t="s">
        <v>5619</v>
      </c>
      <c r="C1356" s="1">
        <v>32084</v>
      </c>
      <c r="D1356" t="s">
        <v>16836</v>
      </c>
      <c r="E1356" t="s">
        <v>18848</v>
      </c>
      <c r="F1356" t="s">
        <v>11021</v>
      </c>
      <c r="G1356" t="s">
        <v>14693</v>
      </c>
      <c r="H1356" t="s">
        <v>5705</v>
      </c>
      <c r="I1356" t="s">
        <v>19446</v>
      </c>
      <c r="J1356" t="s">
        <v>5619</v>
      </c>
      <c r="K1356">
        <v>572122</v>
      </c>
      <c r="L1356" t="s">
        <v>5619</v>
      </c>
      <c r="M1356">
        <v>1741002</v>
      </c>
      <c r="N1356" t="s">
        <v>5619</v>
      </c>
      <c r="O1356" t="s">
        <v>15233</v>
      </c>
      <c r="P1356" t="s">
        <v>15232</v>
      </c>
      <c r="Q1356">
        <v>8984</v>
      </c>
      <c r="R1356" t="s">
        <v>5619</v>
      </c>
      <c r="S1356">
        <v>30819</v>
      </c>
      <c r="T1356" t="s">
        <v>5619</v>
      </c>
      <c r="U1356" t="s">
        <v>5619</v>
      </c>
      <c r="V1356" t="s">
        <v>15234</v>
      </c>
      <c r="W1356">
        <v>60672</v>
      </c>
      <c r="X1356">
        <v>8984</v>
      </c>
      <c r="Y1356" t="s">
        <v>5619</v>
      </c>
      <c r="Z1356" t="s">
        <v>15235</v>
      </c>
      <c r="AA1356" t="s">
        <v>10958</v>
      </c>
      <c r="AB1356" t="s">
        <v>5703</v>
      </c>
      <c r="AC1356" t="s">
        <v>5619</v>
      </c>
      <c r="AD1356" t="s">
        <v>15235</v>
      </c>
      <c r="AE1356">
        <v>11040</v>
      </c>
      <c r="AF1356" t="s">
        <v>5619</v>
      </c>
      <c r="AG1356">
        <v>13966</v>
      </c>
      <c r="AH1356" t="s">
        <v>5619</v>
      </c>
      <c r="AL1356" t="str">
        <f>IF(PLAYERIDMAP2[[#This Row],[POS]]="C",MAX(AL$1:AL1355)+1,"")</f>
        <v/>
      </c>
      <c r="AM1356" t="str">
        <f>IFERROR(INDEX(PLAYERIDMAP2[PLAYERNAME],MATCH(ROW()-ROW(AM$1),CATCHERS,0)),"")</f>
        <v/>
      </c>
      <c r="AN1356" t="str">
        <f>IF(PLAYERIDMAP2[[#This Row],[POS]]="1B",MAX(AN$1:AN1355)+1,"")</f>
        <v/>
      </c>
      <c r="AO1356" t="str">
        <f>IFERROR(INDEX(PLAYERIDMAP2[PLAYERNAME],MATCH(ROW()-ROW(AO$1),FIRSTBASE,0)),"")</f>
        <v/>
      </c>
      <c r="AP1356" t="str">
        <f>IF(PLAYERIDMAP2[[#This Row],[POS]]="2B",MAX(AP$1:AP1355)+1,"")</f>
        <v/>
      </c>
      <c r="AQ1356" t="str">
        <f>IFERROR(INDEX(PLAYERIDMAP2[PLAYERNAME],MATCH(ROW()-ROW(AQ$1),SECONDBASE,0)),"")</f>
        <v/>
      </c>
      <c r="AR1356">
        <f>IF(PLAYERIDMAP2[[#This Row],[POS]]="3B",MAX(AR$1:AR1355)+1,"")</f>
        <v>81</v>
      </c>
      <c r="AS1356" t="str">
        <f>IFERROR(INDEX(PLAYERIDMAP2[PLAYERNAME],MATCH(ROW()-ROW(AS$1),THIRDBASE,0)),"")</f>
        <v/>
      </c>
      <c r="AT1356" t="str">
        <f>IF(PLAYERIDMAP2[[#This Row],[POS]]="SS",MAX(AT$1:AT1355)+1,"")</f>
        <v/>
      </c>
      <c r="AU1356" t="str">
        <f>IFERROR(INDEX(PLAYERIDMAP2[PLAYERNAME],MATCH(ROW()-ROW(AU$1),SHORTSTOP,0)),"")</f>
        <v/>
      </c>
      <c r="AV1356" t="str">
        <f>IF(PLAYERIDMAP2[[#This Row],[POS]]="OF",MAX(AV$1:AV1355)+1,"")</f>
        <v/>
      </c>
      <c r="AW1356" t="str">
        <f>IFERROR(INDEX(PLAYERIDMAP2[PLAYERNAME],MATCH(ROW()-ROW(AW$1),OUTFIELD,0)),"")</f>
        <v/>
      </c>
      <c r="AX1356">
        <f>IF(PLAYERIDMAP2[[#This Row],[POS]]&lt;&gt;"P",MAX(AX$1:AX1355)+1,"")</f>
        <v>719</v>
      </c>
      <c r="AY1356" t="str">
        <f>IFERROR(INDEX(PLAYERIDMAP2[PLAYERNAME],MATCH(ROW()-ROW(AY$1),HITTERS,0)),"")</f>
        <v/>
      </c>
      <c r="AZ1356" t="str">
        <f>IF(PLAYERIDMAP2[[#This Row],[POS]]="P",MAX(AZ$1:AZ1355)+1,"")</f>
        <v/>
      </c>
      <c r="BA1356" t="str">
        <f>IFERROR(INDEX(PLAYERIDMAP2[PLAYERNAME],MATCH(ROW()-ROW(BA$1),PITCHERS,0)),"")</f>
        <v/>
      </c>
    </row>
    <row r="1357" spans="1:53" x14ac:dyDescent="0.25">
      <c r="A1357" t="s">
        <v>15236</v>
      </c>
      <c r="B1357" t="s">
        <v>5226</v>
      </c>
      <c r="C1357" s="1">
        <v>32949</v>
      </c>
      <c r="D1357" t="s">
        <v>17642</v>
      </c>
      <c r="E1357" t="s">
        <v>19553</v>
      </c>
      <c r="F1357" t="s">
        <v>11398</v>
      </c>
      <c r="G1357" t="s">
        <v>16838</v>
      </c>
      <c r="H1357" t="s">
        <v>11097</v>
      </c>
      <c r="I1357" t="s">
        <v>19554</v>
      </c>
      <c r="J1357" t="s">
        <v>5226</v>
      </c>
      <c r="K1357">
        <v>516416</v>
      </c>
      <c r="L1357" t="s">
        <v>5226</v>
      </c>
      <c r="M1357">
        <v>1798566</v>
      </c>
      <c r="N1357" t="s">
        <v>5226</v>
      </c>
      <c r="O1357" t="s">
        <v>15237</v>
      </c>
      <c r="P1357" t="s">
        <v>15236</v>
      </c>
      <c r="Q1357">
        <v>9247</v>
      </c>
      <c r="R1357" t="s">
        <v>5226</v>
      </c>
      <c r="S1357">
        <v>31037</v>
      </c>
      <c r="T1357" t="s">
        <v>5226</v>
      </c>
      <c r="U1357" t="s">
        <v>5226</v>
      </c>
      <c r="V1357" t="s">
        <v>15238</v>
      </c>
      <c r="W1357">
        <v>56761</v>
      </c>
      <c r="X1357">
        <v>9247</v>
      </c>
      <c r="Y1357" t="s">
        <v>5226</v>
      </c>
      <c r="Z1357" t="s">
        <v>15239</v>
      </c>
      <c r="AA1357" t="s">
        <v>5703</v>
      </c>
      <c r="AB1357" t="s">
        <v>5703</v>
      </c>
      <c r="AC1357" t="s">
        <v>5226</v>
      </c>
      <c r="AD1357" t="s">
        <v>15239</v>
      </c>
      <c r="AE1357">
        <v>11255</v>
      </c>
      <c r="AF1357" t="s">
        <v>5226</v>
      </c>
      <c r="AG1357">
        <v>13188</v>
      </c>
      <c r="AH1357" t="s">
        <v>5226</v>
      </c>
      <c r="AL1357" t="str">
        <f>IF(PLAYERIDMAP2[[#This Row],[POS]]="C",MAX(AL$1:AL1356)+1,"")</f>
        <v/>
      </c>
      <c r="AM1357" t="str">
        <f>IFERROR(INDEX(PLAYERIDMAP2[PLAYERNAME],MATCH(ROW()-ROW(AM$1),CATCHERS,0)),"")</f>
        <v/>
      </c>
      <c r="AN1357" t="str">
        <f>IF(PLAYERIDMAP2[[#This Row],[POS]]="1B",MAX(AN$1:AN1356)+1,"")</f>
        <v/>
      </c>
      <c r="AO1357" t="str">
        <f>IFERROR(INDEX(PLAYERIDMAP2[PLAYERNAME],MATCH(ROW()-ROW(AO$1),FIRSTBASE,0)),"")</f>
        <v/>
      </c>
      <c r="AP1357" t="str">
        <f>IF(PLAYERIDMAP2[[#This Row],[POS]]="2B",MAX(AP$1:AP1356)+1,"")</f>
        <v/>
      </c>
      <c r="AQ1357" t="str">
        <f>IFERROR(INDEX(PLAYERIDMAP2[PLAYERNAME],MATCH(ROW()-ROW(AQ$1),SECONDBASE,0)),"")</f>
        <v/>
      </c>
      <c r="AR1357" t="str">
        <f>IF(PLAYERIDMAP2[[#This Row],[POS]]="3B",MAX(AR$1:AR1356)+1,"")</f>
        <v/>
      </c>
      <c r="AS1357" t="str">
        <f>IFERROR(INDEX(PLAYERIDMAP2[PLAYERNAME],MATCH(ROW()-ROW(AS$1),THIRDBASE,0)),"")</f>
        <v/>
      </c>
      <c r="AT1357">
        <f>IF(PLAYERIDMAP2[[#This Row],[POS]]="SS",MAX(AT$1:AT1356)+1,"")</f>
        <v>87</v>
      </c>
      <c r="AU1357" t="str">
        <f>IFERROR(INDEX(PLAYERIDMAP2[PLAYERNAME],MATCH(ROW()-ROW(AU$1),SHORTSTOP,0)),"")</f>
        <v/>
      </c>
      <c r="AV1357" t="str">
        <f>IF(PLAYERIDMAP2[[#This Row],[POS]]="OF",MAX(AV$1:AV1356)+1,"")</f>
        <v/>
      </c>
      <c r="AW1357" t="str">
        <f>IFERROR(INDEX(PLAYERIDMAP2[PLAYERNAME],MATCH(ROW()-ROW(AW$1),OUTFIELD,0)),"")</f>
        <v/>
      </c>
      <c r="AX1357">
        <f>IF(PLAYERIDMAP2[[#This Row],[POS]]&lt;&gt;"P",MAX(AX$1:AX1356)+1,"")</f>
        <v>720</v>
      </c>
      <c r="AY1357" t="str">
        <f>IFERROR(INDEX(PLAYERIDMAP2[PLAYERNAME],MATCH(ROW()-ROW(AY$1),HITTERS,0)),"")</f>
        <v/>
      </c>
      <c r="AZ1357" t="str">
        <f>IF(PLAYERIDMAP2[[#This Row],[POS]]="P",MAX(AZ$1:AZ1356)+1,"")</f>
        <v/>
      </c>
      <c r="BA1357" t="str">
        <f>IFERROR(INDEX(PLAYERIDMAP2[PLAYERNAME],MATCH(ROW()-ROW(BA$1),PITCHERS,0)),"")</f>
        <v/>
      </c>
    </row>
    <row r="1358" spans="1:53" x14ac:dyDescent="0.25">
      <c r="A1358" t="s">
        <v>15240</v>
      </c>
      <c r="B1358" t="s">
        <v>5481</v>
      </c>
      <c r="C1358" s="1">
        <v>33133</v>
      </c>
      <c r="D1358" t="s">
        <v>17437</v>
      </c>
      <c r="E1358" t="s">
        <v>17438</v>
      </c>
      <c r="F1358" t="s">
        <v>10992</v>
      </c>
      <c r="G1358" t="s">
        <v>14693</v>
      </c>
      <c r="H1358" t="s">
        <v>5706</v>
      </c>
      <c r="I1358" t="s">
        <v>17439</v>
      </c>
      <c r="J1358" t="s">
        <v>5481</v>
      </c>
      <c r="K1358">
        <v>543760</v>
      </c>
      <c r="L1358" t="s">
        <v>5481</v>
      </c>
      <c r="M1358">
        <v>1947827</v>
      </c>
      <c r="N1358" t="s">
        <v>5481</v>
      </c>
      <c r="O1358" t="s">
        <v>15241</v>
      </c>
      <c r="P1358" t="s">
        <v>15240</v>
      </c>
      <c r="Q1358">
        <v>9517</v>
      </c>
      <c r="R1358" t="s">
        <v>5481</v>
      </c>
      <c r="S1358">
        <v>32146</v>
      </c>
      <c r="T1358" t="s">
        <v>5481</v>
      </c>
      <c r="V1358" t="s">
        <v>15242</v>
      </c>
      <c r="W1358">
        <v>70327</v>
      </c>
      <c r="X1358">
        <v>9517</v>
      </c>
      <c r="Y1358" t="s">
        <v>5481</v>
      </c>
      <c r="Z1358" t="s">
        <v>15243</v>
      </c>
      <c r="AA1358" t="s">
        <v>5703</v>
      </c>
      <c r="AB1358" t="s">
        <v>5703</v>
      </c>
      <c r="AC1358" t="s">
        <v>5481</v>
      </c>
      <c r="AD1358" t="s">
        <v>15243</v>
      </c>
      <c r="AE1358">
        <v>12703</v>
      </c>
      <c r="AF1358" t="s">
        <v>5481</v>
      </c>
      <c r="AG1358">
        <v>21705</v>
      </c>
      <c r="AH1358" t="s">
        <v>5481</v>
      </c>
      <c r="AL1358" t="str">
        <f>IF(PLAYERIDMAP2[[#This Row],[POS]]="C",MAX(AL$1:AL1357)+1,"")</f>
        <v/>
      </c>
      <c r="AM1358" t="str">
        <f>IFERROR(INDEX(PLAYERIDMAP2[PLAYERNAME],MATCH(ROW()-ROW(AM$1),CATCHERS,0)),"")</f>
        <v/>
      </c>
      <c r="AN1358" t="str">
        <f>IF(PLAYERIDMAP2[[#This Row],[POS]]="1B",MAX(AN$1:AN1357)+1,"")</f>
        <v/>
      </c>
      <c r="AO1358" t="str">
        <f>IFERROR(INDEX(PLAYERIDMAP2[PLAYERNAME],MATCH(ROW()-ROW(AO$1),FIRSTBASE,0)),"")</f>
        <v/>
      </c>
      <c r="AP1358">
        <f>IF(PLAYERIDMAP2[[#This Row],[POS]]="2B",MAX(AP$1:AP1357)+1,"")</f>
        <v>99</v>
      </c>
      <c r="AQ1358" t="str">
        <f>IFERROR(INDEX(PLAYERIDMAP2[PLAYERNAME],MATCH(ROW()-ROW(AQ$1),SECONDBASE,0)),"")</f>
        <v/>
      </c>
      <c r="AR1358" t="str">
        <f>IF(PLAYERIDMAP2[[#This Row],[POS]]="3B",MAX(AR$1:AR1357)+1,"")</f>
        <v/>
      </c>
      <c r="AS1358" t="str">
        <f>IFERROR(INDEX(PLAYERIDMAP2[PLAYERNAME],MATCH(ROW()-ROW(AS$1),THIRDBASE,0)),"")</f>
        <v/>
      </c>
      <c r="AT1358" t="str">
        <f>IF(PLAYERIDMAP2[[#This Row],[POS]]="SS",MAX(AT$1:AT1357)+1,"")</f>
        <v/>
      </c>
      <c r="AU1358" t="str">
        <f>IFERROR(INDEX(PLAYERIDMAP2[PLAYERNAME],MATCH(ROW()-ROW(AU$1),SHORTSTOP,0)),"")</f>
        <v/>
      </c>
      <c r="AV1358" t="str">
        <f>IF(PLAYERIDMAP2[[#This Row],[POS]]="OF",MAX(AV$1:AV1357)+1,"")</f>
        <v/>
      </c>
      <c r="AW1358" t="str">
        <f>IFERROR(INDEX(PLAYERIDMAP2[PLAYERNAME],MATCH(ROW()-ROW(AW$1),OUTFIELD,0)),"")</f>
        <v/>
      </c>
      <c r="AX1358">
        <f>IF(PLAYERIDMAP2[[#This Row],[POS]]&lt;&gt;"P",MAX(AX$1:AX1357)+1,"")</f>
        <v>721</v>
      </c>
      <c r="AY1358" t="str">
        <f>IFERROR(INDEX(PLAYERIDMAP2[PLAYERNAME],MATCH(ROW()-ROW(AY$1),HITTERS,0)),"")</f>
        <v/>
      </c>
      <c r="AZ1358" t="str">
        <f>IF(PLAYERIDMAP2[[#This Row],[POS]]="P",MAX(AZ$1:AZ1357)+1,"")</f>
        <v/>
      </c>
      <c r="BA1358" t="str">
        <f>IFERROR(INDEX(PLAYERIDMAP2[PLAYERNAME],MATCH(ROW()-ROW(BA$1),PITCHERS,0)),"")</f>
        <v/>
      </c>
    </row>
    <row r="1359" spans="1:53" x14ac:dyDescent="0.25">
      <c r="A1359" t="s">
        <v>17949</v>
      </c>
      <c r="B1359" t="s">
        <v>8180</v>
      </c>
      <c r="C1359" s="1">
        <v>34385</v>
      </c>
      <c r="D1359" t="s">
        <v>17950</v>
      </c>
      <c r="E1359" t="s">
        <v>17951</v>
      </c>
      <c r="F1359" t="s">
        <v>10987</v>
      </c>
      <c r="G1359" t="s">
        <v>14693</v>
      </c>
      <c r="H1359" t="s">
        <v>10988</v>
      </c>
      <c r="I1359" t="s">
        <v>17952</v>
      </c>
      <c r="J1359" t="s">
        <v>8180</v>
      </c>
      <c r="K1359">
        <v>622663</v>
      </c>
      <c r="L1359" t="s">
        <v>8180</v>
      </c>
      <c r="P1359" t="s">
        <v>17949</v>
      </c>
      <c r="S1359">
        <v>33263</v>
      </c>
      <c r="T1359" t="s">
        <v>8180</v>
      </c>
      <c r="Z1359" t="s">
        <v>17953</v>
      </c>
      <c r="AA1359" t="s">
        <v>5703</v>
      </c>
      <c r="AB1359" t="s">
        <v>5703</v>
      </c>
      <c r="AD1359" t="s">
        <v>17953</v>
      </c>
      <c r="AL1359" t="str">
        <f>IF(PLAYERIDMAP2[[#This Row],[POS]]="C",MAX(AL$1:AL1358)+1,"")</f>
        <v/>
      </c>
      <c r="AM1359" t="str">
        <f>IFERROR(INDEX(PLAYERIDMAP2[PLAYERNAME],MATCH(ROW()-ROW(AM$1),CATCHERS,0)),"")</f>
        <v/>
      </c>
      <c r="AN1359" t="str">
        <f>IF(PLAYERIDMAP2[[#This Row],[POS]]="1B",MAX(AN$1:AN1358)+1,"")</f>
        <v/>
      </c>
      <c r="AO1359" t="str">
        <f>IFERROR(INDEX(PLAYERIDMAP2[PLAYERNAME],MATCH(ROW()-ROW(AO$1),FIRSTBASE,0)),"")</f>
        <v/>
      </c>
      <c r="AP1359" t="str">
        <f>IF(PLAYERIDMAP2[[#This Row],[POS]]="2B",MAX(AP$1:AP1358)+1,"")</f>
        <v/>
      </c>
      <c r="AQ1359" t="str">
        <f>IFERROR(INDEX(PLAYERIDMAP2[PLAYERNAME],MATCH(ROW()-ROW(AQ$1),SECONDBASE,0)),"")</f>
        <v/>
      </c>
      <c r="AR1359" t="str">
        <f>IF(PLAYERIDMAP2[[#This Row],[POS]]="3B",MAX(AR$1:AR1358)+1,"")</f>
        <v/>
      </c>
      <c r="AS1359" t="str">
        <f>IFERROR(INDEX(PLAYERIDMAP2[PLAYERNAME],MATCH(ROW()-ROW(AS$1),THIRDBASE,0)),"")</f>
        <v/>
      </c>
      <c r="AT1359" t="str">
        <f>IF(PLAYERIDMAP2[[#This Row],[POS]]="SS",MAX(AT$1:AT1358)+1,"")</f>
        <v/>
      </c>
      <c r="AU1359" t="str">
        <f>IFERROR(INDEX(PLAYERIDMAP2[PLAYERNAME],MATCH(ROW()-ROW(AU$1),SHORTSTOP,0)),"")</f>
        <v/>
      </c>
      <c r="AV1359" t="str">
        <f>IF(PLAYERIDMAP2[[#This Row],[POS]]="OF",MAX(AV$1:AV1358)+1,"")</f>
        <v/>
      </c>
      <c r="AW1359" t="str">
        <f>IFERROR(INDEX(PLAYERIDMAP2[PLAYERNAME],MATCH(ROW()-ROW(AW$1),OUTFIELD,0)),"")</f>
        <v/>
      </c>
      <c r="AX1359" t="str">
        <f>IF(PLAYERIDMAP2[[#This Row],[POS]]&lt;&gt;"P",MAX(AX$1:AX1358)+1,"")</f>
        <v/>
      </c>
      <c r="AY1359" t="str">
        <f>IFERROR(INDEX(PLAYERIDMAP2[PLAYERNAME],MATCH(ROW()-ROW(AY$1),HITTERS,0)),"")</f>
        <v/>
      </c>
      <c r="AZ1359">
        <f>IF(PLAYERIDMAP2[[#This Row],[POS]]="P",MAX(AZ$1:AZ1358)+1,"")</f>
        <v>637</v>
      </c>
      <c r="BA1359" t="str">
        <f>IFERROR(INDEX(PLAYERIDMAP2[PLAYERNAME],MATCH(ROW()-ROW(BA$1),PITCHERS,0)),"")</f>
        <v/>
      </c>
    </row>
    <row r="1360" spans="1:53" x14ac:dyDescent="0.25">
      <c r="A1360" t="s">
        <v>20769</v>
      </c>
      <c r="B1360" t="s">
        <v>20770</v>
      </c>
      <c r="C1360" s="1">
        <v>33312</v>
      </c>
      <c r="D1360" t="s">
        <v>20771</v>
      </c>
      <c r="E1360" t="s">
        <v>20772</v>
      </c>
      <c r="F1360" t="s">
        <v>11142</v>
      </c>
      <c r="G1360" t="s">
        <v>14693</v>
      </c>
      <c r="H1360" t="s">
        <v>5705</v>
      </c>
      <c r="I1360" t="s">
        <v>20773</v>
      </c>
      <c r="J1360" t="s">
        <v>20770</v>
      </c>
      <c r="K1360">
        <v>572128</v>
      </c>
      <c r="L1360" t="s">
        <v>20770</v>
      </c>
      <c r="P1360" t="s">
        <v>20769</v>
      </c>
      <c r="S1360">
        <v>32838</v>
      </c>
      <c r="T1360" t="s">
        <v>20770</v>
      </c>
      <c r="Z1360" t="s">
        <v>20774</v>
      </c>
      <c r="AA1360" t="s">
        <v>5703</v>
      </c>
      <c r="AB1360" t="s">
        <v>5703</v>
      </c>
      <c r="AD1360" t="s">
        <v>20774</v>
      </c>
      <c r="AL1360" t="str">
        <f>IF(PLAYERIDMAP2[[#This Row],[POS]]="C",MAX(AL$1:AL1359)+1,"")</f>
        <v/>
      </c>
      <c r="AM1360" t="str">
        <f>IFERROR(INDEX(PLAYERIDMAP2[PLAYERNAME],MATCH(ROW()-ROW(AM$1),CATCHERS,0)),"")</f>
        <v/>
      </c>
      <c r="AN1360" t="str">
        <f>IF(PLAYERIDMAP2[[#This Row],[POS]]="1B",MAX(AN$1:AN1359)+1,"")</f>
        <v/>
      </c>
      <c r="AO1360" t="str">
        <f>IFERROR(INDEX(PLAYERIDMAP2[PLAYERNAME],MATCH(ROW()-ROW(AO$1),FIRSTBASE,0)),"")</f>
        <v/>
      </c>
      <c r="AP1360" t="str">
        <f>IF(PLAYERIDMAP2[[#This Row],[POS]]="2B",MAX(AP$1:AP1359)+1,"")</f>
        <v/>
      </c>
      <c r="AQ1360" t="str">
        <f>IFERROR(INDEX(PLAYERIDMAP2[PLAYERNAME],MATCH(ROW()-ROW(AQ$1),SECONDBASE,0)),"")</f>
        <v/>
      </c>
      <c r="AR1360">
        <f>IF(PLAYERIDMAP2[[#This Row],[POS]]="3B",MAX(AR$1:AR1359)+1,"")</f>
        <v>82</v>
      </c>
      <c r="AS1360" t="str">
        <f>IFERROR(INDEX(PLAYERIDMAP2[PLAYERNAME],MATCH(ROW()-ROW(AS$1),THIRDBASE,0)),"")</f>
        <v/>
      </c>
      <c r="AT1360" t="str">
        <f>IF(PLAYERIDMAP2[[#This Row],[POS]]="SS",MAX(AT$1:AT1359)+1,"")</f>
        <v/>
      </c>
      <c r="AU1360" t="str">
        <f>IFERROR(INDEX(PLAYERIDMAP2[PLAYERNAME],MATCH(ROW()-ROW(AU$1),SHORTSTOP,0)),"")</f>
        <v/>
      </c>
      <c r="AV1360" t="str">
        <f>IF(PLAYERIDMAP2[[#This Row],[POS]]="OF",MAX(AV$1:AV1359)+1,"")</f>
        <v/>
      </c>
      <c r="AW1360" t="str">
        <f>IFERROR(INDEX(PLAYERIDMAP2[PLAYERNAME],MATCH(ROW()-ROW(AW$1),OUTFIELD,0)),"")</f>
        <v/>
      </c>
      <c r="AX1360">
        <f>IF(PLAYERIDMAP2[[#This Row],[POS]]&lt;&gt;"P",MAX(AX$1:AX1359)+1,"")</f>
        <v>722</v>
      </c>
      <c r="AY1360" t="str">
        <f>IFERROR(INDEX(PLAYERIDMAP2[PLAYERNAME],MATCH(ROW()-ROW(AY$1),HITTERS,0)),"")</f>
        <v/>
      </c>
      <c r="AZ1360" t="str">
        <f>IF(PLAYERIDMAP2[[#This Row],[POS]]="P",MAX(AZ$1:AZ1359)+1,"")</f>
        <v/>
      </c>
      <c r="BA1360" t="str">
        <f>IFERROR(INDEX(PLAYERIDMAP2[PLAYERNAME],MATCH(ROW()-ROW(BA$1),PITCHERS,0)),"")</f>
        <v/>
      </c>
    </row>
    <row r="1361" spans="1:53" x14ac:dyDescent="0.25">
      <c r="A1361" t="s">
        <v>15244</v>
      </c>
      <c r="B1361" t="s">
        <v>10637</v>
      </c>
      <c r="C1361" s="1">
        <v>32089</v>
      </c>
      <c r="D1361" t="s">
        <v>17086</v>
      </c>
      <c r="E1361" t="s">
        <v>18703</v>
      </c>
      <c r="F1361" t="s">
        <v>11057</v>
      </c>
      <c r="G1361" t="s">
        <v>14693</v>
      </c>
      <c r="H1361" t="s">
        <v>10988</v>
      </c>
      <c r="I1361" t="s">
        <v>20460</v>
      </c>
      <c r="J1361" t="s">
        <v>10637</v>
      </c>
      <c r="K1361">
        <v>543766</v>
      </c>
      <c r="L1361" t="s">
        <v>10637</v>
      </c>
      <c r="M1361">
        <v>1734606</v>
      </c>
      <c r="N1361" t="s">
        <v>10637</v>
      </c>
      <c r="O1361" t="s">
        <v>15245</v>
      </c>
      <c r="P1361" t="s">
        <v>15244</v>
      </c>
      <c r="Q1361">
        <v>8962</v>
      </c>
      <c r="R1361" t="s">
        <v>10637</v>
      </c>
      <c r="S1361">
        <v>30589</v>
      </c>
      <c r="T1361" t="s">
        <v>10637</v>
      </c>
      <c r="V1361" t="s">
        <v>15246</v>
      </c>
      <c r="W1361">
        <v>58661</v>
      </c>
      <c r="X1361">
        <v>8962</v>
      </c>
      <c r="Y1361" t="s">
        <v>10637</v>
      </c>
      <c r="Z1361" t="s">
        <v>15247</v>
      </c>
      <c r="AA1361" t="s">
        <v>11011</v>
      </c>
      <c r="AB1361" t="s">
        <v>5703</v>
      </c>
      <c r="AC1361" t="s">
        <v>10637</v>
      </c>
      <c r="AD1361" t="s">
        <v>15247</v>
      </c>
      <c r="AE1361">
        <v>10553</v>
      </c>
      <c r="AF1361" t="s">
        <v>10637</v>
      </c>
      <c r="AG1361">
        <v>14049</v>
      </c>
      <c r="AH1361" t="s">
        <v>10637</v>
      </c>
      <c r="AL1361" t="str">
        <f>IF(PLAYERIDMAP2[[#This Row],[POS]]="C",MAX(AL$1:AL1360)+1,"")</f>
        <v/>
      </c>
      <c r="AM1361" t="str">
        <f>IFERROR(INDEX(PLAYERIDMAP2[PLAYERNAME],MATCH(ROW()-ROW(AM$1),CATCHERS,0)),"")</f>
        <v/>
      </c>
      <c r="AN1361" t="str">
        <f>IF(PLAYERIDMAP2[[#This Row],[POS]]="1B",MAX(AN$1:AN1360)+1,"")</f>
        <v/>
      </c>
      <c r="AO1361" t="str">
        <f>IFERROR(INDEX(PLAYERIDMAP2[PLAYERNAME],MATCH(ROW()-ROW(AO$1),FIRSTBASE,0)),"")</f>
        <v/>
      </c>
      <c r="AP1361" t="str">
        <f>IF(PLAYERIDMAP2[[#This Row],[POS]]="2B",MAX(AP$1:AP1360)+1,"")</f>
        <v/>
      </c>
      <c r="AQ1361" t="str">
        <f>IFERROR(INDEX(PLAYERIDMAP2[PLAYERNAME],MATCH(ROW()-ROW(AQ$1),SECONDBASE,0)),"")</f>
        <v/>
      </c>
      <c r="AR1361" t="str">
        <f>IF(PLAYERIDMAP2[[#This Row],[POS]]="3B",MAX(AR$1:AR1360)+1,"")</f>
        <v/>
      </c>
      <c r="AS1361" t="str">
        <f>IFERROR(INDEX(PLAYERIDMAP2[PLAYERNAME],MATCH(ROW()-ROW(AS$1),THIRDBASE,0)),"")</f>
        <v/>
      </c>
      <c r="AT1361" t="str">
        <f>IF(PLAYERIDMAP2[[#This Row],[POS]]="SS",MAX(AT$1:AT1360)+1,"")</f>
        <v/>
      </c>
      <c r="AU1361" t="str">
        <f>IFERROR(INDEX(PLAYERIDMAP2[PLAYERNAME],MATCH(ROW()-ROW(AU$1),SHORTSTOP,0)),"")</f>
        <v/>
      </c>
      <c r="AV1361" t="str">
        <f>IF(PLAYERIDMAP2[[#This Row],[POS]]="OF",MAX(AV$1:AV1360)+1,"")</f>
        <v/>
      </c>
      <c r="AW1361" t="str">
        <f>IFERROR(INDEX(PLAYERIDMAP2[PLAYERNAME],MATCH(ROW()-ROW(AW$1),OUTFIELD,0)),"")</f>
        <v/>
      </c>
      <c r="AX1361" t="str">
        <f>IF(PLAYERIDMAP2[[#This Row],[POS]]&lt;&gt;"P",MAX(AX$1:AX1360)+1,"")</f>
        <v/>
      </c>
      <c r="AY1361" t="str">
        <f>IFERROR(INDEX(PLAYERIDMAP2[PLAYERNAME],MATCH(ROW()-ROW(AY$1),HITTERS,0)),"")</f>
        <v/>
      </c>
      <c r="AZ1361">
        <f>IF(PLAYERIDMAP2[[#This Row],[POS]]="P",MAX(AZ$1:AZ1360)+1,"")</f>
        <v>638</v>
      </c>
      <c r="BA1361" t="str">
        <f>IFERROR(INDEX(PLAYERIDMAP2[PLAYERNAME],MATCH(ROW()-ROW(BA$1),PITCHERS,0)),"")</f>
        <v/>
      </c>
    </row>
    <row r="1362" spans="1:53" x14ac:dyDescent="0.25">
      <c r="A1362" t="s">
        <v>18702</v>
      </c>
      <c r="B1362" t="s">
        <v>5480</v>
      </c>
      <c r="C1362" s="1">
        <v>32979</v>
      </c>
      <c r="D1362" t="s">
        <v>17840</v>
      </c>
      <c r="E1362" t="s">
        <v>18703</v>
      </c>
      <c r="F1362" t="s">
        <v>11258</v>
      </c>
      <c r="G1362" t="s">
        <v>14693</v>
      </c>
      <c r="H1362" t="s">
        <v>11003</v>
      </c>
      <c r="I1362" t="s">
        <v>18704</v>
      </c>
      <c r="J1362" t="s">
        <v>5480</v>
      </c>
      <c r="K1362">
        <v>543768</v>
      </c>
      <c r="L1362" t="s">
        <v>5480</v>
      </c>
      <c r="M1362">
        <v>2048656</v>
      </c>
      <c r="N1362" t="s">
        <v>5480</v>
      </c>
      <c r="P1362" t="s">
        <v>18702</v>
      </c>
      <c r="Q1362">
        <v>9961</v>
      </c>
      <c r="R1362" t="s">
        <v>5480</v>
      </c>
      <c r="S1362">
        <v>32890</v>
      </c>
      <c r="T1362" t="s">
        <v>5480</v>
      </c>
      <c r="W1362">
        <v>69188</v>
      </c>
      <c r="X1362">
        <v>9961</v>
      </c>
      <c r="Y1362" t="s">
        <v>5480</v>
      </c>
      <c r="Z1362" t="s">
        <v>18705</v>
      </c>
      <c r="AA1362" t="s">
        <v>10958</v>
      </c>
      <c r="AB1362" t="s">
        <v>5703</v>
      </c>
      <c r="AD1362" t="s">
        <v>18705</v>
      </c>
      <c r="AL1362" t="str">
        <f>IF(PLAYERIDMAP2[[#This Row],[POS]]="C",MAX(AL$1:AL1361)+1,"")</f>
        <v/>
      </c>
      <c r="AM1362" t="str">
        <f>IFERROR(INDEX(PLAYERIDMAP2[PLAYERNAME],MATCH(ROW()-ROW(AM$1),CATCHERS,0)),"")</f>
        <v/>
      </c>
      <c r="AN1362">
        <f>IF(PLAYERIDMAP2[[#This Row],[POS]]="1B",MAX(AN$1:AN1361)+1,"")</f>
        <v>76</v>
      </c>
      <c r="AO1362" t="str">
        <f>IFERROR(INDEX(PLAYERIDMAP2[PLAYERNAME],MATCH(ROW()-ROW(AO$1),FIRSTBASE,0)),"")</f>
        <v/>
      </c>
      <c r="AP1362" t="str">
        <f>IF(PLAYERIDMAP2[[#This Row],[POS]]="2B",MAX(AP$1:AP1361)+1,"")</f>
        <v/>
      </c>
      <c r="AQ1362" t="str">
        <f>IFERROR(INDEX(PLAYERIDMAP2[PLAYERNAME],MATCH(ROW()-ROW(AQ$1),SECONDBASE,0)),"")</f>
        <v/>
      </c>
      <c r="AR1362" t="str">
        <f>IF(PLAYERIDMAP2[[#This Row],[POS]]="3B",MAX(AR$1:AR1361)+1,"")</f>
        <v/>
      </c>
      <c r="AS1362" t="str">
        <f>IFERROR(INDEX(PLAYERIDMAP2[PLAYERNAME],MATCH(ROW()-ROW(AS$1),THIRDBASE,0)),"")</f>
        <v/>
      </c>
      <c r="AT1362" t="str">
        <f>IF(PLAYERIDMAP2[[#This Row],[POS]]="SS",MAX(AT$1:AT1361)+1,"")</f>
        <v/>
      </c>
      <c r="AU1362" t="str">
        <f>IFERROR(INDEX(PLAYERIDMAP2[PLAYERNAME],MATCH(ROW()-ROW(AU$1),SHORTSTOP,0)),"")</f>
        <v/>
      </c>
      <c r="AV1362" t="str">
        <f>IF(PLAYERIDMAP2[[#This Row],[POS]]="OF",MAX(AV$1:AV1361)+1,"")</f>
        <v/>
      </c>
      <c r="AW1362" t="str">
        <f>IFERROR(INDEX(PLAYERIDMAP2[PLAYERNAME],MATCH(ROW()-ROW(AW$1),OUTFIELD,0)),"")</f>
        <v/>
      </c>
      <c r="AX1362">
        <f>IF(PLAYERIDMAP2[[#This Row],[POS]]&lt;&gt;"P",MAX(AX$1:AX1361)+1,"")</f>
        <v>723</v>
      </c>
      <c r="AY1362" t="str">
        <f>IFERROR(INDEX(PLAYERIDMAP2[PLAYERNAME],MATCH(ROW()-ROW(AY$1),HITTERS,0)),"")</f>
        <v/>
      </c>
      <c r="AZ1362" t="str">
        <f>IF(PLAYERIDMAP2[[#This Row],[POS]]="P",MAX(AZ$1:AZ1361)+1,"")</f>
        <v/>
      </c>
      <c r="BA1362" t="str">
        <f>IFERROR(INDEX(PLAYERIDMAP2[PLAYERNAME],MATCH(ROW()-ROW(BA$1),PITCHERS,0)),"")</f>
        <v/>
      </c>
    </row>
    <row r="1363" spans="1:53" x14ac:dyDescent="0.25">
      <c r="A1363" t="s">
        <v>15248</v>
      </c>
      <c r="B1363" t="s">
        <v>10597</v>
      </c>
      <c r="C1363" s="1">
        <v>28689</v>
      </c>
      <c r="D1363" t="s">
        <v>17995</v>
      </c>
      <c r="E1363" t="s">
        <v>18302</v>
      </c>
      <c r="F1363" t="s">
        <v>11016</v>
      </c>
      <c r="G1363" t="s">
        <v>11016</v>
      </c>
      <c r="H1363" t="s">
        <v>10988</v>
      </c>
      <c r="I1363" t="s">
        <v>18303</v>
      </c>
      <c r="K1363">
        <v>282656</v>
      </c>
      <c r="L1363" t="s">
        <v>10597</v>
      </c>
      <c r="M1363">
        <v>174800</v>
      </c>
      <c r="N1363" t="s">
        <v>10597</v>
      </c>
      <c r="O1363" t="s">
        <v>15249</v>
      </c>
      <c r="P1363" t="s">
        <v>15248</v>
      </c>
      <c r="V1363" t="s">
        <v>15250</v>
      </c>
      <c r="W1363">
        <v>158</v>
      </c>
      <c r="Z1363" t="s">
        <v>16745</v>
      </c>
      <c r="AA1363" t="s">
        <v>5703</v>
      </c>
      <c r="AB1363" t="s">
        <v>5703</v>
      </c>
      <c r="AD1363" t="s">
        <v>16745</v>
      </c>
      <c r="AL1363" t="str">
        <f>IF(PLAYERIDMAP2[[#This Row],[POS]]="C",MAX(AL$1:AL1362)+1,"")</f>
        <v/>
      </c>
      <c r="AM1363" t="str">
        <f>IFERROR(INDEX(PLAYERIDMAP2[PLAYERNAME],MATCH(ROW()-ROW(AM$1),CATCHERS,0)),"")</f>
        <v/>
      </c>
      <c r="AN1363" t="str">
        <f>IF(PLAYERIDMAP2[[#This Row],[POS]]="1B",MAX(AN$1:AN1362)+1,"")</f>
        <v/>
      </c>
      <c r="AO1363" t="str">
        <f>IFERROR(INDEX(PLAYERIDMAP2[PLAYERNAME],MATCH(ROW()-ROW(AO$1),FIRSTBASE,0)),"")</f>
        <v/>
      </c>
      <c r="AP1363" t="str">
        <f>IF(PLAYERIDMAP2[[#This Row],[POS]]="2B",MAX(AP$1:AP1362)+1,"")</f>
        <v/>
      </c>
      <c r="AQ1363" t="str">
        <f>IFERROR(INDEX(PLAYERIDMAP2[PLAYERNAME],MATCH(ROW()-ROW(AQ$1),SECONDBASE,0)),"")</f>
        <v/>
      </c>
      <c r="AR1363" t="str">
        <f>IF(PLAYERIDMAP2[[#This Row],[POS]]="3B",MAX(AR$1:AR1362)+1,"")</f>
        <v/>
      </c>
      <c r="AS1363" t="str">
        <f>IFERROR(INDEX(PLAYERIDMAP2[PLAYERNAME],MATCH(ROW()-ROW(AS$1),THIRDBASE,0)),"")</f>
        <v/>
      </c>
      <c r="AT1363" t="str">
        <f>IF(PLAYERIDMAP2[[#This Row],[POS]]="SS",MAX(AT$1:AT1362)+1,"")</f>
        <v/>
      </c>
      <c r="AU1363" t="str">
        <f>IFERROR(INDEX(PLAYERIDMAP2[PLAYERNAME],MATCH(ROW()-ROW(AU$1),SHORTSTOP,0)),"")</f>
        <v/>
      </c>
      <c r="AV1363" t="str">
        <f>IF(PLAYERIDMAP2[[#This Row],[POS]]="OF",MAX(AV$1:AV1362)+1,"")</f>
        <v/>
      </c>
      <c r="AW1363" t="str">
        <f>IFERROR(INDEX(PLAYERIDMAP2[PLAYERNAME],MATCH(ROW()-ROW(AW$1),OUTFIELD,0)),"")</f>
        <v/>
      </c>
      <c r="AX1363" t="str">
        <f>IF(PLAYERIDMAP2[[#This Row],[POS]]&lt;&gt;"P",MAX(AX$1:AX1362)+1,"")</f>
        <v/>
      </c>
      <c r="AY1363" t="str">
        <f>IFERROR(INDEX(PLAYERIDMAP2[PLAYERNAME],MATCH(ROW()-ROW(AY$1),HITTERS,0)),"")</f>
        <v/>
      </c>
      <c r="AZ1363">
        <f>IF(PLAYERIDMAP2[[#This Row],[POS]]="P",MAX(AZ$1:AZ1362)+1,"")</f>
        <v>639</v>
      </c>
      <c r="BA1363" t="str">
        <f>IFERROR(INDEX(PLAYERIDMAP2[PLAYERNAME],MATCH(ROW()-ROW(BA$1),PITCHERS,0)),"")</f>
        <v/>
      </c>
    </row>
    <row r="1364" spans="1:53" x14ac:dyDescent="0.25">
      <c r="A1364" t="s">
        <v>15251</v>
      </c>
      <c r="B1364" t="s">
        <v>15252</v>
      </c>
      <c r="C1364" s="1">
        <v>28234</v>
      </c>
      <c r="D1364" t="s">
        <v>19067</v>
      </c>
      <c r="E1364" t="s">
        <v>19467</v>
      </c>
      <c r="F1364" t="s">
        <v>11016</v>
      </c>
      <c r="G1364" t="s">
        <v>11016</v>
      </c>
      <c r="H1364" t="s">
        <v>10988</v>
      </c>
      <c r="I1364" t="s">
        <v>19468</v>
      </c>
      <c r="J1364" t="s">
        <v>15252</v>
      </c>
      <c r="K1364">
        <v>430941</v>
      </c>
      <c r="L1364" t="s">
        <v>15252</v>
      </c>
      <c r="M1364">
        <v>479390</v>
      </c>
      <c r="N1364" t="s">
        <v>15252</v>
      </c>
      <c r="O1364" t="s">
        <v>15253</v>
      </c>
      <c r="P1364" t="s">
        <v>15251</v>
      </c>
      <c r="Q1364">
        <v>7379</v>
      </c>
      <c r="R1364" t="s">
        <v>15252</v>
      </c>
      <c r="V1364" t="s">
        <v>15254</v>
      </c>
      <c r="W1364">
        <v>45372</v>
      </c>
      <c r="X1364">
        <v>7379</v>
      </c>
      <c r="Y1364" t="s">
        <v>15252</v>
      </c>
      <c r="Z1364" t="s">
        <v>16746</v>
      </c>
      <c r="AA1364" t="s">
        <v>10958</v>
      </c>
      <c r="AB1364" t="s">
        <v>10958</v>
      </c>
      <c r="AD1364" t="s">
        <v>16746</v>
      </c>
      <c r="AL1364" t="str">
        <f>IF(PLAYERIDMAP2[[#This Row],[POS]]="C",MAX(AL$1:AL1363)+1,"")</f>
        <v/>
      </c>
      <c r="AM1364" t="str">
        <f>IFERROR(INDEX(PLAYERIDMAP2[PLAYERNAME],MATCH(ROW()-ROW(AM$1),CATCHERS,0)),"")</f>
        <v/>
      </c>
      <c r="AN1364" t="str">
        <f>IF(PLAYERIDMAP2[[#This Row],[POS]]="1B",MAX(AN$1:AN1363)+1,"")</f>
        <v/>
      </c>
      <c r="AO1364" t="str">
        <f>IFERROR(INDEX(PLAYERIDMAP2[PLAYERNAME],MATCH(ROW()-ROW(AO$1),FIRSTBASE,0)),"")</f>
        <v/>
      </c>
      <c r="AP1364" t="str">
        <f>IF(PLAYERIDMAP2[[#This Row],[POS]]="2B",MAX(AP$1:AP1363)+1,"")</f>
        <v/>
      </c>
      <c r="AQ1364" t="str">
        <f>IFERROR(INDEX(PLAYERIDMAP2[PLAYERNAME],MATCH(ROW()-ROW(AQ$1),SECONDBASE,0)),"")</f>
        <v/>
      </c>
      <c r="AR1364" t="str">
        <f>IF(PLAYERIDMAP2[[#This Row],[POS]]="3B",MAX(AR$1:AR1363)+1,"")</f>
        <v/>
      </c>
      <c r="AS1364" t="str">
        <f>IFERROR(INDEX(PLAYERIDMAP2[PLAYERNAME],MATCH(ROW()-ROW(AS$1),THIRDBASE,0)),"")</f>
        <v/>
      </c>
      <c r="AT1364" t="str">
        <f>IF(PLAYERIDMAP2[[#This Row],[POS]]="SS",MAX(AT$1:AT1363)+1,"")</f>
        <v/>
      </c>
      <c r="AU1364" t="str">
        <f>IFERROR(INDEX(PLAYERIDMAP2[PLAYERNAME],MATCH(ROW()-ROW(AU$1),SHORTSTOP,0)),"")</f>
        <v/>
      </c>
      <c r="AV1364" t="str">
        <f>IF(PLAYERIDMAP2[[#This Row],[POS]]="OF",MAX(AV$1:AV1363)+1,"")</f>
        <v/>
      </c>
      <c r="AW1364" t="str">
        <f>IFERROR(INDEX(PLAYERIDMAP2[PLAYERNAME],MATCH(ROW()-ROW(AW$1),OUTFIELD,0)),"")</f>
        <v/>
      </c>
      <c r="AX1364" t="str">
        <f>IF(PLAYERIDMAP2[[#This Row],[POS]]&lt;&gt;"P",MAX(AX$1:AX1363)+1,"")</f>
        <v/>
      </c>
      <c r="AY1364" t="str">
        <f>IFERROR(INDEX(PLAYERIDMAP2[PLAYERNAME],MATCH(ROW()-ROW(AY$1),HITTERS,0)),"")</f>
        <v/>
      </c>
      <c r="AZ1364">
        <f>IF(PLAYERIDMAP2[[#This Row],[POS]]="P",MAX(AZ$1:AZ1363)+1,"")</f>
        <v>640</v>
      </c>
      <c r="BA1364" t="str">
        <f>IFERROR(INDEX(PLAYERIDMAP2[PLAYERNAME],MATCH(ROW()-ROW(BA$1),PITCHERS,0)),"")</f>
        <v/>
      </c>
    </row>
    <row r="1365" spans="1:53" x14ac:dyDescent="0.25">
      <c r="A1365" t="s">
        <v>15255</v>
      </c>
      <c r="B1365" t="s">
        <v>10790</v>
      </c>
      <c r="C1365" s="1">
        <v>29940</v>
      </c>
      <c r="D1365" t="s">
        <v>16904</v>
      </c>
      <c r="E1365" t="s">
        <v>19926</v>
      </c>
      <c r="F1365" t="s">
        <v>11062</v>
      </c>
      <c r="G1365" t="s">
        <v>16838</v>
      </c>
      <c r="H1365" t="s">
        <v>10988</v>
      </c>
      <c r="I1365" t="s">
        <v>19927</v>
      </c>
      <c r="J1365" t="s">
        <v>10790</v>
      </c>
      <c r="K1365">
        <v>448306</v>
      </c>
      <c r="L1365" t="s">
        <v>10790</v>
      </c>
      <c r="M1365">
        <v>580602</v>
      </c>
      <c r="N1365" t="s">
        <v>10790</v>
      </c>
      <c r="O1365" t="s">
        <v>15256</v>
      </c>
      <c r="P1365" t="s">
        <v>15255</v>
      </c>
      <c r="Q1365">
        <v>7779</v>
      </c>
      <c r="R1365" t="s">
        <v>10790</v>
      </c>
      <c r="S1365">
        <v>28474</v>
      </c>
      <c r="T1365" t="s">
        <v>10790</v>
      </c>
      <c r="V1365" t="s">
        <v>15257</v>
      </c>
      <c r="W1365">
        <v>42750</v>
      </c>
      <c r="X1365">
        <v>7779</v>
      </c>
      <c r="Y1365" t="s">
        <v>10790</v>
      </c>
      <c r="Z1365" t="s">
        <v>15258</v>
      </c>
      <c r="AA1365" t="s">
        <v>5703</v>
      </c>
      <c r="AB1365" t="s">
        <v>5703</v>
      </c>
      <c r="AC1365" t="s">
        <v>10790</v>
      </c>
      <c r="AD1365" t="s">
        <v>15258</v>
      </c>
      <c r="AE1365">
        <v>8899</v>
      </c>
      <c r="AF1365" t="s">
        <v>10790</v>
      </c>
      <c r="AG1365">
        <v>5615</v>
      </c>
      <c r="AH1365" t="s">
        <v>10790</v>
      </c>
      <c r="AL1365" t="str">
        <f>IF(PLAYERIDMAP2[[#This Row],[POS]]="C",MAX(AL$1:AL1364)+1,"")</f>
        <v/>
      </c>
      <c r="AM1365" t="str">
        <f>IFERROR(INDEX(PLAYERIDMAP2[PLAYERNAME],MATCH(ROW()-ROW(AM$1),CATCHERS,0)),"")</f>
        <v/>
      </c>
      <c r="AN1365" t="str">
        <f>IF(PLAYERIDMAP2[[#This Row],[POS]]="1B",MAX(AN$1:AN1364)+1,"")</f>
        <v/>
      </c>
      <c r="AO1365" t="str">
        <f>IFERROR(INDEX(PLAYERIDMAP2[PLAYERNAME],MATCH(ROW()-ROW(AO$1),FIRSTBASE,0)),"")</f>
        <v/>
      </c>
      <c r="AP1365" t="str">
        <f>IF(PLAYERIDMAP2[[#This Row],[POS]]="2B",MAX(AP$1:AP1364)+1,"")</f>
        <v/>
      </c>
      <c r="AQ1365" t="str">
        <f>IFERROR(INDEX(PLAYERIDMAP2[PLAYERNAME],MATCH(ROW()-ROW(AQ$1),SECONDBASE,0)),"")</f>
        <v/>
      </c>
      <c r="AR1365" t="str">
        <f>IF(PLAYERIDMAP2[[#This Row],[POS]]="3B",MAX(AR$1:AR1364)+1,"")</f>
        <v/>
      </c>
      <c r="AS1365" t="str">
        <f>IFERROR(INDEX(PLAYERIDMAP2[PLAYERNAME],MATCH(ROW()-ROW(AS$1),THIRDBASE,0)),"")</f>
        <v/>
      </c>
      <c r="AT1365" t="str">
        <f>IF(PLAYERIDMAP2[[#This Row],[POS]]="SS",MAX(AT$1:AT1364)+1,"")</f>
        <v/>
      </c>
      <c r="AU1365" t="str">
        <f>IFERROR(INDEX(PLAYERIDMAP2[PLAYERNAME],MATCH(ROW()-ROW(AU$1),SHORTSTOP,0)),"")</f>
        <v/>
      </c>
      <c r="AV1365" t="str">
        <f>IF(PLAYERIDMAP2[[#This Row],[POS]]="OF",MAX(AV$1:AV1364)+1,"")</f>
        <v/>
      </c>
      <c r="AW1365" t="str">
        <f>IFERROR(INDEX(PLAYERIDMAP2[PLAYERNAME],MATCH(ROW()-ROW(AW$1),OUTFIELD,0)),"")</f>
        <v/>
      </c>
      <c r="AX1365" t="str">
        <f>IF(PLAYERIDMAP2[[#This Row],[POS]]&lt;&gt;"P",MAX(AX$1:AX1364)+1,"")</f>
        <v/>
      </c>
      <c r="AY1365" t="str">
        <f>IFERROR(INDEX(PLAYERIDMAP2[PLAYERNAME],MATCH(ROW()-ROW(AY$1),HITTERS,0)),"")</f>
        <v/>
      </c>
      <c r="AZ1365">
        <f>IF(PLAYERIDMAP2[[#This Row],[POS]]="P",MAX(AZ$1:AZ1364)+1,"")</f>
        <v>641</v>
      </c>
      <c r="BA1365" t="str">
        <f>IFERROR(INDEX(PLAYERIDMAP2[PLAYERNAME],MATCH(ROW()-ROW(BA$1),PITCHERS,0)),"")</f>
        <v/>
      </c>
    </row>
    <row r="1366" spans="1:53" x14ac:dyDescent="0.25">
      <c r="A1366" t="s">
        <v>17858</v>
      </c>
      <c r="B1366" t="s">
        <v>8801</v>
      </c>
      <c r="C1366" s="1">
        <v>33656</v>
      </c>
      <c r="D1366" t="s">
        <v>17859</v>
      </c>
      <c r="E1366" t="s">
        <v>17860</v>
      </c>
      <c r="F1366" t="s">
        <v>11115</v>
      </c>
      <c r="G1366" t="s">
        <v>16838</v>
      </c>
      <c r="H1366" t="s">
        <v>10988</v>
      </c>
      <c r="I1366" t="s">
        <v>8800</v>
      </c>
      <c r="K1366">
        <v>640463</v>
      </c>
      <c r="L1366" t="s">
        <v>8801</v>
      </c>
      <c r="S1366">
        <v>33216</v>
      </c>
      <c r="T1366" t="s">
        <v>8801</v>
      </c>
      <c r="Z1366" t="s">
        <v>17861</v>
      </c>
      <c r="AA1366" t="s">
        <v>5703</v>
      </c>
      <c r="AB1366" t="s">
        <v>5703</v>
      </c>
      <c r="AD1366" t="s">
        <v>17861</v>
      </c>
      <c r="AL1366" t="str">
        <f>IF(PLAYERIDMAP2[[#This Row],[POS]]="C",MAX(AL$1:AL1365)+1,"")</f>
        <v/>
      </c>
      <c r="AM1366" t="str">
        <f>IFERROR(INDEX(PLAYERIDMAP2[PLAYERNAME],MATCH(ROW()-ROW(AM$1),CATCHERS,0)),"")</f>
        <v/>
      </c>
      <c r="AN1366" t="str">
        <f>IF(PLAYERIDMAP2[[#This Row],[POS]]="1B",MAX(AN$1:AN1365)+1,"")</f>
        <v/>
      </c>
      <c r="AO1366" t="str">
        <f>IFERROR(INDEX(PLAYERIDMAP2[PLAYERNAME],MATCH(ROW()-ROW(AO$1),FIRSTBASE,0)),"")</f>
        <v/>
      </c>
      <c r="AP1366" t="str">
        <f>IF(PLAYERIDMAP2[[#This Row],[POS]]="2B",MAX(AP$1:AP1365)+1,"")</f>
        <v/>
      </c>
      <c r="AQ1366" t="str">
        <f>IFERROR(INDEX(PLAYERIDMAP2[PLAYERNAME],MATCH(ROW()-ROW(AQ$1),SECONDBASE,0)),"")</f>
        <v/>
      </c>
      <c r="AR1366" t="str">
        <f>IF(PLAYERIDMAP2[[#This Row],[POS]]="3B",MAX(AR$1:AR1365)+1,"")</f>
        <v/>
      </c>
      <c r="AS1366" t="str">
        <f>IFERROR(INDEX(PLAYERIDMAP2[PLAYERNAME],MATCH(ROW()-ROW(AS$1),THIRDBASE,0)),"")</f>
        <v/>
      </c>
      <c r="AT1366" t="str">
        <f>IF(PLAYERIDMAP2[[#This Row],[POS]]="SS",MAX(AT$1:AT1365)+1,"")</f>
        <v/>
      </c>
      <c r="AU1366" t="str">
        <f>IFERROR(INDEX(PLAYERIDMAP2[PLAYERNAME],MATCH(ROW()-ROW(AU$1),SHORTSTOP,0)),"")</f>
        <v/>
      </c>
      <c r="AV1366" t="str">
        <f>IF(PLAYERIDMAP2[[#This Row],[POS]]="OF",MAX(AV$1:AV1365)+1,"")</f>
        <v/>
      </c>
      <c r="AW1366" t="str">
        <f>IFERROR(INDEX(PLAYERIDMAP2[PLAYERNAME],MATCH(ROW()-ROW(AW$1),OUTFIELD,0)),"")</f>
        <v/>
      </c>
      <c r="AX1366" t="str">
        <f>IF(PLAYERIDMAP2[[#This Row],[POS]]&lt;&gt;"P",MAX(AX$1:AX1365)+1,"")</f>
        <v/>
      </c>
      <c r="AY1366" t="str">
        <f>IFERROR(INDEX(PLAYERIDMAP2[PLAYERNAME],MATCH(ROW()-ROW(AY$1),HITTERS,0)),"")</f>
        <v/>
      </c>
      <c r="AZ1366">
        <f>IF(PLAYERIDMAP2[[#This Row],[POS]]="P",MAX(AZ$1:AZ1365)+1,"")</f>
        <v>642</v>
      </c>
      <c r="BA1366" t="str">
        <f>IFERROR(INDEX(PLAYERIDMAP2[PLAYERNAME],MATCH(ROW()-ROW(BA$1),PITCHERS,0)),"")</f>
        <v/>
      </c>
    </row>
    <row r="1367" spans="1:53" x14ac:dyDescent="0.25">
      <c r="A1367" t="s">
        <v>15259</v>
      </c>
      <c r="B1367" t="s">
        <v>10467</v>
      </c>
      <c r="C1367" s="1">
        <v>31682</v>
      </c>
      <c r="D1367" t="s">
        <v>16955</v>
      </c>
      <c r="E1367" t="s">
        <v>19686</v>
      </c>
      <c r="F1367" t="s">
        <v>11087</v>
      </c>
      <c r="G1367" t="s">
        <v>14693</v>
      </c>
      <c r="H1367" t="s">
        <v>10988</v>
      </c>
      <c r="I1367" t="s">
        <v>19687</v>
      </c>
      <c r="J1367" t="s">
        <v>10467</v>
      </c>
      <c r="K1367">
        <v>533167</v>
      </c>
      <c r="L1367" t="s">
        <v>10467</v>
      </c>
      <c r="M1367">
        <v>1937337</v>
      </c>
      <c r="N1367" t="s">
        <v>10467</v>
      </c>
      <c r="O1367" t="s">
        <v>15260</v>
      </c>
      <c r="P1367" t="s">
        <v>15259</v>
      </c>
      <c r="Q1367">
        <v>9534</v>
      </c>
      <c r="R1367" t="s">
        <v>10467</v>
      </c>
      <c r="S1367">
        <v>32058</v>
      </c>
      <c r="T1367" t="s">
        <v>10467</v>
      </c>
      <c r="V1367" t="s">
        <v>15261</v>
      </c>
      <c r="W1367">
        <v>58667</v>
      </c>
      <c r="X1367">
        <v>9534</v>
      </c>
      <c r="Y1367" t="s">
        <v>10467</v>
      </c>
      <c r="Z1367" t="s">
        <v>15262</v>
      </c>
      <c r="AA1367" t="s">
        <v>5703</v>
      </c>
      <c r="AB1367" t="s">
        <v>5703</v>
      </c>
      <c r="AC1367" t="s">
        <v>10467</v>
      </c>
      <c r="AD1367" t="s">
        <v>15262</v>
      </c>
      <c r="AE1367">
        <v>12443</v>
      </c>
      <c r="AF1367" t="s">
        <v>10467</v>
      </c>
      <c r="AG1367">
        <v>17164</v>
      </c>
      <c r="AH1367" t="s">
        <v>10467</v>
      </c>
      <c r="AL1367" t="str">
        <f>IF(PLAYERIDMAP2[[#This Row],[POS]]="C",MAX(AL$1:AL1366)+1,"")</f>
        <v/>
      </c>
      <c r="AM1367" t="str">
        <f>IFERROR(INDEX(PLAYERIDMAP2[PLAYERNAME],MATCH(ROW()-ROW(AM$1),CATCHERS,0)),"")</f>
        <v/>
      </c>
      <c r="AN1367" t="str">
        <f>IF(PLAYERIDMAP2[[#This Row],[POS]]="1B",MAX(AN$1:AN1366)+1,"")</f>
        <v/>
      </c>
      <c r="AO1367" t="str">
        <f>IFERROR(INDEX(PLAYERIDMAP2[PLAYERNAME],MATCH(ROW()-ROW(AO$1),FIRSTBASE,0)),"")</f>
        <v/>
      </c>
      <c r="AP1367" t="str">
        <f>IF(PLAYERIDMAP2[[#This Row],[POS]]="2B",MAX(AP$1:AP1366)+1,"")</f>
        <v/>
      </c>
      <c r="AQ1367" t="str">
        <f>IFERROR(INDEX(PLAYERIDMAP2[PLAYERNAME],MATCH(ROW()-ROW(AQ$1),SECONDBASE,0)),"")</f>
        <v/>
      </c>
      <c r="AR1367" t="str">
        <f>IF(PLAYERIDMAP2[[#This Row],[POS]]="3B",MAX(AR$1:AR1366)+1,"")</f>
        <v/>
      </c>
      <c r="AS1367" t="str">
        <f>IFERROR(INDEX(PLAYERIDMAP2[PLAYERNAME],MATCH(ROW()-ROW(AS$1),THIRDBASE,0)),"")</f>
        <v/>
      </c>
      <c r="AT1367" t="str">
        <f>IF(PLAYERIDMAP2[[#This Row],[POS]]="SS",MAX(AT$1:AT1366)+1,"")</f>
        <v/>
      </c>
      <c r="AU1367" t="str">
        <f>IFERROR(INDEX(PLAYERIDMAP2[PLAYERNAME],MATCH(ROW()-ROW(AU$1),SHORTSTOP,0)),"")</f>
        <v/>
      </c>
      <c r="AV1367" t="str">
        <f>IF(PLAYERIDMAP2[[#This Row],[POS]]="OF",MAX(AV$1:AV1366)+1,"")</f>
        <v/>
      </c>
      <c r="AW1367" t="str">
        <f>IFERROR(INDEX(PLAYERIDMAP2[PLAYERNAME],MATCH(ROW()-ROW(AW$1),OUTFIELD,0)),"")</f>
        <v/>
      </c>
      <c r="AX1367" t="str">
        <f>IF(PLAYERIDMAP2[[#This Row],[POS]]&lt;&gt;"P",MAX(AX$1:AX1366)+1,"")</f>
        <v/>
      </c>
      <c r="AY1367" t="str">
        <f>IFERROR(INDEX(PLAYERIDMAP2[PLAYERNAME],MATCH(ROW()-ROW(AY$1),HITTERS,0)),"")</f>
        <v/>
      </c>
      <c r="AZ1367">
        <f>IF(PLAYERIDMAP2[[#This Row],[POS]]="P",MAX(AZ$1:AZ1366)+1,"")</f>
        <v>643</v>
      </c>
      <c r="BA1367" t="str">
        <f>IFERROR(INDEX(PLAYERIDMAP2[PLAYERNAME],MATCH(ROW()-ROW(BA$1),PITCHERS,0)),"")</f>
        <v/>
      </c>
    </row>
    <row r="1368" spans="1:53" x14ac:dyDescent="0.25">
      <c r="A1368" t="s">
        <v>15263</v>
      </c>
      <c r="B1368" t="s">
        <v>3732</v>
      </c>
      <c r="C1368" s="1">
        <v>29340</v>
      </c>
      <c r="D1368" t="s">
        <v>17165</v>
      </c>
      <c r="E1368" t="s">
        <v>18995</v>
      </c>
      <c r="F1368" t="s">
        <v>11021</v>
      </c>
      <c r="G1368" t="s">
        <v>14693</v>
      </c>
      <c r="H1368" t="s">
        <v>11110</v>
      </c>
      <c r="I1368" t="s">
        <v>18996</v>
      </c>
      <c r="J1368" t="s">
        <v>3732</v>
      </c>
      <c r="K1368">
        <v>431159</v>
      </c>
      <c r="L1368" t="s">
        <v>3732</v>
      </c>
      <c r="M1368">
        <v>484146</v>
      </c>
      <c r="N1368" t="s">
        <v>3732</v>
      </c>
      <c r="O1368" t="s">
        <v>15264</v>
      </c>
      <c r="P1368" t="s">
        <v>15263</v>
      </c>
      <c r="Q1368">
        <v>7493</v>
      </c>
      <c r="R1368" t="s">
        <v>3732</v>
      </c>
      <c r="S1368">
        <v>6200</v>
      </c>
      <c r="T1368" t="s">
        <v>3732</v>
      </c>
      <c r="V1368" t="s">
        <v>15265</v>
      </c>
      <c r="W1368">
        <v>31726</v>
      </c>
      <c r="X1368">
        <v>7493</v>
      </c>
      <c r="Y1368" t="s">
        <v>3732</v>
      </c>
      <c r="Z1368" t="s">
        <v>16747</v>
      </c>
      <c r="AA1368" t="s">
        <v>5703</v>
      </c>
      <c r="AB1368" t="s">
        <v>5703</v>
      </c>
      <c r="AD1368" t="s">
        <v>16747</v>
      </c>
      <c r="AL1368">
        <f>IF(PLAYERIDMAP2[[#This Row],[POS]]="C",MAX(AL$1:AL1367)+1,"")</f>
        <v>102</v>
      </c>
      <c r="AM1368" t="str">
        <f>IFERROR(INDEX(PLAYERIDMAP2[PLAYERNAME],MATCH(ROW()-ROW(AM$1),CATCHERS,0)),"")</f>
        <v/>
      </c>
      <c r="AN1368" t="str">
        <f>IF(PLAYERIDMAP2[[#This Row],[POS]]="1B",MAX(AN$1:AN1367)+1,"")</f>
        <v/>
      </c>
      <c r="AO1368" t="str">
        <f>IFERROR(INDEX(PLAYERIDMAP2[PLAYERNAME],MATCH(ROW()-ROW(AO$1),FIRSTBASE,0)),"")</f>
        <v/>
      </c>
      <c r="AP1368" t="str">
        <f>IF(PLAYERIDMAP2[[#This Row],[POS]]="2B",MAX(AP$1:AP1367)+1,"")</f>
        <v/>
      </c>
      <c r="AQ1368" t="str">
        <f>IFERROR(INDEX(PLAYERIDMAP2[PLAYERNAME],MATCH(ROW()-ROW(AQ$1),SECONDBASE,0)),"")</f>
        <v/>
      </c>
      <c r="AR1368" t="str">
        <f>IF(PLAYERIDMAP2[[#This Row],[POS]]="3B",MAX(AR$1:AR1367)+1,"")</f>
        <v/>
      </c>
      <c r="AS1368" t="str">
        <f>IFERROR(INDEX(PLAYERIDMAP2[PLAYERNAME],MATCH(ROW()-ROW(AS$1),THIRDBASE,0)),"")</f>
        <v/>
      </c>
      <c r="AT1368" t="str">
        <f>IF(PLAYERIDMAP2[[#This Row],[POS]]="SS",MAX(AT$1:AT1367)+1,"")</f>
        <v/>
      </c>
      <c r="AU1368" t="str">
        <f>IFERROR(INDEX(PLAYERIDMAP2[PLAYERNAME],MATCH(ROW()-ROW(AU$1),SHORTSTOP,0)),"")</f>
        <v/>
      </c>
      <c r="AV1368" t="str">
        <f>IF(PLAYERIDMAP2[[#This Row],[POS]]="OF",MAX(AV$1:AV1367)+1,"")</f>
        <v/>
      </c>
      <c r="AW1368" t="str">
        <f>IFERROR(INDEX(PLAYERIDMAP2[PLAYERNAME],MATCH(ROW()-ROW(AW$1),OUTFIELD,0)),"")</f>
        <v/>
      </c>
      <c r="AX1368">
        <f>IF(PLAYERIDMAP2[[#This Row],[POS]]&lt;&gt;"P",MAX(AX$1:AX1367)+1,"")</f>
        <v>724</v>
      </c>
      <c r="AY1368" t="str">
        <f>IFERROR(INDEX(PLAYERIDMAP2[PLAYERNAME],MATCH(ROW()-ROW(AY$1),HITTERS,0)),"")</f>
        <v/>
      </c>
      <c r="AZ1368" t="str">
        <f>IF(PLAYERIDMAP2[[#This Row],[POS]]="P",MAX(AZ$1:AZ1367)+1,"")</f>
        <v/>
      </c>
      <c r="BA1368" t="str">
        <f>IFERROR(INDEX(PLAYERIDMAP2[PLAYERNAME],MATCH(ROW()-ROW(BA$1),PITCHERS,0)),"")</f>
        <v/>
      </c>
    </row>
    <row r="1369" spans="1:53" x14ac:dyDescent="0.25">
      <c r="A1369" t="s">
        <v>19568</v>
      </c>
      <c r="B1369" t="s">
        <v>10854</v>
      </c>
      <c r="C1369" s="1">
        <v>33066</v>
      </c>
      <c r="D1369" t="s">
        <v>19569</v>
      </c>
      <c r="E1369" t="s">
        <v>19570</v>
      </c>
      <c r="F1369" t="s">
        <v>10987</v>
      </c>
      <c r="G1369" t="s">
        <v>14693</v>
      </c>
      <c r="H1369" t="s">
        <v>10988</v>
      </c>
      <c r="I1369" t="s">
        <v>19571</v>
      </c>
      <c r="J1369" t="s">
        <v>10854</v>
      </c>
      <c r="K1369">
        <v>592741</v>
      </c>
      <c r="L1369" t="s">
        <v>10854</v>
      </c>
      <c r="P1369" t="s">
        <v>19568</v>
      </c>
      <c r="S1369">
        <v>33014</v>
      </c>
      <c r="T1369" t="s">
        <v>10854</v>
      </c>
      <c r="Z1369" t="s">
        <v>19572</v>
      </c>
      <c r="AA1369" t="s">
        <v>10958</v>
      </c>
      <c r="AB1369" t="s">
        <v>10958</v>
      </c>
      <c r="AD1369" t="s">
        <v>19572</v>
      </c>
      <c r="AL1369" t="str">
        <f>IF(PLAYERIDMAP2[[#This Row],[POS]]="C",MAX(AL$1:AL1368)+1,"")</f>
        <v/>
      </c>
      <c r="AM1369" t="str">
        <f>IFERROR(INDEX(PLAYERIDMAP2[PLAYERNAME],MATCH(ROW()-ROW(AM$1),CATCHERS,0)),"")</f>
        <v/>
      </c>
      <c r="AN1369" t="str">
        <f>IF(PLAYERIDMAP2[[#This Row],[POS]]="1B",MAX(AN$1:AN1368)+1,"")</f>
        <v/>
      </c>
      <c r="AO1369" t="str">
        <f>IFERROR(INDEX(PLAYERIDMAP2[PLAYERNAME],MATCH(ROW()-ROW(AO$1),FIRSTBASE,0)),"")</f>
        <v/>
      </c>
      <c r="AP1369" t="str">
        <f>IF(PLAYERIDMAP2[[#This Row],[POS]]="2B",MAX(AP$1:AP1368)+1,"")</f>
        <v/>
      </c>
      <c r="AQ1369" t="str">
        <f>IFERROR(INDEX(PLAYERIDMAP2[PLAYERNAME],MATCH(ROW()-ROW(AQ$1),SECONDBASE,0)),"")</f>
        <v/>
      </c>
      <c r="AR1369" t="str">
        <f>IF(PLAYERIDMAP2[[#This Row],[POS]]="3B",MAX(AR$1:AR1368)+1,"")</f>
        <v/>
      </c>
      <c r="AS1369" t="str">
        <f>IFERROR(INDEX(PLAYERIDMAP2[PLAYERNAME],MATCH(ROW()-ROW(AS$1),THIRDBASE,0)),"")</f>
        <v/>
      </c>
      <c r="AT1369" t="str">
        <f>IF(PLAYERIDMAP2[[#This Row],[POS]]="SS",MAX(AT$1:AT1368)+1,"")</f>
        <v/>
      </c>
      <c r="AU1369" t="str">
        <f>IFERROR(INDEX(PLAYERIDMAP2[PLAYERNAME],MATCH(ROW()-ROW(AU$1),SHORTSTOP,0)),"")</f>
        <v/>
      </c>
      <c r="AV1369" t="str">
        <f>IF(PLAYERIDMAP2[[#This Row],[POS]]="OF",MAX(AV$1:AV1368)+1,"")</f>
        <v/>
      </c>
      <c r="AW1369" t="str">
        <f>IFERROR(INDEX(PLAYERIDMAP2[PLAYERNAME],MATCH(ROW()-ROW(AW$1),OUTFIELD,0)),"")</f>
        <v/>
      </c>
      <c r="AX1369" t="str">
        <f>IF(PLAYERIDMAP2[[#This Row],[POS]]&lt;&gt;"P",MAX(AX$1:AX1368)+1,"")</f>
        <v/>
      </c>
      <c r="AY1369" t="str">
        <f>IFERROR(INDEX(PLAYERIDMAP2[PLAYERNAME],MATCH(ROW()-ROW(AY$1),HITTERS,0)),"")</f>
        <v/>
      </c>
      <c r="AZ1369">
        <f>IF(PLAYERIDMAP2[[#This Row],[POS]]="P",MAX(AZ$1:AZ1368)+1,"")</f>
        <v>644</v>
      </c>
      <c r="BA1369" t="str">
        <f>IFERROR(INDEX(PLAYERIDMAP2[PLAYERNAME],MATCH(ROW()-ROW(BA$1),PITCHERS,0)),"")</f>
        <v/>
      </c>
    </row>
    <row r="1370" spans="1:53" x14ac:dyDescent="0.25">
      <c r="A1370" t="s">
        <v>15266</v>
      </c>
      <c r="B1370" t="s">
        <v>5037</v>
      </c>
      <c r="C1370" s="1">
        <v>31946</v>
      </c>
      <c r="D1370" t="s">
        <v>17938</v>
      </c>
      <c r="E1370" t="s">
        <v>17939</v>
      </c>
      <c r="F1370" t="s">
        <v>11002</v>
      </c>
      <c r="G1370" t="s">
        <v>14693</v>
      </c>
      <c r="H1370" t="s">
        <v>10998</v>
      </c>
      <c r="I1370" t="s">
        <v>17940</v>
      </c>
      <c r="J1370" t="s">
        <v>5037</v>
      </c>
      <c r="K1370">
        <v>543776</v>
      </c>
      <c r="L1370" t="s">
        <v>5037</v>
      </c>
      <c r="M1370">
        <v>1741006</v>
      </c>
      <c r="N1370" t="s">
        <v>5037</v>
      </c>
      <c r="O1370" t="s">
        <v>15267</v>
      </c>
      <c r="P1370" t="s">
        <v>15266</v>
      </c>
      <c r="Q1370">
        <v>9009</v>
      </c>
      <c r="R1370" t="s">
        <v>5037</v>
      </c>
      <c r="S1370">
        <v>30741</v>
      </c>
      <c r="T1370" t="s">
        <v>5037</v>
      </c>
      <c r="U1370" t="s">
        <v>5037</v>
      </c>
      <c r="V1370" t="s">
        <v>15268</v>
      </c>
      <c r="W1370">
        <v>58670</v>
      </c>
      <c r="X1370">
        <v>9009</v>
      </c>
      <c r="Y1370" t="s">
        <v>5037</v>
      </c>
      <c r="Z1370" t="s">
        <v>15269</v>
      </c>
      <c r="AA1370" t="s">
        <v>10958</v>
      </c>
      <c r="AB1370" t="s">
        <v>10958</v>
      </c>
      <c r="AC1370" t="s">
        <v>5037</v>
      </c>
      <c r="AD1370" t="s">
        <v>15269</v>
      </c>
      <c r="AF1370" t="s">
        <v>5037</v>
      </c>
      <c r="AG1370">
        <v>13144</v>
      </c>
      <c r="AH1370" t="s">
        <v>5037</v>
      </c>
      <c r="AL1370" t="str">
        <f>IF(PLAYERIDMAP2[[#This Row],[POS]]="C",MAX(AL$1:AL1369)+1,"")</f>
        <v/>
      </c>
      <c r="AM1370" t="str">
        <f>IFERROR(INDEX(PLAYERIDMAP2[PLAYERNAME],MATCH(ROW()-ROW(AM$1),CATCHERS,0)),"")</f>
        <v/>
      </c>
      <c r="AN1370" t="str">
        <f>IF(PLAYERIDMAP2[[#This Row],[POS]]="1B",MAX(AN$1:AN1369)+1,"")</f>
        <v/>
      </c>
      <c r="AO1370" t="str">
        <f>IFERROR(INDEX(PLAYERIDMAP2[PLAYERNAME],MATCH(ROW()-ROW(AO$1),FIRSTBASE,0)),"")</f>
        <v/>
      </c>
      <c r="AP1370" t="str">
        <f>IF(PLAYERIDMAP2[[#This Row],[POS]]="2B",MAX(AP$1:AP1369)+1,"")</f>
        <v/>
      </c>
      <c r="AQ1370" t="str">
        <f>IFERROR(INDEX(PLAYERIDMAP2[PLAYERNAME],MATCH(ROW()-ROW(AQ$1),SECONDBASE,0)),"")</f>
        <v/>
      </c>
      <c r="AR1370" t="str">
        <f>IF(PLAYERIDMAP2[[#This Row],[POS]]="3B",MAX(AR$1:AR1369)+1,"")</f>
        <v/>
      </c>
      <c r="AS1370" t="str">
        <f>IFERROR(INDEX(PLAYERIDMAP2[PLAYERNAME],MATCH(ROW()-ROW(AS$1),THIRDBASE,0)),"")</f>
        <v/>
      </c>
      <c r="AT1370" t="str">
        <f>IF(PLAYERIDMAP2[[#This Row],[POS]]="SS",MAX(AT$1:AT1369)+1,"")</f>
        <v/>
      </c>
      <c r="AU1370" t="str">
        <f>IFERROR(INDEX(PLAYERIDMAP2[PLAYERNAME],MATCH(ROW()-ROW(AU$1),SHORTSTOP,0)),"")</f>
        <v/>
      </c>
      <c r="AV1370">
        <f>IF(PLAYERIDMAP2[[#This Row],[POS]]="OF",MAX(AV$1:AV1369)+1,"")</f>
        <v>275</v>
      </c>
      <c r="AW1370" t="str">
        <f>IFERROR(INDEX(PLAYERIDMAP2[PLAYERNAME],MATCH(ROW()-ROW(AW$1),OUTFIELD,0)),"")</f>
        <v/>
      </c>
      <c r="AX1370">
        <f>IF(PLAYERIDMAP2[[#This Row],[POS]]&lt;&gt;"P",MAX(AX$1:AX1369)+1,"")</f>
        <v>725</v>
      </c>
      <c r="AY1370" t="str">
        <f>IFERROR(INDEX(PLAYERIDMAP2[PLAYERNAME],MATCH(ROW()-ROW(AY$1),HITTERS,0)),"")</f>
        <v/>
      </c>
      <c r="AZ1370" t="str">
        <f>IF(PLAYERIDMAP2[[#This Row],[POS]]="P",MAX(AZ$1:AZ1369)+1,"")</f>
        <v/>
      </c>
      <c r="BA1370" t="str">
        <f>IFERROR(INDEX(PLAYERIDMAP2[PLAYERNAME],MATCH(ROW()-ROW(BA$1),PITCHERS,0)),"")</f>
        <v/>
      </c>
    </row>
    <row r="1371" spans="1:53" x14ac:dyDescent="0.25">
      <c r="A1371" t="s">
        <v>15270</v>
      </c>
      <c r="B1371" t="s">
        <v>10810</v>
      </c>
      <c r="C1371" s="1">
        <v>32709</v>
      </c>
      <c r="D1371" t="s">
        <v>17258</v>
      </c>
      <c r="E1371" t="s">
        <v>17296</v>
      </c>
      <c r="F1371" t="s">
        <v>11027</v>
      </c>
      <c r="G1371" t="s">
        <v>16838</v>
      </c>
      <c r="H1371" t="s">
        <v>10988</v>
      </c>
      <c r="I1371" t="s">
        <v>17297</v>
      </c>
      <c r="J1371" t="s">
        <v>10810</v>
      </c>
      <c r="K1371">
        <v>543779</v>
      </c>
      <c r="L1371" t="s">
        <v>10810</v>
      </c>
      <c r="M1371">
        <v>1937342</v>
      </c>
      <c r="N1371" t="s">
        <v>10810</v>
      </c>
      <c r="O1371" t="s">
        <v>15271</v>
      </c>
      <c r="P1371" t="s">
        <v>15270</v>
      </c>
      <c r="Q1371">
        <v>9426</v>
      </c>
      <c r="R1371" t="s">
        <v>10810</v>
      </c>
      <c r="S1371">
        <v>32059</v>
      </c>
      <c r="T1371" t="s">
        <v>10810</v>
      </c>
      <c r="V1371" t="s">
        <v>15272</v>
      </c>
      <c r="W1371">
        <v>58673</v>
      </c>
      <c r="X1371">
        <v>9426</v>
      </c>
      <c r="Y1371" t="s">
        <v>10810</v>
      </c>
      <c r="Z1371" t="s">
        <v>15273</v>
      </c>
      <c r="AA1371" t="s">
        <v>10958</v>
      </c>
      <c r="AB1371" t="s">
        <v>10958</v>
      </c>
      <c r="AD1371" t="s">
        <v>15273</v>
      </c>
      <c r="AE1371">
        <v>12114</v>
      </c>
      <c r="AF1371" t="s">
        <v>10810</v>
      </c>
      <c r="AG1371">
        <v>17146</v>
      </c>
      <c r="AH1371" t="s">
        <v>10810</v>
      </c>
      <c r="AL1371" t="str">
        <f>IF(PLAYERIDMAP2[[#This Row],[POS]]="C",MAX(AL$1:AL1370)+1,"")</f>
        <v/>
      </c>
      <c r="AM1371" t="str">
        <f>IFERROR(INDEX(PLAYERIDMAP2[PLAYERNAME],MATCH(ROW()-ROW(AM$1),CATCHERS,0)),"")</f>
        <v/>
      </c>
      <c r="AN1371" t="str">
        <f>IF(PLAYERIDMAP2[[#This Row],[POS]]="1B",MAX(AN$1:AN1370)+1,"")</f>
        <v/>
      </c>
      <c r="AO1371" t="str">
        <f>IFERROR(INDEX(PLAYERIDMAP2[PLAYERNAME],MATCH(ROW()-ROW(AO$1),FIRSTBASE,0)),"")</f>
        <v/>
      </c>
      <c r="AP1371" t="str">
        <f>IF(PLAYERIDMAP2[[#This Row],[POS]]="2B",MAX(AP$1:AP1370)+1,"")</f>
        <v/>
      </c>
      <c r="AQ1371" t="str">
        <f>IFERROR(INDEX(PLAYERIDMAP2[PLAYERNAME],MATCH(ROW()-ROW(AQ$1),SECONDBASE,0)),"")</f>
        <v/>
      </c>
      <c r="AR1371" t="str">
        <f>IF(PLAYERIDMAP2[[#This Row],[POS]]="3B",MAX(AR$1:AR1370)+1,"")</f>
        <v/>
      </c>
      <c r="AS1371" t="str">
        <f>IFERROR(INDEX(PLAYERIDMAP2[PLAYERNAME],MATCH(ROW()-ROW(AS$1),THIRDBASE,0)),"")</f>
        <v/>
      </c>
      <c r="AT1371" t="str">
        <f>IF(PLAYERIDMAP2[[#This Row],[POS]]="SS",MAX(AT$1:AT1370)+1,"")</f>
        <v/>
      </c>
      <c r="AU1371" t="str">
        <f>IFERROR(INDEX(PLAYERIDMAP2[PLAYERNAME],MATCH(ROW()-ROW(AU$1),SHORTSTOP,0)),"")</f>
        <v/>
      </c>
      <c r="AV1371" t="str">
        <f>IF(PLAYERIDMAP2[[#This Row],[POS]]="OF",MAX(AV$1:AV1370)+1,"")</f>
        <v/>
      </c>
      <c r="AW1371" t="str">
        <f>IFERROR(INDEX(PLAYERIDMAP2[PLAYERNAME],MATCH(ROW()-ROW(AW$1),OUTFIELD,0)),"")</f>
        <v/>
      </c>
      <c r="AX1371" t="str">
        <f>IF(PLAYERIDMAP2[[#This Row],[POS]]&lt;&gt;"P",MAX(AX$1:AX1370)+1,"")</f>
        <v/>
      </c>
      <c r="AY1371" t="str">
        <f>IFERROR(INDEX(PLAYERIDMAP2[PLAYERNAME],MATCH(ROW()-ROW(AY$1),HITTERS,0)),"")</f>
        <v/>
      </c>
      <c r="AZ1371">
        <f>IF(PLAYERIDMAP2[[#This Row],[POS]]="P",MAX(AZ$1:AZ1370)+1,"")</f>
        <v>645</v>
      </c>
      <c r="BA1371" t="str">
        <f>IFERROR(INDEX(PLAYERIDMAP2[PLAYERNAME],MATCH(ROW()-ROW(BA$1),PITCHERS,0)),"")</f>
        <v/>
      </c>
    </row>
    <row r="1372" spans="1:53" x14ac:dyDescent="0.25">
      <c r="A1372" t="s">
        <v>15274</v>
      </c>
      <c r="B1372" t="s">
        <v>5197</v>
      </c>
      <c r="C1372" s="1">
        <v>32410</v>
      </c>
      <c r="D1372" t="s">
        <v>20740</v>
      </c>
      <c r="E1372" t="s">
        <v>20741</v>
      </c>
      <c r="F1372" t="s">
        <v>11138</v>
      </c>
      <c r="G1372" t="s">
        <v>14693</v>
      </c>
      <c r="H1372" t="s">
        <v>10998</v>
      </c>
      <c r="I1372" t="s">
        <v>20742</v>
      </c>
      <c r="J1372" t="s">
        <v>5197</v>
      </c>
      <c r="K1372">
        <v>501213</v>
      </c>
      <c r="L1372" t="s">
        <v>5197</v>
      </c>
      <c r="M1372">
        <v>1666824</v>
      </c>
      <c r="N1372" t="s">
        <v>5197</v>
      </c>
      <c r="O1372" t="s">
        <v>15275</v>
      </c>
      <c r="P1372" t="s">
        <v>15274</v>
      </c>
      <c r="Q1372">
        <v>9251</v>
      </c>
      <c r="R1372" t="s">
        <v>5197</v>
      </c>
      <c r="S1372">
        <v>30675</v>
      </c>
      <c r="T1372" t="s">
        <v>5197</v>
      </c>
      <c r="U1372" t="s">
        <v>5197</v>
      </c>
      <c r="V1372" t="s">
        <v>15276</v>
      </c>
      <c r="W1372">
        <v>51727</v>
      </c>
      <c r="X1372">
        <v>9251</v>
      </c>
      <c r="Y1372" t="s">
        <v>5197</v>
      </c>
      <c r="Z1372" t="s">
        <v>15277</v>
      </c>
      <c r="AA1372" t="s">
        <v>5703</v>
      </c>
      <c r="AB1372" t="s">
        <v>5703</v>
      </c>
      <c r="AC1372" t="s">
        <v>5197</v>
      </c>
      <c r="AD1372" t="s">
        <v>15277</v>
      </c>
      <c r="AL1372" t="str">
        <f>IF(PLAYERIDMAP2[[#This Row],[POS]]="C",MAX(AL$1:AL1371)+1,"")</f>
        <v/>
      </c>
      <c r="AM1372" t="str">
        <f>IFERROR(INDEX(PLAYERIDMAP2[PLAYERNAME],MATCH(ROW()-ROW(AM$1),CATCHERS,0)),"")</f>
        <v/>
      </c>
      <c r="AN1372" t="str">
        <f>IF(PLAYERIDMAP2[[#This Row],[POS]]="1B",MAX(AN$1:AN1371)+1,"")</f>
        <v/>
      </c>
      <c r="AO1372" t="str">
        <f>IFERROR(INDEX(PLAYERIDMAP2[PLAYERNAME],MATCH(ROW()-ROW(AO$1),FIRSTBASE,0)),"")</f>
        <v/>
      </c>
      <c r="AP1372" t="str">
        <f>IF(PLAYERIDMAP2[[#This Row],[POS]]="2B",MAX(AP$1:AP1371)+1,"")</f>
        <v/>
      </c>
      <c r="AQ1372" t="str">
        <f>IFERROR(INDEX(PLAYERIDMAP2[PLAYERNAME],MATCH(ROW()-ROW(AQ$1),SECONDBASE,0)),"")</f>
        <v/>
      </c>
      <c r="AR1372" t="str">
        <f>IF(PLAYERIDMAP2[[#This Row],[POS]]="3B",MAX(AR$1:AR1371)+1,"")</f>
        <v/>
      </c>
      <c r="AS1372" t="str">
        <f>IFERROR(INDEX(PLAYERIDMAP2[PLAYERNAME],MATCH(ROW()-ROW(AS$1),THIRDBASE,0)),"")</f>
        <v/>
      </c>
      <c r="AT1372" t="str">
        <f>IF(PLAYERIDMAP2[[#This Row],[POS]]="SS",MAX(AT$1:AT1371)+1,"")</f>
        <v/>
      </c>
      <c r="AU1372" t="str">
        <f>IFERROR(INDEX(PLAYERIDMAP2[PLAYERNAME],MATCH(ROW()-ROW(AU$1),SHORTSTOP,0)),"")</f>
        <v/>
      </c>
      <c r="AV1372">
        <f>IF(PLAYERIDMAP2[[#This Row],[POS]]="OF",MAX(AV$1:AV1371)+1,"")</f>
        <v>276</v>
      </c>
      <c r="AW1372" t="str">
        <f>IFERROR(INDEX(PLAYERIDMAP2[PLAYERNAME],MATCH(ROW()-ROW(AW$1),OUTFIELD,0)),"")</f>
        <v/>
      </c>
      <c r="AX1372">
        <f>IF(PLAYERIDMAP2[[#This Row],[POS]]&lt;&gt;"P",MAX(AX$1:AX1371)+1,"")</f>
        <v>726</v>
      </c>
      <c r="AY1372" t="str">
        <f>IFERROR(INDEX(PLAYERIDMAP2[PLAYERNAME],MATCH(ROW()-ROW(AY$1),HITTERS,0)),"")</f>
        <v/>
      </c>
      <c r="AZ1372" t="str">
        <f>IF(PLAYERIDMAP2[[#This Row],[POS]]="P",MAX(AZ$1:AZ1371)+1,"")</f>
        <v/>
      </c>
      <c r="BA1372" t="str">
        <f>IFERROR(INDEX(PLAYERIDMAP2[PLAYERNAME],MATCH(ROW()-ROW(BA$1),PITCHERS,0)),"")</f>
        <v/>
      </c>
    </row>
    <row r="1373" spans="1:53" x14ac:dyDescent="0.25">
      <c r="A1373" t="s">
        <v>15278</v>
      </c>
      <c r="B1373" t="s">
        <v>15279</v>
      </c>
      <c r="C1373" s="1">
        <v>28968</v>
      </c>
      <c r="D1373" t="s">
        <v>17275</v>
      </c>
      <c r="E1373" t="s">
        <v>18177</v>
      </c>
      <c r="F1373" t="s">
        <v>11016</v>
      </c>
      <c r="G1373" t="s">
        <v>11016</v>
      </c>
      <c r="H1373" t="s">
        <v>10988</v>
      </c>
      <c r="I1373" t="s">
        <v>18178</v>
      </c>
      <c r="K1373">
        <v>400067</v>
      </c>
      <c r="M1373">
        <v>223578</v>
      </c>
      <c r="N1373" t="s">
        <v>15279</v>
      </c>
      <c r="O1373" t="s">
        <v>16296</v>
      </c>
      <c r="P1373" t="s">
        <v>15278</v>
      </c>
      <c r="V1373" t="s">
        <v>16297</v>
      </c>
      <c r="W1373">
        <v>691</v>
      </c>
      <c r="AA1373" t="s">
        <v>5703</v>
      </c>
      <c r="AB1373" t="s">
        <v>5703</v>
      </c>
      <c r="AD1373" t="s">
        <v>16748</v>
      </c>
      <c r="AL1373" t="str">
        <f>IF(PLAYERIDMAP2[[#This Row],[POS]]="C",MAX(AL$1:AL1372)+1,"")</f>
        <v/>
      </c>
      <c r="AM1373" t="str">
        <f>IFERROR(INDEX(PLAYERIDMAP2[PLAYERNAME],MATCH(ROW()-ROW(AM$1),CATCHERS,0)),"")</f>
        <v/>
      </c>
      <c r="AN1373" t="str">
        <f>IF(PLAYERIDMAP2[[#This Row],[POS]]="1B",MAX(AN$1:AN1372)+1,"")</f>
        <v/>
      </c>
      <c r="AO1373" t="str">
        <f>IFERROR(INDEX(PLAYERIDMAP2[PLAYERNAME],MATCH(ROW()-ROW(AO$1),FIRSTBASE,0)),"")</f>
        <v/>
      </c>
      <c r="AP1373" t="str">
        <f>IF(PLAYERIDMAP2[[#This Row],[POS]]="2B",MAX(AP$1:AP1372)+1,"")</f>
        <v/>
      </c>
      <c r="AQ1373" t="str">
        <f>IFERROR(INDEX(PLAYERIDMAP2[PLAYERNAME],MATCH(ROW()-ROW(AQ$1),SECONDBASE,0)),"")</f>
        <v/>
      </c>
      <c r="AR1373" t="str">
        <f>IF(PLAYERIDMAP2[[#This Row],[POS]]="3B",MAX(AR$1:AR1372)+1,"")</f>
        <v/>
      </c>
      <c r="AS1373" t="str">
        <f>IFERROR(INDEX(PLAYERIDMAP2[PLAYERNAME],MATCH(ROW()-ROW(AS$1),THIRDBASE,0)),"")</f>
        <v/>
      </c>
      <c r="AT1373" t="str">
        <f>IF(PLAYERIDMAP2[[#This Row],[POS]]="SS",MAX(AT$1:AT1372)+1,"")</f>
        <v/>
      </c>
      <c r="AU1373" t="str">
        <f>IFERROR(INDEX(PLAYERIDMAP2[PLAYERNAME],MATCH(ROW()-ROW(AU$1),SHORTSTOP,0)),"")</f>
        <v/>
      </c>
      <c r="AV1373" t="str">
        <f>IF(PLAYERIDMAP2[[#This Row],[POS]]="OF",MAX(AV$1:AV1372)+1,"")</f>
        <v/>
      </c>
      <c r="AW1373" t="str">
        <f>IFERROR(INDEX(PLAYERIDMAP2[PLAYERNAME],MATCH(ROW()-ROW(AW$1),OUTFIELD,0)),"")</f>
        <v/>
      </c>
      <c r="AX1373" t="str">
        <f>IF(PLAYERIDMAP2[[#This Row],[POS]]&lt;&gt;"P",MAX(AX$1:AX1372)+1,"")</f>
        <v/>
      </c>
      <c r="AY1373" t="str">
        <f>IFERROR(INDEX(PLAYERIDMAP2[PLAYERNAME],MATCH(ROW()-ROW(AY$1),HITTERS,0)),"")</f>
        <v/>
      </c>
      <c r="AZ1373">
        <f>IF(PLAYERIDMAP2[[#This Row],[POS]]="P",MAX(AZ$1:AZ1372)+1,"")</f>
        <v>646</v>
      </c>
      <c r="BA1373" t="str">
        <f>IFERROR(INDEX(PLAYERIDMAP2[PLAYERNAME],MATCH(ROW()-ROW(BA$1),PITCHERS,0)),"")</f>
        <v/>
      </c>
    </row>
    <row r="1374" spans="1:53" x14ac:dyDescent="0.25">
      <c r="A1374" t="s">
        <v>15280</v>
      </c>
      <c r="B1374" t="s">
        <v>5202</v>
      </c>
      <c r="C1374" s="1">
        <v>32755</v>
      </c>
      <c r="D1374" t="s">
        <v>17162</v>
      </c>
      <c r="E1374" t="s">
        <v>17163</v>
      </c>
      <c r="F1374" t="s">
        <v>11087</v>
      </c>
      <c r="G1374" t="s">
        <v>14693</v>
      </c>
      <c r="H1374" t="s">
        <v>11097</v>
      </c>
      <c r="I1374" t="s">
        <v>17164</v>
      </c>
      <c r="J1374" t="s">
        <v>5202</v>
      </c>
      <c r="K1374">
        <v>592743</v>
      </c>
      <c r="L1374" t="s">
        <v>5202</v>
      </c>
      <c r="M1374">
        <v>1918584</v>
      </c>
      <c r="N1374" t="s">
        <v>5202</v>
      </c>
      <c r="O1374" t="s">
        <v>15281</v>
      </c>
      <c r="P1374" t="s">
        <v>15280</v>
      </c>
      <c r="Q1374">
        <v>9201</v>
      </c>
      <c r="R1374" t="s">
        <v>5202</v>
      </c>
      <c r="S1374">
        <v>31728</v>
      </c>
      <c r="T1374" t="s">
        <v>5202</v>
      </c>
      <c r="U1374" t="s">
        <v>5202</v>
      </c>
      <c r="V1374" t="s">
        <v>15282</v>
      </c>
      <c r="W1374">
        <v>67119</v>
      </c>
      <c r="X1374">
        <v>9201</v>
      </c>
      <c r="Y1374" t="s">
        <v>5202</v>
      </c>
      <c r="Z1374" t="s">
        <v>15283</v>
      </c>
      <c r="AA1374" t="s">
        <v>5703</v>
      </c>
      <c r="AB1374" t="s">
        <v>5703</v>
      </c>
      <c r="AC1374" t="s">
        <v>5202</v>
      </c>
      <c r="AD1374" t="s">
        <v>15283</v>
      </c>
      <c r="AE1374">
        <v>11516</v>
      </c>
      <c r="AF1374" t="s">
        <v>5202</v>
      </c>
      <c r="AG1374">
        <v>17014</v>
      </c>
      <c r="AH1374" t="s">
        <v>5202</v>
      </c>
      <c r="AL1374" t="str">
        <f>IF(PLAYERIDMAP2[[#This Row],[POS]]="C",MAX(AL$1:AL1373)+1,"")</f>
        <v/>
      </c>
      <c r="AM1374" t="str">
        <f>IFERROR(INDEX(PLAYERIDMAP2[PLAYERNAME],MATCH(ROW()-ROW(AM$1),CATCHERS,0)),"")</f>
        <v/>
      </c>
      <c r="AN1374" t="str">
        <f>IF(PLAYERIDMAP2[[#This Row],[POS]]="1B",MAX(AN$1:AN1373)+1,"")</f>
        <v/>
      </c>
      <c r="AO1374" t="str">
        <f>IFERROR(INDEX(PLAYERIDMAP2[PLAYERNAME],MATCH(ROW()-ROW(AO$1),FIRSTBASE,0)),"")</f>
        <v/>
      </c>
      <c r="AP1374" t="str">
        <f>IF(PLAYERIDMAP2[[#This Row],[POS]]="2B",MAX(AP$1:AP1373)+1,"")</f>
        <v/>
      </c>
      <c r="AQ1374" t="str">
        <f>IFERROR(INDEX(PLAYERIDMAP2[PLAYERNAME],MATCH(ROW()-ROW(AQ$1),SECONDBASE,0)),"")</f>
        <v/>
      </c>
      <c r="AR1374" t="str">
        <f>IF(PLAYERIDMAP2[[#This Row],[POS]]="3B",MAX(AR$1:AR1373)+1,"")</f>
        <v/>
      </c>
      <c r="AS1374" t="str">
        <f>IFERROR(INDEX(PLAYERIDMAP2[PLAYERNAME],MATCH(ROW()-ROW(AS$1),THIRDBASE,0)),"")</f>
        <v/>
      </c>
      <c r="AT1374">
        <f>IF(PLAYERIDMAP2[[#This Row],[POS]]="SS",MAX(AT$1:AT1373)+1,"")</f>
        <v>88</v>
      </c>
      <c r="AU1374" t="str">
        <f>IFERROR(INDEX(PLAYERIDMAP2[PLAYERNAME],MATCH(ROW()-ROW(AU$1),SHORTSTOP,0)),"")</f>
        <v/>
      </c>
      <c r="AV1374" t="str">
        <f>IF(PLAYERIDMAP2[[#This Row],[POS]]="OF",MAX(AV$1:AV1373)+1,"")</f>
        <v/>
      </c>
      <c r="AW1374" t="str">
        <f>IFERROR(INDEX(PLAYERIDMAP2[PLAYERNAME],MATCH(ROW()-ROW(AW$1),OUTFIELD,0)),"")</f>
        <v/>
      </c>
      <c r="AX1374">
        <f>IF(PLAYERIDMAP2[[#This Row],[POS]]&lt;&gt;"P",MAX(AX$1:AX1373)+1,"")</f>
        <v>727</v>
      </c>
      <c r="AY1374" t="str">
        <f>IFERROR(INDEX(PLAYERIDMAP2[PLAYERNAME],MATCH(ROW()-ROW(AY$1),HITTERS,0)),"")</f>
        <v/>
      </c>
      <c r="AZ1374" t="str">
        <f>IF(PLAYERIDMAP2[[#This Row],[POS]]="P",MAX(AZ$1:AZ1373)+1,"")</f>
        <v/>
      </c>
      <c r="BA1374" t="str">
        <f>IFERROR(INDEX(PLAYERIDMAP2[PLAYERNAME],MATCH(ROW()-ROW(BA$1),PITCHERS,0)),"")</f>
        <v/>
      </c>
    </row>
    <row r="1375" spans="1:53" x14ac:dyDescent="0.25">
      <c r="A1375" t="s">
        <v>15284</v>
      </c>
      <c r="B1375" t="s">
        <v>8728</v>
      </c>
      <c r="C1375" s="1">
        <v>29714</v>
      </c>
      <c r="D1375" t="s">
        <v>17782</v>
      </c>
      <c r="E1375" t="s">
        <v>17783</v>
      </c>
      <c r="F1375" t="s">
        <v>11048</v>
      </c>
      <c r="G1375" t="s">
        <v>14693</v>
      </c>
      <c r="H1375" t="s">
        <v>10988</v>
      </c>
      <c r="I1375" t="s">
        <v>17784</v>
      </c>
      <c r="J1375" t="s">
        <v>8728</v>
      </c>
      <c r="K1375">
        <v>430580</v>
      </c>
      <c r="L1375" t="s">
        <v>8728</v>
      </c>
      <c r="M1375">
        <v>448968</v>
      </c>
      <c r="N1375" t="s">
        <v>8728</v>
      </c>
      <c r="O1375" t="s">
        <v>15285</v>
      </c>
      <c r="P1375" t="s">
        <v>15284</v>
      </c>
      <c r="Q1375">
        <v>7975</v>
      </c>
      <c r="R1375" t="s">
        <v>8728</v>
      </c>
      <c r="S1375">
        <v>28699</v>
      </c>
      <c r="T1375" t="s">
        <v>8728</v>
      </c>
      <c r="V1375" t="s">
        <v>15286</v>
      </c>
      <c r="W1375">
        <v>45581</v>
      </c>
      <c r="X1375">
        <v>7975</v>
      </c>
      <c r="Y1375" t="s">
        <v>8728</v>
      </c>
      <c r="Z1375" t="s">
        <v>15287</v>
      </c>
      <c r="AA1375" t="s">
        <v>5703</v>
      </c>
      <c r="AB1375" t="s">
        <v>5703</v>
      </c>
      <c r="AC1375" t="s">
        <v>8728</v>
      </c>
      <c r="AD1375" t="s">
        <v>15287</v>
      </c>
      <c r="AE1375">
        <v>7821</v>
      </c>
      <c r="AF1375" t="s">
        <v>8728</v>
      </c>
      <c r="AG1375">
        <v>6166</v>
      </c>
      <c r="AH1375" t="s">
        <v>8728</v>
      </c>
      <c r="AL1375" t="str">
        <f>IF(PLAYERIDMAP2[[#This Row],[POS]]="C",MAX(AL$1:AL1374)+1,"")</f>
        <v/>
      </c>
      <c r="AM1375" t="str">
        <f>IFERROR(INDEX(PLAYERIDMAP2[PLAYERNAME],MATCH(ROW()-ROW(AM$1),CATCHERS,0)),"")</f>
        <v/>
      </c>
      <c r="AN1375" t="str">
        <f>IF(PLAYERIDMAP2[[#This Row],[POS]]="1B",MAX(AN$1:AN1374)+1,"")</f>
        <v/>
      </c>
      <c r="AO1375" t="str">
        <f>IFERROR(INDEX(PLAYERIDMAP2[PLAYERNAME],MATCH(ROW()-ROW(AO$1),FIRSTBASE,0)),"")</f>
        <v/>
      </c>
      <c r="AP1375" t="str">
        <f>IF(PLAYERIDMAP2[[#This Row],[POS]]="2B",MAX(AP$1:AP1374)+1,"")</f>
        <v/>
      </c>
      <c r="AQ1375" t="str">
        <f>IFERROR(INDEX(PLAYERIDMAP2[PLAYERNAME],MATCH(ROW()-ROW(AQ$1),SECONDBASE,0)),"")</f>
        <v/>
      </c>
      <c r="AR1375" t="str">
        <f>IF(PLAYERIDMAP2[[#This Row],[POS]]="3B",MAX(AR$1:AR1374)+1,"")</f>
        <v/>
      </c>
      <c r="AS1375" t="str">
        <f>IFERROR(INDEX(PLAYERIDMAP2[PLAYERNAME],MATCH(ROW()-ROW(AS$1),THIRDBASE,0)),"")</f>
        <v/>
      </c>
      <c r="AT1375" t="str">
        <f>IF(PLAYERIDMAP2[[#This Row],[POS]]="SS",MAX(AT$1:AT1374)+1,"")</f>
        <v/>
      </c>
      <c r="AU1375" t="str">
        <f>IFERROR(INDEX(PLAYERIDMAP2[PLAYERNAME],MATCH(ROW()-ROW(AU$1),SHORTSTOP,0)),"")</f>
        <v/>
      </c>
      <c r="AV1375" t="str">
        <f>IF(PLAYERIDMAP2[[#This Row],[POS]]="OF",MAX(AV$1:AV1374)+1,"")</f>
        <v/>
      </c>
      <c r="AW1375" t="str">
        <f>IFERROR(INDEX(PLAYERIDMAP2[PLAYERNAME],MATCH(ROW()-ROW(AW$1),OUTFIELD,0)),"")</f>
        <v/>
      </c>
      <c r="AX1375" t="str">
        <f>IF(PLAYERIDMAP2[[#This Row],[POS]]&lt;&gt;"P",MAX(AX$1:AX1374)+1,"")</f>
        <v/>
      </c>
      <c r="AY1375" t="str">
        <f>IFERROR(INDEX(PLAYERIDMAP2[PLAYERNAME],MATCH(ROW()-ROW(AY$1),HITTERS,0)),"")</f>
        <v/>
      </c>
      <c r="AZ1375">
        <f>IF(PLAYERIDMAP2[[#This Row],[POS]]="P",MAX(AZ$1:AZ1374)+1,"")</f>
        <v>647</v>
      </c>
      <c r="BA1375" t="str">
        <f>IFERROR(INDEX(PLAYERIDMAP2[PLAYERNAME],MATCH(ROW()-ROW(BA$1),PITCHERS,0)),"")</f>
        <v/>
      </c>
    </row>
    <row r="1376" spans="1:53" x14ac:dyDescent="0.25">
      <c r="A1376" t="s">
        <v>15288</v>
      </c>
      <c r="B1376" t="s">
        <v>15289</v>
      </c>
      <c r="C1376" s="1">
        <v>33499</v>
      </c>
      <c r="D1376" t="s">
        <v>17174</v>
      </c>
      <c r="E1376" t="s">
        <v>18961</v>
      </c>
      <c r="F1376" t="s">
        <v>11077</v>
      </c>
      <c r="G1376" t="s">
        <v>14693</v>
      </c>
      <c r="H1376" t="s">
        <v>11003</v>
      </c>
      <c r="I1376" t="s">
        <v>18962</v>
      </c>
      <c r="J1376" t="s">
        <v>5485</v>
      </c>
      <c r="K1376">
        <v>572138</v>
      </c>
      <c r="L1376" t="s">
        <v>15289</v>
      </c>
      <c r="M1376">
        <v>1754162</v>
      </c>
      <c r="N1376" t="s">
        <v>5485</v>
      </c>
      <c r="O1376" t="s">
        <v>18963</v>
      </c>
      <c r="P1376" t="s">
        <v>15288</v>
      </c>
      <c r="Q1376">
        <v>9099</v>
      </c>
      <c r="R1376" t="s">
        <v>15289</v>
      </c>
      <c r="S1376">
        <v>31206</v>
      </c>
      <c r="T1376" t="s">
        <v>5485</v>
      </c>
      <c r="U1376" t="s">
        <v>15289</v>
      </c>
      <c r="V1376" t="s">
        <v>15290</v>
      </c>
      <c r="W1376">
        <v>60676</v>
      </c>
      <c r="X1376">
        <v>9099</v>
      </c>
      <c r="Y1376" t="s">
        <v>5485</v>
      </c>
      <c r="Z1376" t="s">
        <v>15291</v>
      </c>
      <c r="AA1376" t="s">
        <v>10958</v>
      </c>
      <c r="AB1376" t="s">
        <v>10958</v>
      </c>
      <c r="AC1376" t="s">
        <v>15289</v>
      </c>
      <c r="AD1376" t="s">
        <v>15291</v>
      </c>
      <c r="AE1376">
        <v>11245</v>
      </c>
      <c r="AF1376" t="s">
        <v>15289</v>
      </c>
      <c r="AG1376">
        <v>16946</v>
      </c>
      <c r="AH1376" t="s">
        <v>5485</v>
      </c>
      <c r="AL1376" t="str">
        <f>IF(PLAYERIDMAP2[[#This Row],[POS]]="C",MAX(AL$1:AL1375)+1,"")</f>
        <v/>
      </c>
      <c r="AM1376" t="str">
        <f>IFERROR(INDEX(PLAYERIDMAP2[PLAYERNAME],MATCH(ROW()-ROW(AM$1),CATCHERS,0)),"")</f>
        <v/>
      </c>
      <c r="AN1376">
        <f>IF(PLAYERIDMAP2[[#This Row],[POS]]="1B",MAX(AN$1:AN1375)+1,"")</f>
        <v>77</v>
      </c>
      <c r="AO1376" t="str">
        <f>IFERROR(INDEX(PLAYERIDMAP2[PLAYERNAME],MATCH(ROW()-ROW(AO$1),FIRSTBASE,0)),"")</f>
        <v/>
      </c>
      <c r="AP1376" t="str">
        <f>IF(PLAYERIDMAP2[[#This Row],[POS]]="2B",MAX(AP$1:AP1375)+1,"")</f>
        <v/>
      </c>
      <c r="AQ1376" t="str">
        <f>IFERROR(INDEX(PLAYERIDMAP2[PLAYERNAME],MATCH(ROW()-ROW(AQ$1),SECONDBASE,0)),"")</f>
        <v/>
      </c>
      <c r="AR1376" t="str">
        <f>IF(PLAYERIDMAP2[[#This Row],[POS]]="3B",MAX(AR$1:AR1375)+1,"")</f>
        <v/>
      </c>
      <c r="AS1376" t="str">
        <f>IFERROR(INDEX(PLAYERIDMAP2[PLAYERNAME],MATCH(ROW()-ROW(AS$1),THIRDBASE,0)),"")</f>
        <v/>
      </c>
      <c r="AT1376" t="str">
        <f>IF(PLAYERIDMAP2[[#This Row],[POS]]="SS",MAX(AT$1:AT1375)+1,"")</f>
        <v/>
      </c>
      <c r="AU1376" t="str">
        <f>IFERROR(INDEX(PLAYERIDMAP2[PLAYERNAME],MATCH(ROW()-ROW(AU$1),SHORTSTOP,0)),"")</f>
        <v/>
      </c>
      <c r="AV1376" t="str">
        <f>IF(PLAYERIDMAP2[[#This Row],[POS]]="OF",MAX(AV$1:AV1375)+1,"")</f>
        <v/>
      </c>
      <c r="AW1376" t="str">
        <f>IFERROR(INDEX(PLAYERIDMAP2[PLAYERNAME],MATCH(ROW()-ROW(AW$1),OUTFIELD,0)),"")</f>
        <v/>
      </c>
      <c r="AX1376">
        <f>IF(PLAYERIDMAP2[[#This Row],[POS]]&lt;&gt;"P",MAX(AX$1:AX1375)+1,"")</f>
        <v>728</v>
      </c>
      <c r="AY1376" t="str">
        <f>IFERROR(INDEX(PLAYERIDMAP2[PLAYERNAME],MATCH(ROW()-ROW(AY$1),HITTERS,0)),"")</f>
        <v/>
      </c>
      <c r="AZ1376" t="str">
        <f>IF(PLAYERIDMAP2[[#This Row],[POS]]="P",MAX(AZ$1:AZ1375)+1,"")</f>
        <v/>
      </c>
      <c r="BA1376" t="str">
        <f>IFERROR(INDEX(PLAYERIDMAP2[PLAYERNAME],MATCH(ROW()-ROW(BA$1),PITCHERS,0)),"")</f>
        <v/>
      </c>
    </row>
    <row r="1377" spans="1:53" x14ac:dyDescent="0.25">
      <c r="A1377" t="s">
        <v>15292</v>
      </c>
      <c r="B1377" t="s">
        <v>10722</v>
      </c>
      <c r="C1377" s="1">
        <v>30509</v>
      </c>
      <c r="D1377" t="s">
        <v>17652</v>
      </c>
      <c r="E1377" t="s">
        <v>18250</v>
      </c>
      <c r="F1377" t="s">
        <v>11077</v>
      </c>
      <c r="G1377" t="s">
        <v>14693</v>
      </c>
      <c r="H1377" t="s">
        <v>10988</v>
      </c>
      <c r="I1377" t="s">
        <v>18251</v>
      </c>
      <c r="J1377" t="s">
        <v>10722</v>
      </c>
      <c r="K1377">
        <v>448609</v>
      </c>
      <c r="L1377" t="s">
        <v>10722</v>
      </c>
      <c r="M1377">
        <v>583494</v>
      </c>
      <c r="N1377" t="s">
        <v>10722</v>
      </c>
      <c r="O1377" t="s">
        <v>15293</v>
      </c>
      <c r="P1377" t="s">
        <v>15292</v>
      </c>
      <c r="Q1377">
        <v>7949</v>
      </c>
      <c r="R1377" t="s">
        <v>10722</v>
      </c>
      <c r="S1377">
        <v>28673</v>
      </c>
      <c r="T1377" t="s">
        <v>10722</v>
      </c>
      <c r="V1377" t="s">
        <v>15294</v>
      </c>
      <c r="W1377">
        <v>46630</v>
      </c>
      <c r="X1377">
        <v>7949</v>
      </c>
      <c r="Y1377" t="s">
        <v>10722</v>
      </c>
      <c r="Z1377" t="s">
        <v>15295</v>
      </c>
      <c r="AA1377" t="s">
        <v>10958</v>
      </c>
      <c r="AB1377" t="s">
        <v>10958</v>
      </c>
      <c r="AC1377" t="s">
        <v>10722</v>
      </c>
      <c r="AD1377" t="s">
        <v>15295</v>
      </c>
      <c r="AE1377">
        <v>8404</v>
      </c>
      <c r="AF1377" t="s">
        <v>10722</v>
      </c>
      <c r="AG1377">
        <v>5231</v>
      </c>
      <c r="AH1377" t="s">
        <v>10722</v>
      </c>
      <c r="AL1377" t="str">
        <f>IF(PLAYERIDMAP2[[#This Row],[POS]]="C",MAX(AL$1:AL1376)+1,"")</f>
        <v/>
      </c>
      <c r="AM1377" t="str">
        <f>IFERROR(INDEX(PLAYERIDMAP2[PLAYERNAME],MATCH(ROW()-ROW(AM$1),CATCHERS,0)),"")</f>
        <v/>
      </c>
      <c r="AN1377" t="str">
        <f>IF(PLAYERIDMAP2[[#This Row],[POS]]="1B",MAX(AN$1:AN1376)+1,"")</f>
        <v/>
      </c>
      <c r="AO1377" t="str">
        <f>IFERROR(INDEX(PLAYERIDMAP2[PLAYERNAME],MATCH(ROW()-ROW(AO$1),FIRSTBASE,0)),"")</f>
        <v/>
      </c>
      <c r="AP1377" t="str">
        <f>IF(PLAYERIDMAP2[[#This Row],[POS]]="2B",MAX(AP$1:AP1376)+1,"")</f>
        <v/>
      </c>
      <c r="AQ1377" t="str">
        <f>IFERROR(INDEX(PLAYERIDMAP2[PLAYERNAME],MATCH(ROW()-ROW(AQ$1),SECONDBASE,0)),"")</f>
        <v/>
      </c>
      <c r="AR1377" t="str">
        <f>IF(PLAYERIDMAP2[[#This Row],[POS]]="3B",MAX(AR$1:AR1376)+1,"")</f>
        <v/>
      </c>
      <c r="AS1377" t="str">
        <f>IFERROR(INDEX(PLAYERIDMAP2[PLAYERNAME],MATCH(ROW()-ROW(AS$1),THIRDBASE,0)),"")</f>
        <v/>
      </c>
      <c r="AT1377" t="str">
        <f>IF(PLAYERIDMAP2[[#This Row],[POS]]="SS",MAX(AT$1:AT1376)+1,"")</f>
        <v/>
      </c>
      <c r="AU1377" t="str">
        <f>IFERROR(INDEX(PLAYERIDMAP2[PLAYERNAME],MATCH(ROW()-ROW(AU$1),SHORTSTOP,0)),"")</f>
        <v/>
      </c>
      <c r="AV1377" t="str">
        <f>IF(PLAYERIDMAP2[[#This Row],[POS]]="OF",MAX(AV$1:AV1376)+1,"")</f>
        <v/>
      </c>
      <c r="AW1377" t="str">
        <f>IFERROR(INDEX(PLAYERIDMAP2[PLAYERNAME],MATCH(ROW()-ROW(AW$1),OUTFIELD,0)),"")</f>
        <v/>
      </c>
      <c r="AX1377" t="str">
        <f>IF(PLAYERIDMAP2[[#This Row],[POS]]&lt;&gt;"P",MAX(AX$1:AX1376)+1,"")</f>
        <v/>
      </c>
      <c r="AY1377" t="str">
        <f>IFERROR(INDEX(PLAYERIDMAP2[PLAYERNAME],MATCH(ROW()-ROW(AY$1),HITTERS,0)),"")</f>
        <v/>
      </c>
      <c r="AZ1377">
        <f>IF(PLAYERIDMAP2[[#This Row],[POS]]="P",MAX(AZ$1:AZ1376)+1,"")</f>
        <v>648</v>
      </c>
      <c r="BA1377" t="str">
        <f>IFERROR(INDEX(PLAYERIDMAP2[PLAYERNAME],MATCH(ROW()-ROW(BA$1),PITCHERS,0)),"")</f>
        <v/>
      </c>
    </row>
    <row r="1378" spans="1:53" x14ac:dyDescent="0.25">
      <c r="A1378" t="s">
        <v>15296</v>
      </c>
      <c r="B1378" t="s">
        <v>5177</v>
      </c>
      <c r="C1378" s="1">
        <v>30165</v>
      </c>
      <c r="D1378" t="s">
        <v>18853</v>
      </c>
      <c r="E1378" t="s">
        <v>18854</v>
      </c>
      <c r="F1378" t="s">
        <v>11176</v>
      </c>
      <c r="G1378" t="s">
        <v>16838</v>
      </c>
      <c r="H1378" t="s">
        <v>10998</v>
      </c>
      <c r="I1378" t="s">
        <v>18855</v>
      </c>
      <c r="J1378" t="s">
        <v>5177</v>
      </c>
      <c r="K1378">
        <v>429713</v>
      </c>
      <c r="L1378" t="s">
        <v>5177</v>
      </c>
      <c r="M1378">
        <v>392088</v>
      </c>
      <c r="N1378" t="s">
        <v>5177</v>
      </c>
      <c r="O1378" t="s">
        <v>15297</v>
      </c>
      <c r="P1378" t="s">
        <v>15296</v>
      </c>
      <c r="Q1378">
        <v>7256</v>
      </c>
      <c r="R1378" t="s">
        <v>5177</v>
      </c>
      <c r="S1378">
        <v>5882</v>
      </c>
      <c r="T1378" t="s">
        <v>5177</v>
      </c>
      <c r="V1378" t="s">
        <v>15298</v>
      </c>
      <c r="W1378">
        <v>31664</v>
      </c>
      <c r="X1378">
        <v>7256</v>
      </c>
      <c r="Y1378" t="s">
        <v>5177</v>
      </c>
      <c r="Z1378" t="s">
        <v>15299</v>
      </c>
      <c r="AA1378" t="s">
        <v>10958</v>
      </c>
      <c r="AB1378" t="s">
        <v>10958</v>
      </c>
      <c r="AC1378" t="s">
        <v>5177</v>
      </c>
      <c r="AD1378" t="s">
        <v>15299</v>
      </c>
      <c r="AE1378">
        <v>6954</v>
      </c>
      <c r="AF1378" t="s">
        <v>5177</v>
      </c>
      <c r="AG1378">
        <v>5218</v>
      </c>
      <c r="AH1378" t="s">
        <v>5177</v>
      </c>
      <c r="AL1378" t="str">
        <f>IF(PLAYERIDMAP2[[#This Row],[POS]]="C",MAX(AL$1:AL1377)+1,"")</f>
        <v/>
      </c>
      <c r="AM1378" t="str">
        <f>IFERROR(INDEX(PLAYERIDMAP2[PLAYERNAME],MATCH(ROW()-ROW(AM$1),CATCHERS,0)),"")</f>
        <v/>
      </c>
      <c r="AN1378" t="str">
        <f>IF(PLAYERIDMAP2[[#This Row],[POS]]="1B",MAX(AN$1:AN1377)+1,"")</f>
        <v/>
      </c>
      <c r="AO1378" t="str">
        <f>IFERROR(INDEX(PLAYERIDMAP2[PLAYERNAME],MATCH(ROW()-ROW(AO$1),FIRSTBASE,0)),"")</f>
        <v/>
      </c>
      <c r="AP1378" t="str">
        <f>IF(PLAYERIDMAP2[[#This Row],[POS]]="2B",MAX(AP$1:AP1377)+1,"")</f>
        <v/>
      </c>
      <c r="AQ1378" t="str">
        <f>IFERROR(INDEX(PLAYERIDMAP2[PLAYERNAME],MATCH(ROW()-ROW(AQ$1),SECONDBASE,0)),"")</f>
        <v/>
      </c>
      <c r="AR1378" t="str">
        <f>IF(PLAYERIDMAP2[[#This Row],[POS]]="3B",MAX(AR$1:AR1377)+1,"")</f>
        <v/>
      </c>
      <c r="AS1378" t="str">
        <f>IFERROR(INDEX(PLAYERIDMAP2[PLAYERNAME],MATCH(ROW()-ROW(AS$1),THIRDBASE,0)),"")</f>
        <v/>
      </c>
      <c r="AT1378" t="str">
        <f>IF(PLAYERIDMAP2[[#This Row],[POS]]="SS",MAX(AT$1:AT1377)+1,"")</f>
        <v/>
      </c>
      <c r="AU1378" t="str">
        <f>IFERROR(INDEX(PLAYERIDMAP2[PLAYERNAME],MATCH(ROW()-ROW(AU$1),SHORTSTOP,0)),"")</f>
        <v/>
      </c>
      <c r="AV1378">
        <f>IF(PLAYERIDMAP2[[#This Row],[POS]]="OF",MAX(AV$1:AV1377)+1,"")</f>
        <v>277</v>
      </c>
      <c r="AW1378" t="str">
        <f>IFERROR(INDEX(PLAYERIDMAP2[PLAYERNAME],MATCH(ROW()-ROW(AW$1),OUTFIELD,0)),"")</f>
        <v/>
      </c>
      <c r="AX1378">
        <f>IF(PLAYERIDMAP2[[#This Row],[POS]]&lt;&gt;"P",MAX(AX$1:AX1377)+1,"")</f>
        <v>729</v>
      </c>
      <c r="AY1378" t="str">
        <f>IFERROR(INDEX(PLAYERIDMAP2[PLAYERNAME],MATCH(ROW()-ROW(AY$1),HITTERS,0)),"")</f>
        <v/>
      </c>
      <c r="AZ1378" t="str">
        <f>IF(PLAYERIDMAP2[[#This Row],[POS]]="P",MAX(AZ$1:AZ1377)+1,"")</f>
        <v/>
      </c>
      <c r="BA1378" t="str">
        <f>IFERROR(INDEX(PLAYERIDMAP2[PLAYERNAME],MATCH(ROW()-ROW(BA$1),PITCHERS,0)),"")</f>
        <v/>
      </c>
    </row>
    <row r="1379" spans="1:53" x14ac:dyDescent="0.25">
      <c r="A1379" t="s">
        <v>15300</v>
      </c>
      <c r="B1379" t="s">
        <v>5149</v>
      </c>
      <c r="C1379" s="1">
        <v>31051</v>
      </c>
      <c r="D1379" t="s">
        <v>17413</v>
      </c>
      <c r="E1379" t="s">
        <v>18854</v>
      </c>
      <c r="F1379" t="s">
        <v>10987</v>
      </c>
      <c r="G1379" t="s">
        <v>14693</v>
      </c>
      <c r="H1379" t="s">
        <v>5705</v>
      </c>
      <c r="I1379" t="s">
        <v>19626</v>
      </c>
      <c r="J1379" t="s">
        <v>5149</v>
      </c>
      <c r="K1379">
        <v>502003</v>
      </c>
      <c r="L1379" t="s">
        <v>5149</v>
      </c>
      <c r="M1379">
        <v>1208748</v>
      </c>
      <c r="N1379" t="s">
        <v>5149</v>
      </c>
      <c r="O1379" t="s">
        <v>15301</v>
      </c>
      <c r="P1379" t="s">
        <v>15300</v>
      </c>
      <c r="Q1379">
        <v>8612</v>
      </c>
      <c r="R1379" t="s">
        <v>5149</v>
      </c>
      <c r="S1379">
        <v>29388</v>
      </c>
      <c r="T1379" t="s">
        <v>5149</v>
      </c>
      <c r="V1379" t="s">
        <v>15302</v>
      </c>
      <c r="W1379">
        <v>50086</v>
      </c>
      <c r="X1379">
        <v>8612</v>
      </c>
      <c r="Y1379" t="s">
        <v>5149</v>
      </c>
      <c r="Z1379" t="s">
        <v>15303</v>
      </c>
      <c r="AA1379" t="s">
        <v>5703</v>
      </c>
      <c r="AB1379" t="s">
        <v>5703</v>
      </c>
      <c r="AC1379" t="s">
        <v>5149</v>
      </c>
      <c r="AD1379" t="s">
        <v>15303</v>
      </c>
      <c r="AL1379" t="str">
        <f>IF(PLAYERIDMAP2[[#This Row],[POS]]="C",MAX(AL$1:AL1378)+1,"")</f>
        <v/>
      </c>
      <c r="AM1379" t="str">
        <f>IFERROR(INDEX(PLAYERIDMAP2[PLAYERNAME],MATCH(ROW()-ROW(AM$1),CATCHERS,0)),"")</f>
        <v/>
      </c>
      <c r="AN1379" t="str">
        <f>IF(PLAYERIDMAP2[[#This Row],[POS]]="1B",MAX(AN$1:AN1378)+1,"")</f>
        <v/>
      </c>
      <c r="AO1379" t="str">
        <f>IFERROR(INDEX(PLAYERIDMAP2[PLAYERNAME],MATCH(ROW()-ROW(AO$1),FIRSTBASE,0)),"")</f>
        <v/>
      </c>
      <c r="AP1379" t="str">
        <f>IF(PLAYERIDMAP2[[#This Row],[POS]]="2B",MAX(AP$1:AP1378)+1,"")</f>
        <v/>
      </c>
      <c r="AQ1379" t="str">
        <f>IFERROR(INDEX(PLAYERIDMAP2[PLAYERNAME],MATCH(ROW()-ROW(AQ$1),SECONDBASE,0)),"")</f>
        <v/>
      </c>
      <c r="AR1379">
        <f>IF(PLAYERIDMAP2[[#This Row],[POS]]="3B",MAX(AR$1:AR1378)+1,"")</f>
        <v>83</v>
      </c>
      <c r="AS1379" t="str">
        <f>IFERROR(INDEX(PLAYERIDMAP2[PLAYERNAME],MATCH(ROW()-ROW(AS$1),THIRDBASE,0)),"")</f>
        <v/>
      </c>
      <c r="AT1379" t="str">
        <f>IF(PLAYERIDMAP2[[#This Row],[POS]]="SS",MAX(AT$1:AT1378)+1,"")</f>
        <v/>
      </c>
      <c r="AU1379" t="str">
        <f>IFERROR(INDEX(PLAYERIDMAP2[PLAYERNAME],MATCH(ROW()-ROW(AU$1),SHORTSTOP,0)),"")</f>
        <v/>
      </c>
      <c r="AV1379" t="str">
        <f>IF(PLAYERIDMAP2[[#This Row],[POS]]="OF",MAX(AV$1:AV1378)+1,"")</f>
        <v/>
      </c>
      <c r="AW1379" t="str">
        <f>IFERROR(INDEX(PLAYERIDMAP2[PLAYERNAME],MATCH(ROW()-ROW(AW$1),OUTFIELD,0)),"")</f>
        <v/>
      </c>
      <c r="AX1379">
        <f>IF(PLAYERIDMAP2[[#This Row],[POS]]&lt;&gt;"P",MAX(AX$1:AX1378)+1,"")</f>
        <v>730</v>
      </c>
      <c r="AY1379" t="str">
        <f>IFERROR(INDEX(PLAYERIDMAP2[PLAYERNAME],MATCH(ROW()-ROW(AY$1),HITTERS,0)),"")</f>
        <v/>
      </c>
      <c r="AZ1379" t="str">
        <f>IF(PLAYERIDMAP2[[#This Row],[POS]]="P",MAX(AZ$1:AZ1378)+1,"")</f>
        <v/>
      </c>
      <c r="BA1379" t="str">
        <f>IFERROR(INDEX(PLAYERIDMAP2[PLAYERNAME],MATCH(ROW()-ROW(BA$1),PITCHERS,0)),"")</f>
        <v/>
      </c>
    </row>
    <row r="1380" spans="1:53" x14ac:dyDescent="0.25">
      <c r="A1380" t="s">
        <v>15304</v>
      </c>
      <c r="B1380" t="s">
        <v>10642</v>
      </c>
      <c r="C1380" s="1">
        <v>33432</v>
      </c>
      <c r="D1380" t="s">
        <v>16922</v>
      </c>
      <c r="E1380" t="s">
        <v>17745</v>
      </c>
      <c r="F1380" t="s">
        <v>11087</v>
      </c>
      <c r="G1380" t="s">
        <v>14693</v>
      </c>
      <c r="H1380" t="s">
        <v>10988</v>
      </c>
      <c r="I1380" t="s">
        <v>17746</v>
      </c>
      <c r="J1380" t="s">
        <v>10642</v>
      </c>
      <c r="K1380">
        <v>572140</v>
      </c>
      <c r="L1380" t="s">
        <v>10642</v>
      </c>
      <c r="M1380">
        <v>1758900</v>
      </c>
      <c r="N1380" t="s">
        <v>10642</v>
      </c>
      <c r="O1380" t="s">
        <v>15305</v>
      </c>
      <c r="P1380" t="s">
        <v>15304</v>
      </c>
      <c r="Q1380">
        <v>9126</v>
      </c>
      <c r="R1380" t="s">
        <v>10642</v>
      </c>
      <c r="S1380">
        <v>31221</v>
      </c>
      <c r="T1380" t="s">
        <v>10642</v>
      </c>
      <c r="V1380" t="s">
        <v>15306</v>
      </c>
      <c r="W1380">
        <v>61000</v>
      </c>
      <c r="X1380">
        <v>9126</v>
      </c>
      <c r="Y1380" t="s">
        <v>10642</v>
      </c>
      <c r="Z1380" t="s">
        <v>16749</v>
      </c>
      <c r="AA1380" t="s">
        <v>10958</v>
      </c>
      <c r="AB1380" t="s">
        <v>10958</v>
      </c>
      <c r="AD1380" t="s">
        <v>16749</v>
      </c>
      <c r="AE1380">
        <v>10985</v>
      </c>
      <c r="AF1380" t="s">
        <v>10642</v>
      </c>
      <c r="AG1380">
        <v>13872</v>
      </c>
      <c r="AL1380" t="str">
        <f>IF(PLAYERIDMAP2[[#This Row],[POS]]="C",MAX(AL$1:AL1379)+1,"")</f>
        <v/>
      </c>
      <c r="AM1380" t="str">
        <f>IFERROR(INDEX(PLAYERIDMAP2[PLAYERNAME],MATCH(ROW()-ROW(AM$1),CATCHERS,0)),"")</f>
        <v/>
      </c>
      <c r="AN1380" t="str">
        <f>IF(PLAYERIDMAP2[[#This Row],[POS]]="1B",MAX(AN$1:AN1379)+1,"")</f>
        <v/>
      </c>
      <c r="AO1380" t="str">
        <f>IFERROR(INDEX(PLAYERIDMAP2[PLAYERNAME],MATCH(ROW()-ROW(AO$1),FIRSTBASE,0)),"")</f>
        <v/>
      </c>
      <c r="AP1380" t="str">
        <f>IF(PLAYERIDMAP2[[#This Row],[POS]]="2B",MAX(AP$1:AP1379)+1,"")</f>
        <v/>
      </c>
      <c r="AQ1380" t="str">
        <f>IFERROR(INDEX(PLAYERIDMAP2[PLAYERNAME],MATCH(ROW()-ROW(AQ$1),SECONDBASE,0)),"")</f>
        <v/>
      </c>
      <c r="AR1380" t="str">
        <f>IF(PLAYERIDMAP2[[#This Row],[POS]]="3B",MAX(AR$1:AR1379)+1,"")</f>
        <v/>
      </c>
      <c r="AS1380" t="str">
        <f>IFERROR(INDEX(PLAYERIDMAP2[PLAYERNAME],MATCH(ROW()-ROW(AS$1),THIRDBASE,0)),"")</f>
        <v/>
      </c>
      <c r="AT1380" t="str">
        <f>IF(PLAYERIDMAP2[[#This Row],[POS]]="SS",MAX(AT$1:AT1379)+1,"")</f>
        <v/>
      </c>
      <c r="AU1380" t="str">
        <f>IFERROR(INDEX(PLAYERIDMAP2[PLAYERNAME],MATCH(ROW()-ROW(AU$1),SHORTSTOP,0)),"")</f>
        <v/>
      </c>
      <c r="AV1380" t="str">
        <f>IF(PLAYERIDMAP2[[#This Row],[POS]]="OF",MAX(AV$1:AV1379)+1,"")</f>
        <v/>
      </c>
      <c r="AW1380" t="str">
        <f>IFERROR(INDEX(PLAYERIDMAP2[PLAYERNAME],MATCH(ROW()-ROW(AW$1),OUTFIELD,0)),"")</f>
        <v/>
      </c>
      <c r="AX1380" t="str">
        <f>IF(PLAYERIDMAP2[[#This Row],[POS]]&lt;&gt;"P",MAX(AX$1:AX1379)+1,"")</f>
        <v/>
      </c>
      <c r="AY1380" t="str">
        <f>IFERROR(INDEX(PLAYERIDMAP2[PLAYERNAME],MATCH(ROW()-ROW(AY$1),HITTERS,0)),"")</f>
        <v/>
      </c>
      <c r="AZ1380">
        <f>IF(PLAYERIDMAP2[[#This Row],[POS]]="P",MAX(AZ$1:AZ1379)+1,"")</f>
        <v>649</v>
      </c>
      <c r="BA1380" t="str">
        <f>IFERROR(INDEX(PLAYERIDMAP2[PLAYERNAME],MATCH(ROW()-ROW(BA$1),PITCHERS,0)),"")</f>
        <v/>
      </c>
    </row>
    <row r="1381" spans="1:53" x14ac:dyDescent="0.25">
      <c r="A1381" t="s">
        <v>15307</v>
      </c>
      <c r="B1381" t="s">
        <v>4021</v>
      </c>
      <c r="C1381" s="1">
        <v>32933</v>
      </c>
      <c r="D1381" t="s">
        <v>16836</v>
      </c>
      <c r="E1381" t="s">
        <v>18185</v>
      </c>
      <c r="F1381" t="s">
        <v>11082</v>
      </c>
      <c r="G1381" t="s">
        <v>16838</v>
      </c>
      <c r="H1381" t="s">
        <v>11110</v>
      </c>
      <c r="I1381" t="s">
        <v>18186</v>
      </c>
      <c r="J1381" t="s">
        <v>4021</v>
      </c>
      <c r="K1381">
        <v>543788</v>
      </c>
      <c r="L1381" t="s">
        <v>4021</v>
      </c>
      <c r="M1381">
        <v>1660695</v>
      </c>
      <c r="N1381" t="s">
        <v>4021</v>
      </c>
      <c r="O1381" t="s">
        <v>15308</v>
      </c>
      <c r="P1381" t="s">
        <v>15307</v>
      </c>
      <c r="Q1381">
        <v>9360</v>
      </c>
      <c r="R1381" t="s">
        <v>4021</v>
      </c>
      <c r="S1381">
        <v>31021</v>
      </c>
      <c r="T1381" t="s">
        <v>4021</v>
      </c>
      <c r="V1381" t="s">
        <v>15309</v>
      </c>
      <c r="W1381">
        <v>58877</v>
      </c>
      <c r="X1381">
        <v>9360</v>
      </c>
      <c r="Y1381" t="s">
        <v>4021</v>
      </c>
      <c r="Z1381" t="s">
        <v>16750</v>
      </c>
      <c r="AA1381" t="s">
        <v>10958</v>
      </c>
      <c r="AB1381" t="s">
        <v>5703</v>
      </c>
      <c r="AD1381" t="s">
        <v>16750</v>
      </c>
      <c r="AF1381" t="s">
        <v>4021</v>
      </c>
      <c r="AG1381">
        <v>13329</v>
      </c>
      <c r="AL1381">
        <f>IF(PLAYERIDMAP2[[#This Row],[POS]]="C",MAX(AL$1:AL1380)+1,"")</f>
        <v>103</v>
      </c>
      <c r="AM1381" t="str">
        <f>IFERROR(INDEX(PLAYERIDMAP2[PLAYERNAME],MATCH(ROW()-ROW(AM$1),CATCHERS,0)),"")</f>
        <v/>
      </c>
      <c r="AN1381" t="str">
        <f>IF(PLAYERIDMAP2[[#This Row],[POS]]="1B",MAX(AN$1:AN1380)+1,"")</f>
        <v/>
      </c>
      <c r="AO1381" t="str">
        <f>IFERROR(INDEX(PLAYERIDMAP2[PLAYERNAME],MATCH(ROW()-ROW(AO$1),FIRSTBASE,0)),"")</f>
        <v/>
      </c>
      <c r="AP1381" t="str">
        <f>IF(PLAYERIDMAP2[[#This Row],[POS]]="2B",MAX(AP$1:AP1380)+1,"")</f>
        <v/>
      </c>
      <c r="AQ1381" t="str">
        <f>IFERROR(INDEX(PLAYERIDMAP2[PLAYERNAME],MATCH(ROW()-ROW(AQ$1),SECONDBASE,0)),"")</f>
        <v/>
      </c>
      <c r="AR1381" t="str">
        <f>IF(PLAYERIDMAP2[[#This Row],[POS]]="3B",MAX(AR$1:AR1380)+1,"")</f>
        <v/>
      </c>
      <c r="AS1381" t="str">
        <f>IFERROR(INDEX(PLAYERIDMAP2[PLAYERNAME],MATCH(ROW()-ROW(AS$1),THIRDBASE,0)),"")</f>
        <v/>
      </c>
      <c r="AT1381" t="str">
        <f>IF(PLAYERIDMAP2[[#This Row],[POS]]="SS",MAX(AT$1:AT1380)+1,"")</f>
        <v/>
      </c>
      <c r="AU1381" t="str">
        <f>IFERROR(INDEX(PLAYERIDMAP2[PLAYERNAME],MATCH(ROW()-ROW(AU$1),SHORTSTOP,0)),"")</f>
        <v/>
      </c>
      <c r="AV1381" t="str">
        <f>IF(PLAYERIDMAP2[[#This Row],[POS]]="OF",MAX(AV$1:AV1380)+1,"")</f>
        <v/>
      </c>
      <c r="AW1381" t="str">
        <f>IFERROR(INDEX(PLAYERIDMAP2[PLAYERNAME],MATCH(ROW()-ROW(AW$1),OUTFIELD,0)),"")</f>
        <v/>
      </c>
      <c r="AX1381">
        <f>IF(PLAYERIDMAP2[[#This Row],[POS]]&lt;&gt;"P",MAX(AX$1:AX1380)+1,"")</f>
        <v>731</v>
      </c>
      <c r="AY1381" t="str">
        <f>IFERROR(INDEX(PLAYERIDMAP2[PLAYERNAME],MATCH(ROW()-ROW(AY$1),HITTERS,0)),"")</f>
        <v/>
      </c>
      <c r="AZ1381" t="str">
        <f>IF(PLAYERIDMAP2[[#This Row],[POS]]="P",MAX(AZ$1:AZ1380)+1,"")</f>
        <v/>
      </c>
      <c r="BA1381" t="str">
        <f>IFERROR(INDEX(PLAYERIDMAP2[PLAYERNAME],MATCH(ROW()-ROW(BA$1),PITCHERS,0)),"")</f>
        <v/>
      </c>
    </row>
    <row r="1382" spans="1:53" x14ac:dyDescent="0.25">
      <c r="A1382" t="s">
        <v>15310</v>
      </c>
      <c r="B1382" t="s">
        <v>10540</v>
      </c>
      <c r="C1382" s="1">
        <v>30806</v>
      </c>
      <c r="D1382" t="s">
        <v>17258</v>
      </c>
      <c r="E1382" t="s">
        <v>19247</v>
      </c>
      <c r="F1382" t="s">
        <v>11016</v>
      </c>
      <c r="G1382" t="s">
        <v>11016</v>
      </c>
      <c r="H1382" t="s">
        <v>10988</v>
      </c>
      <c r="I1382" t="s">
        <v>19248</v>
      </c>
      <c r="J1382" t="s">
        <v>10540</v>
      </c>
      <c r="K1382">
        <v>458713</v>
      </c>
      <c r="L1382" t="s">
        <v>10540</v>
      </c>
      <c r="M1382">
        <v>1102931</v>
      </c>
      <c r="N1382" t="s">
        <v>10540</v>
      </c>
      <c r="O1382" t="s">
        <v>15311</v>
      </c>
      <c r="P1382" t="s">
        <v>15310</v>
      </c>
      <c r="Q1382">
        <v>7968</v>
      </c>
      <c r="R1382" t="s">
        <v>10540</v>
      </c>
      <c r="S1382">
        <v>28692</v>
      </c>
      <c r="T1382" t="s">
        <v>10540</v>
      </c>
      <c r="V1382" t="s">
        <v>15312</v>
      </c>
      <c r="W1382">
        <v>46650</v>
      </c>
      <c r="X1382">
        <v>7968</v>
      </c>
      <c r="Y1382" t="s">
        <v>10540</v>
      </c>
      <c r="Z1382" t="s">
        <v>15313</v>
      </c>
      <c r="AA1382" t="s">
        <v>5703</v>
      </c>
      <c r="AB1382" t="s">
        <v>5703</v>
      </c>
      <c r="AD1382" t="s">
        <v>15313</v>
      </c>
      <c r="AL1382" t="str">
        <f>IF(PLAYERIDMAP2[[#This Row],[POS]]="C",MAX(AL$1:AL1381)+1,"")</f>
        <v/>
      </c>
      <c r="AM1382" t="str">
        <f>IFERROR(INDEX(PLAYERIDMAP2[PLAYERNAME],MATCH(ROW()-ROW(AM$1),CATCHERS,0)),"")</f>
        <v/>
      </c>
      <c r="AN1382" t="str">
        <f>IF(PLAYERIDMAP2[[#This Row],[POS]]="1B",MAX(AN$1:AN1381)+1,"")</f>
        <v/>
      </c>
      <c r="AO1382" t="str">
        <f>IFERROR(INDEX(PLAYERIDMAP2[PLAYERNAME],MATCH(ROW()-ROW(AO$1),FIRSTBASE,0)),"")</f>
        <v/>
      </c>
      <c r="AP1382" t="str">
        <f>IF(PLAYERIDMAP2[[#This Row],[POS]]="2B",MAX(AP$1:AP1381)+1,"")</f>
        <v/>
      </c>
      <c r="AQ1382" t="str">
        <f>IFERROR(INDEX(PLAYERIDMAP2[PLAYERNAME],MATCH(ROW()-ROW(AQ$1),SECONDBASE,0)),"")</f>
        <v/>
      </c>
      <c r="AR1382" t="str">
        <f>IF(PLAYERIDMAP2[[#This Row],[POS]]="3B",MAX(AR$1:AR1381)+1,"")</f>
        <v/>
      </c>
      <c r="AS1382" t="str">
        <f>IFERROR(INDEX(PLAYERIDMAP2[PLAYERNAME],MATCH(ROW()-ROW(AS$1),THIRDBASE,0)),"")</f>
        <v/>
      </c>
      <c r="AT1382" t="str">
        <f>IF(PLAYERIDMAP2[[#This Row],[POS]]="SS",MAX(AT$1:AT1381)+1,"")</f>
        <v/>
      </c>
      <c r="AU1382" t="str">
        <f>IFERROR(INDEX(PLAYERIDMAP2[PLAYERNAME],MATCH(ROW()-ROW(AU$1),SHORTSTOP,0)),"")</f>
        <v/>
      </c>
      <c r="AV1382" t="str">
        <f>IF(PLAYERIDMAP2[[#This Row],[POS]]="OF",MAX(AV$1:AV1381)+1,"")</f>
        <v/>
      </c>
      <c r="AW1382" t="str">
        <f>IFERROR(INDEX(PLAYERIDMAP2[PLAYERNAME],MATCH(ROW()-ROW(AW$1),OUTFIELD,0)),"")</f>
        <v/>
      </c>
      <c r="AX1382" t="str">
        <f>IF(PLAYERIDMAP2[[#This Row],[POS]]&lt;&gt;"P",MAX(AX$1:AX1381)+1,"")</f>
        <v/>
      </c>
      <c r="AY1382" t="str">
        <f>IFERROR(INDEX(PLAYERIDMAP2[PLAYERNAME],MATCH(ROW()-ROW(AY$1),HITTERS,0)),"")</f>
        <v/>
      </c>
      <c r="AZ1382">
        <f>IF(PLAYERIDMAP2[[#This Row],[POS]]="P",MAX(AZ$1:AZ1381)+1,"")</f>
        <v>650</v>
      </c>
      <c r="BA1382" t="str">
        <f>IFERROR(INDEX(PLAYERIDMAP2[PLAYERNAME],MATCH(ROW()-ROW(BA$1),PITCHERS,0)),"")</f>
        <v/>
      </c>
    </row>
    <row r="1383" spans="1:53" x14ac:dyDescent="0.25">
      <c r="A1383" t="s">
        <v>20089</v>
      </c>
      <c r="B1383" t="s">
        <v>10674</v>
      </c>
      <c r="C1383" s="1">
        <v>32800</v>
      </c>
      <c r="D1383" t="s">
        <v>19919</v>
      </c>
      <c r="E1383" t="s">
        <v>18709</v>
      </c>
      <c r="F1383" t="s">
        <v>11258</v>
      </c>
      <c r="G1383" t="s">
        <v>14693</v>
      </c>
      <c r="H1383" t="s">
        <v>10988</v>
      </c>
      <c r="I1383" t="s">
        <v>20090</v>
      </c>
      <c r="J1383" t="s">
        <v>10674</v>
      </c>
      <c r="K1383">
        <v>605476</v>
      </c>
      <c r="L1383" t="s">
        <v>10674</v>
      </c>
      <c r="M1383">
        <v>2036351</v>
      </c>
      <c r="N1383" t="s">
        <v>10674</v>
      </c>
      <c r="O1383" t="s">
        <v>20091</v>
      </c>
      <c r="P1383" t="s">
        <v>20089</v>
      </c>
      <c r="Q1383">
        <v>9810</v>
      </c>
      <c r="R1383" t="s">
        <v>10674</v>
      </c>
      <c r="S1383">
        <v>32628</v>
      </c>
      <c r="T1383" t="s">
        <v>10674</v>
      </c>
      <c r="W1383">
        <v>70812</v>
      </c>
      <c r="X1383">
        <v>9810</v>
      </c>
      <c r="Y1383" t="s">
        <v>10674</v>
      </c>
      <c r="Z1383" t="s">
        <v>20092</v>
      </c>
      <c r="AA1383" t="s">
        <v>5703</v>
      </c>
      <c r="AB1383" t="s">
        <v>5703</v>
      </c>
      <c r="AD1383" t="s">
        <v>20092</v>
      </c>
      <c r="AF1383" t="s">
        <v>10674</v>
      </c>
      <c r="AG1383">
        <v>38065</v>
      </c>
      <c r="AH1383" t="s">
        <v>10674</v>
      </c>
      <c r="AL1383" t="str">
        <f>IF(PLAYERIDMAP2[[#This Row],[POS]]="C",MAX(AL$1:AL1382)+1,"")</f>
        <v/>
      </c>
      <c r="AM1383" t="str">
        <f>IFERROR(INDEX(PLAYERIDMAP2[PLAYERNAME],MATCH(ROW()-ROW(AM$1),CATCHERS,0)),"")</f>
        <v/>
      </c>
      <c r="AN1383" t="str">
        <f>IF(PLAYERIDMAP2[[#This Row],[POS]]="1B",MAX(AN$1:AN1382)+1,"")</f>
        <v/>
      </c>
      <c r="AO1383" t="str">
        <f>IFERROR(INDEX(PLAYERIDMAP2[PLAYERNAME],MATCH(ROW()-ROW(AO$1),FIRSTBASE,0)),"")</f>
        <v/>
      </c>
      <c r="AP1383" t="str">
        <f>IF(PLAYERIDMAP2[[#This Row],[POS]]="2B",MAX(AP$1:AP1382)+1,"")</f>
        <v/>
      </c>
      <c r="AQ1383" t="str">
        <f>IFERROR(INDEX(PLAYERIDMAP2[PLAYERNAME],MATCH(ROW()-ROW(AQ$1),SECONDBASE,0)),"")</f>
        <v/>
      </c>
      <c r="AR1383" t="str">
        <f>IF(PLAYERIDMAP2[[#This Row],[POS]]="3B",MAX(AR$1:AR1382)+1,"")</f>
        <v/>
      </c>
      <c r="AS1383" t="str">
        <f>IFERROR(INDEX(PLAYERIDMAP2[PLAYERNAME],MATCH(ROW()-ROW(AS$1),THIRDBASE,0)),"")</f>
        <v/>
      </c>
      <c r="AT1383" t="str">
        <f>IF(PLAYERIDMAP2[[#This Row],[POS]]="SS",MAX(AT$1:AT1382)+1,"")</f>
        <v/>
      </c>
      <c r="AU1383" t="str">
        <f>IFERROR(INDEX(PLAYERIDMAP2[PLAYERNAME],MATCH(ROW()-ROW(AU$1),SHORTSTOP,0)),"")</f>
        <v/>
      </c>
      <c r="AV1383" t="str">
        <f>IF(PLAYERIDMAP2[[#This Row],[POS]]="OF",MAX(AV$1:AV1382)+1,"")</f>
        <v/>
      </c>
      <c r="AW1383" t="str">
        <f>IFERROR(INDEX(PLAYERIDMAP2[PLAYERNAME],MATCH(ROW()-ROW(AW$1),OUTFIELD,0)),"")</f>
        <v/>
      </c>
      <c r="AX1383" t="str">
        <f>IF(PLAYERIDMAP2[[#This Row],[POS]]&lt;&gt;"P",MAX(AX$1:AX1382)+1,"")</f>
        <v/>
      </c>
      <c r="AY1383" t="str">
        <f>IFERROR(INDEX(PLAYERIDMAP2[PLAYERNAME],MATCH(ROW()-ROW(AY$1),HITTERS,0)),"")</f>
        <v/>
      </c>
      <c r="AZ1383">
        <f>IF(PLAYERIDMAP2[[#This Row],[POS]]="P",MAX(AZ$1:AZ1382)+1,"")</f>
        <v>651</v>
      </c>
      <c r="BA1383" t="str">
        <f>IFERROR(INDEX(PLAYERIDMAP2[PLAYERNAME],MATCH(ROW()-ROW(BA$1),PITCHERS,0)),"")</f>
        <v/>
      </c>
    </row>
    <row r="1384" spans="1:53" x14ac:dyDescent="0.25">
      <c r="A1384" t="s">
        <v>15314</v>
      </c>
      <c r="B1384" t="s">
        <v>10865</v>
      </c>
      <c r="C1384" s="1">
        <v>30763</v>
      </c>
      <c r="D1384" t="s">
        <v>17585</v>
      </c>
      <c r="E1384" t="s">
        <v>18709</v>
      </c>
      <c r="F1384" t="s">
        <v>11087</v>
      </c>
      <c r="G1384" t="s">
        <v>14693</v>
      </c>
      <c r="H1384" t="s">
        <v>10988</v>
      </c>
      <c r="I1384" t="s">
        <v>18710</v>
      </c>
      <c r="J1384" t="s">
        <v>10865</v>
      </c>
      <c r="K1384">
        <v>501925</v>
      </c>
      <c r="L1384" t="s">
        <v>10865</v>
      </c>
      <c r="M1384">
        <v>1205585</v>
      </c>
      <c r="N1384" t="s">
        <v>10865</v>
      </c>
      <c r="O1384" t="s">
        <v>15315</v>
      </c>
      <c r="P1384" t="s">
        <v>15314</v>
      </c>
      <c r="Q1384">
        <v>7997</v>
      </c>
      <c r="R1384" t="s">
        <v>10865</v>
      </c>
      <c r="S1384">
        <v>28729</v>
      </c>
      <c r="T1384" t="s">
        <v>10865</v>
      </c>
      <c r="V1384" t="s">
        <v>15316</v>
      </c>
      <c r="W1384">
        <v>51129</v>
      </c>
      <c r="X1384">
        <v>7997</v>
      </c>
      <c r="Y1384" t="s">
        <v>10865</v>
      </c>
      <c r="Z1384" t="s">
        <v>15317</v>
      </c>
      <c r="AA1384" t="s">
        <v>5703</v>
      </c>
      <c r="AB1384" t="s">
        <v>5703</v>
      </c>
      <c r="AC1384" t="s">
        <v>10865</v>
      </c>
      <c r="AD1384" t="s">
        <v>15317</v>
      </c>
      <c r="AE1384">
        <v>9319</v>
      </c>
      <c r="AF1384" t="s">
        <v>10865</v>
      </c>
      <c r="AG1384">
        <v>5230</v>
      </c>
      <c r="AH1384" t="s">
        <v>10865</v>
      </c>
      <c r="AL1384" t="str">
        <f>IF(PLAYERIDMAP2[[#This Row],[POS]]="C",MAX(AL$1:AL1383)+1,"")</f>
        <v/>
      </c>
      <c r="AM1384" t="str">
        <f>IFERROR(INDEX(PLAYERIDMAP2[PLAYERNAME],MATCH(ROW()-ROW(AM$1),CATCHERS,0)),"")</f>
        <v/>
      </c>
      <c r="AN1384" t="str">
        <f>IF(PLAYERIDMAP2[[#This Row],[POS]]="1B",MAX(AN$1:AN1383)+1,"")</f>
        <v/>
      </c>
      <c r="AO1384" t="str">
        <f>IFERROR(INDEX(PLAYERIDMAP2[PLAYERNAME],MATCH(ROW()-ROW(AO$1),FIRSTBASE,0)),"")</f>
        <v/>
      </c>
      <c r="AP1384" t="str">
        <f>IF(PLAYERIDMAP2[[#This Row],[POS]]="2B",MAX(AP$1:AP1383)+1,"")</f>
        <v/>
      </c>
      <c r="AQ1384" t="str">
        <f>IFERROR(INDEX(PLAYERIDMAP2[PLAYERNAME],MATCH(ROW()-ROW(AQ$1),SECONDBASE,0)),"")</f>
        <v/>
      </c>
      <c r="AR1384" t="str">
        <f>IF(PLAYERIDMAP2[[#This Row],[POS]]="3B",MAX(AR$1:AR1383)+1,"")</f>
        <v/>
      </c>
      <c r="AS1384" t="str">
        <f>IFERROR(INDEX(PLAYERIDMAP2[PLAYERNAME],MATCH(ROW()-ROW(AS$1),THIRDBASE,0)),"")</f>
        <v/>
      </c>
      <c r="AT1384" t="str">
        <f>IF(PLAYERIDMAP2[[#This Row],[POS]]="SS",MAX(AT$1:AT1383)+1,"")</f>
        <v/>
      </c>
      <c r="AU1384" t="str">
        <f>IFERROR(INDEX(PLAYERIDMAP2[PLAYERNAME],MATCH(ROW()-ROW(AU$1),SHORTSTOP,0)),"")</f>
        <v/>
      </c>
      <c r="AV1384" t="str">
        <f>IF(PLAYERIDMAP2[[#This Row],[POS]]="OF",MAX(AV$1:AV1383)+1,"")</f>
        <v/>
      </c>
      <c r="AW1384" t="str">
        <f>IFERROR(INDEX(PLAYERIDMAP2[PLAYERNAME],MATCH(ROW()-ROW(AW$1),OUTFIELD,0)),"")</f>
        <v/>
      </c>
      <c r="AX1384" t="str">
        <f>IF(PLAYERIDMAP2[[#This Row],[POS]]&lt;&gt;"P",MAX(AX$1:AX1383)+1,"")</f>
        <v/>
      </c>
      <c r="AY1384" t="str">
        <f>IFERROR(INDEX(PLAYERIDMAP2[PLAYERNAME],MATCH(ROW()-ROW(AY$1),HITTERS,0)),"")</f>
        <v/>
      </c>
      <c r="AZ1384">
        <f>IF(PLAYERIDMAP2[[#This Row],[POS]]="P",MAX(AZ$1:AZ1383)+1,"")</f>
        <v>652</v>
      </c>
      <c r="BA1384" t="str">
        <f>IFERROR(INDEX(PLAYERIDMAP2[PLAYERNAME],MATCH(ROW()-ROW(BA$1),PITCHERS,0)),"")</f>
        <v/>
      </c>
    </row>
    <row r="1385" spans="1:53" x14ac:dyDescent="0.25">
      <c r="A1385" t="s">
        <v>15318</v>
      </c>
      <c r="B1385" t="s">
        <v>5573</v>
      </c>
      <c r="C1385" s="1">
        <v>30224</v>
      </c>
      <c r="D1385" t="s">
        <v>17539</v>
      </c>
      <c r="E1385" t="s">
        <v>18709</v>
      </c>
      <c r="F1385" t="s">
        <v>11021</v>
      </c>
      <c r="G1385" t="s">
        <v>14693</v>
      </c>
      <c r="H1385" t="s">
        <v>10998</v>
      </c>
      <c r="I1385" t="s">
        <v>19009</v>
      </c>
      <c r="J1385" t="s">
        <v>5573</v>
      </c>
      <c r="K1385">
        <v>452234</v>
      </c>
      <c r="L1385" t="s">
        <v>5573</v>
      </c>
      <c r="M1385">
        <v>549985</v>
      </c>
      <c r="N1385" t="s">
        <v>5573</v>
      </c>
      <c r="O1385" t="s">
        <v>15319</v>
      </c>
      <c r="P1385" t="s">
        <v>15318</v>
      </c>
      <c r="Q1385">
        <v>8144</v>
      </c>
      <c r="R1385" t="s">
        <v>5573</v>
      </c>
      <c r="S1385">
        <v>28920</v>
      </c>
      <c r="T1385" t="s">
        <v>5573</v>
      </c>
      <c r="U1385" t="s">
        <v>5573</v>
      </c>
      <c r="V1385" t="s">
        <v>15320</v>
      </c>
      <c r="W1385">
        <v>48892</v>
      </c>
      <c r="X1385">
        <v>8144</v>
      </c>
      <c r="Y1385" t="s">
        <v>5573</v>
      </c>
      <c r="Z1385" t="s">
        <v>15321</v>
      </c>
      <c r="AA1385" t="s">
        <v>10958</v>
      </c>
      <c r="AB1385" t="s">
        <v>10958</v>
      </c>
      <c r="AC1385" t="s">
        <v>5573</v>
      </c>
      <c r="AD1385" t="s">
        <v>15321</v>
      </c>
      <c r="AE1385">
        <v>8279</v>
      </c>
      <c r="AF1385" t="s">
        <v>5573</v>
      </c>
      <c r="AG1385">
        <v>5086</v>
      </c>
      <c r="AH1385" t="s">
        <v>5573</v>
      </c>
      <c r="AL1385" t="str">
        <f>IF(PLAYERIDMAP2[[#This Row],[POS]]="C",MAX(AL$1:AL1384)+1,"")</f>
        <v/>
      </c>
      <c r="AM1385" t="str">
        <f>IFERROR(INDEX(PLAYERIDMAP2[PLAYERNAME],MATCH(ROW()-ROW(AM$1),CATCHERS,0)),"")</f>
        <v/>
      </c>
      <c r="AN1385" t="str">
        <f>IF(PLAYERIDMAP2[[#This Row],[POS]]="1B",MAX(AN$1:AN1384)+1,"")</f>
        <v/>
      </c>
      <c r="AO1385" t="str">
        <f>IFERROR(INDEX(PLAYERIDMAP2[PLAYERNAME],MATCH(ROW()-ROW(AO$1),FIRSTBASE,0)),"")</f>
        <v/>
      </c>
      <c r="AP1385" t="str">
        <f>IF(PLAYERIDMAP2[[#This Row],[POS]]="2B",MAX(AP$1:AP1384)+1,"")</f>
        <v/>
      </c>
      <c r="AQ1385" t="str">
        <f>IFERROR(INDEX(PLAYERIDMAP2[PLAYERNAME],MATCH(ROW()-ROW(AQ$1),SECONDBASE,0)),"")</f>
        <v/>
      </c>
      <c r="AR1385" t="str">
        <f>IF(PLAYERIDMAP2[[#This Row],[POS]]="3B",MAX(AR$1:AR1384)+1,"")</f>
        <v/>
      </c>
      <c r="AS1385" t="str">
        <f>IFERROR(INDEX(PLAYERIDMAP2[PLAYERNAME],MATCH(ROW()-ROW(AS$1),THIRDBASE,0)),"")</f>
        <v/>
      </c>
      <c r="AT1385" t="str">
        <f>IF(PLAYERIDMAP2[[#This Row],[POS]]="SS",MAX(AT$1:AT1384)+1,"")</f>
        <v/>
      </c>
      <c r="AU1385" t="str">
        <f>IFERROR(INDEX(PLAYERIDMAP2[PLAYERNAME],MATCH(ROW()-ROW(AU$1),SHORTSTOP,0)),"")</f>
        <v/>
      </c>
      <c r="AV1385">
        <f>IF(PLAYERIDMAP2[[#This Row],[POS]]="OF",MAX(AV$1:AV1384)+1,"")</f>
        <v>278</v>
      </c>
      <c r="AW1385" t="str">
        <f>IFERROR(INDEX(PLAYERIDMAP2[PLAYERNAME],MATCH(ROW()-ROW(AW$1),OUTFIELD,0)),"")</f>
        <v/>
      </c>
      <c r="AX1385">
        <f>IF(PLAYERIDMAP2[[#This Row],[POS]]&lt;&gt;"P",MAX(AX$1:AX1384)+1,"")</f>
        <v>732</v>
      </c>
      <c r="AY1385" t="str">
        <f>IFERROR(INDEX(PLAYERIDMAP2[PLAYERNAME],MATCH(ROW()-ROW(AY$1),HITTERS,0)),"")</f>
        <v/>
      </c>
      <c r="AZ1385" t="str">
        <f>IF(PLAYERIDMAP2[[#This Row],[POS]]="P",MAX(AZ$1:AZ1384)+1,"")</f>
        <v/>
      </c>
      <c r="BA1385" t="str">
        <f>IFERROR(INDEX(PLAYERIDMAP2[PLAYERNAME],MATCH(ROW()-ROW(BA$1),PITCHERS,0)),"")</f>
        <v/>
      </c>
    </row>
    <row r="1386" spans="1:53" x14ac:dyDescent="0.25">
      <c r="A1386" t="s">
        <v>15322</v>
      </c>
      <c r="B1386" t="s">
        <v>10905</v>
      </c>
      <c r="C1386" s="1">
        <v>32699</v>
      </c>
      <c r="D1386" t="s">
        <v>17877</v>
      </c>
      <c r="E1386" t="s">
        <v>18709</v>
      </c>
      <c r="F1386" t="s">
        <v>11398</v>
      </c>
      <c r="G1386" t="s">
        <v>16838</v>
      </c>
      <c r="H1386" t="s">
        <v>10988</v>
      </c>
      <c r="I1386" t="s">
        <v>20433</v>
      </c>
      <c r="J1386" t="s">
        <v>10905</v>
      </c>
      <c r="K1386">
        <v>519293</v>
      </c>
      <c r="L1386" t="s">
        <v>10905</v>
      </c>
      <c r="M1386">
        <v>1666825</v>
      </c>
      <c r="N1386" t="s">
        <v>10905</v>
      </c>
      <c r="O1386" t="s">
        <v>15323</v>
      </c>
      <c r="P1386" t="s">
        <v>15322</v>
      </c>
      <c r="Q1386">
        <v>9193</v>
      </c>
      <c r="R1386" t="s">
        <v>10905</v>
      </c>
      <c r="S1386">
        <v>31549</v>
      </c>
      <c r="T1386" t="s">
        <v>10905</v>
      </c>
      <c r="V1386" t="s">
        <v>15324</v>
      </c>
      <c r="W1386">
        <v>58281</v>
      </c>
      <c r="X1386">
        <v>9193</v>
      </c>
      <c r="Y1386" t="s">
        <v>10905</v>
      </c>
      <c r="Z1386" t="s">
        <v>15325</v>
      </c>
      <c r="AA1386" t="s">
        <v>5703</v>
      </c>
      <c r="AB1386" t="s">
        <v>10958</v>
      </c>
      <c r="AC1386" t="s">
        <v>10905</v>
      </c>
      <c r="AD1386" t="s">
        <v>15325</v>
      </c>
      <c r="AE1386">
        <v>10906</v>
      </c>
      <c r="AF1386" t="s">
        <v>20434</v>
      </c>
      <c r="AG1386">
        <v>13271</v>
      </c>
      <c r="AH1386" t="s">
        <v>10905</v>
      </c>
      <c r="AL1386" t="str">
        <f>IF(PLAYERIDMAP2[[#This Row],[POS]]="C",MAX(AL$1:AL1385)+1,"")</f>
        <v/>
      </c>
      <c r="AM1386" t="str">
        <f>IFERROR(INDEX(PLAYERIDMAP2[PLAYERNAME],MATCH(ROW()-ROW(AM$1),CATCHERS,0)),"")</f>
        <v/>
      </c>
      <c r="AN1386" t="str">
        <f>IF(PLAYERIDMAP2[[#This Row],[POS]]="1B",MAX(AN$1:AN1385)+1,"")</f>
        <v/>
      </c>
      <c r="AO1386" t="str">
        <f>IFERROR(INDEX(PLAYERIDMAP2[PLAYERNAME],MATCH(ROW()-ROW(AO$1),FIRSTBASE,0)),"")</f>
        <v/>
      </c>
      <c r="AP1386" t="str">
        <f>IF(PLAYERIDMAP2[[#This Row],[POS]]="2B",MAX(AP$1:AP1385)+1,"")</f>
        <v/>
      </c>
      <c r="AQ1386" t="str">
        <f>IFERROR(INDEX(PLAYERIDMAP2[PLAYERNAME],MATCH(ROW()-ROW(AQ$1),SECONDBASE,0)),"")</f>
        <v/>
      </c>
      <c r="AR1386" t="str">
        <f>IF(PLAYERIDMAP2[[#This Row],[POS]]="3B",MAX(AR$1:AR1385)+1,"")</f>
        <v/>
      </c>
      <c r="AS1386" t="str">
        <f>IFERROR(INDEX(PLAYERIDMAP2[PLAYERNAME],MATCH(ROW()-ROW(AS$1),THIRDBASE,0)),"")</f>
        <v/>
      </c>
      <c r="AT1386" t="str">
        <f>IF(PLAYERIDMAP2[[#This Row],[POS]]="SS",MAX(AT$1:AT1385)+1,"")</f>
        <v/>
      </c>
      <c r="AU1386" t="str">
        <f>IFERROR(INDEX(PLAYERIDMAP2[PLAYERNAME],MATCH(ROW()-ROW(AU$1),SHORTSTOP,0)),"")</f>
        <v/>
      </c>
      <c r="AV1386" t="str">
        <f>IF(PLAYERIDMAP2[[#This Row],[POS]]="OF",MAX(AV$1:AV1385)+1,"")</f>
        <v/>
      </c>
      <c r="AW1386" t="str">
        <f>IFERROR(INDEX(PLAYERIDMAP2[PLAYERNAME],MATCH(ROW()-ROW(AW$1),OUTFIELD,0)),"")</f>
        <v/>
      </c>
      <c r="AX1386" t="str">
        <f>IF(PLAYERIDMAP2[[#This Row],[POS]]&lt;&gt;"P",MAX(AX$1:AX1385)+1,"")</f>
        <v/>
      </c>
      <c r="AY1386" t="str">
        <f>IFERROR(INDEX(PLAYERIDMAP2[PLAYERNAME],MATCH(ROW()-ROW(AY$1),HITTERS,0)),"")</f>
        <v/>
      </c>
      <c r="AZ1386">
        <f>IF(PLAYERIDMAP2[[#This Row],[POS]]="P",MAX(AZ$1:AZ1385)+1,"")</f>
        <v>653</v>
      </c>
      <c r="BA1386" t="str">
        <f>IFERROR(INDEX(PLAYERIDMAP2[PLAYERNAME],MATCH(ROW()-ROW(BA$1),PITCHERS,0)),"")</f>
        <v/>
      </c>
    </row>
    <row r="1387" spans="1:53" x14ac:dyDescent="0.25">
      <c r="A1387" t="s">
        <v>15326</v>
      </c>
      <c r="B1387" t="s">
        <v>5562</v>
      </c>
      <c r="C1387" s="1">
        <v>31751</v>
      </c>
      <c r="D1387" t="s">
        <v>16867</v>
      </c>
      <c r="E1387" t="s">
        <v>20109</v>
      </c>
      <c r="F1387" t="s">
        <v>11119</v>
      </c>
      <c r="G1387" t="s">
        <v>14693</v>
      </c>
      <c r="H1387" t="s">
        <v>11003</v>
      </c>
      <c r="I1387" t="s">
        <v>20110</v>
      </c>
      <c r="J1387" t="s">
        <v>5562</v>
      </c>
      <c r="K1387">
        <v>475253</v>
      </c>
      <c r="L1387" t="s">
        <v>5562</v>
      </c>
      <c r="M1387">
        <v>1630092</v>
      </c>
      <c r="N1387" t="s">
        <v>5562</v>
      </c>
      <c r="O1387" t="s">
        <v>15327</v>
      </c>
      <c r="P1387" t="s">
        <v>15326</v>
      </c>
      <c r="Q1387">
        <v>8653</v>
      </c>
      <c r="R1387" t="s">
        <v>5562</v>
      </c>
      <c r="S1387">
        <v>30175</v>
      </c>
      <c r="T1387" t="s">
        <v>5562</v>
      </c>
      <c r="U1387" t="s">
        <v>5562</v>
      </c>
      <c r="V1387" t="s">
        <v>15328</v>
      </c>
      <c r="W1387">
        <v>58692</v>
      </c>
      <c r="X1387">
        <v>8653</v>
      </c>
      <c r="Y1387" t="s">
        <v>5562</v>
      </c>
      <c r="Z1387" t="s">
        <v>15329</v>
      </c>
      <c r="AA1387" t="s">
        <v>11011</v>
      </c>
      <c r="AB1387" t="s">
        <v>10958</v>
      </c>
      <c r="AC1387" t="s">
        <v>5562</v>
      </c>
      <c r="AD1387" t="s">
        <v>15329</v>
      </c>
      <c r="AE1387">
        <v>10459</v>
      </c>
      <c r="AF1387" t="s">
        <v>5562</v>
      </c>
      <c r="AG1387">
        <v>11443</v>
      </c>
      <c r="AH1387" t="s">
        <v>5562</v>
      </c>
      <c r="AL1387" t="str">
        <f>IF(PLAYERIDMAP2[[#This Row],[POS]]="C",MAX(AL$1:AL1386)+1,"")</f>
        <v/>
      </c>
      <c r="AM1387" t="str">
        <f>IFERROR(INDEX(PLAYERIDMAP2[PLAYERNAME],MATCH(ROW()-ROW(AM$1),CATCHERS,0)),"")</f>
        <v/>
      </c>
      <c r="AN1387">
        <f>IF(PLAYERIDMAP2[[#This Row],[POS]]="1B",MAX(AN$1:AN1386)+1,"")</f>
        <v>78</v>
      </c>
      <c r="AO1387" t="str">
        <f>IFERROR(INDEX(PLAYERIDMAP2[PLAYERNAME],MATCH(ROW()-ROW(AO$1),FIRSTBASE,0)),"")</f>
        <v/>
      </c>
      <c r="AP1387" t="str">
        <f>IF(PLAYERIDMAP2[[#This Row],[POS]]="2B",MAX(AP$1:AP1386)+1,"")</f>
        <v/>
      </c>
      <c r="AQ1387" t="str">
        <f>IFERROR(INDEX(PLAYERIDMAP2[PLAYERNAME],MATCH(ROW()-ROW(AQ$1),SECONDBASE,0)),"")</f>
        <v/>
      </c>
      <c r="AR1387" t="str">
        <f>IF(PLAYERIDMAP2[[#This Row],[POS]]="3B",MAX(AR$1:AR1386)+1,"")</f>
        <v/>
      </c>
      <c r="AS1387" t="str">
        <f>IFERROR(INDEX(PLAYERIDMAP2[PLAYERNAME],MATCH(ROW()-ROW(AS$1),THIRDBASE,0)),"")</f>
        <v/>
      </c>
      <c r="AT1387" t="str">
        <f>IF(PLAYERIDMAP2[[#This Row],[POS]]="SS",MAX(AT$1:AT1386)+1,"")</f>
        <v/>
      </c>
      <c r="AU1387" t="str">
        <f>IFERROR(INDEX(PLAYERIDMAP2[PLAYERNAME],MATCH(ROW()-ROW(AU$1),SHORTSTOP,0)),"")</f>
        <v/>
      </c>
      <c r="AV1387" t="str">
        <f>IF(PLAYERIDMAP2[[#This Row],[POS]]="OF",MAX(AV$1:AV1386)+1,"")</f>
        <v/>
      </c>
      <c r="AW1387" t="str">
        <f>IFERROR(INDEX(PLAYERIDMAP2[PLAYERNAME],MATCH(ROW()-ROW(AW$1),OUTFIELD,0)),"")</f>
        <v/>
      </c>
      <c r="AX1387">
        <f>IF(PLAYERIDMAP2[[#This Row],[POS]]&lt;&gt;"P",MAX(AX$1:AX1386)+1,"")</f>
        <v>733</v>
      </c>
      <c r="AY1387" t="str">
        <f>IFERROR(INDEX(PLAYERIDMAP2[PLAYERNAME],MATCH(ROW()-ROW(AY$1),HITTERS,0)),"")</f>
        <v/>
      </c>
      <c r="AZ1387" t="str">
        <f>IF(PLAYERIDMAP2[[#This Row],[POS]]="P",MAX(AZ$1:AZ1386)+1,"")</f>
        <v/>
      </c>
      <c r="BA1387" t="str">
        <f>IFERROR(INDEX(PLAYERIDMAP2[PLAYERNAME],MATCH(ROW()-ROW(BA$1),PITCHERS,0)),"")</f>
        <v/>
      </c>
    </row>
    <row r="1388" spans="1:53" x14ac:dyDescent="0.25">
      <c r="A1388" t="s">
        <v>16298</v>
      </c>
      <c r="B1388" t="s">
        <v>5337</v>
      </c>
      <c r="C1388" s="1">
        <v>32548</v>
      </c>
      <c r="D1388" t="s">
        <v>17006</v>
      </c>
      <c r="E1388" t="s">
        <v>19328</v>
      </c>
      <c r="F1388" t="s">
        <v>10992</v>
      </c>
      <c r="G1388" t="s">
        <v>14693</v>
      </c>
      <c r="H1388" t="s">
        <v>10998</v>
      </c>
      <c r="I1388" t="s">
        <v>19329</v>
      </c>
      <c r="J1388" t="s">
        <v>5337</v>
      </c>
      <c r="K1388">
        <v>519295</v>
      </c>
      <c r="L1388" t="s">
        <v>5337</v>
      </c>
      <c r="M1388">
        <v>1960257</v>
      </c>
      <c r="N1388" t="s">
        <v>5337</v>
      </c>
      <c r="O1388" t="s">
        <v>19330</v>
      </c>
      <c r="P1388" t="s">
        <v>16298</v>
      </c>
      <c r="Q1388">
        <v>9760</v>
      </c>
      <c r="R1388" t="s">
        <v>5337</v>
      </c>
      <c r="S1388">
        <v>31558</v>
      </c>
      <c r="T1388" t="s">
        <v>5337</v>
      </c>
      <c r="V1388" t="s">
        <v>16299</v>
      </c>
      <c r="W1388">
        <v>56792</v>
      </c>
      <c r="X1388">
        <v>9760</v>
      </c>
      <c r="Y1388" t="s">
        <v>5337</v>
      </c>
      <c r="Z1388" t="s">
        <v>16300</v>
      </c>
      <c r="AA1388" t="s">
        <v>5703</v>
      </c>
      <c r="AB1388" t="s">
        <v>5703</v>
      </c>
      <c r="AC1388" t="s">
        <v>5337</v>
      </c>
      <c r="AD1388" t="s">
        <v>16300</v>
      </c>
      <c r="AF1388" t="s">
        <v>5337</v>
      </c>
      <c r="AG1388">
        <v>14088</v>
      </c>
      <c r="AH1388" t="s">
        <v>5337</v>
      </c>
      <c r="AL1388" t="str">
        <f>IF(PLAYERIDMAP2[[#This Row],[POS]]="C",MAX(AL$1:AL1387)+1,"")</f>
        <v/>
      </c>
      <c r="AM1388" t="str">
        <f>IFERROR(INDEX(PLAYERIDMAP2[PLAYERNAME],MATCH(ROW()-ROW(AM$1),CATCHERS,0)),"")</f>
        <v/>
      </c>
      <c r="AN1388" t="str">
        <f>IF(PLAYERIDMAP2[[#This Row],[POS]]="1B",MAX(AN$1:AN1387)+1,"")</f>
        <v/>
      </c>
      <c r="AO1388" t="str">
        <f>IFERROR(INDEX(PLAYERIDMAP2[PLAYERNAME],MATCH(ROW()-ROW(AO$1),FIRSTBASE,0)),"")</f>
        <v/>
      </c>
      <c r="AP1388" t="str">
        <f>IF(PLAYERIDMAP2[[#This Row],[POS]]="2B",MAX(AP$1:AP1387)+1,"")</f>
        <v/>
      </c>
      <c r="AQ1388" t="str">
        <f>IFERROR(INDEX(PLAYERIDMAP2[PLAYERNAME],MATCH(ROW()-ROW(AQ$1),SECONDBASE,0)),"")</f>
        <v/>
      </c>
      <c r="AR1388" t="str">
        <f>IF(PLAYERIDMAP2[[#This Row],[POS]]="3B",MAX(AR$1:AR1387)+1,"")</f>
        <v/>
      </c>
      <c r="AS1388" t="str">
        <f>IFERROR(INDEX(PLAYERIDMAP2[PLAYERNAME],MATCH(ROW()-ROW(AS$1),THIRDBASE,0)),"")</f>
        <v/>
      </c>
      <c r="AT1388" t="str">
        <f>IF(PLAYERIDMAP2[[#This Row],[POS]]="SS",MAX(AT$1:AT1387)+1,"")</f>
        <v/>
      </c>
      <c r="AU1388" t="str">
        <f>IFERROR(INDEX(PLAYERIDMAP2[PLAYERNAME],MATCH(ROW()-ROW(AU$1),SHORTSTOP,0)),"")</f>
        <v/>
      </c>
      <c r="AV1388">
        <f>IF(PLAYERIDMAP2[[#This Row],[POS]]="OF",MAX(AV$1:AV1387)+1,"")</f>
        <v>279</v>
      </c>
      <c r="AW1388" t="str">
        <f>IFERROR(INDEX(PLAYERIDMAP2[PLAYERNAME],MATCH(ROW()-ROW(AW$1),OUTFIELD,0)),"")</f>
        <v/>
      </c>
      <c r="AX1388">
        <f>IF(PLAYERIDMAP2[[#This Row],[POS]]&lt;&gt;"P",MAX(AX$1:AX1387)+1,"")</f>
        <v>734</v>
      </c>
      <c r="AY1388" t="str">
        <f>IFERROR(INDEX(PLAYERIDMAP2[PLAYERNAME],MATCH(ROW()-ROW(AY$1),HITTERS,0)),"")</f>
        <v/>
      </c>
      <c r="AZ1388" t="str">
        <f>IF(PLAYERIDMAP2[[#This Row],[POS]]="P",MAX(AZ$1:AZ1387)+1,"")</f>
        <v/>
      </c>
      <c r="BA1388" t="str">
        <f>IFERROR(INDEX(PLAYERIDMAP2[PLAYERNAME],MATCH(ROW()-ROW(BA$1),PITCHERS,0)),"")</f>
        <v/>
      </c>
    </row>
    <row r="1389" spans="1:53" x14ac:dyDescent="0.25">
      <c r="A1389" t="s">
        <v>15330</v>
      </c>
      <c r="B1389" t="s">
        <v>10613</v>
      </c>
      <c r="C1389" s="1">
        <v>32672</v>
      </c>
      <c r="D1389" t="s">
        <v>17152</v>
      </c>
      <c r="E1389" t="s">
        <v>17153</v>
      </c>
      <c r="F1389" t="s">
        <v>11142</v>
      </c>
      <c r="G1389" t="s">
        <v>14693</v>
      </c>
      <c r="H1389" t="s">
        <v>10988</v>
      </c>
      <c r="I1389" t="s">
        <v>17154</v>
      </c>
      <c r="J1389" t="s">
        <v>10613</v>
      </c>
      <c r="K1389">
        <v>592767</v>
      </c>
      <c r="L1389" t="s">
        <v>10613</v>
      </c>
      <c r="M1389">
        <v>1840445</v>
      </c>
      <c r="N1389" t="s">
        <v>10613</v>
      </c>
      <c r="O1389" t="s">
        <v>15331</v>
      </c>
      <c r="P1389" t="s">
        <v>15330</v>
      </c>
      <c r="Q1389">
        <v>9140</v>
      </c>
      <c r="R1389" t="s">
        <v>10613</v>
      </c>
      <c r="S1389">
        <v>31816</v>
      </c>
      <c r="T1389" t="s">
        <v>10613</v>
      </c>
      <c r="V1389" t="s">
        <v>15332</v>
      </c>
      <c r="W1389">
        <v>68688</v>
      </c>
      <c r="X1389">
        <v>9140</v>
      </c>
      <c r="Y1389" t="s">
        <v>10613</v>
      </c>
      <c r="Z1389" t="s">
        <v>15333</v>
      </c>
      <c r="AA1389" t="s">
        <v>10958</v>
      </c>
      <c r="AB1389" t="s">
        <v>10958</v>
      </c>
      <c r="AC1389" t="s">
        <v>10613</v>
      </c>
      <c r="AD1389" t="s">
        <v>15333</v>
      </c>
      <c r="AE1389">
        <v>11506</v>
      </c>
      <c r="AF1389" t="s">
        <v>10613</v>
      </c>
      <c r="AG1389">
        <v>17087</v>
      </c>
      <c r="AH1389" t="s">
        <v>10613</v>
      </c>
      <c r="AL1389" t="str">
        <f>IF(PLAYERIDMAP2[[#This Row],[POS]]="C",MAX(AL$1:AL1388)+1,"")</f>
        <v/>
      </c>
      <c r="AM1389" t="str">
        <f>IFERROR(INDEX(PLAYERIDMAP2[PLAYERNAME],MATCH(ROW()-ROW(AM$1),CATCHERS,0)),"")</f>
        <v/>
      </c>
      <c r="AN1389" t="str">
        <f>IF(PLAYERIDMAP2[[#This Row],[POS]]="1B",MAX(AN$1:AN1388)+1,"")</f>
        <v/>
      </c>
      <c r="AO1389" t="str">
        <f>IFERROR(INDEX(PLAYERIDMAP2[PLAYERNAME],MATCH(ROW()-ROW(AO$1),FIRSTBASE,0)),"")</f>
        <v/>
      </c>
      <c r="AP1389" t="str">
        <f>IF(PLAYERIDMAP2[[#This Row],[POS]]="2B",MAX(AP$1:AP1388)+1,"")</f>
        <v/>
      </c>
      <c r="AQ1389" t="str">
        <f>IFERROR(INDEX(PLAYERIDMAP2[PLAYERNAME],MATCH(ROW()-ROW(AQ$1),SECONDBASE,0)),"")</f>
        <v/>
      </c>
      <c r="AR1389" t="str">
        <f>IF(PLAYERIDMAP2[[#This Row],[POS]]="3B",MAX(AR$1:AR1388)+1,"")</f>
        <v/>
      </c>
      <c r="AS1389" t="str">
        <f>IFERROR(INDEX(PLAYERIDMAP2[PLAYERNAME],MATCH(ROW()-ROW(AS$1),THIRDBASE,0)),"")</f>
        <v/>
      </c>
      <c r="AT1389" t="str">
        <f>IF(PLAYERIDMAP2[[#This Row],[POS]]="SS",MAX(AT$1:AT1388)+1,"")</f>
        <v/>
      </c>
      <c r="AU1389" t="str">
        <f>IFERROR(INDEX(PLAYERIDMAP2[PLAYERNAME],MATCH(ROW()-ROW(AU$1),SHORTSTOP,0)),"")</f>
        <v/>
      </c>
      <c r="AV1389" t="str">
        <f>IF(PLAYERIDMAP2[[#This Row],[POS]]="OF",MAX(AV$1:AV1388)+1,"")</f>
        <v/>
      </c>
      <c r="AW1389" t="str">
        <f>IFERROR(INDEX(PLAYERIDMAP2[PLAYERNAME],MATCH(ROW()-ROW(AW$1),OUTFIELD,0)),"")</f>
        <v/>
      </c>
      <c r="AX1389" t="str">
        <f>IF(PLAYERIDMAP2[[#This Row],[POS]]&lt;&gt;"P",MAX(AX$1:AX1388)+1,"")</f>
        <v/>
      </c>
      <c r="AY1389" t="str">
        <f>IFERROR(INDEX(PLAYERIDMAP2[PLAYERNAME],MATCH(ROW()-ROW(AY$1),HITTERS,0)),"")</f>
        <v/>
      </c>
      <c r="AZ1389">
        <f>IF(PLAYERIDMAP2[[#This Row],[POS]]="P",MAX(AZ$1:AZ1388)+1,"")</f>
        <v>654</v>
      </c>
      <c r="BA1389" t="str">
        <f>IFERROR(INDEX(PLAYERIDMAP2[PLAYERNAME],MATCH(ROW()-ROW(BA$1),PITCHERS,0)),"")</f>
        <v/>
      </c>
    </row>
    <row r="1390" spans="1:53" x14ac:dyDescent="0.25">
      <c r="A1390" t="s">
        <v>15334</v>
      </c>
      <c r="B1390" t="s">
        <v>15335</v>
      </c>
      <c r="C1390" s="1">
        <v>29889</v>
      </c>
      <c r="D1390" t="s">
        <v>17979</v>
      </c>
      <c r="E1390" t="s">
        <v>19829</v>
      </c>
      <c r="F1390" t="s">
        <v>11016</v>
      </c>
      <c r="G1390" t="s">
        <v>11016</v>
      </c>
      <c r="H1390" t="s">
        <v>10988</v>
      </c>
      <c r="I1390" t="s">
        <v>19830</v>
      </c>
      <c r="K1390">
        <v>430636</v>
      </c>
      <c r="M1390">
        <v>448969</v>
      </c>
      <c r="N1390" t="s">
        <v>15335</v>
      </c>
      <c r="O1390" t="s">
        <v>16301</v>
      </c>
      <c r="P1390" t="s">
        <v>15334</v>
      </c>
      <c r="V1390" t="s">
        <v>16302</v>
      </c>
      <c r="W1390">
        <v>45377</v>
      </c>
      <c r="AA1390" t="s">
        <v>5703</v>
      </c>
      <c r="AB1390" t="s">
        <v>5703</v>
      </c>
      <c r="AD1390" t="s">
        <v>16751</v>
      </c>
      <c r="AL1390" t="str">
        <f>IF(PLAYERIDMAP2[[#This Row],[POS]]="C",MAX(AL$1:AL1389)+1,"")</f>
        <v/>
      </c>
      <c r="AM1390" t="str">
        <f>IFERROR(INDEX(PLAYERIDMAP2[PLAYERNAME],MATCH(ROW()-ROW(AM$1),CATCHERS,0)),"")</f>
        <v/>
      </c>
      <c r="AN1390" t="str">
        <f>IF(PLAYERIDMAP2[[#This Row],[POS]]="1B",MAX(AN$1:AN1389)+1,"")</f>
        <v/>
      </c>
      <c r="AO1390" t="str">
        <f>IFERROR(INDEX(PLAYERIDMAP2[PLAYERNAME],MATCH(ROW()-ROW(AO$1),FIRSTBASE,0)),"")</f>
        <v/>
      </c>
      <c r="AP1390" t="str">
        <f>IF(PLAYERIDMAP2[[#This Row],[POS]]="2B",MAX(AP$1:AP1389)+1,"")</f>
        <v/>
      </c>
      <c r="AQ1390" t="str">
        <f>IFERROR(INDEX(PLAYERIDMAP2[PLAYERNAME],MATCH(ROW()-ROW(AQ$1),SECONDBASE,0)),"")</f>
        <v/>
      </c>
      <c r="AR1390" t="str">
        <f>IF(PLAYERIDMAP2[[#This Row],[POS]]="3B",MAX(AR$1:AR1389)+1,"")</f>
        <v/>
      </c>
      <c r="AS1390" t="str">
        <f>IFERROR(INDEX(PLAYERIDMAP2[PLAYERNAME],MATCH(ROW()-ROW(AS$1),THIRDBASE,0)),"")</f>
        <v/>
      </c>
      <c r="AT1390" t="str">
        <f>IF(PLAYERIDMAP2[[#This Row],[POS]]="SS",MAX(AT$1:AT1389)+1,"")</f>
        <v/>
      </c>
      <c r="AU1390" t="str">
        <f>IFERROR(INDEX(PLAYERIDMAP2[PLAYERNAME],MATCH(ROW()-ROW(AU$1),SHORTSTOP,0)),"")</f>
        <v/>
      </c>
      <c r="AV1390" t="str">
        <f>IF(PLAYERIDMAP2[[#This Row],[POS]]="OF",MAX(AV$1:AV1389)+1,"")</f>
        <v/>
      </c>
      <c r="AW1390" t="str">
        <f>IFERROR(INDEX(PLAYERIDMAP2[PLAYERNAME],MATCH(ROW()-ROW(AW$1),OUTFIELD,0)),"")</f>
        <v/>
      </c>
      <c r="AX1390" t="str">
        <f>IF(PLAYERIDMAP2[[#This Row],[POS]]&lt;&gt;"P",MAX(AX$1:AX1389)+1,"")</f>
        <v/>
      </c>
      <c r="AY1390" t="str">
        <f>IFERROR(INDEX(PLAYERIDMAP2[PLAYERNAME],MATCH(ROW()-ROW(AY$1),HITTERS,0)),"")</f>
        <v/>
      </c>
      <c r="AZ1390">
        <f>IF(PLAYERIDMAP2[[#This Row],[POS]]="P",MAX(AZ$1:AZ1389)+1,"")</f>
        <v>655</v>
      </c>
      <c r="BA1390" t="str">
        <f>IFERROR(INDEX(PLAYERIDMAP2[PLAYERNAME],MATCH(ROW()-ROW(BA$1),PITCHERS,0)),"")</f>
        <v/>
      </c>
    </row>
    <row r="1391" spans="1:53" x14ac:dyDescent="0.25">
      <c r="A1391" t="s">
        <v>15336</v>
      </c>
      <c r="B1391" t="s">
        <v>5557</v>
      </c>
      <c r="C1391" s="1">
        <v>32175</v>
      </c>
      <c r="D1391" t="s">
        <v>17840</v>
      </c>
      <c r="E1391" t="s">
        <v>20259</v>
      </c>
      <c r="F1391" t="s">
        <v>11191</v>
      </c>
      <c r="G1391" t="s">
        <v>14693</v>
      </c>
      <c r="H1391" t="s">
        <v>10998</v>
      </c>
      <c r="I1391" t="s">
        <v>20260</v>
      </c>
      <c r="J1391" t="s">
        <v>5557</v>
      </c>
      <c r="K1391">
        <v>501983</v>
      </c>
      <c r="L1391" t="s">
        <v>5557</v>
      </c>
      <c r="M1391">
        <v>1232132</v>
      </c>
      <c r="N1391" t="s">
        <v>5557</v>
      </c>
      <c r="O1391" t="s">
        <v>15337</v>
      </c>
      <c r="P1391" t="s">
        <v>15336</v>
      </c>
      <c r="Q1391">
        <v>8304</v>
      </c>
      <c r="R1391" t="s">
        <v>5557</v>
      </c>
      <c r="S1391">
        <v>29189</v>
      </c>
      <c r="T1391" t="s">
        <v>5557</v>
      </c>
      <c r="U1391" t="s">
        <v>5557</v>
      </c>
      <c r="V1391" t="s">
        <v>15338</v>
      </c>
      <c r="W1391">
        <v>50073</v>
      </c>
      <c r="X1391">
        <v>8304</v>
      </c>
      <c r="Y1391" t="s">
        <v>5557</v>
      </c>
      <c r="Z1391" t="s">
        <v>15339</v>
      </c>
      <c r="AA1391" t="s">
        <v>10958</v>
      </c>
      <c r="AB1391" t="s">
        <v>10958</v>
      </c>
      <c r="AC1391" t="s">
        <v>5557</v>
      </c>
      <c r="AD1391" t="s">
        <v>15339</v>
      </c>
      <c r="AE1391">
        <v>9286</v>
      </c>
      <c r="AF1391" t="s">
        <v>5557</v>
      </c>
      <c r="AG1391">
        <v>5565</v>
      </c>
      <c r="AH1391" t="s">
        <v>5557</v>
      </c>
      <c r="AL1391" t="str">
        <f>IF(PLAYERIDMAP2[[#This Row],[POS]]="C",MAX(AL$1:AL1390)+1,"")</f>
        <v/>
      </c>
      <c r="AM1391" t="str">
        <f>IFERROR(INDEX(PLAYERIDMAP2[PLAYERNAME],MATCH(ROW()-ROW(AM$1),CATCHERS,0)),"")</f>
        <v/>
      </c>
      <c r="AN1391" t="str">
        <f>IF(PLAYERIDMAP2[[#This Row],[POS]]="1B",MAX(AN$1:AN1390)+1,"")</f>
        <v/>
      </c>
      <c r="AO1391" t="str">
        <f>IFERROR(INDEX(PLAYERIDMAP2[PLAYERNAME],MATCH(ROW()-ROW(AO$1),FIRSTBASE,0)),"")</f>
        <v/>
      </c>
      <c r="AP1391" t="str">
        <f>IF(PLAYERIDMAP2[[#This Row],[POS]]="2B",MAX(AP$1:AP1390)+1,"")</f>
        <v/>
      </c>
      <c r="AQ1391" t="str">
        <f>IFERROR(INDEX(PLAYERIDMAP2[PLAYERNAME],MATCH(ROW()-ROW(AQ$1),SECONDBASE,0)),"")</f>
        <v/>
      </c>
      <c r="AR1391" t="str">
        <f>IF(PLAYERIDMAP2[[#This Row],[POS]]="3B",MAX(AR$1:AR1390)+1,"")</f>
        <v/>
      </c>
      <c r="AS1391" t="str">
        <f>IFERROR(INDEX(PLAYERIDMAP2[PLAYERNAME],MATCH(ROW()-ROW(AS$1),THIRDBASE,0)),"")</f>
        <v/>
      </c>
      <c r="AT1391" t="str">
        <f>IF(PLAYERIDMAP2[[#This Row],[POS]]="SS",MAX(AT$1:AT1390)+1,"")</f>
        <v/>
      </c>
      <c r="AU1391" t="str">
        <f>IFERROR(INDEX(PLAYERIDMAP2[PLAYERNAME],MATCH(ROW()-ROW(AU$1),SHORTSTOP,0)),"")</f>
        <v/>
      </c>
      <c r="AV1391">
        <f>IF(PLAYERIDMAP2[[#This Row],[POS]]="OF",MAX(AV$1:AV1390)+1,"")</f>
        <v>280</v>
      </c>
      <c r="AW1391" t="str">
        <f>IFERROR(INDEX(PLAYERIDMAP2[PLAYERNAME],MATCH(ROW()-ROW(AW$1),OUTFIELD,0)),"")</f>
        <v/>
      </c>
      <c r="AX1391">
        <f>IF(PLAYERIDMAP2[[#This Row],[POS]]&lt;&gt;"P",MAX(AX$1:AX1390)+1,"")</f>
        <v>735</v>
      </c>
      <c r="AY1391" t="str">
        <f>IFERROR(INDEX(PLAYERIDMAP2[PLAYERNAME],MATCH(ROW()-ROW(AY$1),HITTERS,0)),"")</f>
        <v/>
      </c>
      <c r="AZ1391" t="str">
        <f>IF(PLAYERIDMAP2[[#This Row],[POS]]="P",MAX(AZ$1:AZ1390)+1,"")</f>
        <v/>
      </c>
      <c r="BA1391" t="str">
        <f>IFERROR(INDEX(PLAYERIDMAP2[PLAYERNAME],MATCH(ROW()-ROW(BA$1),PITCHERS,0)),"")</f>
        <v/>
      </c>
    </row>
    <row r="1392" spans="1:53" x14ac:dyDescent="0.25">
      <c r="A1392" t="s">
        <v>15340</v>
      </c>
      <c r="B1392" t="s">
        <v>5147</v>
      </c>
      <c r="C1392" s="1">
        <v>31739</v>
      </c>
      <c r="D1392" t="s">
        <v>16854</v>
      </c>
      <c r="E1392" t="s">
        <v>17518</v>
      </c>
      <c r="F1392" t="s">
        <v>11126</v>
      </c>
      <c r="G1392" t="s">
        <v>14693</v>
      </c>
      <c r="H1392" t="s">
        <v>11003</v>
      </c>
      <c r="I1392" t="s">
        <v>17519</v>
      </c>
      <c r="J1392" t="s">
        <v>5147</v>
      </c>
      <c r="K1392">
        <v>474319</v>
      </c>
      <c r="L1392" t="s">
        <v>5147</v>
      </c>
      <c r="M1392">
        <v>1661347</v>
      </c>
      <c r="N1392" t="s">
        <v>5147</v>
      </c>
      <c r="O1392" t="s">
        <v>15341</v>
      </c>
      <c r="P1392" t="s">
        <v>15340</v>
      </c>
      <c r="Q1392">
        <v>8624</v>
      </c>
      <c r="R1392" t="s">
        <v>5147</v>
      </c>
      <c r="S1392">
        <v>30124</v>
      </c>
      <c r="T1392" t="s">
        <v>5147</v>
      </c>
      <c r="V1392" t="s">
        <v>15342</v>
      </c>
      <c r="W1392">
        <v>48762</v>
      </c>
      <c r="X1392">
        <v>8624</v>
      </c>
      <c r="Y1392" t="s">
        <v>5147</v>
      </c>
      <c r="Z1392" t="s">
        <v>16752</v>
      </c>
      <c r="AA1392" t="s">
        <v>5703</v>
      </c>
      <c r="AB1392" t="s">
        <v>5703</v>
      </c>
      <c r="AD1392" t="s">
        <v>16752</v>
      </c>
      <c r="AL1392" t="str">
        <f>IF(PLAYERIDMAP2[[#This Row],[POS]]="C",MAX(AL$1:AL1391)+1,"")</f>
        <v/>
      </c>
      <c r="AM1392" t="str">
        <f>IFERROR(INDEX(PLAYERIDMAP2[PLAYERNAME],MATCH(ROW()-ROW(AM$1),CATCHERS,0)),"")</f>
        <v/>
      </c>
      <c r="AN1392">
        <f>IF(PLAYERIDMAP2[[#This Row],[POS]]="1B",MAX(AN$1:AN1391)+1,"")</f>
        <v>79</v>
      </c>
      <c r="AO1392" t="str">
        <f>IFERROR(INDEX(PLAYERIDMAP2[PLAYERNAME],MATCH(ROW()-ROW(AO$1),FIRSTBASE,0)),"")</f>
        <v/>
      </c>
      <c r="AP1392" t="str">
        <f>IF(PLAYERIDMAP2[[#This Row],[POS]]="2B",MAX(AP$1:AP1391)+1,"")</f>
        <v/>
      </c>
      <c r="AQ1392" t="str">
        <f>IFERROR(INDEX(PLAYERIDMAP2[PLAYERNAME],MATCH(ROW()-ROW(AQ$1),SECONDBASE,0)),"")</f>
        <v/>
      </c>
      <c r="AR1392" t="str">
        <f>IF(PLAYERIDMAP2[[#This Row],[POS]]="3B",MAX(AR$1:AR1391)+1,"")</f>
        <v/>
      </c>
      <c r="AS1392" t="str">
        <f>IFERROR(INDEX(PLAYERIDMAP2[PLAYERNAME],MATCH(ROW()-ROW(AS$1),THIRDBASE,0)),"")</f>
        <v/>
      </c>
      <c r="AT1392" t="str">
        <f>IF(PLAYERIDMAP2[[#This Row],[POS]]="SS",MAX(AT$1:AT1391)+1,"")</f>
        <v/>
      </c>
      <c r="AU1392" t="str">
        <f>IFERROR(INDEX(PLAYERIDMAP2[PLAYERNAME],MATCH(ROW()-ROW(AU$1),SHORTSTOP,0)),"")</f>
        <v/>
      </c>
      <c r="AV1392" t="str">
        <f>IF(PLAYERIDMAP2[[#This Row],[POS]]="OF",MAX(AV$1:AV1391)+1,"")</f>
        <v/>
      </c>
      <c r="AW1392" t="str">
        <f>IFERROR(INDEX(PLAYERIDMAP2[PLAYERNAME],MATCH(ROW()-ROW(AW$1),OUTFIELD,0)),"")</f>
        <v/>
      </c>
      <c r="AX1392">
        <f>IF(PLAYERIDMAP2[[#This Row],[POS]]&lt;&gt;"P",MAX(AX$1:AX1391)+1,"")</f>
        <v>736</v>
      </c>
      <c r="AY1392" t="str">
        <f>IFERROR(INDEX(PLAYERIDMAP2[PLAYERNAME],MATCH(ROW()-ROW(AY$1),HITTERS,0)),"")</f>
        <v/>
      </c>
      <c r="AZ1392" t="str">
        <f>IF(PLAYERIDMAP2[[#This Row],[POS]]="P",MAX(AZ$1:AZ1391)+1,"")</f>
        <v/>
      </c>
      <c r="BA1392" t="str">
        <f>IFERROR(INDEX(PLAYERIDMAP2[PLAYERNAME],MATCH(ROW()-ROW(BA$1),PITCHERS,0)),"")</f>
        <v/>
      </c>
    </row>
    <row r="1393" spans="1:53" x14ac:dyDescent="0.25">
      <c r="A1393" t="s">
        <v>15343</v>
      </c>
      <c r="B1393" t="s">
        <v>4883</v>
      </c>
      <c r="C1393" s="1">
        <v>29629</v>
      </c>
      <c r="D1393" t="s">
        <v>16985</v>
      </c>
      <c r="E1393" t="s">
        <v>17518</v>
      </c>
      <c r="F1393" t="s">
        <v>11077</v>
      </c>
      <c r="G1393" t="s">
        <v>14693</v>
      </c>
      <c r="H1393" t="s">
        <v>11110</v>
      </c>
      <c r="I1393" t="s">
        <v>18456</v>
      </c>
      <c r="J1393" t="s">
        <v>4883</v>
      </c>
      <c r="K1393">
        <v>430965</v>
      </c>
      <c r="L1393" t="s">
        <v>4883</v>
      </c>
      <c r="M1393">
        <v>392209</v>
      </c>
      <c r="N1393" t="s">
        <v>4883</v>
      </c>
      <c r="O1393" t="s">
        <v>15344</v>
      </c>
      <c r="P1393" t="s">
        <v>15343</v>
      </c>
      <c r="Q1393">
        <v>7409</v>
      </c>
      <c r="R1393" t="s">
        <v>4883</v>
      </c>
      <c r="S1393">
        <v>6070</v>
      </c>
      <c r="T1393" t="s">
        <v>4883</v>
      </c>
      <c r="V1393" t="s">
        <v>15345</v>
      </c>
      <c r="W1393">
        <v>43032</v>
      </c>
      <c r="X1393">
        <v>7409</v>
      </c>
      <c r="Y1393" t="s">
        <v>4883</v>
      </c>
      <c r="Z1393" t="s">
        <v>16753</v>
      </c>
      <c r="AA1393" t="s">
        <v>5703</v>
      </c>
      <c r="AB1393" t="s">
        <v>5703</v>
      </c>
      <c r="AD1393" t="s">
        <v>16753</v>
      </c>
      <c r="AL1393">
        <f>IF(PLAYERIDMAP2[[#This Row],[POS]]="C",MAX(AL$1:AL1392)+1,"")</f>
        <v>104</v>
      </c>
      <c r="AM1393" t="str">
        <f>IFERROR(INDEX(PLAYERIDMAP2[PLAYERNAME],MATCH(ROW()-ROW(AM$1),CATCHERS,0)),"")</f>
        <v/>
      </c>
      <c r="AN1393" t="str">
        <f>IF(PLAYERIDMAP2[[#This Row],[POS]]="1B",MAX(AN$1:AN1392)+1,"")</f>
        <v/>
      </c>
      <c r="AO1393" t="str">
        <f>IFERROR(INDEX(PLAYERIDMAP2[PLAYERNAME],MATCH(ROW()-ROW(AO$1),FIRSTBASE,0)),"")</f>
        <v/>
      </c>
      <c r="AP1393" t="str">
        <f>IF(PLAYERIDMAP2[[#This Row],[POS]]="2B",MAX(AP$1:AP1392)+1,"")</f>
        <v/>
      </c>
      <c r="AQ1393" t="str">
        <f>IFERROR(INDEX(PLAYERIDMAP2[PLAYERNAME],MATCH(ROW()-ROW(AQ$1),SECONDBASE,0)),"")</f>
        <v/>
      </c>
      <c r="AR1393" t="str">
        <f>IF(PLAYERIDMAP2[[#This Row],[POS]]="3B",MAX(AR$1:AR1392)+1,"")</f>
        <v/>
      </c>
      <c r="AS1393" t="str">
        <f>IFERROR(INDEX(PLAYERIDMAP2[PLAYERNAME],MATCH(ROW()-ROW(AS$1),THIRDBASE,0)),"")</f>
        <v/>
      </c>
      <c r="AT1393" t="str">
        <f>IF(PLAYERIDMAP2[[#This Row],[POS]]="SS",MAX(AT$1:AT1392)+1,"")</f>
        <v/>
      </c>
      <c r="AU1393" t="str">
        <f>IFERROR(INDEX(PLAYERIDMAP2[PLAYERNAME],MATCH(ROW()-ROW(AU$1),SHORTSTOP,0)),"")</f>
        <v/>
      </c>
      <c r="AV1393" t="str">
        <f>IF(PLAYERIDMAP2[[#This Row],[POS]]="OF",MAX(AV$1:AV1392)+1,"")</f>
        <v/>
      </c>
      <c r="AW1393" t="str">
        <f>IFERROR(INDEX(PLAYERIDMAP2[PLAYERNAME],MATCH(ROW()-ROW(AW$1),OUTFIELD,0)),"")</f>
        <v/>
      </c>
      <c r="AX1393">
        <f>IF(PLAYERIDMAP2[[#This Row],[POS]]&lt;&gt;"P",MAX(AX$1:AX1392)+1,"")</f>
        <v>737</v>
      </c>
      <c r="AY1393" t="str">
        <f>IFERROR(INDEX(PLAYERIDMAP2[PLAYERNAME],MATCH(ROW()-ROW(AY$1),HITTERS,0)),"")</f>
        <v/>
      </c>
      <c r="AZ1393" t="str">
        <f>IF(PLAYERIDMAP2[[#This Row],[POS]]="P",MAX(AZ$1:AZ1392)+1,"")</f>
        <v/>
      </c>
      <c r="BA1393" t="str">
        <f>IFERROR(INDEX(PLAYERIDMAP2[PLAYERNAME],MATCH(ROW()-ROW(BA$1),PITCHERS,0)),"")</f>
        <v/>
      </c>
    </row>
    <row r="1394" spans="1:53" x14ac:dyDescent="0.25">
      <c r="A1394" t="s">
        <v>15346</v>
      </c>
      <c r="B1394" t="s">
        <v>5023</v>
      </c>
      <c r="C1394" s="1">
        <v>31554</v>
      </c>
      <c r="D1394" t="s">
        <v>18103</v>
      </c>
      <c r="E1394" t="s">
        <v>18104</v>
      </c>
      <c r="F1394" t="s">
        <v>10992</v>
      </c>
      <c r="G1394" t="s">
        <v>14693</v>
      </c>
      <c r="H1394" t="s">
        <v>5706</v>
      </c>
      <c r="I1394" t="s">
        <v>18105</v>
      </c>
      <c r="J1394" t="s">
        <v>5023</v>
      </c>
      <c r="K1394">
        <v>519299</v>
      </c>
      <c r="L1394" t="s">
        <v>5023</v>
      </c>
      <c r="M1394">
        <v>1600755</v>
      </c>
      <c r="N1394" t="s">
        <v>5023</v>
      </c>
      <c r="O1394" t="s">
        <v>15347</v>
      </c>
      <c r="P1394" t="s">
        <v>15346</v>
      </c>
      <c r="Q1394">
        <v>8828</v>
      </c>
      <c r="R1394" t="s">
        <v>5023</v>
      </c>
      <c r="S1394">
        <v>29732</v>
      </c>
      <c r="T1394" t="s">
        <v>5023</v>
      </c>
      <c r="U1394" t="s">
        <v>5023</v>
      </c>
      <c r="V1394" t="s">
        <v>15348</v>
      </c>
      <c r="W1394">
        <v>57552</v>
      </c>
      <c r="X1394">
        <v>8828</v>
      </c>
      <c r="Y1394" t="s">
        <v>5023</v>
      </c>
      <c r="Z1394" t="s">
        <v>15349</v>
      </c>
      <c r="AA1394" t="s">
        <v>10958</v>
      </c>
      <c r="AB1394" t="s">
        <v>5703</v>
      </c>
      <c r="AC1394" t="s">
        <v>5023</v>
      </c>
      <c r="AD1394" t="s">
        <v>15349</v>
      </c>
      <c r="AE1394">
        <v>9904</v>
      </c>
      <c r="AF1394" t="s">
        <v>5023</v>
      </c>
      <c r="AG1394">
        <v>12593</v>
      </c>
      <c r="AH1394" t="s">
        <v>5023</v>
      </c>
      <c r="AL1394" t="str">
        <f>IF(PLAYERIDMAP2[[#This Row],[POS]]="C",MAX(AL$1:AL1393)+1,"")</f>
        <v/>
      </c>
      <c r="AM1394" t="str">
        <f>IFERROR(INDEX(PLAYERIDMAP2[PLAYERNAME],MATCH(ROW()-ROW(AM$1),CATCHERS,0)),"")</f>
        <v/>
      </c>
      <c r="AN1394" t="str">
        <f>IF(PLAYERIDMAP2[[#This Row],[POS]]="1B",MAX(AN$1:AN1393)+1,"")</f>
        <v/>
      </c>
      <c r="AO1394" t="str">
        <f>IFERROR(INDEX(PLAYERIDMAP2[PLAYERNAME],MATCH(ROW()-ROW(AO$1),FIRSTBASE,0)),"")</f>
        <v/>
      </c>
      <c r="AP1394">
        <f>IF(PLAYERIDMAP2[[#This Row],[POS]]="2B",MAX(AP$1:AP1393)+1,"")</f>
        <v>100</v>
      </c>
      <c r="AQ1394" t="str">
        <f>IFERROR(INDEX(PLAYERIDMAP2[PLAYERNAME],MATCH(ROW()-ROW(AQ$1),SECONDBASE,0)),"")</f>
        <v/>
      </c>
      <c r="AR1394" t="str">
        <f>IF(PLAYERIDMAP2[[#This Row],[POS]]="3B",MAX(AR$1:AR1393)+1,"")</f>
        <v/>
      </c>
      <c r="AS1394" t="str">
        <f>IFERROR(INDEX(PLAYERIDMAP2[PLAYERNAME],MATCH(ROW()-ROW(AS$1),THIRDBASE,0)),"")</f>
        <v/>
      </c>
      <c r="AT1394" t="str">
        <f>IF(PLAYERIDMAP2[[#This Row],[POS]]="SS",MAX(AT$1:AT1393)+1,"")</f>
        <v/>
      </c>
      <c r="AU1394" t="str">
        <f>IFERROR(INDEX(PLAYERIDMAP2[PLAYERNAME],MATCH(ROW()-ROW(AU$1),SHORTSTOP,0)),"")</f>
        <v/>
      </c>
      <c r="AV1394" t="str">
        <f>IF(PLAYERIDMAP2[[#This Row],[POS]]="OF",MAX(AV$1:AV1393)+1,"")</f>
        <v/>
      </c>
      <c r="AW1394" t="str">
        <f>IFERROR(INDEX(PLAYERIDMAP2[PLAYERNAME],MATCH(ROW()-ROW(AW$1),OUTFIELD,0)),"")</f>
        <v/>
      </c>
      <c r="AX1394">
        <f>IF(PLAYERIDMAP2[[#This Row],[POS]]&lt;&gt;"P",MAX(AX$1:AX1393)+1,"")</f>
        <v>738</v>
      </c>
      <c r="AY1394" t="str">
        <f>IFERROR(INDEX(PLAYERIDMAP2[PLAYERNAME],MATCH(ROW()-ROW(AY$1),HITTERS,0)),"")</f>
        <v/>
      </c>
      <c r="AZ1394" t="str">
        <f>IF(PLAYERIDMAP2[[#This Row],[POS]]="P",MAX(AZ$1:AZ1393)+1,"")</f>
        <v/>
      </c>
      <c r="BA1394" t="str">
        <f>IFERROR(INDEX(PLAYERIDMAP2[PLAYERNAME],MATCH(ROW()-ROW(BA$1),PITCHERS,0)),"")</f>
        <v/>
      </c>
    </row>
    <row r="1395" spans="1:53" x14ac:dyDescent="0.25">
      <c r="A1395" t="s">
        <v>15350</v>
      </c>
      <c r="B1395" t="s">
        <v>4826</v>
      </c>
      <c r="C1395" s="1">
        <v>32128</v>
      </c>
      <c r="D1395" t="s">
        <v>19814</v>
      </c>
      <c r="E1395" t="s">
        <v>19815</v>
      </c>
      <c r="F1395" t="s">
        <v>11082</v>
      </c>
      <c r="G1395" t="s">
        <v>16838</v>
      </c>
      <c r="H1395" t="s">
        <v>5706</v>
      </c>
      <c r="I1395" t="s">
        <v>19816</v>
      </c>
      <c r="J1395" t="s">
        <v>4826</v>
      </c>
      <c r="K1395">
        <v>456781</v>
      </c>
      <c r="L1395" t="s">
        <v>4826</v>
      </c>
      <c r="M1395">
        <v>1666544</v>
      </c>
      <c r="N1395" t="s">
        <v>4826</v>
      </c>
      <c r="O1395" t="s">
        <v>15351</v>
      </c>
      <c r="P1395" t="s">
        <v>15350</v>
      </c>
      <c r="Q1395">
        <v>9190</v>
      </c>
      <c r="R1395" t="s">
        <v>4826</v>
      </c>
      <c r="S1395">
        <v>29703</v>
      </c>
      <c r="T1395" t="s">
        <v>4826</v>
      </c>
      <c r="U1395" t="s">
        <v>4826</v>
      </c>
      <c r="V1395" t="s">
        <v>15352</v>
      </c>
      <c r="W1395">
        <v>48772</v>
      </c>
      <c r="X1395">
        <v>9190</v>
      </c>
      <c r="Y1395" t="s">
        <v>4826</v>
      </c>
      <c r="Z1395" t="s">
        <v>15353</v>
      </c>
      <c r="AA1395" t="s">
        <v>5703</v>
      </c>
      <c r="AB1395" t="s">
        <v>5703</v>
      </c>
      <c r="AC1395" t="s">
        <v>4826</v>
      </c>
      <c r="AD1395" t="s">
        <v>15353</v>
      </c>
      <c r="AE1395">
        <v>11367</v>
      </c>
      <c r="AF1395" t="s">
        <v>4826</v>
      </c>
      <c r="AG1395">
        <v>13412</v>
      </c>
      <c r="AH1395" t="s">
        <v>4826</v>
      </c>
      <c r="AL1395" t="str">
        <f>IF(PLAYERIDMAP2[[#This Row],[POS]]="C",MAX(AL$1:AL1394)+1,"")</f>
        <v/>
      </c>
      <c r="AM1395" t="str">
        <f>IFERROR(INDEX(PLAYERIDMAP2[PLAYERNAME],MATCH(ROW()-ROW(AM$1),CATCHERS,0)),"")</f>
        <v/>
      </c>
      <c r="AN1395" t="str">
        <f>IF(PLAYERIDMAP2[[#This Row],[POS]]="1B",MAX(AN$1:AN1394)+1,"")</f>
        <v/>
      </c>
      <c r="AO1395" t="str">
        <f>IFERROR(INDEX(PLAYERIDMAP2[PLAYERNAME],MATCH(ROW()-ROW(AO$1),FIRSTBASE,0)),"")</f>
        <v/>
      </c>
      <c r="AP1395">
        <f>IF(PLAYERIDMAP2[[#This Row],[POS]]="2B",MAX(AP$1:AP1394)+1,"")</f>
        <v>101</v>
      </c>
      <c r="AQ1395" t="str">
        <f>IFERROR(INDEX(PLAYERIDMAP2[PLAYERNAME],MATCH(ROW()-ROW(AQ$1),SECONDBASE,0)),"")</f>
        <v/>
      </c>
      <c r="AR1395" t="str">
        <f>IF(PLAYERIDMAP2[[#This Row],[POS]]="3B",MAX(AR$1:AR1394)+1,"")</f>
        <v/>
      </c>
      <c r="AS1395" t="str">
        <f>IFERROR(INDEX(PLAYERIDMAP2[PLAYERNAME],MATCH(ROW()-ROW(AS$1),THIRDBASE,0)),"")</f>
        <v/>
      </c>
      <c r="AT1395" t="str">
        <f>IF(PLAYERIDMAP2[[#This Row],[POS]]="SS",MAX(AT$1:AT1394)+1,"")</f>
        <v/>
      </c>
      <c r="AU1395" t="str">
        <f>IFERROR(INDEX(PLAYERIDMAP2[PLAYERNAME],MATCH(ROW()-ROW(AU$1),SHORTSTOP,0)),"")</f>
        <v/>
      </c>
      <c r="AV1395" t="str">
        <f>IF(PLAYERIDMAP2[[#This Row],[POS]]="OF",MAX(AV$1:AV1394)+1,"")</f>
        <v/>
      </c>
      <c r="AW1395" t="str">
        <f>IFERROR(INDEX(PLAYERIDMAP2[PLAYERNAME],MATCH(ROW()-ROW(AW$1),OUTFIELD,0)),"")</f>
        <v/>
      </c>
      <c r="AX1395">
        <f>IF(PLAYERIDMAP2[[#This Row],[POS]]&lt;&gt;"P",MAX(AX$1:AX1394)+1,"")</f>
        <v>739</v>
      </c>
      <c r="AY1395" t="str">
        <f>IFERROR(INDEX(PLAYERIDMAP2[PLAYERNAME],MATCH(ROW()-ROW(AY$1),HITTERS,0)),"")</f>
        <v/>
      </c>
      <c r="AZ1395" t="str">
        <f>IF(PLAYERIDMAP2[[#This Row],[POS]]="P",MAX(AZ$1:AZ1394)+1,"")</f>
        <v/>
      </c>
      <c r="BA1395" t="str">
        <f>IFERROR(INDEX(PLAYERIDMAP2[PLAYERNAME],MATCH(ROW()-ROW(BA$1),PITCHERS,0)),"")</f>
        <v/>
      </c>
    </row>
    <row r="1396" spans="1:53" x14ac:dyDescent="0.25">
      <c r="A1396" t="s">
        <v>15354</v>
      </c>
      <c r="B1396" t="s">
        <v>5271</v>
      </c>
      <c r="C1396" s="1">
        <v>31965</v>
      </c>
      <c r="D1396" t="s">
        <v>17778</v>
      </c>
      <c r="E1396" t="s">
        <v>17779</v>
      </c>
      <c r="F1396" t="s">
        <v>11062</v>
      </c>
      <c r="G1396" t="s">
        <v>16838</v>
      </c>
      <c r="H1396" t="s">
        <v>5706</v>
      </c>
      <c r="I1396" t="s">
        <v>17780</v>
      </c>
      <c r="J1396" t="s">
        <v>5271</v>
      </c>
      <c r="K1396">
        <v>500208</v>
      </c>
      <c r="L1396" t="s">
        <v>5271</v>
      </c>
      <c r="M1396">
        <v>1741691</v>
      </c>
      <c r="N1396" t="s">
        <v>5271</v>
      </c>
      <c r="O1396" t="s">
        <v>17781</v>
      </c>
      <c r="P1396" t="s">
        <v>15354</v>
      </c>
      <c r="Q1396">
        <v>9657</v>
      </c>
      <c r="R1396" t="s">
        <v>5271</v>
      </c>
      <c r="S1396">
        <v>30898</v>
      </c>
      <c r="T1396" t="s">
        <v>5271</v>
      </c>
      <c r="V1396" t="s">
        <v>16303</v>
      </c>
      <c r="W1396">
        <v>51557</v>
      </c>
      <c r="X1396">
        <v>9657</v>
      </c>
      <c r="Y1396" t="s">
        <v>5271</v>
      </c>
      <c r="Z1396" t="s">
        <v>15355</v>
      </c>
      <c r="AA1396" t="s">
        <v>11011</v>
      </c>
      <c r="AB1396" t="s">
        <v>5703</v>
      </c>
      <c r="AC1396" t="s">
        <v>5271</v>
      </c>
      <c r="AD1396" t="s">
        <v>15355</v>
      </c>
      <c r="AE1396">
        <v>12284</v>
      </c>
      <c r="AF1396" t="s">
        <v>5271</v>
      </c>
      <c r="AG1396">
        <v>13710</v>
      </c>
      <c r="AH1396" t="s">
        <v>5271</v>
      </c>
      <c r="AL1396" t="str">
        <f>IF(PLAYERIDMAP2[[#This Row],[POS]]="C",MAX(AL$1:AL1395)+1,"")</f>
        <v/>
      </c>
      <c r="AM1396" t="str">
        <f>IFERROR(INDEX(PLAYERIDMAP2[PLAYERNAME],MATCH(ROW()-ROW(AM$1),CATCHERS,0)),"")</f>
        <v/>
      </c>
      <c r="AN1396" t="str">
        <f>IF(PLAYERIDMAP2[[#This Row],[POS]]="1B",MAX(AN$1:AN1395)+1,"")</f>
        <v/>
      </c>
      <c r="AO1396" t="str">
        <f>IFERROR(INDEX(PLAYERIDMAP2[PLAYERNAME],MATCH(ROW()-ROW(AO$1),FIRSTBASE,0)),"")</f>
        <v/>
      </c>
      <c r="AP1396">
        <f>IF(PLAYERIDMAP2[[#This Row],[POS]]="2B",MAX(AP$1:AP1395)+1,"")</f>
        <v>102</v>
      </c>
      <c r="AQ1396" t="str">
        <f>IFERROR(INDEX(PLAYERIDMAP2[PLAYERNAME],MATCH(ROW()-ROW(AQ$1),SECONDBASE,0)),"")</f>
        <v/>
      </c>
      <c r="AR1396" t="str">
        <f>IF(PLAYERIDMAP2[[#This Row],[POS]]="3B",MAX(AR$1:AR1395)+1,"")</f>
        <v/>
      </c>
      <c r="AS1396" t="str">
        <f>IFERROR(INDEX(PLAYERIDMAP2[PLAYERNAME],MATCH(ROW()-ROW(AS$1),THIRDBASE,0)),"")</f>
        <v/>
      </c>
      <c r="AT1396" t="str">
        <f>IF(PLAYERIDMAP2[[#This Row],[POS]]="SS",MAX(AT$1:AT1395)+1,"")</f>
        <v/>
      </c>
      <c r="AU1396" t="str">
        <f>IFERROR(INDEX(PLAYERIDMAP2[PLAYERNAME],MATCH(ROW()-ROW(AU$1),SHORTSTOP,0)),"")</f>
        <v/>
      </c>
      <c r="AV1396" t="str">
        <f>IF(PLAYERIDMAP2[[#This Row],[POS]]="OF",MAX(AV$1:AV1395)+1,"")</f>
        <v/>
      </c>
      <c r="AW1396" t="str">
        <f>IFERROR(INDEX(PLAYERIDMAP2[PLAYERNAME],MATCH(ROW()-ROW(AW$1),OUTFIELD,0)),"")</f>
        <v/>
      </c>
      <c r="AX1396">
        <f>IF(PLAYERIDMAP2[[#This Row],[POS]]&lt;&gt;"P",MAX(AX$1:AX1395)+1,"")</f>
        <v>740</v>
      </c>
      <c r="AY1396" t="str">
        <f>IFERROR(INDEX(PLAYERIDMAP2[PLAYERNAME],MATCH(ROW()-ROW(AY$1),HITTERS,0)),"")</f>
        <v/>
      </c>
      <c r="AZ1396" t="str">
        <f>IF(PLAYERIDMAP2[[#This Row],[POS]]="P",MAX(AZ$1:AZ1395)+1,"")</f>
        <v/>
      </c>
      <c r="BA1396" t="str">
        <f>IFERROR(INDEX(PLAYERIDMAP2[PLAYERNAME],MATCH(ROW()-ROW(BA$1),PITCHERS,0)),"")</f>
        <v/>
      </c>
    </row>
    <row r="1397" spans="1:53" x14ac:dyDescent="0.25">
      <c r="A1397" t="s">
        <v>15356</v>
      </c>
      <c r="B1397" t="s">
        <v>5641</v>
      </c>
      <c r="C1397" s="1">
        <v>33659</v>
      </c>
      <c r="D1397" t="s">
        <v>17184</v>
      </c>
      <c r="E1397" t="s">
        <v>19155</v>
      </c>
      <c r="F1397" t="s">
        <v>11053</v>
      </c>
      <c r="G1397" t="s">
        <v>16838</v>
      </c>
      <c r="H1397" t="s">
        <v>10998</v>
      </c>
      <c r="I1397" t="s">
        <v>19156</v>
      </c>
      <c r="J1397" t="s">
        <v>5641</v>
      </c>
      <c r="K1397">
        <v>624585</v>
      </c>
      <c r="L1397" t="s">
        <v>5641</v>
      </c>
      <c r="M1397">
        <v>1988873</v>
      </c>
      <c r="N1397" t="s">
        <v>5641</v>
      </c>
      <c r="O1397" t="s">
        <v>19157</v>
      </c>
      <c r="P1397" t="s">
        <v>15356</v>
      </c>
      <c r="Q1397">
        <v>9228</v>
      </c>
      <c r="R1397" t="s">
        <v>5641</v>
      </c>
      <c r="S1397">
        <v>32558</v>
      </c>
      <c r="T1397" t="s">
        <v>5641</v>
      </c>
      <c r="V1397" t="s">
        <v>15357</v>
      </c>
      <c r="W1397">
        <v>101657</v>
      </c>
      <c r="X1397">
        <v>9228</v>
      </c>
      <c r="Y1397" t="s">
        <v>5641</v>
      </c>
      <c r="Z1397" t="s">
        <v>15358</v>
      </c>
      <c r="AA1397" t="s">
        <v>5703</v>
      </c>
      <c r="AB1397" t="s">
        <v>5703</v>
      </c>
      <c r="AC1397" t="s">
        <v>5641</v>
      </c>
      <c r="AD1397" t="s">
        <v>15358</v>
      </c>
      <c r="AE1397">
        <v>12355</v>
      </c>
      <c r="AF1397" t="s">
        <v>5641</v>
      </c>
      <c r="AG1397">
        <v>23107</v>
      </c>
      <c r="AH1397" t="s">
        <v>5641</v>
      </c>
      <c r="AL1397" t="str">
        <f>IF(PLAYERIDMAP2[[#This Row],[POS]]="C",MAX(AL$1:AL1396)+1,"")</f>
        <v/>
      </c>
      <c r="AM1397" t="str">
        <f>IFERROR(INDEX(PLAYERIDMAP2[PLAYERNAME],MATCH(ROW()-ROW(AM$1),CATCHERS,0)),"")</f>
        <v/>
      </c>
      <c r="AN1397" t="str">
        <f>IF(PLAYERIDMAP2[[#This Row],[POS]]="1B",MAX(AN$1:AN1396)+1,"")</f>
        <v/>
      </c>
      <c r="AO1397" t="str">
        <f>IFERROR(INDEX(PLAYERIDMAP2[PLAYERNAME],MATCH(ROW()-ROW(AO$1),FIRSTBASE,0)),"")</f>
        <v/>
      </c>
      <c r="AP1397" t="str">
        <f>IF(PLAYERIDMAP2[[#This Row],[POS]]="2B",MAX(AP$1:AP1396)+1,"")</f>
        <v/>
      </c>
      <c r="AQ1397" t="str">
        <f>IFERROR(INDEX(PLAYERIDMAP2[PLAYERNAME],MATCH(ROW()-ROW(AQ$1),SECONDBASE,0)),"")</f>
        <v/>
      </c>
      <c r="AR1397" t="str">
        <f>IF(PLAYERIDMAP2[[#This Row],[POS]]="3B",MAX(AR$1:AR1396)+1,"")</f>
        <v/>
      </c>
      <c r="AS1397" t="str">
        <f>IFERROR(INDEX(PLAYERIDMAP2[PLAYERNAME],MATCH(ROW()-ROW(AS$1),THIRDBASE,0)),"")</f>
        <v/>
      </c>
      <c r="AT1397" t="str">
        <f>IF(PLAYERIDMAP2[[#This Row],[POS]]="SS",MAX(AT$1:AT1396)+1,"")</f>
        <v/>
      </c>
      <c r="AU1397" t="str">
        <f>IFERROR(INDEX(PLAYERIDMAP2[PLAYERNAME],MATCH(ROW()-ROW(AU$1),SHORTSTOP,0)),"")</f>
        <v/>
      </c>
      <c r="AV1397">
        <f>IF(PLAYERIDMAP2[[#This Row],[POS]]="OF",MAX(AV$1:AV1396)+1,"")</f>
        <v>281</v>
      </c>
      <c r="AW1397" t="str">
        <f>IFERROR(INDEX(PLAYERIDMAP2[PLAYERNAME],MATCH(ROW()-ROW(AW$1),OUTFIELD,0)),"")</f>
        <v/>
      </c>
      <c r="AX1397">
        <f>IF(PLAYERIDMAP2[[#This Row],[POS]]&lt;&gt;"P",MAX(AX$1:AX1396)+1,"")</f>
        <v>741</v>
      </c>
      <c r="AY1397" t="str">
        <f>IFERROR(INDEX(PLAYERIDMAP2[PLAYERNAME],MATCH(ROW()-ROW(AY$1),HITTERS,0)),"")</f>
        <v/>
      </c>
      <c r="AZ1397" t="str">
        <f>IF(PLAYERIDMAP2[[#This Row],[POS]]="P",MAX(AZ$1:AZ1396)+1,"")</f>
        <v/>
      </c>
      <c r="BA1397" t="str">
        <f>IFERROR(INDEX(PLAYERIDMAP2[PLAYERNAME],MATCH(ROW()-ROW(BA$1),PITCHERS,0)),"")</f>
        <v/>
      </c>
    </row>
    <row r="1398" spans="1:53" x14ac:dyDescent="0.25">
      <c r="A1398" t="s">
        <v>15359</v>
      </c>
      <c r="B1398" t="s">
        <v>2966</v>
      </c>
      <c r="C1398" s="1">
        <v>32049</v>
      </c>
      <c r="D1398" t="s">
        <v>19662</v>
      </c>
      <c r="E1398" t="s">
        <v>19663</v>
      </c>
      <c r="F1398" t="s">
        <v>11016</v>
      </c>
      <c r="G1398" t="s">
        <v>11016</v>
      </c>
      <c r="H1398" t="s">
        <v>11110</v>
      </c>
      <c r="I1398" t="s">
        <v>19664</v>
      </c>
      <c r="J1398" t="s">
        <v>2966</v>
      </c>
      <c r="K1398">
        <v>455378</v>
      </c>
      <c r="L1398" t="s">
        <v>2966</v>
      </c>
      <c r="M1398">
        <v>1946524</v>
      </c>
      <c r="N1398" t="s">
        <v>2966</v>
      </c>
      <c r="O1398" t="s">
        <v>15360</v>
      </c>
      <c r="P1398" t="s">
        <v>15359</v>
      </c>
      <c r="Q1398">
        <v>9304</v>
      </c>
      <c r="R1398" t="s">
        <v>2966</v>
      </c>
      <c r="S1398">
        <v>32114</v>
      </c>
      <c r="T1398" t="s">
        <v>2966</v>
      </c>
      <c r="V1398" t="s">
        <v>15361</v>
      </c>
      <c r="W1398">
        <v>52362</v>
      </c>
      <c r="X1398">
        <v>9304</v>
      </c>
      <c r="Y1398" t="s">
        <v>2966</v>
      </c>
      <c r="Z1398" t="s">
        <v>15362</v>
      </c>
      <c r="AA1398" t="s">
        <v>5703</v>
      </c>
      <c r="AB1398" t="s">
        <v>5703</v>
      </c>
      <c r="AD1398" t="s">
        <v>15362</v>
      </c>
      <c r="AL1398">
        <f>IF(PLAYERIDMAP2[[#This Row],[POS]]="C",MAX(AL$1:AL1397)+1,"")</f>
        <v>105</v>
      </c>
      <c r="AM1398" t="str">
        <f>IFERROR(INDEX(PLAYERIDMAP2[PLAYERNAME],MATCH(ROW()-ROW(AM$1),CATCHERS,0)),"")</f>
        <v/>
      </c>
      <c r="AN1398" t="str">
        <f>IF(PLAYERIDMAP2[[#This Row],[POS]]="1B",MAX(AN$1:AN1397)+1,"")</f>
        <v/>
      </c>
      <c r="AO1398" t="str">
        <f>IFERROR(INDEX(PLAYERIDMAP2[PLAYERNAME],MATCH(ROW()-ROW(AO$1),FIRSTBASE,0)),"")</f>
        <v/>
      </c>
      <c r="AP1398" t="str">
        <f>IF(PLAYERIDMAP2[[#This Row],[POS]]="2B",MAX(AP$1:AP1397)+1,"")</f>
        <v/>
      </c>
      <c r="AQ1398" t="str">
        <f>IFERROR(INDEX(PLAYERIDMAP2[PLAYERNAME],MATCH(ROW()-ROW(AQ$1),SECONDBASE,0)),"")</f>
        <v/>
      </c>
      <c r="AR1398" t="str">
        <f>IF(PLAYERIDMAP2[[#This Row],[POS]]="3B",MAX(AR$1:AR1397)+1,"")</f>
        <v/>
      </c>
      <c r="AS1398" t="str">
        <f>IFERROR(INDEX(PLAYERIDMAP2[PLAYERNAME],MATCH(ROW()-ROW(AS$1),THIRDBASE,0)),"")</f>
        <v/>
      </c>
      <c r="AT1398" t="str">
        <f>IF(PLAYERIDMAP2[[#This Row],[POS]]="SS",MAX(AT$1:AT1397)+1,"")</f>
        <v/>
      </c>
      <c r="AU1398" t="str">
        <f>IFERROR(INDEX(PLAYERIDMAP2[PLAYERNAME],MATCH(ROW()-ROW(AU$1),SHORTSTOP,0)),"")</f>
        <v/>
      </c>
      <c r="AV1398" t="str">
        <f>IF(PLAYERIDMAP2[[#This Row],[POS]]="OF",MAX(AV$1:AV1397)+1,"")</f>
        <v/>
      </c>
      <c r="AW1398" t="str">
        <f>IFERROR(INDEX(PLAYERIDMAP2[PLAYERNAME],MATCH(ROW()-ROW(AW$1),OUTFIELD,0)),"")</f>
        <v/>
      </c>
      <c r="AX1398">
        <f>IF(PLAYERIDMAP2[[#This Row],[POS]]&lt;&gt;"P",MAX(AX$1:AX1397)+1,"")</f>
        <v>742</v>
      </c>
      <c r="AY1398" t="str">
        <f>IFERROR(INDEX(PLAYERIDMAP2[PLAYERNAME],MATCH(ROW()-ROW(AY$1),HITTERS,0)),"")</f>
        <v/>
      </c>
      <c r="AZ1398" t="str">
        <f>IF(PLAYERIDMAP2[[#This Row],[POS]]="P",MAX(AZ$1:AZ1397)+1,"")</f>
        <v/>
      </c>
      <c r="BA1398" t="str">
        <f>IFERROR(INDEX(PLAYERIDMAP2[PLAYERNAME],MATCH(ROW()-ROW(BA$1),PITCHERS,0)),"")</f>
        <v/>
      </c>
    </row>
    <row r="1399" spans="1:53" x14ac:dyDescent="0.25">
      <c r="A1399" t="s">
        <v>15363</v>
      </c>
      <c r="B1399" t="s">
        <v>4819</v>
      </c>
      <c r="C1399" s="1">
        <v>27766</v>
      </c>
      <c r="D1399" t="s">
        <v>19015</v>
      </c>
      <c r="E1399" t="s">
        <v>17684</v>
      </c>
      <c r="F1399" t="s">
        <v>10987</v>
      </c>
      <c r="G1399" t="s">
        <v>14693</v>
      </c>
      <c r="H1399" t="s">
        <v>10998</v>
      </c>
      <c r="I1399" t="s">
        <v>19016</v>
      </c>
      <c r="K1399">
        <v>150093</v>
      </c>
      <c r="L1399" t="s">
        <v>4819</v>
      </c>
      <c r="M1399">
        <v>127572</v>
      </c>
      <c r="N1399" t="s">
        <v>4819</v>
      </c>
      <c r="O1399" t="s">
        <v>15364</v>
      </c>
      <c r="P1399" t="s">
        <v>15363</v>
      </c>
      <c r="Q1399">
        <v>6154</v>
      </c>
      <c r="R1399" t="s">
        <v>4819</v>
      </c>
      <c r="S1399">
        <v>3993</v>
      </c>
      <c r="T1399" t="s">
        <v>4819</v>
      </c>
      <c r="U1399" t="s">
        <v>4819</v>
      </c>
      <c r="V1399" t="s">
        <v>15365</v>
      </c>
      <c r="W1399">
        <v>1608</v>
      </c>
      <c r="X1399">
        <v>6154</v>
      </c>
      <c r="Y1399" t="s">
        <v>4819</v>
      </c>
      <c r="Z1399" t="s">
        <v>16754</v>
      </c>
      <c r="AA1399" t="s">
        <v>5703</v>
      </c>
      <c r="AB1399" t="s">
        <v>5703</v>
      </c>
      <c r="AD1399" t="s">
        <v>16754</v>
      </c>
      <c r="AL1399" t="str">
        <f>IF(PLAYERIDMAP2[[#This Row],[POS]]="C",MAX(AL$1:AL1398)+1,"")</f>
        <v/>
      </c>
      <c r="AM1399" t="str">
        <f>IFERROR(INDEX(PLAYERIDMAP2[PLAYERNAME],MATCH(ROW()-ROW(AM$1),CATCHERS,0)),"")</f>
        <v/>
      </c>
      <c r="AN1399" t="str">
        <f>IF(PLAYERIDMAP2[[#This Row],[POS]]="1B",MAX(AN$1:AN1398)+1,"")</f>
        <v/>
      </c>
      <c r="AO1399" t="str">
        <f>IFERROR(INDEX(PLAYERIDMAP2[PLAYERNAME],MATCH(ROW()-ROW(AO$1),FIRSTBASE,0)),"")</f>
        <v/>
      </c>
      <c r="AP1399" t="str">
        <f>IF(PLAYERIDMAP2[[#This Row],[POS]]="2B",MAX(AP$1:AP1398)+1,"")</f>
        <v/>
      </c>
      <c r="AQ1399" t="str">
        <f>IFERROR(INDEX(PLAYERIDMAP2[PLAYERNAME],MATCH(ROW()-ROW(AQ$1),SECONDBASE,0)),"")</f>
        <v/>
      </c>
      <c r="AR1399" t="str">
        <f>IF(PLAYERIDMAP2[[#This Row],[POS]]="3B",MAX(AR$1:AR1398)+1,"")</f>
        <v/>
      </c>
      <c r="AS1399" t="str">
        <f>IFERROR(INDEX(PLAYERIDMAP2[PLAYERNAME],MATCH(ROW()-ROW(AS$1),THIRDBASE,0)),"")</f>
        <v/>
      </c>
      <c r="AT1399" t="str">
        <f>IF(PLAYERIDMAP2[[#This Row],[POS]]="SS",MAX(AT$1:AT1398)+1,"")</f>
        <v/>
      </c>
      <c r="AU1399" t="str">
        <f>IFERROR(INDEX(PLAYERIDMAP2[PLAYERNAME],MATCH(ROW()-ROW(AU$1),SHORTSTOP,0)),"")</f>
        <v/>
      </c>
      <c r="AV1399">
        <f>IF(PLAYERIDMAP2[[#This Row],[POS]]="OF",MAX(AV$1:AV1398)+1,"")</f>
        <v>282</v>
      </c>
      <c r="AW1399" t="str">
        <f>IFERROR(INDEX(PLAYERIDMAP2[PLAYERNAME],MATCH(ROW()-ROW(AW$1),OUTFIELD,0)),"")</f>
        <v/>
      </c>
      <c r="AX1399">
        <f>IF(PLAYERIDMAP2[[#This Row],[POS]]&lt;&gt;"P",MAX(AX$1:AX1398)+1,"")</f>
        <v>743</v>
      </c>
      <c r="AY1399" t="str">
        <f>IFERROR(INDEX(PLAYERIDMAP2[PLAYERNAME],MATCH(ROW()-ROW(AY$1),HITTERS,0)),"")</f>
        <v/>
      </c>
      <c r="AZ1399" t="str">
        <f>IF(PLAYERIDMAP2[[#This Row],[POS]]="P",MAX(AZ$1:AZ1398)+1,"")</f>
        <v/>
      </c>
      <c r="BA1399" t="str">
        <f>IFERROR(INDEX(PLAYERIDMAP2[PLAYERNAME],MATCH(ROW()-ROW(BA$1),PITCHERS,0)),"")</f>
        <v/>
      </c>
    </row>
    <row r="1400" spans="1:53" x14ac:dyDescent="0.25">
      <c r="A1400" t="s">
        <v>15366</v>
      </c>
      <c r="B1400" t="s">
        <v>10827</v>
      </c>
      <c r="C1400" s="1">
        <v>30820</v>
      </c>
      <c r="D1400" t="s">
        <v>18706</v>
      </c>
      <c r="E1400" t="s">
        <v>18707</v>
      </c>
      <c r="F1400" t="s">
        <v>11138</v>
      </c>
      <c r="G1400" t="s">
        <v>14693</v>
      </c>
      <c r="H1400" t="s">
        <v>10988</v>
      </c>
      <c r="I1400" t="s">
        <v>18708</v>
      </c>
      <c r="J1400" t="s">
        <v>10827</v>
      </c>
      <c r="K1400">
        <v>465657</v>
      </c>
      <c r="L1400" t="s">
        <v>10827</v>
      </c>
      <c r="M1400">
        <v>1182834</v>
      </c>
      <c r="N1400" t="s">
        <v>10827</v>
      </c>
      <c r="O1400" t="s">
        <v>15367</v>
      </c>
      <c r="P1400" t="s">
        <v>15366</v>
      </c>
      <c r="Q1400">
        <v>7964</v>
      </c>
      <c r="R1400" t="s">
        <v>10827</v>
      </c>
      <c r="S1400">
        <v>28688</v>
      </c>
      <c r="T1400" t="s">
        <v>10827</v>
      </c>
      <c r="V1400" t="s">
        <v>15368</v>
      </c>
      <c r="W1400">
        <v>46711</v>
      </c>
      <c r="X1400">
        <v>7964</v>
      </c>
      <c r="Y1400" t="s">
        <v>10827</v>
      </c>
      <c r="Z1400" t="s">
        <v>15369</v>
      </c>
      <c r="AA1400" t="s">
        <v>5703</v>
      </c>
      <c r="AB1400" t="s">
        <v>5703</v>
      </c>
      <c r="AC1400" t="s">
        <v>10827</v>
      </c>
      <c r="AD1400" t="s">
        <v>15369</v>
      </c>
      <c r="AE1400">
        <v>9580</v>
      </c>
      <c r="AH1400" t="s">
        <v>10827</v>
      </c>
      <c r="AL1400" t="str">
        <f>IF(PLAYERIDMAP2[[#This Row],[POS]]="C",MAX(AL$1:AL1399)+1,"")</f>
        <v/>
      </c>
      <c r="AM1400" t="str">
        <f>IFERROR(INDEX(PLAYERIDMAP2[PLAYERNAME],MATCH(ROW()-ROW(AM$1),CATCHERS,0)),"")</f>
        <v/>
      </c>
      <c r="AN1400" t="str">
        <f>IF(PLAYERIDMAP2[[#This Row],[POS]]="1B",MAX(AN$1:AN1399)+1,"")</f>
        <v/>
      </c>
      <c r="AO1400" t="str">
        <f>IFERROR(INDEX(PLAYERIDMAP2[PLAYERNAME],MATCH(ROW()-ROW(AO$1),FIRSTBASE,0)),"")</f>
        <v/>
      </c>
      <c r="AP1400" t="str">
        <f>IF(PLAYERIDMAP2[[#This Row],[POS]]="2B",MAX(AP$1:AP1399)+1,"")</f>
        <v/>
      </c>
      <c r="AQ1400" t="str">
        <f>IFERROR(INDEX(PLAYERIDMAP2[PLAYERNAME],MATCH(ROW()-ROW(AQ$1),SECONDBASE,0)),"")</f>
        <v/>
      </c>
      <c r="AR1400" t="str">
        <f>IF(PLAYERIDMAP2[[#This Row],[POS]]="3B",MAX(AR$1:AR1399)+1,"")</f>
        <v/>
      </c>
      <c r="AS1400" t="str">
        <f>IFERROR(INDEX(PLAYERIDMAP2[PLAYERNAME],MATCH(ROW()-ROW(AS$1),THIRDBASE,0)),"")</f>
        <v/>
      </c>
      <c r="AT1400" t="str">
        <f>IF(PLAYERIDMAP2[[#This Row],[POS]]="SS",MAX(AT$1:AT1399)+1,"")</f>
        <v/>
      </c>
      <c r="AU1400" t="str">
        <f>IFERROR(INDEX(PLAYERIDMAP2[PLAYERNAME],MATCH(ROW()-ROW(AU$1),SHORTSTOP,0)),"")</f>
        <v/>
      </c>
      <c r="AV1400" t="str">
        <f>IF(PLAYERIDMAP2[[#This Row],[POS]]="OF",MAX(AV$1:AV1399)+1,"")</f>
        <v/>
      </c>
      <c r="AW1400" t="str">
        <f>IFERROR(INDEX(PLAYERIDMAP2[PLAYERNAME],MATCH(ROW()-ROW(AW$1),OUTFIELD,0)),"")</f>
        <v/>
      </c>
      <c r="AX1400" t="str">
        <f>IF(PLAYERIDMAP2[[#This Row],[POS]]&lt;&gt;"P",MAX(AX$1:AX1399)+1,"")</f>
        <v/>
      </c>
      <c r="AY1400" t="str">
        <f>IFERROR(INDEX(PLAYERIDMAP2[PLAYERNAME],MATCH(ROW()-ROW(AY$1),HITTERS,0)),"")</f>
        <v/>
      </c>
      <c r="AZ1400">
        <f>IF(PLAYERIDMAP2[[#This Row],[POS]]="P",MAX(AZ$1:AZ1399)+1,"")</f>
        <v>656</v>
      </c>
      <c r="BA1400" t="str">
        <f>IFERROR(INDEX(PLAYERIDMAP2[PLAYERNAME],MATCH(ROW()-ROW(BA$1),PITCHERS,0)),"")</f>
        <v/>
      </c>
    </row>
    <row r="1401" spans="1:53" x14ac:dyDescent="0.25">
      <c r="A1401" t="s">
        <v>15370</v>
      </c>
      <c r="B1401" t="s">
        <v>10586</v>
      </c>
      <c r="C1401" s="1">
        <v>29208</v>
      </c>
      <c r="D1401" t="s">
        <v>17683</v>
      </c>
      <c r="E1401" t="s">
        <v>17684</v>
      </c>
      <c r="F1401" t="s">
        <v>11373</v>
      </c>
      <c r="G1401" t="s">
        <v>16838</v>
      </c>
      <c r="H1401" t="s">
        <v>10988</v>
      </c>
      <c r="I1401" t="s">
        <v>17685</v>
      </c>
      <c r="J1401" t="s">
        <v>10586</v>
      </c>
      <c r="K1401">
        <v>400089</v>
      </c>
      <c r="L1401" t="s">
        <v>10586</v>
      </c>
      <c r="M1401">
        <v>210750</v>
      </c>
      <c r="N1401" t="s">
        <v>10586</v>
      </c>
      <c r="O1401" t="s">
        <v>15371</v>
      </c>
      <c r="P1401" t="s">
        <v>15370</v>
      </c>
      <c r="Q1401">
        <v>6662</v>
      </c>
      <c r="R1401" t="s">
        <v>10586</v>
      </c>
      <c r="S1401">
        <v>4600</v>
      </c>
      <c r="T1401" t="s">
        <v>10586</v>
      </c>
      <c r="V1401" t="s">
        <v>15372</v>
      </c>
      <c r="W1401">
        <v>1182</v>
      </c>
      <c r="X1401">
        <v>6662</v>
      </c>
      <c r="Y1401" t="s">
        <v>10586</v>
      </c>
      <c r="Z1401" t="s">
        <v>15373</v>
      </c>
      <c r="AA1401" t="s">
        <v>5703</v>
      </c>
      <c r="AB1401" t="s">
        <v>5703</v>
      </c>
      <c r="AC1401" t="s">
        <v>10586</v>
      </c>
      <c r="AD1401" t="s">
        <v>15373</v>
      </c>
      <c r="AH1401" t="s">
        <v>10586</v>
      </c>
      <c r="AL1401" t="str">
        <f>IF(PLAYERIDMAP2[[#This Row],[POS]]="C",MAX(AL$1:AL1400)+1,"")</f>
        <v/>
      </c>
      <c r="AM1401" t="str">
        <f>IFERROR(INDEX(PLAYERIDMAP2[PLAYERNAME],MATCH(ROW()-ROW(AM$1),CATCHERS,0)),"")</f>
        <v/>
      </c>
      <c r="AN1401" t="str">
        <f>IF(PLAYERIDMAP2[[#This Row],[POS]]="1B",MAX(AN$1:AN1400)+1,"")</f>
        <v/>
      </c>
      <c r="AO1401" t="str">
        <f>IFERROR(INDEX(PLAYERIDMAP2[PLAYERNAME],MATCH(ROW()-ROW(AO$1),FIRSTBASE,0)),"")</f>
        <v/>
      </c>
      <c r="AP1401" t="str">
        <f>IF(PLAYERIDMAP2[[#This Row],[POS]]="2B",MAX(AP$1:AP1400)+1,"")</f>
        <v/>
      </c>
      <c r="AQ1401" t="str">
        <f>IFERROR(INDEX(PLAYERIDMAP2[PLAYERNAME],MATCH(ROW()-ROW(AQ$1),SECONDBASE,0)),"")</f>
        <v/>
      </c>
      <c r="AR1401" t="str">
        <f>IF(PLAYERIDMAP2[[#This Row],[POS]]="3B",MAX(AR$1:AR1400)+1,"")</f>
        <v/>
      </c>
      <c r="AS1401" t="str">
        <f>IFERROR(INDEX(PLAYERIDMAP2[PLAYERNAME],MATCH(ROW()-ROW(AS$1),THIRDBASE,0)),"")</f>
        <v/>
      </c>
      <c r="AT1401" t="str">
        <f>IF(PLAYERIDMAP2[[#This Row],[POS]]="SS",MAX(AT$1:AT1400)+1,"")</f>
        <v/>
      </c>
      <c r="AU1401" t="str">
        <f>IFERROR(INDEX(PLAYERIDMAP2[PLAYERNAME],MATCH(ROW()-ROW(AU$1),SHORTSTOP,0)),"")</f>
        <v/>
      </c>
      <c r="AV1401" t="str">
        <f>IF(PLAYERIDMAP2[[#This Row],[POS]]="OF",MAX(AV$1:AV1400)+1,"")</f>
        <v/>
      </c>
      <c r="AW1401" t="str">
        <f>IFERROR(INDEX(PLAYERIDMAP2[PLAYERNAME],MATCH(ROW()-ROW(AW$1),OUTFIELD,0)),"")</f>
        <v/>
      </c>
      <c r="AX1401" t="str">
        <f>IF(PLAYERIDMAP2[[#This Row],[POS]]&lt;&gt;"P",MAX(AX$1:AX1400)+1,"")</f>
        <v/>
      </c>
      <c r="AY1401" t="str">
        <f>IFERROR(INDEX(PLAYERIDMAP2[PLAYERNAME],MATCH(ROW()-ROW(AY$1),HITTERS,0)),"")</f>
        <v/>
      </c>
      <c r="AZ1401">
        <f>IF(PLAYERIDMAP2[[#This Row],[POS]]="P",MAX(AZ$1:AZ1400)+1,"")</f>
        <v>657</v>
      </c>
      <c r="BA1401" t="str">
        <f>IFERROR(INDEX(PLAYERIDMAP2[PLAYERNAME],MATCH(ROW()-ROW(BA$1),PITCHERS,0)),"")</f>
        <v/>
      </c>
    </row>
    <row r="1402" spans="1:53" x14ac:dyDescent="0.25">
      <c r="A1402" t="s">
        <v>15374</v>
      </c>
      <c r="B1402" t="s">
        <v>5087</v>
      </c>
      <c r="C1402" s="1">
        <v>30336</v>
      </c>
      <c r="D1402" t="s">
        <v>17033</v>
      </c>
      <c r="E1402" t="s">
        <v>17034</v>
      </c>
      <c r="F1402" t="s">
        <v>11087</v>
      </c>
      <c r="G1402" t="s">
        <v>14693</v>
      </c>
      <c r="H1402" t="s">
        <v>11110</v>
      </c>
      <c r="I1402" t="s">
        <v>17035</v>
      </c>
      <c r="J1402" t="s">
        <v>5087</v>
      </c>
      <c r="K1402">
        <v>434567</v>
      </c>
      <c r="L1402" t="s">
        <v>5087</v>
      </c>
      <c r="M1402">
        <v>392194</v>
      </c>
      <c r="N1402" t="s">
        <v>5087</v>
      </c>
      <c r="O1402" t="s">
        <v>15375</v>
      </c>
      <c r="P1402" t="s">
        <v>15374</v>
      </c>
      <c r="Q1402">
        <v>7662</v>
      </c>
      <c r="R1402" t="s">
        <v>5087</v>
      </c>
      <c r="S1402">
        <v>6428</v>
      </c>
      <c r="T1402" t="s">
        <v>5087</v>
      </c>
      <c r="U1402" t="s">
        <v>5087</v>
      </c>
      <c r="V1402" t="s">
        <v>15376</v>
      </c>
      <c r="W1402">
        <v>43102</v>
      </c>
      <c r="X1402">
        <v>7662</v>
      </c>
      <c r="Y1402" t="s">
        <v>5087</v>
      </c>
      <c r="Z1402" t="s">
        <v>15377</v>
      </c>
      <c r="AA1402" t="s">
        <v>5703</v>
      </c>
      <c r="AB1402" t="s">
        <v>5703</v>
      </c>
      <c r="AC1402" t="s">
        <v>5087</v>
      </c>
      <c r="AD1402" t="s">
        <v>15377</v>
      </c>
      <c r="AE1402">
        <v>8487</v>
      </c>
      <c r="AF1402" t="s">
        <v>5087</v>
      </c>
      <c r="AG1402">
        <v>5052</v>
      </c>
      <c r="AH1402" t="s">
        <v>5087</v>
      </c>
      <c r="AL1402">
        <f>IF(PLAYERIDMAP2[[#This Row],[POS]]="C",MAX(AL$1:AL1401)+1,"")</f>
        <v>106</v>
      </c>
      <c r="AM1402" t="str">
        <f>IFERROR(INDEX(PLAYERIDMAP2[PLAYERNAME],MATCH(ROW()-ROW(AM$1),CATCHERS,0)),"")</f>
        <v/>
      </c>
      <c r="AN1402" t="str">
        <f>IF(PLAYERIDMAP2[[#This Row],[POS]]="1B",MAX(AN$1:AN1401)+1,"")</f>
        <v/>
      </c>
      <c r="AO1402" t="str">
        <f>IFERROR(INDEX(PLAYERIDMAP2[PLAYERNAME],MATCH(ROW()-ROW(AO$1),FIRSTBASE,0)),"")</f>
        <v/>
      </c>
      <c r="AP1402" t="str">
        <f>IF(PLAYERIDMAP2[[#This Row],[POS]]="2B",MAX(AP$1:AP1401)+1,"")</f>
        <v/>
      </c>
      <c r="AQ1402" t="str">
        <f>IFERROR(INDEX(PLAYERIDMAP2[PLAYERNAME],MATCH(ROW()-ROW(AQ$1),SECONDBASE,0)),"")</f>
        <v/>
      </c>
      <c r="AR1402" t="str">
        <f>IF(PLAYERIDMAP2[[#This Row],[POS]]="3B",MAX(AR$1:AR1401)+1,"")</f>
        <v/>
      </c>
      <c r="AS1402" t="str">
        <f>IFERROR(INDEX(PLAYERIDMAP2[PLAYERNAME],MATCH(ROW()-ROW(AS$1),THIRDBASE,0)),"")</f>
        <v/>
      </c>
      <c r="AT1402" t="str">
        <f>IF(PLAYERIDMAP2[[#This Row],[POS]]="SS",MAX(AT$1:AT1401)+1,"")</f>
        <v/>
      </c>
      <c r="AU1402" t="str">
        <f>IFERROR(INDEX(PLAYERIDMAP2[PLAYERNAME],MATCH(ROW()-ROW(AU$1),SHORTSTOP,0)),"")</f>
        <v/>
      </c>
      <c r="AV1402" t="str">
        <f>IF(PLAYERIDMAP2[[#This Row],[POS]]="OF",MAX(AV$1:AV1401)+1,"")</f>
        <v/>
      </c>
      <c r="AW1402" t="str">
        <f>IFERROR(INDEX(PLAYERIDMAP2[PLAYERNAME],MATCH(ROW()-ROW(AW$1),OUTFIELD,0)),"")</f>
        <v/>
      </c>
      <c r="AX1402">
        <f>IF(PLAYERIDMAP2[[#This Row],[POS]]&lt;&gt;"P",MAX(AX$1:AX1401)+1,"")</f>
        <v>744</v>
      </c>
      <c r="AY1402" t="str">
        <f>IFERROR(INDEX(PLAYERIDMAP2[PLAYERNAME],MATCH(ROW()-ROW(AY$1),HITTERS,0)),"")</f>
        <v/>
      </c>
      <c r="AZ1402" t="str">
        <f>IF(PLAYERIDMAP2[[#This Row],[POS]]="P",MAX(AZ$1:AZ1401)+1,"")</f>
        <v/>
      </c>
      <c r="BA1402" t="str">
        <f>IFERROR(INDEX(PLAYERIDMAP2[PLAYERNAME],MATCH(ROW()-ROW(BA$1),PITCHERS,0)),"")</f>
        <v/>
      </c>
    </row>
    <row r="1403" spans="1:53" x14ac:dyDescent="0.25">
      <c r="A1403" t="s">
        <v>15378</v>
      </c>
      <c r="B1403" t="s">
        <v>5551</v>
      </c>
      <c r="C1403" s="1">
        <v>32622</v>
      </c>
      <c r="D1403" t="s">
        <v>18007</v>
      </c>
      <c r="E1403" t="s">
        <v>19269</v>
      </c>
      <c r="F1403" t="s">
        <v>11142</v>
      </c>
      <c r="G1403" t="s">
        <v>14693</v>
      </c>
      <c r="H1403" t="s">
        <v>10998</v>
      </c>
      <c r="I1403" t="s">
        <v>19270</v>
      </c>
      <c r="J1403" t="s">
        <v>5551</v>
      </c>
      <c r="K1403">
        <v>519306</v>
      </c>
      <c r="L1403" t="s">
        <v>16304</v>
      </c>
      <c r="M1403">
        <v>1741011</v>
      </c>
      <c r="N1403" t="s">
        <v>5551</v>
      </c>
      <c r="O1403" t="s">
        <v>19271</v>
      </c>
      <c r="P1403" t="s">
        <v>15378</v>
      </c>
      <c r="Q1403">
        <v>9671</v>
      </c>
      <c r="R1403" t="s">
        <v>16304</v>
      </c>
      <c r="S1403">
        <v>30632</v>
      </c>
      <c r="T1403" t="s">
        <v>16304</v>
      </c>
      <c r="V1403" t="s">
        <v>16305</v>
      </c>
      <c r="W1403">
        <v>56806</v>
      </c>
      <c r="X1403">
        <v>9671</v>
      </c>
      <c r="Y1403" t="s">
        <v>5551</v>
      </c>
      <c r="Z1403" t="s">
        <v>16306</v>
      </c>
      <c r="AA1403" t="s">
        <v>5703</v>
      </c>
      <c r="AB1403" t="s">
        <v>5703</v>
      </c>
      <c r="AC1403" t="s">
        <v>5551</v>
      </c>
      <c r="AD1403" t="s">
        <v>16306</v>
      </c>
      <c r="AF1403" t="s">
        <v>19272</v>
      </c>
      <c r="AG1403">
        <v>38249</v>
      </c>
      <c r="AH1403" t="s">
        <v>16304</v>
      </c>
      <c r="AL1403" t="str">
        <f>IF(PLAYERIDMAP2[[#This Row],[POS]]="C",MAX(AL$1:AL1402)+1,"")</f>
        <v/>
      </c>
      <c r="AM1403" t="str">
        <f>IFERROR(INDEX(PLAYERIDMAP2[PLAYERNAME],MATCH(ROW()-ROW(AM$1),CATCHERS,0)),"")</f>
        <v/>
      </c>
      <c r="AN1403" t="str">
        <f>IF(PLAYERIDMAP2[[#This Row],[POS]]="1B",MAX(AN$1:AN1402)+1,"")</f>
        <v/>
      </c>
      <c r="AO1403" t="str">
        <f>IFERROR(INDEX(PLAYERIDMAP2[PLAYERNAME],MATCH(ROW()-ROW(AO$1),FIRSTBASE,0)),"")</f>
        <v/>
      </c>
      <c r="AP1403" t="str">
        <f>IF(PLAYERIDMAP2[[#This Row],[POS]]="2B",MAX(AP$1:AP1402)+1,"")</f>
        <v/>
      </c>
      <c r="AQ1403" t="str">
        <f>IFERROR(INDEX(PLAYERIDMAP2[PLAYERNAME],MATCH(ROW()-ROW(AQ$1),SECONDBASE,0)),"")</f>
        <v/>
      </c>
      <c r="AR1403" t="str">
        <f>IF(PLAYERIDMAP2[[#This Row],[POS]]="3B",MAX(AR$1:AR1402)+1,"")</f>
        <v/>
      </c>
      <c r="AS1403" t="str">
        <f>IFERROR(INDEX(PLAYERIDMAP2[PLAYERNAME],MATCH(ROW()-ROW(AS$1),THIRDBASE,0)),"")</f>
        <v/>
      </c>
      <c r="AT1403" t="str">
        <f>IF(PLAYERIDMAP2[[#This Row],[POS]]="SS",MAX(AT$1:AT1402)+1,"")</f>
        <v/>
      </c>
      <c r="AU1403" t="str">
        <f>IFERROR(INDEX(PLAYERIDMAP2[PLAYERNAME],MATCH(ROW()-ROW(AU$1),SHORTSTOP,0)),"")</f>
        <v/>
      </c>
      <c r="AV1403">
        <f>IF(PLAYERIDMAP2[[#This Row],[POS]]="OF",MAX(AV$1:AV1402)+1,"")</f>
        <v>283</v>
      </c>
      <c r="AW1403" t="str">
        <f>IFERROR(INDEX(PLAYERIDMAP2[PLAYERNAME],MATCH(ROW()-ROW(AW$1),OUTFIELD,0)),"")</f>
        <v/>
      </c>
      <c r="AX1403">
        <f>IF(PLAYERIDMAP2[[#This Row],[POS]]&lt;&gt;"P",MAX(AX$1:AX1402)+1,"")</f>
        <v>745</v>
      </c>
      <c r="AY1403" t="str">
        <f>IFERROR(INDEX(PLAYERIDMAP2[PLAYERNAME],MATCH(ROW()-ROW(AY$1),HITTERS,0)),"")</f>
        <v/>
      </c>
      <c r="AZ1403" t="str">
        <f>IF(PLAYERIDMAP2[[#This Row],[POS]]="P",MAX(AZ$1:AZ1402)+1,"")</f>
        <v/>
      </c>
      <c r="BA1403" t="str">
        <f>IFERROR(INDEX(PLAYERIDMAP2[PLAYERNAME],MATCH(ROW()-ROW(BA$1),PITCHERS,0)),"")</f>
        <v/>
      </c>
    </row>
    <row r="1404" spans="1:53" x14ac:dyDescent="0.25">
      <c r="A1404" t="s">
        <v>15379</v>
      </c>
      <c r="B1404" t="s">
        <v>5530</v>
      </c>
      <c r="C1404" s="1">
        <v>30739</v>
      </c>
      <c r="D1404" t="s">
        <v>20602</v>
      </c>
      <c r="E1404" t="s">
        <v>20603</v>
      </c>
      <c r="F1404" t="s">
        <v>11373</v>
      </c>
      <c r="G1404" t="s">
        <v>16838</v>
      </c>
      <c r="H1404" t="s">
        <v>10998</v>
      </c>
      <c r="I1404" t="s">
        <v>20604</v>
      </c>
      <c r="J1404" t="s">
        <v>5530</v>
      </c>
      <c r="K1404">
        <v>452655</v>
      </c>
      <c r="L1404" t="s">
        <v>5530</v>
      </c>
      <c r="M1404">
        <v>549986</v>
      </c>
      <c r="N1404" t="s">
        <v>5530</v>
      </c>
      <c r="O1404" t="s">
        <v>15380</v>
      </c>
      <c r="P1404" t="s">
        <v>15379</v>
      </c>
      <c r="Q1404">
        <v>8213</v>
      </c>
      <c r="R1404" t="s">
        <v>5530</v>
      </c>
      <c r="S1404">
        <v>29087</v>
      </c>
      <c r="T1404" t="s">
        <v>5530</v>
      </c>
      <c r="U1404" t="s">
        <v>5530</v>
      </c>
      <c r="V1404" t="s">
        <v>15381</v>
      </c>
      <c r="W1404">
        <v>46626</v>
      </c>
      <c r="X1404">
        <v>8213</v>
      </c>
      <c r="Y1404" t="s">
        <v>5530</v>
      </c>
      <c r="Z1404" t="s">
        <v>15382</v>
      </c>
      <c r="AA1404" t="s">
        <v>10958</v>
      </c>
      <c r="AB1404" t="s">
        <v>10958</v>
      </c>
      <c r="AC1404" t="s">
        <v>5530</v>
      </c>
      <c r="AD1404" t="s">
        <v>15382</v>
      </c>
      <c r="AE1404">
        <v>7288</v>
      </c>
      <c r="AF1404" t="s">
        <v>5530</v>
      </c>
      <c r="AG1404">
        <v>5204</v>
      </c>
      <c r="AH1404" t="s">
        <v>5530</v>
      </c>
      <c r="AL1404" t="str">
        <f>IF(PLAYERIDMAP2[[#This Row],[POS]]="C",MAX(AL$1:AL1403)+1,"")</f>
        <v/>
      </c>
      <c r="AM1404" t="str">
        <f>IFERROR(INDEX(PLAYERIDMAP2[PLAYERNAME],MATCH(ROW()-ROW(AM$1),CATCHERS,0)),"")</f>
        <v/>
      </c>
      <c r="AN1404" t="str">
        <f>IF(PLAYERIDMAP2[[#This Row],[POS]]="1B",MAX(AN$1:AN1403)+1,"")</f>
        <v/>
      </c>
      <c r="AO1404" t="str">
        <f>IFERROR(INDEX(PLAYERIDMAP2[PLAYERNAME],MATCH(ROW()-ROW(AO$1),FIRSTBASE,0)),"")</f>
        <v/>
      </c>
      <c r="AP1404" t="str">
        <f>IF(PLAYERIDMAP2[[#This Row],[POS]]="2B",MAX(AP$1:AP1403)+1,"")</f>
        <v/>
      </c>
      <c r="AQ1404" t="str">
        <f>IFERROR(INDEX(PLAYERIDMAP2[PLAYERNAME],MATCH(ROW()-ROW(AQ$1),SECONDBASE,0)),"")</f>
        <v/>
      </c>
      <c r="AR1404" t="str">
        <f>IF(PLAYERIDMAP2[[#This Row],[POS]]="3B",MAX(AR$1:AR1403)+1,"")</f>
        <v/>
      </c>
      <c r="AS1404" t="str">
        <f>IFERROR(INDEX(PLAYERIDMAP2[PLAYERNAME],MATCH(ROW()-ROW(AS$1),THIRDBASE,0)),"")</f>
        <v/>
      </c>
      <c r="AT1404" t="str">
        <f>IF(PLAYERIDMAP2[[#This Row],[POS]]="SS",MAX(AT$1:AT1403)+1,"")</f>
        <v/>
      </c>
      <c r="AU1404" t="str">
        <f>IFERROR(INDEX(PLAYERIDMAP2[PLAYERNAME],MATCH(ROW()-ROW(AU$1),SHORTSTOP,0)),"")</f>
        <v/>
      </c>
      <c r="AV1404">
        <f>IF(PLAYERIDMAP2[[#This Row],[POS]]="OF",MAX(AV$1:AV1403)+1,"")</f>
        <v>284</v>
      </c>
      <c r="AW1404" t="str">
        <f>IFERROR(INDEX(PLAYERIDMAP2[PLAYERNAME],MATCH(ROW()-ROW(AW$1),OUTFIELD,0)),"")</f>
        <v/>
      </c>
      <c r="AX1404">
        <f>IF(PLAYERIDMAP2[[#This Row],[POS]]&lt;&gt;"P",MAX(AX$1:AX1403)+1,"")</f>
        <v>746</v>
      </c>
      <c r="AY1404" t="str">
        <f>IFERROR(INDEX(PLAYERIDMAP2[PLAYERNAME],MATCH(ROW()-ROW(AY$1),HITTERS,0)),"")</f>
        <v/>
      </c>
      <c r="AZ1404" t="str">
        <f>IF(PLAYERIDMAP2[[#This Row],[POS]]="P",MAX(AZ$1:AZ1403)+1,"")</f>
        <v/>
      </c>
      <c r="BA1404" t="str">
        <f>IFERROR(INDEX(PLAYERIDMAP2[PLAYERNAME],MATCH(ROW()-ROW(BA$1),PITCHERS,0)),"")</f>
        <v/>
      </c>
    </row>
    <row r="1405" spans="1:53" x14ac:dyDescent="0.25">
      <c r="A1405" t="s">
        <v>18304</v>
      </c>
      <c r="B1405" t="s">
        <v>4880</v>
      </c>
      <c r="C1405" s="1">
        <v>33313</v>
      </c>
      <c r="D1405" t="s">
        <v>17392</v>
      </c>
      <c r="E1405" t="s">
        <v>18305</v>
      </c>
      <c r="F1405" t="s">
        <v>11062</v>
      </c>
      <c r="G1405" t="s">
        <v>16838</v>
      </c>
      <c r="H1405" t="s">
        <v>5706</v>
      </c>
      <c r="I1405" t="s">
        <v>18306</v>
      </c>
      <c r="J1405" t="s">
        <v>4880</v>
      </c>
      <c r="K1405">
        <v>605486</v>
      </c>
      <c r="L1405" t="s">
        <v>4880</v>
      </c>
      <c r="M1405">
        <v>1846231</v>
      </c>
      <c r="N1405" t="s">
        <v>4880</v>
      </c>
      <c r="O1405" t="s">
        <v>18307</v>
      </c>
      <c r="P1405" t="s">
        <v>18304</v>
      </c>
      <c r="Q1405">
        <v>9102</v>
      </c>
      <c r="R1405" t="s">
        <v>4880</v>
      </c>
      <c r="S1405">
        <v>32169</v>
      </c>
      <c r="T1405" t="s">
        <v>4880</v>
      </c>
      <c r="V1405" t="s">
        <v>18308</v>
      </c>
      <c r="W1405">
        <v>69578</v>
      </c>
      <c r="X1405">
        <v>9102</v>
      </c>
      <c r="Y1405" t="s">
        <v>4880</v>
      </c>
      <c r="Z1405" t="s">
        <v>18309</v>
      </c>
      <c r="AA1405" t="s">
        <v>10958</v>
      </c>
      <c r="AB1405" t="s">
        <v>5703</v>
      </c>
      <c r="AD1405" t="s">
        <v>18309</v>
      </c>
      <c r="AF1405" t="s">
        <v>4880</v>
      </c>
      <c r="AG1405">
        <v>16949</v>
      </c>
      <c r="AH1405" t="s">
        <v>4880</v>
      </c>
      <c r="AL1405" t="str">
        <f>IF(PLAYERIDMAP2[[#This Row],[POS]]="C",MAX(AL$1:AL1404)+1,"")</f>
        <v/>
      </c>
      <c r="AM1405" t="str">
        <f>IFERROR(INDEX(PLAYERIDMAP2[PLAYERNAME],MATCH(ROW()-ROW(AM$1),CATCHERS,0)),"")</f>
        <v/>
      </c>
      <c r="AN1405" t="str">
        <f>IF(PLAYERIDMAP2[[#This Row],[POS]]="1B",MAX(AN$1:AN1404)+1,"")</f>
        <v/>
      </c>
      <c r="AO1405" t="str">
        <f>IFERROR(INDEX(PLAYERIDMAP2[PLAYERNAME],MATCH(ROW()-ROW(AO$1),FIRSTBASE,0)),"")</f>
        <v/>
      </c>
      <c r="AP1405">
        <f>IF(PLAYERIDMAP2[[#This Row],[POS]]="2B",MAX(AP$1:AP1404)+1,"")</f>
        <v>103</v>
      </c>
      <c r="AQ1405" t="str">
        <f>IFERROR(INDEX(PLAYERIDMAP2[PLAYERNAME],MATCH(ROW()-ROW(AQ$1),SECONDBASE,0)),"")</f>
        <v/>
      </c>
      <c r="AR1405" t="str">
        <f>IF(PLAYERIDMAP2[[#This Row],[POS]]="3B",MAX(AR$1:AR1404)+1,"")</f>
        <v/>
      </c>
      <c r="AS1405" t="str">
        <f>IFERROR(INDEX(PLAYERIDMAP2[PLAYERNAME],MATCH(ROW()-ROW(AS$1),THIRDBASE,0)),"")</f>
        <v/>
      </c>
      <c r="AT1405" t="str">
        <f>IF(PLAYERIDMAP2[[#This Row],[POS]]="SS",MAX(AT$1:AT1404)+1,"")</f>
        <v/>
      </c>
      <c r="AU1405" t="str">
        <f>IFERROR(INDEX(PLAYERIDMAP2[PLAYERNAME],MATCH(ROW()-ROW(AU$1),SHORTSTOP,0)),"")</f>
        <v/>
      </c>
      <c r="AV1405" t="str">
        <f>IF(PLAYERIDMAP2[[#This Row],[POS]]="OF",MAX(AV$1:AV1404)+1,"")</f>
        <v/>
      </c>
      <c r="AW1405" t="str">
        <f>IFERROR(INDEX(PLAYERIDMAP2[PLAYERNAME],MATCH(ROW()-ROW(AW$1),OUTFIELD,0)),"")</f>
        <v/>
      </c>
      <c r="AX1405">
        <f>IF(PLAYERIDMAP2[[#This Row],[POS]]&lt;&gt;"P",MAX(AX$1:AX1404)+1,"")</f>
        <v>747</v>
      </c>
      <c r="AY1405" t="str">
        <f>IFERROR(INDEX(PLAYERIDMAP2[PLAYERNAME],MATCH(ROW()-ROW(AY$1),HITTERS,0)),"")</f>
        <v/>
      </c>
      <c r="AZ1405" t="str">
        <f>IF(PLAYERIDMAP2[[#This Row],[POS]]="P",MAX(AZ$1:AZ1404)+1,"")</f>
        <v/>
      </c>
      <c r="BA1405" t="str">
        <f>IFERROR(INDEX(PLAYERIDMAP2[PLAYERNAME],MATCH(ROW()-ROW(BA$1),PITCHERS,0)),"")</f>
        <v/>
      </c>
    </row>
    <row r="1406" spans="1:53" x14ac:dyDescent="0.25">
      <c r="A1406" t="s">
        <v>15383</v>
      </c>
      <c r="B1406" t="s">
        <v>15384</v>
      </c>
      <c r="C1406" s="1">
        <v>29103</v>
      </c>
      <c r="D1406" t="s">
        <v>17115</v>
      </c>
      <c r="E1406" t="s">
        <v>18604</v>
      </c>
      <c r="F1406" t="s">
        <v>11016</v>
      </c>
      <c r="G1406" t="s">
        <v>11016</v>
      </c>
      <c r="H1406" t="s">
        <v>10998</v>
      </c>
      <c r="I1406" t="s">
        <v>18605</v>
      </c>
      <c r="K1406">
        <v>448676</v>
      </c>
      <c r="M1406">
        <v>548829</v>
      </c>
      <c r="N1406" t="s">
        <v>15384</v>
      </c>
      <c r="O1406" t="s">
        <v>16307</v>
      </c>
      <c r="P1406" t="s">
        <v>15383</v>
      </c>
      <c r="V1406" t="s">
        <v>16308</v>
      </c>
      <c r="W1406">
        <v>43144</v>
      </c>
      <c r="AA1406" t="s">
        <v>5703</v>
      </c>
      <c r="AB1406" t="s">
        <v>5703</v>
      </c>
      <c r="AD1406" t="s">
        <v>16755</v>
      </c>
      <c r="AL1406" t="str">
        <f>IF(PLAYERIDMAP2[[#This Row],[POS]]="C",MAX(AL$1:AL1405)+1,"")</f>
        <v/>
      </c>
      <c r="AM1406" t="str">
        <f>IFERROR(INDEX(PLAYERIDMAP2[PLAYERNAME],MATCH(ROW()-ROW(AM$1),CATCHERS,0)),"")</f>
        <v/>
      </c>
      <c r="AN1406" t="str">
        <f>IF(PLAYERIDMAP2[[#This Row],[POS]]="1B",MAX(AN$1:AN1405)+1,"")</f>
        <v/>
      </c>
      <c r="AO1406" t="str">
        <f>IFERROR(INDEX(PLAYERIDMAP2[PLAYERNAME],MATCH(ROW()-ROW(AO$1),FIRSTBASE,0)),"")</f>
        <v/>
      </c>
      <c r="AP1406" t="str">
        <f>IF(PLAYERIDMAP2[[#This Row],[POS]]="2B",MAX(AP$1:AP1405)+1,"")</f>
        <v/>
      </c>
      <c r="AQ1406" t="str">
        <f>IFERROR(INDEX(PLAYERIDMAP2[PLAYERNAME],MATCH(ROW()-ROW(AQ$1),SECONDBASE,0)),"")</f>
        <v/>
      </c>
      <c r="AR1406" t="str">
        <f>IF(PLAYERIDMAP2[[#This Row],[POS]]="3B",MAX(AR$1:AR1405)+1,"")</f>
        <v/>
      </c>
      <c r="AS1406" t="str">
        <f>IFERROR(INDEX(PLAYERIDMAP2[PLAYERNAME],MATCH(ROW()-ROW(AS$1),THIRDBASE,0)),"")</f>
        <v/>
      </c>
      <c r="AT1406" t="str">
        <f>IF(PLAYERIDMAP2[[#This Row],[POS]]="SS",MAX(AT$1:AT1405)+1,"")</f>
        <v/>
      </c>
      <c r="AU1406" t="str">
        <f>IFERROR(INDEX(PLAYERIDMAP2[PLAYERNAME],MATCH(ROW()-ROW(AU$1),SHORTSTOP,0)),"")</f>
        <v/>
      </c>
      <c r="AV1406">
        <f>IF(PLAYERIDMAP2[[#This Row],[POS]]="OF",MAX(AV$1:AV1405)+1,"")</f>
        <v>285</v>
      </c>
      <c r="AW1406" t="str">
        <f>IFERROR(INDEX(PLAYERIDMAP2[PLAYERNAME],MATCH(ROW()-ROW(AW$1),OUTFIELD,0)),"")</f>
        <v/>
      </c>
      <c r="AX1406">
        <f>IF(PLAYERIDMAP2[[#This Row],[POS]]&lt;&gt;"P",MAX(AX$1:AX1405)+1,"")</f>
        <v>748</v>
      </c>
      <c r="AY1406" t="str">
        <f>IFERROR(INDEX(PLAYERIDMAP2[PLAYERNAME],MATCH(ROW()-ROW(AY$1),HITTERS,0)),"")</f>
        <v/>
      </c>
      <c r="AZ1406" t="str">
        <f>IF(PLAYERIDMAP2[[#This Row],[POS]]="P",MAX(AZ$1:AZ1405)+1,"")</f>
        <v/>
      </c>
      <c r="BA1406" t="str">
        <f>IFERROR(INDEX(PLAYERIDMAP2[PLAYERNAME],MATCH(ROW()-ROW(BA$1),PITCHERS,0)),"")</f>
        <v/>
      </c>
    </row>
    <row r="1407" spans="1:53" x14ac:dyDescent="0.25">
      <c r="A1407" t="s">
        <v>15385</v>
      </c>
      <c r="B1407" t="s">
        <v>5621</v>
      </c>
      <c r="C1407" s="1">
        <v>32770</v>
      </c>
      <c r="D1407" t="s">
        <v>19067</v>
      </c>
      <c r="E1407" t="s">
        <v>19226</v>
      </c>
      <c r="F1407" t="s">
        <v>11077</v>
      </c>
      <c r="G1407" t="s">
        <v>14693</v>
      </c>
      <c r="H1407" t="s">
        <v>10998</v>
      </c>
      <c r="I1407" t="s">
        <v>19227</v>
      </c>
      <c r="J1407" t="s">
        <v>5621</v>
      </c>
      <c r="K1407">
        <v>543807</v>
      </c>
      <c r="L1407" t="s">
        <v>5621</v>
      </c>
      <c r="M1407">
        <v>1894629</v>
      </c>
      <c r="N1407" t="s">
        <v>5621</v>
      </c>
      <c r="O1407" t="s">
        <v>19228</v>
      </c>
      <c r="P1407" t="s">
        <v>15385</v>
      </c>
      <c r="Q1407">
        <v>9339</v>
      </c>
      <c r="R1407" t="s">
        <v>5621</v>
      </c>
      <c r="S1407">
        <v>32078</v>
      </c>
      <c r="T1407" t="s">
        <v>5621</v>
      </c>
      <c r="U1407" t="s">
        <v>5621</v>
      </c>
      <c r="V1407" t="s">
        <v>16309</v>
      </c>
      <c r="W1407">
        <v>65992</v>
      </c>
      <c r="X1407">
        <v>9339</v>
      </c>
      <c r="Y1407" t="s">
        <v>5621</v>
      </c>
      <c r="Z1407" t="s">
        <v>15386</v>
      </c>
      <c r="AA1407" t="s">
        <v>5703</v>
      </c>
      <c r="AB1407" t="s">
        <v>5703</v>
      </c>
      <c r="AC1407" t="s">
        <v>5621</v>
      </c>
      <c r="AD1407" t="s">
        <v>15386</v>
      </c>
      <c r="AE1407">
        <v>12130</v>
      </c>
      <c r="AF1407" t="s">
        <v>5621</v>
      </c>
      <c r="AG1407">
        <v>16983</v>
      </c>
      <c r="AH1407" t="s">
        <v>5621</v>
      </c>
      <c r="AL1407" t="str">
        <f>IF(PLAYERIDMAP2[[#This Row],[POS]]="C",MAX(AL$1:AL1406)+1,"")</f>
        <v/>
      </c>
      <c r="AM1407" t="str">
        <f>IFERROR(INDEX(PLAYERIDMAP2[PLAYERNAME],MATCH(ROW()-ROW(AM$1),CATCHERS,0)),"")</f>
        <v/>
      </c>
      <c r="AN1407" t="str">
        <f>IF(PLAYERIDMAP2[[#This Row],[POS]]="1B",MAX(AN$1:AN1406)+1,"")</f>
        <v/>
      </c>
      <c r="AO1407" t="str">
        <f>IFERROR(INDEX(PLAYERIDMAP2[PLAYERNAME],MATCH(ROW()-ROW(AO$1),FIRSTBASE,0)),"")</f>
        <v/>
      </c>
      <c r="AP1407" t="str">
        <f>IF(PLAYERIDMAP2[[#This Row],[POS]]="2B",MAX(AP$1:AP1406)+1,"")</f>
        <v/>
      </c>
      <c r="AQ1407" t="str">
        <f>IFERROR(INDEX(PLAYERIDMAP2[PLAYERNAME],MATCH(ROW()-ROW(AQ$1),SECONDBASE,0)),"")</f>
        <v/>
      </c>
      <c r="AR1407" t="str">
        <f>IF(PLAYERIDMAP2[[#This Row],[POS]]="3B",MAX(AR$1:AR1406)+1,"")</f>
        <v/>
      </c>
      <c r="AS1407" t="str">
        <f>IFERROR(INDEX(PLAYERIDMAP2[PLAYERNAME],MATCH(ROW()-ROW(AS$1),THIRDBASE,0)),"")</f>
        <v/>
      </c>
      <c r="AT1407" t="str">
        <f>IF(PLAYERIDMAP2[[#This Row],[POS]]="SS",MAX(AT$1:AT1406)+1,"")</f>
        <v/>
      </c>
      <c r="AU1407" t="str">
        <f>IFERROR(INDEX(PLAYERIDMAP2[PLAYERNAME],MATCH(ROW()-ROW(AU$1),SHORTSTOP,0)),"")</f>
        <v/>
      </c>
      <c r="AV1407">
        <f>IF(PLAYERIDMAP2[[#This Row],[POS]]="OF",MAX(AV$1:AV1406)+1,"")</f>
        <v>286</v>
      </c>
      <c r="AW1407" t="str">
        <f>IFERROR(INDEX(PLAYERIDMAP2[PLAYERNAME],MATCH(ROW()-ROW(AW$1),OUTFIELD,0)),"")</f>
        <v/>
      </c>
      <c r="AX1407">
        <f>IF(PLAYERIDMAP2[[#This Row],[POS]]&lt;&gt;"P",MAX(AX$1:AX1406)+1,"")</f>
        <v>749</v>
      </c>
      <c r="AY1407" t="str">
        <f>IFERROR(INDEX(PLAYERIDMAP2[PLAYERNAME],MATCH(ROW()-ROW(AY$1),HITTERS,0)),"")</f>
        <v/>
      </c>
      <c r="AZ1407" t="str">
        <f>IF(PLAYERIDMAP2[[#This Row],[POS]]="P",MAX(AZ$1:AZ1406)+1,"")</f>
        <v/>
      </c>
      <c r="BA1407" t="str">
        <f>IFERROR(INDEX(PLAYERIDMAP2[PLAYERNAME],MATCH(ROW()-ROW(BA$1),PITCHERS,0)),"")</f>
        <v/>
      </c>
    </row>
    <row r="1408" spans="1:53" x14ac:dyDescent="0.25">
      <c r="A1408" t="s">
        <v>15387</v>
      </c>
      <c r="B1408" t="s">
        <v>10842</v>
      </c>
      <c r="C1408" s="1">
        <v>30750</v>
      </c>
      <c r="D1408" t="s">
        <v>19771</v>
      </c>
      <c r="E1408" t="s">
        <v>19772</v>
      </c>
      <c r="F1408" t="s">
        <v>11373</v>
      </c>
      <c r="G1408" t="s">
        <v>16838</v>
      </c>
      <c r="H1408" t="s">
        <v>10988</v>
      </c>
      <c r="I1408" t="s">
        <v>19773</v>
      </c>
      <c r="J1408" t="s">
        <v>10842</v>
      </c>
      <c r="K1408">
        <v>489334</v>
      </c>
      <c r="L1408" t="s">
        <v>10842</v>
      </c>
      <c r="M1408">
        <v>1671002</v>
      </c>
      <c r="N1408" t="s">
        <v>10842</v>
      </c>
      <c r="O1408" t="s">
        <v>15388</v>
      </c>
      <c r="P1408" t="s">
        <v>15387</v>
      </c>
      <c r="Q1408">
        <v>8480</v>
      </c>
      <c r="R1408" t="s">
        <v>10842</v>
      </c>
      <c r="S1408">
        <v>30361</v>
      </c>
      <c r="T1408" t="s">
        <v>10842</v>
      </c>
      <c r="V1408" t="s">
        <v>15389</v>
      </c>
      <c r="W1408">
        <v>46755</v>
      </c>
      <c r="X1408">
        <v>8480</v>
      </c>
      <c r="Y1408" t="s">
        <v>10842</v>
      </c>
      <c r="Z1408" t="s">
        <v>15390</v>
      </c>
      <c r="AA1408" t="s">
        <v>5703</v>
      </c>
      <c r="AB1408" t="s">
        <v>5703</v>
      </c>
      <c r="AD1408" t="s">
        <v>15390</v>
      </c>
      <c r="AE1408">
        <v>10547</v>
      </c>
      <c r="AF1408" t="s">
        <v>10842</v>
      </c>
      <c r="AG1408">
        <v>5069</v>
      </c>
      <c r="AL1408" t="str">
        <f>IF(PLAYERIDMAP2[[#This Row],[POS]]="C",MAX(AL$1:AL1407)+1,"")</f>
        <v/>
      </c>
      <c r="AM1408" t="str">
        <f>IFERROR(INDEX(PLAYERIDMAP2[PLAYERNAME],MATCH(ROW()-ROW(AM$1),CATCHERS,0)),"")</f>
        <v/>
      </c>
      <c r="AN1408" t="str">
        <f>IF(PLAYERIDMAP2[[#This Row],[POS]]="1B",MAX(AN$1:AN1407)+1,"")</f>
        <v/>
      </c>
      <c r="AO1408" t="str">
        <f>IFERROR(INDEX(PLAYERIDMAP2[PLAYERNAME],MATCH(ROW()-ROW(AO$1),FIRSTBASE,0)),"")</f>
        <v/>
      </c>
      <c r="AP1408" t="str">
        <f>IF(PLAYERIDMAP2[[#This Row],[POS]]="2B",MAX(AP$1:AP1407)+1,"")</f>
        <v/>
      </c>
      <c r="AQ1408" t="str">
        <f>IFERROR(INDEX(PLAYERIDMAP2[PLAYERNAME],MATCH(ROW()-ROW(AQ$1),SECONDBASE,0)),"")</f>
        <v/>
      </c>
      <c r="AR1408" t="str">
        <f>IF(PLAYERIDMAP2[[#This Row],[POS]]="3B",MAX(AR$1:AR1407)+1,"")</f>
        <v/>
      </c>
      <c r="AS1408" t="str">
        <f>IFERROR(INDEX(PLAYERIDMAP2[PLAYERNAME],MATCH(ROW()-ROW(AS$1),THIRDBASE,0)),"")</f>
        <v/>
      </c>
      <c r="AT1408" t="str">
        <f>IF(PLAYERIDMAP2[[#This Row],[POS]]="SS",MAX(AT$1:AT1407)+1,"")</f>
        <v/>
      </c>
      <c r="AU1408" t="str">
        <f>IFERROR(INDEX(PLAYERIDMAP2[PLAYERNAME],MATCH(ROW()-ROW(AU$1),SHORTSTOP,0)),"")</f>
        <v/>
      </c>
      <c r="AV1408" t="str">
        <f>IF(PLAYERIDMAP2[[#This Row],[POS]]="OF",MAX(AV$1:AV1407)+1,"")</f>
        <v/>
      </c>
      <c r="AW1408" t="str">
        <f>IFERROR(INDEX(PLAYERIDMAP2[PLAYERNAME],MATCH(ROW()-ROW(AW$1),OUTFIELD,0)),"")</f>
        <v/>
      </c>
      <c r="AX1408" t="str">
        <f>IF(PLAYERIDMAP2[[#This Row],[POS]]&lt;&gt;"P",MAX(AX$1:AX1407)+1,"")</f>
        <v/>
      </c>
      <c r="AY1408" t="str">
        <f>IFERROR(INDEX(PLAYERIDMAP2[PLAYERNAME],MATCH(ROW()-ROW(AY$1),HITTERS,0)),"")</f>
        <v/>
      </c>
      <c r="AZ1408">
        <f>IF(PLAYERIDMAP2[[#This Row],[POS]]="P",MAX(AZ$1:AZ1407)+1,"")</f>
        <v>658</v>
      </c>
      <c r="BA1408" t="str">
        <f>IFERROR(INDEX(PLAYERIDMAP2[PLAYERNAME],MATCH(ROW()-ROW(BA$1),PITCHERS,0)),"")</f>
        <v/>
      </c>
    </row>
    <row r="1409" spans="1:53" x14ac:dyDescent="0.25">
      <c r="A1409" t="s">
        <v>15391</v>
      </c>
      <c r="B1409" t="s">
        <v>5682</v>
      </c>
      <c r="C1409" s="1">
        <v>32820</v>
      </c>
      <c r="D1409" t="s">
        <v>20120</v>
      </c>
      <c r="E1409" t="s">
        <v>20121</v>
      </c>
      <c r="F1409" t="s">
        <v>11082</v>
      </c>
      <c r="G1409" t="s">
        <v>16838</v>
      </c>
      <c r="H1409" t="s">
        <v>10998</v>
      </c>
      <c r="I1409" t="s">
        <v>20122</v>
      </c>
      <c r="J1409" t="s">
        <v>5682</v>
      </c>
      <c r="K1409">
        <v>519317</v>
      </c>
      <c r="L1409" t="s">
        <v>5682</v>
      </c>
      <c r="M1409">
        <v>1630093</v>
      </c>
      <c r="N1409" t="s">
        <v>5682</v>
      </c>
      <c r="O1409" t="s">
        <v>15392</v>
      </c>
      <c r="P1409" t="s">
        <v>15391</v>
      </c>
      <c r="Q1409">
        <v>8634</v>
      </c>
      <c r="R1409" t="s">
        <v>5682</v>
      </c>
      <c r="S1409">
        <v>30583</v>
      </c>
      <c r="T1409" t="s">
        <v>5682</v>
      </c>
      <c r="U1409" t="s">
        <v>5682</v>
      </c>
      <c r="V1409" t="s">
        <v>15393</v>
      </c>
      <c r="W1409">
        <v>57556</v>
      </c>
      <c r="X1409">
        <v>8634</v>
      </c>
      <c r="Y1409" t="s">
        <v>5682</v>
      </c>
      <c r="Z1409" t="s">
        <v>15394</v>
      </c>
      <c r="AA1409" t="s">
        <v>5703</v>
      </c>
      <c r="AB1409" t="s">
        <v>5703</v>
      </c>
      <c r="AC1409" t="s">
        <v>5682</v>
      </c>
      <c r="AD1409" t="s">
        <v>15394</v>
      </c>
      <c r="AE1409">
        <v>9901</v>
      </c>
      <c r="AF1409" t="s">
        <v>5682</v>
      </c>
      <c r="AG1409">
        <v>12302</v>
      </c>
      <c r="AH1409" t="s">
        <v>5682</v>
      </c>
      <c r="AL1409" t="str">
        <f>IF(PLAYERIDMAP2[[#This Row],[POS]]="C",MAX(AL$1:AL1408)+1,"")</f>
        <v/>
      </c>
      <c r="AM1409" t="str">
        <f>IFERROR(INDEX(PLAYERIDMAP2[PLAYERNAME],MATCH(ROW()-ROW(AM$1),CATCHERS,0)),"")</f>
        <v/>
      </c>
      <c r="AN1409" t="str">
        <f>IF(PLAYERIDMAP2[[#This Row],[POS]]="1B",MAX(AN$1:AN1408)+1,"")</f>
        <v/>
      </c>
      <c r="AO1409" t="str">
        <f>IFERROR(INDEX(PLAYERIDMAP2[PLAYERNAME],MATCH(ROW()-ROW(AO$1),FIRSTBASE,0)),"")</f>
        <v/>
      </c>
      <c r="AP1409" t="str">
        <f>IF(PLAYERIDMAP2[[#This Row],[POS]]="2B",MAX(AP$1:AP1408)+1,"")</f>
        <v/>
      </c>
      <c r="AQ1409" t="str">
        <f>IFERROR(INDEX(PLAYERIDMAP2[PLAYERNAME],MATCH(ROW()-ROW(AQ$1),SECONDBASE,0)),"")</f>
        <v/>
      </c>
      <c r="AR1409" t="str">
        <f>IF(PLAYERIDMAP2[[#This Row],[POS]]="3B",MAX(AR$1:AR1408)+1,"")</f>
        <v/>
      </c>
      <c r="AS1409" t="str">
        <f>IFERROR(INDEX(PLAYERIDMAP2[PLAYERNAME],MATCH(ROW()-ROW(AS$1),THIRDBASE,0)),"")</f>
        <v/>
      </c>
      <c r="AT1409" t="str">
        <f>IF(PLAYERIDMAP2[[#This Row],[POS]]="SS",MAX(AT$1:AT1408)+1,"")</f>
        <v/>
      </c>
      <c r="AU1409" t="str">
        <f>IFERROR(INDEX(PLAYERIDMAP2[PLAYERNAME],MATCH(ROW()-ROW(AU$1),SHORTSTOP,0)),"")</f>
        <v/>
      </c>
      <c r="AV1409">
        <f>IF(PLAYERIDMAP2[[#This Row],[POS]]="OF",MAX(AV$1:AV1408)+1,"")</f>
        <v>287</v>
      </c>
      <c r="AW1409" t="str">
        <f>IFERROR(INDEX(PLAYERIDMAP2[PLAYERNAME],MATCH(ROW()-ROW(AW$1),OUTFIELD,0)),"")</f>
        <v/>
      </c>
      <c r="AX1409">
        <f>IF(PLAYERIDMAP2[[#This Row],[POS]]&lt;&gt;"P",MAX(AX$1:AX1408)+1,"")</f>
        <v>750</v>
      </c>
      <c r="AY1409" t="str">
        <f>IFERROR(INDEX(PLAYERIDMAP2[PLAYERNAME],MATCH(ROW()-ROW(AY$1),HITTERS,0)),"")</f>
        <v/>
      </c>
      <c r="AZ1409" t="str">
        <f>IF(PLAYERIDMAP2[[#This Row],[POS]]="P",MAX(AZ$1:AZ1408)+1,"")</f>
        <v/>
      </c>
      <c r="BA1409" t="str">
        <f>IFERROR(INDEX(PLAYERIDMAP2[PLAYERNAME],MATCH(ROW()-ROW(BA$1),PITCHERS,0)),"")</f>
        <v/>
      </c>
    </row>
    <row r="1410" spans="1:53" x14ac:dyDescent="0.25">
      <c r="A1410" t="s">
        <v>17604</v>
      </c>
      <c r="B1410" t="s">
        <v>2838</v>
      </c>
      <c r="C1410" s="1">
        <v>33819</v>
      </c>
      <c r="D1410" t="s">
        <v>17605</v>
      </c>
      <c r="E1410" t="s">
        <v>17606</v>
      </c>
      <c r="F1410" t="s">
        <v>11138</v>
      </c>
      <c r="G1410" t="s">
        <v>14693</v>
      </c>
      <c r="H1410" t="s">
        <v>10998</v>
      </c>
      <c r="I1410" t="s">
        <v>2837</v>
      </c>
      <c r="J1410" t="s">
        <v>2838</v>
      </c>
      <c r="K1410">
        <v>605490</v>
      </c>
      <c r="L1410" t="s">
        <v>2838</v>
      </c>
      <c r="S1410">
        <v>32152</v>
      </c>
      <c r="T1410" t="s">
        <v>2838</v>
      </c>
      <c r="Z1410" t="s">
        <v>17607</v>
      </c>
      <c r="AA1410" t="s">
        <v>5703</v>
      </c>
      <c r="AB1410" t="s">
        <v>5703</v>
      </c>
      <c r="AD1410" t="s">
        <v>17607</v>
      </c>
      <c r="AL1410" t="str">
        <f>IF(PLAYERIDMAP2[[#This Row],[POS]]="C",MAX(AL$1:AL1409)+1,"")</f>
        <v/>
      </c>
      <c r="AM1410" t="str">
        <f>IFERROR(INDEX(PLAYERIDMAP2[PLAYERNAME],MATCH(ROW()-ROW(AM$1),CATCHERS,0)),"")</f>
        <v/>
      </c>
      <c r="AN1410" t="str">
        <f>IF(PLAYERIDMAP2[[#This Row],[POS]]="1B",MAX(AN$1:AN1409)+1,"")</f>
        <v/>
      </c>
      <c r="AO1410" t="str">
        <f>IFERROR(INDEX(PLAYERIDMAP2[PLAYERNAME],MATCH(ROW()-ROW(AO$1),FIRSTBASE,0)),"")</f>
        <v/>
      </c>
      <c r="AP1410" t="str">
        <f>IF(PLAYERIDMAP2[[#This Row],[POS]]="2B",MAX(AP$1:AP1409)+1,"")</f>
        <v/>
      </c>
      <c r="AQ1410" t="str">
        <f>IFERROR(INDEX(PLAYERIDMAP2[PLAYERNAME],MATCH(ROW()-ROW(AQ$1),SECONDBASE,0)),"")</f>
        <v/>
      </c>
      <c r="AR1410" t="str">
        <f>IF(PLAYERIDMAP2[[#This Row],[POS]]="3B",MAX(AR$1:AR1409)+1,"")</f>
        <v/>
      </c>
      <c r="AS1410" t="str">
        <f>IFERROR(INDEX(PLAYERIDMAP2[PLAYERNAME],MATCH(ROW()-ROW(AS$1),THIRDBASE,0)),"")</f>
        <v/>
      </c>
      <c r="AT1410" t="str">
        <f>IF(PLAYERIDMAP2[[#This Row],[POS]]="SS",MAX(AT$1:AT1409)+1,"")</f>
        <v/>
      </c>
      <c r="AU1410" t="str">
        <f>IFERROR(INDEX(PLAYERIDMAP2[PLAYERNAME],MATCH(ROW()-ROW(AU$1),SHORTSTOP,0)),"")</f>
        <v/>
      </c>
      <c r="AV1410">
        <f>IF(PLAYERIDMAP2[[#This Row],[POS]]="OF",MAX(AV$1:AV1409)+1,"")</f>
        <v>288</v>
      </c>
      <c r="AW1410" t="str">
        <f>IFERROR(INDEX(PLAYERIDMAP2[PLAYERNAME],MATCH(ROW()-ROW(AW$1),OUTFIELD,0)),"")</f>
        <v/>
      </c>
      <c r="AX1410">
        <f>IF(PLAYERIDMAP2[[#This Row],[POS]]&lt;&gt;"P",MAX(AX$1:AX1409)+1,"")</f>
        <v>751</v>
      </c>
      <c r="AY1410" t="str">
        <f>IFERROR(INDEX(PLAYERIDMAP2[PLAYERNAME],MATCH(ROW()-ROW(AY$1),HITTERS,0)),"")</f>
        <v/>
      </c>
      <c r="AZ1410" t="str">
        <f>IF(PLAYERIDMAP2[[#This Row],[POS]]="P",MAX(AZ$1:AZ1409)+1,"")</f>
        <v/>
      </c>
      <c r="BA1410" t="str">
        <f>IFERROR(INDEX(PLAYERIDMAP2[PLAYERNAME],MATCH(ROW()-ROW(BA$1),PITCHERS,0)),"")</f>
        <v/>
      </c>
    </row>
    <row r="1411" spans="1:53" x14ac:dyDescent="0.25">
      <c r="A1411" t="s">
        <v>15395</v>
      </c>
      <c r="B1411" t="s">
        <v>10763</v>
      </c>
      <c r="C1411" s="1">
        <v>30104</v>
      </c>
      <c r="D1411" t="s">
        <v>18137</v>
      </c>
      <c r="E1411" t="s">
        <v>18820</v>
      </c>
      <c r="F1411" t="s">
        <v>11040</v>
      </c>
      <c r="G1411" t="s">
        <v>14693</v>
      </c>
      <c r="H1411" t="s">
        <v>10988</v>
      </c>
      <c r="I1411" t="s">
        <v>18821</v>
      </c>
      <c r="J1411" t="s">
        <v>10763</v>
      </c>
      <c r="K1411">
        <v>431162</v>
      </c>
      <c r="L1411" t="s">
        <v>10763</v>
      </c>
      <c r="M1411">
        <v>484529</v>
      </c>
      <c r="N1411" t="s">
        <v>10763</v>
      </c>
      <c r="O1411" t="s">
        <v>15396</v>
      </c>
      <c r="P1411" t="s">
        <v>15395</v>
      </c>
      <c r="Q1411">
        <v>7500</v>
      </c>
      <c r="R1411" t="s">
        <v>10763</v>
      </c>
      <c r="S1411">
        <v>6207</v>
      </c>
      <c r="T1411" t="s">
        <v>10763</v>
      </c>
      <c r="V1411" t="s">
        <v>15397</v>
      </c>
      <c r="W1411">
        <v>45617</v>
      </c>
      <c r="X1411">
        <v>7500</v>
      </c>
      <c r="Y1411" t="s">
        <v>10763</v>
      </c>
      <c r="Z1411" t="s">
        <v>15398</v>
      </c>
      <c r="AA1411" t="s">
        <v>5703</v>
      </c>
      <c r="AB1411" t="s">
        <v>5703</v>
      </c>
      <c r="AD1411" t="s">
        <v>15398</v>
      </c>
      <c r="AF1411" t="s">
        <v>10763</v>
      </c>
      <c r="AG1411">
        <v>5172</v>
      </c>
      <c r="AL1411" t="str">
        <f>IF(PLAYERIDMAP2[[#This Row],[POS]]="C",MAX(AL$1:AL1410)+1,"")</f>
        <v/>
      </c>
      <c r="AM1411" t="str">
        <f>IFERROR(INDEX(PLAYERIDMAP2[PLAYERNAME],MATCH(ROW()-ROW(AM$1),CATCHERS,0)),"")</f>
        <v/>
      </c>
      <c r="AN1411" t="str">
        <f>IF(PLAYERIDMAP2[[#This Row],[POS]]="1B",MAX(AN$1:AN1410)+1,"")</f>
        <v/>
      </c>
      <c r="AO1411" t="str">
        <f>IFERROR(INDEX(PLAYERIDMAP2[PLAYERNAME],MATCH(ROW()-ROW(AO$1),FIRSTBASE,0)),"")</f>
        <v/>
      </c>
      <c r="AP1411" t="str">
        <f>IF(PLAYERIDMAP2[[#This Row],[POS]]="2B",MAX(AP$1:AP1410)+1,"")</f>
        <v/>
      </c>
      <c r="AQ1411" t="str">
        <f>IFERROR(INDEX(PLAYERIDMAP2[PLAYERNAME],MATCH(ROW()-ROW(AQ$1),SECONDBASE,0)),"")</f>
        <v/>
      </c>
      <c r="AR1411" t="str">
        <f>IF(PLAYERIDMAP2[[#This Row],[POS]]="3B",MAX(AR$1:AR1410)+1,"")</f>
        <v/>
      </c>
      <c r="AS1411" t="str">
        <f>IFERROR(INDEX(PLAYERIDMAP2[PLAYERNAME],MATCH(ROW()-ROW(AS$1),THIRDBASE,0)),"")</f>
        <v/>
      </c>
      <c r="AT1411" t="str">
        <f>IF(PLAYERIDMAP2[[#This Row],[POS]]="SS",MAX(AT$1:AT1410)+1,"")</f>
        <v/>
      </c>
      <c r="AU1411" t="str">
        <f>IFERROR(INDEX(PLAYERIDMAP2[PLAYERNAME],MATCH(ROW()-ROW(AU$1),SHORTSTOP,0)),"")</f>
        <v/>
      </c>
      <c r="AV1411" t="str">
        <f>IF(PLAYERIDMAP2[[#This Row],[POS]]="OF",MAX(AV$1:AV1410)+1,"")</f>
        <v/>
      </c>
      <c r="AW1411" t="str">
        <f>IFERROR(INDEX(PLAYERIDMAP2[PLAYERNAME],MATCH(ROW()-ROW(AW$1),OUTFIELD,0)),"")</f>
        <v/>
      </c>
      <c r="AX1411" t="str">
        <f>IF(PLAYERIDMAP2[[#This Row],[POS]]&lt;&gt;"P",MAX(AX$1:AX1410)+1,"")</f>
        <v/>
      </c>
      <c r="AY1411" t="str">
        <f>IFERROR(INDEX(PLAYERIDMAP2[PLAYERNAME],MATCH(ROW()-ROW(AY$1),HITTERS,0)),"")</f>
        <v/>
      </c>
      <c r="AZ1411">
        <f>IF(PLAYERIDMAP2[[#This Row],[POS]]="P",MAX(AZ$1:AZ1410)+1,"")</f>
        <v>659</v>
      </c>
      <c r="BA1411" t="str">
        <f>IFERROR(INDEX(PLAYERIDMAP2[PLAYERNAME],MATCH(ROW()-ROW(BA$1),PITCHERS,0)),"")</f>
        <v/>
      </c>
    </row>
    <row r="1412" spans="1:53" x14ac:dyDescent="0.25">
      <c r="A1412" t="s">
        <v>19062</v>
      </c>
      <c r="B1412" t="s">
        <v>9590</v>
      </c>
      <c r="C1412" s="1">
        <v>34024</v>
      </c>
      <c r="D1412" t="s">
        <v>17322</v>
      </c>
      <c r="E1412" t="s">
        <v>19063</v>
      </c>
      <c r="F1412" t="s">
        <v>11164</v>
      </c>
      <c r="G1412" t="s">
        <v>16838</v>
      </c>
      <c r="H1412" t="s">
        <v>10988</v>
      </c>
      <c r="I1412" t="s">
        <v>9589</v>
      </c>
      <c r="J1412" t="s">
        <v>9590</v>
      </c>
      <c r="K1412">
        <v>596112</v>
      </c>
      <c r="L1412" t="s">
        <v>9590</v>
      </c>
      <c r="S1412">
        <v>32134</v>
      </c>
      <c r="T1412" t="s">
        <v>9590</v>
      </c>
      <c r="Z1412" t="s">
        <v>19064</v>
      </c>
      <c r="AA1412" t="s">
        <v>5703</v>
      </c>
      <c r="AB1412" t="s">
        <v>5703</v>
      </c>
      <c r="AD1412" t="s">
        <v>19064</v>
      </c>
      <c r="AL1412" t="str">
        <f>IF(PLAYERIDMAP2[[#This Row],[POS]]="C",MAX(AL$1:AL1411)+1,"")</f>
        <v/>
      </c>
      <c r="AM1412" t="str">
        <f>IFERROR(INDEX(PLAYERIDMAP2[PLAYERNAME],MATCH(ROW()-ROW(AM$1),CATCHERS,0)),"")</f>
        <v/>
      </c>
      <c r="AN1412" t="str">
        <f>IF(PLAYERIDMAP2[[#This Row],[POS]]="1B",MAX(AN$1:AN1411)+1,"")</f>
        <v/>
      </c>
      <c r="AO1412" t="str">
        <f>IFERROR(INDEX(PLAYERIDMAP2[PLAYERNAME],MATCH(ROW()-ROW(AO$1),FIRSTBASE,0)),"")</f>
        <v/>
      </c>
      <c r="AP1412" t="str">
        <f>IF(PLAYERIDMAP2[[#This Row],[POS]]="2B",MAX(AP$1:AP1411)+1,"")</f>
        <v/>
      </c>
      <c r="AQ1412" t="str">
        <f>IFERROR(INDEX(PLAYERIDMAP2[PLAYERNAME],MATCH(ROW()-ROW(AQ$1),SECONDBASE,0)),"")</f>
        <v/>
      </c>
      <c r="AR1412" t="str">
        <f>IF(PLAYERIDMAP2[[#This Row],[POS]]="3B",MAX(AR$1:AR1411)+1,"")</f>
        <v/>
      </c>
      <c r="AS1412" t="str">
        <f>IFERROR(INDEX(PLAYERIDMAP2[PLAYERNAME],MATCH(ROW()-ROW(AS$1),THIRDBASE,0)),"")</f>
        <v/>
      </c>
      <c r="AT1412" t="str">
        <f>IF(PLAYERIDMAP2[[#This Row],[POS]]="SS",MAX(AT$1:AT1411)+1,"")</f>
        <v/>
      </c>
      <c r="AU1412" t="str">
        <f>IFERROR(INDEX(PLAYERIDMAP2[PLAYERNAME],MATCH(ROW()-ROW(AU$1),SHORTSTOP,0)),"")</f>
        <v/>
      </c>
      <c r="AV1412" t="str">
        <f>IF(PLAYERIDMAP2[[#This Row],[POS]]="OF",MAX(AV$1:AV1411)+1,"")</f>
        <v/>
      </c>
      <c r="AW1412" t="str">
        <f>IFERROR(INDEX(PLAYERIDMAP2[PLAYERNAME],MATCH(ROW()-ROW(AW$1),OUTFIELD,0)),"")</f>
        <v/>
      </c>
      <c r="AX1412" t="str">
        <f>IF(PLAYERIDMAP2[[#This Row],[POS]]&lt;&gt;"P",MAX(AX$1:AX1411)+1,"")</f>
        <v/>
      </c>
      <c r="AY1412" t="str">
        <f>IFERROR(INDEX(PLAYERIDMAP2[PLAYERNAME],MATCH(ROW()-ROW(AY$1),HITTERS,0)),"")</f>
        <v/>
      </c>
      <c r="AZ1412">
        <f>IF(PLAYERIDMAP2[[#This Row],[POS]]="P",MAX(AZ$1:AZ1411)+1,"")</f>
        <v>660</v>
      </c>
      <c r="BA1412" t="str">
        <f>IFERROR(INDEX(PLAYERIDMAP2[PLAYERNAME],MATCH(ROW()-ROW(BA$1),PITCHERS,0)),"")</f>
        <v/>
      </c>
    </row>
    <row r="1413" spans="1:53" x14ac:dyDescent="0.25">
      <c r="A1413" t="s">
        <v>15399</v>
      </c>
      <c r="B1413" t="s">
        <v>4397</v>
      </c>
      <c r="C1413" s="1">
        <v>30001</v>
      </c>
      <c r="D1413" t="s">
        <v>16985</v>
      </c>
      <c r="E1413" t="s">
        <v>16917</v>
      </c>
      <c r="F1413" t="s">
        <v>11092</v>
      </c>
      <c r="G1413" t="s">
        <v>16838</v>
      </c>
      <c r="H1413" t="s">
        <v>11110</v>
      </c>
      <c r="I1413" t="s">
        <v>17022</v>
      </c>
      <c r="J1413" t="s">
        <v>4397</v>
      </c>
      <c r="K1413">
        <v>455755</v>
      </c>
      <c r="L1413" t="s">
        <v>4397</v>
      </c>
      <c r="M1413">
        <v>489806</v>
      </c>
      <c r="N1413" t="s">
        <v>4397</v>
      </c>
      <c r="O1413" t="s">
        <v>15400</v>
      </c>
      <c r="P1413" t="s">
        <v>15399</v>
      </c>
      <c r="Q1413">
        <v>7857</v>
      </c>
      <c r="R1413" t="s">
        <v>4397</v>
      </c>
      <c r="S1413">
        <v>28577</v>
      </c>
      <c r="T1413" t="s">
        <v>4397</v>
      </c>
      <c r="U1413" t="s">
        <v>4397</v>
      </c>
      <c r="V1413" t="s">
        <v>15401</v>
      </c>
      <c r="W1413">
        <v>43258</v>
      </c>
      <c r="X1413">
        <v>7857</v>
      </c>
      <c r="Y1413" t="s">
        <v>4397</v>
      </c>
      <c r="Z1413" t="s">
        <v>15402</v>
      </c>
      <c r="AA1413" t="s">
        <v>5703</v>
      </c>
      <c r="AB1413" t="s">
        <v>5703</v>
      </c>
      <c r="AC1413" t="s">
        <v>4397</v>
      </c>
      <c r="AD1413" t="s">
        <v>15402</v>
      </c>
      <c r="AE1413">
        <v>9575</v>
      </c>
      <c r="AF1413" t="s">
        <v>4397</v>
      </c>
      <c r="AG1413">
        <v>12564</v>
      </c>
      <c r="AH1413" t="s">
        <v>4397</v>
      </c>
      <c r="AL1413">
        <f>IF(PLAYERIDMAP2[[#This Row],[POS]]="C",MAX(AL$1:AL1412)+1,"")</f>
        <v>107</v>
      </c>
      <c r="AM1413" t="str">
        <f>IFERROR(INDEX(PLAYERIDMAP2[PLAYERNAME],MATCH(ROW()-ROW(AM$1),CATCHERS,0)),"")</f>
        <v/>
      </c>
      <c r="AN1413" t="str">
        <f>IF(PLAYERIDMAP2[[#This Row],[POS]]="1B",MAX(AN$1:AN1412)+1,"")</f>
        <v/>
      </c>
      <c r="AO1413" t="str">
        <f>IFERROR(INDEX(PLAYERIDMAP2[PLAYERNAME],MATCH(ROW()-ROW(AO$1),FIRSTBASE,0)),"")</f>
        <v/>
      </c>
      <c r="AP1413" t="str">
        <f>IF(PLAYERIDMAP2[[#This Row],[POS]]="2B",MAX(AP$1:AP1412)+1,"")</f>
        <v/>
      </c>
      <c r="AQ1413" t="str">
        <f>IFERROR(INDEX(PLAYERIDMAP2[PLAYERNAME],MATCH(ROW()-ROW(AQ$1),SECONDBASE,0)),"")</f>
        <v/>
      </c>
      <c r="AR1413" t="str">
        <f>IF(PLAYERIDMAP2[[#This Row],[POS]]="3B",MAX(AR$1:AR1412)+1,"")</f>
        <v/>
      </c>
      <c r="AS1413" t="str">
        <f>IFERROR(INDEX(PLAYERIDMAP2[PLAYERNAME],MATCH(ROW()-ROW(AS$1),THIRDBASE,0)),"")</f>
        <v/>
      </c>
      <c r="AT1413" t="str">
        <f>IF(PLAYERIDMAP2[[#This Row],[POS]]="SS",MAX(AT$1:AT1412)+1,"")</f>
        <v/>
      </c>
      <c r="AU1413" t="str">
        <f>IFERROR(INDEX(PLAYERIDMAP2[PLAYERNAME],MATCH(ROW()-ROW(AU$1),SHORTSTOP,0)),"")</f>
        <v/>
      </c>
      <c r="AV1413" t="str">
        <f>IF(PLAYERIDMAP2[[#This Row],[POS]]="OF",MAX(AV$1:AV1412)+1,"")</f>
        <v/>
      </c>
      <c r="AW1413" t="str">
        <f>IFERROR(INDEX(PLAYERIDMAP2[PLAYERNAME],MATCH(ROW()-ROW(AW$1),OUTFIELD,0)),"")</f>
        <v/>
      </c>
      <c r="AX1413">
        <f>IF(PLAYERIDMAP2[[#This Row],[POS]]&lt;&gt;"P",MAX(AX$1:AX1412)+1,"")</f>
        <v>752</v>
      </c>
      <c r="AY1413" t="str">
        <f>IFERROR(INDEX(PLAYERIDMAP2[PLAYERNAME],MATCH(ROW()-ROW(AY$1),HITTERS,0)),"")</f>
        <v/>
      </c>
      <c r="AZ1413" t="str">
        <f>IF(PLAYERIDMAP2[[#This Row],[POS]]="P",MAX(AZ$1:AZ1412)+1,"")</f>
        <v/>
      </c>
      <c r="BA1413" t="str">
        <f>IFERROR(INDEX(PLAYERIDMAP2[PLAYERNAME],MATCH(ROW()-ROW(BA$1),PITCHERS,0)),"")</f>
        <v/>
      </c>
    </row>
    <row r="1414" spans="1:53" x14ac:dyDescent="0.25">
      <c r="A1414" t="s">
        <v>15403</v>
      </c>
      <c r="B1414" t="s">
        <v>3487</v>
      </c>
      <c r="C1414" s="1">
        <v>31142</v>
      </c>
      <c r="D1414" t="s">
        <v>17979</v>
      </c>
      <c r="E1414" t="s">
        <v>16917</v>
      </c>
      <c r="F1414" t="s">
        <v>11016</v>
      </c>
      <c r="G1414" t="s">
        <v>11016</v>
      </c>
      <c r="H1414" t="s">
        <v>5705</v>
      </c>
      <c r="I1414" t="s">
        <v>19054</v>
      </c>
      <c r="J1414" t="s">
        <v>3487</v>
      </c>
      <c r="K1414">
        <v>456655</v>
      </c>
      <c r="L1414" t="s">
        <v>3487</v>
      </c>
      <c r="M1414">
        <v>584808</v>
      </c>
      <c r="N1414" t="s">
        <v>3487</v>
      </c>
      <c r="O1414" t="s">
        <v>15404</v>
      </c>
      <c r="P1414" t="s">
        <v>15403</v>
      </c>
      <c r="Q1414">
        <v>7993</v>
      </c>
      <c r="R1414" t="s">
        <v>3487</v>
      </c>
      <c r="S1414">
        <v>28722</v>
      </c>
      <c r="T1414" t="s">
        <v>3487</v>
      </c>
      <c r="V1414" t="s">
        <v>15405</v>
      </c>
      <c r="W1414">
        <v>45480</v>
      </c>
      <c r="X1414">
        <v>7993</v>
      </c>
      <c r="Y1414" t="s">
        <v>3487</v>
      </c>
      <c r="Z1414" t="s">
        <v>15406</v>
      </c>
      <c r="AA1414" t="s">
        <v>10958</v>
      </c>
      <c r="AB1414" t="s">
        <v>5703</v>
      </c>
      <c r="AC1414" t="s">
        <v>3487</v>
      </c>
      <c r="AD1414" t="s">
        <v>15406</v>
      </c>
      <c r="AL1414" t="str">
        <f>IF(PLAYERIDMAP2[[#This Row],[POS]]="C",MAX(AL$1:AL1413)+1,"")</f>
        <v/>
      </c>
      <c r="AM1414" t="str">
        <f>IFERROR(INDEX(PLAYERIDMAP2[PLAYERNAME],MATCH(ROW()-ROW(AM$1),CATCHERS,0)),"")</f>
        <v/>
      </c>
      <c r="AN1414" t="str">
        <f>IF(PLAYERIDMAP2[[#This Row],[POS]]="1B",MAX(AN$1:AN1413)+1,"")</f>
        <v/>
      </c>
      <c r="AO1414" t="str">
        <f>IFERROR(INDEX(PLAYERIDMAP2[PLAYERNAME],MATCH(ROW()-ROW(AO$1),FIRSTBASE,0)),"")</f>
        <v/>
      </c>
      <c r="AP1414" t="str">
        <f>IF(PLAYERIDMAP2[[#This Row],[POS]]="2B",MAX(AP$1:AP1413)+1,"")</f>
        <v/>
      </c>
      <c r="AQ1414" t="str">
        <f>IFERROR(INDEX(PLAYERIDMAP2[PLAYERNAME],MATCH(ROW()-ROW(AQ$1),SECONDBASE,0)),"")</f>
        <v/>
      </c>
      <c r="AR1414">
        <f>IF(PLAYERIDMAP2[[#This Row],[POS]]="3B",MAX(AR$1:AR1413)+1,"")</f>
        <v>84</v>
      </c>
      <c r="AS1414" t="str">
        <f>IFERROR(INDEX(PLAYERIDMAP2[PLAYERNAME],MATCH(ROW()-ROW(AS$1),THIRDBASE,0)),"")</f>
        <v/>
      </c>
      <c r="AT1414" t="str">
        <f>IF(PLAYERIDMAP2[[#This Row],[POS]]="SS",MAX(AT$1:AT1413)+1,"")</f>
        <v/>
      </c>
      <c r="AU1414" t="str">
        <f>IFERROR(INDEX(PLAYERIDMAP2[PLAYERNAME],MATCH(ROW()-ROW(AU$1),SHORTSTOP,0)),"")</f>
        <v/>
      </c>
      <c r="AV1414" t="str">
        <f>IF(PLAYERIDMAP2[[#This Row],[POS]]="OF",MAX(AV$1:AV1413)+1,"")</f>
        <v/>
      </c>
      <c r="AW1414" t="str">
        <f>IFERROR(INDEX(PLAYERIDMAP2[PLAYERNAME],MATCH(ROW()-ROW(AW$1),OUTFIELD,0)),"")</f>
        <v/>
      </c>
      <c r="AX1414">
        <f>IF(PLAYERIDMAP2[[#This Row],[POS]]&lt;&gt;"P",MAX(AX$1:AX1413)+1,"")</f>
        <v>753</v>
      </c>
      <c r="AY1414" t="str">
        <f>IFERROR(INDEX(PLAYERIDMAP2[PLAYERNAME],MATCH(ROW()-ROW(AY$1),HITTERS,0)),"")</f>
        <v/>
      </c>
      <c r="AZ1414" t="str">
        <f>IF(PLAYERIDMAP2[[#This Row],[POS]]="P",MAX(AZ$1:AZ1413)+1,"")</f>
        <v/>
      </c>
      <c r="BA1414" t="str">
        <f>IFERROR(INDEX(PLAYERIDMAP2[PLAYERNAME],MATCH(ROW()-ROW(BA$1),PITCHERS,0)),"")</f>
        <v/>
      </c>
    </row>
    <row r="1415" spans="1:53" x14ac:dyDescent="0.25">
      <c r="A1415" t="s">
        <v>16915</v>
      </c>
      <c r="B1415" t="s">
        <v>6477</v>
      </c>
      <c r="C1415" s="1">
        <v>34614</v>
      </c>
      <c r="D1415" t="s">
        <v>16916</v>
      </c>
      <c r="E1415" t="s">
        <v>16917</v>
      </c>
      <c r="F1415" t="s">
        <v>11040</v>
      </c>
      <c r="G1415" t="s">
        <v>14693</v>
      </c>
      <c r="H1415" t="s">
        <v>10988</v>
      </c>
      <c r="I1415" t="s">
        <v>6476</v>
      </c>
      <c r="J1415" t="s">
        <v>6477</v>
      </c>
      <c r="K1415">
        <v>640464</v>
      </c>
      <c r="L1415" t="s">
        <v>6477</v>
      </c>
      <c r="S1415">
        <v>33219</v>
      </c>
      <c r="T1415" t="s">
        <v>6477</v>
      </c>
      <c r="Z1415" t="s">
        <v>16918</v>
      </c>
      <c r="AA1415" t="s">
        <v>5703</v>
      </c>
      <c r="AB1415" t="s">
        <v>5703</v>
      </c>
      <c r="AD1415" t="s">
        <v>16918</v>
      </c>
      <c r="AL1415" t="str">
        <f>IF(PLAYERIDMAP2[[#This Row],[POS]]="C",MAX(AL$1:AL1414)+1,"")</f>
        <v/>
      </c>
      <c r="AM1415" t="str">
        <f>IFERROR(INDEX(PLAYERIDMAP2[PLAYERNAME],MATCH(ROW()-ROW(AM$1),CATCHERS,0)),"")</f>
        <v/>
      </c>
      <c r="AN1415" t="str">
        <f>IF(PLAYERIDMAP2[[#This Row],[POS]]="1B",MAX(AN$1:AN1414)+1,"")</f>
        <v/>
      </c>
      <c r="AO1415" t="str">
        <f>IFERROR(INDEX(PLAYERIDMAP2[PLAYERNAME],MATCH(ROW()-ROW(AO$1),FIRSTBASE,0)),"")</f>
        <v/>
      </c>
      <c r="AP1415" t="str">
        <f>IF(PLAYERIDMAP2[[#This Row],[POS]]="2B",MAX(AP$1:AP1414)+1,"")</f>
        <v/>
      </c>
      <c r="AQ1415" t="str">
        <f>IFERROR(INDEX(PLAYERIDMAP2[PLAYERNAME],MATCH(ROW()-ROW(AQ$1),SECONDBASE,0)),"")</f>
        <v/>
      </c>
      <c r="AR1415" t="str">
        <f>IF(PLAYERIDMAP2[[#This Row],[POS]]="3B",MAX(AR$1:AR1414)+1,"")</f>
        <v/>
      </c>
      <c r="AS1415" t="str">
        <f>IFERROR(INDEX(PLAYERIDMAP2[PLAYERNAME],MATCH(ROW()-ROW(AS$1),THIRDBASE,0)),"")</f>
        <v/>
      </c>
      <c r="AT1415" t="str">
        <f>IF(PLAYERIDMAP2[[#This Row],[POS]]="SS",MAX(AT$1:AT1414)+1,"")</f>
        <v/>
      </c>
      <c r="AU1415" t="str">
        <f>IFERROR(INDEX(PLAYERIDMAP2[PLAYERNAME],MATCH(ROW()-ROW(AU$1),SHORTSTOP,0)),"")</f>
        <v/>
      </c>
      <c r="AV1415" t="str">
        <f>IF(PLAYERIDMAP2[[#This Row],[POS]]="OF",MAX(AV$1:AV1414)+1,"")</f>
        <v/>
      </c>
      <c r="AW1415" t="str">
        <f>IFERROR(INDEX(PLAYERIDMAP2[PLAYERNAME],MATCH(ROW()-ROW(AW$1),OUTFIELD,0)),"")</f>
        <v/>
      </c>
      <c r="AX1415" t="str">
        <f>IF(PLAYERIDMAP2[[#This Row],[POS]]&lt;&gt;"P",MAX(AX$1:AX1414)+1,"")</f>
        <v/>
      </c>
      <c r="AY1415" t="str">
        <f>IFERROR(INDEX(PLAYERIDMAP2[PLAYERNAME],MATCH(ROW()-ROW(AY$1),HITTERS,0)),"")</f>
        <v/>
      </c>
      <c r="AZ1415">
        <f>IF(PLAYERIDMAP2[[#This Row],[POS]]="P",MAX(AZ$1:AZ1414)+1,"")</f>
        <v>661</v>
      </c>
      <c r="BA1415" t="str">
        <f>IFERROR(INDEX(PLAYERIDMAP2[PLAYERNAME],MATCH(ROW()-ROW(BA$1),PITCHERS,0)),"")</f>
        <v/>
      </c>
    </row>
    <row r="1416" spans="1:53" x14ac:dyDescent="0.25">
      <c r="A1416" t="s">
        <v>15407</v>
      </c>
      <c r="B1416" t="s">
        <v>9397</v>
      </c>
      <c r="C1416" s="1">
        <v>32216</v>
      </c>
      <c r="D1416" t="s">
        <v>16890</v>
      </c>
      <c r="E1416" t="s">
        <v>18296</v>
      </c>
      <c r="F1416" t="s">
        <v>11092</v>
      </c>
      <c r="G1416" t="s">
        <v>16838</v>
      </c>
      <c r="H1416" t="s">
        <v>10988</v>
      </c>
      <c r="I1416" t="s">
        <v>18297</v>
      </c>
      <c r="J1416" t="s">
        <v>9397</v>
      </c>
      <c r="K1416">
        <v>502139</v>
      </c>
      <c r="L1416" t="s">
        <v>9397</v>
      </c>
      <c r="M1416">
        <v>1741013</v>
      </c>
      <c r="N1416" t="s">
        <v>9397</v>
      </c>
      <c r="O1416" t="s">
        <v>15408</v>
      </c>
      <c r="P1416" t="s">
        <v>15407</v>
      </c>
      <c r="Q1416">
        <v>9043</v>
      </c>
      <c r="R1416" t="s">
        <v>9397</v>
      </c>
      <c r="S1416">
        <v>30614</v>
      </c>
      <c r="T1416" t="s">
        <v>9397</v>
      </c>
      <c r="V1416" t="s">
        <v>15409</v>
      </c>
      <c r="W1416">
        <v>50146</v>
      </c>
      <c r="X1416">
        <v>9043</v>
      </c>
      <c r="Y1416" t="s">
        <v>9397</v>
      </c>
      <c r="Z1416" t="s">
        <v>15410</v>
      </c>
      <c r="AA1416" t="s">
        <v>5703</v>
      </c>
      <c r="AB1416" t="s">
        <v>5703</v>
      </c>
      <c r="AD1416" t="s">
        <v>15410</v>
      </c>
      <c r="AL1416" t="str">
        <f>IF(PLAYERIDMAP2[[#This Row],[POS]]="C",MAX(AL$1:AL1415)+1,"")</f>
        <v/>
      </c>
      <c r="AM1416" t="str">
        <f>IFERROR(INDEX(PLAYERIDMAP2[PLAYERNAME],MATCH(ROW()-ROW(AM$1),CATCHERS,0)),"")</f>
        <v/>
      </c>
      <c r="AN1416" t="str">
        <f>IF(PLAYERIDMAP2[[#This Row],[POS]]="1B",MAX(AN$1:AN1415)+1,"")</f>
        <v/>
      </c>
      <c r="AO1416" t="str">
        <f>IFERROR(INDEX(PLAYERIDMAP2[PLAYERNAME],MATCH(ROW()-ROW(AO$1),FIRSTBASE,0)),"")</f>
        <v/>
      </c>
      <c r="AP1416" t="str">
        <f>IF(PLAYERIDMAP2[[#This Row],[POS]]="2B",MAX(AP$1:AP1415)+1,"")</f>
        <v/>
      </c>
      <c r="AQ1416" t="str">
        <f>IFERROR(INDEX(PLAYERIDMAP2[PLAYERNAME],MATCH(ROW()-ROW(AQ$1),SECONDBASE,0)),"")</f>
        <v/>
      </c>
      <c r="AR1416" t="str">
        <f>IF(PLAYERIDMAP2[[#This Row],[POS]]="3B",MAX(AR$1:AR1415)+1,"")</f>
        <v/>
      </c>
      <c r="AS1416" t="str">
        <f>IFERROR(INDEX(PLAYERIDMAP2[PLAYERNAME],MATCH(ROW()-ROW(AS$1),THIRDBASE,0)),"")</f>
        <v/>
      </c>
      <c r="AT1416" t="str">
        <f>IF(PLAYERIDMAP2[[#This Row],[POS]]="SS",MAX(AT$1:AT1415)+1,"")</f>
        <v/>
      </c>
      <c r="AU1416" t="str">
        <f>IFERROR(INDEX(PLAYERIDMAP2[PLAYERNAME],MATCH(ROW()-ROW(AU$1),SHORTSTOP,0)),"")</f>
        <v/>
      </c>
      <c r="AV1416" t="str">
        <f>IF(PLAYERIDMAP2[[#This Row],[POS]]="OF",MAX(AV$1:AV1415)+1,"")</f>
        <v/>
      </c>
      <c r="AW1416" t="str">
        <f>IFERROR(INDEX(PLAYERIDMAP2[PLAYERNAME],MATCH(ROW()-ROW(AW$1),OUTFIELD,0)),"")</f>
        <v/>
      </c>
      <c r="AX1416" t="str">
        <f>IF(PLAYERIDMAP2[[#This Row],[POS]]&lt;&gt;"P",MAX(AX$1:AX1415)+1,"")</f>
        <v/>
      </c>
      <c r="AY1416" t="str">
        <f>IFERROR(INDEX(PLAYERIDMAP2[PLAYERNAME],MATCH(ROW()-ROW(AY$1),HITTERS,0)),"")</f>
        <v/>
      </c>
      <c r="AZ1416">
        <f>IF(PLAYERIDMAP2[[#This Row],[POS]]="P",MAX(AZ$1:AZ1415)+1,"")</f>
        <v>662</v>
      </c>
      <c r="BA1416" t="str">
        <f>IFERROR(INDEX(PLAYERIDMAP2[PLAYERNAME],MATCH(ROW()-ROW(BA$1),PITCHERS,0)),"")</f>
        <v/>
      </c>
    </row>
    <row r="1417" spans="1:53" x14ac:dyDescent="0.25">
      <c r="A1417" t="s">
        <v>15411</v>
      </c>
      <c r="B1417" t="s">
        <v>10839</v>
      </c>
      <c r="C1417" s="1">
        <v>32000</v>
      </c>
      <c r="D1417" t="s">
        <v>17152</v>
      </c>
      <c r="E1417" t="s">
        <v>18002</v>
      </c>
      <c r="F1417" t="s">
        <v>11373</v>
      </c>
      <c r="G1417" t="s">
        <v>16838</v>
      </c>
      <c r="H1417" t="s">
        <v>10988</v>
      </c>
      <c r="I1417" t="s">
        <v>18003</v>
      </c>
      <c r="J1417" t="s">
        <v>10839</v>
      </c>
      <c r="K1417">
        <v>519322</v>
      </c>
      <c r="L1417" t="s">
        <v>10839</v>
      </c>
      <c r="M1417">
        <v>1724102</v>
      </c>
      <c r="N1417" t="s">
        <v>10839</v>
      </c>
      <c r="O1417" t="s">
        <v>15412</v>
      </c>
      <c r="P1417" t="s">
        <v>15411</v>
      </c>
      <c r="Q1417">
        <v>8618</v>
      </c>
      <c r="R1417" t="s">
        <v>10839</v>
      </c>
      <c r="S1417">
        <v>30534</v>
      </c>
      <c r="T1417" t="s">
        <v>10839</v>
      </c>
      <c r="V1417" t="s">
        <v>15413</v>
      </c>
      <c r="W1417">
        <v>59345</v>
      </c>
      <c r="X1417">
        <v>8618</v>
      </c>
      <c r="Y1417" t="s">
        <v>10839</v>
      </c>
      <c r="Z1417" t="s">
        <v>15414</v>
      </c>
      <c r="AA1417" t="s">
        <v>11011</v>
      </c>
      <c r="AB1417" t="s">
        <v>5703</v>
      </c>
      <c r="AC1417" t="s">
        <v>10839</v>
      </c>
      <c r="AD1417" t="s">
        <v>15414</v>
      </c>
      <c r="AE1417">
        <v>10963</v>
      </c>
      <c r="AH1417" t="s">
        <v>10839</v>
      </c>
      <c r="AL1417" t="str">
        <f>IF(PLAYERIDMAP2[[#This Row],[POS]]="C",MAX(AL$1:AL1416)+1,"")</f>
        <v/>
      </c>
      <c r="AM1417" t="str">
        <f>IFERROR(INDEX(PLAYERIDMAP2[PLAYERNAME],MATCH(ROW()-ROW(AM$1),CATCHERS,0)),"")</f>
        <v/>
      </c>
      <c r="AN1417" t="str">
        <f>IF(PLAYERIDMAP2[[#This Row],[POS]]="1B",MAX(AN$1:AN1416)+1,"")</f>
        <v/>
      </c>
      <c r="AO1417" t="str">
        <f>IFERROR(INDEX(PLAYERIDMAP2[PLAYERNAME],MATCH(ROW()-ROW(AO$1),FIRSTBASE,0)),"")</f>
        <v/>
      </c>
      <c r="AP1417" t="str">
        <f>IF(PLAYERIDMAP2[[#This Row],[POS]]="2B",MAX(AP$1:AP1416)+1,"")</f>
        <v/>
      </c>
      <c r="AQ1417" t="str">
        <f>IFERROR(INDEX(PLAYERIDMAP2[PLAYERNAME],MATCH(ROW()-ROW(AQ$1),SECONDBASE,0)),"")</f>
        <v/>
      </c>
      <c r="AR1417" t="str">
        <f>IF(PLAYERIDMAP2[[#This Row],[POS]]="3B",MAX(AR$1:AR1416)+1,"")</f>
        <v/>
      </c>
      <c r="AS1417" t="str">
        <f>IFERROR(INDEX(PLAYERIDMAP2[PLAYERNAME],MATCH(ROW()-ROW(AS$1),THIRDBASE,0)),"")</f>
        <v/>
      </c>
      <c r="AT1417" t="str">
        <f>IF(PLAYERIDMAP2[[#This Row],[POS]]="SS",MAX(AT$1:AT1416)+1,"")</f>
        <v/>
      </c>
      <c r="AU1417" t="str">
        <f>IFERROR(INDEX(PLAYERIDMAP2[PLAYERNAME],MATCH(ROW()-ROW(AU$1),SHORTSTOP,0)),"")</f>
        <v/>
      </c>
      <c r="AV1417" t="str">
        <f>IF(PLAYERIDMAP2[[#This Row],[POS]]="OF",MAX(AV$1:AV1416)+1,"")</f>
        <v/>
      </c>
      <c r="AW1417" t="str">
        <f>IFERROR(INDEX(PLAYERIDMAP2[PLAYERNAME],MATCH(ROW()-ROW(AW$1),OUTFIELD,0)),"")</f>
        <v/>
      </c>
      <c r="AX1417" t="str">
        <f>IF(PLAYERIDMAP2[[#This Row],[POS]]&lt;&gt;"P",MAX(AX$1:AX1416)+1,"")</f>
        <v/>
      </c>
      <c r="AY1417" t="str">
        <f>IFERROR(INDEX(PLAYERIDMAP2[PLAYERNAME],MATCH(ROW()-ROW(AY$1),HITTERS,0)),"")</f>
        <v/>
      </c>
      <c r="AZ1417">
        <f>IF(PLAYERIDMAP2[[#This Row],[POS]]="P",MAX(AZ$1:AZ1416)+1,"")</f>
        <v>663</v>
      </c>
      <c r="BA1417" t="str">
        <f>IFERROR(INDEX(PLAYERIDMAP2[PLAYERNAME],MATCH(ROW()-ROW(BA$1),PITCHERS,0)),"")</f>
        <v/>
      </c>
    </row>
    <row r="1418" spans="1:53" x14ac:dyDescent="0.25">
      <c r="A1418" t="s">
        <v>15415</v>
      </c>
      <c r="B1418" t="s">
        <v>10203</v>
      </c>
      <c r="C1418" s="1">
        <v>31487</v>
      </c>
      <c r="D1418" t="s">
        <v>18874</v>
      </c>
      <c r="E1418" t="s">
        <v>18875</v>
      </c>
      <c r="F1418" t="s">
        <v>11119</v>
      </c>
      <c r="G1418" t="s">
        <v>14693</v>
      </c>
      <c r="H1418" t="s">
        <v>10988</v>
      </c>
      <c r="I1418" t="s">
        <v>18876</v>
      </c>
      <c r="J1418" t="s">
        <v>10203</v>
      </c>
      <c r="K1418">
        <v>493547</v>
      </c>
      <c r="L1418" t="s">
        <v>10203</v>
      </c>
      <c r="M1418">
        <v>2000126</v>
      </c>
      <c r="N1418" t="s">
        <v>10203</v>
      </c>
      <c r="O1418" t="s">
        <v>15416</v>
      </c>
      <c r="P1418" t="s">
        <v>15415</v>
      </c>
      <c r="Q1418">
        <v>9257</v>
      </c>
      <c r="R1418" t="s">
        <v>10203</v>
      </c>
      <c r="S1418">
        <v>32564</v>
      </c>
      <c r="T1418" t="s">
        <v>10203</v>
      </c>
      <c r="V1418" t="s">
        <v>15417</v>
      </c>
      <c r="W1418">
        <v>58708</v>
      </c>
      <c r="X1418">
        <v>9257</v>
      </c>
      <c r="Y1418" t="s">
        <v>10203</v>
      </c>
      <c r="Z1418" t="s">
        <v>16756</v>
      </c>
      <c r="AA1418" t="s">
        <v>5703</v>
      </c>
      <c r="AB1418" t="s">
        <v>5703</v>
      </c>
      <c r="AD1418" t="s">
        <v>16756</v>
      </c>
      <c r="AL1418" t="str">
        <f>IF(PLAYERIDMAP2[[#This Row],[POS]]="C",MAX(AL$1:AL1417)+1,"")</f>
        <v/>
      </c>
      <c r="AM1418" t="str">
        <f>IFERROR(INDEX(PLAYERIDMAP2[PLAYERNAME],MATCH(ROW()-ROW(AM$1),CATCHERS,0)),"")</f>
        <v/>
      </c>
      <c r="AN1418" t="str">
        <f>IF(PLAYERIDMAP2[[#This Row],[POS]]="1B",MAX(AN$1:AN1417)+1,"")</f>
        <v/>
      </c>
      <c r="AO1418" t="str">
        <f>IFERROR(INDEX(PLAYERIDMAP2[PLAYERNAME],MATCH(ROW()-ROW(AO$1),FIRSTBASE,0)),"")</f>
        <v/>
      </c>
      <c r="AP1418" t="str">
        <f>IF(PLAYERIDMAP2[[#This Row],[POS]]="2B",MAX(AP$1:AP1417)+1,"")</f>
        <v/>
      </c>
      <c r="AQ1418" t="str">
        <f>IFERROR(INDEX(PLAYERIDMAP2[PLAYERNAME],MATCH(ROW()-ROW(AQ$1),SECONDBASE,0)),"")</f>
        <v/>
      </c>
      <c r="AR1418" t="str">
        <f>IF(PLAYERIDMAP2[[#This Row],[POS]]="3B",MAX(AR$1:AR1417)+1,"")</f>
        <v/>
      </c>
      <c r="AS1418" t="str">
        <f>IFERROR(INDEX(PLAYERIDMAP2[PLAYERNAME],MATCH(ROW()-ROW(AS$1),THIRDBASE,0)),"")</f>
        <v/>
      </c>
      <c r="AT1418" t="str">
        <f>IF(PLAYERIDMAP2[[#This Row],[POS]]="SS",MAX(AT$1:AT1417)+1,"")</f>
        <v/>
      </c>
      <c r="AU1418" t="str">
        <f>IFERROR(INDEX(PLAYERIDMAP2[PLAYERNAME],MATCH(ROW()-ROW(AU$1),SHORTSTOP,0)),"")</f>
        <v/>
      </c>
      <c r="AV1418" t="str">
        <f>IF(PLAYERIDMAP2[[#This Row],[POS]]="OF",MAX(AV$1:AV1417)+1,"")</f>
        <v/>
      </c>
      <c r="AW1418" t="str">
        <f>IFERROR(INDEX(PLAYERIDMAP2[PLAYERNAME],MATCH(ROW()-ROW(AW$1),OUTFIELD,0)),"")</f>
        <v/>
      </c>
      <c r="AX1418" t="str">
        <f>IF(PLAYERIDMAP2[[#This Row],[POS]]&lt;&gt;"P",MAX(AX$1:AX1417)+1,"")</f>
        <v/>
      </c>
      <c r="AY1418" t="str">
        <f>IFERROR(INDEX(PLAYERIDMAP2[PLAYERNAME],MATCH(ROW()-ROW(AY$1),HITTERS,0)),"")</f>
        <v/>
      </c>
      <c r="AZ1418">
        <f>IF(PLAYERIDMAP2[[#This Row],[POS]]="P",MAX(AZ$1:AZ1417)+1,"")</f>
        <v>664</v>
      </c>
      <c r="BA1418" t="str">
        <f>IFERROR(INDEX(PLAYERIDMAP2[PLAYERNAME],MATCH(ROW()-ROW(BA$1),PITCHERS,0)),"")</f>
        <v/>
      </c>
    </row>
    <row r="1419" spans="1:53" x14ac:dyDescent="0.25">
      <c r="A1419" t="s">
        <v>15418</v>
      </c>
      <c r="B1419" t="s">
        <v>9689</v>
      </c>
      <c r="C1419" s="1">
        <v>32478</v>
      </c>
      <c r="D1419" t="s">
        <v>17155</v>
      </c>
      <c r="E1419" t="s">
        <v>17156</v>
      </c>
      <c r="F1419" t="s">
        <v>11077</v>
      </c>
      <c r="G1419" t="s">
        <v>14693</v>
      </c>
      <c r="H1419" t="s">
        <v>10988</v>
      </c>
      <c r="I1419" t="s">
        <v>17157</v>
      </c>
      <c r="J1419" t="s">
        <v>9689</v>
      </c>
      <c r="K1419">
        <v>573185</v>
      </c>
      <c r="L1419" t="s">
        <v>9689</v>
      </c>
      <c r="M1419">
        <v>1988996</v>
      </c>
      <c r="N1419" t="s">
        <v>9689</v>
      </c>
      <c r="O1419" t="s">
        <v>15419</v>
      </c>
      <c r="P1419" t="s">
        <v>15418</v>
      </c>
      <c r="Q1419">
        <v>9255</v>
      </c>
      <c r="R1419" t="s">
        <v>15420</v>
      </c>
      <c r="S1419">
        <v>32563</v>
      </c>
      <c r="T1419" t="s">
        <v>9689</v>
      </c>
      <c r="V1419" t="s">
        <v>15421</v>
      </c>
      <c r="W1419">
        <v>60921</v>
      </c>
      <c r="X1419">
        <v>9255</v>
      </c>
      <c r="Y1419" t="s">
        <v>9689</v>
      </c>
      <c r="Z1419" t="s">
        <v>15422</v>
      </c>
      <c r="AA1419" t="s">
        <v>5703</v>
      </c>
      <c r="AB1419" t="s">
        <v>5703</v>
      </c>
      <c r="AD1419" t="s">
        <v>15422</v>
      </c>
      <c r="AE1419">
        <v>12417</v>
      </c>
      <c r="AF1419" t="s">
        <v>15420</v>
      </c>
      <c r="AG1419">
        <v>23409</v>
      </c>
      <c r="AH1419" t="s">
        <v>9689</v>
      </c>
      <c r="AL1419" t="str">
        <f>IF(PLAYERIDMAP2[[#This Row],[POS]]="C",MAX(AL$1:AL1418)+1,"")</f>
        <v/>
      </c>
      <c r="AM1419" t="str">
        <f>IFERROR(INDEX(PLAYERIDMAP2[PLAYERNAME],MATCH(ROW()-ROW(AM$1),CATCHERS,0)),"")</f>
        <v/>
      </c>
      <c r="AN1419" t="str">
        <f>IF(PLAYERIDMAP2[[#This Row],[POS]]="1B",MAX(AN$1:AN1418)+1,"")</f>
        <v/>
      </c>
      <c r="AO1419" t="str">
        <f>IFERROR(INDEX(PLAYERIDMAP2[PLAYERNAME],MATCH(ROW()-ROW(AO$1),FIRSTBASE,0)),"")</f>
        <v/>
      </c>
      <c r="AP1419" t="str">
        <f>IF(PLAYERIDMAP2[[#This Row],[POS]]="2B",MAX(AP$1:AP1418)+1,"")</f>
        <v/>
      </c>
      <c r="AQ1419" t="str">
        <f>IFERROR(INDEX(PLAYERIDMAP2[PLAYERNAME],MATCH(ROW()-ROW(AQ$1),SECONDBASE,0)),"")</f>
        <v/>
      </c>
      <c r="AR1419" t="str">
        <f>IF(PLAYERIDMAP2[[#This Row],[POS]]="3B",MAX(AR$1:AR1418)+1,"")</f>
        <v/>
      </c>
      <c r="AS1419" t="str">
        <f>IFERROR(INDEX(PLAYERIDMAP2[PLAYERNAME],MATCH(ROW()-ROW(AS$1),THIRDBASE,0)),"")</f>
        <v/>
      </c>
      <c r="AT1419" t="str">
        <f>IF(PLAYERIDMAP2[[#This Row],[POS]]="SS",MAX(AT$1:AT1418)+1,"")</f>
        <v/>
      </c>
      <c r="AU1419" t="str">
        <f>IFERROR(INDEX(PLAYERIDMAP2[PLAYERNAME],MATCH(ROW()-ROW(AU$1),SHORTSTOP,0)),"")</f>
        <v/>
      </c>
      <c r="AV1419" t="str">
        <f>IF(PLAYERIDMAP2[[#This Row],[POS]]="OF",MAX(AV$1:AV1418)+1,"")</f>
        <v/>
      </c>
      <c r="AW1419" t="str">
        <f>IFERROR(INDEX(PLAYERIDMAP2[PLAYERNAME],MATCH(ROW()-ROW(AW$1),OUTFIELD,0)),"")</f>
        <v/>
      </c>
      <c r="AX1419" t="str">
        <f>IF(PLAYERIDMAP2[[#This Row],[POS]]&lt;&gt;"P",MAX(AX$1:AX1418)+1,"")</f>
        <v/>
      </c>
      <c r="AY1419" t="str">
        <f>IFERROR(INDEX(PLAYERIDMAP2[PLAYERNAME],MATCH(ROW()-ROW(AY$1),HITTERS,0)),"")</f>
        <v/>
      </c>
      <c r="AZ1419">
        <f>IF(PLAYERIDMAP2[[#This Row],[POS]]="P",MAX(AZ$1:AZ1418)+1,"")</f>
        <v>665</v>
      </c>
      <c r="BA1419" t="str">
        <f>IFERROR(INDEX(PLAYERIDMAP2[PLAYERNAME],MATCH(ROW()-ROW(BA$1),PITCHERS,0)),"")</f>
        <v/>
      </c>
    </row>
    <row r="1420" spans="1:53" x14ac:dyDescent="0.25">
      <c r="A1420" t="s">
        <v>15423</v>
      </c>
      <c r="B1420" t="s">
        <v>10930</v>
      </c>
      <c r="C1420" s="1">
        <v>32344</v>
      </c>
      <c r="D1420" t="s">
        <v>18225</v>
      </c>
      <c r="E1420" t="s">
        <v>19519</v>
      </c>
      <c r="F1420" t="s">
        <v>11373</v>
      </c>
      <c r="G1420" t="s">
        <v>16838</v>
      </c>
      <c r="H1420" t="s">
        <v>10988</v>
      </c>
      <c r="I1420" t="s">
        <v>19520</v>
      </c>
      <c r="J1420" t="s">
        <v>10930</v>
      </c>
      <c r="K1420">
        <v>544931</v>
      </c>
      <c r="L1420" t="s">
        <v>10930</v>
      </c>
      <c r="M1420">
        <v>1675980</v>
      </c>
      <c r="N1420" t="s">
        <v>10930</v>
      </c>
      <c r="O1420" t="s">
        <v>15424</v>
      </c>
      <c r="P1420" t="s">
        <v>15423</v>
      </c>
      <c r="Q1420">
        <v>8562</v>
      </c>
      <c r="R1420" t="s">
        <v>10930</v>
      </c>
      <c r="S1420">
        <v>30373</v>
      </c>
      <c r="T1420" t="s">
        <v>10930</v>
      </c>
      <c r="V1420" t="s">
        <v>15425</v>
      </c>
      <c r="W1420">
        <v>61056</v>
      </c>
      <c r="X1420">
        <v>8562</v>
      </c>
      <c r="Y1420" t="s">
        <v>10930</v>
      </c>
      <c r="Z1420" t="s">
        <v>15426</v>
      </c>
      <c r="AA1420" t="s">
        <v>5703</v>
      </c>
      <c r="AB1420" t="s">
        <v>5703</v>
      </c>
      <c r="AC1420" t="s">
        <v>10930</v>
      </c>
      <c r="AD1420" t="s">
        <v>15426</v>
      </c>
      <c r="AE1420">
        <v>10855</v>
      </c>
      <c r="AF1420" t="s">
        <v>10930</v>
      </c>
      <c r="AG1420">
        <v>10978</v>
      </c>
      <c r="AH1420" t="s">
        <v>10930</v>
      </c>
      <c r="AL1420" t="str">
        <f>IF(PLAYERIDMAP2[[#This Row],[POS]]="C",MAX(AL$1:AL1419)+1,"")</f>
        <v/>
      </c>
      <c r="AM1420" t="str">
        <f>IFERROR(INDEX(PLAYERIDMAP2[PLAYERNAME],MATCH(ROW()-ROW(AM$1),CATCHERS,0)),"")</f>
        <v/>
      </c>
      <c r="AN1420" t="str">
        <f>IF(PLAYERIDMAP2[[#This Row],[POS]]="1B",MAX(AN$1:AN1419)+1,"")</f>
        <v/>
      </c>
      <c r="AO1420" t="str">
        <f>IFERROR(INDEX(PLAYERIDMAP2[PLAYERNAME],MATCH(ROW()-ROW(AO$1),FIRSTBASE,0)),"")</f>
        <v/>
      </c>
      <c r="AP1420" t="str">
        <f>IF(PLAYERIDMAP2[[#This Row],[POS]]="2B",MAX(AP$1:AP1419)+1,"")</f>
        <v/>
      </c>
      <c r="AQ1420" t="str">
        <f>IFERROR(INDEX(PLAYERIDMAP2[PLAYERNAME],MATCH(ROW()-ROW(AQ$1),SECONDBASE,0)),"")</f>
        <v/>
      </c>
      <c r="AR1420" t="str">
        <f>IF(PLAYERIDMAP2[[#This Row],[POS]]="3B",MAX(AR$1:AR1419)+1,"")</f>
        <v/>
      </c>
      <c r="AS1420" t="str">
        <f>IFERROR(INDEX(PLAYERIDMAP2[PLAYERNAME],MATCH(ROW()-ROW(AS$1),THIRDBASE,0)),"")</f>
        <v/>
      </c>
      <c r="AT1420" t="str">
        <f>IF(PLAYERIDMAP2[[#This Row],[POS]]="SS",MAX(AT$1:AT1419)+1,"")</f>
        <v/>
      </c>
      <c r="AU1420" t="str">
        <f>IFERROR(INDEX(PLAYERIDMAP2[PLAYERNAME],MATCH(ROW()-ROW(AU$1),SHORTSTOP,0)),"")</f>
        <v/>
      </c>
      <c r="AV1420" t="str">
        <f>IF(PLAYERIDMAP2[[#This Row],[POS]]="OF",MAX(AV$1:AV1419)+1,"")</f>
        <v/>
      </c>
      <c r="AW1420" t="str">
        <f>IFERROR(INDEX(PLAYERIDMAP2[PLAYERNAME],MATCH(ROW()-ROW(AW$1),OUTFIELD,0)),"")</f>
        <v/>
      </c>
      <c r="AX1420" t="str">
        <f>IF(PLAYERIDMAP2[[#This Row],[POS]]&lt;&gt;"P",MAX(AX$1:AX1419)+1,"")</f>
        <v/>
      </c>
      <c r="AY1420" t="str">
        <f>IFERROR(INDEX(PLAYERIDMAP2[PLAYERNAME],MATCH(ROW()-ROW(AY$1),HITTERS,0)),"")</f>
        <v/>
      </c>
      <c r="AZ1420">
        <f>IF(PLAYERIDMAP2[[#This Row],[POS]]="P",MAX(AZ$1:AZ1419)+1,"")</f>
        <v>666</v>
      </c>
      <c r="BA1420" t="str">
        <f>IFERROR(INDEX(PLAYERIDMAP2[PLAYERNAME],MATCH(ROW()-ROW(BA$1),PITCHERS,0)),"")</f>
        <v/>
      </c>
    </row>
    <row r="1421" spans="1:53" x14ac:dyDescent="0.25">
      <c r="A1421" t="s">
        <v>15427</v>
      </c>
      <c r="B1421" t="s">
        <v>10602</v>
      </c>
      <c r="C1421" s="1">
        <v>30530</v>
      </c>
      <c r="D1421" t="s">
        <v>17816</v>
      </c>
      <c r="E1421" t="s">
        <v>17817</v>
      </c>
      <c r="F1421" t="s">
        <v>11087</v>
      </c>
      <c r="G1421" t="s">
        <v>14693</v>
      </c>
      <c r="H1421" t="s">
        <v>10988</v>
      </c>
      <c r="I1421" t="s">
        <v>17818</v>
      </c>
      <c r="J1421" t="s">
        <v>10602</v>
      </c>
      <c r="K1421">
        <v>434718</v>
      </c>
      <c r="L1421" t="s">
        <v>10602</v>
      </c>
      <c r="M1421">
        <v>546345</v>
      </c>
      <c r="N1421" t="s">
        <v>10602</v>
      </c>
      <c r="O1421" t="s">
        <v>15428</v>
      </c>
      <c r="P1421" t="s">
        <v>15427</v>
      </c>
      <c r="Q1421">
        <v>7468</v>
      </c>
      <c r="R1421" t="s">
        <v>10602</v>
      </c>
      <c r="S1421">
        <v>6175</v>
      </c>
      <c r="T1421" t="s">
        <v>10602</v>
      </c>
      <c r="V1421" t="s">
        <v>15429</v>
      </c>
      <c r="W1421">
        <v>45588</v>
      </c>
      <c r="X1421">
        <v>7468</v>
      </c>
      <c r="Y1421" t="s">
        <v>10602</v>
      </c>
      <c r="Z1421" t="s">
        <v>15430</v>
      </c>
      <c r="AA1421" t="s">
        <v>5703</v>
      </c>
      <c r="AB1421" t="s">
        <v>5703</v>
      </c>
      <c r="AC1421" t="s">
        <v>10602</v>
      </c>
      <c r="AD1421" t="s">
        <v>15430</v>
      </c>
      <c r="AE1421">
        <v>8323</v>
      </c>
      <c r="AH1421" t="s">
        <v>10602</v>
      </c>
      <c r="AL1421" t="str">
        <f>IF(PLAYERIDMAP2[[#This Row],[POS]]="C",MAX(AL$1:AL1420)+1,"")</f>
        <v/>
      </c>
      <c r="AM1421" t="str">
        <f>IFERROR(INDEX(PLAYERIDMAP2[PLAYERNAME],MATCH(ROW()-ROW(AM$1),CATCHERS,0)),"")</f>
        <v/>
      </c>
      <c r="AN1421" t="str">
        <f>IF(PLAYERIDMAP2[[#This Row],[POS]]="1B",MAX(AN$1:AN1420)+1,"")</f>
        <v/>
      </c>
      <c r="AO1421" t="str">
        <f>IFERROR(INDEX(PLAYERIDMAP2[PLAYERNAME],MATCH(ROW()-ROW(AO$1),FIRSTBASE,0)),"")</f>
        <v/>
      </c>
      <c r="AP1421" t="str">
        <f>IF(PLAYERIDMAP2[[#This Row],[POS]]="2B",MAX(AP$1:AP1420)+1,"")</f>
        <v/>
      </c>
      <c r="AQ1421" t="str">
        <f>IFERROR(INDEX(PLAYERIDMAP2[PLAYERNAME],MATCH(ROW()-ROW(AQ$1),SECONDBASE,0)),"")</f>
        <v/>
      </c>
      <c r="AR1421" t="str">
        <f>IF(PLAYERIDMAP2[[#This Row],[POS]]="3B",MAX(AR$1:AR1420)+1,"")</f>
        <v/>
      </c>
      <c r="AS1421" t="str">
        <f>IFERROR(INDEX(PLAYERIDMAP2[PLAYERNAME],MATCH(ROW()-ROW(AS$1),THIRDBASE,0)),"")</f>
        <v/>
      </c>
      <c r="AT1421" t="str">
        <f>IF(PLAYERIDMAP2[[#This Row],[POS]]="SS",MAX(AT$1:AT1420)+1,"")</f>
        <v/>
      </c>
      <c r="AU1421" t="str">
        <f>IFERROR(INDEX(PLAYERIDMAP2[PLAYERNAME],MATCH(ROW()-ROW(AU$1),SHORTSTOP,0)),"")</f>
        <v/>
      </c>
      <c r="AV1421" t="str">
        <f>IF(PLAYERIDMAP2[[#This Row],[POS]]="OF",MAX(AV$1:AV1420)+1,"")</f>
        <v/>
      </c>
      <c r="AW1421" t="str">
        <f>IFERROR(INDEX(PLAYERIDMAP2[PLAYERNAME],MATCH(ROW()-ROW(AW$1),OUTFIELD,0)),"")</f>
        <v/>
      </c>
      <c r="AX1421" t="str">
        <f>IF(PLAYERIDMAP2[[#This Row],[POS]]&lt;&gt;"P",MAX(AX$1:AX1420)+1,"")</f>
        <v/>
      </c>
      <c r="AY1421" t="str">
        <f>IFERROR(INDEX(PLAYERIDMAP2[PLAYERNAME],MATCH(ROW()-ROW(AY$1),HITTERS,0)),"")</f>
        <v/>
      </c>
      <c r="AZ1421">
        <f>IF(PLAYERIDMAP2[[#This Row],[POS]]="P",MAX(AZ$1:AZ1420)+1,"")</f>
        <v>667</v>
      </c>
      <c r="BA1421" t="str">
        <f>IFERROR(INDEX(PLAYERIDMAP2[PLAYERNAME],MATCH(ROW()-ROW(BA$1),PITCHERS,0)),"")</f>
        <v/>
      </c>
    </row>
    <row r="1422" spans="1:53" x14ac:dyDescent="0.25">
      <c r="A1422" t="s">
        <v>19258</v>
      </c>
      <c r="B1422" t="s">
        <v>10939</v>
      </c>
      <c r="C1422" s="1">
        <v>32410</v>
      </c>
      <c r="D1422" t="s">
        <v>18552</v>
      </c>
      <c r="E1422" t="s">
        <v>19259</v>
      </c>
      <c r="F1422" t="s">
        <v>11007</v>
      </c>
      <c r="G1422" t="s">
        <v>16838</v>
      </c>
      <c r="H1422" t="s">
        <v>10988</v>
      </c>
      <c r="I1422" t="s">
        <v>19260</v>
      </c>
      <c r="J1422" t="s">
        <v>10939</v>
      </c>
      <c r="K1422">
        <v>519326</v>
      </c>
      <c r="L1422" t="s">
        <v>10939</v>
      </c>
      <c r="M1422">
        <v>2027413</v>
      </c>
      <c r="N1422" t="s">
        <v>10939</v>
      </c>
      <c r="O1422" t="s">
        <v>19261</v>
      </c>
      <c r="P1422" t="s">
        <v>19258</v>
      </c>
      <c r="Q1422">
        <v>9809</v>
      </c>
      <c r="R1422" t="s">
        <v>10939</v>
      </c>
      <c r="S1422">
        <v>32589</v>
      </c>
      <c r="T1422" t="s">
        <v>10939</v>
      </c>
      <c r="V1422" t="s">
        <v>19262</v>
      </c>
      <c r="W1422">
        <v>57557</v>
      </c>
      <c r="X1422">
        <v>9809</v>
      </c>
      <c r="Y1422" t="s">
        <v>10939</v>
      </c>
      <c r="Z1422" t="s">
        <v>19263</v>
      </c>
      <c r="AA1422" t="s">
        <v>5703</v>
      </c>
      <c r="AB1422" t="s">
        <v>5703</v>
      </c>
      <c r="AD1422" t="s">
        <v>19263</v>
      </c>
      <c r="AF1422" t="s">
        <v>10939</v>
      </c>
      <c r="AG1422">
        <v>38251</v>
      </c>
      <c r="AH1422" t="s">
        <v>10939</v>
      </c>
      <c r="AL1422" t="str">
        <f>IF(PLAYERIDMAP2[[#This Row],[POS]]="C",MAX(AL$1:AL1421)+1,"")</f>
        <v/>
      </c>
      <c r="AM1422" t="str">
        <f>IFERROR(INDEX(PLAYERIDMAP2[PLAYERNAME],MATCH(ROW()-ROW(AM$1),CATCHERS,0)),"")</f>
        <v/>
      </c>
      <c r="AN1422" t="str">
        <f>IF(PLAYERIDMAP2[[#This Row],[POS]]="1B",MAX(AN$1:AN1421)+1,"")</f>
        <v/>
      </c>
      <c r="AO1422" t="str">
        <f>IFERROR(INDEX(PLAYERIDMAP2[PLAYERNAME],MATCH(ROW()-ROW(AO$1),FIRSTBASE,0)),"")</f>
        <v/>
      </c>
      <c r="AP1422" t="str">
        <f>IF(PLAYERIDMAP2[[#This Row],[POS]]="2B",MAX(AP$1:AP1421)+1,"")</f>
        <v/>
      </c>
      <c r="AQ1422" t="str">
        <f>IFERROR(INDEX(PLAYERIDMAP2[PLAYERNAME],MATCH(ROW()-ROW(AQ$1),SECONDBASE,0)),"")</f>
        <v/>
      </c>
      <c r="AR1422" t="str">
        <f>IF(PLAYERIDMAP2[[#This Row],[POS]]="3B",MAX(AR$1:AR1421)+1,"")</f>
        <v/>
      </c>
      <c r="AS1422" t="str">
        <f>IFERROR(INDEX(PLAYERIDMAP2[PLAYERNAME],MATCH(ROW()-ROW(AS$1),THIRDBASE,0)),"")</f>
        <v/>
      </c>
      <c r="AT1422" t="str">
        <f>IF(PLAYERIDMAP2[[#This Row],[POS]]="SS",MAX(AT$1:AT1421)+1,"")</f>
        <v/>
      </c>
      <c r="AU1422" t="str">
        <f>IFERROR(INDEX(PLAYERIDMAP2[PLAYERNAME],MATCH(ROW()-ROW(AU$1),SHORTSTOP,0)),"")</f>
        <v/>
      </c>
      <c r="AV1422" t="str">
        <f>IF(PLAYERIDMAP2[[#This Row],[POS]]="OF",MAX(AV$1:AV1421)+1,"")</f>
        <v/>
      </c>
      <c r="AW1422" t="str">
        <f>IFERROR(INDEX(PLAYERIDMAP2[PLAYERNAME],MATCH(ROW()-ROW(AW$1),OUTFIELD,0)),"")</f>
        <v/>
      </c>
      <c r="AX1422" t="str">
        <f>IF(PLAYERIDMAP2[[#This Row],[POS]]&lt;&gt;"P",MAX(AX$1:AX1421)+1,"")</f>
        <v/>
      </c>
      <c r="AY1422" t="str">
        <f>IFERROR(INDEX(PLAYERIDMAP2[PLAYERNAME],MATCH(ROW()-ROW(AY$1),HITTERS,0)),"")</f>
        <v/>
      </c>
      <c r="AZ1422">
        <f>IF(PLAYERIDMAP2[[#This Row],[POS]]="P",MAX(AZ$1:AZ1421)+1,"")</f>
        <v>668</v>
      </c>
      <c r="BA1422" t="str">
        <f>IFERROR(INDEX(PLAYERIDMAP2[PLAYERNAME],MATCH(ROW()-ROW(BA$1),PITCHERS,0)),"")</f>
        <v/>
      </c>
    </row>
    <row r="1423" spans="1:53" x14ac:dyDescent="0.25">
      <c r="A1423" t="s">
        <v>15431</v>
      </c>
      <c r="B1423" t="s">
        <v>10797</v>
      </c>
      <c r="C1423" s="1">
        <v>33359</v>
      </c>
      <c r="D1423" t="s">
        <v>17437</v>
      </c>
      <c r="E1423" t="s">
        <v>18182</v>
      </c>
      <c r="F1423" t="s">
        <v>11119</v>
      </c>
      <c r="G1423" t="s">
        <v>14693</v>
      </c>
      <c r="H1423" t="s">
        <v>10988</v>
      </c>
      <c r="I1423" t="s">
        <v>18183</v>
      </c>
      <c r="J1423" t="s">
        <v>10797</v>
      </c>
      <c r="K1423">
        <v>573186</v>
      </c>
      <c r="L1423" t="s">
        <v>10797</v>
      </c>
      <c r="M1423">
        <v>2001082</v>
      </c>
      <c r="N1423" t="s">
        <v>10797</v>
      </c>
      <c r="O1423" t="s">
        <v>18184</v>
      </c>
      <c r="P1423" t="s">
        <v>15431</v>
      </c>
      <c r="Q1423">
        <v>9637</v>
      </c>
      <c r="R1423" t="s">
        <v>10797</v>
      </c>
      <c r="S1423">
        <v>32815</v>
      </c>
      <c r="T1423" t="s">
        <v>10797</v>
      </c>
      <c r="V1423" t="s">
        <v>16310</v>
      </c>
      <c r="W1423">
        <v>70371</v>
      </c>
      <c r="X1423">
        <v>9637</v>
      </c>
      <c r="Y1423" t="s">
        <v>10797</v>
      </c>
      <c r="Z1423" t="s">
        <v>15432</v>
      </c>
      <c r="AA1423" t="s">
        <v>5703</v>
      </c>
      <c r="AB1423" t="s">
        <v>5703</v>
      </c>
      <c r="AC1423" t="s">
        <v>10797</v>
      </c>
      <c r="AD1423" t="s">
        <v>15432</v>
      </c>
      <c r="AE1423">
        <v>12456</v>
      </c>
      <c r="AF1423" t="s">
        <v>10797</v>
      </c>
      <c r="AG1423">
        <v>39041</v>
      </c>
      <c r="AL1423" t="str">
        <f>IF(PLAYERIDMAP2[[#This Row],[POS]]="C",MAX(AL$1:AL1422)+1,"")</f>
        <v/>
      </c>
      <c r="AM1423" t="str">
        <f>IFERROR(INDEX(PLAYERIDMAP2[PLAYERNAME],MATCH(ROW()-ROW(AM$1),CATCHERS,0)),"")</f>
        <v/>
      </c>
      <c r="AN1423" t="str">
        <f>IF(PLAYERIDMAP2[[#This Row],[POS]]="1B",MAX(AN$1:AN1422)+1,"")</f>
        <v/>
      </c>
      <c r="AO1423" t="str">
        <f>IFERROR(INDEX(PLAYERIDMAP2[PLAYERNAME],MATCH(ROW()-ROW(AO$1),FIRSTBASE,0)),"")</f>
        <v/>
      </c>
      <c r="AP1423" t="str">
        <f>IF(PLAYERIDMAP2[[#This Row],[POS]]="2B",MAX(AP$1:AP1422)+1,"")</f>
        <v/>
      </c>
      <c r="AQ1423" t="str">
        <f>IFERROR(INDEX(PLAYERIDMAP2[PLAYERNAME],MATCH(ROW()-ROW(AQ$1),SECONDBASE,0)),"")</f>
        <v/>
      </c>
      <c r="AR1423" t="str">
        <f>IF(PLAYERIDMAP2[[#This Row],[POS]]="3B",MAX(AR$1:AR1422)+1,"")</f>
        <v/>
      </c>
      <c r="AS1423" t="str">
        <f>IFERROR(INDEX(PLAYERIDMAP2[PLAYERNAME],MATCH(ROW()-ROW(AS$1),THIRDBASE,0)),"")</f>
        <v/>
      </c>
      <c r="AT1423" t="str">
        <f>IF(PLAYERIDMAP2[[#This Row],[POS]]="SS",MAX(AT$1:AT1422)+1,"")</f>
        <v/>
      </c>
      <c r="AU1423" t="str">
        <f>IFERROR(INDEX(PLAYERIDMAP2[PLAYERNAME],MATCH(ROW()-ROW(AU$1),SHORTSTOP,0)),"")</f>
        <v/>
      </c>
      <c r="AV1423" t="str">
        <f>IF(PLAYERIDMAP2[[#This Row],[POS]]="OF",MAX(AV$1:AV1422)+1,"")</f>
        <v/>
      </c>
      <c r="AW1423" t="str">
        <f>IFERROR(INDEX(PLAYERIDMAP2[PLAYERNAME],MATCH(ROW()-ROW(AW$1),OUTFIELD,0)),"")</f>
        <v/>
      </c>
      <c r="AX1423" t="str">
        <f>IF(PLAYERIDMAP2[[#This Row],[POS]]&lt;&gt;"P",MAX(AX$1:AX1422)+1,"")</f>
        <v/>
      </c>
      <c r="AY1423" t="str">
        <f>IFERROR(INDEX(PLAYERIDMAP2[PLAYERNAME],MATCH(ROW()-ROW(AY$1),HITTERS,0)),"")</f>
        <v/>
      </c>
      <c r="AZ1423">
        <f>IF(PLAYERIDMAP2[[#This Row],[POS]]="P",MAX(AZ$1:AZ1422)+1,"")</f>
        <v>669</v>
      </c>
      <c r="BA1423" t="str">
        <f>IFERROR(INDEX(PLAYERIDMAP2[PLAYERNAME],MATCH(ROW()-ROW(BA$1),PITCHERS,0)),"")</f>
        <v/>
      </c>
    </row>
    <row r="1424" spans="1:53" x14ac:dyDescent="0.25">
      <c r="A1424" t="s">
        <v>15433</v>
      </c>
      <c r="B1424" t="s">
        <v>10924</v>
      </c>
      <c r="C1424" s="1">
        <v>31211</v>
      </c>
      <c r="D1424" t="s">
        <v>17427</v>
      </c>
      <c r="E1424" t="s">
        <v>19671</v>
      </c>
      <c r="F1424" t="s">
        <v>11053</v>
      </c>
      <c r="G1424" t="s">
        <v>16838</v>
      </c>
      <c r="H1424" t="s">
        <v>10988</v>
      </c>
      <c r="I1424" t="s">
        <v>19672</v>
      </c>
      <c r="J1424" t="s">
        <v>10924</v>
      </c>
      <c r="K1424">
        <v>467008</v>
      </c>
      <c r="L1424" t="s">
        <v>10924</v>
      </c>
      <c r="M1424">
        <v>1392909</v>
      </c>
      <c r="N1424" t="s">
        <v>10924</v>
      </c>
      <c r="O1424" t="s">
        <v>15434</v>
      </c>
      <c r="P1424" t="s">
        <v>15433</v>
      </c>
      <c r="Q1424">
        <v>8565</v>
      </c>
      <c r="R1424" t="s">
        <v>10924</v>
      </c>
      <c r="S1424">
        <v>29763</v>
      </c>
      <c r="T1424" t="s">
        <v>10924</v>
      </c>
      <c r="V1424" t="s">
        <v>15435</v>
      </c>
      <c r="W1424">
        <v>46719</v>
      </c>
      <c r="X1424">
        <v>8565</v>
      </c>
      <c r="Y1424" t="s">
        <v>10924</v>
      </c>
      <c r="Z1424" t="s">
        <v>15436</v>
      </c>
      <c r="AA1424" t="s">
        <v>5703</v>
      </c>
      <c r="AB1424" t="s">
        <v>5703</v>
      </c>
      <c r="AC1424" t="s">
        <v>10924</v>
      </c>
      <c r="AD1424" t="s">
        <v>15436</v>
      </c>
      <c r="AE1424">
        <v>10283</v>
      </c>
      <c r="AF1424" t="s">
        <v>10924</v>
      </c>
      <c r="AG1424">
        <v>6257</v>
      </c>
      <c r="AH1424" t="s">
        <v>10924</v>
      </c>
      <c r="AL1424" t="str">
        <f>IF(PLAYERIDMAP2[[#This Row],[POS]]="C",MAX(AL$1:AL1423)+1,"")</f>
        <v/>
      </c>
      <c r="AM1424" t="str">
        <f>IFERROR(INDEX(PLAYERIDMAP2[PLAYERNAME],MATCH(ROW()-ROW(AM$1),CATCHERS,0)),"")</f>
        <v/>
      </c>
      <c r="AN1424" t="str">
        <f>IF(PLAYERIDMAP2[[#This Row],[POS]]="1B",MAX(AN$1:AN1423)+1,"")</f>
        <v/>
      </c>
      <c r="AO1424" t="str">
        <f>IFERROR(INDEX(PLAYERIDMAP2[PLAYERNAME],MATCH(ROW()-ROW(AO$1),FIRSTBASE,0)),"")</f>
        <v/>
      </c>
      <c r="AP1424" t="str">
        <f>IF(PLAYERIDMAP2[[#This Row],[POS]]="2B",MAX(AP$1:AP1423)+1,"")</f>
        <v/>
      </c>
      <c r="AQ1424" t="str">
        <f>IFERROR(INDEX(PLAYERIDMAP2[PLAYERNAME],MATCH(ROW()-ROW(AQ$1),SECONDBASE,0)),"")</f>
        <v/>
      </c>
      <c r="AR1424" t="str">
        <f>IF(PLAYERIDMAP2[[#This Row],[POS]]="3B",MAX(AR$1:AR1423)+1,"")</f>
        <v/>
      </c>
      <c r="AS1424" t="str">
        <f>IFERROR(INDEX(PLAYERIDMAP2[PLAYERNAME],MATCH(ROW()-ROW(AS$1),THIRDBASE,0)),"")</f>
        <v/>
      </c>
      <c r="AT1424" t="str">
        <f>IF(PLAYERIDMAP2[[#This Row],[POS]]="SS",MAX(AT$1:AT1423)+1,"")</f>
        <v/>
      </c>
      <c r="AU1424" t="str">
        <f>IFERROR(INDEX(PLAYERIDMAP2[PLAYERNAME],MATCH(ROW()-ROW(AU$1),SHORTSTOP,0)),"")</f>
        <v/>
      </c>
      <c r="AV1424" t="str">
        <f>IF(PLAYERIDMAP2[[#This Row],[POS]]="OF",MAX(AV$1:AV1423)+1,"")</f>
        <v/>
      </c>
      <c r="AW1424" t="str">
        <f>IFERROR(INDEX(PLAYERIDMAP2[PLAYERNAME],MATCH(ROW()-ROW(AW$1),OUTFIELD,0)),"")</f>
        <v/>
      </c>
      <c r="AX1424" t="str">
        <f>IF(PLAYERIDMAP2[[#This Row],[POS]]&lt;&gt;"P",MAX(AX$1:AX1423)+1,"")</f>
        <v/>
      </c>
      <c r="AY1424" t="str">
        <f>IFERROR(INDEX(PLAYERIDMAP2[PLAYERNAME],MATCH(ROW()-ROW(AY$1),HITTERS,0)),"")</f>
        <v/>
      </c>
      <c r="AZ1424">
        <f>IF(PLAYERIDMAP2[[#This Row],[POS]]="P",MAX(AZ$1:AZ1423)+1,"")</f>
        <v>670</v>
      </c>
      <c r="BA1424" t="str">
        <f>IFERROR(INDEX(PLAYERIDMAP2[PLAYERNAME],MATCH(ROW()-ROW(BA$1),PITCHERS,0)),"")</f>
        <v/>
      </c>
    </row>
    <row r="1425" spans="1:53" x14ac:dyDescent="0.25">
      <c r="A1425" t="s">
        <v>15437</v>
      </c>
      <c r="B1425" t="s">
        <v>10067</v>
      </c>
      <c r="C1425" s="1">
        <v>31659</v>
      </c>
      <c r="D1425" t="s">
        <v>16882</v>
      </c>
      <c r="E1425" t="s">
        <v>19555</v>
      </c>
      <c r="F1425" t="s">
        <v>11176</v>
      </c>
      <c r="G1425" t="s">
        <v>16838</v>
      </c>
      <c r="H1425" t="s">
        <v>10988</v>
      </c>
      <c r="I1425" t="s">
        <v>19556</v>
      </c>
      <c r="J1425" t="s">
        <v>10067</v>
      </c>
      <c r="K1425">
        <v>452741</v>
      </c>
      <c r="L1425" t="s">
        <v>10067</v>
      </c>
      <c r="M1425">
        <v>1741616</v>
      </c>
      <c r="N1425" t="s">
        <v>10067</v>
      </c>
      <c r="O1425" t="s">
        <v>15438</v>
      </c>
      <c r="P1425" t="s">
        <v>15437</v>
      </c>
      <c r="Q1425">
        <v>8912</v>
      </c>
      <c r="R1425" t="s">
        <v>10067</v>
      </c>
      <c r="S1425">
        <v>30886</v>
      </c>
      <c r="T1425" t="s">
        <v>10067</v>
      </c>
      <c r="V1425" t="s">
        <v>15439</v>
      </c>
      <c r="W1425">
        <v>55135</v>
      </c>
      <c r="X1425">
        <v>8912</v>
      </c>
      <c r="Y1425" t="s">
        <v>10067</v>
      </c>
      <c r="Z1425" t="s">
        <v>16757</v>
      </c>
      <c r="AA1425" t="s">
        <v>5703</v>
      </c>
      <c r="AB1425" t="s">
        <v>5703</v>
      </c>
      <c r="AD1425" t="s">
        <v>16757</v>
      </c>
      <c r="AL1425" t="str">
        <f>IF(PLAYERIDMAP2[[#This Row],[POS]]="C",MAX(AL$1:AL1424)+1,"")</f>
        <v/>
      </c>
      <c r="AM1425" t="str">
        <f>IFERROR(INDEX(PLAYERIDMAP2[PLAYERNAME],MATCH(ROW()-ROW(AM$1),CATCHERS,0)),"")</f>
        <v/>
      </c>
      <c r="AN1425" t="str">
        <f>IF(PLAYERIDMAP2[[#This Row],[POS]]="1B",MAX(AN$1:AN1424)+1,"")</f>
        <v/>
      </c>
      <c r="AO1425" t="str">
        <f>IFERROR(INDEX(PLAYERIDMAP2[PLAYERNAME],MATCH(ROW()-ROW(AO$1),FIRSTBASE,0)),"")</f>
        <v/>
      </c>
      <c r="AP1425" t="str">
        <f>IF(PLAYERIDMAP2[[#This Row],[POS]]="2B",MAX(AP$1:AP1424)+1,"")</f>
        <v/>
      </c>
      <c r="AQ1425" t="str">
        <f>IFERROR(INDEX(PLAYERIDMAP2[PLAYERNAME],MATCH(ROW()-ROW(AQ$1),SECONDBASE,0)),"")</f>
        <v/>
      </c>
      <c r="AR1425" t="str">
        <f>IF(PLAYERIDMAP2[[#This Row],[POS]]="3B",MAX(AR$1:AR1424)+1,"")</f>
        <v/>
      </c>
      <c r="AS1425" t="str">
        <f>IFERROR(INDEX(PLAYERIDMAP2[PLAYERNAME],MATCH(ROW()-ROW(AS$1),THIRDBASE,0)),"")</f>
        <v/>
      </c>
      <c r="AT1425" t="str">
        <f>IF(PLAYERIDMAP2[[#This Row],[POS]]="SS",MAX(AT$1:AT1424)+1,"")</f>
        <v/>
      </c>
      <c r="AU1425" t="str">
        <f>IFERROR(INDEX(PLAYERIDMAP2[PLAYERNAME],MATCH(ROW()-ROW(AU$1),SHORTSTOP,0)),"")</f>
        <v/>
      </c>
      <c r="AV1425" t="str">
        <f>IF(PLAYERIDMAP2[[#This Row],[POS]]="OF",MAX(AV$1:AV1424)+1,"")</f>
        <v/>
      </c>
      <c r="AW1425" t="str">
        <f>IFERROR(INDEX(PLAYERIDMAP2[PLAYERNAME],MATCH(ROW()-ROW(AW$1),OUTFIELD,0)),"")</f>
        <v/>
      </c>
      <c r="AX1425" t="str">
        <f>IF(PLAYERIDMAP2[[#This Row],[POS]]&lt;&gt;"P",MAX(AX$1:AX1424)+1,"")</f>
        <v/>
      </c>
      <c r="AY1425" t="str">
        <f>IFERROR(INDEX(PLAYERIDMAP2[PLAYERNAME],MATCH(ROW()-ROW(AY$1),HITTERS,0)),"")</f>
        <v/>
      </c>
      <c r="AZ1425">
        <f>IF(PLAYERIDMAP2[[#This Row],[POS]]="P",MAX(AZ$1:AZ1424)+1,"")</f>
        <v>671</v>
      </c>
      <c r="BA1425" t="str">
        <f>IFERROR(INDEX(PLAYERIDMAP2[PLAYERNAME],MATCH(ROW()-ROW(BA$1),PITCHERS,0)),"")</f>
        <v/>
      </c>
    </row>
    <row r="1426" spans="1:53" x14ac:dyDescent="0.25">
      <c r="A1426" t="s">
        <v>15440</v>
      </c>
      <c r="B1426" t="s">
        <v>5556</v>
      </c>
      <c r="C1426" s="1">
        <v>30959</v>
      </c>
      <c r="D1426" t="s">
        <v>17152</v>
      </c>
      <c r="E1426" t="s">
        <v>18404</v>
      </c>
      <c r="F1426" t="s">
        <v>11126</v>
      </c>
      <c r="G1426" t="s">
        <v>14693</v>
      </c>
      <c r="H1426" t="s">
        <v>10998</v>
      </c>
      <c r="I1426" t="s">
        <v>18405</v>
      </c>
      <c r="J1426" t="s">
        <v>5556</v>
      </c>
      <c r="K1426">
        <v>453211</v>
      </c>
      <c r="L1426" t="s">
        <v>5556</v>
      </c>
      <c r="M1426">
        <v>1114754</v>
      </c>
      <c r="N1426" t="s">
        <v>5556</v>
      </c>
      <c r="O1426" t="s">
        <v>15441</v>
      </c>
      <c r="P1426" t="s">
        <v>15440</v>
      </c>
      <c r="Q1426">
        <v>8528</v>
      </c>
      <c r="R1426" t="s">
        <v>5556</v>
      </c>
      <c r="S1426">
        <v>29611</v>
      </c>
      <c r="T1426" t="s">
        <v>5556</v>
      </c>
      <c r="U1426" t="s">
        <v>5556</v>
      </c>
      <c r="V1426" t="s">
        <v>15442</v>
      </c>
      <c r="W1426">
        <v>51938</v>
      </c>
      <c r="X1426">
        <v>8528</v>
      </c>
      <c r="Y1426" t="s">
        <v>5556</v>
      </c>
      <c r="Z1426" t="s">
        <v>15443</v>
      </c>
      <c r="AA1426" t="s">
        <v>5703</v>
      </c>
      <c r="AB1426" t="s">
        <v>5703</v>
      </c>
      <c r="AC1426" t="s">
        <v>5556</v>
      </c>
      <c r="AD1426" t="s">
        <v>15443</v>
      </c>
      <c r="AE1426">
        <v>9280</v>
      </c>
      <c r="AF1426" t="s">
        <v>5556</v>
      </c>
      <c r="AG1426">
        <v>5513</v>
      </c>
      <c r="AH1426" t="s">
        <v>5556</v>
      </c>
      <c r="AL1426" t="str">
        <f>IF(PLAYERIDMAP2[[#This Row],[POS]]="C",MAX(AL$1:AL1425)+1,"")</f>
        <v/>
      </c>
      <c r="AM1426" t="str">
        <f>IFERROR(INDEX(PLAYERIDMAP2[PLAYERNAME],MATCH(ROW()-ROW(AM$1),CATCHERS,0)),"")</f>
        <v/>
      </c>
      <c r="AN1426" t="str">
        <f>IF(PLAYERIDMAP2[[#This Row],[POS]]="1B",MAX(AN$1:AN1425)+1,"")</f>
        <v/>
      </c>
      <c r="AO1426" t="str">
        <f>IFERROR(INDEX(PLAYERIDMAP2[PLAYERNAME],MATCH(ROW()-ROW(AO$1),FIRSTBASE,0)),"")</f>
        <v/>
      </c>
      <c r="AP1426" t="str">
        <f>IF(PLAYERIDMAP2[[#This Row],[POS]]="2B",MAX(AP$1:AP1425)+1,"")</f>
        <v/>
      </c>
      <c r="AQ1426" t="str">
        <f>IFERROR(INDEX(PLAYERIDMAP2[PLAYERNAME],MATCH(ROW()-ROW(AQ$1),SECONDBASE,0)),"")</f>
        <v/>
      </c>
      <c r="AR1426" t="str">
        <f>IF(PLAYERIDMAP2[[#This Row],[POS]]="3B",MAX(AR$1:AR1425)+1,"")</f>
        <v/>
      </c>
      <c r="AS1426" t="str">
        <f>IFERROR(INDEX(PLAYERIDMAP2[PLAYERNAME],MATCH(ROW()-ROW(AS$1),THIRDBASE,0)),"")</f>
        <v/>
      </c>
      <c r="AT1426" t="str">
        <f>IF(PLAYERIDMAP2[[#This Row],[POS]]="SS",MAX(AT$1:AT1425)+1,"")</f>
        <v/>
      </c>
      <c r="AU1426" t="str">
        <f>IFERROR(INDEX(PLAYERIDMAP2[PLAYERNAME],MATCH(ROW()-ROW(AU$1),SHORTSTOP,0)),"")</f>
        <v/>
      </c>
      <c r="AV1426">
        <f>IF(PLAYERIDMAP2[[#This Row],[POS]]="OF",MAX(AV$1:AV1425)+1,"")</f>
        <v>289</v>
      </c>
      <c r="AW1426" t="str">
        <f>IFERROR(INDEX(PLAYERIDMAP2[PLAYERNAME],MATCH(ROW()-ROW(AW$1),OUTFIELD,0)),"")</f>
        <v/>
      </c>
      <c r="AX1426">
        <f>IF(PLAYERIDMAP2[[#This Row],[POS]]&lt;&gt;"P",MAX(AX$1:AX1425)+1,"")</f>
        <v>754</v>
      </c>
      <c r="AY1426" t="str">
        <f>IFERROR(INDEX(PLAYERIDMAP2[PLAYERNAME],MATCH(ROW()-ROW(AY$1),HITTERS,0)),"")</f>
        <v/>
      </c>
      <c r="AZ1426" t="str">
        <f>IF(PLAYERIDMAP2[[#This Row],[POS]]="P",MAX(AZ$1:AZ1425)+1,"")</f>
        <v/>
      </c>
      <c r="BA1426" t="str">
        <f>IFERROR(INDEX(PLAYERIDMAP2[PLAYERNAME],MATCH(ROW()-ROW(BA$1),PITCHERS,0)),"")</f>
        <v/>
      </c>
    </row>
    <row r="1427" spans="1:53" x14ac:dyDescent="0.25">
      <c r="A1427" t="s">
        <v>15444</v>
      </c>
      <c r="B1427" t="s">
        <v>10093</v>
      </c>
      <c r="C1427" s="1">
        <v>29198</v>
      </c>
      <c r="D1427" t="s">
        <v>18103</v>
      </c>
      <c r="E1427" t="s">
        <v>20378</v>
      </c>
      <c r="F1427" t="s">
        <v>10997</v>
      </c>
      <c r="G1427" t="s">
        <v>16838</v>
      </c>
      <c r="H1427" t="s">
        <v>10988</v>
      </c>
      <c r="I1427" t="s">
        <v>20379</v>
      </c>
      <c r="J1427" t="s">
        <v>10093</v>
      </c>
      <c r="K1427">
        <v>445590</v>
      </c>
      <c r="L1427" t="s">
        <v>10093</v>
      </c>
      <c r="M1427">
        <v>593276</v>
      </c>
      <c r="N1427" t="s">
        <v>10093</v>
      </c>
      <c r="O1427" t="s">
        <v>15445</v>
      </c>
      <c r="P1427" t="s">
        <v>15444</v>
      </c>
      <c r="Q1427">
        <v>7869</v>
      </c>
      <c r="R1427" t="s">
        <v>10093</v>
      </c>
      <c r="S1427">
        <v>28591</v>
      </c>
      <c r="T1427" t="s">
        <v>10093</v>
      </c>
      <c r="V1427" t="s">
        <v>15446</v>
      </c>
      <c r="W1427">
        <v>43330</v>
      </c>
      <c r="X1427">
        <v>7869</v>
      </c>
      <c r="Y1427" t="s">
        <v>10093</v>
      </c>
      <c r="Z1427" t="s">
        <v>15447</v>
      </c>
      <c r="AA1427" t="s">
        <v>10958</v>
      </c>
      <c r="AB1427" t="s">
        <v>10958</v>
      </c>
      <c r="AD1427" t="s">
        <v>15447</v>
      </c>
      <c r="AE1427">
        <v>9514</v>
      </c>
      <c r="AF1427" t="s">
        <v>10093</v>
      </c>
      <c r="AG1427">
        <v>6180</v>
      </c>
      <c r="AH1427" t="s">
        <v>10093</v>
      </c>
      <c r="AL1427" t="str">
        <f>IF(PLAYERIDMAP2[[#This Row],[POS]]="C",MAX(AL$1:AL1426)+1,"")</f>
        <v/>
      </c>
      <c r="AM1427" t="str">
        <f>IFERROR(INDEX(PLAYERIDMAP2[PLAYERNAME],MATCH(ROW()-ROW(AM$1),CATCHERS,0)),"")</f>
        <v/>
      </c>
      <c r="AN1427" t="str">
        <f>IF(PLAYERIDMAP2[[#This Row],[POS]]="1B",MAX(AN$1:AN1426)+1,"")</f>
        <v/>
      </c>
      <c r="AO1427" t="str">
        <f>IFERROR(INDEX(PLAYERIDMAP2[PLAYERNAME],MATCH(ROW()-ROW(AO$1),FIRSTBASE,0)),"")</f>
        <v/>
      </c>
      <c r="AP1427" t="str">
        <f>IF(PLAYERIDMAP2[[#This Row],[POS]]="2B",MAX(AP$1:AP1426)+1,"")</f>
        <v/>
      </c>
      <c r="AQ1427" t="str">
        <f>IFERROR(INDEX(PLAYERIDMAP2[PLAYERNAME],MATCH(ROW()-ROW(AQ$1),SECONDBASE,0)),"")</f>
        <v/>
      </c>
      <c r="AR1427" t="str">
        <f>IF(PLAYERIDMAP2[[#This Row],[POS]]="3B",MAX(AR$1:AR1426)+1,"")</f>
        <v/>
      </c>
      <c r="AS1427" t="str">
        <f>IFERROR(INDEX(PLAYERIDMAP2[PLAYERNAME],MATCH(ROW()-ROW(AS$1),THIRDBASE,0)),"")</f>
        <v/>
      </c>
      <c r="AT1427" t="str">
        <f>IF(PLAYERIDMAP2[[#This Row],[POS]]="SS",MAX(AT$1:AT1426)+1,"")</f>
        <v/>
      </c>
      <c r="AU1427" t="str">
        <f>IFERROR(INDEX(PLAYERIDMAP2[PLAYERNAME],MATCH(ROW()-ROW(AU$1),SHORTSTOP,0)),"")</f>
        <v/>
      </c>
      <c r="AV1427" t="str">
        <f>IF(PLAYERIDMAP2[[#This Row],[POS]]="OF",MAX(AV$1:AV1426)+1,"")</f>
        <v/>
      </c>
      <c r="AW1427" t="str">
        <f>IFERROR(INDEX(PLAYERIDMAP2[PLAYERNAME],MATCH(ROW()-ROW(AW$1),OUTFIELD,0)),"")</f>
        <v/>
      </c>
      <c r="AX1427" t="str">
        <f>IF(PLAYERIDMAP2[[#This Row],[POS]]&lt;&gt;"P",MAX(AX$1:AX1426)+1,"")</f>
        <v/>
      </c>
      <c r="AY1427" t="str">
        <f>IFERROR(INDEX(PLAYERIDMAP2[PLAYERNAME],MATCH(ROW()-ROW(AY$1),HITTERS,0)),"")</f>
        <v/>
      </c>
      <c r="AZ1427">
        <f>IF(PLAYERIDMAP2[[#This Row],[POS]]="P",MAX(AZ$1:AZ1426)+1,"")</f>
        <v>672</v>
      </c>
      <c r="BA1427" t="str">
        <f>IFERROR(INDEX(PLAYERIDMAP2[PLAYERNAME],MATCH(ROW()-ROW(BA$1),PITCHERS,0)),"")</f>
        <v/>
      </c>
    </row>
    <row r="1428" spans="1:53" x14ac:dyDescent="0.25">
      <c r="A1428" t="s">
        <v>15448</v>
      </c>
      <c r="B1428" t="s">
        <v>5077</v>
      </c>
      <c r="C1428" s="1">
        <v>33437</v>
      </c>
      <c r="D1428" t="s">
        <v>19953</v>
      </c>
      <c r="E1428" t="s">
        <v>19954</v>
      </c>
      <c r="F1428" t="s">
        <v>11164</v>
      </c>
      <c r="G1428" t="s">
        <v>16838</v>
      </c>
      <c r="H1428" t="s">
        <v>11097</v>
      </c>
      <c r="I1428" t="s">
        <v>19955</v>
      </c>
      <c r="J1428" t="s">
        <v>5077</v>
      </c>
      <c r="K1428">
        <v>553993</v>
      </c>
      <c r="L1428" t="s">
        <v>5077</v>
      </c>
      <c r="M1428">
        <v>1960254</v>
      </c>
      <c r="N1428" t="s">
        <v>5077</v>
      </c>
      <c r="O1428" t="s">
        <v>19956</v>
      </c>
      <c r="P1428" t="s">
        <v>15448</v>
      </c>
      <c r="Q1428">
        <v>9724</v>
      </c>
      <c r="R1428" t="s">
        <v>5077</v>
      </c>
      <c r="S1428">
        <v>32367</v>
      </c>
      <c r="T1428" t="s">
        <v>5077</v>
      </c>
      <c r="V1428" t="s">
        <v>15449</v>
      </c>
      <c r="W1428">
        <v>66110</v>
      </c>
      <c r="X1428">
        <v>9724</v>
      </c>
      <c r="Y1428" t="s">
        <v>5077</v>
      </c>
      <c r="Z1428" t="s">
        <v>15450</v>
      </c>
      <c r="AA1428" t="s">
        <v>5703</v>
      </c>
      <c r="AB1428" t="s">
        <v>5703</v>
      </c>
      <c r="AC1428" t="s">
        <v>5077</v>
      </c>
      <c r="AD1428" t="s">
        <v>15450</v>
      </c>
      <c r="AF1428" t="s">
        <v>5077</v>
      </c>
      <c r="AG1428">
        <v>21633</v>
      </c>
      <c r="AH1428" t="s">
        <v>5077</v>
      </c>
      <c r="AL1428" t="str">
        <f>IF(PLAYERIDMAP2[[#This Row],[POS]]="C",MAX(AL$1:AL1427)+1,"")</f>
        <v/>
      </c>
      <c r="AM1428" t="str">
        <f>IFERROR(INDEX(PLAYERIDMAP2[PLAYERNAME],MATCH(ROW()-ROW(AM$1),CATCHERS,0)),"")</f>
        <v/>
      </c>
      <c r="AN1428" t="str">
        <f>IF(PLAYERIDMAP2[[#This Row],[POS]]="1B",MAX(AN$1:AN1427)+1,"")</f>
        <v/>
      </c>
      <c r="AO1428" t="str">
        <f>IFERROR(INDEX(PLAYERIDMAP2[PLAYERNAME],MATCH(ROW()-ROW(AO$1),FIRSTBASE,0)),"")</f>
        <v/>
      </c>
      <c r="AP1428" t="str">
        <f>IF(PLAYERIDMAP2[[#This Row],[POS]]="2B",MAX(AP$1:AP1427)+1,"")</f>
        <v/>
      </c>
      <c r="AQ1428" t="str">
        <f>IFERROR(INDEX(PLAYERIDMAP2[PLAYERNAME],MATCH(ROW()-ROW(AQ$1),SECONDBASE,0)),"")</f>
        <v/>
      </c>
      <c r="AR1428" t="str">
        <f>IF(PLAYERIDMAP2[[#This Row],[POS]]="3B",MAX(AR$1:AR1427)+1,"")</f>
        <v/>
      </c>
      <c r="AS1428" t="str">
        <f>IFERROR(INDEX(PLAYERIDMAP2[PLAYERNAME],MATCH(ROW()-ROW(AS$1),THIRDBASE,0)),"")</f>
        <v/>
      </c>
      <c r="AT1428">
        <f>IF(PLAYERIDMAP2[[#This Row],[POS]]="SS",MAX(AT$1:AT1427)+1,"")</f>
        <v>89</v>
      </c>
      <c r="AU1428" t="str">
        <f>IFERROR(INDEX(PLAYERIDMAP2[PLAYERNAME],MATCH(ROW()-ROW(AU$1),SHORTSTOP,0)),"")</f>
        <v/>
      </c>
      <c r="AV1428" t="str">
        <f>IF(PLAYERIDMAP2[[#This Row],[POS]]="OF",MAX(AV$1:AV1427)+1,"")</f>
        <v/>
      </c>
      <c r="AW1428" t="str">
        <f>IFERROR(INDEX(PLAYERIDMAP2[PLAYERNAME],MATCH(ROW()-ROW(AW$1),OUTFIELD,0)),"")</f>
        <v/>
      </c>
      <c r="AX1428">
        <f>IF(PLAYERIDMAP2[[#This Row],[POS]]&lt;&gt;"P",MAX(AX$1:AX1427)+1,"")</f>
        <v>755</v>
      </c>
      <c r="AY1428" t="str">
        <f>IFERROR(INDEX(PLAYERIDMAP2[PLAYERNAME],MATCH(ROW()-ROW(AY$1),HITTERS,0)),"")</f>
        <v/>
      </c>
      <c r="AZ1428" t="str">
        <f>IF(PLAYERIDMAP2[[#This Row],[POS]]="P",MAX(AZ$1:AZ1427)+1,"")</f>
        <v/>
      </c>
      <c r="BA1428" t="str">
        <f>IFERROR(INDEX(PLAYERIDMAP2[PLAYERNAME],MATCH(ROW()-ROW(BA$1),PITCHERS,0)),"")</f>
        <v/>
      </c>
    </row>
    <row r="1429" spans="1:53" x14ac:dyDescent="0.25">
      <c r="A1429" t="s">
        <v>19406</v>
      </c>
      <c r="B1429" t="s">
        <v>5151</v>
      </c>
      <c r="C1429" s="1">
        <v>32954</v>
      </c>
      <c r="D1429" t="s">
        <v>16840</v>
      </c>
      <c r="E1429" t="s">
        <v>19407</v>
      </c>
      <c r="F1429" t="s">
        <v>11007</v>
      </c>
      <c r="G1429" t="s">
        <v>16838</v>
      </c>
      <c r="H1429" t="s">
        <v>11110</v>
      </c>
      <c r="I1429" t="s">
        <v>19408</v>
      </c>
      <c r="J1429" t="s">
        <v>5151</v>
      </c>
      <c r="K1429">
        <v>572180</v>
      </c>
      <c r="L1429" t="s">
        <v>5151</v>
      </c>
      <c r="M1429">
        <v>1937573</v>
      </c>
      <c r="N1429" t="s">
        <v>5151</v>
      </c>
      <c r="O1429" t="s">
        <v>19409</v>
      </c>
      <c r="P1429" t="s">
        <v>19406</v>
      </c>
      <c r="Q1429">
        <v>9131</v>
      </c>
      <c r="R1429" t="s">
        <v>5151</v>
      </c>
      <c r="S1429">
        <v>32062</v>
      </c>
      <c r="T1429" t="s">
        <v>5151</v>
      </c>
      <c r="V1429" t="s">
        <v>19410</v>
      </c>
      <c r="W1429">
        <v>70779</v>
      </c>
      <c r="X1429">
        <v>9131</v>
      </c>
      <c r="Y1429" t="s">
        <v>5151</v>
      </c>
      <c r="Z1429" t="s">
        <v>19411</v>
      </c>
      <c r="AA1429" t="s">
        <v>5703</v>
      </c>
      <c r="AB1429" t="s">
        <v>5703</v>
      </c>
      <c r="AD1429" t="s">
        <v>19411</v>
      </c>
      <c r="AF1429" t="s">
        <v>5151</v>
      </c>
      <c r="AG1429">
        <v>17024</v>
      </c>
      <c r="AH1429" t="s">
        <v>5151</v>
      </c>
      <c r="AL1429">
        <f>IF(PLAYERIDMAP2[[#This Row],[POS]]="C",MAX(AL$1:AL1428)+1,"")</f>
        <v>108</v>
      </c>
      <c r="AM1429" t="str">
        <f>IFERROR(INDEX(PLAYERIDMAP2[PLAYERNAME],MATCH(ROW()-ROW(AM$1),CATCHERS,0)),"")</f>
        <v/>
      </c>
      <c r="AN1429" t="str">
        <f>IF(PLAYERIDMAP2[[#This Row],[POS]]="1B",MAX(AN$1:AN1428)+1,"")</f>
        <v/>
      </c>
      <c r="AO1429" t="str">
        <f>IFERROR(INDEX(PLAYERIDMAP2[PLAYERNAME],MATCH(ROW()-ROW(AO$1),FIRSTBASE,0)),"")</f>
        <v/>
      </c>
      <c r="AP1429" t="str">
        <f>IF(PLAYERIDMAP2[[#This Row],[POS]]="2B",MAX(AP$1:AP1428)+1,"")</f>
        <v/>
      </c>
      <c r="AQ1429" t="str">
        <f>IFERROR(INDEX(PLAYERIDMAP2[PLAYERNAME],MATCH(ROW()-ROW(AQ$1),SECONDBASE,0)),"")</f>
        <v/>
      </c>
      <c r="AR1429" t="str">
        <f>IF(PLAYERIDMAP2[[#This Row],[POS]]="3B",MAX(AR$1:AR1428)+1,"")</f>
        <v/>
      </c>
      <c r="AS1429" t="str">
        <f>IFERROR(INDEX(PLAYERIDMAP2[PLAYERNAME],MATCH(ROW()-ROW(AS$1),THIRDBASE,0)),"")</f>
        <v/>
      </c>
      <c r="AT1429" t="str">
        <f>IF(PLAYERIDMAP2[[#This Row],[POS]]="SS",MAX(AT$1:AT1428)+1,"")</f>
        <v/>
      </c>
      <c r="AU1429" t="str">
        <f>IFERROR(INDEX(PLAYERIDMAP2[PLAYERNAME],MATCH(ROW()-ROW(AU$1),SHORTSTOP,0)),"")</f>
        <v/>
      </c>
      <c r="AV1429" t="str">
        <f>IF(PLAYERIDMAP2[[#This Row],[POS]]="OF",MAX(AV$1:AV1428)+1,"")</f>
        <v/>
      </c>
      <c r="AW1429" t="str">
        <f>IFERROR(INDEX(PLAYERIDMAP2[PLAYERNAME],MATCH(ROW()-ROW(AW$1),OUTFIELD,0)),"")</f>
        <v/>
      </c>
      <c r="AX1429">
        <f>IF(PLAYERIDMAP2[[#This Row],[POS]]&lt;&gt;"P",MAX(AX$1:AX1428)+1,"")</f>
        <v>756</v>
      </c>
      <c r="AY1429" t="str">
        <f>IFERROR(INDEX(PLAYERIDMAP2[PLAYERNAME],MATCH(ROW()-ROW(AY$1),HITTERS,0)),"")</f>
        <v/>
      </c>
      <c r="AZ1429" t="str">
        <f>IF(PLAYERIDMAP2[[#This Row],[POS]]="P",MAX(AZ$1:AZ1428)+1,"")</f>
        <v/>
      </c>
      <c r="BA1429" t="str">
        <f>IFERROR(INDEX(PLAYERIDMAP2[PLAYERNAME],MATCH(ROW()-ROW(BA$1),PITCHERS,0)),"")</f>
        <v/>
      </c>
    </row>
    <row r="1430" spans="1:53" x14ac:dyDescent="0.25">
      <c r="A1430" t="s">
        <v>15451</v>
      </c>
      <c r="B1430" t="s">
        <v>4789</v>
      </c>
      <c r="C1430" s="1">
        <v>26959</v>
      </c>
      <c r="D1430" t="s">
        <v>20078</v>
      </c>
      <c r="E1430" t="s">
        <v>19551</v>
      </c>
      <c r="F1430" t="s">
        <v>11082</v>
      </c>
      <c r="G1430" t="s">
        <v>16838</v>
      </c>
      <c r="H1430" t="s">
        <v>10998</v>
      </c>
      <c r="I1430" t="s">
        <v>20079</v>
      </c>
      <c r="J1430" t="s">
        <v>4789</v>
      </c>
      <c r="K1430">
        <v>400085</v>
      </c>
      <c r="L1430" t="s">
        <v>4789</v>
      </c>
      <c r="M1430">
        <v>211807</v>
      </c>
      <c r="N1430" t="s">
        <v>4789</v>
      </c>
      <c r="O1430" t="s">
        <v>15452</v>
      </c>
      <c r="P1430" t="s">
        <v>15451</v>
      </c>
      <c r="Q1430">
        <v>6615</v>
      </c>
      <c r="R1430" t="s">
        <v>4789</v>
      </c>
      <c r="S1430">
        <v>4570</v>
      </c>
      <c r="T1430" t="s">
        <v>4789</v>
      </c>
      <c r="U1430" t="s">
        <v>4789</v>
      </c>
      <c r="V1430" t="s">
        <v>15453</v>
      </c>
      <c r="W1430">
        <v>1184</v>
      </c>
      <c r="X1430">
        <v>6615</v>
      </c>
      <c r="Y1430" t="s">
        <v>4789</v>
      </c>
      <c r="Z1430" t="s">
        <v>15454</v>
      </c>
      <c r="AA1430" t="s">
        <v>10958</v>
      </c>
      <c r="AB1430" t="s">
        <v>5703</v>
      </c>
      <c r="AC1430" t="s">
        <v>4789</v>
      </c>
      <c r="AD1430" t="s">
        <v>15454</v>
      </c>
      <c r="AE1430">
        <v>6560</v>
      </c>
      <c r="AF1430" t="s">
        <v>4789</v>
      </c>
      <c r="AG1430">
        <v>5373</v>
      </c>
      <c r="AH1430" t="s">
        <v>4789</v>
      </c>
      <c r="AL1430" t="str">
        <f>IF(PLAYERIDMAP2[[#This Row],[POS]]="C",MAX(AL$1:AL1429)+1,"")</f>
        <v/>
      </c>
      <c r="AM1430" t="str">
        <f>IFERROR(INDEX(PLAYERIDMAP2[PLAYERNAME],MATCH(ROW()-ROW(AM$1),CATCHERS,0)),"")</f>
        <v/>
      </c>
      <c r="AN1430" t="str">
        <f>IF(PLAYERIDMAP2[[#This Row],[POS]]="1B",MAX(AN$1:AN1429)+1,"")</f>
        <v/>
      </c>
      <c r="AO1430" t="str">
        <f>IFERROR(INDEX(PLAYERIDMAP2[PLAYERNAME],MATCH(ROW()-ROW(AO$1),FIRSTBASE,0)),"")</f>
        <v/>
      </c>
      <c r="AP1430" t="str">
        <f>IF(PLAYERIDMAP2[[#This Row],[POS]]="2B",MAX(AP$1:AP1429)+1,"")</f>
        <v/>
      </c>
      <c r="AQ1430" t="str">
        <f>IFERROR(INDEX(PLAYERIDMAP2[PLAYERNAME],MATCH(ROW()-ROW(AQ$1),SECONDBASE,0)),"")</f>
        <v/>
      </c>
      <c r="AR1430" t="str">
        <f>IF(PLAYERIDMAP2[[#This Row],[POS]]="3B",MAX(AR$1:AR1429)+1,"")</f>
        <v/>
      </c>
      <c r="AS1430" t="str">
        <f>IFERROR(INDEX(PLAYERIDMAP2[PLAYERNAME],MATCH(ROW()-ROW(AS$1),THIRDBASE,0)),"")</f>
        <v/>
      </c>
      <c r="AT1430" t="str">
        <f>IF(PLAYERIDMAP2[[#This Row],[POS]]="SS",MAX(AT$1:AT1429)+1,"")</f>
        <v/>
      </c>
      <c r="AU1430" t="str">
        <f>IFERROR(INDEX(PLAYERIDMAP2[PLAYERNAME],MATCH(ROW()-ROW(AU$1),SHORTSTOP,0)),"")</f>
        <v/>
      </c>
      <c r="AV1430">
        <f>IF(PLAYERIDMAP2[[#This Row],[POS]]="OF",MAX(AV$1:AV1429)+1,"")</f>
        <v>290</v>
      </c>
      <c r="AW1430" t="str">
        <f>IFERROR(INDEX(PLAYERIDMAP2[PLAYERNAME],MATCH(ROW()-ROW(AW$1),OUTFIELD,0)),"")</f>
        <v/>
      </c>
      <c r="AX1430">
        <f>IF(PLAYERIDMAP2[[#This Row],[POS]]&lt;&gt;"P",MAX(AX$1:AX1429)+1,"")</f>
        <v>757</v>
      </c>
      <c r="AY1430" t="str">
        <f>IFERROR(INDEX(PLAYERIDMAP2[PLAYERNAME],MATCH(ROW()-ROW(AY$1),HITTERS,0)),"")</f>
        <v/>
      </c>
      <c r="AZ1430" t="str">
        <f>IF(PLAYERIDMAP2[[#This Row],[POS]]="P",MAX(AZ$1:AZ1429)+1,"")</f>
        <v/>
      </c>
      <c r="BA1430" t="str">
        <f>IFERROR(INDEX(PLAYERIDMAP2[PLAYERNAME],MATCH(ROW()-ROW(BA$1),PITCHERS,0)),"")</f>
        <v/>
      </c>
    </row>
    <row r="1431" spans="1:53" x14ac:dyDescent="0.25">
      <c r="A1431" t="s">
        <v>15455</v>
      </c>
      <c r="B1431" t="s">
        <v>5187</v>
      </c>
      <c r="C1431" s="1">
        <v>30593</v>
      </c>
      <c r="D1431" t="s">
        <v>19550</v>
      </c>
      <c r="E1431" t="s">
        <v>19551</v>
      </c>
      <c r="F1431" t="s">
        <v>11040</v>
      </c>
      <c r="G1431" t="s">
        <v>14693</v>
      </c>
      <c r="H1431" t="s">
        <v>11110</v>
      </c>
      <c r="I1431" t="s">
        <v>19552</v>
      </c>
      <c r="J1431" t="s">
        <v>5187</v>
      </c>
      <c r="K1431">
        <v>435559</v>
      </c>
      <c r="L1431" t="s">
        <v>5187</v>
      </c>
      <c r="M1431">
        <v>546504</v>
      </c>
      <c r="N1431" t="s">
        <v>5187</v>
      </c>
      <c r="O1431" t="s">
        <v>15456</v>
      </c>
      <c r="P1431" t="s">
        <v>15455</v>
      </c>
      <c r="Q1431">
        <v>8052</v>
      </c>
      <c r="R1431" t="s">
        <v>5187</v>
      </c>
      <c r="S1431">
        <v>28802</v>
      </c>
      <c r="T1431" t="s">
        <v>5187</v>
      </c>
      <c r="U1431" t="s">
        <v>5187</v>
      </c>
      <c r="V1431" t="s">
        <v>15457</v>
      </c>
      <c r="W1431">
        <v>49076</v>
      </c>
      <c r="X1431">
        <v>8052</v>
      </c>
      <c r="Y1431" t="s">
        <v>5187</v>
      </c>
      <c r="Z1431" t="s">
        <v>15458</v>
      </c>
      <c r="AA1431" t="s">
        <v>5703</v>
      </c>
      <c r="AB1431" t="s">
        <v>5703</v>
      </c>
      <c r="AC1431" t="s">
        <v>5187</v>
      </c>
      <c r="AD1431" t="s">
        <v>15458</v>
      </c>
      <c r="AE1431">
        <v>8276</v>
      </c>
      <c r="AF1431" t="s">
        <v>5187</v>
      </c>
      <c r="AG1431">
        <v>5311</v>
      </c>
      <c r="AH1431" t="s">
        <v>5187</v>
      </c>
      <c r="AL1431">
        <f>IF(PLAYERIDMAP2[[#This Row],[POS]]="C",MAX(AL$1:AL1430)+1,"")</f>
        <v>109</v>
      </c>
      <c r="AM1431" t="str">
        <f>IFERROR(INDEX(PLAYERIDMAP2[PLAYERNAME],MATCH(ROW()-ROW(AM$1),CATCHERS,0)),"")</f>
        <v/>
      </c>
      <c r="AN1431" t="str">
        <f>IF(PLAYERIDMAP2[[#This Row],[POS]]="1B",MAX(AN$1:AN1430)+1,"")</f>
        <v/>
      </c>
      <c r="AO1431" t="str">
        <f>IFERROR(INDEX(PLAYERIDMAP2[PLAYERNAME],MATCH(ROW()-ROW(AO$1),FIRSTBASE,0)),"")</f>
        <v/>
      </c>
      <c r="AP1431" t="str">
        <f>IF(PLAYERIDMAP2[[#This Row],[POS]]="2B",MAX(AP$1:AP1430)+1,"")</f>
        <v/>
      </c>
      <c r="AQ1431" t="str">
        <f>IFERROR(INDEX(PLAYERIDMAP2[PLAYERNAME],MATCH(ROW()-ROW(AQ$1),SECONDBASE,0)),"")</f>
        <v/>
      </c>
      <c r="AR1431" t="str">
        <f>IF(PLAYERIDMAP2[[#This Row],[POS]]="3B",MAX(AR$1:AR1430)+1,"")</f>
        <v/>
      </c>
      <c r="AS1431" t="str">
        <f>IFERROR(INDEX(PLAYERIDMAP2[PLAYERNAME],MATCH(ROW()-ROW(AS$1),THIRDBASE,0)),"")</f>
        <v/>
      </c>
      <c r="AT1431" t="str">
        <f>IF(PLAYERIDMAP2[[#This Row],[POS]]="SS",MAX(AT$1:AT1430)+1,"")</f>
        <v/>
      </c>
      <c r="AU1431" t="str">
        <f>IFERROR(INDEX(PLAYERIDMAP2[PLAYERNAME],MATCH(ROW()-ROW(AU$1),SHORTSTOP,0)),"")</f>
        <v/>
      </c>
      <c r="AV1431" t="str">
        <f>IF(PLAYERIDMAP2[[#This Row],[POS]]="OF",MAX(AV$1:AV1430)+1,"")</f>
        <v/>
      </c>
      <c r="AW1431" t="str">
        <f>IFERROR(INDEX(PLAYERIDMAP2[PLAYERNAME],MATCH(ROW()-ROW(AW$1),OUTFIELD,0)),"")</f>
        <v/>
      </c>
      <c r="AX1431">
        <f>IF(PLAYERIDMAP2[[#This Row],[POS]]&lt;&gt;"P",MAX(AX$1:AX1430)+1,"")</f>
        <v>758</v>
      </c>
      <c r="AY1431" t="str">
        <f>IFERROR(INDEX(PLAYERIDMAP2[PLAYERNAME],MATCH(ROW()-ROW(AY$1),HITTERS,0)),"")</f>
        <v/>
      </c>
      <c r="AZ1431" t="str">
        <f>IF(PLAYERIDMAP2[[#This Row],[POS]]="P",MAX(AZ$1:AZ1430)+1,"")</f>
        <v/>
      </c>
      <c r="BA1431" t="str">
        <f>IFERROR(INDEX(PLAYERIDMAP2[PLAYERNAME],MATCH(ROW()-ROW(BA$1),PITCHERS,0)),"")</f>
        <v/>
      </c>
    </row>
    <row r="1432" spans="1:53" x14ac:dyDescent="0.25">
      <c r="A1432" t="s">
        <v>15459</v>
      </c>
      <c r="B1432" t="s">
        <v>10308</v>
      </c>
      <c r="C1432" s="1">
        <v>31300</v>
      </c>
      <c r="D1432" t="s">
        <v>17056</v>
      </c>
      <c r="E1432" t="s">
        <v>20456</v>
      </c>
      <c r="F1432" t="s">
        <v>11057</v>
      </c>
      <c r="G1432" t="s">
        <v>14693</v>
      </c>
      <c r="H1432" t="s">
        <v>10988</v>
      </c>
      <c r="I1432" t="s">
        <v>20457</v>
      </c>
      <c r="J1432" t="s">
        <v>10308</v>
      </c>
      <c r="K1432">
        <v>461872</v>
      </c>
      <c r="L1432" t="s">
        <v>10308</v>
      </c>
      <c r="M1432">
        <v>1102983</v>
      </c>
      <c r="N1432" t="s">
        <v>10308</v>
      </c>
      <c r="O1432" t="s">
        <v>15460</v>
      </c>
      <c r="P1432" t="s">
        <v>15459</v>
      </c>
      <c r="Q1432">
        <v>8479</v>
      </c>
      <c r="R1432" t="s">
        <v>10308</v>
      </c>
      <c r="S1432">
        <v>30153</v>
      </c>
      <c r="T1432" t="s">
        <v>10308</v>
      </c>
      <c r="V1432" t="s">
        <v>15461</v>
      </c>
      <c r="W1432">
        <v>46761</v>
      </c>
      <c r="X1432">
        <v>8479</v>
      </c>
      <c r="Y1432" t="s">
        <v>10308</v>
      </c>
      <c r="Z1432" t="s">
        <v>15462</v>
      </c>
      <c r="AA1432" t="s">
        <v>5703</v>
      </c>
      <c r="AB1432" t="s">
        <v>5703</v>
      </c>
      <c r="AD1432" t="s">
        <v>15462</v>
      </c>
      <c r="AF1432" t="s">
        <v>10308</v>
      </c>
      <c r="AG1432">
        <v>5214</v>
      </c>
      <c r="AL1432" t="str">
        <f>IF(PLAYERIDMAP2[[#This Row],[POS]]="C",MAX(AL$1:AL1431)+1,"")</f>
        <v/>
      </c>
      <c r="AM1432" t="str">
        <f>IFERROR(INDEX(PLAYERIDMAP2[PLAYERNAME],MATCH(ROW()-ROW(AM$1),CATCHERS,0)),"")</f>
        <v/>
      </c>
      <c r="AN1432" t="str">
        <f>IF(PLAYERIDMAP2[[#This Row],[POS]]="1B",MAX(AN$1:AN1431)+1,"")</f>
        <v/>
      </c>
      <c r="AO1432" t="str">
        <f>IFERROR(INDEX(PLAYERIDMAP2[PLAYERNAME],MATCH(ROW()-ROW(AO$1),FIRSTBASE,0)),"")</f>
        <v/>
      </c>
      <c r="AP1432" t="str">
        <f>IF(PLAYERIDMAP2[[#This Row],[POS]]="2B",MAX(AP$1:AP1431)+1,"")</f>
        <v/>
      </c>
      <c r="AQ1432" t="str">
        <f>IFERROR(INDEX(PLAYERIDMAP2[PLAYERNAME],MATCH(ROW()-ROW(AQ$1),SECONDBASE,0)),"")</f>
        <v/>
      </c>
      <c r="AR1432" t="str">
        <f>IF(PLAYERIDMAP2[[#This Row],[POS]]="3B",MAX(AR$1:AR1431)+1,"")</f>
        <v/>
      </c>
      <c r="AS1432" t="str">
        <f>IFERROR(INDEX(PLAYERIDMAP2[PLAYERNAME],MATCH(ROW()-ROW(AS$1),THIRDBASE,0)),"")</f>
        <v/>
      </c>
      <c r="AT1432" t="str">
        <f>IF(PLAYERIDMAP2[[#This Row],[POS]]="SS",MAX(AT$1:AT1431)+1,"")</f>
        <v/>
      </c>
      <c r="AU1432" t="str">
        <f>IFERROR(INDEX(PLAYERIDMAP2[PLAYERNAME],MATCH(ROW()-ROW(AU$1),SHORTSTOP,0)),"")</f>
        <v/>
      </c>
      <c r="AV1432" t="str">
        <f>IF(PLAYERIDMAP2[[#This Row],[POS]]="OF",MAX(AV$1:AV1431)+1,"")</f>
        <v/>
      </c>
      <c r="AW1432" t="str">
        <f>IFERROR(INDEX(PLAYERIDMAP2[PLAYERNAME],MATCH(ROW()-ROW(AW$1),OUTFIELD,0)),"")</f>
        <v/>
      </c>
      <c r="AX1432" t="str">
        <f>IF(PLAYERIDMAP2[[#This Row],[POS]]&lt;&gt;"P",MAX(AX$1:AX1431)+1,"")</f>
        <v/>
      </c>
      <c r="AY1432" t="str">
        <f>IFERROR(INDEX(PLAYERIDMAP2[PLAYERNAME],MATCH(ROW()-ROW(AY$1),HITTERS,0)),"")</f>
        <v/>
      </c>
      <c r="AZ1432">
        <f>IF(PLAYERIDMAP2[[#This Row],[POS]]="P",MAX(AZ$1:AZ1431)+1,"")</f>
        <v>673</v>
      </c>
      <c r="BA1432" t="str">
        <f>IFERROR(INDEX(PLAYERIDMAP2[PLAYERNAME],MATCH(ROW()-ROW(BA$1),PITCHERS,0)),"")</f>
        <v/>
      </c>
    </row>
    <row r="1433" spans="1:53" x14ac:dyDescent="0.25">
      <c r="A1433" t="s">
        <v>20182</v>
      </c>
      <c r="B1433" t="s">
        <v>4322</v>
      </c>
      <c r="C1433" s="1">
        <v>33270</v>
      </c>
      <c r="D1433" t="s">
        <v>19297</v>
      </c>
      <c r="E1433" t="s">
        <v>17633</v>
      </c>
      <c r="F1433" t="s">
        <v>11176</v>
      </c>
      <c r="G1433" t="s">
        <v>16838</v>
      </c>
      <c r="H1433" t="s">
        <v>5706</v>
      </c>
      <c r="I1433" t="s">
        <v>20183</v>
      </c>
      <c r="J1433" t="s">
        <v>4322</v>
      </c>
      <c r="P1433" t="s">
        <v>20182</v>
      </c>
      <c r="AA1433" t="s">
        <v>11011</v>
      </c>
      <c r="AB1433" t="s">
        <v>5703</v>
      </c>
      <c r="AD1433" t="s">
        <v>20184</v>
      </c>
      <c r="AL1433" t="str">
        <f>IF(PLAYERIDMAP2[[#This Row],[POS]]="C",MAX(AL$1:AL1432)+1,"")</f>
        <v/>
      </c>
      <c r="AM1433" t="str">
        <f>IFERROR(INDEX(PLAYERIDMAP2[PLAYERNAME],MATCH(ROW()-ROW(AM$1),CATCHERS,0)),"")</f>
        <v/>
      </c>
      <c r="AN1433" t="str">
        <f>IF(PLAYERIDMAP2[[#This Row],[POS]]="1B",MAX(AN$1:AN1432)+1,"")</f>
        <v/>
      </c>
      <c r="AO1433" t="str">
        <f>IFERROR(INDEX(PLAYERIDMAP2[PLAYERNAME],MATCH(ROW()-ROW(AO$1),FIRSTBASE,0)),"")</f>
        <v/>
      </c>
      <c r="AP1433">
        <f>IF(PLAYERIDMAP2[[#This Row],[POS]]="2B",MAX(AP$1:AP1432)+1,"")</f>
        <v>104</v>
      </c>
      <c r="AQ1433" t="str">
        <f>IFERROR(INDEX(PLAYERIDMAP2[PLAYERNAME],MATCH(ROW()-ROW(AQ$1),SECONDBASE,0)),"")</f>
        <v/>
      </c>
      <c r="AR1433" t="str">
        <f>IF(PLAYERIDMAP2[[#This Row],[POS]]="3B",MAX(AR$1:AR1432)+1,"")</f>
        <v/>
      </c>
      <c r="AS1433" t="str">
        <f>IFERROR(INDEX(PLAYERIDMAP2[PLAYERNAME],MATCH(ROW()-ROW(AS$1),THIRDBASE,0)),"")</f>
        <v/>
      </c>
      <c r="AT1433" t="str">
        <f>IF(PLAYERIDMAP2[[#This Row],[POS]]="SS",MAX(AT$1:AT1432)+1,"")</f>
        <v/>
      </c>
      <c r="AU1433" t="str">
        <f>IFERROR(INDEX(PLAYERIDMAP2[PLAYERNAME],MATCH(ROW()-ROW(AU$1),SHORTSTOP,0)),"")</f>
        <v/>
      </c>
      <c r="AV1433" t="str">
        <f>IF(PLAYERIDMAP2[[#This Row],[POS]]="OF",MAX(AV$1:AV1432)+1,"")</f>
        <v/>
      </c>
      <c r="AW1433" t="str">
        <f>IFERROR(INDEX(PLAYERIDMAP2[PLAYERNAME],MATCH(ROW()-ROW(AW$1),OUTFIELD,0)),"")</f>
        <v/>
      </c>
      <c r="AX1433">
        <f>IF(PLAYERIDMAP2[[#This Row],[POS]]&lt;&gt;"P",MAX(AX$1:AX1432)+1,"")</f>
        <v>759</v>
      </c>
      <c r="AY1433" t="str">
        <f>IFERROR(INDEX(PLAYERIDMAP2[PLAYERNAME],MATCH(ROW()-ROW(AY$1),HITTERS,0)),"")</f>
        <v/>
      </c>
      <c r="AZ1433" t="str">
        <f>IF(PLAYERIDMAP2[[#This Row],[POS]]="P",MAX(AZ$1:AZ1432)+1,"")</f>
        <v/>
      </c>
      <c r="BA1433" t="str">
        <f>IFERROR(INDEX(PLAYERIDMAP2[PLAYERNAME],MATCH(ROW()-ROW(BA$1),PITCHERS,0)),"")</f>
        <v/>
      </c>
    </row>
    <row r="1434" spans="1:53" x14ac:dyDescent="0.25">
      <c r="A1434" t="s">
        <v>15463</v>
      </c>
      <c r="B1434" t="s">
        <v>5342</v>
      </c>
      <c r="C1434" s="1">
        <v>31098</v>
      </c>
      <c r="D1434" t="s">
        <v>17115</v>
      </c>
      <c r="E1434" t="s">
        <v>17633</v>
      </c>
      <c r="F1434" t="s">
        <v>11053</v>
      </c>
      <c r="G1434" t="s">
        <v>16838</v>
      </c>
      <c r="H1434" t="s">
        <v>10998</v>
      </c>
      <c r="I1434" t="s">
        <v>17634</v>
      </c>
      <c r="J1434" t="s">
        <v>5342</v>
      </c>
      <c r="K1434">
        <v>435220</v>
      </c>
      <c r="L1434" t="s">
        <v>5342</v>
      </c>
      <c r="M1434">
        <v>489807</v>
      </c>
      <c r="N1434" t="s">
        <v>5342</v>
      </c>
      <c r="O1434" t="s">
        <v>15464</v>
      </c>
      <c r="P1434" t="s">
        <v>15463</v>
      </c>
      <c r="Q1434">
        <v>7858</v>
      </c>
      <c r="R1434" t="s">
        <v>5342</v>
      </c>
      <c r="S1434">
        <v>28578</v>
      </c>
      <c r="T1434" t="s">
        <v>5342</v>
      </c>
      <c r="U1434" t="s">
        <v>5342</v>
      </c>
      <c r="V1434" t="s">
        <v>15465</v>
      </c>
      <c r="W1434">
        <v>45481</v>
      </c>
      <c r="X1434">
        <v>7858</v>
      </c>
      <c r="Y1434" t="s">
        <v>5342</v>
      </c>
      <c r="Z1434" t="s">
        <v>15466</v>
      </c>
      <c r="AA1434" t="s">
        <v>10958</v>
      </c>
      <c r="AB1434" t="s">
        <v>10958</v>
      </c>
      <c r="AC1434" t="s">
        <v>5342</v>
      </c>
      <c r="AD1434" t="s">
        <v>15466</v>
      </c>
      <c r="AL1434" t="str">
        <f>IF(PLAYERIDMAP2[[#This Row],[POS]]="C",MAX(AL$1:AL1433)+1,"")</f>
        <v/>
      </c>
      <c r="AM1434" t="str">
        <f>IFERROR(INDEX(PLAYERIDMAP2[PLAYERNAME],MATCH(ROW()-ROW(AM$1),CATCHERS,0)),"")</f>
        <v/>
      </c>
      <c r="AN1434" t="str">
        <f>IF(PLAYERIDMAP2[[#This Row],[POS]]="1B",MAX(AN$1:AN1433)+1,"")</f>
        <v/>
      </c>
      <c r="AO1434" t="str">
        <f>IFERROR(INDEX(PLAYERIDMAP2[PLAYERNAME],MATCH(ROW()-ROW(AO$1),FIRSTBASE,0)),"")</f>
        <v/>
      </c>
      <c r="AP1434" t="str">
        <f>IF(PLAYERIDMAP2[[#This Row],[POS]]="2B",MAX(AP$1:AP1433)+1,"")</f>
        <v/>
      </c>
      <c r="AQ1434" t="str">
        <f>IFERROR(INDEX(PLAYERIDMAP2[PLAYERNAME],MATCH(ROW()-ROW(AQ$1),SECONDBASE,0)),"")</f>
        <v/>
      </c>
      <c r="AR1434" t="str">
        <f>IF(PLAYERIDMAP2[[#This Row],[POS]]="3B",MAX(AR$1:AR1433)+1,"")</f>
        <v/>
      </c>
      <c r="AS1434" t="str">
        <f>IFERROR(INDEX(PLAYERIDMAP2[PLAYERNAME],MATCH(ROW()-ROW(AS$1),THIRDBASE,0)),"")</f>
        <v/>
      </c>
      <c r="AT1434" t="str">
        <f>IF(PLAYERIDMAP2[[#This Row],[POS]]="SS",MAX(AT$1:AT1433)+1,"")</f>
        <v/>
      </c>
      <c r="AU1434" t="str">
        <f>IFERROR(INDEX(PLAYERIDMAP2[PLAYERNAME],MATCH(ROW()-ROW(AU$1),SHORTSTOP,0)),"")</f>
        <v/>
      </c>
      <c r="AV1434">
        <f>IF(PLAYERIDMAP2[[#This Row],[POS]]="OF",MAX(AV$1:AV1433)+1,"")</f>
        <v>291</v>
      </c>
      <c r="AW1434" t="str">
        <f>IFERROR(INDEX(PLAYERIDMAP2[PLAYERNAME],MATCH(ROW()-ROW(AW$1),OUTFIELD,0)),"")</f>
        <v/>
      </c>
      <c r="AX1434">
        <f>IF(PLAYERIDMAP2[[#This Row],[POS]]&lt;&gt;"P",MAX(AX$1:AX1433)+1,"")</f>
        <v>760</v>
      </c>
      <c r="AY1434" t="str">
        <f>IFERROR(INDEX(PLAYERIDMAP2[PLAYERNAME],MATCH(ROW()-ROW(AY$1),HITTERS,0)),"")</f>
        <v/>
      </c>
      <c r="AZ1434" t="str">
        <f>IF(PLAYERIDMAP2[[#This Row],[POS]]="P",MAX(AZ$1:AZ1433)+1,"")</f>
        <v/>
      </c>
      <c r="BA1434" t="str">
        <f>IFERROR(INDEX(PLAYERIDMAP2[PLAYERNAME],MATCH(ROW()-ROW(BA$1),PITCHERS,0)),"")</f>
        <v/>
      </c>
    </row>
    <row r="1435" spans="1:53" x14ac:dyDescent="0.25">
      <c r="A1435" t="s">
        <v>16758</v>
      </c>
      <c r="B1435" t="s">
        <v>5173</v>
      </c>
      <c r="C1435" s="1">
        <v>33697</v>
      </c>
      <c r="D1435" t="s">
        <v>17315</v>
      </c>
      <c r="E1435" t="s">
        <v>17316</v>
      </c>
      <c r="F1435" t="s">
        <v>11258</v>
      </c>
      <c r="G1435" t="s">
        <v>14693</v>
      </c>
      <c r="H1435" t="s">
        <v>11110</v>
      </c>
      <c r="I1435" t="s">
        <v>17317</v>
      </c>
      <c r="J1435" t="s">
        <v>5173</v>
      </c>
      <c r="K1435">
        <v>596119</v>
      </c>
      <c r="L1435" t="s">
        <v>5173</v>
      </c>
      <c r="M1435">
        <v>1894641</v>
      </c>
      <c r="N1435" t="s">
        <v>5173</v>
      </c>
      <c r="P1435" t="s">
        <v>16758</v>
      </c>
      <c r="Q1435">
        <v>9549</v>
      </c>
      <c r="R1435" t="s">
        <v>5173</v>
      </c>
      <c r="S1435">
        <v>32123</v>
      </c>
      <c r="T1435" t="s">
        <v>5173</v>
      </c>
      <c r="W1435">
        <v>70407</v>
      </c>
      <c r="X1435">
        <v>9549</v>
      </c>
      <c r="Y1435" t="s">
        <v>5173</v>
      </c>
      <c r="Z1435" t="s">
        <v>16759</v>
      </c>
      <c r="AA1435" t="s">
        <v>11011</v>
      </c>
      <c r="AB1435" t="s">
        <v>5703</v>
      </c>
      <c r="AC1435" t="s">
        <v>5173</v>
      </c>
      <c r="AD1435" t="s">
        <v>16759</v>
      </c>
      <c r="AE1435">
        <v>12138</v>
      </c>
      <c r="AF1435" t="s">
        <v>5173</v>
      </c>
      <c r="AG1435">
        <v>38595</v>
      </c>
      <c r="AH1435" t="s">
        <v>5173</v>
      </c>
      <c r="AL1435">
        <f>IF(PLAYERIDMAP2[[#This Row],[POS]]="C",MAX(AL$1:AL1434)+1,"")</f>
        <v>110</v>
      </c>
      <c r="AM1435" t="str">
        <f>IFERROR(INDEX(PLAYERIDMAP2[PLAYERNAME],MATCH(ROW()-ROW(AM$1),CATCHERS,0)),"")</f>
        <v/>
      </c>
      <c r="AN1435" t="str">
        <f>IF(PLAYERIDMAP2[[#This Row],[POS]]="1B",MAX(AN$1:AN1434)+1,"")</f>
        <v/>
      </c>
      <c r="AO1435" t="str">
        <f>IFERROR(INDEX(PLAYERIDMAP2[PLAYERNAME],MATCH(ROW()-ROW(AO$1),FIRSTBASE,0)),"")</f>
        <v/>
      </c>
      <c r="AP1435" t="str">
        <f>IF(PLAYERIDMAP2[[#This Row],[POS]]="2B",MAX(AP$1:AP1434)+1,"")</f>
        <v/>
      </c>
      <c r="AQ1435" t="str">
        <f>IFERROR(INDEX(PLAYERIDMAP2[PLAYERNAME],MATCH(ROW()-ROW(AQ$1),SECONDBASE,0)),"")</f>
        <v/>
      </c>
      <c r="AR1435" t="str">
        <f>IF(PLAYERIDMAP2[[#This Row],[POS]]="3B",MAX(AR$1:AR1434)+1,"")</f>
        <v/>
      </c>
      <c r="AS1435" t="str">
        <f>IFERROR(INDEX(PLAYERIDMAP2[PLAYERNAME],MATCH(ROW()-ROW(AS$1),THIRDBASE,0)),"")</f>
        <v/>
      </c>
      <c r="AT1435" t="str">
        <f>IF(PLAYERIDMAP2[[#This Row],[POS]]="SS",MAX(AT$1:AT1434)+1,"")</f>
        <v/>
      </c>
      <c r="AU1435" t="str">
        <f>IFERROR(INDEX(PLAYERIDMAP2[PLAYERNAME],MATCH(ROW()-ROW(AU$1),SHORTSTOP,0)),"")</f>
        <v/>
      </c>
      <c r="AV1435" t="str">
        <f>IF(PLAYERIDMAP2[[#This Row],[POS]]="OF",MAX(AV$1:AV1434)+1,"")</f>
        <v/>
      </c>
      <c r="AW1435" t="str">
        <f>IFERROR(INDEX(PLAYERIDMAP2[PLAYERNAME],MATCH(ROW()-ROW(AW$1),OUTFIELD,0)),"")</f>
        <v/>
      </c>
      <c r="AX1435">
        <f>IF(PLAYERIDMAP2[[#This Row],[POS]]&lt;&gt;"P",MAX(AX$1:AX1434)+1,"")</f>
        <v>761</v>
      </c>
      <c r="AY1435" t="str">
        <f>IFERROR(INDEX(PLAYERIDMAP2[PLAYERNAME],MATCH(ROW()-ROW(AY$1),HITTERS,0)),"")</f>
        <v/>
      </c>
      <c r="AZ1435" t="str">
        <f>IF(PLAYERIDMAP2[[#This Row],[POS]]="P",MAX(AZ$1:AZ1434)+1,"")</f>
        <v/>
      </c>
      <c r="BA1435" t="str">
        <f>IFERROR(INDEX(PLAYERIDMAP2[PLAYERNAME],MATCH(ROW()-ROW(BA$1),PITCHERS,0)),"")</f>
        <v/>
      </c>
    </row>
    <row r="1436" spans="1:53" x14ac:dyDescent="0.25">
      <c r="A1436" t="s">
        <v>15467</v>
      </c>
      <c r="B1436" t="s">
        <v>15468</v>
      </c>
      <c r="C1436" s="1">
        <v>30504</v>
      </c>
      <c r="D1436" t="s">
        <v>20397</v>
      </c>
      <c r="E1436" t="s">
        <v>20398</v>
      </c>
      <c r="F1436" t="s">
        <v>11057</v>
      </c>
      <c r="G1436" t="s">
        <v>14693</v>
      </c>
      <c r="H1436" t="s">
        <v>10988</v>
      </c>
      <c r="I1436" t="s">
        <v>20399</v>
      </c>
      <c r="K1436">
        <v>449881</v>
      </c>
      <c r="L1436" t="s">
        <v>15468</v>
      </c>
      <c r="M1436">
        <v>1426548</v>
      </c>
      <c r="N1436" t="s">
        <v>15468</v>
      </c>
      <c r="O1436" t="s">
        <v>15469</v>
      </c>
      <c r="P1436" t="s">
        <v>15470</v>
      </c>
      <c r="V1436" t="s">
        <v>16311</v>
      </c>
      <c r="W1436">
        <v>52287</v>
      </c>
      <c r="Z1436" t="s">
        <v>16760</v>
      </c>
      <c r="AA1436" t="s">
        <v>10958</v>
      </c>
      <c r="AB1436" t="s">
        <v>10958</v>
      </c>
      <c r="AD1436" t="s">
        <v>16760</v>
      </c>
      <c r="AL1436" t="str">
        <f>IF(PLAYERIDMAP2[[#This Row],[POS]]="C",MAX(AL$1:AL1435)+1,"")</f>
        <v/>
      </c>
      <c r="AM1436" t="str">
        <f>IFERROR(INDEX(PLAYERIDMAP2[PLAYERNAME],MATCH(ROW()-ROW(AM$1),CATCHERS,0)),"")</f>
        <v/>
      </c>
      <c r="AN1436" t="str">
        <f>IF(PLAYERIDMAP2[[#This Row],[POS]]="1B",MAX(AN$1:AN1435)+1,"")</f>
        <v/>
      </c>
      <c r="AO1436" t="str">
        <f>IFERROR(INDEX(PLAYERIDMAP2[PLAYERNAME],MATCH(ROW()-ROW(AO$1),FIRSTBASE,0)),"")</f>
        <v/>
      </c>
      <c r="AP1436" t="str">
        <f>IF(PLAYERIDMAP2[[#This Row],[POS]]="2B",MAX(AP$1:AP1435)+1,"")</f>
        <v/>
      </c>
      <c r="AQ1436" t="str">
        <f>IFERROR(INDEX(PLAYERIDMAP2[PLAYERNAME],MATCH(ROW()-ROW(AQ$1),SECONDBASE,0)),"")</f>
        <v/>
      </c>
      <c r="AR1436" t="str">
        <f>IF(PLAYERIDMAP2[[#This Row],[POS]]="3B",MAX(AR$1:AR1435)+1,"")</f>
        <v/>
      </c>
      <c r="AS1436" t="str">
        <f>IFERROR(INDEX(PLAYERIDMAP2[PLAYERNAME],MATCH(ROW()-ROW(AS$1),THIRDBASE,0)),"")</f>
        <v/>
      </c>
      <c r="AT1436" t="str">
        <f>IF(PLAYERIDMAP2[[#This Row],[POS]]="SS",MAX(AT$1:AT1435)+1,"")</f>
        <v/>
      </c>
      <c r="AU1436" t="str">
        <f>IFERROR(INDEX(PLAYERIDMAP2[PLAYERNAME],MATCH(ROW()-ROW(AU$1),SHORTSTOP,0)),"")</f>
        <v/>
      </c>
      <c r="AV1436" t="str">
        <f>IF(PLAYERIDMAP2[[#This Row],[POS]]="OF",MAX(AV$1:AV1435)+1,"")</f>
        <v/>
      </c>
      <c r="AW1436" t="str">
        <f>IFERROR(INDEX(PLAYERIDMAP2[PLAYERNAME],MATCH(ROW()-ROW(AW$1),OUTFIELD,0)),"")</f>
        <v/>
      </c>
      <c r="AX1436" t="str">
        <f>IF(PLAYERIDMAP2[[#This Row],[POS]]&lt;&gt;"P",MAX(AX$1:AX1435)+1,"")</f>
        <v/>
      </c>
      <c r="AY1436" t="str">
        <f>IFERROR(INDEX(PLAYERIDMAP2[PLAYERNAME],MATCH(ROW()-ROW(AY$1),HITTERS,0)),"")</f>
        <v/>
      </c>
      <c r="AZ1436">
        <f>IF(PLAYERIDMAP2[[#This Row],[POS]]="P",MAX(AZ$1:AZ1435)+1,"")</f>
        <v>674</v>
      </c>
      <c r="BA1436" t="str">
        <f>IFERROR(INDEX(PLAYERIDMAP2[PLAYERNAME],MATCH(ROW()-ROW(BA$1),PITCHERS,0)),"")</f>
        <v/>
      </c>
    </row>
    <row r="1437" spans="1:53" x14ac:dyDescent="0.25">
      <c r="A1437" t="s">
        <v>15471</v>
      </c>
      <c r="B1437" t="s">
        <v>5455</v>
      </c>
      <c r="C1437" s="1">
        <v>29550</v>
      </c>
      <c r="D1437" t="s">
        <v>16964</v>
      </c>
      <c r="E1437" t="s">
        <v>18746</v>
      </c>
      <c r="F1437" t="s">
        <v>11068</v>
      </c>
      <c r="G1437" t="s">
        <v>16838</v>
      </c>
      <c r="H1437" t="s">
        <v>11003</v>
      </c>
      <c r="I1437" t="s">
        <v>18747</v>
      </c>
      <c r="J1437" t="s">
        <v>5455</v>
      </c>
      <c r="K1437">
        <v>430897</v>
      </c>
      <c r="L1437" t="s">
        <v>5455</v>
      </c>
      <c r="M1437">
        <v>392256</v>
      </c>
      <c r="N1437" t="s">
        <v>5455</v>
      </c>
      <c r="O1437" t="s">
        <v>15472</v>
      </c>
      <c r="P1437" t="s">
        <v>15471</v>
      </c>
      <c r="Q1437">
        <v>7435</v>
      </c>
      <c r="R1437" t="s">
        <v>5455</v>
      </c>
      <c r="S1437">
        <v>5937</v>
      </c>
      <c r="T1437" t="s">
        <v>5455</v>
      </c>
      <c r="U1437" t="s">
        <v>5455</v>
      </c>
      <c r="V1437" t="s">
        <v>15473</v>
      </c>
      <c r="W1437">
        <v>31623</v>
      </c>
      <c r="X1437">
        <v>7435</v>
      </c>
      <c r="Y1437" t="s">
        <v>5455</v>
      </c>
      <c r="Z1437" t="s">
        <v>15474</v>
      </c>
      <c r="AA1437" t="s">
        <v>11011</v>
      </c>
      <c r="AB1437" t="s">
        <v>10958</v>
      </c>
      <c r="AC1437" t="s">
        <v>5455</v>
      </c>
      <c r="AD1437" t="s">
        <v>15474</v>
      </c>
      <c r="AE1437">
        <v>7152</v>
      </c>
      <c r="AF1437" t="s">
        <v>5455</v>
      </c>
      <c r="AG1437">
        <v>5391</v>
      </c>
      <c r="AH1437" t="s">
        <v>5455</v>
      </c>
      <c r="AL1437" t="str">
        <f>IF(PLAYERIDMAP2[[#This Row],[POS]]="C",MAX(AL$1:AL1436)+1,"")</f>
        <v/>
      </c>
      <c r="AM1437" t="str">
        <f>IFERROR(INDEX(PLAYERIDMAP2[PLAYERNAME],MATCH(ROW()-ROW(AM$1),CATCHERS,0)),"")</f>
        <v/>
      </c>
      <c r="AN1437">
        <f>IF(PLAYERIDMAP2[[#This Row],[POS]]="1B",MAX(AN$1:AN1436)+1,"")</f>
        <v>80</v>
      </c>
      <c r="AO1437" t="str">
        <f>IFERROR(INDEX(PLAYERIDMAP2[PLAYERNAME],MATCH(ROW()-ROW(AO$1),FIRSTBASE,0)),"")</f>
        <v/>
      </c>
      <c r="AP1437" t="str">
        <f>IF(PLAYERIDMAP2[[#This Row],[POS]]="2B",MAX(AP$1:AP1436)+1,"")</f>
        <v/>
      </c>
      <c r="AQ1437" t="str">
        <f>IFERROR(INDEX(PLAYERIDMAP2[PLAYERNAME],MATCH(ROW()-ROW(AQ$1),SECONDBASE,0)),"")</f>
        <v/>
      </c>
      <c r="AR1437" t="str">
        <f>IF(PLAYERIDMAP2[[#This Row],[POS]]="3B",MAX(AR$1:AR1436)+1,"")</f>
        <v/>
      </c>
      <c r="AS1437" t="str">
        <f>IFERROR(INDEX(PLAYERIDMAP2[PLAYERNAME],MATCH(ROW()-ROW(AS$1),THIRDBASE,0)),"")</f>
        <v/>
      </c>
      <c r="AT1437" t="str">
        <f>IF(PLAYERIDMAP2[[#This Row],[POS]]="SS",MAX(AT$1:AT1436)+1,"")</f>
        <v/>
      </c>
      <c r="AU1437" t="str">
        <f>IFERROR(INDEX(PLAYERIDMAP2[PLAYERNAME],MATCH(ROW()-ROW(AU$1),SHORTSTOP,0)),"")</f>
        <v/>
      </c>
      <c r="AV1437" t="str">
        <f>IF(PLAYERIDMAP2[[#This Row],[POS]]="OF",MAX(AV$1:AV1436)+1,"")</f>
        <v/>
      </c>
      <c r="AW1437" t="str">
        <f>IFERROR(INDEX(PLAYERIDMAP2[PLAYERNAME],MATCH(ROW()-ROW(AW$1),OUTFIELD,0)),"")</f>
        <v/>
      </c>
      <c r="AX1437">
        <f>IF(PLAYERIDMAP2[[#This Row],[POS]]&lt;&gt;"P",MAX(AX$1:AX1436)+1,"")</f>
        <v>762</v>
      </c>
      <c r="AY1437" t="str">
        <f>IFERROR(INDEX(PLAYERIDMAP2[PLAYERNAME],MATCH(ROW()-ROW(AY$1),HITTERS,0)),"")</f>
        <v/>
      </c>
      <c r="AZ1437" t="str">
        <f>IF(PLAYERIDMAP2[[#This Row],[POS]]="P",MAX(AZ$1:AZ1436)+1,"")</f>
        <v/>
      </c>
      <c r="BA1437" t="str">
        <f>IFERROR(INDEX(PLAYERIDMAP2[PLAYERNAME],MATCH(ROW()-ROW(BA$1),PITCHERS,0)),"")</f>
        <v/>
      </c>
    </row>
    <row r="1438" spans="1:53" x14ac:dyDescent="0.25">
      <c r="A1438" t="s">
        <v>15475</v>
      </c>
      <c r="B1438" t="s">
        <v>10656</v>
      </c>
      <c r="C1438" s="1">
        <v>33845</v>
      </c>
      <c r="D1438" t="s">
        <v>19191</v>
      </c>
      <c r="E1438" t="s">
        <v>19192</v>
      </c>
      <c r="F1438" t="s">
        <v>11302</v>
      </c>
      <c r="G1438" t="s">
        <v>16838</v>
      </c>
      <c r="H1438" t="s">
        <v>10988</v>
      </c>
      <c r="I1438" t="s">
        <v>19193</v>
      </c>
      <c r="J1438" t="s">
        <v>10656</v>
      </c>
      <c r="K1438">
        <v>592789</v>
      </c>
      <c r="L1438" t="s">
        <v>10656</v>
      </c>
      <c r="M1438">
        <v>1757988</v>
      </c>
      <c r="N1438" t="s">
        <v>10656</v>
      </c>
      <c r="P1438" t="s">
        <v>15475</v>
      </c>
      <c r="Q1438">
        <v>9597</v>
      </c>
      <c r="R1438" t="s">
        <v>10656</v>
      </c>
      <c r="S1438">
        <v>31730</v>
      </c>
      <c r="T1438" t="s">
        <v>10656</v>
      </c>
      <c r="W1438">
        <v>67132</v>
      </c>
      <c r="X1438">
        <v>9597</v>
      </c>
      <c r="Y1438" t="s">
        <v>10656</v>
      </c>
      <c r="Z1438" t="s">
        <v>15476</v>
      </c>
      <c r="AA1438" t="s">
        <v>10958</v>
      </c>
      <c r="AB1438" t="s">
        <v>5703</v>
      </c>
      <c r="AC1438" t="s">
        <v>10656</v>
      </c>
      <c r="AD1438" t="s">
        <v>15476</v>
      </c>
      <c r="AE1438">
        <v>11632</v>
      </c>
      <c r="AF1438" t="s">
        <v>10656</v>
      </c>
      <c r="AG1438">
        <v>52172</v>
      </c>
      <c r="AH1438" t="s">
        <v>10656</v>
      </c>
      <c r="AL1438" t="str">
        <f>IF(PLAYERIDMAP2[[#This Row],[POS]]="C",MAX(AL$1:AL1437)+1,"")</f>
        <v/>
      </c>
      <c r="AM1438" t="str">
        <f>IFERROR(INDEX(PLAYERIDMAP2[PLAYERNAME],MATCH(ROW()-ROW(AM$1),CATCHERS,0)),"")</f>
        <v/>
      </c>
      <c r="AN1438" t="str">
        <f>IF(PLAYERIDMAP2[[#This Row],[POS]]="1B",MAX(AN$1:AN1437)+1,"")</f>
        <v/>
      </c>
      <c r="AO1438" t="str">
        <f>IFERROR(INDEX(PLAYERIDMAP2[PLAYERNAME],MATCH(ROW()-ROW(AO$1),FIRSTBASE,0)),"")</f>
        <v/>
      </c>
      <c r="AP1438" t="str">
        <f>IF(PLAYERIDMAP2[[#This Row],[POS]]="2B",MAX(AP$1:AP1437)+1,"")</f>
        <v/>
      </c>
      <c r="AQ1438" t="str">
        <f>IFERROR(INDEX(PLAYERIDMAP2[PLAYERNAME],MATCH(ROW()-ROW(AQ$1),SECONDBASE,0)),"")</f>
        <v/>
      </c>
      <c r="AR1438" t="str">
        <f>IF(PLAYERIDMAP2[[#This Row],[POS]]="3B",MAX(AR$1:AR1437)+1,"")</f>
        <v/>
      </c>
      <c r="AS1438" t="str">
        <f>IFERROR(INDEX(PLAYERIDMAP2[PLAYERNAME],MATCH(ROW()-ROW(AS$1),THIRDBASE,0)),"")</f>
        <v/>
      </c>
      <c r="AT1438" t="str">
        <f>IF(PLAYERIDMAP2[[#This Row],[POS]]="SS",MAX(AT$1:AT1437)+1,"")</f>
        <v/>
      </c>
      <c r="AU1438" t="str">
        <f>IFERROR(INDEX(PLAYERIDMAP2[PLAYERNAME],MATCH(ROW()-ROW(AU$1),SHORTSTOP,0)),"")</f>
        <v/>
      </c>
      <c r="AV1438" t="str">
        <f>IF(PLAYERIDMAP2[[#This Row],[POS]]="OF",MAX(AV$1:AV1437)+1,"")</f>
        <v/>
      </c>
      <c r="AW1438" t="str">
        <f>IFERROR(INDEX(PLAYERIDMAP2[PLAYERNAME],MATCH(ROW()-ROW(AW$1),OUTFIELD,0)),"")</f>
        <v/>
      </c>
      <c r="AX1438" t="str">
        <f>IF(PLAYERIDMAP2[[#This Row],[POS]]&lt;&gt;"P",MAX(AX$1:AX1437)+1,"")</f>
        <v/>
      </c>
      <c r="AY1438" t="str">
        <f>IFERROR(INDEX(PLAYERIDMAP2[PLAYERNAME],MATCH(ROW()-ROW(AY$1),HITTERS,0)),"")</f>
        <v/>
      </c>
      <c r="AZ1438">
        <f>IF(PLAYERIDMAP2[[#This Row],[POS]]="P",MAX(AZ$1:AZ1437)+1,"")</f>
        <v>675</v>
      </c>
      <c r="BA1438" t="str">
        <f>IFERROR(INDEX(PLAYERIDMAP2[PLAYERNAME],MATCH(ROW()-ROW(BA$1),PITCHERS,0)),"")</f>
        <v/>
      </c>
    </row>
    <row r="1439" spans="1:53" x14ac:dyDescent="0.25">
      <c r="A1439" t="s">
        <v>20616</v>
      </c>
      <c r="B1439" t="s">
        <v>4623</v>
      </c>
      <c r="C1439" s="1">
        <v>32709</v>
      </c>
      <c r="D1439" t="s">
        <v>16955</v>
      </c>
      <c r="E1439" t="s">
        <v>20617</v>
      </c>
      <c r="F1439" t="s">
        <v>11053</v>
      </c>
      <c r="G1439" t="s">
        <v>16838</v>
      </c>
      <c r="H1439" t="s">
        <v>10998</v>
      </c>
      <c r="I1439" t="s">
        <v>20618</v>
      </c>
      <c r="J1439" t="s">
        <v>4623</v>
      </c>
      <c r="AA1439" t="s">
        <v>5703</v>
      </c>
      <c r="AB1439" t="s">
        <v>5703</v>
      </c>
      <c r="AD1439" t="s">
        <v>20619</v>
      </c>
      <c r="AL1439" t="str">
        <f>IF(PLAYERIDMAP2[[#This Row],[POS]]="C",MAX(AL$1:AL1438)+1,"")</f>
        <v/>
      </c>
      <c r="AM1439" t="str">
        <f>IFERROR(INDEX(PLAYERIDMAP2[PLAYERNAME],MATCH(ROW()-ROW(AM$1),CATCHERS,0)),"")</f>
        <v/>
      </c>
      <c r="AN1439" t="str">
        <f>IF(PLAYERIDMAP2[[#This Row],[POS]]="1B",MAX(AN$1:AN1438)+1,"")</f>
        <v/>
      </c>
      <c r="AO1439" t="str">
        <f>IFERROR(INDEX(PLAYERIDMAP2[PLAYERNAME],MATCH(ROW()-ROW(AO$1),FIRSTBASE,0)),"")</f>
        <v/>
      </c>
      <c r="AP1439" t="str">
        <f>IF(PLAYERIDMAP2[[#This Row],[POS]]="2B",MAX(AP$1:AP1438)+1,"")</f>
        <v/>
      </c>
      <c r="AQ1439" t="str">
        <f>IFERROR(INDEX(PLAYERIDMAP2[PLAYERNAME],MATCH(ROW()-ROW(AQ$1),SECONDBASE,0)),"")</f>
        <v/>
      </c>
      <c r="AR1439" t="str">
        <f>IF(PLAYERIDMAP2[[#This Row],[POS]]="3B",MAX(AR$1:AR1438)+1,"")</f>
        <v/>
      </c>
      <c r="AS1439" t="str">
        <f>IFERROR(INDEX(PLAYERIDMAP2[PLAYERNAME],MATCH(ROW()-ROW(AS$1),THIRDBASE,0)),"")</f>
        <v/>
      </c>
      <c r="AT1439" t="str">
        <f>IF(PLAYERIDMAP2[[#This Row],[POS]]="SS",MAX(AT$1:AT1438)+1,"")</f>
        <v/>
      </c>
      <c r="AU1439" t="str">
        <f>IFERROR(INDEX(PLAYERIDMAP2[PLAYERNAME],MATCH(ROW()-ROW(AU$1),SHORTSTOP,0)),"")</f>
        <v/>
      </c>
      <c r="AV1439">
        <f>IF(PLAYERIDMAP2[[#This Row],[POS]]="OF",MAX(AV$1:AV1438)+1,"")</f>
        <v>292</v>
      </c>
      <c r="AW1439" t="str">
        <f>IFERROR(INDEX(PLAYERIDMAP2[PLAYERNAME],MATCH(ROW()-ROW(AW$1),OUTFIELD,0)),"")</f>
        <v/>
      </c>
      <c r="AX1439">
        <f>IF(PLAYERIDMAP2[[#This Row],[POS]]&lt;&gt;"P",MAX(AX$1:AX1438)+1,"")</f>
        <v>763</v>
      </c>
      <c r="AY1439" t="str">
        <f>IFERROR(INDEX(PLAYERIDMAP2[PLAYERNAME],MATCH(ROW()-ROW(AY$1),HITTERS,0)),"")</f>
        <v/>
      </c>
      <c r="AZ1439" t="str">
        <f>IF(PLAYERIDMAP2[[#This Row],[POS]]="P",MAX(AZ$1:AZ1438)+1,"")</f>
        <v/>
      </c>
      <c r="BA1439" t="str">
        <f>IFERROR(INDEX(PLAYERIDMAP2[PLAYERNAME],MATCH(ROW()-ROW(BA$1),PITCHERS,0)),"")</f>
        <v/>
      </c>
    </row>
    <row r="1440" spans="1:53" x14ac:dyDescent="0.25">
      <c r="A1440" t="s">
        <v>15477</v>
      </c>
      <c r="B1440" t="s">
        <v>5521</v>
      </c>
      <c r="C1440" s="1">
        <v>32367</v>
      </c>
      <c r="D1440" t="s">
        <v>16850</v>
      </c>
      <c r="E1440" t="s">
        <v>19200</v>
      </c>
      <c r="F1440" t="s">
        <v>10997</v>
      </c>
      <c r="G1440" t="s">
        <v>16838</v>
      </c>
      <c r="H1440" t="s">
        <v>10998</v>
      </c>
      <c r="I1440" t="s">
        <v>19201</v>
      </c>
      <c r="J1440" t="s">
        <v>5521</v>
      </c>
      <c r="K1440">
        <v>467798</v>
      </c>
      <c r="L1440" t="s">
        <v>5521</v>
      </c>
      <c r="M1440">
        <v>1099004</v>
      </c>
      <c r="N1440" t="s">
        <v>5521</v>
      </c>
      <c r="O1440" t="s">
        <v>15478</v>
      </c>
      <c r="P1440" t="s">
        <v>15477</v>
      </c>
      <c r="Q1440">
        <v>8647</v>
      </c>
      <c r="R1440" t="s">
        <v>5521</v>
      </c>
      <c r="S1440">
        <v>29469</v>
      </c>
      <c r="T1440" t="s">
        <v>5521</v>
      </c>
      <c r="U1440" t="s">
        <v>5521</v>
      </c>
      <c r="V1440" t="s">
        <v>15479</v>
      </c>
      <c r="W1440">
        <v>49082</v>
      </c>
      <c r="X1440">
        <v>8647</v>
      </c>
      <c r="Y1440" t="s">
        <v>5521</v>
      </c>
      <c r="Z1440" t="s">
        <v>15480</v>
      </c>
      <c r="AA1440" t="s">
        <v>5703</v>
      </c>
      <c r="AB1440" t="s">
        <v>5703</v>
      </c>
      <c r="AC1440" t="s">
        <v>5521</v>
      </c>
      <c r="AD1440" t="s">
        <v>15480</v>
      </c>
      <c r="AF1440" t="s">
        <v>5521</v>
      </c>
      <c r="AG1440">
        <v>12307</v>
      </c>
      <c r="AL1440" t="str">
        <f>IF(PLAYERIDMAP2[[#This Row],[POS]]="C",MAX(AL$1:AL1439)+1,"")</f>
        <v/>
      </c>
      <c r="AM1440" t="str">
        <f>IFERROR(INDEX(PLAYERIDMAP2[PLAYERNAME],MATCH(ROW()-ROW(AM$1),CATCHERS,0)),"")</f>
        <v/>
      </c>
      <c r="AN1440" t="str">
        <f>IF(PLAYERIDMAP2[[#This Row],[POS]]="1B",MAX(AN$1:AN1439)+1,"")</f>
        <v/>
      </c>
      <c r="AO1440" t="str">
        <f>IFERROR(INDEX(PLAYERIDMAP2[PLAYERNAME],MATCH(ROW()-ROW(AO$1),FIRSTBASE,0)),"")</f>
        <v/>
      </c>
      <c r="AP1440" t="str">
        <f>IF(PLAYERIDMAP2[[#This Row],[POS]]="2B",MAX(AP$1:AP1439)+1,"")</f>
        <v/>
      </c>
      <c r="AQ1440" t="str">
        <f>IFERROR(INDEX(PLAYERIDMAP2[PLAYERNAME],MATCH(ROW()-ROW(AQ$1),SECONDBASE,0)),"")</f>
        <v/>
      </c>
      <c r="AR1440" t="str">
        <f>IF(PLAYERIDMAP2[[#This Row],[POS]]="3B",MAX(AR$1:AR1439)+1,"")</f>
        <v/>
      </c>
      <c r="AS1440" t="str">
        <f>IFERROR(INDEX(PLAYERIDMAP2[PLAYERNAME],MATCH(ROW()-ROW(AS$1),THIRDBASE,0)),"")</f>
        <v/>
      </c>
      <c r="AT1440" t="str">
        <f>IF(PLAYERIDMAP2[[#This Row],[POS]]="SS",MAX(AT$1:AT1439)+1,"")</f>
        <v/>
      </c>
      <c r="AU1440" t="str">
        <f>IFERROR(INDEX(PLAYERIDMAP2[PLAYERNAME],MATCH(ROW()-ROW(AU$1),SHORTSTOP,0)),"")</f>
        <v/>
      </c>
      <c r="AV1440">
        <f>IF(PLAYERIDMAP2[[#This Row],[POS]]="OF",MAX(AV$1:AV1439)+1,"")</f>
        <v>293</v>
      </c>
      <c r="AW1440" t="str">
        <f>IFERROR(INDEX(PLAYERIDMAP2[PLAYERNAME],MATCH(ROW()-ROW(AW$1),OUTFIELD,0)),"")</f>
        <v/>
      </c>
      <c r="AX1440">
        <f>IF(PLAYERIDMAP2[[#This Row],[POS]]&lt;&gt;"P",MAX(AX$1:AX1439)+1,"")</f>
        <v>764</v>
      </c>
      <c r="AY1440" t="str">
        <f>IFERROR(INDEX(PLAYERIDMAP2[PLAYERNAME],MATCH(ROW()-ROW(AY$1),HITTERS,0)),"")</f>
        <v/>
      </c>
      <c r="AZ1440" t="str">
        <f>IF(PLAYERIDMAP2[[#This Row],[POS]]="P",MAX(AZ$1:AZ1439)+1,"")</f>
        <v/>
      </c>
      <c r="BA1440" t="str">
        <f>IFERROR(INDEX(PLAYERIDMAP2[PLAYERNAME],MATCH(ROW()-ROW(BA$1),PITCHERS,0)),"")</f>
        <v/>
      </c>
    </row>
    <row r="1441" spans="1:53" x14ac:dyDescent="0.25">
      <c r="A1441" t="s">
        <v>15481</v>
      </c>
      <c r="B1441" t="s">
        <v>10532</v>
      </c>
      <c r="C1441" s="1">
        <v>33560</v>
      </c>
      <c r="D1441" t="s">
        <v>20159</v>
      </c>
      <c r="E1441" t="s">
        <v>20160</v>
      </c>
      <c r="F1441" t="s">
        <v>11092</v>
      </c>
      <c r="G1441" t="s">
        <v>16838</v>
      </c>
      <c r="H1441" t="s">
        <v>10988</v>
      </c>
      <c r="I1441" t="s">
        <v>10531</v>
      </c>
      <c r="J1441" t="s">
        <v>10532</v>
      </c>
      <c r="K1441">
        <v>592791</v>
      </c>
      <c r="M1441">
        <v>1765806</v>
      </c>
      <c r="N1441" t="s">
        <v>10532</v>
      </c>
      <c r="Q1441">
        <v>9123</v>
      </c>
      <c r="R1441" t="s">
        <v>10532</v>
      </c>
      <c r="S1441">
        <v>31258</v>
      </c>
      <c r="T1441" t="s">
        <v>10532</v>
      </c>
      <c r="W1441">
        <v>68694</v>
      </c>
      <c r="X1441">
        <v>9123</v>
      </c>
      <c r="Y1441" t="s">
        <v>10532</v>
      </c>
      <c r="AA1441" t="s">
        <v>5703</v>
      </c>
      <c r="AB1441" t="s">
        <v>5703</v>
      </c>
      <c r="AC1441" t="s">
        <v>10532</v>
      </c>
      <c r="AD1441" t="s">
        <v>16761</v>
      </c>
      <c r="AE1441">
        <v>11435</v>
      </c>
      <c r="AL1441" t="str">
        <f>IF(PLAYERIDMAP2[[#This Row],[POS]]="C",MAX(AL$1:AL1440)+1,"")</f>
        <v/>
      </c>
      <c r="AM1441" t="str">
        <f>IFERROR(INDEX(PLAYERIDMAP2[PLAYERNAME],MATCH(ROW()-ROW(AM$1),CATCHERS,0)),"")</f>
        <v/>
      </c>
      <c r="AN1441" t="str">
        <f>IF(PLAYERIDMAP2[[#This Row],[POS]]="1B",MAX(AN$1:AN1440)+1,"")</f>
        <v/>
      </c>
      <c r="AO1441" t="str">
        <f>IFERROR(INDEX(PLAYERIDMAP2[PLAYERNAME],MATCH(ROW()-ROW(AO$1),FIRSTBASE,0)),"")</f>
        <v/>
      </c>
      <c r="AP1441" t="str">
        <f>IF(PLAYERIDMAP2[[#This Row],[POS]]="2B",MAX(AP$1:AP1440)+1,"")</f>
        <v/>
      </c>
      <c r="AQ1441" t="str">
        <f>IFERROR(INDEX(PLAYERIDMAP2[PLAYERNAME],MATCH(ROW()-ROW(AQ$1),SECONDBASE,0)),"")</f>
        <v/>
      </c>
      <c r="AR1441" t="str">
        <f>IF(PLAYERIDMAP2[[#This Row],[POS]]="3B",MAX(AR$1:AR1440)+1,"")</f>
        <v/>
      </c>
      <c r="AS1441" t="str">
        <f>IFERROR(INDEX(PLAYERIDMAP2[PLAYERNAME],MATCH(ROW()-ROW(AS$1),THIRDBASE,0)),"")</f>
        <v/>
      </c>
      <c r="AT1441" t="str">
        <f>IF(PLAYERIDMAP2[[#This Row],[POS]]="SS",MAX(AT$1:AT1440)+1,"")</f>
        <v/>
      </c>
      <c r="AU1441" t="str">
        <f>IFERROR(INDEX(PLAYERIDMAP2[PLAYERNAME],MATCH(ROW()-ROW(AU$1),SHORTSTOP,0)),"")</f>
        <v/>
      </c>
      <c r="AV1441" t="str">
        <f>IF(PLAYERIDMAP2[[#This Row],[POS]]="OF",MAX(AV$1:AV1440)+1,"")</f>
        <v/>
      </c>
      <c r="AW1441" t="str">
        <f>IFERROR(INDEX(PLAYERIDMAP2[PLAYERNAME],MATCH(ROW()-ROW(AW$1),OUTFIELD,0)),"")</f>
        <v/>
      </c>
      <c r="AX1441" t="str">
        <f>IF(PLAYERIDMAP2[[#This Row],[POS]]&lt;&gt;"P",MAX(AX$1:AX1440)+1,"")</f>
        <v/>
      </c>
      <c r="AY1441" t="str">
        <f>IFERROR(INDEX(PLAYERIDMAP2[PLAYERNAME],MATCH(ROW()-ROW(AY$1),HITTERS,0)),"")</f>
        <v/>
      </c>
      <c r="AZ1441">
        <f>IF(PLAYERIDMAP2[[#This Row],[POS]]="P",MAX(AZ$1:AZ1440)+1,"")</f>
        <v>676</v>
      </c>
      <c r="BA1441" t="str">
        <f>IFERROR(INDEX(PLAYERIDMAP2[PLAYERNAME],MATCH(ROW()-ROW(BA$1),PITCHERS,0)),"")</f>
        <v/>
      </c>
    </row>
    <row r="1442" spans="1:53" x14ac:dyDescent="0.25">
      <c r="A1442" t="s">
        <v>15482</v>
      </c>
      <c r="B1442" t="s">
        <v>10655</v>
      </c>
      <c r="C1442" s="1">
        <v>27486</v>
      </c>
      <c r="D1442" t="s">
        <v>19939</v>
      </c>
      <c r="E1442" t="s">
        <v>19940</v>
      </c>
      <c r="F1442" t="s">
        <v>11092</v>
      </c>
      <c r="G1442" t="s">
        <v>16838</v>
      </c>
      <c r="H1442" t="s">
        <v>10988</v>
      </c>
      <c r="I1442" t="s">
        <v>19941</v>
      </c>
      <c r="K1442">
        <v>538227</v>
      </c>
      <c r="L1442" t="s">
        <v>10655</v>
      </c>
      <c r="M1442">
        <v>1735874</v>
      </c>
      <c r="N1442" t="s">
        <v>10655</v>
      </c>
      <c r="O1442" t="s">
        <v>15483</v>
      </c>
      <c r="P1442" t="s">
        <v>15482</v>
      </c>
      <c r="Q1442">
        <v>8688</v>
      </c>
      <c r="R1442" t="s">
        <v>10655</v>
      </c>
      <c r="V1442" t="s">
        <v>15484</v>
      </c>
      <c r="W1442">
        <v>43454</v>
      </c>
      <c r="X1442">
        <v>8688</v>
      </c>
      <c r="Y1442" t="s">
        <v>10655</v>
      </c>
      <c r="Z1442" t="s">
        <v>16762</v>
      </c>
      <c r="AA1442" t="s">
        <v>10958</v>
      </c>
      <c r="AB1442" t="s">
        <v>10958</v>
      </c>
      <c r="AD1442" t="s">
        <v>16762</v>
      </c>
      <c r="AL1442" t="str">
        <f>IF(PLAYERIDMAP2[[#This Row],[POS]]="C",MAX(AL$1:AL1441)+1,"")</f>
        <v/>
      </c>
      <c r="AM1442" t="str">
        <f>IFERROR(INDEX(PLAYERIDMAP2[PLAYERNAME],MATCH(ROW()-ROW(AM$1),CATCHERS,0)),"")</f>
        <v/>
      </c>
      <c r="AN1442" t="str">
        <f>IF(PLAYERIDMAP2[[#This Row],[POS]]="1B",MAX(AN$1:AN1441)+1,"")</f>
        <v/>
      </c>
      <c r="AO1442" t="str">
        <f>IFERROR(INDEX(PLAYERIDMAP2[PLAYERNAME],MATCH(ROW()-ROW(AO$1),FIRSTBASE,0)),"")</f>
        <v/>
      </c>
      <c r="AP1442" t="str">
        <f>IF(PLAYERIDMAP2[[#This Row],[POS]]="2B",MAX(AP$1:AP1441)+1,"")</f>
        <v/>
      </c>
      <c r="AQ1442" t="str">
        <f>IFERROR(INDEX(PLAYERIDMAP2[PLAYERNAME],MATCH(ROW()-ROW(AQ$1),SECONDBASE,0)),"")</f>
        <v/>
      </c>
      <c r="AR1442" t="str">
        <f>IF(PLAYERIDMAP2[[#This Row],[POS]]="3B",MAX(AR$1:AR1441)+1,"")</f>
        <v/>
      </c>
      <c r="AS1442" t="str">
        <f>IFERROR(INDEX(PLAYERIDMAP2[PLAYERNAME],MATCH(ROW()-ROW(AS$1),THIRDBASE,0)),"")</f>
        <v/>
      </c>
      <c r="AT1442" t="str">
        <f>IF(PLAYERIDMAP2[[#This Row],[POS]]="SS",MAX(AT$1:AT1441)+1,"")</f>
        <v/>
      </c>
      <c r="AU1442" t="str">
        <f>IFERROR(INDEX(PLAYERIDMAP2[PLAYERNAME],MATCH(ROW()-ROW(AU$1),SHORTSTOP,0)),"")</f>
        <v/>
      </c>
      <c r="AV1442" t="str">
        <f>IF(PLAYERIDMAP2[[#This Row],[POS]]="OF",MAX(AV$1:AV1441)+1,"")</f>
        <v/>
      </c>
      <c r="AW1442" t="str">
        <f>IFERROR(INDEX(PLAYERIDMAP2[PLAYERNAME],MATCH(ROW()-ROW(AW$1),OUTFIELD,0)),"")</f>
        <v/>
      </c>
      <c r="AX1442" t="str">
        <f>IF(PLAYERIDMAP2[[#This Row],[POS]]&lt;&gt;"P",MAX(AX$1:AX1441)+1,"")</f>
        <v/>
      </c>
      <c r="AY1442" t="str">
        <f>IFERROR(INDEX(PLAYERIDMAP2[PLAYERNAME],MATCH(ROW()-ROW(AY$1),HITTERS,0)),"")</f>
        <v/>
      </c>
      <c r="AZ1442">
        <f>IF(PLAYERIDMAP2[[#This Row],[POS]]="P",MAX(AZ$1:AZ1441)+1,"")</f>
        <v>677</v>
      </c>
      <c r="BA1442" t="str">
        <f>IFERROR(INDEX(PLAYERIDMAP2[PLAYERNAME],MATCH(ROW()-ROW(BA$1),PITCHERS,0)),"")</f>
        <v/>
      </c>
    </row>
    <row r="1443" spans="1:53" x14ac:dyDescent="0.25">
      <c r="A1443" t="s">
        <v>15485</v>
      </c>
      <c r="B1443" t="s">
        <v>15486</v>
      </c>
      <c r="C1443" s="1">
        <v>30606</v>
      </c>
      <c r="D1443" t="s">
        <v>16949</v>
      </c>
      <c r="E1443" t="s">
        <v>18666</v>
      </c>
      <c r="F1443" t="s">
        <v>11016</v>
      </c>
      <c r="G1443" t="s">
        <v>11016</v>
      </c>
      <c r="H1443" t="s">
        <v>10988</v>
      </c>
      <c r="I1443" t="s">
        <v>18667</v>
      </c>
      <c r="K1443">
        <v>452676</v>
      </c>
      <c r="M1443">
        <v>1099005</v>
      </c>
      <c r="N1443" t="s">
        <v>15486</v>
      </c>
      <c r="O1443" t="s">
        <v>16312</v>
      </c>
      <c r="P1443" t="s">
        <v>15485</v>
      </c>
      <c r="V1443" t="s">
        <v>16313</v>
      </c>
      <c r="W1443">
        <v>49093</v>
      </c>
      <c r="AA1443" t="s">
        <v>5703</v>
      </c>
      <c r="AB1443" t="s">
        <v>5703</v>
      </c>
      <c r="AD1443" t="s">
        <v>16763</v>
      </c>
      <c r="AL1443" t="str">
        <f>IF(PLAYERIDMAP2[[#This Row],[POS]]="C",MAX(AL$1:AL1442)+1,"")</f>
        <v/>
      </c>
      <c r="AM1443" t="str">
        <f>IFERROR(INDEX(PLAYERIDMAP2[PLAYERNAME],MATCH(ROW()-ROW(AM$1),CATCHERS,0)),"")</f>
        <v/>
      </c>
      <c r="AN1443" t="str">
        <f>IF(PLAYERIDMAP2[[#This Row],[POS]]="1B",MAX(AN$1:AN1442)+1,"")</f>
        <v/>
      </c>
      <c r="AO1443" t="str">
        <f>IFERROR(INDEX(PLAYERIDMAP2[PLAYERNAME],MATCH(ROW()-ROW(AO$1),FIRSTBASE,0)),"")</f>
        <v/>
      </c>
      <c r="AP1443" t="str">
        <f>IF(PLAYERIDMAP2[[#This Row],[POS]]="2B",MAX(AP$1:AP1442)+1,"")</f>
        <v/>
      </c>
      <c r="AQ1443" t="str">
        <f>IFERROR(INDEX(PLAYERIDMAP2[PLAYERNAME],MATCH(ROW()-ROW(AQ$1),SECONDBASE,0)),"")</f>
        <v/>
      </c>
      <c r="AR1443" t="str">
        <f>IF(PLAYERIDMAP2[[#This Row],[POS]]="3B",MAX(AR$1:AR1442)+1,"")</f>
        <v/>
      </c>
      <c r="AS1443" t="str">
        <f>IFERROR(INDEX(PLAYERIDMAP2[PLAYERNAME],MATCH(ROW()-ROW(AS$1),THIRDBASE,0)),"")</f>
        <v/>
      </c>
      <c r="AT1443" t="str">
        <f>IF(PLAYERIDMAP2[[#This Row],[POS]]="SS",MAX(AT$1:AT1442)+1,"")</f>
        <v/>
      </c>
      <c r="AU1443" t="str">
        <f>IFERROR(INDEX(PLAYERIDMAP2[PLAYERNAME],MATCH(ROW()-ROW(AU$1),SHORTSTOP,0)),"")</f>
        <v/>
      </c>
      <c r="AV1443" t="str">
        <f>IF(PLAYERIDMAP2[[#This Row],[POS]]="OF",MAX(AV$1:AV1442)+1,"")</f>
        <v/>
      </c>
      <c r="AW1443" t="str">
        <f>IFERROR(INDEX(PLAYERIDMAP2[PLAYERNAME],MATCH(ROW()-ROW(AW$1),OUTFIELD,0)),"")</f>
        <v/>
      </c>
      <c r="AX1443" t="str">
        <f>IF(PLAYERIDMAP2[[#This Row],[POS]]&lt;&gt;"P",MAX(AX$1:AX1442)+1,"")</f>
        <v/>
      </c>
      <c r="AY1443" t="str">
        <f>IFERROR(INDEX(PLAYERIDMAP2[PLAYERNAME],MATCH(ROW()-ROW(AY$1),HITTERS,0)),"")</f>
        <v/>
      </c>
      <c r="AZ1443">
        <f>IF(PLAYERIDMAP2[[#This Row],[POS]]="P",MAX(AZ$1:AZ1442)+1,"")</f>
        <v>678</v>
      </c>
      <c r="BA1443" t="str">
        <f>IFERROR(INDEX(PLAYERIDMAP2[PLAYERNAME],MATCH(ROW()-ROW(BA$1),PITCHERS,0)),"")</f>
        <v/>
      </c>
    </row>
    <row r="1444" spans="1:53" x14ac:dyDescent="0.25">
      <c r="A1444" t="s">
        <v>15487</v>
      </c>
      <c r="B1444" t="s">
        <v>10800</v>
      </c>
      <c r="C1444" s="1">
        <v>32448</v>
      </c>
      <c r="D1444" t="s">
        <v>18075</v>
      </c>
      <c r="E1444" t="s">
        <v>18076</v>
      </c>
      <c r="F1444" t="s">
        <v>10987</v>
      </c>
      <c r="G1444" t="s">
        <v>14693</v>
      </c>
      <c r="H1444" t="s">
        <v>10988</v>
      </c>
      <c r="I1444" t="s">
        <v>18077</v>
      </c>
      <c r="J1444" t="s">
        <v>10800</v>
      </c>
      <c r="K1444">
        <v>547888</v>
      </c>
      <c r="L1444" t="s">
        <v>10800</v>
      </c>
      <c r="M1444">
        <v>2114443</v>
      </c>
      <c r="N1444" t="s">
        <v>10800</v>
      </c>
      <c r="O1444" t="s">
        <v>18078</v>
      </c>
      <c r="P1444" t="s">
        <v>15488</v>
      </c>
      <c r="Q1444">
        <v>9642</v>
      </c>
      <c r="R1444" t="s">
        <v>10800</v>
      </c>
      <c r="S1444">
        <v>33150</v>
      </c>
      <c r="T1444" t="s">
        <v>10800</v>
      </c>
      <c r="V1444" t="s">
        <v>15489</v>
      </c>
      <c r="W1444">
        <v>59473</v>
      </c>
      <c r="X1444">
        <v>9642</v>
      </c>
      <c r="Y1444" t="s">
        <v>10800</v>
      </c>
      <c r="Z1444" t="s">
        <v>15490</v>
      </c>
      <c r="AA1444" t="s">
        <v>5703</v>
      </c>
      <c r="AB1444" t="s">
        <v>5703</v>
      </c>
      <c r="AC1444" t="s">
        <v>10800</v>
      </c>
      <c r="AD1444" t="s">
        <v>15490</v>
      </c>
      <c r="AE1444">
        <v>10879</v>
      </c>
      <c r="AF1444" t="s">
        <v>10800</v>
      </c>
      <c r="AG1444">
        <v>52268</v>
      </c>
      <c r="AH1444" t="s">
        <v>10800</v>
      </c>
      <c r="AL1444" t="str">
        <f>IF(PLAYERIDMAP2[[#This Row],[POS]]="C",MAX(AL$1:AL1443)+1,"")</f>
        <v/>
      </c>
      <c r="AM1444" t="str">
        <f>IFERROR(INDEX(PLAYERIDMAP2[PLAYERNAME],MATCH(ROW()-ROW(AM$1),CATCHERS,0)),"")</f>
        <v/>
      </c>
      <c r="AN1444" t="str">
        <f>IF(PLAYERIDMAP2[[#This Row],[POS]]="1B",MAX(AN$1:AN1443)+1,"")</f>
        <v/>
      </c>
      <c r="AO1444" t="str">
        <f>IFERROR(INDEX(PLAYERIDMAP2[PLAYERNAME],MATCH(ROW()-ROW(AO$1),FIRSTBASE,0)),"")</f>
        <v/>
      </c>
      <c r="AP1444" t="str">
        <f>IF(PLAYERIDMAP2[[#This Row],[POS]]="2B",MAX(AP$1:AP1443)+1,"")</f>
        <v/>
      </c>
      <c r="AQ1444" t="str">
        <f>IFERROR(INDEX(PLAYERIDMAP2[PLAYERNAME],MATCH(ROW()-ROW(AQ$1),SECONDBASE,0)),"")</f>
        <v/>
      </c>
      <c r="AR1444" t="str">
        <f>IF(PLAYERIDMAP2[[#This Row],[POS]]="3B",MAX(AR$1:AR1443)+1,"")</f>
        <v/>
      </c>
      <c r="AS1444" t="str">
        <f>IFERROR(INDEX(PLAYERIDMAP2[PLAYERNAME],MATCH(ROW()-ROW(AS$1),THIRDBASE,0)),"")</f>
        <v/>
      </c>
      <c r="AT1444" t="str">
        <f>IF(PLAYERIDMAP2[[#This Row],[POS]]="SS",MAX(AT$1:AT1443)+1,"")</f>
        <v/>
      </c>
      <c r="AU1444" t="str">
        <f>IFERROR(INDEX(PLAYERIDMAP2[PLAYERNAME],MATCH(ROW()-ROW(AU$1),SHORTSTOP,0)),"")</f>
        <v/>
      </c>
      <c r="AV1444" t="str">
        <f>IF(PLAYERIDMAP2[[#This Row],[POS]]="OF",MAX(AV$1:AV1443)+1,"")</f>
        <v/>
      </c>
      <c r="AW1444" t="str">
        <f>IFERROR(INDEX(PLAYERIDMAP2[PLAYERNAME],MATCH(ROW()-ROW(AW$1),OUTFIELD,0)),"")</f>
        <v/>
      </c>
      <c r="AX1444" t="str">
        <f>IF(PLAYERIDMAP2[[#This Row],[POS]]&lt;&gt;"P",MAX(AX$1:AX1443)+1,"")</f>
        <v/>
      </c>
      <c r="AY1444" t="str">
        <f>IFERROR(INDEX(PLAYERIDMAP2[PLAYERNAME],MATCH(ROW()-ROW(AY$1),HITTERS,0)),"")</f>
        <v/>
      </c>
      <c r="AZ1444">
        <f>IF(PLAYERIDMAP2[[#This Row],[POS]]="P",MAX(AZ$1:AZ1443)+1,"")</f>
        <v>679</v>
      </c>
      <c r="BA1444" t="str">
        <f>IFERROR(INDEX(PLAYERIDMAP2[PLAYERNAME],MATCH(ROW()-ROW(BA$1),PITCHERS,0)),"")</f>
        <v/>
      </c>
    </row>
    <row r="1445" spans="1:53" x14ac:dyDescent="0.25">
      <c r="A1445" t="s">
        <v>15491</v>
      </c>
      <c r="B1445" t="s">
        <v>10255</v>
      </c>
      <c r="C1445" s="1">
        <v>27754</v>
      </c>
      <c r="D1445" t="s">
        <v>17227</v>
      </c>
      <c r="E1445" t="s">
        <v>17228</v>
      </c>
      <c r="F1445" t="s">
        <v>11016</v>
      </c>
      <c r="G1445" t="s">
        <v>11016</v>
      </c>
      <c r="H1445" t="s">
        <v>10988</v>
      </c>
      <c r="I1445" t="s">
        <v>17229</v>
      </c>
      <c r="K1445">
        <v>599899</v>
      </c>
      <c r="L1445" t="s">
        <v>10255</v>
      </c>
      <c r="M1445">
        <v>1786404</v>
      </c>
      <c r="N1445" t="s">
        <v>10255</v>
      </c>
      <c r="O1445" t="s">
        <v>15492</v>
      </c>
      <c r="P1445" t="s">
        <v>15491</v>
      </c>
      <c r="Q1445">
        <v>8844</v>
      </c>
      <c r="R1445" t="s">
        <v>10255</v>
      </c>
      <c r="V1445" t="s">
        <v>15493</v>
      </c>
      <c r="W1445">
        <v>43538</v>
      </c>
      <c r="X1445">
        <v>8844</v>
      </c>
      <c r="Y1445" t="s">
        <v>10255</v>
      </c>
      <c r="Z1445" t="s">
        <v>16764</v>
      </c>
      <c r="AA1445" t="s">
        <v>5703</v>
      </c>
      <c r="AB1445" t="s">
        <v>5703</v>
      </c>
      <c r="AD1445" t="s">
        <v>16764</v>
      </c>
      <c r="AL1445" t="str">
        <f>IF(PLAYERIDMAP2[[#This Row],[POS]]="C",MAX(AL$1:AL1444)+1,"")</f>
        <v/>
      </c>
      <c r="AM1445" t="str">
        <f>IFERROR(INDEX(PLAYERIDMAP2[PLAYERNAME],MATCH(ROW()-ROW(AM$1),CATCHERS,0)),"")</f>
        <v/>
      </c>
      <c r="AN1445" t="str">
        <f>IF(PLAYERIDMAP2[[#This Row],[POS]]="1B",MAX(AN$1:AN1444)+1,"")</f>
        <v/>
      </c>
      <c r="AO1445" t="str">
        <f>IFERROR(INDEX(PLAYERIDMAP2[PLAYERNAME],MATCH(ROW()-ROW(AO$1),FIRSTBASE,0)),"")</f>
        <v/>
      </c>
      <c r="AP1445" t="str">
        <f>IF(PLAYERIDMAP2[[#This Row],[POS]]="2B",MAX(AP$1:AP1444)+1,"")</f>
        <v/>
      </c>
      <c r="AQ1445" t="str">
        <f>IFERROR(INDEX(PLAYERIDMAP2[PLAYERNAME],MATCH(ROW()-ROW(AQ$1),SECONDBASE,0)),"")</f>
        <v/>
      </c>
      <c r="AR1445" t="str">
        <f>IF(PLAYERIDMAP2[[#This Row],[POS]]="3B",MAX(AR$1:AR1444)+1,"")</f>
        <v/>
      </c>
      <c r="AS1445" t="str">
        <f>IFERROR(INDEX(PLAYERIDMAP2[PLAYERNAME],MATCH(ROW()-ROW(AS$1),THIRDBASE,0)),"")</f>
        <v/>
      </c>
      <c r="AT1445" t="str">
        <f>IF(PLAYERIDMAP2[[#This Row],[POS]]="SS",MAX(AT$1:AT1444)+1,"")</f>
        <v/>
      </c>
      <c r="AU1445" t="str">
        <f>IFERROR(INDEX(PLAYERIDMAP2[PLAYERNAME],MATCH(ROW()-ROW(AU$1),SHORTSTOP,0)),"")</f>
        <v/>
      </c>
      <c r="AV1445" t="str">
        <f>IF(PLAYERIDMAP2[[#This Row],[POS]]="OF",MAX(AV$1:AV1444)+1,"")</f>
        <v/>
      </c>
      <c r="AW1445" t="str">
        <f>IFERROR(INDEX(PLAYERIDMAP2[PLAYERNAME],MATCH(ROW()-ROW(AW$1),OUTFIELD,0)),"")</f>
        <v/>
      </c>
      <c r="AX1445" t="str">
        <f>IF(PLAYERIDMAP2[[#This Row],[POS]]&lt;&gt;"P",MAX(AX$1:AX1444)+1,"")</f>
        <v/>
      </c>
      <c r="AY1445" t="str">
        <f>IFERROR(INDEX(PLAYERIDMAP2[PLAYERNAME],MATCH(ROW()-ROW(AY$1),HITTERS,0)),"")</f>
        <v/>
      </c>
      <c r="AZ1445">
        <f>IF(PLAYERIDMAP2[[#This Row],[POS]]="P",MAX(AZ$1:AZ1444)+1,"")</f>
        <v>680</v>
      </c>
      <c r="BA1445" t="str">
        <f>IFERROR(INDEX(PLAYERIDMAP2[PLAYERNAME],MATCH(ROW()-ROW(BA$1),PITCHERS,0)),"")</f>
        <v/>
      </c>
    </row>
    <row r="1446" spans="1:53" x14ac:dyDescent="0.25">
      <c r="A1446" t="s">
        <v>15494</v>
      </c>
      <c r="B1446" t="s">
        <v>443</v>
      </c>
      <c r="C1446" s="1">
        <v>33774</v>
      </c>
      <c r="D1446" t="s">
        <v>18030</v>
      </c>
      <c r="E1446" t="s">
        <v>18031</v>
      </c>
      <c r="F1446" t="s">
        <v>11027</v>
      </c>
      <c r="G1446" t="s">
        <v>16838</v>
      </c>
      <c r="H1446" t="s">
        <v>10998</v>
      </c>
      <c r="I1446" t="s">
        <v>18032</v>
      </c>
      <c r="J1446" t="s">
        <v>443</v>
      </c>
      <c r="K1446">
        <v>570805</v>
      </c>
      <c r="L1446" t="s">
        <v>443</v>
      </c>
      <c r="M1446">
        <v>1804467</v>
      </c>
      <c r="N1446" t="s">
        <v>443</v>
      </c>
      <c r="O1446" t="s">
        <v>18033</v>
      </c>
      <c r="P1446" t="s">
        <v>15494</v>
      </c>
      <c r="Q1446">
        <v>9297</v>
      </c>
      <c r="R1446" t="s">
        <v>443</v>
      </c>
      <c r="S1446">
        <v>31207</v>
      </c>
      <c r="T1446" t="s">
        <v>443</v>
      </c>
      <c r="U1446" t="s">
        <v>443</v>
      </c>
      <c r="V1446" t="s">
        <v>15495</v>
      </c>
      <c r="W1446">
        <v>66418</v>
      </c>
      <c r="X1446">
        <v>9297</v>
      </c>
      <c r="Y1446" t="s">
        <v>443</v>
      </c>
      <c r="Z1446" t="s">
        <v>16765</v>
      </c>
      <c r="AA1446" t="s">
        <v>10958</v>
      </c>
      <c r="AB1446" t="s">
        <v>10958</v>
      </c>
      <c r="AD1446" t="s">
        <v>16765</v>
      </c>
      <c r="AL1446" t="str">
        <f>IF(PLAYERIDMAP2[[#This Row],[POS]]="C",MAX(AL$1:AL1445)+1,"")</f>
        <v/>
      </c>
      <c r="AM1446" t="str">
        <f>IFERROR(INDEX(PLAYERIDMAP2[PLAYERNAME],MATCH(ROW()-ROW(AM$1),CATCHERS,0)),"")</f>
        <v/>
      </c>
      <c r="AN1446" t="str">
        <f>IF(PLAYERIDMAP2[[#This Row],[POS]]="1B",MAX(AN$1:AN1445)+1,"")</f>
        <v/>
      </c>
      <c r="AO1446" t="str">
        <f>IFERROR(INDEX(PLAYERIDMAP2[PLAYERNAME],MATCH(ROW()-ROW(AO$1),FIRSTBASE,0)),"")</f>
        <v/>
      </c>
      <c r="AP1446" t="str">
        <f>IF(PLAYERIDMAP2[[#This Row],[POS]]="2B",MAX(AP$1:AP1445)+1,"")</f>
        <v/>
      </c>
      <c r="AQ1446" t="str">
        <f>IFERROR(INDEX(PLAYERIDMAP2[PLAYERNAME],MATCH(ROW()-ROW(AQ$1),SECONDBASE,0)),"")</f>
        <v/>
      </c>
      <c r="AR1446" t="str">
        <f>IF(PLAYERIDMAP2[[#This Row],[POS]]="3B",MAX(AR$1:AR1445)+1,"")</f>
        <v/>
      </c>
      <c r="AS1446" t="str">
        <f>IFERROR(INDEX(PLAYERIDMAP2[PLAYERNAME],MATCH(ROW()-ROW(AS$1),THIRDBASE,0)),"")</f>
        <v/>
      </c>
      <c r="AT1446" t="str">
        <f>IF(PLAYERIDMAP2[[#This Row],[POS]]="SS",MAX(AT$1:AT1445)+1,"")</f>
        <v/>
      </c>
      <c r="AU1446" t="str">
        <f>IFERROR(INDEX(PLAYERIDMAP2[PLAYERNAME],MATCH(ROW()-ROW(AU$1),SHORTSTOP,0)),"")</f>
        <v/>
      </c>
      <c r="AV1446">
        <f>IF(PLAYERIDMAP2[[#This Row],[POS]]="OF",MAX(AV$1:AV1445)+1,"")</f>
        <v>294</v>
      </c>
      <c r="AW1446" t="str">
        <f>IFERROR(INDEX(PLAYERIDMAP2[PLAYERNAME],MATCH(ROW()-ROW(AW$1),OUTFIELD,0)),"")</f>
        <v/>
      </c>
      <c r="AX1446">
        <f>IF(PLAYERIDMAP2[[#This Row],[POS]]&lt;&gt;"P",MAX(AX$1:AX1445)+1,"")</f>
        <v>765</v>
      </c>
      <c r="AY1446" t="str">
        <f>IFERROR(INDEX(PLAYERIDMAP2[PLAYERNAME],MATCH(ROW()-ROW(AY$1),HITTERS,0)),"")</f>
        <v/>
      </c>
      <c r="AZ1446" t="str">
        <f>IF(PLAYERIDMAP2[[#This Row],[POS]]="P",MAX(AZ$1:AZ1445)+1,"")</f>
        <v/>
      </c>
      <c r="BA1446" t="str">
        <f>IFERROR(INDEX(PLAYERIDMAP2[PLAYERNAME],MATCH(ROW()-ROW(BA$1),PITCHERS,0)),"")</f>
        <v/>
      </c>
    </row>
    <row r="1447" spans="1:53" x14ac:dyDescent="0.25">
      <c r="A1447" t="s">
        <v>15496</v>
      </c>
      <c r="B1447" t="s">
        <v>10271</v>
      </c>
      <c r="C1447" s="1">
        <v>31642</v>
      </c>
      <c r="D1447" t="s">
        <v>16840</v>
      </c>
      <c r="E1447" t="s">
        <v>17094</v>
      </c>
      <c r="F1447" t="s">
        <v>11087</v>
      </c>
      <c r="G1447" t="s">
        <v>14693</v>
      </c>
      <c r="H1447" t="s">
        <v>10988</v>
      </c>
      <c r="I1447" t="s">
        <v>18064</v>
      </c>
      <c r="J1447" t="s">
        <v>10271</v>
      </c>
      <c r="K1447">
        <v>476531</v>
      </c>
      <c r="L1447" t="s">
        <v>10271</v>
      </c>
      <c r="M1447">
        <v>1735058</v>
      </c>
      <c r="N1447" t="s">
        <v>10271</v>
      </c>
      <c r="O1447" t="s">
        <v>15497</v>
      </c>
      <c r="P1447" t="s">
        <v>15496</v>
      </c>
      <c r="Q1447">
        <v>9289</v>
      </c>
      <c r="R1447" t="s">
        <v>10271</v>
      </c>
      <c r="S1447">
        <v>30568</v>
      </c>
      <c r="T1447" t="s">
        <v>10271</v>
      </c>
      <c r="V1447" t="s">
        <v>15498</v>
      </c>
      <c r="W1447">
        <v>58730</v>
      </c>
      <c r="X1447">
        <v>9289</v>
      </c>
      <c r="Y1447" t="s">
        <v>10271</v>
      </c>
      <c r="Z1447" t="s">
        <v>16766</v>
      </c>
      <c r="AA1447" t="s">
        <v>5703</v>
      </c>
      <c r="AB1447" t="s">
        <v>10958</v>
      </c>
      <c r="AD1447" t="s">
        <v>16766</v>
      </c>
      <c r="AL1447" t="str">
        <f>IF(PLAYERIDMAP2[[#This Row],[POS]]="C",MAX(AL$1:AL1446)+1,"")</f>
        <v/>
      </c>
      <c r="AM1447" t="str">
        <f>IFERROR(INDEX(PLAYERIDMAP2[PLAYERNAME],MATCH(ROW()-ROW(AM$1),CATCHERS,0)),"")</f>
        <v/>
      </c>
      <c r="AN1447" t="str">
        <f>IF(PLAYERIDMAP2[[#This Row],[POS]]="1B",MAX(AN$1:AN1446)+1,"")</f>
        <v/>
      </c>
      <c r="AO1447" t="str">
        <f>IFERROR(INDEX(PLAYERIDMAP2[PLAYERNAME],MATCH(ROW()-ROW(AO$1),FIRSTBASE,0)),"")</f>
        <v/>
      </c>
      <c r="AP1447" t="str">
        <f>IF(PLAYERIDMAP2[[#This Row],[POS]]="2B",MAX(AP$1:AP1446)+1,"")</f>
        <v/>
      </c>
      <c r="AQ1447" t="str">
        <f>IFERROR(INDEX(PLAYERIDMAP2[PLAYERNAME],MATCH(ROW()-ROW(AQ$1),SECONDBASE,0)),"")</f>
        <v/>
      </c>
      <c r="AR1447" t="str">
        <f>IF(PLAYERIDMAP2[[#This Row],[POS]]="3B",MAX(AR$1:AR1446)+1,"")</f>
        <v/>
      </c>
      <c r="AS1447" t="str">
        <f>IFERROR(INDEX(PLAYERIDMAP2[PLAYERNAME],MATCH(ROW()-ROW(AS$1),THIRDBASE,0)),"")</f>
        <v/>
      </c>
      <c r="AT1447" t="str">
        <f>IF(PLAYERIDMAP2[[#This Row],[POS]]="SS",MAX(AT$1:AT1446)+1,"")</f>
        <v/>
      </c>
      <c r="AU1447" t="str">
        <f>IFERROR(INDEX(PLAYERIDMAP2[PLAYERNAME],MATCH(ROW()-ROW(AU$1),SHORTSTOP,0)),"")</f>
        <v/>
      </c>
      <c r="AV1447" t="str">
        <f>IF(PLAYERIDMAP2[[#This Row],[POS]]="OF",MAX(AV$1:AV1446)+1,"")</f>
        <v/>
      </c>
      <c r="AW1447" t="str">
        <f>IFERROR(INDEX(PLAYERIDMAP2[PLAYERNAME],MATCH(ROW()-ROW(AW$1),OUTFIELD,0)),"")</f>
        <v/>
      </c>
      <c r="AX1447" t="str">
        <f>IF(PLAYERIDMAP2[[#This Row],[POS]]&lt;&gt;"P",MAX(AX$1:AX1446)+1,"")</f>
        <v/>
      </c>
      <c r="AY1447" t="str">
        <f>IFERROR(INDEX(PLAYERIDMAP2[PLAYERNAME],MATCH(ROW()-ROW(AY$1),HITTERS,0)),"")</f>
        <v/>
      </c>
      <c r="AZ1447">
        <f>IF(PLAYERIDMAP2[[#This Row],[POS]]="P",MAX(AZ$1:AZ1446)+1,"")</f>
        <v>681</v>
      </c>
      <c r="BA1447" t="str">
        <f>IFERROR(INDEX(PLAYERIDMAP2[PLAYERNAME],MATCH(ROW()-ROW(BA$1),PITCHERS,0)),"")</f>
        <v/>
      </c>
    </row>
    <row r="1448" spans="1:53" x14ac:dyDescent="0.25">
      <c r="A1448" t="s">
        <v>15499</v>
      </c>
      <c r="B1448" t="s">
        <v>5260</v>
      </c>
      <c r="C1448" s="1">
        <v>33114</v>
      </c>
      <c r="D1448" t="s">
        <v>16985</v>
      </c>
      <c r="E1448" t="s">
        <v>17094</v>
      </c>
      <c r="F1448" t="s">
        <v>11021</v>
      </c>
      <c r="G1448" t="s">
        <v>14693</v>
      </c>
      <c r="H1448" t="s">
        <v>11097</v>
      </c>
      <c r="I1448" t="s">
        <v>20031</v>
      </c>
      <c r="J1448" t="s">
        <v>5260</v>
      </c>
      <c r="K1448">
        <v>621035</v>
      </c>
      <c r="L1448" t="s">
        <v>5260</v>
      </c>
      <c r="M1448">
        <v>2048496</v>
      </c>
      <c r="N1448" t="s">
        <v>5260</v>
      </c>
      <c r="O1448" t="s">
        <v>20032</v>
      </c>
      <c r="P1448" t="s">
        <v>15499</v>
      </c>
      <c r="Q1448">
        <v>9771</v>
      </c>
      <c r="R1448" t="s">
        <v>5260</v>
      </c>
      <c r="S1448">
        <v>32900</v>
      </c>
      <c r="T1448" t="s">
        <v>5260</v>
      </c>
      <c r="W1448">
        <v>100496</v>
      </c>
      <c r="X1448">
        <v>9771</v>
      </c>
      <c r="Y1448" t="s">
        <v>5260</v>
      </c>
      <c r="Z1448" t="s">
        <v>16314</v>
      </c>
      <c r="AA1448" t="s">
        <v>5703</v>
      </c>
      <c r="AB1448" t="s">
        <v>5703</v>
      </c>
      <c r="AC1448" t="s">
        <v>5260</v>
      </c>
      <c r="AD1448" t="s">
        <v>16314</v>
      </c>
      <c r="AE1448">
        <v>12892</v>
      </c>
      <c r="AF1448" t="s">
        <v>5260</v>
      </c>
      <c r="AG1448">
        <v>38561</v>
      </c>
      <c r="AH1448" t="s">
        <v>5260</v>
      </c>
      <c r="AL1448" t="str">
        <f>IF(PLAYERIDMAP2[[#This Row],[POS]]="C",MAX(AL$1:AL1447)+1,"")</f>
        <v/>
      </c>
      <c r="AM1448" t="str">
        <f>IFERROR(INDEX(PLAYERIDMAP2[PLAYERNAME],MATCH(ROW()-ROW(AM$1),CATCHERS,0)),"")</f>
        <v/>
      </c>
      <c r="AN1448" t="str">
        <f>IF(PLAYERIDMAP2[[#This Row],[POS]]="1B",MAX(AN$1:AN1447)+1,"")</f>
        <v/>
      </c>
      <c r="AO1448" t="str">
        <f>IFERROR(INDEX(PLAYERIDMAP2[PLAYERNAME],MATCH(ROW()-ROW(AO$1),FIRSTBASE,0)),"")</f>
        <v/>
      </c>
      <c r="AP1448" t="str">
        <f>IF(PLAYERIDMAP2[[#This Row],[POS]]="2B",MAX(AP$1:AP1447)+1,"")</f>
        <v/>
      </c>
      <c r="AQ1448" t="str">
        <f>IFERROR(INDEX(PLAYERIDMAP2[PLAYERNAME],MATCH(ROW()-ROW(AQ$1),SECONDBASE,0)),"")</f>
        <v/>
      </c>
      <c r="AR1448" t="str">
        <f>IF(PLAYERIDMAP2[[#This Row],[POS]]="3B",MAX(AR$1:AR1447)+1,"")</f>
        <v/>
      </c>
      <c r="AS1448" t="str">
        <f>IFERROR(INDEX(PLAYERIDMAP2[PLAYERNAME],MATCH(ROW()-ROW(AS$1),THIRDBASE,0)),"")</f>
        <v/>
      </c>
      <c r="AT1448">
        <f>IF(PLAYERIDMAP2[[#This Row],[POS]]="SS",MAX(AT$1:AT1447)+1,"")</f>
        <v>90</v>
      </c>
      <c r="AU1448" t="str">
        <f>IFERROR(INDEX(PLAYERIDMAP2[PLAYERNAME],MATCH(ROW()-ROW(AU$1),SHORTSTOP,0)),"")</f>
        <v/>
      </c>
      <c r="AV1448" t="str">
        <f>IF(PLAYERIDMAP2[[#This Row],[POS]]="OF",MAX(AV$1:AV1447)+1,"")</f>
        <v/>
      </c>
      <c r="AW1448" t="str">
        <f>IFERROR(INDEX(PLAYERIDMAP2[PLAYERNAME],MATCH(ROW()-ROW(AW$1),OUTFIELD,0)),"")</f>
        <v/>
      </c>
      <c r="AX1448">
        <f>IF(PLAYERIDMAP2[[#This Row],[POS]]&lt;&gt;"P",MAX(AX$1:AX1447)+1,"")</f>
        <v>766</v>
      </c>
      <c r="AY1448" t="str">
        <f>IFERROR(INDEX(PLAYERIDMAP2[PLAYERNAME],MATCH(ROW()-ROW(AY$1),HITTERS,0)),"")</f>
        <v/>
      </c>
      <c r="AZ1448" t="str">
        <f>IF(PLAYERIDMAP2[[#This Row],[POS]]="P",MAX(AZ$1:AZ1447)+1,"")</f>
        <v/>
      </c>
      <c r="BA1448" t="str">
        <f>IFERROR(INDEX(PLAYERIDMAP2[PLAYERNAME],MATCH(ROW()-ROW(BA$1),PITCHERS,0)),"")</f>
        <v/>
      </c>
    </row>
    <row r="1449" spans="1:53" x14ac:dyDescent="0.25">
      <c r="A1449" t="s">
        <v>17835</v>
      </c>
      <c r="B1449" t="s">
        <v>5012</v>
      </c>
      <c r="C1449" s="1">
        <v>33323</v>
      </c>
      <c r="D1449" t="s">
        <v>16882</v>
      </c>
      <c r="E1449" t="s">
        <v>17094</v>
      </c>
      <c r="F1449" t="s">
        <v>11373</v>
      </c>
      <c r="G1449" t="s">
        <v>16838</v>
      </c>
      <c r="H1449" t="s">
        <v>10998</v>
      </c>
      <c r="I1449" t="s">
        <v>17836</v>
      </c>
      <c r="J1449" t="s">
        <v>5012</v>
      </c>
      <c r="K1449">
        <v>572191</v>
      </c>
      <c r="L1449" t="s">
        <v>5012</v>
      </c>
      <c r="M1449">
        <v>1954849</v>
      </c>
      <c r="N1449" t="s">
        <v>5012</v>
      </c>
      <c r="O1449" t="s">
        <v>17837</v>
      </c>
      <c r="P1449" t="s">
        <v>17835</v>
      </c>
      <c r="Q1449">
        <v>9784</v>
      </c>
      <c r="R1449" t="s">
        <v>17838</v>
      </c>
      <c r="S1449">
        <v>32219</v>
      </c>
      <c r="T1449" t="s">
        <v>5012</v>
      </c>
      <c r="W1449">
        <v>66594</v>
      </c>
      <c r="X1449">
        <v>9784</v>
      </c>
      <c r="Y1449" t="s">
        <v>17838</v>
      </c>
      <c r="Z1449" t="s">
        <v>15500</v>
      </c>
      <c r="AA1449" t="s">
        <v>5703</v>
      </c>
      <c r="AB1449" t="s">
        <v>5703</v>
      </c>
      <c r="AC1449" t="s">
        <v>17839</v>
      </c>
      <c r="AD1449" t="s">
        <v>15500</v>
      </c>
      <c r="AF1449" t="s">
        <v>5012</v>
      </c>
      <c r="AG1449">
        <v>21074</v>
      </c>
      <c r="AH1449" t="s">
        <v>17838</v>
      </c>
      <c r="AL1449" t="str">
        <f>IF(PLAYERIDMAP2[[#This Row],[POS]]="C",MAX(AL$1:AL1448)+1,"")</f>
        <v/>
      </c>
      <c r="AM1449" t="str">
        <f>IFERROR(INDEX(PLAYERIDMAP2[PLAYERNAME],MATCH(ROW()-ROW(AM$1),CATCHERS,0)),"")</f>
        <v/>
      </c>
      <c r="AN1449" t="str">
        <f>IF(PLAYERIDMAP2[[#This Row],[POS]]="1B",MAX(AN$1:AN1448)+1,"")</f>
        <v/>
      </c>
      <c r="AO1449" t="str">
        <f>IFERROR(INDEX(PLAYERIDMAP2[PLAYERNAME],MATCH(ROW()-ROW(AO$1),FIRSTBASE,0)),"")</f>
        <v/>
      </c>
      <c r="AP1449" t="str">
        <f>IF(PLAYERIDMAP2[[#This Row],[POS]]="2B",MAX(AP$1:AP1448)+1,"")</f>
        <v/>
      </c>
      <c r="AQ1449" t="str">
        <f>IFERROR(INDEX(PLAYERIDMAP2[PLAYERNAME],MATCH(ROW()-ROW(AQ$1),SECONDBASE,0)),"")</f>
        <v/>
      </c>
      <c r="AR1449" t="str">
        <f>IF(PLAYERIDMAP2[[#This Row],[POS]]="3B",MAX(AR$1:AR1448)+1,"")</f>
        <v/>
      </c>
      <c r="AS1449" t="str">
        <f>IFERROR(INDEX(PLAYERIDMAP2[PLAYERNAME],MATCH(ROW()-ROW(AS$1),THIRDBASE,0)),"")</f>
        <v/>
      </c>
      <c r="AT1449" t="str">
        <f>IF(PLAYERIDMAP2[[#This Row],[POS]]="SS",MAX(AT$1:AT1448)+1,"")</f>
        <v/>
      </c>
      <c r="AU1449" t="str">
        <f>IFERROR(INDEX(PLAYERIDMAP2[PLAYERNAME],MATCH(ROW()-ROW(AU$1),SHORTSTOP,0)),"")</f>
        <v/>
      </c>
      <c r="AV1449">
        <f>IF(PLAYERIDMAP2[[#This Row],[POS]]="OF",MAX(AV$1:AV1448)+1,"")</f>
        <v>295</v>
      </c>
      <c r="AW1449" t="str">
        <f>IFERROR(INDEX(PLAYERIDMAP2[PLAYERNAME],MATCH(ROW()-ROW(AW$1),OUTFIELD,0)),"")</f>
        <v/>
      </c>
      <c r="AX1449">
        <f>IF(PLAYERIDMAP2[[#This Row],[POS]]&lt;&gt;"P",MAX(AX$1:AX1448)+1,"")</f>
        <v>767</v>
      </c>
      <c r="AY1449" t="str">
        <f>IFERROR(INDEX(PLAYERIDMAP2[PLAYERNAME],MATCH(ROW()-ROW(AY$1),HITTERS,0)),"")</f>
        <v/>
      </c>
      <c r="AZ1449" t="str">
        <f>IF(PLAYERIDMAP2[[#This Row],[POS]]="P",MAX(AZ$1:AZ1448)+1,"")</f>
        <v/>
      </c>
      <c r="BA1449" t="str">
        <f>IFERROR(INDEX(PLAYERIDMAP2[PLAYERNAME],MATCH(ROW()-ROW(BA$1),PITCHERS,0)),"")</f>
        <v/>
      </c>
    </row>
    <row r="1450" spans="1:53" x14ac:dyDescent="0.25">
      <c r="A1450" t="s">
        <v>15501</v>
      </c>
      <c r="B1450" t="s">
        <v>10888</v>
      </c>
      <c r="C1450" s="1">
        <v>31569</v>
      </c>
      <c r="D1450" t="s">
        <v>18259</v>
      </c>
      <c r="E1450" t="s">
        <v>18260</v>
      </c>
      <c r="F1450" t="s">
        <v>11258</v>
      </c>
      <c r="G1450" t="s">
        <v>14693</v>
      </c>
      <c r="H1450" t="s">
        <v>10988</v>
      </c>
      <c r="I1450" t="s">
        <v>18261</v>
      </c>
      <c r="J1450" t="s">
        <v>10888</v>
      </c>
      <c r="K1450">
        <v>547749</v>
      </c>
      <c r="L1450" t="s">
        <v>10888</v>
      </c>
      <c r="M1450">
        <v>1655261</v>
      </c>
      <c r="N1450" t="s">
        <v>10888</v>
      </c>
      <c r="O1450" t="s">
        <v>15502</v>
      </c>
      <c r="P1450" t="s">
        <v>15501</v>
      </c>
      <c r="Q1450">
        <v>8392</v>
      </c>
      <c r="R1450" t="s">
        <v>10888</v>
      </c>
      <c r="S1450">
        <v>30095</v>
      </c>
      <c r="T1450" t="s">
        <v>10888</v>
      </c>
      <c r="V1450" t="s">
        <v>15503</v>
      </c>
      <c r="W1450">
        <v>58984</v>
      </c>
      <c r="X1450">
        <v>8392</v>
      </c>
      <c r="Y1450" t="s">
        <v>10888</v>
      </c>
      <c r="Z1450" t="s">
        <v>15504</v>
      </c>
      <c r="AA1450" t="s">
        <v>5703</v>
      </c>
      <c r="AB1450" t="s">
        <v>5703</v>
      </c>
      <c r="AC1450" t="s">
        <v>10888</v>
      </c>
      <c r="AD1450" t="s">
        <v>15504</v>
      </c>
      <c r="AE1450">
        <v>10787</v>
      </c>
      <c r="AF1450" t="s">
        <v>10888</v>
      </c>
      <c r="AG1450">
        <v>5752</v>
      </c>
      <c r="AH1450" t="s">
        <v>10888</v>
      </c>
      <c r="AL1450" t="str">
        <f>IF(PLAYERIDMAP2[[#This Row],[POS]]="C",MAX(AL$1:AL1449)+1,"")</f>
        <v/>
      </c>
      <c r="AM1450" t="str">
        <f>IFERROR(INDEX(PLAYERIDMAP2[PLAYERNAME],MATCH(ROW()-ROW(AM$1),CATCHERS,0)),"")</f>
        <v/>
      </c>
      <c r="AN1450" t="str">
        <f>IF(PLAYERIDMAP2[[#This Row],[POS]]="1B",MAX(AN$1:AN1449)+1,"")</f>
        <v/>
      </c>
      <c r="AO1450" t="str">
        <f>IFERROR(INDEX(PLAYERIDMAP2[PLAYERNAME],MATCH(ROW()-ROW(AO$1),FIRSTBASE,0)),"")</f>
        <v/>
      </c>
      <c r="AP1450" t="str">
        <f>IF(PLAYERIDMAP2[[#This Row],[POS]]="2B",MAX(AP$1:AP1449)+1,"")</f>
        <v/>
      </c>
      <c r="AQ1450" t="str">
        <f>IFERROR(INDEX(PLAYERIDMAP2[PLAYERNAME],MATCH(ROW()-ROW(AQ$1),SECONDBASE,0)),"")</f>
        <v/>
      </c>
      <c r="AR1450" t="str">
        <f>IF(PLAYERIDMAP2[[#This Row],[POS]]="3B",MAX(AR$1:AR1449)+1,"")</f>
        <v/>
      </c>
      <c r="AS1450" t="str">
        <f>IFERROR(INDEX(PLAYERIDMAP2[PLAYERNAME],MATCH(ROW()-ROW(AS$1),THIRDBASE,0)),"")</f>
        <v/>
      </c>
      <c r="AT1450" t="str">
        <f>IF(PLAYERIDMAP2[[#This Row],[POS]]="SS",MAX(AT$1:AT1449)+1,"")</f>
        <v/>
      </c>
      <c r="AU1450" t="str">
        <f>IFERROR(INDEX(PLAYERIDMAP2[PLAYERNAME],MATCH(ROW()-ROW(AU$1),SHORTSTOP,0)),"")</f>
        <v/>
      </c>
      <c r="AV1450" t="str">
        <f>IF(PLAYERIDMAP2[[#This Row],[POS]]="OF",MAX(AV$1:AV1449)+1,"")</f>
        <v/>
      </c>
      <c r="AW1450" t="str">
        <f>IFERROR(INDEX(PLAYERIDMAP2[PLAYERNAME],MATCH(ROW()-ROW(AW$1),OUTFIELD,0)),"")</f>
        <v/>
      </c>
      <c r="AX1450" t="str">
        <f>IF(PLAYERIDMAP2[[#This Row],[POS]]&lt;&gt;"P",MAX(AX$1:AX1449)+1,"")</f>
        <v/>
      </c>
      <c r="AY1450" t="str">
        <f>IFERROR(INDEX(PLAYERIDMAP2[PLAYERNAME],MATCH(ROW()-ROW(AY$1),HITTERS,0)),"")</f>
        <v/>
      </c>
      <c r="AZ1450">
        <f>IF(PLAYERIDMAP2[[#This Row],[POS]]="P",MAX(AZ$1:AZ1449)+1,"")</f>
        <v>682</v>
      </c>
      <c r="BA1450" t="str">
        <f>IFERROR(INDEX(PLAYERIDMAP2[PLAYERNAME],MATCH(ROW()-ROW(BA$1),PITCHERS,0)),"")</f>
        <v/>
      </c>
    </row>
    <row r="1451" spans="1:53" x14ac:dyDescent="0.25">
      <c r="A1451" t="s">
        <v>15505</v>
      </c>
      <c r="B1451" t="s">
        <v>4656</v>
      </c>
      <c r="C1451" s="1">
        <v>30671</v>
      </c>
      <c r="D1451" t="s">
        <v>17094</v>
      </c>
      <c r="E1451" t="s">
        <v>19757</v>
      </c>
      <c r="F1451" t="s">
        <v>11016</v>
      </c>
      <c r="G1451" t="s">
        <v>11016</v>
      </c>
      <c r="H1451" t="s">
        <v>11110</v>
      </c>
      <c r="I1451" t="s">
        <v>19758</v>
      </c>
      <c r="J1451" t="s">
        <v>4656</v>
      </c>
      <c r="K1451">
        <v>460003</v>
      </c>
      <c r="L1451" t="s">
        <v>4656</v>
      </c>
      <c r="M1451">
        <v>593277</v>
      </c>
      <c r="N1451" t="s">
        <v>4656</v>
      </c>
      <c r="O1451" t="s">
        <v>15506</v>
      </c>
      <c r="P1451" t="s">
        <v>15505</v>
      </c>
      <c r="Q1451">
        <v>8306</v>
      </c>
      <c r="R1451" t="s">
        <v>4656</v>
      </c>
      <c r="S1451">
        <v>29191</v>
      </c>
      <c r="T1451" t="s">
        <v>4656</v>
      </c>
      <c r="V1451" t="s">
        <v>15507</v>
      </c>
      <c r="W1451">
        <v>46822</v>
      </c>
      <c r="X1451">
        <v>8306</v>
      </c>
      <c r="Y1451" t="s">
        <v>4656</v>
      </c>
      <c r="Z1451" t="s">
        <v>15508</v>
      </c>
      <c r="AA1451" t="s">
        <v>5703</v>
      </c>
      <c r="AB1451" t="s">
        <v>5703</v>
      </c>
      <c r="AC1451" t="s">
        <v>4656</v>
      </c>
      <c r="AD1451" t="s">
        <v>15508</v>
      </c>
      <c r="AF1451" t="s">
        <v>4656</v>
      </c>
      <c r="AG1451">
        <v>5358</v>
      </c>
      <c r="AH1451" t="s">
        <v>4656</v>
      </c>
      <c r="AL1451">
        <f>IF(PLAYERIDMAP2[[#This Row],[POS]]="C",MAX(AL$1:AL1450)+1,"")</f>
        <v>111</v>
      </c>
      <c r="AM1451" t="str">
        <f>IFERROR(INDEX(PLAYERIDMAP2[PLAYERNAME],MATCH(ROW()-ROW(AM$1),CATCHERS,0)),"")</f>
        <v/>
      </c>
      <c r="AN1451" t="str">
        <f>IF(PLAYERIDMAP2[[#This Row],[POS]]="1B",MAX(AN$1:AN1450)+1,"")</f>
        <v/>
      </c>
      <c r="AO1451" t="str">
        <f>IFERROR(INDEX(PLAYERIDMAP2[PLAYERNAME],MATCH(ROW()-ROW(AO$1),FIRSTBASE,0)),"")</f>
        <v/>
      </c>
      <c r="AP1451" t="str">
        <f>IF(PLAYERIDMAP2[[#This Row],[POS]]="2B",MAX(AP$1:AP1450)+1,"")</f>
        <v/>
      </c>
      <c r="AQ1451" t="str">
        <f>IFERROR(INDEX(PLAYERIDMAP2[PLAYERNAME],MATCH(ROW()-ROW(AQ$1),SECONDBASE,0)),"")</f>
        <v/>
      </c>
      <c r="AR1451" t="str">
        <f>IF(PLAYERIDMAP2[[#This Row],[POS]]="3B",MAX(AR$1:AR1450)+1,"")</f>
        <v/>
      </c>
      <c r="AS1451" t="str">
        <f>IFERROR(INDEX(PLAYERIDMAP2[PLAYERNAME],MATCH(ROW()-ROW(AS$1),THIRDBASE,0)),"")</f>
        <v/>
      </c>
      <c r="AT1451" t="str">
        <f>IF(PLAYERIDMAP2[[#This Row],[POS]]="SS",MAX(AT$1:AT1450)+1,"")</f>
        <v/>
      </c>
      <c r="AU1451" t="str">
        <f>IFERROR(INDEX(PLAYERIDMAP2[PLAYERNAME],MATCH(ROW()-ROW(AU$1),SHORTSTOP,0)),"")</f>
        <v/>
      </c>
      <c r="AV1451" t="str">
        <f>IF(PLAYERIDMAP2[[#This Row],[POS]]="OF",MAX(AV$1:AV1450)+1,"")</f>
        <v/>
      </c>
      <c r="AW1451" t="str">
        <f>IFERROR(INDEX(PLAYERIDMAP2[PLAYERNAME],MATCH(ROW()-ROW(AW$1),OUTFIELD,0)),"")</f>
        <v/>
      </c>
      <c r="AX1451">
        <f>IF(PLAYERIDMAP2[[#This Row],[POS]]&lt;&gt;"P",MAX(AX$1:AX1450)+1,"")</f>
        <v>768</v>
      </c>
      <c r="AY1451" t="str">
        <f>IFERROR(INDEX(PLAYERIDMAP2[PLAYERNAME],MATCH(ROW()-ROW(AY$1),HITTERS,0)),"")</f>
        <v/>
      </c>
      <c r="AZ1451" t="str">
        <f>IF(PLAYERIDMAP2[[#This Row],[POS]]="P",MAX(AZ$1:AZ1450)+1,"")</f>
        <v/>
      </c>
      <c r="BA1451" t="str">
        <f>IFERROR(INDEX(PLAYERIDMAP2[PLAYERNAME],MATCH(ROW()-ROW(BA$1),PITCHERS,0)),"")</f>
        <v/>
      </c>
    </row>
    <row r="1452" spans="1:53" x14ac:dyDescent="0.25">
      <c r="A1452" t="s">
        <v>15509</v>
      </c>
      <c r="B1452" t="s">
        <v>15510</v>
      </c>
      <c r="C1452" s="1">
        <v>29835</v>
      </c>
      <c r="D1452" t="s">
        <v>17515</v>
      </c>
      <c r="E1452" t="s">
        <v>18999</v>
      </c>
      <c r="F1452" t="s">
        <v>11016</v>
      </c>
      <c r="G1452" t="s">
        <v>11016</v>
      </c>
      <c r="H1452" t="s">
        <v>5705</v>
      </c>
      <c r="I1452" t="s">
        <v>19000</v>
      </c>
      <c r="K1452">
        <v>433597</v>
      </c>
      <c r="M1452">
        <v>490439</v>
      </c>
      <c r="N1452" t="s">
        <v>15510</v>
      </c>
      <c r="O1452" t="s">
        <v>16315</v>
      </c>
      <c r="P1452" t="s">
        <v>15509</v>
      </c>
      <c r="Q1452">
        <v>9771</v>
      </c>
      <c r="R1452" t="s">
        <v>5260</v>
      </c>
      <c r="V1452" t="s">
        <v>16316</v>
      </c>
      <c r="W1452">
        <v>43583</v>
      </c>
      <c r="AA1452" t="s">
        <v>10958</v>
      </c>
      <c r="AB1452" t="s">
        <v>5703</v>
      </c>
      <c r="AD1452" t="s">
        <v>16767</v>
      </c>
      <c r="AL1452" t="str">
        <f>IF(PLAYERIDMAP2[[#This Row],[POS]]="C",MAX(AL$1:AL1451)+1,"")</f>
        <v/>
      </c>
      <c r="AM1452" t="str">
        <f>IFERROR(INDEX(PLAYERIDMAP2[PLAYERNAME],MATCH(ROW()-ROW(AM$1),CATCHERS,0)),"")</f>
        <v/>
      </c>
      <c r="AN1452" t="str">
        <f>IF(PLAYERIDMAP2[[#This Row],[POS]]="1B",MAX(AN$1:AN1451)+1,"")</f>
        <v/>
      </c>
      <c r="AO1452" t="str">
        <f>IFERROR(INDEX(PLAYERIDMAP2[PLAYERNAME],MATCH(ROW()-ROW(AO$1),FIRSTBASE,0)),"")</f>
        <v/>
      </c>
      <c r="AP1452" t="str">
        <f>IF(PLAYERIDMAP2[[#This Row],[POS]]="2B",MAX(AP$1:AP1451)+1,"")</f>
        <v/>
      </c>
      <c r="AQ1452" t="str">
        <f>IFERROR(INDEX(PLAYERIDMAP2[PLAYERNAME],MATCH(ROW()-ROW(AQ$1),SECONDBASE,0)),"")</f>
        <v/>
      </c>
      <c r="AR1452">
        <f>IF(PLAYERIDMAP2[[#This Row],[POS]]="3B",MAX(AR$1:AR1451)+1,"")</f>
        <v>85</v>
      </c>
      <c r="AS1452" t="str">
        <f>IFERROR(INDEX(PLAYERIDMAP2[PLAYERNAME],MATCH(ROW()-ROW(AS$1),THIRDBASE,0)),"")</f>
        <v/>
      </c>
      <c r="AT1452" t="str">
        <f>IF(PLAYERIDMAP2[[#This Row],[POS]]="SS",MAX(AT$1:AT1451)+1,"")</f>
        <v/>
      </c>
      <c r="AU1452" t="str">
        <f>IFERROR(INDEX(PLAYERIDMAP2[PLAYERNAME],MATCH(ROW()-ROW(AU$1),SHORTSTOP,0)),"")</f>
        <v/>
      </c>
      <c r="AV1452" t="str">
        <f>IF(PLAYERIDMAP2[[#This Row],[POS]]="OF",MAX(AV$1:AV1451)+1,"")</f>
        <v/>
      </c>
      <c r="AW1452" t="str">
        <f>IFERROR(INDEX(PLAYERIDMAP2[PLAYERNAME],MATCH(ROW()-ROW(AW$1),OUTFIELD,0)),"")</f>
        <v/>
      </c>
      <c r="AX1452">
        <f>IF(PLAYERIDMAP2[[#This Row],[POS]]&lt;&gt;"P",MAX(AX$1:AX1451)+1,"")</f>
        <v>769</v>
      </c>
      <c r="AY1452" t="str">
        <f>IFERROR(INDEX(PLAYERIDMAP2[PLAYERNAME],MATCH(ROW()-ROW(AY$1),HITTERS,0)),"")</f>
        <v/>
      </c>
      <c r="AZ1452" t="str">
        <f>IF(PLAYERIDMAP2[[#This Row],[POS]]="P",MAX(AZ$1:AZ1451)+1,"")</f>
        <v/>
      </c>
      <c r="BA1452" t="str">
        <f>IFERROR(INDEX(PLAYERIDMAP2[PLAYERNAME],MATCH(ROW()-ROW(BA$1),PITCHERS,0)),"")</f>
        <v/>
      </c>
    </row>
    <row r="1453" spans="1:53" x14ac:dyDescent="0.25">
      <c r="A1453" t="s">
        <v>15511</v>
      </c>
      <c r="B1453" t="s">
        <v>10327</v>
      </c>
      <c r="C1453" s="1">
        <v>33265</v>
      </c>
      <c r="D1453" t="s">
        <v>18601</v>
      </c>
      <c r="E1453" t="s">
        <v>19326</v>
      </c>
      <c r="F1453" t="s">
        <v>11068</v>
      </c>
      <c r="G1453" t="s">
        <v>16838</v>
      </c>
      <c r="H1453" t="s">
        <v>10988</v>
      </c>
      <c r="I1453" t="s">
        <v>19327</v>
      </c>
      <c r="J1453" t="s">
        <v>10327</v>
      </c>
      <c r="K1453">
        <v>527054</v>
      </c>
      <c r="L1453" t="s">
        <v>10327</v>
      </c>
      <c r="M1453">
        <v>1718082</v>
      </c>
      <c r="N1453" t="s">
        <v>10327</v>
      </c>
      <c r="O1453" t="s">
        <v>15512</v>
      </c>
      <c r="P1453" t="s">
        <v>15511</v>
      </c>
      <c r="Q1453">
        <v>8846</v>
      </c>
      <c r="R1453" t="s">
        <v>10327</v>
      </c>
      <c r="S1453">
        <v>31091</v>
      </c>
      <c r="T1453" t="s">
        <v>10327</v>
      </c>
      <c r="V1453" t="s">
        <v>15513</v>
      </c>
      <c r="W1453">
        <v>58731</v>
      </c>
      <c r="X1453">
        <v>8846</v>
      </c>
      <c r="Y1453" t="s">
        <v>10327</v>
      </c>
      <c r="Z1453" t="s">
        <v>15514</v>
      </c>
      <c r="AA1453" t="s">
        <v>5703</v>
      </c>
      <c r="AB1453" t="s">
        <v>5703</v>
      </c>
      <c r="AC1453" t="s">
        <v>10327</v>
      </c>
      <c r="AD1453" t="s">
        <v>15514</v>
      </c>
      <c r="AE1453">
        <v>10042</v>
      </c>
      <c r="AF1453" t="s">
        <v>10327</v>
      </c>
      <c r="AG1453">
        <v>12918</v>
      </c>
      <c r="AH1453" t="s">
        <v>10327</v>
      </c>
      <c r="AL1453" t="str">
        <f>IF(PLAYERIDMAP2[[#This Row],[POS]]="C",MAX(AL$1:AL1452)+1,"")</f>
        <v/>
      </c>
      <c r="AM1453" t="str">
        <f>IFERROR(INDEX(PLAYERIDMAP2[PLAYERNAME],MATCH(ROW()-ROW(AM$1),CATCHERS,0)),"")</f>
        <v/>
      </c>
      <c r="AN1453" t="str">
        <f>IF(PLAYERIDMAP2[[#This Row],[POS]]="1B",MAX(AN$1:AN1452)+1,"")</f>
        <v/>
      </c>
      <c r="AO1453" t="str">
        <f>IFERROR(INDEX(PLAYERIDMAP2[PLAYERNAME],MATCH(ROW()-ROW(AO$1),FIRSTBASE,0)),"")</f>
        <v/>
      </c>
      <c r="AP1453" t="str">
        <f>IF(PLAYERIDMAP2[[#This Row],[POS]]="2B",MAX(AP$1:AP1452)+1,"")</f>
        <v/>
      </c>
      <c r="AQ1453" t="str">
        <f>IFERROR(INDEX(PLAYERIDMAP2[PLAYERNAME],MATCH(ROW()-ROW(AQ$1),SECONDBASE,0)),"")</f>
        <v/>
      </c>
      <c r="AR1453" t="str">
        <f>IF(PLAYERIDMAP2[[#This Row],[POS]]="3B",MAX(AR$1:AR1452)+1,"")</f>
        <v/>
      </c>
      <c r="AS1453" t="str">
        <f>IFERROR(INDEX(PLAYERIDMAP2[PLAYERNAME],MATCH(ROW()-ROW(AS$1),THIRDBASE,0)),"")</f>
        <v/>
      </c>
      <c r="AT1453" t="str">
        <f>IF(PLAYERIDMAP2[[#This Row],[POS]]="SS",MAX(AT$1:AT1452)+1,"")</f>
        <v/>
      </c>
      <c r="AU1453" t="str">
        <f>IFERROR(INDEX(PLAYERIDMAP2[PLAYERNAME],MATCH(ROW()-ROW(AU$1),SHORTSTOP,0)),"")</f>
        <v/>
      </c>
      <c r="AV1453" t="str">
        <f>IF(PLAYERIDMAP2[[#This Row],[POS]]="OF",MAX(AV$1:AV1452)+1,"")</f>
        <v/>
      </c>
      <c r="AW1453" t="str">
        <f>IFERROR(INDEX(PLAYERIDMAP2[PLAYERNAME],MATCH(ROW()-ROW(AW$1),OUTFIELD,0)),"")</f>
        <v/>
      </c>
      <c r="AX1453" t="str">
        <f>IF(PLAYERIDMAP2[[#This Row],[POS]]&lt;&gt;"P",MAX(AX$1:AX1452)+1,"")</f>
        <v/>
      </c>
      <c r="AY1453" t="str">
        <f>IFERROR(INDEX(PLAYERIDMAP2[PLAYERNAME],MATCH(ROW()-ROW(AY$1),HITTERS,0)),"")</f>
        <v/>
      </c>
      <c r="AZ1453">
        <f>IF(PLAYERIDMAP2[[#This Row],[POS]]="P",MAX(AZ$1:AZ1452)+1,"")</f>
        <v>683</v>
      </c>
      <c r="BA1453" t="str">
        <f>IFERROR(INDEX(PLAYERIDMAP2[PLAYERNAME],MATCH(ROW()-ROW(BA$1),PITCHERS,0)),"")</f>
        <v/>
      </c>
    </row>
    <row r="1454" spans="1:53" x14ac:dyDescent="0.25">
      <c r="A1454" t="s">
        <v>15515</v>
      </c>
      <c r="B1454" t="s">
        <v>5533</v>
      </c>
      <c r="C1454" s="1">
        <v>29322</v>
      </c>
      <c r="D1454" t="s">
        <v>17515</v>
      </c>
      <c r="E1454" t="s">
        <v>18810</v>
      </c>
      <c r="F1454" t="s">
        <v>10987</v>
      </c>
      <c r="G1454" t="s">
        <v>14693</v>
      </c>
      <c r="H1454" t="s">
        <v>11003</v>
      </c>
      <c r="I1454" t="s">
        <v>18811</v>
      </c>
      <c r="J1454" t="s">
        <v>5533</v>
      </c>
      <c r="K1454">
        <v>407893</v>
      </c>
      <c r="L1454" t="s">
        <v>5533</v>
      </c>
      <c r="M1454">
        <v>284645</v>
      </c>
      <c r="N1454" t="s">
        <v>5533</v>
      </c>
      <c r="O1454" t="s">
        <v>15516</v>
      </c>
      <c r="P1454" t="s">
        <v>15515</v>
      </c>
      <c r="Q1454">
        <v>6788</v>
      </c>
      <c r="R1454" t="s">
        <v>5533</v>
      </c>
      <c r="S1454">
        <v>4937</v>
      </c>
      <c r="T1454" t="s">
        <v>5533</v>
      </c>
      <c r="U1454" t="s">
        <v>5533</v>
      </c>
      <c r="V1454" t="s">
        <v>15517</v>
      </c>
      <c r="W1454">
        <v>16631</v>
      </c>
      <c r="X1454">
        <v>6788</v>
      </c>
      <c r="Y1454" t="s">
        <v>5533</v>
      </c>
      <c r="Z1454" t="s">
        <v>15518</v>
      </c>
      <c r="AA1454" t="s">
        <v>11011</v>
      </c>
      <c r="AB1454" t="s">
        <v>5703</v>
      </c>
      <c r="AC1454" t="s">
        <v>5533</v>
      </c>
      <c r="AD1454" t="s">
        <v>15518</v>
      </c>
      <c r="AE1454">
        <v>6641</v>
      </c>
      <c r="AF1454" t="s">
        <v>5533</v>
      </c>
      <c r="AG1454">
        <v>5387</v>
      </c>
      <c r="AH1454" t="s">
        <v>5533</v>
      </c>
      <c r="AL1454" t="str">
        <f>IF(PLAYERIDMAP2[[#This Row],[POS]]="C",MAX(AL$1:AL1453)+1,"")</f>
        <v/>
      </c>
      <c r="AM1454" t="str">
        <f>IFERROR(INDEX(PLAYERIDMAP2[PLAYERNAME],MATCH(ROW()-ROW(AM$1),CATCHERS,0)),"")</f>
        <v/>
      </c>
      <c r="AN1454">
        <f>IF(PLAYERIDMAP2[[#This Row],[POS]]="1B",MAX(AN$1:AN1453)+1,"")</f>
        <v>81</v>
      </c>
      <c r="AO1454" t="str">
        <f>IFERROR(INDEX(PLAYERIDMAP2[PLAYERNAME],MATCH(ROW()-ROW(AO$1),FIRSTBASE,0)),"")</f>
        <v/>
      </c>
      <c r="AP1454" t="str">
        <f>IF(PLAYERIDMAP2[[#This Row],[POS]]="2B",MAX(AP$1:AP1453)+1,"")</f>
        <v/>
      </c>
      <c r="AQ1454" t="str">
        <f>IFERROR(INDEX(PLAYERIDMAP2[PLAYERNAME],MATCH(ROW()-ROW(AQ$1),SECONDBASE,0)),"")</f>
        <v/>
      </c>
      <c r="AR1454" t="str">
        <f>IF(PLAYERIDMAP2[[#This Row],[POS]]="3B",MAX(AR$1:AR1453)+1,"")</f>
        <v/>
      </c>
      <c r="AS1454" t="str">
        <f>IFERROR(INDEX(PLAYERIDMAP2[PLAYERNAME],MATCH(ROW()-ROW(AS$1),THIRDBASE,0)),"")</f>
        <v/>
      </c>
      <c r="AT1454" t="str">
        <f>IF(PLAYERIDMAP2[[#This Row],[POS]]="SS",MAX(AT$1:AT1453)+1,"")</f>
        <v/>
      </c>
      <c r="AU1454" t="str">
        <f>IFERROR(INDEX(PLAYERIDMAP2[PLAYERNAME],MATCH(ROW()-ROW(AU$1),SHORTSTOP,0)),"")</f>
        <v/>
      </c>
      <c r="AV1454" t="str">
        <f>IF(PLAYERIDMAP2[[#This Row],[POS]]="OF",MAX(AV$1:AV1453)+1,"")</f>
        <v/>
      </c>
      <c r="AW1454" t="str">
        <f>IFERROR(INDEX(PLAYERIDMAP2[PLAYERNAME],MATCH(ROW()-ROW(AW$1),OUTFIELD,0)),"")</f>
        <v/>
      </c>
      <c r="AX1454">
        <f>IF(PLAYERIDMAP2[[#This Row],[POS]]&lt;&gt;"P",MAX(AX$1:AX1453)+1,"")</f>
        <v>770</v>
      </c>
      <c r="AY1454" t="str">
        <f>IFERROR(INDEX(PLAYERIDMAP2[PLAYERNAME],MATCH(ROW()-ROW(AY$1),HITTERS,0)),"")</f>
        <v/>
      </c>
      <c r="AZ1454" t="str">
        <f>IF(PLAYERIDMAP2[[#This Row],[POS]]="P",MAX(AZ$1:AZ1453)+1,"")</f>
        <v/>
      </c>
      <c r="BA1454" t="str">
        <f>IFERROR(INDEX(PLAYERIDMAP2[PLAYERNAME],MATCH(ROW()-ROW(BA$1),PITCHERS,0)),"")</f>
        <v/>
      </c>
    </row>
    <row r="1455" spans="1:53" x14ac:dyDescent="0.25">
      <c r="A1455" t="s">
        <v>15519</v>
      </c>
      <c r="B1455" t="s">
        <v>4077</v>
      </c>
      <c r="C1455" s="1">
        <v>27174</v>
      </c>
      <c r="D1455" t="s">
        <v>17026</v>
      </c>
      <c r="E1455" t="s">
        <v>19924</v>
      </c>
      <c r="F1455" t="s">
        <v>11016</v>
      </c>
      <c r="G1455" t="s">
        <v>11016</v>
      </c>
      <c r="H1455" t="s">
        <v>11097</v>
      </c>
      <c r="I1455" t="s">
        <v>20274</v>
      </c>
      <c r="K1455">
        <v>123173</v>
      </c>
      <c r="L1455" t="s">
        <v>4077</v>
      </c>
      <c r="M1455">
        <v>8122</v>
      </c>
      <c r="N1455" t="s">
        <v>4077</v>
      </c>
      <c r="O1455" t="s">
        <v>15520</v>
      </c>
      <c r="P1455" t="s">
        <v>15519</v>
      </c>
      <c r="Q1455">
        <v>5888</v>
      </c>
      <c r="R1455" t="s">
        <v>4077</v>
      </c>
      <c r="S1455">
        <v>3727</v>
      </c>
      <c r="T1455" t="s">
        <v>4077</v>
      </c>
      <c r="V1455" t="s">
        <v>15521</v>
      </c>
      <c r="W1455">
        <v>964</v>
      </c>
      <c r="X1455">
        <v>5888</v>
      </c>
      <c r="Y1455" t="s">
        <v>4077</v>
      </c>
      <c r="Z1455" t="s">
        <v>16768</v>
      </c>
      <c r="AA1455" t="s">
        <v>5703</v>
      </c>
      <c r="AB1455" t="s">
        <v>5703</v>
      </c>
      <c r="AD1455" t="s">
        <v>16768</v>
      </c>
      <c r="AL1455" t="str">
        <f>IF(PLAYERIDMAP2[[#This Row],[POS]]="C",MAX(AL$1:AL1454)+1,"")</f>
        <v/>
      </c>
      <c r="AM1455" t="str">
        <f>IFERROR(INDEX(PLAYERIDMAP2[PLAYERNAME],MATCH(ROW()-ROW(AM$1),CATCHERS,0)),"")</f>
        <v/>
      </c>
      <c r="AN1455" t="str">
        <f>IF(PLAYERIDMAP2[[#This Row],[POS]]="1B",MAX(AN$1:AN1454)+1,"")</f>
        <v/>
      </c>
      <c r="AO1455" t="str">
        <f>IFERROR(INDEX(PLAYERIDMAP2[PLAYERNAME],MATCH(ROW()-ROW(AO$1),FIRSTBASE,0)),"")</f>
        <v/>
      </c>
      <c r="AP1455" t="str">
        <f>IF(PLAYERIDMAP2[[#This Row],[POS]]="2B",MAX(AP$1:AP1454)+1,"")</f>
        <v/>
      </c>
      <c r="AQ1455" t="str">
        <f>IFERROR(INDEX(PLAYERIDMAP2[PLAYERNAME],MATCH(ROW()-ROW(AQ$1),SECONDBASE,0)),"")</f>
        <v/>
      </c>
      <c r="AR1455" t="str">
        <f>IF(PLAYERIDMAP2[[#This Row],[POS]]="3B",MAX(AR$1:AR1454)+1,"")</f>
        <v/>
      </c>
      <c r="AS1455" t="str">
        <f>IFERROR(INDEX(PLAYERIDMAP2[PLAYERNAME],MATCH(ROW()-ROW(AS$1),THIRDBASE,0)),"")</f>
        <v/>
      </c>
      <c r="AT1455">
        <f>IF(PLAYERIDMAP2[[#This Row],[POS]]="SS",MAX(AT$1:AT1454)+1,"")</f>
        <v>91</v>
      </c>
      <c r="AU1455" t="str">
        <f>IFERROR(INDEX(PLAYERIDMAP2[PLAYERNAME],MATCH(ROW()-ROW(AU$1),SHORTSTOP,0)),"")</f>
        <v/>
      </c>
      <c r="AV1455" t="str">
        <f>IF(PLAYERIDMAP2[[#This Row],[POS]]="OF",MAX(AV$1:AV1454)+1,"")</f>
        <v/>
      </c>
      <c r="AW1455" t="str">
        <f>IFERROR(INDEX(PLAYERIDMAP2[PLAYERNAME],MATCH(ROW()-ROW(AW$1),OUTFIELD,0)),"")</f>
        <v/>
      </c>
      <c r="AX1455">
        <f>IF(PLAYERIDMAP2[[#This Row],[POS]]&lt;&gt;"P",MAX(AX$1:AX1454)+1,"")</f>
        <v>771</v>
      </c>
      <c r="AY1455" t="str">
        <f>IFERROR(INDEX(PLAYERIDMAP2[PLAYERNAME],MATCH(ROW()-ROW(AY$1),HITTERS,0)),"")</f>
        <v/>
      </c>
      <c r="AZ1455" t="str">
        <f>IF(PLAYERIDMAP2[[#This Row],[POS]]="P",MAX(AZ$1:AZ1454)+1,"")</f>
        <v/>
      </c>
      <c r="BA1455" t="str">
        <f>IFERROR(INDEX(PLAYERIDMAP2[PLAYERNAME],MATCH(ROW()-ROW(BA$1),PITCHERS,0)),"")</f>
        <v/>
      </c>
    </row>
    <row r="1456" spans="1:53" x14ac:dyDescent="0.25">
      <c r="A1456" t="s">
        <v>15522</v>
      </c>
      <c r="B1456" t="s">
        <v>4758</v>
      </c>
      <c r="C1456" s="1">
        <v>32808</v>
      </c>
      <c r="D1456" t="s">
        <v>19923</v>
      </c>
      <c r="E1456" t="s">
        <v>19924</v>
      </c>
      <c r="F1456" t="s">
        <v>11302</v>
      </c>
      <c r="G1456" t="s">
        <v>16838</v>
      </c>
      <c r="H1456" t="s">
        <v>11097</v>
      </c>
      <c r="I1456" t="s">
        <v>19925</v>
      </c>
      <c r="J1456" t="s">
        <v>4758</v>
      </c>
      <c r="K1456">
        <v>514913</v>
      </c>
      <c r="L1456" t="s">
        <v>4758</v>
      </c>
      <c r="M1456">
        <v>1595127</v>
      </c>
      <c r="N1456" t="s">
        <v>4758</v>
      </c>
      <c r="O1456" t="s">
        <v>15523</v>
      </c>
      <c r="P1456" t="s">
        <v>15522</v>
      </c>
      <c r="Q1456">
        <v>8672</v>
      </c>
      <c r="R1456" t="s">
        <v>4758</v>
      </c>
      <c r="S1456">
        <v>29661</v>
      </c>
      <c r="T1456" t="s">
        <v>4758</v>
      </c>
      <c r="U1456" t="s">
        <v>4758</v>
      </c>
      <c r="V1456" t="s">
        <v>15524</v>
      </c>
      <c r="W1456">
        <v>56850</v>
      </c>
      <c r="X1456">
        <v>8672</v>
      </c>
      <c r="Y1456" t="s">
        <v>4758</v>
      </c>
      <c r="Z1456" t="s">
        <v>15525</v>
      </c>
      <c r="AA1456" t="s">
        <v>5703</v>
      </c>
      <c r="AB1456" t="s">
        <v>5703</v>
      </c>
      <c r="AC1456" t="s">
        <v>4758</v>
      </c>
      <c r="AD1456" t="s">
        <v>15525</v>
      </c>
      <c r="AE1456">
        <v>10330</v>
      </c>
      <c r="AF1456" t="s">
        <v>4758</v>
      </c>
      <c r="AG1456">
        <v>11349</v>
      </c>
      <c r="AH1456" t="s">
        <v>4758</v>
      </c>
      <c r="AL1456" t="str">
        <f>IF(PLAYERIDMAP2[[#This Row],[POS]]="C",MAX(AL$1:AL1455)+1,"")</f>
        <v/>
      </c>
      <c r="AM1456" t="str">
        <f>IFERROR(INDEX(PLAYERIDMAP2[PLAYERNAME],MATCH(ROW()-ROW(AM$1),CATCHERS,0)),"")</f>
        <v/>
      </c>
      <c r="AN1456" t="str">
        <f>IF(PLAYERIDMAP2[[#This Row],[POS]]="1B",MAX(AN$1:AN1455)+1,"")</f>
        <v/>
      </c>
      <c r="AO1456" t="str">
        <f>IFERROR(INDEX(PLAYERIDMAP2[PLAYERNAME],MATCH(ROW()-ROW(AO$1),FIRSTBASE,0)),"")</f>
        <v/>
      </c>
      <c r="AP1456" t="str">
        <f>IF(PLAYERIDMAP2[[#This Row],[POS]]="2B",MAX(AP$1:AP1455)+1,"")</f>
        <v/>
      </c>
      <c r="AQ1456" t="str">
        <f>IFERROR(INDEX(PLAYERIDMAP2[PLAYERNAME],MATCH(ROW()-ROW(AQ$1),SECONDBASE,0)),"")</f>
        <v/>
      </c>
      <c r="AR1456" t="str">
        <f>IF(PLAYERIDMAP2[[#This Row],[POS]]="3B",MAX(AR$1:AR1455)+1,"")</f>
        <v/>
      </c>
      <c r="AS1456" t="str">
        <f>IFERROR(INDEX(PLAYERIDMAP2[PLAYERNAME],MATCH(ROW()-ROW(AS$1),THIRDBASE,0)),"")</f>
        <v/>
      </c>
      <c r="AT1456">
        <f>IF(PLAYERIDMAP2[[#This Row],[POS]]="SS",MAX(AT$1:AT1455)+1,"")</f>
        <v>92</v>
      </c>
      <c r="AU1456" t="str">
        <f>IFERROR(INDEX(PLAYERIDMAP2[PLAYERNAME],MATCH(ROW()-ROW(AU$1),SHORTSTOP,0)),"")</f>
        <v/>
      </c>
      <c r="AV1456" t="str">
        <f>IF(PLAYERIDMAP2[[#This Row],[POS]]="OF",MAX(AV$1:AV1455)+1,"")</f>
        <v/>
      </c>
      <c r="AW1456" t="str">
        <f>IFERROR(INDEX(PLAYERIDMAP2[PLAYERNAME],MATCH(ROW()-ROW(AW$1),OUTFIELD,0)),"")</f>
        <v/>
      </c>
      <c r="AX1456">
        <f>IF(PLAYERIDMAP2[[#This Row],[POS]]&lt;&gt;"P",MAX(AX$1:AX1455)+1,"")</f>
        <v>772</v>
      </c>
      <c r="AY1456" t="str">
        <f>IFERROR(INDEX(PLAYERIDMAP2[PLAYERNAME],MATCH(ROW()-ROW(AY$1),HITTERS,0)),"")</f>
        <v/>
      </c>
      <c r="AZ1456" t="str">
        <f>IF(PLAYERIDMAP2[[#This Row],[POS]]="P",MAX(AZ$1:AZ1455)+1,"")</f>
        <v/>
      </c>
      <c r="BA1456" t="str">
        <f>IFERROR(INDEX(PLAYERIDMAP2[PLAYERNAME],MATCH(ROW()-ROW(BA$1),PITCHERS,0)),"")</f>
        <v/>
      </c>
    </row>
    <row r="1457" spans="1:53" x14ac:dyDescent="0.25">
      <c r="A1457" t="s">
        <v>15526</v>
      </c>
      <c r="B1457" t="s">
        <v>4911</v>
      </c>
      <c r="C1457" s="1">
        <v>31921</v>
      </c>
      <c r="D1457" t="s">
        <v>17315</v>
      </c>
      <c r="E1457" t="s">
        <v>18912</v>
      </c>
      <c r="F1457" t="s">
        <v>11002</v>
      </c>
      <c r="G1457" t="s">
        <v>14693</v>
      </c>
      <c r="H1457" t="s">
        <v>10998</v>
      </c>
      <c r="I1457" t="s">
        <v>18913</v>
      </c>
      <c r="J1457" t="s">
        <v>4911</v>
      </c>
      <c r="K1457">
        <v>493574</v>
      </c>
      <c r="L1457" t="s">
        <v>4911</v>
      </c>
      <c r="M1457">
        <v>1666696</v>
      </c>
      <c r="N1457" t="s">
        <v>4911</v>
      </c>
      <c r="O1457" t="s">
        <v>15527</v>
      </c>
      <c r="P1457" t="s">
        <v>15526</v>
      </c>
      <c r="Q1457">
        <v>8939</v>
      </c>
      <c r="R1457" t="s">
        <v>4911</v>
      </c>
      <c r="S1457">
        <v>30842</v>
      </c>
      <c r="T1457" t="s">
        <v>4911</v>
      </c>
      <c r="V1457" t="s">
        <v>15528</v>
      </c>
      <c r="W1457">
        <v>58733</v>
      </c>
      <c r="X1457">
        <v>8939</v>
      </c>
      <c r="Y1457" t="s">
        <v>4911</v>
      </c>
      <c r="Z1457" t="s">
        <v>16769</v>
      </c>
      <c r="AA1457" t="s">
        <v>10958</v>
      </c>
      <c r="AB1457" t="s">
        <v>5703</v>
      </c>
      <c r="AD1457" t="s">
        <v>16769</v>
      </c>
      <c r="AL1457" t="str">
        <f>IF(PLAYERIDMAP2[[#This Row],[POS]]="C",MAX(AL$1:AL1456)+1,"")</f>
        <v/>
      </c>
      <c r="AM1457" t="str">
        <f>IFERROR(INDEX(PLAYERIDMAP2[PLAYERNAME],MATCH(ROW()-ROW(AM$1),CATCHERS,0)),"")</f>
        <v/>
      </c>
      <c r="AN1457" t="str">
        <f>IF(PLAYERIDMAP2[[#This Row],[POS]]="1B",MAX(AN$1:AN1456)+1,"")</f>
        <v/>
      </c>
      <c r="AO1457" t="str">
        <f>IFERROR(INDEX(PLAYERIDMAP2[PLAYERNAME],MATCH(ROW()-ROW(AO$1),FIRSTBASE,0)),"")</f>
        <v/>
      </c>
      <c r="AP1457" t="str">
        <f>IF(PLAYERIDMAP2[[#This Row],[POS]]="2B",MAX(AP$1:AP1456)+1,"")</f>
        <v/>
      </c>
      <c r="AQ1457" t="str">
        <f>IFERROR(INDEX(PLAYERIDMAP2[PLAYERNAME],MATCH(ROW()-ROW(AQ$1),SECONDBASE,0)),"")</f>
        <v/>
      </c>
      <c r="AR1457" t="str">
        <f>IF(PLAYERIDMAP2[[#This Row],[POS]]="3B",MAX(AR$1:AR1456)+1,"")</f>
        <v/>
      </c>
      <c r="AS1457" t="str">
        <f>IFERROR(INDEX(PLAYERIDMAP2[PLAYERNAME],MATCH(ROW()-ROW(AS$1),THIRDBASE,0)),"")</f>
        <v/>
      </c>
      <c r="AT1457" t="str">
        <f>IF(PLAYERIDMAP2[[#This Row],[POS]]="SS",MAX(AT$1:AT1456)+1,"")</f>
        <v/>
      </c>
      <c r="AU1457" t="str">
        <f>IFERROR(INDEX(PLAYERIDMAP2[PLAYERNAME],MATCH(ROW()-ROW(AU$1),SHORTSTOP,0)),"")</f>
        <v/>
      </c>
      <c r="AV1457">
        <f>IF(PLAYERIDMAP2[[#This Row],[POS]]="OF",MAX(AV$1:AV1456)+1,"")</f>
        <v>296</v>
      </c>
      <c r="AW1457" t="str">
        <f>IFERROR(INDEX(PLAYERIDMAP2[PLAYERNAME],MATCH(ROW()-ROW(AW$1),OUTFIELD,0)),"")</f>
        <v/>
      </c>
      <c r="AX1457">
        <f>IF(PLAYERIDMAP2[[#This Row],[POS]]&lt;&gt;"P",MAX(AX$1:AX1456)+1,"")</f>
        <v>773</v>
      </c>
      <c r="AY1457" t="str">
        <f>IFERROR(INDEX(PLAYERIDMAP2[PLAYERNAME],MATCH(ROW()-ROW(AY$1),HITTERS,0)),"")</f>
        <v/>
      </c>
      <c r="AZ1457" t="str">
        <f>IF(PLAYERIDMAP2[[#This Row],[POS]]="P",MAX(AZ$1:AZ1456)+1,"")</f>
        <v/>
      </c>
      <c r="BA1457" t="str">
        <f>IFERROR(INDEX(PLAYERIDMAP2[PLAYERNAME],MATCH(ROW()-ROW(BA$1),PITCHERS,0)),"")</f>
        <v/>
      </c>
    </row>
    <row r="1458" spans="1:53" x14ac:dyDescent="0.25">
      <c r="A1458" t="s">
        <v>15529</v>
      </c>
      <c r="B1458" t="s">
        <v>8345</v>
      </c>
      <c r="C1458" s="1">
        <v>32428</v>
      </c>
      <c r="D1458" t="s">
        <v>16964</v>
      </c>
      <c r="E1458" t="s">
        <v>20055</v>
      </c>
      <c r="F1458" t="s">
        <v>11126</v>
      </c>
      <c r="G1458" t="s">
        <v>14693</v>
      </c>
      <c r="H1458" t="s">
        <v>10988</v>
      </c>
      <c r="I1458" t="s">
        <v>20056</v>
      </c>
      <c r="J1458" t="s">
        <v>8345</v>
      </c>
      <c r="K1458">
        <v>519344</v>
      </c>
      <c r="L1458" t="s">
        <v>8345</v>
      </c>
      <c r="M1458">
        <v>2040772</v>
      </c>
      <c r="N1458" t="s">
        <v>8345</v>
      </c>
      <c r="O1458" t="s">
        <v>15530</v>
      </c>
      <c r="P1458" t="s">
        <v>15529</v>
      </c>
      <c r="Q1458">
        <v>9346</v>
      </c>
      <c r="R1458" t="s">
        <v>8345</v>
      </c>
      <c r="S1458">
        <v>32700</v>
      </c>
      <c r="T1458" t="s">
        <v>8345</v>
      </c>
      <c r="V1458" t="s">
        <v>15531</v>
      </c>
      <c r="W1458">
        <v>68410</v>
      </c>
      <c r="X1458">
        <v>9346</v>
      </c>
      <c r="Y1458" t="s">
        <v>8345</v>
      </c>
      <c r="Z1458" t="s">
        <v>15532</v>
      </c>
      <c r="AA1458" t="s">
        <v>5703</v>
      </c>
      <c r="AB1458" t="s">
        <v>5703</v>
      </c>
      <c r="AD1458" t="s">
        <v>15532</v>
      </c>
      <c r="AE1458">
        <v>9849</v>
      </c>
      <c r="AF1458" t="s">
        <v>8345</v>
      </c>
      <c r="AG1458">
        <v>38124</v>
      </c>
      <c r="AL1458" t="str">
        <f>IF(PLAYERIDMAP2[[#This Row],[POS]]="C",MAX(AL$1:AL1457)+1,"")</f>
        <v/>
      </c>
      <c r="AM1458" t="str">
        <f>IFERROR(INDEX(PLAYERIDMAP2[PLAYERNAME],MATCH(ROW()-ROW(AM$1),CATCHERS,0)),"")</f>
        <v/>
      </c>
      <c r="AN1458" t="str">
        <f>IF(PLAYERIDMAP2[[#This Row],[POS]]="1B",MAX(AN$1:AN1457)+1,"")</f>
        <v/>
      </c>
      <c r="AO1458" t="str">
        <f>IFERROR(INDEX(PLAYERIDMAP2[PLAYERNAME],MATCH(ROW()-ROW(AO$1),FIRSTBASE,0)),"")</f>
        <v/>
      </c>
      <c r="AP1458" t="str">
        <f>IF(PLAYERIDMAP2[[#This Row],[POS]]="2B",MAX(AP$1:AP1457)+1,"")</f>
        <v/>
      </c>
      <c r="AQ1458" t="str">
        <f>IFERROR(INDEX(PLAYERIDMAP2[PLAYERNAME],MATCH(ROW()-ROW(AQ$1),SECONDBASE,0)),"")</f>
        <v/>
      </c>
      <c r="AR1458" t="str">
        <f>IF(PLAYERIDMAP2[[#This Row],[POS]]="3B",MAX(AR$1:AR1457)+1,"")</f>
        <v/>
      </c>
      <c r="AS1458" t="str">
        <f>IFERROR(INDEX(PLAYERIDMAP2[PLAYERNAME],MATCH(ROW()-ROW(AS$1),THIRDBASE,0)),"")</f>
        <v/>
      </c>
      <c r="AT1458" t="str">
        <f>IF(PLAYERIDMAP2[[#This Row],[POS]]="SS",MAX(AT$1:AT1457)+1,"")</f>
        <v/>
      </c>
      <c r="AU1458" t="str">
        <f>IFERROR(INDEX(PLAYERIDMAP2[PLAYERNAME],MATCH(ROW()-ROW(AU$1),SHORTSTOP,0)),"")</f>
        <v/>
      </c>
      <c r="AV1458" t="str">
        <f>IF(PLAYERIDMAP2[[#This Row],[POS]]="OF",MAX(AV$1:AV1457)+1,"")</f>
        <v/>
      </c>
      <c r="AW1458" t="str">
        <f>IFERROR(INDEX(PLAYERIDMAP2[PLAYERNAME],MATCH(ROW()-ROW(AW$1),OUTFIELD,0)),"")</f>
        <v/>
      </c>
      <c r="AX1458" t="str">
        <f>IF(PLAYERIDMAP2[[#This Row],[POS]]&lt;&gt;"P",MAX(AX$1:AX1457)+1,"")</f>
        <v/>
      </c>
      <c r="AY1458" t="str">
        <f>IFERROR(INDEX(PLAYERIDMAP2[PLAYERNAME],MATCH(ROW()-ROW(AY$1),HITTERS,0)),"")</f>
        <v/>
      </c>
      <c r="AZ1458">
        <f>IF(PLAYERIDMAP2[[#This Row],[POS]]="P",MAX(AZ$1:AZ1457)+1,"")</f>
        <v>684</v>
      </c>
      <c r="BA1458" t="str">
        <f>IFERROR(INDEX(PLAYERIDMAP2[PLAYERNAME],MATCH(ROW()-ROW(BA$1),PITCHERS,0)),"")</f>
        <v/>
      </c>
    </row>
    <row r="1459" spans="1:53" x14ac:dyDescent="0.25">
      <c r="A1459" t="s">
        <v>15533</v>
      </c>
      <c r="B1459" t="s">
        <v>5279</v>
      </c>
      <c r="C1459" s="1">
        <v>31726</v>
      </c>
      <c r="D1459" t="s">
        <v>18103</v>
      </c>
      <c r="E1459" t="s">
        <v>20733</v>
      </c>
      <c r="F1459" t="s">
        <v>11021</v>
      </c>
      <c r="G1459" t="s">
        <v>14693</v>
      </c>
      <c r="H1459" t="s">
        <v>10998</v>
      </c>
      <c r="I1459" t="s">
        <v>20734</v>
      </c>
      <c r="J1459" t="s">
        <v>5279</v>
      </c>
      <c r="K1459">
        <v>519346</v>
      </c>
      <c r="L1459" t="s">
        <v>5279</v>
      </c>
      <c r="M1459">
        <v>1741019</v>
      </c>
      <c r="N1459" t="s">
        <v>5279</v>
      </c>
      <c r="O1459" t="s">
        <v>15534</v>
      </c>
      <c r="P1459" t="s">
        <v>15533</v>
      </c>
      <c r="Q1459">
        <v>8930</v>
      </c>
      <c r="R1459" t="s">
        <v>5279</v>
      </c>
      <c r="S1459">
        <v>30709</v>
      </c>
      <c r="T1459" t="s">
        <v>5279</v>
      </c>
      <c r="V1459" t="s">
        <v>15535</v>
      </c>
      <c r="W1459">
        <v>59346</v>
      </c>
      <c r="Z1459" t="s">
        <v>16770</v>
      </c>
      <c r="AA1459" t="s">
        <v>10958</v>
      </c>
      <c r="AB1459" t="s">
        <v>5703</v>
      </c>
      <c r="AD1459" t="s">
        <v>16770</v>
      </c>
      <c r="AL1459" t="str">
        <f>IF(PLAYERIDMAP2[[#This Row],[POS]]="C",MAX(AL$1:AL1458)+1,"")</f>
        <v/>
      </c>
      <c r="AM1459" t="str">
        <f>IFERROR(INDEX(PLAYERIDMAP2[PLAYERNAME],MATCH(ROW()-ROW(AM$1),CATCHERS,0)),"")</f>
        <v/>
      </c>
      <c r="AN1459" t="str">
        <f>IF(PLAYERIDMAP2[[#This Row],[POS]]="1B",MAX(AN$1:AN1458)+1,"")</f>
        <v/>
      </c>
      <c r="AO1459" t="str">
        <f>IFERROR(INDEX(PLAYERIDMAP2[PLAYERNAME],MATCH(ROW()-ROW(AO$1),FIRSTBASE,0)),"")</f>
        <v/>
      </c>
      <c r="AP1459" t="str">
        <f>IF(PLAYERIDMAP2[[#This Row],[POS]]="2B",MAX(AP$1:AP1458)+1,"")</f>
        <v/>
      </c>
      <c r="AQ1459" t="str">
        <f>IFERROR(INDEX(PLAYERIDMAP2[PLAYERNAME],MATCH(ROW()-ROW(AQ$1),SECONDBASE,0)),"")</f>
        <v/>
      </c>
      <c r="AR1459" t="str">
        <f>IF(PLAYERIDMAP2[[#This Row],[POS]]="3B",MAX(AR$1:AR1458)+1,"")</f>
        <v/>
      </c>
      <c r="AS1459" t="str">
        <f>IFERROR(INDEX(PLAYERIDMAP2[PLAYERNAME],MATCH(ROW()-ROW(AS$1),THIRDBASE,0)),"")</f>
        <v/>
      </c>
      <c r="AT1459" t="str">
        <f>IF(PLAYERIDMAP2[[#This Row],[POS]]="SS",MAX(AT$1:AT1458)+1,"")</f>
        <v/>
      </c>
      <c r="AU1459" t="str">
        <f>IFERROR(INDEX(PLAYERIDMAP2[PLAYERNAME],MATCH(ROW()-ROW(AU$1),SHORTSTOP,0)),"")</f>
        <v/>
      </c>
      <c r="AV1459">
        <f>IF(PLAYERIDMAP2[[#This Row],[POS]]="OF",MAX(AV$1:AV1458)+1,"")</f>
        <v>297</v>
      </c>
      <c r="AW1459" t="str">
        <f>IFERROR(INDEX(PLAYERIDMAP2[PLAYERNAME],MATCH(ROW()-ROW(AW$1),OUTFIELD,0)),"")</f>
        <v/>
      </c>
      <c r="AX1459">
        <f>IF(PLAYERIDMAP2[[#This Row],[POS]]&lt;&gt;"P",MAX(AX$1:AX1458)+1,"")</f>
        <v>774</v>
      </c>
      <c r="AY1459" t="str">
        <f>IFERROR(INDEX(PLAYERIDMAP2[PLAYERNAME],MATCH(ROW()-ROW(AY$1),HITTERS,0)),"")</f>
        <v/>
      </c>
      <c r="AZ1459" t="str">
        <f>IF(PLAYERIDMAP2[[#This Row],[POS]]="P",MAX(AZ$1:AZ1458)+1,"")</f>
        <v/>
      </c>
      <c r="BA1459" t="str">
        <f>IFERROR(INDEX(PLAYERIDMAP2[PLAYERNAME],MATCH(ROW()-ROW(BA$1),PITCHERS,0)),"")</f>
        <v/>
      </c>
    </row>
    <row r="1460" spans="1:53" x14ac:dyDescent="0.25">
      <c r="A1460" t="s">
        <v>15536</v>
      </c>
      <c r="B1460" t="s">
        <v>10464</v>
      </c>
      <c r="C1460" s="1">
        <v>29863</v>
      </c>
      <c r="D1460" t="s">
        <v>17585</v>
      </c>
      <c r="E1460" t="s">
        <v>18485</v>
      </c>
      <c r="F1460" t="s">
        <v>11062</v>
      </c>
      <c r="G1460" t="s">
        <v>16838</v>
      </c>
      <c r="H1460" t="s">
        <v>10988</v>
      </c>
      <c r="I1460" t="s">
        <v>18486</v>
      </c>
      <c r="J1460" t="s">
        <v>10464</v>
      </c>
      <c r="K1460">
        <v>491159</v>
      </c>
      <c r="L1460" t="s">
        <v>10464</v>
      </c>
      <c r="M1460">
        <v>1208680</v>
      </c>
      <c r="N1460" t="s">
        <v>10464</v>
      </c>
      <c r="O1460" t="s">
        <v>15537</v>
      </c>
      <c r="P1460" t="s">
        <v>15536</v>
      </c>
      <c r="Q1460">
        <v>8076</v>
      </c>
      <c r="R1460" t="s">
        <v>10464</v>
      </c>
      <c r="S1460">
        <v>28836</v>
      </c>
      <c r="T1460" t="s">
        <v>10464</v>
      </c>
      <c r="V1460" t="s">
        <v>15538</v>
      </c>
      <c r="W1460">
        <v>49580</v>
      </c>
      <c r="X1460">
        <v>8076</v>
      </c>
      <c r="Y1460" t="s">
        <v>10464</v>
      </c>
      <c r="Z1460" t="s">
        <v>15539</v>
      </c>
      <c r="AA1460" t="s">
        <v>10958</v>
      </c>
      <c r="AB1460" t="s">
        <v>10958</v>
      </c>
      <c r="AD1460" t="s">
        <v>15539</v>
      </c>
      <c r="AF1460" t="s">
        <v>10464</v>
      </c>
      <c r="AG1460">
        <v>5041</v>
      </c>
      <c r="AH1460" t="s">
        <v>10464</v>
      </c>
      <c r="AL1460" t="str">
        <f>IF(PLAYERIDMAP2[[#This Row],[POS]]="C",MAX(AL$1:AL1459)+1,"")</f>
        <v/>
      </c>
      <c r="AM1460" t="str">
        <f>IFERROR(INDEX(PLAYERIDMAP2[PLAYERNAME],MATCH(ROW()-ROW(AM$1),CATCHERS,0)),"")</f>
        <v/>
      </c>
      <c r="AN1460" t="str">
        <f>IF(PLAYERIDMAP2[[#This Row],[POS]]="1B",MAX(AN$1:AN1459)+1,"")</f>
        <v/>
      </c>
      <c r="AO1460" t="str">
        <f>IFERROR(INDEX(PLAYERIDMAP2[PLAYERNAME],MATCH(ROW()-ROW(AO$1),FIRSTBASE,0)),"")</f>
        <v/>
      </c>
      <c r="AP1460" t="str">
        <f>IF(PLAYERIDMAP2[[#This Row],[POS]]="2B",MAX(AP$1:AP1459)+1,"")</f>
        <v/>
      </c>
      <c r="AQ1460" t="str">
        <f>IFERROR(INDEX(PLAYERIDMAP2[PLAYERNAME],MATCH(ROW()-ROW(AQ$1),SECONDBASE,0)),"")</f>
        <v/>
      </c>
      <c r="AR1460" t="str">
        <f>IF(PLAYERIDMAP2[[#This Row],[POS]]="3B",MAX(AR$1:AR1459)+1,"")</f>
        <v/>
      </c>
      <c r="AS1460" t="str">
        <f>IFERROR(INDEX(PLAYERIDMAP2[PLAYERNAME],MATCH(ROW()-ROW(AS$1),THIRDBASE,0)),"")</f>
        <v/>
      </c>
      <c r="AT1460" t="str">
        <f>IF(PLAYERIDMAP2[[#This Row],[POS]]="SS",MAX(AT$1:AT1459)+1,"")</f>
        <v/>
      </c>
      <c r="AU1460" t="str">
        <f>IFERROR(INDEX(PLAYERIDMAP2[PLAYERNAME],MATCH(ROW()-ROW(AU$1),SHORTSTOP,0)),"")</f>
        <v/>
      </c>
      <c r="AV1460" t="str">
        <f>IF(PLAYERIDMAP2[[#This Row],[POS]]="OF",MAX(AV$1:AV1459)+1,"")</f>
        <v/>
      </c>
      <c r="AW1460" t="str">
        <f>IFERROR(INDEX(PLAYERIDMAP2[PLAYERNAME],MATCH(ROW()-ROW(AW$1),OUTFIELD,0)),"")</f>
        <v/>
      </c>
      <c r="AX1460" t="str">
        <f>IF(PLAYERIDMAP2[[#This Row],[POS]]&lt;&gt;"P",MAX(AX$1:AX1459)+1,"")</f>
        <v/>
      </c>
      <c r="AY1460" t="str">
        <f>IFERROR(INDEX(PLAYERIDMAP2[PLAYERNAME],MATCH(ROW()-ROW(AY$1),HITTERS,0)),"")</f>
        <v/>
      </c>
      <c r="AZ1460">
        <f>IF(PLAYERIDMAP2[[#This Row],[POS]]="P",MAX(AZ$1:AZ1459)+1,"")</f>
        <v>685</v>
      </c>
      <c r="BA1460" t="str">
        <f>IFERROR(INDEX(PLAYERIDMAP2[PLAYERNAME],MATCH(ROW()-ROW(BA$1),PITCHERS,0)),"")</f>
        <v/>
      </c>
    </row>
    <row r="1461" spans="1:53" x14ac:dyDescent="0.25">
      <c r="A1461" t="s">
        <v>15540</v>
      </c>
      <c r="B1461" t="s">
        <v>10755</v>
      </c>
      <c r="C1461" s="1">
        <v>29572</v>
      </c>
      <c r="D1461" t="s">
        <v>18114</v>
      </c>
      <c r="E1461" t="s">
        <v>18115</v>
      </c>
      <c r="F1461" t="s">
        <v>11062</v>
      </c>
      <c r="G1461" t="s">
        <v>16838</v>
      </c>
      <c r="H1461" t="s">
        <v>10988</v>
      </c>
      <c r="I1461" t="s">
        <v>18116</v>
      </c>
      <c r="J1461" t="s">
        <v>10755</v>
      </c>
      <c r="K1461">
        <v>445612</v>
      </c>
      <c r="L1461" t="s">
        <v>10755</v>
      </c>
      <c r="M1461">
        <v>1103764</v>
      </c>
      <c r="N1461" t="s">
        <v>10755</v>
      </c>
      <c r="O1461" t="s">
        <v>15541</v>
      </c>
      <c r="P1461" t="s">
        <v>15540</v>
      </c>
      <c r="Q1461">
        <v>8486</v>
      </c>
      <c r="R1461" t="s">
        <v>10755</v>
      </c>
      <c r="S1461">
        <v>29817</v>
      </c>
      <c r="T1461" t="s">
        <v>10755</v>
      </c>
      <c r="V1461" t="s">
        <v>15542</v>
      </c>
      <c r="W1461">
        <v>45591</v>
      </c>
      <c r="X1461">
        <v>8486</v>
      </c>
      <c r="Y1461" t="s">
        <v>10755</v>
      </c>
      <c r="Z1461" t="s">
        <v>15543</v>
      </c>
      <c r="AA1461" t="s">
        <v>5703</v>
      </c>
      <c r="AB1461" t="s">
        <v>5703</v>
      </c>
      <c r="AC1461" t="s">
        <v>10755</v>
      </c>
      <c r="AD1461" t="s">
        <v>15543</v>
      </c>
      <c r="AE1461">
        <v>8961</v>
      </c>
      <c r="AF1461" t="s">
        <v>10755</v>
      </c>
      <c r="AG1461">
        <v>6188</v>
      </c>
      <c r="AH1461" t="s">
        <v>10755</v>
      </c>
      <c r="AL1461" t="str">
        <f>IF(PLAYERIDMAP2[[#This Row],[POS]]="C",MAX(AL$1:AL1460)+1,"")</f>
        <v/>
      </c>
      <c r="AM1461" t="str">
        <f>IFERROR(INDEX(PLAYERIDMAP2[PLAYERNAME],MATCH(ROW()-ROW(AM$1),CATCHERS,0)),"")</f>
        <v/>
      </c>
      <c r="AN1461" t="str">
        <f>IF(PLAYERIDMAP2[[#This Row],[POS]]="1B",MAX(AN$1:AN1460)+1,"")</f>
        <v/>
      </c>
      <c r="AO1461" t="str">
        <f>IFERROR(INDEX(PLAYERIDMAP2[PLAYERNAME],MATCH(ROW()-ROW(AO$1),FIRSTBASE,0)),"")</f>
        <v/>
      </c>
      <c r="AP1461" t="str">
        <f>IF(PLAYERIDMAP2[[#This Row],[POS]]="2B",MAX(AP$1:AP1460)+1,"")</f>
        <v/>
      </c>
      <c r="AQ1461" t="str">
        <f>IFERROR(INDEX(PLAYERIDMAP2[PLAYERNAME],MATCH(ROW()-ROW(AQ$1),SECONDBASE,0)),"")</f>
        <v/>
      </c>
      <c r="AR1461" t="str">
        <f>IF(PLAYERIDMAP2[[#This Row],[POS]]="3B",MAX(AR$1:AR1460)+1,"")</f>
        <v/>
      </c>
      <c r="AS1461" t="str">
        <f>IFERROR(INDEX(PLAYERIDMAP2[PLAYERNAME],MATCH(ROW()-ROW(AS$1),THIRDBASE,0)),"")</f>
        <v/>
      </c>
      <c r="AT1461" t="str">
        <f>IF(PLAYERIDMAP2[[#This Row],[POS]]="SS",MAX(AT$1:AT1460)+1,"")</f>
        <v/>
      </c>
      <c r="AU1461" t="str">
        <f>IFERROR(INDEX(PLAYERIDMAP2[PLAYERNAME],MATCH(ROW()-ROW(AU$1),SHORTSTOP,0)),"")</f>
        <v/>
      </c>
      <c r="AV1461" t="str">
        <f>IF(PLAYERIDMAP2[[#This Row],[POS]]="OF",MAX(AV$1:AV1460)+1,"")</f>
        <v/>
      </c>
      <c r="AW1461" t="str">
        <f>IFERROR(INDEX(PLAYERIDMAP2[PLAYERNAME],MATCH(ROW()-ROW(AW$1),OUTFIELD,0)),"")</f>
        <v/>
      </c>
      <c r="AX1461" t="str">
        <f>IF(PLAYERIDMAP2[[#This Row],[POS]]&lt;&gt;"P",MAX(AX$1:AX1460)+1,"")</f>
        <v/>
      </c>
      <c r="AY1461" t="str">
        <f>IFERROR(INDEX(PLAYERIDMAP2[PLAYERNAME],MATCH(ROW()-ROW(AY$1),HITTERS,0)),"")</f>
        <v/>
      </c>
      <c r="AZ1461">
        <f>IF(PLAYERIDMAP2[[#This Row],[POS]]="P",MAX(AZ$1:AZ1460)+1,"")</f>
        <v>686</v>
      </c>
      <c r="BA1461" t="str">
        <f>IFERROR(INDEX(PLAYERIDMAP2[PLAYERNAME],MATCH(ROW()-ROW(BA$1),PITCHERS,0)),"")</f>
        <v/>
      </c>
    </row>
    <row r="1462" spans="1:53" x14ac:dyDescent="0.25">
      <c r="A1462" t="s">
        <v>15544</v>
      </c>
      <c r="B1462" t="s">
        <v>3858</v>
      </c>
      <c r="C1462" s="1">
        <v>29196</v>
      </c>
      <c r="D1462" t="s">
        <v>17115</v>
      </c>
      <c r="E1462" t="s">
        <v>17743</v>
      </c>
      <c r="F1462" t="s">
        <v>11007</v>
      </c>
      <c r="G1462" t="s">
        <v>16838</v>
      </c>
      <c r="H1462" t="s">
        <v>5706</v>
      </c>
      <c r="I1462" t="s">
        <v>17744</v>
      </c>
      <c r="J1462" t="s">
        <v>3858</v>
      </c>
      <c r="K1462">
        <v>444135</v>
      </c>
      <c r="L1462" t="s">
        <v>3858</v>
      </c>
      <c r="M1462">
        <v>392195</v>
      </c>
      <c r="N1462" t="s">
        <v>3858</v>
      </c>
      <c r="O1462" t="s">
        <v>15545</v>
      </c>
      <c r="P1462" t="s">
        <v>15544</v>
      </c>
      <c r="Q1462">
        <v>7670</v>
      </c>
      <c r="R1462" t="s">
        <v>3858</v>
      </c>
      <c r="S1462">
        <v>6437</v>
      </c>
      <c r="T1462" t="s">
        <v>3858</v>
      </c>
      <c r="V1462" t="s">
        <v>15546</v>
      </c>
      <c r="W1462">
        <v>43648</v>
      </c>
      <c r="Z1462" t="s">
        <v>16771</v>
      </c>
      <c r="AA1462" t="s">
        <v>5703</v>
      </c>
      <c r="AB1462" t="s">
        <v>5703</v>
      </c>
      <c r="AD1462" t="s">
        <v>16771</v>
      </c>
      <c r="AL1462" t="str">
        <f>IF(PLAYERIDMAP2[[#This Row],[POS]]="C",MAX(AL$1:AL1461)+1,"")</f>
        <v/>
      </c>
      <c r="AM1462" t="str">
        <f>IFERROR(INDEX(PLAYERIDMAP2[PLAYERNAME],MATCH(ROW()-ROW(AM$1),CATCHERS,0)),"")</f>
        <v/>
      </c>
      <c r="AN1462" t="str">
        <f>IF(PLAYERIDMAP2[[#This Row],[POS]]="1B",MAX(AN$1:AN1461)+1,"")</f>
        <v/>
      </c>
      <c r="AO1462" t="str">
        <f>IFERROR(INDEX(PLAYERIDMAP2[PLAYERNAME],MATCH(ROW()-ROW(AO$1),FIRSTBASE,0)),"")</f>
        <v/>
      </c>
      <c r="AP1462">
        <f>IF(PLAYERIDMAP2[[#This Row],[POS]]="2B",MAX(AP$1:AP1461)+1,"")</f>
        <v>105</v>
      </c>
      <c r="AQ1462" t="str">
        <f>IFERROR(INDEX(PLAYERIDMAP2[PLAYERNAME],MATCH(ROW()-ROW(AQ$1),SECONDBASE,0)),"")</f>
        <v/>
      </c>
      <c r="AR1462" t="str">
        <f>IF(PLAYERIDMAP2[[#This Row],[POS]]="3B",MAX(AR$1:AR1461)+1,"")</f>
        <v/>
      </c>
      <c r="AS1462" t="str">
        <f>IFERROR(INDEX(PLAYERIDMAP2[PLAYERNAME],MATCH(ROW()-ROW(AS$1),THIRDBASE,0)),"")</f>
        <v/>
      </c>
      <c r="AT1462" t="str">
        <f>IF(PLAYERIDMAP2[[#This Row],[POS]]="SS",MAX(AT$1:AT1461)+1,"")</f>
        <v/>
      </c>
      <c r="AU1462" t="str">
        <f>IFERROR(INDEX(PLAYERIDMAP2[PLAYERNAME],MATCH(ROW()-ROW(AU$1),SHORTSTOP,0)),"")</f>
        <v/>
      </c>
      <c r="AV1462" t="str">
        <f>IF(PLAYERIDMAP2[[#This Row],[POS]]="OF",MAX(AV$1:AV1461)+1,"")</f>
        <v/>
      </c>
      <c r="AW1462" t="str">
        <f>IFERROR(INDEX(PLAYERIDMAP2[PLAYERNAME],MATCH(ROW()-ROW(AW$1),OUTFIELD,0)),"")</f>
        <v/>
      </c>
      <c r="AX1462">
        <f>IF(PLAYERIDMAP2[[#This Row],[POS]]&lt;&gt;"P",MAX(AX$1:AX1461)+1,"")</f>
        <v>775</v>
      </c>
      <c r="AY1462" t="str">
        <f>IFERROR(INDEX(PLAYERIDMAP2[PLAYERNAME],MATCH(ROW()-ROW(AY$1),HITTERS,0)),"")</f>
        <v/>
      </c>
      <c r="AZ1462" t="str">
        <f>IF(PLAYERIDMAP2[[#This Row],[POS]]="P",MAX(AZ$1:AZ1461)+1,"")</f>
        <v/>
      </c>
      <c r="BA1462" t="str">
        <f>IFERROR(INDEX(PLAYERIDMAP2[PLAYERNAME],MATCH(ROW()-ROW(BA$1),PITCHERS,0)),"")</f>
        <v/>
      </c>
    </row>
    <row r="1463" spans="1:53" x14ac:dyDescent="0.25">
      <c r="A1463" t="s">
        <v>15547</v>
      </c>
      <c r="B1463" t="s">
        <v>4914</v>
      </c>
      <c r="C1463" s="1">
        <v>31713</v>
      </c>
      <c r="D1463" t="s">
        <v>16890</v>
      </c>
      <c r="E1463" t="s">
        <v>20649</v>
      </c>
      <c r="F1463" t="s">
        <v>11119</v>
      </c>
      <c r="G1463" t="s">
        <v>14693</v>
      </c>
      <c r="H1463" t="s">
        <v>11110</v>
      </c>
      <c r="I1463" t="s">
        <v>20650</v>
      </c>
      <c r="J1463" t="s">
        <v>4914</v>
      </c>
      <c r="K1463">
        <v>489365</v>
      </c>
      <c r="L1463" t="s">
        <v>4914</v>
      </c>
      <c r="M1463">
        <v>1661439</v>
      </c>
      <c r="N1463" t="s">
        <v>4914</v>
      </c>
      <c r="O1463" t="s">
        <v>15548</v>
      </c>
      <c r="P1463" t="s">
        <v>15547</v>
      </c>
      <c r="Q1463">
        <v>8569</v>
      </c>
      <c r="R1463" t="s">
        <v>4914</v>
      </c>
      <c r="S1463">
        <v>30188</v>
      </c>
      <c r="T1463" t="s">
        <v>4914</v>
      </c>
      <c r="U1463" t="s">
        <v>4914</v>
      </c>
      <c r="V1463" t="s">
        <v>15549</v>
      </c>
      <c r="W1463">
        <v>46730</v>
      </c>
      <c r="X1463">
        <v>8569</v>
      </c>
      <c r="Y1463" t="s">
        <v>4914</v>
      </c>
      <c r="Z1463" t="s">
        <v>15550</v>
      </c>
      <c r="AA1463" t="s">
        <v>10958</v>
      </c>
      <c r="AB1463" t="s">
        <v>5703</v>
      </c>
      <c r="AC1463" t="s">
        <v>4914</v>
      </c>
      <c r="AD1463" t="s">
        <v>15550</v>
      </c>
      <c r="AF1463" t="s">
        <v>4914</v>
      </c>
      <c r="AG1463">
        <v>6288</v>
      </c>
      <c r="AL1463">
        <f>IF(PLAYERIDMAP2[[#This Row],[POS]]="C",MAX(AL$1:AL1462)+1,"")</f>
        <v>112</v>
      </c>
      <c r="AM1463" t="str">
        <f>IFERROR(INDEX(PLAYERIDMAP2[PLAYERNAME],MATCH(ROW()-ROW(AM$1),CATCHERS,0)),"")</f>
        <v/>
      </c>
      <c r="AN1463" t="str">
        <f>IF(PLAYERIDMAP2[[#This Row],[POS]]="1B",MAX(AN$1:AN1462)+1,"")</f>
        <v/>
      </c>
      <c r="AO1463" t="str">
        <f>IFERROR(INDEX(PLAYERIDMAP2[PLAYERNAME],MATCH(ROW()-ROW(AO$1),FIRSTBASE,0)),"")</f>
        <v/>
      </c>
      <c r="AP1463" t="str">
        <f>IF(PLAYERIDMAP2[[#This Row],[POS]]="2B",MAX(AP$1:AP1462)+1,"")</f>
        <v/>
      </c>
      <c r="AQ1463" t="str">
        <f>IFERROR(INDEX(PLAYERIDMAP2[PLAYERNAME],MATCH(ROW()-ROW(AQ$1),SECONDBASE,0)),"")</f>
        <v/>
      </c>
      <c r="AR1463" t="str">
        <f>IF(PLAYERIDMAP2[[#This Row],[POS]]="3B",MAX(AR$1:AR1462)+1,"")</f>
        <v/>
      </c>
      <c r="AS1463" t="str">
        <f>IFERROR(INDEX(PLAYERIDMAP2[PLAYERNAME],MATCH(ROW()-ROW(AS$1),THIRDBASE,0)),"")</f>
        <v/>
      </c>
      <c r="AT1463" t="str">
        <f>IF(PLAYERIDMAP2[[#This Row],[POS]]="SS",MAX(AT$1:AT1462)+1,"")</f>
        <v/>
      </c>
      <c r="AU1463" t="str">
        <f>IFERROR(INDEX(PLAYERIDMAP2[PLAYERNAME],MATCH(ROW()-ROW(AU$1),SHORTSTOP,0)),"")</f>
        <v/>
      </c>
      <c r="AV1463" t="str">
        <f>IF(PLAYERIDMAP2[[#This Row],[POS]]="OF",MAX(AV$1:AV1462)+1,"")</f>
        <v/>
      </c>
      <c r="AW1463" t="str">
        <f>IFERROR(INDEX(PLAYERIDMAP2[PLAYERNAME],MATCH(ROW()-ROW(AW$1),OUTFIELD,0)),"")</f>
        <v/>
      </c>
      <c r="AX1463">
        <f>IF(PLAYERIDMAP2[[#This Row],[POS]]&lt;&gt;"P",MAX(AX$1:AX1462)+1,"")</f>
        <v>776</v>
      </c>
      <c r="AY1463" t="str">
        <f>IFERROR(INDEX(PLAYERIDMAP2[PLAYERNAME],MATCH(ROW()-ROW(AY$1),HITTERS,0)),"")</f>
        <v/>
      </c>
      <c r="AZ1463" t="str">
        <f>IF(PLAYERIDMAP2[[#This Row],[POS]]="P",MAX(AZ$1:AZ1462)+1,"")</f>
        <v/>
      </c>
      <c r="BA1463" t="str">
        <f>IFERROR(INDEX(PLAYERIDMAP2[PLAYERNAME],MATCH(ROW()-ROW(BA$1),PITCHERS,0)),"")</f>
        <v/>
      </c>
    </row>
    <row r="1464" spans="1:53" x14ac:dyDescent="0.25">
      <c r="A1464" t="s">
        <v>15551</v>
      </c>
      <c r="B1464" t="s">
        <v>9816</v>
      </c>
      <c r="C1464" s="1">
        <v>30699</v>
      </c>
      <c r="D1464" t="s">
        <v>16867</v>
      </c>
      <c r="E1464" t="s">
        <v>16868</v>
      </c>
      <c r="F1464" t="s">
        <v>10987</v>
      </c>
      <c r="G1464" t="s">
        <v>14693</v>
      </c>
      <c r="H1464" t="s">
        <v>10988</v>
      </c>
      <c r="I1464" t="s">
        <v>16869</v>
      </c>
      <c r="J1464" t="s">
        <v>9816</v>
      </c>
      <c r="K1464">
        <v>476206</v>
      </c>
      <c r="L1464" t="s">
        <v>9816</v>
      </c>
      <c r="M1464">
        <v>1207708</v>
      </c>
      <c r="N1464" t="s">
        <v>9816</v>
      </c>
      <c r="O1464" t="s">
        <v>15552</v>
      </c>
      <c r="P1464" t="s">
        <v>15551</v>
      </c>
      <c r="Q1464">
        <v>8360</v>
      </c>
      <c r="R1464" t="s">
        <v>9816</v>
      </c>
      <c r="V1464" t="s">
        <v>15553</v>
      </c>
      <c r="W1464">
        <v>49004</v>
      </c>
      <c r="X1464">
        <v>8360</v>
      </c>
      <c r="Y1464" t="s">
        <v>9816</v>
      </c>
      <c r="Z1464" t="s">
        <v>16772</v>
      </c>
      <c r="AA1464" t="s">
        <v>10958</v>
      </c>
      <c r="AB1464" t="s">
        <v>10958</v>
      </c>
      <c r="AD1464" t="s">
        <v>16772</v>
      </c>
      <c r="AL1464" t="str">
        <f>IF(PLAYERIDMAP2[[#This Row],[POS]]="C",MAX(AL$1:AL1463)+1,"")</f>
        <v/>
      </c>
      <c r="AM1464" t="str">
        <f>IFERROR(INDEX(PLAYERIDMAP2[PLAYERNAME],MATCH(ROW()-ROW(AM$1),CATCHERS,0)),"")</f>
        <v/>
      </c>
      <c r="AN1464" t="str">
        <f>IF(PLAYERIDMAP2[[#This Row],[POS]]="1B",MAX(AN$1:AN1463)+1,"")</f>
        <v/>
      </c>
      <c r="AO1464" t="str">
        <f>IFERROR(INDEX(PLAYERIDMAP2[PLAYERNAME],MATCH(ROW()-ROW(AO$1),FIRSTBASE,0)),"")</f>
        <v/>
      </c>
      <c r="AP1464" t="str">
        <f>IF(PLAYERIDMAP2[[#This Row],[POS]]="2B",MAX(AP$1:AP1463)+1,"")</f>
        <v/>
      </c>
      <c r="AQ1464" t="str">
        <f>IFERROR(INDEX(PLAYERIDMAP2[PLAYERNAME],MATCH(ROW()-ROW(AQ$1),SECONDBASE,0)),"")</f>
        <v/>
      </c>
      <c r="AR1464" t="str">
        <f>IF(PLAYERIDMAP2[[#This Row],[POS]]="3B",MAX(AR$1:AR1463)+1,"")</f>
        <v/>
      </c>
      <c r="AS1464" t="str">
        <f>IFERROR(INDEX(PLAYERIDMAP2[PLAYERNAME],MATCH(ROW()-ROW(AS$1),THIRDBASE,0)),"")</f>
        <v/>
      </c>
      <c r="AT1464" t="str">
        <f>IF(PLAYERIDMAP2[[#This Row],[POS]]="SS",MAX(AT$1:AT1463)+1,"")</f>
        <v/>
      </c>
      <c r="AU1464" t="str">
        <f>IFERROR(INDEX(PLAYERIDMAP2[PLAYERNAME],MATCH(ROW()-ROW(AU$1),SHORTSTOP,0)),"")</f>
        <v/>
      </c>
      <c r="AV1464" t="str">
        <f>IF(PLAYERIDMAP2[[#This Row],[POS]]="OF",MAX(AV$1:AV1463)+1,"")</f>
        <v/>
      </c>
      <c r="AW1464" t="str">
        <f>IFERROR(INDEX(PLAYERIDMAP2[PLAYERNAME],MATCH(ROW()-ROW(AW$1),OUTFIELD,0)),"")</f>
        <v/>
      </c>
      <c r="AX1464" t="str">
        <f>IF(PLAYERIDMAP2[[#This Row],[POS]]&lt;&gt;"P",MAX(AX$1:AX1463)+1,"")</f>
        <v/>
      </c>
      <c r="AY1464" t="str">
        <f>IFERROR(INDEX(PLAYERIDMAP2[PLAYERNAME],MATCH(ROW()-ROW(AY$1),HITTERS,0)),"")</f>
        <v/>
      </c>
      <c r="AZ1464">
        <f>IF(PLAYERIDMAP2[[#This Row],[POS]]="P",MAX(AZ$1:AZ1463)+1,"")</f>
        <v>687</v>
      </c>
      <c r="BA1464" t="str">
        <f>IFERROR(INDEX(PLAYERIDMAP2[PLAYERNAME],MATCH(ROW()-ROW(BA$1),PITCHERS,0)),"")</f>
        <v/>
      </c>
    </row>
    <row r="1465" spans="1:53" x14ac:dyDescent="0.25">
      <c r="A1465" t="s">
        <v>15554</v>
      </c>
      <c r="B1465" t="s">
        <v>5586</v>
      </c>
      <c r="C1465" s="1">
        <v>25807</v>
      </c>
      <c r="D1465" t="s">
        <v>18468</v>
      </c>
      <c r="E1465" t="s">
        <v>20310</v>
      </c>
      <c r="F1465" t="s">
        <v>11016</v>
      </c>
      <c r="G1465" t="s">
        <v>11016</v>
      </c>
      <c r="H1465" t="s">
        <v>11003</v>
      </c>
      <c r="I1465" t="s">
        <v>20311</v>
      </c>
      <c r="K1465">
        <v>123272</v>
      </c>
      <c r="L1465" t="s">
        <v>5586</v>
      </c>
      <c r="M1465">
        <v>8127</v>
      </c>
      <c r="N1465" t="s">
        <v>5586</v>
      </c>
      <c r="O1465" t="s">
        <v>15555</v>
      </c>
      <c r="P1465" t="s">
        <v>15554</v>
      </c>
      <c r="Q1465">
        <v>4762</v>
      </c>
      <c r="R1465" t="s">
        <v>5586</v>
      </c>
      <c r="S1465">
        <v>2604</v>
      </c>
      <c r="T1465" t="s">
        <v>5586</v>
      </c>
      <c r="V1465" t="s">
        <v>16317</v>
      </c>
      <c r="W1465">
        <v>1127</v>
      </c>
      <c r="Z1465" t="s">
        <v>16773</v>
      </c>
      <c r="AA1465" t="s">
        <v>10958</v>
      </c>
      <c r="AB1465" t="s">
        <v>5703</v>
      </c>
      <c r="AD1465" t="s">
        <v>16773</v>
      </c>
      <c r="AL1465" t="str">
        <f>IF(PLAYERIDMAP2[[#This Row],[POS]]="C",MAX(AL$1:AL1464)+1,"")</f>
        <v/>
      </c>
      <c r="AM1465" t="str">
        <f>IFERROR(INDEX(PLAYERIDMAP2[PLAYERNAME],MATCH(ROW()-ROW(AM$1),CATCHERS,0)),"")</f>
        <v/>
      </c>
      <c r="AN1465">
        <f>IF(PLAYERIDMAP2[[#This Row],[POS]]="1B",MAX(AN$1:AN1464)+1,"")</f>
        <v>82</v>
      </c>
      <c r="AO1465" t="str">
        <f>IFERROR(INDEX(PLAYERIDMAP2[PLAYERNAME],MATCH(ROW()-ROW(AO$1),FIRSTBASE,0)),"")</f>
        <v/>
      </c>
      <c r="AP1465" t="str">
        <f>IF(PLAYERIDMAP2[[#This Row],[POS]]="2B",MAX(AP$1:AP1464)+1,"")</f>
        <v/>
      </c>
      <c r="AQ1465" t="str">
        <f>IFERROR(INDEX(PLAYERIDMAP2[PLAYERNAME],MATCH(ROW()-ROW(AQ$1),SECONDBASE,0)),"")</f>
        <v/>
      </c>
      <c r="AR1465" t="str">
        <f>IF(PLAYERIDMAP2[[#This Row],[POS]]="3B",MAX(AR$1:AR1464)+1,"")</f>
        <v/>
      </c>
      <c r="AS1465" t="str">
        <f>IFERROR(INDEX(PLAYERIDMAP2[PLAYERNAME],MATCH(ROW()-ROW(AS$1),THIRDBASE,0)),"")</f>
        <v/>
      </c>
      <c r="AT1465" t="str">
        <f>IF(PLAYERIDMAP2[[#This Row],[POS]]="SS",MAX(AT$1:AT1464)+1,"")</f>
        <v/>
      </c>
      <c r="AU1465" t="str">
        <f>IFERROR(INDEX(PLAYERIDMAP2[PLAYERNAME],MATCH(ROW()-ROW(AU$1),SHORTSTOP,0)),"")</f>
        <v/>
      </c>
      <c r="AV1465" t="str">
        <f>IF(PLAYERIDMAP2[[#This Row],[POS]]="OF",MAX(AV$1:AV1464)+1,"")</f>
        <v/>
      </c>
      <c r="AW1465" t="str">
        <f>IFERROR(INDEX(PLAYERIDMAP2[PLAYERNAME],MATCH(ROW()-ROW(AW$1),OUTFIELD,0)),"")</f>
        <v/>
      </c>
      <c r="AX1465">
        <f>IF(PLAYERIDMAP2[[#This Row],[POS]]&lt;&gt;"P",MAX(AX$1:AX1464)+1,"")</f>
        <v>777</v>
      </c>
      <c r="AY1465" t="str">
        <f>IFERROR(INDEX(PLAYERIDMAP2[PLAYERNAME],MATCH(ROW()-ROW(AY$1),HITTERS,0)),"")</f>
        <v/>
      </c>
      <c r="AZ1465" t="str">
        <f>IF(PLAYERIDMAP2[[#This Row],[POS]]="P",MAX(AZ$1:AZ1464)+1,"")</f>
        <v/>
      </c>
      <c r="BA1465" t="str">
        <f>IFERROR(INDEX(PLAYERIDMAP2[PLAYERNAME],MATCH(ROW()-ROW(BA$1),PITCHERS,0)),"")</f>
        <v/>
      </c>
    </row>
    <row r="1466" spans="1:53" x14ac:dyDescent="0.25">
      <c r="A1466" t="s">
        <v>20624</v>
      </c>
      <c r="B1466" t="s">
        <v>5059</v>
      </c>
      <c r="C1466" s="1">
        <v>33312</v>
      </c>
      <c r="D1466" t="s">
        <v>20625</v>
      </c>
      <c r="E1466" t="s">
        <v>20626</v>
      </c>
      <c r="F1466" t="s">
        <v>10997</v>
      </c>
      <c r="G1466" t="s">
        <v>16838</v>
      </c>
      <c r="H1466" t="s">
        <v>10998</v>
      </c>
      <c r="I1466" t="s">
        <v>20627</v>
      </c>
      <c r="J1466" t="s">
        <v>20628</v>
      </c>
      <c r="P1466" t="s">
        <v>20624</v>
      </c>
      <c r="S1466">
        <v>30743</v>
      </c>
      <c r="T1466" t="s">
        <v>5059</v>
      </c>
      <c r="AA1466" t="s">
        <v>5703</v>
      </c>
      <c r="AB1466" t="s">
        <v>5703</v>
      </c>
      <c r="AD1466" t="s">
        <v>20629</v>
      </c>
      <c r="AL1466" t="str">
        <f>IF(PLAYERIDMAP2[[#This Row],[POS]]="C",MAX(AL$1:AL1465)+1,"")</f>
        <v/>
      </c>
      <c r="AM1466" t="str">
        <f>IFERROR(INDEX(PLAYERIDMAP2[PLAYERNAME],MATCH(ROW()-ROW(AM$1),CATCHERS,0)),"")</f>
        <v/>
      </c>
      <c r="AN1466" t="str">
        <f>IF(PLAYERIDMAP2[[#This Row],[POS]]="1B",MAX(AN$1:AN1465)+1,"")</f>
        <v/>
      </c>
      <c r="AO1466" t="str">
        <f>IFERROR(INDEX(PLAYERIDMAP2[PLAYERNAME],MATCH(ROW()-ROW(AO$1),FIRSTBASE,0)),"")</f>
        <v/>
      </c>
      <c r="AP1466" t="str">
        <f>IF(PLAYERIDMAP2[[#This Row],[POS]]="2B",MAX(AP$1:AP1465)+1,"")</f>
        <v/>
      </c>
      <c r="AQ1466" t="str">
        <f>IFERROR(INDEX(PLAYERIDMAP2[PLAYERNAME],MATCH(ROW()-ROW(AQ$1),SECONDBASE,0)),"")</f>
        <v/>
      </c>
      <c r="AR1466" t="str">
        <f>IF(PLAYERIDMAP2[[#This Row],[POS]]="3B",MAX(AR$1:AR1465)+1,"")</f>
        <v/>
      </c>
      <c r="AS1466" t="str">
        <f>IFERROR(INDEX(PLAYERIDMAP2[PLAYERNAME],MATCH(ROW()-ROW(AS$1),THIRDBASE,0)),"")</f>
        <v/>
      </c>
      <c r="AT1466" t="str">
        <f>IF(PLAYERIDMAP2[[#This Row],[POS]]="SS",MAX(AT$1:AT1465)+1,"")</f>
        <v/>
      </c>
      <c r="AU1466" t="str">
        <f>IFERROR(INDEX(PLAYERIDMAP2[PLAYERNAME],MATCH(ROW()-ROW(AU$1),SHORTSTOP,0)),"")</f>
        <v/>
      </c>
      <c r="AV1466">
        <f>IF(PLAYERIDMAP2[[#This Row],[POS]]="OF",MAX(AV$1:AV1465)+1,"")</f>
        <v>298</v>
      </c>
      <c r="AW1466" t="str">
        <f>IFERROR(INDEX(PLAYERIDMAP2[PLAYERNAME],MATCH(ROW()-ROW(AW$1),OUTFIELD,0)),"")</f>
        <v/>
      </c>
      <c r="AX1466">
        <f>IF(PLAYERIDMAP2[[#This Row],[POS]]&lt;&gt;"P",MAX(AX$1:AX1465)+1,"")</f>
        <v>778</v>
      </c>
      <c r="AY1466" t="str">
        <f>IFERROR(INDEX(PLAYERIDMAP2[PLAYERNAME],MATCH(ROW()-ROW(AY$1),HITTERS,0)),"")</f>
        <v/>
      </c>
      <c r="AZ1466" t="str">
        <f>IF(PLAYERIDMAP2[[#This Row],[POS]]="P",MAX(AZ$1:AZ1465)+1,"")</f>
        <v/>
      </c>
      <c r="BA1466" t="str">
        <f>IFERROR(INDEX(PLAYERIDMAP2[PLAYERNAME],MATCH(ROW()-ROW(BA$1),PITCHERS,0)),"")</f>
        <v/>
      </c>
    </row>
    <row r="1467" spans="1:53" x14ac:dyDescent="0.25">
      <c r="A1467" t="s">
        <v>15556</v>
      </c>
      <c r="B1467" t="s">
        <v>10910</v>
      </c>
      <c r="C1467" s="1">
        <v>28018</v>
      </c>
      <c r="D1467" t="s">
        <v>16955</v>
      </c>
      <c r="E1467" t="s">
        <v>18070</v>
      </c>
      <c r="F1467" t="s">
        <v>11373</v>
      </c>
      <c r="G1467" t="s">
        <v>16838</v>
      </c>
      <c r="H1467" t="s">
        <v>10988</v>
      </c>
      <c r="I1467" t="s">
        <v>18071</v>
      </c>
      <c r="J1467" t="s">
        <v>10910</v>
      </c>
      <c r="K1467">
        <v>407819</v>
      </c>
      <c r="L1467" t="s">
        <v>10910</v>
      </c>
      <c r="M1467">
        <v>224395</v>
      </c>
      <c r="N1467" t="s">
        <v>10910</v>
      </c>
      <c r="O1467" t="s">
        <v>15557</v>
      </c>
      <c r="P1467" t="s">
        <v>15556</v>
      </c>
      <c r="Q1467">
        <v>7212</v>
      </c>
      <c r="R1467" t="s">
        <v>10910</v>
      </c>
      <c r="S1467">
        <v>5650</v>
      </c>
      <c r="T1467" t="s">
        <v>10910</v>
      </c>
      <c r="V1467" t="s">
        <v>15558</v>
      </c>
      <c r="W1467">
        <v>31683</v>
      </c>
      <c r="X1467">
        <v>7212</v>
      </c>
      <c r="Y1467" t="s">
        <v>10910</v>
      </c>
      <c r="Z1467" t="s">
        <v>15559</v>
      </c>
      <c r="AA1467" t="s">
        <v>10958</v>
      </c>
      <c r="AB1467" t="s">
        <v>10958</v>
      </c>
      <c r="AC1467" t="s">
        <v>10910</v>
      </c>
      <c r="AD1467" t="s">
        <v>15559</v>
      </c>
      <c r="AE1467">
        <v>7385</v>
      </c>
      <c r="AF1467" t="s">
        <v>10910</v>
      </c>
      <c r="AG1467">
        <v>5649</v>
      </c>
      <c r="AH1467" t="s">
        <v>10910</v>
      </c>
      <c r="AL1467" t="str">
        <f>IF(PLAYERIDMAP2[[#This Row],[POS]]="C",MAX(AL$1:AL1466)+1,"")</f>
        <v/>
      </c>
      <c r="AM1467" t="str">
        <f>IFERROR(INDEX(PLAYERIDMAP2[PLAYERNAME],MATCH(ROW()-ROW(AM$1),CATCHERS,0)),"")</f>
        <v/>
      </c>
      <c r="AN1467" t="str">
        <f>IF(PLAYERIDMAP2[[#This Row],[POS]]="1B",MAX(AN$1:AN1466)+1,"")</f>
        <v/>
      </c>
      <c r="AO1467" t="str">
        <f>IFERROR(INDEX(PLAYERIDMAP2[PLAYERNAME],MATCH(ROW()-ROW(AO$1),FIRSTBASE,0)),"")</f>
        <v/>
      </c>
      <c r="AP1467" t="str">
        <f>IF(PLAYERIDMAP2[[#This Row],[POS]]="2B",MAX(AP$1:AP1466)+1,"")</f>
        <v/>
      </c>
      <c r="AQ1467" t="str">
        <f>IFERROR(INDEX(PLAYERIDMAP2[PLAYERNAME],MATCH(ROW()-ROW(AQ$1),SECONDBASE,0)),"")</f>
        <v/>
      </c>
      <c r="AR1467" t="str">
        <f>IF(PLAYERIDMAP2[[#This Row],[POS]]="3B",MAX(AR$1:AR1466)+1,"")</f>
        <v/>
      </c>
      <c r="AS1467" t="str">
        <f>IFERROR(INDEX(PLAYERIDMAP2[PLAYERNAME],MATCH(ROW()-ROW(AS$1),THIRDBASE,0)),"")</f>
        <v/>
      </c>
      <c r="AT1467" t="str">
        <f>IF(PLAYERIDMAP2[[#This Row],[POS]]="SS",MAX(AT$1:AT1466)+1,"")</f>
        <v/>
      </c>
      <c r="AU1467" t="str">
        <f>IFERROR(INDEX(PLAYERIDMAP2[PLAYERNAME],MATCH(ROW()-ROW(AU$1),SHORTSTOP,0)),"")</f>
        <v/>
      </c>
      <c r="AV1467" t="str">
        <f>IF(PLAYERIDMAP2[[#This Row],[POS]]="OF",MAX(AV$1:AV1466)+1,"")</f>
        <v/>
      </c>
      <c r="AW1467" t="str">
        <f>IFERROR(INDEX(PLAYERIDMAP2[PLAYERNAME],MATCH(ROW()-ROW(AW$1),OUTFIELD,0)),"")</f>
        <v/>
      </c>
      <c r="AX1467" t="str">
        <f>IF(PLAYERIDMAP2[[#This Row],[POS]]&lt;&gt;"P",MAX(AX$1:AX1466)+1,"")</f>
        <v/>
      </c>
      <c r="AY1467" t="str">
        <f>IFERROR(INDEX(PLAYERIDMAP2[PLAYERNAME],MATCH(ROW()-ROW(AY$1),HITTERS,0)),"")</f>
        <v/>
      </c>
      <c r="AZ1467">
        <f>IF(PLAYERIDMAP2[[#This Row],[POS]]="P",MAX(AZ$1:AZ1466)+1,"")</f>
        <v>688</v>
      </c>
      <c r="BA1467" t="str">
        <f>IFERROR(INDEX(PLAYERIDMAP2[PLAYERNAME],MATCH(ROW()-ROW(BA$1),PITCHERS,0)),"")</f>
        <v/>
      </c>
    </row>
    <row r="1468" spans="1:53" x14ac:dyDescent="0.25">
      <c r="A1468" t="s">
        <v>15560</v>
      </c>
      <c r="B1468" t="s">
        <v>10460</v>
      </c>
      <c r="C1468" s="1">
        <v>32415</v>
      </c>
      <c r="D1468" t="s">
        <v>16922</v>
      </c>
      <c r="E1468" t="s">
        <v>19684</v>
      </c>
      <c r="F1468" t="s">
        <v>11398</v>
      </c>
      <c r="G1468" t="s">
        <v>16838</v>
      </c>
      <c r="H1468" t="s">
        <v>10988</v>
      </c>
      <c r="I1468" t="s">
        <v>19685</v>
      </c>
      <c r="J1468" t="s">
        <v>10460</v>
      </c>
      <c r="K1468">
        <v>592804</v>
      </c>
      <c r="L1468" t="s">
        <v>10460</v>
      </c>
      <c r="M1468">
        <v>1840443</v>
      </c>
      <c r="N1468" t="s">
        <v>10460</v>
      </c>
      <c r="O1468" t="s">
        <v>15561</v>
      </c>
      <c r="P1468" t="s">
        <v>15560</v>
      </c>
      <c r="Q1468">
        <v>9219</v>
      </c>
      <c r="R1468" t="s">
        <v>10460</v>
      </c>
      <c r="S1468">
        <v>31887</v>
      </c>
      <c r="T1468" t="s">
        <v>10460</v>
      </c>
      <c r="V1468" t="s">
        <v>15562</v>
      </c>
      <c r="W1468">
        <v>67137</v>
      </c>
      <c r="X1468">
        <v>9219</v>
      </c>
      <c r="Y1468" t="s">
        <v>10460</v>
      </c>
      <c r="Z1468" t="s">
        <v>15563</v>
      </c>
      <c r="AA1468" t="s">
        <v>5703</v>
      </c>
      <c r="AB1468" t="s">
        <v>5703</v>
      </c>
      <c r="AD1468" t="s">
        <v>15563</v>
      </c>
      <c r="AE1468">
        <v>11585</v>
      </c>
      <c r="AF1468" t="s">
        <v>10460</v>
      </c>
      <c r="AG1468">
        <v>17112</v>
      </c>
      <c r="AL1468" t="str">
        <f>IF(PLAYERIDMAP2[[#This Row],[POS]]="C",MAX(AL$1:AL1467)+1,"")</f>
        <v/>
      </c>
      <c r="AM1468" t="str">
        <f>IFERROR(INDEX(PLAYERIDMAP2[PLAYERNAME],MATCH(ROW()-ROW(AM$1),CATCHERS,0)),"")</f>
        <v/>
      </c>
      <c r="AN1468" t="str">
        <f>IF(PLAYERIDMAP2[[#This Row],[POS]]="1B",MAX(AN$1:AN1467)+1,"")</f>
        <v/>
      </c>
      <c r="AO1468" t="str">
        <f>IFERROR(INDEX(PLAYERIDMAP2[PLAYERNAME],MATCH(ROW()-ROW(AO$1),FIRSTBASE,0)),"")</f>
        <v/>
      </c>
      <c r="AP1468" t="str">
        <f>IF(PLAYERIDMAP2[[#This Row],[POS]]="2B",MAX(AP$1:AP1467)+1,"")</f>
        <v/>
      </c>
      <c r="AQ1468" t="str">
        <f>IFERROR(INDEX(PLAYERIDMAP2[PLAYERNAME],MATCH(ROW()-ROW(AQ$1),SECONDBASE,0)),"")</f>
        <v/>
      </c>
      <c r="AR1468" t="str">
        <f>IF(PLAYERIDMAP2[[#This Row],[POS]]="3B",MAX(AR$1:AR1467)+1,"")</f>
        <v/>
      </c>
      <c r="AS1468" t="str">
        <f>IFERROR(INDEX(PLAYERIDMAP2[PLAYERNAME],MATCH(ROW()-ROW(AS$1),THIRDBASE,0)),"")</f>
        <v/>
      </c>
      <c r="AT1468" t="str">
        <f>IF(PLAYERIDMAP2[[#This Row],[POS]]="SS",MAX(AT$1:AT1467)+1,"")</f>
        <v/>
      </c>
      <c r="AU1468" t="str">
        <f>IFERROR(INDEX(PLAYERIDMAP2[PLAYERNAME],MATCH(ROW()-ROW(AU$1),SHORTSTOP,0)),"")</f>
        <v/>
      </c>
      <c r="AV1468" t="str">
        <f>IF(PLAYERIDMAP2[[#This Row],[POS]]="OF",MAX(AV$1:AV1467)+1,"")</f>
        <v/>
      </c>
      <c r="AW1468" t="str">
        <f>IFERROR(INDEX(PLAYERIDMAP2[PLAYERNAME],MATCH(ROW()-ROW(AW$1),OUTFIELD,0)),"")</f>
        <v/>
      </c>
      <c r="AX1468" t="str">
        <f>IF(PLAYERIDMAP2[[#This Row],[POS]]&lt;&gt;"P",MAX(AX$1:AX1467)+1,"")</f>
        <v/>
      </c>
      <c r="AY1468" t="str">
        <f>IFERROR(INDEX(PLAYERIDMAP2[PLAYERNAME],MATCH(ROW()-ROW(AY$1),HITTERS,0)),"")</f>
        <v/>
      </c>
      <c r="AZ1468">
        <f>IF(PLAYERIDMAP2[[#This Row],[POS]]="P",MAX(AZ$1:AZ1467)+1,"")</f>
        <v>689</v>
      </c>
      <c r="BA1468" t="str">
        <f>IFERROR(INDEX(PLAYERIDMAP2[PLAYERNAME],MATCH(ROW()-ROW(BA$1),PITCHERS,0)),"")</f>
        <v/>
      </c>
    </row>
    <row r="1469" spans="1:53" x14ac:dyDescent="0.25">
      <c r="A1469" t="s">
        <v>15564</v>
      </c>
      <c r="B1469" t="s">
        <v>9276</v>
      </c>
      <c r="C1469" s="1">
        <v>32248</v>
      </c>
      <c r="D1469" t="s">
        <v>16985</v>
      </c>
      <c r="E1469" t="s">
        <v>20101</v>
      </c>
      <c r="F1469" t="s">
        <v>11191</v>
      </c>
      <c r="G1469" t="s">
        <v>14693</v>
      </c>
      <c r="H1469" t="s">
        <v>10988</v>
      </c>
      <c r="I1469" t="s">
        <v>20102</v>
      </c>
      <c r="J1469" t="s">
        <v>9276</v>
      </c>
      <c r="K1469">
        <v>501957</v>
      </c>
      <c r="L1469" t="s">
        <v>9276</v>
      </c>
      <c r="M1469">
        <v>1499976</v>
      </c>
      <c r="N1469" t="s">
        <v>9276</v>
      </c>
      <c r="O1469" t="s">
        <v>15565</v>
      </c>
      <c r="P1469" t="s">
        <v>15564</v>
      </c>
      <c r="Q1469">
        <v>8411</v>
      </c>
      <c r="R1469" t="s">
        <v>9276</v>
      </c>
      <c r="S1469">
        <v>30285</v>
      </c>
      <c r="T1469" t="s">
        <v>9276</v>
      </c>
      <c r="V1469" t="s">
        <v>15566</v>
      </c>
      <c r="W1469">
        <v>50062</v>
      </c>
      <c r="X1469">
        <v>8411</v>
      </c>
      <c r="Y1469" t="s">
        <v>9276</v>
      </c>
      <c r="Z1469" t="s">
        <v>15567</v>
      </c>
      <c r="AA1469" t="s">
        <v>5703</v>
      </c>
      <c r="AB1469" t="s">
        <v>5703</v>
      </c>
      <c r="AC1469" t="s">
        <v>9276</v>
      </c>
      <c r="AD1469" t="s">
        <v>15567</v>
      </c>
      <c r="AE1469">
        <v>9301</v>
      </c>
      <c r="AF1469" t="s">
        <v>9276</v>
      </c>
      <c r="AG1469">
        <v>5686</v>
      </c>
      <c r="AH1469" t="s">
        <v>9276</v>
      </c>
      <c r="AL1469" t="str">
        <f>IF(PLAYERIDMAP2[[#This Row],[POS]]="C",MAX(AL$1:AL1468)+1,"")</f>
        <v/>
      </c>
      <c r="AM1469" t="str">
        <f>IFERROR(INDEX(PLAYERIDMAP2[PLAYERNAME],MATCH(ROW()-ROW(AM$1),CATCHERS,0)),"")</f>
        <v/>
      </c>
      <c r="AN1469" t="str">
        <f>IF(PLAYERIDMAP2[[#This Row],[POS]]="1B",MAX(AN$1:AN1468)+1,"")</f>
        <v/>
      </c>
      <c r="AO1469" t="str">
        <f>IFERROR(INDEX(PLAYERIDMAP2[PLAYERNAME],MATCH(ROW()-ROW(AO$1),FIRSTBASE,0)),"")</f>
        <v/>
      </c>
      <c r="AP1469" t="str">
        <f>IF(PLAYERIDMAP2[[#This Row],[POS]]="2B",MAX(AP$1:AP1468)+1,"")</f>
        <v/>
      </c>
      <c r="AQ1469" t="str">
        <f>IFERROR(INDEX(PLAYERIDMAP2[PLAYERNAME],MATCH(ROW()-ROW(AQ$1),SECONDBASE,0)),"")</f>
        <v/>
      </c>
      <c r="AR1469" t="str">
        <f>IF(PLAYERIDMAP2[[#This Row],[POS]]="3B",MAX(AR$1:AR1468)+1,"")</f>
        <v/>
      </c>
      <c r="AS1469" t="str">
        <f>IFERROR(INDEX(PLAYERIDMAP2[PLAYERNAME],MATCH(ROW()-ROW(AS$1),THIRDBASE,0)),"")</f>
        <v/>
      </c>
      <c r="AT1469" t="str">
        <f>IF(PLAYERIDMAP2[[#This Row],[POS]]="SS",MAX(AT$1:AT1468)+1,"")</f>
        <v/>
      </c>
      <c r="AU1469" t="str">
        <f>IFERROR(INDEX(PLAYERIDMAP2[PLAYERNAME],MATCH(ROW()-ROW(AU$1),SHORTSTOP,0)),"")</f>
        <v/>
      </c>
      <c r="AV1469" t="str">
        <f>IF(PLAYERIDMAP2[[#This Row],[POS]]="OF",MAX(AV$1:AV1468)+1,"")</f>
        <v/>
      </c>
      <c r="AW1469" t="str">
        <f>IFERROR(INDEX(PLAYERIDMAP2[PLAYERNAME],MATCH(ROW()-ROW(AW$1),OUTFIELD,0)),"")</f>
        <v/>
      </c>
      <c r="AX1469" t="str">
        <f>IF(PLAYERIDMAP2[[#This Row],[POS]]&lt;&gt;"P",MAX(AX$1:AX1468)+1,"")</f>
        <v/>
      </c>
      <c r="AY1469" t="str">
        <f>IFERROR(INDEX(PLAYERIDMAP2[PLAYERNAME],MATCH(ROW()-ROW(AY$1),HITTERS,0)),"")</f>
        <v/>
      </c>
      <c r="AZ1469">
        <f>IF(PLAYERIDMAP2[[#This Row],[POS]]="P",MAX(AZ$1:AZ1468)+1,"")</f>
        <v>690</v>
      </c>
      <c r="BA1469" t="str">
        <f>IFERROR(INDEX(PLAYERIDMAP2[PLAYERNAME],MATCH(ROW()-ROW(BA$1),PITCHERS,0)),"")</f>
        <v/>
      </c>
    </row>
    <row r="1470" spans="1:53" x14ac:dyDescent="0.25">
      <c r="A1470" t="s">
        <v>15568</v>
      </c>
      <c r="B1470" t="s">
        <v>10478</v>
      </c>
      <c r="C1470" s="1">
        <v>32161</v>
      </c>
      <c r="D1470" t="s">
        <v>17255</v>
      </c>
      <c r="E1470" t="s">
        <v>17256</v>
      </c>
      <c r="F1470" t="s">
        <v>11126</v>
      </c>
      <c r="G1470" t="s">
        <v>14693</v>
      </c>
      <c r="H1470" t="s">
        <v>10988</v>
      </c>
      <c r="I1470" t="s">
        <v>17257</v>
      </c>
      <c r="J1470" t="s">
        <v>10478</v>
      </c>
      <c r="K1470">
        <v>474521</v>
      </c>
      <c r="L1470" t="s">
        <v>10478</v>
      </c>
      <c r="M1470">
        <v>1957303</v>
      </c>
      <c r="N1470" t="s">
        <v>10478</v>
      </c>
      <c r="O1470" t="s">
        <v>15569</v>
      </c>
      <c r="P1470" t="s">
        <v>15568</v>
      </c>
      <c r="Q1470">
        <v>9206</v>
      </c>
      <c r="R1470" t="s">
        <v>10478</v>
      </c>
      <c r="S1470">
        <v>31886</v>
      </c>
      <c r="T1470" t="s">
        <v>10478</v>
      </c>
      <c r="V1470" t="s">
        <v>15570</v>
      </c>
      <c r="W1470">
        <v>65765</v>
      </c>
      <c r="X1470">
        <v>9206</v>
      </c>
      <c r="Y1470" t="s">
        <v>10478</v>
      </c>
      <c r="Z1470" t="s">
        <v>15571</v>
      </c>
      <c r="AA1470" t="s">
        <v>5703</v>
      </c>
      <c r="AB1470" t="s">
        <v>5703</v>
      </c>
      <c r="AC1470" t="s">
        <v>10478</v>
      </c>
      <c r="AD1470" t="s">
        <v>15571</v>
      </c>
      <c r="AE1470">
        <v>12315</v>
      </c>
      <c r="AF1470" t="s">
        <v>10478</v>
      </c>
      <c r="AG1470">
        <v>21196</v>
      </c>
      <c r="AH1470" t="s">
        <v>10478</v>
      </c>
      <c r="AL1470" t="str">
        <f>IF(PLAYERIDMAP2[[#This Row],[POS]]="C",MAX(AL$1:AL1469)+1,"")</f>
        <v/>
      </c>
      <c r="AM1470" t="str">
        <f>IFERROR(INDEX(PLAYERIDMAP2[PLAYERNAME],MATCH(ROW()-ROW(AM$1),CATCHERS,0)),"")</f>
        <v/>
      </c>
      <c r="AN1470" t="str">
        <f>IF(PLAYERIDMAP2[[#This Row],[POS]]="1B",MAX(AN$1:AN1469)+1,"")</f>
        <v/>
      </c>
      <c r="AO1470" t="str">
        <f>IFERROR(INDEX(PLAYERIDMAP2[PLAYERNAME],MATCH(ROW()-ROW(AO$1),FIRSTBASE,0)),"")</f>
        <v/>
      </c>
      <c r="AP1470" t="str">
        <f>IF(PLAYERIDMAP2[[#This Row],[POS]]="2B",MAX(AP$1:AP1469)+1,"")</f>
        <v/>
      </c>
      <c r="AQ1470" t="str">
        <f>IFERROR(INDEX(PLAYERIDMAP2[PLAYERNAME],MATCH(ROW()-ROW(AQ$1),SECONDBASE,0)),"")</f>
        <v/>
      </c>
      <c r="AR1470" t="str">
        <f>IF(PLAYERIDMAP2[[#This Row],[POS]]="3B",MAX(AR$1:AR1469)+1,"")</f>
        <v/>
      </c>
      <c r="AS1470" t="str">
        <f>IFERROR(INDEX(PLAYERIDMAP2[PLAYERNAME],MATCH(ROW()-ROW(AS$1),THIRDBASE,0)),"")</f>
        <v/>
      </c>
      <c r="AT1470" t="str">
        <f>IF(PLAYERIDMAP2[[#This Row],[POS]]="SS",MAX(AT$1:AT1469)+1,"")</f>
        <v/>
      </c>
      <c r="AU1470" t="str">
        <f>IFERROR(INDEX(PLAYERIDMAP2[PLAYERNAME],MATCH(ROW()-ROW(AU$1),SHORTSTOP,0)),"")</f>
        <v/>
      </c>
      <c r="AV1470" t="str">
        <f>IF(PLAYERIDMAP2[[#This Row],[POS]]="OF",MAX(AV$1:AV1469)+1,"")</f>
        <v/>
      </c>
      <c r="AW1470" t="str">
        <f>IFERROR(INDEX(PLAYERIDMAP2[PLAYERNAME],MATCH(ROW()-ROW(AW$1),OUTFIELD,0)),"")</f>
        <v/>
      </c>
      <c r="AX1470" t="str">
        <f>IF(PLAYERIDMAP2[[#This Row],[POS]]&lt;&gt;"P",MAX(AX$1:AX1469)+1,"")</f>
        <v/>
      </c>
      <c r="AY1470" t="str">
        <f>IFERROR(INDEX(PLAYERIDMAP2[PLAYERNAME],MATCH(ROW()-ROW(AY$1),HITTERS,0)),"")</f>
        <v/>
      </c>
      <c r="AZ1470">
        <f>IF(PLAYERIDMAP2[[#This Row],[POS]]="P",MAX(AZ$1:AZ1469)+1,"")</f>
        <v>691</v>
      </c>
      <c r="BA1470" t="str">
        <f>IFERROR(INDEX(PLAYERIDMAP2[PLAYERNAME],MATCH(ROW()-ROW(BA$1),PITCHERS,0)),"")</f>
        <v/>
      </c>
    </row>
    <row r="1471" spans="1:53" x14ac:dyDescent="0.25">
      <c r="A1471" t="s">
        <v>15572</v>
      </c>
      <c r="B1471" t="s">
        <v>5135</v>
      </c>
      <c r="C1471" s="1">
        <v>30621</v>
      </c>
      <c r="D1471" t="s">
        <v>17822</v>
      </c>
      <c r="E1471" t="s">
        <v>17256</v>
      </c>
      <c r="F1471" t="s">
        <v>11119</v>
      </c>
      <c r="G1471" t="s">
        <v>14693</v>
      </c>
      <c r="H1471" t="s">
        <v>10998</v>
      </c>
      <c r="I1471" t="s">
        <v>18772</v>
      </c>
      <c r="J1471" t="s">
        <v>5135</v>
      </c>
      <c r="K1471">
        <v>476270</v>
      </c>
      <c r="L1471" t="s">
        <v>5135</v>
      </c>
      <c r="M1471">
        <v>1103735</v>
      </c>
      <c r="N1471" t="s">
        <v>5135</v>
      </c>
      <c r="O1471" t="s">
        <v>16318</v>
      </c>
      <c r="P1471" t="s">
        <v>15572</v>
      </c>
      <c r="Q1471">
        <v>8719</v>
      </c>
      <c r="R1471" t="s">
        <v>5135</v>
      </c>
      <c r="S1471">
        <v>29437</v>
      </c>
      <c r="T1471" t="s">
        <v>5135</v>
      </c>
      <c r="V1471" t="s">
        <v>16319</v>
      </c>
      <c r="W1471">
        <v>49084</v>
      </c>
      <c r="X1471">
        <v>8719</v>
      </c>
      <c r="Y1471" t="s">
        <v>5135</v>
      </c>
      <c r="Z1471" t="s">
        <v>16320</v>
      </c>
      <c r="AA1471" t="s">
        <v>5703</v>
      </c>
      <c r="AB1471" t="s">
        <v>5703</v>
      </c>
      <c r="AC1471" t="s">
        <v>5135</v>
      </c>
      <c r="AD1471" t="s">
        <v>16320</v>
      </c>
      <c r="AF1471" t="s">
        <v>5135</v>
      </c>
      <c r="AG1471">
        <v>12082</v>
      </c>
      <c r="AL1471" t="str">
        <f>IF(PLAYERIDMAP2[[#This Row],[POS]]="C",MAX(AL$1:AL1470)+1,"")</f>
        <v/>
      </c>
      <c r="AM1471" t="str">
        <f>IFERROR(INDEX(PLAYERIDMAP2[PLAYERNAME],MATCH(ROW()-ROW(AM$1),CATCHERS,0)),"")</f>
        <v/>
      </c>
      <c r="AN1471" t="str">
        <f>IF(PLAYERIDMAP2[[#This Row],[POS]]="1B",MAX(AN$1:AN1470)+1,"")</f>
        <v/>
      </c>
      <c r="AO1471" t="str">
        <f>IFERROR(INDEX(PLAYERIDMAP2[PLAYERNAME],MATCH(ROW()-ROW(AO$1),FIRSTBASE,0)),"")</f>
        <v/>
      </c>
      <c r="AP1471" t="str">
        <f>IF(PLAYERIDMAP2[[#This Row],[POS]]="2B",MAX(AP$1:AP1470)+1,"")</f>
        <v/>
      </c>
      <c r="AQ1471" t="str">
        <f>IFERROR(INDEX(PLAYERIDMAP2[PLAYERNAME],MATCH(ROW()-ROW(AQ$1),SECONDBASE,0)),"")</f>
        <v/>
      </c>
      <c r="AR1471" t="str">
        <f>IF(PLAYERIDMAP2[[#This Row],[POS]]="3B",MAX(AR$1:AR1470)+1,"")</f>
        <v/>
      </c>
      <c r="AS1471" t="str">
        <f>IFERROR(INDEX(PLAYERIDMAP2[PLAYERNAME],MATCH(ROW()-ROW(AS$1),THIRDBASE,0)),"")</f>
        <v/>
      </c>
      <c r="AT1471" t="str">
        <f>IF(PLAYERIDMAP2[[#This Row],[POS]]="SS",MAX(AT$1:AT1470)+1,"")</f>
        <v/>
      </c>
      <c r="AU1471" t="str">
        <f>IFERROR(INDEX(PLAYERIDMAP2[PLAYERNAME],MATCH(ROW()-ROW(AU$1),SHORTSTOP,0)),"")</f>
        <v/>
      </c>
      <c r="AV1471">
        <f>IF(PLAYERIDMAP2[[#This Row],[POS]]="OF",MAX(AV$1:AV1470)+1,"")</f>
        <v>299</v>
      </c>
      <c r="AW1471" t="str">
        <f>IFERROR(INDEX(PLAYERIDMAP2[PLAYERNAME],MATCH(ROW()-ROW(AW$1),OUTFIELD,0)),"")</f>
        <v/>
      </c>
      <c r="AX1471">
        <f>IF(PLAYERIDMAP2[[#This Row],[POS]]&lt;&gt;"P",MAX(AX$1:AX1470)+1,"")</f>
        <v>779</v>
      </c>
      <c r="AY1471" t="str">
        <f>IFERROR(INDEX(PLAYERIDMAP2[PLAYERNAME],MATCH(ROW()-ROW(AY$1),HITTERS,0)),"")</f>
        <v/>
      </c>
      <c r="AZ1471" t="str">
        <f>IF(PLAYERIDMAP2[[#This Row],[POS]]="P",MAX(AZ$1:AZ1470)+1,"")</f>
        <v/>
      </c>
      <c r="BA1471" t="str">
        <f>IFERROR(INDEX(PLAYERIDMAP2[PLAYERNAME],MATCH(ROW()-ROW(BA$1),PITCHERS,0)),"")</f>
        <v/>
      </c>
    </row>
    <row r="1472" spans="1:53" x14ac:dyDescent="0.25">
      <c r="A1472" t="s">
        <v>15573</v>
      </c>
      <c r="B1472" t="s">
        <v>15574</v>
      </c>
      <c r="C1472" s="1">
        <v>33191</v>
      </c>
      <c r="D1472" t="s">
        <v>20461</v>
      </c>
      <c r="E1472" t="s">
        <v>20462</v>
      </c>
      <c r="F1472" t="s">
        <v>11115</v>
      </c>
      <c r="G1472" t="s">
        <v>16838</v>
      </c>
      <c r="H1472" t="s">
        <v>10998</v>
      </c>
      <c r="I1472" t="s">
        <v>20463</v>
      </c>
      <c r="J1472" t="s">
        <v>15574</v>
      </c>
      <c r="K1472">
        <v>630111</v>
      </c>
      <c r="L1472" t="s">
        <v>15574</v>
      </c>
      <c r="M1472">
        <v>2160873</v>
      </c>
      <c r="N1472" t="s">
        <v>15574</v>
      </c>
      <c r="P1472" t="s">
        <v>15573</v>
      </c>
      <c r="Q1472">
        <v>9850</v>
      </c>
      <c r="R1472" t="s">
        <v>15574</v>
      </c>
      <c r="S1472">
        <v>33662</v>
      </c>
      <c r="T1472" t="s">
        <v>15574</v>
      </c>
      <c r="W1472">
        <v>102355</v>
      </c>
      <c r="X1472">
        <v>9850</v>
      </c>
      <c r="Y1472" t="s">
        <v>20464</v>
      </c>
      <c r="Z1472" t="s">
        <v>16774</v>
      </c>
      <c r="AA1472" t="s">
        <v>5703</v>
      </c>
      <c r="AB1472" t="s">
        <v>5703</v>
      </c>
      <c r="AC1472" t="s">
        <v>15574</v>
      </c>
      <c r="AD1472" t="s">
        <v>16774</v>
      </c>
      <c r="AF1472" t="s">
        <v>15574</v>
      </c>
      <c r="AG1472">
        <v>60426</v>
      </c>
      <c r="AH1472" t="s">
        <v>15574</v>
      </c>
      <c r="AL1472" t="str">
        <f>IF(PLAYERIDMAP2[[#This Row],[POS]]="C",MAX(AL$1:AL1471)+1,"")</f>
        <v/>
      </c>
      <c r="AM1472" t="str">
        <f>IFERROR(INDEX(PLAYERIDMAP2[PLAYERNAME],MATCH(ROW()-ROW(AM$1),CATCHERS,0)),"")</f>
        <v/>
      </c>
      <c r="AN1472" t="str">
        <f>IF(PLAYERIDMAP2[[#This Row],[POS]]="1B",MAX(AN$1:AN1471)+1,"")</f>
        <v/>
      </c>
      <c r="AO1472" t="str">
        <f>IFERROR(INDEX(PLAYERIDMAP2[PLAYERNAME],MATCH(ROW()-ROW(AO$1),FIRSTBASE,0)),"")</f>
        <v/>
      </c>
      <c r="AP1472" t="str">
        <f>IF(PLAYERIDMAP2[[#This Row],[POS]]="2B",MAX(AP$1:AP1471)+1,"")</f>
        <v/>
      </c>
      <c r="AQ1472" t="str">
        <f>IFERROR(INDEX(PLAYERIDMAP2[PLAYERNAME],MATCH(ROW()-ROW(AQ$1),SECONDBASE,0)),"")</f>
        <v/>
      </c>
      <c r="AR1472" t="str">
        <f>IF(PLAYERIDMAP2[[#This Row],[POS]]="3B",MAX(AR$1:AR1471)+1,"")</f>
        <v/>
      </c>
      <c r="AS1472" t="str">
        <f>IFERROR(INDEX(PLAYERIDMAP2[PLAYERNAME],MATCH(ROW()-ROW(AS$1),THIRDBASE,0)),"")</f>
        <v/>
      </c>
      <c r="AT1472" t="str">
        <f>IF(PLAYERIDMAP2[[#This Row],[POS]]="SS",MAX(AT$1:AT1471)+1,"")</f>
        <v/>
      </c>
      <c r="AU1472" t="str">
        <f>IFERROR(INDEX(PLAYERIDMAP2[PLAYERNAME],MATCH(ROW()-ROW(AU$1),SHORTSTOP,0)),"")</f>
        <v/>
      </c>
      <c r="AV1472">
        <f>IF(PLAYERIDMAP2[[#This Row],[POS]]="OF",MAX(AV$1:AV1471)+1,"")</f>
        <v>300</v>
      </c>
      <c r="AW1472" t="str">
        <f>IFERROR(INDEX(PLAYERIDMAP2[PLAYERNAME],MATCH(ROW()-ROW(AW$1),OUTFIELD,0)),"")</f>
        <v/>
      </c>
      <c r="AX1472">
        <f>IF(PLAYERIDMAP2[[#This Row],[POS]]&lt;&gt;"P",MAX(AX$1:AX1471)+1,"")</f>
        <v>780</v>
      </c>
      <c r="AY1472" t="str">
        <f>IFERROR(INDEX(PLAYERIDMAP2[PLAYERNAME],MATCH(ROW()-ROW(AY$1),HITTERS,0)),"")</f>
        <v/>
      </c>
      <c r="AZ1472" t="str">
        <f>IF(PLAYERIDMAP2[[#This Row],[POS]]="P",MAX(AZ$1:AZ1471)+1,"")</f>
        <v/>
      </c>
      <c r="BA1472" t="str">
        <f>IFERROR(INDEX(PLAYERIDMAP2[PLAYERNAME],MATCH(ROW()-ROW(BA$1),PITCHERS,0)),"")</f>
        <v/>
      </c>
    </row>
    <row r="1473" spans="1:53" x14ac:dyDescent="0.25">
      <c r="A1473" t="s">
        <v>15575</v>
      </c>
      <c r="B1473" t="s">
        <v>10663</v>
      </c>
      <c r="C1473" s="1">
        <v>30974</v>
      </c>
      <c r="D1473" t="s">
        <v>16890</v>
      </c>
      <c r="E1473" t="s">
        <v>18253</v>
      </c>
      <c r="F1473" t="s">
        <v>11057</v>
      </c>
      <c r="G1473" t="s">
        <v>14693</v>
      </c>
      <c r="H1473" t="s">
        <v>10988</v>
      </c>
      <c r="I1473" t="s">
        <v>18254</v>
      </c>
      <c r="J1473" t="s">
        <v>10663</v>
      </c>
      <c r="K1473">
        <v>458708</v>
      </c>
      <c r="L1473" t="s">
        <v>10663</v>
      </c>
      <c r="M1473">
        <v>1758835</v>
      </c>
      <c r="N1473" t="s">
        <v>10663</v>
      </c>
      <c r="O1473" t="s">
        <v>15576</v>
      </c>
      <c r="P1473" t="s">
        <v>15575</v>
      </c>
      <c r="Q1473">
        <v>8769</v>
      </c>
      <c r="R1473" t="s">
        <v>10663</v>
      </c>
      <c r="S1473">
        <v>30944</v>
      </c>
      <c r="T1473" t="s">
        <v>10663</v>
      </c>
      <c r="V1473" t="s">
        <v>15577</v>
      </c>
      <c r="W1473">
        <v>52032</v>
      </c>
      <c r="X1473">
        <v>8769</v>
      </c>
      <c r="Y1473" t="s">
        <v>10663</v>
      </c>
      <c r="Z1473" t="s">
        <v>15578</v>
      </c>
      <c r="AA1473" t="s">
        <v>5703</v>
      </c>
      <c r="AB1473" t="s">
        <v>5703</v>
      </c>
      <c r="AC1473" t="s">
        <v>10663</v>
      </c>
      <c r="AD1473" t="s">
        <v>15578</v>
      </c>
      <c r="AF1473" t="s">
        <v>10663</v>
      </c>
      <c r="AG1473">
        <v>12455</v>
      </c>
      <c r="AL1473" t="str">
        <f>IF(PLAYERIDMAP2[[#This Row],[POS]]="C",MAX(AL$1:AL1472)+1,"")</f>
        <v/>
      </c>
      <c r="AM1473" t="str">
        <f>IFERROR(INDEX(PLAYERIDMAP2[PLAYERNAME],MATCH(ROW()-ROW(AM$1),CATCHERS,0)),"")</f>
        <v/>
      </c>
      <c r="AN1473" t="str">
        <f>IF(PLAYERIDMAP2[[#This Row],[POS]]="1B",MAX(AN$1:AN1472)+1,"")</f>
        <v/>
      </c>
      <c r="AO1473" t="str">
        <f>IFERROR(INDEX(PLAYERIDMAP2[PLAYERNAME],MATCH(ROW()-ROW(AO$1),FIRSTBASE,0)),"")</f>
        <v/>
      </c>
      <c r="AP1473" t="str">
        <f>IF(PLAYERIDMAP2[[#This Row],[POS]]="2B",MAX(AP$1:AP1472)+1,"")</f>
        <v/>
      </c>
      <c r="AQ1473" t="str">
        <f>IFERROR(INDEX(PLAYERIDMAP2[PLAYERNAME],MATCH(ROW()-ROW(AQ$1),SECONDBASE,0)),"")</f>
        <v/>
      </c>
      <c r="AR1473" t="str">
        <f>IF(PLAYERIDMAP2[[#This Row],[POS]]="3B",MAX(AR$1:AR1472)+1,"")</f>
        <v/>
      </c>
      <c r="AS1473" t="str">
        <f>IFERROR(INDEX(PLAYERIDMAP2[PLAYERNAME],MATCH(ROW()-ROW(AS$1),THIRDBASE,0)),"")</f>
        <v/>
      </c>
      <c r="AT1473" t="str">
        <f>IF(PLAYERIDMAP2[[#This Row],[POS]]="SS",MAX(AT$1:AT1472)+1,"")</f>
        <v/>
      </c>
      <c r="AU1473" t="str">
        <f>IFERROR(INDEX(PLAYERIDMAP2[PLAYERNAME],MATCH(ROW()-ROW(AU$1),SHORTSTOP,0)),"")</f>
        <v/>
      </c>
      <c r="AV1473" t="str">
        <f>IF(PLAYERIDMAP2[[#This Row],[POS]]="OF",MAX(AV$1:AV1472)+1,"")</f>
        <v/>
      </c>
      <c r="AW1473" t="str">
        <f>IFERROR(INDEX(PLAYERIDMAP2[PLAYERNAME],MATCH(ROW()-ROW(AW$1),OUTFIELD,0)),"")</f>
        <v/>
      </c>
      <c r="AX1473" t="str">
        <f>IF(PLAYERIDMAP2[[#This Row],[POS]]&lt;&gt;"P",MAX(AX$1:AX1472)+1,"")</f>
        <v/>
      </c>
      <c r="AY1473" t="str">
        <f>IFERROR(INDEX(PLAYERIDMAP2[PLAYERNAME],MATCH(ROW()-ROW(AY$1),HITTERS,0)),"")</f>
        <v/>
      </c>
      <c r="AZ1473">
        <f>IF(PLAYERIDMAP2[[#This Row],[POS]]="P",MAX(AZ$1:AZ1472)+1,"")</f>
        <v>692</v>
      </c>
      <c r="BA1473" t="str">
        <f>IFERROR(INDEX(PLAYERIDMAP2[PLAYERNAME],MATCH(ROW()-ROW(BA$1),PITCHERS,0)),"")</f>
        <v/>
      </c>
    </row>
    <row r="1474" spans="1:53" x14ac:dyDescent="0.25">
      <c r="A1474" t="s">
        <v>17179</v>
      </c>
      <c r="B1474" t="s">
        <v>3260</v>
      </c>
      <c r="C1474" s="1">
        <v>33040</v>
      </c>
      <c r="D1474" t="s">
        <v>17180</v>
      </c>
      <c r="E1474" t="s">
        <v>17181</v>
      </c>
      <c r="F1474" t="s">
        <v>11007</v>
      </c>
      <c r="G1474" t="s">
        <v>16838</v>
      </c>
      <c r="H1474" t="s">
        <v>5706</v>
      </c>
      <c r="I1474" t="s">
        <v>17182</v>
      </c>
      <c r="J1474" t="s">
        <v>3260</v>
      </c>
      <c r="P1474" t="s">
        <v>17179</v>
      </c>
      <c r="AA1474" t="s">
        <v>5703</v>
      </c>
      <c r="AB1474" t="s">
        <v>5703</v>
      </c>
      <c r="AD1474" t="s">
        <v>17183</v>
      </c>
      <c r="AL1474" t="str">
        <f>IF(PLAYERIDMAP2[[#This Row],[POS]]="C",MAX(AL$1:AL1473)+1,"")</f>
        <v/>
      </c>
      <c r="AM1474" t="str">
        <f>IFERROR(INDEX(PLAYERIDMAP2[PLAYERNAME],MATCH(ROW()-ROW(AM$1),CATCHERS,0)),"")</f>
        <v/>
      </c>
      <c r="AN1474" t="str">
        <f>IF(PLAYERIDMAP2[[#This Row],[POS]]="1B",MAX(AN$1:AN1473)+1,"")</f>
        <v/>
      </c>
      <c r="AO1474" t="str">
        <f>IFERROR(INDEX(PLAYERIDMAP2[PLAYERNAME],MATCH(ROW()-ROW(AO$1),FIRSTBASE,0)),"")</f>
        <v/>
      </c>
      <c r="AP1474">
        <f>IF(PLAYERIDMAP2[[#This Row],[POS]]="2B",MAX(AP$1:AP1473)+1,"")</f>
        <v>106</v>
      </c>
      <c r="AQ1474" t="str">
        <f>IFERROR(INDEX(PLAYERIDMAP2[PLAYERNAME],MATCH(ROW()-ROW(AQ$1),SECONDBASE,0)),"")</f>
        <v/>
      </c>
      <c r="AR1474" t="str">
        <f>IF(PLAYERIDMAP2[[#This Row],[POS]]="3B",MAX(AR$1:AR1473)+1,"")</f>
        <v/>
      </c>
      <c r="AS1474" t="str">
        <f>IFERROR(INDEX(PLAYERIDMAP2[PLAYERNAME],MATCH(ROW()-ROW(AS$1),THIRDBASE,0)),"")</f>
        <v/>
      </c>
      <c r="AT1474" t="str">
        <f>IF(PLAYERIDMAP2[[#This Row],[POS]]="SS",MAX(AT$1:AT1473)+1,"")</f>
        <v/>
      </c>
      <c r="AU1474" t="str">
        <f>IFERROR(INDEX(PLAYERIDMAP2[PLAYERNAME],MATCH(ROW()-ROW(AU$1),SHORTSTOP,0)),"")</f>
        <v/>
      </c>
      <c r="AV1474" t="str">
        <f>IF(PLAYERIDMAP2[[#This Row],[POS]]="OF",MAX(AV$1:AV1473)+1,"")</f>
        <v/>
      </c>
      <c r="AW1474" t="str">
        <f>IFERROR(INDEX(PLAYERIDMAP2[PLAYERNAME],MATCH(ROW()-ROW(AW$1),OUTFIELD,0)),"")</f>
        <v/>
      </c>
      <c r="AX1474">
        <f>IF(PLAYERIDMAP2[[#This Row],[POS]]&lt;&gt;"P",MAX(AX$1:AX1473)+1,"")</f>
        <v>781</v>
      </c>
      <c r="AY1474" t="str">
        <f>IFERROR(INDEX(PLAYERIDMAP2[PLAYERNAME],MATCH(ROW()-ROW(AY$1),HITTERS,0)),"")</f>
        <v/>
      </c>
      <c r="AZ1474" t="str">
        <f>IF(PLAYERIDMAP2[[#This Row],[POS]]="P",MAX(AZ$1:AZ1473)+1,"")</f>
        <v/>
      </c>
      <c r="BA1474" t="str">
        <f>IFERROR(INDEX(PLAYERIDMAP2[PLAYERNAME],MATCH(ROW()-ROW(BA$1),PITCHERS,0)),"")</f>
        <v/>
      </c>
    </row>
    <row r="1475" spans="1:53" x14ac:dyDescent="0.25">
      <c r="A1475" t="s">
        <v>15579</v>
      </c>
      <c r="B1475" t="s">
        <v>10784</v>
      </c>
      <c r="C1475" s="1">
        <v>32119</v>
      </c>
      <c r="D1475" t="s">
        <v>16876</v>
      </c>
      <c r="E1475" t="s">
        <v>17704</v>
      </c>
      <c r="F1475" t="s">
        <v>11062</v>
      </c>
      <c r="G1475" t="s">
        <v>16838</v>
      </c>
      <c r="H1475" t="s">
        <v>10988</v>
      </c>
      <c r="I1475" t="s">
        <v>20720</v>
      </c>
      <c r="J1475" t="s">
        <v>10784</v>
      </c>
      <c r="K1475">
        <v>456776</v>
      </c>
      <c r="L1475" t="s">
        <v>10784</v>
      </c>
      <c r="M1475">
        <v>1663351</v>
      </c>
      <c r="N1475" t="s">
        <v>10784</v>
      </c>
      <c r="O1475" t="s">
        <v>15580</v>
      </c>
      <c r="P1475" t="s">
        <v>15579</v>
      </c>
      <c r="Q1475">
        <v>8991</v>
      </c>
      <c r="R1475" t="s">
        <v>10784</v>
      </c>
      <c r="S1475">
        <v>31125</v>
      </c>
      <c r="T1475" t="s">
        <v>10784</v>
      </c>
      <c r="V1475" t="s">
        <v>15581</v>
      </c>
      <c r="W1475">
        <v>52546</v>
      </c>
      <c r="X1475">
        <v>8991</v>
      </c>
      <c r="Y1475" t="s">
        <v>10784</v>
      </c>
      <c r="Z1475" t="s">
        <v>15582</v>
      </c>
      <c r="AA1475" t="s">
        <v>10958</v>
      </c>
      <c r="AB1475" t="s">
        <v>10958</v>
      </c>
      <c r="AD1475" t="s">
        <v>15582</v>
      </c>
      <c r="AE1475">
        <v>10755</v>
      </c>
      <c r="AH1475" t="s">
        <v>10784</v>
      </c>
      <c r="AL1475" t="str">
        <f>IF(PLAYERIDMAP2[[#This Row],[POS]]="C",MAX(AL$1:AL1474)+1,"")</f>
        <v/>
      </c>
      <c r="AM1475" t="str">
        <f>IFERROR(INDEX(PLAYERIDMAP2[PLAYERNAME],MATCH(ROW()-ROW(AM$1),CATCHERS,0)),"")</f>
        <v/>
      </c>
      <c r="AN1475" t="str">
        <f>IF(PLAYERIDMAP2[[#This Row],[POS]]="1B",MAX(AN$1:AN1474)+1,"")</f>
        <v/>
      </c>
      <c r="AO1475" t="str">
        <f>IFERROR(INDEX(PLAYERIDMAP2[PLAYERNAME],MATCH(ROW()-ROW(AO$1),FIRSTBASE,0)),"")</f>
        <v/>
      </c>
      <c r="AP1475" t="str">
        <f>IF(PLAYERIDMAP2[[#This Row],[POS]]="2B",MAX(AP$1:AP1474)+1,"")</f>
        <v/>
      </c>
      <c r="AQ1475" t="str">
        <f>IFERROR(INDEX(PLAYERIDMAP2[PLAYERNAME],MATCH(ROW()-ROW(AQ$1),SECONDBASE,0)),"")</f>
        <v/>
      </c>
      <c r="AR1475" t="str">
        <f>IF(PLAYERIDMAP2[[#This Row],[POS]]="3B",MAX(AR$1:AR1474)+1,"")</f>
        <v/>
      </c>
      <c r="AS1475" t="str">
        <f>IFERROR(INDEX(PLAYERIDMAP2[PLAYERNAME],MATCH(ROW()-ROW(AS$1),THIRDBASE,0)),"")</f>
        <v/>
      </c>
      <c r="AT1475" t="str">
        <f>IF(PLAYERIDMAP2[[#This Row],[POS]]="SS",MAX(AT$1:AT1474)+1,"")</f>
        <v/>
      </c>
      <c r="AU1475" t="str">
        <f>IFERROR(INDEX(PLAYERIDMAP2[PLAYERNAME],MATCH(ROW()-ROW(AU$1),SHORTSTOP,0)),"")</f>
        <v/>
      </c>
      <c r="AV1475" t="str">
        <f>IF(PLAYERIDMAP2[[#This Row],[POS]]="OF",MAX(AV$1:AV1474)+1,"")</f>
        <v/>
      </c>
      <c r="AW1475" t="str">
        <f>IFERROR(INDEX(PLAYERIDMAP2[PLAYERNAME],MATCH(ROW()-ROW(AW$1),OUTFIELD,0)),"")</f>
        <v/>
      </c>
      <c r="AX1475" t="str">
        <f>IF(PLAYERIDMAP2[[#This Row],[POS]]&lt;&gt;"P",MAX(AX$1:AX1474)+1,"")</f>
        <v/>
      </c>
      <c r="AY1475" t="str">
        <f>IFERROR(INDEX(PLAYERIDMAP2[PLAYERNAME],MATCH(ROW()-ROW(AY$1),HITTERS,0)),"")</f>
        <v/>
      </c>
      <c r="AZ1475">
        <f>IF(PLAYERIDMAP2[[#This Row],[POS]]="P",MAX(AZ$1:AZ1474)+1,"")</f>
        <v>693</v>
      </c>
      <c r="BA1475" t="str">
        <f>IFERROR(INDEX(PLAYERIDMAP2[PLAYERNAME],MATCH(ROW()-ROW(BA$1),PITCHERS,0)),"")</f>
        <v/>
      </c>
    </row>
    <row r="1476" spans="1:53" x14ac:dyDescent="0.25">
      <c r="A1476" t="s">
        <v>15583</v>
      </c>
      <c r="B1476" t="s">
        <v>4971</v>
      </c>
      <c r="C1476" s="1">
        <v>28516</v>
      </c>
      <c r="D1476" t="s">
        <v>19588</v>
      </c>
      <c r="E1476" t="s">
        <v>17704</v>
      </c>
      <c r="F1476" t="s">
        <v>11016</v>
      </c>
      <c r="G1476" t="s">
        <v>11016</v>
      </c>
      <c r="H1476" t="s">
        <v>10998</v>
      </c>
      <c r="I1476" t="s">
        <v>20235</v>
      </c>
      <c r="J1476" t="s">
        <v>4971</v>
      </c>
      <c r="K1476">
        <v>400083</v>
      </c>
      <c r="L1476" t="s">
        <v>4971</v>
      </c>
      <c r="M1476">
        <v>223497</v>
      </c>
      <c r="N1476" t="s">
        <v>4971</v>
      </c>
      <c r="O1476" t="s">
        <v>15584</v>
      </c>
      <c r="P1476" t="s">
        <v>15583</v>
      </c>
      <c r="Q1476">
        <v>6901</v>
      </c>
      <c r="R1476" t="s">
        <v>4971</v>
      </c>
      <c r="S1476">
        <v>5089</v>
      </c>
      <c r="T1476" t="s">
        <v>4971</v>
      </c>
      <c r="V1476" t="s">
        <v>15585</v>
      </c>
      <c r="W1476">
        <v>1455</v>
      </c>
      <c r="X1476">
        <v>6901</v>
      </c>
      <c r="Y1476" t="s">
        <v>4971</v>
      </c>
      <c r="Z1476" t="s">
        <v>16775</v>
      </c>
      <c r="AA1476" t="s">
        <v>11011</v>
      </c>
      <c r="AB1476" t="s">
        <v>5703</v>
      </c>
      <c r="AD1476" t="s">
        <v>16775</v>
      </c>
      <c r="AL1476" t="str">
        <f>IF(PLAYERIDMAP2[[#This Row],[POS]]="C",MAX(AL$1:AL1475)+1,"")</f>
        <v/>
      </c>
      <c r="AM1476" t="str">
        <f>IFERROR(INDEX(PLAYERIDMAP2[PLAYERNAME],MATCH(ROW()-ROW(AM$1),CATCHERS,0)),"")</f>
        <v/>
      </c>
      <c r="AN1476" t="str">
        <f>IF(PLAYERIDMAP2[[#This Row],[POS]]="1B",MAX(AN$1:AN1475)+1,"")</f>
        <v/>
      </c>
      <c r="AO1476" t="str">
        <f>IFERROR(INDEX(PLAYERIDMAP2[PLAYERNAME],MATCH(ROW()-ROW(AO$1),FIRSTBASE,0)),"")</f>
        <v/>
      </c>
      <c r="AP1476" t="str">
        <f>IF(PLAYERIDMAP2[[#This Row],[POS]]="2B",MAX(AP$1:AP1475)+1,"")</f>
        <v/>
      </c>
      <c r="AQ1476" t="str">
        <f>IFERROR(INDEX(PLAYERIDMAP2[PLAYERNAME],MATCH(ROW()-ROW(AQ$1),SECONDBASE,0)),"")</f>
        <v/>
      </c>
      <c r="AR1476" t="str">
        <f>IF(PLAYERIDMAP2[[#This Row],[POS]]="3B",MAX(AR$1:AR1475)+1,"")</f>
        <v/>
      </c>
      <c r="AS1476" t="str">
        <f>IFERROR(INDEX(PLAYERIDMAP2[PLAYERNAME],MATCH(ROW()-ROW(AS$1),THIRDBASE,0)),"")</f>
        <v/>
      </c>
      <c r="AT1476" t="str">
        <f>IF(PLAYERIDMAP2[[#This Row],[POS]]="SS",MAX(AT$1:AT1475)+1,"")</f>
        <v/>
      </c>
      <c r="AU1476" t="str">
        <f>IFERROR(INDEX(PLAYERIDMAP2[PLAYERNAME],MATCH(ROW()-ROW(AU$1),SHORTSTOP,0)),"")</f>
        <v/>
      </c>
      <c r="AV1476">
        <f>IF(PLAYERIDMAP2[[#This Row],[POS]]="OF",MAX(AV$1:AV1475)+1,"")</f>
        <v>301</v>
      </c>
      <c r="AW1476" t="str">
        <f>IFERROR(INDEX(PLAYERIDMAP2[PLAYERNAME],MATCH(ROW()-ROW(AW$1),OUTFIELD,0)),"")</f>
        <v/>
      </c>
      <c r="AX1476">
        <f>IF(PLAYERIDMAP2[[#This Row],[POS]]&lt;&gt;"P",MAX(AX$1:AX1475)+1,"")</f>
        <v>782</v>
      </c>
      <c r="AY1476" t="str">
        <f>IFERROR(INDEX(PLAYERIDMAP2[PLAYERNAME],MATCH(ROW()-ROW(AY$1),HITTERS,0)),"")</f>
        <v/>
      </c>
      <c r="AZ1476" t="str">
        <f>IF(PLAYERIDMAP2[[#This Row],[POS]]="P",MAX(AZ$1:AZ1475)+1,"")</f>
        <v/>
      </c>
      <c r="BA1476" t="str">
        <f>IFERROR(INDEX(PLAYERIDMAP2[PLAYERNAME],MATCH(ROW()-ROW(BA$1),PITCHERS,0)),"")</f>
        <v/>
      </c>
    </row>
    <row r="1477" spans="1:53" x14ac:dyDescent="0.25">
      <c r="A1477" t="s">
        <v>15586</v>
      </c>
      <c r="B1477" t="s">
        <v>997</v>
      </c>
      <c r="C1477" s="1">
        <v>30246</v>
      </c>
      <c r="D1477" t="s">
        <v>17275</v>
      </c>
      <c r="E1477" t="s">
        <v>17704</v>
      </c>
      <c r="F1477" t="s">
        <v>11302</v>
      </c>
      <c r="G1477" t="s">
        <v>16838</v>
      </c>
      <c r="H1477" t="s">
        <v>10988</v>
      </c>
      <c r="I1477" t="s">
        <v>17705</v>
      </c>
      <c r="J1477" t="s">
        <v>997</v>
      </c>
      <c r="K1477">
        <v>448614</v>
      </c>
      <c r="L1477" t="s">
        <v>997</v>
      </c>
      <c r="M1477">
        <v>1598990</v>
      </c>
      <c r="N1477" t="s">
        <v>997</v>
      </c>
      <c r="O1477" t="s">
        <v>15587</v>
      </c>
      <c r="P1477" t="s">
        <v>15586</v>
      </c>
      <c r="Q1477">
        <v>8533</v>
      </c>
      <c r="R1477" t="s">
        <v>997</v>
      </c>
      <c r="S1477">
        <v>29347</v>
      </c>
      <c r="T1477" t="s">
        <v>997</v>
      </c>
      <c r="V1477" t="s">
        <v>15588</v>
      </c>
      <c r="W1477">
        <v>49107</v>
      </c>
      <c r="X1477">
        <v>8533</v>
      </c>
      <c r="Y1477" t="s">
        <v>997</v>
      </c>
      <c r="Z1477" t="s">
        <v>15589</v>
      </c>
      <c r="AA1477" t="s">
        <v>5703</v>
      </c>
      <c r="AB1477" t="s">
        <v>5703</v>
      </c>
      <c r="AC1477" t="s">
        <v>997</v>
      </c>
      <c r="AD1477" t="s">
        <v>15589</v>
      </c>
      <c r="AE1477">
        <v>10927</v>
      </c>
      <c r="AF1477" t="s">
        <v>997</v>
      </c>
      <c r="AG1477">
        <v>6192</v>
      </c>
      <c r="AH1477" t="s">
        <v>997</v>
      </c>
      <c r="AL1477" t="str">
        <f>IF(PLAYERIDMAP2[[#This Row],[POS]]="C",MAX(AL$1:AL1476)+1,"")</f>
        <v/>
      </c>
      <c r="AM1477" t="str">
        <f>IFERROR(INDEX(PLAYERIDMAP2[PLAYERNAME],MATCH(ROW()-ROW(AM$1),CATCHERS,0)),"")</f>
        <v/>
      </c>
      <c r="AN1477" t="str">
        <f>IF(PLAYERIDMAP2[[#This Row],[POS]]="1B",MAX(AN$1:AN1476)+1,"")</f>
        <v/>
      </c>
      <c r="AO1477" t="str">
        <f>IFERROR(INDEX(PLAYERIDMAP2[PLAYERNAME],MATCH(ROW()-ROW(AO$1),FIRSTBASE,0)),"")</f>
        <v/>
      </c>
      <c r="AP1477" t="str">
        <f>IF(PLAYERIDMAP2[[#This Row],[POS]]="2B",MAX(AP$1:AP1476)+1,"")</f>
        <v/>
      </c>
      <c r="AQ1477" t="str">
        <f>IFERROR(INDEX(PLAYERIDMAP2[PLAYERNAME],MATCH(ROW()-ROW(AQ$1),SECONDBASE,0)),"")</f>
        <v/>
      </c>
      <c r="AR1477" t="str">
        <f>IF(PLAYERIDMAP2[[#This Row],[POS]]="3B",MAX(AR$1:AR1476)+1,"")</f>
        <v/>
      </c>
      <c r="AS1477" t="str">
        <f>IFERROR(INDEX(PLAYERIDMAP2[PLAYERNAME],MATCH(ROW()-ROW(AS$1),THIRDBASE,0)),"")</f>
        <v/>
      </c>
      <c r="AT1477" t="str">
        <f>IF(PLAYERIDMAP2[[#This Row],[POS]]="SS",MAX(AT$1:AT1476)+1,"")</f>
        <v/>
      </c>
      <c r="AU1477" t="str">
        <f>IFERROR(INDEX(PLAYERIDMAP2[PLAYERNAME],MATCH(ROW()-ROW(AU$1),SHORTSTOP,0)),"")</f>
        <v/>
      </c>
      <c r="AV1477" t="str">
        <f>IF(PLAYERIDMAP2[[#This Row],[POS]]="OF",MAX(AV$1:AV1476)+1,"")</f>
        <v/>
      </c>
      <c r="AW1477" t="str">
        <f>IFERROR(INDEX(PLAYERIDMAP2[PLAYERNAME],MATCH(ROW()-ROW(AW$1),OUTFIELD,0)),"")</f>
        <v/>
      </c>
      <c r="AX1477" t="str">
        <f>IF(PLAYERIDMAP2[[#This Row],[POS]]&lt;&gt;"P",MAX(AX$1:AX1476)+1,"")</f>
        <v/>
      </c>
      <c r="AY1477" t="str">
        <f>IFERROR(INDEX(PLAYERIDMAP2[PLAYERNAME],MATCH(ROW()-ROW(AY$1),HITTERS,0)),"")</f>
        <v/>
      </c>
      <c r="AZ1477">
        <f>IF(PLAYERIDMAP2[[#This Row],[POS]]="P",MAX(AZ$1:AZ1476)+1,"")</f>
        <v>694</v>
      </c>
      <c r="BA1477" t="str">
        <f>IFERROR(INDEX(PLAYERIDMAP2[PLAYERNAME],MATCH(ROW()-ROW(BA$1),PITCHERS,0)),"")</f>
        <v/>
      </c>
    </row>
    <row r="1478" spans="1:53" x14ac:dyDescent="0.25">
      <c r="A1478" t="s">
        <v>15590</v>
      </c>
      <c r="B1478" t="s">
        <v>5341</v>
      </c>
      <c r="C1478" s="1">
        <v>28690</v>
      </c>
      <c r="D1478" t="s">
        <v>19676</v>
      </c>
      <c r="E1478" t="s">
        <v>19677</v>
      </c>
      <c r="F1478" t="s">
        <v>11016</v>
      </c>
      <c r="G1478" t="s">
        <v>11016</v>
      </c>
      <c r="H1478" t="s">
        <v>11110</v>
      </c>
      <c r="I1478" t="s">
        <v>19678</v>
      </c>
      <c r="J1478" t="s">
        <v>5341</v>
      </c>
      <c r="K1478">
        <v>150275</v>
      </c>
      <c r="L1478" t="s">
        <v>5341</v>
      </c>
      <c r="M1478">
        <v>21717</v>
      </c>
      <c r="N1478" t="s">
        <v>5341</v>
      </c>
      <c r="O1478" t="s">
        <v>15591</v>
      </c>
      <c r="P1478" t="s">
        <v>15590</v>
      </c>
      <c r="Q1478">
        <v>6795</v>
      </c>
      <c r="R1478" t="s">
        <v>5341</v>
      </c>
      <c r="S1478">
        <v>4568</v>
      </c>
      <c r="T1478" t="s">
        <v>5341</v>
      </c>
      <c r="V1478" t="s">
        <v>15592</v>
      </c>
      <c r="W1478">
        <v>476</v>
      </c>
      <c r="X1478">
        <v>6795</v>
      </c>
      <c r="Y1478" t="s">
        <v>5341</v>
      </c>
      <c r="Z1478" t="s">
        <v>16776</v>
      </c>
      <c r="AA1478" t="s">
        <v>5703</v>
      </c>
      <c r="AB1478" t="s">
        <v>5703</v>
      </c>
      <c r="AD1478" t="s">
        <v>16776</v>
      </c>
      <c r="AL1478">
        <f>IF(PLAYERIDMAP2[[#This Row],[POS]]="C",MAX(AL$1:AL1477)+1,"")</f>
        <v>113</v>
      </c>
      <c r="AM1478" t="str">
        <f>IFERROR(INDEX(PLAYERIDMAP2[PLAYERNAME],MATCH(ROW()-ROW(AM$1),CATCHERS,0)),"")</f>
        <v/>
      </c>
      <c r="AN1478" t="str">
        <f>IF(PLAYERIDMAP2[[#This Row],[POS]]="1B",MAX(AN$1:AN1477)+1,"")</f>
        <v/>
      </c>
      <c r="AO1478" t="str">
        <f>IFERROR(INDEX(PLAYERIDMAP2[PLAYERNAME],MATCH(ROW()-ROW(AO$1),FIRSTBASE,0)),"")</f>
        <v/>
      </c>
      <c r="AP1478" t="str">
        <f>IF(PLAYERIDMAP2[[#This Row],[POS]]="2B",MAX(AP$1:AP1477)+1,"")</f>
        <v/>
      </c>
      <c r="AQ1478" t="str">
        <f>IFERROR(INDEX(PLAYERIDMAP2[PLAYERNAME],MATCH(ROW()-ROW(AQ$1),SECONDBASE,0)),"")</f>
        <v/>
      </c>
      <c r="AR1478" t="str">
        <f>IF(PLAYERIDMAP2[[#This Row],[POS]]="3B",MAX(AR$1:AR1477)+1,"")</f>
        <v/>
      </c>
      <c r="AS1478" t="str">
        <f>IFERROR(INDEX(PLAYERIDMAP2[PLAYERNAME],MATCH(ROW()-ROW(AS$1),THIRDBASE,0)),"")</f>
        <v/>
      </c>
      <c r="AT1478" t="str">
        <f>IF(PLAYERIDMAP2[[#This Row],[POS]]="SS",MAX(AT$1:AT1477)+1,"")</f>
        <v/>
      </c>
      <c r="AU1478" t="str">
        <f>IFERROR(INDEX(PLAYERIDMAP2[PLAYERNAME],MATCH(ROW()-ROW(AU$1),SHORTSTOP,0)),"")</f>
        <v/>
      </c>
      <c r="AV1478" t="str">
        <f>IF(PLAYERIDMAP2[[#This Row],[POS]]="OF",MAX(AV$1:AV1477)+1,"")</f>
        <v/>
      </c>
      <c r="AW1478" t="str">
        <f>IFERROR(INDEX(PLAYERIDMAP2[PLAYERNAME],MATCH(ROW()-ROW(AW$1),OUTFIELD,0)),"")</f>
        <v/>
      </c>
      <c r="AX1478">
        <f>IF(PLAYERIDMAP2[[#This Row],[POS]]&lt;&gt;"P",MAX(AX$1:AX1477)+1,"")</f>
        <v>783</v>
      </c>
      <c r="AY1478" t="str">
        <f>IFERROR(INDEX(PLAYERIDMAP2[PLAYERNAME],MATCH(ROW()-ROW(AY$1),HITTERS,0)),"")</f>
        <v/>
      </c>
      <c r="AZ1478" t="str">
        <f>IF(PLAYERIDMAP2[[#This Row],[POS]]="P",MAX(AZ$1:AZ1477)+1,"")</f>
        <v/>
      </c>
      <c r="BA1478" t="str">
        <f>IFERROR(INDEX(PLAYERIDMAP2[PLAYERNAME],MATCH(ROW()-ROW(BA$1),PITCHERS,0)),"")</f>
        <v/>
      </c>
    </row>
    <row r="1479" spans="1:53" x14ac:dyDescent="0.25">
      <c r="A1479" t="s">
        <v>15593</v>
      </c>
      <c r="B1479" t="s">
        <v>3703</v>
      </c>
      <c r="C1479" s="1">
        <v>33461</v>
      </c>
      <c r="D1479" t="s">
        <v>18980</v>
      </c>
      <c r="E1479" t="s">
        <v>18981</v>
      </c>
      <c r="F1479" t="s">
        <v>11302</v>
      </c>
      <c r="G1479" t="s">
        <v>16838</v>
      </c>
      <c r="H1479" t="s">
        <v>11097</v>
      </c>
      <c r="I1479" t="s">
        <v>18982</v>
      </c>
      <c r="J1479" t="s">
        <v>3703</v>
      </c>
      <c r="K1479">
        <v>541600</v>
      </c>
      <c r="L1479" t="s">
        <v>3703</v>
      </c>
      <c r="M1479">
        <v>1953531</v>
      </c>
      <c r="N1479" t="s">
        <v>3703</v>
      </c>
      <c r="O1479" t="s">
        <v>15594</v>
      </c>
      <c r="P1479" t="s">
        <v>15593</v>
      </c>
      <c r="Q1479">
        <v>9536</v>
      </c>
      <c r="R1479" t="s">
        <v>3703</v>
      </c>
      <c r="S1479">
        <v>32190</v>
      </c>
      <c r="T1479" t="s">
        <v>3703</v>
      </c>
      <c r="V1479" t="s">
        <v>15595</v>
      </c>
      <c r="W1479">
        <v>59407</v>
      </c>
      <c r="X1479">
        <v>9536</v>
      </c>
      <c r="Y1479" t="s">
        <v>3703</v>
      </c>
      <c r="Z1479" t="s">
        <v>15596</v>
      </c>
      <c r="AA1479" t="s">
        <v>5703</v>
      </c>
      <c r="AB1479" t="s">
        <v>5703</v>
      </c>
      <c r="AC1479" t="s">
        <v>3703</v>
      </c>
      <c r="AD1479" t="s">
        <v>15596</v>
      </c>
      <c r="AL1479" t="str">
        <f>IF(PLAYERIDMAP2[[#This Row],[POS]]="C",MAX(AL$1:AL1478)+1,"")</f>
        <v/>
      </c>
      <c r="AM1479" t="str">
        <f>IFERROR(INDEX(PLAYERIDMAP2[PLAYERNAME],MATCH(ROW()-ROW(AM$1),CATCHERS,0)),"")</f>
        <v/>
      </c>
      <c r="AN1479" t="str">
        <f>IF(PLAYERIDMAP2[[#This Row],[POS]]="1B",MAX(AN$1:AN1478)+1,"")</f>
        <v/>
      </c>
      <c r="AO1479" t="str">
        <f>IFERROR(INDEX(PLAYERIDMAP2[PLAYERNAME],MATCH(ROW()-ROW(AO$1),FIRSTBASE,0)),"")</f>
        <v/>
      </c>
      <c r="AP1479" t="str">
        <f>IF(PLAYERIDMAP2[[#This Row],[POS]]="2B",MAX(AP$1:AP1478)+1,"")</f>
        <v/>
      </c>
      <c r="AQ1479" t="str">
        <f>IFERROR(INDEX(PLAYERIDMAP2[PLAYERNAME],MATCH(ROW()-ROW(AQ$1),SECONDBASE,0)),"")</f>
        <v/>
      </c>
      <c r="AR1479" t="str">
        <f>IF(PLAYERIDMAP2[[#This Row],[POS]]="3B",MAX(AR$1:AR1478)+1,"")</f>
        <v/>
      </c>
      <c r="AS1479" t="str">
        <f>IFERROR(INDEX(PLAYERIDMAP2[PLAYERNAME],MATCH(ROW()-ROW(AS$1),THIRDBASE,0)),"")</f>
        <v/>
      </c>
      <c r="AT1479">
        <f>IF(PLAYERIDMAP2[[#This Row],[POS]]="SS",MAX(AT$1:AT1478)+1,"")</f>
        <v>93</v>
      </c>
      <c r="AU1479" t="str">
        <f>IFERROR(INDEX(PLAYERIDMAP2[PLAYERNAME],MATCH(ROW()-ROW(AU$1),SHORTSTOP,0)),"")</f>
        <v/>
      </c>
      <c r="AV1479" t="str">
        <f>IF(PLAYERIDMAP2[[#This Row],[POS]]="OF",MAX(AV$1:AV1478)+1,"")</f>
        <v/>
      </c>
      <c r="AW1479" t="str">
        <f>IFERROR(INDEX(PLAYERIDMAP2[PLAYERNAME],MATCH(ROW()-ROW(AW$1),OUTFIELD,0)),"")</f>
        <v/>
      </c>
      <c r="AX1479">
        <f>IF(PLAYERIDMAP2[[#This Row],[POS]]&lt;&gt;"P",MAX(AX$1:AX1478)+1,"")</f>
        <v>784</v>
      </c>
      <c r="AY1479" t="str">
        <f>IFERROR(INDEX(PLAYERIDMAP2[PLAYERNAME],MATCH(ROW()-ROW(AY$1),HITTERS,0)),"")</f>
        <v/>
      </c>
      <c r="AZ1479" t="str">
        <f>IF(PLAYERIDMAP2[[#This Row],[POS]]="P",MAX(AZ$1:AZ1478)+1,"")</f>
        <v/>
      </c>
      <c r="BA1479" t="str">
        <f>IFERROR(INDEX(PLAYERIDMAP2[PLAYERNAME],MATCH(ROW()-ROW(BA$1),PITCHERS,0)),"")</f>
        <v/>
      </c>
    </row>
    <row r="1480" spans="1:53" x14ac:dyDescent="0.25">
      <c r="A1480" t="s">
        <v>15597</v>
      </c>
      <c r="B1480" t="s">
        <v>4518</v>
      </c>
      <c r="C1480" s="1">
        <v>29363</v>
      </c>
      <c r="D1480" t="s">
        <v>17140</v>
      </c>
      <c r="E1480" t="s">
        <v>20620</v>
      </c>
      <c r="F1480" t="s">
        <v>11016</v>
      </c>
      <c r="G1480" t="s">
        <v>11016</v>
      </c>
      <c r="H1480" t="s">
        <v>5705</v>
      </c>
      <c r="I1480" t="s">
        <v>20621</v>
      </c>
      <c r="J1480" t="s">
        <v>4518</v>
      </c>
      <c r="K1480">
        <v>429710</v>
      </c>
      <c r="L1480" t="s">
        <v>4518</v>
      </c>
      <c r="M1480">
        <v>292020</v>
      </c>
      <c r="N1480" t="s">
        <v>4518</v>
      </c>
      <c r="O1480" t="s">
        <v>15598</v>
      </c>
      <c r="P1480" t="s">
        <v>15597</v>
      </c>
      <c r="Q1480">
        <v>7047</v>
      </c>
      <c r="R1480" t="s">
        <v>4518</v>
      </c>
      <c r="S1480">
        <v>5402</v>
      </c>
      <c r="T1480" t="s">
        <v>4518</v>
      </c>
      <c r="V1480" t="s">
        <v>15599</v>
      </c>
      <c r="W1480">
        <v>31435</v>
      </c>
      <c r="X1480">
        <v>7047</v>
      </c>
      <c r="Y1480" t="s">
        <v>4518</v>
      </c>
      <c r="Z1480" t="s">
        <v>16777</v>
      </c>
      <c r="AA1480" t="s">
        <v>10958</v>
      </c>
      <c r="AB1480" t="s">
        <v>5703</v>
      </c>
      <c r="AD1480" t="s">
        <v>16777</v>
      </c>
      <c r="AL1480" t="str">
        <f>IF(PLAYERIDMAP2[[#This Row],[POS]]="C",MAX(AL$1:AL1479)+1,"")</f>
        <v/>
      </c>
      <c r="AM1480" t="str">
        <f>IFERROR(INDEX(PLAYERIDMAP2[PLAYERNAME],MATCH(ROW()-ROW(AM$1),CATCHERS,0)),"")</f>
        <v/>
      </c>
      <c r="AN1480" t="str">
        <f>IF(PLAYERIDMAP2[[#This Row],[POS]]="1B",MAX(AN$1:AN1479)+1,"")</f>
        <v/>
      </c>
      <c r="AO1480" t="str">
        <f>IFERROR(INDEX(PLAYERIDMAP2[PLAYERNAME],MATCH(ROW()-ROW(AO$1),FIRSTBASE,0)),"")</f>
        <v/>
      </c>
      <c r="AP1480" t="str">
        <f>IF(PLAYERIDMAP2[[#This Row],[POS]]="2B",MAX(AP$1:AP1479)+1,"")</f>
        <v/>
      </c>
      <c r="AQ1480" t="str">
        <f>IFERROR(INDEX(PLAYERIDMAP2[PLAYERNAME],MATCH(ROW()-ROW(AQ$1),SECONDBASE,0)),"")</f>
        <v/>
      </c>
      <c r="AR1480">
        <f>IF(PLAYERIDMAP2[[#This Row],[POS]]="3B",MAX(AR$1:AR1479)+1,"")</f>
        <v>86</v>
      </c>
      <c r="AS1480" t="str">
        <f>IFERROR(INDEX(PLAYERIDMAP2[PLAYERNAME],MATCH(ROW()-ROW(AS$1),THIRDBASE,0)),"")</f>
        <v/>
      </c>
      <c r="AT1480" t="str">
        <f>IF(PLAYERIDMAP2[[#This Row],[POS]]="SS",MAX(AT$1:AT1479)+1,"")</f>
        <v/>
      </c>
      <c r="AU1480" t="str">
        <f>IFERROR(INDEX(PLAYERIDMAP2[PLAYERNAME],MATCH(ROW()-ROW(AU$1),SHORTSTOP,0)),"")</f>
        <v/>
      </c>
      <c r="AV1480" t="str">
        <f>IF(PLAYERIDMAP2[[#This Row],[POS]]="OF",MAX(AV$1:AV1479)+1,"")</f>
        <v/>
      </c>
      <c r="AW1480" t="str">
        <f>IFERROR(INDEX(PLAYERIDMAP2[PLAYERNAME],MATCH(ROW()-ROW(AW$1),OUTFIELD,0)),"")</f>
        <v/>
      </c>
      <c r="AX1480">
        <f>IF(PLAYERIDMAP2[[#This Row],[POS]]&lt;&gt;"P",MAX(AX$1:AX1479)+1,"")</f>
        <v>785</v>
      </c>
      <c r="AY1480" t="str">
        <f>IFERROR(INDEX(PLAYERIDMAP2[PLAYERNAME],MATCH(ROW()-ROW(AY$1),HITTERS,0)),"")</f>
        <v/>
      </c>
      <c r="AZ1480" t="str">
        <f>IF(PLAYERIDMAP2[[#This Row],[POS]]="P",MAX(AZ$1:AZ1479)+1,"")</f>
        <v/>
      </c>
      <c r="BA1480" t="str">
        <f>IFERROR(INDEX(PLAYERIDMAP2[PLAYERNAME],MATCH(ROW()-ROW(BA$1),PITCHERS,0)),"")</f>
        <v/>
      </c>
    </row>
    <row r="1481" spans="1:53" x14ac:dyDescent="0.25">
      <c r="A1481" t="s">
        <v>16778</v>
      </c>
      <c r="B1481" t="s">
        <v>5488</v>
      </c>
      <c r="C1481" s="1">
        <v>33290</v>
      </c>
      <c r="D1481" t="s">
        <v>19742</v>
      </c>
      <c r="E1481" t="s">
        <v>17840</v>
      </c>
      <c r="F1481" t="s">
        <v>11119</v>
      </c>
      <c r="G1481" t="s">
        <v>14693</v>
      </c>
      <c r="H1481" t="s">
        <v>5706</v>
      </c>
      <c r="I1481" t="s">
        <v>19743</v>
      </c>
      <c r="J1481" t="s">
        <v>5488</v>
      </c>
      <c r="K1481">
        <v>581527</v>
      </c>
      <c r="L1481" t="s">
        <v>5488</v>
      </c>
      <c r="M1481">
        <v>2049815</v>
      </c>
      <c r="N1481" t="s">
        <v>5488</v>
      </c>
      <c r="P1481" t="s">
        <v>16778</v>
      </c>
      <c r="Q1481">
        <v>9572</v>
      </c>
      <c r="R1481" t="s">
        <v>5488</v>
      </c>
      <c r="S1481">
        <v>32938</v>
      </c>
      <c r="T1481" t="s">
        <v>5488</v>
      </c>
      <c r="W1481">
        <v>100193</v>
      </c>
      <c r="X1481">
        <v>9572</v>
      </c>
      <c r="Y1481" t="s">
        <v>5488</v>
      </c>
      <c r="Z1481" t="s">
        <v>16779</v>
      </c>
      <c r="AA1481" t="s">
        <v>5703</v>
      </c>
      <c r="AB1481" t="s">
        <v>5703</v>
      </c>
      <c r="AC1481" t="s">
        <v>5488</v>
      </c>
      <c r="AD1481" t="s">
        <v>16779</v>
      </c>
      <c r="AF1481" t="s">
        <v>5488</v>
      </c>
      <c r="AG1481">
        <v>38867</v>
      </c>
      <c r="AH1481" t="s">
        <v>5488</v>
      </c>
      <c r="AL1481" t="str">
        <f>IF(PLAYERIDMAP2[[#This Row],[POS]]="C",MAX(AL$1:AL1480)+1,"")</f>
        <v/>
      </c>
      <c r="AM1481" t="str">
        <f>IFERROR(INDEX(PLAYERIDMAP2[PLAYERNAME],MATCH(ROW()-ROW(AM$1),CATCHERS,0)),"")</f>
        <v/>
      </c>
      <c r="AN1481" t="str">
        <f>IF(PLAYERIDMAP2[[#This Row],[POS]]="1B",MAX(AN$1:AN1480)+1,"")</f>
        <v/>
      </c>
      <c r="AO1481" t="str">
        <f>IFERROR(INDEX(PLAYERIDMAP2[PLAYERNAME],MATCH(ROW()-ROW(AO$1),FIRSTBASE,0)),"")</f>
        <v/>
      </c>
      <c r="AP1481">
        <f>IF(PLAYERIDMAP2[[#This Row],[POS]]="2B",MAX(AP$1:AP1480)+1,"")</f>
        <v>107</v>
      </c>
      <c r="AQ1481" t="str">
        <f>IFERROR(INDEX(PLAYERIDMAP2[PLAYERNAME],MATCH(ROW()-ROW(AQ$1),SECONDBASE,0)),"")</f>
        <v/>
      </c>
      <c r="AR1481" t="str">
        <f>IF(PLAYERIDMAP2[[#This Row],[POS]]="3B",MAX(AR$1:AR1480)+1,"")</f>
        <v/>
      </c>
      <c r="AS1481" t="str">
        <f>IFERROR(INDEX(PLAYERIDMAP2[PLAYERNAME],MATCH(ROW()-ROW(AS$1),THIRDBASE,0)),"")</f>
        <v/>
      </c>
      <c r="AT1481" t="str">
        <f>IF(PLAYERIDMAP2[[#This Row],[POS]]="SS",MAX(AT$1:AT1480)+1,"")</f>
        <v/>
      </c>
      <c r="AU1481" t="str">
        <f>IFERROR(INDEX(PLAYERIDMAP2[PLAYERNAME],MATCH(ROW()-ROW(AU$1),SHORTSTOP,0)),"")</f>
        <v/>
      </c>
      <c r="AV1481" t="str">
        <f>IF(PLAYERIDMAP2[[#This Row],[POS]]="OF",MAX(AV$1:AV1480)+1,"")</f>
        <v/>
      </c>
      <c r="AW1481" t="str">
        <f>IFERROR(INDEX(PLAYERIDMAP2[PLAYERNAME],MATCH(ROW()-ROW(AW$1),OUTFIELD,0)),"")</f>
        <v/>
      </c>
      <c r="AX1481">
        <f>IF(PLAYERIDMAP2[[#This Row],[POS]]&lt;&gt;"P",MAX(AX$1:AX1480)+1,"")</f>
        <v>786</v>
      </c>
      <c r="AY1481" t="str">
        <f>IFERROR(INDEX(PLAYERIDMAP2[PLAYERNAME],MATCH(ROW()-ROW(AY$1),HITTERS,0)),"")</f>
        <v/>
      </c>
      <c r="AZ1481" t="str">
        <f>IF(PLAYERIDMAP2[[#This Row],[POS]]="P",MAX(AZ$1:AZ1480)+1,"")</f>
        <v/>
      </c>
      <c r="BA1481" t="str">
        <f>IFERROR(INDEX(PLAYERIDMAP2[PLAYERNAME],MATCH(ROW()-ROW(BA$1),PITCHERS,0)),"")</f>
        <v/>
      </c>
    </row>
    <row r="1482" spans="1:53" x14ac:dyDescent="0.25">
      <c r="A1482" t="s">
        <v>15600</v>
      </c>
      <c r="B1482" t="s">
        <v>3641</v>
      </c>
      <c r="C1482" s="1">
        <v>32931</v>
      </c>
      <c r="D1482" t="s">
        <v>17275</v>
      </c>
      <c r="E1482" t="s">
        <v>19243</v>
      </c>
      <c r="F1482" t="s">
        <v>11016</v>
      </c>
      <c r="G1482" t="s">
        <v>11016</v>
      </c>
      <c r="H1482" t="s">
        <v>11097</v>
      </c>
      <c r="I1482" t="s">
        <v>19244</v>
      </c>
      <c r="J1482" t="s">
        <v>3641</v>
      </c>
      <c r="K1482">
        <v>508892</v>
      </c>
      <c r="L1482" t="s">
        <v>3641</v>
      </c>
      <c r="M1482">
        <v>1207709</v>
      </c>
      <c r="N1482" t="s">
        <v>3641</v>
      </c>
      <c r="O1482" t="s">
        <v>15601</v>
      </c>
      <c r="P1482" t="s">
        <v>15600</v>
      </c>
      <c r="Q1482">
        <v>9303</v>
      </c>
      <c r="R1482" t="s">
        <v>3641</v>
      </c>
      <c r="S1482">
        <v>29503</v>
      </c>
      <c r="T1482" t="s">
        <v>3641</v>
      </c>
      <c r="U1482" t="s">
        <v>3641</v>
      </c>
      <c r="V1482" t="s">
        <v>15602</v>
      </c>
      <c r="W1482">
        <v>56881</v>
      </c>
      <c r="X1482">
        <v>9303</v>
      </c>
      <c r="Y1482" t="s">
        <v>3641</v>
      </c>
      <c r="Z1482" t="s">
        <v>15603</v>
      </c>
      <c r="AA1482" t="s">
        <v>5703</v>
      </c>
      <c r="AB1482" t="s">
        <v>5703</v>
      </c>
      <c r="AC1482" t="s">
        <v>3641</v>
      </c>
      <c r="AD1482" t="s">
        <v>15603</v>
      </c>
      <c r="AL1482" t="str">
        <f>IF(PLAYERIDMAP2[[#This Row],[POS]]="C",MAX(AL$1:AL1481)+1,"")</f>
        <v/>
      </c>
      <c r="AM1482" t="str">
        <f>IFERROR(INDEX(PLAYERIDMAP2[PLAYERNAME],MATCH(ROW()-ROW(AM$1),CATCHERS,0)),"")</f>
        <v/>
      </c>
      <c r="AN1482" t="str">
        <f>IF(PLAYERIDMAP2[[#This Row],[POS]]="1B",MAX(AN$1:AN1481)+1,"")</f>
        <v/>
      </c>
      <c r="AO1482" t="str">
        <f>IFERROR(INDEX(PLAYERIDMAP2[PLAYERNAME],MATCH(ROW()-ROW(AO$1),FIRSTBASE,0)),"")</f>
        <v/>
      </c>
      <c r="AP1482" t="str">
        <f>IF(PLAYERIDMAP2[[#This Row],[POS]]="2B",MAX(AP$1:AP1481)+1,"")</f>
        <v/>
      </c>
      <c r="AQ1482" t="str">
        <f>IFERROR(INDEX(PLAYERIDMAP2[PLAYERNAME],MATCH(ROW()-ROW(AQ$1),SECONDBASE,0)),"")</f>
        <v/>
      </c>
      <c r="AR1482" t="str">
        <f>IF(PLAYERIDMAP2[[#This Row],[POS]]="3B",MAX(AR$1:AR1481)+1,"")</f>
        <v/>
      </c>
      <c r="AS1482" t="str">
        <f>IFERROR(INDEX(PLAYERIDMAP2[PLAYERNAME],MATCH(ROW()-ROW(AS$1),THIRDBASE,0)),"")</f>
        <v/>
      </c>
      <c r="AT1482">
        <f>IF(PLAYERIDMAP2[[#This Row],[POS]]="SS",MAX(AT$1:AT1481)+1,"")</f>
        <v>94</v>
      </c>
      <c r="AU1482" t="str">
        <f>IFERROR(INDEX(PLAYERIDMAP2[PLAYERNAME],MATCH(ROW()-ROW(AU$1),SHORTSTOP,0)),"")</f>
        <v/>
      </c>
      <c r="AV1482" t="str">
        <f>IF(PLAYERIDMAP2[[#This Row],[POS]]="OF",MAX(AV$1:AV1481)+1,"")</f>
        <v/>
      </c>
      <c r="AW1482" t="str">
        <f>IFERROR(INDEX(PLAYERIDMAP2[PLAYERNAME],MATCH(ROW()-ROW(AW$1),OUTFIELD,0)),"")</f>
        <v/>
      </c>
      <c r="AX1482">
        <f>IF(PLAYERIDMAP2[[#This Row],[POS]]&lt;&gt;"P",MAX(AX$1:AX1481)+1,"")</f>
        <v>787</v>
      </c>
      <c r="AY1482" t="str">
        <f>IFERROR(INDEX(PLAYERIDMAP2[PLAYERNAME],MATCH(ROW()-ROW(AY$1),HITTERS,0)),"")</f>
        <v/>
      </c>
      <c r="AZ1482" t="str">
        <f>IF(PLAYERIDMAP2[[#This Row],[POS]]="P",MAX(AZ$1:AZ1481)+1,"")</f>
        <v/>
      </c>
      <c r="BA1482" t="str">
        <f>IFERROR(INDEX(PLAYERIDMAP2[PLAYERNAME],MATCH(ROW()-ROW(BA$1),PITCHERS,0)),"")</f>
        <v/>
      </c>
    </row>
    <row r="1483" spans="1:53" x14ac:dyDescent="0.25">
      <c r="A1483" t="s">
        <v>15604</v>
      </c>
      <c r="B1483" t="s">
        <v>10406</v>
      </c>
      <c r="C1483" s="1">
        <v>33112</v>
      </c>
      <c r="D1483" t="s">
        <v>19354</v>
      </c>
      <c r="E1483" t="s">
        <v>19355</v>
      </c>
      <c r="F1483" t="s">
        <v>11077</v>
      </c>
      <c r="G1483" t="s">
        <v>14693</v>
      </c>
      <c r="H1483" t="s">
        <v>10988</v>
      </c>
      <c r="I1483" t="s">
        <v>19356</v>
      </c>
      <c r="J1483" t="s">
        <v>10406</v>
      </c>
      <c r="K1483">
        <v>607374</v>
      </c>
      <c r="L1483" t="s">
        <v>15605</v>
      </c>
      <c r="M1483">
        <v>2053482</v>
      </c>
      <c r="N1483" t="s">
        <v>15605</v>
      </c>
      <c r="O1483" t="s">
        <v>19357</v>
      </c>
      <c r="P1483" t="s">
        <v>15604</v>
      </c>
      <c r="Q1483">
        <v>9827</v>
      </c>
      <c r="R1483" t="s">
        <v>15605</v>
      </c>
      <c r="S1483">
        <v>33170</v>
      </c>
      <c r="T1483" t="s">
        <v>15605</v>
      </c>
      <c r="V1483" t="s">
        <v>16321</v>
      </c>
      <c r="W1483">
        <v>69964</v>
      </c>
      <c r="X1483">
        <v>9827</v>
      </c>
      <c r="Y1483" t="s">
        <v>15605</v>
      </c>
      <c r="Z1483" t="s">
        <v>19358</v>
      </c>
      <c r="AA1483" t="s">
        <v>5703</v>
      </c>
      <c r="AB1483" t="s">
        <v>5703</v>
      </c>
      <c r="AD1483" t="s">
        <v>16780</v>
      </c>
      <c r="AF1483" t="s">
        <v>15605</v>
      </c>
      <c r="AG1483">
        <v>53396</v>
      </c>
      <c r="AL1483" t="str">
        <f>IF(PLAYERIDMAP2[[#This Row],[POS]]="C",MAX(AL$1:AL1482)+1,"")</f>
        <v/>
      </c>
      <c r="AM1483" t="str">
        <f>IFERROR(INDEX(PLAYERIDMAP2[PLAYERNAME],MATCH(ROW()-ROW(AM$1),CATCHERS,0)),"")</f>
        <v/>
      </c>
      <c r="AN1483" t="str">
        <f>IF(PLAYERIDMAP2[[#This Row],[POS]]="1B",MAX(AN$1:AN1482)+1,"")</f>
        <v/>
      </c>
      <c r="AO1483" t="str">
        <f>IFERROR(INDEX(PLAYERIDMAP2[PLAYERNAME],MATCH(ROW()-ROW(AO$1),FIRSTBASE,0)),"")</f>
        <v/>
      </c>
      <c r="AP1483" t="str">
        <f>IF(PLAYERIDMAP2[[#This Row],[POS]]="2B",MAX(AP$1:AP1482)+1,"")</f>
        <v/>
      </c>
      <c r="AQ1483" t="str">
        <f>IFERROR(INDEX(PLAYERIDMAP2[PLAYERNAME],MATCH(ROW()-ROW(AQ$1),SECONDBASE,0)),"")</f>
        <v/>
      </c>
      <c r="AR1483" t="str">
        <f>IF(PLAYERIDMAP2[[#This Row],[POS]]="3B",MAX(AR$1:AR1482)+1,"")</f>
        <v/>
      </c>
      <c r="AS1483" t="str">
        <f>IFERROR(INDEX(PLAYERIDMAP2[PLAYERNAME],MATCH(ROW()-ROW(AS$1),THIRDBASE,0)),"")</f>
        <v/>
      </c>
      <c r="AT1483" t="str">
        <f>IF(PLAYERIDMAP2[[#This Row],[POS]]="SS",MAX(AT$1:AT1482)+1,"")</f>
        <v/>
      </c>
      <c r="AU1483" t="str">
        <f>IFERROR(INDEX(PLAYERIDMAP2[PLAYERNAME],MATCH(ROW()-ROW(AU$1),SHORTSTOP,0)),"")</f>
        <v/>
      </c>
      <c r="AV1483" t="str">
        <f>IF(PLAYERIDMAP2[[#This Row],[POS]]="OF",MAX(AV$1:AV1482)+1,"")</f>
        <v/>
      </c>
      <c r="AW1483" t="str">
        <f>IFERROR(INDEX(PLAYERIDMAP2[PLAYERNAME],MATCH(ROW()-ROW(AW$1),OUTFIELD,0)),"")</f>
        <v/>
      </c>
      <c r="AX1483" t="str">
        <f>IF(PLAYERIDMAP2[[#This Row],[POS]]&lt;&gt;"P",MAX(AX$1:AX1482)+1,"")</f>
        <v/>
      </c>
      <c r="AY1483" t="str">
        <f>IFERROR(INDEX(PLAYERIDMAP2[PLAYERNAME],MATCH(ROW()-ROW(AY$1),HITTERS,0)),"")</f>
        <v/>
      </c>
      <c r="AZ1483">
        <f>IF(PLAYERIDMAP2[[#This Row],[POS]]="P",MAX(AZ$1:AZ1482)+1,"")</f>
        <v>695</v>
      </c>
      <c r="BA1483" t="str">
        <f>IFERROR(INDEX(PLAYERIDMAP2[PLAYERNAME],MATCH(ROW()-ROW(BA$1),PITCHERS,0)),"")</f>
        <v/>
      </c>
    </row>
    <row r="1484" spans="1:53" x14ac:dyDescent="0.25">
      <c r="A1484" t="s">
        <v>15606</v>
      </c>
      <c r="B1484" t="s">
        <v>5683</v>
      </c>
      <c r="C1484" s="1">
        <v>33457</v>
      </c>
      <c r="D1484" t="s">
        <v>17043</v>
      </c>
      <c r="E1484" t="s">
        <v>19017</v>
      </c>
      <c r="F1484" t="s">
        <v>11087</v>
      </c>
      <c r="G1484" t="s">
        <v>14693</v>
      </c>
      <c r="H1484" t="s">
        <v>10998</v>
      </c>
      <c r="I1484" t="s">
        <v>19018</v>
      </c>
      <c r="J1484" t="s">
        <v>5683</v>
      </c>
      <c r="K1484">
        <v>545361</v>
      </c>
      <c r="L1484" t="s">
        <v>5683</v>
      </c>
      <c r="M1484">
        <v>1739608</v>
      </c>
      <c r="N1484" t="s">
        <v>5683</v>
      </c>
      <c r="O1484" t="s">
        <v>15607</v>
      </c>
      <c r="P1484" t="s">
        <v>15606</v>
      </c>
      <c r="Q1484">
        <v>8861</v>
      </c>
      <c r="R1484" t="s">
        <v>5683</v>
      </c>
      <c r="S1484">
        <v>30836</v>
      </c>
      <c r="T1484" t="s">
        <v>5683</v>
      </c>
      <c r="U1484" t="s">
        <v>5683</v>
      </c>
      <c r="V1484" t="s">
        <v>15608</v>
      </c>
      <c r="W1484">
        <v>59432</v>
      </c>
      <c r="X1484">
        <v>8861</v>
      </c>
      <c r="Y1484" t="s">
        <v>5683</v>
      </c>
      <c r="Z1484" t="s">
        <v>15609</v>
      </c>
      <c r="AA1484" t="s">
        <v>5703</v>
      </c>
      <c r="AB1484" t="s">
        <v>5703</v>
      </c>
      <c r="AC1484" t="s">
        <v>5683</v>
      </c>
      <c r="AD1484" t="s">
        <v>15609</v>
      </c>
      <c r="AE1484">
        <v>10956</v>
      </c>
      <c r="AF1484" t="s">
        <v>5683</v>
      </c>
      <c r="AG1484">
        <v>12933</v>
      </c>
      <c r="AH1484" t="s">
        <v>5683</v>
      </c>
      <c r="AL1484" t="str">
        <f>IF(PLAYERIDMAP2[[#This Row],[POS]]="C",MAX(AL$1:AL1483)+1,"")</f>
        <v/>
      </c>
      <c r="AM1484" t="str">
        <f>IFERROR(INDEX(PLAYERIDMAP2[PLAYERNAME],MATCH(ROW()-ROW(AM$1),CATCHERS,0)),"")</f>
        <v/>
      </c>
      <c r="AN1484" t="str">
        <f>IF(PLAYERIDMAP2[[#This Row],[POS]]="1B",MAX(AN$1:AN1483)+1,"")</f>
        <v/>
      </c>
      <c r="AO1484" t="str">
        <f>IFERROR(INDEX(PLAYERIDMAP2[PLAYERNAME],MATCH(ROW()-ROW(AO$1),FIRSTBASE,0)),"")</f>
        <v/>
      </c>
      <c r="AP1484" t="str">
        <f>IF(PLAYERIDMAP2[[#This Row],[POS]]="2B",MAX(AP$1:AP1483)+1,"")</f>
        <v/>
      </c>
      <c r="AQ1484" t="str">
        <f>IFERROR(INDEX(PLAYERIDMAP2[PLAYERNAME],MATCH(ROW()-ROW(AQ$1),SECONDBASE,0)),"")</f>
        <v/>
      </c>
      <c r="AR1484" t="str">
        <f>IF(PLAYERIDMAP2[[#This Row],[POS]]="3B",MAX(AR$1:AR1483)+1,"")</f>
        <v/>
      </c>
      <c r="AS1484" t="str">
        <f>IFERROR(INDEX(PLAYERIDMAP2[PLAYERNAME],MATCH(ROW()-ROW(AS$1),THIRDBASE,0)),"")</f>
        <v/>
      </c>
      <c r="AT1484" t="str">
        <f>IF(PLAYERIDMAP2[[#This Row],[POS]]="SS",MAX(AT$1:AT1483)+1,"")</f>
        <v/>
      </c>
      <c r="AU1484" t="str">
        <f>IFERROR(INDEX(PLAYERIDMAP2[PLAYERNAME],MATCH(ROW()-ROW(AU$1),SHORTSTOP,0)),"")</f>
        <v/>
      </c>
      <c r="AV1484">
        <f>IF(PLAYERIDMAP2[[#This Row],[POS]]="OF",MAX(AV$1:AV1483)+1,"")</f>
        <v>302</v>
      </c>
      <c r="AW1484" t="str">
        <f>IFERROR(INDEX(PLAYERIDMAP2[PLAYERNAME],MATCH(ROW()-ROW(AW$1),OUTFIELD,0)),"")</f>
        <v/>
      </c>
      <c r="AX1484">
        <f>IF(PLAYERIDMAP2[[#This Row],[POS]]&lt;&gt;"P",MAX(AX$1:AX1483)+1,"")</f>
        <v>788</v>
      </c>
      <c r="AY1484" t="str">
        <f>IFERROR(INDEX(PLAYERIDMAP2[PLAYERNAME],MATCH(ROW()-ROW(AY$1),HITTERS,0)),"")</f>
        <v/>
      </c>
      <c r="AZ1484" t="str">
        <f>IF(PLAYERIDMAP2[[#This Row],[POS]]="P",MAX(AZ$1:AZ1483)+1,"")</f>
        <v/>
      </c>
      <c r="BA1484" t="str">
        <f>IFERROR(INDEX(PLAYERIDMAP2[PLAYERNAME],MATCH(ROW()-ROW(BA$1),PITCHERS,0)),"")</f>
        <v/>
      </c>
    </row>
    <row r="1485" spans="1:53" x14ac:dyDescent="0.25">
      <c r="A1485" t="s">
        <v>15610</v>
      </c>
      <c r="B1485" t="s">
        <v>5587</v>
      </c>
      <c r="C1485" s="1">
        <v>31428</v>
      </c>
      <c r="D1485" t="s">
        <v>17515</v>
      </c>
      <c r="E1485" t="s">
        <v>19117</v>
      </c>
      <c r="F1485" t="s">
        <v>11191</v>
      </c>
      <c r="G1485" t="s">
        <v>14693</v>
      </c>
      <c r="H1485" t="s">
        <v>10998</v>
      </c>
      <c r="I1485" t="s">
        <v>19118</v>
      </c>
      <c r="J1485" t="s">
        <v>5587</v>
      </c>
      <c r="K1485">
        <v>444432</v>
      </c>
      <c r="L1485" t="s">
        <v>5587</v>
      </c>
      <c r="M1485">
        <v>1104384</v>
      </c>
      <c r="N1485" t="s">
        <v>5587</v>
      </c>
      <c r="O1485" t="s">
        <v>15611</v>
      </c>
      <c r="P1485" t="s">
        <v>15610</v>
      </c>
      <c r="Q1485">
        <v>8824</v>
      </c>
      <c r="R1485" t="s">
        <v>5587</v>
      </c>
      <c r="S1485">
        <v>29322</v>
      </c>
      <c r="T1485" t="s">
        <v>5587</v>
      </c>
      <c r="U1485" t="s">
        <v>5587</v>
      </c>
      <c r="V1485" t="s">
        <v>15612</v>
      </c>
      <c r="W1485">
        <v>46716</v>
      </c>
      <c r="X1485">
        <v>8824</v>
      </c>
      <c r="Y1485" t="s">
        <v>5587</v>
      </c>
      <c r="Z1485" t="s">
        <v>15613</v>
      </c>
      <c r="AA1485" t="s">
        <v>5703</v>
      </c>
      <c r="AB1485" t="s">
        <v>5703</v>
      </c>
      <c r="AC1485" t="s">
        <v>5587</v>
      </c>
      <c r="AD1485" t="s">
        <v>15613</v>
      </c>
      <c r="AE1485">
        <v>8325</v>
      </c>
      <c r="AF1485" t="s">
        <v>5587</v>
      </c>
      <c r="AG1485">
        <v>12585</v>
      </c>
      <c r="AH1485" t="s">
        <v>5587</v>
      </c>
      <c r="AL1485" t="str">
        <f>IF(PLAYERIDMAP2[[#This Row],[POS]]="C",MAX(AL$1:AL1484)+1,"")</f>
        <v/>
      </c>
      <c r="AM1485" t="str">
        <f>IFERROR(INDEX(PLAYERIDMAP2[PLAYERNAME],MATCH(ROW()-ROW(AM$1),CATCHERS,0)),"")</f>
        <v/>
      </c>
      <c r="AN1485" t="str">
        <f>IF(PLAYERIDMAP2[[#This Row],[POS]]="1B",MAX(AN$1:AN1484)+1,"")</f>
        <v/>
      </c>
      <c r="AO1485" t="str">
        <f>IFERROR(INDEX(PLAYERIDMAP2[PLAYERNAME],MATCH(ROW()-ROW(AO$1),FIRSTBASE,0)),"")</f>
        <v/>
      </c>
      <c r="AP1485" t="str">
        <f>IF(PLAYERIDMAP2[[#This Row],[POS]]="2B",MAX(AP$1:AP1484)+1,"")</f>
        <v/>
      </c>
      <c r="AQ1485" t="str">
        <f>IFERROR(INDEX(PLAYERIDMAP2[PLAYERNAME],MATCH(ROW()-ROW(AQ$1),SECONDBASE,0)),"")</f>
        <v/>
      </c>
      <c r="AR1485" t="str">
        <f>IF(PLAYERIDMAP2[[#This Row],[POS]]="3B",MAX(AR$1:AR1484)+1,"")</f>
        <v/>
      </c>
      <c r="AS1485" t="str">
        <f>IFERROR(INDEX(PLAYERIDMAP2[PLAYERNAME],MATCH(ROW()-ROW(AS$1),THIRDBASE,0)),"")</f>
        <v/>
      </c>
      <c r="AT1485" t="str">
        <f>IF(PLAYERIDMAP2[[#This Row],[POS]]="SS",MAX(AT$1:AT1484)+1,"")</f>
        <v/>
      </c>
      <c r="AU1485" t="str">
        <f>IFERROR(INDEX(PLAYERIDMAP2[PLAYERNAME],MATCH(ROW()-ROW(AU$1),SHORTSTOP,0)),"")</f>
        <v/>
      </c>
      <c r="AV1485">
        <f>IF(PLAYERIDMAP2[[#This Row],[POS]]="OF",MAX(AV$1:AV1484)+1,"")</f>
        <v>303</v>
      </c>
      <c r="AW1485" t="str">
        <f>IFERROR(INDEX(PLAYERIDMAP2[PLAYERNAME],MATCH(ROW()-ROW(AW$1),OUTFIELD,0)),"")</f>
        <v/>
      </c>
      <c r="AX1485">
        <f>IF(PLAYERIDMAP2[[#This Row],[POS]]&lt;&gt;"P",MAX(AX$1:AX1484)+1,"")</f>
        <v>789</v>
      </c>
      <c r="AY1485" t="str">
        <f>IFERROR(INDEX(PLAYERIDMAP2[PLAYERNAME],MATCH(ROW()-ROW(AY$1),HITTERS,0)),"")</f>
        <v/>
      </c>
      <c r="AZ1485" t="str">
        <f>IF(PLAYERIDMAP2[[#This Row],[POS]]="P",MAX(AZ$1:AZ1484)+1,"")</f>
        <v/>
      </c>
      <c r="BA1485" t="str">
        <f>IFERROR(INDEX(PLAYERIDMAP2[PLAYERNAME],MATCH(ROW()-ROW(BA$1),PITCHERS,0)),"")</f>
        <v/>
      </c>
    </row>
    <row r="1486" spans="1:53" x14ac:dyDescent="0.25">
      <c r="A1486" t="s">
        <v>20489</v>
      </c>
      <c r="B1486" t="s">
        <v>5390</v>
      </c>
      <c r="C1486" s="1">
        <v>33060</v>
      </c>
      <c r="D1486" t="s">
        <v>20490</v>
      </c>
      <c r="E1486" t="s">
        <v>18324</v>
      </c>
      <c r="F1486" t="s">
        <v>11077</v>
      </c>
      <c r="G1486" t="s">
        <v>14693</v>
      </c>
      <c r="H1486" t="s">
        <v>10998</v>
      </c>
      <c r="I1486" t="s">
        <v>20491</v>
      </c>
      <c r="J1486" t="s">
        <v>5390</v>
      </c>
      <c r="K1486">
        <v>605512</v>
      </c>
      <c r="L1486" t="s">
        <v>5390</v>
      </c>
      <c r="M1486">
        <v>2066800</v>
      </c>
      <c r="N1486" t="s">
        <v>5390</v>
      </c>
      <c r="P1486" t="s">
        <v>20489</v>
      </c>
      <c r="Q1486">
        <v>9958</v>
      </c>
      <c r="R1486" t="s">
        <v>5390</v>
      </c>
      <c r="S1486">
        <v>33066</v>
      </c>
      <c r="T1486" t="s">
        <v>5390</v>
      </c>
      <c r="V1486" t="s">
        <v>20492</v>
      </c>
      <c r="W1486">
        <v>70886</v>
      </c>
      <c r="X1486">
        <v>9958</v>
      </c>
      <c r="Y1486" t="s">
        <v>5390</v>
      </c>
      <c r="Z1486" t="s">
        <v>20493</v>
      </c>
      <c r="AA1486" t="s">
        <v>10958</v>
      </c>
      <c r="AB1486" t="s">
        <v>10958</v>
      </c>
      <c r="AD1486" t="s">
        <v>20493</v>
      </c>
      <c r="AF1486" t="s">
        <v>5390</v>
      </c>
      <c r="AG1486">
        <v>39109</v>
      </c>
      <c r="AH1486" t="s">
        <v>5390</v>
      </c>
      <c r="AL1486" t="str">
        <f>IF(PLAYERIDMAP2[[#This Row],[POS]]="C",MAX(AL$1:AL1485)+1,"")</f>
        <v/>
      </c>
      <c r="AM1486" t="str">
        <f>IFERROR(INDEX(PLAYERIDMAP2[PLAYERNAME],MATCH(ROW()-ROW(AM$1),CATCHERS,0)),"")</f>
        <v/>
      </c>
      <c r="AN1486" t="str">
        <f>IF(PLAYERIDMAP2[[#This Row],[POS]]="1B",MAX(AN$1:AN1485)+1,"")</f>
        <v/>
      </c>
      <c r="AO1486" t="str">
        <f>IFERROR(INDEX(PLAYERIDMAP2[PLAYERNAME],MATCH(ROW()-ROW(AO$1),FIRSTBASE,0)),"")</f>
        <v/>
      </c>
      <c r="AP1486" t="str">
        <f>IF(PLAYERIDMAP2[[#This Row],[POS]]="2B",MAX(AP$1:AP1485)+1,"")</f>
        <v/>
      </c>
      <c r="AQ1486" t="str">
        <f>IFERROR(INDEX(PLAYERIDMAP2[PLAYERNAME],MATCH(ROW()-ROW(AQ$1),SECONDBASE,0)),"")</f>
        <v/>
      </c>
      <c r="AR1486" t="str">
        <f>IF(PLAYERIDMAP2[[#This Row],[POS]]="3B",MAX(AR$1:AR1485)+1,"")</f>
        <v/>
      </c>
      <c r="AS1486" t="str">
        <f>IFERROR(INDEX(PLAYERIDMAP2[PLAYERNAME],MATCH(ROW()-ROW(AS$1),THIRDBASE,0)),"")</f>
        <v/>
      </c>
      <c r="AT1486" t="str">
        <f>IF(PLAYERIDMAP2[[#This Row],[POS]]="SS",MAX(AT$1:AT1485)+1,"")</f>
        <v/>
      </c>
      <c r="AU1486" t="str">
        <f>IFERROR(INDEX(PLAYERIDMAP2[PLAYERNAME],MATCH(ROW()-ROW(AU$1),SHORTSTOP,0)),"")</f>
        <v/>
      </c>
      <c r="AV1486">
        <f>IF(PLAYERIDMAP2[[#This Row],[POS]]="OF",MAX(AV$1:AV1485)+1,"")</f>
        <v>304</v>
      </c>
      <c r="AW1486" t="str">
        <f>IFERROR(INDEX(PLAYERIDMAP2[PLAYERNAME],MATCH(ROW()-ROW(AW$1),OUTFIELD,0)),"")</f>
        <v/>
      </c>
      <c r="AX1486">
        <f>IF(PLAYERIDMAP2[[#This Row],[POS]]&lt;&gt;"P",MAX(AX$1:AX1485)+1,"")</f>
        <v>790</v>
      </c>
      <c r="AY1486" t="str">
        <f>IFERROR(INDEX(PLAYERIDMAP2[PLAYERNAME],MATCH(ROW()-ROW(AY$1),HITTERS,0)),"")</f>
        <v/>
      </c>
      <c r="AZ1486" t="str">
        <f>IF(PLAYERIDMAP2[[#This Row],[POS]]="P",MAX(AZ$1:AZ1485)+1,"")</f>
        <v/>
      </c>
      <c r="BA1486" t="str">
        <f>IFERROR(INDEX(PLAYERIDMAP2[PLAYERNAME],MATCH(ROW()-ROW(BA$1),PITCHERS,0)),"")</f>
        <v/>
      </c>
    </row>
    <row r="1487" spans="1:53" x14ac:dyDescent="0.25">
      <c r="A1487" t="s">
        <v>15614</v>
      </c>
      <c r="B1487" t="s">
        <v>5681</v>
      </c>
      <c r="C1487" s="1">
        <v>30965</v>
      </c>
      <c r="D1487" t="s">
        <v>18207</v>
      </c>
      <c r="E1487" t="s">
        <v>20015</v>
      </c>
      <c r="F1487" t="s">
        <v>11119</v>
      </c>
      <c r="G1487" t="s">
        <v>14693</v>
      </c>
      <c r="H1487" t="s">
        <v>11097</v>
      </c>
      <c r="I1487" t="s">
        <v>20016</v>
      </c>
      <c r="J1487" t="s">
        <v>5681</v>
      </c>
      <c r="K1487">
        <v>453064</v>
      </c>
      <c r="L1487" t="s">
        <v>5681</v>
      </c>
      <c r="M1487">
        <v>589256</v>
      </c>
      <c r="N1487" t="s">
        <v>5681</v>
      </c>
      <c r="O1487" t="s">
        <v>15615</v>
      </c>
      <c r="P1487" t="s">
        <v>15614</v>
      </c>
      <c r="Q1487">
        <v>7850</v>
      </c>
      <c r="R1487" t="s">
        <v>5681</v>
      </c>
      <c r="S1487">
        <v>28567</v>
      </c>
      <c r="T1487" t="s">
        <v>5681</v>
      </c>
      <c r="U1487" t="s">
        <v>5681</v>
      </c>
      <c r="V1487" t="s">
        <v>15616</v>
      </c>
      <c r="W1487">
        <v>46724</v>
      </c>
      <c r="X1487">
        <v>7850</v>
      </c>
      <c r="Y1487" t="s">
        <v>5681</v>
      </c>
      <c r="Z1487" t="s">
        <v>15617</v>
      </c>
      <c r="AA1487" t="s">
        <v>5703</v>
      </c>
      <c r="AB1487" t="s">
        <v>5703</v>
      </c>
      <c r="AC1487" t="s">
        <v>5681</v>
      </c>
      <c r="AD1487" t="s">
        <v>15617</v>
      </c>
      <c r="AE1487">
        <v>8617</v>
      </c>
      <c r="AF1487" t="s">
        <v>5681</v>
      </c>
      <c r="AG1487">
        <v>5079</v>
      </c>
      <c r="AH1487" t="s">
        <v>5681</v>
      </c>
      <c r="AL1487" t="str">
        <f>IF(PLAYERIDMAP2[[#This Row],[POS]]="C",MAX(AL$1:AL1486)+1,"")</f>
        <v/>
      </c>
      <c r="AM1487" t="str">
        <f>IFERROR(INDEX(PLAYERIDMAP2[PLAYERNAME],MATCH(ROW()-ROW(AM$1),CATCHERS,0)),"")</f>
        <v/>
      </c>
      <c r="AN1487" t="str">
        <f>IF(PLAYERIDMAP2[[#This Row],[POS]]="1B",MAX(AN$1:AN1486)+1,"")</f>
        <v/>
      </c>
      <c r="AO1487" t="str">
        <f>IFERROR(INDEX(PLAYERIDMAP2[PLAYERNAME],MATCH(ROW()-ROW(AO$1),FIRSTBASE,0)),"")</f>
        <v/>
      </c>
      <c r="AP1487" t="str">
        <f>IF(PLAYERIDMAP2[[#This Row],[POS]]="2B",MAX(AP$1:AP1486)+1,"")</f>
        <v/>
      </c>
      <c r="AQ1487" t="str">
        <f>IFERROR(INDEX(PLAYERIDMAP2[PLAYERNAME],MATCH(ROW()-ROW(AQ$1),SECONDBASE,0)),"")</f>
        <v/>
      </c>
      <c r="AR1487" t="str">
        <f>IF(PLAYERIDMAP2[[#This Row],[POS]]="3B",MAX(AR$1:AR1486)+1,"")</f>
        <v/>
      </c>
      <c r="AS1487" t="str">
        <f>IFERROR(INDEX(PLAYERIDMAP2[PLAYERNAME],MATCH(ROW()-ROW(AS$1),THIRDBASE,0)),"")</f>
        <v/>
      </c>
      <c r="AT1487">
        <f>IF(PLAYERIDMAP2[[#This Row],[POS]]="SS",MAX(AT$1:AT1486)+1,"")</f>
        <v>95</v>
      </c>
      <c r="AU1487" t="str">
        <f>IFERROR(INDEX(PLAYERIDMAP2[PLAYERNAME],MATCH(ROW()-ROW(AU$1),SHORTSTOP,0)),"")</f>
        <v/>
      </c>
      <c r="AV1487" t="str">
        <f>IF(PLAYERIDMAP2[[#This Row],[POS]]="OF",MAX(AV$1:AV1486)+1,"")</f>
        <v/>
      </c>
      <c r="AW1487" t="str">
        <f>IFERROR(INDEX(PLAYERIDMAP2[PLAYERNAME],MATCH(ROW()-ROW(AW$1),OUTFIELD,0)),"")</f>
        <v/>
      </c>
      <c r="AX1487">
        <f>IF(PLAYERIDMAP2[[#This Row],[POS]]&lt;&gt;"P",MAX(AX$1:AX1486)+1,"")</f>
        <v>791</v>
      </c>
      <c r="AY1487" t="str">
        <f>IFERROR(INDEX(PLAYERIDMAP2[PLAYERNAME],MATCH(ROW()-ROW(AY$1),HITTERS,0)),"")</f>
        <v/>
      </c>
      <c r="AZ1487" t="str">
        <f>IF(PLAYERIDMAP2[[#This Row],[POS]]="P",MAX(AZ$1:AZ1486)+1,"")</f>
        <v/>
      </c>
      <c r="BA1487" t="str">
        <f>IFERROR(INDEX(PLAYERIDMAP2[PLAYERNAME],MATCH(ROW()-ROW(BA$1),PITCHERS,0)),"")</f>
        <v/>
      </c>
    </row>
    <row r="1488" spans="1:53" x14ac:dyDescent="0.25">
      <c r="A1488" t="s">
        <v>15618</v>
      </c>
      <c r="B1488" t="s">
        <v>10492</v>
      </c>
      <c r="C1488" s="1">
        <v>33379</v>
      </c>
      <c r="D1488" t="s">
        <v>16928</v>
      </c>
      <c r="E1488" t="s">
        <v>18588</v>
      </c>
      <c r="F1488" t="s">
        <v>11002</v>
      </c>
      <c r="G1488" t="s">
        <v>14693</v>
      </c>
      <c r="H1488" t="s">
        <v>10988</v>
      </c>
      <c r="I1488" t="s">
        <v>18657</v>
      </c>
      <c r="J1488" t="s">
        <v>10492</v>
      </c>
      <c r="K1488">
        <v>545363</v>
      </c>
      <c r="L1488" t="s">
        <v>10492</v>
      </c>
      <c r="M1488">
        <v>1699971</v>
      </c>
      <c r="N1488" t="s">
        <v>10492</v>
      </c>
      <c r="O1488" t="s">
        <v>15619</v>
      </c>
      <c r="P1488" t="s">
        <v>15618</v>
      </c>
      <c r="Q1488">
        <v>8855</v>
      </c>
      <c r="R1488" t="s">
        <v>10492</v>
      </c>
      <c r="S1488">
        <v>30526</v>
      </c>
      <c r="T1488" t="s">
        <v>10492</v>
      </c>
      <c r="V1488" t="s">
        <v>15620</v>
      </c>
      <c r="W1488">
        <v>66008</v>
      </c>
      <c r="X1488">
        <v>8855</v>
      </c>
      <c r="Y1488" t="s">
        <v>10492</v>
      </c>
      <c r="Z1488" t="s">
        <v>15621</v>
      </c>
      <c r="AA1488" t="s">
        <v>5703</v>
      </c>
      <c r="AB1488" t="s">
        <v>5703</v>
      </c>
      <c r="AD1488" t="s">
        <v>15621</v>
      </c>
      <c r="AE1488">
        <v>10953</v>
      </c>
      <c r="AF1488" t="s">
        <v>10492</v>
      </c>
      <c r="AG1488">
        <v>12927</v>
      </c>
      <c r="AL1488" t="str">
        <f>IF(PLAYERIDMAP2[[#This Row],[POS]]="C",MAX(AL$1:AL1487)+1,"")</f>
        <v/>
      </c>
      <c r="AM1488" t="str">
        <f>IFERROR(INDEX(PLAYERIDMAP2[PLAYERNAME],MATCH(ROW()-ROW(AM$1),CATCHERS,0)),"")</f>
        <v/>
      </c>
      <c r="AN1488" t="str">
        <f>IF(PLAYERIDMAP2[[#This Row],[POS]]="1B",MAX(AN$1:AN1487)+1,"")</f>
        <v/>
      </c>
      <c r="AO1488" t="str">
        <f>IFERROR(INDEX(PLAYERIDMAP2[PLAYERNAME],MATCH(ROW()-ROW(AO$1),FIRSTBASE,0)),"")</f>
        <v/>
      </c>
      <c r="AP1488" t="str">
        <f>IF(PLAYERIDMAP2[[#This Row],[POS]]="2B",MAX(AP$1:AP1487)+1,"")</f>
        <v/>
      </c>
      <c r="AQ1488" t="str">
        <f>IFERROR(INDEX(PLAYERIDMAP2[PLAYERNAME],MATCH(ROW()-ROW(AQ$1),SECONDBASE,0)),"")</f>
        <v/>
      </c>
      <c r="AR1488" t="str">
        <f>IF(PLAYERIDMAP2[[#This Row],[POS]]="3B",MAX(AR$1:AR1487)+1,"")</f>
        <v/>
      </c>
      <c r="AS1488" t="str">
        <f>IFERROR(INDEX(PLAYERIDMAP2[PLAYERNAME],MATCH(ROW()-ROW(AS$1),THIRDBASE,0)),"")</f>
        <v/>
      </c>
      <c r="AT1488" t="str">
        <f>IF(PLAYERIDMAP2[[#This Row],[POS]]="SS",MAX(AT$1:AT1487)+1,"")</f>
        <v/>
      </c>
      <c r="AU1488" t="str">
        <f>IFERROR(INDEX(PLAYERIDMAP2[PLAYERNAME],MATCH(ROW()-ROW(AU$1),SHORTSTOP,0)),"")</f>
        <v/>
      </c>
      <c r="AV1488" t="str">
        <f>IF(PLAYERIDMAP2[[#This Row],[POS]]="OF",MAX(AV$1:AV1487)+1,"")</f>
        <v/>
      </c>
      <c r="AW1488" t="str">
        <f>IFERROR(INDEX(PLAYERIDMAP2[PLAYERNAME],MATCH(ROW()-ROW(AW$1),OUTFIELD,0)),"")</f>
        <v/>
      </c>
      <c r="AX1488" t="str">
        <f>IF(PLAYERIDMAP2[[#This Row],[POS]]&lt;&gt;"P",MAX(AX$1:AX1487)+1,"")</f>
        <v/>
      </c>
      <c r="AY1488" t="str">
        <f>IFERROR(INDEX(PLAYERIDMAP2[PLAYERNAME],MATCH(ROW()-ROW(AY$1),HITTERS,0)),"")</f>
        <v/>
      </c>
      <c r="AZ1488">
        <f>IF(PLAYERIDMAP2[[#This Row],[POS]]="P",MAX(AZ$1:AZ1487)+1,"")</f>
        <v>696</v>
      </c>
      <c r="BA1488" t="str">
        <f>IFERROR(INDEX(PLAYERIDMAP2[PLAYERNAME],MATCH(ROW()-ROW(BA$1),PITCHERS,0)),"")</f>
        <v/>
      </c>
    </row>
    <row r="1489" spans="1:53" x14ac:dyDescent="0.25">
      <c r="A1489" t="s">
        <v>15622</v>
      </c>
      <c r="B1489" t="s">
        <v>5443</v>
      </c>
      <c r="C1489" s="1">
        <v>31009</v>
      </c>
      <c r="D1489" t="s">
        <v>16867</v>
      </c>
      <c r="E1489" t="s">
        <v>18588</v>
      </c>
      <c r="F1489" t="s">
        <v>10997</v>
      </c>
      <c r="G1489" t="s">
        <v>16838</v>
      </c>
      <c r="H1489" t="s">
        <v>5705</v>
      </c>
      <c r="I1489" t="s">
        <v>18589</v>
      </c>
      <c r="J1489" t="s">
        <v>5443</v>
      </c>
      <c r="K1489">
        <v>457759</v>
      </c>
      <c r="L1489" t="s">
        <v>5443</v>
      </c>
      <c r="M1489">
        <v>1600680</v>
      </c>
      <c r="N1489" t="s">
        <v>5443</v>
      </c>
      <c r="O1489" t="s">
        <v>15623</v>
      </c>
      <c r="P1489" t="s">
        <v>15622</v>
      </c>
      <c r="Q1489">
        <v>8588</v>
      </c>
      <c r="R1489" t="s">
        <v>5443</v>
      </c>
      <c r="S1489">
        <v>29607</v>
      </c>
      <c r="T1489" t="s">
        <v>5443</v>
      </c>
      <c r="V1489" t="s">
        <v>15624</v>
      </c>
      <c r="W1489">
        <v>51991</v>
      </c>
      <c r="X1489">
        <v>8588</v>
      </c>
      <c r="Y1489" t="s">
        <v>5443</v>
      </c>
      <c r="Z1489" t="s">
        <v>15625</v>
      </c>
      <c r="AA1489" t="s">
        <v>5703</v>
      </c>
      <c r="AB1489" t="s">
        <v>5703</v>
      </c>
      <c r="AC1489" t="s">
        <v>5443</v>
      </c>
      <c r="AD1489" t="s">
        <v>15625</v>
      </c>
      <c r="AF1489" t="s">
        <v>5443</v>
      </c>
      <c r="AG1489">
        <v>6312</v>
      </c>
      <c r="AH1489" t="s">
        <v>5443</v>
      </c>
      <c r="AL1489" t="str">
        <f>IF(PLAYERIDMAP2[[#This Row],[POS]]="C",MAX(AL$1:AL1488)+1,"")</f>
        <v/>
      </c>
      <c r="AM1489" t="str">
        <f>IFERROR(INDEX(PLAYERIDMAP2[PLAYERNAME],MATCH(ROW()-ROW(AM$1),CATCHERS,0)),"")</f>
        <v/>
      </c>
      <c r="AN1489" t="str">
        <f>IF(PLAYERIDMAP2[[#This Row],[POS]]="1B",MAX(AN$1:AN1488)+1,"")</f>
        <v/>
      </c>
      <c r="AO1489" t="str">
        <f>IFERROR(INDEX(PLAYERIDMAP2[PLAYERNAME],MATCH(ROW()-ROW(AO$1),FIRSTBASE,0)),"")</f>
        <v/>
      </c>
      <c r="AP1489" t="str">
        <f>IF(PLAYERIDMAP2[[#This Row],[POS]]="2B",MAX(AP$1:AP1488)+1,"")</f>
        <v/>
      </c>
      <c r="AQ1489" t="str">
        <f>IFERROR(INDEX(PLAYERIDMAP2[PLAYERNAME],MATCH(ROW()-ROW(AQ$1),SECONDBASE,0)),"")</f>
        <v/>
      </c>
      <c r="AR1489">
        <f>IF(PLAYERIDMAP2[[#This Row],[POS]]="3B",MAX(AR$1:AR1488)+1,"")</f>
        <v>87</v>
      </c>
      <c r="AS1489" t="str">
        <f>IFERROR(INDEX(PLAYERIDMAP2[PLAYERNAME],MATCH(ROW()-ROW(AS$1),THIRDBASE,0)),"")</f>
        <v/>
      </c>
      <c r="AT1489" t="str">
        <f>IF(PLAYERIDMAP2[[#This Row],[POS]]="SS",MAX(AT$1:AT1488)+1,"")</f>
        <v/>
      </c>
      <c r="AU1489" t="str">
        <f>IFERROR(INDEX(PLAYERIDMAP2[PLAYERNAME],MATCH(ROW()-ROW(AU$1),SHORTSTOP,0)),"")</f>
        <v/>
      </c>
      <c r="AV1489" t="str">
        <f>IF(PLAYERIDMAP2[[#This Row],[POS]]="OF",MAX(AV$1:AV1488)+1,"")</f>
        <v/>
      </c>
      <c r="AW1489" t="str">
        <f>IFERROR(INDEX(PLAYERIDMAP2[PLAYERNAME],MATCH(ROW()-ROW(AW$1),OUTFIELD,0)),"")</f>
        <v/>
      </c>
      <c r="AX1489">
        <f>IF(PLAYERIDMAP2[[#This Row],[POS]]&lt;&gt;"P",MAX(AX$1:AX1488)+1,"")</f>
        <v>792</v>
      </c>
      <c r="AY1489" t="str">
        <f>IFERROR(INDEX(PLAYERIDMAP2[PLAYERNAME],MATCH(ROW()-ROW(AY$1),HITTERS,0)),"")</f>
        <v/>
      </c>
      <c r="AZ1489" t="str">
        <f>IF(PLAYERIDMAP2[[#This Row],[POS]]="P",MAX(AZ$1:AZ1488)+1,"")</f>
        <v/>
      </c>
      <c r="BA1489" t="str">
        <f>IFERROR(INDEX(PLAYERIDMAP2[PLAYERNAME],MATCH(ROW()-ROW(BA$1),PITCHERS,0)),"")</f>
        <v/>
      </c>
    </row>
    <row r="1490" spans="1:53" x14ac:dyDescent="0.25">
      <c r="A1490" t="s">
        <v>19474</v>
      </c>
      <c r="B1490" t="s">
        <v>2044</v>
      </c>
      <c r="C1490" s="1">
        <v>34150</v>
      </c>
      <c r="D1490" t="s">
        <v>19475</v>
      </c>
      <c r="E1490" t="s">
        <v>18588</v>
      </c>
      <c r="F1490" t="s">
        <v>11373</v>
      </c>
      <c r="G1490" t="s">
        <v>16838</v>
      </c>
      <c r="H1490" t="s">
        <v>11097</v>
      </c>
      <c r="I1490" t="s">
        <v>19476</v>
      </c>
      <c r="J1490" t="s">
        <v>2044</v>
      </c>
      <c r="K1490">
        <v>33710</v>
      </c>
      <c r="L1490" t="s">
        <v>2044</v>
      </c>
      <c r="P1490" t="s">
        <v>19474</v>
      </c>
      <c r="S1490">
        <v>33710</v>
      </c>
      <c r="T1490" t="s">
        <v>2044</v>
      </c>
      <c r="Z1490" t="s">
        <v>19477</v>
      </c>
      <c r="AA1490" t="s">
        <v>5703</v>
      </c>
      <c r="AB1490" t="s">
        <v>5703</v>
      </c>
      <c r="AD1490" t="s">
        <v>19477</v>
      </c>
      <c r="AL1490" t="str">
        <f>IF(PLAYERIDMAP2[[#This Row],[POS]]="C",MAX(AL$1:AL1489)+1,"")</f>
        <v/>
      </c>
      <c r="AM1490" t="str">
        <f>IFERROR(INDEX(PLAYERIDMAP2[PLAYERNAME],MATCH(ROW()-ROW(AM$1),CATCHERS,0)),"")</f>
        <v/>
      </c>
      <c r="AN1490" t="str">
        <f>IF(PLAYERIDMAP2[[#This Row],[POS]]="1B",MAX(AN$1:AN1489)+1,"")</f>
        <v/>
      </c>
      <c r="AO1490" t="str">
        <f>IFERROR(INDEX(PLAYERIDMAP2[PLAYERNAME],MATCH(ROW()-ROW(AO$1),FIRSTBASE,0)),"")</f>
        <v/>
      </c>
      <c r="AP1490" t="str">
        <f>IF(PLAYERIDMAP2[[#This Row],[POS]]="2B",MAX(AP$1:AP1489)+1,"")</f>
        <v/>
      </c>
      <c r="AQ1490" t="str">
        <f>IFERROR(INDEX(PLAYERIDMAP2[PLAYERNAME],MATCH(ROW()-ROW(AQ$1),SECONDBASE,0)),"")</f>
        <v/>
      </c>
      <c r="AR1490" t="str">
        <f>IF(PLAYERIDMAP2[[#This Row],[POS]]="3B",MAX(AR$1:AR1489)+1,"")</f>
        <v/>
      </c>
      <c r="AS1490" t="str">
        <f>IFERROR(INDEX(PLAYERIDMAP2[PLAYERNAME],MATCH(ROW()-ROW(AS$1),THIRDBASE,0)),"")</f>
        <v/>
      </c>
      <c r="AT1490">
        <f>IF(PLAYERIDMAP2[[#This Row],[POS]]="SS",MAX(AT$1:AT1489)+1,"")</f>
        <v>96</v>
      </c>
      <c r="AU1490" t="str">
        <f>IFERROR(INDEX(PLAYERIDMAP2[PLAYERNAME],MATCH(ROW()-ROW(AU$1),SHORTSTOP,0)),"")</f>
        <v/>
      </c>
      <c r="AV1490" t="str">
        <f>IF(PLAYERIDMAP2[[#This Row],[POS]]="OF",MAX(AV$1:AV1489)+1,"")</f>
        <v/>
      </c>
      <c r="AW1490" t="str">
        <f>IFERROR(INDEX(PLAYERIDMAP2[PLAYERNAME],MATCH(ROW()-ROW(AW$1),OUTFIELD,0)),"")</f>
        <v/>
      </c>
      <c r="AX1490">
        <f>IF(PLAYERIDMAP2[[#This Row],[POS]]&lt;&gt;"P",MAX(AX$1:AX1489)+1,"")</f>
        <v>793</v>
      </c>
      <c r="AY1490" t="str">
        <f>IFERROR(INDEX(PLAYERIDMAP2[PLAYERNAME],MATCH(ROW()-ROW(AY$1),HITTERS,0)),"")</f>
        <v/>
      </c>
      <c r="AZ1490" t="str">
        <f>IF(PLAYERIDMAP2[[#This Row],[POS]]="P",MAX(AZ$1:AZ1489)+1,"")</f>
        <v/>
      </c>
      <c r="BA1490" t="str">
        <f>IFERROR(INDEX(PLAYERIDMAP2[PLAYERNAME],MATCH(ROW()-ROW(BA$1),PITCHERS,0)),"")</f>
        <v/>
      </c>
    </row>
    <row r="1491" spans="1:53" x14ac:dyDescent="0.25">
      <c r="A1491" t="s">
        <v>15626</v>
      </c>
      <c r="B1491" t="s">
        <v>10931</v>
      </c>
      <c r="C1491" s="1">
        <v>27487</v>
      </c>
      <c r="D1491" t="s">
        <v>18658</v>
      </c>
      <c r="E1491" t="s">
        <v>18659</v>
      </c>
      <c r="F1491" t="s">
        <v>11258</v>
      </c>
      <c r="G1491" t="s">
        <v>14693</v>
      </c>
      <c r="H1491" t="s">
        <v>10988</v>
      </c>
      <c r="I1491" t="s">
        <v>18660</v>
      </c>
      <c r="J1491" t="s">
        <v>10931</v>
      </c>
      <c r="K1491">
        <v>493157</v>
      </c>
      <c r="L1491" t="s">
        <v>10931</v>
      </c>
      <c r="M1491">
        <v>1657590</v>
      </c>
      <c r="N1491" t="s">
        <v>10931</v>
      </c>
      <c r="O1491" t="s">
        <v>15627</v>
      </c>
      <c r="P1491" t="s">
        <v>15626</v>
      </c>
      <c r="Q1491">
        <v>8394</v>
      </c>
      <c r="R1491" t="s">
        <v>10931</v>
      </c>
      <c r="S1491">
        <v>30130</v>
      </c>
      <c r="T1491" t="s">
        <v>10931</v>
      </c>
      <c r="V1491" t="s">
        <v>15628</v>
      </c>
      <c r="W1491">
        <v>44014</v>
      </c>
      <c r="X1491">
        <v>8394</v>
      </c>
      <c r="Y1491" t="s">
        <v>10931</v>
      </c>
      <c r="Z1491" t="s">
        <v>15629</v>
      </c>
      <c r="AA1491" t="s">
        <v>5703</v>
      </c>
      <c r="AB1491" t="s">
        <v>5703</v>
      </c>
      <c r="AC1491" t="s">
        <v>10931</v>
      </c>
      <c r="AD1491" t="s">
        <v>15629</v>
      </c>
      <c r="AE1491">
        <v>8999</v>
      </c>
      <c r="AH1491" t="s">
        <v>10931</v>
      </c>
      <c r="AL1491" t="str">
        <f>IF(PLAYERIDMAP2[[#This Row],[POS]]="C",MAX(AL$1:AL1490)+1,"")</f>
        <v/>
      </c>
      <c r="AM1491" t="str">
        <f>IFERROR(INDEX(PLAYERIDMAP2[PLAYERNAME],MATCH(ROW()-ROW(AM$1),CATCHERS,0)),"")</f>
        <v/>
      </c>
      <c r="AN1491" t="str">
        <f>IF(PLAYERIDMAP2[[#This Row],[POS]]="1B",MAX(AN$1:AN1490)+1,"")</f>
        <v/>
      </c>
      <c r="AO1491" t="str">
        <f>IFERROR(INDEX(PLAYERIDMAP2[PLAYERNAME],MATCH(ROW()-ROW(AO$1),FIRSTBASE,0)),"")</f>
        <v/>
      </c>
      <c r="AP1491" t="str">
        <f>IF(PLAYERIDMAP2[[#This Row],[POS]]="2B",MAX(AP$1:AP1490)+1,"")</f>
        <v/>
      </c>
      <c r="AQ1491" t="str">
        <f>IFERROR(INDEX(PLAYERIDMAP2[PLAYERNAME],MATCH(ROW()-ROW(AQ$1),SECONDBASE,0)),"")</f>
        <v/>
      </c>
      <c r="AR1491" t="str">
        <f>IF(PLAYERIDMAP2[[#This Row],[POS]]="3B",MAX(AR$1:AR1490)+1,"")</f>
        <v/>
      </c>
      <c r="AS1491" t="str">
        <f>IFERROR(INDEX(PLAYERIDMAP2[PLAYERNAME],MATCH(ROW()-ROW(AS$1),THIRDBASE,0)),"")</f>
        <v/>
      </c>
      <c r="AT1491" t="str">
        <f>IF(PLAYERIDMAP2[[#This Row],[POS]]="SS",MAX(AT$1:AT1490)+1,"")</f>
        <v/>
      </c>
      <c r="AU1491" t="str">
        <f>IFERROR(INDEX(PLAYERIDMAP2[PLAYERNAME],MATCH(ROW()-ROW(AU$1),SHORTSTOP,0)),"")</f>
        <v/>
      </c>
      <c r="AV1491" t="str">
        <f>IF(PLAYERIDMAP2[[#This Row],[POS]]="OF",MAX(AV$1:AV1490)+1,"")</f>
        <v/>
      </c>
      <c r="AW1491" t="str">
        <f>IFERROR(INDEX(PLAYERIDMAP2[PLAYERNAME],MATCH(ROW()-ROW(AW$1),OUTFIELD,0)),"")</f>
        <v/>
      </c>
      <c r="AX1491" t="str">
        <f>IF(PLAYERIDMAP2[[#This Row],[POS]]&lt;&gt;"P",MAX(AX$1:AX1490)+1,"")</f>
        <v/>
      </c>
      <c r="AY1491" t="str">
        <f>IFERROR(INDEX(PLAYERIDMAP2[PLAYERNAME],MATCH(ROW()-ROW(AY$1),HITTERS,0)),"")</f>
        <v/>
      </c>
      <c r="AZ1491">
        <f>IF(PLAYERIDMAP2[[#This Row],[POS]]="P",MAX(AZ$1:AZ1490)+1,"")</f>
        <v>697</v>
      </c>
      <c r="BA1491" t="str">
        <f>IFERROR(INDEX(PLAYERIDMAP2[PLAYERNAME],MATCH(ROW()-ROW(BA$1),PITCHERS,0)),"")</f>
        <v/>
      </c>
    </row>
    <row r="1492" spans="1:53" x14ac:dyDescent="0.25">
      <c r="A1492" t="s">
        <v>15630</v>
      </c>
      <c r="B1492" t="s">
        <v>4747</v>
      </c>
      <c r="C1492" s="1">
        <v>29291</v>
      </c>
      <c r="D1492" t="s">
        <v>17155</v>
      </c>
      <c r="E1492" t="s">
        <v>20196</v>
      </c>
      <c r="F1492" t="s">
        <v>11373</v>
      </c>
      <c r="G1492" t="s">
        <v>16838</v>
      </c>
      <c r="H1492" t="s">
        <v>5706</v>
      </c>
      <c r="I1492" t="s">
        <v>20197</v>
      </c>
      <c r="J1492" t="s">
        <v>4747</v>
      </c>
      <c r="K1492">
        <v>462564</v>
      </c>
      <c r="L1492" t="s">
        <v>4747</v>
      </c>
      <c r="M1492">
        <v>292238</v>
      </c>
      <c r="N1492" t="s">
        <v>4747</v>
      </c>
      <c r="O1492" t="s">
        <v>15631</v>
      </c>
      <c r="P1492" t="s">
        <v>15630</v>
      </c>
      <c r="Q1492">
        <v>7692</v>
      </c>
      <c r="R1492" t="s">
        <v>4747</v>
      </c>
      <c r="S1492">
        <v>6462</v>
      </c>
      <c r="T1492" t="s">
        <v>4747</v>
      </c>
      <c r="U1492" t="s">
        <v>4747</v>
      </c>
      <c r="V1492" t="s">
        <v>15632</v>
      </c>
      <c r="W1492">
        <v>44018</v>
      </c>
      <c r="X1492">
        <v>7692</v>
      </c>
      <c r="Y1492" t="s">
        <v>4747</v>
      </c>
      <c r="Z1492" t="s">
        <v>15633</v>
      </c>
      <c r="AA1492" t="s">
        <v>5703</v>
      </c>
      <c r="AB1492" t="s">
        <v>5703</v>
      </c>
      <c r="AD1492" t="s">
        <v>15633</v>
      </c>
      <c r="AF1492" t="s">
        <v>4747</v>
      </c>
      <c r="AG1492">
        <v>5156</v>
      </c>
      <c r="AH1492" t="s">
        <v>4747</v>
      </c>
      <c r="AL1492" t="str">
        <f>IF(PLAYERIDMAP2[[#This Row],[POS]]="C",MAX(AL$1:AL1491)+1,"")</f>
        <v/>
      </c>
      <c r="AM1492" t="str">
        <f>IFERROR(INDEX(PLAYERIDMAP2[PLAYERNAME],MATCH(ROW()-ROW(AM$1),CATCHERS,0)),"")</f>
        <v/>
      </c>
      <c r="AN1492" t="str">
        <f>IF(PLAYERIDMAP2[[#This Row],[POS]]="1B",MAX(AN$1:AN1491)+1,"")</f>
        <v/>
      </c>
      <c r="AO1492" t="str">
        <f>IFERROR(INDEX(PLAYERIDMAP2[PLAYERNAME],MATCH(ROW()-ROW(AO$1),FIRSTBASE,0)),"")</f>
        <v/>
      </c>
      <c r="AP1492">
        <f>IF(PLAYERIDMAP2[[#This Row],[POS]]="2B",MAX(AP$1:AP1491)+1,"")</f>
        <v>108</v>
      </c>
      <c r="AQ1492" t="str">
        <f>IFERROR(INDEX(PLAYERIDMAP2[PLAYERNAME],MATCH(ROW()-ROW(AQ$1),SECONDBASE,0)),"")</f>
        <v/>
      </c>
      <c r="AR1492" t="str">
        <f>IF(PLAYERIDMAP2[[#This Row],[POS]]="3B",MAX(AR$1:AR1491)+1,"")</f>
        <v/>
      </c>
      <c r="AS1492" t="str">
        <f>IFERROR(INDEX(PLAYERIDMAP2[PLAYERNAME],MATCH(ROW()-ROW(AS$1),THIRDBASE,0)),"")</f>
        <v/>
      </c>
      <c r="AT1492" t="str">
        <f>IF(PLAYERIDMAP2[[#This Row],[POS]]="SS",MAX(AT$1:AT1491)+1,"")</f>
        <v/>
      </c>
      <c r="AU1492" t="str">
        <f>IFERROR(INDEX(PLAYERIDMAP2[PLAYERNAME],MATCH(ROW()-ROW(AU$1),SHORTSTOP,0)),"")</f>
        <v/>
      </c>
      <c r="AV1492" t="str">
        <f>IF(PLAYERIDMAP2[[#This Row],[POS]]="OF",MAX(AV$1:AV1491)+1,"")</f>
        <v/>
      </c>
      <c r="AW1492" t="str">
        <f>IFERROR(INDEX(PLAYERIDMAP2[PLAYERNAME],MATCH(ROW()-ROW(AW$1),OUTFIELD,0)),"")</f>
        <v/>
      </c>
      <c r="AX1492">
        <f>IF(PLAYERIDMAP2[[#This Row],[POS]]&lt;&gt;"P",MAX(AX$1:AX1491)+1,"")</f>
        <v>794</v>
      </c>
      <c r="AY1492" t="str">
        <f>IFERROR(INDEX(PLAYERIDMAP2[PLAYERNAME],MATCH(ROW()-ROW(AY$1),HITTERS,0)),"")</f>
        <v/>
      </c>
      <c r="AZ1492" t="str">
        <f>IF(PLAYERIDMAP2[[#This Row],[POS]]="P",MAX(AZ$1:AZ1491)+1,"")</f>
        <v/>
      </c>
      <c r="BA1492" t="str">
        <f>IFERROR(INDEX(PLAYERIDMAP2[PLAYERNAME],MATCH(ROW()-ROW(BA$1),PITCHERS,0)),"")</f>
        <v/>
      </c>
    </row>
    <row r="1493" spans="1:53" x14ac:dyDescent="0.25">
      <c r="A1493" t="s">
        <v>15634</v>
      </c>
      <c r="B1493" t="s">
        <v>17830</v>
      </c>
      <c r="C1493" s="1">
        <v>30915</v>
      </c>
      <c r="D1493" t="s">
        <v>17146</v>
      </c>
      <c r="E1493" t="s">
        <v>17831</v>
      </c>
      <c r="F1493" t="s">
        <v>11062</v>
      </c>
      <c r="G1493" t="s">
        <v>16838</v>
      </c>
      <c r="H1493" t="s">
        <v>10998</v>
      </c>
      <c r="I1493" t="s">
        <v>17832</v>
      </c>
      <c r="J1493" t="s">
        <v>17830</v>
      </c>
      <c r="K1493">
        <v>425834</v>
      </c>
      <c r="L1493" t="s">
        <v>17830</v>
      </c>
      <c r="M1493">
        <v>390784</v>
      </c>
      <c r="N1493" t="s">
        <v>17830</v>
      </c>
      <c r="O1493" t="s">
        <v>15635</v>
      </c>
      <c r="P1493" t="s">
        <v>15634</v>
      </c>
      <c r="Q1493">
        <v>7333</v>
      </c>
      <c r="R1493" t="s">
        <v>17830</v>
      </c>
      <c r="S1493">
        <v>5970</v>
      </c>
      <c r="T1493" t="s">
        <v>17830</v>
      </c>
      <c r="U1493" t="s">
        <v>17830</v>
      </c>
      <c r="V1493" t="s">
        <v>15636</v>
      </c>
      <c r="W1493">
        <v>45374</v>
      </c>
      <c r="X1493">
        <v>7333</v>
      </c>
      <c r="Y1493" t="s">
        <v>17830</v>
      </c>
      <c r="Z1493" t="s">
        <v>17833</v>
      </c>
      <c r="AA1493" t="s">
        <v>5703</v>
      </c>
      <c r="AB1493" t="s">
        <v>5703</v>
      </c>
      <c r="AC1493" t="s">
        <v>17830</v>
      </c>
      <c r="AD1493" t="s">
        <v>17833</v>
      </c>
      <c r="AE1493">
        <v>7140</v>
      </c>
      <c r="AF1493" t="s">
        <v>17830</v>
      </c>
      <c r="AG1493">
        <v>5614</v>
      </c>
      <c r="AH1493" t="s">
        <v>17834</v>
      </c>
      <c r="AL1493" t="str">
        <f>IF(PLAYERIDMAP2[[#This Row],[POS]]="C",MAX(AL$1:AL1492)+1,"")</f>
        <v/>
      </c>
      <c r="AM1493" t="str">
        <f>IFERROR(INDEX(PLAYERIDMAP2[PLAYERNAME],MATCH(ROW()-ROW(AM$1),CATCHERS,0)),"")</f>
        <v/>
      </c>
      <c r="AN1493" t="str">
        <f>IF(PLAYERIDMAP2[[#This Row],[POS]]="1B",MAX(AN$1:AN1492)+1,"")</f>
        <v/>
      </c>
      <c r="AO1493" t="str">
        <f>IFERROR(INDEX(PLAYERIDMAP2[PLAYERNAME],MATCH(ROW()-ROW(AO$1),FIRSTBASE,0)),"")</f>
        <v/>
      </c>
      <c r="AP1493" t="str">
        <f>IF(PLAYERIDMAP2[[#This Row],[POS]]="2B",MAX(AP$1:AP1492)+1,"")</f>
        <v/>
      </c>
      <c r="AQ1493" t="str">
        <f>IFERROR(INDEX(PLAYERIDMAP2[PLAYERNAME],MATCH(ROW()-ROW(AQ$1),SECONDBASE,0)),"")</f>
        <v/>
      </c>
      <c r="AR1493" t="str">
        <f>IF(PLAYERIDMAP2[[#This Row],[POS]]="3B",MAX(AR$1:AR1492)+1,"")</f>
        <v/>
      </c>
      <c r="AS1493" t="str">
        <f>IFERROR(INDEX(PLAYERIDMAP2[PLAYERNAME],MATCH(ROW()-ROW(AS$1),THIRDBASE,0)),"")</f>
        <v/>
      </c>
      <c r="AT1493" t="str">
        <f>IF(PLAYERIDMAP2[[#This Row],[POS]]="SS",MAX(AT$1:AT1492)+1,"")</f>
        <v/>
      </c>
      <c r="AU1493" t="str">
        <f>IFERROR(INDEX(PLAYERIDMAP2[PLAYERNAME],MATCH(ROW()-ROW(AU$1),SHORTSTOP,0)),"")</f>
        <v/>
      </c>
      <c r="AV1493">
        <f>IF(PLAYERIDMAP2[[#This Row],[POS]]="OF",MAX(AV$1:AV1492)+1,"")</f>
        <v>305</v>
      </c>
      <c r="AW1493" t="str">
        <f>IFERROR(INDEX(PLAYERIDMAP2[PLAYERNAME],MATCH(ROW()-ROW(AW$1),OUTFIELD,0)),"")</f>
        <v/>
      </c>
      <c r="AX1493">
        <f>IF(PLAYERIDMAP2[[#This Row],[POS]]&lt;&gt;"P",MAX(AX$1:AX1492)+1,"")</f>
        <v>795</v>
      </c>
      <c r="AY1493" t="str">
        <f>IFERROR(INDEX(PLAYERIDMAP2[PLAYERNAME],MATCH(ROW()-ROW(AY$1),HITTERS,0)),"")</f>
        <v/>
      </c>
      <c r="AZ1493" t="str">
        <f>IF(PLAYERIDMAP2[[#This Row],[POS]]="P",MAX(AZ$1:AZ1492)+1,"")</f>
        <v/>
      </c>
      <c r="BA1493" t="str">
        <f>IFERROR(INDEX(PLAYERIDMAP2[PLAYERNAME],MATCH(ROW()-ROW(BA$1),PITCHERS,0)),"")</f>
        <v/>
      </c>
    </row>
    <row r="1494" spans="1:53" x14ac:dyDescent="0.25">
      <c r="A1494" t="s">
        <v>15637</v>
      </c>
      <c r="B1494" t="s">
        <v>5635</v>
      </c>
      <c r="C1494" s="1">
        <v>32014</v>
      </c>
      <c r="D1494" t="s">
        <v>16867</v>
      </c>
      <c r="E1494" t="s">
        <v>17831</v>
      </c>
      <c r="F1494" t="s">
        <v>11062</v>
      </c>
      <c r="G1494" t="s">
        <v>16838</v>
      </c>
      <c r="H1494" t="s">
        <v>10998</v>
      </c>
      <c r="I1494" t="s">
        <v>19440</v>
      </c>
      <c r="J1494" t="s">
        <v>5635</v>
      </c>
      <c r="K1494">
        <v>457708</v>
      </c>
      <c r="L1494" t="s">
        <v>5635</v>
      </c>
      <c r="M1494">
        <v>593198</v>
      </c>
      <c r="N1494" t="s">
        <v>5635</v>
      </c>
      <c r="O1494" t="s">
        <v>15638</v>
      </c>
      <c r="P1494" t="s">
        <v>15637</v>
      </c>
      <c r="Q1494">
        <v>8080</v>
      </c>
      <c r="R1494" t="s">
        <v>5635</v>
      </c>
      <c r="S1494">
        <v>28841</v>
      </c>
      <c r="T1494" t="s">
        <v>5635</v>
      </c>
      <c r="U1494" t="s">
        <v>5635</v>
      </c>
      <c r="V1494" t="s">
        <v>15639</v>
      </c>
      <c r="W1494">
        <v>51985</v>
      </c>
      <c r="X1494">
        <v>8080</v>
      </c>
      <c r="Y1494" t="s">
        <v>5635</v>
      </c>
      <c r="Z1494" t="s">
        <v>15640</v>
      </c>
      <c r="AA1494" t="s">
        <v>5703</v>
      </c>
      <c r="AB1494" t="s">
        <v>5703</v>
      </c>
      <c r="AC1494" t="s">
        <v>5635</v>
      </c>
      <c r="AD1494" t="s">
        <v>15640</v>
      </c>
      <c r="AE1494">
        <v>8606</v>
      </c>
      <c r="AF1494" t="s">
        <v>5635</v>
      </c>
      <c r="AG1494">
        <v>6197</v>
      </c>
      <c r="AH1494" t="s">
        <v>5635</v>
      </c>
      <c r="AL1494" t="str">
        <f>IF(PLAYERIDMAP2[[#This Row],[POS]]="C",MAX(AL$1:AL1493)+1,"")</f>
        <v/>
      </c>
      <c r="AM1494" t="str">
        <f>IFERROR(INDEX(PLAYERIDMAP2[PLAYERNAME],MATCH(ROW()-ROW(AM$1),CATCHERS,0)),"")</f>
        <v/>
      </c>
      <c r="AN1494" t="str">
        <f>IF(PLAYERIDMAP2[[#This Row],[POS]]="1B",MAX(AN$1:AN1493)+1,"")</f>
        <v/>
      </c>
      <c r="AO1494" t="str">
        <f>IFERROR(INDEX(PLAYERIDMAP2[PLAYERNAME],MATCH(ROW()-ROW(AO$1),FIRSTBASE,0)),"")</f>
        <v/>
      </c>
      <c r="AP1494" t="str">
        <f>IF(PLAYERIDMAP2[[#This Row],[POS]]="2B",MAX(AP$1:AP1493)+1,"")</f>
        <v/>
      </c>
      <c r="AQ1494" t="str">
        <f>IFERROR(INDEX(PLAYERIDMAP2[PLAYERNAME],MATCH(ROW()-ROW(AQ$1),SECONDBASE,0)),"")</f>
        <v/>
      </c>
      <c r="AR1494" t="str">
        <f>IF(PLAYERIDMAP2[[#This Row],[POS]]="3B",MAX(AR$1:AR1493)+1,"")</f>
        <v/>
      </c>
      <c r="AS1494" t="str">
        <f>IFERROR(INDEX(PLAYERIDMAP2[PLAYERNAME],MATCH(ROW()-ROW(AS$1),THIRDBASE,0)),"")</f>
        <v/>
      </c>
      <c r="AT1494" t="str">
        <f>IF(PLAYERIDMAP2[[#This Row],[POS]]="SS",MAX(AT$1:AT1493)+1,"")</f>
        <v/>
      </c>
      <c r="AU1494" t="str">
        <f>IFERROR(INDEX(PLAYERIDMAP2[PLAYERNAME],MATCH(ROW()-ROW(AU$1),SHORTSTOP,0)),"")</f>
        <v/>
      </c>
      <c r="AV1494">
        <f>IF(PLAYERIDMAP2[[#This Row],[POS]]="OF",MAX(AV$1:AV1493)+1,"")</f>
        <v>306</v>
      </c>
      <c r="AW1494" t="str">
        <f>IFERROR(INDEX(PLAYERIDMAP2[PLAYERNAME],MATCH(ROW()-ROW(AW$1),OUTFIELD,0)),"")</f>
        <v/>
      </c>
      <c r="AX1494">
        <f>IF(PLAYERIDMAP2[[#This Row],[POS]]&lt;&gt;"P",MAX(AX$1:AX1493)+1,"")</f>
        <v>796</v>
      </c>
      <c r="AY1494" t="str">
        <f>IFERROR(INDEX(PLAYERIDMAP2[PLAYERNAME],MATCH(ROW()-ROW(AY$1),HITTERS,0)),"")</f>
        <v/>
      </c>
      <c r="AZ1494" t="str">
        <f>IF(PLAYERIDMAP2[[#This Row],[POS]]="P",MAX(AZ$1:AZ1493)+1,"")</f>
        <v/>
      </c>
      <c r="BA1494" t="str">
        <f>IFERROR(INDEX(PLAYERIDMAP2[PLAYERNAME],MATCH(ROW()-ROW(BA$1),PITCHERS,0)),"")</f>
        <v/>
      </c>
    </row>
    <row r="1495" spans="1:53" x14ac:dyDescent="0.25">
      <c r="A1495" t="s">
        <v>18600</v>
      </c>
      <c r="B1495" t="s">
        <v>9841</v>
      </c>
      <c r="C1495" s="1">
        <v>35289</v>
      </c>
      <c r="D1495" t="s">
        <v>18601</v>
      </c>
      <c r="E1495" t="s">
        <v>18602</v>
      </c>
      <c r="F1495" t="s">
        <v>10997</v>
      </c>
      <c r="G1495" t="s">
        <v>16838</v>
      </c>
      <c r="H1495" t="s">
        <v>10988</v>
      </c>
      <c r="I1495" t="s">
        <v>9840</v>
      </c>
      <c r="J1495" t="s">
        <v>9841</v>
      </c>
      <c r="K1495">
        <v>628711</v>
      </c>
      <c r="L1495" t="s">
        <v>9841</v>
      </c>
      <c r="S1495">
        <v>33223</v>
      </c>
      <c r="T1495" t="s">
        <v>9841</v>
      </c>
      <c r="Z1495" t="s">
        <v>18603</v>
      </c>
      <c r="AA1495" t="s">
        <v>10958</v>
      </c>
      <c r="AB1495" t="s">
        <v>10958</v>
      </c>
      <c r="AD1495" t="s">
        <v>18603</v>
      </c>
      <c r="AL1495" t="str">
        <f>IF(PLAYERIDMAP2[[#This Row],[POS]]="C",MAX(AL$1:AL1494)+1,"")</f>
        <v/>
      </c>
      <c r="AM1495" t="str">
        <f>IFERROR(INDEX(PLAYERIDMAP2[PLAYERNAME],MATCH(ROW()-ROW(AM$1),CATCHERS,0)),"")</f>
        <v/>
      </c>
      <c r="AN1495" t="str">
        <f>IF(PLAYERIDMAP2[[#This Row],[POS]]="1B",MAX(AN$1:AN1494)+1,"")</f>
        <v/>
      </c>
      <c r="AO1495" t="str">
        <f>IFERROR(INDEX(PLAYERIDMAP2[PLAYERNAME],MATCH(ROW()-ROW(AO$1),FIRSTBASE,0)),"")</f>
        <v/>
      </c>
      <c r="AP1495" t="str">
        <f>IF(PLAYERIDMAP2[[#This Row],[POS]]="2B",MAX(AP$1:AP1494)+1,"")</f>
        <v/>
      </c>
      <c r="AQ1495" t="str">
        <f>IFERROR(INDEX(PLAYERIDMAP2[PLAYERNAME],MATCH(ROW()-ROW(AQ$1),SECONDBASE,0)),"")</f>
        <v/>
      </c>
      <c r="AR1495" t="str">
        <f>IF(PLAYERIDMAP2[[#This Row],[POS]]="3B",MAX(AR$1:AR1494)+1,"")</f>
        <v/>
      </c>
      <c r="AS1495" t="str">
        <f>IFERROR(INDEX(PLAYERIDMAP2[PLAYERNAME],MATCH(ROW()-ROW(AS$1),THIRDBASE,0)),"")</f>
        <v/>
      </c>
      <c r="AT1495" t="str">
        <f>IF(PLAYERIDMAP2[[#This Row],[POS]]="SS",MAX(AT$1:AT1494)+1,"")</f>
        <v/>
      </c>
      <c r="AU1495" t="str">
        <f>IFERROR(INDEX(PLAYERIDMAP2[PLAYERNAME],MATCH(ROW()-ROW(AU$1),SHORTSTOP,0)),"")</f>
        <v/>
      </c>
      <c r="AV1495" t="str">
        <f>IF(PLAYERIDMAP2[[#This Row],[POS]]="OF",MAX(AV$1:AV1494)+1,"")</f>
        <v/>
      </c>
      <c r="AW1495" t="str">
        <f>IFERROR(INDEX(PLAYERIDMAP2[PLAYERNAME],MATCH(ROW()-ROW(AW$1),OUTFIELD,0)),"")</f>
        <v/>
      </c>
      <c r="AX1495" t="str">
        <f>IF(PLAYERIDMAP2[[#This Row],[POS]]&lt;&gt;"P",MAX(AX$1:AX1494)+1,"")</f>
        <v/>
      </c>
      <c r="AY1495" t="str">
        <f>IFERROR(INDEX(PLAYERIDMAP2[PLAYERNAME],MATCH(ROW()-ROW(AY$1),HITTERS,0)),"")</f>
        <v/>
      </c>
      <c r="AZ1495">
        <f>IF(PLAYERIDMAP2[[#This Row],[POS]]="P",MAX(AZ$1:AZ1494)+1,"")</f>
        <v>698</v>
      </c>
      <c r="BA1495" t="str">
        <f>IFERROR(INDEX(PLAYERIDMAP2[PLAYERNAME],MATCH(ROW()-ROW(BA$1),PITCHERS,0)),"")</f>
        <v/>
      </c>
    </row>
    <row r="1496" spans="1:53" x14ac:dyDescent="0.25">
      <c r="A1496" t="s">
        <v>15641</v>
      </c>
      <c r="B1496" t="s">
        <v>5196</v>
      </c>
      <c r="C1496" s="1">
        <v>29058</v>
      </c>
      <c r="D1496" t="s">
        <v>17930</v>
      </c>
      <c r="E1496" t="s">
        <v>19125</v>
      </c>
      <c r="F1496" t="s">
        <v>11302</v>
      </c>
      <c r="G1496" t="s">
        <v>16838</v>
      </c>
      <c r="H1496" t="s">
        <v>5705</v>
      </c>
      <c r="I1496" t="s">
        <v>19126</v>
      </c>
      <c r="J1496" t="s">
        <v>5196</v>
      </c>
      <c r="K1496">
        <v>346874</v>
      </c>
      <c r="L1496" t="s">
        <v>5196</v>
      </c>
      <c r="M1496">
        <v>212040</v>
      </c>
      <c r="N1496" t="s">
        <v>5196</v>
      </c>
      <c r="O1496" t="s">
        <v>15642</v>
      </c>
      <c r="P1496" t="s">
        <v>15641</v>
      </c>
      <c r="Q1496">
        <v>6698</v>
      </c>
      <c r="R1496" t="s">
        <v>5196</v>
      </c>
      <c r="S1496">
        <v>4657</v>
      </c>
      <c r="T1496" t="s">
        <v>5196</v>
      </c>
      <c r="U1496" t="s">
        <v>5196</v>
      </c>
      <c r="V1496" t="s">
        <v>15643</v>
      </c>
      <c r="W1496">
        <v>858</v>
      </c>
      <c r="X1496">
        <v>6698</v>
      </c>
      <c r="Y1496" t="s">
        <v>5196</v>
      </c>
      <c r="Z1496" t="s">
        <v>15644</v>
      </c>
      <c r="AA1496" t="s">
        <v>5703</v>
      </c>
      <c r="AB1496" t="s">
        <v>5703</v>
      </c>
      <c r="AC1496" t="s">
        <v>5196</v>
      </c>
      <c r="AD1496" t="s">
        <v>15644</v>
      </c>
      <c r="AE1496">
        <v>6613</v>
      </c>
      <c r="AF1496" t="s">
        <v>5196</v>
      </c>
      <c r="AG1496">
        <v>5110</v>
      </c>
      <c r="AH1496" t="s">
        <v>5196</v>
      </c>
      <c r="AL1496" t="str">
        <f>IF(PLAYERIDMAP2[[#This Row],[POS]]="C",MAX(AL$1:AL1495)+1,"")</f>
        <v/>
      </c>
      <c r="AM1496" t="str">
        <f>IFERROR(INDEX(PLAYERIDMAP2[PLAYERNAME],MATCH(ROW()-ROW(AM$1),CATCHERS,0)),"")</f>
        <v/>
      </c>
      <c r="AN1496" t="str">
        <f>IF(PLAYERIDMAP2[[#This Row],[POS]]="1B",MAX(AN$1:AN1495)+1,"")</f>
        <v/>
      </c>
      <c r="AO1496" t="str">
        <f>IFERROR(INDEX(PLAYERIDMAP2[PLAYERNAME],MATCH(ROW()-ROW(AO$1),FIRSTBASE,0)),"")</f>
        <v/>
      </c>
      <c r="AP1496" t="str">
        <f>IF(PLAYERIDMAP2[[#This Row],[POS]]="2B",MAX(AP$1:AP1495)+1,"")</f>
        <v/>
      </c>
      <c r="AQ1496" t="str">
        <f>IFERROR(INDEX(PLAYERIDMAP2[PLAYERNAME],MATCH(ROW()-ROW(AQ$1),SECONDBASE,0)),"")</f>
        <v/>
      </c>
      <c r="AR1496">
        <f>IF(PLAYERIDMAP2[[#This Row],[POS]]="3B",MAX(AR$1:AR1495)+1,"")</f>
        <v>88</v>
      </c>
      <c r="AS1496" t="str">
        <f>IFERROR(INDEX(PLAYERIDMAP2[PLAYERNAME],MATCH(ROW()-ROW(AS$1),THIRDBASE,0)),"")</f>
        <v/>
      </c>
      <c r="AT1496" t="str">
        <f>IF(PLAYERIDMAP2[[#This Row],[POS]]="SS",MAX(AT$1:AT1495)+1,"")</f>
        <v/>
      </c>
      <c r="AU1496" t="str">
        <f>IFERROR(INDEX(PLAYERIDMAP2[PLAYERNAME],MATCH(ROW()-ROW(AU$1),SHORTSTOP,0)),"")</f>
        <v/>
      </c>
      <c r="AV1496" t="str">
        <f>IF(PLAYERIDMAP2[[#This Row],[POS]]="OF",MAX(AV$1:AV1495)+1,"")</f>
        <v/>
      </c>
      <c r="AW1496" t="str">
        <f>IFERROR(INDEX(PLAYERIDMAP2[PLAYERNAME],MATCH(ROW()-ROW(AW$1),OUTFIELD,0)),"")</f>
        <v/>
      </c>
      <c r="AX1496">
        <f>IF(PLAYERIDMAP2[[#This Row],[POS]]&lt;&gt;"P",MAX(AX$1:AX1495)+1,"")</f>
        <v>797</v>
      </c>
      <c r="AY1496" t="str">
        <f>IFERROR(INDEX(PLAYERIDMAP2[PLAYERNAME],MATCH(ROW()-ROW(AY$1),HITTERS,0)),"")</f>
        <v/>
      </c>
      <c r="AZ1496" t="str">
        <f>IF(PLAYERIDMAP2[[#This Row],[POS]]="P",MAX(AZ$1:AZ1495)+1,"")</f>
        <v/>
      </c>
      <c r="BA1496" t="str">
        <f>IFERROR(INDEX(PLAYERIDMAP2[PLAYERNAME],MATCH(ROW()-ROW(BA$1),PITCHERS,0)),"")</f>
        <v/>
      </c>
    </row>
    <row r="1497" spans="1:53" x14ac:dyDescent="0.25">
      <c r="A1497" t="s">
        <v>19010</v>
      </c>
      <c r="B1497" t="s">
        <v>5303</v>
      </c>
      <c r="C1497" s="1">
        <v>31821</v>
      </c>
      <c r="D1497" t="s">
        <v>17549</v>
      </c>
      <c r="E1497" t="s">
        <v>19011</v>
      </c>
      <c r="F1497" t="s">
        <v>11191</v>
      </c>
      <c r="G1497" t="s">
        <v>14693</v>
      </c>
      <c r="H1497" t="s">
        <v>10998</v>
      </c>
      <c r="I1497" t="s">
        <v>19012</v>
      </c>
      <c r="J1497" t="s">
        <v>5303</v>
      </c>
      <c r="P1497" t="s">
        <v>19010</v>
      </c>
      <c r="AA1497" t="s">
        <v>10958</v>
      </c>
      <c r="AB1497" t="s">
        <v>5703</v>
      </c>
      <c r="AD1497" t="s">
        <v>19013</v>
      </c>
      <c r="AL1497" t="str">
        <f>IF(PLAYERIDMAP2[[#This Row],[POS]]="C",MAX(AL$1:AL1496)+1,"")</f>
        <v/>
      </c>
      <c r="AM1497" t="str">
        <f>IFERROR(INDEX(PLAYERIDMAP2[PLAYERNAME],MATCH(ROW()-ROW(AM$1),CATCHERS,0)),"")</f>
        <v/>
      </c>
      <c r="AN1497" t="str">
        <f>IF(PLAYERIDMAP2[[#This Row],[POS]]="1B",MAX(AN$1:AN1496)+1,"")</f>
        <v/>
      </c>
      <c r="AO1497" t="str">
        <f>IFERROR(INDEX(PLAYERIDMAP2[PLAYERNAME],MATCH(ROW()-ROW(AO$1),FIRSTBASE,0)),"")</f>
        <v/>
      </c>
      <c r="AP1497" t="str">
        <f>IF(PLAYERIDMAP2[[#This Row],[POS]]="2B",MAX(AP$1:AP1496)+1,"")</f>
        <v/>
      </c>
      <c r="AQ1497" t="str">
        <f>IFERROR(INDEX(PLAYERIDMAP2[PLAYERNAME],MATCH(ROW()-ROW(AQ$1),SECONDBASE,0)),"")</f>
        <v/>
      </c>
      <c r="AR1497" t="str">
        <f>IF(PLAYERIDMAP2[[#This Row],[POS]]="3B",MAX(AR$1:AR1496)+1,"")</f>
        <v/>
      </c>
      <c r="AS1497" t="str">
        <f>IFERROR(INDEX(PLAYERIDMAP2[PLAYERNAME],MATCH(ROW()-ROW(AS$1),THIRDBASE,0)),"")</f>
        <v/>
      </c>
      <c r="AT1497" t="str">
        <f>IF(PLAYERIDMAP2[[#This Row],[POS]]="SS",MAX(AT$1:AT1496)+1,"")</f>
        <v/>
      </c>
      <c r="AU1497" t="str">
        <f>IFERROR(INDEX(PLAYERIDMAP2[PLAYERNAME],MATCH(ROW()-ROW(AU$1),SHORTSTOP,0)),"")</f>
        <v/>
      </c>
      <c r="AV1497">
        <f>IF(PLAYERIDMAP2[[#This Row],[POS]]="OF",MAX(AV$1:AV1496)+1,"")</f>
        <v>307</v>
      </c>
      <c r="AW1497" t="str">
        <f>IFERROR(INDEX(PLAYERIDMAP2[PLAYERNAME],MATCH(ROW()-ROW(AW$1),OUTFIELD,0)),"")</f>
        <v/>
      </c>
      <c r="AX1497">
        <f>IF(PLAYERIDMAP2[[#This Row],[POS]]&lt;&gt;"P",MAX(AX$1:AX1496)+1,"")</f>
        <v>798</v>
      </c>
      <c r="AY1497" t="str">
        <f>IFERROR(INDEX(PLAYERIDMAP2[PLAYERNAME],MATCH(ROW()-ROW(AY$1),HITTERS,0)),"")</f>
        <v/>
      </c>
      <c r="AZ1497" t="str">
        <f>IF(PLAYERIDMAP2[[#This Row],[POS]]="P",MAX(AZ$1:AZ1496)+1,"")</f>
        <v/>
      </c>
      <c r="BA1497" t="str">
        <f>IFERROR(INDEX(PLAYERIDMAP2[PLAYERNAME],MATCH(ROW()-ROW(BA$1),PITCHERS,0)),"")</f>
        <v/>
      </c>
    </row>
    <row r="1498" spans="1:53" x14ac:dyDescent="0.25">
      <c r="A1498" t="s">
        <v>19286</v>
      </c>
      <c r="B1498" t="s">
        <v>4783</v>
      </c>
      <c r="C1498" s="1">
        <v>33522</v>
      </c>
      <c r="D1498" t="s">
        <v>19287</v>
      </c>
      <c r="E1498" t="s">
        <v>19288</v>
      </c>
      <c r="F1498" t="s">
        <v>11057</v>
      </c>
      <c r="G1498" t="s">
        <v>14693</v>
      </c>
      <c r="H1498" t="s">
        <v>5705</v>
      </c>
      <c r="I1498" t="s">
        <v>19289</v>
      </c>
      <c r="J1498" t="s">
        <v>4783</v>
      </c>
      <c r="K1498">
        <v>32721</v>
      </c>
      <c r="L1498" t="s">
        <v>4783</v>
      </c>
      <c r="P1498" t="s">
        <v>19286</v>
      </c>
      <c r="S1498">
        <v>32721</v>
      </c>
      <c r="T1498" t="s">
        <v>4783</v>
      </c>
      <c r="Z1498" t="s">
        <v>19290</v>
      </c>
      <c r="AA1498" t="s">
        <v>5703</v>
      </c>
      <c r="AB1498" t="s">
        <v>5703</v>
      </c>
      <c r="AD1498" t="s">
        <v>19290</v>
      </c>
      <c r="AL1498" t="str">
        <f>IF(PLAYERIDMAP2[[#This Row],[POS]]="C",MAX(AL$1:AL1497)+1,"")</f>
        <v/>
      </c>
      <c r="AM1498" t="str">
        <f>IFERROR(INDEX(PLAYERIDMAP2[PLAYERNAME],MATCH(ROW()-ROW(AM$1),CATCHERS,0)),"")</f>
        <v/>
      </c>
      <c r="AN1498" t="str">
        <f>IF(PLAYERIDMAP2[[#This Row],[POS]]="1B",MAX(AN$1:AN1497)+1,"")</f>
        <v/>
      </c>
      <c r="AO1498" t="str">
        <f>IFERROR(INDEX(PLAYERIDMAP2[PLAYERNAME],MATCH(ROW()-ROW(AO$1),FIRSTBASE,0)),"")</f>
        <v/>
      </c>
      <c r="AP1498" t="str">
        <f>IF(PLAYERIDMAP2[[#This Row],[POS]]="2B",MAX(AP$1:AP1497)+1,"")</f>
        <v/>
      </c>
      <c r="AQ1498" t="str">
        <f>IFERROR(INDEX(PLAYERIDMAP2[PLAYERNAME],MATCH(ROW()-ROW(AQ$1),SECONDBASE,0)),"")</f>
        <v/>
      </c>
      <c r="AR1498">
        <f>IF(PLAYERIDMAP2[[#This Row],[POS]]="3B",MAX(AR$1:AR1497)+1,"")</f>
        <v>89</v>
      </c>
      <c r="AS1498" t="str">
        <f>IFERROR(INDEX(PLAYERIDMAP2[PLAYERNAME],MATCH(ROW()-ROW(AS$1),THIRDBASE,0)),"")</f>
        <v/>
      </c>
      <c r="AT1498" t="str">
        <f>IF(PLAYERIDMAP2[[#This Row],[POS]]="SS",MAX(AT$1:AT1497)+1,"")</f>
        <v/>
      </c>
      <c r="AU1498" t="str">
        <f>IFERROR(INDEX(PLAYERIDMAP2[PLAYERNAME],MATCH(ROW()-ROW(AU$1),SHORTSTOP,0)),"")</f>
        <v/>
      </c>
      <c r="AV1498" t="str">
        <f>IF(PLAYERIDMAP2[[#This Row],[POS]]="OF",MAX(AV$1:AV1497)+1,"")</f>
        <v/>
      </c>
      <c r="AW1498" t="str">
        <f>IFERROR(INDEX(PLAYERIDMAP2[PLAYERNAME],MATCH(ROW()-ROW(AW$1),OUTFIELD,0)),"")</f>
        <v/>
      </c>
      <c r="AX1498">
        <f>IF(PLAYERIDMAP2[[#This Row],[POS]]&lt;&gt;"P",MAX(AX$1:AX1497)+1,"")</f>
        <v>799</v>
      </c>
      <c r="AY1498" t="str">
        <f>IFERROR(INDEX(PLAYERIDMAP2[PLAYERNAME],MATCH(ROW()-ROW(AY$1),HITTERS,0)),"")</f>
        <v/>
      </c>
      <c r="AZ1498" t="str">
        <f>IF(PLAYERIDMAP2[[#This Row],[POS]]="P",MAX(AZ$1:AZ1497)+1,"")</f>
        <v/>
      </c>
      <c r="BA1498" t="str">
        <f>IFERROR(INDEX(PLAYERIDMAP2[PLAYERNAME],MATCH(ROW()-ROW(BA$1),PITCHERS,0)),"")</f>
        <v/>
      </c>
    </row>
    <row r="1499" spans="1:53" x14ac:dyDescent="0.25">
      <c r="A1499" t="s">
        <v>15645</v>
      </c>
      <c r="B1499" t="s">
        <v>5520</v>
      </c>
      <c r="C1499" s="1">
        <v>28841</v>
      </c>
      <c r="D1499" t="s">
        <v>17346</v>
      </c>
      <c r="E1499" t="s">
        <v>17545</v>
      </c>
      <c r="F1499" t="s">
        <v>10997</v>
      </c>
      <c r="G1499" t="s">
        <v>16838</v>
      </c>
      <c r="H1499" t="s">
        <v>5706</v>
      </c>
      <c r="I1499" t="s">
        <v>17546</v>
      </c>
      <c r="J1499" t="s">
        <v>5520</v>
      </c>
      <c r="K1499">
        <v>400284</v>
      </c>
      <c r="L1499" t="s">
        <v>5520</v>
      </c>
      <c r="M1499">
        <v>288923</v>
      </c>
      <c r="N1499" t="s">
        <v>5520</v>
      </c>
      <c r="O1499" t="s">
        <v>15646</v>
      </c>
      <c r="P1499" t="s">
        <v>15645</v>
      </c>
      <c r="Q1499">
        <v>7072</v>
      </c>
      <c r="R1499" t="s">
        <v>5520</v>
      </c>
      <c r="S1499">
        <v>5383</v>
      </c>
      <c r="T1499" t="s">
        <v>5520</v>
      </c>
      <c r="U1499" t="s">
        <v>5520</v>
      </c>
      <c r="V1499" t="s">
        <v>15647</v>
      </c>
      <c r="W1499">
        <v>16632</v>
      </c>
      <c r="X1499">
        <v>7072</v>
      </c>
      <c r="Y1499" t="s">
        <v>5520</v>
      </c>
      <c r="Z1499" t="s">
        <v>15648</v>
      </c>
      <c r="AA1499" t="s">
        <v>10958</v>
      </c>
      <c r="AB1499" t="s">
        <v>5703</v>
      </c>
      <c r="AC1499" t="s">
        <v>5520</v>
      </c>
      <c r="AD1499" t="s">
        <v>15648</v>
      </c>
      <c r="AE1499">
        <v>6508</v>
      </c>
      <c r="AF1499" t="s">
        <v>5520</v>
      </c>
      <c r="AG1499">
        <v>5403</v>
      </c>
      <c r="AH1499" t="s">
        <v>5520</v>
      </c>
      <c r="AL1499" t="str">
        <f>IF(PLAYERIDMAP2[[#This Row],[POS]]="C",MAX(AL$1:AL1498)+1,"")</f>
        <v/>
      </c>
      <c r="AM1499" t="str">
        <f>IFERROR(INDEX(PLAYERIDMAP2[PLAYERNAME],MATCH(ROW()-ROW(AM$1),CATCHERS,0)),"")</f>
        <v/>
      </c>
      <c r="AN1499" t="str">
        <f>IF(PLAYERIDMAP2[[#This Row],[POS]]="1B",MAX(AN$1:AN1498)+1,"")</f>
        <v/>
      </c>
      <c r="AO1499" t="str">
        <f>IFERROR(INDEX(PLAYERIDMAP2[PLAYERNAME],MATCH(ROW()-ROW(AO$1),FIRSTBASE,0)),"")</f>
        <v/>
      </c>
      <c r="AP1499">
        <f>IF(PLAYERIDMAP2[[#This Row],[POS]]="2B",MAX(AP$1:AP1498)+1,"")</f>
        <v>109</v>
      </c>
      <c r="AQ1499" t="str">
        <f>IFERROR(INDEX(PLAYERIDMAP2[PLAYERNAME],MATCH(ROW()-ROW(AQ$1),SECONDBASE,0)),"")</f>
        <v/>
      </c>
      <c r="AR1499" t="str">
        <f>IF(PLAYERIDMAP2[[#This Row],[POS]]="3B",MAX(AR$1:AR1498)+1,"")</f>
        <v/>
      </c>
      <c r="AS1499" t="str">
        <f>IFERROR(INDEX(PLAYERIDMAP2[PLAYERNAME],MATCH(ROW()-ROW(AS$1),THIRDBASE,0)),"")</f>
        <v/>
      </c>
      <c r="AT1499" t="str">
        <f>IF(PLAYERIDMAP2[[#This Row],[POS]]="SS",MAX(AT$1:AT1498)+1,"")</f>
        <v/>
      </c>
      <c r="AU1499" t="str">
        <f>IFERROR(INDEX(PLAYERIDMAP2[PLAYERNAME],MATCH(ROW()-ROW(AU$1),SHORTSTOP,0)),"")</f>
        <v/>
      </c>
      <c r="AV1499" t="str">
        <f>IF(PLAYERIDMAP2[[#This Row],[POS]]="OF",MAX(AV$1:AV1498)+1,"")</f>
        <v/>
      </c>
      <c r="AW1499" t="str">
        <f>IFERROR(INDEX(PLAYERIDMAP2[PLAYERNAME],MATCH(ROW()-ROW(AW$1),OUTFIELD,0)),"")</f>
        <v/>
      </c>
      <c r="AX1499">
        <f>IF(PLAYERIDMAP2[[#This Row],[POS]]&lt;&gt;"P",MAX(AX$1:AX1498)+1,"")</f>
        <v>800</v>
      </c>
      <c r="AY1499" t="str">
        <f>IFERROR(INDEX(PLAYERIDMAP2[PLAYERNAME],MATCH(ROW()-ROW(AY$1),HITTERS,0)),"")</f>
        <v/>
      </c>
      <c r="AZ1499" t="str">
        <f>IF(PLAYERIDMAP2[[#This Row],[POS]]="P",MAX(AZ$1:AZ1498)+1,"")</f>
        <v/>
      </c>
      <c r="BA1499" t="str">
        <f>IFERROR(INDEX(PLAYERIDMAP2[PLAYERNAME],MATCH(ROW()-ROW(BA$1),PITCHERS,0)),"")</f>
        <v/>
      </c>
    </row>
    <row r="1500" spans="1:53" x14ac:dyDescent="0.25">
      <c r="A1500" t="s">
        <v>15649</v>
      </c>
      <c r="B1500" t="s">
        <v>5495</v>
      </c>
      <c r="C1500" s="1">
        <v>31381</v>
      </c>
      <c r="D1500" t="s">
        <v>17950</v>
      </c>
      <c r="E1500" t="s">
        <v>19645</v>
      </c>
      <c r="F1500" t="s">
        <v>11077</v>
      </c>
      <c r="G1500" t="s">
        <v>14693</v>
      </c>
      <c r="H1500" t="s">
        <v>5706</v>
      </c>
      <c r="I1500" t="s">
        <v>19646</v>
      </c>
      <c r="J1500" t="s">
        <v>5495</v>
      </c>
      <c r="K1500">
        <v>472528</v>
      </c>
      <c r="L1500" t="s">
        <v>5495</v>
      </c>
      <c r="M1500">
        <v>1225749</v>
      </c>
      <c r="N1500" t="s">
        <v>5495</v>
      </c>
      <c r="O1500" t="s">
        <v>15650</v>
      </c>
      <c r="P1500" t="s">
        <v>15649</v>
      </c>
      <c r="Q1500">
        <v>8361</v>
      </c>
      <c r="R1500" t="s">
        <v>5495</v>
      </c>
      <c r="S1500">
        <v>29246</v>
      </c>
      <c r="T1500" t="s">
        <v>5495</v>
      </c>
      <c r="U1500" t="s">
        <v>5495</v>
      </c>
      <c r="V1500" t="s">
        <v>15651</v>
      </c>
      <c r="W1500">
        <v>46752</v>
      </c>
      <c r="X1500">
        <v>8361</v>
      </c>
      <c r="Y1500" t="s">
        <v>5495</v>
      </c>
      <c r="Z1500" t="s">
        <v>15652</v>
      </c>
      <c r="AA1500" t="s">
        <v>10958</v>
      </c>
      <c r="AB1500" t="s">
        <v>5703</v>
      </c>
      <c r="AC1500" t="s">
        <v>5495</v>
      </c>
      <c r="AD1500" t="s">
        <v>15652</v>
      </c>
      <c r="AE1500">
        <v>10783</v>
      </c>
      <c r="AF1500" t="s">
        <v>5495</v>
      </c>
      <c r="AG1500">
        <v>5225</v>
      </c>
      <c r="AH1500" t="s">
        <v>5495</v>
      </c>
      <c r="AL1500" t="str">
        <f>IF(PLAYERIDMAP2[[#This Row],[POS]]="C",MAX(AL$1:AL1499)+1,"")</f>
        <v/>
      </c>
      <c r="AM1500" t="str">
        <f>IFERROR(INDEX(PLAYERIDMAP2[PLAYERNAME],MATCH(ROW()-ROW(AM$1),CATCHERS,0)),"")</f>
        <v/>
      </c>
      <c r="AN1500" t="str">
        <f>IF(PLAYERIDMAP2[[#This Row],[POS]]="1B",MAX(AN$1:AN1499)+1,"")</f>
        <v/>
      </c>
      <c r="AO1500" t="str">
        <f>IFERROR(INDEX(PLAYERIDMAP2[PLAYERNAME],MATCH(ROW()-ROW(AO$1),FIRSTBASE,0)),"")</f>
        <v/>
      </c>
      <c r="AP1500">
        <f>IF(PLAYERIDMAP2[[#This Row],[POS]]="2B",MAX(AP$1:AP1499)+1,"")</f>
        <v>110</v>
      </c>
      <c r="AQ1500" t="str">
        <f>IFERROR(INDEX(PLAYERIDMAP2[PLAYERNAME],MATCH(ROW()-ROW(AQ$1),SECONDBASE,0)),"")</f>
        <v/>
      </c>
      <c r="AR1500" t="str">
        <f>IF(PLAYERIDMAP2[[#This Row],[POS]]="3B",MAX(AR$1:AR1499)+1,"")</f>
        <v/>
      </c>
      <c r="AS1500" t="str">
        <f>IFERROR(INDEX(PLAYERIDMAP2[PLAYERNAME],MATCH(ROW()-ROW(AS$1),THIRDBASE,0)),"")</f>
        <v/>
      </c>
      <c r="AT1500" t="str">
        <f>IF(PLAYERIDMAP2[[#This Row],[POS]]="SS",MAX(AT$1:AT1499)+1,"")</f>
        <v/>
      </c>
      <c r="AU1500" t="str">
        <f>IFERROR(INDEX(PLAYERIDMAP2[PLAYERNAME],MATCH(ROW()-ROW(AU$1),SHORTSTOP,0)),"")</f>
        <v/>
      </c>
      <c r="AV1500" t="str">
        <f>IF(PLAYERIDMAP2[[#This Row],[POS]]="OF",MAX(AV$1:AV1499)+1,"")</f>
        <v/>
      </c>
      <c r="AW1500" t="str">
        <f>IFERROR(INDEX(PLAYERIDMAP2[PLAYERNAME],MATCH(ROW()-ROW(AW$1),OUTFIELD,0)),"")</f>
        <v/>
      </c>
      <c r="AX1500">
        <f>IF(PLAYERIDMAP2[[#This Row],[POS]]&lt;&gt;"P",MAX(AX$1:AX1499)+1,"")</f>
        <v>801</v>
      </c>
      <c r="AY1500" t="str">
        <f>IFERROR(INDEX(PLAYERIDMAP2[PLAYERNAME],MATCH(ROW()-ROW(AY$1),HITTERS,0)),"")</f>
        <v/>
      </c>
      <c r="AZ1500" t="str">
        <f>IF(PLAYERIDMAP2[[#This Row],[POS]]="P",MAX(AZ$1:AZ1499)+1,"")</f>
        <v/>
      </c>
      <c r="BA1500" t="str">
        <f>IFERROR(INDEX(PLAYERIDMAP2[PLAYERNAME],MATCH(ROW()-ROW(BA$1),PITCHERS,0)),"")</f>
        <v/>
      </c>
    </row>
    <row r="1501" spans="1:53" x14ac:dyDescent="0.25">
      <c r="A1501" t="s">
        <v>15653</v>
      </c>
      <c r="B1501" t="s">
        <v>8708</v>
      </c>
      <c r="C1501" s="1">
        <v>30338</v>
      </c>
      <c r="D1501" t="s">
        <v>16850</v>
      </c>
      <c r="E1501" t="s">
        <v>20737</v>
      </c>
      <c r="F1501" t="s">
        <v>11077</v>
      </c>
      <c r="G1501" t="s">
        <v>14693</v>
      </c>
      <c r="H1501" t="s">
        <v>10988</v>
      </c>
      <c r="I1501" t="s">
        <v>20806</v>
      </c>
      <c r="J1501" t="s">
        <v>8708</v>
      </c>
      <c r="K1501">
        <v>451990</v>
      </c>
      <c r="L1501" t="s">
        <v>8708</v>
      </c>
      <c r="M1501">
        <v>1604395</v>
      </c>
      <c r="N1501" t="s">
        <v>15654</v>
      </c>
      <c r="O1501" t="s">
        <v>15655</v>
      </c>
      <c r="P1501" t="s">
        <v>15653</v>
      </c>
      <c r="Q1501">
        <v>8905</v>
      </c>
      <c r="R1501" t="s">
        <v>8708</v>
      </c>
      <c r="S1501">
        <v>29468</v>
      </c>
      <c r="T1501" t="s">
        <v>8708</v>
      </c>
      <c r="V1501" t="s">
        <v>16322</v>
      </c>
      <c r="W1501">
        <v>44083</v>
      </c>
      <c r="X1501">
        <v>8905</v>
      </c>
      <c r="Y1501" t="s">
        <v>8708</v>
      </c>
      <c r="Z1501" t="s">
        <v>16781</v>
      </c>
      <c r="AA1501" t="s">
        <v>5703</v>
      </c>
      <c r="AB1501" t="s">
        <v>5703</v>
      </c>
      <c r="AD1501" t="s">
        <v>16781</v>
      </c>
      <c r="AL1501" t="str">
        <f>IF(PLAYERIDMAP2[[#This Row],[POS]]="C",MAX(AL$1:AL1500)+1,"")</f>
        <v/>
      </c>
      <c r="AM1501" t="str">
        <f>IFERROR(INDEX(PLAYERIDMAP2[PLAYERNAME],MATCH(ROW()-ROW(AM$1),CATCHERS,0)),"")</f>
        <v/>
      </c>
      <c r="AN1501" t="str">
        <f>IF(PLAYERIDMAP2[[#This Row],[POS]]="1B",MAX(AN$1:AN1500)+1,"")</f>
        <v/>
      </c>
      <c r="AO1501" t="str">
        <f>IFERROR(INDEX(PLAYERIDMAP2[PLAYERNAME],MATCH(ROW()-ROW(AO$1),FIRSTBASE,0)),"")</f>
        <v/>
      </c>
      <c r="AP1501" t="str">
        <f>IF(PLAYERIDMAP2[[#This Row],[POS]]="2B",MAX(AP$1:AP1500)+1,"")</f>
        <v/>
      </c>
      <c r="AQ1501" t="str">
        <f>IFERROR(INDEX(PLAYERIDMAP2[PLAYERNAME],MATCH(ROW()-ROW(AQ$1),SECONDBASE,0)),"")</f>
        <v/>
      </c>
      <c r="AR1501" t="str">
        <f>IF(PLAYERIDMAP2[[#This Row],[POS]]="3B",MAX(AR$1:AR1500)+1,"")</f>
        <v/>
      </c>
      <c r="AS1501" t="str">
        <f>IFERROR(INDEX(PLAYERIDMAP2[PLAYERNAME],MATCH(ROW()-ROW(AS$1),THIRDBASE,0)),"")</f>
        <v/>
      </c>
      <c r="AT1501" t="str">
        <f>IF(PLAYERIDMAP2[[#This Row],[POS]]="SS",MAX(AT$1:AT1500)+1,"")</f>
        <v/>
      </c>
      <c r="AU1501" t="str">
        <f>IFERROR(INDEX(PLAYERIDMAP2[PLAYERNAME],MATCH(ROW()-ROW(AU$1),SHORTSTOP,0)),"")</f>
        <v/>
      </c>
      <c r="AV1501" t="str">
        <f>IF(PLAYERIDMAP2[[#This Row],[POS]]="OF",MAX(AV$1:AV1500)+1,"")</f>
        <v/>
      </c>
      <c r="AW1501" t="str">
        <f>IFERROR(INDEX(PLAYERIDMAP2[PLAYERNAME],MATCH(ROW()-ROW(AW$1),OUTFIELD,0)),"")</f>
        <v/>
      </c>
      <c r="AX1501" t="str">
        <f>IF(PLAYERIDMAP2[[#This Row],[POS]]&lt;&gt;"P",MAX(AX$1:AX1500)+1,"")</f>
        <v/>
      </c>
      <c r="AY1501" t="str">
        <f>IFERROR(INDEX(PLAYERIDMAP2[PLAYERNAME],MATCH(ROW()-ROW(AY$1),HITTERS,0)),"")</f>
        <v/>
      </c>
      <c r="AZ1501">
        <f>IF(PLAYERIDMAP2[[#This Row],[POS]]="P",MAX(AZ$1:AZ1500)+1,"")</f>
        <v>699</v>
      </c>
      <c r="BA1501" t="str">
        <f>IFERROR(INDEX(PLAYERIDMAP2[PLAYERNAME],MATCH(ROW()-ROW(BA$1),PITCHERS,0)),"")</f>
        <v/>
      </c>
    </row>
    <row r="1502" spans="1:53" x14ac:dyDescent="0.25">
      <c r="A1502" t="s">
        <v>15656</v>
      </c>
      <c r="B1502" t="s">
        <v>5427</v>
      </c>
      <c r="C1502" s="1">
        <v>32134</v>
      </c>
      <c r="D1502" t="s">
        <v>20796</v>
      </c>
      <c r="E1502" t="s">
        <v>20797</v>
      </c>
      <c r="F1502" t="s">
        <v>11082</v>
      </c>
      <c r="G1502" t="s">
        <v>16838</v>
      </c>
      <c r="H1502" t="s">
        <v>5706</v>
      </c>
      <c r="I1502" t="s">
        <v>20798</v>
      </c>
      <c r="J1502" t="s">
        <v>5427</v>
      </c>
      <c r="K1502">
        <v>518170</v>
      </c>
      <c r="L1502" t="s">
        <v>5427</v>
      </c>
      <c r="M1502">
        <v>1741768</v>
      </c>
      <c r="N1502" t="s">
        <v>5427</v>
      </c>
      <c r="O1502" t="s">
        <v>15657</v>
      </c>
      <c r="P1502" t="s">
        <v>15656</v>
      </c>
      <c r="Q1502">
        <v>9161</v>
      </c>
      <c r="R1502" t="s">
        <v>5427</v>
      </c>
      <c r="S1502">
        <v>30907</v>
      </c>
      <c r="T1502" t="s">
        <v>5427</v>
      </c>
      <c r="V1502" t="s">
        <v>15658</v>
      </c>
      <c r="W1502">
        <v>56899</v>
      </c>
      <c r="X1502">
        <v>9161</v>
      </c>
      <c r="Y1502" t="s">
        <v>5427</v>
      </c>
      <c r="Z1502" t="s">
        <v>15659</v>
      </c>
      <c r="AA1502" t="s">
        <v>10958</v>
      </c>
      <c r="AB1502" t="s">
        <v>5703</v>
      </c>
      <c r="AC1502" t="s">
        <v>5427</v>
      </c>
      <c r="AD1502" t="s">
        <v>15659</v>
      </c>
      <c r="AF1502" t="s">
        <v>5427</v>
      </c>
      <c r="AG1502">
        <v>12996</v>
      </c>
      <c r="AL1502" t="str">
        <f>IF(PLAYERIDMAP2[[#This Row],[POS]]="C",MAX(AL$1:AL1501)+1,"")</f>
        <v/>
      </c>
      <c r="AM1502" t="str">
        <f>IFERROR(INDEX(PLAYERIDMAP2[PLAYERNAME],MATCH(ROW()-ROW(AM$1),CATCHERS,0)),"")</f>
        <v/>
      </c>
      <c r="AN1502" t="str">
        <f>IF(PLAYERIDMAP2[[#This Row],[POS]]="1B",MAX(AN$1:AN1501)+1,"")</f>
        <v/>
      </c>
      <c r="AO1502" t="str">
        <f>IFERROR(INDEX(PLAYERIDMAP2[PLAYERNAME],MATCH(ROW()-ROW(AO$1),FIRSTBASE,0)),"")</f>
        <v/>
      </c>
      <c r="AP1502">
        <f>IF(PLAYERIDMAP2[[#This Row],[POS]]="2B",MAX(AP$1:AP1501)+1,"")</f>
        <v>111</v>
      </c>
      <c r="AQ1502" t="str">
        <f>IFERROR(INDEX(PLAYERIDMAP2[PLAYERNAME],MATCH(ROW()-ROW(AQ$1),SECONDBASE,0)),"")</f>
        <v/>
      </c>
      <c r="AR1502" t="str">
        <f>IF(PLAYERIDMAP2[[#This Row],[POS]]="3B",MAX(AR$1:AR1501)+1,"")</f>
        <v/>
      </c>
      <c r="AS1502" t="str">
        <f>IFERROR(INDEX(PLAYERIDMAP2[PLAYERNAME],MATCH(ROW()-ROW(AS$1),THIRDBASE,0)),"")</f>
        <v/>
      </c>
      <c r="AT1502" t="str">
        <f>IF(PLAYERIDMAP2[[#This Row],[POS]]="SS",MAX(AT$1:AT1501)+1,"")</f>
        <v/>
      </c>
      <c r="AU1502" t="str">
        <f>IFERROR(INDEX(PLAYERIDMAP2[PLAYERNAME],MATCH(ROW()-ROW(AU$1),SHORTSTOP,0)),"")</f>
        <v/>
      </c>
      <c r="AV1502" t="str">
        <f>IF(PLAYERIDMAP2[[#This Row],[POS]]="OF",MAX(AV$1:AV1501)+1,"")</f>
        <v/>
      </c>
      <c r="AW1502" t="str">
        <f>IFERROR(INDEX(PLAYERIDMAP2[PLAYERNAME],MATCH(ROW()-ROW(AW$1),OUTFIELD,0)),"")</f>
        <v/>
      </c>
      <c r="AX1502">
        <f>IF(PLAYERIDMAP2[[#This Row],[POS]]&lt;&gt;"P",MAX(AX$1:AX1501)+1,"")</f>
        <v>802</v>
      </c>
      <c r="AY1502" t="str">
        <f>IFERROR(INDEX(PLAYERIDMAP2[PLAYERNAME],MATCH(ROW()-ROW(AY$1),HITTERS,0)),"")</f>
        <v/>
      </c>
      <c r="AZ1502" t="str">
        <f>IF(PLAYERIDMAP2[[#This Row],[POS]]="P",MAX(AZ$1:AZ1501)+1,"")</f>
        <v/>
      </c>
      <c r="BA1502" t="str">
        <f>IFERROR(INDEX(PLAYERIDMAP2[PLAYERNAME],MATCH(ROW()-ROW(BA$1),PITCHERS,0)),"")</f>
        <v/>
      </c>
    </row>
    <row r="1503" spans="1:53" x14ac:dyDescent="0.25">
      <c r="A1503" t="s">
        <v>15660</v>
      </c>
      <c r="B1503" t="s">
        <v>10187</v>
      </c>
      <c r="C1503" s="1">
        <v>28456</v>
      </c>
      <c r="D1503" t="s">
        <v>16919</v>
      </c>
      <c r="E1503" t="s">
        <v>16920</v>
      </c>
      <c r="F1503" t="s">
        <v>11016</v>
      </c>
      <c r="G1503" t="s">
        <v>11016</v>
      </c>
      <c r="H1503" t="s">
        <v>10988</v>
      </c>
      <c r="I1503" t="s">
        <v>16921</v>
      </c>
      <c r="J1503" t="s">
        <v>10187</v>
      </c>
      <c r="K1503">
        <v>447744</v>
      </c>
      <c r="L1503" t="s">
        <v>10187</v>
      </c>
      <c r="M1503">
        <v>541521</v>
      </c>
      <c r="N1503" t="s">
        <v>10187</v>
      </c>
      <c r="O1503" t="s">
        <v>15661</v>
      </c>
      <c r="P1503" t="s">
        <v>15660</v>
      </c>
      <c r="Q1503">
        <v>8706</v>
      </c>
      <c r="R1503" t="s">
        <v>10187</v>
      </c>
      <c r="S1503">
        <v>30889</v>
      </c>
      <c r="T1503" t="s">
        <v>10187</v>
      </c>
      <c r="V1503" t="s">
        <v>15662</v>
      </c>
      <c r="W1503">
        <v>49043</v>
      </c>
      <c r="X1503">
        <v>8706</v>
      </c>
      <c r="Y1503" t="s">
        <v>10187</v>
      </c>
      <c r="Z1503" t="s">
        <v>15663</v>
      </c>
      <c r="AA1503" t="s">
        <v>10958</v>
      </c>
      <c r="AB1503" t="s">
        <v>10958</v>
      </c>
      <c r="AD1503" t="s">
        <v>15663</v>
      </c>
      <c r="AL1503" t="str">
        <f>IF(PLAYERIDMAP2[[#This Row],[POS]]="C",MAX(AL$1:AL1502)+1,"")</f>
        <v/>
      </c>
      <c r="AM1503" t="str">
        <f>IFERROR(INDEX(PLAYERIDMAP2[PLAYERNAME],MATCH(ROW()-ROW(AM$1),CATCHERS,0)),"")</f>
        <v/>
      </c>
      <c r="AN1503" t="str">
        <f>IF(PLAYERIDMAP2[[#This Row],[POS]]="1B",MAX(AN$1:AN1502)+1,"")</f>
        <v/>
      </c>
      <c r="AO1503" t="str">
        <f>IFERROR(INDEX(PLAYERIDMAP2[PLAYERNAME],MATCH(ROW()-ROW(AO$1),FIRSTBASE,0)),"")</f>
        <v/>
      </c>
      <c r="AP1503" t="str">
        <f>IF(PLAYERIDMAP2[[#This Row],[POS]]="2B",MAX(AP$1:AP1502)+1,"")</f>
        <v/>
      </c>
      <c r="AQ1503" t="str">
        <f>IFERROR(INDEX(PLAYERIDMAP2[PLAYERNAME],MATCH(ROW()-ROW(AQ$1),SECONDBASE,0)),"")</f>
        <v/>
      </c>
      <c r="AR1503" t="str">
        <f>IF(PLAYERIDMAP2[[#This Row],[POS]]="3B",MAX(AR$1:AR1502)+1,"")</f>
        <v/>
      </c>
      <c r="AS1503" t="str">
        <f>IFERROR(INDEX(PLAYERIDMAP2[PLAYERNAME],MATCH(ROW()-ROW(AS$1),THIRDBASE,0)),"")</f>
        <v/>
      </c>
      <c r="AT1503" t="str">
        <f>IF(PLAYERIDMAP2[[#This Row],[POS]]="SS",MAX(AT$1:AT1502)+1,"")</f>
        <v/>
      </c>
      <c r="AU1503" t="str">
        <f>IFERROR(INDEX(PLAYERIDMAP2[PLAYERNAME],MATCH(ROW()-ROW(AU$1),SHORTSTOP,0)),"")</f>
        <v/>
      </c>
      <c r="AV1503" t="str">
        <f>IF(PLAYERIDMAP2[[#This Row],[POS]]="OF",MAX(AV$1:AV1502)+1,"")</f>
        <v/>
      </c>
      <c r="AW1503" t="str">
        <f>IFERROR(INDEX(PLAYERIDMAP2[PLAYERNAME],MATCH(ROW()-ROW(AW$1),OUTFIELD,0)),"")</f>
        <v/>
      </c>
      <c r="AX1503" t="str">
        <f>IF(PLAYERIDMAP2[[#This Row],[POS]]&lt;&gt;"P",MAX(AX$1:AX1502)+1,"")</f>
        <v/>
      </c>
      <c r="AY1503" t="str">
        <f>IFERROR(INDEX(PLAYERIDMAP2[PLAYERNAME],MATCH(ROW()-ROW(AY$1),HITTERS,0)),"")</f>
        <v/>
      </c>
      <c r="AZ1503">
        <f>IF(PLAYERIDMAP2[[#This Row],[POS]]="P",MAX(AZ$1:AZ1502)+1,"")</f>
        <v>700</v>
      </c>
      <c r="BA1503" t="str">
        <f>IFERROR(INDEX(PLAYERIDMAP2[PLAYERNAME],MATCH(ROW()-ROW(BA$1),PITCHERS,0)),"")</f>
        <v/>
      </c>
    </row>
    <row r="1504" spans="1:53" x14ac:dyDescent="0.25">
      <c r="A1504" t="s">
        <v>15664</v>
      </c>
      <c r="B1504" t="s">
        <v>3530</v>
      </c>
      <c r="C1504" s="1">
        <v>28630</v>
      </c>
      <c r="D1504" t="s">
        <v>16969</v>
      </c>
      <c r="E1504" t="s">
        <v>20737</v>
      </c>
      <c r="F1504" t="s">
        <v>11164</v>
      </c>
      <c r="G1504" t="s">
        <v>16838</v>
      </c>
      <c r="H1504" t="s">
        <v>11097</v>
      </c>
      <c r="I1504" t="s">
        <v>20738</v>
      </c>
      <c r="K1504">
        <v>407832</v>
      </c>
      <c r="L1504" t="s">
        <v>3530</v>
      </c>
      <c r="M1504">
        <v>284648</v>
      </c>
      <c r="N1504" t="s">
        <v>3530</v>
      </c>
      <c r="O1504" t="s">
        <v>15665</v>
      </c>
      <c r="P1504" t="s">
        <v>15664</v>
      </c>
      <c r="Q1504">
        <v>7421</v>
      </c>
      <c r="R1504" t="s">
        <v>3530</v>
      </c>
      <c r="V1504" t="s">
        <v>15666</v>
      </c>
      <c r="W1504">
        <v>44075</v>
      </c>
      <c r="X1504">
        <v>7421</v>
      </c>
      <c r="Y1504" t="s">
        <v>15667</v>
      </c>
      <c r="Z1504" t="s">
        <v>16782</v>
      </c>
      <c r="AA1504" t="s">
        <v>5703</v>
      </c>
      <c r="AB1504" t="s">
        <v>5703</v>
      </c>
      <c r="AD1504" t="s">
        <v>16782</v>
      </c>
      <c r="AL1504" t="str">
        <f>IF(PLAYERIDMAP2[[#This Row],[POS]]="C",MAX(AL$1:AL1503)+1,"")</f>
        <v/>
      </c>
      <c r="AM1504" t="str">
        <f>IFERROR(INDEX(PLAYERIDMAP2[PLAYERNAME],MATCH(ROW()-ROW(AM$1),CATCHERS,0)),"")</f>
        <v/>
      </c>
      <c r="AN1504" t="str">
        <f>IF(PLAYERIDMAP2[[#This Row],[POS]]="1B",MAX(AN$1:AN1503)+1,"")</f>
        <v/>
      </c>
      <c r="AO1504" t="str">
        <f>IFERROR(INDEX(PLAYERIDMAP2[PLAYERNAME],MATCH(ROW()-ROW(AO$1),FIRSTBASE,0)),"")</f>
        <v/>
      </c>
      <c r="AP1504" t="str">
        <f>IF(PLAYERIDMAP2[[#This Row],[POS]]="2B",MAX(AP$1:AP1503)+1,"")</f>
        <v/>
      </c>
      <c r="AQ1504" t="str">
        <f>IFERROR(INDEX(PLAYERIDMAP2[PLAYERNAME],MATCH(ROW()-ROW(AQ$1),SECONDBASE,0)),"")</f>
        <v/>
      </c>
      <c r="AR1504" t="str">
        <f>IF(PLAYERIDMAP2[[#This Row],[POS]]="3B",MAX(AR$1:AR1503)+1,"")</f>
        <v/>
      </c>
      <c r="AS1504" t="str">
        <f>IFERROR(INDEX(PLAYERIDMAP2[PLAYERNAME],MATCH(ROW()-ROW(AS$1),THIRDBASE,0)),"")</f>
        <v/>
      </c>
      <c r="AT1504">
        <f>IF(PLAYERIDMAP2[[#This Row],[POS]]="SS",MAX(AT$1:AT1503)+1,"")</f>
        <v>97</v>
      </c>
      <c r="AU1504" t="str">
        <f>IFERROR(INDEX(PLAYERIDMAP2[PLAYERNAME],MATCH(ROW()-ROW(AU$1),SHORTSTOP,0)),"")</f>
        <v/>
      </c>
      <c r="AV1504" t="str">
        <f>IF(PLAYERIDMAP2[[#This Row],[POS]]="OF",MAX(AV$1:AV1503)+1,"")</f>
        <v/>
      </c>
      <c r="AW1504" t="str">
        <f>IFERROR(INDEX(PLAYERIDMAP2[PLAYERNAME],MATCH(ROW()-ROW(AW$1),OUTFIELD,0)),"")</f>
        <v/>
      </c>
      <c r="AX1504">
        <f>IF(PLAYERIDMAP2[[#This Row],[POS]]&lt;&gt;"P",MAX(AX$1:AX1503)+1,"")</f>
        <v>803</v>
      </c>
      <c r="AY1504" t="str">
        <f>IFERROR(INDEX(PLAYERIDMAP2[PLAYERNAME],MATCH(ROW()-ROW(AY$1),HITTERS,0)),"")</f>
        <v/>
      </c>
      <c r="AZ1504" t="str">
        <f>IF(PLAYERIDMAP2[[#This Row],[POS]]="P",MAX(AZ$1:AZ1503)+1,"")</f>
        <v/>
      </c>
      <c r="BA1504" t="str">
        <f>IFERROR(INDEX(PLAYERIDMAP2[PLAYERNAME],MATCH(ROW()-ROW(BA$1),PITCHERS,0)),"")</f>
        <v/>
      </c>
    </row>
    <row r="1505" spans="1:53" x14ac:dyDescent="0.25">
      <c r="A1505" t="s">
        <v>15668</v>
      </c>
      <c r="B1505" t="s">
        <v>5210</v>
      </c>
      <c r="C1505" s="1">
        <v>30944</v>
      </c>
      <c r="D1505" t="s">
        <v>17098</v>
      </c>
      <c r="E1505" t="s">
        <v>18931</v>
      </c>
      <c r="F1505" t="s">
        <v>10992</v>
      </c>
      <c r="G1505" t="s">
        <v>14693</v>
      </c>
      <c r="H1505" t="s">
        <v>5705</v>
      </c>
      <c r="I1505" t="s">
        <v>18932</v>
      </c>
      <c r="J1505" t="s">
        <v>5210</v>
      </c>
      <c r="K1505">
        <v>502143</v>
      </c>
      <c r="L1505" t="s">
        <v>5210</v>
      </c>
      <c r="M1505">
        <v>1660696</v>
      </c>
      <c r="N1505" t="s">
        <v>5210</v>
      </c>
      <c r="O1505" t="s">
        <v>15669</v>
      </c>
      <c r="P1505" t="s">
        <v>15668</v>
      </c>
      <c r="Q1505">
        <v>8665</v>
      </c>
      <c r="R1505" t="s">
        <v>5210</v>
      </c>
      <c r="S1505">
        <v>29439</v>
      </c>
      <c r="T1505" t="s">
        <v>5210</v>
      </c>
      <c r="U1505" t="s">
        <v>5210</v>
      </c>
      <c r="V1505" t="s">
        <v>15670</v>
      </c>
      <c r="W1505">
        <v>50147</v>
      </c>
      <c r="X1505">
        <v>8665</v>
      </c>
      <c r="Y1505" t="s">
        <v>5210</v>
      </c>
      <c r="Z1505" t="s">
        <v>15671</v>
      </c>
      <c r="AA1505" t="s">
        <v>5703</v>
      </c>
      <c r="AB1505" t="s">
        <v>5703</v>
      </c>
      <c r="AC1505" t="s">
        <v>5210</v>
      </c>
      <c r="AD1505" t="s">
        <v>15671</v>
      </c>
      <c r="AE1505">
        <v>9651</v>
      </c>
      <c r="AF1505" t="s">
        <v>5210</v>
      </c>
      <c r="AG1505">
        <v>12292</v>
      </c>
      <c r="AH1505" t="s">
        <v>5210</v>
      </c>
      <c r="AL1505" t="str">
        <f>IF(PLAYERIDMAP2[[#This Row],[POS]]="C",MAX(AL$1:AL1504)+1,"")</f>
        <v/>
      </c>
      <c r="AM1505" t="str">
        <f>IFERROR(INDEX(PLAYERIDMAP2[PLAYERNAME],MATCH(ROW()-ROW(AM$1),CATCHERS,0)),"")</f>
        <v/>
      </c>
      <c r="AN1505" t="str">
        <f>IF(PLAYERIDMAP2[[#This Row],[POS]]="1B",MAX(AN$1:AN1504)+1,"")</f>
        <v/>
      </c>
      <c r="AO1505" t="str">
        <f>IFERROR(INDEX(PLAYERIDMAP2[PLAYERNAME],MATCH(ROW()-ROW(AO$1),FIRSTBASE,0)),"")</f>
        <v/>
      </c>
      <c r="AP1505" t="str">
        <f>IF(PLAYERIDMAP2[[#This Row],[POS]]="2B",MAX(AP$1:AP1504)+1,"")</f>
        <v/>
      </c>
      <c r="AQ1505" t="str">
        <f>IFERROR(INDEX(PLAYERIDMAP2[PLAYERNAME],MATCH(ROW()-ROW(AQ$1),SECONDBASE,0)),"")</f>
        <v/>
      </c>
      <c r="AR1505">
        <f>IF(PLAYERIDMAP2[[#This Row],[POS]]="3B",MAX(AR$1:AR1504)+1,"")</f>
        <v>90</v>
      </c>
      <c r="AS1505" t="str">
        <f>IFERROR(INDEX(PLAYERIDMAP2[PLAYERNAME],MATCH(ROW()-ROW(AS$1),THIRDBASE,0)),"")</f>
        <v/>
      </c>
      <c r="AT1505" t="str">
        <f>IF(PLAYERIDMAP2[[#This Row],[POS]]="SS",MAX(AT$1:AT1504)+1,"")</f>
        <v/>
      </c>
      <c r="AU1505" t="str">
        <f>IFERROR(INDEX(PLAYERIDMAP2[PLAYERNAME],MATCH(ROW()-ROW(AU$1),SHORTSTOP,0)),"")</f>
        <v/>
      </c>
      <c r="AV1505" t="str">
        <f>IF(PLAYERIDMAP2[[#This Row],[POS]]="OF",MAX(AV$1:AV1504)+1,"")</f>
        <v/>
      </c>
      <c r="AW1505" t="str">
        <f>IFERROR(INDEX(PLAYERIDMAP2[PLAYERNAME],MATCH(ROW()-ROW(AW$1),OUTFIELD,0)),"")</f>
        <v/>
      </c>
      <c r="AX1505">
        <f>IF(PLAYERIDMAP2[[#This Row],[POS]]&lt;&gt;"P",MAX(AX$1:AX1504)+1,"")</f>
        <v>804</v>
      </c>
      <c r="AY1505" t="str">
        <f>IFERROR(INDEX(PLAYERIDMAP2[PLAYERNAME],MATCH(ROW()-ROW(AY$1),HITTERS,0)),"")</f>
        <v/>
      </c>
      <c r="AZ1505" t="str">
        <f>IF(PLAYERIDMAP2[[#This Row],[POS]]="P",MAX(AZ$1:AZ1504)+1,"")</f>
        <v/>
      </c>
      <c r="BA1505" t="str">
        <f>IFERROR(INDEX(PLAYERIDMAP2[PLAYERNAME],MATCH(ROW()-ROW(BA$1),PITCHERS,0)),"")</f>
        <v/>
      </c>
    </row>
    <row r="1506" spans="1:53" x14ac:dyDescent="0.25">
      <c r="A1506" t="s">
        <v>15672</v>
      </c>
      <c r="B1506" t="s">
        <v>10683</v>
      </c>
      <c r="C1506" s="1">
        <v>29060</v>
      </c>
      <c r="D1506" t="s">
        <v>16850</v>
      </c>
      <c r="E1506" t="s">
        <v>18570</v>
      </c>
      <c r="F1506" t="s">
        <v>11016</v>
      </c>
      <c r="G1506" t="s">
        <v>11016</v>
      </c>
      <c r="H1506" t="s">
        <v>10988</v>
      </c>
      <c r="I1506" t="s">
        <v>18571</v>
      </c>
      <c r="J1506" t="s">
        <v>10683</v>
      </c>
      <c r="K1506">
        <v>407878</v>
      </c>
      <c r="L1506" t="s">
        <v>10683</v>
      </c>
      <c r="M1506">
        <v>284649</v>
      </c>
      <c r="N1506" t="s">
        <v>10683</v>
      </c>
      <c r="O1506" t="s">
        <v>15673</v>
      </c>
      <c r="P1506" t="s">
        <v>15672</v>
      </c>
      <c r="Q1506">
        <v>7151</v>
      </c>
      <c r="R1506" t="s">
        <v>10683</v>
      </c>
      <c r="S1506">
        <v>5504</v>
      </c>
      <c r="T1506" t="s">
        <v>10683</v>
      </c>
      <c r="V1506" t="s">
        <v>15674</v>
      </c>
      <c r="W1506">
        <v>31436</v>
      </c>
      <c r="X1506">
        <v>7151</v>
      </c>
      <c r="Y1506" t="s">
        <v>10683</v>
      </c>
      <c r="Z1506" t="s">
        <v>15675</v>
      </c>
      <c r="AA1506" t="s">
        <v>5703</v>
      </c>
      <c r="AB1506" t="s">
        <v>5703</v>
      </c>
      <c r="AD1506" t="s">
        <v>15675</v>
      </c>
      <c r="AL1506" t="str">
        <f>IF(PLAYERIDMAP2[[#This Row],[POS]]="C",MAX(AL$1:AL1505)+1,"")</f>
        <v/>
      </c>
      <c r="AM1506" t="str">
        <f>IFERROR(INDEX(PLAYERIDMAP2[PLAYERNAME],MATCH(ROW()-ROW(AM$1),CATCHERS,0)),"")</f>
        <v/>
      </c>
      <c r="AN1506" t="str">
        <f>IF(PLAYERIDMAP2[[#This Row],[POS]]="1B",MAX(AN$1:AN1505)+1,"")</f>
        <v/>
      </c>
      <c r="AO1506" t="str">
        <f>IFERROR(INDEX(PLAYERIDMAP2[PLAYERNAME],MATCH(ROW()-ROW(AO$1),FIRSTBASE,0)),"")</f>
        <v/>
      </c>
      <c r="AP1506" t="str">
        <f>IF(PLAYERIDMAP2[[#This Row],[POS]]="2B",MAX(AP$1:AP1505)+1,"")</f>
        <v/>
      </c>
      <c r="AQ1506" t="str">
        <f>IFERROR(INDEX(PLAYERIDMAP2[PLAYERNAME],MATCH(ROW()-ROW(AQ$1),SECONDBASE,0)),"")</f>
        <v/>
      </c>
      <c r="AR1506" t="str">
        <f>IF(PLAYERIDMAP2[[#This Row],[POS]]="3B",MAX(AR$1:AR1505)+1,"")</f>
        <v/>
      </c>
      <c r="AS1506" t="str">
        <f>IFERROR(INDEX(PLAYERIDMAP2[PLAYERNAME],MATCH(ROW()-ROW(AS$1),THIRDBASE,0)),"")</f>
        <v/>
      </c>
      <c r="AT1506" t="str">
        <f>IF(PLAYERIDMAP2[[#This Row],[POS]]="SS",MAX(AT$1:AT1505)+1,"")</f>
        <v/>
      </c>
      <c r="AU1506" t="str">
        <f>IFERROR(INDEX(PLAYERIDMAP2[PLAYERNAME],MATCH(ROW()-ROW(AU$1),SHORTSTOP,0)),"")</f>
        <v/>
      </c>
      <c r="AV1506" t="str">
        <f>IF(PLAYERIDMAP2[[#This Row],[POS]]="OF",MAX(AV$1:AV1505)+1,"")</f>
        <v/>
      </c>
      <c r="AW1506" t="str">
        <f>IFERROR(INDEX(PLAYERIDMAP2[PLAYERNAME],MATCH(ROW()-ROW(AW$1),OUTFIELD,0)),"")</f>
        <v/>
      </c>
      <c r="AX1506" t="str">
        <f>IF(PLAYERIDMAP2[[#This Row],[POS]]&lt;&gt;"P",MAX(AX$1:AX1505)+1,"")</f>
        <v/>
      </c>
      <c r="AY1506" t="str">
        <f>IFERROR(INDEX(PLAYERIDMAP2[PLAYERNAME],MATCH(ROW()-ROW(AY$1),HITTERS,0)),"")</f>
        <v/>
      </c>
      <c r="AZ1506">
        <f>IF(PLAYERIDMAP2[[#This Row],[POS]]="P",MAX(AZ$1:AZ1505)+1,"")</f>
        <v>701</v>
      </c>
      <c r="BA1506" t="str">
        <f>IFERROR(INDEX(PLAYERIDMAP2[PLAYERNAME],MATCH(ROW()-ROW(BA$1),PITCHERS,0)),"")</f>
        <v/>
      </c>
    </row>
    <row r="1507" spans="1:53" x14ac:dyDescent="0.25">
      <c r="A1507" t="s">
        <v>15676</v>
      </c>
      <c r="B1507" t="s">
        <v>10838</v>
      </c>
      <c r="C1507" s="1">
        <v>31189</v>
      </c>
      <c r="D1507" t="s">
        <v>19728</v>
      </c>
      <c r="E1507" t="s">
        <v>19893</v>
      </c>
      <c r="F1507" t="s">
        <v>11191</v>
      </c>
      <c r="G1507" t="s">
        <v>14693</v>
      </c>
      <c r="H1507" t="s">
        <v>10988</v>
      </c>
      <c r="I1507" t="s">
        <v>19894</v>
      </c>
      <c r="K1507">
        <v>462995</v>
      </c>
      <c r="L1507" t="s">
        <v>10838</v>
      </c>
      <c r="M1507">
        <v>1219705</v>
      </c>
      <c r="N1507" t="s">
        <v>10838</v>
      </c>
      <c r="O1507" t="s">
        <v>15677</v>
      </c>
      <c r="P1507" t="s">
        <v>15676</v>
      </c>
      <c r="Q1507">
        <v>8006</v>
      </c>
      <c r="R1507" t="s">
        <v>10838</v>
      </c>
      <c r="V1507" t="s">
        <v>15678</v>
      </c>
      <c r="W1507">
        <v>46794</v>
      </c>
      <c r="X1507">
        <v>8006</v>
      </c>
      <c r="Y1507" t="s">
        <v>15679</v>
      </c>
      <c r="Z1507" t="s">
        <v>16783</v>
      </c>
      <c r="AA1507" t="s">
        <v>5703</v>
      </c>
      <c r="AB1507" t="s">
        <v>5703</v>
      </c>
      <c r="AD1507" t="s">
        <v>16783</v>
      </c>
      <c r="AL1507" t="str">
        <f>IF(PLAYERIDMAP2[[#This Row],[POS]]="C",MAX(AL$1:AL1506)+1,"")</f>
        <v/>
      </c>
      <c r="AM1507" t="str">
        <f>IFERROR(INDEX(PLAYERIDMAP2[PLAYERNAME],MATCH(ROW()-ROW(AM$1),CATCHERS,0)),"")</f>
        <v/>
      </c>
      <c r="AN1507" t="str">
        <f>IF(PLAYERIDMAP2[[#This Row],[POS]]="1B",MAX(AN$1:AN1506)+1,"")</f>
        <v/>
      </c>
      <c r="AO1507" t="str">
        <f>IFERROR(INDEX(PLAYERIDMAP2[PLAYERNAME],MATCH(ROW()-ROW(AO$1),FIRSTBASE,0)),"")</f>
        <v/>
      </c>
      <c r="AP1507" t="str">
        <f>IF(PLAYERIDMAP2[[#This Row],[POS]]="2B",MAX(AP$1:AP1506)+1,"")</f>
        <v/>
      </c>
      <c r="AQ1507" t="str">
        <f>IFERROR(INDEX(PLAYERIDMAP2[PLAYERNAME],MATCH(ROW()-ROW(AQ$1),SECONDBASE,0)),"")</f>
        <v/>
      </c>
      <c r="AR1507" t="str">
        <f>IF(PLAYERIDMAP2[[#This Row],[POS]]="3B",MAX(AR$1:AR1506)+1,"")</f>
        <v/>
      </c>
      <c r="AS1507" t="str">
        <f>IFERROR(INDEX(PLAYERIDMAP2[PLAYERNAME],MATCH(ROW()-ROW(AS$1),THIRDBASE,0)),"")</f>
        <v/>
      </c>
      <c r="AT1507" t="str">
        <f>IF(PLAYERIDMAP2[[#This Row],[POS]]="SS",MAX(AT$1:AT1506)+1,"")</f>
        <v/>
      </c>
      <c r="AU1507" t="str">
        <f>IFERROR(INDEX(PLAYERIDMAP2[PLAYERNAME],MATCH(ROW()-ROW(AU$1),SHORTSTOP,0)),"")</f>
        <v/>
      </c>
      <c r="AV1507" t="str">
        <f>IF(PLAYERIDMAP2[[#This Row],[POS]]="OF",MAX(AV$1:AV1506)+1,"")</f>
        <v/>
      </c>
      <c r="AW1507" t="str">
        <f>IFERROR(INDEX(PLAYERIDMAP2[PLAYERNAME],MATCH(ROW()-ROW(AW$1),OUTFIELD,0)),"")</f>
        <v/>
      </c>
      <c r="AX1507" t="str">
        <f>IF(PLAYERIDMAP2[[#This Row],[POS]]&lt;&gt;"P",MAX(AX$1:AX1506)+1,"")</f>
        <v/>
      </c>
      <c r="AY1507" t="str">
        <f>IFERROR(INDEX(PLAYERIDMAP2[PLAYERNAME],MATCH(ROW()-ROW(AY$1),HITTERS,0)),"")</f>
        <v/>
      </c>
      <c r="AZ1507">
        <f>IF(PLAYERIDMAP2[[#This Row],[POS]]="P",MAX(AZ$1:AZ1506)+1,"")</f>
        <v>702</v>
      </c>
      <c r="BA1507" t="str">
        <f>IFERROR(INDEX(PLAYERIDMAP2[PLAYERNAME],MATCH(ROW()-ROW(BA$1),PITCHERS,0)),"")</f>
        <v/>
      </c>
    </row>
    <row r="1508" spans="1:53" x14ac:dyDescent="0.25">
      <c r="A1508" t="s">
        <v>15680</v>
      </c>
      <c r="B1508" t="s">
        <v>5549</v>
      </c>
      <c r="C1508" s="1">
        <v>31617</v>
      </c>
      <c r="D1508" t="s">
        <v>17413</v>
      </c>
      <c r="E1508" t="s">
        <v>18564</v>
      </c>
      <c r="F1508" t="s">
        <v>10997</v>
      </c>
      <c r="G1508" t="s">
        <v>16838</v>
      </c>
      <c r="H1508" t="s">
        <v>10998</v>
      </c>
      <c r="I1508" t="s">
        <v>18565</v>
      </c>
      <c r="J1508" t="s">
        <v>5549</v>
      </c>
      <c r="K1508">
        <v>475100</v>
      </c>
      <c r="L1508" t="s">
        <v>5549</v>
      </c>
      <c r="M1508">
        <v>1741024</v>
      </c>
      <c r="N1508" t="s">
        <v>5549</v>
      </c>
      <c r="O1508" t="s">
        <v>15681</v>
      </c>
      <c r="P1508" t="s">
        <v>15680</v>
      </c>
      <c r="Q1508">
        <v>9177</v>
      </c>
      <c r="R1508" t="s">
        <v>5549</v>
      </c>
      <c r="S1508">
        <v>30714</v>
      </c>
      <c r="T1508" t="s">
        <v>5549</v>
      </c>
      <c r="V1508" t="s">
        <v>15682</v>
      </c>
      <c r="W1508">
        <v>46792</v>
      </c>
      <c r="X1508">
        <v>9177</v>
      </c>
      <c r="Y1508" t="s">
        <v>5549</v>
      </c>
      <c r="Z1508" t="s">
        <v>15683</v>
      </c>
      <c r="AA1508" t="s">
        <v>5703</v>
      </c>
      <c r="AB1508" t="s">
        <v>5703</v>
      </c>
      <c r="AC1508" t="s">
        <v>5549</v>
      </c>
      <c r="AD1508" t="s">
        <v>15683</v>
      </c>
      <c r="AE1508">
        <v>11211</v>
      </c>
      <c r="AF1508" t="s">
        <v>5549</v>
      </c>
      <c r="AG1508">
        <v>17052</v>
      </c>
      <c r="AH1508" t="s">
        <v>5549</v>
      </c>
      <c r="AL1508" t="str">
        <f>IF(PLAYERIDMAP2[[#This Row],[POS]]="C",MAX(AL$1:AL1507)+1,"")</f>
        <v/>
      </c>
      <c r="AM1508" t="str">
        <f>IFERROR(INDEX(PLAYERIDMAP2[PLAYERNAME],MATCH(ROW()-ROW(AM$1),CATCHERS,0)),"")</f>
        <v/>
      </c>
      <c r="AN1508" t="str">
        <f>IF(PLAYERIDMAP2[[#This Row],[POS]]="1B",MAX(AN$1:AN1507)+1,"")</f>
        <v/>
      </c>
      <c r="AO1508" t="str">
        <f>IFERROR(INDEX(PLAYERIDMAP2[PLAYERNAME],MATCH(ROW()-ROW(AO$1),FIRSTBASE,0)),"")</f>
        <v/>
      </c>
      <c r="AP1508" t="str">
        <f>IF(PLAYERIDMAP2[[#This Row],[POS]]="2B",MAX(AP$1:AP1507)+1,"")</f>
        <v/>
      </c>
      <c r="AQ1508" t="str">
        <f>IFERROR(INDEX(PLAYERIDMAP2[PLAYERNAME],MATCH(ROW()-ROW(AQ$1),SECONDBASE,0)),"")</f>
        <v/>
      </c>
      <c r="AR1508" t="str">
        <f>IF(PLAYERIDMAP2[[#This Row],[POS]]="3B",MAX(AR$1:AR1507)+1,"")</f>
        <v/>
      </c>
      <c r="AS1508" t="str">
        <f>IFERROR(INDEX(PLAYERIDMAP2[PLAYERNAME],MATCH(ROW()-ROW(AS$1),THIRDBASE,0)),"")</f>
        <v/>
      </c>
      <c r="AT1508" t="str">
        <f>IF(PLAYERIDMAP2[[#This Row],[POS]]="SS",MAX(AT$1:AT1507)+1,"")</f>
        <v/>
      </c>
      <c r="AU1508" t="str">
        <f>IFERROR(INDEX(PLAYERIDMAP2[PLAYERNAME],MATCH(ROW()-ROW(AU$1),SHORTSTOP,0)),"")</f>
        <v/>
      </c>
      <c r="AV1508">
        <f>IF(PLAYERIDMAP2[[#This Row],[POS]]="OF",MAX(AV$1:AV1507)+1,"")</f>
        <v>308</v>
      </c>
      <c r="AW1508" t="str">
        <f>IFERROR(INDEX(PLAYERIDMAP2[PLAYERNAME],MATCH(ROW()-ROW(AW$1),OUTFIELD,0)),"")</f>
        <v/>
      </c>
      <c r="AX1508">
        <f>IF(PLAYERIDMAP2[[#This Row],[POS]]&lt;&gt;"P",MAX(AX$1:AX1507)+1,"")</f>
        <v>805</v>
      </c>
      <c r="AY1508" t="str">
        <f>IFERROR(INDEX(PLAYERIDMAP2[PLAYERNAME],MATCH(ROW()-ROW(AY$1),HITTERS,0)),"")</f>
        <v/>
      </c>
      <c r="AZ1508" t="str">
        <f>IF(PLAYERIDMAP2[[#This Row],[POS]]="P",MAX(AZ$1:AZ1507)+1,"")</f>
        <v/>
      </c>
      <c r="BA1508" t="str">
        <f>IFERROR(INDEX(PLAYERIDMAP2[PLAYERNAME],MATCH(ROW()-ROW(BA$1),PITCHERS,0)),"")</f>
        <v/>
      </c>
    </row>
    <row r="1509" spans="1:53" x14ac:dyDescent="0.25">
      <c r="A1509" t="s">
        <v>15684</v>
      </c>
      <c r="B1509" t="s">
        <v>9957</v>
      </c>
      <c r="C1509" s="1">
        <v>30349</v>
      </c>
      <c r="D1509" t="s">
        <v>17440</v>
      </c>
      <c r="E1509" t="s">
        <v>17441</v>
      </c>
      <c r="F1509" t="s">
        <v>11138</v>
      </c>
      <c r="G1509" t="s">
        <v>14693</v>
      </c>
      <c r="H1509" t="s">
        <v>10988</v>
      </c>
      <c r="I1509" t="s">
        <v>17442</v>
      </c>
      <c r="J1509" t="s">
        <v>9957</v>
      </c>
      <c r="K1509">
        <v>450306</v>
      </c>
      <c r="L1509" t="s">
        <v>9957</v>
      </c>
      <c r="M1509">
        <v>556425</v>
      </c>
      <c r="N1509" t="s">
        <v>9957</v>
      </c>
      <c r="O1509" t="s">
        <v>15685</v>
      </c>
      <c r="P1509" t="s">
        <v>15684</v>
      </c>
      <c r="Q1509">
        <v>7599</v>
      </c>
      <c r="R1509" t="s">
        <v>9957</v>
      </c>
      <c r="S1509">
        <v>6352</v>
      </c>
      <c r="T1509" t="s">
        <v>9957</v>
      </c>
      <c r="V1509" t="s">
        <v>15686</v>
      </c>
      <c r="W1509">
        <v>45595</v>
      </c>
      <c r="X1509">
        <v>7599</v>
      </c>
      <c r="Y1509" t="s">
        <v>9957</v>
      </c>
      <c r="Z1509" t="s">
        <v>15687</v>
      </c>
      <c r="AA1509" t="s">
        <v>10958</v>
      </c>
      <c r="AB1509" t="s">
        <v>10958</v>
      </c>
      <c r="AC1509" t="s">
        <v>9957</v>
      </c>
      <c r="AD1509" t="s">
        <v>15687</v>
      </c>
      <c r="AE1509">
        <v>8327</v>
      </c>
      <c r="AF1509" t="s">
        <v>9957</v>
      </c>
      <c r="AG1509">
        <v>6200</v>
      </c>
      <c r="AH1509" t="s">
        <v>9957</v>
      </c>
      <c r="AL1509" t="str">
        <f>IF(PLAYERIDMAP2[[#This Row],[POS]]="C",MAX(AL$1:AL1508)+1,"")</f>
        <v/>
      </c>
      <c r="AM1509" t="str">
        <f>IFERROR(INDEX(PLAYERIDMAP2[PLAYERNAME],MATCH(ROW()-ROW(AM$1),CATCHERS,0)),"")</f>
        <v/>
      </c>
      <c r="AN1509" t="str">
        <f>IF(PLAYERIDMAP2[[#This Row],[POS]]="1B",MAX(AN$1:AN1508)+1,"")</f>
        <v/>
      </c>
      <c r="AO1509" t="str">
        <f>IFERROR(INDEX(PLAYERIDMAP2[PLAYERNAME],MATCH(ROW()-ROW(AO$1),FIRSTBASE,0)),"")</f>
        <v/>
      </c>
      <c r="AP1509" t="str">
        <f>IF(PLAYERIDMAP2[[#This Row],[POS]]="2B",MAX(AP$1:AP1508)+1,"")</f>
        <v/>
      </c>
      <c r="AQ1509" t="str">
        <f>IFERROR(INDEX(PLAYERIDMAP2[PLAYERNAME],MATCH(ROW()-ROW(AQ$1),SECONDBASE,0)),"")</f>
        <v/>
      </c>
      <c r="AR1509" t="str">
        <f>IF(PLAYERIDMAP2[[#This Row],[POS]]="3B",MAX(AR$1:AR1508)+1,"")</f>
        <v/>
      </c>
      <c r="AS1509" t="str">
        <f>IFERROR(INDEX(PLAYERIDMAP2[PLAYERNAME],MATCH(ROW()-ROW(AS$1),THIRDBASE,0)),"")</f>
        <v/>
      </c>
      <c r="AT1509" t="str">
        <f>IF(PLAYERIDMAP2[[#This Row],[POS]]="SS",MAX(AT$1:AT1508)+1,"")</f>
        <v/>
      </c>
      <c r="AU1509" t="str">
        <f>IFERROR(INDEX(PLAYERIDMAP2[PLAYERNAME],MATCH(ROW()-ROW(AU$1),SHORTSTOP,0)),"")</f>
        <v/>
      </c>
      <c r="AV1509" t="str">
        <f>IF(PLAYERIDMAP2[[#This Row],[POS]]="OF",MAX(AV$1:AV1508)+1,"")</f>
        <v/>
      </c>
      <c r="AW1509" t="str">
        <f>IFERROR(INDEX(PLAYERIDMAP2[PLAYERNAME],MATCH(ROW()-ROW(AW$1),OUTFIELD,0)),"")</f>
        <v/>
      </c>
      <c r="AX1509" t="str">
        <f>IF(PLAYERIDMAP2[[#This Row],[POS]]&lt;&gt;"P",MAX(AX$1:AX1508)+1,"")</f>
        <v/>
      </c>
      <c r="AY1509" t="str">
        <f>IFERROR(INDEX(PLAYERIDMAP2[PLAYERNAME],MATCH(ROW()-ROW(AY$1),HITTERS,0)),"")</f>
        <v/>
      </c>
      <c r="AZ1509">
        <f>IF(PLAYERIDMAP2[[#This Row],[POS]]="P",MAX(AZ$1:AZ1508)+1,"")</f>
        <v>703</v>
      </c>
      <c r="BA1509" t="str">
        <f>IFERROR(INDEX(PLAYERIDMAP2[PLAYERNAME],MATCH(ROW()-ROW(BA$1),PITCHERS,0)),"")</f>
        <v/>
      </c>
    </row>
    <row r="1510" spans="1:53" x14ac:dyDescent="0.25">
      <c r="A1510" t="s">
        <v>15688</v>
      </c>
      <c r="B1510" t="s">
        <v>5566</v>
      </c>
      <c r="C1510" s="1">
        <v>33086</v>
      </c>
      <c r="D1510" t="s">
        <v>17905</v>
      </c>
      <c r="E1510" t="s">
        <v>17441</v>
      </c>
      <c r="F1510" t="s">
        <v>11040</v>
      </c>
      <c r="G1510" t="s">
        <v>14693</v>
      </c>
      <c r="H1510" t="s">
        <v>11003</v>
      </c>
      <c r="I1510" t="s">
        <v>17906</v>
      </c>
      <c r="J1510" t="s">
        <v>5566</v>
      </c>
      <c r="K1510">
        <v>573627</v>
      </c>
      <c r="L1510" t="s">
        <v>5566</v>
      </c>
      <c r="M1510">
        <v>2052567</v>
      </c>
      <c r="N1510" t="s">
        <v>5566</v>
      </c>
      <c r="O1510" t="s">
        <v>17907</v>
      </c>
      <c r="P1510" t="s">
        <v>15688</v>
      </c>
      <c r="Q1510">
        <v>9592</v>
      </c>
      <c r="R1510" t="s">
        <v>5566</v>
      </c>
      <c r="S1510">
        <v>33012</v>
      </c>
      <c r="T1510" t="s">
        <v>5566</v>
      </c>
      <c r="V1510" t="s">
        <v>15689</v>
      </c>
      <c r="W1510">
        <v>60293</v>
      </c>
      <c r="X1510">
        <v>9592</v>
      </c>
      <c r="Y1510" t="s">
        <v>5566</v>
      </c>
      <c r="Z1510" t="s">
        <v>15690</v>
      </c>
      <c r="AA1510" t="s">
        <v>11011</v>
      </c>
      <c r="AB1510" t="s">
        <v>5703</v>
      </c>
      <c r="AC1510" t="s">
        <v>5566</v>
      </c>
      <c r="AD1510" t="s">
        <v>15690</v>
      </c>
      <c r="AE1510">
        <v>12723</v>
      </c>
      <c r="AF1510" t="s">
        <v>5566</v>
      </c>
      <c r="AG1510">
        <v>39087</v>
      </c>
      <c r="AL1510" t="str">
        <f>IF(PLAYERIDMAP2[[#This Row],[POS]]="C",MAX(AL$1:AL1509)+1,"")</f>
        <v/>
      </c>
      <c r="AM1510" t="str">
        <f>IFERROR(INDEX(PLAYERIDMAP2[PLAYERNAME],MATCH(ROW()-ROW(AM$1),CATCHERS,0)),"")</f>
        <v/>
      </c>
      <c r="AN1510">
        <f>IF(PLAYERIDMAP2[[#This Row],[POS]]="1B",MAX(AN$1:AN1509)+1,"")</f>
        <v>83</v>
      </c>
      <c r="AO1510" t="str">
        <f>IFERROR(INDEX(PLAYERIDMAP2[PLAYERNAME],MATCH(ROW()-ROW(AO$1),FIRSTBASE,0)),"")</f>
        <v/>
      </c>
      <c r="AP1510" t="str">
        <f>IF(PLAYERIDMAP2[[#This Row],[POS]]="2B",MAX(AP$1:AP1509)+1,"")</f>
        <v/>
      </c>
      <c r="AQ1510" t="str">
        <f>IFERROR(INDEX(PLAYERIDMAP2[PLAYERNAME],MATCH(ROW()-ROW(AQ$1),SECONDBASE,0)),"")</f>
        <v/>
      </c>
      <c r="AR1510" t="str">
        <f>IF(PLAYERIDMAP2[[#This Row],[POS]]="3B",MAX(AR$1:AR1509)+1,"")</f>
        <v/>
      </c>
      <c r="AS1510" t="str">
        <f>IFERROR(INDEX(PLAYERIDMAP2[PLAYERNAME],MATCH(ROW()-ROW(AS$1),THIRDBASE,0)),"")</f>
        <v/>
      </c>
      <c r="AT1510" t="str">
        <f>IF(PLAYERIDMAP2[[#This Row],[POS]]="SS",MAX(AT$1:AT1509)+1,"")</f>
        <v/>
      </c>
      <c r="AU1510" t="str">
        <f>IFERROR(INDEX(PLAYERIDMAP2[PLAYERNAME],MATCH(ROW()-ROW(AU$1),SHORTSTOP,0)),"")</f>
        <v/>
      </c>
      <c r="AV1510" t="str">
        <f>IF(PLAYERIDMAP2[[#This Row],[POS]]="OF",MAX(AV$1:AV1509)+1,"")</f>
        <v/>
      </c>
      <c r="AW1510" t="str">
        <f>IFERROR(INDEX(PLAYERIDMAP2[PLAYERNAME],MATCH(ROW()-ROW(AW$1),OUTFIELD,0)),"")</f>
        <v/>
      </c>
      <c r="AX1510">
        <f>IF(PLAYERIDMAP2[[#This Row],[POS]]&lt;&gt;"P",MAX(AX$1:AX1509)+1,"")</f>
        <v>806</v>
      </c>
      <c r="AY1510" t="str">
        <f>IFERROR(INDEX(PLAYERIDMAP2[PLAYERNAME],MATCH(ROW()-ROW(AY$1),HITTERS,0)),"")</f>
        <v/>
      </c>
      <c r="AZ1510" t="str">
        <f>IF(PLAYERIDMAP2[[#This Row],[POS]]="P",MAX(AZ$1:AZ1509)+1,"")</f>
        <v/>
      </c>
      <c r="BA1510" t="str">
        <f>IFERROR(INDEX(PLAYERIDMAP2[PLAYERNAME],MATCH(ROW()-ROW(BA$1),PITCHERS,0)),"")</f>
        <v/>
      </c>
    </row>
    <row r="1511" spans="1:53" x14ac:dyDescent="0.25">
      <c r="A1511" t="s">
        <v>15691</v>
      </c>
      <c r="B1511" t="s">
        <v>10733</v>
      </c>
      <c r="C1511" s="1">
        <v>30986</v>
      </c>
      <c r="D1511" t="s">
        <v>17056</v>
      </c>
      <c r="E1511" t="s">
        <v>18744</v>
      </c>
      <c r="F1511" t="s">
        <v>11258</v>
      </c>
      <c r="G1511" t="s">
        <v>14693</v>
      </c>
      <c r="H1511" t="s">
        <v>10988</v>
      </c>
      <c r="I1511" t="s">
        <v>18745</v>
      </c>
      <c r="J1511" t="s">
        <v>10733</v>
      </c>
      <c r="K1511">
        <v>460008</v>
      </c>
      <c r="L1511" t="s">
        <v>10733</v>
      </c>
      <c r="M1511">
        <v>1725463</v>
      </c>
      <c r="N1511" t="s">
        <v>10733</v>
      </c>
      <c r="O1511" t="s">
        <v>15692</v>
      </c>
      <c r="P1511" t="s">
        <v>15691</v>
      </c>
      <c r="Q1511">
        <v>8840</v>
      </c>
      <c r="R1511" t="s">
        <v>10733</v>
      </c>
      <c r="S1511">
        <v>30386</v>
      </c>
      <c r="T1511" t="s">
        <v>10733</v>
      </c>
      <c r="V1511" t="s">
        <v>15693</v>
      </c>
      <c r="W1511">
        <v>52044</v>
      </c>
      <c r="X1511">
        <v>8840</v>
      </c>
      <c r="Y1511" t="s">
        <v>10733</v>
      </c>
      <c r="Z1511" t="s">
        <v>15694</v>
      </c>
      <c r="AA1511" t="s">
        <v>5703</v>
      </c>
      <c r="AB1511" t="s">
        <v>5703</v>
      </c>
      <c r="AD1511" t="s">
        <v>15694</v>
      </c>
      <c r="AE1511">
        <v>10130</v>
      </c>
      <c r="AF1511" t="s">
        <v>10733</v>
      </c>
      <c r="AG1511">
        <v>12735</v>
      </c>
      <c r="AL1511" t="str">
        <f>IF(PLAYERIDMAP2[[#This Row],[POS]]="C",MAX(AL$1:AL1510)+1,"")</f>
        <v/>
      </c>
      <c r="AM1511" t="str">
        <f>IFERROR(INDEX(PLAYERIDMAP2[PLAYERNAME],MATCH(ROW()-ROW(AM$1),CATCHERS,0)),"")</f>
        <v/>
      </c>
      <c r="AN1511" t="str">
        <f>IF(PLAYERIDMAP2[[#This Row],[POS]]="1B",MAX(AN$1:AN1510)+1,"")</f>
        <v/>
      </c>
      <c r="AO1511" t="str">
        <f>IFERROR(INDEX(PLAYERIDMAP2[PLAYERNAME],MATCH(ROW()-ROW(AO$1),FIRSTBASE,0)),"")</f>
        <v/>
      </c>
      <c r="AP1511" t="str">
        <f>IF(PLAYERIDMAP2[[#This Row],[POS]]="2B",MAX(AP$1:AP1510)+1,"")</f>
        <v/>
      </c>
      <c r="AQ1511" t="str">
        <f>IFERROR(INDEX(PLAYERIDMAP2[PLAYERNAME],MATCH(ROW()-ROW(AQ$1),SECONDBASE,0)),"")</f>
        <v/>
      </c>
      <c r="AR1511" t="str">
        <f>IF(PLAYERIDMAP2[[#This Row],[POS]]="3B",MAX(AR$1:AR1510)+1,"")</f>
        <v/>
      </c>
      <c r="AS1511" t="str">
        <f>IFERROR(INDEX(PLAYERIDMAP2[PLAYERNAME],MATCH(ROW()-ROW(AS$1),THIRDBASE,0)),"")</f>
        <v/>
      </c>
      <c r="AT1511" t="str">
        <f>IF(PLAYERIDMAP2[[#This Row],[POS]]="SS",MAX(AT$1:AT1510)+1,"")</f>
        <v/>
      </c>
      <c r="AU1511" t="str">
        <f>IFERROR(INDEX(PLAYERIDMAP2[PLAYERNAME],MATCH(ROW()-ROW(AU$1),SHORTSTOP,0)),"")</f>
        <v/>
      </c>
      <c r="AV1511" t="str">
        <f>IF(PLAYERIDMAP2[[#This Row],[POS]]="OF",MAX(AV$1:AV1510)+1,"")</f>
        <v/>
      </c>
      <c r="AW1511" t="str">
        <f>IFERROR(INDEX(PLAYERIDMAP2[PLAYERNAME],MATCH(ROW()-ROW(AW$1),OUTFIELD,0)),"")</f>
        <v/>
      </c>
      <c r="AX1511" t="str">
        <f>IF(PLAYERIDMAP2[[#This Row],[POS]]&lt;&gt;"P",MAX(AX$1:AX1510)+1,"")</f>
        <v/>
      </c>
      <c r="AY1511" t="str">
        <f>IFERROR(INDEX(PLAYERIDMAP2[PLAYERNAME],MATCH(ROW()-ROW(AY$1),HITTERS,0)),"")</f>
        <v/>
      </c>
      <c r="AZ1511">
        <f>IF(PLAYERIDMAP2[[#This Row],[POS]]="P",MAX(AZ$1:AZ1510)+1,"")</f>
        <v>704</v>
      </c>
      <c r="BA1511" t="str">
        <f>IFERROR(INDEX(PLAYERIDMAP2[PLAYERNAME],MATCH(ROW()-ROW(BA$1),PITCHERS,0)),"")</f>
        <v/>
      </c>
    </row>
    <row r="1512" spans="1:53" x14ac:dyDescent="0.25">
      <c r="A1512" t="s">
        <v>15695</v>
      </c>
      <c r="B1512" t="s">
        <v>8967</v>
      </c>
      <c r="C1512" s="1">
        <v>30627</v>
      </c>
      <c r="D1512" t="s">
        <v>17291</v>
      </c>
      <c r="E1512" t="s">
        <v>17292</v>
      </c>
      <c r="F1512" t="s">
        <v>11040</v>
      </c>
      <c r="G1512" t="s">
        <v>14693</v>
      </c>
      <c r="H1512" t="s">
        <v>10988</v>
      </c>
      <c r="I1512" t="s">
        <v>17293</v>
      </c>
      <c r="K1512">
        <v>458220</v>
      </c>
      <c r="L1512" t="s">
        <v>8967</v>
      </c>
      <c r="M1512">
        <v>1392910</v>
      </c>
      <c r="N1512" t="s">
        <v>8967</v>
      </c>
      <c r="O1512" t="s">
        <v>15696</v>
      </c>
      <c r="P1512" t="s">
        <v>15695</v>
      </c>
      <c r="Q1512">
        <v>8459</v>
      </c>
      <c r="R1512" t="s">
        <v>8967</v>
      </c>
      <c r="V1512" t="s">
        <v>15697</v>
      </c>
      <c r="W1512">
        <v>49097</v>
      </c>
      <c r="X1512">
        <v>8459</v>
      </c>
      <c r="Y1512" t="s">
        <v>8967</v>
      </c>
      <c r="Z1512" t="s">
        <v>16784</v>
      </c>
      <c r="AA1512" t="s">
        <v>5703</v>
      </c>
      <c r="AB1512" t="s">
        <v>5703</v>
      </c>
      <c r="AD1512" t="s">
        <v>16784</v>
      </c>
      <c r="AL1512" t="str">
        <f>IF(PLAYERIDMAP2[[#This Row],[POS]]="C",MAX(AL$1:AL1511)+1,"")</f>
        <v/>
      </c>
      <c r="AM1512" t="str">
        <f>IFERROR(INDEX(PLAYERIDMAP2[PLAYERNAME],MATCH(ROW()-ROW(AM$1),CATCHERS,0)),"")</f>
        <v/>
      </c>
      <c r="AN1512" t="str">
        <f>IF(PLAYERIDMAP2[[#This Row],[POS]]="1B",MAX(AN$1:AN1511)+1,"")</f>
        <v/>
      </c>
      <c r="AO1512" t="str">
        <f>IFERROR(INDEX(PLAYERIDMAP2[PLAYERNAME],MATCH(ROW()-ROW(AO$1),FIRSTBASE,0)),"")</f>
        <v/>
      </c>
      <c r="AP1512" t="str">
        <f>IF(PLAYERIDMAP2[[#This Row],[POS]]="2B",MAX(AP$1:AP1511)+1,"")</f>
        <v/>
      </c>
      <c r="AQ1512" t="str">
        <f>IFERROR(INDEX(PLAYERIDMAP2[PLAYERNAME],MATCH(ROW()-ROW(AQ$1),SECONDBASE,0)),"")</f>
        <v/>
      </c>
      <c r="AR1512" t="str">
        <f>IF(PLAYERIDMAP2[[#This Row],[POS]]="3B",MAX(AR$1:AR1511)+1,"")</f>
        <v/>
      </c>
      <c r="AS1512" t="str">
        <f>IFERROR(INDEX(PLAYERIDMAP2[PLAYERNAME],MATCH(ROW()-ROW(AS$1),THIRDBASE,0)),"")</f>
        <v/>
      </c>
      <c r="AT1512" t="str">
        <f>IF(PLAYERIDMAP2[[#This Row],[POS]]="SS",MAX(AT$1:AT1511)+1,"")</f>
        <v/>
      </c>
      <c r="AU1512" t="str">
        <f>IFERROR(INDEX(PLAYERIDMAP2[PLAYERNAME],MATCH(ROW()-ROW(AU$1),SHORTSTOP,0)),"")</f>
        <v/>
      </c>
      <c r="AV1512" t="str">
        <f>IF(PLAYERIDMAP2[[#This Row],[POS]]="OF",MAX(AV$1:AV1511)+1,"")</f>
        <v/>
      </c>
      <c r="AW1512" t="str">
        <f>IFERROR(INDEX(PLAYERIDMAP2[PLAYERNAME],MATCH(ROW()-ROW(AW$1),OUTFIELD,0)),"")</f>
        <v/>
      </c>
      <c r="AX1512" t="str">
        <f>IF(PLAYERIDMAP2[[#This Row],[POS]]&lt;&gt;"P",MAX(AX$1:AX1511)+1,"")</f>
        <v/>
      </c>
      <c r="AY1512" t="str">
        <f>IFERROR(INDEX(PLAYERIDMAP2[PLAYERNAME],MATCH(ROW()-ROW(AY$1),HITTERS,0)),"")</f>
        <v/>
      </c>
      <c r="AZ1512">
        <f>IF(PLAYERIDMAP2[[#This Row],[POS]]="P",MAX(AZ$1:AZ1511)+1,"")</f>
        <v>705</v>
      </c>
      <c r="BA1512" t="str">
        <f>IFERROR(INDEX(PLAYERIDMAP2[PLAYERNAME],MATCH(ROW()-ROW(BA$1),PITCHERS,0)),"")</f>
        <v/>
      </c>
    </row>
    <row r="1513" spans="1:53" x14ac:dyDescent="0.25">
      <c r="A1513" t="s">
        <v>16785</v>
      </c>
      <c r="B1513" t="s">
        <v>344</v>
      </c>
      <c r="C1513" s="1">
        <v>33106</v>
      </c>
      <c r="D1513" t="s">
        <v>17134</v>
      </c>
      <c r="E1513" t="s">
        <v>17135</v>
      </c>
      <c r="F1513" t="s">
        <v>11258</v>
      </c>
      <c r="G1513" t="s">
        <v>14693</v>
      </c>
      <c r="H1513" t="s">
        <v>11110</v>
      </c>
      <c r="I1513" t="s">
        <v>17136</v>
      </c>
      <c r="J1513" t="s">
        <v>344</v>
      </c>
      <c r="K1513">
        <v>543877</v>
      </c>
      <c r="L1513" t="s">
        <v>344</v>
      </c>
      <c r="M1513">
        <v>1810924</v>
      </c>
      <c r="N1513" t="s">
        <v>344</v>
      </c>
      <c r="O1513" t="s">
        <v>17137</v>
      </c>
      <c r="P1513" t="s">
        <v>16785</v>
      </c>
      <c r="Q1513">
        <v>9762</v>
      </c>
      <c r="R1513" t="s">
        <v>344</v>
      </c>
      <c r="S1513">
        <v>31389</v>
      </c>
      <c r="T1513" t="s">
        <v>344</v>
      </c>
      <c r="V1513" t="s">
        <v>17138</v>
      </c>
      <c r="W1513">
        <v>58767</v>
      </c>
      <c r="X1513">
        <v>9762</v>
      </c>
      <c r="Y1513" t="s">
        <v>17139</v>
      </c>
      <c r="Z1513" t="s">
        <v>16786</v>
      </c>
      <c r="AA1513" t="s">
        <v>5703</v>
      </c>
      <c r="AB1513" t="s">
        <v>5703</v>
      </c>
      <c r="AC1513" t="s">
        <v>344</v>
      </c>
      <c r="AD1513" t="s">
        <v>16786</v>
      </c>
      <c r="AE1513">
        <v>12264</v>
      </c>
      <c r="AF1513" t="s">
        <v>344</v>
      </c>
      <c r="AG1513">
        <v>13858</v>
      </c>
      <c r="AH1513" t="s">
        <v>344</v>
      </c>
      <c r="AL1513">
        <f>IF(PLAYERIDMAP2[[#This Row],[POS]]="C",MAX(AL$1:AL1512)+1,"")</f>
        <v>114</v>
      </c>
      <c r="AM1513" t="str">
        <f>IFERROR(INDEX(PLAYERIDMAP2[PLAYERNAME],MATCH(ROW()-ROW(AM$1),CATCHERS,0)),"")</f>
        <v/>
      </c>
      <c r="AN1513" t="str">
        <f>IF(PLAYERIDMAP2[[#This Row],[POS]]="1B",MAX(AN$1:AN1512)+1,"")</f>
        <v/>
      </c>
      <c r="AO1513" t="str">
        <f>IFERROR(INDEX(PLAYERIDMAP2[PLAYERNAME],MATCH(ROW()-ROW(AO$1),FIRSTBASE,0)),"")</f>
        <v/>
      </c>
      <c r="AP1513" t="str">
        <f>IF(PLAYERIDMAP2[[#This Row],[POS]]="2B",MAX(AP$1:AP1512)+1,"")</f>
        <v/>
      </c>
      <c r="AQ1513" t="str">
        <f>IFERROR(INDEX(PLAYERIDMAP2[PLAYERNAME],MATCH(ROW()-ROW(AQ$1),SECONDBASE,0)),"")</f>
        <v/>
      </c>
      <c r="AR1513" t="str">
        <f>IF(PLAYERIDMAP2[[#This Row],[POS]]="3B",MAX(AR$1:AR1512)+1,"")</f>
        <v/>
      </c>
      <c r="AS1513" t="str">
        <f>IFERROR(INDEX(PLAYERIDMAP2[PLAYERNAME],MATCH(ROW()-ROW(AS$1),THIRDBASE,0)),"")</f>
        <v/>
      </c>
      <c r="AT1513" t="str">
        <f>IF(PLAYERIDMAP2[[#This Row],[POS]]="SS",MAX(AT$1:AT1512)+1,"")</f>
        <v/>
      </c>
      <c r="AU1513" t="str">
        <f>IFERROR(INDEX(PLAYERIDMAP2[PLAYERNAME],MATCH(ROW()-ROW(AU$1),SHORTSTOP,0)),"")</f>
        <v/>
      </c>
      <c r="AV1513" t="str">
        <f>IF(PLAYERIDMAP2[[#This Row],[POS]]="OF",MAX(AV$1:AV1512)+1,"")</f>
        <v/>
      </c>
      <c r="AW1513" t="str">
        <f>IFERROR(INDEX(PLAYERIDMAP2[PLAYERNAME],MATCH(ROW()-ROW(AW$1),OUTFIELD,0)),"")</f>
        <v/>
      </c>
      <c r="AX1513">
        <f>IF(PLAYERIDMAP2[[#This Row],[POS]]&lt;&gt;"P",MAX(AX$1:AX1512)+1,"")</f>
        <v>807</v>
      </c>
      <c r="AY1513" t="str">
        <f>IFERROR(INDEX(PLAYERIDMAP2[PLAYERNAME],MATCH(ROW()-ROW(AY$1),HITTERS,0)),"")</f>
        <v/>
      </c>
      <c r="AZ1513" t="str">
        <f>IF(PLAYERIDMAP2[[#This Row],[POS]]="P",MAX(AZ$1:AZ1512)+1,"")</f>
        <v/>
      </c>
      <c r="BA1513" t="str">
        <f>IFERROR(INDEX(PLAYERIDMAP2[PLAYERNAME],MATCH(ROW()-ROW(BA$1),PITCHERS,0)),"")</f>
        <v/>
      </c>
    </row>
    <row r="1514" spans="1:53" x14ac:dyDescent="0.25">
      <c r="A1514" t="s">
        <v>15698</v>
      </c>
      <c r="B1514" t="s">
        <v>15699</v>
      </c>
      <c r="C1514" s="1">
        <v>27966</v>
      </c>
      <c r="D1514" t="s">
        <v>18808</v>
      </c>
      <c r="E1514" t="s">
        <v>17135</v>
      </c>
      <c r="F1514" t="s">
        <v>11016</v>
      </c>
      <c r="G1514" t="s">
        <v>11016</v>
      </c>
      <c r="H1514" t="s">
        <v>10988</v>
      </c>
      <c r="I1514" t="s">
        <v>18809</v>
      </c>
      <c r="K1514">
        <v>134320</v>
      </c>
      <c r="L1514" t="s">
        <v>15699</v>
      </c>
      <c r="M1514">
        <v>8148</v>
      </c>
      <c r="N1514" t="s">
        <v>15699</v>
      </c>
      <c r="O1514" t="s">
        <v>15700</v>
      </c>
      <c r="P1514" t="s">
        <v>15698</v>
      </c>
      <c r="Q1514">
        <v>5947</v>
      </c>
      <c r="R1514" t="s">
        <v>15699</v>
      </c>
      <c r="V1514" t="s">
        <v>16323</v>
      </c>
      <c r="W1514">
        <v>427</v>
      </c>
      <c r="Z1514" t="s">
        <v>16787</v>
      </c>
      <c r="AA1514" t="s">
        <v>5703</v>
      </c>
      <c r="AB1514" t="s">
        <v>5703</v>
      </c>
      <c r="AD1514" t="s">
        <v>16787</v>
      </c>
      <c r="AL1514" t="str">
        <f>IF(PLAYERIDMAP2[[#This Row],[POS]]="C",MAX(AL$1:AL1513)+1,"")</f>
        <v/>
      </c>
      <c r="AM1514" t="str">
        <f>IFERROR(INDEX(PLAYERIDMAP2[PLAYERNAME],MATCH(ROW()-ROW(AM$1),CATCHERS,0)),"")</f>
        <v/>
      </c>
      <c r="AN1514" t="str">
        <f>IF(PLAYERIDMAP2[[#This Row],[POS]]="1B",MAX(AN$1:AN1513)+1,"")</f>
        <v/>
      </c>
      <c r="AO1514" t="str">
        <f>IFERROR(INDEX(PLAYERIDMAP2[PLAYERNAME],MATCH(ROW()-ROW(AO$1),FIRSTBASE,0)),"")</f>
        <v/>
      </c>
      <c r="AP1514" t="str">
        <f>IF(PLAYERIDMAP2[[#This Row],[POS]]="2B",MAX(AP$1:AP1513)+1,"")</f>
        <v/>
      </c>
      <c r="AQ1514" t="str">
        <f>IFERROR(INDEX(PLAYERIDMAP2[PLAYERNAME],MATCH(ROW()-ROW(AQ$1),SECONDBASE,0)),"")</f>
        <v/>
      </c>
      <c r="AR1514" t="str">
        <f>IF(PLAYERIDMAP2[[#This Row],[POS]]="3B",MAX(AR$1:AR1513)+1,"")</f>
        <v/>
      </c>
      <c r="AS1514" t="str">
        <f>IFERROR(INDEX(PLAYERIDMAP2[PLAYERNAME],MATCH(ROW()-ROW(AS$1),THIRDBASE,0)),"")</f>
        <v/>
      </c>
      <c r="AT1514" t="str">
        <f>IF(PLAYERIDMAP2[[#This Row],[POS]]="SS",MAX(AT$1:AT1513)+1,"")</f>
        <v/>
      </c>
      <c r="AU1514" t="str">
        <f>IFERROR(INDEX(PLAYERIDMAP2[PLAYERNAME],MATCH(ROW()-ROW(AU$1),SHORTSTOP,0)),"")</f>
        <v/>
      </c>
      <c r="AV1514" t="str">
        <f>IF(PLAYERIDMAP2[[#This Row],[POS]]="OF",MAX(AV$1:AV1513)+1,"")</f>
        <v/>
      </c>
      <c r="AW1514" t="str">
        <f>IFERROR(INDEX(PLAYERIDMAP2[PLAYERNAME],MATCH(ROW()-ROW(AW$1),OUTFIELD,0)),"")</f>
        <v/>
      </c>
      <c r="AX1514" t="str">
        <f>IF(PLAYERIDMAP2[[#This Row],[POS]]&lt;&gt;"P",MAX(AX$1:AX1513)+1,"")</f>
        <v/>
      </c>
      <c r="AY1514" t="str">
        <f>IFERROR(INDEX(PLAYERIDMAP2[PLAYERNAME],MATCH(ROW()-ROW(AY$1),HITTERS,0)),"")</f>
        <v/>
      </c>
      <c r="AZ1514">
        <f>IF(PLAYERIDMAP2[[#This Row],[POS]]="P",MAX(AZ$1:AZ1513)+1,"")</f>
        <v>706</v>
      </c>
      <c r="BA1514" t="str">
        <f>IFERROR(INDEX(PLAYERIDMAP2[PLAYERNAME],MATCH(ROW()-ROW(BA$1),PITCHERS,0)),"")</f>
        <v/>
      </c>
    </row>
    <row r="1515" spans="1:53" x14ac:dyDescent="0.25">
      <c r="A1515" t="s">
        <v>20132</v>
      </c>
      <c r="B1515" t="s">
        <v>9714</v>
      </c>
      <c r="C1515" s="1">
        <v>33762</v>
      </c>
      <c r="D1515" t="s">
        <v>18614</v>
      </c>
      <c r="E1515" t="s">
        <v>20133</v>
      </c>
      <c r="F1515" t="s">
        <v>11176</v>
      </c>
      <c r="G1515" t="s">
        <v>16838</v>
      </c>
      <c r="H1515" t="s">
        <v>10988</v>
      </c>
      <c r="I1515" t="s">
        <v>20134</v>
      </c>
      <c r="J1515" t="s">
        <v>9714</v>
      </c>
      <c r="K1515">
        <v>592826</v>
      </c>
      <c r="L1515" t="s">
        <v>9714</v>
      </c>
      <c r="M1515">
        <v>2117039</v>
      </c>
      <c r="N1515" t="s">
        <v>9714</v>
      </c>
      <c r="P1515" t="s">
        <v>20132</v>
      </c>
      <c r="Q1515">
        <v>9992</v>
      </c>
      <c r="R1515" t="s">
        <v>9714</v>
      </c>
      <c r="S1515">
        <v>31878</v>
      </c>
      <c r="T1515" t="s">
        <v>9714</v>
      </c>
      <c r="W1515">
        <v>67143</v>
      </c>
      <c r="X1515">
        <v>9992</v>
      </c>
      <c r="Y1515" t="s">
        <v>20135</v>
      </c>
      <c r="Z1515" t="s">
        <v>20136</v>
      </c>
      <c r="AA1515" t="s">
        <v>11011</v>
      </c>
      <c r="AB1515" t="s">
        <v>5703</v>
      </c>
      <c r="AD1515" t="s">
        <v>20136</v>
      </c>
      <c r="AF1515" t="s">
        <v>9714</v>
      </c>
      <c r="AG1515">
        <v>62872</v>
      </c>
      <c r="AH1515" t="s">
        <v>9714</v>
      </c>
      <c r="AL1515" t="str">
        <f>IF(PLAYERIDMAP2[[#This Row],[POS]]="C",MAX(AL$1:AL1514)+1,"")</f>
        <v/>
      </c>
      <c r="AM1515" t="str">
        <f>IFERROR(INDEX(PLAYERIDMAP2[PLAYERNAME],MATCH(ROW()-ROW(AM$1),CATCHERS,0)),"")</f>
        <v/>
      </c>
      <c r="AN1515" t="str">
        <f>IF(PLAYERIDMAP2[[#This Row],[POS]]="1B",MAX(AN$1:AN1514)+1,"")</f>
        <v/>
      </c>
      <c r="AO1515" t="str">
        <f>IFERROR(INDEX(PLAYERIDMAP2[PLAYERNAME],MATCH(ROW()-ROW(AO$1),FIRSTBASE,0)),"")</f>
        <v/>
      </c>
      <c r="AP1515" t="str">
        <f>IF(PLAYERIDMAP2[[#This Row],[POS]]="2B",MAX(AP$1:AP1514)+1,"")</f>
        <v/>
      </c>
      <c r="AQ1515" t="str">
        <f>IFERROR(INDEX(PLAYERIDMAP2[PLAYERNAME],MATCH(ROW()-ROW(AQ$1),SECONDBASE,0)),"")</f>
        <v/>
      </c>
      <c r="AR1515" t="str">
        <f>IF(PLAYERIDMAP2[[#This Row],[POS]]="3B",MAX(AR$1:AR1514)+1,"")</f>
        <v/>
      </c>
      <c r="AS1515" t="str">
        <f>IFERROR(INDEX(PLAYERIDMAP2[PLAYERNAME],MATCH(ROW()-ROW(AS$1),THIRDBASE,0)),"")</f>
        <v/>
      </c>
      <c r="AT1515" t="str">
        <f>IF(PLAYERIDMAP2[[#This Row],[POS]]="SS",MAX(AT$1:AT1514)+1,"")</f>
        <v/>
      </c>
      <c r="AU1515" t="str">
        <f>IFERROR(INDEX(PLAYERIDMAP2[PLAYERNAME],MATCH(ROW()-ROW(AU$1),SHORTSTOP,0)),"")</f>
        <v/>
      </c>
      <c r="AV1515" t="str">
        <f>IF(PLAYERIDMAP2[[#This Row],[POS]]="OF",MAX(AV$1:AV1514)+1,"")</f>
        <v/>
      </c>
      <c r="AW1515" t="str">
        <f>IFERROR(INDEX(PLAYERIDMAP2[PLAYERNAME],MATCH(ROW()-ROW(AW$1),OUTFIELD,0)),"")</f>
        <v/>
      </c>
      <c r="AX1515" t="str">
        <f>IF(PLAYERIDMAP2[[#This Row],[POS]]&lt;&gt;"P",MAX(AX$1:AX1514)+1,"")</f>
        <v/>
      </c>
      <c r="AY1515" t="str">
        <f>IFERROR(INDEX(PLAYERIDMAP2[PLAYERNAME],MATCH(ROW()-ROW(AY$1),HITTERS,0)),"")</f>
        <v/>
      </c>
      <c r="AZ1515">
        <f>IF(PLAYERIDMAP2[[#This Row],[POS]]="P",MAX(AZ$1:AZ1514)+1,"")</f>
        <v>707</v>
      </c>
      <c r="BA1515" t="str">
        <f>IFERROR(INDEX(PLAYERIDMAP2[PLAYERNAME],MATCH(ROW()-ROW(BA$1),PITCHERS,0)),"")</f>
        <v/>
      </c>
    </row>
    <row r="1516" spans="1:53" x14ac:dyDescent="0.25">
      <c r="A1516" t="s">
        <v>15701</v>
      </c>
      <c r="B1516" t="s">
        <v>5318</v>
      </c>
      <c r="C1516" s="1">
        <v>30253</v>
      </c>
      <c r="D1516" t="s">
        <v>17877</v>
      </c>
      <c r="E1516" t="s">
        <v>17878</v>
      </c>
      <c r="F1516" t="s">
        <v>11126</v>
      </c>
      <c r="G1516" t="s">
        <v>14693</v>
      </c>
      <c r="H1516" t="s">
        <v>10998</v>
      </c>
      <c r="I1516" t="s">
        <v>17879</v>
      </c>
      <c r="J1516" t="s">
        <v>5318</v>
      </c>
      <c r="K1516">
        <v>461416</v>
      </c>
      <c r="L1516" t="s">
        <v>5318</v>
      </c>
      <c r="M1516">
        <v>1205586</v>
      </c>
      <c r="N1516" t="s">
        <v>5318</v>
      </c>
      <c r="O1516" t="s">
        <v>15702</v>
      </c>
      <c r="P1516" t="s">
        <v>15701</v>
      </c>
      <c r="Q1516">
        <v>8340</v>
      </c>
      <c r="R1516" t="s">
        <v>5318</v>
      </c>
      <c r="S1516">
        <v>29224</v>
      </c>
      <c r="T1516" t="s">
        <v>5318</v>
      </c>
      <c r="U1516" t="s">
        <v>5318</v>
      </c>
      <c r="V1516" t="s">
        <v>15703</v>
      </c>
      <c r="W1516">
        <v>49138</v>
      </c>
      <c r="X1516">
        <v>8340</v>
      </c>
      <c r="Y1516" t="s">
        <v>5318</v>
      </c>
      <c r="Z1516" t="s">
        <v>15704</v>
      </c>
      <c r="AA1516" t="s">
        <v>10958</v>
      </c>
      <c r="AB1516" t="s">
        <v>10958</v>
      </c>
      <c r="AC1516" t="s">
        <v>5318</v>
      </c>
      <c r="AD1516" t="s">
        <v>15704</v>
      </c>
      <c r="AE1516">
        <v>9447</v>
      </c>
      <c r="AF1516" t="s">
        <v>5318</v>
      </c>
      <c r="AG1516">
        <v>5036</v>
      </c>
      <c r="AH1516" t="s">
        <v>5318</v>
      </c>
      <c r="AL1516" t="str">
        <f>IF(PLAYERIDMAP2[[#This Row],[POS]]="C",MAX(AL$1:AL1515)+1,"")</f>
        <v/>
      </c>
      <c r="AM1516" t="str">
        <f>IFERROR(INDEX(PLAYERIDMAP2[PLAYERNAME],MATCH(ROW()-ROW(AM$1),CATCHERS,0)),"")</f>
        <v/>
      </c>
      <c r="AN1516" t="str">
        <f>IF(PLAYERIDMAP2[[#This Row],[POS]]="1B",MAX(AN$1:AN1515)+1,"")</f>
        <v/>
      </c>
      <c r="AO1516" t="str">
        <f>IFERROR(INDEX(PLAYERIDMAP2[PLAYERNAME],MATCH(ROW()-ROW(AO$1),FIRSTBASE,0)),"")</f>
        <v/>
      </c>
      <c r="AP1516" t="str">
        <f>IF(PLAYERIDMAP2[[#This Row],[POS]]="2B",MAX(AP$1:AP1515)+1,"")</f>
        <v/>
      </c>
      <c r="AQ1516" t="str">
        <f>IFERROR(INDEX(PLAYERIDMAP2[PLAYERNAME],MATCH(ROW()-ROW(AQ$1),SECONDBASE,0)),"")</f>
        <v/>
      </c>
      <c r="AR1516" t="str">
        <f>IF(PLAYERIDMAP2[[#This Row],[POS]]="3B",MAX(AR$1:AR1515)+1,"")</f>
        <v/>
      </c>
      <c r="AS1516" t="str">
        <f>IFERROR(INDEX(PLAYERIDMAP2[PLAYERNAME],MATCH(ROW()-ROW(AS$1),THIRDBASE,0)),"")</f>
        <v/>
      </c>
      <c r="AT1516" t="str">
        <f>IF(PLAYERIDMAP2[[#This Row],[POS]]="SS",MAX(AT$1:AT1515)+1,"")</f>
        <v/>
      </c>
      <c r="AU1516" t="str">
        <f>IFERROR(INDEX(PLAYERIDMAP2[PLAYERNAME],MATCH(ROW()-ROW(AU$1),SHORTSTOP,0)),"")</f>
        <v/>
      </c>
      <c r="AV1516">
        <f>IF(PLAYERIDMAP2[[#This Row],[POS]]="OF",MAX(AV$1:AV1515)+1,"")</f>
        <v>309</v>
      </c>
      <c r="AW1516" t="str">
        <f>IFERROR(INDEX(PLAYERIDMAP2[PLAYERNAME],MATCH(ROW()-ROW(AW$1),OUTFIELD,0)),"")</f>
        <v/>
      </c>
      <c r="AX1516">
        <f>IF(PLAYERIDMAP2[[#This Row],[POS]]&lt;&gt;"P",MAX(AX$1:AX1515)+1,"")</f>
        <v>808</v>
      </c>
      <c r="AY1516" t="str">
        <f>IFERROR(INDEX(PLAYERIDMAP2[PLAYERNAME],MATCH(ROW()-ROW(AY$1),HITTERS,0)),"")</f>
        <v/>
      </c>
      <c r="AZ1516" t="str">
        <f>IF(PLAYERIDMAP2[[#This Row],[POS]]="P",MAX(AZ$1:AZ1515)+1,"")</f>
        <v/>
      </c>
      <c r="BA1516" t="str">
        <f>IFERROR(INDEX(PLAYERIDMAP2[PLAYERNAME],MATCH(ROW()-ROW(BA$1),PITCHERS,0)),"")</f>
        <v/>
      </c>
    </row>
    <row r="1517" spans="1:53" x14ac:dyDescent="0.25">
      <c r="A1517" t="s">
        <v>15705</v>
      </c>
      <c r="B1517" t="s">
        <v>10925</v>
      </c>
      <c r="C1517" s="1">
        <v>31126</v>
      </c>
      <c r="D1517" t="s">
        <v>16899</v>
      </c>
      <c r="E1517" t="s">
        <v>19413</v>
      </c>
      <c r="F1517" t="s">
        <v>11068</v>
      </c>
      <c r="G1517" t="s">
        <v>16838</v>
      </c>
      <c r="H1517" t="s">
        <v>10988</v>
      </c>
      <c r="I1517" t="s">
        <v>19414</v>
      </c>
      <c r="J1517" t="s">
        <v>10925</v>
      </c>
      <c r="K1517">
        <v>458924</v>
      </c>
      <c r="L1517" t="s">
        <v>10925</v>
      </c>
      <c r="M1517">
        <v>1725409</v>
      </c>
      <c r="N1517" t="s">
        <v>10925</v>
      </c>
      <c r="O1517" t="s">
        <v>15706</v>
      </c>
      <c r="P1517" t="s">
        <v>15705</v>
      </c>
      <c r="Q1517">
        <v>8709</v>
      </c>
      <c r="R1517" t="s">
        <v>10925</v>
      </c>
      <c r="S1517">
        <v>30509</v>
      </c>
      <c r="T1517" t="s">
        <v>10925</v>
      </c>
      <c r="V1517" t="s">
        <v>15707</v>
      </c>
      <c r="W1517">
        <v>46827</v>
      </c>
      <c r="X1517">
        <v>8709</v>
      </c>
      <c r="Y1517" t="s">
        <v>10925</v>
      </c>
      <c r="Z1517" t="s">
        <v>16788</v>
      </c>
      <c r="AA1517" t="s">
        <v>10958</v>
      </c>
      <c r="AB1517" t="s">
        <v>10958</v>
      </c>
      <c r="AD1517" t="s">
        <v>16788</v>
      </c>
      <c r="AL1517" t="str">
        <f>IF(PLAYERIDMAP2[[#This Row],[POS]]="C",MAX(AL$1:AL1516)+1,"")</f>
        <v/>
      </c>
      <c r="AM1517" t="str">
        <f>IFERROR(INDEX(PLAYERIDMAP2[PLAYERNAME],MATCH(ROW()-ROW(AM$1),CATCHERS,0)),"")</f>
        <v/>
      </c>
      <c r="AN1517" t="str">
        <f>IF(PLAYERIDMAP2[[#This Row],[POS]]="1B",MAX(AN$1:AN1516)+1,"")</f>
        <v/>
      </c>
      <c r="AO1517" t="str">
        <f>IFERROR(INDEX(PLAYERIDMAP2[PLAYERNAME],MATCH(ROW()-ROW(AO$1),FIRSTBASE,0)),"")</f>
        <v/>
      </c>
      <c r="AP1517" t="str">
        <f>IF(PLAYERIDMAP2[[#This Row],[POS]]="2B",MAX(AP$1:AP1516)+1,"")</f>
        <v/>
      </c>
      <c r="AQ1517" t="str">
        <f>IFERROR(INDEX(PLAYERIDMAP2[PLAYERNAME],MATCH(ROW()-ROW(AQ$1),SECONDBASE,0)),"")</f>
        <v/>
      </c>
      <c r="AR1517" t="str">
        <f>IF(PLAYERIDMAP2[[#This Row],[POS]]="3B",MAX(AR$1:AR1516)+1,"")</f>
        <v/>
      </c>
      <c r="AS1517" t="str">
        <f>IFERROR(INDEX(PLAYERIDMAP2[PLAYERNAME],MATCH(ROW()-ROW(AS$1),THIRDBASE,0)),"")</f>
        <v/>
      </c>
      <c r="AT1517" t="str">
        <f>IF(PLAYERIDMAP2[[#This Row],[POS]]="SS",MAX(AT$1:AT1516)+1,"")</f>
        <v/>
      </c>
      <c r="AU1517" t="str">
        <f>IFERROR(INDEX(PLAYERIDMAP2[PLAYERNAME],MATCH(ROW()-ROW(AU$1),SHORTSTOP,0)),"")</f>
        <v/>
      </c>
      <c r="AV1517" t="str">
        <f>IF(PLAYERIDMAP2[[#This Row],[POS]]="OF",MAX(AV$1:AV1516)+1,"")</f>
        <v/>
      </c>
      <c r="AW1517" t="str">
        <f>IFERROR(INDEX(PLAYERIDMAP2[PLAYERNAME],MATCH(ROW()-ROW(AW$1),OUTFIELD,0)),"")</f>
        <v/>
      </c>
      <c r="AX1517" t="str">
        <f>IF(PLAYERIDMAP2[[#This Row],[POS]]&lt;&gt;"P",MAX(AX$1:AX1516)+1,"")</f>
        <v/>
      </c>
      <c r="AY1517" t="str">
        <f>IFERROR(INDEX(PLAYERIDMAP2[PLAYERNAME],MATCH(ROW()-ROW(AY$1),HITTERS,0)),"")</f>
        <v/>
      </c>
      <c r="AZ1517">
        <f>IF(PLAYERIDMAP2[[#This Row],[POS]]="P",MAX(AZ$1:AZ1516)+1,"")</f>
        <v>708</v>
      </c>
      <c r="BA1517" t="str">
        <f>IFERROR(INDEX(PLAYERIDMAP2[PLAYERNAME],MATCH(ROW()-ROW(BA$1),PITCHERS,0)),"")</f>
        <v/>
      </c>
    </row>
    <row r="1518" spans="1:53" x14ac:dyDescent="0.25">
      <c r="A1518" t="s">
        <v>15708</v>
      </c>
      <c r="B1518" t="s">
        <v>10598</v>
      </c>
      <c r="C1518" s="1">
        <v>33392</v>
      </c>
      <c r="D1518" t="s">
        <v>16952</v>
      </c>
      <c r="E1518" t="s">
        <v>16953</v>
      </c>
      <c r="F1518" t="s">
        <v>11138</v>
      </c>
      <c r="G1518" t="s">
        <v>14693</v>
      </c>
      <c r="H1518" t="s">
        <v>10988</v>
      </c>
      <c r="I1518" t="s">
        <v>16954</v>
      </c>
      <c r="J1518" t="s">
        <v>10598</v>
      </c>
      <c r="K1518">
        <v>570649</v>
      </c>
      <c r="L1518" t="s">
        <v>10598</v>
      </c>
      <c r="M1518">
        <v>1971219</v>
      </c>
      <c r="N1518" t="s">
        <v>10598</v>
      </c>
      <c r="O1518" t="s">
        <v>15709</v>
      </c>
      <c r="P1518" t="s">
        <v>15708</v>
      </c>
      <c r="Q1518">
        <v>9422</v>
      </c>
      <c r="R1518" t="s">
        <v>10598</v>
      </c>
      <c r="S1518">
        <v>31876</v>
      </c>
      <c r="T1518" t="s">
        <v>10598</v>
      </c>
      <c r="V1518" t="s">
        <v>15710</v>
      </c>
      <c r="W1518">
        <v>66326</v>
      </c>
      <c r="X1518">
        <v>9422</v>
      </c>
      <c r="Y1518" t="s">
        <v>10598</v>
      </c>
      <c r="Z1518" t="s">
        <v>15711</v>
      </c>
      <c r="AA1518" t="s">
        <v>5703</v>
      </c>
      <c r="AB1518" t="s">
        <v>5703</v>
      </c>
      <c r="AC1518" t="s">
        <v>10598</v>
      </c>
      <c r="AD1518" t="s">
        <v>15711</v>
      </c>
      <c r="AE1518">
        <v>11792</v>
      </c>
      <c r="AF1518" t="s">
        <v>10598</v>
      </c>
      <c r="AG1518">
        <v>38013</v>
      </c>
      <c r="AH1518" t="s">
        <v>10598</v>
      </c>
      <c r="AL1518" t="str">
        <f>IF(PLAYERIDMAP2[[#This Row],[POS]]="C",MAX(AL$1:AL1517)+1,"")</f>
        <v/>
      </c>
      <c r="AM1518" t="str">
        <f>IFERROR(INDEX(PLAYERIDMAP2[PLAYERNAME],MATCH(ROW()-ROW(AM$1),CATCHERS,0)),"")</f>
        <v/>
      </c>
      <c r="AN1518" t="str">
        <f>IF(PLAYERIDMAP2[[#This Row],[POS]]="1B",MAX(AN$1:AN1517)+1,"")</f>
        <v/>
      </c>
      <c r="AO1518" t="str">
        <f>IFERROR(INDEX(PLAYERIDMAP2[PLAYERNAME],MATCH(ROW()-ROW(AO$1),FIRSTBASE,0)),"")</f>
        <v/>
      </c>
      <c r="AP1518" t="str">
        <f>IF(PLAYERIDMAP2[[#This Row],[POS]]="2B",MAX(AP$1:AP1517)+1,"")</f>
        <v/>
      </c>
      <c r="AQ1518" t="str">
        <f>IFERROR(INDEX(PLAYERIDMAP2[PLAYERNAME],MATCH(ROW()-ROW(AQ$1),SECONDBASE,0)),"")</f>
        <v/>
      </c>
      <c r="AR1518" t="str">
        <f>IF(PLAYERIDMAP2[[#This Row],[POS]]="3B",MAX(AR$1:AR1517)+1,"")</f>
        <v/>
      </c>
      <c r="AS1518" t="str">
        <f>IFERROR(INDEX(PLAYERIDMAP2[PLAYERNAME],MATCH(ROW()-ROW(AS$1),THIRDBASE,0)),"")</f>
        <v/>
      </c>
      <c r="AT1518" t="str">
        <f>IF(PLAYERIDMAP2[[#This Row],[POS]]="SS",MAX(AT$1:AT1517)+1,"")</f>
        <v/>
      </c>
      <c r="AU1518" t="str">
        <f>IFERROR(INDEX(PLAYERIDMAP2[PLAYERNAME],MATCH(ROW()-ROW(AU$1),SHORTSTOP,0)),"")</f>
        <v/>
      </c>
      <c r="AV1518" t="str">
        <f>IF(PLAYERIDMAP2[[#This Row],[POS]]="OF",MAX(AV$1:AV1517)+1,"")</f>
        <v/>
      </c>
      <c r="AW1518" t="str">
        <f>IFERROR(INDEX(PLAYERIDMAP2[PLAYERNAME],MATCH(ROW()-ROW(AW$1),OUTFIELD,0)),"")</f>
        <v/>
      </c>
      <c r="AX1518" t="str">
        <f>IF(PLAYERIDMAP2[[#This Row],[POS]]&lt;&gt;"P",MAX(AX$1:AX1517)+1,"")</f>
        <v/>
      </c>
      <c r="AY1518" t="str">
        <f>IFERROR(INDEX(PLAYERIDMAP2[PLAYERNAME],MATCH(ROW()-ROW(AY$1),HITTERS,0)),"")</f>
        <v/>
      </c>
      <c r="AZ1518">
        <f>IF(PLAYERIDMAP2[[#This Row],[POS]]="P",MAX(AZ$1:AZ1517)+1,"")</f>
        <v>709</v>
      </c>
      <c r="BA1518" t="str">
        <f>IFERROR(INDEX(PLAYERIDMAP2[PLAYERNAME],MATCH(ROW()-ROW(BA$1),PITCHERS,0)),"")</f>
        <v/>
      </c>
    </row>
    <row r="1519" spans="1:53" x14ac:dyDescent="0.25">
      <c r="A1519" t="s">
        <v>15712</v>
      </c>
      <c r="B1519" t="s">
        <v>7293</v>
      </c>
      <c r="C1519" s="1">
        <v>29514</v>
      </c>
      <c r="D1519" t="s">
        <v>16850</v>
      </c>
      <c r="E1519" t="s">
        <v>19534</v>
      </c>
      <c r="F1519" t="s">
        <v>11016</v>
      </c>
      <c r="G1519" t="s">
        <v>11016</v>
      </c>
      <c r="H1519" t="s">
        <v>10988</v>
      </c>
      <c r="I1519" t="s">
        <v>19535</v>
      </c>
      <c r="J1519" t="s">
        <v>7293</v>
      </c>
      <c r="K1519">
        <v>407842</v>
      </c>
      <c r="L1519" t="s">
        <v>7293</v>
      </c>
      <c r="M1519">
        <v>284651</v>
      </c>
      <c r="N1519" t="s">
        <v>7293</v>
      </c>
      <c r="O1519" t="s">
        <v>15713</v>
      </c>
      <c r="P1519" t="s">
        <v>15712</v>
      </c>
      <c r="Q1519">
        <v>7799</v>
      </c>
      <c r="R1519" t="s">
        <v>7293</v>
      </c>
      <c r="S1519">
        <v>28498</v>
      </c>
      <c r="T1519" t="s">
        <v>7293</v>
      </c>
      <c r="V1519" t="s">
        <v>15714</v>
      </c>
      <c r="W1519">
        <v>44239</v>
      </c>
      <c r="X1519">
        <v>7799</v>
      </c>
      <c r="Y1519" t="s">
        <v>7293</v>
      </c>
      <c r="Z1519" t="s">
        <v>15715</v>
      </c>
      <c r="AA1519" t="s">
        <v>5703</v>
      </c>
      <c r="AB1519" t="s">
        <v>5703</v>
      </c>
      <c r="AD1519" t="s">
        <v>15715</v>
      </c>
      <c r="AE1519">
        <v>8531</v>
      </c>
      <c r="AL1519" t="str">
        <f>IF(PLAYERIDMAP2[[#This Row],[POS]]="C",MAX(AL$1:AL1518)+1,"")</f>
        <v/>
      </c>
      <c r="AM1519" t="str">
        <f>IFERROR(INDEX(PLAYERIDMAP2[PLAYERNAME],MATCH(ROW()-ROW(AM$1),CATCHERS,0)),"")</f>
        <v/>
      </c>
      <c r="AN1519" t="str">
        <f>IF(PLAYERIDMAP2[[#This Row],[POS]]="1B",MAX(AN$1:AN1518)+1,"")</f>
        <v/>
      </c>
      <c r="AO1519" t="str">
        <f>IFERROR(INDEX(PLAYERIDMAP2[PLAYERNAME],MATCH(ROW()-ROW(AO$1),FIRSTBASE,0)),"")</f>
        <v/>
      </c>
      <c r="AP1519" t="str">
        <f>IF(PLAYERIDMAP2[[#This Row],[POS]]="2B",MAX(AP$1:AP1518)+1,"")</f>
        <v/>
      </c>
      <c r="AQ1519" t="str">
        <f>IFERROR(INDEX(PLAYERIDMAP2[PLAYERNAME],MATCH(ROW()-ROW(AQ$1),SECONDBASE,0)),"")</f>
        <v/>
      </c>
      <c r="AR1519" t="str">
        <f>IF(PLAYERIDMAP2[[#This Row],[POS]]="3B",MAX(AR$1:AR1518)+1,"")</f>
        <v/>
      </c>
      <c r="AS1519" t="str">
        <f>IFERROR(INDEX(PLAYERIDMAP2[PLAYERNAME],MATCH(ROW()-ROW(AS$1),THIRDBASE,0)),"")</f>
        <v/>
      </c>
      <c r="AT1519" t="str">
        <f>IF(PLAYERIDMAP2[[#This Row],[POS]]="SS",MAX(AT$1:AT1518)+1,"")</f>
        <v/>
      </c>
      <c r="AU1519" t="str">
        <f>IFERROR(INDEX(PLAYERIDMAP2[PLAYERNAME],MATCH(ROW()-ROW(AU$1),SHORTSTOP,0)),"")</f>
        <v/>
      </c>
      <c r="AV1519" t="str">
        <f>IF(PLAYERIDMAP2[[#This Row],[POS]]="OF",MAX(AV$1:AV1518)+1,"")</f>
        <v/>
      </c>
      <c r="AW1519" t="str">
        <f>IFERROR(INDEX(PLAYERIDMAP2[PLAYERNAME],MATCH(ROW()-ROW(AW$1),OUTFIELD,0)),"")</f>
        <v/>
      </c>
      <c r="AX1519" t="str">
        <f>IF(PLAYERIDMAP2[[#This Row],[POS]]&lt;&gt;"P",MAX(AX$1:AX1518)+1,"")</f>
        <v/>
      </c>
      <c r="AY1519" t="str">
        <f>IFERROR(INDEX(PLAYERIDMAP2[PLAYERNAME],MATCH(ROW()-ROW(AY$1),HITTERS,0)),"")</f>
        <v/>
      </c>
      <c r="AZ1519">
        <f>IF(PLAYERIDMAP2[[#This Row],[POS]]="P",MAX(AZ$1:AZ1518)+1,"")</f>
        <v>710</v>
      </c>
      <c r="BA1519" t="str">
        <f>IFERROR(INDEX(PLAYERIDMAP2[PLAYERNAME],MATCH(ROW()-ROW(BA$1),PITCHERS,0)),"")</f>
        <v/>
      </c>
    </row>
    <row r="1520" spans="1:53" x14ac:dyDescent="0.25">
      <c r="A1520" t="s">
        <v>15716</v>
      </c>
      <c r="B1520" t="s">
        <v>10233</v>
      </c>
      <c r="C1520" s="1">
        <v>30367</v>
      </c>
      <c r="D1520" t="s">
        <v>16867</v>
      </c>
      <c r="E1520" t="s">
        <v>17597</v>
      </c>
      <c r="F1520" t="s">
        <v>11048</v>
      </c>
      <c r="G1520" t="s">
        <v>14693</v>
      </c>
      <c r="H1520" t="s">
        <v>10988</v>
      </c>
      <c r="I1520" t="s">
        <v>17598</v>
      </c>
      <c r="J1520" t="s">
        <v>10233</v>
      </c>
      <c r="K1520">
        <v>434378</v>
      </c>
      <c r="L1520" t="s">
        <v>10233</v>
      </c>
      <c r="M1520">
        <v>530362</v>
      </c>
      <c r="N1520" t="s">
        <v>10233</v>
      </c>
      <c r="O1520" t="s">
        <v>15717</v>
      </c>
      <c r="P1520" t="s">
        <v>15716</v>
      </c>
      <c r="Q1520">
        <v>7590</v>
      </c>
      <c r="R1520" t="s">
        <v>10233</v>
      </c>
      <c r="S1520">
        <v>6341</v>
      </c>
      <c r="T1520" t="s">
        <v>10233</v>
      </c>
      <c r="V1520" t="s">
        <v>15718</v>
      </c>
      <c r="W1520">
        <v>45613</v>
      </c>
      <c r="X1520">
        <v>7590</v>
      </c>
      <c r="Y1520" t="s">
        <v>10233</v>
      </c>
      <c r="Z1520" t="s">
        <v>15719</v>
      </c>
      <c r="AA1520" t="s">
        <v>5703</v>
      </c>
      <c r="AB1520" t="s">
        <v>5703</v>
      </c>
      <c r="AC1520" t="s">
        <v>10233</v>
      </c>
      <c r="AD1520" t="s">
        <v>15719</v>
      </c>
      <c r="AE1520">
        <v>8309</v>
      </c>
      <c r="AF1520" t="s">
        <v>10233</v>
      </c>
      <c r="AG1520">
        <v>5202</v>
      </c>
      <c r="AH1520" t="s">
        <v>10233</v>
      </c>
      <c r="AL1520" t="str">
        <f>IF(PLAYERIDMAP2[[#This Row],[POS]]="C",MAX(AL$1:AL1519)+1,"")</f>
        <v/>
      </c>
      <c r="AM1520" t="str">
        <f>IFERROR(INDEX(PLAYERIDMAP2[PLAYERNAME],MATCH(ROW()-ROW(AM$1),CATCHERS,0)),"")</f>
        <v/>
      </c>
      <c r="AN1520" t="str">
        <f>IF(PLAYERIDMAP2[[#This Row],[POS]]="1B",MAX(AN$1:AN1519)+1,"")</f>
        <v/>
      </c>
      <c r="AO1520" t="str">
        <f>IFERROR(INDEX(PLAYERIDMAP2[PLAYERNAME],MATCH(ROW()-ROW(AO$1),FIRSTBASE,0)),"")</f>
        <v/>
      </c>
      <c r="AP1520" t="str">
        <f>IF(PLAYERIDMAP2[[#This Row],[POS]]="2B",MAX(AP$1:AP1519)+1,"")</f>
        <v/>
      </c>
      <c r="AQ1520" t="str">
        <f>IFERROR(INDEX(PLAYERIDMAP2[PLAYERNAME],MATCH(ROW()-ROW(AQ$1),SECONDBASE,0)),"")</f>
        <v/>
      </c>
      <c r="AR1520" t="str">
        <f>IF(PLAYERIDMAP2[[#This Row],[POS]]="3B",MAX(AR$1:AR1519)+1,"")</f>
        <v/>
      </c>
      <c r="AS1520" t="str">
        <f>IFERROR(INDEX(PLAYERIDMAP2[PLAYERNAME],MATCH(ROW()-ROW(AS$1),THIRDBASE,0)),"")</f>
        <v/>
      </c>
      <c r="AT1520" t="str">
        <f>IF(PLAYERIDMAP2[[#This Row],[POS]]="SS",MAX(AT$1:AT1519)+1,"")</f>
        <v/>
      </c>
      <c r="AU1520" t="str">
        <f>IFERROR(INDEX(PLAYERIDMAP2[PLAYERNAME],MATCH(ROW()-ROW(AU$1),SHORTSTOP,0)),"")</f>
        <v/>
      </c>
      <c r="AV1520" t="str">
        <f>IF(PLAYERIDMAP2[[#This Row],[POS]]="OF",MAX(AV$1:AV1519)+1,"")</f>
        <v/>
      </c>
      <c r="AW1520" t="str">
        <f>IFERROR(INDEX(PLAYERIDMAP2[PLAYERNAME],MATCH(ROW()-ROW(AW$1),OUTFIELD,0)),"")</f>
        <v/>
      </c>
      <c r="AX1520" t="str">
        <f>IF(PLAYERIDMAP2[[#This Row],[POS]]&lt;&gt;"P",MAX(AX$1:AX1519)+1,"")</f>
        <v/>
      </c>
      <c r="AY1520" t="str">
        <f>IFERROR(INDEX(PLAYERIDMAP2[PLAYERNAME],MATCH(ROW()-ROW(AY$1),HITTERS,0)),"")</f>
        <v/>
      </c>
      <c r="AZ1520">
        <f>IF(PLAYERIDMAP2[[#This Row],[POS]]="P",MAX(AZ$1:AZ1519)+1,"")</f>
        <v>711</v>
      </c>
      <c r="BA1520" t="str">
        <f>IFERROR(INDEX(PLAYERIDMAP2[PLAYERNAME],MATCH(ROW()-ROW(BA$1),PITCHERS,0)),"")</f>
        <v/>
      </c>
    </row>
    <row r="1521" spans="1:53" x14ac:dyDescent="0.25">
      <c r="A1521" t="s">
        <v>15720</v>
      </c>
      <c r="B1521" t="s">
        <v>5525</v>
      </c>
      <c r="C1521" s="1">
        <v>32577</v>
      </c>
      <c r="D1521" t="s">
        <v>19637</v>
      </c>
      <c r="E1521" t="s">
        <v>19638</v>
      </c>
      <c r="F1521" t="s">
        <v>10992</v>
      </c>
      <c r="G1521" t="s">
        <v>14693</v>
      </c>
      <c r="H1521" t="s">
        <v>10998</v>
      </c>
      <c r="I1521" t="s">
        <v>19639</v>
      </c>
      <c r="J1521" t="s">
        <v>5525</v>
      </c>
      <c r="K1521">
        <v>493364</v>
      </c>
      <c r="L1521" t="s">
        <v>5525</v>
      </c>
      <c r="M1521">
        <v>1655262</v>
      </c>
      <c r="N1521" t="s">
        <v>5525</v>
      </c>
      <c r="O1521" t="s">
        <v>15721</v>
      </c>
      <c r="P1521" t="s">
        <v>15720</v>
      </c>
      <c r="Q1521">
        <v>8398</v>
      </c>
      <c r="R1521" t="s">
        <v>5525</v>
      </c>
      <c r="S1521">
        <v>30103</v>
      </c>
      <c r="T1521" t="s">
        <v>5525</v>
      </c>
      <c r="U1521" t="s">
        <v>5525</v>
      </c>
      <c r="V1521" t="s">
        <v>15722</v>
      </c>
      <c r="W1521">
        <v>55376</v>
      </c>
      <c r="X1521">
        <v>8398</v>
      </c>
      <c r="Y1521" t="s">
        <v>5525</v>
      </c>
      <c r="Z1521" t="s">
        <v>15723</v>
      </c>
      <c r="AA1521" t="s">
        <v>5703</v>
      </c>
      <c r="AB1521" t="s">
        <v>5703</v>
      </c>
      <c r="AC1521" t="s">
        <v>5525</v>
      </c>
      <c r="AD1521" t="s">
        <v>15723</v>
      </c>
      <c r="AE1521">
        <v>10535</v>
      </c>
      <c r="AL1521" t="str">
        <f>IF(PLAYERIDMAP2[[#This Row],[POS]]="C",MAX(AL$1:AL1520)+1,"")</f>
        <v/>
      </c>
      <c r="AM1521" t="str">
        <f>IFERROR(INDEX(PLAYERIDMAP2[PLAYERNAME],MATCH(ROW()-ROW(AM$1),CATCHERS,0)),"")</f>
        <v/>
      </c>
      <c r="AN1521" t="str">
        <f>IF(PLAYERIDMAP2[[#This Row],[POS]]="1B",MAX(AN$1:AN1520)+1,"")</f>
        <v/>
      </c>
      <c r="AO1521" t="str">
        <f>IFERROR(INDEX(PLAYERIDMAP2[PLAYERNAME],MATCH(ROW()-ROW(AO$1),FIRSTBASE,0)),"")</f>
        <v/>
      </c>
      <c r="AP1521" t="str">
        <f>IF(PLAYERIDMAP2[[#This Row],[POS]]="2B",MAX(AP$1:AP1520)+1,"")</f>
        <v/>
      </c>
      <c r="AQ1521" t="str">
        <f>IFERROR(INDEX(PLAYERIDMAP2[PLAYERNAME],MATCH(ROW()-ROW(AQ$1),SECONDBASE,0)),"")</f>
        <v/>
      </c>
      <c r="AR1521" t="str">
        <f>IF(PLAYERIDMAP2[[#This Row],[POS]]="3B",MAX(AR$1:AR1520)+1,"")</f>
        <v/>
      </c>
      <c r="AS1521" t="str">
        <f>IFERROR(INDEX(PLAYERIDMAP2[PLAYERNAME],MATCH(ROW()-ROW(AS$1),THIRDBASE,0)),"")</f>
        <v/>
      </c>
      <c r="AT1521" t="str">
        <f>IF(PLAYERIDMAP2[[#This Row],[POS]]="SS",MAX(AT$1:AT1520)+1,"")</f>
        <v/>
      </c>
      <c r="AU1521" t="str">
        <f>IFERROR(INDEX(PLAYERIDMAP2[PLAYERNAME],MATCH(ROW()-ROW(AU$1),SHORTSTOP,0)),"")</f>
        <v/>
      </c>
      <c r="AV1521">
        <f>IF(PLAYERIDMAP2[[#This Row],[POS]]="OF",MAX(AV$1:AV1520)+1,"")</f>
        <v>310</v>
      </c>
      <c r="AW1521" t="str">
        <f>IFERROR(INDEX(PLAYERIDMAP2[PLAYERNAME],MATCH(ROW()-ROW(AW$1),OUTFIELD,0)),"")</f>
        <v/>
      </c>
      <c r="AX1521">
        <f>IF(PLAYERIDMAP2[[#This Row],[POS]]&lt;&gt;"P",MAX(AX$1:AX1520)+1,"")</f>
        <v>809</v>
      </c>
      <c r="AY1521" t="str">
        <f>IFERROR(INDEX(PLAYERIDMAP2[PLAYERNAME],MATCH(ROW()-ROW(AY$1),HITTERS,0)),"")</f>
        <v/>
      </c>
      <c r="AZ1521" t="str">
        <f>IF(PLAYERIDMAP2[[#This Row],[POS]]="P",MAX(AZ$1:AZ1520)+1,"")</f>
        <v/>
      </c>
      <c r="BA1521" t="str">
        <f>IFERROR(INDEX(PLAYERIDMAP2[PLAYERNAME],MATCH(ROW()-ROW(BA$1),PITCHERS,0)),"")</f>
        <v/>
      </c>
    </row>
    <row r="1522" spans="1:53" x14ac:dyDescent="0.25">
      <c r="A1522" t="s">
        <v>15724</v>
      </c>
      <c r="B1522" t="s">
        <v>5561</v>
      </c>
      <c r="C1522" s="1">
        <v>29555</v>
      </c>
      <c r="D1522" t="s">
        <v>17368</v>
      </c>
      <c r="E1522" t="s">
        <v>20523</v>
      </c>
      <c r="F1522" t="s">
        <v>11087</v>
      </c>
      <c r="G1522" t="s">
        <v>14693</v>
      </c>
      <c r="H1522" t="s">
        <v>10998</v>
      </c>
      <c r="I1522" t="s">
        <v>20524</v>
      </c>
      <c r="J1522" t="s">
        <v>5561</v>
      </c>
      <c r="K1522">
        <v>425664</v>
      </c>
      <c r="L1522" t="s">
        <v>5561</v>
      </c>
      <c r="M1522">
        <v>292349</v>
      </c>
      <c r="N1522" t="s">
        <v>5561</v>
      </c>
      <c r="O1522" t="s">
        <v>15725</v>
      </c>
      <c r="P1522" t="s">
        <v>15724</v>
      </c>
      <c r="Q1522">
        <v>7104</v>
      </c>
      <c r="R1522" t="s">
        <v>5561</v>
      </c>
      <c r="S1522">
        <v>5409</v>
      </c>
      <c r="T1522" t="s">
        <v>5561</v>
      </c>
      <c r="U1522" t="s">
        <v>5561</v>
      </c>
      <c r="V1522" t="s">
        <v>15726</v>
      </c>
      <c r="W1522">
        <v>16634</v>
      </c>
      <c r="X1522">
        <v>7104</v>
      </c>
      <c r="Y1522" t="s">
        <v>5561</v>
      </c>
      <c r="Z1522" t="s">
        <v>15727</v>
      </c>
      <c r="AA1522" t="s">
        <v>11011</v>
      </c>
      <c r="AB1522" t="s">
        <v>5703</v>
      </c>
      <c r="AC1522" t="s">
        <v>5561</v>
      </c>
      <c r="AD1522" t="s">
        <v>15727</v>
      </c>
      <c r="AE1522">
        <v>7453</v>
      </c>
      <c r="AF1522" t="s">
        <v>5561</v>
      </c>
      <c r="AG1522">
        <v>5402</v>
      </c>
      <c r="AH1522" t="s">
        <v>5561</v>
      </c>
      <c r="AL1522" t="str">
        <f>IF(PLAYERIDMAP2[[#This Row],[POS]]="C",MAX(AL$1:AL1521)+1,"")</f>
        <v/>
      </c>
      <c r="AM1522" t="str">
        <f>IFERROR(INDEX(PLAYERIDMAP2[PLAYERNAME],MATCH(ROW()-ROW(AM$1),CATCHERS,0)),"")</f>
        <v/>
      </c>
      <c r="AN1522" t="str">
        <f>IF(PLAYERIDMAP2[[#This Row],[POS]]="1B",MAX(AN$1:AN1521)+1,"")</f>
        <v/>
      </c>
      <c r="AO1522" t="str">
        <f>IFERROR(INDEX(PLAYERIDMAP2[PLAYERNAME],MATCH(ROW()-ROW(AO$1),FIRSTBASE,0)),"")</f>
        <v/>
      </c>
      <c r="AP1522" t="str">
        <f>IF(PLAYERIDMAP2[[#This Row],[POS]]="2B",MAX(AP$1:AP1521)+1,"")</f>
        <v/>
      </c>
      <c r="AQ1522" t="str">
        <f>IFERROR(INDEX(PLAYERIDMAP2[PLAYERNAME],MATCH(ROW()-ROW(AQ$1),SECONDBASE,0)),"")</f>
        <v/>
      </c>
      <c r="AR1522" t="str">
        <f>IF(PLAYERIDMAP2[[#This Row],[POS]]="3B",MAX(AR$1:AR1521)+1,"")</f>
        <v/>
      </c>
      <c r="AS1522" t="str">
        <f>IFERROR(INDEX(PLAYERIDMAP2[PLAYERNAME],MATCH(ROW()-ROW(AS$1),THIRDBASE,0)),"")</f>
        <v/>
      </c>
      <c r="AT1522" t="str">
        <f>IF(PLAYERIDMAP2[[#This Row],[POS]]="SS",MAX(AT$1:AT1521)+1,"")</f>
        <v/>
      </c>
      <c r="AU1522" t="str">
        <f>IFERROR(INDEX(PLAYERIDMAP2[PLAYERNAME],MATCH(ROW()-ROW(AU$1),SHORTSTOP,0)),"")</f>
        <v/>
      </c>
      <c r="AV1522">
        <f>IF(PLAYERIDMAP2[[#This Row],[POS]]="OF",MAX(AV$1:AV1521)+1,"")</f>
        <v>311</v>
      </c>
      <c r="AW1522" t="str">
        <f>IFERROR(INDEX(PLAYERIDMAP2[PLAYERNAME],MATCH(ROW()-ROW(AW$1),OUTFIELD,0)),"")</f>
        <v/>
      </c>
      <c r="AX1522">
        <f>IF(PLAYERIDMAP2[[#This Row],[POS]]&lt;&gt;"P",MAX(AX$1:AX1521)+1,"")</f>
        <v>810</v>
      </c>
      <c r="AY1522" t="str">
        <f>IFERROR(INDEX(PLAYERIDMAP2[PLAYERNAME],MATCH(ROW()-ROW(AY$1),HITTERS,0)),"")</f>
        <v/>
      </c>
      <c r="AZ1522" t="str">
        <f>IF(PLAYERIDMAP2[[#This Row],[POS]]="P",MAX(AZ$1:AZ1521)+1,"")</f>
        <v/>
      </c>
      <c r="BA1522" t="str">
        <f>IFERROR(INDEX(PLAYERIDMAP2[PLAYERNAME],MATCH(ROW()-ROW(BA$1),PITCHERS,0)),"")</f>
        <v/>
      </c>
    </row>
    <row r="1523" spans="1:53" x14ac:dyDescent="0.25">
      <c r="A1523" t="s">
        <v>15728</v>
      </c>
      <c r="B1523" t="s">
        <v>10442</v>
      </c>
      <c r="C1523" s="1">
        <v>31907</v>
      </c>
      <c r="D1523" t="s">
        <v>16896</v>
      </c>
      <c r="E1523" t="s">
        <v>16897</v>
      </c>
      <c r="F1523" t="s">
        <v>11048</v>
      </c>
      <c r="G1523" t="s">
        <v>14693</v>
      </c>
      <c r="H1523" t="s">
        <v>10988</v>
      </c>
      <c r="I1523" t="s">
        <v>16898</v>
      </c>
      <c r="J1523" t="s">
        <v>10442</v>
      </c>
      <c r="K1523">
        <v>500903</v>
      </c>
      <c r="L1523" t="s">
        <v>10442</v>
      </c>
      <c r="M1523">
        <v>1784665</v>
      </c>
      <c r="N1523" t="s">
        <v>10442</v>
      </c>
      <c r="O1523" t="s">
        <v>15729</v>
      </c>
      <c r="P1523" t="s">
        <v>15728</v>
      </c>
      <c r="Q1523">
        <v>8489</v>
      </c>
      <c r="R1523" t="s">
        <v>10442</v>
      </c>
      <c r="S1523">
        <v>31131</v>
      </c>
      <c r="T1523" t="s">
        <v>10442</v>
      </c>
      <c r="V1523" t="s">
        <v>15730</v>
      </c>
      <c r="W1523">
        <v>51682</v>
      </c>
      <c r="X1523">
        <v>8489</v>
      </c>
      <c r="Y1523" t="s">
        <v>10442</v>
      </c>
      <c r="Z1523" t="s">
        <v>16789</v>
      </c>
      <c r="AA1523" t="s">
        <v>5703</v>
      </c>
      <c r="AB1523" t="s">
        <v>5703</v>
      </c>
      <c r="AD1523" t="s">
        <v>16789</v>
      </c>
      <c r="AL1523" t="str">
        <f>IF(PLAYERIDMAP2[[#This Row],[POS]]="C",MAX(AL$1:AL1522)+1,"")</f>
        <v/>
      </c>
      <c r="AM1523" t="str">
        <f>IFERROR(INDEX(PLAYERIDMAP2[PLAYERNAME],MATCH(ROW()-ROW(AM$1),CATCHERS,0)),"")</f>
        <v/>
      </c>
      <c r="AN1523" t="str">
        <f>IF(PLAYERIDMAP2[[#This Row],[POS]]="1B",MAX(AN$1:AN1522)+1,"")</f>
        <v/>
      </c>
      <c r="AO1523" t="str">
        <f>IFERROR(INDEX(PLAYERIDMAP2[PLAYERNAME],MATCH(ROW()-ROW(AO$1),FIRSTBASE,0)),"")</f>
        <v/>
      </c>
      <c r="AP1523" t="str">
        <f>IF(PLAYERIDMAP2[[#This Row],[POS]]="2B",MAX(AP$1:AP1522)+1,"")</f>
        <v/>
      </c>
      <c r="AQ1523" t="str">
        <f>IFERROR(INDEX(PLAYERIDMAP2[PLAYERNAME],MATCH(ROW()-ROW(AQ$1),SECONDBASE,0)),"")</f>
        <v/>
      </c>
      <c r="AR1523" t="str">
        <f>IF(PLAYERIDMAP2[[#This Row],[POS]]="3B",MAX(AR$1:AR1522)+1,"")</f>
        <v/>
      </c>
      <c r="AS1523" t="str">
        <f>IFERROR(INDEX(PLAYERIDMAP2[PLAYERNAME],MATCH(ROW()-ROW(AS$1),THIRDBASE,0)),"")</f>
        <v/>
      </c>
      <c r="AT1523" t="str">
        <f>IF(PLAYERIDMAP2[[#This Row],[POS]]="SS",MAX(AT$1:AT1522)+1,"")</f>
        <v/>
      </c>
      <c r="AU1523" t="str">
        <f>IFERROR(INDEX(PLAYERIDMAP2[PLAYERNAME],MATCH(ROW()-ROW(AU$1),SHORTSTOP,0)),"")</f>
        <v/>
      </c>
      <c r="AV1523" t="str">
        <f>IF(PLAYERIDMAP2[[#This Row],[POS]]="OF",MAX(AV$1:AV1522)+1,"")</f>
        <v/>
      </c>
      <c r="AW1523" t="str">
        <f>IFERROR(INDEX(PLAYERIDMAP2[PLAYERNAME],MATCH(ROW()-ROW(AW$1),OUTFIELD,0)),"")</f>
        <v/>
      </c>
      <c r="AX1523" t="str">
        <f>IF(PLAYERIDMAP2[[#This Row],[POS]]&lt;&gt;"P",MAX(AX$1:AX1522)+1,"")</f>
        <v/>
      </c>
      <c r="AY1523" t="str">
        <f>IFERROR(INDEX(PLAYERIDMAP2[PLAYERNAME],MATCH(ROW()-ROW(AY$1),HITTERS,0)),"")</f>
        <v/>
      </c>
      <c r="AZ1523">
        <f>IF(PLAYERIDMAP2[[#This Row],[POS]]="P",MAX(AZ$1:AZ1522)+1,"")</f>
        <v>712</v>
      </c>
      <c r="BA1523" t="str">
        <f>IFERROR(INDEX(PLAYERIDMAP2[PLAYERNAME],MATCH(ROW()-ROW(BA$1),PITCHERS,0)),"")</f>
        <v/>
      </c>
    </row>
    <row r="1524" spans="1:53" x14ac:dyDescent="0.25">
      <c r="A1524" t="s">
        <v>15731</v>
      </c>
      <c r="B1524" t="s">
        <v>10696</v>
      </c>
      <c r="C1524" s="1">
        <v>30648</v>
      </c>
      <c r="D1524" t="s">
        <v>17275</v>
      </c>
      <c r="E1524" t="s">
        <v>20484</v>
      </c>
      <c r="F1524" t="s">
        <v>11027</v>
      </c>
      <c r="G1524" t="s">
        <v>16838</v>
      </c>
      <c r="H1524" t="s">
        <v>10988</v>
      </c>
      <c r="I1524" t="s">
        <v>20485</v>
      </c>
      <c r="J1524" t="s">
        <v>10696</v>
      </c>
      <c r="K1524">
        <v>453646</v>
      </c>
      <c r="L1524" t="s">
        <v>10696</v>
      </c>
      <c r="M1524">
        <v>580606</v>
      </c>
      <c r="N1524" t="s">
        <v>10696</v>
      </c>
      <c r="O1524" t="s">
        <v>15732</v>
      </c>
      <c r="P1524" t="s">
        <v>15731</v>
      </c>
      <c r="Q1524">
        <v>7772</v>
      </c>
      <c r="R1524" t="s">
        <v>10696</v>
      </c>
      <c r="S1524">
        <v>28466</v>
      </c>
      <c r="T1524" t="s">
        <v>10696</v>
      </c>
      <c r="V1524" t="s">
        <v>15733</v>
      </c>
      <c r="W1524">
        <v>48961</v>
      </c>
      <c r="X1524">
        <v>7772</v>
      </c>
      <c r="Y1524" t="s">
        <v>10696</v>
      </c>
      <c r="Z1524" t="s">
        <v>15734</v>
      </c>
      <c r="AA1524" t="s">
        <v>5703</v>
      </c>
      <c r="AB1524" t="s">
        <v>5703</v>
      </c>
      <c r="AD1524" t="s">
        <v>15734</v>
      </c>
      <c r="AF1524" t="s">
        <v>10696</v>
      </c>
      <c r="AG1524">
        <v>5720</v>
      </c>
      <c r="AH1524" t="s">
        <v>10696</v>
      </c>
      <c r="AL1524" t="str">
        <f>IF(PLAYERIDMAP2[[#This Row],[POS]]="C",MAX(AL$1:AL1523)+1,"")</f>
        <v/>
      </c>
      <c r="AM1524" t="str">
        <f>IFERROR(INDEX(PLAYERIDMAP2[PLAYERNAME],MATCH(ROW()-ROW(AM$1),CATCHERS,0)),"")</f>
        <v/>
      </c>
      <c r="AN1524" t="str">
        <f>IF(PLAYERIDMAP2[[#This Row],[POS]]="1B",MAX(AN$1:AN1523)+1,"")</f>
        <v/>
      </c>
      <c r="AO1524" t="str">
        <f>IFERROR(INDEX(PLAYERIDMAP2[PLAYERNAME],MATCH(ROW()-ROW(AO$1),FIRSTBASE,0)),"")</f>
        <v/>
      </c>
      <c r="AP1524" t="str">
        <f>IF(PLAYERIDMAP2[[#This Row],[POS]]="2B",MAX(AP$1:AP1523)+1,"")</f>
        <v/>
      </c>
      <c r="AQ1524" t="str">
        <f>IFERROR(INDEX(PLAYERIDMAP2[PLAYERNAME],MATCH(ROW()-ROW(AQ$1),SECONDBASE,0)),"")</f>
        <v/>
      </c>
      <c r="AR1524" t="str">
        <f>IF(PLAYERIDMAP2[[#This Row],[POS]]="3B",MAX(AR$1:AR1523)+1,"")</f>
        <v/>
      </c>
      <c r="AS1524" t="str">
        <f>IFERROR(INDEX(PLAYERIDMAP2[PLAYERNAME],MATCH(ROW()-ROW(AS$1),THIRDBASE,0)),"")</f>
        <v/>
      </c>
      <c r="AT1524" t="str">
        <f>IF(PLAYERIDMAP2[[#This Row],[POS]]="SS",MAX(AT$1:AT1523)+1,"")</f>
        <v/>
      </c>
      <c r="AU1524" t="str">
        <f>IFERROR(INDEX(PLAYERIDMAP2[PLAYERNAME],MATCH(ROW()-ROW(AU$1),SHORTSTOP,0)),"")</f>
        <v/>
      </c>
      <c r="AV1524" t="str">
        <f>IF(PLAYERIDMAP2[[#This Row],[POS]]="OF",MAX(AV$1:AV1523)+1,"")</f>
        <v/>
      </c>
      <c r="AW1524" t="str">
        <f>IFERROR(INDEX(PLAYERIDMAP2[PLAYERNAME],MATCH(ROW()-ROW(AW$1),OUTFIELD,0)),"")</f>
        <v/>
      </c>
      <c r="AX1524" t="str">
        <f>IF(PLAYERIDMAP2[[#This Row],[POS]]&lt;&gt;"P",MAX(AX$1:AX1523)+1,"")</f>
        <v/>
      </c>
      <c r="AY1524" t="str">
        <f>IFERROR(INDEX(PLAYERIDMAP2[PLAYERNAME],MATCH(ROW()-ROW(AY$1),HITTERS,0)),"")</f>
        <v/>
      </c>
      <c r="AZ1524">
        <f>IF(PLAYERIDMAP2[[#This Row],[POS]]="P",MAX(AZ$1:AZ1523)+1,"")</f>
        <v>713</v>
      </c>
      <c r="BA1524" t="str">
        <f>IFERROR(INDEX(PLAYERIDMAP2[PLAYERNAME],MATCH(ROW()-ROW(BA$1),PITCHERS,0)),"")</f>
        <v/>
      </c>
    </row>
    <row r="1525" spans="1:53" x14ac:dyDescent="0.25">
      <c r="A1525" t="s">
        <v>15735</v>
      </c>
      <c r="B1525" t="s">
        <v>4785</v>
      </c>
      <c r="C1525" s="1">
        <v>33360</v>
      </c>
      <c r="D1525" t="s">
        <v>17174</v>
      </c>
      <c r="E1525" t="s">
        <v>17452</v>
      </c>
      <c r="F1525" t="s">
        <v>11398</v>
      </c>
      <c r="G1525" t="s">
        <v>16838</v>
      </c>
      <c r="H1525" t="s">
        <v>11097</v>
      </c>
      <c r="I1525" t="s">
        <v>17453</v>
      </c>
      <c r="J1525" t="s">
        <v>4785</v>
      </c>
      <c r="K1525">
        <v>542340</v>
      </c>
      <c r="L1525" t="s">
        <v>4785</v>
      </c>
      <c r="M1525">
        <v>292100</v>
      </c>
      <c r="N1525" t="s">
        <v>4785</v>
      </c>
      <c r="O1525" t="s">
        <v>15736</v>
      </c>
      <c r="P1525" t="s">
        <v>15735</v>
      </c>
      <c r="Q1525">
        <v>9468</v>
      </c>
      <c r="R1525" t="s">
        <v>4785</v>
      </c>
      <c r="S1525">
        <v>31973</v>
      </c>
      <c r="T1525" t="s">
        <v>4785</v>
      </c>
      <c r="U1525" t="s">
        <v>4785</v>
      </c>
      <c r="V1525" t="s">
        <v>15737</v>
      </c>
      <c r="W1525">
        <v>59688</v>
      </c>
      <c r="X1525">
        <v>9468</v>
      </c>
      <c r="Y1525" t="s">
        <v>4785</v>
      </c>
      <c r="Z1525" t="s">
        <v>15738</v>
      </c>
      <c r="AA1525" t="s">
        <v>11011</v>
      </c>
      <c r="AB1525" t="s">
        <v>5703</v>
      </c>
      <c r="AC1525" t="s">
        <v>4785</v>
      </c>
      <c r="AD1525" t="s">
        <v>15738</v>
      </c>
      <c r="AE1525">
        <v>11249</v>
      </c>
      <c r="AF1525" t="s">
        <v>4785</v>
      </c>
      <c r="AG1525">
        <v>13430</v>
      </c>
      <c r="AL1525" t="str">
        <f>IF(PLAYERIDMAP2[[#This Row],[POS]]="C",MAX(AL$1:AL1524)+1,"")</f>
        <v/>
      </c>
      <c r="AM1525" t="str">
        <f>IFERROR(INDEX(PLAYERIDMAP2[PLAYERNAME],MATCH(ROW()-ROW(AM$1),CATCHERS,0)),"")</f>
        <v/>
      </c>
      <c r="AN1525" t="str">
        <f>IF(PLAYERIDMAP2[[#This Row],[POS]]="1B",MAX(AN$1:AN1524)+1,"")</f>
        <v/>
      </c>
      <c r="AO1525" t="str">
        <f>IFERROR(INDEX(PLAYERIDMAP2[PLAYERNAME],MATCH(ROW()-ROW(AO$1),FIRSTBASE,0)),"")</f>
        <v/>
      </c>
      <c r="AP1525" t="str">
        <f>IF(PLAYERIDMAP2[[#This Row],[POS]]="2B",MAX(AP$1:AP1524)+1,"")</f>
        <v/>
      </c>
      <c r="AQ1525" t="str">
        <f>IFERROR(INDEX(PLAYERIDMAP2[PLAYERNAME],MATCH(ROW()-ROW(AQ$1),SECONDBASE,0)),"")</f>
        <v/>
      </c>
      <c r="AR1525" t="str">
        <f>IF(PLAYERIDMAP2[[#This Row],[POS]]="3B",MAX(AR$1:AR1524)+1,"")</f>
        <v/>
      </c>
      <c r="AS1525" t="str">
        <f>IFERROR(INDEX(PLAYERIDMAP2[PLAYERNAME],MATCH(ROW()-ROW(AS$1),THIRDBASE,0)),"")</f>
        <v/>
      </c>
      <c r="AT1525">
        <f>IF(PLAYERIDMAP2[[#This Row],[POS]]="SS",MAX(AT$1:AT1524)+1,"")</f>
        <v>98</v>
      </c>
      <c r="AU1525" t="str">
        <f>IFERROR(INDEX(PLAYERIDMAP2[PLAYERNAME],MATCH(ROW()-ROW(AU$1),SHORTSTOP,0)),"")</f>
        <v/>
      </c>
      <c r="AV1525" t="str">
        <f>IF(PLAYERIDMAP2[[#This Row],[POS]]="OF",MAX(AV$1:AV1524)+1,"")</f>
        <v/>
      </c>
      <c r="AW1525" t="str">
        <f>IFERROR(INDEX(PLAYERIDMAP2[PLAYERNAME],MATCH(ROW()-ROW(AW$1),OUTFIELD,0)),"")</f>
        <v/>
      </c>
      <c r="AX1525">
        <f>IF(PLAYERIDMAP2[[#This Row],[POS]]&lt;&gt;"P",MAX(AX$1:AX1524)+1,"")</f>
        <v>811</v>
      </c>
      <c r="AY1525" t="str">
        <f>IFERROR(INDEX(PLAYERIDMAP2[PLAYERNAME],MATCH(ROW()-ROW(AY$1),HITTERS,0)),"")</f>
        <v/>
      </c>
      <c r="AZ1525" t="str">
        <f>IF(PLAYERIDMAP2[[#This Row],[POS]]="P",MAX(AZ$1:AZ1524)+1,"")</f>
        <v/>
      </c>
      <c r="BA1525" t="str">
        <f>IFERROR(INDEX(PLAYERIDMAP2[PLAYERNAME],MATCH(ROW()-ROW(BA$1),PITCHERS,0)),"")</f>
        <v/>
      </c>
    </row>
    <row r="1526" spans="1:53" x14ac:dyDescent="0.25">
      <c r="A1526" t="s">
        <v>15739</v>
      </c>
      <c r="B1526" t="s">
        <v>10829</v>
      </c>
      <c r="C1526" s="1">
        <v>31605</v>
      </c>
      <c r="D1526" t="s">
        <v>16964</v>
      </c>
      <c r="E1526" t="s">
        <v>18614</v>
      </c>
      <c r="F1526" t="s">
        <v>11062</v>
      </c>
      <c r="G1526" t="s">
        <v>16838</v>
      </c>
      <c r="H1526" t="s">
        <v>10988</v>
      </c>
      <c r="I1526" t="s">
        <v>18615</v>
      </c>
      <c r="J1526" t="s">
        <v>10829</v>
      </c>
      <c r="K1526">
        <v>543883</v>
      </c>
      <c r="L1526" t="s">
        <v>10829</v>
      </c>
      <c r="M1526">
        <v>1915104</v>
      </c>
      <c r="N1526" t="s">
        <v>10829</v>
      </c>
      <c r="O1526" t="s">
        <v>15740</v>
      </c>
      <c r="P1526" t="s">
        <v>15739</v>
      </c>
      <c r="Q1526">
        <v>9189</v>
      </c>
      <c r="R1526" t="s">
        <v>10829</v>
      </c>
      <c r="S1526">
        <v>31540</v>
      </c>
      <c r="T1526" t="s">
        <v>10829</v>
      </c>
      <c r="V1526" t="s">
        <v>15741</v>
      </c>
      <c r="W1526">
        <v>58289</v>
      </c>
      <c r="X1526">
        <v>9189</v>
      </c>
      <c r="Y1526" t="s">
        <v>10829</v>
      </c>
      <c r="Z1526" t="s">
        <v>15742</v>
      </c>
      <c r="AA1526" t="s">
        <v>5703</v>
      </c>
      <c r="AB1526" t="s">
        <v>5703</v>
      </c>
      <c r="AC1526" t="s">
        <v>10829</v>
      </c>
      <c r="AD1526" t="s">
        <v>15742</v>
      </c>
      <c r="AE1526">
        <v>12344</v>
      </c>
      <c r="AF1526" t="s">
        <v>10829</v>
      </c>
      <c r="AG1526">
        <v>14103</v>
      </c>
      <c r="AL1526" t="str">
        <f>IF(PLAYERIDMAP2[[#This Row],[POS]]="C",MAX(AL$1:AL1525)+1,"")</f>
        <v/>
      </c>
      <c r="AM1526" t="str">
        <f>IFERROR(INDEX(PLAYERIDMAP2[PLAYERNAME],MATCH(ROW()-ROW(AM$1),CATCHERS,0)),"")</f>
        <v/>
      </c>
      <c r="AN1526" t="str">
        <f>IF(PLAYERIDMAP2[[#This Row],[POS]]="1B",MAX(AN$1:AN1525)+1,"")</f>
        <v/>
      </c>
      <c r="AO1526" t="str">
        <f>IFERROR(INDEX(PLAYERIDMAP2[PLAYERNAME],MATCH(ROW()-ROW(AO$1),FIRSTBASE,0)),"")</f>
        <v/>
      </c>
      <c r="AP1526" t="str">
        <f>IF(PLAYERIDMAP2[[#This Row],[POS]]="2B",MAX(AP$1:AP1525)+1,"")</f>
        <v/>
      </c>
      <c r="AQ1526" t="str">
        <f>IFERROR(INDEX(PLAYERIDMAP2[PLAYERNAME],MATCH(ROW()-ROW(AQ$1),SECONDBASE,0)),"")</f>
        <v/>
      </c>
      <c r="AR1526" t="str">
        <f>IF(PLAYERIDMAP2[[#This Row],[POS]]="3B",MAX(AR$1:AR1525)+1,"")</f>
        <v/>
      </c>
      <c r="AS1526" t="str">
        <f>IFERROR(INDEX(PLAYERIDMAP2[PLAYERNAME],MATCH(ROW()-ROW(AS$1),THIRDBASE,0)),"")</f>
        <v/>
      </c>
      <c r="AT1526" t="str">
        <f>IF(PLAYERIDMAP2[[#This Row],[POS]]="SS",MAX(AT$1:AT1525)+1,"")</f>
        <v/>
      </c>
      <c r="AU1526" t="str">
        <f>IFERROR(INDEX(PLAYERIDMAP2[PLAYERNAME],MATCH(ROW()-ROW(AU$1),SHORTSTOP,0)),"")</f>
        <v/>
      </c>
      <c r="AV1526" t="str">
        <f>IF(PLAYERIDMAP2[[#This Row],[POS]]="OF",MAX(AV$1:AV1525)+1,"")</f>
        <v/>
      </c>
      <c r="AW1526" t="str">
        <f>IFERROR(INDEX(PLAYERIDMAP2[PLAYERNAME],MATCH(ROW()-ROW(AW$1),OUTFIELD,0)),"")</f>
        <v/>
      </c>
      <c r="AX1526" t="str">
        <f>IF(PLAYERIDMAP2[[#This Row],[POS]]&lt;&gt;"P",MAX(AX$1:AX1525)+1,"")</f>
        <v/>
      </c>
      <c r="AY1526" t="str">
        <f>IFERROR(INDEX(PLAYERIDMAP2[PLAYERNAME],MATCH(ROW()-ROW(AY$1),HITTERS,0)),"")</f>
        <v/>
      </c>
      <c r="AZ1526">
        <f>IF(PLAYERIDMAP2[[#This Row],[POS]]="P",MAX(AZ$1:AZ1525)+1,"")</f>
        <v>714</v>
      </c>
      <c r="BA1526" t="str">
        <f>IFERROR(INDEX(PLAYERIDMAP2[PLAYERNAME],MATCH(ROW()-ROW(BA$1),PITCHERS,0)),"")</f>
        <v/>
      </c>
    </row>
    <row r="1527" spans="1:53" x14ac:dyDescent="0.25">
      <c r="A1527" t="s">
        <v>15743</v>
      </c>
      <c r="B1527" t="s">
        <v>4605</v>
      </c>
      <c r="C1527" s="1">
        <v>32747</v>
      </c>
      <c r="D1527" t="s">
        <v>16890</v>
      </c>
      <c r="E1527" t="s">
        <v>20190</v>
      </c>
      <c r="F1527" t="s">
        <v>11053</v>
      </c>
      <c r="G1527" t="s">
        <v>16838</v>
      </c>
      <c r="H1527" t="s">
        <v>5705</v>
      </c>
      <c r="I1527" t="s">
        <v>20191</v>
      </c>
      <c r="J1527" t="s">
        <v>4605</v>
      </c>
      <c r="K1527">
        <v>519388</v>
      </c>
      <c r="L1527" t="s">
        <v>4605</v>
      </c>
      <c r="M1527">
        <v>1232134</v>
      </c>
      <c r="N1527" t="s">
        <v>4605</v>
      </c>
      <c r="O1527" t="s">
        <v>15744</v>
      </c>
      <c r="P1527" t="s">
        <v>15743</v>
      </c>
      <c r="Q1527">
        <v>8679</v>
      </c>
      <c r="R1527" t="s">
        <v>4605</v>
      </c>
      <c r="S1527">
        <v>29978</v>
      </c>
      <c r="T1527" t="s">
        <v>4605</v>
      </c>
      <c r="V1527" t="s">
        <v>15745</v>
      </c>
      <c r="W1527">
        <v>57576</v>
      </c>
      <c r="X1527">
        <v>8679</v>
      </c>
      <c r="Y1527" t="s">
        <v>4605</v>
      </c>
      <c r="Z1527" t="s">
        <v>16790</v>
      </c>
      <c r="AA1527" t="s">
        <v>5703</v>
      </c>
      <c r="AB1527" t="s">
        <v>5703</v>
      </c>
      <c r="AD1527" t="s">
        <v>16790</v>
      </c>
      <c r="AH1527" t="s">
        <v>4605</v>
      </c>
      <c r="AL1527" t="str">
        <f>IF(PLAYERIDMAP2[[#This Row],[POS]]="C",MAX(AL$1:AL1526)+1,"")</f>
        <v/>
      </c>
      <c r="AM1527" t="str">
        <f>IFERROR(INDEX(PLAYERIDMAP2[PLAYERNAME],MATCH(ROW()-ROW(AM$1),CATCHERS,0)),"")</f>
        <v/>
      </c>
      <c r="AN1527" t="str">
        <f>IF(PLAYERIDMAP2[[#This Row],[POS]]="1B",MAX(AN$1:AN1526)+1,"")</f>
        <v/>
      </c>
      <c r="AO1527" t="str">
        <f>IFERROR(INDEX(PLAYERIDMAP2[PLAYERNAME],MATCH(ROW()-ROW(AO$1),FIRSTBASE,0)),"")</f>
        <v/>
      </c>
      <c r="AP1527" t="str">
        <f>IF(PLAYERIDMAP2[[#This Row],[POS]]="2B",MAX(AP$1:AP1526)+1,"")</f>
        <v/>
      </c>
      <c r="AQ1527" t="str">
        <f>IFERROR(INDEX(PLAYERIDMAP2[PLAYERNAME],MATCH(ROW()-ROW(AQ$1),SECONDBASE,0)),"")</f>
        <v/>
      </c>
      <c r="AR1527">
        <f>IF(PLAYERIDMAP2[[#This Row],[POS]]="3B",MAX(AR$1:AR1526)+1,"")</f>
        <v>91</v>
      </c>
      <c r="AS1527" t="str">
        <f>IFERROR(INDEX(PLAYERIDMAP2[PLAYERNAME],MATCH(ROW()-ROW(AS$1),THIRDBASE,0)),"")</f>
        <v/>
      </c>
      <c r="AT1527" t="str">
        <f>IF(PLAYERIDMAP2[[#This Row],[POS]]="SS",MAX(AT$1:AT1526)+1,"")</f>
        <v/>
      </c>
      <c r="AU1527" t="str">
        <f>IFERROR(INDEX(PLAYERIDMAP2[PLAYERNAME],MATCH(ROW()-ROW(AU$1),SHORTSTOP,0)),"")</f>
        <v/>
      </c>
      <c r="AV1527" t="str">
        <f>IF(PLAYERIDMAP2[[#This Row],[POS]]="OF",MAX(AV$1:AV1526)+1,"")</f>
        <v/>
      </c>
      <c r="AW1527" t="str">
        <f>IFERROR(INDEX(PLAYERIDMAP2[PLAYERNAME],MATCH(ROW()-ROW(AW$1),OUTFIELD,0)),"")</f>
        <v/>
      </c>
      <c r="AX1527">
        <f>IF(PLAYERIDMAP2[[#This Row],[POS]]&lt;&gt;"P",MAX(AX$1:AX1526)+1,"")</f>
        <v>812</v>
      </c>
      <c r="AY1527" t="str">
        <f>IFERROR(INDEX(PLAYERIDMAP2[PLAYERNAME],MATCH(ROW()-ROW(AY$1),HITTERS,0)),"")</f>
        <v/>
      </c>
      <c r="AZ1527" t="str">
        <f>IF(PLAYERIDMAP2[[#This Row],[POS]]="P",MAX(AZ$1:AZ1526)+1,"")</f>
        <v/>
      </c>
      <c r="BA1527" t="str">
        <f>IFERROR(INDEX(PLAYERIDMAP2[PLAYERNAME],MATCH(ROW()-ROW(BA$1),PITCHERS,0)),"")</f>
        <v/>
      </c>
    </row>
    <row r="1528" spans="1:53" x14ac:dyDescent="0.25">
      <c r="A1528" t="s">
        <v>18279</v>
      </c>
      <c r="B1528" t="s">
        <v>10721</v>
      </c>
      <c r="C1528" s="1">
        <v>33190</v>
      </c>
      <c r="D1528" t="s">
        <v>18280</v>
      </c>
      <c r="E1528" t="s">
        <v>18281</v>
      </c>
      <c r="F1528" t="s">
        <v>11068</v>
      </c>
      <c r="G1528" t="s">
        <v>16838</v>
      </c>
      <c r="H1528" t="s">
        <v>10988</v>
      </c>
      <c r="I1528" t="s">
        <v>18282</v>
      </c>
      <c r="J1528" t="s">
        <v>10721</v>
      </c>
      <c r="AA1528" t="s">
        <v>5703</v>
      </c>
      <c r="AB1528" t="s">
        <v>5703</v>
      </c>
      <c r="AD1528" t="s">
        <v>18283</v>
      </c>
      <c r="AL1528" t="str">
        <f>IF(PLAYERIDMAP2[[#This Row],[POS]]="C",MAX(AL$1:AL1527)+1,"")</f>
        <v/>
      </c>
      <c r="AM1528" t="str">
        <f>IFERROR(INDEX(PLAYERIDMAP2[PLAYERNAME],MATCH(ROW()-ROW(AM$1),CATCHERS,0)),"")</f>
        <v/>
      </c>
      <c r="AN1528" t="str">
        <f>IF(PLAYERIDMAP2[[#This Row],[POS]]="1B",MAX(AN$1:AN1527)+1,"")</f>
        <v/>
      </c>
      <c r="AO1528" t="str">
        <f>IFERROR(INDEX(PLAYERIDMAP2[PLAYERNAME],MATCH(ROW()-ROW(AO$1),FIRSTBASE,0)),"")</f>
        <v/>
      </c>
      <c r="AP1528" t="str">
        <f>IF(PLAYERIDMAP2[[#This Row],[POS]]="2B",MAX(AP$1:AP1527)+1,"")</f>
        <v/>
      </c>
      <c r="AQ1528" t="str">
        <f>IFERROR(INDEX(PLAYERIDMAP2[PLAYERNAME],MATCH(ROW()-ROW(AQ$1),SECONDBASE,0)),"")</f>
        <v/>
      </c>
      <c r="AR1528" t="str">
        <f>IF(PLAYERIDMAP2[[#This Row],[POS]]="3B",MAX(AR$1:AR1527)+1,"")</f>
        <v/>
      </c>
      <c r="AS1528" t="str">
        <f>IFERROR(INDEX(PLAYERIDMAP2[PLAYERNAME],MATCH(ROW()-ROW(AS$1),THIRDBASE,0)),"")</f>
        <v/>
      </c>
      <c r="AT1528" t="str">
        <f>IF(PLAYERIDMAP2[[#This Row],[POS]]="SS",MAX(AT$1:AT1527)+1,"")</f>
        <v/>
      </c>
      <c r="AU1528" t="str">
        <f>IFERROR(INDEX(PLAYERIDMAP2[PLAYERNAME],MATCH(ROW()-ROW(AU$1),SHORTSTOP,0)),"")</f>
        <v/>
      </c>
      <c r="AV1528" t="str">
        <f>IF(PLAYERIDMAP2[[#This Row],[POS]]="OF",MAX(AV$1:AV1527)+1,"")</f>
        <v/>
      </c>
      <c r="AW1528" t="str">
        <f>IFERROR(INDEX(PLAYERIDMAP2[PLAYERNAME],MATCH(ROW()-ROW(AW$1),OUTFIELD,0)),"")</f>
        <v/>
      </c>
      <c r="AX1528" t="str">
        <f>IF(PLAYERIDMAP2[[#This Row],[POS]]&lt;&gt;"P",MAX(AX$1:AX1527)+1,"")</f>
        <v/>
      </c>
      <c r="AY1528" t="str">
        <f>IFERROR(INDEX(PLAYERIDMAP2[PLAYERNAME],MATCH(ROW()-ROW(AY$1),HITTERS,0)),"")</f>
        <v/>
      </c>
      <c r="AZ1528">
        <f>IF(PLAYERIDMAP2[[#This Row],[POS]]="P",MAX(AZ$1:AZ1527)+1,"")</f>
        <v>715</v>
      </c>
      <c r="BA1528" t="str">
        <f>IFERROR(INDEX(PLAYERIDMAP2[PLAYERNAME],MATCH(ROW()-ROW(BA$1),PITCHERS,0)),"")</f>
        <v/>
      </c>
    </row>
    <row r="1529" spans="1:53" x14ac:dyDescent="0.25">
      <c r="A1529" t="s">
        <v>15746</v>
      </c>
      <c r="B1529" t="s">
        <v>4153</v>
      </c>
      <c r="C1529" s="1">
        <v>24586</v>
      </c>
      <c r="D1529" t="s">
        <v>17433</v>
      </c>
      <c r="E1529" t="s">
        <v>19101</v>
      </c>
      <c r="F1529" t="s">
        <v>11016</v>
      </c>
      <c r="G1529" t="s">
        <v>11016</v>
      </c>
      <c r="H1529" t="s">
        <v>11097</v>
      </c>
      <c r="I1529" t="s">
        <v>19102</v>
      </c>
      <c r="K1529">
        <v>123744</v>
      </c>
      <c r="L1529" t="s">
        <v>4153</v>
      </c>
      <c r="M1529">
        <v>8159</v>
      </c>
      <c r="N1529" t="s">
        <v>4153</v>
      </c>
      <c r="O1529" t="s">
        <v>15747</v>
      </c>
      <c r="P1529" t="s">
        <v>15746</v>
      </c>
      <c r="Q1529">
        <v>4306</v>
      </c>
      <c r="R1529" t="s">
        <v>4153</v>
      </c>
      <c r="S1529">
        <v>2149</v>
      </c>
      <c r="T1529" t="s">
        <v>4153</v>
      </c>
      <c r="V1529" t="s">
        <v>16324</v>
      </c>
      <c r="W1529">
        <v>1129</v>
      </c>
      <c r="Z1529" t="s">
        <v>16791</v>
      </c>
      <c r="AA1529" t="s">
        <v>11011</v>
      </c>
      <c r="AB1529" t="s">
        <v>5703</v>
      </c>
      <c r="AD1529" t="s">
        <v>16791</v>
      </c>
      <c r="AL1529" t="str">
        <f>IF(PLAYERIDMAP2[[#This Row],[POS]]="C",MAX(AL$1:AL1528)+1,"")</f>
        <v/>
      </c>
      <c r="AM1529" t="str">
        <f>IFERROR(INDEX(PLAYERIDMAP2[PLAYERNAME],MATCH(ROW()-ROW(AM$1),CATCHERS,0)),"")</f>
        <v/>
      </c>
      <c r="AN1529" t="str">
        <f>IF(PLAYERIDMAP2[[#This Row],[POS]]="1B",MAX(AN$1:AN1528)+1,"")</f>
        <v/>
      </c>
      <c r="AO1529" t="str">
        <f>IFERROR(INDEX(PLAYERIDMAP2[PLAYERNAME],MATCH(ROW()-ROW(AO$1),FIRSTBASE,0)),"")</f>
        <v/>
      </c>
      <c r="AP1529" t="str">
        <f>IF(PLAYERIDMAP2[[#This Row],[POS]]="2B",MAX(AP$1:AP1528)+1,"")</f>
        <v/>
      </c>
      <c r="AQ1529" t="str">
        <f>IFERROR(INDEX(PLAYERIDMAP2[PLAYERNAME],MATCH(ROW()-ROW(AQ$1),SECONDBASE,0)),"")</f>
        <v/>
      </c>
      <c r="AR1529" t="str">
        <f>IF(PLAYERIDMAP2[[#This Row],[POS]]="3B",MAX(AR$1:AR1528)+1,"")</f>
        <v/>
      </c>
      <c r="AS1529" t="str">
        <f>IFERROR(INDEX(PLAYERIDMAP2[PLAYERNAME],MATCH(ROW()-ROW(AS$1),THIRDBASE,0)),"")</f>
        <v/>
      </c>
      <c r="AT1529">
        <f>IF(PLAYERIDMAP2[[#This Row],[POS]]="SS",MAX(AT$1:AT1528)+1,"")</f>
        <v>99</v>
      </c>
      <c r="AU1529" t="str">
        <f>IFERROR(INDEX(PLAYERIDMAP2[PLAYERNAME],MATCH(ROW()-ROW(AU$1),SHORTSTOP,0)),"")</f>
        <v/>
      </c>
      <c r="AV1529" t="str">
        <f>IF(PLAYERIDMAP2[[#This Row],[POS]]="OF",MAX(AV$1:AV1528)+1,"")</f>
        <v/>
      </c>
      <c r="AW1529" t="str">
        <f>IFERROR(INDEX(PLAYERIDMAP2[PLAYERNAME],MATCH(ROW()-ROW(AW$1),OUTFIELD,0)),"")</f>
        <v/>
      </c>
      <c r="AX1529">
        <f>IF(PLAYERIDMAP2[[#This Row],[POS]]&lt;&gt;"P",MAX(AX$1:AX1528)+1,"")</f>
        <v>813</v>
      </c>
      <c r="AY1529" t="str">
        <f>IFERROR(INDEX(PLAYERIDMAP2[PLAYERNAME],MATCH(ROW()-ROW(AY$1),HITTERS,0)),"")</f>
        <v/>
      </c>
      <c r="AZ1529" t="str">
        <f>IF(PLAYERIDMAP2[[#This Row],[POS]]="P",MAX(AZ$1:AZ1528)+1,"")</f>
        <v/>
      </c>
      <c r="BA1529" t="str">
        <f>IFERROR(INDEX(PLAYERIDMAP2[PLAYERNAME],MATCH(ROW()-ROW(BA$1),PITCHERS,0)),"")</f>
        <v/>
      </c>
    </row>
    <row r="1530" spans="1:53" x14ac:dyDescent="0.25">
      <c r="A1530" t="s">
        <v>15748</v>
      </c>
      <c r="B1530" t="s">
        <v>9683</v>
      </c>
      <c r="C1530" s="1">
        <v>28328</v>
      </c>
      <c r="D1530" t="s">
        <v>17115</v>
      </c>
      <c r="E1530" t="s">
        <v>18262</v>
      </c>
      <c r="F1530" t="s">
        <v>11092</v>
      </c>
      <c r="G1530" t="s">
        <v>16838</v>
      </c>
      <c r="H1530" t="s">
        <v>10988</v>
      </c>
      <c r="I1530" t="s">
        <v>18263</v>
      </c>
      <c r="J1530" t="s">
        <v>9683</v>
      </c>
      <c r="K1530">
        <v>285064</v>
      </c>
      <c r="L1530" t="s">
        <v>9683</v>
      </c>
      <c r="M1530">
        <v>174758</v>
      </c>
      <c r="N1530" t="s">
        <v>9683</v>
      </c>
      <c r="O1530" t="s">
        <v>15749</v>
      </c>
      <c r="P1530" t="s">
        <v>15748</v>
      </c>
      <c r="Q1530">
        <v>6571</v>
      </c>
      <c r="R1530" t="s">
        <v>9683</v>
      </c>
      <c r="S1530">
        <v>4514</v>
      </c>
      <c r="T1530" t="s">
        <v>9683</v>
      </c>
      <c r="V1530" t="s">
        <v>15750</v>
      </c>
      <c r="W1530">
        <v>746</v>
      </c>
      <c r="X1530">
        <v>6571</v>
      </c>
      <c r="Y1530" t="s">
        <v>9683</v>
      </c>
      <c r="Z1530" t="s">
        <v>15751</v>
      </c>
      <c r="AA1530" t="s">
        <v>5703</v>
      </c>
      <c r="AB1530" t="s">
        <v>5703</v>
      </c>
      <c r="AC1530" t="s">
        <v>9683</v>
      </c>
      <c r="AD1530" t="s">
        <v>15751</v>
      </c>
      <c r="AE1530">
        <v>6594</v>
      </c>
      <c r="AF1530" t="s">
        <v>9683</v>
      </c>
      <c r="AG1530">
        <v>13176</v>
      </c>
      <c r="AH1530" t="s">
        <v>9683</v>
      </c>
      <c r="AL1530" t="str">
        <f>IF(PLAYERIDMAP2[[#This Row],[POS]]="C",MAX(AL$1:AL1529)+1,"")</f>
        <v/>
      </c>
      <c r="AM1530" t="str">
        <f>IFERROR(INDEX(PLAYERIDMAP2[PLAYERNAME],MATCH(ROW()-ROW(AM$1),CATCHERS,0)),"")</f>
        <v/>
      </c>
      <c r="AN1530" t="str">
        <f>IF(PLAYERIDMAP2[[#This Row],[POS]]="1B",MAX(AN$1:AN1529)+1,"")</f>
        <v/>
      </c>
      <c r="AO1530" t="str">
        <f>IFERROR(INDEX(PLAYERIDMAP2[PLAYERNAME],MATCH(ROW()-ROW(AO$1),FIRSTBASE,0)),"")</f>
        <v/>
      </c>
      <c r="AP1530" t="str">
        <f>IF(PLAYERIDMAP2[[#This Row],[POS]]="2B",MAX(AP$1:AP1529)+1,"")</f>
        <v/>
      </c>
      <c r="AQ1530" t="str">
        <f>IFERROR(INDEX(PLAYERIDMAP2[PLAYERNAME],MATCH(ROW()-ROW(AQ$1),SECONDBASE,0)),"")</f>
        <v/>
      </c>
      <c r="AR1530" t="str">
        <f>IF(PLAYERIDMAP2[[#This Row],[POS]]="3B",MAX(AR$1:AR1529)+1,"")</f>
        <v/>
      </c>
      <c r="AS1530" t="str">
        <f>IFERROR(INDEX(PLAYERIDMAP2[PLAYERNAME],MATCH(ROW()-ROW(AS$1),THIRDBASE,0)),"")</f>
        <v/>
      </c>
      <c r="AT1530" t="str">
        <f>IF(PLAYERIDMAP2[[#This Row],[POS]]="SS",MAX(AT$1:AT1529)+1,"")</f>
        <v/>
      </c>
      <c r="AU1530" t="str">
        <f>IFERROR(INDEX(PLAYERIDMAP2[PLAYERNAME],MATCH(ROW()-ROW(AU$1),SHORTSTOP,0)),"")</f>
        <v/>
      </c>
      <c r="AV1530" t="str">
        <f>IF(PLAYERIDMAP2[[#This Row],[POS]]="OF",MAX(AV$1:AV1529)+1,"")</f>
        <v/>
      </c>
      <c r="AW1530" t="str">
        <f>IFERROR(INDEX(PLAYERIDMAP2[PLAYERNAME],MATCH(ROW()-ROW(AW$1),OUTFIELD,0)),"")</f>
        <v/>
      </c>
      <c r="AX1530" t="str">
        <f>IF(PLAYERIDMAP2[[#This Row],[POS]]&lt;&gt;"P",MAX(AX$1:AX1529)+1,"")</f>
        <v/>
      </c>
      <c r="AY1530" t="str">
        <f>IFERROR(INDEX(PLAYERIDMAP2[PLAYERNAME],MATCH(ROW()-ROW(AY$1),HITTERS,0)),"")</f>
        <v/>
      </c>
      <c r="AZ1530">
        <f>IF(PLAYERIDMAP2[[#This Row],[POS]]="P",MAX(AZ$1:AZ1529)+1,"")</f>
        <v>716</v>
      </c>
      <c r="BA1530" t="str">
        <f>IFERROR(INDEX(PLAYERIDMAP2[PLAYERNAME],MATCH(ROW()-ROW(BA$1),PITCHERS,0)),"")</f>
        <v/>
      </c>
    </row>
    <row r="1531" spans="1:53" x14ac:dyDescent="0.25">
      <c r="A1531" t="s">
        <v>15752</v>
      </c>
      <c r="B1531" t="s">
        <v>5473</v>
      </c>
      <c r="C1531" s="1">
        <v>30987</v>
      </c>
      <c r="D1531" t="s">
        <v>18225</v>
      </c>
      <c r="E1531" t="s">
        <v>20400</v>
      </c>
      <c r="F1531" t="s">
        <v>10992</v>
      </c>
      <c r="G1531" t="s">
        <v>14693</v>
      </c>
      <c r="H1531" t="s">
        <v>11003</v>
      </c>
      <c r="I1531" t="s">
        <v>20401</v>
      </c>
      <c r="J1531" t="s">
        <v>5473</v>
      </c>
      <c r="K1531">
        <v>519390</v>
      </c>
      <c r="L1531" t="s">
        <v>5473</v>
      </c>
      <c r="M1531">
        <v>1667927</v>
      </c>
      <c r="N1531" t="s">
        <v>5473</v>
      </c>
      <c r="O1531" t="s">
        <v>15753</v>
      </c>
      <c r="P1531" t="s">
        <v>15752</v>
      </c>
      <c r="Q1531">
        <v>9147</v>
      </c>
      <c r="R1531" t="s">
        <v>5473</v>
      </c>
      <c r="S1531">
        <v>31032</v>
      </c>
      <c r="T1531" t="s">
        <v>5473</v>
      </c>
      <c r="V1531" t="s">
        <v>15754</v>
      </c>
      <c r="W1531">
        <v>56945</v>
      </c>
      <c r="X1531">
        <v>9147</v>
      </c>
      <c r="Y1531" t="s">
        <v>5473</v>
      </c>
      <c r="Z1531" t="s">
        <v>15755</v>
      </c>
      <c r="AA1531" t="s">
        <v>10958</v>
      </c>
      <c r="AB1531" t="s">
        <v>5703</v>
      </c>
      <c r="AC1531" t="s">
        <v>5473</v>
      </c>
      <c r="AD1531" t="s">
        <v>15755</v>
      </c>
      <c r="AE1531">
        <v>10232</v>
      </c>
      <c r="AF1531" t="s">
        <v>5473</v>
      </c>
      <c r="AG1531">
        <v>13516</v>
      </c>
      <c r="AH1531" t="s">
        <v>5473</v>
      </c>
      <c r="AL1531" t="str">
        <f>IF(PLAYERIDMAP2[[#This Row],[POS]]="C",MAX(AL$1:AL1530)+1,"")</f>
        <v/>
      </c>
      <c r="AM1531" t="str">
        <f>IFERROR(INDEX(PLAYERIDMAP2[PLAYERNAME],MATCH(ROW()-ROW(AM$1),CATCHERS,0)),"")</f>
        <v/>
      </c>
      <c r="AN1531">
        <f>IF(PLAYERIDMAP2[[#This Row],[POS]]="1B",MAX(AN$1:AN1530)+1,"")</f>
        <v>84</v>
      </c>
      <c r="AO1531" t="str">
        <f>IFERROR(INDEX(PLAYERIDMAP2[PLAYERNAME],MATCH(ROW()-ROW(AO$1),FIRSTBASE,0)),"")</f>
        <v/>
      </c>
      <c r="AP1531" t="str">
        <f>IF(PLAYERIDMAP2[[#This Row],[POS]]="2B",MAX(AP$1:AP1530)+1,"")</f>
        <v/>
      </c>
      <c r="AQ1531" t="str">
        <f>IFERROR(INDEX(PLAYERIDMAP2[PLAYERNAME],MATCH(ROW()-ROW(AQ$1),SECONDBASE,0)),"")</f>
        <v/>
      </c>
      <c r="AR1531" t="str">
        <f>IF(PLAYERIDMAP2[[#This Row],[POS]]="3B",MAX(AR$1:AR1530)+1,"")</f>
        <v/>
      </c>
      <c r="AS1531" t="str">
        <f>IFERROR(INDEX(PLAYERIDMAP2[PLAYERNAME],MATCH(ROW()-ROW(AS$1),THIRDBASE,0)),"")</f>
        <v/>
      </c>
      <c r="AT1531" t="str">
        <f>IF(PLAYERIDMAP2[[#This Row],[POS]]="SS",MAX(AT$1:AT1530)+1,"")</f>
        <v/>
      </c>
      <c r="AU1531" t="str">
        <f>IFERROR(INDEX(PLAYERIDMAP2[PLAYERNAME],MATCH(ROW()-ROW(AU$1),SHORTSTOP,0)),"")</f>
        <v/>
      </c>
      <c r="AV1531" t="str">
        <f>IF(PLAYERIDMAP2[[#This Row],[POS]]="OF",MAX(AV$1:AV1530)+1,"")</f>
        <v/>
      </c>
      <c r="AW1531" t="str">
        <f>IFERROR(INDEX(PLAYERIDMAP2[PLAYERNAME],MATCH(ROW()-ROW(AW$1),OUTFIELD,0)),"")</f>
        <v/>
      </c>
      <c r="AX1531">
        <f>IF(PLAYERIDMAP2[[#This Row],[POS]]&lt;&gt;"P",MAX(AX$1:AX1530)+1,"")</f>
        <v>814</v>
      </c>
      <c r="AY1531" t="str">
        <f>IFERROR(INDEX(PLAYERIDMAP2[PLAYERNAME],MATCH(ROW()-ROW(AY$1),HITTERS,0)),"")</f>
        <v/>
      </c>
      <c r="AZ1531" t="str">
        <f>IF(PLAYERIDMAP2[[#This Row],[POS]]="P",MAX(AZ$1:AZ1530)+1,"")</f>
        <v/>
      </c>
      <c r="BA1531" t="str">
        <f>IFERROR(INDEX(PLAYERIDMAP2[PLAYERNAME],MATCH(ROW()-ROW(BA$1),PITCHERS,0)),"")</f>
        <v/>
      </c>
    </row>
    <row r="1532" spans="1:53" x14ac:dyDescent="0.25">
      <c r="A1532" t="s">
        <v>15756</v>
      </c>
      <c r="B1532" t="s">
        <v>9686</v>
      </c>
      <c r="C1532" s="1">
        <v>30500</v>
      </c>
      <c r="D1532" t="s">
        <v>20320</v>
      </c>
      <c r="E1532" t="s">
        <v>20321</v>
      </c>
      <c r="F1532" t="s">
        <v>11138</v>
      </c>
      <c r="G1532" t="s">
        <v>14693</v>
      </c>
      <c r="H1532" t="s">
        <v>10988</v>
      </c>
      <c r="I1532" t="s">
        <v>20322</v>
      </c>
      <c r="J1532" t="s">
        <v>9686</v>
      </c>
      <c r="K1532">
        <v>450172</v>
      </c>
      <c r="L1532" t="s">
        <v>9686</v>
      </c>
      <c r="M1532">
        <v>564090</v>
      </c>
      <c r="N1532" t="s">
        <v>9686</v>
      </c>
      <c r="O1532" t="s">
        <v>15757</v>
      </c>
      <c r="P1532" t="s">
        <v>15756</v>
      </c>
      <c r="Q1532">
        <v>7639</v>
      </c>
      <c r="R1532" t="s">
        <v>9686</v>
      </c>
      <c r="S1532">
        <v>6401</v>
      </c>
      <c r="T1532" t="s">
        <v>9686</v>
      </c>
      <c r="V1532" t="s">
        <v>15758</v>
      </c>
      <c r="W1532">
        <v>45621</v>
      </c>
      <c r="X1532">
        <v>7639</v>
      </c>
      <c r="Y1532" t="s">
        <v>9686</v>
      </c>
      <c r="Z1532" t="s">
        <v>15759</v>
      </c>
      <c r="AA1532" t="s">
        <v>5703</v>
      </c>
      <c r="AB1532" t="s">
        <v>5703</v>
      </c>
      <c r="AC1532" t="s">
        <v>9686</v>
      </c>
      <c r="AD1532" t="s">
        <v>15759</v>
      </c>
      <c r="AE1532">
        <v>8644</v>
      </c>
      <c r="AF1532" t="s">
        <v>9686</v>
      </c>
      <c r="AG1532">
        <v>6206</v>
      </c>
      <c r="AH1532" t="s">
        <v>9686</v>
      </c>
      <c r="AL1532" t="str">
        <f>IF(PLAYERIDMAP2[[#This Row],[POS]]="C",MAX(AL$1:AL1531)+1,"")</f>
        <v/>
      </c>
      <c r="AM1532" t="str">
        <f>IFERROR(INDEX(PLAYERIDMAP2[PLAYERNAME],MATCH(ROW()-ROW(AM$1),CATCHERS,0)),"")</f>
        <v/>
      </c>
      <c r="AN1532" t="str">
        <f>IF(PLAYERIDMAP2[[#This Row],[POS]]="1B",MAX(AN$1:AN1531)+1,"")</f>
        <v/>
      </c>
      <c r="AO1532" t="str">
        <f>IFERROR(INDEX(PLAYERIDMAP2[PLAYERNAME],MATCH(ROW()-ROW(AO$1),FIRSTBASE,0)),"")</f>
        <v/>
      </c>
      <c r="AP1532" t="str">
        <f>IF(PLAYERIDMAP2[[#This Row],[POS]]="2B",MAX(AP$1:AP1531)+1,"")</f>
        <v/>
      </c>
      <c r="AQ1532" t="str">
        <f>IFERROR(INDEX(PLAYERIDMAP2[PLAYERNAME],MATCH(ROW()-ROW(AQ$1),SECONDBASE,0)),"")</f>
        <v/>
      </c>
      <c r="AR1532" t="str">
        <f>IF(PLAYERIDMAP2[[#This Row],[POS]]="3B",MAX(AR$1:AR1531)+1,"")</f>
        <v/>
      </c>
      <c r="AS1532" t="str">
        <f>IFERROR(INDEX(PLAYERIDMAP2[PLAYERNAME],MATCH(ROW()-ROW(AS$1),THIRDBASE,0)),"")</f>
        <v/>
      </c>
      <c r="AT1532" t="str">
        <f>IF(PLAYERIDMAP2[[#This Row],[POS]]="SS",MAX(AT$1:AT1531)+1,"")</f>
        <v/>
      </c>
      <c r="AU1532" t="str">
        <f>IFERROR(INDEX(PLAYERIDMAP2[PLAYERNAME],MATCH(ROW()-ROW(AU$1),SHORTSTOP,0)),"")</f>
        <v/>
      </c>
      <c r="AV1532" t="str">
        <f>IF(PLAYERIDMAP2[[#This Row],[POS]]="OF",MAX(AV$1:AV1531)+1,"")</f>
        <v/>
      </c>
      <c r="AW1532" t="str">
        <f>IFERROR(INDEX(PLAYERIDMAP2[PLAYERNAME],MATCH(ROW()-ROW(AW$1),OUTFIELD,0)),"")</f>
        <v/>
      </c>
      <c r="AX1532" t="str">
        <f>IF(PLAYERIDMAP2[[#This Row],[POS]]&lt;&gt;"P",MAX(AX$1:AX1531)+1,"")</f>
        <v/>
      </c>
      <c r="AY1532" t="str">
        <f>IFERROR(INDEX(PLAYERIDMAP2[PLAYERNAME],MATCH(ROW()-ROW(AY$1),HITTERS,0)),"")</f>
        <v/>
      </c>
      <c r="AZ1532">
        <f>IF(PLAYERIDMAP2[[#This Row],[POS]]="P",MAX(AZ$1:AZ1531)+1,"")</f>
        <v>717</v>
      </c>
      <c r="BA1532" t="str">
        <f>IFERROR(INDEX(PLAYERIDMAP2[PLAYERNAME],MATCH(ROW()-ROW(BA$1),PITCHERS,0)),"")</f>
        <v/>
      </c>
    </row>
    <row r="1533" spans="1:53" x14ac:dyDescent="0.25">
      <c r="A1533" t="s">
        <v>15760</v>
      </c>
      <c r="B1533" t="s">
        <v>9494</v>
      </c>
      <c r="C1533" s="1">
        <v>31678</v>
      </c>
      <c r="D1533" t="s">
        <v>16985</v>
      </c>
      <c r="E1533" t="s">
        <v>20713</v>
      </c>
      <c r="F1533" t="s">
        <v>11138</v>
      </c>
      <c r="G1533" t="s">
        <v>14693</v>
      </c>
      <c r="H1533" t="s">
        <v>10988</v>
      </c>
      <c r="I1533" t="s">
        <v>20714</v>
      </c>
      <c r="J1533" t="s">
        <v>9494</v>
      </c>
      <c r="K1533">
        <v>458690</v>
      </c>
      <c r="L1533" t="s">
        <v>9494</v>
      </c>
      <c r="M1533">
        <v>1184597</v>
      </c>
      <c r="N1533" t="s">
        <v>9494</v>
      </c>
      <c r="O1533" t="s">
        <v>15761</v>
      </c>
      <c r="P1533" t="s">
        <v>15760</v>
      </c>
      <c r="Q1533">
        <v>8109</v>
      </c>
      <c r="R1533" t="s">
        <v>9494</v>
      </c>
      <c r="S1533">
        <v>28874</v>
      </c>
      <c r="T1533" t="s">
        <v>9494</v>
      </c>
      <c r="V1533" t="s">
        <v>15762</v>
      </c>
      <c r="W1533">
        <v>46849</v>
      </c>
      <c r="X1533">
        <v>8109</v>
      </c>
      <c r="Y1533" t="s">
        <v>9494</v>
      </c>
      <c r="Z1533" t="s">
        <v>16792</v>
      </c>
      <c r="AA1533" t="s">
        <v>5703</v>
      </c>
      <c r="AB1533" t="s">
        <v>5703</v>
      </c>
      <c r="AD1533" t="s">
        <v>16792</v>
      </c>
      <c r="AF1533" t="s">
        <v>9494</v>
      </c>
      <c r="AG1533">
        <v>5695</v>
      </c>
      <c r="AL1533" t="str">
        <f>IF(PLAYERIDMAP2[[#This Row],[POS]]="C",MAX(AL$1:AL1532)+1,"")</f>
        <v/>
      </c>
      <c r="AM1533" t="str">
        <f>IFERROR(INDEX(PLAYERIDMAP2[PLAYERNAME],MATCH(ROW()-ROW(AM$1),CATCHERS,0)),"")</f>
        <v/>
      </c>
      <c r="AN1533" t="str">
        <f>IF(PLAYERIDMAP2[[#This Row],[POS]]="1B",MAX(AN$1:AN1532)+1,"")</f>
        <v/>
      </c>
      <c r="AO1533" t="str">
        <f>IFERROR(INDEX(PLAYERIDMAP2[PLAYERNAME],MATCH(ROW()-ROW(AO$1),FIRSTBASE,0)),"")</f>
        <v/>
      </c>
      <c r="AP1533" t="str">
        <f>IF(PLAYERIDMAP2[[#This Row],[POS]]="2B",MAX(AP$1:AP1532)+1,"")</f>
        <v/>
      </c>
      <c r="AQ1533" t="str">
        <f>IFERROR(INDEX(PLAYERIDMAP2[PLAYERNAME],MATCH(ROW()-ROW(AQ$1),SECONDBASE,0)),"")</f>
        <v/>
      </c>
      <c r="AR1533" t="str">
        <f>IF(PLAYERIDMAP2[[#This Row],[POS]]="3B",MAX(AR$1:AR1532)+1,"")</f>
        <v/>
      </c>
      <c r="AS1533" t="str">
        <f>IFERROR(INDEX(PLAYERIDMAP2[PLAYERNAME],MATCH(ROW()-ROW(AS$1),THIRDBASE,0)),"")</f>
        <v/>
      </c>
      <c r="AT1533" t="str">
        <f>IF(PLAYERIDMAP2[[#This Row],[POS]]="SS",MAX(AT$1:AT1532)+1,"")</f>
        <v/>
      </c>
      <c r="AU1533" t="str">
        <f>IFERROR(INDEX(PLAYERIDMAP2[PLAYERNAME],MATCH(ROW()-ROW(AU$1),SHORTSTOP,0)),"")</f>
        <v/>
      </c>
      <c r="AV1533" t="str">
        <f>IF(PLAYERIDMAP2[[#This Row],[POS]]="OF",MAX(AV$1:AV1532)+1,"")</f>
        <v/>
      </c>
      <c r="AW1533" t="str">
        <f>IFERROR(INDEX(PLAYERIDMAP2[PLAYERNAME],MATCH(ROW()-ROW(AW$1),OUTFIELD,0)),"")</f>
        <v/>
      </c>
      <c r="AX1533" t="str">
        <f>IF(PLAYERIDMAP2[[#This Row],[POS]]&lt;&gt;"P",MAX(AX$1:AX1532)+1,"")</f>
        <v/>
      </c>
      <c r="AY1533" t="str">
        <f>IFERROR(INDEX(PLAYERIDMAP2[PLAYERNAME],MATCH(ROW()-ROW(AY$1),HITTERS,0)),"")</f>
        <v/>
      </c>
      <c r="AZ1533">
        <f>IF(PLAYERIDMAP2[[#This Row],[POS]]="P",MAX(AZ$1:AZ1532)+1,"")</f>
        <v>718</v>
      </c>
      <c r="BA1533" t="str">
        <f>IFERROR(INDEX(PLAYERIDMAP2[PLAYERNAME],MATCH(ROW()-ROW(BA$1),PITCHERS,0)),"")</f>
        <v/>
      </c>
    </row>
    <row r="1534" spans="1:53" x14ac:dyDescent="0.25">
      <c r="A1534" t="s">
        <v>15763</v>
      </c>
      <c r="B1534" t="s">
        <v>5677</v>
      </c>
      <c r="C1534" s="1">
        <v>30569</v>
      </c>
      <c r="D1534" t="s">
        <v>17636</v>
      </c>
      <c r="E1534" t="s">
        <v>19963</v>
      </c>
      <c r="F1534" t="s">
        <v>11164</v>
      </c>
      <c r="G1534" t="s">
        <v>16838</v>
      </c>
      <c r="H1534" t="s">
        <v>11003</v>
      </c>
      <c r="I1534" t="s">
        <v>19964</v>
      </c>
      <c r="J1534" t="s">
        <v>5677</v>
      </c>
      <c r="K1534">
        <v>458015</v>
      </c>
      <c r="L1534" t="s">
        <v>5677</v>
      </c>
      <c r="M1534">
        <v>547434</v>
      </c>
      <c r="N1534" t="s">
        <v>5677</v>
      </c>
      <c r="O1534" t="s">
        <v>15764</v>
      </c>
      <c r="P1534" t="s">
        <v>15763</v>
      </c>
      <c r="Q1534">
        <v>7946</v>
      </c>
      <c r="R1534" t="s">
        <v>5677</v>
      </c>
      <c r="S1534">
        <v>28670</v>
      </c>
      <c r="T1534" t="s">
        <v>5677</v>
      </c>
      <c r="U1534" t="s">
        <v>5677</v>
      </c>
      <c r="V1534" t="s">
        <v>15765</v>
      </c>
      <c r="W1534">
        <v>45487</v>
      </c>
      <c r="X1534">
        <v>7946</v>
      </c>
      <c r="Y1534" t="s">
        <v>5677</v>
      </c>
      <c r="Z1534" t="s">
        <v>15766</v>
      </c>
      <c r="AA1534" t="s">
        <v>10958</v>
      </c>
      <c r="AB1534" t="s">
        <v>5703</v>
      </c>
      <c r="AC1534" t="s">
        <v>5677</v>
      </c>
      <c r="AD1534" t="s">
        <v>15766</v>
      </c>
      <c r="AE1534">
        <v>7856</v>
      </c>
      <c r="AF1534" t="s">
        <v>5677</v>
      </c>
      <c r="AG1534">
        <v>5488</v>
      </c>
      <c r="AH1534" t="s">
        <v>5677</v>
      </c>
      <c r="AL1534" t="str">
        <f>IF(PLAYERIDMAP2[[#This Row],[POS]]="C",MAX(AL$1:AL1533)+1,"")</f>
        <v/>
      </c>
      <c r="AM1534" t="str">
        <f>IFERROR(INDEX(PLAYERIDMAP2[PLAYERNAME],MATCH(ROW()-ROW(AM$1),CATCHERS,0)),"")</f>
        <v/>
      </c>
      <c r="AN1534">
        <f>IF(PLAYERIDMAP2[[#This Row],[POS]]="1B",MAX(AN$1:AN1533)+1,"")</f>
        <v>85</v>
      </c>
      <c r="AO1534" t="str">
        <f>IFERROR(INDEX(PLAYERIDMAP2[PLAYERNAME],MATCH(ROW()-ROW(AO$1),FIRSTBASE,0)),"")</f>
        <v/>
      </c>
      <c r="AP1534" t="str">
        <f>IF(PLAYERIDMAP2[[#This Row],[POS]]="2B",MAX(AP$1:AP1533)+1,"")</f>
        <v/>
      </c>
      <c r="AQ1534" t="str">
        <f>IFERROR(INDEX(PLAYERIDMAP2[PLAYERNAME],MATCH(ROW()-ROW(AQ$1),SECONDBASE,0)),"")</f>
        <v/>
      </c>
      <c r="AR1534" t="str">
        <f>IF(PLAYERIDMAP2[[#This Row],[POS]]="3B",MAX(AR$1:AR1533)+1,"")</f>
        <v/>
      </c>
      <c r="AS1534" t="str">
        <f>IFERROR(INDEX(PLAYERIDMAP2[PLAYERNAME],MATCH(ROW()-ROW(AS$1),THIRDBASE,0)),"")</f>
        <v/>
      </c>
      <c r="AT1534" t="str">
        <f>IF(PLAYERIDMAP2[[#This Row],[POS]]="SS",MAX(AT$1:AT1533)+1,"")</f>
        <v/>
      </c>
      <c r="AU1534" t="str">
        <f>IFERROR(INDEX(PLAYERIDMAP2[PLAYERNAME],MATCH(ROW()-ROW(AU$1),SHORTSTOP,0)),"")</f>
        <v/>
      </c>
      <c r="AV1534" t="str">
        <f>IF(PLAYERIDMAP2[[#This Row],[POS]]="OF",MAX(AV$1:AV1533)+1,"")</f>
        <v/>
      </c>
      <c r="AW1534" t="str">
        <f>IFERROR(INDEX(PLAYERIDMAP2[PLAYERNAME],MATCH(ROW()-ROW(AW$1),OUTFIELD,0)),"")</f>
        <v/>
      </c>
      <c r="AX1534">
        <f>IF(PLAYERIDMAP2[[#This Row],[POS]]&lt;&gt;"P",MAX(AX$1:AX1533)+1,"")</f>
        <v>815</v>
      </c>
      <c r="AY1534" t="str">
        <f>IFERROR(INDEX(PLAYERIDMAP2[PLAYERNAME],MATCH(ROW()-ROW(AY$1),HITTERS,0)),"")</f>
        <v/>
      </c>
      <c r="AZ1534" t="str">
        <f>IF(PLAYERIDMAP2[[#This Row],[POS]]="P",MAX(AZ$1:AZ1533)+1,"")</f>
        <v/>
      </c>
      <c r="BA1534" t="str">
        <f>IFERROR(INDEX(PLAYERIDMAP2[PLAYERNAME],MATCH(ROW()-ROW(BA$1),PITCHERS,0)),"")</f>
        <v/>
      </c>
    </row>
    <row r="1535" spans="1:53" x14ac:dyDescent="0.25">
      <c r="A1535" t="s">
        <v>15767</v>
      </c>
      <c r="B1535" t="s">
        <v>10717</v>
      </c>
      <c r="C1535" s="1">
        <v>33420</v>
      </c>
      <c r="D1535" t="s">
        <v>16882</v>
      </c>
      <c r="E1535" t="s">
        <v>20037</v>
      </c>
      <c r="F1535" t="s">
        <v>11027</v>
      </c>
      <c r="G1535" t="s">
        <v>16838</v>
      </c>
      <c r="H1535" t="s">
        <v>10988</v>
      </c>
      <c r="I1535" t="s">
        <v>20038</v>
      </c>
      <c r="J1535" t="s">
        <v>10717</v>
      </c>
      <c r="K1535">
        <v>608379</v>
      </c>
      <c r="L1535" t="s">
        <v>10717</v>
      </c>
      <c r="M1535">
        <v>2001081</v>
      </c>
      <c r="N1535" t="s">
        <v>10717</v>
      </c>
      <c r="O1535" t="s">
        <v>15768</v>
      </c>
      <c r="P1535" t="s">
        <v>15767</v>
      </c>
      <c r="Q1535">
        <v>9329</v>
      </c>
      <c r="R1535" t="s">
        <v>10717</v>
      </c>
      <c r="S1535">
        <v>32640</v>
      </c>
      <c r="T1535" t="s">
        <v>10717</v>
      </c>
      <c r="V1535" t="s">
        <v>15769</v>
      </c>
      <c r="W1535">
        <v>70641</v>
      </c>
      <c r="X1535">
        <v>9329</v>
      </c>
      <c r="Y1535" t="s">
        <v>10717</v>
      </c>
      <c r="Z1535" t="s">
        <v>15770</v>
      </c>
      <c r="AA1535" t="s">
        <v>5703</v>
      </c>
      <c r="AB1535" t="s">
        <v>5703</v>
      </c>
      <c r="AC1535" t="s">
        <v>10717</v>
      </c>
      <c r="AD1535" t="s">
        <v>15770</v>
      </c>
      <c r="AE1535">
        <v>12457</v>
      </c>
      <c r="AF1535" t="s">
        <v>10717</v>
      </c>
      <c r="AG1535">
        <v>37999</v>
      </c>
      <c r="AH1535" t="s">
        <v>10717</v>
      </c>
      <c r="AL1535" t="str">
        <f>IF(PLAYERIDMAP2[[#This Row],[POS]]="C",MAX(AL$1:AL1534)+1,"")</f>
        <v/>
      </c>
      <c r="AM1535" t="str">
        <f>IFERROR(INDEX(PLAYERIDMAP2[PLAYERNAME],MATCH(ROW()-ROW(AM$1),CATCHERS,0)),"")</f>
        <v/>
      </c>
      <c r="AN1535" t="str">
        <f>IF(PLAYERIDMAP2[[#This Row],[POS]]="1B",MAX(AN$1:AN1534)+1,"")</f>
        <v/>
      </c>
      <c r="AO1535" t="str">
        <f>IFERROR(INDEX(PLAYERIDMAP2[PLAYERNAME],MATCH(ROW()-ROW(AO$1),FIRSTBASE,0)),"")</f>
        <v/>
      </c>
      <c r="AP1535" t="str">
        <f>IF(PLAYERIDMAP2[[#This Row],[POS]]="2B",MAX(AP$1:AP1534)+1,"")</f>
        <v/>
      </c>
      <c r="AQ1535" t="str">
        <f>IFERROR(INDEX(PLAYERIDMAP2[PLAYERNAME],MATCH(ROW()-ROW(AQ$1),SECONDBASE,0)),"")</f>
        <v/>
      </c>
      <c r="AR1535" t="str">
        <f>IF(PLAYERIDMAP2[[#This Row],[POS]]="3B",MAX(AR$1:AR1534)+1,"")</f>
        <v/>
      </c>
      <c r="AS1535" t="str">
        <f>IFERROR(INDEX(PLAYERIDMAP2[PLAYERNAME],MATCH(ROW()-ROW(AS$1),THIRDBASE,0)),"")</f>
        <v/>
      </c>
      <c r="AT1535" t="str">
        <f>IF(PLAYERIDMAP2[[#This Row],[POS]]="SS",MAX(AT$1:AT1534)+1,"")</f>
        <v/>
      </c>
      <c r="AU1535" t="str">
        <f>IFERROR(INDEX(PLAYERIDMAP2[PLAYERNAME],MATCH(ROW()-ROW(AU$1),SHORTSTOP,0)),"")</f>
        <v/>
      </c>
      <c r="AV1535" t="str">
        <f>IF(PLAYERIDMAP2[[#This Row],[POS]]="OF",MAX(AV$1:AV1534)+1,"")</f>
        <v/>
      </c>
      <c r="AW1535" t="str">
        <f>IFERROR(INDEX(PLAYERIDMAP2[PLAYERNAME],MATCH(ROW()-ROW(AW$1),OUTFIELD,0)),"")</f>
        <v/>
      </c>
      <c r="AX1535" t="str">
        <f>IF(PLAYERIDMAP2[[#This Row],[POS]]&lt;&gt;"P",MAX(AX$1:AX1534)+1,"")</f>
        <v/>
      </c>
      <c r="AY1535" t="str">
        <f>IFERROR(INDEX(PLAYERIDMAP2[PLAYERNAME],MATCH(ROW()-ROW(AY$1),HITTERS,0)),"")</f>
        <v/>
      </c>
      <c r="AZ1535">
        <f>IF(PLAYERIDMAP2[[#This Row],[POS]]="P",MAX(AZ$1:AZ1534)+1,"")</f>
        <v>719</v>
      </c>
      <c r="BA1535" t="str">
        <f>IFERROR(INDEX(PLAYERIDMAP2[PLAYERNAME],MATCH(ROW()-ROW(BA$1),PITCHERS,0)),"")</f>
        <v/>
      </c>
    </row>
    <row r="1536" spans="1:53" x14ac:dyDescent="0.25">
      <c r="A1536" t="s">
        <v>15771</v>
      </c>
      <c r="B1536" t="s">
        <v>10082</v>
      </c>
      <c r="C1536" s="1">
        <v>29638</v>
      </c>
      <c r="D1536" t="s">
        <v>18255</v>
      </c>
      <c r="E1536" t="s">
        <v>18256</v>
      </c>
      <c r="F1536" t="s">
        <v>11053</v>
      </c>
      <c r="G1536" t="s">
        <v>16838</v>
      </c>
      <c r="H1536" t="s">
        <v>10988</v>
      </c>
      <c r="I1536" t="s">
        <v>18257</v>
      </c>
      <c r="J1536" t="s">
        <v>10082</v>
      </c>
      <c r="K1536">
        <v>493159</v>
      </c>
      <c r="L1536" t="s">
        <v>10082</v>
      </c>
      <c r="M1536">
        <v>1927391</v>
      </c>
      <c r="N1536" t="s">
        <v>10082</v>
      </c>
      <c r="O1536" t="s">
        <v>18258</v>
      </c>
      <c r="P1536" t="s">
        <v>15771</v>
      </c>
      <c r="Q1536">
        <v>9091</v>
      </c>
      <c r="R1536" t="s">
        <v>10082</v>
      </c>
      <c r="S1536">
        <v>32042</v>
      </c>
      <c r="T1536" t="s">
        <v>10082</v>
      </c>
      <c r="V1536" t="s">
        <v>16325</v>
      </c>
      <c r="W1536">
        <v>51334</v>
      </c>
      <c r="X1536">
        <v>9091</v>
      </c>
      <c r="Y1536" t="s">
        <v>10082</v>
      </c>
      <c r="Z1536" t="s">
        <v>15772</v>
      </c>
      <c r="AA1536" t="s">
        <v>10958</v>
      </c>
      <c r="AB1536" t="s">
        <v>10958</v>
      </c>
      <c r="AC1536" t="s">
        <v>10082</v>
      </c>
      <c r="AD1536" t="s">
        <v>15772</v>
      </c>
      <c r="AE1536">
        <v>7906</v>
      </c>
      <c r="AF1536" t="s">
        <v>10082</v>
      </c>
      <c r="AG1536">
        <v>16872</v>
      </c>
      <c r="AH1536" t="s">
        <v>10082</v>
      </c>
      <c r="AL1536" t="str">
        <f>IF(PLAYERIDMAP2[[#This Row],[POS]]="C",MAX(AL$1:AL1535)+1,"")</f>
        <v/>
      </c>
      <c r="AM1536" t="str">
        <f>IFERROR(INDEX(PLAYERIDMAP2[PLAYERNAME],MATCH(ROW()-ROW(AM$1),CATCHERS,0)),"")</f>
        <v/>
      </c>
      <c r="AN1536" t="str">
        <f>IF(PLAYERIDMAP2[[#This Row],[POS]]="1B",MAX(AN$1:AN1535)+1,"")</f>
        <v/>
      </c>
      <c r="AO1536" t="str">
        <f>IFERROR(INDEX(PLAYERIDMAP2[PLAYERNAME],MATCH(ROW()-ROW(AO$1),FIRSTBASE,0)),"")</f>
        <v/>
      </c>
      <c r="AP1536" t="str">
        <f>IF(PLAYERIDMAP2[[#This Row],[POS]]="2B",MAX(AP$1:AP1535)+1,"")</f>
        <v/>
      </c>
      <c r="AQ1536" t="str">
        <f>IFERROR(INDEX(PLAYERIDMAP2[PLAYERNAME],MATCH(ROW()-ROW(AQ$1),SECONDBASE,0)),"")</f>
        <v/>
      </c>
      <c r="AR1536" t="str">
        <f>IF(PLAYERIDMAP2[[#This Row],[POS]]="3B",MAX(AR$1:AR1535)+1,"")</f>
        <v/>
      </c>
      <c r="AS1536" t="str">
        <f>IFERROR(INDEX(PLAYERIDMAP2[PLAYERNAME],MATCH(ROW()-ROW(AS$1),THIRDBASE,0)),"")</f>
        <v/>
      </c>
      <c r="AT1536" t="str">
        <f>IF(PLAYERIDMAP2[[#This Row],[POS]]="SS",MAX(AT$1:AT1535)+1,"")</f>
        <v/>
      </c>
      <c r="AU1536" t="str">
        <f>IFERROR(INDEX(PLAYERIDMAP2[PLAYERNAME],MATCH(ROW()-ROW(AU$1),SHORTSTOP,0)),"")</f>
        <v/>
      </c>
      <c r="AV1536" t="str">
        <f>IF(PLAYERIDMAP2[[#This Row],[POS]]="OF",MAX(AV$1:AV1535)+1,"")</f>
        <v/>
      </c>
      <c r="AW1536" t="str">
        <f>IFERROR(INDEX(PLAYERIDMAP2[PLAYERNAME],MATCH(ROW()-ROW(AW$1),OUTFIELD,0)),"")</f>
        <v/>
      </c>
      <c r="AX1536" t="str">
        <f>IF(PLAYERIDMAP2[[#This Row],[POS]]&lt;&gt;"P",MAX(AX$1:AX1535)+1,"")</f>
        <v/>
      </c>
      <c r="AY1536" t="str">
        <f>IFERROR(INDEX(PLAYERIDMAP2[PLAYERNAME],MATCH(ROW()-ROW(AY$1),HITTERS,0)),"")</f>
        <v/>
      </c>
      <c r="AZ1536">
        <f>IF(PLAYERIDMAP2[[#This Row],[POS]]="P",MAX(AZ$1:AZ1535)+1,"")</f>
        <v>720</v>
      </c>
      <c r="BA1536" t="str">
        <f>IFERROR(INDEX(PLAYERIDMAP2[PLAYERNAME],MATCH(ROW()-ROW(BA$1),PITCHERS,0)),"")</f>
        <v/>
      </c>
    </row>
    <row r="1537" spans="1:53" x14ac:dyDescent="0.25">
      <c r="A1537" t="s">
        <v>15773</v>
      </c>
      <c r="B1537" t="s">
        <v>8558</v>
      </c>
      <c r="C1537" s="1">
        <v>30464</v>
      </c>
      <c r="D1537" t="s">
        <v>17392</v>
      </c>
      <c r="E1537" t="s">
        <v>17177</v>
      </c>
      <c r="F1537" t="s">
        <v>11119</v>
      </c>
      <c r="G1537" t="s">
        <v>14693</v>
      </c>
      <c r="H1537" t="s">
        <v>10988</v>
      </c>
      <c r="I1537" t="s">
        <v>18427</v>
      </c>
      <c r="J1537" t="s">
        <v>8558</v>
      </c>
      <c r="K1537">
        <v>460677</v>
      </c>
      <c r="L1537" t="s">
        <v>8558</v>
      </c>
      <c r="M1537">
        <v>1402915</v>
      </c>
      <c r="N1537" t="s">
        <v>8558</v>
      </c>
      <c r="O1537" t="s">
        <v>15774</v>
      </c>
      <c r="P1537" t="s">
        <v>15773</v>
      </c>
      <c r="Q1537">
        <v>8228</v>
      </c>
      <c r="R1537" t="s">
        <v>8558</v>
      </c>
      <c r="V1537" t="s">
        <v>15775</v>
      </c>
      <c r="W1537">
        <v>48996</v>
      </c>
      <c r="X1537">
        <v>8228</v>
      </c>
      <c r="Y1537" t="s">
        <v>8558</v>
      </c>
      <c r="Z1537" t="s">
        <v>16793</v>
      </c>
      <c r="AA1537" t="s">
        <v>5703</v>
      </c>
      <c r="AB1537" t="s">
        <v>5703</v>
      </c>
      <c r="AD1537" t="s">
        <v>16793</v>
      </c>
      <c r="AL1537" t="str">
        <f>IF(PLAYERIDMAP2[[#This Row],[POS]]="C",MAX(AL$1:AL1536)+1,"")</f>
        <v/>
      </c>
      <c r="AM1537" t="str">
        <f>IFERROR(INDEX(PLAYERIDMAP2[PLAYERNAME],MATCH(ROW()-ROW(AM$1),CATCHERS,0)),"")</f>
        <v/>
      </c>
      <c r="AN1537" t="str">
        <f>IF(PLAYERIDMAP2[[#This Row],[POS]]="1B",MAX(AN$1:AN1536)+1,"")</f>
        <v/>
      </c>
      <c r="AO1537" t="str">
        <f>IFERROR(INDEX(PLAYERIDMAP2[PLAYERNAME],MATCH(ROW()-ROW(AO$1),FIRSTBASE,0)),"")</f>
        <v/>
      </c>
      <c r="AP1537" t="str">
        <f>IF(PLAYERIDMAP2[[#This Row],[POS]]="2B",MAX(AP$1:AP1536)+1,"")</f>
        <v/>
      </c>
      <c r="AQ1537" t="str">
        <f>IFERROR(INDEX(PLAYERIDMAP2[PLAYERNAME],MATCH(ROW()-ROW(AQ$1),SECONDBASE,0)),"")</f>
        <v/>
      </c>
      <c r="AR1537" t="str">
        <f>IF(PLAYERIDMAP2[[#This Row],[POS]]="3B",MAX(AR$1:AR1536)+1,"")</f>
        <v/>
      </c>
      <c r="AS1537" t="str">
        <f>IFERROR(INDEX(PLAYERIDMAP2[PLAYERNAME],MATCH(ROW()-ROW(AS$1),THIRDBASE,0)),"")</f>
        <v/>
      </c>
      <c r="AT1537" t="str">
        <f>IF(PLAYERIDMAP2[[#This Row],[POS]]="SS",MAX(AT$1:AT1536)+1,"")</f>
        <v/>
      </c>
      <c r="AU1537" t="str">
        <f>IFERROR(INDEX(PLAYERIDMAP2[PLAYERNAME],MATCH(ROW()-ROW(AU$1),SHORTSTOP,0)),"")</f>
        <v/>
      </c>
      <c r="AV1537" t="str">
        <f>IF(PLAYERIDMAP2[[#This Row],[POS]]="OF",MAX(AV$1:AV1536)+1,"")</f>
        <v/>
      </c>
      <c r="AW1537" t="str">
        <f>IFERROR(INDEX(PLAYERIDMAP2[PLAYERNAME],MATCH(ROW()-ROW(AW$1),OUTFIELD,0)),"")</f>
        <v/>
      </c>
      <c r="AX1537" t="str">
        <f>IF(PLAYERIDMAP2[[#This Row],[POS]]&lt;&gt;"P",MAX(AX$1:AX1536)+1,"")</f>
        <v/>
      </c>
      <c r="AY1537" t="str">
        <f>IFERROR(INDEX(PLAYERIDMAP2[PLAYERNAME],MATCH(ROW()-ROW(AY$1),HITTERS,0)),"")</f>
        <v/>
      </c>
      <c r="AZ1537">
        <f>IF(PLAYERIDMAP2[[#This Row],[POS]]="P",MAX(AZ$1:AZ1536)+1,"")</f>
        <v>721</v>
      </c>
      <c r="BA1537" t="str">
        <f>IFERROR(INDEX(PLAYERIDMAP2[PLAYERNAME],MATCH(ROW()-ROW(BA$1),PITCHERS,0)),"")</f>
        <v/>
      </c>
    </row>
    <row r="1538" spans="1:53" x14ac:dyDescent="0.25">
      <c r="A1538" t="s">
        <v>16326</v>
      </c>
      <c r="B1538" t="s">
        <v>15776</v>
      </c>
      <c r="C1538" s="1">
        <v>26139</v>
      </c>
      <c r="D1538" t="s">
        <v>16843</v>
      </c>
      <c r="E1538" t="s">
        <v>17454</v>
      </c>
      <c r="F1538" t="s">
        <v>11016</v>
      </c>
      <c r="G1538" t="s">
        <v>11016</v>
      </c>
      <c r="H1538" t="s">
        <v>10988</v>
      </c>
      <c r="I1538" t="s">
        <v>17455</v>
      </c>
      <c r="K1538">
        <v>123790</v>
      </c>
      <c r="M1538">
        <v>8163</v>
      </c>
      <c r="N1538" t="s">
        <v>15776</v>
      </c>
      <c r="O1538" t="s">
        <v>16327</v>
      </c>
      <c r="P1538" t="s">
        <v>16326</v>
      </c>
      <c r="S1538">
        <v>3375</v>
      </c>
      <c r="T1538" t="s">
        <v>15776</v>
      </c>
      <c r="V1538" t="s">
        <v>16328</v>
      </c>
      <c r="W1538">
        <v>49</v>
      </c>
      <c r="AA1538" t="s">
        <v>5703</v>
      </c>
      <c r="AB1538" t="s">
        <v>5703</v>
      </c>
      <c r="AD1538" t="s">
        <v>16794</v>
      </c>
      <c r="AL1538" t="str">
        <f>IF(PLAYERIDMAP2[[#This Row],[POS]]="C",MAX(AL$1:AL1537)+1,"")</f>
        <v/>
      </c>
      <c r="AM1538" t="str">
        <f>IFERROR(INDEX(PLAYERIDMAP2[PLAYERNAME],MATCH(ROW()-ROW(AM$1),CATCHERS,0)),"")</f>
        <v/>
      </c>
      <c r="AN1538" t="str">
        <f>IF(PLAYERIDMAP2[[#This Row],[POS]]="1B",MAX(AN$1:AN1537)+1,"")</f>
        <v/>
      </c>
      <c r="AO1538" t="str">
        <f>IFERROR(INDEX(PLAYERIDMAP2[PLAYERNAME],MATCH(ROW()-ROW(AO$1),FIRSTBASE,0)),"")</f>
        <v/>
      </c>
      <c r="AP1538" t="str">
        <f>IF(PLAYERIDMAP2[[#This Row],[POS]]="2B",MAX(AP$1:AP1537)+1,"")</f>
        <v/>
      </c>
      <c r="AQ1538" t="str">
        <f>IFERROR(INDEX(PLAYERIDMAP2[PLAYERNAME],MATCH(ROW()-ROW(AQ$1),SECONDBASE,0)),"")</f>
        <v/>
      </c>
      <c r="AR1538" t="str">
        <f>IF(PLAYERIDMAP2[[#This Row],[POS]]="3B",MAX(AR$1:AR1537)+1,"")</f>
        <v/>
      </c>
      <c r="AS1538" t="str">
        <f>IFERROR(INDEX(PLAYERIDMAP2[PLAYERNAME],MATCH(ROW()-ROW(AS$1),THIRDBASE,0)),"")</f>
        <v/>
      </c>
      <c r="AT1538" t="str">
        <f>IF(PLAYERIDMAP2[[#This Row],[POS]]="SS",MAX(AT$1:AT1537)+1,"")</f>
        <v/>
      </c>
      <c r="AU1538" t="str">
        <f>IFERROR(INDEX(PLAYERIDMAP2[PLAYERNAME],MATCH(ROW()-ROW(AU$1),SHORTSTOP,0)),"")</f>
        <v/>
      </c>
      <c r="AV1538" t="str">
        <f>IF(PLAYERIDMAP2[[#This Row],[POS]]="OF",MAX(AV$1:AV1537)+1,"")</f>
        <v/>
      </c>
      <c r="AW1538" t="str">
        <f>IFERROR(INDEX(PLAYERIDMAP2[PLAYERNAME],MATCH(ROW()-ROW(AW$1),OUTFIELD,0)),"")</f>
        <v/>
      </c>
      <c r="AX1538" t="str">
        <f>IF(PLAYERIDMAP2[[#This Row],[POS]]&lt;&gt;"P",MAX(AX$1:AX1537)+1,"")</f>
        <v/>
      </c>
      <c r="AY1538" t="str">
        <f>IFERROR(INDEX(PLAYERIDMAP2[PLAYERNAME],MATCH(ROW()-ROW(AY$1),HITTERS,0)),"")</f>
        <v/>
      </c>
      <c r="AZ1538">
        <f>IF(PLAYERIDMAP2[[#This Row],[POS]]="P",MAX(AZ$1:AZ1537)+1,"")</f>
        <v>722</v>
      </c>
      <c r="BA1538" t="str">
        <f>IFERROR(INDEX(PLAYERIDMAP2[PLAYERNAME],MATCH(ROW()-ROW(BA$1),PITCHERS,0)),"")</f>
        <v/>
      </c>
    </row>
    <row r="1539" spans="1:53" x14ac:dyDescent="0.25">
      <c r="A1539" t="s">
        <v>15777</v>
      </c>
      <c r="B1539" t="s">
        <v>10870</v>
      </c>
      <c r="C1539" s="1">
        <v>29828</v>
      </c>
      <c r="D1539" t="s">
        <v>17013</v>
      </c>
      <c r="E1539" t="s">
        <v>18013</v>
      </c>
      <c r="F1539" t="s">
        <v>11027</v>
      </c>
      <c r="G1539" t="s">
        <v>16838</v>
      </c>
      <c r="H1539" t="s">
        <v>10988</v>
      </c>
      <c r="I1539" t="s">
        <v>18014</v>
      </c>
      <c r="J1539" t="s">
        <v>10870</v>
      </c>
      <c r="K1539">
        <v>425794</v>
      </c>
      <c r="L1539" t="s">
        <v>10870</v>
      </c>
      <c r="M1539">
        <v>389743</v>
      </c>
      <c r="N1539" t="s">
        <v>10870</v>
      </c>
      <c r="O1539" t="s">
        <v>15778</v>
      </c>
      <c r="P1539" t="s">
        <v>15777</v>
      </c>
      <c r="Q1539">
        <v>7048</v>
      </c>
      <c r="R1539" t="s">
        <v>10870</v>
      </c>
      <c r="S1539">
        <v>5403</v>
      </c>
      <c r="T1539" t="s">
        <v>10870</v>
      </c>
      <c r="V1539" t="s">
        <v>15779</v>
      </c>
      <c r="W1539">
        <v>31361</v>
      </c>
      <c r="X1539">
        <v>7048</v>
      </c>
      <c r="Y1539" t="s">
        <v>10870</v>
      </c>
      <c r="Z1539" t="s">
        <v>15780</v>
      </c>
      <c r="AA1539" t="s">
        <v>5703</v>
      </c>
      <c r="AB1539" t="s">
        <v>5703</v>
      </c>
      <c r="AC1539" t="s">
        <v>10870</v>
      </c>
      <c r="AD1539" t="s">
        <v>15780</v>
      </c>
      <c r="AE1539">
        <v>6921</v>
      </c>
      <c r="AH1539" t="s">
        <v>10870</v>
      </c>
      <c r="AL1539" t="str">
        <f>IF(PLAYERIDMAP2[[#This Row],[POS]]="C",MAX(AL$1:AL1538)+1,"")</f>
        <v/>
      </c>
      <c r="AM1539" t="str">
        <f>IFERROR(INDEX(PLAYERIDMAP2[PLAYERNAME],MATCH(ROW()-ROW(AM$1),CATCHERS,0)),"")</f>
        <v/>
      </c>
      <c r="AN1539" t="str">
        <f>IF(PLAYERIDMAP2[[#This Row],[POS]]="1B",MAX(AN$1:AN1538)+1,"")</f>
        <v/>
      </c>
      <c r="AO1539" t="str">
        <f>IFERROR(INDEX(PLAYERIDMAP2[PLAYERNAME],MATCH(ROW()-ROW(AO$1),FIRSTBASE,0)),"")</f>
        <v/>
      </c>
      <c r="AP1539" t="str">
        <f>IF(PLAYERIDMAP2[[#This Row],[POS]]="2B",MAX(AP$1:AP1538)+1,"")</f>
        <v/>
      </c>
      <c r="AQ1539" t="str">
        <f>IFERROR(INDEX(PLAYERIDMAP2[PLAYERNAME],MATCH(ROW()-ROW(AQ$1),SECONDBASE,0)),"")</f>
        <v/>
      </c>
      <c r="AR1539" t="str">
        <f>IF(PLAYERIDMAP2[[#This Row],[POS]]="3B",MAX(AR$1:AR1538)+1,"")</f>
        <v/>
      </c>
      <c r="AS1539" t="str">
        <f>IFERROR(INDEX(PLAYERIDMAP2[PLAYERNAME],MATCH(ROW()-ROW(AS$1),THIRDBASE,0)),"")</f>
        <v/>
      </c>
      <c r="AT1539" t="str">
        <f>IF(PLAYERIDMAP2[[#This Row],[POS]]="SS",MAX(AT$1:AT1538)+1,"")</f>
        <v/>
      </c>
      <c r="AU1539" t="str">
        <f>IFERROR(INDEX(PLAYERIDMAP2[PLAYERNAME],MATCH(ROW()-ROW(AU$1),SHORTSTOP,0)),"")</f>
        <v/>
      </c>
      <c r="AV1539" t="str">
        <f>IF(PLAYERIDMAP2[[#This Row],[POS]]="OF",MAX(AV$1:AV1538)+1,"")</f>
        <v/>
      </c>
      <c r="AW1539" t="str">
        <f>IFERROR(INDEX(PLAYERIDMAP2[PLAYERNAME],MATCH(ROW()-ROW(AW$1),OUTFIELD,0)),"")</f>
        <v/>
      </c>
      <c r="AX1539" t="str">
        <f>IF(PLAYERIDMAP2[[#This Row],[POS]]&lt;&gt;"P",MAX(AX$1:AX1538)+1,"")</f>
        <v/>
      </c>
      <c r="AY1539" t="str">
        <f>IFERROR(INDEX(PLAYERIDMAP2[PLAYERNAME],MATCH(ROW()-ROW(AY$1),HITTERS,0)),"")</f>
        <v/>
      </c>
      <c r="AZ1539">
        <f>IF(PLAYERIDMAP2[[#This Row],[POS]]="P",MAX(AZ$1:AZ1538)+1,"")</f>
        <v>723</v>
      </c>
      <c r="BA1539" t="str">
        <f>IFERROR(INDEX(PLAYERIDMAP2[PLAYERNAME],MATCH(ROW()-ROW(BA$1),PITCHERS,0)),"")</f>
        <v/>
      </c>
    </row>
    <row r="1540" spans="1:53" x14ac:dyDescent="0.25">
      <c r="A1540" t="s">
        <v>15781</v>
      </c>
      <c r="B1540" t="s">
        <v>10909</v>
      </c>
      <c r="C1540" s="1">
        <v>32097</v>
      </c>
      <c r="D1540" t="s">
        <v>17706</v>
      </c>
      <c r="E1540" t="s">
        <v>18394</v>
      </c>
      <c r="F1540" t="s">
        <v>11027</v>
      </c>
      <c r="G1540" t="s">
        <v>16838</v>
      </c>
      <c r="H1540" t="s">
        <v>10988</v>
      </c>
      <c r="I1540" t="s">
        <v>18395</v>
      </c>
      <c r="J1540" t="s">
        <v>10909</v>
      </c>
      <c r="K1540">
        <v>477229</v>
      </c>
      <c r="L1540" t="s">
        <v>10909</v>
      </c>
      <c r="M1540">
        <v>1520602</v>
      </c>
      <c r="N1540" t="s">
        <v>10909</v>
      </c>
      <c r="O1540" t="s">
        <v>15782</v>
      </c>
      <c r="P1540" t="s">
        <v>15781</v>
      </c>
      <c r="Q1540">
        <v>8686</v>
      </c>
      <c r="R1540" t="s">
        <v>10909</v>
      </c>
      <c r="S1540">
        <v>29323</v>
      </c>
      <c r="T1540" t="s">
        <v>10909</v>
      </c>
      <c r="V1540" t="s">
        <v>15783</v>
      </c>
      <c r="W1540">
        <v>56948</v>
      </c>
      <c r="X1540">
        <v>8686</v>
      </c>
      <c r="Y1540" t="s">
        <v>10909</v>
      </c>
      <c r="Z1540" t="s">
        <v>15784</v>
      </c>
      <c r="AA1540" t="s">
        <v>5703</v>
      </c>
      <c r="AB1540" t="s">
        <v>5703</v>
      </c>
      <c r="AC1540" t="s">
        <v>10909</v>
      </c>
      <c r="AD1540" t="s">
        <v>15784</v>
      </c>
      <c r="AE1540">
        <v>9293</v>
      </c>
      <c r="AF1540" t="s">
        <v>10909</v>
      </c>
      <c r="AG1540">
        <v>11324</v>
      </c>
      <c r="AL1540" t="str">
        <f>IF(PLAYERIDMAP2[[#This Row],[POS]]="C",MAX(AL$1:AL1539)+1,"")</f>
        <v/>
      </c>
      <c r="AM1540" t="str">
        <f>IFERROR(INDEX(PLAYERIDMAP2[PLAYERNAME],MATCH(ROW()-ROW(AM$1),CATCHERS,0)),"")</f>
        <v/>
      </c>
      <c r="AN1540" t="str">
        <f>IF(PLAYERIDMAP2[[#This Row],[POS]]="1B",MAX(AN$1:AN1539)+1,"")</f>
        <v/>
      </c>
      <c r="AO1540" t="str">
        <f>IFERROR(INDEX(PLAYERIDMAP2[PLAYERNAME],MATCH(ROW()-ROW(AO$1),FIRSTBASE,0)),"")</f>
        <v/>
      </c>
      <c r="AP1540" t="str">
        <f>IF(PLAYERIDMAP2[[#This Row],[POS]]="2B",MAX(AP$1:AP1539)+1,"")</f>
        <v/>
      </c>
      <c r="AQ1540" t="str">
        <f>IFERROR(INDEX(PLAYERIDMAP2[PLAYERNAME],MATCH(ROW()-ROW(AQ$1),SECONDBASE,0)),"")</f>
        <v/>
      </c>
      <c r="AR1540" t="str">
        <f>IF(PLAYERIDMAP2[[#This Row],[POS]]="3B",MAX(AR$1:AR1539)+1,"")</f>
        <v/>
      </c>
      <c r="AS1540" t="str">
        <f>IFERROR(INDEX(PLAYERIDMAP2[PLAYERNAME],MATCH(ROW()-ROW(AS$1),THIRDBASE,0)),"")</f>
        <v/>
      </c>
      <c r="AT1540" t="str">
        <f>IF(PLAYERIDMAP2[[#This Row],[POS]]="SS",MAX(AT$1:AT1539)+1,"")</f>
        <v/>
      </c>
      <c r="AU1540" t="str">
        <f>IFERROR(INDEX(PLAYERIDMAP2[PLAYERNAME],MATCH(ROW()-ROW(AU$1),SHORTSTOP,0)),"")</f>
        <v/>
      </c>
      <c r="AV1540" t="str">
        <f>IF(PLAYERIDMAP2[[#This Row],[POS]]="OF",MAX(AV$1:AV1539)+1,"")</f>
        <v/>
      </c>
      <c r="AW1540" t="str">
        <f>IFERROR(INDEX(PLAYERIDMAP2[PLAYERNAME],MATCH(ROW()-ROW(AW$1),OUTFIELD,0)),"")</f>
        <v/>
      </c>
      <c r="AX1540" t="str">
        <f>IF(PLAYERIDMAP2[[#This Row],[POS]]&lt;&gt;"P",MAX(AX$1:AX1539)+1,"")</f>
        <v/>
      </c>
      <c r="AY1540" t="str">
        <f>IFERROR(INDEX(PLAYERIDMAP2[PLAYERNAME],MATCH(ROW()-ROW(AY$1),HITTERS,0)),"")</f>
        <v/>
      </c>
      <c r="AZ1540">
        <f>IF(PLAYERIDMAP2[[#This Row],[POS]]="P",MAX(AZ$1:AZ1539)+1,"")</f>
        <v>724</v>
      </c>
      <c r="BA1540" t="str">
        <f>IFERROR(INDEX(PLAYERIDMAP2[PLAYERNAME],MATCH(ROW()-ROW(BA$1),PITCHERS,0)),"")</f>
        <v/>
      </c>
    </row>
    <row r="1541" spans="1:53" x14ac:dyDescent="0.25">
      <c r="A1541" t="s">
        <v>15785</v>
      </c>
      <c r="B1541" t="s">
        <v>4811</v>
      </c>
      <c r="C1541" s="1">
        <v>31347</v>
      </c>
      <c r="D1541" t="s">
        <v>16836</v>
      </c>
      <c r="E1541" t="s">
        <v>19740</v>
      </c>
      <c r="F1541" t="s">
        <v>11040</v>
      </c>
      <c r="G1541" t="s">
        <v>14693</v>
      </c>
      <c r="H1541" t="s">
        <v>10988</v>
      </c>
      <c r="I1541" t="s">
        <v>19741</v>
      </c>
      <c r="K1541">
        <v>448252</v>
      </c>
      <c r="L1541" t="s">
        <v>4811</v>
      </c>
      <c r="M1541">
        <v>1226055</v>
      </c>
      <c r="N1541" t="s">
        <v>4811</v>
      </c>
      <c r="O1541" t="s">
        <v>15786</v>
      </c>
      <c r="P1541" t="s">
        <v>15785</v>
      </c>
      <c r="Q1541">
        <v>9058</v>
      </c>
      <c r="R1541" t="s">
        <v>4811</v>
      </c>
      <c r="V1541" t="s">
        <v>15787</v>
      </c>
      <c r="W1541">
        <v>49008</v>
      </c>
      <c r="X1541">
        <v>9058</v>
      </c>
      <c r="Y1541" t="s">
        <v>4811</v>
      </c>
      <c r="Z1541" t="s">
        <v>16795</v>
      </c>
      <c r="AA1541" t="s">
        <v>5703</v>
      </c>
      <c r="AB1541" t="s">
        <v>5703</v>
      </c>
      <c r="AD1541" t="s">
        <v>16795</v>
      </c>
      <c r="AL1541" t="str">
        <f>IF(PLAYERIDMAP2[[#This Row],[POS]]="C",MAX(AL$1:AL1540)+1,"")</f>
        <v/>
      </c>
      <c r="AM1541" t="str">
        <f>IFERROR(INDEX(PLAYERIDMAP2[PLAYERNAME],MATCH(ROW()-ROW(AM$1),CATCHERS,0)),"")</f>
        <v/>
      </c>
      <c r="AN1541" t="str">
        <f>IF(PLAYERIDMAP2[[#This Row],[POS]]="1B",MAX(AN$1:AN1540)+1,"")</f>
        <v/>
      </c>
      <c r="AO1541" t="str">
        <f>IFERROR(INDEX(PLAYERIDMAP2[PLAYERNAME],MATCH(ROW()-ROW(AO$1),FIRSTBASE,0)),"")</f>
        <v/>
      </c>
      <c r="AP1541" t="str">
        <f>IF(PLAYERIDMAP2[[#This Row],[POS]]="2B",MAX(AP$1:AP1540)+1,"")</f>
        <v/>
      </c>
      <c r="AQ1541" t="str">
        <f>IFERROR(INDEX(PLAYERIDMAP2[PLAYERNAME],MATCH(ROW()-ROW(AQ$1),SECONDBASE,0)),"")</f>
        <v/>
      </c>
      <c r="AR1541" t="str">
        <f>IF(PLAYERIDMAP2[[#This Row],[POS]]="3B",MAX(AR$1:AR1540)+1,"")</f>
        <v/>
      </c>
      <c r="AS1541" t="str">
        <f>IFERROR(INDEX(PLAYERIDMAP2[PLAYERNAME],MATCH(ROW()-ROW(AS$1),THIRDBASE,0)),"")</f>
        <v/>
      </c>
      <c r="AT1541" t="str">
        <f>IF(PLAYERIDMAP2[[#This Row],[POS]]="SS",MAX(AT$1:AT1540)+1,"")</f>
        <v/>
      </c>
      <c r="AU1541" t="str">
        <f>IFERROR(INDEX(PLAYERIDMAP2[PLAYERNAME],MATCH(ROW()-ROW(AU$1),SHORTSTOP,0)),"")</f>
        <v/>
      </c>
      <c r="AV1541" t="str">
        <f>IF(PLAYERIDMAP2[[#This Row],[POS]]="OF",MAX(AV$1:AV1540)+1,"")</f>
        <v/>
      </c>
      <c r="AW1541" t="str">
        <f>IFERROR(INDEX(PLAYERIDMAP2[PLAYERNAME],MATCH(ROW()-ROW(AW$1),OUTFIELD,0)),"")</f>
        <v/>
      </c>
      <c r="AX1541" t="str">
        <f>IF(PLAYERIDMAP2[[#This Row],[POS]]&lt;&gt;"P",MAX(AX$1:AX1540)+1,"")</f>
        <v/>
      </c>
      <c r="AY1541" t="str">
        <f>IFERROR(INDEX(PLAYERIDMAP2[PLAYERNAME],MATCH(ROW()-ROW(AY$1),HITTERS,0)),"")</f>
        <v/>
      </c>
      <c r="AZ1541">
        <f>IF(PLAYERIDMAP2[[#This Row],[POS]]="P",MAX(AZ$1:AZ1540)+1,"")</f>
        <v>725</v>
      </c>
      <c r="BA1541" t="str">
        <f>IFERROR(INDEX(PLAYERIDMAP2[PLAYERNAME],MATCH(ROW()-ROW(BA$1),PITCHERS,0)),"")</f>
        <v/>
      </c>
    </row>
    <row r="1542" spans="1:53" x14ac:dyDescent="0.25">
      <c r="A1542" t="s">
        <v>16329</v>
      </c>
      <c r="B1542" t="s">
        <v>5515</v>
      </c>
      <c r="C1542" s="1">
        <v>33325</v>
      </c>
      <c r="D1542" t="s">
        <v>17134</v>
      </c>
      <c r="E1542" t="s">
        <v>18868</v>
      </c>
      <c r="F1542" t="s">
        <v>11191</v>
      </c>
      <c r="G1542" t="s">
        <v>14693</v>
      </c>
      <c r="H1542" t="s">
        <v>11003</v>
      </c>
      <c r="I1542" t="s">
        <v>18869</v>
      </c>
      <c r="J1542" t="s">
        <v>5515</v>
      </c>
      <c r="K1542">
        <v>572233</v>
      </c>
      <c r="L1542" t="s">
        <v>5515</v>
      </c>
      <c r="M1542">
        <v>2044379</v>
      </c>
      <c r="N1542" t="s">
        <v>5515</v>
      </c>
      <c r="O1542" t="s">
        <v>18870</v>
      </c>
      <c r="P1542" t="s">
        <v>16329</v>
      </c>
      <c r="Q1542">
        <v>9846</v>
      </c>
      <c r="R1542" t="s">
        <v>5515</v>
      </c>
      <c r="S1542">
        <v>32758</v>
      </c>
      <c r="T1542" t="s">
        <v>5515</v>
      </c>
      <c r="V1542" t="s">
        <v>16330</v>
      </c>
      <c r="W1542">
        <v>100121</v>
      </c>
      <c r="X1542">
        <v>9846</v>
      </c>
      <c r="Y1542" t="s">
        <v>5515</v>
      </c>
      <c r="Z1542" t="s">
        <v>16331</v>
      </c>
      <c r="AA1542" t="s">
        <v>5703</v>
      </c>
      <c r="AB1542" t="s">
        <v>5703</v>
      </c>
      <c r="AC1542" t="s">
        <v>5515</v>
      </c>
      <c r="AD1542" t="s">
        <v>16331</v>
      </c>
      <c r="AL1542" t="str">
        <f>IF(PLAYERIDMAP2[[#This Row],[POS]]="C",MAX(AL$1:AL1541)+1,"")</f>
        <v/>
      </c>
      <c r="AM1542" t="str">
        <f>IFERROR(INDEX(PLAYERIDMAP2[PLAYERNAME],MATCH(ROW()-ROW(AM$1),CATCHERS,0)),"")</f>
        <v/>
      </c>
      <c r="AN1542">
        <f>IF(PLAYERIDMAP2[[#This Row],[POS]]="1B",MAX(AN$1:AN1541)+1,"")</f>
        <v>86</v>
      </c>
      <c r="AO1542" t="str">
        <f>IFERROR(INDEX(PLAYERIDMAP2[PLAYERNAME],MATCH(ROW()-ROW(AO$1),FIRSTBASE,0)),"")</f>
        <v/>
      </c>
      <c r="AP1542" t="str">
        <f>IF(PLAYERIDMAP2[[#This Row],[POS]]="2B",MAX(AP$1:AP1541)+1,"")</f>
        <v/>
      </c>
      <c r="AQ1542" t="str">
        <f>IFERROR(INDEX(PLAYERIDMAP2[PLAYERNAME],MATCH(ROW()-ROW(AQ$1),SECONDBASE,0)),"")</f>
        <v/>
      </c>
      <c r="AR1542" t="str">
        <f>IF(PLAYERIDMAP2[[#This Row],[POS]]="3B",MAX(AR$1:AR1541)+1,"")</f>
        <v/>
      </c>
      <c r="AS1542" t="str">
        <f>IFERROR(INDEX(PLAYERIDMAP2[PLAYERNAME],MATCH(ROW()-ROW(AS$1),THIRDBASE,0)),"")</f>
        <v/>
      </c>
      <c r="AT1542" t="str">
        <f>IF(PLAYERIDMAP2[[#This Row],[POS]]="SS",MAX(AT$1:AT1541)+1,"")</f>
        <v/>
      </c>
      <c r="AU1542" t="str">
        <f>IFERROR(INDEX(PLAYERIDMAP2[PLAYERNAME],MATCH(ROW()-ROW(AU$1),SHORTSTOP,0)),"")</f>
        <v/>
      </c>
      <c r="AV1542" t="str">
        <f>IF(PLAYERIDMAP2[[#This Row],[POS]]="OF",MAX(AV$1:AV1541)+1,"")</f>
        <v/>
      </c>
      <c r="AW1542" t="str">
        <f>IFERROR(INDEX(PLAYERIDMAP2[PLAYERNAME],MATCH(ROW()-ROW(AW$1),OUTFIELD,0)),"")</f>
        <v/>
      </c>
      <c r="AX1542">
        <f>IF(PLAYERIDMAP2[[#This Row],[POS]]&lt;&gt;"P",MAX(AX$1:AX1541)+1,"")</f>
        <v>816</v>
      </c>
      <c r="AY1542" t="str">
        <f>IFERROR(INDEX(PLAYERIDMAP2[PLAYERNAME],MATCH(ROW()-ROW(AY$1),HITTERS,0)),"")</f>
        <v/>
      </c>
      <c r="AZ1542" t="str">
        <f>IF(PLAYERIDMAP2[[#This Row],[POS]]="P",MAX(AZ$1:AZ1541)+1,"")</f>
        <v/>
      </c>
      <c r="BA1542" t="str">
        <f>IFERROR(INDEX(PLAYERIDMAP2[PLAYERNAME],MATCH(ROW()-ROW(BA$1),PITCHERS,0)),"")</f>
        <v/>
      </c>
    </row>
    <row r="1543" spans="1:53" x14ac:dyDescent="0.25">
      <c r="A1543" t="s">
        <v>15788</v>
      </c>
      <c r="B1543" t="s">
        <v>5639</v>
      </c>
      <c r="C1543" s="1">
        <v>31300</v>
      </c>
      <c r="D1543" t="s">
        <v>18985</v>
      </c>
      <c r="E1543" t="s">
        <v>18868</v>
      </c>
      <c r="F1543" t="s">
        <v>11302</v>
      </c>
      <c r="G1543" t="s">
        <v>16838</v>
      </c>
      <c r="H1543" t="s">
        <v>5706</v>
      </c>
      <c r="I1543" t="s">
        <v>20719</v>
      </c>
      <c r="J1543" t="s">
        <v>5639</v>
      </c>
      <c r="K1543">
        <v>435522</v>
      </c>
      <c r="L1543" t="s">
        <v>5639</v>
      </c>
      <c r="M1543">
        <v>545787</v>
      </c>
      <c r="N1543" t="s">
        <v>5639</v>
      </c>
      <c r="O1543" t="s">
        <v>15789</v>
      </c>
      <c r="P1543" t="s">
        <v>15788</v>
      </c>
      <c r="Q1543">
        <v>8571</v>
      </c>
      <c r="R1543" t="s">
        <v>5639</v>
      </c>
      <c r="S1543">
        <v>29590</v>
      </c>
      <c r="T1543" t="s">
        <v>5639</v>
      </c>
      <c r="U1543" t="s">
        <v>5639</v>
      </c>
      <c r="V1543" t="s">
        <v>15790</v>
      </c>
      <c r="W1543">
        <v>49024</v>
      </c>
      <c r="X1543">
        <v>8571</v>
      </c>
      <c r="Y1543" t="s">
        <v>5639</v>
      </c>
      <c r="Z1543" t="s">
        <v>15791</v>
      </c>
      <c r="AA1543" t="s">
        <v>11011</v>
      </c>
      <c r="AB1543" t="s">
        <v>5703</v>
      </c>
      <c r="AC1543" t="s">
        <v>5639</v>
      </c>
      <c r="AD1543" t="s">
        <v>15791</v>
      </c>
      <c r="AE1543">
        <v>8265</v>
      </c>
      <c r="AF1543" t="s">
        <v>5639</v>
      </c>
      <c r="AG1543">
        <v>6276</v>
      </c>
      <c r="AH1543" t="s">
        <v>5639</v>
      </c>
      <c r="AL1543" t="str">
        <f>IF(PLAYERIDMAP2[[#This Row],[POS]]="C",MAX(AL$1:AL1542)+1,"")</f>
        <v/>
      </c>
      <c r="AM1543" t="str">
        <f>IFERROR(INDEX(PLAYERIDMAP2[PLAYERNAME],MATCH(ROW()-ROW(AM$1),CATCHERS,0)),"")</f>
        <v/>
      </c>
      <c r="AN1543" t="str">
        <f>IF(PLAYERIDMAP2[[#This Row],[POS]]="1B",MAX(AN$1:AN1542)+1,"")</f>
        <v/>
      </c>
      <c r="AO1543" t="str">
        <f>IFERROR(INDEX(PLAYERIDMAP2[PLAYERNAME],MATCH(ROW()-ROW(AO$1),FIRSTBASE,0)),"")</f>
        <v/>
      </c>
      <c r="AP1543">
        <f>IF(PLAYERIDMAP2[[#This Row],[POS]]="2B",MAX(AP$1:AP1542)+1,"")</f>
        <v>112</v>
      </c>
      <c r="AQ1543" t="str">
        <f>IFERROR(INDEX(PLAYERIDMAP2[PLAYERNAME],MATCH(ROW()-ROW(AQ$1),SECONDBASE,0)),"")</f>
        <v/>
      </c>
      <c r="AR1543" t="str">
        <f>IF(PLAYERIDMAP2[[#This Row],[POS]]="3B",MAX(AR$1:AR1542)+1,"")</f>
        <v/>
      </c>
      <c r="AS1543" t="str">
        <f>IFERROR(INDEX(PLAYERIDMAP2[PLAYERNAME],MATCH(ROW()-ROW(AS$1),THIRDBASE,0)),"")</f>
        <v/>
      </c>
      <c r="AT1543" t="str">
        <f>IF(PLAYERIDMAP2[[#This Row],[POS]]="SS",MAX(AT$1:AT1542)+1,"")</f>
        <v/>
      </c>
      <c r="AU1543" t="str">
        <f>IFERROR(INDEX(PLAYERIDMAP2[PLAYERNAME],MATCH(ROW()-ROW(AU$1),SHORTSTOP,0)),"")</f>
        <v/>
      </c>
      <c r="AV1543" t="str">
        <f>IF(PLAYERIDMAP2[[#This Row],[POS]]="OF",MAX(AV$1:AV1542)+1,"")</f>
        <v/>
      </c>
      <c r="AW1543" t="str">
        <f>IFERROR(INDEX(PLAYERIDMAP2[PLAYERNAME],MATCH(ROW()-ROW(AW$1),OUTFIELD,0)),"")</f>
        <v/>
      </c>
      <c r="AX1543">
        <f>IF(PLAYERIDMAP2[[#This Row],[POS]]&lt;&gt;"P",MAX(AX$1:AX1542)+1,"")</f>
        <v>817</v>
      </c>
      <c r="AY1543" t="str">
        <f>IFERROR(INDEX(PLAYERIDMAP2[PLAYERNAME],MATCH(ROW()-ROW(AY$1),HITTERS,0)),"")</f>
        <v/>
      </c>
      <c r="AZ1543" t="str">
        <f>IF(PLAYERIDMAP2[[#This Row],[POS]]="P",MAX(AZ$1:AZ1542)+1,"")</f>
        <v/>
      </c>
      <c r="BA1543" t="str">
        <f>IFERROR(INDEX(PLAYERIDMAP2[PLAYERNAME],MATCH(ROW()-ROW(BA$1),PITCHERS,0)),"")</f>
        <v/>
      </c>
    </row>
    <row r="1544" spans="1:53" x14ac:dyDescent="0.25">
      <c r="A1544" t="s">
        <v>15792</v>
      </c>
      <c r="B1544" t="s">
        <v>10211</v>
      </c>
      <c r="C1544" s="1">
        <v>33829</v>
      </c>
      <c r="D1544" t="s">
        <v>20065</v>
      </c>
      <c r="E1544" t="s">
        <v>18868</v>
      </c>
      <c r="F1544" t="s">
        <v>11021</v>
      </c>
      <c r="G1544" t="s">
        <v>14693</v>
      </c>
      <c r="H1544" t="s">
        <v>10988</v>
      </c>
      <c r="I1544" t="s">
        <v>20066</v>
      </c>
      <c r="J1544" t="s">
        <v>10211</v>
      </c>
      <c r="K1544">
        <v>592836</v>
      </c>
      <c r="L1544" t="s">
        <v>10211</v>
      </c>
      <c r="M1544">
        <v>1757981</v>
      </c>
      <c r="N1544" t="s">
        <v>10211</v>
      </c>
      <c r="O1544" t="s">
        <v>15793</v>
      </c>
      <c r="P1544" t="s">
        <v>15792</v>
      </c>
      <c r="Q1544">
        <v>9321</v>
      </c>
      <c r="R1544" t="s">
        <v>10211</v>
      </c>
      <c r="S1544">
        <v>31864</v>
      </c>
      <c r="T1544" t="s">
        <v>10211</v>
      </c>
      <c r="V1544" t="s">
        <v>15794</v>
      </c>
      <c r="W1544">
        <v>67148</v>
      </c>
      <c r="X1544">
        <v>9321</v>
      </c>
      <c r="Y1544" t="s">
        <v>10211</v>
      </c>
      <c r="Z1544" t="s">
        <v>15795</v>
      </c>
      <c r="AA1544" t="s">
        <v>5703</v>
      </c>
      <c r="AB1544" t="s">
        <v>5703</v>
      </c>
      <c r="AC1544" t="s">
        <v>10211</v>
      </c>
      <c r="AD1544" t="s">
        <v>15795</v>
      </c>
      <c r="AE1544">
        <v>11537</v>
      </c>
      <c r="AF1544" t="s">
        <v>10211</v>
      </c>
      <c r="AG1544">
        <v>21097</v>
      </c>
      <c r="AH1544" t="s">
        <v>10211</v>
      </c>
      <c r="AL1544" t="str">
        <f>IF(PLAYERIDMAP2[[#This Row],[POS]]="C",MAX(AL$1:AL1543)+1,"")</f>
        <v/>
      </c>
      <c r="AM1544" t="str">
        <f>IFERROR(INDEX(PLAYERIDMAP2[PLAYERNAME],MATCH(ROW()-ROW(AM$1),CATCHERS,0)),"")</f>
        <v/>
      </c>
      <c r="AN1544" t="str">
        <f>IF(PLAYERIDMAP2[[#This Row],[POS]]="1B",MAX(AN$1:AN1543)+1,"")</f>
        <v/>
      </c>
      <c r="AO1544" t="str">
        <f>IFERROR(INDEX(PLAYERIDMAP2[PLAYERNAME],MATCH(ROW()-ROW(AO$1),FIRSTBASE,0)),"")</f>
        <v/>
      </c>
      <c r="AP1544" t="str">
        <f>IF(PLAYERIDMAP2[[#This Row],[POS]]="2B",MAX(AP$1:AP1543)+1,"")</f>
        <v/>
      </c>
      <c r="AQ1544" t="str">
        <f>IFERROR(INDEX(PLAYERIDMAP2[PLAYERNAME],MATCH(ROW()-ROW(AQ$1),SECONDBASE,0)),"")</f>
        <v/>
      </c>
      <c r="AR1544" t="str">
        <f>IF(PLAYERIDMAP2[[#This Row],[POS]]="3B",MAX(AR$1:AR1543)+1,"")</f>
        <v/>
      </c>
      <c r="AS1544" t="str">
        <f>IFERROR(INDEX(PLAYERIDMAP2[PLAYERNAME],MATCH(ROW()-ROW(AS$1),THIRDBASE,0)),"")</f>
        <v/>
      </c>
      <c r="AT1544" t="str">
        <f>IF(PLAYERIDMAP2[[#This Row],[POS]]="SS",MAX(AT$1:AT1543)+1,"")</f>
        <v/>
      </c>
      <c r="AU1544" t="str">
        <f>IFERROR(INDEX(PLAYERIDMAP2[PLAYERNAME],MATCH(ROW()-ROW(AU$1),SHORTSTOP,0)),"")</f>
        <v/>
      </c>
      <c r="AV1544" t="str">
        <f>IF(PLAYERIDMAP2[[#This Row],[POS]]="OF",MAX(AV$1:AV1543)+1,"")</f>
        <v/>
      </c>
      <c r="AW1544" t="str">
        <f>IFERROR(INDEX(PLAYERIDMAP2[PLAYERNAME],MATCH(ROW()-ROW(AW$1),OUTFIELD,0)),"")</f>
        <v/>
      </c>
      <c r="AX1544" t="str">
        <f>IF(PLAYERIDMAP2[[#This Row],[POS]]&lt;&gt;"P",MAX(AX$1:AX1543)+1,"")</f>
        <v/>
      </c>
      <c r="AY1544" t="str">
        <f>IFERROR(INDEX(PLAYERIDMAP2[PLAYERNAME],MATCH(ROW()-ROW(AY$1),HITTERS,0)),"")</f>
        <v/>
      </c>
      <c r="AZ1544">
        <f>IF(PLAYERIDMAP2[[#This Row],[POS]]="P",MAX(AZ$1:AZ1543)+1,"")</f>
        <v>726</v>
      </c>
      <c r="BA1544" t="str">
        <f>IFERROR(INDEX(PLAYERIDMAP2[PLAYERNAME],MATCH(ROW()-ROW(BA$1),PITCHERS,0)),"")</f>
        <v/>
      </c>
    </row>
    <row r="1545" spans="1:53" x14ac:dyDescent="0.25">
      <c r="A1545" t="s">
        <v>15796</v>
      </c>
      <c r="B1545" t="s">
        <v>5453</v>
      </c>
      <c r="C1545" s="1">
        <v>31650</v>
      </c>
      <c r="D1545" t="s">
        <v>17131</v>
      </c>
      <c r="E1545" t="s">
        <v>19194</v>
      </c>
      <c r="F1545" t="s">
        <v>11062</v>
      </c>
      <c r="G1545" t="s">
        <v>16838</v>
      </c>
      <c r="H1545" t="s">
        <v>11003</v>
      </c>
      <c r="I1545" t="s">
        <v>19195</v>
      </c>
      <c r="J1545" t="s">
        <v>5453</v>
      </c>
      <c r="K1545">
        <v>477165</v>
      </c>
      <c r="L1545" t="s">
        <v>5453</v>
      </c>
      <c r="M1545">
        <v>1630094</v>
      </c>
      <c r="N1545" t="s">
        <v>5453</v>
      </c>
      <c r="O1545" t="s">
        <v>15797</v>
      </c>
      <c r="P1545" t="s">
        <v>15796</v>
      </c>
      <c r="Q1545">
        <v>8416</v>
      </c>
      <c r="R1545" t="s">
        <v>5453</v>
      </c>
      <c r="S1545">
        <v>30174</v>
      </c>
      <c r="T1545" t="s">
        <v>5453</v>
      </c>
      <c r="U1545" t="s">
        <v>5453</v>
      </c>
      <c r="V1545" t="s">
        <v>15798</v>
      </c>
      <c r="W1545">
        <v>58779</v>
      </c>
      <c r="X1545">
        <v>8416</v>
      </c>
      <c r="Y1545" t="s">
        <v>5453</v>
      </c>
      <c r="Z1545" t="s">
        <v>16796</v>
      </c>
      <c r="AA1545" t="s">
        <v>10958</v>
      </c>
      <c r="AB1545" t="s">
        <v>5703</v>
      </c>
      <c r="AD1545" t="s">
        <v>16796</v>
      </c>
      <c r="AF1545" t="s">
        <v>5453</v>
      </c>
      <c r="AG1545">
        <v>11331</v>
      </c>
      <c r="AH1545" t="s">
        <v>5453</v>
      </c>
      <c r="AL1545" t="str">
        <f>IF(PLAYERIDMAP2[[#This Row],[POS]]="C",MAX(AL$1:AL1544)+1,"")</f>
        <v/>
      </c>
      <c r="AM1545" t="str">
        <f>IFERROR(INDEX(PLAYERIDMAP2[PLAYERNAME],MATCH(ROW()-ROW(AM$1),CATCHERS,0)),"")</f>
        <v/>
      </c>
      <c r="AN1545">
        <f>IF(PLAYERIDMAP2[[#This Row],[POS]]="1B",MAX(AN$1:AN1544)+1,"")</f>
        <v>87</v>
      </c>
      <c r="AO1545" t="str">
        <f>IFERROR(INDEX(PLAYERIDMAP2[PLAYERNAME],MATCH(ROW()-ROW(AO$1),FIRSTBASE,0)),"")</f>
        <v/>
      </c>
      <c r="AP1545" t="str">
        <f>IF(PLAYERIDMAP2[[#This Row],[POS]]="2B",MAX(AP$1:AP1544)+1,"")</f>
        <v/>
      </c>
      <c r="AQ1545" t="str">
        <f>IFERROR(INDEX(PLAYERIDMAP2[PLAYERNAME],MATCH(ROW()-ROW(AQ$1),SECONDBASE,0)),"")</f>
        <v/>
      </c>
      <c r="AR1545" t="str">
        <f>IF(PLAYERIDMAP2[[#This Row],[POS]]="3B",MAX(AR$1:AR1544)+1,"")</f>
        <v/>
      </c>
      <c r="AS1545" t="str">
        <f>IFERROR(INDEX(PLAYERIDMAP2[PLAYERNAME],MATCH(ROW()-ROW(AS$1),THIRDBASE,0)),"")</f>
        <v/>
      </c>
      <c r="AT1545" t="str">
        <f>IF(PLAYERIDMAP2[[#This Row],[POS]]="SS",MAX(AT$1:AT1544)+1,"")</f>
        <v/>
      </c>
      <c r="AU1545" t="str">
        <f>IFERROR(INDEX(PLAYERIDMAP2[PLAYERNAME],MATCH(ROW()-ROW(AU$1),SHORTSTOP,0)),"")</f>
        <v/>
      </c>
      <c r="AV1545" t="str">
        <f>IF(PLAYERIDMAP2[[#This Row],[POS]]="OF",MAX(AV$1:AV1544)+1,"")</f>
        <v/>
      </c>
      <c r="AW1545" t="str">
        <f>IFERROR(INDEX(PLAYERIDMAP2[PLAYERNAME],MATCH(ROW()-ROW(AW$1),OUTFIELD,0)),"")</f>
        <v/>
      </c>
      <c r="AX1545">
        <f>IF(PLAYERIDMAP2[[#This Row],[POS]]&lt;&gt;"P",MAX(AX$1:AX1544)+1,"")</f>
        <v>818</v>
      </c>
      <c r="AY1545" t="str">
        <f>IFERROR(INDEX(PLAYERIDMAP2[PLAYERNAME],MATCH(ROW()-ROW(AY$1),HITTERS,0)),"")</f>
        <v/>
      </c>
      <c r="AZ1545" t="str">
        <f>IF(PLAYERIDMAP2[[#This Row],[POS]]="P",MAX(AZ$1:AZ1544)+1,"")</f>
        <v/>
      </c>
      <c r="BA1545" t="str">
        <f>IFERROR(INDEX(PLAYERIDMAP2[PLAYERNAME],MATCH(ROW()-ROW(BA$1),PITCHERS,0)),"")</f>
        <v/>
      </c>
    </row>
    <row r="1546" spans="1:53" x14ac:dyDescent="0.25">
      <c r="A1546" t="s">
        <v>18975</v>
      </c>
      <c r="B1546" t="s">
        <v>18976</v>
      </c>
      <c r="C1546" s="1">
        <v>35023</v>
      </c>
      <c r="D1546" t="s">
        <v>18977</v>
      </c>
      <c r="E1546" t="s">
        <v>18491</v>
      </c>
      <c r="F1546" t="s">
        <v>11151</v>
      </c>
      <c r="G1546" t="s">
        <v>16838</v>
      </c>
      <c r="H1546" t="s">
        <v>5706</v>
      </c>
      <c r="I1546" t="s">
        <v>18978</v>
      </c>
      <c r="J1546" t="s">
        <v>18976</v>
      </c>
      <c r="K1546">
        <v>657088</v>
      </c>
      <c r="L1546" t="s">
        <v>18976</v>
      </c>
      <c r="S1546">
        <v>33726</v>
      </c>
      <c r="T1546" t="s">
        <v>18976</v>
      </c>
      <c r="Z1546" t="s">
        <v>18979</v>
      </c>
      <c r="AA1546" t="s">
        <v>10958</v>
      </c>
      <c r="AB1546" t="s">
        <v>5703</v>
      </c>
      <c r="AD1546" t="s">
        <v>18979</v>
      </c>
      <c r="AL1546" t="str">
        <f>IF(PLAYERIDMAP2[[#This Row],[POS]]="C",MAX(AL$1:AL1545)+1,"")</f>
        <v/>
      </c>
      <c r="AM1546" t="str">
        <f>IFERROR(INDEX(PLAYERIDMAP2[PLAYERNAME],MATCH(ROW()-ROW(AM$1),CATCHERS,0)),"")</f>
        <v/>
      </c>
      <c r="AN1546" t="str">
        <f>IF(PLAYERIDMAP2[[#This Row],[POS]]="1B",MAX(AN$1:AN1545)+1,"")</f>
        <v/>
      </c>
      <c r="AO1546" t="str">
        <f>IFERROR(INDEX(PLAYERIDMAP2[PLAYERNAME],MATCH(ROW()-ROW(AO$1),FIRSTBASE,0)),"")</f>
        <v/>
      </c>
      <c r="AP1546">
        <f>IF(PLAYERIDMAP2[[#This Row],[POS]]="2B",MAX(AP$1:AP1545)+1,"")</f>
        <v>113</v>
      </c>
      <c r="AQ1546" t="str">
        <f>IFERROR(INDEX(PLAYERIDMAP2[PLAYERNAME],MATCH(ROW()-ROW(AQ$1),SECONDBASE,0)),"")</f>
        <v/>
      </c>
      <c r="AR1546" t="str">
        <f>IF(PLAYERIDMAP2[[#This Row],[POS]]="3B",MAX(AR$1:AR1545)+1,"")</f>
        <v/>
      </c>
      <c r="AS1546" t="str">
        <f>IFERROR(INDEX(PLAYERIDMAP2[PLAYERNAME],MATCH(ROW()-ROW(AS$1),THIRDBASE,0)),"")</f>
        <v/>
      </c>
      <c r="AT1546" t="str">
        <f>IF(PLAYERIDMAP2[[#This Row],[POS]]="SS",MAX(AT$1:AT1545)+1,"")</f>
        <v/>
      </c>
      <c r="AU1546" t="str">
        <f>IFERROR(INDEX(PLAYERIDMAP2[PLAYERNAME],MATCH(ROW()-ROW(AU$1),SHORTSTOP,0)),"")</f>
        <v/>
      </c>
      <c r="AV1546" t="str">
        <f>IF(PLAYERIDMAP2[[#This Row],[POS]]="OF",MAX(AV$1:AV1545)+1,"")</f>
        <v/>
      </c>
      <c r="AW1546" t="str">
        <f>IFERROR(INDEX(PLAYERIDMAP2[PLAYERNAME],MATCH(ROW()-ROW(AW$1),OUTFIELD,0)),"")</f>
        <v/>
      </c>
      <c r="AX1546">
        <f>IF(PLAYERIDMAP2[[#This Row],[POS]]&lt;&gt;"P",MAX(AX$1:AX1545)+1,"")</f>
        <v>819</v>
      </c>
      <c r="AY1546" t="str">
        <f>IFERROR(INDEX(PLAYERIDMAP2[PLAYERNAME],MATCH(ROW()-ROW(AY$1),HITTERS,0)),"")</f>
        <v/>
      </c>
      <c r="AZ1546" t="str">
        <f>IF(PLAYERIDMAP2[[#This Row],[POS]]="P",MAX(AZ$1:AZ1545)+1,"")</f>
        <v/>
      </c>
      <c r="BA1546" t="str">
        <f>IFERROR(INDEX(PLAYERIDMAP2[PLAYERNAME],MATCH(ROW()-ROW(BA$1),PITCHERS,0)),"")</f>
        <v/>
      </c>
    </row>
    <row r="1547" spans="1:53" x14ac:dyDescent="0.25">
      <c r="A1547" t="s">
        <v>15799</v>
      </c>
      <c r="B1547" t="s">
        <v>9806</v>
      </c>
      <c r="C1547" s="1">
        <v>31798</v>
      </c>
      <c r="D1547" t="s">
        <v>16890</v>
      </c>
      <c r="E1547" t="s">
        <v>18491</v>
      </c>
      <c r="F1547" t="s">
        <v>11016</v>
      </c>
      <c r="G1547" t="s">
        <v>11016</v>
      </c>
      <c r="H1547" t="s">
        <v>10988</v>
      </c>
      <c r="I1547" t="s">
        <v>18492</v>
      </c>
      <c r="J1547" t="s">
        <v>9806</v>
      </c>
      <c r="K1547">
        <v>476205</v>
      </c>
      <c r="L1547" t="s">
        <v>9806</v>
      </c>
      <c r="M1547">
        <v>1915317</v>
      </c>
      <c r="N1547" t="s">
        <v>9806</v>
      </c>
      <c r="O1547" t="s">
        <v>15800</v>
      </c>
      <c r="P1547" t="s">
        <v>15799</v>
      </c>
      <c r="Q1547">
        <v>9239</v>
      </c>
      <c r="R1547" t="s">
        <v>9806</v>
      </c>
      <c r="S1547">
        <v>32039</v>
      </c>
      <c r="T1547" t="s">
        <v>9806</v>
      </c>
      <c r="V1547" t="s">
        <v>15801</v>
      </c>
      <c r="W1547">
        <v>49044</v>
      </c>
      <c r="X1547">
        <v>9239</v>
      </c>
      <c r="Y1547" t="s">
        <v>9806</v>
      </c>
      <c r="Z1547" t="s">
        <v>15802</v>
      </c>
      <c r="AA1547" t="s">
        <v>5703</v>
      </c>
      <c r="AB1547" t="s">
        <v>5703</v>
      </c>
      <c r="AD1547" t="s">
        <v>15802</v>
      </c>
      <c r="AL1547" t="str">
        <f>IF(PLAYERIDMAP2[[#This Row],[POS]]="C",MAX(AL$1:AL1546)+1,"")</f>
        <v/>
      </c>
      <c r="AM1547" t="str">
        <f>IFERROR(INDEX(PLAYERIDMAP2[PLAYERNAME],MATCH(ROW()-ROW(AM$1),CATCHERS,0)),"")</f>
        <v/>
      </c>
      <c r="AN1547" t="str">
        <f>IF(PLAYERIDMAP2[[#This Row],[POS]]="1B",MAX(AN$1:AN1546)+1,"")</f>
        <v/>
      </c>
      <c r="AO1547" t="str">
        <f>IFERROR(INDEX(PLAYERIDMAP2[PLAYERNAME],MATCH(ROW()-ROW(AO$1),FIRSTBASE,0)),"")</f>
        <v/>
      </c>
      <c r="AP1547" t="str">
        <f>IF(PLAYERIDMAP2[[#This Row],[POS]]="2B",MAX(AP$1:AP1546)+1,"")</f>
        <v/>
      </c>
      <c r="AQ1547" t="str">
        <f>IFERROR(INDEX(PLAYERIDMAP2[PLAYERNAME],MATCH(ROW()-ROW(AQ$1),SECONDBASE,0)),"")</f>
        <v/>
      </c>
      <c r="AR1547" t="str">
        <f>IF(PLAYERIDMAP2[[#This Row],[POS]]="3B",MAX(AR$1:AR1546)+1,"")</f>
        <v/>
      </c>
      <c r="AS1547" t="str">
        <f>IFERROR(INDEX(PLAYERIDMAP2[PLAYERNAME],MATCH(ROW()-ROW(AS$1),THIRDBASE,0)),"")</f>
        <v/>
      </c>
      <c r="AT1547" t="str">
        <f>IF(PLAYERIDMAP2[[#This Row],[POS]]="SS",MAX(AT$1:AT1546)+1,"")</f>
        <v/>
      </c>
      <c r="AU1547" t="str">
        <f>IFERROR(INDEX(PLAYERIDMAP2[PLAYERNAME],MATCH(ROW()-ROW(AU$1),SHORTSTOP,0)),"")</f>
        <v/>
      </c>
      <c r="AV1547" t="str">
        <f>IF(PLAYERIDMAP2[[#This Row],[POS]]="OF",MAX(AV$1:AV1546)+1,"")</f>
        <v/>
      </c>
      <c r="AW1547" t="str">
        <f>IFERROR(INDEX(PLAYERIDMAP2[PLAYERNAME],MATCH(ROW()-ROW(AW$1),OUTFIELD,0)),"")</f>
        <v/>
      </c>
      <c r="AX1547" t="str">
        <f>IF(PLAYERIDMAP2[[#This Row],[POS]]&lt;&gt;"P",MAX(AX$1:AX1546)+1,"")</f>
        <v/>
      </c>
      <c r="AY1547" t="str">
        <f>IFERROR(INDEX(PLAYERIDMAP2[PLAYERNAME],MATCH(ROW()-ROW(AY$1),HITTERS,0)),"")</f>
        <v/>
      </c>
      <c r="AZ1547">
        <f>IF(PLAYERIDMAP2[[#This Row],[POS]]="P",MAX(AZ$1:AZ1546)+1,"")</f>
        <v>727</v>
      </c>
      <c r="BA1547" t="str">
        <f>IFERROR(INDEX(PLAYERIDMAP2[PLAYERNAME],MATCH(ROW()-ROW(BA$1),PITCHERS,0)),"")</f>
        <v/>
      </c>
    </row>
    <row r="1548" spans="1:53" x14ac:dyDescent="0.25">
      <c r="A1548" t="s">
        <v>15803</v>
      </c>
      <c r="B1548" t="s">
        <v>8423</v>
      </c>
      <c r="C1548" s="1">
        <v>31118</v>
      </c>
      <c r="D1548" t="s">
        <v>17252</v>
      </c>
      <c r="E1548" t="s">
        <v>17253</v>
      </c>
      <c r="F1548" t="s">
        <v>11040</v>
      </c>
      <c r="G1548" t="s">
        <v>14693</v>
      </c>
      <c r="H1548" t="s">
        <v>10988</v>
      </c>
      <c r="I1548" t="s">
        <v>17254</v>
      </c>
      <c r="J1548" t="s">
        <v>8423</v>
      </c>
      <c r="K1548">
        <v>502208</v>
      </c>
      <c r="L1548" t="s">
        <v>8423</v>
      </c>
      <c r="M1548">
        <v>1537194</v>
      </c>
      <c r="N1548" t="s">
        <v>8423</v>
      </c>
      <c r="O1548" t="s">
        <v>15804</v>
      </c>
      <c r="P1548" t="s">
        <v>15803</v>
      </c>
      <c r="Q1548">
        <v>8448</v>
      </c>
      <c r="R1548" t="s">
        <v>8423</v>
      </c>
      <c r="V1548" t="s">
        <v>15805</v>
      </c>
      <c r="W1548">
        <v>50184</v>
      </c>
      <c r="X1548">
        <v>8448</v>
      </c>
      <c r="Y1548" t="s">
        <v>8423</v>
      </c>
      <c r="Z1548" t="s">
        <v>16797</v>
      </c>
      <c r="AA1548" t="s">
        <v>5703</v>
      </c>
      <c r="AB1548" t="s">
        <v>5703</v>
      </c>
      <c r="AD1548" t="s">
        <v>16797</v>
      </c>
      <c r="AL1548" t="str">
        <f>IF(PLAYERIDMAP2[[#This Row],[POS]]="C",MAX(AL$1:AL1547)+1,"")</f>
        <v/>
      </c>
      <c r="AM1548" t="str">
        <f>IFERROR(INDEX(PLAYERIDMAP2[PLAYERNAME],MATCH(ROW()-ROW(AM$1),CATCHERS,0)),"")</f>
        <v/>
      </c>
      <c r="AN1548" t="str">
        <f>IF(PLAYERIDMAP2[[#This Row],[POS]]="1B",MAX(AN$1:AN1547)+1,"")</f>
        <v/>
      </c>
      <c r="AO1548" t="str">
        <f>IFERROR(INDEX(PLAYERIDMAP2[PLAYERNAME],MATCH(ROW()-ROW(AO$1),FIRSTBASE,0)),"")</f>
        <v/>
      </c>
      <c r="AP1548" t="str">
        <f>IF(PLAYERIDMAP2[[#This Row],[POS]]="2B",MAX(AP$1:AP1547)+1,"")</f>
        <v/>
      </c>
      <c r="AQ1548" t="str">
        <f>IFERROR(INDEX(PLAYERIDMAP2[PLAYERNAME],MATCH(ROW()-ROW(AQ$1),SECONDBASE,0)),"")</f>
        <v/>
      </c>
      <c r="AR1548" t="str">
        <f>IF(PLAYERIDMAP2[[#This Row],[POS]]="3B",MAX(AR$1:AR1547)+1,"")</f>
        <v/>
      </c>
      <c r="AS1548" t="str">
        <f>IFERROR(INDEX(PLAYERIDMAP2[PLAYERNAME],MATCH(ROW()-ROW(AS$1),THIRDBASE,0)),"")</f>
        <v/>
      </c>
      <c r="AT1548" t="str">
        <f>IF(PLAYERIDMAP2[[#This Row],[POS]]="SS",MAX(AT$1:AT1547)+1,"")</f>
        <v/>
      </c>
      <c r="AU1548" t="str">
        <f>IFERROR(INDEX(PLAYERIDMAP2[PLAYERNAME],MATCH(ROW()-ROW(AU$1),SHORTSTOP,0)),"")</f>
        <v/>
      </c>
      <c r="AV1548" t="str">
        <f>IF(PLAYERIDMAP2[[#This Row],[POS]]="OF",MAX(AV$1:AV1547)+1,"")</f>
        <v/>
      </c>
      <c r="AW1548" t="str">
        <f>IFERROR(INDEX(PLAYERIDMAP2[PLAYERNAME],MATCH(ROW()-ROW(AW$1),OUTFIELD,0)),"")</f>
        <v/>
      </c>
      <c r="AX1548" t="str">
        <f>IF(PLAYERIDMAP2[[#This Row],[POS]]&lt;&gt;"P",MAX(AX$1:AX1547)+1,"")</f>
        <v/>
      </c>
      <c r="AY1548" t="str">
        <f>IFERROR(INDEX(PLAYERIDMAP2[PLAYERNAME],MATCH(ROW()-ROW(AY$1),HITTERS,0)),"")</f>
        <v/>
      </c>
      <c r="AZ1548">
        <f>IF(PLAYERIDMAP2[[#This Row],[POS]]="P",MAX(AZ$1:AZ1547)+1,"")</f>
        <v>728</v>
      </c>
      <c r="BA1548" t="str">
        <f>IFERROR(INDEX(PLAYERIDMAP2[PLAYERNAME],MATCH(ROW()-ROW(BA$1),PITCHERS,0)),"")</f>
        <v/>
      </c>
    </row>
    <row r="1549" spans="1:53" x14ac:dyDescent="0.25">
      <c r="A1549" t="s">
        <v>15806</v>
      </c>
      <c r="B1549" t="s">
        <v>5446</v>
      </c>
      <c r="C1549" s="1">
        <v>32756</v>
      </c>
      <c r="D1549" t="s">
        <v>17003</v>
      </c>
      <c r="E1549" t="s">
        <v>17253</v>
      </c>
      <c r="F1549" t="s">
        <v>11057</v>
      </c>
      <c r="G1549" t="s">
        <v>14693</v>
      </c>
      <c r="H1549" t="s">
        <v>10998</v>
      </c>
      <c r="I1549" t="s">
        <v>17436</v>
      </c>
      <c r="J1549" t="s">
        <v>5446</v>
      </c>
      <c r="K1549">
        <v>595025</v>
      </c>
      <c r="L1549" t="s">
        <v>5446</v>
      </c>
      <c r="M1549">
        <v>1804323</v>
      </c>
      <c r="N1549" t="s">
        <v>5446</v>
      </c>
      <c r="O1549" t="s">
        <v>15807</v>
      </c>
      <c r="P1549" t="s">
        <v>15806</v>
      </c>
      <c r="Q1549">
        <v>9525</v>
      </c>
      <c r="R1549" t="s">
        <v>5446</v>
      </c>
      <c r="S1549">
        <v>31199</v>
      </c>
      <c r="T1549" t="s">
        <v>5446</v>
      </c>
      <c r="V1549" t="s">
        <v>15808</v>
      </c>
      <c r="W1549">
        <v>67886</v>
      </c>
      <c r="X1549">
        <v>9525</v>
      </c>
      <c r="Y1549" t="s">
        <v>5446</v>
      </c>
      <c r="Z1549" t="s">
        <v>15809</v>
      </c>
      <c r="AA1549" t="s">
        <v>11011</v>
      </c>
      <c r="AB1549" t="s">
        <v>5703</v>
      </c>
      <c r="AC1549" t="s">
        <v>16798</v>
      </c>
      <c r="AD1549" t="s">
        <v>15809</v>
      </c>
      <c r="AE1549">
        <v>11825</v>
      </c>
      <c r="AF1549" t="s">
        <v>5446</v>
      </c>
      <c r="AG1549">
        <v>13459</v>
      </c>
      <c r="AL1549" t="str">
        <f>IF(PLAYERIDMAP2[[#This Row],[POS]]="C",MAX(AL$1:AL1548)+1,"")</f>
        <v/>
      </c>
      <c r="AM1549" t="str">
        <f>IFERROR(INDEX(PLAYERIDMAP2[PLAYERNAME],MATCH(ROW()-ROW(AM$1),CATCHERS,0)),"")</f>
        <v/>
      </c>
      <c r="AN1549" t="str">
        <f>IF(PLAYERIDMAP2[[#This Row],[POS]]="1B",MAX(AN$1:AN1548)+1,"")</f>
        <v/>
      </c>
      <c r="AO1549" t="str">
        <f>IFERROR(INDEX(PLAYERIDMAP2[PLAYERNAME],MATCH(ROW()-ROW(AO$1),FIRSTBASE,0)),"")</f>
        <v/>
      </c>
      <c r="AP1549" t="str">
        <f>IF(PLAYERIDMAP2[[#This Row],[POS]]="2B",MAX(AP$1:AP1548)+1,"")</f>
        <v/>
      </c>
      <c r="AQ1549" t="str">
        <f>IFERROR(INDEX(PLAYERIDMAP2[PLAYERNAME],MATCH(ROW()-ROW(AQ$1),SECONDBASE,0)),"")</f>
        <v/>
      </c>
      <c r="AR1549" t="str">
        <f>IF(PLAYERIDMAP2[[#This Row],[POS]]="3B",MAX(AR$1:AR1548)+1,"")</f>
        <v/>
      </c>
      <c r="AS1549" t="str">
        <f>IFERROR(INDEX(PLAYERIDMAP2[PLAYERNAME],MATCH(ROW()-ROW(AS$1),THIRDBASE,0)),"")</f>
        <v/>
      </c>
      <c r="AT1549" t="str">
        <f>IF(PLAYERIDMAP2[[#This Row],[POS]]="SS",MAX(AT$1:AT1548)+1,"")</f>
        <v/>
      </c>
      <c r="AU1549" t="str">
        <f>IFERROR(INDEX(PLAYERIDMAP2[PLAYERNAME],MATCH(ROW()-ROW(AU$1),SHORTSTOP,0)),"")</f>
        <v/>
      </c>
      <c r="AV1549">
        <f>IF(PLAYERIDMAP2[[#This Row],[POS]]="OF",MAX(AV$1:AV1548)+1,"")</f>
        <v>312</v>
      </c>
      <c r="AW1549" t="str">
        <f>IFERROR(INDEX(PLAYERIDMAP2[PLAYERNAME],MATCH(ROW()-ROW(AW$1),OUTFIELD,0)),"")</f>
        <v/>
      </c>
      <c r="AX1549">
        <f>IF(PLAYERIDMAP2[[#This Row],[POS]]&lt;&gt;"P",MAX(AX$1:AX1548)+1,"")</f>
        <v>820</v>
      </c>
      <c r="AY1549" t="str">
        <f>IFERROR(INDEX(PLAYERIDMAP2[PLAYERNAME],MATCH(ROW()-ROW(AY$1),HITTERS,0)),"")</f>
        <v/>
      </c>
      <c r="AZ1549" t="str">
        <f>IF(PLAYERIDMAP2[[#This Row],[POS]]="P",MAX(AZ$1:AZ1548)+1,"")</f>
        <v/>
      </c>
      <c r="BA1549" t="str">
        <f>IFERROR(INDEX(PLAYERIDMAP2[PLAYERNAME],MATCH(ROW()-ROW(BA$1),PITCHERS,0)),"")</f>
        <v/>
      </c>
    </row>
    <row r="1550" spans="1:53" x14ac:dyDescent="0.25">
      <c r="A1550" t="s">
        <v>15810</v>
      </c>
      <c r="B1550" t="s">
        <v>6632</v>
      </c>
      <c r="C1550" s="1">
        <v>29311</v>
      </c>
      <c r="D1550" t="s">
        <v>19281</v>
      </c>
      <c r="E1550" t="s">
        <v>19282</v>
      </c>
      <c r="F1550" t="s">
        <v>11068</v>
      </c>
      <c r="G1550" t="s">
        <v>16838</v>
      </c>
      <c r="H1550" t="s">
        <v>10988</v>
      </c>
      <c r="I1550" t="s">
        <v>19283</v>
      </c>
      <c r="J1550" t="s">
        <v>6632</v>
      </c>
      <c r="K1550">
        <v>425426</v>
      </c>
      <c r="L1550" t="s">
        <v>6632</v>
      </c>
      <c r="M1550">
        <v>382868</v>
      </c>
      <c r="N1550" t="s">
        <v>6632</v>
      </c>
      <c r="O1550" t="s">
        <v>15811</v>
      </c>
      <c r="P1550" t="s">
        <v>15810</v>
      </c>
      <c r="Q1550">
        <v>7502</v>
      </c>
      <c r="R1550" t="s">
        <v>6632</v>
      </c>
      <c r="V1550" t="s">
        <v>15812</v>
      </c>
      <c r="W1550">
        <v>31803</v>
      </c>
      <c r="X1550">
        <v>7502</v>
      </c>
      <c r="Y1550" t="s">
        <v>6632</v>
      </c>
      <c r="Z1550" t="s">
        <v>15813</v>
      </c>
      <c r="AA1550" t="s">
        <v>5703</v>
      </c>
      <c r="AB1550" t="s">
        <v>5703</v>
      </c>
      <c r="AD1550" t="s">
        <v>15813</v>
      </c>
      <c r="AL1550" t="str">
        <f>IF(PLAYERIDMAP2[[#This Row],[POS]]="C",MAX(AL$1:AL1549)+1,"")</f>
        <v/>
      </c>
      <c r="AM1550" t="str">
        <f>IFERROR(INDEX(PLAYERIDMAP2[PLAYERNAME],MATCH(ROW()-ROW(AM$1),CATCHERS,0)),"")</f>
        <v/>
      </c>
      <c r="AN1550" t="str">
        <f>IF(PLAYERIDMAP2[[#This Row],[POS]]="1B",MAX(AN$1:AN1549)+1,"")</f>
        <v/>
      </c>
      <c r="AO1550" t="str">
        <f>IFERROR(INDEX(PLAYERIDMAP2[PLAYERNAME],MATCH(ROW()-ROW(AO$1),FIRSTBASE,0)),"")</f>
        <v/>
      </c>
      <c r="AP1550" t="str">
        <f>IF(PLAYERIDMAP2[[#This Row],[POS]]="2B",MAX(AP$1:AP1549)+1,"")</f>
        <v/>
      </c>
      <c r="AQ1550" t="str">
        <f>IFERROR(INDEX(PLAYERIDMAP2[PLAYERNAME],MATCH(ROW()-ROW(AQ$1),SECONDBASE,0)),"")</f>
        <v/>
      </c>
      <c r="AR1550" t="str">
        <f>IF(PLAYERIDMAP2[[#This Row],[POS]]="3B",MAX(AR$1:AR1549)+1,"")</f>
        <v/>
      </c>
      <c r="AS1550" t="str">
        <f>IFERROR(INDEX(PLAYERIDMAP2[PLAYERNAME],MATCH(ROW()-ROW(AS$1),THIRDBASE,0)),"")</f>
        <v/>
      </c>
      <c r="AT1550" t="str">
        <f>IF(PLAYERIDMAP2[[#This Row],[POS]]="SS",MAX(AT$1:AT1549)+1,"")</f>
        <v/>
      </c>
      <c r="AU1550" t="str">
        <f>IFERROR(INDEX(PLAYERIDMAP2[PLAYERNAME],MATCH(ROW()-ROW(AU$1),SHORTSTOP,0)),"")</f>
        <v/>
      </c>
      <c r="AV1550" t="str">
        <f>IF(PLAYERIDMAP2[[#This Row],[POS]]="OF",MAX(AV$1:AV1549)+1,"")</f>
        <v/>
      </c>
      <c r="AW1550" t="str">
        <f>IFERROR(INDEX(PLAYERIDMAP2[PLAYERNAME],MATCH(ROW()-ROW(AW$1),OUTFIELD,0)),"")</f>
        <v/>
      </c>
      <c r="AX1550" t="str">
        <f>IF(PLAYERIDMAP2[[#This Row],[POS]]&lt;&gt;"P",MAX(AX$1:AX1549)+1,"")</f>
        <v/>
      </c>
      <c r="AY1550" t="str">
        <f>IFERROR(INDEX(PLAYERIDMAP2[PLAYERNAME],MATCH(ROW()-ROW(AY$1),HITTERS,0)),"")</f>
        <v/>
      </c>
      <c r="AZ1550">
        <f>IF(PLAYERIDMAP2[[#This Row],[POS]]="P",MAX(AZ$1:AZ1549)+1,"")</f>
        <v>729</v>
      </c>
      <c r="BA1550" t="str">
        <f>IFERROR(INDEX(PLAYERIDMAP2[PLAYERNAME],MATCH(ROW()-ROW(BA$1),PITCHERS,0)),"")</f>
        <v/>
      </c>
    </row>
    <row r="1551" spans="1:53" x14ac:dyDescent="0.25">
      <c r="A1551" t="s">
        <v>15814</v>
      </c>
      <c r="B1551" t="s">
        <v>10701</v>
      </c>
      <c r="C1551" s="1">
        <v>32014</v>
      </c>
      <c r="D1551" t="s">
        <v>17013</v>
      </c>
      <c r="E1551" t="s">
        <v>18700</v>
      </c>
      <c r="F1551" t="s">
        <v>11053</v>
      </c>
      <c r="G1551" t="s">
        <v>16838</v>
      </c>
      <c r="H1551" t="s">
        <v>10988</v>
      </c>
      <c r="I1551" t="s">
        <v>18701</v>
      </c>
      <c r="J1551" t="s">
        <v>10701</v>
      </c>
      <c r="K1551">
        <v>476589</v>
      </c>
      <c r="L1551" t="s">
        <v>10701</v>
      </c>
      <c r="M1551">
        <v>1800946</v>
      </c>
      <c r="N1551" t="s">
        <v>10701</v>
      </c>
      <c r="O1551" t="s">
        <v>15815</v>
      </c>
      <c r="P1551" t="s">
        <v>15814</v>
      </c>
      <c r="Q1551">
        <v>9224</v>
      </c>
      <c r="R1551" t="s">
        <v>10701</v>
      </c>
      <c r="S1551">
        <v>31101</v>
      </c>
      <c r="T1551" t="s">
        <v>10701</v>
      </c>
      <c r="V1551" t="s">
        <v>15816</v>
      </c>
      <c r="W1551">
        <v>60759</v>
      </c>
      <c r="X1551">
        <v>9224</v>
      </c>
      <c r="Y1551" t="s">
        <v>10701</v>
      </c>
      <c r="Z1551" t="s">
        <v>15817</v>
      </c>
      <c r="AA1551" t="s">
        <v>5703</v>
      </c>
      <c r="AB1551" t="s">
        <v>5703</v>
      </c>
      <c r="AC1551" t="s">
        <v>10701</v>
      </c>
      <c r="AD1551" t="s">
        <v>15817</v>
      </c>
      <c r="AE1551">
        <v>11083</v>
      </c>
      <c r="AF1551" t="s">
        <v>10701</v>
      </c>
      <c r="AG1551">
        <v>13184</v>
      </c>
      <c r="AH1551" t="s">
        <v>10701</v>
      </c>
      <c r="AL1551" t="str">
        <f>IF(PLAYERIDMAP2[[#This Row],[POS]]="C",MAX(AL$1:AL1550)+1,"")</f>
        <v/>
      </c>
      <c r="AM1551" t="str">
        <f>IFERROR(INDEX(PLAYERIDMAP2[PLAYERNAME],MATCH(ROW()-ROW(AM$1),CATCHERS,0)),"")</f>
        <v/>
      </c>
      <c r="AN1551" t="str">
        <f>IF(PLAYERIDMAP2[[#This Row],[POS]]="1B",MAX(AN$1:AN1550)+1,"")</f>
        <v/>
      </c>
      <c r="AO1551" t="str">
        <f>IFERROR(INDEX(PLAYERIDMAP2[PLAYERNAME],MATCH(ROW()-ROW(AO$1),FIRSTBASE,0)),"")</f>
        <v/>
      </c>
      <c r="AP1551" t="str">
        <f>IF(PLAYERIDMAP2[[#This Row],[POS]]="2B",MAX(AP$1:AP1550)+1,"")</f>
        <v/>
      </c>
      <c r="AQ1551" t="str">
        <f>IFERROR(INDEX(PLAYERIDMAP2[PLAYERNAME],MATCH(ROW()-ROW(AQ$1),SECONDBASE,0)),"")</f>
        <v/>
      </c>
      <c r="AR1551" t="str">
        <f>IF(PLAYERIDMAP2[[#This Row],[POS]]="3B",MAX(AR$1:AR1550)+1,"")</f>
        <v/>
      </c>
      <c r="AS1551" t="str">
        <f>IFERROR(INDEX(PLAYERIDMAP2[PLAYERNAME],MATCH(ROW()-ROW(AS$1),THIRDBASE,0)),"")</f>
        <v/>
      </c>
      <c r="AT1551" t="str">
        <f>IF(PLAYERIDMAP2[[#This Row],[POS]]="SS",MAX(AT$1:AT1550)+1,"")</f>
        <v/>
      </c>
      <c r="AU1551" t="str">
        <f>IFERROR(INDEX(PLAYERIDMAP2[PLAYERNAME],MATCH(ROW()-ROW(AU$1),SHORTSTOP,0)),"")</f>
        <v/>
      </c>
      <c r="AV1551" t="str">
        <f>IF(PLAYERIDMAP2[[#This Row],[POS]]="OF",MAX(AV$1:AV1550)+1,"")</f>
        <v/>
      </c>
      <c r="AW1551" t="str">
        <f>IFERROR(INDEX(PLAYERIDMAP2[PLAYERNAME],MATCH(ROW()-ROW(AW$1),OUTFIELD,0)),"")</f>
        <v/>
      </c>
      <c r="AX1551" t="str">
        <f>IF(PLAYERIDMAP2[[#This Row],[POS]]&lt;&gt;"P",MAX(AX$1:AX1550)+1,"")</f>
        <v/>
      </c>
      <c r="AY1551" t="str">
        <f>IFERROR(INDEX(PLAYERIDMAP2[PLAYERNAME],MATCH(ROW()-ROW(AY$1),HITTERS,0)),"")</f>
        <v/>
      </c>
      <c r="AZ1551">
        <f>IF(PLAYERIDMAP2[[#This Row],[POS]]="P",MAX(AZ$1:AZ1550)+1,"")</f>
        <v>730</v>
      </c>
      <c r="BA1551" t="str">
        <f>IFERROR(INDEX(PLAYERIDMAP2[PLAYERNAME],MATCH(ROW()-ROW(BA$1),PITCHERS,0)),"")</f>
        <v/>
      </c>
    </row>
    <row r="1552" spans="1:53" x14ac:dyDescent="0.25">
      <c r="A1552" t="s">
        <v>15818</v>
      </c>
      <c r="B1552" t="s">
        <v>10916</v>
      </c>
      <c r="C1552" s="1">
        <v>31197</v>
      </c>
      <c r="D1552" t="s">
        <v>17652</v>
      </c>
      <c r="E1552" t="s">
        <v>18059</v>
      </c>
      <c r="F1552" t="s">
        <v>11092</v>
      </c>
      <c r="G1552" t="s">
        <v>16838</v>
      </c>
      <c r="H1552" t="s">
        <v>10988</v>
      </c>
      <c r="I1552" t="s">
        <v>18060</v>
      </c>
      <c r="J1552" t="s">
        <v>10916</v>
      </c>
      <c r="K1552">
        <v>453265</v>
      </c>
      <c r="L1552" t="s">
        <v>10916</v>
      </c>
      <c r="M1552">
        <v>1784882</v>
      </c>
      <c r="N1552" t="s">
        <v>10916</v>
      </c>
      <c r="O1552" t="s">
        <v>15819</v>
      </c>
      <c r="P1552" t="s">
        <v>15818</v>
      </c>
      <c r="Q1552">
        <v>8958</v>
      </c>
      <c r="R1552" t="s">
        <v>10916</v>
      </c>
      <c r="S1552">
        <v>31513</v>
      </c>
      <c r="T1552" t="s">
        <v>10916</v>
      </c>
      <c r="V1552" t="s">
        <v>15820</v>
      </c>
      <c r="W1552">
        <v>56957</v>
      </c>
      <c r="X1552">
        <v>8958</v>
      </c>
      <c r="Y1552" t="s">
        <v>10916</v>
      </c>
      <c r="Z1552" t="s">
        <v>15821</v>
      </c>
      <c r="AA1552" t="s">
        <v>10958</v>
      </c>
      <c r="AB1552" t="s">
        <v>10958</v>
      </c>
      <c r="AC1552" t="s">
        <v>10916</v>
      </c>
      <c r="AD1552" t="s">
        <v>15821</v>
      </c>
      <c r="AE1552">
        <v>10716</v>
      </c>
      <c r="AF1552" t="s">
        <v>10916</v>
      </c>
      <c r="AG1552">
        <v>13192</v>
      </c>
      <c r="AH1552" t="s">
        <v>10916</v>
      </c>
      <c r="AL1552" t="str">
        <f>IF(PLAYERIDMAP2[[#This Row],[POS]]="C",MAX(AL$1:AL1551)+1,"")</f>
        <v/>
      </c>
      <c r="AM1552" t="str">
        <f>IFERROR(INDEX(PLAYERIDMAP2[PLAYERNAME],MATCH(ROW()-ROW(AM$1),CATCHERS,0)),"")</f>
        <v/>
      </c>
      <c r="AN1552" t="str">
        <f>IF(PLAYERIDMAP2[[#This Row],[POS]]="1B",MAX(AN$1:AN1551)+1,"")</f>
        <v/>
      </c>
      <c r="AO1552" t="str">
        <f>IFERROR(INDEX(PLAYERIDMAP2[PLAYERNAME],MATCH(ROW()-ROW(AO$1),FIRSTBASE,0)),"")</f>
        <v/>
      </c>
      <c r="AP1552" t="str">
        <f>IF(PLAYERIDMAP2[[#This Row],[POS]]="2B",MAX(AP$1:AP1551)+1,"")</f>
        <v/>
      </c>
      <c r="AQ1552" t="str">
        <f>IFERROR(INDEX(PLAYERIDMAP2[PLAYERNAME],MATCH(ROW()-ROW(AQ$1),SECONDBASE,0)),"")</f>
        <v/>
      </c>
      <c r="AR1552" t="str">
        <f>IF(PLAYERIDMAP2[[#This Row],[POS]]="3B",MAX(AR$1:AR1551)+1,"")</f>
        <v/>
      </c>
      <c r="AS1552" t="str">
        <f>IFERROR(INDEX(PLAYERIDMAP2[PLAYERNAME],MATCH(ROW()-ROW(AS$1),THIRDBASE,0)),"")</f>
        <v/>
      </c>
      <c r="AT1552" t="str">
        <f>IF(PLAYERIDMAP2[[#This Row],[POS]]="SS",MAX(AT$1:AT1551)+1,"")</f>
        <v/>
      </c>
      <c r="AU1552" t="str">
        <f>IFERROR(INDEX(PLAYERIDMAP2[PLAYERNAME],MATCH(ROW()-ROW(AU$1),SHORTSTOP,0)),"")</f>
        <v/>
      </c>
      <c r="AV1552" t="str">
        <f>IF(PLAYERIDMAP2[[#This Row],[POS]]="OF",MAX(AV$1:AV1551)+1,"")</f>
        <v/>
      </c>
      <c r="AW1552" t="str">
        <f>IFERROR(INDEX(PLAYERIDMAP2[PLAYERNAME],MATCH(ROW()-ROW(AW$1),OUTFIELD,0)),"")</f>
        <v/>
      </c>
      <c r="AX1552" t="str">
        <f>IF(PLAYERIDMAP2[[#This Row],[POS]]&lt;&gt;"P",MAX(AX$1:AX1551)+1,"")</f>
        <v/>
      </c>
      <c r="AY1552" t="str">
        <f>IFERROR(INDEX(PLAYERIDMAP2[PLAYERNAME],MATCH(ROW()-ROW(AY$1),HITTERS,0)),"")</f>
        <v/>
      </c>
      <c r="AZ1552">
        <f>IF(PLAYERIDMAP2[[#This Row],[POS]]="P",MAX(AZ$1:AZ1551)+1,"")</f>
        <v>731</v>
      </c>
      <c r="BA1552" t="str">
        <f>IFERROR(INDEX(PLAYERIDMAP2[PLAYERNAME],MATCH(ROW()-ROW(BA$1),PITCHERS,0)),"")</f>
        <v/>
      </c>
    </row>
    <row r="1553" spans="1:53" x14ac:dyDescent="0.25">
      <c r="A1553" t="s">
        <v>15822</v>
      </c>
      <c r="B1553" t="s">
        <v>9749</v>
      </c>
      <c r="C1553" s="1">
        <v>30228</v>
      </c>
      <c r="D1553" t="s">
        <v>20778</v>
      </c>
      <c r="E1553" t="s">
        <v>20779</v>
      </c>
      <c r="F1553" t="s">
        <v>11087</v>
      </c>
      <c r="G1553" t="s">
        <v>14693</v>
      </c>
      <c r="H1553" t="s">
        <v>10988</v>
      </c>
      <c r="I1553" t="s">
        <v>20780</v>
      </c>
      <c r="J1553" t="s">
        <v>9749</v>
      </c>
      <c r="K1553">
        <v>450308</v>
      </c>
      <c r="L1553" t="s">
        <v>9749</v>
      </c>
      <c r="M1553">
        <v>584809</v>
      </c>
      <c r="N1553" t="s">
        <v>9749</v>
      </c>
      <c r="O1553" t="s">
        <v>15823</v>
      </c>
      <c r="P1553" t="s">
        <v>15822</v>
      </c>
      <c r="Q1553">
        <v>7708</v>
      </c>
      <c r="R1553" t="s">
        <v>9749</v>
      </c>
      <c r="S1553">
        <v>6479</v>
      </c>
      <c r="T1553" t="s">
        <v>9749</v>
      </c>
      <c r="V1553" t="s">
        <v>15824</v>
      </c>
      <c r="W1553">
        <v>49127</v>
      </c>
      <c r="X1553">
        <v>7708</v>
      </c>
      <c r="Y1553" t="s">
        <v>9749</v>
      </c>
      <c r="Z1553" t="s">
        <v>15825</v>
      </c>
      <c r="AA1553" t="s">
        <v>5703</v>
      </c>
      <c r="AB1553" t="s">
        <v>5703</v>
      </c>
      <c r="AC1553" t="s">
        <v>9749</v>
      </c>
      <c r="AD1553" t="s">
        <v>15825</v>
      </c>
      <c r="AE1553">
        <v>8239</v>
      </c>
      <c r="AF1553" t="s">
        <v>9749</v>
      </c>
      <c r="AG1553">
        <v>5688</v>
      </c>
      <c r="AH1553" t="s">
        <v>9749</v>
      </c>
      <c r="AL1553" t="str">
        <f>IF(PLAYERIDMAP2[[#This Row],[POS]]="C",MAX(AL$1:AL1552)+1,"")</f>
        <v/>
      </c>
      <c r="AM1553" t="str">
        <f>IFERROR(INDEX(PLAYERIDMAP2[PLAYERNAME],MATCH(ROW()-ROW(AM$1),CATCHERS,0)),"")</f>
        <v/>
      </c>
      <c r="AN1553" t="str">
        <f>IF(PLAYERIDMAP2[[#This Row],[POS]]="1B",MAX(AN$1:AN1552)+1,"")</f>
        <v/>
      </c>
      <c r="AO1553" t="str">
        <f>IFERROR(INDEX(PLAYERIDMAP2[PLAYERNAME],MATCH(ROW()-ROW(AO$1),FIRSTBASE,0)),"")</f>
        <v/>
      </c>
      <c r="AP1553" t="str">
        <f>IF(PLAYERIDMAP2[[#This Row],[POS]]="2B",MAX(AP$1:AP1552)+1,"")</f>
        <v/>
      </c>
      <c r="AQ1553" t="str">
        <f>IFERROR(INDEX(PLAYERIDMAP2[PLAYERNAME],MATCH(ROW()-ROW(AQ$1),SECONDBASE,0)),"")</f>
        <v/>
      </c>
      <c r="AR1553" t="str">
        <f>IF(PLAYERIDMAP2[[#This Row],[POS]]="3B",MAX(AR$1:AR1552)+1,"")</f>
        <v/>
      </c>
      <c r="AS1553" t="str">
        <f>IFERROR(INDEX(PLAYERIDMAP2[PLAYERNAME],MATCH(ROW()-ROW(AS$1),THIRDBASE,0)),"")</f>
        <v/>
      </c>
      <c r="AT1553" t="str">
        <f>IF(PLAYERIDMAP2[[#This Row],[POS]]="SS",MAX(AT$1:AT1552)+1,"")</f>
        <v/>
      </c>
      <c r="AU1553" t="str">
        <f>IFERROR(INDEX(PLAYERIDMAP2[PLAYERNAME],MATCH(ROW()-ROW(AU$1),SHORTSTOP,0)),"")</f>
        <v/>
      </c>
      <c r="AV1553" t="str">
        <f>IF(PLAYERIDMAP2[[#This Row],[POS]]="OF",MAX(AV$1:AV1552)+1,"")</f>
        <v/>
      </c>
      <c r="AW1553" t="str">
        <f>IFERROR(INDEX(PLAYERIDMAP2[PLAYERNAME],MATCH(ROW()-ROW(AW$1),OUTFIELD,0)),"")</f>
        <v/>
      </c>
      <c r="AX1553" t="str">
        <f>IF(PLAYERIDMAP2[[#This Row],[POS]]&lt;&gt;"P",MAX(AX$1:AX1552)+1,"")</f>
        <v/>
      </c>
      <c r="AY1553" t="str">
        <f>IFERROR(INDEX(PLAYERIDMAP2[PLAYERNAME],MATCH(ROW()-ROW(AY$1),HITTERS,0)),"")</f>
        <v/>
      </c>
      <c r="AZ1553">
        <f>IF(PLAYERIDMAP2[[#This Row],[POS]]="P",MAX(AZ$1:AZ1552)+1,"")</f>
        <v>732</v>
      </c>
      <c r="BA1553" t="str">
        <f>IFERROR(INDEX(PLAYERIDMAP2[PLAYERNAME],MATCH(ROW()-ROW(BA$1),PITCHERS,0)),"")</f>
        <v/>
      </c>
    </row>
    <row r="1554" spans="1:53" x14ac:dyDescent="0.25">
      <c r="A1554" t="s">
        <v>15826</v>
      </c>
      <c r="B1554" t="s">
        <v>15827</v>
      </c>
      <c r="C1554" s="1">
        <v>28984</v>
      </c>
      <c r="D1554" t="s">
        <v>16854</v>
      </c>
      <c r="E1554" t="s">
        <v>16913</v>
      </c>
      <c r="F1554" t="s">
        <v>11016</v>
      </c>
      <c r="G1554" t="s">
        <v>11016</v>
      </c>
      <c r="H1554" t="s">
        <v>10988</v>
      </c>
      <c r="I1554" t="s">
        <v>16914</v>
      </c>
      <c r="K1554">
        <v>425630</v>
      </c>
      <c r="M1554">
        <v>390856</v>
      </c>
      <c r="N1554" t="s">
        <v>15827</v>
      </c>
      <c r="O1554" t="s">
        <v>16332</v>
      </c>
      <c r="P1554" t="s">
        <v>15826</v>
      </c>
      <c r="V1554" t="s">
        <v>16333</v>
      </c>
      <c r="W1554">
        <v>16636</v>
      </c>
      <c r="AA1554" t="s">
        <v>5703</v>
      </c>
      <c r="AB1554" t="s">
        <v>5703</v>
      </c>
      <c r="AD1554" t="s">
        <v>16799</v>
      </c>
      <c r="AL1554" t="str">
        <f>IF(PLAYERIDMAP2[[#This Row],[POS]]="C",MAX(AL$1:AL1553)+1,"")</f>
        <v/>
      </c>
      <c r="AM1554" t="str">
        <f>IFERROR(INDEX(PLAYERIDMAP2[PLAYERNAME],MATCH(ROW()-ROW(AM$1),CATCHERS,0)),"")</f>
        <v/>
      </c>
      <c r="AN1554" t="str">
        <f>IF(PLAYERIDMAP2[[#This Row],[POS]]="1B",MAX(AN$1:AN1553)+1,"")</f>
        <v/>
      </c>
      <c r="AO1554" t="str">
        <f>IFERROR(INDEX(PLAYERIDMAP2[PLAYERNAME],MATCH(ROW()-ROW(AO$1),FIRSTBASE,0)),"")</f>
        <v/>
      </c>
      <c r="AP1554" t="str">
        <f>IF(PLAYERIDMAP2[[#This Row],[POS]]="2B",MAX(AP$1:AP1553)+1,"")</f>
        <v/>
      </c>
      <c r="AQ1554" t="str">
        <f>IFERROR(INDEX(PLAYERIDMAP2[PLAYERNAME],MATCH(ROW()-ROW(AQ$1),SECONDBASE,0)),"")</f>
        <v/>
      </c>
      <c r="AR1554" t="str">
        <f>IF(PLAYERIDMAP2[[#This Row],[POS]]="3B",MAX(AR$1:AR1553)+1,"")</f>
        <v/>
      </c>
      <c r="AS1554" t="str">
        <f>IFERROR(INDEX(PLAYERIDMAP2[PLAYERNAME],MATCH(ROW()-ROW(AS$1),THIRDBASE,0)),"")</f>
        <v/>
      </c>
      <c r="AT1554" t="str">
        <f>IF(PLAYERIDMAP2[[#This Row],[POS]]="SS",MAX(AT$1:AT1553)+1,"")</f>
        <v/>
      </c>
      <c r="AU1554" t="str">
        <f>IFERROR(INDEX(PLAYERIDMAP2[PLAYERNAME],MATCH(ROW()-ROW(AU$1),SHORTSTOP,0)),"")</f>
        <v/>
      </c>
      <c r="AV1554" t="str">
        <f>IF(PLAYERIDMAP2[[#This Row],[POS]]="OF",MAX(AV$1:AV1553)+1,"")</f>
        <v/>
      </c>
      <c r="AW1554" t="str">
        <f>IFERROR(INDEX(PLAYERIDMAP2[PLAYERNAME],MATCH(ROW()-ROW(AW$1),OUTFIELD,0)),"")</f>
        <v/>
      </c>
      <c r="AX1554" t="str">
        <f>IF(PLAYERIDMAP2[[#This Row],[POS]]&lt;&gt;"P",MAX(AX$1:AX1553)+1,"")</f>
        <v/>
      </c>
      <c r="AY1554" t="str">
        <f>IFERROR(INDEX(PLAYERIDMAP2[PLAYERNAME],MATCH(ROW()-ROW(AY$1),HITTERS,0)),"")</f>
        <v/>
      </c>
      <c r="AZ1554">
        <f>IF(PLAYERIDMAP2[[#This Row],[POS]]="P",MAX(AZ$1:AZ1553)+1,"")</f>
        <v>733</v>
      </c>
      <c r="BA1554" t="str">
        <f>IFERROR(INDEX(PLAYERIDMAP2[PLAYERNAME],MATCH(ROW()-ROW(BA$1),PITCHERS,0)),"")</f>
        <v/>
      </c>
    </row>
    <row r="1555" spans="1:53" x14ac:dyDescent="0.25">
      <c r="A1555" t="s">
        <v>15828</v>
      </c>
      <c r="B1555" t="s">
        <v>10324</v>
      </c>
      <c r="C1555" s="1">
        <v>32738</v>
      </c>
      <c r="D1555" t="s">
        <v>17039</v>
      </c>
      <c r="E1555" t="s">
        <v>16913</v>
      </c>
      <c r="F1555" t="s">
        <v>11002</v>
      </c>
      <c r="G1555" t="s">
        <v>14693</v>
      </c>
      <c r="H1555" t="s">
        <v>10988</v>
      </c>
      <c r="I1555" t="s">
        <v>17040</v>
      </c>
      <c r="J1555" t="s">
        <v>10324</v>
      </c>
      <c r="K1555">
        <v>543900</v>
      </c>
      <c r="L1555" t="s">
        <v>10324</v>
      </c>
      <c r="M1555">
        <v>2052582</v>
      </c>
      <c r="N1555" t="s">
        <v>10324</v>
      </c>
      <c r="O1555" t="s">
        <v>15829</v>
      </c>
      <c r="P1555" t="s">
        <v>15828</v>
      </c>
      <c r="Q1555">
        <v>9514</v>
      </c>
      <c r="R1555" t="s">
        <v>10324</v>
      </c>
      <c r="S1555">
        <v>31733</v>
      </c>
      <c r="T1555" t="s">
        <v>10324</v>
      </c>
      <c r="V1555" t="s">
        <v>15830</v>
      </c>
      <c r="W1555">
        <v>65998</v>
      </c>
      <c r="X1555">
        <v>9514</v>
      </c>
      <c r="Y1555" t="s">
        <v>10324</v>
      </c>
      <c r="Z1555" t="s">
        <v>15831</v>
      </c>
      <c r="AA1555" t="s">
        <v>5703</v>
      </c>
      <c r="AB1555" t="s">
        <v>5703</v>
      </c>
      <c r="AD1555" t="s">
        <v>15831</v>
      </c>
      <c r="AF1555" t="s">
        <v>10324</v>
      </c>
      <c r="AG1555">
        <v>39089</v>
      </c>
      <c r="AH1555" t="s">
        <v>10324</v>
      </c>
      <c r="AL1555" t="str">
        <f>IF(PLAYERIDMAP2[[#This Row],[POS]]="C",MAX(AL$1:AL1554)+1,"")</f>
        <v/>
      </c>
      <c r="AM1555" t="str">
        <f>IFERROR(INDEX(PLAYERIDMAP2[PLAYERNAME],MATCH(ROW()-ROW(AM$1),CATCHERS,0)),"")</f>
        <v/>
      </c>
      <c r="AN1555" t="str">
        <f>IF(PLAYERIDMAP2[[#This Row],[POS]]="1B",MAX(AN$1:AN1554)+1,"")</f>
        <v/>
      </c>
      <c r="AO1555" t="str">
        <f>IFERROR(INDEX(PLAYERIDMAP2[PLAYERNAME],MATCH(ROW()-ROW(AO$1),FIRSTBASE,0)),"")</f>
        <v/>
      </c>
      <c r="AP1555" t="str">
        <f>IF(PLAYERIDMAP2[[#This Row],[POS]]="2B",MAX(AP$1:AP1554)+1,"")</f>
        <v/>
      </c>
      <c r="AQ1555" t="str">
        <f>IFERROR(INDEX(PLAYERIDMAP2[PLAYERNAME],MATCH(ROW()-ROW(AQ$1),SECONDBASE,0)),"")</f>
        <v/>
      </c>
      <c r="AR1555" t="str">
        <f>IF(PLAYERIDMAP2[[#This Row],[POS]]="3B",MAX(AR$1:AR1554)+1,"")</f>
        <v/>
      </c>
      <c r="AS1555" t="str">
        <f>IFERROR(INDEX(PLAYERIDMAP2[PLAYERNAME],MATCH(ROW()-ROW(AS$1),THIRDBASE,0)),"")</f>
        <v/>
      </c>
      <c r="AT1555" t="str">
        <f>IF(PLAYERIDMAP2[[#This Row],[POS]]="SS",MAX(AT$1:AT1554)+1,"")</f>
        <v/>
      </c>
      <c r="AU1555" t="str">
        <f>IFERROR(INDEX(PLAYERIDMAP2[PLAYERNAME],MATCH(ROW()-ROW(AU$1),SHORTSTOP,0)),"")</f>
        <v/>
      </c>
      <c r="AV1555" t="str">
        <f>IF(PLAYERIDMAP2[[#This Row],[POS]]="OF",MAX(AV$1:AV1554)+1,"")</f>
        <v/>
      </c>
      <c r="AW1555" t="str">
        <f>IFERROR(INDEX(PLAYERIDMAP2[PLAYERNAME],MATCH(ROW()-ROW(AW$1),OUTFIELD,0)),"")</f>
        <v/>
      </c>
      <c r="AX1555" t="str">
        <f>IF(PLAYERIDMAP2[[#This Row],[POS]]&lt;&gt;"P",MAX(AX$1:AX1554)+1,"")</f>
        <v/>
      </c>
      <c r="AY1555" t="str">
        <f>IFERROR(INDEX(PLAYERIDMAP2[PLAYERNAME],MATCH(ROW()-ROW(AY$1),HITTERS,0)),"")</f>
        <v/>
      </c>
      <c r="AZ1555">
        <f>IF(PLAYERIDMAP2[[#This Row],[POS]]="P",MAX(AZ$1:AZ1554)+1,"")</f>
        <v>734</v>
      </c>
      <c r="BA1555" t="str">
        <f>IFERROR(INDEX(PLAYERIDMAP2[PLAYERNAME],MATCH(ROW()-ROW(BA$1),PITCHERS,0)),"")</f>
        <v/>
      </c>
    </row>
    <row r="1556" spans="1:53" x14ac:dyDescent="0.25">
      <c r="A1556" t="s">
        <v>15832</v>
      </c>
      <c r="B1556" t="s">
        <v>10482</v>
      </c>
      <c r="C1556" s="1">
        <v>31448</v>
      </c>
      <c r="D1556" t="s">
        <v>17115</v>
      </c>
      <c r="E1556" t="s">
        <v>16913</v>
      </c>
      <c r="F1556" t="s">
        <v>11057</v>
      </c>
      <c r="G1556" t="s">
        <v>14693</v>
      </c>
      <c r="H1556" t="s">
        <v>10988</v>
      </c>
      <c r="I1556" t="s">
        <v>18135</v>
      </c>
      <c r="J1556" t="s">
        <v>10482</v>
      </c>
      <c r="K1556">
        <v>444436</v>
      </c>
      <c r="L1556" t="s">
        <v>10482</v>
      </c>
      <c r="M1556">
        <v>1654356</v>
      </c>
      <c r="N1556" t="s">
        <v>10482</v>
      </c>
      <c r="O1556" t="s">
        <v>15833</v>
      </c>
      <c r="P1556" t="s">
        <v>15832</v>
      </c>
      <c r="Q1556">
        <v>8524</v>
      </c>
      <c r="R1556" t="s">
        <v>10482</v>
      </c>
      <c r="S1556">
        <v>30032</v>
      </c>
      <c r="T1556" t="s">
        <v>10482</v>
      </c>
      <c r="V1556" t="s">
        <v>15834</v>
      </c>
      <c r="W1556">
        <v>49130</v>
      </c>
      <c r="X1556">
        <v>8524</v>
      </c>
      <c r="Y1556" t="s">
        <v>10482</v>
      </c>
      <c r="Z1556" t="s">
        <v>15835</v>
      </c>
      <c r="AA1556" t="s">
        <v>5703</v>
      </c>
      <c r="AB1556" t="s">
        <v>5703</v>
      </c>
      <c r="AD1556" t="s">
        <v>15835</v>
      </c>
      <c r="AF1556" t="s">
        <v>10482</v>
      </c>
      <c r="AG1556">
        <v>5042</v>
      </c>
      <c r="AH1556" t="s">
        <v>10482</v>
      </c>
      <c r="AL1556" t="str">
        <f>IF(PLAYERIDMAP2[[#This Row],[POS]]="C",MAX(AL$1:AL1555)+1,"")</f>
        <v/>
      </c>
      <c r="AM1556" t="str">
        <f>IFERROR(INDEX(PLAYERIDMAP2[PLAYERNAME],MATCH(ROW()-ROW(AM$1),CATCHERS,0)),"")</f>
        <v/>
      </c>
      <c r="AN1556" t="str">
        <f>IF(PLAYERIDMAP2[[#This Row],[POS]]="1B",MAX(AN$1:AN1555)+1,"")</f>
        <v/>
      </c>
      <c r="AO1556" t="str">
        <f>IFERROR(INDEX(PLAYERIDMAP2[PLAYERNAME],MATCH(ROW()-ROW(AO$1),FIRSTBASE,0)),"")</f>
        <v/>
      </c>
      <c r="AP1556" t="str">
        <f>IF(PLAYERIDMAP2[[#This Row],[POS]]="2B",MAX(AP$1:AP1555)+1,"")</f>
        <v/>
      </c>
      <c r="AQ1556" t="str">
        <f>IFERROR(INDEX(PLAYERIDMAP2[PLAYERNAME],MATCH(ROW()-ROW(AQ$1),SECONDBASE,0)),"")</f>
        <v/>
      </c>
      <c r="AR1556" t="str">
        <f>IF(PLAYERIDMAP2[[#This Row],[POS]]="3B",MAX(AR$1:AR1555)+1,"")</f>
        <v/>
      </c>
      <c r="AS1556" t="str">
        <f>IFERROR(INDEX(PLAYERIDMAP2[PLAYERNAME],MATCH(ROW()-ROW(AS$1),THIRDBASE,0)),"")</f>
        <v/>
      </c>
      <c r="AT1556" t="str">
        <f>IF(PLAYERIDMAP2[[#This Row],[POS]]="SS",MAX(AT$1:AT1555)+1,"")</f>
        <v/>
      </c>
      <c r="AU1556" t="str">
        <f>IFERROR(INDEX(PLAYERIDMAP2[PLAYERNAME],MATCH(ROW()-ROW(AU$1),SHORTSTOP,0)),"")</f>
        <v/>
      </c>
      <c r="AV1556" t="str">
        <f>IF(PLAYERIDMAP2[[#This Row],[POS]]="OF",MAX(AV$1:AV1555)+1,"")</f>
        <v/>
      </c>
      <c r="AW1556" t="str">
        <f>IFERROR(INDEX(PLAYERIDMAP2[PLAYERNAME],MATCH(ROW()-ROW(AW$1),OUTFIELD,0)),"")</f>
        <v/>
      </c>
      <c r="AX1556" t="str">
        <f>IF(PLAYERIDMAP2[[#This Row],[POS]]&lt;&gt;"P",MAX(AX$1:AX1555)+1,"")</f>
        <v/>
      </c>
      <c r="AY1556" t="str">
        <f>IFERROR(INDEX(PLAYERIDMAP2[PLAYERNAME],MATCH(ROW()-ROW(AY$1),HITTERS,0)),"")</f>
        <v/>
      </c>
      <c r="AZ1556">
        <f>IF(PLAYERIDMAP2[[#This Row],[POS]]="P",MAX(AZ$1:AZ1555)+1,"")</f>
        <v>735</v>
      </c>
      <c r="BA1556" t="str">
        <f>IFERROR(INDEX(PLAYERIDMAP2[PLAYERNAME],MATCH(ROW()-ROW(BA$1),PITCHERS,0)),"")</f>
        <v/>
      </c>
    </row>
    <row r="1557" spans="1:53" x14ac:dyDescent="0.25">
      <c r="A1557" t="s">
        <v>15836</v>
      </c>
      <c r="B1557" t="s">
        <v>9183</v>
      </c>
      <c r="C1557" s="1">
        <v>32914</v>
      </c>
      <c r="D1557" t="s">
        <v>16874</v>
      </c>
      <c r="E1557" t="s">
        <v>20536</v>
      </c>
      <c r="F1557" t="s">
        <v>11016</v>
      </c>
      <c r="G1557" t="s">
        <v>11016</v>
      </c>
      <c r="H1557" t="s">
        <v>10988</v>
      </c>
      <c r="I1557" t="s">
        <v>20537</v>
      </c>
      <c r="J1557" t="s">
        <v>9183</v>
      </c>
      <c r="K1557">
        <v>543903</v>
      </c>
      <c r="L1557" t="s">
        <v>9183</v>
      </c>
      <c r="M1557">
        <v>1799467</v>
      </c>
      <c r="N1557" t="s">
        <v>9183</v>
      </c>
      <c r="O1557" t="s">
        <v>15837</v>
      </c>
      <c r="P1557" t="s">
        <v>15836</v>
      </c>
      <c r="Q1557">
        <v>9249</v>
      </c>
      <c r="R1557" t="s">
        <v>9183</v>
      </c>
      <c r="S1557">
        <v>31119</v>
      </c>
      <c r="T1557" t="s">
        <v>9183</v>
      </c>
      <c r="V1557" t="s">
        <v>15838</v>
      </c>
      <c r="W1557">
        <v>58787</v>
      </c>
      <c r="X1557">
        <v>9249</v>
      </c>
      <c r="Y1557" t="s">
        <v>9183</v>
      </c>
      <c r="Z1557" t="s">
        <v>15839</v>
      </c>
      <c r="AA1557" t="s">
        <v>5703</v>
      </c>
      <c r="AB1557" t="s">
        <v>5703</v>
      </c>
      <c r="AC1557" t="s">
        <v>9183</v>
      </c>
      <c r="AD1557" t="s">
        <v>15839</v>
      </c>
      <c r="AE1557">
        <v>11229</v>
      </c>
      <c r="AF1557" t="s">
        <v>9183</v>
      </c>
      <c r="AG1557">
        <v>13692</v>
      </c>
      <c r="AH1557" t="s">
        <v>9183</v>
      </c>
      <c r="AL1557" t="str">
        <f>IF(PLAYERIDMAP2[[#This Row],[POS]]="C",MAX(AL$1:AL1556)+1,"")</f>
        <v/>
      </c>
      <c r="AM1557" t="str">
        <f>IFERROR(INDEX(PLAYERIDMAP2[PLAYERNAME],MATCH(ROW()-ROW(AM$1),CATCHERS,0)),"")</f>
        <v/>
      </c>
      <c r="AN1557" t="str">
        <f>IF(PLAYERIDMAP2[[#This Row],[POS]]="1B",MAX(AN$1:AN1556)+1,"")</f>
        <v/>
      </c>
      <c r="AO1557" t="str">
        <f>IFERROR(INDEX(PLAYERIDMAP2[PLAYERNAME],MATCH(ROW()-ROW(AO$1),FIRSTBASE,0)),"")</f>
        <v/>
      </c>
      <c r="AP1557" t="str">
        <f>IF(PLAYERIDMAP2[[#This Row],[POS]]="2B",MAX(AP$1:AP1556)+1,"")</f>
        <v/>
      </c>
      <c r="AQ1557" t="str">
        <f>IFERROR(INDEX(PLAYERIDMAP2[PLAYERNAME],MATCH(ROW()-ROW(AQ$1),SECONDBASE,0)),"")</f>
        <v/>
      </c>
      <c r="AR1557" t="str">
        <f>IF(PLAYERIDMAP2[[#This Row],[POS]]="3B",MAX(AR$1:AR1556)+1,"")</f>
        <v/>
      </c>
      <c r="AS1557" t="str">
        <f>IFERROR(INDEX(PLAYERIDMAP2[PLAYERNAME],MATCH(ROW()-ROW(AS$1),THIRDBASE,0)),"")</f>
        <v/>
      </c>
      <c r="AT1557" t="str">
        <f>IF(PLAYERIDMAP2[[#This Row],[POS]]="SS",MAX(AT$1:AT1556)+1,"")</f>
        <v/>
      </c>
      <c r="AU1557" t="str">
        <f>IFERROR(INDEX(PLAYERIDMAP2[PLAYERNAME],MATCH(ROW()-ROW(AU$1),SHORTSTOP,0)),"")</f>
        <v/>
      </c>
      <c r="AV1557" t="str">
        <f>IF(PLAYERIDMAP2[[#This Row],[POS]]="OF",MAX(AV$1:AV1556)+1,"")</f>
        <v/>
      </c>
      <c r="AW1557" t="str">
        <f>IFERROR(INDEX(PLAYERIDMAP2[PLAYERNAME],MATCH(ROW()-ROW(AW$1),OUTFIELD,0)),"")</f>
        <v/>
      </c>
      <c r="AX1557" t="str">
        <f>IF(PLAYERIDMAP2[[#This Row],[POS]]&lt;&gt;"P",MAX(AX$1:AX1556)+1,"")</f>
        <v/>
      </c>
      <c r="AY1557" t="str">
        <f>IFERROR(INDEX(PLAYERIDMAP2[PLAYERNAME],MATCH(ROW()-ROW(AY$1),HITTERS,0)),"")</f>
        <v/>
      </c>
      <c r="AZ1557">
        <f>IF(PLAYERIDMAP2[[#This Row],[POS]]="P",MAX(AZ$1:AZ1556)+1,"")</f>
        <v>736</v>
      </c>
      <c r="BA1557" t="str">
        <f>IFERROR(INDEX(PLAYERIDMAP2[PLAYERNAME],MATCH(ROW()-ROW(BA$1),PITCHERS,0)),"")</f>
        <v/>
      </c>
    </row>
    <row r="1558" spans="1:53" x14ac:dyDescent="0.25">
      <c r="A1558" t="s">
        <v>15840</v>
      </c>
      <c r="B1558" t="s">
        <v>5451</v>
      </c>
      <c r="C1558" s="1">
        <v>31803</v>
      </c>
      <c r="D1558" t="s">
        <v>17379</v>
      </c>
      <c r="E1558" t="s">
        <v>17380</v>
      </c>
      <c r="F1558" t="s">
        <v>11258</v>
      </c>
      <c r="G1558" t="s">
        <v>14693</v>
      </c>
      <c r="H1558" t="s">
        <v>5706</v>
      </c>
      <c r="I1558" t="s">
        <v>17381</v>
      </c>
      <c r="J1558" t="s">
        <v>5451</v>
      </c>
      <c r="K1558">
        <v>457789</v>
      </c>
      <c r="L1558" t="s">
        <v>5451</v>
      </c>
      <c r="M1558">
        <v>1630095</v>
      </c>
      <c r="N1558" t="s">
        <v>5451</v>
      </c>
      <c r="O1558" t="s">
        <v>15841</v>
      </c>
      <c r="P1558" t="s">
        <v>15840</v>
      </c>
      <c r="Q1558">
        <v>8956</v>
      </c>
      <c r="R1558" t="s">
        <v>5451</v>
      </c>
      <c r="S1558">
        <v>30035</v>
      </c>
      <c r="T1558" t="s">
        <v>5451</v>
      </c>
      <c r="U1558" t="s">
        <v>5451</v>
      </c>
      <c r="V1558" t="s">
        <v>15842</v>
      </c>
      <c r="W1558">
        <v>58789</v>
      </c>
      <c r="X1558">
        <v>8956</v>
      </c>
      <c r="Y1558" t="s">
        <v>5451</v>
      </c>
      <c r="Z1558" t="s">
        <v>15843</v>
      </c>
      <c r="AA1558" t="s">
        <v>11011</v>
      </c>
      <c r="AB1558" t="s">
        <v>5703</v>
      </c>
      <c r="AC1558" t="s">
        <v>5451</v>
      </c>
      <c r="AD1558" t="s">
        <v>15843</v>
      </c>
      <c r="AL1558" t="str">
        <f>IF(PLAYERIDMAP2[[#This Row],[POS]]="C",MAX(AL$1:AL1557)+1,"")</f>
        <v/>
      </c>
      <c r="AM1558" t="str">
        <f>IFERROR(INDEX(PLAYERIDMAP2[PLAYERNAME],MATCH(ROW()-ROW(AM$1),CATCHERS,0)),"")</f>
        <v/>
      </c>
      <c r="AN1558" t="str">
        <f>IF(PLAYERIDMAP2[[#This Row],[POS]]="1B",MAX(AN$1:AN1557)+1,"")</f>
        <v/>
      </c>
      <c r="AO1558" t="str">
        <f>IFERROR(INDEX(PLAYERIDMAP2[PLAYERNAME],MATCH(ROW()-ROW(AO$1),FIRSTBASE,0)),"")</f>
        <v/>
      </c>
      <c r="AP1558">
        <f>IF(PLAYERIDMAP2[[#This Row],[POS]]="2B",MAX(AP$1:AP1557)+1,"")</f>
        <v>114</v>
      </c>
      <c r="AQ1558" t="str">
        <f>IFERROR(INDEX(PLAYERIDMAP2[PLAYERNAME],MATCH(ROW()-ROW(AQ$1),SECONDBASE,0)),"")</f>
        <v/>
      </c>
      <c r="AR1558" t="str">
        <f>IF(PLAYERIDMAP2[[#This Row],[POS]]="3B",MAX(AR$1:AR1557)+1,"")</f>
        <v/>
      </c>
      <c r="AS1558" t="str">
        <f>IFERROR(INDEX(PLAYERIDMAP2[PLAYERNAME],MATCH(ROW()-ROW(AS$1),THIRDBASE,0)),"")</f>
        <v/>
      </c>
      <c r="AT1558" t="str">
        <f>IF(PLAYERIDMAP2[[#This Row],[POS]]="SS",MAX(AT$1:AT1557)+1,"")</f>
        <v/>
      </c>
      <c r="AU1558" t="str">
        <f>IFERROR(INDEX(PLAYERIDMAP2[PLAYERNAME],MATCH(ROW()-ROW(AU$1),SHORTSTOP,0)),"")</f>
        <v/>
      </c>
      <c r="AV1558" t="str">
        <f>IF(PLAYERIDMAP2[[#This Row],[POS]]="OF",MAX(AV$1:AV1557)+1,"")</f>
        <v/>
      </c>
      <c r="AW1558" t="str">
        <f>IFERROR(INDEX(PLAYERIDMAP2[PLAYERNAME],MATCH(ROW()-ROW(AW$1),OUTFIELD,0)),"")</f>
        <v/>
      </c>
      <c r="AX1558">
        <f>IF(PLAYERIDMAP2[[#This Row],[POS]]&lt;&gt;"P",MAX(AX$1:AX1557)+1,"")</f>
        <v>821</v>
      </c>
      <c r="AY1558" t="str">
        <f>IFERROR(INDEX(PLAYERIDMAP2[PLAYERNAME],MATCH(ROW()-ROW(AY$1),HITTERS,0)),"")</f>
        <v/>
      </c>
      <c r="AZ1558" t="str">
        <f>IF(PLAYERIDMAP2[[#This Row],[POS]]="P",MAX(AZ$1:AZ1557)+1,"")</f>
        <v/>
      </c>
      <c r="BA1558" t="str">
        <f>IFERROR(INDEX(PLAYERIDMAP2[PLAYERNAME],MATCH(ROW()-ROW(BA$1),PITCHERS,0)),"")</f>
        <v/>
      </c>
    </row>
    <row r="1559" spans="1:53" x14ac:dyDescent="0.25">
      <c r="A1559" t="s">
        <v>15844</v>
      </c>
      <c r="B1559" t="s">
        <v>5464</v>
      </c>
      <c r="C1559" s="1">
        <v>30207</v>
      </c>
      <c r="D1559" t="s">
        <v>19103</v>
      </c>
      <c r="E1559" t="s">
        <v>17380</v>
      </c>
      <c r="F1559" t="s">
        <v>11016</v>
      </c>
      <c r="G1559" t="s">
        <v>11016</v>
      </c>
      <c r="H1559" t="s">
        <v>5706</v>
      </c>
      <c r="I1559" t="s">
        <v>19104</v>
      </c>
      <c r="J1559" t="s">
        <v>5464</v>
      </c>
      <c r="K1559">
        <v>430001</v>
      </c>
      <c r="L1559" t="s">
        <v>5464</v>
      </c>
      <c r="M1559">
        <v>433808</v>
      </c>
      <c r="N1559" t="s">
        <v>5464</v>
      </c>
      <c r="O1559" t="s">
        <v>15845</v>
      </c>
      <c r="P1559" t="s">
        <v>15844</v>
      </c>
      <c r="Q1559">
        <v>7213</v>
      </c>
      <c r="R1559" t="s">
        <v>5464</v>
      </c>
      <c r="S1559">
        <v>5652</v>
      </c>
      <c r="T1559" t="s">
        <v>5464</v>
      </c>
      <c r="U1559" t="s">
        <v>5464</v>
      </c>
      <c r="V1559" t="s">
        <v>15846</v>
      </c>
      <c r="W1559">
        <v>45365</v>
      </c>
      <c r="X1559">
        <v>7213</v>
      </c>
      <c r="Y1559" t="s">
        <v>5464</v>
      </c>
      <c r="Z1559" t="s">
        <v>15847</v>
      </c>
      <c r="AA1559" t="s">
        <v>5703</v>
      </c>
      <c r="AB1559" t="s">
        <v>5703</v>
      </c>
      <c r="AC1559" t="s">
        <v>5464</v>
      </c>
      <c r="AD1559" t="s">
        <v>15847</v>
      </c>
      <c r="AE1559">
        <v>7600</v>
      </c>
      <c r="AF1559" t="s">
        <v>5464</v>
      </c>
      <c r="AG1559">
        <v>6216</v>
      </c>
      <c r="AL1559" t="str">
        <f>IF(PLAYERIDMAP2[[#This Row],[POS]]="C",MAX(AL$1:AL1558)+1,"")</f>
        <v/>
      </c>
      <c r="AM1559" t="str">
        <f>IFERROR(INDEX(PLAYERIDMAP2[PLAYERNAME],MATCH(ROW()-ROW(AM$1),CATCHERS,0)),"")</f>
        <v/>
      </c>
      <c r="AN1559" t="str">
        <f>IF(PLAYERIDMAP2[[#This Row],[POS]]="1B",MAX(AN$1:AN1558)+1,"")</f>
        <v/>
      </c>
      <c r="AO1559" t="str">
        <f>IFERROR(INDEX(PLAYERIDMAP2[PLAYERNAME],MATCH(ROW()-ROW(AO$1),FIRSTBASE,0)),"")</f>
        <v/>
      </c>
      <c r="AP1559">
        <f>IF(PLAYERIDMAP2[[#This Row],[POS]]="2B",MAX(AP$1:AP1558)+1,"")</f>
        <v>115</v>
      </c>
      <c r="AQ1559" t="str">
        <f>IFERROR(INDEX(PLAYERIDMAP2[PLAYERNAME],MATCH(ROW()-ROW(AQ$1),SECONDBASE,0)),"")</f>
        <v/>
      </c>
      <c r="AR1559" t="str">
        <f>IF(PLAYERIDMAP2[[#This Row],[POS]]="3B",MAX(AR$1:AR1558)+1,"")</f>
        <v/>
      </c>
      <c r="AS1559" t="str">
        <f>IFERROR(INDEX(PLAYERIDMAP2[PLAYERNAME],MATCH(ROW()-ROW(AS$1),THIRDBASE,0)),"")</f>
        <v/>
      </c>
      <c r="AT1559" t="str">
        <f>IF(PLAYERIDMAP2[[#This Row],[POS]]="SS",MAX(AT$1:AT1558)+1,"")</f>
        <v/>
      </c>
      <c r="AU1559" t="str">
        <f>IFERROR(INDEX(PLAYERIDMAP2[PLAYERNAME],MATCH(ROW()-ROW(AU$1),SHORTSTOP,0)),"")</f>
        <v/>
      </c>
      <c r="AV1559" t="str">
        <f>IF(PLAYERIDMAP2[[#This Row],[POS]]="OF",MAX(AV$1:AV1558)+1,"")</f>
        <v/>
      </c>
      <c r="AW1559" t="str">
        <f>IFERROR(INDEX(PLAYERIDMAP2[PLAYERNAME],MATCH(ROW()-ROW(AW$1),OUTFIELD,0)),"")</f>
        <v/>
      </c>
      <c r="AX1559">
        <f>IF(PLAYERIDMAP2[[#This Row],[POS]]&lt;&gt;"P",MAX(AX$1:AX1558)+1,"")</f>
        <v>822</v>
      </c>
      <c r="AY1559" t="str">
        <f>IFERROR(INDEX(PLAYERIDMAP2[PLAYERNAME],MATCH(ROW()-ROW(AY$1),HITTERS,0)),"")</f>
        <v/>
      </c>
      <c r="AZ1559" t="str">
        <f>IF(PLAYERIDMAP2[[#This Row],[POS]]="P",MAX(AZ$1:AZ1558)+1,"")</f>
        <v/>
      </c>
      <c r="BA1559" t="str">
        <f>IFERROR(INDEX(PLAYERIDMAP2[PLAYERNAME],MATCH(ROW()-ROW(BA$1),PITCHERS,0)),"")</f>
        <v/>
      </c>
    </row>
    <row r="1560" spans="1:53" x14ac:dyDescent="0.25">
      <c r="A1560" t="s">
        <v>15848</v>
      </c>
      <c r="B1560" t="s">
        <v>15849</v>
      </c>
      <c r="C1560" s="1">
        <v>31667</v>
      </c>
      <c r="D1560" t="s">
        <v>16836</v>
      </c>
      <c r="E1560" t="s">
        <v>20103</v>
      </c>
      <c r="F1560" t="s">
        <v>11077</v>
      </c>
      <c r="G1560" t="s">
        <v>14693</v>
      </c>
      <c r="H1560" t="s">
        <v>10988</v>
      </c>
      <c r="I1560" t="s">
        <v>20104</v>
      </c>
      <c r="J1560" t="s">
        <v>15849</v>
      </c>
      <c r="K1560">
        <v>475095</v>
      </c>
      <c r="L1560" t="s">
        <v>15849</v>
      </c>
      <c r="M1560">
        <v>1735566</v>
      </c>
      <c r="N1560" t="s">
        <v>15849</v>
      </c>
      <c r="O1560" t="s">
        <v>15850</v>
      </c>
      <c r="P1560" t="s">
        <v>15848</v>
      </c>
      <c r="Q1560">
        <v>8986</v>
      </c>
      <c r="R1560" t="s">
        <v>15849</v>
      </c>
      <c r="S1560">
        <v>30521</v>
      </c>
      <c r="T1560" t="s">
        <v>15849</v>
      </c>
      <c r="V1560" t="s">
        <v>15851</v>
      </c>
      <c r="W1560">
        <v>58790</v>
      </c>
      <c r="X1560">
        <v>8986</v>
      </c>
      <c r="Y1560" t="s">
        <v>15849</v>
      </c>
      <c r="Z1560" t="s">
        <v>16800</v>
      </c>
      <c r="AA1560" t="s">
        <v>10958</v>
      </c>
      <c r="AB1560" t="s">
        <v>5703</v>
      </c>
      <c r="AD1560" t="s">
        <v>16800</v>
      </c>
      <c r="AL1560" t="str">
        <f>IF(PLAYERIDMAP2[[#This Row],[POS]]="C",MAX(AL$1:AL1559)+1,"")</f>
        <v/>
      </c>
      <c r="AM1560" t="str">
        <f>IFERROR(INDEX(PLAYERIDMAP2[PLAYERNAME],MATCH(ROW()-ROW(AM$1),CATCHERS,0)),"")</f>
        <v/>
      </c>
      <c r="AN1560" t="str">
        <f>IF(PLAYERIDMAP2[[#This Row],[POS]]="1B",MAX(AN$1:AN1559)+1,"")</f>
        <v/>
      </c>
      <c r="AO1560" t="str">
        <f>IFERROR(INDEX(PLAYERIDMAP2[PLAYERNAME],MATCH(ROW()-ROW(AO$1),FIRSTBASE,0)),"")</f>
        <v/>
      </c>
      <c r="AP1560" t="str">
        <f>IF(PLAYERIDMAP2[[#This Row],[POS]]="2B",MAX(AP$1:AP1559)+1,"")</f>
        <v/>
      </c>
      <c r="AQ1560" t="str">
        <f>IFERROR(INDEX(PLAYERIDMAP2[PLAYERNAME],MATCH(ROW()-ROW(AQ$1),SECONDBASE,0)),"")</f>
        <v/>
      </c>
      <c r="AR1560" t="str">
        <f>IF(PLAYERIDMAP2[[#This Row],[POS]]="3B",MAX(AR$1:AR1559)+1,"")</f>
        <v/>
      </c>
      <c r="AS1560" t="str">
        <f>IFERROR(INDEX(PLAYERIDMAP2[PLAYERNAME],MATCH(ROW()-ROW(AS$1),THIRDBASE,0)),"")</f>
        <v/>
      </c>
      <c r="AT1560" t="str">
        <f>IF(PLAYERIDMAP2[[#This Row],[POS]]="SS",MAX(AT$1:AT1559)+1,"")</f>
        <v/>
      </c>
      <c r="AU1560" t="str">
        <f>IFERROR(INDEX(PLAYERIDMAP2[PLAYERNAME],MATCH(ROW()-ROW(AU$1),SHORTSTOP,0)),"")</f>
        <v/>
      </c>
      <c r="AV1560" t="str">
        <f>IF(PLAYERIDMAP2[[#This Row],[POS]]="OF",MAX(AV$1:AV1559)+1,"")</f>
        <v/>
      </c>
      <c r="AW1560" t="str">
        <f>IFERROR(INDEX(PLAYERIDMAP2[PLAYERNAME],MATCH(ROW()-ROW(AW$1),OUTFIELD,0)),"")</f>
        <v/>
      </c>
      <c r="AX1560" t="str">
        <f>IF(PLAYERIDMAP2[[#This Row],[POS]]&lt;&gt;"P",MAX(AX$1:AX1559)+1,"")</f>
        <v/>
      </c>
      <c r="AY1560" t="str">
        <f>IFERROR(INDEX(PLAYERIDMAP2[PLAYERNAME],MATCH(ROW()-ROW(AY$1),HITTERS,0)),"")</f>
        <v/>
      </c>
      <c r="AZ1560">
        <f>IF(PLAYERIDMAP2[[#This Row],[POS]]="P",MAX(AZ$1:AZ1559)+1,"")</f>
        <v>737</v>
      </c>
      <c r="BA1560" t="str">
        <f>IFERROR(INDEX(PLAYERIDMAP2[PLAYERNAME],MATCH(ROW()-ROW(BA$1),PITCHERS,0)),"")</f>
        <v/>
      </c>
    </row>
    <row r="1561" spans="1:53" x14ac:dyDescent="0.25">
      <c r="A1561" t="s">
        <v>15852</v>
      </c>
      <c r="B1561" t="s">
        <v>5019</v>
      </c>
      <c r="C1561" s="1">
        <v>31009</v>
      </c>
      <c r="D1561" t="s">
        <v>18801</v>
      </c>
      <c r="E1561" t="s">
        <v>18802</v>
      </c>
      <c r="F1561" t="s">
        <v>11021</v>
      </c>
      <c r="G1561" t="s">
        <v>14693</v>
      </c>
      <c r="H1561" t="s">
        <v>10998</v>
      </c>
      <c r="I1561" t="s">
        <v>18803</v>
      </c>
      <c r="J1561" t="s">
        <v>5019</v>
      </c>
      <c r="K1561">
        <v>489413</v>
      </c>
      <c r="L1561" t="s">
        <v>5019</v>
      </c>
      <c r="M1561">
        <v>1654357</v>
      </c>
      <c r="N1561" t="s">
        <v>5019</v>
      </c>
      <c r="O1561" t="s">
        <v>15853</v>
      </c>
      <c r="P1561" t="s">
        <v>15852</v>
      </c>
      <c r="Q1561">
        <v>8731</v>
      </c>
      <c r="R1561" t="s">
        <v>5019</v>
      </c>
      <c r="S1561">
        <v>30069</v>
      </c>
      <c r="T1561" t="s">
        <v>5019</v>
      </c>
      <c r="V1561" t="s">
        <v>15854</v>
      </c>
      <c r="W1561">
        <v>49600</v>
      </c>
      <c r="X1561">
        <v>8731</v>
      </c>
      <c r="Y1561" t="s">
        <v>5019</v>
      </c>
      <c r="Z1561" t="s">
        <v>16801</v>
      </c>
      <c r="AA1561" t="s">
        <v>5703</v>
      </c>
      <c r="AB1561" t="s">
        <v>5703</v>
      </c>
      <c r="AD1561" t="s">
        <v>16801</v>
      </c>
      <c r="AL1561" t="str">
        <f>IF(PLAYERIDMAP2[[#This Row],[POS]]="C",MAX(AL$1:AL1560)+1,"")</f>
        <v/>
      </c>
      <c r="AM1561" t="str">
        <f>IFERROR(INDEX(PLAYERIDMAP2[PLAYERNAME],MATCH(ROW()-ROW(AM$1),CATCHERS,0)),"")</f>
        <v/>
      </c>
      <c r="AN1561" t="str">
        <f>IF(PLAYERIDMAP2[[#This Row],[POS]]="1B",MAX(AN$1:AN1560)+1,"")</f>
        <v/>
      </c>
      <c r="AO1561" t="str">
        <f>IFERROR(INDEX(PLAYERIDMAP2[PLAYERNAME],MATCH(ROW()-ROW(AO$1),FIRSTBASE,0)),"")</f>
        <v/>
      </c>
      <c r="AP1561" t="str">
        <f>IF(PLAYERIDMAP2[[#This Row],[POS]]="2B",MAX(AP$1:AP1560)+1,"")</f>
        <v/>
      </c>
      <c r="AQ1561" t="str">
        <f>IFERROR(INDEX(PLAYERIDMAP2[PLAYERNAME],MATCH(ROW()-ROW(AQ$1),SECONDBASE,0)),"")</f>
        <v/>
      </c>
      <c r="AR1561" t="str">
        <f>IF(PLAYERIDMAP2[[#This Row],[POS]]="3B",MAX(AR$1:AR1560)+1,"")</f>
        <v/>
      </c>
      <c r="AS1561" t="str">
        <f>IFERROR(INDEX(PLAYERIDMAP2[PLAYERNAME],MATCH(ROW()-ROW(AS$1),THIRDBASE,0)),"")</f>
        <v/>
      </c>
      <c r="AT1561" t="str">
        <f>IF(PLAYERIDMAP2[[#This Row],[POS]]="SS",MAX(AT$1:AT1560)+1,"")</f>
        <v/>
      </c>
      <c r="AU1561" t="str">
        <f>IFERROR(INDEX(PLAYERIDMAP2[PLAYERNAME],MATCH(ROW()-ROW(AU$1),SHORTSTOP,0)),"")</f>
        <v/>
      </c>
      <c r="AV1561">
        <f>IF(PLAYERIDMAP2[[#This Row],[POS]]="OF",MAX(AV$1:AV1560)+1,"")</f>
        <v>313</v>
      </c>
      <c r="AW1561" t="str">
        <f>IFERROR(INDEX(PLAYERIDMAP2[PLAYERNAME],MATCH(ROW()-ROW(AW$1),OUTFIELD,0)),"")</f>
        <v/>
      </c>
      <c r="AX1561">
        <f>IF(PLAYERIDMAP2[[#This Row],[POS]]&lt;&gt;"P",MAX(AX$1:AX1560)+1,"")</f>
        <v>823</v>
      </c>
      <c r="AY1561" t="str">
        <f>IFERROR(INDEX(PLAYERIDMAP2[PLAYERNAME],MATCH(ROW()-ROW(AY$1),HITTERS,0)),"")</f>
        <v/>
      </c>
      <c r="AZ1561" t="str">
        <f>IF(PLAYERIDMAP2[[#This Row],[POS]]="P",MAX(AZ$1:AZ1560)+1,"")</f>
        <v/>
      </c>
      <c r="BA1561" t="str">
        <f>IFERROR(INDEX(PLAYERIDMAP2[PLAYERNAME],MATCH(ROW()-ROW(BA$1),PITCHERS,0)),"")</f>
        <v/>
      </c>
    </row>
    <row r="1562" spans="1:53" x14ac:dyDescent="0.25">
      <c r="A1562" t="s">
        <v>15855</v>
      </c>
      <c r="B1562" t="s">
        <v>9859</v>
      </c>
      <c r="C1562" s="1">
        <v>30191</v>
      </c>
      <c r="D1562" t="s">
        <v>19432</v>
      </c>
      <c r="E1562" t="s">
        <v>18802</v>
      </c>
      <c r="F1562" t="s">
        <v>11016</v>
      </c>
      <c r="G1562" t="s">
        <v>11016</v>
      </c>
      <c r="H1562" t="s">
        <v>10988</v>
      </c>
      <c r="I1562" t="s">
        <v>19433</v>
      </c>
      <c r="K1562">
        <v>448694</v>
      </c>
      <c r="L1562" t="s">
        <v>9859</v>
      </c>
      <c r="M1562">
        <v>584969</v>
      </c>
      <c r="N1562" t="s">
        <v>9859</v>
      </c>
      <c r="O1562" t="s">
        <v>15856</v>
      </c>
      <c r="P1562" t="s">
        <v>15855</v>
      </c>
      <c r="Q1562">
        <v>8160</v>
      </c>
      <c r="R1562" t="s">
        <v>9859</v>
      </c>
      <c r="V1562" t="s">
        <v>15857</v>
      </c>
      <c r="W1562">
        <v>44618</v>
      </c>
      <c r="X1562">
        <v>8160</v>
      </c>
      <c r="Y1562" t="s">
        <v>9859</v>
      </c>
      <c r="Z1562" t="s">
        <v>16802</v>
      </c>
      <c r="AA1562" t="s">
        <v>5703</v>
      </c>
      <c r="AB1562" t="s">
        <v>5703</v>
      </c>
      <c r="AD1562" t="s">
        <v>16802</v>
      </c>
      <c r="AL1562" t="str">
        <f>IF(PLAYERIDMAP2[[#This Row],[POS]]="C",MAX(AL$1:AL1561)+1,"")</f>
        <v/>
      </c>
      <c r="AM1562" t="str">
        <f>IFERROR(INDEX(PLAYERIDMAP2[PLAYERNAME],MATCH(ROW()-ROW(AM$1),CATCHERS,0)),"")</f>
        <v/>
      </c>
      <c r="AN1562" t="str">
        <f>IF(PLAYERIDMAP2[[#This Row],[POS]]="1B",MAX(AN$1:AN1561)+1,"")</f>
        <v/>
      </c>
      <c r="AO1562" t="str">
        <f>IFERROR(INDEX(PLAYERIDMAP2[PLAYERNAME],MATCH(ROW()-ROW(AO$1),FIRSTBASE,0)),"")</f>
        <v/>
      </c>
      <c r="AP1562" t="str">
        <f>IF(PLAYERIDMAP2[[#This Row],[POS]]="2B",MAX(AP$1:AP1561)+1,"")</f>
        <v/>
      </c>
      <c r="AQ1562" t="str">
        <f>IFERROR(INDEX(PLAYERIDMAP2[PLAYERNAME],MATCH(ROW()-ROW(AQ$1),SECONDBASE,0)),"")</f>
        <v/>
      </c>
      <c r="AR1562" t="str">
        <f>IF(PLAYERIDMAP2[[#This Row],[POS]]="3B",MAX(AR$1:AR1561)+1,"")</f>
        <v/>
      </c>
      <c r="AS1562" t="str">
        <f>IFERROR(INDEX(PLAYERIDMAP2[PLAYERNAME],MATCH(ROW()-ROW(AS$1),THIRDBASE,0)),"")</f>
        <v/>
      </c>
      <c r="AT1562" t="str">
        <f>IF(PLAYERIDMAP2[[#This Row],[POS]]="SS",MAX(AT$1:AT1561)+1,"")</f>
        <v/>
      </c>
      <c r="AU1562" t="str">
        <f>IFERROR(INDEX(PLAYERIDMAP2[PLAYERNAME],MATCH(ROW()-ROW(AU$1),SHORTSTOP,0)),"")</f>
        <v/>
      </c>
      <c r="AV1562" t="str">
        <f>IF(PLAYERIDMAP2[[#This Row],[POS]]="OF",MAX(AV$1:AV1561)+1,"")</f>
        <v/>
      </c>
      <c r="AW1562" t="str">
        <f>IFERROR(INDEX(PLAYERIDMAP2[PLAYERNAME],MATCH(ROW()-ROW(AW$1),OUTFIELD,0)),"")</f>
        <v/>
      </c>
      <c r="AX1562" t="str">
        <f>IF(PLAYERIDMAP2[[#This Row],[POS]]&lt;&gt;"P",MAX(AX$1:AX1561)+1,"")</f>
        <v/>
      </c>
      <c r="AY1562" t="str">
        <f>IFERROR(INDEX(PLAYERIDMAP2[PLAYERNAME],MATCH(ROW()-ROW(AY$1),HITTERS,0)),"")</f>
        <v/>
      </c>
      <c r="AZ1562">
        <f>IF(PLAYERIDMAP2[[#This Row],[POS]]="P",MAX(AZ$1:AZ1561)+1,"")</f>
        <v>738</v>
      </c>
      <c r="BA1562" t="str">
        <f>IFERROR(INDEX(PLAYERIDMAP2[PLAYERNAME],MATCH(ROW()-ROW(BA$1),PITCHERS,0)),"")</f>
        <v/>
      </c>
    </row>
    <row r="1563" spans="1:53" x14ac:dyDescent="0.25">
      <c r="A1563" t="s">
        <v>15858</v>
      </c>
      <c r="B1563" t="s">
        <v>5078</v>
      </c>
      <c r="C1563" s="1">
        <v>28832</v>
      </c>
      <c r="D1563" t="s">
        <v>20385</v>
      </c>
      <c r="E1563" t="s">
        <v>18802</v>
      </c>
      <c r="F1563" t="s">
        <v>11016</v>
      </c>
      <c r="G1563" t="s">
        <v>11016</v>
      </c>
      <c r="H1563" t="s">
        <v>10998</v>
      </c>
      <c r="I1563" t="s">
        <v>20386</v>
      </c>
      <c r="K1563">
        <v>150484</v>
      </c>
      <c r="L1563" t="s">
        <v>5078</v>
      </c>
      <c r="M1563">
        <v>44628</v>
      </c>
      <c r="N1563" t="s">
        <v>5078</v>
      </c>
      <c r="O1563" t="s">
        <v>15859</v>
      </c>
      <c r="P1563" t="s">
        <v>15858</v>
      </c>
      <c r="Q1563">
        <v>6327</v>
      </c>
      <c r="R1563" t="s">
        <v>5078</v>
      </c>
      <c r="S1563">
        <v>4166</v>
      </c>
      <c r="T1563" t="s">
        <v>5078</v>
      </c>
      <c r="V1563" t="s">
        <v>15860</v>
      </c>
      <c r="W1563">
        <v>1019</v>
      </c>
      <c r="X1563">
        <v>6327</v>
      </c>
      <c r="Y1563" t="s">
        <v>5078</v>
      </c>
      <c r="Z1563" t="s">
        <v>16803</v>
      </c>
      <c r="AA1563" t="s">
        <v>5703</v>
      </c>
      <c r="AB1563" t="s">
        <v>5703</v>
      </c>
      <c r="AD1563" t="s">
        <v>16803</v>
      </c>
      <c r="AL1563" t="str">
        <f>IF(PLAYERIDMAP2[[#This Row],[POS]]="C",MAX(AL$1:AL1562)+1,"")</f>
        <v/>
      </c>
      <c r="AM1563" t="str">
        <f>IFERROR(INDEX(PLAYERIDMAP2[PLAYERNAME],MATCH(ROW()-ROW(AM$1),CATCHERS,0)),"")</f>
        <v/>
      </c>
      <c r="AN1563" t="str">
        <f>IF(PLAYERIDMAP2[[#This Row],[POS]]="1B",MAX(AN$1:AN1562)+1,"")</f>
        <v/>
      </c>
      <c r="AO1563" t="str">
        <f>IFERROR(INDEX(PLAYERIDMAP2[PLAYERNAME],MATCH(ROW()-ROW(AO$1),FIRSTBASE,0)),"")</f>
        <v/>
      </c>
      <c r="AP1563" t="str">
        <f>IF(PLAYERIDMAP2[[#This Row],[POS]]="2B",MAX(AP$1:AP1562)+1,"")</f>
        <v/>
      </c>
      <c r="AQ1563" t="str">
        <f>IFERROR(INDEX(PLAYERIDMAP2[PLAYERNAME],MATCH(ROW()-ROW(AQ$1),SECONDBASE,0)),"")</f>
        <v/>
      </c>
      <c r="AR1563" t="str">
        <f>IF(PLAYERIDMAP2[[#This Row],[POS]]="3B",MAX(AR$1:AR1562)+1,"")</f>
        <v/>
      </c>
      <c r="AS1563" t="str">
        <f>IFERROR(INDEX(PLAYERIDMAP2[PLAYERNAME],MATCH(ROW()-ROW(AS$1),THIRDBASE,0)),"")</f>
        <v/>
      </c>
      <c r="AT1563" t="str">
        <f>IF(PLAYERIDMAP2[[#This Row],[POS]]="SS",MAX(AT$1:AT1562)+1,"")</f>
        <v/>
      </c>
      <c r="AU1563" t="str">
        <f>IFERROR(INDEX(PLAYERIDMAP2[PLAYERNAME],MATCH(ROW()-ROW(AU$1),SHORTSTOP,0)),"")</f>
        <v/>
      </c>
      <c r="AV1563">
        <f>IF(PLAYERIDMAP2[[#This Row],[POS]]="OF",MAX(AV$1:AV1562)+1,"")</f>
        <v>314</v>
      </c>
      <c r="AW1563" t="str">
        <f>IFERROR(INDEX(PLAYERIDMAP2[PLAYERNAME],MATCH(ROW()-ROW(AW$1),OUTFIELD,0)),"")</f>
        <v/>
      </c>
      <c r="AX1563">
        <f>IF(PLAYERIDMAP2[[#This Row],[POS]]&lt;&gt;"P",MAX(AX$1:AX1562)+1,"")</f>
        <v>824</v>
      </c>
      <c r="AY1563" t="str">
        <f>IFERROR(INDEX(PLAYERIDMAP2[PLAYERNAME],MATCH(ROW()-ROW(AY$1),HITTERS,0)),"")</f>
        <v/>
      </c>
      <c r="AZ1563" t="str">
        <f>IF(PLAYERIDMAP2[[#This Row],[POS]]="P",MAX(AZ$1:AZ1562)+1,"")</f>
        <v/>
      </c>
      <c r="BA1563" t="str">
        <f>IFERROR(INDEX(PLAYERIDMAP2[PLAYERNAME],MATCH(ROW()-ROW(BA$1),PITCHERS,0)),"")</f>
        <v/>
      </c>
    </row>
    <row r="1564" spans="1:53" x14ac:dyDescent="0.25">
      <c r="A1564" t="s">
        <v>15861</v>
      </c>
      <c r="B1564" t="s">
        <v>5666</v>
      </c>
      <c r="C1564" s="1">
        <v>28995</v>
      </c>
      <c r="D1564" t="s">
        <v>17750</v>
      </c>
      <c r="E1564" t="s">
        <v>17751</v>
      </c>
      <c r="F1564" t="s">
        <v>11373</v>
      </c>
      <c r="G1564" t="s">
        <v>16838</v>
      </c>
      <c r="H1564" t="s">
        <v>10998</v>
      </c>
      <c r="I1564" t="s">
        <v>17752</v>
      </c>
      <c r="J1564" t="s">
        <v>5666</v>
      </c>
      <c r="K1564">
        <v>150029</v>
      </c>
      <c r="L1564" t="s">
        <v>5666</v>
      </c>
      <c r="M1564">
        <v>44638</v>
      </c>
      <c r="N1564" t="s">
        <v>5666</v>
      </c>
      <c r="O1564" t="s">
        <v>15862</v>
      </c>
      <c r="P1564" t="s">
        <v>15861</v>
      </c>
      <c r="Q1564">
        <v>6423</v>
      </c>
      <c r="R1564" t="s">
        <v>5666</v>
      </c>
      <c r="S1564">
        <v>4262</v>
      </c>
      <c r="T1564" t="s">
        <v>5666</v>
      </c>
      <c r="U1564" t="s">
        <v>5666</v>
      </c>
      <c r="V1564" t="s">
        <v>15863</v>
      </c>
      <c r="W1564">
        <v>1020</v>
      </c>
      <c r="X1564">
        <v>6423</v>
      </c>
      <c r="Y1564" t="s">
        <v>5666</v>
      </c>
      <c r="Z1564" t="s">
        <v>15864</v>
      </c>
      <c r="AA1564" t="s">
        <v>5703</v>
      </c>
      <c r="AB1564" t="s">
        <v>5703</v>
      </c>
      <c r="AC1564" t="s">
        <v>5666</v>
      </c>
      <c r="AD1564" t="s">
        <v>15864</v>
      </c>
      <c r="AE1564">
        <v>6188</v>
      </c>
      <c r="AF1564" t="s">
        <v>5666</v>
      </c>
      <c r="AG1564">
        <v>5406</v>
      </c>
      <c r="AH1564" t="s">
        <v>5666</v>
      </c>
      <c r="AL1564" t="str">
        <f>IF(PLAYERIDMAP2[[#This Row],[POS]]="C",MAX(AL$1:AL1563)+1,"")</f>
        <v/>
      </c>
      <c r="AM1564" t="str">
        <f>IFERROR(INDEX(PLAYERIDMAP2[PLAYERNAME],MATCH(ROW()-ROW(AM$1),CATCHERS,0)),"")</f>
        <v/>
      </c>
      <c r="AN1564" t="str">
        <f>IF(PLAYERIDMAP2[[#This Row],[POS]]="1B",MAX(AN$1:AN1563)+1,"")</f>
        <v/>
      </c>
      <c r="AO1564" t="str">
        <f>IFERROR(INDEX(PLAYERIDMAP2[PLAYERNAME],MATCH(ROW()-ROW(AO$1),FIRSTBASE,0)),"")</f>
        <v/>
      </c>
      <c r="AP1564" t="str">
        <f>IF(PLAYERIDMAP2[[#This Row],[POS]]="2B",MAX(AP$1:AP1563)+1,"")</f>
        <v/>
      </c>
      <c r="AQ1564" t="str">
        <f>IFERROR(INDEX(PLAYERIDMAP2[PLAYERNAME],MATCH(ROW()-ROW(AQ$1),SECONDBASE,0)),"")</f>
        <v/>
      </c>
      <c r="AR1564" t="str">
        <f>IF(PLAYERIDMAP2[[#This Row],[POS]]="3B",MAX(AR$1:AR1563)+1,"")</f>
        <v/>
      </c>
      <c r="AS1564" t="str">
        <f>IFERROR(INDEX(PLAYERIDMAP2[PLAYERNAME],MATCH(ROW()-ROW(AS$1),THIRDBASE,0)),"")</f>
        <v/>
      </c>
      <c r="AT1564" t="str">
        <f>IF(PLAYERIDMAP2[[#This Row],[POS]]="SS",MAX(AT$1:AT1563)+1,"")</f>
        <v/>
      </c>
      <c r="AU1564" t="str">
        <f>IFERROR(INDEX(PLAYERIDMAP2[PLAYERNAME],MATCH(ROW()-ROW(AU$1),SHORTSTOP,0)),"")</f>
        <v/>
      </c>
      <c r="AV1564">
        <f>IF(PLAYERIDMAP2[[#This Row],[POS]]="OF",MAX(AV$1:AV1563)+1,"")</f>
        <v>315</v>
      </c>
      <c r="AW1564" t="str">
        <f>IFERROR(INDEX(PLAYERIDMAP2[PLAYERNAME],MATCH(ROW()-ROW(AW$1),OUTFIELD,0)),"")</f>
        <v/>
      </c>
      <c r="AX1564">
        <f>IF(PLAYERIDMAP2[[#This Row],[POS]]&lt;&gt;"P",MAX(AX$1:AX1563)+1,"")</f>
        <v>825</v>
      </c>
      <c r="AY1564" t="str">
        <f>IFERROR(INDEX(PLAYERIDMAP2[PLAYERNAME],MATCH(ROW()-ROW(AY$1),HITTERS,0)),"")</f>
        <v/>
      </c>
      <c r="AZ1564" t="str">
        <f>IF(PLAYERIDMAP2[[#This Row],[POS]]="P",MAX(AZ$1:AZ1563)+1,"")</f>
        <v/>
      </c>
      <c r="BA1564" t="str">
        <f>IFERROR(INDEX(PLAYERIDMAP2[PLAYERNAME],MATCH(ROW()-ROW(BA$1),PITCHERS,0)),"")</f>
        <v/>
      </c>
    </row>
    <row r="1565" spans="1:53" x14ac:dyDescent="0.25">
      <c r="A1565" t="s">
        <v>15865</v>
      </c>
      <c r="B1565" t="s">
        <v>10113</v>
      </c>
      <c r="C1565" s="1">
        <v>28397</v>
      </c>
      <c r="D1565" t="s">
        <v>17006</v>
      </c>
      <c r="E1565" t="s">
        <v>20332</v>
      </c>
      <c r="F1565" t="s">
        <v>11027</v>
      </c>
      <c r="G1565" t="s">
        <v>16838</v>
      </c>
      <c r="H1565" t="s">
        <v>10988</v>
      </c>
      <c r="I1565" t="s">
        <v>20333</v>
      </c>
      <c r="K1565">
        <v>150414</v>
      </c>
      <c r="L1565" t="s">
        <v>10113</v>
      </c>
      <c r="M1565">
        <v>44649</v>
      </c>
      <c r="N1565" t="s">
        <v>10113</v>
      </c>
      <c r="O1565" t="s">
        <v>15866</v>
      </c>
      <c r="P1565" t="s">
        <v>15865</v>
      </c>
      <c r="Q1565">
        <v>6500</v>
      </c>
      <c r="R1565" t="s">
        <v>10113</v>
      </c>
      <c r="S1565">
        <v>4422</v>
      </c>
      <c r="T1565" t="s">
        <v>10113</v>
      </c>
      <c r="V1565" t="s">
        <v>15867</v>
      </c>
      <c r="W1565">
        <v>1130</v>
      </c>
      <c r="X1565">
        <v>6500</v>
      </c>
      <c r="Y1565" t="s">
        <v>10113</v>
      </c>
      <c r="Z1565" t="s">
        <v>16804</v>
      </c>
      <c r="AA1565" t="s">
        <v>5703</v>
      </c>
      <c r="AB1565" t="s">
        <v>5703</v>
      </c>
      <c r="AD1565" t="s">
        <v>16804</v>
      </c>
      <c r="AL1565" t="str">
        <f>IF(PLAYERIDMAP2[[#This Row],[POS]]="C",MAX(AL$1:AL1564)+1,"")</f>
        <v/>
      </c>
      <c r="AM1565" t="str">
        <f>IFERROR(INDEX(PLAYERIDMAP2[PLAYERNAME],MATCH(ROW()-ROW(AM$1),CATCHERS,0)),"")</f>
        <v/>
      </c>
      <c r="AN1565" t="str">
        <f>IF(PLAYERIDMAP2[[#This Row],[POS]]="1B",MAX(AN$1:AN1564)+1,"")</f>
        <v/>
      </c>
      <c r="AO1565" t="str">
        <f>IFERROR(INDEX(PLAYERIDMAP2[PLAYERNAME],MATCH(ROW()-ROW(AO$1),FIRSTBASE,0)),"")</f>
        <v/>
      </c>
      <c r="AP1565" t="str">
        <f>IF(PLAYERIDMAP2[[#This Row],[POS]]="2B",MAX(AP$1:AP1564)+1,"")</f>
        <v/>
      </c>
      <c r="AQ1565" t="str">
        <f>IFERROR(INDEX(PLAYERIDMAP2[PLAYERNAME],MATCH(ROW()-ROW(AQ$1),SECONDBASE,0)),"")</f>
        <v/>
      </c>
      <c r="AR1565" t="str">
        <f>IF(PLAYERIDMAP2[[#This Row],[POS]]="3B",MAX(AR$1:AR1564)+1,"")</f>
        <v/>
      </c>
      <c r="AS1565" t="str">
        <f>IFERROR(INDEX(PLAYERIDMAP2[PLAYERNAME],MATCH(ROW()-ROW(AS$1),THIRDBASE,0)),"")</f>
        <v/>
      </c>
      <c r="AT1565" t="str">
        <f>IF(PLAYERIDMAP2[[#This Row],[POS]]="SS",MAX(AT$1:AT1564)+1,"")</f>
        <v/>
      </c>
      <c r="AU1565" t="str">
        <f>IFERROR(INDEX(PLAYERIDMAP2[PLAYERNAME],MATCH(ROW()-ROW(AU$1),SHORTSTOP,0)),"")</f>
        <v/>
      </c>
      <c r="AV1565" t="str">
        <f>IF(PLAYERIDMAP2[[#This Row],[POS]]="OF",MAX(AV$1:AV1564)+1,"")</f>
        <v/>
      </c>
      <c r="AW1565" t="str">
        <f>IFERROR(INDEX(PLAYERIDMAP2[PLAYERNAME],MATCH(ROW()-ROW(AW$1),OUTFIELD,0)),"")</f>
        <v/>
      </c>
      <c r="AX1565" t="str">
        <f>IF(PLAYERIDMAP2[[#This Row],[POS]]&lt;&gt;"P",MAX(AX$1:AX1564)+1,"")</f>
        <v/>
      </c>
      <c r="AY1565" t="str">
        <f>IFERROR(INDEX(PLAYERIDMAP2[PLAYERNAME],MATCH(ROW()-ROW(AY$1),HITTERS,0)),"")</f>
        <v/>
      </c>
      <c r="AZ1565">
        <f>IF(PLAYERIDMAP2[[#This Row],[POS]]="P",MAX(AZ$1:AZ1564)+1,"")</f>
        <v>739</v>
      </c>
      <c r="BA1565" t="str">
        <f>IFERROR(INDEX(PLAYERIDMAP2[PLAYERNAME],MATCH(ROW()-ROW(BA$1),PITCHERS,0)),"")</f>
        <v/>
      </c>
    </row>
    <row r="1566" spans="1:53" x14ac:dyDescent="0.25">
      <c r="A1566" t="s">
        <v>15868</v>
      </c>
      <c r="B1566" t="s">
        <v>5516</v>
      </c>
      <c r="C1566" s="1">
        <v>32334</v>
      </c>
      <c r="D1566" t="s">
        <v>17115</v>
      </c>
      <c r="E1566" t="s">
        <v>18503</v>
      </c>
      <c r="F1566" t="s">
        <v>11087</v>
      </c>
      <c r="G1566" t="s">
        <v>14693</v>
      </c>
      <c r="H1566" t="s">
        <v>5705</v>
      </c>
      <c r="I1566" t="s">
        <v>20064</v>
      </c>
      <c r="J1566" t="s">
        <v>5516</v>
      </c>
      <c r="K1566">
        <v>572253</v>
      </c>
      <c r="L1566" t="s">
        <v>5516</v>
      </c>
      <c r="M1566">
        <v>1741029</v>
      </c>
      <c r="N1566" t="s">
        <v>5516</v>
      </c>
      <c r="O1566" t="s">
        <v>15869</v>
      </c>
      <c r="P1566" t="s">
        <v>15868</v>
      </c>
      <c r="Q1566">
        <v>9244</v>
      </c>
      <c r="R1566" t="s">
        <v>5516</v>
      </c>
      <c r="S1566">
        <v>30758</v>
      </c>
      <c r="T1566" t="s">
        <v>5516</v>
      </c>
      <c r="V1566" t="s">
        <v>15870</v>
      </c>
      <c r="W1566">
        <v>60126</v>
      </c>
      <c r="X1566">
        <v>9244</v>
      </c>
      <c r="Y1566" t="s">
        <v>5516</v>
      </c>
      <c r="Z1566" t="s">
        <v>16805</v>
      </c>
      <c r="AA1566" t="s">
        <v>10958</v>
      </c>
      <c r="AB1566" t="s">
        <v>5703</v>
      </c>
      <c r="AC1566" t="s">
        <v>5516</v>
      </c>
      <c r="AD1566" t="s">
        <v>16805</v>
      </c>
      <c r="AL1566" t="str">
        <f>IF(PLAYERIDMAP2[[#This Row],[POS]]="C",MAX(AL$1:AL1565)+1,"")</f>
        <v/>
      </c>
      <c r="AM1566" t="str">
        <f>IFERROR(INDEX(PLAYERIDMAP2[PLAYERNAME],MATCH(ROW()-ROW(AM$1),CATCHERS,0)),"")</f>
        <v/>
      </c>
      <c r="AN1566" t="str">
        <f>IF(PLAYERIDMAP2[[#This Row],[POS]]="1B",MAX(AN$1:AN1565)+1,"")</f>
        <v/>
      </c>
      <c r="AO1566" t="str">
        <f>IFERROR(INDEX(PLAYERIDMAP2[PLAYERNAME],MATCH(ROW()-ROW(AO$1),FIRSTBASE,0)),"")</f>
        <v/>
      </c>
      <c r="AP1566" t="str">
        <f>IF(PLAYERIDMAP2[[#This Row],[POS]]="2B",MAX(AP$1:AP1565)+1,"")</f>
        <v/>
      </c>
      <c r="AQ1566" t="str">
        <f>IFERROR(INDEX(PLAYERIDMAP2[PLAYERNAME],MATCH(ROW()-ROW(AQ$1),SECONDBASE,0)),"")</f>
        <v/>
      </c>
      <c r="AR1566">
        <f>IF(PLAYERIDMAP2[[#This Row],[POS]]="3B",MAX(AR$1:AR1565)+1,"")</f>
        <v>92</v>
      </c>
      <c r="AS1566" t="str">
        <f>IFERROR(INDEX(PLAYERIDMAP2[PLAYERNAME],MATCH(ROW()-ROW(AS$1),THIRDBASE,0)),"")</f>
        <v/>
      </c>
      <c r="AT1566" t="str">
        <f>IF(PLAYERIDMAP2[[#This Row],[POS]]="SS",MAX(AT$1:AT1565)+1,"")</f>
        <v/>
      </c>
      <c r="AU1566" t="str">
        <f>IFERROR(INDEX(PLAYERIDMAP2[PLAYERNAME],MATCH(ROW()-ROW(AU$1),SHORTSTOP,0)),"")</f>
        <v/>
      </c>
      <c r="AV1566" t="str">
        <f>IF(PLAYERIDMAP2[[#This Row],[POS]]="OF",MAX(AV$1:AV1565)+1,"")</f>
        <v/>
      </c>
      <c r="AW1566" t="str">
        <f>IFERROR(INDEX(PLAYERIDMAP2[PLAYERNAME],MATCH(ROW()-ROW(AW$1),OUTFIELD,0)),"")</f>
        <v/>
      </c>
      <c r="AX1566">
        <f>IF(PLAYERIDMAP2[[#This Row],[POS]]&lt;&gt;"P",MAX(AX$1:AX1565)+1,"")</f>
        <v>826</v>
      </c>
      <c r="AY1566" t="str">
        <f>IFERROR(INDEX(PLAYERIDMAP2[PLAYERNAME],MATCH(ROW()-ROW(AY$1),HITTERS,0)),"")</f>
        <v/>
      </c>
      <c r="AZ1566" t="str">
        <f>IF(PLAYERIDMAP2[[#This Row],[POS]]="P",MAX(AZ$1:AZ1565)+1,"")</f>
        <v/>
      </c>
      <c r="BA1566" t="str">
        <f>IFERROR(INDEX(PLAYERIDMAP2[PLAYERNAME],MATCH(ROW()-ROW(BA$1),PITCHERS,0)),"")</f>
        <v/>
      </c>
    </row>
    <row r="1567" spans="1:53" x14ac:dyDescent="0.25">
      <c r="A1567" t="s">
        <v>15871</v>
      </c>
      <c r="B1567" t="s">
        <v>10723</v>
      </c>
      <c r="C1567" s="1">
        <v>33023</v>
      </c>
      <c r="D1567" t="s">
        <v>18232</v>
      </c>
      <c r="E1567" t="s">
        <v>18503</v>
      </c>
      <c r="F1567" t="s">
        <v>11302</v>
      </c>
      <c r="G1567" t="s">
        <v>16838</v>
      </c>
      <c r="H1567" t="s">
        <v>10988</v>
      </c>
      <c r="I1567" t="s">
        <v>18504</v>
      </c>
      <c r="J1567" t="s">
        <v>10723</v>
      </c>
      <c r="K1567">
        <v>554430</v>
      </c>
      <c r="L1567" t="s">
        <v>10723</v>
      </c>
      <c r="M1567">
        <v>1744777</v>
      </c>
      <c r="N1567" t="s">
        <v>10723</v>
      </c>
      <c r="O1567" t="s">
        <v>15872</v>
      </c>
      <c r="P1567" t="s">
        <v>15871</v>
      </c>
      <c r="Q1567">
        <v>9124</v>
      </c>
      <c r="R1567" t="s">
        <v>10723</v>
      </c>
      <c r="S1567">
        <v>31267</v>
      </c>
      <c r="T1567" t="s">
        <v>10723</v>
      </c>
      <c r="V1567" t="s">
        <v>15873</v>
      </c>
      <c r="W1567">
        <v>66213</v>
      </c>
      <c r="X1567">
        <v>9124</v>
      </c>
      <c r="Y1567" t="s">
        <v>10723</v>
      </c>
      <c r="Z1567" t="s">
        <v>15874</v>
      </c>
      <c r="AA1567" t="s">
        <v>10958</v>
      </c>
      <c r="AB1567" t="s">
        <v>5703</v>
      </c>
      <c r="AC1567" t="s">
        <v>10723</v>
      </c>
      <c r="AD1567" t="s">
        <v>15874</v>
      </c>
      <c r="AE1567">
        <v>10951</v>
      </c>
      <c r="AF1567" t="s">
        <v>10723</v>
      </c>
      <c r="AG1567">
        <v>16960</v>
      </c>
      <c r="AL1567" t="str">
        <f>IF(PLAYERIDMAP2[[#This Row],[POS]]="C",MAX(AL$1:AL1566)+1,"")</f>
        <v/>
      </c>
      <c r="AM1567" t="str">
        <f>IFERROR(INDEX(PLAYERIDMAP2[PLAYERNAME],MATCH(ROW()-ROW(AM$1),CATCHERS,0)),"")</f>
        <v/>
      </c>
      <c r="AN1567" t="str">
        <f>IF(PLAYERIDMAP2[[#This Row],[POS]]="1B",MAX(AN$1:AN1566)+1,"")</f>
        <v/>
      </c>
      <c r="AO1567" t="str">
        <f>IFERROR(INDEX(PLAYERIDMAP2[PLAYERNAME],MATCH(ROW()-ROW(AO$1),FIRSTBASE,0)),"")</f>
        <v/>
      </c>
      <c r="AP1567" t="str">
        <f>IF(PLAYERIDMAP2[[#This Row],[POS]]="2B",MAX(AP$1:AP1566)+1,"")</f>
        <v/>
      </c>
      <c r="AQ1567" t="str">
        <f>IFERROR(INDEX(PLAYERIDMAP2[PLAYERNAME],MATCH(ROW()-ROW(AQ$1),SECONDBASE,0)),"")</f>
        <v/>
      </c>
      <c r="AR1567" t="str">
        <f>IF(PLAYERIDMAP2[[#This Row],[POS]]="3B",MAX(AR$1:AR1566)+1,"")</f>
        <v/>
      </c>
      <c r="AS1567" t="str">
        <f>IFERROR(INDEX(PLAYERIDMAP2[PLAYERNAME],MATCH(ROW()-ROW(AS$1),THIRDBASE,0)),"")</f>
        <v/>
      </c>
      <c r="AT1567" t="str">
        <f>IF(PLAYERIDMAP2[[#This Row],[POS]]="SS",MAX(AT$1:AT1566)+1,"")</f>
        <v/>
      </c>
      <c r="AU1567" t="str">
        <f>IFERROR(INDEX(PLAYERIDMAP2[PLAYERNAME],MATCH(ROW()-ROW(AU$1),SHORTSTOP,0)),"")</f>
        <v/>
      </c>
      <c r="AV1567" t="str">
        <f>IF(PLAYERIDMAP2[[#This Row],[POS]]="OF",MAX(AV$1:AV1566)+1,"")</f>
        <v/>
      </c>
      <c r="AW1567" t="str">
        <f>IFERROR(INDEX(PLAYERIDMAP2[PLAYERNAME],MATCH(ROW()-ROW(AW$1),OUTFIELD,0)),"")</f>
        <v/>
      </c>
      <c r="AX1567" t="str">
        <f>IF(PLAYERIDMAP2[[#This Row],[POS]]&lt;&gt;"P",MAX(AX$1:AX1566)+1,"")</f>
        <v/>
      </c>
      <c r="AY1567" t="str">
        <f>IFERROR(INDEX(PLAYERIDMAP2[PLAYERNAME],MATCH(ROW()-ROW(AY$1),HITTERS,0)),"")</f>
        <v/>
      </c>
      <c r="AZ1567">
        <f>IF(PLAYERIDMAP2[[#This Row],[POS]]="P",MAX(AZ$1:AZ1566)+1,"")</f>
        <v>740</v>
      </c>
      <c r="BA1567" t="str">
        <f>IFERROR(INDEX(PLAYERIDMAP2[PLAYERNAME],MATCH(ROW()-ROW(BA$1),PITCHERS,0)),"")</f>
        <v/>
      </c>
    </row>
    <row r="1568" spans="1:53" x14ac:dyDescent="0.25">
      <c r="A1568" t="s">
        <v>15875</v>
      </c>
      <c r="B1568" t="s">
        <v>9362</v>
      </c>
      <c r="C1568" s="1">
        <v>32384</v>
      </c>
      <c r="D1568" t="s">
        <v>16876</v>
      </c>
      <c r="E1568" t="s">
        <v>20127</v>
      </c>
      <c r="F1568" t="s">
        <v>11077</v>
      </c>
      <c r="G1568" t="s">
        <v>14693</v>
      </c>
      <c r="H1568" t="s">
        <v>10988</v>
      </c>
      <c r="I1568" t="s">
        <v>20128</v>
      </c>
      <c r="J1568" t="s">
        <v>9362</v>
      </c>
      <c r="K1568">
        <v>502229</v>
      </c>
      <c r="L1568" t="s">
        <v>9362</v>
      </c>
      <c r="M1568">
        <v>1732488</v>
      </c>
      <c r="N1568" t="s">
        <v>9362</v>
      </c>
      <c r="O1568" t="s">
        <v>15876</v>
      </c>
      <c r="P1568" t="s">
        <v>15875</v>
      </c>
      <c r="Q1568">
        <v>8916</v>
      </c>
      <c r="R1568" t="s">
        <v>9362</v>
      </c>
      <c r="S1568">
        <v>30446</v>
      </c>
      <c r="T1568" t="s">
        <v>9362</v>
      </c>
      <c r="V1568" t="s">
        <v>15877</v>
      </c>
      <c r="W1568">
        <v>65814</v>
      </c>
      <c r="X1568">
        <v>8916</v>
      </c>
      <c r="Y1568" t="s">
        <v>9362</v>
      </c>
      <c r="Z1568" t="s">
        <v>16806</v>
      </c>
      <c r="AA1568" t="s">
        <v>5703</v>
      </c>
      <c r="AB1568" t="s">
        <v>5703</v>
      </c>
      <c r="AD1568" t="s">
        <v>16806</v>
      </c>
      <c r="AL1568" t="str">
        <f>IF(PLAYERIDMAP2[[#This Row],[POS]]="C",MAX(AL$1:AL1567)+1,"")</f>
        <v/>
      </c>
      <c r="AM1568" t="str">
        <f>IFERROR(INDEX(PLAYERIDMAP2[PLAYERNAME],MATCH(ROW()-ROW(AM$1),CATCHERS,0)),"")</f>
        <v/>
      </c>
      <c r="AN1568" t="str">
        <f>IF(PLAYERIDMAP2[[#This Row],[POS]]="1B",MAX(AN$1:AN1567)+1,"")</f>
        <v/>
      </c>
      <c r="AO1568" t="str">
        <f>IFERROR(INDEX(PLAYERIDMAP2[PLAYERNAME],MATCH(ROW()-ROW(AO$1),FIRSTBASE,0)),"")</f>
        <v/>
      </c>
      <c r="AP1568" t="str">
        <f>IF(PLAYERIDMAP2[[#This Row],[POS]]="2B",MAX(AP$1:AP1567)+1,"")</f>
        <v/>
      </c>
      <c r="AQ1568" t="str">
        <f>IFERROR(INDEX(PLAYERIDMAP2[PLAYERNAME],MATCH(ROW()-ROW(AQ$1),SECONDBASE,0)),"")</f>
        <v/>
      </c>
      <c r="AR1568" t="str">
        <f>IF(PLAYERIDMAP2[[#This Row],[POS]]="3B",MAX(AR$1:AR1567)+1,"")</f>
        <v/>
      </c>
      <c r="AS1568" t="str">
        <f>IFERROR(INDEX(PLAYERIDMAP2[PLAYERNAME],MATCH(ROW()-ROW(AS$1),THIRDBASE,0)),"")</f>
        <v/>
      </c>
      <c r="AT1568" t="str">
        <f>IF(PLAYERIDMAP2[[#This Row],[POS]]="SS",MAX(AT$1:AT1567)+1,"")</f>
        <v/>
      </c>
      <c r="AU1568" t="str">
        <f>IFERROR(INDEX(PLAYERIDMAP2[PLAYERNAME],MATCH(ROW()-ROW(AU$1),SHORTSTOP,0)),"")</f>
        <v/>
      </c>
      <c r="AV1568" t="str">
        <f>IF(PLAYERIDMAP2[[#This Row],[POS]]="OF",MAX(AV$1:AV1567)+1,"")</f>
        <v/>
      </c>
      <c r="AW1568" t="str">
        <f>IFERROR(INDEX(PLAYERIDMAP2[PLAYERNAME],MATCH(ROW()-ROW(AW$1),OUTFIELD,0)),"")</f>
        <v/>
      </c>
      <c r="AX1568" t="str">
        <f>IF(PLAYERIDMAP2[[#This Row],[POS]]&lt;&gt;"P",MAX(AX$1:AX1567)+1,"")</f>
        <v/>
      </c>
      <c r="AY1568" t="str">
        <f>IFERROR(INDEX(PLAYERIDMAP2[PLAYERNAME],MATCH(ROW()-ROW(AY$1),HITTERS,0)),"")</f>
        <v/>
      </c>
      <c r="AZ1568">
        <f>IF(PLAYERIDMAP2[[#This Row],[POS]]="P",MAX(AZ$1:AZ1567)+1,"")</f>
        <v>741</v>
      </c>
      <c r="BA1568" t="str">
        <f>IFERROR(INDEX(PLAYERIDMAP2[PLAYERNAME],MATCH(ROW()-ROW(BA$1),PITCHERS,0)),"")</f>
        <v/>
      </c>
    </row>
    <row r="1569" spans="1:53" x14ac:dyDescent="0.25">
      <c r="A1569" t="s">
        <v>15878</v>
      </c>
      <c r="B1569" t="s">
        <v>10392</v>
      </c>
      <c r="C1569" s="1">
        <v>32673</v>
      </c>
      <c r="D1569" t="s">
        <v>17346</v>
      </c>
      <c r="E1569" t="s">
        <v>17666</v>
      </c>
      <c r="F1569" t="s">
        <v>10987</v>
      </c>
      <c r="G1569" t="s">
        <v>14693</v>
      </c>
      <c r="H1569" t="s">
        <v>10988</v>
      </c>
      <c r="I1569" t="s">
        <v>17667</v>
      </c>
      <c r="J1569" t="s">
        <v>10392</v>
      </c>
      <c r="K1569">
        <v>595032</v>
      </c>
      <c r="L1569" t="s">
        <v>10392</v>
      </c>
      <c r="M1569">
        <v>1943719</v>
      </c>
      <c r="N1569" t="s">
        <v>10392</v>
      </c>
      <c r="O1569" t="s">
        <v>17668</v>
      </c>
      <c r="P1569" t="s">
        <v>15878</v>
      </c>
      <c r="Q1569">
        <v>9702</v>
      </c>
      <c r="R1569" t="s">
        <v>10392</v>
      </c>
      <c r="S1569">
        <v>31858</v>
      </c>
      <c r="T1569" t="s">
        <v>10392</v>
      </c>
      <c r="V1569" t="s">
        <v>16334</v>
      </c>
      <c r="W1569">
        <v>67891</v>
      </c>
      <c r="X1569">
        <v>9702</v>
      </c>
      <c r="Y1569" t="s">
        <v>10392</v>
      </c>
      <c r="Z1569" t="s">
        <v>15879</v>
      </c>
      <c r="AA1569" t="s">
        <v>5703</v>
      </c>
      <c r="AB1569" t="s">
        <v>5703</v>
      </c>
      <c r="AD1569" t="s">
        <v>15879</v>
      </c>
      <c r="AF1569" t="s">
        <v>10392</v>
      </c>
      <c r="AG1569">
        <v>17005</v>
      </c>
      <c r="AH1569" t="s">
        <v>10392</v>
      </c>
      <c r="AL1569" t="str">
        <f>IF(PLAYERIDMAP2[[#This Row],[POS]]="C",MAX(AL$1:AL1568)+1,"")</f>
        <v/>
      </c>
      <c r="AM1569" t="str">
        <f>IFERROR(INDEX(PLAYERIDMAP2[PLAYERNAME],MATCH(ROW()-ROW(AM$1),CATCHERS,0)),"")</f>
        <v/>
      </c>
      <c r="AN1569" t="str">
        <f>IF(PLAYERIDMAP2[[#This Row],[POS]]="1B",MAX(AN$1:AN1568)+1,"")</f>
        <v/>
      </c>
      <c r="AO1569" t="str">
        <f>IFERROR(INDEX(PLAYERIDMAP2[PLAYERNAME],MATCH(ROW()-ROW(AO$1),FIRSTBASE,0)),"")</f>
        <v/>
      </c>
      <c r="AP1569" t="str">
        <f>IF(PLAYERIDMAP2[[#This Row],[POS]]="2B",MAX(AP$1:AP1568)+1,"")</f>
        <v/>
      </c>
      <c r="AQ1569" t="str">
        <f>IFERROR(INDEX(PLAYERIDMAP2[PLAYERNAME],MATCH(ROW()-ROW(AQ$1),SECONDBASE,0)),"")</f>
        <v/>
      </c>
      <c r="AR1569" t="str">
        <f>IF(PLAYERIDMAP2[[#This Row],[POS]]="3B",MAX(AR$1:AR1568)+1,"")</f>
        <v/>
      </c>
      <c r="AS1569" t="str">
        <f>IFERROR(INDEX(PLAYERIDMAP2[PLAYERNAME],MATCH(ROW()-ROW(AS$1),THIRDBASE,0)),"")</f>
        <v/>
      </c>
      <c r="AT1569" t="str">
        <f>IF(PLAYERIDMAP2[[#This Row],[POS]]="SS",MAX(AT$1:AT1568)+1,"")</f>
        <v/>
      </c>
      <c r="AU1569" t="str">
        <f>IFERROR(INDEX(PLAYERIDMAP2[PLAYERNAME],MATCH(ROW()-ROW(AU$1),SHORTSTOP,0)),"")</f>
        <v/>
      </c>
      <c r="AV1569" t="str">
        <f>IF(PLAYERIDMAP2[[#This Row],[POS]]="OF",MAX(AV$1:AV1568)+1,"")</f>
        <v/>
      </c>
      <c r="AW1569" t="str">
        <f>IFERROR(INDEX(PLAYERIDMAP2[PLAYERNAME],MATCH(ROW()-ROW(AW$1),OUTFIELD,0)),"")</f>
        <v/>
      </c>
      <c r="AX1569" t="str">
        <f>IF(PLAYERIDMAP2[[#This Row],[POS]]&lt;&gt;"P",MAX(AX$1:AX1568)+1,"")</f>
        <v/>
      </c>
      <c r="AY1569" t="str">
        <f>IFERROR(INDEX(PLAYERIDMAP2[PLAYERNAME],MATCH(ROW()-ROW(AY$1),HITTERS,0)),"")</f>
        <v/>
      </c>
      <c r="AZ1569">
        <f>IF(PLAYERIDMAP2[[#This Row],[POS]]="P",MAX(AZ$1:AZ1568)+1,"")</f>
        <v>742</v>
      </c>
      <c r="BA1569" t="str">
        <f>IFERROR(INDEX(PLAYERIDMAP2[PLAYERNAME],MATCH(ROW()-ROW(BA$1),PITCHERS,0)),"")</f>
        <v/>
      </c>
    </row>
    <row r="1570" spans="1:53" x14ac:dyDescent="0.25">
      <c r="A1570" t="s">
        <v>15880</v>
      </c>
      <c r="B1570" t="s">
        <v>10275</v>
      </c>
      <c r="C1570" s="1">
        <v>32894</v>
      </c>
      <c r="D1570" t="s">
        <v>17585</v>
      </c>
      <c r="E1570" t="s">
        <v>17586</v>
      </c>
      <c r="F1570" t="s">
        <v>10997</v>
      </c>
      <c r="G1570" t="s">
        <v>16838</v>
      </c>
      <c r="H1570" t="s">
        <v>10988</v>
      </c>
      <c r="I1570" t="s">
        <v>17587</v>
      </c>
      <c r="J1570" t="s">
        <v>10275</v>
      </c>
      <c r="K1570">
        <v>543921</v>
      </c>
      <c r="L1570" t="s">
        <v>10275</v>
      </c>
      <c r="M1570">
        <v>1840203</v>
      </c>
      <c r="N1570" t="s">
        <v>10275</v>
      </c>
      <c r="O1570" t="s">
        <v>15881</v>
      </c>
      <c r="P1570" t="s">
        <v>15880</v>
      </c>
      <c r="Q1570">
        <v>9153</v>
      </c>
      <c r="R1570" t="s">
        <v>10275</v>
      </c>
      <c r="S1570">
        <v>31856</v>
      </c>
      <c r="T1570" t="s">
        <v>10275</v>
      </c>
      <c r="V1570" t="s">
        <v>15882</v>
      </c>
      <c r="W1570">
        <v>58178</v>
      </c>
      <c r="X1570">
        <v>9153</v>
      </c>
      <c r="Y1570" t="s">
        <v>10275</v>
      </c>
      <c r="Z1570" t="s">
        <v>15883</v>
      </c>
      <c r="AA1570" t="s">
        <v>5703</v>
      </c>
      <c r="AB1570" t="s">
        <v>5703</v>
      </c>
      <c r="AC1570" t="s">
        <v>10275</v>
      </c>
      <c r="AD1570" t="s">
        <v>15883</v>
      </c>
      <c r="AE1570">
        <v>10621</v>
      </c>
      <c r="AF1570" t="s">
        <v>10275</v>
      </c>
      <c r="AG1570">
        <v>17157</v>
      </c>
      <c r="AH1570" t="s">
        <v>10275</v>
      </c>
      <c r="AL1570" t="str">
        <f>IF(PLAYERIDMAP2[[#This Row],[POS]]="C",MAX(AL$1:AL1569)+1,"")</f>
        <v/>
      </c>
      <c r="AM1570" t="str">
        <f>IFERROR(INDEX(PLAYERIDMAP2[PLAYERNAME],MATCH(ROW()-ROW(AM$1),CATCHERS,0)),"")</f>
        <v/>
      </c>
      <c r="AN1570" t="str">
        <f>IF(PLAYERIDMAP2[[#This Row],[POS]]="1B",MAX(AN$1:AN1569)+1,"")</f>
        <v/>
      </c>
      <c r="AO1570" t="str">
        <f>IFERROR(INDEX(PLAYERIDMAP2[PLAYERNAME],MATCH(ROW()-ROW(AO$1),FIRSTBASE,0)),"")</f>
        <v/>
      </c>
      <c r="AP1570" t="str">
        <f>IF(PLAYERIDMAP2[[#This Row],[POS]]="2B",MAX(AP$1:AP1569)+1,"")</f>
        <v/>
      </c>
      <c r="AQ1570" t="str">
        <f>IFERROR(INDEX(PLAYERIDMAP2[PLAYERNAME],MATCH(ROW()-ROW(AQ$1),SECONDBASE,0)),"")</f>
        <v/>
      </c>
      <c r="AR1570" t="str">
        <f>IF(PLAYERIDMAP2[[#This Row],[POS]]="3B",MAX(AR$1:AR1569)+1,"")</f>
        <v/>
      </c>
      <c r="AS1570" t="str">
        <f>IFERROR(INDEX(PLAYERIDMAP2[PLAYERNAME],MATCH(ROW()-ROW(AS$1),THIRDBASE,0)),"")</f>
        <v/>
      </c>
      <c r="AT1570" t="str">
        <f>IF(PLAYERIDMAP2[[#This Row],[POS]]="SS",MAX(AT$1:AT1569)+1,"")</f>
        <v/>
      </c>
      <c r="AU1570" t="str">
        <f>IFERROR(INDEX(PLAYERIDMAP2[PLAYERNAME],MATCH(ROW()-ROW(AU$1),SHORTSTOP,0)),"")</f>
        <v/>
      </c>
      <c r="AV1570" t="str">
        <f>IF(PLAYERIDMAP2[[#This Row],[POS]]="OF",MAX(AV$1:AV1569)+1,"")</f>
        <v/>
      </c>
      <c r="AW1570" t="str">
        <f>IFERROR(INDEX(PLAYERIDMAP2[PLAYERNAME],MATCH(ROW()-ROW(AW$1),OUTFIELD,0)),"")</f>
        <v/>
      </c>
      <c r="AX1570" t="str">
        <f>IF(PLAYERIDMAP2[[#This Row],[POS]]&lt;&gt;"P",MAX(AX$1:AX1569)+1,"")</f>
        <v/>
      </c>
      <c r="AY1570" t="str">
        <f>IFERROR(INDEX(PLAYERIDMAP2[PLAYERNAME],MATCH(ROW()-ROW(AY$1),HITTERS,0)),"")</f>
        <v/>
      </c>
      <c r="AZ1570">
        <f>IF(PLAYERIDMAP2[[#This Row],[POS]]="P",MAX(AZ$1:AZ1569)+1,"")</f>
        <v>743</v>
      </c>
      <c r="BA1570" t="str">
        <f>IFERROR(INDEX(PLAYERIDMAP2[PLAYERNAME],MATCH(ROW()-ROW(BA$1),PITCHERS,0)),"")</f>
        <v/>
      </c>
    </row>
    <row r="1571" spans="1:53" x14ac:dyDescent="0.25">
      <c r="A1571" t="s">
        <v>15884</v>
      </c>
      <c r="B1571" t="s">
        <v>5513</v>
      </c>
      <c r="C1571" s="1">
        <v>31553</v>
      </c>
      <c r="D1571" t="s">
        <v>16955</v>
      </c>
      <c r="E1571" t="s">
        <v>17366</v>
      </c>
      <c r="F1571" t="s">
        <v>11191</v>
      </c>
      <c r="G1571" t="s">
        <v>14693</v>
      </c>
      <c r="H1571" t="s">
        <v>11110</v>
      </c>
      <c r="I1571" t="s">
        <v>17367</v>
      </c>
      <c r="J1571" t="s">
        <v>5513</v>
      </c>
      <c r="K1571">
        <v>446308</v>
      </c>
      <c r="L1571" t="s">
        <v>5513</v>
      </c>
      <c r="M1571">
        <v>1232135</v>
      </c>
      <c r="N1571" t="s">
        <v>5513</v>
      </c>
      <c r="O1571" t="s">
        <v>15885</v>
      </c>
      <c r="P1571" t="s">
        <v>15884</v>
      </c>
      <c r="Q1571">
        <v>8395</v>
      </c>
      <c r="R1571" t="s">
        <v>5513</v>
      </c>
      <c r="S1571">
        <v>29287</v>
      </c>
      <c r="T1571" t="s">
        <v>5513</v>
      </c>
      <c r="U1571" t="s">
        <v>5513</v>
      </c>
      <c r="V1571" t="s">
        <v>15886</v>
      </c>
      <c r="W1571">
        <v>57712</v>
      </c>
      <c r="X1571">
        <v>8395</v>
      </c>
      <c r="Y1571" t="s">
        <v>5513</v>
      </c>
      <c r="Z1571" t="s">
        <v>15887</v>
      </c>
      <c r="AA1571" t="s">
        <v>11011</v>
      </c>
      <c r="AB1571" t="s">
        <v>5703</v>
      </c>
      <c r="AC1571" t="s">
        <v>5513</v>
      </c>
      <c r="AD1571" t="s">
        <v>15887</v>
      </c>
      <c r="AE1571">
        <v>9754</v>
      </c>
      <c r="AF1571" t="s">
        <v>5513</v>
      </c>
      <c r="AG1571">
        <v>5265</v>
      </c>
      <c r="AH1571" t="s">
        <v>5513</v>
      </c>
      <c r="AL1571">
        <f>IF(PLAYERIDMAP2[[#This Row],[POS]]="C",MAX(AL$1:AL1570)+1,"")</f>
        <v>115</v>
      </c>
      <c r="AM1571" t="str">
        <f>IFERROR(INDEX(PLAYERIDMAP2[PLAYERNAME],MATCH(ROW()-ROW(AM$1),CATCHERS,0)),"")</f>
        <v/>
      </c>
      <c r="AN1571" t="str">
        <f>IF(PLAYERIDMAP2[[#This Row],[POS]]="1B",MAX(AN$1:AN1570)+1,"")</f>
        <v/>
      </c>
      <c r="AO1571" t="str">
        <f>IFERROR(INDEX(PLAYERIDMAP2[PLAYERNAME],MATCH(ROW()-ROW(AO$1),FIRSTBASE,0)),"")</f>
        <v/>
      </c>
      <c r="AP1571" t="str">
        <f>IF(PLAYERIDMAP2[[#This Row],[POS]]="2B",MAX(AP$1:AP1570)+1,"")</f>
        <v/>
      </c>
      <c r="AQ1571" t="str">
        <f>IFERROR(INDEX(PLAYERIDMAP2[PLAYERNAME],MATCH(ROW()-ROW(AQ$1),SECONDBASE,0)),"")</f>
        <v/>
      </c>
      <c r="AR1571" t="str">
        <f>IF(PLAYERIDMAP2[[#This Row],[POS]]="3B",MAX(AR$1:AR1570)+1,"")</f>
        <v/>
      </c>
      <c r="AS1571" t="str">
        <f>IFERROR(INDEX(PLAYERIDMAP2[PLAYERNAME],MATCH(ROW()-ROW(AS$1),THIRDBASE,0)),"")</f>
        <v/>
      </c>
      <c r="AT1571" t="str">
        <f>IF(PLAYERIDMAP2[[#This Row],[POS]]="SS",MAX(AT$1:AT1570)+1,"")</f>
        <v/>
      </c>
      <c r="AU1571" t="str">
        <f>IFERROR(INDEX(PLAYERIDMAP2[PLAYERNAME],MATCH(ROW()-ROW(AU$1),SHORTSTOP,0)),"")</f>
        <v/>
      </c>
      <c r="AV1571" t="str">
        <f>IF(PLAYERIDMAP2[[#This Row],[POS]]="OF",MAX(AV$1:AV1570)+1,"")</f>
        <v/>
      </c>
      <c r="AW1571" t="str">
        <f>IFERROR(INDEX(PLAYERIDMAP2[PLAYERNAME],MATCH(ROW()-ROW(AW$1),OUTFIELD,0)),"")</f>
        <v/>
      </c>
      <c r="AX1571">
        <f>IF(PLAYERIDMAP2[[#This Row],[POS]]&lt;&gt;"P",MAX(AX$1:AX1570)+1,"")</f>
        <v>827</v>
      </c>
      <c r="AY1571" t="str">
        <f>IFERROR(INDEX(PLAYERIDMAP2[PLAYERNAME],MATCH(ROW()-ROW(AY$1),HITTERS,0)),"")</f>
        <v/>
      </c>
      <c r="AZ1571" t="str">
        <f>IF(PLAYERIDMAP2[[#This Row],[POS]]="P",MAX(AZ$1:AZ1570)+1,"")</f>
        <v/>
      </c>
      <c r="BA1571" t="str">
        <f>IFERROR(INDEX(PLAYERIDMAP2[PLAYERNAME],MATCH(ROW()-ROW(BA$1),PITCHERS,0)),"")</f>
        <v/>
      </c>
    </row>
    <row r="1572" spans="1:53" x14ac:dyDescent="0.25">
      <c r="A1572" t="s">
        <v>15888</v>
      </c>
      <c r="B1572" t="s">
        <v>4119</v>
      </c>
      <c r="C1572" s="1">
        <v>28409</v>
      </c>
      <c r="D1572" t="s">
        <v>17443</v>
      </c>
      <c r="E1572" t="s">
        <v>17444</v>
      </c>
      <c r="F1572" t="s">
        <v>11027</v>
      </c>
      <c r="G1572" t="s">
        <v>16838</v>
      </c>
      <c r="H1572" t="s">
        <v>11003</v>
      </c>
      <c r="I1572" t="s">
        <v>17445</v>
      </c>
      <c r="J1572" t="s">
        <v>4119</v>
      </c>
      <c r="K1572">
        <v>421064</v>
      </c>
      <c r="L1572" t="s">
        <v>4119</v>
      </c>
      <c r="M1572">
        <v>182000</v>
      </c>
      <c r="N1572" t="s">
        <v>4119</v>
      </c>
      <c r="O1572" t="s">
        <v>15889</v>
      </c>
      <c r="P1572" t="s">
        <v>15888</v>
      </c>
      <c r="Q1572">
        <v>6930</v>
      </c>
      <c r="R1572" t="s">
        <v>4119</v>
      </c>
      <c r="S1572">
        <v>5176</v>
      </c>
      <c r="T1572" t="s">
        <v>4119</v>
      </c>
      <c r="V1572" t="s">
        <v>15890</v>
      </c>
      <c r="W1572">
        <v>592</v>
      </c>
      <c r="X1572">
        <v>6930</v>
      </c>
      <c r="Y1572" t="s">
        <v>4119</v>
      </c>
      <c r="Z1572" t="s">
        <v>16807</v>
      </c>
      <c r="AA1572" t="s">
        <v>5703</v>
      </c>
      <c r="AB1572" t="s">
        <v>5703</v>
      </c>
      <c r="AD1572" t="s">
        <v>16807</v>
      </c>
      <c r="AL1572" t="str">
        <f>IF(PLAYERIDMAP2[[#This Row],[POS]]="C",MAX(AL$1:AL1571)+1,"")</f>
        <v/>
      </c>
      <c r="AM1572" t="str">
        <f>IFERROR(INDEX(PLAYERIDMAP2[PLAYERNAME],MATCH(ROW()-ROW(AM$1),CATCHERS,0)),"")</f>
        <v/>
      </c>
      <c r="AN1572">
        <f>IF(PLAYERIDMAP2[[#This Row],[POS]]="1B",MAX(AN$1:AN1571)+1,"")</f>
        <v>88</v>
      </c>
      <c r="AO1572" t="str">
        <f>IFERROR(INDEX(PLAYERIDMAP2[PLAYERNAME],MATCH(ROW()-ROW(AO$1),FIRSTBASE,0)),"")</f>
        <v/>
      </c>
      <c r="AP1572" t="str">
        <f>IF(PLAYERIDMAP2[[#This Row],[POS]]="2B",MAX(AP$1:AP1571)+1,"")</f>
        <v/>
      </c>
      <c r="AQ1572" t="str">
        <f>IFERROR(INDEX(PLAYERIDMAP2[PLAYERNAME],MATCH(ROW()-ROW(AQ$1),SECONDBASE,0)),"")</f>
        <v/>
      </c>
      <c r="AR1572" t="str">
        <f>IF(PLAYERIDMAP2[[#This Row],[POS]]="3B",MAX(AR$1:AR1571)+1,"")</f>
        <v/>
      </c>
      <c r="AS1572" t="str">
        <f>IFERROR(INDEX(PLAYERIDMAP2[PLAYERNAME],MATCH(ROW()-ROW(AS$1),THIRDBASE,0)),"")</f>
        <v/>
      </c>
      <c r="AT1572" t="str">
        <f>IF(PLAYERIDMAP2[[#This Row],[POS]]="SS",MAX(AT$1:AT1571)+1,"")</f>
        <v/>
      </c>
      <c r="AU1572" t="str">
        <f>IFERROR(INDEX(PLAYERIDMAP2[PLAYERNAME],MATCH(ROW()-ROW(AU$1),SHORTSTOP,0)),"")</f>
        <v/>
      </c>
      <c r="AV1572" t="str">
        <f>IF(PLAYERIDMAP2[[#This Row],[POS]]="OF",MAX(AV$1:AV1571)+1,"")</f>
        <v/>
      </c>
      <c r="AW1572" t="str">
        <f>IFERROR(INDEX(PLAYERIDMAP2[PLAYERNAME],MATCH(ROW()-ROW(AW$1),OUTFIELD,0)),"")</f>
        <v/>
      </c>
      <c r="AX1572">
        <f>IF(PLAYERIDMAP2[[#This Row],[POS]]&lt;&gt;"P",MAX(AX$1:AX1571)+1,"")</f>
        <v>828</v>
      </c>
      <c r="AY1572" t="str">
        <f>IFERROR(INDEX(PLAYERIDMAP2[PLAYERNAME],MATCH(ROW()-ROW(AY$1),HITTERS,0)),"")</f>
        <v/>
      </c>
      <c r="AZ1572" t="str">
        <f>IF(PLAYERIDMAP2[[#This Row],[POS]]="P",MAX(AZ$1:AZ1571)+1,"")</f>
        <v/>
      </c>
      <c r="BA1572" t="str">
        <f>IFERROR(INDEX(PLAYERIDMAP2[PLAYERNAME],MATCH(ROW()-ROW(BA$1),PITCHERS,0)),"")</f>
        <v/>
      </c>
    </row>
    <row r="1573" spans="1:53" x14ac:dyDescent="0.25">
      <c r="A1573" t="s">
        <v>15891</v>
      </c>
      <c r="B1573" t="s">
        <v>10783</v>
      </c>
      <c r="C1573" s="1">
        <v>30666</v>
      </c>
      <c r="D1573" t="s">
        <v>16941</v>
      </c>
      <c r="E1573" t="s">
        <v>19123</v>
      </c>
      <c r="F1573" t="s">
        <v>11126</v>
      </c>
      <c r="G1573" t="s">
        <v>14693</v>
      </c>
      <c r="H1573" t="s">
        <v>10988</v>
      </c>
      <c r="I1573" t="s">
        <v>19124</v>
      </c>
      <c r="J1573" t="s">
        <v>10783</v>
      </c>
      <c r="K1573">
        <v>452666</v>
      </c>
      <c r="L1573" t="s">
        <v>10783</v>
      </c>
      <c r="M1573">
        <v>1784885</v>
      </c>
      <c r="N1573" t="s">
        <v>10783</v>
      </c>
      <c r="O1573" t="s">
        <v>15892</v>
      </c>
      <c r="P1573" t="s">
        <v>15891</v>
      </c>
      <c r="Q1573">
        <v>8883</v>
      </c>
      <c r="R1573" t="s">
        <v>10783</v>
      </c>
      <c r="S1573">
        <v>31517</v>
      </c>
      <c r="T1573" t="s">
        <v>10783</v>
      </c>
      <c r="V1573" t="s">
        <v>15893</v>
      </c>
      <c r="W1573">
        <v>65756</v>
      </c>
      <c r="X1573">
        <v>8883</v>
      </c>
      <c r="Y1573" t="s">
        <v>10783</v>
      </c>
      <c r="Z1573" t="s">
        <v>15894</v>
      </c>
      <c r="AA1573" t="s">
        <v>5703</v>
      </c>
      <c r="AB1573" t="s">
        <v>5703</v>
      </c>
      <c r="AC1573" t="s">
        <v>10783</v>
      </c>
      <c r="AD1573" t="s">
        <v>15894</v>
      </c>
      <c r="AF1573" t="s">
        <v>10783</v>
      </c>
      <c r="AG1573">
        <v>13494</v>
      </c>
      <c r="AH1573" t="s">
        <v>10783</v>
      </c>
      <c r="AL1573" t="str">
        <f>IF(PLAYERIDMAP2[[#This Row],[POS]]="C",MAX(AL$1:AL1572)+1,"")</f>
        <v/>
      </c>
      <c r="AM1573" t="str">
        <f>IFERROR(INDEX(PLAYERIDMAP2[PLAYERNAME],MATCH(ROW()-ROW(AM$1),CATCHERS,0)),"")</f>
        <v/>
      </c>
      <c r="AN1573" t="str">
        <f>IF(PLAYERIDMAP2[[#This Row],[POS]]="1B",MAX(AN$1:AN1572)+1,"")</f>
        <v/>
      </c>
      <c r="AO1573" t="str">
        <f>IFERROR(INDEX(PLAYERIDMAP2[PLAYERNAME],MATCH(ROW()-ROW(AO$1),FIRSTBASE,0)),"")</f>
        <v/>
      </c>
      <c r="AP1573" t="str">
        <f>IF(PLAYERIDMAP2[[#This Row],[POS]]="2B",MAX(AP$1:AP1572)+1,"")</f>
        <v/>
      </c>
      <c r="AQ1573" t="str">
        <f>IFERROR(INDEX(PLAYERIDMAP2[PLAYERNAME],MATCH(ROW()-ROW(AQ$1),SECONDBASE,0)),"")</f>
        <v/>
      </c>
      <c r="AR1573" t="str">
        <f>IF(PLAYERIDMAP2[[#This Row],[POS]]="3B",MAX(AR$1:AR1572)+1,"")</f>
        <v/>
      </c>
      <c r="AS1573" t="str">
        <f>IFERROR(INDEX(PLAYERIDMAP2[PLAYERNAME],MATCH(ROW()-ROW(AS$1),THIRDBASE,0)),"")</f>
        <v/>
      </c>
      <c r="AT1573" t="str">
        <f>IF(PLAYERIDMAP2[[#This Row],[POS]]="SS",MAX(AT$1:AT1572)+1,"")</f>
        <v/>
      </c>
      <c r="AU1573" t="str">
        <f>IFERROR(INDEX(PLAYERIDMAP2[PLAYERNAME],MATCH(ROW()-ROW(AU$1),SHORTSTOP,0)),"")</f>
        <v/>
      </c>
      <c r="AV1573" t="str">
        <f>IF(PLAYERIDMAP2[[#This Row],[POS]]="OF",MAX(AV$1:AV1572)+1,"")</f>
        <v/>
      </c>
      <c r="AW1573" t="str">
        <f>IFERROR(INDEX(PLAYERIDMAP2[PLAYERNAME],MATCH(ROW()-ROW(AW$1),OUTFIELD,0)),"")</f>
        <v/>
      </c>
      <c r="AX1573" t="str">
        <f>IF(PLAYERIDMAP2[[#This Row],[POS]]&lt;&gt;"P",MAX(AX$1:AX1572)+1,"")</f>
        <v/>
      </c>
      <c r="AY1573" t="str">
        <f>IFERROR(INDEX(PLAYERIDMAP2[PLAYERNAME],MATCH(ROW()-ROW(AY$1),HITTERS,0)),"")</f>
        <v/>
      </c>
      <c r="AZ1573">
        <f>IF(PLAYERIDMAP2[[#This Row],[POS]]="P",MAX(AZ$1:AZ1572)+1,"")</f>
        <v>744</v>
      </c>
      <c r="BA1573" t="str">
        <f>IFERROR(INDEX(PLAYERIDMAP2[PLAYERNAME],MATCH(ROW()-ROW(BA$1),PITCHERS,0)),"")</f>
        <v/>
      </c>
    </row>
    <row r="1574" spans="1:53" x14ac:dyDescent="0.25">
      <c r="A1574" t="s">
        <v>15895</v>
      </c>
      <c r="B1574" t="s">
        <v>15896</v>
      </c>
      <c r="C1574" s="1">
        <v>29963</v>
      </c>
      <c r="D1574" t="s">
        <v>18780</v>
      </c>
      <c r="E1574" t="s">
        <v>18781</v>
      </c>
      <c r="F1574" t="s">
        <v>11016</v>
      </c>
      <c r="G1574" t="s">
        <v>11016</v>
      </c>
      <c r="H1574" t="s">
        <v>10988</v>
      </c>
      <c r="I1574" t="s">
        <v>18782</v>
      </c>
      <c r="K1574">
        <v>425883</v>
      </c>
      <c r="M1574">
        <v>390827</v>
      </c>
      <c r="N1574" t="s">
        <v>15896</v>
      </c>
      <c r="O1574" t="s">
        <v>16335</v>
      </c>
      <c r="P1574" t="s">
        <v>16336</v>
      </c>
      <c r="V1574" t="s">
        <v>16337</v>
      </c>
      <c r="W1574">
        <v>31317</v>
      </c>
      <c r="AA1574" t="s">
        <v>5703</v>
      </c>
      <c r="AB1574" t="s">
        <v>5703</v>
      </c>
      <c r="AD1574" t="s">
        <v>16808</v>
      </c>
      <c r="AE1574">
        <v>6968</v>
      </c>
      <c r="AL1574" t="str">
        <f>IF(PLAYERIDMAP2[[#This Row],[POS]]="C",MAX(AL$1:AL1573)+1,"")</f>
        <v/>
      </c>
      <c r="AM1574" t="str">
        <f>IFERROR(INDEX(PLAYERIDMAP2[PLAYERNAME],MATCH(ROW()-ROW(AM$1),CATCHERS,0)),"")</f>
        <v/>
      </c>
      <c r="AN1574" t="str">
        <f>IF(PLAYERIDMAP2[[#This Row],[POS]]="1B",MAX(AN$1:AN1573)+1,"")</f>
        <v/>
      </c>
      <c r="AO1574" t="str">
        <f>IFERROR(INDEX(PLAYERIDMAP2[PLAYERNAME],MATCH(ROW()-ROW(AO$1),FIRSTBASE,0)),"")</f>
        <v/>
      </c>
      <c r="AP1574" t="str">
        <f>IF(PLAYERIDMAP2[[#This Row],[POS]]="2B",MAX(AP$1:AP1573)+1,"")</f>
        <v/>
      </c>
      <c r="AQ1574" t="str">
        <f>IFERROR(INDEX(PLAYERIDMAP2[PLAYERNAME],MATCH(ROW()-ROW(AQ$1),SECONDBASE,0)),"")</f>
        <v/>
      </c>
      <c r="AR1574" t="str">
        <f>IF(PLAYERIDMAP2[[#This Row],[POS]]="3B",MAX(AR$1:AR1573)+1,"")</f>
        <v/>
      </c>
      <c r="AS1574" t="str">
        <f>IFERROR(INDEX(PLAYERIDMAP2[PLAYERNAME],MATCH(ROW()-ROW(AS$1),THIRDBASE,0)),"")</f>
        <v/>
      </c>
      <c r="AT1574" t="str">
        <f>IF(PLAYERIDMAP2[[#This Row],[POS]]="SS",MAX(AT$1:AT1573)+1,"")</f>
        <v/>
      </c>
      <c r="AU1574" t="str">
        <f>IFERROR(INDEX(PLAYERIDMAP2[PLAYERNAME],MATCH(ROW()-ROW(AU$1),SHORTSTOP,0)),"")</f>
        <v/>
      </c>
      <c r="AV1574" t="str">
        <f>IF(PLAYERIDMAP2[[#This Row],[POS]]="OF",MAX(AV$1:AV1573)+1,"")</f>
        <v/>
      </c>
      <c r="AW1574" t="str">
        <f>IFERROR(INDEX(PLAYERIDMAP2[PLAYERNAME],MATCH(ROW()-ROW(AW$1),OUTFIELD,0)),"")</f>
        <v/>
      </c>
      <c r="AX1574" t="str">
        <f>IF(PLAYERIDMAP2[[#This Row],[POS]]&lt;&gt;"P",MAX(AX$1:AX1573)+1,"")</f>
        <v/>
      </c>
      <c r="AY1574" t="str">
        <f>IFERROR(INDEX(PLAYERIDMAP2[PLAYERNAME],MATCH(ROW()-ROW(AY$1),HITTERS,0)),"")</f>
        <v/>
      </c>
      <c r="AZ1574">
        <f>IF(PLAYERIDMAP2[[#This Row],[POS]]="P",MAX(AZ$1:AZ1573)+1,"")</f>
        <v>745</v>
      </c>
      <c r="BA1574" t="str">
        <f>IFERROR(INDEX(PLAYERIDMAP2[PLAYERNAME],MATCH(ROW()-ROW(BA$1),PITCHERS,0)),"")</f>
        <v/>
      </c>
    </row>
    <row r="1575" spans="1:53" x14ac:dyDescent="0.25">
      <c r="A1575" t="s">
        <v>15897</v>
      </c>
      <c r="B1575" t="s">
        <v>9932</v>
      </c>
      <c r="C1575" s="1">
        <v>26456</v>
      </c>
      <c r="D1575" t="s">
        <v>16907</v>
      </c>
      <c r="E1575" t="s">
        <v>16908</v>
      </c>
      <c r="F1575" t="s">
        <v>11176</v>
      </c>
      <c r="G1575" t="s">
        <v>16838</v>
      </c>
      <c r="H1575" t="s">
        <v>10988</v>
      </c>
      <c r="I1575" t="s">
        <v>16909</v>
      </c>
      <c r="J1575" t="s">
        <v>9932</v>
      </c>
      <c r="K1575">
        <v>425532</v>
      </c>
      <c r="L1575" t="s">
        <v>9932</v>
      </c>
      <c r="M1575">
        <v>292135</v>
      </c>
      <c r="N1575" t="s">
        <v>9932</v>
      </c>
      <c r="O1575" t="s">
        <v>15898</v>
      </c>
      <c r="P1575" t="s">
        <v>15897</v>
      </c>
      <c r="Q1575">
        <v>6873</v>
      </c>
      <c r="R1575" t="s">
        <v>9932</v>
      </c>
      <c r="S1575">
        <v>5026</v>
      </c>
      <c r="T1575" t="s">
        <v>9932</v>
      </c>
      <c r="V1575" t="s">
        <v>15899</v>
      </c>
      <c r="W1575">
        <v>16637</v>
      </c>
      <c r="X1575">
        <v>6873</v>
      </c>
      <c r="Y1575" t="s">
        <v>9932</v>
      </c>
      <c r="Z1575" t="s">
        <v>15900</v>
      </c>
      <c r="AA1575" t="s">
        <v>5703</v>
      </c>
      <c r="AB1575" t="s">
        <v>10958</v>
      </c>
      <c r="AC1575" t="s">
        <v>9932</v>
      </c>
      <c r="AD1575" t="s">
        <v>15900</v>
      </c>
      <c r="AE1575">
        <v>6856</v>
      </c>
      <c r="AF1575" t="s">
        <v>9932</v>
      </c>
      <c r="AG1575">
        <v>15210</v>
      </c>
      <c r="AH1575" t="s">
        <v>9932</v>
      </c>
      <c r="AL1575" t="str">
        <f>IF(PLAYERIDMAP2[[#This Row],[POS]]="C",MAX(AL$1:AL1574)+1,"")</f>
        <v/>
      </c>
      <c r="AM1575" t="str">
        <f>IFERROR(INDEX(PLAYERIDMAP2[PLAYERNAME],MATCH(ROW()-ROW(AM$1),CATCHERS,0)),"")</f>
        <v/>
      </c>
      <c r="AN1575" t="str">
        <f>IF(PLAYERIDMAP2[[#This Row],[POS]]="1B",MAX(AN$1:AN1574)+1,"")</f>
        <v/>
      </c>
      <c r="AO1575" t="str">
        <f>IFERROR(INDEX(PLAYERIDMAP2[PLAYERNAME],MATCH(ROW()-ROW(AO$1),FIRSTBASE,0)),"")</f>
        <v/>
      </c>
      <c r="AP1575" t="str">
        <f>IF(PLAYERIDMAP2[[#This Row],[POS]]="2B",MAX(AP$1:AP1574)+1,"")</f>
        <v/>
      </c>
      <c r="AQ1575" t="str">
        <f>IFERROR(INDEX(PLAYERIDMAP2[PLAYERNAME],MATCH(ROW()-ROW(AQ$1),SECONDBASE,0)),"")</f>
        <v/>
      </c>
      <c r="AR1575" t="str">
        <f>IF(PLAYERIDMAP2[[#This Row],[POS]]="3B",MAX(AR$1:AR1574)+1,"")</f>
        <v/>
      </c>
      <c r="AS1575" t="str">
        <f>IFERROR(INDEX(PLAYERIDMAP2[PLAYERNAME],MATCH(ROW()-ROW(AS$1),THIRDBASE,0)),"")</f>
        <v/>
      </c>
      <c r="AT1575" t="str">
        <f>IF(PLAYERIDMAP2[[#This Row],[POS]]="SS",MAX(AT$1:AT1574)+1,"")</f>
        <v/>
      </c>
      <c r="AU1575" t="str">
        <f>IFERROR(INDEX(PLAYERIDMAP2[PLAYERNAME],MATCH(ROW()-ROW(AU$1),SHORTSTOP,0)),"")</f>
        <v/>
      </c>
      <c r="AV1575" t="str">
        <f>IF(PLAYERIDMAP2[[#This Row],[POS]]="OF",MAX(AV$1:AV1574)+1,"")</f>
        <v/>
      </c>
      <c r="AW1575" t="str">
        <f>IFERROR(INDEX(PLAYERIDMAP2[PLAYERNAME],MATCH(ROW()-ROW(AW$1),OUTFIELD,0)),"")</f>
        <v/>
      </c>
      <c r="AX1575" t="str">
        <f>IF(PLAYERIDMAP2[[#This Row],[POS]]&lt;&gt;"P",MAX(AX$1:AX1574)+1,"")</f>
        <v/>
      </c>
      <c r="AY1575" t="str">
        <f>IFERROR(INDEX(PLAYERIDMAP2[PLAYERNAME],MATCH(ROW()-ROW(AY$1),HITTERS,0)),"")</f>
        <v/>
      </c>
      <c r="AZ1575">
        <f>IF(PLAYERIDMAP2[[#This Row],[POS]]="P",MAX(AZ$1:AZ1574)+1,"")</f>
        <v>746</v>
      </c>
      <c r="BA1575" t="str">
        <f>IFERROR(INDEX(PLAYERIDMAP2[PLAYERNAME],MATCH(ROW()-ROW(BA$1),PITCHERS,0)),"")</f>
        <v/>
      </c>
    </row>
    <row r="1576" spans="1:53" x14ac:dyDescent="0.25">
      <c r="A1576" t="s">
        <v>15901</v>
      </c>
      <c r="B1576" t="s">
        <v>5571</v>
      </c>
      <c r="C1576" s="1">
        <v>28903</v>
      </c>
      <c r="D1576" t="s">
        <v>16890</v>
      </c>
      <c r="E1576" t="s">
        <v>18887</v>
      </c>
      <c r="F1576" t="s">
        <v>11040</v>
      </c>
      <c r="G1576" t="s">
        <v>14693</v>
      </c>
      <c r="H1576" t="s">
        <v>10998</v>
      </c>
      <c r="I1576" t="s">
        <v>18888</v>
      </c>
      <c r="J1576" t="s">
        <v>5571</v>
      </c>
      <c r="K1576">
        <v>425545</v>
      </c>
      <c r="L1576" t="s">
        <v>5571</v>
      </c>
      <c r="M1576">
        <v>383458</v>
      </c>
      <c r="N1576" t="s">
        <v>5571</v>
      </c>
      <c r="O1576" t="s">
        <v>15902</v>
      </c>
      <c r="P1576" t="s">
        <v>15901</v>
      </c>
      <c r="Q1576">
        <v>7373</v>
      </c>
      <c r="R1576" t="s">
        <v>5571</v>
      </c>
      <c r="S1576">
        <v>6024</v>
      </c>
      <c r="T1576" t="s">
        <v>5571</v>
      </c>
      <c r="U1576" t="s">
        <v>5571</v>
      </c>
      <c r="V1576" t="s">
        <v>15903</v>
      </c>
      <c r="W1576">
        <v>31494</v>
      </c>
      <c r="X1576">
        <v>7373</v>
      </c>
      <c r="Y1576" t="s">
        <v>5571</v>
      </c>
      <c r="Z1576" t="s">
        <v>16809</v>
      </c>
      <c r="AA1576" t="s">
        <v>5703</v>
      </c>
      <c r="AB1576" t="s">
        <v>5703</v>
      </c>
      <c r="AD1576" t="s">
        <v>16809</v>
      </c>
      <c r="AL1576" t="str">
        <f>IF(PLAYERIDMAP2[[#This Row],[POS]]="C",MAX(AL$1:AL1575)+1,"")</f>
        <v/>
      </c>
      <c r="AM1576" t="str">
        <f>IFERROR(INDEX(PLAYERIDMAP2[PLAYERNAME],MATCH(ROW()-ROW(AM$1),CATCHERS,0)),"")</f>
        <v/>
      </c>
      <c r="AN1576" t="str">
        <f>IF(PLAYERIDMAP2[[#This Row],[POS]]="1B",MAX(AN$1:AN1575)+1,"")</f>
        <v/>
      </c>
      <c r="AO1576" t="str">
        <f>IFERROR(INDEX(PLAYERIDMAP2[PLAYERNAME],MATCH(ROW()-ROW(AO$1),FIRSTBASE,0)),"")</f>
        <v/>
      </c>
      <c r="AP1576" t="str">
        <f>IF(PLAYERIDMAP2[[#This Row],[POS]]="2B",MAX(AP$1:AP1575)+1,"")</f>
        <v/>
      </c>
      <c r="AQ1576" t="str">
        <f>IFERROR(INDEX(PLAYERIDMAP2[PLAYERNAME],MATCH(ROW()-ROW(AQ$1),SECONDBASE,0)),"")</f>
        <v/>
      </c>
      <c r="AR1576" t="str">
        <f>IF(PLAYERIDMAP2[[#This Row],[POS]]="3B",MAX(AR$1:AR1575)+1,"")</f>
        <v/>
      </c>
      <c r="AS1576" t="str">
        <f>IFERROR(INDEX(PLAYERIDMAP2[PLAYERNAME],MATCH(ROW()-ROW(AS$1),THIRDBASE,0)),"")</f>
        <v/>
      </c>
      <c r="AT1576" t="str">
        <f>IF(PLAYERIDMAP2[[#This Row],[POS]]="SS",MAX(AT$1:AT1575)+1,"")</f>
        <v/>
      </c>
      <c r="AU1576" t="str">
        <f>IFERROR(INDEX(PLAYERIDMAP2[PLAYERNAME],MATCH(ROW()-ROW(AU$1),SHORTSTOP,0)),"")</f>
        <v/>
      </c>
      <c r="AV1576">
        <f>IF(PLAYERIDMAP2[[#This Row],[POS]]="OF",MAX(AV$1:AV1575)+1,"")</f>
        <v>316</v>
      </c>
      <c r="AW1576" t="str">
        <f>IFERROR(INDEX(PLAYERIDMAP2[PLAYERNAME],MATCH(ROW()-ROW(AW$1),OUTFIELD,0)),"")</f>
        <v/>
      </c>
      <c r="AX1576">
        <f>IF(PLAYERIDMAP2[[#This Row],[POS]]&lt;&gt;"P",MAX(AX$1:AX1575)+1,"")</f>
        <v>829</v>
      </c>
      <c r="AY1576" t="str">
        <f>IFERROR(INDEX(PLAYERIDMAP2[PLAYERNAME],MATCH(ROW()-ROW(AY$1),HITTERS,0)),"")</f>
        <v/>
      </c>
      <c r="AZ1576" t="str">
        <f>IF(PLAYERIDMAP2[[#This Row],[POS]]="P",MAX(AZ$1:AZ1575)+1,"")</f>
        <v/>
      </c>
      <c r="BA1576" t="str">
        <f>IFERROR(INDEX(PLAYERIDMAP2[PLAYERNAME],MATCH(ROW()-ROW(BA$1),PITCHERS,0)),"")</f>
        <v/>
      </c>
    </row>
    <row r="1577" spans="1:53" x14ac:dyDescent="0.25">
      <c r="A1577" t="s">
        <v>17562</v>
      </c>
      <c r="B1577" t="s">
        <v>4070</v>
      </c>
      <c r="C1577" s="1">
        <v>33471</v>
      </c>
      <c r="D1577" t="s">
        <v>17563</v>
      </c>
      <c r="E1577" t="s">
        <v>16908</v>
      </c>
      <c r="F1577" t="s">
        <v>10987</v>
      </c>
      <c r="G1577" t="s">
        <v>14693</v>
      </c>
      <c r="H1577" t="s">
        <v>10998</v>
      </c>
      <c r="I1577" t="s">
        <v>17564</v>
      </c>
      <c r="J1577" t="s">
        <v>4070</v>
      </c>
      <c r="K1577">
        <v>592863</v>
      </c>
      <c r="L1577" t="s">
        <v>4070</v>
      </c>
      <c r="S1577">
        <v>31848</v>
      </c>
      <c r="T1577" t="s">
        <v>4070</v>
      </c>
      <c r="Z1577" t="s">
        <v>17565</v>
      </c>
      <c r="AA1577" t="s">
        <v>10958</v>
      </c>
      <c r="AB1577" t="s">
        <v>5703</v>
      </c>
      <c r="AD1577" t="s">
        <v>17565</v>
      </c>
      <c r="AL1577" t="str">
        <f>IF(PLAYERIDMAP2[[#This Row],[POS]]="C",MAX(AL$1:AL1576)+1,"")</f>
        <v/>
      </c>
      <c r="AM1577" t="str">
        <f>IFERROR(INDEX(PLAYERIDMAP2[PLAYERNAME],MATCH(ROW()-ROW(AM$1),CATCHERS,0)),"")</f>
        <v/>
      </c>
      <c r="AN1577" t="str">
        <f>IF(PLAYERIDMAP2[[#This Row],[POS]]="1B",MAX(AN$1:AN1576)+1,"")</f>
        <v/>
      </c>
      <c r="AO1577" t="str">
        <f>IFERROR(INDEX(PLAYERIDMAP2[PLAYERNAME],MATCH(ROW()-ROW(AO$1),FIRSTBASE,0)),"")</f>
        <v/>
      </c>
      <c r="AP1577" t="str">
        <f>IF(PLAYERIDMAP2[[#This Row],[POS]]="2B",MAX(AP$1:AP1576)+1,"")</f>
        <v/>
      </c>
      <c r="AQ1577" t="str">
        <f>IFERROR(INDEX(PLAYERIDMAP2[PLAYERNAME],MATCH(ROW()-ROW(AQ$1),SECONDBASE,0)),"")</f>
        <v/>
      </c>
      <c r="AR1577" t="str">
        <f>IF(PLAYERIDMAP2[[#This Row],[POS]]="3B",MAX(AR$1:AR1576)+1,"")</f>
        <v/>
      </c>
      <c r="AS1577" t="str">
        <f>IFERROR(INDEX(PLAYERIDMAP2[PLAYERNAME],MATCH(ROW()-ROW(AS$1),THIRDBASE,0)),"")</f>
        <v/>
      </c>
      <c r="AT1577" t="str">
        <f>IF(PLAYERIDMAP2[[#This Row],[POS]]="SS",MAX(AT$1:AT1576)+1,"")</f>
        <v/>
      </c>
      <c r="AU1577" t="str">
        <f>IFERROR(INDEX(PLAYERIDMAP2[PLAYERNAME],MATCH(ROW()-ROW(AU$1),SHORTSTOP,0)),"")</f>
        <v/>
      </c>
      <c r="AV1577">
        <f>IF(PLAYERIDMAP2[[#This Row],[POS]]="OF",MAX(AV$1:AV1576)+1,"")</f>
        <v>317</v>
      </c>
      <c r="AW1577" t="str">
        <f>IFERROR(INDEX(PLAYERIDMAP2[PLAYERNAME],MATCH(ROW()-ROW(AW$1),OUTFIELD,0)),"")</f>
        <v/>
      </c>
      <c r="AX1577">
        <f>IF(PLAYERIDMAP2[[#This Row],[POS]]&lt;&gt;"P",MAX(AX$1:AX1576)+1,"")</f>
        <v>830</v>
      </c>
      <c r="AY1577" t="str">
        <f>IFERROR(INDEX(PLAYERIDMAP2[PLAYERNAME],MATCH(ROW()-ROW(AY$1),HITTERS,0)),"")</f>
        <v/>
      </c>
      <c r="AZ1577" t="str">
        <f>IF(PLAYERIDMAP2[[#This Row],[POS]]="P",MAX(AZ$1:AZ1576)+1,"")</f>
        <v/>
      </c>
      <c r="BA1577" t="str">
        <f>IFERROR(INDEX(PLAYERIDMAP2[PLAYERNAME],MATCH(ROW()-ROW(BA$1),PITCHERS,0)),"")</f>
        <v/>
      </c>
    </row>
    <row r="1578" spans="1:53" x14ac:dyDescent="0.25">
      <c r="A1578" t="s">
        <v>19423</v>
      </c>
      <c r="B1578" t="s">
        <v>9883</v>
      </c>
      <c r="C1578" s="1">
        <v>31719</v>
      </c>
      <c r="D1578" t="s">
        <v>16876</v>
      </c>
      <c r="E1578" t="s">
        <v>16969</v>
      </c>
      <c r="F1578" t="s">
        <v>11048</v>
      </c>
      <c r="G1578" t="s">
        <v>14693</v>
      </c>
      <c r="H1578" t="s">
        <v>10988</v>
      </c>
      <c r="I1578" t="s">
        <v>19424</v>
      </c>
      <c r="J1578" t="s">
        <v>9883</v>
      </c>
      <c r="K1578">
        <v>543935</v>
      </c>
      <c r="L1578" t="s">
        <v>9883</v>
      </c>
      <c r="M1578">
        <v>1799270</v>
      </c>
      <c r="N1578" t="s">
        <v>9883</v>
      </c>
      <c r="O1578" t="s">
        <v>19425</v>
      </c>
      <c r="P1578" t="s">
        <v>19423</v>
      </c>
      <c r="Q1578">
        <v>9364</v>
      </c>
      <c r="R1578" t="s">
        <v>9883</v>
      </c>
      <c r="S1578">
        <v>31557</v>
      </c>
      <c r="T1578" t="s">
        <v>9883</v>
      </c>
      <c r="V1578" t="s">
        <v>19426</v>
      </c>
      <c r="W1578">
        <v>60051</v>
      </c>
      <c r="X1578">
        <v>9364</v>
      </c>
      <c r="Y1578" t="s">
        <v>9883</v>
      </c>
      <c r="Z1578" t="s">
        <v>19427</v>
      </c>
      <c r="AA1578" t="s">
        <v>5703</v>
      </c>
      <c r="AB1578" t="s">
        <v>5703</v>
      </c>
      <c r="AD1578" t="s">
        <v>19427</v>
      </c>
      <c r="AF1578" t="s">
        <v>9883</v>
      </c>
      <c r="AG1578">
        <v>13418</v>
      </c>
      <c r="AH1578" t="s">
        <v>9883</v>
      </c>
      <c r="AL1578" t="str">
        <f>IF(PLAYERIDMAP2[[#This Row],[POS]]="C",MAX(AL$1:AL1577)+1,"")</f>
        <v/>
      </c>
      <c r="AM1578" t="str">
        <f>IFERROR(INDEX(PLAYERIDMAP2[PLAYERNAME],MATCH(ROW()-ROW(AM$1),CATCHERS,0)),"")</f>
        <v/>
      </c>
      <c r="AN1578" t="str">
        <f>IF(PLAYERIDMAP2[[#This Row],[POS]]="1B",MAX(AN$1:AN1577)+1,"")</f>
        <v/>
      </c>
      <c r="AO1578" t="str">
        <f>IFERROR(INDEX(PLAYERIDMAP2[PLAYERNAME],MATCH(ROW()-ROW(AO$1),FIRSTBASE,0)),"")</f>
        <v/>
      </c>
      <c r="AP1578" t="str">
        <f>IF(PLAYERIDMAP2[[#This Row],[POS]]="2B",MAX(AP$1:AP1577)+1,"")</f>
        <v/>
      </c>
      <c r="AQ1578" t="str">
        <f>IFERROR(INDEX(PLAYERIDMAP2[PLAYERNAME],MATCH(ROW()-ROW(AQ$1),SECONDBASE,0)),"")</f>
        <v/>
      </c>
      <c r="AR1578" t="str">
        <f>IF(PLAYERIDMAP2[[#This Row],[POS]]="3B",MAX(AR$1:AR1577)+1,"")</f>
        <v/>
      </c>
      <c r="AS1578" t="str">
        <f>IFERROR(INDEX(PLAYERIDMAP2[PLAYERNAME],MATCH(ROW()-ROW(AS$1),THIRDBASE,0)),"")</f>
        <v/>
      </c>
      <c r="AT1578" t="str">
        <f>IF(PLAYERIDMAP2[[#This Row],[POS]]="SS",MAX(AT$1:AT1577)+1,"")</f>
        <v/>
      </c>
      <c r="AU1578" t="str">
        <f>IFERROR(INDEX(PLAYERIDMAP2[PLAYERNAME],MATCH(ROW()-ROW(AU$1),SHORTSTOP,0)),"")</f>
        <v/>
      </c>
      <c r="AV1578" t="str">
        <f>IF(PLAYERIDMAP2[[#This Row],[POS]]="OF",MAX(AV$1:AV1577)+1,"")</f>
        <v/>
      </c>
      <c r="AW1578" t="str">
        <f>IFERROR(INDEX(PLAYERIDMAP2[PLAYERNAME],MATCH(ROW()-ROW(AW$1),OUTFIELD,0)),"")</f>
        <v/>
      </c>
      <c r="AX1578" t="str">
        <f>IF(PLAYERIDMAP2[[#This Row],[POS]]&lt;&gt;"P",MAX(AX$1:AX1577)+1,"")</f>
        <v/>
      </c>
      <c r="AY1578" t="str">
        <f>IFERROR(INDEX(PLAYERIDMAP2[PLAYERNAME],MATCH(ROW()-ROW(AY$1),HITTERS,0)),"")</f>
        <v/>
      </c>
      <c r="AZ1578">
        <f>IF(PLAYERIDMAP2[[#This Row],[POS]]="P",MAX(AZ$1:AZ1577)+1,"")</f>
        <v>747</v>
      </c>
      <c r="BA1578" t="str">
        <f>IFERROR(INDEX(PLAYERIDMAP2[PLAYERNAME],MATCH(ROW()-ROW(BA$1),PITCHERS,0)),"")</f>
        <v/>
      </c>
    </row>
    <row r="1579" spans="1:53" x14ac:dyDescent="0.25">
      <c r="A1579" t="s">
        <v>15904</v>
      </c>
      <c r="B1579" t="s">
        <v>4168</v>
      </c>
      <c r="C1579" s="1">
        <v>30414</v>
      </c>
      <c r="D1579" t="s">
        <v>16932</v>
      </c>
      <c r="E1579" t="s">
        <v>16969</v>
      </c>
      <c r="F1579" t="s">
        <v>11016</v>
      </c>
      <c r="G1579" t="s">
        <v>11016</v>
      </c>
      <c r="H1579" t="s">
        <v>11110</v>
      </c>
      <c r="I1579" t="s">
        <v>19529</v>
      </c>
      <c r="J1579" t="s">
        <v>4168</v>
      </c>
      <c r="K1579">
        <v>435064</v>
      </c>
      <c r="L1579" t="s">
        <v>4168</v>
      </c>
      <c r="M1579">
        <v>538897</v>
      </c>
      <c r="N1579" t="s">
        <v>4168</v>
      </c>
      <c r="O1579" t="s">
        <v>15905</v>
      </c>
      <c r="P1579" t="s">
        <v>15904</v>
      </c>
      <c r="Q1579">
        <v>8232</v>
      </c>
      <c r="R1579" t="s">
        <v>4168</v>
      </c>
      <c r="S1579">
        <v>29115</v>
      </c>
      <c r="T1579" t="s">
        <v>4168</v>
      </c>
      <c r="V1579" t="s">
        <v>15906</v>
      </c>
      <c r="W1579">
        <v>49220</v>
      </c>
      <c r="X1579">
        <v>8232</v>
      </c>
      <c r="Y1579" t="s">
        <v>4168</v>
      </c>
      <c r="Z1579" t="s">
        <v>15907</v>
      </c>
      <c r="AA1579" t="s">
        <v>5703</v>
      </c>
      <c r="AB1579" t="s">
        <v>5703</v>
      </c>
      <c r="AC1579" t="s">
        <v>4168</v>
      </c>
      <c r="AD1579" t="s">
        <v>15907</v>
      </c>
      <c r="AF1579" t="s">
        <v>4168</v>
      </c>
      <c r="AG1579">
        <v>6221</v>
      </c>
      <c r="AL1579">
        <f>IF(PLAYERIDMAP2[[#This Row],[POS]]="C",MAX(AL$1:AL1578)+1,"")</f>
        <v>116</v>
      </c>
      <c r="AM1579" t="str">
        <f>IFERROR(INDEX(PLAYERIDMAP2[PLAYERNAME],MATCH(ROW()-ROW(AM$1),CATCHERS,0)),"")</f>
        <v/>
      </c>
      <c r="AN1579" t="str">
        <f>IF(PLAYERIDMAP2[[#This Row],[POS]]="1B",MAX(AN$1:AN1578)+1,"")</f>
        <v/>
      </c>
      <c r="AO1579" t="str">
        <f>IFERROR(INDEX(PLAYERIDMAP2[PLAYERNAME],MATCH(ROW()-ROW(AO$1),FIRSTBASE,0)),"")</f>
        <v/>
      </c>
      <c r="AP1579" t="str">
        <f>IF(PLAYERIDMAP2[[#This Row],[POS]]="2B",MAX(AP$1:AP1578)+1,"")</f>
        <v/>
      </c>
      <c r="AQ1579" t="str">
        <f>IFERROR(INDEX(PLAYERIDMAP2[PLAYERNAME],MATCH(ROW()-ROW(AQ$1),SECONDBASE,0)),"")</f>
        <v/>
      </c>
      <c r="AR1579" t="str">
        <f>IF(PLAYERIDMAP2[[#This Row],[POS]]="3B",MAX(AR$1:AR1578)+1,"")</f>
        <v/>
      </c>
      <c r="AS1579" t="str">
        <f>IFERROR(INDEX(PLAYERIDMAP2[PLAYERNAME],MATCH(ROW()-ROW(AS$1),THIRDBASE,0)),"")</f>
        <v/>
      </c>
      <c r="AT1579" t="str">
        <f>IF(PLAYERIDMAP2[[#This Row],[POS]]="SS",MAX(AT$1:AT1578)+1,"")</f>
        <v/>
      </c>
      <c r="AU1579" t="str">
        <f>IFERROR(INDEX(PLAYERIDMAP2[PLAYERNAME],MATCH(ROW()-ROW(AU$1),SHORTSTOP,0)),"")</f>
        <v/>
      </c>
      <c r="AV1579" t="str">
        <f>IF(PLAYERIDMAP2[[#This Row],[POS]]="OF",MAX(AV$1:AV1578)+1,"")</f>
        <v/>
      </c>
      <c r="AW1579" t="str">
        <f>IFERROR(INDEX(PLAYERIDMAP2[PLAYERNAME],MATCH(ROW()-ROW(AW$1),OUTFIELD,0)),"")</f>
        <v/>
      </c>
      <c r="AX1579">
        <f>IF(PLAYERIDMAP2[[#This Row],[POS]]&lt;&gt;"P",MAX(AX$1:AX1578)+1,"")</f>
        <v>831</v>
      </c>
      <c r="AY1579" t="str">
        <f>IFERROR(INDEX(PLAYERIDMAP2[PLAYERNAME],MATCH(ROW()-ROW(AY$1),HITTERS,0)),"")</f>
        <v/>
      </c>
      <c r="AZ1579" t="str">
        <f>IF(PLAYERIDMAP2[[#This Row],[POS]]="P",MAX(AZ$1:AZ1578)+1,"")</f>
        <v/>
      </c>
      <c r="BA1579" t="str">
        <f>IFERROR(INDEX(PLAYERIDMAP2[PLAYERNAME],MATCH(ROW()-ROW(BA$1),PITCHERS,0)),"")</f>
        <v/>
      </c>
    </row>
    <row r="1580" spans="1:53" x14ac:dyDescent="0.25">
      <c r="A1580" t="s">
        <v>15908</v>
      </c>
      <c r="B1580" t="s">
        <v>10558</v>
      </c>
      <c r="C1580" s="1">
        <v>30026</v>
      </c>
      <c r="D1580" t="s">
        <v>16944</v>
      </c>
      <c r="E1580" t="s">
        <v>16969</v>
      </c>
      <c r="F1580" t="s">
        <v>10997</v>
      </c>
      <c r="G1580" t="s">
        <v>16838</v>
      </c>
      <c r="H1580" t="s">
        <v>10988</v>
      </c>
      <c r="I1580" t="s">
        <v>18668</v>
      </c>
      <c r="J1580" t="s">
        <v>10558</v>
      </c>
      <c r="K1580">
        <v>451216</v>
      </c>
      <c r="L1580" t="s">
        <v>10558</v>
      </c>
      <c r="M1580">
        <v>585913</v>
      </c>
      <c r="N1580" t="s">
        <v>10558</v>
      </c>
      <c r="O1580" t="s">
        <v>15909</v>
      </c>
      <c r="P1580" t="s">
        <v>15908</v>
      </c>
      <c r="Q1580">
        <v>7743</v>
      </c>
      <c r="R1580" t="s">
        <v>10558</v>
      </c>
      <c r="S1580">
        <v>6521</v>
      </c>
      <c r="T1580" t="s">
        <v>10558</v>
      </c>
      <c r="V1580" t="s">
        <v>15910</v>
      </c>
      <c r="W1580">
        <v>49215</v>
      </c>
      <c r="X1580">
        <v>7743</v>
      </c>
      <c r="Y1580" t="s">
        <v>10558</v>
      </c>
      <c r="Z1580" t="s">
        <v>15911</v>
      </c>
      <c r="AA1580" t="s">
        <v>5703</v>
      </c>
      <c r="AB1580" t="s">
        <v>5703</v>
      </c>
      <c r="AD1580" t="s">
        <v>15911</v>
      </c>
      <c r="AL1580" t="str">
        <f>IF(PLAYERIDMAP2[[#This Row],[POS]]="C",MAX(AL$1:AL1579)+1,"")</f>
        <v/>
      </c>
      <c r="AM1580" t="str">
        <f>IFERROR(INDEX(PLAYERIDMAP2[PLAYERNAME],MATCH(ROW()-ROW(AM$1),CATCHERS,0)),"")</f>
        <v/>
      </c>
      <c r="AN1580" t="str">
        <f>IF(PLAYERIDMAP2[[#This Row],[POS]]="1B",MAX(AN$1:AN1579)+1,"")</f>
        <v/>
      </c>
      <c r="AO1580" t="str">
        <f>IFERROR(INDEX(PLAYERIDMAP2[PLAYERNAME],MATCH(ROW()-ROW(AO$1),FIRSTBASE,0)),"")</f>
        <v/>
      </c>
      <c r="AP1580" t="str">
        <f>IF(PLAYERIDMAP2[[#This Row],[POS]]="2B",MAX(AP$1:AP1579)+1,"")</f>
        <v/>
      </c>
      <c r="AQ1580" t="str">
        <f>IFERROR(INDEX(PLAYERIDMAP2[PLAYERNAME],MATCH(ROW()-ROW(AQ$1),SECONDBASE,0)),"")</f>
        <v/>
      </c>
      <c r="AR1580" t="str">
        <f>IF(PLAYERIDMAP2[[#This Row],[POS]]="3B",MAX(AR$1:AR1579)+1,"")</f>
        <v/>
      </c>
      <c r="AS1580" t="str">
        <f>IFERROR(INDEX(PLAYERIDMAP2[PLAYERNAME],MATCH(ROW()-ROW(AS$1),THIRDBASE,0)),"")</f>
        <v/>
      </c>
      <c r="AT1580" t="str">
        <f>IF(PLAYERIDMAP2[[#This Row],[POS]]="SS",MAX(AT$1:AT1579)+1,"")</f>
        <v/>
      </c>
      <c r="AU1580" t="str">
        <f>IFERROR(INDEX(PLAYERIDMAP2[PLAYERNAME],MATCH(ROW()-ROW(AU$1),SHORTSTOP,0)),"")</f>
        <v/>
      </c>
      <c r="AV1580" t="str">
        <f>IF(PLAYERIDMAP2[[#This Row],[POS]]="OF",MAX(AV$1:AV1579)+1,"")</f>
        <v/>
      </c>
      <c r="AW1580" t="str">
        <f>IFERROR(INDEX(PLAYERIDMAP2[PLAYERNAME],MATCH(ROW()-ROW(AW$1),OUTFIELD,0)),"")</f>
        <v/>
      </c>
      <c r="AX1580" t="str">
        <f>IF(PLAYERIDMAP2[[#This Row],[POS]]&lt;&gt;"P",MAX(AX$1:AX1579)+1,"")</f>
        <v/>
      </c>
      <c r="AY1580" t="str">
        <f>IFERROR(INDEX(PLAYERIDMAP2[PLAYERNAME],MATCH(ROW()-ROW(AY$1),HITTERS,0)),"")</f>
        <v/>
      </c>
      <c r="AZ1580">
        <f>IF(PLAYERIDMAP2[[#This Row],[POS]]="P",MAX(AZ$1:AZ1579)+1,"")</f>
        <v>748</v>
      </c>
      <c r="BA1580" t="str">
        <f>IFERROR(INDEX(PLAYERIDMAP2[PLAYERNAME],MATCH(ROW()-ROW(BA$1),PITCHERS,0)),"")</f>
        <v/>
      </c>
    </row>
    <row r="1581" spans="1:53" x14ac:dyDescent="0.25">
      <c r="A1581" t="s">
        <v>15912</v>
      </c>
      <c r="B1581" t="s">
        <v>10441</v>
      </c>
      <c r="C1581" s="1">
        <v>29543</v>
      </c>
      <c r="D1581" t="s">
        <v>17551</v>
      </c>
      <c r="E1581" t="s">
        <v>16969</v>
      </c>
      <c r="F1581" t="s">
        <v>11087</v>
      </c>
      <c r="G1581" t="s">
        <v>14693</v>
      </c>
      <c r="H1581" t="s">
        <v>10988</v>
      </c>
      <c r="I1581" t="s">
        <v>17552</v>
      </c>
      <c r="J1581" t="s">
        <v>10441</v>
      </c>
      <c r="K1581">
        <v>450351</v>
      </c>
      <c r="L1581" t="s">
        <v>10441</v>
      </c>
      <c r="M1581">
        <v>548808</v>
      </c>
      <c r="N1581" t="s">
        <v>10441</v>
      </c>
      <c r="O1581" t="s">
        <v>15913</v>
      </c>
      <c r="P1581" t="s">
        <v>15912</v>
      </c>
      <c r="Q1581">
        <v>7571</v>
      </c>
      <c r="R1581" t="s">
        <v>10441</v>
      </c>
      <c r="S1581">
        <v>6311</v>
      </c>
      <c r="T1581" t="s">
        <v>10441</v>
      </c>
      <c r="V1581" t="s">
        <v>15914</v>
      </c>
      <c r="W1581">
        <v>31711</v>
      </c>
      <c r="X1581">
        <v>7571</v>
      </c>
      <c r="Y1581" t="s">
        <v>10441</v>
      </c>
      <c r="Z1581" t="s">
        <v>15915</v>
      </c>
      <c r="AA1581" t="s">
        <v>10958</v>
      </c>
      <c r="AB1581" t="s">
        <v>10958</v>
      </c>
      <c r="AC1581" t="s">
        <v>10441</v>
      </c>
      <c r="AD1581" t="s">
        <v>15915</v>
      </c>
      <c r="AE1581">
        <v>7075</v>
      </c>
      <c r="AF1581" t="s">
        <v>10441</v>
      </c>
      <c r="AG1581">
        <v>5363</v>
      </c>
      <c r="AH1581" t="s">
        <v>10441</v>
      </c>
      <c r="AL1581" t="str">
        <f>IF(PLAYERIDMAP2[[#This Row],[POS]]="C",MAX(AL$1:AL1580)+1,"")</f>
        <v/>
      </c>
      <c r="AM1581" t="str">
        <f>IFERROR(INDEX(PLAYERIDMAP2[PLAYERNAME],MATCH(ROW()-ROW(AM$1),CATCHERS,0)),"")</f>
        <v/>
      </c>
      <c r="AN1581" t="str">
        <f>IF(PLAYERIDMAP2[[#This Row],[POS]]="1B",MAX(AN$1:AN1580)+1,"")</f>
        <v/>
      </c>
      <c r="AO1581" t="str">
        <f>IFERROR(INDEX(PLAYERIDMAP2[PLAYERNAME],MATCH(ROW()-ROW(AO$1),FIRSTBASE,0)),"")</f>
        <v/>
      </c>
      <c r="AP1581" t="str">
        <f>IF(PLAYERIDMAP2[[#This Row],[POS]]="2B",MAX(AP$1:AP1580)+1,"")</f>
        <v/>
      </c>
      <c r="AQ1581" t="str">
        <f>IFERROR(INDEX(PLAYERIDMAP2[PLAYERNAME],MATCH(ROW()-ROW(AQ$1),SECONDBASE,0)),"")</f>
        <v/>
      </c>
      <c r="AR1581" t="str">
        <f>IF(PLAYERIDMAP2[[#This Row],[POS]]="3B",MAX(AR$1:AR1580)+1,"")</f>
        <v/>
      </c>
      <c r="AS1581" t="str">
        <f>IFERROR(INDEX(PLAYERIDMAP2[PLAYERNAME],MATCH(ROW()-ROW(AS$1),THIRDBASE,0)),"")</f>
        <v/>
      </c>
      <c r="AT1581" t="str">
        <f>IF(PLAYERIDMAP2[[#This Row],[POS]]="SS",MAX(AT$1:AT1580)+1,"")</f>
        <v/>
      </c>
      <c r="AU1581" t="str">
        <f>IFERROR(INDEX(PLAYERIDMAP2[PLAYERNAME],MATCH(ROW()-ROW(AU$1),SHORTSTOP,0)),"")</f>
        <v/>
      </c>
      <c r="AV1581" t="str">
        <f>IF(PLAYERIDMAP2[[#This Row],[POS]]="OF",MAX(AV$1:AV1580)+1,"")</f>
        <v/>
      </c>
      <c r="AW1581" t="str">
        <f>IFERROR(INDEX(PLAYERIDMAP2[PLAYERNAME],MATCH(ROW()-ROW(AW$1),OUTFIELD,0)),"")</f>
        <v/>
      </c>
      <c r="AX1581" t="str">
        <f>IF(PLAYERIDMAP2[[#This Row],[POS]]&lt;&gt;"P",MAX(AX$1:AX1580)+1,"")</f>
        <v/>
      </c>
      <c r="AY1581" t="str">
        <f>IFERROR(INDEX(PLAYERIDMAP2[PLAYERNAME],MATCH(ROW()-ROW(AY$1),HITTERS,0)),"")</f>
        <v/>
      </c>
      <c r="AZ1581">
        <f>IF(PLAYERIDMAP2[[#This Row],[POS]]="P",MAX(AZ$1:AZ1580)+1,"")</f>
        <v>749</v>
      </c>
      <c r="BA1581" t="str">
        <f>IFERROR(INDEX(PLAYERIDMAP2[PLAYERNAME],MATCH(ROW()-ROW(BA$1),PITCHERS,0)),"")</f>
        <v/>
      </c>
    </row>
    <row r="1582" spans="1:53" x14ac:dyDescent="0.25">
      <c r="A1582" t="s">
        <v>15916</v>
      </c>
      <c r="B1582" t="s">
        <v>10631</v>
      </c>
      <c r="C1582" s="1">
        <v>32007</v>
      </c>
      <c r="D1582" t="s">
        <v>16867</v>
      </c>
      <c r="E1582" t="s">
        <v>16969</v>
      </c>
      <c r="F1582" t="s">
        <v>11048</v>
      </c>
      <c r="G1582" t="s">
        <v>14693</v>
      </c>
      <c r="H1582" t="s">
        <v>10988</v>
      </c>
      <c r="I1582" t="s">
        <v>18053</v>
      </c>
      <c r="J1582" t="s">
        <v>10631</v>
      </c>
      <c r="K1582">
        <v>458677</v>
      </c>
      <c r="L1582" t="s">
        <v>10631</v>
      </c>
      <c r="M1582">
        <v>1795985</v>
      </c>
      <c r="N1582" t="s">
        <v>10631</v>
      </c>
      <c r="O1582" t="s">
        <v>15917</v>
      </c>
      <c r="P1582" t="s">
        <v>15916</v>
      </c>
      <c r="Q1582">
        <v>9272</v>
      </c>
      <c r="R1582" t="s">
        <v>10631</v>
      </c>
      <c r="S1582">
        <v>31026</v>
      </c>
      <c r="T1582" t="s">
        <v>10631</v>
      </c>
      <c r="V1582" t="s">
        <v>15918</v>
      </c>
      <c r="W1582">
        <v>59179</v>
      </c>
      <c r="X1582">
        <v>9272</v>
      </c>
      <c r="Y1582" t="s">
        <v>10631</v>
      </c>
      <c r="Z1582" t="s">
        <v>15919</v>
      </c>
      <c r="AA1582" t="s">
        <v>10958</v>
      </c>
      <c r="AB1582" t="s">
        <v>10958</v>
      </c>
      <c r="AD1582" t="s">
        <v>15919</v>
      </c>
      <c r="AF1582" t="s">
        <v>10631</v>
      </c>
      <c r="AG1582">
        <v>13118</v>
      </c>
      <c r="AH1582" t="s">
        <v>10631</v>
      </c>
      <c r="AL1582" t="str">
        <f>IF(PLAYERIDMAP2[[#This Row],[POS]]="C",MAX(AL$1:AL1581)+1,"")</f>
        <v/>
      </c>
      <c r="AM1582" t="str">
        <f>IFERROR(INDEX(PLAYERIDMAP2[PLAYERNAME],MATCH(ROW()-ROW(AM$1),CATCHERS,0)),"")</f>
        <v/>
      </c>
      <c r="AN1582" t="str">
        <f>IF(PLAYERIDMAP2[[#This Row],[POS]]="1B",MAX(AN$1:AN1581)+1,"")</f>
        <v/>
      </c>
      <c r="AO1582" t="str">
        <f>IFERROR(INDEX(PLAYERIDMAP2[PLAYERNAME],MATCH(ROW()-ROW(AO$1),FIRSTBASE,0)),"")</f>
        <v/>
      </c>
      <c r="AP1582" t="str">
        <f>IF(PLAYERIDMAP2[[#This Row],[POS]]="2B",MAX(AP$1:AP1581)+1,"")</f>
        <v/>
      </c>
      <c r="AQ1582" t="str">
        <f>IFERROR(INDEX(PLAYERIDMAP2[PLAYERNAME],MATCH(ROW()-ROW(AQ$1),SECONDBASE,0)),"")</f>
        <v/>
      </c>
      <c r="AR1582" t="str">
        <f>IF(PLAYERIDMAP2[[#This Row],[POS]]="3B",MAX(AR$1:AR1581)+1,"")</f>
        <v/>
      </c>
      <c r="AS1582" t="str">
        <f>IFERROR(INDEX(PLAYERIDMAP2[PLAYERNAME],MATCH(ROW()-ROW(AS$1),THIRDBASE,0)),"")</f>
        <v/>
      </c>
      <c r="AT1582" t="str">
        <f>IF(PLAYERIDMAP2[[#This Row],[POS]]="SS",MAX(AT$1:AT1581)+1,"")</f>
        <v/>
      </c>
      <c r="AU1582" t="str">
        <f>IFERROR(INDEX(PLAYERIDMAP2[PLAYERNAME],MATCH(ROW()-ROW(AU$1),SHORTSTOP,0)),"")</f>
        <v/>
      </c>
      <c r="AV1582" t="str">
        <f>IF(PLAYERIDMAP2[[#This Row],[POS]]="OF",MAX(AV$1:AV1581)+1,"")</f>
        <v/>
      </c>
      <c r="AW1582" t="str">
        <f>IFERROR(INDEX(PLAYERIDMAP2[PLAYERNAME],MATCH(ROW()-ROW(AW$1),OUTFIELD,0)),"")</f>
        <v/>
      </c>
      <c r="AX1582" t="str">
        <f>IF(PLAYERIDMAP2[[#This Row],[POS]]&lt;&gt;"P",MAX(AX$1:AX1581)+1,"")</f>
        <v/>
      </c>
      <c r="AY1582" t="str">
        <f>IFERROR(INDEX(PLAYERIDMAP2[PLAYERNAME],MATCH(ROW()-ROW(AY$1),HITTERS,0)),"")</f>
        <v/>
      </c>
      <c r="AZ1582">
        <f>IF(PLAYERIDMAP2[[#This Row],[POS]]="P",MAX(AZ$1:AZ1581)+1,"")</f>
        <v>750</v>
      </c>
      <c r="BA1582" t="str">
        <f>IFERROR(INDEX(PLAYERIDMAP2[PLAYERNAME],MATCH(ROW()-ROW(BA$1),PITCHERS,0)),"")</f>
        <v/>
      </c>
    </row>
    <row r="1583" spans="1:53" x14ac:dyDescent="0.25">
      <c r="A1583" t="s">
        <v>20276</v>
      </c>
      <c r="B1583" t="s">
        <v>5017</v>
      </c>
      <c r="C1583" s="1">
        <v>34198</v>
      </c>
      <c r="D1583" t="s">
        <v>17118</v>
      </c>
      <c r="E1583" t="s">
        <v>20277</v>
      </c>
      <c r="F1583" t="s">
        <v>11164</v>
      </c>
      <c r="G1583" t="s">
        <v>16838</v>
      </c>
      <c r="H1583" t="s">
        <v>10998</v>
      </c>
      <c r="I1583" t="s">
        <v>5016</v>
      </c>
      <c r="J1583" t="s">
        <v>5017</v>
      </c>
      <c r="K1583">
        <v>608385</v>
      </c>
      <c r="L1583" t="s">
        <v>5017</v>
      </c>
      <c r="S1583">
        <v>32833</v>
      </c>
      <c r="T1583" t="s">
        <v>5017</v>
      </c>
      <c r="Z1583" t="s">
        <v>20278</v>
      </c>
      <c r="AA1583" t="s">
        <v>10958</v>
      </c>
      <c r="AB1583" t="s">
        <v>10958</v>
      </c>
      <c r="AD1583" t="s">
        <v>20278</v>
      </c>
      <c r="AL1583" t="str">
        <f>IF(PLAYERIDMAP2[[#This Row],[POS]]="C",MAX(AL$1:AL1582)+1,"")</f>
        <v/>
      </c>
      <c r="AM1583" t="str">
        <f>IFERROR(INDEX(PLAYERIDMAP2[PLAYERNAME],MATCH(ROW()-ROW(AM$1),CATCHERS,0)),"")</f>
        <v/>
      </c>
      <c r="AN1583" t="str">
        <f>IF(PLAYERIDMAP2[[#This Row],[POS]]="1B",MAX(AN$1:AN1582)+1,"")</f>
        <v/>
      </c>
      <c r="AO1583" t="str">
        <f>IFERROR(INDEX(PLAYERIDMAP2[PLAYERNAME],MATCH(ROW()-ROW(AO$1),FIRSTBASE,0)),"")</f>
        <v/>
      </c>
      <c r="AP1583" t="str">
        <f>IF(PLAYERIDMAP2[[#This Row],[POS]]="2B",MAX(AP$1:AP1582)+1,"")</f>
        <v/>
      </c>
      <c r="AQ1583" t="str">
        <f>IFERROR(INDEX(PLAYERIDMAP2[PLAYERNAME],MATCH(ROW()-ROW(AQ$1),SECONDBASE,0)),"")</f>
        <v/>
      </c>
      <c r="AR1583" t="str">
        <f>IF(PLAYERIDMAP2[[#This Row],[POS]]="3B",MAX(AR$1:AR1582)+1,"")</f>
        <v/>
      </c>
      <c r="AS1583" t="str">
        <f>IFERROR(INDEX(PLAYERIDMAP2[PLAYERNAME],MATCH(ROW()-ROW(AS$1),THIRDBASE,0)),"")</f>
        <v/>
      </c>
      <c r="AT1583" t="str">
        <f>IF(PLAYERIDMAP2[[#This Row],[POS]]="SS",MAX(AT$1:AT1582)+1,"")</f>
        <v/>
      </c>
      <c r="AU1583" t="str">
        <f>IFERROR(INDEX(PLAYERIDMAP2[PLAYERNAME],MATCH(ROW()-ROW(AU$1),SHORTSTOP,0)),"")</f>
        <v/>
      </c>
      <c r="AV1583">
        <f>IF(PLAYERIDMAP2[[#This Row],[POS]]="OF",MAX(AV$1:AV1582)+1,"")</f>
        <v>318</v>
      </c>
      <c r="AW1583" t="str">
        <f>IFERROR(INDEX(PLAYERIDMAP2[PLAYERNAME],MATCH(ROW()-ROW(AW$1),OUTFIELD,0)),"")</f>
        <v/>
      </c>
      <c r="AX1583">
        <f>IF(PLAYERIDMAP2[[#This Row],[POS]]&lt;&gt;"P",MAX(AX$1:AX1582)+1,"")</f>
        <v>832</v>
      </c>
      <c r="AY1583" t="str">
        <f>IFERROR(INDEX(PLAYERIDMAP2[PLAYERNAME],MATCH(ROW()-ROW(AY$1),HITTERS,0)),"")</f>
        <v/>
      </c>
      <c r="AZ1583" t="str">
        <f>IF(PLAYERIDMAP2[[#This Row],[POS]]="P",MAX(AZ$1:AZ1582)+1,"")</f>
        <v/>
      </c>
      <c r="BA1583" t="str">
        <f>IFERROR(INDEX(PLAYERIDMAP2[PLAYERNAME],MATCH(ROW()-ROW(BA$1),PITCHERS,0)),"")</f>
        <v/>
      </c>
    </row>
    <row r="1584" spans="1:53" x14ac:dyDescent="0.25">
      <c r="A1584" t="s">
        <v>15920</v>
      </c>
      <c r="B1584" t="s">
        <v>4624</v>
      </c>
      <c r="C1584" s="1">
        <v>28545</v>
      </c>
      <c r="D1584" t="s">
        <v>18266</v>
      </c>
      <c r="E1584" t="s">
        <v>18267</v>
      </c>
      <c r="F1584" t="s">
        <v>11016</v>
      </c>
      <c r="G1584" t="s">
        <v>11016</v>
      </c>
      <c r="H1584" t="s">
        <v>10998</v>
      </c>
      <c r="I1584" t="s">
        <v>18268</v>
      </c>
      <c r="J1584" t="s">
        <v>4624</v>
      </c>
      <c r="K1584">
        <v>276547</v>
      </c>
      <c r="L1584" t="s">
        <v>15921</v>
      </c>
      <c r="M1584">
        <v>174760</v>
      </c>
      <c r="N1584" t="s">
        <v>15921</v>
      </c>
      <c r="O1584" t="s">
        <v>15922</v>
      </c>
      <c r="P1584" t="s">
        <v>15920</v>
      </c>
      <c r="Q1584">
        <v>6442</v>
      </c>
      <c r="R1584" t="s">
        <v>15921</v>
      </c>
      <c r="V1584" t="s">
        <v>15923</v>
      </c>
      <c r="W1584">
        <v>1023</v>
      </c>
      <c r="X1584">
        <v>6442</v>
      </c>
      <c r="Y1584" t="s">
        <v>15921</v>
      </c>
      <c r="Z1584" t="s">
        <v>18269</v>
      </c>
      <c r="AA1584" t="s">
        <v>10958</v>
      </c>
      <c r="AB1584" t="s">
        <v>10958</v>
      </c>
      <c r="AD1584" t="s">
        <v>16810</v>
      </c>
      <c r="AL1584" t="str">
        <f>IF(PLAYERIDMAP2[[#This Row],[POS]]="C",MAX(AL$1:AL1583)+1,"")</f>
        <v/>
      </c>
      <c r="AM1584" t="str">
        <f>IFERROR(INDEX(PLAYERIDMAP2[PLAYERNAME],MATCH(ROW()-ROW(AM$1),CATCHERS,0)),"")</f>
        <v/>
      </c>
      <c r="AN1584" t="str">
        <f>IF(PLAYERIDMAP2[[#This Row],[POS]]="1B",MAX(AN$1:AN1583)+1,"")</f>
        <v/>
      </c>
      <c r="AO1584" t="str">
        <f>IFERROR(INDEX(PLAYERIDMAP2[PLAYERNAME],MATCH(ROW()-ROW(AO$1),FIRSTBASE,0)),"")</f>
        <v/>
      </c>
      <c r="AP1584" t="str">
        <f>IF(PLAYERIDMAP2[[#This Row],[POS]]="2B",MAX(AP$1:AP1583)+1,"")</f>
        <v/>
      </c>
      <c r="AQ1584" t="str">
        <f>IFERROR(INDEX(PLAYERIDMAP2[PLAYERNAME],MATCH(ROW()-ROW(AQ$1),SECONDBASE,0)),"")</f>
        <v/>
      </c>
      <c r="AR1584" t="str">
        <f>IF(PLAYERIDMAP2[[#This Row],[POS]]="3B",MAX(AR$1:AR1583)+1,"")</f>
        <v/>
      </c>
      <c r="AS1584" t="str">
        <f>IFERROR(INDEX(PLAYERIDMAP2[PLAYERNAME],MATCH(ROW()-ROW(AS$1),THIRDBASE,0)),"")</f>
        <v/>
      </c>
      <c r="AT1584" t="str">
        <f>IF(PLAYERIDMAP2[[#This Row],[POS]]="SS",MAX(AT$1:AT1583)+1,"")</f>
        <v/>
      </c>
      <c r="AU1584" t="str">
        <f>IFERROR(INDEX(PLAYERIDMAP2[PLAYERNAME],MATCH(ROW()-ROW(AU$1),SHORTSTOP,0)),"")</f>
        <v/>
      </c>
      <c r="AV1584">
        <f>IF(PLAYERIDMAP2[[#This Row],[POS]]="OF",MAX(AV$1:AV1583)+1,"")</f>
        <v>319</v>
      </c>
      <c r="AW1584" t="str">
        <f>IFERROR(INDEX(PLAYERIDMAP2[PLAYERNAME],MATCH(ROW()-ROW(AW$1),OUTFIELD,0)),"")</f>
        <v/>
      </c>
      <c r="AX1584">
        <f>IF(PLAYERIDMAP2[[#This Row],[POS]]&lt;&gt;"P",MAX(AX$1:AX1583)+1,"")</f>
        <v>833</v>
      </c>
      <c r="AY1584" t="str">
        <f>IFERROR(INDEX(PLAYERIDMAP2[PLAYERNAME],MATCH(ROW()-ROW(AY$1),HITTERS,0)),"")</f>
        <v/>
      </c>
      <c r="AZ1584" t="str">
        <f>IF(PLAYERIDMAP2[[#This Row],[POS]]="P",MAX(AZ$1:AZ1583)+1,"")</f>
        <v/>
      </c>
      <c r="BA1584" t="str">
        <f>IFERROR(INDEX(PLAYERIDMAP2[PLAYERNAME],MATCH(ROW()-ROW(BA$1),PITCHERS,0)),"")</f>
        <v/>
      </c>
    </row>
    <row r="1585" spans="1:53" x14ac:dyDescent="0.25">
      <c r="A1585" t="s">
        <v>16811</v>
      </c>
      <c r="B1585" t="s">
        <v>10405</v>
      </c>
      <c r="C1585" s="1">
        <v>33859</v>
      </c>
      <c r="D1585" t="s">
        <v>16955</v>
      </c>
      <c r="E1585" t="s">
        <v>17059</v>
      </c>
      <c r="F1585" t="s">
        <v>11068</v>
      </c>
      <c r="G1585" t="s">
        <v>16838</v>
      </c>
      <c r="H1585" t="s">
        <v>10988</v>
      </c>
      <c r="I1585" t="s">
        <v>17060</v>
      </c>
      <c r="J1585" t="s">
        <v>17061</v>
      </c>
      <c r="K1585">
        <v>605538</v>
      </c>
      <c r="L1585" t="s">
        <v>10405</v>
      </c>
      <c r="M1585">
        <v>2044514</v>
      </c>
      <c r="N1585" t="s">
        <v>10405</v>
      </c>
      <c r="P1585" t="s">
        <v>16811</v>
      </c>
      <c r="Q1585">
        <v>9619</v>
      </c>
      <c r="S1585">
        <v>32802</v>
      </c>
      <c r="T1585" t="s">
        <v>10405</v>
      </c>
      <c r="W1585">
        <v>70497</v>
      </c>
      <c r="X1585">
        <v>9619</v>
      </c>
      <c r="Y1585" t="s">
        <v>10405</v>
      </c>
      <c r="Z1585" t="s">
        <v>16812</v>
      </c>
      <c r="AA1585" t="s">
        <v>5703</v>
      </c>
      <c r="AB1585" t="s">
        <v>5703</v>
      </c>
      <c r="AD1585" t="s">
        <v>16812</v>
      </c>
      <c r="AE1585">
        <v>12815</v>
      </c>
      <c r="AF1585" t="s">
        <v>10405</v>
      </c>
      <c r="AG1585">
        <v>52184</v>
      </c>
      <c r="AH1585" t="s">
        <v>10405</v>
      </c>
      <c r="AL1585" t="str">
        <f>IF(PLAYERIDMAP2[[#This Row],[POS]]="C",MAX(AL$1:AL1584)+1,"")</f>
        <v/>
      </c>
      <c r="AM1585" t="str">
        <f>IFERROR(INDEX(PLAYERIDMAP2[PLAYERNAME],MATCH(ROW()-ROW(AM$1),CATCHERS,0)),"")</f>
        <v/>
      </c>
      <c r="AN1585" t="str">
        <f>IF(PLAYERIDMAP2[[#This Row],[POS]]="1B",MAX(AN$1:AN1584)+1,"")</f>
        <v/>
      </c>
      <c r="AO1585" t="str">
        <f>IFERROR(INDEX(PLAYERIDMAP2[PLAYERNAME],MATCH(ROW()-ROW(AO$1),FIRSTBASE,0)),"")</f>
        <v/>
      </c>
      <c r="AP1585" t="str">
        <f>IF(PLAYERIDMAP2[[#This Row],[POS]]="2B",MAX(AP$1:AP1584)+1,"")</f>
        <v/>
      </c>
      <c r="AQ1585" t="str">
        <f>IFERROR(INDEX(PLAYERIDMAP2[PLAYERNAME],MATCH(ROW()-ROW(AQ$1),SECONDBASE,0)),"")</f>
        <v/>
      </c>
      <c r="AR1585" t="str">
        <f>IF(PLAYERIDMAP2[[#This Row],[POS]]="3B",MAX(AR$1:AR1584)+1,"")</f>
        <v/>
      </c>
      <c r="AS1585" t="str">
        <f>IFERROR(INDEX(PLAYERIDMAP2[PLAYERNAME],MATCH(ROW()-ROW(AS$1),THIRDBASE,0)),"")</f>
        <v/>
      </c>
      <c r="AT1585" t="str">
        <f>IF(PLAYERIDMAP2[[#This Row],[POS]]="SS",MAX(AT$1:AT1584)+1,"")</f>
        <v/>
      </c>
      <c r="AU1585" t="str">
        <f>IFERROR(INDEX(PLAYERIDMAP2[PLAYERNAME],MATCH(ROW()-ROW(AU$1),SHORTSTOP,0)),"")</f>
        <v/>
      </c>
      <c r="AV1585" t="str">
        <f>IF(PLAYERIDMAP2[[#This Row],[POS]]="OF",MAX(AV$1:AV1584)+1,"")</f>
        <v/>
      </c>
      <c r="AW1585" t="str">
        <f>IFERROR(INDEX(PLAYERIDMAP2[PLAYERNAME],MATCH(ROW()-ROW(AW$1),OUTFIELD,0)),"")</f>
        <v/>
      </c>
      <c r="AX1585" t="str">
        <f>IF(PLAYERIDMAP2[[#This Row],[POS]]&lt;&gt;"P",MAX(AX$1:AX1584)+1,"")</f>
        <v/>
      </c>
      <c r="AY1585" t="str">
        <f>IFERROR(INDEX(PLAYERIDMAP2[PLAYERNAME],MATCH(ROW()-ROW(AY$1),HITTERS,0)),"")</f>
        <v/>
      </c>
      <c r="AZ1585">
        <f>IF(PLAYERIDMAP2[[#This Row],[POS]]="P",MAX(AZ$1:AZ1584)+1,"")</f>
        <v>751</v>
      </c>
      <c r="BA1585" t="str">
        <f>IFERROR(INDEX(PLAYERIDMAP2[PLAYERNAME],MATCH(ROW()-ROW(BA$1),PITCHERS,0)),"")</f>
        <v/>
      </c>
    </row>
    <row r="1586" spans="1:53" x14ac:dyDescent="0.25">
      <c r="A1586" t="s">
        <v>15924</v>
      </c>
      <c r="B1586" t="s">
        <v>10338</v>
      </c>
      <c r="C1586" s="1">
        <v>27994</v>
      </c>
      <c r="D1586" t="s">
        <v>19432</v>
      </c>
      <c r="E1586" t="s">
        <v>20130</v>
      </c>
      <c r="F1586" t="s">
        <v>11016</v>
      </c>
      <c r="G1586" t="s">
        <v>11016</v>
      </c>
      <c r="H1586" t="s">
        <v>10988</v>
      </c>
      <c r="I1586" t="s">
        <v>20131</v>
      </c>
      <c r="J1586" t="s">
        <v>10338</v>
      </c>
      <c r="K1586">
        <v>150116</v>
      </c>
      <c r="L1586" t="s">
        <v>10338</v>
      </c>
      <c r="M1586">
        <v>127132</v>
      </c>
      <c r="N1586" t="s">
        <v>10338</v>
      </c>
      <c r="O1586" t="s">
        <v>15925</v>
      </c>
      <c r="P1586" t="s">
        <v>15926</v>
      </c>
      <c r="Q1586">
        <v>6248</v>
      </c>
      <c r="R1586" t="s">
        <v>10338</v>
      </c>
      <c r="S1586">
        <v>4087</v>
      </c>
      <c r="T1586" t="s">
        <v>10338</v>
      </c>
      <c r="V1586" t="s">
        <v>15927</v>
      </c>
      <c r="W1586">
        <v>698</v>
      </c>
      <c r="X1586">
        <v>6248</v>
      </c>
      <c r="Y1586" t="s">
        <v>10338</v>
      </c>
      <c r="Z1586" t="s">
        <v>15928</v>
      </c>
      <c r="AA1586" t="s">
        <v>5703</v>
      </c>
      <c r="AB1586" t="s">
        <v>5703</v>
      </c>
      <c r="AD1586" t="s">
        <v>15928</v>
      </c>
      <c r="AL1586" t="str">
        <f>IF(PLAYERIDMAP2[[#This Row],[POS]]="C",MAX(AL$1:AL1585)+1,"")</f>
        <v/>
      </c>
      <c r="AM1586" t="str">
        <f>IFERROR(INDEX(PLAYERIDMAP2[PLAYERNAME],MATCH(ROW()-ROW(AM$1),CATCHERS,0)),"")</f>
        <v/>
      </c>
      <c r="AN1586" t="str">
        <f>IF(PLAYERIDMAP2[[#This Row],[POS]]="1B",MAX(AN$1:AN1585)+1,"")</f>
        <v/>
      </c>
      <c r="AO1586" t="str">
        <f>IFERROR(INDEX(PLAYERIDMAP2[PLAYERNAME],MATCH(ROW()-ROW(AO$1),FIRSTBASE,0)),"")</f>
        <v/>
      </c>
      <c r="AP1586" t="str">
        <f>IF(PLAYERIDMAP2[[#This Row],[POS]]="2B",MAX(AP$1:AP1585)+1,"")</f>
        <v/>
      </c>
      <c r="AQ1586" t="str">
        <f>IFERROR(INDEX(PLAYERIDMAP2[PLAYERNAME],MATCH(ROW()-ROW(AQ$1),SECONDBASE,0)),"")</f>
        <v/>
      </c>
      <c r="AR1586" t="str">
        <f>IF(PLAYERIDMAP2[[#This Row],[POS]]="3B",MAX(AR$1:AR1585)+1,"")</f>
        <v/>
      </c>
      <c r="AS1586" t="str">
        <f>IFERROR(INDEX(PLAYERIDMAP2[PLAYERNAME],MATCH(ROW()-ROW(AS$1),THIRDBASE,0)),"")</f>
        <v/>
      </c>
      <c r="AT1586" t="str">
        <f>IF(PLAYERIDMAP2[[#This Row],[POS]]="SS",MAX(AT$1:AT1585)+1,"")</f>
        <v/>
      </c>
      <c r="AU1586" t="str">
        <f>IFERROR(INDEX(PLAYERIDMAP2[PLAYERNAME],MATCH(ROW()-ROW(AU$1),SHORTSTOP,0)),"")</f>
        <v/>
      </c>
      <c r="AV1586" t="str">
        <f>IF(PLAYERIDMAP2[[#This Row],[POS]]="OF",MAX(AV$1:AV1585)+1,"")</f>
        <v/>
      </c>
      <c r="AW1586" t="str">
        <f>IFERROR(INDEX(PLAYERIDMAP2[PLAYERNAME],MATCH(ROW()-ROW(AW$1),OUTFIELD,0)),"")</f>
        <v/>
      </c>
      <c r="AX1586" t="str">
        <f>IF(PLAYERIDMAP2[[#This Row],[POS]]&lt;&gt;"P",MAX(AX$1:AX1585)+1,"")</f>
        <v/>
      </c>
      <c r="AY1586" t="str">
        <f>IFERROR(INDEX(PLAYERIDMAP2[PLAYERNAME],MATCH(ROW()-ROW(AY$1),HITTERS,0)),"")</f>
        <v/>
      </c>
      <c r="AZ1586">
        <f>IF(PLAYERIDMAP2[[#This Row],[POS]]="P",MAX(AZ$1:AZ1585)+1,"")</f>
        <v>752</v>
      </c>
      <c r="BA1586" t="str">
        <f>IFERROR(INDEX(PLAYERIDMAP2[PLAYERNAME],MATCH(ROW()-ROW(BA$1),PITCHERS,0)),"")</f>
        <v/>
      </c>
    </row>
    <row r="1587" spans="1:53" x14ac:dyDescent="0.25">
      <c r="A1587" t="s">
        <v>15929</v>
      </c>
      <c r="B1587" t="s">
        <v>5357</v>
      </c>
      <c r="C1587" s="1">
        <v>33156</v>
      </c>
      <c r="D1587" t="s">
        <v>17866</v>
      </c>
      <c r="E1587" t="s">
        <v>17867</v>
      </c>
      <c r="F1587" t="s">
        <v>11027</v>
      </c>
      <c r="G1587" t="s">
        <v>16838</v>
      </c>
      <c r="H1587" t="s">
        <v>5706</v>
      </c>
      <c r="I1587" t="s">
        <v>17868</v>
      </c>
      <c r="J1587" t="s">
        <v>5357</v>
      </c>
      <c r="K1587">
        <v>543939</v>
      </c>
      <c r="L1587" t="s">
        <v>5357</v>
      </c>
      <c r="M1587">
        <v>1894637</v>
      </c>
      <c r="N1587" t="s">
        <v>5357</v>
      </c>
      <c r="O1587" t="s">
        <v>15930</v>
      </c>
      <c r="P1587" t="s">
        <v>15929</v>
      </c>
      <c r="Q1587">
        <v>9103</v>
      </c>
      <c r="R1587" t="s">
        <v>5357</v>
      </c>
      <c r="S1587">
        <v>32061</v>
      </c>
      <c r="T1587" t="s">
        <v>5357</v>
      </c>
      <c r="U1587" t="s">
        <v>5357</v>
      </c>
      <c r="V1587" t="s">
        <v>15931</v>
      </c>
      <c r="W1587">
        <v>70262</v>
      </c>
      <c r="X1587">
        <v>9103</v>
      </c>
      <c r="Y1587" t="s">
        <v>5357</v>
      </c>
      <c r="Z1587" t="s">
        <v>15932</v>
      </c>
      <c r="AA1587" t="s">
        <v>10958</v>
      </c>
      <c r="AB1587" t="s">
        <v>5703</v>
      </c>
      <c r="AC1587" t="s">
        <v>5357</v>
      </c>
      <c r="AD1587" t="s">
        <v>15932</v>
      </c>
      <c r="AE1587">
        <v>12143</v>
      </c>
      <c r="AF1587" t="s">
        <v>5357</v>
      </c>
      <c r="AG1587">
        <v>16948</v>
      </c>
      <c r="AH1587" t="s">
        <v>5357</v>
      </c>
      <c r="AL1587" t="str">
        <f>IF(PLAYERIDMAP2[[#This Row],[POS]]="C",MAX(AL$1:AL1586)+1,"")</f>
        <v/>
      </c>
      <c r="AM1587" t="str">
        <f>IFERROR(INDEX(PLAYERIDMAP2[PLAYERNAME],MATCH(ROW()-ROW(AM$1),CATCHERS,0)),"")</f>
        <v/>
      </c>
      <c r="AN1587" t="str">
        <f>IF(PLAYERIDMAP2[[#This Row],[POS]]="1B",MAX(AN$1:AN1586)+1,"")</f>
        <v/>
      </c>
      <c r="AO1587" t="str">
        <f>IFERROR(INDEX(PLAYERIDMAP2[PLAYERNAME],MATCH(ROW()-ROW(AO$1),FIRSTBASE,0)),"")</f>
        <v/>
      </c>
      <c r="AP1587">
        <f>IF(PLAYERIDMAP2[[#This Row],[POS]]="2B",MAX(AP$1:AP1586)+1,"")</f>
        <v>116</v>
      </c>
      <c r="AQ1587" t="str">
        <f>IFERROR(INDEX(PLAYERIDMAP2[PLAYERNAME],MATCH(ROW()-ROW(AQ$1),SECONDBASE,0)),"")</f>
        <v/>
      </c>
      <c r="AR1587" t="str">
        <f>IF(PLAYERIDMAP2[[#This Row],[POS]]="3B",MAX(AR$1:AR1586)+1,"")</f>
        <v/>
      </c>
      <c r="AS1587" t="str">
        <f>IFERROR(INDEX(PLAYERIDMAP2[PLAYERNAME],MATCH(ROW()-ROW(AS$1),THIRDBASE,0)),"")</f>
        <v/>
      </c>
      <c r="AT1587" t="str">
        <f>IF(PLAYERIDMAP2[[#This Row],[POS]]="SS",MAX(AT$1:AT1586)+1,"")</f>
        <v/>
      </c>
      <c r="AU1587" t="str">
        <f>IFERROR(INDEX(PLAYERIDMAP2[PLAYERNAME],MATCH(ROW()-ROW(AU$1),SHORTSTOP,0)),"")</f>
        <v/>
      </c>
      <c r="AV1587" t="str">
        <f>IF(PLAYERIDMAP2[[#This Row],[POS]]="OF",MAX(AV$1:AV1586)+1,"")</f>
        <v/>
      </c>
      <c r="AW1587" t="str">
        <f>IFERROR(INDEX(PLAYERIDMAP2[PLAYERNAME],MATCH(ROW()-ROW(AW$1),OUTFIELD,0)),"")</f>
        <v/>
      </c>
      <c r="AX1587">
        <f>IF(PLAYERIDMAP2[[#This Row],[POS]]&lt;&gt;"P",MAX(AX$1:AX1586)+1,"")</f>
        <v>834</v>
      </c>
      <c r="AY1587" t="str">
        <f>IFERROR(INDEX(PLAYERIDMAP2[PLAYERNAME],MATCH(ROW()-ROW(AY$1),HITTERS,0)),"")</f>
        <v/>
      </c>
      <c r="AZ1587" t="str">
        <f>IF(PLAYERIDMAP2[[#This Row],[POS]]="P",MAX(AZ$1:AZ1586)+1,"")</f>
        <v/>
      </c>
      <c r="BA1587" t="str">
        <f>IFERROR(INDEX(PLAYERIDMAP2[PLAYERNAME],MATCH(ROW()-ROW(BA$1),PITCHERS,0)),"")</f>
        <v/>
      </c>
    </row>
    <row r="1588" spans="1:53" x14ac:dyDescent="0.25">
      <c r="A1588" t="s">
        <v>15933</v>
      </c>
      <c r="B1588" t="s">
        <v>10812</v>
      </c>
      <c r="C1588" s="1">
        <v>33250</v>
      </c>
      <c r="D1588" t="s">
        <v>16876</v>
      </c>
      <c r="E1588" t="s">
        <v>18633</v>
      </c>
      <c r="F1588" t="s">
        <v>10997</v>
      </c>
      <c r="G1588" t="s">
        <v>16838</v>
      </c>
      <c r="H1588" t="s">
        <v>10988</v>
      </c>
      <c r="I1588" t="s">
        <v>19403</v>
      </c>
      <c r="J1588" t="s">
        <v>10812</v>
      </c>
      <c r="K1588">
        <v>622072</v>
      </c>
      <c r="L1588" t="s">
        <v>10812</v>
      </c>
      <c r="M1588">
        <v>2036154</v>
      </c>
      <c r="N1588" t="s">
        <v>10812</v>
      </c>
      <c r="O1588" t="s">
        <v>15934</v>
      </c>
      <c r="P1588" t="s">
        <v>15935</v>
      </c>
      <c r="Q1588">
        <v>9415</v>
      </c>
      <c r="R1588" t="s">
        <v>10812</v>
      </c>
      <c r="S1588">
        <v>32620</v>
      </c>
      <c r="T1588" t="s">
        <v>10812</v>
      </c>
      <c r="V1588" t="s">
        <v>15936</v>
      </c>
      <c r="W1588">
        <v>100718</v>
      </c>
      <c r="X1588">
        <v>9415</v>
      </c>
      <c r="Y1588" t="s">
        <v>10812</v>
      </c>
      <c r="Z1588" t="s">
        <v>15937</v>
      </c>
      <c r="AA1588" t="s">
        <v>5703</v>
      </c>
      <c r="AB1588" t="s">
        <v>10958</v>
      </c>
      <c r="AC1588" t="s">
        <v>10812</v>
      </c>
      <c r="AD1588" t="s">
        <v>15937</v>
      </c>
      <c r="AE1588">
        <v>12488</v>
      </c>
      <c r="AF1588" t="s">
        <v>10812</v>
      </c>
      <c r="AG1588">
        <v>38028</v>
      </c>
      <c r="AH1588" t="s">
        <v>10812</v>
      </c>
      <c r="AL1588" t="str">
        <f>IF(PLAYERIDMAP2[[#This Row],[POS]]="C",MAX(AL$1:AL1587)+1,"")</f>
        <v/>
      </c>
      <c r="AM1588" t="str">
        <f>IFERROR(INDEX(PLAYERIDMAP2[PLAYERNAME],MATCH(ROW()-ROW(AM$1),CATCHERS,0)),"")</f>
        <v/>
      </c>
      <c r="AN1588" t="str">
        <f>IF(PLAYERIDMAP2[[#This Row],[POS]]="1B",MAX(AN$1:AN1587)+1,"")</f>
        <v/>
      </c>
      <c r="AO1588" t="str">
        <f>IFERROR(INDEX(PLAYERIDMAP2[PLAYERNAME],MATCH(ROW()-ROW(AO$1),FIRSTBASE,0)),"")</f>
        <v/>
      </c>
      <c r="AP1588" t="str">
        <f>IF(PLAYERIDMAP2[[#This Row],[POS]]="2B",MAX(AP$1:AP1587)+1,"")</f>
        <v/>
      </c>
      <c r="AQ1588" t="str">
        <f>IFERROR(INDEX(PLAYERIDMAP2[PLAYERNAME],MATCH(ROW()-ROW(AQ$1),SECONDBASE,0)),"")</f>
        <v/>
      </c>
      <c r="AR1588" t="str">
        <f>IF(PLAYERIDMAP2[[#This Row],[POS]]="3B",MAX(AR$1:AR1587)+1,"")</f>
        <v/>
      </c>
      <c r="AS1588" t="str">
        <f>IFERROR(INDEX(PLAYERIDMAP2[PLAYERNAME],MATCH(ROW()-ROW(AS$1),THIRDBASE,0)),"")</f>
        <v/>
      </c>
      <c r="AT1588" t="str">
        <f>IF(PLAYERIDMAP2[[#This Row],[POS]]="SS",MAX(AT$1:AT1587)+1,"")</f>
        <v/>
      </c>
      <c r="AU1588" t="str">
        <f>IFERROR(INDEX(PLAYERIDMAP2[PLAYERNAME],MATCH(ROW()-ROW(AU$1),SHORTSTOP,0)),"")</f>
        <v/>
      </c>
      <c r="AV1588" t="str">
        <f>IF(PLAYERIDMAP2[[#This Row],[POS]]="OF",MAX(AV$1:AV1587)+1,"")</f>
        <v/>
      </c>
      <c r="AW1588" t="str">
        <f>IFERROR(INDEX(PLAYERIDMAP2[PLAYERNAME],MATCH(ROW()-ROW(AW$1),OUTFIELD,0)),"")</f>
        <v/>
      </c>
      <c r="AX1588" t="str">
        <f>IF(PLAYERIDMAP2[[#This Row],[POS]]&lt;&gt;"P",MAX(AX$1:AX1587)+1,"")</f>
        <v/>
      </c>
      <c r="AY1588" t="str">
        <f>IFERROR(INDEX(PLAYERIDMAP2[PLAYERNAME],MATCH(ROW()-ROW(AY$1),HITTERS,0)),"")</f>
        <v/>
      </c>
      <c r="AZ1588">
        <f>IF(PLAYERIDMAP2[[#This Row],[POS]]="P",MAX(AZ$1:AZ1587)+1,"")</f>
        <v>753</v>
      </c>
      <c r="BA1588" t="str">
        <f>IFERROR(INDEX(PLAYERIDMAP2[PLAYERNAME],MATCH(ROW()-ROW(BA$1),PITCHERS,0)),"")</f>
        <v/>
      </c>
    </row>
    <row r="1589" spans="1:53" x14ac:dyDescent="0.25">
      <c r="A1589" t="s">
        <v>15938</v>
      </c>
      <c r="B1589" t="s">
        <v>15939</v>
      </c>
      <c r="C1589" s="1">
        <v>31108</v>
      </c>
      <c r="D1589" t="s">
        <v>16854</v>
      </c>
      <c r="E1589" t="s">
        <v>18633</v>
      </c>
      <c r="F1589" t="s">
        <v>11016</v>
      </c>
      <c r="G1589" t="s">
        <v>11016</v>
      </c>
      <c r="H1589" t="s">
        <v>5705</v>
      </c>
      <c r="I1589" t="s">
        <v>18634</v>
      </c>
      <c r="K1589">
        <v>457420</v>
      </c>
      <c r="M1589">
        <v>550002</v>
      </c>
      <c r="N1589" t="s">
        <v>15939</v>
      </c>
      <c r="O1589" t="s">
        <v>16338</v>
      </c>
      <c r="P1589" t="s">
        <v>15938</v>
      </c>
      <c r="V1589" t="s">
        <v>16339</v>
      </c>
      <c r="W1589">
        <v>45490</v>
      </c>
      <c r="AA1589" t="s">
        <v>5703</v>
      </c>
      <c r="AB1589" t="s">
        <v>5703</v>
      </c>
      <c r="AD1589" t="s">
        <v>16813</v>
      </c>
      <c r="AL1589" t="str">
        <f>IF(PLAYERIDMAP2[[#This Row],[POS]]="C",MAX(AL$1:AL1588)+1,"")</f>
        <v/>
      </c>
      <c r="AM1589" t="str">
        <f>IFERROR(INDEX(PLAYERIDMAP2[PLAYERNAME],MATCH(ROW()-ROW(AM$1),CATCHERS,0)),"")</f>
        <v/>
      </c>
      <c r="AN1589" t="str">
        <f>IF(PLAYERIDMAP2[[#This Row],[POS]]="1B",MAX(AN$1:AN1588)+1,"")</f>
        <v/>
      </c>
      <c r="AO1589" t="str">
        <f>IFERROR(INDEX(PLAYERIDMAP2[PLAYERNAME],MATCH(ROW()-ROW(AO$1),FIRSTBASE,0)),"")</f>
        <v/>
      </c>
      <c r="AP1589" t="str">
        <f>IF(PLAYERIDMAP2[[#This Row],[POS]]="2B",MAX(AP$1:AP1588)+1,"")</f>
        <v/>
      </c>
      <c r="AQ1589" t="str">
        <f>IFERROR(INDEX(PLAYERIDMAP2[PLAYERNAME],MATCH(ROW()-ROW(AQ$1),SECONDBASE,0)),"")</f>
        <v/>
      </c>
      <c r="AR1589">
        <f>IF(PLAYERIDMAP2[[#This Row],[POS]]="3B",MAX(AR$1:AR1588)+1,"")</f>
        <v>93</v>
      </c>
      <c r="AS1589" t="str">
        <f>IFERROR(INDEX(PLAYERIDMAP2[PLAYERNAME],MATCH(ROW()-ROW(AS$1),THIRDBASE,0)),"")</f>
        <v/>
      </c>
      <c r="AT1589" t="str">
        <f>IF(PLAYERIDMAP2[[#This Row],[POS]]="SS",MAX(AT$1:AT1588)+1,"")</f>
        <v/>
      </c>
      <c r="AU1589" t="str">
        <f>IFERROR(INDEX(PLAYERIDMAP2[PLAYERNAME],MATCH(ROW()-ROW(AU$1),SHORTSTOP,0)),"")</f>
        <v/>
      </c>
      <c r="AV1589" t="str">
        <f>IF(PLAYERIDMAP2[[#This Row],[POS]]="OF",MAX(AV$1:AV1588)+1,"")</f>
        <v/>
      </c>
      <c r="AW1589" t="str">
        <f>IFERROR(INDEX(PLAYERIDMAP2[PLAYERNAME],MATCH(ROW()-ROW(AW$1),OUTFIELD,0)),"")</f>
        <v/>
      </c>
      <c r="AX1589">
        <f>IF(PLAYERIDMAP2[[#This Row],[POS]]&lt;&gt;"P",MAX(AX$1:AX1588)+1,"")</f>
        <v>835</v>
      </c>
      <c r="AY1589" t="str">
        <f>IFERROR(INDEX(PLAYERIDMAP2[PLAYERNAME],MATCH(ROW()-ROW(AY$1),HITTERS,0)),"")</f>
        <v/>
      </c>
      <c r="AZ1589" t="str">
        <f>IF(PLAYERIDMAP2[[#This Row],[POS]]="P",MAX(AZ$1:AZ1588)+1,"")</f>
        <v/>
      </c>
      <c r="BA1589" t="str">
        <f>IFERROR(INDEX(PLAYERIDMAP2[PLAYERNAME],MATCH(ROW()-ROW(BA$1),PITCHERS,0)),"")</f>
        <v/>
      </c>
    </row>
    <row r="1590" spans="1:53" x14ac:dyDescent="0.25">
      <c r="A1590" t="s">
        <v>16340</v>
      </c>
      <c r="B1590" t="s">
        <v>15940</v>
      </c>
      <c r="C1590" s="1">
        <v>28292</v>
      </c>
      <c r="D1590" t="s">
        <v>19229</v>
      </c>
      <c r="E1590" t="s">
        <v>18633</v>
      </c>
      <c r="F1590" t="s">
        <v>11016</v>
      </c>
      <c r="G1590" t="s">
        <v>11016</v>
      </c>
      <c r="H1590" t="s">
        <v>10988</v>
      </c>
      <c r="I1590" t="s">
        <v>19230</v>
      </c>
      <c r="K1590">
        <v>134268</v>
      </c>
      <c r="O1590" t="s">
        <v>16341</v>
      </c>
      <c r="P1590" t="s">
        <v>16340</v>
      </c>
      <c r="V1590" t="s">
        <v>16342</v>
      </c>
      <c r="W1590">
        <v>275</v>
      </c>
      <c r="AA1590" t="s">
        <v>5703</v>
      </c>
      <c r="AB1590" t="s">
        <v>5703</v>
      </c>
      <c r="AD1590" t="s">
        <v>16814</v>
      </c>
      <c r="AL1590" t="str">
        <f>IF(PLAYERIDMAP2[[#This Row],[POS]]="C",MAX(AL$1:AL1589)+1,"")</f>
        <v/>
      </c>
      <c r="AM1590" t="str">
        <f>IFERROR(INDEX(PLAYERIDMAP2[PLAYERNAME],MATCH(ROW()-ROW(AM$1),CATCHERS,0)),"")</f>
        <v/>
      </c>
      <c r="AN1590" t="str">
        <f>IF(PLAYERIDMAP2[[#This Row],[POS]]="1B",MAX(AN$1:AN1589)+1,"")</f>
        <v/>
      </c>
      <c r="AO1590" t="str">
        <f>IFERROR(INDEX(PLAYERIDMAP2[PLAYERNAME],MATCH(ROW()-ROW(AO$1),FIRSTBASE,0)),"")</f>
        <v/>
      </c>
      <c r="AP1590" t="str">
        <f>IF(PLAYERIDMAP2[[#This Row],[POS]]="2B",MAX(AP$1:AP1589)+1,"")</f>
        <v/>
      </c>
      <c r="AQ1590" t="str">
        <f>IFERROR(INDEX(PLAYERIDMAP2[PLAYERNAME],MATCH(ROW()-ROW(AQ$1),SECONDBASE,0)),"")</f>
        <v/>
      </c>
      <c r="AR1590" t="str">
        <f>IF(PLAYERIDMAP2[[#This Row],[POS]]="3B",MAX(AR$1:AR1589)+1,"")</f>
        <v/>
      </c>
      <c r="AS1590" t="str">
        <f>IFERROR(INDEX(PLAYERIDMAP2[PLAYERNAME],MATCH(ROW()-ROW(AS$1),THIRDBASE,0)),"")</f>
        <v/>
      </c>
      <c r="AT1590" t="str">
        <f>IF(PLAYERIDMAP2[[#This Row],[POS]]="SS",MAX(AT$1:AT1589)+1,"")</f>
        <v/>
      </c>
      <c r="AU1590" t="str">
        <f>IFERROR(INDEX(PLAYERIDMAP2[PLAYERNAME],MATCH(ROW()-ROW(AU$1),SHORTSTOP,0)),"")</f>
        <v/>
      </c>
      <c r="AV1590" t="str">
        <f>IF(PLAYERIDMAP2[[#This Row],[POS]]="OF",MAX(AV$1:AV1589)+1,"")</f>
        <v/>
      </c>
      <c r="AW1590" t="str">
        <f>IFERROR(INDEX(PLAYERIDMAP2[PLAYERNAME],MATCH(ROW()-ROW(AW$1),OUTFIELD,0)),"")</f>
        <v/>
      </c>
      <c r="AX1590" t="str">
        <f>IF(PLAYERIDMAP2[[#This Row],[POS]]&lt;&gt;"P",MAX(AX$1:AX1589)+1,"")</f>
        <v/>
      </c>
      <c r="AY1590" t="str">
        <f>IFERROR(INDEX(PLAYERIDMAP2[PLAYERNAME],MATCH(ROW()-ROW(AY$1),HITTERS,0)),"")</f>
        <v/>
      </c>
      <c r="AZ1590">
        <f>IF(PLAYERIDMAP2[[#This Row],[POS]]="P",MAX(AZ$1:AZ1589)+1,"")</f>
        <v>754</v>
      </c>
      <c r="BA1590" t="str">
        <f>IFERROR(INDEX(PLAYERIDMAP2[PLAYERNAME],MATCH(ROW()-ROW(BA$1),PITCHERS,0)),"")</f>
        <v/>
      </c>
    </row>
    <row r="1591" spans="1:53" x14ac:dyDescent="0.25">
      <c r="A1591" t="s">
        <v>15941</v>
      </c>
      <c r="B1591" t="s">
        <v>10817</v>
      </c>
      <c r="C1591" s="1">
        <v>30271</v>
      </c>
      <c r="D1591" t="s">
        <v>18137</v>
      </c>
      <c r="E1591" t="s">
        <v>18633</v>
      </c>
      <c r="F1591" t="s">
        <v>11040</v>
      </c>
      <c r="G1591" t="s">
        <v>14693</v>
      </c>
      <c r="H1591" t="s">
        <v>10988</v>
      </c>
      <c r="I1591" t="s">
        <v>18737</v>
      </c>
      <c r="K1591">
        <v>445971</v>
      </c>
      <c r="L1591" t="s">
        <v>10817</v>
      </c>
      <c r="M1591">
        <v>1209057</v>
      </c>
      <c r="N1591" t="s">
        <v>10817</v>
      </c>
      <c r="O1591" t="s">
        <v>15942</v>
      </c>
      <c r="P1591" t="s">
        <v>15941</v>
      </c>
      <c r="Q1591">
        <v>8507</v>
      </c>
      <c r="R1591" t="s">
        <v>10817</v>
      </c>
      <c r="S1591">
        <v>30048</v>
      </c>
      <c r="T1591" t="s">
        <v>10817</v>
      </c>
      <c r="V1591" t="s">
        <v>16343</v>
      </c>
      <c r="W1591">
        <v>49167</v>
      </c>
      <c r="Z1591" t="s">
        <v>16815</v>
      </c>
      <c r="AA1591" t="s">
        <v>5703</v>
      </c>
      <c r="AB1591" t="s">
        <v>5703</v>
      </c>
      <c r="AD1591" t="s">
        <v>16815</v>
      </c>
      <c r="AL1591" t="str">
        <f>IF(PLAYERIDMAP2[[#This Row],[POS]]="C",MAX(AL$1:AL1590)+1,"")</f>
        <v/>
      </c>
      <c r="AM1591" t="str">
        <f>IFERROR(INDEX(PLAYERIDMAP2[PLAYERNAME],MATCH(ROW()-ROW(AM$1),CATCHERS,0)),"")</f>
        <v/>
      </c>
      <c r="AN1591" t="str">
        <f>IF(PLAYERIDMAP2[[#This Row],[POS]]="1B",MAX(AN$1:AN1590)+1,"")</f>
        <v/>
      </c>
      <c r="AO1591" t="str">
        <f>IFERROR(INDEX(PLAYERIDMAP2[PLAYERNAME],MATCH(ROW()-ROW(AO$1),FIRSTBASE,0)),"")</f>
        <v/>
      </c>
      <c r="AP1591" t="str">
        <f>IF(PLAYERIDMAP2[[#This Row],[POS]]="2B",MAX(AP$1:AP1590)+1,"")</f>
        <v/>
      </c>
      <c r="AQ1591" t="str">
        <f>IFERROR(INDEX(PLAYERIDMAP2[PLAYERNAME],MATCH(ROW()-ROW(AQ$1),SECONDBASE,0)),"")</f>
        <v/>
      </c>
      <c r="AR1591" t="str">
        <f>IF(PLAYERIDMAP2[[#This Row],[POS]]="3B",MAX(AR$1:AR1590)+1,"")</f>
        <v/>
      </c>
      <c r="AS1591" t="str">
        <f>IFERROR(INDEX(PLAYERIDMAP2[PLAYERNAME],MATCH(ROW()-ROW(AS$1),THIRDBASE,0)),"")</f>
        <v/>
      </c>
      <c r="AT1591" t="str">
        <f>IF(PLAYERIDMAP2[[#This Row],[POS]]="SS",MAX(AT$1:AT1590)+1,"")</f>
        <v/>
      </c>
      <c r="AU1591" t="str">
        <f>IFERROR(INDEX(PLAYERIDMAP2[PLAYERNAME],MATCH(ROW()-ROW(AU$1),SHORTSTOP,0)),"")</f>
        <v/>
      </c>
      <c r="AV1591" t="str">
        <f>IF(PLAYERIDMAP2[[#This Row],[POS]]="OF",MAX(AV$1:AV1590)+1,"")</f>
        <v/>
      </c>
      <c r="AW1591" t="str">
        <f>IFERROR(INDEX(PLAYERIDMAP2[PLAYERNAME],MATCH(ROW()-ROW(AW$1),OUTFIELD,0)),"")</f>
        <v/>
      </c>
      <c r="AX1591" t="str">
        <f>IF(PLAYERIDMAP2[[#This Row],[POS]]&lt;&gt;"P",MAX(AX$1:AX1590)+1,"")</f>
        <v/>
      </c>
      <c r="AY1591" t="str">
        <f>IFERROR(INDEX(PLAYERIDMAP2[PLAYERNAME],MATCH(ROW()-ROW(AY$1),HITTERS,0)),"")</f>
        <v/>
      </c>
      <c r="AZ1591">
        <f>IF(PLAYERIDMAP2[[#This Row],[POS]]="P",MAX(AZ$1:AZ1590)+1,"")</f>
        <v>755</v>
      </c>
      <c r="BA1591" t="str">
        <f>IFERROR(INDEX(PLAYERIDMAP2[PLAYERNAME],MATCH(ROW()-ROW(BA$1),PITCHERS,0)),"")</f>
        <v/>
      </c>
    </row>
    <row r="1592" spans="1:53" x14ac:dyDescent="0.25">
      <c r="A1592" t="s">
        <v>15943</v>
      </c>
      <c r="B1592" t="s">
        <v>8819</v>
      </c>
      <c r="C1592" s="1">
        <v>31814</v>
      </c>
      <c r="D1592" t="s">
        <v>17840</v>
      </c>
      <c r="E1592" t="s">
        <v>18633</v>
      </c>
      <c r="F1592" t="s">
        <v>11053</v>
      </c>
      <c r="G1592" t="s">
        <v>16838</v>
      </c>
      <c r="H1592" t="s">
        <v>10988</v>
      </c>
      <c r="I1592" t="s">
        <v>19042</v>
      </c>
      <c r="J1592" t="s">
        <v>8819</v>
      </c>
      <c r="K1592">
        <v>475243</v>
      </c>
      <c r="L1592" t="s">
        <v>8819</v>
      </c>
      <c r="M1592">
        <v>1717422</v>
      </c>
      <c r="N1592" t="s">
        <v>8819</v>
      </c>
      <c r="O1592" t="s">
        <v>15944</v>
      </c>
      <c r="P1592" t="s">
        <v>15943</v>
      </c>
      <c r="Q1592">
        <v>8630</v>
      </c>
      <c r="R1592" t="s">
        <v>8819</v>
      </c>
      <c r="S1592">
        <v>30515</v>
      </c>
      <c r="T1592" t="s">
        <v>8819</v>
      </c>
      <c r="V1592" t="s">
        <v>15945</v>
      </c>
      <c r="W1592">
        <v>49168</v>
      </c>
      <c r="X1592">
        <v>8630</v>
      </c>
      <c r="Y1592" t="s">
        <v>8819</v>
      </c>
      <c r="Z1592" t="s">
        <v>15946</v>
      </c>
      <c r="AA1592" t="s">
        <v>5703</v>
      </c>
      <c r="AB1592" t="s">
        <v>10958</v>
      </c>
      <c r="AC1592" t="s">
        <v>8819</v>
      </c>
      <c r="AD1592" t="s">
        <v>15946</v>
      </c>
      <c r="AE1592">
        <v>8778</v>
      </c>
      <c r="AF1592" t="s">
        <v>8819</v>
      </c>
      <c r="AG1592">
        <v>11132</v>
      </c>
      <c r="AH1592" t="s">
        <v>8819</v>
      </c>
      <c r="AL1592" t="str">
        <f>IF(PLAYERIDMAP2[[#This Row],[POS]]="C",MAX(AL$1:AL1591)+1,"")</f>
        <v/>
      </c>
      <c r="AM1592" t="str">
        <f>IFERROR(INDEX(PLAYERIDMAP2[PLAYERNAME],MATCH(ROW()-ROW(AM$1),CATCHERS,0)),"")</f>
        <v/>
      </c>
      <c r="AN1592" t="str">
        <f>IF(PLAYERIDMAP2[[#This Row],[POS]]="1B",MAX(AN$1:AN1591)+1,"")</f>
        <v/>
      </c>
      <c r="AO1592" t="str">
        <f>IFERROR(INDEX(PLAYERIDMAP2[PLAYERNAME],MATCH(ROW()-ROW(AO$1),FIRSTBASE,0)),"")</f>
        <v/>
      </c>
      <c r="AP1592" t="str">
        <f>IF(PLAYERIDMAP2[[#This Row],[POS]]="2B",MAX(AP$1:AP1591)+1,"")</f>
        <v/>
      </c>
      <c r="AQ1592" t="str">
        <f>IFERROR(INDEX(PLAYERIDMAP2[PLAYERNAME],MATCH(ROW()-ROW(AQ$1),SECONDBASE,0)),"")</f>
        <v/>
      </c>
      <c r="AR1592" t="str">
        <f>IF(PLAYERIDMAP2[[#This Row],[POS]]="3B",MAX(AR$1:AR1591)+1,"")</f>
        <v/>
      </c>
      <c r="AS1592" t="str">
        <f>IFERROR(INDEX(PLAYERIDMAP2[PLAYERNAME],MATCH(ROW()-ROW(AS$1),THIRDBASE,0)),"")</f>
        <v/>
      </c>
      <c r="AT1592" t="str">
        <f>IF(PLAYERIDMAP2[[#This Row],[POS]]="SS",MAX(AT$1:AT1591)+1,"")</f>
        <v/>
      </c>
      <c r="AU1592" t="str">
        <f>IFERROR(INDEX(PLAYERIDMAP2[PLAYERNAME],MATCH(ROW()-ROW(AU$1),SHORTSTOP,0)),"")</f>
        <v/>
      </c>
      <c r="AV1592" t="str">
        <f>IF(PLAYERIDMAP2[[#This Row],[POS]]="OF",MAX(AV$1:AV1591)+1,"")</f>
        <v/>
      </c>
      <c r="AW1592" t="str">
        <f>IFERROR(INDEX(PLAYERIDMAP2[PLAYERNAME],MATCH(ROW()-ROW(AW$1),OUTFIELD,0)),"")</f>
        <v/>
      </c>
      <c r="AX1592" t="str">
        <f>IF(PLAYERIDMAP2[[#This Row],[POS]]&lt;&gt;"P",MAX(AX$1:AX1591)+1,"")</f>
        <v/>
      </c>
      <c r="AY1592" t="str">
        <f>IFERROR(INDEX(PLAYERIDMAP2[PLAYERNAME],MATCH(ROW()-ROW(AY$1),HITTERS,0)),"")</f>
        <v/>
      </c>
      <c r="AZ1592">
        <f>IF(PLAYERIDMAP2[[#This Row],[POS]]="P",MAX(AZ$1:AZ1591)+1,"")</f>
        <v>756</v>
      </c>
      <c r="BA1592" t="str">
        <f>IFERROR(INDEX(PLAYERIDMAP2[PLAYERNAME],MATCH(ROW()-ROW(BA$1),PITCHERS,0)),"")</f>
        <v/>
      </c>
    </row>
    <row r="1593" spans="1:53" x14ac:dyDescent="0.25">
      <c r="A1593" t="s">
        <v>15947</v>
      </c>
      <c r="B1593" t="s">
        <v>9908</v>
      </c>
      <c r="C1593" s="1">
        <v>32368</v>
      </c>
      <c r="D1593" t="s">
        <v>16854</v>
      </c>
      <c r="E1593" t="s">
        <v>19679</v>
      </c>
      <c r="F1593" t="s">
        <v>11258</v>
      </c>
      <c r="G1593" t="s">
        <v>14693</v>
      </c>
      <c r="H1593" t="s">
        <v>10988</v>
      </c>
      <c r="I1593" t="s">
        <v>19680</v>
      </c>
      <c r="J1593" t="s">
        <v>9908</v>
      </c>
      <c r="K1593">
        <v>519443</v>
      </c>
      <c r="L1593" t="s">
        <v>9908</v>
      </c>
      <c r="M1593">
        <v>2050707</v>
      </c>
      <c r="N1593" t="s">
        <v>9908</v>
      </c>
      <c r="O1593" t="s">
        <v>15948</v>
      </c>
      <c r="P1593" t="s">
        <v>15947</v>
      </c>
      <c r="Q1593">
        <v>9457</v>
      </c>
      <c r="R1593" t="s">
        <v>9908</v>
      </c>
      <c r="S1593">
        <v>32973</v>
      </c>
      <c r="T1593" t="s">
        <v>9908</v>
      </c>
      <c r="V1593" t="s">
        <v>15949</v>
      </c>
      <c r="W1593">
        <v>68414</v>
      </c>
      <c r="X1593">
        <v>9457</v>
      </c>
      <c r="Y1593" t="s">
        <v>9908</v>
      </c>
      <c r="Z1593" t="s">
        <v>15950</v>
      </c>
      <c r="AA1593" t="s">
        <v>5703</v>
      </c>
      <c r="AB1593" t="s">
        <v>5703</v>
      </c>
      <c r="AD1593" t="s">
        <v>15950</v>
      </c>
      <c r="AF1593" t="s">
        <v>9908</v>
      </c>
      <c r="AG1593">
        <v>38981</v>
      </c>
      <c r="AL1593" t="str">
        <f>IF(PLAYERIDMAP2[[#This Row],[POS]]="C",MAX(AL$1:AL1592)+1,"")</f>
        <v/>
      </c>
      <c r="AM1593" t="str">
        <f>IFERROR(INDEX(PLAYERIDMAP2[PLAYERNAME],MATCH(ROW()-ROW(AM$1),CATCHERS,0)),"")</f>
        <v/>
      </c>
      <c r="AN1593" t="str">
        <f>IF(PLAYERIDMAP2[[#This Row],[POS]]="1B",MAX(AN$1:AN1592)+1,"")</f>
        <v/>
      </c>
      <c r="AO1593" t="str">
        <f>IFERROR(INDEX(PLAYERIDMAP2[PLAYERNAME],MATCH(ROW()-ROW(AO$1),FIRSTBASE,0)),"")</f>
        <v/>
      </c>
      <c r="AP1593" t="str">
        <f>IF(PLAYERIDMAP2[[#This Row],[POS]]="2B",MAX(AP$1:AP1592)+1,"")</f>
        <v/>
      </c>
      <c r="AQ1593" t="str">
        <f>IFERROR(INDEX(PLAYERIDMAP2[PLAYERNAME],MATCH(ROW()-ROW(AQ$1),SECONDBASE,0)),"")</f>
        <v/>
      </c>
      <c r="AR1593" t="str">
        <f>IF(PLAYERIDMAP2[[#This Row],[POS]]="3B",MAX(AR$1:AR1592)+1,"")</f>
        <v/>
      </c>
      <c r="AS1593" t="str">
        <f>IFERROR(INDEX(PLAYERIDMAP2[PLAYERNAME],MATCH(ROW()-ROW(AS$1),THIRDBASE,0)),"")</f>
        <v/>
      </c>
      <c r="AT1593" t="str">
        <f>IF(PLAYERIDMAP2[[#This Row],[POS]]="SS",MAX(AT$1:AT1592)+1,"")</f>
        <v/>
      </c>
      <c r="AU1593" t="str">
        <f>IFERROR(INDEX(PLAYERIDMAP2[PLAYERNAME],MATCH(ROW()-ROW(AU$1),SHORTSTOP,0)),"")</f>
        <v/>
      </c>
      <c r="AV1593" t="str">
        <f>IF(PLAYERIDMAP2[[#This Row],[POS]]="OF",MAX(AV$1:AV1592)+1,"")</f>
        <v/>
      </c>
      <c r="AW1593" t="str">
        <f>IFERROR(INDEX(PLAYERIDMAP2[PLAYERNAME],MATCH(ROW()-ROW(AW$1),OUTFIELD,0)),"")</f>
        <v/>
      </c>
      <c r="AX1593" t="str">
        <f>IF(PLAYERIDMAP2[[#This Row],[POS]]&lt;&gt;"P",MAX(AX$1:AX1592)+1,"")</f>
        <v/>
      </c>
      <c r="AY1593" t="str">
        <f>IFERROR(INDEX(PLAYERIDMAP2[PLAYERNAME],MATCH(ROW()-ROW(AY$1),HITTERS,0)),"")</f>
        <v/>
      </c>
      <c r="AZ1593">
        <f>IF(PLAYERIDMAP2[[#This Row],[POS]]="P",MAX(AZ$1:AZ1592)+1,"")</f>
        <v>757</v>
      </c>
      <c r="BA1593" t="str">
        <f>IFERROR(INDEX(PLAYERIDMAP2[PLAYERNAME],MATCH(ROW()-ROW(BA$1),PITCHERS,0)),"")</f>
        <v/>
      </c>
    </row>
    <row r="1594" spans="1:53" x14ac:dyDescent="0.25">
      <c r="A1594" t="s">
        <v>15951</v>
      </c>
      <c r="B1594" t="s">
        <v>10614</v>
      </c>
      <c r="C1594" s="1">
        <v>32045</v>
      </c>
      <c r="D1594" t="s">
        <v>18624</v>
      </c>
      <c r="E1594" t="s">
        <v>18625</v>
      </c>
      <c r="F1594" t="s">
        <v>11092</v>
      </c>
      <c r="G1594" t="s">
        <v>16838</v>
      </c>
      <c r="H1594" t="s">
        <v>10988</v>
      </c>
      <c r="I1594" t="s">
        <v>18626</v>
      </c>
      <c r="J1594" t="s">
        <v>10614</v>
      </c>
      <c r="K1594">
        <v>474699</v>
      </c>
      <c r="L1594" t="s">
        <v>10614</v>
      </c>
      <c r="M1594">
        <v>1758068</v>
      </c>
      <c r="N1594" t="s">
        <v>10614</v>
      </c>
      <c r="O1594" t="s">
        <v>15952</v>
      </c>
      <c r="P1594" t="s">
        <v>15951</v>
      </c>
      <c r="Q1594">
        <v>8766</v>
      </c>
      <c r="R1594" t="s">
        <v>10614</v>
      </c>
      <c r="S1594">
        <v>30943</v>
      </c>
      <c r="T1594" t="s">
        <v>10614</v>
      </c>
      <c r="V1594" t="s">
        <v>15953</v>
      </c>
      <c r="W1594">
        <v>58195</v>
      </c>
      <c r="X1594">
        <v>8766</v>
      </c>
      <c r="Y1594" t="s">
        <v>10614</v>
      </c>
      <c r="Z1594" t="s">
        <v>15954</v>
      </c>
      <c r="AA1594" t="s">
        <v>5703</v>
      </c>
      <c r="AB1594" t="s">
        <v>5703</v>
      </c>
      <c r="AC1594" t="s">
        <v>10614</v>
      </c>
      <c r="AD1594" t="s">
        <v>15954</v>
      </c>
      <c r="AE1594">
        <v>10568</v>
      </c>
      <c r="AF1594" t="s">
        <v>10614</v>
      </c>
      <c r="AG1594">
        <v>12442</v>
      </c>
      <c r="AH1594" t="s">
        <v>10614</v>
      </c>
      <c r="AL1594" t="str">
        <f>IF(PLAYERIDMAP2[[#This Row],[POS]]="C",MAX(AL$1:AL1593)+1,"")</f>
        <v/>
      </c>
      <c r="AM1594" t="str">
        <f>IFERROR(INDEX(PLAYERIDMAP2[PLAYERNAME],MATCH(ROW()-ROW(AM$1),CATCHERS,0)),"")</f>
        <v/>
      </c>
      <c r="AN1594" t="str">
        <f>IF(PLAYERIDMAP2[[#This Row],[POS]]="1B",MAX(AN$1:AN1593)+1,"")</f>
        <v/>
      </c>
      <c r="AO1594" t="str">
        <f>IFERROR(INDEX(PLAYERIDMAP2[PLAYERNAME],MATCH(ROW()-ROW(AO$1),FIRSTBASE,0)),"")</f>
        <v/>
      </c>
      <c r="AP1594" t="str">
        <f>IF(PLAYERIDMAP2[[#This Row],[POS]]="2B",MAX(AP$1:AP1593)+1,"")</f>
        <v/>
      </c>
      <c r="AQ1594" t="str">
        <f>IFERROR(INDEX(PLAYERIDMAP2[PLAYERNAME],MATCH(ROW()-ROW(AQ$1),SECONDBASE,0)),"")</f>
        <v/>
      </c>
      <c r="AR1594" t="str">
        <f>IF(PLAYERIDMAP2[[#This Row],[POS]]="3B",MAX(AR$1:AR1593)+1,"")</f>
        <v/>
      </c>
      <c r="AS1594" t="str">
        <f>IFERROR(INDEX(PLAYERIDMAP2[PLAYERNAME],MATCH(ROW()-ROW(AS$1),THIRDBASE,0)),"")</f>
        <v/>
      </c>
      <c r="AT1594" t="str">
        <f>IF(PLAYERIDMAP2[[#This Row],[POS]]="SS",MAX(AT$1:AT1593)+1,"")</f>
        <v/>
      </c>
      <c r="AU1594" t="str">
        <f>IFERROR(INDEX(PLAYERIDMAP2[PLAYERNAME],MATCH(ROW()-ROW(AU$1),SHORTSTOP,0)),"")</f>
        <v/>
      </c>
      <c r="AV1594" t="str">
        <f>IF(PLAYERIDMAP2[[#This Row],[POS]]="OF",MAX(AV$1:AV1593)+1,"")</f>
        <v/>
      </c>
      <c r="AW1594" t="str">
        <f>IFERROR(INDEX(PLAYERIDMAP2[PLAYERNAME],MATCH(ROW()-ROW(AW$1),OUTFIELD,0)),"")</f>
        <v/>
      </c>
      <c r="AX1594" t="str">
        <f>IF(PLAYERIDMAP2[[#This Row],[POS]]&lt;&gt;"P",MAX(AX$1:AX1593)+1,"")</f>
        <v/>
      </c>
      <c r="AY1594" t="str">
        <f>IFERROR(INDEX(PLAYERIDMAP2[PLAYERNAME],MATCH(ROW()-ROW(AY$1),HITTERS,0)),"")</f>
        <v/>
      </c>
      <c r="AZ1594">
        <f>IF(PLAYERIDMAP2[[#This Row],[POS]]="P",MAX(AZ$1:AZ1593)+1,"")</f>
        <v>758</v>
      </c>
      <c r="BA1594" t="str">
        <f>IFERROR(INDEX(PLAYERIDMAP2[PLAYERNAME],MATCH(ROW()-ROW(BA$1),PITCHERS,0)),"")</f>
        <v/>
      </c>
    </row>
    <row r="1595" spans="1:53" x14ac:dyDescent="0.25">
      <c r="A1595" t="s">
        <v>15955</v>
      </c>
      <c r="B1595" t="s">
        <v>3862</v>
      </c>
      <c r="C1595" s="1">
        <v>31320</v>
      </c>
      <c r="D1595" t="s">
        <v>17098</v>
      </c>
      <c r="E1595" t="s">
        <v>18290</v>
      </c>
      <c r="F1595" t="s">
        <v>11048</v>
      </c>
      <c r="G1595" t="s">
        <v>14693</v>
      </c>
      <c r="H1595" t="s">
        <v>11097</v>
      </c>
      <c r="I1595" t="s">
        <v>18291</v>
      </c>
      <c r="J1595" t="s">
        <v>3862</v>
      </c>
      <c r="K1595">
        <v>519445</v>
      </c>
      <c r="L1595" t="s">
        <v>3862</v>
      </c>
      <c r="M1595">
        <v>1512025</v>
      </c>
      <c r="N1595" t="s">
        <v>3862</v>
      </c>
      <c r="O1595" t="s">
        <v>15956</v>
      </c>
      <c r="P1595" t="s">
        <v>15955</v>
      </c>
      <c r="Q1595">
        <v>8732</v>
      </c>
      <c r="R1595" t="s">
        <v>3862</v>
      </c>
      <c r="S1595">
        <v>29067</v>
      </c>
      <c r="T1595" t="s">
        <v>3862</v>
      </c>
      <c r="V1595" t="s">
        <v>15957</v>
      </c>
      <c r="W1595">
        <v>57586</v>
      </c>
      <c r="X1595">
        <v>8732</v>
      </c>
      <c r="Y1595" t="s">
        <v>3862</v>
      </c>
      <c r="Z1595" t="s">
        <v>15958</v>
      </c>
      <c r="AA1595" t="s">
        <v>5703</v>
      </c>
      <c r="AB1595" t="s">
        <v>5703</v>
      </c>
      <c r="AC1595" t="s">
        <v>3862</v>
      </c>
      <c r="AD1595" t="s">
        <v>15958</v>
      </c>
      <c r="AL1595" t="str">
        <f>IF(PLAYERIDMAP2[[#This Row],[POS]]="C",MAX(AL$1:AL1594)+1,"")</f>
        <v/>
      </c>
      <c r="AM1595" t="str">
        <f>IFERROR(INDEX(PLAYERIDMAP2[PLAYERNAME],MATCH(ROW()-ROW(AM$1),CATCHERS,0)),"")</f>
        <v/>
      </c>
      <c r="AN1595" t="str">
        <f>IF(PLAYERIDMAP2[[#This Row],[POS]]="1B",MAX(AN$1:AN1594)+1,"")</f>
        <v/>
      </c>
      <c r="AO1595" t="str">
        <f>IFERROR(INDEX(PLAYERIDMAP2[PLAYERNAME],MATCH(ROW()-ROW(AO$1),FIRSTBASE,0)),"")</f>
        <v/>
      </c>
      <c r="AP1595" t="str">
        <f>IF(PLAYERIDMAP2[[#This Row],[POS]]="2B",MAX(AP$1:AP1594)+1,"")</f>
        <v/>
      </c>
      <c r="AQ1595" t="str">
        <f>IFERROR(INDEX(PLAYERIDMAP2[PLAYERNAME],MATCH(ROW()-ROW(AQ$1),SECONDBASE,0)),"")</f>
        <v/>
      </c>
      <c r="AR1595" t="str">
        <f>IF(PLAYERIDMAP2[[#This Row],[POS]]="3B",MAX(AR$1:AR1594)+1,"")</f>
        <v/>
      </c>
      <c r="AS1595" t="str">
        <f>IFERROR(INDEX(PLAYERIDMAP2[PLAYERNAME],MATCH(ROW()-ROW(AS$1),THIRDBASE,0)),"")</f>
        <v/>
      </c>
      <c r="AT1595">
        <f>IF(PLAYERIDMAP2[[#This Row],[POS]]="SS",MAX(AT$1:AT1594)+1,"")</f>
        <v>100</v>
      </c>
      <c r="AU1595" t="str">
        <f>IFERROR(INDEX(PLAYERIDMAP2[PLAYERNAME],MATCH(ROW()-ROW(AU$1),SHORTSTOP,0)),"")</f>
        <v/>
      </c>
      <c r="AV1595" t="str">
        <f>IF(PLAYERIDMAP2[[#This Row],[POS]]="OF",MAX(AV$1:AV1594)+1,"")</f>
        <v/>
      </c>
      <c r="AW1595" t="str">
        <f>IFERROR(INDEX(PLAYERIDMAP2[PLAYERNAME],MATCH(ROW()-ROW(AW$1),OUTFIELD,0)),"")</f>
        <v/>
      </c>
      <c r="AX1595">
        <f>IF(PLAYERIDMAP2[[#This Row],[POS]]&lt;&gt;"P",MAX(AX$1:AX1594)+1,"")</f>
        <v>836</v>
      </c>
      <c r="AY1595" t="str">
        <f>IFERROR(INDEX(PLAYERIDMAP2[PLAYERNAME],MATCH(ROW()-ROW(AY$1),HITTERS,0)),"")</f>
        <v/>
      </c>
      <c r="AZ1595" t="str">
        <f>IF(PLAYERIDMAP2[[#This Row],[POS]]="P",MAX(AZ$1:AZ1594)+1,"")</f>
        <v/>
      </c>
      <c r="BA1595" t="str">
        <f>IFERROR(INDEX(PLAYERIDMAP2[PLAYERNAME],MATCH(ROW()-ROW(BA$1),PITCHERS,0)),"")</f>
        <v/>
      </c>
    </row>
    <row r="1596" spans="1:53" x14ac:dyDescent="0.25">
      <c r="A1596" t="s">
        <v>15959</v>
      </c>
      <c r="B1596" t="s">
        <v>5629</v>
      </c>
      <c r="C1596" s="1">
        <v>30305</v>
      </c>
      <c r="D1596" t="s">
        <v>16893</v>
      </c>
      <c r="E1596" t="s">
        <v>17041</v>
      </c>
      <c r="F1596" t="s">
        <v>11302</v>
      </c>
      <c r="G1596" t="s">
        <v>16838</v>
      </c>
      <c r="H1596" t="s">
        <v>5705</v>
      </c>
      <c r="I1596" t="s">
        <v>17042</v>
      </c>
      <c r="J1596" t="s">
        <v>5629</v>
      </c>
      <c r="K1596">
        <v>431151</v>
      </c>
      <c r="L1596" t="s">
        <v>5629</v>
      </c>
      <c r="M1596">
        <v>483349</v>
      </c>
      <c r="N1596" t="s">
        <v>5629</v>
      </c>
      <c r="O1596" t="s">
        <v>15960</v>
      </c>
      <c r="P1596" t="s">
        <v>15959</v>
      </c>
      <c r="Q1596">
        <v>7382</v>
      </c>
      <c r="R1596" t="s">
        <v>5629</v>
      </c>
      <c r="S1596">
        <v>6035</v>
      </c>
      <c r="T1596" t="s">
        <v>5629</v>
      </c>
      <c r="U1596" t="s">
        <v>5629</v>
      </c>
      <c r="V1596" t="s">
        <v>15961</v>
      </c>
      <c r="W1596">
        <v>31514</v>
      </c>
      <c r="X1596">
        <v>7382</v>
      </c>
      <c r="Y1596" t="s">
        <v>5629</v>
      </c>
      <c r="Z1596" t="s">
        <v>15962</v>
      </c>
      <c r="AA1596" t="s">
        <v>5703</v>
      </c>
      <c r="AB1596" t="s">
        <v>5703</v>
      </c>
      <c r="AC1596" t="s">
        <v>5629</v>
      </c>
      <c r="AD1596" t="s">
        <v>15962</v>
      </c>
      <c r="AE1596">
        <v>6956</v>
      </c>
      <c r="AF1596" t="s">
        <v>5629</v>
      </c>
      <c r="AG1596">
        <v>5164</v>
      </c>
      <c r="AH1596" t="s">
        <v>5629</v>
      </c>
      <c r="AL1596" t="str">
        <f>IF(PLAYERIDMAP2[[#This Row],[POS]]="C",MAX(AL$1:AL1595)+1,"")</f>
        <v/>
      </c>
      <c r="AM1596" t="str">
        <f>IFERROR(INDEX(PLAYERIDMAP2[PLAYERNAME],MATCH(ROW()-ROW(AM$1),CATCHERS,0)),"")</f>
        <v/>
      </c>
      <c r="AN1596" t="str">
        <f>IF(PLAYERIDMAP2[[#This Row],[POS]]="1B",MAX(AN$1:AN1595)+1,"")</f>
        <v/>
      </c>
      <c r="AO1596" t="str">
        <f>IFERROR(INDEX(PLAYERIDMAP2[PLAYERNAME],MATCH(ROW()-ROW(AO$1),FIRSTBASE,0)),"")</f>
        <v/>
      </c>
      <c r="AP1596" t="str">
        <f>IF(PLAYERIDMAP2[[#This Row],[POS]]="2B",MAX(AP$1:AP1595)+1,"")</f>
        <v/>
      </c>
      <c r="AQ1596" t="str">
        <f>IFERROR(INDEX(PLAYERIDMAP2[PLAYERNAME],MATCH(ROW()-ROW(AQ$1),SECONDBASE,0)),"")</f>
        <v/>
      </c>
      <c r="AR1596">
        <f>IF(PLAYERIDMAP2[[#This Row],[POS]]="3B",MAX(AR$1:AR1595)+1,"")</f>
        <v>94</v>
      </c>
      <c r="AS1596" t="str">
        <f>IFERROR(INDEX(PLAYERIDMAP2[PLAYERNAME],MATCH(ROW()-ROW(AS$1),THIRDBASE,0)),"")</f>
        <v/>
      </c>
      <c r="AT1596" t="str">
        <f>IF(PLAYERIDMAP2[[#This Row],[POS]]="SS",MAX(AT$1:AT1595)+1,"")</f>
        <v/>
      </c>
      <c r="AU1596" t="str">
        <f>IFERROR(INDEX(PLAYERIDMAP2[PLAYERNAME],MATCH(ROW()-ROW(AU$1),SHORTSTOP,0)),"")</f>
        <v/>
      </c>
      <c r="AV1596" t="str">
        <f>IF(PLAYERIDMAP2[[#This Row],[POS]]="OF",MAX(AV$1:AV1595)+1,"")</f>
        <v/>
      </c>
      <c r="AW1596" t="str">
        <f>IFERROR(INDEX(PLAYERIDMAP2[PLAYERNAME],MATCH(ROW()-ROW(AW$1),OUTFIELD,0)),"")</f>
        <v/>
      </c>
      <c r="AX1596">
        <f>IF(PLAYERIDMAP2[[#This Row],[POS]]&lt;&gt;"P",MAX(AX$1:AX1595)+1,"")</f>
        <v>837</v>
      </c>
      <c r="AY1596" t="str">
        <f>IFERROR(INDEX(PLAYERIDMAP2[PLAYERNAME],MATCH(ROW()-ROW(AY$1),HITTERS,0)),"")</f>
        <v/>
      </c>
      <c r="AZ1596" t="str">
        <f>IF(PLAYERIDMAP2[[#This Row],[POS]]="P",MAX(AZ$1:AZ1595)+1,"")</f>
        <v/>
      </c>
      <c r="BA1596" t="str">
        <f>IFERROR(INDEX(PLAYERIDMAP2[PLAYERNAME],MATCH(ROW()-ROW(BA$1),PITCHERS,0)),"")</f>
        <v/>
      </c>
    </row>
    <row r="1597" spans="1:53" x14ac:dyDescent="0.25">
      <c r="A1597" t="s">
        <v>15963</v>
      </c>
      <c r="B1597" t="s">
        <v>10735</v>
      </c>
      <c r="C1597" s="1">
        <v>27387</v>
      </c>
      <c r="D1597" t="s">
        <v>17261</v>
      </c>
      <c r="E1597" t="s">
        <v>17041</v>
      </c>
      <c r="F1597" t="s">
        <v>11016</v>
      </c>
      <c r="G1597" t="s">
        <v>11016</v>
      </c>
      <c r="H1597" t="s">
        <v>10988</v>
      </c>
      <c r="I1597" t="s">
        <v>17262</v>
      </c>
      <c r="J1597" t="s">
        <v>10735</v>
      </c>
      <c r="K1597">
        <v>124604</v>
      </c>
      <c r="L1597" t="s">
        <v>10735</v>
      </c>
      <c r="M1597">
        <v>8206</v>
      </c>
      <c r="N1597" t="s">
        <v>10735</v>
      </c>
      <c r="O1597" t="s">
        <v>15964</v>
      </c>
      <c r="P1597" t="s">
        <v>15963</v>
      </c>
      <c r="Q1597">
        <v>5650</v>
      </c>
      <c r="R1597" t="s">
        <v>10735</v>
      </c>
      <c r="S1597">
        <v>3489</v>
      </c>
      <c r="T1597" t="s">
        <v>10735</v>
      </c>
      <c r="V1597" t="s">
        <v>15965</v>
      </c>
      <c r="W1597">
        <v>219</v>
      </c>
      <c r="X1597">
        <v>5650</v>
      </c>
      <c r="Y1597" t="s">
        <v>10735</v>
      </c>
      <c r="Z1597" t="s">
        <v>15966</v>
      </c>
      <c r="AA1597" t="s">
        <v>5703</v>
      </c>
      <c r="AB1597" t="s">
        <v>5703</v>
      </c>
      <c r="AD1597" t="s">
        <v>15966</v>
      </c>
      <c r="AL1597" t="str">
        <f>IF(PLAYERIDMAP2[[#This Row],[POS]]="C",MAX(AL$1:AL1596)+1,"")</f>
        <v/>
      </c>
      <c r="AM1597" t="str">
        <f>IFERROR(INDEX(PLAYERIDMAP2[PLAYERNAME],MATCH(ROW()-ROW(AM$1),CATCHERS,0)),"")</f>
        <v/>
      </c>
      <c r="AN1597" t="str">
        <f>IF(PLAYERIDMAP2[[#This Row],[POS]]="1B",MAX(AN$1:AN1596)+1,"")</f>
        <v/>
      </c>
      <c r="AO1597" t="str">
        <f>IFERROR(INDEX(PLAYERIDMAP2[PLAYERNAME],MATCH(ROW()-ROW(AO$1),FIRSTBASE,0)),"")</f>
        <v/>
      </c>
      <c r="AP1597" t="str">
        <f>IF(PLAYERIDMAP2[[#This Row],[POS]]="2B",MAX(AP$1:AP1596)+1,"")</f>
        <v/>
      </c>
      <c r="AQ1597" t="str">
        <f>IFERROR(INDEX(PLAYERIDMAP2[PLAYERNAME],MATCH(ROW()-ROW(AQ$1),SECONDBASE,0)),"")</f>
        <v/>
      </c>
      <c r="AR1597" t="str">
        <f>IF(PLAYERIDMAP2[[#This Row],[POS]]="3B",MAX(AR$1:AR1596)+1,"")</f>
        <v/>
      </c>
      <c r="AS1597" t="str">
        <f>IFERROR(INDEX(PLAYERIDMAP2[PLAYERNAME],MATCH(ROW()-ROW(AS$1),THIRDBASE,0)),"")</f>
        <v/>
      </c>
      <c r="AT1597" t="str">
        <f>IF(PLAYERIDMAP2[[#This Row],[POS]]="SS",MAX(AT$1:AT1596)+1,"")</f>
        <v/>
      </c>
      <c r="AU1597" t="str">
        <f>IFERROR(INDEX(PLAYERIDMAP2[PLAYERNAME],MATCH(ROW()-ROW(AU$1),SHORTSTOP,0)),"")</f>
        <v/>
      </c>
      <c r="AV1597" t="str">
        <f>IF(PLAYERIDMAP2[[#This Row],[POS]]="OF",MAX(AV$1:AV1596)+1,"")</f>
        <v/>
      </c>
      <c r="AW1597" t="str">
        <f>IFERROR(INDEX(PLAYERIDMAP2[PLAYERNAME],MATCH(ROW()-ROW(AW$1),OUTFIELD,0)),"")</f>
        <v/>
      </c>
      <c r="AX1597" t="str">
        <f>IF(PLAYERIDMAP2[[#This Row],[POS]]&lt;&gt;"P",MAX(AX$1:AX1596)+1,"")</f>
        <v/>
      </c>
      <c r="AY1597" t="str">
        <f>IFERROR(INDEX(PLAYERIDMAP2[PLAYERNAME],MATCH(ROW()-ROW(AY$1),HITTERS,0)),"")</f>
        <v/>
      </c>
      <c r="AZ1597">
        <f>IF(PLAYERIDMAP2[[#This Row],[POS]]="P",MAX(AZ$1:AZ1596)+1,"")</f>
        <v>759</v>
      </c>
      <c r="BA1597" t="str">
        <f>IFERROR(INDEX(PLAYERIDMAP2[PLAYERNAME],MATCH(ROW()-ROW(BA$1),PITCHERS,0)),"")</f>
        <v/>
      </c>
    </row>
    <row r="1598" spans="1:53" x14ac:dyDescent="0.25">
      <c r="A1598" t="s">
        <v>20028</v>
      </c>
      <c r="B1598" t="s">
        <v>8166</v>
      </c>
      <c r="C1598" s="1">
        <v>32876</v>
      </c>
      <c r="D1598" t="s">
        <v>17043</v>
      </c>
      <c r="E1598" t="s">
        <v>17041</v>
      </c>
      <c r="F1598" t="s">
        <v>11191</v>
      </c>
      <c r="G1598" t="s">
        <v>14693</v>
      </c>
      <c r="H1598" t="s">
        <v>10988</v>
      </c>
      <c r="I1598" t="s">
        <v>20029</v>
      </c>
      <c r="J1598" t="s">
        <v>8166</v>
      </c>
      <c r="K1598">
        <v>605541</v>
      </c>
      <c r="L1598" t="s">
        <v>8166</v>
      </c>
      <c r="M1598">
        <v>1958128</v>
      </c>
      <c r="N1598" t="s">
        <v>8166</v>
      </c>
      <c r="P1598" t="s">
        <v>20028</v>
      </c>
      <c r="Q1598">
        <v>9964</v>
      </c>
      <c r="R1598" t="s">
        <v>8166</v>
      </c>
      <c r="S1598">
        <v>32291</v>
      </c>
      <c r="T1598" t="s">
        <v>8166</v>
      </c>
      <c r="W1598">
        <v>70498</v>
      </c>
      <c r="X1598">
        <v>9964</v>
      </c>
      <c r="Y1598" t="s">
        <v>8166</v>
      </c>
      <c r="Z1598" t="s">
        <v>20030</v>
      </c>
      <c r="AA1598" t="s">
        <v>5703</v>
      </c>
      <c r="AB1598" t="s">
        <v>5703</v>
      </c>
      <c r="AD1598" t="s">
        <v>20030</v>
      </c>
      <c r="AF1598" t="s">
        <v>8166</v>
      </c>
      <c r="AG1598">
        <v>21211</v>
      </c>
      <c r="AH1598" t="s">
        <v>8166</v>
      </c>
      <c r="AL1598" t="str">
        <f>IF(PLAYERIDMAP2[[#This Row],[POS]]="C",MAX(AL$1:AL1597)+1,"")</f>
        <v/>
      </c>
      <c r="AM1598" t="str">
        <f>IFERROR(INDEX(PLAYERIDMAP2[PLAYERNAME],MATCH(ROW()-ROW(AM$1),CATCHERS,0)),"")</f>
        <v/>
      </c>
      <c r="AN1598" t="str">
        <f>IF(PLAYERIDMAP2[[#This Row],[POS]]="1B",MAX(AN$1:AN1597)+1,"")</f>
        <v/>
      </c>
      <c r="AO1598" t="str">
        <f>IFERROR(INDEX(PLAYERIDMAP2[PLAYERNAME],MATCH(ROW()-ROW(AO$1),FIRSTBASE,0)),"")</f>
        <v/>
      </c>
      <c r="AP1598" t="str">
        <f>IF(PLAYERIDMAP2[[#This Row],[POS]]="2B",MAX(AP$1:AP1597)+1,"")</f>
        <v/>
      </c>
      <c r="AQ1598" t="str">
        <f>IFERROR(INDEX(PLAYERIDMAP2[PLAYERNAME],MATCH(ROW()-ROW(AQ$1),SECONDBASE,0)),"")</f>
        <v/>
      </c>
      <c r="AR1598" t="str">
        <f>IF(PLAYERIDMAP2[[#This Row],[POS]]="3B",MAX(AR$1:AR1597)+1,"")</f>
        <v/>
      </c>
      <c r="AS1598" t="str">
        <f>IFERROR(INDEX(PLAYERIDMAP2[PLAYERNAME],MATCH(ROW()-ROW(AS$1),THIRDBASE,0)),"")</f>
        <v/>
      </c>
      <c r="AT1598" t="str">
        <f>IF(PLAYERIDMAP2[[#This Row],[POS]]="SS",MAX(AT$1:AT1597)+1,"")</f>
        <v/>
      </c>
      <c r="AU1598" t="str">
        <f>IFERROR(INDEX(PLAYERIDMAP2[PLAYERNAME],MATCH(ROW()-ROW(AU$1),SHORTSTOP,0)),"")</f>
        <v/>
      </c>
      <c r="AV1598" t="str">
        <f>IF(PLAYERIDMAP2[[#This Row],[POS]]="OF",MAX(AV$1:AV1597)+1,"")</f>
        <v/>
      </c>
      <c r="AW1598" t="str">
        <f>IFERROR(INDEX(PLAYERIDMAP2[PLAYERNAME],MATCH(ROW()-ROW(AW$1),OUTFIELD,0)),"")</f>
        <v/>
      </c>
      <c r="AX1598" t="str">
        <f>IF(PLAYERIDMAP2[[#This Row],[POS]]&lt;&gt;"P",MAX(AX$1:AX1597)+1,"")</f>
        <v/>
      </c>
      <c r="AY1598" t="str">
        <f>IFERROR(INDEX(PLAYERIDMAP2[PLAYERNAME],MATCH(ROW()-ROW(AY$1),HITTERS,0)),"")</f>
        <v/>
      </c>
      <c r="AZ1598">
        <f>IF(PLAYERIDMAP2[[#This Row],[POS]]="P",MAX(AZ$1:AZ1597)+1,"")</f>
        <v>760</v>
      </c>
      <c r="BA1598" t="str">
        <f>IFERROR(INDEX(PLAYERIDMAP2[PLAYERNAME],MATCH(ROW()-ROW(BA$1),PITCHERS,0)),"")</f>
        <v/>
      </c>
    </row>
    <row r="1599" spans="1:53" x14ac:dyDescent="0.25">
      <c r="A1599" t="s">
        <v>15967</v>
      </c>
      <c r="B1599" t="s">
        <v>10192</v>
      </c>
      <c r="C1599" s="1">
        <v>30955</v>
      </c>
      <c r="D1599" t="s">
        <v>18007</v>
      </c>
      <c r="E1599" t="s">
        <v>17041</v>
      </c>
      <c r="F1599" t="s">
        <v>11258</v>
      </c>
      <c r="G1599" t="s">
        <v>14693</v>
      </c>
      <c r="H1599" t="s">
        <v>10988</v>
      </c>
      <c r="I1599" t="s">
        <v>18907</v>
      </c>
      <c r="J1599" t="s">
        <v>10192</v>
      </c>
      <c r="K1599">
        <v>453214</v>
      </c>
      <c r="L1599" t="s">
        <v>10192</v>
      </c>
      <c r="M1599">
        <v>2027446</v>
      </c>
      <c r="N1599" t="s">
        <v>10192</v>
      </c>
      <c r="O1599" t="s">
        <v>15968</v>
      </c>
      <c r="P1599" t="s">
        <v>15967</v>
      </c>
      <c r="Q1599">
        <v>9370</v>
      </c>
      <c r="R1599" t="s">
        <v>10192</v>
      </c>
      <c r="S1599">
        <v>32587</v>
      </c>
      <c r="T1599" t="s">
        <v>10192</v>
      </c>
      <c r="V1599" t="s">
        <v>15969</v>
      </c>
      <c r="W1599">
        <v>56987</v>
      </c>
      <c r="X1599">
        <v>9370</v>
      </c>
      <c r="Y1599" t="s">
        <v>10192</v>
      </c>
      <c r="Z1599" t="s">
        <v>15970</v>
      </c>
      <c r="AA1599" t="s">
        <v>5703</v>
      </c>
      <c r="AB1599" t="s">
        <v>5703</v>
      </c>
      <c r="AD1599" t="s">
        <v>15970</v>
      </c>
      <c r="AF1599" t="s">
        <v>10192</v>
      </c>
      <c r="AG1599">
        <v>38148</v>
      </c>
      <c r="AH1599" t="s">
        <v>10192</v>
      </c>
      <c r="AL1599" t="str">
        <f>IF(PLAYERIDMAP2[[#This Row],[POS]]="C",MAX(AL$1:AL1598)+1,"")</f>
        <v/>
      </c>
      <c r="AM1599" t="str">
        <f>IFERROR(INDEX(PLAYERIDMAP2[PLAYERNAME],MATCH(ROW()-ROW(AM$1),CATCHERS,0)),"")</f>
        <v/>
      </c>
      <c r="AN1599" t="str">
        <f>IF(PLAYERIDMAP2[[#This Row],[POS]]="1B",MAX(AN$1:AN1598)+1,"")</f>
        <v/>
      </c>
      <c r="AO1599" t="str">
        <f>IFERROR(INDEX(PLAYERIDMAP2[PLAYERNAME],MATCH(ROW()-ROW(AO$1),FIRSTBASE,0)),"")</f>
        <v/>
      </c>
      <c r="AP1599" t="str">
        <f>IF(PLAYERIDMAP2[[#This Row],[POS]]="2B",MAX(AP$1:AP1598)+1,"")</f>
        <v/>
      </c>
      <c r="AQ1599" t="str">
        <f>IFERROR(INDEX(PLAYERIDMAP2[PLAYERNAME],MATCH(ROW()-ROW(AQ$1),SECONDBASE,0)),"")</f>
        <v/>
      </c>
      <c r="AR1599" t="str">
        <f>IF(PLAYERIDMAP2[[#This Row],[POS]]="3B",MAX(AR$1:AR1598)+1,"")</f>
        <v/>
      </c>
      <c r="AS1599" t="str">
        <f>IFERROR(INDEX(PLAYERIDMAP2[PLAYERNAME],MATCH(ROW()-ROW(AS$1),THIRDBASE,0)),"")</f>
        <v/>
      </c>
      <c r="AT1599" t="str">
        <f>IF(PLAYERIDMAP2[[#This Row],[POS]]="SS",MAX(AT$1:AT1598)+1,"")</f>
        <v/>
      </c>
      <c r="AU1599" t="str">
        <f>IFERROR(INDEX(PLAYERIDMAP2[PLAYERNAME],MATCH(ROW()-ROW(AU$1),SHORTSTOP,0)),"")</f>
        <v/>
      </c>
      <c r="AV1599" t="str">
        <f>IF(PLAYERIDMAP2[[#This Row],[POS]]="OF",MAX(AV$1:AV1598)+1,"")</f>
        <v/>
      </c>
      <c r="AW1599" t="str">
        <f>IFERROR(INDEX(PLAYERIDMAP2[PLAYERNAME],MATCH(ROW()-ROW(AW$1),OUTFIELD,0)),"")</f>
        <v/>
      </c>
      <c r="AX1599" t="str">
        <f>IF(PLAYERIDMAP2[[#This Row],[POS]]&lt;&gt;"P",MAX(AX$1:AX1598)+1,"")</f>
        <v/>
      </c>
      <c r="AY1599" t="str">
        <f>IFERROR(INDEX(PLAYERIDMAP2[PLAYERNAME],MATCH(ROW()-ROW(AY$1),HITTERS,0)),"")</f>
        <v/>
      </c>
      <c r="AZ1599">
        <f>IF(PLAYERIDMAP2[[#This Row],[POS]]="P",MAX(AZ$1:AZ1598)+1,"")</f>
        <v>761</v>
      </c>
      <c r="BA1599" t="str">
        <f>IFERROR(INDEX(PLAYERIDMAP2[PLAYERNAME],MATCH(ROW()-ROW(BA$1),PITCHERS,0)),"")</f>
        <v/>
      </c>
    </row>
    <row r="1600" spans="1:53" x14ac:dyDescent="0.25">
      <c r="A1600" t="s">
        <v>15971</v>
      </c>
      <c r="B1600" t="s">
        <v>10769</v>
      </c>
      <c r="C1600" s="1">
        <v>31075</v>
      </c>
      <c r="D1600" t="s">
        <v>19267</v>
      </c>
      <c r="E1600" t="s">
        <v>17041</v>
      </c>
      <c r="F1600" t="s">
        <v>11191</v>
      </c>
      <c r="G1600" t="s">
        <v>14693</v>
      </c>
      <c r="H1600" t="s">
        <v>10988</v>
      </c>
      <c r="I1600" t="s">
        <v>19268</v>
      </c>
      <c r="J1600" t="s">
        <v>10769</v>
      </c>
      <c r="K1600">
        <v>449079</v>
      </c>
      <c r="L1600" t="s">
        <v>10769</v>
      </c>
      <c r="M1600">
        <v>1422590</v>
      </c>
      <c r="N1600" t="s">
        <v>10769</v>
      </c>
      <c r="O1600" t="s">
        <v>15972</v>
      </c>
      <c r="P1600" t="s">
        <v>15971</v>
      </c>
      <c r="Q1600">
        <v>8157</v>
      </c>
      <c r="R1600" t="s">
        <v>10769</v>
      </c>
      <c r="S1600">
        <v>28940</v>
      </c>
      <c r="T1600" t="s">
        <v>10769</v>
      </c>
      <c r="V1600" t="s">
        <v>15973</v>
      </c>
      <c r="W1600">
        <v>49178</v>
      </c>
      <c r="X1600">
        <v>8157</v>
      </c>
      <c r="Y1600" t="s">
        <v>10769</v>
      </c>
      <c r="Z1600" t="s">
        <v>15974</v>
      </c>
      <c r="AA1600" t="s">
        <v>5703</v>
      </c>
      <c r="AB1600" t="s">
        <v>10958</v>
      </c>
      <c r="AD1600" t="s">
        <v>15974</v>
      </c>
      <c r="AE1600">
        <v>10268</v>
      </c>
      <c r="AF1600" t="s">
        <v>10769</v>
      </c>
      <c r="AG1600">
        <v>6227</v>
      </c>
      <c r="AL1600" t="str">
        <f>IF(PLAYERIDMAP2[[#This Row],[POS]]="C",MAX(AL$1:AL1599)+1,"")</f>
        <v/>
      </c>
      <c r="AM1600" t="str">
        <f>IFERROR(INDEX(PLAYERIDMAP2[PLAYERNAME],MATCH(ROW()-ROW(AM$1),CATCHERS,0)),"")</f>
        <v/>
      </c>
      <c r="AN1600" t="str">
        <f>IF(PLAYERIDMAP2[[#This Row],[POS]]="1B",MAX(AN$1:AN1599)+1,"")</f>
        <v/>
      </c>
      <c r="AO1600" t="str">
        <f>IFERROR(INDEX(PLAYERIDMAP2[PLAYERNAME],MATCH(ROW()-ROW(AO$1),FIRSTBASE,0)),"")</f>
        <v/>
      </c>
      <c r="AP1600" t="str">
        <f>IF(PLAYERIDMAP2[[#This Row],[POS]]="2B",MAX(AP$1:AP1599)+1,"")</f>
        <v/>
      </c>
      <c r="AQ1600" t="str">
        <f>IFERROR(INDEX(PLAYERIDMAP2[PLAYERNAME],MATCH(ROW()-ROW(AQ$1),SECONDBASE,0)),"")</f>
        <v/>
      </c>
      <c r="AR1600" t="str">
        <f>IF(PLAYERIDMAP2[[#This Row],[POS]]="3B",MAX(AR$1:AR1599)+1,"")</f>
        <v/>
      </c>
      <c r="AS1600" t="str">
        <f>IFERROR(INDEX(PLAYERIDMAP2[PLAYERNAME],MATCH(ROW()-ROW(AS$1),THIRDBASE,0)),"")</f>
        <v/>
      </c>
      <c r="AT1600" t="str">
        <f>IF(PLAYERIDMAP2[[#This Row],[POS]]="SS",MAX(AT$1:AT1599)+1,"")</f>
        <v/>
      </c>
      <c r="AU1600" t="str">
        <f>IFERROR(INDEX(PLAYERIDMAP2[PLAYERNAME],MATCH(ROW()-ROW(AU$1),SHORTSTOP,0)),"")</f>
        <v/>
      </c>
      <c r="AV1600" t="str">
        <f>IF(PLAYERIDMAP2[[#This Row],[POS]]="OF",MAX(AV$1:AV1599)+1,"")</f>
        <v/>
      </c>
      <c r="AW1600" t="str">
        <f>IFERROR(INDEX(PLAYERIDMAP2[PLAYERNAME],MATCH(ROW()-ROW(AW$1),OUTFIELD,0)),"")</f>
        <v/>
      </c>
      <c r="AX1600" t="str">
        <f>IF(PLAYERIDMAP2[[#This Row],[POS]]&lt;&gt;"P",MAX(AX$1:AX1599)+1,"")</f>
        <v/>
      </c>
      <c r="AY1600" t="str">
        <f>IFERROR(INDEX(PLAYERIDMAP2[PLAYERNAME],MATCH(ROW()-ROW(AY$1),HITTERS,0)),"")</f>
        <v/>
      </c>
      <c r="AZ1600">
        <f>IF(PLAYERIDMAP2[[#This Row],[POS]]="P",MAX(AZ$1:AZ1599)+1,"")</f>
        <v>762</v>
      </c>
      <c r="BA1600" t="str">
        <f>IFERROR(INDEX(PLAYERIDMAP2[PLAYERNAME],MATCH(ROW()-ROW(BA$1),PITCHERS,0)),"")</f>
        <v/>
      </c>
    </row>
    <row r="1601" spans="1:53" x14ac:dyDescent="0.25">
      <c r="A1601" t="s">
        <v>15975</v>
      </c>
      <c r="B1601" t="s">
        <v>5611</v>
      </c>
      <c r="C1601" s="1">
        <v>33577</v>
      </c>
      <c r="D1601" t="s">
        <v>17134</v>
      </c>
      <c r="E1601" t="s">
        <v>18015</v>
      </c>
      <c r="F1601" t="s">
        <v>11082</v>
      </c>
      <c r="G1601" t="s">
        <v>16838</v>
      </c>
      <c r="H1601" t="s">
        <v>10998</v>
      </c>
      <c r="I1601" t="s">
        <v>18016</v>
      </c>
      <c r="J1601" t="s">
        <v>5611</v>
      </c>
      <c r="K1601">
        <v>592885</v>
      </c>
      <c r="L1601" t="s">
        <v>5611</v>
      </c>
      <c r="M1601">
        <v>1765815</v>
      </c>
      <c r="N1601" t="s">
        <v>5611</v>
      </c>
      <c r="O1601" t="s">
        <v>15976</v>
      </c>
      <c r="P1601" t="s">
        <v>15975</v>
      </c>
      <c r="Q1601">
        <v>9320</v>
      </c>
      <c r="R1601" t="s">
        <v>5611</v>
      </c>
      <c r="S1601">
        <v>31283</v>
      </c>
      <c r="T1601" t="s">
        <v>5611</v>
      </c>
      <c r="U1601" t="s">
        <v>5611</v>
      </c>
      <c r="V1601" t="s">
        <v>15977</v>
      </c>
      <c r="W1601">
        <v>67156</v>
      </c>
      <c r="X1601">
        <v>9320</v>
      </c>
      <c r="Y1601" t="s">
        <v>5611</v>
      </c>
      <c r="Z1601" t="s">
        <v>15978</v>
      </c>
      <c r="AA1601" t="s">
        <v>10958</v>
      </c>
      <c r="AB1601" t="s">
        <v>5703</v>
      </c>
      <c r="AC1601" t="s">
        <v>5611</v>
      </c>
      <c r="AD1601" t="s">
        <v>15978</v>
      </c>
      <c r="AE1601">
        <v>11522</v>
      </c>
      <c r="AF1601" t="s">
        <v>5611</v>
      </c>
      <c r="AG1601">
        <v>21609</v>
      </c>
      <c r="AH1601" t="s">
        <v>5611</v>
      </c>
      <c r="AL1601" t="str">
        <f>IF(PLAYERIDMAP2[[#This Row],[POS]]="C",MAX(AL$1:AL1600)+1,"")</f>
        <v/>
      </c>
      <c r="AM1601" t="str">
        <f>IFERROR(INDEX(PLAYERIDMAP2[PLAYERNAME],MATCH(ROW()-ROW(AM$1),CATCHERS,0)),"")</f>
        <v/>
      </c>
      <c r="AN1601" t="str">
        <f>IF(PLAYERIDMAP2[[#This Row],[POS]]="1B",MAX(AN$1:AN1600)+1,"")</f>
        <v/>
      </c>
      <c r="AO1601" t="str">
        <f>IFERROR(INDEX(PLAYERIDMAP2[PLAYERNAME],MATCH(ROW()-ROW(AO$1),FIRSTBASE,0)),"")</f>
        <v/>
      </c>
      <c r="AP1601" t="str">
        <f>IF(PLAYERIDMAP2[[#This Row],[POS]]="2B",MAX(AP$1:AP1600)+1,"")</f>
        <v/>
      </c>
      <c r="AQ1601" t="str">
        <f>IFERROR(INDEX(PLAYERIDMAP2[PLAYERNAME],MATCH(ROW()-ROW(AQ$1),SECONDBASE,0)),"")</f>
        <v/>
      </c>
      <c r="AR1601" t="str">
        <f>IF(PLAYERIDMAP2[[#This Row],[POS]]="3B",MAX(AR$1:AR1600)+1,"")</f>
        <v/>
      </c>
      <c r="AS1601" t="str">
        <f>IFERROR(INDEX(PLAYERIDMAP2[PLAYERNAME],MATCH(ROW()-ROW(AS$1),THIRDBASE,0)),"")</f>
        <v/>
      </c>
      <c r="AT1601" t="str">
        <f>IF(PLAYERIDMAP2[[#This Row],[POS]]="SS",MAX(AT$1:AT1600)+1,"")</f>
        <v/>
      </c>
      <c r="AU1601" t="str">
        <f>IFERROR(INDEX(PLAYERIDMAP2[PLAYERNAME],MATCH(ROW()-ROW(AU$1),SHORTSTOP,0)),"")</f>
        <v/>
      </c>
      <c r="AV1601">
        <f>IF(PLAYERIDMAP2[[#This Row],[POS]]="OF",MAX(AV$1:AV1600)+1,"")</f>
        <v>320</v>
      </c>
      <c r="AW1601" t="str">
        <f>IFERROR(INDEX(PLAYERIDMAP2[PLAYERNAME],MATCH(ROW()-ROW(AW$1),OUTFIELD,0)),"")</f>
        <v/>
      </c>
      <c r="AX1601">
        <f>IF(PLAYERIDMAP2[[#This Row],[POS]]&lt;&gt;"P",MAX(AX$1:AX1600)+1,"")</f>
        <v>838</v>
      </c>
      <c r="AY1601" t="str">
        <f>IFERROR(INDEX(PLAYERIDMAP2[PLAYERNAME],MATCH(ROW()-ROW(AY$1),HITTERS,0)),"")</f>
        <v/>
      </c>
      <c r="AZ1601" t="str">
        <f>IF(PLAYERIDMAP2[[#This Row],[POS]]="P",MAX(AZ$1:AZ1600)+1,"")</f>
        <v/>
      </c>
      <c r="BA1601" t="str">
        <f>IFERROR(INDEX(PLAYERIDMAP2[PLAYERNAME],MATCH(ROW()-ROW(BA$1),PITCHERS,0)),"")</f>
        <v/>
      </c>
    </row>
    <row r="1602" spans="1:53" x14ac:dyDescent="0.25">
      <c r="A1602" t="s">
        <v>15979</v>
      </c>
      <c r="B1602" t="s">
        <v>5351</v>
      </c>
      <c r="C1602" s="1">
        <v>28929</v>
      </c>
      <c r="D1602" t="s">
        <v>17258</v>
      </c>
      <c r="E1602" t="s">
        <v>17595</v>
      </c>
      <c r="F1602" t="s">
        <v>11016</v>
      </c>
      <c r="G1602" t="s">
        <v>11016</v>
      </c>
      <c r="H1602" t="s">
        <v>5705</v>
      </c>
      <c r="I1602" t="s">
        <v>17596</v>
      </c>
      <c r="K1602">
        <v>425903</v>
      </c>
      <c r="L1602" t="s">
        <v>5351</v>
      </c>
      <c r="M1602">
        <v>390828</v>
      </c>
      <c r="N1602" t="s">
        <v>5351</v>
      </c>
      <c r="O1602" t="s">
        <v>15980</v>
      </c>
      <c r="P1602" t="s">
        <v>15979</v>
      </c>
      <c r="Q1602">
        <v>7049</v>
      </c>
      <c r="R1602" t="s">
        <v>5351</v>
      </c>
      <c r="S1602">
        <v>5375</v>
      </c>
      <c r="T1602" t="s">
        <v>5351</v>
      </c>
      <c r="V1602" t="s">
        <v>15981</v>
      </c>
      <c r="W1602">
        <v>31729</v>
      </c>
      <c r="X1602">
        <v>7049</v>
      </c>
      <c r="Y1602" t="s">
        <v>5351</v>
      </c>
      <c r="Z1602" t="s">
        <v>16816</v>
      </c>
      <c r="AA1602" t="s">
        <v>5703</v>
      </c>
      <c r="AB1602" t="s">
        <v>5703</v>
      </c>
      <c r="AD1602" t="s">
        <v>16816</v>
      </c>
      <c r="AL1602" t="str">
        <f>IF(PLAYERIDMAP2[[#This Row],[POS]]="C",MAX(AL$1:AL1601)+1,"")</f>
        <v/>
      </c>
      <c r="AM1602" t="str">
        <f>IFERROR(INDEX(PLAYERIDMAP2[PLAYERNAME],MATCH(ROW()-ROW(AM$1),CATCHERS,0)),"")</f>
        <v/>
      </c>
      <c r="AN1602" t="str">
        <f>IF(PLAYERIDMAP2[[#This Row],[POS]]="1B",MAX(AN$1:AN1601)+1,"")</f>
        <v/>
      </c>
      <c r="AO1602" t="str">
        <f>IFERROR(INDEX(PLAYERIDMAP2[PLAYERNAME],MATCH(ROW()-ROW(AO$1),FIRSTBASE,0)),"")</f>
        <v/>
      </c>
      <c r="AP1602" t="str">
        <f>IF(PLAYERIDMAP2[[#This Row],[POS]]="2B",MAX(AP$1:AP1601)+1,"")</f>
        <v/>
      </c>
      <c r="AQ1602" t="str">
        <f>IFERROR(INDEX(PLAYERIDMAP2[PLAYERNAME],MATCH(ROW()-ROW(AQ$1),SECONDBASE,0)),"")</f>
        <v/>
      </c>
      <c r="AR1602">
        <f>IF(PLAYERIDMAP2[[#This Row],[POS]]="3B",MAX(AR$1:AR1601)+1,"")</f>
        <v>95</v>
      </c>
      <c r="AS1602" t="str">
        <f>IFERROR(INDEX(PLAYERIDMAP2[PLAYERNAME],MATCH(ROW()-ROW(AS$1),THIRDBASE,0)),"")</f>
        <v/>
      </c>
      <c r="AT1602" t="str">
        <f>IF(PLAYERIDMAP2[[#This Row],[POS]]="SS",MAX(AT$1:AT1601)+1,"")</f>
        <v/>
      </c>
      <c r="AU1602" t="str">
        <f>IFERROR(INDEX(PLAYERIDMAP2[PLAYERNAME],MATCH(ROW()-ROW(AU$1),SHORTSTOP,0)),"")</f>
        <v/>
      </c>
      <c r="AV1602" t="str">
        <f>IF(PLAYERIDMAP2[[#This Row],[POS]]="OF",MAX(AV$1:AV1601)+1,"")</f>
        <v/>
      </c>
      <c r="AW1602" t="str">
        <f>IFERROR(INDEX(PLAYERIDMAP2[PLAYERNAME],MATCH(ROW()-ROW(AW$1),OUTFIELD,0)),"")</f>
        <v/>
      </c>
      <c r="AX1602">
        <f>IF(PLAYERIDMAP2[[#This Row],[POS]]&lt;&gt;"P",MAX(AX$1:AX1601)+1,"")</f>
        <v>839</v>
      </c>
      <c r="AY1602" t="str">
        <f>IFERROR(INDEX(PLAYERIDMAP2[PLAYERNAME],MATCH(ROW()-ROW(AY$1),HITTERS,0)),"")</f>
        <v/>
      </c>
      <c r="AZ1602" t="str">
        <f>IF(PLAYERIDMAP2[[#This Row],[POS]]="P",MAX(AZ$1:AZ1601)+1,"")</f>
        <v/>
      </c>
      <c r="BA1602" t="str">
        <f>IFERROR(INDEX(PLAYERIDMAP2[PLAYERNAME],MATCH(ROW()-ROW(BA$1),PITCHERS,0)),"")</f>
        <v/>
      </c>
    </row>
    <row r="1603" spans="1:53" x14ac:dyDescent="0.25">
      <c r="A1603" t="s">
        <v>15982</v>
      </c>
      <c r="B1603" t="s">
        <v>15983</v>
      </c>
      <c r="C1603" s="1">
        <v>29000</v>
      </c>
      <c r="D1603" t="s">
        <v>16985</v>
      </c>
      <c r="E1603" t="s">
        <v>19982</v>
      </c>
      <c r="F1603" t="s">
        <v>11138</v>
      </c>
      <c r="G1603" t="s">
        <v>14693</v>
      </c>
      <c r="H1603" t="s">
        <v>10988</v>
      </c>
      <c r="I1603" t="s">
        <v>19983</v>
      </c>
      <c r="J1603" t="s">
        <v>5418</v>
      </c>
      <c r="K1603">
        <v>432934</v>
      </c>
      <c r="L1603" t="s">
        <v>5418</v>
      </c>
      <c r="M1603">
        <v>517762</v>
      </c>
      <c r="N1603" t="s">
        <v>15984</v>
      </c>
      <c r="O1603" t="s">
        <v>15985</v>
      </c>
      <c r="P1603" t="s">
        <v>15982</v>
      </c>
      <c r="Q1603">
        <v>7412</v>
      </c>
      <c r="R1603" t="s">
        <v>5418</v>
      </c>
      <c r="S1603">
        <v>6514</v>
      </c>
      <c r="T1603" t="s">
        <v>5418</v>
      </c>
      <c r="V1603" t="s">
        <v>15986</v>
      </c>
      <c r="W1603">
        <v>45140</v>
      </c>
      <c r="X1603">
        <v>7412</v>
      </c>
      <c r="Y1603" t="s">
        <v>5418</v>
      </c>
      <c r="Z1603" t="s">
        <v>15987</v>
      </c>
      <c r="AA1603" t="s">
        <v>5703</v>
      </c>
      <c r="AB1603" t="s">
        <v>5703</v>
      </c>
      <c r="AD1603" t="s">
        <v>16817</v>
      </c>
      <c r="AF1603" t="s">
        <v>5418</v>
      </c>
      <c r="AG1603">
        <v>6229</v>
      </c>
      <c r="AH1603" t="s">
        <v>5418</v>
      </c>
      <c r="AL1603" t="str">
        <f>IF(PLAYERIDMAP2[[#This Row],[POS]]="C",MAX(AL$1:AL1602)+1,"")</f>
        <v/>
      </c>
      <c r="AM1603" t="str">
        <f>IFERROR(INDEX(PLAYERIDMAP2[PLAYERNAME],MATCH(ROW()-ROW(AM$1),CATCHERS,0)),"")</f>
        <v/>
      </c>
      <c r="AN1603" t="str">
        <f>IF(PLAYERIDMAP2[[#This Row],[POS]]="1B",MAX(AN$1:AN1602)+1,"")</f>
        <v/>
      </c>
      <c r="AO1603" t="str">
        <f>IFERROR(INDEX(PLAYERIDMAP2[PLAYERNAME],MATCH(ROW()-ROW(AO$1),FIRSTBASE,0)),"")</f>
        <v/>
      </c>
      <c r="AP1603" t="str">
        <f>IF(PLAYERIDMAP2[[#This Row],[POS]]="2B",MAX(AP$1:AP1602)+1,"")</f>
        <v/>
      </c>
      <c r="AQ1603" t="str">
        <f>IFERROR(INDEX(PLAYERIDMAP2[PLAYERNAME],MATCH(ROW()-ROW(AQ$1),SECONDBASE,0)),"")</f>
        <v/>
      </c>
      <c r="AR1603" t="str">
        <f>IF(PLAYERIDMAP2[[#This Row],[POS]]="3B",MAX(AR$1:AR1602)+1,"")</f>
        <v/>
      </c>
      <c r="AS1603" t="str">
        <f>IFERROR(INDEX(PLAYERIDMAP2[PLAYERNAME],MATCH(ROW()-ROW(AS$1),THIRDBASE,0)),"")</f>
        <v/>
      </c>
      <c r="AT1603" t="str">
        <f>IF(PLAYERIDMAP2[[#This Row],[POS]]="SS",MAX(AT$1:AT1602)+1,"")</f>
        <v/>
      </c>
      <c r="AU1603" t="str">
        <f>IFERROR(INDEX(PLAYERIDMAP2[PLAYERNAME],MATCH(ROW()-ROW(AU$1),SHORTSTOP,0)),"")</f>
        <v/>
      </c>
      <c r="AV1603" t="str">
        <f>IF(PLAYERIDMAP2[[#This Row],[POS]]="OF",MAX(AV$1:AV1602)+1,"")</f>
        <v/>
      </c>
      <c r="AW1603" t="str">
        <f>IFERROR(INDEX(PLAYERIDMAP2[PLAYERNAME],MATCH(ROW()-ROW(AW$1),OUTFIELD,0)),"")</f>
        <v/>
      </c>
      <c r="AX1603" t="str">
        <f>IF(PLAYERIDMAP2[[#This Row],[POS]]&lt;&gt;"P",MAX(AX$1:AX1602)+1,"")</f>
        <v/>
      </c>
      <c r="AY1603" t="str">
        <f>IFERROR(INDEX(PLAYERIDMAP2[PLAYERNAME],MATCH(ROW()-ROW(AY$1),HITTERS,0)),"")</f>
        <v/>
      </c>
      <c r="AZ1603">
        <f>IF(PLAYERIDMAP2[[#This Row],[POS]]="P",MAX(AZ$1:AZ1602)+1,"")</f>
        <v>763</v>
      </c>
      <c r="BA1603" t="str">
        <f>IFERROR(INDEX(PLAYERIDMAP2[PLAYERNAME],MATCH(ROW()-ROW(BA$1),PITCHERS,0)),"")</f>
        <v/>
      </c>
    </row>
    <row r="1604" spans="1:53" x14ac:dyDescent="0.25">
      <c r="A1604" t="s">
        <v>15988</v>
      </c>
      <c r="B1604" t="s">
        <v>15989</v>
      </c>
      <c r="C1604" s="1">
        <v>30564</v>
      </c>
      <c r="D1604" t="s">
        <v>16985</v>
      </c>
      <c r="E1604" t="s">
        <v>20584</v>
      </c>
      <c r="F1604" t="s">
        <v>11258</v>
      </c>
      <c r="G1604" t="s">
        <v>14693</v>
      </c>
      <c r="H1604" t="s">
        <v>10998</v>
      </c>
      <c r="I1604" t="s">
        <v>20585</v>
      </c>
      <c r="J1604" t="s">
        <v>5418</v>
      </c>
      <c r="K1604">
        <v>455759</v>
      </c>
      <c r="L1604" t="s">
        <v>5418</v>
      </c>
      <c r="M1604">
        <v>489811</v>
      </c>
      <c r="N1604" t="s">
        <v>15990</v>
      </c>
      <c r="O1604" t="s">
        <v>15991</v>
      </c>
      <c r="P1604" t="s">
        <v>15988</v>
      </c>
      <c r="Q1604">
        <v>7738</v>
      </c>
      <c r="R1604" t="s">
        <v>5418</v>
      </c>
      <c r="S1604">
        <v>6514</v>
      </c>
      <c r="T1604" t="s">
        <v>5418</v>
      </c>
      <c r="U1604" t="s">
        <v>15990</v>
      </c>
      <c r="V1604" t="s">
        <v>15992</v>
      </c>
      <c r="W1604">
        <v>45492</v>
      </c>
      <c r="X1604">
        <v>7738</v>
      </c>
      <c r="Y1604" t="s">
        <v>5418</v>
      </c>
      <c r="Z1604" t="s">
        <v>15987</v>
      </c>
      <c r="AA1604" t="s">
        <v>5703</v>
      </c>
      <c r="AB1604" t="s">
        <v>5703</v>
      </c>
      <c r="AD1604" t="s">
        <v>16818</v>
      </c>
      <c r="AF1604" t="s">
        <v>5418</v>
      </c>
      <c r="AG1604">
        <v>6230</v>
      </c>
      <c r="AL1604" t="str">
        <f>IF(PLAYERIDMAP2[[#This Row],[POS]]="C",MAX(AL$1:AL1603)+1,"")</f>
        <v/>
      </c>
      <c r="AM1604" t="str">
        <f>IFERROR(INDEX(PLAYERIDMAP2[PLAYERNAME],MATCH(ROW()-ROW(AM$1),CATCHERS,0)),"")</f>
        <v/>
      </c>
      <c r="AN1604" t="str">
        <f>IF(PLAYERIDMAP2[[#This Row],[POS]]="1B",MAX(AN$1:AN1603)+1,"")</f>
        <v/>
      </c>
      <c r="AO1604" t="str">
        <f>IFERROR(INDEX(PLAYERIDMAP2[PLAYERNAME],MATCH(ROW()-ROW(AO$1),FIRSTBASE,0)),"")</f>
        <v/>
      </c>
      <c r="AP1604" t="str">
        <f>IF(PLAYERIDMAP2[[#This Row],[POS]]="2B",MAX(AP$1:AP1603)+1,"")</f>
        <v/>
      </c>
      <c r="AQ1604" t="str">
        <f>IFERROR(INDEX(PLAYERIDMAP2[PLAYERNAME],MATCH(ROW()-ROW(AQ$1),SECONDBASE,0)),"")</f>
        <v/>
      </c>
      <c r="AR1604" t="str">
        <f>IF(PLAYERIDMAP2[[#This Row],[POS]]="3B",MAX(AR$1:AR1603)+1,"")</f>
        <v/>
      </c>
      <c r="AS1604" t="str">
        <f>IFERROR(INDEX(PLAYERIDMAP2[PLAYERNAME],MATCH(ROW()-ROW(AS$1),THIRDBASE,0)),"")</f>
        <v/>
      </c>
      <c r="AT1604" t="str">
        <f>IF(PLAYERIDMAP2[[#This Row],[POS]]="SS",MAX(AT$1:AT1603)+1,"")</f>
        <v/>
      </c>
      <c r="AU1604" t="str">
        <f>IFERROR(INDEX(PLAYERIDMAP2[PLAYERNAME],MATCH(ROW()-ROW(AU$1),SHORTSTOP,0)),"")</f>
        <v/>
      </c>
      <c r="AV1604">
        <f>IF(PLAYERIDMAP2[[#This Row],[POS]]="OF",MAX(AV$1:AV1603)+1,"")</f>
        <v>321</v>
      </c>
      <c r="AW1604" t="str">
        <f>IFERROR(INDEX(PLAYERIDMAP2[PLAYERNAME],MATCH(ROW()-ROW(AW$1),OUTFIELD,0)),"")</f>
        <v/>
      </c>
      <c r="AX1604">
        <f>IF(PLAYERIDMAP2[[#This Row],[POS]]&lt;&gt;"P",MAX(AX$1:AX1603)+1,"")</f>
        <v>840</v>
      </c>
      <c r="AY1604" t="str">
        <f>IFERROR(INDEX(PLAYERIDMAP2[PLAYERNAME],MATCH(ROW()-ROW(AY$1),HITTERS,0)),"")</f>
        <v/>
      </c>
      <c r="AZ1604" t="str">
        <f>IF(PLAYERIDMAP2[[#This Row],[POS]]="P",MAX(AZ$1:AZ1603)+1,"")</f>
        <v/>
      </c>
      <c r="BA1604" t="str">
        <f>IFERROR(INDEX(PLAYERIDMAP2[PLAYERNAME],MATCH(ROW()-ROW(BA$1),PITCHERS,0)),"")</f>
        <v/>
      </c>
    </row>
    <row r="1605" spans="1:53" x14ac:dyDescent="0.25">
      <c r="A1605" t="s">
        <v>15993</v>
      </c>
      <c r="B1605" t="s">
        <v>5398</v>
      </c>
      <c r="C1605" s="1">
        <v>31304</v>
      </c>
      <c r="D1605" t="s">
        <v>17763</v>
      </c>
      <c r="E1605" t="s">
        <v>17764</v>
      </c>
      <c r="F1605" t="s">
        <v>11191</v>
      </c>
      <c r="G1605" t="s">
        <v>14693</v>
      </c>
      <c r="H1605" t="s">
        <v>10998</v>
      </c>
      <c r="I1605" t="s">
        <v>17765</v>
      </c>
      <c r="J1605" t="s">
        <v>5398</v>
      </c>
      <c r="K1605">
        <v>430321</v>
      </c>
      <c r="L1605" t="s">
        <v>5398</v>
      </c>
      <c r="M1605">
        <v>435069</v>
      </c>
      <c r="N1605" t="s">
        <v>5398</v>
      </c>
      <c r="O1605" t="s">
        <v>15994</v>
      </c>
      <c r="P1605" t="s">
        <v>15993</v>
      </c>
      <c r="Q1605">
        <v>7467</v>
      </c>
      <c r="R1605" t="s">
        <v>5398</v>
      </c>
      <c r="S1605">
        <v>6138</v>
      </c>
      <c r="T1605" t="s">
        <v>5398</v>
      </c>
      <c r="U1605" t="s">
        <v>5398</v>
      </c>
      <c r="V1605" t="s">
        <v>15995</v>
      </c>
      <c r="W1605">
        <v>45493</v>
      </c>
      <c r="X1605">
        <v>7467</v>
      </c>
      <c r="Y1605" t="s">
        <v>5398</v>
      </c>
      <c r="Z1605" t="s">
        <v>15996</v>
      </c>
      <c r="AA1605" t="s">
        <v>5703</v>
      </c>
      <c r="AB1605" t="s">
        <v>5703</v>
      </c>
      <c r="AC1605" t="s">
        <v>5398</v>
      </c>
      <c r="AD1605" t="s">
        <v>15996</v>
      </c>
      <c r="AE1605">
        <v>7601</v>
      </c>
      <c r="AF1605" t="s">
        <v>5398</v>
      </c>
      <c r="AG1605">
        <v>5210</v>
      </c>
      <c r="AL1605" t="str">
        <f>IF(PLAYERIDMAP2[[#This Row],[POS]]="C",MAX(AL$1:AL1604)+1,"")</f>
        <v/>
      </c>
      <c r="AM1605" t="str">
        <f>IFERROR(INDEX(PLAYERIDMAP2[PLAYERNAME],MATCH(ROW()-ROW(AM$1),CATCHERS,0)),"")</f>
        <v/>
      </c>
      <c r="AN1605" t="str">
        <f>IF(PLAYERIDMAP2[[#This Row],[POS]]="1B",MAX(AN$1:AN1604)+1,"")</f>
        <v/>
      </c>
      <c r="AO1605" t="str">
        <f>IFERROR(INDEX(PLAYERIDMAP2[PLAYERNAME],MATCH(ROW()-ROW(AO$1),FIRSTBASE,0)),"")</f>
        <v/>
      </c>
      <c r="AP1605" t="str">
        <f>IF(PLAYERIDMAP2[[#This Row],[POS]]="2B",MAX(AP$1:AP1604)+1,"")</f>
        <v/>
      </c>
      <c r="AQ1605" t="str">
        <f>IFERROR(INDEX(PLAYERIDMAP2[PLAYERNAME],MATCH(ROW()-ROW(AQ$1),SECONDBASE,0)),"")</f>
        <v/>
      </c>
      <c r="AR1605" t="str">
        <f>IF(PLAYERIDMAP2[[#This Row],[POS]]="3B",MAX(AR$1:AR1604)+1,"")</f>
        <v/>
      </c>
      <c r="AS1605" t="str">
        <f>IFERROR(INDEX(PLAYERIDMAP2[PLAYERNAME],MATCH(ROW()-ROW(AS$1),THIRDBASE,0)),"")</f>
        <v/>
      </c>
      <c r="AT1605" t="str">
        <f>IF(PLAYERIDMAP2[[#This Row],[POS]]="SS",MAX(AT$1:AT1604)+1,"")</f>
        <v/>
      </c>
      <c r="AU1605" t="str">
        <f>IFERROR(INDEX(PLAYERIDMAP2[PLAYERNAME],MATCH(ROW()-ROW(AU$1),SHORTSTOP,0)),"")</f>
        <v/>
      </c>
      <c r="AV1605">
        <f>IF(PLAYERIDMAP2[[#This Row],[POS]]="OF",MAX(AV$1:AV1604)+1,"")</f>
        <v>322</v>
      </c>
      <c r="AW1605" t="str">
        <f>IFERROR(INDEX(PLAYERIDMAP2[PLAYERNAME],MATCH(ROW()-ROW(AW$1),OUTFIELD,0)),"")</f>
        <v/>
      </c>
      <c r="AX1605">
        <f>IF(PLAYERIDMAP2[[#This Row],[POS]]&lt;&gt;"P",MAX(AX$1:AX1604)+1,"")</f>
        <v>841</v>
      </c>
      <c r="AY1605" t="str">
        <f>IFERROR(INDEX(PLAYERIDMAP2[PLAYERNAME],MATCH(ROW()-ROW(AY$1),HITTERS,0)),"")</f>
        <v/>
      </c>
      <c r="AZ1605" t="str">
        <f>IF(PLAYERIDMAP2[[#This Row],[POS]]="P",MAX(AZ$1:AZ1604)+1,"")</f>
        <v/>
      </c>
      <c r="BA1605" t="str">
        <f>IFERROR(INDEX(PLAYERIDMAP2[PLAYERNAME],MATCH(ROW()-ROW(BA$1),PITCHERS,0)),"")</f>
        <v/>
      </c>
    </row>
    <row r="1606" spans="1:53" x14ac:dyDescent="0.25">
      <c r="A1606" t="s">
        <v>15997</v>
      </c>
      <c r="B1606" t="s">
        <v>15998</v>
      </c>
      <c r="C1606" s="1">
        <v>31192</v>
      </c>
      <c r="D1606" t="s">
        <v>18103</v>
      </c>
      <c r="E1606" t="s">
        <v>19004</v>
      </c>
      <c r="F1606" t="s">
        <v>11068</v>
      </c>
      <c r="G1606" t="s">
        <v>16838</v>
      </c>
      <c r="H1606" t="s">
        <v>10998</v>
      </c>
      <c r="I1606" t="s">
        <v>19005</v>
      </c>
      <c r="J1606" t="s">
        <v>4879</v>
      </c>
      <c r="K1606">
        <v>458913</v>
      </c>
      <c r="L1606" t="s">
        <v>4879</v>
      </c>
      <c r="M1606">
        <v>548875</v>
      </c>
      <c r="N1606" t="s">
        <v>4879</v>
      </c>
      <c r="O1606" t="s">
        <v>15999</v>
      </c>
      <c r="P1606" t="s">
        <v>15997</v>
      </c>
      <c r="Q1606">
        <v>8399</v>
      </c>
      <c r="R1606" t="s">
        <v>4879</v>
      </c>
      <c r="S1606">
        <v>29759</v>
      </c>
      <c r="T1606" t="s">
        <v>15998</v>
      </c>
      <c r="U1606" t="s">
        <v>15998</v>
      </c>
      <c r="V1606" t="s">
        <v>16000</v>
      </c>
      <c r="W1606">
        <v>49200</v>
      </c>
      <c r="X1606">
        <v>8399</v>
      </c>
      <c r="Y1606" t="s">
        <v>4879</v>
      </c>
      <c r="Z1606" t="s">
        <v>16819</v>
      </c>
      <c r="AA1606" t="s">
        <v>11011</v>
      </c>
      <c r="AB1606" t="s">
        <v>5703</v>
      </c>
      <c r="AC1606" t="s">
        <v>4879</v>
      </c>
      <c r="AD1606" t="s">
        <v>16819</v>
      </c>
      <c r="AE1606">
        <v>9487</v>
      </c>
      <c r="AF1606" t="s">
        <v>4879</v>
      </c>
      <c r="AG1606">
        <v>6252</v>
      </c>
      <c r="AL1606" t="str">
        <f>IF(PLAYERIDMAP2[[#This Row],[POS]]="C",MAX(AL$1:AL1605)+1,"")</f>
        <v/>
      </c>
      <c r="AM1606" t="str">
        <f>IFERROR(INDEX(PLAYERIDMAP2[PLAYERNAME],MATCH(ROW()-ROW(AM$1),CATCHERS,0)),"")</f>
        <v/>
      </c>
      <c r="AN1606" t="str">
        <f>IF(PLAYERIDMAP2[[#This Row],[POS]]="1B",MAX(AN$1:AN1605)+1,"")</f>
        <v/>
      </c>
      <c r="AO1606" t="str">
        <f>IFERROR(INDEX(PLAYERIDMAP2[PLAYERNAME],MATCH(ROW()-ROW(AO$1),FIRSTBASE,0)),"")</f>
        <v/>
      </c>
      <c r="AP1606" t="str">
        <f>IF(PLAYERIDMAP2[[#This Row],[POS]]="2B",MAX(AP$1:AP1605)+1,"")</f>
        <v/>
      </c>
      <c r="AQ1606" t="str">
        <f>IFERROR(INDEX(PLAYERIDMAP2[PLAYERNAME],MATCH(ROW()-ROW(AQ$1),SECONDBASE,0)),"")</f>
        <v/>
      </c>
      <c r="AR1606" t="str">
        <f>IF(PLAYERIDMAP2[[#This Row],[POS]]="3B",MAX(AR$1:AR1605)+1,"")</f>
        <v/>
      </c>
      <c r="AS1606" t="str">
        <f>IFERROR(INDEX(PLAYERIDMAP2[PLAYERNAME],MATCH(ROW()-ROW(AS$1),THIRDBASE,0)),"")</f>
        <v/>
      </c>
      <c r="AT1606" t="str">
        <f>IF(PLAYERIDMAP2[[#This Row],[POS]]="SS",MAX(AT$1:AT1605)+1,"")</f>
        <v/>
      </c>
      <c r="AU1606" t="str">
        <f>IFERROR(INDEX(PLAYERIDMAP2[PLAYERNAME],MATCH(ROW()-ROW(AU$1),SHORTSTOP,0)),"")</f>
        <v/>
      </c>
      <c r="AV1606">
        <f>IF(PLAYERIDMAP2[[#This Row],[POS]]="OF",MAX(AV$1:AV1605)+1,"")</f>
        <v>323</v>
      </c>
      <c r="AW1606" t="str">
        <f>IFERROR(INDEX(PLAYERIDMAP2[PLAYERNAME],MATCH(ROW()-ROW(AW$1),OUTFIELD,0)),"")</f>
        <v/>
      </c>
      <c r="AX1606">
        <f>IF(PLAYERIDMAP2[[#This Row],[POS]]&lt;&gt;"P",MAX(AX$1:AX1605)+1,"")</f>
        <v>842</v>
      </c>
      <c r="AY1606" t="str">
        <f>IFERROR(INDEX(PLAYERIDMAP2[PLAYERNAME],MATCH(ROW()-ROW(AY$1),HITTERS,0)),"")</f>
        <v/>
      </c>
      <c r="AZ1606" t="str">
        <f>IF(PLAYERIDMAP2[[#This Row],[POS]]="P",MAX(AZ$1:AZ1605)+1,"")</f>
        <v/>
      </c>
      <c r="BA1606" t="str">
        <f>IFERROR(INDEX(PLAYERIDMAP2[PLAYERNAME],MATCH(ROW()-ROW(BA$1),PITCHERS,0)),"")</f>
        <v/>
      </c>
    </row>
    <row r="1607" spans="1:53" x14ac:dyDescent="0.25">
      <c r="A1607" t="s">
        <v>16001</v>
      </c>
      <c r="B1607" t="s">
        <v>2136</v>
      </c>
      <c r="C1607" s="1">
        <v>30227</v>
      </c>
      <c r="D1607" t="s">
        <v>16955</v>
      </c>
      <c r="E1607" t="s">
        <v>17764</v>
      </c>
      <c r="F1607" t="s">
        <v>11048</v>
      </c>
      <c r="G1607" t="s">
        <v>14693</v>
      </c>
      <c r="H1607" t="s">
        <v>10998</v>
      </c>
      <c r="I1607" t="s">
        <v>18428</v>
      </c>
      <c r="J1607" t="s">
        <v>2136</v>
      </c>
      <c r="K1607">
        <v>457568</v>
      </c>
      <c r="L1607" t="s">
        <v>2136</v>
      </c>
      <c r="M1607">
        <v>1665622</v>
      </c>
      <c r="N1607" t="s">
        <v>2136</v>
      </c>
      <c r="O1607" t="s">
        <v>16002</v>
      </c>
      <c r="P1607" t="s">
        <v>16001</v>
      </c>
      <c r="Q1607">
        <v>8886</v>
      </c>
      <c r="R1607" t="s">
        <v>2136</v>
      </c>
      <c r="V1607" t="s">
        <v>16003</v>
      </c>
      <c r="W1607">
        <v>49197</v>
      </c>
      <c r="X1607">
        <v>8886</v>
      </c>
      <c r="Y1607" t="s">
        <v>2136</v>
      </c>
      <c r="Z1607" t="s">
        <v>16820</v>
      </c>
      <c r="AA1607" t="s">
        <v>10958</v>
      </c>
      <c r="AB1607" t="s">
        <v>5703</v>
      </c>
      <c r="AD1607" t="s">
        <v>16820</v>
      </c>
      <c r="AL1607" t="str">
        <f>IF(PLAYERIDMAP2[[#This Row],[POS]]="C",MAX(AL$1:AL1606)+1,"")</f>
        <v/>
      </c>
      <c r="AM1607" t="str">
        <f>IFERROR(INDEX(PLAYERIDMAP2[PLAYERNAME],MATCH(ROW()-ROW(AM$1),CATCHERS,0)),"")</f>
        <v/>
      </c>
      <c r="AN1607" t="str">
        <f>IF(PLAYERIDMAP2[[#This Row],[POS]]="1B",MAX(AN$1:AN1606)+1,"")</f>
        <v/>
      </c>
      <c r="AO1607" t="str">
        <f>IFERROR(INDEX(PLAYERIDMAP2[PLAYERNAME],MATCH(ROW()-ROW(AO$1),FIRSTBASE,0)),"")</f>
        <v/>
      </c>
      <c r="AP1607" t="str">
        <f>IF(PLAYERIDMAP2[[#This Row],[POS]]="2B",MAX(AP$1:AP1606)+1,"")</f>
        <v/>
      </c>
      <c r="AQ1607" t="str">
        <f>IFERROR(INDEX(PLAYERIDMAP2[PLAYERNAME],MATCH(ROW()-ROW(AQ$1),SECONDBASE,0)),"")</f>
        <v/>
      </c>
      <c r="AR1607" t="str">
        <f>IF(PLAYERIDMAP2[[#This Row],[POS]]="3B",MAX(AR$1:AR1606)+1,"")</f>
        <v/>
      </c>
      <c r="AS1607" t="str">
        <f>IFERROR(INDEX(PLAYERIDMAP2[PLAYERNAME],MATCH(ROW()-ROW(AS$1),THIRDBASE,0)),"")</f>
        <v/>
      </c>
      <c r="AT1607" t="str">
        <f>IF(PLAYERIDMAP2[[#This Row],[POS]]="SS",MAX(AT$1:AT1606)+1,"")</f>
        <v/>
      </c>
      <c r="AU1607" t="str">
        <f>IFERROR(INDEX(PLAYERIDMAP2[PLAYERNAME],MATCH(ROW()-ROW(AU$1),SHORTSTOP,0)),"")</f>
        <v/>
      </c>
      <c r="AV1607">
        <f>IF(PLAYERIDMAP2[[#This Row],[POS]]="OF",MAX(AV$1:AV1606)+1,"")</f>
        <v>324</v>
      </c>
      <c r="AW1607" t="str">
        <f>IFERROR(INDEX(PLAYERIDMAP2[PLAYERNAME],MATCH(ROW()-ROW(AW$1),OUTFIELD,0)),"")</f>
        <v/>
      </c>
      <c r="AX1607">
        <f>IF(PLAYERIDMAP2[[#This Row],[POS]]&lt;&gt;"P",MAX(AX$1:AX1606)+1,"")</f>
        <v>843</v>
      </c>
      <c r="AY1607" t="str">
        <f>IFERROR(INDEX(PLAYERIDMAP2[PLAYERNAME],MATCH(ROW()-ROW(AY$1),HITTERS,0)),"")</f>
        <v/>
      </c>
      <c r="AZ1607" t="str">
        <f>IF(PLAYERIDMAP2[[#This Row],[POS]]="P",MAX(AZ$1:AZ1606)+1,"")</f>
        <v/>
      </c>
      <c r="BA1607" t="str">
        <f>IFERROR(INDEX(PLAYERIDMAP2[PLAYERNAME],MATCH(ROW()-ROW(BA$1),PITCHERS,0)),"")</f>
        <v/>
      </c>
    </row>
    <row r="1608" spans="1:53" x14ac:dyDescent="0.25">
      <c r="A1608" t="s">
        <v>16004</v>
      </c>
      <c r="B1608" t="s">
        <v>4984</v>
      </c>
      <c r="C1608" s="1">
        <v>28052</v>
      </c>
      <c r="D1608" t="s">
        <v>16882</v>
      </c>
      <c r="E1608" t="s">
        <v>17764</v>
      </c>
      <c r="F1608" t="s">
        <v>11016</v>
      </c>
      <c r="G1608" t="s">
        <v>11016</v>
      </c>
      <c r="H1608" t="s">
        <v>11003</v>
      </c>
      <c r="I1608" t="s">
        <v>17911</v>
      </c>
      <c r="K1608">
        <v>276545</v>
      </c>
      <c r="L1608" t="s">
        <v>4984</v>
      </c>
      <c r="M1608">
        <v>132692</v>
      </c>
      <c r="N1608" t="s">
        <v>4984</v>
      </c>
      <c r="O1608" t="s">
        <v>16005</v>
      </c>
      <c r="P1608" t="s">
        <v>16004</v>
      </c>
      <c r="Q1608">
        <v>6613</v>
      </c>
      <c r="R1608" t="s">
        <v>4984</v>
      </c>
      <c r="S1608">
        <v>4566</v>
      </c>
      <c r="T1608" t="s">
        <v>4984</v>
      </c>
      <c r="V1608" t="s">
        <v>16006</v>
      </c>
      <c r="W1608">
        <v>1298</v>
      </c>
      <c r="X1608">
        <v>6613</v>
      </c>
      <c r="Y1608" t="s">
        <v>4984</v>
      </c>
      <c r="Z1608" t="s">
        <v>16821</v>
      </c>
      <c r="AA1608" t="s">
        <v>5703</v>
      </c>
      <c r="AB1608" t="s">
        <v>5703</v>
      </c>
      <c r="AD1608" t="s">
        <v>16821</v>
      </c>
      <c r="AL1608" t="str">
        <f>IF(PLAYERIDMAP2[[#This Row],[POS]]="C",MAX(AL$1:AL1607)+1,"")</f>
        <v/>
      </c>
      <c r="AM1608" t="str">
        <f>IFERROR(INDEX(PLAYERIDMAP2[PLAYERNAME],MATCH(ROW()-ROW(AM$1),CATCHERS,0)),"")</f>
        <v/>
      </c>
      <c r="AN1608">
        <f>IF(PLAYERIDMAP2[[#This Row],[POS]]="1B",MAX(AN$1:AN1607)+1,"")</f>
        <v>89</v>
      </c>
      <c r="AO1608" t="str">
        <f>IFERROR(INDEX(PLAYERIDMAP2[PLAYERNAME],MATCH(ROW()-ROW(AO$1),FIRSTBASE,0)),"")</f>
        <v/>
      </c>
      <c r="AP1608" t="str">
        <f>IF(PLAYERIDMAP2[[#This Row],[POS]]="2B",MAX(AP$1:AP1607)+1,"")</f>
        <v/>
      </c>
      <c r="AQ1608" t="str">
        <f>IFERROR(INDEX(PLAYERIDMAP2[PLAYERNAME],MATCH(ROW()-ROW(AQ$1),SECONDBASE,0)),"")</f>
        <v/>
      </c>
      <c r="AR1608" t="str">
        <f>IF(PLAYERIDMAP2[[#This Row],[POS]]="3B",MAX(AR$1:AR1607)+1,"")</f>
        <v/>
      </c>
      <c r="AS1608" t="str">
        <f>IFERROR(INDEX(PLAYERIDMAP2[PLAYERNAME],MATCH(ROW()-ROW(AS$1),THIRDBASE,0)),"")</f>
        <v/>
      </c>
      <c r="AT1608" t="str">
        <f>IF(PLAYERIDMAP2[[#This Row],[POS]]="SS",MAX(AT$1:AT1607)+1,"")</f>
        <v/>
      </c>
      <c r="AU1608" t="str">
        <f>IFERROR(INDEX(PLAYERIDMAP2[PLAYERNAME],MATCH(ROW()-ROW(AU$1),SHORTSTOP,0)),"")</f>
        <v/>
      </c>
      <c r="AV1608" t="str">
        <f>IF(PLAYERIDMAP2[[#This Row],[POS]]="OF",MAX(AV$1:AV1607)+1,"")</f>
        <v/>
      </c>
      <c r="AW1608" t="str">
        <f>IFERROR(INDEX(PLAYERIDMAP2[PLAYERNAME],MATCH(ROW()-ROW(AW$1),OUTFIELD,0)),"")</f>
        <v/>
      </c>
      <c r="AX1608">
        <f>IF(PLAYERIDMAP2[[#This Row],[POS]]&lt;&gt;"P",MAX(AX$1:AX1607)+1,"")</f>
        <v>844</v>
      </c>
      <c r="AY1608" t="str">
        <f>IFERROR(INDEX(PLAYERIDMAP2[PLAYERNAME],MATCH(ROW()-ROW(AY$1),HITTERS,0)),"")</f>
        <v/>
      </c>
      <c r="AZ1608" t="str">
        <f>IF(PLAYERIDMAP2[[#This Row],[POS]]="P",MAX(AZ$1:AZ1607)+1,"")</f>
        <v/>
      </c>
      <c r="BA1608" t="str">
        <f>IFERROR(INDEX(PLAYERIDMAP2[PLAYERNAME],MATCH(ROW()-ROW(BA$1),PITCHERS,0)),"")</f>
        <v/>
      </c>
    </row>
    <row r="1609" spans="1:53" x14ac:dyDescent="0.25">
      <c r="A1609" t="s">
        <v>16007</v>
      </c>
      <c r="B1609" t="s">
        <v>10165</v>
      </c>
      <c r="C1609" s="1">
        <v>29738</v>
      </c>
      <c r="D1609" t="s">
        <v>17275</v>
      </c>
      <c r="E1609" t="s">
        <v>18235</v>
      </c>
      <c r="F1609" t="s">
        <v>11016</v>
      </c>
      <c r="G1609" t="s">
        <v>11016</v>
      </c>
      <c r="H1609" t="s">
        <v>10988</v>
      </c>
      <c r="I1609" t="s">
        <v>18236</v>
      </c>
      <c r="J1609" t="s">
        <v>10165</v>
      </c>
      <c r="K1609">
        <v>407296</v>
      </c>
      <c r="L1609" t="s">
        <v>10165</v>
      </c>
      <c r="M1609">
        <v>223692</v>
      </c>
      <c r="N1609" t="s">
        <v>10165</v>
      </c>
      <c r="O1609" t="s">
        <v>16008</v>
      </c>
      <c r="P1609" t="s">
        <v>16007</v>
      </c>
      <c r="Q1609">
        <v>6559</v>
      </c>
      <c r="R1609" t="s">
        <v>10165</v>
      </c>
      <c r="V1609" t="s">
        <v>16009</v>
      </c>
      <c r="W1609">
        <v>277</v>
      </c>
      <c r="Z1609" t="s">
        <v>16822</v>
      </c>
      <c r="AA1609" t="s">
        <v>11011</v>
      </c>
      <c r="AB1609" t="s">
        <v>5703</v>
      </c>
      <c r="AD1609" t="s">
        <v>16822</v>
      </c>
      <c r="AL1609" t="str">
        <f>IF(PLAYERIDMAP2[[#This Row],[POS]]="C",MAX(AL$1:AL1608)+1,"")</f>
        <v/>
      </c>
      <c r="AM1609" t="str">
        <f>IFERROR(INDEX(PLAYERIDMAP2[PLAYERNAME],MATCH(ROW()-ROW(AM$1),CATCHERS,0)),"")</f>
        <v/>
      </c>
      <c r="AN1609" t="str">
        <f>IF(PLAYERIDMAP2[[#This Row],[POS]]="1B",MAX(AN$1:AN1608)+1,"")</f>
        <v/>
      </c>
      <c r="AO1609" t="str">
        <f>IFERROR(INDEX(PLAYERIDMAP2[PLAYERNAME],MATCH(ROW()-ROW(AO$1),FIRSTBASE,0)),"")</f>
        <v/>
      </c>
      <c r="AP1609" t="str">
        <f>IF(PLAYERIDMAP2[[#This Row],[POS]]="2B",MAX(AP$1:AP1608)+1,"")</f>
        <v/>
      </c>
      <c r="AQ1609" t="str">
        <f>IFERROR(INDEX(PLAYERIDMAP2[PLAYERNAME],MATCH(ROW()-ROW(AQ$1),SECONDBASE,0)),"")</f>
        <v/>
      </c>
      <c r="AR1609" t="str">
        <f>IF(PLAYERIDMAP2[[#This Row],[POS]]="3B",MAX(AR$1:AR1608)+1,"")</f>
        <v/>
      </c>
      <c r="AS1609" t="str">
        <f>IFERROR(INDEX(PLAYERIDMAP2[PLAYERNAME],MATCH(ROW()-ROW(AS$1),THIRDBASE,0)),"")</f>
        <v/>
      </c>
      <c r="AT1609" t="str">
        <f>IF(PLAYERIDMAP2[[#This Row],[POS]]="SS",MAX(AT$1:AT1608)+1,"")</f>
        <v/>
      </c>
      <c r="AU1609" t="str">
        <f>IFERROR(INDEX(PLAYERIDMAP2[PLAYERNAME],MATCH(ROW()-ROW(AU$1),SHORTSTOP,0)),"")</f>
        <v/>
      </c>
      <c r="AV1609" t="str">
        <f>IF(PLAYERIDMAP2[[#This Row],[POS]]="OF",MAX(AV$1:AV1608)+1,"")</f>
        <v/>
      </c>
      <c r="AW1609" t="str">
        <f>IFERROR(INDEX(PLAYERIDMAP2[PLAYERNAME],MATCH(ROW()-ROW(AW$1),OUTFIELD,0)),"")</f>
        <v/>
      </c>
      <c r="AX1609" t="str">
        <f>IF(PLAYERIDMAP2[[#This Row],[POS]]&lt;&gt;"P",MAX(AX$1:AX1608)+1,"")</f>
        <v/>
      </c>
      <c r="AY1609" t="str">
        <f>IFERROR(INDEX(PLAYERIDMAP2[PLAYERNAME],MATCH(ROW()-ROW(AY$1),HITTERS,0)),"")</f>
        <v/>
      </c>
      <c r="AZ1609">
        <f>IF(PLAYERIDMAP2[[#This Row],[POS]]="P",MAX(AZ$1:AZ1608)+1,"")</f>
        <v>764</v>
      </c>
      <c r="BA1609" t="str">
        <f>IFERROR(INDEX(PLAYERIDMAP2[PLAYERNAME],MATCH(ROW()-ROW(BA$1),PITCHERS,0)),"")</f>
        <v/>
      </c>
    </row>
    <row r="1610" spans="1:53" x14ac:dyDescent="0.25">
      <c r="A1610" t="s">
        <v>16010</v>
      </c>
      <c r="B1610" t="s">
        <v>10823</v>
      </c>
      <c r="C1610" s="1">
        <v>29138</v>
      </c>
      <c r="D1610" t="s">
        <v>17108</v>
      </c>
      <c r="E1610" t="s">
        <v>17294</v>
      </c>
      <c r="F1610" t="s">
        <v>11115</v>
      </c>
      <c r="G1610" t="s">
        <v>16838</v>
      </c>
      <c r="H1610" t="s">
        <v>10988</v>
      </c>
      <c r="I1610" t="s">
        <v>17295</v>
      </c>
      <c r="J1610" t="s">
        <v>10823</v>
      </c>
      <c r="K1610">
        <v>446899</v>
      </c>
      <c r="L1610" t="s">
        <v>10823</v>
      </c>
      <c r="M1610">
        <v>1208774</v>
      </c>
      <c r="N1610" t="s">
        <v>10823</v>
      </c>
      <c r="O1610" t="s">
        <v>16011</v>
      </c>
      <c r="P1610" t="s">
        <v>16010</v>
      </c>
      <c r="Q1610">
        <v>8262</v>
      </c>
      <c r="R1610" t="s">
        <v>10823</v>
      </c>
      <c r="S1610">
        <v>29147</v>
      </c>
      <c r="T1610" t="s">
        <v>10823</v>
      </c>
      <c r="V1610" t="s">
        <v>16012</v>
      </c>
      <c r="W1610">
        <v>49218</v>
      </c>
      <c r="X1610">
        <v>8262</v>
      </c>
      <c r="Y1610" t="s">
        <v>10823</v>
      </c>
      <c r="Z1610" t="s">
        <v>16013</v>
      </c>
      <c r="AA1610" t="s">
        <v>5703</v>
      </c>
      <c r="AB1610" t="s">
        <v>5703</v>
      </c>
      <c r="AC1610" t="s">
        <v>10823</v>
      </c>
      <c r="AD1610" t="s">
        <v>16013</v>
      </c>
      <c r="AE1610">
        <v>10442</v>
      </c>
      <c r="AF1610" t="s">
        <v>10823</v>
      </c>
      <c r="AG1610">
        <v>5722</v>
      </c>
      <c r="AH1610" t="s">
        <v>10823</v>
      </c>
      <c r="AL1610" t="str">
        <f>IF(PLAYERIDMAP2[[#This Row],[POS]]="C",MAX(AL$1:AL1609)+1,"")</f>
        <v/>
      </c>
      <c r="AM1610" t="str">
        <f>IFERROR(INDEX(PLAYERIDMAP2[PLAYERNAME],MATCH(ROW()-ROW(AM$1),CATCHERS,0)),"")</f>
        <v/>
      </c>
      <c r="AN1610" t="str">
        <f>IF(PLAYERIDMAP2[[#This Row],[POS]]="1B",MAX(AN$1:AN1609)+1,"")</f>
        <v/>
      </c>
      <c r="AO1610" t="str">
        <f>IFERROR(INDEX(PLAYERIDMAP2[PLAYERNAME],MATCH(ROW()-ROW(AO$1),FIRSTBASE,0)),"")</f>
        <v/>
      </c>
      <c r="AP1610" t="str">
        <f>IF(PLAYERIDMAP2[[#This Row],[POS]]="2B",MAX(AP$1:AP1609)+1,"")</f>
        <v/>
      </c>
      <c r="AQ1610" t="str">
        <f>IFERROR(INDEX(PLAYERIDMAP2[PLAYERNAME],MATCH(ROW()-ROW(AQ$1),SECONDBASE,0)),"")</f>
        <v/>
      </c>
      <c r="AR1610" t="str">
        <f>IF(PLAYERIDMAP2[[#This Row],[POS]]="3B",MAX(AR$1:AR1609)+1,"")</f>
        <v/>
      </c>
      <c r="AS1610" t="str">
        <f>IFERROR(INDEX(PLAYERIDMAP2[PLAYERNAME],MATCH(ROW()-ROW(AS$1),THIRDBASE,0)),"")</f>
        <v/>
      </c>
      <c r="AT1610" t="str">
        <f>IF(PLAYERIDMAP2[[#This Row],[POS]]="SS",MAX(AT$1:AT1609)+1,"")</f>
        <v/>
      </c>
      <c r="AU1610" t="str">
        <f>IFERROR(INDEX(PLAYERIDMAP2[PLAYERNAME],MATCH(ROW()-ROW(AU$1),SHORTSTOP,0)),"")</f>
        <v/>
      </c>
      <c r="AV1610" t="str">
        <f>IF(PLAYERIDMAP2[[#This Row],[POS]]="OF",MAX(AV$1:AV1609)+1,"")</f>
        <v/>
      </c>
      <c r="AW1610" t="str">
        <f>IFERROR(INDEX(PLAYERIDMAP2[PLAYERNAME],MATCH(ROW()-ROW(AW$1),OUTFIELD,0)),"")</f>
        <v/>
      </c>
      <c r="AX1610" t="str">
        <f>IF(PLAYERIDMAP2[[#This Row],[POS]]&lt;&gt;"P",MAX(AX$1:AX1609)+1,"")</f>
        <v/>
      </c>
      <c r="AY1610" t="str">
        <f>IFERROR(INDEX(PLAYERIDMAP2[PLAYERNAME],MATCH(ROW()-ROW(AY$1),HITTERS,0)),"")</f>
        <v/>
      </c>
      <c r="AZ1610">
        <f>IF(PLAYERIDMAP2[[#This Row],[POS]]="P",MAX(AZ$1:AZ1609)+1,"")</f>
        <v>765</v>
      </c>
      <c r="BA1610" t="str">
        <f>IFERROR(INDEX(PLAYERIDMAP2[PLAYERNAME],MATCH(ROW()-ROW(BA$1),PITCHERS,0)),"")</f>
        <v/>
      </c>
    </row>
    <row r="1611" spans="1:53" x14ac:dyDescent="0.25">
      <c r="A1611" t="s">
        <v>16014</v>
      </c>
      <c r="B1611" t="s">
        <v>10837</v>
      </c>
      <c r="C1611" s="1">
        <v>31555</v>
      </c>
      <c r="D1611" t="s">
        <v>17706</v>
      </c>
      <c r="E1611" t="s">
        <v>19198</v>
      </c>
      <c r="F1611" t="s">
        <v>11048</v>
      </c>
      <c r="G1611" t="s">
        <v>14693</v>
      </c>
      <c r="H1611" t="s">
        <v>10988</v>
      </c>
      <c r="I1611" t="s">
        <v>19199</v>
      </c>
      <c r="J1611" t="s">
        <v>10837</v>
      </c>
      <c r="K1611">
        <v>519455</v>
      </c>
      <c r="L1611" t="s">
        <v>10837</v>
      </c>
      <c r="M1611">
        <v>1619230</v>
      </c>
      <c r="N1611" t="s">
        <v>10837</v>
      </c>
      <c r="O1611" t="s">
        <v>16015</v>
      </c>
      <c r="P1611" t="s">
        <v>16014</v>
      </c>
      <c r="Q1611">
        <v>8400</v>
      </c>
      <c r="R1611" t="s">
        <v>10837</v>
      </c>
      <c r="S1611">
        <v>30209</v>
      </c>
      <c r="T1611" t="s">
        <v>10837</v>
      </c>
      <c r="V1611" t="s">
        <v>16016</v>
      </c>
      <c r="W1611">
        <v>57163</v>
      </c>
      <c r="X1611">
        <v>8400</v>
      </c>
      <c r="Y1611" t="s">
        <v>10837</v>
      </c>
      <c r="Z1611" t="s">
        <v>16017</v>
      </c>
      <c r="AA1611" t="s">
        <v>5703</v>
      </c>
      <c r="AB1611" t="s">
        <v>5703</v>
      </c>
      <c r="AC1611" t="s">
        <v>10837</v>
      </c>
      <c r="AD1611" t="s">
        <v>16017</v>
      </c>
      <c r="AE1611">
        <v>9793</v>
      </c>
      <c r="AF1611" t="s">
        <v>10837</v>
      </c>
      <c r="AG1611">
        <v>6234</v>
      </c>
      <c r="AH1611" t="s">
        <v>10837</v>
      </c>
      <c r="AL1611" t="str">
        <f>IF(PLAYERIDMAP2[[#This Row],[POS]]="C",MAX(AL$1:AL1610)+1,"")</f>
        <v/>
      </c>
      <c r="AM1611" t="str">
        <f>IFERROR(INDEX(PLAYERIDMAP2[PLAYERNAME],MATCH(ROW()-ROW(AM$1),CATCHERS,0)),"")</f>
        <v/>
      </c>
      <c r="AN1611" t="str">
        <f>IF(PLAYERIDMAP2[[#This Row],[POS]]="1B",MAX(AN$1:AN1610)+1,"")</f>
        <v/>
      </c>
      <c r="AO1611" t="str">
        <f>IFERROR(INDEX(PLAYERIDMAP2[PLAYERNAME],MATCH(ROW()-ROW(AO$1),FIRSTBASE,0)),"")</f>
        <v/>
      </c>
      <c r="AP1611" t="str">
        <f>IF(PLAYERIDMAP2[[#This Row],[POS]]="2B",MAX(AP$1:AP1610)+1,"")</f>
        <v/>
      </c>
      <c r="AQ1611" t="str">
        <f>IFERROR(INDEX(PLAYERIDMAP2[PLAYERNAME],MATCH(ROW()-ROW(AQ$1),SECONDBASE,0)),"")</f>
        <v/>
      </c>
      <c r="AR1611" t="str">
        <f>IF(PLAYERIDMAP2[[#This Row],[POS]]="3B",MAX(AR$1:AR1610)+1,"")</f>
        <v/>
      </c>
      <c r="AS1611" t="str">
        <f>IFERROR(INDEX(PLAYERIDMAP2[PLAYERNAME],MATCH(ROW()-ROW(AS$1),THIRDBASE,0)),"")</f>
        <v/>
      </c>
      <c r="AT1611" t="str">
        <f>IF(PLAYERIDMAP2[[#This Row],[POS]]="SS",MAX(AT$1:AT1610)+1,"")</f>
        <v/>
      </c>
      <c r="AU1611" t="str">
        <f>IFERROR(INDEX(PLAYERIDMAP2[PLAYERNAME],MATCH(ROW()-ROW(AU$1),SHORTSTOP,0)),"")</f>
        <v/>
      </c>
      <c r="AV1611" t="str">
        <f>IF(PLAYERIDMAP2[[#This Row],[POS]]="OF",MAX(AV$1:AV1610)+1,"")</f>
        <v/>
      </c>
      <c r="AW1611" t="str">
        <f>IFERROR(INDEX(PLAYERIDMAP2[PLAYERNAME],MATCH(ROW()-ROW(AW$1),OUTFIELD,0)),"")</f>
        <v/>
      </c>
      <c r="AX1611" t="str">
        <f>IF(PLAYERIDMAP2[[#This Row],[POS]]&lt;&gt;"P",MAX(AX$1:AX1610)+1,"")</f>
        <v/>
      </c>
      <c r="AY1611" t="str">
        <f>IFERROR(INDEX(PLAYERIDMAP2[PLAYERNAME],MATCH(ROW()-ROW(AY$1),HITTERS,0)),"")</f>
        <v/>
      </c>
      <c r="AZ1611">
        <f>IF(PLAYERIDMAP2[[#This Row],[POS]]="P",MAX(AZ$1:AZ1610)+1,"")</f>
        <v>766</v>
      </c>
      <c r="BA1611" t="str">
        <f>IFERROR(INDEX(PLAYERIDMAP2[PLAYERNAME],MATCH(ROW()-ROW(BA$1),PITCHERS,0)),"")</f>
        <v/>
      </c>
    </row>
    <row r="1612" spans="1:53" x14ac:dyDescent="0.25">
      <c r="A1612" t="s">
        <v>18124</v>
      </c>
      <c r="B1612" t="s">
        <v>10345</v>
      </c>
      <c r="C1612" s="1">
        <v>33494</v>
      </c>
      <c r="D1612" t="s">
        <v>16836</v>
      </c>
      <c r="E1612" t="s">
        <v>18125</v>
      </c>
      <c r="F1612" t="s">
        <v>11138</v>
      </c>
      <c r="G1612" t="s">
        <v>14693</v>
      </c>
      <c r="H1612" t="s">
        <v>10988</v>
      </c>
      <c r="I1612" t="s">
        <v>18126</v>
      </c>
      <c r="J1612" t="s">
        <v>10345</v>
      </c>
      <c r="K1612">
        <v>622092</v>
      </c>
      <c r="L1612" t="s">
        <v>10345</v>
      </c>
      <c r="S1612">
        <v>32689</v>
      </c>
      <c r="T1612" t="s">
        <v>10345</v>
      </c>
      <c r="Z1612" t="s">
        <v>18127</v>
      </c>
      <c r="AA1612" t="s">
        <v>5703</v>
      </c>
      <c r="AB1612" t="s">
        <v>5703</v>
      </c>
      <c r="AD1612" t="s">
        <v>18127</v>
      </c>
      <c r="AL1612" t="str">
        <f>IF(PLAYERIDMAP2[[#This Row],[POS]]="C",MAX(AL$1:AL1611)+1,"")</f>
        <v/>
      </c>
      <c r="AM1612" t="str">
        <f>IFERROR(INDEX(PLAYERIDMAP2[PLAYERNAME],MATCH(ROW()-ROW(AM$1),CATCHERS,0)),"")</f>
        <v/>
      </c>
      <c r="AN1612" t="str">
        <f>IF(PLAYERIDMAP2[[#This Row],[POS]]="1B",MAX(AN$1:AN1611)+1,"")</f>
        <v/>
      </c>
      <c r="AO1612" t="str">
        <f>IFERROR(INDEX(PLAYERIDMAP2[PLAYERNAME],MATCH(ROW()-ROW(AO$1),FIRSTBASE,0)),"")</f>
        <v/>
      </c>
      <c r="AP1612" t="str">
        <f>IF(PLAYERIDMAP2[[#This Row],[POS]]="2B",MAX(AP$1:AP1611)+1,"")</f>
        <v/>
      </c>
      <c r="AQ1612" t="str">
        <f>IFERROR(INDEX(PLAYERIDMAP2[PLAYERNAME],MATCH(ROW()-ROW(AQ$1),SECONDBASE,0)),"")</f>
        <v/>
      </c>
      <c r="AR1612" t="str">
        <f>IF(PLAYERIDMAP2[[#This Row],[POS]]="3B",MAX(AR$1:AR1611)+1,"")</f>
        <v/>
      </c>
      <c r="AS1612" t="str">
        <f>IFERROR(INDEX(PLAYERIDMAP2[PLAYERNAME],MATCH(ROW()-ROW(AS$1),THIRDBASE,0)),"")</f>
        <v/>
      </c>
      <c r="AT1612" t="str">
        <f>IF(PLAYERIDMAP2[[#This Row],[POS]]="SS",MAX(AT$1:AT1611)+1,"")</f>
        <v/>
      </c>
      <c r="AU1612" t="str">
        <f>IFERROR(INDEX(PLAYERIDMAP2[PLAYERNAME],MATCH(ROW()-ROW(AU$1),SHORTSTOP,0)),"")</f>
        <v/>
      </c>
      <c r="AV1612" t="str">
        <f>IF(PLAYERIDMAP2[[#This Row],[POS]]="OF",MAX(AV$1:AV1611)+1,"")</f>
        <v/>
      </c>
      <c r="AW1612" t="str">
        <f>IFERROR(INDEX(PLAYERIDMAP2[PLAYERNAME],MATCH(ROW()-ROW(AW$1),OUTFIELD,0)),"")</f>
        <v/>
      </c>
      <c r="AX1612" t="str">
        <f>IF(PLAYERIDMAP2[[#This Row],[POS]]&lt;&gt;"P",MAX(AX$1:AX1611)+1,"")</f>
        <v/>
      </c>
      <c r="AY1612" t="str">
        <f>IFERROR(INDEX(PLAYERIDMAP2[PLAYERNAME],MATCH(ROW()-ROW(AY$1),HITTERS,0)),"")</f>
        <v/>
      </c>
      <c r="AZ1612">
        <f>IF(PLAYERIDMAP2[[#This Row],[POS]]="P",MAX(AZ$1:AZ1611)+1,"")</f>
        <v>767</v>
      </c>
      <c r="BA1612" t="str">
        <f>IFERROR(INDEX(PLAYERIDMAP2[PLAYERNAME],MATCH(ROW()-ROW(BA$1),PITCHERS,0)),"")</f>
        <v/>
      </c>
    </row>
    <row r="1613" spans="1:53" x14ac:dyDescent="0.25">
      <c r="A1613" t="s">
        <v>16018</v>
      </c>
      <c r="B1613" t="s">
        <v>5644</v>
      </c>
      <c r="C1613" s="1">
        <v>30953</v>
      </c>
      <c r="D1613" t="s">
        <v>17115</v>
      </c>
      <c r="E1613" t="s">
        <v>18545</v>
      </c>
      <c r="F1613" t="s">
        <v>11373</v>
      </c>
      <c r="G1613" t="s">
        <v>16838</v>
      </c>
      <c r="H1613" t="s">
        <v>5705</v>
      </c>
      <c r="I1613" t="s">
        <v>18546</v>
      </c>
      <c r="J1613" t="s">
        <v>5644</v>
      </c>
      <c r="K1613">
        <v>475582</v>
      </c>
      <c r="L1613" t="s">
        <v>5644</v>
      </c>
      <c r="M1613">
        <v>564270</v>
      </c>
      <c r="N1613" t="s">
        <v>5644</v>
      </c>
      <c r="O1613" t="s">
        <v>16019</v>
      </c>
      <c r="P1613" t="s">
        <v>16018</v>
      </c>
      <c r="Q1613">
        <v>7627</v>
      </c>
      <c r="R1613" t="s">
        <v>5644</v>
      </c>
      <c r="S1613">
        <v>6389</v>
      </c>
      <c r="T1613" t="s">
        <v>5644</v>
      </c>
      <c r="U1613" t="s">
        <v>5644</v>
      </c>
      <c r="V1613" t="s">
        <v>16020</v>
      </c>
      <c r="W1613">
        <v>45623</v>
      </c>
      <c r="X1613">
        <v>7627</v>
      </c>
      <c r="Y1613" t="s">
        <v>5644</v>
      </c>
      <c r="Z1613" t="s">
        <v>16021</v>
      </c>
      <c r="AA1613" t="s">
        <v>5703</v>
      </c>
      <c r="AB1613" t="s">
        <v>5703</v>
      </c>
      <c r="AC1613" t="s">
        <v>5644</v>
      </c>
      <c r="AD1613" t="s">
        <v>16021</v>
      </c>
      <c r="AE1613">
        <v>8620</v>
      </c>
      <c r="AF1613" t="s">
        <v>5644</v>
      </c>
      <c r="AG1613">
        <v>5062</v>
      </c>
      <c r="AH1613" t="s">
        <v>5644</v>
      </c>
      <c r="AL1613" t="str">
        <f>IF(PLAYERIDMAP2[[#This Row],[POS]]="C",MAX(AL$1:AL1612)+1,"")</f>
        <v/>
      </c>
      <c r="AM1613" t="str">
        <f>IFERROR(INDEX(PLAYERIDMAP2[PLAYERNAME],MATCH(ROW()-ROW(AM$1),CATCHERS,0)),"")</f>
        <v/>
      </c>
      <c r="AN1613" t="str">
        <f>IF(PLAYERIDMAP2[[#This Row],[POS]]="1B",MAX(AN$1:AN1612)+1,"")</f>
        <v/>
      </c>
      <c r="AO1613" t="str">
        <f>IFERROR(INDEX(PLAYERIDMAP2[PLAYERNAME],MATCH(ROW()-ROW(AO$1),FIRSTBASE,0)),"")</f>
        <v/>
      </c>
      <c r="AP1613" t="str">
        <f>IF(PLAYERIDMAP2[[#This Row],[POS]]="2B",MAX(AP$1:AP1612)+1,"")</f>
        <v/>
      </c>
      <c r="AQ1613" t="str">
        <f>IFERROR(INDEX(PLAYERIDMAP2[PLAYERNAME],MATCH(ROW()-ROW(AQ$1),SECONDBASE,0)),"")</f>
        <v/>
      </c>
      <c r="AR1613">
        <f>IF(PLAYERIDMAP2[[#This Row],[POS]]="3B",MAX(AR$1:AR1612)+1,"")</f>
        <v>96</v>
      </c>
      <c r="AS1613" t="str">
        <f>IFERROR(INDEX(PLAYERIDMAP2[PLAYERNAME],MATCH(ROW()-ROW(AS$1),THIRDBASE,0)),"")</f>
        <v/>
      </c>
      <c r="AT1613" t="str">
        <f>IF(PLAYERIDMAP2[[#This Row],[POS]]="SS",MAX(AT$1:AT1612)+1,"")</f>
        <v/>
      </c>
      <c r="AU1613" t="str">
        <f>IFERROR(INDEX(PLAYERIDMAP2[PLAYERNAME],MATCH(ROW()-ROW(AU$1),SHORTSTOP,0)),"")</f>
        <v/>
      </c>
      <c r="AV1613" t="str">
        <f>IF(PLAYERIDMAP2[[#This Row],[POS]]="OF",MAX(AV$1:AV1612)+1,"")</f>
        <v/>
      </c>
      <c r="AW1613" t="str">
        <f>IFERROR(INDEX(PLAYERIDMAP2[PLAYERNAME],MATCH(ROW()-ROW(AW$1),OUTFIELD,0)),"")</f>
        <v/>
      </c>
      <c r="AX1613">
        <f>IF(PLAYERIDMAP2[[#This Row],[POS]]&lt;&gt;"P",MAX(AX$1:AX1612)+1,"")</f>
        <v>845</v>
      </c>
      <c r="AY1613" t="str">
        <f>IFERROR(INDEX(PLAYERIDMAP2[PLAYERNAME],MATCH(ROW()-ROW(AY$1),HITTERS,0)),"")</f>
        <v/>
      </c>
      <c r="AZ1613" t="str">
        <f>IF(PLAYERIDMAP2[[#This Row],[POS]]="P",MAX(AZ$1:AZ1612)+1,"")</f>
        <v/>
      </c>
      <c r="BA1613" t="str">
        <f>IFERROR(INDEX(PLAYERIDMAP2[PLAYERNAME],MATCH(ROW()-ROW(BA$1),PITCHERS,0)),"")</f>
        <v/>
      </c>
    </row>
    <row r="1614" spans="1:53" x14ac:dyDescent="0.25">
      <c r="A1614" t="s">
        <v>16022</v>
      </c>
      <c r="B1614" t="s">
        <v>9340</v>
      </c>
      <c r="C1614" s="1">
        <v>28623</v>
      </c>
      <c r="D1614" t="s">
        <v>18196</v>
      </c>
      <c r="E1614" t="s">
        <v>19801</v>
      </c>
      <c r="F1614" t="s">
        <v>11016</v>
      </c>
      <c r="G1614" t="s">
        <v>11016</v>
      </c>
      <c r="H1614" t="s">
        <v>10988</v>
      </c>
      <c r="I1614" t="s">
        <v>19802</v>
      </c>
      <c r="J1614" t="s">
        <v>9340</v>
      </c>
      <c r="K1614">
        <v>217096</v>
      </c>
      <c r="L1614" t="s">
        <v>9340</v>
      </c>
      <c r="M1614">
        <v>174962</v>
      </c>
      <c r="N1614" t="s">
        <v>9340</v>
      </c>
      <c r="O1614" t="s">
        <v>16023</v>
      </c>
      <c r="P1614" t="s">
        <v>16022</v>
      </c>
      <c r="Q1614">
        <v>6394</v>
      </c>
      <c r="R1614" t="s">
        <v>9340</v>
      </c>
      <c r="S1614">
        <v>4233</v>
      </c>
      <c r="T1614" t="s">
        <v>9340</v>
      </c>
      <c r="V1614" t="s">
        <v>16024</v>
      </c>
      <c r="W1614">
        <v>969</v>
      </c>
      <c r="X1614">
        <v>6394</v>
      </c>
      <c r="Y1614" t="s">
        <v>9340</v>
      </c>
      <c r="Z1614" t="s">
        <v>16823</v>
      </c>
      <c r="AA1614" t="s">
        <v>10958</v>
      </c>
      <c r="AB1614" t="s">
        <v>10958</v>
      </c>
      <c r="AD1614" t="s">
        <v>16823</v>
      </c>
      <c r="AL1614" t="str">
        <f>IF(PLAYERIDMAP2[[#This Row],[POS]]="C",MAX(AL$1:AL1613)+1,"")</f>
        <v/>
      </c>
      <c r="AM1614" t="str">
        <f>IFERROR(INDEX(PLAYERIDMAP2[PLAYERNAME],MATCH(ROW()-ROW(AM$1),CATCHERS,0)),"")</f>
        <v/>
      </c>
      <c r="AN1614" t="str">
        <f>IF(PLAYERIDMAP2[[#This Row],[POS]]="1B",MAX(AN$1:AN1613)+1,"")</f>
        <v/>
      </c>
      <c r="AO1614" t="str">
        <f>IFERROR(INDEX(PLAYERIDMAP2[PLAYERNAME],MATCH(ROW()-ROW(AO$1),FIRSTBASE,0)),"")</f>
        <v/>
      </c>
      <c r="AP1614" t="str">
        <f>IF(PLAYERIDMAP2[[#This Row],[POS]]="2B",MAX(AP$1:AP1613)+1,"")</f>
        <v/>
      </c>
      <c r="AQ1614" t="str">
        <f>IFERROR(INDEX(PLAYERIDMAP2[PLAYERNAME],MATCH(ROW()-ROW(AQ$1),SECONDBASE,0)),"")</f>
        <v/>
      </c>
      <c r="AR1614" t="str">
        <f>IF(PLAYERIDMAP2[[#This Row],[POS]]="3B",MAX(AR$1:AR1613)+1,"")</f>
        <v/>
      </c>
      <c r="AS1614" t="str">
        <f>IFERROR(INDEX(PLAYERIDMAP2[PLAYERNAME],MATCH(ROW()-ROW(AS$1),THIRDBASE,0)),"")</f>
        <v/>
      </c>
      <c r="AT1614" t="str">
        <f>IF(PLAYERIDMAP2[[#This Row],[POS]]="SS",MAX(AT$1:AT1613)+1,"")</f>
        <v/>
      </c>
      <c r="AU1614" t="str">
        <f>IFERROR(INDEX(PLAYERIDMAP2[PLAYERNAME],MATCH(ROW()-ROW(AU$1),SHORTSTOP,0)),"")</f>
        <v/>
      </c>
      <c r="AV1614" t="str">
        <f>IF(PLAYERIDMAP2[[#This Row],[POS]]="OF",MAX(AV$1:AV1613)+1,"")</f>
        <v/>
      </c>
      <c r="AW1614" t="str">
        <f>IFERROR(INDEX(PLAYERIDMAP2[PLAYERNAME],MATCH(ROW()-ROW(AW$1),OUTFIELD,0)),"")</f>
        <v/>
      </c>
      <c r="AX1614" t="str">
        <f>IF(PLAYERIDMAP2[[#This Row],[POS]]&lt;&gt;"P",MAX(AX$1:AX1613)+1,"")</f>
        <v/>
      </c>
      <c r="AY1614" t="str">
        <f>IFERROR(INDEX(PLAYERIDMAP2[PLAYERNAME],MATCH(ROW()-ROW(AY$1),HITTERS,0)),"")</f>
        <v/>
      </c>
      <c r="AZ1614">
        <f>IF(PLAYERIDMAP2[[#This Row],[POS]]="P",MAX(AZ$1:AZ1613)+1,"")</f>
        <v>768</v>
      </c>
      <c r="BA1614" t="str">
        <f>IFERROR(INDEX(PLAYERIDMAP2[PLAYERNAME],MATCH(ROW()-ROW(BA$1),PITCHERS,0)),"")</f>
        <v/>
      </c>
    </row>
    <row r="1615" spans="1:53" x14ac:dyDescent="0.25">
      <c r="A1615" t="s">
        <v>16025</v>
      </c>
      <c r="B1615" t="s">
        <v>5598</v>
      </c>
      <c r="C1615" s="1">
        <v>29732</v>
      </c>
      <c r="D1615" t="s">
        <v>17995</v>
      </c>
      <c r="E1615" t="s">
        <v>18349</v>
      </c>
      <c r="F1615" t="s">
        <v>11053</v>
      </c>
      <c r="G1615" t="s">
        <v>16838</v>
      </c>
      <c r="H1615" t="s">
        <v>11097</v>
      </c>
      <c r="I1615" t="s">
        <v>18350</v>
      </c>
      <c r="J1615" t="s">
        <v>5598</v>
      </c>
      <c r="K1615">
        <v>450314</v>
      </c>
      <c r="L1615" t="s">
        <v>5598</v>
      </c>
      <c r="M1615">
        <v>1099014</v>
      </c>
      <c r="N1615" t="s">
        <v>5598</v>
      </c>
      <c r="O1615" t="s">
        <v>16026</v>
      </c>
      <c r="P1615" t="s">
        <v>16025</v>
      </c>
      <c r="Q1615">
        <v>7829</v>
      </c>
      <c r="R1615" t="s">
        <v>5598</v>
      </c>
      <c r="S1615">
        <v>28536</v>
      </c>
      <c r="T1615" t="s">
        <v>5598</v>
      </c>
      <c r="U1615" t="s">
        <v>5598</v>
      </c>
      <c r="V1615" t="s">
        <v>16027</v>
      </c>
      <c r="W1615">
        <v>45495</v>
      </c>
      <c r="X1615">
        <v>7829</v>
      </c>
      <c r="Y1615" t="s">
        <v>5598</v>
      </c>
      <c r="Z1615" t="s">
        <v>16028</v>
      </c>
      <c r="AA1615" t="s">
        <v>11011</v>
      </c>
      <c r="AB1615" t="s">
        <v>5703</v>
      </c>
      <c r="AC1615" t="s">
        <v>5598</v>
      </c>
      <c r="AD1615" t="s">
        <v>16028</v>
      </c>
      <c r="AE1615">
        <v>8816</v>
      </c>
      <c r="AF1615" t="s">
        <v>5598</v>
      </c>
      <c r="AG1615">
        <v>5608</v>
      </c>
      <c r="AH1615" t="s">
        <v>5598</v>
      </c>
      <c r="AL1615" t="str">
        <f>IF(PLAYERIDMAP2[[#This Row],[POS]]="C",MAX(AL$1:AL1614)+1,"")</f>
        <v/>
      </c>
      <c r="AM1615" t="str">
        <f>IFERROR(INDEX(PLAYERIDMAP2[PLAYERNAME],MATCH(ROW()-ROW(AM$1),CATCHERS,0)),"")</f>
        <v/>
      </c>
      <c r="AN1615" t="str">
        <f>IF(PLAYERIDMAP2[[#This Row],[POS]]="1B",MAX(AN$1:AN1614)+1,"")</f>
        <v/>
      </c>
      <c r="AO1615" t="str">
        <f>IFERROR(INDEX(PLAYERIDMAP2[PLAYERNAME],MATCH(ROW()-ROW(AO$1),FIRSTBASE,0)),"")</f>
        <v/>
      </c>
      <c r="AP1615" t="str">
        <f>IF(PLAYERIDMAP2[[#This Row],[POS]]="2B",MAX(AP$1:AP1614)+1,"")</f>
        <v/>
      </c>
      <c r="AQ1615" t="str">
        <f>IFERROR(INDEX(PLAYERIDMAP2[PLAYERNAME],MATCH(ROW()-ROW(AQ$1),SECONDBASE,0)),"")</f>
        <v/>
      </c>
      <c r="AR1615" t="str">
        <f>IF(PLAYERIDMAP2[[#This Row],[POS]]="3B",MAX(AR$1:AR1614)+1,"")</f>
        <v/>
      </c>
      <c r="AS1615" t="str">
        <f>IFERROR(INDEX(PLAYERIDMAP2[PLAYERNAME],MATCH(ROW()-ROW(AS$1),THIRDBASE,0)),"")</f>
        <v/>
      </c>
      <c r="AT1615">
        <f>IF(PLAYERIDMAP2[[#This Row],[POS]]="SS",MAX(AT$1:AT1614)+1,"")</f>
        <v>101</v>
      </c>
      <c r="AU1615" t="str">
        <f>IFERROR(INDEX(PLAYERIDMAP2[PLAYERNAME],MATCH(ROW()-ROW(AU$1),SHORTSTOP,0)),"")</f>
        <v/>
      </c>
      <c r="AV1615" t="str">
        <f>IF(PLAYERIDMAP2[[#This Row],[POS]]="OF",MAX(AV$1:AV1614)+1,"")</f>
        <v/>
      </c>
      <c r="AW1615" t="str">
        <f>IFERROR(INDEX(PLAYERIDMAP2[PLAYERNAME],MATCH(ROW()-ROW(AW$1),OUTFIELD,0)),"")</f>
        <v/>
      </c>
      <c r="AX1615">
        <f>IF(PLAYERIDMAP2[[#This Row],[POS]]&lt;&gt;"P",MAX(AX$1:AX1614)+1,"")</f>
        <v>846</v>
      </c>
      <c r="AY1615" t="str">
        <f>IFERROR(INDEX(PLAYERIDMAP2[PLAYERNAME],MATCH(ROW()-ROW(AY$1),HITTERS,0)),"")</f>
        <v/>
      </c>
      <c r="AZ1615" t="str">
        <f>IF(PLAYERIDMAP2[[#This Row],[POS]]="P",MAX(AZ$1:AZ1614)+1,"")</f>
        <v/>
      </c>
      <c r="BA1615" t="str">
        <f>IFERROR(INDEX(PLAYERIDMAP2[PLAYERNAME],MATCH(ROW()-ROW(BA$1),PITCHERS,0)),"")</f>
        <v/>
      </c>
    </row>
    <row r="1616" spans="1:53" x14ac:dyDescent="0.25">
      <c r="A1616" t="s">
        <v>16029</v>
      </c>
      <c r="B1616" t="s">
        <v>5185</v>
      </c>
      <c r="C1616" s="1">
        <v>33322</v>
      </c>
      <c r="D1616" t="s">
        <v>17043</v>
      </c>
      <c r="E1616" t="s">
        <v>18541</v>
      </c>
      <c r="F1616" t="s">
        <v>11021</v>
      </c>
      <c r="G1616" t="s">
        <v>14693</v>
      </c>
      <c r="H1616" t="s">
        <v>11110</v>
      </c>
      <c r="I1616" t="s">
        <v>18542</v>
      </c>
      <c r="J1616" t="s">
        <v>5185</v>
      </c>
      <c r="K1616">
        <v>572287</v>
      </c>
      <c r="L1616" t="s">
        <v>5185</v>
      </c>
      <c r="M1616">
        <v>2000025</v>
      </c>
      <c r="N1616" t="s">
        <v>5185</v>
      </c>
      <c r="O1616" t="s">
        <v>16030</v>
      </c>
      <c r="P1616" t="s">
        <v>16029</v>
      </c>
      <c r="Q1616">
        <v>9322</v>
      </c>
      <c r="R1616" t="s">
        <v>5185</v>
      </c>
      <c r="S1616">
        <v>32657</v>
      </c>
      <c r="T1616" t="s">
        <v>5185</v>
      </c>
      <c r="U1616" t="s">
        <v>5185</v>
      </c>
      <c r="V1616" t="s">
        <v>16031</v>
      </c>
      <c r="W1616">
        <v>99903</v>
      </c>
      <c r="X1616">
        <v>9322</v>
      </c>
      <c r="Y1616" t="s">
        <v>5185</v>
      </c>
      <c r="Z1616" t="s">
        <v>16032</v>
      </c>
      <c r="AA1616" t="s">
        <v>5703</v>
      </c>
      <c r="AB1616" t="s">
        <v>5703</v>
      </c>
      <c r="AC1616" t="s">
        <v>5185</v>
      </c>
      <c r="AD1616" t="s">
        <v>16032</v>
      </c>
      <c r="AE1616">
        <v>12450</v>
      </c>
      <c r="AF1616" t="s">
        <v>5185</v>
      </c>
      <c r="AG1616">
        <v>37983</v>
      </c>
      <c r="AH1616" t="s">
        <v>5185</v>
      </c>
      <c r="AL1616">
        <f>IF(PLAYERIDMAP2[[#This Row],[POS]]="C",MAX(AL$1:AL1615)+1,"")</f>
        <v>117</v>
      </c>
      <c r="AM1616" t="str">
        <f>IFERROR(INDEX(PLAYERIDMAP2[PLAYERNAME],MATCH(ROW()-ROW(AM$1),CATCHERS,0)),"")</f>
        <v/>
      </c>
      <c r="AN1616" t="str">
        <f>IF(PLAYERIDMAP2[[#This Row],[POS]]="1B",MAX(AN$1:AN1615)+1,"")</f>
        <v/>
      </c>
      <c r="AO1616" t="str">
        <f>IFERROR(INDEX(PLAYERIDMAP2[PLAYERNAME],MATCH(ROW()-ROW(AO$1),FIRSTBASE,0)),"")</f>
        <v/>
      </c>
      <c r="AP1616" t="str">
        <f>IF(PLAYERIDMAP2[[#This Row],[POS]]="2B",MAX(AP$1:AP1615)+1,"")</f>
        <v/>
      </c>
      <c r="AQ1616" t="str">
        <f>IFERROR(INDEX(PLAYERIDMAP2[PLAYERNAME],MATCH(ROW()-ROW(AQ$1),SECONDBASE,0)),"")</f>
        <v/>
      </c>
      <c r="AR1616" t="str">
        <f>IF(PLAYERIDMAP2[[#This Row],[POS]]="3B",MAX(AR$1:AR1615)+1,"")</f>
        <v/>
      </c>
      <c r="AS1616" t="str">
        <f>IFERROR(INDEX(PLAYERIDMAP2[PLAYERNAME],MATCH(ROW()-ROW(AS$1),THIRDBASE,0)),"")</f>
        <v/>
      </c>
      <c r="AT1616" t="str">
        <f>IF(PLAYERIDMAP2[[#This Row],[POS]]="SS",MAX(AT$1:AT1615)+1,"")</f>
        <v/>
      </c>
      <c r="AU1616" t="str">
        <f>IFERROR(INDEX(PLAYERIDMAP2[PLAYERNAME],MATCH(ROW()-ROW(AU$1),SHORTSTOP,0)),"")</f>
        <v/>
      </c>
      <c r="AV1616" t="str">
        <f>IF(PLAYERIDMAP2[[#This Row],[POS]]="OF",MAX(AV$1:AV1615)+1,"")</f>
        <v/>
      </c>
      <c r="AW1616" t="str">
        <f>IFERROR(INDEX(PLAYERIDMAP2[PLAYERNAME],MATCH(ROW()-ROW(AW$1),OUTFIELD,0)),"")</f>
        <v/>
      </c>
      <c r="AX1616">
        <f>IF(PLAYERIDMAP2[[#This Row],[POS]]&lt;&gt;"P",MAX(AX$1:AX1615)+1,"")</f>
        <v>847</v>
      </c>
      <c r="AY1616" t="str">
        <f>IFERROR(INDEX(PLAYERIDMAP2[PLAYERNAME],MATCH(ROW()-ROW(AY$1),HITTERS,0)),"")</f>
        <v/>
      </c>
      <c r="AZ1616" t="str">
        <f>IF(PLAYERIDMAP2[[#This Row],[POS]]="P",MAX(AZ$1:AZ1615)+1,"")</f>
        <v/>
      </c>
      <c r="BA1616" t="str">
        <f>IFERROR(INDEX(PLAYERIDMAP2[PLAYERNAME],MATCH(ROW()-ROW(BA$1),PITCHERS,0)),"")</f>
        <v/>
      </c>
    </row>
    <row r="1617" spans="1:53" x14ac:dyDescent="0.25">
      <c r="A1617" t="s">
        <v>17880</v>
      </c>
      <c r="B1617" t="s">
        <v>17881</v>
      </c>
      <c r="C1617" s="1">
        <v>20214</v>
      </c>
      <c r="D1617" t="s">
        <v>17882</v>
      </c>
      <c r="E1617" t="s">
        <v>17883</v>
      </c>
      <c r="F1617" t="s">
        <v>11048</v>
      </c>
      <c r="G1617" t="s">
        <v>14693</v>
      </c>
      <c r="H1617" t="s">
        <v>10998</v>
      </c>
      <c r="AD1617" t="s">
        <v>17884</v>
      </c>
      <c r="AL1617" t="str">
        <f>IF(PLAYERIDMAP2[[#This Row],[POS]]="C",MAX(AL$1:AL1616)+1,"")</f>
        <v/>
      </c>
      <c r="AM1617" t="str">
        <f>IFERROR(INDEX(PLAYERIDMAP2[PLAYERNAME],MATCH(ROW()-ROW(AM$1),CATCHERS,0)),"")</f>
        <v/>
      </c>
      <c r="AN1617" t="str">
        <f>IF(PLAYERIDMAP2[[#This Row],[POS]]="1B",MAX(AN$1:AN1616)+1,"")</f>
        <v/>
      </c>
      <c r="AO1617" t="str">
        <f>IFERROR(INDEX(PLAYERIDMAP2[PLAYERNAME],MATCH(ROW()-ROW(AO$1),FIRSTBASE,0)),"")</f>
        <v/>
      </c>
      <c r="AP1617" t="str">
        <f>IF(PLAYERIDMAP2[[#This Row],[POS]]="2B",MAX(AP$1:AP1616)+1,"")</f>
        <v/>
      </c>
      <c r="AQ1617" t="str">
        <f>IFERROR(INDEX(PLAYERIDMAP2[PLAYERNAME],MATCH(ROW()-ROW(AQ$1),SECONDBASE,0)),"")</f>
        <v/>
      </c>
      <c r="AR1617" t="str">
        <f>IF(PLAYERIDMAP2[[#This Row],[POS]]="3B",MAX(AR$1:AR1616)+1,"")</f>
        <v/>
      </c>
      <c r="AS1617" t="str">
        <f>IFERROR(INDEX(PLAYERIDMAP2[PLAYERNAME],MATCH(ROW()-ROW(AS$1),THIRDBASE,0)),"")</f>
        <v/>
      </c>
      <c r="AT1617" t="str">
        <f>IF(PLAYERIDMAP2[[#This Row],[POS]]="SS",MAX(AT$1:AT1616)+1,"")</f>
        <v/>
      </c>
      <c r="AU1617" t="str">
        <f>IFERROR(INDEX(PLAYERIDMAP2[PLAYERNAME],MATCH(ROW()-ROW(AU$1),SHORTSTOP,0)),"")</f>
        <v/>
      </c>
      <c r="AV1617">
        <f>IF(PLAYERIDMAP2[[#This Row],[POS]]="OF",MAX(AV$1:AV1616)+1,"")</f>
        <v>325</v>
      </c>
      <c r="AW1617" t="str">
        <f>IFERROR(INDEX(PLAYERIDMAP2[PLAYERNAME],MATCH(ROW()-ROW(AW$1),OUTFIELD,0)),"")</f>
        <v/>
      </c>
      <c r="AX1617">
        <f>IF(PLAYERIDMAP2[[#This Row],[POS]]&lt;&gt;"P",MAX(AX$1:AX1616)+1,"")</f>
        <v>848</v>
      </c>
      <c r="AY1617" t="str">
        <f>IFERROR(INDEX(PLAYERIDMAP2[PLAYERNAME],MATCH(ROW()-ROW(AY$1),HITTERS,0)),"")</f>
        <v/>
      </c>
      <c r="AZ1617" t="str">
        <f>IF(PLAYERIDMAP2[[#This Row],[POS]]="P",MAX(AZ$1:AZ1616)+1,"")</f>
        <v/>
      </c>
      <c r="BA1617" t="str">
        <f>IFERROR(INDEX(PLAYERIDMAP2[PLAYERNAME],MATCH(ROW()-ROW(BA$1),PITCHERS,0)),"")</f>
        <v/>
      </c>
    </row>
    <row r="1618" spans="1:53" x14ac:dyDescent="0.25">
      <c r="AL1618" t="e">
        <f>IF(PLAYERIDMAP2[[#This Row],[POS]]="C",MAX(AL$1:AL1617)+1,"")</f>
        <v>#VALUE!</v>
      </c>
      <c r="AM1618" t="str">
        <f>IFERROR(INDEX(PLAYERIDMAP2[PLAYERNAME],MATCH(ROW()-ROW(AM$1),CATCHERS,0)),"")</f>
        <v/>
      </c>
      <c r="AN1618" t="e">
        <f>IF(PLAYERIDMAP2[[#This Row],[POS]]="1B",MAX(AN$1:AN1617)+1,"")</f>
        <v>#VALUE!</v>
      </c>
      <c r="AO1618" t="str">
        <f>IFERROR(INDEX(PLAYERIDMAP2[PLAYERNAME],MATCH(ROW()-ROW(AO$1),FIRSTBASE,0)),"")</f>
        <v/>
      </c>
      <c r="AP1618" t="e">
        <f>IF(PLAYERIDMAP2[[#This Row],[POS]]="2B",MAX(AP$1:AP1617)+1,"")</f>
        <v>#VALUE!</v>
      </c>
      <c r="AQ1618" t="str">
        <f>IFERROR(INDEX(PLAYERIDMAP2[PLAYERNAME],MATCH(ROW()-ROW(AQ$1),SECONDBASE,0)),"")</f>
        <v/>
      </c>
      <c r="AR1618" t="e">
        <f>IF(PLAYERIDMAP2[[#This Row],[POS]]="3B",MAX(AR$1:AR1617)+1,"")</f>
        <v>#VALUE!</v>
      </c>
      <c r="AS1618" t="str">
        <f>IFERROR(INDEX(PLAYERIDMAP2[PLAYERNAME],MATCH(ROW()-ROW(AS$1),THIRDBASE,0)),"")</f>
        <v/>
      </c>
      <c r="AT1618" t="e">
        <f>IF(PLAYERIDMAP2[[#This Row],[POS]]="SS",MAX(AT$1:AT1617)+1,"")</f>
        <v>#VALUE!</v>
      </c>
      <c r="AU1618" t="str">
        <f>IFERROR(INDEX(PLAYERIDMAP2[PLAYERNAME],MATCH(ROW()-ROW(AU$1),SHORTSTOP,0)),"")</f>
        <v/>
      </c>
      <c r="AV1618" t="e">
        <f>IF(PLAYERIDMAP2[[#This Row],[POS]]="OF",MAX(AV$1:AV1617)+1,"")</f>
        <v>#VALUE!</v>
      </c>
      <c r="AW1618" t="str">
        <f>IFERROR(INDEX(PLAYERIDMAP2[PLAYERNAME],MATCH(ROW()-ROW(AW$1),OUTFIELD,0)),"")</f>
        <v/>
      </c>
      <c r="AX1618" t="e">
        <f>IF(PLAYERIDMAP2[[#This Row],[POS]]&lt;&gt;"P",MAX(AX$1:AX1617)+1,"")</f>
        <v>#VALUE!</v>
      </c>
      <c r="AY1618" t="str">
        <f>IFERROR(INDEX(PLAYERIDMAP2[PLAYERNAME],MATCH(ROW()-ROW(AY$1),HITTERS,0)),"")</f>
        <v/>
      </c>
      <c r="AZ1618" t="e">
        <f>IF(PLAYERIDMAP2[[#This Row],[POS]]="P",MAX(AZ$1:AZ1617)+1,"")</f>
        <v>#VALUE!</v>
      </c>
      <c r="BA1618" t="str">
        <f>IFERROR(INDEX(PLAYERIDMAP2[PLAYERNAME],MATCH(ROW()-ROW(BA$1),PITCHERS,0)),"")</f>
        <v/>
      </c>
    </row>
    <row r="1619" spans="1:53" x14ac:dyDescent="0.25">
      <c r="AL1619" t="e">
        <f>IF(PLAYERIDMAP2[[#This Row],[POS]]="C",MAX(AL$1:AL1618)+1,"")</f>
        <v>#VALUE!</v>
      </c>
      <c r="AM1619" t="str">
        <f>IFERROR(INDEX(PLAYERIDMAP2[PLAYERNAME],MATCH(ROW()-ROW(AM$1),CATCHERS,0)),"")</f>
        <v/>
      </c>
      <c r="AN1619" t="e">
        <f>IF(PLAYERIDMAP2[[#This Row],[POS]]="1B",MAX(AN$1:AN1618)+1,"")</f>
        <v>#VALUE!</v>
      </c>
      <c r="AO1619" t="str">
        <f>IFERROR(INDEX(PLAYERIDMAP2[PLAYERNAME],MATCH(ROW()-ROW(AO$1),FIRSTBASE,0)),"")</f>
        <v/>
      </c>
      <c r="AP1619" t="e">
        <f>IF(PLAYERIDMAP2[[#This Row],[POS]]="2B",MAX(AP$1:AP1618)+1,"")</f>
        <v>#VALUE!</v>
      </c>
      <c r="AQ1619" t="str">
        <f>IFERROR(INDEX(PLAYERIDMAP2[PLAYERNAME],MATCH(ROW()-ROW(AQ$1),SECONDBASE,0)),"")</f>
        <v/>
      </c>
      <c r="AR1619" t="e">
        <f>IF(PLAYERIDMAP2[[#This Row],[POS]]="3B",MAX(AR$1:AR1618)+1,"")</f>
        <v>#VALUE!</v>
      </c>
      <c r="AS1619" t="str">
        <f>IFERROR(INDEX(PLAYERIDMAP2[PLAYERNAME],MATCH(ROW()-ROW(AS$1),THIRDBASE,0)),"")</f>
        <v/>
      </c>
      <c r="AT1619" t="e">
        <f>IF(PLAYERIDMAP2[[#This Row],[POS]]="SS",MAX(AT$1:AT1618)+1,"")</f>
        <v>#VALUE!</v>
      </c>
      <c r="AU1619" t="str">
        <f>IFERROR(INDEX(PLAYERIDMAP2[PLAYERNAME],MATCH(ROW()-ROW(AU$1),SHORTSTOP,0)),"")</f>
        <v/>
      </c>
      <c r="AV1619" t="e">
        <f>IF(PLAYERIDMAP2[[#This Row],[POS]]="OF",MAX(AV$1:AV1618)+1,"")</f>
        <v>#VALUE!</v>
      </c>
      <c r="AW1619" t="str">
        <f>IFERROR(INDEX(PLAYERIDMAP2[PLAYERNAME],MATCH(ROW()-ROW(AW$1),OUTFIELD,0)),"")</f>
        <v/>
      </c>
      <c r="AX1619" t="e">
        <f>IF(PLAYERIDMAP2[[#This Row],[POS]]&lt;&gt;"P",MAX(AX$1:AX1618)+1,"")</f>
        <v>#VALUE!</v>
      </c>
      <c r="AY1619" t="str">
        <f>IFERROR(INDEX(PLAYERIDMAP2[PLAYERNAME],MATCH(ROW()-ROW(AY$1),HITTERS,0)),"")</f>
        <v/>
      </c>
      <c r="AZ1619" t="e">
        <f>IF(PLAYERIDMAP2[[#This Row],[POS]]="P",MAX(AZ$1:AZ1618)+1,"")</f>
        <v>#VALUE!</v>
      </c>
      <c r="BA1619" t="str">
        <f>IFERROR(INDEX(PLAYERIDMAP2[PLAYERNAME],MATCH(ROW()-ROW(BA$1),PITCHERS,0)),"")</f>
        <v/>
      </c>
    </row>
    <row r="1620" spans="1:53" x14ac:dyDescent="0.25">
      <c r="AL1620" t="e">
        <f>IF(PLAYERIDMAP2[[#This Row],[POS]]="C",MAX(AL$1:AL1619)+1,"")</f>
        <v>#VALUE!</v>
      </c>
      <c r="AM1620" t="str">
        <f>IFERROR(INDEX(PLAYERIDMAP2[PLAYERNAME],MATCH(ROW()-ROW(AM$1),CATCHERS,0)),"")</f>
        <v/>
      </c>
      <c r="AN1620" t="e">
        <f>IF(PLAYERIDMAP2[[#This Row],[POS]]="1B",MAX(AN$1:AN1619)+1,"")</f>
        <v>#VALUE!</v>
      </c>
      <c r="AO1620" t="str">
        <f>IFERROR(INDEX(PLAYERIDMAP2[PLAYERNAME],MATCH(ROW()-ROW(AO$1),FIRSTBASE,0)),"")</f>
        <v/>
      </c>
      <c r="AP1620" t="e">
        <f>IF(PLAYERIDMAP2[[#This Row],[POS]]="2B",MAX(AP$1:AP1619)+1,"")</f>
        <v>#VALUE!</v>
      </c>
      <c r="AQ1620" t="str">
        <f>IFERROR(INDEX(PLAYERIDMAP2[PLAYERNAME],MATCH(ROW()-ROW(AQ$1),SECONDBASE,0)),"")</f>
        <v/>
      </c>
      <c r="AR1620" t="e">
        <f>IF(PLAYERIDMAP2[[#This Row],[POS]]="3B",MAX(AR$1:AR1619)+1,"")</f>
        <v>#VALUE!</v>
      </c>
      <c r="AS1620" t="str">
        <f>IFERROR(INDEX(PLAYERIDMAP2[PLAYERNAME],MATCH(ROW()-ROW(AS$1),THIRDBASE,0)),"")</f>
        <v/>
      </c>
      <c r="AT1620" t="e">
        <f>IF(PLAYERIDMAP2[[#This Row],[POS]]="SS",MAX(AT$1:AT1619)+1,"")</f>
        <v>#VALUE!</v>
      </c>
      <c r="AU1620" t="str">
        <f>IFERROR(INDEX(PLAYERIDMAP2[PLAYERNAME],MATCH(ROW()-ROW(AU$1),SHORTSTOP,0)),"")</f>
        <v/>
      </c>
      <c r="AV1620" t="e">
        <f>IF(PLAYERIDMAP2[[#This Row],[POS]]="OF",MAX(AV$1:AV1619)+1,"")</f>
        <v>#VALUE!</v>
      </c>
      <c r="AW1620" t="str">
        <f>IFERROR(INDEX(PLAYERIDMAP2[PLAYERNAME],MATCH(ROW()-ROW(AW$1),OUTFIELD,0)),"")</f>
        <v/>
      </c>
      <c r="AX1620" t="e">
        <f>IF(PLAYERIDMAP2[[#This Row],[POS]]&lt;&gt;"P",MAX(AX$1:AX1619)+1,"")</f>
        <v>#VALUE!</v>
      </c>
      <c r="AY1620" t="str">
        <f>IFERROR(INDEX(PLAYERIDMAP2[PLAYERNAME],MATCH(ROW()-ROW(AY$1),HITTERS,0)),"")</f>
        <v/>
      </c>
      <c r="AZ1620" t="e">
        <f>IF(PLAYERIDMAP2[[#This Row],[POS]]="P",MAX(AZ$1:AZ1619)+1,"")</f>
        <v>#VALUE!</v>
      </c>
      <c r="BA1620" t="str">
        <f>IFERROR(INDEX(PLAYERIDMAP2[PLAYERNAME],MATCH(ROW()-ROW(BA$1),PITCHERS,0)),"")</f>
        <v/>
      </c>
    </row>
    <row r="1621" spans="1:53" x14ac:dyDescent="0.25">
      <c r="AL1621" t="e">
        <f>IF(PLAYERIDMAP2[[#This Row],[POS]]="C",MAX(AL$1:AL1620)+1,"")</f>
        <v>#VALUE!</v>
      </c>
      <c r="AM1621" t="str">
        <f>IFERROR(INDEX(PLAYERIDMAP2[PLAYERNAME],MATCH(ROW()-ROW(AM$1),CATCHERS,0)),"")</f>
        <v/>
      </c>
      <c r="AN1621" t="e">
        <f>IF(PLAYERIDMAP2[[#This Row],[POS]]="1B",MAX(AN$1:AN1620)+1,"")</f>
        <v>#VALUE!</v>
      </c>
      <c r="AO1621" t="str">
        <f>IFERROR(INDEX(PLAYERIDMAP2[PLAYERNAME],MATCH(ROW()-ROW(AO$1),FIRSTBASE,0)),"")</f>
        <v/>
      </c>
      <c r="AP1621" t="e">
        <f>IF(PLAYERIDMAP2[[#This Row],[POS]]="2B",MAX(AP$1:AP1620)+1,"")</f>
        <v>#VALUE!</v>
      </c>
      <c r="AQ1621" t="str">
        <f>IFERROR(INDEX(PLAYERIDMAP2[PLAYERNAME],MATCH(ROW()-ROW(AQ$1),SECONDBASE,0)),"")</f>
        <v/>
      </c>
      <c r="AR1621" t="e">
        <f>IF(PLAYERIDMAP2[[#This Row],[POS]]="3B",MAX(AR$1:AR1620)+1,"")</f>
        <v>#VALUE!</v>
      </c>
      <c r="AS1621" t="str">
        <f>IFERROR(INDEX(PLAYERIDMAP2[PLAYERNAME],MATCH(ROW()-ROW(AS$1),THIRDBASE,0)),"")</f>
        <v/>
      </c>
      <c r="AT1621" t="e">
        <f>IF(PLAYERIDMAP2[[#This Row],[POS]]="SS",MAX(AT$1:AT1620)+1,"")</f>
        <v>#VALUE!</v>
      </c>
      <c r="AU1621" t="str">
        <f>IFERROR(INDEX(PLAYERIDMAP2[PLAYERNAME],MATCH(ROW()-ROW(AU$1),SHORTSTOP,0)),"")</f>
        <v/>
      </c>
      <c r="AV1621" t="e">
        <f>IF(PLAYERIDMAP2[[#This Row],[POS]]="OF",MAX(AV$1:AV1620)+1,"")</f>
        <v>#VALUE!</v>
      </c>
      <c r="AW1621" t="str">
        <f>IFERROR(INDEX(PLAYERIDMAP2[PLAYERNAME],MATCH(ROW()-ROW(AW$1),OUTFIELD,0)),"")</f>
        <v/>
      </c>
      <c r="AX1621" t="e">
        <f>IF(PLAYERIDMAP2[[#This Row],[POS]]&lt;&gt;"P",MAX(AX$1:AX1620)+1,"")</f>
        <v>#VALUE!</v>
      </c>
      <c r="AY1621" t="str">
        <f>IFERROR(INDEX(PLAYERIDMAP2[PLAYERNAME],MATCH(ROW()-ROW(AY$1),HITTERS,0)),"")</f>
        <v/>
      </c>
      <c r="AZ1621" t="e">
        <f>IF(PLAYERIDMAP2[[#This Row],[POS]]="P",MAX(AZ$1:AZ1620)+1,"")</f>
        <v>#VALUE!</v>
      </c>
      <c r="BA1621" t="str">
        <f>IFERROR(INDEX(PLAYERIDMAP2[PLAYERNAME],MATCH(ROW()-ROW(BA$1),PITCHERS,0)),"")</f>
        <v/>
      </c>
    </row>
    <row r="1622" spans="1:53" x14ac:dyDescent="0.25">
      <c r="AL1622" t="e">
        <f>IF(PLAYERIDMAP2[[#This Row],[POS]]="C",MAX(AL$1:AL1621)+1,"")</f>
        <v>#VALUE!</v>
      </c>
      <c r="AM1622" t="str">
        <f>IFERROR(INDEX(PLAYERIDMAP2[PLAYERNAME],MATCH(ROW()-ROW(AM$1),CATCHERS,0)),"")</f>
        <v/>
      </c>
      <c r="AN1622" t="e">
        <f>IF(PLAYERIDMAP2[[#This Row],[POS]]="1B",MAX(AN$1:AN1621)+1,"")</f>
        <v>#VALUE!</v>
      </c>
      <c r="AO1622" t="str">
        <f>IFERROR(INDEX(PLAYERIDMAP2[PLAYERNAME],MATCH(ROW()-ROW(AO$1),FIRSTBASE,0)),"")</f>
        <v/>
      </c>
      <c r="AP1622" t="e">
        <f>IF(PLAYERIDMAP2[[#This Row],[POS]]="2B",MAX(AP$1:AP1621)+1,"")</f>
        <v>#VALUE!</v>
      </c>
      <c r="AQ1622" t="str">
        <f>IFERROR(INDEX(PLAYERIDMAP2[PLAYERNAME],MATCH(ROW()-ROW(AQ$1),SECONDBASE,0)),"")</f>
        <v/>
      </c>
      <c r="AR1622" t="e">
        <f>IF(PLAYERIDMAP2[[#This Row],[POS]]="3B",MAX(AR$1:AR1621)+1,"")</f>
        <v>#VALUE!</v>
      </c>
      <c r="AS1622" t="str">
        <f>IFERROR(INDEX(PLAYERIDMAP2[PLAYERNAME],MATCH(ROW()-ROW(AS$1),THIRDBASE,0)),"")</f>
        <v/>
      </c>
      <c r="AT1622" t="e">
        <f>IF(PLAYERIDMAP2[[#This Row],[POS]]="SS",MAX(AT$1:AT1621)+1,"")</f>
        <v>#VALUE!</v>
      </c>
      <c r="AU1622" t="str">
        <f>IFERROR(INDEX(PLAYERIDMAP2[PLAYERNAME],MATCH(ROW()-ROW(AU$1),SHORTSTOP,0)),"")</f>
        <v/>
      </c>
      <c r="AV1622" t="e">
        <f>IF(PLAYERIDMAP2[[#This Row],[POS]]="OF",MAX(AV$1:AV1621)+1,"")</f>
        <v>#VALUE!</v>
      </c>
      <c r="AW1622" t="str">
        <f>IFERROR(INDEX(PLAYERIDMAP2[PLAYERNAME],MATCH(ROW()-ROW(AW$1),OUTFIELD,0)),"")</f>
        <v/>
      </c>
      <c r="AX1622" t="e">
        <f>IF(PLAYERIDMAP2[[#This Row],[POS]]&lt;&gt;"P",MAX(AX$1:AX1621)+1,"")</f>
        <v>#VALUE!</v>
      </c>
      <c r="AY1622" t="str">
        <f>IFERROR(INDEX(PLAYERIDMAP2[PLAYERNAME],MATCH(ROW()-ROW(AY$1),HITTERS,0)),"")</f>
        <v/>
      </c>
      <c r="AZ1622" t="e">
        <f>IF(PLAYERIDMAP2[[#This Row],[POS]]="P",MAX(AZ$1:AZ1621)+1,"")</f>
        <v>#VALUE!</v>
      </c>
      <c r="BA1622" t="str">
        <f>IFERROR(INDEX(PLAYERIDMAP2[PLAYERNAME],MATCH(ROW()-ROW(BA$1),PITCHERS,0)),"")</f>
        <v/>
      </c>
    </row>
    <row r="1623" spans="1:53" x14ac:dyDescent="0.25">
      <c r="AL1623" t="e">
        <f>IF(PLAYERIDMAP2[[#This Row],[POS]]="C",MAX(AL$1:AL1622)+1,"")</f>
        <v>#VALUE!</v>
      </c>
      <c r="AM1623" t="str">
        <f>IFERROR(INDEX(PLAYERIDMAP2[PLAYERNAME],MATCH(ROW()-ROW(AM$1),CATCHERS,0)),"")</f>
        <v/>
      </c>
      <c r="AN1623" t="e">
        <f>IF(PLAYERIDMAP2[[#This Row],[POS]]="1B",MAX(AN$1:AN1622)+1,"")</f>
        <v>#VALUE!</v>
      </c>
      <c r="AO1623" t="str">
        <f>IFERROR(INDEX(PLAYERIDMAP2[PLAYERNAME],MATCH(ROW()-ROW(AO$1),FIRSTBASE,0)),"")</f>
        <v/>
      </c>
      <c r="AP1623" t="e">
        <f>IF(PLAYERIDMAP2[[#This Row],[POS]]="2B",MAX(AP$1:AP1622)+1,"")</f>
        <v>#VALUE!</v>
      </c>
      <c r="AQ1623" t="str">
        <f>IFERROR(INDEX(PLAYERIDMAP2[PLAYERNAME],MATCH(ROW()-ROW(AQ$1),SECONDBASE,0)),"")</f>
        <v/>
      </c>
      <c r="AR1623" t="e">
        <f>IF(PLAYERIDMAP2[[#This Row],[POS]]="3B",MAX(AR$1:AR1622)+1,"")</f>
        <v>#VALUE!</v>
      </c>
      <c r="AS1623" t="str">
        <f>IFERROR(INDEX(PLAYERIDMAP2[PLAYERNAME],MATCH(ROW()-ROW(AS$1),THIRDBASE,0)),"")</f>
        <v/>
      </c>
      <c r="AT1623" t="e">
        <f>IF(PLAYERIDMAP2[[#This Row],[POS]]="SS",MAX(AT$1:AT1622)+1,"")</f>
        <v>#VALUE!</v>
      </c>
      <c r="AU1623" t="str">
        <f>IFERROR(INDEX(PLAYERIDMAP2[PLAYERNAME],MATCH(ROW()-ROW(AU$1),SHORTSTOP,0)),"")</f>
        <v/>
      </c>
      <c r="AV1623" t="e">
        <f>IF(PLAYERIDMAP2[[#This Row],[POS]]="OF",MAX(AV$1:AV1622)+1,"")</f>
        <v>#VALUE!</v>
      </c>
      <c r="AW1623" t="str">
        <f>IFERROR(INDEX(PLAYERIDMAP2[PLAYERNAME],MATCH(ROW()-ROW(AW$1),OUTFIELD,0)),"")</f>
        <v/>
      </c>
      <c r="AX1623" t="e">
        <f>IF(PLAYERIDMAP2[[#This Row],[POS]]&lt;&gt;"P",MAX(AX$1:AX1622)+1,"")</f>
        <v>#VALUE!</v>
      </c>
      <c r="AY1623" t="str">
        <f>IFERROR(INDEX(PLAYERIDMAP2[PLAYERNAME],MATCH(ROW()-ROW(AY$1),HITTERS,0)),"")</f>
        <v/>
      </c>
      <c r="AZ1623" t="e">
        <f>IF(PLAYERIDMAP2[[#This Row],[POS]]="P",MAX(AZ$1:AZ1622)+1,"")</f>
        <v>#VALUE!</v>
      </c>
      <c r="BA1623" t="str">
        <f>IFERROR(INDEX(PLAYERIDMAP2[PLAYERNAME],MATCH(ROW()-ROW(BA$1),PITCHERS,0)),"")</f>
        <v/>
      </c>
    </row>
    <row r="1624" spans="1:53" x14ac:dyDescent="0.25">
      <c r="AL1624" t="e">
        <f>IF(PLAYERIDMAP2[[#This Row],[POS]]="C",MAX(AL$1:AL1623)+1,"")</f>
        <v>#VALUE!</v>
      </c>
      <c r="AM1624" t="str">
        <f>IFERROR(INDEX(PLAYERIDMAP2[PLAYERNAME],MATCH(ROW()-ROW(AM$1),CATCHERS,0)),"")</f>
        <v/>
      </c>
      <c r="AN1624" t="e">
        <f>IF(PLAYERIDMAP2[[#This Row],[POS]]="1B",MAX(AN$1:AN1623)+1,"")</f>
        <v>#VALUE!</v>
      </c>
      <c r="AO1624" t="str">
        <f>IFERROR(INDEX(PLAYERIDMAP2[PLAYERNAME],MATCH(ROW()-ROW(AO$1),FIRSTBASE,0)),"")</f>
        <v/>
      </c>
      <c r="AP1624" t="e">
        <f>IF(PLAYERIDMAP2[[#This Row],[POS]]="2B",MAX(AP$1:AP1623)+1,"")</f>
        <v>#VALUE!</v>
      </c>
      <c r="AQ1624" t="str">
        <f>IFERROR(INDEX(PLAYERIDMAP2[PLAYERNAME],MATCH(ROW()-ROW(AQ$1),SECONDBASE,0)),"")</f>
        <v/>
      </c>
      <c r="AR1624" t="e">
        <f>IF(PLAYERIDMAP2[[#This Row],[POS]]="3B",MAX(AR$1:AR1623)+1,"")</f>
        <v>#VALUE!</v>
      </c>
      <c r="AS1624" t="str">
        <f>IFERROR(INDEX(PLAYERIDMAP2[PLAYERNAME],MATCH(ROW()-ROW(AS$1),THIRDBASE,0)),"")</f>
        <v/>
      </c>
      <c r="AT1624" t="e">
        <f>IF(PLAYERIDMAP2[[#This Row],[POS]]="SS",MAX(AT$1:AT1623)+1,"")</f>
        <v>#VALUE!</v>
      </c>
      <c r="AU1624" t="str">
        <f>IFERROR(INDEX(PLAYERIDMAP2[PLAYERNAME],MATCH(ROW()-ROW(AU$1),SHORTSTOP,0)),"")</f>
        <v/>
      </c>
      <c r="AV1624" t="e">
        <f>IF(PLAYERIDMAP2[[#This Row],[POS]]="OF",MAX(AV$1:AV1623)+1,"")</f>
        <v>#VALUE!</v>
      </c>
      <c r="AW1624" t="str">
        <f>IFERROR(INDEX(PLAYERIDMAP2[PLAYERNAME],MATCH(ROW()-ROW(AW$1),OUTFIELD,0)),"")</f>
        <v/>
      </c>
      <c r="AX1624" t="e">
        <f>IF(PLAYERIDMAP2[[#This Row],[POS]]&lt;&gt;"P",MAX(AX$1:AX1623)+1,"")</f>
        <v>#VALUE!</v>
      </c>
      <c r="AY1624" t="str">
        <f>IFERROR(INDEX(PLAYERIDMAP2[PLAYERNAME],MATCH(ROW()-ROW(AY$1),HITTERS,0)),"")</f>
        <v/>
      </c>
      <c r="AZ1624" t="e">
        <f>IF(PLAYERIDMAP2[[#This Row],[POS]]="P",MAX(AZ$1:AZ1623)+1,"")</f>
        <v>#VALUE!</v>
      </c>
      <c r="BA1624" t="str">
        <f>IFERROR(INDEX(PLAYERIDMAP2[PLAYERNAME],MATCH(ROW()-ROW(BA$1),PITCHERS,0)),"")</f>
        <v/>
      </c>
    </row>
    <row r="1625" spans="1:53" x14ac:dyDescent="0.25">
      <c r="AL1625" t="e">
        <f>IF(PLAYERIDMAP2[[#This Row],[POS]]="C",MAX(AL$1:AL1624)+1,"")</f>
        <v>#VALUE!</v>
      </c>
      <c r="AM1625" t="str">
        <f>IFERROR(INDEX(PLAYERIDMAP2[PLAYERNAME],MATCH(ROW()-ROW(AM$1),CATCHERS,0)),"")</f>
        <v/>
      </c>
      <c r="AN1625" t="e">
        <f>IF(PLAYERIDMAP2[[#This Row],[POS]]="1B",MAX(AN$1:AN1624)+1,"")</f>
        <v>#VALUE!</v>
      </c>
      <c r="AO1625" t="str">
        <f>IFERROR(INDEX(PLAYERIDMAP2[PLAYERNAME],MATCH(ROW()-ROW(AO$1),FIRSTBASE,0)),"")</f>
        <v/>
      </c>
      <c r="AP1625" t="e">
        <f>IF(PLAYERIDMAP2[[#This Row],[POS]]="2B",MAX(AP$1:AP1624)+1,"")</f>
        <v>#VALUE!</v>
      </c>
      <c r="AQ1625" t="str">
        <f>IFERROR(INDEX(PLAYERIDMAP2[PLAYERNAME],MATCH(ROW()-ROW(AQ$1),SECONDBASE,0)),"")</f>
        <v/>
      </c>
      <c r="AR1625" t="e">
        <f>IF(PLAYERIDMAP2[[#This Row],[POS]]="3B",MAX(AR$1:AR1624)+1,"")</f>
        <v>#VALUE!</v>
      </c>
      <c r="AS1625" t="str">
        <f>IFERROR(INDEX(PLAYERIDMAP2[PLAYERNAME],MATCH(ROW()-ROW(AS$1),THIRDBASE,0)),"")</f>
        <v/>
      </c>
      <c r="AT1625" t="e">
        <f>IF(PLAYERIDMAP2[[#This Row],[POS]]="SS",MAX(AT$1:AT1624)+1,"")</f>
        <v>#VALUE!</v>
      </c>
      <c r="AU1625" t="str">
        <f>IFERROR(INDEX(PLAYERIDMAP2[PLAYERNAME],MATCH(ROW()-ROW(AU$1),SHORTSTOP,0)),"")</f>
        <v/>
      </c>
      <c r="AV1625" t="e">
        <f>IF(PLAYERIDMAP2[[#This Row],[POS]]="OF",MAX(AV$1:AV1624)+1,"")</f>
        <v>#VALUE!</v>
      </c>
      <c r="AW1625" t="str">
        <f>IFERROR(INDEX(PLAYERIDMAP2[PLAYERNAME],MATCH(ROW()-ROW(AW$1),OUTFIELD,0)),"")</f>
        <v/>
      </c>
      <c r="AX1625" t="e">
        <f>IF(PLAYERIDMAP2[[#This Row],[POS]]&lt;&gt;"P",MAX(AX$1:AX1624)+1,"")</f>
        <v>#VALUE!</v>
      </c>
      <c r="AY1625" t="str">
        <f>IFERROR(INDEX(PLAYERIDMAP2[PLAYERNAME],MATCH(ROW()-ROW(AY$1),HITTERS,0)),"")</f>
        <v/>
      </c>
      <c r="AZ1625" t="e">
        <f>IF(PLAYERIDMAP2[[#This Row],[POS]]="P",MAX(AZ$1:AZ1624)+1,"")</f>
        <v>#VALUE!</v>
      </c>
      <c r="BA1625" t="str">
        <f>IFERROR(INDEX(PLAYERIDMAP2[PLAYERNAME],MATCH(ROW()-ROW(BA$1),PITCHERS,0)),"")</f>
        <v/>
      </c>
    </row>
    <row r="1626" spans="1:53" x14ac:dyDescent="0.25">
      <c r="AL1626" t="e">
        <f>IF(PLAYERIDMAP2[[#This Row],[POS]]="C",MAX(AL$1:AL1625)+1,"")</f>
        <v>#VALUE!</v>
      </c>
      <c r="AM1626" t="str">
        <f>IFERROR(INDEX(PLAYERIDMAP2[PLAYERNAME],MATCH(ROW()-ROW(AM$1),CATCHERS,0)),"")</f>
        <v/>
      </c>
      <c r="AN1626" t="e">
        <f>IF(PLAYERIDMAP2[[#This Row],[POS]]="1B",MAX(AN$1:AN1625)+1,"")</f>
        <v>#VALUE!</v>
      </c>
      <c r="AO1626" t="str">
        <f>IFERROR(INDEX(PLAYERIDMAP2[PLAYERNAME],MATCH(ROW()-ROW(AO$1),FIRSTBASE,0)),"")</f>
        <v/>
      </c>
      <c r="AP1626" t="e">
        <f>IF(PLAYERIDMAP2[[#This Row],[POS]]="2B",MAX(AP$1:AP1625)+1,"")</f>
        <v>#VALUE!</v>
      </c>
      <c r="AQ1626" t="str">
        <f>IFERROR(INDEX(PLAYERIDMAP2[PLAYERNAME],MATCH(ROW()-ROW(AQ$1),SECONDBASE,0)),"")</f>
        <v/>
      </c>
      <c r="AR1626" t="e">
        <f>IF(PLAYERIDMAP2[[#This Row],[POS]]="3B",MAX(AR$1:AR1625)+1,"")</f>
        <v>#VALUE!</v>
      </c>
      <c r="AS1626" t="str">
        <f>IFERROR(INDEX(PLAYERIDMAP2[PLAYERNAME],MATCH(ROW()-ROW(AS$1),THIRDBASE,0)),"")</f>
        <v/>
      </c>
      <c r="AT1626" t="e">
        <f>IF(PLAYERIDMAP2[[#This Row],[POS]]="SS",MAX(AT$1:AT1625)+1,"")</f>
        <v>#VALUE!</v>
      </c>
      <c r="AU1626" t="str">
        <f>IFERROR(INDEX(PLAYERIDMAP2[PLAYERNAME],MATCH(ROW()-ROW(AU$1),SHORTSTOP,0)),"")</f>
        <v/>
      </c>
      <c r="AV1626" t="e">
        <f>IF(PLAYERIDMAP2[[#This Row],[POS]]="OF",MAX(AV$1:AV1625)+1,"")</f>
        <v>#VALUE!</v>
      </c>
      <c r="AW1626" t="str">
        <f>IFERROR(INDEX(PLAYERIDMAP2[PLAYERNAME],MATCH(ROW()-ROW(AW$1),OUTFIELD,0)),"")</f>
        <v/>
      </c>
      <c r="AX1626" t="e">
        <f>IF(PLAYERIDMAP2[[#This Row],[POS]]&lt;&gt;"P",MAX(AX$1:AX1625)+1,"")</f>
        <v>#VALUE!</v>
      </c>
      <c r="AY1626" t="str">
        <f>IFERROR(INDEX(PLAYERIDMAP2[PLAYERNAME],MATCH(ROW()-ROW(AY$1),HITTERS,0)),"")</f>
        <v/>
      </c>
      <c r="AZ1626" t="e">
        <f>IF(PLAYERIDMAP2[[#This Row],[POS]]="P",MAX(AZ$1:AZ1625)+1,"")</f>
        <v>#VALUE!</v>
      </c>
      <c r="BA1626" t="str">
        <f>IFERROR(INDEX(PLAYERIDMAP2[PLAYERNAME],MATCH(ROW()-ROW(BA$1),PITCHERS,0)),"")</f>
        <v/>
      </c>
    </row>
    <row r="1627" spans="1:53" x14ac:dyDescent="0.25">
      <c r="AL1627" t="e">
        <f>IF(PLAYERIDMAP2[[#This Row],[POS]]="C",MAX(AL$1:AL1626)+1,"")</f>
        <v>#VALUE!</v>
      </c>
      <c r="AM1627" t="str">
        <f>IFERROR(INDEX(PLAYERIDMAP2[PLAYERNAME],MATCH(ROW()-ROW(AM$1),CATCHERS,0)),"")</f>
        <v/>
      </c>
      <c r="AN1627" t="e">
        <f>IF(PLAYERIDMAP2[[#This Row],[POS]]="1B",MAX(AN$1:AN1626)+1,"")</f>
        <v>#VALUE!</v>
      </c>
      <c r="AO1627" t="str">
        <f>IFERROR(INDEX(PLAYERIDMAP2[PLAYERNAME],MATCH(ROW()-ROW(AO$1),FIRSTBASE,0)),"")</f>
        <v/>
      </c>
      <c r="AP1627" t="e">
        <f>IF(PLAYERIDMAP2[[#This Row],[POS]]="2B",MAX(AP$1:AP1626)+1,"")</f>
        <v>#VALUE!</v>
      </c>
      <c r="AQ1627" t="str">
        <f>IFERROR(INDEX(PLAYERIDMAP2[PLAYERNAME],MATCH(ROW()-ROW(AQ$1),SECONDBASE,0)),"")</f>
        <v/>
      </c>
      <c r="AR1627" t="e">
        <f>IF(PLAYERIDMAP2[[#This Row],[POS]]="3B",MAX(AR$1:AR1626)+1,"")</f>
        <v>#VALUE!</v>
      </c>
      <c r="AS1627" t="str">
        <f>IFERROR(INDEX(PLAYERIDMAP2[PLAYERNAME],MATCH(ROW()-ROW(AS$1),THIRDBASE,0)),"")</f>
        <v/>
      </c>
      <c r="AT1627" t="e">
        <f>IF(PLAYERIDMAP2[[#This Row],[POS]]="SS",MAX(AT$1:AT1626)+1,"")</f>
        <v>#VALUE!</v>
      </c>
      <c r="AU1627" t="str">
        <f>IFERROR(INDEX(PLAYERIDMAP2[PLAYERNAME],MATCH(ROW()-ROW(AU$1),SHORTSTOP,0)),"")</f>
        <v/>
      </c>
      <c r="AV1627" t="e">
        <f>IF(PLAYERIDMAP2[[#This Row],[POS]]="OF",MAX(AV$1:AV1626)+1,"")</f>
        <v>#VALUE!</v>
      </c>
      <c r="AW1627" t="str">
        <f>IFERROR(INDEX(PLAYERIDMAP2[PLAYERNAME],MATCH(ROW()-ROW(AW$1),OUTFIELD,0)),"")</f>
        <v/>
      </c>
      <c r="AX1627" t="e">
        <f>IF(PLAYERIDMAP2[[#This Row],[POS]]&lt;&gt;"P",MAX(AX$1:AX1626)+1,"")</f>
        <v>#VALUE!</v>
      </c>
      <c r="AY1627" t="str">
        <f>IFERROR(INDEX(PLAYERIDMAP2[PLAYERNAME],MATCH(ROW()-ROW(AY$1),HITTERS,0)),"")</f>
        <v/>
      </c>
      <c r="AZ1627" t="e">
        <f>IF(PLAYERIDMAP2[[#This Row],[POS]]="P",MAX(AZ$1:AZ1626)+1,"")</f>
        <v>#VALUE!</v>
      </c>
      <c r="BA1627" t="str">
        <f>IFERROR(INDEX(PLAYERIDMAP2[PLAYERNAME],MATCH(ROW()-ROW(BA$1),PITCHERS,0)),"")</f>
        <v/>
      </c>
    </row>
    <row r="1628" spans="1:53" x14ac:dyDescent="0.25">
      <c r="AL1628" t="e">
        <f>IF(PLAYERIDMAP2[[#This Row],[POS]]="C",MAX(AL$1:AL1627)+1,"")</f>
        <v>#VALUE!</v>
      </c>
      <c r="AM1628" t="str">
        <f>IFERROR(INDEX(PLAYERIDMAP2[PLAYERNAME],MATCH(ROW()-ROW(AM$1),CATCHERS,0)),"")</f>
        <v/>
      </c>
      <c r="AN1628" t="e">
        <f>IF(PLAYERIDMAP2[[#This Row],[POS]]="1B",MAX(AN$1:AN1627)+1,"")</f>
        <v>#VALUE!</v>
      </c>
      <c r="AO1628" t="str">
        <f>IFERROR(INDEX(PLAYERIDMAP2[PLAYERNAME],MATCH(ROW()-ROW(AO$1),FIRSTBASE,0)),"")</f>
        <v/>
      </c>
      <c r="AP1628" t="e">
        <f>IF(PLAYERIDMAP2[[#This Row],[POS]]="2B",MAX(AP$1:AP1627)+1,"")</f>
        <v>#VALUE!</v>
      </c>
      <c r="AQ1628" t="str">
        <f>IFERROR(INDEX(PLAYERIDMAP2[PLAYERNAME],MATCH(ROW()-ROW(AQ$1),SECONDBASE,0)),"")</f>
        <v/>
      </c>
      <c r="AR1628" t="e">
        <f>IF(PLAYERIDMAP2[[#This Row],[POS]]="3B",MAX(AR$1:AR1627)+1,"")</f>
        <v>#VALUE!</v>
      </c>
      <c r="AS1628" t="str">
        <f>IFERROR(INDEX(PLAYERIDMAP2[PLAYERNAME],MATCH(ROW()-ROW(AS$1),THIRDBASE,0)),"")</f>
        <v/>
      </c>
      <c r="AT1628" t="e">
        <f>IF(PLAYERIDMAP2[[#This Row],[POS]]="SS",MAX(AT$1:AT1627)+1,"")</f>
        <v>#VALUE!</v>
      </c>
      <c r="AU1628" t="str">
        <f>IFERROR(INDEX(PLAYERIDMAP2[PLAYERNAME],MATCH(ROW()-ROW(AU$1),SHORTSTOP,0)),"")</f>
        <v/>
      </c>
      <c r="AV1628" t="e">
        <f>IF(PLAYERIDMAP2[[#This Row],[POS]]="OF",MAX(AV$1:AV1627)+1,"")</f>
        <v>#VALUE!</v>
      </c>
      <c r="AW1628" t="str">
        <f>IFERROR(INDEX(PLAYERIDMAP2[PLAYERNAME],MATCH(ROW()-ROW(AW$1),OUTFIELD,0)),"")</f>
        <v/>
      </c>
      <c r="AX1628" t="e">
        <f>IF(PLAYERIDMAP2[[#This Row],[POS]]&lt;&gt;"P",MAX(AX$1:AX1627)+1,"")</f>
        <v>#VALUE!</v>
      </c>
      <c r="AY1628" t="str">
        <f>IFERROR(INDEX(PLAYERIDMAP2[PLAYERNAME],MATCH(ROW()-ROW(AY$1),HITTERS,0)),"")</f>
        <v/>
      </c>
      <c r="AZ1628" t="e">
        <f>IF(PLAYERIDMAP2[[#This Row],[POS]]="P",MAX(AZ$1:AZ1627)+1,"")</f>
        <v>#VALUE!</v>
      </c>
      <c r="BA1628" t="str">
        <f>IFERROR(INDEX(PLAYERIDMAP2[PLAYERNAME],MATCH(ROW()-ROW(BA$1),PITCHERS,0)),"")</f>
        <v/>
      </c>
    </row>
    <row r="1629" spans="1:53" x14ac:dyDescent="0.25">
      <c r="AL1629" t="e">
        <f>IF(PLAYERIDMAP2[[#This Row],[POS]]="C",MAX(AL$1:AL1628)+1,"")</f>
        <v>#VALUE!</v>
      </c>
      <c r="AM1629" t="str">
        <f>IFERROR(INDEX(PLAYERIDMAP2[PLAYERNAME],MATCH(ROW()-ROW(AM$1),CATCHERS,0)),"")</f>
        <v/>
      </c>
      <c r="AN1629" t="e">
        <f>IF(PLAYERIDMAP2[[#This Row],[POS]]="1B",MAX(AN$1:AN1628)+1,"")</f>
        <v>#VALUE!</v>
      </c>
      <c r="AO1629" t="str">
        <f>IFERROR(INDEX(PLAYERIDMAP2[PLAYERNAME],MATCH(ROW()-ROW(AO$1),FIRSTBASE,0)),"")</f>
        <v/>
      </c>
      <c r="AP1629" t="e">
        <f>IF(PLAYERIDMAP2[[#This Row],[POS]]="2B",MAX(AP$1:AP1628)+1,"")</f>
        <v>#VALUE!</v>
      </c>
      <c r="AQ1629" t="str">
        <f>IFERROR(INDEX(PLAYERIDMAP2[PLAYERNAME],MATCH(ROW()-ROW(AQ$1),SECONDBASE,0)),"")</f>
        <v/>
      </c>
      <c r="AR1629" t="e">
        <f>IF(PLAYERIDMAP2[[#This Row],[POS]]="3B",MAX(AR$1:AR1628)+1,"")</f>
        <v>#VALUE!</v>
      </c>
      <c r="AS1629" t="str">
        <f>IFERROR(INDEX(PLAYERIDMAP2[PLAYERNAME],MATCH(ROW()-ROW(AS$1),THIRDBASE,0)),"")</f>
        <v/>
      </c>
      <c r="AT1629" t="e">
        <f>IF(PLAYERIDMAP2[[#This Row],[POS]]="SS",MAX(AT$1:AT1628)+1,"")</f>
        <v>#VALUE!</v>
      </c>
      <c r="AU1629" t="str">
        <f>IFERROR(INDEX(PLAYERIDMAP2[PLAYERNAME],MATCH(ROW()-ROW(AU$1),SHORTSTOP,0)),"")</f>
        <v/>
      </c>
      <c r="AV1629" t="e">
        <f>IF(PLAYERIDMAP2[[#This Row],[POS]]="OF",MAX(AV$1:AV1628)+1,"")</f>
        <v>#VALUE!</v>
      </c>
      <c r="AW1629" t="str">
        <f>IFERROR(INDEX(PLAYERIDMAP2[PLAYERNAME],MATCH(ROW()-ROW(AW$1),OUTFIELD,0)),"")</f>
        <v/>
      </c>
      <c r="AX1629" t="e">
        <f>IF(PLAYERIDMAP2[[#This Row],[POS]]&lt;&gt;"P",MAX(AX$1:AX1628)+1,"")</f>
        <v>#VALUE!</v>
      </c>
      <c r="AY1629" t="str">
        <f>IFERROR(INDEX(PLAYERIDMAP2[PLAYERNAME],MATCH(ROW()-ROW(AY$1),HITTERS,0)),"")</f>
        <v/>
      </c>
      <c r="AZ1629" t="e">
        <f>IF(PLAYERIDMAP2[[#This Row],[POS]]="P",MAX(AZ$1:AZ1628)+1,"")</f>
        <v>#VALUE!</v>
      </c>
      <c r="BA1629" t="str">
        <f>IFERROR(INDEX(PLAYERIDMAP2[PLAYERNAME],MATCH(ROW()-ROW(BA$1),PITCHERS,0)),"")</f>
        <v/>
      </c>
    </row>
    <row r="1630" spans="1:53" x14ac:dyDescent="0.25">
      <c r="AL1630" t="e">
        <f>IF(PLAYERIDMAP2[[#This Row],[POS]]="C",MAX(AL$1:AL1629)+1,"")</f>
        <v>#VALUE!</v>
      </c>
      <c r="AM1630" t="str">
        <f>IFERROR(INDEX(PLAYERIDMAP2[PLAYERNAME],MATCH(ROW()-ROW(AM$1),CATCHERS,0)),"")</f>
        <v/>
      </c>
      <c r="AN1630" t="e">
        <f>IF(PLAYERIDMAP2[[#This Row],[POS]]="1B",MAX(AN$1:AN1629)+1,"")</f>
        <v>#VALUE!</v>
      </c>
      <c r="AO1630" t="str">
        <f>IFERROR(INDEX(PLAYERIDMAP2[PLAYERNAME],MATCH(ROW()-ROW(AO$1),FIRSTBASE,0)),"")</f>
        <v/>
      </c>
      <c r="AP1630" t="e">
        <f>IF(PLAYERIDMAP2[[#This Row],[POS]]="2B",MAX(AP$1:AP1629)+1,"")</f>
        <v>#VALUE!</v>
      </c>
      <c r="AQ1630" t="str">
        <f>IFERROR(INDEX(PLAYERIDMAP2[PLAYERNAME],MATCH(ROW()-ROW(AQ$1),SECONDBASE,0)),"")</f>
        <v/>
      </c>
      <c r="AR1630" t="e">
        <f>IF(PLAYERIDMAP2[[#This Row],[POS]]="3B",MAX(AR$1:AR1629)+1,"")</f>
        <v>#VALUE!</v>
      </c>
      <c r="AS1630" t="str">
        <f>IFERROR(INDEX(PLAYERIDMAP2[PLAYERNAME],MATCH(ROW()-ROW(AS$1),THIRDBASE,0)),"")</f>
        <v/>
      </c>
      <c r="AT1630" t="e">
        <f>IF(PLAYERIDMAP2[[#This Row],[POS]]="SS",MAX(AT$1:AT1629)+1,"")</f>
        <v>#VALUE!</v>
      </c>
      <c r="AU1630" t="str">
        <f>IFERROR(INDEX(PLAYERIDMAP2[PLAYERNAME],MATCH(ROW()-ROW(AU$1),SHORTSTOP,0)),"")</f>
        <v/>
      </c>
      <c r="AV1630" t="e">
        <f>IF(PLAYERIDMAP2[[#This Row],[POS]]="OF",MAX(AV$1:AV1629)+1,"")</f>
        <v>#VALUE!</v>
      </c>
      <c r="AW1630" t="str">
        <f>IFERROR(INDEX(PLAYERIDMAP2[PLAYERNAME],MATCH(ROW()-ROW(AW$1),OUTFIELD,0)),"")</f>
        <v/>
      </c>
      <c r="AX1630" t="e">
        <f>IF(PLAYERIDMAP2[[#This Row],[POS]]&lt;&gt;"P",MAX(AX$1:AX1629)+1,"")</f>
        <v>#VALUE!</v>
      </c>
      <c r="AY1630" t="str">
        <f>IFERROR(INDEX(PLAYERIDMAP2[PLAYERNAME],MATCH(ROW()-ROW(AY$1),HITTERS,0)),"")</f>
        <v/>
      </c>
      <c r="AZ1630" t="e">
        <f>IF(PLAYERIDMAP2[[#This Row],[POS]]="P",MAX(AZ$1:AZ1629)+1,"")</f>
        <v>#VALUE!</v>
      </c>
      <c r="BA1630" t="str">
        <f>IFERROR(INDEX(PLAYERIDMAP2[PLAYERNAME],MATCH(ROW()-ROW(BA$1),PITCHERS,0)),"")</f>
        <v/>
      </c>
    </row>
    <row r="1631" spans="1:53" x14ac:dyDescent="0.25">
      <c r="AL1631" t="e">
        <f>IF(PLAYERIDMAP2[[#This Row],[POS]]="C",MAX(AL$1:AL1630)+1,"")</f>
        <v>#VALUE!</v>
      </c>
      <c r="AM1631" t="str">
        <f>IFERROR(INDEX(PLAYERIDMAP2[PLAYERNAME],MATCH(ROW()-ROW(AM$1),CATCHERS,0)),"")</f>
        <v/>
      </c>
      <c r="AN1631" t="e">
        <f>IF(PLAYERIDMAP2[[#This Row],[POS]]="1B",MAX(AN$1:AN1630)+1,"")</f>
        <v>#VALUE!</v>
      </c>
      <c r="AO1631" t="str">
        <f>IFERROR(INDEX(PLAYERIDMAP2[PLAYERNAME],MATCH(ROW()-ROW(AO$1),FIRSTBASE,0)),"")</f>
        <v/>
      </c>
      <c r="AP1631" t="e">
        <f>IF(PLAYERIDMAP2[[#This Row],[POS]]="2B",MAX(AP$1:AP1630)+1,"")</f>
        <v>#VALUE!</v>
      </c>
      <c r="AQ1631" t="str">
        <f>IFERROR(INDEX(PLAYERIDMAP2[PLAYERNAME],MATCH(ROW()-ROW(AQ$1),SECONDBASE,0)),"")</f>
        <v/>
      </c>
      <c r="AR1631" t="e">
        <f>IF(PLAYERIDMAP2[[#This Row],[POS]]="3B",MAX(AR$1:AR1630)+1,"")</f>
        <v>#VALUE!</v>
      </c>
      <c r="AS1631" t="str">
        <f>IFERROR(INDEX(PLAYERIDMAP2[PLAYERNAME],MATCH(ROW()-ROW(AS$1),THIRDBASE,0)),"")</f>
        <v/>
      </c>
      <c r="AT1631" t="e">
        <f>IF(PLAYERIDMAP2[[#This Row],[POS]]="SS",MAX(AT$1:AT1630)+1,"")</f>
        <v>#VALUE!</v>
      </c>
      <c r="AU1631" t="str">
        <f>IFERROR(INDEX(PLAYERIDMAP2[PLAYERNAME],MATCH(ROW()-ROW(AU$1),SHORTSTOP,0)),"")</f>
        <v/>
      </c>
      <c r="AV1631" t="e">
        <f>IF(PLAYERIDMAP2[[#This Row],[POS]]="OF",MAX(AV$1:AV1630)+1,"")</f>
        <v>#VALUE!</v>
      </c>
      <c r="AW1631" t="str">
        <f>IFERROR(INDEX(PLAYERIDMAP2[PLAYERNAME],MATCH(ROW()-ROW(AW$1),OUTFIELD,0)),"")</f>
        <v/>
      </c>
      <c r="AX1631" t="e">
        <f>IF(PLAYERIDMAP2[[#This Row],[POS]]&lt;&gt;"P",MAX(AX$1:AX1630)+1,"")</f>
        <v>#VALUE!</v>
      </c>
      <c r="AY1631" t="str">
        <f>IFERROR(INDEX(PLAYERIDMAP2[PLAYERNAME],MATCH(ROW()-ROW(AY$1),HITTERS,0)),"")</f>
        <v/>
      </c>
      <c r="AZ1631" t="e">
        <f>IF(PLAYERIDMAP2[[#This Row],[POS]]="P",MAX(AZ$1:AZ1630)+1,"")</f>
        <v>#VALUE!</v>
      </c>
      <c r="BA1631" t="str">
        <f>IFERROR(INDEX(PLAYERIDMAP2[PLAYERNAME],MATCH(ROW()-ROW(BA$1),PITCHERS,0)),"")</f>
        <v/>
      </c>
    </row>
    <row r="1632" spans="1:53" x14ac:dyDescent="0.25">
      <c r="AL1632" t="e">
        <f>IF(PLAYERIDMAP2[[#This Row],[POS]]="C",MAX(AL$1:AL1631)+1,"")</f>
        <v>#VALUE!</v>
      </c>
      <c r="AM1632" t="str">
        <f>IFERROR(INDEX(PLAYERIDMAP2[PLAYERNAME],MATCH(ROW()-ROW(AM$1),CATCHERS,0)),"")</f>
        <v/>
      </c>
      <c r="AN1632" t="e">
        <f>IF(PLAYERIDMAP2[[#This Row],[POS]]="1B",MAX(AN$1:AN1631)+1,"")</f>
        <v>#VALUE!</v>
      </c>
      <c r="AO1632" t="str">
        <f>IFERROR(INDEX(PLAYERIDMAP2[PLAYERNAME],MATCH(ROW()-ROW(AO$1),FIRSTBASE,0)),"")</f>
        <v/>
      </c>
      <c r="AP1632" t="e">
        <f>IF(PLAYERIDMAP2[[#This Row],[POS]]="2B",MAX(AP$1:AP1631)+1,"")</f>
        <v>#VALUE!</v>
      </c>
      <c r="AQ1632" t="str">
        <f>IFERROR(INDEX(PLAYERIDMAP2[PLAYERNAME],MATCH(ROW()-ROW(AQ$1),SECONDBASE,0)),"")</f>
        <v/>
      </c>
      <c r="AR1632" t="e">
        <f>IF(PLAYERIDMAP2[[#This Row],[POS]]="3B",MAX(AR$1:AR1631)+1,"")</f>
        <v>#VALUE!</v>
      </c>
      <c r="AS1632" t="str">
        <f>IFERROR(INDEX(PLAYERIDMAP2[PLAYERNAME],MATCH(ROW()-ROW(AS$1),THIRDBASE,0)),"")</f>
        <v/>
      </c>
      <c r="AT1632" t="e">
        <f>IF(PLAYERIDMAP2[[#This Row],[POS]]="SS",MAX(AT$1:AT1631)+1,"")</f>
        <v>#VALUE!</v>
      </c>
      <c r="AU1632" t="str">
        <f>IFERROR(INDEX(PLAYERIDMAP2[PLAYERNAME],MATCH(ROW()-ROW(AU$1),SHORTSTOP,0)),"")</f>
        <v/>
      </c>
      <c r="AV1632" t="e">
        <f>IF(PLAYERIDMAP2[[#This Row],[POS]]="OF",MAX(AV$1:AV1631)+1,"")</f>
        <v>#VALUE!</v>
      </c>
      <c r="AW1632" t="str">
        <f>IFERROR(INDEX(PLAYERIDMAP2[PLAYERNAME],MATCH(ROW()-ROW(AW$1),OUTFIELD,0)),"")</f>
        <v/>
      </c>
      <c r="AX1632" t="e">
        <f>IF(PLAYERIDMAP2[[#This Row],[POS]]&lt;&gt;"P",MAX(AX$1:AX1631)+1,"")</f>
        <v>#VALUE!</v>
      </c>
      <c r="AY1632" t="str">
        <f>IFERROR(INDEX(PLAYERIDMAP2[PLAYERNAME],MATCH(ROW()-ROW(AY$1),HITTERS,0)),"")</f>
        <v/>
      </c>
      <c r="AZ1632" t="e">
        <f>IF(PLAYERIDMAP2[[#This Row],[POS]]="P",MAX(AZ$1:AZ1631)+1,"")</f>
        <v>#VALUE!</v>
      </c>
      <c r="BA1632" t="str">
        <f>IFERROR(INDEX(PLAYERIDMAP2[PLAYERNAME],MATCH(ROW()-ROW(BA$1),PITCHERS,0)),"")</f>
        <v/>
      </c>
    </row>
    <row r="1633" spans="38:53" x14ac:dyDescent="0.25">
      <c r="AL1633" t="e">
        <f>IF(PLAYERIDMAP2[[#This Row],[POS]]="C",MAX(AL$1:AL1632)+1,"")</f>
        <v>#VALUE!</v>
      </c>
      <c r="AM1633" t="str">
        <f>IFERROR(INDEX(PLAYERIDMAP2[PLAYERNAME],MATCH(ROW()-ROW(AM$1),CATCHERS,0)),"")</f>
        <v/>
      </c>
      <c r="AN1633" t="e">
        <f>IF(PLAYERIDMAP2[[#This Row],[POS]]="1B",MAX(AN$1:AN1632)+1,"")</f>
        <v>#VALUE!</v>
      </c>
      <c r="AO1633" t="str">
        <f>IFERROR(INDEX(PLAYERIDMAP2[PLAYERNAME],MATCH(ROW()-ROW(AO$1),FIRSTBASE,0)),"")</f>
        <v/>
      </c>
      <c r="AP1633" t="e">
        <f>IF(PLAYERIDMAP2[[#This Row],[POS]]="2B",MAX(AP$1:AP1632)+1,"")</f>
        <v>#VALUE!</v>
      </c>
      <c r="AQ1633" t="str">
        <f>IFERROR(INDEX(PLAYERIDMAP2[PLAYERNAME],MATCH(ROW()-ROW(AQ$1),SECONDBASE,0)),"")</f>
        <v/>
      </c>
      <c r="AR1633" t="e">
        <f>IF(PLAYERIDMAP2[[#This Row],[POS]]="3B",MAX(AR$1:AR1632)+1,"")</f>
        <v>#VALUE!</v>
      </c>
      <c r="AS1633" t="str">
        <f>IFERROR(INDEX(PLAYERIDMAP2[PLAYERNAME],MATCH(ROW()-ROW(AS$1),THIRDBASE,0)),"")</f>
        <v/>
      </c>
      <c r="AT1633" t="e">
        <f>IF(PLAYERIDMAP2[[#This Row],[POS]]="SS",MAX(AT$1:AT1632)+1,"")</f>
        <v>#VALUE!</v>
      </c>
      <c r="AU1633" t="str">
        <f>IFERROR(INDEX(PLAYERIDMAP2[PLAYERNAME],MATCH(ROW()-ROW(AU$1),SHORTSTOP,0)),"")</f>
        <v/>
      </c>
      <c r="AV1633" t="e">
        <f>IF(PLAYERIDMAP2[[#This Row],[POS]]="OF",MAX(AV$1:AV1632)+1,"")</f>
        <v>#VALUE!</v>
      </c>
      <c r="AW1633" t="str">
        <f>IFERROR(INDEX(PLAYERIDMAP2[PLAYERNAME],MATCH(ROW()-ROW(AW$1),OUTFIELD,0)),"")</f>
        <v/>
      </c>
      <c r="AX1633" t="e">
        <f>IF(PLAYERIDMAP2[[#This Row],[POS]]&lt;&gt;"P",MAX(AX$1:AX1632)+1,"")</f>
        <v>#VALUE!</v>
      </c>
      <c r="AY1633" t="str">
        <f>IFERROR(INDEX(PLAYERIDMAP2[PLAYERNAME],MATCH(ROW()-ROW(AY$1),HITTERS,0)),"")</f>
        <v/>
      </c>
      <c r="AZ1633" t="e">
        <f>IF(PLAYERIDMAP2[[#This Row],[POS]]="P",MAX(AZ$1:AZ1632)+1,"")</f>
        <v>#VALUE!</v>
      </c>
      <c r="BA1633" t="str">
        <f>IFERROR(INDEX(PLAYERIDMAP2[PLAYERNAME],MATCH(ROW()-ROW(BA$1),PITCHERS,0)),"")</f>
        <v/>
      </c>
    </row>
    <row r="1634" spans="38:53" x14ac:dyDescent="0.25">
      <c r="AL1634" t="e">
        <f>IF(PLAYERIDMAP2[[#This Row],[POS]]="C",MAX(AL$1:AL1633)+1,"")</f>
        <v>#VALUE!</v>
      </c>
      <c r="AM1634" t="str">
        <f>IFERROR(INDEX(PLAYERIDMAP2[PLAYERNAME],MATCH(ROW()-ROW(AM$1),CATCHERS,0)),"")</f>
        <v/>
      </c>
      <c r="AN1634" t="e">
        <f>IF(PLAYERIDMAP2[[#This Row],[POS]]="1B",MAX(AN$1:AN1633)+1,"")</f>
        <v>#VALUE!</v>
      </c>
      <c r="AO1634" t="str">
        <f>IFERROR(INDEX(PLAYERIDMAP2[PLAYERNAME],MATCH(ROW()-ROW(AO$1),FIRSTBASE,0)),"")</f>
        <v/>
      </c>
      <c r="AP1634" t="e">
        <f>IF(PLAYERIDMAP2[[#This Row],[POS]]="2B",MAX(AP$1:AP1633)+1,"")</f>
        <v>#VALUE!</v>
      </c>
      <c r="AQ1634" t="str">
        <f>IFERROR(INDEX(PLAYERIDMAP2[PLAYERNAME],MATCH(ROW()-ROW(AQ$1),SECONDBASE,0)),"")</f>
        <v/>
      </c>
      <c r="AR1634" t="e">
        <f>IF(PLAYERIDMAP2[[#This Row],[POS]]="3B",MAX(AR$1:AR1633)+1,"")</f>
        <v>#VALUE!</v>
      </c>
      <c r="AS1634" t="str">
        <f>IFERROR(INDEX(PLAYERIDMAP2[PLAYERNAME],MATCH(ROW()-ROW(AS$1),THIRDBASE,0)),"")</f>
        <v/>
      </c>
      <c r="AT1634" t="e">
        <f>IF(PLAYERIDMAP2[[#This Row],[POS]]="SS",MAX(AT$1:AT1633)+1,"")</f>
        <v>#VALUE!</v>
      </c>
      <c r="AU1634" t="str">
        <f>IFERROR(INDEX(PLAYERIDMAP2[PLAYERNAME],MATCH(ROW()-ROW(AU$1),SHORTSTOP,0)),"")</f>
        <v/>
      </c>
      <c r="AV1634" t="e">
        <f>IF(PLAYERIDMAP2[[#This Row],[POS]]="OF",MAX(AV$1:AV1633)+1,"")</f>
        <v>#VALUE!</v>
      </c>
      <c r="AW1634" t="str">
        <f>IFERROR(INDEX(PLAYERIDMAP2[PLAYERNAME],MATCH(ROW()-ROW(AW$1),OUTFIELD,0)),"")</f>
        <v/>
      </c>
      <c r="AX1634" t="e">
        <f>IF(PLAYERIDMAP2[[#This Row],[POS]]&lt;&gt;"P",MAX(AX$1:AX1633)+1,"")</f>
        <v>#VALUE!</v>
      </c>
      <c r="AY1634" t="str">
        <f>IFERROR(INDEX(PLAYERIDMAP2[PLAYERNAME],MATCH(ROW()-ROW(AY$1),HITTERS,0)),"")</f>
        <v/>
      </c>
      <c r="AZ1634" t="e">
        <f>IF(PLAYERIDMAP2[[#This Row],[POS]]="P",MAX(AZ$1:AZ1633)+1,"")</f>
        <v>#VALUE!</v>
      </c>
      <c r="BA1634" t="str">
        <f>IFERROR(INDEX(PLAYERIDMAP2[PLAYERNAME],MATCH(ROW()-ROW(BA$1),PITCHERS,0)),"")</f>
        <v/>
      </c>
    </row>
    <row r="1635" spans="38:53" x14ac:dyDescent="0.25">
      <c r="AL1635" t="e">
        <f>IF(PLAYERIDMAP2[[#This Row],[POS]]="C",MAX(AL$1:AL1634)+1,"")</f>
        <v>#VALUE!</v>
      </c>
      <c r="AM1635" t="str">
        <f>IFERROR(INDEX(PLAYERIDMAP2[PLAYERNAME],MATCH(ROW()-ROW(AM$1),CATCHERS,0)),"")</f>
        <v/>
      </c>
      <c r="AN1635" t="e">
        <f>IF(PLAYERIDMAP2[[#This Row],[POS]]="1B",MAX(AN$1:AN1634)+1,"")</f>
        <v>#VALUE!</v>
      </c>
      <c r="AO1635" t="str">
        <f>IFERROR(INDEX(PLAYERIDMAP2[PLAYERNAME],MATCH(ROW()-ROW(AO$1),FIRSTBASE,0)),"")</f>
        <v/>
      </c>
      <c r="AP1635" t="e">
        <f>IF(PLAYERIDMAP2[[#This Row],[POS]]="2B",MAX(AP$1:AP1634)+1,"")</f>
        <v>#VALUE!</v>
      </c>
      <c r="AQ1635" t="str">
        <f>IFERROR(INDEX(PLAYERIDMAP2[PLAYERNAME],MATCH(ROW()-ROW(AQ$1),SECONDBASE,0)),"")</f>
        <v/>
      </c>
      <c r="AR1635" t="e">
        <f>IF(PLAYERIDMAP2[[#This Row],[POS]]="3B",MAX(AR$1:AR1634)+1,"")</f>
        <v>#VALUE!</v>
      </c>
      <c r="AS1635" t="str">
        <f>IFERROR(INDEX(PLAYERIDMAP2[PLAYERNAME],MATCH(ROW()-ROW(AS$1),THIRDBASE,0)),"")</f>
        <v/>
      </c>
      <c r="AT1635" t="e">
        <f>IF(PLAYERIDMAP2[[#This Row],[POS]]="SS",MAX(AT$1:AT1634)+1,"")</f>
        <v>#VALUE!</v>
      </c>
      <c r="AU1635" t="str">
        <f>IFERROR(INDEX(PLAYERIDMAP2[PLAYERNAME],MATCH(ROW()-ROW(AU$1),SHORTSTOP,0)),"")</f>
        <v/>
      </c>
      <c r="AV1635" t="e">
        <f>IF(PLAYERIDMAP2[[#This Row],[POS]]="OF",MAX(AV$1:AV1634)+1,"")</f>
        <v>#VALUE!</v>
      </c>
      <c r="AW1635" t="str">
        <f>IFERROR(INDEX(PLAYERIDMAP2[PLAYERNAME],MATCH(ROW()-ROW(AW$1),OUTFIELD,0)),"")</f>
        <v/>
      </c>
      <c r="AX1635" t="e">
        <f>IF(PLAYERIDMAP2[[#This Row],[POS]]&lt;&gt;"P",MAX(AX$1:AX1634)+1,"")</f>
        <v>#VALUE!</v>
      </c>
      <c r="AY1635" t="str">
        <f>IFERROR(INDEX(PLAYERIDMAP2[PLAYERNAME],MATCH(ROW()-ROW(AY$1),HITTERS,0)),"")</f>
        <v/>
      </c>
      <c r="AZ1635" t="e">
        <f>IF(PLAYERIDMAP2[[#This Row],[POS]]="P",MAX(AZ$1:AZ1634)+1,"")</f>
        <v>#VALUE!</v>
      </c>
      <c r="BA1635" t="str">
        <f>IFERROR(INDEX(PLAYERIDMAP2[PLAYERNAME],MATCH(ROW()-ROW(BA$1),PITCHERS,0)),"")</f>
        <v/>
      </c>
    </row>
    <row r="1636" spans="38:53" x14ac:dyDescent="0.25">
      <c r="AL1636" t="e">
        <f>IF(PLAYERIDMAP2[[#This Row],[POS]]="C",MAX(AL$1:AL1635)+1,"")</f>
        <v>#VALUE!</v>
      </c>
      <c r="AM1636" t="str">
        <f>IFERROR(INDEX(PLAYERIDMAP2[PLAYERNAME],MATCH(ROW()-ROW(AM$1),CATCHERS,0)),"")</f>
        <v/>
      </c>
      <c r="AN1636" t="e">
        <f>IF(PLAYERIDMAP2[[#This Row],[POS]]="1B",MAX(AN$1:AN1635)+1,"")</f>
        <v>#VALUE!</v>
      </c>
      <c r="AO1636" t="str">
        <f>IFERROR(INDEX(PLAYERIDMAP2[PLAYERNAME],MATCH(ROW()-ROW(AO$1),FIRSTBASE,0)),"")</f>
        <v/>
      </c>
      <c r="AP1636" t="e">
        <f>IF(PLAYERIDMAP2[[#This Row],[POS]]="2B",MAX(AP$1:AP1635)+1,"")</f>
        <v>#VALUE!</v>
      </c>
      <c r="AQ1636" t="str">
        <f>IFERROR(INDEX(PLAYERIDMAP2[PLAYERNAME],MATCH(ROW()-ROW(AQ$1),SECONDBASE,0)),"")</f>
        <v/>
      </c>
      <c r="AR1636" t="e">
        <f>IF(PLAYERIDMAP2[[#This Row],[POS]]="3B",MAX(AR$1:AR1635)+1,"")</f>
        <v>#VALUE!</v>
      </c>
      <c r="AS1636" t="str">
        <f>IFERROR(INDEX(PLAYERIDMAP2[PLAYERNAME],MATCH(ROW()-ROW(AS$1),THIRDBASE,0)),"")</f>
        <v/>
      </c>
      <c r="AT1636" t="e">
        <f>IF(PLAYERIDMAP2[[#This Row],[POS]]="SS",MAX(AT$1:AT1635)+1,"")</f>
        <v>#VALUE!</v>
      </c>
      <c r="AU1636" t="str">
        <f>IFERROR(INDEX(PLAYERIDMAP2[PLAYERNAME],MATCH(ROW()-ROW(AU$1),SHORTSTOP,0)),"")</f>
        <v/>
      </c>
      <c r="AV1636" t="e">
        <f>IF(PLAYERIDMAP2[[#This Row],[POS]]="OF",MAX(AV$1:AV1635)+1,"")</f>
        <v>#VALUE!</v>
      </c>
      <c r="AW1636" t="str">
        <f>IFERROR(INDEX(PLAYERIDMAP2[PLAYERNAME],MATCH(ROW()-ROW(AW$1),OUTFIELD,0)),"")</f>
        <v/>
      </c>
      <c r="AX1636" t="e">
        <f>IF(PLAYERIDMAP2[[#This Row],[POS]]&lt;&gt;"P",MAX(AX$1:AX1635)+1,"")</f>
        <v>#VALUE!</v>
      </c>
      <c r="AY1636" t="str">
        <f>IFERROR(INDEX(PLAYERIDMAP2[PLAYERNAME],MATCH(ROW()-ROW(AY$1),HITTERS,0)),"")</f>
        <v/>
      </c>
      <c r="AZ1636" t="e">
        <f>IF(PLAYERIDMAP2[[#This Row],[POS]]="P",MAX(AZ$1:AZ1635)+1,"")</f>
        <v>#VALUE!</v>
      </c>
      <c r="BA1636" t="str">
        <f>IFERROR(INDEX(PLAYERIDMAP2[PLAYERNAME],MATCH(ROW()-ROW(BA$1),PITCHERS,0)),"")</f>
        <v/>
      </c>
    </row>
    <row r="1637" spans="38:53" x14ac:dyDescent="0.25">
      <c r="AL1637" t="e">
        <f>IF(PLAYERIDMAP2[[#This Row],[POS]]="C",MAX(AL$1:AL1636)+1,"")</f>
        <v>#VALUE!</v>
      </c>
      <c r="AM1637" t="str">
        <f>IFERROR(INDEX(PLAYERIDMAP2[PLAYERNAME],MATCH(ROW()-ROW(AM$1),CATCHERS,0)),"")</f>
        <v/>
      </c>
      <c r="AN1637" t="e">
        <f>IF(PLAYERIDMAP2[[#This Row],[POS]]="1B",MAX(AN$1:AN1636)+1,"")</f>
        <v>#VALUE!</v>
      </c>
      <c r="AO1637" t="str">
        <f>IFERROR(INDEX(PLAYERIDMAP2[PLAYERNAME],MATCH(ROW()-ROW(AO$1),FIRSTBASE,0)),"")</f>
        <v/>
      </c>
      <c r="AP1637" t="e">
        <f>IF(PLAYERIDMAP2[[#This Row],[POS]]="2B",MAX(AP$1:AP1636)+1,"")</f>
        <v>#VALUE!</v>
      </c>
      <c r="AQ1637" t="str">
        <f>IFERROR(INDEX(PLAYERIDMAP2[PLAYERNAME],MATCH(ROW()-ROW(AQ$1),SECONDBASE,0)),"")</f>
        <v/>
      </c>
      <c r="AR1637" t="e">
        <f>IF(PLAYERIDMAP2[[#This Row],[POS]]="3B",MAX(AR$1:AR1636)+1,"")</f>
        <v>#VALUE!</v>
      </c>
      <c r="AS1637" t="str">
        <f>IFERROR(INDEX(PLAYERIDMAP2[PLAYERNAME],MATCH(ROW()-ROW(AS$1),THIRDBASE,0)),"")</f>
        <v/>
      </c>
      <c r="AT1637" t="e">
        <f>IF(PLAYERIDMAP2[[#This Row],[POS]]="SS",MAX(AT$1:AT1636)+1,"")</f>
        <v>#VALUE!</v>
      </c>
      <c r="AU1637" t="str">
        <f>IFERROR(INDEX(PLAYERIDMAP2[PLAYERNAME],MATCH(ROW()-ROW(AU$1),SHORTSTOP,0)),"")</f>
        <v/>
      </c>
      <c r="AV1637" t="e">
        <f>IF(PLAYERIDMAP2[[#This Row],[POS]]="OF",MAX(AV$1:AV1636)+1,"")</f>
        <v>#VALUE!</v>
      </c>
      <c r="AW1637" t="str">
        <f>IFERROR(INDEX(PLAYERIDMAP2[PLAYERNAME],MATCH(ROW()-ROW(AW$1),OUTFIELD,0)),"")</f>
        <v/>
      </c>
      <c r="AX1637" t="e">
        <f>IF(PLAYERIDMAP2[[#This Row],[POS]]&lt;&gt;"P",MAX(AX$1:AX1636)+1,"")</f>
        <v>#VALUE!</v>
      </c>
      <c r="AY1637" t="str">
        <f>IFERROR(INDEX(PLAYERIDMAP2[PLAYERNAME],MATCH(ROW()-ROW(AY$1),HITTERS,0)),"")</f>
        <v/>
      </c>
      <c r="AZ1637" t="e">
        <f>IF(PLAYERIDMAP2[[#This Row],[POS]]="P",MAX(AZ$1:AZ1636)+1,"")</f>
        <v>#VALUE!</v>
      </c>
      <c r="BA1637" t="str">
        <f>IFERROR(INDEX(PLAYERIDMAP2[PLAYERNAME],MATCH(ROW()-ROW(BA$1),PITCHERS,0)),"")</f>
        <v/>
      </c>
    </row>
    <row r="1638" spans="38:53" x14ac:dyDescent="0.25">
      <c r="AL1638" t="e">
        <f>IF(PLAYERIDMAP2[[#This Row],[POS]]="C",MAX(AL$1:AL1637)+1,"")</f>
        <v>#VALUE!</v>
      </c>
      <c r="AM1638" t="str">
        <f>IFERROR(INDEX(PLAYERIDMAP2[PLAYERNAME],MATCH(ROW()-ROW(AM$1),CATCHERS,0)),"")</f>
        <v/>
      </c>
      <c r="AN1638" t="e">
        <f>IF(PLAYERIDMAP2[[#This Row],[POS]]="1B",MAX(AN$1:AN1637)+1,"")</f>
        <v>#VALUE!</v>
      </c>
      <c r="AO1638" t="str">
        <f>IFERROR(INDEX(PLAYERIDMAP2[PLAYERNAME],MATCH(ROW()-ROW(AO$1),FIRSTBASE,0)),"")</f>
        <v/>
      </c>
      <c r="AP1638" t="e">
        <f>IF(PLAYERIDMAP2[[#This Row],[POS]]="2B",MAX(AP$1:AP1637)+1,"")</f>
        <v>#VALUE!</v>
      </c>
      <c r="AQ1638" t="str">
        <f>IFERROR(INDEX(PLAYERIDMAP2[PLAYERNAME],MATCH(ROW()-ROW(AQ$1),SECONDBASE,0)),"")</f>
        <v/>
      </c>
      <c r="AR1638" t="e">
        <f>IF(PLAYERIDMAP2[[#This Row],[POS]]="3B",MAX(AR$1:AR1637)+1,"")</f>
        <v>#VALUE!</v>
      </c>
      <c r="AS1638" t="str">
        <f>IFERROR(INDEX(PLAYERIDMAP2[PLAYERNAME],MATCH(ROW()-ROW(AS$1),THIRDBASE,0)),"")</f>
        <v/>
      </c>
      <c r="AT1638" t="e">
        <f>IF(PLAYERIDMAP2[[#This Row],[POS]]="SS",MAX(AT$1:AT1637)+1,"")</f>
        <v>#VALUE!</v>
      </c>
      <c r="AU1638" t="str">
        <f>IFERROR(INDEX(PLAYERIDMAP2[PLAYERNAME],MATCH(ROW()-ROW(AU$1),SHORTSTOP,0)),"")</f>
        <v/>
      </c>
      <c r="AV1638" t="e">
        <f>IF(PLAYERIDMAP2[[#This Row],[POS]]="OF",MAX(AV$1:AV1637)+1,"")</f>
        <v>#VALUE!</v>
      </c>
      <c r="AW1638" t="str">
        <f>IFERROR(INDEX(PLAYERIDMAP2[PLAYERNAME],MATCH(ROW()-ROW(AW$1),OUTFIELD,0)),"")</f>
        <v/>
      </c>
      <c r="AX1638" t="e">
        <f>IF(PLAYERIDMAP2[[#This Row],[POS]]&lt;&gt;"P",MAX(AX$1:AX1637)+1,"")</f>
        <v>#VALUE!</v>
      </c>
      <c r="AY1638" t="str">
        <f>IFERROR(INDEX(PLAYERIDMAP2[PLAYERNAME],MATCH(ROW()-ROW(AY$1),HITTERS,0)),"")</f>
        <v/>
      </c>
      <c r="AZ1638" t="e">
        <f>IF(PLAYERIDMAP2[[#This Row],[POS]]="P",MAX(AZ$1:AZ1637)+1,"")</f>
        <v>#VALUE!</v>
      </c>
      <c r="BA1638" t="str">
        <f>IFERROR(INDEX(PLAYERIDMAP2[PLAYERNAME],MATCH(ROW()-ROW(BA$1),PITCHERS,0)),"")</f>
        <v/>
      </c>
    </row>
    <row r="1639" spans="38:53" x14ac:dyDescent="0.25">
      <c r="AL1639" t="e">
        <f>IF(PLAYERIDMAP2[[#This Row],[POS]]="C",MAX(AL$1:AL1638)+1,"")</f>
        <v>#VALUE!</v>
      </c>
      <c r="AM1639" t="str">
        <f>IFERROR(INDEX(PLAYERIDMAP2[PLAYERNAME],MATCH(ROW()-ROW(AM$1),CATCHERS,0)),"")</f>
        <v/>
      </c>
      <c r="AN1639" t="e">
        <f>IF(PLAYERIDMAP2[[#This Row],[POS]]="1B",MAX(AN$1:AN1638)+1,"")</f>
        <v>#VALUE!</v>
      </c>
      <c r="AO1639" t="str">
        <f>IFERROR(INDEX(PLAYERIDMAP2[PLAYERNAME],MATCH(ROW()-ROW(AO$1),FIRSTBASE,0)),"")</f>
        <v/>
      </c>
      <c r="AP1639" t="e">
        <f>IF(PLAYERIDMAP2[[#This Row],[POS]]="2B",MAX(AP$1:AP1638)+1,"")</f>
        <v>#VALUE!</v>
      </c>
      <c r="AQ1639" t="str">
        <f>IFERROR(INDEX(PLAYERIDMAP2[PLAYERNAME],MATCH(ROW()-ROW(AQ$1),SECONDBASE,0)),"")</f>
        <v/>
      </c>
      <c r="AR1639" t="e">
        <f>IF(PLAYERIDMAP2[[#This Row],[POS]]="3B",MAX(AR$1:AR1638)+1,"")</f>
        <v>#VALUE!</v>
      </c>
      <c r="AS1639" t="str">
        <f>IFERROR(INDEX(PLAYERIDMAP2[PLAYERNAME],MATCH(ROW()-ROW(AS$1),THIRDBASE,0)),"")</f>
        <v/>
      </c>
      <c r="AT1639" t="e">
        <f>IF(PLAYERIDMAP2[[#This Row],[POS]]="SS",MAX(AT$1:AT1638)+1,"")</f>
        <v>#VALUE!</v>
      </c>
      <c r="AU1639" t="str">
        <f>IFERROR(INDEX(PLAYERIDMAP2[PLAYERNAME],MATCH(ROW()-ROW(AU$1),SHORTSTOP,0)),"")</f>
        <v/>
      </c>
      <c r="AV1639" t="e">
        <f>IF(PLAYERIDMAP2[[#This Row],[POS]]="OF",MAX(AV$1:AV1638)+1,"")</f>
        <v>#VALUE!</v>
      </c>
      <c r="AW1639" t="str">
        <f>IFERROR(INDEX(PLAYERIDMAP2[PLAYERNAME],MATCH(ROW()-ROW(AW$1),OUTFIELD,0)),"")</f>
        <v/>
      </c>
      <c r="AX1639" t="e">
        <f>IF(PLAYERIDMAP2[[#This Row],[POS]]&lt;&gt;"P",MAX(AX$1:AX1638)+1,"")</f>
        <v>#VALUE!</v>
      </c>
      <c r="AY1639" t="str">
        <f>IFERROR(INDEX(PLAYERIDMAP2[PLAYERNAME],MATCH(ROW()-ROW(AY$1),HITTERS,0)),"")</f>
        <v/>
      </c>
      <c r="AZ1639" t="e">
        <f>IF(PLAYERIDMAP2[[#This Row],[POS]]="P",MAX(AZ$1:AZ1638)+1,"")</f>
        <v>#VALUE!</v>
      </c>
      <c r="BA1639" t="str">
        <f>IFERROR(INDEX(PLAYERIDMAP2[PLAYERNAME],MATCH(ROW()-ROW(BA$1),PITCHERS,0)),"")</f>
        <v/>
      </c>
    </row>
    <row r="1640" spans="38:53" x14ac:dyDescent="0.25">
      <c r="AL1640" t="e">
        <f>IF(PLAYERIDMAP2[[#This Row],[POS]]="C",MAX(AL$1:AL1639)+1,"")</f>
        <v>#VALUE!</v>
      </c>
      <c r="AM1640" t="str">
        <f>IFERROR(INDEX(PLAYERIDMAP2[PLAYERNAME],MATCH(ROW()-ROW(AM$1),CATCHERS,0)),"")</f>
        <v/>
      </c>
      <c r="AN1640" t="e">
        <f>IF(PLAYERIDMAP2[[#This Row],[POS]]="1B",MAX(AN$1:AN1639)+1,"")</f>
        <v>#VALUE!</v>
      </c>
      <c r="AO1640" t="str">
        <f>IFERROR(INDEX(PLAYERIDMAP2[PLAYERNAME],MATCH(ROW()-ROW(AO$1),FIRSTBASE,0)),"")</f>
        <v/>
      </c>
      <c r="AP1640" t="e">
        <f>IF(PLAYERIDMAP2[[#This Row],[POS]]="2B",MAX(AP$1:AP1639)+1,"")</f>
        <v>#VALUE!</v>
      </c>
      <c r="AQ1640" t="str">
        <f>IFERROR(INDEX(PLAYERIDMAP2[PLAYERNAME],MATCH(ROW()-ROW(AQ$1),SECONDBASE,0)),"")</f>
        <v/>
      </c>
      <c r="AR1640" t="e">
        <f>IF(PLAYERIDMAP2[[#This Row],[POS]]="3B",MAX(AR$1:AR1639)+1,"")</f>
        <v>#VALUE!</v>
      </c>
      <c r="AS1640" t="str">
        <f>IFERROR(INDEX(PLAYERIDMAP2[PLAYERNAME],MATCH(ROW()-ROW(AS$1),THIRDBASE,0)),"")</f>
        <v/>
      </c>
      <c r="AT1640" t="e">
        <f>IF(PLAYERIDMAP2[[#This Row],[POS]]="SS",MAX(AT$1:AT1639)+1,"")</f>
        <v>#VALUE!</v>
      </c>
      <c r="AU1640" t="str">
        <f>IFERROR(INDEX(PLAYERIDMAP2[PLAYERNAME],MATCH(ROW()-ROW(AU$1),SHORTSTOP,0)),"")</f>
        <v/>
      </c>
      <c r="AV1640" t="e">
        <f>IF(PLAYERIDMAP2[[#This Row],[POS]]="OF",MAX(AV$1:AV1639)+1,"")</f>
        <v>#VALUE!</v>
      </c>
      <c r="AW1640" t="str">
        <f>IFERROR(INDEX(PLAYERIDMAP2[PLAYERNAME],MATCH(ROW()-ROW(AW$1),OUTFIELD,0)),"")</f>
        <v/>
      </c>
      <c r="AX1640" t="e">
        <f>IF(PLAYERIDMAP2[[#This Row],[POS]]&lt;&gt;"P",MAX(AX$1:AX1639)+1,"")</f>
        <v>#VALUE!</v>
      </c>
      <c r="AY1640" t="str">
        <f>IFERROR(INDEX(PLAYERIDMAP2[PLAYERNAME],MATCH(ROW()-ROW(AY$1),HITTERS,0)),"")</f>
        <v/>
      </c>
      <c r="AZ1640" t="e">
        <f>IF(PLAYERIDMAP2[[#This Row],[POS]]="P",MAX(AZ$1:AZ1639)+1,"")</f>
        <v>#VALUE!</v>
      </c>
      <c r="BA1640" t="str">
        <f>IFERROR(INDEX(PLAYERIDMAP2[PLAYERNAME],MATCH(ROW()-ROW(BA$1),PITCHERS,0)),"")</f>
        <v/>
      </c>
    </row>
    <row r="1641" spans="38:53" x14ac:dyDescent="0.25">
      <c r="AL1641" t="e">
        <f>IF(PLAYERIDMAP2[[#This Row],[POS]]="C",MAX(AL$1:AL1640)+1,"")</f>
        <v>#VALUE!</v>
      </c>
      <c r="AM1641" t="str">
        <f>IFERROR(INDEX(PLAYERIDMAP2[PLAYERNAME],MATCH(ROW()-ROW(AM$1),CATCHERS,0)),"")</f>
        <v/>
      </c>
      <c r="AN1641" t="e">
        <f>IF(PLAYERIDMAP2[[#This Row],[POS]]="1B",MAX(AN$1:AN1640)+1,"")</f>
        <v>#VALUE!</v>
      </c>
      <c r="AO1641" t="str">
        <f>IFERROR(INDEX(PLAYERIDMAP2[PLAYERNAME],MATCH(ROW()-ROW(AO$1),FIRSTBASE,0)),"")</f>
        <v/>
      </c>
      <c r="AP1641" t="e">
        <f>IF(PLAYERIDMAP2[[#This Row],[POS]]="2B",MAX(AP$1:AP1640)+1,"")</f>
        <v>#VALUE!</v>
      </c>
      <c r="AQ1641" t="str">
        <f>IFERROR(INDEX(PLAYERIDMAP2[PLAYERNAME],MATCH(ROW()-ROW(AQ$1),SECONDBASE,0)),"")</f>
        <v/>
      </c>
      <c r="AR1641" t="e">
        <f>IF(PLAYERIDMAP2[[#This Row],[POS]]="3B",MAX(AR$1:AR1640)+1,"")</f>
        <v>#VALUE!</v>
      </c>
      <c r="AS1641" t="str">
        <f>IFERROR(INDEX(PLAYERIDMAP2[PLAYERNAME],MATCH(ROW()-ROW(AS$1),THIRDBASE,0)),"")</f>
        <v/>
      </c>
      <c r="AT1641" t="e">
        <f>IF(PLAYERIDMAP2[[#This Row],[POS]]="SS",MAX(AT$1:AT1640)+1,"")</f>
        <v>#VALUE!</v>
      </c>
      <c r="AU1641" t="str">
        <f>IFERROR(INDEX(PLAYERIDMAP2[PLAYERNAME],MATCH(ROW()-ROW(AU$1),SHORTSTOP,0)),"")</f>
        <v/>
      </c>
      <c r="AV1641" t="e">
        <f>IF(PLAYERIDMAP2[[#This Row],[POS]]="OF",MAX(AV$1:AV1640)+1,"")</f>
        <v>#VALUE!</v>
      </c>
      <c r="AW1641" t="str">
        <f>IFERROR(INDEX(PLAYERIDMAP2[PLAYERNAME],MATCH(ROW()-ROW(AW$1),OUTFIELD,0)),"")</f>
        <v/>
      </c>
      <c r="AX1641" t="e">
        <f>IF(PLAYERIDMAP2[[#This Row],[POS]]&lt;&gt;"P",MAX(AX$1:AX1640)+1,"")</f>
        <v>#VALUE!</v>
      </c>
      <c r="AY1641" t="str">
        <f>IFERROR(INDEX(PLAYERIDMAP2[PLAYERNAME],MATCH(ROW()-ROW(AY$1),HITTERS,0)),"")</f>
        <v/>
      </c>
      <c r="AZ1641" t="e">
        <f>IF(PLAYERIDMAP2[[#This Row],[POS]]="P",MAX(AZ$1:AZ1640)+1,"")</f>
        <v>#VALUE!</v>
      </c>
      <c r="BA1641" t="str">
        <f>IFERROR(INDEX(PLAYERIDMAP2[PLAYERNAME],MATCH(ROW()-ROW(BA$1),PITCHERS,0)),"")</f>
        <v/>
      </c>
    </row>
    <row r="1642" spans="38:53" x14ac:dyDescent="0.25">
      <c r="AL1642" t="e">
        <f>IF(PLAYERIDMAP2[[#This Row],[POS]]="C",MAX(AL$1:AL1641)+1,"")</f>
        <v>#VALUE!</v>
      </c>
      <c r="AM1642" t="str">
        <f>IFERROR(INDEX(PLAYERIDMAP2[PLAYERNAME],MATCH(ROW()-ROW(AM$1),CATCHERS,0)),"")</f>
        <v/>
      </c>
      <c r="AN1642" t="e">
        <f>IF(PLAYERIDMAP2[[#This Row],[POS]]="1B",MAX(AN$1:AN1641)+1,"")</f>
        <v>#VALUE!</v>
      </c>
      <c r="AO1642" t="str">
        <f>IFERROR(INDEX(PLAYERIDMAP2[PLAYERNAME],MATCH(ROW()-ROW(AO$1),FIRSTBASE,0)),"")</f>
        <v/>
      </c>
      <c r="AP1642" t="e">
        <f>IF(PLAYERIDMAP2[[#This Row],[POS]]="2B",MAX(AP$1:AP1641)+1,"")</f>
        <v>#VALUE!</v>
      </c>
      <c r="AQ1642" t="str">
        <f>IFERROR(INDEX(PLAYERIDMAP2[PLAYERNAME],MATCH(ROW()-ROW(AQ$1),SECONDBASE,0)),"")</f>
        <v/>
      </c>
      <c r="AR1642" t="e">
        <f>IF(PLAYERIDMAP2[[#This Row],[POS]]="3B",MAX(AR$1:AR1641)+1,"")</f>
        <v>#VALUE!</v>
      </c>
      <c r="AS1642" t="str">
        <f>IFERROR(INDEX(PLAYERIDMAP2[PLAYERNAME],MATCH(ROW()-ROW(AS$1),THIRDBASE,0)),"")</f>
        <v/>
      </c>
      <c r="AT1642" t="e">
        <f>IF(PLAYERIDMAP2[[#This Row],[POS]]="SS",MAX(AT$1:AT1641)+1,"")</f>
        <v>#VALUE!</v>
      </c>
      <c r="AU1642" t="str">
        <f>IFERROR(INDEX(PLAYERIDMAP2[PLAYERNAME],MATCH(ROW()-ROW(AU$1),SHORTSTOP,0)),"")</f>
        <v/>
      </c>
      <c r="AV1642" t="e">
        <f>IF(PLAYERIDMAP2[[#This Row],[POS]]="OF",MAX(AV$1:AV1641)+1,"")</f>
        <v>#VALUE!</v>
      </c>
      <c r="AW1642" t="str">
        <f>IFERROR(INDEX(PLAYERIDMAP2[PLAYERNAME],MATCH(ROW()-ROW(AW$1),OUTFIELD,0)),"")</f>
        <v/>
      </c>
      <c r="AX1642" t="e">
        <f>IF(PLAYERIDMAP2[[#This Row],[POS]]&lt;&gt;"P",MAX(AX$1:AX1641)+1,"")</f>
        <v>#VALUE!</v>
      </c>
      <c r="AY1642" t="str">
        <f>IFERROR(INDEX(PLAYERIDMAP2[PLAYERNAME],MATCH(ROW()-ROW(AY$1),HITTERS,0)),"")</f>
        <v/>
      </c>
      <c r="AZ1642" t="e">
        <f>IF(PLAYERIDMAP2[[#This Row],[POS]]="P",MAX(AZ$1:AZ1641)+1,"")</f>
        <v>#VALUE!</v>
      </c>
      <c r="BA1642" t="str">
        <f>IFERROR(INDEX(PLAYERIDMAP2[PLAYERNAME],MATCH(ROW()-ROW(BA$1),PITCHERS,0)),"")</f>
        <v/>
      </c>
    </row>
    <row r="1643" spans="38:53" x14ac:dyDescent="0.25">
      <c r="AL1643" t="e">
        <f>IF(PLAYERIDMAP2[[#This Row],[POS]]="C",MAX(AL$1:AL1642)+1,"")</f>
        <v>#VALUE!</v>
      </c>
      <c r="AM1643" t="str">
        <f>IFERROR(INDEX(PLAYERIDMAP2[PLAYERNAME],MATCH(ROW()-ROW(AM$1),CATCHERS,0)),"")</f>
        <v/>
      </c>
      <c r="AN1643" t="e">
        <f>IF(PLAYERIDMAP2[[#This Row],[POS]]="1B",MAX(AN$1:AN1642)+1,"")</f>
        <v>#VALUE!</v>
      </c>
      <c r="AO1643" t="str">
        <f>IFERROR(INDEX(PLAYERIDMAP2[PLAYERNAME],MATCH(ROW()-ROW(AO$1),FIRSTBASE,0)),"")</f>
        <v/>
      </c>
      <c r="AP1643" t="e">
        <f>IF(PLAYERIDMAP2[[#This Row],[POS]]="2B",MAX(AP$1:AP1642)+1,"")</f>
        <v>#VALUE!</v>
      </c>
      <c r="AQ1643" t="str">
        <f>IFERROR(INDEX(PLAYERIDMAP2[PLAYERNAME],MATCH(ROW()-ROW(AQ$1),SECONDBASE,0)),"")</f>
        <v/>
      </c>
      <c r="AR1643" t="e">
        <f>IF(PLAYERIDMAP2[[#This Row],[POS]]="3B",MAX(AR$1:AR1642)+1,"")</f>
        <v>#VALUE!</v>
      </c>
      <c r="AS1643" t="str">
        <f>IFERROR(INDEX(PLAYERIDMAP2[PLAYERNAME],MATCH(ROW()-ROW(AS$1),THIRDBASE,0)),"")</f>
        <v/>
      </c>
      <c r="AT1643" t="e">
        <f>IF(PLAYERIDMAP2[[#This Row],[POS]]="SS",MAX(AT$1:AT1642)+1,"")</f>
        <v>#VALUE!</v>
      </c>
      <c r="AU1643" t="str">
        <f>IFERROR(INDEX(PLAYERIDMAP2[PLAYERNAME],MATCH(ROW()-ROW(AU$1),SHORTSTOP,0)),"")</f>
        <v/>
      </c>
      <c r="AV1643" t="e">
        <f>IF(PLAYERIDMAP2[[#This Row],[POS]]="OF",MAX(AV$1:AV1642)+1,"")</f>
        <v>#VALUE!</v>
      </c>
      <c r="AW1643" t="str">
        <f>IFERROR(INDEX(PLAYERIDMAP2[PLAYERNAME],MATCH(ROW()-ROW(AW$1),OUTFIELD,0)),"")</f>
        <v/>
      </c>
      <c r="AX1643" t="e">
        <f>IF(PLAYERIDMAP2[[#This Row],[POS]]&lt;&gt;"P",MAX(AX$1:AX1642)+1,"")</f>
        <v>#VALUE!</v>
      </c>
      <c r="AY1643" t="str">
        <f>IFERROR(INDEX(PLAYERIDMAP2[PLAYERNAME],MATCH(ROW()-ROW(AY$1),HITTERS,0)),"")</f>
        <v/>
      </c>
      <c r="AZ1643" t="e">
        <f>IF(PLAYERIDMAP2[[#This Row],[POS]]="P",MAX(AZ$1:AZ1642)+1,"")</f>
        <v>#VALUE!</v>
      </c>
      <c r="BA1643" t="str">
        <f>IFERROR(INDEX(PLAYERIDMAP2[PLAYERNAME],MATCH(ROW()-ROW(BA$1),PITCHERS,0)),"")</f>
        <v/>
      </c>
    </row>
    <row r="1644" spans="38:53" x14ac:dyDescent="0.25">
      <c r="AL1644" t="e">
        <f>IF(PLAYERIDMAP2[[#This Row],[POS]]="C",MAX(AL$1:AL1643)+1,"")</f>
        <v>#VALUE!</v>
      </c>
      <c r="AM1644" t="str">
        <f>IFERROR(INDEX(PLAYERIDMAP2[PLAYERNAME],MATCH(ROW()-ROW(AM$1),CATCHERS,0)),"")</f>
        <v/>
      </c>
      <c r="AN1644" t="e">
        <f>IF(PLAYERIDMAP2[[#This Row],[POS]]="1B",MAX(AN$1:AN1643)+1,"")</f>
        <v>#VALUE!</v>
      </c>
      <c r="AO1644" t="str">
        <f>IFERROR(INDEX(PLAYERIDMAP2[PLAYERNAME],MATCH(ROW()-ROW(AO$1),FIRSTBASE,0)),"")</f>
        <v/>
      </c>
      <c r="AP1644" t="e">
        <f>IF(PLAYERIDMAP2[[#This Row],[POS]]="2B",MAX(AP$1:AP1643)+1,"")</f>
        <v>#VALUE!</v>
      </c>
      <c r="AQ1644" t="str">
        <f>IFERROR(INDEX(PLAYERIDMAP2[PLAYERNAME],MATCH(ROW()-ROW(AQ$1),SECONDBASE,0)),"")</f>
        <v/>
      </c>
      <c r="AR1644" t="e">
        <f>IF(PLAYERIDMAP2[[#This Row],[POS]]="3B",MAX(AR$1:AR1643)+1,"")</f>
        <v>#VALUE!</v>
      </c>
      <c r="AS1644" t="str">
        <f>IFERROR(INDEX(PLAYERIDMAP2[PLAYERNAME],MATCH(ROW()-ROW(AS$1),THIRDBASE,0)),"")</f>
        <v/>
      </c>
      <c r="AT1644" t="e">
        <f>IF(PLAYERIDMAP2[[#This Row],[POS]]="SS",MAX(AT$1:AT1643)+1,"")</f>
        <v>#VALUE!</v>
      </c>
      <c r="AU1644" t="str">
        <f>IFERROR(INDEX(PLAYERIDMAP2[PLAYERNAME],MATCH(ROW()-ROW(AU$1),SHORTSTOP,0)),"")</f>
        <v/>
      </c>
      <c r="AV1644" t="e">
        <f>IF(PLAYERIDMAP2[[#This Row],[POS]]="OF",MAX(AV$1:AV1643)+1,"")</f>
        <v>#VALUE!</v>
      </c>
      <c r="AW1644" t="str">
        <f>IFERROR(INDEX(PLAYERIDMAP2[PLAYERNAME],MATCH(ROW()-ROW(AW$1),OUTFIELD,0)),"")</f>
        <v/>
      </c>
      <c r="AX1644" t="e">
        <f>IF(PLAYERIDMAP2[[#This Row],[POS]]&lt;&gt;"P",MAX(AX$1:AX1643)+1,"")</f>
        <v>#VALUE!</v>
      </c>
      <c r="AY1644" t="str">
        <f>IFERROR(INDEX(PLAYERIDMAP2[PLAYERNAME],MATCH(ROW()-ROW(AY$1),HITTERS,0)),"")</f>
        <v/>
      </c>
      <c r="AZ1644" t="e">
        <f>IF(PLAYERIDMAP2[[#This Row],[POS]]="P",MAX(AZ$1:AZ1643)+1,"")</f>
        <v>#VALUE!</v>
      </c>
      <c r="BA1644" t="str">
        <f>IFERROR(INDEX(PLAYERIDMAP2[PLAYERNAME],MATCH(ROW()-ROW(BA$1),PITCHERS,0)),"")</f>
        <v/>
      </c>
    </row>
    <row r="1645" spans="38:53" x14ac:dyDescent="0.25">
      <c r="AL1645" t="e">
        <f>IF(PLAYERIDMAP2[[#This Row],[POS]]="C",MAX(AL$1:AL1644)+1,"")</f>
        <v>#VALUE!</v>
      </c>
      <c r="AM1645" t="str">
        <f>IFERROR(INDEX(PLAYERIDMAP2[PLAYERNAME],MATCH(ROW()-ROW(AM$1),CATCHERS,0)),"")</f>
        <v/>
      </c>
      <c r="AN1645" t="e">
        <f>IF(PLAYERIDMAP2[[#This Row],[POS]]="1B",MAX(AN$1:AN1644)+1,"")</f>
        <v>#VALUE!</v>
      </c>
      <c r="AO1645" t="str">
        <f>IFERROR(INDEX(PLAYERIDMAP2[PLAYERNAME],MATCH(ROW()-ROW(AO$1),FIRSTBASE,0)),"")</f>
        <v/>
      </c>
      <c r="AP1645" t="e">
        <f>IF(PLAYERIDMAP2[[#This Row],[POS]]="2B",MAX(AP$1:AP1644)+1,"")</f>
        <v>#VALUE!</v>
      </c>
      <c r="AQ1645" t="str">
        <f>IFERROR(INDEX(PLAYERIDMAP2[PLAYERNAME],MATCH(ROW()-ROW(AQ$1),SECONDBASE,0)),"")</f>
        <v/>
      </c>
      <c r="AR1645" t="e">
        <f>IF(PLAYERIDMAP2[[#This Row],[POS]]="3B",MAX(AR$1:AR1644)+1,"")</f>
        <v>#VALUE!</v>
      </c>
      <c r="AS1645" t="str">
        <f>IFERROR(INDEX(PLAYERIDMAP2[PLAYERNAME],MATCH(ROW()-ROW(AS$1),THIRDBASE,0)),"")</f>
        <v/>
      </c>
      <c r="AT1645" t="e">
        <f>IF(PLAYERIDMAP2[[#This Row],[POS]]="SS",MAX(AT$1:AT1644)+1,"")</f>
        <v>#VALUE!</v>
      </c>
      <c r="AU1645" t="str">
        <f>IFERROR(INDEX(PLAYERIDMAP2[PLAYERNAME],MATCH(ROW()-ROW(AU$1),SHORTSTOP,0)),"")</f>
        <v/>
      </c>
      <c r="AV1645" t="e">
        <f>IF(PLAYERIDMAP2[[#This Row],[POS]]="OF",MAX(AV$1:AV1644)+1,"")</f>
        <v>#VALUE!</v>
      </c>
      <c r="AW1645" t="str">
        <f>IFERROR(INDEX(PLAYERIDMAP2[PLAYERNAME],MATCH(ROW()-ROW(AW$1),OUTFIELD,0)),"")</f>
        <v/>
      </c>
      <c r="AX1645" t="e">
        <f>IF(PLAYERIDMAP2[[#This Row],[POS]]&lt;&gt;"P",MAX(AX$1:AX1644)+1,"")</f>
        <v>#VALUE!</v>
      </c>
      <c r="AY1645" t="str">
        <f>IFERROR(INDEX(PLAYERIDMAP2[PLAYERNAME],MATCH(ROW()-ROW(AY$1),HITTERS,0)),"")</f>
        <v/>
      </c>
      <c r="AZ1645" t="e">
        <f>IF(PLAYERIDMAP2[[#This Row],[POS]]="P",MAX(AZ$1:AZ1644)+1,"")</f>
        <v>#VALUE!</v>
      </c>
      <c r="BA1645" t="str">
        <f>IFERROR(INDEX(PLAYERIDMAP2[PLAYERNAME],MATCH(ROW()-ROW(BA$1),PITCHERS,0)),"")</f>
        <v/>
      </c>
    </row>
    <row r="1646" spans="38:53" x14ac:dyDescent="0.25">
      <c r="AL1646" t="e">
        <f>IF(PLAYERIDMAP2[[#This Row],[POS]]="C",MAX(AL$1:AL1645)+1,"")</f>
        <v>#VALUE!</v>
      </c>
      <c r="AM1646" t="str">
        <f>IFERROR(INDEX(PLAYERIDMAP2[PLAYERNAME],MATCH(ROW()-ROW(AM$1),CATCHERS,0)),"")</f>
        <v/>
      </c>
      <c r="AN1646" t="e">
        <f>IF(PLAYERIDMAP2[[#This Row],[POS]]="1B",MAX(AN$1:AN1645)+1,"")</f>
        <v>#VALUE!</v>
      </c>
      <c r="AO1646" t="str">
        <f>IFERROR(INDEX(PLAYERIDMAP2[PLAYERNAME],MATCH(ROW()-ROW(AO$1),FIRSTBASE,0)),"")</f>
        <v/>
      </c>
      <c r="AP1646" t="e">
        <f>IF(PLAYERIDMAP2[[#This Row],[POS]]="2B",MAX(AP$1:AP1645)+1,"")</f>
        <v>#VALUE!</v>
      </c>
      <c r="AQ1646" t="str">
        <f>IFERROR(INDEX(PLAYERIDMAP2[PLAYERNAME],MATCH(ROW()-ROW(AQ$1),SECONDBASE,0)),"")</f>
        <v/>
      </c>
      <c r="AR1646" t="e">
        <f>IF(PLAYERIDMAP2[[#This Row],[POS]]="3B",MAX(AR$1:AR1645)+1,"")</f>
        <v>#VALUE!</v>
      </c>
      <c r="AS1646" t="str">
        <f>IFERROR(INDEX(PLAYERIDMAP2[PLAYERNAME],MATCH(ROW()-ROW(AS$1),THIRDBASE,0)),"")</f>
        <v/>
      </c>
      <c r="AT1646" t="e">
        <f>IF(PLAYERIDMAP2[[#This Row],[POS]]="SS",MAX(AT$1:AT1645)+1,"")</f>
        <v>#VALUE!</v>
      </c>
      <c r="AU1646" t="str">
        <f>IFERROR(INDEX(PLAYERIDMAP2[PLAYERNAME],MATCH(ROW()-ROW(AU$1),SHORTSTOP,0)),"")</f>
        <v/>
      </c>
      <c r="AV1646" t="e">
        <f>IF(PLAYERIDMAP2[[#This Row],[POS]]="OF",MAX(AV$1:AV1645)+1,"")</f>
        <v>#VALUE!</v>
      </c>
      <c r="AW1646" t="str">
        <f>IFERROR(INDEX(PLAYERIDMAP2[PLAYERNAME],MATCH(ROW()-ROW(AW$1),OUTFIELD,0)),"")</f>
        <v/>
      </c>
      <c r="AX1646" t="e">
        <f>IF(PLAYERIDMAP2[[#This Row],[POS]]&lt;&gt;"P",MAX(AX$1:AX1645)+1,"")</f>
        <v>#VALUE!</v>
      </c>
      <c r="AY1646" t="str">
        <f>IFERROR(INDEX(PLAYERIDMAP2[PLAYERNAME],MATCH(ROW()-ROW(AY$1),HITTERS,0)),"")</f>
        <v/>
      </c>
      <c r="AZ1646" t="e">
        <f>IF(PLAYERIDMAP2[[#This Row],[POS]]="P",MAX(AZ$1:AZ1645)+1,"")</f>
        <v>#VALUE!</v>
      </c>
      <c r="BA1646" t="str">
        <f>IFERROR(INDEX(PLAYERIDMAP2[PLAYERNAME],MATCH(ROW()-ROW(BA$1),PITCHERS,0)),"")</f>
        <v/>
      </c>
    </row>
    <row r="1647" spans="38:53" x14ac:dyDescent="0.25">
      <c r="AL1647" t="e">
        <f>IF(PLAYERIDMAP2[[#This Row],[POS]]="C",MAX(AL$1:AL1646)+1,"")</f>
        <v>#VALUE!</v>
      </c>
      <c r="AM1647" t="str">
        <f>IFERROR(INDEX(PLAYERIDMAP2[PLAYERNAME],MATCH(ROW()-ROW(AM$1),CATCHERS,0)),"")</f>
        <v/>
      </c>
      <c r="AN1647" t="e">
        <f>IF(PLAYERIDMAP2[[#This Row],[POS]]="1B",MAX(AN$1:AN1646)+1,"")</f>
        <v>#VALUE!</v>
      </c>
      <c r="AO1647" t="str">
        <f>IFERROR(INDEX(PLAYERIDMAP2[PLAYERNAME],MATCH(ROW()-ROW(AO$1),FIRSTBASE,0)),"")</f>
        <v/>
      </c>
      <c r="AP1647" t="e">
        <f>IF(PLAYERIDMAP2[[#This Row],[POS]]="2B",MAX(AP$1:AP1646)+1,"")</f>
        <v>#VALUE!</v>
      </c>
      <c r="AQ1647" t="str">
        <f>IFERROR(INDEX(PLAYERIDMAP2[PLAYERNAME],MATCH(ROW()-ROW(AQ$1),SECONDBASE,0)),"")</f>
        <v/>
      </c>
      <c r="AR1647" t="e">
        <f>IF(PLAYERIDMAP2[[#This Row],[POS]]="3B",MAX(AR$1:AR1646)+1,"")</f>
        <v>#VALUE!</v>
      </c>
      <c r="AS1647" t="str">
        <f>IFERROR(INDEX(PLAYERIDMAP2[PLAYERNAME],MATCH(ROW()-ROW(AS$1),THIRDBASE,0)),"")</f>
        <v/>
      </c>
      <c r="AT1647" t="e">
        <f>IF(PLAYERIDMAP2[[#This Row],[POS]]="SS",MAX(AT$1:AT1646)+1,"")</f>
        <v>#VALUE!</v>
      </c>
      <c r="AU1647" t="str">
        <f>IFERROR(INDEX(PLAYERIDMAP2[PLAYERNAME],MATCH(ROW()-ROW(AU$1),SHORTSTOP,0)),"")</f>
        <v/>
      </c>
      <c r="AV1647" t="e">
        <f>IF(PLAYERIDMAP2[[#This Row],[POS]]="OF",MAX(AV$1:AV1646)+1,"")</f>
        <v>#VALUE!</v>
      </c>
      <c r="AW1647" t="str">
        <f>IFERROR(INDEX(PLAYERIDMAP2[PLAYERNAME],MATCH(ROW()-ROW(AW$1),OUTFIELD,0)),"")</f>
        <v/>
      </c>
      <c r="AX1647" t="e">
        <f>IF(PLAYERIDMAP2[[#This Row],[POS]]&lt;&gt;"P",MAX(AX$1:AX1646)+1,"")</f>
        <v>#VALUE!</v>
      </c>
      <c r="AY1647" t="str">
        <f>IFERROR(INDEX(PLAYERIDMAP2[PLAYERNAME],MATCH(ROW()-ROW(AY$1),HITTERS,0)),"")</f>
        <v/>
      </c>
      <c r="AZ1647" t="e">
        <f>IF(PLAYERIDMAP2[[#This Row],[POS]]="P",MAX(AZ$1:AZ1646)+1,"")</f>
        <v>#VALUE!</v>
      </c>
      <c r="BA1647" t="str">
        <f>IFERROR(INDEX(PLAYERIDMAP2[PLAYERNAME],MATCH(ROW()-ROW(BA$1),PITCHERS,0)),"")</f>
        <v/>
      </c>
    </row>
    <row r="1648" spans="38:53" x14ac:dyDescent="0.25">
      <c r="AL1648" t="e">
        <f>IF(PLAYERIDMAP2[[#This Row],[POS]]="C",MAX(AL$1:AL1647)+1,"")</f>
        <v>#VALUE!</v>
      </c>
      <c r="AM1648" t="str">
        <f>IFERROR(INDEX(PLAYERIDMAP2[PLAYERNAME],MATCH(ROW()-ROW(AM$1),CATCHERS,0)),"")</f>
        <v/>
      </c>
      <c r="AN1648" t="e">
        <f>IF(PLAYERIDMAP2[[#This Row],[POS]]="1B",MAX(AN$1:AN1647)+1,"")</f>
        <v>#VALUE!</v>
      </c>
      <c r="AO1648" t="str">
        <f>IFERROR(INDEX(PLAYERIDMAP2[PLAYERNAME],MATCH(ROW()-ROW(AO$1),FIRSTBASE,0)),"")</f>
        <v/>
      </c>
      <c r="AP1648" t="e">
        <f>IF(PLAYERIDMAP2[[#This Row],[POS]]="2B",MAX(AP$1:AP1647)+1,"")</f>
        <v>#VALUE!</v>
      </c>
      <c r="AQ1648" t="str">
        <f>IFERROR(INDEX(PLAYERIDMAP2[PLAYERNAME],MATCH(ROW()-ROW(AQ$1),SECONDBASE,0)),"")</f>
        <v/>
      </c>
      <c r="AR1648" t="e">
        <f>IF(PLAYERIDMAP2[[#This Row],[POS]]="3B",MAX(AR$1:AR1647)+1,"")</f>
        <v>#VALUE!</v>
      </c>
      <c r="AS1648" t="str">
        <f>IFERROR(INDEX(PLAYERIDMAP2[PLAYERNAME],MATCH(ROW()-ROW(AS$1),THIRDBASE,0)),"")</f>
        <v/>
      </c>
      <c r="AT1648" t="e">
        <f>IF(PLAYERIDMAP2[[#This Row],[POS]]="SS",MAX(AT$1:AT1647)+1,"")</f>
        <v>#VALUE!</v>
      </c>
      <c r="AU1648" t="str">
        <f>IFERROR(INDEX(PLAYERIDMAP2[PLAYERNAME],MATCH(ROW()-ROW(AU$1),SHORTSTOP,0)),"")</f>
        <v/>
      </c>
      <c r="AV1648" t="e">
        <f>IF(PLAYERIDMAP2[[#This Row],[POS]]="OF",MAX(AV$1:AV1647)+1,"")</f>
        <v>#VALUE!</v>
      </c>
      <c r="AW1648" t="str">
        <f>IFERROR(INDEX(PLAYERIDMAP2[PLAYERNAME],MATCH(ROW()-ROW(AW$1),OUTFIELD,0)),"")</f>
        <v/>
      </c>
      <c r="AX1648" t="e">
        <f>IF(PLAYERIDMAP2[[#This Row],[POS]]&lt;&gt;"P",MAX(AX$1:AX1647)+1,"")</f>
        <v>#VALUE!</v>
      </c>
      <c r="AY1648" t="str">
        <f>IFERROR(INDEX(PLAYERIDMAP2[PLAYERNAME],MATCH(ROW()-ROW(AY$1),HITTERS,0)),"")</f>
        <v/>
      </c>
      <c r="AZ1648" t="e">
        <f>IF(PLAYERIDMAP2[[#This Row],[POS]]="P",MAX(AZ$1:AZ1647)+1,"")</f>
        <v>#VALUE!</v>
      </c>
      <c r="BA1648" t="str">
        <f>IFERROR(INDEX(PLAYERIDMAP2[PLAYERNAME],MATCH(ROW()-ROW(BA$1),PITCHERS,0)),"")</f>
        <v/>
      </c>
    </row>
    <row r="1649" spans="38:53" x14ac:dyDescent="0.25">
      <c r="AL1649" t="e">
        <f>IF(PLAYERIDMAP2[[#This Row],[POS]]="C",MAX(AL$1:AL1648)+1,"")</f>
        <v>#VALUE!</v>
      </c>
      <c r="AM1649" t="str">
        <f>IFERROR(INDEX(PLAYERIDMAP2[PLAYERNAME],MATCH(ROW()-ROW(AM$1),CATCHERS,0)),"")</f>
        <v/>
      </c>
      <c r="AN1649" t="e">
        <f>IF(PLAYERIDMAP2[[#This Row],[POS]]="1B",MAX(AN$1:AN1648)+1,"")</f>
        <v>#VALUE!</v>
      </c>
      <c r="AO1649" t="str">
        <f>IFERROR(INDEX(PLAYERIDMAP2[PLAYERNAME],MATCH(ROW()-ROW(AO$1),FIRSTBASE,0)),"")</f>
        <v/>
      </c>
      <c r="AP1649" t="e">
        <f>IF(PLAYERIDMAP2[[#This Row],[POS]]="2B",MAX(AP$1:AP1648)+1,"")</f>
        <v>#VALUE!</v>
      </c>
      <c r="AQ1649" t="str">
        <f>IFERROR(INDEX(PLAYERIDMAP2[PLAYERNAME],MATCH(ROW()-ROW(AQ$1),SECONDBASE,0)),"")</f>
        <v/>
      </c>
      <c r="AR1649" t="e">
        <f>IF(PLAYERIDMAP2[[#This Row],[POS]]="3B",MAX(AR$1:AR1648)+1,"")</f>
        <v>#VALUE!</v>
      </c>
      <c r="AS1649" t="str">
        <f>IFERROR(INDEX(PLAYERIDMAP2[PLAYERNAME],MATCH(ROW()-ROW(AS$1),THIRDBASE,0)),"")</f>
        <v/>
      </c>
      <c r="AT1649" t="e">
        <f>IF(PLAYERIDMAP2[[#This Row],[POS]]="SS",MAX(AT$1:AT1648)+1,"")</f>
        <v>#VALUE!</v>
      </c>
      <c r="AU1649" t="str">
        <f>IFERROR(INDEX(PLAYERIDMAP2[PLAYERNAME],MATCH(ROW()-ROW(AU$1),SHORTSTOP,0)),"")</f>
        <v/>
      </c>
      <c r="AV1649" t="e">
        <f>IF(PLAYERIDMAP2[[#This Row],[POS]]="OF",MAX(AV$1:AV1648)+1,"")</f>
        <v>#VALUE!</v>
      </c>
      <c r="AW1649" t="str">
        <f>IFERROR(INDEX(PLAYERIDMAP2[PLAYERNAME],MATCH(ROW()-ROW(AW$1),OUTFIELD,0)),"")</f>
        <v/>
      </c>
      <c r="AX1649" t="e">
        <f>IF(PLAYERIDMAP2[[#This Row],[POS]]&lt;&gt;"P",MAX(AX$1:AX1648)+1,"")</f>
        <v>#VALUE!</v>
      </c>
      <c r="AY1649" t="str">
        <f>IFERROR(INDEX(PLAYERIDMAP2[PLAYERNAME],MATCH(ROW()-ROW(AY$1),HITTERS,0)),"")</f>
        <v/>
      </c>
      <c r="AZ1649" t="e">
        <f>IF(PLAYERIDMAP2[[#This Row],[POS]]="P",MAX(AZ$1:AZ1648)+1,"")</f>
        <v>#VALUE!</v>
      </c>
      <c r="BA1649" t="str">
        <f>IFERROR(INDEX(PLAYERIDMAP2[PLAYERNAME],MATCH(ROW()-ROW(BA$1),PITCHERS,0)),"")</f>
        <v/>
      </c>
    </row>
    <row r="1650" spans="38:53" x14ac:dyDescent="0.25">
      <c r="AL1650" t="e">
        <f>IF(PLAYERIDMAP2[[#This Row],[POS]]="C",MAX(AL$1:AL1649)+1,"")</f>
        <v>#VALUE!</v>
      </c>
      <c r="AM1650" t="str">
        <f>IFERROR(INDEX(PLAYERIDMAP2[PLAYERNAME],MATCH(ROW()-ROW(AM$1),CATCHERS,0)),"")</f>
        <v/>
      </c>
      <c r="AN1650" t="e">
        <f>IF(PLAYERIDMAP2[[#This Row],[POS]]="1B",MAX(AN$1:AN1649)+1,"")</f>
        <v>#VALUE!</v>
      </c>
      <c r="AO1650" t="str">
        <f>IFERROR(INDEX(PLAYERIDMAP2[PLAYERNAME],MATCH(ROW()-ROW(AO$1),FIRSTBASE,0)),"")</f>
        <v/>
      </c>
      <c r="AP1650" t="e">
        <f>IF(PLAYERIDMAP2[[#This Row],[POS]]="2B",MAX(AP$1:AP1649)+1,"")</f>
        <v>#VALUE!</v>
      </c>
      <c r="AQ1650" t="str">
        <f>IFERROR(INDEX(PLAYERIDMAP2[PLAYERNAME],MATCH(ROW()-ROW(AQ$1),SECONDBASE,0)),"")</f>
        <v/>
      </c>
      <c r="AR1650" t="e">
        <f>IF(PLAYERIDMAP2[[#This Row],[POS]]="3B",MAX(AR$1:AR1649)+1,"")</f>
        <v>#VALUE!</v>
      </c>
      <c r="AS1650" t="str">
        <f>IFERROR(INDEX(PLAYERIDMAP2[PLAYERNAME],MATCH(ROW()-ROW(AS$1),THIRDBASE,0)),"")</f>
        <v/>
      </c>
      <c r="AT1650" t="e">
        <f>IF(PLAYERIDMAP2[[#This Row],[POS]]="SS",MAX(AT$1:AT1649)+1,"")</f>
        <v>#VALUE!</v>
      </c>
      <c r="AU1650" t="str">
        <f>IFERROR(INDEX(PLAYERIDMAP2[PLAYERNAME],MATCH(ROW()-ROW(AU$1),SHORTSTOP,0)),"")</f>
        <v/>
      </c>
      <c r="AV1650" t="e">
        <f>IF(PLAYERIDMAP2[[#This Row],[POS]]="OF",MAX(AV$1:AV1649)+1,"")</f>
        <v>#VALUE!</v>
      </c>
      <c r="AW1650" t="str">
        <f>IFERROR(INDEX(PLAYERIDMAP2[PLAYERNAME],MATCH(ROW()-ROW(AW$1),OUTFIELD,0)),"")</f>
        <v/>
      </c>
      <c r="AX1650" t="e">
        <f>IF(PLAYERIDMAP2[[#This Row],[POS]]&lt;&gt;"P",MAX(AX$1:AX1649)+1,"")</f>
        <v>#VALUE!</v>
      </c>
      <c r="AY1650" t="str">
        <f>IFERROR(INDEX(PLAYERIDMAP2[PLAYERNAME],MATCH(ROW()-ROW(AY$1),HITTERS,0)),"")</f>
        <v/>
      </c>
      <c r="AZ1650" t="e">
        <f>IF(PLAYERIDMAP2[[#This Row],[POS]]="P",MAX(AZ$1:AZ1649)+1,"")</f>
        <v>#VALUE!</v>
      </c>
      <c r="BA1650" t="str">
        <f>IFERROR(INDEX(PLAYERIDMAP2[PLAYERNAME],MATCH(ROW()-ROW(BA$1),PITCHERS,0)),"")</f>
        <v/>
      </c>
    </row>
    <row r="1651" spans="38:53" x14ac:dyDescent="0.25">
      <c r="AL1651" t="e">
        <f>IF(PLAYERIDMAP2[[#This Row],[POS]]="C",MAX(AL$1:AL1650)+1,"")</f>
        <v>#VALUE!</v>
      </c>
      <c r="AM1651" t="str">
        <f>IFERROR(INDEX(PLAYERIDMAP2[PLAYERNAME],MATCH(ROW()-ROW(AM$1),CATCHERS,0)),"")</f>
        <v/>
      </c>
      <c r="AN1651" t="e">
        <f>IF(PLAYERIDMAP2[[#This Row],[POS]]="1B",MAX(AN$1:AN1650)+1,"")</f>
        <v>#VALUE!</v>
      </c>
      <c r="AO1651" t="str">
        <f>IFERROR(INDEX(PLAYERIDMAP2[PLAYERNAME],MATCH(ROW()-ROW(AO$1),FIRSTBASE,0)),"")</f>
        <v/>
      </c>
      <c r="AP1651" t="e">
        <f>IF(PLAYERIDMAP2[[#This Row],[POS]]="2B",MAX(AP$1:AP1650)+1,"")</f>
        <v>#VALUE!</v>
      </c>
      <c r="AQ1651" t="str">
        <f>IFERROR(INDEX(PLAYERIDMAP2[PLAYERNAME],MATCH(ROW()-ROW(AQ$1),SECONDBASE,0)),"")</f>
        <v/>
      </c>
      <c r="AR1651" t="e">
        <f>IF(PLAYERIDMAP2[[#This Row],[POS]]="3B",MAX(AR$1:AR1650)+1,"")</f>
        <v>#VALUE!</v>
      </c>
      <c r="AS1651" t="str">
        <f>IFERROR(INDEX(PLAYERIDMAP2[PLAYERNAME],MATCH(ROW()-ROW(AS$1),THIRDBASE,0)),"")</f>
        <v/>
      </c>
      <c r="AT1651" t="e">
        <f>IF(PLAYERIDMAP2[[#This Row],[POS]]="SS",MAX(AT$1:AT1650)+1,"")</f>
        <v>#VALUE!</v>
      </c>
      <c r="AU1651" t="str">
        <f>IFERROR(INDEX(PLAYERIDMAP2[PLAYERNAME],MATCH(ROW()-ROW(AU$1),SHORTSTOP,0)),"")</f>
        <v/>
      </c>
      <c r="AV1651" t="e">
        <f>IF(PLAYERIDMAP2[[#This Row],[POS]]="OF",MAX(AV$1:AV1650)+1,"")</f>
        <v>#VALUE!</v>
      </c>
      <c r="AW1651" t="str">
        <f>IFERROR(INDEX(PLAYERIDMAP2[PLAYERNAME],MATCH(ROW()-ROW(AW$1),OUTFIELD,0)),"")</f>
        <v/>
      </c>
      <c r="AX1651" t="e">
        <f>IF(PLAYERIDMAP2[[#This Row],[POS]]&lt;&gt;"P",MAX(AX$1:AX1650)+1,"")</f>
        <v>#VALUE!</v>
      </c>
      <c r="AY1651" t="str">
        <f>IFERROR(INDEX(PLAYERIDMAP2[PLAYERNAME],MATCH(ROW()-ROW(AY$1),HITTERS,0)),"")</f>
        <v/>
      </c>
      <c r="AZ1651" t="e">
        <f>IF(PLAYERIDMAP2[[#This Row],[POS]]="P",MAX(AZ$1:AZ1650)+1,"")</f>
        <v>#VALUE!</v>
      </c>
      <c r="BA1651" t="str">
        <f>IFERROR(INDEX(PLAYERIDMAP2[PLAYERNAME],MATCH(ROW()-ROW(BA$1),PITCHERS,0)),"")</f>
        <v/>
      </c>
    </row>
    <row r="1652" spans="38:53" x14ac:dyDescent="0.25">
      <c r="AL1652" t="e">
        <f>IF(PLAYERIDMAP2[[#This Row],[POS]]="C",MAX(AL$1:AL1651)+1,"")</f>
        <v>#VALUE!</v>
      </c>
      <c r="AM1652" t="str">
        <f>IFERROR(INDEX(PLAYERIDMAP2[PLAYERNAME],MATCH(ROW()-ROW(AM$1),CATCHERS,0)),"")</f>
        <v/>
      </c>
      <c r="AN1652" t="e">
        <f>IF(PLAYERIDMAP2[[#This Row],[POS]]="1B",MAX(AN$1:AN1651)+1,"")</f>
        <v>#VALUE!</v>
      </c>
      <c r="AO1652" t="str">
        <f>IFERROR(INDEX(PLAYERIDMAP2[PLAYERNAME],MATCH(ROW()-ROW(AO$1),FIRSTBASE,0)),"")</f>
        <v/>
      </c>
      <c r="AP1652" t="e">
        <f>IF(PLAYERIDMAP2[[#This Row],[POS]]="2B",MAX(AP$1:AP1651)+1,"")</f>
        <v>#VALUE!</v>
      </c>
      <c r="AQ1652" t="str">
        <f>IFERROR(INDEX(PLAYERIDMAP2[PLAYERNAME],MATCH(ROW()-ROW(AQ$1),SECONDBASE,0)),"")</f>
        <v/>
      </c>
      <c r="AR1652" t="e">
        <f>IF(PLAYERIDMAP2[[#This Row],[POS]]="3B",MAX(AR$1:AR1651)+1,"")</f>
        <v>#VALUE!</v>
      </c>
      <c r="AS1652" t="str">
        <f>IFERROR(INDEX(PLAYERIDMAP2[PLAYERNAME],MATCH(ROW()-ROW(AS$1),THIRDBASE,0)),"")</f>
        <v/>
      </c>
      <c r="AT1652" t="e">
        <f>IF(PLAYERIDMAP2[[#This Row],[POS]]="SS",MAX(AT$1:AT1651)+1,"")</f>
        <v>#VALUE!</v>
      </c>
      <c r="AU1652" t="str">
        <f>IFERROR(INDEX(PLAYERIDMAP2[PLAYERNAME],MATCH(ROW()-ROW(AU$1),SHORTSTOP,0)),"")</f>
        <v/>
      </c>
      <c r="AV1652" t="e">
        <f>IF(PLAYERIDMAP2[[#This Row],[POS]]="OF",MAX(AV$1:AV1651)+1,"")</f>
        <v>#VALUE!</v>
      </c>
      <c r="AW1652" t="str">
        <f>IFERROR(INDEX(PLAYERIDMAP2[PLAYERNAME],MATCH(ROW()-ROW(AW$1),OUTFIELD,0)),"")</f>
        <v/>
      </c>
      <c r="AX1652" t="e">
        <f>IF(PLAYERIDMAP2[[#This Row],[POS]]&lt;&gt;"P",MAX(AX$1:AX1651)+1,"")</f>
        <v>#VALUE!</v>
      </c>
      <c r="AY1652" t="str">
        <f>IFERROR(INDEX(PLAYERIDMAP2[PLAYERNAME],MATCH(ROW()-ROW(AY$1),HITTERS,0)),"")</f>
        <v/>
      </c>
      <c r="AZ1652" t="e">
        <f>IF(PLAYERIDMAP2[[#This Row],[POS]]="P",MAX(AZ$1:AZ1651)+1,"")</f>
        <v>#VALUE!</v>
      </c>
      <c r="BA1652" t="str">
        <f>IFERROR(INDEX(PLAYERIDMAP2[PLAYERNAME],MATCH(ROW()-ROW(BA$1),PITCHERS,0)),"")</f>
        <v/>
      </c>
    </row>
    <row r="1653" spans="38:53" x14ac:dyDescent="0.25">
      <c r="AL1653" t="e">
        <f>IF(PLAYERIDMAP2[[#This Row],[POS]]="C",MAX(AL$1:AL1652)+1,"")</f>
        <v>#VALUE!</v>
      </c>
      <c r="AM1653" t="str">
        <f>IFERROR(INDEX(PLAYERIDMAP2[PLAYERNAME],MATCH(ROW()-ROW(AM$1),CATCHERS,0)),"")</f>
        <v/>
      </c>
      <c r="AN1653" t="e">
        <f>IF(PLAYERIDMAP2[[#This Row],[POS]]="1B",MAX(AN$1:AN1652)+1,"")</f>
        <v>#VALUE!</v>
      </c>
      <c r="AO1653" t="str">
        <f>IFERROR(INDEX(PLAYERIDMAP2[PLAYERNAME],MATCH(ROW()-ROW(AO$1),FIRSTBASE,0)),"")</f>
        <v/>
      </c>
      <c r="AP1653" t="e">
        <f>IF(PLAYERIDMAP2[[#This Row],[POS]]="2B",MAX(AP$1:AP1652)+1,"")</f>
        <v>#VALUE!</v>
      </c>
      <c r="AQ1653" t="str">
        <f>IFERROR(INDEX(PLAYERIDMAP2[PLAYERNAME],MATCH(ROW()-ROW(AQ$1),SECONDBASE,0)),"")</f>
        <v/>
      </c>
      <c r="AR1653" t="e">
        <f>IF(PLAYERIDMAP2[[#This Row],[POS]]="3B",MAX(AR$1:AR1652)+1,"")</f>
        <v>#VALUE!</v>
      </c>
      <c r="AS1653" t="str">
        <f>IFERROR(INDEX(PLAYERIDMAP2[PLAYERNAME],MATCH(ROW()-ROW(AS$1),THIRDBASE,0)),"")</f>
        <v/>
      </c>
      <c r="AT1653" t="e">
        <f>IF(PLAYERIDMAP2[[#This Row],[POS]]="SS",MAX(AT$1:AT1652)+1,"")</f>
        <v>#VALUE!</v>
      </c>
      <c r="AU1653" t="str">
        <f>IFERROR(INDEX(PLAYERIDMAP2[PLAYERNAME],MATCH(ROW()-ROW(AU$1),SHORTSTOP,0)),"")</f>
        <v/>
      </c>
      <c r="AV1653" t="e">
        <f>IF(PLAYERIDMAP2[[#This Row],[POS]]="OF",MAX(AV$1:AV1652)+1,"")</f>
        <v>#VALUE!</v>
      </c>
      <c r="AW1653" t="str">
        <f>IFERROR(INDEX(PLAYERIDMAP2[PLAYERNAME],MATCH(ROW()-ROW(AW$1),OUTFIELD,0)),"")</f>
        <v/>
      </c>
      <c r="AX1653" t="e">
        <f>IF(PLAYERIDMAP2[[#This Row],[POS]]&lt;&gt;"P",MAX(AX$1:AX1652)+1,"")</f>
        <v>#VALUE!</v>
      </c>
      <c r="AY1653" t="str">
        <f>IFERROR(INDEX(PLAYERIDMAP2[PLAYERNAME],MATCH(ROW()-ROW(AY$1),HITTERS,0)),"")</f>
        <v/>
      </c>
      <c r="AZ1653" t="e">
        <f>IF(PLAYERIDMAP2[[#This Row],[POS]]="P",MAX(AZ$1:AZ1652)+1,"")</f>
        <v>#VALUE!</v>
      </c>
      <c r="BA1653" t="str">
        <f>IFERROR(INDEX(PLAYERIDMAP2[PLAYERNAME],MATCH(ROW()-ROW(BA$1),PITCHERS,0)),"")</f>
        <v/>
      </c>
    </row>
    <row r="1654" spans="38:53" x14ac:dyDescent="0.25">
      <c r="AL1654" t="e">
        <f>IF(PLAYERIDMAP2[[#This Row],[POS]]="C",MAX(AL$1:AL1653)+1,"")</f>
        <v>#VALUE!</v>
      </c>
      <c r="AM1654" t="str">
        <f>IFERROR(INDEX(PLAYERIDMAP2[PLAYERNAME],MATCH(ROW()-ROW(AM$1),CATCHERS,0)),"")</f>
        <v/>
      </c>
      <c r="AN1654" t="e">
        <f>IF(PLAYERIDMAP2[[#This Row],[POS]]="1B",MAX(AN$1:AN1653)+1,"")</f>
        <v>#VALUE!</v>
      </c>
      <c r="AO1654" t="str">
        <f>IFERROR(INDEX(PLAYERIDMAP2[PLAYERNAME],MATCH(ROW()-ROW(AO$1),FIRSTBASE,0)),"")</f>
        <v/>
      </c>
      <c r="AP1654" t="e">
        <f>IF(PLAYERIDMAP2[[#This Row],[POS]]="2B",MAX(AP$1:AP1653)+1,"")</f>
        <v>#VALUE!</v>
      </c>
      <c r="AQ1654" t="str">
        <f>IFERROR(INDEX(PLAYERIDMAP2[PLAYERNAME],MATCH(ROW()-ROW(AQ$1),SECONDBASE,0)),"")</f>
        <v/>
      </c>
      <c r="AR1654" t="e">
        <f>IF(PLAYERIDMAP2[[#This Row],[POS]]="3B",MAX(AR$1:AR1653)+1,"")</f>
        <v>#VALUE!</v>
      </c>
      <c r="AS1654" t="str">
        <f>IFERROR(INDEX(PLAYERIDMAP2[PLAYERNAME],MATCH(ROW()-ROW(AS$1),THIRDBASE,0)),"")</f>
        <v/>
      </c>
      <c r="AT1654" t="e">
        <f>IF(PLAYERIDMAP2[[#This Row],[POS]]="SS",MAX(AT$1:AT1653)+1,"")</f>
        <v>#VALUE!</v>
      </c>
      <c r="AU1654" t="str">
        <f>IFERROR(INDEX(PLAYERIDMAP2[PLAYERNAME],MATCH(ROW()-ROW(AU$1),SHORTSTOP,0)),"")</f>
        <v/>
      </c>
      <c r="AV1654" t="e">
        <f>IF(PLAYERIDMAP2[[#This Row],[POS]]="OF",MAX(AV$1:AV1653)+1,"")</f>
        <v>#VALUE!</v>
      </c>
      <c r="AW1654" t="str">
        <f>IFERROR(INDEX(PLAYERIDMAP2[PLAYERNAME],MATCH(ROW()-ROW(AW$1),OUTFIELD,0)),"")</f>
        <v/>
      </c>
      <c r="AX1654" t="e">
        <f>IF(PLAYERIDMAP2[[#This Row],[POS]]&lt;&gt;"P",MAX(AX$1:AX1653)+1,"")</f>
        <v>#VALUE!</v>
      </c>
      <c r="AY1654" t="str">
        <f>IFERROR(INDEX(PLAYERIDMAP2[PLAYERNAME],MATCH(ROW()-ROW(AY$1),HITTERS,0)),"")</f>
        <v/>
      </c>
      <c r="AZ1654" t="e">
        <f>IF(PLAYERIDMAP2[[#This Row],[POS]]="P",MAX(AZ$1:AZ1653)+1,"")</f>
        <v>#VALUE!</v>
      </c>
      <c r="BA1654" t="str">
        <f>IFERROR(INDEX(PLAYERIDMAP2[PLAYERNAME],MATCH(ROW()-ROW(BA$1),PITCHERS,0)),"")</f>
        <v/>
      </c>
    </row>
    <row r="1655" spans="38:53" x14ac:dyDescent="0.25">
      <c r="AL1655" t="e">
        <f>IF(PLAYERIDMAP2[[#This Row],[POS]]="C",MAX(AL$1:AL1654)+1,"")</f>
        <v>#VALUE!</v>
      </c>
      <c r="AM1655" t="str">
        <f>IFERROR(INDEX(PLAYERIDMAP2[PLAYERNAME],MATCH(ROW()-ROW(AM$1),CATCHERS,0)),"")</f>
        <v/>
      </c>
      <c r="AN1655" t="e">
        <f>IF(PLAYERIDMAP2[[#This Row],[POS]]="1B",MAX(AN$1:AN1654)+1,"")</f>
        <v>#VALUE!</v>
      </c>
      <c r="AO1655" t="str">
        <f>IFERROR(INDEX(PLAYERIDMAP2[PLAYERNAME],MATCH(ROW()-ROW(AO$1),FIRSTBASE,0)),"")</f>
        <v/>
      </c>
      <c r="AP1655" t="e">
        <f>IF(PLAYERIDMAP2[[#This Row],[POS]]="2B",MAX(AP$1:AP1654)+1,"")</f>
        <v>#VALUE!</v>
      </c>
      <c r="AQ1655" t="str">
        <f>IFERROR(INDEX(PLAYERIDMAP2[PLAYERNAME],MATCH(ROW()-ROW(AQ$1),SECONDBASE,0)),"")</f>
        <v/>
      </c>
      <c r="AR1655" t="e">
        <f>IF(PLAYERIDMAP2[[#This Row],[POS]]="3B",MAX(AR$1:AR1654)+1,"")</f>
        <v>#VALUE!</v>
      </c>
      <c r="AS1655" t="str">
        <f>IFERROR(INDEX(PLAYERIDMAP2[PLAYERNAME],MATCH(ROW()-ROW(AS$1),THIRDBASE,0)),"")</f>
        <v/>
      </c>
      <c r="AT1655" t="e">
        <f>IF(PLAYERIDMAP2[[#This Row],[POS]]="SS",MAX(AT$1:AT1654)+1,"")</f>
        <v>#VALUE!</v>
      </c>
      <c r="AU1655" t="str">
        <f>IFERROR(INDEX(PLAYERIDMAP2[PLAYERNAME],MATCH(ROW()-ROW(AU$1),SHORTSTOP,0)),"")</f>
        <v/>
      </c>
      <c r="AV1655" t="e">
        <f>IF(PLAYERIDMAP2[[#This Row],[POS]]="OF",MAX(AV$1:AV1654)+1,"")</f>
        <v>#VALUE!</v>
      </c>
      <c r="AW1655" t="str">
        <f>IFERROR(INDEX(PLAYERIDMAP2[PLAYERNAME],MATCH(ROW()-ROW(AW$1),OUTFIELD,0)),"")</f>
        <v/>
      </c>
      <c r="AX1655" t="e">
        <f>IF(PLAYERIDMAP2[[#This Row],[POS]]&lt;&gt;"P",MAX(AX$1:AX1654)+1,"")</f>
        <v>#VALUE!</v>
      </c>
      <c r="AY1655" t="str">
        <f>IFERROR(INDEX(PLAYERIDMAP2[PLAYERNAME],MATCH(ROW()-ROW(AY$1),HITTERS,0)),"")</f>
        <v/>
      </c>
      <c r="AZ1655" t="e">
        <f>IF(PLAYERIDMAP2[[#This Row],[POS]]="P",MAX(AZ$1:AZ1654)+1,"")</f>
        <v>#VALUE!</v>
      </c>
      <c r="BA1655" t="str">
        <f>IFERROR(INDEX(PLAYERIDMAP2[PLAYERNAME],MATCH(ROW()-ROW(BA$1),PITCHERS,0)),"")</f>
        <v/>
      </c>
    </row>
    <row r="1656" spans="38:53" x14ac:dyDescent="0.25">
      <c r="AL1656" t="e">
        <f>IF(PLAYERIDMAP2[[#This Row],[POS]]="C",MAX(AL$1:AL1655)+1,"")</f>
        <v>#VALUE!</v>
      </c>
      <c r="AM1656" t="str">
        <f>IFERROR(INDEX(PLAYERIDMAP2[PLAYERNAME],MATCH(ROW()-ROW(AM$1),CATCHERS,0)),"")</f>
        <v/>
      </c>
      <c r="AN1656" t="e">
        <f>IF(PLAYERIDMAP2[[#This Row],[POS]]="1B",MAX(AN$1:AN1655)+1,"")</f>
        <v>#VALUE!</v>
      </c>
      <c r="AO1656" t="str">
        <f>IFERROR(INDEX(PLAYERIDMAP2[PLAYERNAME],MATCH(ROW()-ROW(AO$1),FIRSTBASE,0)),"")</f>
        <v/>
      </c>
      <c r="AP1656" t="e">
        <f>IF(PLAYERIDMAP2[[#This Row],[POS]]="2B",MAX(AP$1:AP1655)+1,"")</f>
        <v>#VALUE!</v>
      </c>
      <c r="AQ1656" t="str">
        <f>IFERROR(INDEX(PLAYERIDMAP2[PLAYERNAME],MATCH(ROW()-ROW(AQ$1),SECONDBASE,0)),"")</f>
        <v/>
      </c>
      <c r="AR1656" t="e">
        <f>IF(PLAYERIDMAP2[[#This Row],[POS]]="3B",MAX(AR$1:AR1655)+1,"")</f>
        <v>#VALUE!</v>
      </c>
      <c r="AS1656" t="str">
        <f>IFERROR(INDEX(PLAYERIDMAP2[PLAYERNAME],MATCH(ROW()-ROW(AS$1),THIRDBASE,0)),"")</f>
        <v/>
      </c>
      <c r="AT1656" t="e">
        <f>IF(PLAYERIDMAP2[[#This Row],[POS]]="SS",MAX(AT$1:AT1655)+1,"")</f>
        <v>#VALUE!</v>
      </c>
      <c r="AU1656" t="str">
        <f>IFERROR(INDEX(PLAYERIDMAP2[PLAYERNAME],MATCH(ROW()-ROW(AU$1),SHORTSTOP,0)),"")</f>
        <v/>
      </c>
      <c r="AV1656" t="e">
        <f>IF(PLAYERIDMAP2[[#This Row],[POS]]="OF",MAX(AV$1:AV1655)+1,"")</f>
        <v>#VALUE!</v>
      </c>
      <c r="AW1656" t="str">
        <f>IFERROR(INDEX(PLAYERIDMAP2[PLAYERNAME],MATCH(ROW()-ROW(AW$1),OUTFIELD,0)),"")</f>
        <v/>
      </c>
      <c r="AX1656" t="e">
        <f>IF(PLAYERIDMAP2[[#This Row],[POS]]&lt;&gt;"P",MAX(AX$1:AX1655)+1,"")</f>
        <v>#VALUE!</v>
      </c>
      <c r="AY1656" t="str">
        <f>IFERROR(INDEX(PLAYERIDMAP2[PLAYERNAME],MATCH(ROW()-ROW(AY$1),HITTERS,0)),"")</f>
        <v/>
      </c>
      <c r="AZ1656" t="e">
        <f>IF(PLAYERIDMAP2[[#This Row],[POS]]="P",MAX(AZ$1:AZ1655)+1,"")</f>
        <v>#VALUE!</v>
      </c>
      <c r="BA1656" t="str">
        <f>IFERROR(INDEX(PLAYERIDMAP2[PLAYERNAME],MATCH(ROW()-ROW(BA$1),PITCHERS,0)),"")</f>
        <v/>
      </c>
    </row>
    <row r="1657" spans="38:53" x14ac:dyDescent="0.25">
      <c r="AL1657" t="e">
        <f>IF(PLAYERIDMAP2[[#This Row],[POS]]="C",MAX(AL$1:AL1656)+1,"")</f>
        <v>#VALUE!</v>
      </c>
      <c r="AM1657" t="str">
        <f>IFERROR(INDEX(PLAYERIDMAP2[PLAYERNAME],MATCH(ROW()-ROW(AM$1),CATCHERS,0)),"")</f>
        <v/>
      </c>
      <c r="AN1657" t="e">
        <f>IF(PLAYERIDMAP2[[#This Row],[POS]]="1B",MAX(AN$1:AN1656)+1,"")</f>
        <v>#VALUE!</v>
      </c>
      <c r="AO1657" t="str">
        <f>IFERROR(INDEX(PLAYERIDMAP2[PLAYERNAME],MATCH(ROW()-ROW(AO$1),FIRSTBASE,0)),"")</f>
        <v/>
      </c>
      <c r="AP1657" t="e">
        <f>IF(PLAYERIDMAP2[[#This Row],[POS]]="2B",MAX(AP$1:AP1656)+1,"")</f>
        <v>#VALUE!</v>
      </c>
      <c r="AQ1657" t="str">
        <f>IFERROR(INDEX(PLAYERIDMAP2[PLAYERNAME],MATCH(ROW()-ROW(AQ$1),SECONDBASE,0)),"")</f>
        <v/>
      </c>
      <c r="AR1657" t="e">
        <f>IF(PLAYERIDMAP2[[#This Row],[POS]]="3B",MAX(AR$1:AR1656)+1,"")</f>
        <v>#VALUE!</v>
      </c>
      <c r="AS1657" t="str">
        <f>IFERROR(INDEX(PLAYERIDMAP2[PLAYERNAME],MATCH(ROW()-ROW(AS$1),THIRDBASE,0)),"")</f>
        <v/>
      </c>
      <c r="AT1657" t="e">
        <f>IF(PLAYERIDMAP2[[#This Row],[POS]]="SS",MAX(AT$1:AT1656)+1,"")</f>
        <v>#VALUE!</v>
      </c>
      <c r="AU1657" t="str">
        <f>IFERROR(INDEX(PLAYERIDMAP2[PLAYERNAME],MATCH(ROW()-ROW(AU$1),SHORTSTOP,0)),"")</f>
        <v/>
      </c>
      <c r="AV1657" t="e">
        <f>IF(PLAYERIDMAP2[[#This Row],[POS]]="OF",MAX(AV$1:AV1656)+1,"")</f>
        <v>#VALUE!</v>
      </c>
      <c r="AW1657" t="str">
        <f>IFERROR(INDEX(PLAYERIDMAP2[PLAYERNAME],MATCH(ROW()-ROW(AW$1),OUTFIELD,0)),"")</f>
        <v/>
      </c>
      <c r="AX1657" t="e">
        <f>IF(PLAYERIDMAP2[[#This Row],[POS]]&lt;&gt;"P",MAX(AX$1:AX1656)+1,"")</f>
        <v>#VALUE!</v>
      </c>
      <c r="AY1657" t="str">
        <f>IFERROR(INDEX(PLAYERIDMAP2[PLAYERNAME],MATCH(ROW()-ROW(AY$1),HITTERS,0)),"")</f>
        <v/>
      </c>
      <c r="AZ1657" t="e">
        <f>IF(PLAYERIDMAP2[[#This Row],[POS]]="P",MAX(AZ$1:AZ1656)+1,"")</f>
        <v>#VALUE!</v>
      </c>
      <c r="BA1657" t="str">
        <f>IFERROR(INDEX(PLAYERIDMAP2[PLAYERNAME],MATCH(ROW()-ROW(BA$1),PITCHERS,0)),"")</f>
        <v/>
      </c>
    </row>
    <row r="1658" spans="38:53" x14ac:dyDescent="0.25">
      <c r="AL1658" t="e">
        <f>IF(PLAYERIDMAP2[[#This Row],[POS]]="C",MAX(AL$1:AL1657)+1,"")</f>
        <v>#VALUE!</v>
      </c>
      <c r="AM1658" t="str">
        <f>IFERROR(INDEX(PLAYERIDMAP2[PLAYERNAME],MATCH(ROW()-ROW(AM$1),CATCHERS,0)),"")</f>
        <v/>
      </c>
      <c r="AN1658" t="e">
        <f>IF(PLAYERIDMAP2[[#This Row],[POS]]="1B",MAX(AN$1:AN1657)+1,"")</f>
        <v>#VALUE!</v>
      </c>
      <c r="AO1658" t="str">
        <f>IFERROR(INDEX(PLAYERIDMAP2[PLAYERNAME],MATCH(ROW()-ROW(AO$1),FIRSTBASE,0)),"")</f>
        <v/>
      </c>
      <c r="AP1658" t="e">
        <f>IF(PLAYERIDMAP2[[#This Row],[POS]]="2B",MAX(AP$1:AP1657)+1,"")</f>
        <v>#VALUE!</v>
      </c>
      <c r="AQ1658" t="str">
        <f>IFERROR(INDEX(PLAYERIDMAP2[PLAYERNAME],MATCH(ROW()-ROW(AQ$1),SECONDBASE,0)),"")</f>
        <v/>
      </c>
      <c r="AR1658" t="e">
        <f>IF(PLAYERIDMAP2[[#This Row],[POS]]="3B",MAX(AR$1:AR1657)+1,"")</f>
        <v>#VALUE!</v>
      </c>
      <c r="AS1658" t="str">
        <f>IFERROR(INDEX(PLAYERIDMAP2[PLAYERNAME],MATCH(ROW()-ROW(AS$1),THIRDBASE,0)),"")</f>
        <v/>
      </c>
      <c r="AT1658" t="e">
        <f>IF(PLAYERIDMAP2[[#This Row],[POS]]="SS",MAX(AT$1:AT1657)+1,"")</f>
        <v>#VALUE!</v>
      </c>
      <c r="AU1658" t="str">
        <f>IFERROR(INDEX(PLAYERIDMAP2[PLAYERNAME],MATCH(ROW()-ROW(AU$1),SHORTSTOP,0)),"")</f>
        <v/>
      </c>
      <c r="AV1658" t="e">
        <f>IF(PLAYERIDMAP2[[#This Row],[POS]]="OF",MAX(AV$1:AV1657)+1,"")</f>
        <v>#VALUE!</v>
      </c>
      <c r="AW1658" t="str">
        <f>IFERROR(INDEX(PLAYERIDMAP2[PLAYERNAME],MATCH(ROW()-ROW(AW$1),OUTFIELD,0)),"")</f>
        <v/>
      </c>
      <c r="AX1658" t="e">
        <f>IF(PLAYERIDMAP2[[#This Row],[POS]]&lt;&gt;"P",MAX(AX$1:AX1657)+1,"")</f>
        <v>#VALUE!</v>
      </c>
      <c r="AY1658" t="str">
        <f>IFERROR(INDEX(PLAYERIDMAP2[PLAYERNAME],MATCH(ROW()-ROW(AY$1),HITTERS,0)),"")</f>
        <v/>
      </c>
      <c r="AZ1658" t="e">
        <f>IF(PLAYERIDMAP2[[#This Row],[POS]]="P",MAX(AZ$1:AZ1657)+1,"")</f>
        <v>#VALUE!</v>
      </c>
      <c r="BA1658" t="str">
        <f>IFERROR(INDEX(PLAYERIDMAP2[PLAYERNAME],MATCH(ROW()-ROW(BA$1),PITCHERS,0)),"")</f>
        <v/>
      </c>
    </row>
    <row r="1659" spans="38:53" x14ac:dyDescent="0.25">
      <c r="AL1659" t="e">
        <f>IF(PLAYERIDMAP2[[#This Row],[POS]]="C",MAX(AL$1:AL1658)+1,"")</f>
        <v>#VALUE!</v>
      </c>
      <c r="AM1659" t="str">
        <f>IFERROR(INDEX(PLAYERIDMAP2[PLAYERNAME],MATCH(ROW()-ROW(AM$1),CATCHERS,0)),"")</f>
        <v/>
      </c>
      <c r="AN1659" t="e">
        <f>IF(PLAYERIDMAP2[[#This Row],[POS]]="1B",MAX(AN$1:AN1658)+1,"")</f>
        <v>#VALUE!</v>
      </c>
      <c r="AO1659" t="str">
        <f>IFERROR(INDEX(PLAYERIDMAP2[PLAYERNAME],MATCH(ROW()-ROW(AO$1),FIRSTBASE,0)),"")</f>
        <v/>
      </c>
      <c r="AP1659" t="e">
        <f>IF(PLAYERIDMAP2[[#This Row],[POS]]="2B",MAX(AP$1:AP1658)+1,"")</f>
        <v>#VALUE!</v>
      </c>
      <c r="AQ1659" t="str">
        <f>IFERROR(INDEX(PLAYERIDMAP2[PLAYERNAME],MATCH(ROW()-ROW(AQ$1),SECONDBASE,0)),"")</f>
        <v/>
      </c>
      <c r="AR1659" t="e">
        <f>IF(PLAYERIDMAP2[[#This Row],[POS]]="3B",MAX(AR$1:AR1658)+1,"")</f>
        <v>#VALUE!</v>
      </c>
      <c r="AS1659" t="str">
        <f>IFERROR(INDEX(PLAYERIDMAP2[PLAYERNAME],MATCH(ROW()-ROW(AS$1),THIRDBASE,0)),"")</f>
        <v/>
      </c>
      <c r="AT1659" t="e">
        <f>IF(PLAYERIDMAP2[[#This Row],[POS]]="SS",MAX(AT$1:AT1658)+1,"")</f>
        <v>#VALUE!</v>
      </c>
      <c r="AU1659" t="str">
        <f>IFERROR(INDEX(PLAYERIDMAP2[PLAYERNAME],MATCH(ROW()-ROW(AU$1),SHORTSTOP,0)),"")</f>
        <v/>
      </c>
      <c r="AV1659" t="e">
        <f>IF(PLAYERIDMAP2[[#This Row],[POS]]="OF",MAX(AV$1:AV1658)+1,"")</f>
        <v>#VALUE!</v>
      </c>
      <c r="AW1659" t="str">
        <f>IFERROR(INDEX(PLAYERIDMAP2[PLAYERNAME],MATCH(ROW()-ROW(AW$1),OUTFIELD,0)),"")</f>
        <v/>
      </c>
      <c r="AX1659" t="e">
        <f>IF(PLAYERIDMAP2[[#This Row],[POS]]&lt;&gt;"P",MAX(AX$1:AX1658)+1,"")</f>
        <v>#VALUE!</v>
      </c>
      <c r="AY1659" t="str">
        <f>IFERROR(INDEX(PLAYERIDMAP2[PLAYERNAME],MATCH(ROW()-ROW(AY$1),HITTERS,0)),"")</f>
        <v/>
      </c>
      <c r="AZ1659" t="e">
        <f>IF(PLAYERIDMAP2[[#This Row],[POS]]="P",MAX(AZ$1:AZ1658)+1,"")</f>
        <v>#VALUE!</v>
      </c>
      <c r="BA1659" t="str">
        <f>IFERROR(INDEX(PLAYERIDMAP2[PLAYERNAME],MATCH(ROW()-ROW(BA$1),PITCHERS,0)),"")</f>
        <v/>
      </c>
    </row>
    <row r="1660" spans="38:53" x14ac:dyDescent="0.25">
      <c r="AL1660" t="e">
        <f>IF(PLAYERIDMAP2[[#This Row],[POS]]="C",MAX(AL$1:AL1659)+1,"")</f>
        <v>#VALUE!</v>
      </c>
      <c r="AM1660" t="str">
        <f>IFERROR(INDEX(PLAYERIDMAP2[PLAYERNAME],MATCH(ROW()-ROW(AM$1),CATCHERS,0)),"")</f>
        <v/>
      </c>
      <c r="AN1660" t="e">
        <f>IF(PLAYERIDMAP2[[#This Row],[POS]]="1B",MAX(AN$1:AN1659)+1,"")</f>
        <v>#VALUE!</v>
      </c>
      <c r="AO1660" t="str">
        <f>IFERROR(INDEX(PLAYERIDMAP2[PLAYERNAME],MATCH(ROW()-ROW(AO$1),FIRSTBASE,0)),"")</f>
        <v/>
      </c>
      <c r="AP1660" t="e">
        <f>IF(PLAYERIDMAP2[[#This Row],[POS]]="2B",MAX(AP$1:AP1659)+1,"")</f>
        <v>#VALUE!</v>
      </c>
      <c r="AQ1660" t="str">
        <f>IFERROR(INDEX(PLAYERIDMAP2[PLAYERNAME],MATCH(ROW()-ROW(AQ$1),SECONDBASE,0)),"")</f>
        <v/>
      </c>
      <c r="AR1660" t="e">
        <f>IF(PLAYERIDMAP2[[#This Row],[POS]]="3B",MAX(AR$1:AR1659)+1,"")</f>
        <v>#VALUE!</v>
      </c>
      <c r="AS1660" t="str">
        <f>IFERROR(INDEX(PLAYERIDMAP2[PLAYERNAME],MATCH(ROW()-ROW(AS$1),THIRDBASE,0)),"")</f>
        <v/>
      </c>
      <c r="AT1660" t="e">
        <f>IF(PLAYERIDMAP2[[#This Row],[POS]]="SS",MAX(AT$1:AT1659)+1,"")</f>
        <v>#VALUE!</v>
      </c>
      <c r="AU1660" t="str">
        <f>IFERROR(INDEX(PLAYERIDMAP2[PLAYERNAME],MATCH(ROW()-ROW(AU$1),SHORTSTOP,0)),"")</f>
        <v/>
      </c>
      <c r="AV1660" t="e">
        <f>IF(PLAYERIDMAP2[[#This Row],[POS]]="OF",MAX(AV$1:AV1659)+1,"")</f>
        <v>#VALUE!</v>
      </c>
      <c r="AW1660" t="str">
        <f>IFERROR(INDEX(PLAYERIDMAP2[PLAYERNAME],MATCH(ROW()-ROW(AW$1),OUTFIELD,0)),"")</f>
        <v/>
      </c>
      <c r="AX1660" t="e">
        <f>IF(PLAYERIDMAP2[[#This Row],[POS]]&lt;&gt;"P",MAX(AX$1:AX1659)+1,"")</f>
        <v>#VALUE!</v>
      </c>
      <c r="AY1660" t="str">
        <f>IFERROR(INDEX(PLAYERIDMAP2[PLAYERNAME],MATCH(ROW()-ROW(AY$1),HITTERS,0)),"")</f>
        <v/>
      </c>
      <c r="AZ1660" t="e">
        <f>IF(PLAYERIDMAP2[[#This Row],[POS]]="P",MAX(AZ$1:AZ1659)+1,"")</f>
        <v>#VALUE!</v>
      </c>
      <c r="BA1660" t="str">
        <f>IFERROR(INDEX(PLAYERIDMAP2[PLAYERNAME],MATCH(ROW()-ROW(BA$1),PITCHERS,0)),"")</f>
        <v/>
      </c>
    </row>
    <row r="1661" spans="38:53" x14ac:dyDescent="0.25">
      <c r="AL1661" t="e">
        <f>IF(PLAYERIDMAP2[[#This Row],[POS]]="C",MAX(AL$1:AL1660)+1,"")</f>
        <v>#VALUE!</v>
      </c>
      <c r="AM1661" t="str">
        <f>IFERROR(INDEX(PLAYERIDMAP2[PLAYERNAME],MATCH(ROW()-ROW(AM$1),CATCHERS,0)),"")</f>
        <v/>
      </c>
      <c r="AN1661" t="e">
        <f>IF(PLAYERIDMAP2[[#This Row],[POS]]="1B",MAX(AN$1:AN1660)+1,"")</f>
        <v>#VALUE!</v>
      </c>
      <c r="AO1661" t="str">
        <f>IFERROR(INDEX(PLAYERIDMAP2[PLAYERNAME],MATCH(ROW()-ROW(AO$1),FIRSTBASE,0)),"")</f>
        <v/>
      </c>
      <c r="AP1661" t="e">
        <f>IF(PLAYERIDMAP2[[#This Row],[POS]]="2B",MAX(AP$1:AP1660)+1,"")</f>
        <v>#VALUE!</v>
      </c>
      <c r="AQ1661" t="str">
        <f>IFERROR(INDEX(PLAYERIDMAP2[PLAYERNAME],MATCH(ROW()-ROW(AQ$1),SECONDBASE,0)),"")</f>
        <v/>
      </c>
      <c r="AR1661" t="e">
        <f>IF(PLAYERIDMAP2[[#This Row],[POS]]="3B",MAX(AR$1:AR1660)+1,"")</f>
        <v>#VALUE!</v>
      </c>
      <c r="AS1661" t="str">
        <f>IFERROR(INDEX(PLAYERIDMAP2[PLAYERNAME],MATCH(ROW()-ROW(AS$1),THIRDBASE,0)),"")</f>
        <v/>
      </c>
      <c r="AT1661" t="e">
        <f>IF(PLAYERIDMAP2[[#This Row],[POS]]="SS",MAX(AT$1:AT1660)+1,"")</f>
        <v>#VALUE!</v>
      </c>
      <c r="AU1661" t="str">
        <f>IFERROR(INDEX(PLAYERIDMAP2[PLAYERNAME],MATCH(ROW()-ROW(AU$1),SHORTSTOP,0)),"")</f>
        <v/>
      </c>
      <c r="AV1661" t="e">
        <f>IF(PLAYERIDMAP2[[#This Row],[POS]]="OF",MAX(AV$1:AV1660)+1,"")</f>
        <v>#VALUE!</v>
      </c>
      <c r="AW1661" t="str">
        <f>IFERROR(INDEX(PLAYERIDMAP2[PLAYERNAME],MATCH(ROW()-ROW(AW$1),OUTFIELD,0)),"")</f>
        <v/>
      </c>
      <c r="AX1661" t="e">
        <f>IF(PLAYERIDMAP2[[#This Row],[POS]]&lt;&gt;"P",MAX(AX$1:AX1660)+1,"")</f>
        <v>#VALUE!</v>
      </c>
      <c r="AY1661" t="str">
        <f>IFERROR(INDEX(PLAYERIDMAP2[PLAYERNAME],MATCH(ROW()-ROW(AY$1),HITTERS,0)),"")</f>
        <v/>
      </c>
      <c r="AZ1661" t="e">
        <f>IF(PLAYERIDMAP2[[#This Row],[POS]]="P",MAX(AZ$1:AZ1660)+1,"")</f>
        <v>#VALUE!</v>
      </c>
      <c r="BA1661" t="str">
        <f>IFERROR(INDEX(PLAYERIDMAP2[PLAYERNAME],MATCH(ROW()-ROW(BA$1),PITCHERS,0)),"")</f>
        <v/>
      </c>
    </row>
    <row r="1662" spans="38:53" x14ac:dyDescent="0.25">
      <c r="AL1662" t="e">
        <f>IF(PLAYERIDMAP2[[#This Row],[POS]]="C",MAX(AL$1:AL1661)+1,"")</f>
        <v>#VALUE!</v>
      </c>
      <c r="AM1662" t="str">
        <f>IFERROR(INDEX(PLAYERIDMAP2[PLAYERNAME],MATCH(ROW()-ROW(AM$1),CATCHERS,0)),"")</f>
        <v/>
      </c>
      <c r="AN1662" t="e">
        <f>IF(PLAYERIDMAP2[[#This Row],[POS]]="1B",MAX(AN$1:AN1661)+1,"")</f>
        <v>#VALUE!</v>
      </c>
      <c r="AO1662" t="str">
        <f>IFERROR(INDEX(PLAYERIDMAP2[PLAYERNAME],MATCH(ROW()-ROW(AO$1),FIRSTBASE,0)),"")</f>
        <v/>
      </c>
      <c r="AP1662" t="e">
        <f>IF(PLAYERIDMAP2[[#This Row],[POS]]="2B",MAX(AP$1:AP1661)+1,"")</f>
        <v>#VALUE!</v>
      </c>
      <c r="AQ1662" t="str">
        <f>IFERROR(INDEX(PLAYERIDMAP2[PLAYERNAME],MATCH(ROW()-ROW(AQ$1),SECONDBASE,0)),"")</f>
        <v/>
      </c>
      <c r="AR1662" t="e">
        <f>IF(PLAYERIDMAP2[[#This Row],[POS]]="3B",MAX(AR$1:AR1661)+1,"")</f>
        <v>#VALUE!</v>
      </c>
      <c r="AS1662" t="str">
        <f>IFERROR(INDEX(PLAYERIDMAP2[PLAYERNAME],MATCH(ROW()-ROW(AS$1),THIRDBASE,0)),"")</f>
        <v/>
      </c>
      <c r="AT1662" t="e">
        <f>IF(PLAYERIDMAP2[[#This Row],[POS]]="SS",MAX(AT$1:AT1661)+1,"")</f>
        <v>#VALUE!</v>
      </c>
      <c r="AU1662" t="str">
        <f>IFERROR(INDEX(PLAYERIDMAP2[PLAYERNAME],MATCH(ROW()-ROW(AU$1),SHORTSTOP,0)),"")</f>
        <v/>
      </c>
      <c r="AV1662" t="e">
        <f>IF(PLAYERIDMAP2[[#This Row],[POS]]="OF",MAX(AV$1:AV1661)+1,"")</f>
        <v>#VALUE!</v>
      </c>
      <c r="AW1662" t="str">
        <f>IFERROR(INDEX(PLAYERIDMAP2[PLAYERNAME],MATCH(ROW()-ROW(AW$1),OUTFIELD,0)),"")</f>
        <v/>
      </c>
      <c r="AX1662" t="e">
        <f>IF(PLAYERIDMAP2[[#This Row],[POS]]&lt;&gt;"P",MAX(AX$1:AX1661)+1,"")</f>
        <v>#VALUE!</v>
      </c>
      <c r="AY1662" t="str">
        <f>IFERROR(INDEX(PLAYERIDMAP2[PLAYERNAME],MATCH(ROW()-ROW(AY$1),HITTERS,0)),"")</f>
        <v/>
      </c>
      <c r="AZ1662" t="e">
        <f>IF(PLAYERIDMAP2[[#This Row],[POS]]="P",MAX(AZ$1:AZ1661)+1,"")</f>
        <v>#VALUE!</v>
      </c>
      <c r="BA1662" t="str">
        <f>IFERROR(INDEX(PLAYERIDMAP2[PLAYERNAME],MATCH(ROW()-ROW(BA$1),PITCHERS,0)),"")</f>
        <v/>
      </c>
    </row>
    <row r="1663" spans="38:53" x14ac:dyDescent="0.25">
      <c r="AL1663" t="e">
        <f>IF(PLAYERIDMAP2[[#This Row],[POS]]="C",MAX(AL$1:AL1662)+1,"")</f>
        <v>#VALUE!</v>
      </c>
      <c r="AM1663" t="str">
        <f>IFERROR(INDEX(PLAYERIDMAP2[PLAYERNAME],MATCH(ROW()-ROW(AM$1),CATCHERS,0)),"")</f>
        <v/>
      </c>
      <c r="AN1663" t="e">
        <f>IF(PLAYERIDMAP2[[#This Row],[POS]]="1B",MAX(AN$1:AN1662)+1,"")</f>
        <v>#VALUE!</v>
      </c>
      <c r="AO1663" t="str">
        <f>IFERROR(INDEX(PLAYERIDMAP2[PLAYERNAME],MATCH(ROW()-ROW(AO$1),FIRSTBASE,0)),"")</f>
        <v/>
      </c>
      <c r="AP1663" t="e">
        <f>IF(PLAYERIDMAP2[[#This Row],[POS]]="2B",MAX(AP$1:AP1662)+1,"")</f>
        <v>#VALUE!</v>
      </c>
      <c r="AQ1663" t="str">
        <f>IFERROR(INDEX(PLAYERIDMAP2[PLAYERNAME],MATCH(ROW()-ROW(AQ$1),SECONDBASE,0)),"")</f>
        <v/>
      </c>
      <c r="AR1663" t="e">
        <f>IF(PLAYERIDMAP2[[#This Row],[POS]]="3B",MAX(AR$1:AR1662)+1,"")</f>
        <v>#VALUE!</v>
      </c>
      <c r="AS1663" t="str">
        <f>IFERROR(INDEX(PLAYERIDMAP2[PLAYERNAME],MATCH(ROW()-ROW(AS$1),THIRDBASE,0)),"")</f>
        <v/>
      </c>
      <c r="AT1663" t="e">
        <f>IF(PLAYERIDMAP2[[#This Row],[POS]]="SS",MAX(AT$1:AT1662)+1,"")</f>
        <v>#VALUE!</v>
      </c>
      <c r="AU1663" t="str">
        <f>IFERROR(INDEX(PLAYERIDMAP2[PLAYERNAME],MATCH(ROW()-ROW(AU$1),SHORTSTOP,0)),"")</f>
        <v/>
      </c>
      <c r="AV1663" t="e">
        <f>IF(PLAYERIDMAP2[[#This Row],[POS]]="OF",MAX(AV$1:AV1662)+1,"")</f>
        <v>#VALUE!</v>
      </c>
      <c r="AW1663" t="str">
        <f>IFERROR(INDEX(PLAYERIDMAP2[PLAYERNAME],MATCH(ROW()-ROW(AW$1),OUTFIELD,0)),"")</f>
        <v/>
      </c>
      <c r="AX1663" t="e">
        <f>IF(PLAYERIDMAP2[[#This Row],[POS]]&lt;&gt;"P",MAX(AX$1:AX1662)+1,"")</f>
        <v>#VALUE!</v>
      </c>
      <c r="AY1663" t="str">
        <f>IFERROR(INDEX(PLAYERIDMAP2[PLAYERNAME],MATCH(ROW()-ROW(AY$1),HITTERS,0)),"")</f>
        <v/>
      </c>
      <c r="AZ1663" t="e">
        <f>IF(PLAYERIDMAP2[[#This Row],[POS]]="P",MAX(AZ$1:AZ1662)+1,"")</f>
        <v>#VALUE!</v>
      </c>
      <c r="BA1663" t="str">
        <f>IFERROR(INDEX(PLAYERIDMAP2[PLAYERNAME],MATCH(ROW()-ROW(BA$1),PITCHERS,0)),"")</f>
        <v/>
      </c>
    </row>
    <row r="1664" spans="38:53" x14ac:dyDescent="0.25">
      <c r="AL1664" t="e">
        <f>IF(PLAYERIDMAP2[[#This Row],[POS]]="C",MAX(AL$1:AL1663)+1,"")</f>
        <v>#VALUE!</v>
      </c>
      <c r="AM1664" t="str">
        <f>IFERROR(INDEX(PLAYERIDMAP2[PLAYERNAME],MATCH(ROW()-ROW(AM$1),CATCHERS,0)),"")</f>
        <v/>
      </c>
      <c r="AN1664" t="e">
        <f>IF(PLAYERIDMAP2[[#This Row],[POS]]="1B",MAX(AN$1:AN1663)+1,"")</f>
        <v>#VALUE!</v>
      </c>
      <c r="AO1664" t="str">
        <f>IFERROR(INDEX(PLAYERIDMAP2[PLAYERNAME],MATCH(ROW()-ROW(AO$1),FIRSTBASE,0)),"")</f>
        <v/>
      </c>
      <c r="AP1664" t="e">
        <f>IF(PLAYERIDMAP2[[#This Row],[POS]]="2B",MAX(AP$1:AP1663)+1,"")</f>
        <v>#VALUE!</v>
      </c>
      <c r="AQ1664" t="str">
        <f>IFERROR(INDEX(PLAYERIDMAP2[PLAYERNAME],MATCH(ROW()-ROW(AQ$1),SECONDBASE,0)),"")</f>
        <v/>
      </c>
      <c r="AR1664" t="e">
        <f>IF(PLAYERIDMAP2[[#This Row],[POS]]="3B",MAX(AR$1:AR1663)+1,"")</f>
        <v>#VALUE!</v>
      </c>
      <c r="AS1664" t="str">
        <f>IFERROR(INDEX(PLAYERIDMAP2[PLAYERNAME],MATCH(ROW()-ROW(AS$1),THIRDBASE,0)),"")</f>
        <v/>
      </c>
      <c r="AT1664" t="e">
        <f>IF(PLAYERIDMAP2[[#This Row],[POS]]="SS",MAX(AT$1:AT1663)+1,"")</f>
        <v>#VALUE!</v>
      </c>
      <c r="AU1664" t="str">
        <f>IFERROR(INDEX(PLAYERIDMAP2[PLAYERNAME],MATCH(ROW()-ROW(AU$1),SHORTSTOP,0)),"")</f>
        <v/>
      </c>
      <c r="AV1664" t="e">
        <f>IF(PLAYERIDMAP2[[#This Row],[POS]]="OF",MAX(AV$1:AV1663)+1,"")</f>
        <v>#VALUE!</v>
      </c>
      <c r="AW1664" t="str">
        <f>IFERROR(INDEX(PLAYERIDMAP2[PLAYERNAME],MATCH(ROW()-ROW(AW$1),OUTFIELD,0)),"")</f>
        <v/>
      </c>
      <c r="AX1664" t="e">
        <f>IF(PLAYERIDMAP2[[#This Row],[POS]]&lt;&gt;"P",MAX(AX$1:AX1663)+1,"")</f>
        <v>#VALUE!</v>
      </c>
      <c r="AY1664" t="str">
        <f>IFERROR(INDEX(PLAYERIDMAP2[PLAYERNAME],MATCH(ROW()-ROW(AY$1),HITTERS,0)),"")</f>
        <v/>
      </c>
      <c r="AZ1664" t="e">
        <f>IF(PLAYERIDMAP2[[#This Row],[POS]]="P",MAX(AZ$1:AZ1663)+1,"")</f>
        <v>#VALUE!</v>
      </c>
      <c r="BA1664" t="str">
        <f>IFERROR(INDEX(PLAYERIDMAP2[PLAYERNAME],MATCH(ROW()-ROW(BA$1),PITCHERS,0)),"")</f>
        <v/>
      </c>
    </row>
    <row r="1665" spans="38:53" x14ac:dyDescent="0.25">
      <c r="AL1665" t="e">
        <f>IF(PLAYERIDMAP2[[#This Row],[POS]]="C",MAX(AL$1:AL1664)+1,"")</f>
        <v>#VALUE!</v>
      </c>
      <c r="AM1665" t="str">
        <f>IFERROR(INDEX(PLAYERIDMAP2[PLAYERNAME],MATCH(ROW()-ROW(AM$1),CATCHERS,0)),"")</f>
        <v/>
      </c>
      <c r="AN1665" t="e">
        <f>IF(PLAYERIDMAP2[[#This Row],[POS]]="1B",MAX(AN$1:AN1664)+1,"")</f>
        <v>#VALUE!</v>
      </c>
      <c r="AO1665" t="str">
        <f>IFERROR(INDEX(PLAYERIDMAP2[PLAYERNAME],MATCH(ROW()-ROW(AO$1),FIRSTBASE,0)),"")</f>
        <v/>
      </c>
      <c r="AP1665" t="e">
        <f>IF(PLAYERIDMAP2[[#This Row],[POS]]="2B",MAX(AP$1:AP1664)+1,"")</f>
        <v>#VALUE!</v>
      </c>
      <c r="AQ1665" t="str">
        <f>IFERROR(INDEX(PLAYERIDMAP2[PLAYERNAME],MATCH(ROW()-ROW(AQ$1),SECONDBASE,0)),"")</f>
        <v/>
      </c>
      <c r="AR1665" t="e">
        <f>IF(PLAYERIDMAP2[[#This Row],[POS]]="3B",MAX(AR$1:AR1664)+1,"")</f>
        <v>#VALUE!</v>
      </c>
      <c r="AS1665" t="str">
        <f>IFERROR(INDEX(PLAYERIDMAP2[PLAYERNAME],MATCH(ROW()-ROW(AS$1),THIRDBASE,0)),"")</f>
        <v/>
      </c>
      <c r="AT1665" t="e">
        <f>IF(PLAYERIDMAP2[[#This Row],[POS]]="SS",MAX(AT$1:AT1664)+1,"")</f>
        <v>#VALUE!</v>
      </c>
      <c r="AU1665" t="str">
        <f>IFERROR(INDEX(PLAYERIDMAP2[PLAYERNAME],MATCH(ROW()-ROW(AU$1),SHORTSTOP,0)),"")</f>
        <v/>
      </c>
      <c r="AV1665" t="e">
        <f>IF(PLAYERIDMAP2[[#This Row],[POS]]="OF",MAX(AV$1:AV1664)+1,"")</f>
        <v>#VALUE!</v>
      </c>
      <c r="AW1665" t="str">
        <f>IFERROR(INDEX(PLAYERIDMAP2[PLAYERNAME],MATCH(ROW()-ROW(AW$1),OUTFIELD,0)),"")</f>
        <v/>
      </c>
      <c r="AX1665" t="e">
        <f>IF(PLAYERIDMAP2[[#This Row],[POS]]&lt;&gt;"P",MAX(AX$1:AX1664)+1,"")</f>
        <v>#VALUE!</v>
      </c>
      <c r="AY1665" t="str">
        <f>IFERROR(INDEX(PLAYERIDMAP2[PLAYERNAME],MATCH(ROW()-ROW(AY$1),HITTERS,0)),"")</f>
        <v/>
      </c>
      <c r="AZ1665" t="e">
        <f>IF(PLAYERIDMAP2[[#This Row],[POS]]="P",MAX(AZ$1:AZ1664)+1,"")</f>
        <v>#VALUE!</v>
      </c>
      <c r="BA1665" t="str">
        <f>IFERROR(INDEX(PLAYERIDMAP2[PLAYERNAME],MATCH(ROW()-ROW(BA$1),PITCHERS,0)),"")</f>
        <v/>
      </c>
    </row>
    <row r="1666" spans="38:53" x14ac:dyDescent="0.25">
      <c r="AL1666" t="e">
        <f>IF(PLAYERIDMAP2[[#This Row],[POS]]="C",MAX(AL$1:AL1665)+1,"")</f>
        <v>#VALUE!</v>
      </c>
      <c r="AM1666" t="str">
        <f>IFERROR(INDEX(PLAYERIDMAP2[PLAYERNAME],MATCH(ROW()-ROW(AM$1),CATCHERS,0)),"")</f>
        <v/>
      </c>
      <c r="AN1666" t="e">
        <f>IF(PLAYERIDMAP2[[#This Row],[POS]]="1B",MAX(AN$1:AN1665)+1,"")</f>
        <v>#VALUE!</v>
      </c>
      <c r="AO1666" t="str">
        <f>IFERROR(INDEX(PLAYERIDMAP2[PLAYERNAME],MATCH(ROW()-ROW(AO$1),FIRSTBASE,0)),"")</f>
        <v/>
      </c>
      <c r="AP1666" t="e">
        <f>IF(PLAYERIDMAP2[[#This Row],[POS]]="2B",MAX(AP$1:AP1665)+1,"")</f>
        <v>#VALUE!</v>
      </c>
      <c r="AQ1666" t="str">
        <f>IFERROR(INDEX(PLAYERIDMAP2[PLAYERNAME],MATCH(ROW()-ROW(AQ$1),SECONDBASE,0)),"")</f>
        <v/>
      </c>
      <c r="AR1666" t="e">
        <f>IF(PLAYERIDMAP2[[#This Row],[POS]]="3B",MAX(AR$1:AR1665)+1,"")</f>
        <v>#VALUE!</v>
      </c>
      <c r="AS1666" t="str">
        <f>IFERROR(INDEX(PLAYERIDMAP2[PLAYERNAME],MATCH(ROW()-ROW(AS$1),THIRDBASE,0)),"")</f>
        <v/>
      </c>
      <c r="AT1666" t="e">
        <f>IF(PLAYERIDMAP2[[#This Row],[POS]]="SS",MAX(AT$1:AT1665)+1,"")</f>
        <v>#VALUE!</v>
      </c>
      <c r="AU1666" t="str">
        <f>IFERROR(INDEX(PLAYERIDMAP2[PLAYERNAME],MATCH(ROW()-ROW(AU$1),SHORTSTOP,0)),"")</f>
        <v/>
      </c>
      <c r="AV1666" t="e">
        <f>IF(PLAYERIDMAP2[[#This Row],[POS]]="OF",MAX(AV$1:AV1665)+1,"")</f>
        <v>#VALUE!</v>
      </c>
      <c r="AW1666" t="str">
        <f>IFERROR(INDEX(PLAYERIDMAP2[PLAYERNAME],MATCH(ROW()-ROW(AW$1),OUTFIELD,0)),"")</f>
        <v/>
      </c>
      <c r="AX1666" t="e">
        <f>IF(PLAYERIDMAP2[[#This Row],[POS]]&lt;&gt;"P",MAX(AX$1:AX1665)+1,"")</f>
        <v>#VALUE!</v>
      </c>
      <c r="AY1666" t="str">
        <f>IFERROR(INDEX(PLAYERIDMAP2[PLAYERNAME],MATCH(ROW()-ROW(AY$1),HITTERS,0)),"")</f>
        <v/>
      </c>
      <c r="AZ1666" t="e">
        <f>IF(PLAYERIDMAP2[[#This Row],[POS]]="P",MAX(AZ$1:AZ1665)+1,"")</f>
        <v>#VALUE!</v>
      </c>
      <c r="BA1666" t="str">
        <f>IFERROR(INDEX(PLAYERIDMAP2[PLAYERNAME],MATCH(ROW()-ROW(BA$1),PITCHERS,0)),"")</f>
        <v/>
      </c>
    </row>
    <row r="1667" spans="38:53" x14ac:dyDescent="0.25">
      <c r="AL1667" t="e">
        <f>IF(PLAYERIDMAP2[[#This Row],[POS]]="C",MAX(AL$1:AL1666)+1,"")</f>
        <v>#VALUE!</v>
      </c>
      <c r="AM1667" t="str">
        <f>IFERROR(INDEX(PLAYERIDMAP2[PLAYERNAME],MATCH(ROW()-ROW(AM$1),CATCHERS,0)),"")</f>
        <v/>
      </c>
      <c r="AN1667" t="e">
        <f>IF(PLAYERIDMAP2[[#This Row],[POS]]="1B",MAX(AN$1:AN1666)+1,"")</f>
        <v>#VALUE!</v>
      </c>
      <c r="AO1667" t="str">
        <f>IFERROR(INDEX(PLAYERIDMAP2[PLAYERNAME],MATCH(ROW()-ROW(AO$1),FIRSTBASE,0)),"")</f>
        <v/>
      </c>
      <c r="AP1667" t="e">
        <f>IF(PLAYERIDMAP2[[#This Row],[POS]]="2B",MAX(AP$1:AP1666)+1,"")</f>
        <v>#VALUE!</v>
      </c>
      <c r="AQ1667" t="str">
        <f>IFERROR(INDEX(PLAYERIDMAP2[PLAYERNAME],MATCH(ROW()-ROW(AQ$1),SECONDBASE,0)),"")</f>
        <v/>
      </c>
      <c r="AR1667" t="e">
        <f>IF(PLAYERIDMAP2[[#This Row],[POS]]="3B",MAX(AR$1:AR1666)+1,"")</f>
        <v>#VALUE!</v>
      </c>
      <c r="AS1667" t="str">
        <f>IFERROR(INDEX(PLAYERIDMAP2[PLAYERNAME],MATCH(ROW()-ROW(AS$1),THIRDBASE,0)),"")</f>
        <v/>
      </c>
      <c r="AT1667" t="e">
        <f>IF(PLAYERIDMAP2[[#This Row],[POS]]="SS",MAX(AT$1:AT1666)+1,"")</f>
        <v>#VALUE!</v>
      </c>
      <c r="AU1667" t="str">
        <f>IFERROR(INDEX(PLAYERIDMAP2[PLAYERNAME],MATCH(ROW()-ROW(AU$1),SHORTSTOP,0)),"")</f>
        <v/>
      </c>
      <c r="AV1667" t="e">
        <f>IF(PLAYERIDMAP2[[#This Row],[POS]]="OF",MAX(AV$1:AV1666)+1,"")</f>
        <v>#VALUE!</v>
      </c>
      <c r="AW1667" t="str">
        <f>IFERROR(INDEX(PLAYERIDMAP2[PLAYERNAME],MATCH(ROW()-ROW(AW$1),OUTFIELD,0)),"")</f>
        <v/>
      </c>
      <c r="AX1667" t="e">
        <f>IF(PLAYERIDMAP2[[#This Row],[POS]]&lt;&gt;"P",MAX(AX$1:AX1666)+1,"")</f>
        <v>#VALUE!</v>
      </c>
      <c r="AY1667" t="str">
        <f>IFERROR(INDEX(PLAYERIDMAP2[PLAYERNAME],MATCH(ROW()-ROW(AY$1),HITTERS,0)),"")</f>
        <v/>
      </c>
      <c r="AZ1667" t="e">
        <f>IF(PLAYERIDMAP2[[#This Row],[POS]]="P",MAX(AZ$1:AZ1666)+1,"")</f>
        <v>#VALUE!</v>
      </c>
      <c r="BA1667" t="str">
        <f>IFERROR(INDEX(PLAYERIDMAP2[PLAYERNAME],MATCH(ROW()-ROW(BA$1),PITCHERS,0)),"")</f>
        <v/>
      </c>
    </row>
    <row r="1668" spans="38:53" x14ac:dyDescent="0.25">
      <c r="AL1668" t="e">
        <f>IF(PLAYERIDMAP2[[#This Row],[POS]]="C",MAX(AL$1:AL1667)+1,"")</f>
        <v>#VALUE!</v>
      </c>
      <c r="AM1668" t="str">
        <f>IFERROR(INDEX(PLAYERIDMAP2[PLAYERNAME],MATCH(ROW()-ROW(AM$1),CATCHERS,0)),"")</f>
        <v/>
      </c>
      <c r="AN1668" t="e">
        <f>IF(PLAYERIDMAP2[[#This Row],[POS]]="1B",MAX(AN$1:AN1667)+1,"")</f>
        <v>#VALUE!</v>
      </c>
      <c r="AO1668" t="str">
        <f>IFERROR(INDEX(PLAYERIDMAP2[PLAYERNAME],MATCH(ROW()-ROW(AO$1),FIRSTBASE,0)),"")</f>
        <v/>
      </c>
      <c r="AP1668" t="e">
        <f>IF(PLAYERIDMAP2[[#This Row],[POS]]="2B",MAX(AP$1:AP1667)+1,"")</f>
        <v>#VALUE!</v>
      </c>
      <c r="AQ1668" t="str">
        <f>IFERROR(INDEX(PLAYERIDMAP2[PLAYERNAME],MATCH(ROW()-ROW(AQ$1),SECONDBASE,0)),"")</f>
        <v/>
      </c>
      <c r="AR1668" t="e">
        <f>IF(PLAYERIDMAP2[[#This Row],[POS]]="3B",MAX(AR$1:AR1667)+1,"")</f>
        <v>#VALUE!</v>
      </c>
      <c r="AS1668" t="str">
        <f>IFERROR(INDEX(PLAYERIDMAP2[PLAYERNAME],MATCH(ROW()-ROW(AS$1),THIRDBASE,0)),"")</f>
        <v/>
      </c>
      <c r="AT1668" t="e">
        <f>IF(PLAYERIDMAP2[[#This Row],[POS]]="SS",MAX(AT$1:AT1667)+1,"")</f>
        <v>#VALUE!</v>
      </c>
      <c r="AU1668" t="str">
        <f>IFERROR(INDEX(PLAYERIDMAP2[PLAYERNAME],MATCH(ROW()-ROW(AU$1),SHORTSTOP,0)),"")</f>
        <v/>
      </c>
      <c r="AV1668" t="e">
        <f>IF(PLAYERIDMAP2[[#This Row],[POS]]="OF",MAX(AV$1:AV1667)+1,"")</f>
        <v>#VALUE!</v>
      </c>
      <c r="AW1668" t="str">
        <f>IFERROR(INDEX(PLAYERIDMAP2[PLAYERNAME],MATCH(ROW()-ROW(AW$1),OUTFIELD,0)),"")</f>
        <v/>
      </c>
      <c r="AX1668" t="e">
        <f>IF(PLAYERIDMAP2[[#This Row],[POS]]&lt;&gt;"P",MAX(AX$1:AX1667)+1,"")</f>
        <v>#VALUE!</v>
      </c>
      <c r="AY1668" t="str">
        <f>IFERROR(INDEX(PLAYERIDMAP2[PLAYERNAME],MATCH(ROW()-ROW(AY$1),HITTERS,0)),"")</f>
        <v/>
      </c>
      <c r="AZ1668" t="e">
        <f>IF(PLAYERIDMAP2[[#This Row],[POS]]="P",MAX(AZ$1:AZ1667)+1,"")</f>
        <v>#VALUE!</v>
      </c>
      <c r="BA1668" t="str">
        <f>IFERROR(INDEX(PLAYERIDMAP2[PLAYERNAME],MATCH(ROW()-ROW(BA$1),PITCHERS,0)),"")</f>
        <v/>
      </c>
    </row>
    <row r="1669" spans="38:53" x14ac:dyDescent="0.25">
      <c r="AL1669" t="e">
        <f>IF(PLAYERIDMAP2[[#This Row],[POS]]="C",MAX(AL$1:AL1668)+1,"")</f>
        <v>#VALUE!</v>
      </c>
      <c r="AM1669" t="str">
        <f>IFERROR(INDEX(PLAYERIDMAP2[PLAYERNAME],MATCH(ROW()-ROW(AM$1),CATCHERS,0)),"")</f>
        <v/>
      </c>
      <c r="AN1669" t="e">
        <f>IF(PLAYERIDMAP2[[#This Row],[POS]]="1B",MAX(AN$1:AN1668)+1,"")</f>
        <v>#VALUE!</v>
      </c>
      <c r="AO1669" t="str">
        <f>IFERROR(INDEX(PLAYERIDMAP2[PLAYERNAME],MATCH(ROW()-ROW(AO$1),FIRSTBASE,0)),"")</f>
        <v/>
      </c>
      <c r="AP1669" t="e">
        <f>IF(PLAYERIDMAP2[[#This Row],[POS]]="2B",MAX(AP$1:AP1668)+1,"")</f>
        <v>#VALUE!</v>
      </c>
      <c r="AQ1669" t="str">
        <f>IFERROR(INDEX(PLAYERIDMAP2[PLAYERNAME],MATCH(ROW()-ROW(AQ$1),SECONDBASE,0)),"")</f>
        <v/>
      </c>
      <c r="AR1669" t="e">
        <f>IF(PLAYERIDMAP2[[#This Row],[POS]]="3B",MAX(AR$1:AR1668)+1,"")</f>
        <v>#VALUE!</v>
      </c>
      <c r="AS1669" t="str">
        <f>IFERROR(INDEX(PLAYERIDMAP2[PLAYERNAME],MATCH(ROW()-ROW(AS$1),THIRDBASE,0)),"")</f>
        <v/>
      </c>
      <c r="AT1669" t="e">
        <f>IF(PLAYERIDMAP2[[#This Row],[POS]]="SS",MAX(AT$1:AT1668)+1,"")</f>
        <v>#VALUE!</v>
      </c>
      <c r="AU1669" t="str">
        <f>IFERROR(INDEX(PLAYERIDMAP2[PLAYERNAME],MATCH(ROW()-ROW(AU$1),SHORTSTOP,0)),"")</f>
        <v/>
      </c>
      <c r="AV1669" t="e">
        <f>IF(PLAYERIDMAP2[[#This Row],[POS]]="OF",MAX(AV$1:AV1668)+1,"")</f>
        <v>#VALUE!</v>
      </c>
      <c r="AW1669" t="str">
        <f>IFERROR(INDEX(PLAYERIDMAP2[PLAYERNAME],MATCH(ROW()-ROW(AW$1),OUTFIELD,0)),"")</f>
        <v/>
      </c>
      <c r="AX1669" t="e">
        <f>IF(PLAYERIDMAP2[[#This Row],[POS]]&lt;&gt;"P",MAX(AX$1:AX1668)+1,"")</f>
        <v>#VALUE!</v>
      </c>
      <c r="AY1669" t="str">
        <f>IFERROR(INDEX(PLAYERIDMAP2[PLAYERNAME],MATCH(ROW()-ROW(AY$1),HITTERS,0)),"")</f>
        <v/>
      </c>
      <c r="AZ1669" t="e">
        <f>IF(PLAYERIDMAP2[[#This Row],[POS]]="P",MAX(AZ$1:AZ1668)+1,"")</f>
        <v>#VALUE!</v>
      </c>
      <c r="BA1669" t="str">
        <f>IFERROR(INDEX(PLAYERIDMAP2[PLAYERNAME],MATCH(ROW()-ROW(BA$1),PITCHERS,0)),"")</f>
        <v/>
      </c>
    </row>
    <row r="1670" spans="38:53" x14ac:dyDescent="0.25">
      <c r="AL1670" t="e">
        <f>IF(PLAYERIDMAP2[[#This Row],[POS]]="C",MAX(AL$1:AL1669)+1,"")</f>
        <v>#VALUE!</v>
      </c>
      <c r="AM1670" t="str">
        <f>IFERROR(INDEX(PLAYERIDMAP2[PLAYERNAME],MATCH(ROW()-ROW(AM$1),CATCHERS,0)),"")</f>
        <v/>
      </c>
      <c r="AN1670" t="e">
        <f>IF(PLAYERIDMAP2[[#This Row],[POS]]="1B",MAX(AN$1:AN1669)+1,"")</f>
        <v>#VALUE!</v>
      </c>
      <c r="AO1670" t="str">
        <f>IFERROR(INDEX(PLAYERIDMAP2[PLAYERNAME],MATCH(ROW()-ROW(AO$1),FIRSTBASE,0)),"")</f>
        <v/>
      </c>
      <c r="AP1670" t="e">
        <f>IF(PLAYERIDMAP2[[#This Row],[POS]]="2B",MAX(AP$1:AP1669)+1,"")</f>
        <v>#VALUE!</v>
      </c>
      <c r="AQ1670" t="str">
        <f>IFERROR(INDEX(PLAYERIDMAP2[PLAYERNAME],MATCH(ROW()-ROW(AQ$1),SECONDBASE,0)),"")</f>
        <v/>
      </c>
      <c r="AR1670" t="e">
        <f>IF(PLAYERIDMAP2[[#This Row],[POS]]="3B",MAX(AR$1:AR1669)+1,"")</f>
        <v>#VALUE!</v>
      </c>
      <c r="AS1670" t="str">
        <f>IFERROR(INDEX(PLAYERIDMAP2[PLAYERNAME],MATCH(ROW()-ROW(AS$1),THIRDBASE,0)),"")</f>
        <v/>
      </c>
      <c r="AT1670" t="e">
        <f>IF(PLAYERIDMAP2[[#This Row],[POS]]="SS",MAX(AT$1:AT1669)+1,"")</f>
        <v>#VALUE!</v>
      </c>
      <c r="AU1670" t="str">
        <f>IFERROR(INDEX(PLAYERIDMAP2[PLAYERNAME],MATCH(ROW()-ROW(AU$1),SHORTSTOP,0)),"")</f>
        <v/>
      </c>
      <c r="AV1670" t="e">
        <f>IF(PLAYERIDMAP2[[#This Row],[POS]]="OF",MAX(AV$1:AV1669)+1,"")</f>
        <v>#VALUE!</v>
      </c>
      <c r="AW1670" t="str">
        <f>IFERROR(INDEX(PLAYERIDMAP2[PLAYERNAME],MATCH(ROW()-ROW(AW$1),OUTFIELD,0)),"")</f>
        <v/>
      </c>
      <c r="AX1670" t="e">
        <f>IF(PLAYERIDMAP2[[#This Row],[POS]]&lt;&gt;"P",MAX(AX$1:AX1669)+1,"")</f>
        <v>#VALUE!</v>
      </c>
      <c r="AY1670" t="str">
        <f>IFERROR(INDEX(PLAYERIDMAP2[PLAYERNAME],MATCH(ROW()-ROW(AY$1),HITTERS,0)),"")</f>
        <v/>
      </c>
      <c r="AZ1670" t="e">
        <f>IF(PLAYERIDMAP2[[#This Row],[POS]]="P",MAX(AZ$1:AZ1669)+1,"")</f>
        <v>#VALUE!</v>
      </c>
      <c r="BA1670" t="str">
        <f>IFERROR(INDEX(PLAYERIDMAP2[PLAYERNAME],MATCH(ROW()-ROW(BA$1),PITCHERS,0)),"")</f>
        <v/>
      </c>
    </row>
    <row r="1671" spans="38:53" x14ac:dyDescent="0.25">
      <c r="AL1671" t="e">
        <f>IF(PLAYERIDMAP2[[#This Row],[POS]]="C",MAX(AL$1:AL1670)+1,"")</f>
        <v>#VALUE!</v>
      </c>
      <c r="AM1671" t="str">
        <f>IFERROR(INDEX(PLAYERIDMAP2[PLAYERNAME],MATCH(ROW()-ROW(AM$1),CATCHERS,0)),"")</f>
        <v/>
      </c>
      <c r="AN1671" t="e">
        <f>IF(PLAYERIDMAP2[[#This Row],[POS]]="1B",MAX(AN$1:AN1670)+1,"")</f>
        <v>#VALUE!</v>
      </c>
      <c r="AO1671" t="str">
        <f>IFERROR(INDEX(PLAYERIDMAP2[PLAYERNAME],MATCH(ROW()-ROW(AO$1),FIRSTBASE,0)),"")</f>
        <v/>
      </c>
      <c r="AP1671" t="e">
        <f>IF(PLAYERIDMAP2[[#This Row],[POS]]="2B",MAX(AP$1:AP1670)+1,"")</f>
        <v>#VALUE!</v>
      </c>
      <c r="AQ1671" t="str">
        <f>IFERROR(INDEX(PLAYERIDMAP2[PLAYERNAME],MATCH(ROW()-ROW(AQ$1),SECONDBASE,0)),"")</f>
        <v/>
      </c>
      <c r="AR1671" t="e">
        <f>IF(PLAYERIDMAP2[[#This Row],[POS]]="3B",MAX(AR$1:AR1670)+1,"")</f>
        <v>#VALUE!</v>
      </c>
      <c r="AS1671" t="str">
        <f>IFERROR(INDEX(PLAYERIDMAP2[PLAYERNAME],MATCH(ROW()-ROW(AS$1),THIRDBASE,0)),"")</f>
        <v/>
      </c>
      <c r="AT1671" t="e">
        <f>IF(PLAYERIDMAP2[[#This Row],[POS]]="SS",MAX(AT$1:AT1670)+1,"")</f>
        <v>#VALUE!</v>
      </c>
      <c r="AU1671" t="str">
        <f>IFERROR(INDEX(PLAYERIDMAP2[PLAYERNAME],MATCH(ROW()-ROW(AU$1),SHORTSTOP,0)),"")</f>
        <v/>
      </c>
      <c r="AV1671" t="e">
        <f>IF(PLAYERIDMAP2[[#This Row],[POS]]="OF",MAX(AV$1:AV1670)+1,"")</f>
        <v>#VALUE!</v>
      </c>
      <c r="AW1671" t="str">
        <f>IFERROR(INDEX(PLAYERIDMAP2[PLAYERNAME],MATCH(ROW()-ROW(AW$1),OUTFIELD,0)),"")</f>
        <v/>
      </c>
      <c r="AX1671" t="e">
        <f>IF(PLAYERIDMAP2[[#This Row],[POS]]&lt;&gt;"P",MAX(AX$1:AX1670)+1,"")</f>
        <v>#VALUE!</v>
      </c>
      <c r="AY1671" t="str">
        <f>IFERROR(INDEX(PLAYERIDMAP2[PLAYERNAME],MATCH(ROW()-ROW(AY$1),HITTERS,0)),"")</f>
        <v/>
      </c>
      <c r="AZ1671" t="e">
        <f>IF(PLAYERIDMAP2[[#This Row],[POS]]="P",MAX(AZ$1:AZ1670)+1,"")</f>
        <v>#VALUE!</v>
      </c>
      <c r="BA1671" t="str">
        <f>IFERROR(INDEX(PLAYERIDMAP2[PLAYERNAME],MATCH(ROW()-ROW(BA$1),PITCHERS,0)),"")</f>
        <v/>
      </c>
    </row>
    <row r="1672" spans="38:53" x14ac:dyDescent="0.25">
      <c r="AL1672" t="e">
        <f>IF(PLAYERIDMAP2[[#This Row],[POS]]="C",MAX(AL$1:AL1671)+1,"")</f>
        <v>#VALUE!</v>
      </c>
      <c r="AM1672" t="str">
        <f>IFERROR(INDEX(PLAYERIDMAP2[PLAYERNAME],MATCH(ROW()-ROW(AM$1),CATCHERS,0)),"")</f>
        <v/>
      </c>
      <c r="AN1672" t="e">
        <f>IF(PLAYERIDMAP2[[#This Row],[POS]]="1B",MAX(AN$1:AN1671)+1,"")</f>
        <v>#VALUE!</v>
      </c>
      <c r="AO1672" t="str">
        <f>IFERROR(INDEX(PLAYERIDMAP2[PLAYERNAME],MATCH(ROW()-ROW(AO$1),FIRSTBASE,0)),"")</f>
        <v/>
      </c>
      <c r="AP1672" t="e">
        <f>IF(PLAYERIDMAP2[[#This Row],[POS]]="2B",MAX(AP$1:AP1671)+1,"")</f>
        <v>#VALUE!</v>
      </c>
      <c r="AQ1672" t="str">
        <f>IFERROR(INDEX(PLAYERIDMAP2[PLAYERNAME],MATCH(ROW()-ROW(AQ$1),SECONDBASE,0)),"")</f>
        <v/>
      </c>
      <c r="AR1672" t="e">
        <f>IF(PLAYERIDMAP2[[#This Row],[POS]]="3B",MAX(AR$1:AR1671)+1,"")</f>
        <v>#VALUE!</v>
      </c>
      <c r="AS1672" t="str">
        <f>IFERROR(INDEX(PLAYERIDMAP2[PLAYERNAME],MATCH(ROW()-ROW(AS$1),THIRDBASE,0)),"")</f>
        <v/>
      </c>
      <c r="AT1672" t="e">
        <f>IF(PLAYERIDMAP2[[#This Row],[POS]]="SS",MAX(AT$1:AT1671)+1,"")</f>
        <v>#VALUE!</v>
      </c>
      <c r="AU1672" t="str">
        <f>IFERROR(INDEX(PLAYERIDMAP2[PLAYERNAME],MATCH(ROW()-ROW(AU$1),SHORTSTOP,0)),"")</f>
        <v/>
      </c>
      <c r="AV1672" t="e">
        <f>IF(PLAYERIDMAP2[[#This Row],[POS]]="OF",MAX(AV$1:AV1671)+1,"")</f>
        <v>#VALUE!</v>
      </c>
      <c r="AW1672" t="str">
        <f>IFERROR(INDEX(PLAYERIDMAP2[PLAYERNAME],MATCH(ROW()-ROW(AW$1),OUTFIELD,0)),"")</f>
        <v/>
      </c>
      <c r="AX1672" t="e">
        <f>IF(PLAYERIDMAP2[[#This Row],[POS]]&lt;&gt;"P",MAX(AX$1:AX1671)+1,"")</f>
        <v>#VALUE!</v>
      </c>
      <c r="AY1672" t="str">
        <f>IFERROR(INDEX(PLAYERIDMAP2[PLAYERNAME],MATCH(ROW()-ROW(AY$1),HITTERS,0)),"")</f>
        <v/>
      </c>
      <c r="AZ1672" t="e">
        <f>IF(PLAYERIDMAP2[[#This Row],[POS]]="P",MAX(AZ$1:AZ1671)+1,"")</f>
        <v>#VALUE!</v>
      </c>
      <c r="BA1672" t="str">
        <f>IFERROR(INDEX(PLAYERIDMAP2[PLAYERNAME],MATCH(ROW()-ROW(BA$1),PITCHERS,0)),"")</f>
        <v/>
      </c>
    </row>
    <row r="1673" spans="38:53" x14ac:dyDescent="0.25">
      <c r="AL1673" t="e">
        <f>IF(PLAYERIDMAP2[[#This Row],[POS]]="C",MAX(AL$1:AL1672)+1,"")</f>
        <v>#VALUE!</v>
      </c>
      <c r="AM1673" t="str">
        <f>IFERROR(INDEX(PLAYERIDMAP2[PLAYERNAME],MATCH(ROW()-ROW(AM$1),CATCHERS,0)),"")</f>
        <v/>
      </c>
      <c r="AN1673" t="e">
        <f>IF(PLAYERIDMAP2[[#This Row],[POS]]="1B",MAX(AN$1:AN1672)+1,"")</f>
        <v>#VALUE!</v>
      </c>
      <c r="AO1673" t="str">
        <f>IFERROR(INDEX(PLAYERIDMAP2[PLAYERNAME],MATCH(ROW()-ROW(AO$1),FIRSTBASE,0)),"")</f>
        <v/>
      </c>
      <c r="AP1673" t="e">
        <f>IF(PLAYERIDMAP2[[#This Row],[POS]]="2B",MAX(AP$1:AP1672)+1,"")</f>
        <v>#VALUE!</v>
      </c>
      <c r="AQ1673" t="str">
        <f>IFERROR(INDEX(PLAYERIDMAP2[PLAYERNAME],MATCH(ROW()-ROW(AQ$1),SECONDBASE,0)),"")</f>
        <v/>
      </c>
      <c r="AR1673" t="e">
        <f>IF(PLAYERIDMAP2[[#This Row],[POS]]="3B",MAX(AR$1:AR1672)+1,"")</f>
        <v>#VALUE!</v>
      </c>
      <c r="AS1673" t="str">
        <f>IFERROR(INDEX(PLAYERIDMAP2[PLAYERNAME],MATCH(ROW()-ROW(AS$1),THIRDBASE,0)),"")</f>
        <v/>
      </c>
      <c r="AT1673" t="e">
        <f>IF(PLAYERIDMAP2[[#This Row],[POS]]="SS",MAX(AT$1:AT1672)+1,"")</f>
        <v>#VALUE!</v>
      </c>
      <c r="AU1673" t="str">
        <f>IFERROR(INDEX(PLAYERIDMAP2[PLAYERNAME],MATCH(ROW()-ROW(AU$1),SHORTSTOP,0)),"")</f>
        <v/>
      </c>
      <c r="AV1673" t="e">
        <f>IF(PLAYERIDMAP2[[#This Row],[POS]]="OF",MAX(AV$1:AV1672)+1,"")</f>
        <v>#VALUE!</v>
      </c>
      <c r="AW1673" t="str">
        <f>IFERROR(INDEX(PLAYERIDMAP2[PLAYERNAME],MATCH(ROW()-ROW(AW$1),OUTFIELD,0)),"")</f>
        <v/>
      </c>
      <c r="AX1673" t="e">
        <f>IF(PLAYERIDMAP2[[#This Row],[POS]]&lt;&gt;"P",MAX(AX$1:AX1672)+1,"")</f>
        <v>#VALUE!</v>
      </c>
      <c r="AY1673" t="str">
        <f>IFERROR(INDEX(PLAYERIDMAP2[PLAYERNAME],MATCH(ROW()-ROW(AY$1),HITTERS,0)),"")</f>
        <v/>
      </c>
      <c r="AZ1673" t="e">
        <f>IF(PLAYERIDMAP2[[#This Row],[POS]]="P",MAX(AZ$1:AZ1672)+1,"")</f>
        <v>#VALUE!</v>
      </c>
      <c r="BA1673" t="str">
        <f>IFERROR(INDEX(PLAYERIDMAP2[PLAYERNAME],MATCH(ROW()-ROW(BA$1),PITCHERS,0)),"")</f>
        <v/>
      </c>
    </row>
    <row r="1674" spans="38:53" x14ac:dyDescent="0.25">
      <c r="AL1674" t="e">
        <f>IF(PLAYERIDMAP2[[#This Row],[POS]]="C",MAX(AL$1:AL1673)+1,"")</f>
        <v>#VALUE!</v>
      </c>
      <c r="AM1674" t="str">
        <f>IFERROR(INDEX(PLAYERIDMAP2[PLAYERNAME],MATCH(ROW()-ROW(AM$1),CATCHERS,0)),"")</f>
        <v/>
      </c>
      <c r="AN1674" t="e">
        <f>IF(PLAYERIDMAP2[[#This Row],[POS]]="1B",MAX(AN$1:AN1673)+1,"")</f>
        <v>#VALUE!</v>
      </c>
      <c r="AO1674" t="str">
        <f>IFERROR(INDEX(PLAYERIDMAP2[PLAYERNAME],MATCH(ROW()-ROW(AO$1),FIRSTBASE,0)),"")</f>
        <v/>
      </c>
      <c r="AP1674" t="e">
        <f>IF(PLAYERIDMAP2[[#This Row],[POS]]="2B",MAX(AP$1:AP1673)+1,"")</f>
        <v>#VALUE!</v>
      </c>
      <c r="AQ1674" t="str">
        <f>IFERROR(INDEX(PLAYERIDMAP2[PLAYERNAME],MATCH(ROW()-ROW(AQ$1),SECONDBASE,0)),"")</f>
        <v/>
      </c>
      <c r="AR1674" t="e">
        <f>IF(PLAYERIDMAP2[[#This Row],[POS]]="3B",MAX(AR$1:AR1673)+1,"")</f>
        <v>#VALUE!</v>
      </c>
      <c r="AS1674" t="str">
        <f>IFERROR(INDEX(PLAYERIDMAP2[PLAYERNAME],MATCH(ROW()-ROW(AS$1),THIRDBASE,0)),"")</f>
        <v/>
      </c>
      <c r="AT1674" t="e">
        <f>IF(PLAYERIDMAP2[[#This Row],[POS]]="SS",MAX(AT$1:AT1673)+1,"")</f>
        <v>#VALUE!</v>
      </c>
      <c r="AU1674" t="str">
        <f>IFERROR(INDEX(PLAYERIDMAP2[PLAYERNAME],MATCH(ROW()-ROW(AU$1),SHORTSTOP,0)),"")</f>
        <v/>
      </c>
      <c r="AV1674" t="e">
        <f>IF(PLAYERIDMAP2[[#This Row],[POS]]="OF",MAX(AV$1:AV1673)+1,"")</f>
        <v>#VALUE!</v>
      </c>
      <c r="AW1674" t="str">
        <f>IFERROR(INDEX(PLAYERIDMAP2[PLAYERNAME],MATCH(ROW()-ROW(AW$1),OUTFIELD,0)),"")</f>
        <v/>
      </c>
      <c r="AX1674" t="e">
        <f>IF(PLAYERIDMAP2[[#This Row],[POS]]&lt;&gt;"P",MAX(AX$1:AX1673)+1,"")</f>
        <v>#VALUE!</v>
      </c>
      <c r="AY1674" t="str">
        <f>IFERROR(INDEX(PLAYERIDMAP2[PLAYERNAME],MATCH(ROW()-ROW(AY$1),HITTERS,0)),"")</f>
        <v/>
      </c>
      <c r="AZ1674" t="e">
        <f>IF(PLAYERIDMAP2[[#This Row],[POS]]="P",MAX(AZ$1:AZ1673)+1,"")</f>
        <v>#VALUE!</v>
      </c>
      <c r="BA1674" t="str">
        <f>IFERROR(INDEX(PLAYERIDMAP2[PLAYERNAME],MATCH(ROW()-ROW(BA$1),PITCHERS,0)),"")</f>
        <v/>
      </c>
    </row>
    <row r="1675" spans="38:53" x14ac:dyDescent="0.25">
      <c r="AL1675" t="e">
        <f>IF(PLAYERIDMAP2[[#This Row],[POS]]="C",MAX(AL$1:AL1674)+1,"")</f>
        <v>#VALUE!</v>
      </c>
      <c r="AM1675" t="str">
        <f>IFERROR(INDEX(PLAYERIDMAP2[PLAYERNAME],MATCH(ROW()-ROW(AM$1),CATCHERS,0)),"")</f>
        <v/>
      </c>
      <c r="AN1675" t="e">
        <f>IF(PLAYERIDMAP2[[#This Row],[POS]]="1B",MAX(AN$1:AN1674)+1,"")</f>
        <v>#VALUE!</v>
      </c>
      <c r="AO1675" t="str">
        <f>IFERROR(INDEX(PLAYERIDMAP2[PLAYERNAME],MATCH(ROW()-ROW(AO$1),FIRSTBASE,0)),"")</f>
        <v/>
      </c>
      <c r="AP1675" t="e">
        <f>IF(PLAYERIDMAP2[[#This Row],[POS]]="2B",MAX(AP$1:AP1674)+1,"")</f>
        <v>#VALUE!</v>
      </c>
      <c r="AQ1675" t="str">
        <f>IFERROR(INDEX(PLAYERIDMAP2[PLAYERNAME],MATCH(ROW()-ROW(AQ$1),SECONDBASE,0)),"")</f>
        <v/>
      </c>
      <c r="AR1675" t="e">
        <f>IF(PLAYERIDMAP2[[#This Row],[POS]]="3B",MAX(AR$1:AR1674)+1,"")</f>
        <v>#VALUE!</v>
      </c>
      <c r="AS1675" t="str">
        <f>IFERROR(INDEX(PLAYERIDMAP2[PLAYERNAME],MATCH(ROW()-ROW(AS$1),THIRDBASE,0)),"")</f>
        <v/>
      </c>
      <c r="AT1675" t="e">
        <f>IF(PLAYERIDMAP2[[#This Row],[POS]]="SS",MAX(AT$1:AT1674)+1,"")</f>
        <v>#VALUE!</v>
      </c>
      <c r="AU1675" t="str">
        <f>IFERROR(INDEX(PLAYERIDMAP2[PLAYERNAME],MATCH(ROW()-ROW(AU$1),SHORTSTOP,0)),"")</f>
        <v/>
      </c>
      <c r="AV1675" t="e">
        <f>IF(PLAYERIDMAP2[[#This Row],[POS]]="OF",MAX(AV$1:AV1674)+1,"")</f>
        <v>#VALUE!</v>
      </c>
      <c r="AW1675" t="str">
        <f>IFERROR(INDEX(PLAYERIDMAP2[PLAYERNAME],MATCH(ROW()-ROW(AW$1),OUTFIELD,0)),"")</f>
        <v/>
      </c>
      <c r="AX1675" t="e">
        <f>IF(PLAYERIDMAP2[[#This Row],[POS]]&lt;&gt;"P",MAX(AX$1:AX1674)+1,"")</f>
        <v>#VALUE!</v>
      </c>
      <c r="AY1675" t="str">
        <f>IFERROR(INDEX(PLAYERIDMAP2[PLAYERNAME],MATCH(ROW()-ROW(AY$1),HITTERS,0)),"")</f>
        <v/>
      </c>
      <c r="AZ1675" t="e">
        <f>IF(PLAYERIDMAP2[[#This Row],[POS]]="P",MAX(AZ$1:AZ1674)+1,"")</f>
        <v>#VALUE!</v>
      </c>
      <c r="BA1675" t="str">
        <f>IFERROR(INDEX(PLAYERIDMAP2[PLAYERNAME],MATCH(ROW()-ROW(BA$1),PITCHERS,0)),"")</f>
        <v/>
      </c>
    </row>
    <row r="1676" spans="38:53" x14ac:dyDescent="0.25">
      <c r="AL1676" t="e">
        <f>IF(PLAYERIDMAP2[[#This Row],[POS]]="C",MAX(AL$1:AL1675)+1,"")</f>
        <v>#VALUE!</v>
      </c>
      <c r="AM1676" t="str">
        <f>IFERROR(INDEX(PLAYERIDMAP2[PLAYERNAME],MATCH(ROW()-ROW(AM$1),CATCHERS,0)),"")</f>
        <v/>
      </c>
      <c r="AN1676" t="e">
        <f>IF(PLAYERIDMAP2[[#This Row],[POS]]="1B",MAX(AN$1:AN1675)+1,"")</f>
        <v>#VALUE!</v>
      </c>
      <c r="AO1676" t="str">
        <f>IFERROR(INDEX(PLAYERIDMAP2[PLAYERNAME],MATCH(ROW()-ROW(AO$1),FIRSTBASE,0)),"")</f>
        <v/>
      </c>
      <c r="AP1676" t="e">
        <f>IF(PLAYERIDMAP2[[#This Row],[POS]]="2B",MAX(AP$1:AP1675)+1,"")</f>
        <v>#VALUE!</v>
      </c>
      <c r="AQ1676" t="str">
        <f>IFERROR(INDEX(PLAYERIDMAP2[PLAYERNAME],MATCH(ROW()-ROW(AQ$1),SECONDBASE,0)),"")</f>
        <v/>
      </c>
      <c r="AR1676" t="e">
        <f>IF(PLAYERIDMAP2[[#This Row],[POS]]="3B",MAX(AR$1:AR1675)+1,"")</f>
        <v>#VALUE!</v>
      </c>
      <c r="AS1676" t="str">
        <f>IFERROR(INDEX(PLAYERIDMAP2[PLAYERNAME],MATCH(ROW()-ROW(AS$1),THIRDBASE,0)),"")</f>
        <v/>
      </c>
      <c r="AT1676" t="e">
        <f>IF(PLAYERIDMAP2[[#This Row],[POS]]="SS",MAX(AT$1:AT1675)+1,"")</f>
        <v>#VALUE!</v>
      </c>
      <c r="AU1676" t="str">
        <f>IFERROR(INDEX(PLAYERIDMAP2[PLAYERNAME],MATCH(ROW()-ROW(AU$1),SHORTSTOP,0)),"")</f>
        <v/>
      </c>
      <c r="AV1676" t="e">
        <f>IF(PLAYERIDMAP2[[#This Row],[POS]]="OF",MAX(AV$1:AV1675)+1,"")</f>
        <v>#VALUE!</v>
      </c>
      <c r="AW1676" t="str">
        <f>IFERROR(INDEX(PLAYERIDMAP2[PLAYERNAME],MATCH(ROW()-ROW(AW$1),OUTFIELD,0)),"")</f>
        <v/>
      </c>
      <c r="AX1676" t="e">
        <f>IF(PLAYERIDMAP2[[#This Row],[POS]]&lt;&gt;"P",MAX(AX$1:AX1675)+1,"")</f>
        <v>#VALUE!</v>
      </c>
      <c r="AY1676" t="str">
        <f>IFERROR(INDEX(PLAYERIDMAP2[PLAYERNAME],MATCH(ROW()-ROW(AY$1),HITTERS,0)),"")</f>
        <v/>
      </c>
      <c r="AZ1676" t="e">
        <f>IF(PLAYERIDMAP2[[#This Row],[POS]]="P",MAX(AZ$1:AZ1675)+1,"")</f>
        <v>#VALUE!</v>
      </c>
      <c r="BA1676" t="str">
        <f>IFERROR(INDEX(PLAYERIDMAP2[PLAYERNAME],MATCH(ROW()-ROW(BA$1),PITCHERS,0)),"")</f>
        <v/>
      </c>
    </row>
    <row r="1677" spans="38:53" x14ac:dyDescent="0.25">
      <c r="AL1677" t="e">
        <f>IF(PLAYERIDMAP2[[#This Row],[POS]]="C",MAX(AL$1:AL1676)+1,"")</f>
        <v>#VALUE!</v>
      </c>
      <c r="AM1677" t="str">
        <f>IFERROR(INDEX(PLAYERIDMAP2[PLAYERNAME],MATCH(ROW()-ROW(AM$1),CATCHERS,0)),"")</f>
        <v/>
      </c>
      <c r="AN1677" t="e">
        <f>IF(PLAYERIDMAP2[[#This Row],[POS]]="1B",MAX(AN$1:AN1676)+1,"")</f>
        <v>#VALUE!</v>
      </c>
      <c r="AO1677" t="str">
        <f>IFERROR(INDEX(PLAYERIDMAP2[PLAYERNAME],MATCH(ROW()-ROW(AO$1),FIRSTBASE,0)),"")</f>
        <v/>
      </c>
      <c r="AP1677" t="e">
        <f>IF(PLAYERIDMAP2[[#This Row],[POS]]="2B",MAX(AP$1:AP1676)+1,"")</f>
        <v>#VALUE!</v>
      </c>
      <c r="AQ1677" t="str">
        <f>IFERROR(INDEX(PLAYERIDMAP2[PLAYERNAME],MATCH(ROW()-ROW(AQ$1),SECONDBASE,0)),"")</f>
        <v/>
      </c>
      <c r="AR1677" t="e">
        <f>IF(PLAYERIDMAP2[[#This Row],[POS]]="3B",MAX(AR$1:AR1676)+1,"")</f>
        <v>#VALUE!</v>
      </c>
      <c r="AS1677" t="str">
        <f>IFERROR(INDEX(PLAYERIDMAP2[PLAYERNAME],MATCH(ROW()-ROW(AS$1),THIRDBASE,0)),"")</f>
        <v/>
      </c>
      <c r="AT1677" t="e">
        <f>IF(PLAYERIDMAP2[[#This Row],[POS]]="SS",MAX(AT$1:AT1676)+1,"")</f>
        <v>#VALUE!</v>
      </c>
      <c r="AU1677" t="str">
        <f>IFERROR(INDEX(PLAYERIDMAP2[PLAYERNAME],MATCH(ROW()-ROW(AU$1),SHORTSTOP,0)),"")</f>
        <v/>
      </c>
      <c r="AV1677" t="e">
        <f>IF(PLAYERIDMAP2[[#This Row],[POS]]="OF",MAX(AV$1:AV1676)+1,"")</f>
        <v>#VALUE!</v>
      </c>
      <c r="AW1677" t="str">
        <f>IFERROR(INDEX(PLAYERIDMAP2[PLAYERNAME],MATCH(ROW()-ROW(AW$1),OUTFIELD,0)),"")</f>
        <v/>
      </c>
      <c r="AX1677" t="e">
        <f>IF(PLAYERIDMAP2[[#This Row],[POS]]&lt;&gt;"P",MAX(AX$1:AX1676)+1,"")</f>
        <v>#VALUE!</v>
      </c>
      <c r="AY1677" t="str">
        <f>IFERROR(INDEX(PLAYERIDMAP2[PLAYERNAME],MATCH(ROW()-ROW(AY$1),HITTERS,0)),"")</f>
        <v/>
      </c>
      <c r="AZ1677" t="e">
        <f>IF(PLAYERIDMAP2[[#This Row],[POS]]="P",MAX(AZ$1:AZ1676)+1,"")</f>
        <v>#VALUE!</v>
      </c>
      <c r="BA1677" t="str">
        <f>IFERROR(INDEX(PLAYERIDMAP2[PLAYERNAME],MATCH(ROW()-ROW(BA$1),PITCHERS,0)),"")</f>
        <v/>
      </c>
    </row>
    <row r="1678" spans="38:53" x14ac:dyDescent="0.25">
      <c r="AL1678" t="e">
        <f>IF(PLAYERIDMAP2[[#This Row],[POS]]="C",MAX(AL$1:AL1677)+1,"")</f>
        <v>#VALUE!</v>
      </c>
      <c r="AM1678" t="str">
        <f>IFERROR(INDEX(PLAYERIDMAP2[PLAYERNAME],MATCH(ROW()-ROW(AM$1),CATCHERS,0)),"")</f>
        <v/>
      </c>
      <c r="AN1678" t="e">
        <f>IF(PLAYERIDMAP2[[#This Row],[POS]]="1B",MAX(AN$1:AN1677)+1,"")</f>
        <v>#VALUE!</v>
      </c>
      <c r="AO1678" t="str">
        <f>IFERROR(INDEX(PLAYERIDMAP2[PLAYERNAME],MATCH(ROW()-ROW(AO$1),FIRSTBASE,0)),"")</f>
        <v/>
      </c>
      <c r="AP1678" t="e">
        <f>IF(PLAYERIDMAP2[[#This Row],[POS]]="2B",MAX(AP$1:AP1677)+1,"")</f>
        <v>#VALUE!</v>
      </c>
      <c r="AQ1678" t="str">
        <f>IFERROR(INDEX(PLAYERIDMAP2[PLAYERNAME],MATCH(ROW()-ROW(AQ$1),SECONDBASE,0)),"")</f>
        <v/>
      </c>
      <c r="AR1678" t="e">
        <f>IF(PLAYERIDMAP2[[#This Row],[POS]]="3B",MAX(AR$1:AR1677)+1,"")</f>
        <v>#VALUE!</v>
      </c>
      <c r="AS1678" t="str">
        <f>IFERROR(INDEX(PLAYERIDMAP2[PLAYERNAME],MATCH(ROW()-ROW(AS$1),THIRDBASE,0)),"")</f>
        <v/>
      </c>
      <c r="AT1678" t="e">
        <f>IF(PLAYERIDMAP2[[#This Row],[POS]]="SS",MAX(AT$1:AT1677)+1,"")</f>
        <v>#VALUE!</v>
      </c>
      <c r="AU1678" t="str">
        <f>IFERROR(INDEX(PLAYERIDMAP2[PLAYERNAME],MATCH(ROW()-ROW(AU$1),SHORTSTOP,0)),"")</f>
        <v/>
      </c>
      <c r="AV1678" t="e">
        <f>IF(PLAYERIDMAP2[[#This Row],[POS]]="OF",MAX(AV$1:AV1677)+1,"")</f>
        <v>#VALUE!</v>
      </c>
      <c r="AW1678" t="str">
        <f>IFERROR(INDEX(PLAYERIDMAP2[PLAYERNAME],MATCH(ROW()-ROW(AW$1),OUTFIELD,0)),"")</f>
        <v/>
      </c>
      <c r="AX1678" t="e">
        <f>IF(PLAYERIDMAP2[[#This Row],[POS]]&lt;&gt;"P",MAX(AX$1:AX1677)+1,"")</f>
        <v>#VALUE!</v>
      </c>
      <c r="AY1678" t="str">
        <f>IFERROR(INDEX(PLAYERIDMAP2[PLAYERNAME],MATCH(ROW()-ROW(AY$1),HITTERS,0)),"")</f>
        <v/>
      </c>
      <c r="AZ1678" t="e">
        <f>IF(PLAYERIDMAP2[[#This Row],[POS]]="P",MAX(AZ$1:AZ1677)+1,"")</f>
        <v>#VALUE!</v>
      </c>
      <c r="BA1678" t="str">
        <f>IFERROR(INDEX(PLAYERIDMAP2[PLAYERNAME],MATCH(ROW()-ROW(BA$1),PITCHERS,0)),"")</f>
        <v/>
      </c>
    </row>
    <row r="1679" spans="38:53" x14ac:dyDescent="0.25">
      <c r="AL1679" t="e">
        <f>IF(PLAYERIDMAP2[[#This Row],[POS]]="C",MAX(AL$1:AL1678)+1,"")</f>
        <v>#VALUE!</v>
      </c>
      <c r="AM1679" t="str">
        <f>IFERROR(INDEX(PLAYERIDMAP2[PLAYERNAME],MATCH(ROW()-ROW(AM$1),CATCHERS,0)),"")</f>
        <v/>
      </c>
      <c r="AN1679" t="e">
        <f>IF(PLAYERIDMAP2[[#This Row],[POS]]="1B",MAX(AN$1:AN1678)+1,"")</f>
        <v>#VALUE!</v>
      </c>
      <c r="AO1679" t="str">
        <f>IFERROR(INDEX(PLAYERIDMAP2[PLAYERNAME],MATCH(ROW()-ROW(AO$1),FIRSTBASE,0)),"")</f>
        <v/>
      </c>
      <c r="AP1679" t="e">
        <f>IF(PLAYERIDMAP2[[#This Row],[POS]]="2B",MAX(AP$1:AP1678)+1,"")</f>
        <v>#VALUE!</v>
      </c>
      <c r="AQ1679" t="str">
        <f>IFERROR(INDEX(PLAYERIDMAP2[PLAYERNAME],MATCH(ROW()-ROW(AQ$1),SECONDBASE,0)),"")</f>
        <v/>
      </c>
      <c r="AR1679" t="e">
        <f>IF(PLAYERIDMAP2[[#This Row],[POS]]="3B",MAX(AR$1:AR1678)+1,"")</f>
        <v>#VALUE!</v>
      </c>
      <c r="AS1679" t="str">
        <f>IFERROR(INDEX(PLAYERIDMAP2[PLAYERNAME],MATCH(ROW()-ROW(AS$1),THIRDBASE,0)),"")</f>
        <v/>
      </c>
      <c r="AT1679" t="e">
        <f>IF(PLAYERIDMAP2[[#This Row],[POS]]="SS",MAX(AT$1:AT1678)+1,"")</f>
        <v>#VALUE!</v>
      </c>
      <c r="AU1679" t="str">
        <f>IFERROR(INDEX(PLAYERIDMAP2[PLAYERNAME],MATCH(ROW()-ROW(AU$1),SHORTSTOP,0)),"")</f>
        <v/>
      </c>
      <c r="AV1679" t="e">
        <f>IF(PLAYERIDMAP2[[#This Row],[POS]]="OF",MAX(AV$1:AV1678)+1,"")</f>
        <v>#VALUE!</v>
      </c>
      <c r="AW1679" t="str">
        <f>IFERROR(INDEX(PLAYERIDMAP2[PLAYERNAME],MATCH(ROW()-ROW(AW$1),OUTFIELD,0)),"")</f>
        <v/>
      </c>
      <c r="AX1679" t="e">
        <f>IF(PLAYERIDMAP2[[#This Row],[POS]]&lt;&gt;"P",MAX(AX$1:AX1678)+1,"")</f>
        <v>#VALUE!</v>
      </c>
      <c r="AY1679" t="str">
        <f>IFERROR(INDEX(PLAYERIDMAP2[PLAYERNAME],MATCH(ROW()-ROW(AY$1),HITTERS,0)),"")</f>
        <v/>
      </c>
      <c r="AZ1679" t="e">
        <f>IF(PLAYERIDMAP2[[#This Row],[POS]]="P",MAX(AZ$1:AZ1678)+1,"")</f>
        <v>#VALUE!</v>
      </c>
      <c r="BA1679" t="str">
        <f>IFERROR(INDEX(PLAYERIDMAP2[PLAYERNAME],MATCH(ROW()-ROW(BA$1),PITCHERS,0)),"")</f>
        <v/>
      </c>
    </row>
    <row r="1680" spans="38:53" x14ac:dyDescent="0.25">
      <c r="AL1680" t="e">
        <f>IF(PLAYERIDMAP2[[#This Row],[POS]]="C",MAX(AL$1:AL1679)+1,"")</f>
        <v>#VALUE!</v>
      </c>
      <c r="AM1680" t="str">
        <f>IFERROR(INDEX(PLAYERIDMAP2[PLAYERNAME],MATCH(ROW()-ROW(AM$1),CATCHERS,0)),"")</f>
        <v/>
      </c>
      <c r="AN1680" t="e">
        <f>IF(PLAYERIDMAP2[[#This Row],[POS]]="1B",MAX(AN$1:AN1679)+1,"")</f>
        <v>#VALUE!</v>
      </c>
      <c r="AO1680" t="str">
        <f>IFERROR(INDEX(PLAYERIDMAP2[PLAYERNAME],MATCH(ROW()-ROW(AO$1),FIRSTBASE,0)),"")</f>
        <v/>
      </c>
      <c r="AP1680" t="e">
        <f>IF(PLAYERIDMAP2[[#This Row],[POS]]="2B",MAX(AP$1:AP1679)+1,"")</f>
        <v>#VALUE!</v>
      </c>
      <c r="AQ1680" t="str">
        <f>IFERROR(INDEX(PLAYERIDMAP2[PLAYERNAME],MATCH(ROW()-ROW(AQ$1),SECONDBASE,0)),"")</f>
        <v/>
      </c>
      <c r="AR1680" t="e">
        <f>IF(PLAYERIDMAP2[[#This Row],[POS]]="3B",MAX(AR$1:AR1679)+1,"")</f>
        <v>#VALUE!</v>
      </c>
      <c r="AS1680" t="str">
        <f>IFERROR(INDEX(PLAYERIDMAP2[PLAYERNAME],MATCH(ROW()-ROW(AS$1),THIRDBASE,0)),"")</f>
        <v/>
      </c>
      <c r="AT1680" t="e">
        <f>IF(PLAYERIDMAP2[[#This Row],[POS]]="SS",MAX(AT$1:AT1679)+1,"")</f>
        <v>#VALUE!</v>
      </c>
      <c r="AU1680" t="str">
        <f>IFERROR(INDEX(PLAYERIDMAP2[PLAYERNAME],MATCH(ROW()-ROW(AU$1),SHORTSTOP,0)),"")</f>
        <v/>
      </c>
      <c r="AV1680" t="e">
        <f>IF(PLAYERIDMAP2[[#This Row],[POS]]="OF",MAX(AV$1:AV1679)+1,"")</f>
        <v>#VALUE!</v>
      </c>
      <c r="AW1680" t="str">
        <f>IFERROR(INDEX(PLAYERIDMAP2[PLAYERNAME],MATCH(ROW()-ROW(AW$1),OUTFIELD,0)),"")</f>
        <v/>
      </c>
      <c r="AX1680" t="e">
        <f>IF(PLAYERIDMAP2[[#This Row],[POS]]&lt;&gt;"P",MAX(AX$1:AX1679)+1,"")</f>
        <v>#VALUE!</v>
      </c>
      <c r="AY1680" t="str">
        <f>IFERROR(INDEX(PLAYERIDMAP2[PLAYERNAME],MATCH(ROW()-ROW(AY$1),HITTERS,0)),"")</f>
        <v/>
      </c>
      <c r="AZ1680" t="e">
        <f>IF(PLAYERIDMAP2[[#This Row],[POS]]="P",MAX(AZ$1:AZ1679)+1,"")</f>
        <v>#VALUE!</v>
      </c>
      <c r="BA1680" t="str">
        <f>IFERROR(INDEX(PLAYERIDMAP2[PLAYERNAME],MATCH(ROW()-ROW(BA$1),PITCHERS,0)),"")</f>
        <v/>
      </c>
    </row>
    <row r="1681" spans="38:53" x14ac:dyDescent="0.25">
      <c r="AL1681" t="e">
        <f>IF(PLAYERIDMAP2[[#This Row],[POS]]="C",MAX(AL$1:AL1680)+1,"")</f>
        <v>#VALUE!</v>
      </c>
      <c r="AM1681" t="str">
        <f>IFERROR(INDEX(PLAYERIDMAP2[PLAYERNAME],MATCH(ROW()-ROW(AM$1),CATCHERS,0)),"")</f>
        <v/>
      </c>
      <c r="AN1681" t="e">
        <f>IF(PLAYERIDMAP2[[#This Row],[POS]]="1B",MAX(AN$1:AN1680)+1,"")</f>
        <v>#VALUE!</v>
      </c>
      <c r="AO1681" t="str">
        <f>IFERROR(INDEX(PLAYERIDMAP2[PLAYERNAME],MATCH(ROW()-ROW(AO$1),FIRSTBASE,0)),"")</f>
        <v/>
      </c>
      <c r="AP1681" t="e">
        <f>IF(PLAYERIDMAP2[[#This Row],[POS]]="2B",MAX(AP$1:AP1680)+1,"")</f>
        <v>#VALUE!</v>
      </c>
      <c r="AQ1681" t="str">
        <f>IFERROR(INDEX(PLAYERIDMAP2[PLAYERNAME],MATCH(ROW()-ROW(AQ$1),SECONDBASE,0)),"")</f>
        <v/>
      </c>
      <c r="AR1681" t="e">
        <f>IF(PLAYERIDMAP2[[#This Row],[POS]]="3B",MAX(AR$1:AR1680)+1,"")</f>
        <v>#VALUE!</v>
      </c>
      <c r="AS1681" t="str">
        <f>IFERROR(INDEX(PLAYERIDMAP2[PLAYERNAME],MATCH(ROW()-ROW(AS$1),THIRDBASE,0)),"")</f>
        <v/>
      </c>
      <c r="AT1681" t="e">
        <f>IF(PLAYERIDMAP2[[#This Row],[POS]]="SS",MAX(AT$1:AT1680)+1,"")</f>
        <v>#VALUE!</v>
      </c>
      <c r="AU1681" t="str">
        <f>IFERROR(INDEX(PLAYERIDMAP2[PLAYERNAME],MATCH(ROW()-ROW(AU$1),SHORTSTOP,0)),"")</f>
        <v/>
      </c>
      <c r="AV1681" t="e">
        <f>IF(PLAYERIDMAP2[[#This Row],[POS]]="OF",MAX(AV$1:AV1680)+1,"")</f>
        <v>#VALUE!</v>
      </c>
      <c r="AW1681" t="str">
        <f>IFERROR(INDEX(PLAYERIDMAP2[PLAYERNAME],MATCH(ROW()-ROW(AW$1),OUTFIELD,0)),"")</f>
        <v/>
      </c>
      <c r="AX1681" t="e">
        <f>IF(PLAYERIDMAP2[[#This Row],[POS]]&lt;&gt;"P",MAX(AX$1:AX1680)+1,"")</f>
        <v>#VALUE!</v>
      </c>
      <c r="AY1681" t="str">
        <f>IFERROR(INDEX(PLAYERIDMAP2[PLAYERNAME],MATCH(ROW()-ROW(AY$1),HITTERS,0)),"")</f>
        <v/>
      </c>
      <c r="AZ1681" t="e">
        <f>IF(PLAYERIDMAP2[[#This Row],[POS]]="P",MAX(AZ$1:AZ1680)+1,"")</f>
        <v>#VALUE!</v>
      </c>
      <c r="BA1681" t="str">
        <f>IFERROR(INDEX(PLAYERIDMAP2[PLAYERNAME],MATCH(ROW()-ROW(BA$1),PITCHERS,0)),"")</f>
        <v/>
      </c>
    </row>
    <row r="1682" spans="38:53" x14ac:dyDescent="0.25">
      <c r="AL1682" t="e">
        <f>IF(PLAYERIDMAP2[[#This Row],[POS]]="C",MAX(AL$1:AL1681)+1,"")</f>
        <v>#VALUE!</v>
      </c>
      <c r="AM1682" t="str">
        <f>IFERROR(INDEX(PLAYERIDMAP2[PLAYERNAME],MATCH(ROW()-ROW(AM$1),CATCHERS,0)),"")</f>
        <v/>
      </c>
      <c r="AN1682" t="e">
        <f>IF(PLAYERIDMAP2[[#This Row],[POS]]="1B",MAX(AN$1:AN1681)+1,"")</f>
        <v>#VALUE!</v>
      </c>
      <c r="AO1682" t="str">
        <f>IFERROR(INDEX(PLAYERIDMAP2[PLAYERNAME],MATCH(ROW()-ROW(AO$1),FIRSTBASE,0)),"")</f>
        <v/>
      </c>
      <c r="AP1682" t="e">
        <f>IF(PLAYERIDMAP2[[#This Row],[POS]]="2B",MAX(AP$1:AP1681)+1,"")</f>
        <v>#VALUE!</v>
      </c>
      <c r="AQ1682" t="str">
        <f>IFERROR(INDEX(PLAYERIDMAP2[PLAYERNAME],MATCH(ROW()-ROW(AQ$1),SECONDBASE,0)),"")</f>
        <v/>
      </c>
      <c r="AR1682" t="e">
        <f>IF(PLAYERIDMAP2[[#This Row],[POS]]="3B",MAX(AR$1:AR1681)+1,"")</f>
        <v>#VALUE!</v>
      </c>
      <c r="AS1682" t="str">
        <f>IFERROR(INDEX(PLAYERIDMAP2[PLAYERNAME],MATCH(ROW()-ROW(AS$1),THIRDBASE,0)),"")</f>
        <v/>
      </c>
      <c r="AT1682" t="e">
        <f>IF(PLAYERIDMAP2[[#This Row],[POS]]="SS",MAX(AT$1:AT1681)+1,"")</f>
        <v>#VALUE!</v>
      </c>
      <c r="AU1682" t="str">
        <f>IFERROR(INDEX(PLAYERIDMAP2[PLAYERNAME],MATCH(ROW()-ROW(AU$1),SHORTSTOP,0)),"")</f>
        <v/>
      </c>
      <c r="AV1682" t="e">
        <f>IF(PLAYERIDMAP2[[#This Row],[POS]]="OF",MAX(AV$1:AV1681)+1,"")</f>
        <v>#VALUE!</v>
      </c>
      <c r="AW1682" t="str">
        <f>IFERROR(INDEX(PLAYERIDMAP2[PLAYERNAME],MATCH(ROW()-ROW(AW$1),OUTFIELD,0)),"")</f>
        <v/>
      </c>
      <c r="AX1682" t="e">
        <f>IF(PLAYERIDMAP2[[#This Row],[POS]]&lt;&gt;"P",MAX(AX$1:AX1681)+1,"")</f>
        <v>#VALUE!</v>
      </c>
      <c r="AY1682" t="str">
        <f>IFERROR(INDEX(PLAYERIDMAP2[PLAYERNAME],MATCH(ROW()-ROW(AY$1),HITTERS,0)),"")</f>
        <v/>
      </c>
      <c r="AZ1682" t="e">
        <f>IF(PLAYERIDMAP2[[#This Row],[POS]]="P",MAX(AZ$1:AZ1681)+1,"")</f>
        <v>#VALUE!</v>
      </c>
      <c r="BA1682" t="str">
        <f>IFERROR(INDEX(PLAYERIDMAP2[PLAYERNAME],MATCH(ROW()-ROW(BA$1),PITCHERS,0)),"")</f>
        <v/>
      </c>
    </row>
    <row r="1683" spans="38:53" x14ac:dyDescent="0.25">
      <c r="AL1683" t="e">
        <f>IF(PLAYERIDMAP2[[#This Row],[POS]]="C",MAX(AL$1:AL1682)+1,"")</f>
        <v>#VALUE!</v>
      </c>
      <c r="AM1683" t="str">
        <f>IFERROR(INDEX(PLAYERIDMAP2[PLAYERNAME],MATCH(ROW()-ROW(AM$1),CATCHERS,0)),"")</f>
        <v/>
      </c>
      <c r="AN1683" t="e">
        <f>IF(PLAYERIDMAP2[[#This Row],[POS]]="1B",MAX(AN$1:AN1682)+1,"")</f>
        <v>#VALUE!</v>
      </c>
      <c r="AO1683" t="str">
        <f>IFERROR(INDEX(PLAYERIDMAP2[PLAYERNAME],MATCH(ROW()-ROW(AO$1),FIRSTBASE,0)),"")</f>
        <v/>
      </c>
      <c r="AP1683" t="e">
        <f>IF(PLAYERIDMAP2[[#This Row],[POS]]="2B",MAX(AP$1:AP1682)+1,"")</f>
        <v>#VALUE!</v>
      </c>
      <c r="AQ1683" t="str">
        <f>IFERROR(INDEX(PLAYERIDMAP2[PLAYERNAME],MATCH(ROW()-ROW(AQ$1),SECONDBASE,0)),"")</f>
        <v/>
      </c>
      <c r="AR1683" t="e">
        <f>IF(PLAYERIDMAP2[[#This Row],[POS]]="3B",MAX(AR$1:AR1682)+1,"")</f>
        <v>#VALUE!</v>
      </c>
      <c r="AS1683" t="str">
        <f>IFERROR(INDEX(PLAYERIDMAP2[PLAYERNAME],MATCH(ROW()-ROW(AS$1),THIRDBASE,0)),"")</f>
        <v/>
      </c>
      <c r="AT1683" t="e">
        <f>IF(PLAYERIDMAP2[[#This Row],[POS]]="SS",MAX(AT$1:AT1682)+1,"")</f>
        <v>#VALUE!</v>
      </c>
      <c r="AU1683" t="str">
        <f>IFERROR(INDEX(PLAYERIDMAP2[PLAYERNAME],MATCH(ROW()-ROW(AU$1),SHORTSTOP,0)),"")</f>
        <v/>
      </c>
      <c r="AV1683" t="e">
        <f>IF(PLAYERIDMAP2[[#This Row],[POS]]="OF",MAX(AV$1:AV1682)+1,"")</f>
        <v>#VALUE!</v>
      </c>
      <c r="AW1683" t="str">
        <f>IFERROR(INDEX(PLAYERIDMAP2[PLAYERNAME],MATCH(ROW()-ROW(AW$1),OUTFIELD,0)),"")</f>
        <v/>
      </c>
      <c r="AX1683" t="e">
        <f>IF(PLAYERIDMAP2[[#This Row],[POS]]&lt;&gt;"P",MAX(AX$1:AX1682)+1,"")</f>
        <v>#VALUE!</v>
      </c>
      <c r="AY1683" t="str">
        <f>IFERROR(INDEX(PLAYERIDMAP2[PLAYERNAME],MATCH(ROW()-ROW(AY$1),HITTERS,0)),"")</f>
        <v/>
      </c>
      <c r="AZ1683" t="e">
        <f>IF(PLAYERIDMAP2[[#This Row],[POS]]="P",MAX(AZ$1:AZ1682)+1,"")</f>
        <v>#VALUE!</v>
      </c>
      <c r="BA1683" t="str">
        <f>IFERROR(INDEX(PLAYERIDMAP2[PLAYERNAME],MATCH(ROW()-ROW(BA$1),PITCHERS,0)),"")</f>
        <v/>
      </c>
    </row>
    <row r="1684" spans="38:53" x14ac:dyDescent="0.25">
      <c r="AL1684" t="e">
        <f>IF(PLAYERIDMAP2[[#This Row],[POS]]="C",MAX(AL$1:AL1683)+1,"")</f>
        <v>#VALUE!</v>
      </c>
      <c r="AM1684" t="str">
        <f>IFERROR(INDEX(PLAYERIDMAP2[PLAYERNAME],MATCH(ROW()-ROW(AM$1),CATCHERS,0)),"")</f>
        <v/>
      </c>
      <c r="AN1684" t="e">
        <f>IF(PLAYERIDMAP2[[#This Row],[POS]]="1B",MAX(AN$1:AN1683)+1,"")</f>
        <v>#VALUE!</v>
      </c>
      <c r="AO1684" t="str">
        <f>IFERROR(INDEX(PLAYERIDMAP2[PLAYERNAME],MATCH(ROW()-ROW(AO$1),FIRSTBASE,0)),"")</f>
        <v/>
      </c>
      <c r="AP1684" t="e">
        <f>IF(PLAYERIDMAP2[[#This Row],[POS]]="2B",MAX(AP$1:AP1683)+1,"")</f>
        <v>#VALUE!</v>
      </c>
      <c r="AQ1684" t="str">
        <f>IFERROR(INDEX(PLAYERIDMAP2[PLAYERNAME],MATCH(ROW()-ROW(AQ$1),SECONDBASE,0)),"")</f>
        <v/>
      </c>
      <c r="AR1684" t="e">
        <f>IF(PLAYERIDMAP2[[#This Row],[POS]]="3B",MAX(AR$1:AR1683)+1,"")</f>
        <v>#VALUE!</v>
      </c>
      <c r="AS1684" t="str">
        <f>IFERROR(INDEX(PLAYERIDMAP2[PLAYERNAME],MATCH(ROW()-ROW(AS$1),THIRDBASE,0)),"")</f>
        <v/>
      </c>
      <c r="AT1684" t="e">
        <f>IF(PLAYERIDMAP2[[#This Row],[POS]]="SS",MAX(AT$1:AT1683)+1,"")</f>
        <v>#VALUE!</v>
      </c>
      <c r="AU1684" t="str">
        <f>IFERROR(INDEX(PLAYERIDMAP2[PLAYERNAME],MATCH(ROW()-ROW(AU$1),SHORTSTOP,0)),"")</f>
        <v/>
      </c>
      <c r="AV1684" t="e">
        <f>IF(PLAYERIDMAP2[[#This Row],[POS]]="OF",MAX(AV$1:AV1683)+1,"")</f>
        <v>#VALUE!</v>
      </c>
      <c r="AW1684" t="str">
        <f>IFERROR(INDEX(PLAYERIDMAP2[PLAYERNAME],MATCH(ROW()-ROW(AW$1),OUTFIELD,0)),"")</f>
        <v/>
      </c>
      <c r="AX1684" t="e">
        <f>IF(PLAYERIDMAP2[[#This Row],[POS]]&lt;&gt;"P",MAX(AX$1:AX1683)+1,"")</f>
        <v>#VALUE!</v>
      </c>
      <c r="AY1684" t="str">
        <f>IFERROR(INDEX(PLAYERIDMAP2[PLAYERNAME],MATCH(ROW()-ROW(AY$1),HITTERS,0)),"")</f>
        <v/>
      </c>
      <c r="AZ1684" t="e">
        <f>IF(PLAYERIDMAP2[[#This Row],[POS]]="P",MAX(AZ$1:AZ1683)+1,"")</f>
        <v>#VALUE!</v>
      </c>
      <c r="BA1684" t="str">
        <f>IFERROR(INDEX(PLAYERIDMAP2[PLAYERNAME],MATCH(ROW()-ROW(BA$1),PITCHERS,0)),"")</f>
        <v/>
      </c>
    </row>
    <row r="1685" spans="38:53" x14ac:dyDescent="0.25">
      <c r="AL1685" t="e">
        <f>IF(PLAYERIDMAP2[[#This Row],[POS]]="C",MAX(AL$1:AL1684)+1,"")</f>
        <v>#VALUE!</v>
      </c>
      <c r="AM1685" t="str">
        <f>IFERROR(INDEX(PLAYERIDMAP2[PLAYERNAME],MATCH(ROW()-ROW(AM$1),CATCHERS,0)),"")</f>
        <v/>
      </c>
      <c r="AN1685" t="e">
        <f>IF(PLAYERIDMAP2[[#This Row],[POS]]="1B",MAX(AN$1:AN1684)+1,"")</f>
        <v>#VALUE!</v>
      </c>
      <c r="AO1685" t="str">
        <f>IFERROR(INDEX(PLAYERIDMAP2[PLAYERNAME],MATCH(ROW()-ROW(AO$1),FIRSTBASE,0)),"")</f>
        <v/>
      </c>
      <c r="AP1685" t="e">
        <f>IF(PLAYERIDMAP2[[#This Row],[POS]]="2B",MAX(AP$1:AP1684)+1,"")</f>
        <v>#VALUE!</v>
      </c>
      <c r="AQ1685" t="str">
        <f>IFERROR(INDEX(PLAYERIDMAP2[PLAYERNAME],MATCH(ROW()-ROW(AQ$1),SECONDBASE,0)),"")</f>
        <v/>
      </c>
      <c r="AR1685" t="e">
        <f>IF(PLAYERIDMAP2[[#This Row],[POS]]="3B",MAX(AR$1:AR1684)+1,"")</f>
        <v>#VALUE!</v>
      </c>
      <c r="AS1685" t="str">
        <f>IFERROR(INDEX(PLAYERIDMAP2[PLAYERNAME],MATCH(ROW()-ROW(AS$1),THIRDBASE,0)),"")</f>
        <v/>
      </c>
      <c r="AT1685" t="e">
        <f>IF(PLAYERIDMAP2[[#This Row],[POS]]="SS",MAX(AT$1:AT1684)+1,"")</f>
        <v>#VALUE!</v>
      </c>
      <c r="AU1685" t="str">
        <f>IFERROR(INDEX(PLAYERIDMAP2[PLAYERNAME],MATCH(ROW()-ROW(AU$1),SHORTSTOP,0)),"")</f>
        <v/>
      </c>
      <c r="AV1685" t="e">
        <f>IF(PLAYERIDMAP2[[#This Row],[POS]]="OF",MAX(AV$1:AV1684)+1,"")</f>
        <v>#VALUE!</v>
      </c>
      <c r="AW1685" t="str">
        <f>IFERROR(INDEX(PLAYERIDMAP2[PLAYERNAME],MATCH(ROW()-ROW(AW$1),OUTFIELD,0)),"")</f>
        <v/>
      </c>
      <c r="AX1685" t="e">
        <f>IF(PLAYERIDMAP2[[#This Row],[POS]]&lt;&gt;"P",MAX(AX$1:AX1684)+1,"")</f>
        <v>#VALUE!</v>
      </c>
      <c r="AY1685" t="str">
        <f>IFERROR(INDEX(PLAYERIDMAP2[PLAYERNAME],MATCH(ROW()-ROW(AY$1),HITTERS,0)),"")</f>
        <v/>
      </c>
      <c r="AZ1685" t="e">
        <f>IF(PLAYERIDMAP2[[#This Row],[POS]]="P",MAX(AZ$1:AZ1684)+1,"")</f>
        <v>#VALUE!</v>
      </c>
      <c r="BA1685" t="str">
        <f>IFERROR(INDEX(PLAYERIDMAP2[PLAYERNAME],MATCH(ROW()-ROW(BA$1),PITCHERS,0)),"")</f>
        <v/>
      </c>
    </row>
    <row r="1686" spans="38:53" x14ac:dyDescent="0.25">
      <c r="AL1686" t="e">
        <f>IF(PLAYERIDMAP2[[#This Row],[POS]]="C",MAX(AL$1:AL1685)+1,"")</f>
        <v>#VALUE!</v>
      </c>
      <c r="AM1686" t="str">
        <f>IFERROR(INDEX(PLAYERIDMAP2[PLAYERNAME],MATCH(ROW()-ROW(AM$1),CATCHERS,0)),"")</f>
        <v/>
      </c>
      <c r="AN1686" t="e">
        <f>IF(PLAYERIDMAP2[[#This Row],[POS]]="1B",MAX(AN$1:AN1685)+1,"")</f>
        <v>#VALUE!</v>
      </c>
      <c r="AO1686" t="str">
        <f>IFERROR(INDEX(PLAYERIDMAP2[PLAYERNAME],MATCH(ROW()-ROW(AO$1),FIRSTBASE,0)),"")</f>
        <v/>
      </c>
      <c r="AP1686" t="e">
        <f>IF(PLAYERIDMAP2[[#This Row],[POS]]="2B",MAX(AP$1:AP1685)+1,"")</f>
        <v>#VALUE!</v>
      </c>
      <c r="AQ1686" t="str">
        <f>IFERROR(INDEX(PLAYERIDMAP2[PLAYERNAME],MATCH(ROW()-ROW(AQ$1),SECONDBASE,0)),"")</f>
        <v/>
      </c>
      <c r="AR1686" t="e">
        <f>IF(PLAYERIDMAP2[[#This Row],[POS]]="3B",MAX(AR$1:AR1685)+1,"")</f>
        <v>#VALUE!</v>
      </c>
      <c r="AS1686" t="str">
        <f>IFERROR(INDEX(PLAYERIDMAP2[PLAYERNAME],MATCH(ROW()-ROW(AS$1),THIRDBASE,0)),"")</f>
        <v/>
      </c>
      <c r="AT1686" t="e">
        <f>IF(PLAYERIDMAP2[[#This Row],[POS]]="SS",MAX(AT$1:AT1685)+1,"")</f>
        <v>#VALUE!</v>
      </c>
      <c r="AU1686" t="str">
        <f>IFERROR(INDEX(PLAYERIDMAP2[PLAYERNAME],MATCH(ROW()-ROW(AU$1),SHORTSTOP,0)),"")</f>
        <v/>
      </c>
      <c r="AV1686" t="e">
        <f>IF(PLAYERIDMAP2[[#This Row],[POS]]="OF",MAX(AV$1:AV1685)+1,"")</f>
        <v>#VALUE!</v>
      </c>
      <c r="AW1686" t="str">
        <f>IFERROR(INDEX(PLAYERIDMAP2[PLAYERNAME],MATCH(ROW()-ROW(AW$1),OUTFIELD,0)),"")</f>
        <v/>
      </c>
      <c r="AX1686" t="e">
        <f>IF(PLAYERIDMAP2[[#This Row],[POS]]&lt;&gt;"P",MAX(AX$1:AX1685)+1,"")</f>
        <v>#VALUE!</v>
      </c>
      <c r="AY1686" t="str">
        <f>IFERROR(INDEX(PLAYERIDMAP2[PLAYERNAME],MATCH(ROW()-ROW(AY$1),HITTERS,0)),"")</f>
        <v/>
      </c>
      <c r="AZ1686" t="e">
        <f>IF(PLAYERIDMAP2[[#This Row],[POS]]="P",MAX(AZ$1:AZ1685)+1,"")</f>
        <v>#VALUE!</v>
      </c>
      <c r="BA1686" t="str">
        <f>IFERROR(INDEX(PLAYERIDMAP2[PLAYERNAME],MATCH(ROW()-ROW(BA$1),PITCHERS,0)),"")</f>
        <v/>
      </c>
    </row>
    <row r="1687" spans="38:53" x14ac:dyDescent="0.25">
      <c r="AL1687" t="e">
        <f>IF(PLAYERIDMAP2[[#This Row],[POS]]="C",MAX(AL$1:AL1686)+1,"")</f>
        <v>#VALUE!</v>
      </c>
      <c r="AM1687" t="str">
        <f>IFERROR(INDEX(PLAYERIDMAP2[PLAYERNAME],MATCH(ROW()-ROW(AM$1),CATCHERS,0)),"")</f>
        <v/>
      </c>
      <c r="AN1687" t="e">
        <f>IF(PLAYERIDMAP2[[#This Row],[POS]]="1B",MAX(AN$1:AN1686)+1,"")</f>
        <v>#VALUE!</v>
      </c>
      <c r="AO1687" t="str">
        <f>IFERROR(INDEX(PLAYERIDMAP2[PLAYERNAME],MATCH(ROW()-ROW(AO$1),FIRSTBASE,0)),"")</f>
        <v/>
      </c>
      <c r="AP1687" t="e">
        <f>IF(PLAYERIDMAP2[[#This Row],[POS]]="2B",MAX(AP$1:AP1686)+1,"")</f>
        <v>#VALUE!</v>
      </c>
      <c r="AQ1687" t="str">
        <f>IFERROR(INDEX(PLAYERIDMAP2[PLAYERNAME],MATCH(ROW()-ROW(AQ$1),SECONDBASE,0)),"")</f>
        <v/>
      </c>
      <c r="AR1687" t="e">
        <f>IF(PLAYERIDMAP2[[#This Row],[POS]]="3B",MAX(AR$1:AR1686)+1,"")</f>
        <v>#VALUE!</v>
      </c>
      <c r="AS1687" t="str">
        <f>IFERROR(INDEX(PLAYERIDMAP2[PLAYERNAME],MATCH(ROW()-ROW(AS$1),THIRDBASE,0)),"")</f>
        <v/>
      </c>
      <c r="AT1687" t="e">
        <f>IF(PLAYERIDMAP2[[#This Row],[POS]]="SS",MAX(AT$1:AT1686)+1,"")</f>
        <v>#VALUE!</v>
      </c>
      <c r="AU1687" t="str">
        <f>IFERROR(INDEX(PLAYERIDMAP2[PLAYERNAME],MATCH(ROW()-ROW(AU$1),SHORTSTOP,0)),"")</f>
        <v/>
      </c>
      <c r="AV1687" t="e">
        <f>IF(PLAYERIDMAP2[[#This Row],[POS]]="OF",MAX(AV$1:AV1686)+1,"")</f>
        <v>#VALUE!</v>
      </c>
      <c r="AW1687" t="str">
        <f>IFERROR(INDEX(PLAYERIDMAP2[PLAYERNAME],MATCH(ROW()-ROW(AW$1),OUTFIELD,0)),"")</f>
        <v/>
      </c>
      <c r="AX1687" t="e">
        <f>IF(PLAYERIDMAP2[[#This Row],[POS]]&lt;&gt;"P",MAX(AX$1:AX1686)+1,"")</f>
        <v>#VALUE!</v>
      </c>
      <c r="AY1687" t="str">
        <f>IFERROR(INDEX(PLAYERIDMAP2[PLAYERNAME],MATCH(ROW()-ROW(AY$1),HITTERS,0)),"")</f>
        <v/>
      </c>
      <c r="AZ1687" t="e">
        <f>IF(PLAYERIDMAP2[[#This Row],[POS]]="P",MAX(AZ$1:AZ1686)+1,"")</f>
        <v>#VALUE!</v>
      </c>
      <c r="BA1687" t="str">
        <f>IFERROR(INDEX(PLAYERIDMAP2[PLAYERNAME],MATCH(ROW()-ROW(BA$1),PITCHERS,0)),"")</f>
        <v/>
      </c>
    </row>
    <row r="1688" spans="38:53" x14ac:dyDescent="0.25">
      <c r="AL1688" t="e">
        <f>IF(PLAYERIDMAP2[[#This Row],[POS]]="C",MAX(AL$1:AL1687)+1,"")</f>
        <v>#VALUE!</v>
      </c>
      <c r="AM1688" t="str">
        <f>IFERROR(INDEX(PLAYERIDMAP2[PLAYERNAME],MATCH(ROW()-ROW(AM$1),CATCHERS,0)),"")</f>
        <v/>
      </c>
      <c r="AN1688" t="e">
        <f>IF(PLAYERIDMAP2[[#This Row],[POS]]="1B",MAX(AN$1:AN1687)+1,"")</f>
        <v>#VALUE!</v>
      </c>
      <c r="AO1688" t="str">
        <f>IFERROR(INDEX(PLAYERIDMAP2[PLAYERNAME],MATCH(ROW()-ROW(AO$1),FIRSTBASE,0)),"")</f>
        <v/>
      </c>
      <c r="AP1688" t="e">
        <f>IF(PLAYERIDMAP2[[#This Row],[POS]]="2B",MAX(AP$1:AP1687)+1,"")</f>
        <v>#VALUE!</v>
      </c>
      <c r="AQ1688" t="str">
        <f>IFERROR(INDEX(PLAYERIDMAP2[PLAYERNAME],MATCH(ROW()-ROW(AQ$1),SECONDBASE,0)),"")</f>
        <v/>
      </c>
      <c r="AR1688" t="e">
        <f>IF(PLAYERIDMAP2[[#This Row],[POS]]="3B",MAX(AR$1:AR1687)+1,"")</f>
        <v>#VALUE!</v>
      </c>
      <c r="AS1688" t="str">
        <f>IFERROR(INDEX(PLAYERIDMAP2[PLAYERNAME],MATCH(ROW()-ROW(AS$1),THIRDBASE,0)),"")</f>
        <v/>
      </c>
      <c r="AT1688" t="e">
        <f>IF(PLAYERIDMAP2[[#This Row],[POS]]="SS",MAX(AT$1:AT1687)+1,"")</f>
        <v>#VALUE!</v>
      </c>
      <c r="AU1688" t="str">
        <f>IFERROR(INDEX(PLAYERIDMAP2[PLAYERNAME],MATCH(ROW()-ROW(AU$1),SHORTSTOP,0)),"")</f>
        <v/>
      </c>
      <c r="AV1688" t="e">
        <f>IF(PLAYERIDMAP2[[#This Row],[POS]]="OF",MAX(AV$1:AV1687)+1,"")</f>
        <v>#VALUE!</v>
      </c>
      <c r="AW1688" t="str">
        <f>IFERROR(INDEX(PLAYERIDMAP2[PLAYERNAME],MATCH(ROW()-ROW(AW$1),OUTFIELD,0)),"")</f>
        <v/>
      </c>
      <c r="AX1688" t="e">
        <f>IF(PLAYERIDMAP2[[#This Row],[POS]]&lt;&gt;"P",MAX(AX$1:AX1687)+1,"")</f>
        <v>#VALUE!</v>
      </c>
      <c r="AY1688" t="str">
        <f>IFERROR(INDEX(PLAYERIDMAP2[PLAYERNAME],MATCH(ROW()-ROW(AY$1),HITTERS,0)),"")</f>
        <v/>
      </c>
      <c r="AZ1688" t="e">
        <f>IF(PLAYERIDMAP2[[#This Row],[POS]]="P",MAX(AZ$1:AZ1687)+1,"")</f>
        <v>#VALUE!</v>
      </c>
      <c r="BA1688" t="str">
        <f>IFERROR(INDEX(PLAYERIDMAP2[PLAYERNAME],MATCH(ROW()-ROW(BA$1),PITCHERS,0)),"")</f>
        <v/>
      </c>
    </row>
    <row r="1689" spans="38:53" x14ac:dyDescent="0.25">
      <c r="AL1689" t="e">
        <f>IF(PLAYERIDMAP2[[#This Row],[POS]]="C",MAX(AL$1:AL1688)+1,"")</f>
        <v>#VALUE!</v>
      </c>
      <c r="AM1689" t="str">
        <f>IFERROR(INDEX(PLAYERIDMAP2[PLAYERNAME],MATCH(ROW()-ROW(AM$1),CATCHERS,0)),"")</f>
        <v/>
      </c>
      <c r="AN1689" t="e">
        <f>IF(PLAYERIDMAP2[[#This Row],[POS]]="1B",MAX(AN$1:AN1688)+1,"")</f>
        <v>#VALUE!</v>
      </c>
      <c r="AO1689" t="str">
        <f>IFERROR(INDEX(PLAYERIDMAP2[PLAYERNAME],MATCH(ROW()-ROW(AO$1),FIRSTBASE,0)),"")</f>
        <v/>
      </c>
      <c r="AP1689" t="e">
        <f>IF(PLAYERIDMAP2[[#This Row],[POS]]="2B",MAX(AP$1:AP1688)+1,"")</f>
        <v>#VALUE!</v>
      </c>
      <c r="AQ1689" t="str">
        <f>IFERROR(INDEX(PLAYERIDMAP2[PLAYERNAME],MATCH(ROW()-ROW(AQ$1),SECONDBASE,0)),"")</f>
        <v/>
      </c>
      <c r="AR1689" t="e">
        <f>IF(PLAYERIDMAP2[[#This Row],[POS]]="3B",MAX(AR$1:AR1688)+1,"")</f>
        <v>#VALUE!</v>
      </c>
      <c r="AS1689" t="str">
        <f>IFERROR(INDEX(PLAYERIDMAP2[PLAYERNAME],MATCH(ROW()-ROW(AS$1),THIRDBASE,0)),"")</f>
        <v/>
      </c>
      <c r="AT1689" t="e">
        <f>IF(PLAYERIDMAP2[[#This Row],[POS]]="SS",MAX(AT$1:AT1688)+1,"")</f>
        <v>#VALUE!</v>
      </c>
      <c r="AU1689" t="str">
        <f>IFERROR(INDEX(PLAYERIDMAP2[PLAYERNAME],MATCH(ROW()-ROW(AU$1),SHORTSTOP,0)),"")</f>
        <v/>
      </c>
      <c r="AV1689" t="e">
        <f>IF(PLAYERIDMAP2[[#This Row],[POS]]="OF",MAX(AV$1:AV1688)+1,"")</f>
        <v>#VALUE!</v>
      </c>
      <c r="AW1689" t="str">
        <f>IFERROR(INDEX(PLAYERIDMAP2[PLAYERNAME],MATCH(ROW()-ROW(AW$1),OUTFIELD,0)),"")</f>
        <v/>
      </c>
      <c r="AX1689" t="e">
        <f>IF(PLAYERIDMAP2[[#This Row],[POS]]&lt;&gt;"P",MAX(AX$1:AX1688)+1,"")</f>
        <v>#VALUE!</v>
      </c>
      <c r="AY1689" t="str">
        <f>IFERROR(INDEX(PLAYERIDMAP2[PLAYERNAME],MATCH(ROW()-ROW(AY$1),HITTERS,0)),"")</f>
        <v/>
      </c>
      <c r="AZ1689" t="e">
        <f>IF(PLAYERIDMAP2[[#This Row],[POS]]="P",MAX(AZ$1:AZ1688)+1,"")</f>
        <v>#VALUE!</v>
      </c>
      <c r="BA1689" t="str">
        <f>IFERROR(INDEX(PLAYERIDMAP2[PLAYERNAME],MATCH(ROW()-ROW(BA$1),PITCHERS,0)),"")</f>
        <v/>
      </c>
    </row>
    <row r="1690" spans="38:53" x14ac:dyDescent="0.25">
      <c r="AL1690" t="e">
        <f>IF(PLAYERIDMAP2[[#This Row],[POS]]="C",MAX(AL$1:AL1689)+1,"")</f>
        <v>#VALUE!</v>
      </c>
      <c r="AM1690" t="str">
        <f>IFERROR(INDEX(PLAYERIDMAP2[PLAYERNAME],MATCH(ROW()-ROW(AM$1),CATCHERS,0)),"")</f>
        <v/>
      </c>
      <c r="AN1690" t="e">
        <f>IF(PLAYERIDMAP2[[#This Row],[POS]]="1B",MAX(AN$1:AN1689)+1,"")</f>
        <v>#VALUE!</v>
      </c>
      <c r="AO1690" t="str">
        <f>IFERROR(INDEX(PLAYERIDMAP2[PLAYERNAME],MATCH(ROW()-ROW(AO$1),FIRSTBASE,0)),"")</f>
        <v/>
      </c>
      <c r="AP1690" t="e">
        <f>IF(PLAYERIDMAP2[[#This Row],[POS]]="2B",MAX(AP$1:AP1689)+1,"")</f>
        <v>#VALUE!</v>
      </c>
      <c r="AQ1690" t="str">
        <f>IFERROR(INDEX(PLAYERIDMAP2[PLAYERNAME],MATCH(ROW()-ROW(AQ$1),SECONDBASE,0)),"")</f>
        <v/>
      </c>
      <c r="AR1690" t="e">
        <f>IF(PLAYERIDMAP2[[#This Row],[POS]]="3B",MAX(AR$1:AR1689)+1,"")</f>
        <v>#VALUE!</v>
      </c>
      <c r="AS1690" t="str">
        <f>IFERROR(INDEX(PLAYERIDMAP2[PLAYERNAME],MATCH(ROW()-ROW(AS$1),THIRDBASE,0)),"")</f>
        <v/>
      </c>
      <c r="AT1690" t="e">
        <f>IF(PLAYERIDMAP2[[#This Row],[POS]]="SS",MAX(AT$1:AT1689)+1,"")</f>
        <v>#VALUE!</v>
      </c>
      <c r="AU1690" t="str">
        <f>IFERROR(INDEX(PLAYERIDMAP2[PLAYERNAME],MATCH(ROW()-ROW(AU$1),SHORTSTOP,0)),"")</f>
        <v/>
      </c>
      <c r="AV1690" t="e">
        <f>IF(PLAYERIDMAP2[[#This Row],[POS]]="OF",MAX(AV$1:AV1689)+1,"")</f>
        <v>#VALUE!</v>
      </c>
      <c r="AW1690" t="str">
        <f>IFERROR(INDEX(PLAYERIDMAP2[PLAYERNAME],MATCH(ROW()-ROW(AW$1),OUTFIELD,0)),"")</f>
        <v/>
      </c>
      <c r="AX1690" t="e">
        <f>IF(PLAYERIDMAP2[[#This Row],[POS]]&lt;&gt;"P",MAX(AX$1:AX1689)+1,"")</f>
        <v>#VALUE!</v>
      </c>
      <c r="AY1690" t="str">
        <f>IFERROR(INDEX(PLAYERIDMAP2[PLAYERNAME],MATCH(ROW()-ROW(AY$1),HITTERS,0)),"")</f>
        <v/>
      </c>
      <c r="AZ1690" t="e">
        <f>IF(PLAYERIDMAP2[[#This Row],[POS]]="P",MAX(AZ$1:AZ1689)+1,"")</f>
        <v>#VALUE!</v>
      </c>
      <c r="BA1690" t="str">
        <f>IFERROR(INDEX(PLAYERIDMAP2[PLAYERNAME],MATCH(ROW()-ROW(BA$1),PITCHERS,0)),"")</f>
        <v/>
      </c>
    </row>
    <row r="1691" spans="38:53" x14ac:dyDescent="0.25">
      <c r="AL1691" t="e">
        <f>IF(PLAYERIDMAP2[[#This Row],[POS]]="C",MAX(AL$1:AL1690)+1,"")</f>
        <v>#VALUE!</v>
      </c>
      <c r="AM1691" t="str">
        <f>IFERROR(INDEX(PLAYERIDMAP2[PLAYERNAME],MATCH(ROW()-ROW(AM$1),CATCHERS,0)),"")</f>
        <v/>
      </c>
      <c r="AN1691" t="e">
        <f>IF(PLAYERIDMAP2[[#This Row],[POS]]="1B",MAX(AN$1:AN1690)+1,"")</f>
        <v>#VALUE!</v>
      </c>
      <c r="AO1691" t="str">
        <f>IFERROR(INDEX(PLAYERIDMAP2[PLAYERNAME],MATCH(ROW()-ROW(AO$1),FIRSTBASE,0)),"")</f>
        <v/>
      </c>
      <c r="AP1691" t="e">
        <f>IF(PLAYERIDMAP2[[#This Row],[POS]]="2B",MAX(AP$1:AP1690)+1,"")</f>
        <v>#VALUE!</v>
      </c>
      <c r="AQ1691" t="str">
        <f>IFERROR(INDEX(PLAYERIDMAP2[PLAYERNAME],MATCH(ROW()-ROW(AQ$1),SECONDBASE,0)),"")</f>
        <v/>
      </c>
      <c r="AR1691" t="e">
        <f>IF(PLAYERIDMAP2[[#This Row],[POS]]="3B",MAX(AR$1:AR1690)+1,"")</f>
        <v>#VALUE!</v>
      </c>
      <c r="AS1691" t="str">
        <f>IFERROR(INDEX(PLAYERIDMAP2[PLAYERNAME],MATCH(ROW()-ROW(AS$1),THIRDBASE,0)),"")</f>
        <v/>
      </c>
      <c r="AT1691" t="e">
        <f>IF(PLAYERIDMAP2[[#This Row],[POS]]="SS",MAX(AT$1:AT1690)+1,"")</f>
        <v>#VALUE!</v>
      </c>
      <c r="AU1691" t="str">
        <f>IFERROR(INDEX(PLAYERIDMAP2[PLAYERNAME],MATCH(ROW()-ROW(AU$1),SHORTSTOP,0)),"")</f>
        <v/>
      </c>
      <c r="AV1691" t="e">
        <f>IF(PLAYERIDMAP2[[#This Row],[POS]]="OF",MAX(AV$1:AV1690)+1,"")</f>
        <v>#VALUE!</v>
      </c>
      <c r="AW1691" t="str">
        <f>IFERROR(INDEX(PLAYERIDMAP2[PLAYERNAME],MATCH(ROW()-ROW(AW$1),OUTFIELD,0)),"")</f>
        <v/>
      </c>
      <c r="AX1691" t="e">
        <f>IF(PLAYERIDMAP2[[#This Row],[POS]]&lt;&gt;"P",MAX(AX$1:AX1690)+1,"")</f>
        <v>#VALUE!</v>
      </c>
      <c r="AY1691" t="str">
        <f>IFERROR(INDEX(PLAYERIDMAP2[PLAYERNAME],MATCH(ROW()-ROW(AY$1),HITTERS,0)),"")</f>
        <v/>
      </c>
      <c r="AZ1691" t="e">
        <f>IF(PLAYERIDMAP2[[#This Row],[POS]]="P",MAX(AZ$1:AZ1690)+1,"")</f>
        <v>#VALUE!</v>
      </c>
      <c r="BA1691" t="str">
        <f>IFERROR(INDEX(PLAYERIDMAP2[PLAYERNAME],MATCH(ROW()-ROW(BA$1),PITCHERS,0)),"")</f>
        <v/>
      </c>
    </row>
    <row r="1692" spans="38:53" x14ac:dyDescent="0.25">
      <c r="AL1692" t="e">
        <f>IF(PLAYERIDMAP2[[#This Row],[POS]]="C",MAX(AL$1:AL1691)+1,"")</f>
        <v>#VALUE!</v>
      </c>
      <c r="AM1692" t="str">
        <f>IFERROR(INDEX(PLAYERIDMAP2[PLAYERNAME],MATCH(ROW()-ROW(AM$1),CATCHERS,0)),"")</f>
        <v/>
      </c>
      <c r="AN1692" t="e">
        <f>IF(PLAYERIDMAP2[[#This Row],[POS]]="1B",MAX(AN$1:AN1691)+1,"")</f>
        <v>#VALUE!</v>
      </c>
      <c r="AO1692" t="str">
        <f>IFERROR(INDEX(PLAYERIDMAP2[PLAYERNAME],MATCH(ROW()-ROW(AO$1),FIRSTBASE,0)),"")</f>
        <v/>
      </c>
      <c r="AP1692" t="e">
        <f>IF(PLAYERIDMAP2[[#This Row],[POS]]="2B",MAX(AP$1:AP1691)+1,"")</f>
        <v>#VALUE!</v>
      </c>
      <c r="AQ1692" t="str">
        <f>IFERROR(INDEX(PLAYERIDMAP2[PLAYERNAME],MATCH(ROW()-ROW(AQ$1),SECONDBASE,0)),"")</f>
        <v/>
      </c>
      <c r="AR1692" t="e">
        <f>IF(PLAYERIDMAP2[[#This Row],[POS]]="3B",MAX(AR$1:AR1691)+1,"")</f>
        <v>#VALUE!</v>
      </c>
      <c r="AS1692" t="str">
        <f>IFERROR(INDEX(PLAYERIDMAP2[PLAYERNAME],MATCH(ROW()-ROW(AS$1),THIRDBASE,0)),"")</f>
        <v/>
      </c>
      <c r="AT1692" t="e">
        <f>IF(PLAYERIDMAP2[[#This Row],[POS]]="SS",MAX(AT$1:AT1691)+1,"")</f>
        <v>#VALUE!</v>
      </c>
      <c r="AU1692" t="str">
        <f>IFERROR(INDEX(PLAYERIDMAP2[PLAYERNAME],MATCH(ROW()-ROW(AU$1),SHORTSTOP,0)),"")</f>
        <v/>
      </c>
      <c r="AV1692" t="e">
        <f>IF(PLAYERIDMAP2[[#This Row],[POS]]="OF",MAX(AV$1:AV1691)+1,"")</f>
        <v>#VALUE!</v>
      </c>
      <c r="AW1692" t="str">
        <f>IFERROR(INDEX(PLAYERIDMAP2[PLAYERNAME],MATCH(ROW()-ROW(AW$1),OUTFIELD,0)),"")</f>
        <v/>
      </c>
      <c r="AX1692" t="e">
        <f>IF(PLAYERIDMAP2[[#This Row],[POS]]&lt;&gt;"P",MAX(AX$1:AX1691)+1,"")</f>
        <v>#VALUE!</v>
      </c>
      <c r="AY1692" t="str">
        <f>IFERROR(INDEX(PLAYERIDMAP2[PLAYERNAME],MATCH(ROW()-ROW(AY$1),HITTERS,0)),"")</f>
        <v/>
      </c>
      <c r="AZ1692" t="e">
        <f>IF(PLAYERIDMAP2[[#This Row],[POS]]="P",MAX(AZ$1:AZ1691)+1,"")</f>
        <v>#VALUE!</v>
      </c>
      <c r="BA1692" t="str">
        <f>IFERROR(INDEX(PLAYERIDMAP2[PLAYERNAME],MATCH(ROW()-ROW(BA$1),PITCHERS,0)),"")</f>
        <v/>
      </c>
    </row>
    <row r="1693" spans="38:53" x14ac:dyDescent="0.25">
      <c r="AL1693" t="e">
        <f>IF(PLAYERIDMAP2[[#This Row],[POS]]="C",MAX(AL$1:AL1692)+1,"")</f>
        <v>#VALUE!</v>
      </c>
      <c r="AM1693" t="str">
        <f>IFERROR(INDEX(PLAYERIDMAP2[PLAYERNAME],MATCH(ROW()-ROW(AM$1),CATCHERS,0)),"")</f>
        <v/>
      </c>
      <c r="AN1693" t="e">
        <f>IF(PLAYERIDMAP2[[#This Row],[POS]]="1B",MAX(AN$1:AN1692)+1,"")</f>
        <v>#VALUE!</v>
      </c>
      <c r="AO1693" t="str">
        <f>IFERROR(INDEX(PLAYERIDMAP2[PLAYERNAME],MATCH(ROW()-ROW(AO$1),FIRSTBASE,0)),"")</f>
        <v/>
      </c>
      <c r="AP1693" t="e">
        <f>IF(PLAYERIDMAP2[[#This Row],[POS]]="2B",MAX(AP$1:AP1692)+1,"")</f>
        <v>#VALUE!</v>
      </c>
      <c r="AQ1693" t="str">
        <f>IFERROR(INDEX(PLAYERIDMAP2[PLAYERNAME],MATCH(ROW()-ROW(AQ$1),SECONDBASE,0)),"")</f>
        <v/>
      </c>
      <c r="AR1693" t="e">
        <f>IF(PLAYERIDMAP2[[#This Row],[POS]]="3B",MAX(AR$1:AR1692)+1,"")</f>
        <v>#VALUE!</v>
      </c>
      <c r="AS1693" t="str">
        <f>IFERROR(INDEX(PLAYERIDMAP2[PLAYERNAME],MATCH(ROW()-ROW(AS$1),THIRDBASE,0)),"")</f>
        <v/>
      </c>
      <c r="AT1693" t="e">
        <f>IF(PLAYERIDMAP2[[#This Row],[POS]]="SS",MAX(AT$1:AT1692)+1,"")</f>
        <v>#VALUE!</v>
      </c>
      <c r="AU1693" t="str">
        <f>IFERROR(INDEX(PLAYERIDMAP2[PLAYERNAME],MATCH(ROW()-ROW(AU$1),SHORTSTOP,0)),"")</f>
        <v/>
      </c>
      <c r="AV1693" t="e">
        <f>IF(PLAYERIDMAP2[[#This Row],[POS]]="OF",MAX(AV$1:AV1692)+1,"")</f>
        <v>#VALUE!</v>
      </c>
      <c r="AW1693" t="str">
        <f>IFERROR(INDEX(PLAYERIDMAP2[PLAYERNAME],MATCH(ROW()-ROW(AW$1),OUTFIELD,0)),"")</f>
        <v/>
      </c>
      <c r="AX1693" t="e">
        <f>IF(PLAYERIDMAP2[[#This Row],[POS]]&lt;&gt;"P",MAX(AX$1:AX1692)+1,"")</f>
        <v>#VALUE!</v>
      </c>
      <c r="AY1693" t="str">
        <f>IFERROR(INDEX(PLAYERIDMAP2[PLAYERNAME],MATCH(ROW()-ROW(AY$1),HITTERS,0)),"")</f>
        <v/>
      </c>
      <c r="AZ1693" t="e">
        <f>IF(PLAYERIDMAP2[[#This Row],[POS]]="P",MAX(AZ$1:AZ1692)+1,"")</f>
        <v>#VALUE!</v>
      </c>
      <c r="BA1693" t="str">
        <f>IFERROR(INDEX(PLAYERIDMAP2[PLAYERNAME],MATCH(ROW()-ROW(BA$1),PITCHERS,0)),"")</f>
        <v/>
      </c>
    </row>
    <row r="1694" spans="38:53" x14ac:dyDescent="0.25">
      <c r="AL1694" t="e">
        <f>IF(PLAYERIDMAP2[[#This Row],[POS]]="C",MAX(AL$1:AL1693)+1,"")</f>
        <v>#VALUE!</v>
      </c>
      <c r="AM1694" t="str">
        <f>IFERROR(INDEX(PLAYERIDMAP2[PLAYERNAME],MATCH(ROW()-ROW(AM$1),CATCHERS,0)),"")</f>
        <v/>
      </c>
      <c r="AN1694" t="e">
        <f>IF(PLAYERIDMAP2[[#This Row],[POS]]="1B",MAX(AN$1:AN1693)+1,"")</f>
        <v>#VALUE!</v>
      </c>
      <c r="AO1694" t="str">
        <f>IFERROR(INDEX(PLAYERIDMAP2[PLAYERNAME],MATCH(ROW()-ROW(AO$1),FIRSTBASE,0)),"")</f>
        <v/>
      </c>
      <c r="AP1694" t="e">
        <f>IF(PLAYERIDMAP2[[#This Row],[POS]]="2B",MAX(AP$1:AP1693)+1,"")</f>
        <v>#VALUE!</v>
      </c>
      <c r="AQ1694" t="str">
        <f>IFERROR(INDEX(PLAYERIDMAP2[PLAYERNAME],MATCH(ROW()-ROW(AQ$1),SECONDBASE,0)),"")</f>
        <v/>
      </c>
      <c r="AR1694" t="e">
        <f>IF(PLAYERIDMAP2[[#This Row],[POS]]="3B",MAX(AR$1:AR1693)+1,"")</f>
        <v>#VALUE!</v>
      </c>
      <c r="AS1694" t="str">
        <f>IFERROR(INDEX(PLAYERIDMAP2[PLAYERNAME],MATCH(ROW()-ROW(AS$1),THIRDBASE,0)),"")</f>
        <v/>
      </c>
      <c r="AT1694" t="e">
        <f>IF(PLAYERIDMAP2[[#This Row],[POS]]="SS",MAX(AT$1:AT1693)+1,"")</f>
        <v>#VALUE!</v>
      </c>
      <c r="AU1694" t="str">
        <f>IFERROR(INDEX(PLAYERIDMAP2[PLAYERNAME],MATCH(ROW()-ROW(AU$1),SHORTSTOP,0)),"")</f>
        <v/>
      </c>
      <c r="AV1694" t="e">
        <f>IF(PLAYERIDMAP2[[#This Row],[POS]]="OF",MAX(AV$1:AV1693)+1,"")</f>
        <v>#VALUE!</v>
      </c>
      <c r="AW1694" t="str">
        <f>IFERROR(INDEX(PLAYERIDMAP2[PLAYERNAME],MATCH(ROW()-ROW(AW$1),OUTFIELD,0)),"")</f>
        <v/>
      </c>
      <c r="AX1694" t="e">
        <f>IF(PLAYERIDMAP2[[#This Row],[POS]]&lt;&gt;"P",MAX(AX$1:AX1693)+1,"")</f>
        <v>#VALUE!</v>
      </c>
      <c r="AY1694" t="str">
        <f>IFERROR(INDEX(PLAYERIDMAP2[PLAYERNAME],MATCH(ROW()-ROW(AY$1),HITTERS,0)),"")</f>
        <v/>
      </c>
      <c r="AZ1694" t="e">
        <f>IF(PLAYERIDMAP2[[#This Row],[POS]]="P",MAX(AZ$1:AZ1693)+1,"")</f>
        <v>#VALUE!</v>
      </c>
      <c r="BA1694" t="str">
        <f>IFERROR(INDEX(PLAYERIDMAP2[PLAYERNAME],MATCH(ROW()-ROW(BA$1),PITCHERS,0)),"")</f>
        <v/>
      </c>
    </row>
    <row r="1695" spans="38:53" x14ac:dyDescent="0.25">
      <c r="AL1695" t="e">
        <f>IF(PLAYERIDMAP2[[#This Row],[POS]]="C",MAX(AL$1:AL1694)+1,"")</f>
        <v>#VALUE!</v>
      </c>
      <c r="AM1695" t="str">
        <f>IFERROR(INDEX(PLAYERIDMAP2[PLAYERNAME],MATCH(ROW()-ROW(AM$1),CATCHERS,0)),"")</f>
        <v/>
      </c>
      <c r="AN1695" t="e">
        <f>IF(PLAYERIDMAP2[[#This Row],[POS]]="1B",MAX(AN$1:AN1694)+1,"")</f>
        <v>#VALUE!</v>
      </c>
      <c r="AO1695" t="str">
        <f>IFERROR(INDEX(PLAYERIDMAP2[PLAYERNAME],MATCH(ROW()-ROW(AO$1),FIRSTBASE,0)),"")</f>
        <v/>
      </c>
      <c r="AP1695" t="e">
        <f>IF(PLAYERIDMAP2[[#This Row],[POS]]="2B",MAX(AP$1:AP1694)+1,"")</f>
        <v>#VALUE!</v>
      </c>
      <c r="AQ1695" t="str">
        <f>IFERROR(INDEX(PLAYERIDMAP2[PLAYERNAME],MATCH(ROW()-ROW(AQ$1),SECONDBASE,0)),"")</f>
        <v/>
      </c>
      <c r="AR1695" t="e">
        <f>IF(PLAYERIDMAP2[[#This Row],[POS]]="3B",MAX(AR$1:AR1694)+1,"")</f>
        <v>#VALUE!</v>
      </c>
      <c r="AS1695" t="str">
        <f>IFERROR(INDEX(PLAYERIDMAP2[PLAYERNAME],MATCH(ROW()-ROW(AS$1),THIRDBASE,0)),"")</f>
        <v/>
      </c>
      <c r="AT1695" t="e">
        <f>IF(PLAYERIDMAP2[[#This Row],[POS]]="SS",MAX(AT$1:AT1694)+1,"")</f>
        <v>#VALUE!</v>
      </c>
      <c r="AU1695" t="str">
        <f>IFERROR(INDEX(PLAYERIDMAP2[PLAYERNAME],MATCH(ROW()-ROW(AU$1),SHORTSTOP,0)),"")</f>
        <v/>
      </c>
      <c r="AV1695" t="e">
        <f>IF(PLAYERIDMAP2[[#This Row],[POS]]="OF",MAX(AV$1:AV1694)+1,"")</f>
        <v>#VALUE!</v>
      </c>
      <c r="AW1695" t="str">
        <f>IFERROR(INDEX(PLAYERIDMAP2[PLAYERNAME],MATCH(ROW()-ROW(AW$1),OUTFIELD,0)),"")</f>
        <v/>
      </c>
      <c r="AX1695" t="e">
        <f>IF(PLAYERIDMAP2[[#This Row],[POS]]&lt;&gt;"P",MAX(AX$1:AX1694)+1,"")</f>
        <v>#VALUE!</v>
      </c>
      <c r="AY1695" t="str">
        <f>IFERROR(INDEX(PLAYERIDMAP2[PLAYERNAME],MATCH(ROW()-ROW(AY$1),HITTERS,0)),"")</f>
        <v/>
      </c>
      <c r="AZ1695" t="e">
        <f>IF(PLAYERIDMAP2[[#This Row],[POS]]="P",MAX(AZ$1:AZ1694)+1,"")</f>
        <v>#VALUE!</v>
      </c>
      <c r="BA1695" t="str">
        <f>IFERROR(INDEX(PLAYERIDMAP2[PLAYERNAME],MATCH(ROW()-ROW(BA$1),PITCHERS,0)),"")</f>
        <v/>
      </c>
    </row>
    <row r="1696" spans="38:53" x14ac:dyDescent="0.25">
      <c r="AL1696" t="e">
        <f>IF(PLAYERIDMAP2[[#This Row],[POS]]="C",MAX(AL$1:AL1695)+1,"")</f>
        <v>#VALUE!</v>
      </c>
      <c r="AM1696" t="str">
        <f>IFERROR(INDEX(PLAYERIDMAP2[PLAYERNAME],MATCH(ROW()-ROW(AM$1),CATCHERS,0)),"")</f>
        <v/>
      </c>
      <c r="AN1696" t="e">
        <f>IF(PLAYERIDMAP2[[#This Row],[POS]]="1B",MAX(AN$1:AN1695)+1,"")</f>
        <v>#VALUE!</v>
      </c>
      <c r="AO1696" t="str">
        <f>IFERROR(INDEX(PLAYERIDMAP2[PLAYERNAME],MATCH(ROW()-ROW(AO$1),FIRSTBASE,0)),"")</f>
        <v/>
      </c>
      <c r="AP1696" t="e">
        <f>IF(PLAYERIDMAP2[[#This Row],[POS]]="2B",MAX(AP$1:AP1695)+1,"")</f>
        <v>#VALUE!</v>
      </c>
      <c r="AQ1696" t="str">
        <f>IFERROR(INDEX(PLAYERIDMAP2[PLAYERNAME],MATCH(ROW()-ROW(AQ$1),SECONDBASE,0)),"")</f>
        <v/>
      </c>
      <c r="AR1696" t="e">
        <f>IF(PLAYERIDMAP2[[#This Row],[POS]]="3B",MAX(AR$1:AR1695)+1,"")</f>
        <v>#VALUE!</v>
      </c>
      <c r="AS1696" t="str">
        <f>IFERROR(INDEX(PLAYERIDMAP2[PLAYERNAME],MATCH(ROW()-ROW(AS$1),THIRDBASE,0)),"")</f>
        <v/>
      </c>
      <c r="AT1696" t="e">
        <f>IF(PLAYERIDMAP2[[#This Row],[POS]]="SS",MAX(AT$1:AT1695)+1,"")</f>
        <v>#VALUE!</v>
      </c>
      <c r="AU1696" t="str">
        <f>IFERROR(INDEX(PLAYERIDMAP2[PLAYERNAME],MATCH(ROW()-ROW(AU$1),SHORTSTOP,0)),"")</f>
        <v/>
      </c>
      <c r="AV1696" t="e">
        <f>IF(PLAYERIDMAP2[[#This Row],[POS]]="OF",MAX(AV$1:AV1695)+1,"")</f>
        <v>#VALUE!</v>
      </c>
      <c r="AW1696" t="str">
        <f>IFERROR(INDEX(PLAYERIDMAP2[PLAYERNAME],MATCH(ROW()-ROW(AW$1),OUTFIELD,0)),"")</f>
        <v/>
      </c>
      <c r="AX1696" t="e">
        <f>IF(PLAYERIDMAP2[[#This Row],[POS]]&lt;&gt;"P",MAX(AX$1:AX1695)+1,"")</f>
        <v>#VALUE!</v>
      </c>
      <c r="AY1696" t="str">
        <f>IFERROR(INDEX(PLAYERIDMAP2[PLAYERNAME],MATCH(ROW()-ROW(AY$1),HITTERS,0)),"")</f>
        <v/>
      </c>
      <c r="AZ1696" t="e">
        <f>IF(PLAYERIDMAP2[[#This Row],[POS]]="P",MAX(AZ$1:AZ1695)+1,"")</f>
        <v>#VALUE!</v>
      </c>
      <c r="BA1696" t="str">
        <f>IFERROR(INDEX(PLAYERIDMAP2[PLAYERNAME],MATCH(ROW()-ROW(BA$1),PITCHERS,0)),"")</f>
        <v/>
      </c>
    </row>
    <row r="1697" spans="38:53" x14ac:dyDescent="0.25">
      <c r="AL1697" t="e">
        <f>IF(PLAYERIDMAP2[[#This Row],[POS]]="C",MAX(AL$1:AL1696)+1,"")</f>
        <v>#VALUE!</v>
      </c>
      <c r="AM1697" t="str">
        <f>IFERROR(INDEX(PLAYERIDMAP2[PLAYERNAME],MATCH(ROW()-ROW(AM$1),CATCHERS,0)),"")</f>
        <v/>
      </c>
      <c r="AN1697" t="e">
        <f>IF(PLAYERIDMAP2[[#This Row],[POS]]="1B",MAX(AN$1:AN1696)+1,"")</f>
        <v>#VALUE!</v>
      </c>
      <c r="AO1697" t="str">
        <f>IFERROR(INDEX(PLAYERIDMAP2[PLAYERNAME],MATCH(ROW()-ROW(AO$1),FIRSTBASE,0)),"")</f>
        <v/>
      </c>
      <c r="AP1697" t="e">
        <f>IF(PLAYERIDMAP2[[#This Row],[POS]]="2B",MAX(AP$1:AP1696)+1,"")</f>
        <v>#VALUE!</v>
      </c>
      <c r="AQ1697" t="str">
        <f>IFERROR(INDEX(PLAYERIDMAP2[PLAYERNAME],MATCH(ROW()-ROW(AQ$1),SECONDBASE,0)),"")</f>
        <v/>
      </c>
      <c r="AR1697" t="e">
        <f>IF(PLAYERIDMAP2[[#This Row],[POS]]="3B",MAX(AR$1:AR1696)+1,"")</f>
        <v>#VALUE!</v>
      </c>
      <c r="AS1697" t="str">
        <f>IFERROR(INDEX(PLAYERIDMAP2[PLAYERNAME],MATCH(ROW()-ROW(AS$1),THIRDBASE,0)),"")</f>
        <v/>
      </c>
      <c r="AT1697" t="e">
        <f>IF(PLAYERIDMAP2[[#This Row],[POS]]="SS",MAX(AT$1:AT1696)+1,"")</f>
        <v>#VALUE!</v>
      </c>
      <c r="AU1697" t="str">
        <f>IFERROR(INDEX(PLAYERIDMAP2[PLAYERNAME],MATCH(ROW()-ROW(AU$1),SHORTSTOP,0)),"")</f>
        <v/>
      </c>
      <c r="AV1697" t="e">
        <f>IF(PLAYERIDMAP2[[#This Row],[POS]]="OF",MAX(AV$1:AV1696)+1,"")</f>
        <v>#VALUE!</v>
      </c>
      <c r="AW1697" t="str">
        <f>IFERROR(INDEX(PLAYERIDMAP2[PLAYERNAME],MATCH(ROW()-ROW(AW$1),OUTFIELD,0)),"")</f>
        <v/>
      </c>
      <c r="AX1697" t="e">
        <f>IF(PLAYERIDMAP2[[#This Row],[POS]]&lt;&gt;"P",MAX(AX$1:AX1696)+1,"")</f>
        <v>#VALUE!</v>
      </c>
      <c r="AY1697" t="str">
        <f>IFERROR(INDEX(PLAYERIDMAP2[PLAYERNAME],MATCH(ROW()-ROW(AY$1),HITTERS,0)),"")</f>
        <v/>
      </c>
      <c r="AZ1697" t="e">
        <f>IF(PLAYERIDMAP2[[#This Row],[POS]]="P",MAX(AZ$1:AZ1696)+1,"")</f>
        <v>#VALUE!</v>
      </c>
      <c r="BA1697" t="str">
        <f>IFERROR(INDEX(PLAYERIDMAP2[PLAYERNAME],MATCH(ROW()-ROW(BA$1),PITCHERS,0)),"")</f>
        <v/>
      </c>
    </row>
    <row r="1698" spans="38:53" x14ac:dyDescent="0.25">
      <c r="AL1698" t="e">
        <f>IF(PLAYERIDMAP2[[#This Row],[POS]]="C",MAX(AL$1:AL1697)+1,"")</f>
        <v>#VALUE!</v>
      </c>
      <c r="AM1698" t="str">
        <f>IFERROR(INDEX(PLAYERIDMAP2[PLAYERNAME],MATCH(ROW()-ROW(AM$1),CATCHERS,0)),"")</f>
        <v/>
      </c>
      <c r="AN1698" t="e">
        <f>IF(PLAYERIDMAP2[[#This Row],[POS]]="1B",MAX(AN$1:AN1697)+1,"")</f>
        <v>#VALUE!</v>
      </c>
      <c r="AO1698" t="str">
        <f>IFERROR(INDEX(PLAYERIDMAP2[PLAYERNAME],MATCH(ROW()-ROW(AO$1),FIRSTBASE,0)),"")</f>
        <v/>
      </c>
      <c r="AP1698" t="e">
        <f>IF(PLAYERIDMAP2[[#This Row],[POS]]="2B",MAX(AP$1:AP1697)+1,"")</f>
        <v>#VALUE!</v>
      </c>
      <c r="AQ1698" t="str">
        <f>IFERROR(INDEX(PLAYERIDMAP2[PLAYERNAME],MATCH(ROW()-ROW(AQ$1),SECONDBASE,0)),"")</f>
        <v/>
      </c>
      <c r="AR1698" t="e">
        <f>IF(PLAYERIDMAP2[[#This Row],[POS]]="3B",MAX(AR$1:AR1697)+1,"")</f>
        <v>#VALUE!</v>
      </c>
      <c r="AS1698" t="str">
        <f>IFERROR(INDEX(PLAYERIDMAP2[PLAYERNAME],MATCH(ROW()-ROW(AS$1),THIRDBASE,0)),"")</f>
        <v/>
      </c>
      <c r="AT1698" t="e">
        <f>IF(PLAYERIDMAP2[[#This Row],[POS]]="SS",MAX(AT$1:AT1697)+1,"")</f>
        <v>#VALUE!</v>
      </c>
      <c r="AU1698" t="str">
        <f>IFERROR(INDEX(PLAYERIDMAP2[PLAYERNAME],MATCH(ROW()-ROW(AU$1),SHORTSTOP,0)),"")</f>
        <v/>
      </c>
      <c r="AV1698" t="e">
        <f>IF(PLAYERIDMAP2[[#This Row],[POS]]="OF",MAX(AV$1:AV1697)+1,"")</f>
        <v>#VALUE!</v>
      </c>
      <c r="AW1698" t="str">
        <f>IFERROR(INDEX(PLAYERIDMAP2[PLAYERNAME],MATCH(ROW()-ROW(AW$1),OUTFIELD,0)),"")</f>
        <v/>
      </c>
      <c r="AX1698" t="e">
        <f>IF(PLAYERIDMAP2[[#This Row],[POS]]&lt;&gt;"P",MAX(AX$1:AX1697)+1,"")</f>
        <v>#VALUE!</v>
      </c>
      <c r="AY1698" t="str">
        <f>IFERROR(INDEX(PLAYERIDMAP2[PLAYERNAME],MATCH(ROW()-ROW(AY$1),HITTERS,0)),"")</f>
        <v/>
      </c>
      <c r="AZ1698" t="e">
        <f>IF(PLAYERIDMAP2[[#This Row],[POS]]="P",MAX(AZ$1:AZ1697)+1,"")</f>
        <v>#VALUE!</v>
      </c>
      <c r="BA1698" t="str">
        <f>IFERROR(INDEX(PLAYERIDMAP2[PLAYERNAME],MATCH(ROW()-ROW(BA$1),PITCHERS,0)),"")</f>
        <v/>
      </c>
    </row>
    <row r="1699" spans="38:53" x14ac:dyDescent="0.25">
      <c r="AL1699" t="e">
        <f>IF(PLAYERIDMAP2[[#This Row],[POS]]="C",MAX(AL$1:AL1698)+1,"")</f>
        <v>#VALUE!</v>
      </c>
      <c r="AM1699" t="str">
        <f>IFERROR(INDEX(PLAYERIDMAP2[PLAYERNAME],MATCH(ROW()-ROW(AM$1),CATCHERS,0)),"")</f>
        <v/>
      </c>
      <c r="AN1699" t="e">
        <f>IF(PLAYERIDMAP2[[#This Row],[POS]]="1B",MAX(AN$1:AN1698)+1,"")</f>
        <v>#VALUE!</v>
      </c>
      <c r="AO1699" t="str">
        <f>IFERROR(INDEX(PLAYERIDMAP2[PLAYERNAME],MATCH(ROW()-ROW(AO$1),FIRSTBASE,0)),"")</f>
        <v/>
      </c>
      <c r="AP1699" t="e">
        <f>IF(PLAYERIDMAP2[[#This Row],[POS]]="2B",MAX(AP$1:AP1698)+1,"")</f>
        <v>#VALUE!</v>
      </c>
      <c r="AQ1699" t="str">
        <f>IFERROR(INDEX(PLAYERIDMAP2[PLAYERNAME],MATCH(ROW()-ROW(AQ$1),SECONDBASE,0)),"")</f>
        <v/>
      </c>
      <c r="AR1699" t="e">
        <f>IF(PLAYERIDMAP2[[#This Row],[POS]]="3B",MAX(AR$1:AR1698)+1,"")</f>
        <v>#VALUE!</v>
      </c>
      <c r="AS1699" t="str">
        <f>IFERROR(INDEX(PLAYERIDMAP2[PLAYERNAME],MATCH(ROW()-ROW(AS$1),THIRDBASE,0)),"")</f>
        <v/>
      </c>
      <c r="AT1699" t="e">
        <f>IF(PLAYERIDMAP2[[#This Row],[POS]]="SS",MAX(AT$1:AT1698)+1,"")</f>
        <v>#VALUE!</v>
      </c>
      <c r="AU1699" t="str">
        <f>IFERROR(INDEX(PLAYERIDMAP2[PLAYERNAME],MATCH(ROW()-ROW(AU$1),SHORTSTOP,0)),"")</f>
        <v/>
      </c>
      <c r="AV1699" t="e">
        <f>IF(PLAYERIDMAP2[[#This Row],[POS]]="OF",MAX(AV$1:AV1698)+1,"")</f>
        <v>#VALUE!</v>
      </c>
      <c r="AW1699" t="str">
        <f>IFERROR(INDEX(PLAYERIDMAP2[PLAYERNAME],MATCH(ROW()-ROW(AW$1),OUTFIELD,0)),"")</f>
        <v/>
      </c>
      <c r="AX1699" t="e">
        <f>IF(PLAYERIDMAP2[[#This Row],[POS]]&lt;&gt;"P",MAX(AX$1:AX1698)+1,"")</f>
        <v>#VALUE!</v>
      </c>
      <c r="AY1699" t="str">
        <f>IFERROR(INDEX(PLAYERIDMAP2[PLAYERNAME],MATCH(ROW()-ROW(AY$1),HITTERS,0)),"")</f>
        <v/>
      </c>
      <c r="AZ1699" t="e">
        <f>IF(PLAYERIDMAP2[[#This Row],[POS]]="P",MAX(AZ$1:AZ1698)+1,"")</f>
        <v>#VALUE!</v>
      </c>
      <c r="BA1699" t="str">
        <f>IFERROR(INDEX(PLAYERIDMAP2[PLAYERNAME],MATCH(ROW()-ROW(BA$1),PITCHERS,0)),"")</f>
        <v/>
      </c>
    </row>
    <row r="1700" spans="38:53" x14ac:dyDescent="0.25">
      <c r="AL1700" t="e">
        <f>IF(PLAYERIDMAP2[[#This Row],[POS]]="C",MAX(AL$1:AL1699)+1,"")</f>
        <v>#VALUE!</v>
      </c>
      <c r="AM1700" t="str">
        <f>IFERROR(INDEX(PLAYERIDMAP2[PLAYERNAME],MATCH(ROW()-ROW(AM$1),CATCHERS,0)),"")</f>
        <v/>
      </c>
      <c r="AN1700" t="e">
        <f>IF(PLAYERIDMAP2[[#This Row],[POS]]="1B",MAX(AN$1:AN1699)+1,"")</f>
        <v>#VALUE!</v>
      </c>
      <c r="AO1700" t="str">
        <f>IFERROR(INDEX(PLAYERIDMAP2[PLAYERNAME],MATCH(ROW()-ROW(AO$1),FIRSTBASE,0)),"")</f>
        <v/>
      </c>
      <c r="AP1700" t="e">
        <f>IF(PLAYERIDMAP2[[#This Row],[POS]]="2B",MAX(AP$1:AP1699)+1,"")</f>
        <v>#VALUE!</v>
      </c>
      <c r="AQ1700" t="str">
        <f>IFERROR(INDEX(PLAYERIDMAP2[PLAYERNAME],MATCH(ROW()-ROW(AQ$1),SECONDBASE,0)),"")</f>
        <v/>
      </c>
      <c r="AR1700" t="e">
        <f>IF(PLAYERIDMAP2[[#This Row],[POS]]="3B",MAX(AR$1:AR1699)+1,"")</f>
        <v>#VALUE!</v>
      </c>
      <c r="AS1700" t="str">
        <f>IFERROR(INDEX(PLAYERIDMAP2[PLAYERNAME],MATCH(ROW()-ROW(AS$1),THIRDBASE,0)),"")</f>
        <v/>
      </c>
      <c r="AT1700" t="e">
        <f>IF(PLAYERIDMAP2[[#This Row],[POS]]="SS",MAX(AT$1:AT1699)+1,"")</f>
        <v>#VALUE!</v>
      </c>
      <c r="AU1700" t="str">
        <f>IFERROR(INDEX(PLAYERIDMAP2[PLAYERNAME],MATCH(ROW()-ROW(AU$1),SHORTSTOP,0)),"")</f>
        <v/>
      </c>
      <c r="AV1700" t="e">
        <f>IF(PLAYERIDMAP2[[#This Row],[POS]]="OF",MAX(AV$1:AV1699)+1,"")</f>
        <v>#VALUE!</v>
      </c>
      <c r="AW1700" t="str">
        <f>IFERROR(INDEX(PLAYERIDMAP2[PLAYERNAME],MATCH(ROW()-ROW(AW$1),OUTFIELD,0)),"")</f>
        <v/>
      </c>
      <c r="AX1700" t="e">
        <f>IF(PLAYERIDMAP2[[#This Row],[POS]]&lt;&gt;"P",MAX(AX$1:AX1699)+1,"")</f>
        <v>#VALUE!</v>
      </c>
      <c r="AY1700" t="str">
        <f>IFERROR(INDEX(PLAYERIDMAP2[PLAYERNAME],MATCH(ROW()-ROW(AY$1),HITTERS,0)),"")</f>
        <v/>
      </c>
      <c r="AZ1700" t="e">
        <f>IF(PLAYERIDMAP2[[#This Row],[POS]]="P",MAX(AZ$1:AZ1699)+1,"")</f>
        <v>#VALUE!</v>
      </c>
      <c r="BA1700" t="str">
        <f>IFERROR(INDEX(PLAYERIDMAP2[PLAYERNAME],MATCH(ROW()-ROW(BA$1),PITCHERS,0)),"")</f>
        <v/>
      </c>
    </row>
    <row r="1701" spans="38:53" x14ac:dyDescent="0.25">
      <c r="AL1701" t="e">
        <f>IF(PLAYERIDMAP2[[#This Row],[POS]]="C",MAX(AL$1:AL1700)+1,"")</f>
        <v>#VALUE!</v>
      </c>
      <c r="AM1701" t="str">
        <f>IFERROR(INDEX(PLAYERIDMAP2[PLAYERNAME],MATCH(ROW()-ROW(AM$1),CATCHERS,0)),"")</f>
        <v/>
      </c>
      <c r="AN1701" t="e">
        <f>IF(PLAYERIDMAP2[[#This Row],[POS]]="1B",MAX(AN$1:AN1700)+1,"")</f>
        <v>#VALUE!</v>
      </c>
      <c r="AO1701" t="str">
        <f>IFERROR(INDEX(PLAYERIDMAP2[PLAYERNAME],MATCH(ROW()-ROW(AO$1),FIRSTBASE,0)),"")</f>
        <v/>
      </c>
      <c r="AP1701" t="e">
        <f>IF(PLAYERIDMAP2[[#This Row],[POS]]="2B",MAX(AP$1:AP1700)+1,"")</f>
        <v>#VALUE!</v>
      </c>
      <c r="AQ1701" t="str">
        <f>IFERROR(INDEX(PLAYERIDMAP2[PLAYERNAME],MATCH(ROW()-ROW(AQ$1),SECONDBASE,0)),"")</f>
        <v/>
      </c>
      <c r="AR1701" t="e">
        <f>IF(PLAYERIDMAP2[[#This Row],[POS]]="3B",MAX(AR$1:AR1700)+1,"")</f>
        <v>#VALUE!</v>
      </c>
      <c r="AS1701" t="str">
        <f>IFERROR(INDEX(PLAYERIDMAP2[PLAYERNAME],MATCH(ROW()-ROW(AS$1),THIRDBASE,0)),"")</f>
        <v/>
      </c>
      <c r="AT1701" t="e">
        <f>IF(PLAYERIDMAP2[[#This Row],[POS]]="SS",MAX(AT$1:AT1700)+1,"")</f>
        <v>#VALUE!</v>
      </c>
      <c r="AU1701" t="str">
        <f>IFERROR(INDEX(PLAYERIDMAP2[PLAYERNAME],MATCH(ROW()-ROW(AU$1),SHORTSTOP,0)),"")</f>
        <v/>
      </c>
      <c r="AV1701" t="e">
        <f>IF(PLAYERIDMAP2[[#This Row],[POS]]="OF",MAX(AV$1:AV1700)+1,"")</f>
        <v>#VALUE!</v>
      </c>
      <c r="AW1701" t="str">
        <f>IFERROR(INDEX(PLAYERIDMAP2[PLAYERNAME],MATCH(ROW()-ROW(AW$1),OUTFIELD,0)),"")</f>
        <v/>
      </c>
      <c r="AX1701" t="e">
        <f>IF(PLAYERIDMAP2[[#This Row],[POS]]&lt;&gt;"P",MAX(AX$1:AX1700)+1,"")</f>
        <v>#VALUE!</v>
      </c>
      <c r="AY1701" t="str">
        <f>IFERROR(INDEX(PLAYERIDMAP2[PLAYERNAME],MATCH(ROW()-ROW(AY$1),HITTERS,0)),"")</f>
        <v/>
      </c>
      <c r="AZ1701" t="e">
        <f>IF(PLAYERIDMAP2[[#This Row],[POS]]="P",MAX(AZ$1:AZ1700)+1,"")</f>
        <v>#VALUE!</v>
      </c>
      <c r="BA1701" t="str">
        <f>IFERROR(INDEX(PLAYERIDMAP2[PLAYERNAME],MATCH(ROW()-ROW(BA$1),PITCHERS,0)),"")</f>
        <v/>
      </c>
    </row>
    <row r="1702" spans="38:53" x14ac:dyDescent="0.25">
      <c r="AL1702" t="e">
        <f>IF(PLAYERIDMAP2[[#This Row],[POS]]="C",MAX(AL$1:AL1701)+1,"")</f>
        <v>#VALUE!</v>
      </c>
      <c r="AM1702" t="str">
        <f>IFERROR(INDEX(PLAYERIDMAP2[PLAYERNAME],MATCH(ROW()-ROW(AM$1),CATCHERS,0)),"")</f>
        <v/>
      </c>
      <c r="AN1702" t="e">
        <f>IF(PLAYERIDMAP2[[#This Row],[POS]]="1B",MAX(AN$1:AN1701)+1,"")</f>
        <v>#VALUE!</v>
      </c>
      <c r="AO1702" t="str">
        <f>IFERROR(INDEX(PLAYERIDMAP2[PLAYERNAME],MATCH(ROW()-ROW(AO$1),FIRSTBASE,0)),"")</f>
        <v/>
      </c>
      <c r="AP1702" t="e">
        <f>IF(PLAYERIDMAP2[[#This Row],[POS]]="2B",MAX(AP$1:AP1701)+1,"")</f>
        <v>#VALUE!</v>
      </c>
      <c r="AQ1702" t="str">
        <f>IFERROR(INDEX(PLAYERIDMAP2[PLAYERNAME],MATCH(ROW()-ROW(AQ$1),SECONDBASE,0)),"")</f>
        <v/>
      </c>
      <c r="AR1702" t="e">
        <f>IF(PLAYERIDMAP2[[#This Row],[POS]]="3B",MAX(AR$1:AR1701)+1,"")</f>
        <v>#VALUE!</v>
      </c>
      <c r="AS1702" t="str">
        <f>IFERROR(INDEX(PLAYERIDMAP2[PLAYERNAME],MATCH(ROW()-ROW(AS$1),THIRDBASE,0)),"")</f>
        <v/>
      </c>
      <c r="AT1702" t="e">
        <f>IF(PLAYERIDMAP2[[#This Row],[POS]]="SS",MAX(AT$1:AT1701)+1,"")</f>
        <v>#VALUE!</v>
      </c>
      <c r="AU1702" t="str">
        <f>IFERROR(INDEX(PLAYERIDMAP2[PLAYERNAME],MATCH(ROW()-ROW(AU$1),SHORTSTOP,0)),"")</f>
        <v/>
      </c>
      <c r="AV1702" t="e">
        <f>IF(PLAYERIDMAP2[[#This Row],[POS]]="OF",MAX(AV$1:AV1701)+1,"")</f>
        <v>#VALUE!</v>
      </c>
      <c r="AW1702" t="str">
        <f>IFERROR(INDEX(PLAYERIDMAP2[PLAYERNAME],MATCH(ROW()-ROW(AW$1),OUTFIELD,0)),"")</f>
        <v/>
      </c>
      <c r="AX1702" t="e">
        <f>IF(PLAYERIDMAP2[[#This Row],[POS]]&lt;&gt;"P",MAX(AX$1:AX1701)+1,"")</f>
        <v>#VALUE!</v>
      </c>
      <c r="AY1702" t="str">
        <f>IFERROR(INDEX(PLAYERIDMAP2[PLAYERNAME],MATCH(ROW()-ROW(AY$1),HITTERS,0)),"")</f>
        <v/>
      </c>
      <c r="AZ1702" t="e">
        <f>IF(PLAYERIDMAP2[[#This Row],[POS]]="P",MAX(AZ$1:AZ1701)+1,"")</f>
        <v>#VALUE!</v>
      </c>
      <c r="BA1702" t="str">
        <f>IFERROR(INDEX(PLAYERIDMAP2[PLAYERNAME],MATCH(ROW()-ROW(BA$1),PITCHERS,0)),"")</f>
        <v/>
      </c>
    </row>
    <row r="1703" spans="38:53" x14ac:dyDescent="0.25">
      <c r="AL1703" t="e">
        <f>IF(PLAYERIDMAP2[[#This Row],[POS]]="C",MAX(AL$1:AL1702)+1,"")</f>
        <v>#VALUE!</v>
      </c>
      <c r="AM1703" t="str">
        <f>IFERROR(INDEX(PLAYERIDMAP2[PLAYERNAME],MATCH(ROW()-ROW(AM$1),CATCHERS,0)),"")</f>
        <v/>
      </c>
      <c r="AN1703" t="e">
        <f>IF(PLAYERIDMAP2[[#This Row],[POS]]="1B",MAX(AN$1:AN1702)+1,"")</f>
        <v>#VALUE!</v>
      </c>
      <c r="AO1703" t="str">
        <f>IFERROR(INDEX(PLAYERIDMAP2[PLAYERNAME],MATCH(ROW()-ROW(AO$1),FIRSTBASE,0)),"")</f>
        <v/>
      </c>
      <c r="AP1703" t="e">
        <f>IF(PLAYERIDMAP2[[#This Row],[POS]]="2B",MAX(AP$1:AP1702)+1,"")</f>
        <v>#VALUE!</v>
      </c>
      <c r="AQ1703" t="str">
        <f>IFERROR(INDEX(PLAYERIDMAP2[PLAYERNAME],MATCH(ROW()-ROW(AQ$1),SECONDBASE,0)),"")</f>
        <v/>
      </c>
      <c r="AR1703" t="e">
        <f>IF(PLAYERIDMAP2[[#This Row],[POS]]="3B",MAX(AR$1:AR1702)+1,"")</f>
        <v>#VALUE!</v>
      </c>
      <c r="AS1703" t="str">
        <f>IFERROR(INDEX(PLAYERIDMAP2[PLAYERNAME],MATCH(ROW()-ROW(AS$1),THIRDBASE,0)),"")</f>
        <v/>
      </c>
      <c r="AT1703" t="e">
        <f>IF(PLAYERIDMAP2[[#This Row],[POS]]="SS",MAX(AT$1:AT1702)+1,"")</f>
        <v>#VALUE!</v>
      </c>
      <c r="AU1703" t="str">
        <f>IFERROR(INDEX(PLAYERIDMAP2[PLAYERNAME],MATCH(ROW()-ROW(AU$1),SHORTSTOP,0)),"")</f>
        <v/>
      </c>
      <c r="AV1703" t="e">
        <f>IF(PLAYERIDMAP2[[#This Row],[POS]]="OF",MAX(AV$1:AV1702)+1,"")</f>
        <v>#VALUE!</v>
      </c>
      <c r="AW1703" t="str">
        <f>IFERROR(INDEX(PLAYERIDMAP2[PLAYERNAME],MATCH(ROW()-ROW(AW$1),OUTFIELD,0)),"")</f>
        <v/>
      </c>
      <c r="AX1703" t="e">
        <f>IF(PLAYERIDMAP2[[#This Row],[POS]]&lt;&gt;"P",MAX(AX$1:AX1702)+1,"")</f>
        <v>#VALUE!</v>
      </c>
      <c r="AY1703" t="str">
        <f>IFERROR(INDEX(PLAYERIDMAP2[PLAYERNAME],MATCH(ROW()-ROW(AY$1),HITTERS,0)),"")</f>
        <v/>
      </c>
      <c r="AZ1703" t="e">
        <f>IF(PLAYERIDMAP2[[#This Row],[POS]]="P",MAX(AZ$1:AZ1702)+1,"")</f>
        <v>#VALUE!</v>
      </c>
      <c r="BA1703" t="str">
        <f>IFERROR(INDEX(PLAYERIDMAP2[PLAYERNAME],MATCH(ROW()-ROW(BA$1),PITCHERS,0)),"")</f>
        <v/>
      </c>
    </row>
    <row r="1704" spans="38:53" x14ac:dyDescent="0.25">
      <c r="AL1704" t="e">
        <f>IF(PLAYERIDMAP2[[#This Row],[POS]]="C",MAX(AL$1:AL1703)+1,"")</f>
        <v>#VALUE!</v>
      </c>
      <c r="AM1704" t="str">
        <f>IFERROR(INDEX(PLAYERIDMAP2[PLAYERNAME],MATCH(ROW()-ROW(AM$1),CATCHERS,0)),"")</f>
        <v/>
      </c>
      <c r="AN1704" t="e">
        <f>IF(PLAYERIDMAP2[[#This Row],[POS]]="1B",MAX(AN$1:AN1703)+1,"")</f>
        <v>#VALUE!</v>
      </c>
      <c r="AO1704" t="str">
        <f>IFERROR(INDEX(PLAYERIDMAP2[PLAYERNAME],MATCH(ROW()-ROW(AO$1),FIRSTBASE,0)),"")</f>
        <v/>
      </c>
      <c r="AP1704" t="e">
        <f>IF(PLAYERIDMAP2[[#This Row],[POS]]="2B",MAX(AP$1:AP1703)+1,"")</f>
        <v>#VALUE!</v>
      </c>
      <c r="AQ1704" t="str">
        <f>IFERROR(INDEX(PLAYERIDMAP2[PLAYERNAME],MATCH(ROW()-ROW(AQ$1),SECONDBASE,0)),"")</f>
        <v/>
      </c>
      <c r="AR1704" t="e">
        <f>IF(PLAYERIDMAP2[[#This Row],[POS]]="3B",MAX(AR$1:AR1703)+1,"")</f>
        <v>#VALUE!</v>
      </c>
      <c r="AS1704" t="str">
        <f>IFERROR(INDEX(PLAYERIDMAP2[PLAYERNAME],MATCH(ROW()-ROW(AS$1),THIRDBASE,0)),"")</f>
        <v/>
      </c>
      <c r="AT1704" t="e">
        <f>IF(PLAYERIDMAP2[[#This Row],[POS]]="SS",MAX(AT$1:AT1703)+1,"")</f>
        <v>#VALUE!</v>
      </c>
      <c r="AU1704" t="str">
        <f>IFERROR(INDEX(PLAYERIDMAP2[PLAYERNAME],MATCH(ROW()-ROW(AU$1),SHORTSTOP,0)),"")</f>
        <v/>
      </c>
      <c r="AV1704" t="e">
        <f>IF(PLAYERIDMAP2[[#This Row],[POS]]="OF",MAX(AV$1:AV1703)+1,"")</f>
        <v>#VALUE!</v>
      </c>
      <c r="AW1704" t="str">
        <f>IFERROR(INDEX(PLAYERIDMAP2[PLAYERNAME],MATCH(ROW()-ROW(AW$1),OUTFIELD,0)),"")</f>
        <v/>
      </c>
      <c r="AX1704" t="e">
        <f>IF(PLAYERIDMAP2[[#This Row],[POS]]&lt;&gt;"P",MAX(AX$1:AX1703)+1,"")</f>
        <v>#VALUE!</v>
      </c>
      <c r="AY1704" t="str">
        <f>IFERROR(INDEX(PLAYERIDMAP2[PLAYERNAME],MATCH(ROW()-ROW(AY$1),HITTERS,0)),"")</f>
        <v/>
      </c>
      <c r="AZ1704" t="e">
        <f>IF(PLAYERIDMAP2[[#This Row],[POS]]="P",MAX(AZ$1:AZ1703)+1,"")</f>
        <v>#VALUE!</v>
      </c>
      <c r="BA1704" t="str">
        <f>IFERROR(INDEX(PLAYERIDMAP2[PLAYERNAME],MATCH(ROW()-ROW(BA$1),PITCHERS,0)),"")</f>
        <v/>
      </c>
    </row>
    <row r="1705" spans="38:53" x14ac:dyDescent="0.25">
      <c r="AL1705" t="e">
        <f>IF(PLAYERIDMAP2[[#This Row],[POS]]="C",MAX(AL$1:AL1704)+1,"")</f>
        <v>#VALUE!</v>
      </c>
      <c r="AM1705" t="str">
        <f>IFERROR(INDEX(PLAYERIDMAP2[PLAYERNAME],MATCH(ROW()-ROW(AM$1),CATCHERS,0)),"")</f>
        <v/>
      </c>
      <c r="AN1705" t="e">
        <f>IF(PLAYERIDMAP2[[#This Row],[POS]]="1B",MAX(AN$1:AN1704)+1,"")</f>
        <v>#VALUE!</v>
      </c>
      <c r="AO1705" t="str">
        <f>IFERROR(INDEX(PLAYERIDMAP2[PLAYERNAME],MATCH(ROW()-ROW(AO$1),FIRSTBASE,0)),"")</f>
        <v/>
      </c>
      <c r="AP1705" t="e">
        <f>IF(PLAYERIDMAP2[[#This Row],[POS]]="2B",MAX(AP$1:AP1704)+1,"")</f>
        <v>#VALUE!</v>
      </c>
      <c r="AQ1705" t="str">
        <f>IFERROR(INDEX(PLAYERIDMAP2[PLAYERNAME],MATCH(ROW()-ROW(AQ$1),SECONDBASE,0)),"")</f>
        <v/>
      </c>
      <c r="AR1705" t="e">
        <f>IF(PLAYERIDMAP2[[#This Row],[POS]]="3B",MAX(AR$1:AR1704)+1,"")</f>
        <v>#VALUE!</v>
      </c>
      <c r="AS1705" t="str">
        <f>IFERROR(INDEX(PLAYERIDMAP2[PLAYERNAME],MATCH(ROW()-ROW(AS$1),THIRDBASE,0)),"")</f>
        <v/>
      </c>
      <c r="AT1705" t="e">
        <f>IF(PLAYERIDMAP2[[#This Row],[POS]]="SS",MAX(AT$1:AT1704)+1,"")</f>
        <v>#VALUE!</v>
      </c>
      <c r="AU1705" t="str">
        <f>IFERROR(INDEX(PLAYERIDMAP2[PLAYERNAME],MATCH(ROW()-ROW(AU$1),SHORTSTOP,0)),"")</f>
        <v/>
      </c>
      <c r="AV1705" t="e">
        <f>IF(PLAYERIDMAP2[[#This Row],[POS]]="OF",MAX(AV$1:AV1704)+1,"")</f>
        <v>#VALUE!</v>
      </c>
      <c r="AW1705" t="str">
        <f>IFERROR(INDEX(PLAYERIDMAP2[PLAYERNAME],MATCH(ROW()-ROW(AW$1),OUTFIELD,0)),"")</f>
        <v/>
      </c>
      <c r="AX1705" t="e">
        <f>IF(PLAYERIDMAP2[[#This Row],[POS]]&lt;&gt;"P",MAX(AX$1:AX1704)+1,"")</f>
        <v>#VALUE!</v>
      </c>
      <c r="AY1705" t="str">
        <f>IFERROR(INDEX(PLAYERIDMAP2[PLAYERNAME],MATCH(ROW()-ROW(AY$1),HITTERS,0)),"")</f>
        <v/>
      </c>
      <c r="AZ1705" t="e">
        <f>IF(PLAYERIDMAP2[[#This Row],[POS]]="P",MAX(AZ$1:AZ1704)+1,"")</f>
        <v>#VALUE!</v>
      </c>
      <c r="BA1705" t="str">
        <f>IFERROR(INDEX(PLAYERIDMAP2[PLAYERNAME],MATCH(ROW()-ROW(BA$1),PITCHERS,0)),"")</f>
        <v/>
      </c>
    </row>
    <row r="1706" spans="38:53" x14ac:dyDescent="0.25">
      <c r="AL1706" t="e">
        <f>IF(PLAYERIDMAP2[[#This Row],[POS]]="C",MAX(AL$1:AL1705)+1,"")</f>
        <v>#VALUE!</v>
      </c>
      <c r="AM1706" t="str">
        <f>IFERROR(INDEX(PLAYERIDMAP2[PLAYERNAME],MATCH(ROW()-ROW(AM$1),CATCHERS,0)),"")</f>
        <v/>
      </c>
      <c r="AN1706" t="e">
        <f>IF(PLAYERIDMAP2[[#This Row],[POS]]="1B",MAX(AN$1:AN1705)+1,"")</f>
        <v>#VALUE!</v>
      </c>
      <c r="AO1706" t="str">
        <f>IFERROR(INDEX(PLAYERIDMAP2[PLAYERNAME],MATCH(ROW()-ROW(AO$1),FIRSTBASE,0)),"")</f>
        <v/>
      </c>
      <c r="AP1706" t="e">
        <f>IF(PLAYERIDMAP2[[#This Row],[POS]]="2B",MAX(AP$1:AP1705)+1,"")</f>
        <v>#VALUE!</v>
      </c>
      <c r="AQ1706" t="str">
        <f>IFERROR(INDEX(PLAYERIDMAP2[PLAYERNAME],MATCH(ROW()-ROW(AQ$1),SECONDBASE,0)),"")</f>
        <v/>
      </c>
      <c r="AR1706" t="e">
        <f>IF(PLAYERIDMAP2[[#This Row],[POS]]="3B",MAX(AR$1:AR1705)+1,"")</f>
        <v>#VALUE!</v>
      </c>
      <c r="AS1706" t="str">
        <f>IFERROR(INDEX(PLAYERIDMAP2[PLAYERNAME],MATCH(ROW()-ROW(AS$1),THIRDBASE,0)),"")</f>
        <v/>
      </c>
      <c r="AT1706" t="e">
        <f>IF(PLAYERIDMAP2[[#This Row],[POS]]="SS",MAX(AT$1:AT1705)+1,"")</f>
        <v>#VALUE!</v>
      </c>
      <c r="AU1706" t="str">
        <f>IFERROR(INDEX(PLAYERIDMAP2[PLAYERNAME],MATCH(ROW()-ROW(AU$1),SHORTSTOP,0)),"")</f>
        <v/>
      </c>
      <c r="AV1706" t="e">
        <f>IF(PLAYERIDMAP2[[#This Row],[POS]]="OF",MAX(AV$1:AV1705)+1,"")</f>
        <v>#VALUE!</v>
      </c>
      <c r="AW1706" t="str">
        <f>IFERROR(INDEX(PLAYERIDMAP2[PLAYERNAME],MATCH(ROW()-ROW(AW$1),OUTFIELD,0)),"")</f>
        <v/>
      </c>
      <c r="AX1706" t="e">
        <f>IF(PLAYERIDMAP2[[#This Row],[POS]]&lt;&gt;"P",MAX(AX$1:AX1705)+1,"")</f>
        <v>#VALUE!</v>
      </c>
      <c r="AY1706" t="str">
        <f>IFERROR(INDEX(PLAYERIDMAP2[PLAYERNAME],MATCH(ROW()-ROW(AY$1),HITTERS,0)),"")</f>
        <v/>
      </c>
      <c r="AZ1706" t="e">
        <f>IF(PLAYERIDMAP2[[#This Row],[POS]]="P",MAX(AZ$1:AZ1705)+1,"")</f>
        <v>#VALUE!</v>
      </c>
      <c r="BA1706" t="str">
        <f>IFERROR(INDEX(PLAYERIDMAP2[PLAYERNAME],MATCH(ROW()-ROW(BA$1),PITCHERS,0)),"")</f>
        <v/>
      </c>
    </row>
    <row r="1707" spans="38:53" x14ac:dyDescent="0.25">
      <c r="AL1707" t="e">
        <f>IF(PLAYERIDMAP2[[#This Row],[POS]]="C",MAX(AL$1:AL1706)+1,"")</f>
        <v>#VALUE!</v>
      </c>
      <c r="AM1707" t="str">
        <f>IFERROR(INDEX(PLAYERIDMAP2[PLAYERNAME],MATCH(ROW()-ROW(AM$1),CATCHERS,0)),"")</f>
        <v/>
      </c>
      <c r="AN1707" t="e">
        <f>IF(PLAYERIDMAP2[[#This Row],[POS]]="1B",MAX(AN$1:AN1706)+1,"")</f>
        <v>#VALUE!</v>
      </c>
      <c r="AO1707" t="str">
        <f>IFERROR(INDEX(PLAYERIDMAP2[PLAYERNAME],MATCH(ROW()-ROW(AO$1),FIRSTBASE,0)),"")</f>
        <v/>
      </c>
      <c r="AP1707" t="e">
        <f>IF(PLAYERIDMAP2[[#This Row],[POS]]="2B",MAX(AP$1:AP1706)+1,"")</f>
        <v>#VALUE!</v>
      </c>
      <c r="AQ1707" t="str">
        <f>IFERROR(INDEX(PLAYERIDMAP2[PLAYERNAME],MATCH(ROW()-ROW(AQ$1),SECONDBASE,0)),"")</f>
        <v/>
      </c>
      <c r="AR1707" t="e">
        <f>IF(PLAYERIDMAP2[[#This Row],[POS]]="3B",MAX(AR$1:AR1706)+1,"")</f>
        <v>#VALUE!</v>
      </c>
      <c r="AS1707" t="str">
        <f>IFERROR(INDEX(PLAYERIDMAP2[PLAYERNAME],MATCH(ROW()-ROW(AS$1),THIRDBASE,0)),"")</f>
        <v/>
      </c>
      <c r="AT1707" t="e">
        <f>IF(PLAYERIDMAP2[[#This Row],[POS]]="SS",MAX(AT$1:AT1706)+1,"")</f>
        <v>#VALUE!</v>
      </c>
      <c r="AU1707" t="str">
        <f>IFERROR(INDEX(PLAYERIDMAP2[PLAYERNAME],MATCH(ROW()-ROW(AU$1),SHORTSTOP,0)),"")</f>
        <v/>
      </c>
      <c r="AV1707" t="e">
        <f>IF(PLAYERIDMAP2[[#This Row],[POS]]="OF",MAX(AV$1:AV1706)+1,"")</f>
        <v>#VALUE!</v>
      </c>
      <c r="AW1707" t="str">
        <f>IFERROR(INDEX(PLAYERIDMAP2[PLAYERNAME],MATCH(ROW()-ROW(AW$1),OUTFIELD,0)),"")</f>
        <v/>
      </c>
      <c r="AX1707" t="e">
        <f>IF(PLAYERIDMAP2[[#This Row],[POS]]&lt;&gt;"P",MAX(AX$1:AX1706)+1,"")</f>
        <v>#VALUE!</v>
      </c>
      <c r="AY1707" t="str">
        <f>IFERROR(INDEX(PLAYERIDMAP2[PLAYERNAME],MATCH(ROW()-ROW(AY$1),HITTERS,0)),"")</f>
        <v/>
      </c>
      <c r="AZ1707" t="e">
        <f>IF(PLAYERIDMAP2[[#This Row],[POS]]="P",MAX(AZ$1:AZ1706)+1,"")</f>
        <v>#VALUE!</v>
      </c>
      <c r="BA1707" t="str">
        <f>IFERROR(INDEX(PLAYERIDMAP2[PLAYERNAME],MATCH(ROW()-ROW(BA$1),PITCHERS,0)),"")</f>
        <v/>
      </c>
    </row>
    <row r="1708" spans="38:53" x14ac:dyDescent="0.25">
      <c r="AL1708" t="e">
        <f>IF(PLAYERIDMAP2[[#This Row],[POS]]="C",MAX(AL$1:AL1707)+1,"")</f>
        <v>#VALUE!</v>
      </c>
      <c r="AM1708" t="str">
        <f>IFERROR(INDEX(PLAYERIDMAP2[PLAYERNAME],MATCH(ROW()-ROW(AM$1),CATCHERS,0)),"")</f>
        <v/>
      </c>
      <c r="AN1708" t="e">
        <f>IF(PLAYERIDMAP2[[#This Row],[POS]]="1B",MAX(AN$1:AN1707)+1,"")</f>
        <v>#VALUE!</v>
      </c>
      <c r="AO1708" t="str">
        <f>IFERROR(INDEX(PLAYERIDMAP2[PLAYERNAME],MATCH(ROW()-ROW(AO$1),FIRSTBASE,0)),"")</f>
        <v/>
      </c>
      <c r="AP1708" t="e">
        <f>IF(PLAYERIDMAP2[[#This Row],[POS]]="2B",MAX(AP$1:AP1707)+1,"")</f>
        <v>#VALUE!</v>
      </c>
      <c r="AQ1708" t="str">
        <f>IFERROR(INDEX(PLAYERIDMAP2[PLAYERNAME],MATCH(ROW()-ROW(AQ$1),SECONDBASE,0)),"")</f>
        <v/>
      </c>
      <c r="AR1708" t="e">
        <f>IF(PLAYERIDMAP2[[#This Row],[POS]]="3B",MAX(AR$1:AR1707)+1,"")</f>
        <v>#VALUE!</v>
      </c>
      <c r="AS1708" t="str">
        <f>IFERROR(INDEX(PLAYERIDMAP2[PLAYERNAME],MATCH(ROW()-ROW(AS$1),THIRDBASE,0)),"")</f>
        <v/>
      </c>
      <c r="AT1708" t="e">
        <f>IF(PLAYERIDMAP2[[#This Row],[POS]]="SS",MAX(AT$1:AT1707)+1,"")</f>
        <v>#VALUE!</v>
      </c>
      <c r="AU1708" t="str">
        <f>IFERROR(INDEX(PLAYERIDMAP2[PLAYERNAME],MATCH(ROW()-ROW(AU$1),SHORTSTOP,0)),"")</f>
        <v/>
      </c>
      <c r="AV1708" t="e">
        <f>IF(PLAYERIDMAP2[[#This Row],[POS]]="OF",MAX(AV$1:AV1707)+1,"")</f>
        <v>#VALUE!</v>
      </c>
      <c r="AW1708" t="str">
        <f>IFERROR(INDEX(PLAYERIDMAP2[PLAYERNAME],MATCH(ROW()-ROW(AW$1),OUTFIELD,0)),"")</f>
        <v/>
      </c>
      <c r="AX1708" t="e">
        <f>IF(PLAYERIDMAP2[[#This Row],[POS]]&lt;&gt;"P",MAX(AX$1:AX1707)+1,"")</f>
        <v>#VALUE!</v>
      </c>
      <c r="AY1708" t="str">
        <f>IFERROR(INDEX(PLAYERIDMAP2[PLAYERNAME],MATCH(ROW()-ROW(AY$1),HITTERS,0)),"")</f>
        <v/>
      </c>
      <c r="AZ1708" t="e">
        <f>IF(PLAYERIDMAP2[[#This Row],[POS]]="P",MAX(AZ$1:AZ1707)+1,"")</f>
        <v>#VALUE!</v>
      </c>
      <c r="BA1708" t="str">
        <f>IFERROR(INDEX(PLAYERIDMAP2[PLAYERNAME],MATCH(ROW()-ROW(BA$1),PITCHERS,0)),"")</f>
        <v/>
      </c>
    </row>
    <row r="1709" spans="38:53" x14ac:dyDescent="0.25">
      <c r="AL1709" t="e">
        <f>IF(PLAYERIDMAP2[[#This Row],[POS]]="C",MAX(AL$1:AL1708)+1,"")</f>
        <v>#VALUE!</v>
      </c>
      <c r="AM1709" t="str">
        <f>IFERROR(INDEX(PLAYERIDMAP2[PLAYERNAME],MATCH(ROW()-ROW(AM$1),CATCHERS,0)),"")</f>
        <v/>
      </c>
      <c r="AN1709" t="e">
        <f>IF(PLAYERIDMAP2[[#This Row],[POS]]="1B",MAX(AN$1:AN1708)+1,"")</f>
        <v>#VALUE!</v>
      </c>
      <c r="AO1709" t="str">
        <f>IFERROR(INDEX(PLAYERIDMAP2[PLAYERNAME],MATCH(ROW()-ROW(AO$1),FIRSTBASE,0)),"")</f>
        <v/>
      </c>
      <c r="AP1709" t="e">
        <f>IF(PLAYERIDMAP2[[#This Row],[POS]]="2B",MAX(AP$1:AP1708)+1,"")</f>
        <v>#VALUE!</v>
      </c>
      <c r="AQ1709" t="str">
        <f>IFERROR(INDEX(PLAYERIDMAP2[PLAYERNAME],MATCH(ROW()-ROW(AQ$1),SECONDBASE,0)),"")</f>
        <v/>
      </c>
      <c r="AR1709" t="e">
        <f>IF(PLAYERIDMAP2[[#This Row],[POS]]="3B",MAX(AR$1:AR1708)+1,"")</f>
        <v>#VALUE!</v>
      </c>
      <c r="AS1709" t="str">
        <f>IFERROR(INDEX(PLAYERIDMAP2[PLAYERNAME],MATCH(ROW()-ROW(AS$1),THIRDBASE,0)),"")</f>
        <v/>
      </c>
      <c r="AT1709" t="e">
        <f>IF(PLAYERIDMAP2[[#This Row],[POS]]="SS",MAX(AT$1:AT1708)+1,"")</f>
        <v>#VALUE!</v>
      </c>
      <c r="AU1709" t="str">
        <f>IFERROR(INDEX(PLAYERIDMAP2[PLAYERNAME],MATCH(ROW()-ROW(AU$1),SHORTSTOP,0)),"")</f>
        <v/>
      </c>
      <c r="AV1709" t="e">
        <f>IF(PLAYERIDMAP2[[#This Row],[POS]]="OF",MAX(AV$1:AV1708)+1,"")</f>
        <v>#VALUE!</v>
      </c>
      <c r="AW1709" t="str">
        <f>IFERROR(INDEX(PLAYERIDMAP2[PLAYERNAME],MATCH(ROW()-ROW(AW$1),OUTFIELD,0)),"")</f>
        <v/>
      </c>
      <c r="AX1709" t="e">
        <f>IF(PLAYERIDMAP2[[#This Row],[POS]]&lt;&gt;"P",MAX(AX$1:AX1708)+1,"")</f>
        <v>#VALUE!</v>
      </c>
      <c r="AY1709" t="str">
        <f>IFERROR(INDEX(PLAYERIDMAP2[PLAYERNAME],MATCH(ROW()-ROW(AY$1),HITTERS,0)),"")</f>
        <v/>
      </c>
      <c r="AZ1709" t="e">
        <f>IF(PLAYERIDMAP2[[#This Row],[POS]]="P",MAX(AZ$1:AZ1708)+1,"")</f>
        <v>#VALUE!</v>
      </c>
      <c r="BA1709" t="str">
        <f>IFERROR(INDEX(PLAYERIDMAP2[PLAYERNAME],MATCH(ROW()-ROW(BA$1),PITCHERS,0)),"")</f>
        <v/>
      </c>
    </row>
    <row r="1710" spans="38:53" x14ac:dyDescent="0.25">
      <c r="AL1710" t="e">
        <f>IF(PLAYERIDMAP2[[#This Row],[POS]]="C",MAX(AL$1:AL1709)+1,"")</f>
        <v>#VALUE!</v>
      </c>
      <c r="AM1710" t="str">
        <f>IFERROR(INDEX(PLAYERIDMAP2[PLAYERNAME],MATCH(ROW()-ROW(AM$1),CATCHERS,0)),"")</f>
        <v/>
      </c>
      <c r="AN1710" t="e">
        <f>IF(PLAYERIDMAP2[[#This Row],[POS]]="1B",MAX(AN$1:AN1709)+1,"")</f>
        <v>#VALUE!</v>
      </c>
      <c r="AO1710" t="str">
        <f>IFERROR(INDEX(PLAYERIDMAP2[PLAYERNAME],MATCH(ROW()-ROW(AO$1),FIRSTBASE,0)),"")</f>
        <v/>
      </c>
      <c r="AP1710" t="e">
        <f>IF(PLAYERIDMAP2[[#This Row],[POS]]="2B",MAX(AP$1:AP1709)+1,"")</f>
        <v>#VALUE!</v>
      </c>
      <c r="AQ1710" t="str">
        <f>IFERROR(INDEX(PLAYERIDMAP2[PLAYERNAME],MATCH(ROW()-ROW(AQ$1),SECONDBASE,0)),"")</f>
        <v/>
      </c>
      <c r="AR1710" t="e">
        <f>IF(PLAYERIDMAP2[[#This Row],[POS]]="3B",MAX(AR$1:AR1709)+1,"")</f>
        <v>#VALUE!</v>
      </c>
      <c r="AS1710" t="str">
        <f>IFERROR(INDEX(PLAYERIDMAP2[PLAYERNAME],MATCH(ROW()-ROW(AS$1),THIRDBASE,0)),"")</f>
        <v/>
      </c>
      <c r="AT1710" t="e">
        <f>IF(PLAYERIDMAP2[[#This Row],[POS]]="SS",MAX(AT$1:AT1709)+1,"")</f>
        <v>#VALUE!</v>
      </c>
      <c r="AU1710" t="str">
        <f>IFERROR(INDEX(PLAYERIDMAP2[PLAYERNAME],MATCH(ROW()-ROW(AU$1),SHORTSTOP,0)),"")</f>
        <v/>
      </c>
      <c r="AV1710" t="e">
        <f>IF(PLAYERIDMAP2[[#This Row],[POS]]="OF",MAX(AV$1:AV1709)+1,"")</f>
        <v>#VALUE!</v>
      </c>
      <c r="AW1710" t="str">
        <f>IFERROR(INDEX(PLAYERIDMAP2[PLAYERNAME],MATCH(ROW()-ROW(AW$1),OUTFIELD,0)),"")</f>
        <v/>
      </c>
      <c r="AX1710" t="e">
        <f>IF(PLAYERIDMAP2[[#This Row],[POS]]&lt;&gt;"P",MAX(AX$1:AX1709)+1,"")</f>
        <v>#VALUE!</v>
      </c>
      <c r="AY1710" t="str">
        <f>IFERROR(INDEX(PLAYERIDMAP2[PLAYERNAME],MATCH(ROW()-ROW(AY$1),HITTERS,0)),"")</f>
        <v/>
      </c>
      <c r="AZ1710" t="e">
        <f>IF(PLAYERIDMAP2[[#This Row],[POS]]="P",MAX(AZ$1:AZ1709)+1,"")</f>
        <v>#VALUE!</v>
      </c>
      <c r="BA1710" t="str">
        <f>IFERROR(INDEX(PLAYERIDMAP2[PLAYERNAME],MATCH(ROW()-ROW(BA$1),PITCHERS,0)),"")</f>
        <v/>
      </c>
    </row>
    <row r="1711" spans="38:53" x14ac:dyDescent="0.25">
      <c r="AL1711" t="e">
        <f>IF(PLAYERIDMAP2[[#This Row],[POS]]="C",MAX(AL$1:AL1710)+1,"")</f>
        <v>#VALUE!</v>
      </c>
      <c r="AM1711" t="str">
        <f>IFERROR(INDEX(PLAYERIDMAP2[PLAYERNAME],MATCH(ROW()-ROW(AM$1),CATCHERS,0)),"")</f>
        <v/>
      </c>
      <c r="AN1711" t="e">
        <f>IF(PLAYERIDMAP2[[#This Row],[POS]]="1B",MAX(AN$1:AN1710)+1,"")</f>
        <v>#VALUE!</v>
      </c>
      <c r="AO1711" t="str">
        <f>IFERROR(INDEX(PLAYERIDMAP2[PLAYERNAME],MATCH(ROW()-ROW(AO$1),FIRSTBASE,0)),"")</f>
        <v/>
      </c>
      <c r="AP1711" t="e">
        <f>IF(PLAYERIDMAP2[[#This Row],[POS]]="2B",MAX(AP$1:AP1710)+1,"")</f>
        <v>#VALUE!</v>
      </c>
      <c r="AQ1711" t="str">
        <f>IFERROR(INDEX(PLAYERIDMAP2[PLAYERNAME],MATCH(ROW()-ROW(AQ$1),SECONDBASE,0)),"")</f>
        <v/>
      </c>
      <c r="AR1711" t="e">
        <f>IF(PLAYERIDMAP2[[#This Row],[POS]]="3B",MAX(AR$1:AR1710)+1,"")</f>
        <v>#VALUE!</v>
      </c>
      <c r="AS1711" t="str">
        <f>IFERROR(INDEX(PLAYERIDMAP2[PLAYERNAME],MATCH(ROW()-ROW(AS$1),THIRDBASE,0)),"")</f>
        <v/>
      </c>
      <c r="AT1711" t="e">
        <f>IF(PLAYERIDMAP2[[#This Row],[POS]]="SS",MAX(AT$1:AT1710)+1,"")</f>
        <v>#VALUE!</v>
      </c>
      <c r="AU1711" t="str">
        <f>IFERROR(INDEX(PLAYERIDMAP2[PLAYERNAME],MATCH(ROW()-ROW(AU$1),SHORTSTOP,0)),"")</f>
        <v/>
      </c>
      <c r="AV1711" t="e">
        <f>IF(PLAYERIDMAP2[[#This Row],[POS]]="OF",MAX(AV$1:AV1710)+1,"")</f>
        <v>#VALUE!</v>
      </c>
      <c r="AW1711" t="str">
        <f>IFERROR(INDEX(PLAYERIDMAP2[PLAYERNAME],MATCH(ROW()-ROW(AW$1),OUTFIELD,0)),"")</f>
        <v/>
      </c>
      <c r="AX1711" t="e">
        <f>IF(PLAYERIDMAP2[[#This Row],[POS]]&lt;&gt;"P",MAX(AX$1:AX1710)+1,"")</f>
        <v>#VALUE!</v>
      </c>
      <c r="AY1711" t="str">
        <f>IFERROR(INDEX(PLAYERIDMAP2[PLAYERNAME],MATCH(ROW()-ROW(AY$1),HITTERS,0)),"")</f>
        <v/>
      </c>
      <c r="AZ1711" t="e">
        <f>IF(PLAYERIDMAP2[[#This Row],[POS]]="P",MAX(AZ$1:AZ1710)+1,"")</f>
        <v>#VALUE!</v>
      </c>
      <c r="BA1711" t="str">
        <f>IFERROR(INDEX(PLAYERIDMAP2[PLAYERNAME],MATCH(ROW()-ROW(BA$1),PITCHERS,0)),"")</f>
        <v/>
      </c>
    </row>
    <row r="1712" spans="38:53" x14ac:dyDescent="0.25">
      <c r="AL1712" t="e">
        <f>IF(PLAYERIDMAP2[[#This Row],[POS]]="C",MAX(AL$1:AL1711)+1,"")</f>
        <v>#VALUE!</v>
      </c>
      <c r="AM1712" t="str">
        <f>IFERROR(INDEX(PLAYERIDMAP2[PLAYERNAME],MATCH(ROW()-ROW(AM$1),CATCHERS,0)),"")</f>
        <v/>
      </c>
      <c r="AN1712" t="e">
        <f>IF(PLAYERIDMAP2[[#This Row],[POS]]="1B",MAX(AN$1:AN1711)+1,"")</f>
        <v>#VALUE!</v>
      </c>
      <c r="AO1712" t="str">
        <f>IFERROR(INDEX(PLAYERIDMAP2[PLAYERNAME],MATCH(ROW()-ROW(AO$1),FIRSTBASE,0)),"")</f>
        <v/>
      </c>
      <c r="AP1712" t="e">
        <f>IF(PLAYERIDMAP2[[#This Row],[POS]]="2B",MAX(AP$1:AP1711)+1,"")</f>
        <v>#VALUE!</v>
      </c>
      <c r="AQ1712" t="str">
        <f>IFERROR(INDEX(PLAYERIDMAP2[PLAYERNAME],MATCH(ROW()-ROW(AQ$1),SECONDBASE,0)),"")</f>
        <v/>
      </c>
      <c r="AR1712" t="e">
        <f>IF(PLAYERIDMAP2[[#This Row],[POS]]="3B",MAX(AR$1:AR1711)+1,"")</f>
        <v>#VALUE!</v>
      </c>
      <c r="AS1712" t="str">
        <f>IFERROR(INDEX(PLAYERIDMAP2[PLAYERNAME],MATCH(ROW()-ROW(AS$1),THIRDBASE,0)),"")</f>
        <v/>
      </c>
      <c r="AT1712" t="e">
        <f>IF(PLAYERIDMAP2[[#This Row],[POS]]="SS",MAX(AT$1:AT1711)+1,"")</f>
        <v>#VALUE!</v>
      </c>
      <c r="AU1712" t="str">
        <f>IFERROR(INDEX(PLAYERIDMAP2[PLAYERNAME],MATCH(ROW()-ROW(AU$1),SHORTSTOP,0)),"")</f>
        <v/>
      </c>
      <c r="AV1712" t="e">
        <f>IF(PLAYERIDMAP2[[#This Row],[POS]]="OF",MAX(AV$1:AV1711)+1,"")</f>
        <v>#VALUE!</v>
      </c>
      <c r="AW1712" t="str">
        <f>IFERROR(INDEX(PLAYERIDMAP2[PLAYERNAME],MATCH(ROW()-ROW(AW$1),OUTFIELD,0)),"")</f>
        <v/>
      </c>
      <c r="AX1712" t="e">
        <f>IF(PLAYERIDMAP2[[#This Row],[POS]]&lt;&gt;"P",MAX(AX$1:AX1711)+1,"")</f>
        <v>#VALUE!</v>
      </c>
      <c r="AY1712" t="str">
        <f>IFERROR(INDEX(PLAYERIDMAP2[PLAYERNAME],MATCH(ROW()-ROW(AY$1),HITTERS,0)),"")</f>
        <v/>
      </c>
      <c r="AZ1712" t="e">
        <f>IF(PLAYERIDMAP2[[#This Row],[POS]]="P",MAX(AZ$1:AZ1711)+1,"")</f>
        <v>#VALUE!</v>
      </c>
      <c r="BA1712" t="str">
        <f>IFERROR(INDEX(PLAYERIDMAP2[PLAYERNAME],MATCH(ROW()-ROW(BA$1),PITCHERS,0)),"")</f>
        <v/>
      </c>
    </row>
    <row r="1713" spans="38:53" x14ac:dyDescent="0.25">
      <c r="AL1713" t="e">
        <f>IF(PLAYERIDMAP2[[#This Row],[POS]]="C",MAX(AL$1:AL1712)+1,"")</f>
        <v>#VALUE!</v>
      </c>
      <c r="AM1713" t="str">
        <f>IFERROR(INDEX(PLAYERIDMAP2[PLAYERNAME],MATCH(ROW()-ROW(AM$1),CATCHERS,0)),"")</f>
        <v/>
      </c>
      <c r="AN1713" t="e">
        <f>IF(PLAYERIDMAP2[[#This Row],[POS]]="1B",MAX(AN$1:AN1712)+1,"")</f>
        <v>#VALUE!</v>
      </c>
      <c r="AO1713" t="str">
        <f>IFERROR(INDEX(PLAYERIDMAP2[PLAYERNAME],MATCH(ROW()-ROW(AO$1),FIRSTBASE,0)),"")</f>
        <v/>
      </c>
      <c r="AP1713" t="e">
        <f>IF(PLAYERIDMAP2[[#This Row],[POS]]="2B",MAX(AP$1:AP1712)+1,"")</f>
        <v>#VALUE!</v>
      </c>
      <c r="AQ1713" t="str">
        <f>IFERROR(INDEX(PLAYERIDMAP2[PLAYERNAME],MATCH(ROW()-ROW(AQ$1),SECONDBASE,0)),"")</f>
        <v/>
      </c>
      <c r="AR1713" t="e">
        <f>IF(PLAYERIDMAP2[[#This Row],[POS]]="3B",MAX(AR$1:AR1712)+1,"")</f>
        <v>#VALUE!</v>
      </c>
      <c r="AS1713" t="str">
        <f>IFERROR(INDEX(PLAYERIDMAP2[PLAYERNAME],MATCH(ROW()-ROW(AS$1),THIRDBASE,0)),"")</f>
        <v/>
      </c>
      <c r="AT1713" t="e">
        <f>IF(PLAYERIDMAP2[[#This Row],[POS]]="SS",MAX(AT$1:AT1712)+1,"")</f>
        <v>#VALUE!</v>
      </c>
      <c r="AU1713" t="str">
        <f>IFERROR(INDEX(PLAYERIDMAP2[PLAYERNAME],MATCH(ROW()-ROW(AU$1),SHORTSTOP,0)),"")</f>
        <v/>
      </c>
      <c r="AV1713" t="e">
        <f>IF(PLAYERIDMAP2[[#This Row],[POS]]="OF",MAX(AV$1:AV1712)+1,"")</f>
        <v>#VALUE!</v>
      </c>
      <c r="AW1713" t="str">
        <f>IFERROR(INDEX(PLAYERIDMAP2[PLAYERNAME],MATCH(ROW()-ROW(AW$1),OUTFIELD,0)),"")</f>
        <v/>
      </c>
      <c r="AX1713" t="e">
        <f>IF(PLAYERIDMAP2[[#This Row],[POS]]&lt;&gt;"P",MAX(AX$1:AX1712)+1,"")</f>
        <v>#VALUE!</v>
      </c>
      <c r="AY1713" t="str">
        <f>IFERROR(INDEX(PLAYERIDMAP2[PLAYERNAME],MATCH(ROW()-ROW(AY$1),HITTERS,0)),"")</f>
        <v/>
      </c>
      <c r="AZ1713" t="e">
        <f>IF(PLAYERIDMAP2[[#This Row],[POS]]="P",MAX(AZ$1:AZ1712)+1,"")</f>
        <v>#VALUE!</v>
      </c>
      <c r="BA1713" t="str">
        <f>IFERROR(INDEX(PLAYERIDMAP2[PLAYERNAME],MATCH(ROW()-ROW(BA$1),PITCHERS,0)),"")</f>
        <v/>
      </c>
    </row>
    <row r="1714" spans="38:53" x14ac:dyDescent="0.25">
      <c r="AL1714" t="e">
        <f>IF(PLAYERIDMAP2[[#This Row],[POS]]="C",MAX(AL$1:AL1713)+1,"")</f>
        <v>#VALUE!</v>
      </c>
      <c r="AM1714" t="str">
        <f>IFERROR(INDEX(PLAYERIDMAP2[PLAYERNAME],MATCH(ROW()-ROW(AM$1),CATCHERS,0)),"")</f>
        <v/>
      </c>
      <c r="AN1714" t="e">
        <f>IF(PLAYERIDMAP2[[#This Row],[POS]]="1B",MAX(AN$1:AN1713)+1,"")</f>
        <v>#VALUE!</v>
      </c>
      <c r="AO1714" t="str">
        <f>IFERROR(INDEX(PLAYERIDMAP2[PLAYERNAME],MATCH(ROW()-ROW(AO$1),FIRSTBASE,0)),"")</f>
        <v/>
      </c>
      <c r="AP1714" t="e">
        <f>IF(PLAYERIDMAP2[[#This Row],[POS]]="2B",MAX(AP$1:AP1713)+1,"")</f>
        <v>#VALUE!</v>
      </c>
      <c r="AQ1714" t="str">
        <f>IFERROR(INDEX(PLAYERIDMAP2[PLAYERNAME],MATCH(ROW()-ROW(AQ$1),SECONDBASE,0)),"")</f>
        <v/>
      </c>
      <c r="AR1714" t="e">
        <f>IF(PLAYERIDMAP2[[#This Row],[POS]]="3B",MAX(AR$1:AR1713)+1,"")</f>
        <v>#VALUE!</v>
      </c>
      <c r="AS1714" t="str">
        <f>IFERROR(INDEX(PLAYERIDMAP2[PLAYERNAME],MATCH(ROW()-ROW(AS$1),THIRDBASE,0)),"")</f>
        <v/>
      </c>
      <c r="AT1714" t="e">
        <f>IF(PLAYERIDMAP2[[#This Row],[POS]]="SS",MAX(AT$1:AT1713)+1,"")</f>
        <v>#VALUE!</v>
      </c>
      <c r="AU1714" t="str">
        <f>IFERROR(INDEX(PLAYERIDMAP2[PLAYERNAME],MATCH(ROW()-ROW(AU$1),SHORTSTOP,0)),"")</f>
        <v/>
      </c>
      <c r="AV1714" t="e">
        <f>IF(PLAYERIDMAP2[[#This Row],[POS]]="OF",MAX(AV$1:AV1713)+1,"")</f>
        <v>#VALUE!</v>
      </c>
      <c r="AW1714" t="str">
        <f>IFERROR(INDEX(PLAYERIDMAP2[PLAYERNAME],MATCH(ROW()-ROW(AW$1),OUTFIELD,0)),"")</f>
        <v/>
      </c>
      <c r="AX1714" t="e">
        <f>IF(PLAYERIDMAP2[[#This Row],[POS]]&lt;&gt;"P",MAX(AX$1:AX1713)+1,"")</f>
        <v>#VALUE!</v>
      </c>
      <c r="AY1714" t="str">
        <f>IFERROR(INDEX(PLAYERIDMAP2[PLAYERNAME],MATCH(ROW()-ROW(AY$1),HITTERS,0)),"")</f>
        <v/>
      </c>
      <c r="AZ1714" t="e">
        <f>IF(PLAYERIDMAP2[[#This Row],[POS]]="P",MAX(AZ$1:AZ1713)+1,"")</f>
        <v>#VALUE!</v>
      </c>
      <c r="BA1714" t="str">
        <f>IFERROR(INDEX(PLAYERIDMAP2[PLAYERNAME],MATCH(ROW()-ROW(BA$1),PITCHERS,0)),"")</f>
        <v/>
      </c>
    </row>
    <row r="1715" spans="38:53" x14ac:dyDescent="0.25">
      <c r="AL1715" t="e">
        <f>IF(PLAYERIDMAP2[[#This Row],[POS]]="C",MAX(AL$1:AL1714)+1,"")</f>
        <v>#VALUE!</v>
      </c>
      <c r="AM1715" t="str">
        <f>IFERROR(INDEX(PLAYERIDMAP2[PLAYERNAME],MATCH(ROW()-ROW(AM$1),CATCHERS,0)),"")</f>
        <v/>
      </c>
      <c r="AN1715" t="e">
        <f>IF(PLAYERIDMAP2[[#This Row],[POS]]="1B",MAX(AN$1:AN1714)+1,"")</f>
        <v>#VALUE!</v>
      </c>
      <c r="AO1715" t="str">
        <f>IFERROR(INDEX(PLAYERIDMAP2[PLAYERNAME],MATCH(ROW()-ROW(AO$1),FIRSTBASE,0)),"")</f>
        <v/>
      </c>
      <c r="AP1715" t="e">
        <f>IF(PLAYERIDMAP2[[#This Row],[POS]]="2B",MAX(AP$1:AP1714)+1,"")</f>
        <v>#VALUE!</v>
      </c>
      <c r="AQ1715" t="str">
        <f>IFERROR(INDEX(PLAYERIDMAP2[PLAYERNAME],MATCH(ROW()-ROW(AQ$1),SECONDBASE,0)),"")</f>
        <v/>
      </c>
      <c r="AR1715" t="e">
        <f>IF(PLAYERIDMAP2[[#This Row],[POS]]="3B",MAX(AR$1:AR1714)+1,"")</f>
        <v>#VALUE!</v>
      </c>
      <c r="AS1715" t="str">
        <f>IFERROR(INDEX(PLAYERIDMAP2[PLAYERNAME],MATCH(ROW()-ROW(AS$1),THIRDBASE,0)),"")</f>
        <v/>
      </c>
      <c r="AT1715" t="e">
        <f>IF(PLAYERIDMAP2[[#This Row],[POS]]="SS",MAX(AT$1:AT1714)+1,"")</f>
        <v>#VALUE!</v>
      </c>
      <c r="AU1715" t="str">
        <f>IFERROR(INDEX(PLAYERIDMAP2[PLAYERNAME],MATCH(ROW()-ROW(AU$1),SHORTSTOP,0)),"")</f>
        <v/>
      </c>
      <c r="AV1715" t="e">
        <f>IF(PLAYERIDMAP2[[#This Row],[POS]]="OF",MAX(AV$1:AV1714)+1,"")</f>
        <v>#VALUE!</v>
      </c>
      <c r="AW1715" t="str">
        <f>IFERROR(INDEX(PLAYERIDMAP2[PLAYERNAME],MATCH(ROW()-ROW(AW$1),OUTFIELD,0)),"")</f>
        <v/>
      </c>
      <c r="AX1715" t="e">
        <f>IF(PLAYERIDMAP2[[#This Row],[POS]]&lt;&gt;"P",MAX(AX$1:AX1714)+1,"")</f>
        <v>#VALUE!</v>
      </c>
      <c r="AY1715" t="str">
        <f>IFERROR(INDEX(PLAYERIDMAP2[PLAYERNAME],MATCH(ROW()-ROW(AY$1),HITTERS,0)),"")</f>
        <v/>
      </c>
      <c r="AZ1715" t="e">
        <f>IF(PLAYERIDMAP2[[#This Row],[POS]]="P",MAX(AZ$1:AZ1714)+1,"")</f>
        <v>#VALUE!</v>
      </c>
      <c r="BA1715" t="str">
        <f>IFERROR(INDEX(PLAYERIDMAP2[PLAYERNAME],MATCH(ROW()-ROW(BA$1),PITCHERS,0)),"")</f>
        <v/>
      </c>
    </row>
    <row r="1716" spans="38:53" x14ac:dyDescent="0.25">
      <c r="AL1716" t="e">
        <f>IF(PLAYERIDMAP2[[#This Row],[POS]]="C",MAX(AL$1:AL1715)+1,"")</f>
        <v>#VALUE!</v>
      </c>
      <c r="AM1716" t="str">
        <f>IFERROR(INDEX(PLAYERIDMAP2[PLAYERNAME],MATCH(ROW()-ROW(AM$1),CATCHERS,0)),"")</f>
        <v/>
      </c>
      <c r="AN1716" t="e">
        <f>IF(PLAYERIDMAP2[[#This Row],[POS]]="1B",MAX(AN$1:AN1715)+1,"")</f>
        <v>#VALUE!</v>
      </c>
      <c r="AO1716" t="str">
        <f>IFERROR(INDEX(PLAYERIDMAP2[PLAYERNAME],MATCH(ROW()-ROW(AO$1),FIRSTBASE,0)),"")</f>
        <v/>
      </c>
      <c r="AP1716" t="e">
        <f>IF(PLAYERIDMAP2[[#This Row],[POS]]="2B",MAX(AP$1:AP1715)+1,"")</f>
        <v>#VALUE!</v>
      </c>
      <c r="AQ1716" t="str">
        <f>IFERROR(INDEX(PLAYERIDMAP2[PLAYERNAME],MATCH(ROW()-ROW(AQ$1),SECONDBASE,0)),"")</f>
        <v/>
      </c>
      <c r="AR1716" t="e">
        <f>IF(PLAYERIDMAP2[[#This Row],[POS]]="3B",MAX(AR$1:AR1715)+1,"")</f>
        <v>#VALUE!</v>
      </c>
      <c r="AS1716" t="str">
        <f>IFERROR(INDEX(PLAYERIDMAP2[PLAYERNAME],MATCH(ROW()-ROW(AS$1),THIRDBASE,0)),"")</f>
        <v/>
      </c>
      <c r="AT1716" t="e">
        <f>IF(PLAYERIDMAP2[[#This Row],[POS]]="SS",MAX(AT$1:AT1715)+1,"")</f>
        <v>#VALUE!</v>
      </c>
      <c r="AU1716" t="str">
        <f>IFERROR(INDEX(PLAYERIDMAP2[PLAYERNAME],MATCH(ROW()-ROW(AU$1),SHORTSTOP,0)),"")</f>
        <v/>
      </c>
      <c r="AV1716" t="e">
        <f>IF(PLAYERIDMAP2[[#This Row],[POS]]="OF",MAX(AV$1:AV1715)+1,"")</f>
        <v>#VALUE!</v>
      </c>
      <c r="AW1716" t="str">
        <f>IFERROR(INDEX(PLAYERIDMAP2[PLAYERNAME],MATCH(ROW()-ROW(AW$1),OUTFIELD,0)),"")</f>
        <v/>
      </c>
      <c r="AX1716" t="e">
        <f>IF(PLAYERIDMAP2[[#This Row],[POS]]&lt;&gt;"P",MAX(AX$1:AX1715)+1,"")</f>
        <v>#VALUE!</v>
      </c>
      <c r="AY1716" t="str">
        <f>IFERROR(INDEX(PLAYERIDMAP2[PLAYERNAME],MATCH(ROW()-ROW(AY$1),HITTERS,0)),"")</f>
        <v/>
      </c>
      <c r="AZ1716" t="e">
        <f>IF(PLAYERIDMAP2[[#This Row],[POS]]="P",MAX(AZ$1:AZ1715)+1,"")</f>
        <v>#VALUE!</v>
      </c>
      <c r="BA1716" t="str">
        <f>IFERROR(INDEX(PLAYERIDMAP2[PLAYERNAME],MATCH(ROW()-ROW(BA$1),PITCHERS,0)),"")</f>
        <v/>
      </c>
    </row>
    <row r="1717" spans="38:53" x14ac:dyDescent="0.25">
      <c r="AL1717" t="e">
        <f>IF(PLAYERIDMAP2[[#This Row],[POS]]="C",MAX(AL$1:AL1716)+1,"")</f>
        <v>#VALUE!</v>
      </c>
      <c r="AM1717" t="str">
        <f>IFERROR(INDEX(PLAYERIDMAP2[PLAYERNAME],MATCH(ROW()-ROW(AM$1),CATCHERS,0)),"")</f>
        <v/>
      </c>
      <c r="AN1717" t="e">
        <f>IF(PLAYERIDMAP2[[#This Row],[POS]]="1B",MAX(AN$1:AN1716)+1,"")</f>
        <v>#VALUE!</v>
      </c>
      <c r="AO1717" t="str">
        <f>IFERROR(INDEX(PLAYERIDMAP2[PLAYERNAME],MATCH(ROW()-ROW(AO$1),FIRSTBASE,0)),"")</f>
        <v/>
      </c>
      <c r="AP1717" t="e">
        <f>IF(PLAYERIDMAP2[[#This Row],[POS]]="2B",MAX(AP$1:AP1716)+1,"")</f>
        <v>#VALUE!</v>
      </c>
      <c r="AQ1717" t="str">
        <f>IFERROR(INDEX(PLAYERIDMAP2[PLAYERNAME],MATCH(ROW()-ROW(AQ$1),SECONDBASE,0)),"")</f>
        <v/>
      </c>
      <c r="AR1717" t="e">
        <f>IF(PLAYERIDMAP2[[#This Row],[POS]]="3B",MAX(AR$1:AR1716)+1,"")</f>
        <v>#VALUE!</v>
      </c>
      <c r="AS1717" t="str">
        <f>IFERROR(INDEX(PLAYERIDMAP2[PLAYERNAME],MATCH(ROW()-ROW(AS$1),THIRDBASE,0)),"")</f>
        <v/>
      </c>
      <c r="AT1717" t="e">
        <f>IF(PLAYERIDMAP2[[#This Row],[POS]]="SS",MAX(AT$1:AT1716)+1,"")</f>
        <v>#VALUE!</v>
      </c>
      <c r="AU1717" t="str">
        <f>IFERROR(INDEX(PLAYERIDMAP2[PLAYERNAME],MATCH(ROW()-ROW(AU$1),SHORTSTOP,0)),"")</f>
        <v/>
      </c>
      <c r="AV1717" t="e">
        <f>IF(PLAYERIDMAP2[[#This Row],[POS]]="OF",MAX(AV$1:AV1716)+1,"")</f>
        <v>#VALUE!</v>
      </c>
      <c r="AW1717" t="str">
        <f>IFERROR(INDEX(PLAYERIDMAP2[PLAYERNAME],MATCH(ROW()-ROW(AW$1),OUTFIELD,0)),"")</f>
        <v/>
      </c>
      <c r="AX1717" t="e">
        <f>IF(PLAYERIDMAP2[[#This Row],[POS]]&lt;&gt;"P",MAX(AX$1:AX1716)+1,"")</f>
        <v>#VALUE!</v>
      </c>
      <c r="AY1717" t="str">
        <f>IFERROR(INDEX(PLAYERIDMAP2[PLAYERNAME],MATCH(ROW()-ROW(AY$1),HITTERS,0)),"")</f>
        <v/>
      </c>
      <c r="AZ1717" t="e">
        <f>IF(PLAYERIDMAP2[[#This Row],[POS]]="P",MAX(AZ$1:AZ1716)+1,"")</f>
        <v>#VALUE!</v>
      </c>
      <c r="BA1717" t="str">
        <f>IFERROR(INDEX(PLAYERIDMAP2[PLAYERNAME],MATCH(ROW()-ROW(BA$1),PITCHERS,0)),"")</f>
        <v/>
      </c>
    </row>
    <row r="1718" spans="38:53" x14ac:dyDescent="0.25">
      <c r="AL1718" t="e">
        <f>IF(PLAYERIDMAP2[[#This Row],[POS]]="C",MAX(AL$1:AL1717)+1,"")</f>
        <v>#VALUE!</v>
      </c>
      <c r="AM1718" t="str">
        <f>IFERROR(INDEX(PLAYERIDMAP2[PLAYERNAME],MATCH(ROW()-ROW(AM$1),CATCHERS,0)),"")</f>
        <v/>
      </c>
      <c r="AN1718" t="e">
        <f>IF(PLAYERIDMAP2[[#This Row],[POS]]="1B",MAX(AN$1:AN1717)+1,"")</f>
        <v>#VALUE!</v>
      </c>
      <c r="AO1718" t="str">
        <f>IFERROR(INDEX(PLAYERIDMAP2[PLAYERNAME],MATCH(ROW()-ROW(AO$1),FIRSTBASE,0)),"")</f>
        <v/>
      </c>
      <c r="AP1718" t="e">
        <f>IF(PLAYERIDMAP2[[#This Row],[POS]]="2B",MAX(AP$1:AP1717)+1,"")</f>
        <v>#VALUE!</v>
      </c>
      <c r="AQ1718" t="str">
        <f>IFERROR(INDEX(PLAYERIDMAP2[PLAYERNAME],MATCH(ROW()-ROW(AQ$1),SECONDBASE,0)),"")</f>
        <v/>
      </c>
      <c r="AR1718" t="e">
        <f>IF(PLAYERIDMAP2[[#This Row],[POS]]="3B",MAX(AR$1:AR1717)+1,"")</f>
        <v>#VALUE!</v>
      </c>
      <c r="AS1718" t="str">
        <f>IFERROR(INDEX(PLAYERIDMAP2[PLAYERNAME],MATCH(ROW()-ROW(AS$1),THIRDBASE,0)),"")</f>
        <v/>
      </c>
      <c r="AT1718" t="e">
        <f>IF(PLAYERIDMAP2[[#This Row],[POS]]="SS",MAX(AT$1:AT1717)+1,"")</f>
        <v>#VALUE!</v>
      </c>
      <c r="AU1718" t="str">
        <f>IFERROR(INDEX(PLAYERIDMAP2[PLAYERNAME],MATCH(ROW()-ROW(AU$1),SHORTSTOP,0)),"")</f>
        <v/>
      </c>
      <c r="AV1718" t="e">
        <f>IF(PLAYERIDMAP2[[#This Row],[POS]]="OF",MAX(AV$1:AV1717)+1,"")</f>
        <v>#VALUE!</v>
      </c>
      <c r="AW1718" t="str">
        <f>IFERROR(INDEX(PLAYERIDMAP2[PLAYERNAME],MATCH(ROW()-ROW(AW$1),OUTFIELD,0)),"")</f>
        <v/>
      </c>
      <c r="AX1718" t="e">
        <f>IF(PLAYERIDMAP2[[#This Row],[POS]]&lt;&gt;"P",MAX(AX$1:AX1717)+1,"")</f>
        <v>#VALUE!</v>
      </c>
      <c r="AY1718" t="str">
        <f>IFERROR(INDEX(PLAYERIDMAP2[PLAYERNAME],MATCH(ROW()-ROW(AY$1),HITTERS,0)),"")</f>
        <v/>
      </c>
      <c r="AZ1718" t="e">
        <f>IF(PLAYERIDMAP2[[#This Row],[POS]]="P",MAX(AZ$1:AZ1717)+1,"")</f>
        <v>#VALUE!</v>
      </c>
      <c r="BA1718" t="str">
        <f>IFERROR(INDEX(PLAYERIDMAP2[PLAYERNAME],MATCH(ROW()-ROW(BA$1),PITCHERS,0)),"")</f>
        <v/>
      </c>
    </row>
    <row r="1719" spans="38:53" x14ac:dyDescent="0.25">
      <c r="AL1719" t="e">
        <f>IF(PLAYERIDMAP2[[#This Row],[POS]]="C",MAX(AL$1:AL1718)+1,"")</f>
        <v>#VALUE!</v>
      </c>
      <c r="AM1719" t="str">
        <f>IFERROR(INDEX(PLAYERIDMAP2[PLAYERNAME],MATCH(ROW()-ROW(AM$1),CATCHERS,0)),"")</f>
        <v/>
      </c>
      <c r="AN1719" t="e">
        <f>IF(PLAYERIDMAP2[[#This Row],[POS]]="1B",MAX(AN$1:AN1718)+1,"")</f>
        <v>#VALUE!</v>
      </c>
      <c r="AO1719" t="str">
        <f>IFERROR(INDEX(PLAYERIDMAP2[PLAYERNAME],MATCH(ROW()-ROW(AO$1),FIRSTBASE,0)),"")</f>
        <v/>
      </c>
      <c r="AP1719" t="e">
        <f>IF(PLAYERIDMAP2[[#This Row],[POS]]="2B",MAX(AP$1:AP1718)+1,"")</f>
        <v>#VALUE!</v>
      </c>
      <c r="AQ1719" t="str">
        <f>IFERROR(INDEX(PLAYERIDMAP2[PLAYERNAME],MATCH(ROW()-ROW(AQ$1),SECONDBASE,0)),"")</f>
        <v/>
      </c>
      <c r="AR1719" t="e">
        <f>IF(PLAYERIDMAP2[[#This Row],[POS]]="3B",MAX(AR$1:AR1718)+1,"")</f>
        <v>#VALUE!</v>
      </c>
      <c r="AS1719" t="str">
        <f>IFERROR(INDEX(PLAYERIDMAP2[PLAYERNAME],MATCH(ROW()-ROW(AS$1),THIRDBASE,0)),"")</f>
        <v/>
      </c>
      <c r="AT1719" t="e">
        <f>IF(PLAYERIDMAP2[[#This Row],[POS]]="SS",MAX(AT$1:AT1718)+1,"")</f>
        <v>#VALUE!</v>
      </c>
      <c r="AU1719" t="str">
        <f>IFERROR(INDEX(PLAYERIDMAP2[PLAYERNAME],MATCH(ROW()-ROW(AU$1),SHORTSTOP,0)),"")</f>
        <v/>
      </c>
      <c r="AV1719" t="e">
        <f>IF(PLAYERIDMAP2[[#This Row],[POS]]="OF",MAX(AV$1:AV1718)+1,"")</f>
        <v>#VALUE!</v>
      </c>
      <c r="AW1719" t="str">
        <f>IFERROR(INDEX(PLAYERIDMAP2[PLAYERNAME],MATCH(ROW()-ROW(AW$1),OUTFIELD,0)),"")</f>
        <v/>
      </c>
      <c r="AX1719" t="e">
        <f>IF(PLAYERIDMAP2[[#This Row],[POS]]&lt;&gt;"P",MAX(AX$1:AX1718)+1,"")</f>
        <v>#VALUE!</v>
      </c>
      <c r="AY1719" t="str">
        <f>IFERROR(INDEX(PLAYERIDMAP2[PLAYERNAME],MATCH(ROW()-ROW(AY$1),HITTERS,0)),"")</f>
        <v/>
      </c>
      <c r="AZ1719" t="e">
        <f>IF(PLAYERIDMAP2[[#This Row],[POS]]="P",MAX(AZ$1:AZ1718)+1,"")</f>
        <v>#VALUE!</v>
      </c>
      <c r="BA1719" t="str">
        <f>IFERROR(INDEX(PLAYERIDMAP2[PLAYERNAME],MATCH(ROW()-ROW(BA$1),PITCHERS,0)),"")</f>
        <v/>
      </c>
    </row>
    <row r="1720" spans="38:53" x14ac:dyDescent="0.25">
      <c r="AL1720" t="e">
        <f>IF(PLAYERIDMAP2[[#This Row],[POS]]="C",MAX(AL$1:AL1719)+1,"")</f>
        <v>#VALUE!</v>
      </c>
      <c r="AM1720" t="str">
        <f>IFERROR(INDEX(PLAYERIDMAP2[PLAYERNAME],MATCH(ROW()-ROW(AM$1),CATCHERS,0)),"")</f>
        <v/>
      </c>
      <c r="AN1720" t="e">
        <f>IF(PLAYERIDMAP2[[#This Row],[POS]]="1B",MAX(AN$1:AN1719)+1,"")</f>
        <v>#VALUE!</v>
      </c>
      <c r="AO1720" t="str">
        <f>IFERROR(INDEX(PLAYERIDMAP2[PLAYERNAME],MATCH(ROW()-ROW(AO$1),FIRSTBASE,0)),"")</f>
        <v/>
      </c>
      <c r="AP1720" t="e">
        <f>IF(PLAYERIDMAP2[[#This Row],[POS]]="2B",MAX(AP$1:AP1719)+1,"")</f>
        <v>#VALUE!</v>
      </c>
      <c r="AQ1720" t="str">
        <f>IFERROR(INDEX(PLAYERIDMAP2[PLAYERNAME],MATCH(ROW()-ROW(AQ$1),SECONDBASE,0)),"")</f>
        <v/>
      </c>
      <c r="AR1720" t="e">
        <f>IF(PLAYERIDMAP2[[#This Row],[POS]]="3B",MAX(AR$1:AR1719)+1,"")</f>
        <v>#VALUE!</v>
      </c>
      <c r="AS1720" t="str">
        <f>IFERROR(INDEX(PLAYERIDMAP2[PLAYERNAME],MATCH(ROW()-ROW(AS$1),THIRDBASE,0)),"")</f>
        <v/>
      </c>
      <c r="AT1720" t="e">
        <f>IF(PLAYERIDMAP2[[#This Row],[POS]]="SS",MAX(AT$1:AT1719)+1,"")</f>
        <v>#VALUE!</v>
      </c>
      <c r="AU1720" t="str">
        <f>IFERROR(INDEX(PLAYERIDMAP2[PLAYERNAME],MATCH(ROW()-ROW(AU$1),SHORTSTOP,0)),"")</f>
        <v/>
      </c>
      <c r="AV1720" t="e">
        <f>IF(PLAYERIDMAP2[[#This Row],[POS]]="OF",MAX(AV$1:AV1719)+1,"")</f>
        <v>#VALUE!</v>
      </c>
      <c r="AW1720" t="str">
        <f>IFERROR(INDEX(PLAYERIDMAP2[PLAYERNAME],MATCH(ROW()-ROW(AW$1),OUTFIELD,0)),"")</f>
        <v/>
      </c>
      <c r="AX1720" t="e">
        <f>IF(PLAYERIDMAP2[[#This Row],[POS]]&lt;&gt;"P",MAX(AX$1:AX1719)+1,"")</f>
        <v>#VALUE!</v>
      </c>
      <c r="AY1720" t="str">
        <f>IFERROR(INDEX(PLAYERIDMAP2[PLAYERNAME],MATCH(ROW()-ROW(AY$1),HITTERS,0)),"")</f>
        <v/>
      </c>
      <c r="AZ1720" t="e">
        <f>IF(PLAYERIDMAP2[[#This Row],[POS]]="P",MAX(AZ$1:AZ1719)+1,"")</f>
        <v>#VALUE!</v>
      </c>
      <c r="BA1720" t="str">
        <f>IFERROR(INDEX(PLAYERIDMAP2[PLAYERNAME],MATCH(ROW()-ROW(BA$1),PITCHERS,0)),"")</f>
        <v/>
      </c>
    </row>
    <row r="1721" spans="38:53" x14ac:dyDescent="0.25">
      <c r="AL1721" t="e">
        <f>IF(PLAYERIDMAP2[[#This Row],[POS]]="C",MAX(AL$1:AL1720)+1,"")</f>
        <v>#VALUE!</v>
      </c>
      <c r="AM1721" t="str">
        <f>IFERROR(INDEX(PLAYERIDMAP2[PLAYERNAME],MATCH(ROW()-ROW(AM$1),CATCHERS,0)),"")</f>
        <v/>
      </c>
      <c r="AN1721" t="e">
        <f>IF(PLAYERIDMAP2[[#This Row],[POS]]="1B",MAX(AN$1:AN1720)+1,"")</f>
        <v>#VALUE!</v>
      </c>
      <c r="AO1721" t="str">
        <f>IFERROR(INDEX(PLAYERIDMAP2[PLAYERNAME],MATCH(ROW()-ROW(AO$1),FIRSTBASE,0)),"")</f>
        <v/>
      </c>
      <c r="AP1721" t="e">
        <f>IF(PLAYERIDMAP2[[#This Row],[POS]]="2B",MAX(AP$1:AP1720)+1,"")</f>
        <v>#VALUE!</v>
      </c>
      <c r="AQ1721" t="str">
        <f>IFERROR(INDEX(PLAYERIDMAP2[PLAYERNAME],MATCH(ROW()-ROW(AQ$1),SECONDBASE,0)),"")</f>
        <v/>
      </c>
      <c r="AR1721" t="e">
        <f>IF(PLAYERIDMAP2[[#This Row],[POS]]="3B",MAX(AR$1:AR1720)+1,"")</f>
        <v>#VALUE!</v>
      </c>
      <c r="AS1721" t="str">
        <f>IFERROR(INDEX(PLAYERIDMAP2[PLAYERNAME],MATCH(ROW()-ROW(AS$1),THIRDBASE,0)),"")</f>
        <v/>
      </c>
      <c r="AT1721" t="e">
        <f>IF(PLAYERIDMAP2[[#This Row],[POS]]="SS",MAX(AT$1:AT1720)+1,"")</f>
        <v>#VALUE!</v>
      </c>
      <c r="AU1721" t="str">
        <f>IFERROR(INDEX(PLAYERIDMAP2[PLAYERNAME],MATCH(ROW()-ROW(AU$1),SHORTSTOP,0)),"")</f>
        <v/>
      </c>
      <c r="AV1721" t="e">
        <f>IF(PLAYERIDMAP2[[#This Row],[POS]]="OF",MAX(AV$1:AV1720)+1,"")</f>
        <v>#VALUE!</v>
      </c>
      <c r="AW1721" t="str">
        <f>IFERROR(INDEX(PLAYERIDMAP2[PLAYERNAME],MATCH(ROW()-ROW(AW$1),OUTFIELD,0)),"")</f>
        <v/>
      </c>
      <c r="AX1721" t="e">
        <f>IF(PLAYERIDMAP2[[#This Row],[POS]]&lt;&gt;"P",MAX(AX$1:AX1720)+1,"")</f>
        <v>#VALUE!</v>
      </c>
      <c r="AY1721" t="str">
        <f>IFERROR(INDEX(PLAYERIDMAP2[PLAYERNAME],MATCH(ROW()-ROW(AY$1),HITTERS,0)),"")</f>
        <v/>
      </c>
      <c r="AZ1721" t="e">
        <f>IF(PLAYERIDMAP2[[#This Row],[POS]]="P",MAX(AZ$1:AZ1720)+1,"")</f>
        <v>#VALUE!</v>
      </c>
      <c r="BA1721" t="str">
        <f>IFERROR(INDEX(PLAYERIDMAP2[PLAYERNAME],MATCH(ROW()-ROW(BA$1),PITCHERS,0)),"")</f>
        <v/>
      </c>
    </row>
    <row r="1722" spans="38:53" x14ac:dyDescent="0.25">
      <c r="AL1722" t="e">
        <f>IF(PLAYERIDMAP2[[#This Row],[POS]]="C",MAX(AL$1:AL1721)+1,"")</f>
        <v>#VALUE!</v>
      </c>
      <c r="AM1722" t="str">
        <f>IFERROR(INDEX(PLAYERIDMAP2[PLAYERNAME],MATCH(ROW()-ROW(AM$1),CATCHERS,0)),"")</f>
        <v/>
      </c>
      <c r="AN1722" t="e">
        <f>IF(PLAYERIDMAP2[[#This Row],[POS]]="1B",MAX(AN$1:AN1721)+1,"")</f>
        <v>#VALUE!</v>
      </c>
      <c r="AO1722" t="str">
        <f>IFERROR(INDEX(PLAYERIDMAP2[PLAYERNAME],MATCH(ROW()-ROW(AO$1),FIRSTBASE,0)),"")</f>
        <v/>
      </c>
      <c r="AP1722" t="e">
        <f>IF(PLAYERIDMAP2[[#This Row],[POS]]="2B",MAX(AP$1:AP1721)+1,"")</f>
        <v>#VALUE!</v>
      </c>
      <c r="AQ1722" t="str">
        <f>IFERROR(INDEX(PLAYERIDMAP2[PLAYERNAME],MATCH(ROW()-ROW(AQ$1),SECONDBASE,0)),"")</f>
        <v/>
      </c>
      <c r="AR1722" t="e">
        <f>IF(PLAYERIDMAP2[[#This Row],[POS]]="3B",MAX(AR$1:AR1721)+1,"")</f>
        <v>#VALUE!</v>
      </c>
      <c r="AS1722" t="str">
        <f>IFERROR(INDEX(PLAYERIDMAP2[PLAYERNAME],MATCH(ROW()-ROW(AS$1),THIRDBASE,0)),"")</f>
        <v/>
      </c>
      <c r="AT1722" t="e">
        <f>IF(PLAYERIDMAP2[[#This Row],[POS]]="SS",MAX(AT$1:AT1721)+1,"")</f>
        <v>#VALUE!</v>
      </c>
      <c r="AU1722" t="str">
        <f>IFERROR(INDEX(PLAYERIDMAP2[PLAYERNAME],MATCH(ROW()-ROW(AU$1),SHORTSTOP,0)),"")</f>
        <v/>
      </c>
      <c r="AV1722" t="e">
        <f>IF(PLAYERIDMAP2[[#This Row],[POS]]="OF",MAX(AV$1:AV1721)+1,"")</f>
        <v>#VALUE!</v>
      </c>
      <c r="AW1722" t="str">
        <f>IFERROR(INDEX(PLAYERIDMAP2[PLAYERNAME],MATCH(ROW()-ROW(AW$1),OUTFIELD,0)),"")</f>
        <v/>
      </c>
      <c r="AX1722" t="e">
        <f>IF(PLAYERIDMAP2[[#This Row],[POS]]&lt;&gt;"P",MAX(AX$1:AX1721)+1,"")</f>
        <v>#VALUE!</v>
      </c>
      <c r="AY1722" t="str">
        <f>IFERROR(INDEX(PLAYERIDMAP2[PLAYERNAME],MATCH(ROW()-ROW(AY$1),HITTERS,0)),"")</f>
        <v/>
      </c>
      <c r="AZ1722" t="e">
        <f>IF(PLAYERIDMAP2[[#This Row],[POS]]="P",MAX(AZ$1:AZ1721)+1,"")</f>
        <v>#VALUE!</v>
      </c>
      <c r="BA1722" t="str">
        <f>IFERROR(INDEX(PLAYERIDMAP2[PLAYERNAME],MATCH(ROW()-ROW(BA$1),PITCHERS,0)),"")</f>
        <v/>
      </c>
    </row>
    <row r="1723" spans="38:53" x14ac:dyDescent="0.25">
      <c r="AL1723" t="e">
        <f>IF(PLAYERIDMAP2[[#This Row],[POS]]="C",MAX(AL$1:AL1722)+1,"")</f>
        <v>#VALUE!</v>
      </c>
      <c r="AM1723" t="str">
        <f>IFERROR(INDEX(PLAYERIDMAP2[PLAYERNAME],MATCH(ROW()-ROW(AM$1),CATCHERS,0)),"")</f>
        <v/>
      </c>
      <c r="AN1723" t="e">
        <f>IF(PLAYERIDMAP2[[#This Row],[POS]]="1B",MAX(AN$1:AN1722)+1,"")</f>
        <v>#VALUE!</v>
      </c>
      <c r="AO1723" t="str">
        <f>IFERROR(INDEX(PLAYERIDMAP2[PLAYERNAME],MATCH(ROW()-ROW(AO$1),FIRSTBASE,0)),"")</f>
        <v/>
      </c>
      <c r="AP1723" t="e">
        <f>IF(PLAYERIDMAP2[[#This Row],[POS]]="2B",MAX(AP$1:AP1722)+1,"")</f>
        <v>#VALUE!</v>
      </c>
      <c r="AQ1723" t="str">
        <f>IFERROR(INDEX(PLAYERIDMAP2[PLAYERNAME],MATCH(ROW()-ROW(AQ$1),SECONDBASE,0)),"")</f>
        <v/>
      </c>
      <c r="AR1723" t="e">
        <f>IF(PLAYERIDMAP2[[#This Row],[POS]]="3B",MAX(AR$1:AR1722)+1,"")</f>
        <v>#VALUE!</v>
      </c>
      <c r="AS1723" t="str">
        <f>IFERROR(INDEX(PLAYERIDMAP2[PLAYERNAME],MATCH(ROW()-ROW(AS$1),THIRDBASE,0)),"")</f>
        <v/>
      </c>
      <c r="AT1723" t="e">
        <f>IF(PLAYERIDMAP2[[#This Row],[POS]]="SS",MAX(AT$1:AT1722)+1,"")</f>
        <v>#VALUE!</v>
      </c>
      <c r="AU1723" t="str">
        <f>IFERROR(INDEX(PLAYERIDMAP2[PLAYERNAME],MATCH(ROW()-ROW(AU$1),SHORTSTOP,0)),"")</f>
        <v/>
      </c>
      <c r="AV1723" t="e">
        <f>IF(PLAYERIDMAP2[[#This Row],[POS]]="OF",MAX(AV$1:AV1722)+1,"")</f>
        <v>#VALUE!</v>
      </c>
      <c r="AW1723" t="str">
        <f>IFERROR(INDEX(PLAYERIDMAP2[PLAYERNAME],MATCH(ROW()-ROW(AW$1),OUTFIELD,0)),"")</f>
        <v/>
      </c>
      <c r="AX1723" t="e">
        <f>IF(PLAYERIDMAP2[[#This Row],[POS]]&lt;&gt;"P",MAX(AX$1:AX1722)+1,"")</f>
        <v>#VALUE!</v>
      </c>
      <c r="AY1723" t="str">
        <f>IFERROR(INDEX(PLAYERIDMAP2[PLAYERNAME],MATCH(ROW()-ROW(AY$1),HITTERS,0)),"")</f>
        <v/>
      </c>
      <c r="AZ1723" t="e">
        <f>IF(PLAYERIDMAP2[[#This Row],[POS]]="P",MAX(AZ$1:AZ1722)+1,"")</f>
        <v>#VALUE!</v>
      </c>
      <c r="BA1723" t="str">
        <f>IFERROR(INDEX(PLAYERIDMAP2[PLAYERNAME],MATCH(ROW()-ROW(BA$1),PITCHERS,0)),"")</f>
        <v/>
      </c>
    </row>
    <row r="1724" spans="38:53" x14ac:dyDescent="0.25">
      <c r="AL1724" t="e">
        <f>IF(PLAYERIDMAP2[[#This Row],[POS]]="C",MAX(AL$1:AL1723)+1,"")</f>
        <v>#VALUE!</v>
      </c>
      <c r="AM1724" t="str">
        <f>IFERROR(INDEX(PLAYERIDMAP2[PLAYERNAME],MATCH(ROW()-ROW(AM$1),CATCHERS,0)),"")</f>
        <v/>
      </c>
      <c r="AN1724" t="e">
        <f>IF(PLAYERIDMAP2[[#This Row],[POS]]="1B",MAX(AN$1:AN1723)+1,"")</f>
        <v>#VALUE!</v>
      </c>
      <c r="AO1724" t="str">
        <f>IFERROR(INDEX(PLAYERIDMAP2[PLAYERNAME],MATCH(ROW()-ROW(AO$1),FIRSTBASE,0)),"")</f>
        <v/>
      </c>
      <c r="AP1724" t="e">
        <f>IF(PLAYERIDMAP2[[#This Row],[POS]]="2B",MAX(AP$1:AP1723)+1,"")</f>
        <v>#VALUE!</v>
      </c>
      <c r="AQ1724" t="str">
        <f>IFERROR(INDEX(PLAYERIDMAP2[PLAYERNAME],MATCH(ROW()-ROW(AQ$1),SECONDBASE,0)),"")</f>
        <v/>
      </c>
      <c r="AR1724" t="e">
        <f>IF(PLAYERIDMAP2[[#This Row],[POS]]="3B",MAX(AR$1:AR1723)+1,"")</f>
        <v>#VALUE!</v>
      </c>
      <c r="AS1724" t="str">
        <f>IFERROR(INDEX(PLAYERIDMAP2[PLAYERNAME],MATCH(ROW()-ROW(AS$1),THIRDBASE,0)),"")</f>
        <v/>
      </c>
      <c r="AT1724" t="e">
        <f>IF(PLAYERIDMAP2[[#This Row],[POS]]="SS",MAX(AT$1:AT1723)+1,"")</f>
        <v>#VALUE!</v>
      </c>
      <c r="AU1724" t="str">
        <f>IFERROR(INDEX(PLAYERIDMAP2[PLAYERNAME],MATCH(ROW()-ROW(AU$1),SHORTSTOP,0)),"")</f>
        <v/>
      </c>
      <c r="AV1724" t="e">
        <f>IF(PLAYERIDMAP2[[#This Row],[POS]]="OF",MAX(AV$1:AV1723)+1,"")</f>
        <v>#VALUE!</v>
      </c>
      <c r="AW1724" t="str">
        <f>IFERROR(INDEX(PLAYERIDMAP2[PLAYERNAME],MATCH(ROW()-ROW(AW$1),OUTFIELD,0)),"")</f>
        <v/>
      </c>
      <c r="AX1724" t="e">
        <f>IF(PLAYERIDMAP2[[#This Row],[POS]]&lt;&gt;"P",MAX(AX$1:AX1723)+1,"")</f>
        <v>#VALUE!</v>
      </c>
      <c r="AY1724" t="str">
        <f>IFERROR(INDEX(PLAYERIDMAP2[PLAYERNAME],MATCH(ROW()-ROW(AY$1),HITTERS,0)),"")</f>
        <v/>
      </c>
      <c r="AZ1724" t="e">
        <f>IF(PLAYERIDMAP2[[#This Row],[POS]]="P",MAX(AZ$1:AZ1723)+1,"")</f>
        <v>#VALUE!</v>
      </c>
      <c r="BA1724" t="str">
        <f>IFERROR(INDEX(PLAYERIDMAP2[PLAYERNAME],MATCH(ROW()-ROW(BA$1),PITCHERS,0)),"")</f>
        <v/>
      </c>
    </row>
    <row r="1725" spans="38:53" x14ac:dyDescent="0.25">
      <c r="AL1725" t="e">
        <f>IF(PLAYERIDMAP2[[#This Row],[POS]]="C",MAX(AL$1:AL1724)+1,"")</f>
        <v>#VALUE!</v>
      </c>
      <c r="AM1725" t="str">
        <f>IFERROR(INDEX(PLAYERIDMAP2[PLAYERNAME],MATCH(ROW()-ROW(AM$1),CATCHERS,0)),"")</f>
        <v/>
      </c>
      <c r="AN1725" t="e">
        <f>IF(PLAYERIDMAP2[[#This Row],[POS]]="1B",MAX(AN$1:AN1724)+1,"")</f>
        <v>#VALUE!</v>
      </c>
      <c r="AO1725" t="str">
        <f>IFERROR(INDEX(PLAYERIDMAP2[PLAYERNAME],MATCH(ROW()-ROW(AO$1),FIRSTBASE,0)),"")</f>
        <v/>
      </c>
      <c r="AP1725" t="e">
        <f>IF(PLAYERIDMAP2[[#This Row],[POS]]="2B",MAX(AP$1:AP1724)+1,"")</f>
        <v>#VALUE!</v>
      </c>
      <c r="AQ1725" t="str">
        <f>IFERROR(INDEX(PLAYERIDMAP2[PLAYERNAME],MATCH(ROW()-ROW(AQ$1),SECONDBASE,0)),"")</f>
        <v/>
      </c>
      <c r="AR1725" t="e">
        <f>IF(PLAYERIDMAP2[[#This Row],[POS]]="3B",MAX(AR$1:AR1724)+1,"")</f>
        <v>#VALUE!</v>
      </c>
      <c r="AS1725" t="str">
        <f>IFERROR(INDEX(PLAYERIDMAP2[PLAYERNAME],MATCH(ROW()-ROW(AS$1),THIRDBASE,0)),"")</f>
        <v/>
      </c>
      <c r="AT1725" t="e">
        <f>IF(PLAYERIDMAP2[[#This Row],[POS]]="SS",MAX(AT$1:AT1724)+1,"")</f>
        <v>#VALUE!</v>
      </c>
      <c r="AU1725" t="str">
        <f>IFERROR(INDEX(PLAYERIDMAP2[PLAYERNAME],MATCH(ROW()-ROW(AU$1),SHORTSTOP,0)),"")</f>
        <v/>
      </c>
      <c r="AV1725" t="e">
        <f>IF(PLAYERIDMAP2[[#This Row],[POS]]="OF",MAX(AV$1:AV1724)+1,"")</f>
        <v>#VALUE!</v>
      </c>
      <c r="AW1725" t="str">
        <f>IFERROR(INDEX(PLAYERIDMAP2[PLAYERNAME],MATCH(ROW()-ROW(AW$1),OUTFIELD,0)),"")</f>
        <v/>
      </c>
      <c r="AX1725" t="e">
        <f>IF(PLAYERIDMAP2[[#This Row],[POS]]&lt;&gt;"P",MAX(AX$1:AX1724)+1,"")</f>
        <v>#VALUE!</v>
      </c>
      <c r="AY1725" t="str">
        <f>IFERROR(INDEX(PLAYERIDMAP2[PLAYERNAME],MATCH(ROW()-ROW(AY$1),HITTERS,0)),"")</f>
        <v/>
      </c>
      <c r="AZ1725" t="e">
        <f>IF(PLAYERIDMAP2[[#This Row],[POS]]="P",MAX(AZ$1:AZ1724)+1,"")</f>
        <v>#VALUE!</v>
      </c>
      <c r="BA1725" t="str">
        <f>IFERROR(INDEX(PLAYERIDMAP2[PLAYERNAME],MATCH(ROW()-ROW(BA$1),PITCHERS,0)),"")</f>
        <v/>
      </c>
    </row>
    <row r="1726" spans="38:53" x14ac:dyDescent="0.25">
      <c r="AL1726" t="e">
        <f>IF(PLAYERIDMAP2[[#This Row],[POS]]="C",MAX(AL$1:AL1725)+1,"")</f>
        <v>#VALUE!</v>
      </c>
      <c r="AM1726" t="str">
        <f>IFERROR(INDEX(PLAYERIDMAP2[PLAYERNAME],MATCH(ROW()-ROW(AM$1),CATCHERS,0)),"")</f>
        <v/>
      </c>
      <c r="AN1726" t="e">
        <f>IF(PLAYERIDMAP2[[#This Row],[POS]]="1B",MAX(AN$1:AN1725)+1,"")</f>
        <v>#VALUE!</v>
      </c>
      <c r="AO1726" t="str">
        <f>IFERROR(INDEX(PLAYERIDMAP2[PLAYERNAME],MATCH(ROW()-ROW(AO$1),FIRSTBASE,0)),"")</f>
        <v/>
      </c>
      <c r="AP1726" t="e">
        <f>IF(PLAYERIDMAP2[[#This Row],[POS]]="2B",MAX(AP$1:AP1725)+1,"")</f>
        <v>#VALUE!</v>
      </c>
      <c r="AQ1726" t="str">
        <f>IFERROR(INDEX(PLAYERIDMAP2[PLAYERNAME],MATCH(ROW()-ROW(AQ$1),SECONDBASE,0)),"")</f>
        <v/>
      </c>
      <c r="AR1726" t="e">
        <f>IF(PLAYERIDMAP2[[#This Row],[POS]]="3B",MAX(AR$1:AR1725)+1,"")</f>
        <v>#VALUE!</v>
      </c>
      <c r="AS1726" t="str">
        <f>IFERROR(INDEX(PLAYERIDMAP2[PLAYERNAME],MATCH(ROW()-ROW(AS$1),THIRDBASE,0)),"")</f>
        <v/>
      </c>
      <c r="AT1726" t="e">
        <f>IF(PLAYERIDMAP2[[#This Row],[POS]]="SS",MAX(AT$1:AT1725)+1,"")</f>
        <v>#VALUE!</v>
      </c>
      <c r="AU1726" t="str">
        <f>IFERROR(INDEX(PLAYERIDMAP2[PLAYERNAME],MATCH(ROW()-ROW(AU$1),SHORTSTOP,0)),"")</f>
        <v/>
      </c>
      <c r="AV1726" t="e">
        <f>IF(PLAYERIDMAP2[[#This Row],[POS]]="OF",MAX(AV$1:AV1725)+1,"")</f>
        <v>#VALUE!</v>
      </c>
      <c r="AW1726" t="str">
        <f>IFERROR(INDEX(PLAYERIDMAP2[PLAYERNAME],MATCH(ROW()-ROW(AW$1),OUTFIELD,0)),"")</f>
        <v/>
      </c>
      <c r="AX1726" t="e">
        <f>IF(PLAYERIDMAP2[[#This Row],[POS]]&lt;&gt;"P",MAX(AX$1:AX1725)+1,"")</f>
        <v>#VALUE!</v>
      </c>
      <c r="AY1726" t="str">
        <f>IFERROR(INDEX(PLAYERIDMAP2[PLAYERNAME],MATCH(ROW()-ROW(AY$1),HITTERS,0)),"")</f>
        <v/>
      </c>
      <c r="AZ1726" t="e">
        <f>IF(PLAYERIDMAP2[[#This Row],[POS]]="P",MAX(AZ$1:AZ1725)+1,"")</f>
        <v>#VALUE!</v>
      </c>
      <c r="BA1726" t="str">
        <f>IFERROR(INDEX(PLAYERIDMAP2[PLAYERNAME],MATCH(ROW()-ROW(BA$1),PITCHERS,0)),"")</f>
        <v/>
      </c>
    </row>
    <row r="1727" spans="38:53" x14ac:dyDescent="0.25">
      <c r="AL1727" t="e">
        <f>IF(PLAYERIDMAP2[[#This Row],[POS]]="C",MAX(AL$1:AL1726)+1,"")</f>
        <v>#VALUE!</v>
      </c>
      <c r="AM1727" t="str">
        <f>IFERROR(INDEX(PLAYERIDMAP2[PLAYERNAME],MATCH(ROW()-ROW(AM$1),CATCHERS,0)),"")</f>
        <v/>
      </c>
      <c r="AN1727" t="e">
        <f>IF(PLAYERIDMAP2[[#This Row],[POS]]="1B",MAX(AN$1:AN1726)+1,"")</f>
        <v>#VALUE!</v>
      </c>
      <c r="AO1727" t="str">
        <f>IFERROR(INDEX(PLAYERIDMAP2[PLAYERNAME],MATCH(ROW()-ROW(AO$1),FIRSTBASE,0)),"")</f>
        <v/>
      </c>
      <c r="AP1727" t="e">
        <f>IF(PLAYERIDMAP2[[#This Row],[POS]]="2B",MAX(AP$1:AP1726)+1,"")</f>
        <v>#VALUE!</v>
      </c>
      <c r="AQ1727" t="str">
        <f>IFERROR(INDEX(PLAYERIDMAP2[PLAYERNAME],MATCH(ROW()-ROW(AQ$1),SECONDBASE,0)),"")</f>
        <v/>
      </c>
      <c r="AR1727" t="e">
        <f>IF(PLAYERIDMAP2[[#This Row],[POS]]="3B",MAX(AR$1:AR1726)+1,"")</f>
        <v>#VALUE!</v>
      </c>
      <c r="AS1727" t="str">
        <f>IFERROR(INDEX(PLAYERIDMAP2[PLAYERNAME],MATCH(ROW()-ROW(AS$1),THIRDBASE,0)),"")</f>
        <v/>
      </c>
      <c r="AT1727" t="e">
        <f>IF(PLAYERIDMAP2[[#This Row],[POS]]="SS",MAX(AT$1:AT1726)+1,"")</f>
        <v>#VALUE!</v>
      </c>
      <c r="AU1727" t="str">
        <f>IFERROR(INDEX(PLAYERIDMAP2[PLAYERNAME],MATCH(ROW()-ROW(AU$1),SHORTSTOP,0)),"")</f>
        <v/>
      </c>
      <c r="AV1727" t="e">
        <f>IF(PLAYERIDMAP2[[#This Row],[POS]]="OF",MAX(AV$1:AV1726)+1,"")</f>
        <v>#VALUE!</v>
      </c>
      <c r="AW1727" t="str">
        <f>IFERROR(INDEX(PLAYERIDMAP2[PLAYERNAME],MATCH(ROW()-ROW(AW$1),OUTFIELD,0)),"")</f>
        <v/>
      </c>
      <c r="AX1727" t="e">
        <f>IF(PLAYERIDMAP2[[#This Row],[POS]]&lt;&gt;"P",MAX(AX$1:AX1726)+1,"")</f>
        <v>#VALUE!</v>
      </c>
      <c r="AY1727" t="str">
        <f>IFERROR(INDEX(PLAYERIDMAP2[PLAYERNAME],MATCH(ROW()-ROW(AY$1),HITTERS,0)),"")</f>
        <v/>
      </c>
      <c r="AZ1727" t="e">
        <f>IF(PLAYERIDMAP2[[#This Row],[POS]]="P",MAX(AZ$1:AZ1726)+1,"")</f>
        <v>#VALUE!</v>
      </c>
      <c r="BA1727" t="str">
        <f>IFERROR(INDEX(PLAYERIDMAP2[PLAYERNAME],MATCH(ROW()-ROW(BA$1),PITCHERS,0)),"")</f>
        <v/>
      </c>
    </row>
    <row r="1728" spans="38:53" x14ac:dyDescent="0.25">
      <c r="AL1728" t="e">
        <f>IF(PLAYERIDMAP2[[#This Row],[POS]]="C",MAX(AL$1:AL1727)+1,"")</f>
        <v>#VALUE!</v>
      </c>
      <c r="AM1728" t="str">
        <f>IFERROR(INDEX(PLAYERIDMAP2[PLAYERNAME],MATCH(ROW()-ROW(AM$1),CATCHERS,0)),"")</f>
        <v/>
      </c>
      <c r="AN1728" t="e">
        <f>IF(PLAYERIDMAP2[[#This Row],[POS]]="1B",MAX(AN$1:AN1727)+1,"")</f>
        <v>#VALUE!</v>
      </c>
      <c r="AO1728" t="str">
        <f>IFERROR(INDEX(PLAYERIDMAP2[PLAYERNAME],MATCH(ROW()-ROW(AO$1),FIRSTBASE,0)),"")</f>
        <v/>
      </c>
      <c r="AP1728" t="e">
        <f>IF(PLAYERIDMAP2[[#This Row],[POS]]="2B",MAX(AP$1:AP1727)+1,"")</f>
        <v>#VALUE!</v>
      </c>
      <c r="AQ1728" t="str">
        <f>IFERROR(INDEX(PLAYERIDMAP2[PLAYERNAME],MATCH(ROW()-ROW(AQ$1),SECONDBASE,0)),"")</f>
        <v/>
      </c>
      <c r="AR1728" t="e">
        <f>IF(PLAYERIDMAP2[[#This Row],[POS]]="3B",MAX(AR$1:AR1727)+1,"")</f>
        <v>#VALUE!</v>
      </c>
      <c r="AS1728" t="str">
        <f>IFERROR(INDEX(PLAYERIDMAP2[PLAYERNAME],MATCH(ROW()-ROW(AS$1),THIRDBASE,0)),"")</f>
        <v/>
      </c>
      <c r="AT1728" t="e">
        <f>IF(PLAYERIDMAP2[[#This Row],[POS]]="SS",MAX(AT$1:AT1727)+1,"")</f>
        <v>#VALUE!</v>
      </c>
      <c r="AU1728" t="str">
        <f>IFERROR(INDEX(PLAYERIDMAP2[PLAYERNAME],MATCH(ROW()-ROW(AU$1),SHORTSTOP,0)),"")</f>
        <v/>
      </c>
      <c r="AV1728" t="e">
        <f>IF(PLAYERIDMAP2[[#This Row],[POS]]="OF",MAX(AV$1:AV1727)+1,"")</f>
        <v>#VALUE!</v>
      </c>
      <c r="AW1728" t="str">
        <f>IFERROR(INDEX(PLAYERIDMAP2[PLAYERNAME],MATCH(ROW()-ROW(AW$1),OUTFIELD,0)),"")</f>
        <v/>
      </c>
      <c r="AX1728" t="e">
        <f>IF(PLAYERIDMAP2[[#This Row],[POS]]&lt;&gt;"P",MAX(AX$1:AX1727)+1,"")</f>
        <v>#VALUE!</v>
      </c>
      <c r="AY1728" t="str">
        <f>IFERROR(INDEX(PLAYERIDMAP2[PLAYERNAME],MATCH(ROW()-ROW(AY$1),HITTERS,0)),"")</f>
        <v/>
      </c>
      <c r="AZ1728" t="e">
        <f>IF(PLAYERIDMAP2[[#This Row],[POS]]="P",MAX(AZ$1:AZ1727)+1,"")</f>
        <v>#VALUE!</v>
      </c>
      <c r="BA1728" t="str">
        <f>IFERROR(INDEX(PLAYERIDMAP2[PLAYERNAME],MATCH(ROW()-ROW(BA$1),PITCHERS,0)),"")</f>
        <v/>
      </c>
    </row>
    <row r="1729" spans="38:53" x14ac:dyDescent="0.25">
      <c r="AL1729" t="e">
        <f>IF(PLAYERIDMAP2[[#This Row],[POS]]="C",MAX(AL$1:AL1728)+1,"")</f>
        <v>#VALUE!</v>
      </c>
      <c r="AM1729" t="str">
        <f>IFERROR(INDEX(PLAYERIDMAP2[PLAYERNAME],MATCH(ROW()-ROW(AM$1),CATCHERS,0)),"")</f>
        <v/>
      </c>
      <c r="AN1729" t="e">
        <f>IF(PLAYERIDMAP2[[#This Row],[POS]]="1B",MAX(AN$1:AN1728)+1,"")</f>
        <v>#VALUE!</v>
      </c>
      <c r="AO1729" t="str">
        <f>IFERROR(INDEX(PLAYERIDMAP2[PLAYERNAME],MATCH(ROW()-ROW(AO$1),FIRSTBASE,0)),"")</f>
        <v/>
      </c>
      <c r="AP1729" t="e">
        <f>IF(PLAYERIDMAP2[[#This Row],[POS]]="2B",MAX(AP$1:AP1728)+1,"")</f>
        <v>#VALUE!</v>
      </c>
      <c r="AQ1729" t="str">
        <f>IFERROR(INDEX(PLAYERIDMAP2[PLAYERNAME],MATCH(ROW()-ROW(AQ$1),SECONDBASE,0)),"")</f>
        <v/>
      </c>
      <c r="AR1729" t="e">
        <f>IF(PLAYERIDMAP2[[#This Row],[POS]]="3B",MAX(AR$1:AR1728)+1,"")</f>
        <v>#VALUE!</v>
      </c>
      <c r="AS1729" t="str">
        <f>IFERROR(INDEX(PLAYERIDMAP2[PLAYERNAME],MATCH(ROW()-ROW(AS$1),THIRDBASE,0)),"")</f>
        <v/>
      </c>
      <c r="AT1729" t="e">
        <f>IF(PLAYERIDMAP2[[#This Row],[POS]]="SS",MAX(AT$1:AT1728)+1,"")</f>
        <v>#VALUE!</v>
      </c>
      <c r="AU1729" t="str">
        <f>IFERROR(INDEX(PLAYERIDMAP2[PLAYERNAME],MATCH(ROW()-ROW(AU$1),SHORTSTOP,0)),"")</f>
        <v/>
      </c>
      <c r="AV1729" t="e">
        <f>IF(PLAYERIDMAP2[[#This Row],[POS]]="OF",MAX(AV$1:AV1728)+1,"")</f>
        <v>#VALUE!</v>
      </c>
      <c r="AW1729" t="str">
        <f>IFERROR(INDEX(PLAYERIDMAP2[PLAYERNAME],MATCH(ROW()-ROW(AW$1),OUTFIELD,0)),"")</f>
        <v/>
      </c>
      <c r="AX1729" t="e">
        <f>IF(PLAYERIDMAP2[[#This Row],[POS]]&lt;&gt;"P",MAX(AX$1:AX1728)+1,"")</f>
        <v>#VALUE!</v>
      </c>
      <c r="AY1729" t="str">
        <f>IFERROR(INDEX(PLAYERIDMAP2[PLAYERNAME],MATCH(ROW()-ROW(AY$1),HITTERS,0)),"")</f>
        <v/>
      </c>
      <c r="AZ1729" t="e">
        <f>IF(PLAYERIDMAP2[[#This Row],[POS]]="P",MAX(AZ$1:AZ1728)+1,"")</f>
        <v>#VALUE!</v>
      </c>
      <c r="BA1729" t="str">
        <f>IFERROR(INDEX(PLAYERIDMAP2[PLAYERNAME],MATCH(ROW()-ROW(BA$1),PITCHERS,0)),"")</f>
        <v/>
      </c>
    </row>
    <row r="1730" spans="38:53" x14ac:dyDescent="0.25">
      <c r="AL1730" t="e">
        <f>IF(PLAYERIDMAP2[[#This Row],[POS]]="C",MAX(AL$1:AL1729)+1,"")</f>
        <v>#VALUE!</v>
      </c>
      <c r="AM1730" t="str">
        <f>IFERROR(INDEX(PLAYERIDMAP2[PLAYERNAME],MATCH(ROW()-ROW(AM$1),CATCHERS,0)),"")</f>
        <v/>
      </c>
      <c r="AN1730" t="e">
        <f>IF(PLAYERIDMAP2[[#This Row],[POS]]="1B",MAX(AN$1:AN1729)+1,"")</f>
        <v>#VALUE!</v>
      </c>
      <c r="AO1730" t="str">
        <f>IFERROR(INDEX(PLAYERIDMAP2[PLAYERNAME],MATCH(ROW()-ROW(AO$1),FIRSTBASE,0)),"")</f>
        <v/>
      </c>
      <c r="AP1730" t="e">
        <f>IF(PLAYERIDMAP2[[#This Row],[POS]]="2B",MAX(AP$1:AP1729)+1,"")</f>
        <v>#VALUE!</v>
      </c>
      <c r="AQ1730" t="str">
        <f>IFERROR(INDEX(PLAYERIDMAP2[PLAYERNAME],MATCH(ROW()-ROW(AQ$1),SECONDBASE,0)),"")</f>
        <v/>
      </c>
      <c r="AR1730" t="e">
        <f>IF(PLAYERIDMAP2[[#This Row],[POS]]="3B",MAX(AR$1:AR1729)+1,"")</f>
        <v>#VALUE!</v>
      </c>
      <c r="AS1730" t="str">
        <f>IFERROR(INDEX(PLAYERIDMAP2[PLAYERNAME],MATCH(ROW()-ROW(AS$1),THIRDBASE,0)),"")</f>
        <v/>
      </c>
      <c r="AT1730" t="e">
        <f>IF(PLAYERIDMAP2[[#This Row],[POS]]="SS",MAX(AT$1:AT1729)+1,"")</f>
        <v>#VALUE!</v>
      </c>
      <c r="AU1730" t="str">
        <f>IFERROR(INDEX(PLAYERIDMAP2[PLAYERNAME],MATCH(ROW()-ROW(AU$1),SHORTSTOP,0)),"")</f>
        <v/>
      </c>
      <c r="AV1730" t="e">
        <f>IF(PLAYERIDMAP2[[#This Row],[POS]]="OF",MAX(AV$1:AV1729)+1,"")</f>
        <v>#VALUE!</v>
      </c>
      <c r="AW1730" t="str">
        <f>IFERROR(INDEX(PLAYERIDMAP2[PLAYERNAME],MATCH(ROW()-ROW(AW$1),OUTFIELD,0)),"")</f>
        <v/>
      </c>
      <c r="AX1730" t="e">
        <f>IF(PLAYERIDMAP2[[#This Row],[POS]]&lt;&gt;"P",MAX(AX$1:AX1729)+1,"")</f>
        <v>#VALUE!</v>
      </c>
      <c r="AY1730" t="str">
        <f>IFERROR(INDEX(PLAYERIDMAP2[PLAYERNAME],MATCH(ROW()-ROW(AY$1),HITTERS,0)),"")</f>
        <v/>
      </c>
      <c r="AZ1730" t="e">
        <f>IF(PLAYERIDMAP2[[#This Row],[POS]]="P",MAX(AZ$1:AZ1729)+1,"")</f>
        <v>#VALUE!</v>
      </c>
      <c r="BA1730" t="str">
        <f>IFERROR(INDEX(PLAYERIDMAP2[PLAYERNAME],MATCH(ROW()-ROW(BA$1),PITCHERS,0)),"")</f>
        <v/>
      </c>
    </row>
    <row r="1731" spans="38:53" x14ac:dyDescent="0.25">
      <c r="AL1731" t="e">
        <f>IF(PLAYERIDMAP2[[#This Row],[POS]]="C",MAX(AL$1:AL1730)+1,"")</f>
        <v>#VALUE!</v>
      </c>
      <c r="AM1731" t="str">
        <f>IFERROR(INDEX(PLAYERIDMAP2[PLAYERNAME],MATCH(ROW()-ROW(AM$1),CATCHERS,0)),"")</f>
        <v/>
      </c>
      <c r="AN1731" t="e">
        <f>IF(PLAYERIDMAP2[[#This Row],[POS]]="1B",MAX(AN$1:AN1730)+1,"")</f>
        <v>#VALUE!</v>
      </c>
      <c r="AO1731" t="str">
        <f>IFERROR(INDEX(PLAYERIDMAP2[PLAYERNAME],MATCH(ROW()-ROW(AO$1),FIRSTBASE,0)),"")</f>
        <v/>
      </c>
      <c r="AP1731" t="e">
        <f>IF(PLAYERIDMAP2[[#This Row],[POS]]="2B",MAX(AP$1:AP1730)+1,"")</f>
        <v>#VALUE!</v>
      </c>
      <c r="AQ1731" t="str">
        <f>IFERROR(INDEX(PLAYERIDMAP2[PLAYERNAME],MATCH(ROW()-ROW(AQ$1),SECONDBASE,0)),"")</f>
        <v/>
      </c>
      <c r="AR1731" t="e">
        <f>IF(PLAYERIDMAP2[[#This Row],[POS]]="3B",MAX(AR$1:AR1730)+1,"")</f>
        <v>#VALUE!</v>
      </c>
      <c r="AS1731" t="str">
        <f>IFERROR(INDEX(PLAYERIDMAP2[PLAYERNAME],MATCH(ROW()-ROW(AS$1),THIRDBASE,0)),"")</f>
        <v/>
      </c>
      <c r="AT1731" t="e">
        <f>IF(PLAYERIDMAP2[[#This Row],[POS]]="SS",MAX(AT$1:AT1730)+1,"")</f>
        <v>#VALUE!</v>
      </c>
      <c r="AU1731" t="str">
        <f>IFERROR(INDEX(PLAYERIDMAP2[PLAYERNAME],MATCH(ROW()-ROW(AU$1),SHORTSTOP,0)),"")</f>
        <v/>
      </c>
      <c r="AV1731" t="e">
        <f>IF(PLAYERIDMAP2[[#This Row],[POS]]="OF",MAX(AV$1:AV1730)+1,"")</f>
        <v>#VALUE!</v>
      </c>
      <c r="AW1731" t="str">
        <f>IFERROR(INDEX(PLAYERIDMAP2[PLAYERNAME],MATCH(ROW()-ROW(AW$1),OUTFIELD,0)),"")</f>
        <v/>
      </c>
      <c r="AX1731" t="e">
        <f>IF(PLAYERIDMAP2[[#This Row],[POS]]&lt;&gt;"P",MAX(AX$1:AX1730)+1,"")</f>
        <v>#VALUE!</v>
      </c>
      <c r="AY1731" t="str">
        <f>IFERROR(INDEX(PLAYERIDMAP2[PLAYERNAME],MATCH(ROW()-ROW(AY$1),HITTERS,0)),"")</f>
        <v/>
      </c>
      <c r="AZ1731" t="e">
        <f>IF(PLAYERIDMAP2[[#This Row],[POS]]="P",MAX(AZ$1:AZ1730)+1,"")</f>
        <v>#VALUE!</v>
      </c>
      <c r="BA1731" t="str">
        <f>IFERROR(INDEX(PLAYERIDMAP2[PLAYERNAME],MATCH(ROW()-ROW(BA$1),PITCHERS,0)),"")</f>
        <v/>
      </c>
    </row>
    <row r="1732" spans="38:53" x14ac:dyDescent="0.25">
      <c r="AL1732" t="e">
        <f>IF(PLAYERIDMAP2[[#This Row],[POS]]="C",MAX(AL$1:AL1731)+1,"")</f>
        <v>#VALUE!</v>
      </c>
      <c r="AM1732" t="str">
        <f>IFERROR(INDEX(PLAYERIDMAP2[PLAYERNAME],MATCH(ROW()-ROW(AM$1),CATCHERS,0)),"")</f>
        <v/>
      </c>
      <c r="AN1732" t="e">
        <f>IF(PLAYERIDMAP2[[#This Row],[POS]]="1B",MAX(AN$1:AN1731)+1,"")</f>
        <v>#VALUE!</v>
      </c>
      <c r="AO1732" t="str">
        <f>IFERROR(INDEX(PLAYERIDMAP2[PLAYERNAME],MATCH(ROW()-ROW(AO$1),FIRSTBASE,0)),"")</f>
        <v/>
      </c>
      <c r="AP1732" t="e">
        <f>IF(PLAYERIDMAP2[[#This Row],[POS]]="2B",MAX(AP$1:AP1731)+1,"")</f>
        <v>#VALUE!</v>
      </c>
      <c r="AQ1732" t="str">
        <f>IFERROR(INDEX(PLAYERIDMAP2[PLAYERNAME],MATCH(ROW()-ROW(AQ$1),SECONDBASE,0)),"")</f>
        <v/>
      </c>
      <c r="AR1732" t="e">
        <f>IF(PLAYERIDMAP2[[#This Row],[POS]]="3B",MAX(AR$1:AR1731)+1,"")</f>
        <v>#VALUE!</v>
      </c>
      <c r="AS1732" t="str">
        <f>IFERROR(INDEX(PLAYERIDMAP2[PLAYERNAME],MATCH(ROW()-ROW(AS$1),THIRDBASE,0)),"")</f>
        <v/>
      </c>
      <c r="AT1732" t="e">
        <f>IF(PLAYERIDMAP2[[#This Row],[POS]]="SS",MAX(AT$1:AT1731)+1,"")</f>
        <v>#VALUE!</v>
      </c>
      <c r="AU1732" t="str">
        <f>IFERROR(INDEX(PLAYERIDMAP2[PLAYERNAME],MATCH(ROW()-ROW(AU$1),SHORTSTOP,0)),"")</f>
        <v/>
      </c>
      <c r="AV1732" t="e">
        <f>IF(PLAYERIDMAP2[[#This Row],[POS]]="OF",MAX(AV$1:AV1731)+1,"")</f>
        <v>#VALUE!</v>
      </c>
      <c r="AW1732" t="str">
        <f>IFERROR(INDEX(PLAYERIDMAP2[PLAYERNAME],MATCH(ROW()-ROW(AW$1),OUTFIELD,0)),"")</f>
        <v/>
      </c>
      <c r="AX1732" t="e">
        <f>IF(PLAYERIDMAP2[[#This Row],[POS]]&lt;&gt;"P",MAX(AX$1:AX1731)+1,"")</f>
        <v>#VALUE!</v>
      </c>
      <c r="AY1732" t="str">
        <f>IFERROR(INDEX(PLAYERIDMAP2[PLAYERNAME],MATCH(ROW()-ROW(AY$1),HITTERS,0)),"")</f>
        <v/>
      </c>
      <c r="AZ1732" t="e">
        <f>IF(PLAYERIDMAP2[[#This Row],[POS]]="P",MAX(AZ$1:AZ1731)+1,"")</f>
        <v>#VALUE!</v>
      </c>
      <c r="BA1732" t="str">
        <f>IFERROR(INDEX(PLAYERIDMAP2[PLAYERNAME],MATCH(ROW()-ROW(BA$1),PITCHERS,0)),"")</f>
        <v/>
      </c>
    </row>
    <row r="1733" spans="38:53" x14ac:dyDescent="0.25">
      <c r="AL1733" t="e">
        <f>IF(PLAYERIDMAP2[[#This Row],[POS]]="C",MAX(AL$1:AL1732)+1,"")</f>
        <v>#VALUE!</v>
      </c>
      <c r="AM1733" t="str">
        <f>IFERROR(INDEX(PLAYERIDMAP2[PLAYERNAME],MATCH(ROW()-ROW(AM$1),CATCHERS,0)),"")</f>
        <v/>
      </c>
      <c r="AN1733" t="e">
        <f>IF(PLAYERIDMAP2[[#This Row],[POS]]="1B",MAX(AN$1:AN1732)+1,"")</f>
        <v>#VALUE!</v>
      </c>
      <c r="AO1733" t="str">
        <f>IFERROR(INDEX(PLAYERIDMAP2[PLAYERNAME],MATCH(ROW()-ROW(AO$1),FIRSTBASE,0)),"")</f>
        <v/>
      </c>
      <c r="AP1733" t="e">
        <f>IF(PLAYERIDMAP2[[#This Row],[POS]]="2B",MAX(AP$1:AP1732)+1,"")</f>
        <v>#VALUE!</v>
      </c>
      <c r="AQ1733" t="str">
        <f>IFERROR(INDEX(PLAYERIDMAP2[PLAYERNAME],MATCH(ROW()-ROW(AQ$1),SECONDBASE,0)),"")</f>
        <v/>
      </c>
      <c r="AR1733" t="e">
        <f>IF(PLAYERIDMAP2[[#This Row],[POS]]="3B",MAX(AR$1:AR1732)+1,"")</f>
        <v>#VALUE!</v>
      </c>
      <c r="AS1733" t="str">
        <f>IFERROR(INDEX(PLAYERIDMAP2[PLAYERNAME],MATCH(ROW()-ROW(AS$1),THIRDBASE,0)),"")</f>
        <v/>
      </c>
      <c r="AT1733" t="e">
        <f>IF(PLAYERIDMAP2[[#This Row],[POS]]="SS",MAX(AT$1:AT1732)+1,"")</f>
        <v>#VALUE!</v>
      </c>
      <c r="AU1733" t="str">
        <f>IFERROR(INDEX(PLAYERIDMAP2[PLAYERNAME],MATCH(ROW()-ROW(AU$1),SHORTSTOP,0)),"")</f>
        <v/>
      </c>
      <c r="AV1733" t="e">
        <f>IF(PLAYERIDMAP2[[#This Row],[POS]]="OF",MAX(AV$1:AV1732)+1,"")</f>
        <v>#VALUE!</v>
      </c>
      <c r="AW1733" t="str">
        <f>IFERROR(INDEX(PLAYERIDMAP2[PLAYERNAME],MATCH(ROW()-ROW(AW$1),OUTFIELD,0)),"")</f>
        <v/>
      </c>
      <c r="AX1733" t="e">
        <f>IF(PLAYERIDMAP2[[#This Row],[POS]]&lt;&gt;"P",MAX(AX$1:AX1732)+1,"")</f>
        <v>#VALUE!</v>
      </c>
      <c r="AY1733" t="str">
        <f>IFERROR(INDEX(PLAYERIDMAP2[PLAYERNAME],MATCH(ROW()-ROW(AY$1),HITTERS,0)),"")</f>
        <v/>
      </c>
      <c r="AZ1733" t="e">
        <f>IF(PLAYERIDMAP2[[#This Row],[POS]]="P",MAX(AZ$1:AZ1732)+1,"")</f>
        <v>#VALUE!</v>
      </c>
      <c r="BA1733" t="str">
        <f>IFERROR(INDEX(PLAYERIDMAP2[PLAYERNAME],MATCH(ROW()-ROW(BA$1),PITCHERS,0)),"")</f>
        <v/>
      </c>
    </row>
    <row r="1734" spans="38:53" x14ac:dyDescent="0.25">
      <c r="AL1734" t="e">
        <f>IF(PLAYERIDMAP2[[#This Row],[POS]]="C",MAX(AL$1:AL1733)+1,"")</f>
        <v>#VALUE!</v>
      </c>
      <c r="AM1734" t="str">
        <f>IFERROR(INDEX(PLAYERIDMAP2[PLAYERNAME],MATCH(ROW()-ROW(AM$1),CATCHERS,0)),"")</f>
        <v/>
      </c>
      <c r="AN1734" t="e">
        <f>IF(PLAYERIDMAP2[[#This Row],[POS]]="1B",MAX(AN$1:AN1733)+1,"")</f>
        <v>#VALUE!</v>
      </c>
      <c r="AO1734" t="str">
        <f>IFERROR(INDEX(PLAYERIDMAP2[PLAYERNAME],MATCH(ROW()-ROW(AO$1),FIRSTBASE,0)),"")</f>
        <v/>
      </c>
      <c r="AP1734" t="e">
        <f>IF(PLAYERIDMAP2[[#This Row],[POS]]="2B",MAX(AP$1:AP1733)+1,"")</f>
        <v>#VALUE!</v>
      </c>
      <c r="AQ1734" t="str">
        <f>IFERROR(INDEX(PLAYERIDMAP2[PLAYERNAME],MATCH(ROW()-ROW(AQ$1),SECONDBASE,0)),"")</f>
        <v/>
      </c>
      <c r="AR1734" t="e">
        <f>IF(PLAYERIDMAP2[[#This Row],[POS]]="3B",MAX(AR$1:AR1733)+1,"")</f>
        <v>#VALUE!</v>
      </c>
      <c r="AS1734" t="str">
        <f>IFERROR(INDEX(PLAYERIDMAP2[PLAYERNAME],MATCH(ROW()-ROW(AS$1),THIRDBASE,0)),"")</f>
        <v/>
      </c>
      <c r="AT1734" t="e">
        <f>IF(PLAYERIDMAP2[[#This Row],[POS]]="SS",MAX(AT$1:AT1733)+1,"")</f>
        <v>#VALUE!</v>
      </c>
      <c r="AU1734" t="str">
        <f>IFERROR(INDEX(PLAYERIDMAP2[PLAYERNAME],MATCH(ROW()-ROW(AU$1),SHORTSTOP,0)),"")</f>
        <v/>
      </c>
      <c r="AV1734" t="e">
        <f>IF(PLAYERIDMAP2[[#This Row],[POS]]="OF",MAX(AV$1:AV1733)+1,"")</f>
        <v>#VALUE!</v>
      </c>
      <c r="AW1734" t="str">
        <f>IFERROR(INDEX(PLAYERIDMAP2[PLAYERNAME],MATCH(ROW()-ROW(AW$1),OUTFIELD,0)),"")</f>
        <v/>
      </c>
      <c r="AX1734" t="e">
        <f>IF(PLAYERIDMAP2[[#This Row],[POS]]&lt;&gt;"P",MAX(AX$1:AX1733)+1,"")</f>
        <v>#VALUE!</v>
      </c>
      <c r="AY1734" t="str">
        <f>IFERROR(INDEX(PLAYERIDMAP2[PLAYERNAME],MATCH(ROW()-ROW(AY$1),HITTERS,0)),"")</f>
        <v/>
      </c>
      <c r="AZ1734" t="e">
        <f>IF(PLAYERIDMAP2[[#This Row],[POS]]="P",MAX(AZ$1:AZ1733)+1,"")</f>
        <v>#VALUE!</v>
      </c>
      <c r="BA1734" t="str">
        <f>IFERROR(INDEX(PLAYERIDMAP2[PLAYERNAME],MATCH(ROW()-ROW(BA$1),PITCHERS,0)),"")</f>
        <v/>
      </c>
    </row>
    <row r="1735" spans="38:53" x14ac:dyDescent="0.25">
      <c r="AL1735" t="e">
        <f>IF(PLAYERIDMAP2[[#This Row],[POS]]="C",MAX(AL$1:AL1734)+1,"")</f>
        <v>#VALUE!</v>
      </c>
      <c r="AM1735" t="str">
        <f>IFERROR(INDEX(PLAYERIDMAP2[PLAYERNAME],MATCH(ROW()-ROW(AM$1),CATCHERS,0)),"")</f>
        <v/>
      </c>
      <c r="AN1735" t="e">
        <f>IF(PLAYERIDMAP2[[#This Row],[POS]]="1B",MAX(AN$1:AN1734)+1,"")</f>
        <v>#VALUE!</v>
      </c>
      <c r="AO1735" t="str">
        <f>IFERROR(INDEX(PLAYERIDMAP2[PLAYERNAME],MATCH(ROW()-ROW(AO$1),FIRSTBASE,0)),"")</f>
        <v/>
      </c>
      <c r="AP1735" t="e">
        <f>IF(PLAYERIDMAP2[[#This Row],[POS]]="2B",MAX(AP$1:AP1734)+1,"")</f>
        <v>#VALUE!</v>
      </c>
      <c r="AQ1735" t="str">
        <f>IFERROR(INDEX(PLAYERIDMAP2[PLAYERNAME],MATCH(ROW()-ROW(AQ$1),SECONDBASE,0)),"")</f>
        <v/>
      </c>
      <c r="AR1735" t="e">
        <f>IF(PLAYERIDMAP2[[#This Row],[POS]]="3B",MAX(AR$1:AR1734)+1,"")</f>
        <v>#VALUE!</v>
      </c>
      <c r="AS1735" t="str">
        <f>IFERROR(INDEX(PLAYERIDMAP2[PLAYERNAME],MATCH(ROW()-ROW(AS$1),THIRDBASE,0)),"")</f>
        <v/>
      </c>
      <c r="AT1735" t="e">
        <f>IF(PLAYERIDMAP2[[#This Row],[POS]]="SS",MAX(AT$1:AT1734)+1,"")</f>
        <v>#VALUE!</v>
      </c>
      <c r="AU1735" t="str">
        <f>IFERROR(INDEX(PLAYERIDMAP2[PLAYERNAME],MATCH(ROW()-ROW(AU$1),SHORTSTOP,0)),"")</f>
        <v/>
      </c>
      <c r="AV1735" t="e">
        <f>IF(PLAYERIDMAP2[[#This Row],[POS]]="OF",MAX(AV$1:AV1734)+1,"")</f>
        <v>#VALUE!</v>
      </c>
      <c r="AW1735" t="str">
        <f>IFERROR(INDEX(PLAYERIDMAP2[PLAYERNAME],MATCH(ROW()-ROW(AW$1),OUTFIELD,0)),"")</f>
        <v/>
      </c>
      <c r="AX1735" t="e">
        <f>IF(PLAYERIDMAP2[[#This Row],[POS]]&lt;&gt;"P",MAX(AX$1:AX1734)+1,"")</f>
        <v>#VALUE!</v>
      </c>
      <c r="AY1735" t="str">
        <f>IFERROR(INDEX(PLAYERIDMAP2[PLAYERNAME],MATCH(ROW()-ROW(AY$1),HITTERS,0)),"")</f>
        <v/>
      </c>
      <c r="AZ1735" t="e">
        <f>IF(PLAYERIDMAP2[[#This Row],[POS]]="P",MAX(AZ$1:AZ1734)+1,"")</f>
        <v>#VALUE!</v>
      </c>
      <c r="BA1735" t="str">
        <f>IFERROR(INDEX(PLAYERIDMAP2[PLAYERNAME],MATCH(ROW()-ROW(BA$1),PITCHERS,0)),"")</f>
        <v/>
      </c>
    </row>
    <row r="1736" spans="38:53" x14ac:dyDescent="0.25">
      <c r="AL1736" t="e">
        <f>IF(PLAYERIDMAP2[[#This Row],[POS]]="C",MAX(AL$1:AL1735)+1,"")</f>
        <v>#VALUE!</v>
      </c>
      <c r="AM1736" t="str">
        <f>IFERROR(INDEX(PLAYERIDMAP2[PLAYERNAME],MATCH(ROW()-ROW(AM$1),CATCHERS,0)),"")</f>
        <v/>
      </c>
      <c r="AN1736" t="e">
        <f>IF(PLAYERIDMAP2[[#This Row],[POS]]="1B",MAX(AN$1:AN1735)+1,"")</f>
        <v>#VALUE!</v>
      </c>
      <c r="AO1736" t="str">
        <f>IFERROR(INDEX(PLAYERIDMAP2[PLAYERNAME],MATCH(ROW()-ROW(AO$1),FIRSTBASE,0)),"")</f>
        <v/>
      </c>
      <c r="AP1736" t="e">
        <f>IF(PLAYERIDMAP2[[#This Row],[POS]]="2B",MAX(AP$1:AP1735)+1,"")</f>
        <v>#VALUE!</v>
      </c>
      <c r="AQ1736" t="str">
        <f>IFERROR(INDEX(PLAYERIDMAP2[PLAYERNAME],MATCH(ROW()-ROW(AQ$1),SECONDBASE,0)),"")</f>
        <v/>
      </c>
      <c r="AR1736" t="e">
        <f>IF(PLAYERIDMAP2[[#This Row],[POS]]="3B",MAX(AR$1:AR1735)+1,"")</f>
        <v>#VALUE!</v>
      </c>
      <c r="AS1736" t="str">
        <f>IFERROR(INDEX(PLAYERIDMAP2[PLAYERNAME],MATCH(ROW()-ROW(AS$1),THIRDBASE,0)),"")</f>
        <v/>
      </c>
      <c r="AT1736" t="e">
        <f>IF(PLAYERIDMAP2[[#This Row],[POS]]="SS",MAX(AT$1:AT1735)+1,"")</f>
        <v>#VALUE!</v>
      </c>
      <c r="AU1736" t="str">
        <f>IFERROR(INDEX(PLAYERIDMAP2[PLAYERNAME],MATCH(ROW()-ROW(AU$1),SHORTSTOP,0)),"")</f>
        <v/>
      </c>
      <c r="AV1736" t="e">
        <f>IF(PLAYERIDMAP2[[#This Row],[POS]]="OF",MAX(AV$1:AV1735)+1,"")</f>
        <v>#VALUE!</v>
      </c>
      <c r="AW1736" t="str">
        <f>IFERROR(INDEX(PLAYERIDMAP2[PLAYERNAME],MATCH(ROW()-ROW(AW$1),OUTFIELD,0)),"")</f>
        <v/>
      </c>
      <c r="AX1736" t="e">
        <f>IF(PLAYERIDMAP2[[#This Row],[POS]]&lt;&gt;"P",MAX(AX$1:AX1735)+1,"")</f>
        <v>#VALUE!</v>
      </c>
      <c r="AY1736" t="str">
        <f>IFERROR(INDEX(PLAYERIDMAP2[PLAYERNAME],MATCH(ROW()-ROW(AY$1),HITTERS,0)),"")</f>
        <v/>
      </c>
      <c r="AZ1736" t="e">
        <f>IF(PLAYERIDMAP2[[#This Row],[POS]]="P",MAX(AZ$1:AZ1735)+1,"")</f>
        <v>#VALUE!</v>
      </c>
      <c r="BA1736" t="str">
        <f>IFERROR(INDEX(PLAYERIDMAP2[PLAYERNAME],MATCH(ROW()-ROW(BA$1),PITCHERS,0)),"")</f>
        <v/>
      </c>
    </row>
    <row r="1737" spans="38:53" x14ac:dyDescent="0.25">
      <c r="AL1737" t="e">
        <f>IF(PLAYERIDMAP2[[#This Row],[POS]]="C",MAX(AL$1:AL1736)+1,"")</f>
        <v>#VALUE!</v>
      </c>
      <c r="AM1737" t="str">
        <f>IFERROR(INDEX(PLAYERIDMAP2[PLAYERNAME],MATCH(ROW()-ROW(AM$1),CATCHERS,0)),"")</f>
        <v/>
      </c>
      <c r="AN1737" t="e">
        <f>IF(PLAYERIDMAP2[[#This Row],[POS]]="1B",MAX(AN$1:AN1736)+1,"")</f>
        <v>#VALUE!</v>
      </c>
      <c r="AO1737" t="str">
        <f>IFERROR(INDEX(PLAYERIDMAP2[PLAYERNAME],MATCH(ROW()-ROW(AO$1),FIRSTBASE,0)),"")</f>
        <v/>
      </c>
      <c r="AP1737" t="e">
        <f>IF(PLAYERIDMAP2[[#This Row],[POS]]="2B",MAX(AP$1:AP1736)+1,"")</f>
        <v>#VALUE!</v>
      </c>
      <c r="AQ1737" t="str">
        <f>IFERROR(INDEX(PLAYERIDMAP2[PLAYERNAME],MATCH(ROW()-ROW(AQ$1),SECONDBASE,0)),"")</f>
        <v/>
      </c>
      <c r="AR1737" t="e">
        <f>IF(PLAYERIDMAP2[[#This Row],[POS]]="3B",MAX(AR$1:AR1736)+1,"")</f>
        <v>#VALUE!</v>
      </c>
      <c r="AS1737" t="str">
        <f>IFERROR(INDEX(PLAYERIDMAP2[PLAYERNAME],MATCH(ROW()-ROW(AS$1),THIRDBASE,0)),"")</f>
        <v/>
      </c>
      <c r="AT1737" t="e">
        <f>IF(PLAYERIDMAP2[[#This Row],[POS]]="SS",MAX(AT$1:AT1736)+1,"")</f>
        <v>#VALUE!</v>
      </c>
      <c r="AU1737" t="str">
        <f>IFERROR(INDEX(PLAYERIDMAP2[PLAYERNAME],MATCH(ROW()-ROW(AU$1),SHORTSTOP,0)),"")</f>
        <v/>
      </c>
      <c r="AV1737" t="e">
        <f>IF(PLAYERIDMAP2[[#This Row],[POS]]="OF",MAX(AV$1:AV1736)+1,"")</f>
        <v>#VALUE!</v>
      </c>
      <c r="AW1737" t="str">
        <f>IFERROR(INDEX(PLAYERIDMAP2[PLAYERNAME],MATCH(ROW()-ROW(AW$1),OUTFIELD,0)),"")</f>
        <v/>
      </c>
      <c r="AX1737" t="e">
        <f>IF(PLAYERIDMAP2[[#This Row],[POS]]&lt;&gt;"P",MAX(AX$1:AX1736)+1,"")</f>
        <v>#VALUE!</v>
      </c>
      <c r="AY1737" t="str">
        <f>IFERROR(INDEX(PLAYERIDMAP2[PLAYERNAME],MATCH(ROW()-ROW(AY$1),HITTERS,0)),"")</f>
        <v/>
      </c>
      <c r="AZ1737" t="e">
        <f>IF(PLAYERIDMAP2[[#This Row],[POS]]="P",MAX(AZ$1:AZ1736)+1,"")</f>
        <v>#VALUE!</v>
      </c>
      <c r="BA1737" t="str">
        <f>IFERROR(INDEX(PLAYERIDMAP2[PLAYERNAME],MATCH(ROW()-ROW(BA$1),PITCHERS,0)),"")</f>
        <v/>
      </c>
    </row>
    <row r="1738" spans="38:53" x14ac:dyDescent="0.25">
      <c r="AL1738" t="e">
        <f>IF(PLAYERIDMAP2[[#This Row],[POS]]="C",MAX(AL$1:AL1737)+1,"")</f>
        <v>#VALUE!</v>
      </c>
      <c r="AM1738" t="str">
        <f>IFERROR(INDEX(PLAYERIDMAP2[PLAYERNAME],MATCH(ROW()-ROW(AM$1),CATCHERS,0)),"")</f>
        <v/>
      </c>
      <c r="AN1738" t="e">
        <f>IF(PLAYERIDMAP2[[#This Row],[POS]]="1B",MAX(AN$1:AN1737)+1,"")</f>
        <v>#VALUE!</v>
      </c>
      <c r="AO1738" t="str">
        <f>IFERROR(INDEX(PLAYERIDMAP2[PLAYERNAME],MATCH(ROW()-ROW(AO$1),FIRSTBASE,0)),"")</f>
        <v/>
      </c>
      <c r="AP1738" t="e">
        <f>IF(PLAYERIDMAP2[[#This Row],[POS]]="2B",MAX(AP$1:AP1737)+1,"")</f>
        <v>#VALUE!</v>
      </c>
      <c r="AQ1738" t="str">
        <f>IFERROR(INDEX(PLAYERIDMAP2[PLAYERNAME],MATCH(ROW()-ROW(AQ$1),SECONDBASE,0)),"")</f>
        <v/>
      </c>
      <c r="AR1738" t="e">
        <f>IF(PLAYERIDMAP2[[#This Row],[POS]]="3B",MAX(AR$1:AR1737)+1,"")</f>
        <v>#VALUE!</v>
      </c>
      <c r="AS1738" t="str">
        <f>IFERROR(INDEX(PLAYERIDMAP2[PLAYERNAME],MATCH(ROW()-ROW(AS$1),THIRDBASE,0)),"")</f>
        <v/>
      </c>
      <c r="AT1738" t="e">
        <f>IF(PLAYERIDMAP2[[#This Row],[POS]]="SS",MAX(AT$1:AT1737)+1,"")</f>
        <v>#VALUE!</v>
      </c>
      <c r="AU1738" t="str">
        <f>IFERROR(INDEX(PLAYERIDMAP2[PLAYERNAME],MATCH(ROW()-ROW(AU$1),SHORTSTOP,0)),"")</f>
        <v/>
      </c>
      <c r="AV1738" t="e">
        <f>IF(PLAYERIDMAP2[[#This Row],[POS]]="OF",MAX(AV$1:AV1737)+1,"")</f>
        <v>#VALUE!</v>
      </c>
      <c r="AW1738" t="str">
        <f>IFERROR(INDEX(PLAYERIDMAP2[PLAYERNAME],MATCH(ROW()-ROW(AW$1),OUTFIELD,0)),"")</f>
        <v/>
      </c>
      <c r="AX1738" t="e">
        <f>IF(PLAYERIDMAP2[[#This Row],[POS]]&lt;&gt;"P",MAX(AX$1:AX1737)+1,"")</f>
        <v>#VALUE!</v>
      </c>
      <c r="AY1738" t="str">
        <f>IFERROR(INDEX(PLAYERIDMAP2[PLAYERNAME],MATCH(ROW()-ROW(AY$1),HITTERS,0)),"")</f>
        <v/>
      </c>
      <c r="AZ1738" t="e">
        <f>IF(PLAYERIDMAP2[[#This Row],[POS]]="P",MAX(AZ$1:AZ1737)+1,"")</f>
        <v>#VALUE!</v>
      </c>
      <c r="BA1738" t="str">
        <f>IFERROR(INDEX(PLAYERIDMAP2[PLAYERNAME],MATCH(ROW()-ROW(BA$1),PITCHERS,0)),"")</f>
        <v/>
      </c>
    </row>
    <row r="1739" spans="38:53" x14ac:dyDescent="0.25">
      <c r="AL1739" t="e">
        <f>IF(PLAYERIDMAP2[[#This Row],[POS]]="C",MAX(AL$1:AL1738)+1,"")</f>
        <v>#VALUE!</v>
      </c>
      <c r="AM1739" t="str">
        <f>IFERROR(INDEX(PLAYERIDMAP2[PLAYERNAME],MATCH(ROW()-ROW(AM$1),CATCHERS,0)),"")</f>
        <v/>
      </c>
      <c r="AN1739" t="e">
        <f>IF(PLAYERIDMAP2[[#This Row],[POS]]="1B",MAX(AN$1:AN1738)+1,"")</f>
        <v>#VALUE!</v>
      </c>
      <c r="AO1739" t="str">
        <f>IFERROR(INDEX(PLAYERIDMAP2[PLAYERNAME],MATCH(ROW()-ROW(AO$1),FIRSTBASE,0)),"")</f>
        <v/>
      </c>
      <c r="AP1739" t="e">
        <f>IF(PLAYERIDMAP2[[#This Row],[POS]]="2B",MAX(AP$1:AP1738)+1,"")</f>
        <v>#VALUE!</v>
      </c>
      <c r="AQ1739" t="str">
        <f>IFERROR(INDEX(PLAYERIDMAP2[PLAYERNAME],MATCH(ROW()-ROW(AQ$1),SECONDBASE,0)),"")</f>
        <v/>
      </c>
      <c r="AR1739" t="e">
        <f>IF(PLAYERIDMAP2[[#This Row],[POS]]="3B",MAX(AR$1:AR1738)+1,"")</f>
        <v>#VALUE!</v>
      </c>
      <c r="AS1739" t="str">
        <f>IFERROR(INDEX(PLAYERIDMAP2[PLAYERNAME],MATCH(ROW()-ROW(AS$1),THIRDBASE,0)),"")</f>
        <v/>
      </c>
      <c r="AT1739" t="e">
        <f>IF(PLAYERIDMAP2[[#This Row],[POS]]="SS",MAX(AT$1:AT1738)+1,"")</f>
        <v>#VALUE!</v>
      </c>
      <c r="AU1739" t="str">
        <f>IFERROR(INDEX(PLAYERIDMAP2[PLAYERNAME],MATCH(ROW()-ROW(AU$1),SHORTSTOP,0)),"")</f>
        <v/>
      </c>
      <c r="AV1739" t="e">
        <f>IF(PLAYERIDMAP2[[#This Row],[POS]]="OF",MAX(AV$1:AV1738)+1,"")</f>
        <v>#VALUE!</v>
      </c>
      <c r="AW1739" t="str">
        <f>IFERROR(INDEX(PLAYERIDMAP2[PLAYERNAME],MATCH(ROW()-ROW(AW$1),OUTFIELD,0)),"")</f>
        <v/>
      </c>
      <c r="AX1739" t="e">
        <f>IF(PLAYERIDMAP2[[#This Row],[POS]]&lt;&gt;"P",MAX(AX$1:AX1738)+1,"")</f>
        <v>#VALUE!</v>
      </c>
      <c r="AY1739" t="str">
        <f>IFERROR(INDEX(PLAYERIDMAP2[PLAYERNAME],MATCH(ROW()-ROW(AY$1),HITTERS,0)),"")</f>
        <v/>
      </c>
      <c r="AZ1739" t="e">
        <f>IF(PLAYERIDMAP2[[#This Row],[POS]]="P",MAX(AZ$1:AZ1738)+1,"")</f>
        <v>#VALUE!</v>
      </c>
      <c r="BA1739" t="str">
        <f>IFERROR(INDEX(PLAYERIDMAP2[PLAYERNAME],MATCH(ROW()-ROW(BA$1),PITCHERS,0)),"")</f>
        <v/>
      </c>
    </row>
    <row r="1740" spans="38:53" x14ac:dyDescent="0.25">
      <c r="AL1740" t="e">
        <f>IF(PLAYERIDMAP2[[#This Row],[POS]]="C",MAX(AL$1:AL1739)+1,"")</f>
        <v>#VALUE!</v>
      </c>
      <c r="AM1740" t="str">
        <f>IFERROR(INDEX(PLAYERIDMAP2[PLAYERNAME],MATCH(ROW()-ROW(AM$1),CATCHERS,0)),"")</f>
        <v/>
      </c>
      <c r="AN1740" t="e">
        <f>IF(PLAYERIDMAP2[[#This Row],[POS]]="1B",MAX(AN$1:AN1739)+1,"")</f>
        <v>#VALUE!</v>
      </c>
      <c r="AO1740" t="str">
        <f>IFERROR(INDEX(PLAYERIDMAP2[PLAYERNAME],MATCH(ROW()-ROW(AO$1),FIRSTBASE,0)),"")</f>
        <v/>
      </c>
      <c r="AP1740" t="e">
        <f>IF(PLAYERIDMAP2[[#This Row],[POS]]="2B",MAX(AP$1:AP1739)+1,"")</f>
        <v>#VALUE!</v>
      </c>
      <c r="AQ1740" t="str">
        <f>IFERROR(INDEX(PLAYERIDMAP2[PLAYERNAME],MATCH(ROW()-ROW(AQ$1),SECONDBASE,0)),"")</f>
        <v/>
      </c>
      <c r="AR1740" t="e">
        <f>IF(PLAYERIDMAP2[[#This Row],[POS]]="3B",MAX(AR$1:AR1739)+1,"")</f>
        <v>#VALUE!</v>
      </c>
      <c r="AS1740" t="str">
        <f>IFERROR(INDEX(PLAYERIDMAP2[PLAYERNAME],MATCH(ROW()-ROW(AS$1),THIRDBASE,0)),"")</f>
        <v/>
      </c>
      <c r="AT1740" t="e">
        <f>IF(PLAYERIDMAP2[[#This Row],[POS]]="SS",MAX(AT$1:AT1739)+1,"")</f>
        <v>#VALUE!</v>
      </c>
      <c r="AU1740" t="str">
        <f>IFERROR(INDEX(PLAYERIDMAP2[PLAYERNAME],MATCH(ROW()-ROW(AU$1),SHORTSTOP,0)),"")</f>
        <v/>
      </c>
      <c r="AV1740" t="e">
        <f>IF(PLAYERIDMAP2[[#This Row],[POS]]="OF",MAX(AV$1:AV1739)+1,"")</f>
        <v>#VALUE!</v>
      </c>
      <c r="AW1740" t="str">
        <f>IFERROR(INDEX(PLAYERIDMAP2[PLAYERNAME],MATCH(ROW()-ROW(AW$1),OUTFIELD,0)),"")</f>
        <v/>
      </c>
      <c r="AX1740" t="e">
        <f>IF(PLAYERIDMAP2[[#This Row],[POS]]&lt;&gt;"P",MAX(AX$1:AX1739)+1,"")</f>
        <v>#VALUE!</v>
      </c>
      <c r="AY1740" t="str">
        <f>IFERROR(INDEX(PLAYERIDMAP2[PLAYERNAME],MATCH(ROW()-ROW(AY$1),HITTERS,0)),"")</f>
        <v/>
      </c>
      <c r="AZ1740" t="e">
        <f>IF(PLAYERIDMAP2[[#This Row],[POS]]="P",MAX(AZ$1:AZ1739)+1,"")</f>
        <v>#VALUE!</v>
      </c>
      <c r="BA1740" t="str">
        <f>IFERROR(INDEX(PLAYERIDMAP2[PLAYERNAME],MATCH(ROW()-ROW(BA$1),PITCHERS,0)),"")</f>
        <v/>
      </c>
    </row>
    <row r="1741" spans="38:53" x14ac:dyDescent="0.25">
      <c r="AL1741" t="e">
        <f>IF(PLAYERIDMAP2[[#This Row],[POS]]="C",MAX(AL$1:AL1740)+1,"")</f>
        <v>#VALUE!</v>
      </c>
      <c r="AM1741" t="str">
        <f>IFERROR(INDEX(PLAYERIDMAP2[PLAYERNAME],MATCH(ROW()-ROW(AM$1),CATCHERS,0)),"")</f>
        <v/>
      </c>
      <c r="AN1741" t="e">
        <f>IF(PLAYERIDMAP2[[#This Row],[POS]]="1B",MAX(AN$1:AN1740)+1,"")</f>
        <v>#VALUE!</v>
      </c>
      <c r="AO1741" t="str">
        <f>IFERROR(INDEX(PLAYERIDMAP2[PLAYERNAME],MATCH(ROW()-ROW(AO$1),FIRSTBASE,0)),"")</f>
        <v/>
      </c>
      <c r="AP1741" t="e">
        <f>IF(PLAYERIDMAP2[[#This Row],[POS]]="2B",MAX(AP$1:AP1740)+1,"")</f>
        <v>#VALUE!</v>
      </c>
      <c r="AQ1741" t="str">
        <f>IFERROR(INDEX(PLAYERIDMAP2[PLAYERNAME],MATCH(ROW()-ROW(AQ$1),SECONDBASE,0)),"")</f>
        <v/>
      </c>
      <c r="AR1741" t="e">
        <f>IF(PLAYERIDMAP2[[#This Row],[POS]]="3B",MAX(AR$1:AR1740)+1,"")</f>
        <v>#VALUE!</v>
      </c>
      <c r="AS1741" t="str">
        <f>IFERROR(INDEX(PLAYERIDMAP2[PLAYERNAME],MATCH(ROW()-ROW(AS$1),THIRDBASE,0)),"")</f>
        <v/>
      </c>
      <c r="AT1741" t="e">
        <f>IF(PLAYERIDMAP2[[#This Row],[POS]]="SS",MAX(AT$1:AT1740)+1,"")</f>
        <v>#VALUE!</v>
      </c>
      <c r="AU1741" t="str">
        <f>IFERROR(INDEX(PLAYERIDMAP2[PLAYERNAME],MATCH(ROW()-ROW(AU$1),SHORTSTOP,0)),"")</f>
        <v/>
      </c>
      <c r="AV1741" t="e">
        <f>IF(PLAYERIDMAP2[[#This Row],[POS]]="OF",MAX(AV$1:AV1740)+1,"")</f>
        <v>#VALUE!</v>
      </c>
      <c r="AW1741" t="str">
        <f>IFERROR(INDEX(PLAYERIDMAP2[PLAYERNAME],MATCH(ROW()-ROW(AW$1),OUTFIELD,0)),"")</f>
        <v/>
      </c>
      <c r="AX1741" t="e">
        <f>IF(PLAYERIDMAP2[[#This Row],[POS]]&lt;&gt;"P",MAX(AX$1:AX1740)+1,"")</f>
        <v>#VALUE!</v>
      </c>
      <c r="AY1741" t="str">
        <f>IFERROR(INDEX(PLAYERIDMAP2[PLAYERNAME],MATCH(ROW()-ROW(AY$1),HITTERS,0)),"")</f>
        <v/>
      </c>
      <c r="AZ1741" t="e">
        <f>IF(PLAYERIDMAP2[[#This Row],[POS]]="P",MAX(AZ$1:AZ1740)+1,"")</f>
        <v>#VALUE!</v>
      </c>
      <c r="BA1741" t="str">
        <f>IFERROR(INDEX(PLAYERIDMAP2[PLAYERNAME],MATCH(ROW()-ROW(BA$1),PITCHERS,0)),"")</f>
        <v/>
      </c>
    </row>
    <row r="1742" spans="38:53" x14ac:dyDescent="0.25">
      <c r="AL1742" t="e">
        <f>IF(PLAYERIDMAP2[[#This Row],[POS]]="C",MAX(AL$1:AL1741)+1,"")</f>
        <v>#VALUE!</v>
      </c>
      <c r="AM1742" t="str">
        <f>IFERROR(INDEX(PLAYERIDMAP2[PLAYERNAME],MATCH(ROW()-ROW(AM$1),CATCHERS,0)),"")</f>
        <v/>
      </c>
      <c r="AN1742" t="e">
        <f>IF(PLAYERIDMAP2[[#This Row],[POS]]="1B",MAX(AN$1:AN1741)+1,"")</f>
        <v>#VALUE!</v>
      </c>
      <c r="AO1742" t="str">
        <f>IFERROR(INDEX(PLAYERIDMAP2[PLAYERNAME],MATCH(ROW()-ROW(AO$1),FIRSTBASE,0)),"")</f>
        <v/>
      </c>
      <c r="AP1742" t="e">
        <f>IF(PLAYERIDMAP2[[#This Row],[POS]]="2B",MAX(AP$1:AP1741)+1,"")</f>
        <v>#VALUE!</v>
      </c>
      <c r="AQ1742" t="str">
        <f>IFERROR(INDEX(PLAYERIDMAP2[PLAYERNAME],MATCH(ROW()-ROW(AQ$1),SECONDBASE,0)),"")</f>
        <v/>
      </c>
      <c r="AR1742" t="e">
        <f>IF(PLAYERIDMAP2[[#This Row],[POS]]="3B",MAX(AR$1:AR1741)+1,"")</f>
        <v>#VALUE!</v>
      </c>
      <c r="AS1742" t="str">
        <f>IFERROR(INDEX(PLAYERIDMAP2[PLAYERNAME],MATCH(ROW()-ROW(AS$1),THIRDBASE,0)),"")</f>
        <v/>
      </c>
      <c r="AT1742" t="e">
        <f>IF(PLAYERIDMAP2[[#This Row],[POS]]="SS",MAX(AT$1:AT1741)+1,"")</f>
        <v>#VALUE!</v>
      </c>
      <c r="AU1742" t="str">
        <f>IFERROR(INDEX(PLAYERIDMAP2[PLAYERNAME],MATCH(ROW()-ROW(AU$1),SHORTSTOP,0)),"")</f>
        <v/>
      </c>
      <c r="AV1742" t="e">
        <f>IF(PLAYERIDMAP2[[#This Row],[POS]]="OF",MAX(AV$1:AV1741)+1,"")</f>
        <v>#VALUE!</v>
      </c>
      <c r="AW1742" t="str">
        <f>IFERROR(INDEX(PLAYERIDMAP2[PLAYERNAME],MATCH(ROW()-ROW(AW$1),OUTFIELD,0)),"")</f>
        <v/>
      </c>
      <c r="AX1742" t="e">
        <f>IF(PLAYERIDMAP2[[#This Row],[POS]]&lt;&gt;"P",MAX(AX$1:AX1741)+1,"")</f>
        <v>#VALUE!</v>
      </c>
      <c r="AY1742" t="str">
        <f>IFERROR(INDEX(PLAYERIDMAP2[PLAYERNAME],MATCH(ROW()-ROW(AY$1),HITTERS,0)),"")</f>
        <v/>
      </c>
      <c r="AZ1742" t="e">
        <f>IF(PLAYERIDMAP2[[#This Row],[POS]]="P",MAX(AZ$1:AZ1741)+1,"")</f>
        <v>#VALUE!</v>
      </c>
      <c r="BA1742" t="str">
        <f>IFERROR(INDEX(PLAYERIDMAP2[PLAYERNAME],MATCH(ROW()-ROW(BA$1),PITCHERS,0)),"")</f>
        <v/>
      </c>
    </row>
    <row r="1743" spans="38:53" x14ac:dyDescent="0.25">
      <c r="AL1743" t="e">
        <f>IF(PLAYERIDMAP2[[#This Row],[POS]]="C",MAX(AL$1:AL1742)+1,"")</f>
        <v>#VALUE!</v>
      </c>
      <c r="AM1743" t="str">
        <f>IFERROR(INDEX(PLAYERIDMAP2[PLAYERNAME],MATCH(ROW()-ROW(AM$1),CATCHERS,0)),"")</f>
        <v/>
      </c>
      <c r="AN1743" t="e">
        <f>IF(PLAYERIDMAP2[[#This Row],[POS]]="1B",MAX(AN$1:AN1742)+1,"")</f>
        <v>#VALUE!</v>
      </c>
      <c r="AO1743" t="str">
        <f>IFERROR(INDEX(PLAYERIDMAP2[PLAYERNAME],MATCH(ROW()-ROW(AO$1),FIRSTBASE,0)),"")</f>
        <v/>
      </c>
      <c r="AP1743" t="e">
        <f>IF(PLAYERIDMAP2[[#This Row],[POS]]="2B",MAX(AP$1:AP1742)+1,"")</f>
        <v>#VALUE!</v>
      </c>
      <c r="AQ1743" t="str">
        <f>IFERROR(INDEX(PLAYERIDMAP2[PLAYERNAME],MATCH(ROW()-ROW(AQ$1),SECONDBASE,0)),"")</f>
        <v/>
      </c>
      <c r="AR1743" t="e">
        <f>IF(PLAYERIDMAP2[[#This Row],[POS]]="3B",MAX(AR$1:AR1742)+1,"")</f>
        <v>#VALUE!</v>
      </c>
      <c r="AS1743" t="str">
        <f>IFERROR(INDEX(PLAYERIDMAP2[PLAYERNAME],MATCH(ROW()-ROW(AS$1),THIRDBASE,0)),"")</f>
        <v/>
      </c>
      <c r="AT1743" t="e">
        <f>IF(PLAYERIDMAP2[[#This Row],[POS]]="SS",MAX(AT$1:AT1742)+1,"")</f>
        <v>#VALUE!</v>
      </c>
      <c r="AU1743" t="str">
        <f>IFERROR(INDEX(PLAYERIDMAP2[PLAYERNAME],MATCH(ROW()-ROW(AU$1),SHORTSTOP,0)),"")</f>
        <v/>
      </c>
      <c r="AV1743" t="e">
        <f>IF(PLAYERIDMAP2[[#This Row],[POS]]="OF",MAX(AV$1:AV1742)+1,"")</f>
        <v>#VALUE!</v>
      </c>
      <c r="AW1743" t="str">
        <f>IFERROR(INDEX(PLAYERIDMAP2[PLAYERNAME],MATCH(ROW()-ROW(AW$1),OUTFIELD,0)),"")</f>
        <v/>
      </c>
      <c r="AX1743" t="e">
        <f>IF(PLAYERIDMAP2[[#This Row],[POS]]&lt;&gt;"P",MAX(AX$1:AX1742)+1,"")</f>
        <v>#VALUE!</v>
      </c>
      <c r="AY1743" t="str">
        <f>IFERROR(INDEX(PLAYERIDMAP2[PLAYERNAME],MATCH(ROW()-ROW(AY$1),HITTERS,0)),"")</f>
        <v/>
      </c>
      <c r="AZ1743" t="e">
        <f>IF(PLAYERIDMAP2[[#This Row],[POS]]="P",MAX(AZ$1:AZ1742)+1,"")</f>
        <v>#VALUE!</v>
      </c>
      <c r="BA1743" t="str">
        <f>IFERROR(INDEX(PLAYERIDMAP2[PLAYERNAME],MATCH(ROW()-ROW(BA$1),PITCHERS,0)),"")</f>
        <v/>
      </c>
    </row>
    <row r="1744" spans="38:53" x14ac:dyDescent="0.25">
      <c r="AL1744" t="e">
        <f>IF(PLAYERIDMAP2[[#This Row],[POS]]="C",MAX(AL$1:AL1743)+1,"")</f>
        <v>#VALUE!</v>
      </c>
      <c r="AM1744" t="str">
        <f>IFERROR(INDEX(PLAYERIDMAP2[PLAYERNAME],MATCH(ROW()-ROW(AM$1),CATCHERS,0)),"")</f>
        <v/>
      </c>
      <c r="AN1744" t="e">
        <f>IF(PLAYERIDMAP2[[#This Row],[POS]]="1B",MAX(AN$1:AN1743)+1,"")</f>
        <v>#VALUE!</v>
      </c>
      <c r="AO1744" t="str">
        <f>IFERROR(INDEX(PLAYERIDMAP2[PLAYERNAME],MATCH(ROW()-ROW(AO$1),FIRSTBASE,0)),"")</f>
        <v/>
      </c>
      <c r="AP1744" t="e">
        <f>IF(PLAYERIDMAP2[[#This Row],[POS]]="2B",MAX(AP$1:AP1743)+1,"")</f>
        <v>#VALUE!</v>
      </c>
      <c r="AQ1744" t="str">
        <f>IFERROR(INDEX(PLAYERIDMAP2[PLAYERNAME],MATCH(ROW()-ROW(AQ$1),SECONDBASE,0)),"")</f>
        <v/>
      </c>
      <c r="AR1744" t="e">
        <f>IF(PLAYERIDMAP2[[#This Row],[POS]]="3B",MAX(AR$1:AR1743)+1,"")</f>
        <v>#VALUE!</v>
      </c>
      <c r="AS1744" t="str">
        <f>IFERROR(INDEX(PLAYERIDMAP2[PLAYERNAME],MATCH(ROW()-ROW(AS$1),THIRDBASE,0)),"")</f>
        <v/>
      </c>
      <c r="AT1744" t="e">
        <f>IF(PLAYERIDMAP2[[#This Row],[POS]]="SS",MAX(AT$1:AT1743)+1,"")</f>
        <v>#VALUE!</v>
      </c>
      <c r="AU1744" t="str">
        <f>IFERROR(INDEX(PLAYERIDMAP2[PLAYERNAME],MATCH(ROW()-ROW(AU$1),SHORTSTOP,0)),"")</f>
        <v/>
      </c>
      <c r="AV1744" t="e">
        <f>IF(PLAYERIDMAP2[[#This Row],[POS]]="OF",MAX(AV$1:AV1743)+1,"")</f>
        <v>#VALUE!</v>
      </c>
      <c r="AW1744" t="str">
        <f>IFERROR(INDEX(PLAYERIDMAP2[PLAYERNAME],MATCH(ROW()-ROW(AW$1),OUTFIELD,0)),"")</f>
        <v/>
      </c>
      <c r="AX1744" t="e">
        <f>IF(PLAYERIDMAP2[[#This Row],[POS]]&lt;&gt;"P",MAX(AX$1:AX1743)+1,"")</f>
        <v>#VALUE!</v>
      </c>
      <c r="AY1744" t="str">
        <f>IFERROR(INDEX(PLAYERIDMAP2[PLAYERNAME],MATCH(ROW()-ROW(AY$1),HITTERS,0)),"")</f>
        <v/>
      </c>
      <c r="AZ1744" t="e">
        <f>IF(PLAYERIDMAP2[[#This Row],[POS]]="P",MAX(AZ$1:AZ1743)+1,"")</f>
        <v>#VALUE!</v>
      </c>
      <c r="BA1744" t="str">
        <f>IFERROR(INDEX(PLAYERIDMAP2[PLAYERNAME],MATCH(ROW()-ROW(BA$1),PITCHERS,0)),"")</f>
        <v/>
      </c>
    </row>
    <row r="1745" spans="38:53" x14ac:dyDescent="0.25">
      <c r="AL1745" t="e">
        <f>IF(PLAYERIDMAP2[[#This Row],[POS]]="C",MAX(AL$1:AL1744)+1,"")</f>
        <v>#VALUE!</v>
      </c>
      <c r="AM1745" t="str">
        <f>IFERROR(INDEX(PLAYERIDMAP2[PLAYERNAME],MATCH(ROW()-ROW(AM$1),CATCHERS,0)),"")</f>
        <v/>
      </c>
      <c r="AN1745" t="e">
        <f>IF(PLAYERIDMAP2[[#This Row],[POS]]="1B",MAX(AN$1:AN1744)+1,"")</f>
        <v>#VALUE!</v>
      </c>
      <c r="AO1745" t="str">
        <f>IFERROR(INDEX(PLAYERIDMAP2[PLAYERNAME],MATCH(ROW()-ROW(AO$1),FIRSTBASE,0)),"")</f>
        <v/>
      </c>
      <c r="AP1745" t="e">
        <f>IF(PLAYERIDMAP2[[#This Row],[POS]]="2B",MAX(AP$1:AP1744)+1,"")</f>
        <v>#VALUE!</v>
      </c>
      <c r="AQ1745" t="str">
        <f>IFERROR(INDEX(PLAYERIDMAP2[PLAYERNAME],MATCH(ROW()-ROW(AQ$1),SECONDBASE,0)),"")</f>
        <v/>
      </c>
      <c r="AR1745" t="e">
        <f>IF(PLAYERIDMAP2[[#This Row],[POS]]="3B",MAX(AR$1:AR1744)+1,"")</f>
        <v>#VALUE!</v>
      </c>
      <c r="AS1745" t="str">
        <f>IFERROR(INDEX(PLAYERIDMAP2[PLAYERNAME],MATCH(ROW()-ROW(AS$1),THIRDBASE,0)),"")</f>
        <v/>
      </c>
      <c r="AT1745" t="e">
        <f>IF(PLAYERIDMAP2[[#This Row],[POS]]="SS",MAX(AT$1:AT1744)+1,"")</f>
        <v>#VALUE!</v>
      </c>
      <c r="AU1745" t="str">
        <f>IFERROR(INDEX(PLAYERIDMAP2[PLAYERNAME],MATCH(ROW()-ROW(AU$1),SHORTSTOP,0)),"")</f>
        <v/>
      </c>
      <c r="AV1745" t="e">
        <f>IF(PLAYERIDMAP2[[#This Row],[POS]]="OF",MAX(AV$1:AV1744)+1,"")</f>
        <v>#VALUE!</v>
      </c>
      <c r="AW1745" t="str">
        <f>IFERROR(INDEX(PLAYERIDMAP2[PLAYERNAME],MATCH(ROW()-ROW(AW$1),OUTFIELD,0)),"")</f>
        <v/>
      </c>
      <c r="AX1745" t="e">
        <f>IF(PLAYERIDMAP2[[#This Row],[POS]]&lt;&gt;"P",MAX(AX$1:AX1744)+1,"")</f>
        <v>#VALUE!</v>
      </c>
      <c r="AY1745" t="str">
        <f>IFERROR(INDEX(PLAYERIDMAP2[PLAYERNAME],MATCH(ROW()-ROW(AY$1),HITTERS,0)),"")</f>
        <v/>
      </c>
      <c r="AZ1745" t="e">
        <f>IF(PLAYERIDMAP2[[#This Row],[POS]]="P",MAX(AZ$1:AZ1744)+1,"")</f>
        <v>#VALUE!</v>
      </c>
      <c r="BA1745" t="str">
        <f>IFERROR(INDEX(PLAYERIDMAP2[PLAYERNAME],MATCH(ROW()-ROW(BA$1),PITCHERS,0)),"")</f>
        <v/>
      </c>
    </row>
    <row r="1746" spans="38:53" x14ac:dyDescent="0.25">
      <c r="AL1746" t="e">
        <f>IF(PLAYERIDMAP2[[#This Row],[POS]]="C",MAX(AL$1:AL1745)+1,"")</f>
        <v>#VALUE!</v>
      </c>
      <c r="AM1746" t="str">
        <f>IFERROR(INDEX(PLAYERIDMAP2[PLAYERNAME],MATCH(ROW()-ROW(AM$1),CATCHERS,0)),"")</f>
        <v/>
      </c>
      <c r="AN1746" t="e">
        <f>IF(PLAYERIDMAP2[[#This Row],[POS]]="1B",MAX(AN$1:AN1745)+1,"")</f>
        <v>#VALUE!</v>
      </c>
      <c r="AO1746" t="str">
        <f>IFERROR(INDEX(PLAYERIDMAP2[PLAYERNAME],MATCH(ROW()-ROW(AO$1),FIRSTBASE,0)),"")</f>
        <v/>
      </c>
      <c r="AP1746" t="e">
        <f>IF(PLAYERIDMAP2[[#This Row],[POS]]="2B",MAX(AP$1:AP1745)+1,"")</f>
        <v>#VALUE!</v>
      </c>
      <c r="AQ1746" t="str">
        <f>IFERROR(INDEX(PLAYERIDMAP2[PLAYERNAME],MATCH(ROW()-ROW(AQ$1),SECONDBASE,0)),"")</f>
        <v/>
      </c>
      <c r="AR1746" t="e">
        <f>IF(PLAYERIDMAP2[[#This Row],[POS]]="3B",MAX(AR$1:AR1745)+1,"")</f>
        <v>#VALUE!</v>
      </c>
      <c r="AS1746" t="str">
        <f>IFERROR(INDEX(PLAYERIDMAP2[PLAYERNAME],MATCH(ROW()-ROW(AS$1),THIRDBASE,0)),"")</f>
        <v/>
      </c>
      <c r="AT1746" t="e">
        <f>IF(PLAYERIDMAP2[[#This Row],[POS]]="SS",MAX(AT$1:AT1745)+1,"")</f>
        <v>#VALUE!</v>
      </c>
      <c r="AU1746" t="str">
        <f>IFERROR(INDEX(PLAYERIDMAP2[PLAYERNAME],MATCH(ROW()-ROW(AU$1),SHORTSTOP,0)),"")</f>
        <v/>
      </c>
      <c r="AV1746" t="e">
        <f>IF(PLAYERIDMAP2[[#This Row],[POS]]="OF",MAX(AV$1:AV1745)+1,"")</f>
        <v>#VALUE!</v>
      </c>
      <c r="AW1746" t="str">
        <f>IFERROR(INDEX(PLAYERIDMAP2[PLAYERNAME],MATCH(ROW()-ROW(AW$1),OUTFIELD,0)),"")</f>
        <v/>
      </c>
      <c r="AX1746" t="e">
        <f>IF(PLAYERIDMAP2[[#This Row],[POS]]&lt;&gt;"P",MAX(AX$1:AX1745)+1,"")</f>
        <v>#VALUE!</v>
      </c>
      <c r="AY1746" t="str">
        <f>IFERROR(INDEX(PLAYERIDMAP2[PLAYERNAME],MATCH(ROW()-ROW(AY$1),HITTERS,0)),"")</f>
        <v/>
      </c>
      <c r="AZ1746" t="e">
        <f>IF(PLAYERIDMAP2[[#This Row],[POS]]="P",MAX(AZ$1:AZ1745)+1,"")</f>
        <v>#VALUE!</v>
      </c>
      <c r="BA1746" t="str">
        <f>IFERROR(INDEX(PLAYERIDMAP2[PLAYERNAME],MATCH(ROW()-ROW(BA$1),PITCHERS,0)),"")</f>
        <v/>
      </c>
    </row>
    <row r="1747" spans="38:53" x14ac:dyDescent="0.25">
      <c r="AL1747" t="e">
        <f>IF(PLAYERIDMAP2[[#This Row],[POS]]="C",MAX(AL$1:AL1746)+1,"")</f>
        <v>#VALUE!</v>
      </c>
      <c r="AM1747" t="str">
        <f>IFERROR(INDEX(PLAYERIDMAP2[PLAYERNAME],MATCH(ROW()-ROW(AM$1),CATCHERS,0)),"")</f>
        <v/>
      </c>
      <c r="AN1747" t="e">
        <f>IF(PLAYERIDMAP2[[#This Row],[POS]]="1B",MAX(AN$1:AN1746)+1,"")</f>
        <v>#VALUE!</v>
      </c>
      <c r="AO1747" t="str">
        <f>IFERROR(INDEX(PLAYERIDMAP2[PLAYERNAME],MATCH(ROW()-ROW(AO$1),FIRSTBASE,0)),"")</f>
        <v/>
      </c>
      <c r="AP1747" t="e">
        <f>IF(PLAYERIDMAP2[[#This Row],[POS]]="2B",MAX(AP$1:AP1746)+1,"")</f>
        <v>#VALUE!</v>
      </c>
      <c r="AQ1747" t="str">
        <f>IFERROR(INDEX(PLAYERIDMAP2[PLAYERNAME],MATCH(ROW()-ROW(AQ$1),SECONDBASE,0)),"")</f>
        <v/>
      </c>
      <c r="AR1747" t="e">
        <f>IF(PLAYERIDMAP2[[#This Row],[POS]]="3B",MAX(AR$1:AR1746)+1,"")</f>
        <v>#VALUE!</v>
      </c>
      <c r="AS1747" t="str">
        <f>IFERROR(INDEX(PLAYERIDMAP2[PLAYERNAME],MATCH(ROW()-ROW(AS$1),THIRDBASE,0)),"")</f>
        <v/>
      </c>
      <c r="AT1747" t="e">
        <f>IF(PLAYERIDMAP2[[#This Row],[POS]]="SS",MAX(AT$1:AT1746)+1,"")</f>
        <v>#VALUE!</v>
      </c>
      <c r="AU1747" t="str">
        <f>IFERROR(INDEX(PLAYERIDMAP2[PLAYERNAME],MATCH(ROW()-ROW(AU$1),SHORTSTOP,0)),"")</f>
        <v/>
      </c>
      <c r="AV1747" t="e">
        <f>IF(PLAYERIDMAP2[[#This Row],[POS]]="OF",MAX(AV$1:AV1746)+1,"")</f>
        <v>#VALUE!</v>
      </c>
      <c r="AW1747" t="str">
        <f>IFERROR(INDEX(PLAYERIDMAP2[PLAYERNAME],MATCH(ROW()-ROW(AW$1),OUTFIELD,0)),"")</f>
        <v/>
      </c>
      <c r="AX1747" t="e">
        <f>IF(PLAYERIDMAP2[[#This Row],[POS]]&lt;&gt;"P",MAX(AX$1:AX1746)+1,"")</f>
        <v>#VALUE!</v>
      </c>
      <c r="AY1747" t="str">
        <f>IFERROR(INDEX(PLAYERIDMAP2[PLAYERNAME],MATCH(ROW()-ROW(AY$1),HITTERS,0)),"")</f>
        <v/>
      </c>
      <c r="AZ1747" t="e">
        <f>IF(PLAYERIDMAP2[[#This Row],[POS]]="P",MAX(AZ$1:AZ1746)+1,"")</f>
        <v>#VALUE!</v>
      </c>
      <c r="BA1747" t="str">
        <f>IFERROR(INDEX(PLAYERIDMAP2[PLAYERNAME],MATCH(ROW()-ROW(BA$1),PITCHERS,0)),"")</f>
        <v/>
      </c>
    </row>
    <row r="1748" spans="38:53" x14ac:dyDescent="0.25">
      <c r="AL1748" t="e">
        <f>IF(PLAYERIDMAP2[[#This Row],[POS]]="C",MAX(AL$1:AL1747)+1,"")</f>
        <v>#VALUE!</v>
      </c>
      <c r="AM1748" t="str">
        <f>IFERROR(INDEX(PLAYERIDMAP2[PLAYERNAME],MATCH(ROW()-ROW(AM$1),CATCHERS,0)),"")</f>
        <v/>
      </c>
      <c r="AN1748" t="e">
        <f>IF(PLAYERIDMAP2[[#This Row],[POS]]="1B",MAX(AN$1:AN1747)+1,"")</f>
        <v>#VALUE!</v>
      </c>
      <c r="AO1748" t="str">
        <f>IFERROR(INDEX(PLAYERIDMAP2[PLAYERNAME],MATCH(ROW()-ROW(AO$1),FIRSTBASE,0)),"")</f>
        <v/>
      </c>
      <c r="AP1748" t="e">
        <f>IF(PLAYERIDMAP2[[#This Row],[POS]]="2B",MAX(AP$1:AP1747)+1,"")</f>
        <v>#VALUE!</v>
      </c>
      <c r="AQ1748" t="str">
        <f>IFERROR(INDEX(PLAYERIDMAP2[PLAYERNAME],MATCH(ROW()-ROW(AQ$1),SECONDBASE,0)),"")</f>
        <v/>
      </c>
      <c r="AR1748" t="e">
        <f>IF(PLAYERIDMAP2[[#This Row],[POS]]="3B",MAX(AR$1:AR1747)+1,"")</f>
        <v>#VALUE!</v>
      </c>
      <c r="AS1748" t="str">
        <f>IFERROR(INDEX(PLAYERIDMAP2[PLAYERNAME],MATCH(ROW()-ROW(AS$1),THIRDBASE,0)),"")</f>
        <v/>
      </c>
      <c r="AT1748" t="e">
        <f>IF(PLAYERIDMAP2[[#This Row],[POS]]="SS",MAX(AT$1:AT1747)+1,"")</f>
        <v>#VALUE!</v>
      </c>
      <c r="AU1748" t="str">
        <f>IFERROR(INDEX(PLAYERIDMAP2[PLAYERNAME],MATCH(ROW()-ROW(AU$1),SHORTSTOP,0)),"")</f>
        <v/>
      </c>
      <c r="AV1748" t="e">
        <f>IF(PLAYERIDMAP2[[#This Row],[POS]]="OF",MAX(AV$1:AV1747)+1,"")</f>
        <v>#VALUE!</v>
      </c>
      <c r="AW1748" t="str">
        <f>IFERROR(INDEX(PLAYERIDMAP2[PLAYERNAME],MATCH(ROW()-ROW(AW$1),OUTFIELD,0)),"")</f>
        <v/>
      </c>
      <c r="AX1748" t="e">
        <f>IF(PLAYERIDMAP2[[#This Row],[POS]]&lt;&gt;"P",MAX(AX$1:AX1747)+1,"")</f>
        <v>#VALUE!</v>
      </c>
      <c r="AY1748" t="str">
        <f>IFERROR(INDEX(PLAYERIDMAP2[PLAYERNAME],MATCH(ROW()-ROW(AY$1),HITTERS,0)),"")</f>
        <v/>
      </c>
      <c r="AZ1748" t="e">
        <f>IF(PLAYERIDMAP2[[#This Row],[POS]]="P",MAX(AZ$1:AZ1747)+1,"")</f>
        <v>#VALUE!</v>
      </c>
      <c r="BA1748" t="str">
        <f>IFERROR(INDEX(PLAYERIDMAP2[PLAYERNAME],MATCH(ROW()-ROW(BA$1),PITCHERS,0)),"")</f>
        <v/>
      </c>
    </row>
    <row r="1749" spans="38:53" x14ac:dyDescent="0.25">
      <c r="AL1749" t="e">
        <f>IF(PLAYERIDMAP2[[#This Row],[POS]]="C",MAX(AL$1:AL1748)+1,"")</f>
        <v>#VALUE!</v>
      </c>
      <c r="AM1749" t="str">
        <f>IFERROR(INDEX(PLAYERIDMAP2[PLAYERNAME],MATCH(ROW()-ROW(AM$1),CATCHERS,0)),"")</f>
        <v/>
      </c>
      <c r="AN1749" t="e">
        <f>IF(PLAYERIDMAP2[[#This Row],[POS]]="1B",MAX(AN$1:AN1748)+1,"")</f>
        <v>#VALUE!</v>
      </c>
      <c r="AO1749" t="str">
        <f>IFERROR(INDEX(PLAYERIDMAP2[PLAYERNAME],MATCH(ROW()-ROW(AO$1),FIRSTBASE,0)),"")</f>
        <v/>
      </c>
      <c r="AP1749" t="e">
        <f>IF(PLAYERIDMAP2[[#This Row],[POS]]="2B",MAX(AP$1:AP1748)+1,"")</f>
        <v>#VALUE!</v>
      </c>
      <c r="AQ1749" t="str">
        <f>IFERROR(INDEX(PLAYERIDMAP2[PLAYERNAME],MATCH(ROW()-ROW(AQ$1),SECONDBASE,0)),"")</f>
        <v/>
      </c>
      <c r="AR1749" t="e">
        <f>IF(PLAYERIDMAP2[[#This Row],[POS]]="3B",MAX(AR$1:AR1748)+1,"")</f>
        <v>#VALUE!</v>
      </c>
      <c r="AS1749" t="str">
        <f>IFERROR(INDEX(PLAYERIDMAP2[PLAYERNAME],MATCH(ROW()-ROW(AS$1),THIRDBASE,0)),"")</f>
        <v/>
      </c>
      <c r="AT1749" t="e">
        <f>IF(PLAYERIDMAP2[[#This Row],[POS]]="SS",MAX(AT$1:AT1748)+1,"")</f>
        <v>#VALUE!</v>
      </c>
      <c r="AU1749" t="str">
        <f>IFERROR(INDEX(PLAYERIDMAP2[PLAYERNAME],MATCH(ROW()-ROW(AU$1),SHORTSTOP,0)),"")</f>
        <v/>
      </c>
      <c r="AV1749" t="e">
        <f>IF(PLAYERIDMAP2[[#This Row],[POS]]="OF",MAX(AV$1:AV1748)+1,"")</f>
        <v>#VALUE!</v>
      </c>
      <c r="AW1749" t="str">
        <f>IFERROR(INDEX(PLAYERIDMAP2[PLAYERNAME],MATCH(ROW()-ROW(AW$1),OUTFIELD,0)),"")</f>
        <v/>
      </c>
      <c r="AX1749" t="e">
        <f>IF(PLAYERIDMAP2[[#This Row],[POS]]&lt;&gt;"P",MAX(AX$1:AX1748)+1,"")</f>
        <v>#VALUE!</v>
      </c>
      <c r="AY1749" t="str">
        <f>IFERROR(INDEX(PLAYERIDMAP2[PLAYERNAME],MATCH(ROW()-ROW(AY$1),HITTERS,0)),"")</f>
        <v/>
      </c>
      <c r="AZ1749" t="e">
        <f>IF(PLAYERIDMAP2[[#This Row],[POS]]="P",MAX(AZ$1:AZ1748)+1,"")</f>
        <v>#VALUE!</v>
      </c>
      <c r="BA1749" t="str">
        <f>IFERROR(INDEX(PLAYERIDMAP2[PLAYERNAME],MATCH(ROW()-ROW(BA$1),PITCHERS,0)),"")</f>
        <v/>
      </c>
    </row>
    <row r="1750" spans="38:53" x14ac:dyDescent="0.25">
      <c r="AL1750" t="e">
        <f>IF(PLAYERIDMAP2[[#This Row],[POS]]="C",MAX(AL$1:AL1749)+1,"")</f>
        <v>#VALUE!</v>
      </c>
      <c r="AM1750" t="str">
        <f>IFERROR(INDEX(PLAYERIDMAP2[PLAYERNAME],MATCH(ROW()-ROW(AM$1),CATCHERS,0)),"")</f>
        <v/>
      </c>
      <c r="AN1750" t="e">
        <f>IF(PLAYERIDMAP2[[#This Row],[POS]]="1B",MAX(AN$1:AN1749)+1,"")</f>
        <v>#VALUE!</v>
      </c>
      <c r="AO1750" t="str">
        <f>IFERROR(INDEX(PLAYERIDMAP2[PLAYERNAME],MATCH(ROW()-ROW(AO$1),FIRSTBASE,0)),"")</f>
        <v/>
      </c>
      <c r="AP1750" t="e">
        <f>IF(PLAYERIDMAP2[[#This Row],[POS]]="2B",MAX(AP$1:AP1749)+1,"")</f>
        <v>#VALUE!</v>
      </c>
      <c r="AQ1750" t="str">
        <f>IFERROR(INDEX(PLAYERIDMAP2[PLAYERNAME],MATCH(ROW()-ROW(AQ$1),SECONDBASE,0)),"")</f>
        <v/>
      </c>
      <c r="AR1750" t="e">
        <f>IF(PLAYERIDMAP2[[#This Row],[POS]]="3B",MAX(AR$1:AR1749)+1,"")</f>
        <v>#VALUE!</v>
      </c>
      <c r="AS1750" t="str">
        <f>IFERROR(INDEX(PLAYERIDMAP2[PLAYERNAME],MATCH(ROW()-ROW(AS$1),THIRDBASE,0)),"")</f>
        <v/>
      </c>
      <c r="AT1750" t="e">
        <f>IF(PLAYERIDMAP2[[#This Row],[POS]]="SS",MAX(AT$1:AT1749)+1,"")</f>
        <v>#VALUE!</v>
      </c>
      <c r="AU1750" t="str">
        <f>IFERROR(INDEX(PLAYERIDMAP2[PLAYERNAME],MATCH(ROW()-ROW(AU$1),SHORTSTOP,0)),"")</f>
        <v/>
      </c>
      <c r="AV1750" t="e">
        <f>IF(PLAYERIDMAP2[[#This Row],[POS]]="OF",MAX(AV$1:AV1749)+1,"")</f>
        <v>#VALUE!</v>
      </c>
      <c r="AW1750" t="str">
        <f>IFERROR(INDEX(PLAYERIDMAP2[PLAYERNAME],MATCH(ROW()-ROW(AW$1),OUTFIELD,0)),"")</f>
        <v/>
      </c>
      <c r="AX1750" t="e">
        <f>IF(PLAYERIDMAP2[[#This Row],[POS]]&lt;&gt;"P",MAX(AX$1:AX1749)+1,"")</f>
        <v>#VALUE!</v>
      </c>
      <c r="AY1750" t="str">
        <f>IFERROR(INDEX(PLAYERIDMAP2[PLAYERNAME],MATCH(ROW()-ROW(AY$1),HITTERS,0)),"")</f>
        <v/>
      </c>
      <c r="AZ1750" t="e">
        <f>IF(PLAYERIDMAP2[[#This Row],[POS]]="P",MAX(AZ$1:AZ1749)+1,"")</f>
        <v>#VALUE!</v>
      </c>
      <c r="BA1750" t="str">
        <f>IFERROR(INDEX(PLAYERIDMAP2[PLAYERNAME],MATCH(ROW()-ROW(BA$1),PITCHERS,0)),"")</f>
        <v/>
      </c>
    </row>
    <row r="1751" spans="38:53" x14ac:dyDescent="0.25">
      <c r="AL1751" t="e">
        <f>IF(PLAYERIDMAP2[[#This Row],[POS]]="C",MAX(AL$1:AL1750)+1,"")</f>
        <v>#VALUE!</v>
      </c>
      <c r="AM1751" t="str">
        <f>IFERROR(INDEX(PLAYERIDMAP2[PLAYERNAME],MATCH(ROW()-ROW(AM$1),CATCHERS,0)),"")</f>
        <v/>
      </c>
      <c r="AN1751" t="e">
        <f>IF(PLAYERIDMAP2[[#This Row],[POS]]="1B",MAX(AN$1:AN1750)+1,"")</f>
        <v>#VALUE!</v>
      </c>
      <c r="AO1751" t="str">
        <f>IFERROR(INDEX(PLAYERIDMAP2[PLAYERNAME],MATCH(ROW()-ROW(AO$1),FIRSTBASE,0)),"")</f>
        <v/>
      </c>
      <c r="AP1751" t="e">
        <f>IF(PLAYERIDMAP2[[#This Row],[POS]]="2B",MAX(AP$1:AP1750)+1,"")</f>
        <v>#VALUE!</v>
      </c>
      <c r="AQ1751" t="str">
        <f>IFERROR(INDEX(PLAYERIDMAP2[PLAYERNAME],MATCH(ROW()-ROW(AQ$1),SECONDBASE,0)),"")</f>
        <v/>
      </c>
      <c r="AR1751" t="e">
        <f>IF(PLAYERIDMAP2[[#This Row],[POS]]="3B",MAX(AR$1:AR1750)+1,"")</f>
        <v>#VALUE!</v>
      </c>
      <c r="AS1751" t="str">
        <f>IFERROR(INDEX(PLAYERIDMAP2[PLAYERNAME],MATCH(ROW()-ROW(AS$1),THIRDBASE,0)),"")</f>
        <v/>
      </c>
      <c r="AT1751" t="e">
        <f>IF(PLAYERIDMAP2[[#This Row],[POS]]="SS",MAX(AT$1:AT1750)+1,"")</f>
        <v>#VALUE!</v>
      </c>
      <c r="AU1751" t="str">
        <f>IFERROR(INDEX(PLAYERIDMAP2[PLAYERNAME],MATCH(ROW()-ROW(AU$1),SHORTSTOP,0)),"")</f>
        <v/>
      </c>
      <c r="AV1751" t="e">
        <f>IF(PLAYERIDMAP2[[#This Row],[POS]]="OF",MAX(AV$1:AV1750)+1,"")</f>
        <v>#VALUE!</v>
      </c>
      <c r="AW1751" t="str">
        <f>IFERROR(INDEX(PLAYERIDMAP2[PLAYERNAME],MATCH(ROW()-ROW(AW$1),OUTFIELD,0)),"")</f>
        <v/>
      </c>
      <c r="AX1751" t="e">
        <f>IF(PLAYERIDMAP2[[#This Row],[POS]]&lt;&gt;"P",MAX(AX$1:AX1750)+1,"")</f>
        <v>#VALUE!</v>
      </c>
      <c r="AY1751" t="str">
        <f>IFERROR(INDEX(PLAYERIDMAP2[PLAYERNAME],MATCH(ROW()-ROW(AY$1),HITTERS,0)),"")</f>
        <v/>
      </c>
      <c r="AZ1751" t="e">
        <f>IF(PLAYERIDMAP2[[#This Row],[POS]]="P",MAX(AZ$1:AZ1750)+1,"")</f>
        <v>#VALUE!</v>
      </c>
      <c r="BA1751" t="str">
        <f>IFERROR(INDEX(PLAYERIDMAP2[PLAYERNAME],MATCH(ROW()-ROW(BA$1),PITCHERS,0)),"")</f>
        <v/>
      </c>
    </row>
    <row r="1752" spans="38:53" x14ac:dyDescent="0.25">
      <c r="AL1752" t="e">
        <f>IF(PLAYERIDMAP2[[#This Row],[POS]]="C",MAX(AL$1:AL1751)+1,"")</f>
        <v>#VALUE!</v>
      </c>
      <c r="AM1752" t="str">
        <f>IFERROR(INDEX(PLAYERIDMAP2[PLAYERNAME],MATCH(ROW()-ROW(AM$1),CATCHERS,0)),"")</f>
        <v/>
      </c>
      <c r="AN1752" t="e">
        <f>IF(PLAYERIDMAP2[[#This Row],[POS]]="1B",MAX(AN$1:AN1751)+1,"")</f>
        <v>#VALUE!</v>
      </c>
      <c r="AO1752" t="str">
        <f>IFERROR(INDEX(PLAYERIDMAP2[PLAYERNAME],MATCH(ROW()-ROW(AO$1),FIRSTBASE,0)),"")</f>
        <v/>
      </c>
      <c r="AP1752" t="e">
        <f>IF(PLAYERIDMAP2[[#This Row],[POS]]="2B",MAX(AP$1:AP1751)+1,"")</f>
        <v>#VALUE!</v>
      </c>
      <c r="AQ1752" t="str">
        <f>IFERROR(INDEX(PLAYERIDMAP2[PLAYERNAME],MATCH(ROW()-ROW(AQ$1),SECONDBASE,0)),"")</f>
        <v/>
      </c>
      <c r="AR1752" t="e">
        <f>IF(PLAYERIDMAP2[[#This Row],[POS]]="3B",MAX(AR$1:AR1751)+1,"")</f>
        <v>#VALUE!</v>
      </c>
      <c r="AS1752" t="str">
        <f>IFERROR(INDEX(PLAYERIDMAP2[PLAYERNAME],MATCH(ROW()-ROW(AS$1),THIRDBASE,0)),"")</f>
        <v/>
      </c>
      <c r="AT1752" t="e">
        <f>IF(PLAYERIDMAP2[[#This Row],[POS]]="SS",MAX(AT$1:AT1751)+1,"")</f>
        <v>#VALUE!</v>
      </c>
      <c r="AU1752" t="str">
        <f>IFERROR(INDEX(PLAYERIDMAP2[PLAYERNAME],MATCH(ROW()-ROW(AU$1),SHORTSTOP,0)),"")</f>
        <v/>
      </c>
      <c r="AV1752" t="e">
        <f>IF(PLAYERIDMAP2[[#This Row],[POS]]="OF",MAX(AV$1:AV1751)+1,"")</f>
        <v>#VALUE!</v>
      </c>
      <c r="AW1752" t="str">
        <f>IFERROR(INDEX(PLAYERIDMAP2[PLAYERNAME],MATCH(ROW()-ROW(AW$1),OUTFIELD,0)),"")</f>
        <v/>
      </c>
      <c r="AX1752" t="e">
        <f>IF(PLAYERIDMAP2[[#This Row],[POS]]&lt;&gt;"P",MAX(AX$1:AX1751)+1,"")</f>
        <v>#VALUE!</v>
      </c>
      <c r="AY1752" t="str">
        <f>IFERROR(INDEX(PLAYERIDMAP2[PLAYERNAME],MATCH(ROW()-ROW(AY$1),HITTERS,0)),"")</f>
        <v/>
      </c>
      <c r="AZ1752" t="e">
        <f>IF(PLAYERIDMAP2[[#This Row],[POS]]="P",MAX(AZ$1:AZ1751)+1,"")</f>
        <v>#VALUE!</v>
      </c>
      <c r="BA1752" t="str">
        <f>IFERROR(INDEX(PLAYERIDMAP2[PLAYERNAME],MATCH(ROW()-ROW(BA$1),PITCHERS,0)),"")</f>
        <v/>
      </c>
    </row>
    <row r="1753" spans="38:53" x14ac:dyDescent="0.25">
      <c r="AL1753" t="e">
        <f>IF(PLAYERIDMAP2[[#This Row],[POS]]="C",MAX(AL$1:AL1752)+1,"")</f>
        <v>#VALUE!</v>
      </c>
      <c r="AM1753" t="str">
        <f>IFERROR(INDEX(PLAYERIDMAP2[PLAYERNAME],MATCH(ROW()-ROW(AM$1),CATCHERS,0)),"")</f>
        <v/>
      </c>
      <c r="AN1753" t="e">
        <f>IF(PLAYERIDMAP2[[#This Row],[POS]]="1B",MAX(AN$1:AN1752)+1,"")</f>
        <v>#VALUE!</v>
      </c>
      <c r="AO1753" t="str">
        <f>IFERROR(INDEX(PLAYERIDMAP2[PLAYERNAME],MATCH(ROW()-ROW(AO$1),FIRSTBASE,0)),"")</f>
        <v/>
      </c>
      <c r="AP1753" t="e">
        <f>IF(PLAYERIDMAP2[[#This Row],[POS]]="2B",MAX(AP$1:AP1752)+1,"")</f>
        <v>#VALUE!</v>
      </c>
      <c r="AQ1753" t="str">
        <f>IFERROR(INDEX(PLAYERIDMAP2[PLAYERNAME],MATCH(ROW()-ROW(AQ$1),SECONDBASE,0)),"")</f>
        <v/>
      </c>
      <c r="AR1753" t="e">
        <f>IF(PLAYERIDMAP2[[#This Row],[POS]]="3B",MAX(AR$1:AR1752)+1,"")</f>
        <v>#VALUE!</v>
      </c>
      <c r="AS1753" t="str">
        <f>IFERROR(INDEX(PLAYERIDMAP2[PLAYERNAME],MATCH(ROW()-ROW(AS$1),THIRDBASE,0)),"")</f>
        <v/>
      </c>
      <c r="AT1753" t="e">
        <f>IF(PLAYERIDMAP2[[#This Row],[POS]]="SS",MAX(AT$1:AT1752)+1,"")</f>
        <v>#VALUE!</v>
      </c>
      <c r="AU1753" t="str">
        <f>IFERROR(INDEX(PLAYERIDMAP2[PLAYERNAME],MATCH(ROW()-ROW(AU$1),SHORTSTOP,0)),"")</f>
        <v/>
      </c>
      <c r="AV1753" t="e">
        <f>IF(PLAYERIDMAP2[[#This Row],[POS]]="OF",MAX(AV$1:AV1752)+1,"")</f>
        <v>#VALUE!</v>
      </c>
      <c r="AW1753" t="str">
        <f>IFERROR(INDEX(PLAYERIDMAP2[PLAYERNAME],MATCH(ROW()-ROW(AW$1),OUTFIELD,0)),"")</f>
        <v/>
      </c>
      <c r="AX1753" t="e">
        <f>IF(PLAYERIDMAP2[[#This Row],[POS]]&lt;&gt;"P",MAX(AX$1:AX1752)+1,"")</f>
        <v>#VALUE!</v>
      </c>
      <c r="AY1753" t="str">
        <f>IFERROR(INDEX(PLAYERIDMAP2[PLAYERNAME],MATCH(ROW()-ROW(AY$1),HITTERS,0)),"")</f>
        <v/>
      </c>
      <c r="AZ1753" t="e">
        <f>IF(PLAYERIDMAP2[[#This Row],[POS]]="P",MAX(AZ$1:AZ1752)+1,"")</f>
        <v>#VALUE!</v>
      </c>
      <c r="BA1753" t="str">
        <f>IFERROR(INDEX(PLAYERIDMAP2[PLAYERNAME],MATCH(ROW()-ROW(BA$1),PITCHERS,0)),"")</f>
        <v/>
      </c>
    </row>
    <row r="1754" spans="38:53" x14ac:dyDescent="0.25">
      <c r="AL1754" t="e">
        <f>IF(PLAYERIDMAP2[[#This Row],[POS]]="C",MAX(AL$1:AL1753)+1,"")</f>
        <v>#VALUE!</v>
      </c>
      <c r="AM1754" t="str">
        <f>IFERROR(INDEX(PLAYERIDMAP2[PLAYERNAME],MATCH(ROW()-ROW(AM$1),CATCHERS,0)),"")</f>
        <v/>
      </c>
      <c r="AN1754" t="e">
        <f>IF(PLAYERIDMAP2[[#This Row],[POS]]="1B",MAX(AN$1:AN1753)+1,"")</f>
        <v>#VALUE!</v>
      </c>
      <c r="AO1754" t="str">
        <f>IFERROR(INDEX(PLAYERIDMAP2[PLAYERNAME],MATCH(ROW()-ROW(AO$1),FIRSTBASE,0)),"")</f>
        <v/>
      </c>
      <c r="AP1754" t="e">
        <f>IF(PLAYERIDMAP2[[#This Row],[POS]]="2B",MAX(AP$1:AP1753)+1,"")</f>
        <v>#VALUE!</v>
      </c>
      <c r="AQ1754" t="str">
        <f>IFERROR(INDEX(PLAYERIDMAP2[PLAYERNAME],MATCH(ROW()-ROW(AQ$1),SECONDBASE,0)),"")</f>
        <v/>
      </c>
      <c r="AR1754" t="e">
        <f>IF(PLAYERIDMAP2[[#This Row],[POS]]="3B",MAX(AR$1:AR1753)+1,"")</f>
        <v>#VALUE!</v>
      </c>
      <c r="AS1754" t="str">
        <f>IFERROR(INDEX(PLAYERIDMAP2[PLAYERNAME],MATCH(ROW()-ROW(AS$1),THIRDBASE,0)),"")</f>
        <v/>
      </c>
      <c r="AT1754" t="e">
        <f>IF(PLAYERIDMAP2[[#This Row],[POS]]="SS",MAX(AT$1:AT1753)+1,"")</f>
        <v>#VALUE!</v>
      </c>
      <c r="AU1754" t="str">
        <f>IFERROR(INDEX(PLAYERIDMAP2[PLAYERNAME],MATCH(ROW()-ROW(AU$1),SHORTSTOP,0)),"")</f>
        <v/>
      </c>
      <c r="AV1754" t="e">
        <f>IF(PLAYERIDMAP2[[#This Row],[POS]]="OF",MAX(AV$1:AV1753)+1,"")</f>
        <v>#VALUE!</v>
      </c>
      <c r="AW1754" t="str">
        <f>IFERROR(INDEX(PLAYERIDMAP2[PLAYERNAME],MATCH(ROW()-ROW(AW$1),OUTFIELD,0)),"")</f>
        <v/>
      </c>
      <c r="AX1754" t="e">
        <f>IF(PLAYERIDMAP2[[#This Row],[POS]]&lt;&gt;"P",MAX(AX$1:AX1753)+1,"")</f>
        <v>#VALUE!</v>
      </c>
      <c r="AY1754" t="str">
        <f>IFERROR(INDEX(PLAYERIDMAP2[PLAYERNAME],MATCH(ROW()-ROW(AY$1),HITTERS,0)),"")</f>
        <v/>
      </c>
      <c r="AZ1754" t="e">
        <f>IF(PLAYERIDMAP2[[#This Row],[POS]]="P",MAX(AZ$1:AZ1753)+1,"")</f>
        <v>#VALUE!</v>
      </c>
      <c r="BA1754" t="str">
        <f>IFERROR(INDEX(PLAYERIDMAP2[PLAYERNAME],MATCH(ROW()-ROW(BA$1),PITCHERS,0)),"")</f>
        <v/>
      </c>
    </row>
    <row r="1755" spans="38:53" x14ac:dyDescent="0.25">
      <c r="AL1755" t="e">
        <f>IF(PLAYERIDMAP2[[#This Row],[POS]]="C",MAX(AL$1:AL1754)+1,"")</f>
        <v>#VALUE!</v>
      </c>
      <c r="AM1755" t="str">
        <f>IFERROR(INDEX(PLAYERIDMAP2[PLAYERNAME],MATCH(ROW()-ROW(AM$1),CATCHERS,0)),"")</f>
        <v/>
      </c>
      <c r="AN1755" t="e">
        <f>IF(PLAYERIDMAP2[[#This Row],[POS]]="1B",MAX(AN$1:AN1754)+1,"")</f>
        <v>#VALUE!</v>
      </c>
      <c r="AO1755" t="str">
        <f>IFERROR(INDEX(PLAYERIDMAP2[PLAYERNAME],MATCH(ROW()-ROW(AO$1),FIRSTBASE,0)),"")</f>
        <v/>
      </c>
      <c r="AP1755" t="e">
        <f>IF(PLAYERIDMAP2[[#This Row],[POS]]="2B",MAX(AP$1:AP1754)+1,"")</f>
        <v>#VALUE!</v>
      </c>
      <c r="AQ1755" t="str">
        <f>IFERROR(INDEX(PLAYERIDMAP2[PLAYERNAME],MATCH(ROW()-ROW(AQ$1),SECONDBASE,0)),"")</f>
        <v/>
      </c>
      <c r="AR1755" t="e">
        <f>IF(PLAYERIDMAP2[[#This Row],[POS]]="3B",MAX(AR$1:AR1754)+1,"")</f>
        <v>#VALUE!</v>
      </c>
      <c r="AS1755" t="str">
        <f>IFERROR(INDEX(PLAYERIDMAP2[PLAYERNAME],MATCH(ROW()-ROW(AS$1),THIRDBASE,0)),"")</f>
        <v/>
      </c>
      <c r="AT1755" t="e">
        <f>IF(PLAYERIDMAP2[[#This Row],[POS]]="SS",MAX(AT$1:AT1754)+1,"")</f>
        <v>#VALUE!</v>
      </c>
      <c r="AU1755" t="str">
        <f>IFERROR(INDEX(PLAYERIDMAP2[PLAYERNAME],MATCH(ROW()-ROW(AU$1),SHORTSTOP,0)),"")</f>
        <v/>
      </c>
      <c r="AV1755" t="e">
        <f>IF(PLAYERIDMAP2[[#This Row],[POS]]="OF",MAX(AV$1:AV1754)+1,"")</f>
        <v>#VALUE!</v>
      </c>
      <c r="AW1755" t="str">
        <f>IFERROR(INDEX(PLAYERIDMAP2[PLAYERNAME],MATCH(ROW()-ROW(AW$1),OUTFIELD,0)),"")</f>
        <v/>
      </c>
      <c r="AX1755" t="e">
        <f>IF(PLAYERIDMAP2[[#This Row],[POS]]&lt;&gt;"P",MAX(AX$1:AX1754)+1,"")</f>
        <v>#VALUE!</v>
      </c>
      <c r="AY1755" t="str">
        <f>IFERROR(INDEX(PLAYERIDMAP2[PLAYERNAME],MATCH(ROW()-ROW(AY$1),HITTERS,0)),"")</f>
        <v/>
      </c>
      <c r="AZ1755" t="e">
        <f>IF(PLAYERIDMAP2[[#This Row],[POS]]="P",MAX(AZ$1:AZ1754)+1,"")</f>
        <v>#VALUE!</v>
      </c>
      <c r="BA1755" t="str">
        <f>IFERROR(INDEX(PLAYERIDMAP2[PLAYERNAME],MATCH(ROW()-ROW(BA$1),PITCHERS,0)),"")</f>
        <v/>
      </c>
    </row>
    <row r="1756" spans="38:53" x14ac:dyDescent="0.25">
      <c r="AL1756" t="e">
        <f>IF(PLAYERIDMAP2[[#This Row],[POS]]="C",MAX(AL$1:AL1755)+1,"")</f>
        <v>#VALUE!</v>
      </c>
      <c r="AM1756" t="str">
        <f>IFERROR(INDEX(PLAYERIDMAP2[PLAYERNAME],MATCH(ROW()-ROW(AM$1),CATCHERS,0)),"")</f>
        <v/>
      </c>
      <c r="AN1756" t="e">
        <f>IF(PLAYERIDMAP2[[#This Row],[POS]]="1B",MAX(AN$1:AN1755)+1,"")</f>
        <v>#VALUE!</v>
      </c>
      <c r="AO1756" t="str">
        <f>IFERROR(INDEX(PLAYERIDMAP2[PLAYERNAME],MATCH(ROW()-ROW(AO$1),FIRSTBASE,0)),"")</f>
        <v/>
      </c>
      <c r="AP1756" t="e">
        <f>IF(PLAYERIDMAP2[[#This Row],[POS]]="2B",MAX(AP$1:AP1755)+1,"")</f>
        <v>#VALUE!</v>
      </c>
      <c r="AQ1756" t="str">
        <f>IFERROR(INDEX(PLAYERIDMAP2[PLAYERNAME],MATCH(ROW()-ROW(AQ$1),SECONDBASE,0)),"")</f>
        <v/>
      </c>
      <c r="AR1756" t="e">
        <f>IF(PLAYERIDMAP2[[#This Row],[POS]]="3B",MAX(AR$1:AR1755)+1,"")</f>
        <v>#VALUE!</v>
      </c>
      <c r="AS1756" t="str">
        <f>IFERROR(INDEX(PLAYERIDMAP2[PLAYERNAME],MATCH(ROW()-ROW(AS$1),THIRDBASE,0)),"")</f>
        <v/>
      </c>
      <c r="AT1756" t="e">
        <f>IF(PLAYERIDMAP2[[#This Row],[POS]]="SS",MAX(AT$1:AT1755)+1,"")</f>
        <v>#VALUE!</v>
      </c>
      <c r="AU1756" t="str">
        <f>IFERROR(INDEX(PLAYERIDMAP2[PLAYERNAME],MATCH(ROW()-ROW(AU$1),SHORTSTOP,0)),"")</f>
        <v/>
      </c>
      <c r="AV1756" t="e">
        <f>IF(PLAYERIDMAP2[[#This Row],[POS]]="OF",MAX(AV$1:AV1755)+1,"")</f>
        <v>#VALUE!</v>
      </c>
      <c r="AW1756" t="str">
        <f>IFERROR(INDEX(PLAYERIDMAP2[PLAYERNAME],MATCH(ROW()-ROW(AW$1),OUTFIELD,0)),"")</f>
        <v/>
      </c>
      <c r="AX1756" t="e">
        <f>IF(PLAYERIDMAP2[[#This Row],[POS]]&lt;&gt;"P",MAX(AX$1:AX1755)+1,"")</f>
        <v>#VALUE!</v>
      </c>
      <c r="AY1756" t="str">
        <f>IFERROR(INDEX(PLAYERIDMAP2[PLAYERNAME],MATCH(ROW()-ROW(AY$1),HITTERS,0)),"")</f>
        <v/>
      </c>
      <c r="AZ1756" t="e">
        <f>IF(PLAYERIDMAP2[[#This Row],[POS]]="P",MAX(AZ$1:AZ1755)+1,"")</f>
        <v>#VALUE!</v>
      </c>
      <c r="BA1756" t="str">
        <f>IFERROR(INDEX(PLAYERIDMAP2[PLAYERNAME],MATCH(ROW()-ROW(BA$1),PITCHERS,0)),"")</f>
        <v/>
      </c>
    </row>
    <row r="1757" spans="38:53" x14ac:dyDescent="0.25">
      <c r="AL1757" t="e">
        <f>IF(PLAYERIDMAP2[[#This Row],[POS]]="C",MAX(AL$1:AL1756)+1,"")</f>
        <v>#VALUE!</v>
      </c>
      <c r="AM1757" t="str">
        <f>IFERROR(INDEX(PLAYERIDMAP2[PLAYERNAME],MATCH(ROW()-ROW(AM$1),CATCHERS,0)),"")</f>
        <v/>
      </c>
      <c r="AN1757" t="e">
        <f>IF(PLAYERIDMAP2[[#This Row],[POS]]="1B",MAX(AN$1:AN1756)+1,"")</f>
        <v>#VALUE!</v>
      </c>
      <c r="AO1757" t="str">
        <f>IFERROR(INDEX(PLAYERIDMAP2[PLAYERNAME],MATCH(ROW()-ROW(AO$1),FIRSTBASE,0)),"")</f>
        <v/>
      </c>
      <c r="AP1757" t="e">
        <f>IF(PLAYERIDMAP2[[#This Row],[POS]]="2B",MAX(AP$1:AP1756)+1,"")</f>
        <v>#VALUE!</v>
      </c>
      <c r="AQ1757" t="str">
        <f>IFERROR(INDEX(PLAYERIDMAP2[PLAYERNAME],MATCH(ROW()-ROW(AQ$1),SECONDBASE,0)),"")</f>
        <v/>
      </c>
      <c r="AR1757" t="e">
        <f>IF(PLAYERIDMAP2[[#This Row],[POS]]="3B",MAX(AR$1:AR1756)+1,"")</f>
        <v>#VALUE!</v>
      </c>
      <c r="AS1757" t="str">
        <f>IFERROR(INDEX(PLAYERIDMAP2[PLAYERNAME],MATCH(ROW()-ROW(AS$1),THIRDBASE,0)),"")</f>
        <v/>
      </c>
      <c r="AT1757" t="e">
        <f>IF(PLAYERIDMAP2[[#This Row],[POS]]="SS",MAX(AT$1:AT1756)+1,"")</f>
        <v>#VALUE!</v>
      </c>
      <c r="AU1757" t="str">
        <f>IFERROR(INDEX(PLAYERIDMAP2[PLAYERNAME],MATCH(ROW()-ROW(AU$1),SHORTSTOP,0)),"")</f>
        <v/>
      </c>
      <c r="AV1757" t="e">
        <f>IF(PLAYERIDMAP2[[#This Row],[POS]]="OF",MAX(AV$1:AV1756)+1,"")</f>
        <v>#VALUE!</v>
      </c>
      <c r="AW1757" t="str">
        <f>IFERROR(INDEX(PLAYERIDMAP2[PLAYERNAME],MATCH(ROW()-ROW(AW$1),OUTFIELD,0)),"")</f>
        <v/>
      </c>
      <c r="AX1757" t="e">
        <f>IF(PLAYERIDMAP2[[#This Row],[POS]]&lt;&gt;"P",MAX(AX$1:AX1756)+1,"")</f>
        <v>#VALUE!</v>
      </c>
      <c r="AY1757" t="str">
        <f>IFERROR(INDEX(PLAYERIDMAP2[PLAYERNAME],MATCH(ROW()-ROW(AY$1),HITTERS,0)),"")</f>
        <v/>
      </c>
      <c r="AZ1757" t="e">
        <f>IF(PLAYERIDMAP2[[#This Row],[POS]]="P",MAX(AZ$1:AZ1756)+1,"")</f>
        <v>#VALUE!</v>
      </c>
      <c r="BA1757" t="str">
        <f>IFERROR(INDEX(PLAYERIDMAP2[PLAYERNAME],MATCH(ROW()-ROW(BA$1),PITCHERS,0)),"")</f>
        <v/>
      </c>
    </row>
    <row r="1758" spans="38:53" x14ac:dyDescent="0.25">
      <c r="AL1758" t="e">
        <f>IF(PLAYERIDMAP2[[#This Row],[POS]]="C",MAX(AL$1:AL1757)+1,"")</f>
        <v>#VALUE!</v>
      </c>
      <c r="AM1758" t="str">
        <f>IFERROR(INDEX(PLAYERIDMAP2[PLAYERNAME],MATCH(ROW()-ROW(AM$1),CATCHERS,0)),"")</f>
        <v/>
      </c>
      <c r="AN1758" t="e">
        <f>IF(PLAYERIDMAP2[[#This Row],[POS]]="1B",MAX(AN$1:AN1757)+1,"")</f>
        <v>#VALUE!</v>
      </c>
      <c r="AO1758" t="str">
        <f>IFERROR(INDEX(PLAYERIDMAP2[PLAYERNAME],MATCH(ROW()-ROW(AO$1),FIRSTBASE,0)),"")</f>
        <v/>
      </c>
      <c r="AP1758" t="e">
        <f>IF(PLAYERIDMAP2[[#This Row],[POS]]="2B",MAX(AP$1:AP1757)+1,"")</f>
        <v>#VALUE!</v>
      </c>
      <c r="AQ1758" t="str">
        <f>IFERROR(INDEX(PLAYERIDMAP2[PLAYERNAME],MATCH(ROW()-ROW(AQ$1),SECONDBASE,0)),"")</f>
        <v/>
      </c>
      <c r="AR1758" t="e">
        <f>IF(PLAYERIDMAP2[[#This Row],[POS]]="3B",MAX(AR$1:AR1757)+1,"")</f>
        <v>#VALUE!</v>
      </c>
      <c r="AS1758" t="str">
        <f>IFERROR(INDEX(PLAYERIDMAP2[PLAYERNAME],MATCH(ROW()-ROW(AS$1),THIRDBASE,0)),"")</f>
        <v/>
      </c>
      <c r="AT1758" t="e">
        <f>IF(PLAYERIDMAP2[[#This Row],[POS]]="SS",MAX(AT$1:AT1757)+1,"")</f>
        <v>#VALUE!</v>
      </c>
      <c r="AU1758" t="str">
        <f>IFERROR(INDEX(PLAYERIDMAP2[PLAYERNAME],MATCH(ROW()-ROW(AU$1),SHORTSTOP,0)),"")</f>
        <v/>
      </c>
      <c r="AV1758" t="e">
        <f>IF(PLAYERIDMAP2[[#This Row],[POS]]="OF",MAX(AV$1:AV1757)+1,"")</f>
        <v>#VALUE!</v>
      </c>
      <c r="AW1758" t="str">
        <f>IFERROR(INDEX(PLAYERIDMAP2[PLAYERNAME],MATCH(ROW()-ROW(AW$1),OUTFIELD,0)),"")</f>
        <v/>
      </c>
      <c r="AX1758" t="e">
        <f>IF(PLAYERIDMAP2[[#This Row],[POS]]&lt;&gt;"P",MAX(AX$1:AX1757)+1,"")</f>
        <v>#VALUE!</v>
      </c>
      <c r="AY1758" t="str">
        <f>IFERROR(INDEX(PLAYERIDMAP2[PLAYERNAME],MATCH(ROW()-ROW(AY$1),HITTERS,0)),"")</f>
        <v/>
      </c>
      <c r="AZ1758" t="e">
        <f>IF(PLAYERIDMAP2[[#This Row],[POS]]="P",MAX(AZ$1:AZ1757)+1,"")</f>
        <v>#VALUE!</v>
      </c>
      <c r="BA1758" t="str">
        <f>IFERROR(INDEX(PLAYERIDMAP2[PLAYERNAME],MATCH(ROW()-ROW(BA$1),PITCHERS,0)),"")</f>
        <v/>
      </c>
    </row>
    <row r="1759" spans="38:53" x14ac:dyDescent="0.25">
      <c r="AL1759" t="e">
        <f>IF(PLAYERIDMAP2[[#This Row],[POS]]="C",MAX(AL$1:AL1758)+1,"")</f>
        <v>#VALUE!</v>
      </c>
      <c r="AM1759" t="str">
        <f>IFERROR(INDEX(PLAYERIDMAP2[PLAYERNAME],MATCH(ROW()-ROW(AM$1),CATCHERS,0)),"")</f>
        <v/>
      </c>
      <c r="AN1759" t="e">
        <f>IF(PLAYERIDMAP2[[#This Row],[POS]]="1B",MAX(AN$1:AN1758)+1,"")</f>
        <v>#VALUE!</v>
      </c>
      <c r="AO1759" t="str">
        <f>IFERROR(INDEX(PLAYERIDMAP2[PLAYERNAME],MATCH(ROW()-ROW(AO$1),FIRSTBASE,0)),"")</f>
        <v/>
      </c>
      <c r="AP1759" t="e">
        <f>IF(PLAYERIDMAP2[[#This Row],[POS]]="2B",MAX(AP$1:AP1758)+1,"")</f>
        <v>#VALUE!</v>
      </c>
      <c r="AQ1759" t="str">
        <f>IFERROR(INDEX(PLAYERIDMAP2[PLAYERNAME],MATCH(ROW()-ROW(AQ$1),SECONDBASE,0)),"")</f>
        <v/>
      </c>
      <c r="AR1759" t="e">
        <f>IF(PLAYERIDMAP2[[#This Row],[POS]]="3B",MAX(AR$1:AR1758)+1,"")</f>
        <v>#VALUE!</v>
      </c>
      <c r="AS1759" t="str">
        <f>IFERROR(INDEX(PLAYERIDMAP2[PLAYERNAME],MATCH(ROW()-ROW(AS$1),THIRDBASE,0)),"")</f>
        <v/>
      </c>
      <c r="AT1759" t="e">
        <f>IF(PLAYERIDMAP2[[#This Row],[POS]]="SS",MAX(AT$1:AT1758)+1,"")</f>
        <v>#VALUE!</v>
      </c>
      <c r="AU1759" t="str">
        <f>IFERROR(INDEX(PLAYERIDMAP2[PLAYERNAME],MATCH(ROW()-ROW(AU$1),SHORTSTOP,0)),"")</f>
        <v/>
      </c>
      <c r="AV1759" t="e">
        <f>IF(PLAYERIDMAP2[[#This Row],[POS]]="OF",MAX(AV$1:AV1758)+1,"")</f>
        <v>#VALUE!</v>
      </c>
      <c r="AW1759" t="str">
        <f>IFERROR(INDEX(PLAYERIDMAP2[PLAYERNAME],MATCH(ROW()-ROW(AW$1),OUTFIELD,0)),"")</f>
        <v/>
      </c>
      <c r="AX1759" t="e">
        <f>IF(PLAYERIDMAP2[[#This Row],[POS]]&lt;&gt;"P",MAX(AX$1:AX1758)+1,"")</f>
        <v>#VALUE!</v>
      </c>
      <c r="AY1759" t="str">
        <f>IFERROR(INDEX(PLAYERIDMAP2[PLAYERNAME],MATCH(ROW()-ROW(AY$1),HITTERS,0)),"")</f>
        <v/>
      </c>
      <c r="AZ1759" t="e">
        <f>IF(PLAYERIDMAP2[[#This Row],[POS]]="P",MAX(AZ$1:AZ1758)+1,"")</f>
        <v>#VALUE!</v>
      </c>
      <c r="BA1759" t="str">
        <f>IFERROR(INDEX(PLAYERIDMAP2[PLAYERNAME],MATCH(ROW()-ROW(BA$1),PITCHERS,0)),"")</f>
        <v/>
      </c>
    </row>
    <row r="1760" spans="38:53" x14ac:dyDescent="0.25">
      <c r="AL1760" t="e">
        <f>IF(PLAYERIDMAP2[[#This Row],[POS]]="C",MAX(AL$1:AL1759)+1,"")</f>
        <v>#VALUE!</v>
      </c>
      <c r="AM1760" t="str">
        <f>IFERROR(INDEX(PLAYERIDMAP2[PLAYERNAME],MATCH(ROW()-ROW(AM$1),CATCHERS,0)),"")</f>
        <v/>
      </c>
      <c r="AN1760" t="e">
        <f>IF(PLAYERIDMAP2[[#This Row],[POS]]="1B",MAX(AN$1:AN1759)+1,"")</f>
        <v>#VALUE!</v>
      </c>
      <c r="AO1760" t="str">
        <f>IFERROR(INDEX(PLAYERIDMAP2[PLAYERNAME],MATCH(ROW()-ROW(AO$1),FIRSTBASE,0)),"")</f>
        <v/>
      </c>
      <c r="AP1760" t="e">
        <f>IF(PLAYERIDMAP2[[#This Row],[POS]]="2B",MAX(AP$1:AP1759)+1,"")</f>
        <v>#VALUE!</v>
      </c>
      <c r="AQ1760" t="str">
        <f>IFERROR(INDEX(PLAYERIDMAP2[PLAYERNAME],MATCH(ROW()-ROW(AQ$1),SECONDBASE,0)),"")</f>
        <v/>
      </c>
      <c r="AR1760" t="e">
        <f>IF(PLAYERIDMAP2[[#This Row],[POS]]="3B",MAX(AR$1:AR1759)+1,"")</f>
        <v>#VALUE!</v>
      </c>
      <c r="AS1760" t="str">
        <f>IFERROR(INDEX(PLAYERIDMAP2[PLAYERNAME],MATCH(ROW()-ROW(AS$1),THIRDBASE,0)),"")</f>
        <v/>
      </c>
      <c r="AT1760" t="e">
        <f>IF(PLAYERIDMAP2[[#This Row],[POS]]="SS",MAX(AT$1:AT1759)+1,"")</f>
        <v>#VALUE!</v>
      </c>
      <c r="AU1760" t="str">
        <f>IFERROR(INDEX(PLAYERIDMAP2[PLAYERNAME],MATCH(ROW()-ROW(AU$1),SHORTSTOP,0)),"")</f>
        <v/>
      </c>
      <c r="AV1760" t="e">
        <f>IF(PLAYERIDMAP2[[#This Row],[POS]]="OF",MAX(AV$1:AV1759)+1,"")</f>
        <v>#VALUE!</v>
      </c>
      <c r="AW1760" t="str">
        <f>IFERROR(INDEX(PLAYERIDMAP2[PLAYERNAME],MATCH(ROW()-ROW(AW$1),OUTFIELD,0)),"")</f>
        <v/>
      </c>
      <c r="AX1760" t="e">
        <f>IF(PLAYERIDMAP2[[#This Row],[POS]]&lt;&gt;"P",MAX(AX$1:AX1759)+1,"")</f>
        <v>#VALUE!</v>
      </c>
      <c r="AY1760" t="str">
        <f>IFERROR(INDEX(PLAYERIDMAP2[PLAYERNAME],MATCH(ROW()-ROW(AY$1),HITTERS,0)),"")</f>
        <v/>
      </c>
      <c r="AZ1760" t="e">
        <f>IF(PLAYERIDMAP2[[#This Row],[POS]]="P",MAX(AZ$1:AZ1759)+1,"")</f>
        <v>#VALUE!</v>
      </c>
      <c r="BA1760" t="str">
        <f>IFERROR(INDEX(PLAYERIDMAP2[PLAYERNAME],MATCH(ROW()-ROW(BA$1),PITCHERS,0)),"")</f>
        <v/>
      </c>
    </row>
    <row r="1761" spans="38:53" x14ac:dyDescent="0.25">
      <c r="AL1761" t="e">
        <f>IF(PLAYERIDMAP2[[#This Row],[POS]]="C",MAX(AL$1:AL1760)+1,"")</f>
        <v>#VALUE!</v>
      </c>
      <c r="AM1761" t="str">
        <f>IFERROR(INDEX(PLAYERIDMAP2[PLAYERNAME],MATCH(ROW()-ROW(AM$1),CATCHERS,0)),"")</f>
        <v/>
      </c>
      <c r="AN1761" t="e">
        <f>IF(PLAYERIDMAP2[[#This Row],[POS]]="1B",MAX(AN$1:AN1760)+1,"")</f>
        <v>#VALUE!</v>
      </c>
      <c r="AO1761" t="str">
        <f>IFERROR(INDEX(PLAYERIDMAP2[PLAYERNAME],MATCH(ROW()-ROW(AO$1),FIRSTBASE,0)),"")</f>
        <v/>
      </c>
      <c r="AP1761" t="e">
        <f>IF(PLAYERIDMAP2[[#This Row],[POS]]="2B",MAX(AP$1:AP1760)+1,"")</f>
        <v>#VALUE!</v>
      </c>
      <c r="AQ1761" t="str">
        <f>IFERROR(INDEX(PLAYERIDMAP2[PLAYERNAME],MATCH(ROW()-ROW(AQ$1),SECONDBASE,0)),"")</f>
        <v/>
      </c>
      <c r="AR1761" t="e">
        <f>IF(PLAYERIDMAP2[[#This Row],[POS]]="3B",MAX(AR$1:AR1760)+1,"")</f>
        <v>#VALUE!</v>
      </c>
      <c r="AS1761" t="str">
        <f>IFERROR(INDEX(PLAYERIDMAP2[PLAYERNAME],MATCH(ROW()-ROW(AS$1),THIRDBASE,0)),"")</f>
        <v/>
      </c>
      <c r="AT1761" t="e">
        <f>IF(PLAYERIDMAP2[[#This Row],[POS]]="SS",MAX(AT$1:AT1760)+1,"")</f>
        <v>#VALUE!</v>
      </c>
      <c r="AU1761" t="str">
        <f>IFERROR(INDEX(PLAYERIDMAP2[PLAYERNAME],MATCH(ROW()-ROW(AU$1),SHORTSTOP,0)),"")</f>
        <v/>
      </c>
      <c r="AV1761" t="e">
        <f>IF(PLAYERIDMAP2[[#This Row],[POS]]="OF",MAX(AV$1:AV1760)+1,"")</f>
        <v>#VALUE!</v>
      </c>
      <c r="AW1761" t="str">
        <f>IFERROR(INDEX(PLAYERIDMAP2[PLAYERNAME],MATCH(ROW()-ROW(AW$1),OUTFIELD,0)),"")</f>
        <v/>
      </c>
      <c r="AX1761" t="e">
        <f>IF(PLAYERIDMAP2[[#This Row],[POS]]&lt;&gt;"P",MAX(AX$1:AX1760)+1,"")</f>
        <v>#VALUE!</v>
      </c>
      <c r="AY1761" t="str">
        <f>IFERROR(INDEX(PLAYERIDMAP2[PLAYERNAME],MATCH(ROW()-ROW(AY$1),HITTERS,0)),"")</f>
        <v/>
      </c>
      <c r="AZ1761" t="e">
        <f>IF(PLAYERIDMAP2[[#This Row],[POS]]="P",MAX(AZ$1:AZ1760)+1,"")</f>
        <v>#VALUE!</v>
      </c>
      <c r="BA1761" t="str">
        <f>IFERROR(INDEX(PLAYERIDMAP2[PLAYERNAME],MATCH(ROW()-ROW(BA$1),PITCHERS,0)),"")</f>
        <v/>
      </c>
    </row>
    <row r="1762" spans="38:53" x14ac:dyDescent="0.25">
      <c r="AL1762" t="e">
        <f>IF(PLAYERIDMAP2[[#This Row],[POS]]="C",MAX(AL$1:AL1761)+1,"")</f>
        <v>#VALUE!</v>
      </c>
      <c r="AM1762" t="str">
        <f>IFERROR(INDEX(PLAYERIDMAP2[PLAYERNAME],MATCH(ROW()-ROW(AM$1),CATCHERS,0)),"")</f>
        <v/>
      </c>
      <c r="AN1762" t="e">
        <f>IF(PLAYERIDMAP2[[#This Row],[POS]]="1B",MAX(AN$1:AN1761)+1,"")</f>
        <v>#VALUE!</v>
      </c>
      <c r="AO1762" t="str">
        <f>IFERROR(INDEX(PLAYERIDMAP2[PLAYERNAME],MATCH(ROW()-ROW(AO$1),FIRSTBASE,0)),"")</f>
        <v/>
      </c>
      <c r="AP1762" t="e">
        <f>IF(PLAYERIDMAP2[[#This Row],[POS]]="2B",MAX(AP$1:AP1761)+1,"")</f>
        <v>#VALUE!</v>
      </c>
      <c r="AQ1762" t="str">
        <f>IFERROR(INDEX(PLAYERIDMAP2[PLAYERNAME],MATCH(ROW()-ROW(AQ$1),SECONDBASE,0)),"")</f>
        <v/>
      </c>
      <c r="AR1762" t="e">
        <f>IF(PLAYERIDMAP2[[#This Row],[POS]]="3B",MAX(AR$1:AR1761)+1,"")</f>
        <v>#VALUE!</v>
      </c>
      <c r="AS1762" t="str">
        <f>IFERROR(INDEX(PLAYERIDMAP2[PLAYERNAME],MATCH(ROW()-ROW(AS$1),THIRDBASE,0)),"")</f>
        <v/>
      </c>
      <c r="AT1762" t="e">
        <f>IF(PLAYERIDMAP2[[#This Row],[POS]]="SS",MAX(AT$1:AT1761)+1,"")</f>
        <v>#VALUE!</v>
      </c>
      <c r="AU1762" t="str">
        <f>IFERROR(INDEX(PLAYERIDMAP2[PLAYERNAME],MATCH(ROW()-ROW(AU$1),SHORTSTOP,0)),"")</f>
        <v/>
      </c>
      <c r="AV1762" t="e">
        <f>IF(PLAYERIDMAP2[[#This Row],[POS]]="OF",MAX(AV$1:AV1761)+1,"")</f>
        <v>#VALUE!</v>
      </c>
      <c r="AW1762" t="str">
        <f>IFERROR(INDEX(PLAYERIDMAP2[PLAYERNAME],MATCH(ROW()-ROW(AW$1),OUTFIELD,0)),"")</f>
        <v/>
      </c>
      <c r="AX1762" t="e">
        <f>IF(PLAYERIDMAP2[[#This Row],[POS]]&lt;&gt;"P",MAX(AX$1:AX1761)+1,"")</f>
        <v>#VALUE!</v>
      </c>
      <c r="AY1762" t="str">
        <f>IFERROR(INDEX(PLAYERIDMAP2[PLAYERNAME],MATCH(ROW()-ROW(AY$1),HITTERS,0)),"")</f>
        <v/>
      </c>
      <c r="AZ1762" t="e">
        <f>IF(PLAYERIDMAP2[[#This Row],[POS]]="P",MAX(AZ$1:AZ1761)+1,"")</f>
        <v>#VALUE!</v>
      </c>
      <c r="BA1762" t="str">
        <f>IFERROR(INDEX(PLAYERIDMAP2[PLAYERNAME],MATCH(ROW()-ROW(BA$1),PITCHERS,0)),"")</f>
        <v/>
      </c>
    </row>
    <row r="1763" spans="38:53" x14ac:dyDescent="0.25">
      <c r="AL1763" t="e">
        <f>IF(PLAYERIDMAP2[[#This Row],[POS]]="C",MAX(AL$1:AL1762)+1,"")</f>
        <v>#VALUE!</v>
      </c>
      <c r="AM1763" t="str">
        <f>IFERROR(INDEX(PLAYERIDMAP2[PLAYERNAME],MATCH(ROW()-ROW(AM$1),CATCHERS,0)),"")</f>
        <v/>
      </c>
      <c r="AN1763" t="e">
        <f>IF(PLAYERIDMAP2[[#This Row],[POS]]="1B",MAX(AN$1:AN1762)+1,"")</f>
        <v>#VALUE!</v>
      </c>
      <c r="AO1763" t="str">
        <f>IFERROR(INDEX(PLAYERIDMAP2[PLAYERNAME],MATCH(ROW()-ROW(AO$1),FIRSTBASE,0)),"")</f>
        <v/>
      </c>
      <c r="AP1763" t="e">
        <f>IF(PLAYERIDMAP2[[#This Row],[POS]]="2B",MAX(AP$1:AP1762)+1,"")</f>
        <v>#VALUE!</v>
      </c>
      <c r="AQ1763" t="str">
        <f>IFERROR(INDEX(PLAYERIDMAP2[PLAYERNAME],MATCH(ROW()-ROW(AQ$1),SECONDBASE,0)),"")</f>
        <v/>
      </c>
      <c r="AR1763" t="e">
        <f>IF(PLAYERIDMAP2[[#This Row],[POS]]="3B",MAX(AR$1:AR1762)+1,"")</f>
        <v>#VALUE!</v>
      </c>
      <c r="AS1763" t="str">
        <f>IFERROR(INDEX(PLAYERIDMAP2[PLAYERNAME],MATCH(ROW()-ROW(AS$1),THIRDBASE,0)),"")</f>
        <v/>
      </c>
      <c r="AT1763" t="e">
        <f>IF(PLAYERIDMAP2[[#This Row],[POS]]="SS",MAX(AT$1:AT1762)+1,"")</f>
        <v>#VALUE!</v>
      </c>
      <c r="AU1763" t="str">
        <f>IFERROR(INDEX(PLAYERIDMAP2[PLAYERNAME],MATCH(ROW()-ROW(AU$1),SHORTSTOP,0)),"")</f>
        <v/>
      </c>
      <c r="AV1763" t="e">
        <f>IF(PLAYERIDMAP2[[#This Row],[POS]]="OF",MAX(AV$1:AV1762)+1,"")</f>
        <v>#VALUE!</v>
      </c>
      <c r="AW1763" t="str">
        <f>IFERROR(INDEX(PLAYERIDMAP2[PLAYERNAME],MATCH(ROW()-ROW(AW$1),OUTFIELD,0)),"")</f>
        <v/>
      </c>
      <c r="AX1763" t="e">
        <f>IF(PLAYERIDMAP2[[#This Row],[POS]]&lt;&gt;"P",MAX(AX$1:AX1762)+1,"")</f>
        <v>#VALUE!</v>
      </c>
      <c r="AY1763" t="str">
        <f>IFERROR(INDEX(PLAYERIDMAP2[PLAYERNAME],MATCH(ROW()-ROW(AY$1),HITTERS,0)),"")</f>
        <v/>
      </c>
      <c r="AZ1763" t="e">
        <f>IF(PLAYERIDMAP2[[#This Row],[POS]]="P",MAX(AZ$1:AZ1762)+1,"")</f>
        <v>#VALUE!</v>
      </c>
      <c r="BA1763" t="str">
        <f>IFERROR(INDEX(PLAYERIDMAP2[PLAYERNAME],MATCH(ROW()-ROW(BA$1),PITCHERS,0)),"")</f>
        <v/>
      </c>
    </row>
    <row r="1764" spans="38:53" x14ac:dyDescent="0.25">
      <c r="AL1764" t="e">
        <f>IF(PLAYERIDMAP2[[#This Row],[POS]]="C",MAX(AL$1:AL1763)+1,"")</f>
        <v>#VALUE!</v>
      </c>
      <c r="AM1764" t="str">
        <f>IFERROR(INDEX(PLAYERIDMAP2[PLAYERNAME],MATCH(ROW()-ROW(AM$1),CATCHERS,0)),"")</f>
        <v/>
      </c>
      <c r="AN1764" t="e">
        <f>IF(PLAYERIDMAP2[[#This Row],[POS]]="1B",MAX(AN$1:AN1763)+1,"")</f>
        <v>#VALUE!</v>
      </c>
      <c r="AO1764" t="str">
        <f>IFERROR(INDEX(PLAYERIDMAP2[PLAYERNAME],MATCH(ROW()-ROW(AO$1),FIRSTBASE,0)),"")</f>
        <v/>
      </c>
      <c r="AP1764" t="e">
        <f>IF(PLAYERIDMAP2[[#This Row],[POS]]="2B",MAX(AP$1:AP1763)+1,"")</f>
        <v>#VALUE!</v>
      </c>
      <c r="AQ1764" t="str">
        <f>IFERROR(INDEX(PLAYERIDMAP2[PLAYERNAME],MATCH(ROW()-ROW(AQ$1),SECONDBASE,0)),"")</f>
        <v/>
      </c>
      <c r="AR1764" t="e">
        <f>IF(PLAYERIDMAP2[[#This Row],[POS]]="3B",MAX(AR$1:AR1763)+1,"")</f>
        <v>#VALUE!</v>
      </c>
      <c r="AS1764" t="str">
        <f>IFERROR(INDEX(PLAYERIDMAP2[PLAYERNAME],MATCH(ROW()-ROW(AS$1),THIRDBASE,0)),"")</f>
        <v/>
      </c>
      <c r="AT1764" t="e">
        <f>IF(PLAYERIDMAP2[[#This Row],[POS]]="SS",MAX(AT$1:AT1763)+1,"")</f>
        <v>#VALUE!</v>
      </c>
      <c r="AU1764" t="str">
        <f>IFERROR(INDEX(PLAYERIDMAP2[PLAYERNAME],MATCH(ROW()-ROW(AU$1),SHORTSTOP,0)),"")</f>
        <v/>
      </c>
      <c r="AV1764" t="e">
        <f>IF(PLAYERIDMAP2[[#This Row],[POS]]="OF",MAX(AV$1:AV1763)+1,"")</f>
        <v>#VALUE!</v>
      </c>
      <c r="AW1764" t="str">
        <f>IFERROR(INDEX(PLAYERIDMAP2[PLAYERNAME],MATCH(ROW()-ROW(AW$1),OUTFIELD,0)),"")</f>
        <v/>
      </c>
      <c r="AX1764" t="e">
        <f>IF(PLAYERIDMAP2[[#This Row],[POS]]&lt;&gt;"P",MAX(AX$1:AX1763)+1,"")</f>
        <v>#VALUE!</v>
      </c>
      <c r="AY1764" t="str">
        <f>IFERROR(INDEX(PLAYERIDMAP2[PLAYERNAME],MATCH(ROW()-ROW(AY$1),HITTERS,0)),"")</f>
        <v/>
      </c>
      <c r="AZ1764" t="e">
        <f>IF(PLAYERIDMAP2[[#This Row],[POS]]="P",MAX(AZ$1:AZ1763)+1,"")</f>
        <v>#VALUE!</v>
      </c>
      <c r="BA1764" t="str">
        <f>IFERROR(INDEX(PLAYERIDMAP2[PLAYERNAME],MATCH(ROW()-ROW(BA$1),PITCHERS,0)),"")</f>
        <v/>
      </c>
    </row>
    <row r="1765" spans="38:53" x14ac:dyDescent="0.25">
      <c r="AL1765" t="e">
        <f>IF(PLAYERIDMAP2[[#This Row],[POS]]="C",MAX(AL$1:AL1764)+1,"")</f>
        <v>#VALUE!</v>
      </c>
      <c r="AM1765" t="str">
        <f>IFERROR(INDEX(PLAYERIDMAP2[PLAYERNAME],MATCH(ROW()-ROW(AM$1),CATCHERS,0)),"")</f>
        <v/>
      </c>
      <c r="AN1765" t="e">
        <f>IF(PLAYERIDMAP2[[#This Row],[POS]]="1B",MAX(AN$1:AN1764)+1,"")</f>
        <v>#VALUE!</v>
      </c>
      <c r="AO1765" t="str">
        <f>IFERROR(INDEX(PLAYERIDMAP2[PLAYERNAME],MATCH(ROW()-ROW(AO$1),FIRSTBASE,0)),"")</f>
        <v/>
      </c>
      <c r="AP1765" t="e">
        <f>IF(PLAYERIDMAP2[[#This Row],[POS]]="2B",MAX(AP$1:AP1764)+1,"")</f>
        <v>#VALUE!</v>
      </c>
      <c r="AQ1765" t="str">
        <f>IFERROR(INDEX(PLAYERIDMAP2[PLAYERNAME],MATCH(ROW()-ROW(AQ$1),SECONDBASE,0)),"")</f>
        <v/>
      </c>
      <c r="AR1765" t="e">
        <f>IF(PLAYERIDMAP2[[#This Row],[POS]]="3B",MAX(AR$1:AR1764)+1,"")</f>
        <v>#VALUE!</v>
      </c>
      <c r="AS1765" t="str">
        <f>IFERROR(INDEX(PLAYERIDMAP2[PLAYERNAME],MATCH(ROW()-ROW(AS$1),THIRDBASE,0)),"")</f>
        <v/>
      </c>
      <c r="AT1765" t="e">
        <f>IF(PLAYERIDMAP2[[#This Row],[POS]]="SS",MAX(AT$1:AT1764)+1,"")</f>
        <v>#VALUE!</v>
      </c>
      <c r="AU1765" t="str">
        <f>IFERROR(INDEX(PLAYERIDMAP2[PLAYERNAME],MATCH(ROW()-ROW(AU$1),SHORTSTOP,0)),"")</f>
        <v/>
      </c>
      <c r="AV1765" t="e">
        <f>IF(PLAYERIDMAP2[[#This Row],[POS]]="OF",MAX(AV$1:AV1764)+1,"")</f>
        <v>#VALUE!</v>
      </c>
      <c r="AW1765" t="str">
        <f>IFERROR(INDEX(PLAYERIDMAP2[PLAYERNAME],MATCH(ROW()-ROW(AW$1),OUTFIELD,0)),"")</f>
        <v/>
      </c>
      <c r="AX1765" t="e">
        <f>IF(PLAYERIDMAP2[[#This Row],[POS]]&lt;&gt;"P",MAX(AX$1:AX1764)+1,"")</f>
        <v>#VALUE!</v>
      </c>
      <c r="AY1765" t="str">
        <f>IFERROR(INDEX(PLAYERIDMAP2[PLAYERNAME],MATCH(ROW()-ROW(AY$1),HITTERS,0)),"")</f>
        <v/>
      </c>
      <c r="AZ1765" t="e">
        <f>IF(PLAYERIDMAP2[[#This Row],[POS]]="P",MAX(AZ$1:AZ1764)+1,"")</f>
        <v>#VALUE!</v>
      </c>
      <c r="BA1765" t="str">
        <f>IFERROR(INDEX(PLAYERIDMAP2[PLAYERNAME],MATCH(ROW()-ROW(BA$1),PITCHERS,0)),"")</f>
        <v/>
      </c>
    </row>
    <row r="1766" spans="38:53" x14ac:dyDescent="0.25">
      <c r="AL1766" t="e">
        <f>IF(PLAYERIDMAP2[[#This Row],[POS]]="C",MAX(AL$1:AL1765)+1,"")</f>
        <v>#VALUE!</v>
      </c>
      <c r="AM1766" t="str">
        <f>IFERROR(INDEX(PLAYERIDMAP2[PLAYERNAME],MATCH(ROW()-ROW(AM$1),CATCHERS,0)),"")</f>
        <v/>
      </c>
      <c r="AN1766" t="e">
        <f>IF(PLAYERIDMAP2[[#This Row],[POS]]="1B",MAX(AN$1:AN1765)+1,"")</f>
        <v>#VALUE!</v>
      </c>
      <c r="AO1766" t="str">
        <f>IFERROR(INDEX(PLAYERIDMAP2[PLAYERNAME],MATCH(ROW()-ROW(AO$1),FIRSTBASE,0)),"")</f>
        <v/>
      </c>
      <c r="AP1766" t="e">
        <f>IF(PLAYERIDMAP2[[#This Row],[POS]]="2B",MAX(AP$1:AP1765)+1,"")</f>
        <v>#VALUE!</v>
      </c>
      <c r="AQ1766" t="str">
        <f>IFERROR(INDEX(PLAYERIDMAP2[PLAYERNAME],MATCH(ROW()-ROW(AQ$1),SECONDBASE,0)),"")</f>
        <v/>
      </c>
      <c r="AR1766" t="e">
        <f>IF(PLAYERIDMAP2[[#This Row],[POS]]="3B",MAX(AR$1:AR1765)+1,"")</f>
        <v>#VALUE!</v>
      </c>
      <c r="AS1766" t="str">
        <f>IFERROR(INDEX(PLAYERIDMAP2[PLAYERNAME],MATCH(ROW()-ROW(AS$1),THIRDBASE,0)),"")</f>
        <v/>
      </c>
      <c r="AT1766" t="e">
        <f>IF(PLAYERIDMAP2[[#This Row],[POS]]="SS",MAX(AT$1:AT1765)+1,"")</f>
        <v>#VALUE!</v>
      </c>
      <c r="AU1766" t="str">
        <f>IFERROR(INDEX(PLAYERIDMAP2[PLAYERNAME],MATCH(ROW()-ROW(AU$1),SHORTSTOP,0)),"")</f>
        <v/>
      </c>
      <c r="AV1766" t="e">
        <f>IF(PLAYERIDMAP2[[#This Row],[POS]]="OF",MAX(AV$1:AV1765)+1,"")</f>
        <v>#VALUE!</v>
      </c>
      <c r="AW1766" t="str">
        <f>IFERROR(INDEX(PLAYERIDMAP2[PLAYERNAME],MATCH(ROW()-ROW(AW$1),OUTFIELD,0)),"")</f>
        <v/>
      </c>
      <c r="AX1766" t="e">
        <f>IF(PLAYERIDMAP2[[#This Row],[POS]]&lt;&gt;"P",MAX(AX$1:AX1765)+1,"")</f>
        <v>#VALUE!</v>
      </c>
      <c r="AY1766" t="str">
        <f>IFERROR(INDEX(PLAYERIDMAP2[PLAYERNAME],MATCH(ROW()-ROW(AY$1),HITTERS,0)),"")</f>
        <v/>
      </c>
      <c r="AZ1766" t="e">
        <f>IF(PLAYERIDMAP2[[#This Row],[POS]]="P",MAX(AZ$1:AZ1765)+1,"")</f>
        <v>#VALUE!</v>
      </c>
      <c r="BA1766" t="str">
        <f>IFERROR(INDEX(PLAYERIDMAP2[PLAYERNAME],MATCH(ROW()-ROW(BA$1),PITCHERS,0)),"")</f>
        <v/>
      </c>
    </row>
    <row r="1767" spans="38:53" x14ac:dyDescent="0.25">
      <c r="AL1767" t="e">
        <f>IF(PLAYERIDMAP2[[#This Row],[POS]]="C",MAX(AL$1:AL1766)+1,"")</f>
        <v>#VALUE!</v>
      </c>
      <c r="AM1767" t="str">
        <f>IFERROR(INDEX(PLAYERIDMAP2[PLAYERNAME],MATCH(ROW()-ROW(AM$1),CATCHERS,0)),"")</f>
        <v/>
      </c>
      <c r="AN1767" t="e">
        <f>IF(PLAYERIDMAP2[[#This Row],[POS]]="1B",MAX(AN$1:AN1766)+1,"")</f>
        <v>#VALUE!</v>
      </c>
      <c r="AO1767" t="str">
        <f>IFERROR(INDEX(PLAYERIDMAP2[PLAYERNAME],MATCH(ROW()-ROW(AO$1),FIRSTBASE,0)),"")</f>
        <v/>
      </c>
      <c r="AP1767" t="e">
        <f>IF(PLAYERIDMAP2[[#This Row],[POS]]="2B",MAX(AP$1:AP1766)+1,"")</f>
        <v>#VALUE!</v>
      </c>
      <c r="AQ1767" t="str">
        <f>IFERROR(INDEX(PLAYERIDMAP2[PLAYERNAME],MATCH(ROW()-ROW(AQ$1),SECONDBASE,0)),"")</f>
        <v/>
      </c>
      <c r="AR1767" t="e">
        <f>IF(PLAYERIDMAP2[[#This Row],[POS]]="3B",MAX(AR$1:AR1766)+1,"")</f>
        <v>#VALUE!</v>
      </c>
      <c r="AS1767" t="str">
        <f>IFERROR(INDEX(PLAYERIDMAP2[PLAYERNAME],MATCH(ROW()-ROW(AS$1),THIRDBASE,0)),"")</f>
        <v/>
      </c>
      <c r="AT1767" t="e">
        <f>IF(PLAYERIDMAP2[[#This Row],[POS]]="SS",MAX(AT$1:AT1766)+1,"")</f>
        <v>#VALUE!</v>
      </c>
      <c r="AU1767" t="str">
        <f>IFERROR(INDEX(PLAYERIDMAP2[PLAYERNAME],MATCH(ROW()-ROW(AU$1),SHORTSTOP,0)),"")</f>
        <v/>
      </c>
      <c r="AV1767" t="e">
        <f>IF(PLAYERIDMAP2[[#This Row],[POS]]="OF",MAX(AV$1:AV1766)+1,"")</f>
        <v>#VALUE!</v>
      </c>
      <c r="AW1767" t="str">
        <f>IFERROR(INDEX(PLAYERIDMAP2[PLAYERNAME],MATCH(ROW()-ROW(AW$1),OUTFIELD,0)),"")</f>
        <v/>
      </c>
      <c r="AX1767" t="e">
        <f>IF(PLAYERIDMAP2[[#This Row],[POS]]&lt;&gt;"P",MAX(AX$1:AX1766)+1,"")</f>
        <v>#VALUE!</v>
      </c>
      <c r="AY1767" t="str">
        <f>IFERROR(INDEX(PLAYERIDMAP2[PLAYERNAME],MATCH(ROW()-ROW(AY$1),HITTERS,0)),"")</f>
        <v/>
      </c>
      <c r="AZ1767" t="e">
        <f>IF(PLAYERIDMAP2[[#This Row],[POS]]="P",MAX(AZ$1:AZ1766)+1,"")</f>
        <v>#VALUE!</v>
      </c>
      <c r="BA1767" t="str">
        <f>IFERROR(INDEX(PLAYERIDMAP2[PLAYERNAME],MATCH(ROW()-ROW(BA$1),PITCHERS,0)),"")</f>
        <v/>
      </c>
    </row>
    <row r="1768" spans="38:53" x14ac:dyDescent="0.25">
      <c r="AL1768" t="e">
        <f>IF(PLAYERIDMAP2[[#This Row],[POS]]="C",MAX(AL$1:AL1767)+1,"")</f>
        <v>#VALUE!</v>
      </c>
      <c r="AM1768" t="str">
        <f>IFERROR(INDEX(PLAYERIDMAP2[PLAYERNAME],MATCH(ROW()-ROW(AM$1),CATCHERS,0)),"")</f>
        <v/>
      </c>
      <c r="AN1768" t="e">
        <f>IF(PLAYERIDMAP2[[#This Row],[POS]]="1B",MAX(AN$1:AN1767)+1,"")</f>
        <v>#VALUE!</v>
      </c>
      <c r="AO1768" t="str">
        <f>IFERROR(INDEX(PLAYERIDMAP2[PLAYERNAME],MATCH(ROW()-ROW(AO$1),FIRSTBASE,0)),"")</f>
        <v/>
      </c>
      <c r="AP1768" t="e">
        <f>IF(PLAYERIDMAP2[[#This Row],[POS]]="2B",MAX(AP$1:AP1767)+1,"")</f>
        <v>#VALUE!</v>
      </c>
      <c r="AQ1768" t="str">
        <f>IFERROR(INDEX(PLAYERIDMAP2[PLAYERNAME],MATCH(ROW()-ROW(AQ$1),SECONDBASE,0)),"")</f>
        <v/>
      </c>
      <c r="AR1768" t="e">
        <f>IF(PLAYERIDMAP2[[#This Row],[POS]]="3B",MAX(AR$1:AR1767)+1,"")</f>
        <v>#VALUE!</v>
      </c>
      <c r="AS1768" t="str">
        <f>IFERROR(INDEX(PLAYERIDMAP2[PLAYERNAME],MATCH(ROW()-ROW(AS$1),THIRDBASE,0)),"")</f>
        <v/>
      </c>
      <c r="AT1768" t="e">
        <f>IF(PLAYERIDMAP2[[#This Row],[POS]]="SS",MAX(AT$1:AT1767)+1,"")</f>
        <v>#VALUE!</v>
      </c>
      <c r="AU1768" t="str">
        <f>IFERROR(INDEX(PLAYERIDMAP2[PLAYERNAME],MATCH(ROW()-ROW(AU$1),SHORTSTOP,0)),"")</f>
        <v/>
      </c>
      <c r="AV1768" t="e">
        <f>IF(PLAYERIDMAP2[[#This Row],[POS]]="OF",MAX(AV$1:AV1767)+1,"")</f>
        <v>#VALUE!</v>
      </c>
      <c r="AW1768" t="str">
        <f>IFERROR(INDEX(PLAYERIDMAP2[PLAYERNAME],MATCH(ROW()-ROW(AW$1),OUTFIELD,0)),"")</f>
        <v/>
      </c>
      <c r="AX1768" t="e">
        <f>IF(PLAYERIDMAP2[[#This Row],[POS]]&lt;&gt;"P",MAX(AX$1:AX1767)+1,"")</f>
        <v>#VALUE!</v>
      </c>
      <c r="AY1768" t="str">
        <f>IFERROR(INDEX(PLAYERIDMAP2[PLAYERNAME],MATCH(ROW()-ROW(AY$1),HITTERS,0)),"")</f>
        <v/>
      </c>
      <c r="AZ1768" t="e">
        <f>IF(PLAYERIDMAP2[[#This Row],[POS]]="P",MAX(AZ$1:AZ1767)+1,"")</f>
        <v>#VALUE!</v>
      </c>
      <c r="BA1768" t="str">
        <f>IFERROR(INDEX(PLAYERIDMAP2[PLAYERNAME],MATCH(ROW()-ROW(BA$1),PITCHERS,0)),"")</f>
        <v/>
      </c>
    </row>
    <row r="1769" spans="38:53" x14ac:dyDescent="0.25">
      <c r="AL1769" t="e">
        <f>IF(PLAYERIDMAP2[[#This Row],[POS]]="C",MAX(AL$1:AL1768)+1,"")</f>
        <v>#VALUE!</v>
      </c>
      <c r="AM1769" t="str">
        <f>IFERROR(INDEX(PLAYERIDMAP2[PLAYERNAME],MATCH(ROW()-ROW(AM$1),CATCHERS,0)),"")</f>
        <v/>
      </c>
      <c r="AN1769" t="e">
        <f>IF(PLAYERIDMAP2[[#This Row],[POS]]="1B",MAX(AN$1:AN1768)+1,"")</f>
        <v>#VALUE!</v>
      </c>
      <c r="AO1769" t="str">
        <f>IFERROR(INDEX(PLAYERIDMAP2[PLAYERNAME],MATCH(ROW()-ROW(AO$1),FIRSTBASE,0)),"")</f>
        <v/>
      </c>
      <c r="AP1769" t="e">
        <f>IF(PLAYERIDMAP2[[#This Row],[POS]]="2B",MAX(AP$1:AP1768)+1,"")</f>
        <v>#VALUE!</v>
      </c>
      <c r="AQ1769" t="str">
        <f>IFERROR(INDEX(PLAYERIDMAP2[PLAYERNAME],MATCH(ROW()-ROW(AQ$1),SECONDBASE,0)),"")</f>
        <v/>
      </c>
      <c r="AR1769" t="e">
        <f>IF(PLAYERIDMAP2[[#This Row],[POS]]="3B",MAX(AR$1:AR1768)+1,"")</f>
        <v>#VALUE!</v>
      </c>
      <c r="AS1769" t="str">
        <f>IFERROR(INDEX(PLAYERIDMAP2[PLAYERNAME],MATCH(ROW()-ROW(AS$1),THIRDBASE,0)),"")</f>
        <v/>
      </c>
      <c r="AT1769" t="e">
        <f>IF(PLAYERIDMAP2[[#This Row],[POS]]="SS",MAX(AT$1:AT1768)+1,"")</f>
        <v>#VALUE!</v>
      </c>
      <c r="AU1769" t="str">
        <f>IFERROR(INDEX(PLAYERIDMAP2[PLAYERNAME],MATCH(ROW()-ROW(AU$1),SHORTSTOP,0)),"")</f>
        <v/>
      </c>
      <c r="AV1769" t="e">
        <f>IF(PLAYERIDMAP2[[#This Row],[POS]]="OF",MAX(AV$1:AV1768)+1,"")</f>
        <v>#VALUE!</v>
      </c>
      <c r="AW1769" t="str">
        <f>IFERROR(INDEX(PLAYERIDMAP2[PLAYERNAME],MATCH(ROW()-ROW(AW$1),OUTFIELD,0)),"")</f>
        <v/>
      </c>
      <c r="AX1769" t="e">
        <f>IF(PLAYERIDMAP2[[#This Row],[POS]]&lt;&gt;"P",MAX(AX$1:AX1768)+1,"")</f>
        <v>#VALUE!</v>
      </c>
      <c r="AY1769" t="str">
        <f>IFERROR(INDEX(PLAYERIDMAP2[PLAYERNAME],MATCH(ROW()-ROW(AY$1),HITTERS,0)),"")</f>
        <v/>
      </c>
      <c r="AZ1769" t="e">
        <f>IF(PLAYERIDMAP2[[#This Row],[POS]]="P",MAX(AZ$1:AZ1768)+1,"")</f>
        <v>#VALUE!</v>
      </c>
      <c r="BA1769" t="str">
        <f>IFERROR(INDEX(PLAYERIDMAP2[PLAYERNAME],MATCH(ROW()-ROW(BA$1),PITCHERS,0)),"")</f>
        <v/>
      </c>
    </row>
    <row r="1770" spans="38:53" x14ac:dyDescent="0.25">
      <c r="AL1770" t="e">
        <f>IF(PLAYERIDMAP2[[#This Row],[POS]]="C",MAX(AL$1:AL1769)+1,"")</f>
        <v>#VALUE!</v>
      </c>
      <c r="AM1770" t="str">
        <f>IFERROR(INDEX(PLAYERIDMAP2[PLAYERNAME],MATCH(ROW()-ROW(AM$1),CATCHERS,0)),"")</f>
        <v/>
      </c>
      <c r="AN1770" t="e">
        <f>IF(PLAYERIDMAP2[[#This Row],[POS]]="1B",MAX(AN$1:AN1769)+1,"")</f>
        <v>#VALUE!</v>
      </c>
      <c r="AO1770" t="str">
        <f>IFERROR(INDEX(PLAYERIDMAP2[PLAYERNAME],MATCH(ROW()-ROW(AO$1),FIRSTBASE,0)),"")</f>
        <v/>
      </c>
      <c r="AP1770" t="e">
        <f>IF(PLAYERIDMAP2[[#This Row],[POS]]="2B",MAX(AP$1:AP1769)+1,"")</f>
        <v>#VALUE!</v>
      </c>
      <c r="AQ1770" t="str">
        <f>IFERROR(INDEX(PLAYERIDMAP2[PLAYERNAME],MATCH(ROW()-ROW(AQ$1),SECONDBASE,0)),"")</f>
        <v/>
      </c>
      <c r="AR1770" t="e">
        <f>IF(PLAYERIDMAP2[[#This Row],[POS]]="3B",MAX(AR$1:AR1769)+1,"")</f>
        <v>#VALUE!</v>
      </c>
      <c r="AS1770" t="str">
        <f>IFERROR(INDEX(PLAYERIDMAP2[PLAYERNAME],MATCH(ROW()-ROW(AS$1),THIRDBASE,0)),"")</f>
        <v/>
      </c>
      <c r="AT1770" t="e">
        <f>IF(PLAYERIDMAP2[[#This Row],[POS]]="SS",MAX(AT$1:AT1769)+1,"")</f>
        <v>#VALUE!</v>
      </c>
      <c r="AU1770" t="str">
        <f>IFERROR(INDEX(PLAYERIDMAP2[PLAYERNAME],MATCH(ROW()-ROW(AU$1),SHORTSTOP,0)),"")</f>
        <v/>
      </c>
      <c r="AV1770" t="e">
        <f>IF(PLAYERIDMAP2[[#This Row],[POS]]="OF",MAX(AV$1:AV1769)+1,"")</f>
        <v>#VALUE!</v>
      </c>
      <c r="AW1770" t="str">
        <f>IFERROR(INDEX(PLAYERIDMAP2[PLAYERNAME],MATCH(ROW()-ROW(AW$1),OUTFIELD,0)),"")</f>
        <v/>
      </c>
      <c r="AX1770" t="e">
        <f>IF(PLAYERIDMAP2[[#This Row],[POS]]&lt;&gt;"P",MAX(AX$1:AX1769)+1,"")</f>
        <v>#VALUE!</v>
      </c>
      <c r="AY1770" t="str">
        <f>IFERROR(INDEX(PLAYERIDMAP2[PLAYERNAME],MATCH(ROW()-ROW(AY$1),HITTERS,0)),"")</f>
        <v/>
      </c>
      <c r="AZ1770" t="e">
        <f>IF(PLAYERIDMAP2[[#This Row],[POS]]="P",MAX(AZ$1:AZ1769)+1,"")</f>
        <v>#VALUE!</v>
      </c>
      <c r="BA1770" t="str">
        <f>IFERROR(INDEX(PLAYERIDMAP2[PLAYERNAME],MATCH(ROW()-ROW(BA$1),PITCHERS,0)),"")</f>
        <v/>
      </c>
    </row>
    <row r="1771" spans="38:53" x14ac:dyDescent="0.25">
      <c r="AL1771" t="e">
        <f>IF(PLAYERIDMAP2[[#This Row],[POS]]="C",MAX(AL$1:AL1770)+1,"")</f>
        <v>#VALUE!</v>
      </c>
      <c r="AM1771" t="str">
        <f>IFERROR(INDEX(PLAYERIDMAP2[PLAYERNAME],MATCH(ROW()-ROW(AM$1),CATCHERS,0)),"")</f>
        <v/>
      </c>
      <c r="AN1771" t="e">
        <f>IF(PLAYERIDMAP2[[#This Row],[POS]]="1B",MAX(AN$1:AN1770)+1,"")</f>
        <v>#VALUE!</v>
      </c>
      <c r="AO1771" t="str">
        <f>IFERROR(INDEX(PLAYERIDMAP2[PLAYERNAME],MATCH(ROW()-ROW(AO$1),FIRSTBASE,0)),"")</f>
        <v/>
      </c>
      <c r="AP1771" t="e">
        <f>IF(PLAYERIDMAP2[[#This Row],[POS]]="2B",MAX(AP$1:AP1770)+1,"")</f>
        <v>#VALUE!</v>
      </c>
      <c r="AQ1771" t="str">
        <f>IFERROR(INDEX(PLAYERIDMAP2[PLAYERNAME],MATCH(ROW()-ROW(AQ$1),SECONDBASE,0)),"")</f>
        <v/>
      </c>
      <c r="AR1771" t="e">
        <f>IF(PLAYERIDMAP2[[#This Row],[POS]]="3B",MAX(AR$1:AR1770)+1,"")</f>
        <v>#VALUE!</v>
      </c>
      <c r="AS1771" t="str">
        <f>IFERROR(INDEX(PLAYERIDMAP2[PLAYERNAME],MATCH(ROW()-ROW(AS$1),THIRDBASE,0)),"")</f>
        <v/>
      </c>
      <c r="AT1771" t="e">
        <f>IF(PLAYERIDMAP2[[#This Row],[POS]]="SS",MAX(AT$1:AT1770)+1,"")</f>
        <v>#VALUE!</v>
      </c>
      <c r="AU1771" t="str">
        <f>IFERROR(INDEX(PLAYERIDMAP2[PLAYERNAME],MATCH(ROW()-ROW(AU$1),SHORTSTOP,0)),"")</f>
        <v/>
      </c>
      <c r="AV1771" t="e">
        <f>IF(PLAYERIDMAP2[[#This Row],[POS]]="OF",MAX(AV$1:AV1770)+1,"")</f>
        <v>#VALUE!</v>
      </c>
      <c r="AW1771" t="str">
        <f>IFERROR(INDEX(PLAYERIDMAP2[PLAYERNAME],MATCH(ROW()-ROW(AW$1),OUTFIELD,0)),"")</f>
        <v/>
      </c>
      <c r="AX1771" t="e">
        <f>IF(PLAYERIDMAP2[[#This Row],[POS]]&lt;&gt;"P",MAX(AX$1:AX1770)+1,"")</f>
        <v>#VALUE!</v>
      </c>
      <c r="AY1771" t="str">
        <f>IFERROR(INDEX(PLAYERIDMAP2[PLAYERNAME],MATCH(ROW()-ROW(AY$1),HITTERS,0)),"")</f>
        <v/>
      </c>
      <c r="AZ1771" t="e">
        <f>IF(PLAYERIDMAP2[[#This Row],[POS]]="P",MAX(AZ$1:AZ1770)+1,"")</f>
        <v>#VALUE!</v>
      </c>
      <c r="BA1771" t="str">
        <f>IFERROR(INDEX(PLAYERIDMAP2[PLAYERNAME],MATCH(ROW()-ROW(BA$1),PITCHERS,0)),"")</f>
        <v/>
      </c>
    </row>
    <row r="1772" spans="38:53" x14ac:dyDescent="0.25">
      <c r="AL1772" t="e">
        <f>IF(PLAYERIDMAP2[[#This Row],[POS]]="C",MAX(AL$1:AL1771)+1,"")</f>
        <v>#VALUE!</v>
      </c>
      <c r="AM1772" t="str">
        <f>IFERROR(INDEX(PLAYERIDMAP2[PLAYERNAME],MATCH(ROW()-ROW(AM$1),CATCHERS,0)),"")</f>
        <v/>
      </c>
      <c r="AN1772" t="e">
        <f>IF(PLAYERIDMAP2[[#This Row],[POS]]="1B",MAX(AN$1:AN1771)+1,"")</f>
        <v>#VALUE!</v>
      </c>
      <c r="AO1772" t="str">
        <f>IFERROR(INDEX(PLAYERIDMAP2[PLAYERNAME],MATCH(ROW()-ROW(AO$1),FIRSTBASE,0)),"")</f>
        <v/>
      </c>
      <c r="AP1772" t="e">
        <f>IF(PLAYERIDMAP2[[#This Row],[POS]]="2B",MAX(AP$1:AP1771)+1,"")</f>
        <v>#VALUE!</v>
      </c>
      <c r="AQ1772" t="str">
        <f>IFERROR(INDEX(PLAYERIDMAP2[PLAYERNAME],MATCH(ROW()-ROW(AQ$1),SECONDBASE,0)),"")</f>
        <v/>
      </c>
      <c r="AR1772" t="e">
        <f>IF(PLAYERIDMAP2[[#This Row],[POS]]="3B",MAX(AR$1:AR1771)+1,"")</f>
        <v>#VALUE!</v>
      </c>
      <c r="AS1772" t="str">
        <f>IFERROR(INDEX(PLAYERIDMAP2[PLAYERNAME],MATCH(ROW()-ROW(AS$1),THIRDBASE,0)),"")</f>
        <v/>
      </c>
      <c r="AT1772" t="e">
        <f>IF(PLAYERIDMAP2[[#This Row],[POS]]="SS",MAX(AT$1:AT1771)+1,"")</f>
        <v>#VALUE!</v>
      </c>
      <c r="AU1772" t="str">
        <f>IFERROR(INDEX(PLAYERIDMAP2[PLAYERNAME],MATCH(ROW()-ROW(AU$1),SHORTSTOP,0)),"")</f>
        <v/>
      </c>
      <c r="AV1772" t="e">
        <f>IF(PLAYERIDMAP2[[#This Row],[POS]]="OF",MAX(AV$1:AV1771)+1,"")</f>
        <v>#VALUE!</v>
      </c>
      <c r="AW1772" t="str">
        <f>IFERROR(INDEX(PLAYERIDMAP2[PLAYERNAME],MATCH(ROW()-ROW(AW$1),OUTFIELD,0)),"")</f>
        <v/>
      </c>
      <c r="AX1772" t="e">
        <f>IF(PLAYERIDMAP2[[#This Row],[POS]]&lt;&gt;"P",MAX(AX$1:AX1771)+1,"")</f>
        <v>#VALUE!</v>
      </c>
      <c r="AY1772" t="str">
        <f>IFERROR(INDEX(PLAYERIDMAP2[PLAYERNAME],MATCH(ROW()-ROW(AY$1),HITTERS,0)),"")</f>
        <v/>
      </c>
      <c r="AZ1772" t="e">
        <f>IF(PLAYERIDMAP2[[#This Row],[POS]]="P",MAX(AZ$1:AZ1771)+1,"")</f>
        <v>#VALUE!</v>
      </c>
      <c r="BA1772" t="str">
        <f>IFERROR(INDEX(PLAYERIDMAP2[PLAYERNAME],MATCH(ROW()-ROW(BA$1),PITCHERS,0)),"")</f>
        <v/>
      </c>
    </row>
    <row r="1773" spans="38:53" x14ac:dyDescent="0.25">
      <c r="AL1773" t="e">
        <f>IF(PLAYERIDMAP2[[#This Row],[POS]]="C",MAX(AL$1:AL1772)+1,"")</f>
        <v>#VALUE!</v>
      </c>
      <c r="AM1773" t="str">
        <f>IFERROR(INDEX(PLAYERIDMAP2[PLAYERNAME],MATCH(ROW()-ROW(AM$1),CATCHERS,0)),"")</f>
        <v/>
      </c>
      <c r="AN1773" t="e">
        <f>IF(PLAYERIDMAP2[[#This Row],[POS]]="1B",MAX(AN$1:AN1772)+1,"")</f>
        <v>#VALUE!</v>
      </c>
      <c r="AO1773" t="str">
        <f>IFERROR(INDEX(PLAYERIDMAP2[PLAYERNAME],MATCH(ROW()-ROW(AO$1),FIRSTBASE,0)),"")</f>
        <v/>
      </c>
      <c r="AP1773" t="e">
        <f>IF(PLAYERIDMAP2[[#This Row],[POS]]="2B",MAX(AP$1:AP1772)+1,"")</f>
        <v>#VALUE!</v>
      </c>
      <c r="AQ1773" t="str">
        <f>IFERROR(INDEX(PLAYERIDMAP2[PLAYERNAME],MATCH(ROW()-ROW(AQ$1),SECONDBASE,0)),"")</f>
        <v/>
      </c>
      <c r="AR1773" t="e">
        <f>IF(PLAYERIDMAP2[[#This Row],[POS]]="3B",MAX(AR$1:AR1772)+1,"")</f>
        <v>#VALUE!</v>
      </c>
      <c r="AS1773" t="str">
        <f>IFERROR(INDEX(PLAYERIDMAP2[PLAYERNAME],MATCH(ROW()-ROW(AS$1),THIRDBASE,0)),"")</f>
        <v/>
      </c>
      <c r="AT1773" t="e">
        <f>IF(PLAYERIDMAP2[[#This Row],[POS]]="SS",MAX(AT$1:AT1772)+1,"")</f>
        <v>#VALUE!</v>
      </c>
      <c r="AU1773" t="str">
        <f>IFERROR(INDEX(PLAYERIDMAP2[PLAYERNAME],MATCH(ROW()-ROW(AU$1),SHORTSTOP,0)),"")</f>
        <v/>
      </c>
      <c r="AV1773" t="e">
        <f>IF(PLAYERIDMAP2[[#This Row],[POS]]="OF",MAX(AV$1:AV1772)+1,"")</f>
        <v>#VALUE!</v>
      </c>
      <c r="AW1773" t="str">
        <f>IFERROR(INDEX(PLAYERIDMAP2[PLAYERNAME],MATCH(ROW()-ROW(AW$1),OUTFIELD,0)),"")</f>
        <v/>
      </c>
      <c r="AX1773" t="e">
        <f>IF(PLAYERIDMAP2[[#This Row],[POS]]&lt;&gt;"P",MAX(AX$1:AX1772)+1,"")</f>
        <v>#VALUE!</v>
      </c>
      <c r="AY1773" t="str">
        <f>IFERROR(INDEX(PLAYERIDMAP2[PLAYERNAME],MATCH(ROW()-ROW(AY$1),HITTERS,0)),"")</f>
        <v/>
      </c>
      <c r="AZ1773" t="e">
        <f>IF(PLAYERIDMAP2[[#This Row],[POS]]="P",MAX(AZ$1:AZ1772)+1,"")</f>
        <v>#VALUE!</v>
      </c>
      <c r="BA1773" t="str">
        <f>IFERROR(INDEX(PLAYERIDMAP2[PLAYERNAME],MATCH(ROW()-ROW(BA$1),PITCHERS,0)),"")</f>
        <v/>
      </c>
    </row>
    <row r="1774" spans="38:53" x14ac:dyDescent="0.25">
      <c r="AL1774" t="e">
        <f>IF(PLAYERIDMAP2[[#This Row],[POS]]="C",MAX(AL$1:AL1773)+1,"")</f>
        <v>#VALUE!</v>
      </c>
      <c r="AM1774" t="str">
        <f>IFERROR(INDEX(PLAYERIDMAP2[PLAYERNAME],MATCH(ROW()-ROW(AM$1),CATCHERS,0)),"")</f>
        <v/>
      </c>
      <c r="AN1774" t="e">
        <f>IF(PLAYERIDMAP2[[#This Row],[POS]]="1B",MAX(AN$1:AN1773)+1,"")</f>
        <v>#VALUE!</v>
      </c>
      <c r="AO1774" t="str">
        <f>IFERROR(INDEX(PLAYERIDMAP2[PLAYERNAME],MATCH(ROW()-ROW(AO$1),FIRSTBASE,0)),"")</f>
        <v/>
      </c>
      <c r="AP1774" t="e">
        <f>IF(PLAYERIDMAP2[[#This Row],[POS]]="2B",MAX(AP$1:AP1773)+1,"")</f>
        <v>#VALUE!</v>
      </c>
      <c r="AQ1774" t="str">
        <f>IFERROR(INDEX(PLAYERIDMAP2[PLAYERNAME],MATCH(ROW()-ROW(AQ$1),SECONDBASE,0)),"")</f>
        <v/>
      </c>
      <c r="AR1774" t="e">
        <f>IF(PLAYERIDMAP2[[#This Row],[POS]]="3B",MAX(AR$1:AR1773)+1,"")</f>
        <v>#VALUE!</v>
      </c>
      <c r="AS1774" t="str">
        <f>IFERROR(INDEX(PLAYERIDMAP2[PLAYERNAME],MATCH(ROW()-ROW(AS$1),THIRDBASE,0)),"")</f>
        <v/>
      </c>
      <c r="AT1774" t="e">
        <f>IF(PLAYERIDMAP2[[#This Row],[POS]]="SS",MAX(AT$1:AT1773)+1,"")</f>
        <v>#VALUE!</v>
      </c>
      <c r="AU1774" t="str">
        <f>IFERROR(INDEX(PLAYERIDMAP2[PLAYERNAME],MATCH(ROW()-ROW(AU$1),SHORTSTOP,0)),"")</f>
        <v/>
      </c>
      <c r="AV1774" t="e">
        <f>IF(PLAYERIDMAP2[[#This Row],[POS]]="OF",MAX(AV$1:AV1773)+1,"")</f>
        <v>#VALUE!</v>
      </c>
      <c r="AW1774" t="str">
        <f>IFERROR(INDEX(PLAYERIDMAP2[PLAYERNAME],MATCH(ROW()-ROW(AW$1),OUTFIELD,0)),"")</f>
        <v/>
      </c>
      <c r="AX1774" t="e">
        <f>IF(PLAYERIDMAP2[[#This Row],[POS]]&lt;&gt;"P",MAX(AX$1:AX1773)+1,"")</f>
        <v>#VALUE!</v>
      </c>
      <c r="AY1774" t="str">
        <f>IFERROR(INDEX(PLAYERIDMAP2[PLAYERNAME],MATCH(ROW()-ROW(AY$1),HITTERS,0)),"")</f>
        <v/>
      </c>
      <c r="AZ1774" t="e">
        <f>IF(PLAYERIDMAP2[[#This Row],[POS]]="P",MAX(AZ$1:AZ1773)+1,"")</f>
        <v>#VALUE!</v>
      </c>
      <c r="BA1774" t="str">
        <f>IFERROR(INDEX(PLAYERIDMAP2[PLAYERNAME],MATCH(ROW()-ROW(BA$1),PITCHERS,0)),"")</f>
        <v/>
      </c>
    </row>
    <row r="1775" spans="38:53" x14ac:dyDescent="0.25">
      <c r="AL1775" t="e">
        <f>IF(PLAYERIDMAP2[[#This Row],[POS]]="C",MAX(AL$1:AL1774)+1,"")</f>
        <v>#VALUE!</v>
      </c>
      <c r="AM1775" t="str">
        <f>IFERROR(INDEX(PLAYERIDMAP2[PLAYERNAME],MATCH(ROW()-ROW(AM$1),CATCHERS,0)),"")</f>
        <v/>
      </c>
      <c r="AN1775" t="e">
        <f>IF(PLAYERIDMAP2[[#This Row],[POS]]="1B",MAX(AN$1:AN1774)+1,"")</f>
        <v>#VALUE!</v>
      </c>
      <c r="AO1775" t="str">
        <f>IFERROR(INDEX(PLAYERIDMAP2[PLAYERNAME],MATCH(ROW()-ROW(AO$1),FIRSTBASE,0)),"")</f>
        <v/>
      </c>
      <c r="AP1775" t="e">
        <f>IF(PLAYERIDMAP2[[#This Row],[POS]]="2B",MAX(AP$1:AP1774)+1,"")</f>
        <v>#VALUE!</v>
      </c>
      <c r="AQ1775" t="str">
        <f>IFERROR(INDEX(PLAYERIDMAP2[PLAYERNAME],MATCH(ROW()-ROW(AQ$1),SECONDBASE,0)),"")</f>
        <v/>
      </c>
      <c r="AR1775" t="e">
        <f>IF(PLAYERIDMAP2[[#This Row],[POS]]="3B",MAX(AR$1:AR1774)+1,"")</f>
        <v>#VALUE!</v>
      </c>
      <c r="AS1775" t="str">
        <f>IFERROR(INDEX(PLAYERIDMAP2[PLAYERNAME],MATCH(ROW()-ROW(AS$1),THIRDBASE,0)),"")</f>
        <v/>
      </c>
      <c r="AT1775" t="e">
        <f>IF(PLAYERIDMAP2[[#This Row],[POS]]="SS",MAX(AT$1:AT1774)+1,"")</f>
        <v>#VALUE!</v>
      </c>
      <c r="AU1775" t="str">
        <f>IFERROR(INDEX(PLAYERIDMAP2[PLAYERNAME],MATCH(ROW()-ROW(AU$1),SHORTSTOP,0)),"")</f>
        <v/>
      </c>
      <c r="AV1775" t="e">
        <f>IF(PLAYERIDMAP2[[#This Row],[POS]]="OF",MAX(AV$1:AV1774)+1,"")</f>
        <v>#VALUE!</v>
      </c>
      <c r="AW1775" t="str">
        <f>IFERROR(INDEX(PLAYERIDMAP2[PLAYERNAME],MATCH(ROW()-ROW(AW$1),OUTFIELD,0)),"")</f>
        <v/>
      </c>
      <c r="AX1775" t="e">
        <f>IF(PLAYERIDMAP2[[#This Row],[POS]]&lt;&gt;"P",MAX(AX$1:AX1774)+1,"")</f>
        <v>#VALUE!</v>
      </c>
      <c r="AY1775" t="str">
        <f>IFERROR(INDEX(PLAYERIDMAP2[PLAYERNAME],MATCH(ROW()-ROW(AY$1),HITTERS,0)),"")</f>
        <v/>
      </c>
      <c r="AZ1775" t="e">
        <f>IF(PLAYERIDMAP2[[#This Row],[POS]]="P",MAX(AZ$1:AZ1774)+1,"")</f>
        <v>#VALUE!</v>
      </c>
      <c r="BA1775" t="str">
        <f>IFERROR(INDEX(PLAYERIDMAP2[PLAYERNAME],MATCH(ROW()-ROW(BA$1),PITCHERS,0)),"")</f>
        <v/>
      </c>
    </row>
    <row r="1776" spans="38:53" x14ac:dyDescent="0.25">
      <c r="AL1776" t="e">
        <f>IF(PLAYERIDMAP2[[#This Row],[POS]]="C",MAX(AL$1:AL1775)+1,"")</f>
        <v>#VALUE!</v>
      </c>
      <c r="AM1776" t="str">
        <f>IFERROR(INDEX(PLAYERIDMAP2[PLAYERNAME],MATCH(ROW()-ROW(AM$1),CATCHERS,0)),"")</f>
        <v/>
      </c>
      <c r="AN1776" t="e">
        <f>IF(PLAYERIDMAP2[[#This Row],[POS]]="1B",MAX(AN$1:AN1775)+1,"")</f>
        <v>#VALUE!</v>
      </c>
      <c r="AO1776" t="str">
        <f>IFERROR(INDEX(PLAYERIDMAP2[PLAYERNAME],MATCH(ROW()-ROW(AO$1),FIRSTBASE,0)),"")</f>
        <v/>
      </c>
      <c r="AP1776" t="e">
        <f>IF(PLAYERIDMAP2[[#This Row],[POS]]="2B",MAX(AP$1:AP1775)+1,"")</f>
        <v>#VALUE!</v>
      </c>
      <c r="AQ1776" t="str">
        <f>IFERROR(INDEX(PLAYERIDMAP2[PLAYERNAME],MATCH(ROW()-ROW(AQ$1),SECONDBASE,0)),"")</f>
        <v/>
      </c>
      <c r="AR1776" t="e">
        <f>IF(PLAYERIDMAP2[[#This Row],[POS]]="3B",MAX(AR$1:AR1775)+1,"")</f>
        <v>#VALUE!</v>
      </c>
      <c r="AS1776" t="str">
        <f>IFERROR(INDEX(PLAYERIDMAP2[PLAYERNAME],MATCH(ROW()-ROW(AS$1),THIRDBASE,0)),"")</f>
        <v/>
      </c>
      <c r="AT1776" t="e">
        <f>IF(PLAYERIDMAP2[[#This Row],[POS]]="SS",MAX(AT$1:AT1775)+1,"")</f>
        <v>#VALUE!</v>
      </c>
      <c r="AU1776" t="str">
        <f>IFERROR(INDEX(PLAYERIDMAP2[PLAYERNAME],MATCH(ROW()-ROW(AU$1),SHORTSTOP,0)),"")</f>
        <v/>
      </c>
      <c r="AV1776" t="e">
        <f>IF(PLAYERIDMAP2[[#This Row],[POS]]="OF",MAX(AV$1:AV1775)+1,"")</f>
        <v>#VALUE!</v>
      </c>
      <c r="AW1776" t="str">
        <f>IFERROR(INDEX(PLAYERIDMAP2[PLAYERNAME],MATCH(ROW()-ROW(AW$1),OUTFIELD,0)),"")</f>
        <v/>
      </c>
      <c r="AX1776" t="e">
        <f>IF(PLAYERIDMAP2[[#This Row],[POS]]&lt;&gt;"P",MAX(AX$1:AX1775)+1,"")</f>
        <v>#VALUE!</v>
      </c>
      <c r="AY1776" t="str">
        <f>IFERROR(INDEX(PLAYERIDMAP2[PLAYERNAME],MATCH(ROW()-ROW(AY$1),HITTERS,0)),"")</f>
        <v/>
      </c>
      <c r="AZ1776" t="e">
        <f>IF(PLAYERIDMAP2[[#This Row],[POS]]="P",MAX(AZ$1:AZ1775)+1,"")</f>
        <v>#VALUE!</v>
      </c>
      <c r="BA1776" t="str">
        <f>IFERROR(INDEX(PLAYERIDMAP2[PLAYERNAME],MATCH(ROW()-ROW(BA$1),PITCHERS,0)),"")</f>
        <v/>
      </c>
    </row>
    <row r="1777" spans="38:53" x14ac:dyDescent="0.25">
      <c r="AL1777" t="e">
        <f>IF(PLAYERIDMAP2[[#This Row],[POS]]="C",MAX(AL$1:AL1776)+1,"")</f>
        <v>#VALUE!</v>
      </c>
      <c r="AM1777" t="str">
        <f>IFERROR(INDEX(PLAYERIDMAP2[PLAYERNAME],MATCH(ROW()-ROW(AM$1),CATCHERS,0)),"")</f>
        <v/>
      </c>
      <c r="AN1777" t="e">
        <f>IF(PLAYERIDMAP2[[#This Row],[POS]]="1B",MAX(AN$1:AN1776)+1,"")</f>
        <v>#VALUE!</v>
      </c>
      <c r="AO1777" t="str">
        <f>IFERROR(INDEX(PLAYERIDMAP2[PLAYERNAME],MATCH(ROW()-ROW(AO$1),FIRSTBASE,0)),"")</f>
        <v/>
      </c>
      <c r="AP1777" t="e">
        <f>IF(PLAYERIDMAP2[[#This Row],[POS]]="2B",MAX(AP$1:AP1776)+1,"")</f>
        <v>#VALUE!</v>
      </c>
      <c r="AQ1777" t="str">
        <f>IFERROR(INDEX(PLAYERIDMAP2[PLAYERNAME],MATCH(ROW()-ROW(AQ$1),SECONDBASE,0)),"")</f>
        <v/>
      </c>
      <c r="AR1777" t="e">
        <f>IF(PLAYERIDMAP2[[#This Row],[POS]]="3B",MAX(AR$1:AR1776)+1,"")</f>
        <v>#VALUE!</v>
      </c>
      <c r="AS1777" t="str">
        <f>IFERROR(INDEX(PLAYERIDMAP2[PLAYERNAME],MATCH(ROW()-ROW(AS$1),THIRDBASE,0)),"")</f>
        <v/>
      </c>
      <c r="AT1777" t="e">
        <f>IF(PLAYERIDMAP2[[#This Row],[POS]]="SS",MAX(AT$1:AT1776)+1,"")</f>
        <v>#VALUE!</v>
      </c>
      <c r="AU1777" t="str">
        <f>IFERROR(INDEX(PLAYERIDMAP2[PLAYERNAME],MATCH(ROW()-ROW(AU$1),SHORTSTOP,0)),"")</f>
        <v/>
      </c>
      <c r="AV1777" t="e">
        <f>IF(PLAYERIDMAP2[[#This Row],[POS]]="OF",MAX(AV$1:AV1776)+1,"")</f>
        <v>#VALUE!</v>
      </c>
      <c r="AW1777" t="str">
        <f>IFERROR(INDEX(PLAYERIDMAP2[PLAYERNAME],MATCH(ROW()-ROW(AW$1),OUTFIELD,0)),"")</f>
        <v/>
      </c>
      <c r="AX1777" t="e">
        <f>IF(PLAYERIDMAP2[[#This Row],[POS]]&lt;&gt;"P",MAX(AX$1:AX1776)+1,"")</f>
        <v>#VALUE!</v>
      </c>
      <c r="AY1777" t="str">
        <f>IFERROR(INDEX(PLAYERIDMAP2[PLAYERNAME],MATCH(ROW()-ROW(AY$1),HITTERS,0)),"")</f>
        <v/>
      </c>
      <c r="AZ1777" t="e">
        <f>IF(PLAYERIDMAP2[[#This Row],[POS]]="P",MAX(AZ$1:AZ1776)+1,"")</f>
        <v>#VALUE!</v>
      </c>
      <c r="BA1777" t="str">
        <f>IFERROR(INDEX(PLAYERIDMAP2[PLAYERNAME],MATCH(ROW()-ROW(BA$1),PITCHERS,0)),"")</f>
        <v/>
      </c>
    </row>
    <row r="1778" spans="38:53" x14ac:dyDescent="0.25">
      <c r="AL1778" t="e">
        <f>IF(PLAYERIDMAP2[[#This Row],[POS]]="C",MAX(AL$1:AL1777)+1,"")</f>
        <v>#VALUE!</v>
      </c>
      <c r="AM1778" t="str">
        <f>IFERROR(INDEX(PLAYERIDMAP2[PLAYERNAME],MATCH(ROW()-ROW(AM$1),CATCHERS,0)),"")</f>
        <v/>
      </c>
      <c r="AN1778" t="e">
        <f>IF(PLAYERIDMAP2[[#This Row],[POS]]="1B",MAX(AN$1:AN1777)+1,"")</f>
        <v>#VALUE!</v>
      </c>
      <c r="AO1778" t="str">
        <f>IFERROR(INDEX(PLAYERIDMAP2[PLAYERNAME],MATCH(ROW()-ROW(AO$1),FIRSTBASE,0)),"")</f>
        <v/>
      </c>
      <c r="AP1778" t="e">
        <f>IF(PLAYERIDMAP2[[#This Row],[POS]]="2B",MAX(AP$1:AP1777)+1,"")</f>
        <v>#VALUE!</v>
      </c>
      <c r="AQ1778" t="str">
        <f>IFERROR(INDEX(PLAYERIDMAP2[PLAYERNAME],MATCH(ROW()-ROW(AQ$1),SECONDBASE,0)),"")</f>
        <v/>
      </c>
      <c r="AR1778" t="e">
        <f>IF(PLAYERIDMAP2[[#This Row],[POS]]="3B",MAX(AR$1:AR1777)+1,"")</f>
        <v>#VALUE!</v>
      </c>
      <c r="AS1778" t="str">
        <f>IFERROR(INDEX(PLAYERIDMAP2[PLAYERNAME],MATCH(ROW()-ROW(AS$1),THIRDBASE,0)),"")</f>
        <v/>
      </c>
      <c r="AT1778" t="e">
        <f>IF(PLAYERIDMAP2[[#This Row],[POS]]="SS",MAX(AT$1:AT1777)+1,"")</f>
        <v>#VALUE!</v>
      </c>
      <c r="AU1778" t="str">
        <f>IFERROR(INDEX(PLAYERIDMAP2[PLAYERNAME],MATCH(ROW()-ROW(AU$1),SHORTSTOP,0)),"")</f>
        <v/>
      </c>
      <c r="AV1778" t="e">
        <f>IF(PLAYERIDMAP2[[#This Row],[POS]]="OF",MAX(AV$1:AV1777)+1,"")</f>
        <v>#VALUE!</v>
      </c>
      <c r="AW1778" t="str">
        <f>IFERROR(INDEX(PLAYERIDMAP2[PLAYERNAME],MATCH(ROW()-ROW(AW$1),OUTFIELD,0)),"")</f>
        <v/>
      </c>
      <c r="AX1778" t="e">
        <f>IF(PLAYERIDMAP2[[#This Row],[POS]]&lt;&gt;"P",MAX(AX$1:AX1777)+1,"")</f>
        <v>#VALUE!</v>
      </c>
      <c r="AY1778" t="str">
        <f>IFERROR(INDEX(PLAYERIDMAP2[PLAYERNAME],MATCH(ROW()-ROW(AY$1),HITTERS,0)),"")</f>
        <v/>
      </c>
      <c r="AZ1778" t="e">
        <f>IF(PLAYERIDMAP2[[#This Row],[POS]]="P",MAX(AZ$1:AZ1777)+1,"")</f>
        <v>#VALUE!</v>
      </c>
      <c r="BA1778" t="str">
        <f>IFERROR(INDEX(PLAYERIDMAP2[PLAYERNAME],MATCH(ROW()-ROW(BA$1),PITCHERS,0)),"")</f>
        <v/>
      </c>
    </row>
    <row r="1779" spans="38:53" x14ac:dyDescent="0.25">
      <c r="AL1779" t="e">
        <f>IF(PLAYERIDMAP2[[#This Row],[POS]]="C",MAX(AL$1:AL1778)+1,"")</f>
        <v>#VALUE!</v>
      </c>
      <c r="AM1779" t="str">
        <f>IFERROR(INDEX(PLAYERIDMAP2[PLAYERNAME],MATCH(ROW()-ROW(AM$1),CATCHERS,0)),"")</f>
        <v/>
      </c>
      <c r="AN1779" t="e">
        <f>IF(PLAYERIDMAP2[[#This Row],[POS]]="1B",MAX(AN$1:AN1778)+1,"")</f>
        <v>#VALUE!</v>
      </c>
      <c r="AO1779" t="str">
        <f>IFERROR(INDEX(PLAYERIDMAP2[PLAYERNAME],MATCH(ROW()-ROW(AO$1),FIRSTBASE,0)),"")</f>
        <v/>
      </c>
      <c r="AP1779" t="e">
        <f>IF(PLAYERIDMAP2[[#This Row],[POS]]="2B",MAX(AP$1:AP1778)+1,"")</f>
        <v>#VALUE!</v>
      </c>
      <c r="AQ1779" t="str">
        <f>IFERROR(INDEX(PLAYERIDMAP2[PLAYERNAME],MATCH(ROW()-ROW(AQ$1),SECONDBASE,0)),"")</f>
        <v/>
      </c>
      <c r="AR1779" t="e">
        <f>IF(PLAYERIDMAP2[[#This Row],[POS]]="3B",MAX(AR$1:AR1778)+1,"")</f>
        <v>#VALUE!</v>
      </c>
      <c r="AS1779" t="str">
        <f>IFERROR(INDEX(PLAYERIDMAP2[PLAYERNAME],MATCH(ROW()-ROW(AS$1),THIRDBASE,0)),"")</f>
        <v/>
      </c>
      <c r="AT1779" t="e">
        <f>IF(PLAYERIDMAP2[[#This Row],[POS]]="SS",MAX(AT$1:AT1778)+1,"")</f>
        <v>#VALUE!</v>
      </c>
      <c r="AU1779" t="str">
        <f>IFERROR(INDEX(PLAYERIDMAP2[PLAYERNAME],MATCH(ROW()-ROW(AU$1),SHORTSTOP,0)),"")</f>
        <v/>
      </c>
      <c r="AV1779" t="e">
        <f>IF(PLAYERIDMAP2[[#This Row],[POS]]="OF",MAX(AV$1:AV1778)+1,"")</f>
        <v>#VALUE!</v>
      </c>
      <c r="AW1779" t="str">
        <f>IFERROR(INDEX(PLAYERIDMAP2[PLAYERNAME],MATCH(ROW()-ROW(AW$1),OUTFIELD,0)),"")</f>
        <v/>
      </c>
      <c r="AX1779" t="e">
        <f>IF(PLAYERIDMAP2[[#This Row],[POS]]&lt;&gt;"P",MAX(AX$1:AX1778)+1,"")</f>
        <v>#VALUE!</v>
      </c>
      <c r="AY1779" t="str">
        <f>IFERROR(INDEX(PLAYERIDMAP2[PLAYERNAME],MATCH(ROW()-ROW(AY$1),HITTERS,0)),"")</f>
        <v/>
      </c>
      <c r="AZ1779" t="e">
        <f>IF(PLAYERIDMAP2[[#This Row],[POS]]="P",MAX(AZ$1:AZ1778)+1,"")</f>
        <v>#VALUE!</v>
      </c>
      <c r="BA1779" t="str">
        <f>IFERROR(INDEX(PLAYERIDMAP2[PLAYERNAME],MATCH(ROW()-ROW(BA$1),PITCHERS,0)),"")</f>
        <v/>
      </c>
    </row>
    <row r="1780" spans="38:53" x14ac:dyDescent="0.25">
      <c r="AL1780" t="e">
        <f>IF(PLAYERIDMAP2[[#This Row],[POS]]="C",MAX(AL$1:AL1779)+1,"")</f>
        <v>#VALUE!</v>
      </c>
      <c r="AM1780" t="str">
        <f>IFERROR(INDEX(PLAYERIDMAP2[PLAYERNAME],MATCH(ROW()-ROW(AM$1),CATCHERS,0)),"")</f>
        <v/>
      </c>
      <c r="AN1780" t="e">
        <f>IF(PLAYERIDMAP2[[#This Row],[POS]]="1B",MAX(AN$1:AN1779)+1,"")</f>
        <v>#VALUE!</v>
      </c>
      <c r="AO1780" t="str">
        <f>IFERROR(INDEX(PLAYERIDMAP2[PLAYERNAME],MATCH(ROW()-ROW(AO$1),FIRSTBASE,0)),"")</f>
        <v/>
      </c>
      <c r="AP1780" t="e">
        <f>IF(PLAYERIDMAP2[[#This Row],[POS]]="2B",MAX(AP$1:AP1779)+1,"")</f>
        <v>#VALUE!</v>
      </c>
      <c r="AQ1780" t="str">
        <f>IFERROR(INDEX(PLAYERIDMAP2[PLAYERNAME],MATCH(ROW()-ROW(AQ$1),SECONDBASE,0)),"")</f>
        <v/>
      </c>
      <c r="AR1780" t="e">
        <f>IF(PLAYERIDMAP2[[#This Row],[POS]]="3B",MAX(AR$1:AR1779)+1,"")</f>
        <v>#VALUE!</v>
      </c>
      <c r="AS1780" t="str">
        <f>IFERROR(INDEX(PLAYERIDMAP2[PLAYERNAME],MATCH(ROW()-ROW(AS$1),THIRDBASE,0)),"")</f>
        <v/>
      </c>
      <c r="AT1780" t="e">
        <f>IF(PLAYERIDMAP2[[#This Row],[POS]]="SS",MAX(AT$1:AT1779)+1,"")</f>
        <v>#VALUE!</v>
      </c>
      <c r="AU1780" t="str">
        <f>IFERROR(INDEX(PLAYERIDMAP2[PLAYERNAME],MATCH(ROW()-ROW(AU$1),SHORTSTOP,0)),"")</f>
        <v/>
      </c>
      <c r="AV1780" t="e">
        <f>IF(PLAYERIDMAP2[[#This Row],[POS]]="OF",MAX(AV$1:AV1779)+1,"")</f>
        <v>#VALUE!</v>
      </c>
      <c r="AW1780" t="str">
        <f>IFERROR(INDEX(PLAYERIDMAP2[PLAYERNAME],MATCH(ROW()-ROW(AW$1),OUTFIELD,0)),"")</f>
        <v/>
      </c>
      <c r="AX1780" t="e">
        <f>IF(PLAYERIDMAP2[[#This Row],[POS]]&lt;&gt;"P",MAX(AX$1:AX1779)+1,"")</f>
        <v>#VALUE!</v>
      </c>
      <c r="AY1780" t="str">
        <f>IFERROR(INDEX(PLAYERIDMAP2[PLAYERNAME],MATCH(ROW()-ROW(AY$1),HITTERS,0)),"")</f>
        <v/>
      </c>
      <c r="AZ1780" t="e">
        <f>IF(PLAYERIDMAP2[[#This Row],[POS]]="P",MAX(AZ$1:AZ1779)+1,"")</f>
        <v>#VALUE!</v>
      </c>
      <c r="BA1780" t="str">
        <f>IFERROR(INDEX(PLAYERIDMAP2[PLAYERNAME],MATCH(ROW()-ROW(BA$1),PITCHERS,0)),"")</f>
        <v/>
      </c>
    </row>
    <row r="1781" spans="38:53" x14ac:dyDescent="0.25">
      <c r="AL1781" t="e">
        <f>IF(PLAYERIDMAP2[[#This Row],[POS]]="C",MAX(AL$1:AL1780)+1,"")</f>
        <v>#VALUE!</v>
      </c>
      <c r="AM1781" t="str">
        <f>IFERROR(INDEX(PLAYERIDMAP2[PLAYERNAME],MATCH(ROW()-ROW(AM$1),CATCHERS,0)),"")</f>
        <v/>
      </c>
      <c r="AN1781" t="e">
        <f>IF(PLAYERIDMAP2[[#This Row],[POS]]="1B",MAX(AN$1:AN1780)+1,"")</f>
        <v>#VALUE!</v>
      </c>
      <c r="AO1781" t="str">
        <f>IFERROR(INDEX(PLAYERIDMAP2[PLAYERNAME],MATCH(ROW()-ROW(AO$1),FIRSTBASE,0)),"")</f>
        <v/>
      </c>
      <c r="AP1781" t="e">
        <f>IF(PLAYERIDMAP2[[#This Row],[POS]]="2B",MAX(AP$1:AP1780)+1,"")</f>
        <v>#VALUE!</v>
      </c>
      <c r="AQ1781" t="str">
        <f>IFERROR(INDEX(PLAYERIDMAP2[PLAYERNAME],MATCH(ROW()-ROW(AQ$1),SECONDBASE,0)),"")</f>
        <v/>
      </c>
      <c r="AR1781" t="e">
        <f>IF(PLAYERIDMAP2[[#This Row],[POS]]="3B",MAX(AR$1:AR1780)+1,"")</f>
        <v>#VALUE!</v>
      </c>
      <c r="AS1781" t="str">
        <f>IFERROR(INDEX(PLAYERIDMAP2[PLAYERNAME],MATCH(ROW()-ROW(AS$1),THIRDBASE,0)),"")</f>
        <v/>
      </c>
      <c r="AT1781" t="e">
        <f>IF(PLAYERIDMAP2[[#This Row],[POS]]="SS",MAX(AT$1:AT1780)+1,"")</f>
        <v>#VALUE!</v>
      </c>
      <c r="AU1781" t="str">
        <f>IFERROR(INDEX(PLAYERIDMAP2[PLAYERNAME],MATCH(ROW()-ROW(AU$1),SHORTSTOP,0)),"")</f>
        <v/>
      </c>
      <c r="AV1781" t="e">
        <f>IF(PLAYERIDMAP2[[#This Row],[POS]]="OF",MAX(AV$1:AV1780)+1,"")</f>
        <v>#VALUE!</v>
      </c>
      <c r="AW1781" t="str">
        <f>IFERROR(INDEX(PLAYERIDMAP2[PLAYERNAME],MATCH(ROW()-ROW(AW$1),OUTFIELD,0)),"")</f>
        <v/>
      </c>
      <c r="AX1781" t="e">
        <f>IF(PLAYERIDMAP2[[#This Row],[POS]]&lt;&gt;"P",MAX(AX$1:AX1780)+1,"")</f>
        <v>#VALUE!</v>
      </c>
      <c r="AY1781" t="str">
        <f>IFERROR(INDEX(PLAYERIDMAP2[PLAYERNAME],MATCH(ROW()-ROW(AY$1),HITTERS,0)),"")</f>
        <v/>
      </c>
      <c r="AZ1781" t="e">
        <f>IF(PLAYERIDMAP2[[#This Row],[POS]]="P",MAX(AZ$1:AZ1780)+1,"")</f>
        <v>#VALUE!</v>
      </c>
      <c r="BA1781" t="str">
        <f>IFERROR(INDEX(PLAYERIDMAP2[PLAYERNAME],MATCH(ROW()-ROW(BA$1),PITCHERS,0)),"")</f>
        <v/>
      </c>
    </row>
    <row r="1782" spans="38:53" x14ac:dyDescent="0.25">
      <c r="AL1782" t="e">
        <f>IF(PLAYERIDMAP2[[#This Row],[POS]]="C",MAX(AL$1:AL1781)+1,"")</f>
        <v>#VALUE!</v>
      </c>
      <c r="AM1782" t="str">
        <f>IFERROR(INDEX(PLAYERIDMAP2[PLAYERNAME],MATCH(ROW()-ROW(AM$1),CATCHERS,0)),"")</f>
        <v/>
      </c>
      <c r="AN1782" t="e">
        <f>IF(PLAYERIDMAP2[[#This Row],[POS]]="1B",MAX(AN$1:AN1781)+1,"")</f>
        <v>#VALUE!</v>
      </c>
      <c r="AO1782" t="str">
        <f>IFERROR(INDEX(PLAYERIDMAP2[PLAYERNAME],MATCH(ROW()-ROW(AO$1),FIRSTBASE,0)),"")</f>
        <v/>
      </c>
      <c r="AP1782" t="e">
        <f>IF(PLAYERIDMAP2[[#This Row],[POS]]="2B",MAX(AP$1:AP1781)+1,"")</f>
        <v>#VALUE!</v>
      </c>
      <c r="AQ1782" t="str">
        <f>IFERROR(INDEX(PLAYERIDMAP2[PLAYERNAME],MATCH(ROW()-ROW(AQ$1),SECONDBASE,0)),"")</f>
        <v/>
      </c>
      <c r="AR1782" t="e">
        <f>IF(PLAYERIDMAP2[[#This Row],[POS]]="3B",MAX(AR$1:AR1781)+1,"")</f>
        <v>#VALUE!</v>
      </c>
      <c r="AS1782" t="str">
        <f>IFERROR(INDEX(PLAYERIDMAP2[PLAYERNAME],MATCH(ROW()-ROW(AS$1),THIRDBASE,0)),"")</f>
        <v/>
      </c>
      <c r="AT1782" t="e">
        <f>IF(PLAYERIDMAP2[[#This Row],[POS]]="SS",MAX(AT$1:AT1781)+1,"")</f>
        <v>#VALUE!</v>
      </c>
      <c r="AU1782" t="str">
        <f>IFERROR(INDEX(PLAYERIDMAP2[PLAYERNAME],MATCH(ROW()-ROW(AU$1),SHORTSTOP,0)),"")</f>
        <v/>
      </c>
      <c r="AV1782" t="e">
        <f>IF(PLAYERIDMAP2[[#This Row],[POS]]="OF",MAX(AV$1:AV1781)+1,"")</f>
        <v>#VALUE!</v>
      </c>
      <c r="AW1782" t="str">
        <f>IFERROR(INDEX(PLAYERIDMAP2[PLAYERNAME],MATCH(ROW()-ROW(AW$1),OUTFIELD,0)),"")</f>
        <v/>
      </c>
      <c r="AX1782" t="e">
        <f>IF(PLAYERIDMAP2[[#This Row],[POS]]&lt;&gt;"P",MAX(AX$1:AX1781)+1,"")</f>
        <v>#VALUE!</v>
      </c>
      <c r="AY1782" t="str">
        <f>IFERROR(INDEX(PLAYERIDMAP2[PLAYERNAME],MATCH(ROW()-ROW(AY$1),HITTERS,0)),"")</f>
        <v/>
      </c>
      <c r="AZ1782" t="e">
        <f>IF(PLAYERIDMAP2[[#This Row],[POS]]="P",MAX(AZ$1:AZ1781)+1,"")</f>
        <v>#VALUE!</v>
      </c>
      <c r="BA1782" t="str">
        <f>IFERROR(INDEX(PLAYERIDMAP2[PLAYERNAME],MATCH(ROW()-ROW(BA$1),PITCHERS,0)),"")</f>
        <v/>
      </c>
    </row>
    <row r="1783" spans="38:53" x14ac:dyDescent="0.25">
      <c r="AL1783" t="e">
        <f>IF(PLAYERIDMAP2[[#This Row],[POS]]="C",MAX(AL$1:AL1782)+1,"")</f>
        <v>#VALUE!</v>
      </c>
      <c r="AM1783" t="str">
        <f>IFERROR(INDEX(PLAYERIDMAP2[PLAYERNAME],MATCH(ROW()-ROW(AM$1),CATCHERS,0)),"")</f>
        <v/>
      </c>
      <c r="AN1783" t="e">
        <f>IF(PLAYERIDMAP2[[#This Row],[POS]]="1B",MAX(AN$1:AN1782)+1,"")</f>
        <v>#VALUE!</v>
      </c>
      <c r="AO1783" t="str">
        <f>IFERROR(INDEX(PLAYERIDMAP2[PLAYERNAME],MATCH(ROW()-ROW(AO$1),FIRSTBASE,0)),"")</f>
        <v/>
      </c>
      <c r="AP1783" t="e">
        <f>IF(PLAYERIDMAP2[[#This Row],[POS]]="2B",MAX(AP$1:AP1782)+1,"")</f>
        <v>#VALUE!</v>
      </c>
      <c r="AQ1783" t="str">
        <f>IFERROR(INDEX(PLAYERIDMAP2[PLAYERNAME],MATCH(ROW()-ROW(AQ$1),SECONDBASE,0)),"")</f>
        <v/>
      </c>
      <c r="AR1783" t="e">
        <f>IF(PLAYERIDMAP2[[#This Row],[POS]]="3B",MAX(AR$1:AR1782)+1,"")</f>
        <v>#VALUE!</v>
      </c>
      <c r="AS1783" t="str">
        <f>IFERROR(INDEX(PLAYERIDMAP2[PLAYERNAME],MATCH(ROW()-ROW(AS$1),THIRDBASE,0)),"")</f>
        <v/>
      </c>
      <c r="AT1783" t="e">
        <f>IF(PLAYERIDMAP2[[#This Row],[POS]]="SS",MAX(AT$1:AT1782)+1,"")</f>
        <v>#VALUE!</v>
      </c>
      <c r="AU1783" t="str">
        <f>IFERROR(INDEX(PLAYERIDMAP2[PLAYERNAME],MATCH(ROW()-ROW(AU$1),SHORTSTOP,0)),"")</f>
        <v/>
      </c>
      <c r="AV1783" t="e">
        <f>IF(PLAYERIDMAP2[[#This Row],[POS]]="OF",MAX(AV$1:AV1782)+1,"")</f>
        <v>#VALUE!</v>
      </c>
      <c r="AW1783" t="str">
        <f>IFERROR(INDEX(PLAYERIDMAP2[PLAYERNAME],MATCH(ROW()-ROW(AW$1),OUTFIELD,0)),"")</f>
        <v/>
      </c>
      <c r="AX1783" t="e">
        <f>IF(PLAYERIDMAP2[[#This Row],[POS]]&lt;&gt;"P",MAX(AX$1:AX1782)+1,"")</f>
        <v>#VALUE!</v>
      </c>
      <c r="AY1783" t="str">
        <f>IFERROR(INDEX(PLAYERIDMAP2[PLAYERNAME],MATCH(ROW()-ROW(AY$1),HITTERS,0)),"")</f>
        <v/>
      </c>
      <c r="AZ1783" t="e">
        <f>IF(PLAYERIDMAP2[[#This Row],[POS]]="P",MAX(AZ$1:AZ1782)+1,"")</f>
        <v>#VALUE!</v>
      </c>
      <c r="BA1783" t="str">
        <f>IFERROR(INDEX(PLAYERIDMAP2[PLAYERNAME],MATCH(ROW()-ROW(BA$1),PITCHERS,0)),"")</f>
        <v/>
      </c>
    </row>
    <row r="1784" spans="38:53" x14ac:dyDescent="0.25">
      <c r="AL1784" t="e">
        <f>IF(PLAYERIDMAP2[[#This Row],[POS]]="C",MAX(AL$1:AL1783)+1,"")</f>
        <v>#VALUE!</v>
      </c>
      <c r="AM1784" t="str">
        <f>IFERROR(INDEX(PLAYERIDMAP2[PLAYERNAME],MATCH(ROW()-ROW(AM$1),CATCHERS,0)),"")</f>
        <v/>
      </c>
      <c r="AN1784" t="e">
        <f>IF(PLAYERIDMAP2[[#This Row],[POS]]="1B",MAX(AN$1:AN1783)+1,"")</f>
        <v>#VALUE!</v>
      </c>
      <c r="AO1784" t="str">
        <f>IFERROR(INDEX(PLAYERIDMAP2[PLAYERNAME],MATCH(ROW()-ROW(AO$1),FIRSTBASE,0)),"")</f>
        <v/>
      </c>
      <c r="AP1784" t="e">
        <f>IF(PLAYERIDMAP2[[#This Row],[POS]]="2B",MAX(AP$1:AP1783)+1,"")</f>
        <v>#VALUE!</v>
      </c>
      <c r="AQ1784" t="str">
        <f>IFERROR(INDEX(PLAYERIDMAP2[PLAYERNAME],MATCH(ROW()-ROW(AQ$1),SECONDBASE,0)),"")</f>
        <v/>
      </c>
      <c r="AR1784" t="e">
        <f>IF(PLAYERIDMAP2[[#This Row],[POS]]="3B",MAX(AR$1:AR1783)+1,"")</f>
        <v>#VALUE!</v>
      </c>
      <c r="AS1784" t="str">
        <f>IFERROR(INDEX(PLAYERIDMAP2[PLAYERNAME],MATCH(ROW()-ROW(AS$1),THIRDBASE,0)),"")</f>
        <v/>
      </c>
      <c r="AT1784" t="e">
        <f>IF(PLAYERIDMAP2[[#This Row],[POS]]="SS",MAX(AT$1:AT1783)+1,"")</f>
        <v>#VALUE!</v>
      </c>
      <c r="AU1784" t="str">
        <f>IFERROR(INDEX(PLAYERIDMAP2[PLAYERNAME],MATCH(ROW()-ROW(AU$1),SHORTSTOP,0)),"")</f>
        <v/>
      </c>
      <c r="AV1784" t="e">
        <f>IF(PLAYERIDMAP2[[#This Row],[POS]]="OF",MAX(AV$1:AV1783)+1,"")</f>
        <v>#VALUE!</v>
      </c>
      <c r="AW1784" t="str">
        <f>IFERROR(INDEX(PLAYERIDMAP2[PLAYERNAME],MATCH(ROW()-ROW(AW$1),OUTFIELD,0)),"")</f>
        <v/>
      </c>
      <c r="AX1784" t="e">
        <f>IF(PLAYERIDMAP2[[#This Row],[POS]]&lt;&gt;"P",MAX(AX$1:AX1783)+1,"")</f>
        <v>#VALUE!</v>
      </c>
      <c r="AY1784" t="str">
        <f>IFERROR(INDEX(PLAYERIDMAP2[PLAYERNAME],MATCH(ROW()-ROW(AY$1),HITTERS,0)),"")</f>
        <v/>
      </c>
      <c r="AZ1784" t="e">
        <f>IF(PLAYERIDMAP2[[#This Row],[POS]]="P",MAX(AZ$1:AZ1783)+1,"")</f>
        <v>#VALUE!</v>
      </c>
      <c r="BA1784" t="str">
        <f>IFERROR(INDEX(PLAYERIDMAP2[PLAYERNAME],MATCH(ROW()-ROW(BA$1),PITCHERS,0)),"")</f>
        <v/>
      </c>
    </row>
    <row r="1785" spans="38:53" x14ac:dyDescent="0.25">
      <c r="AL1785" t="e">
        <f>IF(PLAYERIDMAP2[[#This Row],[POS]]="C",MAX(AL$1:AL1784)+1,"")</f>
        <v>#VALUE!</v>
      </c>
      <c r="AM1785" t="str">
        <f>IFERROR(INDEX(PLAYERIDMAP2[PLAYERNAME],MATCH(ROW()-ROW(AM$1),CATCHERS,0)),"")</f>
        <v/>
      </c>
      <c r="AN1785" t="e">
        <f>IF(PLAYERIDMAP2[[#This Row],[POS]]="1B",MAX(AN$1:AN1784)+1,"")</f>
        <v>#VALUE!</v>
      </c>
      <c r="AO1785" t="str">
        <f>IFERROR(INDEX(PLAYERIDMAP2[PLAYERNAME],MATCH(ROW()-ROW(AO$1),FIRSTBASE,0)),"")</f>
        <v/>
      </c>
      <c r="AP1785" t="e">
        <f>IF(PLAYERIDMAP2[[#This Row],[POS]]="2B",MAX(AP$1:AP1784)+1,"")</f>
        <v>#VALUE!</v>
      </c>
      <c r="AQ1785" t="str">
        <f>IFERROR(INDEX(PLAYERIDMAP2[PLAYERNAME],MATCH(ROW()-ROW(AQ$1),SECONDBASE,0)),"")</f>
        <v/>
      </c>
      <c r="AR1785" t="e">
        <f>IF(PLAYERIDMAP2[[#This Row],[POS]]="3B",MAX(AR$1:AR1784)+1,"")</f>
        <v>#VALUE!</v>
      </c>
      <c r="AS1785" t="str">
        <f>IFERROR(INDEX(PLAYERIDMAP2[PLAYERNAME],MATCH(ROW()-ROW(AS$1),THIRDBASE,0)),"")</f>
        <v/>
      </c>
      <c r="AT1785" t="e">
        <f>IF(PLAYERIDMAP2[[#This Row],[POS]]="SS",MAX(AT$1:AT1784)+1,"")</f>
        <v>#VALUE!</v>
      </c>
      <c r="AU1785" t="str">
        <f>IFERROR(INDEX(PLAYERIDMAP2[PLAYERNAME],MATCH(ROW()-ROW(AU$1),SHORTSTOP,0)),"")</f>
        <v/>
      </c>
      <c r="AV1785" t="e">
        <f>IF(PLAYERIDMAP2[[#This Row],[POS]]="OF",MAX(AV$1:AV1784)+1,"")</f>
        <v>#VALUE!</v>
      </c>
      <c r="AW1785" t="str">
        <f>IFERROR(INDEX(PLAYERIDMAP2[PLAYERNAME],MATCH(ROW()-ROW(AW$1),OUTFIELD,0)),"")</f>
        <v/>
      </c>
      <c r="AX1785" t="e">
        <f>IF(PLAYERIDMAP2[[#This Row],[POS]]&lt;&gt;"P",MAX(AX$1:AX1784)+1,"")</f>
        <v>#VALUE!</v>
      </c>
      <c r="AY1785" t="str">
        <f>IFERROR(INDEX(PLAYERIDMAP2[PLAYERNAME],MATCH(ROW()-ROW(AY$1),HITTERS,0)),"")</f>
        <v/>
      </c>
      <c r="AZ1785" t="e">
        <f>IF(PLAYERIDMAP2[[#This Row],[POS]]="P",MAX(AZ$1:AZ1784)+1,"")</f>
        <v>#VALUE!</v>
      </c>
      <c r="BA1785" t="str">
        <f>IFERROR(INDEX(PLAYERIDMAP2[PLAYERNAME],MATCH(ROW()-ROW(BA$1),PITCHERS,0)),"")</f>
        <v/>
      </c>
    </row>
    <row r="1786" spans="38:53" x14ac:dyDescent="0.25">
      <c r="AL1786" t="e">
        <f>IF(PLAYERIDMAP2[[#This Row],[POS]]="C",MAX(AL$1:AL1785)+1,"")</f>
        <v>#VALUE!</v>
      </c>
      <c r="AM1786" t="str">
        <f>IFERROR(INDEX(PLAYERIDMAP2[PLAYERNAME],MATCH(ROW()-ROW(AM$1),CATCHERS,0)),"")</f>
        <v/>
      </c>
      <c r="AN1786" t="e">
        <f>IF(PLAYERIDMAP2[[#This Row],[POS]]="1B",MAX(AN$1:AN1785)+1,"")</f>
        <v>#VALUE!</v>
      </c>
      <c r="AO1786" t="str">
        <f>IFERROR(INDEX(PLAYERIDMAP2[PLAYERNAME],MATCH(ROW()-ROW(AO$1),FIRSTBASE,0)),"")</f>
        <v/>
      </c>
      <c r="AP1786" t="e">
        <f>IF(PLAYERIDMAP2[[#This Row],[POS]]="2B",MAX(AP$1:AP1785)+1,"")</f>
        <v>#VALUE!</v>
      </c>
      <c r="AQ1786" t="str">
        <f>IFERROR(INDEX(PLAYERIDMAP2[PLAYERNAME],MATCH(ROW()-ROW(AQ$1),SECONDBASE,0)),"")</f>
        <v/>
      </c>
      <c r="AR1786" t="e">
        <f>IF(PLAYERIDMAP2[[#This Row],[POS]]="3B",MAX(AR$1:AR1785)+1,"")</f>
        <v>#VALUE!</v>
      </c>
      <c r="AS1786" t="str">
        <f>IFERROR(INDEX(PLAYERIDMAP2[PLAYERNAME],MATCH(ROW()-ROW(AS$1),THIRDBASE,0)),"")</f>
        <v/>
      </c>
      <c r="AT1786" t="e">
        <f>IF(PLAYERIDMAP2[[#This Row],[POS]]="SS",MAX(AT$1:AT1785)+1,"")</f>
        <v>#VALUE!</v>
      </c>
      <c r="AU1786" t="str">
        <f>IFERROR(INDEX(PLAYERIDMAP2[PLAYERNAME],MATCH(ROW()-ROW(AU$1),SHORTSTOP,0)),"")</f>
        <v/>
      </c>
      <c r="AV1786" t="e">
        <f>IF(PLAYERIDMAP2[[#This Row],[POS]]="OF",MAX(AV$1:AV1785)+1,"")</f>
        <v>#VALUE!</v>
      </c>
      <c r="AW1786" t="str">
        <f>IFERROR(INDEX(PLAYERIDMAP2[PLAYERNAME],MATCH(ROW()-ROW(AW$1),OUTFIELD,0)),"")</f>
        <v/>
      </c>
      <c r="AX1786" t="e">
        <f>IF(PLAYERIDMAP2[[#This Row],[POS]]&lt;&gt;"P",MAX(AX$1:AX1785)+1,"")</f>
        <v>#VALUE!</v>
      </c>
      <c r="AY1786" t="str">
        <f>IFERROR(INDEX(PLAYERIDMAP2[PLAYERNAME],MATCH(ROW()-ROW(AY$1),HITTERS,0)),"")</f>
        <v/>
      </c>
      <c r="AZ1786" t="e">
        <f>IF(PLAYERIDMAP2[[#This Row],[POS]]="P",MAX(AZ$1:AZ1785)+1,"")</f>
        <v>#VALUE!</v>
      </c>
      <c r="BA1786" t="str">
        <f>IFERROR(INDEX(PLAYERIDMAP2[PLAYERNAME],MATCH(ROW()-ROW(BA$1),PITCHERS,0)),"")</f>
        <v/>
      </c>
    </row>
    <row r="1787" spans="38:53" x14ac:dyDescent="0.25">
      <c r="AL1787" t="e">
        <f>IF(PLAYERIDMAP2[[#This Row],[POS]]="C",MAX(AL$1:AL1786)+1,"")</f>
        <v>#VALUE!</v>
      </c>
      <c r="AM1787" t="str">
        <f>IFERROR(INDEX(PLAYERIDMAP2[PLAYERNAME],MATCH(ROW()-ROW(AM$1),CATCHERS,0)),"")</f>
        <v/>
      </c>
      <c r="AN1787" t="e">
        <f>IF(PLAYERIDMAP2[[#This Row],[POS]]="1B",MAX(AN$1:AN1786)+1,"")</f>
        <v>#VALUE!</v>
      </c>
      <c r="AO1787" t="str">
        <f>IFERROR(INDEX(PLAYERIDMAP2[PLAYERNAME],MATCH(ROW()-ROW(AO$1),FIRSTBASE,0)),"")</f>
        <v/>
      </c>
      <c r="AP1787" t="e">
        <f>IF(PLAYERIDMAP2[[#This Row],[POS]]="2B",MAX(AP$1:AP1786)+1,"")</f>
        <v>#VALUE!</v>
      </c>
      <c r="AQ1787" t="str">
        <f>IFERROR(INDEX(PLAYERIDMAP2[PLAYERNAME],MATCH(ROW()-ROW(AQ$1),SECONDBASE,0)),"")</f>
        <v/>
      </c>
      <c r="AR1787" t="e">
        <f>IF(PLAYERIDMAP2[[#This Row],[POS]]="3B",MAX(AR$1:AR1786)+1,"")</f>
        <v>#VALUE!</v>
      </c>
      <c r="AS1787" t="str">
        <f>IFERROR(INDEX(PLAYERIDMAP2[PLAYERNAME],MATCH(ROW()-ROW(AS$1),THIRDBASE,0)),"")</f>
        <v/>
      </c>
      <c r="AT1787" t="e">
        <f>IF(PLAYERIDMAP2[[#This Row],[POS]]="SS",MAX(AT$1:AT1786)+1,"")</f>
        <v>#VALUE!</v>
      </c>
      <c r="AU1787" t="str">
        <f>IFERROR(INDEX(PLAYERIDMAP2[PLAYERNAME],MATCH(ROW()-ROW(AU$1),SHORTSTOP,0)),"")</f>
        <v/>
      </c>
      <c r="AV1787" t="e">
        <f>IF(PLAYERIDMAP2[[#This Row],[POS]]="OF",MAX(AV$1:AV1786)+1,"")</f>
        <v>#VALUE!</v>
      </c>
      <c r="AW1787" t="str">
        <f>IFERROR(INDEX(PLAYERIDMAP2[PLAYERNAME],MATCH(ROW()-ROW(AW$1),OUTFIELD,0)),"")</f>
        <v/>
      </c>
      <c r="AX1787" t="e">
        <f>IF(PLAYERIDMAP2[[#This Row],[POS]]&lt;&gt;"P",MAX(AX$1:AX1786)+1,"")</f>
        <v>#VALUE!</v>
      </c>
      <c r="AY1787" t="str">
        <f>IFERROR(INDEX(PLAYERIDMAP2[PLAYERNAME],MATCH(ROW()-ROW(AY$1),HITTERS,0)),"")</f>
        <v/>
      </c>
      <c r="AZ1787" t="e">
        <f>IF(PLAYERIDMAP2[[#This Row],[POS]]="P",MAX(AZ$1:AZ1786)+1,"")</f>
        <v>#VALUE!</v>
      </c>
      <c r="BA1787" t="str">
        <f>IFERROR(INDEX(PLAYERIDMAP2[PLAYERNAME],MATCH(ROW()-ROW(BA$1),PITCHERS,0)),"")</f>
        <v/>
      </c>
    </row>
    <row r="1788" spans="38:53" x14ac:dyDescent="0.25">
      <c r="AL1788" t="e">
        <f>IF(PLAYERIDMAP2[[#This Row],[POS]]="C",MAX(AL$1:AL1787)+1,"")</f>
        <v>#VALUE!</v>
      </c>
      <c r="AM1788" t="str">
        <f>IFERROR(INDEX(PLAYERIDMAP2[PLAYERNAME],MATCH(ROW()-ROW(AM$1),CATCHERS,0)),"")</f>
        <v/>
      </c>
      <c r="AN1788" t="e">
        <f>IF(PLAYERIDMAP2[[#This Row],[POS]]="1B",MAX(AN$1:AN1787)+1,"")</f>
        <v>#VALUE!</v>
      </c>
      <c r="AO1788" t="str">
        <f>IFERROR(INDEX(PLAYERIDMAP2[PLAYERNAME],MATCH(ROW()-ROW(AO$1),FIRSTBASE,0)),"")</f>
        <v/>
      </c>
      <c r="AP1788" t="e">
        <f>IF(PLAYERIDMAP2[[#This Row],[POS]]="2B",MAX(AP$1:AP1787)+1,"")</f>
        <v>#VALUE!</v>
      </c>
      <c r="AQ1788" t="str">
        <f>IFERROR(INDEX(PLAYERIDMAP2[PLAYERNAME],MATCH(ROW()-ROW(AQ$1),SECONDBASE,0)),"")</f>
        <v/>
      </c>
      <c r="AR1788" t="e">
        <f>IF(PLAYERIDMAP2[[#This Row],[POS]]="3B",MAX(AR$1:AR1787)+1,"")</f>
        <v>#VALUE!</v>
      </c>
      <c r="AS1788" t="str">
        <f>IFERROR(INDEX(PLAYERIDMAP2[PLAYERNAME],MATCH(ROW()-ROW(AS$1),THIRDBASE,0)),"")</f>
        <v/>
      </c>
      <c r="AT1788" t="e">
        <f>IF(PLAYERIDMAP2[[#This Row],[POS]]="SS",MAX(AT$1:AT1787)+1,"")</f>
        <v>#VALUE!</v>
      </c>
      <c r="AU1788" t="str">
        <f>IFERROR(INDEX(PLAYERIDMAP2[PLAYERNAME],MATCH(ROW()-ROW(AU$1),SHORTSTOP,0)),"")</f>
        <v/>
      </c>
      <c r="AV1788" t="e">
        <f>IF(PLAYERIDMAP2[[#This Row],[POS]]="OF",MAX(AV$1:AV1787)+1,"")</f>
        <v>#VALUE!</v>
      </c>
      <c r="AW1788" t="str">
        <f>IFERROR(INDEX(PLAYERIDMAP2[PLAYERNAME],MATCH(ROW()-ROW(AW$1),OUTFIELD,0)),"")</f>
        <v/>
      </c>
      <c r="AX1788" t="e">
        <f>IF(PLAYERIDMAP2[[#This Row],[POS]]&lt;&gt;"P",MAX(AX$1:AX1787)+1,"")</f>
        <v>#VALUE!</v>
      </c>
      <c r="AY1788" t="str">
        <f>IFERROR(INDEX(PLAYERIDMAP2[PLAYERNAME],MATCH(ROW()-ROW(AY$1),HITTERS,0)),"")</f>
        <v/>
      </c>
      <c r="AZ1788" t="e">
        <f>IF(PLAYERIDMAP2[[#This Row],[POS]]="P",MAX(AZ$1:AZ1787)+1,"")</f>
        <v>#VALUE!</v>
      </c>
      <c r="BA1788" t="str">
        <f>IFERROR(INDEX(PLAYERIDMAP2[PLAYERNAME],MATCH(ROW()-ROW(BA$1),PITCHERS,0)),"")</f>
        <v/>
      </c>
    </row>
    <row r="1789" spans="38:53" x14ac:dyDescent="0.25">
      <c r="AL1789" t="e">
        <f>IF(PLAYERIDMAP2[[#This Row],[POS]]="C",MAX(AL$1:AL1788)+1,"")</f>
        <v>#VALUE!</v>
      </c>
      <c r="AM1789" t="str">
        <f>IFERROR(INDEX(PLAYERIDMAP2[PLAYERNAME],MATCH(ROW()-ROW(AM$1),CATCHERS,0)),"")</f>
        <v/>
      </c>
      <c r="AN1789" t="e">
        <f>IF(PLAYERIDMAP2[[#This Row],[POS]]="1B",MAX(AN$1:AN1788)+1,"")</f>
        <v>#VALUE!</v>
      </c>
      <c r="AO1789" t="str">
        <f>IFERROR(INDEX(PLAYERIDMAP2[PLAYERNAME],MATCH(ROW()-ROW(AO$1),FIRSTBASE,0)),"")</f>
        <v/>
      </c>
      <c r="AP1789" t="e">
        <f>IF(PLAYERIDMAP2[[#This Row],[POS]]="2B",MAX(AP$1:AP1788)+1,"")</f>
        <v>#VALUE!</v>
      </c>
      <c r="AQ1789" t="str">
        <f>IFERROR(INDEX(PLAYERIDMAP2[PLAYERNAME],MATCH(ROW()-ROW(AQ$1),SECONDBASE,0)),"")</f>
        <v/>
      </c>
      <c r="AR1789" t="e">
        <f>IF(PLAYERIDMAP2[[#This Row],[POS]]="3B",MAX(AR$1:AR1788)+1,"")</f>
        <v>#VALUE!</v>
      </c>
      <c r="AS1789" t="str">
        <f>IFERROR(INDEX(PLAYERIDMAP2[PLAYERNAME],MATCH(ROW()-ROW(AS$1),THIRDBASE,0)),"")</f>
        <v/>
      </c>
      <c r="AT1789" t="e">
        <f>IF(PLAYERIDMAP2[[#This Row],[POS]]="SS",MAX(AT$1:AT1788)+1,"")</f>
        <v>#VALUE!</v>
      </c>
      <c r="AU1789" t="str">
        <f>IFERROR(INDEX(PLAYERIDMAP2[PLAYERNAME],MATCH(ROW()-ROW(AU$1),SHORTSTOP,0)),"")</f>
        <v/>
      </c>
      <c r="AV1789" t="e">
        <f>IF(PLAYERIDMAP2[[#This Row],[POS]]="OF",MAX(AV$1:AV1788)+1,"")</f>
        <v>#VALUE!</v>
      </c>
      <c r="AW1789" t="str">
        <f>IFERROR(INDEX(PLAYERIDMAP2[PLAYERNAME],MATCH(ROW()-ROW(AW$1),OUTFIELD,0)),"")</f>
        <v/>
      </c>
      <c r="AX1789" t="e">
        <f>IF(PLAYERIDMAP2[[#This Row],[POS]]&lt;&gt;"P",MAX(AX$1:AX1788)+1,"")</f>
        <v>#VALUE!</v>
      </c>
      <c r="AY1789" t="str">
        <f>IFERROR(INDEX(PLAYERIDMAP2[PLAYERNAME],MATCH(ROW()-ROW(AY$1),HITTERS,0)),"")</f>
        <v/>
      </c>
      <c r="AZ1789" t="e">
        <f>IF(PLAYERIDMAP2[[#This Row],[POS]]="P",MAX(AZ$1:AZ1788)+1,"")</f>
        <v>#VALUE!</v>
      </c>
      <c r="BA1789" t="str">
        <f>IFERROR(INDEX(PLAYERIDMAP2[PLAYERNAME],MATCH(ROW()-ROW(BA$1),PITCHERS,0)),"")</f>
        <v/>
      </c>
    </row>
    <row r="1790" spans="38:53" x14ac:dyDescent="0.25">
      <c r="AL1790" t="e">
        <f>IF(PLAYERIDMAP2[[#This Row],[POS]]="C",MAX(AL$1:AL1789)+1,"")</f>
        <v>#VALUE!</v>
      </c>
      <c r="AM1790" t="str">
        <f>IFERROR(INDEX(PLAYERIDMAP2[PLAYERNAME],MATCH(ROW()-ROW(AM$1),CATCHERS,0)),"")</f>
        <v/>
      </c>
      <c r="AN1790" t="e">
        <f>IF(PLAYERIDMAP2[[#This Row],[POS]]="1B",MAX(AN$1:AN1789)+1,"")</f>
        <v>#VALUE!</v>
      </c>
      <c r="AO1790" t="str">
        <f>IFERROR(INDEX(PLAYERIDMAP2[PLAYERNAME],MATCH(ROW()-ROW(AO$1),FIRSTBASE,0)),"")</f>
        <v/>
      </c>
      <c r="AP1790" t="e">
        <f>IF(PLAYERIDMAP2[[#This Row],[POS]]="2B",MAX(AP$1:AP1789)+1,"")</f>
        <v>#VALUE!</v>
      </c>
      <c r="AQ1790" t="str">
        <f>IFERROR(INDEX(PLAYERIDMAP2[PLAYERNAME],MATCH(ROW()-ROW(AQ$1),SECONDBASE,0)),"")</f>
        <v/>
      </c>
      <c r="AR1790" t="e">
        <f>IF(PLAYERIDMAP2[[#This Row],[POS]]="3B",MAX(AR$1:AR1789)+1,"")</f>
        <v>#VALUE!</v>
      </c>
      <c r="AS1790" t="str">
        <f>IFERROR(INDEX(PLAYERIDMAP2[PLAYERNAME],MATCH(ROW()-ROW(AS$1),THIRDBASE,0)),"")</f>
        <v/>
      </c>
      <c r="AT1790" t="e">
        <f>IF(PLAYERIDMAP2[[#This Row],[POS]]="SS",MAX(AT$1:AT1789)+1,"")</f>
        <v>#VALUE!</v>
      </c>
      <c r="AU1790" t="str">
        <f>IFERROR(INDEX(PLAYERIDMAP2[PLAYERNAME],MATCH(ROW()-ROW(AU$1),SHORTSTOP,0)),"")</f>
        <v/>
      </c>
      <c r="AV1790" t="e">
        <f>IF(PLAYERIDMAP2[[#This Row],[POS]]="OF",MAX(AV$1:AV1789)+1,"")</f>
        <v>#VALUE!</v>
      </c>
      <c r="AW1790" t="str">
        <f>IFERROR(INDEX(PLAYERIDMAP2[PLAYERNAME],MATCH(ROW()-ROW(AW$1),OUTFIELD,0)),"")</f>
        <v/>
      </c>
      <c r="AX1790" t="e">
        <f>IF(PLAYERIDMAP2[[#This Row],[POS]]&lt;&gt;"P",MAX(AX$1:AX1789)+1,"")</f>
        <v>#VALUE!</v>
      </c>
      <c r="AY1790" t="str">
        <f>IFERROR(INDEX(PLAYERIDMAP2[PLAYERNAME],MATCH(ROW()-ROW(AY$1),HITTERS,0)),"")</f>
        <v/>
      </c>
      <c r="AZ1790" t="e">
        <f>IF(PLAYERIDMAP2[[#This Row],[POS]]="P",MAX(AZ$1:AZ1789)+1,"")</f>
        <v>#VALUE!</v>
      </c>
      <c r="BA1790" t="str">
        <f>IFERROR(INDEX(PLAYERIDMAP2[PLAYERNAME],MATCH(ROW()-ROW(BA$1),PITCHERS,0)),"")</f>
        <v/>
      </c>
    </row>
    <row r="1791" spans="38:53" x14ac:dyDescent="0.25">
      <c r="AL1791" t="e">
        <f>IF(PLAYERIDMAP2[[#This Row],[POS]]="C",MAX(AL$1:AL1790)+1,"")</f>
        <v>#VALUE!</v>
      </c>
      <c r="AM1791" t="str">
        <f>IFERROR(INDEX(PLAYERIDMAP2[PLAYERNAME],MATCH(ROW()-ROW(AM$1),CATCHERS,0)),"")</f>
        <v/>
      </c>
      <c r="AN1791" t="e">
        <f>IF(PLAYERIDMAP2[[#This Row],[POS]]="1B",MAX(AN$1:AN1790)+1,"")</f>
        <v>#VALUE!</v>
      </c>
      <c r="AO1791" t="str">
        <f>IFERROR(INDEX(PLAYERIDMAP2[PLAYERNAME],MATCH(ROW()-ROW(AO$1),FIRSTBASE,0)),"")</f>
        <v/>
      </c>
      <c r="AP1791" t="e">
        <f>IF(PLAYERIDMAP2[[#This Row],[POS]]="2B",MAX(AP$1:AP1790)+1,"")</f>
        <v>#VALUE!</v>
      </c>
      <c r="AQ1791" t="str">
        <f>IFERROR(INDEX(PLAYERIDMAP2[PLAYERNAME],MATCH(ROW()-ROW(AQ$1),SECONDBASE,0)),"")</f>
        <v/>
      </c>
      <c r="AR1791" t="e">
        <f>IF(PLAYERIDMAP2[[#This Row],[POS]]="3B",MAX(AR$1:AR1790)+1,"")</f>
        <v>#VALUE!</v>
      </c>
      <c r="AS1791" t="str">
        <f>IFERROR(INDEX(PLAYERIDMAP2[PLAYERNAME],MATCH(ROW()-ROW(AS$1),THIRDBASE,0)),"")</f>
        <v/>
      </c>
      <c r="AT1791" t="e">
        <f>IF(PLAYERIDMAP2[[#This Row],[POS]]="SS",MAX(AT$1:AT1790)+1,"")</f>
        <v>#VALUE!</v>
      </c>
      <c r="AU1791" t="str">
        <f>IFERROR(INDEX(PLAYERIDMAP2[PLAYERNAME],MATCH(ROW()-ROW(AU$1),SHORTSTOP,0)),"")</f>
        <v/>
      </c>
      <c r="AV1791" t="e">
        <f>IF(PLAYERIDMAP2[[#This Row],[POS]]="OF",MAX(AV$1:AV1790)+1,"")</f>
        <v>#VALUE!</v>
      </c>
      <c r="AW1791" t="str">
        <f>IFERROR(INDEX(PLAYERIDMAP2[PLAYERNAME],MATCH(ROW()-ROW(AW$1),OUTFIELD,0)),"")</f>
        <v/>
      </c>
      <c r="AX1791" t="e">
        <f>IF(PLAYERIDMAP2[[#This Row],[POS]]&lt;&gt;"P",MAX(AX$1:AX1790)+1,"")</f>
        <v>#VALUE!</v>
      </c>
      <c r="AY1791" t="str">
        <f>IFERROR(INDEX(PLAYERIDMAP2[PLAYERNAME],MATCH(ROW()-ROW(AY$1),HITTERS,0)),"")</f>
        <v/>
      </c>
      <c r="AZ1791" t="e">
        <f>IF(PLAYERIDMAP2[[#This Row],[POS]]="P",MAX(AZ$1:AZ1790)+1,"")</f>
        <v>#VALUE!</v>
      </c>
      <c r="BA1791" t="str">
        <f>IFERROR(INDEX(PLAYERIDMAP2[PLAYERNAME],MATCH(ROW()-ROW(BA$1),PITCHERS,0)),"")</f>
        <v/>
      </c>
    </row>
    <row r="1792" spans="38:53" x14ac:dyDescent="0.25">
      <c r="AL1792" t="e">
        <f>IF(PLAYERIDMAP2[[#This Row],[POS]]="C",MAX(AL$1:AL1791)+1,"")</f>
        <v>#VALUE!</v>
      </c>
      <c r="AM1792" t="str">
        <f>IFERROR(INDEX(PLAYERIDMAP2[PLAYERNAME],MATCH(ROW()-ROW(AM$1),CATCHERS,0)),"")</f>
        <v/>
      </c>
      <c r="AN1792" t="e">
        <f>IF(PLAYERIDMAP2[[#This Row],[POS]]="1B",MAX(AN$1:AN1791)+1,"")</f>
        <v>#VALUE!</v>
      </c>
      <c r="AO1792" t="str">
        <f>IFERROR(INDEX(PLAYERIDMAP2[PLAYERNAME],MATCH(ROW()-ROW(AO$1),FIRSTBASE,0)),"")</f>
        <v/>
      </c>
      <c r="AP1792" t="e">
        <f>IF(PLAYERIDMAP2[[#This Row],[POS]]="2B",MAX(AP$1:AP1791)+1,"")</f>
        <v>#VALUE!</v>
      </c>
      <c r="AQ1792" t="str">
        <f>IFERROR(INDEX(PLAYERIDMAP2[PLAYERNAME],MATCH(ROW()-ROW(AQ$1),SECONDBASE,0)),"")</f>
        <v/>
      </c>
      <c r="AR1792" t="e">
        <f>IF(PLAYERIDMAP2[[#This Row],[POS]]="3B",MAX(AR$1:AR1791)+1,"")</f>
        <v>#VALUE!</v>
      </c>
      <c r="AS1792" t="str">
        <f>IFERROR(INDEX(PLAYERIDMAP2[PLAYERNAME],MATCH(ROW()-ROW(AS$1),THIRDBASE,0)),"")</f>
        <v/>
      </c>
      <c r="AT1792" t="e">
        <f>IF(PLAYERIDMAP2[[#This Row],[POS]]="SS",MAX(AT$1:AT1791)+1,"")</f>
        <v>#VALUE!</v>
      </c>
      <c r="AU1792" t="str">
        <f>IFERROR(INDEX(PLAYERIDMAP2[PLAYERNAME],MATCH(ROW()-ROW(AU$1),SHORTSTOP,0)),"")</f>
        <v/>
      </c>
      <c r="AV1792" t="e">
        <f>IF(PLAYERIDMAP2[[#This Row],[POS]]="OF",MAX(AV$1:AV1791)+1,"")</f>
        <v>#VALUE!</v>
      </c>
      <c r="AW1792" t="str">
        <f>IFERROR(INDEX(PLAYERIDMAP2[PLAYERNAME],MATCH(ROW()-ROW(AW$1),OUTFIELD,0)),"")</f>
        <v/>
      </c>
      <c r="AX1792" t="e">
        <f>IF(PLAYERIDMAP2[[#This Row],[POS]]&lt;&gt;"P",MAX(AX$1:AX1791)+1,"")</f>
        <v>#VALUE!</v>
      </c>
      <c r="AY1792" t="str">
        <f>IFERROR(INDEX(PLAYERIDMAP2[PLAYERNAME],MATCH(ROW()-ROW(AY$1),HITTERS,0)),"")</f>
        <v/>
      </c>
      <c r="AZ1792" t="e">
        <f>IF(PLAYERIDMAP2[[#This Row],[POS]]="P",MAX(AZ$1:AZ1791)+1,"")</f>
        <v>#VALUE!</v>
      </c>
      <c r="BA1792" t="str">
        <f>IFERROR(INDEX(PLAYERIDMAP2[PLAYERNAME],MATCH(ROW()-ROW(BA$1),PITCHERS,0)),"")</f>
        <v/>
      </c>
    </row>
    <row r="1793" spans="38:53" x14ac:dyDescent="0.25">
      <c r="AL1793" t="e">
        <f>IF(PLAYERIDMAP2[[#This Row],[POS]]="C",MAX(AL$1:AL1792)+1,"")</f>
        <v>#VALUE!</v>
      </c>
      <c r="AM1793" t="str">
        <f>IFERROR(INDEX(PLAYERIDMAP2[PLAYERNAME],MATCH(ROW()-ROW(AM$1),CATCHERS,0)),"")</f>
        <v/>
      </c>
      <c r="AN1793" t="e">
        <f>IF(PLAYERIDMAP2[[#This Row],[POS]]="1B",MAX(AN$1:AN1792)+1,"")</f>
        <v>#VALUE!</v>
      </c>
      <c r="AO1793" t="str">
        <f>IFERROR(INDEX(PLAYERIDMAP2[PLAYERNAME],MATCH(ROW()-ROW(AO$1),FIRSTBASE,0)),"")</f>
        <v/>
      </c>
      <c r="AP1793" t="e">
        <f>IF(PLAYERIDMAP2[[#This Row],[POS]]="2B",MAX(AP$1:AP1792)+1,"")</f>
        <v>#VALUE!</v>
      </c>
      <c r="AQ1793" t="str">
        <f>IFERROR(INDEX(PLAYERIDMAP2[PLAYERNAME],MATCH(ROW()-ROW(AQ$1),SECONDBASE,0)),"")</f>
        <v/>
      </c>
      <c r="AR1793" t="e">
        <f>IF(PLAYERIDMAP2[[#This Row],[POS]]="3B",MAX(AR$1:AR1792)+1,"")</f>
        <v>#VALUE!</v>
      </c>
      <c r="AS1793" t="str">
        <f>IFERROR(INDEX(PLAYERIDMAP2[PLAYERNAME],MATCH(ROW()-ROW(AS$1),THIRDBASE,0)),"")</f>
        <v/>
      </c>
      <c r="AT1793" t="e">
        <f>IF(PLAYERIDMAP2[[#This Row],[POS]]="SS",MAX(AT$1:AT1792)+1,"")</f>
        <v>#VALUE!</v>
      </c>
      <c r="AU1793" t="str">
        <f>IFERROR(INDEX(PLAYERIDMAP2[PLAYERNAME],MATCH(ROW()-ROW(AU$1),SHORTSTOP,0)),"")</f>
        <v/>
      </c>
      <c r="AV1793" t="e">
        <f>IF(PLAYERIDMAP2[[#This Row],[POS]]="OF",MAX(AV$1:AV1792)+1,"")</f>
        <v>#VALUE!</v>
      </c>
      <c r="AW1793" t="str">
        <f>IFERROR(INDEX(PLAYERIDMAP2[PLAYERNAME],MATCH(ROW()-ROW(AW$1),OUTFIELD,0)),"")</f>
        <v/>
      </c>
      <c r="AX1793" t="e">
        <f>IF(PLAYERIDMAP2[[#This Row],[POS]]&lt;&gt;"P",MAX(AX$1:AX1792)+1,"")</f>
        <v>#VALUE!</v>
      </c>
      <c r="AY1793" t="str">
        <f>IFERROR(INDEX(PLAYERIDMAP2[PLAYERNAME],MATCH(ROW()-ROW(AY$1),HITTERS,0)),"")</f>
        <v/>
      </c>
      <c r="AZ1793" t="e">
        <f>IF(PLAYERIDMAP2[[#This Row],[POS]]="P",MAX(AZ$1:AZ1792)+1,"")</f>
        <v>#VALUE!</v>
      </c>
      <c r="BA1793" t="str">
        <f>IFERROR(INDEX(PLAYERIDMAP2[PLAYERNAME],MATCH(ROW()-ROW(BA$1),PITCHERS,0)),"")</f>
        <v/>
      </c>
    </row>
    <row r="1794" spans="38:53" x14ac:dyDescent="0.25">
      <c r="AL1794" t="e">
        <f>IF(PLAYERIDMAP2[[#This Row],[POS]]="C",MAX(AL$1:AL1793)+1,"")</f>
        <v>#VALUE!</v>
      </c>
      <c r="AM1794" t="str">
        <f>IFERROR(INDEX(PLAYERIDMAP2[PLAYERNAME],MATCH(ROW()-ROW(AM$1),CATCHERS,0)),"")</f>
        <v/>
      </c>
      <c r="AN1794" t="e">
        <f>IF(PLAYERIDMAP2[[#This Row],[POS]]="1B",MAX(AN$1:AN1793)+1,"")</f>
        <v>#VALUE!</v>
      </c>
      <c r="AO1794" t="str">
        <f>IFERROR(INDEX(PLAYERIDMAP2[PLAYERNAME],MATCH(ROW()-ROW(AO$1),FIRSTBASE,0)),"")</f>
        <v/>
      </c>
      <c r="AP1794" t="e">
        <f>IF(PLAYERIDMAP2[[#This Row],[POS]]="2B",MAX(AP$1:AP1793)+1,"")</f>
        <v>#VALUE!</v>
      </c>
      <c r="AQ1794" t="str">
        <f>IFERROR(INDEX(PLAYERIDMAP2[PLAYERNAME],MATCH(ROW()-ROW(AQ$1),SECONDBASE,0)),"")</f>
        <v/>
      </c>
      <c r="AR1794" t="e">
        <f>IF(PLAYERIDMAP2[[#This Row],[POS]]="3B",MAX(AR$1:AR1793)+1,"")</f>
        <v>#VALUE!</v>
      </c>
      <c r="AS1794" t="str">
        <f>IFERROR(INDEX(PLAYERIDMAP2[PLAYERNAME],MATCH(ROW()-ROW(AS$1),THIRDBASE,0)),"")</f>
        <v/>
      </c>
      <c r="AT1794" t="e">
        <f>IF(PLAYERIDMAP2[[#This Row],[POS]]="SS",MAX(AT$1:AT1793)+1,"")</f>
        <v>#VALUE!</v>
      </c>
      <c r="AU1794" t="str">
        <f>IFERROR(INDEX(PLAYERIDMAP2[PLAYERNAME],MATCH(ROW()-ROW(AU$1),SHORTSTOP,0)),"")</f>
        <v/>
      </c>
      <c r="AV1794" t="e">
        <f>IF(PLAYERIDMAP2[[#This Row],[POS]]="OF",MAX(AV$1:AV1793)+1,"")</f>
        <v>#VALUE!</v>
      </c>
      <c r="AW1794" t="str">
        <f>IFERROR(INDEX(PLAYERIDMAP2[PLAYERNAME],MATCH(ROW()-ROW(AW$1),OUTFIELD,0)),"")</f>
        <v/>
      </c>
      <c r="AX1794" t="e">
        <f>IF(PLAYERIDMAP2[[#This Row],[POS]]&lt;&gt;"P",MAX(AX$1:AX1793)+1,"")</f>
        <v>#VALUE!</v>
      </c>
      <c r="AY1794" t="str">
        <f>IFERROR(INDEX(PLAYERIDMAP2[PLAYERNAME],MATCH(ROW()-ROW(AY$1),HITTERS,0)),"")</f>
        <v/>
      </c>
      <c r="AZ1794" t="e">
        <f>IF(PLAYERIDMAP2[[#This Row],[POS]]="P",MAX(AZ$1:AZ1793)+1,"")</f>
        <v>#VALUE!</v>
      </c>
      <c r="BA1794" t="str">
        <f>IFERROR(INDEX(PLAYERIDMAP2[PLAYERNAME],MATCH(ROW()-ROW(BA$1),PITCHERS,0)),"")</f>
        <v/>
      </c>
    </row>
    <row r="1795" spans="38:53" x14ac:dyDescent="0.25">
      <c r="AL1795" t="e">
        <f>IF(PLAYERIDMAP2[[#This Row],[POS]]="C",MAX(AL$1:AL1794)+1,"")</f>
        <v>#VALUE!</v>
      </c>
      <c r="AM1795" t="str">
        <f>IFERROR(INDEX(PLAYERIDMAP2[PLAYERNAME],MATCH(ROW()-ROW(AM$1),CATCHERS,0)),"")</f>
        <v/>
      </c>
      <c r="AN1795" t="e">
        <f>IF(PLAYERIDMAP2[[#This Row],[POS]]="1B",MAX(AN$1:AN1794)+1,"")</f>
        <v>#VALUE!</v>
      </c>
      <c r="AO1795" t="str">
        <f>IFERROR(INDEX(PLAYERIDMAP2[PLAYERNAME],MATCH(ROW()-ROW(AO$1),FIRSTBASE,0)),"")</f>
        <v/>
      </c>
      <c r="AP1795" t="e">
        <f>IF(PLAYERIDMAP2[[#This Row],[POS]]="2B",MAX(AP$1:AP1794)+1,"")</f>
        <v>#VALUE!</v>
      </c>
      <c r="AQ1795" t="str">
        <f>IFERROR(INDEX(PLAYERIDMAP2[PLAYERNAME],MATCH(ROW()-ROW(AQ$1),SECONDBASE,0)),"")</f>
        <v/>
      </c>
      <c r="AR1795" t="e">
        <f>IF(PLAYERIDMAP2[[#This Row],[POS]]="3B",MAX(AR$1:AR1794)+1,"")</f>
        <v>#VALUE!</v>
      </c>
      <c r="AS1795" t="str">
        <f>IFERROR(INDEX(PLAYERIDMAP2[PLAYERNAME],MATCH(ROW()-ROW(AS$1),THIRDBASE,0)),"")</f>
        <v/>
      </c>
      <c r="AT1795" t="e">
        <f>IF(PLAYERIDMAP2[[#This Row],[POS]]="SS",MAX(AT$1:AT1794)+1,"")</f>
        <v>#VALUE!</v>
      </c>
      <c r="AU1795" t="str">
        <f>IFERROR(INDEX(PLAYERIDMAP2[PLAYERNAME],MATCH(ROW()-ROW(AU$1),SHORTSTOP,0)),"")</f>
        <v/>
      </c>
      <c r="AV1795" t="e">
        <f>IF(PLAYERIDMAP2[[#This Row],[POS]]="OF",MAX(AV$1:AV1794)+1,"")</f>
        <v>#VALUE!</v>
      </c>
      <c r="AW1795" t="str">
        <f>IFERROR(INDEX(PLAYERIDMAP2[PLAYERNAME],MATCH(ROW()-ROW(AW$1),OUTFIELD,0)),"")</f>
        <v/>
      </c>
      <c r="AX1795" t="e">
        <f>IF(PLAYERIDMAP2[[#This Row],[POS]]&lt;&gt;"P",MAX(AX$1:AX1794)+1,"")</f>
        <v>#VALUE!</v>
      </c>
      <c r="AY1795" t="str">
        <f>IFERROR(INDEX(PLAYERIDMAP2[PLAYERNAME],MATCH(ROW()-ROW(AY$1),HITTERS,0)),"")</f>
        <v/>
      </c>
      <c r="AZ1795" t="e">
        <f>IF(PLAYERIDMAP2[[#This Row],[POS]]="P",MAX(AZ$1:AZ1794)+1,"")</f>
        <v>#VALUE!</v>
      </c>
      <c r="BA1795" t="str">
        <f>IFERROR(INDEX(PLAYERIDMAP2[PLAYERNAME],MATCH(ROW()-ROW(BA$1),PITCHERS,0)),"")</f>
        <v/>
      </c>
    </row>
    <row r="1796" spans="38:53" x14ac:dyDescent="0.25">
      <c r="AL1796" t="e">
        <f>IF(PLAYERIDMAP2[[#This Row],[POS]]="C",MAX(AL$1:AL1795)+1,"")</f>
        <v>#VALUE!</v>
      </c>
      <c r="AM1796" t="str">
        <f>IFERROR(INDEX(PLAYERIDMAP2[PLAYERNAME],MATCH(ROW()-ROW(AM$1),CATCHERS,0)),"")</f>
        <v/>
      </c>
      <c r="AN1796" t="e">
        <f>IF(PLAYERIDMAP2[[#This Row],[POS]]="1B",MAX(AN$1:AN1795)+1,"")</f>
        <v>#VALUE!</v>
      </c>
      <c r="AO1796" t="str">
        <f>IFERROR(INDEX(PLAYERIDMAP2[PLAYERNAME],MATCH(ROW()-ROW(AO$1),FIRSTBASE,0)),"")</f>
        <v/>
      </c>
      <c r="AP1796" t="e">
        <f>IF(PLAYERIDMAP2[[#This Row],[POS]]="2B",MAX(AP$1:AP1795)+1,"")</f>
        <v>#VALUE!</v>
      </c>
      <c r="AQ1796" t="str">
        <f>IFERROR(INDEX(PLAYERIDMAP2[PLAYERNAME],MATCH(ROW()-ROW(AQ$1),SECONDBASE,0)),"")</f>
        <v/>
      </c>
      <c r="AR1796" t="e">
        <f>IF(PLAYERIDMAP2[[#This Row],[POS]]="3B",MAX(AR$1:AR1795)+1,"")</f>
        <v>#VALUE!</v>
      </c>
      <c r="AS1796" t="str">
        <f>IFERROR(INDEX(PLAYERIDMAP2[PLAYERNAME],MATCH(ROW()-ROW(AS$1),THIRDBASE,0)),"")</f>
        <v/>
      </c>
      <c r="AT1796" t="e">
        <f>IF(PLAYERIDMAP2[[#This Row],[POS]]="SS",MAX(AT$1:AT1795)+1,"")</f>
        <v>#VALUE!</v>
      </c>
      <c r="AU1796" t="str">
        <f>IFERROR(INDEX(PLAYERIDMAP2[PLAYERNAME],MATCH(ROW()-ROW(AU$1),SHORTSTOP,0)),"")</f>
        <v/>
      </c>
      <c r="AV1796" t="e">
        <f>IF(PLAYERIDMAP2[[#This Row],[POS]]="OF",MAX(AV$1:AV1795)+1,"")</f>
        <v>#VALUE!</v>
      </c>
      <c r="AW1796" t="str">
        <f>IFERROR(INDEX(PLAYERIDMAP2[PLAYERNAME],MATCH(ROW()-ROW(AW$1),OUTFIELD,0)),"")</f>
        <v/>
      </c>
      <c r="AX1796" t="e">
        <f>IF(PLAYERIDMAP2[[#This Row],[POS]]&lt;&gt;"P",MAX(AX$1:AX1795)+1,"")</f>
        <v>#VALUE!</v>
      </c>
      <c r="AY1796" t="str">
        <f>IFERROR(INDEX(PLAYERIDMAP2[PLAYERNAME],MATCH(ROW()-ROW(AY$1),HITTERS,0)),"")</f>
        <v/>
      </c>
      <c r="AZ1796" t="e">
        <f>IF(PLAYERIDMAP2[[#This Row],[POS]]="P",MAX(AZ$1:AZ1795)+1,"")</f>
        <v>#VALUE!</v>
      </c>
      <c r="BA1796" t="str">
        <f>IFERROR(INDEX(PLAYERIDMAP2[PLAYERNAME],MATCH(ROW()-ROW(BA$1),PITCHERS,0)),"")</f>
        <v/>
      </c>
    </row>
    <row r="1797" spans="38:53" x14ac:dyDescent="0.25">
      <c r="AL1797" t="e">
        <f>IF(PLAYERIDMAP2[[#This Row],[POS]]="C",MAX(AL$1:AL1796)+1,"")</f>
        <v>#VALUE!</v>
      </c>
      <c r="AM1797" t="str">
        <f>IFERROR(INDEX(PLAYERIDMAP2[PLAYERNAME],MATCH(ROW()-ROW(AM$1),CATCHERS,0)),"")</f>
        <v/>
      </c>
      <c r="AN1797" t="e">
        <f>IF(PLAYERIDMAP2[[#This Row],[POS]]="1B",MAX(AN$1:AN1796)+1,"")</f>
        <v>#VALUE!</v>
      </c>
      <c r="AO1797" t="str">
        <f>IFERROR(INDEX(PLAYERIDMAP2[PLAYERNAME],MATCH(ROW()-ROW(AO$1),FIRSTBASE,0)),"")</f>
        <v/>
      </c>
      <c r="AP1797" t="e">
        <f>IF(PLAYERIDMAP2[[#This Row],[POS]]="2B",MAX(AP$1:AP1796)+1,"")</f>
        <v>#VALUE!</v>
      </c>
      <c r="AQ1797" t="str">
        <f>IFERROR(INDEX(PLAYERIDMAP2[PLAYERNAME],MATCH(ROW()-ROW(AQ$1),SECONDBASE,0)),"")</f>
        <v/>
      </c>
      <c r="AR1797" t="e">
        <f>IF(PLAYERIDMAP2[[#This Row],[POS]]="3B",MAX(AR$1:AR1796)+1,"")</f>
        <v>#VALUE!</v>
      </c>
      <c r="AS1797" t="str">
        <f>IFERROR(INDEX(PLAYERIDMAP2[PLAYERNAME],MATCH(ROW()-ROW(AS$1),THIRDBASE,0)),"")</f>
        <v/>
      </c>
      <c r="AT1797" t="e">
        <f>IF(PLAYERIDMAP2[[#This Row],[POS]]="SS",MAX(AT$1:AT1796)+1,"")</f>
        <v>#VALUE!</v>
      </c>
      <c r="AU1797" t="str">
        <f>IFERROR(INDEX(PLAYERIDMAP2[PLAYERNAME],MATCH(ROW()-ROW(AU$1),SHORTSTOP,0)),"")</f>
        <v/>
      </c>
      <c r="AV1797" t="e">
        <f>IF(PLAYERIDMAP2[[#This Row],[POS]]="OF",MAX(AV$1:AV1796)+1,"")</f>
        <v>#VALUE!</v>
      </c>
      <c r="AW1797" t="str">
        <f>IFERROR(INDEX(PLAYERIDMAP2[PLAYERNAME],MATCH(ROW()-ROW(AW$1),OUTFIELD,0)),"")</f>
        <v/>
      </c>
      <c r="AX1797" t="e">
        <f>IF(PLAYERIDMAP2[[#This Row],[POS]]&lt;&gt;"P",MAX(AX$1:AX1796)+1,"")</f>
        <v>#VALUE!</v>
      </c>
      <c r="AY1797" t="str">
        <f>IFERROR(INDEX(PLAYERIDMAP2[PLAYERNAME],MATCH(ROW()-ROW(AY$1),HITTERS,0)),"")</f>
        <v/>
      </c>
      <c r="AZ1797" t="e">
        <f>IF(PLAYERIDMAP2[[#This Row],[POS]]="P",MAX(AZ$1:AZ1796)+1,"")</f>
        <v>#VALUE!</v>
      </c>
      <c r="BA1797" t="str">
        <f>IFERROR(INDEX(PLAYERIDMAP2[PLAYERNAME],MATCH(ROW()-ROW(BA$1),PITCHERS,0)),"")</f>
        <v/>
      </c>
    </row>
    <row r="1798" spans="38:53" x14ac:dyDescent="0.25">
      <c r="AL1798" t="e">
        <f>IF(PLAYERIDMAP2[[#This Row],[POS]]="C",MAX(AL$1:AL1797)+1,"")</f>
        <v>#VALUE!</v>
      </c>
      <c r="AM1798" t="str">
        <f>IFERROR(INDEX(PLAYERIDMAP2[PLAYERNAME],MATCH(ROW()-ROW(AM$1),CATCHERS,0)),"")</f>
        <v/>
      </c>
      <c r="AN1798" t="e">
        <f>IF(PLAYERIDMAP2[[#This Row],[POS]]="1B",MAX(AN$1:AN1797)+1,"")</f>
        <v>#VALUE!</v>
      </c>
      <c r="AO1798" t="str">
        <f>IFERROR(INDEX(PLAYERIDMAP2[PLAYERNAME],MATCH(ROW()-ROW(AO$1),FIRSTBASE,0)),"")</f>
        <v/>
      </c>
      <c r="AP1798" t="e">
        <f>IF(PLAYERIDMAP2[[#This Row],[POS]]="2B",MAX(AP$1:AP1797)+1,"")</f>
        <v>#VALUE!</v>
      </c>
      <c r="AQ1798" t="str">
        <f>IFERROR(INDEX(PLAYERIDMAP2[PLAYERNAME],MATCH(ROW()-ROW(AQ$1),SECONDBASE,0)),"")</f>
        <v/>
      </c>
      <c r="AR1798" t="e">
        <f>IF(PLAYERIDMAP2[[#This Row],[POS]]="3B",MAX(AR$1:AR1797)+1,"")</f>
        <v>#VALUE!</v>
      </c>
      <c r="AS1798" t="str">
        <f>IFERROR(INDEX(PLAYERIDMAP2[PLAYERNAME],MATCH(ROW()-ROW(AS$1),THIRDBASE,0)),"")</f>
        <v/>
      </c>
      <c r="AT1798" t="e">
        <f>IF(PLAYERIDMAP2[[#This Row],[POS]]="SS",MAX(AT$1:AT1797)+1,"")</f>
        <v>#VALUE!</v>
      </c>
      <c r="AU1798" t="str">
        <f>IFERROR(INDEX(PLAYERIDMAP2[PLAYERNAME],MATCH(ROW()-ROW(AU$1),SHORTSTOP,0)),"")</f>
        <v/>
      </c>
      <c r="AV1798" t="e">
        <f>IF(PLAYERIDMAP2[[#This Row],[POS]]="OF",MAX(AV$1:AV1797)+1,"")</f>
        <v>#VALUE!</v>
      </c>
      <c r="AW1798" t="str">
        <f>IFERROR(INDEX(PLAYERIDMAP2[PLAYERNAME],MATCH(ROW()-ROW(AW$1),OUTFIELD,0)),"")</f>
        <v/>
      </c>
      <c r="AX1798" t="e">
        <f>IF(PLAYERIDMAP2[[#This Row],[POS]]&lt;&gt;"P",MAX(AX$1:AX1797)+1,"")</f>
        <v>#VALUE!</v>
      </c>
      <c r="AY1798" t="str">
        <f>IFERROR(INDEX(PLAYERIDMAP2[PLAYERNAME],MATCH(ROW()-ROW(AY$1),HITTERS,0)),"")</f>
        <v/>
      </c>
      <c r="AZ1798" t="e">
        <f>IF(PLAYERIDMAP2[[#This Row],[POS]]="P",MAX(AZ$1:AZ1797)+1,"")</f>
        <v>#VALUE!</v>
      </c>
      <c r="BA1798" t="str">
        <f>IFERROR(INDEX(PLAYERIDMAP2[PLAYERNAME],MATCH(ROW()-ROW(BA$1),PITCHERS,0)),"")</f>
        <v/>
      </c>
    </row>
    <row r="1799" spans="38:53" x14ac:dyDescent="0.25">
      <c r="AL1799" t="e">
        <f>IF(PLAYERIDMAP2[[#This Row],[POS]]="C",MAX(AL$1:AL1798)+1,"")</f>
        <v>#VALUE!</v>
      </c>
      <c r="AM1799" t="str">
        <f>IFERROR(INDEX(PLAYERIDMAP2[PLAYERNAME],MATCH(ROW()-ROW(AM$1),CATCHERS,0)),"")</f>
        <v/>
      </c>
      <c r="AN1799" t="e">
        <f>IF(PLAYERIDMAP2[[#This Row],[POS]]="1B",MAX(AN$1:AN1798)+1,"")</f>
        <v>#VALUE!</v>
      </c>
      <c r="AO1799" t="str">
        <f>IFERROR(INDEX(PLAYERIDMAP2[PLAYERNAME],MATCH(ROW()-ROW(AO$1),FIRSTBASE,0)),"")</f>
        <v/>
      </c>
      <c r="AP1799" t="e">
        <f>IF(PLAYERIDMAP2[[#This Row],[POS]]="2B",MAX(AP$1:AP1798)+1,"")</f>
        <v>#VALUE!</v>
      </c>
      <c r="AQ1799" t="str">
        <f>IFERROR(INDEX(PLAYERIDMAP2[PLAYERNAME],MATCH(ROW()-ROW(AQ$1),SECONDBASE,0)),"")</f>
        <v/>
      </c>
      <c r="AR1799" t="e">
        <f>IF(PLAYERIDMAP2[[#This Row],[POS]]="3B",MAX(AR$1:AR1798)+1,"")</f>
        <v>#VALUE!</v>
      </c>
      <c r="AS1799" t="str">
        <f>IFERROR(INDEX(PLAYERIDMAP2[PLAYERNAME],MATCH(ROW()-ROW(AS$1),THIRDBASE,0)),"")</f>
        <v/>
      </c>
      <c r="AT1799" t="e">
        <f>IF(PLAYERIDMAP2[[#This Row],[POS]]="SS",MAX(AT$1:AT1798)+1,"")</f>
        <v>#VALUE!</v>
      </c>
      <c r="AU1799" t="str">
        <f>IFERROR(INDEX(PLAYERIDMAP2[PLAYERNAME],MATCH(ROW()-ROW(AU$1),SHORTSTOP,0)),"")</f>
        <v/>
      </c>
      <c r="AV1799" t="e">
        <f>IF(PLAYERIDMAP2[[#This Row],[POS]]="OF",MAX(AV$1:AV1798)+1,"")</f>
        <v>#VALUE!</v>
      </c>
      <c r="AW1799" t="str">
        <f>IFERROR(INDEX(PLAYERIDMAP2[PLAYERNAME],MATCH(ROW()-ROW(AW$1),OUTFIELD,0)),"")</f>
        <v/>
      </c>
      <c r="AX1799" t="e">
        <f>IF(PLAYERIDMAP2[[#This Row],[POS]]&lt;&gt;"P",MAX(AX$1:AX1798)+1,"")</f>
        <v>#VALUE!</v>
      </c>
      <c r="AY1799" t="str">
        <f>IFERROR(INDEX(PLAYERIDMAP2[PLAYERNAME],MATCH(ROW()-ROW(AY$1),HITTERS,0)),"")</f>
        <v/>
      </c>
      <c r="AZ1799" t="e">
        <f>IF(PLAYERIDMAP2[[#This Row],[POS]]="P",MAX(AZ$1:AZ1798)+1,"")</f>
        <v>#VALUE!</v>
      </c>
      <c r="BA1799" t="str">
        <f>IFERROR(INDEX(PLAYERIDMAP2[PLAYERNAME],MATCH(ROW()-ROW(BA$1),PITCHERS,0)),"")</f>
        <v/>
      </c>
    </row>
    <row r="1800" spans="38:53" x14ac:dyDescent="0.25">
      <c r="AL1800" t="e">
        <f>IF(PLAYERIDMAP2[[#This Row],[POS]]="C",MAX(AL$1:AL1799)+1,"")</f>
        <v>#VALUE!</v>
      </c>
      <c r="AM1800" t="str">
        <f>IFERROR(INDEX(PLAYERIDMAP2[PLAYERNAME],MATCH(ROW()-ROW(AM$1),CATCHERS,0)),"")</f>
        <v/>
      </c>
      <c r="AN1800" t="e">
        <f>IF(PLAYERIDMAP2[[#This Row],[POS]]="1B",MAX(AN$1:AN1799)+1,"")</f>
        <v>#VALUE!</v>
      </c>
      <c r="AO1800" t="str">
        <f>IFERROR(INDEX(PLAYERIDMAP2[PLAYERNAME],MATCH(ROW()-ROW(AO$1),FIRSTBASE,0)),"")</f>
        <v/>
      </c>
      <c r="AP1800" t="e">
        <f>IF(PLAYERIDMAP2[[#This Row],[POS]]="2B",MAX(AP$1:AP1799)+1,"")</f>
        <v>#VALUE!</v>
      </c>
      <c r="AQ1800" t="str">
        <f>IFERROR(INDEX(PLAYERIDMAP2[PLAYERNAME],MATCH(ROW()-ROW(AQ$1),SECONDBASE,0)),"")</f>
        <v/>
      </c>
      <c r="AR1800" t="e">
        <f>IF(PLAYERIDMAP2[[#This Row],[POS]]="3B",MAX(AR$1:AR1799)+1,"")</f>
        <v>#VALUE!</v>
      </c>
      <c r="AS1800" t="str">
        <f>IFERROR(INDEX(PLAYERIDMAP2[PLAYERNAME],MATCH(ROW()-ROW(AS$1),THIRDBASE,0)),"")</f>
        <v/>
      </c>
      <c r="AT1800" t="e">
        <f>IF(PLAYERIDMAP2[[#This Row],[POS]]="SS",MAX(AT$1:AT1799)+1,"")</f>
        <v>#VALUE!</v>
      </c>
      <c r="AU1800" t="str">
        <f>IFERROR(INDEX(PLAYERIDMAP2[PLAYERNAME],MATCH(ROW()-ROW(AU$1),SHORTSTOP,0)),"")</f>
        <v/>
      </c>
      <c r="AV1800" t="e">
        <f>IF(PLAYERIDMAP2[[#This Row],[POS]]="OF",MAX(AV$1:AV1799)+1,"")</f>
        <v>#VALUE!</v>
      </c>
      <c r="AW1800" t="str">
        <f>IFERROR(INDEX(PLAYERIDMAP2[PLAYERNAME],MATCH(ROW()-ROW(AW$1),OUTFIELD,0)),"")</f>
        <v/>
      </c>
      <c r="AX1800" t="e">
        <f>IF(PLAYERIDMAP2[[#This Row],[POS]]&lt;&gt;"P",MAX(AX$1:AX1799)+1,"")</f>
        <v>#VALUE!</v>
      </c>
      <c r="AY1800" t="str">
        <f>IFERROR(INDEX(PLAYERIDMAP2[PLAYERNAME],MATCH(ROW()-ROW(AY$1),HITTERS,0)),"")</f>
        <v/>
      </c>
      <c r="AZ1800" t="e">
        <f>IF(PLAYERIDMAP2[[#This Row],[POS]]="P",MAX(AZ$1:AZ1799)+1,"")</f>
        <v>#VALUE!</v>
      </c>
      <c r="BA1800" t="str">
        <f>IFERROR(INDEX(PLAYERIDMAP2[PLAYERNAME],MATCH(ROW()-ROW(BA$1),PITCHERS,0)),"")</f>
        <v/>
      </c>
    </row>
    <row r="1801" spans="38:53" x14ac:dyDescent="0.25">
      <c r="AL1801" t="e">
        <f>IF(PLAYERIDMAP2[[#This Row],[POS]]="C",MAX(AL$1:AL1800)+1,"")</f>
        <v>#VALUE!</v>
      </c>
      <c r="AM1801" t="str">
        <f>IFERROR(INDEX(PLAYERIDMAP2[PLAYERNAME],MATCH(ROW()-ROW(AM$1),CATCHERS,0)),"")</f>
        <v/>
      </c>
      <c r="AN1801" t="e">
        <f>IF(PLAYERIDMAP2[[#This Row],[POS]]="1B",MAX(AN$1:AN1800)+1,"")</f>
        <v>#VALUE!</v>
      </c>
      <c r="AO1801" t="str">
        <f>IFERROR(INDEX(PLAYERIDMAP2[PLAYERNAME],MATCH(ROW()-ROW(AO$1),FIRSTBASE,0)),"")</f>
        <v/>
      </c>
      <c r="AP1801" t="e">
        <f>IF(PLAYERIDMAP2[[#This Row],[POS]]="2B",MAX(AP$1:AP1800)+1,"")</f>
        <v>#VALUE!</v>
      </c>
      <c r="AQ1801" t="str">
        <f>IFERROR(INDEX(PLAYERIDMAP2[PLAYERNAME],MATCH(ROW()-ROW(AQ$1),SECONDBASE,0)),"")</f>
        <v/>
      </c>
      <c r="AR1801" t="e">
        <f>IF(PLAYERIDMAP2[[#This Row],[POS]]="3B",MAX(AR$1:AR1800)+1,"")</f>
        <v>#VALUE!</v>
      </c>
      <c r="AS1801" t="str">
        <f>IFERROR(INDEX(PLAYERIDMAP2[PLAYERNAME],MATCH(ROW()-ROW(AS$1),THIRDBASE,0)),"")</f>
        <v/>
      </c>
      <c r="AT1801" t="e">
        <f>IF(PLAYERIDMAP2[[#This Row],[POS]]="SS",MAX(AT$1:AT1800)+1,"")</f>
        <v>#VALUE!</v>
      </c>
      <c r="AU1801" t="str">
        <f>IFERROR(INDEX(PLAYERIDMAP2[PLAYERNAME],MATCH(ROW()-ROW(AU$1),SHORTSTOP,0)),"")</f>
        <v/>
      </c>
      <c r="AV1801" t="e">
        <f>IF(PLAYERIDMAP2[[#This Row],[POS]]="OF",MAX(AV$1:AV1800)+1,"")</f>
        <v>#VALUE!</v>
      </c>
      <c r="AW1801" t="str">
        <f>IFERROR(INDEX(PLAYERIDMAP2[PLAYERNAME],MATCH(ROW()-ROW(AW$1),OUTFIELD,0)),"")</f>
        <v/>
      </c>
      <c r="AX1801" t="e">
        <f>IF(PLAYERIDMAP2[[#This Row],[POS]]&lt;&gt;"P",MAX(AX$1:AX1800)+1,"")</f>
        <v>#VALUE!</v>
      </c>
      <c r="AY1801" t="str">
        <f>IFERROR(INDEX(PLAYERIDMAP2[PLAYERNAME],MATCH(ROW()-ROW(AY$1),HITTERS,0)),"")</f>
        <v/>
      </c>
      <c r="AZ1801" t="e">
        <f>IF(PLAYERIDMAP2[[#This Row],[POS]]="P",MAX(AZ$1:AZ1800)+1,"")</f>
        <v>#VALUE!</v>
      </c>
      <c r="BA1801" t="str">
        <f>IFERROR(INDEX(PLAYERIDMAP2[PLAYERNAME],MATCH(ROW()-ROW(BA$1),PITCHERS,0)),"")</f>
        <v/>
      </c>
    </row>
    <row r="1802" spans="38:53" x14ac:dyDescent="0.25">
      <c r="AL1802" t="e">
        <f>IF(PLAYERIDMAP2[[#This Row],[POS]]="C",MAX(AL$1:AL1801)+1,"")</f>
        <v>#VALUE!</v>
      </c>
      <c r="AM1802" t="str">
        <f>IFERROR(INDEX(PLAYERIDMAP2[PLAYERNAME],MATCH(ROW()-ROW(AM$1),CATCHERS,0)),"")</f>
        <v/>
      </c>
      <c r="AN1802" t="e">
        <f>IF(PLAYERIDMAP2[[#This Row],[POS]]="1B",MAX(AN$1:AN1801)+1,"")</f>
        <v>#VALUE!</v>
      </c>
      <c r="AO1802" t="str">
        <f>IFERROR(INDEX(PLAYERIDMAP2[PLAYERNAME],MATCH(ROW()-ROW(AO$1),FIRSTBASE,0)),"")</f>
        <v/>
      </c>
      <c r="AP1802" t="e">
        <f>IF(PLAYERIDMAP2[[#This Row],[POS]]="2B",MAX(AP$1:AP1801)+1,"")</f>
        <v>#VALUE!</v>
      </c>
      <c r="AQ1802" t="str">
        <f>IFERROR(INDEX(PLAYERIDMAP2[PLAYERNAME],MATCH(ROW()-ROW(AQ$1),SECONDBASE,0)),"")</f>
        <v/>
      </c>
      <c r="AR1802" t="e">
        <f>IF(PLAYERIDMAP2[[#This Row],[POS]]="3B",MAX(AR$1:AR1801)+1,"")</f>
        <v>#VALUE!</v>
      </c>
      <c r="AS1802" t="str">
        <f>IFERROR(INDEX(PLAYERIDMAP2[PLAYERNAME],MATCH(ROW()-ROW(AS$1),THIRDBASE,0)),"")</f>
        <v/>
      </c>
      <c r="AT1802" t="e">
        <f>IF(PLAYERIDMAP2[[#This Row],[POS]]="SS",MAX(AT$1:AT1801)+1,"")</f>
        <v>#VALUE!</v>
      </c>
      <c r="AU1802" t="str">
        <f>IFERROR(INDEX(PLAYERIDMAP2[PLAYERNAME],MATCH(ROW()-ROW(AU$1),SHORTSTOP,0)),"")</f>
        <v/>
      </c>
      <c r="AV1802" t="e">
        <f>IF(PLAYERIDMAP2[[#This Row],[POS]]="OF",MAX(AV$1:AV1801)+1,"")</f>
        <v>#VALUE!</v>
      </c>
      <c r="AW1802" t="str">
        <f>IFERROR(INDEX(PLAYERIDMAP2[PLAYERNAME],MATCH(ROW()-ROW(AW$1),OUTFIELD,0)),"")</f>
        <v/>
      </c>
      <c r="AX1802" t="e">
        <f>IF(PLAYERIDMAP2[[#This Row],[POS]]&lt;&gt;"P",MAX(AX$1:AX1801)+1,"")</f>
        <v>#VALUE!</v>
      </c>
      <c r="AY1802" t="str">
        <f>IFERROR(INDEX(PLAYERIDMAP2[PLAYERNAME],MATCH(ROW()-ROW(AY$1),HITTERS,0)),"")</f>
        <v/>
      </c>
      <c r="AZ1802" t="e">
        <f>IF(PLAYERIDMAP2[[#This Row],[POS]]="P",MAX(AZ$1:AZ1801)+1,"")</f>
        <v>#VALUE!</v>
      </c>
      <c r="BA1802" t="str">
        <f>IFERROR(INDEX(PLAYERIDMAP2[PLAYERNAME],MATCH(ROW()-ROW(BA$1),PITCHERS,0)),"")</f>
        <v/>
      </c>
    </row>
    <row r="1803" spans="38:53" x14ac:dyDescent="0.25">
      <c r="AL1803" t="e">
        <f>IF(PLAYERIDMAP2[[#This Row],[POS]]="C",MAX(AL$1:AL1802)+1,"")</f>
        <v>#VALUE!</v>
      </c>
      <c r="AM1803" t="str">
        <f>IFERROR(INDEX(PLAYERIDMAP2[PLAYERNAME],MATCH(ROW()-ROW(AM$1),CATCHERS,0)),"")</f>
        <v/>
      </c>
      <c r="AN1803" t="e">
        <f>IF(PLAYERIDMAP2[[#This Row],[POS]]="1B",MAX(AN$1:AN1802)+1,"")</f>
        <v>#VALUE!</v>
      </c>
      <c r="AO1803" t="str">
        <f>IFERROR(INDEX(PLAYERIDMAP2[PLAYERNAME],MATCH(ROW()-ROW(AO$1),FIRSTBASE,0)),"")</f>
        <v/>
      </c>
      <c r="AP1803" t="e">
        <f>IF(PLAYERIDMAP2[[#This Row],[POS]]="2B",MAX(AP$1:AP1802)+1,"")</f>
        <v>#VALUE!</v>
      </c>
      <c r="AQ1803" t="str">
        <f>IFERROR(INDEX(PLAYERIDMAP2[PLAYERNAME],MATCH(ROW()-ROW(AQ$1),SECONDBASE,0)),"")</f>
        <v/>
      </c>
      <c r="AR1803" t="e">
        <f>IF(PLAYERIDMAP2[[#This Row],[POS]]="3B",MAX(AR$1:AR1802)+1,"")</f>
        <v>#VALUE!</v>
      </c>
      <c r="AS1803" t="str">
        <f>IFERROR(INDEX(PLAYERIDMAP2[PLAYERNAME],MATCH(ROW()-ROW(AS$1),THIRDBASE,0)),"")</f>
        <v/>
      </c>
      <c r="AT1803" t="e">
        <f>IF(PLAYERIDMAP2[[#This Row],[POS]]="SS",MAX(AT$1:AT1802)+1,"")</f>
        <v>#VALUE!</v>
      </c>
      <c r="AU1803" t="str">
        <f>IFERROR(INDEX(PLAYERIDMAP2[PLAYERNAME],MATCH(ROW()-ROW(AU$1),SHORTSTOP,0)),"")</f>
        <v/>
      </c>
      <c r="AV1803" t="e">
        <f>IF(PLAYERIDMAP2[[#This Row],[POS]]="OF",MAX(AV$1:AV1802)+1,"")</f>
        <v>#VALUE!</v>
      </c>
      <c r="AW1803" t="str">
        <f>IFERROR(INDEX(PLAYERIDMAP2[PLAYERNAME],MATCH(ROW()-ROW(AW$1),OUTFIELD,0)),"")</f>
        <v/>
      </c>
      <c r="AX1803" t="e">
        <f>IF(PLAYERIDMAP2[[#This Row],[POS]]&lt;&gt;"P",MAX(AX$1:AX1802)+1,"")</f>
        <v>#VALUE!</v>
      </c>
      <c r="AY1803" t="str">
        <f>IFERROR(INDEX(PLAYERIDMAP2[PLAYERNAME],MATCH(ROW()-ROW(AY$1),HITTERS,0)),"")</f>
        <v/>
      </c>
      <c r="AZ1803" t="e">
        <f>IF(PLAYERIDMAP2[[#This Row],[POS]]="P",MAX(AZ$1:AZ1802)+1,"")</f>
        <v>#VALUE!</v>
      </c>
      <c r="BA1803" t="str">
        <f>IFERROR(INDEX(PLAYERIDMAP2[PLAYERNAME],MATCH(ROW()-ROW(BA$1),PITCHERS,0)),"")</f>
        <v/>
      </c>
    </row>
    <row r="1804" spans="38:53" x14ac:dyDescent="0.25">
      <c r="AL1804" t="e">
        <f>IF(PLAYERIDMAP2[[#This Row],[POS]]="C",MAX(AL$1:AL1803)+1,"")</f>
        <v>#VALUE!</v>
      </c>
      <c r="AM1804" t="str">
        <f>IFERROR(INDEX(PLAYERIDMAP2[PLAYERNAME],MATCH(ROW()-ROW(AM$1),CATCHERS,0)),"")</f>
        <v/>
      </c>
      <c r="AN1804" t="e">
        <f>IF(PLAYERIDMAP2[[#This Row],[POS]]="1B",MAX(AN$1:AN1803)+1,"")</f>
        <v>#VALUE!</v>
      </c>
      <c r="AO1804" t="str">
        <f>IFERROR(INDEX(PLAYERIDMAP2[PLAYERNAME],MATCH(ROW()-ROW(AO$1),FIRSTBASE,0)),"")</f>
        <v/>
      </c>
      <c r="AP1804" t="e">
        <f>IF(PLAYERIDMAP2[[#This Row],[POS]]="2B",MAX(AP$1:AP1803)+1,"")</f>
        <v>#VALUE!</v>
      </c>
      <c r="AQ1804" t="str">
        <f>IFERROR(INDEX(PLAYERIDMAP2[PLAYERNAME],MATCH(ROW()-ROW(AQ$1),SECONDBASE,0)),"")</f>
        <v/>
      </c>
      <c r="AR1804" t="e">
        <f>IF(PLAYERIDMAP2[[#This Row],[POS]]="3B",MAX(AR$1:AR1803)+1,"")</f>
        <v>#VALUE!</v>
      </c>
      <c r="AS1804" t="str">
        <f>IFERROR(INDEX(PLAYERIDMAP2[PLAYERNAME],MATCH(ROW()-ROW(AS$1),THIRDBASE,0)),"")</f>
        <v/>
      </c>
      <c r="AT1804" t="e">
        <f>IF(PLAYERIDMAP2[[#This Row],[POS]]="SS",MAX(AT$1:AT1803)+1,"")</f>
        <v>#VALUE!</v>
      </c>
      <c r="AU1804" t="str">
        <f>IFERROR(INDEX(PLAYERIDMAP2[PLAYERNAME],MATCH(ROW()-ROW(AU$1),SHORTSTOP,0)),"")</f>
        <v/>
      </c>
      <c r="AV1804" t="e">
        <f>IF(PLAYERIDMAP2[[#This Row],[POS]]="OF",MAX(AV$1:AV1803)+1,"")</f>
        <v>#VALUE!</v>
      </c>
      <c r="AW1804" t="str">
        <f>IFERROR(INDEX(PLAYERIDMAP2[PLAYERNAME],MATCH(ROW()-ROW(AW$1),OUTFIELD,0)),"")</f>
        <v/>
      </c>
      <c r="AX1804" t="e">
        <f>IF(PLAYERIDMAP2[[#This Row],[POS]]&lt;&gt;"P",MAX(AX$1:AX1803)+1,"")</f>
        <v>#VALUE!</v>
      </c>
      <c r="AY1804" t="str">
        <f>IFERROR(INDEX(PLAYERIDMAP2[PLAYERNAME],MATCH(ROW()-ROW(AY$1),HITTERS,0)),"")</f>
        <v/>
      </c>
      <c r="AZ1804" t="e">
        <f>IF(PLAYERIDMAP2[[#This Row],[POS]]="P",MAX(AZ$1:AZ1803)+1,"")</f>
        <v>#VALUE!</v>
      </c>
      <c r="BA1804" t="str">
        <f>IFERROR(INDEX(PLAYERIDMAP2[PLAYERNAME],MATCH(ROW()-ROW(BA$1),PITCHERS,0)),"")</f>
        <v/>
      </c>
    </row>
    <row r="1805" spans="38:53" x14ac:dyDescent="0.25">
      <c r="AL1805" t="e">
        <f>IF(PLAYERIDMAP2[[#This Row],[POS]]="C",MAX(AL$1:AL1804)+1,"")</f>
        <v>#VALUE!</v>
      </c>
      <c r="AM1805" t="str">
        <f>IFERROR(INDEX(PLAYERIDMAP2[PLAYERNAME],MATCH(ROW()-ROW(AM$1),CATCHERS,0)),"")</f>
        <v/>
      </c>
      <c r="AN1805" t="e">
        <f>IF(PLAYERIDMAP2[[#This Row],[POS]]="1B",MAX(AN$1:AN1804)+1,"")</f>
        <v>#VALUE!</v>
      </c>
      <c r="AO1805" t="str">
        <f>IFERROR(INDEX(PLAYERIDMAP2[PLAYERNAME],MATCH(ROW()-ROW(AO$1),FIRSTBASE,0)),"")</f>
        <v/>
      </c>
      <c r="AP1805" t="e">
        <f>IF(PLAYERIDMAP2[[#This Row],[POS]]="2B",MAX(AP$1:AP1804)+1,"")</f>
        <v>#VALUE!</v>
      </c>
      <c r="AQ1805" t="str">
        <f>IFERROR(INDEX(PLAYERIDMAP2[PLAYERNAME],MATCH(ROW()-ROW(AQ$1),SECONDBASE,0)),"")</f>
        <v/>
      </c>
      <c r="AR1805" t="e">
        <f>IF(PLAYERIDMAP2[[#This Row],[POS]]="3B",MAX(AR$1:AR1804)+1,"")</f>
        <v>#VALUE!</v>
      </c>
      <c r="AS1805" t="str">
        <f>IFERROR(INDEX(PLAYERIDMAP2[PLAYERNAME],MATCH(ROW()-ROW(AS$1),THIRDBASE,0)),"")</f>
        <v/>
      </c>
      <c r="AT1805" t="e">
        <f>IF(PLAYERIDMAP2[[#This Row],[POS]]="SS",MAX(AT$1:AT1804)+1,"")</f>
        <v>#VALUE!</v>
      </c>
      <c r="AU1805" t="str">
        <f>IFERROR(INDEX(PLAYERIDMAP2[PLAYERNAME],MATCH(ROW()-ROW(AU$1),SHORTSTOP,0)),"")</f>
        <v/>
      </c>
      <c r="AV1805" t="e">
        <f>IF(PLAYERIDMAP2[[#This Row],[POS]]="OF",MAX(AV$1:AV1804)+1,"")</f>
        <v>#VALUE!</v>
      </c>
      <c r="AW1805" t="str">
        <f>IFERROR(INDEX(PLAYERIDMAP2[PLAYERNAME],MATCH(ROW()-ROW(AW$1),OUTFIELD,0)),"")</f>
        <v/>
      </c>
      <c r="AX1805" t="e">
        <f>IF(PLAYERIDMAP2[[#This Row],[POS]]&lt;&gt;"P",MAX(AX$1:AX1804)+1,"")</f>
        <v>#VALUE!</v>
      </c>
      <c r="AY1805" t="str">
        <f>IFERROR(INDEX(PLAYERIDMAP2[PLAYERNAME],MATCH(ROW()-ROW(AY$1),HITTERS,0)),"")</f>
        <v/>
      </c>
      <c r="AZ1805" t="e">
        <f>IF(PLAYERIDMAP2[[#This Row],[POS]]="P",MAX(AZ$1:AZ1804)+1,"")</f>
        <v>#VALUE!</v>
      </c>
      <c r="BA1805" t="str">
        <f>IFERROR(INDEX(PLAYERIDMAP2[PLAYERNAME],MATCH(ROW()-ROW(BA$1),PITCHERS,0)),"")</f>
        <v/>
      </c>
    </row>
    <row r="1806" spans="38:53" x14ac:dyDescent="0.25">
      <c r="AL1806" t="e">
        <f>IF(PLAYERIDMAP2[[#This Row],[POS]]="C",MAX(AL$1:AL1805)+1,"")</f>
        <v>#VALUE!</v>
      </c>
      <c r="AM1806" t="str">
        <f>IFERROR(INDEX(PLAYERIDMAP2[PLAYERNAME],MATCH(ROW()-ROW(AM$1),CATCHERS,0)),"")</f>
        <v/>
      </c>
      <c r="AN1806" t="e">
        <f>IF(PLAYERIDMAP2[[#This Row],[POS]]="1B",MAX(AN$1:AN1805)+1,"")</f>
        <v>#VALUE!</v>
      </c>
      <c r="AO1806" t="str">
        <f>IFERROR(INDEX(PLAYERIDMAP2[PLAYERNAME],MATCH(ROW()-ROW(AO$1),FIRSTBASE,0)),"")</f>
        <v/>
      </c>
      <c r="AP1806" t="e">
        <f>IF(PLAYERIDMAP2[[#This Row],[POS]]="2B",MAX(AP$1:AP1805)+1,"")</f>
        <v>#VALUE!</v>
      </c>
      <c r="AQ1806" t="str">
        <f>IFERROR(INDEX(PLAYERIDMAP2[PLAYERNAME],MATCH(ROW()-ROW(AQ$1),SECONDBASE,0)),"")</f>
        <v/>
      </c>
      <c r="AR1806" t="e">
        <f>IF(PLAYERIDMAP2[[#This Row],[POS]]="3B",MAX(AR$1:AR1805)+1,"")</f>
        <v>#VALUE!</v>
      </c>
      <c r="AS1806" t="str">
        <f>IFERROR(INDEX(PLAYERIDMAP2[PLAYERNAME],MATCH(ROW()-ROW(AS$1),THIRDBASE,0)),"")</f>
        <v/>
      </c>
      <c r="AT1806" t="e">
        <f>IF(PLAYERIDMAP2[[#This Row],[POS]]="SS",MAX(AT$1:AT1805)+1,"")</f>
        <v>#VALUE!</v>
      </c>
      <c r="AU1806" t="str">
        <f>IFERROR(INDEX(PLAYERIDMAP2[PLAYERNAME],MATCH(ROW()-ROW(AU$1),SHORTSTOP,0)),"")</f>
        <v/>
      </c>
      <c r="AV1806" t="e">
        <f>IF(PLAYERIDMAP2[[#This Row],[POS]]="OF",MAX(AV$1:AV1805)+1,"")</f>
        <v>#VALUE!</v>
      </c>
      <c r="AW1806" t="str">
        <f>IFERROR(INDEX(PLAYERIDMAP2[PLAYERNAME],MATCH(ROW()-ROW(AW$1),OUTFIELD,0)),"")</f>
        <v/>
      </c>
      <c r="AX1806" t="e">
        <f>IF(PLAYERIDMAP2[[#This Row],[POS]]&lt;&gt;"P",MAX(AX$1:AX1805)+1,"")</f>
        <v>#VALUE!</v>
      </c>
      <c r="AY1806" t="str">
        <f>IFERROR(INDEX(PLAYERIDMAP2[PLAYERNAME],MATCH(ROW()-ROW(AY$1),HITTERS,0)),"")</f>
        <v/>
      </c>
      <c r="AZ1806" t="e">
        <f>IF(PLAYERIDMAP2[[#This Row],[POS]]="P",MAX(AZ$1:AZ1805)+1,"")</f>
        <v>#VALUE!</v>
      </c>
      <c r="BA1806" t="str">
        <f>IFERROR(INDEX(PLAYERIDMAP2[PLAYERNAME],MATCH(ROW()-ROW(BA$1),PITCHERS,0)),"")</f>
        <v/>
      </c>
    </row>
    <row r="1807" spans="38:53" x14ac:dyDescent="0.25">
      <c r="AL1807" t="e">
        <f>IF(PLAYERIDMAP2[[#This Row],[POS]]="C",MAX(AL$1:AL1806)+1,"")</f>
        <v>#VALUE!</v>
      </c>
      <c r="AM1807" t="str">
        <f>IFERROR(INDEX(PLAYERIDMAP2[PLAYERNAME],MATCH(ROW()-ROW(AM$1),CATCHERS,0)),"")</f>
        <v/>
      </c>
      <c r="AN1807" t="e">
        <f>IF(PLAYERIDMAP2[[#This Row],[POS]]="1B",MAX(AN$1:AN1806)+1,"")</f>
        <v>#VALUE!</v>
      </c>
      <c r="AO1807" t="str">
        <f>IFERROR(INDEX(PLAYERIDMAP2[PLAYERNAME],MATCH(ROW()-ROW(AO$1),FIRSTBASE,0)),"")</f>
        <v/>
      </c>
      <c r="AP1807" t="e">
        <f>IF(PLAYERIDMAP2[[#This Row],[POS]]="2B",MAX(AP$1:AP1806)+1,"")</f>
        <v>#VALUE!</v>
      </c>
      <c r="AQ1807" t="str">
        <f>IFERROR(INDEX(PLAYERIDMAP2[PLAYERNAME],MATCH(ROW()-ROW(AQ$1),SECONDBASE,0)),"")</f>
        <v/>
      </c>
      <c r="AR1807" t="e">
        <f>IF(PLAYERIDMAP2[[#This Row],[POS]]="3B",MAX(AR$1:AR1806)+1,"")</f>
        <v>#VALUE!</v>
      </c>
      <c r="AS1807" t="str">
        <f>IFERROR(INDEX(PLAYERIDMAP2[PLAYERNAME],MATCH(ROW()-ROW(AS$1),THIRDBASE,0)),"")</f>
        <v/>
      </c>
      <c r="AT1807" t="e">
        <f>IF(PLAYERIDMAP2[[#This Row],[POS]]="SS",MAX(AT$1:AT1806)+1,"")</f>
        <v>#VALUE!</v>
      </c>
      <c r="AU1807" t="str">
        <f>IFERROR(INDEX(PLAYERIDMAP2[PLAYERNAME],MATCH(ROW()-ROW(AU$1),SHORTSTOP,0)),"")</f>
        <v/>
      </c>
      <c r="AV1807" t="e">
        <f>IF(PLAYERIDMAP2[[#This Row],[POS]]="OF",MAX(AV$1:AV1806)+1,"")</f>
        <v>#VALUE!</v>
      </c>
      <c r="AW1807" t="str">
        <f>IFERROR(INDEX(PLAYERIDMAP2[PLAYERNAME],MATCH(ROW()-ROW(AW$1),OUTFIELD,0)),"")</f>
        <v/>
      </c>
      <c r="AX1807" t="e">
        <f>IF(PLAYERIDMAP2[[#This Row],[POS]]&lt;&gt;"P",MAX(AX$1:AX1806)+1,"")</f>
        <v>#VALUE!</v>
      </c>
      <c r="AY1807" t="str">
        <f>IFERROR(INDEX(PLAYERIDMAP2[PLAYERNAME],MATCH(ROW()-ROW(AY$1),HITTERS,0)),"")</f>
        <v/>
      </c>
      <c r="AZ1807" t="e">
        <f>IF(PLAYERIDMAP2[[#This Row],[POS]]="P",MAX(AZ$1:AZ1806)+1,"")</f>
        <v>#VALUE!</v>
      </c>
      <c r="BA1807" t="str">
        <f>IFERROR(INDEX(PLAYERIDMAP2[PLAYERNAME],MATCH(ROW()-ROW(BA$1),PITCHERS,0)),"")</f>
        <v/>
      </c>
    </row>
    <row r="1808" spans="38:53" x14ac:dyDescent="0.25">
      <c r="AL1808" t="e">
        <f>IF(PLAYERIDMAP2[[#This Row],[POS]]="C",MAX(AL$1:AL1807)+1,"")</f>
        <v>#VALUE!</v>
      </c>
      <c r="AM1808" t="str">
        <f>IFERROR(INDEX(PLAYERIDMAP2[PLAYERNAME],MATCH(ROW()-ROW(AM$1),CATCHERS,0)),"")</f>
        <v/>
      </c>
      <c r="AN1808" t="e">
        <f>IF(PLAYERIDMAP2[[#This Row],[POS]]="1B",MAX(AN$1:AN1807)+1,"")</f>
        <v>#VALUE!</v>
      </c>
      <c r="AO1808" t="str">
        <f>IFERROR(INDEX(PLAYERIDMAP2[PLAYERNAME],MATCH(ROW()-ROW(AO$1),FIRSTBASE,0)),"")</f>
        <v/>
      </c>
      <c r="AP1808" t="e">
        <f>IF(PLAYERIDMAP2[[#This Row],[POS]]="2B",MAX(AP$1:AP1807)+1,"")</f>
        <v>#VALUE!</v>
      </c>
      <c r="AQ1808" t="str">
        <f>IFERROR(INDEX(PLAYERIDMAP2[PLAYERNAME],MATCH(ROW()-ROW(AQ$1),SECONDBASE,0)),"")</f>
        <v/>
      </c>
      <c r="AR1808" t="e">
        <f>IF(PLAYERIDMAP2[[#This Row],[POS]]="3B",MAX(AR$1:AR1807)+1,"")</f>
        <v>#VALUE!</v>
      </c>
      <c r="AS1808" t="str">
        <f>IFERROR(INDEX(PLAYERIDMAP2[PLAYERNAME],MATCH(ROW()-ROW(AS$1),THIRDBASE,0)),"")</f>
        <v/>
      </c>
      <c r="AT1808" t="e">
        <f>IF(PLAYERIDMAP2[[#This Row],[POS]]="SS",MAX(AT$1:AT1807)+1,"")</f>
        <v>#VALUE!</v>
      </c>
      <c r="AU1808" t="str">
        <f>IFERROR(INDEX(PLAYERIDMAP2[PLAYERNAME],MATCH(ROW()-ROW(AU$1),SHORTSTOP,0)),"")</f>
        <v/>
      </c>
      <c r="AV1808" t="e">
        <f>IF(PLAYERIDMAP2[[#This Row],[POS]]="OF",MAX(AV$1:AV1807)+1,"")</f>
        <v>#VALUE!</v>
      </c>
      <c r="AW1808" t="str">
        <f>IFERROR(INDEX(PLAYERIDMAP2[PLAYERNAME],MATCH(ROW()-ROW(AW$1),OUTFIELD,0)),"")</f>
        <v/>
      </c>
      <c r="AX1808" t="e">
        <f>IF(PLAYERIDMAP2[[#This Row],[POS]]&lt;&gt;"P",MAX(AX$1:AX1807)+1,"")</f>
        <v>#VALUE!</v>
      </c>
      <c r="AY1808" t="str">
        <f>IFERROR(INDEX(PLAYERIDMAP2[PLAYERNAME],MATCH(ROW()-ROW(AY$1),HITTERS,0)),"")</f>
        <v/>
      </c>
      <c r="AZ1808" t="e">
        <f>IF(PLAYERIDMAP2[[#This Row],[POS]]="P",MAX(AZ$1:AZ1807)+1,"")</f>
        <v>#VALUE!</v>
      </c>
      <c r="BA1808" t="str">
        <f>IFERROR(INDEX(PLAYERIDMAP2[PLAYERNAME],MATCH(ROW()-ROW(BA$1),PITCHERS,0)),"")</f>
        <v/>
      </c>
    </row>
    <row r="1809" spans="38:53" x14ac:dyDescent="0.25">
      <c r="AL1809" t="e">
        <f>IF(PLAYERIDMAP2[[#This Row],[POS]]="C",MAX(AL$1:AL1808)+1,"")</f>
        <v>#VALUE!</v>
      </c>
      <c r="AM1809" t="str">
        <f>IFERROR(INDEX(PLAYERIDMAP2[PLAYERNAME],MATCH(ROW()-ROW(AM$1),CATCHERS,0)),"")</f>
        <v/>
      </c>
      <c r="AN1809" t="e">
        <f>IF(PLAYERIDMAP2[[#This Row],[POS]]="1B",MAX(AN$1:AN1808)+1,"")</f>
        <v>#VALUE!</v>
      </c>
      <c r="AO1809" t="str">
        <f>IFERROR(INDEX(PLAYERIDMAP2[PLAYERNAME],MATCH(ROW()-ROW(AO$1),FIRSTBASE,0)),"")</f>
        <v/>
      </c>
      <c r="AP1809" t="e">
        <f>IF(PLAYERIDMAP2[[#This Row],[POS]]="2B",MAX(AP$1:AP1808)+1,"")</f>
        <v>#VALUE!</v>
      </c>
      <c r="AQ1809" t="str">
        <f>IFERROR(INDEX(PLAYERIDMAP2[PLAYERNAME],MATCH(ROW()-ROW(AQ$1),SECONDBASE,0)),"")</f>
        <v/>
      </c>
      <c r="AR1809" t="e">
        <f>IF(PLAYERIDMAP2[[#This Row],[POS]]="3B",MAX(AR$1:AR1808)+1,"")</f>
        <v>#VALUE!</v>
      </c>
      <c r="AS1809" t="str">
        <f>IFERROR(INDEX(PLAYERIDMAP2[PLAYERNAME],MATCH(ROW()-ROW(AS$1),THIRDBASE,0)),"")</f>
        <v/>
      </c>
      <c r="AT1809" t="e">
        <f>IF(PLAYERIDMAP2[[#This Row],[POS]]="SS",MAX(AT$1:AT1808)+1,"")</f>
        <v>#VALUE!</v>
      </c>
      <c r="AU1809" t="str">
        <f>IFERROR(INDEX(PLAYERIDMAP2[PLAYERNAME],MATCH(ROW()-ROW(AU$1),SHORTSTOP,0)),"")</f>
        <v/>
      </c>
      <c r="AV1809" t="e">
        <f>IF(PLAYERIDMAP2[[#This Row],[POS]]="OF",MAX(AV$1:AV1808)+1,"")</f>
        <v>#VALUE!</v>
      </c>
      <c r="AW1809" t="str">
        <f>IFERROR(INDEX(PLAYERIDMAP2[PLAYERNAME],MATCH(ROW()-ROW(AW$1),OUTFIELD,0)),"")</f>
        <v/>
      </c>
      <c r="AX1809" t="e">
        <f>IF(PLAYERIDMAP2[[#This Row],[POS]]&lt;&gt;"P",MAX(AX$1:AX1808)+1,"")</f>
        <v>#VALUE!</v>
      </c>
      <c r="AY1809" t="str">
        <f>IFERROR(INDEX(PLAYERIDMAP2[PLAYERNAME],MATCH(ROW()-ROW(AY$1),HITTERS,0)),"")</f>
        <v/>
      </c>
      <c r="AZ1809" t="e">
        <f>IF(PLAYERIDMAP2[[#This Row],[POS]]="P",MAX(AZ$1:AZ1808)+1,"")</f>
        <v>#VALUE!</v>
      </c>
      <c r="BA1809" t="str">
        <f>IFERROR(INDEX(PLAYERIDMAP2[PLAYERNAME],MATCH(ROW()-ROW(BA$1),PITCHERS,0)),"")</f>
        <v/>
      </c>
    </row>
    <row r="1810" spans="38:53" x14ac:dyDescent="0.25">
      <c r="AL1810" t="e">
        <f>IF(PLAYERIDMAP2[[#This Row],[POS]]="C",MAX(AL$1:AL1809)+1,"")</f>
        <v>#VALUE!</v>
      </c>
      <c r="AM1810" t="str">
        <f>IFERROR(INDEX(PLAYERIDMAP2[PLAYERNAME],MATCH(ROW()-ROW(AM$1),CATCHERS,0)),"")</f>
        <v/>
      </c>
      <c r="AN1810" t="e">
        <f>IF(PLAYERIDMAP2[[#This Row],[POS]]="1B",MAX(AN$1:AN1809)+1,"")</f>
        <v>#VALUE!</v>
      </c>
      <c r="AO1810" t="str">
        <f>IFERROR(INDEX(PLAYERIDMAP2[PLAYERNAME],MATCH(ROW()-ROW(AO$1),FIRSTBASE,0)),"")</f>
        <v/>
      </c>
      <c r="AP1810" t="e">
        <f>IF(PLAYERIDMAP2[[#This Row],[POS]]="2B",MAX(AP$1:AP1809)+1,"")</f>
        <v>#VALUE!</v>
      </c>
      <c r="AQ1810" t="str">
        <f>IFERROR(INDEX(PLAYERIDMAP2[PLAYERNAME],MATCH(ROW()-ROW(AQ$1),SECONDBASE,0)),"")</f>
        <v/>
      </c>
      <c r="AR1810" t="e">
        <f>IF(PLAYERIDMAP2[[#This Row],[POS]]="3B",MAX(AR$1:AR1809)+1,"")</f>
        <v>#VALUE!</v>
      </c>
      <c r="AS1810" t="str">
        <f>IFERROR(INDEX(PLAYERIDMAP2[PLAYERNAME],MATCH(ROW()-ROW(AS$1),THIRDBASE,0)),"")</f>
        <v/>
      </c>
      <c r="AT1810" t="e">
        <f>IF(PLAYERIDMAP2[[#This Row],[POS]]="SS",MAX(AT$1:AT1809)+1,"")</f>
        <v>#VALUE!</v>
      </c>
      <c r="AU1810" t="str">
        <f>IFERROR(INDEX(PLAYERIDMAP2[PLAYERNAME],MATCH(ROW()-ROW(AU$1),SHORTSTOP,0)),"")</f>
        <v/>
      </c>
      <c r="AV1810" t="e">
        <f>IF(PLAYERIDMAP2[[#This Row],[POS]]="OF",MAX(AV$1:AV1809)+1,"")</f>
        <v>#VALUE!</v>
      </c>
      <c r="AW1810" t="str">
        <f>IFERROR(INDEX(PLAYERIDMAP2[PLAYERNAME],MATCH(ROW()-ROW(AW$1),OUTFIELD,0)),"")</f>
        <v/>
      </c>
      <c r="AX1810" t="e">
        <f>IF(PLAYERIDMAP2[[#This Row],[POS]]&lt;&gt;"P",MAX(AX$1:AX1809)+1,"")</f>
        <v>#VALUE!</v>
      </c>
      <c r="AY1810" t="str">
        <f>IFERROR(INDEX(PLAYERIDMAP2[PLAYERNAME],MATCH(ROW()-ROW(AY$1),HITTERS,0)),"")</f>
        <v/>
      </c>
      <c r="AZ1810" t="e">
        <f>IF(PLAYERIDMAP2[[#This Row],[POS]]="P",MAX(AZ$1:AZ1809)+1,"")</f>
        <v>#VALUE!</v>
      </c>
      <c r="BA1810" t="str">
        <f>IFERROR(INDEX(PLAYERIDMAP2[PLAYERNAME],MATCH(ROW()-ROW(BA$1),PITCHERS,0)),"")</f>
        <v/>
      </c>
    </row>
    <row r="1811" spans="38:53" x14ac:dyDescent="0.25">
      <c r="AL1811" t="e">
        <f>IF(PLAYERIDMAP2[[#This Row],[POS]]="C",MAX(AL$1:AL1810)+1,"")</f>
        <v>#VALUE!</v>
      </c>
      <c r="AM1811" t="str">
        <f>IFERROR(INDEX(PLAYERIDMAP2[PLAYERNAME],MATCH(ROW()-ROW(AM$1),CATCHERS,0)),"")</f>
        <v/>
      </c>
      <c r="AN1811" t="e">
        <f>IF(PLAYERIDMAP2[[#This Row],[POS]]="1B",MAX(AN$1:AN1810)+1,"")</f>
        <v>#VALUE!</v>
      </c>
      <c r="AO1811" t="str">
        <f>IFERROR(INDEX(PLAYERIDMAP2[PLAYERNAME],MATCH(ROW()-ROW(AO$1),FIRSTBASE,0)),"")</f>
        <v/>
      </c>
      <c r="AP1811" t="e">
        <f>IF(PLAYERIDMAP2[[#This Row],[POS]]="2B",MAX(AP$1:AP1810)+1,"")</f>
        <v>#VALUE!</v>
      </c>
      <c r="AQ1811" t="str">
        <f>IFERROR(INDEX(PLAYERIDMAP2[PLAYERNAME],MATCH(ROW()-ROW(AQ$1),SECONDBASE,0)),"")</f>
        <v/>
      </c>
      <c r="AR1811" t="e">
        <f>IF(PLAYERIDMAP2[[#This Row],[POS]]="3B",MAX(AR$1:AR1810)+1,"")</f>
        <v>#VALUE!</v>
      </c>
      <c r="AS1811" t="str">
        <f>IFERROR(INDEX(PLAYERIDMAP2[PLAYERNAME],MATCH(ROW()-ROW(AS$1),THIRDBASE,0)),"")</f>
        <v/>
      </c>
      <c r="AT1811" t="e">
        <f>IF(PLAYERIDMAP2[[#This Row],[POS]]="SS",MAX(AT$1:AT1810)+1,"")</f>
        <v>#VALUE!</v>
      </c>
      <c r="AU1811" t="str">
        <f>IFERROR(INDEX(PLAYERIDMAP2[PLAYERNAME],MATCH(ROW()-ROW(AU$1),SHORTSTOP,0)),"")</f>
        <v/>
      </c>
      <c r="AV1811" t="e">
        <f>IF(PLAYERIDMAP2[[#This Row],[POS]]="OF",MAX(AV$1:AV1810)+1,"")</f>
        <v>#VALUE!</v>
      </c>
      <c r="AW1811" t="str">
        <f>IFERROR(INDEX(PLAYERIDMAP2[PLAYERNAME],MATCH(ROW()-ROW(AW$1),OUTFIELD,0)),"")</f>
        <v/>
      </c>
      <c r="AX1811" t="e">
        <f>IF(PLAYERIDMAP2[[#This Row],[POS]]&lt;&gt;"P",MAX(AX$1:AX1810)+1,"")</f>
        <v>#VALUE!</v>
      </c>
      <c r="AY1811" t="str">
        <f>IFERROR(INDEX(PLAYERIDMAP2[PLAYERNAME],MATCH(ROW()-ROW(AY$1),HITTERS,0)),"")</f>
        <v/>
      </c>
      <c r="AZ1811" t="e">
        <f>IF(PLAYERIDMAP2[[#This Row],[POS]]="P",MAX(AZ$1:AZ1810)+1,"")</f>
        <v>#VALUE!</v>
      </c>
      <c r="BA1811" t="str">
        <f>IFERROR(INDEX(PLAYERIDMAP2[PLAYERNAME],MATCH(ROW()-ROW(BA$1),PITCHERS,0)),"")</f>
        <v/>
      </c>
    </row>
    <row r="1812" spans="38:53" x14ac:dyDescent="0.25">
      <c r="AL1812" t="e">
        <f>IF(PLAYERIDMAP2[[#This Row],[POS]]="C",MAX(AL$1:AL1811)+1,"")</f>
        <v>#VALUE!</v>
      </c>
      <c r="AM1812" t="str">
        <f>IFERROR(INDEX(PLAYERIDMAP2[PLAYERNAME],MATCH(ROW()-ROW(AM$1),CATCHERS,0)),"")</f>
        <v/>
      </c>
      <c r="AN1812" t="e">
        <f>IF(PLAYERIDMAP2[[#This Row],[POS]]="1B",MAX(AN$1:AN1811)+1,"")</f>
        <v>#VALUE!</v>
      </c>
      <c r="AO1812" t="str">
        <f>IFERROR(INDEX(PLAYERIDMAP2[PLAYERNAME],MATCH(ROW()-ROW(AO$1),FIRSTBASE,0)),"")</f>
        <v/>
      </c>
      <c r="AP1812" t="e">
        <f>IF(PLAYERIDMAP2[[#This Row],[POS]]="2B",MAX(AP$1:AP1811)+1,"")</f>
        <v>#VALUE!</v>
      </c>
      <c r="AQ1812" t="str">
        <f>IFERROR(INDEX(PLAYERIDMAP2[PLAYERNAME],MATCH(ROW()-ROW(AQ$1),SECONDBASE,0)),"")</f>
        <v/>
      </c>
      <c r="AR1812" t="e">
        <f>IF(PLAYERIDMAP2[[#This Row],[POS]]="3B",MAX(AR$1:AR1811)+1,"")</f>
        <v>#VALUE!</v>
      </c>
      <c r="AS1812" t="str">
        <f>IFERROR(INDEX(PLAYERIDMAP2[PLAYERNAME],MATCH(ROW()-ROW(AS$1),THIRDBASE,0)),"")</f>
        <v/>
      </c>
      <c r="AT1812" t="e">
        <f>IF(PLAYERIDMAP2[[#This Row],[POS]]="SS",MAX(AT$1:AT1811)+1,"")</f>
        <v>#VALUE!</v>
      </c>
      <c r="AU1812" t="str">
        <f>IFERROR(INDEX(PLAYERIDMAP2[PLAYERNAME],MATCH(ROW()-ROW(AU$1),SHORTSTOP,0)),"")</f>
        <v/>
      </c>
      <c r="AV1812" t="e">
        <f>IF(PLAYERIDMAP2[[#This Row],[POS]]="OF",MAX(AV$1:AV1811)+1,"")</f>
        <v>#VALUE!</v>
      </c>
      <c r="AW1812" t="str">
        <f>IFERROR(INDEX(PLAYERIDMAP2[PLAYERNAME],MATCH(ROW()-ROW(AW$1),OUTFIELD,0)),"")</f>
        <v/>
      </c>
      <c r="AX1812" t="e">
        <f>IF(PLAYERIDMAP2[[#This Row],[POS]]&lt;&gt;"P",MAX(AX$1:AX1811)+1,"")</f>
        <v>#VALUE!</v>
      </c>
      <c r="AY1812" t="str">
        <f>IFERROR(INDEX(PLAYERIDMAP2[PLAYERNAME],MATCH(ROW()-ROW(AY$1),HITTERS,0)),"")</f>
        <v/>
      </c>
      <c r="AZ1812" t="e">
        <f>IF(PLAYERIDMAP2[[#This Row],[POS]]="P",MAX(AZ$1:AZ1811)+1,"")</f>
        <v>#VALUE!</v>
      </c>
      <c r="BA1812" t="str">
        <f>IFERROR(INDEX(PLAYERIDMAP2[PLAYERNAME],MATCH(ROW()-ROW(BA$1),PITCHERS,0)),"")</f>
        <v/>
      </c>
    </row>
    <row r="1813" spans="38:53" x14ac:dyDescent="0.25">
      <c r="AL1813" t="e">
        <f>IF(PLAYERIDMAP2[[#This Row],[POS]]="C",MAX(AL$1:AL1812)+1,"")</f>
        <v>#VALUE!</v>
      </c>
      <c r="AM1813" t="str">
        <f>IFERROR(INDEX(PLAYERIDMAP2[PLAYERNAME],MATCH(ROW()-ROW(AM$1),CATCHERS,0)),"")</f>
        <v/>
      </c>
      <c r="AN1813" t="e">
        <f>IF(PLAYERIDMAP2[[#This Row],[POS]]="1B",MAX(AN$1:AN1812)+1,"")</f>
        <v>#VALUE!</v>
      </c>
      <c r="AO1813" t="str">
        <f>IFERROR(INDEX(PLAYERIDMAP2[PLAYERNAME],MATCH(ROW()-ROW(AO$1),FIRSTBASE,0)),"")</f>
        <v/>
      </c>
      <c r="AP1813" t="e">
        <f>IF(PLAYERIDMAP2[[#This Row],[POS]]="2B",MAX(AP$1:AP1812)+1,"")</f>
        <v>#VALUE!</v>
      </c>
      <c r="AQ1813" t="str">
        <f>IFERROR(INDEX(PLAYERIDMAP2[PLAYERNAME],MATCH(ROW()-ROW(AQ$1),SECONDBASE,0)),"")</f>
        <v/>
      </c>
      <c r="AR1813" t="e">
        <f>IF(PLAYERIDMAP2[[#This Row],[POS]]="3B",MAX(AR$1:AR1812)+1,"")</f>
        <v>#VALUE!</v>
      </c>
      <c r="AS1813" t="str">
        <f>IFERROR(INDEX(PLAYERIDMAP2[PLAYERNAME],MATCH(ROW()-ROW(AS$1),THIRDBASE,0)),"")</f>
        <v/>
      </c>
      <c r="AT1813" t="e">
        <f>IF(PLAYERIDMAP2[[#This Row],[POS]]="SS",MAX(AT$1:AT1812)+1,"")</f>
        <v>#VALUE!</v>
      </c>
      <c r="AU1813" t="str">
        <f>IFERROR(INDEX(PLAYERIDMAP2[PLAYERNAME],MATCH(ROW()-ROW(AU$1),SHORTSTOP,0)),"")</f>
        <v/>
      </c>
      <c r="AV1813" t="e">
        <f>IF(PLAYERIDMAP2[[#This Row],[POS]]="OF",MAX(AV$1:AV1812)+1,"")</f>
        <v>#VALUE!</v>
      </c>
      <c r="AW1813" t="str">
        <f>IFERROR(INDEX(PLAYERIDMAP2[PLAYERNAME],MATCH(ROW()-ROW(AW$1),OUTFIELD,0)),"")</f>
        <v/>
      </c>
      <c r="AX1813" t="e">
        <f>IF(PLAYERIDMAP2[[#This Row],[POS]]&lt;&gt;"P",MAX(AX$1:AX1812)+1,"")</f>
        <v>#VALUE!</v>
      </c>
      <c r="AY1813" t="str">
        <f>IFERROR(INDEX(PLAYERIDMAP2[PLAYERNAME],MATCH(ROW()-ROW(AY$1),HITTERS,0)),"")</f>
        <v/>
      </c>
      <c r="AZ1813" t="e">
        <f>IF(PLAYERIDMAP2[[#This Row],[POS]]="P",MAX(AZ$1:AZ1812)+1,"")</f>
        <v>#VALUE!</v>
      </c>
      <c r="BA1813" t="str">
        <f>IFERROR(INDEX(PLAYERIDMAP2[PLAYERNAME],MATCH(ROW()-ROW(BA$1),PITCHERS,0)),"")</f>
        <v/>
      </c>
    </row>
    <row r="1814" spans="38:53" x14ac:dyDescent="0.25">
      <c r="AL1814" t="e">
        <f>IF(PLAYERIDMAP2[[#This Row],[POS]]="C",MAX(AL$1:AL1813)+1,"")</f>
        <v>#VALUE!</v>
      </c>
      <c r="AM1814" t="str">
        <f>IFERROR(INDEX(PLAYERIDMAP2[PLAYERNAME],MATCH(ROW()-ROW(AM$1),CATCHERS,0)),"")</f>
        <v/>
      </c>
      <c r="AN1814" t="e">
        <f>IF(PLAYERIDMAP2[[#This Row],[POS]]="1B",MAX(AN$1:AN1813)+1,"")</f>
        <v>#VALUE!</v>
      </c>
      <c r="AO1814" t="str">
        <f>IFERROR(INDEX(PLAYERIDMAP2[PLAYERNAME],MATCH(ROW()-ROW(AO$1),FIRSTBASE,0)),"")</f>
        <v/>
      </c>
      <c r="AP1814" t="e">
        <f>IF(PLAYERIDMAP2[[#This Row],[POS]]="2B",MAX(AP$1:AP1813)+1,"")</f>
        <v>#VALUE!</v>
      </c>
      <c r="AQ1814" t="str">
        <f>IFERROR(INDEX(PLAYERIDMAP2[PLAYERNAME],MATCH(ROW()-ROW(AQ$1),SECONDBASE,0)),"")</f>
        <v/>
      </c>
      <c r="AR1814" t="e">
        <f>IF(PLAYERIDMAP2[[#This Row],[POS]]="3B",MAX(AR$1:AR1813)+1,"")</f>
        <v>#VALUE!</v>
      </c>
      <c r="AS1814" t="str">
        <f>IFERROR(INDEX(PLAYERIDMAP2[PLAYERNAME],MATCH(ROW()-ROW(AS$1),THIRDBASE,0)),"")</f>
        <v/>
      </c>
      <c r="AT1814" t="e">
        <f>IF(PLAYERIDMAP2[[#This Row],[POS]]="SS",MAX(AT$1:AT1813)+1,"")</f>
        <v>#VALUE!</v>
      </c>
      <c r="AU1814" t="str">
        <f>IFERROR(INDEX(PLAYERIDMAP2[PLAYERNAME],MATCH(ROW()-ROW(AU$1),SHORTSTOP,0)),"")</f>
        <v/>
      </c>
      <c r="AV1814" t="e">
        <f>IF(PLAYERIDMAP2[[#This Row],[POS]]="OF",MAX(AV$1:AV1813)+1,"")</f>
        <v>#VALUE!</v>
      </c>
      <c r="AW1814" t="str">
        <f>IFERROR(INDEX(PLAYERIDMAP2[PLAYERNAME],MATCH(ROW()-ROW(AW$1),OUTFIELD,0)),"")</f>
        <v/>
      </c>
      <c r="AX1814" t="e">
        <f>IF(PLAYERIDMAP2[[#This Row],[POS]]&lt;&gt;"P",MAX(AX$1:AX1813)+1,"")</f>
        <v>#VALUE!</v>
      </c>
      <c r="AY1814" t="str">
        <f>IFERROR(INDEX(PLAYERIDMAP2[PLAYERNAME],MATCH(ROW()-ROW(AY$1),HITTERS,0)),"")</f>
        <v/>
      </c>
      <c r="AZ1814" t="e">
        <f>IF(PLAYERIDMAP2[[#This Row],[POS]]="P",MAX(AZ$1:AZ1813)+1,"")</f>
        <v>#VALUE!</v>
      </c>
      <c r="BA1814" t="str">
        <f>IFERROR(INDEX(PLAYERIDMAP2[PLAYERNAME],MATCH(ROW()-ROW(BA$1),PITCHERS,0)),"")</f>
        <v/>
      </c>
    </row>
    <row r="1815" spans="38:53" x14ac:dyDescent="0.25">
      <c r="AL1815" t="e">
        <f>IF(PLAYERIDMAP2[[#This Row],[POS]]="C",MAX(AL$1:AL1814)+1,"")</f>
        <v>#VALUE!</v>
      </c>
      <c r="AM1815" t="str">
        <f>IFERROR(INDEX(PLAYERIDMAP2[PLAYERNAME],MATCH(ROW()-ROW(AM$1),CATCHERS,0)),"")</f>
        <v/>
      </c>
      <c r="AN1815" t="e">
        <f>IF(PLAYERIDMAP2[[#This Row],[POS]]="1B",MAX(AN$1:AN1814)+1,"")</f>
        <v>#VALUE!</v>
      </c>
      <c r="AO1815" t="str">
        <f>IFERROR(INDEX(PLAYERIDMAP2[PLAYERNAME],MATCH(ROW()-ROW(AO$1),FIRSTBASE,0)),"")</f>
        <v/>
      </c>
      <c r="AP1815" t="e">
        <f>IF(PLAYERIDMAP2[[#This Row],[POS]]="2B",MAX(AP$1:AP1814)+1,"")</f>
        <v>#VALUE!</v>
      </c>
      <c r="AQ1815" t="str">
        <f>IFERROR(INDEX(PLAYERIDMAP2[PLAYERNAME],MATCH(ROW()-ROW(AQ$1),SECONDBASE,0)),"")</f>
        <v/>
      </c>
      <c r="AR1815" t="e">
        <f>IF(PLAYERIDMAP2[[#This Row],[POS]]="3B",MAX(AR$1:AR1814)+1,"")</f>
        <v>#VALUE!</v>
      </c>
      <c r="AS1815" t="str">
        <f>IFERROR(INDEX(PLAYERIDMAP2[PLAYERNAME],MATCH(ROW()-ROW(AS$1),THIRDBASE,0)),"")</f>
        <v/>
      </c>
      <c r="AT1815" t="e">
        <f>IF(PLAYERIDMAP2[[#This Row],[POS]]="SS",MAX(AT$1:AT1814)+1,"")</f>
        <v>#VALUE!</v>
      </c>
      <c r="AU1815" t="str">
        <f>IFERROR(INDEX(PLAYERIDMAP2[PLAYERNAME],MATCH(ROW()-ROW(AU$1),SHORTSTOP,0)),"")</f>
        <v/>
      </c>
      <c r="AV1815" t="e">
        <f>IF(PLAYERIDMAP2[[#This Row],[POS]]="OF",MAX(AV$1:AV1814)+1,"")</f>
        <v>#VALUE!</v>
      </c>
      <c r="AW1815" t="str">
        <f>IFERROR(INDEX(PLAYERIDMAP2[PLAYERNAME],MATCH(ROW()-ROW(AW$1),OUTFIELD,0)),"")</f>
        <v/>
      </c>
      <c r="AX1815" t="e">
        <f>IF(PLAYERIDMAP2[[#This Row],[POS]]&lt;&gt;"P",MAX(AX$1:AX1814)+1,"")</f>
        <v>#VALUE!</v>
      </c>
      <c r="AY1815" t="str">
        <f>IFERROR(INDEX(PLAYERIDMAP2[PLAYERNAME],MATCH(ROW()-ROW(AY$1),HITTERS,0)),"")</f>
        <v/>
      </c>
      <c r="AZ1815" t="e">
        <f>IF(PLAYERIDMAP2[[#This Row],[POS]]="P",MAX(AZ$1:AZ1814)+1,"")</f>
        <v>#VALUE!</v>
      </c>
      <c r="BA1815" t="str">
        <f>IFERROR(INDEX(PLAYERIDMAP2[PLAYERNAME],MATCH(ROW()-ROW(BA$1),PITCHERS,0)),"")</f>
        <v/>
      </c>
    </row>
    <row r="1816" spans="38:53" x14ac:dyDescent="0.25">
      <c r="AL1816" t="e">
        <f>IF(PLAYERIDMAP2[[#This Row],[POS]]="C",MAX(AL$1:AL1815)+1,"")</f>
        <v>#VALUE!</v>
      </c>
      <c r="AM1816" t="str">
        <f>IFERROR(INDEX(PLAYERIDMAP2[PLAYERNAME],MATCH(ROW()-ROW(AM$1),CATCHERS,0)),"")</f>
        <v/>
      </c>
      <c r="AN1816" t="e">
        <f>IF(PLAYERIDMAP2[[#This Row],[POS]]="1B",MAX(AN$1:AN1815)+1,"")</f>
        <v>#VALUE!</v>
      </c>
      <c r="AO1816" t="str">
        <f>IFERROR(INDEX(PLAYERIDMAP2[PLAYERNAME],MATCH(ROW()-ROW(AO$1),FIRSTBASE,0)),"")</f>
        <v/>
      </c>
      <c r="AP1816" t="e">
        <f>IF(PLAYERIDMAP2[[#This Row],[POS]]="2B",MAX(AP$1:AP1815)+1,"")</f>
        <v>#VALUE!</v>
      </c>
      <c r="AQ1816" t="str">
        <f>IFERROR(INDEX(PLAYERIDMAP2[PLAYERNAME],MATCH(ROW()-ROW(AQ$1),SECONDBASE,0)),"")</f>
        <v/>
      </c>
      <c r="AR1816" t="e">
        <f>IF(PLAYERIDMAP2[[#This Row],[POS]]="3B",MAX(AR$1:AR1815)+1,"")</f>
        <v>#VALUE!</v>
      </c>
      <c r="AS1816" t="str">
        <f>IFERROR(INDEX(PLAYERIDMAP2[PLAYERNAME],MATCH(ROW()-ROW(AS$1),THIRDBASE,0)),"")</f>
        <v/>
      </c>
      <c r="AT1816" t="e">
        <f>IF(PLAYERIDMAP2[[#This Row],[POS]]="SS",MAX(AT$1:AT1815)+1,"")</f>
        <v>#VALUE!</v>
      </c>
      <c r="AU1816" t="str">
        <f>IFERROR(INDEX(PLAYERIDMAP2[PLAYERNAME],MATCH(ROW()-ROW(AU$1),SHORTSTOP,0)),"")</f>
        <v/>
      </c>
      <c r="AV1816" t="e">
        <f>IF(PLAYERIDMAP2[[#This Row],[POS]]="OF",MAX(AV$1:AV1815)+1,"")</f>
        <v>#VALUE!</v>
      </c>
      <c r="AW1816" t="str">
        <f>IFERROR(INDEX(PLAYERIDMAP2[PLAYERNAME],MATCH(ROW()-ROW(AW$1),OUTFIELD,0)),"")</f>
        <v/>
      </c>
      <c r="AX1816" t="e">
        <f>IF(PLAYERIDMAP2[[#This Row],[POS]]&lt;&gt;"P",MAX(AX$1:AX1815)+1,"")</f>
        <v>#VALUE!</v>
      </c>
      <c r="AY1816" t="str">
        <f>IFERROR(INDEX(PLAYERIDMAP2[PLAYERNAME],MATCH(ROW()-ROW(AY$1),HITTERS,0)),"")</f>
        <v/>
      </c>
      <c r="AZ1816" t="e">
        <f>IF(PLAYERIDMAP2[[#This Row],[POS]]="P",MAX(AZ$1:AZ1815)+1,"")</f>
        <v>#VALUE!</v>
      </c>
      <c r="BA1816" t="str">
        <f>IFERROR(INDEX(PLAYERIDMAP2[PLAYERNAME],MATCH(ROW()-ROW(BA$1),PITCHERS,0)),"")</f>
        <v/>
      </c>
    </row>
    <row r="1817" spans="38:53" x14ac:dyDescent="0.25">
      <c r="AL1817" t="e">
        <f>IF(PLAYERIDMAP2[[#This Row],[POS]]="C",MAX(AL$1:AL1816)+1,"")</f>
        <v>#VALUE!</v>
      </c>
      <c r="AM1817" t="str">
        <f>IFERROR(INDEX(PLAYERIDMAP2[PLAYERNAME],MATCH(ROW()-ROW(AM$1),CATCHERS,0)),"")</f>
        <v/>
      </c>
      <c r="AN1817" t="e">
        <f>IF(PLAYERIDMAP2[[#This Row],[POS]]="1B",MAX(AN$1:AN1816)+1,"")</f>
        <v>#VALUE!</v>
      </c>
      <c r="AO1817" t="str">
        <f>IFERROR(INDEX(PLAYERIDMAP2[PLAYERNAME],MATCH(ROW()-ROW(AO$1),FIRSTBASE,0)),"")</f>
        <v/>
      </c>
      <c r="AP1817" t="e">
        <f>IF(PLAYERIDMAP2[[#This Row],[POS]]="2B",MAX(AP$1:AP1816)+1,"")</f>
        <v>#VALUE!</v>
      </c>
      <c r="AQ1817" t="str">
        <f>IFERROR(INDEX(PLAYERIDMAP2[PLAYERNAME],MATCH(ROW()-ROW(AQ$1),SECONDBASE,0)),"")</f>
        <v/>
      </c>
      <c r="AR1817" t="e">
        <f>IF(PLAYERIDMAP2[[#This Row],[POS]]="3B",MAX(AR$1:AR1816)+1,"")</f>
        <v>#VALUE!</v>
      </c>
      <c r="AS1817" t="str">
        <f>IFERROR(INDEX(PLAYERIDMAP2[PLAYERNAME],MATCH(ROW()-ROW(AS$1),THIRDBASE,0)),"")</f>
        <v/>
      </c>
      <c r="AT1817" t="e">
        <f>IF(PLAYERIDMAP2[[#This Row],[POS]]="SS",MAX(AT$1:AT1816)+1,"")</f>
        <v>#VALUE!</v>
      </c>
      <c r="AU1817" t="str">
        <f>IFERROR(INDEX(PLAYERIDMAP2[PLAYERNAME],MATCH(ROW()-ROW(AU$1),SHORTSTOP,0)),"")</f>
        <v/>
      </c>
      <c r="AV1817" t="e">
        <f>IF(PLAYERIDMAP2[[#This Row],[POS]]="OF",MAX(AV$1:AV1816)+1,"")</f>
        <v>#VALUE!</v>
      </c>
      <c r="AW1817" t="str">
        <f>IFERROR(INDEX(PLAYERIDMAP2[PLAYERNAME],MATCH(ROW()-ROW(AW$1),OUTFIELD,0)),"")</f>
        <v/>
      </c>
      <c r="AX1817" t="e">
        <f>IF(PLAYERIDMAP2[[#This Row],[POS]]&lt;&gt;"P",MAX(AX$1:AX1816)+1,"")</f>
        <v>#VALUE!</v>
      </c>
      <c r="AY1817" t="str">
        <f>IFERROR(INDEX(PLAYERIDMAP2[PLAYERNAME],MATCH(ROW()-ROW(AY$1),HITTERS,0)),"")</f>
        <v/>
      </c>
      <c r="AZ1817" t="e">
        <f>IF(PLAYERIDMAP2[[#This Row],[POS]]="P",MAX(AZ$1:AZ1816)+1,"")</f>
        <v>#VALUE!</v>
      </c>
      <c r="BA1817" t="str">
        <f>IFERROR(INDEX(PLAYERIDMAP2[PLAYERNAME],MATCH(ROW()-ROW(BA$1),PITCHERS,0)),"")</f>
        <v/>
      </c>
    </row>
    <row r="1818" spans="38:53" x14ac:dyDescent="0.25">
      <c r="AL1818" t="e">
        <f>IF(PLAYERIDMAP2[[#This Row],[POS]]="C",MAX(AL$1:AL1817)+1,"")</f>
        <v>#VALUE!</v>
      </c>
      <c r="AM1818" t="str">
        <f>IFERROR(INDEX(PLAYERIDMAP2[PLAYERNAME],MATCH(ROW()-ROW(AM$1),CATCHERS,0)),"")</f>
        <v/>
      </c>
      <c r="AN1818" t="e">
        <f>IF(PLAYERIDMAP2[[#This Row],[POS]]="1B",MAX(AN$1:AN1817)+1,"")</f>
        <v>#VALUE!</v>
      </c>
      <c r="AO1818" t="str">
        <f>IFERROR(INDEX(PLAYERIDMAP2[PLAYERNAME],MATCH(ROW()-ROW(AO$1),FIRSTBASE,0)),"")</f>
        <v/>
      </c>
      <c r="AP1818" t="e">
        <f>IF(PLAYERIDMAP2[[#This Row],[POS]]="2B",MAX(AP$1:AP1817)+1,"")</f>
        <v>#VALUE!</v>
      </c>
      <c r="AQ1818" t="str">
        <f>IFERROR(INDEX(PLAYERIDMAP2[PLAYERNAME],MATCH(ROW()-ROW(AQ$1),SECONDBASE,0)),"")</f>
        <v/>
      </c>
      <c r="AR1818" t="e">
        <f>IF(PLAYERIDMAP2[[#This Row],[POS]]="3B",MAX(AR$1:AR1817)+1,"")</f>
        <v>#VALUE!</v>
      </c>
      <c r="AS1818" t="str">
        <f>IFERROR(INDEX(PLAYERIDMAP2[PLAYERNAME],MATCH(ROW()-ROW(AS$1),THIRDBASE,0)),"")</f>
        <v/>
      </c>
      <c r="AT1818" t="e">
        <f>IF(PLAYERIDMAP2[[#This Row],[POS]]="SS",MAX(AT$1:AT1817)+1,"")</f>
        <v>#VALUE!</v>
      </c>
      <c r="AU1818" t="str">
        <f>IFERROR(INDEX(PLAYERIDMAP2[PLAYERNAME],MATCH(ROW()-ROW(AU$1),SHORTSTOP,0)),"")</f>
        <v/>
      </c>
      <c r="AV1818" t="e">
        <f>IF(PLAYERIDMAP2[[#This Row],[POS]]="OF",MAX(AV$1:AV1817)+1,"")</f>
        <v>#VALUE!</v>
      </c>
      <c r="AW1818" t="str">
        <f>IFERROR(INDEX(PLAYERIDMAP2[PLAYERNAME],MATCH(ROW()-ROW(AW$1),OUTFIELD,0)),"")</f>
        <v/>
      </c>
      <c r="AX1818" t="e">
        <f>IF(PLAYERIDMAP2[[#This Row],[POS]]&lt;&gt;"P",MAX(AX$1:AX1817)+1,"")</f>
        <v>#VALUE!</v>
      </c>
      <c r="AY1818" t="str">
        <f>IFERROR(INDEX(PLAYERIDMAP2[PLAYERNAME],MATCH(ROW()-ROW(AY$1),HITTERS,0)),"")</f>
        <v/>
      </c>
      <c r="AZ1818" t="e">
        <f>IF(PLAYERIDMAP2[[#This Row],[POS]]="P",MAX(AZ$1:AZ1817)+1,"")</f>
        <v>#VALUE!</v>
      </c>
      <c r="BA1818" t="str">
        <f>IFERROR(INDEX(PLAYERIDMAP2[PLAYERNAME],MATCH(ROW()-ROW(BA$1),PITCHERS,0)),"")</f>
        <v/>
      </c>
    </row>
    <row r="1819" spans="38:53" x14ac:dyDescent="0.25">
      <c r="AL1819" t="e">
        <f>IF(PLAYERIDMAP2[[#This Row],[POS]]="C",MAX(AL$1:AL1818)+1,"")</f>
        <v>#VALUE!</v>
      </c>
      <c r="AM1819" t="str">
        <f>IFERROR(INDEX(PLAYERIDMAP2[PLAYERNAME],MATCH(ROW()-ROW(AM$1),CATCHERS,0)),"")</f>
        <v/>
      </c>
      <c r="AN1819" t="e">
        <f>IF(PLAYERIDMAP2[[#This Row],[POS]]="1B",MAX(AN$1:AN1818)+1,"")</f>
        <v>#VALUE!</v>
      </c>
      <c r="AO1819" t="str">
        <f>IFERROR(INDEX(PLAYERIDMAP2[PLAYERNAME],MATCH(ROW()-ROW(AO$1),FIRSTBASE,0)),"")</f>
        <v/>
      </c>
      <c r="AP1819" t="e">
        <f>IF(PLAYERIDMAP2[[#This Row],[POS]]="2B",MAX(AP$1:AP1818)+1,"")</f>
        <v>#VALUE!</v>
      </c>
      <c r="AQ1819" t="str">
        <f>IFERROR(INDEX(PLAYERIDMAP2[PLAYERNAME],MATCH(ROW()-ROW(AQ$1),SECONDBASE,0)),"")</f>
        <v/>
      </c>
      <c r="AR1819" t="e">
        <f>IF(PLAYERIDMAP2[[#This Row],[POS]]="3B",MAX(AR$1:AR1818)+1,"")</f>
        <v>#VALUE!</v>
      </c>
      <c r="AS1819" t="str">
        <f>IFERROR(INDEX(PLAYERIDMAP2[PLAYERNAME],MATCH(ROW()-ROW(AS$1),THIRDBASE,0)),"")</f>
        <v/>
      </c>
      <c r="AT1819" t="e">
        <f>IF(PLAYERIDMAP2[[#This Row],[POS]]="SS",MAX(AT$1:AT1818)+1,"")</f>
        <v>#VALUE!</v>
      </c>
      <c r="AU1819" t="str">
        <f>IFERROR(INDEX(PLAYERIDMAP2[PLAYERNAME],MATCH(ROW()-ROW(AU$1),SHORTSTOP,0)),"")</f>
        <v/>
      </c>
      <c r="AV1819" t="e">
        <f>IF(PLAYERIDMAP2[[#This Row],[POS]]="OF",MAX(AV$1:AV1818)+1,"")</f>
        <v>#VALUE!</v>
      </c>
      <c r="AW1819" t="str">
        <f>IFERROR(INDEX(PLAYERIDMAP2[PLAYERNAME],MATCH(ROW()-ROW(AW$1),OUTFIELD,0)),"")</f>
        <v/>
      </c>
      <c r="AX1819" t="e">
        <f>IF(PLAYERIDMAP2[[#This Row],[POS]]&lt;&gt;"P",MAX(AX$1:AX1818)+1,"")</f>
        <v>#VALUE!</v>
      </c>
      <c r="AY1819" t="str">
        <f>IFERROR(INDEX(PLAYERIDMAP2[PLAYERNAME],MATCH(ROW()-ROW(AY$1),HITTERS,0)),"")</f>
        <v/>
      </c>
      <c r="AZ1819" t="e">
        <f>IF(PLAYERIDMAP2[[#This Row],[POS]]="P",MAX(AZ$1:AZ1818)+1,"")</f>
        <v>#VALUE!</v>
      </c>
      <c r="BA1819" t="str">
        <f>IFERROR(INDEX(PLAYERIDMAP2[PLAYERNAME],MATCH(ROW()-ROW(BA$1),PITCHERS,0)),"")</f>
        <v/>
      </c>
    </row>
    <row r="1820" spans="38:53" x14ac:dyDescent="0.25">
      <c r="AL1820" t="e">
        <f>IF(PLAYERIDMAP2[[#This Row],[POS]]="C",MAX(AL$1:AL1819)+1,"")</f>
        <v>#VALUE!</v>
      </c>
      <c r="AM1820" t="str">
        <f>IFERROR(INDEX(PLAYERIDMAP2[PLAYERNAME],MATCH(ROW()-ROW(AM$1),CATCHERS,0)),"")</f>
        <v/>
      </c>
      <c r="AN1820" t="e">
        <f>IF(PLAYERIDMAP2[[#This Row],[POS]]="1B",MAX(AN$1:AN1819)+1,"")</f>
        <v>#VALUE!</v>
      </c>
      <c r="AO1820" t="str">
        <f>IFERROR(INDEX(PLAYERIDMAP2[PLAYERNAME],MATCH(ROW()-ROW(AO$1),FIRSTBASE,0)),"")</f>
        <v/>
      </c>
      <c r="AP1820" t="e">
        <f>IF(PLAYERIDMAP2[[#This Row],[POS]]="2B",MAX(AP$1:AP1819)+1,"")</f>
        <v>#VALUE!</v>
      </c>
      <c r="AQ1820" t="str">
        <f>IFERROR(INDEX(PLAYERIDMAP2[PLAYERNAME],MATCH(ROW()-ROW(AQ$1),SECONDBASE,0)),"")</f>
        <v/>
      </c>
      <c r="AR1820" t="e">
        <f>IF(PLAYERIDMAP2[[#This Row],[POS]]="3B",MAX(AR$1:AR1819)+1,"")</f>
        <v>#VALUE!</v>
      </c>
      <c r="AS1820" t="str">
        <f>IFERROR(INDEX(PLAYERIDMAP2[PLAYERNAME],MATCH(ROW()-ROW(AS$1),THIRDBASE,0)),"")</f>
        <v/>
      </c>
      <c r="AT1820" t="e">
        <f>IF(PLAYERIDMAP2[[#This Row],[POS]]="SS",MAX(AT$1:AT1819)+1,"")</f>
        <v>#VALUE!</v>
      </c>
      <c r="AU1820" t="str">
        <f>IFERROR(INDEX(PLAYERIDMAP2[PLAYERNAME],MATCH(ROW()-ROW(AU$1),SHORTSTOP,0)),"")</f>
        <v/>
      </c>
      <c r="AV1820" t="e">
        <f>IF(PLAYERIDMAP2[[#This Row],[POS]]="OF",MAX(AV$1:AV1819)+1,"")</f>
        <v>#VALUE!</v>
      </c>
      <c r="AW1820" t="str">
        <f>IFERROR(INDEX(PLAYERIDMAP2[PLAYERNAME],MATCH(ROW()-ROW(AW$1),OUTFIELD,0)),"")</f>
        <v/>
      </c>
      <c r="AX1820" t="e">
        <f>IF(PLAYERIDMAP2[[#This Row],[POS]]&lt;&gt;"P",MAX(AX$1:AX1819)+1,"")</f>
        <v>#VALUE!</v>
      </c>
      <c r="AY1820" t="str">
        <f>IFERROR(INDEX(PLAYERIDMAP2[PLAYERNAME],MATCH(ROW()-ROW(AY$1),HITTERS,0)),"")</f>
        <v/>
      </c>
      <c r="AZ1820" t="e">
        <f>IF(PLAYERIDMAP2[[#This Row],[POS]]="P",MAX(AZ$1:AZ1819)+1,"")</f>
        <v>#VALUE!</v>
      </c>
      <c r="BA1820" t="str">
        <f>IFERROR(INDEX(PLAYERIDMAP2[PLAYERNAME],MATCH(ROW()-ROW(BA$1),PITCHERS,0)),"")</f>
        <v/>
      </c>
    </row>
    <row r="1821" spans="38:53" x14ac:dyDescent="0.25">
      <c r="AL1821" t="e">
        <f>IF(PLAYERIDMAP2[[#This Row],[POS]]="C",MAX(AL$1:AL1820)+1,"")</f>
        <v>#VALUE!</v>
      </c>
      <c r="AM1821" t="str">
        <f>IFERROR(INDEX(PLAYERIDMAP2[PLAYERNAME],MATCH(ROW()-ROW(AM$1),CATCHERS,0)),"")</f>
        <v/>
      </c>
      <c r="AN1821" t="e">
        <f>IF(PLAYERIDMAP2[[#This Row],[POS]]="1B",MAX(AN$1:AN1820)+1,"")</f>
        <v>#VALUE!</v>
      </c>
      <c r="AO1821" t="str">
        <f>IFERROR(INDEX(PLAYERIDMAP2[PLAYERNAME],MATCH(ROW()-ROW(AO$1),FIRSTBASE,0)),"")</f>
        <v/>
      </c>
      <c r="AP1821" t="e">
        <f>IF(PLAYERIDMAP2[[#This Row],[POS]]="2B",MAX(AP$1:AP1820)+1,"")</f>
        <v>#VALUE!</v>
      </c>
      <c r="AQ1821" t="str">
        <f>IFERROR(INDEX(PLAYERIDMAP2[PLAYERNAME],MATCH(ROW()-ROW(AQ$1),SECONDBASE,0)),"")</f>
        <v/>
      </c>
      <c r="AR1821" t="e">
        <f>IF(PLAYERIDMAP2[[#This Row],[POS]]="3B",MAX(AR$1:AR1820)+1,"")</f>
        <v>#VALUE!</v>
      </c>
      <c r="AS1821" t="str">
        <f>IFERROR(INDEX(PLAYERIDMAP2[PLAYERNAME],MATCH(ROW()-ROW(AS$1),THIRDBASE,0)),"")</f>
        <v/>
      </c>
      <c r="AT1821" t="e">
        <f>IF(PLAYERIDMAP2[[#This Row],[POS]]="SS",MAX(AT$1:AT1820)+1,"")</f>
        <v>#VALUE!</v>
      </c>
      <c r="AU1821" t="str">
        <f>IFERROR(INDEX(PLAYERIDMAP2[PLAYERNAME],MATCH(ROW()-ROW(AU$1),SHORTSTOP,0)),"")</f>
        <v/>
      </c>
      <c r="AV1821" t="e">
        <f>IF(PLAYERIDMAP2[[#This Row],[POS]]="OF",MAX(AV$1:AV1820)+1,"")</f>
        <v>#VALUE!</v>
      </c>
      <c r="AW1821" t="str">
        <f>IFERROR(INDEX(PLAYERIDMAP2[PLAYERNAME],MATCH(ROW()-ROW(AW$1),OUTFIELD,0)),"")</f>
        <v/>
      </c>
      <c r="AX1821" t="e">
        <f>IF(PLAYERIDMAP2[[#This Row],[POS]]&lt;&gt;"P",MAX(AX$1:AX1820)+1,"")</f>
        <v>#VALUE!</v>
      </c>
      <c r="AY1821" t="str">
        <f>IFERROR(INDEX(PLAYERIDMAP2[PLAYERNAME],MATCH(ROW()-ROW(AY$1),HITTERS,0)),"")</f>
        <v/>
      </c>
      <c r="AZ1821" t="e">
        <f>IF(PLAYERIDMAP2[[#This Row],[POS]]="P",MAX(AZ$1:AZ1820)+1,"")</f>
        <v>#VALUE!</v>
      </c>
      <c r="BA1821" t="str">
        <f>IFERROR(INDEX(PLAYERIDMAP2[PLAYERNAME],MATCH(ROW()-ROW(BA$1),PITCHERS,0)),"")</f>
        <v/>
      </c>
    </row>
    <row r="1822" spans="38:53" x14ac:dyDescent="0.25">
      <c r="AL1822" t="e">
        <f>IF(PLAYERIDMAP2[[#This Row],[POS]]="C",MAX(AL$1:AL1821)+1,"")</f>
        <v>#VALUE!</v>
      </c>
      <c r="AM1822" t="str">
        <f>IFERROR(INDEX(PLAYERIDMAP2[PLAYERNAME],MATCH(ROW()-ROW(AM$1),CATCHERS,0)),"")</f>
        <v/>
      </c>
      <c r="AN1822" t="e">
        <f>IF(PLAYERIDMAP2[[#This Row],[POS]]="1B",MAX(AN$1:AN1821)+1,"")</f>
        <v>#VALUE!</v>
      </c>
      <c r="AO1822" t="str">
        <f>IFERROR(INDEX(PLAYERIDMAP2[PLAYERNAME],MATCH(ROW()-ROW(AO$1),FIRSTBASE,0)),"")</f>
        <v/>
      </c>
      <c r="AP1822" t="e">
        <f>IF(PLAYERIDMAP2[[#This Row],[POS]]="2B",MAX(AP$1:AP1821)+1,"")</f>
        <v>#VALUE!</v>
      </c>
      <c r="AQ1822" t="str">
        <f>IFERROR(INDEX(PLAYERIDMAP2[PLAYERNAME],MATCH(ROW()-ROW(AQ$1),SECONDBASE,0)),"")</f>
        <v/>
      </c>
      <c r="AR1822" t="e">
        <f>IF(PLAYERIDMAP2[[#This Row],[POS]]="3B",MAX(AR$1:AR1821)+1,"")</f>
        <v>#VALUE!</v>
      </c>
      <c r="AS1822" t="str">
        <f>IFERROR(INDEX(PLAYERIDMAP2[PLAYERNAME],MATCH(ROW()-ROW(AS$1),THIRDBASE,0)),"")</f>
        <v/>
      </c>
      <c r="AT1822" t="e">
        <f>IF(PLAYERIDMAP2[[#This Row],[POS]]="SS",MAX(AT$1:AT1821)+1,"")</f>
        <v>#VALUE!</v>
      </c>
      <c r="AU1822" t="str">
        <f>IFERROR(INDEX(PLAYERIDMAP2[PLAYERNAME],MATCH(ROW()-ROW(AU$1),SHORTSTOP,0)),"")</f>
        <v/>
      </c>
      <c r="AV1822" t="e">
        <f>IF(PLAYERIDMAP2[[#This Row],[POS]]="OF",MAX(AV$1:AV1821)+1,"")</f>
        <v>#VALUE!</v>
      </c>
      <c r="AW1822" t="str">
        <f>IFERROR(INDEX(PLAYERIDMAP2[PLAYERNAME],MATCH(ROW()-ROW(AW$1),OUTFIELD,0)),"")</f>
        <v/>
      </c>
      <c r="AX1822" t="e">
        <f>IF(PLAYERIDMAP2[[#This Row],[POS]]&lt;&gt;"P",MAX(AX$1:AX1821)+1,"")</f>
        <v>#VALUE!</v>
      </c>
      <c r="AY1822" t="str">
        <f>IFERROR(INDEX(PLAYERIDMAP2[PLAYERNAME],MATCH(ROW()-ROW(AY$1),HITTERS,0)),"")</f>
        <v/>
      </c>
      <c r="AZ1822" t="e">
        <f>IF(PLAYERIDMAP2[[#This Row],[POS]]="P",MAX(AZ$1:AZ1821)+1,"")</f>
        <v>#VALUE!</v>
      </c>
      <c r="BA1822" t="str">
        <f>IFERROR(INDEX(PLAYERIDMAP2[PLAYERNAME],MATCH(ROW()-ROW(BA$1),PITCHERS,0)),"")</f>
        <v/>
      </c>
    </row>
    <row r="1823" spans="38:53" x14ac:dyDescent="0.25">
      <c r="AL1823" t="e">
        <f>IF(PLAYERIDMAP2[[#This Row],[POS]]="C",MAX(AL$1:AL1822)+1,"")</f>
        <v>#VALUE!</v>
      </c>
      <c r="AM1823" t="str">
        <f>IFERROR(INDEX(PLAYERIDMAP2[PLAYERNAME],MATCH(ROW()-ROW(AM$1),CATCHERS,0)),"")</f>
        <v/>
      </c>
      <c r="AN1823" t="e">
        <f>IF(PLAYERIDMAP2[[#This Row],[POS]]="1B",MAX(AN$1:AN1822)+1,"")</f>
        <v>#VALUE!</v>
      </c>
      <c r="AO1823" t="str">
        <f>IFERROR(INDEX(PLAYERIDMAP2[PLAYERNAME],MATCH(ROW()-ROW(AO$1),FIRSTBASE,0)),"")</f>
        <v/>
      </c>
      <c r="AP1823" t="e">
        <f>IF(PLAYERIDMAP2[[#This Row],[POS]]="2B",MAX(AP$1:AP1822)+1,"")</f>
        <v>#VALUE!</v>
      </c>
      <c r="AQ1823" t="str">
        <f>IFERROR(INDEX(PLAYERIDMAP2[PLAYERNAME],MATCH(ROW()-ROW(AQ$1),SECONDBASE,0)),"")</f>
        <v/>
      </c>
      <c r="AR1823" t="e">
        <f>IF(PLAYERIDMAP2[[#This Row],[POS]]="3B",MAX(AR$1:AR1822)+1,"")</f>
        <v>#VALUE!</v>
      </c>
      <c r="AS1823" t="str">
        <f>IFERROR(INDEX(PLAYERIDMAP2[PLAYERNAME],MATCH(ROW()-ROW(AS$1),THIRDBASE,0)),"")</f>
        <v/>
      </c>
      <c r="AT1823" t="e">
        <f>IF(PLAYERIDMAP2[[#This Row],[POS]]="SS",MAX(AT$1:AT1822)+1,"")</f>
        <v>#VALUE!</v>
      </c>
      <c r="AU1823" t="str">
        <f>IFERROR(INDEX(PLAYERIDMAP2[PLAYERNAME],MATCH(ROW()-ROW(AU$1),SHORTSTOP,0)),"")</f>
        <v/>
      </c>
      <c r="AV1823" t="e">
        <f>IF(PLAYERIDMAP2[[#This Row],[POS]]="OF",MAX(AV$1:AV1822)+1,"")</f>
        <v>#VALUE!</v>
      </c>
      <c r="AW1823" t="str">
        <f>IFERROR(INDEX(PLAYERIDMAP2[PLAYERNAME],MATCH(ROW()-ROW(AW$1),OUTFIELD,0)),"")</f>
        <v/>
      </c>
      <c r="AX1823" t="e">
        <f>IF(PLAYERIDMAP2[[#This Row],[POS]]&lt;&gt;"P",MAX(AX$1:AX1822)+1,"")</f>
        <v>#VALUE!</v>
      </c>
      <c r="AY1823" t="str">
        <f>IFERROR(INDEX(PLAYERIDMAP2[PLAYERNAME],MATCH(ROW()-ROW(AY$1),HITTERS,0)),"")</f>
        <v/>
      </c>
      <c r="AZ1823" t="e">
        <f>IF(PLAYERIDMAP2[[#This Row],[POS]]="P",MAX(AZ$1:AZ1822)+1,"")</f>
        <v>#VALUE!</v>
      </c>
      <c r="BA1823" t="str">
        <f>IFERROR(INDEX(PLAYERIDMAP2[PLAYERNAME],MATCH(ROW()-ROW(BA$1),PITCHERS,0)),"")</f>
        <v/>
      </c>
    </row>
    <row r="1824" spans="38:53" x14ac:dyDescent="0.25">
      <c r="AL1824" t="e">
        <f>IF(PLAYERIDMAP2[[#This Row],[POS]]="C",MAX(AL$1:AL1823)+1,"")</f>
        <v>#VALUE!</v>
      </c>
      <c r="AM1824" t="str">
        <f>IFERROR(INDEX(PLAYERIDMAP2[PLAYERNAME],MATCH(ROW()-ROW(AM$1),CATCHERS,0)),"")</f>
        <v/>
      </c>
      <c r="AN1824" t="e">
        <f>IF(PLAYERIDMAP2[[#This Row],[POS]]="1B",MAX(AN$1:AN1823)+1,"")</f>
        <v>#VALUE!</v>
      </c>
      <c r="AO1824" t="str">
        <f>IFERROR(INDEX(PLAYERIDMAP2[PLAYERNAME],MATCH(ROW()-ROW(AO$1),FIRSTBASE,0)),"")</f>
        <v/>
      </c>
      <c r="AP1824" t="e">
        <f>IF(PLAYERIDMAP2[[#This Row],[POS]]="2B",MAX(AP$1:AP1823)+1,"")</f>
        <v>#VALUE!</v>
      </c>
      <c r="AQ1824" t="str">
        <f>IFERROR(INDEX(PLAYERIDMAP2[PLAYERNAME],MATCH(ROW()-ROW(AQ$1),SECONDBASE,0)),"")</f>
        <v/>
      </c>
      <c r="AR1824" t="e">
        <f>IF(PLAYERIDMAP2[[#This Row],[POS]]="3B",MAX(AR$1:AR1823)+1,"")</f>
        <v>#VALUE!</v>
      </c>
      <c r="AS1824" t="str">
        <f>IFERROR(INDEX(PLAYERIDMAP2[PLAYERNAME],MATCH(ROW()-ROW(AS$1),THIRDBASE,0)),"")</f>
        <v/>
      </c>
      <c r="AT1824" t="e">
        <f>IF(PLAYERIDMAP2[[#This Row],[POS]]="SS",MAX(AT$1:AT1823)+1,"")</f>
        <v>#VALUE!</v>
      </c>
      <c r="AU1824" t="str">
        <f>IFERROR(INDEX(PLAYERIDMAP2[PLAYERNAME],MATCH(ROW()-ROW(AU$1),SHORTSTOP,0)),"")</f>
        <v/>
      </c>
      <c r="AV1824" t="e">
        <f>IF(PLAYERIDMAP2[[#This Row],[POS]]="OF",MAX(AV$1:AV1823)+1,"")</f>
        <v>#VALUE!</v>
      </c>
      <c r="AW1824" t="str">
        <f>IFERROR(INDEX(PLAYERIDMAP2[PLAYERNAME],MATCH(ROW()-ROW(AW$1),OUTFIELD,0)),"")</f>
        <v/>
      </c>
      <c r="AX1824" t="e">
        <f>IF(PLAYERIDMAP2[[#This Row],[POS]]&lt;&gt;"P",MAX(AX$1:AX1823)+1,"")</f>
        <v>#VALUE!</v>
      </c>
      <c r="AY1824" t="str">
        <f>IFERROR(INDEX(PLAYERIDMAP2[PLAYERNAME],MATCH(ROW()-ROW(AY$1),HITTERS,0)),"")</f>
        <v/>
      </c>
      <c r="AZ1824" t="e">
        <f>IF(PLAYERIDMAP2[[#This Row],[POS]]="P",MAX(AZ$1:AZ1823)+1,"")</f>
        <v>#VALUE!</v>
      </c>
      <c r="BA1824" t="str">
        <f>IFERROR(INDEX(PLAYERIDMAP2[PLAYERNAME],MATCH(ROW()-ROW(BA$1),PITCHERS,0)),"")</f>
        <v/>
      </c>
    </row>
    <row r="1825" spans="38:53" x14ac:dyDescent="0.25">
      <c r="AL1825" t="e">
        <f>IF(PLAYERIDMAP2[[#This Row],[POS]]="C",MAX(AL$1:AL1824)+1,"")</f>
        <v>#VALUE!</v>
      </c>
      <c r="AM1825" t="str">
        <f>IFERROR(INDEX(PLAYERIDMAP2[PLAYERNAME],MATCH(ROW()-ROW(AM$1),CATCHERS,0)),"")</f>
        <v/>
      </c>
      <c r="AN1825" t="e">
        <f>IF(PLAYERIDMAP2[[#This Row],[POS]]="1B",MAX(AN$1:AN1824)+1,"")</f>
        <v>#VALUE!</v>
      </c>
      <c r="AO1825" t="str">
        <f>IFERROR(INDEX(PLAYERIDMAP2[PLAYERNAME],MATCH(ROW()-ROW(AO$1),FIRSTBASE,0)),"")</f>
        <v/>
      </c>
      <c r="AP1825" t="e">
        <f>IF(PLAYERIDMAP2[[#This Row],[POS]]="2B",MAX(AP$1:AP1824)+1,"")</f>
        <v>#VALUE!</v>
      </c>
      <c r="AQ1825" t="str">
        <f>IFERROR(INDEX(PLAYERIDMAP2[PLAYERNAME],MATCH(ROW()-ROW(AQ$1),SECONDBASE,0)),"")</f>
        <v/>
      </c>
      <c r="AR1825" t="e">
        <f>IF(PLAYERIDMAP2[[#This Row],[POS]]="3B",MAX(AR$1:AR1824)+1,"")</f>
        <v>#VALUE!</v>
      </c>
      <c r="AS1825" t="str">
        <f>IFERROR(INDEX(PLAYERIDMAP2[PLAYERNAME],MATCH(ROW()-ROW(AS$1),THIRDBASE,0)),"")</f>
        <v/>
      </c>
      <c r="AT1825" t="e">
        <f>IF(PLAYERIDMAP2[[#This Row],[POS]]="SS",MAX(AT$1:AT1824)+1,"")</f>
        <v>#VALUE!</v>
      </c>
      <c r="AU1825" t="str">
        <f>IFERROR(INDEX(PLAYERIDMAP2[PLAYERNAME],MATCH(ROW()-ROW(AU$1),SHORTSTOP,0)),"")</f>
        <v/>
      </c>
      <c r="AV1825" t="e">
        <f>IF(PLAYERIDMAP2[[#This Row],[POS]]="OF",MAX(AV$1:AV1824)+1,"")</f>
        <v>#VALUE!</v>
      </c>
      <c r="AW1825" t="str">
        <f>IFERROR(INDEX(PLAYERIDMAP2[PLAYERNAME],MATCH(ROW()-ROW(AW$1),OUTFIELD,0)),"")</f>
        <v/>
      </c>
      <c r="AX1825" t="e">
        <f>IF(PLAYERIDMAP2[[#This Row],[POS]]&lt;&gt;"P",MAX(AX$1:AX1824)+1,"")</f>
        <v>#VALUE!</v>
      </c>
      <c r="AY1825" t="str">
        <f>IFERROR(INDEX(PLAYERIDMAP2[PLAYERNAME],MATCH(ROW()-ROW(AY$1),HITTERS,0)),"")</f>
        <v/>
      </c>
      <c r="AZ1825" t="e">
        <f>IF(PLAYERIDMAP2[[#This Row],[POS]]="P",MAX(AZ$1:AZ1824)+1,"")</f>
        <v>#VALUE!</v>
      </c>
      <c r="BA1825" t="str">
        <f>IFERROR(INDEX(PLAYERIDMAP2[PLAYERNAME],MATCH(ROW()-ROW(BA$1),PITCHERS,0)),"")</f>
        <v/>
      </c>
    </row>
    <row r="1826" spans="38:53" x14ac:dyDescent="0.25">
      <c r="AL1826" t="e">
        <f>IF(PLAYERIDMAP2[[#This Row],[POS]]="C",MAX(AL$1:AL1825)+1,"")</f>
        <v>#VALUE!</v>
      </c>
      <c r="AM1826" t="str">
        <f>IFERROR(INDEX(PLAYERIDMAP2[PLAYERNAME],MATCH(ROW()-ROW(AM$1),CATCHERS,0)),"")</f>
        <v/>
      </c>
      <c r="AN1826" t="e">
        <f>IF(PLAYERIDMAP2[[#This Row],[POS]]="1B",MAX(AN$1:AN1825)+1,"")</f>
        <v>#VALUE!</v>
      </c>
      <c r="AO1826" t="str">
        <f>IFERROR(INDEX(PLAYERIDMAP2[PLAYERNAME],MATCH(ROW()-ROW(AO$1),FIRSTBASE,0)),"")</f>
        <v/>
      </c>
      <c r="AP1826" t="e">
        <f>IF(PLAYERIDMAP2[[#This Row],[POS]]="2B",MAX(AP$1:AP1825)+1,"")</f>
        <v>#VALUE!</v>
      </c>
      <c r="AQ1826" t="str">
        <f>IFERROR(INDEX(PLAYERIDMAP2[PLAYERNAME],MATCH(ROW()-ROW(AQ$1),SECONDBASE,0)),"")</f>
        <v/>
      </c>
      <c r="AR1826" t="e">
        <f>IF(PLAYERIDMAP2[[#This Row],[POS]]="3B",MAX(AR$1:AR1825)+1,"")</f>
        <v>#VALUE!</v>
      </c>
      <c r="AS1826" t="str">
        <f>IFERROR(INDEX(PLAYERIDMAP2[PLAYERNAME],MATCH(ROW()-ROW(AS$1),THIRDBASE,0)),"")</f>
        <v/>
      </c>
      <c r="AT1826" t="e">
        <f>IF(PLAYERIDMAP2[[#This Row],[POS]]="SS",MAX(AT$1:AT1825)+1,"")</f>
        <v>#VALUE!</v>
      </c>
      <c r="AU1826" t="str">
        <f>IFERROR(INDEX(PLAYERIDMAP2[PLAYERNAME],MATCH(ROW()-ROW(AU$1),SHORTSTOP,0)),"")</f>
        <v/>
      </c>
      <c r="AV1826" t="e">
        <f>IF(PLAYERIDMAP2[[#This Row],[POS]]="OF",MAX(AV$1:AV1825)+1,"")</f>
        <v>#VALUE!</v>
      </c>
      <c r="AW1826" t="str">
        <f>IFERROR(INDEX(PLAYERIDMAP2[PLAYERNAME],MATCH(ROW()-ROW(AW$1),OUTFIELD,0)),"")</f>
        <v/>
      </c>
      <c r="AX1826" t="e">
        <f>IF(PLAYERIDMAP2[[#This Row],[POS]]&lt;&gt;"P",MAX(AX$1:AX1825)+1,"")</f>
        <v>#VALUE!</v>
      </c>
      <c r="AY1826" t="str">
        <f>IFERROR(INDEX(PLAYERIDMAP2[PLAYERNAME],MATCH(ROW()-ROW(AY$1),HITTERS,0)),"")</f>
        <v/>
      </c>
      <c r="AZ1826" t="e">
        <f>IF(PLAYERIDMAP2[[#This Row],[POS]]="P",MAX(AZ$1:AZ1825)+1,"")</f>
        <v>#VALUE!</v>
      </c>
      <c r="BA1826" t="str">
        <f>IFERROR(INDEX(PLAYERIDMAP2[PLAYERNAME],MATCH(ROW()-ROW(BA$1),PITCHERS,0)),"")</f>
        <v/>
      </c>
    </row>
    <row r="1827" spans="38:53" x14ac:dyDescent="0.25">
      <c r="AL1827" t="e">
        <f>IF(PLAYERIDMAP2[[#This Row],[POS]]="C",MAX(AL$1:AL1826)+1,"")</f>
        <v>#VALUE!</v>
      </c>
      <c r="AM1827" t="str">
        <f>IFERROR(INDEX(PLAYERIDMAP2[PLAYERNAME],MATCH(ROW()-ROW(AM$1),CATCHERS,0)),"")</f>
        <v/>
      </c>
      <c r="AN1827" t="e">
        <f>IF(PLAYERIDMAP2[[#This Row],[POS]]="1B",MAX(AN$1:AN1826)+1,"")</f>
        <v>#VALUE!</v>
      </c>
      <c r="AO1827" t="str">
        <f>IFERROR(INDEX(PLAYERIDMAP2[PLAYERNAME],MATCH(ROW()-ROW(AO$1),FIRSTBASE,0)),"")</f>
        <v/>
      </c>
      <c r="AP1827" t="e">
        <f>IF(PLAYERIDMAP2[[#This Row],[POS]]="2B",MAX(AP$1:AP1826)+1,"")</f>
        <v>#VALUE!</v>
      </c>
      <c r="AQ1827" t="str">
        <f>IFERROR(INDEX(PLAYERIDMAP2[PLAYERNAME],MATCH(ROW()-ROW(AQ$1),SECONDBASE,0)),"")</f>
        <v/>
      </c>
      <c r="AR1827" t="e">
        <f>IF(PLAYERIDMAP2[[#This Row],[POS]]="3B",MAX(AR$1:AR1826)+1,"")</f>
        <v>#VALUE!</v>
      </c>
      <c r="AS1827" t="str">
        <f>IFERROR(INDEX(PLAYERIDMAP2[PLAYERNAME],MATCH(ROW()-ROW(AS$1),THIRDBASE,0)),"")</f>
        <v/>
      </c>
      <c r="AT1827" t="e">
        <f>IF(PLAYERIDMAP2[[#This Row],[POS]]="SS",MAX(AT$1:AT1826)+1,"")</f>
        <v>#VALUE!</v>
      </c>
      <c r="AU1827" t="str">
        <f>IFERROR(INDEX(PLAYERIDMAP2[PLAYERNAME],MATCH(ROW()-ROW(AU$1),SHORTSTOP,0)),"")</f>
        <v/>
      </c>
      <c r="AV1827" t="e">
        <f>IF(PLAYERIDMAP2[[#This Row],[POS]]="OF",MAX(AV$1:AV1826)+1,"")</f>
        <v>#VALUE!</v>
      </c>
      <c r="AW1827" t="str">
        <f>IFERROR(INDEX(PLAYERIDMAP2[PLAYERNAME],MATCH(ROW()-ROW(AW$1),OUTFIELD,0)),"")</f>
        <v/>
      </c>
      <c r="AX1827" t="e">
        <f>IF(PLAYERIDMAP2[[#This Row],[POS]]&lt;&gt;"P",MAX(AX$1:AX1826)+1,"")</f>
        <v>#VALUE!</v>
      </c>
      <c r="AY1827" t="str">
        <f>IFERROR(INDEX(PLAYERIDMAP2[PLAYERNAME],MATCH(ROW()-ROW(AY$1),HITTERS,0)),"")</f>
        <v/>
      </c>
      <c r="AZ1827" t="e">
        <f>IF(PLAYERIDMAP2[[#This Row],[POS]]="P",MAX(AZ$1:AZ1826)+1,"")</f>
        <v>#VALUE!</v>
      </c>
      <c r="BA1827" t="str">
        <f>IFERROR(INDEX(PLAYERIDMAP2[PLAYERNAME],MATCH(ROW()-ROW(BA$1),PITCHERS,0)),"")</f>
        <v/>
      </c>
    </row>
    <row r="1828" spans="38:53" x14ac:dyDescent="0.25">
      <c r="AL1828" t="e">
        <f>IF(PLAYERIDMAP2[[#This Row],[POS]]="C",MAX(AL$1:AL1827)+1,"")</f>
        <v>#VALUE!</v>
      </c>
      <c r="AM1828" t="str">
        <f>IFERROR(INDEX(PLAYERIDMAP2[PLAYERNAME],MATCH(ROW()-ROW(AM$1),CATCHERS,0)),"")</f>
        <v/>
      </c>
      <c r="AN1828" t="e">
        <f>IF(PLAYERIDMAP2[[#This Row],[POS]]="1B",MAX(AN$1:AN1827)+1,"")</f>
        <v>#VALUE!</v>
      </c>
      <c r="AO1828" t="str">
        <f>IFERROR(INDEX(PLAYERIDMAP2[PLAYERNAME],MATCH(ROW()-ROW(AO$1),FIRSTBASE,0)),"")</f>
        <v/>
      </c>
      <c r="AP1828" t="e">
        <f>IF(PLAYERIDMAP2[[#This Row],[POS]]="2B",MAX(AP$1:AP1827)+1,"")</f>
        <v>#VALUE!</v>
      </c>
      <c r="AQ1828" t="str">
        <f>IFERROR(INDEX(PLAYERIDMAP2[PLAYERNAME],MATCH(ROW()-ROW(AQ$1),SECONDBASE,0)),"")</f>
        <v/>
      </c>
      <c r="AR1828" t="e">
        <f>IF(PLAYERIDMAP2[[#This Row],[POS]]="3B",MAX(AR$1:AR1827)+1,"")</f>
        <v>#VALUE!</v>
      </c>
      <c r="AS1828" t="str">
        <f>IFERROR(INDEX(PLAYERIDMAP2[PLAYERNAME],MATCH(ROW()-ROW(AS$1),THIRDBASE,0)),"")</f>
        <v/>
      </c>
      <c r="AT1828" t="e">
        <f>IF(PLAYERIDMAP2[[#This Row],[POS]]="SS",MAX(AT$1:AT1827)+1,"")</f>
        <v>#VALUE!</v>
      </c>
      <c r="AU1828" t="str">
        <f>IFERROR(INDEX(PLAYERIDMAP2[PLAYERNAME],MATCH(ROW()-ROW(AU$1),SHORTSTOP,0)),"")</f>
        <v/>
      </c>
      <c r="AV1828" t="e">
        <f>IF(PLAYERIDMAP2[[#This Row],[POS]]="OF",MAX(AV$1:AV1827)+1,"")</f>
        <v>#VALUE!</v>
      </c>
      <c r="AW1828" t="str">
        <f>IFERROR(INDEX(PLAYERIDMAP2[PLAYERNAME],MATCH(ROW()-ROW(AW$1),OUTFIELD,0)),"")</f>
        <v/>
      </c>
      <c r="AX1828" t="e">
        <f>IF(PLAYERIDMAP2[[#This Row],[POS]]&lt;&gt;"P",MAX(AX$1:AX1827)+1,"")</f>
        <v>#VALUE!</v>
      </c>
      <c r="AY1828" t="str">
        <f>IFERROR(INDEX(PLAYERIDMAP2[PLAYERNAME],MATCH(ROW()-ROW(AY$1),HITTERS,0)),"")</f>
        <v/>
      </c>
      <c r="AZ1828" t="e">
        <f>IF(PLAYERIDMAP2[[#This Row],[POS]]="P",MAX(AZ$1:AZ1827)+1,"")</f>
        <v>#VALUE!</v>
      </c>
      <c r="BA1828" t="str">
        <f>IFERROR(INDEX(PLAYERIDMAP2[PLAYERNAME],MATCH(ROW()-ROW(BA$1),PITCHERS,0)),"")</f>
        <v/>
      </c>
    </row>
    <row r="1829" spans="38:53" x14ac:dyDescent="0.25">
      <c r="AL1829" t="e">
        <f>IF(PLAYERIDMAP2[[#This Row],[POS]]="C",MAX(AL$1:AL1828)+1,"")</f>
        <v>#VALUE!</v>
      </c>
      <c r="AM1829" t="str">
        <f>IFERROR(INDEX(PLAYERIDMAP2[PLAYERNAME],MATCH(ROW()-ROW(AM$1),CATCHERS,0)),"")</f>
        <v/>
      </c>
      <c r="AN1829" t="e">
        <f>IF(PLAYERIDMAP2[[#This Row],[POS]]="1B",MAX(AN$1:AN1828)+1,"")</f>
        <v>#VALUE!</v>
      </c>
      <c r="AO1829" t="str">
        <f>IFERROR(INDEX(PLAYERIDMAP2[PLAYERNAME],MATCH(ROW()-ROW(AO$1),FIRSTBASE,0)),"")</f>
        <v/>
      </c>
      <c r="AP1829" t="e">
        <f>IF(PLAYERIDMAP2[[#This Row],[POS]]="2B",MAX(AP$1:AP1828)+1,"")</f>
        <v>#VALUE!</v>
      </c>
      <c r="AQ1829" t="str">
        <f>IFERROR(INDEX(PLAYERIDMAP2[PLAYERNAME],MATCH(ROW()-ROW(AQ$1),SECONDBASE,0)),"")</f>
        <v/>
      </c>
      <c r="AR1829" t="e">
        <f>IF(PLAYERIDMAP2[[#This Row],[POS]]="3B",MAX(AR$1:AR1828)+1,"")</f>
        <v>#VALUE!</v>
      </c>
      <c r="AS1829" t="str">
        <f>IFERROR(INDEX(PLAYERIDMAP2[PLAYERNAME],MATCH(ROW()-ROW(AS$1),THIRDBASE,0)),"")</f>
        <v/>
      </c>
      <c r="AT1829" t="e">
        <f>IF(PLAYERIDMAP2[[#This Row],[POS]]="SS",MAX(AT$1:AT1828)+1,"")</f>
        <v>#VALUE!</v>
      </c>
      <c r="AU1829" t="str">
        <f>IFERROR(INDEX(PLAYERIDMAP2[PLAYERNAME],MATCH(ROW()-ROW(AU$1),SHORTSTOP,0)),"")</f>
        <v/>
      </c>
      <c r="AV1829" t="e">
        <f>IF(PLAYERIDMAP2[[#This Row],[POS]]="OF",MAX(AV$1:AV1828)+1,"")</f>
        <v>#VALUE!</v>
      </c>
      <c r="AW1829" t="str">
        <f>IFERROR(INDEX(PLAYERIDMAP2[PLAYERNAME],MATCH(ROW()-ROW(AW$1),OUTFIELD,0)),"")</f>
        <v/>
      </c>
      <c r="AX1829" t="e">
        <f>IF(PLAYERIDMAP2[[#This Row],[POS]]&lt;&gt;"P",MAX(AX$1:AX1828)+1,"")</f>
        <v>#VALUE!</v>
      </c>
      <c r="AY1829" t="str">
        <f>IFERROR(INDEX(PLAYERIDMAP2[PLAYERNAME],MATCH(ROW()-ROW(AY$1),HITTERS,0)),"")</f>
        <v/>
      </c>
      <c r="AZ1829" t="e">
        <f>IF(PLAYERIDMAP2[[#This Row],[POS]]="P",MAX(AZ$1:AZ1828)+1,"")</f>
        <v>#VALUE!</v>
      </c>
      <c r="BA1829" t="str">
        <f>IFERROR(INDEX(PLAYERIDMAP2[PLAYERNAME],MATCH(ROW()-ROW(BA$1),PITCHERS,0)),"")</f>
        <v/>
      </c>
    </row>
    <row r="1830" spans="38:53" x14ac:dyDescent="0.25">
      <c r="AL1830" t="e">
        <f>IF(PLAYERIDMAP2[[#This Row],[POS]]="C",MAX(AL$1:AL1829)+1,"")</f>
        <v>#VALUE!</v>
      </c>
      <c r="AM1830" t="str">
        <f>IFERROR(INDEX(PLAYERIDMAP2[PLAYERNAME],MATCH(ROW()-ROW(AM$1),CATCHERS,0)),"")</f>
        <v/>
      </c>
      <c r="AN1830" t="e">
        <f>IF(PLAYERIDMAP2[[#This Row],[POS]]="1B",MAX(AN$1:AN1829)+1,"")</f>
        <v>#VALUE!</v>
      </c>
      <c r="AO1830" t="str">
        <f>IFERROR(INDEX(PLAYERIDMAP2[PLAYERNAME],MATCH(ROW()-ROW(AO$1),FIRSTBASE,0)),"")</f>
        <v/>
      </c>
      <c r="AP1830" t="e">
        <f>IF(PLAYERIDMAP2[[#This Row],[POS]]="2B",MAX(AP$1:AP1829)+1,"")</f>
        <v>#VALUE!</v>
      </c>
      <c r="AQ1830" t="str">
        <f>IFERROR(INDEX(PLAYERIDMAP2[PLAYERNAME],MATCH(ROW()-ROW(AQ$1),SECONDBASE,0)),"")</f>
        <v/>
      </c>
      <c r="AR1830" t="e">
        <f>IF(PLAYERIDMAP2[[#This Row],[POS]]="3B",MAX(AR$1:AR1829)+1,"")</f>
        <v>#VALUE!</v>
      </c>
      <c r="AS1830" t="str">
        <f>IFERROR(INDEX(PLAYERIDMAP2[PLAYERNAME],MATCH(ROW()-ROW(AS$1),THIRDBASE,0)),"")</f>
        <v/>
      </c>
      <c r="AT1830" t="e">
        <f>IF(PLAYERIDMAP2[[#This Row],[POS]]="SS",MAX(AT$1:AT1829)+1,"")</f>
        <v>#VALUE!</v>
      </c>
      <c r="AU1830" t="str">
        <f>IFERROR(INDEX(PLAYERIDMAP2[PLAYERNAME],MATCH(ROW()-ROW(AU$1),SHORTSTOP,0)),"")</f>
        <v/>
      </c>
      <c r="AV1830" t="e">
        <f>IF(PLAYERIDMAP2[[#This Row],[POS]]="OF",MAX(AV$1:AV1829)+1,"")</f>
        <v>#VALUE!</v>
      </c>
      <c r="AW1830" t="str">
        <f>IFERROR(INDEX(PLAYERIDMAP2[PLAYERNAME],MATCH(ROW()-ROW(AW$1),OUTFIELD,0)),"")</f>
        <v/>
      </c>
      <c r="AX1830" t="e">
        <f>IF(PLAYERIDMAP2[[#This Row],[POS]]&lt;&gt;"P",MAX(AX$1:AX1829)+1,"")</f>
        <v>#VALUE!</v>
      </c>
      <c r="AY1830" t="str">
        <f>IFERROR(INDEX(PLAYERIDMAP2[PLAYERNAME],MATCH(ROW()-ROW(AY$1),HITTERS,0)),"")</f>
        <v/>
      </c>
      <c r="AZ1830" t="e">
        <f>IF(PLAYERIDMAP2[[#This Row],[POS]]="P",MAX(AZ$1:AZ1829)+1,"")</f>
        <v>#VALUE!</v>
      </c>
      <c r="BA1830" t="str">
        <f>IFERROR(INDEX(PLAYERIDMAP2[PLAYERNAME],MATCH(ROW()-ROW(BA$1),PITCHERS,0)),"")</f>
        <v/>
      </c>
    </row>
    <row r="1831" spans="38:53" x14ac:dyDescent="0.25">
      <c r="AL1831" t="e">
        <f>IF(PLAYERIDMAP2[[#This Row],[POS]]="C",MAX(AL$1:AL1830)+1,"")</f>
        <v>#VALUE!</v>
      </c>
      <c r="AM1831" t="str">
        <f>IFERROR(INDEX(PLAYERIDMAP2[PLAYERNAME],MATCH(ROW()-ROW(AM$1),CATCHERS,0)),"")</f>
        <v/>
      </c>
      <c r="AN1831" t="e">
        <f>IF(PLAYERIDMAP2[[#This Row],[POS]]="1B",MAX(AN$1:AN1830)+1,"")</f>
        <v>#VALUE!</v>
      </c>
      <c r="AO1831" t="str">
        <f>IFERROR(INDEX(PLAYERIDMAP2[PLAYERNAME],MATCH(ROW()-ROW(AO$1),FIRSTBASE,0)),"")</f>
        <v/>
      </c>
      <c r="AP1831" t="e">
        <f>IF(PLAYERIDMAP2[[#This Row],[POS]]="2B",MAX(AP$1:AP1830)+1,"")</f>
        <v>#VALUE!</v>
      </c>
      <c r="AQ1831" t="str">
        <f>IFERROR(INDEX(PLAYERIDMAP2[PLAYERNAME],MATCH(ROW()-ROW(AQ$1),SECONDBASE,0)),"")</f>
        <v/>
      </c>
      <c r="AR1831" t="e">
        <f>IF(PLAYERIDMAP2[[#This Row],[POS]]="3B",MAX(AR$1:AR1830)+1,"")</f>
        <v>#VALUE!</v>
      </c>
      <c r="AS1831" t="str">
        <f>IFERROR(INDEX(PLAYERIDMAP2[PLAYERNAME],MATCH(ROW()-ROW(AS$1),THIRDBASE,0)),"")</f>
        <v/>
      </c>
      <c r="AT1831" t="e">
        <f>IF(PLAYERIDMAP2[[#This Row],[POS]]="SS",MAX(AT$1:AT1830)+1,"")</f>
        <v>#VALUE!</v>
      </c>
      <c r="AU1831" t="str">
        <f>IFERROR(INDEX(PLAYERIDMAP2[PLAYERNAME],MATCH(ROW()-ROW(AU$1),SHORTSTOP,0)),"")</f>
        <v/>
      </c>
      <c r="AV1831" t="e">
        <f>IF(PLAYERIDMAP2[[#This Row],[POS]]="OF",MAX(AV$1:AV1830)+1,"")</f>
        <v>#VALUE!</v>
      </c>
      <c r="AW1831" t="str">
        <f>IFERROR(INDEX(PLAYERIDMAP2[PLAYERNAME],MATCH(ROW()-ROW(AW$1),OUTFIELD,0)),"")</f>
        <v/>
      </c>
      <c r="AX1831" t="e">
        <f>IF(PLAYERIDMAP2[[#This Row],[POS]]&lt;&gt;"P",MAX(AX$1:AX1830)+1,"")</f>
        <v>#VALUE!</v>
      </c>
      <c r="AY1831" t="str">
        <f>IFERROR(INDEX(PLAYERIDMAP2[PLAYERNAME],MATCH(ROW()-ROW(AY$1),HITTERS,0)),"")</f>
        <v/>
      </c>
      <c r="AZ1831" t="e">
        <f>IF(PLAYERIDMAP2[[#This Row],[POS]]="P",MAX(AZ$1:AZ1830)+1,"")</f>
        <v>#VALUE!</v>
      </c>
      <c r="BA1831" t="str">
        <f>IFERROR(INDEX(PLAYERIDMAP2[PLAYERNAME],MATCH(ROW()-ROW(BA$1),PITCHERS,0)),"")</f>
        <v/>
      </c>
    </row>
    <row r="1832" spans="38:53" x14ac:dyDescent="0.25">
      <c r="AL1832" t="e">
        <f>IF(PLAYERIDMAP2[[#This Row],[POS]]="C",MAX(AL$1:AL1831)+1,"")</f>
        <v>#VALUE!</v>
      </c>
      <c r="AM1832" t="str">
        <f>IFERROR(INDEX(PLAYERIDMAP2[PLAYERNAME],MATCH(ROW()-ROW(AM$1),CATCHERS,0)),"")</f>
        <v/>
      </c>
      <c r="AN1832" t="e">
        <f>IF(PLAYERIDMAP2[[#This Row],[POS]]="1B",MAX(AN$1:AN1831)+1,"")</f>
        <v>#VALUE!</v>
      </c>
      <c r="AO1832" t="str">
        <f>IFERROR(INDEX(PLAYERIDMAP2[PLAYERNAME],MATCH(ROW()-ROW(AO$1),FIRSTBASE,0)),"")</f>
        <v/>
      </c>
      <c r="AP1832" t="e">
        <f>IF(PLAYERIDMAP2[[#This Row],[POS]]="2B",MAX(AP$1:AP1831)+1,"")</f>
        <v>#VALUE!</v>
      </c>
      <c r="AQ1832" t="str">
        <f>IFERROR(INDEX(PLAYERIDMAP2[PLAYERNAME],MATCH(ROW()-ROW(AQ$1),SECONDBASE,0)),"")</f>
        <v/>
      </c>
      <c r="AR1832" t="e">
        <f>IF(PLAYERIDMAP2[[#This Row],[POS]]="3B",MAX(AR$1:AR1831)+1,"")</f>
        <v>#VALUE!</v>
      </c>
      <c r="AS1832" t="str">
        <f>IFERROR(INDEX(PLAYERIDMAP2[PLAYERNAME],MATCH(ROW()-ROW(AS$1),THIRDBASE,0)),"")</f>
        <v/>
      </c>
      <c r="AT1832" t="e">
        <f>IF(PLAYERIDMAP2[[#This Row],[POS]]="SS",MAX(AT$1:AT1831)+1,"")</f>
        <v>#VALUE!</v>
      </c>
      <c r="AU1832" t="str">
        <f>IFERROR(INDEX(PLAYERIDMAP2[PLAYERNAME],MATCH(ROW()-ROW(AU$1),SHORTSTOP,0)),"")</f>
        <v/>
      </c>
      <c r="AV1832" t="e">
        <f>IF(PLAYERIDMAP2[[#This Row],[POS]]="OF",MAX(AV$1:AV1831)+1,"")</f>
        <v>#VALUE!</v>
      </c>
      <c r="AW1832" t="str">
        <f>IFERROR(INDEX(PLAYERIDMAP2[PLAYERNAME],MATCH(ROW()-ROW(AW$1),OUTFIELD,0)),"")</f>
        <v/>
      </c>
      <c r="AX1832" t="e">
        <f>IF(PLAYERIDMAP2[[#This Row],[POS]]&lt;&gt;"P",MAX(AX$1:AX1831)+1,"")</f>
        <v>#VALUE!</v>
      </c>
      <c r="AY1832" t="str">
        <f>IFERROR(INDEX(PLAYERIDMAP2[PLAYERNAME],MATCH(ROW()-ROW(AY$1),HITTERS,0)),"")</f>
        <v/>
      </c>
      <c r="AZ1832" t="e">
        <f>IF(PLAYERIDMAP2[[#This Row],[POS]]="P",MAX(AZ$1:AZ1831)+1,"")</f>
        <v>#VALUE!</v>
      </c>
      <c r="BA1832" t="str">
        <f>IFERROR(INDEX(PLAYERIDMAP2[PLAYERNAME],MATCH(ROW()-ROW(BA$1),PITCHERS,0)),"")</f>
        <v/>
      </c>
    </row>
    <row r="1833" spans="38:53" x14ac:dyDescent="0.25">
      <c r="AL1833" t="e">
        <f>IF(PLAYERIDMAP2[[#This Row],[POS]]="C",MAX(AL$1:AL1832)+1,"")</f>
        <v>#VALUE!</v>
      </c>
      <c r="AM1833" t="str">
        <f>IFERROR(INDEX(PLAYERIDMAP2[PLAYERNAME],MATCH(ROW()-ROW(AM$1),CATCHERS,0)),"")</f>
        <v/>
      </c>
      <c r="AN1833" t="e">
        <f>IF(PLAYERIDMAP2[[#This Row],[POS]]="1B",MAX(AN$1:AN1832)+1,"")</f>
        <v>#VALUE!</v>
      </c>
      <c r="AO1833" t="str">
        <f>IFERROR(INDEX(PLAYERIDMAP2[PLAYERNAME],MATCH(ROW()-ROW(AO$1),FIRSTBASE,0)),"")</f>
        <v/>
      </c>
      <c r="AP1833" t="e">
        <f>IF(PLAYERIDMAP2[[#This Row],[POS]]="2B",MAX(AP$1:AP1832)+1,"")</f>
        <v>#VALUE!</v>
      </c>
      <c r="AQ1833" t="str">
        <f>IFERROR(INDEX(PLAYERIDMAP2[PLAYERNAME],MATCH(ROW()-ROW(AQ$1),SECONDBASE,0)),"")</f>
        <v/>
      </c>
      <c r="AR1833" t="e">
        <f>IF(PLAYERIDMAP2[[#This Row],[POS]]="3B",MAX(AR$1:AR1832)+1,"")</f>
        <v>#VALUE!</v>
      </c>
      <c r="AS1833" t="str">
        <f>IFERROR(INDEX(PLAYERIDMAP2[PLAYERNAME],MATCH(ROW()-ROW(AS$1),THIRDBASE,0)),"")</f>
        <v/>
      </c>
      <c r="AT1833" t="e">
        <f>IF(PLAYERIDMAP2[[#This Row],[POS]]="SS",MAX(AT$1:AT1832)+1,"")</f>
        <v>#VALUE!</v>
      </c>
      <c r="AU1833" t="str">
        <f>IFERROR(INDEX(PLAYERIDMAP2[PLAYERNAME],MATCH(ROW()-ROW(AU$1),SHORTSTOP,0)),"")</f>
        <v/>
      </c>
      <c r="AV1833" t="e">
        <f>IF(PLAYERIDMAP2[[#This Row],[POS]]="OF",MAX(AV$1:AV1832)+1,"")</f>
        <v>#VALUE!</v>
      </c>
      <c r="AW1833" t="str">
        <f>IFERROR(INDEX(PLAYERIDMAP2[PLAYERNAME],MATCH(ROW()-ROW(AW$1),OUTFIELD,0)),"")</f>
        <v/>
      </c>
      <c r="AX1833" t="e">
        <f>IF(PLAYERIDMAP2[[#This Row],[POS]]&lt;&gt;"P",MAX(AX$1:AX1832)+1,"")</f>
        <v>#VALUE!</v>
      </c>
      <c r="AY1833" t="str">
        <f>IFERROR(INDEX(PLAYERIDMAP2[PLAYERNAME],MATCH(ROW()-ROW(AY$1),HITTERS,0)),"")</f>
        <v/>
      </c>
      <c r="AZ1833" t="e">
        <f>IF(PLAYERIDMAP2[[#This Row],[POS]]="P",MAX(AZ$1:AZ1832)+1,"")</f>
        <v>#VALUE!</v>
      </c>
      <c r="BA1833" t="str">
        <f>IFERROR(INDEX(PLAYERIDMAP2[PLAYERNAME],MATCH(ROW()-ROW(BA$1),PITCHERS,0)),"")</f>
        <v/>
      </c>
    </row>
    <row r="1834" spans="38:53" x14ac:dyDescent="0.25">
      <c r="AL1834" t="e">
        <f>IF(PLAYERIDMAP2[[#This Row],[POS]]="C",MAX(AL$1:AL1833)+1,"")</f>
        <v>#VALUE!</v>
      </c>
      <c r="AM1834" t="str">
        <f>IFERROR(INDEX(PLAYERIDMAP2[PLAYERNAME],MATCH(ROW()-ROW(AM$1),CATCHERS,0)),"")</f>
        <v/>
      </c>
      <c r="AN1834" t="e">
        <f>IF(PLAYERIDMAP2[[#This Row],[POS]]="1B",MAX(AN$1:AN1833)+1,"")</f>
        <v>#VALUE!</v>
      </c>
      <c r="AO1834" t="str">
        <f>IFERROR(INDEX(PLAYERIDMAP2[PLAYERNAME],MATCH(ROW()-ROW(AO$1),FIRSTBASE,0)),"")</f>
        <v/>
      </c>
      <c r="AP1834" t="e">
        <f>IF(PLAYERIDMAP2[[#This Row],[POS]]="2B",MAX(AP$1:AP1833)+1,"")</f>
        <v>#VALUE!</v>
      </c>
      <c r="AQ1834" t="str">
        <f>IFERROR(INDEX(PLAYERIDMAP2[PLAYERNAME],MATCH(ROW()-ROW(AQ$1),SECONDBASE,0)),"")</f>
        <v/>
      </c>
      <c r="AR1834" t="e">
        <f>IF(PLAYERIDMAP2[[#This Row],[POS]]="3B",MAX(AR$1:AR1833)+1,"")</f>
        <v>#VALUE!</v>
      </c>
      <c r="AS1834" t="str">
        <f>IFERROR(INDEX(PLAYERIDMAP2[PLAYERNAME],MATCH(ROW()-ROW(AS$1),THIRDBASE,0)),"")</f>
        <v/>
      </c>
      <c r="AT1834" t="e">
        <f>IF(PLAYERIDMAP2[[#This Row],[POS]]="SS",MAX(AT$1:AT1833)+1,"")</f>
        <v>#VALUE!</v>
      </c>
      <c r="AU1834" t="str">
        <f>IFERROR(INDEX(PLAYERIDMAP2[PLAYERNAME],MATCH(ROW()-ROW(AU$1),SHORTSTOP,0)),"")</f>
        <v/>
      </c>
      <c r="AV1834" t="e">
        <f>IF(PLAYERIDMAP2[[#This Row],[POS]]="OF",MAX(AV$1:AV1833)+1,"")</f>
        <v>#VALUE!</v>
      </c>
      <c r="AW1834" t="str">
        <f>IFERROR(INDEX(PLAYERIDMAP2[PLAYERNAME],MATCH(ROW()-ROW(AW$1),OUTFIELD,0)),"")</f>
        <v/>
      </c>
      <c r="AX1834" t="e">
        <f>IF(PLAYERIDMAP2[[#This Row],[POS]]&lt;&gt;"P",MAX(AX$1:AX1833)+1,"")</f>
        <v>#VALUE!</v>
      </c>
      <c r="AY1834" t="str">
        <f>IFERROR(INDEX(PLAYERIDMAP2[PLAYERNAME],MATCH(ROW()-ROW(AY$1),HITTERS,0)),"")</f>
        <v/>
      </c>
      <c r="AZ1834" t="e">
        <f>IF(PLAYERIDMAP2[[#This Row],[POS]]="P",MAX(AZ$1:AZ1833)+1,"")</f>
        <v>#VALUE!</v>
      </c>
      <c r="BA1834" t="str">
        <f>IFERROR(INDEX(PLAYERIDMAP2[PLAYERNAME],MATCH(ROW()-ROW(BA$1),PITCHERS,0)),"")</f>
        <v/>
      </c>
    </row>
    <row r="1835" spans="38:53" x14ac:dyDescent="0.25">
      <c r="AL1835" t="e">
        <f>IF(PLAYERIDMAP2[[#This Row],[POS]]="C",MAX(AL$1:AL1834)+1,"")</f>
        <v>#VALUE!</v>
      </c>
      <c r="AM1835" t="str">
        <f>IFERROR(INDEX(PLAYERIDMAP2[PLAYERNAME],MATCH(ROW()-ROW(AM$1),CATCHERS,0)),"")</f>
        <v/>
      </c>
      <c r="AN1835" t="e">
        <f>IF(PLAYERIDMAP2[[#This Row],[POS]]="1B",MAX(AN$1:AN1834)+1,"")</f>
        <v>#VALUE!</v>
      </c>
      <c r="AO1835" t="str">
        <f>IFERROR(INDEX(PLAYERIDMAP2[PLAYERNAME],MATCH(ROW()-ROW(AO$1),FIRSTBASE,0)),"")</f>
        <v/>
      </c>
      <c r="AP1835" t="e">
        <f>IF(PLAYERIDMAP2[[#This Row],[POS]]="2B",MAX(AP$1:AP1834)+1,"")</f>
        <v>#VALUE!</v>
      </c>
      <c r="AQ1835" t="str">
        <f>IFERROR(INDEX(PLAYERIDMAP2[PLAYERNAME],MATCH(ROW()-ROW(AQ$1),SECONDBASE,0)),"")</f>
        <v/>
      </c>
      <c r="AR1835" t="e">
        <f>IF(PLAYERIDMAP2[[#This Row],[POS]]="3B",MAX(AR$1:AR1834)+1,"")</f>
        <v>#VALUE!</v>
      </c>
      <c r="AS1835" t="str">
        <f>IFERROR(INDEX(PLAYERIDMAP2[PLAYERNAME],MATCH(ROW()-ROW(AS$1),THIRDBASE,0)),"")</f>
        <v/>
      </c>
      <c r="AT1835" t="e">
        <f>IF(PLAYERIDMAP2[[#This Row],[POS]]="SS",MAX(AT$1:AT1834)+1,"")</f>
        <v>#VALUE!</v>
      </c>
      <c r="AU1835" t="str">
        <f>IFERROR(INDEX(PLAYERIDMAP2[PLAYERNAME],MATCH(ROW()-ROW(AU$1),SHORTSTOP,0)),"")</f>
        <v/>
      </c>
      <c r="AV1835" t="e">
        <f>IF(PLAYERIDMAP2[[#This Row],[POS]]="OF",MAX(AV$1:AV1834)+1,"")</f>
        <v>#VALUE!</v>
      </c>
      <c r="AW1835" t="str">
        <f>IFERROR(INDEX(PLAYERIDMAP2[PLAYERNAME],MATCH(ROW()-ROW(AW$1),OUTFIELD,0)),"")</f>
        <v/>
      </c>
      <c r="AX1835" t="e">
        <f>IF(PLAYERIDMAP2[[#This Row],[POS]]&lt;&gt;"P",MAX(AX$1:AX1834)+1,"")</f>
        <v>#VALUE!</v>
      </c>
      <c r="AY1835" t="str">
        <f>IFERROR(INDEX(PLAYERIDMAP2[PLAYERNAME],MATCH(ROW()-ROW(AY$1),HITTERS,0)),"")</f>
        <v/>
      </c>
      <c r="AZ1835" t="e">
        <f>IF(PLAYERIDMAP2[[#This Row],[POS]]="P",MAX(AZ$1:AZ1834)+1,"")</f>
        <v>#VALUE!</v>
      </c>
      <c r="BA1835" t="str">
        <f>IFERROR(INDEX(PLAYERIDMAP2[PLAYERNAME],MATCH(ROW()-ROW(BA$1),PITCHERS,0)),"")</f>
        <v/>
      </c>
    </row>
    <row r="1836" spans="38:53" x14ac:dyDescent="0.25">
      <c r="AL1836" t="e">
        <f>IF(PLAYERIDMAP2[[#This Row],[POS]]="C",MAX(AL$1:AL1835)+1,"")</f>
        <v>#VALUE!</v>
      </c>
      <c r="AM1836" t="str">
        <f>IFERROR(INDEX(PLAYERIDMAP2[PLAYERNAME],MATCH(ROW()-ROW(AM$1),CATCHERS,0)),"")</f>
        <v/>
      </c>
      <c r="AN1836" t="e">
        <f>IF(PLAYERIDMAP2[[#This Row],[POS]]="1B",MAX(AN$1:AN1835)+1,"")</f>
        <v>#VALUE!</v>
      </c>
      <c r="AO1836" t="str">
        <f>IFERROR(INDEX(PLAYERIDMAP2[PLAYERNAME],MATCH(ROW()-ROW(AO$1),FIRSTBASE,0)),"")</f>
        <v/>
      </c>
      <c r="AP1836" t="e">
        <f>IF(PLAYERIDMAP2[[#This Row],[POS]]="2B",MAX(AP$1:AP1835)+1,"")</f>
        <v>#VALUE!</v>
      </c>
      <c r="AQ1836" t="str">
        <f>IFERROR(INDEX(PLAYERIDMAP2[PLAYERNAME],MATCH(ROW()-ROW(AQ$1),SECONDBASE,0)),"")</f>
        <v/>
      </c>
      <c r="AR1836" t="e">
        <f>IF(PLAYERIDMAP2[[#This Row],[POS]]="3B",MAX(AR$1:AR1835)+1,"")</f>
        <v>#VALUE!</v>
      </c>
      <c r="AS1836" t="str">
        <f>IFERROR(INDEX(PLAYERIDMAP2[PLAYERNAME],MATCH(ROW()-ROW(AS$1),THIRDBASE,0)),"")</f>
        <v/>
      </c>
      <c r="AT1836" t="e">
        <f>IF(PLAYERIDMAP2[[#This Row],[POS]]="SS",MAX(AT$1:AT1835)+1,"")</f>
        <v>#VALUE!</v>
      </c>
      <c r="AU1836" t="str">
        <f>IFERROR(INDEX(PLAYERIDMAP2[PLAYERNAME],MATCH(ROW()-ROW(AU$1),SHORTSTOP,0)),"")</f>
        <v/>
      </c>
      <c r="AV1836" t="e">
        <f>IF(PLAYERIDMAP2[[#This Row],[POS]]="OF",MAX(AV$1:AV1835)+1,"")</f>
        <v>#VALUE!</v>
      </c>
      <c r="AW1836" t="str">
        <f>IFERROR(INDEX(PLAYERIDMAP2[PLAYERNAME],MATCH(ROW()-ROW(AW$1),OUTFIELD,0)),"")</f>
        <v/>
      </c>
      <c r="AX1836" t="e">
        <f>IF(PLAYERIDMAP2[[#This Row],[POS]]&lt;&gt;"P",MAX(AX$1:AX1835)+1,"")</f>
        <v>#VALUE!</v>
      </c>
      <c r="AY1836" t="str">
        <f>IFERROR(INDEX(PLAYERIDMAP2[PLAYERNAME],MATCH(ROW()-ROW(AY$1),HITTERS,0)),"")</f>
        <v/>
      </c>
      <c r="AZ1836" t="e">
        <f>IF(PLAYERIDMAP2[[#This Row],[POS]]="P",MAX(AZ$1:AZ1835)+1,"")</f>
        <v>#VALUE!</v>
      </c>
      <c r="BA1836" t="str">
        <f>IFERROR(INDEX(PLAYERIDMAP2[PLAYERNAME],MATCH(ROW()-ROW(BA$1),PITCHERS,0)),"")</f>
        <v/>
      </c>
    </row>
    <row r="1837" spans="38:53" x14ac:dyDescent="0.25">
      <c r="AL1837" t="e">
        <f>IF(PLAYERIDMAP2[[#This Row],[POS]]="C",MAX(AL$1:AL1836)+1,"")</f>
        <v>#VALUE!</v>
      </c>
      <c r="AM1837" t="str">
        <f>IFERROR(INDEX(PLAYERIDMAP2[PLAYERNAME],MATCH(ROW()-ROW(AM$1),CATCHERS,0)),"")</f>
        <v/>
      </c>
      <c r="AN1837" t="e">
        <f>IF(PLAYERIDMAP2[[#This Row],[POS]]="1B",MAX(AN$1:AN1836)+1,"")</f>
        <v>#VALUE!</v>
      </c>
      <c r="AO1837" t="str">
        <f>IFERROR(INDEX(PLAYERIDMAP2[PLAYERNAME],MATCH(ROW()-ROW(AO$1),FIRSTBASE,0)),"")</f>
        <v/>
      </c>
      <c r="AP1837" t="e">
        <f>IF(PLAYERIDMAP2[[#This Row],[POS]]="2B",MAX(AP$1:AP1836)+1,"")</f>
        <v>#VALUE!</v>
      </c>
      <c r="AQ1837" t="str">
        <f>IFERROR(INDEX(PLAYERIDMAP2[PLAYERNAME],MATCH(ROW()-ROW(AQ$1),SECONDBASE,0)),"")</f>
        <v/>
      </c>
      <c r="AR1837" t="e">
        <f>IF(PLAYERIDMAP2[[#This Row],[POS]]="3B",MAX(AR$1:AR1836)+1,"")</f>
        <v>#VALUE!</v>
      </c>
      <c r="AS1837" t="str">
        <f>IFERROR(INDEX(PLAYERIDMAP2[PLAYERNAME],MATCH(ROW()-ROW(AS$1),THIRDBASE,0)),"")</f>
        <v/>
      </c>
      <c r="AT1837" t="e">
        <f>IF(PLAYERIDMAP2[[#This Row],[POS]]="SS",MAX(AT$1:AT1836)+1,"")</f>
        <v>#VALUE!</v>
      </c>
      <c r="AU1837" t="str">
        <f>IFERROR(INDEX(PLAYERIDMAP2[PLAYERNAME],MATCH(ROW()-ROW(AU$1),SHORTSTOP,0)),"")</f>
        <v/>
      </c>
      <c r="AV1837" t="e">
        <f>IF(PLAYERIDMAP2[[#This Row],[POS]]="OF",MAX(AV$1:AV1836)+1,"")</f>
        <v>#VALUE!</v>
      </c>
      <c r="AW1837" t="str">
        <f>IFERROR(INDEX(PLAYERIDMAP2[PLAYERNAME],MATCH(ROW()-ROW(AW$1),OUTFIELD,0)),"")</f>
        <v/>
      </c>
      <c r="AX1837" t="e">
        <f>IF(PLAYERIDMAP2[[#This Row],[POS]]&lt;&gt;"P",MAX(AX$1:AX1836)+1,"")</f>
        <v>#VALUE!</v>
      </c>
      <c r="AY1837" t="str">
        <f>IFERROR(INDEX(PLAYERIDMAP2[PLAYERNAME],MATCH(ROW()-ROW(AY$1),HITTERS,0)),"")</f>
        <v/>
      </c>
      <c r="AZ1837" t="e">
        <f>IF(PLAYERIDMAP2[[#This Row],[POS]]="P",MAX(AZ$1:AZ1836)+1,"")</f>
        <v>#VALUE!</v>
      </c>
      <c r="BA1837" t="str">
        <f>IFERROR(INDEX(PLAYERIDMAP2[PLAYERNAME],MATCH(ROW()-ROW(BA$1),PITCHERS,0)),"")</f>
        <v/>
      </c>
    </row>
    <row r="1838" spans="38:53" x14ac:dyDescent="0.25">
      <c r="AL1838" t="e">
        <f>IF(PLAYERIDMAP2[[#This Row],[POS]]="C",MAX(AL$1:AL1837)+1,"")</f>
        <v>#VALUE!</v>
      </c>
      <c r="AM1838" t="str">
        <f>IFERROR(INDEX(PLAYERIDMAP2[PLAYERNAME],MATCH(ROW()-ROW(AM$1),CATCHERS,0)),"")</f>
        <v/>
      </c>
      <c r="AN1838" t="e">
        <f>IF(PLAYERIDMAP2[[#This Row],[POS]]="1B",MAX(AN$1:AN1837)+1,"")</f>
        <v>#VALUE!</v>
      </c>
      <c r="AO1838" t="str">
        <f>IFERROR(INDEX(PLAYERIDMAP2[PLAYERNAME],MATCH(ROW()-ROW(AO$1),FIRSTBASE,0)),"")</f>
        <v/>
      </c>
      <c r="AP1838" t="e">
        <f>IF(PLAYERIDMAP2[[#This Row],[POS]]="2B",MAX(AP$1:AP1837)+1,"")</f>
        <v>#VALUE!</v>
      </c>
      <c r="AQ1838" t="str">
        <f>IFERROR(INDEX(PLAYERIDMAP2[PLAYERNAME],MATCH(ROW()-ROW(AQ$1),SECONDBASE,0)),"")</f>
        <v/>
      </c>
      <c r="AR1838" t="e">
        <f>IF(PLAYERIDMAP2[[#This Row],[POS]]="3B",MAX(AR$1:AR1837)+1,"")</f>
        <v>#VALUE!</v>
      </c>
      <c r="AS1838" t="str">
        <f>IFERROR(INDEX(PLAYERIDMAP2[PLAYERNAME],MATCH(ROW()-ROW(AS$1),THIRDBASE,0)),"")</f>
        <v/>
      </c>
      <c r="AT1838" t="e">
        <f>IF(PLAYERIDMAP2[[#This Row],[POS]]="SS",MAX(AT$1:AT1837)+1,"")</f>
        <v>#VALUE!</v>
      </c>
      <c r="AU1838" t="str">
        <f>IFERROR(INDEX(PLAYERIDMAP2[PLAYERNAME],MATCH(ROW()-ROW(AU$1),SHORTSTOP,0)),"")</f>
        <v/>
      </c>
      <c r="AV1838" t="e">
        <f>IF(PLAYERIDMAP2[[#This Row],[POS]]="OF",MAX(AV$1:AV1837)+1,"")</f>
        <v>#VALUE!</v>
      </c>
      <c r="AW1838" t="str">
        <f>IFERROR(INDEX(PLAYERIDMAP2[PLAYERNAME],MATCH(ROW()-ROW(AW$1),OUTFIELD,0)),"")</f>
        <v/>
      </c>
      <c r="AX1838" t="e">
        <f>IF(PLAYERIDMAP2[[#This Row],[POS]]&lt;&gt;"P",MAX(AX$1:AX1837)+1,"")</f>
        <v>#VALUE!</v>
      </c>
      <c r="AY1838" t="str">
        <f>IFERROR(INDEX(PLAYERIDMAP2[PLAYERNAME],MATCH(ROW()-ROW(AY$1),HITTERS,0)),"")</f>
        <v/>
      </c>
      <c r="AZ1838" t="e">
        <f>IF(PLAYERIDMAP2[[#This Row],[POS]]="P",MAX(AZ$1:AZ1837)+1,"")</f>
        <v>#VALUE!</v>
      </c>
      <c r="BA1838" t="str">
        <f>IFERROR(INDEX(PLAYERIDMAP2[PLAYERNAME],MATCH(ROW()-ROW(BA$1),PITCHERS,0)),"")</f>
        <v/>
      </c>
    </row>
    <row r="1839" spans="38:53" x14ac:dyDescent="0.25">
      <c r="AL1839" t="e">
        <f>IF(PLAYERIDMAP2[[#This Row],[POS]]="C",MAX(AL$1:AL1838)+1,"")</f>
        <v>#VALUE!</v>
      </c>
      <c r="AM1839" t="str">
        <f>IFERROR(INDEX(PLAYERIDMAP2[PLAYERNAME],MATCH(ROW()-ROW(AM$1),CATCHERS,0)),"")</f>
        <v/>
      </c>
      <c r="AN1839" t="e">
        <f>IF(PLAYERIDMAP2[[#This Row],[POS]]="1B",MAX(AN$1:AN1838)+1,"")</f>
        <v>#VALUE!</v>
      </c>
      <c r="AO1839" t="str">
        <f>IFERROR(INDEX(PLAYERIDMAP2[PLAYERNAME],MATCH(ROW()-ROW(AO$1),FIRSTBASE,0)),"")</f>
        <v/>
      </c>
      <c r="AP1839" t="e">
        <f>IF(PLAYERIDMAP2[[#This Row],[POS]]="2B",MAX(AP$1:AP1838)+1,"")</f>
        <v>#VALUE!</v>
      </c>
      <c r="AQ1839" t="str">
        <f>IFERROR(INDEX(PLAYERIDMAP2[PLAYERNAME],MATCH(ROW()-ROW(AQ$1),SECONDBASE,0)),"")</f>
        <v/>
      </c>
      <c r="AR1839" t="e">
        <f>IF(PLAYERIDMAP2[[#This Row],[POS]]="3B",MAX(AR$1:AR1838)+1,"")</f>
        <v>#VALUE!</v>
      </c>
      <c r="AS1839" t="str">
        <f>IFERROR(INDEX(PLAYERIDMAP2[PLAYERNAME],MATCH(ROW()-ROW(AS$1),THIRDBASE,0)),"")</f>
        <v/>
      </c>
      <c r="AT1839" t="e">
        <f>IF(PLAYERIDMAP2[[#This Row],[POS]]="SS",MAX(AT$1:AT1838)+1,"")</f>
        <v>#VALUE!</v>
      </c>
      <c r="AU1839" t="str">
        <f>IFERROR(INDEX(PLAYERIDMAP2[PLAYERNAME],MATCH(ROW()-ROW(AU$1),SHORTSTOP,0)),"")</f>
        <v/>
      </c>
      <c r="AV1839" t="e">
        <f>IF(PLAYERIDMAP2[[#This Row],[POS]]="OF",MAX(AV$1:AV1838)+1,"")</f>
        <v>#VALUE!</v>
      </c>
      <c r="AW1839" t="str">
        <f>IFERROR(INDEX(PLAYERIDMAP2[PLAYERNAME],MATCH(ROW()-ROW(AW$1),OUTFIELD,0)),"")</f>
        <v/>
      </c>
      <c r="AX1839" t="e">
        <f>IF(PLAYERIDMAP2[[#This Row],[POS]]&lt;&gt;"P",MAX(AX$1:AX1838)+1,"")</f>
        <v>#VALUE!</v>
      </c>
      <c r="AY1839" t="str">
        <f>IFERROR(INDEX(PLAYERIDMAP2[PLAYERNAME],MATCH(ROW()-ROW(AY$1),HITTERS,0)),"")</f>
        <v/>
      </c>
      <c r="AZ1839" t="e">
        <f>IF(PLAYERIDMAP2[[#This Row],[POS]]="P",MAX(AZ$1:AZ1838)+1,"")</f>
        <v>#VALUE!</v>
      </c>
      <c r="BA1839" t="str">
        <f>IFERROR(INDEX(PLAYERIDMAP2[PLAYERNAME],MATCH(ROW()-ROW(BA$1),PITCHERS,0)),"")</f>
        <v/>
      </c>
    </row>
    <row r="1840" spans="38:53" x14ac:dyDescent="0.25">
      <c r="AL1840" t="e">
        <f>IF(PLAYERIDMAP2[[#This Row],[POS]]="C",MAX(AL$1:AL1839)+1,"")</f>
        <v>#VALUE!</v>
      </c>
      <c r="AM1840" t="str">
        <f>IFERROR(INDEX(PLAYERIDMAP2[PLAYERNAME],MATCH(ROW()-ROW(AM$1),CATCHERS,0)),"")</f>
        <v/>
      </c>
      <c r="AN1840" t="e">
        <f>IF(PLAYERIDMAP2[[#This Row],[POS]]="1B",MAX(AN$1:AN1839)+1,"")</f>
        <v>#VALUE!</v>
      </c>
      <c r="AO1840" t="str">
        <f>IFERROR(INDEX(PLAYERIDMAP2[PLAYERNAME],MATCH(ROW()-ROW(AO$1),FIRSTBASE,0)),"")</f>
        <v/>
      </c>
      <c r="AP1840" t="e">
        <f>IF(PLAYERIDMAP2[[#This Row],[POS]]="2B",MAX(AP$1:AP1839)+1,"")</f>
        <v>#VALUE!</v>
      </c>
      <c r="AQ1840" t="str">
        <f>IFERROR(INDEX(PLAYERIDMAP2[PLAYERNAME],MATCH(ROW()-ROW(AQ$1),SECONDBASE,0)),"")</f>
        <v/>
      </c>
      <c r="AR1840" t="e">
        <f>IF(PLAYERIDMAP2[[#This Row],[POS]]="3B",MAX(AR$1:AR1839)+1,"")</f>
        <v>#VALUE!</v>
      </c>
      <c r="AS1840" t="str">
        <f>IFERROR(INDEX(PLAYERIDMAP2[PLAYERNAME],MATCH(ROW()-ROW(AS$1),THIRDBASE,0)),"")</f>
        <v/>
      </c>
      <c r="AT1840" t="e">
        <f>IF(PLAYERIDMAP2[[#This Row],[POS]]="SS",MAX(AT$1:AT1839)+1,"")</f>
        <v>#VALUE!</v>
      </c>
      <c r="AU1840" t="str">
        <f>IFERROR(INDEX(PLAYERIDMAP2[PLAYERNAME],MATCH(ROW()-ROW(AU$1),SHORTSTOP,0)),"")</f>
        <v/>
      </c>
      <c r="AV1840" t="e">
        <f>IF(PLAYERIDMAP2[[#This Row],[POS]]="OF",MAX(AV$1:AV1839)+1,"")</f>
        <v>#VALUE!</v>
      </c>
      <c r="AW1840" t="str">
        <f>IFERROR(INDEX(PLAYERIDMAP2[PLAYERNAME],MATCH(ROW()-ROW(AW$1),OUTFIELD,0)),"")</f>
        <v/>
      </c>
      <c r="AX1840" t="e">
        <f>IF(PLAYERIDMAP2[[#This Row],[POS]]&lt;&gt;"P",MAX(AX$1:AX1839)+1,"")</f>
        <v>#VALUE!</v>
      </c>
      <c r="AY1840" t="str">
        <f>IFERROR(INDEX(PLAYERIDMAP2[PLAYERNAME],MATCH(ROW()-ROW(AY$1),HITTERS,0)),"")</f>
        <v/>
      </c>
      <c r="AZ1840" t="e">
        <f>IF(PLAYERIDMAP2[[#This Row],[POS]]="P",MAX(AZ$1:AZ1839)+1,"")</f>
        <v>#VALUE!</v>
      </c>
      <c r="BA1840" t="str">
        <f>IFERROR(INDEX(PLAYERIDMAP2[PLAYERNAME],MATCH(ROW()-ROW(BA$1),PITCHERS,0)),"")</f>
        <v/>
      </c>
    </row>
    <row r="1841" spans="38:53" x14ac:dyDescent="0.25">
      <c r="AL1841" t="e">
        <f>IF(PLAYERIDMAP2[[#This Row],[POS]]="C",MAX(AL$1:AL1840)+1,"")</f>
        <v>#VALUE!</v>
      </c>
      <c r="AM1841" t="str">
        <f>IFERROR(INDEX(PLAYERIDMAP2[PLAYERNAME],MATCH(ROW()-ROW(AM$1),CATCHERS,0)),"")</f>
        <v/>
      </c>
      <c r="AN1841" t="e">
        <f>IF(PLAYERIDMAP2[[#This Row],[POS]]="1B",MAX(AN$1:AN1840)+1,"")</f>
        <v>#VALUE!</v>
      </c>
      <c r="AO1841" t="str">
        <f>IFERROR(INDEX(PLAYERIDMAP2[PLAYERNAME],MATCH(ROW()-ROW(AO$1),FIRSTBASE,0)),"")</f>
        <v/>
      </c>
      <c r="AP1841" t="e">
        <f>IF(PLAYERIDMAP2[[#This Row],[POS]]="2B",MAX(AP$1:AP1840)+1,"")</f>
        <v>#VALUE!</v>
      </c>
      <c r="AQ1841" t="str">
        <f>IFERROR(INDEX(PLAYERIDMAP2[PLAYERNAME],MATCH(ROW()-ROW(AQ$1),SECONDBASE,0)),"")</f>
        <v/>
      </c>
      <c r="AR1841" t="e">
        <f>IF(PLAYERIDMAP2[[#This Row],[POS]]="3B",MAX(AR$1:AR1840)+1,"")</f>
        <v>#VALUE!</v>
      </c>
      <c r="AS1841" t="str">
        <f>IFERROR(INDEX(PLAYERIDMAP2[PLAYERNAME],MATCH(ROW()-ROW(AS$1),THIRDBASE,0)),"")</f>
        <v/>
      </c>
      <c r="AT1841" t="e">
        <f>IF(PLAYERIDMAP2[[#This Row],[POS]]="SS",MAX(AT$1:AT1840)+1,"")</f>
        <v>#VALUE!</v>
      </c>
      <c r="AU1841" t="str">
        <f>IFERROR(INDEX(PLAYERIDMAP2[PLAYERNAME],MATCH(ROW()-ROW(AU$1),SHORTSTOP,0)),"")</f>
        <v/>
      </c>
      <c r="AV1841" t="e">
        <f>IF(PLAYERIDMAP2[[#This Row],[POS]]="OF",MAX(AV$1:AV1840)+1,"")</f>
        <v>#VALUE!</v>
      </c>
      <c r="AW1841" t="str">
        <f>IFERROR(INDEX(PLAYERIDMAP2[PLAYERNAME],MATCH(ROW()-ROW(AW$1),OUTFIELD,0)),"")</f>
        <v/>
      </c>
      <c r="AX1841" t="e">
        <f>IF(PLAYERIDMAP2[[#This Row],[POS]]&lt;&gt;"P",MAX(AX$1:AX1840)+1,"")</f>
        <v>#VALUE!</v>
      </c>
      <c r="AY1841" t="str">
        <f>IFERROR(INDEX(PLAYERIDMAP2[PLAYERNAME],MATCH(ROW()-ROW(AY$1),HITTERS,0)),"")</f>
        <v/>
      </c>
      <c r="AZ1841" t="e">
        <f>IF(PLAYERIDMAP2[[#This Row],[POS]]="P",MAX(AZ$1:AZ1840)+1,"")</f>
        <v>#VALUE!</v>
      </c>
      <c r="BA1841" t="str">
        <f>IFERROR(INDEX(PLAYERIDMAP2[PLAYERNAME],MATCH(ROW()-ROW(BA$1),PITCHERS,0)),"")</f>
        <v/>
      </c>
    </row>
    <row r="1842" spans="38:53" x14ac:dyDescent="0.25">
      <c r="AL1842" t="e">
        <f>IF(PLAYERIDMAP2[[#This Row],[POS]]="C",MAX(AL$1:AL1841)+1,"")</f>
        <v>#VALUE!</v>
      </c>
      <c r="AM1842" t="str">
        <f>IFERROR(INDEX(PLAYERIDMAP2[PLAYERNAME],MATCH(ROW()-ROW(AM$1),CATCHERS,0)),"")</f>
        <v/>
      </c>
      <c r="AN1842" t="e">
        <f>IF(PLAYERIDMAP2[[#This Row],[POS]]="1B",MAX(AN$1:AN1841)+1,"")</f>
        <v>#VALUE!</v>
      </c>
      <c r="AO1842" t="str">
        <f>IFERROR(INDEX(PLAYERIDMAP2[PLAYERNAME],MATCH(ROW()-ROW(AO$1),FIRSTBASE,0)),"")</f>
        <v/>
      </c>
      <c r="AP1842" t="e">
        <f>IF(PLAYERIDMAP2[[#This Row],[POS]]="2B",MAX(AP$1:AP1841)+1,"")</f>
        <v>#VALUE!</v>
      </c>
      <c r="AQ1842" t="str">
        <f>IFERROR(INDEX(PLAYERIDMAP2[PLAYERNAME],MATCH(ROW()-ROW(AQ$1),SECONDBASE,0)),"")</f>
        <v/>
      </c>
      <c r="AR1842" t="e">
        <f>IF(PLAYERIDMAP2[[#This Row],[POS]]="3B",MAX(AR$1:AR1841)+1,"")</f>
        <v>#VALUE!</v>
      </c>
      <c r="AS1842" t="str">
        <f>IFERROR(INDEX(PLAYERIDMAP2[PLAYERNAME],MATCH(ROW()-ROW(AS$1),THIRDBASE,0)),"")</f>
        <v/>
      </c>
      <c r="AT1842" t="e">
        <f>IF(PLAYERIDMAP2[[#This Row],[POS]]="SS",MAX(AT$1:AT1841)+1,"")</f>
        <v>#VALUE!</v>
      </c>
      <c r="AU1842" t="str">
        <f>IFERROR(INDEX(PLAYERIDMAP2[PLAYERNAME],MATCH(ROW()-ROW(AU$1),SHORTSTOP,0)),"")</f>
        <v/>
      </c>
      <c r="AV1842" t="e">
        <f>IF(PLAYERIDMAP2[[#This Row],[POS]]="OF",MAX(AV$1:AV1841)+1,"")</f>
        <v>#VALUE!</v>
      </c>
      <c r="AW1842" t="str">
        <f>IFERROR(INDEX(PLAYERIDMAP2[PLAYERNAME],MATCH(ROW()-ROW(AW$1),OUTFIELD,0)),"")</f>
        <v/>
      </c>
      <c r="AX1842" t="e">
        <f>IF(PLAYERIDMAP2[[#This Row],[POS]]&lt;&gt;"P",MAX(AX$1:AX1841)+1,"")</f>
        <v>#VALUE!</v>
      </c>
      <c r="AY1842" t="str">
        <f>IFERROR(INDEX(PLAYERIDMAP2[PLAYERNAME],MATCH(ROW()-ROW(AY$1),HITTERS,0)),"")</f>
        <v/>
      </c>
      <c r="AZ1842" t="e">
        <f>IF(PLAYERIDMAP2[[#This Row],[POS]]="P",MAX(AZ$1:AZ1841)+1,"")</f>
        <v>#VALUE!</v>
      </c>
      <c r="BA1842" t="str">
        <f>IFERROR(INDEX(PLAYERIDMAP2[PLAYERNAME],MATCH(ROW()-ROW(BA$1),PITCHERS,0)),"")</f>
        <v/>
      </c>
    </row>
    <row r="1843" spans="38:53" x14ac:dyDescent="0.25">
      <c r="AL1843" t="e">
        <f>IF(PLAYERIDMAP2[[#This Row],[POS]]="C",MAX(AL$1:AL1842)+1,"")</f>
        <v>#VALUE!</v>
      </c>
      <c r="AM1843" t="str">
        <f>IFERROR(INDEX(PLAYERIDMAP2[PLAYERNAME],MATCH(ROW()-ROW(AM$1),CATCHERS,0)),"")</f>
        <v/>
      </c>
      <c r="AN1843" t="e">
        <f>IF(PLAYERIDMAP2[[#This Row],[POS]]="1B",MAX(AN$1:AN1842)+1,"")</f>
        <v>#VALUE!</v>
      </c>
      <c r="AO1843" t="str">
        <f>IFERROR(INDEX(PLAYERIDMAP2[PLAYERNAME],MATCH(ROW()-ROW(AO$1),FIRSTBASE,0)),"")</f>
        <v/>
      </c>
      <c r="AP1843" t="e">
        <f>IF(PLAYERIDMAP2[[#This Row],[POS]]="2B",MAX(AP$1:AP1842)+1,"")</f>
        <v>#VALUE!</v>
      </c>
      <c r="AQ1843" t="str">
        <f>IFERROR(INDEX(PLAYERIDMAP2[PLAYERNAME],MATCH(ROW()-ROW(AQ$1),SECONDBASE,0)),"")</f>
        <v/>
      </c>
      <c r="AR1843" t="e">
        <f>IF(PLAYERIDMAP2[[#This Row],[POS]]="3B",MAX(AR$1:AR1842)+1,"")</f>
        <v>#VALUE!</v>
      </c>
      <c r="AS1843" t="str">
        <f>IFERROR(INDEX(PLAYERIDMAP2[PLAYERNAME],MATCH(ROW()-ROW(AS$1),THIRDBASE,0)),"")</f>
        <v/>
      </c>
      <c r="AT1843" t="e">
        <f>IF(PLAYERIDMAP2[[#This Row],[POS]]="SS",MAX(AT$1:AT1842)+1,"")</f>
        <v>#VALUE!</v>
      </c>
      <c r="AU1843" t="str">
        <f>IFERROR(INDEX(PLAYERIDMAP2[PLAYERNAME],MATCH(ROW()-ROW(AU$1),SHORTSTOP,0)),"")</f>
        <v/>
      </c>
      <c r="AV1843" t="e">
        <f>IF(PLAYERIDMAP2[[#This Row],[POS]]="OF",MAX(AV$1:AV1842)+1,"")</f>
        <v>#VALUE!</v>
      </c>
      <c r="AW1843" t="str">
        <f>IFERROR(INDEX(PLAYERIDMAP2[PLAYERNAME],MATCH(ROW()-ROW(AW$1),OUTFIELD,0)),"")</f>
        <v/>
      </c>
      <c r="AX1843" t="e">
        <f>IF(PLAYERIDMAP2[[#This Row],[POS]]&lt;&gt;"P",MAX(AX$1:AX1842)+1,"")</f>
        <v>#VALUE!</v>
      </c>
      <c r="AY1843" t="str">
        <f>IFERROR(INDEX(PLAYERIDMAP2[PLAYERNAME],MATCH(ROW()-ROW(AY$1),HITTERS,0)),"")</f>
        <v/>
      </c>
      <c r="AZ1843" t="e">
        <f>IF(PLAYERIDMAP2[[#This Row],[POS]]="P",MAX(AZ$1:AZ1842)+1,"")</f>
        <v>#VALUE!</v>
      </c>
      <c r="BA1843" t="str">
        <f>IFERROR(INDEX(PLAYERIDMAP2[PLAYERNAME],MATCH(ROW()-ROW(BA$1),PITCHERS,0)),"")</f>
        <v/>
      </c>
    </row>
    <row r="1844" spans="38:53" x14ac:dyDescent="0.25">
      <c r="AL1844" t="e">
        <f>IF(PLAYERIDMAP2[[#This Row],[POS]]="C",MAX(AL$1:AL1843)+1,"")</f>
        <v>#VALUE!</v>
      </c>
      <c r="AM1844" t="str">
        <f>IFERROR(INDEX(PLAYERIDMAP2[PLAYERNAME],MATCH(ROW()-ROW(AM$1),CATCHERS,0)),"")</f>
        <v/>
      </c>
      <c r="AN1844" t="e">
        <f>IF(PLAYERIDMAP2[[#This Row],[POS]]="1B",MAX(AN$1:AN1843)+1,"")</f>
        <v>#VALUE!</v>
      </c>
      <c r="AO1844" t="str">
        <f>IFERROR(INDEX(PLAYERIDMAP2[PLAYERNAME],MATCH(ROW()-ROW(AO$1),FIRSTBASE,0)),"")</f>
        <v/>
      </c>
      <c r="AP1844" t="e">
        <f>IF(PLAYERIDMAP2[[#This Row],[POS]]="2B",MAX(AP$1:AP1843)+1,"")</f>
        <v>#VALUE!</v>
      </c>
      <c r="AQ1844" t="str">
        <f>IFERROR(INDEX(PLAYERIDMAP2[PLAYERNAME],MATCH(ROW()-ROW(AQ$1),SECONDBASE,0)),"")</f>
        <v/>
      </c>
      <c r="AR1844" t="e">
        <f>IF(PLAYERIDMAP2[[#This Row],[POS]]="3B",MAX(AR$1:AR1843)+1,"")</f>
        <v>#VALUE!</v>
      </c>
      <c r="AS1844" t="str">
        <f>IFERROR(INDEX(PLAYERIDMAP2[PLAYERNAME],MATCH(ROW()-ROW(AS$1),THIRDBASE,0)),"")</f>
        <v/>
      </c>
      <c r="AT1844" t="e">
        <f>IF(PLAYERIDMAP2[[#This Row],[POS]]="SS",MAX(AT$1:AT1843)+1,"")</f>
        <v>#VALUE!</v>
      </c>
      <c r="AU1844" t="str">
        <f>IFERROR(INDEX(PLAYERIDMAP2[PLAYERNAME],MATCH(ROW()-ROW(AU$1),SHORTSTOP,0)),"")</f>
        <v/>
      </c>
      <c r="AV1844" t="e">
        <f>IF(PLAYERIDMAP2[[#This Row],[POS]]="OF",MAX(AV$1:AV1843)+1,"")</f>
        <v>#VALUE!</v>
      </c>
      <c r="AW1844" t="str">
        <f>IFERROR(INDEX(PLAYERIDMAP2[PLAYERNAME],MATCH(ROW()-ROW(AW$1),OUTFIELD,0)),"")</f>
        <v/>
      </c>
      <c r="AX1844" t="e">
        <f>IF(PLAYERIDMAP2[[#This Row],[POS]]&lt;&gt;"P",MAX(AX$1:AX1843)+1,"")</f>
        <v>#VALUE!</v>
      </c>
      <c r="AY1844" t="str">
        <f>IFERROR(INDEX(PLAYERIDMAP2[PLAYERNAME],MATCH(ROW()-ROW(AY$1),HITTERS,0)),"")</f>
        <v/>
      </c>
      <c r="AZ1844" t="e">
        <f>IF(PLAYERIDMAP2[[#This Row],[POS]]="P",MAX(AZ$1:AZ1843)+1,"")</f>
        <v>#VALUE!</v>
      </c>
      <c r="BA1844" t="str">
        <f>IFERROR(INDEX(PLAYERIDMAP2[PLAYERNAME],MATCH(ROW()-ROW(BA$1),PITCHERS,0)),"")</f>
        <v/>
      </c>
    </row>
    <row r="1845" spans="38:53" x14ac:dyDescent="0.25">
      <c r="AL1845" t="e">
        <f>IF(PLAYERIDMAP2[[#This Row],[POS]]="C",MAX(AL$1:AL1844)+1,"")</f>
        <v>#VALUE!</v>
      </c>
      <c r="AM1845" t="str">
        <f>IFERROR(INDEX(PLAYERIDMAP2[PLAYERNAME],MATCH(ROW()-ROW(AM$1),CATCHERS,0)),"")</f>
        <v/>
      </c>
      <c r="AN1845" t="e">
        <f>IF(PLAYERIDMAP2[[#This Row],[POS]]="1B",MAX(AN$1:AN1844)+1,"")</f>
        <v>#VALUE!</v>
      </c>
      <c r="AO1845" t="str">
        <f>IFERROR(INDEX(PLAYERIDMAP2[PLAYERNAME],MATCH(ROW()-ROW(AO$1),FIRSTBASE,0)),"")</f>
        <v/>
      </c>
      <c r="AP1845" t="e">
        <f>IF(PLAYERIDMAP2[[#This Row],[POS]]="2B",MAX(AP$1:AP1844)+1,"")</f>
        <v>#VALUE!</v>
      </c>
      <c r="AQ1845" t="str">
        <f>IFERROR(INDEX(PLAYERIDMAP2[PLAYERNAME],MATCH(ROW()-ROW(AQ$1),SECONDBASE,0)),"")</f>
        <v/>
      </c>
      <c r="AR1845" t="e">
        <f>IF(PLAYERIDMAP2[[#This Row],[POS]]="3B",MAX(AR$1:AR1844)+1,"")</f>
        <v>#VALUE!</v>
      </c>
      <c r="AS1845" t="str">
        <f>IFERROR(INDEX(PLAYERIDMAP2[PLAYERNAME],MATCH(ROW()-ROW(AS$1),THIRDBASE,0)),"")</f>
        <v/>
      </c>
      <c r="AT1845" t="e">
        <f>IF(PLAYERIDMAP2[[#This Row],[POS]]="SS",MAX(AT$1:AT1844)+1,"")</f>
        <v>#VALUE!</v>
      </c>
      <c r="AU1845" t="str">
        <f>IFERROR(INDEX(PLAYERIDMAP2[PLAYERNAME],MATCH(ROW()-ROW(AU$1),SHORTSTOP,0)),"")</f>
        <v/>
      </c>
      <c r="AV1845" t="e">
        <f>IF(PLAYERIDMAP2[[#This Row],[POS]]="OF",MAX(AV$1:AV1844)+1,"")</f>
        <v>#VALUE!</v>
      </c>
      <c r="AW1845" t="str">
        <f>IFERROR(INDEX(PLAYERIDMAP2[PLAYERNAME],MATCH(ROW()-ROW(AW$1),OUTFIELD,0)),"")</f>
        <v/>
      </c>
      <c r="AX1845" t="e">
        <f>IF(PLAYERIDMAP2[[#This Row],[POS]]&lt;&gt;"P",MAX(AX$1:AX1844)+1,"")</f>
        <v>#VALUE!</v>
      </c>
      <c r="AY1845" t="str">
        <f>IFERROR(INDEX(PLAYERIDMAP2[PLAYERNAME],MATCH(ROW()-ROW(AY$1),HITTERS,0)),"")</f>
        <v/>
      </c>
      <c r="AZ1845" t="e">
        <f>IF(PLAYERIDMAP2[[#This Row],[POS]]="P",MAX(AZ$1:AZ1844)+1,"")</f>
        <v>#VALUE!</v>
      </c>
      <c r="BA1845" t="str">
        <f>IFERROR(INDEX(PLAYERIDMAP2[PLAYERNAME],MATCH(ROW()-ROW(BA$1),PITCHERS,0)),"")</f>
        <v/>
      </c>
    </row>
    <row r="1846" spans="38:53" x14ac:dyDescent="0.25">
      <c r="AL1846" t="e">
        <f>IF(PLAYERIDMAP2[[#This Row],[POS]]="C",MAX(AL$1:AL1845)+1,"")</f>
        <v>#VALUE!</v>
      </c>
      <c r="AM1846" t="str">
        <f>IFERROR(INDEX(PLAYERIDMAP2[PLAYERNAME],MATCH(ROW()-ROW(AM$1),CATCHERS,0)),"")</f>
        <v/>
      </c>
      <c r="AN1846" t="e">
        <f>IF(PLAYERIDMAP2[[#This Row],[POS]]="1B",MAX(AN$1:AN1845)+1,"")</f>
        <v>#VALUE!</v>
      </c>
      <c r="AO1846" t="str">
        <f>IFERROR(INDEX(PLAYERIDMAP2[PLAYERNAME],MATCH(ROW()-ROW(AO$1),FIRSTBASE,0)),"")</f>
        <v/>
      </c>
      <c r="AP1846" t="e">
        <f>IF(PLAYERIDMAP2[[#This Row],[POS]]="2B",MAX(AP$1:AP1845)+1,"")</f>
        <v>#VALUE!</v>
      </c>
      <c r="AQ1846" t="str">
        <f>IFERROR(INDEX(PLAYERIDMAP2[PLAYERNAME],MATCH(ROW()-ROW(AQ$1),SECONDBASE,0)),"")</f>
        <v/>
      </c>
      <c r="AR1846" t="e">
        <f>IF(PLAYERIDMAP2[[#This Row],[POS]]="3B",MAX(AR$1:AR1845)+1,"")</f>
        <v>#VALUE!</v>
      </c>
      <c r="AS1846" t="str">
        <f>IFERROR(INDEX(PLAYERIDMAP2[PLAYERNAME],MATCH(ROW()-ROW(AS$1),THIRDBASE,0)),"")</f>
        <v/>
      </c>
      <c r="AT1846" t="e">
        <f>IF(PLAYERIDMAP2[[#This Row],[POS]]="SS",MAX(AT$1:AT1845)+1,"")</f>
        <v>#VALUE!</v>
      </c>
      <c r="AU1846" t="str">
        <f>IFERROR(INDEX(PLAYERIDMAP2[PLAYERNAME],MATCH(ROW()-ROW(AU$1),SHORTSTOP,0)),"")</f>
        <v/>
      </c>
      <c r="AV1846" t="e">
        <f>IF(PLAYERIDMAP2[[#This Row],[POS]]="OF",MAX(AV$1:AV1845)+1,"")</f>
        <v>#VALUE!</v>
      </c>
      <c r="AW1846" t="str">
        <f>IFERROR(INDEX(PLAYERIDMAP2[PLAYERNAME],MATCH(ROW()-ROW(AW$1),OUTFIELD,0)),"")</f>
        <v/>
      </c>
      <c r="AX1846" t="e">
        <f>IF(PLAYERIDMAP2[[#This Row],[POS]]&lt;&gt;"P",MAX(AX$1:AX1845)+1,"")</f>
        <v>#VALUE!</v>
      </c>
      <c r="AY1846" t="str">
        <f>IFERROR(INDEX(PLAYERIDMAP2[PLAYERNAME],MATCH(ROW()-ROW(AY$1),HITTERS,0)),"")</f>
        <v/>
      </c>
      <c r="AZ1846" t="e">
        <f>IF(PLAYERIDMAP2[[#This Row],[POS]]="P",MAX(AZ$1:AZ1845)+1,"")</f>
        <v>#VALUE!</v>
      </c>
      <c r="BA1846" t="str">
        <f>IFERROR(INDEX(PLAYERIDMAP2[PLAYERNAME],MATCH(ROW()-ROW(BA$1),PITCHERS,0)),"")</f>
        <v/>
      </c>
    </row>
    <row r="1847" spans="38:53" x14ac:dyDescent="0.25">
      <c r="AL1847" t="e">
        <f>IF(PLAYERIDMAP2[[#This Row],[POS]]="C",MAX(AL$1:AL1846)+1,"")</f>
        <v>#VALUE!</v>
      </c>
      <c r="AM1847" t="str">
        <f>IFERROR(INDEX(PLAYERIDMAP2[PLAYERNAME],MATCH(ROW()-ROW(AM$1),CATCHERS,0)),"")</f>
        <v/>
      </c>
      <c r="AN1847" t="e">
        <f>IF(PLAYERIDMAP2[[#This Row],[POS]]="1B",MAX(AN$1:AN1846)+1,"")</f>
        <v>#VALUE!</v>
      </c>
      <c r="AO1847" t="str">
        <f>IFERROR(INDEX(PLAYERIDMAP2[PLAYERNAME],MATCH(ROW()-ROW(AO$1),FIRSTBASE,0)),"")</f>
        <v/>
      </c>
      <c r="AP1847" t="e">
        <f>IF(PLAYERIDMAP2[[#This Row],[POS]]="2B",MAX(AP$1:AP1846)+1,"")</f>
        <v>#VALUE!</v>
      </c>
      <c r="AQ1847" t="str">
        <f>IFERROR(INDEX(PLAYERIDMAP2[PLAYERNAME],MATCH(ROW()-ROW(AQ$1),SECONDBASE,0)),"")</f>
        <v/>
      </c>
      <c r="AR1847" t="e">
        <f>IF(PLAYERIDMAP2[[#This Row],[POS]]="3B",MAX(AR$1:AR1846)+1,"")</f>
        <v>#VALUE!</v>
      </c>
      <c r="AS1847" t="str">
        <f>IFERROR(INDEX(PLAYERIDMAP2[PLAYERNAME],MATCH(ROW()-ROW(AS$1),THIRDBASE,0)),"")</f>
        <v/>
      </c>
      <c r="AT1847" t="e">
        <f>IF(PLAYERIDMAP2[[#This Row],[POS]]="SS",MAX(AT$1:AT1846)+1,"")</f>
        <v>#VALUE!</v>
      </c>
      <c r="AU1847" t="str">
        <f>IFERROR(INDEX(PLAYERIDMAP2[PLAYERNAME],MATCH(ROW()-ROW(AU$1),SHORTSTOP,0)),"")</f>
        <v/>
      </c>
      <c r="AV1847" t="e">
        <f>IF(PLAYERIDMAP2[[#This Row],[POS]]="OF",MAX(AV$1:AV1846)+1,"")</f>
        <v>#VALUE!</v>
      </c>
      <c r="AW1847" t="str">
        <f>IFERROR(INDEX(PLAYERIDMAP2[PLAYERNAME],MATCH(ROW()-ROW(AW$1),OUTFIELD,0)),"")</f>
        <v/>
      </c>
      <c r="AX1847" t="e">
        <f>IF(PLAYERIDMAP2[[#This Row],[POS]]&lt;&gt;"P",MAX(AX$1:AX1846)+1,"")</f>
        <v>#VALUE!</v>
      </c>
      <c r="AY1847" t="str">
        <f>IFERROR(INDEX(PLAYERIDMAP2[PLAYERNAME],MATCH(ROW()-ROW(AY$1),HITTERS,0)),"")</f>
        <v/>
      </c>
      <c r="AZ1847" t="e">
        <f>IF(PLAYERIDMAP2[[#This Row],[POS]]="P",MAX(AZ$1:AZ1846)+1,"")</f>
        <v>#VALUE!</v>
      </c>
      <c r="BA1847" t="str">
        <f>IFERROR(INDEX(PLAYERIDMAP2[PLAYERNAME],MATCH(ROW()-ROW(BA$1),PITCHERS,0)),"")</f>
        <v/>
      </c>
    </row>
    <row r="1848" spans="38:53" x14ac:dyDescent="0.25">
      <c r="AL1848" t="e">
        <f>IF(PLAYERIDMAP2[[#This Row],[POS]]="C",MAX(AL$1:AL1847)+1,"")</f>
        <v>#VALUE!</v>
      </c>
      <c r="AM1848" t="str">
        <f>IFERROR(INDEX(PLAYERIDMAP2[PLAYERNAME],MATCH(ROW()-ROW(AM$1),CATCHERS,0)),"")</f>
        <v/>
      </c>
      <c r="AN1848" t="e">
        <f>IF(PLAYERIDMAP2[[#This Row],[POS]]="1B",MAX(AN$1:AN1847)+1,"")</f>
        <v>#VALUE!</v>
      </c>
      <c r="AO1848" t="str">
        <f>IFERROR(INDEX(PLAYERIDMAP2[PLAYERNAME],MATCH(ROW()-ROW(AO$1),FIRSTBASE,0)),"")</f>
        <v/>
      </c>
      <c r="AP1848" t="e">
        <f>IF(PLAYERIDMAP2[[#This Row],[POS]]="2B",MAX(AP$1:AP1847)+1,"")</f>
        <v>#VALUE!</v>
      </c>
      <c r="AQ1848" t="str">
        <f>IFERROR(INDEX(PLAYERIDMAP2[PLAYERNAME],MATCH(ROW()-ROW(AQ$1),SECONDBASE,0)),"")</f>
        <v/>
      </c>
      <c r="AR1848" t="e">
        <f>IF(PLAYERIDMAP2[[#This Row],[POS]]="3B",MAX(AR$1:AR1847)+1,"")</f>
        <v>#VALUE!</v>
      </c>
      <c r="AS1848" t="str">
        <f>IFERROR(INDEX(PLAYERIDMAP2[PLAYERNAME],MATCH(ROW()-ROW(AS$1),THIRDBASE,0)),"")</f>
        <v/>
      </c>
      <c r="AT1848" t="e">
        <f>IF(PLAYERIDMAP2[[#This Row],[POS]]="SS",MAX(AT$1:AT1847)+1,"")</f>
        <v>#VALUE!</v>
      </c>
      <c r="AU1848" t="str">
        <f>IFERROR(INDEX(PLAYERIDMAP2[PLAYERNAME],MATCH(ROW()-ROW(AU$1),SHORTSTOP,0)),"")</f>
        <v/>
      </c>
      <c r="AV1848" t="e">
        <f>IF(PLAYERIDMAP2[[#This Row],[POS]]="OF",MAX(AV$1:AV1847)+1,"")</f>
        <v>#VALUE!</v>
      </c>
      <c r="AW1848" t="str">
        <f>IFERROR(INDEX(PLAYERIDMAP2[PLAYERNAME],MATCH(ROW()-ROW(AW$1),OUTFIELD,0)),"")</f>
        <v/>
      </c>
      <c r="AX1848" t="e">
        <f>IF(PLAYERIDMAP2[[#This Row],[POS]]&lt;&gt;"P",MAX(AX$1:AX1847)+1,"")</f>
        <v>#VALUE!</v>
      </c>
      <c r="AY1848" t="str">
        <f>IFERROR(INDEX(PLAYERIDMAP2[PLAYERNAME],MATCH(ROW()-ROW(AY$1),HITTERS,0)),"")</f>
        <v/>
      </c>
      <c r="AZ1848" t="e">
        <f>IF(PLAYERIDMAP2[[#This Row],[POS]]="P",MAX(AZ$1:AZ1847)+1,"")</f>
        <v>#VALUE!</v>
      </c>
      <c r="BA1848" t="str">
        <f>IFERROR(INDEX(PLAYERIDMAP2[PLAYERNAME],MATCH(ROW()-ROW(BA$1),PITCHERS,0)),"")</f>
        <v/>
      </c>
    </row>
    <row r="1849" spans="38:53" x14ac:dyDescent="0.25">
      <c r="AL1849" t="e">
        <f>IF(PLAYERIDMAP2[[#This Row],[POS]]="C",MAX(AL$1:AL1848)+1,"")</f>
        <v>#VALUE!</v>
      </c>
      <c r="AM1849" t="str">
        <f>IFERROR(INDEX(PLAYERIDMAP2[PLAYERNAME],MATCH(ROW()-ROW(AM$1),CATCHERS,0)),"")</f>
        <v/>
      </c>
      <c r="AN1849" t="e">
        <f>IF(PLAYERIDMAP2[[#This Row],[POS]]="1B",MAX(AN$1:AN1848)+1,"")</f>
        <v>#VALUE!</v>
      </c>
      <c r="AO1849" t="str">
        <f>IFERROR(INDEX(PLAYERIDMAP2[PLAYERNAME],MATCH(ROW()-ROW(AO$1),FIRSTBASE,0)),"")</f>
        <v/>
      </c>
      <c r="AP1849" t="e">
        <f>IF(PLAYERIDMAP2[[#This Row],[POS]]="2B",MAX(AP$1:AP1848)+1,"")</f>
        <v>#VALUE!</v>
      </c>
      <c r="AQ1849" t="str">
        <f>IFERROR(INDEX(PLAYERIDMAP2[PLAYERNAME],MATCH(ROW()-ROW(AQ$1),SECONDBASE,0)),"")</f>
        <v/>
      </c>
      <c r="AR1849" t="e">
        <f>IF(PLAYERIDMAP2[[#This Row],[POS]]="3B",MAX(AR$1:AR1848)+1,"")</f>
        <v>#VALUE!</v>
      </c>
      <c r="AS1849" t="str">
        <f>IFERROR(INDEX(PLAYERIDMAP2[PLAYERNAME],MATCH(ROW()-ROW(AS$1),THIRDBASE,0)),"")</f>
        <v/>
      </c>
      <c r="AT1849" t="e">
        <f>IF(PLAYERIDMAP2[[#This Row],[POS]]="SS",MAX(AT$1:AT1848)+1,"")</f>
        <v>#VALUE!</v>
      </c>
      <c r="AU1849" t="str">
        <f>IFERROR(INDEX(PLAYERIDMAP2[PLAYERNAME],MATCH(ROW()-ROW(AU$1),SHORTSTOP,0)),"")</f>
        <v/>
      </c>
      <c r="AV1849" t="e">
        <f>IF(PLAYERIDMAP2[[#This Row],[POS]]="OF",MAX(AV$1:AV1848)+1,"")</f>
        <v>#VALUE!</v>
      </c>
      <c r="AW1849" t="str">
        <f>IFERROR(INDEX(PLAYERIDMAP2[PLAYERNAME],MATCH(ROW()-ROW(AW$1),OUTFIELD,0)),"")</f>
        <v/>
      </c>
      <c r="AX1849" t="e">
        <f>IF(PLAYERIDMAP2[[#This Row],[POS]]&lt;&gt;"P",MAX(AX$1:AX1848)+1,"")</f>
        <v>#VALUE!</v>
      </c>
      <c r="AY1849" t="str">
        <f>IFERROR(INDEX(PLAYERIDMAP2[PLAYERNAME],MATCH(ROW()-ROW(AY$1),HITTERS,0)),"")</f>
        <v/>
      </c>
      <c r="AZ1849" t="e">
        <f>IF(PLAYERIDMAP2[[#This Row],[POS]]="P",MAX(AZ$1:AZ1848)+1,"")</f>
        <v>#VALUE!</v>
      </c>
      <c r="BA1849" t="str">
        <f>IFERROR(INDEX(PLAYERIDMAP2[PLAYERNAME],MATCH(ROW()-ROW(BA$1),PITCHERS,0)),"")</f>
        <v/>
      </c>
    </row>
    <row r="1850" spans="38:53" x14ac:dyDescent="0.25">
      <c r="AL1850" t="e">
        <f>IF(PLAYERIDMAP2[[#This Row],[POS]]="C",MAX(AL$1:AL1849)+1,"")</f>
        <v>#VALUE!</v>
      </c>
      <c r="AM1850" t="str">
        <f>IFERROR(INDEX(PLAYERIDMAP2[PLAYERNAME],MATCH(ROW()-ROW(AM$1),CATCHERS,0)),"")</f>
        <v/>
      </c>
      <c r="AN1850" t="e">
        <f>IF(PLAYERIDMAP2[[#This Row],[POS]]="1B",MAX(AN$1:AN1849)+1,"")</f>
        <v>#VALUE!</v>
      </c>
      <c r="AO1850" t="str">
        <f>IFERROR(INDEX(PLAYERIDMAP2[PLAYERNAME],MATCH(ROW()-ROW(AO$1),FIRSTBASE,0)),"")</f>
        <v/>
      </c>
      <c r="AP1850" t="e">
        <f>IF(PLAYERIDMAP2[[#This Row],[POS]]="2B",MAX(AP$1:AP1849)+1,"")</f>
        <v>#VALUE!</v>
      </c>
      <c r="AQ1850" t="str">
        <f>IFERROR(INDEX(PLAYERIDMAP2[PLAYERNAME],MATCH(ROW()-ROW(AQ$1),SECONDBASE,0)),"")</f>
        <v/>
      </c>
      <c r="AR1850" t="e">
        <f>IF(PLAYERIDMAP2[[#This Row],[POS]]="3B",MAX(AR$1:AR1849)+1,"")</f>
        <v>#VALUE!</v>
      </c>
      <c r="AS1850" t="str">
        <f>IFERROR(INDEX(PLAYERIDMAP2[PLAYERNAME],MATCH(ROW()-ROW(AS$1),THIRDBASE,0)),"")</f>
        <v/>
      </c>
      <c r="AT1850" t="e">
        <f>IF(PLAYERIDMAP2[[#This Row],[POS]]="SS",MAX(AT$1:AT1849)+1,"")</f>
        <v>#VALUE!</v>
      </c>
      <c r="AU1850" t="str">
        <f>IFERROR(INDEX(PLAYERIDMAP2[PLAYERNAME],MATCH(ROW()-ROW(AU$1),SHORTSTOP,0)),"")</f>
        <v/>
      </c>
      <c r="AV1850" t="e">
        <f>IF(PLAYERIDMAP2[[#This Row],[POS]]="OF",MAX(AV$1:AV1849)+1,"")</f>
        <v>#VALUE!</v>
      </c>
      <c r="AW1850" t="str">
        <f>IFERROR(INDEX(PLAYERIDMAP2[PLAYERNAME],MATCH(ROW()-ROW(AW$1),OUTFIELD,0)),"")</f>
        <v/>
      </c>
      <c r="AX1850" t="e">
        <f>IF(PLAYERIDMAP2[[#This Row],[POS]]&lt;&gt;"P",MAX(AX$1:AX1849)+1,"")</f>
        <v>#VALUE!</v>
      </c>
      <c r="AY1850" t="str">
        <f>IFERROR(INDEX(PLAYERIDMAP2[PLAYERNAME],MATCH(ROW()-ROW(AY$1),HITTERS,0)),"")</f>
        <v/>
      </c>
      <c r="AZ1850" t="e">
        <f>IF(PLAYERIDMAP2[[#This Row],[POS]]="P",MAX(AZ$1:AZ1849)+1,"")</f>
        <v>#VALUE!</v>
      </c>
      <c r="BA1850" t="str">
        <f>IFERROR(INDEX(PLAYERIDMAP2[PLAYERNAME],MATCH(ROW()-ROW(BA$1),PITCHERS,0)),"")</f>
        <v/>
      </c>
    </row>
    <row r="1851" spans="38:53" x14ac:dyDescent="0.25">
      <c r="AL1851" t="e">
        <f>IF(PLAYERIDMAP2[[#This Row],[POS]]="C",MAX(AL$1:AL1850)+1,"")</f>
        <v>#VALUE!</v>
      </c>
      <c r="AM1851" t="str">
        <f>IFERROR(INDEX(PLAYERIDMAP2[PLAYERNAME],MATCH(ROW()-ROW(AM$1),CATCHERS,0)),"")</f>
        <v/>
      </c>
      <c r="AN1851" t="e">
        <f>IF(PLAYERIDMAP2[[#This Row],[POS]]="1B",MAX(AN$1:AN1850)+1,"")</f>
        <v>#VALUE!</v>
      </c>
      <c r="AO1851" t="str">
        <f>IFERROR(INDEX(PLAYERIDMAP2[PLAYERNAME],MATCH(ROW()-ROW(AO$1),FIRSTBASE,0)),"")</f>
        <v/>
      </c>
      <c r="AP1851" t="e">
        <f>IF(PLAYERIDMAP2[[#This Row],[POS]]="2B",MAX(AP$1:AP1850)+1,"")</f>
        <v>#VALUE!</v>
      </c>
      <c r="AQ1851" t="str">
        <f>IFERROR(INDEX(PLAYERIDMAP2[PLAYERNAME],MATCH(ROW()-ROW(AQ$1),SECONDBASE,0)),"")</f>
        <v/>
      </c>
      <c r="AR1851" t="e">
        <f>IF(PLAYERIDMAP2[[#This Row],[POS]]="3B",MAX(AR$1:AR1850)+1,"")</f>
        <v>#VALUE!</v>
      </c>
      <c r="AS1851" t="str">
        <f>IFERROR(INDEX(PLAYERIDMAP2[PLAYERNAME],MATCH(ROW()-ROW(AS$1),THIRDBASE,0)),"")</f>
        <v/>
      </c>
      <c r="AT1851" t="e">
        <f>IF(PLAYERIDMAP2[[#This Row],[POS]]="SS",MAX(AT$1:AT1850)+1,"")</f>
        <v>#VALUE!</v>
      </c>
      <c r="AU1851" t="str">
        <f>IFERROR(INDEX(PLAYERIDMAP2[PLAYERNAME],MATCH(ROW()-ROW(AU$1),SHORTSTOP,0)),"")</f>
        <v/>
      </c>
      <c r="AV1851" t="e">
        <f>IF(PLAYERIDMAP2[[#This Row],[POS]]="OF",MAX(AV$1:AV1850)+1,"")</f>
        <v>#VALUE!</v>
      </c>
      <c r="AW1851" t="str">
        <f>IFERROR(INDEX(PLAYERIDMAP2[PLAYERNAME],MATCH(ROW()-ROW(AW$1),OUTFIELD,0)),"")</f>
        <v/>
      </c>
      <c r="AX1851" t="e">
        <f>IF(PLAYERIDMAP2[[#This Row],[POS]]&lt;&gt;"P",MAX(AX$1:AX1850)+1,"")</f>
        <v>#VALUE!</v>
      </c>
      <c r="AY1851" t="str">
        <f>IFERROR(INDEX(PLAYERIDMAP2[PLAYERNAME],MATCH(ROW()-ROW(AY$1),HITTERS,0)),"")</f>
        <v/>
      </c>
      <c r="AZ1851" t="e">
        <f>IF(PLAYERIDMAP2[[#This Row],[POS]]="P",MAX(AZ$1:AZ1850)+1,"")</f>
        <v>#VALUE!</v>
      </c>
      <c r="BA1851" t="str">
        <f>IFERROR(INDEX(PLAYERIDMAP2[PLAYERNAME],MATCH(ROW()-ROW(BA$1),PITCHERS,0)),"")</f>
        <v/>
      </c>
    </row>
    <row r="1852" spans="38:53" x14ac:dyDescent="0.25">
      <c r="AL1852" t="e">
        <f>IF(PLAYERIDMAP2[[#This Row],[POS]]="C",MAX(AL$1:AL1851)+1,"")</f>
        <v>#VALUE!</v>
      </c>
      <c r="AM1852" t="str">
        <f>IFERROR(INDEX(PLAYERIDMAP2[PLAYERNAME],MATCH(ROW()-ROW(AM$1),CATCHERS,0)),"")</f>
        <v/>
      </c>
      <c r="AN1852" t="e">
        <f>IF(PLAYERIDMAP2[[#This Row],[POS]]="1B",MAX(AN$1:AN1851)+1,"")</f>
        <v>#VALUE!</v>
      </c>
      <c r="AO1852" t="str">
        <f>IFERROR(INDEX(PLAYERIDMAP2[PLAYERNAME],MATCH(ROW()-ROW(AO$1),FIRSTBASE,0)),"")</f>
        <v/>
      </c>
      <c r="AP1852" t="e">
        <f>IF(PLAYERIDMAP2[[#This Row],[POS]]="2B",MAX(AP$1:AP1851)+1,"")</f>
        <v>#VALUE!</v>
      </c>
      <c r="AQ1852" t="str">
        <f>IFERROR(INDEX(PLAYERIDMAP2[PLAYERNAME],MATCH(ROW()-ROW(AQ$1),SECONDBASE,0)),"")</f>
        <v/>
      </c>
      <c r="AR1852" t="e">
        <f>IF(PLAYERIDMAP2[[#This Row],[POS]]="3B",MAX(AR$1:AR1851)+1,"")</f>
        <v>#VALUE!</v>
      </c>
      <c r="AS1852" t="str">
        <f>IFERROR(INDEX(PLAYERIDMAP2[PLAYERNAME],MATCH(ROW()-ROW(AS$1),THIRDBASE,0)),"")</f>
        <v/>
      </c>
      <c r="AT1852" t="e">
        <f>IF(PLAYERIDMAP2[[#This Row],[POS]]="SS",MAX(AT$1:AT1851)+1,"")</f>
        <v>#VALUE!</v>
      </c>
      <c r="AU1852" t="str">
        <f>IFERROR(INDEX(PLAYERIDMAP2[PLAYERNAME],MATCH(ROW()-ROW(AU$1),SHORTSTOP,0)),"")</f>
        <v/>
      </c>
      <c r="AV1852" t="e">
        <f>IF(PLAYERIDMAP2[[#This Row],[POS]]="OF",MAX(AV$1:AV1851)+1,"")</f>
        <v>#VALUE!</v>
      </c>
      <c r="AW1852" t="str">
        <f>IFERROR(INDEX(PLAYERIDMAP2[PLAYERNAME],MATCH(ROW()-ROW(AW$1),OUTFIELD,0)),"")</f>
        <v/>
      </c>
      <c r="AX1852" t="e">
        <f>IF(PLAYERIDMAP2[[#This Row],[POS]]&lt;&gt;"P",MAX(AX$1:AX1851)+1,"")</f>
        <v>#VALUE!</v>
      </c>
      <c r="AY1852" t="str">
        <f>IFERROR(INDEX(PLAYERIDMAP2[PLAYERNAME],MATCH(ROW()-ROW(AY$1),HITTERS,0)),"")</f>
        <v/>
      </c>
      <c r="AZ1852" t="e">
        <f>IF(PLAYERIDMAP2[[#This Row],[POS]]="P",MAX(AZ$1:AZ1851)+1,"")</f>
        <v>#VALUE!</v>
      </c>
      <c r="BA1852" t="str">
        <f>IFERROR(INDEX(PLAYERIDMAP2[PLAYERNAME],MATCH(ROW()-ROW(BA$1),PITCHERS,0)),"")</f>
        <v/>
      </c>
    </row>
    <row r="1853" spans="38:53" x14ac:dyDescent="0.25">
      <c r="AL1853" t="e">
        <f>IF(PLAYERIDMAP2[[#This Row],[POS]]="C",MAX(AL$1:AL1852)+1,"")</f>
        <v>#VALUE!</v>
      </c>
      <c r="AM1853" t="str">
        <f>IFERROR(INDEX(PLAYERIDMAP2[PLAYERNAME],MATCH(ROW()-ROW(AM$1),CATCHERS,0)),"")</f>
        <v/>
      </c>
      <c r="AN1853" t="e">
        <f>IF(PLAYERIDMAP2[[#This Row],[POS]]="1B",MAX(AN$1:AN1852)+1,"")</f>
        <v>#VALUE!</v>
      </c>
      <c r="AO1853" t="str">
        <f>IFERROR(INDEX(PLAYERIDMAP2[PLAYERNAME],MATCH(ROW()-ROW(AO$1),FIRSTBASE,0)),"")</f>
        <v/>
      </c>
      <c r="AP1853" t="e">
        <f>IF(PLAYERIDMAP2[[#This Row],[POS]]="2B",MAX(AP$1:AP1852)+1,"")</f>
        <v>#VALUE!</v>
      </c>
      <c r="AQ1853" t="str">
        <f>IFERROR(INDEX(PLAYERIDMAP2[PLAYERNAME],MATCH(ROW()-ROW(AQ$1),SECONDBASE,0)),"")</f>
        <v/>
      </c>
      <c r="AR1853" t="e">
        <f>IF(PLAYERIDMAP2[[#This Row],[POS]]="3B",MAX(AR$1:AR1852)+1,"")</f>
        <v>#VALUE!</v>
      </c>
      <c r="AS1853" t="str">
        <f>IFERROR(INDEX(PLAYERIDMAP2[PLAYERNAME],MATCH(ROW()-ROW(AS$1),THIRDBASE,0)),"")</f>
        <v/>
      </c>
      <c r="AT1853" t="e">
        <f>IF(PLAYERIDMAP2[[#This Row],[POS]]="SS",MAX(AT$1:AT1852)+1,"")</f>
        <v>#VALUE!</v>
      </c>
      <c r="AU1853" t="str">
        <f>IFERROR(INDEX(PLAYERIDMAP2[PLAYERNAME],MATCH(ROW()-ROW(AU$1),SHORTSTOP,0)),"")</f>
        <v/>
      </c>
      <c r="AV1853" t="e">
        <f>IF(PLAYERIDMAP2[[#This Row],[POS]]="OF",MAX(AV$1:AV1852)+1,"")</f>
        <v>#VALUE!</v>
      </c>
      <c r="AW1853" t="str">
        <f>IFERROR(INDEX(PLAYERIDMAP2[PLAYERNAME],MATCH(ROW()-ROW(AW$1),OUTFIELD,0)),"")</f>
        <v/>
      </c>
      <c r="AX1853" t="e">
        <f>IF(PLAYERIDMAP2[[#This Row],[POS]]&lt;&gt;"P",MAX(AX$1:AX1852)+1,"")</f>
        <v>#VALUE!</v>
      </c>
      <c r="AY1853" t="str">
        <f>IFERROR(INDEX(PLAYERIDMAP2[PLAYERNAME],MATCH(ROW()-ROW(AY$1),HITTERS,0)),"")</f>
        <v/>
      </c>
      <c r="AZ1853" t="e">
        <f>IF(PLAYERIDMAP2[[#This Row],[POS]]="P",MAX(AZ$1:AZ1852)+1,"")</f>
        <v>#VALUE!</v>
      </c>
      <c r="BA1853" t="str">
        <f>IFERROR(INDEX(PLAYERIDMAP2[PLAYERNAME],MATCH(ROW()-ROW(BA$1),PITCHERS,0)),"")</f>
        <v/>
      </c>
    </row>
    <row r="1854" spans="38:53" x14ac:dyDescent="0.25">
      <c r="AL1854" t="e">
        <f>IF(PLAYERIDMAP2[[#This Row],[POS]]="C",MAX(AL$1:AL1853)+1,"")</f>
        <v>#VALUE!</v>
      </c>
      <c r="AM1854" t="str">
        <f>IFERROR(INDEX(PLAYERIDMAP2[PLAYERNAME],MATCH(ROW()-ROW(AM$1),CATCHERS,0)),"")</f>
        <v/>
      </c>
      <c r="AN1854" t="e">
        <f>IF(PLAYERIDMAP2[[#This Row],[POS]]="1B",MAX(AN$1:AN1853)+1,"")</f>
        <v>#VALUE!</v>
      </c>
      <c r="AO1854" t="str">
        <f>IFERROR(INDEX(PLAYERIDMAP2[PLAYERNAME],MATCH(ROW()-ROW(AO$1),FIRSTBASE,0)),"")</f>
        <v/>
      </c>
      <c r="AP1854" t="e">
        <f>IF(PLAYERIDMAP2[[#This Row],[POS]]="2B",MAX(AP$1:AP1853)+1,"")</f>
        <v>#VALUE!</v>
      </c>
      <c r="AQ1854" t="str">
        <f>IFERROR(INDEX(PLAYERIDMAP2[PLAYERNAME],MATCH(ROW()-ROW(AQ$1),SECONDBASE,0)),"")</f>
        <v/>
      </c>
      <c r="AR1854" t="e">
        <f>IF(PLAYERIDMAP2[[#This Row],[POS]]="3B",MAX(AR$1:AR1853)+1,"")</f>
        <v>#VALUE!</v>
      </c>
      <c r="AS1854" t="str">
        <f>IFERROR(INDEX(PLAYERIDMAP2[PLAYERNAME],MATCH(ROW()-ROW(AS$1),THIRDBASE,0)),"")</f>
        <v/>
      </c>
      <c r="AT1854" t="e">
        <f>IF(PLAYERIDMAP2[[#This Row],[POS]]="SS",MAX(AT$1:AT1853)+1,"")</f>
        <v>#VALUE!</v>
      </c>
      <c r="AU1854" t="str">
        <f>IFERROR(INDEX(PLAYERIDMAP2[PLAYERNAME],MATCH(ROW()-ROW(AU$1),SHORTSTOP,0)),"")</f>
        <v/>
      </c>
      <c r="AV1854" t="e">
        <f>IF(PLAYERIDMAP2[[#This Row],[POS]]="OF",MAX(AV$1:AV1853)+1,"")</f>
        <v>#VALUE!</v>
      </c>
      <c r="AW1854" t="str">
        <f>IFERROR(INDEX(PLAYERIDMAP2[PLAYERNAME],MATCH(ROW()-ROW(AW$1),OUTFIELD,0)),"")</f>
        <v/>
      </c>
      <c r="AX1854" t="e">
        <f>IF(PLAYERIDMAP2[[#This Row],[POS]]&lt;&gt;"P",MAX(AX$1:AX1853)+1,"")</f>
        <v>#VALUE!</v>
      </c>
      <c r="AY1854" t="str">
        <f>IFERROR(INDEX(PLAYERIDMAP2[PLAYERNAME],MATCH(ROW()-ROW(AY$1),HITTERS,0)),"")</f>
        <v/>
      </c>
      <c r="AZ1854" t="e">
        <f>IF(PLAYERIDMAP2[[#This Row],[POS]]="P",MAX(AZ$1:AZ1853)+1,"")</f>
        <v>#VALUE!</v>
      </c>
      <c r="BA1854" t="str">
        <f>IFERROR(INDEX(PLAYERIDMAP2[PLAYERNAME],MATCH(ROW()-ROW(BA$1),PITCHERS,0)),"")</f>
        <v/>
      </c>
    </row>
    <row r="1855" spans="38:53" x14ac:dyDescent="0.25">
      <c r="AL1855" t="e">
        <f>IF(PLAYERIDMAP2[[#This Row],[POS]]="C",MAX(AL$1:AL1854)+1,"")</f>
        <v>#VALUE!</v>
      </c>
      <c r="AM1855" t="str">
        <f>IFERROR(INDEX(PLAYERIDMAP2[PLAYERNAME],MATCH(ROW()-ROW(AM$1),CATCHERS,0)),"")</f>
        <v/>
      </c>
      <c r="AN1855" t="e">
        <f>IF(PLAYERIDMAP2[[#This Row],[POS]]="1B",MAX(AN$1:AN1854)+1,"")</f>
        <v>#VALUE!</v>
      </c>
      <c r="AO1855" t="str">
        <f>IFERROR(INDEX(PLAYERIDMAP2[PLAYERNAME],MATCH(ROW()-ROW(AO$1),FIRSTBASE,0)),"")</f>
        <v/>
      </c>
      <c r="AP1855" t="e">
        <f>IF(PLAYERIDMAP2[[#This Row],[POS]]="2B",MAX(AP$1:AP1854)+1,"")</f>
        <v>#VALUE!</v>
      </c>
      <c r="AQ1855" t="str">
        <f>IFERROR(INDEX(PLAYERIDMAP2[PLAYERNAME],MATCH(ROW()-ROW(AQ$1),SECONDBASE,0)),"")</f>
        <v/>
      </c>
      <c r="AR1855" t="e">
        <f>IF(PLAYERIDMAP2[[#This Row],[POS]]="3B",MAX(AR$1:AR1854)+1,"")</f>
        <v>#VALUE!</v>
      </c>
      <c r="AS1855" t="str">
        <f>IFERROR(INDEX(PLAYERIDMAP2[PLAYERNAME],MATCH(ROW()-ROW(AS$1),THIRDBASE,0)),"")</f>
        <v/>
      </c>
      <c r="AT1855" t="e">
        <f>IF(PLAYERIDMAP2[[#This Row],[POS]]="SS",MAX(AT$1:AT1854)+1,"")</f>
        <v>#VALUE!</v>
      </c>
      <c r="AU1855" t="str">
        <f>IFERROR(INDEX(PLAYERIDMAP2[PLAYERNAME],MATCH(ROW()-ROW(AU$1),SHORTSTOP,0)),"")</f>
        <v/>
      </c>
      <c r="AV1855" t="e">
        <f>IF(PLAYERIDMAP2[[#This Row],[POS]]="OF",MAX(AV$1:AV1854)+1,"")</f>
        <v>#VALUE!</v>
      </c>
      <c r="AW1855" t="str">
        <f>IFERROR(INDEX(PLAYERIDMAP2[PLAYERNAME],MATCH(ROW()-ROW(AW$1),OUTFIELD,0)),"")</f>
        <v/>
      </c>
      <c r="AX1855" t="e">
        <f>IF(PLAYERIDMAP2[[#This Row],[POS]]&lt;&gt;"P",MAX(AX$1:AX1854)+1,"")</f>
        <v>#VALUE!</v>
      </c>
      <c r="AY1855" t="str">
        <f>IFERROR(INDEX(PLAYERIDMAP2[PLAYERNAME],MATCH(ROW()-ROW(AY$1),HITTERS,0)),"")</f>
        <v/>
      </c>
      <c r="AZ1855" t="e">
        <f>IF(PLAYERIDMAP2[[#This Row],[POS]]="P",MAX(AZ$1:AZ1854)+1,"")</f>
        <v>#VALUE!</v>
      </c>
      <c r="BA1855" t="str">
        <f>IFERROR(INDEX(PLAYERIDMAP2[PLAYERNAME],MATCH(ROW()-ROW(BA$1),PITCHERS,0)),"")</f>
        <v/>
      </c>
    </row>
    <row r="1856" spans="38:53" x14ac:dyDescent="0.25">
      <c r="AL1856" t="e">
        <f>IF(PLAYERIDMAP2[[#This Row],[POS]]="C",MAX(AL$1:AL1855)+1,"")</f>
        <v>#VALUE!</v>
      </c>
      <c r="AM1856" t="str">
        <f>IFERROR(INDEX(PLAYERIDMAP2[PLAYERNAME],MATCH(ROW()-ROW(AM$1),CATCHERS,0)),"")</f>
        <v/>
      </c>
      <c r="AN1856" t="e">
        <f>IF(PLAYERIDMAP2[[#This Row],[POS]]="1B",MAX(AN$1:AN1855)+1,"")</f>
        <v>#VALUE!</v>
      </c>
      <c r="AO1856" t="str">
        <f>IFERROR(INDEX(PLAYERIDMAP2[PLAYERNAME],MATCH(ROW()-ROW(AO$1),FIRSTBASE,0)),"")</f>
        <v/>
      </c>
      <c r="AP1856" t="e">
        <f>IF(PLAYERIDMAP2[[#This Row],[POS]]="2B",MAX(AP$1:AP1855)+1,"")</f>
        <v>#VALUE!</v>
      </c>
      <c r="AQ1856" t="str">
        <f>IFERROR(INDEX(PLAYERIDMAP2[PLAYERNAME],MATCH(ROW()-ROW(AQ$1),SECONDBASE,0)),"")</f>
        <v/>
      </c>
      <c r="AR1856" t="e">
        <f>IF(PLAYERIDMAP2[[#This Row],[POS]]="3B",MAX(AR$1:AR1855)+1,"")</f>
        <v>#VALUE!</v>
      </c>
      <c r="AS1856" t="str">
        <f>IFERROR(INDEX(PLAYERIDMAP2[PLAYERNAME],MATCH(ROW()-ROW(AS$1),THIRDBASE,0)),"")</f>
        <v/>
      </c>
      <c r="AT1856" t="e">
        <f>IF(PLAYERIDMAP2[[#This Row],[POS]]="SS",MAX(AT$1:AT1855)+1,"")</f>
        <v>#VALUE!</v>
      </c>
      <c r="AU1856" t="str">
        <f>IFERROR(INDEX(PLAYERIDMAP2[PLAYERNAME],MATCH(ROW()-ROW(AU$1),SHORTSTOP,0)),"")</f>
        <v/>
      </c>
      <c r="AV1856" t="e">
        <f>IF(PLAYERIDMAP2[[#This Row],[POS]]="OF",MAX(AV$1:AV1855)+1,"")</f>
        <v>#VALUE!</v>
      </c>
      <c r="AW1856" t="str">
        <f>IFERROR(INDEX(PLAYERIDMAP2[PLAYERNAME],MATCH(ROW()-ROW(AW$1),OUTFIELD,0)),"")</f>
        <v/>
      </c>
      <c r="AX1856" t="e">
        <f>IF(PLAYERIDMAP2[[#This Row],[POS]]&lt;&gt;"P",MAX(AX$1:AX1855)+1,"")</f>
        <v>#VALUE!</v>
      </c>
      <c r="AY1856" t="str">
        <f>IFERROR(INDEX(PLAYERIDMAP2[PLAYERNAME],MATCH(ROW()-ROW(AY$1),HITTERS,0)),"")</f>
        <v/>
      </c>
      <c r="AZ1856" t="e">
        <f>IF(PLAYERIDMAP2[[#This Row],[POS]]="P",MAX(AZ$1:AZ1855)+1,"")</f>
        <v>#VALUE!</v>
      </c>
      <c r="BA1856" t="str">
        <f>IFERROR(INDEX(PLAYERIDMAP2[PLAYERNAME],MATCH(ROW()-ROW(BA$1),PITCHERS,0)),"")</f>
        <v/>
      </c>
    </row>
    <row r="1857" spans="38:53" x14ac:dyDescent="0.25">
      <c r="AL1857" t="e">
        <f>IF(PLAYERIDMAP2[[#This Row],[POS]]="C",MAX(AL$1:AL1856)+1,"")</f>
        <v>#VALUE!</v>
      </c>
      <c r="AM1857" t="str">
        <f>IFERROR(INDEX(PLAYERIDMAP2[PLAYERNAME],MATCH(ROW()-ROW(AM$1),CATCHERS,0)),"")</f>
        <v/>
      </c>
      <c r="AN1857" t="e">
        <f>IF(PLAYERIDMAP2[[#This Row],[POS]]="1B",MAX(AN$1:AN1856)+1,"")</f>
        <v>#VALUE!</v>
      </c>
      <c r="AO1857" t="str">
        <f>IFERROR(INDEX(PLAYERIDMAP2[PLAYERNAME],MATCH(ROW()-ROW(AO$1),FIRSTBASE,0)),"")</f>
        <v/>
      </c>
      <c r="AP1857" t="e">
        <f>IF(PLAYERIDMAP2[[#This Row],[POS]]="2B",MAX(AP$1:AP1856)+1,"")</f>
        <v>#VALUE!</v>
      </c>
      <c r="AQ1857" t="str">
        <f>IFERROR(INDEX(PLAYERIDMAP2[PLAYERNAME],MATCH(ROW()-ROW(AQ$1),SECONDBASE,0)),"")</f>
        <v/>
      </c>
      <c r="AR1857" t="e">
        <f>IF(PLAYERIDMAP2[[#This Row],[POS]]="3B",MAX(AR$1:AR1856)+1,"")</f>
        <v>#VALUE!</v>
      </c>
      <c r="AS1857" t="str">
        <f>IFERROR(INDEX(PLAYERIDMAP2[PLAYERNAME],MATCH(ROW()-ROW(AS$1),THIRDBASE,0)),"")</f>
        <v/>
      </c>
      <c r="AT1857" t="e">
        <f>IF(PLAYERIDMAP2[[#This Row],[POS]]="SS",MAX(AT$1:AT1856)+1,"")</f>
        <v>#VALUE!</v>
      </c>
      <c r="AU1857" t="str">
        <f>IFERROR(INDEX(PLAYERIDMAP2[PLAYERNAME],MATCH(ROW()-ROW(AU$1),SHORTSTOP,0)),"")</f>
        <v/>
      </c>
      <c r="AV1857" t="e">
        <f>IF(PLAYERIDMAP2[[#This Row],[POS]]="OF",MAX(AV$1:AV1856)+1,"")</f>
        <v>#VALUE!</v>
      </c>
      <c r="AW1857" t="str">
        <f>IFERROR(INDEX(PLAYERIDMAP2[PLAYERNAME],MATCH(ROW()-ROW(AW$1),OUTFIELD,0)),"")</f>
        <v/>
      </c>
      <c r="AX1857" t="e">
        <f>IF(PLAYERIDMAP2[[#This Row],[POS]]&lt;&gt;"P",MAX(AX$1:AX1856)+1,"")</f>
        <v>#VALUE!</v>
      </c>
      <c r="AY1857" t="str">
        <f>IFERROR(INDEX(PLAYERIDMAP2[PLAYERNAME],MATCH(ROW()-ROW(AY$1),HITTERS,0)),"")</f>
        <v/>
      </c>
      <c r="AZ1857" t="e">
        <f>IF(PLAYERIDMAP2[[#This Row],[POS]]="P",MAX(AZ$1:AZ1856)+1,"")</f>
        <v>#VALUE!</v>
      </c>
      <c r="BA1857" t="str">
        <f>IFERROR(INDEX(PLAYERIDMAP2[PLAYERNAME],MATCH(ROW()-ROW(BA$1),PITCHERS,0)),"")</f>
        <v/>
      </c>
    </row>
    <row r="1858" spans="38:53" x14ac:dyDescent="0.25">
      <c r="AL1858" t="e">
        <f>IF(PLAYERIDMAP2[[#This Row],[POS]]="C",MAX(AL$1:AL1857)+1,"")</f>
        <v>#VALUE!</v>
      </c>
      <c r="AM1858" t="str">
        <f>IFERROR(INDEX(PLAYERIDMAP2[PLAYERNAME],MATCH(ROW()-ROW(AM$1),CATCHERS,0)),"")</f>
        <v/>
      </c>
      <c r="AN1858" t="e">
        <f>IF(PLAYERIDMAP2[[#This Row],[POS]]="1B",MAX(AN$1:AN1857)+1,"")</f>
        <v>#VALUE!</v>
      </c>
      <c r="AO1858" t="str">
        <f>IFERROR(INDEX(PLAYERIDMAP2[PLAYERNAME],MATCH(ROW()-ROW(AO$1),FIRSTBASE,0)),"")</f>
        <v/>
      </c>
      <c r="AP1858" t="e">
        <f>IF(PLAYERIDMAP2[[#This Row],[POS]]="2B",MAX(AP$1:AP1857)+1,"")</f>
        <v>#VALUE!</v>
      </c>
      <c r="AQ1858" t="str">
        <f>IFERROR(INDEX(PLAYERIDMAP2[PLAYERNAME],MATCH(ROW()-ROW(AQ$1),SECONDBASE,0)),"")</f>
        <v/>
      </c>
      <c r="AR1858" t="e">
        <f>IF(PLAYERIDMAP2[[#This Row],[POS]]="3B",MAX(AR$1:AR1857)+1,"")</f>
        <v>#VALUE!</v>
      </c>
      <c r="AS1858" t="str">
        <f>IFERROR(INDEX(PLAYERIDMAP2[PLAYERNAME],MATCH(ROW()-ROW(AS$1),THIRDBASE,0)),"")</f>
        <v/>
      </c>
      <c r="AT1858" t="e">
        <f>IF(PLAYERIDMAP2[[#This Row],[POS]]="SS",MAX(AT$1:AT1857)+1,"")</f>
        <v>#VALUE!</v>
      </c>
      <c r="AU1858" t="str">
        <f>IFERROR(INDEX(PLAYERIDMAP2[PLAYERNAME],MATCH(ROW()-ROW(AU$1),SHORTSTOP,0)),"")</f>
        <v/>
      </c>
      <c r="AV1858" t="e">
        <f>IF(PLAYERIDMAP2[[#This Row],[POS]]="OF",MAX(AV$1:AV1857)+1,"")</f>
        <v>#VALUE!</v>
      </c>
      <c r="AW1858" t="str">
        <f>IFERROR(INDEX(PLAYERIDMAP2[PLAYERNAME],MATCH(ROW()-ROW(AW$1),OUTFIELD,0)),"")</f>
        <v/>
      </c>
      <c r="AX1858" t="e">
        <f>IF(PLAYERIDMAP2[[#This Row],[POS]]&lt;&gt;"P",MAX(AX$1:AX1857)+1,"")</f>
        <v>#VALUE!</v>
      </c>
      <c r="AY1858" t="str">
        <f>IFERROR(INDEX(PLAYERIDMAP2[PLAYERNAME],MATCH(ROW()-ROW(AY$1),HITTERS,0)),"")</f>
        <v/>
      </c>
      <c r="AZ1858" t="e">
        <f>IF(PLAYERIDMAP2[[#This Row],[POS]]="P",MAX(AZ$1:AZ1857)+1,"")</f>
        <v>#VALUE!</v>
      </c>
      <c r="BA1858" t="str">
        <f>IFERROR(INDEX(PLAYERIDMAP2[PLAYERNAME],MATCH(ROW()-ROW(BA$1),PITCHERS,0)),"")</f>
        <v/>
      </c>
    </row>
    <row r="1859" spans="38:53" x14ac:dyDescent="0.25">
      <c r="AL1859" t="e">
        <f>IF(PLAYERIDMAP2[[#This Row],[POS]]="C",MAX(AL$1:AL1858)+1,"")</f>
        <v>#VALUE!</v>
      </c>
      <c r="AM1859" t="str">
        <f>IFERROR(INDEX(PLAYERIDMAP2[PLAYERNAME],MATCH(ROW()-ROW(AM$1),CATCHERS,0)),"")</f>
        <v/>
      </c>
      <c r="AN1859" t="e">
        <f>IF(PLAYERIDMAP2[[#This Row],[POS]]="1B",MAX(AN$1:AN1858)+1,"")</f>
        <v>#VALUE!</v>
      </c>
      <c r="AO1859" t="str">
        <f>IFERROR(INDEX(PLAYERIDMAP2[PLAYERNAME],MATCH(ROW()-ROW(AO$1),FIRSTBASE,0)),"")</f>
        <v/>
      </c>
      <c r="AP1859" t="e">
        <f>IF(PLAYERIDMAP2[[#This Row],[POS]]="2B",MAX(AP$1:AP1858)+1,"")</f>
        <v>#VALUE!</v>
      </c>
      <c r="AQ1859" t="str">
        <f>IFERROR(INDEX(PLAYERIDMAP2[PLAYERNAME],MATCH(ROW()-ROW(AQ$1),SECONDBASE,0)),"")</f>
        <v/>
      </c>
      <c r="AR1859" t="e">
        <f>IF(PLAYERIDMAP2[[#This Row],[POS]]="3B",MAX(AR$1:AR1858)+1,"")</f>
        <v>#VALUE!</v>
      </c>
      <c r="AS1859" t="str">
        <f>IFERROR(INDEX(PLAYERIDMAP2[PLAYERNAME],MATCH(ROW()-ROW(AS$1),THIRDBASE,0)),"")</f>
        <v/>
      </c>
      <c r="AT1859" t="e">
        <f>IF(PLAYERIDMAP2[[#This Row],[POS]]="SS",MAX(AT$1:AT1858)+1,"")</f>
        <v>#VALUE!</v>
      </c>
      <c r="AU1859" t="str">
        <f>IFERROR(INDEX(PLAYERIDMAP2[PLAYERNAME],MATCH(ROW()-ROW(AU$1),SHORTSTOP,0)),"")</f>
        <v/>
      </c>
      <c r="AV1859" t="e">
        <f>IF(PLAYERIDMAP2[[#This Row],[POS]]="OF",MAX(AV$1:AV1858)+1,"")</f>
        <v>#VALUE!</v>
      </c>
      <c r="AW1859" t="str">
        <f>IFERROR(INDEX(PLAYERIDMAP2[PLAYERNAME],MATCH(ROW()-ROW(AW$1),OUTFIELD,0)),"")</f>
        <v/>
      </c>
      <c r="AX1859" t="e">
        <f>IF(PLAYERIDMAP2[[#This Row],[POS]]&lt;&gt;"P",MAX(AX$1:AX1858)+1,"")</f>
        <v>#VALUE!</v>
      </c>
      <c r="AY1859" t="str">
        <f>IFERROR(INDEX(PLAYERIDMAP2[PLAYERNAME],MATCH(ROW()-ROW(AY$1),HITTERS,0)),"")</f>
        <v/>
      </c>
      <c r="AZ1859" t="e">
        <f>IF(PLAYERIDMAP2[[#This Row],[POS]]="P",MAX(AZ$1:AZ1858)+1,"")</f>
        <v>#VALUE!</v>
      </c>
      <c r="BA1859" t="str">
        <f>IFERROR(INDEX(PLAYERIDMAP2[PLAYERNAME],MATCH(ROW()-ROW(BA$1),PITCHERS,0)),"")</f>
        <v/>
      </c>
    </row>
    <row r="1860" spans="38:53" x14ac:dyDescent="0.25">
      <c r="AL1860" t="e">
        <f>IF(PLAYERIDMAP2[[#This Row],[POS]]="C",MAX(AL$1:AL1859)+1,"")</f>
        <v>#VALUE!</v>
      </c>
      <c r="AM1860" t="str">
        <f>IFERROR(INDEX(PLAYERIDMAP2[PLAYERNAME],MATCH(ROW()-ROW(AM$1),CATCHERS,0)),"")</f>
        <v/>
      </c>
      <c r="AN1860" t="e">
        <f>IF(PLAYERIDMAP2[[#This Row],[POS]]="1B",MAX(AN$1:AN1859)+1,"")</f>
        <v>#VALUE!</v>
      </c>
      <c r="AO1860" t="str">
        <f>IFERROR(INDEX(PLAYERIDMAP2[PLAYERNAME],MATCH(ROW()-ROW(AO$1),FIRSTBASE,0)),"")</f>
        <v/>
      </c>
      <c r="AP1860" t="e">
        <f>IF(PLAYERIDMAP2[[#This Row],[POS]]="2B",MAX(AP$1:AP1859)+1,"")</f>
        <v>#VALUE!</v>
      </c>
      <c r="AQ1860" t="str">
        <f>IFERROR(INDEX(PLAYERIDMAP2[PLAYERNAME],MATCH(ROW()-ROW(AQ$1),SECONDBASE,0)),"")</f>
        <v/>
      </c>
      <c r="AR1860" t="e">
        <f>IF(PLAYERIDMAP2[[#This Row],[POS]]="3B",MAX(AR$1:AR1859)+1,"")</f>
        <v>#VALUE!</v>
      </c>
      <c r="AS1860" t="str">
        <f>IFERROR(INDEX(PLAYERIDMAP2[PLAYERNAME],MATCH(ROW()-ROW(AS$1),THIRDBASE,0)),"")</f>
        <v/>
      </c>
      <c r="AT1860" t="e">
        <f>IF(PLAYERIDMAP2[[#This Row],[POS]]="SS",MAX(AT$1:AT1859)+1,"")</f>
        <v>#VALUE!</v>
      </c>
      <c r="AU1860" t="str">
        <f>IFERROR(INDEX(PLAYERIDMAP2[PLAYERNAME],MATCH(ROW()-ROW(AU$1),SHORTSTOP,0)),"")</f>
        <v/>
      </c>
      <c r="AV1860" t="e">
        <f>IF(PLAYERIDMAP2[[#This Row],[POS]]="OF",MAX(AV$1:AV1859)+1,"")</f>
        <v>#VALUE!</v>
      </c>
      <c r="AW1860" t="str">
        <f>IFERROR(INDEX(PLAYERIDMAP2[PLAYERNAME],MATCH(ROW()-ROW(AW$1),OUTFIELD,0)),"")</f>
        <v/>
      </c>
      <c r="AX1860" t="e">
        <f>IF(PLAYERIDMAP2[[#This Row],[POS]]&lt;&gt;"P",MAX(AX$1:AX1859)+1,"")</f>
        <v>#VALUE!</v>
      </c>
      <c r="AY1860" t="str">
        <f>IFERROR(INDEX(PLAYERIDMAP2[PLAYERNAME],MATCH(ROW()-ROW(AY$1),HITTERS,0)),"")</f>
        <v/>
      </c>
      <c r="AZ1860" t="e">
        <f>IF(PLAYERIDMAP2[[#This Row],[POS]]="P",MAX(AZ$1:AZ1859)+1,"")</f>
        <v>#VALUE!</v>
      </c>
      <c r="BA1860" t="str">
        <f>IFERROR(INDEX(PLAYERIDMAP2[PLAYERNAME],MATCH(ROW()-ROW(BA$1),PITCHERS,0)),"")</f>
        <v/>
      </c>
    </row>
    <row r="1861" spans="38:53" x14ac:dyDescent="0.25">
      <c r="AL1861" t="e">
        <f>IF(PLAYERIDMAP2[[#This Row],[POS]]="C",MAX(AL$1:AL1860)+1,"")</f>
        <v>#VALUE!</v>
      </c>
      <c r="AM1861" t="str">
        <f>IFERROR(INDEX(PLAYERIDMAP2[PLAYERNAME],MATCH(ROW()-ROW(AM$1),CATCHERS,0)),"")</f>
        <v/>
      </c>
      <c r="AN1861" t="e">
        <f>IF(PLAYERIDMAP2[[#This Row],[POS]]="1B",MAX(AN$1:AN1860)+1,"")</f>
        <v>#VALUE!</v>
      </c>
      <c r="AO1861" t="str">
        <f>IFERROR(INDEX(PLAYERIDMAP2[PLAYERNAME],MATCH(ROW()-ROW(AO$1),FIRSTBASE,0)),"")</f>
        <v/>
      </c>
      <c r="AP1861" t="e">
        <f>IF(PLAYERIDMAP2[[#This Row],[POS]]="2B",MAX(AP$1:AP1860)+1,"")</f>
        <v>#VALUE!</v>
      </c>
      <c r="AQ1861" t="str">
        <f>IFERROR(INDEX(PLAYERIDMAP2[PLAYERNAME],MATCH(ROW()-ROW(AQ$1),SECONDBASE,0)),"")</f>
        <v/>
      </c>
      <c r="AR1861" t="e">
        <f>IF(PLAYERIDMAP2[[#This Row],[POS]]="3B",MAX(AR$1:AR1860)+1,"")</f>
        <v>#VALUE!</v>
      </c>
      <c r="AS1861" t="str">
        <f>IFERROR(INDEX(PLAYERIDMAP2[PLAYERNAME],MATCH(ROW()-ROW(AS$1),THIRDBASE,0)),"")</f>
        <v/>
      </c>
      <c r="AT1861" t="e">
        <f>IF(PLAYERIDMAP2[[#This Row],[POS]]="SS",MAX(AT$1:AT1860)+1,"")</f>
        <v>#VALUE!</v>
      </c>
      <c r="AU1861" t="str">
        <f>IFERROR(INDEX(PLAYERIDMAP2[PLAYERNAME],MATCH(ROW()-ROW(AU$1),SHORTSTOP,0)),"")</f>
        <v/>
      </c>
      <c r="AV1861" t="e">
        <f>IF(PLAYERIDMAP2[[#This Row],[POS]]="OF",MAX(AV$1:AV1860)+1,"")</f>
        <v>#VALUE!</v>
      </c>
      <c r="AW1861" t="str">
        <f>IFERROR(INDEX(PLAYERIDMAP2[PLAYERNAME],MATCH(ROW()-ROW(AW$1),OUTFIELD,0)),"")</f>
        <v/>
      </c>
      <c r="AX1861" t="e">
        <f>IF(PLAYERIDMAP2[[#This Row],[POS]]&lt;&gt;"P",MAX(AX$1:AX1860)+1,"")</f>
        <v>#VALUE!</v>
      </c>
      <c r="AY1861" t="str">
        <f>IFERROR(INDEX(PLAYERIDMAP2[PLAYERNAME],MATCH(ROW()-ROW(AY$1),HITTERS,0)),"")</f>
        <v/>
      </c>
      <c r="AZ1861" t="e">
        <f>IF(PLAYERIDMAP2[[#This Row],[POS]]="P",MAX(AZ$1:AZ1860)+1,"")</f>
        <v>#VALUE!</v>
      </c>
      <c r="BA1861" t="str">
        <f>IFERROR(INDEX(PLAYERIDMAP2[PLAYERNAME],MATCH(ROW()-ROW(BA$1),PITCHERS,0)),"")</f>
        <v/>
      </c>
    </row>
    <row r="1862" spans="38:53" x14ac:dyDescent="0.25">
      <c r="AL1862" t="e">
        <f>IF(PLAYERIDMAP2[[#This Row],[POS]]="C",MAX(AL$1:AL1861)+1,"")</f>
        <v>#VALUE!</v>
      </c>
      <c r="AM1862" t="str">
        <f>IFERROR(INDEX(PLAYERIDMAP2[PLAYERNAME],MATCH(ROW()-ROW(AM$1),CATCHERS,0)),"")</f>
        <v/>
      </c>
      <c r="AN1862" t="e">
        <f>IF(PLAYERIDMAP2[[#This Row],[POS]]="1B",MAX(AN$1:AN1861)+1,"")</f>
        <v>#VALUE!</v>
      </c>
      <c r="AO1862" t="str">
        <f>IFERROR(INDEX(PLAYERIDMAP2[PLAYERNAME],MATCH(ROW()-ROW(AO$1),FIRSTBASE,0)),"")</f>
        <v/>
      </c>
      <c r="AP1862" t="e">
        <f>IF(PLAYERIDMAP2[[#This Row],[POS]]="2B",MAX(AP$1:AP1861)+1,"")</f>
        <v>#VALUE!</v>
      </c>
      <c r="AQ1862" t="str">
        <f>IFERROR(INDEX(PLAYERIDMAP2[PLAYERNAME],MATCH(ROW()-ROW(AQ$1),SECONDBASE,0)),"")</f>
        <v/>
      </c>
      <c r="AR1862" t="e">
        <f>IF(PLAYERIDMAP2[[#This Row],[POS]]="3B",MAX(AR$1:AR1861)+1,"")</f>
        <v>#VALUE!</v>
      </c>
      <c r="AS1862" t="str">
        <f>IFERROR(INDEX(PLAYERIDMAP2[PLAYERNAME],MATCH(ROW()-ROW(AS$1),THIRDBASE,0)),"")</f>
        <v/>
      </c>
      <c r="AT1862" t="e">
        <f>IF(PLAYERIDMAP2[[#This Row],[POS]]="SS",MAX(AT$1:AT1861)+1,"")</f>
        <v>#VALUE!</v>
      </c>
      <c r="AU1862" t="str">
        <f>IFERROR(INDEX(PLAYERIDMAP2[PLAYERNAME],MATCH(ROW()-ROW(AU$1),SHORTSTOP,0)),"")</f>
        <v/>
      </c>
      <c r="AV1862" t="e">
        <f>IF(PLAYERIDMAP2[[#This Row],[POS]]="OF",MAX(AV$1:AV1861)+1,"")</f>
        <v>#VALUE!</v>
      </c>
      <c r="AW1862" t="str">
        <f>IFERROR(INDEX(PLAYERIDMAP2[PLAYERNAME],MATCH(ROW()-ROW(AW$1),OUTFIELD,0)),"")</f>
        <v/>
      </c>
      <c r="AX1862" t="e">
        <f>IF(PLAYERIDMAP2[[#This Row],[POS]]&lt;&gt;"P",MAX(AX$1:AX1861)+1,"")</f>
        <v>#VALUE!</v>
      </c>
      <c r="AY1862" t="str">
        <f>IFERROR(INDEX(PLAYERIDMAP2[PLAYERNAME],MATCH(ROW()-ROW(AY$1),HITTERS,0)),"")</f>
        <v/>
      </c>
      <c r="AZ1862" t="e">
        <f>IF(PLAYERIDMAP2[[#This Row],[POS]]="P",MAX(AZ$1:AZ1861)+1,"")</f>
        <v>#VALUE!</v>
      </c>
      <c r="BA1862" t="str">
        <f>IFERROR(INDEX(PLAYERIDMAP2[PLAYERNAME],MATCH(ROW()-ROW(BA$1),PITCHERS,0)),"")</f>
        <v/>
      </c>
    </row>
    <row r="1863" spans="38:53" x14ac:dyDescent="0.25">
      <c r="AL1863" t="e">
        <f>IF(PLAYERIDMAP2[[#This Row],[POS]]="C",MAX(AL$1:AL1862)+1,"")</f>
        <v>#VALUE!</v>
      </c>
      <c r="AM1863" t="str">
        <f>IFERROR(INDEX(PLAYERIDMAP2[PLAYERNAME],MATCH(ROW()-ROW(AM$1),CATCHERS,0)),"")</f>
        <v/>
      </c>
      <c r="AN1863" t="e">
        <f>IF(PLAYERIDMAP2[[#This Row],[POS]]="1B",MAX(AN$1:AN1862)+1,"")</f>
        <v>#VALUE!</v>
      </c>
      <c r="AO1863" t="str">
        <f>IFERROR(INDEX(PLAYERIDMAP2[PLAYERNAME],MATCH(ROW()-ROW(AO$1),FIRSTBASE,0)),"")</f>
        <v/>
      </c>
      <c r="AP1863" t="e">
        <f>IF(PLAYERIDMAP2[[#This Row],[POS]]="2B",MAX(AP$1:AP1862)+1,"")</f>
        <v>#VALUE!</v>
      </c>
      <c r="AQ1863" t="str">
        <f>IFERROR(INDEX(PLAYERIDMAP2[PLAYERNAME],MATCH(ROW()-ROW(AQ$1),SECONDBASE,0)),"")</f>
        <v/>
      </c>
      <c r="AR1863" t="e">
        <f>IF(PLAYERIDMAP2[[#This Row],[POS]]="3B",MAX(AR$1:AR1862)+1,"")</f>
        <v>#VALUE!</v>
      </c>
      <c r="AS1863" t="str">
        <f>IFERROR(INDEX(PLAYERIDMAP2[PLAYERNAME],MATCH(ROW()-ROW(AS$1),THIRDBASE,0)),"")</f>
        <v/>
      </c>
      <c r="AT1863" t="e">
        <f>IF(PLAYERIDMAP2[[#This Row],[POS]]="SS",MAX(AT$1:AT1862)+1,"")</f>
        <v>#VALUE!</v>
      </c>
      <c r="AU1863" t="str">
        <f>IFERROR(INDEX(PLAYERIDMAP2[PLAYERNAME],MATCH(ROW()-ROW(AU$1),SHORTSTOP,0)),"")</f>
        <v/>
      </c>
      <c r="AV1863" t="e">
        <f>IF(PLAYERIDMAP2[[#This Row],[POS]]="OF",MAX(AV$1:AV1862)+1,"")</f>
        <v>#VALUE!</v>
      </c>
      <c r="AW1863" t="str">
        <f>IFERROR(INDEX(PLAYERIDMAP2[PLAYERNAME],MATCH(ROW()-ROW(AW$1),OUTFIELD,0)),"")</f>
        <v/>
      </c>
      <c r="AX1863" t="e">
        <f>IF(PLAYERIDMAP2[[#This Row],[POS]]&lt;&gt;"P",MAX(AX$1:AX1862)+1,"")</f>
        <v>#VALUE!</v>
      </c>
      <c r="AY1863" t="str">
        <f>IFERROR(INDEX(PLAYERIDMAP2[PLAYERNAME],MATCH(ROW()-ROW(AY$1),HITTERS,0)),"")</f>
        <v/>
      </c>
      <c r="AZ1863" t="e">
        <f>IF(PLAYERIDMAP2[[#This Row],[POS]]="P",MAX(AZ$1:AZ1862)+1,"")</f>
        <v>#VALUE!</v>
      </c>
      <c r="BA1863" t="str">
        <f>IFERROR(INDEX(PLAYERIDMAP2[PLAYERNAME],MATCH(ROW()-ROW(BA$1),PITCHERS,0)),"")</f>
        <v/>
      </c>
    </row>
    <row r="1864" spans="38:53" x14ac:dyDescent="0.25">
      <c r="AL1864" t="e">
        <f>IF(PLAYERIDMAP2[[#This Row],[POS]]="C",MAX(AL$1:AL1863)+1,"")</f>
        <v>#VALUE!</v>
      </c>
      <c r="AM1864" t="str">
        <f>IFERROR(INDEX(PLAYERIDMAP2[PLAYERNAME],MATCH(ROW()-ROW(AM$1),CATCHERS,0)),"")</f>
        <v/>
      </c>
      <c r="AN1864" t="e">
        <f>IF(PLAYERIDMAP2[[#This Row],[POS]]="1B",MAX(AN$1:AN1863)+1,"")</f>
        <v>#VALUE!</v>
      </c>
      <c r="AO1864" t="str">
        <f>IFERROR(INDEX(PLAYERIDMAP2[PLAYERNAME],MATCH(ROW()-ROW(AO$1),FIRSTBASE,0)),"")</f>
        <v/>
      </c>
      <c r="AP1864" t="e">
        <f>IF(PLAYERIDMAP2[[#This Row],[POS]]="2B",MAX(AP$1:AP1863)+1,"")</f>
        <v>#VALUE!</v>
      </c>
      <c r="AQ1864" t="str">
        <f>IFERROR(INDEX(PLAYERIDMAP2[PLAYERNAME],MATCH(ROW()-ROW(AQ$1),SECONDBASE,0)),"")</f>
        <v/>
      </c>
      <c r="AR1864" t="e">
        <f>IF(PLAYERIDMAP2[[#This Row],[POS]]="3B",MAX(AR$1:AR1863)+1,"")</f>
        <v>#VALUE!</v>
      </c>
      <c r="AS1864" t="str">
        <f>IFERROR(INDEX(PLAYERIDMAP2[PLAYERNAME],MATCH(ROW()-ROW(AS$1),THIRDBASE,0)),"")</f>
        <v/>
      </c>
      <c r="AT1864" t="e">
        <f>IF(PLAYERIDMAP2[[#This Row],[POS]]="SS",MAX(AT$1:AT1863)+1,"")</f>
        <v>#VALUE!</v>
      </c>
      <c r="AU1864" t="str">
        <f>IFERROR(INDEX(PLAYERIDMAP2[PLAYERNAME],MATCH(ROW()-ROW(AU$1),SHORTSTOP,0)),"")</f>
        <v/>
      </c>
      <c r="AV1864" t="e">
        <f>IF(PLAYERIDMAP2[[#This Row],[POS]]="OF",MAX(AV$1:AV1863)+1,"")</f>
        <v>#VALUE!</v>
      </c>
      <c r="AW1864" t="str">
        <f>IFERROR(INDEX(PLAYERIDMAP2[PLAYERNAME],MATCH(ROW()-ROW(AW$1),OUTFIELD,0)),"")</f>
        <v/>
      </c>
      <c r="AX1864" t="e">
        <f>IF(PLAYERIDMAP2[[#This Row],[POS]]&lt;&gt;"P",MAX(AX$1:AX1863)+1,"")</f>
        <v>#VALUE!</v>
      </c>
      <c r="AY1864" t="str">
        <f>IFERROR(INDEX(PLAYERIDMAP2[PLAYERNAME],MATCH(ROW()-ROW(AY$1),HITTERS,0)),"")</f>
        <v/>
      </c>
      <c r="AZ1864" t="e">
        <f>IF(PLAYERIDMAP2[[#This Row],[POS]]="P",MAX(AZ$1:AZ1863)+1,"")</f>
        <v>#VALUE!</v>
      </c>
      <c r="BA1864" t="str">
        <f>IFERROR(INDEX(PLAYERIDMAP2[PLAYERNAME],MATCH(ROW()-ROW(BA$1),PITCHERS,0)),"")</f>
        <v/>
      </c>
    </row>
    <row r="1865" spans="38:53" x14ac:dyDescent="0.25">
      <c r="AL1865" t="e">
        <f>IF(PLAYERIDMAP2[[#This Row],[POS]]="C",MAX(AL$1:AL1864)+1,"")</f>
        <v>#VALUE!</v>
      </c>
      <c r="AM1865" t="str">
        <f>IFERROR(INDEX(PLAYERIDMAP2[PLAYERNAME],MATCH(ROW()-ROW(AM$1),CATCHERS,0)),"")</f>
        <v/>
      </c>
      <c r="AN1865" t="e">
        <f>IF(PLAYERIDMAP2[[#This Row],[POS]]="1B",MAX(AN$1:AN1864)+1,"")</f>
        <v>#VALUE!</v>
      </c>
      <c r="AO1865" t="str">
        <f>IFERROR(INDEX(PLAYERIDMAP2[PLAYERNAME],MATCH(ROW()-ROW(AO$1),FIRSTBASE,0)),"")</f>
        <v/>
      </c>
      <c r="AP1865" t="e">
        <f>IF(PLAYERIDMAP2[[#This Row],[POS]]="2B",MAX(AP$1:AP1864)+1,"")</f>
        <v>#VALUE!</v>
      </c>
      <c r="AQ1865" t="str">
        <f>IFERROR(INDEX(PLAYERIDMAP2[PLAYERNAME],MATCH(ROW()-ROW(AQ$1),SECONDBASE,0)),"")</f>
        <v/>
      </c>
      <c r="AR1865" t="e">
        <f>IF(PLAYERIDMAP2[[#This Row],[POS]]="3B",MAX(AR$1:AR1864)+1,"")</f>
        <v>#VALUE!</v>
      </c>
      <c r="AS1865" t="str">
        <f>IFERROR(INDEX(PLAYERIDMAP2[PLAYERNAME],MATCH(ROW()-ROW(AS$1),THIRDBASE,0)),"")</f>
        <v/>
      </c>
      <c r="AT1865" t="e">
        <f>IF(PLAYERIDMAP2[[#This Row],[POS]]="SS",MAX(AT$1:AT1864)+1,"")</f>
        <v>#VALUE!</v>
      </c>
      <c r="AU1865" t="str">
        <f>IFERROR(INDEX(PLAYERIDMAP2[PLAYERNAME],MATCH(ROW()-ROW(AU$1),SHORTSTOP,0)),"")</f>
        <v/>
      </c>
      <c r="AV1865" t="e">
        <f>IF(PLAYERIDMAP2[[#This Row],[POS]]="OF",MAX(AV$1:AV1864)+1,"")</f>
        <v>#VALUE!</v>
      </c>
      <c r="AW1865" t="str">
        <f>IFERROR(INDEX(PLAYERIDMAP2[PLAYERNAME],MATCH(ROW()-ROW(AW$1),OUTFIELD,0)),"")</f>
        <v/>
      </c>
      <c r="AX1865" t="e">
        <f>IF(PLAYERIDMAP2[[#This Row],[POS]]&lt;&gt;"P",MAX(AX$1:AX1864)+1,"")</f>
        <v>#VALUE!</v>
      </c>
      <c r="AY1865" t="str">
        <f>IFERROR(INDEX(PLAYERIDMAP2[PLAYERNAME],MATCH(ROW()-ROW(AY$1),HITTERS,0)),"")</f>
        <v/>
      </c>
      <c r="AZ1865" t="e">
        <f>IF(PLAYERIDMAP2[[#This Row],[POS]]="P",MAX(AZ$1:AZ1864)+1,"")</f>
        <v>#VALUE!</v>
      </c>
      <c r="BA1865" t="str">
        <f>IFERROR(INDEX(PLAYERIDMAP2[PLAYERNAME],MATCH(ROW()-ROW(BA$1),PITCHERS,0)),"")</f>
        <v/>
      </c>
    </row>
    <row r="1866" spans="38:53" x14ac:dyDescent="0.25">
      <c r="AL1866" t="e">
        <f>IF(PLAYERIDMAP2[[#This Row],[POS]]="C",MAX(AL$1:AL1865)+1,"")</f>
        <v>#VALUE!</v>
      </c>
      <c r="AM1866" t="str">
        <f>IFERROR(INDEX(PLAYERIDMAP2[PLAYERNAME],MATCH(ROW()-ROW(AM$1),CATCHERS,0)),"")</f>
        <v/>
      </c>
      <c r="AN1866" t="e">
        <f>IF(PLAYERIDMAP2[[#This Row],[POS]]="1B",MAX(AN$1:AN1865)+1,"")</f>
        <v>#VALUE!</v>
      </c>
      <c r="AO1866" t="str">
        <f>IFERROR(INDEX(PLAYERIDMAP2[PLAYERNAME],MATCH(ROW()-ROW(AO$1),FIRSTBASE,0)),"")</f>
        <v/>
      </c>
      <c r="AP1866" t="e">
        <f>IF(PLAYERIDMAP2[[#This Row],[POS]]="2B",MAX(AP$1:AP1865)+1,"")</f>
        <v>#VALUE!</v>
      </c>
      <c r="AQ1866" t="str">
        <f>IFERROR(INDEX(PLAYERIDMAP2[PLAYERNAME],MATCH(ROW()-ROW(AQ$1),SECONDBASE,0)),"")</f>
        <v/>
      </c>
      <c r="AR1866" t="e">
        <f>IF(PLAYERIDMAP2[[#This Row],[POS]]="3B",MAX(AR$1:AR1865)+1,"")</f>
        <v>#VALUE!</v>
      </c>
      <c r="AS1866" t="str">
        <f>IFERROR(INDEX(PLAYERIDMAP2[PLAYERNAME],MATCH(ROW()-ROW(AS$1),THIRDBASE,0)),"")</f>
        <v/>
      </c>
      <c r="AT1866" t="e">
        <f>IF(PLAYERIDMAP2[[#This Row],[POS]]="SS",MAX(AT$1:AT1865)+1,"")</f>
        <v>#VALUE!</v>
      </c>
      <c r="AU1866" t="str">
        <f>IFERROR(INDEX(PLAYERIDMAP2[PLAYERNAME],MATCH(ROW()-ROW(AU$1),SHORTSTOP,0)),"")</f>
        <v/>
      </c>
      <c r="AV1866" t="e">
        <f>IF(PLAYERIDMAP2[[#This Row],[POS]]="OF",MAX(AV$1:AV1865)+1,"")</f>
        <v>#VALUE!</v>
      </c>
      <c r="AW1866" t="str">
        <f>IFERROR(INDEX(PLAYERIDMAP2[PLAYERNAME],MATCH(ROW()-ROW(AW$1),OUTFIELD,0)),"")</f>
        <v/>
      </c>
      <c r="AX1866" t="e">
        <f>IF(PLAYERIDMAP2[[#This Row],[POS]]&lt;&gt;"P",MAX(AX$1:AX1865)+1,"")</f>
        <v>#VALUE!</v>
      </c>
      <c r="AY1866" t="str">
        <f>IFERROR(INDEX(PLAYERIDMAP2[PLAYERNAME],MATCH(ROW()-ROW(AY$1),HITTERS,0)),"")</f>
        <v/>
      </c>
      <c r="AZ1866" t="e">
        <f>IF(PLAYERIDMAP2[[#This Row],[POS]]="P",MAX(AZ$1:AZ1865)+1,"")</f>
        <v>#VALUE!</v>
      </c>
      <c r="BA1866" t="str">
        <f>IFERROR(INDEX(PLAYERIDMAP2[PLAYERNAME],MATCH(ROW()-ROW(BA$1),PITCHERS,0)),"")</f>
        <v/>
      </c>
    </row>
    <row r="1867" spans="38:53" x14ac:dyDescent="0.25">
      <c r="AL1867" t="e">
        <f>IF(PLAYERIDMAP2[[#This Row],[POS]]="C",MAX(AL$1:AL1866)+1,"")</f>
        <v>#VALUE!</v>
      </c>
      <c r="AM1867" t="str">
        <f>IFERROR(INDEX(PLAYERIDMAP2[PLAYERNAME],MATCH(ROW()-ROW(AM$1),CATCHERS,0)),"")</f>
        <v/>
      </c>
      <c r="AN1867" t="e">
        <f>IF(PLAYERIDMAP2[[#This Row],[POS]]="1B",MAX(AN$1:AN1866)+1,"")</f>
        <v>#VALUE!</v>
      </c>
      <c r="AO1867" t="str">
        <f>IFERROR(INDEX(PLAYERIDMAP2[PLAYERNAME],MATCH(ROW()-ROW(AO$1),FIRSTBASE,0)),"")</f>
        <v/>
      </c>
      <c r="AP1867" t="e">
        <f>IF(PLAYERIDMAP2[[#This Row],[POS]]="2B",MAX(AP$1:AP1866)+1,"")</f>
        <v>#VALUE!</v>
      </c>
      <c r="AQ1867" t="str">
        <f>IFERROR(INDEX(PLAYERIDMAP2[PLAYERNAME],MATCH(ROW()-ROW(AQ$1),SECONDBASE,0)),"")</f>
        <v/>
      </c>
      <c r="AR1867" t="e">
        <f>IF(PLAYERIDMAP2[[#This Row],[POS]]="3B",MAX(AR$1:AR1866)+1,"")</f>
        <v>#VALUE!</v>
      </c>
      <c r="AS1867" t="str">
        <f>IFERROR(INDEX(PLAYERIDMAP2[PLAYERNAME],MATCH(ROW()-ROW(AS$1),THIRDBASE,0)),"")</f>
        <v/>
      </c>
      <c r="AT1867" t="e">
        <f>IF(PLAYERIDMAP2[[#This Row],[POS]]="SS",MAX(AT$1:AT1866)+1,"")</f>
        <v>#VALUE!</v>
      </c>
      <c r="AU1867" t="str">
        <f>IFERROR(INDEX(PLAYERIDMAP2[PLAYERNAME],MATCH(ROW()-ROW(AU$1),SHORTSTOP,0)),"")</f>
        <v/>
      </c>
      <c r="AV1867" t="e">
        <f>IF(PLAYERIDMAP2[[#This Row],[POS]]="OF",MAX(AV$1:AV1866)+1,"")</f>
        <v>#VALUE!</v>
      </c>
      <c r="AW1867" t="str">
        <f>IFERROR(INDEX(PLAYERIDMAP2[PLAYERNAME],MATCH(ROW()-ROW(AW$1),OUTFIELD,0)),"")</f>
        <v/>
      </c>
      <c r="AX1867" t="e">
        <f>IF(PLAYERIDMAP2[[#This Row],[POS]]&lt;&gt;"P",MAX(AX$1:AX1866)+1,"")</f>
        <v>#VALUE!</v>
      </c>
      <c r="AY1867" t="str">
        <f>IFERROR(INDEX(PLAYERIDMAP2[PLAYERNAME],MATCH(ROW()-ROW(AY$1),HITTERS,0)),"")</f>
        <v/>
      </c>
      <c r="AZ1867" t="e">
        <f>IF(PLAYERIDMAP2[[#This Row],[POS]]="P",MAX(AZ$1:AZ1866)+1,"")</f>
        <v>#VALUE!</v>
      </c>
      <c r="BA1867" t="str">
        <f>IFERROR(INDEX(PLAYERIDMAP2[PLAYERNAME],MATCH(ROW()-ROW(BA$1),PITCHERS,0)),"")</f>
        <v/>
      </c>
    </row>
    <row r="1868" spans="38:53" x14ac:dyDescent="0.25">
      <c r="AL1868" t="e">
        <f>IF(PLAYERIDMAP2[[#This Row],[POS]]="C",MAX(AL$1:AL1867)+1,"")</f>
        <v>#VALUE!</v>
      </c>
      <c r="AM1868" t="str">
        <f>IFERROR(INDEX(PLAYERIDMAP2[PLAYERNAME],MATCH(ROW()-ROW(AM$1),CATCHERS,0)),"")</f>
        <v/>
      </c>
      <c r="AN1868" t="e">
        <f>IF(PLAYERIDMAP2[[#This Row],[POS]]="1B",MAX(AN$1:AN1867)+1,"")</f>
        <v>#VALUE!</v>
      </c>
      <c r="AO1868" t="str">
        <f>IFERROR(INDEX(PLAYERIDMAP2[PLAYERNAME],MATCH(ROW()-ROW(AO$1),FIRSTBASE,0)),"")</f>
        <v/>
      </c>
      <c r="AP1868" t="e">
        <f>IF(PLAYERIDMAP2[[#This Row],[POS]]="2B",MAX(AP$1:AP1867)+1,"")</f>
        <v>#VALUE!</v>
      </c>
      <c r="AQ1868" t="str">
        <f>IFERROR(INDEX(PLAYERIDMAP2[PLAYERNAME],MATCH(ROW()-ROW(AQ$1),SECONDBASE,0)),"")</f>
        <v/>
      </c>
      <c r="AR1868" t="e">
        <f>IF(PLAYERIDMAP2[[#This Row],[POS]]="3B",MAX(AR$1:AR1867)+1,"")</f>
        <v>#VALUE!</v>
      </c>
      <c r="AS1868" t="str">
        <f>IFERROR(INDEX(PLAYERIDMAP2[PLAYERNAME],MATCH(ROW()-ROW(AS$1),THIRDBASE,0)),"")</f>
        <v/>
      </c>
      <c r="AT1868" t="e">
        <f>IF(PLAYERIDMAP2[[#This Row],[POS]]="SS",MAX(AT$1:AT1867)+1,"")</f>
        <v>#VALUE!</v>
      </c>
      <c r="AU1868" t="str">
        <f>IFERROR(INDEX(PLAYERIDMAP2[PLAYERNAME],MATCH(ROW()-ROW(AU$1),SHORTSTOP,0)),"")</f>
        <v/>
      </c>
      <c r="AV1868" t="e">
        <f>IF(PLAYERIDMAP2[[#This Row],[POS]]="OF",MAX(AV$1:AV1867)+1,"")</f>
        <v>#VALUE!</v>
      </c>
      <c r="AW1868" t="str">
        <f>IFERROR(INDEX(PLAYERIDMAP2[PLAYERNAME],MATCH(ROW()-ROW(AW$1),OUTFIELD,0)),"")</f>
        <v/>
      </c>
      <c r="AX1868" t="e">
        <f>IF(PLAYERIDMAP2[[#This Row],[POS]]&lt;&gt;"P",MAX(AX$1:AX1867)+1,"")</f>
        <v>#VALUE!</v>
      </c>
      <c r="AY1868" t="str">
        <f>IFERROR(INDEX(PLAYERIDMAP2[PLAYERNAME],MATCH(ROW()-ROW(AY$1),HITTERS,0)),"")</f>
        <v/>
      </c>
      <c r="AZ1868" t="e">
        <f>IF(PLAYERIDMAP2[[#This Row],[POS]]="P",MAX(AZ$1:AZ1867)+1,"")</f>
        <v>#VALUE!</v>
      </c>
      <c r="BA1868" t="str">
        <f>IFERROR(INDEX(PLAYERIDMAP2[PLAYERNAME],MATCH(ROW()-ROW(BA$1),PITCHERS,0)),"")</f>
        <v/>
      </c>
    </row>
    <row r="1869" spans="38:53" x14ac:dyDescent="0.25">
      <c r="AL1869" t="e">
        <f>IF(PLAYERIDMAP2[[#This Row],[POS]]="C",MAX(AL$1:AL1868)+1,"")</f>
        <v>#VALUE!</v>
      </c>
      <c r="AM1869" t="str">
        <f>IFERROR(INDEX(PLAYERIDMAP2[PLAYERNAME],MATCH(ROW()-ROW(AM$1),CATCHERS,0)),"")</f>
        <v/>
      </c>
      <c r="AN1869" t="e">
        <f>IF(PLAYERIDMAP2[[#This Row],[POS]]="1B",MAX(AN$1:AN1868)+1,"")</f>
        <v>#VALUE!</v>
      </c>
      <c r="AO1869" t="str">
        <f>IFERROR(INDEX(PLAYERIDMAP2[PLAYERNAME],MATCH(ROW()-ROW(AO$1),FIRSTBASE,0)),"")</f>
        <v/>
      </c>
      <c r="AP1869" t="e">
        <f>IF(PLAYERIDMAP2[[#This Row],[POS]]="2B",MAX(AP$1:AP1868)+1,"")</f>
        <v>#VALUE!</v>
      </c>
      <c r="AQ1869" t="str">
        <f>IFERROR(INDEX(PLAYERIDMAP2[PLAYERNAME],MATCH(ROW()-ROW(AQ$1),SECONDBASE,0)),"")</f>
        <v/>
      </c>
      <c r="AR1869" t="e">
        <f>IF(PLAYERIDMAP2[[#This Row],[POS]]="3B",MAX(AR$1:AR1868)+1,"")</f>
        <v>#VALUE!</v>
      </c>
      <c r="AS1869" t="str">
        <f>IFERROR(INDEX(PLAYERIDMAP2[PLAYERNAME],MATCH(ROW()-ROW(AS$1),THIRDBASE,0)),"")</f>
        <v/>
      </c>
      <c r="AT1869" t="e">
        <f>IF(PLAYERIDMAP2[[#This Row],[POS]]="SS",MAX(AT$1:AT1868)+1,"")</f>
        <v>#VALUE!</v>
      </c>
      <c r="AU1869" t="str">
        <f>IFERROR(INDEX(PLAYERIDMAP2[PLAYERNAME],MATCH(ROW()-ROW(AU$1),SHORTSTOP,0)),"")</f>
        <v/>
      </c>
      <c r="AV1869" t="e">
        <f>IF(PLAYERIDMAP2[[#This Row],[POS]]="OF",MAX(AV$1:AV1868)+1,"")</f>
        <v>#VALUE!</v>
      </c>
      <c r="AW1869" t="str">
        <f>IFERROR(INDEX(PLAYERIDMAP2[PLAYERNAME],MATCH(ROW()-ROW(AW$1),OUTFIELD,0)),"")</f>
        <v/>
      </c>
      <c r="AX1869" t="e">
        <f>IF(PLAYERIDMAP2[[#This Row],[POS]]&lt;&gt;"P",MAX(AX$1:AX1868)+1,"")</f>
        <v>#VALUE!</v>
      </c>
      <c r="AY1869" t="str">
        <f>IFERROR(INDEX(PLAYERIDMAP2[PLAYERNAME],MATCH(ROW()-ROW(AY$1),HITTERS,0)),"")</f>
        <v/>
      </c>
      <c r="AZ1869" t="e">
        <f>IF(PLAYERIDMAP2[[#This Row],[POS]]="P",MAX(AZ$1:AZ1868)+1,"")</f>
        <v>#VALUE!</v>
      </c>
      <c r="BA1869" t="str">
        <f>IFERROR(INDEX(PLAYERIDMAP2[PLAYERNAME],MATCH(ROW()-ROW(BA$1),PITCHERS,0)),"")</f>
        <v/>
      </c>
    </row>
    <row r="1870" spans="38:53" x14ac:dyDescent="0.25">
      <c r="AL1870" t="e">
        <f>IF(PLAYERIDMAP2[[#This Row],[POS]]="C",MAX(AL$1:AL1869)+1,"")</f>
        <v>#VALUE!</v>
      </c>
      <c r="AM1870" t="str">
        <f>IFERROR(INDEX(PLAYERIDMAP2[PLAYERNAME],MATCH(ROW()-ROW(AM$1),CATCHERS,0)),"")</f>
        <v/>
      </c>
      <c r="AN1870" t="e">
        <f>IF(PLAYERIDMAP2[[#This Row],[POS]]="1B",MAX(AN$1:AN1869)+1,"")</f>
        <v>#VALUE!</v>
      </c>
      <c r="AO1870" t="str">
        <f>IFERROR(INDEX(PLAYERIDMAP2[PLAYERNAME],MATCH(ROW()-ROW(AO$1),FIRSTBASE,0)),"")</f>
        <v/>
      </c>
      <c r="AP1870" t="e">
        <f>IF(PLAYERIDMAP2[[#This Row],[POS]]="2B",MAX(AP$1:AP1869)+1,"")</f>
        <v>#VALUE!</v>
      </c>
      <c r="AQ1870" t="str">
        <f>IFERROR(INDEX(PLAYERIDMAP2[PLAYERNAME],MATCH(ROW()-ROW(AQ$1),SECONDBASE,0)),"")</f>
        <v/>
      </c>
      <c r="AR1870" t="e">
        <f>IF(PLAYERIDMAP2[[#This Row],[POS]]="3B",MAX(AR$1:AR1869)+1,"")</f>
        <v>#VALUE!</v>
      </c>
      <c r="AS1870" t="str">
        <f>IFERROR(INDEX(PLAYERIDMAP2[PLAYERNAME],MATCH(ROW()-ROW(AS$1),THIRDBASE,0)),"")</f>
        <v/>
      </c>
      <c r="AT1870" t="e">
        <f>IF(PLAYERIDMAP2[[#This Row],[POS]]="SS",MAX(AT$1:AT1869)+1,"")</f>
        <v>#VALUE!</v>
      </c>
      <c r="AU1870" t="str">
        <f>IFERROR(INDEX(PLAYERIDMAP2[PLAYERNAME],MATCH(ROW()-ROW(AU$1),SHORTSTOP,0)),"")</f>
        <v/>
      </c>
      <c r="AV1870" t="e">
        <f>IF(PLAYERIDMAP2[[#This Row],[POS]]="OF",MAX(AV$1:AV1869)+1,"")</f>
        <v>#VALUE!</v>
      </c>
      <c r="AW1870" t="str">
        <f>IFERROR(INDEX(PLAYERIDMAP2[PLAYERNAME],MATCH(ROW()-ROW(AW$1),OUTFIELD,0)),"")</f>
        <v/>
      </c>
      <c r="AX1870" t="e">
        <f>IF(PLAYERIDMAP2[[#This Row],[POS]]&lt;&gt;"P",MAX(AX$1:AX1869)+1,"")</f>
        <v>#VALUE!</v>
      </c>
      <c r="AY1870" t="str">
        <f>IFERROR(INDEX(PLAYERIDMAP2[PLAYERNAME],MATCH(ROW()-ROW(AY$1),HITTERS,0)),"")</f>
        <v/>
      </c>
      <c r="AZ1870" t="e">
        <f>IF(PLAYERIDMAP2[[#This Row],[POS]]="P",MAX(AZ$1:AZ1869)+1,"")</f>
        <v>#VALUE!</v>
      </c>
      <c r="BA1870" t="str">
        <f>IFERROR(INDEX(PLAYERIDMAP2[PLAYERNAME],MATCH(ROW()-ROW(BA$1),PITCHERS,0)),"")</f>
        <v/>
      </c>
    </row>
    <row r="1871" spans="38:53" x14ac:dyDescent="0.25">
      <c r="AL1871" t="e">
        <f>IF(PLAYERIDMAP2[[#This Row],[POS]]="C",MAX(AL$1:AL1870)+1,"")</f>
        <v>#VALUE!</v>
      </c>
      <c r="AM1871" t="str">
        <f>IFERROR(INDEX(PLAYERIDMAP2[PLAYERNAME],MATCH(ROW()-ROW(AM$1),CATCHERS,0)),"")</f>
        <v/>
      </c>
      <c r="AN1871" t="e">
        <f>IF(PLAYERIDMAP2[[#This Row],[POS]]="1B",MAX(AN$1:AN1870)+1,"")</f>
        <v>#VALUE!</v>
      </c>
      <c r="AO1871" t="str">
        <f>IFERROR(INDEX(PLAYERIDMAP2[PLAYERNAME],MATCH(ROW()-ROW(AO$1),FIRSTBASE,0)),"")</f>
        <v/>
      </c>
      <c r="AP1871" t="e">
        <f>IF(PLAYERIDMAP2[[#This Row],[POS]]="2B",MAX(AP$1:AP1870)+1,"")</f>
        <v>#VALUE!</v>
      </c>
      <c r="AQ1871" t="str">
        <f>IFERROR(INDEX(PLAYERIDMAP2[PLAYERNAME],MATCH(ROW()-ROW(AQ$1),SECONDBASE,0)),"")</f>
        <v/>
      </c>
      <c r="AR1871" t="e">
        <f>IF(PLAYERIDMAP2[[#This Row],[POS]]="3B",MAX(AR$1:AR1870)+1,"")</f>
        <v>#VALUE!</v>
      </c>
      <c r="AS1871" t="str">
        <f>IFERROR(INDEX(PLAYERIDMAP2[PLAYERNAME],MATCH(ROW()-ROW(AS$1),THIRDBASE,0)),"")</f>
        <v/>
      </c>
      <c r="AT1871" t="e">
        <f>IF(PLAYERIDMAP2[[#This Row],[POS]]="SS",MAX(AT$1:AT1870)+1,"")</f>
        <v>#VALUE!</v>
      </c>
      <c r="AU1871" t="str">
        <f>IFERROR(INDEX(PLAYERIDMAP2[PLAYERNAME],MATCH(ROW()-ROW(AU$1),SHORTSTOP,0)),"")</f>
        <v/>
      </c>
      <c r="AV1871" t="e">
        <f>IF(PLAYERIDMAP2[[#This Row],[POS]]="OF",MAX(AV$1:AV1870)+1,"")</f>
        <v>#VALUE!</v>
      </c>
      <c r="AW1871" t="str">
        <f>IFERROR(INDEX(PLAYERIDMAP2[PLAYERNAME],MATCH(ROW()-ROW(AW$1),OUTFIELD,0)),"")</f>
        <v/>
      </c>
      <c r="AX1871" t="e">
        <f>IF(PLAYERIDMAP2[[#This Row],[POS]]&lt;&gt;"P",MAX(AX$1:AX1870)+1,"")</f>
        <v>#VALUE!</v>
      </c>
      <c r="AY1871" t="str">
        <f>IFERROR(INDEX(PLAYERIDMAP2[PLAYERNAME],MATCH(ROW()-ROW(AY$1),HITTERS,0)),"")</f>
        <v/>
      </c>
      <c r="AZ1871" t="e">
        <f>IF(PLAYERIDMAP2[[#This Row],[POS]]="P",MAX(AZ$1:AZ1870)+1,"")</f>
        <v>#VALUE!</v>
      </c>
      <c r="BA1871" t="str">
        <f>IFERROR(INDEX(PLAYERIDMAP2[PLAYERNAME],MATCH(ROW()-ROW(BA$1),PITCHERS,0)),"")</f>
        <v/>
      </c>
    </row>
    <row r="1872" spans="38:53" x14ac:dyDescent="0.25">
      <c r="AL1872" t="e">
        <f>IF(PLAYERIDMAP2[[#This Row],[POS]]="C",MAX(AL$1:AL1871)+1,"")</f>
        <v>#VALUE!</v>
      </c>
      <c r="AM1872" t="str">
        <f>IFERROR(INDEX(PLAYERIDMAP2[PLAYERNAME],MATCH(ROW()-ROW(AM$1),CATCHERS,0)),"")</f>
        <v/>
      </c>
      <c r="AN1872" t="e">
        <f>IF(PLAYERIDMAP2[[#This Row],[POS]]="1B",MAX(AN$1:AN1871)+1,"")</f>
        <v>#VALUE!</v>
      </c>
      <c r="AO1872" t="str">
        <f>IFERROR(INDEX(PLAYERIDMAP2[PLAYERNAME],MATCH(ROW()-ROW(AO$1),FIRSTBASE,0)),"")</f>
        <v/>
      </c>
      <c r="AP1872" t="e">
        <f>IF(PLAYERIDMAP2[[#This Row],[POS]]="2B",MAX(AP$1:AP1871)+1,"")</f>
        <v>#VALUE!</v>
      </c>
      <c r="AQ1872" t="str">
        <f>IFERROR(INDEX(PLAYERIDMAP2[PLAYERNAME],MATCH(ROW()-ROW(AQ$1),SECONDBASE,0)),"")</f>
        <v/>
      </c>
      <c r="AR1872" t="e">
        <f>IF(PLAYERIDMAP2[[#This Row],[POS]]="3B",MAX(AR$1:AR1871)+1,"")</f>
        <v>#VALUE!</v>
      </c>
      <c r="AS1872" t="str">
        <f>IFERROR(INDEX(PLAYERIDMAP2[PLAYERNAME],MATCH(ROW()-ROW(AS$1),THIRDBASE,0)),"")</f>
        <v/>
      </c>
      <c r="AT1872" t="e">
        <f>IF(PLAYERIDMAP2[[#This Row],[POS]]="SS",MAX(AT$1:AT1871)+1,"")</f>
        <v>#VALUE!</v>
      </c>
      <c r="AU1872" t="str">
        <f>IFERROR(INDEX(PLAYERIDMAP2[PLAYERNAME],MATCH(ROW()-ROW(AU$1),SHORTSTOP,0)),"")</f>
        <v/>
      </c>
      <c r="AV1872" t="e">
        <f>IF(PLAYERIDMAP2[[#This Row],[POS]]="OF",MAX(AV$1:AV1871)+1,"")</f>
        <v>#VALUE!</v>
      </c>
      <c r="AW1872" t="str">
        <f>IFERROR(INDEX(PLAYERIDMAP2[PLAYERNAME],MATCH(ROW()-ROW(AW$1),OUTFIELD,0)),"")</f>
        <v/>
      </c>
      <c r="AX1872" t="e">
        <f>IF(PLAYERIDMAP2[[#This Row],[POS]]&lt;&gt;"P",MAX(AX$1:AX1871)+1,"")</f>
        <v>#VALUE!</v>
      </c>
      <c r="AY1872" t="str">
        <f>IFERROR(INDEX(PLAYERIDMAP2[PLAYERNAME],MATCH(ROW()-ROW(AY$1),HITTERS,0)),"")</f>
        <v/>
      </c>
      <c r="AZ1872" t="e">
        <f>IF(PLAYERIDMAP2[[#This Row],[POS]]="P",MAX(AZ$1:AZ1871)+1,"")</f>
        <v>#VALUE!</v>
      </c>
      <c r="BA1872" t="str">
        <f>IFERROR(INDEX(PLAYERIDMAP2[PLAYERNAME],MATCH(ROW()-ROW(BA$1),PITCHERS,0)),"")</f>
        <v/>
      </c>
    </row>
    <row r="1873" spans="38:53" x14ac:dyDescent="0.25">
      <c r="AL1873" t="e">
        <f>IF(PLAYERIDMAP2[[#This Row],[POS]]="C",MAX(AL$1:AL1872)+1,"")</f>
        <v>#VALUE!</v>
      </c>
      <c r="AM1873" t="str">
        <f>IFERROR(INDEX(PLAYERIDMAP2[PLAYERNAME],MATCH(ROW()-ROW(AM$1),CATCHERS,0)),"")</f>
        <v/>
      </c>
      <c r="AN1873" t="e">
        <f>IF(PLAYERIDMAP2[[#This Row],[POS]]="1B",MAX(AN$1:AN1872)+1,"")</f>
        <v>#VALUE!</v>
      </c>
      <c r="AO1873" t="str">
        <f>IFERROR(INDEX(PLAYERIDMAP2[PLAYERNAME],MATCH(ROW()-ROW(AO$1),FIRSTBASE,0)),"")</f>
        <v/>
      </c>
      <c r="AP1873" t="e">
        <f>IF(PLAYERIDMAP2[[#This Row],[POS]]="2B",MAX(AP$1:AP1872)+1,"")</f>
        <v>#VALUE!</v>
      </c>
      <c r="AQ1873" t="str">
        <f>IFERROR(INDEX(PLAYERIDMAP2[PLAYERNAME],MATCH(ROW()-ROW(AQ$1),SECONDBASE,0)),"")</f>
        <v/>
      </c>
      <c r="AR1873" t="e">
        <f>IF(PLAYERIDMAP2[[#This Row],[POS]]="3B",MAX(AR$1:AR1872)+1,"")</f>
        <v>#VALUE!</v>
      </c>
      <c r="AS1873" t="str">
        <f>IFERROR(INDEX(PLAYERIDMAP2[PLAYERNAME],MATCH(ROW()-ROW(AS$1),THIRDBASE,0)),"")</f>
        <v/>
      </c>
      <c r="AT1873" t="e">
        <f>IF(PLAYERIDMAP2[[#This Row],[POS]]="SS",MAX(AT$1:AT1872)+1,"")</f>
        <v>#VALUE!</v>
      </c>
      <c r="AU1873" t="str">
        <f>IFERROR(INDEX(PLAYERIDMAP2[PLAYERNAME],MATCH(ROW()-ROW(AU$1),SHORTSTOP,0)),"")</f>
        <v/>
      </c>
      <c r="AV1873" t="e">
        <f>IF(PLAYERIDMAP2[[#This Row],[POS]]="OF",MAX(AV$1:AV1872)+1,"")</f>
        <v>#VALUE!</v>
      </c>
      <c r="AW1873" t="str">
        <f>IFERROR(INDEX(PLAYERIDMAP2[PLAYERNAME],MATCH(ROW()-ROW(AW$1),OUTFIELD,0)),"")</f>
        <v/>
      </c>
      <c r="AX1873" t="e">
        <f>IF(PLAYERIDMAP2[[#This Row],[POS]]&lt;&gt;"P",MAX(AX$1:AX1872)+1,"")</f>
        <v>#VALUE!</v>
      </c>
      <c r="AY1873" t="str">
        <f>IFERROR(INDEX(PLAYERIDMAP2[PLAYERNAME],MATCH(ROW()-ROW(AY$1),HITTERS,0)),"")</f>
        <v/>
      </c>
      <c r="AZ1873" t="e">
        <f>IF(PLAYERIDMAP2[[#This Row],[POS]]="P",MAX(AZ$1:AZ1872)+1,"")</f>
        <v>#VALUE!</v>
      </c>
      <c r="BA1873" t="str">
        <f>IFERROR(INDEX(PLAYERIDMAP2[PLAYERNAME],MATCH(ROW()-ROW(BA$1),PITCHERS,0)),"")</f>
        <v/>
      </c>
    </row>
    <row r="1874" spans="38:53" x14ac:dyDescent="0.25">
      <c r="AL1874" t="e">
        <f>IF(PLAYERIDMAP2[[#This Row],[POS]]="C",MAX(AL$1:AL1873)+1,"")</f>
        <v>#VALUE!</v>
      </c>
      <c r="AM1874" t="str">
        <f>IFERROR(INDEX(PLAYERIDMAP2[PLAYERNAME],MATCH(ROW()-ROW(AM$1),CATCHERS,0)),"")</f>
        <v/>
      </c>
      <c r="AN1874" t="e">
        <f>IF(PLAYERIDMAP2[[#This Row],[POS]]="1B",MAX(AN$1:AN1873)+1,"")</f>
        <v>#VALUE!</v>
      </c>
      <c r="AO1874" t="str">
        <f>IFERROR(INDEX(PLAYERIDMAP2[PLAYERNAME],MATCH(ROW()-ROW(AO$1),FIRSTBASE,0)),"")</f>
        <v/>
      </c>
      <c r="AP1874" t="e">
        <f>IF(PLAYERIDMAP2[[#This Row],[POS]]="2B",MAX(AP$1:AP1873)+1,"")</f>
        <v>#VALUE!</v>
      </c>
      <c r="AQ1874" t="str">
        <f>IFERROR(INDEX(PLAYERIDMAP2[PLAYERNAME],MATCH(ROW()-ROW(AQ$1),SECONDBASE,0)),"")</f>
        <v/>
      </c>
      <c r="AR1874" t="e">
        <f>IF(PLAYERIDMAP2[[#This Row],[POS]]="3B",MAX(AR$1:AR1873)+1,"")</f>
        <v>#VALUE!</v>
      </c>
      <c r="AS1874" t="str">
        <f>IFERROR(INDEX(PLAYERIDMAP2[PLAYERNAME],MATCH(ROW()-ROW(AS$1),THIRDBASE,0)),"")</f>
        <v/>
      </c>
      <c r="AT1874" t="e">
        <f>IF(PLAYERIDMAP2[[#This Row],[POS]]="SS",MAX(AT$1:AT1873)+1,"")</f>
        <v>#VALUE!</v>
      </c>
      <c r="AU1874" t="str">
        <f>IFERROR(INDEX(PLAYERIDMAP2[PLAYERNAME],MATCH(ROW()-ROW(AU$1),SHORTSTOP,0)),"")</f>
        <v/>
      </c>
      <c r="AV1874" t="e">
        <f>IF(PLAYERIDMAP2[[#This Row],[POS]]="OF",MAX(AV$1:AV1873)+1,"")</f>
        <v>#VALUE!</v>
      </c>
      <c r="AW1874" t="str">
        <f>IFERROR(INDEX(PLAYERIDMAP2[PLAYERNAME],MATCH(ROW()-ROW(AW$1),OUTFIELD,0)),"")</f>
        <v/>
      </c>
      <c r="AX1874" t="e">
        <f>IF(PLAYERIDMAP2[[#This Row],[POS]]&lt;&gt;"P",MAX(AX$1:AX1873)+1,"")</f>
        <v>#VALUE!</v>
      </c>
      <c r="AY1874" t="str">
        <f>IFERROR(INDEX(PLAYERIDMAP2[PLAYERNAME],MATCH(ROW()-ROW(AY$1),HITTERS,0)),"")</f>
        <v/>
      </c>
      <c r="AZ1874" t="e">
        <f>IF(PLAYERIDMAP2[[#This Row],[POS]]="P",MAX(AZ$1:AZ1873)+1,"")</f>
        <v>#VALUE!</v>
      </c>
      <c r="BA1874" t="str">
        <f>IFERROR(INDEX(PLAYERIDMAP2[PLAYERNAME],MATCH(ROW()-ROW(BA$1),PITCHERS,0)),"")</f>
        <v/>
      </c>
    </row>
    <row r="1875" spans="38:53" x14ac:dyDescent="0.25">
      <c r="AL1875" t="e">
        <f>IF(PLAYERIDMAP2[[#This Row],[POS]]="C",MAX(AL$1:AL1874)+1,"")</f>
        <v>#VALUE!</v>
      </c>
      <c r="AM1875" t="str">
        <f>IFERROR(INDEX(PLAYERIDMAP2[PLAYERNAME],MATCH(ROW()-ROW(AM$1),CATCHERS,0)),"")</f>
        <v/>
      </c>
      <c r="AN1875" t="e">
        <f>IF(PLAYERIDMAP2[[#This Row],[POS]]="1B",MAX(AN$1:AN1874)+1,"")</f>
        <v>#VALUE!</v>
      </c>
      <c r="AO1875" t="str">
        <f>IFERROR(INDEX(PLAYERIDMAP2[PLAYERNAME],MATCH(ROW()-ROW(AO$1),FIRSTBASE,0)),"")</f>
        <v/>
      </c>
      <c r="AP1875" t="e">
        <f>IF(PLAYERIDMAP2[[#This Row],[POS]]="2B",MAX(AP$1:AP1874)+1,"")</f>
        <v>#VALUE!</v>
      </c>
      <c r="AQ1875" t="str">
        <f>IFERROR(INDEX(PLAYERIDMAP2[PLAYERNAME],MATCH(ROW()-ROW(AQ$1),SECONDBASE,0)),"")</f>
        <v/>
      </c>
      <c r="AR1875" t="e">
        <f>IF(PLAYERIDMAP2[[#This Row],[POS]]="3B",MAX(AR$1:AR1874)+1,"")</f>
        <v>#VALUE!</v>
      </c>
      <c r="AS1875" t="str">
        <f>IFERROR(INDEX(PLAYERIDMAP2[PLAYERNAME],MATCH(ROW()-ROW(AS$1),THIRDBASE,0)),"")</f>
        <v/>
      </c>
      <c r="AT1875" t="e">
        <f>IF(PLAYERIDMAP2[[#This Row],[POS]]="SS",MAX(AT$1:AT1874)+1,"")</f>
        <v>#VALUE!</v>
      </c>
      <c r="AU1875" t="str">
        <f>IFERROR(INDEX(PLAYERIDMAP2[PLAYERNAME],MATCH(ROW()-ROW(AU$1),SHORTSTOP,0)),"")</f>
        <v/>
      </c>
      <c r="AV1875" t="e">
        <f>IF(PLAYERIDMAP2[[#This Row],[POS]]="OF",MAX(AV$1:AV1874)+1,"")</f>
        <v>#VALUE!</v>
      </c>
      <c r="AW1875" t="str">
        <f>IFERROR(INDEX(PLAYERIDMAP2[PLAYERNAME],MATCH(ROW()-ROW(AW$1),OUTFIELD,0)),"")</f>
        <v/>
      </c>
      <c r="AX1875" t="e">
        <f>IF(PLAYERIDMAP2[[#This Row],[POS]]&lt;&gt;"P",MAX(AX$1:AX1874)+1,"")</f>
        <v>#VALUE!</v>
      </c>
      <c r="AY1875" t="str">
        <f>IFERROR(INDEX(PLAYERIDMAP2[PLAYERNAME],MATCH(ROW()-ROW(AY$1),HITTERS,0)),"")</f>
        <v/>
      </c>
      <c r="AZ1875" t="e">
        <f>IF(PLAYERIDMAP2[[#This Row],[POS]]="P",MAX(AZ$1:AZ1874)+1,"")</f>
        <v>#VALUE!</v>
      </c>
      <c r="BA1875" t="str">
        <f>IFERROR(INDEX(PLAYERIDMAP2[PLAYERNAME],MATCH(ROW()-ROW(BA$1),PITCHERS,0)),"")</f>
        <v/>
      </c>
    </row>
    <row r="1876" spans="38:53" x14ac:dyDescent="0.25">
      <c r="AL1876" t="e">
        <f>IF(PLAYERIDMAP2[[#This Row],[POS]]="C",MAX(AL$1:AL1875)+1,"")</f>
        <v>#VALUE!</v>
      </c>
      <c r="AM1876" t="str">
        <f>IFERROR(INDEX(PLAYERIDMAP2[PLAYERNAME],MATCH(ROW()-ROW(AM$1),CATCHERS,0)),"")</f>
        <v/>
      </c>
      <c r="AN1876" t="e">
        <f>IF(PLAYERIDMAP2[[#This Row],[POS]]="1B",MAX(AN$1:AN1875)+1,"")</f>
        <v>#VALUE!</v>
      </c>
      <c r="AO1876" t="str">
        <f>IFERROR(INDEX(PLAYERIDMAP2[PLAYERNAME],MATCH(ROW()-ROW(AO$1),FIRSTBASE,0)),"")</f>
        <v/>
      </c>
      <c r="AP1876" t="e">
        <f>IF(PLAYERIDMAP2[[#This Row],[POS]]="2B",MAX(AP$1:AP1875)+1,"")</f>
        <v>#VALUE!</v>
      </c>
      <c r="AQ1876" t="str">
        <f>IFERROR(INDEX(PLAYERIDMAP2[PLAYERNAME],MATCH(ROW()-ROW(AQ$1),SECONDBASE,0)),"")</f>
        <v/>
      </c>
      <c r="AR1876" t="e">
        <f>IF(PLAYERIDMAP2[[#This Row],[POS]]="3B",MAX(AR$1:AR1875)+1,"")</f>
        <v>#VALUE!</v>
      </c>
      <c r="AS1876" t="str">
        <f>IFERROR(INDEX(PLAYERIDMAP2[PLAYERNAME],MATCH(ROW()-ROW(AS$1),THIRDBASE,0)),"")</f>
        <v/>
      </c>
      <c r="AT1876" t="e">
        <f>IF(PLAYERIDMAP2[[#This Row],[POS]]="SS",MAX(AT$1:AT1875)+1,"")</f>
        <v>#VALUE!</v>
      </c>
      <c r="AU1876" t="str">
        <f>IFERROR(INDEX(PLAYERIDMAP2[PLAYERNAME],MATCH(ROW()-ROW(AU$1),SHORTSTOP,0)),"")</f>
        <v/>
      </c>
      <c r="AV1876" t="e">
        <f>IF(PLAYERIDMAP2[[#This Row],[POS]]="OF",MAX(AV$1:AV1875)+1,"")</f>
        <v>#VALUE!</v>
      </c>
      <c r="AW1876" t="str">
        <f>IFERROR(INDEX(PLAYERIDMAP2[PLAYERNAME],MATCH(ROW()-ROW(AW$1),OUTFIELD,0)),"")</f>
        <v/>
      </c>
      <c r="AX1876" t="e">
        <f>IF(PLAYERIDMAP2[[#This Row],[POS]]&lt;&gt;"P",MAX(AX$1:AX1875)+1,"")</f>
        <v>#VALUE!</v>
      </c>
      <c r="AY1876" t="str">
        <f>IFERROR(INDEX(PLAYERIDMAP2[PLAYERNAME],MATCH(ROW()-ROW(AY$1),HITTERS,0)),"")</f>
        <v/>
      </c>
      <c r="AZ1876" t="e">
        <f>IF(PLAYERIDMAP2[[#This Row],[POS]]="P",MAX(AZ$1:AZ1875)+1,"")</f>
        <v>#VALUE!</v>
      </c>
      <c r="BA1876" t="str">
        <f>IFERROR(INDEX(PLAYERIDMAP2[PLAYERNAME],MATCH(ROW()-ROW(BA$1),PITCHERS,0)),"")</f>
        <v/>
      </c>
    </row>
    <row r="1877" spans="38:53" x14ac:dyDescent="0.25">
      <c r="AL1877" t="e">
        <f>IF(PLAYERIDMAP2[[#This Row],[POS]]="C",MAX(AL$1:AL1876)+1,"")</f>
        <v>#VALUE!</v>
      </c>
      <c r="AM1877" t="str">
        <f>IFERROR(INDEX(PLAYERIDMAP2[PLAYERNAME],MATCH(ROW()-ROW(AM$1),CATCHERS,0)),"")</f>
        <v/>
      </c>
      <c r="AN1877" t="e">
        <f>IF(PLAYERIDMAP2[[#This Row],[POS]]="1B",MAX(AN$1:AN1876)+1,"")</f>
        <v>#VALUE!</v>
      </c>
      <c r="AO1877" t="str">
        <f>IFERROR(INDEX(PLAYERIDMAP2[PLAYERNAME],MATCH(ROW()-ROW(AO$1),FIRSTBASE,0)),"")</f>
        <v/>
      </c>
      <c r="AP1877" t="e">
        <f>IF(PLAYERIDMAP2[[#This Row],[POS]]="2B",MAX(AP$1:AP1876)+1,"")</f>
        <v>#VALUE!</v>
      </c>
      <c r="AQ1877" t="str">
        <f>IFERROR(INDEX(PLAYERIDMAP2[PLAYERNAME],MATCH(ROW()-ROW(AQ$1),SECONDBASE,0)),"")</f>
        <v/>
      </c>
      <c r="AR1877" t="e">
        <f>IF(PLAYERIDMAP2[[#This Row],[POS]]="3B",MAX(AR$1:AR1876)+1,"")</f>
        <v>#VALUE!</v>
      </c>
      <c r="AS1877" t="str">
        <f>IFERROR(INDEX(PLAYERIDMAP2[PLAYERNAME],MATCH(ROW()-ROW(AS$1),THIRDBASE,0)),"")</f>
        <v/>
      </c>
      <c r="AT1877" t="e">
        <f>IF(PLAYERIDMAP2[[#This Row],[POS]]="SS",MAX(AT$1:AT1876)+1,"")</f>
        <v>#VALUE!</v>
      </c>
      <c r="AU1877" t="str">
        <f>IFERROR(INDEX(PLAYERIDMAP2[PLAYERNAME],MATCH(ROW()-ROW(AU$1),SHORTSTOP,0)),"")</f>
        <v/>
      </c>
      <c r="AV1877" t="e">
        <f>IF(PLAYERIDMAP2[[#This Row],[POS]]="OF",MAX(AV$1:AV1876)+1,"")</f>
        <v>#VALUE!</v>
      </c>
      <c r="AW1877" t="str">
        <f>IFERROR(INDEX(PLAYERIDMAP2[PLAYERNAME],MATCH(ROW()-ROW(AW$1),OUTFIELD,0)),"")</f>
        <v/>
      </c>
      <c r="AX1877" t="e">
        <f>IF(PLAYERIDMAP2[[#This Row],[POS]]&lt;&gt;"P",MAX(AX$1:AX1876)+1,"")</f>
        <v>#VALUE!</v>
      </c>
      <c r="AY1877" t="str">
        <f>IFERROR(INDEX(PLAYERIDMAP2[PLAYERNAME],MATCH(ROW()-ROW(AY$1),HITTERS,0)),"")</f>
        <v/>
      </c>
      <c r="AZ1877" t="e">
        <f>IF(PLAYERIDMAP2[[#This Row],[POS]]="P",MAX(AZ$1:AZ1876)+1,"")</f>
        <v>#VALUE!</v>
      </c>
      <c r="BA1877" t="str">
        <f>IFERROR(INDEX(PLAYERIDMAP2[PLAYERNAME],MATCH(ROW()-ROW(BA$1),PITCHERS,0)),"")</f>
        <v/>
      </c>
    </row>
    <row r="1878" spans="38:53" x14ac:dyDescent="0.25">
      <c r="AL1878" t="e">
        <f>IF(PLAYERIDMAP2[[#This Row],[POS]]="C",MAX(AL$1:AL1877)+1,"")</f>
        <v>#VALUE!</v>
      </c>
      <c r="AM1878" t="str">
        <f>IFERROR(INDEX(PLAYERIDMAP2[PLAYERNAME],MATCH(ROW()-ROW(AM$1),CATCHERS,0)),"")</f>
        <v/>
      </c>
      <c r="AN1878" t="e">
        <f>IF(PLAYERIDMAP2[[#This Row],[POS]]="1B",MAX(AN$1:AN1877)+1,"")</f>
        <v>#VALUE!</v>
      </c>
      <c r="AO1878" t="str">
        <f>IFERROR(INDEX(PLAYERIDMAP2[PLAYERNAME],MATCH(ROW()-ROW(AO$1),FIRSTBASE,0)),"")</f>
        <v/>
      </c>
      <c r="AP1878" t="e">
        <f>IF(PLAYERIDMAP2[[#This Row],[POS]]="2B",MAX(AP$1:AP1877)+1,"")</f>
        <v>#VALUE!</v>
      </c>
      <c r="AQ1878" t="str">
        <f>IFERROR(INDEX(PLAYERIDMAP2[PLAYERNAME],MATCH(ROW()-ROW(AQ$1),SECONDBASE,0)),"")</f>
        <v/>
      </c>
      <c r="AR1878" t="e">
        <f>IF(PLAYERIDMAP2[[#This Row],[POS]]="3B",MAX(AR$1:AR1877)+1,"")</f>
        <v>#VALUE!</v>
      </c>
      <c r="AS1878" t="str">
        <f>IFERROR(INDEX(PLAYERIDMAP2[PLAYERNAME],MATCH(ROW()-ROW(AS$1),THIRDBASE,0)),"")</f>
        <v/>
      </c>
      <c r="AT1878" t="e">
        <f>IF(PLAYERIDMAP2[[#This Row],[POS]]="SS",MAX(AT$1:AT1877)+1,"")</f>
        <v>#VALUE!</v>
      </c>
      <c r="AU1878" t="str">
        <f>IFERROR(INDEX(PLAYERIDMAP2[PLAYERNAME],MATCH(ROW()-ROW(AU$1),SHORTSTOP,0)),"")</f>
        <v/>
      </c>
      <c r="AV1878" t="e">
        <f>IF(PLAYERIDMAP2[[#This Row],[POS]]="OF",MAX(AV$1:AV1877)+1,"")</f>
        <v>#VALUE!</v>
      </c>
      <c r="AW1878" t="str">
        <f>IFERROR(INDEX(PLAYERIDMAP2[PLAYERNAME],MATCH(ROW()-ROW(AW$1),OUTFIELD,0)),"")</f>
        <v/>
      </c>
      <c r="AX1878" t="e">
        <f>IF(PLAYERIDMAP2[[#This Row],[POS]]&lt;&gt;"P",MAX(AX$1:AX1877)+1,"")</f>
        <v>#VALUE!</v>
      </c>
      <c r="AY1878" t="str">
        <f>IFERROR(INDEX(PLAYERIDMAP2[PLAYERNAME],MATCH(ROW()-ROW(AY$1),HITTERS,0)),"")</f>
        <v/>
      </c>
      <c r="AZ1878" t="e">
        <f>IF(PLAYERIDMAP2[[#This Row],[POS]]="P",MAX(AZ$1:AZ1877)+1,"")</f>
        <v>#VALUE!</v>
      </c>
      <c r="BA1878" t="str">
        <f>IFERROR(INDEX(PLAYERIDMAP2[PLAYERNAME],MATCH(ROW()-ROW(BA$1),PITCHERS,0)),"")</f>
        <v/>
      </c>
    </row>
    <row r="1879" spans="38:53" x14ac:dyDescent="0.25">
      <c r="AL1879" t="e">
        <f>IF(PLAYERIDMAP2[[#This Row],[POS]]="C",MAX(AL$1:AL1878)+1,"")</f>
        <v>#VALUE!</v>
      </c>
      <c r="AM1879" t="str">
        <f>IFERROR(INDEX(PLAYERIDMAP2[PLAYERNAME],MATCH(ROW()-ROW(AM$1),CATCHERS,0)),"")</f>
        <v/>
      </c>
      <c r="AN1879" t="e">
        <f>IF(PLAYERIDMAP2[[#This Row],[POS]]="1B",MAX(AN$1:AN1878)+1,"")</f>
        <v>#VALUE!</v>
      </c>
      <c r="AO1879" t="str">
        <f>IFERROR(INDEX(PLAYERIDMAP2[PLAYERNAME],MATCH(ROW()-ROW(AO$1),FIRSTBASE,0)),"")</f>
        <v/>
      </c>
      <c r="AP1879" t="e">
        <f>IF(PLAYERIDMAP2[[#This Row],[POS]]="2B",MAX(AP$1:AP1878)+1,"")</f>
        <v>#VALUE!</v>
      </c>
      <c r="AQ1879" t="str">
        <f>IFERROR(INDEX(PLAYERIDMAP2[PLAYERNAME],MATCH(ROW()-ROW(AQ$1),SECONDBASE,0)),"")</f>
        <v/>
      </c>
      <c r="AR1879" t="e">
        <f>IF(PLAYERIDMAP2[[#This Row],[POS]]="3B",MAX(AR$1:AR1878)+1,"")</f>
        <v>#VALUE!</v>
      </c>
      <c r="AS1879" t="str">
        <f>IFERROR(INDEX(PLAYERIDMAP2[PLAYERNAME],MATCH(ROW()-ROW(AS$1),THIRDBASE,0)),"")</f>
        <v/>
      </c>
      <c r="AT1879" t="e">
        <f>IF(PLAYERIDMAP2[[#This Row],[POS]]="SS",MAX(AT$1:AT1878)+1,"")</f>
        <v>#VALUE!</v>
      </c>
      <c r="AU1879" t="str">
        <f>IFERROR(INDEX(PLAYERIDMAP2[PLAYERNAME],MATCH(ROW()-ROW(AU$1),SHORTSTOP,0)),"")</f>
        <v/>
      </c>
      <c r="AV1879" t="e">
        <f>IF(PLAYERIDMAP2[[#This Row],[POS]]="OF",MAX(AV$1:AV1878)+1,"")</f>
        <v>#VALUE!</v>
      </c>
      <c r="AW1879" t="str">
        <f>IFERROR(INDEX(PLAYERIDMAP2[PLAYERNAME],MATCH(ROW()-ROW(AW$1),OUTFIELD,0)),"")</f>
        <v/>
      </c>
      <c r="AX1879" t="e">
        <f>IF(PLAYERIDMAP2[[#This Row],[POS]]&lt;&gt;"P",MAX(AX$1:AX1878)+1,"")</f>
        <v>#VALUE!</v>
      </c>
      <c r="AY1879" t="str">
        <f>IFERROR(INDEX(PLAYERIDMAP2[PLAYERNAME],MATCH(ROW()-ROW(AY$1),HITTERS,0)),"")</f>
        <v/>
      </c>
      <c r="AZ1879" t="e">
        <f>IF(PLAYERIDMAP2[[#This Row],[POS]]="P",MAX(AZ$1:AZ1878)+1,"")</f>
        <v>#VALUE!</v>
      </c>
      <c r="BA1879" t="str">
        <f>IFERROR(INDEX(PLAYERIDMAP2[PLAYERNAME],MATCH(ROW()-ROW(BA$1),PITCHERS,0)),"")</f>
        <v/>
      </c>
    </row>
    <row r="1880" spans="38:53" x14ac:dyDescent="0.25">
      <c r="AL1880" t="e">
        <f>IF(PLAYERIDMAP2[[#This Row],[POS]]="C",MAX(AL$1:AL1879)+1,"")</f>
        <v>#VALUE!</v>
      </c>
      <c r="AM1880" t="str">
        <f>IFERROR(INDEX(PLAYERIDMAP2[PLAYERNAME],MATCH(ROW()-ROW(AM$1),CATCHERS,0)),"")</f>
        <v/>
      </c>
      <c r="AN1880" t="e">
        <f>IF(PLAYERIDMAP2[[#This Row],[POS]]="1B",MAX(AN$1:AN1879)+1,"")</f>
        <v>#VALUE!</v>
      </c>
      <c r="AO1880" t="str">
        <f>IFERROR(INDEX(PLAYERIDMAP2[PLAYERNAME],MATCH(ROW()-ROW(AO$1),FIRSTBASE,0)),"")</f>
        <v/>
      </c>
      <c r="AP1880" t="e">
        <f>IF(PLAYERIDMAP2[[#This Row],[POS]]="2B",MAX(AP$1:AP1879)+1,"")</f>
        <v>#VALUE!</v>
      </c>
      <c r="AQ1880" t="str">
        <f>IFERROR(INDEX(PLAYERIDMAP2[PLAYERNAME],MATCH(ROW()-ROW(AQ$1),SECONDBASE,0)),"")</f>
        <v/>
      </c>
      <c r="AR1880" t="e">
        <f>IF(PLAYERIDMAP2[[#This Row],[POS]]="3B",MAX(AR$1:AR1879)+1,"")</f>
        <v>#VALUE!</v>
      </c>
      <c r="AS1880" t="str">
        <f>IFERROR(INDEX(PLAYERIDMAP2[PLAYERNAME],MATCH(ROW()-ROW(AS$1),THIRDBASE,0)),"")</f>
        <v/>
      </c>
      <c r="AT1880" t="e">
        <f>IF(PLAYERIDMAP2[[#This Row],[POS]]="SS",MAX(AT$1:AT1879)+1,"")</f>
        <v>#VALUE!</v>
      </c>
      <c r="AU1880" t="str">
        <f>IFERROR(INDEX(PLAYERIDMAP2[PLAYERNAME],MATCH(ROW()-ROW(AU$1),SHORTSTOP,0)),"")</f>
        <v/>
      </c>
      <c r="AV1880" t="e">
        <f>IF(PLAYERIDMAP2[[#This Row],[POS]]="OF",MAX(AV$1:AV1879)+1,"")</f>
        <v>#VALUE!</v>
      </c>
      <c r="AW1880" t="str">
        <f>IFERROR(INDEX(PLAYERIDMAP2[PLAYERNAME],MATCH(ROW()-ROW(AW$1),OUTFIELD,0)),"")</f>
        <v/>
      </c>
      <c r="AX1880" t="e">
        <f>IF(PLAYERIDMAP2[[#This Row],[POS]]&lt;&gt;"P",MAX(AX$1:AX1879)+1,"")</f>
        <v>#VALUE!</v>
      </c>
      <c r="AY1880" t="str">
        <f>IFERROR(INDEX(PLAYERIDMAP2[PLAYERNAME],MATCH(ROW()-ROW(AY$1),HITTERS,0)),"")</f>
        <v/>
      </c>
      <c r="AZ1880" t="e">
        <f>IF(PLAYERIDMAP2[[#This Row],[POS]]="P",MAX(AZ$1:AZ1879)+1,"")</f>
        <v>#VALUE!</v>
      </c>
      <c r="BA1880" t="str">
        <f>IFERROR(INDEX(PLAYERIDMAP2[PLAYERNAME],MATCH(ROW()-ROW(BA$1),PITCHERS,0)),"")</f>
        <v/>
      </c>
    </row>
    <row r="1881" spans="38:53" x14ac:dyDescent="0.25">
      <c r="AL1881" t="e">
        <f>IF(PLAYERIDMAP2[[#This Row],[POS]]="C",MAX(AL$1:AL1880)+1,"")</f>
        <v>#VALUE!</v>
      </c>
      <c r="AM1881" t="str">
        <f>IFERROR(INDEX(PLAYERIDMAP2[PLAYERNAME],MATCH(ROW()-ROW(AM$1),CATCHERS,0)),"")</f>
        <v/>
      </c>
      <c r="AN1881" t="e">
        <f>IF(PLAYERIDMAP2[[#This Row],[POS]]="1B",MAX(AN$1:AN1880)+1,"")</f>
        <v>#VALUE!</v>
      </c>
      <c r="AO1881" t="str">
        <f>IFERROR(INDEX(PLAYERIDMAP2[PLAYERNAME],MATCH(ROW()-ROW(AO$1),FIRSTBASE,0)),"")</f>
        <v/>
      </c>
      <c r="AP1881" t="e">
        <f>IF(PLAYERIDMAP2[[#This Row],[POS]]="2B",MAX(AP$1:AP1880)+1,"")</f>
        <v>#VALUE!</v>
      </c>
      <c r="AQ1881" t="str">
        <f>IFERROR(INDEX(PLAYERIDMAP2[PLAYERNAME],MATCH(ROW()-ROW(AQ$1),SECONDBASE,0)),"")</f>
        <v/>
      </c>
      <c r="AR1881" t="e">
        <f>IF(PLAYERIDMAP2[[#This Row],[POS]]="3B",MAX(AR$1:AR1880)+1,"")</f>
        <v>#VALUE!</v>
      </c>
      <c r="AS1881" t="str">
        <f>IFERROR(INDEX(PLAYERIDMAP2[PLAYERNAME],MATCH(ROW()-ROW(AS$1),THIRDBASE,0)),"")</f>
        <v/>
      </c>
      <c r="AT1881" t="e">
        <f>IF(PLAYERIDMAP2[[#This Row],[POS]]="SS",MAX(AT$1:AT1880)+1,"")</f>
        <v>#VALUE!</v>
      </c>
      <c r="AU1881" t="str">
        <f>IFERROR(INDEX(PLAYERIDMAP2[PLAYERNAME],MATCH(ROW()-ROW(AU$1),SHORTSTOP,0)),"")</f>
        <v/>
      </c>
      <c r="AV1881" t="e">
        <f>IF(PLAYERIDMAP2[[#This Row],[POS]]="OF",MAX(AV$1:AV1880)+1,"")</f>
        <v>#VALUE!</v>
      </c>
      <c r="AW1881" t="str">
        <f>IFERROR(INDEX(PLAYERIDMAP2[PLAYERNAME],MATCH(ROW()-ROW(AW$1),OUTFIELD,0)),"")</f>
        <v/>
      </c>
      <c r="AX1881" t="e">
        <f>IF(PLAYERIDMAP2[[#This Row],[POS]]&lt;&gt;"P",MAX(AX$1:AX1880)+1,"")</f>
        <v>#VALUE!</v>
      </c>
      <c r="AY1881" t="str">
        <f>IFERROR(INDEX(PLAYERIDMAP2[PLAYERNAME],MATCH(ROW()-ROW(AY$1),HITTERS,0)),"")</f>
        <v/>
      </c>
      <c r="AZ1881" t="e">
        <f>IF(PLAYERIDMAP2[[#This Row],[POS]]="P",MAX(AZ$1:AZ1880)+1,"")</f>
        <v>#VALUE!</v>
      </c>
      <c r="BA1881" t="str">
        <f>IFERROR(INDEX(PLAYERIDMAP2[PLAYERNAME],MATCH(ROW()-ROW(BA$1),PITCHERS,0)),"")</f>
        <v/>
      </c>
    </row>
    <row r="1882" spans="38:53" x14ac:dyDescent="0.25">
      <c r="AL1882" t="e">
        <f>IF(PLAYERIDMAP2[[#This Row],[POS]]="C",MAX(AL$1:AL1881)+1,"")</f>
        <v>#VALUE!</v>
      </c>
      <c r="AM1882" t="str">
        <f>IFERROR(INDEX(PLAYERIDMAP2[PLAYERNAME],MATCH(ROW()-ROW(AM$1),CATCHERS,0)),"")</f>
        <v/>
      </c>
      <c r="AN1882" t="e">
        <f>IF(PLAYERIDMAP2[[#This Row],[POS]]="1B",MAX(AN$1:AN1881)+1,"")</f>
        <v>#VALUE!</v>
      </c>
      <c r="AO1882" t="str">
        <f>IFERROR(INDEX(PLAYERIDMAP2[PLAYERNAME],MATCH(ROW()-ROW(AO$1),FIRSTBASE,0)),"")</f>
        <v/>
      </c>
      <c r="AP1882" t="e">
        <f>IF(PLAYERIDMAP2[[#This Row],[POS]]="2B",MAX(AP$1:AP1881)+1,"")</f>
        <v>#VALUE!</v>
      </c>
      <c r="AQ1882" t="str">
        <f>IFERROR(INDEX(PLAYERIDMAP2[PLAYERNAME],MATCH(ROW()-ROW(AQ$1),SECONDBASE,0)),"")</f>
        <v/>
      </c>
      <c r="AR1882" t="e">
        <f>IF(PLAYERIDMAP2[[#This Row],[POS]]="3B",MAX(AR$1:AR1881)+1,"")</f>
        <v>#VALUE!</v>
      </c>
      <c r="AS1882" t="str">
        <f>IFERROR(INDEX(PLAYERIDMAP2[PLAYERNAME],MATCH(ROW()-ROW(AS$1),THIRDBASE,0)),"")</f>
        <v/>
      </c>
      <c r="AT1882" t="e">
        <f>IF(PLAYERIDMAP2[[#This Row],[POS]]="SS",MAX(AT$1:AT1881)+1,"")</f>
        <v>#VALUE!</v>
      </c>
      <c r="AU1882" t="str">
        <f>IFERROR(INDEX(PLAYERIDMAP2[PLAYERNAME],MATCH(ROW()-ROW(AU$1),SHORTSTOP,0)),"")</f>
        <v/>
      </c>
      <c r="AV1882" t="e">
        <f>IF(PLAYERIDMAP2[[#This Row],[POS]]="OF",MAX(AV$1:AV1881)+1,"")</f>
        <v>#VALUE!</v>
      </c>
      <c r="AW1882" t="str">
        <f>IFERROR(INDEX(PLAYERIDMAP2[PLAYERNAME],MATCH(ROW()-ROW(AW$1),OUTFIELD,0)),"")</f>
        <v/>
      </c>
      <c r="AX1882" t="e">
        <f>IF(PLAYERIDMAP2[[#This Row],[POS]]&lt;&gt;"P",MAX(AX$1:AX1881)+1,"")</f>
        <v>#VALUE!</v>
      </c>
      <c r="AY1882" t="str">
        <f>IFERROR(INDEX(PLAYERIDMAP2[PLAYERNAME],MATCH(ROW()-ROW(AY$1),HITTERS,0)),"")</f>
        <v/>
      </c>
      <c r="AZ1882" t="e">
        <f>IF(PLAYERIDMAP2[[#This Row],[POS]]="P",MAX(AZ$1:AZ1881)+1,"")</f>
        <v>#VALUE!</v>
      </c>
      <c r="BA1882" t="str">
        <f>IFERROR(INDEX(PLAYERIDMAP2[PLAYERNAME],MATCH(ROW()-ROW(BA$1),PITCHERS,0)),"")</f>
        <v/>
      </c>
    </row>
    <row r="1883" spans="38:53" x14ac:dyDescent="0.25">
      <c r="AL1883" t="e">
        <f>IF(PLAYERIDMAP2[[#This Row],[POS]]="C",MAX(AL$1:AL1882)+1,"")</f>
        <v>#VALUE!</v>
      </c>
      <c r="AM1883" t="str">
        <f>IFERROR(INDEX(PLAYERIDMAP2[PLAYERNAME],MATCH(ROW()-ROW(AM$1),CATCHERS,0)),"")</f>
        <v/>
      </c>
      <c r="AN1883" t="e">
        <f>IF(PLAYERIDMAP2[[#This Row],[POS]]="1B",MAX(AN$1:AN1882)+1,"")</f>
        <v>#VALUE!</v>
      </c>
      <c r="AO1883" t="str">
        <f>IFERROR(INDEX(PLAYERIDMAP2[PLAYERNAME],MATCH(ROW()-ROW(AO$1),FIRSTBASE,0)),"")</f>
        <v/>
      </c>
      <c r="AP1883" t="e">
        <f>IF(PLAYERIDMAP2[[#This Row],[POS]]="2B",MAX(AP$1:AP1882)+1,"")</f>
        <v>#VALUE!</v>
      </c>
      <c r="AQ1883" t="str">
        <f>IFERROR(INDEX(PLAYERIDMAP2[PLAYERNAME],MATCH(ROW()-ROW(AQ$1),SECONDBASE,0)),"")</f>
        <v/>
      </c>
      <c r="AR1883" t="e">
        <f>IF(PLAYERIDMAP2[[#This Row],[POS]]="3B",MAX(AR$1:AR1882)+1,"")</f>
        <v>#VALUE!</v>
      </c>
      <c r="AS1883" t="str">
        <f>IFERROR(INDEX(PLAYERIDMAP2[PLAYERNAME],MATCH(ROW()-ROW(AS$1),THIRDBASE,0)),"")</f>
        <v/>
      </c>
      <c r="AT1883" t="e">
        <f>IF(PLAYERIDMAP2[[#This Row],[POS]]="SS",MAX(AT$1:AT1882)+1,"")</f>
        <v>#VALUE!</v>
      </c>
      <c r="AU1883" t="str">
        <f>IFERROR(INDEX(PLAYERIDMAP2[PLAYERNAME],MATCH(ROW()-ROW(AU$1),SHORTSTOP,0)),"")</f>
        <v/>
      </c>
      <c r="AV1883" t="e">
        <f>IF(PLAYERIDMAP2[[#This Row],[POS]]="OF",MAX(AV$1:AV1882)+1,"")</f>
        <v>#VALUE!</v>
      </c>
      <c r="AW1883" t="str">
        <f>IFERROR(INDEX(PLAYERIDMAP2[PLAYERNAME],MATCH(ROW()-ROW(AW$1),OUTFIELD,0)),"")</f>
        <v/>
      </c>
      <c r="AX1883" t="e">
        <f>IF(PLAYERIDMAP2[[#This Row],[POS]]&lt;&gt;"P",MAX(AX$1:AX1882)+1,"")</f>
        <v>#VALUE!</v>
      </c>
      <c r="AY1883" t="str">
        <f>IFERROR(INDEX(PLAYERIDMAP2[PLAYERNAME],MATCH(ROW()-ROW(AY$1),HITTERS,0)),"")</f>
        <v/>
      </c>
      <c r="AZ1883" t="e">
        <f>IF(PLAYERIDMAP2[[#This Row],[POS]]="P",MAX(AZ$1:AZ1882)+1,"")</f>
        <v>#VALUE!</v>
      </c>
      <c r="BA1883" t="str">
        <f>IFERROR(INDEX(PLAYERIDMAP2[PLAYERNAME],MATCH(ROW()-ROW(BA$1),PITCHERS,0)),"")</f>
        <v/>
      </c>
    </row>
    <row r="1884" spans="38:53" x14ac:dyDescent="0.25">
      <c r="AL1884" t="e">
        <f>IF(PLAYERIDMAP2[[#This Row],[POS]]="C",MAX(AL$1:AL1883)+1,"")</f>
        <v>#VALUE!</v>
      </c>
      <c r="AM1884" t="str">
        <f>IFERROR(INDEX(PLAYERIDMAP2[PLAYERNAME],MATCH(ROW()-ROW(AM$1),CATCHERS,0)),"")</f>
        <v/>
      </c>
      <c r="AN1884" t="e">
        <f>IF(PLAYERIDMAP2[[#This Row],[POS]]="1B",MAX(AN$1:AN1883)+1,"")</f>
        <v>#VALUE!</v>
      </c>
      <c r="AO1884" t="str">
        <f>IFERROR(INDEX(PLAYERIDMAP2[PLAYERNAME],MATCH(ROW()-ROW(AO$1),FIRSTBASE,0)),"")</f>
        <v/>
      </c>
      <c r="AP1884" t="e">
        <f>IF(PLAYERIDMAP2[[#This Row],[POS]]="2B",MAX(AP$1:AP1883)+1,"")</f>
        <v>#VALUE!</v>
      </c>
      <c r="AQ1884" t="str">
        <f>IFERROR(INDEX(PLAYERIDMAP2[PLAYERNAME],MATCH(ROW()-ROW(AQ$1),SECONDBASE,0)),"")</f>
        <v/>
      </c>
      <c r="AR1884" t="e">
        <f>IF(PLAYERIDMAP2[[#This Row],[POS]]="3B",MAX(AR$1:AR1883)+1,"")</f>
        <v>#VALUE!</v>
      </c>
      <c r="AS1884" t="str">
        <f>IFERROR(INDEX(PLAYERIDMAP2[PLAYERNAME],MATCH(ROW()-ROW(AS$1),THIRDBASE,0)),"")</f>
        <v/>
      </c>
      <c r="AT1884" t="e">
        <f>IF(PLAYERIDMAP2[[#This Row],[POS]]="SS",MAX(AT$1:AT1883)+1,"")</f>
        <v>#VALUE!</v>
      </c>
      <c r="AU1884" t="str">
        <f>IFERROR(INDEX(PLAYERIDMAP2[PLAYERNAME],MATCH(ROW()-ROW(AU$1),SHORTSTOP,0)),"")</f>
        <v/>
      </c>
      <c r="AV1884" t="e">
        <f>IF(PLAYERIDMAP2[[#This Row],[POS]]="OF",MAX(AV$1:AV1883)+1,"")</f>
        <v>#VALUE!</v>
      </c>
      <c r="AW1884" t="str">
        <f>IFERROR(INDEX(PLAYERIDMAP2[PLAYERNAME],MATCH(ROW()-ROW(AW$1),OUTFIELD,0)),"")</f>
        <v/>
      </c>
      <c r="AX1884" t="e">
        <f>IF(PLAYERIDMAP2[[#This Row],[POS]]&lt;&gt;"P",MAX(AX$1:AX1883)+1,"")</f>
        <v>#VALUE!</v>
      </c>
      <c r="AY1884" t="str">
        <f>IFERROR(INDEX(PLAYERIDMAP2[PLAYERNAME],MATCH(ROW()-ROW(AY$1),HITTERS,0)),"")</f>
        <v/>
      </c>
      <c r="AZ1884" t="e">
        <f>IF(PLAYERIDMAP2[[#This Row],[POS]]="P",MAX(AZ$1:AZ1883)+1,"")</f>
        <v>#VALUE!</v>
      </c>
      <c r="BA1884" t="str">
        <f>IFERROR(INDEX(PLAYERIDMAP2[PLAYERNAME],MATCH(ROW()-ROW(BA$1),PITCHERS,0)),"")</f>
        <v/>
      </c>
    </row>
    <row r="1885" spans="38:53" x14ac:dyDescent="0.25">
      <c r="AL1885" t="e">
        <f>IF(PLAYERIDMAP2[[#This Row],[POS]]="C",MAX(AL$1:AL1884)+1,"")</f>
        <v>#VALUE!</v>
      </c>
      <c r="AM1885" t="str">
        <f>IFERROR(INDEX(PLAYERIDMAP2[PLAYERNAME],MATCH(ROW()-ROW(AM$1),CATCHERS,0)),"")</f>
        <v/>
      </c>
      <c r="AN1885" t="e">
        <f>IF(PLAYERIDMAP2[[#This Row],[POS]]="1B",MAX(AN$1:AN1884)+1,"")</f>
        <v>#VALUE!</v>
      </c>
      <c r="AO1885" t="str">
        <f>IFERROR(INDEX(PLAYERIDMAP2[PLAYERNAME],MATCH(ROW()-ROW(AO$1),FIRSTBASE,0)),"")</f>
        <v/>
      </c>
      <c r="AP1885" t="e">
        <f>IF(PLAYERIDMAP2[[#This Row],[POS]]="2B",MAX(AP$1:AP1884)+1,"")</f>
        <v>#VALUE!</v>
      </c>
      <c r="AQ1885" t="str">
        <f>IFERROR(INDEX(PLAYERIDMAP2[PLAYERNAME],MATCH(ROW()-ROW(AQ$1),SECONDBASE,0)),"")</f>
        <v/>
      </c>
      <c r="AR1885" t="e">
        <f>IF(PLAYERIDMAP2[[#This Row],[POS]]="3B",MAX(AR$1:AR1884)+1,"")</f>
        <v>#VALUE!</v>
      </c>
      <c r="AS1885" t="str">
        <f>IFERROR(INDEX(PLAYERIDMAP2[PLAYERNAME],MATCH(ROW()-ROW(AS$1),THIRDBASE,0)),"")</f>
        <v/>
      </c>
      <c r="AT1885" t="e">
        <f>IF(PLAYERIDMAP2[[#This Row],[POS]]="SS",MAX(AT$1:AT1884)+1,"")</f>
        <v>#VALUE!</v>
      </c>
      <c r="AU1885" t="str">
        <f>IFERROR(INDEX(PLAYERIDMAP2[PLAYERNAME],MATCH(ROW()-ROW(AU$1),SHORTSTOP,0)),"")</f>
        <v/>
      </c>
      <c r="AV1885" t="e">
        <f>IF(PLAYERIDMAP2[[#This Row],[POS]]="OF",MAX(AV$1:AV1884)+1,"")</f>
        <v>#VALUE!</v>
      </c>
      <c r="AW1885" t="str">
        <f>IFERROR(INDEX(PLAYERIDMAP2[PLAYERNAME],MATCH(ROW()-ROW(AW$1),OUTFIELD,0)),"")</f>
        <v/>
      </c>
      <c r="AX1885" t="e">
        <f>IF(PLAYERIDMAP2[[#This Row],[POS]]&lt;&gt;"P",MAX(AX$1:AX1884)+1,"")</f>
        <v>#VALUE!</v>
      </c>
      <c r="AY1885" t="str">
        <f>IFERROR(INDEX(PLAYERIDMAP2[PLAYERNAME],MATCH(ROW()-ROW(AY$1),HITTERS,0)),"")</f>
        <v/>
      </c>
      <c r="AZ1885" t="e">
        <f>IF(PLAYERIDMAP2[[#This Row],[POS]]="P",MAX(AZ$1:AZ1884)+1,"")</f>
        <v>#VALUE!</v>
      </c>
      <c r="BA1885" t="str">
        <f>IFERROR(INDEX(PLAYERIDMAP2[PLAYERNAME],MATCH(ROW()-ROW(BA$1),PITCHERS,0)),"")</f>
        <v/>
      </c>
    </row>
    <row r="1886" spans="38:53" x14ac:dyDescent="0.25">
      <c r="AL1886" t="e">
        <f>IF(PLAYERIDMAP2[[#This Row],[POS]]="C",MAX(AL$1:AL1885)+1,"")</f>
        <v>#VALUE!</v>
      </c>
      <c r="AM1886" t="str">
        <f>IFERROR(INDEX(PLAYERIDMAP2[PLAYERNAME],MATCH(ROW()-ROW(AM$1),CATCHERS,0)),"")</f>
        <v/>
      </c>
      <c r="AN1886" t="e">
        <f>IF(PLAYERIDMAP2[[#This Row],[POS]]="1B",MAX(AN$1:AN1885)+1,"")</f>
        <v>#VALUE!</v>
      </c>
      <c r="AO1886" t="str">
        <f>IFERROR(INDEX(PLAYERIDMAP2[PLAYERNAME],MATCH(ROW()-ROW(AO$1),FIRSTBASE,0)),"")</f>
        <v/>
      </c>
      <c r="AP1886" t="e">
        <f>IF(PLAYERIDMAP2[[#This Row],[POS]]="2B",MAX(AP$1:AP1885)+1,"")</f>
        <v>#VALUE!</v>
      </c>
      <c r="AQ1886" t="str">
        <f>IFERROR(INDEX(PLAYERIDMAP2[PLAYERNAME],MATCH(ROW()-ROW(AQ$1),SECONDBASE,0)),"")</f>
        <v/>
      </c>
      <c r="AR1886" t="e">
        <f>IF(PLAYERIDMAP2[[#This Row],[POS]]="3B",MAX(AR$1:AR1885)+1,"")</f>
        <v>#VALUE!</v>
      </c>
      <c r="AS1886" t="str">
        <f>IFERROR(INDEX(PLAYERIDMAP2[PLAYERNAME],MATCH(ROW()-ROW(AS$1),THIRDBASE,0)),"")</f>
        <v/>
      </c>
      <c r="AT1886" t="e">
        <f>IF(PLAYERIDMAP2[[#This Row],[POS]]="SS",MAX(AT$1:AT1885)+1,"")</f>
        <v>#VALUE!</v>
      </c>
      <c r="AU1886" t="str">
        <f>IFERROR(INDEX(PLAYERIDMAP2[PLAYERNAME],MATCH(ROW()-ROW(AU$1),SHORTSTOP,0)),"")</f>
        <v/>
      </c>
      <c r="AV1886" t="e">
        <f>IF(PLAYERIDMAP2[[#This Row],[POS]]="OF",MAX(AV$1:AV1885)+1,"")</f>
        <v>#VALUE!</v>
      </c>
      <c r="AW1886" t="str">
        <f>IFERROR(INDEX(PLAYERIDMAP2[PLAYERNAME],MATCH(ROW()-ROW(AW$1),OUTFIELD,0)),"")</f>
        <v/>
      </c>
      <c r="AX1886" t="e">
        <f>IF(PLAYERIDMAP2[[#This Row],[POS]]&lt;&gt;"P",MAX(AX$1:AX1885)+1,"")</f>
        <v>#VALUE!</v>
      </c>
      <c r="AY1886" t="str">
        <f>IFERROR(INDEX(PLAYERIDMAP2[PLAYERNAME],MATCH(ROW()-ROW(AY$1),HITTERS,0)),"")</f>
        <v/>
      </c>
      <c r="AZ1886" t="e">
        <f>IF(PLAYERIDMAP2[[#This Row],[POS]]="P",MAX(AZ$1:AZ1885)+1,"")</f>
        <v>#VALUE!</v>
      </c>
      <c r="BA1886" t="str">
        <f>IFERROR(INDEX(PLAYERIDMAP2[PLAYERNAME],MATCH(ROW()-ROW(BA$1),PITCHERS,0)),"")</f>
        <v/>
      </c>
    </row>
    <row r="1887" spans="38:53" x14ac:dyDescent="0.25">
      <c r="AL1887" t="e">
        <f>IF(PLAYERIDMAP2[[#This Row],[POS]]="C",MAX(AL$1:AL1886)+1,"")</f>
        <v>#VALUE!</v>
      </c>
      <c r="AM1887" t="str">
        <f>IFERROR(INDEX(PLAYERIDMAP2[PLAYERNAME],MATCH(ROW()-ROW(AM$1),CATCHERS,0)),"")</f>
        <v/>
      </c>
      <c r="AN1887" t="e">
        <f>IF(PLAYERIDMAP2[[#This Row],[POS]]="1B",MAX(AN$1:AN1886)+1,"")</f>
        <v>#VALUE!</v>
      </c>
      <c r="AO1887" t="str">
        <f>IFERROR(INDEX(PLAYERIDMAP2[PLAYERNAME],MATCH(ROW()-ROW(AO$1),FIRSTBASE,0)),"")</f>
        <v/>
      </c>
      <c r="AP1887" t="e">
        <f>IF(PLAYERIDMAP2[[#This Row],[POS]]="2B",MAX(AP$1:AP1886)+1,"")</f>
        <v>#VALUE!</v>
      </c>
      <c r="AQ1887" t="str">
        <f>IFERROR(INDEX(PLAYERIDMAP2[PLAYERNAME],MATCH(ROW()-ROW(AQ$1),SECONDBASE,0)),"")</f>
        <v/>
      </c>
      <c r="AR1887" t="e">
        <f>IF(PLAYERIDMAP2[[#This Row],[POS]]="3B",MAX(AR$1:AR1886)+1,"")</f>
        <v>#VALUE!</v>
      </c>
      <c r="AS1887" t="str">
        <f>IFERROR(INDEX(PLAYERIDMAP2[PLAYERNAME],MATCH(ROW()-ROW(AS$1),THIRDBASE,0)),"")</f>
        <v/>
      </c>
      <c r="AT1887" t="e">
        <f>IF(PLAYERIDMAP2[[#This Row],[POS]]="SS",MAX(AT$1:AT1886)+1,"")</f>
        <v>#VALUE!</v>
      </c>
      <c r="AU1887" t="str">
        <f>IFERROR(INDEX(PLAYERIDMAP2[PLAYERNAME],MATCH(ROW()-ROW(AU$1),SHORTSTOP,0)),"")</f>
        <v/>
      </c>
      <c r="AV1887" t="e">
        <f>IF(PLAYERIDMAP2[[#This Row],[POS]]="OF",MAX(AV$1:AV1886)+1,"")</f>
        <v>#VALUE!</v>
      </c>
      <c r="AW1887" t="str">
        <f>IFERROR(INDEX(PLAYERIDMAP2[PLAYERNAME],MATCH(ROW()-ROW(AW$1),OUTFIELD,0)),"")</f>
        <v/>
      </c>
      <c r="AX1887" t="e">
        <f>IF(PLAYERIDMAP2[[#This Row],[POS]]&lt;&gt;"P",MAX(AX$1:AX1886)+1,"")</f>
        <v>#VALUE!</v>
      </c>
      <c r="AY1887" t="str">
        <f>IFERROR(INDEX(PLAYERIDMAP2[PLAYERNAME],MATCH(ROW()-ROW(AY$1),HITTERS,0)),"")</f>
        <v/>
      </c>
      <c r="AZ1887" t="e">
        <f>IF(PLAYERIDMAP2[[#This Row],[POS]]="P",MAX(AZ$1:AZ1886)+1,"")</f>
        <v>#VALUE!</v>
      </c>
      <c r="BA1887" t="str">
        <f>IFERROR(INDEX(PLAYERIDMAP2[PLAYERNAME],MATCH(ROW()-ROW(BA$1),PITCHERS,0)),"")</f>
        <v/>
      </c>
    </row>
    <row r="1888" spans="38:53" x14ac:dyDescent="0.25">
      <c r="AL1888" t="e">
        <f>IF(PLAYERIDMAP2[[#This Row],[POS]]="C",MAX(AL$1:AL1887)+1,"")</f>
        <v>#VALUE!</v>
      </c>
      <c r="AM1888" t="str">
        <f>IFERROR(INDEX(PLAYERIDMAP2[PLAYERNAME],MATCH(ROW()-ROW(AM$1),CATCHERS,0)),"")</f>
        <v/>
      </c>
      <c r="AN1888" t="e">
        <f>IF(PLAYERIDMAP2[[#This Row],[POS]]="1B",MAX(AN$1:AN1887)+1,"")</f>
        <v>#VALUE!</v>
      </c>
      <c r="AO1888" t="str">
        <f>IFERROR(INDEX(PLAYERIDMAP2[PLAYERNAME],MATCH(ROW()-ROW(AO$1),FIRSTBASE,0)),"")</f>
        <v/>
      </c>
      <c r="AP1888" t="e">
        <f>IF(PLAYERIDMAP2[[#This Row],[POS]]="2B",MAX(AP$1:AP1887)+1,"")</f>
        <v>#VALUE!</v>
      </c>
      <c r="AQ1888" t="str">
        <f>IFERROR(INDEX(PLAYERIDMAP2[PLAYERNAME],MATCH(ROW()-ROW(AQ$1),SECONDBASE,0)),"")</f>
        <v/>
      </c>
      <c r="AR1888" t="e">
        <f>IF(PLAYERIDMAP2[[#This Row],[POS]]="3B",MAX(AR$1:AR1887)+1,"")</f>
        <v>#VALUE!</v>
      </c>
      <c r="AS1888" t="str">
        <f>IFERROR(INDEX(PLAYERIDMAP2[PLAYERNAME],MATCH(ROW()-ROW(AS$1),THIRDBASE,0)),"")</f>
        <v/>
      </c>
      <c r="AT1888" t="e">
        <f>IF(PLAYERIDMAP2[[#This Row],[POS]]="SS",MAX(AT$1:AT1887)+1,"")</f>
        <v>#VALUE!</v>
      </c>
      <c r="AU1888" t="str">
        <f>IFERROR(INDEX(PLAYERIDMAP2[PLAYERNAME],MATCH(ROW()-ROW(AU$1),SHORTSTOP,0)),"")</f>
        <v/>
      </c>
      <c r="AV1888" t="e">
        <f>IF(PLAYERIDMAP2[[#This Row],[POS]]="OF",MAX(AV$1:AV1887)+1,"")</f>
        <v>#VALUE!</v>
      </c>
      <c r="AW1888" t="str">
        <f>IFERROR(INDEX(PLAYERIDMAP2[PLAYERNAME],MATCH(ROW()-ROW(AW$1),OUTFIELD,0)),"")</f>
        <v/>
      </c>
      <c r="AX1888" t="e">
        <f>IF(PLAYERIDMAP2[[#This Row],[POS]]&lt;&gt;"P",MAX(AX$1:AX1887)+1,"")</f>
        <v>#VALUE!</v>
      </c>
      <c r="AY1888" t="str">
        <f>IFERROR(INDEX(PLAYERIDMAP2[PLAYERNAME],MATCH(ROW()-ROW(AY$1),HITTERS,0)),"")</f>
        <v/>
      </c>
      <c r="AZ1888" t="e">
        <f>IF(PLAYERIDMAP2[[#This Row],[POS]]="P",MAX(AZ$1:AZ1887)+1,"")</f>
        <v>#VALUE!</v>
      </c>
      <c r="BA1888" t="str">
        <f>IFERROR(INDEX(PLAYERIDMAP2[PLAYERNAME],MATCH(ROW()-ROW(BA$1),PITCHERS,0)),"")</f>
        <v/>
      </c>
    </row>
    <row r="1889" spans="38:53" x14ac:dyDescent="0.25">
      <c r="AL1889" t="e">
        <f>IF(PLAYERIDMAP2[[#This Row],[POS]]="C",MAX(AL$1:AL1888)+1,"")</f>
        <v>#VALUE!</v>
      </c>
      <c r="AM1889" t="str">
        <f>IFERROR(INDEX(PLAYERIDMAP2[PLAYERNAME],MATCH(ROW()-ROW(AM$1),CATCHERS,0)),"")</f>
        <v/>
      </c>
      <c r="AN1889" t="e">
        <f>IF(PLAYERIDMAP2[[#This Row],[POS]]="1B",MAX(AN$1:AN1888)+1,"")</f>
        <v>#VALUE!</v>
      </c>
      <c r="AO1889" t="str">
        <f>IFERROR(INDEX(PLAYERIDMAP2[PLAYERNAME],MATCH(ROW()-ROW(AO$1),FIRSTBASE,0)),"")</f>
        <v/>
      </c>
      <c r="AP1889" t="e">
        <f>IF(PLAYERIDMAP2[[#This Row],[POS]]="2B",MAX(AP$1:AP1888)+1,"")</f>
        <v>#VALUE!</v>
      </c>
      <c r="AQ1889" t="str">
        <f>IFERROR(INDEX(PLAYERIDMAP2[PLAYERNAME],MATCH(ROW()-ROW(AQ$1),SECONDBASE,0)),"")</f>
        <v/>
      </c>
      <c r="AR1889" t="e">
        <f>IF(PLAYERIDMAP2[[#This Row],[POS]]="3B",MAX(AR$1:AR1888)+1,"")</f>
        <v>#VALUE!</v>
      </c>
      <c r="AS1889" t="str">
        <f>IFERROR(INDEX(PLAYERIDMAP2[PLAYERNAME],MATCH(ROW()-ROW(AS$1),THIRDBASE,0)),"")</f>
        <v/>
      </c>
      <c r="AT1889" t="e">
        <f>IF(PLAYERIDMAP2[[#This Row],[POS]]="SS",MAX(AT$1:AT1888)+1,"")</f>
        <v>#VALUE!</v>
      </c>
      <c r="AU1889" t="str">
        <f>IFERROR(INDEX(PLAYERIDMAP2[PLAYERNAME],MATCH(ROW()-ROW(AU$1),SHORTSTOP,0)),"")</f>
        <v/>
      </c>
      <c r="AV1889" t="e">
        <f>IF(PLAYERIDMAP2[[#This Row],[POS]]="OF",MAX(AV$1:AV1888)+1,"")</f>
        <v>#VALUE!</v>
      </c>
      <c r="AW1889" t="str">
        <f>IFERROR(INDEX(PLAYERIDMAP2[PLAYERNAME],MATCH(ROW()-ROW(AW$1),OUTFIELD,0)),"")</f>
        <v/>
      </c>
      <c r="AX1889" t="e">
        <f>IF(PLAYERIDMAP2[[#This Row],[POS]]&lt;&gt;"P",MAX(AX$1:AX1888)+1,"")</f>
        <v>#VALUE!</v>
      </c>
      <c r="AY1889" t="str">
        <f>IFERROR(INDEX(PLAYERIDMAP2[PLAYERNAME],MATCH(ROW()-ROW(AY$1),HITTERS,0)),"")</f>
        <v/>
      </c>
      <c r="AZ1889" t="e">
        <f>IF(PLAYERIDMAP2[[#This Row],[POS]]="P",MAX(AZ$1:AZ1888)+1,"")</f>
        <v>#VALUE!</v>
      </c>
      <c r="BA1889" t="str">
        <f>IFERROR(INDEX(PLAYERIDMAP2[PLAYERNAME],MATCH(ROW()-ROW(BA$1),PITCHERS,0)),"")</f>
        <v/>
      </c>
    </row>
    <row r="1890" spans="38:53" x14ac:dyDescent="0.25">
      <c r="AL1890" t="e">
        <f>IF(PLAYERIDMAP2[[#This Row],[POS]]="C",MAX(AL$1:AL1889)+1,"")</f>
        <v>#VALUE!</v>
      </c>
      <c r="AM1890" t="str">
        <f>IFERROR(INDEX(PLAYERIDMAP2[PLAYERNAME],MATCH(ROW()-ROW(AM$1),CATCHERS,0)),"")</f>
        <v/>
      </c>
      <c r="AN1890" t="e">
        <f>IF(PLAYERIDMAP2[[#This Row],[POS]]="1B",MAX(AN$1:AN1889)+1,"")</f>
        <v>#VALUE!</v>
      </c>
      <c r="AO1890" t="str">
        <f>IFERROR(INDEX(PLAYERIDMAP2[PLAYERNAME],MATCH(ROW()-ROW(AO$1),FIRSTBASE,0)),"")</f>
        <v/>
      </c>
      <c r="AP1890" t="e">
        <f>IF(PLAYERIDMAP2[[#This Row],[POS]]="2B",MAX(AP$1:AP1889)+1,"")</f>
        <v>#VALUE!</v>
      </c>
      <c r="AQ1890" t="str">
        <f>IFERROR(INDEX(PLAYERIDMAP2[PLAYERNAME],MATCH(ROW()-ROW(AQ$1),SECONDBASE,0)),"")</f>
        <v/>
      </c>
      <c r="AR1890" t="e">
        <f>IF(PLAYERIDMAP2[[#This Row],[POS]]="3B",MAX(AR$1:AR1889)+1,"")</f>
        <v>#VALUE!</v>
      </c>
      <c r="AS1890" t="str">
        <f>IFERROR(INDEX(PLAYERIDMAP2[PLAYERNAME],MATCH(ROW()-ROW(AS$1),THIRDBASE,0)),"")</f>
        <v/>
      </c>
      <c r="AT1890" t="e">
        <f>IF(PLAYERIDMAP2[[#This Row],[POS]]="SS",MAX(AT$1:AT1889)+1,"")</f>
        <v>#VALUE!</v>
      </c>
      <c r="AU1890" t="str">
        <f>IFERROR(INDEX(PLAYERIDMAP2[PLAYERNAME],MATCH(ROW()-ROW(AU$1),SHORTSTOP,0)),"")</f>
        <v/>
      </c>
      <c r="AV1890" t="e">
        <f>IF(PLAYERIDMAP2[[#This Row],[POS]]="OF",MAX(AV$1:AV1889)+1,"")</f>
        <v>#VALUE!</v>
      </c>
      <c r="AW1890" t="str">
        <f>IFERROR(INDEX(PLAYERIDMAP2[PLAYERNAME],MATCH(ROW()-ROW(AW$1),OUTFIELD,0)),"")</f>
        <v/>
      </c>
      <c r="AX1890" t="e">
        <f>IF(PLAYERIDMAP2[[#This Row],[POS]]&lt;&gt;"P",MAX(AX$1:AX1889)+1,"")</f>
        <v>#VALUE!</v>
      </c>
      <c r="AY1890" t="str">
        <f>IFERROR(INDEX(PLAYERIDMAP2[PLAYERNAME],MATCH(ROW()-ROW(AY$1),HITTERS,0)),"")</f>
        <v/>
      </c>
      <c r="AZ1890" t="e">
        <f>IF(PLAYERIDMAP2[[#This Row],[POS]]="P",MAX(AZ$1:AZ1889)+1,"")</f>
        <v>#VALUE!</v>
      </c>
      <c r="BA1890" t="str">
        <f>IFERROR(INDEX(PLAYERIDMAP2[PLAYERNAME],MATCH(ROW()-ROW(BA$1),PITCHERS,0)),"")</f>
        <v/>
      </c>
    </row>
    <row r="1891" spans="38:53" x14ac:dyDescent="0.25">
      <c r="AL1891" t="e">
        <f>IF(PLAYERIDMAP2[[#This Row],[POS]]="C",MAX(AL$1:AL1890)+1,"")</f>
        <v>#VALUE!</v>
      </c>
      <c r="AM1891" t="str">
        <f>IFERROR(INDEX(PLAYERIDMAP2[PLAYERNAME],MATCH(ROW()-ROW(AM$1),CATCHERS,0)),"")</f>
        <v/>
      </c>
      <c r="AN1891" t="e">
        <f>IF(PLAYERIDMAP2[[#This Row],[POS]]="1B",MAX(AN$1:AN1890)+1,"")</f>
        <v>#VALUE!</v>
      </c>
      <c r="AO1891" t="str">
        <f>IFERROR(INDEX(PLAYERIDMAP2[PLAYERNAME],MATCH(ROW()-ROW(AO$1),FIRSTBASE,0)),"")</f>
        <v/>
      </c>
      <c r="AP1891" t="e">
        <f>IF(PLAYERIDMAP2[[#This Row],[POS]]="2B",MAX(AP$1:AP1890)+1,"")</f>
        <v>#VALUE!</v>
      </c>
      <c r="AQ1891" t="str">
        <f>IFERROR(INDEX(PLAYERIDMAP2[PLAYERNAME],MATCH(ROW()-ROW(AQ$1),SECONDBASE,0)),"")</f>
        <v/>
      </c>
      <c r="AR1891" t="e">
        <f>IF(PLAYERIDMAP2[[#This Row],[POS]]="3B",MAX(AR$1:AR1890)+1,"")</f>
        <v>#VALUE!</v>
      </c>
      <c r="AS1891" t="str">
        <f>IFERROR(INDEX(PLAYERIDMAP2[PLAYERNAME],MATCH(ROW()-ROW(AS$1),THIRDBASE,0)),"")</f>
        <v/>
      </c>
      <c r="AT1891" t="e">
        <f>IF(PLAYERIDMAP2[[#This Row],[POS]]="SS",MAX(AT$1:AT1890)+1,"")</f>
        <v>#VALUE!</v>
      </c>
      <c r="AU1891" t="str">
        <f>IFERROR(INDEX(PLAYERIDMAP2[PLAYERNAME],MATCH(ROW()-ROW(AU$1),SHORTSTOP,0)),"")</f>
        <v/>
      </c>
      <c r="AV1891" t="e">
        <f>IF(PLAYERIDMAP2[[#This Row],[POS]]="OF",MAX(AV$1:AV1890)+1,"")</f>
        <v>#VALUE!</v>
      </c>
      <c r="AW1891" t="str">
        <f>IFERROR(INDEX(PLAYERIDMAP2[PLAYERNAME],MATCH(ROW()-ROW(AW$1),OUTFIELD,0)),"")</f>
        <v/>
      </c>
      <c r="AX1891" t="e">
        <f>IF(PLAYERIDMAP2[[#This Row],[POS]]&lt;&gt;"P",MAX(AX$1:AX1890)+1,"")</f>
        <v>#VALUE!</v>
      </c>
      <c r="AY1891" t="str">
        <f>IFERROR(INDEX(PLAYERIDMAP2[PLAYERNAME],MATCH(ROW()-ROW(AY$1),HITTERS,0)),"")</f>
        <v/>
      </c>
      <c r="AZ1891" t="e">
        <f>IF(PLAYERIDMAP2[[#This Row],[POS]]="P",MAX(AZ$1:AZ1890)+1,"")</f>
        <v>#VALUE!</v>
      </c>
      <c r="BA1891" t="str">
        <f>IFERROR(INDEX(PLAYERIDMAP2[PLAYERNAME],MATCH(ROW()-ROW(BA$1),PITCHERS,0)),"")</f>
        <v/>
      </c>
    </row>
    <row r="1892" spans="38:53" x14ac:dyDescent="0.25">
      <c r="AL1892" t="e">
        <f>IF(PLAYERIDMAP2[[#This Row],[POS]]="C",MAX(AL$1:AL1891)+1,"")</f>
        <v>#VALUE!</v>
      </c>
      <c r="AM1892" t="str">
        <f>IFERROR(INDEX(PLAYERIDMAP2[PLAYERNAME],MATCH(ROW()-ROW(AM$1),CATCHERS,0)),"")</f>
        <v/>
      </c>
      <c r="AN1892" t="e">
        <f>IF(PLAYERIDMAP2[[#This Row],[POS]]="1B",MAX(AN$1:AN1891)+1,"")</f>
        <v>#VALUE!</v>
      </c>
      <c r="AO1892" t="str">
        <f>IFERROR(INDEX(PLAYERIDMAP2[PLAYERNAME],MATCH(ROW()-ROW(AO$1),FIRSTBASE,0)),"")</f>
        <v/>
      </c>
      <c r="AP1892" t="e">
        <f>IF(PLAYERIDMAP2[[#This Row],[POS]]="2B",MAX(AP$1:AP1891)+1,"")</f>
        <v>#VALUE!</v>
      </c>
      <c r="AQ1892" t="str">
        <f>IFERROR(INDEX(PLAYERIDMAP2[PLAYERNAME],MATCH(ROW()-ROW(AQ$1),SECONDBASE,0)),"")</f>
        <v/>
      </c>
      <c r="AR1892" t="e">
        <f>IF(PLAYERIDMAP2[[#This Row],[POS]]="3B",MAX(AR$1:AR1891)+1,"")</f>
        <v>#VALUE!</v>
      </c>
      <c r="AS1892" t="str">
        <f>IFERROR(INDEX(PLAYERIDMAP2[PLAYERNAME],MATCH(ROW()-ROW(AS$1),THIRDBASE,0)),"")</f>
        <v/>
      </c>
      <c r="AT1892" t="e">
        <f>IF(PLAYERIDMAP2[[#This Row],[POS]]="SS",MAX(AT$1:AT1891)+1,"")</f>
        <v>#VALUE!</v>
      </c>
      <c r="AU1892" t="str">
        <f>IFERROR(INDEX(PLAYERIDMAP2[PLAYERNAME],MATCH(ROW()-ROW(AU$1),SHORTSTOP,0)),"")</f>
        <v/>
      </c>
      <c r="AV1892" t="e">
        <f>IF(PLAYERIDMAP2[[#This Row],[POS]]="OF",MAX(AV$1:AV1891)+1,"")</f>
        <v>#VALUE!</v>
      </c>
      <c r="AW1892" t="str">
        <f>IFERROR(INDEX(PLAYERIDMAP2[PLAYERNAME],MATCH(ROW()-ROW(AW$1),OUTFIELD,0)),"")</f>
        <v/>
      </c>
      <c r="AX1892" t="e">
        <f>IF(PLAYERIDMAP2[[#This Row],[POS]]&lt;&gt;"P",MAX(AX$1:AX1891)+1,"")</f>
        <v>#VALUE!</v>
      </c>
      <c r="AY1892" t="str">
        <f>IFERROR(INDEX(PLAYERIDMAP2[PLAYERNAME],MATCH(ROW()-ROW(AY$1),HITTERS,0)),"")</f>
        <v/>
      </c>
      <c r="AZ1892" t="e">
        <f>IF(PLAYERIDMAP2[[#This Row],[POS]]="P",MAX(AZ$1:AZ1891)+1,"")</f>
        <v>#VALUE!</v>
      </c>
      <c r="BA1892" t="str">
        <f>IFERROR(INDEX(PLAYERIDMAP2[PLAYERNAME],MATCH(ROW()-ROW(BA$1),PITCHERS,0)),"")</f>
        <v/>
      </c>
    </row>
    <row r="1893" spans="38:53" x14ac:dyDescent="0.25">
      <c r="AL1893" t="e">
        <f>IF(PLAYERIDMAP2[[#This Row],[POS]]="C",MAX(AL$1:AL1892)+1,"")</f>
        <v>#VALUE!</v>
      </c>
      <c r="AM1893" t="str">
        <f>IFERROR(INDEX(PLAYERIDMAP2[PLAYERNAME],MATCH(ROW()-ROW(AM$1),CATCHERS,0)),"")</f>
        <v/>
      </c>
      <c r="AN1893" t="e">
        <f>IF(PLAYERIDMAP2[[#This Row],[POS]]="1B",MAX(AN$1:AN1892)+1,"")</f>
        <v>#VALUE!</v>
      </c>
      <c r="AO1893" t="str">
        <f>IFERROR(INDEX(PLAYERIDMAP2[PLAYERNAME],MATCH(ROW()-ROW(AO$1),FIRSTBASE,0)),"")</f>
        <v/>
      </c>
      <c r="AP1893" t="e">
        <f>IF(PLAYERIDMAP2[[#This Row],[POS]]="2B",MAX(AP$1:AP1892)+1,"")</f>
        <v>#VALUE!</v>
      </c>
      <c r="AQ1893" t="str">
        <f>IFERROR(INDEX(PLAYERIDMAP2[PLAYERNAME],MATCH(ROW()-ROW(AQ$1),SECONDBASE,0)),"")</f>
        <v/>
      </c>
      <c r="AR1893" t="e">
        <f>IF(PLAYERIDMAP2[[#This Row],[POS]]="3B",MAX(AR$1:AR1892)+1,"")</f>
        <v>#VALUE!</v>
      </c>
      <c r="AS1893" t="str">
        <f>IFERROR(INDEX(PLAYERIDMAP2[PLAYERNAME],MATCH(ROW()-ROW(AS$1),THIRDBASE,0)),"")</f>
        <v/>
      </c>
      <c r="AT1893" t="e">
        <f>IF(PLAYERIDMAP2[[#This Row],[POS]]="SS",MAX(AT$1:AT1892)+1,"")</f>
        <v>#VALUE!</v>
      </c>
      <c r="AU1893" t="str">
        <f>IFERROR(INDEX(PLAYERIDMAP2[PLAYERNAME],MATCH(ROW()-ROW(AU$1),SHORTSTOP,0)),"")</f>
        <v/>
      </c>
      <c r="AV1893" t="e">
        <f>IF(PLAYERIDMAP2[[#This Row],[POS]]="OF",MAX(AV$1:AV1892)+1,"")</f>
        <v>#VALUE!</v>
      </c>
      <c r="AW1893" t="str">
        <f>IFERROR(INDEX(PLAYERIDMAP2[PLAYERNAME],MATCH(ROW()-ROW(AW$1),OUTFIELD,0)),"")</f>
        <v/>
      </c>
      <c r="AX1893" t="e">
        <f>IF(PLAYERIDMAP2[[#This Row],[POS]]&lt;&gt;"P",MAX(AX$1:AX1892)+1,"")</f>
        <v>#VALUE!</v>
      </c>
      <c r="AY1893" t="str">
        <f>IFERROR(INDEX(PLAYERIDMAP2[PLAYERNAME],MATCH(ROW()-ROW(AY$1),HITTERS,0)),"")</f>
        <v/>
      </c>
      <c r="AZ1893" t="e">
        <f>IF(PLAYERIDMAP2[[#This Row],[POS]]="P",MAX(AZ$1:AZ1892)+1,"")</f>
        <v>#VALUE!</v>
      </c>
      <c r="BA1893" t="str">
        <f>IFERROR(INDEX(PLAYERIDMAP2[PLAYERNAME],MATCH(ROW()-ROW(BA$1),PITCHERS,0)),"")</f>
        <v/>
      </c>
    </row>
    <row r="1894" spans="38:53" x14ac:dyDescent="0.25">
      <c r="AL1894" t="e">
        <f>IF(PLAYERIDMAP2[[#This Row],[POS]]="C",MAX(AL$1:AL1893)+1,"")</f>
        <v>#VALUE!</v>
      </c>
      <c r="AM1894" t="str">
        <f>IFERROR(INDEX(PLAYERIDMAP2[PLAYERNAME],MATCH(ROW()-ROW(AM$1),CATCHERS,0)),"")</f>
        <v/>
      </c>
      <c r="AN1894" t="e">
        <f>IF(PLAYERIDMAP2[[#This Row],[POS]]="1B",MAX(AN$1:AN1893)+1,"")</f>
        <v>#VALUE!</v>
      </c>
      <c r="AO1894" t="str">
        <f>IFERROR(INDEX(PLAYERIDMAP2[PLAYERNAME],MATCH(ROW()-ROW(AO$1),FIRSTBASE,0)),"")</f>
        <v/>
      </c>
      <c r="AP1894" t="e">
        <f>IF(PLAYERIDMAP2[[#This Row],[POS]]="2B",MAX(AP$1:AP1893)+1,"")</f>
        <v>#VALUE!</v>
      </c>
      <c r="AQ1894" t="str">
        <f>IFERROR(INDEX(PLAYERIDMAP2[PLAYERNAME],MATCH(ROW()-ROW(AQ$1),SECONDBASE,0)),"")</f>
        <v/>
      </c>
      <c r="AR1894" t="e">
        <f>IF(PLAYERIDMAP2[[#This Row],[POS]]="3B",MAX(AR$1:AR1893)+1,"")</f>
        <v>#VALUE!</v>
      </c>
      <c r="AS1894" t="str">
        <f>IFERROR(INDEX(PLAYERIDMAP2[PLAYERNAME],MATCH(ROW()-ROW(AS$1),THIRDBASE,0)),"")</f>
        <v/>
      </c>
      <c r="AT1894" t="e">
        <f>IF(PLAYERIDMAP2[[#This Row],[POS]]="SS",MAX(AT$1:AT1893)+1,"")</f>
        <v>#VALUE!</v>
      </c>
      <c r="AU1894" t="str">
        <f>IFERROR(INDEX(PLAYERIDMAP2[PLAYERNAME],MATCH(ROW()-ROW(AU$1),SHORTSTOP,0)),"")</f>
        <v/>
      </c>
      <c r="AV1894" t="e">
        <f>IF(PLAYERIDMAP2[[#This Row],[POS]]="OF",MAX(AV$1:AV1893)+1,"")</f>
        <v>#VALUE!</v>
      </c>
      <c r="AW1894" t="str">
        <f>IFERROR(INDEX(PLAYERIDMAP2[PLAYERNAME],MATCH(ROW()-ROW(AW$1),OUTFIELD,0)),"")</f>
        <v/>
      </c>
      <c r="AX1894" t="e">
        <f>IF(PLAYERIDMAP2[[#This Row],[POS]]&lt;&gt;"P",MAX(AX$1:AX1893)+1,"")</f>
        <v>#VALUE!</v>
      </c>
      <c r="AY1894" t="str">
        <f>IFERROR(INDEX(PLAYERIDMAP2[PLAYERNAME],MATCH(ROW()-ROW(AY$1),HITTERS,0)),"")</f>
        <v/>
      </c>
      <c r="AZ1894" t="e">
        <f>IF(PLAYERIDMAP2[[#This Row],[POS]]="P",MAX(AZ$1:AZ1893)+1,"")</f>
        <v>#VALUE!</v>
      </c>
      <c r="BA1894" t="str">
        <f>IFERROR(INDEX(PLAYERIDMAP2[PLAYERNAME],MATCH(ROW()-ROW(BA$1),PITCHERS,0)),"")</f>
        <v/>
      </c>
    </row>
    <row r="1895" spans="38:53" x14ac:dyDescent="0.25">
      <c r="AL1895" t="e">
        <f>IF(PLAYERIDMAP2[[#This Row],[POS]]="C",MAX(AL$1:AL1894)+1,"")</f>
        <v>#VALUE!</v>
      </c>
      <c r="AM1895" t="str">
        <f>IFERROR(INDEX(PLAYERIDMAP2[PLAYERNAME],MATCH(ROW()-ROW(AM$1),CATCHERS,0)),"")</f>
        <v/>
      </c>
      <c r="AN1895" t="e">
        <f>IF(PLAYERIDMAP2[[#This Row],[POS]]="1B",MAX(AN$1:AN1894)+1,"")</f>
        <v>#VALUE!</v>
      </c>
      <c r="AO1895" t="str">
        <f>IFERROR(INDEX(PLAYERIDMAP2[PLAYERNAME],MATCH(ROW()-ROW(AO$1),FIRSTBASE,0)),"")</f>
        <v/>
      </c>
      <c r="AP1895" t="e">
        <f>IF(PLAYERIDMAP2[[#This Row],[POS]]="2B",MAX(AP$1:AP1894)+1,"")</f>
        <v>#VALUE!</v>
      </c>
      <c r="AQ1895" t="str">
        <f>IFERROR(INDEX(PLAYERIDMAP2[PLAYERNAME],MATCH(ROW()-ROW(AQ$1),SECONDBASE,0)),"")</f>
        <v/>
      </c>
      <c r="AR1895" t="e">
        <f>IF(PLAYERIDMAP2[[#This Row],[POS]]="3B",MAX(AR$1:AR1894)+1,"")</f>
        <v>#VALUE!</v>
      </c>
      <c r="AS1895" t="str">
        <f>IFERROR(INDEX(PLAYERIDMAP2[PLAYERNAME],MATCH(ROW()-ROW(AS$1),THIRDBASE,0)),"")</f>
        <v/>
      </c>
      <c r="AT1895" t="e">
        <f>IF(PLAYERIDMAP2[[#This Row],[POS]]="SS",MAX(AT$1:AT1894)+1,"")</f>
        <v>#VALUE!</v>
      </c>
      <c r="AU1895" t="str">
        <f>IFERROR(INDEX(PLAYERIDMAP2[PLAYERNAME],MATCH(ROW()-ROW(AU$1),SHORTSTOP,0)),"")</f>
        <v/>
      </c>
      <c r="AV1895" t="e">
        <f>IF(PLAYERIDMAP2[[#This Row],[POS]]="OF",MAX(AV$1:AV1894)+1,"")</f>
        <v>#VALUE!</v>
      </c>
      <c r="AW1895" t="str">
        <f>IFERROR(INDEX(PLAYERIDMAP2[PLAYERNAME],MATCH(ROW()-ROW(AW$1),OUTFIELD,0)),"")</f>
        <v/>
      </c>
      <c r="AX1895" t="e">
        <f>IF(PLAYERIDMAP2[[#This Row],[POS]]&lt;&gt;"P",MAX(AX$1:AX1894)+1,"")</f>
        <v>#VALUE!</v>
      </c>
      <c r="AY1895" t="str">
        <f>IFERROR(INDEX(PLAYERIDMAP2[PLAYERNAME],MATCH(ROW()-ROW(AY$1),HITTERS,0)),"")</f>
        <v/>
      </c>
      <c r="AZ1895" t="e">
        <f>IF(PLAYERIDMAP2[[#This Row],[POS]]="P",MAX(AZ$1:AZ1894)+1,"")</f>
        <v>#VALUE!</v>
      </c>
      <c r="BA1895" t="str">
        <f>IFERROR(INDEX(PLAYERIDMAP2[PLAYERNAME],MATCH(ROW()-ROW(BA$1),PITCHERS,0)),"")</f>
        <v/>
      </c>
    </row>
    <row r="1896" spans="38:53" x14ac:dyDescent="0.25">
      <c r="AL1896" t="e">
        <f>IF(PLAYERIDMAP2[[#This Row],[POS]]="C",MAX(AL$1:AL1895)+1,"")</f>
        <v>#VALUE!</v>
      </c>
      <c r="AM1896" t="str">
        <f>IFERROR(INDEX(PLAYERIDMAP2[PLAYERNAME],MATCH(ROW()-ROW(AM$1),CATCHERS,0)),"")</f>
        <v/>
      </c>
      <c r="AN1896" t="e">
        <f>IF(PLAYERIDMAP2[[#This Row],[POS]]="1B",MAX(AN$1:AN1895)+1,"")</f>
        <v>#VALUE!</v>
      </c>
      <c r="AO1896" t="str">
        <f>IFERROR(INDEX(PLAYERIDMAP2[PLAYERNAME],MATCH(ROW()-ROW(AO$1),FIRSTBASE,0)),"")</f>
        <v/>
      </c>
      <c r="AP1896" t="e">
        <f>IF(PLAYERIDMAP2[[#This Row],[POS]]="2B",MAX(AP$1:AP1895)+1,"")</f>
        <v>#VALUE!</v>
      </c>
      <c r="AQ1896" t="str">
        <f>IFERROR(INDEX(PLAYERIDMAP2[PLAYERNAME],MATCH(ROW()-ROW(AQ$1),SECONDBASE,0)),"")</f>
        <v/>
      </c>
      <c r="AR1896" t="e">
        <f>IF(PLAYERIDMAP2[[#This Row],[POS]]="3B",MAX(AR$1:AR1895)+1,"")</f>
        <v>#VALUE!</v>
      </c>
      <c r="AS1896" t="str">
        <f>IFERROR(INDEX(PLAYERIDMAP2[PLAYERNAME],MATCH(ROW()-ROW(AS$1),THIRDBASE,0)),"")</f>
        <v/>
      </c>
      <c r="AT1896" t="e">
        <f>IF(PLAYERIDMAP2[[#This Row],[POS]]="SS",MAX(AT$1:AT1895)+1,"")</f>
        <v>#VALUE!</v>
      </c>
      <c r="AU1896" t="str">
        <f>IFERROR(INDEX(PLAYERIDMAP2[PLAYERNAME],MATCH(ROW()-ROW(AU$1),SHORTSTOP,0)),"")</f>
        <v/>
      </c>
      <c r="AV1896" t="e">
        <f>IF(PLAYERIDMAP2[[#This Row],[POS]]="OF",MAX(AV$1:AV1895)+1,"")</f>
        <v>#VALUE!</v>
      </c>
      <c r="AW1896" t="str">
        <f>IFERROR(INDEX(PLAYERIDMAP2[PLAYERNAME],MATCH(ROW()-ROW(AW$1),OUTFIELD,0)),"")</f>
        <v/>
      </c>
      <c r="AX1896" t="e">
        <f>IF(PLAYERIDMAP2[[#This Row],[POS]]&lt;&gt;"P",MAX(AX$1:AX1895)+1,"")</f>
        <v>#VALUE!</v>
      </c>
      <c r="AY1896" t="str">
        <f>IFERROR(INDEX(PLAYERIDMAP2[PLAYERNAME],MATCH(ROW()-ROW(AY$1),HITTERS,0)),"")</f>
        <v/>
      </c>
      <c r="AZ1896" t="e">
        <f>IF(PLAYERIDMAP2[[#This Row],[POS]]="P",MAX(AZ$1:AZ1895)+1,"")</f>
        <v>#VALUE!</v>
      </c>
      <c r="BA1896" t="str">
        <f>IFERROR(INDEX(PLAYERIDMAP2[PLAYERNAME],MATCH(ROW()-ROW(BA$1),PITCHERS,0)),"")</f>
        <v/>
      </c>
    </row>
    <row r="1897" spans="38:53" x14ac:dyDescent="0.25">
      <c r="AL1897" t="e">
        <f>IF(PLAYERIDMAP2[[#This Row],[POS]]="C",MAX(AL$1:AL1896)+1,"")</f>
        <v>#VALUE!</v>
      </c>
      <c r="AM1897" t="str">
        <f>IFERROR(INDEX(PLAYERIDMAP2[PLAYERNAME],MATCH(ROW()-ROW(AM$1),CATCHERS,0)),"")</f>
        <v/>
      </c>
      <c r="AN1897" t="e">
        <f>IF(PLAYERIDMAP2[[#This Row],[POS]]="1B",MAX(AN$1:AN1896)+1,"")</f>
        <v>#VALUE!</v>
      </c>
      <c r="AO1897" t="str">
        <f>IFERROR(INDEX(PLAYERIDMAP2[PLAYERNAME],MATCH(ROW()-ROW(AO$1),FIRSTBASE,0)),"")</f>
        <v/>
      </c>
      <c r="AP1897" t="e">
        <f>IF(PLAYERIDMAP2[[#This Row],[POS]]="2B",MAX(AP$1:AP1896)+1,"")</f>
        <v>#VALUE!</v>
      </c>
      <c r="AQ1897" t="str">
        <f>IFERROR(INDEX(PLAYERIDMAP2[PLAYERNAME],MATCH(ROW()-ROW(AQ$1),SECONDBASE,0)),"")</f>
        <v/>
      </c>
      <c r="AR1897" t="e">
        <f>IF(PLAYERIDMAP2[[#This Row],[POS]]="3B",MAX(AR$1:AR1896)+1,"")</f>
        <v>#VALUE!</v>
      </c>
      <c r="AS1897" t="str">
        <f>IFERROR(INDEX(PLAYERIDMAP2[PLAYERNAME],MATCH(ROW()-ROW(AS$1),THIRDBASE,0)),"")</f>
        <v/>
      </c>
      <c r="AT1897" t="e">
        <f>IF(PLAYERIDMAP2[[#This Row],[POS]]="SS",MAX(AT$1:AT1896)+1,"")</f>
        <v>#VALUE!</v>
      </c>
      <c r="AU1897" t="str">
        <f>IFERROR(INDEX(PLAYERIDMAP2[PLAYERNAME],MATCH(ROW()-ROW(AU$1),SHORTSTOP,0)),"")</f>
        <v/>
      </c>
      <c r="AV1897" t="e">
        <f>IF(PLAYERIDMAP2[[#This Row],[POS]]="OF",MAX(AV$1:AV1896)+1,"")</f>
        <v>#VALUE!</v>
      </c>
      <c r="AW1897" t="str">
        <f>IFERROR(INDEX(PLAYERIDMAP2[PLAYERNAME],MATCH(ROW()-ROW(AW$1),OUTFIELD,0)),"")</f>
        <v/>
      </c>
      <c r="AX1897" t="e">
        <f>IF(PLAYERIDMAP2[[#This Row],[POS]]&lt;&gt;"P",MAX(AX$1:AX1896)+1,"")</f>
        <v>#VALUE!</v>
      </c>
      <c r="AY1897" t="str">
        <f>IFERROR(INDEX(PLAYERIDMAP2[PLAYERNAME],MATCH(ROW()-ROW(AY$1),HITTERS,0)),"")</f>
        <v/>
      </c>
      <c r="AZ1897" t="e">
        <f>IF(PLAYERIDMAP2[[#This Row],[POS]]="P",MAX(AZ$1:AZ1896)+1,"")</f>
        <v>#VALUE!</v>
      </c>
      <c r="BA1897" t="str">
        <f>IFERROR(INDEX(PLAYERIDMAP2[PLAYERNAME],MATCH(ROW()-ROW(BA$1),PITCHERS,0)),"")</f>
        <v/>
      </c>
    </row>
    <row r="1898" spans="38:53" x14ac:dyDescent="0.25">
      <c r="AL1898" t="e">
        <f>IF(PLAYERIDMAP2[[#This Row],[POS]]="C",MAX(AL$1:AL1897)+1,"")</f>
        <v>#VALUE!</v>
      </c>
      <c r="AM1898" t="str">
        <f>IFERROR(INDEX(PLAYERIDMAP2[PLAYERNAME],MATCH(ROW()-ROW(AM$1),CATCHERS,0)),"")</f>
        <v/>
      </c>
      <c r="AN1898" t="e">
        <f>IF(PLAYERIDMAP2[[#This Row],[POS]]="1B",MAX(AN$1:AN1897)+1,"")</f>
        <v>#VALUE!</v>
      </c>
      <c r="AO1898" t="str">
        <f>IFERROR(INDEX(PLAYERIDMAP2[PLAYERNAME],MATCH(ROW()-ROW(AO$1),FIRSTBASE,0)),"")</f>
        <v/>
      </c>
      <c r="AP1898" t="e">
        <f>IF(PLAYERIDMAP2[[#This Row],[POS]]="2B",MAX(AP$1:AP1897)+1,"")</f>
        <v>#VALUE!</v>
      </c>
      <c r="AQ1898" t="str">
        <f>IFERROR(INDEX(PLAYERIDMAP2[PLAYERNAME],MATCH(ROW()-ROW(AQ$1),SECONDBASE,0)),"")</f>
        <v/>
      </c>
      <c r="AR1898" t="e">
        <f>IF(PLAYERIDMAP2[[#This Row],[POS]]="3B",MAX(AR$1:AR1897)+1,"")</f>
        <v>#VALUE!</v>
      </c>
      <c r="AS1898" t="str">
        <f>IFERROR(INDEX(PLAYERIDMAP2[PLAYERNAME],MATCH(ROW()-ROW(AS$1),THIRDBASE,0)),"")</f>
        <v/>
      </c>
      <c r="AT1898" t="e">
        <f>IF(PLAYERIDMAP2[[#This Row],[POS]]="SS",MAX(AT$1:AT1897)+1,"")</f>
        <v>#VALUE!</v>
      </c>
      <c r="AU1898" t="str">
        <f>IFERROR(INDEX(PLAYERIDMAP2[PLAYERNAME],MATCH(ROW()-ROW(AU$1),SHORTSTOP,0)),"")</f>
        <v/>
      </c>
      <c r="AV1898" t="e">
        <f>IF(PLAYERIDMAP2[[#This Row],[POS]]="OF",MAX(AV$1:AV1897)+1,"")</f>
        <v>#VALUE!</v>
      </c>
      <c r="AW1898" t="str">
        <f>IFERROR(INDEX(PLAYERIDMAP2[PLAYERNAME],MATCH(ROW()-ROW(AW$1),OUTFIELD,0)),"")</f>
        <v/>
      </c>
      <c r="AX1898" t="e">
        <f>IF(PLAYERIDMAP2[[#This Row],[POS]]&lt;&gt;"P",MAX(AX$1:AX1897)+1,"")</f>
        <v>#VALUE!</v>
      </c>
      <c r="AY1898" t="str">
        <f>IFERROR(INDEX(PLAYERIDMAP2[PLAYERNAME],MATCH(ROW()-ROW(AY$1),HITTERS,0)),"")</f>
        <v/>
      </c>
      <c r="AZ1898" t="e">
        <f>IF(PLAYERIDMAP2[[#This Row],[POS]]="P",MAX(AZ$1:AZ1897)+1,"")</f>
        <v>#VALUE!</v>
      </c>
      <c r="BA1898" t="str">
        <f>IFERROR(INDEX(PLAYERIDMAP2[PLAYERNAME],MATCH(ROW()-ROW(BA$1),PITCHERS,0)),"")</f>
        <v/>
      </c>
    </row>
    <row r="1899" spans="38:53" x14ac:dyDescent="0.25">
      <c r="AL1899" t="e">
        <f>IF(PLAYERIDMAP2[[#This Row],[POS]]="C",MAX(AL$1:AL1898)+1,"")</f>
        <v>#VALUE!</v>
      </c>
      <c r="AM1899" t="str">
        <f>IFERROR(INDEX(PLAYERIDMAP2[PLAYERNAME],MATCH(ROW()-ROW(AM$1),CATCHERS,0)),"")</f>
        <v/>
      </c>
      <c r="AN1899" t="e">
        <f>IF(PLAYERIDMAP2[[#This Row],[POS]]="1B",MAX(AN$1:AN1898)+1,"")</f>
        <v>#VALUE!</v>
      </c>
      <c r="AO1899" t="str">
        <f>IFERROR(INDEX(PLAYERIDMAP2[PLAYERNAME],MATCH(ROW()-ROW(AO$1),FIRSTBASE,0)),"")</f>
        <v/>
      </c>
      <c r="AP1899" t="e">
        <f>IF(PLAYERIDMAP2[[#This Row],[POS]]="2B",MAX(AP$1:AP1898)+1,"")</f>
        <v>#VALUE!</v>
      </c>
      <c r="AQ1899" t="str">
        <f>IFERROR(INDEX(PLAYERIDMAP2[PLAYERNAME],MATCH(ROW()-ROW(AQ$1),SECONDBASE,0)),"")</f>
        <v/>
      </c>
      <c r="AR1899" t="e">
        <f>IF(PLAYERIDMAP2[[#This Row],[POS]]="3B",MAX(AR$1:AR1898)+1,"")</f>
        <v>#VALUE!</v>
      </c>
      <c r="AS1899" t="str">
        <f>IFERROR(INDEX(PLAYERIDMAP2[PLAYERNAME],MATCH(ROW()-ROW(AS$1),THIRDBASE,0)),"")</f>
        <v/>
      </c>
      <c r="AT1899" t="e">
        <f>IF(PLAYERIDMAP2[[#This Row],[POS]]="SS",MAX(AT$1:AT1898)+1,"")</f>
        <v>#VALUE!</v>
      </c>
      <c r="AU1899" t="str">
        <f>IFERROR(INDEX(PLAYERIDMAP2[PLAYERNAME],MATCH(ROW()-ROW(AU$1),SHORTSTOP,0)),"")</f>
        <v/>
      </c>
      <c r="AV1899" t="e">
        <f>IF(PLAYERIDMAP2[[#This Row],[POS]]="OF",MAX(AV$1:AV1898)+1,"")</f>
        <v>#VALUE!</v>
      </c>
      <c r="AW1899" t="str">
        <f>IFERROR(INDEX(PLAYERIDMAP2[PLAYERNAME],MATCH(ROW()-ROW(AW$1),OUTFIELD,0)),"")</f>
        <v/>
      </c>
      <c r="AX1899" t="e">
        <f>IF(PLAYERIDMAP2[[#This Row],[POS]]&lt;&gt;"P",MAX(AX$1:AX1898)+1,"")</f>
        <v>#VALUE!</v>
      </c>
      <c r="AY1899" t="str">
        <f>IFERROR(INDEX(PLAYERIDMAP2[PLAYERNAME],MATCH(ROW()-ROW(AY$1),HITTERS,0)),"")</f>
        <v/>
      </c>
      <c r="AZ1899" t="e">
        <f>IF(PLAYERIDMAP2[[#This Row],[POS]]="P",MAX(AZ$1:AZ1898)+1,"")</f>
        <v>#VALUE!</v>
      </c>
      <c r="BA1899" t="str">
        <f>IFERROR(INDEX(PLAYERIDMAP2[PLAYERNAME],MATCH(ROW()-ROW(BA$1),PITCHERS,0)),"")</f>
        <v/>
      </c>
    </row>
    <row r="1900" spans="38:53" x14ac:dyDescent="0.25">
      <c r="AL1900" t="e">
        <f>IF(PLAYERIDMAP2[[#This Row],[POS]]="C",MAX(AL$1:AL1899)+1,"")</f>
        <v>#VALUE!</v>
      </c>
      <c r="AM1900" t="str">
        <f>IFERROR(INDEX(PLAYERIDMAP2[PLAYERNAME],MATCH(ROW()-ROW(AM$1),CATCHERS,0)),"")</f>
        <v/>
      </c>
      <c r="AN1900" t="e">
        <f>IF(PLAYERIDMAP2[[#This Row],[POS]]="1B",MAX(AN$1:AN1899)+1,"")</f>
        <v>#VALUE!</v>
      </c>
      <c r="AO1900" t="str">
        <f>IFERROR(INDEX(PLAYERIDMAP2[PLAYERNAME],MATCH(ROW()-ROW(AO$1),FIRSTBASE,0)),"")</f>
        <v/>
      </c>
      <c r="AP1900" t="e">
        <f>IF(PLAYERIDMAP2[[#This Row],[POS]]="2B",MAX(AP$1:AP1899)+1,"")</f>
        <v>#VALUE!</v>
      </c>
      <c r="AQ1900" t="str">
        <f>IFERROR(INDEX(PLAYERIDMAP2[PLAYERNAME],MATCH(ROW()-ROW(AQ$1),SECONDBASE,0)),"")</f>
        <v/>
      </c>
      <c r="AR1900" t="e">
        <f>IF(PLAYERIDMAP2[[#This Row],[POS]]="3B",MAX(AR$1:AR1899)+1,"")</f>
        <v>#VALUE!</v>
      </c>
      <c r="AS1900" t="str">
        <f>IFERROR(INDEX(PLAYERIDMAP2[PLAYERNAME],MATCH(ROW()-ROW(AS$1),THIRDBASE,0)),"")</f>
        <v/>
      </c>
      <c r="AT1900" t="e">
        <f>IF(PLAYERIDMAP2[[#This Row],[POS]]="SS",MAX(AT$1:AT1899)+1,"")</f>
        <v>#VALUE!</v>
      </c>
      <c r="AU1900" t="str">
        <f>IFERROR(INDEX(PLAYERIDMAP2[PLAYERNAME],MATCH(ROW()-ROW(AU$1),SHORTSTOP,0)),"")</f>
        <v/>
      </c>
      <c r="AV1900" t="e">
        <f>IF(PLAYERIDMAP2[[#This Row],[POS]]="OF",MAX(AV$1:AV1899)+1,"")</f>
        <v>#VALUE!</v>
      </c>
      <c r="AW1900" t="str">
        <f>IFERROR(INDEX(PLAYERIDMAP2[PLAYERNAME],MATCH(ROW()-ROW(AW$1),OUTFIELD,0)),"")</f>
        <v/>
      </c>
      <c r="AX1900" t="e">
        <f>IF(PLAYERIDMAP2[[#This Row],[POS]]&lt;&gt;"P",MAX(AX$1:AX1899)+1,"")</f>
        <v>#VALUE!</v>
      </c>
      <c r="AY1900" t="str">
        <f>IFERROR(INDEX(PLAYERIDMAP2[PLAYERNAME],MATCH(ROW()-ROW(AY$1),HITTERS,0)),"")</f>
        <v/>
      </c>
      <c r="AZ1900" t="e">
        <f>IF(PLAYERIDMAP2[[#This Row],[POS]]="P",MAX(AZ$1:AZ1899)+1,"")</f>
        <v>#VALUE!</v>
      </c>
      <c r="BA1900" t="str">
        <f>IFERROR(INDEX(PLAYERIDMAP2[PLAYERNAME],MATCH(ROW()-ROW(BA$1),PITCHERS,0)),"")</f>
        <v/>
      </c>
    </row>
    <row r="1901" spans="38:53" x14ac:dyDescent="0.25">
      <c r="AL1901" t="e">
        <f>IF(PLAYERIDMAP2[[#This Row],[POS]]="C",MAX(AL$1:AL1900)+1,"")</f>
        <v>#VALUE!</v>
      </c>
      <c r="AM1901" t="str">
        <f>IFERROR(INDEX(PLAYERIDMAP2[PLAYERNAME],MATCH(ROW()-ROW(AM$1),CATCHERS,0)),"")</f>
        <v/>
      </c>
      <c r="AN1901" t="e">
        <f>IF(PLAYERIDMAP2[[#This Row],[POS]]="1B",MAX(AN$1:AN1900)+1,"")</f>
        <v>#VALUE!</v>
      </c>
      <c r="AO1901" t="str">
        <f>IFERROR(INDEX(PLAYERIDMAP2[PLAYERNAME],MATCH(ROW()-ROW(AO$1),FIRSTBASE,0)),"")</f>
        <v/>
      </c>
      <c r="AP1901" t="e">
        <f>IF(PLAYERIDMAP2[[#This Row],[POS]]="2B",MAX(AP$1:AP1900)+1,"")</f>
        <v>#VALUE!</v>
      </c>
      <c r="AQ1901" t="str">
        <f>IFERROR(INDEX(PLAYERIDMAP2[PLAYERNAME],MATCH(ROW()-ROW(AQ$1),SECONDBASE,0)),"")</f>
        <v/>
      </c>
      <c r="AR1901" t="e">
        <f>IF(PLAYERIDMAP2[[#This Row],[POS]]="3B",MAX(AR$1:AR1900)+1,"")</f>
        <v>#VALUE!</v>
      </c>
      <c r="AS1901" t="str">
        <f>IFERROR(INDEX(PLAYERIDMAP2[PLAYERNAME],MATCH(ROW()-ROW(AS$1),THIRDBASE,0)),"")</f>
        <v/>
      </c>
      <c r="AT1901" t="e">
        <f>IF(PLAYERIDMAP2[[#This Row],[POS]]="SS",MAX(AT$1:AT1900)+1,"")</f>
        <v>#VALUE!</v>
      </c>
      <c r="AU1901" t="str">
        <f>IFERROR(INDEX(PLAYERIDMAP2[PLAYERNAME],MATCH(ROW()-ROW(AU$1),SHORTSTOP,0)),"")</f>
        <v/>
      </c>
      <c r="AV1901" t="e">
        <f>IF(PLAYERIDMAP2[[#This Row],[POS]]="OF",MAX(AV$1:AV1900)+1,"")</f>
        <v>#VALUE!</v>
      </c>
      <c r="AW1901" t="str">
        <f>IFERROR(INDEX(PLAYERIDMAP2[PLAYERNAME],MATCH(ROW()-ROW(AW$1),OUTFIELD,0)),"")</f>
        <v/>
      </c>
      <c r="AX1901" t="e">
        <f>IF(PLAYERIDMAP2[[#This Row],[POS]]&lt;&gt;"P",MAX(AX$1:AX1900)+1,"")</f>
        <v>#VALUE!</v>
      </c>
      <c r="AY1901" t="str">
        <f>IFERROR(INDEX(PLAYERIDMAP2[PLAYERNAME],MATCH(ROW()-ROW(AY$1),HITTERS,0)),"")</f>
        <v/>
      </c>
      <c r="AZ1901" t="e">
        <f>IF(PLAYERIDMAP2[[#This Row],[POS]]="P",MAX(AZ$1:AZ1900)+1,"")</f>
        <v>#VALUE!</v>
      </c>
      <c r="BA1901" t="str">
        <f>IFERROR(INDEX(PLAYERIDMAP2[PLAYERNAME],MATCH(ROW()-ROW(BA$1),PITCHERS,0)),"")</f>
        <v/>
      </c>
    </row>
    <row r="1902" spans="38:53" x14ac:dyDescent="0.25">
      <c r="AL1902" t="e">
        <f>IF(PLAYERIDMAP2[[#This Row],[POS]]="C",MAX(AL$1:AL1901)+1,"")</f>
        <v>#VALUE!</v>
      </c>
      <c r="AM1902" t="str">
        <f>IFERROR(INDEX(PLAYERIDMAP2[PLAYERNAME],MATCH(ROW()-ROW(AM$1),CATCHERS,0)),"")</f>
        <v/>
      </c>
      <c r="AN1902" t="e">
        <f>IF(PLAYERIDMAP2[[#This Row],[POS]]="1B",MAX(AN$1:AN1901)+1,"")</f>
        <v>#VALUE!</v>
      </c>
      <c r="AO1902" t="str">
        <f>IFERROR(INDEX(PLAYERIDMAP2[PLAYERNAME],MATCH(ROW()-ROW(AO$1),FIRSTBASE,0)),"")</f>
        <v/>
      </c>
      <c r="AP1902" t="e">
        <f>IF(PLAYERIDMAP2[[#This Row],[POS]]="2B",MAX(AP$1:AP1901)+1,"")</f>
        <v>#VALUE!</v>
      </c>
      <c r="AQ1902" t="str">
        <f>IFERROR(INDEX(PLAYERIDMAP2[PLAYERNAME],MATCH(ROW()-ROW(AQ$1),SECONDBASE,0)),"")</f>
        <v/>
      </c>
      <c r="AR1902" t="e">
        <f>IF(PLAYERIDMAP2[[#This Row],[POS]]="3B",MAX(AR$1:AR1901)+1,"")</f>
        <v>#VALUE!</v>
      </c>
      <c r="AS1902" t="str">
        <f>IFERROR(INDEX(PLAYERIDMAP2[PLAYERNAME],MATCH(ROW()-ROW(AS$1),THIRDBASE,0)),"")</f>
        <v/>
      </c>
      <c r="AT1902" t="e">
        <f>IF(PLAYERIDMAP2[[#This Row],[POS]]="SS",MAX(AT$1:AT1901)+1,"")</f>
        <v>#VALUE!</v>
      </c>
      <c r="AU1902" t="str">
        <f>IFERROR(INDEX(PLAYERIDMAP2[PLAYERNAME],MATCH(ROW()-ROW(AU$1),SHORTSTOP,0)),"")</f>
        <v/>
      </c>
      <c r="AV1902" t="e">
        <f>IF(PLAYERIDMAP2[[#This Row],[POS]]="OF",MAX(AV$1:AV1901)+1,"")</f>
        <v>#VALUE!</v>
      </c>
      <c r="AW1902" t="str">
        <f>IFERROR(INDEX(PLAYERIDMAP2[PLAYERNAME],MATCH(ROW()-ROW(AW$1),OUTFIELD,0)),"")</f>
        <v/>
      </c>
      <c r="AX1902" t="e">
        <f>IF(PLAYERIDMAP2[[#This Row],[POS]]&lt;&gt;"P",MAX(AX$1:AX1901)+1,"")</f>
        <v>#VALUE!</v>
      </c>
      <c r="AY1902" t="str">
        <f>IFERROR(INDEX(PLAYERIDMAP2[PLAYERNAME],MATCH(ROW()-ROW(AY$1),HITTERS,0)),"")</f>
        <v/>
      </c>
      <c r="AZ1902" t="e">
        <f>IF(PLAYERIDMAP2[[#This Row],[POS]]="P",MAX(AZ$1:AZ1901)+1,"")</f>
        <v>#VALUE!</v>
      </c>
      <c r="BA1902" t="str">
        <f>IFERROR(INDEX(PLAYERIDMAP2[PLAYERNAME],MATCH(ROW()-ROW(BA$1),PITCHERS,0)),"")</f>
        <v/>
      </c>
    </row>
    <row r="1903" spans="38:53" x14ac:dyDescent="0.25">
      <c r="AL1903" t="e">
        <f>IF(PLAYERIDMAP2[[#This Row],[POS]]="C",MAX(AL$1:AL1902)+1,"")</f>
        <v>#VALUE!</v>
      </c>
      <c r="AM1903" t="str">
        <f>IFERROR(INDEX(PLAYERIDMAP2[PLAYERNAME],MATCH(ROW()-ROW(AM$1),CATCHERS,0)),"")</f>
        <v/>
      </c>
      <c r="AN1903" t="e">
        <f>IF(PLAYERIDMAP2[[#This Row],[POS]]="1B",MAX(AN$1:AN1902)+1,"")</f>
        <v>#VALUE!</v>
      </c>
      <c r="AO1903" t="str">
        <f>IFERROR(INDEX(PLAYERIDMAP2[PLAYERNAME],MATCH(ROW()-ROW(AO$1),FIRSTBASE,0)),"")</f>
        <v/>
      </c>
      <c r="AP1903" t="e">
        <f>IF(PLAYERIDMAP2[[#This Row],[POS]]="2B",MAX(AP$1:AP1902)+1,"")</f>
        <v>#VALUE!</v>
      </c>
      <c r="AQ1903" t="str">
        <f>IFERROR(INDEX(PLAYERIDMAP2[PLAYERNAME],MATCH(ROW()-ROW(AQ$1),SECONDBASE,0)),"")</f>
        <v/>
      </c>
      <c r="AR1903" t="e">
        <f>IF(PLAYERIDMAP2[[#This Row],[POS]]="3B",MAX(AR$1:AR1902)+1,"")</f>
        <v>#VALUE!</v>
      </c>
      <c r="AS1903" t="str">
        <f>IFERROR(INDEX(PLAYERIDMAP2[PLAYERNAME],MATCH(ROW()-ROW(AS$1),THIRDBASE,0)),"")</f>
        <v/>
      </c>
      <c r="AT1903" t="e">
        <f>IF(PLAYERIDMAP2[[#This Row],[POS]]="SS",MAX(AT$1:AT1902)+1,"")</f>
        <v>#VALUE!</v>
      </c>
      <c r="AU1903" t="str">
        <f>IFERROR(INDEX(PLAYERIDMAP2[PLAYERNAME],MATCH(ROW()-ROW(AU$1),SHORTSTOP,0)),"")</f>
        <v/>
      </c>
      <c r="AV1903" t="e">
        <f>IF(PLAYERIDMAP2[[#This Row],[POS]]="OF",MAX(AV$1:AV1902)+1,"")</f>
        <v>#VALUE!</v>
      </c>
      <c r="AW1903" t="str">
        <f>IFERROR(INDEX(PLAYERIDMAP2[PLAYERNAME],MATCH(ROW()-ROW(AW$1),OUTFIELD,0)),"")</f>
        <v/>
      </c>
      <c r="AX1903" t="e">
        <f>IF(PLAYERIDMAP2[[#This Row],[POS]]&lt;&gt;"P",MAX(AX$1:AX1902)+1,"")</f>
        <v>#VALUE!</v>
      </c>
      <c r="AY1903" t="str">
        <f>IFERROR(INDEX(PLAYERIDMAP2[PLAYERNAME],MATCH(ROW()-ROW(AY$1),HITTERS,0)),"")</f>
        <v/>
      </c>
      <c r="AZ1903" t="e">
        <f>IF(PLAYERIDMAP2[[#This Row],[POS]]="P",MAX(AZ$1:AZ1902)+1,"")</f>
        <v>#VALUE!</v>
      </c>
      <c r="BA1903" t="str">
        <f>IFERROR(INDEX(PLAYERIDMAP2[PLAYERNAME],MATCH(ROW()-ROW(BA$1),PITCHERS,0)),"")</f>
        <v/>
      </c>
    </row>
    <row r="1904" spans="38:53" x14ac:dyDescent="0.25">
      <c r="AL1904" t="e">
        <f>IF(PLAYERIDMAP2[[#This Row],[POS]]="C",MAX(AL$1:AL1903)+1,"")</f>
        <v>#VALUE!</v>
      </c>
      <c r="AM1904" t="str">
        <f>IFERROR(INDEX(PLAYERIDMAP2[PLAYERNAME],MATCH(ROW()-ROW(AM$1),CATCHERS,0)),"")</f>
        <v/>
      </c>
      <c r="AN1904" t="e">
        <f>IF(PLAYERIDMAP2[[#This Row],[POS]]="1B",MAX(AN$1:AN1903)+1,"")</f>
        <v>#VALUE!</v>
      </c>
      <c r="AO1904" t="str">
        <f>IFERROR(INDEX(PLAYERIDMAP2[PLAYERNAME],MATCH(ROW()-ROW(AO$1),FIRSTBASE,0)),"")</f>
        <v/>
      </c>
      <c r="AP1904" t="e">
        <f>IF(PLAYERIDMAP2[[#This Row],[POS]]="2B",MAX(AP$1:AP1903)+1,"")</f>
        <v>#VALUE!</v>
      </c>
      <c r="AQ1904" t="str">
        <f>IFERROR(INDEX(PLAYERIDMAP2[PLAYERNAME],MATCH(ROW()-ROW(AQ$1),SECONDBASE,0)),"")</f>
        <v/>
      </c>
      <c r="AR1904" t="e">
        <f>IF(PLAYERIDMAP2[[#This Row],[POS]]="3B",MAX(AR$1:AR1903)+1,"")</f>
        <v>#VALUE!</v>
      </c>
      <c r="AS1904" t="str">
        <f>IFERROR(INDEX(PLAYERIDMAP2[PLAYERNAME],MATCH(ROW()-ROW(AS$1),THIRDBASE,0)),"")</f>
        <v/>
      </c>
      <c r="AT1904" t="e">
        <f>IF(PLAYERIDMAP2[[#This Row],[POS]]="SS",MAX(AT$1:AT1903)+1,"")</f>
        <v>#VALUE!</v>
      </c>
      <c r="AU1904" t="str">
        <f>IFERROR(INDEX(PLAYERIDMAP2[PLAYERNAME],MATCH(ROW()-ROW(AU$1),SHORTSTOP,0)),"")</f>
        <v/>
      </c>
      <c r="AV1904" t="e">
        <f>IF(PLAYERIDMAP2[[#This Row],[POS]]="OF",MAX(AV$1:AV1903)+1,"")</f>
        <v>#VALUE!</v>
      </c>
      <c r="AW1904" t="str">
        <f>IFERROR(INDEX(PLAYERIDMAP2[PLAYERNAME],MATCH(ROW()-ROW(AW$1),OUTFIELD,0)),"")</f>
        <v/>
      </c>
      <c r="AX1904" t="e">
        <f>IF(PLAYERIDMAP2[[#This Row],[POS]]&lt;&gt;"P",MAX(AX$1:AX1903)+1,"")</f>
        <v>#VALUE!</v>
      </c>
      <c r="AY1904" t="str">
        <f>IFERROR(INDEX(PLAYERIDMAP2[PLAYERNAME],MATCH(ROW()-ROW(AY$1),HITTERS,0)),"")</f>
        <v/>
      </c>
      <c r="AZ1904" t="e">
        <f>IF(PLAYERIDMAP2[[#This Row],[POS]]="P",MAX(AZ$1:AZ1903)+1,"")</f>
        <v>#VALUE!</v>
      </c>
      <c r="BA1904" t="str">
        <f>IFERROR(INDEX(PLAYERIDMAP2[PLAYERNAME],MATCH(ROW()-ROW(BA$1),PITCHERS,0)),"")</f>
        <v/>
      </c>
    </row>
    <row r="1905" spans="38:53" x14ac:dyDescent="0.25">
      <c r="AL1905" t="e">
        <f>IF(PLAYERIDMAP2[[#This Row],[POS]]="C",MAX(AL$1:AL1904)+1,"")</f>
        <v>#VALUE!</v>
      </c>
      <c r="AM1905" t="str">
        <f>IFERROR(INDEX(PLAYERIDMAP2[PLAYERNAME],MATCH(ROW()-ROW(AM$1),CATCHERS,0)),"")</f>
        <v/>
      </c>
      <c r="AN1905" t="e">
        <f>IF(PLAYERIDMAP2[[#This Row],[POS]]="1B",MAX(AN$1:AN1904)+1,"")</f>
        <v>#VALUE!</v>
      </c>
      <c r="AO1905" t="str">
        <f>IFERROR(INDEX(PLAYERIDMAP2[PLAYERNAME],MATCH(ROW()-ROW(AO$1),FIRSTBASE,0)),"")</f>
        <v/>
      </c>
      <c r="AP1905" t="e">
        <f>IF(PLAYERIDMAP2[[#This Row],[POS]]="2B",MAX(AP$1:AP1904)+1,"")</f>
        <v>#VALUE!</v>
      </c>
      <c r="AQ1905" t="str">
        <f>IFERROR(INDEX(PLAYERIDMAP2[PLAYERNAME],MATCH(ROW()-ROW(AQ$1),SECONDBASE,0)),"")</f>
        <v/>
      </c>
      <c r="AR1905" t="e">
        <f>IF(PLAYERIDMAP2[[#This Row],[POS]]="3B",MAX(AR$1:AR1904)+1,"")</f>
        <v>#VALUE!</v>
      </c>
      <c r="AS1905" t="str">
        <f>IFERROR(INDEX(PLAYERIDMAP2[PLAYERNAME],MATCH(ROW()-ROW(AS$1),THIRDBASE,0)),"")</f>
        <v/>
      </c>
      <c r="AT1905" t="e">
        <f>IF(PLAYERIDMAP2[[#This Row],[POS]]="SS",MAX(AT$1:AT1904)+1,"")</f>
        <v>#VALUE!</v>
      </c>
      <c r="AU1905" t="str">
        <f>IFERROR(INDEX(PLAYERIDMAP2[PLAYERNAME],MATCH(ROW()-ROW(AU$1),SHORTSTOP,0)),"")</f>
        <v/>
      </c>
      <c r="AV1905" t="e">
        <f>IF(PLAYERIDMAP2[[#This Row],[POS]]="OF",MAX(AV$1:AV1904)+1,"")</f>
        <v>#VALUE!</v>
      </c>
      <c r="AW1905" t="str">
        <f>IFERROR(INDEX(PLAYERIDMAP2[PLAYERNAME],MATCH(ROW()-ROW(AW$1),OUTFIELD,0)),"")</f>
        <v/>
      </c>
      <c r="AX1905" t="e">
        <f>IF(PLAYERIDMAP2[[#This Row],[POS]]&lt;&gt;"P",MAX(AX$1:AX1904)+1,"")</f>
        <v>#VALUE!</v>
      </c>
      <c r="AY1905" t="str">
        <f>IFERROR(INDEX(PLAYERIDMAP2[PLAYERNAME],MATCH(ROW()-ROW(AY$1),HITTERS,0)),"")</f>
        <v/>
      </c>
      <c r="AZ1905" t="e">
        <f>IF(PLAYERIDMAP2[[#This Row],[POS]]="P",MAX(AZ$1:AZ1904)+1,"")</f>
        <v>#VALUE!</v>
      </c>
      <c r="BA1905" t="str">
        <f>IFERROR(INDEX(PLAYERIDMAP2[PLAYERNAME],MATCH(ROW()-ROW(BA$1),PITCHERS,0)),"")</f>
        <v/>
      </c>
    </row>
    <row r="1906" spans="38:53" x14ac:dyDescent="0.25">
      <c r="AL1906" t="e">
        <f>IF(PLAYERIDMAP2[[#This Row],[POS]]="C",MAX(AL$1:AL1905)+1,"")</f>
        <v>#VALUE!</v>
      </c>
      <c r="AM1906" t="str">
        <f>IFERROR(INDEX(PLAYERIDMAP2[PLAYERNAME],MATCH(ROW()-ROW(AM$1),CATCHERS,0)),"")</f>
        <v/>
      </c>
      <c r="AN1906" t="e">
        <f>IF(PLAYERIDMAP2[[#This Row],[POS]]="1B",MAX(AN$1:AN1905)+1,"")</f>
        <v>#VALUE!</v>
      </c>
      <c r="AO1906" t="str">
        <f>IFERROR(INDEX(PLAYERIDMAP2[PLAYERNAME],MATCH(ROW()-ROW(AO$1),FIRSTBASE,0)),"")</f>
        <v/>
      </c>
      <c r="AP1906" t="e">
        <f>IF(PLAYERIDMAP2[[#This Row],[POS]]="2B",MAX(AP$1:AP1905)+1,"")</f>
        <v>#VALUE!</v>
      </c>
      <c r="AQ1906" t="str">
        <f>IFERROR(INDEX(PLAYERIDMAP2[PLAYERNAME],MATCH(ROW()-ROW(AQ$1),SECONDBASE,0)),"")</f>
        <v/>
      </c>
      <c r="AR1906" t="e">
        <f>IF(PLAYERIDMAP2[[#This Row],[POS]]="3B",MAX(AR$1:AR1905)+1,"")</f>
        <v>#VALUE!</v>
      </c>
      <c r="AS1906" t="str">
        <f>IFERROR(INDEX(PLAYERIDMAP2[PLAYERNAME],MATCH(ROW()-ROW(AS$1),THIRDBASE,0)),"")</f>
        <v/>
      </c>
      <c r="AT1906" t="e">
        <f>IF(PLAYERIDMAP2[[#This Row],[POS]]="SS",MAX(AT$1:AT1905)+1,"")</f>
        <v>#VALUE!</v>
      </c>
      <c r="AU1906" t="str">
        <f>IFERROR(INDEX(PLAYERIDMAP2[PLAYERNAME],MATCH(ROW()-ROW(AU$1),SHORTSTOP,0)),"")</f>
        <v/>
      </c>
      <c r="AV1906" t="e">
        <f>IF(PLAYERIDMAP2[[#This Row],[POS]]="OF",MAX(AV$1:AV1905)+1,"")</f>
        <v>#VALUE!</v>
      </c>
      <c r="AW1906" t="str">
        <f>IFERROR(INDEX(PLAYERIDMAP2[PLAYERNAME],MATCH(ROW()-ROW(AW$1),OUTFIELD,0)),"")</f>
        <v/>
      </c>
      <c r="AX1906" t="e">
        <f>IF(PLAYERIDMAP2[[#This Row],[POS]]&lt;&gt;"P",MAX(AX$1:AX1905)+1,"")</f>
        <v>#VALUE!</v>
      </c>
      <c r="AY1906" t="str">
        <f>IFERROR(INDEX(PLAYERIDMAP2[PLAYERNAME],MATCH(ROW()-ROW(AY$1),HITTERS,0)),"")</f>
        <v/>
      </c>
      <c r="AZ1906" t="e">
        <f>IF(PLAYERIDMAP2[[#This Row],[POS]]="P",MAX(AZ$1:AZ1905)+1,"")</f>
        <v>#VALUE!</v>
      </c>
      <c r="BA1906" t="str">
        <f>IFERROR(INDEX(PLAYERIDMAP2[PLAYERNAME],MATCH(ROW()-ROW(BA$1),PITCHERS,0)),"")</f>
        <v/>
      </c>
    </row>
    <row r="1907" spans="38:53" x14ac:dyDescent="0.25">
      <c r="AL1907" t="e">
        <f>IF(PLAYERIDMAP2[[#This Row],[POS]]="C",MAX(AL$1:AL1906)+1,"")</f>
        <v>#VALUE!</v>
      </c>
      <c r="AM1907" t="str">
        <f>IFERROR(INDEX(PLAYERIDMAP2[PLAYERNAME],MATCH(ROW()-ROW(AM$1),CATCHERS,0)),"")</f>
        <v/>
      </c>
      <c r="AN1907" t="e">
        <f>IF(PLAYERIDMAP2[[#This Row],[POS]]="1B",MAX(AN$1:AN1906)+1,"")</f>
        <v>#VALUE!</v>
      </c>
      <c r="AO1907" t="str">
        <f>IFERROR(INDEX(PLAYERIDMAP2[PLAYERNAME],MATCH(ROW()-ROW(AO$1),FIRSTBASE,0)),"")</f>
        <v/>
      </c>
      <c r="AP1907" t="e">
        <f>IF(PLAYERIDMAP2[[#This Row],[POS]]="2B",MAX(AP$1:AP1906)+1,"")</f>
        <v>#VALUE!</v>
      </c>
      <c r="AQ1907" t="str">
        <f>IFERROR(INDEX(PLAYERIDMAP2[PLAYERNAME],MATCH(ROW()-ROW(AQ$1),SECONDBASE,0)),"")</f>
        <v/>
      </c>
      <c r="AR1907" t="e">
        <f>IF(PLAYERIDMAP2[[#This Row],[POS]]="3B",MAX(AR$1:AR1906)+1,"")</f>
        <v>#VALUE!</v>
      </c>
      <c r="AS1907" t="str">
        <f>IFERROR(INDEX(PLAYERIDMAP2[PLAYERNAME],MATCH(ROW()-ROW(AS$1),THIRDBASE,0)),"")</f>
        <v/>
      </c>
      <c r="AT1907" t="e">
        <f>IF(PLAYERIDMAP2[[#This Row],[POS]]="SS",MAX(AT$1:AT1906)+1,"")</f>
        <v>#VALUE!</v>
      </c>
      <c r="AU1907" t="str">
        <f>IFERROR(INDEX(PLAYERIDMAP2[PLAYERNAME],MATCH(ROW()-ROW(AU$1),SHORTSTOP,0)),"")</f>
        <v/>
      </c>
      <c r="AV1907" t="e">
        <f>IF(PLAYERIDMAP2[[#This Row],[POS]]="OF",MAX(AV$1:AV1906)+1,"")</f>
        <v>#VALUE!</v>
      </c>
      <c r="AW1907" t="str">
        <f>IFERROR(INDEX(PLAYERIDMAP2[PLAYERNAME],MATCH(ROW()-ROW(AW$1),OUTFIELD,0)),"")</f>
        <v/>
      </c>
      <c r="AX1907" t="e">
        <f>IF(PLAYERIDMAP2[[#This Row],[POS]]&lt;&gt;"P",MAX(AX$1:AX1906)+1,"")</f>
        <v>#VALUE!</v>
      </c>
      <c r="AY1907" t="str">
        <f>IFERROR(INDEX(PLAYERIDMAP2[PLAYERNAME],MATCH(ROW()-ROW(AY$1),HITTERS,0)),"")</f>
        <v/>
      </c>
      <c r="AZ1907" t="e">
        <f>IF(PLAYERIDMAP2[[#This Row],[POS]]="P",MAX(AZ$1:AZ1906)+1,"")</f>
        <v>#VALUE!</v>
      </c>
      <c r="BA1907" t="str">
        <f>IFERROR(INDEX(PLAYERIDMAP2[PLAYERNAME],MATCH(ROW()-ROW(BA$1),PITCHERS,0)),"")</f>
        <v/>
      </c>
    </row>
    <row r="1908" spans="38:53" x14ac:dyDescent="0.25">
      <c r="AL1908" t="e">
        <f>IF(PLAYERIDMAP2[[#This Row],[POS]]="C",MAX(AL$1:AL1907)+1,"")</f>
        <v>#VALUE!</v>
      </c>
      <c r="AM1908" t="str">
        <f>IFERROR(INDEX(PLAYERIDMAP2[PLAYERNAME],MATCH(ROW()-ROW(AM$1),CATCHERS,0)),"")</f>
        <v/>
      </c>
      <c r="AN1908" t="e">
        <f>IF(PLAYERIDMAP2[[#This Row],[POS]]="1B",MAX(AN$1:AN1907)+1,"")</f>
        <v>#VALUE!</v>
      </c>
      <c r="AO1908" t="str">
        <f>IFERROR(INDEX(PLAYERIDMAP2[PLAYERNAME],MATCH(ROW()-ROW(AO$1),FIRSTBASE,0)),"")</f>
        <v/>
      </c>
      <c r="AP1908" t="e">
        <f>IF(PLAYERIDMAP2[[#This Row],[POS]]="2B",MAX(AP$1:AP1907)+1,"")</f>
        <v>#VALUE!</v>
      </c>
      <c r="AQ1908" t="str">
        <f>IFERROR(INDEX(PLAYERIDMAP2[PLAYERNAME],MATCH(ROW()-ROW(AQ$1),SECONDBASE,0)),"")</f>
        <v/>
      </c>
      <c r="AR1908" t="e">
        <f>IF(PLAYERIDMAP2[[#This Row],[POS]]="3B",MAX(AR$1:AR1907)+1,"")</f>
        <v>#VALUE!</v>
      </c>
      <c r="AS1908" t="str">
        <f>IFERROR(INDEX(PLAYERIDMAP2[PLAYERNAME],MATCH(ROW()-ROW(AS$1),THIRDBASE,0)),"")</f>
        <v/>
      </c>
      <c r="AT1908" t="e">
        <f>IF(PLAYERIDMAP2[[#This Row],[POS]]="SS",MAX(AT$1:AT1907)+1,"")</f>
        <v>#VALUE!</v>
      </c>
      <c r="AU1908" t="str">
        <f>IFERROR(INDEX(PLAYERIDMAP2[PLAYERNAME],MATCH(ROW()-ROW(AU$1),SHORTSTOP,0)),"")</f>
        <v/>
      </c>
      <c r="AV1908" t="e">
        <f>IF(PLAYERIDMAP2[[#This Row],[POS]]="OF",MAX(AV$1:AV1907)+1,"")</f>
        <v>#VALUE!</v>
      </c>
      <c r="AW1908" t="str">
        <f>IFERROR(INDEX(PLAYERIDMAP2[PLAYERNAME],MATCH(ROW()-ROW(AW$1),OUTFIELD,0)),"")</f>
        <v/>
      </c>
      <c r="AX1908" t="e">
        <f>IF(PLAYERIDMAP2[[#This Row],[POS]]&lt;&gt;"P",MAX(AX$1:AX1907)+1,"")</f>
        <v>#VALUE!</v>
      </c>
      <c r="AY1908" t="str">
        <f>IFERROR(INDEX(PLAYERIDMAP2[PLAYERNAME],MATCH(ROW()-ROW(AY$1),HITTERS,0)),"")</f>
        <v/>
      </c>
      <c r="AZ1908" t="e">
        <f>IF(PLAYERIDMAP2[[#This Row],[POS]]="P",MAX(AZ$1:AZ1907)+1,"")</f>
        <v>#VALUE!</v>
      </c>
      <c r="BA1908" t="str">
        <f>IFERROR(INDEX(PLAYERIDMAP2[PLAYERNAME],MATCH(ROW()-ROW(BA$1),PITCHERS,0)),"")</f>
        <v/>
      </c>
    </row>
    <row r="1909" spans="38:53" x14ac:dyDescent="0.25">
      <c r="AL1909" t="e">
        <f>IF(PLAYERIDMAP2[[#This Row],[POS]]="C",MAX(AL$1:AL1908)+1,"")</f>
        <v>#VALUE!</v>
      </c>
      <c r="AM1909" t="str">
        <f>IFERROR(INDEX(PLAYERIDMAP2[PLAYERNAME],MATCH(ROW()-ROW(AM$1),CATCHERS,0)),"")</f>
        <v/>
      </c>
      <c r="AN1909" t="e">
        <f>IF(PLAYERIDMAP2[[#This Row],[POS]]="1B",MAX(AN$1:AN1908)+1,"")</f>
        <v>#VALUE!</v>
      </c>
      <c r="AO1909" t="str">
        <f>IFERROR(INDEX(PLAYERIDMAP2[PLAYERNAME],MATCH(ROW()-ROW(AO$1),FIRSTBASE,0)),"")</f>
        <v/>
      </c>
      <c r="AP1909" t="e">
        <f>IF(PLAYERIDMAP2[[#This Row],[POS]]="2B",MAX(AP$1:AP1908)+1,"")</f>
        <v>#VALUE!</v>
      </c>
      <c r="AQ1909" t="str">
        <f>IFERROR(INDEX(PLAYERIDMAP2[PLAYERNAME],MATCH(ROW()-ROW(AQ$1),SECONDBASE,0)),"")</f>
        <v/>
      </c>
      <c r="AR1909" t="e">
        <f>IF(PLAYERIDMAP2[[#This Row],[POS]]="3B",MAX(AR$1:AR1908)+1,"")</f>
        <v>#VALUE!</v>
      </c>
      <c r="AS1909" t="str">
        <f>IFERROR(INDEX(PLAYERIDMAP2[PLAYERNAME],MATCH(ROW()-ROW(AS$1),THIRDBASE,0)),"")</f>
        <v/>
      </c>
      <c r="AT1909" t="e">
        <f>IF(PLAYERIDMAP2[[#This Row],[POS]]="SS",MAX(AT$1:AT1908)+1,"")</f>
        <v>#VALUE!</v>
      </c>
      <c r="AU1909" t="str">
        <f>IFERROR(INDEX(PLAYERIDMAP2[PLAYERNAME],MATCH(ROW()-ROW(AU$1),SHORTSTOP,0)),"")</f>
        <v/>
      </c>
      <c r="AV1909" t="e">
        <f>IF(PLAYERIDMAP2[[#This Row],[POS]]="OF",MAX(AV$1:AV1908)+1,"")</f>
        <v>#VALUE!</v>
      </c>
      <c r="AW1909" t="str">
        <f>IFERROR(INDEX(PLAYERIDMAP2[PLAYERNAME],MATCH(ROW()-ROW(AW$1),OUTFIELD,0)),"")</f>
        <v/>
      </c>
      <c r="AX1909" t="e">
        <f>IF(PLAYERIDMAP2[[#This Row],[POS]]&lt;&gt;"P",MAX(AX$1:AX1908)+1,"")</f>
        <v>#VALUE!</v>
      </c>
      <c r="AY1909" t="str">
        <f>IFERROR(INDEX(PLAYERIDMAP2[PLAYERNAME],MATCH(ROW()-ROW(AY$1),HITTERS,0)),"")</f>
        <v/>
      </c>
      <c r="AZ1909" t="e">
        <f>IF(PLAYERIDMAP2[[#This Row],[POS]]="P",MAX(AZ$1:AZ1908)+1,"")</f>
        <v>#VALUE!</v>
      </c>
      <c r="BA1909" t="str">
        <f>IFERROR(INDEX(PLAYERIDMAP2[PLAYERNAME],MATCH(ROW()-ROW(BA$1),PITCHERS,0)),"")</f>
        <v/>
      </c>
    </row>
    <row r="1910" spans="38:53" x14ac:dyDescent="0.25">
      <c r="AL1910" t="e">
        <f>IF(PLAYERIDMAP2[[#This Row],[POS]]="C",MAX(AL$1:AL1909)+1,"")</f>
        <v>#VALUE!</v>
      </c>
      <c r="AM1910" t="str">
        <f>IFERROR(INDEX(PLAYERIDMAP2[PLAYERNAME],MATCH(ROW()-ROW(AM$1),CATCHERS,0)),"")</f>
        <v/>
      </c>
      <c r="AN1910" t="e">
        <f>IF(PLAYERIDMAP2[[#This Row],[POS]]="1B",MAX(AN$1:AN1909)+1,"")</f>
        <v>#VALUE!</v>
      </c>
      <c r="AO1910" t="str">
        <f>IFERROR(INDEX(PLAYERIDMAP2[PLAYERNAME],MATCH(ROW()-ROW(AO$1),FIRSTBASE,0)),"")</f>
        <v/>
      </c>
      <c r="AP1910" t="e">
        <f>IF(PLAYERIDMAP2[[#This Row],[POS]]="2B",MAX(AP$1:AP1909)+1,"")</f>
        <v>#VALUE!</v>
      </c>
      <c r="AQ1910" t="str">
        <f>IFERROR(INDEX(PLAYERIDMAP2[PLAYERNAME],MATCH(ROW()-ROW(AQ$1),SECONDBASE,0)),"")</f>
        <v/>
      </c>
      <c r="AR1910" t="e">
        <f>IF(PLAYERIDMAP2[[#This Row],[POS]]="3B",MAX(AR$1:AR1909)+1,"")</f>
        <v>#VALUE!</v>
      </c>
      <c r="AS1910" t="str">
        <f>IFERROR(INDEX(PLAYERIDMAP2[PLAYERNAME],MATCH(ROW()-ROW(AS$1),THIRDBASE,0)),"")</f>
        <v/>
      </c>
      <c r="AT1910" t="e">
        <f>IF(PLAYERIDMAP2[[#This Row],[POS]]="SS",MAX(AT$1:AT1909)+1,"")</f>
        <v>#VALUE!</v>
      </c>
      <c r="AU1910" t="str">
        <f>IFERROR(INDEX(PLAYERIDMAP2[PLAYERNAME],MATCH(ROW()-ROW(AU$1),SHORTSTOP,0)),"")</f>
        <v/>
      </c>
      <c r="AV1910" t="e">
        <f>IF(PLAYERIDMAP2[[#This Row],[POS]]="OF",MAX(AV$1:AV1909)+1,"")</f>
        <v>#VALUE!</v>
      </c>
      <c r="AW1910" t="str">
        <f>IFERROR(INDEX(PLAYERIDMAP2[PLAYERNAME],MATCH(ROW()-ROW(AW$1),OUTFIELD,0)),"")</f>
        <v/>
      </c>
      <c r="AX1910" t="e">
        <f>IF(PLAYERIDMAP2[[#This Row],[POS]]&lt;&gt;"P",MAX(AX$1:AX1909)+1,"")</f>
        <v>#VALUE!</v>
      </c>
      <c r="AY1910" t="str">
        <f>IFERROR(INDEX(PLAYERIDMAP2[PLAYERNAME],MATCH(ROW()-ROW(AY$1),HITTERS,0)),"")</f>
        <v/>
      </c>
      <c r="AZ1910" t="e">
        <f>IF(PLAYERIDMAP2[[#This Row],[POS]]="P",MAX(AZ$1:AZ1909)+1,"")</f>
        <v>#VALUE!</v>
      </c>
      <c r="BA1910" t="str">
        <f>IFERROR(INDEX(PLAYERIDMAP2[PLAYERNAME],MATCH(ROW()-ROW(BA$1),PITCHERS,0)),"")</f>
        <v/>
      </c>
    </row>
    <row r="1911" spans="38:53" x14ac:dyDescent="0.25">
      <c r="AL1911" t="e">
        <f>IF(PLAYERIDMAP2[[#This Row],[POS]]="C",MAX(AL$1:AL1910)+1,"")</f>
        <v>#VALUE!</v>
      </c>
      <c r="AM1911" t="str">
        <f>IFERROR(INDEX(PLAYERIDMAP2[PLAYERNAME],MATCH(ROW()-ROW(AM$1),CATCHERS,0)),"")</f>
        <v/>
      </c>
      <c r="AN1911" t="e">
        <f>IF(PLAYERIDMAP2[[#This Row],[POS]]="1B",MAX(AN$1:AN1910)+1,"")</f>
        <v>#VALUE!</v>
      </c>
      <c r="AO1911" t="str">
        <f>IFERROR(INDEX(PLAYERIDMAP2[PLAYERNAME],MATCH(ROW()-ROW(AO$1),FIRSTBASE,0)),"")</f>
        <v/>
      </c>
      <c r="AP1911" t="e">
        <f>IF(PLAYERIDMAP2[[#This Row],[POS]]="2B",MAX(AP$1:AP1910)+1,"")</f>
        <v>#VALUE!</v>
      </c>
      <c r="AQ1911" t="str">
        <f>IFERROR(INDEX(PLAYERIDMAP2[PLAYERNAME],MATCH(ROW()-ROW(AQ$1),SECONDBASE,0)),"")</f>
        <v/>
      </c>
      <c r="AR1911" t="e">
        <f>IF(PLAYERIDMAP2[[#This Row],[POS]]="3B",MAX(AR$1:AR1910)+1,"")</f>
        <v>#VALUE!</v>
      </c>
      <c r="AS1911" t="str">
        <f>IFERROR(INDEX(PLAYERIDMAP2[PLAYERNAME],MATCH(ROW()-ROW(AS$1),THIRDBASE,0)),"")</f>
        <v/>
      </c>
      <c r="AT1911" t="e">
        <f>IF(PLAYERIDMAP2[[#This Row],[POS]]="SS",MAX(AT$1:AT1910)+1,"")</f>
        <v>#VALUE!</v>
      </c>
      <c r="AU1911" t="str">
        <f>IFERROR(INDEX(PLAYERIDMAP2[PLAYERNAME],MATCH(ROW()-ROW(AU$1),SHORTSTOP,0)),"")</f>
        <v/>
      </c>
      <c r="AV1911" t="e">
        <f>IF(PLAYERIDMAP2[[#This Row],[POS]]="OF",MAX(AV$1:AV1910)+1,"")</f>
        <v>#VALUE!</v>
      </c>
      <c r="AW1911" t="str">
        <f>IFERROR(INDEX(PLAYERIDMAP2[PLAYERNAME],MATCH(ROW()-ROW(AW$1),OUTFIELD,0)),"")</f>
        <v/>
      </c>
      <c r="AX1911" t="e">
        <f>IF(PLAYERIDMAP2[[#This Row],[POS]]&lt;&gt;"P",MAX(AX$1:AX1910)+1,"")</f>
        <v>#VALUE!</v>
      </c>
      <c r="AY1911" t="str">
        <f>IFERROR(INDEX(PLAYERIDMAP2[PLAYERNAME],MATCH(ROW()-ROW(AY$1),HITTERS,0)),"")</f>
        <v/>
      </c>
      <c r="AZ1911" t="e">
        <f>IF(PLAYERIDMAP2[[#This Row],[POS]]="P",MAX(AZ$1:AZ1910)+1,"")</f>
        <v>#VALUE!</v>
      </c>
      <c r="BA1911" t="str">
        <f>IFERROR(INDEX(PLAYERIDMAP2[PLAYERNAME],MATCH(ROW()-ROW(BA$1),PITCHERS,0)),"")</f>
        <v/>
      </c>
    </row>
    <row r="1912" spans="38:53" x14ac:dyDescent="0.25">
      <c r="AL1912" t="e">
        <f>IF(PLAYERIDMAP2[[#This Row],[POS]]="C",MAX(AL$1:AL1911)+1,"")</f>
        <v>#VALUE!</v>
      </c>
      <c r="AM1912" t="str">
        <f>IFERROR(INDEX(PLAYERIDMAP2[PLAYERNAME],MATCH(ROW()-ROW(AM$1),CATCHERS,0)),"")</f>
        <v/>
      </c>
      <c r="AN1912" t="e">
        <f>IF(PLAYERIDMAP2[[#This Row],[POS]]="1B",MAX(AN$1:AN1911)+1,"")</f>
        <v>#VALUE!</v>
      </c>
      <c r="AO1912" t="str">
        <f>IFERROR(INDEX(PLAYERIDMAP2[PLAYERNAME],MATCH(ROW()-ROW(AO$1),FIRSTBASE,0)),"")</f>
        <v/>
      </c>
      <c r="AP1912" t="e">
        <f>IF(PLAYERIDMAP2[[#This Row],[POS]]="2B",MAX(AP$1:AP1911)+1,"")</f>
        <v>#VALUE!</v>
      </c>
      <c r="AQ1912" t="str">
        <f>IFERROR(INDEX(PLAYERIDMAP2[PLAYERNAME],MATCH(ROW()-ROW(AQ$1),SECONDBASE,0)),"")</f>
        <v/>
      </c>
      <c r="AR1912" t="e">
        <f>IF(PLAYERIDMAP2[[#This Row],[POS]]="3B",MAX(AR$1:AR1911)+1,"")</f>
        <v>#VALUE!</v>
      </c>
      <c r="AS1912" t="str">
        <f>IFERROR(INDEX(PLAYERIDMAP2[PLAYERNAME],MATCH(ROW()-ROW(AS$1),THIRDBASE,0)),"")</f>
        <v/>
      </c>
      <c r="AT1912" t="e">
        <f>IF(PLAYERIDMAP2[[#This Row],[POS]]="SS",MAX(AT$1:AT1911)+1,"")</f>
        <v>#VALUE!</v>
      </c>
      <c r="AU1912" t="str">
        <f>IFERROR(INDEX(PLAYERIDMAP2[PLAYERNAME],MATCH(ROW()-ROW(AU$1),SHORTSTOP,0)),"")</f>
        <v/>
      </c>
      <c r="AV1912" t="e">
        <f>IF(PLAYERIDMAP2[[#This Row],[POS]]="OF",MAX(AV$1:AV1911)+1,"")</f>
        <v>#VALUE!</v>
      </c>
      <c r="AW1912" t="str">
        <f>IFERROR(INDEX(PLAYERIDMAP2[PLAYERNAME],MATCH(ROW()-ROW(AW$1),OUTFIELD,0)),"")</f>
        <v/>
      </c>
      <c r="AX1912" t="e">
        <f>IF(PLAYERIDMAP2[[#This Row],[POS]]&lt;&gt;"P",MAX(AX$1:AX1911)+1,"")</f>
        <v>#VALUE!</v>
      </c>
      <c r="AY1912" t="str">
        <f>IFERROR(INDEX(PLAYERIDMAP2[PLAYERNAME],MATCH(ROW()-ROW(AY$1),HITTERS,0)),"")</f>
        <v/>
      </c>
      <c r="AZ1912" t="e">
        <f>IF(PLAYERIDMAP2[[#This Row],[POS]]="P",MAX(AZ$1:AZ1911)+1,"")</f>
        <v>#VALUE!</v>
      </c>
      <c r="BA1912" t="str">
        <f>IFERROR(INDEX(PLAYERIDMAP2[PLAYERNAME],MATCH(ROW()-ROW(BA$1),PITCHERS,0)),"")</f>
        <v/>
      </c>
    </row>
    <row r="1913" spans="38:53" x14ac:dyDescent="0.25">
      <c r="AL1913" t="e">
        <f>IF(PLAYERIDMAP2[[#This Row],[POS]]="C",MAX(AL$1:AL1912)+1,"")</f>
        <v>#VALUE!</v>
      </c>
      <c r="AM1913" t="str">
        <f>IFERROR(INDEX(PLAYERIDMAP2[PLAYERNAME],MATCH(ROW()-ROW(AM$1),CATCHERS,0)),"")</f>
        <v/>
      </c>
      <c r="AN1913" t="e">
        <f>IF(PLAYERIDMAP2[[#This Row],[POS]]="1B",MAX(AN$1:AN1912)+1,"")</f>
        <v>#VALUE!</v>
      </c>
      <c r="AO1913" t="str">
        <f>IFERROR(INDEX(PLAYERIDMAP2[PLAYERNAME],MATCH(ROW()-ROW(AO$1),FIRSTBASE,0)),"")</f>
        <v/>
      </c>
      <c r="AP1913" t="e">
        <f>IF(PLAYERIDMAP2[[#This Row],[POS]]="2B",MAX(AP$1:AP1912)+1,"")</f>
        <v>#VALUE!</v>
      </c>
      <c r="AQ1913" t="str">
        <f>IFERROR(INDEX(PLAYERIDMAP2[PLAYERNAME],MATCH(ROW()-ROW(AQ$1),SECONDBASE,0)),"")</f>
        <v/>
      </c>
      <c r="AR1913" t="e">
        <f>IF(PLAYERIDMAP2[[#This Row],[POS]]="3B",MAX(AR$1:AR1912)+1,"")</f>
        <v>#VALUE!</v>
      </c>
      <c r="AS1913" t="str">
        <f>IFERROR(INDEX(PLAYERIDMAP2[PLAYERNAME],MATCH(ROW()-ROW(AS$1),THIRDBASE,0)),"")</f>
        <v/>
      </c>
      <c r="AT1913" t="e">
        <f>IF(PLAYERIDMAP2[[#This Row],[POS]]="SS",MAX(AT$1:AT1912)+1,"")</f>
        <v>#VALUE!</v>
      </c>
      <c r="AU1913" t="str">
        <f>IFERROR(INDEX(PLAYERIDMAP2[PLAYERNAME],MATCH(ROW()-ROW(AU$1),SHORTSTOP,0)),"")</f>
        <v/>
      </c>
      <c r="AV1913" t="e">
        <f>IF(PLAYERIDMAP2[[#This Row],[POS]]="OF",MAX(AV$1:AV1912)+1,"")</f>
        <v>#VALUE!</v>
      </c>
      <c r="AW1913" t="str">
        <f>IFERROR(INDEX(PLAYERIDMAP2[PLAYERNAME],MATCH(ROW()-ROW(AW$1),OUTFIELD,0)),"")</f>
        <v/>
      </c>
      <c r="AX1913" t="e">
        <f>IF(PLAYERIDMAP2[[#This Row],[POS]]&lt;&gt;"P",MAX(AX$1:AX1912)+1,"")</f>
        <v>#VALUE!</v>
      </c>
      <c r="AY1913" t="str">
        <f>IFERROR(INDEX(PLAYERIDMAP2[PLAYERNAME],MATCH(ROW()-ROW(AY$1),HITTERS,0)),"")</f>
        <v/>
      </c>
      <c r="AZ1913" t="e">
        <f>IF(PLAYERIDMAP2[[#This Row],[POS]]="P",MAX(AZ$1:AZ1912)+1,"")</f>
        <v>#VALUE!</v>
      </c>
      <c r="BA1913" t="str">
        <f>IFERROR(INDEX(PLAYERIDMAP2[PLAYERNAME],MATCH(ROW()-ROW(BA$1),PITCHERS,0)),"")</f>
        <v/>
      </c>
    </row>
    <row r="1914" spans="38:53" x14ac:dyDescent="0.25">
      <c r="AL1914" t="e">
        <f>IF(PLAYERIDMAP2[[#This Row],[POS]]="C",MAX(AL$1:AL1913)+1,"")</f>
        <v>#VALUE!</v>
      </c>
      <c r="AM1914" t="str">
        <f>IFERROR(INDEX(PLAYERIDMAP2[PLAYERNAME],MATCH(ROW()-ROW(AM$1),CATCHERS,0)),"")</f>
        <v/>
      </c>
      <c r="AN1914" t="e">
        <f>IF(PLAYERIDMAP2[[#This Row],[POS]]="1B",MAX(AN$1:AN1913)+1,"")</f>
        <v>#VALUE!</v>
      </c>
      <c r="AO1914" t="str">
        <f>IFERROR(INDEX(PLAYERIDMAP2[PLAYERNAME],MATCH(ROW()-ROW(AO$1),FIRSTBASE,0)),"")</f>
        <v/>
      </c>
      <c r="AP1914" t="e">
        <f>IF(PLAYERIDMAP2[[#This Row],[POS]]="2B",MAX(AP$1:AP1913)+1,"")</f>
        <v>#VALUE!</v>
      </c>
      <c r="AQ1914" t="str">
        <f>IFERROR(INDEX(PLAYERIDMAP2[PLAYERNAME],MATCH(ROW()-ROW(AQ$1),SECONDBASE,0)),"")</f>
        <v/>
      </c>
      <c r="AR1914" t="e">
        <f>IF(PLAYERIDMAP2[[#This Row],[POS]]="3B",MAX(AR$1:AR1913)+1,"")</f>
        <v>#VALUE!</v>
      </c>
      <c r="AS1914" t="str">
        <f>IFERROR(INDEX(PLAYERIDMAP2[PLAYERNAME],MATCH(ROW()-ROW(AS$1),THIRDBASE,0)),"")</f>
        <v/>
      </c>
      <c r="AT1914" t="e">
        <f>IF(PLAYERIDMAP2[[#This Row],[POS]]="SS",MAX(AT$1:AT1913)+1,"")</f>
        <v>#VALUE!</v>
      </c>
      <c r="AU1914" t="str">
        <f>IFERROR(INDEX(PLAYERIDMAP2[PLAYERNAME],MATCH(ROW()-ROW(AU$1),SHORTSTOP,0)),"")</f>
        <v/>
      </c>
      <c r="AV1914" t="e">
        <f>IF(PLAYERIDMAP2[[#This Row],[POS]]="OF",MAX(AV$1:AV1913)+1,"")</f>
        <v>#VALUE!</v>
      </c>
      <c r="AW1914" t="str">
        <f>IFERROR(INDEX(PLAYERIDMAP2[PLAYERNAME],MATCH(ROW()-ROW(AW$1),OUTFIELD,0)),"")</f>
        <v/>
      </c>
      <c r="AX1914" t="e">
        <f>IF(PLAYERIDMAP2[[#This Row],[POS]]&lt;&gt;"P",MAX(AX$1:AX1913)+1,"")</f>
        <v>#VALUE!</v>
      </c>
      <c r="AY1914" t="str">
        <f>IFERROR(INDEX(PLAYERIDMAP2[PLAYERNAME],MATCH(ROW()-ROW(AY$1),HITTERS,0)),"")</f>
        <v/>
      </c>
      <c r="AZ1914" t="e">
        <f>IF(PLAYERIDMAP2[[#This Row],[POS]]="P",MAX(AZ$1:AZ1913)+1,"")</f>
        <v>#VALUE!</v>
      </c>
      <c r="BA1914" t="str">
        <f>IFERROR(INDEX(PLAYERIDMAP2[PLAYERNAME],MATCH(ROW()-ROW(BA$1),PITCHERS,0)),"")</f>
        <v/>
      </c>
    </row>
    <row r="1915" spans="38:53" x14ac:dyDescent="0.25">
      <c r="AL1915" t="e">
        <f>IF(PLAYERIDMAP2[[#This Row],[POS]]="C",MAX(AL$1:AL1914)+1,"")</f>
        <v>#VALUE!</v>
      </c>
      <c r="AM1915" t="str">
        <f>IFERROR(INDEX(PLAYERIDMAP2[PLAYERNAME],MATCH(ROW()-ROW(AM$1),CATCHERS,0)),"")</f>
        <v/>
      </c>
      <c r="AN1915" t="e">
        <f>IF(PLAYERIDMAP2[[#This Row],[POS]]="1B",MAX(AN$1:AN1914)+1,"")</f>
        <v>#VALUE!</v>
      </c>
      <c r="AO1915" t="str">
        <f>IFERROR(INDEX(PLAYERIDMAP2[PLAYERNAME],MATCH(ROW()-ROW(AO$1),FIRSTBASE,0)),"")</f>
        <v/>
      </c>
      <c r="AP1915" t="e">
        <f>IF(PLAYERIDMAP2[[#This Row],[POS]]="2B",MAX(AP$1:AP1914)+1,"")</f>
        <v>#VALUE!</v>
      </c>
      <c r="AQ1915" t="str">
        <f>IFERROR(INDEX(PLAYERIDMAP2[PLAYERNAME],MATCH(ROW()-ROW(AQ$1),SECONDBASE,0)),"")</f>
        <v/>
      </c>
      <c r="AR1915" t="e">
        <f>IF(PLAYERIDMAP2[[#This Row],[POS]]="3B",MAX(AR$1:AR1914)+1,"")</f>
        <v>#VALUE!</v>
      </c>
      <c r="AS1915" t="str">
        <f>IFERROR(INDEX(PLAYERIDMAP2[PLAYERNAME],MATCH(ROW()-ROW(AS$1),THIRDBASE,0)),"")</f>
        <v/>
      </c>
      <c r="AT1915" t="e">
        <f>IF(PLAYERIDMAP2[[#This Row],[POS]]="SS",MAX(AT$1:AT1914)+1,"")</f>
        <v>#VALUE!</v>
      </c>
      <c r="AU1915" t="str">
        <f>IFERROR(INDEX(PLAYERIDMAP2[PLAYERNAME],MATCH(ROW()-ROW(AU$1),SHORTSTOP,0)),"")</f>
        <v/>
      </c>
      <c r="AV1915" t="e">
        <f>IF(PLAYERIDMAP2[[#This Row],[POS]]="OF",MAX(AV$1:AV1914)+1,"")</f>
        <v>#VALUE!</v>
      </c>
      <c r="AW1915" t="str">
        <f>IFERROR(INDEX(PLAYERIDMAP2[PLAYERNAME],MATCH(ROW()-ROW(AW$1),OUTFIELD,0)),"")</f>
        <v/>
      </c>
      <c r="AX1915" t="e">
        <f>IF(PLAYERIDMAP2[[#This Row],[POS]]&lt;&gt;"P",MAX(AX$1:AX1914)+1,"")</f>
        <v>#VALUE!</v>
      </c>
      <c r="AY1915" t="str">
        <f>IFERROR(INDEX(PLAYERIDMAP2[PLAYERNAME],MATCH(ROW()-ROW(AY$1),HITTERS,0)),"")</f>
        <v/>
      </c>
      <c r="AZ1915" t="e">
        <f>IF(PLAYERIDMAP2[[#This Row],[POS]]="P",MAX(AZ$1:AZ1914)+1,"")</f>
        <v>#VALUE!</v>
      </c>
      <c r="BA1915" t="str">
        <f>IFERROR(INDEX(PLAYERIDMAP2[PLAYERNAME],MATCH(ROW()-ROW(BA$1),PITCHERS,0)),"")</f>
        <v/>
      </c>
    </row>
    <row r="1916" spans="38:53" x14ac:dyDescent="0.25">
      <c r="AL1916" t="e">
        <f>IF(PLAYERIDMAP2[[#This Row],[POS]]="C",MAX(AL$1:AL1915)+1,"")</f>
        <v>#VALUE!</v>
      </c>
      <c r="AM1916" t="str">
        <f>IFERROR(INDEX(PLAYERIDMAP2[PLAYERNAME],MATCH(ROW()-ROW(AM$1),CATCHERS,0)),"")</f>
        <v/>
      </c>
      <c r="AN1916" t="e">
        <f>IF(PLAYERIDMAP2[[#This Row],[POS]]="1B",MAX(AN$1:AN1915)+1,"")</f>
        <v>#VALUE!</v>
      </c>
      <c r="AO1916" t="str">
        <f>IFERROR(INDEX(PLAYERIDMAP2[PLAYERNAME],MATCH(ROW()-ROW(AO$1),FIRSTBASE,0)),"")</f>
        <v/>
      </c>
      <c r="AP1916" t="e">
        <f>IF(PLAYERIDMAP2[[#This Row],[POS]]="2B",MAX(AP$1:AP1915)+1,"")</f>
        <v>#VALUE!</v>
      </c>
      <c r="AQ1916" t="str">
        <f>IFERROR(INDEX(PLAYERIDMAP2[PLAYERNAME],MATCH(ROW()-ROW(AQ$1),SECONDBASE,0)),"")</f>
        <v/>
      </c>
      <c r="AR1916" t="e">
        <f>IF(PLAYERIDMAP2[[#This Row],[POS]]="3B",MAX(AR$1:AR1915)+1,"")</f>
        <v>#VALUE!</v>
      </c>
      <c r="AS1916" t="str">
        <f>IFERROR(INDEX(PLAYERIDMAP2[PLAYERNAME],MATCH(ROW()-ROW(AS$1),THIRDBASE,0)),"")</f>
        <v/>
      </c>
      <c r="AT1916" t="e">
        <f>IF(PLAYERIDMAP2[[#This Row],[POS]]="SS",MAX(AT$1:AT1915)+1,"")</f>
        <v>#VALUE!</v>
      </c>
      <c r="AU1916" t="str">
        <f>IFERROR(INDEX(PLAYERIDMAP2[PLAYERNAME],MATCH(ROW()-ROW(AU$1),SHORTSTOP,0)),"")</f>
        <v/>
      </c>
      <c r="AV1916" t="e">
        <f>IF(PLAYERIDMAP2[[#This Row],[POS]]="OF",MAX(AV$1:AV1915)+1,"")</f>
        <v>#VALUE!</v>
      </c>
      <c r="AW1916" t="str">
        <f>IFERROR(INDEX(PLAYERIDMAP2[PLAYERNAME],MATCH(ROW()-ROW(AW$1),OUTFIELD,0)),"")</f>
        <v/>
      </c>
      <c r="AX1916" t="e">
        <f>IF(PLAYERIDMAP2[[#This Row],[POS]]&lt;&gt;"P",MAX(AX$1:AX1915)+1,"")</f>
        <v>#VALUE!</v>
      </c>
      <c r="AY1916" t="str">
        <f>IFERROR(INDEX(PLAYERIDMAP2[PLAYERNAME],MATCH(ROW()-ROW(AY$1),HITTERS,0)),"")</f>
        <v/>
      </c>
      <c r="AZ1916" t="e">
        <f>IF(PLAYERIDMAP2[[#This Row],[POS]]="P",MAX(AZ$1:AZ1915)+1,"")</f>
        <v>#VALUE!</v>
      </c>
      <c r="BA1916" t="str">
        <f>IFERROR(INDEX(PLAYERIDMAP2[PLAYERNAME],MATCH(ROW()-ROW(BA$1),PITCHERS,0)),"")</f>
        <v/>
      </c>
    </row>
    <row r="1917" spans="38:53" x14ac:dyDescent="0.25">
      <c r="AL1917" t="e">
        <f>IF(PLAYERIDMAP2[[#This Row],[POS]]="C",MAX(AL$1:AL1916)+1,"")</f>
        <v>#VALUE!</v>
      </c>
      <c r="AM1917" t="str">
        <f>IFERROR(INDEX(PLAYERIDMAP2[PLAYERNAME],MATCH(ROW()-ROW(AM$1),CATCHERS,0)),"")</f>
        <v/>
      </c>
      <c r="AN1917" t="e">
        <f>IF(PLAYERIDMAP2[[#This Row],[POS]]="1B",MAX(AN$1:AN1916)+1,"")</f>
        <v>#VALUE!</v>
      </c>
      <c r="AO1917" t="str">
        <f>IFERROR(INDEX(PLAYERIDMAP2[PLAYERNAME],MATCH(ROW()-ROW(AO$1),FIRSTBASE,0)),"")</f>
        <v/>
      </c>
      <c r="AP1917" t="e">
        <f>IF(PLAYERIDMAP2[[#This Row],[POS]]="2B",MAX(AP$1:AP1916)+1,"")</f>
        <v>#VALUE!</v>
      </c>
      <c r="AQ1917" t="str">
        <f>IFERROR(INDEX(PLAYERIDMAP2[PLAYERNAME],MATCH(ROW()-ROW(AQ$1),SECONDBASE,0)),"")</f>
        <v/>
      </c>
      <c r="AR1917" t="e">
        <f>IF(PLAYERIDMAP2[[#This Row],[POS]]="3B",MAX(AR$1:AR1916)+1,"")</f>
        <v>#VALUE!</v>
      </c>
      <c r="AS1917" t="str">
        <f>IFERROR(INDEX(PLAYERIDMAP2[PLAYERNAME],MATCH(ROW()-ROW(AS$1),THIRDBASE,0)),"")</f>
        <v/>
      </c>
      <c r="AT1917" t="e">
        <f>IF(PLAYERIDMAP2[[#This Row],[POS]]="SS",MAX(AT$1:AT1916)+1,"")</f>
        <v>#VALUE!</v>
      </c>
      <c r="AU1917" t="str">
        <f>IFERROR(INDEX(PLAYERIDMAP2[PLAYERNAME],MATCH(ROW()-ROW(AU$1),SHORTSTOP,0)),"")</f>
        <v/>
      </c>
      <c r="AV1917" t="e">
        <f>IF(PLAYERIDMAP2[[#This Row],[POS]]="OF",MAX(AV$1:AV1916)+1,"")</f>
        <v>#VALUE!</v>
      </c>
      <c r="AW1917" t="str">
        <f>IFERROR(INDEX(PLAYERIDMAP2[PLAYERNAME],MATCH(ROW()-ROW(AW$1),OUTFIELD,0)),"")</f>
        <v/>
      </c>
      <c r="AX1917" t="e">
        <f>IF(PLAYERIDMAP2[[#This Row],[POS]]&lt;&gt;"P",MAX(AX$1:AX1916)+1,"")</f>
        <v>#VALUE!</v>
      </c>
      <c r="AY1917" t="str">
        <f>IFERROR(INDEX(PLAYERIDMAP2[PLAYERNAME],MATCH(ROW()-ROW(AY$1),HITTERS,0)),"")</f>
        <v/>
      </c>
      <c r="AZ1917" t="e">
        <f>IF(PLAYERIDMAP2[[#This Row],[POS]]="P",MAX(AZ$1:AZ1916)+1,"")</f>
        <v>#VALUE!</v>
      </c>
      <c r="BA1917" t="str">
        <f>IFERROR(INDEX(PLAYERIDMAP2[PLAYERNAME],MATCH(ROW()-ROW(BA$1),PITCHERS,0)),"")</f>
        <v/>
      </c>
    </row>
    <row r="1918" spans="38:53" x14ac:dyDescent="0.25">
      <c r="AL1918" t="e">
        <f>IF(PLAYERIDMAP2[[#This Row],[POS]]="C",MAX(AL$1:AL1917)+1,"")</f>
        <v>#VALUE!</v>
      </c>
      <c r="AM1918" t="str">
        <f>IFERROR(INDEX(PLAYERIDMAP2[PLAYERNAME],MATCH(ROW()-ROW(AM$1),CATCHERS,0)),"")</f>
        <v/>
      </c>
      <c r="AN1918" t="e">
        <f>IF(PLAYERIDMAP2[[#This Row],[POS]]="1B",MAX(AN$1:AN1917)+1,"")</f>
        <v>#VALUE!</v>
      </c>
      <c r="AO1918" t="str">
        <f>IFERROR(INDEX(PLAYERIDMAP2[PLAYERNAME],MATCH(ROW()-ROW(AO$1),FIRSTBASE,0)),"")</f>
        <v/>
      </c>
      <c r="AP1918" t="e">
        <f>IF(PLAYERIDMAP2[[#This Row],[POS]]="2B",MAX(AP$1:AP1917)+1,"")</f>
        <v>#VALUE!</v>
      </c>
      <c r="AQ1918" t="str">
        <f>IFERROR(INDEX(PLAYERIDMAP2[PLAYERNAME],MATCH(ROW()-ROW(AQ$1),SECONDBASE,0)),"")</f>
        <v/>
      </c>
      <c r="AR1918" t="e">
        <f>IF(PLAYERIDMAP2[[#This Row],[POS]]="3B",MAX(AR$1:AR1917)+1,"")</f>
        <v>#VALUE!</v>
      </c>
      <c r="AS1918" t="str">
        <f>IFERROR(INDEX(PLAYERIDMAP2[PLAYERNAME],MATCH(ROW()-ROW(AS$1),THIRDBASE,0)),"")</f>
        <v/>
      </c>
      <c r="AT1918" t="e">
        <f>IF(PLAYERIDMAP2[[#This Row],[POS]]="SS",MAX(AT$1:AT1917)+1,"")</f>
        <v>#VALUE!</v>
      </c>
      <c r="AU1918" t="str">
        <f>IFERROR(INDEX(PLAYERIDMAP2[PLAYERNAME],MATCH(ROW()-ROW(AU$1),SHORTSTOP,0)),"")</f>
        <v/>
      </c>
      <c r="AV1918" t="e">
        <f>IF(PLAYERIDMAP2[[#This Row],[POS]]="OF",MAX(AV$1:AV1917)+1,"")</f>
        <v>#VALUE!</v>
      </c>
      <c r="AW1918" t="str">
        <f>IFERROR(INDEX(PLAYERIDMAP2[PLAYERNAME],MATCH(ROW()-ROW(AW$1),OUTFIELD,0)),"")</f>
        <v/>
      </c>
      <c r="AX1918" t="e">
        <f>IF(PLAYERIDMAP2[[#This Row],[POS]]&lt;&gt;"P",MAX(AX$1:AX1917)+1,"")</f>
        <v>#VALUE!</v>
      </c>
      <c r="AY1918" t="str">
        <f>IFERROR(INDEX(PLAYERIDMAP2[PLAYERNAME],MATCH(ROW()-ROW(AY$1),HITTERS,0)),"")</f>
        <v/>
      </c>
      <c r="AZ1918" t="e">
        <f>IF(PLAYERIDMAP2[[#This Row],[POS]]="P",MAX(AZ$1:AZ1917)+1,"")</f>
        <v>#VALUE!</v>
      </c>
      <c r="BA1918" t="str">
        <f>IFERROR(INDEX(PLAYERIDMAP2[PLAYERNAME],MATCH(ROW()-ROW(BA$1),PITCHERS,0)),"")</f>
        <v/>
      </c>
    </row>
    <row r="1919" spans="38:53" x14ac:dyDescent="0.25">
      <c r="AL1919" t="e">
        <f>IF(PLAYERIDMAP2[[#This Row],[POS]]="C",MAX(AL$1:AL1918)+1,"")</f>
        <v>#VALUE!</v>
      </c>
      <c r="AM1919" t="str">
        <f>IFERROR(INDEX(PLAYERIDMAP2[PLAYERNAME],MATCH(ROW()-ROW(AM$1),CATCHERS,0)),"")</f>
        <v/>
      </c>
      <c r="AN1919" t="e">
        <f>IF(PLAYERIDMAP2[[#This Row],[POS]]="1B",MAX(AN$1:AN1918)+1,"")</f>
        <v>#VALUE!</v>
      </c>
      <c r="AO1919" t="str">
        <f>IFERROR(INDEX(PLAYERIDMAP2[PLAYERNAME],MATCH(ROW()-ROW(AO$1),FIRSTBASE,0)),"")</f>
        <v/>
      </c>
      <c r="AP1919" t="e">
        <f>IF(PLAYERIDMAP2[[#This Row],[POS]]="2B",MAX(AP$1:AP1918)+1,"")</f>
        <v>#VALUE!</v>
      </c>
      <c r="AQ1919" t="str">
        <f>IFERROR(INDEX(PLAYERIDMAP2[PLAYERNAME],MATCH(ROW()-ROW(AQ$1),SECONDBASE,0)),"")</f>
        <v/>
      </c>
      <c r="AR1919" t="e">
        <f>IF(PLAYERIDMAP2[[#This Row],[POS]]="3B",MAX(AR$1:AR1918)+1,"")</f>
        <v>#VALUE!</v>
      </c>
      <c r="AS1919" t="str">
        <f>IFERROR(INDEX(PLAYERIDMAP2[PLAYERNAME],MATCH(ROW()-ROW(AS$1),THIRDBASE,0)),"")</f>
        <v/>
      </c>
      <c r="AT1919" t="e">
        <f>IF(PLAYERIDMAP2[[#This Row],[POS]]="SS",MAX(AT$1:AT1918)+1,"")</f>
        <v>#VALUE!</v>
      </c>
      <c r="AU1919" t="str">
        <f>IFERROR(INDEX(PLAYERIDMAP2[PLAYERNAME],MATCH(ROW()-ROW(AU$1),SHORTSTOP,0)),"")</f>
        <v/>
      </c>
      <c r="AV1919" t="e">
        <f>IF(PLAYERIDMAP2[[#This Row],[POS]]="OF",MAX(AV$1:AV1918)+1,"")</f>
        <v>#VALUE!</v>
      </c>
      <c r="AW1919" t="str">
        <f>IFERROR(INDEX(PLAYERIDMAP2[PLAYERNAME],MATCH(ROW()-ROW(AW$1),OUTFIELD,0)),"")</f>
        <v/>
      </c>
      <c r="AX1919" t="e">
        <f>IF(PLAYERIDMAP2[[#This Row],[POS]]&lt;&gt;"P",MAX(AX$1:AX1918)+1,"")</f>
        <v>#VALUE!</v>
      </c>
      <c r="AY1919" t="str">
        <f>IFERROR(INDEX(PLAYERIDMAP2[PLAYERNAME],MATCH(ROW()-ROW(AY$1),HITTERS,0)),"")</f>
        <v/>
      </c>
      <c r="AZ1919" t="e">
        <f>IF(PLAYERIDMAP2[[#This Row],[POS]]="P",MAX(AZ$1:AZ1918)+1,"")</f>
        <v>#VALUE!</v>
      </c>
      <c r="BA1919" t="str">
        <f>IFERROR(INDEX(PLAYERIDMAP2[PLAYERNAME],MATCH(ROW()-ROW(BA$1),PITCHERS,0)),"")</f>
        <v/>
      </c>
    </row>
    <row r="1920" spans="38:53" x14ac:dyDescent="0.25">
      <c r="AL1920" t="e">
        <f>IF(PLAYERIDMAP2[[#This Row],[POS]]="C",MAX(AL$1:AL1919)+1,"")</f>
        <v>#VALUE!</v>
      </c>
      <c r="AM1920" t="str">
        <f>IFERROR(INDEX(PLAYERIDMAP2[PLAYERNAME],MATCH(ROW()-ROW(AM$1),CATCHERS,0)),"")</f>
        <v/>
      </c>
      <c r="AN1920" t="e">
        <f>IF(PLAYERIDMAP2[[#This Row],[POS]]="1B",MAX(AN$1:AN1919)+1,"")</f>
        <v>#VALUE!</v>
      </c>
      <c r="AO1920" t="str">
        <f>IFERROR(INDEX(PLAYERIDMAP2[PLAYERNAME],MATCH(ROW()-ROW(AO$1),FIRSTBASE,0)),"")</f>
        <v/>
      </c>
      <c r="AP1920" t="e">
        <f>IF(PLAYERIDMAP2[[#This Row],[POS]]="2B",MAX(AP$1:AP1919)+1,"")</f>
        <v>#VALUE!</v>
      </c>
      <c r="AQ1920" t="str">
        <f>IFERROR(INDEX(PLAYERIDMAP2[PLAYERNAME],MATCH(ROW()-ROW(AQ$1),SECONDBASE,0)),"")</f>
        <v/>
      </c>
      <c r="AR1920" t="e">
        <f>IF(PLAYERIDMAP2[[#This Row],[POS]]="3B",MAX(AR$1:AR1919)+1,"")</f>
        <v>#VALUE!</v>
      </c>
      <c r="AS1920" t="str">
        <f>IFERROR(INDEX(PLAYERIDMAP2[PLAYERNAME],MATCH(ROW()-ROW(AS$1),THIRDBASE,0)),"")</f>
        <v/>
      </c>
      <c r="AT1920" t="e">
        <f>IF(PLAYERIDMAP2[[#This Row],[POS]]="SS",MAX(AT$1:AT1919)+1,"")</f>
        <v>#VALUE!</v>
      </c>
      <c r="AU1920" t="str">
        <f>IFERROR(INDEX(PLAYERIDMAP2[PLAYERNAME],MATCH(ROW()-ROW(AU$1),SHORTSTOP,0)),"")</f>
        <v/>
      </c>
      <c r="AV1920" t="e">
        <f>IF(PLAYERIDMAP2[[#This Row],[POS]]="OF",MAX(AV$1:AV1919)+1,"")</f>
        <v>#VALUE!</v>
      </c>
      <c r="AW1920" t="str">
        <f>IFERROR(INDEX(PLAYERIDMAP2[PLAYERNAME],MATCH(ROW()-ROW(AW$1),OUTFIELD,0)),"")</f>
        <v/>
      </c>
      <c r="AX1920" t="e">
        <f>IF(PLAYERIDMAP2[[#This Row],[POS]]&lt;&gt;"P",MAX(AX$1:AX1919)+1,"")</f>
        <v>#VALUE!</v>
      </c>
      <c r="AY1920" t="str">
        <f>IFERROR(INDEX(PLAYERIDMAP2[PLAYERNAME],MATCH(ROW()-ROW(AY$1),HITTERS,0)),"")</f>
        <v/>
      </c>
      <c r="AZ1920" t="e">
        <f>IF(PLAYERIDMAP2[[#This Row],[POS]]="P",MAX(AZ$1:AZ1919)+1,"")</f>
        <v>#VALUE!</v>
      </c>
      <c r="BA1920" t="str">
        <f>IFERROR(INDEX(PLAYERIDMAP2[PLAYERNAME],MATCH(ROW()-ROW(BA$1),PITCHERS,0)),"")</f>
        <v/>
      </c>
    </row>
    <row r="1921" spans="38:53" x14ac:dyDescent="0.25">
      <c r="AL1921" t="e">
        <f>IF(PLAYERIDMAP2[[#This Row],[POS]]="C",MAX(AL$1:AL1920)+1,"")</f>
        <v>#VALUE!</v>
      </c>
      <c r="AM1921" t="str">
        <f>IFERROR(INDEX(PLAYERIDMAP2[PLAYERNAME],MATCH(ROW()-ROW(AM$1),CATCHERS,0)),"")</f>
        <v/>
      </c>
      <c r="AN1921" t="e">
        <f>IF(PLAYERIDMAP2[[#This Row],[POS]]="1B",MAX(AN$1:AN1920)+1,"")</f>
        <v>#VALUE!</v>
      </c>
      <c r="AO1921" t="str">
        <f>IFERROR(INDEX(PLAYERIDMAP2[PLAYERNAME],MATCH(ROW()-ROW(AO$1),FIRSTBASE,0)),"")</f>
        <v/>
      </c>
      <c r="AP1921" t="e">
        <f>IF(PLAYERIDMAP2[[#This Row],[POS]]="2B",MAX(AP$1:AP1920)+1,"")</f>
        <v>#VALUE!</v>
      </c>
      <c r="AQ1921" t="str">
        <f>IFERROR(INDEX(PLAYERIDMAP2[PLAYERNAME],MATCH(ROW()-ROW(AQ$1),SECONDBASE,0)),"")</f>
        <v/>
      </c>
      <c r="AR1921" t="e">
        <f>IF(PLAYERIDMAP2[[#This Row],[POS]]="3B",MAX(AR$1:AR1920)+1,"")</f>
        <v>#VALUE!</v>
      </c>
      <c r="AS1921" t="str">
        <f>IFERROR(INDEX(PLAYERIDMAP2[PLAYERNAME],MATCH(ROW()-ROW(AS$1),THIRDBASE,0)),"")</f>
        <v/>
      </c>
      <c r="AT1921" t="e">
        <f>IF(PLAYERIDMAP2[[#This Row],[POS]]="SS",MAX(AT$1:AT1920)+1,"")</f>
        <v>#VALUE!</v>
      </c>
      <c r="AU1921" t="str">
        <f>IFERROR(INDEX(PLAYERIDMAP2[PLAYERNAME],MATCH(ROW()-ROW(AU$1),SHORTSTOP,0)),"")</f>
        <v/>
      </c>
      <c r="AV1921" t="e">
        <f>IF(PLAYERIDMAP2[[#This Row],[POS]]="OF",MAX(AV$1:AV1920)+1,"")</f>
        <v>#VALUE!</v>
      </c>
      <c r="AW1921" t="str">
        <f>IFERROR(INDEX(PLAYERIDMAP2[PLAYERNAME],MATCH(ROW()-ROW(AW$1),OUTFIELD,0)),"")</f>
        <v/>
      </c>
      <c r="AX1921" t="e">
        <f>IF(PLAYERIDMAP2[[#This Row],[POS]]&lt;&gt;"P",MAX(AX$1:AX1920)+1,"")</f>
        <v>#VALUE!</v>
      </c>
      <c r="AY1921" t="str">
        <f>IFERROR(INDEX(PLAYERIDMAP2[PLAYERNAME],MATCH(ROW()-ROW(AY$1),HITTERS,0)),"")</f>
        <v/>
      </c>
      <c r="AZ1921" t="e">
        <f>IF(PLAYERIDMAP2[[#This Row],[POS]]="P",MAX(AZ$1:AZ1920)+1,"")</f>
        <v>#VALUE!</v>
      </c>
      <c r="BA1921" t="str">
        <f>IFERROR(INDEX(PLAYERIDMAP2[PLAYERNAME],MATCH(ROW()-ROW(BA$1),PITCHERS,0)),"")</f>
        <v/>
      </c>
    </row>
    <row r="1922" spans="38:53" x14ac:dyDescent="0.25">
      <c r="AL1922" t="e">
        <f>IF(PLAYERIDMAP2[[#This Row],[POS]]="C",MAX(AL$1:AL1921)+1,"")</f>
        <v>#VALUE!</v>
      </c>
      <c r="AM1922" t="str">
        <f>IFERROR(INDEX(PLAYERIDMAP2[PLAYERNAME],MATCH(ROW()-ROW(AM$1),CATCHERS,0)),"")</f>
        <v/>
      </c>
      <c r="AN1922" t="e">
        <f>IF(PLAYERIDMAP2[[#This Row],[POS]]="1B",MAX(AN$1:AN1921)+1,"")</f>
        <v>#VALUE!</v>
      </c>
      <c r="AO1922" t="str">
        <f>IFERROR(INDEX(PLAYERIDMAP2[PLAYERNAME],MATCH(ROW()-ROW(AO$1),FIRSTBASE,0)),"")</f>
        <v/>
      </c>
      <c r="AP1922" t="e">
        <f>IF(PLAYERIDMAP2[[#This Row],[POS]]="2B",MAX(AP$1:AP1921)+1,"")</f>
        <v>#VALUE!</v>
      </c>
      <c r="AQ1922" t="str">
        <f>IFERROR(INDEX(PLAYERIDMAP2[PLAYERNAME],MATCH(ROW()-ROW(AQ$1),SECONDBASE,0)),"")</f>
        <v/>
      </c>
      <c r="AR1922" t="e">
        <f>IF(PLAYERIDMAP2[[#This Row],[POS]]="3B",MAX(AR$1:AR1921)+1,"")</f>
        <v>#VALUE!</v>
      </c>
      <c r="AS1922" t="str">
        <f>IFERROR(INDEX(PLAYERIDMAP2[PLAYERNAME],MATCH(ROW()-ROW(AS$1),THIRDBASE,0)),"")</f>
        <v/>
      </c>
      <c r="AT1922" t="e">
        <f>IF(PLAYERIDMAP2[[#This Row],[POS]]="SS",MAX(AT$1:AT1921)+1,"")</f>
        <v>#VALUE!</v>
      </c>
      <c r="AU1922" t="str">
        <f>IFERROR(INDEX(PLAYERIDMAP2[PLAYERNAME],MATCH(ROW()-ROW(AU$1),SHORTSTOP,0)),"")</f>
        <v/>
      </c>
      <c r="AV1922" t="e">
        <f>IF(PLAYERIDMAP2[[#This Row],[POS]]="OF",MAX(AV$1:AV1921)+1,"")</f>
        <v>#VALUE!</v>
      </c>
      <c r="AW1922" t="str">
        <f>IFERROR(INDEX(PLAYERIDMAP2[PLAYERNAME],MATCH(ROW()-ROW(AW$1),OUTFIELD,0)),"")</f>
        <v/>
      </c>
      <c r="AX1922" t="e">
        <f>IF(PLAYERIDMAP2[[#This Row],[POS]]&lt;&gt;"P",MAX(AX$1:AX1921)+1,"")</f>
        <v>#VALUE!</v>
      </c>
      <c r="AY1922" t="str">
        <f>IFERROR(INDEX(PLAYERIDMAP2[PLAYERNAME],MATCH(ROW()-ROW(AY$1),HITTERS,0)),"")</f>
        <v/>
      </c>
      <c r="AZ1922" t="e">
        <f>IF(PLAYERIDMAP2[[#This Row],[POS]]="P",MAX(AZ$1:AZ1921)+1,"")</f>
        <v>#VALUE!</v>
      </c>
      <c r="BA1922" t="str">
        <f>IFERROR(INDEX(PLAYERIDMAP2[PLAYERNAME],MATCH(ROW()-ROW(BA$1),PITCHERS,0)),"")</f>
        <v/>
      </c>
    </row>
    <row r="1923" spans="38:53" x14ac:dyDescent="0.25">
      <c r="AL1923" t="e">
        <f>IF(PLAYERIDMAP2[[#This Row],[POS]]="C",MAX(AL$1:AL1922)+1,"")</f>
        <v>#VALUE!</v>
      </c>
      <c r="AM1923" t="str">
        <f>IFERROR(INDEX(PLAYERIDMAP2[PLAYERNAME],MATCH(ROW()-ROW(AM$1),CATCHERS,0)),"")</f>
        <v/>
      </c>
      <c r="AN1923" t="e">
        <f>IF(PLAYERIDMAP2[[#This Row],[POS]]="1B",MAX(AN$1:AN1922)+1,"")</f>
        <v>#VALUE!</v>
      </c>
      <c r="AO1923" t="str">
        <f>IFERROR(INDEX(PLAYERIDMAP2[PLAYERNAME],MATCH(ROW()-ROW(AO$1),FIRSTBASE,0)),"")</f>
        <v/>
      </c>
      <c r="AP1923" t="e">
        <f>IF(PLAYERIDMAP2[[#This Row],[POS]]="2B",MAX(AP$1:AP1922)+1,"")</f>
        <v>#VALUE!</v>
      </c>
      <c r="AQ1923" t="str">
        <f>IFERROR(INDEX(PLAYERIDMAP2[PLAYERNAME],MATCH(ROW()-ROW(AQ$1),SECONDBASE,0)),"")</f>
        <v/>
      </c>
      <c r="AR1923" t="e">
        <f>IF(PLAYERIDMAP2[[#This Row],[POS]]="3B",MAX(AR$1:AR1922)+1,"")</f>
        <v>#VALUE!</v>
      </c>
      <c r="AS1923" t="str">
        <f>IFERROR(INDEX(PLAYERIDMAP2[PLAYERNAME],MATCH(ROW()-ROW(AS$1),THIRDBASE,0)),"")</f>
        <v/>
      </c>
      <c r="AT1923" t="e">
        <f>IF(PLAYERIDMAP2[[#This Row],[POS]]="SS",MAX(AT$1:AT1922)+1,"")</f>
        <v>#VALUE!</v>
      </c>
      <c r="AU1923" t="str">
        <f>IFERROR(INDEX(PLAYERIDMAP2[PLAYERNAME],MATCH(ROW()-ROW(AU$1),SHORTSTOP,0)),"")</f>
        <v/>
      </c>
      <c r="AV1923" t="e">
        <f>IF(PLAYERIDMAP2[[#This Row],[POS]]="OF",MAX(AV$1:AV1922)+1,"")</f>
        <v>#VALUE!</v>
      </c>
      <c r="AW1923" t="str">
        <f>IFERROR(INDEX(PLAYERIDMAP2[PLAYERNAME],MATCH(ROW()-ROW(AW$1),OUTFIELD,0)),"")</f>
        <v/>
      </c>
      <c r="AX1923" t="e">
        <f>IF(PLAYERIDMAP2[[#This Row],[POS]]&lt;&gt;"P",MAX(AX$1:AX1922)+1,"")</f>
        <v>#VALUE!</v>
      </c>
      <c r="AY1923" t="str">
        <f>IFERROR(INDEX(PLAYERIDMAP2[PLAYERNAME],MATCH(ROW()-ROW(AY$1),HITTERS,0)),"")</f>
        <v/>
      </c>
      <c r="AZ1923" t="e">
        <f>IF(PLAYERIDMAP2[[#This Row],[POS]]="P",MAX(AZ$1:AZ1922)+1,"")</f>
        <v>#VALUE!</v>
      </c>
      <c r="BA1923" t="str">
        <f>IFERROR(INDEX(PLAYERIDMAP2[PLAYERNAME],MATCH(ROW()-ROW(BA$1),PITCHERS,0)),"")</f>
        <v/>
      </c>
    </row>
    <row r="1924" spans="38:53" x14ac:dyDescent="0.25">
      <c r="AL1924" t="e">
        <f>IF(PLAYERIDMAP2[[#This Row],[POS]]="C",MAX(AL$1:AL1923)+1,"")</f>
        <v>#VALUE!</v>
      </c>
      <c r="AM1924" t="str">
        <f>IFERROR(INDEX(PLAYERIDMAP2[PLAYERNAME],MATCH(ROW()-ROW(AM$1),CATCHERS,0)),"")</f>
        <v/>
      </c>
      <c r="AN1924" t="e">
        <f>IF(PLAYERIDMAP2[[#This Row],[POS]]="1B",MAX(AN$1:AN1923)+1,"")</f>
        <v>#VALUE!</v>
      </c>
      <c r="AO1924" t="str">
        <f>IFERROR(INDEX(PLAYERIDMAP2[PLAYERNAME],MATCH(ROW()-ROW(AO$1),FIRSTBASE,0)),"")</f>
        <v/>
      </c>
      <c r="AP1924" t="e">
        <f>IF(PLAYERIDMAP2[[#This Row],[POS]]="2B",MAX(AP$1:AP1923)+1,"")</f>
        <v>#VALUE!</v>
      </c>
      <c r="AQ1924" t="str">
        <f>IFERROR(INDEX(PLAYERIDMAP2[PLAYERNAME],MATCH(ROW()-ROW(AQ$1),SECONDBASE,0)),"")</f>
        <v/>
      </c>
      <c r="AR1924" t="e">
        <f>IF(PLAYERIDMAP2[[#This Row],[POS]]="3B",MAX(AR$1:AR1923)+1,"")</f>
        <v>#VALUE!</v>
      </c>
      <c r="AS1924" t="str">
        <f>IFERROR(INDEX(PLAYERIDMAP2[PLAYERNAME],MATCH(ROW()-ROW(AS$1),THIRDBASE,0)),"")</f>
        <v/>
      </c>
      <c r="AT1924" t="e">
        <f>IF(PLAYERIDMAP2[[#This Row],[POS]]="SS",MAX(AT$1:AT1923)+1,"")</f>
        <v>#VALUE!</v>
      </c>
      <c r="AU1924" t="str">
        <f>IFERROR(INDEX(PLAYERIDMAP2[PLAYERNAME],MATCH(ROW()-ROW(AU$1),SHORTSTOP,0)),"")</f>
        <v/>
      </c>
      <c r="AV1924" t="e">
        <f>IF(PLAYERIDMAP2[[#This Row],[POS]]="OF",MAX(AV$1:AV1923)+1,"")</f>
        <v>#VALUE!</v>
      </c>
      <c r="AW1924" t="str">
        <f>IFERROR(INDEX(PLAYERIDMAP2[PLAYERNAME],MATCH(ROW()-ROW(AW$1),OUTFIELD,0)),"")</f>
        <v/>
      </c>
      <c r="AX1924" t="e">
        <f>IF(PLAYERIDMAP2[[#This Row],[POS]]&lt;&gt;"P",MAX(AX$1:AX1923)+1,"")</f>
        <v>#VALUE!</v>
      </c>
      <c r="AY1924" t="str">
        <f>IFERROR(INDEX(PLAYERIDMAP2[PLAYERNAME],MATCH(ROW()-ROW(AY$1),HITTERS,0)),"")</f>
        <v/>
      </c>
      <c r="AZ1924" t="e">
        <f>IF(PLAYERIDMAP2[[#This Row],[POS]]="P",MAX(AZ$1:AZ1923)+1,"")</f>
        <v>#VALUE!</v>
      </c>
      <c r="BA1924" t="str">
        <f>IFERROR(INDEX(PLAYERIDMAP2[PLAYERNAME],MATCH(ROW()-ROW(BA$1),PITCHERS,0)),"")</f>
        <v/>
      </c>
    </row>
    <row r="1925" spans="38:53" x14ac:dyDescent="0.25">
      <c r="AL1925" t="e">
        <f>IF(PLAYERIDMAP2[[#This Row],[POS]]="C",MAX(AL$1:AL1924)+1,"")</f>
        <v>#VALUE!</v>
      </c>
      <c r="AM1925" t="str">
        <f>IFERROR(INDEX(PLAYERIDMAP2[PLAYERNAME],MATCH(ROW()-ROW(AM$1),CATCHERS,0)),"")</f>
        <v/>
      </c>
      <c r="AN1925" t="e">
        <f>IF(PLAYERIDMAP2[[#This Row],[POS]]="1B",MAX(AN$1:AN1924)+1,"")</f>
        <v>#VALUE!</v>
      </c>
      <c r="AO1925" t="str">
        <f>IFERROR(INDEX(PLAYERIDMAP2[PLAYERNAME],MATCH(ROW()-ROW(AO$1),FIRSTBASE,0)),"")</f>
        <v/>
      </c>
      <c r="AP1925" t="e">
        <f>IF(PLAYERIDMAP2[[#This Row],[POS]]="2B",MAX(AP$1:AP1924)+1,"")</f>
        <v>#VALUE!</v>
      </c>
      <c r="AQ1925" t="str">
        <f>IFERROR(INDEX(PLAYERIDMAP2[PLAYERNAME],MATCH(ROW()-ROW(AQ$1),SECONDBASE,0)),"")</f>
        <v/>
      </c>
      <c r="AR1925" t="e">
        <f>IF(PLAYERIDMAP2[[#This Row],[POS]]="3B",MAX(AR$1:AR1924)+1,"")</f>
        <v>#VALUE!</v>
      </c>
      <c r="AS1925" t="str">
        <f>IFERROR(INDEX(PLAYERIDMAP2[PLAYERNAME],MATCH(ROW()-ROW(AS$1),THIRDBASE,0)),"")</f>
        <v/>
      </c>
      <c r="AT1925" t="e">
        <f>IF(PLAYERIDMAP2[[#This Row],[POS]]="SS",MAX(AT$1:AT1924)+1,"")</f>
        <v>#VALUE!</v>
      </c>
      <c r="AU1925" t="str">
        <f>IFERROR(INDEX(PLAYERIDMAP2[PLAYERNAME],MATCH(ROW()-ROW(AU$1),SHORTSTOP,0)),"")</f>
        <v/>
      </c>
      <c r="AV1925" t="e">
        <f>IF(PLAYERIDMAP2[[#This Row],[POS]]="OF",MAX(AV$1:AV1924)+1,"")</f>
        <v>#VALUE!</v>
      </c>
      <c r="AW1925" t="str">
        <f>IFERROR(INDEX(PLAYERIDMAP2[PLAYERNAME],MATCH(ROW()-ROW(AW$1),OUTFIELD,0)),"")</f>
        <v/>
      </c>
      <c r="AX1925" t="e">
        <f>IF(PLAYERIDMAP2[[#This Row],[POS]]&lt;&gt;"P",MAX(AX$1:AX1924)+1,"")</f>
        <v>#VALUE!</v>
      </c>
      <c r="AY1925" t="str">
        <f>IFERROR(INDEX(PLAYERIDMAP2[PLAYERNAME],MATCH(ROW()-ROW(AY$1),HITTERS,0)),"")</f>
        <v/>
      </c>
      <c r="AZ1925" t="e">
        <f>IF(PLAYERIDMAP2[[#This Row],[POS]]="P",MAX(AZ$1:AZ1924)+1,"")</f>
        <v>#VALUE!</v>
      </c>
      <c r="BA1925" t="str">
        <f>IFERROR(INDEX(PLAYERIDMAP2[PLAYERNAME],MATCH(ROW()-ROW(BA$1),PITCHERS,0)),"")</f>
        <v/>
      </c>
    </row>
    <row r="1926" spans="38:53" x14ac:dyDescent="0.25">
      <c r="AL1926" t="e">
        <f>IF(PLAYERIDMAP2[[#This Row],[POS]]="C",MAX(AL$1:AL1925)+1,"")</f>
        <v>#VALUE!</v>
      </c>
      <c r="AM1926" t="str">
        <f>IFERROR(INDEX(PLAYERIDMAP2[PLAYERNAME],MATCH(ROW()-ROW(AM$1),CATCHERS,0)),"")</f>
        <v/>
      </c>
      <c r="AN1926" t="e">
        <f>IF(PLAYERIDMAP2[[#This Row],[POS]]="1B",MAX(AN$1:AN1925)+1,"")</f>
        <v>#VALUE!</v>
      </c>
      <c r="AO1926" t="str">
        <f>IFERROR(INDEX(PLAYERIDMAP2[PLAYERNAME],MATCH(ROW()-ROW(AO$1),FIRSTBASE,0)),"")</f>
        <v/>
      </c>
      <c r="AP1926" t="e">
        <f>IF(PLAYERIDMAP2[[#This Row],[POS]]="2B",MAX(AP$1:AP1925)+1,"")</f>
        <v>#VALUE!</v>
      </c>
      <c r="AQ1926" t="str">
        <f>IFERROR(INDEX(PLAYERIDMAP2[PLAYERNAME],MATCH(ROW()-ROW(AQ$1),SECONDBASE,0)),"")</f>
        <v/>
      </c>
      <c r="AR1926" t="e">
        <f>IF(PLAYERIDMAP2[[#This Row],[POS]]="3B",MAX(AR$1:AR1925)+1,"")</f>
        <v>#VALUE!</v>
      </c>
      <c r="AS1926" t="str">
        <f>IFERROR(INDEX(PLAYERIDMAP2[PLAYERNAME],MATCH(ROW()-ROW(AS$1),THIRDBASE,0)),"")</f>
        <v/>
      </c>
      <c r="AT1926" t="e">
        <f>IF(PLAYERIDMAP2[[#This Row],[POS]]="SS",MAX(AT$1:AT1925)+1,"")</f>
        <v>#VALUE!</v>
      </c>
      <c r="AU1926" t="str">
        <f>IFERROR(INDEX(PLAYERIDMAP2[PLAYERNAME],MATCH(ROW()-ROW(AU$1),SHORTSTOP,0)),"")</f>
        <v/>
      </c>
      <c r="AV1926" t="e">
        <f>IF(PLAYERIDMAP2[[#This Row],[POS]]="OF",MAX(AV$1:AV1925)+1,"")</f>
        <v>#VALUE!</v>
      </c>
      <c r="AW1926" t="str">
        <f>IFERROR(INDEX(PLAYERIDMAP2[PLAYERNAME],MATCH(ROW()-ROW(AW$1),OUTFIELD,0)),"")</f>
        <v/>
      </c>
      <c r="AX1926" t="e">
        <f>IF(PLAYERIDMAP2[[#This Row],[POS]]&lt;&gt;"P",MAX(AX$1:AX1925)+1,"")</f>
        <v>#VALUE!</v>
      </c>
      <c r="AY1926" t="str">
        <f>IFERROR(INDEX(PLAYERIDMAP2[PLAYERNAME],MATCH(ROW()-ROW(AY$1),HITTERS,0)),"")</f>
        <v/>
      </c>
      <c r="AZ1926" t="e">
        <f>IF(PLAYERIDMAP2[[#This Row],[POS]]="P",MAX(AZ$1:AZ1925)+1,"")</f>
        <v>#VALUE!</v>
      </c>
      <c r="BA1926" t="str">
        <f>IFERROR(INDEX(PLAYERIDMAP2[PLAYERNAME],MATCH(ROW()-ROW(BA$1),PITCHERS,0)),"")</f>
        <v/>
      </c>
    </row>
    <row r="1927" spans="38:53" x14ac:dyDescent="0.25">
      <c r="AL1927" t="e">
        <f>IF(PLAYERIDMAP2[[#This Row],[POS]]="C",MAX(AL$1:AL1926)+1,"")</f>
        <v>#VALUE!</v>
      </c>
      <c r="AM1927" t="str">
        <f>IFERROR(INDEX(PLAYERIDMAP2[PLAYERNAME],MATCH(ROW()-ROW(AM$1),CATCHERS,0)),"")</f>
        <v/>
      </c>
      <c r="AN1927" t="e">
        <f>IF(PLAYERIDMAP2[[#This Row],[POS]]="1B",MAX(AN$1:AN1926)+1,"")</f>
        <v>#VALUE!</v>
      </c>
      <c r="AO1927" t="str">
        <f>IFERROR(INDEX(PLAYERIDMAP2[PLAYERNAME],MATCH(ROW()-ROW(AO$1),FIRSTBASE,0)),"")</f>
        <v/>
      </c>
      <c r="AP1927" t="e">
        <f>IF(PLAYERIDMAP2[[#This Row],[POS]]="2B",MAX(AP$1:AP1926)+1,"")</f>
        <v>#VALUE!</v>
      </c>
      <c r="AQ1927" t="str">
        <f>IFERROR(INDEX(PLAYERIDMAP2[PLAYERNAME],MATCH(ROW()-ROW(AQ$1),SECONDBASE,0)),"")</f>
        <v/>
      </c>
      <c r="AR1927" t="e">
        <f>IF(PLAYERIDMAP2[[#This Row],[POS]]="3B",MAX(AR$1:AR1926)+1,"")</f>
        <v>#VALUE!</v>
      </c>
      <c r="AS1927" t="str">
        <f>IFERROR(INDEX(PLAYERIDMAP2[PLAYERNAME],MATCH(ROW()-ROW(AS$1),THIRDBASE,0)),"")</f>
        <v/>
      </c>
      <c r="AT1927" t="e">
        <f>IF(PLAYERIDMAP2[[#This Row],[POS]]="SS",MAX(AT$1:AT1926)+1,"")</f>
        <v>#VALUE!</v>
      </c>
      <c r="AU1927" t="str">
        <f>IFERROR(INDEX(PLAYERIDMAP2[PLAYERNAME],MATCH(ROW()-ROW(AU$1),SHORTSTOP,0)),"")</f>
        <v/>
      </c>
      <c r="AV1927" t="e">
        <f>IF(PLAYERIDMAP2[[#This Row],[POS]]="OF",MAX(AV$1:AV1926)+1,"")</f>
        <v>#VALUE!</v>
      </c>
      <c r="AW1927" t="str">
        <f>IFERROR(INDEX(PLAYERIDMAP2[PLAYERNAME],MATCH(ROW()-ROW(AW$1),OUTFIELD,0)),"")</f>
        <v/>
      </c>
      <c r="AX1927" t="e">
        <f>IF(PLAYERIDMAP2[[#This Row],[POS]]&lt;&gt;"P",MAX(AX$1:AX1926)+1,"")</f>
        <v>#VALUE!</v>
      </c>
      <c r="AY1927" t="str">
        <f>IFERROR(INDEX(PLAYERIDMAP2[PLAYERNAME],MATCH(ROW()-ROW(AY$1),HITTERS,0)),"")</f>
        <v/>
      </c>
      <c r="AZ1927" t="e">
        <f>IF(PLAYERIDMAP2[[#This Row],[POS]]="P",MAX(AZ$1:AZ1926)+1,"")</f>
        <v>#VALUE!</v>
      </c>
      <c r="BA1927" t="str">
        <f>IFERROR(INDEX(PLAYERIDMAP2[PLAYERNAME],MATCH(ROW()-ROW(BA$1),PITCHERS,0)),"")</f>
        <v/>
      </c>
    </row>
    <row r="1928" spans="38:53" x14ac:dyDescent="0.25">
      <c r="AL1928" t="e">
        <f>IF(PLAYERIDMAP2[[#This Row],[POS]]="C",MAX(AL$1:AL1927)+1,"")</f>
        <v>#VALUE!</v>
      </c>
      <c r="AM1928" t="str">
        <f>IFERROR(INDEX(PLAYERIDMAP2[PLAYERNAME],MATCH(ROW()-ROW(AM$1),CATCHERS,0)),"")</f>
        <v/>
      </c>
      <c r="AN1928" t="e">
        <f>IF(PLAYERIDMAP2[[#This Row],[POS]]="1B",MAX(AN$1:AN1927)+1,"")</f>
        <v>#VALUE!</v>
      </c>
      <c r="AO1928" t="str">
        <f>IFERROR(INDEX(PLAYERIDMAP2[PLAYERNAME],MATCH(ROW()-ROW(AO$1),FIRSTBASE,0)),"")</f>
        <v/>
      </c>
      <c r="AP1928" t="e">
        <f>IF(PLAYERIDMAP2[[#This Row],[POS]]="2B",MAX(AP$1:AP1927)+1,"")</f>
        <v>#VALUE!</v>
      </c>
      <c r="AQ1928" t="str">
        <f>IFERROR(INDEX(PLAYERIDMAP2[PLAYERNAME],MATCH(ROW()-ROW(AQ$1),SECONDBASE,0)),"")</f>
        <v/>
      </c>
      <c r="AR1928" t="e">
        <f>IF(PLAYERIDMAP2[[#This Row],[POS]]="3B",MAX(AR$1:AR1927)+1,"")</f>
        <v>#VALUE!</v>
      </c>
      <c r="AS1928" t="str">
        <f>IFERROR(INDEX(PLAYERIDMAP2[PLAYERNAME],MATCH(ROW()-ROW(AS$1),THIRDBASE,0)),"")</f>
        <v/>
      </c>
      <c r="AT1928" t="e">
        <f>IF(PLAYERIDMAP2[[#This Row],[POS]]="SS",MAX(AT$1:AT1927)+1,"")</f>
        <v>#VALUE!</v>
      </c>
      <c r="AU1928" t="str">
        <f>IFERROR(INDEX(PLAYERIDMAP2[PLAYERNAME],MATCH(ROW()-ROW(AU$1),SHORTSTOP,0)),"")</f>
        <v/>
      </c>
      <c r="AV1928" t="e">
        <f>IF(PLAYERIDMAP2[[#This Row],[POS]]="OF",MAX(AV$1:AV1927)+1,"")</f>
        <v>#VALUE!</v>
      </c>
      <c r="AW1928" t="str">
        <f>IFERROR(INDEX(PLAYERIDMAP2[PLAYERNAME],MATCH(ROW()-ROW(AW$1),OUTFIELD,0)),"")</f>
        <v/>
      </c>
      <c r="AX1928" t="e">
        <f>IF(PLAYERIDMAP2[[#This Row],[POS]]&lt;&gt;"P",MAX(AX$1:AX1927)+1,"")</f>
        <v>#VALUE!</v>
      </c>
      <c r="AY1928" t="str">
        <f>IFERROR(INDEX(PLAYERIDMAP2[PLAYERNAME],MATCH(ROW()-ROW(AY$1),HITTERS,0)),"")</f>
        <v/>
      </c>
      <c r="AZ1928" t="e">
        <f>IF(PLAYERIDMAP2[[#This Row],[POS]]="P",MAX(AZ$1:AZ1927)+1,"")</f>
        <v>#VALUE!</v>
      </c>
      <c r="BA1928" t="str">
        <f>IFERROR(INDEX(PLAYERIDMAP2[PLAYERNAME],MATCH(ROW()-ROW(BA$1),PITCHERS,0)),"")</f>
        <v/>
      </c>
    </row>
    <row r="1929" spans="38:53" x14ac:dyDescent="0.25">
      <c r="AL1929" t="e">
        <f>IF(PLAYERIDMAP2[[#This Row],[POS]]="C",MAX(AL$1:AL1928)+1,"")</f>
        <v>#VALUE!</v>
      </c>
      <c r="AM1929" t="str">
        <f>IFERROR(INDEX(PLAYERIDMAP2[PLAYERNAME],MATCH(ROW()-ROW(AM$1),CATCHERS,0)),"")</f>
        <v/>
      </c>
      <c r="AN1929" t="e">
        <f>IF(PLAYERIDMAP2[[#This Row],[POS]]="1B",MAX(AN$1:AN1928)+1,"")</f>
        <v>#VALUE!</v>
      </c>
      <c r="AO1929" t="str">
        <f>IFERROR(INDEX(PLAYERIDMAP2[PLAYERNAME],MATCH(ROW()-ROW(AO$1),FIRSTBASE,0)),"")</f>
        <v/>
      </c>
      <c r="AP1929" t="e">
        <f>IF(PLAYERIDMAP2[[#This Row],[POS]]="2B",MAX(AP$1:AP1928)+1,"")</f>
        <v>#VALUE!</v>
      </c>
      <c r="AQ1929" t="str">
        <f>IFERROR(INDEX(PLAYERIDMAP2[PLAYERNAME],MATCH(ROW()-ROW(AQ$1),SECONDBASE,0)),"")</f>
        <v/>
      </c>
      <c r="AR1929" t="e">
        <f>IF(PLAYERIDMAP2[[#This Row],[POS]]="3B",MAX(AR$1:AR1928)+1,"")</f>
        <v>#VALUE!</v>
      </c>
      <c r="AS1929" t="str">
        <f>IFERROR(INDEX(PLAYERIDMAP2[PLAYERNAME],MATCH(ROW()-ROW(AS$1),THIRDBASE,0)),"")</f>
        <v/>
      </c>
      <c r="AT1929" t="e">
        <f>IF(PLAYERIDMAP2[[#This Row],[POS]]="SS",MAX(AT$1:AT1928)+1,"")</f>
        <v>#VALUE!</v>
      </c>
      <c r="AU1929" t="str">
        <f>IFERROR(INDEX(PLAYERIDMAP2[PLAYERNAME],MATCH(ROW()-ROW(AU$1),SHORTSTOP,0)),"")</f>
        <v/>
      </c>
      <c r="AV1929" t="e">
        <f>IF(PLAYERIDMAP2[[#This Row],[POS]]="OF",MAX(AV$1:AV1928)+1,"")</f>
        <v>#VALUE!</v>
      </c>
      <c r="AW1929" t="str">
        <f>IFERROR(INDEX(PLAYERIDMAP2[PLAYERNAME],MATCH(ROW()-ROW(AW$1),OUTFIELD,0)),"")</f>
        <v/>
      </c>
      <c r="AX1929" t="e">
        <f>IF(PLAYERIDMAP2[[#This Row],[POS]]&lt;&gt;"P",MAX(AX$1:AX1928)+1,"")</f>
        <v>#VALUE!</v>
      </c>
      <c r="AY1929" t="str">
        <f>IFERROR(INDEX(PLAYERIDMAP2[PLAYERNAME],MATCH(ROW()-ROW(AY$1),HITTERS,0)),"")</f>
        <v/>
      </c>
      <c r="AZ1929" t="e">
        <f>IF(PLAYERIDMAP2[[#This Row],[POS]]="P",MAX(AZ$1:AZ1928)+1,"")</f>
        <v>#VALUE!</v>
      </c>
      <c r="BA1929" t="str">
        <f>IFERROR(INDEX(PLAYERIDMAP2[PLAYERNAME],MATCH(ROW()-ROW(BA$1),PITCHERS,0)),"")</f>
        <v/>
      </c>
    </row>
    <row r="1930" spans="38:53" x14ac:dyDescent="0.25">
      <c r="AL1930" t="e">
        <f>IF(PLAYERIDMAP2[[#This Row],[POS]]="C",MAX(AL$1:AL1929)+1,"")</f>
        <v>#VALUE!</v>
      </c>
      <c r="AM1930" t="str">
        <f>IFERROR(INDEX(PLAYERIDMAP2[PLAYERNAME],MATCH(ROW()-ROW(AM$1),CATCHERS,0)),"")</f>
        <v/>
      </c>
      <c r="AN1930" t="e">
        <f>IF(PLAYERIDMAP2[[#This Row],[POS]]="1B",MAX(AN$1:AN1929)+1,"")</f>
        <v>#VALUE!</v>
      </c>
      <c r="AO1930" t="str">
        <f>IFERROR(INDEX(PLAYERIDMAP2[PLAYERNAME],MATCH(ROW()-ROW(AO$1),FIRSTBASE,0)),"")</f>
        <v/>
      </c>
      <c r="AP1930" t="e">
        <f>IF(PLAYERIDMAP2[[#This Row],[POS]]="2B",MAX(AP$1:AP1929)+1,"")</f>
        <v>#VALUE!</v>
      </c>
      <c r="AQ1930" t="str">
        <f>IFERROR(INDEX(PLAYERIDMAP2[PLAYERNAME],MATCH(ROW()-ROW(AQ$1),SECONDBASE,0)),"")</f>
        <v/>
      </c>
      <c r="AR1930" t="e">
        <f>IF(PLAYERIDMAP2[[#This Row],[POS]]="3B",MAX(AR$1:AR1929)+1,"")</f>
        <v>#VALUE!</v>
      </c>
      <c r="AS1930" t="str">
        <f>IFERROR(INDEX(PLAYERIDMAP2[PLAYERNAME],MATCH(ROW()-ROW(AS$1),THIRDBASE,0)),"")</f>
        <v/>
      </c>
      <c r="AT1930" t="e">
        <f>IF(PLAYERIDMAP2[[#This Row],[POS]]="SS",MAX(AT$1:AT1929)+1,"")</f>
        <v>#VALUE!</v>
      </c>
      <c r="AU1930" t="str">
        <f>IFERROR(INDEX(PLAYERIDMAP2[PLAYERNAME],MATCH(ROW()-ROW(AU$1),SHORTSTOP,0)),"")</f>
        <v/>
      </c>
      <c r="AV1930" t="e">
        <f>IF(PLAYERIDMAP2[[#This Row],[POS]]="OF",MAX(AV$1:AV1929)+1,"")</f>
        <v>#VALUE!</v>
      </c>
      <c r="AW1930" t="str">
        <f>IFERROR(INDEX(PLAYERIDMAP2[PLAYERNAME],MATCH(ROW()-ROW(AW$1),OUTFIELD,0)),"")</f>
        <v/>
      </c>
      <c r="AX1930" t="e">
        <f>IF(PLAYERIDMAP2[[#This Row],[POS]]&lt;&gt;"P",MAX(AX$1:AX1929)+1,"")</f>
        <v>#VALUE!</v>
      </c>
      <c r="AY1930" t="str">
        <f>IFERROR(INDEX(PLAYERIDMAP2[PLAYERNAME],MATCH(ROW()-ROW(AY$1),HITTERS,0)),"")</f>
        <v/>
      </c>
      <c r="AZ1930" t="e">
        <f>IF(PLAYERIDMAP2[[#This Row],[POS]]="P",MAX(AZ$1:AZ1929)+1,"")</f>
        <v>#VALUE!</v>
      </c>
      <c r="BA1930" t="str">
        <f>IFERROR(INDEX(PLAYERIDMAP2[PLAYERNAME],MATCH(ROW()-ROW(BA$1),PITCHERS,0)),"")</f>
        <v/>
      </c>
    </row>
    <row r="1931" spans="38:53" x14ac:dyDescent="0.25">
      <c r="AL1931" t="e">
        <f>IF(PLAYERIDMAP2[[#This Row],[POS]]="C",MAX(AL$1:AL1930)+1,"")</f>
        <v>#VALUE!</v>
      </c>
      <c r="AM1931" t="str">
        <f>IFERROR(INDEX(PLAYERIDMAP2[PLAYERNAME],MATCH(ROW()-ROW(AM$1),CATCHERS,0)),"")</f>
        <v/>
      </c>
      <c r="AN1931" t="e">
        <f>IF(PLAYERIDMAP2[[#This Row],[POS]]="1B",MAX(AN$1:AN1930)+1,"")</f>
        <v>#VALUE!</v>
      </c>
      <c r="AO1931" t="str">
        <f>IFERROR(INDEX(PLAYERIDMAP2[PLAYERNAME],MATCH(ROW()-ROW(AO$1),FIRSTBASE,0)),"")</f>
        <v/>
      </c>
      <c r="AP1931" t="e">
        <f>IF(PLAYERIDMAP2[[#This Row],[POS]]="2B",MAX(AP$1:AP1930)+1,"")</f>
        <v>#VALUE!</v>
      </c>
      <c r="AQ1931" t="str">
        <f>IFERROR(INDEX(PLAYERIDMAP2[PLAYERNAME],MATCH(ROW()-ROW(AQ$1),SECONDBASE,0)),"")</f>
        <v/>
      </c>
      <c r="AR1931" t="e">
        <f>IF(PLAYERIDMAP2[[#This Row],[POS]]="3B",MAX(AR$1:AR1930)+1,"")</f>
        <v>#VALUE!</v>
      </c>
      <c r="AS1931" t="str">
        <f>IFERROR(INDEX(PLAYERIDMAP2[PLAYERNAME],MATCH(ROW()-ROW(AS$1),THIRDBASE,0)),"")</f>
        <v/>
      </c>
      <c r="AT1931" t="e">
        <f>IF(PLAYERIDMAP2[[#This Row],[POS]]="SS",MAX(AT$1:AT1930)+1,"")</f>
        <v>#VALUE!</v>
      </c>
      <c r="AU1931" t="str">
        <f>IFERROR(INDEX(PLAYERIDMAP2[PLAYERNAME],MATCH(ROW()-ROW(AU$1),SHORTSTOP,0)),"")</f>
        <v/>
      </c>
      <c r="AV1931" t="e">
        <f>IF(PLAYERIDMAP2[[#This Row],[POS]]="OF",MAX(AV$1:AV1930)+1,"")</f>
        <v>#VALUE!</v>
      </c>
      <c r="AW1931" t="str">
        <f>IFERROR(INDEX(PLAYERIDMAP2[PLAYERNAME],MATCH(ROW()-ROW(AW$1),OUTFIELD,0)),"")</f>
        <v/>
      </c>
      <c r="AX1931" t="e">
        <f>IF(PLAYERIDMAP2[[#This Row],[POS]]&lt;&gt;"P",MAX(AX$1:AX1930)+1,"")</f>
        <v>#VALUE!</v>
      </c>
      <c r="AY1931" t="str">
        <f>IFERROR(INDEX(PLAYERIDMAP2[PLAYERNAME],MATCH(ROW()-ROW(AY$1),HITTERS,0)),"")</f>
        <v/>
      </c>
      <c r="AZ1931" t="e">
        <f>IF(PLAYERIDMAP2[[#This Row],[POS]]="P",MAX(AZ$1:AZ1930)+1,"")</f>
        <v>#VALUE!</v>
      </c>
      <c r="BA1931" t="str">
        <f>IFERROR(INDEX(PLAYERIDMAP2[PLAYERNAME],MATCH(ROW()-ROW(BA$1),PITCHERS,0)),"")</f>
        <v/>
      </c>
    </row>
    <row r="1932" spans="38:53" x14ac:dyDescent="0.25">
      <c r="AL1932" t="e">
        <f>IF(PLAYERIDMAP2[[#This Row],[POS]]="C",MAX(AL$1:AL1931)+1,"")</f>
        <v>#VALUE!</v>
      </c>
      <c r="AM1932" t="str">
        <f>IFERROR(INDEX(PLAYERIDMAP2[PLAYERNAME],MATCH(ROW()-ROW(AM$1),CATCHERS,0)),"")</f>
        <v/>
      </c>
      <c r="AN1932" t="e">
        <f>IF(PLAYERIDMAP2[[#This Row],[POS]]="1B",MAX(AN$1:AN1931)+1,"")</f>
        <v>#VALUE!</v>
      </c>
      <c r="AO1932" t="str">
        <f>IFERROR(INDEX(PLAYERIDMAP2[PLAYERNAME],MATCH(ROW()-ROW(AO$1),FIRSTBASE,0)),"")</f>
        <v/>
      </c>
      <c r="AP1932" t="e">
        <f>IF(PLAYERIDMAP2[[#This Row],[POS]]="2B",MAX(AP$1:AP1931)+1,"")</f>
        <v>#VALUE!</v>
      </c>
      <c r="AQ1932" t="str">
        <f>IFERROR(INDEX(PLAYERIDMAP2[PLAYERNAME],MATCH(ROW()-ROW(AQ$1),SECONDBASE,0)),"")</f>
        <v/>
      </c>
      <c r="AR1932" t="e">
        <f>IF(PLAYERIDMAP2[[#This Row],[POS]]="3B",MAX(AR$1:AR1931)+1,"")</f>
        <v>#VALUE!</v>
      </c>
      <c r="AS1932" t="str">
        <f>IFERROR(INDEX(PLAYERIDMAP2[PLAYERNAME],MATCH(ROW()-ROW(AS$1),THIRDBASE,0)),"")</f>
        <v/>
      </c>
      <c r="AT1932" t="e">
        <f>IF(PLAYERIDMAP2[[#This Row],[POS]]="SS",MAX(AT$1:AT1931)+1,"")</f>
        <v>#VALUE!</v>
      </c>
      <c r="AU1932" t="str">
        <f>IFERROR(INDEX(PLAYERIDMAP2[PLAYERNAME],MATCH(ROW()-ROW(AU$1),SHORTSTOP,0)),"")</f>
        <v/>
      </c>
      <c r="AV1932" t="e">
        <f>IF(PLAYERIDMAP2[[#This Row],[POS]]="OF",MAX(AV$1:AV1931)+1,"")</f>
        <v>#VALUE!</v>
      </c>
      <c r="AW1932" t="str">
        <f>IFERROR(INDEX(PLAYERIDMAP2[PLAYERNAME],MATCH(ROW()-ROW(AW$1),OUTFIELD,0)),"")</f>
        <v/>
      </c>
      <c r="AX1932" t="e">
        <f>IF(PLAYERIDMAP2[[#This Row],[POS]]&lt;&gt;"P",MAX(AX$1:AX1931)+1,"")</f>
        <v>#VALUE!</v>
      </c>
      <c r="AY1932" t="str">
        <f>IFERROR(INDEX(PLAYERIDMAP2[PLAYERNAME],MATCH(ROW()-ROW(AY$1),HITTERS,0)),"")</f>
        <v/>
      </c>
      <c r="AZ1932" t="e">
        <f>IF(PLAYERIDMAP2[[#This Row],[POS]]="P",MAX(AZ$1:AZ1931)+1,"")</f>
        <v>#VALUE!</v>
      </c>
      <c r="BA1932" t="str">
        <f>IFERROR(INDEX(PLAYERIDMAP2[PLAYERNAME],MATCH(ROW()-ROW(BA$1),PITCHERS,0)),"")</f>
        <v/>
      </c>
    </row>
    <row r="1933" spans="38:53" x14ac:dyDescent="0.25">
      <c r="AL1933" t="e">
        <f>IF(PLAYERIDMAP2[[#This Row],[POS]]="C",MAX(AL$1:AL1932)+1,"")</f>
        <v>#VALUE!</v>
      </c>
      <c r="AM1933" t="str">
        <f>IFERROR(INDEX(PLAYERIDMAP2[PLAYERNAME],MATCH(ROW()-ROW(AM$1),CATCHERS,0)),"")</f>
        <v/>
      </c>
      <c r="AN1933" t="e">
        <f>IF(PLAYERIDMAP2[[#This Row],[POS]]="1B",MAX(AN$1:AN1932)+1,"")</f>
        <v>#VALUE!</v>
      </c>
      <c r="AO1933" t="str">
        <f>IFERROR(INDEX(PLAYERIDMAP2[PLAYERNAME],MATCH(ROW()-ROW(AO$1),FIRSTBASE,0)),"")</f>
        <v/>
      </c>
      <c r="AP1933" t="e">
        <f>IF(PLAYERIDMAP2[[#This Row],[POS]]="2B",MAX(AP$1:AP1932)+1,"")</f>
        <v>#VALUE!</v>
      </c>
      <c r="AQ1933" t="str">
        <f>IFERROR(INDEX(PLAYERIDMAP2[PLAYERNAME],MATCH(ROW()-ROW(AQ$1),SECONDBASE,0)),"")</f>
        <v/>
      </c>
      <c r="AR1933" t="e">
        <f>IF(PLAYERIDMAP2[[#This Row],[POS]]="3B",MAX(AR$1:AR1932)+1,"")</f>
        <v>#VALUE!</v>
      </c>
      <c r="AS1933" t="str">
        <f>IFERROR(INDEX(PLAYERIDMAP2[PLAYERNAME],MATCH(ROW()-ROW(AS$1),THIRDBASE,0)),"")</f>
        <v/>
      </c>
      <c r="AT1933" t="e">
        <f>IF(PLAYERIDMAP2[[#This Row],[POS]]="SS",MAX(AT$1:AT1932)+1,"")</f>
        <v>#VALUE!</v>
      </c>
      <c r="AU1933" t="str">
        <f>IFERROR(INDEX(PLAYERIDMAP2[PLAYERNAME],MATCH(ROW()-ROW(AU$1),SHORTSTOP,0)),"")</f>
        <v/>
      </c>
      <c r="AV1933" t="e">
        <f>IF(PLAYERIDMAP2[[#This Row],[POS]]="OF",MAX(AV$1:AV1932)+1,"")</f>
        <v>#VALUE!</v>
      </c>
      <c r="AW1933" t="str">
        <f>IFERROR(INDEX(PLAYERIDMAP2[PLAYERNAME],MATCH(ROW()-ROW(AW$1),OUTFIELD,0)),"")</f>
        <v/>
      </c>
      <c r="AX1933" t="e">
        <f>IF(PLAYERIDMAP2[[#This Row],[POS]]&lt;&gt;"P",MAX(AX$1:AX1932)+1,"")</f>
        <v>#VALUE!</v>
      </c>
      <c r="AY1933" t="str">
        <f>IFERROR(INDEX(PLAYERIDMAP2[PLAYERNAME],MATCH(ROW()-ROW(AY$1),HITTERS,0)),"")</f>
        <v/>
      </c>
      <c r="AZ1933" t="e">
        <f>IF(PLAYERIDMAP2[[#This Row],[POS]]="P",MAX(AZ$1:AZ1932)+1,"")</f>
        <v>#VALUE!</v>
      </c>
      <c r="BA1933" t="str">
        <f>IFERROR(INDEX(PLAYERIDMAP2[PLAYERNAME],MATCH(ROW()-ROW(BA$1),PITCHERS,0)),"")</f>
        <v/>
      </c>
    </row>
    <row r="1934" spans="38:53" x14ac:dyDescent="0.25">
      <c r="AL1934" t="e">
        <f>IF(PLAYERIDMAP2[[#This Row],[POS]]="C",MAX(AL$1:AL1933)+1,"")</f>
        <v>#VALUE!</v>
      </c>
      <c r="AM1934" t="str">
        <f>IFERROR(INDEX(PLAYERIDMAP2[PLAYERNAME],MATCH(ROW()-ROW(AM$1),CATCHERS,0)),"")</f>
        <v/>
      </c>
      <c r="AN1934" t="e">
        <f>IF(PLAYERIDMAP2[[#This Row],[POS]]="1B",MAX(AN$1:AN1933)+1,"")</f>
        <v>#VALUE!</v>
      </c>
      <c r="AO1934" t="str">
        <f>IFERROR(INDEX(PLAYERIDMAP2[PLAYERNAME],MATCH(ROW()-ROW(AO$1),FIRSTBASE,0)),"")</f>
        <v/>
      </c>
      <c r="AP1934" t="e">
        <f>IF(PLAYERIDMAP2[[#This Row],[POS]]="2B",MAX(AP$1:AP1933)+1,"")</f>
        <v>#VALUE!</v>
      </c>
      <c r="AQ1934" t="str">
        <f>IFERROR(INDEX(PLAYERIDMAP2[PLAYERNAME],MATCH(ROW()-ROW(AQ$1),SECONDBASE,0)),"")</f>
        <v/>
      </c>
      <c r="AR1934" t="e">
        <f>IF(PLAYERIDMAP2[[#This Row],[POS]]="3B",MAX(AR$1:AR1933)+1,"")</f>
        <v>#VALUE!</v>
      </c>
      <c r="AS1934" t="str">
        <f>IFERROR(INDEX(PLAYERIDMAP2[PLAYERNAME],MATCH(ROW()-ROW(AS$1),THIRDBASE,0)),"")</f>
        <v/>
      </c>
      <c r="AT1934" t="e">
        <f>IF(PLAYERIDMAP2[[#This Row],[POS]]="SS",MAX(AT$1:AT1933)+1,"")</f>
        <v>#VALUE!</v>
      </c>
      <c r="AU1934" t="str">
        <f>IFERROR(INDEX(PLAYERIDMAP2[PLAYERNAME],MATCH(ROW()-ROW(AU$1),SHORTSTOP,0)),"")</f>
        <v/>
      </c>
      <c r="AV1934" t="e">
        <f>IF(PLAYERIDMAP2[[#This Row],[POS]]="OF",MAX(AV$1:AV1933)+1,"")</f>
        <v>#VALUE!</v>
      </c>
      <c r="AW1934" t="str">
        <f>IFERROR(INDEX(PLAYERIDMAP2[PLAYERNAME],MATCH(ROW()-ROW(AW$1),OUTFIELD,0)),"")</f>
        <v/>
      </c>
      <c r="AX1934" t="e">
        <f>IF(PLAYERIDMAP2[[#This Row],[POS]]&lt;&gt;"P",MAX(AX$1:AX1933)+1,"")</f>
        <v>#VALUE!</v>
      </c>
      <c r="AY1934" t="str">
        <f>IFERROR(INDEX(PLAYERIDMAP2[PLAYERNAME],MATCH(ROW()-ROW(AY$1),HITTERS,0)),"")</f>
        <v/>
      </c>
      <c r="AZ1934" t="e">
        <f>IF(PLAYERIDMAP2[[#This Row],[POS]]="P",MAX(AZ$1:AZ1933)+1,"")</f>
        <v>#VALUE!</v>
      </c>
      <c r="BA1934" t="str">
        <f>IFERROR(INDEX(PLAYERIDMAP2[PLAYERNAME],MATCH(ROW()-ROW(BA$1),PITCHERS,0)),"")</f>
        <v/>
      </c>
    </row>
    <row r="1935" spans="38:53" x14ac:dyDescent="0.25">
      <c r="AL1935" t="e">
        <f>IF(PLAYERIDMAP2[[#This Row],[POS]]="C",MAX(AL$1:AL1934)+1,"")</f>
        <v>#VALUE!</v>
      </c>
      <c r="AM1935" t="str">
        <f>IFERROR(INDEX(PLAYERIDMAP2[PLAYERNAME],MATCH(ROW()-ROW(AM$1),CATCHERS,0)),"")</f>
        <v/>
      </c>
      <c r="AN1935" t="e">
        <f>IF(PLAYERIDMAP2[[#This Row],[POS]]="1B",MAX(AN$1:AN1934)+1,"")</f>
        <v>#VALUE!</v>
      </c>
      <c r="AO1935" t="str">
        <f>IFERROR(INDEX(PLAYERIDMAP2[PLAYERNAME],MATCH(ROW()-ROW(AO$1),FIRSTBASE,0)),"")</f>
        <v/>
      </c>
      <c r="AP1935" t="e">
        <f>IF(PLAYERIDMAP2[[#This Row],[POS]]="2B",MAX(AP$1:AP1934)+1,"")</f>
        <v>#VALUE!</v>
      </c>
      <c r="AQ1935" t="str">
        <f>IFERROR(INDEX(PLAYERIDMAP2[PLAYERNAME],MATCH(ROW()-ROW(AQ$1),SECONDBASE,0)),"")</f>
        <v/>
      </c>
      <c r="AR1935" t="e">
        <f>IF(PLAYERIDMAP2[[#This Row],[POS]]="3B",MAX(AR$1:AR1934)+1,"")</f>
        <v>#VALUE!</v>
      </c>
      <c r="AS1935" t="str">
        <f>IFERROR(INDEX(PLAYERIDMAP2[PLAYERNAME],MATCH(ROW()-ROW(AS$1),THIRDBASE,0)),"")</f>
        <v/>
      </c>
      <c r="AT1935" t="e">
        <f>IF(PLAYERIDMAP2[[#This Row],[POS]]="SS",MAX(AT$1:AT1934)+1,"")</f>
        <v>#VALUE!</v>
      </c>
      <c r="AU1935" t="str">
        <f>IFERROR(INDEX(PLAYERIDMAP2[PLAYERNAME],MATCH(ROW()-ROW(AU$1),SHORTSTOP,0)),"")</f>
        <v/>
      </c>
      <c r="AV1935" t="e">
        <f>IF(PLAYERIDMAP2[[#This Row],[POS]]="OF",MAX(AV$1:AV1934)+1,"")</f>
        <v>#VALUE!</v>
      </c>
      <c r="AW1935" t="str">
        <f>IFERROR(INDEX(PLAYERIDMAP2[PLAYERNAME],MATCH(ROW()-ROW(AW$1),OUTFIELD,0)),"")</f>
        <v/>
      </c>
      <c r="AX1935" t="e">
        <f>IF(PLAYERIDMAP2[[#This Row],[POS]]&lt;&gt;"P",MAX(AX$1:AX1934)+1,"")</f>
        <v>#VALUE!</v>
      </c>
      <c r="AY1935" t="str">
        <f>IFERROR(INDEX(PLAYERIDMAP2[PLAYERNAME],MATCH(ROW()-ROW(AY$1),HITTERS,0)),"")</f>
        <v/>
      </c>
      <c r="AZ1935" t="e">
        <f>IF(PLAYERIDMAP2[[#This Row],[POS]]="P",MAX(AZ$1:AZ1934)+1,"")</f>
        <v>#VALUE!</v>
      </c>
      <c r="BA1935" t="str">
        <f>IFERROR(INDEX(PLAYERIDMAP2[PLAYERNAME],MATCH(ROW()-ROW(BA$1),PITCHERS,0)),"")</f>
        <v/>
      </c>
    </row>
    <row r="1936" spans="38:53" x14ac:dyDescent="0.25">
      <c r="AL1936" t="e">
        <f>IF(PLAYERIDMAP2[[#This Row],[POS]]="C",MAX(AL$1:AL1935)+1,"")</f>
        <v>#VALUE!</v>
      </c>
      <c r="AM1936" t="str">
        <f>IFERROR(INDEX(PLAYERIDMAP2[PLAYERNAME],MATCH(ROW()-ROW(AM$1),CATCHERS,0)),"")</f>
        <v/>
      </c>
      <c r="AN1936" t="e">
        <f>IF(PLAYERIDMAP2[[#This Row],[POS]]="1B",MAX(AN$1:AN1935)+1,"")</f>
        <v>#VALUE!</v>
      </c>
      <c r="AO1936" t="str">
        <f>IFERROR(INDEX(PLAYERIDMAP2[PLAYERNAME],MATCH(ROW()-ROW(AO$1),FIRSTBASE,0)),"")</f>
        <v/>
      </c>
      <c r="AP1936" t="e">
        <f>IF(PLAYERIDMAP2[[#This Row],[POS]]="2B",MAX(AP$1:AP1935)+1,"")</f>
        <v>#VALUE!</v>
      </c>
      <c r="AQ1936" t="str">
        <f>IFERROR(INDEX(PLAYERIDMAP2[PLAYERNAME],MATCH(ROW()-ROW(AQ$1),SECONDBASE,0)),"")</f>
        <v/>
      </c>
      <c r="AR1936" t="e">
        <f>IF(PLAYERIDMAP2[[#This Row],[POS]]="3B",MAX(AR$1:AR1935)+1,"")</f>
        <v>#VALUE!</v>
      </c>
      <c r="AS1936" t="str">
        <f>IFERROR(INDEX(PLAYERIDMAP2[PLAYERNAME],MATCH(ROW()-ROW(AS$1),THIRDBASE,0)),"")</f>
        <v/>
      </c>
      <c r="AT1936" t="e">
        <f>IF(PLAYERIDMAP2[[#This Row],[POS]]="SS",MAX(AT$1:AT1935)+1,"")</f>
        <v>#VALUE!</v>
      </c>
      <c r="AU1936" t="str">
        <f>IFERROR(INDEX(PLAYERIDMAP2[PLAYERNAME],MATCH(ROW()-ROW(AU$1),SHORTSTOP,0)),"")</f>
        <v/>
      </c>
      <c r="AV1936" t="e">
        <f>IF(PLAYERIDMAP2[[#This Row],[POS]]="OF",MAX(AV$1:AV1935)+1,"")</f>
        <v>#VALUE!</v>
      </c>
      <c r="AW1936" t="str">
        <f>IFERROR(INDEX(PLAYERIDMAP2[PLAYERNAME],MATCH(ROW()-ROW(AW$1),OUTFIELD,0)),"")</f>
        <v/>
      </c>
      <c r="AX1936" t="e">
        <f>IF(PLAYERIDMAP2[[#This Row],[POS]]&lt;&gt;"P",MAX(AX$1:AX1935)+1,"")</f>
        <v>#VALUE!</v>
      </c>
      <c r="AY1936" t="str">
        <f>IFERROR(INDEX(PLAYERIDMAP2[PLAYERNAME],MATCH(ROW()-ROW(AY$1),HITTERS,0)),"")</f>
        <v/>
      </c>
      <c r="AZ1936" t="e">
        <f>IF(PLAYERIDMAP2[[#This Row],[POS]]="P",MAX(AZ$1:AZ1935)+1,"")</f>
        <v>#VALUE!</v>
      </c>
      <c r="BA1936" t="str">
        <f>IFERROR(INDEX(PLAYERIDMAP2[PLAYERNAME],MATCH(ROW()-ROW(BA$1),PITCHERS,0)),"")</f>
        <v/>
      </c>
    </row>
    <row r="1937" spans="38:53" x14ac:dyDescent="0.25">
      <c r="AL1937" t="e">
        <f>IF(PLAYERIDMAP2[[#This Row],[POS]]="C",MAX(AL$1:AL1936)+1,"")</f>
        <v>#VALUE!</v>
      </c>
      <c r="AM1937" t="str">
        <f>IFERROR(INDEX(PLAYERIDMAP2[PLAYERNAME],MATCH(ROW()-ROW(AM$1),CATCHERS,0)),"")</f>
        <v/>
      </c>
      <c r="AN1937" t="e">
        <f>IF(PLAYERIDMAP2[[#This Row],[POS]]="1B",MAX(AN$1:AN1936)+1,"")</f>
        <v>#VALUE!</v>
      </c>
      <c r="AO1937" t="str">
        <f>IFERROR(INDEX(PLAYERIDMAP2[PLAYERNAME],MATCH(ROW()-ROW(AO$1),FIRSTBASE,0)),"")</f>
        <v/>
      </c>
      <c r="AP1937" t="e">
        <f>IF(PLAYERIDMAP2[[#This Row],[POS]]="2B",MAX(AP$1:AP1936)+1,"")</f>
        <v>#VALUE!</v>
      </c>
      <c r="AQ1937" t="str">
        <f>IFERROR(INDEX(PLAYERIDMAP2[PLAYERNAME],MATCH(ROW()-ROW(AQ$1),SECONDBASE,0)),"")</f>
        <v/>
      </c>
      <c r="AR1937" t="e">
        <f>IF(PLAYERIDMAP2[[#This Row],[POS]]="3B",MAX(AR$1:AR1936)+1,"")</f>
        <v>#VALUE!</v>
      </c>
      <c r="AS1937" t="str">
        <f>IFERROR(INDEX(PLAYERIDMAP2[PLAYERNAME],MATCH(ROW()-ROW(AS$1),THIRDBASE,0)),"")</f>
        <v/>
      </c>
      <c r="AT1937" t="e">
        <f>IF(PLAYERIDMAP2[[#This Row],[POS]]="SS",MAX(AT$1:AT1936)+1,"")</f>
        <v>#VALUE!</v>
      </c>
      <c r="AU1937" t="str">
        <f>IFERROR(INDEX(PLAYERIDMAP2[PLAYERNAME],MATCH(ROW()-ROW(AU$1),SHORTSTOP,0)),"")</f>
        <v/>
      </c>
      <c r="AV1937" t="e">
        <f>IF(PLAYERIDMAP2[[#This Row],[POS]]="OF",MAX(AV$1:AV1936)+1,"")</f>
        <v>#VALUE!</v>
      </c>
      <c r="AW1937" t="str">
        <f>IFERROR(INDEX(PLAYERIDMAP2[PLAYERNAME],MATCH(ROW()-ROW(AW$1),OUTFIELD,0)),"")</f>
        <v/>
      </c>
      <c r="AX1937" t="e">
        <f>IF(PLAYERIDMAP2[[#This Row],[POS]]&lt;&gt;"P",MAX(AX$1:AX1936)+1,"")</f>
        <v>#VALUE!</v>
      </c>
      <c r="AY1937" t="str">
        <f>IFERROR(INDEX(PLAYERIDMAP2[PLAYERNAME],MATCH(ROW()-ROW(AY$1),HITTERS,0)),"")</f>
        <v/>
      </c>
      <c r="AZ1937" t="e">
        <f>IF(PLAYERIDMAP2[[#This Row],[POS]]="P",MAX(AZ$1:AZ1936)+1,"")</f>
        <v>#VALUE!</v>
      </c>
      <c r="BA1937" t="str">
        <f>IFERROR(INDEX(PLAYERIDMAP2[PLAYERNAME],MATCH(ROW()-ROW(BA$1),PITCHERS,0)),"")</f>
        <v/>
      </c>
    </row>
    <row r="1938" spans="38:53" x14ac:dyDescent="0.25">
      <c r="AL1938" t="e">
        <f>IF(PLAYERIDMAP2[[#This Row],[POS]]="C",MAX(AL$1:AL1937)+1,"")</f>
        <v>#VALUE!</v>
      </c>
      <c r="AM1938" t="str">
        <f>IFERROR(INDEX(PLAYERIDMAP2[PLAYERNAME],MATCH(ROW()-ROW(AM$1),CATCHERS,0)),"")</f>
        <v/>
      </c>
      <c r="AN1938" t="e">
        <f>IF(PLAYERIDMAP2[[#This Row],[POS]]="1B",MAX(AN$1:AN1937)+1,"")</f>
        <v>#VALUE!</v>
      </c>
      <c r="AO1938" t="str">
        <f>IFERROR(INDEX(PLAYERIDMAP2[PLAYERNAME],MATCH(ROW()-ROW(AO$1),FIRSTBASE,0)),"")</f>
        <v/>
      </c>
      <c r="AP1938" t="e">
        <f>IF(PLAYERIDMAP2[[#This Row],[POS]]="2B",MAX(AP$1:AP1937)+1,"")</f>
        <v>#VALUE!</v>
      </c>
      <c r="AQ1938" t="str">
        <f>IFERROR(INDEX(PLAYERIDMAP2[PLAYERNAME],MATCH(ROW()-ROW(AQ$1),SECONDBASE,0)),"")</f>
        <v/>
      </c>
      <c r="AR1938" t="e">
        <f>IF(PLAYERIDMAP2[[#This Row],[POS]]="3B",MAX(AR$1:AR1937)+1,"")</f>
        <v>#VALUE!</v>
      </c>
      <c r="AS1938" t="str">
        <f>IFERROR(INDEX(PLAYERIDMAP2[PLAYERNAME],MATCH(ROW()-ROW(AS$1),THIRDBASE,0)),"")</f>
        <v/>
      </c>
      <c r="AT1938" t="e">
        <f>IF(PLAYERIDMAP2[[#This Row],[POS]]="SS",MAX(AT$1:AT1937)+1,"")</f>
        <v>#VALUE!</v>
      </c>
      <c r="AU1938" t="str">
        <f>IFERROR(INDEX(PLAYERIDMAP2[PLAYERNAME],MATCH(ROW()-ROW(AU$1),SHORTSTOP,0)),"")</f>
        <v/>
      </c>
      <c r="AV1938" t="e">
        <f>IF(PLAYERIDMAP2[[#This Row],[POS]]="OF",MAX(AV$1:AV1937)+1,"")</f>
        <v>#VALUE!</v>
      </c>
      <c r="AW1938" t="str">
        <f>IFERROR(INDEX(PLAYERIDMAP2[PLAYERNAME],MATCH(ROW()-ROW(AW$1),OUTFIELD,0)),"")</f>
        <v/>
      </c>
      <c r="AX1938" t="e">
        <f>IF(PLAYERIDMAP2[[#This Row],[POS]]&lt;&gt;"P",MAX(AX$1:AX1937)+1,"")</f>
        <v>#VALUE!</v>
      </c>
      <c r="AY1938" t="str">
        <f>IFERROR(INDEX(PLAYERIDMAP2[PLAYERNAME],MATCH(ROW()-ROW(AY$1),HITTERS,0)),"")</f>
        <v/>
      </c>
      <c r="AZ1938" t="e">
        <f>IF(PLAYERIDMAP2[[#This Row],[POS]]="P",MAX(AZ$1:AZ1937)+1,"")</f>
        <v>#VALUE!</v>
      </c>
      <c r="BA1938" t="str">
        <f>IFERROR(INDEX(PLAYERIDMAP2[PLAYERNAME],MATCH(ROW()-ROW(BA$1),PITCHERS,0)),"")</f>
        <v/>
      </c>
    </row>
    <row r="1939" spans="38:53" x14ac:dyDescent="0.25">
      <c r="AL1939" t="e">
        <f>IF(PLAYERIDMAP2[[#This Row],[POS]]="C",MAX(AL$1:AL1938)+1,"")</f>
        <v>#VALUE!</v>
      </c>
      <c r="AM1939" t="str">
        <f>IFERROR(INDEX(PLAYERIDMAP2[PLAYERNAME],MATCH(ROW()-ROW(AM$1),CATCHERS,0)),"")</f>
        <v/>
      </c>
      <c r="AN1939" t="e">
        <f>IF(PLAYERIDMAP2[[#This Row],[POS]]="1B",MAX(AN$1:AN1938)+1,"")</f>
        <v>#VALUE!</v>
      </c>
      <c r="AO1939" t="str">
        <f>IFERROR(INDEX(PLAYERIDMAP2[PLAYERNAME],MATCH(ROW()-ROW(AO$1),FIRSTBASE,0)),"")</f>
        <v/>
      </c>
      <c r="AP1939" t="e">
        <f>IF(PLAYERIDMAP2[[#This Row],[POS]]="2B",MAX(AP$1:AP1938)+1,"")</f>
        <v>#VALUE!</v>
      </c>
      <c r="AQ1939" t="str">
        <f>IFERROR(INDEX(PLAYERIDMAP2[PLAYERNAME],MATCH(ROW()-ROW(AQ$1),SECONDBASE,0)),"")</f>
        <v/>
      </c>
      <c r="AR1939" t="e">
        <f>IF(PLAYERIDMAP2[[#This Row],[POS]]="3B",MAX(AR$1:AR1938)+1,"")</f>
        <v>#VALUE!</v>
      </c>
      <c r="AS1939" t="str">
        <f>IFERROR(INDEX(PLAYERIDMAP2[PLAYERNAME],MATCH(ROW()-ROW(AS$1),THIRDBASE,0)),"")</f>
        <v/>
      </c>
      <c r="AT1939" t="e">
        <f>IF(PLAYERIDMAP2[[#This Row],[POS]]="SS",MAX(AT$1:AT1938)+1,"")</f>
        <v>#VALUE!</v>
      </c>
      <c r="AU1939" t="str">
        <f>IFERROR(INDEX(PLAYERIDMAP2[PLAYERNAME],MATCH(ROW()-ROW(AU$1),SHORTSTOP,0)),"")</f>
        <v/>
      </c>
      <c r="AV1939" t="e">
        <f>IF(PLAYERIDMAP2[[#This Row],[POS]]="OF",MAX(AV$1:AV1938)+1,"")</f>
        <v>#VALUE!</v>
      </c>
      <c r="AW1939" t="str">
        <f>IFERROR(INDEX(PLAYERIDMAP2[PLAYERNAME],MATCH(ROW()-ROW(AW$1),OUTFIELD,0)),"")</f>
        <v/>
      </c>
      <c r="AX1939" t="e">
        <f>IF(PLAYERIDMAP2[[#This Row],[POS]]&lt;&gt;"P",MAX(AX$1:AX1938)+1,"")</f>
        <v>#VALUE!</v>
      </c>
      <c r="AY1939" t="str">
        <f>IFERROR(INDEX(PLAYERIDMAP2[PLAYERNAME],MATCH(ROW()-ROW(AY$1),HITTERS,0)),"")</f>
        <v/>
      </c>
      <c r="AZ1939" t="e">
        <f>IF(PLAYERIDMAP2[[#This Row],[POS]]="P",MAX(AZ$1:AZ1938)+1,"")</f>
        <v>#VALUE!</v>
      </c>
      <c r="BA1939" t="str">
        <f>IFERROR(INDEX(PLAYERIDMAP2[PLAYERNAME],MATCH(ROW()-ROW(BA$1),PITCHERS,0)),"")</f>
        <v/>
      </c>
    </row>
    <row r="1940" spans="38:53" x14ac:dyDescent="0.25">
      <c r="AL1940" t="e">
        <f>IF(PLAYERIDMAP2[[#This Row],[POS]]="C",MAX(AL$1:AL1939)+1,"")</f>
        <v>#VALUE!</v>
      </c>
      <c r="AM1940" t="str">
        <f>IFERROR(INDEX(PLAYERIDMAP2[PLAYERNAME],MATCH(ROW()-ROW(AM$1),CATCHERS,0)),"")</f>
        <v/>
      </c>
      <c r="AN1940" t="e">
        <f>IF(PLAYERIDMAP2[[#This Row],[POS]]="1B",MAX(AN$1:AN1939)+1,"")</f>
        <v>#VALUE!</v>
      </c>
      <c r="AO1940" t="str">
        <f>IFERROR(INDEX(PLAYERIDMAP2[PLAYERNAME],MATCH(ROW()-ROW(AO$1),FIRSTBASE,0)),"")</f>
        <v/>
      </c>
      <c r="AP1940" t="e">
        <f>IF(PLAYERIDMAP2[[#This Row],[POS]]="2B",MAX(AP$1:AP1939)+1,"")</f>
        <v>#VALUE!</v>
      </c>
      <c r="AQ1940" t="str">
        <f>IFERROR(INDEX(PLAYERIDMAP2[PLAYERNAME],MATCH(ROW()-ROW(AQ$1),SECONDBASE,0)),"")</f>
        <v/>
      </c>
      <c r="AR1940" t="e">
        <f>IF(PLAYERIDMAP2[[#This Row],[POS]]="3B",MAX(AR$1:AR1939)+1,"")</f>
        <v>#VALUE!</v>
      </c>
      <c r="AS1940" t="str">
        <f>IFERROR(INDEX(PLAYERIDMAP2[PLAYERNAME],MATCH(ROW()-ROW(AS$1),THIRDBASE,0)),"")</f>
        <v/>
      </c>
      <c r="AT1940" t="e">
        <f>IF(PLAYERIDMAP2[[#This Row],[POS]]="SS",MAX(AT$1:AT1939)+1,"")</f>
        <v>#VALUE!</v>
      </c>
      <c r="AU1940" t="str">
        <f>IFERROR(INDEX(PLAYERIDMAP2[PLAYERNAME],MATCH(ROW()-ROW(AU$1),SHORTSTOP,0)),"")</f>
        <v/>
      </c>
      <c r="AV1940" t="e">
        <f>IF(PLAYERIDMAP2[[#This Row],[POS]]="OF",MAX(AV$1:AV1939)+1,"")</f>
        <v>#VALUE!</v>
      </c>
      <c r="AW1940" t="str">
        <f>IFERROR(INDEX(PLAYERIDMAP2[PLAYERNAME],MATCH(ROW()-ROW(AW$1),OUTFIELD,0)),"")</f>
        <v/>
      </c>
      <c r="AX1940" t="e">
        <f>IF(PLAYERIDMAP2[[#This Row],[POS]]&lt;&gt;"P",MAX(AX$1:AX1939)+1,"")</f>
        <v>#VALUE!</v>
      </c>
      <c r="AY1940" t="str">
        <f>IFERROR(INDEX(PLAYERIDMAP2[PLAYERNAME],MATCH(ROW()-ROW(AY$1),HITTERS,0)),"")</f>
        <v/>
      </c>
      <c r="AZ1940" t="e">
        <f>IF(PLAYERIDMAP2[[#This Row],[POS]]="P",MAX(AZ$1:AZ1939)+1,"")</f>
        <v>#VALUE!</v>
      </c>
      <c r="BA1940" t="str">
        <f>IFERROR(INDEX(PLAYERIDMAP2[PLAYERNAME],MATCH(ROW()-ROW(BA$1),PITCHERS,0)),"")</f>
        <v/>
      </c>
    </row>
    <row r="1941" spans="38:53" x14ac:dyDescent="0.25">
      <c r="AL1941" t="e">
        <f>IF(PLAYERIDMAP2[[#This Row],[POS]]="C",MAX(AL$1:AL1940)+1,"")</f>
        <v>#VALUE!</v>
      </c>
      <c r="AM1941" t="str">
        <f>IFERROR(INDEX(PLAYERIDMAP2[PLAYERNAME],MATCH(ROW()-ROW(AM$1),CATCHERS,0)),"")</f>
        <v/>
      </c>
      <c r="AN1941" t="e">
        <f>IF(PLAYERIDMAP2[[#This Row],[POS]]="1B",MAX(AN$1:AN1940)+1,"")</f>
        <v>#VALUE!</v>
      </c>
      <c r="AO1941" t="str">
        <f>IFERROR(INDEX(PLAYERIDMAP2[PLAYERNAME],MATCH(ROW()-ROW(AO$1),FIRSTBASE,0)),"")</f>
        <v/>
      </c>
      <c r="AP1941" t="e">
        <f>IF(PLAYERIDMAP2[[#This Row],[POS]]="2B",MAX(AP$1:AP1940)+1,"")</f>
        <v>#VALUE!</v>
      </c>
      <c r="AQ1941" t="str">
        <f>IFERROR(INDEX(PLAYERIDMAP2[PLAYERNAME],MATCH(ROW()-ROW(AQ$1),SECONDBASE,0)),"")</f>
        <v/>
      </c>
      <c r="AR1941" t="e">
        <f>IF(PLAYERIDMAP2[[#This Row],[POS]]="3B",MAX(AR$1:AR1940)+1,"")</f>
        <v>#VALUE!</v>
      </c>
      <c r="AS1941" t="str">
        <f>IFERROR(INDEX(PLAYERIDMAP2[PLAYERNAME],MATCH(ROW()-ROW(AS$1),THIRDBASE,0)),"")</f>
        <v/>
      </c>
      <c r="AT1941" t="e">
        <f>IF(PLAYERIDMAP2[[#This Row],[POS]]="SS",MAX(AT$1:AT1940)+1,"")</f>
        <v>#VALUE!</v>
      </c>
      <c r="AU1941" t="str">
        <f>IFERROR(INDEX(PLAYERIDMAP2[PLAYERNAME],MATCH(ROW()-ROW(AU$1),SHORTSTOP,0)),"")</f>
        <v/>
      </c>
      <c r="AV1941" t="e">
        <f>IF(PLAYERIDMAP2[[#This Row],[POS]]="OF",MAX(AV$1:AV1940)+1,"")</f>
        <v>#VALUE!</v>
      </c>
      <c r="AW1941" t="str">
        <f>IFERROR(INDEX(PLAYERIDMAP2[PLAYERNAME],MATCH(ROW()-ROW(AW$1),OUTFIELD,0)),"")</f>
        <v/>
      </c>
      <c r="AX1941" t="e">
        <f>IF(PLAYERIDMAP2[[#This Row],[POS]]&lt;&gt;"P",MAX(AX$1:AX1940)+1,"")</f>
        <v>#VALUE!</v>
      </c>
      <c r="AY1941" t="str">
        <f>IFERROR(INDEX(PLAYERIDMAP2[PLAYERNAME],MATCH(ROW()-ROW(AY$1),HITTERS,0)),"")</f>
        <v/>
      </c>
      <c r="AZ1941" t="e">
        <f>IF(PLAYERIDMAP2[[#This Row],[POS]]="P",MAX(AZ$1:AZ1940)+1,"")</f>
        <v>#VALUE!</v>
      </c>
      <c r="BA1941" t="str">
        <f>IFERROR(INDEX(PLAYERIDMAP2[PLAYERNAME],MATCH(ROW()-ROW(BA$1),PITCHERS,0)),"")</f>
        <v/>
      </c>
    </row>
    <row r="1942" spans="38:53" x14ac:dyDescent="0.25">
      <c r="AL1942" t="e">
        <f>IF(PLAYERIDMAP2[[#This Row],[POS]]="C",MAX(AL$1:AL1941)+1,"")</f>
        <v>#VALUE!</v>
      </c>
      <c r="AM1942" t="str">
        <f>IFERROR(INDEX(PLAYERIDMAP2[PLAYERNAME],MATCH(ROW()-ROW(AM$1),CATCHERS,0)),"")</f>
        <v/>
      </c>
      <c r="AN1942" t="e">
        <f>IF(PLAYERIDMAP2[[#This Row],[POS]]="1B",MAX(AN$1:AN1941)+1,"")</f>
        <v>#VALUE!</v>
      </c>
      <c r="AO1942" t="str">
        <f>IFERROR(INDEX(PLAYERIDMAP2[PLAYERNAME],MATCH(ROW()-ROW(AO$1),FIRSTBASE,0)),"")</f>
        <v/>
      </c>
      <c r="AP1942" t="e">
        <f>IF(PLAYERIDMAP2[[#This Row],[POS]]="2B",MAX(AP$1:AP1941)+1,"")</f>
        <v>#VALUE!</v>
      </c>
      <c r="AQ1942" t="str">
        <f>IFERROR(INDEX(PLAYERIDMAP2[PLAYERNAME],MATCH(ROW()-ROW(AQ$1),SECONDBASE,0)),"")</f>
        <v/>
      </c>
      <c r="AR1942" t="e">
        <f>IF(PLAYERIDMAP2[[#This Row],[POS]]="3B",MAX(AR$1:AR1941)+1,"")</f>
        <v>#VALUE!</v>
      </c>
      <c r="AS1942" t="str">
        <f>IFERROR(INDEX(PLAYERIDMAP2[PLAYERNAME],MATCH(ROW()-ROW(AS$1),THIRDBASE,0)),"")</f>
        <v/>
      </c>
      <c r="AT1942" t="e">
        <f>IF(PLAYERIDMAP2[[#This Row],[POS]]="SS",MAX(AT$1:AT1941)+1,"")</f>
        <v>#VALUE!</v>
      </c>
      <c r="AU1942" t="str">
        <f>IFERROR(INDEX(PLAYERIDMAP2[PLAYERNAME],MATCH(ROW()-ROW(AU$1),SHORTSTOP,0)),"")</f>
        <v/>
      </c>
      <c r="AV1942" t="e">
        <f>IF(PLAYERIDMAP2[[#This Row],[POS]]="OF",MAX(AV$1:AV1941)+1,"")</f>
        <v>#VALUE!</v>
      </c>
      <c r="AW1942" t="str">
        <f>IFERROR(INDEX(PLAYERIDMAP2[PLAYERNAME],MATCH(ROW()-ROW(AW$1),OUTFIELD,0)),"")</f>
        <v/>
      </c>
      <c r="AX1942" t="e">
        <f>IF(PLAYERIDMAP2[[#This Row],[POS]]&lt;&gt;"P",MAX(AX$1:AX1941)+1,"")</f>
        <v>#VALUE!</v>
      </c>
      <c r="AY1942" t="str">
        <f>IFERROR(INDEX(PLAYERIDMAP2[PLAYERNAME],MATCH(ROW()-ROW(AY$1),HITTERS,0)),"")</f>
        <v/>
      </c>
      <c r="AZ1942" t="e">
        <f>IF(PLAYERIDMAP2[[#This Row],[POS]]="P",MAX(AZ$1:AZ1941)+1,"")</f>
        <v>#VALUE!</v>
      </c>
      <c r="BA1942" t="str">
        <f>IFERROR(INDEX(PLAYERIDMAP2[PLAYERNAME],MATCH(ROW()-ROW(BA$1),PITCHERS,0)),"")</f>
        <v/>
      </c>
    </row>
    <row r="1943" spans="38:53" x14ac:dyDescent="0.25">
      <c r="AL1943" t="e">
        <f>IF(PLAYERIDMAP2[[#This Row],[POS]]="C",MAX(AL$1:AL1942)+1,"")</f>
        <v>#VALUE!</v>
      </c>
      <c r="AM1943" t="str">
        <f>IFERROR(INDEX(PLAYERIDMAP2[PLAYERNAME],MATCH(ROW()-ROW(AM$1),CATCHERS,0)),"")</f>
        <v/>
      </c>
      <c r="AN1943" t="e">
        <f>IF(PLAYERIDMAP2[[#This Row],[POS]]="1B",MAX(AN$1:AN1942)+1,"")</f>
        <v>#VALUE!</v>
      </c>
      <c r="AO1943" t="str">
        <f>IFERROR(INDEX(PLAYERIDMAP2[PLAYERNAME],MATCH(ROW()-ROW(AO$1),FIRSTBASE,0)),"")</f>
        <v/>
      </c>
      <c r="AP1943" t="e">
        <f>IF(PLAYERIDMAP2[[#This Row],[POS]]="2B",MAX(AP$1:AP1942)+1,"")</f>
        <v>#VALUE!</v>
      </c>
      <c r="AQ1943" t="str">
        <f>IFERROR(INDEX(PLAYERIDMAP2[PLAYERNAME],MATCH(ROW()-ROW(AQ$1),SECONDBASE,0)),"")</f>
        <v/>
      </c>
      <c r="AR1943" t="e">
        <f>IF(PLAYERIDMAP2[[#This Row],[POS]]="3B",MAX(AR$1:AR1942)+1,"")</f>
        <v>#VALUE!</v>
      </c>
      <c r="AS1943" t="str">
        <f>IFERROR(INDEX(PLAYERIDMAP2[PLAYERNAME],MATCH(ROW()-ROW(AS$1),THIRDBASE,0)),"")</f>
        <v/>
      </c>
      <c r="AT1943" t="e">
        <f>IF(PLAYERIDMAP2[[#This Row],[POS]]="SS",MAX(AT$1:AT1942)+1,"")</f>
        <v>#VALUE!</v>
      </c>
      <c r="AU1943" t="str">
        <f>IFERROR(INDEX(PLAYERIDMAP2[PLAYERNAME],MATCH(ROW()-ROW(AU$1),SHORTSTOP,0)),"")</f>
        <v/>
      </c>
      <c r="AV1943" t="e">
        <f>IF(PLAYERIDMAP2[[#This Row],[POS]]="OF",MAX(AV$1:AV1942)+1,"")</f>
        <v>#VALUE!</v>
      </c>
      <c r="AW1943" t="str">
        <f>IFERROR(INDEX(PLAYERIDMAP2[PLAYERNAME],MATCH(ROW()-ROW(AW$1),OUTFIELD,0)),"")</f>
        <v/>
      </c>
      <c r="AX1943" t="e">
        <f>IF(PLAYERIDMAP2[[#This Row],[POS]]&lt;&gt;"P",MAX(AX$1:AX1942)+1,"")</f>
        <v>#VALUE!</v>
      </c>
      <c r="AY1943" t="str">
        <f>IFERROR(INDEX(PLAYERIDMAP2[PLAYERNAME],MATCH(ROW()-ROW(AY$1),HITTERS,0)),"")</f>
        <v/>
      </c>
      <c r="AZ1943" t="e">
        <f>IF(PLAYERIDMAP2[[#This Row],[POS]]="P",MAX(AZ$1:AZ1942)+1,"")</f>
        <v>#VALUE!</v>
      </c>
      <c r="BA1943" t="str">
        <f>IFERROR(INDEX(PLAYERIDMAP2[PLAYERNAME],MATCH(ROW()-ROW(BA$1),PITCHERS,0)),"")</f>
        <v/>
      </c>
    </row>
    <row r="1944" spans="38:53" x14ac:dyDescent="0.25">
      <c r="AL1944" t="e">
        <f>IF(PLAYERIDMAP2[[#This Row],[POS]]="C",MAX(AL$1:AL1943)+1,"")</f>
        <v>#VALUE!</v>
      </c>
      <c r="AM1944" t="str">
        <f>IFERROR(INDEX(PLAYERIDMAP2[PLAYERNAME],MATCH(ROW()-ROW(AM$1),CATCHERS,0)),"")</f>
        <v/>
      </c>
      <c r="AN1944" t="e">
        <f>IF(PLAYERIDMAP2[[#This Row],[POS]]="1B",MAX(AN$1:AN1943)+1,"")</f>
        <v>#VALUE!</v>
      </c>
      <c r="AO1944" t="str">
        <f>IFERROR(INDEX(PLAYERIDMAP2[PLAYERNAME],MATCH(ROW()-ROW(AO$1),FIRSTBASE,0)),"")</f>
        <v/>
      </c>
      <c r="AP1944" t="e">
        <f>IF(PLAYERIDMAP2[[#This Row],[POS]]="2B",MAX(AP$1:AP1943)+1,"")</f>
        <v>#VALUE!</v>
      </c>
      <c r="AQ1944" t="str">
        <f>IFERROR(INDEX(PLAYERIDMAP2[PLAYERNAME],MATCH(ROW()-ROW(AQ$1),SECONDBASE,0)),"")</f>
        <v/>
      </c>
      <c r="AR1944" t="e">
        <f>IF(PLAYERIDMAP2[[#This Row],[POS]]="3B",MAX(AR$1:AR1943)+1,"")</f>
        <v>#VALUE!</v>
      </c>
      <c r="AS1944" t="str">
        <f>IFERROR(INDEX(PLAYERIDMAP2[PLAYERNAME],MATCH(ROW()-ROW(AS$1),THIRDBASE,0)),"")</f>
        <v/>
      </c>
      <c r="AT1944" t="e">
        <f>IF(PLAYERIDMAP2[[#This Row],[POS]]="SS",MAX(AT$1:AT1943)+1,"")</f>
        <v>#VALUE!</v>
      </c>
      <c r="AU1944" t="str">
        <f>IFERROR(INDEX(PLAYERIDMAP2[PLAYERNAME],MATCH(ROW()-ROW(AU$1),SHORTSTOP,0)),"")</f>
        <v/>
      </c>
      <c r="AV1944" t="e">
        <f>IF(PLAYERIDMAP2[[#This Row],[POS]]="OF",MAX(AV$1:AV1943)+1,"")</f>
        <v>#VALUE!</v>
      </c>
      <c r="AW1944" t="str">
        <f>IFERROR(INDEX(PLAYERIDMAP2[PLAYERNAME],MATCH(ROW()-ROW(AW$1),OUTFIELD,0)),"")</f>
        <v/>
      </c>
      <c r="AX1944" t="e">
        <f>IF(PLAYERIDMAP2[[#This Row],[POS]]&lt;&gt;"P",MAX(AX$1:AX1943)+1,"")</f>
        <v>#VALUE!</v>
      </c>
      <c r="AY1944" t="str">
        <f>IFERROR(INDEX(PLAYERIDMAP2[PLAYERNAME],MATCH(ROW()-ROW(AY$1),HITTERS,0)),"")</f>
        <v/>
      </c>
      <c r="AZ1944" t="e">
        <f>IF(PLAYERIDMAP2[[#This Row],[POS]]="P",MAX(AZ$1:AZ1943)+1,"")</f>
        <v>#VALUE!</v>
      </c>
      <c r="BA1944" t="str">
        <f>IFERROR(INDEX(PLAYERIDMAP2[PLAYERNAME],MATCH(ROW()-ROW(BA$1),PITCHERS,0)),"")</f>
        <v/>
      </c>
    </row>
    <row r="1945" spans="38:53" x14ac:dyDescent="0.25">
      <c r="AL1945" t="e">
        <f>IF(PLAYERIDMAP2[[#This Row],[POS]]="C",MAX(AL$1:AL1944)+1,"")</f>
        <v>#VALUE!</v>
      </c>
      <c r="AM1945" t="str">
        <f>IFERROR(INDEX(PLAYERIDMAP2[PLAYERNAME],MATCH(ROW()-ROW(AM$1),CATCHERS,0)),"")</f>
        <v/>
      </c>
      <c r="AN1945" t="e">
        <f>IF(PLAYERIDMAP2[[#This Row],[POS]]="1B",MAX(AN$1:AN1944)+1,"")</f>
        <v>#VALUE!</v>
      </c>
      <c r="AO1945" t="str">
        <f>IFERROR(INDEX(PLAYERIDMAP2[PLAYERNAME],MATCH(ROW()-ROW(AO$1),FIRSTBASE,0)),"")</f>
        <v/>
      </c>
      <c r="AP1945" t="e">
        <f>IF(PLAYERIDMAP2[[#This Row],[POS]]="2B",MAX(AP$1:AP1944)+1,"")</f>
        <v>#VALUE!</v>
      </c>
      <c r="AQ1945" t="str">
        <f>IFERROR(INDEX(PLAYERIDMAP2[PLAYERNAME],MATCH(ROW()-ROW(AQ$1),SECONDBASE,0)),"")</f>
        <v/>
      </c>
      <c r="AR1945" t="e">
        <f>IF(PLAYERIDMAP2[[#This Row],[POS]]="3B",MAX(AR$1:AR1944)+1,"")</f>
        <v>#VALUE!</v>
      </c>
      <c r="AS1945" t="str">
        <f>IFERROR(INDEX(PLAYERIDMAP2[PLAYERNAME],MATCH(ROW()-ROW(AS$1),THIRDBASE,0)),"")</f>
        <v/>
      </c>
      <c r="AT1945" t="e">
        <f>IF(PLAYERIDMAP2[[#This Row],[POS]]="SS",MAX(AT$1:AT1944)+1,"")</f>
        <v>#VALUE!</v>
      </c>
      <c r="AU1945" t="str">
        <f>IFERROR(INDEX(PLAYERIDMAP2[PLAYERNAME],MATCH(ROW()-ROW(AU$1),SHORTSTOP,0)),"")</f>
        <v/>
      </c>
      <c r="AV1945" t="e">
        <f>IF(PLAYERIDMAP2[[#This Row],[POS]]="OF",MAX(AV$1:AV1944)+1,"")</f>
        <v>#VALUE!</v>
      </c>
      <c r="AW1945" t="str">
        <f>IFERROR(INDEX(PLAYERIDMAP2[PLAYERNAME],MATCH(ROW()-ROW(AW$1),OUTFIELD,0)),"")</f>
        <v/>
      </c>
      <c r="AX1945" t="e">
        <f>IF(PLAYERIDMAP2[[#This Row],[POS]]&lt;&gt;"P",MAX(AX$1:AX1944)+1,"")</f>
        <v>#VALUE!</v>
      </c>
      <c r="AY1945" t="str">
        <f>IFERROR(INDEX(PLAYERIDMAP2[PLAYERNAME],MATCH(ROW()-ROW(AY$1),HITTERS,0)),"")</f>
        <v/>
      </c>
      <c r="AZ1945" t="e">
        <f>IF(PLAYERIDMAP2[[#This Row],[POS]]="P",MAX(AZ$1:AZ1944)+1,"")</f>
        <v>#VALUE!</v>
      </c>
      <c r="BA1945" t="str">
        <f>IFERROR(INDEX(PLAYERIDMAP2[PLAYERNAME],MATCH(ROW()-ROW(BA$1),PITCHERS,0)),"")</f>
        <v/>
      </c>
    </row>
    <row r="1946" spans="38:53" x14ac:dyDescent="0.25">
      <c r="AL1946" t="e">
        <f>IF(PLAYERIDMAP2[[#This Row],[POS]]="C",MAX(AL$1:AL1945)+1,"")</f>
        <v>#VALUE!</v>
      </c>
      <c r="AM1946" t="str">
        <f>IFERROR(INDEX(PLAYERIDMAP2[PLAYERNAME],MATCH(ROW()-ROW(AM$1),CATCHERS,0)),"")</f>
        <v/>
      </c>
      <c r="AN1946" t="e">
        <f>IF(PLAYERIDMAP2[[#This Row],[POS]]="1B",MAX(AN$1:AN1945)+1,"")</f>
        <v>#VALUE!</v>
      </c>
      <c r="AO1946" t="str">
        <f>IFERROR(INDEX(PLAYERIDMAP2[PLAYERNAME],MATCH(ROW()-ROW(AO$1),FIRSTBASE,0)),"")</f>
        <v/>
      </c>
      <c r="AP1946" t="e">
        <f>IF(PLAYERIDMAP2[[#This Row],[POS]]="2B",MAX(AP$1:AP1945)+1,"")</f>
        <v>#VALUE!</v>
      </c>
      <c r="AQ1946" t="str">
        <f>IFERROR(INDEX(PLAYERIDMAP2[PLAYERNAME],MATCH(ROW()-ROW(AQ$1),SECONDBASE,0)),"")</f>
        <v/>
      </c>
      <c r="AR1946" t="e">
        <f>IF(PLAYERIDMAP2[[#This Row],[POS]]="3B",MAX(AR$1:AR1945)+1,"")</f>
        <v>#VALUE!</v>
      </c>
      <c r="AS1946" t="str">
        <f>IFERROR(INDEX(PLAYERIDMAP2[PLAYERNAME],MATCH(ROW()-ROW(AS$1),THIRDBASE,0)),"")</f>
        <v/>
      </c>
      <c r="AT1946" t="e">
        <f>IF(PLAYERIDMAP2[[#This Row],[POS]]="SS",MAX(AT$1:AT1945)+1,"")</f>
        <v>#VALUE!</v>
      </c>
      <c r="AU1946" t="str">
        <f>IFERROR(INDEX(PLAYERIDMAP2[PLAYERNAME],MATCH(ROW()-ROW(AU$1),SHORTSTOP,0)),"")</f>
        <v/>
      </c>
      <c r="AV1946" t="e">
        <f>IF(PLAYERIDMAP2[[#This Row],[POS]]="OF",MAX(AV$1:AV1945)+1,"")</f>
        <v>#VALUE!</v>
      </c>
      <c r="AW1946" t="str">
        <f>IFERROR(INDEX(PLAYERIDMAP2[PLAYERNAME],MATCH(ROW()-ROW(AW$1),OUTFIELD,0)),"")</f>
        <v/>
      </c>
      <c r="AX1946" t="e">
        <f>IF(PLAYERIDMAP2[[#This Row],[POS]]&lt;&gt;"P",MAX(AX$1:AX1945)+1,"")</f>
        <v>#VALUE!</v>
      </c>
      <c r="AY1946" t="str">
        <f>IFERROR(INDEX(PLAYERIDMAP2[PLAYERNAME],MATCH(ROW()-ROW(AY$1),HITTERS,0)),"")</f>
        <v/>
      </c>
      <c r="AZ1946" t="e">
        <f>IF(PLAYERIDMAP2[[#This Row],[POS]]="P",MAX(AZ$1:AZ1945)+1,"")</f>
        <v>#VALUE!</v>
      </c>
      <c r="BA1946" t="str">
        <f>IFERROR(INDEX(PLAYERIDMAP2[PLAYERNAME],MATCH(ROW()-ROW(BA$1),PITCHERS,0)),"")</f>
        <v/>
      </c>
    </row>
    <row r="1947" spans="38:53" x14ac:dyDescent="0.25">
      <c r="AL1947" t="e">
        <f>IF(PLAYERIDMAP2[[#This Row],[POS]]="C",MAX(AL$1:AL1946)+1,"")</f>
        <v>#VALUE!</v>
      </c>
      <c r="AM1947" t="str">
        <f>IFERROR(INDEX(PLAYERIDMAP2[PLAYERNAME],MATCH(ROW()-ROW(AM$1),CATCHERS,0)),"")</f>
        <v/>
      </c>
      <c r="AN1947" t="e">
        <f>IF(PLAYERIDMAP2[[#This Row],[POS]]="1B",MAX(AN$1:AN1946)+1,"")</f>
        <v>#VALUE!</v>
      </c>
      <c r="AO1947" t="str">
        <f>IFERROR(INDEX(PLAYERIDMAP2[PLAYERNAME],MATCH(ROW()-ROW(AO$1),FIRSTBASE,0)),"")</f>
        <v/>
      </c>
      <c r="AP1947" t="e">
        <f>IF(PLAYERIDMAP2[[#This Row],[POS]]="2B",MAX(AP$1:AP1946)+1,"")</f>
        <v>#VALUE!</v>
      </c>
      <c r="AQ1947" t="str">
        <f>IFERROR(INDEX(PLAYERIDMAP2[PLAYERNAME],MATCH(ROW()-ROW(AQ$1),SECONDBASE,0)),"")</f>
        <v/>
      </c>
      <c r="AR1947" t="e">
        <f>IF(PLAYERIDMAP2[[#This Row],[POS]]="3B",MAX(AR$1:AR1946)+1,"")</f>
        <v>#VALUE!</v>
      </c>
      <c r="AS1947" t="str">
        <f>IFERROR(INDEX(PLAYERIDMAP2[PLAYERNAME],MATCH(ROW()-ROW(AS$1),THIRDBASE,0)),"")</f>
        <v/>
      </c>
      <c r="AT1947" t="e">
        <f>IF(PLAYERIDMAP2[[#This Row],[POS]]="SS",MAX(AT$1:AT1946)+1,"")</f>
        <v>#VALUE!</v>
      </c>
      <c r="AU1947" t="str">
        <f>IFERROR(INDEX(PLAYERIDMAP2[PLAYERNAME],MATCH(ROW()-ROW(AU$1),SHORTSTOP,0)),"")</f>
        <v/>
      </c>
      <c r="AV1947" t="e">
        <f>IF(PLAYERIDMAP2[[#This Row],[POS]]="OF",MAX(AV$1:AV1946)+1,"")</f>
        <v>#VALUE!</v>
      </c>
      <c r="AW1947" t="str">
        <f>IFERROR(INDEX(PLAYERIDMAP2[PLAYERNAME],MATCH(ROW()-ROW(AW$1),OUTFIELD,0)),"")</f>
        <v/>
      </c>
      <c r="AX1947" t="e">
        <f>IF(PLAYERIDMAP2[[#This Row],[POS]]&lt;&gt;"P",MAX(AX$1:AX1946)+1,"")</f>
        <v>#VALUE!</v>
      </c>
      <c r="AY1947" t="str">
        <f>IFERROR(INDEX(PLAYERIDMAP2[PLAYERNAME],MATCH(ROW()-ROW(AY$1),HITTERS,0)),"")</f>
        <v/>
      </c>
      <c r="AZ1947" t="e">
        <f>IF(PLAYERIDMAP2[[#This Row],[POS]]="P",MAX(AZ$1:AZ1946)+1,"")</f>
        <v>#VALUE!</v>
      </c>
      <c r="BA1947" t="str">
        <f>IFERROR(INDEX(PLAYERIDMAP2[PLAYERNAME],MATCH(ROW()-ROW(BA$1),PITCHERS,0)),"")</f>
        <v/>
      </c>
    </row>
    <row r="1948" spans="38:53" x14ac:dyDescent="0.25">
      <c r="AL1948" t="e">
        <f>IF(PLAYERIDMAP2[[#This Row],[POS]]="C",MAX(AL$1:AL1947)+1,"")</f>
        <v>#VALUE!</v>
      </c>
      <c r="AM1948" t="str">
        <f>IFERROR(INDEX(PLAYERIDMAP2[PLAYERNAME],MATCH(ROW()-ROW(AM$1),CATCHERS,0)),"")</f>
        <v/>
      </c>
      <c r="AN1948" t="e">
        <f>IF(PLAYERIDMAP2[[#This Row],[POS]]="1B",MAX(AN$1:AN1947)+1,"")</f>
        <v>#VALUE!</v>
      </c>
      <c r="AO1948" t="str">
        <f>IFERROR(INDEX(PLAYERIDMAP2[PLAYERNAME],MATCH(ROW()-ROW(AO$1),FIRSTBASE,0)),"")</f>
        <v/>
      </c>
      <c r="AP1948" t="e">
        <f>IF(PLAYERIDMAP2[[#This Row],[POS]]="2B",MAX(AP$1:AP1947)+1,"")</f>
        <v>#VALUE!</v>
      </c>
      <c r="AQ1948" t="str">
        <f>IFERROR(INDEX(PLAYERIDMAP2[PLAYERNAME],MATCH(ROW()-ROW(AQ$1),SECONDBASE,0)),"")</f>
        <v/>
      </c>
      <c r="AR1948" t="e">
        <f>IF(PLAYERIDMAP2[[#This Row],[POS]]="3B",MAX(AR$1:AR1947)+1,"")</f>
        <v>#VALUE!</v>
      </c>
      <c r="AS1948" t="str">
        <f>IFERROR(INDEX(PLAYERIDMAP2[PLAYERNAME],MATCH(ROW()-ROW(AS$1),THIRDBASE,0)),"")</f>
        <v/>
      </c>
      <c r="AT1948" t="e">
        <f>IF(PLAYERIDMAP2[[#This Row],[POS]]="SS",MAX(AT$1:AT1947)+1,"")</f>
        <v>#VALUE!</v>
      </c>
      <c r="AU1948" t="str">
        <f>IFERROR(INDEX(PLAYERIDMAP2[PLAYERNAME],MATCH(ROW()-ROW(AU$1),SHORTSTOP,0)),"")</f>
        <v/>
      </c>
      <c r="AV1948" t="e">
        <f>IF(PLAYERIDMAP2[[#This Row],[POS]]="OF",MAX(AV$1:AV1947)+1,"")</f>
        <v>#VALUE!</v>
      </c>
      <c r="AW1948" t="str">
        <f>IFERROR(INDEX(PLAYERIDMAP2[PLAYERNAME],MATCH(ROW()-ROW(AW$1),OUTFIELD,0)),"")</f>
        <v/>
      </c>
      <c r="AX1948" t="e">
        <f>IF(PLAYERIDMAP2[[#This Row],[POS]]&lt;&gt;"P",MAX(AX$1:AX1947)+1,"")</f>
        <v>#VALUE!</v>
      </c>
      <c r="AY1948" t="str">
        <f>IFERROR(INDEX(PLAYERIDMAP2[PLAYERNAME],MATCH(ROW()-ROW(AY$1),HITTERS,0)),"")</f>
        <v/>
      </c>
      <c r="AZ1948" t="e">
        <f>IF(PLAYERIDMAP2[[#This Row],[POS]]="P",MAX(AZ$1:AZ1947)+1,"")</f>
        <v>#VALUE!</v>
      </c>
      <c r="BA1948" t="str">
        <f>IFERROR(INDEX(PLAYERIDMAP2[PLAYERNAME],MATCH(ROW()-ROW(BA$1),PITCHERS,0)),"")</f>
        <v/>
      </c>
    </row>
    <row r="1949" spans="38:53" x14ac:dyDescent="0.25">
      <c r="AL1949" t="e">
        <f>IF(PLAYERIDMAP2[[#This Row],[POS]]="C",MAX(AL$1:AL1948)+1,"")</f>
        <v>#VALUE!</v>
      </c>
      <c r="AM1949" t="str">
        <f>IFERROR(INDEX(PLAYERIDMAP2[PLAYERNAME],MATCH(ROW()-ROW(AM$1),CATCHERS,0)),"")</f>
        <v/>
      </c>
      <c r="AN1949" t="e">
        <f>IF(PLAYERIDMAP2[[#This Row],[POS]]="1B",MAX(AN$1:AN1948)+1,"")</f>
        <v>#VALUE!</v>
      </c>
      <c r="AO1949" t="str">
        <f>IFERROR(INDEX(PLAYERIDMAP2[PLAYERNAME],MATCH(ROW()-ROW(AO$1),FIRSTBASE,0)),"")</f>
        <v/>
      </c>
      <c r="AP1949" t="e">
        <f>IF(PLAYERIDMAP2[[#This Row],[POS]]="2B",MAX(AP$1:AP1948)+1,"")</f>
        <v>#VALUE!</v>
      </c>
      <c r="AQ1949" t="str">
        <f>IFERROR(INDEX(PLAYERIDMAP2[PLAYERNAME],MATCH(ROW()-ROW(AQ$1),SECONDBASE,0)),"")</f>
        <v/>
      </c>
      <c r="AR1949" t="e">
        <f>IF(PLAYERIDMAP2[[#This Row],[POS]]="3B",MAX(AR$1:AR1948)+1,"")</f>
        <v>#VALUE!</v>
      </c>
      <c r="AS1949" t="str">
        <f>IFERROR(INDEX(PLAYERIDMAP2[PLAYERNAME],MATCH(ROW()-ROW(AS$1),THIRDBASE,0)),"")</f>
        <v/>
      </c>
      <c r="AT1949" t="e">
        <f>IF(PLAYERIDMAP2[[#This Row],[POS]]="SS",MAX(AT$1:AT1948)+1,"")</f>
        <v>#VALUE!</v>
      </c>
      <c r="AU1949" t="str">
        <f>IFERROR(INDEX(PLAYERIDMAP2[PLAYERNAME],MATCH(ROW()-ROW(AU$1),SHORTSTOP,0)),"")</f>
        <v/>
      </c>
      <c r="AV1949" t="e">
        <f>IF(PLAYERIDMAP2[[#This Row],[POS]]="OF",MAX(AV$1:AV1948)+1,"")</f>
        <v>#VALUE!</v>
      </c>
      <c r="AW1949" t="str">
        <f>IFERROR(INDEX(PLAYERIDMAP2[PLAYERNAME],MATCH(ROW()-ROW(AW$1),OUTFIELD,0)),"")</f>
        <v/>
      </c>
      <c r="AX1949" t="e">
        <f>IF(PLAYERIDMAP2[[#This Row],[POS]]&lt;&gt;"P",MAX(AX$1:AX1948)+1,"")</f>
        <v>#VALUE!</v>
      </c>
      <c r="AY1949" t="str">
        <f>IFERROR(INDEX(PLAYERIDMAP2[PLAYERNAME],MATCH(ROW()-ROW(AY$1),HITTERS,0)),"")</f>
        <v/>
      </c>
      <c r="AZ1949" t="e">
        <f>IF(PLAYERIDMAP2[[#This Row],[POS]]="P",MAX(AZ$1:AZ1948)+1,"")</f>
        <v>#VALUE!</v>
      </c>
      <c r="BA1949" t="str">
        <f>IFERROR(INDEX(PLAYERIDMAP2[PLAYERNAME],MATCH(ROW()-ROW(BA$1),PITCHERS,0)),"")</f>
        <v/>
      </c>
    </row>
    <row r="1950" spans="38:53" x14ac:dyDescent="0.25">
      <c r="AL1950" t="e">
        <f>IF(PLAYERIDMAP2[[#This Row],[POS]]="C",MAX(AL$1:AL1949)+1,"")</f>
        <v>#VALUE!</v>
      </c>
      <c r="AM1950" t="str">
        <f>IFERROR(INDEX(PLAYERIDMAP2[PLAYERNAME],MATCH(ROW()-ROW(AM$1),CATCHERS,0)),"")</f>
        <v/>
      </c>
      <c r="AN1950" t="e">
        <f>IF(PLAYERIDMAP2[[#This Row],[POS]]="1B",MAX(AN$1:AN1949)+1,"")</f>
        <v>#VALUE!</v>
      </c>
      <c r="AO1950" t="str">
        <f>IFERROR(INDEX(PLAYERIDMAP2[PLAYERNAME],MATCH(ROW()-ROW(AO$1),FIRSTBASE,0)),"")</f>
        <v/>
      </c>
      <c r="AP1950" t="e">
        <f>IF(PLAYERIDMAP2[[#This Row],[POS]]="2B",MAX(AP$1:AP1949)+1,"")</f>
        <v>#VALUE!</v>
      </c>
      <c r="AQ1950" t="str">
        <f>IFERROR(INDEX(PLAYERIDMAP2[PLAYERNAME],MATCH(ROW()-ROW(AQ$1),SECONDBASE,0)),"")</f>
        <v/>
      </c>
      <c r="AR1950" t="e">
        <f>IF(PLAYERIDMAP2[[#This Row],[POS]]="3B",MAX(AR$1:AR1949)+1,"")</f>
        <v>#VALUE!</v>
      </c>
      <c r="AS1950" t="str">
        <f>IFERROR(INDEX(PLAYERIDMAP2[PLAYERNAME],MATCH(ROW()-ROW(AS$1),THIRDBASE,0)),"")</f>
        <v/>
      </c>
      <c r="AT1950" t="e">
        <f>IF(PLAYERIDMAP2[[#This Row],[POS]]="SS",MAX(AT$1:AT1949)+1,"")</f>
        <v>#VALUE!</v>
      </c>
      <c r="AU1950" t="str">
        <f>IFERROR(INDEX(PLAYERIDMAP2[PLAYERNAME],MATCH(ROW()-ROW(AU$1),SHORTSTOP,0)),"")</f>
        <v/>
      </c>
      <c r="AV1950" t="e">
        <f>IF(PLAYERIDMAP2[[#This Row],[POS]]="OF",MAX(AV$1:AV1949)+1,"")</f>
        <v>#VALUE!</v>
      </c>
      <c r="AW1950" t="str">
        <f>IFERROR(INDEX(PLAYERIDMAP2[PLAYERNAME],MATCH(ROW()-ROW(AW$1),OUTFIELD,0)),"")</f>
        <v/>
      </c>
      <c r="AX1950" t="e">
        <f>IF(PLAYERIDMAP2[[#This Row],[POS]]&lt;&gt;"P",MAX(AX$1:AX1949)+1,"")</f>
        <v>#VALUE!</v>
      </c>
      <c r="AY1950" t="str">
        <f>IFERROR(INDEX(PLAYERIDMAP2[PLAYERNAME],MATCH(ROW()-ROW(AY$1),HITTERS,0)),"")</f>
        <v/>
      </c>
      <c r="AZ1950" t="e">
        <f>IF(PLAYERIDMAP2[[#This Row],[POS]]="P",MAX(AZ$1:AZ1949)+1,"")</f>
        <v>#VALUE!</v>
      </c>
      <c r="BA1950" t="str">
        <f>IFERROR(INDEX(PLAYERIDMAP2[PLAYERNAME],MATCH(ROW()-ROW(BA$1),PITCHERS,0)),"")</f>
        <v/>
      </c>
    </row>
    <row r="1951" spans="38:53" x14ac:dyDescent="0.25">
      <c r="AL1951" t="e">
        <f>IF(PLAYERIDMAP2[[#This Row],[POS]]="C",MAX(AL$1:AL1950)+1,"")</f>
        <v>#VALUE!</v>
      </c>
      <c r="AM1951" t="str">
        <f>IFERROR(INDEX(PLAYERIDMAP2[PLAYERNAME],MATCH(ROW()-ROW(AM$1),CATCHERS,0)),"")</f>
        <v/>
      </c>
      <c r="AN1951" t="e">
        <f>IF(PLAYERIDMAP2[[#This Row],[POS]]="1B",MAX(AN$1:AN1950)+1,"")</f>
        <v>#VALUE!</v>
      </c>
      <c r="AO1951" t="str">
        <f>IFERROR(INDEX(PLAYERIDMAP2[PLAYERNAME],MATCH(ROW()-ROW(AO$1),FIRSTBASE,0)),"")</f>
        <v/>
      </c>
      <c r="AP1951" t="e">
        <f>IF(PLAYERIDMAP2[[#This Row],[POS]]="2B",MAX(AP$1:AP1950)+1,"")</f>
        <v>#VALUE!</v>
      </c>
      <c r="AQ1951" t="str">
        <f>IFERROR(INDEX(PLAYERIDMAP2[PLAYERNAME],MATCH(ROW()-ROW(AQ$1),SECONDBASE,0)),"")</f>
        <v/>
      </c>
      <c r="AR1951" t="e">
        <f>IF(PLAYERIDMAP2[[#This Row],[POS]]="3B",MAX(AR$1:AR1950)+1,"")</f>
        <v>#VALUE!</v>
      </c>
      <c r="AS1951" t="str">
        <f>IFERROR(INDEX(PLAYERIDMAP2[PLAYERNAME],MATCH(ROW()-ROW(AS$1),THIRDBASE,0)),"")</f>
        <v/>
      </c>
      <c r="AT1951" t="e">
        <f>IF(PLAYERIDMAP2[[#This Row],[POS]]="SS",MAX(AT$1:AT1950)+1,"")</f>
        <v>#VALUE!</v>
      </c>
      <c r="AU1951" t="str">
        <f>IFERROR(INDEX(PLAYERIDMAP2[PLAYERNAME],MATCH(ROW()-ROW(AU$1),SHORTSTOP,0)),"")</f>
        <v/>
      </c>
      <c r="AV1951" t="e">
        <f>IF(PLAYERIDMAP2[[#This Row],[POS]]="OF",MAX(AV$1:AV1950)+1,"")</f>
        <v>#VALUE!</v>
      </c>
      <c r="AW1951" t="str">
        <f>IFERROR(INDEX(PLAYERIDMAP2[PLAYERNAME],MATCH(ROW()-ROW(AW$1),OUTFIELD,0)),"")</f>
        <v/>
      </c>
      <c r="AX1951" t="e">
        <f>IF(PLAYERIDMAP2[[#This Row],[POS]]&lt;&gt;"P",MAX(AX$1:AX1950)+1,"")</f>
        <v>#VALUE!</v>
      </c>
      <c r="AY1951" t="str">
        <f>IFERROR(INDEX(PLAYERIDMAP2[PLAYERNAME],MATCH(ROW()-ROW(AY$1),HITTERS,0)),"")</f>
        <v/>
      </c>
      <c r="AZ1951" t="e">
        <f>IF(PLAYERIDMAP2[[#This Row],[POS]]="P",MAX(AZ$1:AZ1950)+1,"")</f>
        <v>#VALUE!</v>
      </c>
      <c r="BA1951" t="str">
        <f>IFERROR(INDEX(PLAYERIDMAP2[PLAYERNAME],MATCH(ROW()-ROW(BA$1),PITCHERS,0)),"")</f>
        <v/>
      </c>
    </row>
    <row r="1952" spans="38:53" x14ac:dyDescent="0.25">
      <c r="AL1952" t="e">
        <f>IF(PLAYERIDMAP2[[#This Row],[POS]]="C",MAX(AL$1:AL1951)+1,"")</f>
        <v>#VALUE!</v>
      </c>
      <c r="AM1952" t="str">
        <f>IFERROR(INDEX(PLAYERIDMAP2[PLAYERNAME],MATCH(ROW()-ROW(AM$1),CATCHERS,0)),"")</f>
        <v/>
      </c>
      <c r="AN1952" t="e">
        <f>IF(PLAYERIDMAP2[[#This Row],[POS]]="1B",MAX(AN$1:AN1951)+1,"")</f>
        <v>#VALUE!</v>
      </c>
      <c r="AO1952" t="str">
        <f>IFERROR(INDEX(PLAYERIDMAP2[PLAYERNAME],MATCH(ROW()-ROW(AO$1),FIRSTBASE,0)),"")</f>
        <v/>
      </c>
      <c r="AP1952" t="e">
        <f>IF(PLAYERIDMAP2[[#This Row],[POS]]="2B",MAX(AP$1:AP1951)+1,"")</f>
        <v>#VALUE!</v>
      </c>
      <c r="AQ1952" t="str">
        <f>IFERROR(INDEX(PLAYERIDMAP2[PLAYERNAME],MATCH(ROW()-ROW(AQ$1),SECONDBASE,0)),"")</f>
        <v/>
      </c>
      <c r="AR1952" t="e">
        <f>IF(PLAYERIDMAP2[[#This Row],[POS]]="3B",MAX(AR$1:AR1951)+1,"")</f>
        <v>#VALUE!</v>
      </c>
      <c r="AS1952" t="str">
        <f>IFERROR(INDEX(PLAYERIDMAP2[PLAYERNAME],MATCH(ROW()-ROW(AS$1),THIRDBASE,0)),"")</f>
        <v/>
      </c>
      <c r="AT1952" t="e">
        <f>IF(PLAYERIDMAP2[[#This Row],[POS]]="SS",MAX(AT$1:AT1951)+1,"")</f>
        <v>#VALUE!</v>
      </c>
      <c r="AU1952" t="str">
        <f>IFERROR(INDEX(PLAYERIDMAP2[PLAYERNAME],MATCH(ROW()-ROW(AU$1),SHORTSTOP,0)),"")</f>
        <v/>
      </c>
      <c r="AV1952" t="e">
        <f>IF(PLAYERIDMAP2[[#This Row],[POS]]="OF",MAX(AV$1:AV1951)+1,"")</f>
        <v>#VALUE!</v>
      </c>
      <c r="AW1952" t="str">
        <f>IFERROR(INDEX(PLAYERIDMAP2[PLAYERNAME],MATCH(ROW()-ROW(AW$1),OUTFIELD,0)),"")</f>
        <v/>
      </c>
      <c r="AX1952" t="e">
        <f>IF(PLAYERIDMAP2[[#This Row],[POS]]&lt;&gt;"P",MAX(AX$1:AX1951)+1,"")</f>
        <v>#VALUE!</v>
      </c>
      <c r="AY1952" t="str">
        <f>IFERROR(INDEX(PLAYERIDMAP2[PLAYERNAME],MATCH(ROW()-ROW(AY$1),HITTERS,0)),"")</f>
        <v/>
      </c>
      <c r="AZ1952" t="e">
        <f>IF(PLAYERIDMAP2[[#This Row],[POS]]="P",MAX(AZ$1:AZ1951)+1,"")</f>
        <v>#VALUE!</v>
      </c>
      <c r="BA1952" t="str">
        <f>IFERROR(INDEX(PLAYERIDMAP2[PLAYERNAME],MATCH(ROW()-ROW(BA$1),PITCHERS,0)),"")</f>
        <v/>
      </c>
    </row>
    <row r="1953" spans="38:53" x14ac:dyDescent="0.25">
      <c r="AL1953" t="e">
        <f>IF(PLAYERIDMAP2[[#This Row],[POS]]="C",MAX(AL$1:AL1952)+1,"")</f>
        <v>#VALUE!</v>
      </c>
      <c r="AM1953" t="str">
        <f>IFERROR(INDEX(PLAYERIDMAP2[PLAYERNAME],MATCH(ROW()-ROW(AM$1),CATCHERS,0)),"")</f>
        <v/>
      </c>
      <c r="AN1953" t="e">
        <f>IF(PLAYERIDMAP2[[#This Row],[POS]]="1B",MAX(AN$1:AN1952)+1,"")</f>
        <v>#VALUE!</v>
      </c>
      <c r="AO1953" t="str">
        <f>IFERROR(INDEX(PLAYERIDMAP2[PLAYERNAME],MATCH(ROW()-ROW(AO$1),FIRSTBASE,0)),"")</f>
        <v/>
      </c>
      <c r="AP1953" t="e">
        <f>IF(PLAYERIDMAP2[[#This Row],[POS]]="2B",MAX(AP$1:AP1952)+1,"")</f>
        <v>#VALUE!</v>
      </c>
      <c r="AQ1953" t="str">
        <f>IFERROR(INDEX(PLAYERIDMAP2[PLAYERNAME],MATCH(ROW()-ROW(AQ$1),SECONDBASE,0)),"")</f>
        <v/>
      </c>
      <c r="AR1953" t="e">
        <f>IF(PLAYERIDMAP2[[#This Row],[POS]]="3B",MAX(AR$1:AR1952)+1,"")</f>
        <v>#VALUE!</v>
      </c>
      <c r="AS1953" t="str">
        <f>IFERROR(INDEX(PLAYERIDMAP2[PLAYERNAME],MATCH(ROW()-ROW(AS$1),THIRDBASE,0)),"")</f>
        <v/>
      </c>
      <c r="AT1953" t="e">
        <f>IF(PLAYERIDMAP2[[#This Row],[POS]]="SS",MAX(AT$1:AT1952)+1,"")</f>
        <v>#VALUE!</v>
      </c>
      <c r="AU1953" t="str">
        <f>IFERROR(INDEX(PLAYERIDMAP2[PLAYERNAME],MATCH(ROW()-ROW(AU$1),SHORTSTOP,0)),"")</f>
        <v/>
      </c>
      <c r="AV1953" t="e">
        <f>IF(PLAYERIDMAP2[[#This Row],[POS]]="OF",MAX(AV$1:AV1952)+1,"")</f>
        <v>#VALUE!</v>
      </c>
      <c r="AW1953" t="str">
        <f>IFERROR(INDEX(PLAYERIDMAP2[PLAYERNAME],MATCH(ROW()-ROW(AW$1),OUTFIELD,0)),"")</f>
        <v/>
      </c>
      <c r="AX1953" t="e">
        <f>IF(PLAYERIDMAP2[[#This Row],[POS]]&lt;&gt;"P",MAX(AX$1:AX1952)+1,"")</f>
        <v>#VALUE!</v>
      </c>
      <c r="AY1953" t="str">
        <f>IFERROR(INDEX(PLAYERIDMAP2[PLAYERNAME],MATCH(ROW()-ROW(AY$1),HITTERS,0)),"")</f>
        <v/>
      </c>
      <c r="AZ1953" t="e">
        <f>IF(PLAYERIDMAP2[[#This Row],[POS]]="P",MAX(AZ$1:AZ1952)+1,"")</f>
        <v>#VALUE!</v>
      </c>
      <c r="BA1953" t="str">
        <f>IFERROR(INDEX(PLAYERIDMAP2[PLAYERNAME],MATCH(ROW()-ROW(BA$1),PITCHERS,0)),"")</f>
        <v/>
      </c>
    </row>
    <row r="1954" spans="38:53" x14ac:dyDescent="0.25">
      <c r="AL1954" t="e">
        <f>IF(PLAYERIDMAP2[[#This Row],[POS]]="C",MAX(AL$1:AL1953)+1,"")</f>
        <v>#VALUE!</v>
      </c>
      <c r="AM1954" t="str">
        <f>IFERROR(INDEX(PLAYERIDMAP2[PLAYERNAME],MATCH(ROW()-ROW(AM$1),CATCHERS,0)),"")</f>
        <v/>
      </c>
      <c r="AN1954" t="e">
        <f>IF(PLAYERIDMAP2[[#This Row],[POS]]="1B",MAX(AN$1:AN1953)+1,"")</f>
        <v>#VALUE!</v>
      </c>
      <c r="AO1954" t="str">
        <f>IFERROR(INDEX(PLAYERIDMAP2[PLAYERNAME],MATCH(ROW()-ROW(AO$1),FIRSTBASE,0)),"")</f>
        <v/>
      </c>
      <c r="AP1954" t="e">
        <f>IF(PLAYERIDMAP2[[#This Row],[POS]]="2B",MAX(AP$1:AP1953)+1,"")</f>
        <v>#VALUE!</v>
      </c>
      <c r="AQ1954" t="str">
        <f>IFERROR(INDEX(PLAYERIDMAP2[PLAYERNAME],MATCH(ROW()-ROW(AQ$1),SECONDBASE,0)),"")</f>
        <v/>
      </c>
      <c r="AR1954" t="e">
        <f>IF(PLAYERIDMAP2[[#This Row],[POS]]="3B",MAX(AR$1:AR1953)+1,"")</f>
        <v>#VALUE!</v>
      </c>
      <c r="AS1954" t="str">
        <f>IFERROR(INDEX(PLAYERIDMAP2[PLAYERNAME],MATCH(ROW()-ROW(AS$1),THIRDBASE,0)),"")</f>
        <v/>
      </c>
      <c r="AT1954" t="e">
        <f>IF(PLAYERIDMAP2[[#This Row],[POS]]="SS",MAX(AT$1:AT1953)+1,"")</f>
        <v>#VALUE!</v>
      </c>
      <c r="AU1954" t="str">
        <f>IFERROR(INDEX(PLAYERIDMAP2[PLAYERNAME],MATCH(ROW()-ROW(AU$1),SHORTSTOP,0)),"")</f>
        <v/>
      </c>
      <c r="AV1954" t="e">
        <f>IF(PLAYERIDMAP2[[#This Row],[POS]]="OF",MAX(AV$1:AV1953)+1,"")</f>
        <v>#VALUE!</v>
      </c>
      <c r="AW1954" t="str">
        <f>IFERROR(INDEX(PLAYERIDMAP2[PLAYERNAME],MATCH(ROW()-ROW(AW$1),OUTFIELD,0)),"")</f>
        <v/>
      </c>
      <c r="AX1954" t="e">
        <f>IF(PLAYERIDMAP2[[#This Row],[POS]]&lt;&gt;"P",MAX(AX$1:AX1953)+1,"")</f>
        <v>#VALUE!</v>
      </c>
      <c r="AY1954" t="str">
        <f>IFERROR(INDEX(PLAYERIDMAP2[PLAYERNAME],MATCH(ROW()-ROW(AY$1),HITTERS,0)),"")</f>
        <v/>
      </c>
      <c r="AZ1954" t="e">
        <f>IF(PLAYERIDMAP2[[#This Row],[POS]]="P",MAX(AZ$1:AZ1953)+1,"")</f>
        <v>#VALUE!</v>
      </c>
      <c r="BA1954" t="str">
        <f>IFERROR(INDEX(PLAYERIDMAP2[PLAYERNAME],MATCH(ROW()-ROW(BA$1),PITCHERS,0)),"")</f>
        <v/>
      </c>
    </row>
    <row r="1955" spans="38:53" x14ac:dyDescent="0.25">
      <c r="AL1955" t="e">
        <f>IF(PLAYERIDMAP2[[#This Row],[POS]]="C",MAX(AL$1:AL1954)+1,"")</f>
        <v>#VALUE!</v>
      </c>
      <c r="AM1955" t="str">
        <f>IFERROR(INDEX(PLAYERIDMAP2[PLAYERNAME],MATCH(ROW()-ROW(AM$1),CATCHERS,0)),"")</f>
        <v/>
      </c>
      <c r="AN1955" t="e">
        <f>IF(PLAYERIDMAP2[[#This Row],[POS]]="1B",MAX(AN$1:AN1954)+1,"")</f>
        <v>#VALUE!</v>
      </c>
      <c r="AO1955" t="str">
        <f>IFERROR(INDEX(PLAYERIDMAP2[PLAYERNAME],MATCH(ROW()-ROW(AO$1),FIRSTBASE,0)),"")</f>
        <v/>
      </c>
      <c r="AP1955" t="e">
        <f>IF(PLAYERIDMAP2[[#This Row],[POS]]="2B",MAX(AP$1:AP1954)+1,"")</f>
        <v>#VALUE!</v>
      </c>
      <c r="AQ1955" t="str">
        <f>IFERROR(INDEX(PLAYERIDMAP2[PLAYERNAME],MATCH(ROW()-ROW(AQ$1),SECONDBASE,0)),"")</f>
        <v/>
      </c>
      <c r="AR1955" t="e">
        <f>IF(PLAYERIDMAP2[[#This Row],[POS]]="3B",MAX(AR$1:AR1954)+1,"")</f>
        <v>#VALUE!</v>
      </c>
      <c r="AS1955" t="str">
        <f>IFERROR(INDEX(PLAYERIDMAP2[PLAYERNAME],MATCH(ROW()-ROW(AS$1),THIRDBASE,0)),"")</f>
        <v/>
      </c>
      <c r="AT1955" t="e">
        <f>IF(PLAYERIDMAP2[[#This Row],[POS]]="SS",MAX(AT$1:AT1954)+1,"")</f>
        <v>#VALUE!</v>
      </c>
      <c r="AU1955" t="str">
        <f>IFERROR(INDEX(PLAYERIDMAP2[PLAYERNAME],MATCH(ROW()-ROW(AU$1),SHORTSTOP,0)),"")</f>
        <v/>
      </c>
      <c r="AV1955" t="e">
        <f>IF(PLAYERIDMAP2[[#This Row],[POS]]="OF",MAX(AV$1:AV1954)+1,"")</f>
        <v>#VALUE!</v>
      </c>
      <c r="AW1955" t="str">
        <f>IFERROR(INDEX(PLAYERIDMAP2[PLAYERNAME],MATCH(ROW()-ROW(AW$1),OUTFIELD,0)),"")</f>
        <v/>
      </c>
      <c r="AX1955" t="e">
        <f>IF(PLAYERIDMAP2[[#This Row],[POS]]&lt;&gt;"P",MAX(AX$1:AX1954)+1,"")</f>
        <v>#VALUE!</v>
      </c>
      <c r="AY1955" t="str">
        <f>IFERROR(INDEX(PLAYERIDMAP2[PLAYERNAME],MATCH(ROW()-ROW(AY$1),HITTERS,0)),"")</f>
        <v/>
      </c>
      <c r="AZ1955" t="e">
        <f>IF(PLAYERIDMAP2[[#This Row],[POS]]="P",MAX(AZ$1:AZ1954)+1,"")</f>
        <v>#VALUE!</v>
      </c>
      <c r="BA1955" t="str">
        <f>IFERROR(INDEX(PLAYERIDMAP2[PLAYERNAME],MATCH(ROW()-ROW(BA$1),PITCHERS,0)),"")</f>
        <v/>
      </c>
    </row>
    <row r="1956" spans="38:53" x14ac:dyDescent="0.25">
      <c r="AL1956" t="e">
        <f>IF(PLAYERIDMAP2[[#This Row],[POS]]="C",MAX(AL$1:AL1955)+1,"")</f>
        <v>#VALUE!</v>
      </c>
      <c r="AM1956" t="str">
        <f>IFERROR(INDEX(PLAYERIDMAP2[PLAYERNAME],MATCH(ROW()-ROW(AM$1),CATCHERS,0)),"")</f>
        <v/>
      </c>
      <c r="AN1956" t="e">
        <f>IF(PLAYERIDMAP2[[#This Row],[POS]]="1B",MAX(AN$1:AN1955)+1,"")</f>
        <v>#VALUE!</v>
      </c>
      <c r="AO1956" t="str">
        <f>IFERROR(INDEX(PLAYERIDMAP2[PLAYERNAME],MATCH(ROW()-ROW(AO$1),FIRSTBASE,0)),"")</f>
        <v/>
      </c>
      <c r="AP1956" t="e">
        <f>IF(PLAYERIDMAP2[[#This Row],[POS]]="2B",MAX(AP$1:AP1955)+1,"")</f>
        <v>#VALUE!</v>
      </c>
      <c r="AQ1956" t="str">
        <f>IFERROR(INDEX(PLAYERIDMAP2[PLAYERNAME],MATCH(ROW()-ROW(AQ$1),SECONDBASE,0)),"")</f>
        <v/>
      </c>
      <c r="AR1956" t="e">
        <f>IF(PLAYERIDMAP2[[#This Row],[POS]]="3B",MAX(AR$1:AR1955)+1,"")</f>
        <v>#VALUE!</v>
      </c>
      <c r="AS1956" t="str">
        <f>IFERROR(INDEX(PLAYERIDMAP2[PLAYERNAME],MATCH(ROW()-ROW(AS$1),THIRDBASE,0)),"")</f>
        <v/>
      </c>
      <c r="AT1956" t="e">
        <f>IF(PLAYERIDMAP2[[#This Row],[POS]]="SS",MAX(AT$1:AT1955)+1,"")</f>
        <v>#VALUE!</v>
      </c>
      <c r="AU1956" t="str">
        <f>IFERROR(INDEX(PLAYERIDMAP2[PLAYERNAME],MATCH(ROW()-ROW(AU$1),SHORTSTOP,0)),"")</f>
        <v/>
      </c>
      <c r="AV1956" t="e">
        <f>IF(PLAYERIDMAP2[[#This Row],[POS]]="OF",MAX(AV$1:AV1955)+1,"")</f>
        <v>#VALUE!</v>
      </c>
      <c r="AW1956" t="str">
        <f>IFERROR(INDEX(PLAYERIDMAP2[PLAYERNAME],MATCH(ROW()-ROW(AW$1),OUTFIELD,0)),"")</f>
        <v/>
      </c>
      <c r="AX1956" t="e">
        <f>IF(PLAYERIDMAP2[[#This Row],[POS]]&lt;&gt;"P",MAX(AX$1:AX1955)+1,"")</f>
        <v>#VALUE!</v>
      </c>
      <c r="AY1956" t="str">
        <f>IFERROR(INDEX(PLAYERIDMAP2[PLAYERNAME],MATCH(ROW()-ROW(AY$1),HITTERS,0)),"")</f>
        <v/>
      </c>
      <c r="AZ1956" t="e">
        <f>IF(PLAYERIDMAP2[[#This Row],[POS]]="P",MAX(AZ$1:AZ1955)+1,"")</f>
        <v>#VALUE!</v>
      </c>
      <c r="BA1956" t="str">
        <f>IFERROR(INDEX(PLAYERIDMAP2[PLAYERNAME],MATCH(ROW()-ROW(BA$1),PITCHERS,0)),"")</f>
        <v/>
      </c>
    </row>
    <row r="1957" spans="38:53" x14ac:dyDescent="0.25">
      <c r="AL1957" t="e">
        <f>IF(PLAYERIDMAP2[[#This Row],[POS]]="C",MAX(AL$1:AL1956)+1,"")</f>
        <v>#VALUE!</v>
      </c>
      <c r="AM1957" t="str">
        <f>IFERROR(INDEX(PLAYERIDMAP2[PLAYERNAME],MATCH(ROW()-ROW(AM$1),CATCHERS,0)),"")</f>
        <v/>
      </c>
      <c r="AN1957" t="e">
        <f>IF(PLAYERIDMAP2[[#This Row],[POS]]="1B",MAX(AN$1:AN1956)+1,"")</f>
        <v>#VALUE!</v>
      </c>
      <c r="AO1957" t="str">
        <f>IFERROR(INDEX(PLAYERIDMAP2[PLAYERNAME],MATCH(ROW()-ROW(AO$1),FIRSTBASE,0)),"")</f>
        <v/>
      </c>
      <c r="AP1957" t="e">
        <f>IF(PLAYERIDMAP2[[#This Row],[POS]]="2B",MAX(AP$1:AP1956)+1,"")</f>
        <v>#VALUE!</v>
      </c>
      <c r="AQ1957" t="str">
        <f>IFERROR(INDEX(PLAYERIDMAP2[PLAYERNAME],MATCH(ROW()-ROW(AQ$1),SECONDBASE,0)),"")</f>
        <v/>
      </c>
      <c r="AR1957" t="e">
        <f>IF(PLAYERIDMAP2[[#This Row],[POS]]="3B",MAX(AR$1:AR1956)+1,"")</f>
        <v>#VALUE!</v>
      </c>
      <c r="AS1957" t="str">
        <f>IFERROR(INDEX(PLAYERIDMAP2[PLAYERNAME],MATCH(ROW()-ROW(AS$1),THIRDBASE,0)),"")</f>
        <v/>
      </c>
      <c r="AT1957" t="e">
        <f>IF(PLAYERIDMAP2[[#This Row],[POS]]="SS",MAX(AT$1:AT1956)+1,"")</f>
        <v>#VALUE!</v>
      </c>
      <c r="AU1957" t="str">
        <f>IFERROR(INDEX(PLAYERIDMAP2[PLAYERNAME],MATCH(ROW()-ROW(AU$1),SHORTSTOP,0)),"")</f>
        <v/>
      </c>
      <c r="AV1957" t="e">
        <f>IF(PLAYERIDMAP2[[#This Row],[POS]]="OF",MAX(AV$1:AV1956)+1,"")</f>
        <v>#VALUE!</v>
      </c>
      <c r="AW1957" t="str">
        <f>IFERROR(INDEX(PLAYERIDMAP2[PLAYERNAME],MATCH(ROW()-ROW(AW$1),OUTFIELD,0)),"")</f>
        <v/>
      </c>
      <c r="AX1957" t="e">
        <f>IF(PLAYERIDMAP2[[#This Row],[POS]]&lt;&gt;"P",MAX(AX$1:AX1956)+1,"")</f>
        <v>#VALUE!</v>
      </c>
      <c r="AY1957" t="str">
        <f>IFERROR(INDEX(PLAYERIDMAP2[PLAYERNAME],MATCH(ROW()-ROW(AY$1),HITTERS,0)),"")</f>
        <v/>
      </c>
      <c r="AZ1957" t="e">
        <f>IF(PLAYERIDMAP2[[#This Row],[POS]]="P",MAX(AZ$1:AZ1956)+1,"")</f>
        <v>#VALUE!</v>
      </c>
      <c r="BA1957" t="str">
        <f>IFERROR(INDEX(PLAYERIDMAP2[PLAYERNAME],MATCH(ROW()-ROW(BA$1),PITCHERS,0)),"")</f>
        <v/>
      </c>
    </row>
    <row r="1958" spans="38:53" x14ac:dyDescent="0.25">
      <c r="AL1958" t="e">
        <f>IF(PLAYERIDMAP2[[#This Row],[POS]]="C",MAX(AL$1:AL1957)+1,"")</f>
        <v>#VALUE!</v>
      </c>
      <c r="AM1958" t="str">
        <f>IFERROR(INDEX(PLAYERIDMAP2[PLAYERNAME],MATCH(ROW()-ROW(AM$1),CATCHERS,0)),"")</f>
        <v/>
      </c>
      <c r="AN1958" t="e">
        <f>IF(PLAYERIDMAP2[[#This Row],[POS]]="1B",MAX(AN$1:AN1957)+1,"")</f>
        <v>#VALUE!</v>
      </c>
      <c r="AO1958" t="str">
        <f>IFERROR(INDEX(PLAYERIDMAP2[PLAYERNAME],MATCH(ROW()-ROW(AO$1),FIRSTBASE,0)),"")</f>
        <v/>
      </c>
      <c r="AP1958" t="e">
        <f>IF(PLAYERIDMAP2[[#This Row],[POS]]="2B",MAX(AP$1:AP1957)+1,"")</f>
        <v>#VALUE!</v>
      </c>
      <c r="AQ1958" t="str">
        <f>IFERROR(INDEX(PLAYERIDMAP2[PLAYERNAME],MATCH(ROW()-ROW(AQ$1),SECONDBASE,0)),"")</f>
        <v/>
      </c>
      <c r="AR1958" t="e">
        <f>IF(PLAYERIDMAP2[[#This Row],[POS]]="3B",MAX(AR$1:AR1957)+1,"")</f>
        <v>#VALUE!</v>
      </c>
      <c r="AS1958" t="str">
        <f>IFERROR(INDEX(PLAYERIDMAP2[PLAYERNAME],MATCH(ROW()-ROW(AS$1),THIRDBASE,0)),"")</f>
        <v/>
      </c>
      <c r="AT1958" t="e">
        <f>IF(PLAYERIDMAP2[[#This Row],[POS]]="SS",MAX(AT$1:AT1957)+1,"")</f>
        <v>#VALUE!</v>
      </c>
      <c r="AU1958" t="str">
        <f>IFERROR(INDEX(PLAYERIDMAP2[PLAYERNAME],MATCH(ROW()-ROW(AU$1),SHORTSTOP,0)),"")</f>
        <v/>
      </c>
      <c r="AV1958" t="e">
        <f>IF(PLAYERIDMAP2[[#This Row],[POS]]="OF",MAX(AV$1:AV1957)+1,"")</f>
        <v>#VALUE!</v>
      </c>
      <c r="AW1958" t="str">
        <f>IFERROR(INDEX(PLAYERIDMAP2[PLAYERNAME],MATCH(ROW()-ROW(AW$1),OUTFIELD,0)),"")</f>
        <v/>
      </c>
      <c r="AX1958" t="e">
        <f>IF(PLAYERIDMAP2[[#This Row],[POS]]&lt;&gt;"P",MAX(AX$1:AX1957)+1,"")</f>
        <v>#VALUE!</v>
      </c>
      <c r="AY1958" t="str">
        <f>IFERROR(INDEX(PLAYERIDMAP2[PLAYERNAME],MATCH(ROW()-ROW(AY$1),HITTERS,0)),"")</f>
        <v/>
      </c>
      <c r="AZ1958" t="e">
        <f>IF(PLAYERIDMAP2[[#This Row],[POS]]="P",MAX(AZ$1:AZ1957)+1,"")</f>
        <v>#VALUE!</v>
      </c>
      <c r="BA1958" t="str">
        <f>IFERROR(INDEX(PLAYERIDMAP2[PLAYERNAME],MATCH(ROW()-ROW(BA$1),PITCHERS,0)),"")</f>
        <v/>
      </c>
    </row>
    <row r="1959" spans="38:53" x14ac:dyDescent="0.25">
      <c r="AL1959" t="e">
        <f>IF(PLAYERIDMAP2[[#This Row],[POS]]="C",MAX(AL$1:AL1958)+1,"")</f>
        <v>#VALUE!</v>
      </c>
      <c r="AM1959" t="str">
        <f>IFERROR(INDEX(PLAYERIDMAP2[PLAYERNAME],MATCH(ROW()-ROW(AM$1),CATCHERS,0)),"")</f>
        <v/>
      </c>
      <c r="AN1959" t="e">
        <f>IF(PLAYERIDMAP2[[#This Row],[POS]]="1B",MAX(AN$1:AN1958)+1,"")</f>
        <v>#VALUE!</v>
      </c>
      <c r="AO1959" t="str">
        <f>IFERROR(INDEX(PLAYERIDMAP2[PLAYERNAME],MATCH(ROW()-ROW(AO$1),FIRSTBASE,0)),"")</f>
        <v/>
      </c>
      <c r="AP1959" t="e">
        <f>IF(PLAYERIDMAP2[[#This Row],[POS]]="2B",MAX(AP$1:AP1958)+1,"")</f>
        <v>#VALUE!</v>
      </c>
      <c r="AQ1959" t="str">
        <f>IFERROR(INDEX(PLAYERIDMAP2[PLAYERNAME],MATCH(ROW()-ROW(AQ$1),SECONDBASE,0)),"")</f>
        <v/>
      </c>
      <c r="AR1959" t="e">
        <f>IF(PLAYERIDMAP2[[#This Row],[POS]]="3B",MAX(AR$1:AR1958)+1,"")</f>
        <v>#VALUE!</v>
      </c>
      <c r="AS1959" t="str">
        <f>IFERROR(INDEX(PLAYERIDMAP2[PLAYERNAME],MATCH(ROW()-ROW(AS$1),THIRDBASE,0)),"")</f>
        <v/>
      </c>
      <c r="AT1959" t="e">
        <f>IF(PLAYERIDMAP2[[#This Row],[POS]]="SS",MAX(AT$1:AT1958)+1,"")</f>
        <v>#VALUE!</v>
      </c>
      <c r="AU1959" t="str">
        <f>IFERROR(INDEX(PLAYERIDMAP2[PLAYERNAME],MATCH(ROW()-ROW(AU$1),SHORTSTOP,0)),"")</f>
        <v/>
      </c>
      <c r="AV1959" t="e">
        <f>IF(PLAYERIDMAP2[[#This Row],[POS]]="OF",MAX(AV$1:AV1958)+1,"")</f>
        <v>#VALUE!</v>
      </c>
      <c r="AW1959" t="str">
        <f>IFERROR(INDEX(PLAYERIDMAP2[PLAYERNAME],MATCH(ROW()-ROW(AW$1),OUTFIELD,0)),"")</f>
        <v/>
      </c>
      <c r="AX1959" t="e">
        <f>IF(PLAYERIDMAP2[[#This Row],[POS]]&lt;&gt;"P",MAX(AX$1:AX1958)+1,"")</f>
        <v>#VALUE!</v>
      </c>
      <c r="AY1959" t="str">
        <f>IFERROR(INDEX(PLAYERIDMAP2[PLAYERNAME],MATCH(ROW()-ROW(AY$1),HITTERS,0)),"")</f>
        <v/>
      </c>
      <c r="AZ1959" t="e">
        <f>IF(PLAYERIDMAP2[[#This Row],[POS]]="P",MAX(AZ$1:AZ1958)+1,"")</f>
        <v>#VALUE!</v>
      </c>
      <c r="BA1959" t="str">
        <f>IFERROR(INDEX(PLAYERIDMAP2[PLAYERNAME],MATCH(ROW()-ROW(BA$1),PITCHERS,0)),"")</f>
        <v/>
      </c>
    </row>
    <row r="1960" spans="38:53" x14ac:dyDescent="0.25">
      <c r="AL1960" t="e">
        <f>IF(PLAYERIDMAP2[[#This Row],[POS]]="C",MAX(AL$1:AL1959)+1,"")</f>
        <v>#VALUE!</v>
      </c>
      <c r="AM1960" t="str">
        <f>IFERROR(INDEX(PLAYERIDMAP2[PLAYERNAME],MATCH(ROW()-ROW(AM$1),CATCHERS,0)),"")</f>
        <v/>
      </c>
      <c r="AN1960" t="e">
        <f>IF(PLAYERIDMAP2[[#This Row],[POS]]="1B",MAX(AN$1:AN1959)+1,"")</f>
        <v>#VALUE!</v>
      </c>
      <c r="AO1960" t="str">
        <f>IFERROR(INDEX(PLAYERIDMAP2[PLAYERNAME],MATCH(ROW()-ROW(AO$1),FIRSTBASE,0)),"")</f>
        <v/>
      </c>
      <c r="AP1960" t="e">
        <f>IF(PLAYERIDMAP2[[#This Row],[POS]]="2B",MAX(AP$1:AP1959)+1,"")</f>
        <v>#VALUE!</v>
      </c>
      <c r="AQ1960" t="str">
        <f>IFERROR(INDEX(PLAYERIDMAP2[PLAYERNAME],MATCH(ROW()-ROW(AQ$1),SECONDBASE,0)),"")</f>
        <v/>
      </c>
      <c r="AR1960" t="e">
        <f>IF(PLAYERIDMAP2[[#This Row],[POS]]="3B",MAX(AR$1:AR1959)+1,"")</f>
        <v>#VALUE!</v>
      </c>
      <c r="AS1960" t="str">
        <f>IFERROR(INDEX(PLAYERIDMAP2[PLAYERNAME],MATCH(ROW()-ROW(AS$1),THIRDBASE,0)),"")</f>
        <v/>
      </c>
      <c r="AT1960" t="e">
        <f>IF(PLAYERIDMAP2[[#This Row],[POS]]="SS",MAX(AT$1:AT1959)+1,"")</f>
        <v>#VALUE!</v>
      </c>
      <c r="AU1960" t="str">
        <f>IFERROR(INDEX(PLAYERIDMAP2[PLAYERNAME],MATCH(ROW()-ROW(AU$1),SHORTSTOP,0)),"")</f>
        <v/>
      </c>
      <c r="AV1960" t="e">
        <f>IF(PLAYERIDMAP2[[#This Row],[POS]]="OF",MAX(AV$1:AV1959)+1,"")</f>
        <v>#VALUE!</v>
      </c>
      <c r="AW1960" t="str">
        <f>IFERROR(INDEX(PLAYERIDMAP2[PLAYERNAME],MATCH(ROW()-ROW(AW$1),OUTFIELD,0)),"")</f>
        <v/>
      </c>
      <c r="AX1960" t="e">
        <f>IF(PLAYERIDMAP2[[#This Row],[POS]]&lt;&gt;"P",MAX(AX$1:AX1959)+1,"")</f>
        <v>#VALUE!</v>
      </c>
      <c r="AY1960" t="str">
        <f>IFERROR(INDEX(PLAYERIDMAP2[PLAYERNAME],MATCH(ROW()-ROW(AY$1),HITTERS,0)),"")</f>
        <v/>
      </c>
      <c r="AZ1960" t="e">
        <f>IF(PLAYERIDMAP2[[#This Row],[POS]]="P",MAX(AZ$1:AZ1959)+1,"")</f>
        <v>#VALUE!</v>
      </c>
      <c r="BA1960" t="str">
        <f>IFERROR(INDEX(PLAYERIDMAP2[PLAYERNAME],MATCH(ROW()-ROW(BA$1),PITCHERS,0)),"")</f>
        <v/>
      </c>
    </row>
    <row r="1961" spans="38:53" x14ac:dyDescent="0.25">
      <c r="AL1961" t="e">
        <f>IF(PLAYERIDMAP2[[#This Row],[POS]]="C",MAX(AL$1:AL1960)+1,"")</f>
        <v>#VALUE!</v>
      </c>
      <c r="AM1961" t="str">
        <f>IFERROR(INDEX(PLAYERIDMAP2[PLAYERNAME],MATCH(ROW()-ROW(AM$1),CATCHERS,0)),"")</f>
        <v/>
      </c>
      <c r="AN1961" t="e">
        <f>IF(PLAYERIDMAP2[[#This Row],[POS]]="1B",MAX(AN$1:AN1960)+1,"")</f>
        <v>#VALUE!</v>
      </c>
      <c r="AO1961" t="str">
        <f>IFERROR(INDEX(PLAYERIDMAP2[PLAYERNAME],MATCH(ROW()-ROW(AO$1),FIRSTBASE,0)),"")</f>
        <v/>
      </c>
      <c r="AP1961" t="e">
        <f>IF(PLAYERIDMAP2[[#This Row],[POS]]="2B",MAX(AP$1:AP1960)+1,"")</f>
        <v>#VALUE!</v>
      </c>
      <c r="AQ1961" t="str">
        <f>IFERROR(INDEX(PLAYERIDMAP2[PLAYERNAME],MATCH(ROW()-ROW(AQ$1),SECONDBASE,0)),"")</f>
        <v/>
      </c>
      <c r="AR1961" t="e">
        <f>IF(PLAYERIDMAP2[[#This Row],[POS]]="3B",MAX(AR$1:AR1960)+1,"")</f>
        <v>#VALUE!</v>
      </c>
      <c r="AS1961" t="str">
        <f>IFERROR(INDEX(PLAYERIDMAP2[PLAYERNAME],MATCH(ROW()-ROW(AS$1),THIRDBASE,0)),"")</f>
        <v/>
      </c>
      <c r="AT1961" t="e">
        <f>IF(PLAYERIDMAP2[[#This Row],[POS]]="SS",MAX(AT$1:AT1960)+1,"")</f>
        <v>#VALUE!</v>
      </c>
      <c r="AU1961" t="str">
        <f>IFERROR(INDEX(PLAYERIDMAP2[PLAYERNAME],MATCH(ROW()-ROW(AU$1),SHORTSTOP,0)),"")</f>
        <v/>
      </c>
      <c r="AV1961" t="e">
        <f>IF(PLAYERIDMAP2[[#This Row],[POS]]="OF",MAX(AV$1:AV1960)+1,"")</f>
        <v>#VALUE!</v>
      </c>
      <c r="AW1961" t="str">
        <f>IFERROR(INDEX(PLAYERIDMAP2[PLAYERNAME],MATCH(ROW()-ROW(AW$1),OUTFIELD,0)),"")</f>
        <v/>
      </c>
      <c r="AX1961" t="e">
        <f>IF(PLAYERIDMAP2[[#This Row],[POS]]&lt;&gt;"P",MAX(AX$1:AX1960)+1,"")</f>
        <v>#VALUE!</v>
      </c>
      <c r="AY1961" t="str">
        <f>IFERROR(INDEX(PLAYERIDMAP2[PLAYERNAME],MATCH(ROW()-ROW(AY$1),HITTERS,0)),"")</f>
        <v/>
      </c>
      <c r="AZ1961" t="e">
        <f>IF(PLAYERIDMAP2[[#This Row],[POS]]="P",MAX(AZ$1:AZ1960)+1,"")</f>
        <v>#VALUE!</v>
      </c>
      <c r="BA1961" t="str">
        <f>IFERROR(INDEX(PLAYERIDMAP2[PLAYERNAME],MATCH(ROW()-ROW(BA$1),PITCHERS,0)),"")</f>
        <v/>
      </c>
    </row>
    <row r="1962" spans="38:53" x14ac:dyDescent="0.25">
      <c r="AL1962" t="e">
        <f>IF(PLAYERIDMAP2[[#This Row],[POS]]="C",MAX(AL$1:AL1961)+1,"")</f>
        <v>#VALUE!</v>
      </c>
      <c r="AM1962" t="str">
        <f>IFERROR(INDEX(PLAYERIDMAP2[PLAYERNAME],MATCH(ROW()-ROW(AM$1),CATCHERS,0)),"")</f>
        <v/>
      </c>
      <c r="AN1962" t="e">
        <f>IF(PLAYERIDMAP2[[#This Row],[POS]]="1B",MAX(AN$1:AN1961)+1,"")</f>
        <v>#VALUE!</v>
      </c>
      <c r="AO1962" t="str">
        <f>IFERROR(INDEX(PLAYERIDMAP2[PLAYERNAME],MATCH(ROW()-ROW(AO$1),FIRSTBASE,0)),"")</f>
        <v/>
      </c>
      <c r="AP1962" t="e">
        <f>IF(PLAYERIDMAP2[[#This Row],[POS]]="2B",MAX(AP$1:AP1961)+1,"")</f>
        <v>#VALUE!</v>
      </c>
      <c r="AQ1962" t="str">
        <f>IFERROR(INDEX(PLAYERIDMAP2[PLAYERNAME],MATCH(ROW()-ROW(AQ$1),SECONDBASE,0)),"")</f>
        <v/>
      </c>
      <c r="AR1962" t="e">
        <f>IF(PLAYERIDMAP2[[#This Row],[POS]]="3B",MAX(AR$1:AR1961)+1,"")</f>
        <v>#VALUE!</v>
      </c>
      <c r="AS1962" t="str">
        <f>IFERROR(INDEX(PLAYERIDMAP2[PLAYERNAME],MATCH(ROW()-ROW(AS$1),THIRDBASE,0)),"")</f>
        <v/>
      </c>
      <c r="AT1962" t="e">
        <f>IF(PLAYERIDMAP2[[#This Row],[POS]]="SS",MAX(AT$1:AT1961)+1,"")</f>
        <v>#VALUE!</v>
      </c>
      <c r="AU1962" t="str">
        <f>IFERROR(INDEX(PLAYERIDMAP2[PLAYERNAME],MATCH(ROW()-ROW(AU$1),SHORTSTOP,0)),"")</f>
        <v/>
      </c>
      <c r="AV1962" t="e">
        <f>IF(PLAYERIDMAP2[[#This Row],[POS]]="OF",MAX(AV$1:AV1961)+1,"")</f>
        <v>#VALUE!</v>
      </c>
      <c r="AW1962" t="str">
        <f>IFERROR(INDEX(PLAYERIDMAP2[PLAYERNAME],MATCH(ROW()-ROW(AW$1),OUTFIELD,0)),"")</f>
        <v/>
      </c>
      <c r="AX1962" t="e">
        <f>IF(PLAYERIDMAP2[[#This Row],[POS]]&lt;&gt;"P",MAX(AX$1:AX1961)+1,"")</f>
        <v>#VALUE!</v>
      </c>
      <c r="AY1962" t="str">
        <f>IFERROR(INDEX(PLAYERIDMAP2[PLAYERNAME],MATCH(ROW()-ROW(AY$1),HITTERS,0)),"")</f>
        <v/>
      </c>
      <c r="AZ1962" t="e">
        <f>IF(PLAYERIDMAP2[[#This Row],[POS]]="P",MAX(AZ$1:AZ1961)+1,"")</f>
        <v>#VALUE!</v>
      </c>
      <c r="BA1962" t="str">
        <f>IFERROR(INDEX(PLAYERIDMAP2[PLAYERNAME],MATCH(ROW()-ROW(BA$1),PITCHERS,0)),"")</f>
        <v/>
      </c>
    </row>
    <row r="1963" spans="38:53" x14ac:dyDescent="0.25">
      <c r="AL1963" t="e">
        <f>IF(PLAYERIDMAP2[[#This Row],[POS]]="C",MAX(AL$1:AL1962)+1,"")</f>
        <v>#VALUE!</v>
      </c>
      <c r="AM1963" t="str">
        <f>IFERROR(INDEX(PLAYERIDMAP2[PLAYERNAME],MATCH(ROW()-ROW(AM$1),CATCHERS,0)),"")</f>
        <v/>
      </c>
      <c r="AN1963" t="e">
        <f>IF(PLAYERIDMAP2[[#This Row],[POS]]="1B",MAX(AN$1:AN1962)+1,"")</f>
        <v>#VALUE!</v>
      </c>
      <c r="AO1963" t="str">
        <f>IFERROR(INDEX(PLAYERIDMAP2[PLAYERNAME],MATCH(ROW()-ROW(AO$1),FIRSTBASE,0)),"")</f>
        <v/>
      </c>
      <c r="AP1963" t="e">
        <f>IF(PLAYERIDMAP2[[#This Row],[POS]]="2B",MAX(AP$1:AP1962)+1,"")</f>
        <v>#VALUE!</v>
      </c>
      <c r="AQ1963" t="str">
        <f>IFERROR(INDEX(PLAYERIDMAP2[PLAYERNAME],MATCH(ROW()-ROW(AQ$1),SECONDBASE,0)),"")</f>
        <v/>
      </c>
      <c r="AR1963" t="e">
        <f>IF(PLAYERIDMAP2[[#This Row],[POS]]="3B",MAX(AR$1:AR1962)+1,"")</f>
        <v>#VALUE!</v>
      </c>
      <c r="AS1963" t="str">
        <f>IFERROR(INDEX(PLAYERIDMAP2[PLAYERNAME],MATCH(ROW()-ROW(AS$1),THIRDBASE,0)),"")</f>
        <v/>
      </c>
      <c r="AT1963" t="e">
        <f>IF(PLAYERIDMAP2[[#This Row],[POS]]="SS",MAX(AT$1:AT1962)+1,"")</f>
        <v>#VALUE!</v>
      </c>
      <c r="AU1963" t="str">
        <f>IFERROR(INDEX(PLAYERIDMAP2[PLAYERNAME],MATCH(ROW()-ROW(AU$1),SHORTSTOP,0)),"")</f>
        <v/>
      </c>
      <c r="AV1963" t="e">
        <f>IF(PLAYERIDMAP2[[#This Row],[POS]]="OF",MAX(AV$1:AV1962)+1,"")</f>
        <v>#VALUE!</v>
      </c>
      <c r="AW1963" t="str">
        <f>IFERROR(INDEX(PLAYERIDMAP2[PLAYERNAME],MATCH(ROW()-ROW(AW$1),OUTFIELD,0)),"")</f>
        <v/>
      </c>
      <c r="AX1963" t="e">
        <f>IF(PLAYERIDMAP2[[#This Row],[POS]]&lt;&gt;"P",MAX(AX$1:AX1962)+1,"")</f>
        <v>#VALUE!</v>
      </c>
      <c r="AY1963" t="str">
        <f>IFERROR(INDEX(PLAYERIDMAP2[PLAYERNAME],MATCH(ROW()-ROW(AY$1),HITTERS,0)),"")</f>
        <v/>
      </c>
      <c r="AZ1963" t="e">
        <f>IF(PLAYERIDMAP2[[#This Row],[POS]]="P",MAX(AZ$1:AZ1962)+1,"")</f>
        <v>#VALUE!</v>
      </c>
      <c r="BA1963" t="str">
        <f>IFERROR(INDEX(PLAYERIDMAP2[PLAYERNAME],MATCH(ROW()-ROW(BA$1),PITCHERS,0)),"")</f>
        <v/>
      </c>
    </row>
    <row r="1964" spans="38:53" x14ac:dyDescent="0.25">
      <c r="AL1964" t="e">
        <f>IF(PLAYERIDMAP2[[#This Row],[POS]]="C",MAX(AL$1:AL1963)+1,"")</f>
        <v>#VALUE!</v>
      </c>
      <c r="AM1964" t="str">
        <f>IFERROR(INDEX(PLAYERIDMAP2[PLAYERNAME],MATCH(ROW()-ROW(AM$1),CATCHERS,0)),"")</f>
        <v/>
      </c>
      <c r="AN1964" t="e">
        <f>IF(PLAYERIDMAP2[[#This Row],[POS]]="1B",MAX(AN$1:AN1963)+1,"")</f>
        <v>#VALUE!</v>
      </c>
      <c r="AO1964" t="str">
        <f>IFERROR(INDEX(PLAYERIDMAP2[PLAYERNAME],MATCH(ROW()-ROW(AO$1),FIRSTBASE,0)),"")</f>
        <v/>
      </c>
      <c r="AP1964" t="e">
        <f>IF(PLAYERIDMAP2[[#This Row],[POS]]="2B",MAX(AP$1:AP1963)+1,"")</f>
        <v>#VALUE!</v>
      </c>
      <c r="AQ1964" t="str">
        <f>IFERROR(INDEX(PLAYERIDMAP2[PLAYERNAME],MATCH(ROW()-ROW(AQ$1),SECONDBASE,0)),"")</f>
        <v/>
      </c>
      <c r="AR1964" t="e">
        <f>IF(PLAYERIDMAP2[[#This Row],[POS]]="3B",MAX(AR$1:AR1963)+1,"")</f>
        <v>#VALUE!</v>
      </c>
      <c r="AS1964" t="str">
        <f>IFERROR(INDEX(PLAYERIDMAP2[PLAYERNAME],MATCH(ROW()-ROW(AS$1),THIRDBASE,0)),"")</f>
        <v/>
      </c>
      <c r="AT1964" t="e">
        <f>IF(PLAYERIDMAP2[[#This Row],[POS]]="SS",MAX(AT$1:AT1963)+1,"")</f>
        <v>#VALUE!</v>
      </c>
      <c r="AU1964" t="str">
        <f>IFERROR(INDEX(PLAYERIDMAP2[PLAYERNAME],MATCH(ROW()-ROW(AU$1),SHORTSTOP,0)),"")</f>
        <v/>
      </c>
      <c r="AV1964" t="e">
        <f>IF(PLAYERIDMAP2[[#This Row],[POS]]="OF",MAX(AV$1:AV1963)+1,"")</f>
        <v>#VALUE!</v>
      </c>
      <c r="AW1964" t="str">
        <f>IFERROR(INDEX(PLAYERIDMAP2[PLAYERNAME],MATCH(ROW()-ROW(AW$1),OUTFIELD,0)),"")</f>
        <v/>
      </c>
      <c r="AX1964" t="e">
        <f>IF(PLAYERIDMAP2[[#This Row],[POS]]&lt;&gt;"P",MAX(AX$1:AX1963)+1,"")</f>
        <v>#VALUE!</v>
      </c>
      <c r="AY1964" t="str">
        <f>IFERROR(INDEX(PLAYERIDMAP2[PLAYERNAME],MATCH(ROW()-ROW(AY$1),HITTERS,0)),"")</f>
        <v/>
      </c>
      <c r="AZ1964" t="e">
        <f>IF(PLAYERIDMAP2[[#This Row],[POS]]="P",MAX(AZ$1:AZ1963)+1,"")</f>
        <v>#VALUE!</v>
      </c>
      <c r="BA1964" t="str">
        <f>IFERROR(INDEX(PLAYERIDMAP2[PLAYERNAME],MATCH(ROW()-ROW(BA$1),PITCHERS,0)),"")</f>
        <v/>
      </c>
    </row>
    <row r="1965" spans="38:53" x14ac:dyDescent="0.25">
      <c r="AL1965" t="e">
        <f>IF(PLAYERIDMAP2[[#This Row],[POS]]="C",MAX(AL$1:AL1964)+1,"")</f>
        <v>#VALUE!</v>
      </c>
      <c r="AM1965" t="str">
        <f>IFERROR(INDEX(PLAYERIDMAP2[PLAYERNAME],MATCH(ROW()-ROW(AM$1),CATCHERS,0)),"")</f>
        <v/>
      </c>
      <c r="AN1965" t="e">
        <f>IF(PLAYERIDMAP2[[#This Row],[POS]]="1B",MAX(AN$1:AN1964)+1,"")</f>
        <v>#VALUE!</v>
      </c>
      <c r="AO1965" t="str">
        <f>IFERROR(INDEX(PLAYERIDMAP2[PLAYERNAME],MATCH(ROW()-ROW(AO$1),FIRSTBASE,0)),"")</f>
        <v/>
      </c>
      <c r="AP1965" t="e">
        <f>IF(PLAYERIDMAP2[[#This Row],[POS]]="2B",MAX(AP$1:AP1964)+1,"")</f>
        <v>#VALUE!</v>
      </c>
      <c r="AQ1965" t="str">
        <f>IFERROR(INDEX(PLAYERIDMAP2[PLAYERNAME],MATCH(ROW()-ROW(AQ$1),SECONDBASE,0)),"")</f>
        <v/>
      </c>
      <c r="AR1965" t="e">
        <f>IF(PLAYERIDMAP2[[#This Row],[POS]]="3B",MAX(AR$1:AR1964)+1,"")</f>
        <v>#VALUE!</v>
      </c>
      <c r="AS1965" t="str">
        <f>IFERROR(INDEX(PLAYERIDMAP2[PLAYERNAME],MATCH(ROW()-ROW(AS$1),THIRDBASE,0)),"")</f>
        <v/>
      </c>
      <c r="AT1965" t="e">
        <f>IF(PLAYERIDMAP2[[#This Row],[POS]]="SS",MAX(AT$1:AT1964)+1,"")</f>
        <v>#VALUE!</v>
      </c>
      <c r="AU1965" t="str">
        <f>IFERROR(INDEX(PLAYERIDMAP2[PLAYERNAME],MATCH(ROW()-ROW(AU$1),SHORTSTOP,0)),"")</f>
        <v/>
      </c>
      <c r="AV1965" t="e">
        <f>IF(PLAYERIDMAP2[[#This Row],[POS]]="OF",MAX(AV$1:AV1964)+1,"")</f>
        <v>#VALUE!</v>
      </c>
      <c r="AW1965" t="str">
        <f>IFERROR(INDEX(PLAYERIDMAP2[PLAYERNAME],MATCH(ROW()-ROW(AW$1),OUTFIELD,0)),"")</f>
        <v/>
      </c>
      <c r="AX1965" t="e">
        <f>IF(PLAYERIDMAP2[[#This Row],[POS]]&lt;&gt;"P",MAX(AX$1:AX1964)+1,"")</f>
        <v>#VALUE!</v>
      </c>
      <c r="AY1965" t="str">
        <f>IFERROR(INDEX(PLAYERIDMAP2[PLAYERNAME],MATCH(ROW()-ROW(AY$1),HITTERS,0)),"")</f>
        <v/>
      </c>
      <c r="AZ1965" t="e">
        <f>IF(PLAYERIDMAP2[[#This Row],[POS]]="P",MAX(AZ$1:AZ1964)+1,"")</f>
        <v>#VALUE!</v>
      </c>
      <c r="BA1965" t="str">
        <f>IFERROR(INDEX(PLAYERIDMAP2[PLAYERNAME],MATCH(ROW()-ROW(BA$1),PITCHERS,0)),"")</f>
        <v/>
      </c>
    </row>
    <row r="1966" spans="38:53" x14ac:dyDescent="0.25">
      <c r="AL1966" t="e">
        <f>IF(PLAYERIDMAP2[[#This Row],[POS]]="C",MAX(AL$1:AL1965)+1,"")</f>
        <v>#VALUE!</v>
      </c>
      <c r="AM1966" t="str">
        <f>IFERROR(INDEX(PLAYERIDMAP2[PLAYERNAME],MATCH(ROW()-ROW(AM$1),CATCHERS,0)),"")</f>
        <v/>
      </c>
      <c r="AN1966" t="e">
        <f>IF(PLAYERIDMAP2[[#This Row],[POS]]="1B",MAX(AN$1:AN1965)+1,"")</f>
        <v>#VALUE!</v>
      </c>
      <c r="AO1966" t="str">
        <f>IFERROR(INDEX(PLAYERIDMAP2[PLAYERNAME],MATCH(ROW()-ROW(AO$1),FIRSTBASE,0)),"")</f>
        <v/>
      </c>
      <c r="AP1966" t="e">
        <f>IF(PLAYERIDMAP2[[#This Row],[POS]]="2B",MAX(AP$1:AP1965)+1,"")</f>
        <v>#VALUE!</v>
      </c>
      <c r="AQ1966" t="str">
        <f>IFERROR(INDEX(PLAYERIDMAP2[PLAYERNAME],MATCH(ROW()-ROW(AQ$1),SECONDBASE,0)),"")</f>
        <v/>
      </c>
      <c r="AR1966" t="e">
        <f>IF(PLAYERIDMAP2[[#This Row],[POS]]="3B",MAX(AR$1:AR1965)+1,"")</f>
        <v>#VALUE!</v>
      </c>
      <c r="AS1966" t="str">
        <f>IFERROR(INDEX(PLAYERIDMAP2[PLAYERNAME],MATCH(ROW()-ROW(AS$1),THIRDBASE,0)),"")</f>
        <v/>
      </c>
      <c r="AT1966" t="e">
        <f>IF(PLAYERIDMAP2[[#This Row],[POS]]="SS",MAX(AT$1:AT1965)+1,"")</f>
        <v>#VALUE!</v>
      </c>
      <c r="AU1966" t="str">
        <f>IFERROR(INDEX(PLAYERIDMAP2[PLAYERNAME],MATCH(ROW()-ROW(AU$1),SHORTSTOP,0)),"")</f>
        <v/>
      </c>
      <c r="AV1966" t="e">
        <f>IF(PLAYERIDMAP2[[#This Row],[POS]]="OF",MAX(AV$1:AV1965)+1,"")</f>
        <v>#VALUE!</v>
      </c>
      <c r="AW1966" t="str">
        <f>IFERROR(INDEX(PLAYERIDMAP2[PLAYERNAME],MATCH(ROW()-ROW(AW$1),OUTFIELD,0)),"")</f>
        <v/>
      </c>
      <c r="AX1966" t="e">
        <f>IF(PLAYERIDMAP2[[#This Row],[POS]]&lt;&gt;"P",MAX(AX$1:AX1965)+1,"")</f>
        <v>#VALUE!</v>
      </c>
      <c r="AY1966" t="str">
        <f>IFERROR(INDEX(PLAYERIDMAP2[PLAYERNAME],MATCH(ROW()-ROW(AY$1),HITTERS,0)),"")</f>
        <v/>
      </c>
      <c r="AZ1966" t="e">
        <f>IF(PLAYERIDMAP2[[#This Row],[POS]]="P",MAX(AZ$1:AZ1965)+1,"")</f>
        <v>#VALUE!</v>
      </c>
      <c r="BA1966" t="str">
        <f>IFERROR(INDEX(PLAYERIDMAP2[PLAYERNAME],MATCH(ROW()-ROW(BA$1),PITCHERS,0)),"")</f>
        <v/>
      </c>
    </row>
    <row r="1967" spans="38:53" x14ac:dyDescent="0.25">
      <c r="AL1967" t="e">
        <f>IF(PLAYERIDMAP2[[#This Row],[POS]]="C",MAX(AL$1:AL1966)+1,"")</f>
        <v>#VALUE!</v>
      </c>
      <c r="AM1967" t="str">
        <f>IFERROR(INDEX(PLAYERIDMAP2[PLAYERNAME],MATCH(ROW()-ROW(AM$1),CATCHERS,0)),"")</f>
        <v/>
      </c>
      <c r="AN1967" t="e">
        <f>IF(PLAYERIDMAP2[[#This Row],[POS]]="1B",MAX(AN$1:AN1966)+1,"")</f>
        <v>#VALUE!</v>
      </c>
      <c r="AO1967" t="str">
        <f>IFERROR(INDEX(PLAYERIDMAP2[PLAYERNAME],MATCH(ROW()-ROW(AO$1),FIRSTBASE,0)),"")</f>
        <v/>
      </c>
      <c r="AP1967" t="e">
        <f>IF(PLAYERIDMAP2[[#This Row],[POS]]="2B",MAX(AP$1:AP1966)+1,"")</f>
        <v>#VALUE!</v>
      </c>
      <c r="AQ1967" t="str">
        <f>IFERROR(INDEX(PLAYERIDMAP2[PLAYERNAME],MATCH(ROW()-ROW(AQ$1),SECONDBASE,0)),"")</f>
        <v/>
      </c>
      <c r="AR1967" t="e">
        <f>IF(PLAYERIDMAP2[[#This Row],[POS]]="3B",MAX(AR$1:AR1966)+1,"")</f>
        <v>#VALUE!</v>
      </c>
      <c r="AS1967" t="str">
        <f>IFERROR(INDEX(PLAYERIDMAP2[PLAYERNAME],MATCH(ROW()-ROW(AS$1),THIRDBASE,0)),"")</f>
        <v/>
      </c>
      <c r="AT1967" t="e">
        <f>IF(PLAYERIDMAP2[[#This Row],[POS]]="SS",MAX(AT$1:AT1966)+1,"")</f>
        <v>#VALUE!</v>
      </c>
      <c r="AU1967" t="str">
        <f>IFERROR(INDEX(PLAYERIDMAP2[PLAYERNAME],MATCH(ROW()-ROW(AU$1),SHORTSTOP,0)),"")</f>
        <v/>
      </c>
      <c r="AV1967" t="e">
        <f>IF(PLAYERIDMAP2[[#This Row],[POS]]="OF",MAX(AV$1:AV1966)+1,"")</f>
        <v>#VALUE!</v>
      </c>
      <c r="AW1967" t="str">
        <f>IFERROR(INDEX(PLAYERIDMAP2[PLAYERNAME],MATCH(ROW()-ROW(AW$1),OUTFIELD,0)),"")</f>
        <v/>
      </c>
      <c r="AX1967" t="e">
        <f>IF(PLAYERIDMAP2[[#This Row],[POS]]&lt;&gt;"P",MAX(AX$1:AX1966)+1,"")</f>
        <v>#VALUE!</v>
      </c>
      <c r="AY1967" t="str">
        <f>IFERROR(INDEX(PLAYERIDMAP2[PLAYERNAME],MATCH(ROW()-ROW(AY$1),HITTERS,0)),"")</f>
        <v/>
      </c>
      <c r="AZ1967" t="e">
        <f>IF(PLAYERIDMAP2[[#This Row],[POS]]="P",MAX(AZ$1:AZ1966)+1,"")</f>
        <v>#VALUE!</v>
      </c>
      <c r="BA1967" t="str">
        <f>IFERROR(INDEX(PLAYERIDMAP2[PLAYERNAME],MATCH(ROW()-ROW(BA$1),PITCHERS,0)),"")</f>
        <v/>
      </c>
    </row>
    <row r="1968" spans="38:53" x14ac:dyDescent="0.25">
      <c r="AL1968" t="e">
        <f>IF(PLAYERIDMAP2[[#This Row],[POS]]="C",MAX(AL$1:AL1967)+1,"")</f>
        <v>#VALUE!</v>
      </c>
      <c r="AM1968" t="str">
        <f>IFERROR(INDEX(PLAYERIDMAP2[PLAYERNAME],MATCH(ROW()-ROW(AM$1),CATCHERS,0)),"")</f>
        <v/>
      </c>
      <c r="AN1968" t="e">
        <f>IF(PLAYERIDMAP2[[#This Row],[POS]]="1B",MAX(AN$1:AN1967)+1,"")</f>
        <v>#VALUE!</v>
      </c>
      <c r="AO1968" t="str">
        <f>IFERROR(INDEX(PLAYERIDMAP2[PLAYERNAME],MATCH(ROW()-ROW(AO$1),FIRSTBASE,0)),"")</f>
        <v/>
      </c>
      <c r="AP1968" t="e">
        <f>IF(PLAYERIDMAP2[[#This Row],[POS]]="2B",MAX(AP$1:AP1967)+1,"")</f>
        <v>#VALUE!</v>
      </c>
      <c r="AQ1968" t="str">
        <f>IFERROR(INDEX(PLAYERIDMAP2[PLAYERNAME],MATCH(ROW()-ROW(AQ$1),SECONDBASE,0)),"")</f>
        <v/>
      </c>
      <c r="AR1968" t="e">
        <f>IF(PLAYERIDMAP2[[#This Row],[POS]]="3B",MAX(AR$1:AR1967)+1,"")</f>
        <v>#VALUE!</v>
      </c>
      <c r="AS1968" t="str">
        <f>IFERROR(INDEX(PLAYERIDMAP2[PLAYERNAME],MATCH(ROW()-ROW(AS$1),THIRDBASE,0)),"")</f>
        <v/>
      </c>
      <c r="AT1968" t="e">
        <f>IF(PLAYERIDMAP2[[#This Row],[POS]]="SS",MAX(AT$1:AT1967)+1,"")</f>
        <v>#VALUE!</v>
      </c>
      <c r="AU1968" t="str">
        <f>IFERROR(INDEX(PLAYERIDMAP2[PLAYERNAME],MATCH(ROW()-ROW(AU$1),SHORTSTOP,0)),"")</f>
        <v/>
      </c>
      <c r="AV1968" t="e">
        <f>IF(PLAYERIDMAP2[[#This Row],[POS]]="OF",MAX(AV$1:AV1967)+1,"")</f>
        <v>#VALUE!</v>
      </c>
      <c r="AW1968" t="str">
        <f>IFERROR(INDEX(PLAYERIDMAP2[PLAYERNAME],MATCH(ROW()-ROW(AW$1),OUTFIELD,0)),"")</f>
        <v/>
      </c>
      <c r="AX1968" t="e">
        <f>IF(PLAYERIDMAP2[[#This Row],[POS]]&lt;&gt;"P",MAX(AX$1:AX1967)+1,"")</f>
        <v>#VALUE!</v>
      </c>
      <c r="AY1968" t="str">
        <f>IFERROR(INDEX(PLAYERIDMAP2[PLAYERNAME],MATCH(ROW()-ROW(AY$1),HITTERS,0)),"")</f>
        <v/>
      </c>
      <c r="AZ1968" t="e">
        <f>IF(PLAYERIDMAP2[[#This Row],[POS]]="P",MAX(AZ$1:AZ1967)+1,"")</f>
        <v>#VALUE!</v>
      </c>
      <c r="BA1968" t="str">
        <f>IFERROR(INDEX(PLAYERIDMAP2[PLAYERNAME],MATCH(ROW()-ROW(BA$1),PITCHERS,0)),"")</f>
        <v/>
      </c>
    </row>
    <row r="1969" spans="38:53" x14ac:dyDescent="0.25">
      <c r="AL1969" t="e">
        <f>IF(PLAYERIDMAP2[[#This Row],[POS]]="C",MAX(AL$1:AL1968)+1,"")</f>
        <v>#VALUE!</v>
      </c>
      <c r="AM1969" t="str">
        <f>IFERROR(INDEX(PLAYERIDMAP2[PLAYERNAME],MATCH(ROW()-ROW(AM$1),CATCHERS,0)),"")</f>
        <v/>
      </c>
      <c r="AN1969" t="e">
        <f>IF(PLAYERIDMAP2[[#This Row],[POS]]="1B",MAX(AN$1:AN1968)+1,"")</f>
        <v>#VALUE!</v>
      </c>
      <c r="AO1969" t="str">
        <f>IFERROR(INDEX(PLAYERIDMAP2[PLAYERNAME],MATCH(ROW()-ROW(AO$1),FIRSTBASE,0)),"")</f>
        <v/>
      </c>
      <c r="AP1969" t="e">
        <f>IF(PLAYERIDMAP2[[#This Row],[POS]]="2B",MAX(AP$1:AP1968)+1,"")</f>
        <v>#VALUE!</v>
      </c>
      <c r="AQ1969" t="str">
        <f>IFERROR(INDEX(PLAYERIDMAP2[PLAYERNAME],MATCH(ROW()-ROW(AQ$1),SECONDBASE,0)),"")</f>
        <v/>
      </c>
      <c r="AR1969" t="e">
        <f>IF(PLAYERIDMAP2[[#This Row],[POS]]="3B",MAX(AR$1:AR1968)+1,"")</f>
        <v>#VALUE!</v>
      </c>
      <c r="AS1969" t="str">
        <f>IFERROR(INDEX(PLAYERIDMAP2[PLAYERNAME],MATCH(ROW()-ROW(AS$1),THIRDBASE,0)),"")</f>
        <v/>
      </c>
      <c r="AT1969" t="e">
        <f>IF(PLAYERIDMAP2[[#This Row],[POS]]="SS",MAX(AT$1:AT1968)+1,"")</f>
        <v>#VALUE!</v>
      </c>
      <c r="AU1969" t="str">
        <f>IFERROR(INDEX(PLAYERIDMAP2[PLAYERNAME],MATCH(ROW()-ROW(AU$1),SHORTSTOP,0)),"")</f>
        <v/>
      </c>
      <c r="AV1969" t="e">
        <f>IF(PLAYERIDMAP2[[#This Row],[POS]]="OF",MAX(AV$1:AV1968)+1,"")</f>
        <v>#VALUE!</v>
      </c>
      <c r="AW1969" t="str">
        <f>IFERROR(INDEX(PLAYERIDMAP2[PLAYERNAME],MATCH(ROW()-ROW(AW$1),OUTFIELD,0)),"")</f>
        <v/>
      </c>
      <c r="AX1969" t="e">
        <f>IF(PLAYERIDMAP2[[#This Row],[POS]]&lt;&gt;"P",MAX(AX$1:AX1968)+1,"")</f>
        <v>#VALUE!</v>
      </c>
      <c r="AY1969" t="str">
        <f>IFERROR(INDEX(PLAYERIDMAP2[PLAYERNAME],MATCH(ROW()-ROW(AY$1),HITTERS,0)),"")</f>
        <v/>
      </c>
      <c r="AZ1969" t="e">
        <f>IF(PLAYERIDMAP2[[#This Row],[POS]]="P",MAX(AZ$1:AZ1968)+1,"")</f>
        <v>#VALUE!</v>
      </c>
      <c r="BA1969" t="str">
        <f>IFERROR(INDEX(PLAYERIDMAP2[PLAYERNAME],MATCH(ROW()-ROW(BA$1),PITCHERS,0)),"")</f>
        <v/>
      </c>
    </row>
    <row r="1970" spans="38:53" x14ac:dyDescent="0.25">
      <c r="AL1970" t="e">
        <f>IF(PLAYERIDMAP2[[#This Row],[POS]]="C",MAX(AL$1:AL1969)+1,"")</f>
        <v>#VALUE!</v>
      </c>
      <c r="AM1970" t="str">
        <f>IFERROR(INDEX(PLAYERIDMAP2[PLAYERNAME],MATCH(ROW()-ROW(AM$1),CATCHERS,0)),"")</f>
        <v/>
      </c>
      <c r="AN1970" t="e">
        <f>IF(PLAYERIDMAP2[[#This Row],[POS]]="1B",MAX(AN$1:AN1969)+1,"")</f>
        <v>#VALUE!</v>
      </c>
      <c r="AO1970" t="str">
        <f>IFERROR(INDEX(PLAYERIDMAP2[PLAYERNAME],MATCH(ROW()-ROW(AO$1),FIRSTBASE,0)),"")</f>
        <v/>
      </c>
      <c r="AP1970" t="e">
        <f>IF(PLAYERIDMAP2[[#This Row],[POS]]="2B",MAX(AP$1:AP1969)+1,"")</f>
        <v>#VALUE!</v>
      </c>
      <c r="AQ1970" t="str">
        <f>IFERROR(INDEX(PLAYERIDMAP2[PLAYERNAME],MATCH(ROW()-ROW(AQ$1),SECONDBASE,0)),"")</f>
        <v/>
      </c>
      <c r="AR1970" t="e">
        <f>IF(PLAYERIDMAP2[[#This Row],[POS]]="3B",MAX(AR$1:AR1969)+1,"")</f>
        <v>#VALUE!</v>
      </c>
      <c r="AS1970" t="str">
        <f>IFERROR(INDEX(PLAYERIDMAP2[PLAYERNAME],MATCH(ROW()-ROW(AS$1),THIRDBASE,0)),"")</f>
        <v/>
      </c>
      <c r="AT1970" t="e">
        <f>IF(PLAYERIDMAP2[[#This Row],[POS]]="SS",MAX(AT$1:AT1969)+1,"")</f>
        <v>#VALUE!</v>
      </c>
      <c r="AU1970" t="str">
        <f>IFERROR(INDEX(PLAYERIDMAP2[PLAYERNAME],MATCH(ROW()-ROW(AU$1),SHORTSTOP,0)),"")</f>
        <v/>
      </c>
      <c r="AV1970" t="e">
        <f>IF(PLAYERIDMAP2[[#This Row],[POS]]="OF",MAX(AV$1:AV1969)+1,"")</f>
        <v>#VALUE!</v>
      </c>
      <c r="AW1970" t="str">
        <f>IFERROR(INDEX(PLAYERIDMAP2[PLAYERNAME],MATCH(ROW()-ROW(AW$1),OUTFIELD,0)),"")</f>
        <v/>
      </c>
      <c r="AX1970" t="e">
        <f>IF(PLAYERIDMAP2[[#This Row],[POS]]&lt;&gt;"P",MAX(AX$1:AX1969)+1,"")</f>
        <v>#VALUE!</v>
      </c>
      <c r="AY1970" t="str">
        <f>IFERROR(INDEX(PLAYERIDMAP2[PLAYERNAME],MATCH(ROW()-ROW(AY$1),HITTERS,0)),"")</f>
        <v/>
      </c>
      <c r="AZ1970" t="e">
        <f>IF(PLAYERIDMAP2[[#This Row],[POS]]="P",MAX(AZ$1:AZ1969)+1,"")</f>
        <v>#VALUE!</v>
      </c>
      <c r="BA1970" t="str">
        <f>IFERROR(INDEX(PLAYERIDMAP2[PLAYERNAME],MATCH(ROW()-ROW(BA$1),PITCHERS,0)),"")</f>
        <v/>
      </c>
    </row>
    <row r="1971" spans="38:53" x14ac:dyDescent="0.25">
      <c r="AL1971" t="e">
        <f>IF(PLAYERIDMAP2[[#This Row],[POS]]="C",MAX(AL$1:AL1970)+1,"")</f>
        <v>#VALUE!</v>
      </c>
      <c r="AM1971" t="str">
        <f>IFERROR(INDEX(PLAYERIDMAP2[PLAYERNAME],MATCH(ROW()-ROW(AM$1),CATCHERS,0)),"")</f>
        <v/>
      </c>
      <c r="AN1971" t="e">
        <f>IF(PLAYERIDMAP2[[#This Row],[POS]]="1B",MAX(AN$1:AN1970)+1,"")</f>
        <v>#VALUE!</v>
      </c>
      <c r="AO1971" t="str">
        <f>IFERROR(INDEX(PLAYERIDMAP2[PLAYERNAME],MATCH(ROW()-ROW(AO$1),FIRSTBASE,0)),"")</f>
        <v/>
      </c>
      <c r="AP1971" t="e">
        <f>IF(PLAYERIDMAP2[[#This Row],[POS]]="2B",MAX(AP$1:AP1970)+1,"")</f>
        <v>#VALUE!</v>
      </c>
      <c r="AQ1971" t="str">
        <f>IFERROR(INDEX(PLAYERIDMAP2[PLAYERNAME],MATCH(ROW()-ROW(AQ$1),SECONDBASE,0)),"")</f>
        <v/>
      </c>
      <c r="AR1971" t="e">
        <f>IF(PLAYERIDMAP2[[#This Row],[POS]]="3B",MAX(AR$1:AR1970)+1,"")</f>
        <v>#VALUE!</v>
      </c>
      <c r="AS1971" t="str">
        <f>IFERROR(INDEX(PLAYERIDMAP2[PLAYERNAME],MATCH(ROW()-ROW(AS$1),THIRDBASE,0)),"")</f>
        <v/>
      </c>
      <c r="AT1971" t="e">
        <f>IF(PLAYERIDMAP2[[#This Row],[POS]]="SS",MAX(AT$1:AT1970)+1,"")</f>
        <v>#VALUE!</v>
      </c>
      <c r="AU1971" t="str">
        <f>IFERROR(INDEX(PLAYERIDMAP2[PLAYERNAME],MATCH(ROW()-ROW(AU$1),SHORTSTOP,0)),"")</f>
        <v/>
      </c>
      <c r="AV1971" t="e">
        <f>IF(PLAYERIDMAP2[[#This Row],[POS]]="OF",MAX(AV$1:AV1970)+1,"")</f>
        <v>#VALUE!</v>
      </c>
      <c r="AW1971" t="str">
        <f>IFERROR(INDEX(PLAYERIDMAP2[PLAYERNAME],MATCH(ROW()-ROW(AW$1),OUTFIELD,0)),"")</f>
        <v/>
      </c>
      <c r="AX1971" t="e">
        <f>IF(PLAYERIDMAP2[[#This Row],[POS]]&lt;&gt;"P",MAX(AX$1:AX1970)+1,"")</f>
        <v>#VALUE!</v>
      </c>
      <c r="AY1971" t="str">
        <f>IFERROR(INDEX(PLAYERIDMAP2[PLAYERNAME],MATCH(ROW()-ROW(AY$1),HITTERS,0)),"")</f>
        <v/>
      </c>
      <c r="AZ1971" t="e">
        <f>IF(PLAYERIDMAP2[[#This Row],[POS]]="P",MAX(AZ$1:AZ1970)+1,"")</f>
        <v>#VALUE!</v>
      </c>
      <c r="BA1971" t="str">
        <f>IFERROR(INDEX(PLAYERIDMAP2[PLAYERNAME],MATCH(ROW()-ROW(BA$1),PITCHERS,0)),"")</f>
        <v/>
      </c>
    </row>
    <row r="1972" spans="38:53" x14ac:dyDescent="0.25">
      <c r="AL1972" t="e">
        <f>IF(PLAYERIDMAP2[[#This Row],[POS]]="C",MAX(AL$1:AL1971)+1,"")</f>
        <v>#VALUE!</v>
      </c>
      <c r="AM1972" t="str">
        <f>IFERROR(INDEX(PLAYERIDMAP2[PLAYERNAME],MATCH(ROW()-ROW(AM$1),CATCHERS,0)),"")</f>
        <v/>
      </c>
      <c r="AN1972" t="e">
        <f>IF(PLAYERIDMAP2[[#This Row],[POS]]="1B",MAX(AN$1:AN1971)+1,"")</f>
        <v>#VALUE!</v>
      </c>
      <c r="AO1972" t="str">
        <f>IFERROR(INDEX(PLAYERIDMAP2[PLAYERNAME],MATCH(ROW()-ROW(AO$1),FIRSTBASE,0)),"")</f>
        <v/>
      </c>
      <c r="AP1972" t="e">
        <f>IF(PLAYERIDMAP2[[#This Row],[POS]]="2B",MAX(AP$1:AP1971)+1,"")</f>
        <v>#VALUE!</v>
      </c>
      <c r="AQ1972" t="str">
        <f>IFERROR(INDEX(PLAYERIDMAP2[PLAYERNAME],MATCH(ROW()-ROW(AQ$1),SECONDBASE,0)),"")</f>
        <v/>
      </c>
      <c r="AR1972" t="e">
        <f>IF(PLAYERIDMAP2[[#This Row],[POS]]="3B",MAX(AR$1:AR1971)+1,"")</f>
        <v>#VALUE!</v>
      </c>
      <c r="AS1972" t="str">
        <f>IFERROR(INDEX(PLAYERIDMAP2[PLAYERNAME],MATCH(ROW()-ROW(AS$1),THIRDBASE,0)),"")</f>
        <v/>
      </c>
      <c r="AT1972" t="e">
        <f>IF(PLAYERIDMAP2[[#This Row],[POS]]="SS",MAX(AT$1:AT1971)+1,"")</f>
        <v>#VALUE!</v>
      </c>
      <c r="AU1972" t="str">
        <f>IFERROR(INDEX(PLAYERIDMAP2[PLAYERNAME],MATCH(ROW()-ROW(AU$1),SHORTSTOP,0)),"")</f>
        <v/>
      </c>
      <c r="AV1972" t="e">
        <f>IF(PLAYERIDMAP2[[#This Row],[POS]]="OF",MAX(AV$1:AV1971)+1,"")</f>
        <v>#VALUE!</v>
      </c>
      <c r="AW1972" t="str">
        <f>IFERROR(INDEX(PLAYERIDMAP2[PLAYERNAME],MATCH(ROW()-ROW(AW$1),OUTFIELD,0)),"")</f>
        <v/>
      </c>
      <c r="AX1972" t="e">
        <f>IF(PLAYERIDMAP2[[#This Row],[POS]]&lt;&gt;"P",MAX(AX$1:AX1971)+1,"")</f>
        <v>#VALUE!</v>
      </c>
      <c r="AY1972" t="str">
        <f>IFERROR(INDEX(PLAYERIDMAP2[PLAYERNAME],MATCH(ROW()-ROW(AY$1),HITTERS,0)),"")</f>
        <v/>
      </c>
      <c r="AZ1972" t="e">
        <f>IF(PLAYERIDMAP2[[#This Row],[POS]]="P",MAX(AZ$1:AZ1971)+1,"")</f>
        <v>#VALUE!</v>
      </c>
      <c r="BA1972" t="str">
        <f>IFERROR(INDEX(PLAYERIDMAP2[PLAYERNAME],MATCH(ROW()-ROW(BA$1),PITCHERS,0)),"")</f>
        <v/>
      </c>
    </row>
    <row r="1973" spans="38:53" x14ac:dyDescent="0.25">
      <c r="AL1973" t="e">
        <f>IF(PLAYERIDMAP2[[#This Row],[POS]]="C",MAX(AL$1:AL1972)+1,"")</f>
        <v>#VALUE!</v>
      </c>
      <c r="AM1973" t="str">
        <f>IFERROR(INDEX(PLAYERIDMAP2[PLAYERNAME],MATCH(ROW()-ROW(AM$1),CATCHERS,0)),"")</f>
        <v/>
      </c>
      <c r="AN1973" t="e">
        <f>IF(PLAYERIDMAP2[[#This Row],[POS]]="1B",MAX(AN$1:AN1972)+1,"")</f>
        <v>#VALUE!</v>
      </c>
      <c r="AO1973" t="str">
        <f>IFERROR(INDEX(PLAYERIDMAP2[PLAYERNAME],MATCH(ROW()-ROW(AO$1),FIRSTBASE,0)),"")</f>
        <v/>
      </c>
      <c r="AP1973" t="e">
        <f>IF(PLAYERIDMAP2[[#This Row],[POS]]="2B",MAX(AP$1:AP1972)+1,"")</f>
        <v>#VALUE!</v>
      </c>
      <c r="AQ1973" t="str">
        <f>IFERROR(INDEX(PLAYERIDMAP2[PLAYERNAME],MATCH(ROW()-ROW(AQ$1),SECONDBASE,0)),"")</f>
        <v/>
      </c>
      <c r="AR1973" t="e">
        <f>IF(PLAYERIDMAP2[[#This Row],[POS]]="3B",MAX(AR$1:AR1972)+1,"")</f>
        <v>#VALUE!</v>
      </c>
      <c r="AS1973" t="str">
        <f>IFERROR(INDEX(PLAYERIDMAP2[PLAYERNAME],MATCH(ROW()-ROW(AS$1),THIRDBASE,0)),"")</f>
        <v/>
      </c>
      <c r="AT1973" t="e">
        <f>IF(PLAYERIDMAP2[[#This Row],[POS]]="SS",MAX(AT$1:AT1972)+1,"")</f>
        <v>#VALUE!</v>
      </c>
      <c r="AU1973" t="str">
        <f>IFERROR(INDEX(PLAYERIDMAP2[PLAYERNAME],MATCH(ROW()-ROW(AU$1),SHORTSTOP,0)),"")</f>
        <v/>
      </c>
      <c r="AV1973" t="e">
        <f>IF(PLAYERIDMAP2[[#This Row],[POS]]="OF",MAX(AV$1:AV1972)+1,"")</f>
        <v>#VALUE!</v>
      </c>
      <c r="AW1973" t="str">
        <f>IFERROR(INDEX(PLAYERIDMAP2[PLAYERNAME],MATCH(ROW()-ROW(AW$1),OUTFIELD,0)),"")</f>
        <v/>
      </c>
      <c r="AX1973" t="e">
        <f>IF(PLAYERIDMAP2[[#This Row],[POS]]&lt;&gt;"P",MAX(AX$1:AX1972)+1,"")</f>
        <v>#VALUE!</v>
      </c>
      <c r="AY1973" t="str">
        <f>IFERROR(INDEX(PLAYERIDMAP2[PLAYERNAME],MATCH(ROW()-ROW(AY$1),HITTERS,0)),"")</f>
        <v/>
      </c>
      <c r="AZ1973" t="e">
        <f>IF(PLAYERIDMAP2[[#This Row],[POS]]="P",MAX(AZ$1:AZ1972)+1,"")</f>
        <v>#VALUE!</v>
      </c>
      <c r="BA1973" t="str">
        <f>IFERROR(INDEX(PLAYERIDMAP2[PLAYERNAME],MATCH(ROW()-ROW(BA$1),PITCHERS,0)),"")</f>
        <v/>
      </c>
    </row>
    <row r="1974" spans="38:53" x14ac:dyDescent="0.25">
      <c r="AL1974" t="e">
        <f>IF(PLAYERIDMAP2[[#This Row],[POS]]="C",MAX(AL$1:AL1973)+1,"")</f>
        <v>#VALUE!</v>
      </c>
      <c r="AM1974" t="str">
        <f>IFERROR(INDEX(PLAYERIDMAP2[PLAYERNAME],MATCH(ROW()-ROW(AM$1),CATCHERS,0)),"")</f>
        <v/>
      </c>
      <c r="AN1974" t="e">
        <f>IF(PLAYERIDMAP2[[#This Row],[POS]]="1B",MAX(AN$1:AN1973)+1,"")</f>
        <v>#VALUE!</v>
      </c>
      <c r="AO1974" t="str">
        <f>IFERROR(INDEX(PLAYERIDMAP2[PLAYERNAME],MATCH(ROW()-ROW(AO$1),FIRSTBASE,0)),"")</f>
        <v/>
      </c>
      <c r="AP1974" t="e">
        <f>IF(PLAYERIDMAP2[[#This Row],[POS]]="2B",MAX(AP$1:AP1973)+1,"")</f>
        <v>#VALUE!</v>
      </c>
      <c r="AQ1974" t="str">
        <f>IFERROR(INDEX(PLAYERIDMAP2[PLAYERNAME],MATCH(ROW()-ROW(AQ$1),SECONDBASE,0)),"")</f>
        <v/>
      </c>
      <c r="AR1974" t="e">
        <f>IF(PLAYERIDMAP2[[#This Row],[POS]]="3B",MAX(AR$1:AR1973)+1,"")</f>
        <v>#VALUE!</v>
      </c>
      <c r="AS1974" t="str">
        <f>IFERROR(INDEX(PLAYERIDMAP2[PLAYERNAME],MATCH(ROW()-ROW(AS$1),THIRDBASE,0)),"")</f>
        <v/>
      </c>
      <c r="AT1974" t="e">
        <f>IF(PLAYERIDMAP2[[#This Row],[POS]]="SS",MAX(AT$1:AT1973)+1,"")</f>
        <v>#VALUE!</v>
      </c>
      <c r="AU1974" t="str">
        <f>IFERROR(INDEX(PLAYERIDMAP2[PLAYERNAME],MATCH(ROW()-ROW(AU$1),SHORTSTOP,0)),"")</f>
        <v/>
      </c>
      <c r="AV1974" t="e">
        <f>IF(PLAYERIDMAP2[[#This Row],[POS]]="OF",MAX(AV$1:AV1973)+1,"")</f>
        <v>#VALUE!</v>
      </c>
      <c r="AW1974" t="str">
        <f>IFERROR(INDEX(PLAYERIDMAP2[PLAYERNAME],MATCH(ROW()-ROW(AW$1),OUTFIELD,0)),"")</f>
        <v/>
      </c>
      <c r="AX1974" t="e">
        <f>IF(PLAYERIDMAP2[[#This Row],[POS]]&lt;&gt;"P",MAX(AX$1:AX1973)+1,"")</f>
        <v>#VALUE!</v>
      </c>
      <c r="AY1974" t="str">
        <f>IFERROR(INDEX(PLAYERIDMAP2[PLAYERNAME],MATCH(ROW()-ROW(AY$1),HITTERS,0)),"")</f>
        <v/>
      </c>
      <c r="AZ1974" t="e">
        <f>IF(PLAYERIDMAP2[[#This Row],[POS]]="P",MAX(AZ$1:AZ1973)+1,"")</f>
        <v>#VALUE!</v>
      </c>
      <c r="BA1974" t="str">
        <f>IFERROR(INDEX(PLAYERIDMAP2[PLAYERNAME],MATCH(ROW()-ROW(BA$1),PITCHERS,0)),"")</f>
        <v/>
      </c>
    </row>
    <row r="1975" spans="38:53" x14ac:dyDescent="0.25">
      <c r="AL1975" t="e">
        <f>IF(PLAYERIDMAP2[[#This Row],[POS]]="C",MAX(AL$1:AL1974)+1,"")</f>
        <v>#VALUE!</v>
      </c>
      <c r="AM1975" t="str">
        <f>IFERROR(INDEX(PLAYERIDMAP2[PLAYERNAME],MATCH(ROW()-ROW(AM$1),CATCHERS,0)),"")</f>
        <v/>
      </c>
      <c r="AN1975" t="e">
        <f>IF(PLAYERIDMAP2[[#This Row],[POS]]="1B",MAX(AN$1:AN1974)+1,"")</f>
        <v>#VALUE!</v>
      </c>
      <c r="AO1975" t="str">
        <f>IFERROR(INDEX(PLAYERIDMAP2[PLAYERNAME],MATCH(ROW()-ROW(AO$1),FIRSTBASE,0)),"")</f>
        <v/>
      </c>
      <c r="AP1975" t="e">
        <f>IF(PLAYERIDMAP2[[#This Row],[POS]]="2B",MAX(AP$1:AP1974)+1,"")</f>
        <v>#VALUE!</v>
      </c>
      <c r="AQ1975" t="str">
        <f>IFERROR(INDEX(PLAYERIDMAP2[PLAYERNAME],MATCH(ROW()-ROW(AQ$1),SECONDBASE,0)),"")</f>
        <v/>
      </c>
      <c r="AR1975" t="e">
        <f>IF(PLAYERIDMAP2[[#This Row],[POS]]="3B",MAX(AR$1:AR1974)+1,"")</f>
        <v>#VALUE!</v>
      </c>
      <c r="AS1975" t="str">
        <f>IFERROR(INDEX(PLAYERIDMAP2[PLAYERNAME],MATCH(ROW()-ROW(AS$1),THIRDBASE,0)),"")</f>
        <v/>
      </c>
      <c r="AT1975" t="e">
        <f>IF(PLAYERIDMAP2[[#This Row],[POS]]="SS",MAX(AT$1:AT1974)+1,"")</f>
        <v>#VALUE!</v>
      </c>
      <c r="AU1975" t="str">
        <f>IFERROR(INDEX(PLAYERIDMAP2[PLAYERNAME],MATCH(ROW()-ROW(AU$1),SHORTSTOP,0)),"")</f>
        <v/>
      </c>
      <c r="AV1975" t="e">
        <f>IF(PLAYERIDMAP2[[#This Row],[POS]]="OF",MAX(AV$1:AV1974)+1,"")</f>
        <v>#VALUE!</v>
      </c>
      <c r="AW1975" t="str">
        <f>IFERROR(INDEX(PLAYERIDMAP2[PLAYERNAME],MATCH(ROW()-ROW(AW$1),OUTFIELD,0)),"")</f>
        <v/>
      </c>
      <c r="AX1975" t="e">
        <f>IF(PLAYERIDMAP2[[#This Row],[POS]]&lt;&gt;"P",MAX(AX$1:AX1974)+1,"")</f>
        <v>#VALUE!</v>
      </c>
      <c r="AY1975" t="str">
        <f>IFERROR(INDEX(PLAYERIDMAP2[PLAYERNAME],MATCH(ROW()-ROW(AY$1),HITTERS,0)),"")</f>
        <v/>
      </c>
      <c r="AZ1975" t="e">
        <f>IF(PLAYERIDMAP2[[#This Row],[POS]]="P",MAX(AZ$1:AZ1974)+1,"")</f>
        <v>#VALUE!</v>
      </c>
      <c r="BA1975" t="str">
        <f>IFERROR(INDEX(PLAYERIDMAP2[PLAYERNAME],MATCH(ROW()-ROW(BA$1),PITCHERS,0)),"")</f>
        <v/>
      </c>
    </row>
    <row r="1976" spans="38:53" x14ac:dyDescent="0.25">
      <c r="AL1976" t="e">
        <f>IF(PLAYERIDMAP2[[#This Row],[POS]]="C",MAX(AL$1:AL1975)+1,"")</f>
        <v>#VALUE!</v>
      </c>
      <c r="AM1976" t="str">
        <f>IFERROR(INDEX(PLAYERIDMAP2[PLAYERNAME],MATCH(ROW()-ROW(AM$1),CATCHERS,0)),"")</f>
        <v/>
      </c>
      <c r="AN1976" t="e">
        <f>IF(PLAYERIDMAP2[[#This Row],[POS]]="1B",MAX(AN$1:AN1975)+1,"")</f>
        <v>#VALUE!</v>
      </c>
      <c r="AO1976" t="str">
        <f>IFERROR(INDEX(PLAYERIDMAP2[PLAYERNAME],MATCH(ROW()-ROW(AO$1),FIRSTBASE,0)),"")</f>
        <v/>
      </c>
      <c r="AP1976" t="e">
        <f>IF(PLAYERIDMAP2[[#This Row],[POS]]="2B",MAX(AP$1:AP1975)+1,"")</f>
        <v>#VALUE!</v>
      </c>
      <c r="AQ1976" t="str">
        <f>IFERROR(INDEX(PLAYERIDMAP2[PLAYERNAME],MATCH(ROW()-ROW(AQ$1),SECONDBASE,0)),"")</f>
        <v/>
      </c>
      <c r="AR1976" t="e">
        <f>IF(PLAYERIDMAP2[[#This Row],[POS]]="3B",MAX(AR$1:AR1975)+1,"")</f>
        <v>#VALUE!</v>
      </c>
      <c r="AS1976" t="str">
        <f>IFERROR(INDEX(PLAYERIDMAP2[PLAYERNAME],MATCH(ROW()-ROW(AS$1),THIRDBASE,0)),"")</f>
        <v/>
      </c>
      <c r="AT1976" t="e">
        <f>IF(PLAYERIDMAP2[[#This Row],[POS]]="SS",MAX(AT$1:AT1975)+1,"")</f>
        <v>#VALUE!</v>
      </c>
      <c r="AU1976" t="str">
        <f>IFERROR(INDEX(PLAYERIDMAP2[PLAYERNAME],MATCH(ROW()-ROW(AU$1),SHORTSTOP,0)),"")</f>
        <v/>
      </c>
      <c r="AV1976" t="e">
        <f>IF(PLAYERIDMAP2[[#This Row],[POS]]="OF",MAX(AV$1:AV1975)+1,"")</f>
        <v>#VALUE!</v>
      </c>
      <c r="AW1976" t="str">
        <f>IFERROR(INDEX(PLAYERIDMAP2[PLAYERNAME],MATCH(ROW()-ROW(AW$1),OUTFIELD,0)),"")</f>
        <v/>
      </c>
      <c r="AX1976" t="e">
        <f>IF(PLAYERIDMAP2[[#This Row],[POS]]&lt;&gt;"P",MAX(AX$1:AX1975)+1,"")</f>
        <v>#VALUE!</v>
      </c>
      <c r="AY1976" t="str">
        <f>IFERROR(INDEX(PLAYERIDMAP2[PLAYERNAME],MATCH(ROW()-ROW(AY$1),HITTERS,0)),"")</f>
        <v/>
      </c>
      <c r="AZ1976" t="e">
        <f>IF(PLAYERIDMAP2[[#This Row],[POS]]="P",MAX(AZ$1:AZ1975)+1,"")</f>
        <v>#VALUE!</v>
      </c>
      <c r="BA1976" t="str">
        <f>IFERROR(INDEX(PLAYERIDMAP2[PLAYERNAME],MATCH(ROW()-ROW(BA$1),PITCHERS,0)),"")</f>
        <v/>
      </c>
    </row>
    <row r="1977" spans="38:53" x14ac:dyDescent="0.25">
      <c r="AL1977" t="e">
        <f>IF(PLAYERIDMAP2[[#This Row],[POS]]="C",MAX(AL$1:AL1976)+1,"")</f>
        <v>#VALUE!</v>
      </c>
      <c r="AM1977" t="str">
        <f>IFERROR(INDEX(PLAYERIDMAP2[PLAYERNAME],MATCH(ROW()-ROW(AM$1),CATCHERS,0)),"")</f>
        <v/>
      </c>
      <c r="AN1977" t="e">
        <f>IF(PLAYERIDMAP2[[#This Row],[POS]]="1B",MAX(AN$1:AN1976)+1,"")</f>
        <v>#VALUE!</v>
      </c>
      <c r="AO1977" t="str">
        <f>IFERROR(INDEX(PLAYERIDMAP2[PLAYERNAME],MATCH(ROW()-ROW(AO$1),FIRSTBASE,0)),"")</f>
        <v/>
      </c>
      <c r="AP1977" t="e">
        <f>IF(PLAYERIDMAP2[[#This Row],[POS]]="2B",MAX(AP$1:AP1976)+1,"")</f>
        <v>#VALUE!</v>
      </c>
      <c r="AQ1977" t="str">
        <f>IFERROR(INDEX(PLAYERIDMAP2[PLAYERNAME],MATCH(ROW()-ROW(AQ$1),SECONDBASE,0)),"")</f>
        <v/>
      </c>
      <c r="AR1977" t="e">
        <f>IF(PLAYERIDMAP2[[#This Row],[POS]]="3B",MAX(AR$1:AR1976)+1,"")</f>
        <v>#VALUE!</v>
      </c>
      <c r="AS1977" t="str">
        <f>IFERROR(INDEX(PLAYERIDMAP2[PLAYERNAME],MATCH(ROW()-ROW(AS$1),THIRDBASE,0)),"")</f>
        <v/>
      </c>
      <c r="AT1977" t="e">
        <f>IF(PLAYERIDMAP2[[#This Row],[POS]]="SS",MAX(AT$1:AT1976)+1,"")</f>
        <v>#VALUE!</v>
      </c>
      <c r="AU1977" t="str">
        <f>IFERROR(INDEX(PLAYERIDMAP2[PLAYERNAME],MATCH(ROW()-ROW(AU$1),SHORTSTOP,0)),"")</f>
        <v/>
      </c>
      <c r="AV1977" t="e">
        <f>IF(PLAYERIDMAP2[[#This Row],[POS]]="OF",MAX(AV$1:AV1976)+1,"")</f>
        <v>#VALUE!</v>
      </c>
      <c r="AW1977" t="str">
        <f>IFERROR(INDEX(PLAYERIDMAP2[PLAYERNAME],MATCH(ROW()-ROW(AW$1),OUTFIELD,0)),"")</f>
        <v/>
      </c>
      <c r="AX1977" t="e">
        <f>IF(PLAYERIDMAP2[[#This Row],[POS]]&lt;&gt;"P",MAX(AX$1:AX1976)+1,"")</f>
        <v>#VALUE!</v>
      </c>
      <c r="AY1977" t="str">
        <f>IFERROR(INDEX(PLAYERIDMAP2[PLAYERNAME],MATCH(ROW()-ROW(AY$1),HITTERS,0)),"")</f>
        <v/>
      </c>
      <c r="AZ1977" t="e">
        <f>IF(PLAYERIDMAP2[[#This Row],[POS]]="P",MAX(AZ$1:AZ1976)+1,"")</f>
        <v>#VALUE!</v>
      </c>
      <c r="BA1977" t="str">
        <f>IFERROR(INDEX(PLAYERIDMAP2[PLAYERNAME],MATCH(ROW()-ROW(BA$1),PITCHERS,0)),"")</f>
        <v/>
      </c>
    </row>
    <row r="1978" spans="38:53" x14ac:dyDescent="0.25">
      <c r="AL1978" t="e">
        <f>IF(PLAYERIDMAP2[[#This Row],[POS]]="C",MAX(AL$1:AL1977)+1,"")</f>
        <v>#VALUE!</v>
      </c>
      <c r="AM1978" t="str">
        <f>IFERROR(INDEX(PLAYERIDMAP2[PLAYERNAME],MATCH(ROW()-ROW(AM$1),CATCHERS,0)),"")</f>
        <v/>
      </c>
      <c r="AN1978" t="e">
        <f>IF(PLAYERIDMAP2[[#This Row],[POS]]="1B",MAX(AN$1:AN1977)+1,"")</f>
        <v>#VALUE!</v>
      </c>
      <c r="AO1978" t="str">
        <f>IFERROR(INDEX(PLAYERIDMAP2[PLAYERNAME],MATCH(ROW()-ROW(AO$1),FIRSTBASE,0)),"")</f>
        <v/>
      </c>
      <c r="AP1978" t="e">
        <f>IF(PLAYERIDMAP2[[#This Row],[POS]]="2B",MAX(AP$1:AP1977)+1,"")</f>
        <v>#VALUE!</v>
      </c>
      <c r="AQ1978" t="str">
        <f>IFERROR(INDEX(PLAYERIDMAP2[PLAYERNAME],MATCH(ROW()-ROW(AQ$1),SECONDBASE,0)),"")</f>
        <v/>
      </c>
      <c r="AR1978" t="e">
        <f>IF(PLAYERIDMAP2[[#This Row],[POS]]="3B",MAX(AR$1:AR1977)+1,"")</f>
        <v>#VALUE!</v>
      </c>
      <c r="AS1978" t="str">
        <f>IFERROR(INDEX(PLAYERIDMAP2[PLAYERNAME],MATCH(ROW()-ROW(AS$1),THIRDBASE,0)),"")</f>
        <v/>
      </c>
      <c r="AT1978" t="e">
        <f>IF(PLAYERIDMAP2[[#This Row],[POS]]="SS",MAX(AT$1:AT1977)+1,"")</f>
        <v>#VALUE!</v>
      </c>
      <c r="AU1978" t="str">
        <f>IFERROR(INDEX(PLAYERIDMAP2[PLAYERNAME],MATCH(ROW()-ROW(AU$1),SHORTSTOP,0)),"")</f>
        <v/>
      </c>
      <c r="AV1978" t="e">
        <f>IF(PLAYERIDMAP2[[#This Row],[POS]]="OF",MAX(AV$1:AV1977)+1,"")</f>
        <v>#VALUE!</v>
      </c>
      <c r="AW1978" t="str">
        <f>IFERROR(INDEX(PLAYERIDMAP2[PLAYERNAME],MATCH(ROW()-ROW(AW$1),OUTFIELD,0)),"")</f>
        <v/>
      </c>
      <c r="AX1978" t="e">
        <f>IF(PLAYERIDMAP2[[#This Row],[POS]]&lt;&gt;"P",MAX(AX$1:AX1977)+1,"")</f>
        <v>#VALUE!</v>
      </c>
      <c r="AY1978" t="str">
        <f>IFERROR(INDEX(PLAYERIDMAP2[PLAYERNAME],MATCH(ROW()-ROW(AY$1),HITTERS,0)),"")</f>
        <v/>
      </c>
      <c r="AZ1978" t="e">
        <f>IF(PLAYERIDMAP2[[#This Row],[POS]]="P",MAX(AZ$1:AZ1977)+1,"")</f>
        <v>#VALUE!</v>
      </c>
      <c r="BA1978" t="str">
        <f>IFERROR(INDEX(PLAYERIDMAP2[PLAYERNAME],MATCH(ROW()-ROW(BA$1),PITCHERS,0)),"")</f>
        <v/>
      </c>
    </row>
    <row r="1979" spans="38:53" x14ac:dyDescent="0.25">
      <c r="AL1979" t="e">
        <f>IF(PLAYERIDMAP2[[#This Row],[POS]]="C",MAX(AL$1:AL1978)+1,"")</f>
        <v>#VALUE!</v>
      </c>
      <c r="AM1979" t="str">
        <f>IFERROR(INDEX(PLAYERIDMAP2[PLAYERNAME],MATCH(ROW()-ROW(AM$1),CATCHERS,0)),"")</f>
        <v/>
      </c>
      <c r="AN1979" t="e">
        <f>IF(PLAYERIDMAP2[[#This Row],[POS]]="1B",MAX(AN$1:AN1978)+1,"")</f>
        <v>#VALUE!</v>
      </c>
      <c r="AO1979" t="str">
        <f>IFERROR(INDEX(PLAYERIDMAP2[PLAYERNAME],MATCH(ROW()-ROW(AO$1),FIRSTBASE,0)),"")</f>
        <v/>
      </c>
      <c r="AP1979" t="e">
        <f>IF(PLAYERIDMAP2[[#This Row],[POS]]="2B",MAX(AP$1:AP1978)+1,"")</f>
        <v>#VALUE!</v>
      </c>
      <c r="AQ1979" t="str">
        <f>IFERROR(INDEX(PLAYERIDMAP2[PLAYERNAME],MATCH(ROW()-ROW(AQ$1),SECONDBASE,0)),"")</f>
        <v/>
      </c>
      <c r="AR1979" t="e">
        <f>IF(PLAYERIDMAP2[[#This Row],[POS]]="3B",MAX(AR$1:AR1978)+1,"")</f>
        <v>#VALUE!</v>
      </c>
      <c r="AS1979" t="str">
        <f>IFERROR(INDEX(PLAYERIDMAP2[PLAYERNAME],MATCH(ROW()-ROW(AS$1),THIRDBASE,0)),"")</f>
        <v/>
      </c>
      <c r="AT1979" t="e">
        <f>IF(PLAYERIDMAP2[[#This Row],[POS]]="SS",MAX(AT$1:AT1978)+1,"")</f>
        <v>#VALUE!</v>
      </c>
      <c r="AU1979" t="str">
        <f>IFERROR(INDEX(PLAYERIDMAP2[PLAYERNAME],MATCH(ROW()-ROW(AU$1),SHORTSTOP,0)),"")</f>
        <v/>
      </c>
      <c r="AV1979" t="e">
        <f>IF(PLAYERIDMAP2[[#This Row],[POS]]="OF",MAX(AV$1:AV1978)+1,"")</f>
        <v>#VALUE!</v>
      </c>
      <c r="AW1979" t="str">
        <f>IFERROR(INDEX(PLAYERIDMAP2[PLAYERNAME],MATCH(ROW()-ROW(AW$1),OUTFIELD,0)),"")</f>
        <v/>
      </c>
      <c r="AX1979" t="e">
        <f>IF(PLAYERIDMAP2[[#This Row],[POS]]&lt;&gt;"P",MAX(AX$1:AX1978)+1,"")</f>
        <v>#VALUE!</v>
      </c>
      <c r="AY1979" t="str">
        <f>IFERROR(INDEX(PLAYERIDMAP2[PLAYERNAME],MATCH(ROW()-ROW(AY$1),HITTERS,0)),"")</f>
        <v/>
      </c>
      <c r="AZ1979" t="e">
        <f>IF(PLAYERIDMAP2[[#This Row],[POS]]="P",MAX(AZ$1:AZ1978)+1,"")</f>
        <v>#VALUE!</v>
      </c>
      <c r="BA1979" t="str">
        <f>IFERROR(INDEX(PLAYERIDMAP2[PLAYERNAME],MATCH(ROW()-ROW(BA$1),PITCHERS,0)),"")</f>
        <v/>
      </c>
    </row>
    <row r="1980" spans="38:53" x14ac:dyDescent="0.25">
      <c r="AL1980" t="e">
        <f>IF(PLAYERIDMAP2[[#This Row],[POS]]="C",MAX(AL$1:AL1979)+1,"")</f>
        <v>#VALUE!</v>
      </c>
      <c r="AM1980" t="str">
        <f>IFERROR(INDEX(PLAYERIDMAP2[PLAYERNAME],MATCH(ROW()-ROW(AM$1),CATCHERS,0)),"")</f>
        <v/>
      </c>
      <c r="AN1980" t="e">
        <f>IF(PLAYERIDMAP2[[#This Row],[POS]]="1B",MAX(AN$1:AN1979)+1,"")</f>
        <v>#VALUE!</v>
      </c>
      <c r="AO1980" t="str">
        <f>IFERROR(INDEX(PLAYERIDMAP2[PLAYERNAME],MATCH(ROW()-ROW(AO$1),FIRSTBASE,0)),"")</f>
        <v/>
      </c>
      <c r="AP1980" t="e">
        <f>IF(PLAYERIDMAP2[[#This Row],[POS]]="2B",MAX(AP$1:AP1979)+1,"")</f>
        <v>#VALUE!</v>
      </c>
      <c r="AQ1980" t="str">
        <f>IFERROR(INDEX(PLAYERIDMAP2[PLAYERNAME],MATCH(ROW()-ROW(AQ$1),SECONDBASE,0)),"")</f>
        <v/>
      </c>
      <c r="AR1980" t="e">
        <f>IF(PLAYERIDMAP2[[#This Row],[POS]]="3B",MAX(AR$1:AR1979)+1,"")</f>
        <v>#VALUE!</v>
      </c>
      <c r="AS1980" t="str">
        <f>IFERROR(INDEX(PLAYERIDMAP2[PLAYERNAME],MATCH(ROW()-ROW(AS$1),THIRDBASE,0)),"")</f>
        <v/>
      </c>
      <c r="AT1980" t="e">
        <f>IF(PLAYERIDMAP2[[#This Row],[POS]]="SS",MAX(AT$1:AT1979)+1,"")</f>
        <v>#VALUE!</v>
      </c>
      <c r="AU1980" t="str">
        <f>IFERROR(INDEX(PLAYERIDMAP2[PLAYERNAME],MATCH(ROW()-ROW(AU$1),SHORTSTOP,0)),"")</f>
        <v/>
      </c>
      <c r="AV1980" t="e">
        <f>IF(PLAYERIDMAP2[[#This Row],[POS]]="OF",MAX(AV$1:AV1979)+1,"")</f>
        <v>#VALUE!</v>
      </c>
      <c r="AW1980" t="str">
        <f>IFERROR(INDEX(PLAYERIDMAP2[PLAYERNAME],MATCH(ROW()-ROW(AW$1),OUTFIELD,0)),"")</f>
        <v/>
      </c>
      <c r="AX1980" t="e">
        <f>IF(PLAYERIDMAP2[[#This Row],[POS]]&lt;&gt;"P",MAX(AX$1:AX1979)+1,"")</f>
        <v>#VALUE!</v>
      </c>
      <c r="AY1980" t="str">
        <f>IFERROR(INDEX(PLAYERIDMAP2[PLAYERNAME],MATCH(ROW()-ROW(AY$1),HITTERS,0)),"")</f>
        <v/>
      </c>
      <c r="AZ1980" t="e">
        <f>IF(PLAYERIDMAP2[[#This Row],[POS]]="P",MAX(AZ$1:AZ1979)+1,"")</f>
        <v>#VALUE!</v>
      </c>
      <c r="BA1980" t="str">
        <f>IFERROR(INDEX(PLAYERIDMAP2[PLAYERNAME],MATCH(ROW()-ROW(BA$1),PITCHERS,0)),"")</f>
        <v/>
      </c>
    </row>
    <row r="1981" spans="38:53" x14ac:dyDescent="0.25">
      <c r="AL1981" t="e">
        <f>IF(PLAYERIDMAP2[[#This Row],[POS]]="C",MAX(AL$1:AL1980)+1,"")</f>
        <v>#VALUE!</v>
      </c>
      <c r="AM1981" t="str">
        <f>IFERROR(INDEX(PLAYERIDMAP2[PLAYERNAME],MATCH(ROW()-ROW(AM$1),CATCHERS,0)),"")</f>
        <v/>
      </c>
      <c r="AN1981" t="e">
        <f>IF(PLAYERIDMAP2[[#This Row],[POS]]="1B",MAX(AN$1:AN1980)+1,"")</f>
        <v>#VALUE!</v>
      </c>
      <c r="AO1981" t="str">
        <f>IFERROR(INDEX(PLAYERIDMAP2[PLAYERNAME],MATCH(ROW()-ROW(AO$1),FIRSTBASE,0)),"")</f>
        <v/>
      </c>
      <c r="AP1981" t="e">
        <f>IF(PLAYERIDMAP2[[#This Row],[POS]]="2B",MAX(AP$1:AP1980)+1,"")</f>
        <v>#VALUE!</v>
      </c>
      <c r="AQ1981" t="str">
        <f>IFERROR(INDEX(PLAYERIDMAP2[PLAYERNAME],MATCH(ROW()-ROW(AQ$1),SECONDBASE,0)),"")</f>
        <v/>
      </c>
      <c r="AR1981" t="e">
        <f>IF(PLAYERIDMAP2[[#This Row],[POS]]="3B",MAX(AR$1:AR1980)+1,"")</f>
        <v>#VALUE!</v>
      </c>
      <c r="AS1981" t="str">
        <f>IFERROR(INDEX(PLAYERIDMAP2[PLAYERNAME],MATCH(ROW()-ROW(AS$1),THIRDBASE,0)),"")</f>
        <v/>
      </c>
      <c r="AT1981" t="e">
        <f>IF(PLAYERIDMAP2[[#This Row],[POS]]="SS",MAX(AT$1:AT1980)+1,"")</f>
        <v>#VALUE!</v>
      </c>
      <c r="AU1981" t="str">
        <f>IFERROR(INDEX(PLAYERIDMAP2[PLAYERNAME],MATCH(ROW()-ROW(AU$1),SHORTSTOP,0)),"")</f>
        <v/>
      </c>
      <c r="AV1981" t="e">
        <f>IF(PLAYERIDMAP2[[#This Row],[POS]]="OF",MAX(AV$1:AV1980)+1,"")</f>
        <v>#VALUE!</v>
      </c>
      <c r="AW1981" t="str">
        <f>IFERROR(INDEX(PLAYERIDMAP2[PLAYERNAME],MATCH(ROW()-ROW(AW$1),OUTFIELD,0)),"")</f>
        <v/>
      </c>
      <c r="AX1981" t="e">
        <f>IF(PLAYERIDMAP2[[#This Row],[POS]]&lt;&gt;"P",MAX(AX$1:AX1980)+1,"")</f>
        <v>#VALUE!</v>
      </c>
      <c r="AY1981" t="str">
        <f>IFERROR(INDEX(PLAYERIDMAP2[PLAYERNAME],MATCH(ROW()-ROW(AY$1),HITTERS,0)),"")</f>
        <v/>
      </c>
      <c r="AZ1981" t="e">
        <f>IF(PLAYERIDMAP2[[#This Row],[POS]]="P",MAX(AZ$1:AZ1980)+1,"")</f>
        <v>#VALUE!</v>
      </c>
      <c r="BA1981" t="str">
        <f>IFERROR(INDEX(PLAYERIDMAP2[PLAYERNAME],MATCH(ROW()-ROW(BA$1),PITCHERS,0)),"")</f>
        <v/>
      </c>
    </row>
    <row r="1982" spans="38:53" x14ac:dyDescent="0.25">
      <c r="AL1982" t="e">
        <f>IF(PLAYERIDMAP2[[#This Row],[POS]]="C",MAX(AL$1:AL1981)+1,"")</f>
        <v>#VALUE!</v>
      </c>
      <c r="AM1982" t="str">
        <f>IFERROR(INDEX(PLAYERIDMAP2[PLAYERNAME],MATCH(ROW()-ROW(AM$1),CATCHERS,0)),"")</f>
        <v/>
      </c>
      <c r="AN1982" t="e">
        <f>IF(PLAYERIDMAP2[[#This Row],[POS]]="1B",MAX(AN$1:AN1981)+1,"")</f>
        <v>#VALUE!</v>
      </c>
      <c r="AO1982" t="str">
        <f>IFERROR(INDEX(PLAYERIDMAP2[PLAYERNAME],MATCH(ROW()-ROW(AO$1),FIRSTBASE,0)),"")</f>
        <v/>
      </c>
      <c r="AP1982" t="e">
        <f>IF(PLAYERIDMAP2[[#This Row],[POS]]="2B",MAX(AP$1:AP1981)+1,"")</f>
        <v>#VALUE!</v>
      </c>
      <c r="AQ1982" t="str">
        <f>IFERROR(INDEX(PLAYERIDMAP2[PLAYERNAME],MATCH(ROW()-ROW(AQ$1),SECONDBASE,0)),"")</f>
        <v/>
      </c>
      <c r="AR1982" t="e">
        <f>IF(PLAYERIDMAP2[[#This Row],[POS]]="3B",MAX(AR$1:AR1981)+1,"")</f>
        <v>#VALUE!</v>
      </c>
      <c r="AS1982" t="str">
        <f>IFERROR(INDEX(PLAYERIDMAP2[PLAYERNAME],MATCH(ROW()-ROW(AS$1),THIRDBASE,0)),"")</f>
        <v/>
      </c>
      <c r="AT1982" t="e">
        <f>IF(PLAYERIDMAP2[[#This Row],[POS]]="SS",MAX(AT$1:AT1981)+1,"")</f>
        <v>#VALUE!</v>
      </c>
      <c r="AU1982" t="str">
        <f>IFERROR(INDEX(PLAYERIDMAP2[PLAYERNAME],MATCH(ROW()-ROW(AU$1),SHORTSTOP,0)),"")</f>
        <v/>
      </c>
      <c r="AV1982" t="e">
        <f>IF(PLAYERIDMAP2[[#This Row],[POS]]="OF",MAX(AV$1:AV1981)+1,"")</f>
        <v>#VALUE!</v>
      </c>
      <c r="AW1982" t="str">
        <f>IFERROR(INDEX(PLAYERIDMAP2[PLAYERNAME],MATCH(ROW()-ROW(AW$1),OUTFIELD,0)),"")</f>
        <v/>
      </c>
      <c r="AX1982" t="e">
        <f>IF(PLAYERIDMAP2[[#This Row],[POS]]&lt;&gt;"P",MAX(AX$1:AX1981)+1,"")</f>
        <v>#VALUE!</v>
      </c>
      <c r="AY1982" t="str">
        <f>IFERROR(INDEX(PLAYERIDMAP2[PLAYERNAME],MATCH(ROW()-ROW(AY$1),HITTERS,0)),"")</f>
        <v/>
      </c>
      <c r="AZ1982" t="e">
        <f>IF(PLAYERIDMAP2[[#This Row],[POS]]="P",MAX(AZ$1:AZ1981)+1,"")</f>
        <v>#VALUE!</v>
      </c>
      <c r="BA1982" t="str">
        <f>IFERROR(INDEX(PLAYERIDMAP2[PLAYERNAME],MATCH(ROW()-ROW(BA$1),PITCHERS,0)),"")</f>
        <v/>
      </c>
    </row>
    <row r="1983" spans="38:53" x14ac:dyDescent="0.25">
      <c r="AL1983" t="e">
        <f>IF(PLAYERIDMAP2[[#This Row],[POS]]="C",MAX(AL$1:AL1982)+1,"")</f>
        <v>#VALUE!</v>
      </c>
      <c r="AM1983" t="str">
        <f>IFERROR(INDEX(PLAYERIDMAP2[PLAYERNAME],MATCH(ROW()-ROW(AM$1),CATCHERS,0)),"")</f>
        <v/>
      </c>
      <c r="AN1983" t="e">
        <f>IF(PLAYERIDMAP2[[#This Row],[POS]]="1B",MAX(AN$1:AN1982)+1,"")</f>
        <v>#VALUE!</v>
      </c>
      <c r="AO1983" t="str">
        <f>IFERROR(INDEX(PLAYERIDMAP2[PLAYERNAME],MATCH(ROW()-ROW(AO$1),FIRSTBASE,0)),"")</f>
        <v/>
      </c>
      <c r="AP1983" t="e">
        <f>IF(PLAYERIDMAP2[[#This Row],[POS]]="2B",MAX(AP$1:AP1982)+1,"")</f>
        <v>#VALUE!</v>
      </c>
      <c r="AQ1983" t="str">
        <f>IFERROR(INDEX(PLAYERIDMAP2[PLAYERNAME],MATCH(ROW()-ROW(AQ$1),SECONDBASE,0)),"")</f>
        <v/>
      </c>
      <c r="AR1983" t="e">
        <f>IF(PLAYERIDMAP2[[#This Row],[POS]]="3B",MAX(AR$1:AR1982)+1,"")</f>
        <v>#VALUE!</v>
      </c>
      <c r="AS1983" t="str">
        <f>IFERROR(INDEX(PLAYERIDMAP2[PLAYERNAME],MATCH(ROW()-ROW(AS$1),THIRDBASE,0)),"")</f>
        <v/>
      </c>
      <c r="AT1983" t="e">
        <f>IF(PLAYERIDMAP2[[#This Row],[POS]]="SS",MAX(AT$1:AT1982)+1,"")</f>
        <v>#VALUE!</v>
      </c>
      <c r="AU1983" t="str">
        <f>IFERROR(INDEX(PLAYERIDMAP2[PLAYERNAME],MATCH(ROW()-ROW(AU$1),SHORTSTOP,0)),"")</f>
        <v/>
      </c>
      <c r="AV1983" t="e">
        <f>IF(PLAYERIDMAP2[[#This Row],[POS]]="OF",MAX(AV$1:AV1982)+1,"")</f>
        <v>#VALUE!</v>
      </c>
      <c r="AW1983" t="str">
        <f>IFERROR(INDEX(PLAYERIDMAP2[PLAYERNAME],MATCH(ROW()-ROW(AW$1),OUTFIELD,0)),"")</f>
        <v/>
      </c>
      <c r="AX1983" t="e">
        <f>IF(PLAYERIDMAP2[[#This Row],[POS]]&lt;&gt;"P",MAX(AX$1:AX1982)+1,"")</f>
        <v>#VALUE!</v>
      </c>
      <c r="AY1983" t="str">
        <f>IFERROR(INDEX(PLAYERIDMAP2[PLAYERNAME],MATCH(ROW()-ROW(AY$1),HITTERS,0)),"")</f>
        <v/>
      </c>
      <c r="AZ1983" t="e">
        <f>IF(PLAYERIDMAP2[[#This Row],[POS]]="P",MAX(AZ$1:AZ1982)+1,"")</f>
        <v>#VALUE!</v>
      </c>
      <c r="BA1983" t="str">
        <f>IFERROR(INDEX(PLAYERIDMAP2[PLAYERNAME],MATCH(ROW()-ROW(BA$1),PITCHERS,0)),"")</f>
        <v/>
      </c>
    </row>
    <row r="1984" spans="38:53" x14ac:dyDescent="0.25">
      <c r="AL1984" t="e">
        <f>IF(PLAYERIDMAP2[[#This Row],[POS]]="C",MAX(AL$1:AL1983)+1,"")</f>
        <v>#VALUE!</v>
      </c>
      <c r="AM1984" t="str">
        <f>IFERROR(INDEX(PLAYERIDMAP2[PLAYERNAME],MATCH(ROW()-ROW(AM$1),CATCHERS,0)),"")</f>
        <v/>
      </c>
      <c r="AN1984" t="e">
        <f>IF(PLAYERIDMAP2[[#This Row],[POS]]="1B",MAX(AN$1:AN1983)+1,"")</f>
        <v>#VALUE!</v>
      </c>
      <c r="AO1984" t="str">
        <f>IFERROR(INDEX(PLAYERIDMAP2[PLAYERNAME],MATCH(ROW()-ROW(AO$1),FIRSTBASE,0)),"")</f>
        <v/>
      </c>
      <c r="AP1984" t="e">
        <f>IF(PLAYERIDMAP2[[#This Row],[POS]]="2B",MAX(AP$1:AP1983)+1,"")</f>
        <v>#VALUE!</v>
      </c>
      <c r="AQ1984" t="str">
        <f>IFERROR(INDEX(PLAYERIDMAP2[PLAYERNAME],MATCH(ROW()-ROW(AQ$1),SECONDBASE,0)),"")</f>
        <v/>
      </c>
      <c r="AR1984" t="e">
        <f>IF(PLAYERIDMAP2[[#This Row],[POS]]="3B",MAX(AR$1:AR1983)+1,"")</f>
        <v>#VALUE!</v>
      </c>
      <c r="AS1984" t="str">
        <f>IFERROR(INDEX(PLAYERIDMAP2[PLAYERNAME],MATCH(ROW()-ROW(AS$1),THIRDBASE,0)),"")</f>
        <v/>
      </c>
      <c r="AT1984" t="e">
        <f>IF(PLAYERIDMAP2[[#This Row],[POS]]="SS",MAX(AT$1:AT1983)+1,"")</f>
        <v>#VALUE!</v>
      </c>
      <c r="AU1984" t="str">
        <f>IFERROR(INDEX(PLAYERIDMAP2[PLAYERNAME],MATCH(ROW()-ROW(AU$1),SHORTSTOP,0)),"")</f>
        <v/>
      </c>
      <c r="AV1984" t="e">
        <f>IF(PLAYERIDMAP2[[#This Row],[POS]]="OF",MAX(AV$1:AV1983)+1,"")</f>
        <v>#VALUE!</v>
      </c>
      <c r="AW1984" t="str">
        <f>IFERROR(INDEX(PLAYERIDMAP2[PLAYERNAME],MATCH(ROW()-ROW(AW$1),OUTFIELD,0)),"")</f>
        <v/>
      </c>
      <c r="AX1984" t="e">
        <f>IF(PLAYERIDMAP2[[#This Row],[POS]]&lt;&gt;"P",MAX(AX$1:AX1983)+1,"")</f>
        <v>#VALUE!</v>
      </c>
      <c r="AY1984" t="str">
        <f>IFERROR(INDEX(PLAYERIDMAP2[PLAYERNAME],MATCH(ROW()-ROW(AY$1),HITTERS,0)),"")</f>
        <v/>
      </c>
      <c r="AZ1984" t="e">
        <f>IF(PLAYERIDMAP2[[#This Row],[POS]]="P",MAX(AZ$1:AZ1983)+1,"")</f>
        <v>#VALUE!</v>
      </c>
      <c r="BA1984" t="str">
        <f>IFERROR(INDEX(PLAYERIDMAP2[PLAYERNAME],MATCH(ROW()-ROW(BA$1),PITCHERS,0)),"")</f>
        <v/>
      </c>
    </row>
    <row r="1985" spans="38:53" x14ac:dyDescent="0.25">
      <c r="AL1985" t="e">
        <f>IF(PLAYERIDMAP2[[#This Row],[POS]]="C",MAX(AL$1:AL1984)+1,"")</f>
        <v>#VALUE!</v>
      </c>
      <c r="AM1985" t="str">
        <f>IFERROR(INDEX(PLAYERIDMAP2[PLAYERNAME],MATCH(ROW()-ROW(AM$1),CATCHERS,0)),"")</f>
        <v/>
      </c>
      <c r="AN1985" t="e">
        <f>IF(PLAYERIDMAP2[[#This Row],[POS]]="1B",MAX(AN$1:AN1984)+1,"")</f>
        <v>#VALUE!</v>
      </c>
      <c r="AO1985" t="str">
        <f>IFERROR(INDEX(PLAYERIDMAP2[PLAYERNAME],MATCH(ROW()-ROW(AO$1),FIRSTBASE,0)),"")</f>
        <v/>
      </c>
      <c r="AP1985" t="e">
        <f>IF(PLAYERIDMAP2[[#This Row],[POS]]="2B",MAX(AP$1:AP1984)+1,"")</f>
        <v>#VALUE!</v>
      </c>
      <c r="AQ1985" t="str">
        <f>IFERROR(INDEX(PLAYERIDMAP2[PLAYERNAME],MATCH(ROW()-ROW(AQ$1),SECONDBASE,0)),"")</f>
        <v/>
      </c>
      <c r="AR1985" t="e">
        <f>IF(PLAYERIDMAP2[[#This Row],[POS]]="3B",MAX(AR$1:AR1984)+1,"")</f>
        <v>#VALUE!</v>
      </c>
      <c r="AS1985" t="str">
        <f>IFERROR(INDEX(PLAYERIDMAP2[PLAYERNAME],MATCH(ROW()-ROW(AS$1),THIRDBASE,0)),"")</f>
        <v/>
      </c>
      <c r="AT1985" t="e">
        <f>IF(PLAYERIDMAP2[[#This Row],[POS]]="SS",MAX(AT$1:AT1984)+1,"")</f>
        <v>#VALUE!</v>
      </c>
      <c r="AU1985" t="str">
        <f>IFERROR(INDEX(PLAYERIDMAP2[PLAYERNAME],MATCH(ROW()-ROW(AU$1),SHORTSTOP,0)),"")</f>
        <v/>
      </c>
      <c r="AV1985" t="e">
        <f>IF(PLAYERIDMAP2[[#This Row],[POS]]="OF",MAX(AV$1:AV1984)+1,"")</f>
        <v>#VALUE!</v>
      </c>
      <c r="AW1985" t="str">
        <f>IFERROR(INDEX(PLAYERIDMAP2[PLAYERNAME],MATCH(ROW()-ROW(AW$1),OUTFIELD,0)),"")</f>
        <v/>
      </c>
      <c r="AX1985" t="e">
        <f>IF(PLAYERIDMAP2[[#This Row],[POS]]&lt;&gt;"P",MAX(AX$1:AX1984)+1,"")</f>
        <v>#VALUE!</v>
      </c>
      <c r="AY1985" t="str">
        <f>IFERROR(INDEX(PLAYERIDMAP2[PLAYERNAME],MATCH(ROW()-ROW(AY$1),HITTERS,0)),"")</f>
        <v/>
      </c>
      <c r="AZ1985" t="e">
        <f>IF(PLAYERIDMAP2[[#This Row],[POS]]="P",MAX(AZ$1:AZ1984)+1,"")</f>
        <v>#VALUE!</v>
      </c>
      <c r="BA1985" t="str">
        <f>IFERROR(INDEX(PLAYERIDMAP2[PLAYERNAME],MATCH(ROW()-ROW(BA$1),PITCHERS,0)),"")</f>
        <v/>
      </c>
    </row>
    <row r="1986" spans="38:53" x14ac:dyDescent="0.25">
      <c r="AL1986" t="e">
        <f>IF(PLAYERIDMAP2[[#This Row],[POS]]="C",MAX(AL$1:AL1985)+1,"")</f>
        <v>#VALUE!</v>
      </c>
      <c r="AM1986" t="str">
        <f>IFERROR(INDEX(PLAYERIDMAP2[PLAYERNAME],MATCH(ROW()-ROW(AM$1),CATCHERS,0)),"")</f>
        <v/>
      </c>
      <c r="AN1986" t="e">
        <f>IF(PLAYERIDMAP2[[#This Row],[POS]]="1B",MAX(AN$1:AN1985)+1,"")</f>
        <v>#VALUE!</v>
      </c>
      <c r="AO1986" t="str">
        <f>IFERROR(INDEX(PLAYERIDMAP2[PLAYERNAME],MATCH(ROW()-ROW(AO$1),FIRSTBASE,0)),"")</f>
        <v/>
      </c>
      <c r="AP1986" t="e">
        <f>IF(PLAYERIDMAP2[[#This Row],[POS]]="2B",MAX(AP$1:AP1985)+1,"")</f>
        <v>#VALUE!</v>
      </c>
      <c r="AQ1986" t="str">
        <f>IFERROR(INDEX(PLAYERIDMAP2[PLAYERNAME],MATCH(ROW()-ROW(AQ$1),SECONDBASE,0)),"")</f>
        <v/>
      </c>
      <c r="AR1986" t="e">
        <f>IF(PLAYERIDMAP2[[#This Row],[POS]]="3B",MAX(AR$1:AR1985)+1,"")</f>
        <v>#VALUE!</v>
      </c>
      <c r="AS1986" t="str">
        <f>IFERROR(INDEX(PLAYERIDMAP2[PLAYERNAME],MATCH(ROW()-ROW(AS$1),THIRDBASE,0)),"")</f>
        <v/>
      </c>
      <c r="AT1986" t="e">
        <f>IF(PLAYERIDMAP2[[#This Row],[POS]]="SS",MAX(AT$1:AT1985)+1,"")</f>
        <v>#VALUE!</v>
      </c>
      <c r="AU1986" t="str">
        <f>IFERROR(INDEX(PLAYERIDMAP2[PLAYERNAME],MATCH(ROW()-ROW(AU$1),SHORTSTOP,0)),"")</f>
        <v/>
      </c>
      <c r="AV1986" t="e">
        <f>IF(PLAYERIDMAP2[[#This Row],[POS]]="OF",MAX(AV$1:AV1985)+1,"")</f>
        <v>#VALUE!</v>
      </c>
      <c r="AW1986" t="str">
        <f>IFERROR(INDEX(PLAYERIDMAP2[PLAYERNAME],MATCH(ROW()-ROW(AW$1),OUTFIELD,0)),"")</f>
        <v/>
      </c>
      <c r="AX1986" t="e">
        <f>IF(PLAYERIDMAP2[[#This Row],[POS]]&lt;&gt;"P",MAX(AX$1:AX1985)+1,"")</f>
        <v>#VALUE!</v>
      </c>
      <c r="AY1986" t="str">
        <f>IFERROR(INDEX(PLAYERIDMAP2[PLAYERNAME],MATCH(ROW()-ROW(AY$1),HITTERS,0)),"")</f>
        <v/>
      </c>
      <c r="AZ1986" t="e">
        <f>IF(PLAYERIDMAP2[[#This Row],[POS]]="P",MAX(AZ$1:AZ1985)+1,"")</f>
        <v>#VALUE!</v>
      </c>
      <c r="BA1986" t="str">
        <f>IFERROR(INDEX(PLAYERIDMAP2[PLAYERNAME],MATCH(ROW()-ROW(BA$1),PITCHERS,0)),"")</f>
        <v/>
      </c>
    </row>
    <row r="1987" spans="38:53" x14ac:dyDescent="0.25">
      <c r="AL1987" t="e">
        <f>IF(PLAYERIDMAP2[[#This Row],[POS]]="C",MAX(AL$1:AL1986)+1,"")</f>
        <v>#VALUE!</v>
      </c>
      <c r="AM1987" t="str">
        <f>IFERROR(INDEX(PLAYERIDMAP2[PLAYERNAME],MATCH(ROW()-ROW(AM$1),CATCHERS,0)),"")</f>
        <v/>
      </c>
      <c r="AN1987" t="e">
        <f>IF(PLAYERIDMAP2[[#This Row],[POS]]="1B",MAX(AN$1:AN1986)+1,"")</f>
        <v>#VALUE!</v>
      </c>
      <c r="AO1987" t="str">
        <f>IFERROR(INDEX(PLAYERIDMAP2[PLAYERNAME],MATCH(ROW()-ROW(AO$1),FIRSTBASE,0)),"")</f>
        <v/>
      </c>
      <c r="AP1987" t="e">
        <f>IF(PLAYERIDMAP2[[#This Row],[POS]]="2B",MAX(AP$1:AP1986)+1,"")</f>
        <v>#VALUE!</v>
      </c>
      <c r="AQ1987" t="str">
        <f>IFERROR(INDEX(PLAYERIDMAP2[PLAYERNAME],MATCH(ROW()-ROW(AQ$1),SECONDBASE,0)),"")</f>
        <v/>
      </c>
      <c r="AR1987" t="e">
        <f>IF(PLAYERIDMAP2[[#This Row],[POS]]="3B",MAX(AR$1:AR1986)+1,"")</f>
        <v>#VALUE!</v>
      </c>
      <c r="AS1987" t="str">
        <f>IFERROR(INDEX(PLAYERIDMAP2[PLAYERNAME],MATCH(ROW()-ROW(AS$1),THIRDBASE,0)),"")</f>
        <v/>
      </c>
      <c r="AT1987" t="e">
        <f>IF(PLAYERIDMAP2[[#This Row],[POS]]="SS",MAX(AT$1:AT1986)+1,"")</f>
        <v>#VALUE!</v>
      </c>
      <c r="AU1987" t="str">
        <f>IFERROR(INDEX(PLAYERIDMAP2[PLAYERNAME],MATCH(ROW()-ROW(AU$1),SHORTSTOP,0)),"")</f>
        <v/>
      </c>
      <c r="AV1987" t="e">
        <f>IF(PLAYERIDMAP2[[#This Row],[POS]]="OF",MAX(AV$1:AV1986)+1,"")</f>
        <v>#VALUE!</v>
      </c>
      <c r="AW1987" t="str">
        <f>IFERROR(INDEX(PLAYERIDMAP2[PLAYERNAME],MATCH(ROW()-ROW(AW$1),OUTFIELD,0)),"")</f>
        <v/>
      </c>
      <c r="AX1987" t="e">
        <f>IF(PLAYERIDMAP2[[#This Row],[POS]]&lt;&gt;"P",MAX(AX$1:AX1986)+1,"")</f>
        <v>#VALUE!</v>
      </c>
      <c r="AY1987" t="str">
        <f>IFERROR(INDEX(PLAYERIDMAP2[PLAYERNAME],MATCH(ROW()-ROW(AY$1),HITTERS,0)),"")</f>
        <v/>
      </c>
      <c r="AZ1987" t="e">
        <f>IF(PLAYERIDMAP2[[#This Row],[POS]]="P",MAX(AZ$1:AZ1986)+1,"")</f>
        <v>#VALUE!</v>
      </c>
      <c r="BA1987" t="str">
        <f>IFERROR(INDEX(PLAYERIDMAP2[PLAYERNAME],MATCH(ROW()-ROW(BA$1),PITCHERS,0)),"")</f>
        <v/>
      </c>
    </row>
    <row r="1988" spans="38:53" x14ac:dyDescent="0.25">
      <c r="AL1988" t="e">
        <f>IF(PLAYERIDMAP2[[#This Row],[POS]]="C",MAX(AL$1:AL1987)+1,"")</f>
        <v>#VALUE!</v>
      </c>
      <c r="AM1988" t="str">
        <f>IFERROR(INDEX(PLAYERIDMAP2[PLAYERNAME],MATCH(ROW()-ROW(AM$1),CATCHERS,0)),"")</f>
        <v/>
      </c>
      <c r="AN1988" t="e">
        <f>IF(PLAYERIDMAP2[[#This Row],[POS]]="1B",MAX(AN$1:AN1987)+1,"")</f>
        <v>#VALUE!</v>
      </c>
      <c r="AO1988" t="str">
        <f>IFERROR(INDEX(PLAYERIDMAP2[PLAYERNAME],MATCH(ROW()-ROW(AO$1),FIRSTBASE,0)),"")</f>
        <v/>
      </c>
      <c r="AP1988" t="e">
        <f>IF(PLAYERIDMAP2[[#This Row],[POS]]="2B",MAX(AP$1:AP1987)+1,"")</f>
        <v>#VALUE!</v>
      </c>
      <c r="AQ1988" t="str">
        <f>IFERROR(INDEX(PLAYERIDMAP2[PLAYERNAME],MATCH(ROW()-ROW(AQ$1),SECONDBASE,0)),"")</f>
        <v/>
      </c>
      <c r="AR1988" t="e">
        <f>IF(PLAYERIDMAP2[[#This Row],[POS]]="3B",MAX(AR$1:AR1987)+1,"")</f>
        <v>#VALUE!</v>
      </c>
      <c r="AS1988" t="str">
        <f>IFERROR(INDEX(PLAYERIDMAP2[PLAYERNAME],MATCH(ROW()-ROW(AS$1),THIRDBASE,0)),"")</f>
        <v/>
      </c>
      <c r="AT1988" t="e">
        <f>IF(PLAYERIDMAP2[[#This Row],[POS]]="SS",MAX(AT$1:AT1987)+1,"")</f>
        <v>#VALUE!</v>
      </c>
      <c r="AU1988" t="str">
        <f>IFERROR(INDEX(PLAYERIDMAP2[PLAYERNAME],MATCH(ROW()-ROW(AU$1),SHORTSTOP,0)),"")</f>
        <v/>
      </c>
      <c r="AV1988" t="e">
        <f>IF(PLAYERIDMAP2[[#This Row],[POS]]="OF",MAX(AV$1:AV1987)+1,"")</f>
        <v>#VALUE!</v>
      </c>
      <c r="AW1988" t="str">
        <f>IFERROR(INDEX(PLAYERIDMAP2[PLAYERNAME],MATCH(ROW()-ROW(AW$1),OUTFIELD,0)),"")</f>
        <v/>
      </c>
      <c r="AX1988" t="e">
        <f>IF(PLAYERIDMAP2[[#This Row],[POS]]&lt;&gt;"P",MAX(AX$1:AX1987)+1,"")</f>
        <v>#VALUE!</v>
      </c>
      <c r="AY1988" t="str">
        <f>IFERROR(INDEX(PLAYERIDMAP2[PLAYERNAME],MATCH(ROW()-ROW(AY$1),HITTERS,0)),"")</f>
        <v/>
      </c>
      <c r="AZ1988" t="e">
        <f>IF(PLAYERIDMAP2[[#This Row],[POS]]="P",MAX(AZ$1:AZ1987)+1,"")</f>
        <v>#VALUE!</v>
      </c>
      <c r="BA1988" t="str">
        <f>IFERROR(INDEX(PLAYERIDMAP2[PLAYERNAME],MATCH(ROW()-ROW(BA$1),PITCHERS,0)),"")</f>
        <v/>
      </c>
    </row>
    <row r="1989" spans="38:53" x14ac:dyDescent="0.25">
      <c r="AL1989" t="e">
        <f>IF(PLAYERIDMAP2[[#This Row],[POS]]="C",MAX(AL$1:AL1988)+1,"")</f>
        <v>#VALUE!</v>
      </c>
      <c r="AM1989" t="str">
        <f>IFERROR(INDEX(PLAYERIDMAP2[PLAYERNAME],MATCH(ROW()-ROW(AM$1),CATCHERS,0)),"")</f>
        <v/>
      </c>
      <c r="AN1989" t="e">
        <f>IF(PLAYERIDMAP2[[#This Row],[POS]]="1B",MAX(AN$1:AN1988)+1,"")</f>
        <v>#VALUE!</v>
      </c>
      <c r="AO1989" t="str">
        <f>IFERROR(INDEX(PLAYERIDMAP2[PLAYERNAME],MATCH(ROW()-ROW(AO$1),FIRSTBASE,0)),"")</f>
        <v/>
      </c>
      <c r="AP1989" t="e">
        <f>IF(PLAYERIDMAP2[[#This Row],[POS]]="2B",MAX(AP$1:AP1988)+1,"")</f>
        <v>#VALUE!</v>
      </c>
      <c r="AQ1989" t="str">
        <f>IFERROR(INDEX(PLAYERIDMAP2[PLAYERNAME],MATCH(ROW()-ROW(AQ$1),SECONDBASE,0)),"")</f>
        <v/>
      </c>
      <c r="AR1989" t="e">
        <f>IF(PLAYERIDMAP2[[#This Row],[POS]]="3B",MAX(AR$1:AR1988)+1,"")</f>
        <v>#VALUE!</v>
      </c>
      <c r="AS1989" t="str">
        <f>IFERROR(INDEX(PLAYERIDMAP2[PLAYERNAME],MATCH(ROW()-ROW(AS$1),THIRDBASE,0)),"")</f>
        <v/>
      </c>
      <c r="AT1989" t="e">
        <f>IF(PLAYERIDMAP2[[#This Row],[POS]]="SS",MAX(AT$1:AT1988)+1,"")</f>
        <v>#VALUE!</v>
      </c>
      <c r="AU1989" t="str">
        <f>IFERROR(INDEX(PLAYERIDMAP2[PLAYERNAME],MATCH(ROW()-ROW(AU$1),SHORTSTOP,0)),"")</f>
        <v/>
      </c>
      <c r="AV1989" t="e">
        <f>IF(PLAYERIDMAP2[[#This Row],[POS]]="OF",MAX(AV$1:AV1988)+1,"")</f>
        <v>#VALUE!</v>
      </c>
      <c r="AW1989" t="str">
        <f>IFERROR(INDEX(PLAYERIDMAP2[PLAYERNAME],MATCH(ROW()-ROW(AW$1),OUTFIELD,0)),"")</f>
        <v/>
      </c>
      <c r="AX1989" t="e">
        <f>IF(PLAYERIDMAP2[[#This Row],[POS]]&lt;&gt;"P",MAX(AX$1:AX1988)+1,"")</f>
        <v>#VALUE!</v>
      </c>
      <c r="AY1989" t="str">
        <f>IFERROR(INDEX(PLAYERIDMAP2[PLAYERNAME],MATCH(ROW()-ROW(AY$1),HITTERS,0)),"")</f>
        <v/>
      </c>
      <c r="AZ1989" t="e">
        <f>IF(PLAYERIDMAP2[[#This Row],[POS]]="P",MAX(AZ$1:AZ1988)+1,"")</f>
        <v>#VALUE!</v>
      </c>
      <c r="BA1989" t="str">
        <f>IFERROR(INDEX(PLAYERIDMAP2[PLAYERNAME],MATCH(ROW()-ROW(BA$1),PITCHERS,0)),"")</f>
        <v/>
      </c>
    </row>
    <row r="1990" spans="38:53" x14ac:dyDescent="0.25">
      <c r="AL1990" t="e">
        <f>IF(PLAYERIDMAP2[[#This Row],[POS]]="C",MAX(AL$1:AL1989)+1,"")</f>
        <v>#VALUE!</v>
      </c>
      <c r="AM1990" t="str">
        <f>IFERROR(INDEX(PLAYERIDMAP2[PLAYERNAME],MATCH(ROW()-ROW(AM$1),CATCHERS,0)),"")</f>
        <v/>
      </c>
      <c r="AN1990" t="e">
        <f>IF(PLAYERIDMAP2[[#This Row],[POS]]="1B",MAX(AN$1:AN1989)+1,"")</f>
        <v>#VALUE!</v>
      </c>
      <c r="AO1990" t="str">
        <f>IFERROR(INDEX(PLAYERIDMAP2[PLAYERNAME],MATCH(ROW()-ROW(AO$1),FIRSTBASE,0)),"")</f>
        <v/>
      </c>
      <c r="AP1990" t="e">
        <f>IF(PLAYERIDMAP2[[#This Row],[POS]]="2B",MAX(AP$1:AP1989)+1,"")</f>
        <v>#VALUE!</v>
      </c>
      <c r="AQ1990" t="str">
        <f>IFERROR(INDEX(PLAYERIDMAP2[PLAYERNAME],MATCH(ROW()-ROW(AQ$1),SECONDBASE,0)),"")</f>
        <v/>
      </c>
      <c r="AR1990" t="e">
        <f>IF(PLAYERIDMAP2[[#This Row],[POS]]="3B",MAX(AR$1:AR1989)+1,"")</f>
        <v>#VALUE!</v>
      </c>
      <c r="AS1990" t="str">
        <f>IFERROR(INDEX(PLAYERIDMAP2[PLAYERNAME],MATCH(ROW()-ROW(AS$1),THIRDBASE,0)),"")</f>
        <v/>
      </c>
      <c r="AT1990" t="e">
        <f>IF(PLAYERIDMAP2[[#This Row],[POS]]="SS",MAX(AT$1:AT1989)+1,"")</f>
        <v>#VALUE!</v>
      </c>
      <c r="AU1990" t="str">
        <f>IFERROR(INDEX(PLAYERIDMAP2[PLAYERNAME],MATCH(ROW()-ROW(AU$1),SHORTSTOP,0)),"")</f>
        <v/>
      </c>
      <c r="AV1990" t="e">
        <f>IF(PLAYERIDMAP2[[#This Row],[POS]]="OF",MAX(AV$1:AV1989)+1,"")</f>
        <v>#VALUE!</v>
      </c>
      <c r="AW1990" t="str">
        <f>IFERROR(INDEX(PLAYERIDMAP2[PLAYERNAME],MATCH(ROW()-ROW(AW$1),OUTFIELD,0)),"")</f>
        <v/>
      </c>
      <c r="AX1990" t="e">
        <f>IF(PLAYERIDMAP2[[#This Row],[POS]]&lt;&gt;"P",MAX(AX$1:AX1989)+1,"")</f>
        <v>#VALUE!</v>
      </c>
      <c r="AY1990" t="str">
        <f>IFERROR(INDEX(PLAYERIDMAP2[PLAYERNAME],MATCH(ROW()-ROW(AY$1),HITTERS,0)),"")</f>
        <v/>
      </c>
      <c r="AZ1990" t="e">
        <f>IF(PLAYERIDMAP2[[#This Row],[POS]]="P",MAX(AZ$1:AZ1989)+1,"")</f>
        <v>#VALUE!</v>
      </c>
      <c r="BA1990" t="str">
        <f>IFERROR(INDEX(PLAYERIDMAP2[PLAYERNAME],MATCH(ROW()-ROW(BA$1),PITCHERS,0)),"")</f>
        <v/>
      </c>
    </row>
    <row r="1991" spans="38:53" x14ac:dyDescent="0.25">
      <c r="AL1991" t="e">
        <f>IF(PLAYERIDMAP2[[#This Row],[POS]]="C",MAX(AL$1:AL1990)+1,"")</f>
        <v>#VALUE!</v>
      </c>
      <c r="AM1991" t="str">
        <f>IFERROR(INDEX(PLAYERIDMAP2[PLAYERNAME],MATCH(ROW()-ROW(AM$1),CATCHERS,0)),"")</f>
        <v/>
      </c>
      <c r="AN1991" t="e">
        <f>IF(PLAYERIDMAP2[[#This Row],[POS]]="1B",MAX(AN$1:AN1990)+1,"")</f>
        <v>#VALUE!</v>
      </c>
      <c r="AO1991" t="str">
        <f>IFERROR(INDEX(PLAYERIDMAP2[PLAYERNAME],MATCH(ROW()-ROW(AO$1),FIRSTBASE,0)),"")</f>
        <v/>
      </c>
      <c r="AP1991" t="e">
        <f>IF(PLAYERIDMAP2[[#This Row],[POS]]="2B",MAX(AP$1:AP1990)+1,"")</f>
        <v>#VALUE!</v>
      </c>
      <c r="AQ1991" t="str">
        <f>IFERROR(INDEX(PLAYERIDMAP2[PLAYERNAME],MATCH(ROW()-ROW(AQ$1),SECONDBASE,0)),"")</f>
        <v/>
      </c>
      <c r="AR1991" t="e">
        <f>IF(PLAYERIDMAP2[[#This Row],[POS]]="3B",MAX(AR$1:AR1990)+1,"")</f>
        <v>#VALUE!</v>
      </c>
      <c r="AS1991" t="str">
        <f>IFERROR(INDEX(PLAYERIDMAP2[PLAYERNAME],MATCH(ROW()-ROW(AS$1),THIRDBASE,0)),"")</f>
        <v/>
      </c>
      <c r="AT1991" t="e">
        <f>IF(PLAYERIDMAP2[[#This Row],[POS]]="SS",MAX(AT$1:AT1990)+1,"")</f>
        <v>#VALUE!</v>
      </c>
      <c r="AU1991" t="str">
        <f>IFERROR(INDEX(PLAYERIDMAP2[PLAYERNAME],MATCH(ROW()-ROW(AU$1),SHORTSTOP,0)),"")</f>
        <v/>
      </c>
      <c r="AV1991" t="e">
        <f>IF(PLAYERIDMAP2[[#This Row],[POS]]="OF",MAX(AV$1:AV1990)+1,"")</f>
        <v>#VALUE!</v>
      </c>
      <c r="AW1991" t="str">
        <f>IFERROR(INDEX(PLAYERIDMAP2[PLAYERNAME],MATCH(ROW()-ROW(AW$1),OUTFIELD,0)),"")</f>
        <v/>
      </c>
      <c r="AX1991" t="e">
        <f>IF(PLAYERIDMAP2[[#This Row],[POS]]&lt;&gt;"P",MAX(AX$1:AX1990)+1,"")</f>
        <v>#VALUE!</v>
      </c>
      <c r="AY1991" t="str">
        <f>IFERROR(INDEX(PLAYERIDMAP2[PLAYERNAME],MATCH(ROW()-ROW(AY$1),HITTERS,0)),"")</f>
        <v/>
      </c>
      <c r="AZ1991" t="e">
        <f>IF(PLAYERIDMAP2[[#This Row],[POS]]="P",MAX(AZ$1:AZ1990)+1,"")</f>
        <v>#VALUE!</v>
      </c>
      <c r="BA1991" t="str">
        <f>IFERROR(INDEX(PLAYERIDMAP2[PLAYERNAME],MATCH(ROW()-ROW(BA$1),PITCHERS,0)),"")</f>
        <v/>
      </c>
    </row>
    <row r="1992" spans="38:53" x14ac:dyDescent="0.25">
      <c r="AL1992" t="e">
        <f>IF(PLAYERIDMAP2[[#This Row],[POS]]="C",MAX(AL$1:AL1991)+1,"")</f>
        <v>#VALUE!</v>
      </c>
      <c r="AM1992" t="str">
        <f>IFERROR(INDEX(PLAYERIDMAP2[PLAYERNAME],MATCH(ROW()-ROW(AM$1),CATCHERS,0)),"")</f>
        <v/>
      </c>
      <c r="AN1992" t="e">
        <f>IF(PLAYERIDMAP2[[#This Row],[POS]]="1B",MAX(AN$1:AN1991)+1,"")</f>
        <v>#VALUE!</v>
      </c>
      <c r="AO1992" t="str">
        <f>IFERROR(INDEX(PLAYERIDMAP2[PLAYERNAME],MATCH(ROW()-ROW(AO$1),FIRSTBASE,0)),"")</f>
        <v/>
      </c>
      <c r="AP1992" t="e">
        <f>IF(PLAYERIDMAP2[[#This Row],[POS]]="2B",MAX(AP$1:AP1991)+1,"")</f>
        <v>#VALUE!</v>
      </c>
      <c r="AQ1992" t="str">
        <f>IFERROR(INDEX(PLAYERIDMAP2[PLAYERNAME],MATCH(ROW()-ROW(AQ$1),SECONDBASE,0)),"")</f>
        <v/>
      </c>
      <c r="AR1992" t="e">
        <f>IF(PLAYERIDMAP2[[#This Row],[POS]]="3B",MAX(AR$1:AR1991)+1,"")</f>
        <v>#VALUE!</v>
      </c>
      <c r="AS1992" t="str">
        <f>IFERROR(INDEX(PLAYERIDMAP2[PLAYERNAME],MATCH(ROW()-ROW(AS$1),THIRDBASE,0)),"")</f>
        <v/>
      </c>
      <c r="AT1992" t="e">
        <f>IF(PLAYERIDMAP2[[#This Row],[POS]]="SS",MAX(AT$1:AT1991)+1,"")</f>
        <v>#VALUE!</v>
      </c>
      <c r="AU1992" t="str">
        <f>IFERROR(INDEX(PLAYERIDMAP2[PLAYERNAME],MATCH(ROW()-ROW(AU$1),SHORTSTOP,0)),"")</f>
        <v/>
      </c>
      <c r="AV1992" t="e">
        <f>IF(PLAYERIDMAP2[[#This Row],[POS]]="OF",MAX(AV$1:AV1991)+1,"")</f>
        <v>#VALUE!</v>
      </c>
      <c r="AW1992" t="str">
        <f>IFERROR(INDEX(PLAYERIDMAP2[PLAYERNAME],MATCH(ROW()-ROW(AW$1),OUTFIELD,0)),"")</f>
        <v/>
      </c>
      <c r="AX1992" t="e">
        <f>IF(PLAYERIDMAP2[[#This Row],[POS]]&lt;&gt;"P",MAX(AX$1:AX1991)+1,"")</f>
        <v>#VALUE!</v>
      </c>
      <c r="AY1992" t="str">
        <f>IFERROR(INDEX(PLAYERIDMAP2[PLAYERNAME],MATCH(ROW()-ROW(AY$1),HITTERS,0)),"")</f>
        <v/>
      </c>
      <c r="AZ1992" t="e">
        <f>IF(PLAYERIDMAP2[[#This Row],[POS]]="P",MAX(AZ$1:AZ1991)+1,"")</f>
        <v>#VALUE!</v>
      </c>
      <c r="BA1992" t="str">
        <f>IFERROR(INDEX(PLAYERIDMAP2[PLAYERNAME],MATCH(ROW()-ROW(BA$1),PITCHERS,0)),"")</f>
        <v/>
      </c>
    </row>
    <row r="1993" spans="38:53" x14ac:dyDescent="0.25">
      <c r="AL1993" t="e">
        <f>IF(PLAYERIDMAP2[[#This Row],[POS]]="C",MAX(AL$1:AL1992)+1,"")</f>
        <v>#VALUE!</v>
      </c>
      <c r="AM1993" t="str">
        <f>IFERROR(INDEX(PLAYERIDMAP2[PLAYERNAME],MATCH(ROW()-ROW(AM$1),CATCHERS,0)),"")</f>
        <v/>
      </c>
      <c r="AN1993" t="e">
        <f>IF(PLAYERIDMAP2[[#This Row],[POS]]="1B",MAX(AN$1:AN1992)+1,"")</f>
        <v>#VALUE!</v>
      </c>
      <c r="AO1993" t="str">
        <f>IFERROR(INDEX(PLAYERIDMAP2[PLAYERNAME],MATCH(ROW()-ROW(AO$1),FIRSTBASE,0)),"")</f>
        <v/>
      </c>
      <c r="AP1993" t="e">
        <f>IF(PLAYERIDMAP2[[#This Row],[POS]]="2B",MAX(AP$1:AP1992)+1,"")</f>
        <v>#VALUE!</v>
      </c>
      <c r="AQ1993" t="str">
        <f>IFERROR(INDEX(PLAYERIDMAP2[PLAYERNAME],MATCH(ROW()-ROW(AQ$1),SECONDBASE,0)),"")</f>
        <v/>
      </c>
      <c r="AR1993" t="e">
        <f>IF(PLAYERIDMAP2[[#This Row],[POS]]="3B",MAX(AR$1:AR1992)+1,"")</f>
        <v>#VALUE!</v>
      </c>
      <c r="AS1993" t="str">
        <f>IFERROR(INDEX(PLAYERIDMAP2[PLAYERNAME],MATCH(ROW()-ROW(AS$1),THIRDBASE,0)),"")</f>
        <v/>
      </c>
      <c r="AT1993" t="e">
        <f>IF(PLAYERIDMAP2[[#This Row],[POS]]="SS",MAX(AT$1:AT1992)+1,"")</f>
        <v>#VALUE!</v>
      </c>
      <c r="AU1993" t="str">
        <f>IFERROR(INDEX(PLAYERIDMAP2[PLAYERNAME],MATCH(ROW()-ROW(AU$1),SHORTSTOP,0)),"")</f>
        <v/>
      </c>
      <c r="AV1993" t="e">
        <f>IF(PLAYERIDMAP2[[#This Row],[POS]]="OF",MAX(AV$1:AV1992)+1,"")</f>
        <v>#VALUE!</v>
      </c>
      <c r="AW1993" t="str">
        <f>IFERROR(INDEX(PLAYERIDMAP2[PLAYERNAME],MATCH(ROW()-ROW(AW$1),OUTFIELD,0)),"")</f>
        <v/>
      </c>
      <c r="AX1993" t="e">
        <f>IF(PLAYERIDMAP2[[#This Row],[POS]]&lt;&gt;"P",MAX(AX$1:AX1992)+1,"")</f>
        <v>#VALUE!</v>
      </c>
      <c r="AY1993" t="str">
        <f>IFERROR(INDEX(PLAYERIDMAP2[PLAYERNAME],MATCH(ROW()-ROW(AY$1),HITTERS,0)),"")</f>
        <v/>
      </c>
      <c r="AZ1993" t="e">
        <f>IF(PLAYERIDMAP2[[#This Row],[POS]]="P",MAX(AZ$1:AZ1992)+1,"")</f>
        <v>#VALUE!</v>
      </c>
      <c r="BA1993" t="str">
        <f>IFERROR(INDEX(PLAYERIDMAP2[PLAYERNAME],MATCH(ROW()-ROW(BA$1),PITCHERS,0)),"")</f>
        <v/>
      </c>
    </row>
    <row r="1994" spans="38:53" x14ac:dyDescent="0.25">
      <c r="AL1994" t="e">
        <f>IF(PLAYERIDMAP2[[#This Row],[POS]]="C",MAX(AL$1:AL1993)+1,"")</f>
        <v>#VALUE!</v>
      </c>
      <c r="AM1994" t="str">
        <f>IFERROR(INDEX(PLAYERIDMAP2[PLAYERNAME],MATCH(ROW()-ROW(AM$1),CATCHERS,0)),"")</f>
        <v/>
      </c>
      <c r="AN1994" t="e">
        <f>IF(PLAYERIDMAP2[[#This Row],[POS]]="1B",MAX(AN$1:AN1993)+1,"")</f>
        <v>#VALUE!</v>
      </c>
      <c r="AO1994" t="str">
        <f>IFERROR(INDEX(PLAYERIDMAP2[PLAYERNAME],MATCH(ROW()-ROW(AO$1),FIRSTBASE,0)),"")</f>
        <v/>
      </c>
      <c r="AP1994" t="e">
        <f>IF(PLAYERIDMAP2[[#This Row],[POS]]="2B",MAX(AP$1:AP1993)+1,"")</f>
        <v>#VALUE!</v>
      </c>
      <c r="AQ1994" t="str">
        <f>IFERROR(INDEX(PLAYERIDMAP2[PLAYERNAME],MATCH(ROW()-ROW(AQ$1),SECONDBASE,0)),"")</f>
        <v/>
      </c>
      <c r="AR1994" t="e">
        <f>IF(PLAYERIDMAP2[[#This Row],[POS]]="3B",MAX(AR$1:AR1993)+1,"")</f>
        <v>#VALUE!</v>
      </c>
      <c r="AS1994" t="str">
        <f>IFERROR(INDEX(PLAYERIDMAP2[PLAYERNAME],MATCH(ROW()-ROW(AS$1),THIRDBASE,0)),"")</f>
        <v/>
      </c>
      <c r="AT1994" t="e">
        <f>IF(PLAYERIDMAP2[[#This Row],[POS]]="SS",MAX(AT$1:AT1993)+1,"")</f>
        <v>#VALUE!</v>
      </c>
      <c r="AU1994" t="str">
        <f>IFERROR(INDEX(PLAYERIDMAP2[PLAYERNAME],MATCH(ROW()-ROW(AU$1),SHORTSTOP,0)),"")</f>
        <v/>
      </c>
      <c r="AV1994" t="e">
        <f>IF(PLAYERIDMAP2[[#This Row],[POS]]="OF",MAX(AV$1:AV1993)+1,"")</f>
        <v>#VALUE!</v>
      </c>
      <c r="AW1994" t="str">
        <f>IFERROR(INDEX(PLAYERIDMAP2[PLAYERNAME],MATCH(ROW()-ROW(AW$1),OUTFIELD,0)),"")</f>
        <v/>
      </c>
      <c r="AX1994" t="e">
        <f>IF(PLAYERIDMAP2[[#This Row],[POS]]&lt;&gt;"P",MAX(AX$1:AX1993)+1,"")</f>
        <v>#VALUE!</v>
      </c>
      <c r="AY1994" t="str">
        <f>IFERROR(INDEX(PLAYERIDMAP2[PLAYERNAME],MATCH(ROW()-ROW(AY$1),HITTERS,0)),"")</f>
        <v/>
      </c>
      <c r="AZ1994" t="e">
        <f>IF(PLAYERIDMAP2[[#This Row],[POS]]="P",MAX(AZ$1:AZ1993)+1,"")</f>
        <v>#VALUE!</v>
      </c>
      <c r="BA1994" t="str">
        <f>IFERROR(INDEX(PLAYERIDMAP2[PLAYERNAME],MATCH(ROW()-ROW(BA$1),PITCHERS,0)),"")</f>
        <v/>
      </c>
    </row>
    <row r="1995" spans="38:53" x14ac:dyDescent="0.25">
      <c r="AL1995" t="e">
        <f>IF(PLAYERIDMAP2[[#This Row],[POS]]="C",MAX(AL$1:AL1994)+1,"")</f>
        <v>#VALUE!</v>
      </c>
      <c r="AM1995" t="str">
        <f>IFERROR(INDEX(PLAYERIDMAP2[PLAYERNAME],MATCH(ROW()-ROW(AM$1),CATCHERS,0)),"")</f>
        <v/>
      </c>
      <c r="AN1995" t="e">
        <f>IF(PLAYERIDMAP2[[#This Row],[POS]]="1B",MAX(AN$1:AN1994)+1,"")</f>
        <v>#VALUE!</v>
      </c>
      <c r="AO1995" t="str">
        <f>IFERROR(INDEX(PLAYERIDMAP2[PLAYERNAME],MATCH(ROW()-ROW(AO$1),FIRSTBASE,0)),"")</f>
        <v/>
      </c>
      <c r="AP1995" t="e">
        <f>IF(PLAYERIDMAP2[[#This Row],[POS]]="2B",MAX(AP$1:AP1994)+1,"")</f>
        <v>#VALUE!</v>
      </c>
      <c r="AQ1995" t="str">
        <f>IFERROR(INDEX(PLAYERIDMAP2[PLAYERNAME],MATCH(ROW()-ROW(AQ$1),SECONDBASE,0)),"")</f>
        <v/>
      </c>
      <c r="AR1995" t="e">
        <f>IF(PLAYERIDMAP2[[#This Row],[POS]]="3B",MAX(AR$1:AR1994)+1,"")</f>
        <v>#VALUE!</v>
      </c>
      <c r="AS1995" t="str">
        <f>IFERROR(INDEX(PLAYERIDMAP2[PLAYERNAME],MATCH(ROW()-ROW(AS$1),THIRDBASE,0)),"")</f>
        <v/>
      </c>
      <c r="AT1995" t="e">
        <f>IF(PLAYERIDMAP2[[#This Row],[POS]]="SS",MAX(AT$1:AT1994)+1,"")</f>
        <v>#VALUE!</v>
      </c>
      <c r="AU1995" t="str">
        <f>IFERROR(INDEX(PLAYERIDMAP2[PLAYERNAME],MATCH(ROW()-ROW(AU$1),SHORTSTOP,0)),"")</f>
        <v/>
      </c>
      <c r="AV1995" t="e">
        <f>IF(PLAYERIDMAP2[[#This Row],[POS]]="OF",MAX(AV$1:AV1994)+1,"")</f>
        <v>#VALUE!</v>
      </c>
      <c r="AW1995" t="str">
        <f>IFERROR(INDEX(PLAYERIDMAP2[PLAYERNAME],MATCH(ROW()-ROW(AW$1),OUTFIELD,0)),"")</f>
        <v/>
      </c>
      <c r="AX1995" t="e">
        <f>IF(PLAYERIDMAP2[[#This Row],[POS]]&lt;&gt;"P",MAX(AX$1:AX1994)+1,"")</f>
        <v>#VALUE!</v>
      </c>
      <c r="AY1995" t="str">
        <f>IFERROR(INDEX(PLAYERIDMAP2[PLAYERNAME],MATCH(ROW()-ROW(AY$1),HITTERS,0)),"")</f>
        <v/>
      </c>
      <c r="AZ1995" t="e">
        <f>IF(PLAYERIDMAP2[[#This Row],[POS]]="P",MAX(AZ$1:AZ1994)+1,"")</f>
        <v>#VALUE!</v>
      </c>
      <c r="BA1995" t="str">
        <f>IFERROR(INDEX(PLAYERIDMAP2[PLAYERNAME],MATCH(ROW()-ROW(BA$1),PITCHERS,0)),"")</f>
        <v/>
      </c>
    </row>
    <row r="1996" spans="38:53" x14ac:dyDescent="0.25">
      <c r="AL1996" t="e">
        <f>IF(PLAYERIDMAP2[[#This Row],[POS]]="C",MAX(AL$1:AL1995)+1,"")</f>
        <v>#VALUE!</v>
      </c>
      <c r="AM1996" t="str">
        <f>IFERROR(INDEX(PLAYERIDMAP2[PLAYERNAME],MATCH(ROW()-ROW(AM$1),CATCHERS,0)),"")</f>
        <v/>
      </c>
      <c r="AN1996" t="e">
        <f>IF(PLAYERIDMAP2[[#This Row],[POS]]="1B",MAX(AN$1:AN1995)+1,"")</f>
        <v>#VALUE!</v>
      </c>
      <c r="AO1996" t="str">
        <f>IFERROR(INDEX(PLAYERIDMAP2[PLAYERNAME],MATCH(ROW()-ROW(AO$1),FIRSTBASE,0)),"")</f>
        <v/>
      </c>
      <c r="AP1996" t="e">
        <f>IF(PLAYERIDMAP2[[#This Row],[POS]]="2B",MAX(AP$1:AP1995)+1,"")</f>
        <v>#VALUE!</v>
      </c>
      <c r="AQ1996" t="str">
        <f>IFERROR(INDEX(PLAYERIDMAP2[PLAYERNAME],MATCH(ROW()-ROW(AQ$1),SECONDBASE,0)),"")</f>
        <v/>
      </c>
      <c r="AR1996" t="e">
        <f>IF(PLAYERIDMAP2[[#This Row],[POS]]="3B",MAX(AR$1:AR1995)+1,"")</f>
        <v>#VALUE!</v>
      </c>
      <c r="AS1996" t="str">
        <f>IFERROR(INDEX(PLAYERIDMAP2[PLAYERNAME],MATCH(ROW()-ROW(AS$1),THIRDBASE,0)),"")</f>
        <v/>
      </c>
      <c r="AT1996" t="e">
        <f>IF(PLAYERIDMAP2[[#This Row],[POS]]="SS",MAX(AT$1:AT1995)+1,"")</f>
        <v>#VALUE!</v>
      </c>
      <c r="AU1996" t="str">
        <f>IFERROR(INDEX(PLAYERIDMAP2[PLAYERNAME],MATCH(ROW()-ROW(AU$1),SHORTSTOP,0)),"")</f>
        <v/>
      </c>
      <c r="AV1996" t="e">
        <f>IF(PLAYERIDMAP2[[#This Row],[POS]]="OF",MAX(AV$1:AV1995)+1,"")</f>
        <v>#VALUE!</v>
      </c>
      <c r="AW1996" t="str">
        <f>IFERROR(INDEX(PLAYERIDMAP2[PLAYERNAME],MATCH(ROW()-ROW(AW$1),OUTFIELD,0)),"")</f>
        <v/>
      </c>
      <c r="AX1996" t="e">
        <f>IF(PLAYERIDMAP2[[#This Row],[POS]]&lt;&gt;"P",MAX(AX$1:AX1995)+1,"")</f>
        <v>#VALUE!</v>
      </c>
      <c r="AY1996" t="str">
        <f>IFERROR(INDEX(PLAYERIDMAP2[PLAYERNAME],MATCH(ROW()-ROW(AY$1),HITTERS,0)),"")</f>
        <v/>
      </c>
      <c r="AZ1996" t="e">
        <f>IF(PLAYERIDMAP2[[#This Row],[POS]]="P",MAX(AZ$1:AZ1995)+1,"")</f>
        <v>#VALUE!</v>
      </c>
      <c r="BA1996" t="str">
        <f>IFERROR(INDEX(PLAYERIDMAP2[PLAYERNAME],MATCH(ROW()-ROW(BA$1),PITCHERS,0)),"")</f>
        <v/>
      </c>
    </row>
    <row r="1997" spans="38:53" x14ac:dyDescent="0.25">
      <c r="AL1997" t="e">
        <f>IF(PLAYERIDMAP2[[#This Row],[POS]]="C",MAX(AL$1:AL1996)+1,"")</f>
        <v>#VALUE!</v>
      </c>
      <c r="AM1997" t="str">
        <f>IFERROR(INDEX(PLAYERIDMAP2[PLAYERNAME],MATCH(ROW()-ROW(AM$1),CATCHERS,0)),"")</f>
        <v/>
      </c>
      <c r="AN1997" t="e">
        <f>IF(PLAYERIDMAP2[[#This Row],[POS]]="1B",MAX(AN$1:AN1996)+1,"")</f>
        <v>#VALUE!</v>
      </c>
      <c r="AO1997" t="str">
        <f>IFERROR(INDEX(PLAYERIDMAP2[PLAYERNAME],MATCH(ROW()-ROW(AO$1),FIRSTBASE,0)),"")</f>
        <v/>
      </c>
      <c r="AP1997" t="e">
        <f>IF(PLAYERIDMAP2[[#This Row],[POS]]="2B",MAX(AP$1:AP1996)+1,"")</f>
        <v>#VALUE!</v>
      </c>
      <c r="AQ1997" t="str">
        <f>IFERROR(INDEX(PLAYERIDMAP2[PLAYERNAME],MATCH(ROW()-ROW(AQ$1),SECONDBASE,0)),"")</f>
        <v/>
      </c>
      <c r="AR1997" t="e">
        <f>IF(PLAYERIDMAP2[[#This Row],[POS]]="3B",MAX(AR$1:AR1996)+1,"")</f>
        <v>#VALUE!</v>
      </c>
      <c r="AS1997" t="str">
        <f>IFERROR(INDEX(PLAYERIDMAP2[PLAYERNAME],MATCH(ROW()-ROW(AS$1),THIRDBASE,0)),"")</f>
        <v/>
      </c>
      <c r="AT1997" t="e">
        <f>IF(PLAYERIDMAP2[[#This Row],[POS]]="SS",MAX(AT$1:AT1996)+1,"")</f>
        <v>#VALUE!</v>
      </c>
      <c r="AU1997" t="str">
        <f>IFERROR(INDEX(PLAYERIDMAP2[PLAYERNAME],MATCH(ROW()-ROW(AU$1),SHORTSTOP,0)),"")</f>
        <v/>
      </c>
      <c r="AV1997" t="e">
        <f>IF(PLAYERIDMAP2[[#This Row],[POS]]="OF",MAX(AV$1:AV1996)+1,"")</f>
        <v>#VALUE!</v>
      </c>
      <c r="AW1997" t="str">
        <f>IFERROR(INDEX(PLAYERIDMAP2[PLAYERNAME],MATCH(ROW()-ROW(AW$1),OUTFIELD,0)),"")</f>
        <v/>
      </c>
      <c r="AX1997" t="e">
        <f>IF(PLAYERIDMAP2[[#This Row],[POS]]&lt;&gt;"P",MAX(AX$1:AX1996)+1,"")</f>
        <v>#VALUE!</v>
      </c>
      <c r="AY1997" t="str">
        <f>IFERROR(INDEX(PLAYERIDMAP2[PLAYERNAME],MATCH(ROW()-ROW(AY$1),HITTERS,0)),"")</f>
        <v/>
      </c>
      <c r="AZ1997" t="e">
        <f>IF(PLAYERIDMAP2[[#This Row],[POS]]="P",MAX(AZ$1:AZ1996)+1,"")</f>
        <v>#VALUE!</v>
      </c>
      <c r="BA1997" t="str">
        <f>IFERROR(INDEX(PLAYERIDMAP2[PLAYERNAME],MATCH(ROW()-ROW(BA$1),PITCHERS,0)),"")</f>
        <v/>
      </c>
    </row>
    <row r="1998" spans="38:53" x14ac:dyDescent="0.25">
      <c r="AL1998" t="e">
        <f>IF(PLAYERIDMAP2[[#This Row],[POS]]="C",MAX(AL$1:AL1997)+1,"")</f>
        <v>#VALUE!</v>
      </c>
      <c r="AM1998" t="str">
        <f>IFERROR(INDEX(PLAYERIDMAP2[PLAYERNAME],MATCH(ROW()-ROW(AM$1),CATCHERS,0)),"")</f>
        <v/>
      </c>
      <c r="AN1998" t="e">
        <f>IF(PLAYERIDMAP2[[#This Row],[POS]]="1B",MAX(AN$1:AN1997)+1,"")</f>
        <v>#VALUE!</v>
      </c>
      <c r="AO1998" t="str">
        <f>IFERROR(INDEX(PLAYERIDMAP2[PLAYERNAME],MATCH(ROW()-ROW(AO$1),FIRSTBASE,0)),"")</f>
        <v/>
      </c>
      <c r="AP1998" t="e">
        <f>IF(PLAYERIDMAP2[[#This Row],[POS]]="2B",MAX(AP$1:AP1997)+1,"")</f>
        <v>#VALUE!</v>
      </c>
      <c r="AQ1998" t="str">
        <f>IFERROR(INDEX(PLAYERIDMAP2[PLAYERNAME],MATCH(ROW()-ROW(AQ$1),SECONDBASE,0)),"")</f>
        <v/>
      </c>
      <c r="AR1998" t="e">
        <f>IF(PLAYERIDMAP2[[#This Row],[POS]]="3B",MAX(AR$1:AR1997)+1,"")</f>
        <v>#VALUE!</v>
      </c>
      <c r="AS1998" t="str">
        <f>IFERROR(INDEX(PLAYERIDMAP2[PLAYERNAME],MATCH(ROW()-ROW(AS$1),THIRDBASE,0)),"")</f>
        <v/>
      </c>
      <c r="AT1998" t="e">
        <f>IF(PLAYERIDMAP2[[#This Row],[POS]]="SS",MAX(AT$1:AT1997)+1,"")</f>
        <v>#VALUE!</v>
      </c>
      <c r="AU1998" t="str">
        <f>IFERROR(INDEX(PLAYERIDMAP2[PLAYERNAME],MATCH(ROW()-ROW(AU$1),SHORTSTOP,0)),"")</f>
        <v/>
      </c>
      <c r="AV1998" t="e">
        <f>IF(PLAYERIDMAP2[[#This Row],[POS]]="OF",MAX(AV$1:AV1997)+1,"")</f>
        <v>#VALUE!</v>
      </c>
      <c r="AW1998" t="str">
        <f>IFERROR(INDEX(PLAYERIDMAP2[PLAYERNAME],MATCH(ROW()-ROW(AW$1),OUTFIELD,0)),"")</f>
        <v/>
      </c>
      <c r="AX1998" t="e">
        <f>IF(PLAYERIDMAP2[[#This Row],[POS]]&lt;&gt;"P",MAX(AX$1:AX1997)+1,"")</f>
        <v>#VALUE!</v>
      </c>
      <c r="AY1998" t="str">
        <f>IFERROR(INDEX(PLAYERIDMAP2[PLAYERNAME],MATCH(ROW()-ROW(AY$1),HITTERS,0)),"")</f>
        <v/>
      </c>
      <c r="AZ1998" t="e">
        <f>IF(PLAYERIDMAP2[[#This Row],[POS]]="P",MAX(AZ$1:AZ1997)+1,"")</f>
        <v>#VALUE!</v>
      </c>
      <c r="BA1998" t="str">
        <f>IFERROR(INDEX(PLAYERIDMAP2[PLAYERNAME],MATCH(ROW()-ROW(BA$1),PITCHERS,0)),"")</f>
        <v/>
      </c>
    </row>
    <row r="1999" spans="38:53" x14ac:dyDescent="0.25">
      <c r="AL1999" t="e">
        <f>IF(PLAYERIDMAP2[[#This Row],[POS]]="C",MAX(AL$1:AL1998)+1,"")</f>
        <v>#VALUE!</v>
      </c>
      <c r="AM1999" t="str">
        <f>IFERROR(INDEX(PLAYERIDMAP2[PLAYERNAME],MATCH(ROW()-ROW(AM$1),CATCHERS,0)),"")</f>
        <v/>
      </c>
      <c r="AN1999" t="e">
        <f>IF(PLAYERIDMAP2[[#This Row],[POS]]="1B",MAX(AN$1:AN1998)+1,"")</f>
        <v>#VALUE!</v>
      </c>
      <c r="AO1999" t="str">
        <f>IFERROR(INDEX(PLAYERIDMAP2[PLAYERNAME],MATCH(ROW()-ROW(AO$1),FIRSTBASE,0)),"")</f>
        <v/>
      </c>
      <c r="AP1999" t="e">
        <f>IF(PLAYERIDMAP2[[#This Row],[POS]]="2B",MAX(AP$1:AP1998)+1,"")</f>
        <v>#VALUE!</v>
      </c>
      <c r="AQ1999" t="str">
        <f>IFERROR(INDEX(PLAYERIDMAP2[PLAYERNAME],MATCH(ROW()-ROW(AQ$1),SECONDBASE,0)),"")</f>
        <v/>
      </c>
      <c r="AR1999" t="e">
        <f>IF(PLAYERIDMAP2[[#This Row],[POS]]="3B",MAX(AR$1:AR1998)+1,"")</f>
        <v>#VALUE!</v>
      </c>
      <c r="AS1999" t="str">
        <f>IFERROR(INDEX(PLAYERIDMAP2[PLAYERNAME],MATCH(ROW()-ROW(AS$1),THIRDBASE,0)),"")</f>
        <v/>
      </c>
      <c r="AT1999" t="e">
        <f>IF(PLAYERIDMAP2[[#This Row],[POS]]="SS",MAX(AT$1:AT1998)+1,"")</f>
        <v>#VALUE!</v>
      </c>
      <c r="AU1999" t="str">
        <f>IFERROR(INDEX(PLAYERIDMAP2[PLAYERNAME],MATCH(ROW()-ROW(AU$1),SHORTSTOP,0)),"")</f>
        <v/>
      </c>
      <c r="AV1999" t="e">
        <f>IF(PLAYERIDMAP2[[#This Row],[POS]]="OF",MAX(AV$1:AV1998)+1,"")</f>
        <v>#VALUE!</v>
      </c>
      <c r="AW1999" t="str">
        <f>IFERROR(INDEX(PLAYERIDMAP2[PLAYERNAME],MATCH(ROW()-ROW(AW$1),OUTFIELD,0)),"")</f>
        <v/>
      </c>
      <c r="AX1999" t="e">
        <f>IF(PLAYERIDMAP2[[#This Row],[POS]]&lt;&gt;"P",MAX(AX$1:AX1998)+1,"")</f>
        <v>#VALUE!</v>
      </c>
      <c r="AY1999" t="str">
        <f>IFERROR(INDEX(PLAYERIDMAP2[PLAYERNAME],MATCH(ROW()-ROW(AY$1),HITTERS,0)),"")</f>
        <v/>
      </c>
      <c r="AZ1999" t="e">
        <f>IF(PLAYERIDMAP2[[#This Row],[POS]]="P",MAX(AZ$1:AZ1998)+1,"")</f>
        <v>#VALUE!</v>
      </c>
      <c r="BA1999" t="str">
        <f>IFERROR(INDEX(PLAYERIDMAP2[PLAYERNAME],MATCH(ROW()-ROW(BA$1),PITCHERS,0)),"")</f>
        <v/>
      </c>
    </row>
    <row r="2000" spans="38:53" x14ac:dyDescent="0.25">
      <c r="AL2000" t="e">
        <f>IF(PLAYERIDMAP2[[#This Row],[POS]]="C",MAX(AL$1:AL1999)+1,"")</f>
        <v>#VALUE!</v>
      </c>
      <c r="AM2000" t="str">
        <f>IFERROR(INDEX(PLAYERIDMAP2[PLAYERNAME],MATCH(ROW()-ROW(AM$1),CATCHERS,0)),"")</f>
        <v/>
      </c>
      <c r="AN2000" t="e">
        <f>IF(PLAYERIDMAP2[[#This Row],[POS]]="1B",MAX(AN$1:AN1999)+1,"")</f>
        <v>#VALUE!</v>
      </c>
      <c r="AO2000" t="str">
        <f>IFERROR(INDEX(PLAYERIDMAP2[PLAYERNAME],MATCH(ROW()-ROW(AO$1),FIRSTBASE,0)),"")</f>
        <v/>
      </c>
      <c r="AP2000" t="e">
        <f>IF(PLAYERIDMAP2[[#This Row],[POS]]="2B",MAX(AP$1:AP1999)+1,"")</f>
        <v>#VALUE!</v>
      </c>
      <c r="AQ2000" t="str">
        <f>IFERROR(INDEX(PLAYERIDMAP2[PLAYERNAME],MATCH(ROW()-ROW(AQ$1),SECONDBASE,0)),"")</f>
        <v/>
      </c>
      <c r="AR2000" t="e">
        <f>IF(PLAYERIDMAP2[[#This Row],[POS]]="3B",MAX(AR$1:AR1999)+1,"")</f>
        <v>#VALUE!</v>
      </c>
      <c r="AS2000" t="str">
        <f>IFERROR(INDEX(PLAYERIDMAP2[PLAYERNAME],MATCH(ROW()-ROW(AS$1),THIRDBASE,0)),"")</f>
        <v/>
      </c>
      <c r="AT2000" t="e">
        <f>IF(PLAYERIDMAP2[[#This Row],[POS]]="SS",MAX(AT$1:AT1999)+1,"")</f>
        <v>#VALUE!</v>
      </c>
      <c r="AU2000" t="str">
        <f>IFERROR(INDEX(PLAYERIDMAP2[PLAYERNAME],MATCH(ROW()-ROW(AU$1),SHORTSTOP,0)),"")</f>
        <v/>
      </c>
      <c r="AV2000" t="e">
        <f>IF(PLAYERIDMAP2[[#This Row],[POS]]="OF",MAX(AV$1:AV1999)+1,"")</f>
        <v>#VALUE!</v>
      </c>
      <c r="AW2000" t="str">
        <f>IFERROR(INDEX(PLAYERIDMAP2[PLAYERNAME],MATCH(ROW()-ROW(AW$1),OUTFIELD,0)),"")</f>
        <v/>
      </c>
      <c r="AX2000" t="e">
        <f>IF(PLAYERIDMAP2[[#This Row],[POS]]&lt;&gt;"P",MAX(AX$1:AX1999)+1,"")</f>
        <v>#VALUE!</v>
      </c>
      <c r="AY2000" t="str">
        <f>IFERROR(INDEX(PLAYERIDMAP2[PLAYERNAME],MATCH(ROW()-ROW(AY$1),HITTERS,0)),"")</f>
        <v/>
      </c>
      <c r="AZ2000" t="e">
        <f>IF(PLAYERIDMAP2[[#This Row],[POS]]="P",MAX(AZ$1:AZ1999)+1,"")</f>
        <v>#VALUE!</v>
      </c>
      <c r="BA2000" t="str">
        <f>IFERROR(INDEX(PLAYERIDMAP2[PLAYERNAME],MATCH(ROW()-ROW(BA$1),PITCHERS,0)),"")</f>
        <v/>
      </c>
    </row>
  </sheetData>
  <pageMargins left="0.7" right="0.7" top="0.75" bottom="0.75" header="0.3" footer="0.3"/>
  <pageSetup orientation="portrait" horizontalDpi="1200" verticalDpi="120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51</vt:i4>
      </vt:variant>
    </vt:vector>
  </HeadingPairs>
  <TitlesOfParts>
    <vt:vector size="57" baseType="lpstr">
      <vt:lpstr>Scoring Settings</vt:lpstr>
      <vt:lpstr>Hitter Ranks</vt:lpstr>
      <vt:lpstr>Pitcher Ranks</vt:lpstr>
      <vt:lpstr>Steamer Hitters</vt:lpstr>
      <vt:lpstr>Steamer Pitchers</vt:lpstr>
      <vt:lpstr>PLAYERIDMAP</vt:lpstr>
      <vt:lpstr>CATCHERLIST</vt:lpstr>
      <vt:lpstr>CATCHERS</vt:lpstr>
      <vt:lpstr>DOLLAR_VALUE_PER_POINT</vt:lpstr>
      <vt:lpstr>FIRSTBASE</vt:lpstr>
      <vt:lpstr>FIRSTBASELIST</vt:lpstr>
      <vt:lpstr>H_PTS_2B</vt:lpstr>
      <vt:lpstr>H_PTS_3B</vt:lpstr>
      <vt:lpstr>H_PTS_AB</vt:lpstr>
      <vt:lpstr>H_PTS_BB</vt:lpstr>
      <vt:lpstr>H_PTS_CS</vt:lpstr>
      <vt:lpstr>H_PTS_H</vt:lpstr>
      <vt:lpstr>H_PTS_HBP</vt:lpstr>
      <vt:lpstr>H_PTS_HR</vt:lpstr>
      <vt:lpstr>H_PTS_PA</vt:lpstr>
      <vt:lpstr>H_PTS_R</vt:lpstr>
      <vt:lpstr>H_PTS_RBI</vt:lpstr>
      <vt:lpstr>H_PTS_SB</vt:lpstr>
      <vt:lpstr>H_PTS_SO</vt:lpstr>
      <vt:lpstr>HITTERLIST</vt:lpstr>
      <vt:lpstr>HITTERS</vt:lpstr>
      <vt:lpstr>HITTERS_BELOW_REPL_DRAFTED</vt:lpstr>
      <vt:lpstr>LEAGUE_BUDGET</vt:lpstr>
      <vt:lpstr>OUTFIELD</vt:lpstr>
      <vt:lpstr>OUTFIELDLIST</vt:lpstr>
      <vt:lpstr>P_PTS_BB</vt:lpstr>
      <vt:lpstr>P_PTS_ER</vt:lpstr>
      <vt:lpstr>P_PTS_HA</vt:lpstr>
      <vt:lpstr>P_PTS_HBP</vt:lpstr>
      <vt:lpstr>P_PTS_HD</vt:lpstr>
      <vt:lpstr>P_PTS_HRA</vt:lpstr>
      <vt:lpstr>P_PTS_IP</vt:lpstr>
      <vt:lpstr>P_PTS_K</vt:lpstr>
      <vt:lpstr>P_PTS_L</vt:lpstr>
      <vt:lpstr>P_PTS_SV</vt:lpstr>
      <vt:lpstr>P_PTS_W</vt:lpstr>
      <vt:lpstr>PITCHERLIST</vt:lpstr>
      <vt:lpstr>PITCHERS</vt:lpstr>
      <vt:lpstr>PITCHERS_BELOW_REPL_DRAFTED</vt:lpstr>
      <vt:lpstr>REMAINING_DOLLAR_VALUE_PER_POINT</vt:lpstr>
      <vt:lpstr>REMAINING_HITTERS_TO_DRAFT</vt:lpstr>
      <vt:lpstr>REMAINING_PITCHERS_TO_DRAFT</vt:lpstr>
      <vt:lpstr>SECONDBASE</vt:lpstr>
      <vt:lpstr>SECONDBASELIST</vt:lpstr>
      <vt:lpstr>SHORTSTOP</vt:lpstr>
      <vt:lpstr>SHORTSTOPLIST</vt:lpstr>
      <vt:lpstr>THIRDBASE</vt:lpstr>
      <vt:lpstr>THIRDBASELIST</vt:lpstr>
      <vt:lpstr>TOTAL_HITTERS_DRAFTED</vt:lpstr>
      <vt:lpstr>TOTAL_PITCHERS_DRAFTED</vt:lpstr>
      <vt:lpstr>VALUE_OF_DRAFTED_HITTERS</vt:lpstr>
      <vt:lpstr>VALUE_OF_DRAFTED_PITCHERS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2014-12-22T11:57:52Z</dcterms:created>
  <dcterms:modified xsi:type="dcterms:W3CDTF">2015-12-30T23:05:01Z</dcterms:modified>
</cp:coreProperties>
</file>